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Ambulance/Publication/2026-27/E 13 Aug/Web Files/"/>
    </mc:Choice>
  </mc:AlternateContent>
  <xr:revisionPtr revIDLastSave="19" documentId="8_{54F64F81-40F3-45D8-A1CD-54CFC28F1D96}" xr6:coauthVersionLast="47" xr6:coauthVersionMax="47" xr10:uidLastSave="{AF8414AD-6C3C-41CF-890D-4B952028969D}"/>
  <bookViews>
    <workbookView xWindow="26964" yWindow="-108" windowWidth="30936" windowHeight="16776" tabRatio="791" xr2:uid="{00000000-000D-0000-FFFF-FFFF00000000}"/>
  </bookViews>
  <sheets>
    <sheet name="Introduction" sheetId="28" r:id="rId1"/>
    <sheet name="Response times" sheetId="60" r:id="rId2"/>
    <sheet name="Incidents" sheetId="29" r:id="rId3"/>
    <sheet name="Calls" sheetId="30" r:id="rId4"/>
    <sheet name="Handovers" sheetId="76" r:id="rId5"/>
    <sheet name="Validation" sheetId="58" r:id="rId6"/>
    <sheet name="Resources" sheetId="31" r:id="rId7"/>
    <sheet name="NoC, CPR" sheetId="32" r:id="rId8"/>
    <sheet name="HCP to Sep 2019" sheetId="33" r:id="rId9"/>
    <sheet name="HCP, IFT" sheetId="44" r:id="rId10"/>
    <sheet name="Section 136" sheetId="43" r:id="rId11"/>
    <sheet name="ICB lookup" sheetId="83" r:id="rId12"/>
    <sheet name="CCG lookup" sheetId="23" state="hidden" r:id="rId13"/>
    <sheet name="Raw" sheetId="84" state="hidden" r:id="rId14"/>
  </sheets>
  <externalReferences>
    <externalReference r:id="rId15"/>
    <externalReference r:id="rId16"/>
  </externalReferences>
  <definedNames>
    <definedName name="_xlnm._FilterDatabase" localSheetId="12" hidden="1">'CCG lookup'!$B$2:$H$123</definedName>
    <definedName name="_xlnm._FilterDatabase" localSheetId="13" hidden="1">Raw!$A$442:$EY$1443</definedName>
    <definedName name="Area_Code">[1]Raw!$EB$16:$EB$26</definedName>
    <definedName name="ConeM">OFFSET(#REF!,0,0,COUNTA(#REF!),14)</definedName>
    <definedName name="Dropdown_Geography">[1]Raw!$EA$6:$EA$26</definedName>
    <definedName name="Recover">[2]Macro1!$A$45</definedName>
    <definedName name="Reg_Code">#REF!</definedName>
    <definedName name="TableName">"Dummy"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Q1630" i="84" l="1"/>
  <c r="FP1630" i="84"/>
  <c r="FO1630" i="84"/>
  <c r="FN1630" i="84"/>
  <c r="FM1630" i="84"/>
  <c r="FL1630" i="84"/>
  <c r="FK1630" i="84"/>
  <c r="FJ1630" i="84"/>
  <c r="FI1630" i="84"/>
  <c r="FH1630" i="84"/>
  <c r="FQ1629" i="84"/>
  <c r="FP1629" i="84"/>
  <c r="FO1629" i="84"/>
  <c r="FN1629" i="84"/>
  <c r="FM1629" i="84"/>
  <c r="FL1629" i="84"/>
  <c r="FK1629" i="84"/>
  <c r="FJ1629" i="84"/>
  <c r="FI1629" i="84"/>
  <c r="FH1629" i="84"/>
  <c r="FQ1628" i="84"/>
  <c r="FP1628" i="84"/>
  <c r="FO1628" i="84"/>
  <c r="FN1628" i="84"/>
  <c r="FM1628" i="84"/>
  <c r="FL1628" i="84"/>
  <c r="FK1628" i="84"/>
  <c r="FJ1628" i="84"/>
  <c r="FI1628" i="84"/>
  <c r="FH1628" i="84"/>
  <c r="FQ1627" i="84"/>
  <c r="FP1627" i="84"/>
  <c r="FO1627" i="84"/>
  <c r="FN1627" i="84"/>
  <c r="FM1627" i="84"/>
  <c r="FL1627" i="84"/>
  <c r="FK1627" i="84"/>
  <c r="FJ1627" i="84"/>
  <c r="FI1627" i="84"/>
  <c r="FH1627" i="84"/>
  <c r="FQ1626" i="84"/>
  <c r="FP1626" i="84"/>
  <c r="FO1626" i="84"/>
  <c r="FN1626" i="84"/>
  <c r="FM1626" i="84"/>
  <c r="FL1626" i="84"/>
  <c r="FK1626" i="84"/>
  <c r="FJ1626" i="84"/>
  <c r="FI1626" i="84"/>
  <c r="FH1626" i="84"/>
  <c r="FQ1625" i="84"/>
  <c r="FP1625" i="84"/>
  <c r="FO1625" i="84"/>
  <c r="FN1625" i="84"/>
  <c r="FM1625" i="84"/>
  <c r="FL1625" i="84"/>
  <c r="FK1625" i="84"/>
  <c r="FJ1625" i="84"/>
  <c r="FI1625" i="84"/>
  <c r="FH1625" i="84"/>
  <c r="FQ1624" i="84"/>
  <c r="FP1624" i="84"/>
  <c r="FO1624" i="84"/>
  <c r="FN1624" i="84"/>
  <c r="FM1624" i="84"/>
  <c r="FL1624" i="84"/>
  <c r="FK1624" i="84"/>
  <c r="FJ1624" i="84"/>
  <c r="FI1624" i="84"/>
  <c r="FH1624" i="84"/>
  <c r="FQ1623" i="84"/>
  <c r="FP1623" i="84"/>
  <c r="FO1623" i="84"/>
  <c r="FN1623" i="84"/>
  <c r="FM1623" i="84"/>
  <c r="FL1623" i="84"/>
  <c r="FK1623" i="84"/>
  <c r="FJ1623" i="84"/>
  <c r="FI1623" i="84"/>
  <c r="FH1623" i="84"/>
  <c r="FQ1622" i="84"/>
  <c r="FP1622" i="84"/>
  <c r="FO1622" i="84"/>
  <c r="FN1622" i="84"/>
  <c r="FM1622" i="84"/>
  <c r="FL1622" i="84"/>
  <c r="FK1622" i="84"/>
  <c r="FJ1622" i="84"/>
  <c r="FI1622" i="84"/>
  <c r="FH1622" i="84"/>
  <c r="FQ1621" i="84"/>
  <c r="FP1621" i="84"/>
  <c r="FO1621" i="84"/>
  <c r="FN1621" i="84"/>
  <c r="FM1621" i="84"/>
  <c r="FL1621" i="84"/>
  <c r="FK1621" i="84"/>
  <c r="FJ1621" i="84"/>
  <c r="FI1621" i="84"/>
  <c r="FH1621" i="84"/>
  <c r="FQ1620" i="84"/>
  <c r="FP1620" i="84"/>
  <c r="FO1620" i="84"/>
  <c r="FN1620" i="84"/>
  <c r="FM1620" i="84"/>
  <c r="FL1620" i="84"/>
  <c r="FK1620" i="84"/>
  <c r="FJ1620" i="84"/>
  <c r="FI1620" i="84"/>
  <c r="FH1620" i="84"/>
  <c r="FQ1619" i="84"/>
  <c r="FP1619" i="84"/>
  <c r="FO1619" i="84"/>
  <c r="FN1619" i="84"/>
  <c r="FM1619" i="84"/>
  <c r="FL1619" i="84"/>
  <c r="FK1619" i="84"/>
  <c r="FJ1619" i="84"/>
  <c r="FI1619" i="84"/>
  <c r="FH1619" i="84"/>
  <c r="FQ1618" i="84"/>
  <c r="FP1618" i="84"/>
  <c r="FO1618" i="84"/>
  <c r="FN1618" i="84"/>
  <c r="FM1618" i="84"/>
  <c r="FL1618" i="84"/>
  <c r="FK1618" i="84"/>
  <c r="FJ1618" i="84"/>
  <c r="FI1618" i="84"/>
  <c r="FH1618" i="84"/>
  <c r="FQ1617" i="84"/>
  <c r="FP1617" i="84"/>
  <c r="FO1617" i="84"/>
  <c r="FN1617" i="84"/>
  <c r="FM1617" i="84"/>
  <c r="FL1617" i="84"/>
  <c r="FK1617" i="84"/>
  <c r="FJ1617" i="84"/>
  <c r="FI1617" i="84"/>
  <c r="FH1617" i="84"/>
  <c r="FQ1616" i="84"/>
  <c r="FP1616" i="84"/>
  <c r="FO1616" i="84"/>
  <c r="FN1616" i="84"/>
  <c r="FM1616" i="84"/>
  <c r="FL1616" i="84"/>
  <c r="FK1616" i="84"/>
  <c r="FJ1616" i="84"/>
  <c r="FI1616" i="84"/>
  <c r="FH1616" i="84"/>
  <c r="FQ1615" i="84"/>
  <c r="FP1615" i="84"/>
  <c r="FO1615" i="84"/>
  <c r="FN1615" i="84"/>
  <c r="FM1615" i="84"/>
  <c r="FL1615" i="84"/>
  <c r="FK1615" i="84"/>
  <c r="FJ1615" i="84"/>
  <c r="FI1615" i="84"/>
  <c r="FH1615" i="84"/>
  <c r="FQ1614" i="84"/>
  <c r="FP1614" i="84"/>
  <c r="FO1614" i="84"/>
  <c r="FN1614" i="84"/>
  <c r="FM1614" i="84"/>
  <c r="FL1614" i="84"/>
  <c r="FK1614" i="84"/>
  <c r="FJ1614" i="84"/>
  <c r="FI1614" i="84"/>
  <c r="FH1614" i="84"/>
  <c r="FQ1613" i="84"/>
  <c r="FP1613" i="84"/>
  <c r="FO1613" i="84"/>
  <c r="FN1613" i="84"/>
  <c r="FM1613" i="84"/>
  <c r="FL1613" i="84"/>
  <c r="FK1613" i="84"/>
  <c r="FJ1613" i="84"/>
  <c r="FI1613" i="84"/>
  <c r="FH1613" i="84"/>
  <c r="FQ1612" i="84"/>
  <c r="FP1612" i="84"/>
  <c r="FO1612" i="84"/>
  <c r="FN1612" i="84"/>
  <c r="FM1612" i="84"/>
  <c r="FL1612" i="84"/>
  <c r="FK1612" i="84"/>
  <c r="FJ1612" i="84"/>
  <c r="FI1612" i="84"/>
  <c r="FH1612" i="84"/>
  <c r="FQ1611" i="84"/>
  <c r="FP1611" i="84"/>
  <c r="FO1611" i="84"/>
  <c r="FN1611" i="84"/>
  <c r="FM1611" i="84"/>
  <c r="FL1611" i="84"/>
  <c r="FK1611" i="84"/>
  <c r="FJ1611" i="84"/>
  <c r="FI1611" i="84"/>
  <c r="FH1611" i="84"/>
  <c r="FQ1610" i="84"/>
  <c r="FP1610" i="84"/>
  <c r="FO1610" i="84"/>
  <c r="FN1610" i="84"/>
  <c r="FM1610" i="84"/>
  <c r="FL1610" i="84"/>
  <c r="FK1610" i="84"/>
  <c r="FJ1610" i="84"/>
  <c r="FI1610" i="84"/>
  <c r="FH1610" i="84"/>
  <c r="FQ1609" i="84"/>
  <c r="FP1609" i="84"/>
  <c r="FO1609" i="84"/>
  <c r="FN1609" i="84"/>
  <c r="FM1609" i="84"/>
  <c r="FL1609" i="84"/>
  <c r="FK1609" i="84"/>
  <c r="FJ1609" i="84"/>
  <c r="FI1609" i="84"/>
  <c r="FH1609" i="84"/>
  <c r="FQ1608" i="84"/>
  <c r="FP1608" i="84"/>
  <c r="FO1608" i="84"/>
  <c r="FN1608" i="84"/>
  <c r="FM1608" i="84"/>
  <c r="FL1608" i="84"/>
  <c r="FK1608" i="84"/>
  <c r="FJ1608" i="84"/>
  <c r="FI1608" i="84"/>
  <c r="FH1608" i="84"/>
  <c r="FQ1607" i="84"/>
  <c r="FP1607" i="84"/>
  <c r="FO1607" i="84"/>
  <c r="FN1607" i="84"/>
  <c r="FM1607" i="84"/>
  <c r="FL1607" i="84"/>
  <c r="FK1607" i="84"/>
  <c r="FJ1607" i="84"/>
  <c r="FI1607" i="84"/>
  <c r="FH1607" i="84"/>
  <c r="FQ1606" i="84"/>
  <c r="FP1606" i="84"/>
  <c r="FO1606" i="84"/>
  <c r="FN1606" i="84"/>
  <c r="FM1606" i="84"/>
  <c r="FL1606" i="84"/>
  <c r="FK1606" i="84"/>
  <c r="FJ1606" i="84"/>
  <c r="FI1606" i="84"/>
  <c r="FH1606" i="84"/>
  <c r="FQ1605" i="84"/>
  <c r="FP1605" i="84"/>
  <c r="FO1605" i="84"/>
  <c r="FN1605" i="84"/>
  <c r="FM1605" i="84"/>
  <c r="FL1605" i="84"/>
  <c r="FK1605" i="84"/>
  <c r="FJ1605" i="84"/>
  <c r="FI1605" i="84"/>
  <c r="FH1605" i="84"/>
  <c r="FQ1604" i="84"/>
  <c r="FP1604" i="84"/>
  <c r="FO1604" i="84"/>
  <c r="FN1604" i="84"/>
  <c r="FM1604" i="84"/>
  <c r="FL1604" i="84"/>
  <c r="FK1604" i="84"/>
  <c r="FJ1604" i="84"/>
  <c r="FI1604" i="84"/>
  <c r="FH1604" i="84"/>
  <c r="FQ1603" i="84"/>
  <c r="FP1603" i="84"/>
  <c r="FO1603" i="84"/>
  <c r="FN1603" i="84"/>
  <c r="FM1603" i="84"/>
  <c r="FL1603" i="84"/>
  <c r="FK1603" i="84"/>
  <c r="FJ1603" i="84"/>
  <c r="FI1603" i="84"/>
  <c r="FH1603" i="84"/>
  <c r="FQ1602" i="84"/>
  <c r="FP1602" i="84"/>
  <c r="FO1602" i="84"/>
  <c r="FN1602" i="84"/>
  <c r="FM1602" i="84"/>
  <c r="FL1602" i="84"/>
  <c r="FK1602" i="84"/>
  <c r="FJ1602" i="84"/>
  <c r="FI1602" i="84"/>
  <c r="FH1602" i="84"/>
  <c r="FQ1601" i="84"/>
  <c r="FP1601" i="84"/>
  <c r="FO1601" i="84"/>
  <c r="FN1601" i="84"/>
  <c r="FM1601" i="84"/>
  <c r="FL1601" i="84"/>
  <c r="FK1601" i="84"/>
  <c r="FJ1601" i="84"/>
  <c r="FI1601" i="84"/>
  <c r="FH1601" i="84"/>
  <c r="FQ1600" i="84"/>
  <c r="FP1600" i="84"/>
  <c r="FO1600" i="84"/>
  <c r="FN1600" i="84"/>
  <c r="FM1600" i="84"/>
  <c r="FL1600" i="84"/>
  <c r="FK1600" i="84"/>
  <c r="FJ1600" i="84"/>
  <c r="FI1600" i="84"/>
  <c r="FH1600" i="84"/>
  <c r="FQ1599" i="84"/>
  <c r="FP1599" i="84"/>
  <c r="FO1599" i="84"/>
  <c r="FN1599" i="84"/>
  <c r="FM1599" i="84"/>
  <c r="FL1599" i="84"/>
  <c r="FK1599" i="84"/>
  <c r="FJ1599" i="84"/>
  <c r="FI1599" i="84"/>
  <c r="FH1599" i="84"/>
  <c r="FQ1598" i="84"/>
  <c r="FP1598" i="84"/>
  <c r="FO1598" i="84"/>
  <c r="FN1598" i="84"/>
  <c r="FM1598" i="84"/>
  <c r="FL1598" i="84"/>
  <c r="FK1598" i="84"/>
  <c r="FJ1598" i="84"/>
  <c r="FI1598" i="84"/>
  <c r="FH1598" i="84"/>
  <c r="FA440" i="84"/>
  <c r="FA331" i="84"/>
  <c r="FA222" i="84"/>
  <c r="FA113" i="84"/>
  <c r="FA1620" i="84"/>
  <c r="FF1620" i="84"/>
  <c r="FA1621" i="84"/>
  <c r="FF1621" i="84"/>
  <c r="FA1622" i="84"/>
  <c r="FF1622" i="84"/>
  <c r="FA1623" i="84"/>
  <c r="FF1623" i="84"/>
  <c r="FA1624" i="84"/>
  <c r="FF1624" i="84"/>
  <c r="FA1625" i="84"/>
  <c r="FF1625" i="84"/>
  <c r="FA1626" i="84"/>
  <c r="FF1626" i="84"/>
  <c r="FA1627" i="84"/>
  <c r="FF1627" i="84"/>
  <c r="FA1628" i="84"/>
  <c r="FF1628" i="84"/>
  <c r="FA1629" i="84"/>
  <c r="FF1629" i="84"/>
  <c r="FA1630" i="84"/>
  <c r="FF1630" i="84"/>
  <c r="A108" i="43" l="1"/>
  <c r="A109" i="43" s="1"/>
  <c r="A110" i="43" s="1"/>
  <c r="A111" i="43" s="1"/>
  <c r="A112" i="43" s="1"/>
  <c r="A113" i="43" s="1"/>
  <c r="A114" i="43" s="1"/>
  <c r="A115" i="43" s="1"/>
  <c r="A116" i="43" s="1"/>
  <c r="A117" i="43" s="1"/>
  <c r="A118" i="43" s="1"/>
  <c r="A119" i="43" s="1"/>
  <c r="A120" i="43" s="1"/>
  <c r="A121" i="43" s="1"/>
  <c r="A122" i="43" s="1"/>
  <c r="A123" i="43" s="1"/>
  <c r="A124" i="43" s="1"/>
  <c r="A125" i="43" s="1"/>
  <c r="A126" i="43" s="1"/>
  <c r="A127" i="43" s="1"/>
  <c r="A128" i="43" s="1"/>
  <c r="A129" i="43" s="1"/>
  <c r="A130" i="43" s="1"/>
  <c r="A131" i="43" s="1"/>
  <c r="A132" i="43" s="1"/>
  <c r="A108" i="44"/>
  <c r="A109" i="44" s="1"/>
  <c r="A110" i="44" s="1"/>
  <c r="A111" i="44" s="1"/>
  <c r="A112" i="44" s="1"/>
  <c r="A113" i="44" s="1"/>
  <c r="A114" i="44" s="1"/>
  <c r="A115" i="44" s="1"/>
  <c r="A116" i="44" s="1"/>
  <c r="A117" i="44" s="1"/>
  <c r="A118" i="44" s="1"/>
  <c r="A119" i="44" s="1"/>
  <c r="A120" i="44" s="1"/>
  <c r="A121" i="44" s="1"/>
  <c r="A122" i="44" s="1"/>
  <c r="A123" i="44" s="1"/>
  <c r="A124" i="44" s="1"/>
  <c r="A125" i="44" s="1"/>
  <c r="A126" i="44" s="1"/>
  <c r="A127" i="44" s="1"/>
  <c r="A128" i="44" s="1"/>
  <c r="A129" i="44" s="1"/>
  <c r="A130" i="44" s="1"/>
  <c r="A131" i="44" s="1"/>
  <c r="A132" i="44" s="1"/>
  <c r="A108" i="32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10" i="3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09" i="31"/>
  <c r="A110" i="58"/>
  <c r="A111" i="58" s="1"/>
  <c r="A112" i="58" s="1"/>
  <c r="A113" i="58" s="1"/>
  <c r="A114" i="58" s="1"/>
  <c r="A115" i="58" s="1"/>
  <c r="A116" i="58" s="1"/>
  <c r="A117" i="58" s="1"/>
  <c r="A118" i="58" s="1"/>
  <c r="A119" i="58" s="1"/>
  <c r="A120" i="58" s="1"/>
  <c r="A121" i="58" s="1"/>
  <c r="A122" i="58" s="1"/>
  <c r="A123" i="58" s="1"/>
  <c r="A124" i="58" s="1"/>
  <c r="A125" i="58" s="1"/>
  <c r="A126" i="58" s="1"/>
  <c r="A127" i="58" s="1"/>
  <c r="A128" i="58" s="1"/>
  <c r="A129" i="58" s="1"/>
  <c r="A130" i="58" s="1"/>
  <c r="A131" i="58" s="1"/>
  <c r="A132" i="58" s="1"/>
  <c r="A109" i="58"/>
  <c r="A110" i="76"/>
  <c r="A111" i="76" s="1"/>
  <c r="A112" i="76" s="1"/>
  <c r="A113" i="76" s="1"/>
  <c r="A114" i="76" s="1"/>
  <c r="A115" i="76" s="1"/>
  <c r="A116" i="76" s="1"/>
  <c r="A117" i="76" s="1"/>
  <c r="A118" i="76" s="1"/>
  <c r="A119" i="76" s="1"/>
  <c r="A120" i="76" s="1"/>
  <c r="A121" i="76" s="1"/>
  <c r="A122" i="76" s="1"/>
  <c r="A123" i="76" s="1"/>
  <c r="A124" i="76" s="1"/>
  <c r="A125" i="76" s="1"/>
  <c r="A126" i="76" s="1"/>
  <c r="A127" i="76" s="1"/>
  <c r="A128" i="76" s="1"/>
  <c r="A129" i="76" s="1"/>
  <c r="A130" i="76" s="1"/>
  <c r="A131" i="76" s="1"/>
  <c r="A132" i="76" s="1"/>
  <c r="A109" i="76"/>
  <c r="A19" i="29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 s="1"/>
  <c r="A89" i="29" s="1"/>
  <c r="A90" i="29" s="1"/>
  <c r="A91" i="29" s="1"/>
  <c r="A92" i="29" s="1"/>
  <c r="A93" i="29" s="1"/>
  <c r="A94" i="29" s="1"/>
  <c r="A95" i="29" s="1"/>
  <c r="A96" i="29" s="1"/>
  <c r="A97" i="29" s="1"/>
  <c r="A98" i="29" s="1"/>
  <c r="A99" i="29" s="1"/>
  <c r="A100" i="29" s="1"/>
  <c r="A101" i="29" s="1"/>
  <c r="A102" i="29" s="1"/>
  <c r="A103" i="29" s="1"/>
  <c r="A104" i="29" s="1"/>
  <c r="A105" i="29" s="1"/>
  <c r="A106" i="29" s="1"/>
  <c r="A107" i="29" s="1"/>
  <c r="A108" i="29" s="1"/>
  <c r="A109" i="29" s="1"/>
  <c r="A110" i="29" s="1"/>
  <c r="A111" i="29" s="1"/>
  <c r="A112" i="29" s="1"/>
  <c r="A113" i="29" s="1"/>
  <c r="A114" i="29" s="1"/>
  <c r="A115" i="29" s="1"/>
  <c r="A116" i="29" s="1"/>
  <c r="A117" i="29" s="1"/>
  <c r="A118" i="29" s="1"/>
  <c r="A119" i="29" s="1"/>
  <c r="A120" i="29" s="1"/>
  <c r="A121" i="29" s="1"/>
  <c r="A122" i="29" s="1"/>
  <c r="A123" i="29" s="1"/>
  <c r="A124" i="29" s="1"/>
  <c r="A125" i="29" s="1"/>
  <c r="A126" i="29" s="1"/>
  <c r="A127" i="29" s="1"/>
  <c r="A128" i="29" s="1"/>
  <c r="A129" i="29" s="1"/>
  <c r="A130" i="29" s="1"/>
  <c r="A131" i="29" s="1"/>
  <c r="A132" i="29" s="1"/>
  <c r="A20" i="60"/>
  <c r="A21" i="60" s="1"/>
  <c r="A22" i="60" s="1"/>
  <c r="A23" i="60" s="1"/>
  <c r="A24" i="60" s="1"/>
  <c r="A25" i="60" s="1"/>
  <c r="A26" i="60" s="1"/>
  <c r="A27" i="60" s="1"/>
  <c r="A28" i="60" s="1"/>
  <c r="A29" i="60" s="1"/>
  <c r="A30" i="60" s="1"/>
  <c r="A31" i="60" s="1"/>
  <c r="A32" i="60" s="1"/>
  <c r="A33" i="60" s="1"/>
  <c r="A34" i="60" s="1"/>
  <c r="A35" i="60" s="1"/>
  <c r="A36" i="60" s="1"/>
  <c r="A37" i="60" s="1"/>
  <c r="A38" i="60" s="1"/>
  <c r="A39" i="60" s="1"/>
  <c r="A40" i="60" s="1"/>
  <c r="A41" i="60" s="1"/>
  <c r="A42" i="60" s="1"/>
  <c r="A43" i="60" s="1"/>
  <c r="A44" i="60" s="1"/>
  <c r="A45" i="60" s="1"/>
  <c r="A46" i="60" s="1"/>
  <c r="A47" i="60" s="1"/>
  <c r="A48" i="60" s="1"/>
  <c r="A49" i="60" s="1"/>
  <c r="A50" i="60" s="1"/>
  <c r="A51" i="60" s="1"/>
  <c r="A52" i="60" s="1"/>
  <c r="A53" i="60" s="1"/>
  <c r="A54" i="60" s="1"/>
  <c r="A55" i="60" s="1"/>
  <c r="A56" i="60" s="1"/>
  <c r="A57" i="60" s="1"/>
  <c r="A58" i="60" s="1"/>
  <c r="A59" i="60" s="1"/>
  <c r="A60" i="60" s="1"/>
  <c r="A61" i="60" s="1"/>
  <c r="A62" i="60" s="1"/>
  <c r="A63" i="60" s="1"/>
  <c r="A64" i="60" s="1"/>
  <c r="A65" i="60" s="1"/>
  <c r="A66" i="60" s="1"/>
  <c r="A67" i="60" s="1"/>
  <c r="A68" i="60" s="1"/>
  <c r="A69" i="60" s="1"/>
  <c r="A70" i="60" s="1"/>
  <c r="A71" i="60" s="1"/>
  <c r="A72" i="60" s="1"/>
  <c r="A73" i="60" s="1"/>
  <c r="A74" i="60" s="1"/>
  <c r="A75" i="60" s="1"/>
  <c r="A76" i="60" s="1"/>
  <c r="A77" i="60" s="1"/>
  <c r="A78" i="60" s="1"/>
  <c r="A79" i="60" s="1"/>
  <c r="A80" i="60" s="1"/>
  <c r="A81" i="60" s="1"/>
  <c r="A82" i="60" s="1"/>
  <c r="A83" i="60" s="1"/>
  <c r="A84" i="60" s="1"/>
  <c r="A85" i="60" s="1"/>
  <c r="A86" i="60" s="1"/>
  <c r="A87" i="60" s="1"/>
  <c r="A88" i="60" s="1"/>
  <c r="A89" i="60" s="1"/>
  <c r="A90" i="60" s="1"/>
  <c r="A91" i="60" s="1"/>
  <c r="A92" i="60" s="1"/>
  <c r="A93" i="60" s="1"/>
  <c r="A94" i="60" s="1"/>
  <c r="A95" i="60" s="1"/>
  <c r="A96" i="60" s="1"/>
  <c r="A97" i="60" s="1"/>
  <c r="A98" i="60" s="1"/>
  <c r="A99" i="60" s="1"/>
  <c r="A100" i="60" s="1"/>
  <c r="A101" i="60" s="1"/>
  <c r="A102" i="60" s="1"/>
  <c r="A103" i="60" s="1"/>
  <c r="A104" i="60" s="1"/>
  <c r="A105" i="60" s="1"/>
  <c r="A106" i="60" s="1"/>
  <c r="A107" i="60" s="1"/>
  <c r="A108" i="60" s="1"/>
  <c r="A109" i="60" s="1"/>
  <c r="A110" i="60" s="1"/>
  <c r="A111" i="60" s="1"/>
  <c r="A112" i="60" s="1"/>
  <c r="A113" i="60" s="1"/>
  <c r="A114" i="60" s="1"/>
  <c r="A115" i="60" s="1"/>
  <c r="A116" i="60" s="1"/>
  <c r="A117" i="60" s="1"/>
  <c r="A118" i="60" s="1"/>
  <c r="A119" i="60" s="1"/>
  <c r="A120" i="60" s="1"/>
  <c r="A121" i="60" s="1"/>
  <c r="A122" i="60" s="1"/>
  <c r="A123" i="60" s="1"/>
  <c r="A124" i="60" s="1"/>
  <c r="A125" i="60" s="1"/>
  <c r="A126" i="60" s="1"/>
  <c r="A127" i="60" s="1"/>
  <c r="A128" i="60" s="1"/>
  <c r="A129" i="60" s="1"/>
  <c r="A130" i="60" s="1"/>
  <c r="A131" i="60" s="1"/>
  <c r="A132" i="60" s="1"/>
  <c r="A19" i="60"/>
  <c r="FF1598" i="84"/>
  <c r="FF1599" i="84"/>
  <c r="FF1600" i="84"/>
  <c r="FF1601" i="84"/>
  <c r="FF1602" i="84"/>
  <c r="FF1603" i="84"/>
  <c r="FF1604" i="84"/>
  <c r="FF1605" i="84"/>
  <c r="FF1606" i="84"/>
  <c r="FF1607" i="84"/>
  <c r="FF1608" i="84"/>
  <c r="FF1609" i="84"/>
  <c r="FF1610" i="84"/>
  <c r="FF1611" i="84"/>
  <c r="FF1612" i="84"/>
  <c r="FF1613" i="84"/>
  <c r="FF1614" i="84"/>
  <c r="FF1615" i="84"/>
  <c r="FF1616" i="84"/>
  <c r="FF1617" i="84"/>
  <c r="FF1618" i="84"/>
  <c r="FF1619" i="84"/>
  <c r="FA112" i="84"/>
  <c r="FA221" i="84"/>
  <c r="FA330" i="84"/>
  <c r="FA439" i="84"/>
  <c r="FA1609" i="84"/>
  <c r="FA1610" i="84"/>
  <c r="FA1611" i="84"/>
  <c r="FA1612" i="84"/>
  <c r="FA1613" i="84"/>
  <c r="FA1614" i="84"/>
  <c r="FA1615" i="84"/>
  <c r="FA1616" i="84"/>
  <c r="FA1617" i="84"/>
  <c r="FA1618" i="84"/>
  <c r="FA1619" i="84"/>
  <c r="BM15" i="44" l="1"/>
  <c r="M8" i="32"/>
  <c r="M7" i="32"/>
  <c r="B6" i="43" l="1"/>
  <c r="C3" i="43"/>
  <c r="B3" i="43"/>
  <c r="B6" i="44"/>
  <c r="C3" i="44"/>
  <c r="B3" i="44"/>
  <c r="B6" i="33"/>
  <c r="C3" i="33"/>
  <c r="B3" i="33"/>
  <c r="B6" i="32"/>
  <c r="C3" i="32"/>
  <c r="B3" i="32"/>
  <c r="B5" i="31"/>
  <c r="C2" i="31"/>
  <c r="B2" i="31"/>
  <c r="B5" i="58"/>
  <c r="C2" i="58"/>
  <c r="B2" i="58"/>
  <c r="B5" i="76"/>
  <c r="C2" i="76"/>
  <c r="B2" i="76"/>
  <c r="B5" i="30"/>
  <c r="C2" i="30"/>
  <c r="B2" i="30"/>
  <c r="B5" i="29"/>
  <c r="C2" i="29"/>
  <c r="B2" i="29"/>
  <c r="B6" i="60"/>
  <c r="C3" i="60"/>
  <c r="B3" i="60"/>
  <c r="FA111" i="84"/>
  <c r="FA220" i="84"/>
  <c r="FA329" i="84"/>
  <c r="FA438" i="84"/>
  <c r="FA1598" i="84"/>
  <c r="FA1599" i="84"/>
  <c r="FA1600" i="84"/>
  <c r="FA1601" i="84"/>
  <c r="FA1602" i="84"/>
  <c r="FA1603" i="84"/>
  <c r="FA1604" i="84"/>
  <c r="FA1605" i="84"/>
  <c r="FA1606" i="84"/>
  <c r="FA1607" i="84"/>
  <c r="FA1608" i="84"/>
  <c r="B10" i="60"/>
  <c r="B11" i="60"/>
  <c r="B16" i="43"/>
  <c r="B16" i="44"/>
  <c r="B16" i="32"/>
  <c r="B16" i="31"/>
  <c r="B16" i="58"/>
  <c r="B16" i="76"/>
  <c r="B16" i="30"/>
  <c r="B16" i="60"/>
  <c r="B16" i="29"/>
  <c r="FQ1597" i="84" l="1"/>
  <c r="FP1597" i="84"/>
  <c r="FO1597" i="84"/>
  <c r="FN1597" i="84"/>
  <c r="FM1597" i="84"/>
  <c r="FL1597" i="84"/>
  <c r="FK1597" i="84"/>
  <c r="FJ1597" i="84"/>
  <c r="FI1597" i="84"/>
  <c r="FH1597" i="84"/>
  <c r="FF1597" i="84"/>
  <c r="FA1597" i="84"/>
  <c r="FQ1596" i="84"/>
  <c r="FP1596" i="84"/>
  <c r="FO1596" i="84"/>
  <c r="FN1596" i="84"/>
  <c r="FM1596" i="84"/>
  <c r="FL1596" i="84"/>
  <c r="FK1596" i="84"/>
  <c r="FJ1596" i="84"/>
  <c r="FI1596" i="84"/>
  <c r="FH1596" i="84"/>
  <c r="FF1596" i="84"/>
  <c r="FA1596" i="84"/>
  <c r="FQ1595" i="84"/>
  <c r="FP1595" i="84"/>
  <c r="FO1595" i="84"/>
  <c r="FN1595" i="84"/>
  <c r="FM1595" i="84"/>
  <c r="FL1595" i="84"/>
  <c r="FK1595" i="84"/>
  <c r="FJ1595" i="84"/>
  <c r="FI1595" i="84"/>
  <c r="FH1595" i="84"/>
  <c r="FF1595" i="84"/>
  <c r="FA1595" i="84"/>
  <c r="FQ1594" i="84"/>
  <c r="FP1594" i="84"/>
  <c r="FO1594" i="84"/>
  <c r="FN1594" i="84"/>
  <c r="FM1594" i="84"/>
  <c r="FL1594" i="84"/>
  <c r="FK1594" i="84"/>
  <c r="FJ1594" i="84"/>
  <c r="FI1594" i="84"/>
  <c r="FH1594" i="84"/>
  <c r="FF1594" i="84"/>
  <c r="FA1594" i="84"/>
  <c r="FQ1593" i="84"/>
  <c r="FP1593" i="84"/>
  <c r="FO1593" i="84"/>
  <c r="FN1593" i="84"/>
  <c r="FM1593" i="84"/>
  <c r="FL1593" i="84"/>
  <c r="FK1593" i="84"/>
  <c r="FJ1593" i="84"/>
  <c r="FI1593" i="84"/>
  <c r="FH1593" i="84"/>
  <c r="FF1593" i="84"/>
  <c r="FA1593" i="84"/>
  <c r="FQ1592" i="84"/>
  <c r="FP1592" i="84"/>
  <c r="FO1592" i="84"/>
  <c r="FN1592" i="84"/>
  <c r="FM1592" i="84"/>
  <c r="FL1592" i="84"/>
  <c r="FK1592" i="84"/>
  <c r="FJ1592" i="84"/>
  <c r="FI1592" i="84"/>
  <c r="FH1592" i="84"/>
  <c r="FF1592" i="84"/>
  <c r="FA1592" i="84"/>
  <c r="FQ1591" i="84"/>
  <c r="FP1591" i="84"/>
  <c r="FO1591" i="84"/>
  <c r="FN1591" i="84"/>
  <c r="FM1591" i="84"/>
  <c r="FL1591" i="84"/>
  <c r="FK1591" i="84"/>
  <c r="FJ1591" i="84"/>
  <c r="FI1591" i="84"/>
  <c r="FH1591" i="84"/>
  <c r="FF1591" i="84"/>
  <c r="FA1591" i="84"/>
  <c r="FQ1590" i="84"/>
  <c r="FP1590" i="84"/>
  <c r="FO1590" i="84"/>
  <c r="FN1590" i="84"/>
  <c r="FM1590" i="84"/>
  <c r="FL1590" i="84"/>
  <c r="FK1590" i="84"/>
  <c r="FJ1590" i="84"/>
  <c r="FI1590" i="84"/>
  <c r="FH1590" i="84"/>
  <c r="FF1590" i="84"/>
  <c r="FA1590" i="84"/>
  <c r="FQ1589" i="84"/>
  <c r="FP1589" i="84"/>
  <c r="FO1589" i="84"/>
  <c r="FN1589" i="84"/>
  <c r="FM1589" i="84"/>
  <c r="FL1589" i="84"/>
  <c r="FK1589" i="84"/>
  <c r="FJ1589" i="84"/>
  <c r="FI1589" i="84"/>
  <c r="FH1589" i="84"/>
  <c r="FF1589" i="84"/>
  <c r="FA1589" i="84"/>
  <c r="FQ1588" i="84"/>
  <c r="FP1588" i="84"/>
  <c r="FO1588" i="84"/>
  <c r="FN1588" i="84"/>
  <c r="FM1588" i="84"/>
  <c r="FL1588" i="84"/>
  <c r="FK1588" i="84"/>
  <c r="FJ1588" i="84"/>
  <c r="FI1588" i="84"/>
  <c r="FH1588" i="84"/>
  <c r="FF1588" i="84"/>
  <c r="FA1588" i="84"/>
  <c r="FQ1587" i="84"/>
  <c r="FP1587" i="84"/>
  <c r="FO1587" i="84"/>
  <c r="FN1587" i="84"/>
  <c r="FM1587" i="84"/>
  <c r="FL1587" i="84"/>
  <c r="FK1587" i="84"/>
  <c r="FJ1587" i="84"/>
  <c r="FI1587" i="84"/>
  <c r="FH1587" i="84"/>
  <c r="FF1587" i="84"/>
  <c r="FA1587" i="84"/>
  <c r="FQ1586" i="84"/>
  <c r="FP1586" i="84"/>
  <c r="FO1586" i="84"/>
  <c r="FN1586" i="84"/>
  <c r="FM1586" i="84"/>
  <c r="FL1586" i="84"/>
  <c r="FK1586" i="84"/>
  <c r="FJ1586" i="84"/>
  <c r="FI1586" i="84"/>
  <c r="FH1586" i="84"/>
  <c r="FF1586" i="84"/>
  <c r="FA1586" i="84"/>
  <c r="FQ1585" i="84"/>
  <c r="FP1585" i="84"/>
  <c r="FO1585" i="84"/>
  <c r="FN1585" i="84"/>
  <c r="FM1585" i="84"/>
  <c r="FL1585" i="84"/>
  <c r="FK1585" i="84"/>
  <c r="FJ1585" i="84"/>
  <c r="FI1585" i="84"/>
  <c r="FH1585" i="84"/>
  <c r="FF1585" i="84"/>
  <c r="FA1585" i="84"/>
  <c r="FQ1584" i="84"/>
  <c r="FP1584" i="84"/>
  <c r="FO1584" i="84"/>
  <c r="FN1584" i="84"/>
  <c r="FM1584" i="84"/>
  <c r="FL1584" i="84"/>
  <c r="FK1584" i="84"/>
  <c r="FJ1584" i="84"/>
  <c r="FI1584" i="84"/>
  <c r="FH1584" i="84"/>
  <c r="FF1584" i="84"/>
  <c r="FA1584" i="84"/>
  <c r="FQ1583" i="84"/>
  <c r="FP1583" i="84"/>
  <c r="FO1583" i="84"/>
  <c r="FN1583" i="84"/>
  <c r="FM1583" i="84"/>
  <c r="FL1583" i="84"/>
  <c r="FK1583" i="84"/>
  <c r="FJ1583" i="84"/>
  <c r="FI1583" i="84"/>
  <c r="FH1583" i="84"/>
  <c r="FF1583" i="84"/>
  <c r="FA1583" i="84"/>
  <c r="FQ1582" i="84"/>
  <c r="FP1582" i="84"/>
  <c r="FO1582" i="84"/>
  <c r="FN1582" i="84"/>
  <c r="FM1582" i="84"/>
  <c r="FL1582" i="84"/>
  <c r="FK1582" i="84"/>
  <c r="FJ1582" i="84"/>
  <c r="FI1582" i="84"/>
  <c r="FH1582" i="84"/>
  <c r="FF1582" i="84"/>
  <c r="FA1582" i="84"/>
  <c r="FQ1581" i="84"/>
  <c r="FP1581" i="84"/>
  <c r="FO1581" i="84"/>
  <c r="FN1581" i="84"/>
  <c r="FM1581" i="84"/>
  <c r="FL1581" i="84"/>
  <c r="FK1581" i="84"/>
  <c r="FJ1581" i="84"/>
  <c r="FI1581" i="84"/>
  <c r="FH1581" i="84"/>
  <c r="FF1581" i="84"/>
  <c r="FA1581" i="84"/>
  <c r="FQ1580" i="84"/>
  <c r="FP1580" i="84"/>
  <c r="FO1580" i="84"/>
  <c r="FN1580" i="84"/>
  <c r="FM1580" i="84"/>
  <c r="FL1580" i="84"/>
  <c r="FK1580" i="84"/>
  <c r="FJ1580" i="84"/>
  <c r="FI1580" i="84"/>
  <c r="FH1580" i="84"/>
  <c r="FF1580" i="84"/>
  <c r="FA1580" i="84"/>
  <c r="FQ1579" i="84"/>
  <c r="FP1579" i="84"/>
  <c r="FO1579" i="84"/>
  <c r="FN1579" i="84"/>
  <c r="FM1579" i="84"/>
  <c r="FL1579" i="84"/>
  <c r="FK1579" i="84"/>
  <c r="FJ1579" i="84"/>
  <c r="FI1579" i="84"/>
  <c r="FH1579" i="84"/>
  <c r="FF1579" i="84"/>
  <c r="FA1579" i="84"/>
  <c r="FQ1578" i="84"/>
  <c r="FP1578" i="84"/>
  <c r="FO1578" i="84"/>
  <c r="FN1578" i="84"/>
  <c r="FM1578" i="84"/>
  <c r="FL1578" i="84"/>
  <c r="FK1578" i="84"/>
  <c r="FJ1578" i="84"/>
  <c r="FI1578" i="84"/>
  <c r="FH1578" i="84"/>
  <c r="FF1578" i="84"/>
  <c r="FA1578" i="84"/>
  <c r="FQ1577" i="84"/>
  <c r="FP1577" i="84"/>
  <c r="FO1577" i="84"/>
  <c r="FN1577" i="84"/>
  <c r="FM1577" i="84"/>
  <c r="FL1577" i="84"/>
  <c r="FK1577" i="84"/>
  <c r="FJ1577" i="84"/>
  <c r="FI1577" i="84"/>
  <c r="FH1577" i="84"/>
  <c r="FF1577" i="84"/>
  <c r="FA1577" i="84"/>
  <c r="FQ1576" i="84"/>
  <c r="FP1576" i="84"/>
  <c r="FO1576" i="84"/>
  <c r="FN1576" i="84"/>
  <c r="FM1576" i="84"/>
  <c r="FL1576" i="84"/>
  <c r="FK1576" i="84"/>
  <c r="FJ1576" i="84"/>
  <c r="FI1576" i="84"/>
  <c r="FH1576" i="84"/>
  <c r="FF1576" i="84"/>
  <c r="FA1576" i="84"/>
  <c r="FQ1575" i="84"/>
  <c r="FP1575" i="84"/>
  <c r="FO1575" i="84"/>
  <c r="FN1575" i="84"/>
  <c r="FM1575" i="84"/>
  <c r="FL1575" i="84"/>
  <c r="FK1575" i="84"/>
  <c r="FJ1575" i="84"/>
  <c r="FI1575" i="84"/>
  <c r="FH1575" i="84"/>
  <c r="FF1575" i="84"/>
  <c r="FA1575" i="84"/>
  <c r="FQ1574" i="84"/>
  <c r="FP1574" i="84"/>
  <c r="FO1574" i="84"/>
  <c r="FN1574" i="84"/>
  <c r="FM1574" i="84"/>
  <c r="FL1574" i="84"/>
  <c r="FK1574" i="84"/>
  <c r="FJ1574" i="84"/>
  <c r="FI1574" i="84"/>
  <c r="FH1574" i="84"/>
  <c r="FF1574" i="84"/>
  <c r="FA1574" i="84"/>
  <c r="FQ1573" i="84"/>
  <c r="FP1573" i="84"/>
  <c r="FO1573" i="84"/>
  <c r="FN1573" i="84"/>
  <c r="FM1573" i="84"/>
  <c r="FL1573" i="84"/>
  <c r="FK1573" i="84"/>
  <c r="FJ1573" i="84"/>
  <c r="FI1573" i="84"/>
  <c r="FH1573" i="84"/>
  <c r="FF1573" i="84"/>
  <c r="FA1573" i="84"/>
  <c r="FQ1572" i="84"/>
  <c r="FP1572" i="84"/>
  <c r="FO1572" i="84"/>
  <c r="FN1572" i="84"/>
  <c r="FM1572" i="84"/>
  <c r="FL1572" i="84"/>
  <c r="FK1572" i="84"/>
  <c r="FJ1572" i="84"/>
  <c r="FI1572" i="84"/>
  <c r="FH1572" i="84"/>
  <c r="FF1572" i="84"/>
  <c r="FA1572" i="84"/>
  <c r="FQ1571" i="84"/>
  <c r="FP1571" i="84"/>
  <c r="FO1571" i="84"/>
  <c r="FN1571" i="84"/>
  <c r="FM1571" i="84"/>
  <c r="FL1571" i="84"/>
  <c r="FK1571" i="84"/>
  <c r="FJ1571" i="84"/>
  <c r="FI1571" i="84"/>
  <c r="FH1571" i="84"/>
  <c r="FF1571" i="84"/>
  <c r="FA1571" i="84"/>
  <c r="FQ1570" i="84"/>
  <c r="FP1570" i="84"/>
  <c r="FO1570" i="84"/>
  <c r="FN1570" i="84"/>
  <c r="FM1570" i="84"/>
  <c r="FL1570" i="84"/>
  <c r="FK1570" i="84"/>
  <c r="FJ1570" i="84"/>
  <c r="FI1570" i="84"/>
  <c r="FH1570" i="84"/>
  <c r="FF1570" i="84"/>
  <c r="FA1570" i="84"/>
  <c r="FQ1569" i="84"/>
  <c r="FP1569" i="84"/>
  <c r="FO1569" i="84"/>
  <c r="FN1569" i="84"/>
  <c r="FM1569" i="84"/>
  <c r="FL1569" i="84"/>
  <c r="FK1569" i="84"/>
  <c r="FJ1569" i="84"/>
  <c r="FI1569" i="84"/>
  <c r="FH1569" i="84"/>
  <c r="FF1569" i="84"/>
  <c r="FA1569" i="84"/>
  <c r="FQ1568" i="84"/>
  <c r="FP1568" i="84"/>
  <c r="FO1568" i="84"/>
  <c r="FN1568" i="84"/>
  <c r="FM1568" i="84"/>
  <c r="FL1568" i="84"/>
  <c r="FK1568" i="84"/>
  <c r="FJ1568" i="84"/>
  <c r="FI1568" i="84"/>
  <c r="FH1568" i="84"/>
  <c r="FF1568" i="84"/>
  <c r="FA1568" i="84"/>
  <c r="FQ1567" i="84"/>
  <c r="FP1567" i="84"/>
  <c r="FO1567" i="84"/>
  <c r="FN1567" i="84"/>
  <c r="FM1567" i="84"/>
  <c r="FL1567" i="84"/>
  <c r="FK1567" i="84"/>
  <c r="FJ1567" i="84"/>
  <c r="FI1567" i="84"/>
  <c r="FH1567" i="84"/>
  <c r="FF1567" i="84"/>
  <c r="FA1567" i="84"/>
  <c r="FQ1566" i="84"/>
  <c r="FP1566" i="84"/>
  <c r="FO1566" i="84"/>
  <c r="FN1566" i="84"/>
  <c r="FM1566" i="84"/>
  <c r="FL1566" i="84"/>
  <c r="FK1566" i="84"/>
  <c r="FJ1566" i="84"/>
  <c r="FI1566" i="84"/>
  <c r="FH1566" i="84"/>
  <c r="FF1566" i="84"/>
  <c r="FA1566" i="84"/>
  <c r="FQ1565" i="84"/>
  <c r="FP1565" i="84"/>
  <c r="FO1565" i="84"/>
  <c r="FN1565" i="84"/>
  <c r="FM1565" i="84"/>
  <c r="FL1565" i="84"/>
  <c r="FK1565" i="84"/>
  <c r="FJ1565" i="84"/>
  <c r="FI1565" i="84"/>
  <c r="FH1565" i="84"/>
  <c r="FF1565" i="84"/>
  <c r="FA1565" i="84"/>
  <c r="FQ1564" i="84"/>
  <c r="FP1564" i="84"/>
  <c r="FO1564" i="84"/>
  <c r="FN1564" i="84"/>
  <c r="FM1564" i="84"/>
  <c r="FL1564" i="84"/>
  <c r="FK1564" i="84"/>
  <c r="FJ1564" i="84"/>
  <c r="FI1564" i="84"/>
  <c r="FH1564" i="84"/>
  <c r="FF1564" i="84"/>
  <c r="FA1564" i="84"/>
  <c r="FQ1563" i="84"/>
  <c r="FP1563" i="84"/>
  <c r="FO1563" i="84"/>
  <c r="FN1563" i="84"/>
  <c r="FM1563" i="84"/>
  <c r="FL1563" i="84"/>
  <c r="FK1563" i="84"/>
  <c r="FJ1563" i="84"/>
  <c r="FI1563" i="84"/>
  <c r="FH1563" i="84"/>
  <c r="FF1563" i="84"/>
  <c r="FA1563" i="84"/>
  <c r="FQ1562" i="84"/>
  <c r="FP1562" i="84"/>
  <c r="FO1562" i="84"/>
  <c r="FN1562" i="84"/>
  <c r="FM1562" i="84"/>
  <c r="FL1562" i="84"/>
  <c r="FK1562" i="84"/>
  <c r="FJ1562" i="84"/>
  <c r="FI1562" i="84"/>
  <c r="FH1562" i="84"/>
  <c r="FF1562" i="84"/>
  <c r="FA1562" i="84"/>
  <c r="FQ1561" i="84"/>
  <c r="FP1561" i="84"/>
  <c r="FO1561" i="84"/>
  <c r="FN1561" i="84"/>
  <c r="FM1561" i="84"/>
  <c r="FL1561" i="84"/>
  <c r="FK1561" i="84"/>
  <c r="FJ1561" i="84"/>
  <c r="FI1561" i="84"/>
  <c r="FH1561" i="84"/>
  <c r="FF1561" i="84"/>
  <c r="FA1561" i="84"/>
  <c r="FQ1560" i="84"/>
  <c r="FP1560" i="84"/>
  <c r="FO1560" i="84"/>
  <c r="FN1560" i="84"/>
  <c r="FM1560" i="84"/>
  <c r="FL1560" i="84"/>
  <c r="FK1560" i="84"/>
  <c r="FJ1560" i="84"/>
  <c r="FI1560" i="84"/>
  <c r="FH1560" i="84"/>
  <c r="FF1560" i="84"/>
  <c r="FA1560" i="84"/>
  <c r="FQ1559" i="84"/>
  <c r="FP1559" i="84"/>
  <c r="FO1559" i="84"/>
  <c r="FN1559" i="84"/>
  <c r="FM1559" i="84"/>
  <c r="FL1559" i="84"/>
  <c r="FK1559" i="84"/>
  <c r="FJ1559" i="84"/>
  <c r="FI1559" i="84"/>
  <c r="FH1559" i="84"/>
  <c r="FF1559" i="84"/>
  <c r="FA1559" i="84"/>
  <c r="FQ1558" i="84"/>
  <c r="FP1558" i="84"/>
  <c r="FO1558" i="84"/>
  <c r="FN1558" i="84"/>
  <c r="FM1558" i="84"/>
  <c r="FL1558" i="84"/>
  <c r="FK1558" i="84"/>
  <c r="FJ1558" i="84"/>
  <c r="FI1558" i="84"/>
  <c r="FH1558" i="84"/>
  <c r="FF1558" i="84"/>
  <c r="FA1558" i="84"/>
  <c r="FQ1557" i="84"/>
  <c r="FP1557" i="84"/>
  <c r="FO1557" i="84"/>
  <c r="FN1557" i="84"/>
  <c r="FM1557" i="84"/>
  <c r="FL1557" i="84"/>
  <c r="FK1557" i="84"/>
  <c r="FJ1557" i="84"/>
  <c r="FI1557" i="84"/>
  <c r="FH1557" i="84"/>
  <c r="FF1557" i="84"/>
  <c r="FA1557" i="84"/>
  <c r="FQ1556" i="84"/>
  <c r="FP1556" i="84"/>
  <c r="FO1556" i="84"/>
  <c r="FN1556" i="84"/>
  <c r="FM1556" i="84"/>
  <c r="FL1556" i="84"/>
  <c r="FK1556" i="84"/>
  <c r="FJ1556" i="84"/>
  <c r="FI1556" i="84"/>
  <c r="FH1556" i="84"/>
  <c r="FF1556" i="84"/>
  <c r="FA1556" i="84"/>
  <c r="FQ1555" i="84"/>
  <c r="FP1555" i="84"/>
  <c r="FO1555" i="84"/>
  <c r="FN1555" i="84"/>
  <c r="FM1555" i="84"/>
  <c r="FL1555" i="84"/>
  <c r="FK1555" i="84"/>
  <c r="FJ1555" i="84"/>
  <c r="FI1555" i="84"/>
  <c r="FH1555" i="84"/>
  <c r="FF1555" i="84"/>
  <c r="FA1555" i="84"/>
  <c r="FQ1554" i="84"/>
  <c r="FP1554" i="84"/>
  <c r="FO1554" i="84"/>
  <c r="FN1554" i="84"/>
  <c r="FM1554" i="84"/>
  <c r="FL1554" i="84"/>
  <c r="FK1554" i="84"/>
  <c r="FJ1554" i="84"/>
  <c r="FI1554" i="84"/>
  <c r="FH1554" i="84"/>
  <c r="FF1554" i="84"/>
  <c r="FA1554" i="84"/>
  <c r="FQ1553" i="84"/>
  <c r="FP1553" i="84"/>
  <c r="FO1553" i="84"/>
  <c r="FN1553" i="84"/>
  <c r="FM1553" i="84"/>
  <c r="FL1553" i="84"/>
  <c r="FK1553" i="84"/>
  <c r="FJ1553" i="84"/>
  <c r="FI1553" i="84"/>
  <c r="FH1553" i="84"/>
  <c r="FF1553" i="84"/>
  <c r="FA1553" i="84"/>
  <c r="FQ1552" i="84"/>
  <c r="FP1552" i="84"/>
  <c r="FO1552" i="84"/>
  <c r="FN1552" i="84"/>
  <c r="FM1552" i="84"/>
  <c r="FL1552" i="84"/>
  <c r="FK1552" i="84"/>
  <c r="FJ1552" i="84"/>
  <c r="FI1552" i="84"/>
  <c r="FH1552" i="84"/>
  <c r="FF1552" i="84"/>
  <c r="FA1552" i="84"/>
  <c r="FQ1551" i="84"/>
  <c r="FP1551" i="84"/>
  <c r="FO1551" i="84"/>
  <c r="FN1551" i="84"/>
  <c r="FM1551" i="84"/>
  <c r="FL1551" i="84"/>
  <c r="FK1551" i="84"/>
  <c r="FJ1551" i="84"/>
  <c r="FI1551" i="84"/>
  <c r="FH1551" i="84"/>
  <c r="FF1551" i="84"/>
  <c r="FA1551" i="84"/>
  <c r="FQ1550" i="84"/>
  <c r="FP1550" i="84"/>
  <c r="FO1550" i="84"/>
  <c r="FN1550" i="84"/>
  <c r="FM1550" i="84"/>
  <c r="FL1550" i="84"/>
  <c r="FK1550" i="84"/>
  <c r="FJ1550" i="84"/>
  <c r="FI1550" i="84"/>
  <c r="FH1550" i="84"/>
  <c r="FF1550" i="84"/>
  <c r="FA1550" i="84"/>
  <c r="FQ1549" i="84"/>
  <c r="FP1549" i="84"/>
  <c r="FO1549" i="84"/>
  <c r="FN1549" i="84"/>
  <c r="FM1549" i="84"/>
  <c r="FL1549" i="84"/>
  <c r="FK1549" i="84"/>
  <c r="FJ1549" i="84"/>
  <c r="FI1549" i="84"/>
  <c r="FH1549" i="84"/>
  <c r="FF1549" i="84"/>
  <c r="FA1549" i="84"/>
  <c r="FQ1548" i="84"/>
  <c r="FP1548" i="84"/>
  <c r="FO1548" i="84"/>
  <c r="FN1548" i="84"/>
  <c r="FM1548" i="84"/>
  <c r="FL1548" i="84"/>
  <c r="FK1548" i="84"/>
  <c r="FJ1548" i="84"/>
  <c r="FI1548" i="84"/>
  <c r="FH1548" i="84"/>
  <c r="FF1548" i="84"/>
  <c r="FA1548" i="84"/>
  <c r="FQ1547" i="84"/>
  <c r="FP1547" i="84"/>
  <c r="FO1547" i="84"/>
  <c r="FN1547" i="84"/>
  <c r="FM1547" i="84"/>
  <c r="FL1547" i="84"/>
  <c r="FK1547" i="84"/>
  <c r="FJ1547" i="84"/>
  <c r="FI1547" i="84"/>
  <c r="FH1547" i="84"/>
  <c r="FF1547" i="84"/>
  <c r="FA1547" i="84"/>
  <c r="FQ1546" i="84"/>
  <c r="FP1546" i="84"/>
  <c r="FO1546" i="84"/>
  <c r="FN1546" i="84"/>
  <c r="FM1546" i="84"/>
  <c r="FL1546" i="84"/>
  <c r="FK1546" i="84"/>
  <c r="FJ1546" i="84"/>
  <c r="FI1546" i="84"/>
  <c r="FH1546" i="84"/>
  <c r="FF1546" i="84"/>
  <c r="FA1546" i="84"/>
  <c r="FQ1545" i="84"/>
  <c r="FP1545" i="84"/>
  <c r="FO1545" i="84"/>
  <c r="FN1545" i="84"/>
  <c r="FM1545" i="84"/>
  <c r="FL1545" i="84"/>
  <c r="FK1545" i="84"/>
  <c r="FJ1545" i="84"/>
  <c r="FI1545" i="84"/>
  <c r="FH1545" i="84"/>
  <c r="FF1545" i="84"/>
  <c r="FA1545" i="84"/>
  <c r="FQ1544" i="84"/>
  <c r="FP1544" i="84"/>
  <c r="FO1544" i="84"/>
  <c r="FN1544" i="84"/>
  <c r="FM1544" i="84"/>
  <c r="FL1544" i="84"/>
  <c r="FK1544" i="84"/>
  <c r="FJ1544" i="84"/>
  <c r="FI1544" i="84"/>
  <c r="FH1544" i="84"/>
  <c r="FF1544" i="84"/>
  <c r="FA1544" i="84"/>
  <c r="FQ1543" i="84"/>
  <c r="FP1543" i="84"/>
  <c r="FO1543" i="84"/>
  <c r="FN1543" i="84"/>
  <c r="FM1543" i="84"/>
  <c r="FL1543" i="84"/>
  <c r="FK1543" i="84"/>
  <c r="FJ1543" i="84"/>
  <c r="FI1543" i="84"/>
  <c r="FH1543" i="84"/>
  <c r="FF1543" i="84"/>
  <c r="FA1543" i="84"/>
  <c r="FQ1542" i="84"/>
  <c r="FP1542" i="84"/>
  <c r="FO1542" i="84"/>
  <c r="FN1542" i="84"/>
  <c r="FM1542" i="84"/>
  <c r="FL1542" i="84"/>
  <c r="FK1542" i="84"/>
  <c r="FJ1542" i="84"/>
  <c r="FI1542" i="84"/>
  <c r="FH1542" i="84"/>
  <c r="FF1542" i="84"/>
  <c r="FA1542" i="84"/>
  <c r="FQ1541" i="84"/>
  <c r="FP1541" i="84"/>
  <c r="FO1541" i="84"/>
  <c r="FN1541" i="84"/>
  <c r="FM1541" i="84"/>
  <c r="FL1541" i="84"/>
  <c r="FK1541" i="84"/>
  <c r="FJ1541" i="84"/>
  <c r="FI1541" i="84"/>
  <c r="FH1541" i="84"/>
  <c r="FF1541" i="84"/>
  <c r="FA1541" i="84"/>
  <c r="FQ1540" i="84"/>
  <c r="FP1540" i="84"/>
  <c r="FO1540" i="84"/>
  <c r="FN1540" i="84"/>
  <c r="FM1540" i="84"/>
  <c r="FL1540" i="84"/>
  <c r="FK1540" i="84"/>
  <c r="FJ1540" i="84"/>
  <c r="FI1540" i="84"/>
  <c r="FH1540" i="84"/>
  <c r="FF1540" i="84"/>
  <c r="FA1540" i="84"/>
  <c r="FQ1539" i="84"/>
  <c r="FP1539" i="84"/>
  <c r="FO1539" i="84"/>
  <c r="FN1539" i="84"/>
  <c r="FM1539" i="84"/>
  <c r="FL1539" i="84"/>
  <c r="FK1539" i="84"/>
  <c r="FJ1539" i="84"/>
  <c r="FI1539" i="84"/>
  <c r="FH1539" i="84"/>
  <c r="FF1539" i="84"/>
  <c r="FA1539" i="84"/>
  <c r="FQ1538" i="84"/>
  <c r="FP1538" i="84"/>
  <c r="FO1538" i="84"/>
  <c r="FN1538" i="84"/>
  <c r="FM1538" i="84"/>
  <c r="FL1538" i="84"/>
  <c r="FK1538" i="84"/>
  <c r="FJ1538" i="84"/>
  <c r="FI1538" i="84"/>
  <c r="FH1538" i="84"/>
  <c r="FF1538" i="84"/>
  <c r="FA1538" i="84"/>
  <c r="FQ1537" i="84"/>
  <c r="FP1537" i="84"/>
  <c r="FO1537" i="84"/>
  <c r="FN1537" i="84"/>
  <c r="FM1537" i="84"/>
  <c r="FL1537" i="84"/>
  <c r="FK1537" i="84"/>
  <c r="FJ1537" i="84"/>
  <c r="FI1537" i="84"/>
  <c r="FH1537" i="84"/>
  <c r="FF1537" i="84"/>
  <c r="FA1537" i="84"/>
  <c r="FQ1536" i="84"/>
  <c r="FP1536" i="84"/>
  <c r="FO1536" i="84"/>
  <c r="FN1536" i="84"/>
  <c r="FM1536" i="84"/>
  <c r="FL1536" i="84"/>
  <c r="FK1536" i="84"/>
  <c r="FJ1536" i="84"/>
  <c r="FI1536" i="84"/>
  <c r="FH1536" i="84"/>
  <c r="FF1536" i="84"/>
  <c r="FA1536" i="84"/>
  <c r="FQ1535" i="84"/>
  <c r="FP1535" i="84"/>
  <c r="FO1535" i="84"/>
  <c r="FN1535" i="84"/>
  <c r="FM1535" i="84"/>
  <c r="FL1535" i="84"/>
  <c r="FK1535" i="84"/>
  <c r="FJ1535" i="84"/>
  <c r="FI1535" i="84"/>
  <c r="FH1535" i="84"/>
  <c r="FF1535" i="84"/>
  <c r="FA1535" i="84"/>
  <c r="FQ1534" i="84"/>
  <c r="FP1534" i="84"/>
  <c r="FO1534" i="84"/>
  <c r="FN1534" i="84"/>
  <c r="FM1534" i="84"/>
  <c r="FL1534" i="84"/>
  <c r="FK1534" i="84"/>
  <c r="FJ1534" i="84"/>
  <c r="FI1534" i="84"/>
  <c r="FH1534" i="84"/>
  <c r="FF1534" i="84"/>
  <c r="FA1534" i="84"/>
  <c r="FQ1533" i="84"/>
  <c r="FP1533" i="84"/>
  <c r="FO1533" i="84"/>
  <c r="FN1533" i="84"/>
  <c r="FM1533" i="84"/>
  <c r="FL1533" i="84"/>
  <c r="FK1533" i="84"/>
  <c r="FJ1533" i="84"/>
  <c r="FI1533" i="84"/>
  <c r="FH1533" i="84"/>
  <c r="FF1533" i="84"/>
  <c r="FA1533" i="84"/>
  <c r="FQ1532" i="84"/>
  <c r="FP1532" i="84"/>
  <c r="FO1532" i="84"/>
  <c r="FN1532" i="84"/>
  <c r="FM1532" i="84"/>
  <c r="FL1532" i="84"/>
  <c r="FK1532" i="84"/>
  <c r="FJ1532" i="84"/>
  <c r="FI1532" i="84"/>
  <c r="FH1532" i="84"/>
  <c r="FF1532" i="84"/>
  <c r="FA1532" i="84"/>
  <c r="FQ1531" i="84"/>
  <c r="FP1531" i="84"/>
  <c r="FO1531" i="84"/>
  <c r="FN1531" i="84"/>
  <c r="FM1531" i="84"/>
  <c r="FL1531" i="84"/>
  <c r="FK1531" i="84"/>
  <c r="FJ1531" i="84"/>
  <c r="FI1531" i="84"/>
  <c r="FH1531" i="84"/>
  <c r="FF1531" i="84"/>
  <c r="FA1531" i="84"/>
  <c r="FQ1530" i="84"/>
  <c r="FP1530" i="84"/>
  <c r="FO1530" i="84"/>
  <c r="FN1530" i="84"/>
  <c r="FM1530" i="84"/>
  <c r="FL1530" i="84"/>
  <c r="FK1530" i="84"/>
  <c r="FJ1530" i="84"/>
  <c r="FI1530" i="84"/>
  <c r="FH1530" i="84"/>
  <c r="FF1530" i="84"/>
  <c r="FA1530" i="84"/>
  <c r="FQ1529" i="84"/>
  <c r="FP1529" i="84"/>
  <c r="FO1529" i="84"/>
  <c r="FN1529" i="84"/>
  <c r="FM1529" i="84"/>
  <c r="FL1529" i="84"/>
  <c r="FK1529" i="84"/>
  <c r="FJ1529" i="84"/>
  <c r="FI1529" i="84"/>
  <c r="FH1529" i="84"/>
  <c r="FF1529" i="84"/>
  <c r="FA1529" i="84"/>
  <c r="FQ1528" i="84"/>
  <c r="FP1528" i="84"/>
  <c r="FO1528" i="84"/>
  <c r="FN1528" i="84"/>
  <c r="FM1528" i="84"/>
  <c r="FL1528" i="84"/>
  <c r="FK1528" i="84"/>
  <c r="FJ1528" i="84"/>
  <c r="FI1528" i="84"/>
  <c r="FH1528" i="84"/>
  <c r="FF1528" i="84"/>
  <c r="FA1528" i="84"/>
  <c r="FQ1527" i="84"/>
  <c r="FP1527" i="84"/>
  <c r="FO1527" i="84"/>
  <c r="FN1527" i="84"/>
  <c r="FM1527" i="84"/>
  <c r="FL1527" i="84"/>
  <c r="FK1527" i="84"/>
  <c r="FJ1527" i="84"/>
  <c r="FI1527" i="84"/>
  <c r="FH1527" i="84"/>
  <c r="FF1527" i="84"/>
  <c r="FA1527" i="84"/>
  <c r="FQ1526" i="84"/>
  <c r="FP1526" i="84"/>
  <c r="FO1526" i="84"/>
  <c r="FN1526" i="84"/>
  <c r="FM1526" i="84"/>
  <c r="FL1526" i="84"/>
  <c r="FK1526" i="84"/>
  <c r="FJ1526" i="84"/>
  <c r="FI1526" i="84"/>
  <c r="FH1526" i="84"/>
  <c r="FF1526" i="84"/>
  <c r="FA1526" i="84"/>
  <c r="FQ1525" i="84"/>
  <c r="FP1525" i="84"/>
  <c r="FO1525" i="84"/>
  <c r="FN1525" i="84"/>
  <c r="FM1525" i="84"/>
  <c r="FL1525" i="84"/>
  <c r="FK1525" i="84"/>
  <c r="FJ1525" i="84"/>
  <c r="FI1525" i="84"/>
  <c r="FH1525" i="84"/>
  <c r="FF1525" i="84"/>
  <c r="FA1525" i="84"/>
  <c r="FQ1524" i="84"/>
  <c r="FP1524" i="84"/>
  <c r="FO1524" i="84"/>
  <c r="FN1524" i="84"/>
  <c r="FM1524" i="84"/>
  <c r="FL1524" i="84"/>
  <c r="FK1524" i="84"/>
  <c r="FJ1524" i="84"/>
  <c r="FI1524" i="84"/>
  <c r="FH1524" i="84"/>
  <c r="FF1524" i="84"/>
  <c r="FA1524" i="84"/>
  <c r="FQ1523" i="84"/>
  <c r="FP1523" i="84"/>
  <c r="FO1523" i="84"/>
  <c r="FN1523" i="84"/>
  <c r="FM1523" i="84"/>
  <c r="FL1523" i="84"/>
  <c r="FK1523" i="84"/>
  <c r="FJ1523" i="84"/>
  <c r="FI1523" i="84"/>
  <c r="FH1523" i="84"/>
  <c r="FF1523" i="84"/>
  <c r="FA1523" i="84"/>
  <c r="FQ1522" i="84"/>
  <c r="FP1522" i="84"/>
  <c r="FO1522" i="84"/>
  <c r="FN1522" i="84"/>
  <c r="FM1522" i="84"/>
  <c r="FL1522" i="84"/>
  <c r="FK1522" i="84"/>
  <c r="FJ1522" i="84"/>
  <c r="FI1522" i="84"/>
  <c r="FH1522" i="84"/>
  <c r="FF1522" i="84"/>
  <c r="FA1522" i="84"/>
  <c r="FQ1521" i="84"/>
  <c r="FP1521" i="84"/>
  <c r="FO1521" i="84"/>
  <c r="FN1521" i="84"/>
  <c r="FM1521" i="84"/>
  <c r="FL1521" i="84"/>
  <c r="FK1521" i="84"/>
  <c r="FJ1521" i="84"/>
  <c r="FI1521" i="84"/>
  <c r="FH1521" i="84"/>
  <c r="FF1521" i="84"/>
  <c r="FA1521" i="84"/>
  <c r="FQ1520" i="84"/>
  <c r="FP1520" i="84"/>
  <c r="FO1520" i="84"/>
  <c r="FN1520" i="84"/>
  <c r="FM1520" i="84"/>
  <c r="FL1520" i="84"/>
  <c r="FK1520" i="84"/>
  <c r="FJ1520" i="84"/>
  <c r="FI1520" i="84"/>
  <c r="FH1520" i="84"/>
  <c r="FF1520" i="84"/>
  <c r="FA1520" i="84"/>
  <c r="FQ1519" i="84"/>
  <c r="FP1519" i="84"/>
  <c r="FO1519" i="84"/>
  <c r="FN1519" i="84"/>
  <c r="FM1519" i="84"/>
  <c r="FL1519" i="84"/>
  <c r="FK1519" i="84"/>
  <c r="FJ1519" i="84"/>
  <c r="FI1519" i="84"/>
  <c r="FH1519" i="84"/>
  <c r="FF1519" i="84"/>
  <c r="FA1519" i="84"/>
  <c r="FQ1518" i="84"/>
  <c r="FP1518" i="84"/>
  <c r="FO1518" i="84"/>
  <c r="FN1518" i="84"/>
  <c r="FM1518" i="84"/>
  <c r="FL1518" i="84"/>
  <c r="FK1518" i="84"/>
  <c r="FJ1518" i="84"/>
  <c r="FI1518" i="84"/>
  <c r="FH1518" i="84"/>
  <c r="FF1518" i="84"/>
  <c r="FA1518" i="84"/>
  <c r="FQ1517" i="84"/>
  <c r="FP1517" i="84"/>
  <c r="FO1517" i="84"/>
  <c r="FN1517" i="84"/>
  <c r="FM1517" i="84"/>
  <c r="FL1517" i="84"/>
  <c r="FK1517" i="84"/>
  <c r="FJ1517" i="84"/>
  <c r="FI1517" i="84"/>
  <c r="FH1517" i="84"/>
  <c r="FF1517" i="84"/>
  <c r="FA1517" i="84"/>
  <c r="FQ1516" i="84"/>
  <c r="FP1516" i="84"/>
  <c r="FO1516" i="84"/>
  <c r="FN1516" i="84"/>
  <c r="FM1516" i="84"/>
  <c r="FL1516" i="84"/>
  <c r="FK1516" i="84"/>
  <c r="FJ1516" i="84"/>
  <c r="FI1516" i="84"/>
  <c r="FH1516" i="84"/>
  <c r="FF1516" i="84"/>
  <c r="FA1516" i="84"/>
  <c r="FQ1515" i="84"/>
  <c r="FP1515" i="84"/>
  <c r="FO1515" i="84"/>
  <c r="FN1515" i="84"/>
  <c r="FM1515" i="84"/>
  <c r="FL1515" i="84"/>
  <c r="FK1515" i="84"/>
  <c r="FJ1515" i="84"/>
  <c r="FI1515" i="84"/>
  <c r="FH1515" i="84"/>
  <c r="FF1515" i="84"/>
  <c r="FA1515" i="84"/>
  <c r="FQ1514" i="84"/>
  <c r="FP1514" i="84"/>
  <c r="FO1514" i="84"/>
  <c r="FN1514" i="84"/>
  <c r="FM1514" i="84"/>
  <c r="FL1514" i="84"/>
  <c r="FK1514" i="84"/>
  <c r="FJ1514" i="84"/>
  <c r="FI1514" i="84"/>
  <c r="FH1514" i="84"/>
  <c r="FF1514" i="84"/>
  <c r="FA1514" i="84"/>
  <c r="FQ1513" i="84"/>
  <c r="FP1513" i="84"/>
  <c r="FO1513" i="84"/>
  <c r="FN1513" i="84"/>
  <c r="FM1513" i="84"/>
  <c r="FL1513" i="84"/>
  <c r="FK1513" i="84"/>
  <c r="FJ1513" i="84"/>
  <c r="FI1513" i="84"/>
  <c r="FH1513" i="84"/>
  <c r="FF1513" i="84"/>
  <c r="FA1513" i="84"/>
  <c r="FQ1512" i="84"/>
  <c r="FP1512" i="84"/>
  <c r="FO1512" i="84"/>
  <c r="FN1512" i="84"/>
  <c r="FM1512" i="84"/>
  <c r="FL1512" i="84"/>
  <c r="FK1512" i="84"/>
  <c r="FJ1512" i="84"/>
  <c r="FI1512" i="84"/>
  <c r="FH1512" i="84"/>
  <c r="FF1512" i="84"/>
  <c r="FA1512" i="84"/>
  <c r="FQ1511" i="84"/>
  <c r="FP1511" i="84"/>
  <c r="FO1511" i="84"/>
  <c r="FN1511" i="84"/>
  <c r="FM1511" i="84"/>
  <c r="FL1511" i="84"/>
  <c r="FK1511" i="84"/>
  <c r="FJ1511" i="84"/>
  <c r="FI1511" i="84"/>
  <c r="FH1511" i="84"/>
  <c r="FF1511" i="84"/>
  <c r="FA1511" i="84"/>
  <c r="FQ1510" i="84"/>
  <c r="FP1510" i="84"/>
  <c r="FO1510" i="84"/>
  <c r="FN1510" i="84"/>
  <c r="FM1510" i="84"/>
  <c r="FL1510" i="84"/>
  <c r="FK1510" i="84"/>
  <c r="FJ1510" i="84"/>
  <c r="FI1510" i="84"/>
  <c r="FH1510" i="84"/>
  <c r="FF1510" i="84"/>
  <c r="FA1510" i="84"/>
  <c r="FQ1509" i="84"/>
  <c r="FP1509" i="84"/>
  <c r="FO1509" i="84"/>
  <c r="FN1509" i="84"/>
  <c r="FM1509" i="84"/>
  <c r="FL1509" i="84"/>
  <c r="FK1509" i="84"/>
  <c r="FJ1509" i="84"/>
  <c r="FI1509" i="84"/>
  <c r="FH1509" i="84"/>
  <c r="FF1509" i="84"/>
  <c r="FA1509" i="84"/>
  <c r="FQ1508" i="84"/>
  <c r="FP1508" i="84"/>
  <c r="FO1508" i="84"/>
  <c r="FN1508" i="84"/>
  <c r="FM1508" i="84"/>
  <c r="FL1508" i="84"/>
  <c r="FK1508" i="84"/>
  <c r="FJ1508" i="84"/>
  <c r="FI1508" i="84"/>
  <c r="FH1508" i="84"/>
  <c r="FF1508" i="84"/>
  <c r="FA1508" i="84"/>
  <c r="FQ1507" i="84"/>
  <c r="FP1507" i="84"/>
  <c r="FO1507" i="84"/>
  <c r="FN1507" i="84"/>
  <c r="FM1507" i="84"/>
  <c r="FL1507" i="84"/>
  <c r="FK1507" i="84"/>
  <c r="FJ1507" i="84"/>
  <c r="FI1507" i="84"/>
  <c r="FH1507" i="84"/>
  <c r="FF1507" i="84"/>
  <c r="FA1507" i="84"/>
  <c r="FQ1506" i="84"/>
  <c r="FP1506" i="84"/>
  <c r="FO1506" i="84"/>
  <c r="FN1506" i="84"/>
  <c r="FM1506" i="84"/>
  <c r="FL1506" i="84"/>
  <c r="FK1506" i="84"/>
  <c r="FJ1506" i="84"/>
  <c r="FI1506" i="84"/>
  <c r="FH1506" i="84"/>
  <c r="FF1506" i="84"/>
  <c r="FA1506" i="84"/>
  <c r="FQ1505" i="84"/>
  <c r="FP1505" i="84"/>
  <c r="FO1505" i="84"/>
  <c r="FN1505" i="84"/>
  <c r="FM1505" i="84"/>
  <c r="FL1505" i="84"/>
  <c r="FK1505" i="84"/>
  <c r="FJ1505" i="84"/>
  <c r="FI1505" i="84"/>
  <c r="FH1505" i="84"/>
  <c r="FF1505" i="84"/>
  <c r="FA1505" i="84"/>
  <c r="FQ1504" i="84"/>
  <c r="FP1504" i="84"/>
  <c r="FO1504" i="84"/>
  <c r="FN1504" i="84"/>
  <c r="FM1504" i="84"/>
  <c r="FL1504" i="84"/>
  <c r="FK1504" i="84"/>
  <c r="FJ1504" i="84"/>
  <c r="FI1504" i="84"/>
  <c r="FH1504" i="84"/>
  <c r="FF1504" i="84"/>
  <c r="FA1504" i="84"/>
  <c r="FQ1503" i="84"/>
  <c r="FP1503" i="84"/>
  <c r="FO1503" i="84"/>
  <c r="FN1503" i="84"/>
  <c r="FM1503" i="84"/>
  <c r="FL1503" i="84"/>
  <c r="FK1503" i="84"/>
  <c r="FJ1503" i="84"/>
  <c r="FI1503" i="84"/>
  <c r="FH1503" i="84"/>
  <c r="FF1503" i="84"/>
  <c r="FA1503" i="84"/>
  <c r="FQ1502" i="84"/>
  <c r="FP1502" i="84"/>
  <c r="FO1502" i="84"/>
  <c r="FN1502" i="84"/>
  <c r="FM1502" i="84"/>
  <c r="FL1502" i="84"/>
  <c r="FK1502" i="84"/>
  <c r="FJ1502" i="84"/>
  <c r="FI1502" i="84"/>
  <c r="FH1502" i="84"/>
  <c r="FF1502" i="84"/>
  <c r="FA1502" i="84"/>
  <c r="FQ1501" i="84"/>
  <c r="FP1501" i="84"/>
  <c r="FO1501" i="84"/>
  <c r="FN1501" i="84"/>
  <c r="FM1501" i="84"/>
  <c r="FL1501" i="84"/>
  <c r="FK1501" i="84"/>
  <c r="FJ1501" i="84"/>
  <c r="FI1501" i="84"/>
  <c r="FH1501" i="84"/>
  <c r="FF1501" i="84"/>
  <c r="FA1501" i="84"/>
  <c r="FQ1500" i="84"/>
  <c r="FP1500" i="84"/>
  <c r="FO1500" i="84"/>
  <c r="FN1500" i="84"/>
  <c r="FM1500" i="84"/>
  <c r="FL1500" i="84"/>
  <c r="FK1500" i="84"/>
  <c r="FJ1500" i="84"/>
  <c r="FI1500" i="84"/>
  <c r="FH1500" i="84"/>
  <c r="FF1500" i="84"/>
  <c r="FA1500" i="84"/>
  <c r="FQ1499" i="84"/>
  <c r="FP1499" i="84"/>
  <c r="FO1499" i="84"/>
  <c r="FN1499" i="84"/>
  <c r="FM1499" i="84"/>
  <c r="FL1499" i="84"/>
  <c r="FK1499" i="84"/>
  <c r="FJ1499" i="84"/>
  <c r="FI1499" i="84"/>
  <c r="FH1499" i="84"/>
  <c r="FF1499" i="84"/>
  <c r="FA1499" i="84"/>
  <c r="FQ1498" i="84"/>
  <c r="FP1498" i="84"/>
  <c r="FO1498" i="84"/>
  <c r="FN1498" i="84"/>
  <c r="FM1498" i="84"/>
  <c r="FL1498" i="84"/>
  <c r="FK1498" i="84"/>
  <c r="FJ1498" i="84"/>
  <c r="FI1498" i="84"/>
  <c r="FH1498" i="84"/>
  <c r="FF1498" i="84"/>
  <c r="FA1498" i="84"/>
  <c r="FQ1497" i="84"/>
  <c r="FP1497" i="84"/>
  <c r="FO1497" i="84"/>
  <c r="FN1497" i="84"/>
  <c r="FM1497" i="84"/>
  <c r="FL1497" i="84"/>
  <c r="FK1497" i="84"/>
  <c r="FJ1497" i="84"/>
  <c r="FI1497" i="84"/>
  <c r="FH1497" i="84"/>
  <c r="FF1497" i="84"/>
  <c r="FA1497" i="84"/>
  <c r="FQ1496" i="84"/>
  <c r="FP1496" i="84"/>
  <c r="FO1496" i="84"/>
  <c r="FN1496" i="84"/>
  <c r="FM1496" i="84"/>
  <c r="FL1496" i="84"/>
  <c r="FK1496" i="84"/>
  <c r="FJ1496" i="84"/>
  <c r="FI1496" i="84"/>
  <c r="FH1496" i="84"/>
  <c r="FF1496" i="84"/>
  <c r="FA1496" i="84"/>
  <c r="FQ1495" i="84"/>
  <c r="FP1495" i="84"/>
  <c r="FO1495" i="84"/>
  <c r="FN1495" i="84"/>
  <c r="FM1495" i="84"/>
  <c r="FL1495" i="84"/>
  <c r="FK1495" i="84"/>
  <c r="FJ1495" i="84"/>
  <c r="FI1495" i="84"/>
  <c r="FH1495" i="84"/>
  <c r="FF1495" i="84"/>
  <c r="FA1495" i="84"/>
  <c r="FQ1494" i="84"/>
  <c r="FP1494" i="84"/>
  <c r="FO1494" i="84"/>
  <c r="FN1494" i="84"/>
  <c r="FM1494" i="84"/>
  <c r="FL1494" i="84"/>
  <c r="FK1494" i="84"/>
  <c r="FJ1494" i="84"/>
  <c r="FI1494" i="84"/>
  <c r="FH1494" i="84"/>
  <c r="FF1494" i="84"/>
  <c r="FA1494" i="84"/>
  <c r="FQ1493" i="84"/>
  <c r="FP1493" i="84"/>
  <c r="FO1493" i="84"/>
  <c r="FN1493" i="84"/>
  <c r="FM1493" i="84"/>
  <c r="FL1493" i="84"/>
  <c r="FK1493" i="84"/>
  <c r="FJ1493" i="84"/>
  <c r="FI1493" i="84"/>
  <c r="FH1493" i="84"/>
  <c r="FF1493" i="84"/>
  <c r="FA1493" i="84"/>
  <c r="FQ1492" i="84"/>
  <c r="FP1492" i="84"/>
  <c r="FO1492" i="84"/>
  <c r="FN1492" i="84"/>
  <c r="FM1492" i="84"/>
  <c r="FL1492" i="84"/>
  <c r="FK1492" i="84"/>
  <c r="FJ1492" i="84"/>
  <c r="FI1492" i="84"/>
  <c r="FH1492" i="84"/>
  <c r="FF1492" i="84"/>
  <c r="FA1492" i="84"/>
  <c r="FQ1491" i="84"/>
  <c r="FP1491" i="84"/>
  <c r="FO1491" i="84"/>
  <c r="FN1491" i="84"/>
  <c r="FM1491" i="84"/>
  <c r="FL1491" i="84"/>
  <c r="FK1491" i="84"/>
  <c r="FJ1491" i="84"/>
  <c r="FI1491" i="84"/>
  <c r="FH1491" i="84"/>
  <c r="FF1491" i="84"/>
  <c r="FA1491" i="84"/>
  <c r="FQ1490" i="84"/>
  <c r="FP1490" i="84"/>
  <c r="FO1490" i="84"/>
  <c r="FN1490" i="84"/>
  <c r="FM1490" i="84"/>
  <c r="FL1490" i="84"/>
  <c r="FK1490" i="84"/>
  <c r="FJ1490" i="84"/>
  <c r="FI1490" i="84"/>
  <c r="FH1490" i="84"/>
  <c r="FF1490" i="84"/>
  <c r="FA1490" i="84"/>
  <c r="FQ1489" i="84"/>
  <c r="FP1489" i="84"/>
  <c r="FO1489" i="84"/>
  <c r="FN1489" i="84"/>
  <c r="FM1489" i="84"/>
  <c r="FL1489" i="84"/>
  <c r="FK1489" i="84"/>
  <c r="FJ1489" i="84"/>
  <c r="FI1489" i="84"/>
  <c r="FH1489" i="84"/>
  <c r="FF1489" i="84"/>
  <c r="FA1489" i="84"/>
  <c r="FQ1488" i="84"/>
  <c r="FP1488" i="84"/>
  <c r="FO1488" i="84"/>
  <c r="FN1488" i="84"/>
  <c r="FM1488" i="84"/>
  <c r="FL1488" i="84"/>
  <c r="FK1488" i="84"/>
  <c r="FJ1488" i="84"/>
  <c r="FI1488" i="84"/>
  <c r="FH1488" i="84"/>
  <c r="FF1488" i="84"/>
  <c r="FA1488" i="84"/>
  <c r="FQ1487" i="84"/>
  <c r="FP1487" i="84"/>
  <c r="FO1487" i="84"/>
  <c r="FN1487" i="84"/>
  <c r="FM1487" i="84"/>
  <c r="FL1487" i="84"/>
  <c r="FK1487" i="84"/>
  <c r="FJ1487" i="84"/>
  <c r="FI1487" i="84"/>
  <c r="FH1487" i="84"/>
  <c r="FF1487" i="84"/>
  <c r="FA1487" i="84"/>
  <c r="FQ1486" i="84"/>
  <c r="FP1486" i="84"/>
  <c r="FO1486" i="84"/>
  <c r="FN1486" i="84"/>
  <c r="FM1486" i="84"/>
  <c r="FL1486" i="84"/>
  <c r="FK1486" i="84"/>
  <c r="FJ1486" i="84"/>
  <c r="FI1486" i="84"/>
  <c r="FH1486" i="84"/>
  <c r="FF1486" i="84"/>
  <c r="FA1486" i="84"/>
  <c r="FQ1485" i="84"/>
  <c r="FP1485" i="84"/>
  <c r="FO1485" i="84"/>
  <c r="FN1485" i="84"/>
  <c r="FM1485" i="84"/>
  <c r="FL1485" i="84"/>
  <c r="FK1485" i="84"/>
  <c r="FJ1485" i="84"/>
  <c r="FI1485" i="84"/>
  <c r="FH1485" i="84"/>
  <c r="FF1485" i="84"/>
  <c r="FA1485" i="84"/>
  <c r="FQ1484" i="84"/>
  <c r="FP1484" i="84"/>
  <c r="FO1484" i="84"/>
  <c r="FN1484" i="84"/>
  <c r="FM1484" i="84"/>
  <c r="FL1484" i="84"/>
  <c r="FK1484" i="84"/>
  <c r="FJ1484" i="84"/>
  <c r="FI1484" i="84"/>
  <c r="FH1484" i="84"/>
  <c r="FF1484" i="84"/>
  <c r="FA1484" i="84"/>
  <c r="FQ1483" i="84"/>
  <c r="FP1483" i="84"/>
  <c r="FO1483" i="84"/>
  <c r="FN1483" i="84"/>
  <c r="FM1483" i="84"/>
  <c r="FL1483" i="84"/>
  <c r="FK1483" i="84"/>
  <c r="FJ1483" i="84"/>
  <c r="FI1483" i="84"/>
  <c r="FH1483" i="84"/>
  <c r="FF1483" i="84"/>
  <c r="FA1483" i="84"/>
  <c r="FQ1482" i="84"/>
  <c r="FP1482" i="84"/>
  <c r="FO1482" i="84"/>
  <c r="FN1482" i="84"/>
  <c r="FM1482" i="84"/>
  <c r="FL1482" i="84"/>
  <c r="FK1482" i="84"/>
  <c r="FJ1482" i="84"/>
  <c r="FI1482" i="84"/>
  <c r="FH1482" i="84"/>
  <c r="FF1482" i="84"/>
  <c r="FA1482" i="84"/>
  <c r="FQ1481" i="84"/>
  <c r="FP1481" i="84"/>
  <c r="FO1481" i="84"/>
  <c r="FN1481" i="84"/>
  <c r="FM1481" i="84"/>
  <c r="FL1481" i="84"/>
  <c r="FK1481" i="84"/>
  <c r="FJ1481" i="84"/>
  <c r="FI1481" i="84"/>
  <c r="FH1481" i="84"/>
  <c r="FF1481" i="84"/>
  <c r="FA1481" i="84"/>
  <c r="FQ1480" i="84"/>
  <c r="FP1480" i="84"/>
  <c r="FO1480" i="84"/>
  <c r="FN1480" i="84"/>
  <c r="FM1480" i="84"/>
  <c r="FL1480" i="84"/>
  <c r="FK1480" i="84"/>
  <c r="FJ1480" i="84"/>
  <c r="FI1480" i="84"/>
  <c r="FH1480" i="84"/>
  <c r="FF1480" i="84"/>
  <c r="FA1480" i="84"/>
  <c r="FQ1479" i="84"/>
  <c r="FP1479" i="84"/>
  <c r="FO1479" i="84"/>
  <c r="FN1479" i="84"/>
  <c r="FM1479" i="84"/>
  <c r="FL1479" i="84"/>
  <c r="FK1479" i="84"/>
  <c r="FJ1479" i="84"/>
  <c r="FI1479" i="84"/>
  <c r="FH1479" i="84"/>
  <c r="FF1479" i="84"/>
  <c r="FA1479" i="84"/>
  <c r="FQ1478" i="84"/>
  <c r="FP1478" i="84"/>
  <c r="FO1478" i="84"/>
  <c r="FN1478" i="84"/>
  <c r="FM1478" i="84"/>
  <c r="FL1478" i="84"/>
  <c r="FK1478" i="84"/>
  <c r="FJ1478" i="84"/>
  <c r="FI1478" i="84"/>
  <c r="FH1478" i="84"/>
  <c r="FF1478" i="84"/>
  <c r="FA1478" i="84"/>
  <c r="FQ1477" i="84"/>
  <c r="FP1477" i="84"/>
  <c r="FO1477" i="84"/>
  <c r="FN1477" i="84"/>
  <c r="FM1477" i="84"/>
  <c r="FL1477" i="84"/>
  <c r="FK1477" i="84"/>
  <c r="FJ1477" i="84"/>
  <c r="FI1477" i="84"/>
  <c r="FH1477" i="84"/>
  <c r="FF1477" i="84"/>
  <c r="FA1477" i="84"/>
  <c r="FQ1476" i="84"/>
  <c r="FP1476" i="84"/>
  <c r="FO1476" i="84"/>
  <c r="FN1476" i="84"/>
  <c r="FM1476" i="84"/>
  <c r="FL1476" i="84"/>
  <c r="FK1476" i="84"/>
  <c r="FJ1476" i="84"/>
  <c r="FI1476" i="84"/>
  <c r="FH1476" i="84"/>
  <c r="FF1476" i="84"/>
  <c r="FA1476" i="84"/>
  <c r="FQ1475" i="84"/>
  <c r="FP1475" i="84"/>
  <c r="FO1475" i="84"/>
  <c r="FN1475" i="84"/>
  <c r="FM1475" i="84"/>
  <c r="FL1475" i="84"/>
  <c r="FK1475" i="84"/>
  <c r="FJ1475" i="84"/>
  <c r="FI1475" i="84"/>
  <c r="FH1475" i="84"/>
  <c r="FF1475" i="84"/>
  <c r="FA1475" i="84"/>
  <c r="FQ1474" i="84"/>
  <c r="FP1474" i="84"/>
  <c r="FO1474" i="84"/>
  <c r="FN1474" i="84"/>
  <c r="FM1474" i="84"/>
  <c r="FL1474" i="84"/>
  <c r="FK1474" i="84"/>
  <c r="FJ1474" i="84"/>
  <c r="FI1474" i="84"/>
  <c r="FH1474" i="84"/>
  <c r="FF1474" i="84"/>
  <c r="FA1474" i="84"/>
  <c r="FQ1473" i="84"/>
  <c r="FP1473" i="84"/>
  <c r="FO1473" i="84"/>
  <c r="FN1473" i="84"/>
  <c r="FM1473" i="84"/>
  <c r="FL1473" i="84"/>
  <c r="FK1473" i="84"/>
  <c r="FJ1473" i="84"/>
  <c r="FI1473" i="84"/>
  <c r="FH1473" i="84"/>
  <c r="FF1473" i="84"/>
  <c r="FA1473" i="84"/>
  <c r="FQ1472" i="84"/>
  <c r="FP1472" i="84"/>
  <c r="FO1472" i="84"/>
  <c r="FN1472" i="84"/>
  <c r="FM1472" i="84"/>
  <c r="FL1472" i="84"/>
  <c r="FK1472" i="84"/>
  <c r="FJ1472" i="84"/>
  <c r="FI1472" i="84"/>
  <c r="FH1472" i="84"/>
  <c r="FF1472" i="84"/>
  <c r="FA1472" i="84"/>
  <c r="FQ1471" i="84"/>
  <c r="FP1471" i="84"/>
  <c r="FO1471" i="84"/>
  <c r="FN1471" i="84"/>
  <c r="FM1471" i="84"/>
  <c r="FL1471" i="84"/>
  <c r="FK1471" i="84"/>
  <c r="FJ1471" i="84"/>
  <c r="FI1471" i="84"/>
  <c r="FH1471" i="84"/>
  <c r="FF1471" i="84"/>
  <c r="FA1471" i="84"/>
  <c r="FQ1470" i="84"/>
  <c r="FP1470" i="84"/>
  <c r="FO1470" i="84"/>
  <c r="FN1470" i="84"/>
  <c r="FM1470" i="84"/>
  <c r="FL1470" i="84"/>
  <c r="FK1470" i="84"/>
  <c r="FJ1470" i="84"/>
  <c r="FI1470" i="84"/>
  <c r="FH1470" i="84"/>
  <c r="FF1470" i="84"/>
  <c r="FA1470" i="84"/>
  <c r="FQ1469" i="84"/>
  <c r="FP1469" i="84"/>
  <c r="FO1469" i="84"/>
  <c r="FN1469" i="84"/>
  <c r="FM1469" i="84"/>
  <c r="FL1469" i="84"/>
  <c r="FK1469" i="84"/>
  <c r="FJ1469" i="84"/>
  <c r="FI1469" i="84"/>
  <c r="FH1469" i="84"/>
  <c r="FF1469" i="84"/>
  <c r="FA1469" i="84"/>
  <c r="FQ1468" i="84"/>
  <c r="FP1468" i="84"/>
  <c r="FO1468" i="84"/>
  <c r="FN1468" i="84"/>
  <c r="FM1468" i="84"/>
  <c r="FL1468" i="84"/>
  <c r="FK1468" i="84"/>
  <c r="FJ1468" i="84"/>
  <c r="FI1468" i="84"/>
  <c r="FH1468" i="84"/>
  <c r="FF1468" i="84"/>
  <c r="FA1468" i="84"/>
  <c r="FQ1467" i="84"/>
  <c r="FP1467" i="84"/>
  <c r="FO1467" i="84"/>
  <c r="FN1467" i="84"/>
  <c r="FM1467" i="84"/>
  <c r="FL1467" i="84"/>
  <c r="FK1467" i="84"/>
  <c r="FJ1467" i="84"/>
  <c r="FI1467" i="84"/>
  <c r="FH1467" i="84"/>
  <c r="FF1467" i="84"/>
  <c r="FA1467" i="84"/>
  <c r="FQ1466" i="84"/>
  <c r="FP1466" i="84"/>
  <c r="FO1466" i="84"/>
  <c r="FN1466" i="84"/>
  <c r="FM1466" i="84"/>
  <c r="FL1466" i="84"/>
  <c r="FK1466" i="84"/>
  <c r="FJ1466" i="84"/>
  <c r="FI1466" i="84"/>
  <c r="FH1466" i="84"/>
  <c r="FF1466" i="84"/>
  <c r="FA1466" i="84"/>
  <c r="FQ1465" i="84"/>
  <c r="FP1465" i="84"/>
  <c r="FO1465" i="84"/>
  <c r="FN1465" i="84"/>
  <c r="FM1465" i="84"/>
  <c r="FL1465" i="84"/>
  <c r="FK1465" i="84"/>
  <c r="FJ1465" i="84"/>
  <c r="FI1465" i="84"/>
  <c r="FH1465" i="84"/>
  <c r="FF1465" i="84"/>
  <c r="FA1465" i="84"/>
  <c r="FQ1464" i="84"/>
  <c r="FP1464" i="84"/>
  <c r="FO1464" i="84"/>
  <c r="FN1464" i="84"/>
  <c r="FM1464" i="84"/>
  <c r="FL1464" i="84"/>
  <c r="FK1464" i="84"/>
  <c r="FJ1464" i="84"/>
  <c r="FI1464" i="84"/>
  <c r="FH1464" i="84"/>
  <c r="FF1464" i="84"/>
  <c r="FA1464" i="84"/>
  <c r="FQ1463" i="84"/>
  <c r="FP1463" i="84"/>
  <c r="FO1463" i="84"/>
  <c r="FN1463" i="84"/>
  <c r="FM1463" i="84"/>
  <c r="FL1463" i="84"/>
  <c r="FK1463" i="84"/>
  <c r="FJ1463" i="84"/>
  <c r="FI1463" i="84"/>
  <c r="FH1463" i="84"/>
  <c r="FF1463" i="84"/>
  <c r="FA1463" i="84"/>
  <c r="FQ1462" i="84"/>
  <c r="FP1462" i="84"/>
  <c r="FO1462" i="84"/>
  <c r="FN1462" i="84"/>
  <c r="FM1462" i="84"/>
  <c r="FL1462" i="84"/>
  <c r="FK1462" i="84"/>
  <c r="FJ1462" i="84"/>
  <c r="FI1462" i="84"/>
  <c r="FH1462" i="84"/>
  <c r="FF1462" i="84"/>
  <c r="FA1462" i="84"/>
  <c r="FQ1461" i="84"/>
  <c r="FP1461" i="84"/>
  <c r="FO1461" i="84"/>
  <c r="FN1461" i="84"/>
  <c r="FM1461" i="84"/>
  <c r="FL1461" i="84"/>
  <c r="FK1461" i="84"/>
  <c r="FJ1461" i="84"/>
  <c r="FI1461" i="84"/>
  <c r="FH1461" i="84"/>
  <c r="FF1461" i="84"/>
  <c r="FA1461" i="84"/>
  <c r="FQ1460" i="84"/>
  <c r="FP1460" i="84"/>
  <c r="FO1460" i="84"/>
  <c r="FN1460" i="84"/>
  <c r="FM1460" i="84"/>
  <c r="FL1460" i="84"/>
  <c r="FK1460" i="84"/>
  <c r="FJ1460" i="84"/>
  <c r="FI1460" i="84"/>
  <c r="FH1460" i="84"/>
  <c r="FF1460" i="84"/>
  <c r="FA1460" i="84"/>
  <c r="FQ1459" i="84"/>
  <c r="FP1459" i="84"/>
  <c r="FO1459" i="84"/>
  <c r="FN1459" i="84"/>
  <c r="FM1459" i="84"/>
  <c r="FL1459" i="84"/>
  <c r="FK1459" i="84"/>
  <c r="FJ1459" i="84"/>
  <c r="FI1459" i="84"/>
  <c r="FH1459" i="84"/>
  <c r="FF1459" i="84"/>
  <c r="FA1459" i="84"/>
  <c r="FQ1458" i="84"/>
  <c r="FP1458" i="84"/>
  <c r="FO1458" i="84"/>
  <c r="FN1458" i="84"/>
  <c r="FM1458" i="84"/>
  <c r="FL1458" i="84"/>
  <c r="FK1458" i="84"/>
  <c r="FJ1458" i="84"/>
  <c r="FI1458" i="84"/>
  <c r="FH1458" i="84"/>
  <c r="FF1458" i="84"/>
  <c r="FA1458" i="84"/>
  <c r="FQ1457" i="84"/>
  <c r="FP1457" i="84"/>
  <c r="FO1457" i="84"/>
  <c r="FN1457" i="84"/>
  <c r="FM1457" i="84"/>
  <c r="FL1457" i="84"/>
  <c r="FK1457" i="84"/>
  <c r="FJ1457" i="84"/>
  <c r="FI1457" i="84"/>
  <c r="FH1457" i="84"/>
  <c r="FF1457" i="84"/>
  <c r="FA1457" i="84"/>
  <c r="FQ1456" i="84"/>
  <c r="FP1456" i="84"/>
  <c r="FO1456" i="84"/>
  <c r="FN1456" i="84"/>
  <c r="FM1456" i="84"/>
  <c r="FL1456" i="84"/>
  <c r="FK1456" i="84"/>
  <c r="FJ1456" i="84"/>
  <c r="FI1456" i="84"/>
  <c r="FH1456" i="84"/>
  <c r="FF1456" i="84"/>
  <c r="FA1456" i="84"/>
  <c r="FQ1455" i="84"/>
  <c r="FP1455" i="84"/>
  <c r="FO1455" i="84"/>
  <c r="FN1455" i="84"/>
  <c r="FM1455" i="84"/>
  <c r="FL1455" i="84"/>
  <c r="FK1455" i="84"/>
  <c r="FJ1455" i="84"/>
  <c r="FI1455" i="84"/>
  <c r="FH1455" i="84"/>
  <c r="FF1455" i="84"/>
  <c r="FA1455" i="84"/>
  <c r="FQ1454" i="84"/>
  <c r="FP1454" i="84"/>
  <c r="FO1454" i="84"/>
  <c r="FN1454" i="84"/>
  <c r="FM1454" i="84"/>
  <c r="FL1454" i="84"/>
  <c r="FK1454" i="84"/>
  <c r="FJ1454" i="84"/>
  <c r="FI1454" i="84"/>
  <c r="FH1454" i="84"/>
  <c r="FF1454" i="84"/>
  <c r="FA1454" i="84"/>
  <c r="FQ1453" i="84"/>
  <c r="FP1453" i="84"/>
  <c r="FO1453" i="84"/>
  <c r="FN1453" i="84"/>
  <c r="FM1453" i="84"/>
  <c r="FL1453" i="84"/>
  <c r="FK1453" i="84"/>
  <c r="FJ1453" i="84"/>
  <c r="FI1453" i="84"/>
  <c r="FH1453" i="84"/>
  <c r="FF1453" i="84"/>
  <c r="FA1453" i="84"/>
  <c r="FQ1452" i="84"/>
  <c r="FP1452" i="84"/>
  <c r="FO1452" i="84"/>
  <c r="FN1452" i="84"/>
  <c r="FM1452" i="84"/>
  <c r="FL1452" i="84"/>
  <c r="FK1452" i="84"/>
  <c r="FJ1452" i="84"/>
  <c r="FI1452" i="84"/>
  <c r="FH1452" i="84"/>
  <c r="FF1452" i="84"/>
  <c r="FA1452" i="84"/>
  <c r="FQ1451" i="84"/>
  <c r="FP1451" i="84"/>
  <c r="FO1451" i="84"/>
  <c r="FN1451" i="84"/>
  <c r="FM1451" i="84"/>
  <c r="FL1451" i="84"/>
  <c r="FK1451" i="84"/>
  <c r="FJ1451" i="84"/>
  <c r="FI1451" i="84"/>
  <c r="FH1451" i="84"/>
  <c r="FF1451" i="84"/>
  <c r="FA1451" i="84"/>
  <c r="FQ1450" i="84"/>
  <c r="FP1450" i="84"/>
  <c r="FO1450" i="84"/>
  <c r="FN1450" i="84"/>
  <c r="FM1450" i="84"/>
  <c r="FL1450" i="84"/>
  <c r="FK1450" i="84"/>
  <c r="FJ1450" i="84"/>
  <c r="FI1450" i="84"/>
  <c r="FH1450" i="84"/>
  <c r="FF1450" i="84"/>
  <c r="FA1450" i="84"/>
  <c r="FQ1449" i="84"/>
  <c r="FP1449" i="84"/>
  <c r="FO1449" i="84"/>
  <c r="FN1449" i="84"/>
  <c r="FM1449" i="84"/>
  <c r="FL1449" i="84"/>
  <c r="FK1449" i="84"/>
  <c r="FJ1449" i="84"/>
  <c r="FI1449" i="84"/>
  <c r="FH1449" i="84"/>
  <c r="FF1449" i="84"/>
  <c r="FA1449" i="84"/>
  <c r="FQ1448" i="84"/>
  <c r="FP1448" i="84"/>
  <c r="FO1448" i="84"/>
  <c r="FN1448" i="84"/>
  <c r="FM1448" i="84"/>
  <c r="FL1448" i="84"/>
  <c r="FK1448" i="84"/>
  <c r="FJ1448" i="84"/>
  <c r="FI1448" i="84"/>
  <c r="FH1448" i="84"/>
  <c r="FF1448" i="84"/>
  <c r="FA1448" i="84"/>
  <c r="FQ1447" i="84"/>
  <c r="FP1447" i="84"/>
  <c r="FO1447" i="84"/>
  <c r="FN1447" i="84"/>
  <c r="FM1447" i="84"/>
  <c r="FL1447" i="84"/>
  <c r="FK1447" i="84"/>
  <c r="FJ1447" i="84"/>
  <c r="FI1447" i="84"/>
  <c r="FH1447" i="84"/>
  <c r="FF1447" i="84"/>
  <c r="FA1447" i="84"/>
  <c r="FQ1446" i="84"/>
  <c r="FP1446" i="84"/>
  <c r="FO1446" i="84"/>
  <c r="FN1446" i="84"/>
  <c r="FM1446" i="84"/>
  <c r="FL1446" i="84"/>
  <c r="FK1446" i="84"/>
  <c r="FJ1446" i="84"/>
  <c r="FI1446" i="84"/>
  <c r="FH1446" i="84"/>
  <c r="FF1446" i="84"/>
  <c r="FA1446" i="84"/>
  <c r="FQ1445" i="84"/>
  <c r="FP1445" i="84"/>
  <c r="FO1445" i="84"/>
  <c r="FN1445" i="84"/>
  <c r="FM1445" i="84"/>
  <c r="FL1445" i="84"/>
  <c r="FK1445" i="84"/>
  <c r="FJ1445" i="84"/>
  <c r="FI1445" i="84"/>
  <c r="FH1445" i="84"/>
  <c r="FF1445" i="84"/>
  <c r="FA1445" i="84"/>
  <c r="FQ1444" i="84"/>
  <c r="FP1444" i="84"/>
  <c r="FO1444" i="84"/>
  <c r="FN1444" i="84"/>
  <c r="FM1444" i="84"/>
  <c r="FL1444" i="84"/>
  <c r="FK1444" i="84"/>
  <c r="FJ1444" i="84"/>
  <c r="FI1444" i="84"/>
  <c r="FH1444" i="84"/>
  <c r="FF1444" i="84"/>
  <c r="FA1444" i="84"/>
  <c r="FQ1443" i="84"/>
  <c r="FP1443" i="84"/>
  <c r="FO1443" i="84"/>
  <c r="FN1443" i="84"/>
  <c r="FM1443" i="84"/>
  <c r="FL1443" i="84"/>
  <c r="FK1443" i="84"/>
  <c r="FJ1443" i="84"/>
  <c r="FI1443" i="84"/>
  <c r="FH1443" i="84"/>
  <c r="FF1443" i="84"/>
  <c r="FA1443" i="84"/>
  <c r="FQ1442" i="84"/>
  <c r="FP1442" i="84"/>
  <c r="FO1442" i="84"/>
  <c r="FN1442" i="84"/>
  <c r="FM1442" i="84"/>
  <c r="FL1442" i="84"/>
  <c r="FK1442" i="84"/>
  <c r="FJ1442" i="84"/>
  <c r="FI1442" i="84"/>
  <c r="FH1442" i="84"/>
  <c r="FF1442" i="84"/>
  <c r="FA1442" i="84"/>
  <c r="FQ1441" i="84"/>
  <c r="FP1441" i="84"/>
  <c r="FO1441" i="84"/>
  <c r="FN1441" i="84"/>
  <c r="FM1441" i="84"/>
  <c r="FL1441" i="84"/>
  <c r="FK1441" i="84"/>
  <c r="FJ1441" i="84"/>
  <c r="FI1441" i="84"/>
  <c r="FH1441" i="84"/>
  <c r="FF1441" i="84"/>
  <c r="FA1441" i="84"/>
  <c r="FQ1440" i="84"/>
  <c r="FP1440" i="84"/>
  <c r="FO1440" i="84"/>
  <c r="FN1440" i="84"/>
  <c r="FM1440" i="84"/>
  <c r="FL1440" i="84"/>
  <c r="FK1440" i="84"/>
  <c r="FJ1440" i="84"/>
  <c r="FI1440" i="84"/>
  <c r="FH1440" i="84"/>
  <c r="FF1440" i="84"/>
  <c r="FA1440" i="84"/>
  <c r="FQ1439" i="84"/>
  <c r="FP1439" i="84"/>
  <c r="FO1439" i="84"/>
  <c r="FN1439" i="84"/>
  <c r="FM1439" i="84"/>
  <c r="FL1439" i="84"/>
  <c r="FK1439" i="84"/>
  <c r="FJ1439" i="84"/>
  <c r="FI1439" i="84"/>
  <c r="FH1439" i="84"/>
  <c r="FF1439" i="84"/>
  <c r="FA1439" i="84"/>
  <c r="FQ1438" i="84"/>
  <c r="FP1438" i="84"/>
  <c r="FO1438" i="84"/>
  <c r="FN1438" i="84"/>
  <c r="FM1438" i="84"/>
  <c r="FL1438" i="84"/>
  <c r="FK1438" i="84"/>
  <c r="FJ1438" i="84"/>
  <c r="FI1438" i="84"/>
  <c r="FH1438" i="84"/>
  <c r="FF1438" i="84"/>
  <c r="FA1438" i="84"/>
  <c r="FQ1437" i="84"/>
  <c r="FP1437" i="84"/>
  <c r="FO1437" i="84"/>
  <c r="FN1437" i="84"/>
  <c r="FM1437" i="84"/>
  <c r="FL1437" i="84"/>
  <c r="FK1437" i="84"/>
  <c r="FJ1437" i="84"/>
  <c r="FI1437" i="84"/>
  <c r="FH1437" i="84"/>
  <c r="FF1437" i="84"/>
  <c r="FA1437" i="84"/>
  <c r="FQ1436" i="84"/>
  <c r="FP1436" i="84"/>
  <c r="FO1436" i="84"/>
  <c r="FN1436" i="84"/>
  <c r="FM1436" i="84"/>
  <c r="FL1436" i="84"/>
  <c r="FK1436" i="84"/>
  <c r="FJ1436" i="84"/>
  <c r="FI1436" i="84"/>
  <c r="FH1436" i="84"/>
  <c r="FF1436" i="84"/>
  <c r="FA1436" i="84"/>
  <c r="FQ1435" i="84"/>
  <c r="FP1435" i="84"/>
  <c r="FO1435" i="84"/>
  <c r="FN1435" i="84"/>
  <c r="FM1435" i="84"/>
  <c r="FL1435" i="84"/>
  <c r="FK1435" i="84"/>
  <c r="FJ1435" i="84"/>
  <c r="FI1435" i="84"/>
  <c r="FH1435" i="84"/>
  <c r="FF1435" i="84"/>
  <c r="FA1435" i="84"/>
  <c r="FQ1434" i="84"/>
  <c r="FP1434" i="84"/>
  <c r="FO1434" i="84"/>
  <c r="FN1434" i="84"/>
  <c r="FM1434" i="84"/>
  <c r="FL1434" i="84"/>
  <c r="FK1434" i="84"/>
  <c r="FJ1434" i="84"/>
  <c r="FI1434" i="84"/>
  <c r="FH1434" i="84"/>
  <c r="FF1434" i="84"/>
  <c r="FA1434" i="84"/>
  <c r="FQ1433" i="84"/>
  <c r="FP1433" i="84"/>
  <c r="FO1433" i="84"/>
  <c r="FN1433" i="84"/>
  <c r="FM1433" i="84"/>
  <c r="FL1433" i="84"/>
  <c r="FK1433" i="84"/>
  <c r="FJ1433" i="84"/>
  <c r="FI1433" i="84"/>
  <c r="FH1433" i="84"/>
  <c r="FF1433" i="84"/>
  <c r="FA1433" i="84"/>
  <c r="FQ1432" i="84"/>
  <c r="FP1432" i="84"/>
  <c r="FO1432" i="84"/>
  <c r="FN1432" i="84"/>
  <c r="FM1432" i="84"/>
  <c r="FL1432" i="84"/>
  <c r="FK1432" i="84"/>
  <c r="FJ1432" i="84"/>
  <c r="FI1432" i="84"/>
  <c r="FH1432" i="84"/>
  <c r="FF1432" i="84"/>
  <c r="FA1432" i="84"/>
  <c r="FQ1431" i="84"/>
  <c r="FP1431" i="84"/>
  <c r="FO1431" i="84"/>
  <c r="FN1431" i="84"/>
  <c r="FM1431" i="84"/>
  <c r="FL1431" i="84"/>
  <c r="FK1431" i="84"/>
  <c r="FJ1431" i="84"/>
  <c r="FI1431" i="84"/>
  <c r="FH1431" i="84"/>
  <c r="FF1431" i="84"/>
  <c r="FA1431" i="84"/>
  <c r="FQ1430" i="84"/>
  <c r="FP1430" i="84"/>
  <c r="FO1430" i="84"/>
  <c r="FN1430" i="84"/>
  <c r="FM1430" i="84"/>
  <c r="FL1430" i="84"/>
  <c r="FK1430" i="84"/>
  <c r="FJ1430" i="84"/>
  <c r="FI1430" i="84"/>
  <c r="FH1430" i="84"/>
  <c r="FF1430" i="84"/>
  <c r="FA1430" i="84"/>
  <c r="FQ1429" i="84"/>
  <c r="FP1429" i="84"/>
  <c r="FO1429" i="84"/>
  <c r="FN1429" i="84"/>
  <c r="FM1429" i="84"/>
  <c r="FL1429" i="84"/>
  <c r="FK1429" i="84"/>
  <c r="FJ1429" i="84"/>
  <c r="FI1429" i="84"/>
  <c r="FH1429" i="84"/>
  <c r="FF1429" i="84"/>
  <c r="FA1429" i="84"/>
  <c r="FQ1428" i="84"/>
  <c r="FP1428" i="84"/>
  <c r="FO1428" i="84"/>
  <c r="FN1428" i="84"/>
  <c r="FM1428" i="84"/>
  <c r="FL1428" i="84"/>
  <c r="FK1428" i="84"/>
  <c r="FJ1428" i="84"/>
  <c r="FI1428" i="84"/>
  <c r="FH1428" i="84"/>
  <c r="FF1428" i="84"/>
  <c r="FA1428" i="84"/>
  <c r="FQ1427" i="84"/>
  <c r="FP1427" i="84"/>
  <c r="FO1427" i="84"/>
  <c r="FN1427" i="84"/>
  <c r="FM1427" i="84"/>
  <c r="FL1427" i="84"/>
  <c r="FK1427" i="84"/>
  <c r="FJ1427" i="84"/>
  <c r="FI1427" i="84"/>
  <c r="FH1427" i="84"/>
  <c r="FF1427" i="84"/>
  <c r="FA1427" i="84"/>
  <c r="FQ1426" i="84"/>
  <c r="FP1426" i="84"/>
  <c r="FO1426" i="84"/>
  <c r="FN1426" i="84"/>
  <c r="FM1426" i="84"/>
  <c r="FL1426" i="84"/>
  <c r="FK1426" i="84"/>
  <c r="FJ1426" i="84"/>
  <c r="FI1426" i="84"/>
  <c r="FH1426" i="84"/>
  <c r="FF1426" i="84"/>
  <c r="FA1426" i="84"/>
  <c r="FQ1425" i="84"/>
  <c r="FP1425" i="84"/>
  <c r="FO1425" i="84"/>
  <c r="FN1425" i="84"/>
  <c r="FM1425" i="84"/>
  <c r="FL1425" i="84"/>
  <c r="FK1425" i="84"/>
  <c r="FJ1425" i="84"/>
  <c r="FI1425" i="84"/>
  <c r="FH1425" i="84"/>
  <c r="FF1425" i="84"/>
  <c r="FA1425" i="84"/>
  <c r="FQ1424" i="84"/>
  <c r="FP1424" i="84"/>
  <c r="FO1424" i="84"/>
  <c r="FN1424" i="84"/>
  <c r="FM1424" i="84"/>
  <c r="FL1424" i="84"/>
  <c r="FK1424" i="84"/>
  <c r="FJ1424" i="84"/>
  <c r="FI1424" i="84"/>
  <c r="FH1424" i="84"/>
  <c r="FF1424" i="84"/>
  <c r="FA1424" i="84"/>
  <c r="FQ1423" i="84"/>
  <c r="FP1423" i="84"/>
  <c r="FO1423" i="84"/>
  <c r="FN1423" i="84"/>
  <c r="FM1423" i="84"/>
  <c r="FL1423" i="84"/>
  <c r="FK1423" i="84"/>
  <c r="FJ1423" i="84"/>
  <c r="FI1423" i="84"/>
  <c r="FH1423" i="84"/>
  <c r="FF1423" i="84"/>
  <c r="FA1423" i="84"/>
  <c r="FQ1422" i="84"/>
  <c r="FP1422" i="84"/>
  <c r="FO1422" i="84"/>
  <c r="FN1422" i="84"/>
  <c r="FM1422" i="84"/>
  <c r="FL1422" i="84"/>
  <c r="FK1422" i="84"/>
  <c r="FJ1422" i="84"/>
  <c r="FI1422" i="84"/>
  <c r="FH1422" i="84"/>
  <c r="FF1422" i="84"/>
  <c r="FA1422" i="84"/>
  <c r="FQ1421" i="84"/>
  <c r="FP1421" i="84"/>
  <c r="FO1421" i="84"/>
  <c r="FN1421" i="84"/>
  <c r="FM1421" i="84"/>
  <c r="FL1421" i="84"/>
  <c r="FK1421" i="84"/>
  <c r="FJ1421" i="84"/>
  <c r="FI1421" i="84"/>
  <c r="FH1421" i="84"/>
  <c r="FF1421" i="84"/>
  <c r="FA1421" i="84"/>
  <c r="FQ1420" i="84"/>
  <c r="FP1420" i="84"/>
  <c r="FO1420" i="84"/>
  <c r="FN1420" i="84"/>
  <c r="FM1420" i="84"/>
  <c r="FL1420" i="84"/>
  <c r="FK1420" i="84"/>
  <c r="FJ1420" i="84"/>
  <c r="FI1420" i="84"/>
  <c r="FH1420" i="84"/>
  <c r="FF1420" i="84"/>
  <c r="FA1420" i="84"/>
  <c r="FQ1419" i="84"/>
  <c r="FP1419" i="84"/>
  <c r="FO1419" i="84"/>
  <c r="FN1419" i="84"/>
  <c r="FM1419" i="84"/>
  <c r="FL1419" i="84"/>
  <c r="FK1419" i="84"/>
  <c r="FJ1419" i="84"/>
  <c r="FI1419" i="84"/>
  <c r="FH1419" i="84"/>
  <c r="FF1419" i="84"/>
  <c r="FA1419" i="84"/>
  <c r="FQ1418" i="84"/>
  <c r="FP1418" i="84"/>
  <c r="FO1418" i="84"/>
  <c r="FN1418" i="84"/>
  <c r="FM1418" i="84"/>
  <c r="FL1418" i="84"/>
  <c r="FK1418" i="84"/>
  <c r="FJ1418" i="84"/>
  <c r="FI1418" i="84"/>
  <c r="FH1418" i="84"/>
  <c r="FF1418" i="84"/>
  <c r="FA1418" i="84"/>
  <c r="FQ1417" i="84"/>
  <c r="FP1417" i="84"/>
  <c r="FO1417" i="84"/>
  <c r="FN1417" i="84"/>
  <c r="FM1417" i="84"/>
  <c r="FL1417" i="84"/>
  <c r="FK1417" i="84"/>
  <c r="FJ1417" i="84"/>
  <c r="FI1417" i="84"/>
  <c r="FH1417" i="84"/>
  <c r="FF1417" i="84"/>
  <c r="FA1417" i="84"/>
  <c r="FQ1416" i="84"/>
  <c r="FP1416" i="84"/>
  <c r="FO1416" i="84"/>
  <c r="FN1416" i="84"/>
  <c r="FM1416" i="84"/>
  <c r="FL1416" i="84"/>
  <c r="FK1416" i="84"/>
  <c r="FJ1416" i="84"/>
  <c r="FI1416" i="84"/>
  <c r="FH1416" i="84"/>
  <c r="FF1416" i="84"/>
  <c r="FA1416" i="84"/>
  <c r="FQ1415" i="84"/>
  <c r="FP1415" i="84"/>
  <c r="FO1415" i="84"/>
  <c r="FN1415" i="84"/>
  <c r="FM1415" i="84"/>
  <c r="FL1415" i="84"/>
  <c r="FK1415" i="84"/>
  <c r="FJ1415" i="84"/>
  <c r="FI1415" i="84"/>
  <c r="FH1415" i="84"/>
  <c r="FF1415" i="84"/>
  <c r="FA1415" i="84"/>
  <c r="FQ1414" i="84"/>
  <c r="FP1414" i="84"/>
  <c r="FO1414" i="84"/>
  <c r="FN1414" i="84"/>
  <c r="FM1414" i="84"/>
  <c r="FL1414" i="84"/>
  <c r="FK1414" i="84"/>
  <c r="FJ1414" i="84"/>
  <c r="FI1414" i="84"/>
  <c r="FH1414" i="84"/>
  <c r="FF1414" i="84"/>
  <c r="FA1414" i="84"/>
  <c r="FQ1413" i="84"/>
  <c r="FP1413" i="84"/>
  <c r="FO1413" i="84"/>
  <c r="FN1413" i="84"/>
  <c r="FM1413" i="84"/>
  <c r="FL1413" i="84"/>
  <c r="FK1413" i="84"/>
  <c r="FJ1413" i="84"/>
  <c r="FI1413" i="84"/>
  <c r="FH1413" i="84"/>
  <c r="FF1413" i="84"/>
  <c r="FA1413" i="84"/>
  <c r="FQ1412" i="84"/>
  <c r="FP1412" i="84"/>
  <c r="FO1412" i="84"/>
  <c r="FN1412" i="84"/>
  <c r="FM1412" i="84"/>
  <c r="FL1412" i="84"/>
  <c r="FK1412" i="84"/>
  <c r="FJ1412" i="84"/>
  <c r="FI1412" i="84"/>
  <c r="FH1412" i="84"/>
  <c r="FF1412" i="84"/>
  <c r="FA1412" i="84"/>
  <c r="FQ1411" i="84"/>
  <c r="FP1411" i="84"/>
  <c r="FO1411" i="84"/>
  <c r="FN1411" i="84"/>
  <c r="FM1411" i="84"/>
  <c r="FL1411" i="84"/>
  <c r="FK1411" i="84"/>
  <c r="FJ1411" i="84"/>
  <c r="FI1411" i="84"/>
  <c r="FH1411" i="84"/>
  <c r="FF1411" i="84"/>
  <c r="FA1411" i="84"/>
  <c r="FQ1410" i="84"/>
  <c r="FP1410" i="84"/>
  <c r="FO1410" i="84"/>
  <c r="FN1410" i="84"/>
  <c r="FM1410" i="84"/>
  <c r="FL1410" i="84"/>
  <c r="FK1410" i="84"/>
  <c r="FJ1410" i="84"/>
  <c r="FI1410" i="84"/>
  <c r="FH1410" i="84"/>
  <c r="FF1410" i="84"/>
  <c r="FA1410" i="84"/>
  <c r="FQ1409" i="84"/>
  <c r="FP1409" i="84"/>
  <c r="FO1409" i="84"/>
  <c r="FN1409" i="84"/>
  <c r="FM1409" i="84"/>
  <c r="FL1409" i="84"/>
  <c r="FK1409" i="84"/>
  <c r="FJ1409" i="84"/>
  <c r="FI1409" i="84"/>
  <c r="FH1409" i="84"/>
  <c r="FF1409" i="84"/>
  <c r="FA1409" i="84"/>
  <c r="FQ1408" i="84"/>
  <c r="FP1408" i="84"/>
  <c r="FO1408" i="84"/>
  <c r="FN1408" i="84"/>
  <c r="FM1408" i="84"/>
  <c r="FL1408" i="84"/>
  <c r="FK1408" i="84"/>
  <c r="FJ1408" i="84"/>
  <c r="FI1408" i="84"/>
  <c r="FH1408" i="84"/>
  <c r="FF1408" i="84"/>
  <c r="FA1408" i="84"/>
  <c r="FQ1407" i="84"/>
  <c r="FP1407" i="84"/>
  <c r="FO1407" i="84"/>
  <c r="FN1407" i="84"/>
  <c r="FM1407" i="84"/>
  <c r="FL1407" i="84"/>
  <c r="FK1407" i="84"/>
  <c r="FJ1407" i="84"/>
  <c r="FI1407" i="84"/>
  <c r="FH1407" i="84"/>
  <c r="FF1407" i="84"/>
  <c r="FA1407" i="84"/>
  <c r="FQ1406" i="84"/>
  <c r="FP1406" i="84"/>
  <c r="FO1406" i="84"/>
  <c r="FN1406" i="84"/>
  <c r="FM1406" i="84"/>
  <c r="FL1406" i="84"/>
  <c r="FK1406" i="84"/>
  <c r="FJ1406" i="84"/>
  <c r="FI1406" i="84"/>
  <c r="FH1406" i="84"/>
  <c r="FF1406" i="84"/>
  <c r="FA1406" i="84"/>
  <c r="FQ1405" i="84"/>
  <c r="FP1405" i="84"/>
  <c r="FO1405" i="84"/>
  <c r="FN1405" i="84"/>
  <c r="FM1405" i="84"/>
  <c r="FL1405" i="84"/>
  <c r="FK1405" i="84"/>
  <c r="FJ1405" i="84"/>
  <c r="FI1405" i="84"/>
  <c r="FH1405" i="84"/>
  <c r="FF1405" i="84"/>
  <c r="FA1405" i="84"/>
  <c r="FQ1404" i="84"/>
  <c r="FP1404" i="84"/>
  <c r="FO1404" i="84"/>
  <c r="FN1404" i="84"/>
  <c r="FM1404" i="84"/>
  <c r="FL1404" i="84"/>
  <c r="FK1404" i="84"/>
  <c r="FJ1404" i="84"/>
  <c r="FI1404" i="84"/>
  <c r="FH1404" i="84"/>
  <c r="FF1404" i="84"/>
  <c r="FA1404" i="84"/>
  <c r="FQ1403" i="84"/>
  <c r="FP1403" i="84"/>
  <c r="FO1403" i="84"/>
  <c r="FN1403" i="84"/>
  <c r="FM1403" i="84"/>
  <c r="FL1403" i="84"/>
  <c r="FK1403" i="84"/>
  <c r="FJ1403" i="84"/>
  <c r="FI1403" i="84"/>
  <c r="FH1403" i="84"/>
  <c r="FF1403" i="84"/>
  <c r="FA1403" i="84"/>
  <c r="FQ1402" i="84"/>
  <c r="FP1402" i="84"/>
  <c r="FO1402" i="84"/>
  <c r="FN1402" i="84"/>
  <c r="FM1402" i="84"/>
  <c r="FL1402" i="84"/>
  <c r="FK1402" i="84"/>
  <c r="FJ1402" i="84"/>
  <c r="FI1402" i="84"/>
  <c r="FH1402" i="84"/>
  <c r="FF1402" i="84"/>
  <c r="FA1402" i="84"/>
  <c r="FQ1401" i="84"/>
  <c r="FP1401" i="84"/>
  <c r="FO1401" i="84"/>
  <c r="FN1401" i="84"/>
  <c r="FM1401" i="84"/>
  <c r="FL1401" i="84"/>
  <c r="FK1401" i="84"/>
  <c r="FJ1401" i="84"/>
  <c r="FI1401" i="84"/>
  <c r="FH1401" i="84"/>
  <c r="FF1401" i="84"/>
  <c r="FA1401" i="84"/>
  <c r="FQ1400" i="84"/>
  <c r="FP1400" i="84"/>
  <c r="FO1400" i="84"/>
  <c r="FN1400" i="84"/>
  <c r="FM1400" i="84"/>
  <c r="FL1400" i="84"/>
  <c r="FK1400" i="84"/>
  <c r="FJ1400" i="84"/>
  <c r="FI1400" i="84"/>
  <c r="FH1400" i="84"/>
  <c r="FF1400" i="84"/>
  <c r="FA1400" i="84"/>
  <c r="FQ1399" i="84"/>
  <c r="FP1399" i="84"/>
  <c r="FO1399" i="84"/>
  <c r="FN1399" i="84"/>
  <c r="FM1399" i="84"/>
  <c r="FL1399" i="84"/>
  <c r="FK1399" i="84"/>
  <c r="FJ1399" i="84"/>
  <c r="FI1399" i="84"/>
  <c r="FH1399" i="84"/>
  <c r="FF1399" i="84"/>
  <c r="FA1399" i="84"/>
  <c r="D1399" i="84"/>
  <c r="FQ1398" i="84"/>
  <c r="FP1398" i="84"/>
  <c r="FO1398" i="84"/>
  <c r="FN1398" i="84"/>
  <c r="FM1398" i="84"/>
  <c r="FL1398" i="84"/>
  <c r="FK1398" i="84"/>
  <c r="FJ1398" i="84"/>
  <c r="FI1398" i="84"/>
  <c r="FH1398" i="84"/>
  <c r="FF1398" i="84"/>
  <c r="FA1398" i="84"/>
  <c r="D1398" i="84"/>
  <c r="FQ1397" i="84"/>
  <c r="FP1397" i="84"/>
  <c r="FO1397" i="84"/>
  <c r="FN1397" i="84"/>
  <c r="FM1397" i="84"/>
  <c r="FL1397" i="84"/>
  <c r="FK1397" i="84"/>
  <c r="FJ1397" i="84"/>
  <c r="FI1397" i="84"/>
  <c r="FH1397" i="84"/>
  <c r="FF1397" i="84"/>
  <c r="FA1397" i="84"/>
  <c r="D1397" i="84"/>
  <c r="FQ1396" i="84"/>
  <c r="FP1396" i="84"/>
  <c r="FO1396" i="84"/>
  <c r="FN1396" i="84"/>
  <c r="FM1396" i="84"/>
  <c r="FL1396" i="84"/>
  <c r="FK1396" i="84"/>
  <c r="FJ1396" i="84"/>
  <c r="FI1396" i="84"/>
  <c r="FH1396" i="84"/>
  <c r="FF1396" i="84"/>
  <c r="FA1396" i="84"/>
  <c r="D1396" i="84"/>
  <c r="FQ1395" i="84"/>
  <c r="FP1395" i="84"/>
  <c r="FO1395" i="84"/>
  <c r="FN1395" i="84"/>
  <c r="FM1395" i="84"/>
  <c r="FL1395" i="84"/>
  <c r="FK1395" i="84"/>
  <c r="FJ1395" i="84"/>
  <c r="FI1395" i="84"/>
  <c r="FH1395" i="84"/>
  <c r="FF1395" i="84"/>
  <c r="FA1395" i="84"/>
  <c r="D1395" i="84"/>
  <c r="FQ1394" i="84"/>
  <c r="FP1394" i="84"/>
  <c r="FO1394" i="84"/>
  <c r="FN1394" i="84"/>
  <c r="FM1394" i="84"/>
  <c r="FL1394" i="84"/>
  <c r="FK1394" i="84"/>
  <c r="FJ1394" i="84"/>
  <c r="FI1394" i="84"/>
  <c r="FH1394" i="84"/>
  <c r="FF1394" i="84"/>
  <c r="FA1394" i="84"/>
  <c r="D1394" i="84"/>
  <c r="FQ1393" i="84"/>
  <c r="FP1393" i="84"/>
  <c r="FO1393" i="84"/>
  <c r="FN1393" i="84"/>
  <c r="FM1393" i="84"/>
  <c r="FL1393" i="84"/>
  <c r="FK1393" i="84"/>
  <c r="FJ1393" i="84"/>
  <c r="FI1393" i="84"/>
  <c r="FH1393" i="84"/>
  <c r="FF1393" i="84"/>
  <c r="FA1393" i="84"/>
  <c r="D1393" i="84"/>
  <c r="FQ1392" i="84"/>
  <c r="FP1392" i="84"/>
  <c r="FO1392" i="84"/>
  <c r="FN1392" i="84"/>
  <c r="FM1392" i="84"/>
  <c r="FL1392" i="84"/>
  <c r="FK1392" i="84"/>
  <c r="FJ1392" i="84"/>
  <c r="FI1392" i="84"/>
  <c r="FH1392" i="84"/>
  <c r="FF1392" i="84"/>
  <c r="FA1392" i="84"/>
  <c r="D1392" i="84"/>
  <c r="FQ1391" i="84"/>
  <c r="FP1391" i="84"/>
  <c r="FO1391" i="84"/>
  <c r="FN1391" i="84"/>
  <c r="FM1391" i="84"/>
  <c r="FL1391" i="84"/>
  <c r="FK1391" i="84"/>
  <c r="FJ1391" i="84"/>
  <c r="FI1391" i="84"/>
  <c r="FH1391" i="84"/>
  <c r="FF1391" i="84"/>
  <c r="FA1391" i="84"/>
  <c r="D1391" i="84"/>
  <c r="FQ1390" i="84"/>
  <c r="FP1390" i="84"/>
  <c r="FO1390" i="84"/>
  <c r="FN1390" i="84"/>
  <c r="FM1390" i="84"/>
  <c r="FL1390" i="84"/>
  <c r="FK1390" i="84"/>
  <c r="FJ1390" i="84"/>
  <c r="FI1390" i="84"/>
  <c r="FH1390" i="84"/>
  <c r="FF1390" i="84"/>
  <c r="FA1390" i="84"/>
  <c r="D1390" i="84"/>
  <c r="FQ1389" i="84"/>
  <c r="FP1389" i="84"/>
  <c r="FO1389" i="84"/>
  <c r="FN1389" i="84"/>
  <c r="FM1389" i="84"/>
  <c r="FL1389" i="84"/>
  <c r="FK1389" i="84"/>
  <c r="FJ1389" i="84"/>
  <c r="FI1389" i="84"/>
  <c r="FH1389" i="84"/>
  <c r="FF1389" i="84"/>
  <c r="FA1389" i="84"/>
  <c r="D1389" i="84"/>
  <c r="FQ1388" i="84"/>
  <c r="FP1388" i="84"/>
  <c r="FO1388" i="84"/>
  <c r="FN1388" i="84"/>
  <c r="FM1388" i="84"/>
  <c r="FL1388" i="84"/>
  <c r="FK1388" i="84"/>
  <c r="FJ1388" i="84"/>
  <c r="FI1388" i="84"/>
  <c r="FH1388" i="84"/>
  <c r="FF1388" i="84"/>
  <c r="FA1388" i="84"/>
  <c r="D1388" i="84"/>
  <c r="FQ1387" i="84"/>
  <c r="FP1387" i="84"/>
  <c r="FO1387" i="84"/>
  <c r="FN1387" i="84"/>
  <c r="FM1387" i="84"/>
  <c r="FL1387" i="84"/>
  <c r="FK1387" i="84"/>
  <c r="FJ1387" i="84"/>
  <c r="FI1387" i="84"/>
  <c r="FH1387" i="84"/>
  <c r="FF1387" i="84"/>
  <c r="FA1387" i="84"/>
  <c r="D1387" i="84"/>
  <c r="FQ1386" i="84"/>
  <c r="FP1386" i="84"/>
  <c r="FO1386" i="84"/>
  <c r="FN1386" i="84"/>
  <c r="FM1386" i="84"/>
  <c r="FL1386" i="84"/>
  <c r="FK1386" i="84"/>
  <c r="FJ1386" i="84"/>
  <c r="FI1386" i="84"/>
  <c r="FH1386" i="84"/>
  <c r="FF1386" i="84"/>
  <c r="FA1386" i="84"/>
  <c r="D1386" i="84"/>
  <c r="FQ1385" i="84"/>
  <c r="FP1385" i="84"/>
  <c r="FO1385" i="84"/>
  <c r="FN1385" i="84"/>
  <c r="FM1385" i="84"/>
  <c r="FL1385" i="84"/>
  <c r="FK1385" i="84"/>
  <c r="FJ1385" i="84"/>
  <c r="FI1385" i="84"/>
  <c r="FH1385" i="84"/>
  <c r="FF1385" i="84"/>
  <c r="FA1385" i="84"/>
  <c r="D1385" i="84"/>
  <c r="FQ1384" i="84"/>
  <c r="FP1384" i="84"/>
  <c r="FO1384" i="84"/>
  <c r="FN1384" i="84"/>
  <c r="FM1384" i="84"/>
  <c r="FL1384" i="84"/>
  <c r="FK1384" i="84"/>
  <c r="FJ1384" i="84"/>
  <c r="FI1384" i="84"/>
  <c r="FH1384" i="84"/>
  <c r="FF1384" i="84"/>
  <c r="FA1384" i="84"/>
  <c r="D1384" i="84"/>
  <c r="FQ1383" i="84"/>
  <c r="FP1383" i="84"/>
  <c r="FO1383" i="84"/>
  <c r="FN1383" i="84"/>
  <c r="FM1383" i="84"/>
  <c r="FL1383" i="84"/>
  <c r="FK1383" i="84"/>
  <c r="FJ1383" i="84"/>
  <c r="FI1383" i="84"/>
  <c r="FH1383" i="84"/>
  <c r="FF1383" i="84"/>
  <c r="FA1383" i="84"/>
  <c r="D1383" i="84"/>
  <c r="FQ1382" i="84"/>
  <c r="FP1382" i="84"/>
  <c r="FO1382" i="84"/>
  <c r="FN1382" i="84"/>
  <c r="FM1382" i="84"/>
  <c r="FL1382" i="84"/>
  <c r="FK1382" i="84"/>
  <c r="FJ1382" i="84"/>
  <c r="FI1382" i="84"/>
  <c r="FH1382" i="84"/>
  <c r="FF1382" i="84"/>
  <c r="FA1382" i="84"/>
  <c r="D1382" i="84"/>
  <c r="FQ1381" i="84"/>
  <c r="FP1381" i="84"/>
  <c r="FO1381" i="84"/>
  <c r="FN1381" i="84"/>
  <c r="FM1381" i="84"/>
  <c r="FL1381" i="84"/>
  <c r="FK1381" i="84"/>
  <c r="FJ1381" i="84"/>
  <c r="FI1381" i="84"/>
  <c r="FH1381" i="84"/>
  <c r="FF1381" i="84"/>
  <c r="FA1381" i="84"/>
  <c r="D1381" i="84"/>
  <c r="FQ1380" i="84"/>
  <c r="FP1380" i="84"/>
  <c r="FO1380" i="84"/>
  <c r="FN1380" i="84"/>
  <c r="FM1380" i="84"/>
  <c r="FL1380" i="84"/>
  <c r="FK1380" i="84"/>
  <c r="FJ1380" i="84"/>
  <c r="FI1380" i="84"/>
  <c r="FH1380" i="84"/>
  <c r="FF1380" i="84"/>
  <c r="FA1380" i="84"/>
  <c r="D1380" i="84"/>
  <c r="FQ1379" i="84"/>
  <c r="FP1379" i="84"/>
  <c r="FO1379" i="84"/>
  <c r="FN1379" i="84"/>
  <c r="FM1379" i="84"/>
  <c r="FL1379" i="84"/>
  <c r="FK1379" i="84"/>
  <c r="FJ1379" i="84"/>
  <c r="FI1379" i="84"/>
  <c r="FH1379" i="84"/>
  <c r="FF1379" i="84"/>
  <c r="FA1379" i="84"/>
  <c r="D1379" i="84"/>
  <c r="FQ1378" i="84"/>
  <c r="FP1378" i="84"/>
  <c r="FO1378" i="84"/>
  <c r="FN1378" i="84"/>
  <c r="FM1378" i="84"/>
  <c r="FL1378" i="84"/>
  <c r="FK1378" i="84"/>
  <c r="FJ1378" i="84"/>
  <c r="FI1378" i="84"/>
  <c r="FH1378" i="84"/>
  <c r="FF1378" i="84"/>
  <c r="FA1378" i="84"/>
  <c r="D1378" i="84"/>
  <c r="FQ1377" i="84"/>
  <c r="FP1377" i="84"/>
  <c r="FO1377" i="84"/>
  <c r="FN1377" i="84"/>
  <c r="FM1377" i="84"/>
  <c r="FL1377" i="84"/>
  <c r="FK1377" i="84"/>
  <c r="FJ1377" i="84"/>
  <c r="FI1377" i="84"/>
  <c r="FH1377" i="84"/>
  <c r="FF1377" i="84"/>
  <c r="FA1377" i="84"/>
  <c r="D1377" i="84"/>
  <c r="FQ1376" i="84"/>
  <c r="FP1376" i="84"/>
  <c r="FO1376" i="84"/>
  <c r="FN1376" i="84"/>
  <c r="FM1376" i="84"/>
  <c r="FL1376" i="84"/>
  <c r="FK1376" i="84"/>
  <c r="FJ1376" i="84"/>
  <c r="FI1376" i="84"/>
  <c r="FH1376" i="84"/>
  <c r="FF1376" i="84"/>
  <c r="FA1376" i="84"/>
  <c r="D1376" i="84"/>
  <c r="FQ1375" i="84"/>
  <c r="FP1375" i="84"/>
  <c r="FO1375" i="84"/>
  <c r="FN1375" i="84"/>
  <c r="FM1375" i="84"/>
  <c r="FL1375" i="84"/>
  <c r="FK1375" i="84"/>
  <c r="FJ1375" i="84"/>
  <c r="FI1375" i="84"/>
  <c r="FH1375" i="84"/>
  <c r="FF1375" i="84"/>
  <c r="FA1375" i="84"/>
  <c r="D1375" i="84"/>
  <c r="FQ1374" i="84"/>
  <c r="FP1374" i="84"/>
  <c r="FO1374" i="84"/>
  <c r="FN1374" i="84"/>
  <c r="FM1374" i="84"/>
  <c r="FL1374" i="84"/>
  <c r="FK1374" i="84"/>
  <c r="FJ1374" i="84"/>
  <c r="FI1374" i="84"/>
  <c r="FH1374" i="84"/>
  <c r="FF1374" i="84"/>
  <c r="FA1374" i="84"/>
  <c r="D1374" i="84"/>
  <c r="FQ1373" i="84"/>
  <c r="FP1373" i="84"/>
  <c r="FO1373" i="84"/>
  <c r="FN1373" i="84"/>
  <c r="FM1373" i="84"/>
  <c r="FL1373" i="84"/>
  <c r="FK1373" i="84"/>
  <c r="FJ1373" i="84"/>
  <c r="FI1373" i="84"/>
  <c r="FH1373" i="84"/>
  <c r="FF1373" i="84"/>
  <c r="FA1373" i="84"/>
  <c r="D1373" i="84"/>
  <c r="FQ1372" i="84"/>
  <c r="FP1372" i="84"/>
  <c r="FO1372" i="84"/>
  <c r="FN1372" i="84"/>
  <c r="FM1372" i="84"/>
  <c r="FL1372" i="84"/>
  <c r="FK1372" i="84"/>
  <c r="FJ1372" i="84"/>
  <c r="FI1372" i="84"/>
  <c r="FH1372" i="84"/>
  <c r="FF1372" i="84"/>
  <c r="FA1372" i="84"/>
  <c r="D1372" i="84"/>
  <c r="FQ1371" i="84"/>
  <c r="FP1371" i="84"/>
  <c r="FO1371" i="84"/>
  <c r="FN1371" i="84"/>
  <c r="FM1371" i="84"/>
  <c r="FL1371" i="84"/>
  <c r="FK1371" i="84"/>
  <c r="FJ1371" i="84"/>
  <c r="FI1371" i="84"/>
  <c r="FH1371" i="84"/>
  <c r="FF1371" i="84"/>
  <c r="FA1371" i="84"/>
  <c r="D1371" i="84"/>
  <c r="FQ1370" i="84"/>
  <c r="FP1370" i="84"/>
  <c r="FO1370" i="84"/>
  <c r="FN1370" i="84"/>
  <c r="FM1370" i="84"/>
  <c r="FL1370" i="84"/>
  <c r="FK1370" i="84"/>
  <c r="FJ1370" i="84"/>
  <c r="FI1370" i="84"/>
  <c r="FH1370" i="84"/>
  <c r="FF1370" i="84"/>
  <c r="FA1370" i="84"/>
  <c r="D1370" i="84"/>
  <c r="FQ1369" i="84"/>
  <c r="FP1369" i="84"/>
  <c r="FO1369" i="84"/>
  <c r="FN1369" i="84"/>
  <c r="FM1369" i="84"/>
  <c r="FL1369" i="84"/>
  <c r="FK1369" i="84"/>
  <c r="FJ1369" i="84"/>
  <c r="FI1369" i="84"/>
  <c r="FH1369" i="84"/>
  <c r="FF1369" i="84"/>
  <c r="FA1369" i="84"/>
  <c r="D1369" i="84"/>
  <c r="FQ1368" i="84"/>
  <c r="FP1368" i="84"/>
  <c r="FO1368" i="84"/>
  <c r="FN1368" i="84"/>
  <c r="FM1368" i="84"/>
  <c r="FL1368" i="84"/>
  <c r="FK1368" i="84"/>
  <c r="FJ1368" i="84"/>
  <c r="FI1368" i="84"/>
  <c r="FH1368" i="84"/>
  <c r="FF1368" i="84"/>
  <c r="FA1368" i="84"/>
  <c r="D1368" i="84"/>
  <c r="FQ1367" i="84"/>
  <c r="FP1367" i="84"/>
  <c r="FO1367" i="84"/>
  <c r="FN1367" i="84"/>
  <c r="FM1367" i="84"/>
  <c r="FL1367" i="84"/>
  <c r="FK1367" i="84"/>
  <c r="FJ1367" i="84"/>
  <c r="FI1367" i="84"/>
  <c r="FH1367" i="84"/>
  <c r="FF1367" i="84"/>
  <c r="FA1367" i="84"/>
  <c r="D1367" i="84"/>
  <c r="FQ1366" i="84"/>
  <c r="FP1366" i="84"/>
  <c r="FO1366" i="84"/>
  <c r="FN1366" i="84"/>
  <c r="FM1366" i="84"/>
  <c r="FL1366" i="84"/>
  <c r="FK1366" i="84"/>
  <c r="FJ1366" i="84"/>
  <c r="FI1366" i="84"/>
  <c r="FH1366" i="84"/>
  <c r="FF1366" i="84"/>
  <c r="FA1366" i="84"/>
  <c r="D1366" i="84"/>
  <c r="FQ1365" i="84"/>
  <c r="FP1365" i="84"/>
  <c r="FO1365" i="84"/>
  <c r="FN1365" i="84"/>
  <c r="FM1365" i="84"/>
  <c r="FL1365" i="84"/>
  <c r="FK1365" i="84"/>
  <c r="FJ1365" i="84"/>
  <c r="FI1365" i="84"/>
  <c r="FH1365" i="84"/>
  <c r="FF1365" i="84"/>
  <c r="FA1365" i="84"/>
  <c r="D1365" i="84"/>
  <c r="FQ1364" i="84"/>
  <c r="FP1364" i="84"/>
  <c r="FO1364" i="84"/>
  <c r="FN1364" i="84"/>
  <c r="FM1364" i="84"/>
  <c r="FL1364" i="84"/>
  <c r="FK1364" i="84"/>
  <c r="FJ1364" i="84"/>
  <c r="FI1364" i="84"/>
  <c r="FH1364" i="84"/>
  <c r="FF1364" i="84"/>
  <c r="FA1364" i="84"/>
  <c r="D1364" i="84"/>
  <c r="FQ1363" i="84"/>
  <c r="FP1363" i="84"/>
  <c r="FO1363" i="84"/>
  <c r="FN1363" i="84"/>
  <c r="FM1363" i="84"/>
  <c r="FL1363" i="84"/>
  <c r="FK1363" i="84"/>
  <c r="FJ1363" i="84"/>
  <c r="FI1363" i="84"/>
  <c r="FH1363" i="84"/>
  <c r="FF1363" i="84"/>
  <c r="FA1363" i="84"/>
  <c r="D1363" i="84"/>
  <c r="FQ1362" i="84"/>
  <c r="FP1362" i="84"/>
  <c r="FO1362" i="84"/>
  <c r="FN1362" i="84"/>
  <c r="FM1362" i="84"/>
  <c r="FL1362" i="84"/>
  <c r="FK1362" i="84"/>
  <c r="FJ1362" i="84"/>
  <c r="FI1362" i="84"/>
  <c r="FH1362" i="84"/>
  <c r="FF1362" i="84"/>
  <c r="FA1362" i="84"/>
  <c r="D1362" i="84"/>
  <c r="FQ1361" i="84"/>
  <c r="FP1361" i="84"/>
  <c r="FO1361" i="84"/>
  <c r="FN1361" i="84"/>
  <c r="FM1361" i="84"/>
  <c r="FL1361" i="84"/>
  <c r="FK1361" i="84"/>
  <c r="FJ1361" i="84"/>
  <c r="FI1361" i="84"/>
  <c r="FH1361" i="84"/>
  <c r="FF1361" i="84"/>
  <c r="FA1361" i="84"/>
  <c r="D1361" i="84"/>
  <c r="FQ1360" i="84"/>
  <c r="FP1360" i="84"/>
  <c r="FO1360" i="84"/>
  <c r="FN1360" i="84"/>
  <c r="FM1360" i="84"/>
  <c r="FL1360" i="84"/>
  <c r="FK1360" i="84"/>
  <c r="FJ1360" i="84"/>
  <c r="FI1360" i="84"/>
  <c r="FH1360" i="84"/>
  <c r="FF1360" i="84"/>
  <c r="FA1360" i="84"/>
  <c r="D1360" i="84"/>
  <c r="FQ1359" i="84"/>
  <c r="FP1359" i="84"/>
  <c r="FO1359" i="84"/>
  <c r="FN1359" i="84"/>
  <c r="FM1359" i="84"/>
  <c r="FL1359" i="84"/>
  <c r="FK1359" i="84"/>
  <c r="FJ1359" i="84"/>
  <c r="FI1359" i="84"/>
  <c r="FH1359" i="84"/>
  <c r="FF1359" i="84"/>
  <c r="FA1359" i="84"/>
  <c r="D1359" i="84"/>
  <c r="FQ1358" i="84"/>
  <c r="FP1358" i="84"/>
  <c r="FO1358" i="84"/>
  <c r="FN1358" i="84"/>
  <c r="FM1358" i="84"/>
  <c r="FL1358" i="84"/>
  <c r="FK1358" i="84"/>
  <c r="FJ1358" i="84"/>
  <c r="FI1358" i="84"/>
  <c r="FH1358" i="84"/>
  <c r="FF1358" i="84"/>
  <c r="FA1358" i="84"/>
  <c r="D1358" i="84"/>
  <c r="FQ1357" i="84"/>
  <c r="FP1357" i="84"/>
  <c r="FO1357" i="84"/>
  <c r="FN1357" i="84"/>
  <c r="FM1357" i="84"/>
  <c r="FL1357" i="84"/>
  <c r="FK1357" i="84"/>
  <c r="FJ1357" i="84"/>
  <c r="FI1357" i="84"/>
  <c r="FH1357" i="84"/>
  <c r="FF1357" i="84"/>
  <c r="FA1357" i="84"/>
  <c r="D1357" i="84"/>
  <c r="FQ1356" i="84"/>
  <c r="FP1356" i="84"/>
  <c r="FO1356" i="84"/>
  <c r="FN1356" i="84"/>
  <c r="FM1356" i="84"/>
  <c r="FL1356" i="84"/>
  <c r="FK1356" i="84"/>
  <c r="FJ1356" i="84"/>
  <c r="FI1356" i="84"/>
  <c r="FH1356" i="84"/>
  <c r="FF1356" i="84"/>
  <c r="FA1356" i="84"/>
  <c r="D1356" i="84"/>
  <c r="FQ1355" i="84"/>
  <c r="FP1355" i="84"/>
  <c r="FO1355" i="84"/>
  <c r="FN1355" i="84"/>
  <c r="FM1355" i="84"/>
  <c r="FL1355" i="84"/>
  <c r="FK1355" i="84"/>
  <c r="FJ1355" i="84"/>
  <c r="FI1355" i="84"/>
  <c r="FH1355" i="84"/>
  <c r="FF1355" i="84"/>
  <c r="FA1355" i="84"/>
  <c r="D1355" i="84"/>
  <c r="FQ1354" i="84"/>
  <c r="FP1354" i="84"/>
  <c r="FO1354" i="84"/>
  <c r="FN1354" i="84"/>
  <c r="FM1354" i="84"/>
  <c r="FL1354" i="84"/>
  <c r="FK1354" i="84"/>
  <c r="FJ1354" i="84"/>
  <c r="FI1354" i="84"/>
  <c r="FH1354" i="84"/>
  <c r="FF1354" i="84"/>
  <c r="FA1354" i="84"/>
  <c r="D1354" i="84"/>
  <c r="FQ1353" i="84"/>
  <c r="FP1353" i="84"/>
  <c r="FO1353" i="84"/>
  <c r="FN1353" i="84"/>
  <c r="FM1353" i="84"/>
  <c r="FL1353" i="84"/>
  <c r="FK1353" i="84"/>
  <c r="FJ1353" i="84"/>
  <c r="FI1353" i="84"/>
  <c r="FH1353" i="84"/>
  <c r="FF1353" i="84"/>
  <c r="FA1353" i="84"/>
  <c r="D1353" i="84"/>
  <c r="FQ1352" i="84"/>
  <c r="FP1352" i="84"/>
  <c r="FO1352" i="84"/>
  <c r="FN1352" i="84"/>
  <c r="FM1352" i="84"/>
  <c r="FL1352" i="84"/>
  <c r="FK1352" i="84"/>
  <c r="FJ1352" i="84"/>
  <c r="FI1352" i="84"/>
  <c r="FH1352" i="84"/>
  <c r="FF1352" i="84"/>
  <c r="FA1352" i="84"/>
  <c r="D1352" i="84"/>
  <c r="FQ1351" i="84"/>
  <c r="FP1351" i="84"/>
  <c r="FO1351" i="84"/>
  <c r="FN1351" i="84"/>
  <c r="FM1351" i="84"/>
  <c r="FL1351" i="84"/>
  <c r="FK1351" i="84"/>
  <c r="FJ1351" i="84"/>
  <c r="FI1351" i="84"/>
  <c r="FH1351" i="84"/>
  <c r="FF1351" i="84"/>
  <c r="FA1351" i="84"/>
  <c r="D1351" i="84"/>
  <c r="FQ1350" i="84"/>
  <c r="FP1350" i="84"/>
  <c r="FO1350" i="84"/>
  <c r="FN1350" i="84"/>
  <c r="FM1350" i="84"/>
  <c r="FL1350" i="84"/>
  <c r="FK1350" i="84"/>
  <c r="FJ1350" i="84"/>
  <c r="FI1350" i="84"/>
  <c r="FH1350" i="84"/>
  <c r="FF1350" i="84"/>
  <c r="FA1350" i="84"/>
  <c r="D1350" i="84"/>
  <c r="FQ1349" i="84"/>
  <c r="FP1349" i="84"/>
  <c r="FO1349" i="84"/>
  <c r="FN1349" i="84"/>
  <c r="FM1349" i="84"/>
  <c r="FL1349" i="84"/>
  <c r="FK1349" i="84"/>
  <c r="FJ1349" i="84"/>
  <c r="FI1349" i="84"/>
  <c r="FH1349" i="84"/>
  <c r="FF1349" i="84"/>
  <c r="FA1349" i="84"/>
  <c r="D1349" i="84"/>
  <c r="FQ1348" i="84"/>
  <c r="FP1348" i="84"/>
  <c r="FO1348" i="84"/>
  <c r="FN1348" i="84"/>
  <c r="FM1348" i="84"/>
  <c r="FL1348" i="84"/>
  <c r="FK1348" i="84"/>
  <c r="FJ1348" i="84"/>
  <c r="FI1348" i="84"/>
  <c r="FH1348" i="84"/>
  <c r="FF1348" i="84"/>
  <c r="FA1348" i="84"/>
  <c r="D1348" i="84"/>
  <c r="FQ1347" i="84"/>
  <c r="FP1347" i="84"/>
  <c r="FO1347" i="84"/>
  <c r="FN1347" i="84"/>
  <c r="FM1347" i="84"/>
  <c r="FL1347" i="84"/>
  <c r="FK1347" i="84"/>
  <c r="FJ1347" i="84"/>
  <c r="FI1347" i="84"/>
  <c r="FH1347" i="84"/>
  <c r="FF1347" i="84"/>
  <c r="FA1347" i="84"/>
  <c r="D1347" i="84"/>
  <c r="FQ1346" i="84"/>
  <c r="FP1346" i="84"/>
  <c r="FO1346" i="84"/>
  <c r="FN1346" i="84"/>
  <c r="FM1346" i="84"/>
  <c r="FL1346" i="84"/>
  <c r="FK1346" i="84"/>
  <c r="FJ1346" i="84"/>
  <c r="FI1346" i="84"/>
  <c r="FH1346" i="84"/>
  <c r="FF1346" i="84"/>
  <c r="FA1346" i="84"/>
  <c r="D1346" i="84"/>
  <c r="FQ1345" i="84"/>
  <c r="FP1345" i="84"/>
  <c r="FO1345" i="84"/>
  <c r="FN1345" i="84"/>
  <c r="FM1345" i="84"/>
  <c r="FL1345" i="84"/>
  <c r="FK1345" i="84"/>
  <c r="FJ1345" i="84"/>
  <c r="FI1345" i="84"/>
  <c r="FH1345" i="84"/>
  <c r="FF1345" i="84"/>
  <c r="FA1345" i="84"/>
  <c r="D1345" i="84"/>
  <c r="FQ1344" i="84"/>
  <c r="FP1344" i="84"/>
  <c r="FO1344" i="84"/>
  <c r="FN1344" i="84"/>
  <c r="FM1344" i="84"/>
  <c r="FL1344" i="84"/>
  <c r="FK1344" i="84"/>
  <c r="FJ1344" i="84"/>
  <c r="FI1344" i="84"/>
  <c r="FH1344" i="84"/>
  <c r="FF1344" i="84"/>
  <c r="FA1344" i="84"/>
  <c r="D1344" i="84"/>
  <c r="FQ1343" i="84"/>
  <c r="FP1343" i="84"/>
  <c r="FO1343" i="84"/>
  <c r="FN1343" i="84"/>
  <c r="FM1343" i="84"/>
  <c r="FL1343" i="84"/>
  <c r="FK1343" i="84"/>
  <c r="FJ1343" i="84"/>
  <c r="FI1343" i="84"/>
  <c r="FH1343" i="84"/>
  <c r="FF1343" i="84"/>
  <c r="FA1343" i="84"/>
  <c r="D1343" i="84"/>
  <c r="FQ1342" i="84"/>
  <c r="FP1342" i="84"/>
  <c r="FO1342" i="84"/>
  <c r="FN1342" i="84"/>
  <c r="FM1342" i="84"/>
  <c r="FL1342" i="84"/>
  <c r="FK1342" i="84"/>
  <c r="FJ1342" i="84"/>
  <c r="FI1342" i="84"/>
  <c r="FH1342" i="84"/>
  <c r="FF1342" i="84"/>
  <c r="FA1342" i="84"/>
  <c r="D1342" i="84"/>
  <c r="FQ1341" i="84"/>
  <c r="FP1341" i="84"/>
  <c r="FO1341" i="84"/>
  <c r="FN1341" i="84"/>
  <c r="FM1341" i="84"/>
  <c r="FL1341" i="84"/>
  <c r="FK1341" i="84"/>
  <c r="FJ1341" i="84"/>
  <c r="FI1341" i="84"/>
  <c r="FH1341" i="84"/>
  <c r="FF1341" i="84"/>
  <c r="FA1341" i="84"/>
  <c r="D1341" i="84"/>
  <c r="FQ1340" i="84"/>
  <c r="FP1340" i="84"/>
  <c r="FO1340" i="84"/>
  <c r="FN1340" i="84"/>
  <c r="FM1340" i="84"/>
  <c r="FL1340" i="84"/>
  <c r="FK1340" i="84"/>
  <c r="FJ1340" i="84"/>
  <c r="FI1340" i="84"/>
  <c r="FH1340" i="84"/>
  <c r="FF1340" i="84"/>
  <c r="FA1340" i="84"/>
  <c r="D1340" i="84"/>
  <c r="FQ1339" i="84"/>
  <c r="FP1339" i="84"/>
  <c r="FO1339" i="84"/>
  <c r="FN1339" i="84"/>
  <c r="FM1339" i="84"/>
  <c r="FL1339" i="84"/>
  <c r="FK1339" i="84"/>
  <c r="FJ1339" i="84"/>
  <c r="FI1339" i="84"/>
  <c r="FH1339" i="84"/>
  <c r="FF1339" i="84"/>
  <c r="FA1339" i="84"/>
  <c r="D1339" i="84"/>
  <c r="FQ1338" i="84"/>
  <c r="FP1338" i="84"/>
  <c r="FO1338" i="84"/>
  <c r="FN1338" i="84"/>
  <c r="FM1338" i="84"/>
  <c r="FL1338" i="84"/>
  <c r="FK1338" i="84"/>
  <c r="FJ1338" i="84"/>
  <c r="FI1338" i="84"/>
  <c r="FH1338" i="84"/>
  <c r="FF1338" i="84"/>
  <c r="FA1338" i="84"/>
  <c r="D1338" i="84"/>
  <c r="FQ1337" i="84"/>
  <c r="FP1337" i="84"/>
  <c r="FO1337" i="84"/>
  <c r="FN1337" i="84"/>
  <c r="FM1337" i="84"/>
  <c r="FL1337" i="84"/>
  <c r="FK1337" i="84"/>
  <c r="FJ1337" i="84"/>
  <c r="FI1337" i="84"/>
  <c r="FH1337" i="84"/>
  <c r="FF1337" i="84"/>
  <c r="FA1337" i="84"/>
  <c r="D1337" i="84"/>
  <c r="FQ1336" i="84"/>
  <c r="FP1336" i="84"/>
  <c r="FO1336" i="84"/>
  <c r="FN1336" i="84"/>
  <c r="FM1336" i="84"/>
  <c r="FL1336" i="84"/>
  <c r="FK1336" i="84"/>
  <c r="FJ1336" i="84"/>
  <c r="FI1336" i="84"/>
  <c r="FH1336" i="84"/>
  <c r="FF1336" i="84"/>
  <c r="FA1336" i="84"/>
  <c r="D1336" i="84"/>
  <c r="FQ1335" i="84"/>
  <c r="FP1335" i="84"/>
  <c r="FO1335" i="84"/>
  <c r="FN1335" i="84"/>
  <c r="FM1335" i="84"/>
  <c r="FL1335" i="84"/>
  <c r="FK1335" i="84"/>
  <c r="FJ1335" i="84"/>
  <c r="FI1335" i="84"/>
  <c r="FH1335" i="84"/>
  <c r="FF1335" i="84"/>
  <c r="FA1335" i="84"/>
  <c r="D1335" i="84"/>
  <c r="FQ1334" i="84"/>
  <c r="FP1334" i="84"/>
  <c r="FO1334" i="84"/>
  <c r="FN1334" i="84"/>
  <c r="FM1334" i="84"/>
  <c r="FL1334" i="84"/>
  <c r="FK1334" i="84"/>
  <c r="FJ1334" i="84"/>
  <c r="FI1334" i="84"/>
  <c r="FH1334" i="84"/>
  <c r="FF1334" i="84"/>
  <c r="FA1334" i="84"/>
  <c r="D1334" i="84"/>
  <c r="FQ1333" i="84"/>
  <c r="FP1333" i="84"/>
  <c r="FO1333" i="84"/>
  <c r="FN1333" i="84"/>
  <c r="FM1333" i="84"/>
  <c r="FL1333" i="84"/>
  <c r="FK1333" i="84"/>
  <c r="FJ1333" i="84"/>
  <c r="FI1333" i="84"/>
  <c r="FH1333" i="84"/>
  <c r="FF1333" i="84"/>
  <c r="FA1333" i="84"/>
  <c r="D1333" i="84"/>
  <c r="FQ1332" i="84"/>
  <c r="FP1332" i="84"/>
  <c r="FO1332" i="84"/>
  <c r="FN1332" i="84"/>
  <c r="FM1332" i="84"/>
  <c r="FL1332" i="84"/>
  <c r="FK1332" i="84"/>
  <c r="FJ1332" i="84"/>
  <c r="FI1332" i="84"/>
  <c r="FH1332" i="84"/>
  <c r="FF1332" i="84"/>
  <c r="FA1332" i="84"/>
  <c r="D1332" i="84"/>
  <c r="FQ1331" i="84"/>
  <c r="FP1331" i="84"/>
  <c r="FO1331" i="84"/>
  <c r="FN1331" i="84"/>
  <c r="FM1331" i="84"/>
  <c r="FL1331" i="84"/>
  <c r="FK1331" i="84"/>
  <c r="FJ1331" i="84"/>
  <c r="FI1331" i="84"/>
  <c r="FH1331" i="84"/>
  <c r="FF1331" i="84"/>
  <c r="FA1331" i="84"/>
  <c r="D1331" i="84"/>
  <c r="FQ1330" i="84"/>
  <c r="FP1330" i="84"/>
  <c r="FO1330" i="84"/>
  <c r="FN1330" i="84"/>
  <c r="FM1330" i="84"/>
  <c r="FL1330" i="84"/>
  <c r="FK1330" i="84"/>
  <c r="FJ1330" i="84"/>
  <c r="FI1330" i="84"/>
  <c r="FH1330" i="84"/>
  <c r="FF1330" i="84"/>
  <c r="FA1330" i="84"/>
  <c r="D1330" i="84"/>
  <c r="FQ1329" i="84"/>
  <c r="FP1329" i="84"/>
  <c r="FO1329" i="84"/>
  <c r="FN1329" i="84"/>
  <c r="FM1329" i="84"/>
  <c r="FL1329" i="84"/>
  <c r="FK1329" i="84"/>
  <c r="FJ1329" i="84"/>
  <c r="FI1329" i="84"/>
  <c r="FH1329" i="84"/>
  <c r="FF1329" i="84"/>
  <c r="FA1329" i="84"/>
  <c r="D1329" i="84"/>
  <c r="FQ1328" i="84"/>
  <c r="FP1328" i="84"/>
  <c r="FO1328" i="84"/>
  <c r="FN1328" i="84"/>
  <c r="FM1328" i="84"/>
  <c r="FL1328" i="84"/>
  <c r="FK1328" i="84"/>
  <c r="FJ1328" i="84"/>
  <c r="FI1328" i="84"/>
  <c r="FH1328" i="84"/>
  <c r="FF1328" i="84"/>
  <c r="FA1328" i="84"/>
  <c r="D1328" i="84"/>
  <c r="FQ1327" i="84"/>
  <c r="FP1327" i="84"/>
  <c r="FO1327" i="84"/>
  <c r="FN1327" i="84"/>
  <c r="FM1327" i="84"/>
  <c r="FL1327" i="84"/>
  <c r="FK1327" i="84"/>
  <c r="FJ1327" i="84"/>
  <c r="FI1327" i="84"/>
  <c r="FH1327" i="84"/>
  <c r="FF1327" i="84"/>
  <c r="FA1327" i="84"/>
  <c r="D1327" i="84"/>
  <c r="FQ1326" i="84"/>
  <c r="FP1326" i="84"/>
  <c r="FO1326" i="84"/>
  <c r="FN1326" i="84"/>
  <c r="FM1326" i="84"/>
  <c r="FL1326" i="84"/>
  <c r="FK1326" i="84"/>
  <c r="FJ1326" i="84"/>
  <c r="FI1326" i="84"/>
  <c r="FH1326" i="84"/>
  <c r="FF1326" i="84"/>
  <c r="FA1326" i="84"/>
  <c r="D1326" i="84"/>
  <c r="FQ1325" i="84"/>
  <c r="FP1325" i="84"/>
  <c r="FO1325" i="84"/>
  <c r="FN1325" i="84"/>
  <c r="FM1325" i="84"/>
  <c r="FL1325" i="84"/>
  <c r="FK1325" i="84"/>
  <c r="FJ1325" i="84"/>
  <c r="FI1325" i="84"/>
  <c r="FH1325" i="84"/>
  <c r="FF1325" i="84"/>
  <c r="FA1325" i="84"/>
  <c r="D1325" i="84"/>
  <c r="FQ1324" i="84"/>
  <c r="FP1324" i="84"/>
  <c r="FO1324" i="84"/>
  <c r="FN1324" i="84"/>
  <c r="FM1324" i="84"/>
  <c r="FL1324" i="84"/>
  <c r="FK1324" i="84"/>
  <c r="FJ1324" i="84"/>
  <c r="FI1324" i="84"/>
  <c r="FH1324" i="84"/>
  <c r="FF1324" i="84"/>
  <c r="FA1324" i="84"/>
  <c r="D1324" i="84"/>
  <c r="FQ1323" i="84"/>
  <c r="FP1323" i="84"/>
  <c r="FO1323" i="84"/>
  <c r="FN1323" i="84"/>
  <c r="FM1323" i="84"/>
  <c r="FL1323" i="84"/>
  <c r="FK1323" i="84"/>
  <c r="FJ1323" i="84"/>
  <c r="FI1323" i="84"/>
  <c r="FH1323" i="84"/>
  <c r="FF1323" i="84"/>
  <c r="FA1323" i="84"/>
  <c r="D1323" i="84"/>
  <c r="FQ1322" i="84"/>
  <c r="FP1322" i="84"/>
  <c r="FO1322" i="84"/>
  <c r="FN1322" i="84"/>
  <c r="FM1322" i="84"/>
  <c r="FL1322" i="84"/>
  <c r="FK1322" i="84"/>
  <c r="FJ1322" i="84"/>
  <c r="FI1322" i="84"/>
  <c r="FH1322" i="84"/>
  <c r="FF1322" i="84"/>
  <c r="FA1322" i="84"/>
  <c r="D1322" i="84"/>
  <c r="FQ1321" i="84"/>
  <c r="FP1321" i="84"/>
  <c r="FO1321" i="84"/>
  <c r="FN1321" i="84"/>
  <c r="FM1321" i="84"/>
  <c r="FL1321" i="84"/>
  <c r="FK1321" i="84"/>
  <c r="FJ1321" i="84"/>
  <c r="FI1321" i="84"/>
  <c r="FH1321" i="84"/>
  <c r="FF1321" i="84"/>
  <c r="FA1321" i="84"/>
  <c r="D1321" i="84"/>
  <c r="FQ1320" i="84"/>
  <c r="FP1320" i="84"/>
  <c r="FO1320" i="84"/>
  <c r="FN1320" i="84"/>
  <c r="FM1320" i="84"/>
  <c r="FL1320" i="84"/>
  <c r="FK1320" i="84"/>
  <c r="FJ1320" i="84"/>
  <c r="FI1320" i="84"/>
  <c r="FH1320" i="84"/>
  <c r="FF1320" i="84"/>
  <c r="FA1320" i="84"/>
  <c r="D1320" i="84"/>
  <c r="FQ1319" i="84"/>
  <c r="FP1319" i="84"/>
  <c r="FO1319" i="84"/>
  <c r="FN1319" i="84"/>
  <c r="FM1319" i="84"/>
  <c r="FL1319" i="84"/>
  <c r="FK1319" i="84"/>
  <c r="FJ1319" i="84"/>
  <c r="FI1319" i="84"/>
  <c r="FH1319" i="84"/>
  <c r="FF1319" i="84"/>
  <c r="FA1319" i="84"/>
  <c r="D1319" i="84"/>
  <c r="FQ1318" i="84"/>
  <c r="FP1318" i="84"/>
  <c r="FO1318" i="84"/>
  <c r="FN1318" i="84"/>
  <c r="FM1318" i="84"/>
  <c r="FL1318" i="84"/>
  <c r="FK1318" i="84"/>
  <c r="FJ1318" i="84"/>
  <c r="FI1318" i="84"/>
  <c r="FH1318" i="84"/>
  <c r="FF1318" i="84"/>
  <c r="FA1318" i="84"/>
  <c r="D1318" i="84"/>
  <c r="FQ1317" i="84"/>
  <c r="FP1317" i="84"/>
  <c r="FO1317" i="84"/>
  <c r="FN1317" i="84"/>
  <c r="FM1317" i="84"/>
  <c r="FL1317" i="84"/>
  <c r="FK1317" i="84"/>
  <c r="FJ1317" i="84"/>
  <c r="FI1317" i="84"/>
  <c r="FH1317" i="84"/>
  <c r="FF1317" i="84"/>
  <c r="FA1317" i="84"/>
  <c r="D1317" i="84"/>
  <c r="FQ1316" i="84"/>
  <c r="FP1316" i="84"/>
  <c r="FO1316" i="84"/>
  <c r="FN1316" i="84"/>
  <c r="FM1316" i="84"/>
  <c r="FL1316" i="84"/>
  <c r="FK1316" i="84"/>
  <c r="FJ1316" i="84"/>
  <c r="FI1316" i="84"/>
  <c r="FH1316" i="84"/>
  <c r="FF1316" i="84"/>
  <c r="FA1316" i="84"/>
  <c r="D1316" i="84"/>
  <c r="FQ1315" i="84"/>
  <c r="FP1315" i="84"/>
  <c r="FO1315" i="84"/>
  <c r="FN1315" i="84"/>
  <c r="FM1315" i="84"/>
  <c r="FL1315" i="84"/>
  <c r="FK1315" i="84"/>
  <c r="FJ1315" i="84"/>
  <c r="FI1315" i="84"/>
  <c r="FH1315" i="84"/>
  <c r="FF1315" i="84"/>
  <c r="FA1315" i="84"/>
  <c r="D1315" i="84"/>
  <c r="FQ1314" i="84"/>
  <c r="FP1314" i="84"/>
  <c r="FO1314" i="84"/>
  <c r="FN1314" i="84"/>
  <c r="FM1314" i="84"/>
  <c r="FL1314" i="84"/>
  <c r="FK1314" i="84"/>
  <c r="FJ1314" i="84"/>
  <c r="FI1314" i="84"/>
  <c r="FH1314" i="84"/>
  <c r="FF1314" i="84"/>
  <c r="FA1314" i="84"/>
  <c r="D1314" i="84"/>
  <c r="FQ1313" i="84"/>
  <c r="FP1313" i="84"/>
  <c r="FO1313" i="84"/>
  <c r="FN1313" i="84"/>
  <c r="FM1313" i="84"/>
  <c r="FL1313" i="84"/>
  <c r="FK1313" i="84"/>
  <c r="FJ1313" i="84"/>
  <c r="FI1313" i="84"/>
  <c r="FH1313" i="84"/>
  <c r="FF1313" i="84"/>
  <c r="FA1313" i="84"/>
  <c r="D1313" i="84"/>
  <c r="FQ1312" i="84"/>
  <c r="FP1312" i="84"/>
  <c r="FO1312" i="84"/>
  <c r="FN1312" i="84"/>
  <c r="FM1312" i="84"/>
  <c r="FL1312" i="84"/>
  <c r="FK1312" i="84"/>
  <c r="FJ1312" i="84"/>
  <c r="FI1312" i="84"/>
  <c r="FH1312" i="84"/>
  <c r="FF1312" i="84"/>
  <c r="FA1312" i="84"/>
  <c r="D1312" i="84"/>
  <c r="FQ1311" i="84"/>
  <c r="FP1311" i="84"/>
  <c r="FO1311" i="84"/>
  <c r="FN1311" i="84"/>
  <c r="FM1311" i="84"/>
  <c r="FL1311" i="84"/>
  <c r="FK1311" i="84"/>
  <c r="FJ1311" i="84"/>
  <c r="FI1311" i="84"/>
  <c r="FH1311" i="84"/>
  <c r="FF1311" i="84"/>
  <c r="FA1311" i="84"/>
  <c r="D1311" i="84"/>
  <c r="FQ1310" i="84"/>
  <c r="FP1310" i="84"/>
  <c r="FO1310" i="84"/>
  <c r="FN1310" i="84"/>
  <c r="FM1310" i="84"/>
  <c r="FL1310" i="84"/>
  <c r="FK1310" i="84"/>
  <c r="FJ1310" i="84"/>
  <c r="FI1310" i="84"/>
  <c r="FH1310" i="84"/>
  <c r="FF1310" i="84"/>
  <c r="FA1310" i="84"/>
  <c r="D1310" i="84"/>
  <c r="FQ1309" i="84"/>
  <c r="FP1309" i="84"/>
  <c r="FO1309" i="84"/>
  <c r="FN1309" i="84"/>
  <c r="FM1309" i="84"/>
  <c r="FL1309" i="84"/>
  <c r="FK1309" i="84"/>
  <c r="FJ1309" i="84"/>
  <c r="FI1309" i="84"/>
  <c r="FH1309" i="84"/>
  <c r="FF1309" i="84"/>
  <c r="FA1309" i="84"/>
  <c r="D1309" i="84"/>
  <c r="FQ1308" i="84"/>
  <c r="FP1308" i="84"/>
  <c r="FO1308" i="84"/>
  <c r="FN1308" i="84"/>
  <c r="FM1308" i="84"/>
  <c r="FL1308" i="84"/>
  <c r="FK1308" i="84"/>
  <c r="FJ1308" i="84"/>
  <c r="FI1308" i="84"/>
  <c r="FH1308" i="84"/>
  <c r="FF1308" i="84"/>
  <c r="FA1308" i="84"/>
  <c r="D1308" i="84"/>
  <c r="FQ1307" i="84"/>
  <c r="FP1307" i="84"/>
  <c r="FO1307" i="84"/>
  <c r="FN1307" i="84"/>
  <c r="FM1307" i="84"/>
  <c r="FL1307" i="84"/>
  <c r="FK1307" i="84"/>
  <c r="FJ1307" i="84"/>
  <c r="FI1307" i="84"/>
  <c r="FH1307" i="84"/>
  <c r="FF1307" i="84"/>
  <c r="FA1307" i="84"/>
  <c r="D1307" i="84"/>
  <c r="FQ1306" i="84"/>
  <c r="FP1306" i="84"/>
  <c r="FO1306" i="84"/>
  <c r="FN1306" i="84"/>
  <c r="FM1306" i="84"/>
  <c r="FL1306" i="84"/>
  <c r="FK1306" i="84"/>
  <c r="FJ1306" i="84"/>
  <c r="FI1306" i="84"/>
  <c r="FH1306" i="84"/>
  <c r="FF1306" i="84"/>
  <c r="FA1306" i="84"/>
  <c r="D1306" i="84"/>
  <c r="FQ1305" i="84"/>
  <c r="FP1305" i="84"/>
  <c r="FO1305" i="84"/>
  <c r="FN1305" i="84"/>
  <c r="FM1305" i="84"/>
  <c r="FL1305" i="84"/>
  <c r="FK1305" i="84"/>
  <c r="FJ1305" i="84"/>
  <c r="FI1305" i="84"/>
  <c r="FH1305" i="84"/>
  <c r="FF1305" i="84"/>
  <c r="FA1305" i="84"/>
  <c r="D1305" i="84"/>
  <c r="FQ1304" i="84"/>
  <c r="FP1304" i="84"/>
  <c r="FO1304" i="84"/>
  <c r="FN1304" i="84"/>
  <c r="FM1304" i="84"/>
  <c r="FL1304" i="84"/>
  <c r="FK1304" i="84"/>
  <c r="FJ1304" i="84"/>
  <c r="FI1304" i="84"/>
  <c r="FH1304" i="84"/>
  <c r="FF1304" i="84"/>
  <c r="FA1304" i="84"/>
  <c r="D1304" i="84"/>
  <c r="FQ1303" i="84"/>
  <c r="FP1303" i="84"/>
  <c r="FO1303" i="84"/>
  <c r="FN1303" i="84"/>
  <c r="FM1303" i="84"/>
  <c r="FL1303" i="84"/>
  <c r="FK1303" i="84"/>
  <c r="FJ1303" i="84"/>
  <c r="FI1303" i="84"/>
  <c r="FH1303" i="84"/>
  <c r="FF1303" i="84"/>
  <c r="FA1303" i="84"/>
  <c r="D1303" i="84"/>
  <c r="FQ1302" i="84"/>
  <c r="FP1302" i="84"/>
  <c r="FO1302" i="84"/>
  <c r="FN1302" i="84"/>
  <c r="FM1302" i="84"/>
  <c r="FL1302" i="84"/>
  <c r="FK1302" i="84"/>
  <c r="FJ1302" i="84"/>
  <c r="FI1302" i="84"/>
  <c r="FH1302" i="84"/>
  <c r="FF1302" i="84"/>
  <c r="FA1302" i="84"/>
  <c r="D1302" i="84"/>
  <c r="FQ1301" i="84"/>
  <c r="FP1301" i="84"/>
  <c r="FO1301" i="84"/>
  <c r="FN1301" i="84"/>
  <c r="FM1301" i="84"/>
  <c r="FL1301" i="84"/>
  <c r="FK1301" i="84"/>
  <c r="FJ1301" i="84"/>
  <c r="FI1301" i="84"/>
  <c r="FH1301" i="84"/>
  <c r="FF1301" i="84"/>
  <c r="FA1301" i="84"/>
  <c r="D1301" i="84"/>
  <c r="FQ1300" i="84"/>
  <c r="FP1300" i="84"/>
  <c r="FO1300" i="84"/>
  <c r="FN1300" i="84"/>
  <c r="FM1300" i="84"/>
  <c r="FL1300" i="84"/>
  <c r="FK1300" i="84"/>
  <c r="FJ1300" i="84"/>
  <c r="FI1300" i="84"/>
  <c r="FH1300" i="84"/>
  <c r="FF1300" i="84"/>
  <c r="FA1300" i="84"/>
  <c r="D1300" i="84"/>
  <c r="FQ1299" i="84"/>
  <c r="FP1299" i="84"/>
  <c r="FO1299" i="84"/>
  <c r="FN1299" i="84"/>
  <c r="FM1299" i="84"/>
  <c r="FL1299" i="84"/>
  <c r="FK1299" i="84"/>
  <c r="FJ1299" i="84"/>
  <c r="FI1299" i="84"/>
  <c r="FH1299" i="84"/>
  <c r="FF1299" i="84"/>
  <c r="FA1299" i="84"/>
  <c r="D1299" i="84"/>
  <c r="FQ1298" i="84"/>
  <c r="FP1298" i="84"/>
  <c r="FO1298" i="84"/>
  <c r="FN1298" i="84"/>
  <c r="FM1298" i="84"/>
  <c r="FL1298" i="84"/>
  <c r="FK1298" i="84"/>
  <c r="FJ1298" i="84"/>
  <c r="FI1298" i="84"/>
  <c r="FH1298" i="84"/>
  <c r="FF1298" i="84"/>
  <c r="FA1298" i="84"/>
  <c r="D1298" i="84"/>
  <c r="FQ1297" i="84"/>
  <c r="FP1297" i="84"/>
  <c r="FO1297" i="84"/>
  <c r="FN1297" i="84"/>
  <c r="FM1297" i="84"/>
  <c r="FL1297" i="84"/>
  <c r="FK1297" i="84"/>
  <c r="FJ1297" i="84"/>
  <c r="FI1297" i="84"/>
  <c r="FH1297" i="84"/>
  <c r="FF1297" i="84"/>
  <c r="FA1297" i="84"/>
  <c r="D1297" i="84"/>
  <c r="FQ1296" i="84"/>
  <c r="FP1296" i="84"/>
  <c r="FO1296" i="84"/>
  <c r="FN1296" i="84"/>
  <c r="FM1296" i="84"/>
  <c r="FL1296" i="84"/>
  <c r="FK1296" i="84"/>
  <c r="FJ1296" i="84"/>
  <c r="FI1296" i="84"/>
  <c r="FH1296" i="84"/>
  <c r="FF1296" i="84"/>
  <c r="FA1296" i="84"/>
  <c r="D1296" i="84"/>
  <c r="FQ1295" i="84"/>
  <c r="FP1295" i="84"/>
  <c r="FO1295" i="84"/>
  <c r="FN1295" i="84"/>
  <c r="FM1295" i="84"/>
  <c r="FL1295" i="84"/>
  <c r="FK1295" i="84"/>
  <c r="FJ1295" i="84"/>
  <c r="FI1295" i="84"/>
  <c r="FH1295" i="84"/>
  <c r="FF1295" i="84"/>
  <c r="FA1295" i="84"/>
  <c r="D1295" i="84"/>
  <c r="FQ1294" i="84"/>
  <c r="FP1294" i="84"/>
  <c r="FO1294" i="84"/>
  <c r="FN1294" i="84"/>
  <c r="FM1294" i="84"/>
  <c r="FL1294" i="84"/>
  <c r="FK1294" i="84"/>
  <c r="FJ1294" i="84"/>
  <c r="FI1294" i="84"/>
  <c r="FH1294" i="84"/>
  <c r="FF1294" i="84"/>
  <c r="FA1294" i="84"/>
  <c r="D1294" i="84"/>
  <c r="FQ1293" i="84"/>
  <c r="FP1293" i="84"/>
  <c r="FO1293" i="84"/>
  <c r="FN1293" i="84"/>
  <c r="FM1293" i="84"/>
  <c r="FL1293" i="84"/>
  <c r="FK1293" i="84"/>
  <c r="FJ1293" i="84"/>
  <c r="FI1293" i="84"/>
  <c r="FH1293" i="84"/>
  <c r="FF1293" i="84"/>
  <c r="FA1293" i="84"/>
  <c r="D1293" i="84"/>
  <c r="FQ1292" i="84"/>
  <c r="FP1292" i="84"/>
  <c r="FO1292" i="84"/>
  <c r="FN1292" i="84"/>
  <c r="FM1292" i="84"/>
  <c r="FL1292" i="84"/>
  <c r="FK1292" i="84"/>
  <c r="FJ1292" i="84"/>
  <c r="FI1292" i="84"/>
  <c r="FH1292" i="84"/>
  <c r="FF1292" i="84"/>
  <c r="FA1292" i="84"/>
  <c r="D1292" i="84"/>
  <c r="FQ1291" i="84"/>
  <c r="FP1291" i="84"/>
  <c r="FO1291" i="84"/>
  <c r="FN1291" i="84"/>
  <c r="FM1291" i="84"/>
  <c r="FL1291" i="84"/>
  <c r="FK1291" i="84"/>
  <c r="FJ1291" i="84"/>
  <c r="FI1291" i="84"/>
  <c r="FH1291" i="84"/>
  <c r="FF1291" i="84"/>
  <c r="FA1291" i="84"/>
  <c r="D1291" i="84"/>
  <c r="FQ1290" i="84"/>
  <c r="FP1290" i="84"/>
  <c r="FO1290" i="84"/>
  <c r="FN1290" i="84"/>
  <c r="FM1290" i="84"/>
  <c r="FL1290" i="84"/>
  <c r="FK1290" i="84"/>
  <c r="FJ1290" i="84"/>
  <c r="FI1290" i="84"/>
  <c r="FH1290" i="84"/>
  <c r="FF1290" i="84"/>
  <c r="FA1290" i="84"/>
  <c r="D1290" i="84"/>
  <c r="FQ1289" i="84"/>
  <c r="FP1289" i="84"/>
  <c r="FO1289" i="84"/>
  <c r="FN1289" i="84"/>
  <c r="FM1289" i="84"/>
  <c r="FL1289" i="84"/>
  <c r="FK1289" i="84"/>
  <c r="FJ1289" i="84"/>
  <c r="FI1289" i="84"/>
  <c r="FH1289" i="84"/>
  <c r="FF1289" i="84"/>
  <c r="FA1289" i="84"/>
  <c r="D1289" i="84"/>
  <c r="FQ1288" i="84"/>
  <c r="FP1288" i="84"/>
  <c r="FO1288" i="84"/>
  <c r="FN1288" i="84"/>
  <c r="FM1288" i="84"/>
  <c r="FL1288" i="84"/>
  <c r="FK1288" i="84"/>
  <c r="FJ1288" i="84"/>
  <c r="FI1288" i="84"/>
  <c r="FH1288" i="84"/>
  <c r="FF1288" i="84"/>
  <c r="FA1288" i="84"/>
  <c r="D1288" i="84"/>
  <c r="FQ1287" i="84"/>
  <c r="FP1287" i="84"/>
  <c r="FO1287" i="84"/>
  <c r="FN1287" i="84"/>
  <c r="FM1287" i="84"/>
  <c r="FL1287" i="84"/>
  <c r="FK1287" i="84"/>
  <c r="FJ1287" i="84"/>
  <c r="FI1287" i="84"/>
  <c r="FH1287" i="84"/>
  <c r="FF1287" i="84"/>
  <c r="FA1287" i="84"/>
  <c r="D1287" i="84"/>
  <c r="FQ1286" i="84"/>
  <c r="FP1286" i="84"/>
  <c r="FO1286" i="84"/>
  <c r="FN1286" i="84"/>
  <c r="FM1286" i="84"/>
  <c r="FL1286" i="84"/>
  <c r="FK1286" i="84"/>
  <c r="FJ1286" i="84"/>
  <c r="FI1286" i="84"/>
  <c r="FH1286" i="84"/>
  <c r="FF1286" i="84"/>
  <c r="FA1286" i="84"/>
  <c r="D1286" i="84"/>
  <c r="FQ1285" i="84"/>
  <c r="FP1285" i="84"/>
  <c r="FO1285" i="84"/>
  <c r="FN1285" i="84"/>
  <c r="FM1285" i="84"/>
  <c r="FL1285" i="84"/>
  <c r="FK1285" i="84"/>
  <c r="FJ1285" i="84"/>
  <c r="FI1285" i="84"/>
  <c r="FH1285" i="84"/>
  <c r="FF1285" i="84"/>
  <c r="FA1285" i="84"/>
  <c r="D1285" i="84"/>
  <c r="FQ1284" i="84"/>
  <c r="FP1284" i="84"/>
  <c r="FO1284" i="84"/>
  <c r="FN1284" i="84"/>
  <c r="FM1284" i="84"/>
  <c r="FL1284" i="84"/>
  <c r="FK1284" i="84"/>
  <c r="FJ1284" i="84"/>
  <c r="FI1284" i="84"/>
  <c r="FH1284" i="84"/>
  <c r="FF1284" i="84"/>
  <c r="FA1284" i="84"/>
  <c r="D1284" i="84"/>
  <c r="FQ1283" i="84"/>
  <c r="FP1283" i="84"/>
  <c r="FO1283" i="84"/>
  <c r="FN1283" i="84"/>
  <c r="FM1283" i="84"/>
  <c r="FL1283" i="84"/>
  <c r="FK1283" i="84"/>
  <c r="FJ1283" i="84"/>
  <c r="FI1283" i="84"/>
  <c r="FH1283" i="84"/>
  <c r="FF1283" i="84"/>
  <c r="FA1283" i="84"/>
  <c r="D1283" i="84"/>
  <c r="FQ1282" i="84"/>
  <c r="FP1282" i="84"/>
  <c r="FO1282" i="84"/>
  <c r="FN1282" i="84"/>
  <c r="FM1282" i="84"/>
  <c r="FL1282" i="84"/>
  <c r="FK1282" i="84"/>
  <c r="FJ1282" i="84"/>
  <c r="FI1282" i="84"/>
  <c r="FH1282" i="84"/>
  <c r="FF1282" i="84"/>
  <c r="FA1282" i="84"/>
  <c r="D1282" i="84"/>
  <c r="FQ1281" i="84"/>
  <c r="FP1281" i="84"/>
  <c r="FO1281" i="84"/>
  <c r="FN1281" i="84"/>
  <c r="FM1281" i="84"/>
  <c r="FL1281" i="84"/>
  <c r="FK1281" i="84"/>
  <c r="FJ1281" i="84"/>
  <c r="FI1281" i="84"/>
  <c r="FH1281" i="84"/>
  <c r="FF1281" i="84"/>
  <c r="FA1281" i="84"/>
  <c r="D1281" i="84"/>
  <c r="FQ1280" i="84"/>
  <c r="FP1280" i="84"/>
  <c r="FO1280" i="84"/>
  <c r="FN1280" i="84"/>
  <c r="FM1280" i="84"/>
  <c r="FL1280" i="84"/>
  <c r="FK1280" i="84"/>
  <c r="FJ1280" i="84"/>
  <c r="FI1280" i="84"/>
  <c r="FH1280" i="84"/>
  <c r="FF1280" i="84"/>
  <c r="FA1280" i="84"/>
  <c r="D1280" i="84"/>
  <c r="FQ1279" i="84"/>
  <c r="FP1279" i="84"/>
  <c r="FO1279" i="84"/>
  <c r="FN1279" i="84"/>
  <c r="FM1279" i="84"/>
  <c r="FL1279" i="84"/>
  <c r="FK1279" i="84"/>
  <c r="FJ1279" i="84"/>
  <c r="FI1279" i="84"/>
  <c r="FH1279" i="84"/>
  <c r="FF1279" i="84"/>
  <c r="FA1279" i="84"/>
  <c r="D1279" i="84"/>
  <c r="FQ1278" i="84"/>
  <c r="FP1278" i="84"/>
  <c r="FO1278" i="84"/>
  <c r="FN1278" i="84"/>
  <c r="FM1278" i="84"/>
  <c r="FL1278" i="84"/>
  <c r="FK1278" i="84"/>
  <c r="FJ1278" i="84"/>
  <c r="FI1278" i="84"/>
  <c r="FH1278" i="84"/>
  <c r="FF1278" i="84"/>
  <c r="FA1278" i="84"/>
  <c r="D1278" i="84"/>
  <c r="FQ1277" i="84"/>
  <c r="FP1277" i="84"/>
  <c r="FO1277" i="84"/>
  <c r="FN1277" i="84"/>
  <c r="FM1277" i="84"/>
  <c r="FL1277" i="84"/>
  <c r="FK1277" i="84"/>
  <c r="FJ1277" i="84"/>
  <c r="FI1277" i="84"/>
  <c r="FH1277" i="84"/>
  <c r="FF1277" i="84"/>
  <c r="FA1277" i="84"/>
  <c r="D1277" i="84"/>
  <c r="FQ1276" i="84"/>
  <c r="FP1276" i="84"/>
  <c r="FO1276" i="84"/>
  <c r="FN1276" i="84"/>
  <c r="FM1276" i="84"/>
  <c r="FL1276" i="84"/>
  <c r="FK1276" i="84"/>
  <c r="FJ1276" i="84"/>
  <c r="FI1276" i="84"/>
  <c r="FH1276" i="84"/>
  <c r="FF1276" i="84"/>
  <c r="FA1276" i="84"/>
  <c r="D1276" i="84"/>
  <c r="FQ1275" i="84"/>
  <c r="FP1275" i="84"/>
  <c r="FO1275" i="84"/>
  <c r="FN1275" i="84"/>
  <c r="FM1275" i="84"/>
  <c r="FL1275" i="84"/>
  <c r="FK1275" i="84"/>
  <c r="FJ1275" i="84"/>
  <c r="FI1275" i="84"/>
  <c r="FH1275" i="84"/>
  <c r="FF1275" i="84"/>
  <c r="FA1275" i="84"/>
  <c r="D1275" i="84"/>
  <c r="FQ1274" i="84"/>
  <c r="FP1274" i="84"/>
  <c r="FO1274" i="84"/>
  <c r="FN1274" i="84"/>
  <c r="FM1274" i="84"/>
  <c r="FL1274" i="84"/>
  <c r="FK1274" i="84"/>
  <c r="FJ1274" i="84"/>
  <c r="FI1274" i="84"/>
  <c r="FH1274" i="84"/>
  <c r="FF1274" i="84"/>
  <c r="FA1274" i="84"/>
  <c r="D1274" i="84"/>
  <c r="FQ1273" i="84"/>
  <c r="FP1273" i="84"/>
  <c r="FO1273" i="84"/>
  <c r="FN1273" i="84"/>
  <c r="FM1273" i="84"/>
  <c r="FL1273" i="84"/>
  <c r="FK1273" i="84"/>
  <c r="FJ1273" i="84"/>
  <c r="FI1273" i="84"/>
  <c r="FH1273" i="84"/>
  <c r="FF1273" i="84"/>
  <c r="FA1273" i="84"/>
  <c r="D1273" i="84"/>
  <c r="FQ1272" i="84"/>
  <c r="FP1272" i="84"/>
  <c r="FO1272" i="84"/>
  <c r="FN1272" i="84"/>
  <c r="FM1272" i="84"/>
  <c r="FL1272" i="84"/>
  <c r="FK1272" i="84"/>
  <c r="FJ1272" i="84"/>
  <c r="FI1272" i="84"/>
  <c r="FH1272" i="84"/>
  <c r="FF1272" i="84"/>
  <c r="FA1272" i="84"/>
  <c r="D1272" i="84"/>
  <c r="FQ1271" i="84"/>
  <c r="FP1271" i="84"/>
  <c r="FO1271" i="84"/>
  <c r="FN1271" i="84"/>
  <c r="FM1271" i="84"/>
  <c r="FL1271" i="84"/>
  <c r="FK1271" i="84"/>
  <c r="FJ1271" i="84"/>
  <c r="FI1271" i="84"/>
  <c r="FH1271" i="84"/>
  <c r="FF1271" i="84"/>
  <c r="FA1271" i="84"/>
  <c r="D1271" i="84"/>
  <c r="FQ1270" i="84"/>
  <c r="FP1270" i="84"/>
  <c r="FO1270" i="84"/>
  <c r="FN1270" i="84"/>
  <c r="FM1270" i="84"/>
  <c r="FL1270" i="84"/>
  <c r="FK1270" i="84"/>
  <c r="FJ1270" i="84"/>
  <c r="FI1270" i="84"/>
  <c r="FH1270" i="84"/>
  <c r="FF1270" i="84"/>
  <c r="FA1270" i="84"/>
  <c r="D1270" i="84"/>
  <c r="FQ1269" i="84"/>
  <c r="FP1269" i="84"/>
  <c r="FO1269" i="84"/>
  <c r="FN1269" i="84"/>
  <c r="FM1269" i="84"/>
  <c r="FL1269" i="84"/>
  <c r="FK1269" i="84"/>
  <c r="FJ1269" i="84"/>
  <c r="FI1269" i="84"/>
  <c r="FH1269" i="84"/>
  <c r="FF1269" i="84"/>
  <c r="FA1269" i="84"/>
  <c r="D1269" i="84"/>
  <c r="FQ1268" i="84"/>
  <c r="FP1268" i="84"/>
  <c r="FO1268" i="84"/>
  <c r="FN1268" i="84"/>
  <c r="FM1268" i="84"/>
  <c r="FL1268" i="84"/>
  <c r="FK1268" i="84"/>
  <c r="FJ1268" i="84"/>
  <c r="FI1268" i="84"/>
  <c r="FH1268" i="84"/>
  <c r="FF1268" i="84"/>
  <c r="FA1268" i="84"/>
  <c r="D1268" i="84"/>
  <c r="FQ1267" i="84"/>
  <c r="FP1267" i="84"/>
  <c r="FO1267" i="84"/>
  <c r="FN1267" i="84"/>
  <c r="FM1267" i="84"/>
  <c r="FL1267" i="84"/>
  <c r="FK1267" i="84"/>
  <c r="FJ1267" i="84"/>
  <c r="FI1267" i="84"/>
  <c r="FH1267" i="84"/>
  <c r="FF1267" i="84"/>
  <c r="FA1267" i="84"/>
  <c r="D1267" i="84"/>
  <c r="FQ1266" i="84"/>
  <c r="FP1266" i="84"/>
  <c r="FO1266" i="84"/>
  <c r="FN1266" i="84"/>
  <c r="FM1266" i="84"/>
  <c r="FL1266" i="84"/>
  <c r="FK1266" i="84"/>
  <c r="FJ1266" i="84"/>
  <c r="FI1266" i="84"/>
  <c r="FH1266" i="84"/>
  <c r="FF1266" i="84"/>
  <c r="FA1266" i="84"/>
  <c r="D1266" i="84"/>
  <c r="FQ1265" i="84"/>
  <c r="FP1265" i="84"/>
  <c r="FO1265" i="84"/>
  <c r="FN1265" i="84"/>
  <c r="FM1265" i="84"/>
  <c r="FL1265" i="84"/>
  <c r="FK1265" i="84"/>
  <c r="FJ1265" i="84"/>
  <c r="FI1265" i="84"/>
  <c r="FH1265" i="84"/>
  <c r="FF1265" i="84"/>
  <c r="FA1265" i="84"/>
  <c r="D1265" i="84"/>
  <c r="FQ1264" i="84"/>
  <c r="FP1264" i="84"/>
  <c r="FO1264" i="84"/>
  <c r="FN1264" i="84"/>
  <c r="FM1264" i="84"/>
  <c r="FL1264" i="84"/>
  <c r="FK1264" i="84"/>
  <c r="FJ1264" i="84"/>
  <c r="FI1264" i="84"/>
  <c r="FH1264" i="84"/>
  <c r="FF1264" i="84"/>
  <c r="FA1264" i="84"/>
  <c r="D1264" i="84"/>
  <c r="FQ1263" i="84"/>
  <c r="FP1263" i="84"/>
  <c r="FO1263" i="84"/>
  <c r="FN1263" i="84"/>
  <c r="FM1263" i="84"/>
  <c r="FL1263" i="84"/>
  <c r="FK1263" i="84"/>
  <c r="FJ1263" i="84"/>
  <c r="FI1263" i="84"/>
  <c r="FH1263" i="84"/>
  <c r="FF1263" i="84"/>
  <c r="FA1263" i="84"/>
  <c r="D1263" i="84"/>
  <c r="FQ1262" i="84"/>
  <c r="FP1262" i="84"/>
  <c r="FO1262" i="84"/>
  <c r="FN1262" i="84"/>
  <c r="FM1262" i="84"/>
  <c r="FL1262" i="84"/>
  <c r="FK1262" i="84"/>
  <c r="FJ1262" i="84"/>
  <c r="FI1262" i="84"/>
  <c r="FH1262" i="84"/>
  <c r="FF1262" i="84"/>
  <c r="FA1262" i="84"/>
  <c r="D1262" i="84"/>
  <c r="FQ1261" i="84"/>
  <c r="FP1261" i="84"/>
  <c r="FO1261" i="84"/>
  <c r="FN1261" i="84"/>
  <c r="FM1261" i="84"/>
  <c r="FL1261" i="84"/>
  <c r="FK1261" i="84"/>
  <c r="FJ1261" i="84"/>
  <c r="FI1261" i="84"/>
  <c r="FH1261" i="84"/>
  <c r="FF1261" i="84"/>
  <c r="FA1261" i="84"/>
  <c r="D1261" i="84"/>
  <c r="FQ1260" i="84"/>
  <c r="FP1260" i="84"/>
  <c r="FO1260" i="84"/>
  <c r="FN1260" i="84"/>
  <c r="FM1260" i="84"/>
  <c r="FL1260" i="84"/>
  <c r="FK1260" i="84"/>
  <c r="FJ1260" i="84"/>
  <c r="FI1260" i="84"/>
  <c r="FH1260" i="84"/>
  <c r="FF1260" i="84"/>
  <c r="FA1260" i="84"/>
  <c r="D1260" i="84"/>
  <c r="FQ1259" i="84"/>
  <c r="FP1259" i="84"/>
  <c r="FO1259" i="84"/>
  <c r="FN1259" i="84"/>
  <c r="FM1259" i="84"/>
  <c r="FL1259" i="84"/>
  <c r="FK1259" i="84"/>
  <c r="FJ1259" i="84"/>
  <c r="FI1259" i="84"/>
  <c r="FH1259" i="84"/>
  <c r="FF1259" i="84"/>
  <c r="FA1259" i="84"/>
  <c r="D1259" i="84"/>
  <c r="FQ1258" i="84"/>
  <c r="FP1258" i="84"/>
  <c r="FO1258" i="84"/>
  <c r="FN1258" i="84"/>
  <c r="FM1258" i="84"/>
  <c r="FL1258" i="84"/>
  <c r="FK1258" i="84"/>
  <c r="FJ1258" i="84"/>
  <c r="FI1258" i="84"/>
  <c r="FH1258" i="84"/>
  <c r="FF1258" i="84"/>
  <c r="FA1258" i="84"/>
  <c r="D1258" i="84"/>
  <c r="FQ1257" i="84"/>
  <c r="FP1257" i="84"/>
  <c r="FO1257" i="84"/>
  <c r="FN1257" i="84"/>
  <c r="FM1257" i="84"/>
  <c r="FL1257" i="84"/>
  <c r="FK1257" i="84"/>
  <c r="FJ1257" i="84"/>
  <c r="FI1257" i="84"/>
  <c r="FH1257" i="84"/>
  <c r="FF1257" i="84"/>
  <c r="FA1257" i="84"/>
  <c r="D1257" i="84"/>
  <c r="FQ1256" i="84"/>
  <c r="FP1256" i="84"/>
  <c r="FO1256" i="84"/>
  <c r="FN1256" i="84"/>
  <c r="FM1256" i="84"/>
  <c r="FL1256" i="84"/>
  <c r="FK1256" i="84"/>
  <c r="FJ1256" i="84"/>
  <c r="FI1256" i="84"/>
  <c r="FH1256" i="84"/>
  <c r="FF1256" i="84"/>
  <c r="FA1256" i="84"/>
  <c r="D1256" i="84"/>
  <c r="FQ1255" i="84"/>
  <c r="FP1255" i="84"/>
  <c r="FO1255" i="84"/>
  <c r="FN1255" i="84"/>
  <c r="FM1255" i="84"/>
  <c r="FL1255" i="84"/>
  <c r="FK1255" i="84"/>
  <c r="FJ1255" i="84"/>
  <c r="FI1255" i="84"/>
  <c r="FH1255" i="84"/>
  <c r="FF1255" i="84"/>
  <c r="FA1255" i="84"/>
  <c r="D1255" i="84"/>
  <c r="FQ1254" i="84"/>
  <c r="FP1254" i="84"/>
  <c r="FO1254" i="84"/>
  <c r="FN1254" i="84"/>
  <c r="FM1254" i="84"/>
  <c r="FL1254" i="84"/>
  <c r="FK1254" i="84"/>
  <c r="FJ1254" i="84"/>
  <c r="FI1254" i="84"/>
  <c r="FH1254" i="84"/>
  <c r="FF1254" i="84"/>
  <c r="FA1254" i="84"/>
  <c r="D1254" i="84"/>
  <c r="FQ1253" i="84"/>
  <c r="FP1253" i="84"/>
  <c r="FO1253" i="84"/>
  <c r="FN1253" i="84"/>
  <c r="FM1253" i="84"/>
  <c r="FL1253" i="84"/>
  <c r="FK1253" i="84"/>
  <c r="FJ1253" i="84"/>
  <c r="FI1253" i="84"/>
  <c r="FH1253" i="84"/>
  <c r="FF1253" i="84"/>
  <c r="FA1253" i="84"/>
  <c r="D1253" i="84"/>
  <c r="FQ1252" i="84"/>
  <c r="FP1252" i="84"/>
  <c r="FO1252" i="84"/>
  <c r="FN1252" i="84"/>
  <c r="FM1252" i="84"/>
  <c r="FL1252" i="84"/>
  <c r="FK1252" i="84"/>
  <c r="FJ1252" i="84"/>
  <c r="FI1252" i="84"/>
  <c r="FH1252" i="84"/>
  <c r="FF1252" i="84"/>
  <c r="FA1252" i="84"/>
  <c r="D1252" i="84"/>
  <c r="FQ1251" i="84"/>
  <c r="FP1251" i="84"/>
  <c r="FO1251" i="84"/>
  <c r="FN1251" i="84"/>
  <c r="FM1251" i="84"/>
  <c r="FL1251" i="84"/>
  <c r="FK1251" i="84"/>
  <c r="FJ1251" i="84"/>
  <c r="FI1251" i="84"/>
  <c r="FH1251" i="84"/>
  <c r="FF1251" i="84"/>
  <c r="FA1251" i="84"/>
  <c r="D1251" i="84"/>
  <c r="FQ1250" i="84"/>
  <c r="FP1250" i="84"/>
  <c r="FO1250" i="84"/>
  <c r="FN1250" i="84"/>
  <c r="FM1250" i="84"/>
  <c r="FL1250" i="84"/>
  <c r="FK1250" i="84"/>
  <c r="FJ1250" i="84"/>
  <c r="FI1250" i="84"/>
  <c r="FH1250" i="84"/>
  <c r="FF1250" i="84"/>
  <c r="FA1250" i="84"/>
  <c r="D1250" i="84"/>
  <c r="FQ1249" i="84"/>
  <c r="FP1249" i="84"/>
  <c r="FO1249" i="84"/>
  <c r="FN1249" i="84"/>
  <c r="FM1249" i="84"/>
  <c r="FL1249" i="84"/>
  <c r="FK1249" i="84"/>
  <c r="FJ1249" i="84"/>
  <c r="FI1249" i="84"/>
  <c r="FH1249" i="84"/>
  <c r="FF1249" i="84"/>
  <c r="FA1249" i="84"/>
  <c r="D1249" i="84"/>
  <c r="FQ1248" i="84"/>
  <c r="FP1248" i="84"/>
  <c r="FO1248" i="84"/>
  <c r="FN1248" i="84"/>
  <c r="FM1248" i="84"/>
  <c r="FL1248" i="84"/>
  <c r="FK1248" i="84"/>
  <c r="FJ1248" i="84"/>
  <c r="FI1248" i="84"/>
  <c r="FH1248" i="84"/>
  <c r="FF1248" i="84"/>
  <c r="FA1248" i="84"/>
  <c r="D1248" i="84"/>
  <c r="FQ1247" i="84"/>
  <c r="FP1247" i="84"/>
  <c r="FO1247" i="84"/>
  <c r="FN1247" i="84"/>
  <c r="FM1247" i="84"/>
  <c r="FL1247" i="84"/>
  <c r="FK1247" i="84"/>
  <c r="FJ1247" i="84"/>
  <c r="FI1247" i="84"/>
  <c r="FH1247" i="84"/>
  <c r="FF1247" i="84"/>
  <c r="FA1247" i="84"/>
  <c r="D1247" i="84"/>
  <c r="FQ1246" i="84"/>
  <c r="FP1246" i="84"/>
  <c r="FO1246" i="84"/>
  <c r="FN1246" i="84"/>
  <c r="FM1246" i="84"/>
  <c r="FL1246" i="84"/>
  <c r="FK1246" i="84"/>
  <c r="FJ1246" i="84"/>
  <c r="FI1246" i="84"/>
  <c r="FH1246" i="84"/>
  <c r="FF1246" i="84"/>
  <c r="FA1246" i="84"/>
  <c r="D1246" i="84"/>
  <c r="FQ1245" i="84"/>
  <c r="FP1245" i="84"/>
  <c r="FO1245" i="84"/>
  <c r="FN1245" i="84"/>
  <c r="FM1245" i="84"/>
  <c r="FL1245" i="84"/>
  <c r="FK1245" i="84"/>
  <c r="FJ1245" i="84"/>
  <c r="FI1245" i="84"/>
  <c r="FH1245" i="84"/>
  <c r="FF1245" i="84"/>
  <c r="FA1245" i="84"/>
  <c r="D1245" i="84"/>
  <c r="FQ1244" i="84"/>
  <c r="FP1244" i="84"/>
  <c r="FO1244" i="84"/>
  <c r="FN1244" i="84"/>
  <c r="FM1244" i="84"/>
  <c r="FL1244" i="84"/>
  <c r="FK1244" i="84"/>
  <c r="FJ1244" i="84"/>
  <c r="FI1244" i="84"/>
  <c r="FH1244" i="84"/>
  <c r="FF1244" i="84"/>
  <c r="FA1244" i="84"/>
  <c r="D1244" i="84"/>
  <c r="FQ1243" i="84"/>
  <c r="FP1243" i="84"/>
  <c r="FO1243" i="84"/>
  <c r="FN1243" i="84"/>
  <c r="FM1243" i="84"/>
  <c r="FL1243" i="84"/>
  <c r="FK1243" i="84"/>
  <c r="FJ1243" i="84"/>
  <c r="FI1243" i="84"/>
  <c r="FH1243" i="84"/>
  <c r="FF1243" i="84"/>
  <c r="FA1243" i="84"/>
  <c r="D1243" i="84"/>
  <c r="FQ1242" i="84"/>
  <c r="FP1242" i="84"/>
  <c r="FO1242" i="84"/>
  <c r="FN1242" i="84"/>
  <c r="FM1242" i="84"/>
  <c r="FL1242" i="84"/>
  <c r="FK1242" i="84"/>
  <c r="FJ1242" i="84"/>
  <c r="FI1242" i="84"/>
  <c r="FH1242" i="84"/>
  <c r="FF1242" i="84"/>
  <c r="FA1242" i="84"/>
  <c r="D1242" i="84"/>
  <c r="FQ1241" i="84"/>
  <c r="FP1241" i="84"/>
  <c r="FO1241" i="84"/>
  <c r="FN1241" i="84"/>
  <c r="FM1241" i="84"/>
  <c r="FL1241" i="84"/>
  <c r="FK1241" i="84"/>
  <c r="FJ1241" i="84"/>
  <c r="FI1241" i="84"/>
  <c r="FH1241" i="84"/>
  <c r="FF1241" i="84"/>
  <c r="FA1241" i="84"/>
  <c r="D1241" i="84"/>
  <c r="FQ1240" i="84"/>
  <c r="FP1240" i="84"/>
  <c r="FO1240" i="84"/>
  <c r="FN1240" i="84"/>
  <c r="FM1240" i="84"/>
  <c r="FL1240" i="84"/>
  <c r="FK1240" i="84"/>
  <c r="FJ1240" i="84"/>
  <c r="FI1240" i="84"/>
  <c r="FH1240" i="84"/>
  <c r="FF1240" i="84"/>
  <c r="FA1240" i="84"/>
  <c r="D1240" i="84"/>
  <c r="FQ1239" i="84"/>
  <c r="FP1239" i="84"/>
  <c r="FO1239" i="84"/>
  <c r="FN1239" i="84"/>
  <c r="FM1239" i="84"/>
  <c r="FL1239" i="84"/>
  <c r="FK1239" i="84"/>
  <c r="FJ1239" i="84"/>
  <c r="FI1239" i="84"/>
  <c r="FH1239" i="84"/>
  <c r="FF1239" i="84"/>
  <c r="FA1239" i="84"/>
  <c r="D1239" i="84"/>
  <c r="FQ1238" i="84"/>
  <c r="FP1238" i="84"/>
  <c r="FO1238" i="84"/>
  <c r="FN1238" i="84"/>
  <c r="FM1238" i="84"/>
  <c r="FL1238" i="84"/>
  <c r="FK1238" i="84"/>
  <c r="FJ1238" i="84"/>
  <c r="FI1238" i="84"/>
  <c r="FH1238" i="84"/>
  <c r="FF1238" i="84"/>
  <c r="FA1238" i="84"/>
  <c r="D1238" i="84"/>
  <c r="FQ1237" i="84"/>
  <c r="FP1237" i="84"/>
  <c r="FO1237" i="84"/>
  <c r="FN1237" i="84"/>
  <c r="FM1237" i="84"/>
  <c r="FL1237" i="84"/>
  <c r="FK1237" i="84"/>
  <c r="FJ1237" i="84"/>
  <c r="FI1237" i="84"/>
  <c r="FH1237" i="84"/>
  <c r="FF1237" i="84"/>
  <c r="FA1237" i="84"/>
  <c r="D1237" i="84"/>
  <c r="FQ1236" i="84"/>
  <c r="FP1236" i="84"/>
  <c r="FO1236" i="84"/>
  <c r="FN1236" i="84"/>
  <c r="FM1236" i="84"/>
  <c r="FL1236" i="84"/>
  <c r="FK1236" i="84"/>
  <c r="FJ1236" i="84"/>
  <c r="FI1236" i="84"/>
  <c r="FH1236" i="84"/>
  <c r="FF1236" i="84"/>
  <c r="FA1236" i="84"/>
  <c r="D1236" i="84"/>
  <c r="FQ1235" i="84"/>
  <c r="FP1235" i="84"/>
  <c r="FO1235" i="84"/>
  <c r="FN1235" i="84"/>
  <c r="FM1235" i="84"/>
  <c r="FL1235" i="84"/>
  <c r="FK1235" i="84"/>
  <c r="FJ1235" i="84"/>
  <c r="FI1235" i="84"/>
  <c r="FH1235" i="84"/>
  <c r="FF1235" i="84"/>
  <c r="FA1235" i="84"/>
  <c r="D1235" i="84"/>
  <c r="FQ1234" i="84"/>
  <c r="FP1234" i="84"/>
  <c r="FO1234" i="84"/>
  <c r="FN1234" i="84"/>
  <c r="FM1234" i="84"/>
  <c r="FL1234" i="84"/>
  <c r="FK1234" i="84"/>
  <c r="FJ1234" i="84"/>
  <c r="FI1234" i="84"/>
  <c r="FH1234" i="84"/>
  <c r="FF1234" i="84"/>
  <c r="FA1234" i="84"/>
  <c r="D1234" i="84"/>
  <c r="FQ1233" i="84"/>
  <c r="FP1233" i="84"/>
  <c r="FO1233" i="84"/>
  <c r="FN1233" i="84"/>
  <c r="FM1233" i="84"/>
  <c r="FL1233" i="84"/>
  <c r="FK1233" i="84"/>
  <c r="FJ1233" i="84"/>
  <c r="FI1233" i="84"/>
  <c r="FH1233" i="84"/>
  <c r="FF1233" i="84"/>
  <c r="FA1233" i="84"/>
  <c r="D1233" i="84"/>
  <c r="FQ1232" i="84"/>
  <c r="FP1232" i="84"/>
  <c r="FO1232" i="84"/>
  <c r="FN1232" i="84"/>
  <c r="FM1232" i="84"/>
  <c r="FL1232" i="84"/>
  <c r="FK1232" i="84"/>
  <c r="FJ1232" i="84"/>
  <c r="FI1232" i="84"/>
  <c r="FH1232" i="84"/>
  <c r="FF1232" i="84"/>
  <c r="FA1232" i="84"/>
  <c r="D1232" i="84"/>
  <c r="FQ1231" i="84"/>
  <c r="FP1231" i="84"/>
  <c r="FO1231" i="84"/>
  <c r="FN1231" i="84"/>
  <c r="FM1231" i="84"/>
  <c r="FL1231" i="84"/>
  <c r="FK1231" i="84"/>
  <c r="FJ1231" i="84"/>
  <c r="FI1231" i="84"/>
  <c r="FH1231" i="84"/>
  <c r="FF1231" i="84"/>
  <c r="FA1231" i="84"/>
  <c r="D1231" i="84"/>
  <c r="FQ1230" i="84"/>
  <c r="FP1230" i="84"/>
  <c r="FO1230" i="84"/>
  <c r="FN1230" i="84"/>
  <c r="FM1230" i="84"/>
  <c r="FL1230" i="84"/>
  <c r="FK1230" i="84"/>
  <c r="FJ1230" i="84"/>
  <c r="FI1230" i="84"/>
  <c r="FH1230" i="84"/>
  <c r="FF1230" i="84"/>
  <c r="FA1230" i="84"/>
  <c r="D1230" i="84"/>
  <c r="FQ1229" i="84"/>
  <c r="FP1229" i="84"/>
  <c r="FO1229" i="84"/>
  <c r="FN1229" i="84"/>
  <c r="FM1229" i="84"/>
  <c r="FL1229" i="84"/>
  <c r="FK1229" i="84"/>
  <c r="FJ1229" i="84"/>
  <c r="FI1229" i="84"/>
  <c r="FH1229" i="84"/>
  <c r="FF1229" i="84"/>
  <c r="FA1229" i="84"/>
  <c r="D1229" i="84"/>
  <c r="FQ1228" i="84"/>
  <c r="FP1228" i="84"/>
  <c r="FO1228" i="84"/>
  <c r="FN1228" i="84"/>
  <c r="FM1228" i="84"/>
  <c r="FL1228" i="84"/>
  <c r="FK1228" i="84"/>
  <c r="FJ1228" i="84"/>
  <c r="FI1228" i="84"/>
  <c r="FH1228" i="84"/>
  <c r="FF1228" i="84"/>
  <c r="FA1228" i="84"/>
  <c r="D1228" i="84"/>
  <c r="FQ1227" i="84"/>
  <c r="FP1227" i="84"/>
  <c r="FO1227" i="84"/>
  <c r="FN1227" i="84"/>
  <c r="FM1227" i="84"/>
  <c r="FL1227" i="84"/>
  <c r="FK1227" i="84"/>
  <c r="FJ1227" i="84"/>
  <c r="FI1227" i="84"/>
  <c r="FH1227" i="84"/>
  <c r="FF1227" i="84"/>
  <c r="FA1227" i="84"/>
  <c r="D1227" i="84"/>
  <c r="FQ1226" i="84"/>
  <c r="FP1226" i="84"/>
  <c r="FO1226" i="84"/>
  <c r="FN1226" i="84"/>
  <c r="FM1226" i="84"/>
  <c r="FL1226" i="84"/>
  <c r="FK1226" i="84"/>
  <c r="FJ1226" i="84"/>
  <c r="FI1226" i="84"/>
  <c r="FH1226" i="84"/>
  <c r="FF1226" i="84"/>
  <c r="FA1226" i="84"/>
  <c r="D1226" i="84"/>
  <c r="FQ1225" i="84"/>
  <c r="FP1225" i="84"/>
  <c r="FO1225" i="84"/>
  <c r="FN1225" i="84"/>
  <c r="FM1225" i="84"/>
  <c r="FL1225" i="84"/>
  <c r="FK1225" i="84"/>
  <c r="FJ1225" i="84"/>
  <c r="FI1225" i="84"/>
  <c r="FH1225" i="84"/>
  <c r="FF1225" i="84"/>
  <c r="FA1225" i="84"/>
  <c r="D1225" i="84"/>
  <c r="FQ1224" i="84"/>
  <c r="FP1224" i="84"/>
  <c r="FO1224" i="84"/>
  <c r="FN1224" i="84"/>
  <c r="FM1224" i="84"/>
  <c r="FL1224" i="84"/>
  <c r="FK1224" i="84"/>
  <c r="FJ1224" i="84"/>
  <c r="FI1224" i="84"/>
  <c r="FH1224" i="84"/>
  <c r="FF1224" i="84"/>
  <c r="FA1224" i="84"/>
  <c r="D1224" i="84"/>
  <c r="FQ1223" i="84"/>
  <c r="FP1223" i="84"/>
  <c r="FO1223" i="84"/>
  <c r="FN1223" i="84"/>
  <c r="FM1223" i="84"/>
  <c r="FL1223" i="84"/>
  <c r="FK1223" i="84"/>
  <c r="FJ1223" i="84"/>
  <c r="FI1223" i="84"/>
  <c r="FH1223" i="84"/>
  <c r="FF1223" i="84"/>
  <c r="FA1223" i="84"/>
  <c r="D1223" i="84"/>
  <c r="FQ1222" i="84"/>
  <c r="FP1222" i="84"/>
  <c r="FO1222" i="84"/>
  <c r="FN1222" i="84"/>
  <c r="FM1222" i="84"/>
  <c r="FL1222" i="84"/>
  <c r="FK1222" i="84"/>
  <c r="FJ1222" i="84"/>
  <c r="FI1222" i="84"/>
  <c r="FH1222" i="84"/>
  <c r="FF1222" i="84"/>
  <c r="FA1222" i="84"/>
  <c r="D1222" i="84"/>
  <c r="FQ1221" i="84"/>
  <c r="FP1221" i="84"/>
  <c r="FO1221" i="84"/>
  <c r="FN1221" i="84"/>
  <c r="FM1221" i="84"/>
  <c r="FL1221" i="84"/>
  <c r="FK1221" i="84"/>
  <c r="FJ1221" i="84"/>
  <c r="FI1221" i="84"/>
  <c r="FH1221" i="84"/>
  <c r="FF1221" i="84"/>
  <c r="FA1221" i="84"/>
  <c r="D1221" i="84"/>
  <c r="FQ1220" i="84"/>
  <c r="FP1220" i="84"/>
  <c r="FO1220" i="84"/>
  <c r="FN1220" i="84"/>
  <c r="FM1220" i="84"/>
  <c r="FL1220" i="84"/>
  <c r="FK1220" i="84"/>
  <c r="FJ1220" i="84"/>
  <c r="FI1220" i="84"/>
  <c r="FH1220" i="84"/>
  <c r="FF1220" i="84"/>
  <c r="FA1220" i="84"/>
  <c r="D1220" i="84"/>
  <c r="FQ1219" i="84"/>
  <c r="FP1219" i="84"/>
  <c r="FO1219" i="84"/>
  <c r="FN1219" i="84"/>
  <c r="FM1219" i="84"/>
  <c r="FL1219" i="84"/>
  <c r="FK1219" i="84"/>
  <c r="FJ1219" i="84"/>
  <c r="FI1219" i="84"/>
  <c r="FH1219" i="84"/>
  <c r="FF1219" i="84"/>
  <c r="FA1219" i="84"/>
  <c r="D1219" i="84"/>
  <c r="FQ1218" i="84"/>
  <c r="FP1218" i="84"/>
  <c r="FO1218" i="84"/>
  <c r="FN1218" i="84"/>
  <c r="FM1218" i="84"/>
  <c r="FL1218" i="84"/>
  <c r="FK1218" i="84"/>
  <c r="FJ1218" i="84"/>
  <c r="FI1218" i="84"/>
  <c r="FH1218" i="84"/>
  <c r="FF1218" i="84"/>
  <c r="FA1218" i="84"/>
  <c r="D1218" i="84"/>
  <c r="FQ1217" i="84"/>
  <c r="FP1217" i="84"/>
  <c r="FO1217" i="84"/>
  <c r="FN1217" i="84"/>
  <c r="FM1217" i="84"/>
  <c r="FL1217" i="84"/>
  <c r="FK1217" i="84"/>
  <c r="FJ1217" i="84"/>
  <c r="FI1217" i="84"/>
  <c r="FH1217" i="84"/>
  <c r="FF1217" i="84"/>
  <c r="FA1217" i="84"/>
  <c r="D1217" i="84"/>
  <c r="FQ1216" i="84"/>
  <c r="FP1216" i="84"/>
  <c r="FO1216" i="84"/>
  <c r="FN1216" i="84"/>
  <c r="FM1216" i="84"/>
  <c r="FL1216" i="84"/>
  <c r="FK1216" i="84"/>
  <c r="FJ1216" i="84"/>
  <c r="FI1216" i="84"/>
  <c r="FH1216" i="84"/>
  <c r="FF1216" i="84"/>
  <c r="FA1216" i="84"/>
  <c r="D1216" i="84"/>
  <c r="FQ1215" i="84"/>
  <c r="FP1215" i="84"/>
  <c r="FO1215" i="84"/>
  <c r="FN1215" i="84"/>
  <c r="FM1215" i="84"/>
  <c r="FL1215" i="84"/>
  <c r="FK1215" i="84"/>
  <c r="FJ1215" i="84"/>
  <c r="FI1215" i="84"/>
  <c r="FH1215" i="84"/>
  <c r="FF1215" i="84"/>
  <c r="FA1215" i="84"/>
  <c r="D1215" i="84"/>
  <c r="FQ1214" i="84"/>
  <c r="FP1214" i="84"/>
  <c r="FO1214" i="84"/>
  <c r="FN1214" i="84"/>
  <c r="FM1214" i="84"/>
  <c r="FL1214" i="84"/>
  <c r="FK1214" i="84"/>
  <c r="FJ1214" i="84"/>
  <c r="FI1214" i="84"/>
  <c r="FH1214" i="84"/>
  <c r="FF1214" i="84"/>
  <c r="FA1214" i="84"/>
  <c r="D1214" i="84"/>
  <c r="FQ1213" i="84"/>
  <c r="FP1213" i="84"/>
  <c r="FO1213" i="84"/>
  <c r="FN1213" i="84"/>
  <c r="FM1213" i="84"/>
  <c r="FL1213" i="84"/>
  <c r="FK1213" i="84"/>
  <c r="FJ1213" i="84"/>
  <c r="FI1213" i="84"/>
  <c r="FH1213" i="84"/>
  <c r="FF1213" i="84"/>
  <c r="FA1213" i="84"/>
  <c r="D1213" i="84"/>
  <c r="FQ1212" i="84"/>
  <c r="FP1212" i="84"/>
  <c r="FO1212" i="84"/>
  <c r="FN1212" i="84"/>
  <c r="FM1212" i="84"/>
  <c r="FL1212" i="84"/>
  <c r="FK1212" i="84"/>
  <c r="FJ1212" i="84"/>
  <c r="FI1212" i="84"/>
  <c r="FH1212" i="84"/>
  <c r="FF1212" i="84"/>
  <c r="FA1212" i="84"/>
  <c r="D1212" i="84"/>
  <c r="FQ1211" i="84"/>
  <c r="FP1211" i="84"/>
  <c r="FO1211" i="84"/>
  <c r="FN1211" i="84"/>
  <c r="FM1211" i="84"/>
  <c r="FL1211" i="84"/>
  <c r="FK1211" i="84"/>
  <c r="FJ1211" i="84"/>
  <c r="FI1211" i="84"/>
  <c r="FH1211" i="84"/>
  <c r="FF1211" i="84"/>
  <c r="FA1211" i="84"/>
  <c r="D1211" i="84"/>
  <c r="FQ1210" i="84"/>
  <c r="FP1210" i="84"/>
  <c r="FO1210" i="84"/>
  <c r="FN1210" i="84"/>
  <c r="FM1210" i="84"/>
  <c r="FL1210" i="84"/>
  <c r="FK1210" i="84"/>
  <c r="FJ1210" i="84"/>
  <c r="FI1210" i="84"/>
  <c r="FH1210" i="84"/>
  <c r="FF1210" i="84"/>
  <c r="FA1210" i="84"/>
  <c r="D1210" i="84"/>
  <c r="FQ1209" i="84"/>
  <c r="FP1209" i="84"/>
  <c r="FO1209" i="84"/>
  <c r="FN1209" i="84"/>
  <c r="FM1209" i="84"/>
  <c r="FL1209" i="84"/>
  <c r="FK1209" i="84"/>
  <c r="FJ1209" i="84"/>
  <c r="FI1209" i="84"/>
  <c r="FH1209" i="84"/>
  <c r="FF1209" i="84"/>
  <c r="FA1209" i="84"/>
  <c r="D1209" i="84"/>
  <c r="FQ1208" i="84"/>
  <c r="FP1208" i="84"/>
  <c r="FO1208" i="84"/>
  <c r="FN1208" i="84"/>
  <c r="FM1208" i="84"/>
  <c r="FL1208" i="84"/>
  <c r="FK1208" i="84"/>
  <c r="FJ1208" i="84"/>
  <c r="FI1208" i="84"/>
  <c r="FH1208" i="84"/>
  <c r="FF1208" i="84"/>
  <c r="FA1208" i="84"/>
  <c r="D1208" i="84"/>
  <c r="FQ1207" i="84"/>
  <c r="FP1207" i="84"/>
  <c r="FO1207" i="84"/>
  <c r="FN1207" i="84"/>
  <c r="FM1207" i="84"/>
  <c r="FL1207" i="84"/>
  <c r="FK1207" i="84"/>
  <c r="FJ1207" i="84"/>
  <c r="FI1207" i="84"/>
  <c r="FH1207" i="84"/>
  <c r="FF1207" i="84"/>
  <c r="FA1207" i="84"/>
  <c r="D1207" i="84"/>
  <c r="FQ1206" i="84"/>
  <c r="FP1206" i="84"/>
  <c r="FO1206" i="84"/>
  <c r="FN1206" i="84"/>
  <c r="FM1206" i="84"/>
  <c r="FL1206" i="84"/>
  <c r="FK1206" i="84"/>
  <c r="FJ1206" i="84"/>
  <c r="FI1206" i="84"/>
  <c r="FH1206" i="84"/>
  <c r="FF1206" i="84"/>
  <c r="FA1206" i="84"/>
  <c r="D1206" i="84"/>
  <c r="FQ1205" i="84"/>
  <c r="FP1205" i="84"/>
  <c r="FO1205" i="84"/>
  <c r="FN1205" i="84"/>
  <c r="FM1205" i="84"/>
  <c r="FL1205" i="84"/>
  <c r="FK1205" i="84"/>
  <c r="FJ1205" i="84"/>
  <c r="FI1205" i="84"/>
  <c r="FH1205" i="84"/>
  <c r="FF1205" i="84"/>
  <c r="FA1205" i="84"/>
  <c r="D1205" i="84"/>
  <c r="FQ1204" i="84"/>
  <c r="FP1204" i="84"/>
  <c r="FO1204" i="84"/>
  <c r="FN1204" i="84"/>
  <c r="FM1204" i="84"/>
  <c r="FL1204" i="84"/>
  <c r="FK1204" i="84"/>
  <c r="FJ1204" i="84"/>
  <c r="FI1204" i="84"/>
  <c r="FH1204" i="84"/>
  <c r="FF1204" i="84"/>
  <c r="FA1204" i="84"/>
  <c r="D1204" i="84"/>
  <c r="FQ1203" i="84"/>
  <c r="FP1203" i="84"/>
  <c r="FO1203" i="84"/>
  <c r="FN1203" i="84"/>
  <c r="FM1203" i="84"/>
  <c r="FL1203" i="84"/>
  <c r="FK1203" i="84"/>
  <c r="FJ1203" i="84"/>
  <c r="FI1203" i="84"/>
  <c r="FH1203" i="84"/>
  <c r="FF1203" i="84"/>
  <c r="FA1203" i="84"/>
  <c r="D1203" i="84"/>
  <c r="FQ1202" i="84"/>
  <c r="FP1202" i="84"/>
  <c r="FO1202" i="84"/>
  <c r="FN1202" i="84"/>
  <c r="FM1202" i="84"/>
  <c r="FL1202" i="84"/>
  <c r="FK1202" i="84"/>
  <c r="FJ1202" i="84"/>
  <c r="FI1202" i="84"/>
  <c r="FH1202" i="84"/>
  <c r="FF1202" i="84"/>
  <c r="FA1202" i="84"/>
  <c r="D1202" i="84"/>
  <c r="FQ1201" i="84"/>
  <c r="FP1201" i="84"/>
  <c r="FO1201" i="84"/>
  <c r="FN1201" i="84"/>
  <c r="FM1201" i="84"/>
  <c r="FL1201" i="84"/>
  <c r="FK1201" i="84"/>
  <c r="FJ1201" i="84"/>
  <c r="FI1201" i="84"/>
  <c r="FH1201" i="84"/>
  <c r="FF1201" i="84"/>
  <c r="FA1201" i="84"/>
  <c r="FQ1200" i="84"/>
  <c r="FP1200" i="84"/>
  <c r="FO1200" i="84"/>
  <c r="FN1200" i="84"/>
  <c r="FM1200" i="84"/>
  <c r="FL1200" i="84"/>
  <c r="FK1200" i="84"/>
  <c r="FJ1200" i="84"/>
  <c r="FI1200" i="84"/>
  <c r="FH1200" i="84"/>
  <c r="FF1200" i="84"/>
  <c r="FA1200" i="84"/>
  <c r="FQ1199" i="84"/>
  <c r="FP1199" i="84"/>
  <c r="FO1199" i="84"/>
  <c r="FN1199" i="84"/>
  <c r="FM1199" i="84"/>
  <c r="FL1199" i="84"/>
  <c r="FK1199" i="84"/>
  <c r="FJ1199" i="84"/>
  <c r="FI1199" i="84"/>
  <c r="FH1199" i="84"/>
  <c r="FF1199" i="84"/>
  <c r="FA1199" i="84"/>
  <c r="FQ1198" i="84"/>
  <c r="FP1198" i="84"/>
  <c r="FO1198" i="84"/>
  <c r="FN1198" i="84"/>
  <c r="FM1198" i="84"/>
  <c r="FL1198" i="84"/>
  <c r="FK1198" i="84"/>
  <c r="FJ1198" i="84"/>
  <c r="FI1198" i="84"/>
  <c r="FH1198" i="84"/>
  <c r="FF1198" i="84"/>
  <c r="FA1198" i="84"/>
  <c r="FQ1197" i="84"/>
  <c r="FP1197" i="84"/>
  <c r="FO1197" i="84"/>
  <c r="FN1197" i="84"/>
  <c r="FM1197" i="84"/>
  <c r="FL1197" i="84"/>
  <c r="FK1197" i="84"/>
  <c r="FJ1197" i="84"/>
  <c r="FI1197" i="84"/>
  <c r="FH1197" i="84"/>
  <c r="FF1197" i="84"/>
  <c r="FA1197" i="84"/>
  <c r="FQ1196" i="84"/>
  <c r="FP1196" i="84"/>
  <c r="FO1196" i="84"/>
  <c r="FN1196" i="84"/>
  <c r="FM1196" i="84"/>
  <c r="FL1196" i="84"/>
  <c r="FK1196" i="84"/>
  <c r="FJ1196" i="84"/>
  <c r="FI1196" i="84"/>
  <c r="FH1196" i="84"/>
  <c r="FF1196" i="84"/>
  <c r="FA1196" i="84"/>
  <c r="FQ1195" i="84"/>
  <c r="FP1195" i="84"/>
  <c r="FO1195" i="84"/>
  <c r="FN1195" i="84"/>
  <c r="FM1195" i="84"/>
  <c r="FL1195" i="84"/>
  <c r="FK1195" i="84"/>
  <c r="FJ1195" i="84"/>
  <c r="FI1195" i="84"/>
  <c r="FH1195" i="84"/>
  <c r="FF1195" i="84"/>
  <c r="FA1195" i="84"/>
  <c r="FQ1194" i="84"/>
  <c r="FP1194" i="84"/>
  <c r="FO1194" i="84"/>
  <c r="FN1194" i="84"/>
  <c r="FM1194" i="84"/>
  <c r="FL1194" i="84"/>
  <c r="FK1194" i="84"/>
  <c r="FJ1194" i="84"/>
  <c r="FI1194" i="84"/>
  <c r="FH1194" i="84"/>
  <c r="FF1194" i="84"/>
  <c r="FA1194" i="84"/>
  <c r="FQ1193" i="84"/>
  <c r="FP1193" i="84"/>
  <c r="FO1193" i="84"/>
  <c r="FN1193" i="84"/>
  <c r="FM1193" i="84"/>
  <c r="FL1193" i="84"/>
  <c r="FK1193" i="84"/>
  <c r="FJ1193" i="84"/>
  <c r="FI1193" i="84"/>
  <c r="FH1193" i="84"/>
  <c r="FF1193" i="84"/>
  <c r="FA1193" i="84"/>
  <c r="FQ1192" i="84"/>
  <c r="FP1192" i="84"/>
  <c r="FO1192" i="84"/>
  <c r="FN1192" i="84"/>
  <c r="FM1192" i="84"/>
  <c r="FL1192" i="84"/>
  <c r="FK1192" i="84"/>
  <c r="FJ1192" i="84"/>
  <c r="FI1192" i="84"/>
  <c r="FH1192" i="84"/>
  <c r="FF1192" i="84"/>
  <c r="FA1192" i="84"/>
  <c r="FQ1191" i="84"/>
  <c r="FP1191" i="84"/>
  <c r="FO1191" i="84"/>
  <c r="FN1191" i="84"/>
  <c r="FM1191" i="84"/>
  <c r="FL1191" i="84"/>
  <c r="FK1191" i="84"/>
  <c r="FJ1191" i="84"/>
  <c r="FI1191" i="84"/>
  <c r="FH1191" i="84"/>
  <c r="FF1191" i="84"/>
  <c r="FA1191" i="84"/>
  <c r="FQ1190" i="84"/>
  <c r="FP1190" i="84"/>
  <c r="FO1190" i="84"/>
  <c r="FN1190" i="84"/>
  <c r="FM1190" i="84"/>
  <c r="FL1190" i="84"/>
  <c r="FK1190" i="84"/>
  <c r="FJ1190" i="84"/>
  <c r="FI1190" i="84"/>
  <c r="FH1190" i="84"/>
  <c r="FF1190" i="84"/>
  <c r="FA1190" i="84"/>
  <c r="FQ1189" i="84"/>
  <c r="FP1189" i="84"/>
  <c r="FO1189" i="84"/>
  <c r="FN1189" i="84"/>
  <c r="FM1189" i="84"/>
  <c r="FL1189" i="84"/>
  <c r="FK1189" i="84"/>
  <c r="FJ1189" i="84"/>
  <c r="FI1189" i="84"/>
  <c r="FH1189" i="84"/>
  <c r="FF1189" i="84"/>
  <c r="FA1189" i="84"/>
  <c r="FQ1188" i="84"/>
  <c r="FP1188" i="84"/>
  <c r="FO1188" i="84"/>
  <c r="FN1188" i="84"/>
  <c r="FM1188" i="84"/>
  <c r="FL1188" i="84"/>
  <c r="FK1188" i="84"/>
  <c r="FJ1188" i="84"/>
  <c r="FI1188" i="84"/>
  <c r="FH1188" i="84"/>
  <c r="FF1188" i="84"/>
  <c r="FA1188" i="84"/>
  <c r="FQ1187" i="84"/>
  <c r="FP1187" i="84"/>
  <c r="FO1187" i="84"/>
  <c r="FN1187" i="84"/>
  <c r="FM1187" i="84"/>
  <c r="FL1187" i="84"/>
  <c r="FK1187" i="84"/>
  <c r="FJ1187" i="84"/>
  <c r="FI1187" i="84"/>
  <c r="FH1187" i="84"/>
  <c r="FF1187" i="84"/>
  <c r="FA1187" i="84"/>
  <c r="FQ1186" i="84"/>
  <c r="FP1186" i="84"/>
  <c r="FO1186" i="84"/>
  <c r="FN1186" i="84"/>
  <c r="FM1186" i="84"/>
  <c r="FL1186" i="84"/>
  <c r="FK1186" i="84"/>
  <c r="FJ1186" i="84"/>
  <c r="FI1186" i="84"/>
  <c r="FH1186" i="84"/>
  <c r="FF1186" i="84"/>
  <c r="FA1186" i="84"/>
  <c r="FQ1185" i="84"/>
  <c r="FP1185" i="84"/>
  <c r="FO1185" i="84"/>
  <c r="FN1185" i="84"/>
  <c r="FM1185" i="84"/>
  <c r="FL1185" i="84"/>
  <c r="FK1185" i="84"/>
  <c r="FJ1185" i="84"/>
  <c r="FI1185" i="84"/>
  <c r="FH1185" i="84"/>
  <c r="FF1185" i="84"/>
  <c r="FA1185" i="84"/>
  <c r="FQ1184" i="84"/>
  <c r="FP1184" i="84"/>
  <c r="FO1184" i="84"/>
  <c r="FN1184" i="84"/>
  <c r="FM1184" i="84"/>
  <c r="FL1184" i="84"/>
  <c r="FK1184" i="84"/>
  <c r="FJ1184" i="84"/>
  <c r="FI1184" i="84"/>
  <c r="FH1184" i="84"/>
  <c r="FF1184" i="84"/>
  <c r="FA1184" i="84"/>
  <c r="FQ1183" i="84"/>
  <c r="FP1183" i="84"/>
  <c r="FO1183" i="84"/>
  <c r="FN1183" i="84"/>
  <c r="FM1183" i="84"/>
  <c r="FL1183" i="84"/>
  <c r="FK1183" i="84"/>
  <c r="FJ1183" i="84"/>
  <c r="FI1183" i="84"/>
  <c r="FH1183" i="84"/>
  <c r="FF1183" i="84"/>
  <c r="FA1183" i="84"/>
  <c r="FQ1182" i="84"/>
  <c r="FP1182" i="84"/>
  <c r="FO1182" i="84"/>
  <c r="FN1182" i="84"/>
  <c r="FM1182" i="84"/>
  <c r="FL1182" i="84"/>
  <c r="FK1182" i="84"/>
  <c r="FJ1182" i="84"/>
  <c r="FI1182" i="84"/>
  <c r="FH1182" i="84"/>
  <c r="FF1182" i="84"/>
  <c r="FA1182" i="84"/>
  <c r="FQ1181" i="84"/>
  <c r="FP1181" i="84"/>
  <c r="FO1181" i="84"/>
  <c r="FN1181" i="84"/>
  <c r="FM1181" i="84"/>
  <c r="FL1181" i="84"/>
  <c r="FK1181" i="84"/>
  <c r="FJ1181" i="84"/>
  <c r="FI1181" i="84"/>
  <c r="FH1181" i="84"/>
  <c r="FF1181" i="84"/>
  <c r="FA1181" i="84"/>
  <c r="FQ1180" i="84"/>
  <c r="FP1180" i="84"/>
  <c r="FO1180" i="84"/>
  <c r="FN1180" i="84"/>
  <c r="FM1180" i="84"/>
  <c r="FL1180" i="84"/>
  <c r="FK1180" i="84"/>
  <c r="FJ1180" i="84"/>
  <c r="FI1180" i="84"/>
  <c r="FH1180" i="84"/>
  <c r="FF1180" i="84"/>
  <c r="FA1180" i="84"/>
  <c r="FQ1179" i="84"/>
  <c r="FP1179" i="84"/>
  <c r="FO1179" i="84"/>
  <c r="FN1179" i="84"/>
  <c r="FM1179" i="84"/>
  <c r="FL1179" i="84"/>
  <c r="FK1179" i="84"/>
  <c r="FJ1179" i="84"/>
  <c r="FI1179" i="84"/>
  <c r="FH1179" i="84"/>
  <c r="FF1179" i="84"/>
  <c r="FA1179" i="84"/>
  <c r="FQ1178" i="84"/>
  <c r="FP1178" i="84"/>
  <c r="FO1178" i="84"/>
  <c r="FN1178" i="84"/>
  <c r="FM1178" i="84"/>
  <c r="FL1178" i="84"/>
  <c r="FK1178" i="84"/>
  <c r="FJ1178" i="84"/>
  <c r="FI1178" i="84"/>
  <c r="FH1178" i="84"/>
  <c r="FF1178" i="84"/>
  <c r="FA1178" i="84"/>
  <c r="FQ1177" i="84"/>
  <c r="FP1177" i="84"/>
  <c r="FO1177" i="84"/>
  <c r="FN1177" i="84"/>
  <c r="FM1177" i="84"/>
  <c r="FL1177" i="84"/>
  <c r="FK1177" i="84"/>
  <c r="FJ1177" i="84"/>
  <c r="FI1177" i="84"/>
  <c r="FH1177" i="84"/>
  <c r="FF1177" i="84"/>
  <c r="FA1177" i="84"/>
  <c r="FQ1176" i="84"/>
  <c r="FP1176" i="84"/>
  <c r="FO1176" i="84"/>
  <c r="FN1176" i="84"/>
  <c r="FM1176" i="84"/>
  <c r="FL1176" i="84"/>
  <c r="FK1176" i="84"/>
  <c r="FJ1176" i="84"/>
  <c r="FI1176" i="84"/>
  <c r="FH1176" i="84"/>
  <c r="FF1176" i="84"/>
  <c r="FA1176" i="84"/>
  <c r="FQ1175" i="84"/>
  <c r="FP1175" i="84"/>
  <c r="FO1175" i="84"/>
  <c r="FN1175" i="84"/>
  <c r="FM1175" i="84"/>
  <c r="FL1175" i="84"/>
  <c r="FK1175" i="84"/>
  <c r="FJ1175" i="84"/>
  <c r="FI1175" i="84"/>
  <c r="FH1175" i="84"/>
  <c r="FF1175" i="84"/>
  <c r="FA1175" i="84"/>
  <c r="FQ1174" i="84"/>
  <c r="FP1174" i="84"/>
  <c r="FO1174" i="84"/>
  <c r="FN1174" i="84"/>
  <c r="FM1174" i="84"/>
  <c r="FL1174" i="84"/>
  <c r="FK1174" i="84"/>
  <c r="FJ1174" i="84"/>
  <c r="FI1174" i="84"/>
  <c r="FH1174" i="84"/>
  <c r="FF1174" i="84"/>
  <c r="FA1174" i="84"/>
  <c r="FQ1173" i="84"/>
  <c r="FP1173" i="84"/>
  <c r="FO1173" i="84"/>
  <c r="FN1173" i="84"/>
  <c r="FM1173" i="84"/>
  <c r="FL1173" i="84"/>
  <c r="FK1173" i="84"/>
  <c r="FJ1173" i="84"/>
  <c r="FI1173" i="84"/>
  <c r="FH1173" i="84"/>
  <c r="FF1173" i="84"/>
  <c r="FA1173" i="84"/>
  <c r="FQ1172" i="84"/>
  <c r="FP1172" i="84"/>
  <c r="FO1172" i="84"/>
  <c r="FN1172" i="84"/>
  <c r="FM1172" i="84"/>
  <c r="FL1172" i="84"/>
  <c r="FK1172" i="84"/>
  <c r="FJ1172" i="84"/>
  <c r="FI1172" i="84"/>
  <c r="FH1172" i="84"/>
  <c r="FF1172" i="84"/>
  <c r="FA1172" i="84"/>
  <c r="FQ1171" i="84"/>
  <c r="FP1171" i="84"/>
  <c r="FO1171" i="84"/>
  <c r="FN1171" i="84"/>
  <c r="FM1171" i="84"/>
  <c r="FL1171" i="84"/>
  <c r="FK1171" i="84"/>
  <c r="FJ1171" i="84"/>
  <c r="FI1171" i="84"/>
  <c r="FH1171" i="84"/>
  <c r="FF1171" i="84"/>
  <c r="FA1171" i="84"/>
  <c r="FQ1170" i="84"/>
  <c r="FP1170" i="84"/>
  <c r="FO1170" i="84"/>
  <c r="FN1170" i="84"/>
  <c r="FM1170" i="84"/>
  <c r="FL1170" i="84"/>
  <c r="FK1170" i="84"/>
  <c r="FJ1170" i="84"/>
  <c r="FI1170" i="84"/>
  <c r="FH1170" i="84"/>
  <c r="FF1170" i="84"/>
  <c r="FA1170" i="84"/>
  <c r="FQ1169" i="84"/>
  <c r="FP1169" i="84"/>
  <c r="FO1169" i="84"/>
  <c r="FN1169" i="84"/>
  <c r="FM1169" i="84"/>
  <c r="FL1169" i="84"/>
  <c r="FK1169" i="84"/>
  <c r="FJ1169" i="84"/>
  <c r="FI1169" i="84"/>
  <c r="FH1169" i="84"/>
  <c r="FF1169" i="84"/>
  <c r="FA1169" i="84"/>
  <c r="FQ1168" i="84"/>
  <c r="FP1168" i="84"/>
  <c r="FO1168" i="84"/>
  <c r="FN1168" i="84"/>
  <c r="FM1168" i="84"/>
  <c r="FL1168" i="84"/>
  <c r="FK1168" i="84"/>
  <c r="FJ1168" i="84"/>
  <c r="FI1168" i="84"/>
  <c r="FH1168" i="84"/>
  <c r="FF1168" i="84"/>
  <c r="FA1168" i="84"/>
  <c r="FQ1167" i="84"/>
  <c r="FP1167" i="84"/>
  <c r="FO1167" i="84"/>
  <c r="FN1167" i="84"/>
  <c r="FM1167" i="84"/>
  <c r="FL1167" i="84"/>
  <c r="FK1167" i="84"/>
  <c r="FJ1167" i="84"/>
  <c r="FI1167" i="84"/>
  <c r="FH1167" i="84"/>
  <c r="FF1167" i="84"/>
  <c r="FA1167" i="84"/>
  <c r="FQ1166" i="84"/>
  <c r="FP1166" i="84"/>
  <c r="FO1166" i="84"/>
  <c r="FN1166" i="84"/>
  <c r="FM1166" i="84"/>
  <c r="FL1166" i="84"/>
  <c r="FK1166" i="84"/>
  <c r="FJ1166" i="84"/>
  <c r="FI1166" i="84"/>
  <c r="FH1166" i="84"/>
  <c r="FF1166" i="84"/>
  <c r="FA1166" i="84"/>
  <c r="FQ1165" i="84"/>
  <c r="FP1165" i="84"/>
  <c r="FO1165" i="84"/>
  <c r="FN1165" i="84"/>
  <c r="FM1165" i="84"/>
  <c r="FL1165" i="84"/>
  <c r="FK1165" i="84"/>
  <c r="FJ1165" i="84"/>
  <c r="FI1165" i="84"/>
  <c r="FH1165" i="84"/>
  <c r="FF1165" i="84"/>
  <c r="FA1165" i="84"/>
  <c r="FQ1164" i="84"/>
  <c r="FP1164" i="84"/>
  <c r="FO1164" i="84"/>
  <c r="FN1164" i="84"/>
  <c r="FM1164" i="84"/>
  <c r="FL1164" i="84"/>
  <c r="FK1164" i="84"/>
  <c r="FJ1164" i="84"/>
  <c r="FI1164" i="84"/>
  <c r="FH1164" i="84"/>
  <c r="FF1164" i="84"/>
  <c r="FA1164" i="84"/>
  <c r="FQ1163" i="84"/>
  <c r="FP1163" i="84"/>
  <c r="FO1163" i="84"/>
  <c r="FN1163" i="84"/>
  <c r="FM1163" i="84"/>
  <c r="FL1163" i="84"/>
  <c r="FK1163" i="84"/>
  <c r="FJ1163" i="84"/>
  <c r="FI1163" i="84"/>
  <c r="FH1163" i="84"/>
  <c r="FF1163" i="84"/>
  <c r="FA1163" i="84"/>
  <c r="FQ1162" i="84"/>
  <c r="FP1162" i="84"/>
  <c r="FO1162" i="84"/>
  <c r="FN1162" i="84"/>
  <c r="FM1162" i="84"/>
  <c r="FL1162" i="84"/>
  <c r="FK1162" i="84"/>
  <c r="FJ1162" i="84"/>
  <c r="FI1162" i="84"/>
  <c r="FH1162" i="84"/>
  <c r="FF1162" i="84"/>
  <c r="FA1162" i="84"/>
  <c r="FQ1161" i="84"/>
  <c r="FP1161" i="84"/>
  <c r="FO1161" i="84"/>
  <c r="FN1161" i="84"/>
  <c r="FM1161" i="84"/>
  <c r="FL1161" i="84"/>
  <c r="FK1161" i="84"/>
  <c r="FJ1161" i="84"/>
  <c r="FI1161" i="84"/>
  <c r="FH1161" i="84"/>
  <c r="FF1161" i="84"/>
  <c r="FA1161" i="84"/>
  <c r="FQ1160" i="84"/>
  <c r="FP1160" i="84"/>
  <c r="FO1160" i="84"/>
  <c r="FN1160" i="84"/>
  <c r="FM1160" i="84"/>
  <c r="FL1160" i="84"/>
  <c r="FK1160" i="84"/>
  <c r="FJ1160" i="84"/>
  <c r="FI1160" i="84"/>
  <c r="FH1160" i="84"/>
  <c r="FF1160" i="84"/>
  <c r="FA1160" i="84"/>
  <c r="FQ1159" i="84"/>
  <c r="FP1159" i="84"/>
  <c r="FO1159" i="84"/>
  <c r="FN1159" i="84"/>
  <c r="FM1159" i="84"/>
  <c r="FL1159" i="84"/>
  <c r="FK1159" i="84"/>
  <c r="FJ1159" i="84"/>
  <c r="FI1159" i="84"/>
  <c r="FH1159" i="84"/>
  <c r="FF1159" i="84"/>
  <c r="FA1159" i="84"/>
  <c r="FQ1158" i="84"/>
  <c r="FP1158" i="84"/>
  <c r="FO1158" i="84"/>
  <c r="FN1158" i="84"/>
  <c r="FM1158" i="84"/>
  <c r="FL1158" i="84"/>
  <c r="FK1158" i="84"/>
  <c r="FJ1158" i="84"/>
  <c r="FI1158" i="84"/>
  <c r="FH1158" i="84"/>
  <c r="FF1158" i="84"/>
  <c r="FA1158" i="84"/>
  <c r="FQ1157" i="84"/>
  <c r="FP1157" i="84"/>
  <c r="FO1157" i="84"/>
  <c r="FN1157" i="84"/>
  <c r="FM1157" i="84"/>
  <c r="FL1157" i="84"/>
  <c r="FK1157" i="84"/>
  <c r="FJ1157" i="84"/>
  <c r="FI1157" i="84"/>
  <c r="FH1157" i="84"/>
  <c r="FF1157" i="84"/>
  <c r="FA1157" i="84"/>
  <c r="FQ1156" i="84"/>
  <c r="FP1156" i="84"/>
  <c r="FO1156" i="84"/>
  <c r="FN1156" i="84"/>
  <c r="FM1156" i="84"/>
  <c r="FL1156" i="84"/>
  <c r="FK1156" i="84"/>
  <c r="FJ1156" i="84"/>
  <c r="FI1156" i="84"/>
  <c r="FH1156" i="84"/>
  <c r="FF1156" i="84"/>
  <c r="FA1156" i="84"/>
  <c r="FQ1155" i="84"/>
  <c r="FP1155" i="84"/>
  <c r="FO1155" i="84"/>
  <c r="FN1155" i="84"/>
  <c r="FM1155" i="84"/>
  <c r="FL1155" i="84"/>
  <c r="FK1155" i="84"/>
  <c r="FJ1155" i="84"/>
  <c r="FI1155" i="84"/>
  <c r="FH1155" i="84"/>
  <c r="FF1155" i="84"/>
  <c r="FA1155" i="84"/>
  <c r="FQ1154" i="84"/>
  <c r="FP1154" i="84"/>
  <c r="FO1154" i="84"/>
  <c r="FN1154" i="84"/>
  <c r="FM1154" i="84"/>
  <c r="FL1154" i="84"/>
  <c r="FK1154" i="84"/>
  <c r="FJ1154" i="84"/>
  <c r="FI1154" i="84"/>
  <c r="FH1154" i="84"/>
  <c r="FF1154" i="84"/>
  <c r="FA1154" i="84"/>
  <c r="FQ1153" i="84"/>
  <c r="FP1153" i="84"/>
  <c r="FO1153" i="84"/>
  <c r="FN1153" i="84"/>
  <c r="FM1153" i="84"/>
  <c r="FL1153" i="84"/>
  <c r="FK1153" i="84"/>
  <c r="FJ1153" i="84"/>
  <c r="FI1153" i="84"/>
  <c r="FH1153" i="84"/>
  <c r="FF1153" i="84"/>
  <c r="FA1153" i="84"/>
  <c r="FQ1152" i="84"/>
  <c r="FP1152" i="84"/>
  <c r="FO1152" i="84"/>
  <c r="FN1152" i="84"/>
  <c r="FM1152" i="84"/>
  <c r="FL1152" i="84"/>
  <c r="FK1152" i="84"/>
  <c r="FJ1152" i="84"/>
  <c r="FI1152" i="84"/>
  <c r="FH1152" i="84"/>
  <c r="FF1152" i="84"/>
  <c r="FA1152" i="84"/>
  <c r="FQ1151" i="84"/>
  <c r="FP1151" i="84"/>
  <c r="FO1151" i="84"/>
  <c r="FN1151" i="84"/>
  <c r="FM1151" i="84"/>
  <c r="FL1151" i="84"/>
  <c r="FK1151" i="84"/>
  <c r="FJ1151" i="84"/>
  <c r="FI1151" i="84"/>
  <c r="FH1151" i="84"/>
  <c r="FF1151" i="84"/>
  <c r="FA1151" i="84"/>
  <c r="FQ1150" i="84"/>
  <c r="FP1150" i="84"/>
  <c r="FO1150" i="84"/>
  <c r="FN1150" i="84"/>
  <c r="FM1150" i="84"/>
  <c r="FL1150" i="84"/>
  <c r="FK1150" i="84"/>
  <c r="FJ1150" i="84"/>
  <c r="FI1150" i="84"/>
  <c r="FH1150" i="84"/>
  <c r="FF1150" i="84"/>
  <c r="FA1150" i="84"/>
  <c r="FQ1149" i="84"/>
  <c r="FP1149" i="84"/>
  <c r="FO1149" i="84"/>
  <c r="FN1149" i="84"/>
  <c r="FM1149" i="84"/>
  <c r="FL1149" i="84"/>
  <c r="FK1149" i="84"/>
  <c r="FJ1149" i="84"/>
  <c r="FI1149" i="84"/>
  <c r="FH1149" i="84"/>
  <c r="FF1149" i="84"/>
  <c r="FA1149" i="84"/>
  <c r="FQ1148" i="84"/>
  <c r="FP1148" i="84"/>
  <c r="FO1148" i="84"/>
  <c r="FN1148" i="84"/>
  <c r="FM1148" i="84"/>
  <c r="FL1148" i="84"/>
  <c r="FK1148" i="84"/>
  <c r="FJ1148" i="84"/>
  <c r="FI1148" i="84"/>
  <c r="FH1148" i="84"/>
  <c r="FF1148" i="84"/>
  <c r="FA1148" i="84"/>
  <c r="FQ1147" i="84"/>
  <c r="FP1147" i="84"/>
  <c r="FO1147" i="84"/>
  <c r="FN1147" i="84"/>
  <c r="FM1147" i="84"/>
  <c r="FL1147" i="84"/>
  <c r="FK1147" i="84"/>
  <c r="FJ1147" i="84"/>
  <c r="FI1147" i="84"/>
  <c r="FH1147" i="84"/>
  <c r="FF1147" i="84"/>
  <c r="FA1147" i="84"/>
  <c r="FQ1146" i="84"/>
  <c r="FP1146" i="84"/>
  <c r="FO1146" i="84"/>
  <c r="FN1146" i="84"/>
  <c r="FM1146" i="84"/>
  <c r="FL1146" i="84"/>
  <c r="FK1146" i="84"/>
  <c r="FJ1146" i="84"/>
  <c r="FI1146" i="84"/>
  <c r="FH1146" i="84"/>
  <c r="FF1146" i="84"/>
  <c r="FA1146" i="84"/>
  <c r="FQ1145" i="84"/>
  <c r="FP1145" i="84"/>
  <c r="FO1145" i="84"/>
  <c r="FN1145" i="84"/>
  <c r="FM1145" i="84"/>
  <c r="FL1145" i="84"/>
  <c r="FK1145" i="84"/>
  <c r="FJ1145" i="84"/>
  <c r="FI1145" i="84"/>
  <c r="FH1145" i="84"/>
  <c r="FF1145" i="84"/>
  <c r="FA1145" i="84"/>
  <c r="FQ1144" i="84"/>
  <c r="FP1144" i="84"/>
  <c r="FO1144" i="84"/>
  <c r="FN1144" i="84"/>
  <c r="FM1144" i="84"/>
  <c r="FL1144" i="84"/>
  <c r="FK1144" i="84"/>
  <c r="FJ1144" i="84"/>
  <c r="FI1144" i="84"/>
  <c r="FH1144" i="84"/>
  <c r="FF1144" i="84"/>
  <c r="FA1144" i="84"/>
  <c r="FQ1143" i="84"/>
  <c r="FP1143" i="84"/>
  <c r="FO1143" i="84"/>
  <c r="FN1143" i="84"/>
  <c r="FM1143" i="84"/>
  <c r="FL1143" i="84"/>
  <c r="FK1143" i="84"/>
  <c r="FJ1143" i="84"/>
  <c r="FI1143" i="84"/>
  <c r="FH1143" i="84"/>
  <c r="FF1143" i="84"/>
  <c r="FA1143" i="84"/>
  <c r="FQ1142" i="84"/>
  <c r="FP1142" i="84"/>
  <c r="FO1142" i="84"/>
  <c r="FN1142" i="84"/>
  <c r="FM1142" i="84"/>
  <c r="FL1142" i="84"/>
  <c r="FK1142" i="84"/>
  <c r="FJ1142" i="84"/>
  <c r="FI1142" i="84"/>
  <c r="FH1142" i="84"/>
  <c r="FF1142" i="84"/>
  <c r="FA1142" i="84"/>
  <c r="FQ1141" i="84"/>
  <c r="FP1141" i="84"/>
  <c r="FO1141" i="84"/>
  <c r="FN1141" i="84"/>
  <c r="FM1141" i="84"/>
  <c r="FL1141" i="84"/>
  <c r="FK1141" i="84"/>
  <c r="FJ1141" i="84"/>
  <c r="FI1141" i="84"/>
  <c r="FH1141" i="84"/>
  <c r="FF1141" i="84"/>
  <c r="FA1141" i="84"/>
  <c r="FQ1140" i="84"/>
  <c r="FP1140" i="84"/>
  <c r="FO1140" i="84"/>
  <c r="FN1140" i="84"/>
  <c r="FM1140" i="84"/>
  <c r="FL1140" i="84"/>
  <c r="FK1140" i="84"/>
  <c r="FJ1140" i="84"/>
  <c r="FI1140" i="84"/>
  <c r="FH1140" i="84"/>
  <c r="FF1140" i="84"/>
  <c r="FA1140" i="84"/>
  <c r="FQ1139" i="84"/>
  <c r="FP1139" i="84"/>
  <c r="FO1139" i="84"/>
  <c r="FN1139" i="84"/>
  <c r="FM1139" i="84"/>
  <c r="FL1139" i="84"/>
  <c r="FK1139" i="84"/>
  <c r="FJ1139" i="84"/>
  <c r="FI1139" i="84"/>
  <c r="FH1139" i="84"/>
  <c r="FF1139" i="84"/>
  <c r="FA1139" i="84"/>
  <c r="FQ1138" i="84"/>
  <c r="FP1138" i="84"/>
  <c r="FO1138" i="84"/>
  <c r="FN1138" i="84"/>
  <c r="FM1138" i="84"/>
  <c r="FL1138" i="84"/>
  <c r="FK1138" i="84"/>
  <c r="FJ1138" i="84"/>
  <c r="FI1138" i="84"/>
  <c r="FH1138" i="84"/>
  <c r="FF1138" i="84"/>
  <c r="FA1138" i="84"/>
  <c r="FQ1137" i="84"/>
  <c r="FP1137" i="84"/>
  <c r="FO1137" i="84"/>
  <c r="FN1137" i="84"/>
  <c r="FM1137" i="84"/>
  <c r="FL1137" i="84"/>
  <c r="FK1137" i="84"/>
  <c r="FJ1137" i="84"/>
  <c r="FI1137" i="84"/>
  <c r="FH1137" i="84"/>
  <c r="FF1137" i="84"/>
  <c r="FA1137" i="84"/>
  <c r="FQ1136" i="84"/>
  <c r="FP1136" i="84"/>
  <c r="FO1136" i="84"/>
  <c r="FN1136" i="84"/>
  <c r="FM1136" i="84"/>
  <c r="FL1136" i="84"/>
  <c r="FK1136" i="84"/>
  <c r="FJ1136" i="84"/>
  <c r="FI1136" i="84"/>
  <c r="FH1136" i="84"/>
  <c r="FF1136" i="84"/>
  <c r="FA1136" i="84"/>
  <c r="FQ1135" i="84"/>
  <c r="FP1135" i="84"/>
  <c r="FO1135" i="84"/>
  <c r="FN1135" i="84"/>
  <c r="FM1135" i="84"/>
  <c r="FL1135" i="84"/>
  <c r="FK1135" i="84"/>
  <c r="FJ1135" i="84"/>
  <c r="FI1135" i="84"/>
  <c r="FH1135" i="84"/>
  <c r="FF1135" i="84"/>
  <c r="FA1135" i="84"/>
  <c r="FQ1134" i="84"/>
  <c r="FP1134" i="84"/>
  <c r="FO1134" i="84"/>
  <c r="FN1134" i="84"/>
  <c r="FM1134" i="84"/>
  <c r="FL1134" i="84"/>
  <c r="FK1134" i="84"/>
  <c r="FJ1134" i="84"/>
  <c r="FI1134" i="84"/>
  <c r="FH1134" i="84"/>
  <c r="FF1134" i="84"/>
  <c r="FA1134" i="84"/>
  <c r="FQ1133" i="84"/>
  <c r="FP1133" i="84"/>
  <c r="FO1133" i="84"/>
  <c r="FN1133" i="84"/>
  <c r="FM1133" i="84"/>
  <c r="FL1133" i="84"/>
  <c r="FK1133" i="84"/>
  <c r="FJ1133" i="84"/>
  <c r="FI1133" i="84"/>
  <c r="FH1133" i="84"/>
  <c r="FF1133" i="84"/>
  <c r="FA1133" i="84"/>
  <c r="FQ1132" i="84"/>
  <c r="FP1132" i="84"/>
  <c r="FO1132" i="84"/>
  <c r="FN1132" i="84"/>
  <c r="FM1132" i="84"/>
  <c r="FL1132" i="84"/>
  <c r="FK1132" i="84"/>
  <c r="FJ1132" i="84"/>
  <c r="FI1132" i="84"/>
  <c r="FH1132" i="84"/>
  <c r="FF1132" i="84"/>
  <c r="FA1132" i="84"/>
  <c r="FQ1131" i="84"/>
  <c r="FP1131" i="84"/>
  <c r="FO1131" i="84"/>
  <c r="FN1131" i="84"/>
  <c r="FM1131" i="84"/>
  <c r="FL1131" i="84"/>
  <c r="FK1131" i="84"/>
  <c r="FJ1131" i="84"/>
  <c r="FI1131" i="84"/>
  <c r="FH1131" i="84"/>
  <c r="FF1131" i="84"/>
  <c r="FA1131" i="84"/>
  <c r="FQ1130" i="84"/>
  <c r="FP1130" i="84"/>
  <c r="FO1130" i="84"/>
  <c r="FN1130" i="84"/>
  <c r="FM1130" i="84"/>
  <c r="FL1130" i="84"/>
  <c r="FK1130" i="84"/>
  <c r="FJ1130" i="84"/>
  <c r="FI1130" i="84"/>
  <c r="FH1130" i="84"/>
  <c r="FF1130" i="84"/>
  <c r="FA1130" i="84"/>
  <c r="FQ1129" i="84"/>
  <c r="FP1129" i="84"/>
  <c r="FO1129" i="84"/>
  <c r="FN1129" i="84"/>
  <c r="FM1129" i="84"/>
  <c r="FL1129" i="84"/>
  <c r="FK1129" i="84"/>
  <c r="FJ1129" i="84"/>
  <c r="FI1129" i="84"/>
  <c r="FH1129" i="84"/>
  <c r="FF1129" i="84"/>
  <c r="FA1129" i="84"/>
  <c r="FQ1128" i="84"/>
  <c r="FP1128" i="84"/>
  <c r="FO1128" i="84"/>
  <c r="FN1128" i="84"/>
  <c r="FM1128" i="84"/>
  <c r="FL1128" i="84"/>
  <c r="FK1128" i="84"/>
  <c r="FJ1128" i="84"/>
  <c r="FI1128" i="84"/>
  <c r="FH1128" i="84"/>
  <c r="FF1128" i="84"/>
  <c r="FA1128" i="84"/>
  <c r="FQ1127" i="84"/>
  <c r="FP1127" i="84"/>
  <c r="FO1127" i="84"/>
  <c r="FN1127" i="84"/>
  <c r="FM1127" i="84"/>
  <c r="FL1127" i="84"/>
  <c r="FK1127" i="84"/>
  <c r="FJ1127" i="84"/>
  <c r="FI1127" i="84"/>
  <c r="FH1127" i="84"/>
  <c r="FF1127" i="84"/>
  <c r="FA1127" i="84"/>
  <c r="FQ1126" i="84"/>
  <c r="FP1126" i="84"/>
  <c r="FO1126" i="84"/>
  <c r="FN1126" i="84"/>
  <c r="FM1126" i="84"/>
  <c r="FL1126" i="84"/>
  <c r="FK1126" i="84"/>
  <c r="FJ1126" i="84"/>
  <c r="FI1126" i="84"/>
  <c r="FH1126" i="84"/>
  <c r="FF1126" i="84"/>
  <c r="FA1126" i="84"/>
  <c r="FQ1125" i="84"/>
  <c r="FP1125" i="84"/>
  <c r="FO1125" i="84"/>
  <c r="FN1125" i="84"/>
  <c r="FM1125" i="84"/>
  <c r="FL1125" i="84"/>
  <c r="FK1125" i="84"/>
  <c r="FJ1125" i="84"/>
  <c r="FI1125" i="84"/>
  <c r="FH1125" i="84"/>
  <c r="FF1125" i="84"/>
  <c r="FA1125" i="84"/>
  <c r="FQ1124" i="84"/>
  <c r="FP1124" i="84"/>
  <c r="FO1124" i="84"/>
  <c r="FN1124" i="84"/>
  <c r="FM1124" i="84"/>
  <c r="FL1124" i="84"/>
  <c r="FK1124" i="84"/>
  <c r="FJ1124" i="84"/>
  <c r="FI1124" i="84"/>
  <c r="FH1124" i="84"/>
  <c r="FF1124" i="84"/>
  <c r="FA1124" i="84"/>
  <c r="FQ1123" i="84"/>
  <c r="FP1123" i="84"/>
  <c r="FO1123" i="84"/>
  <c r="FN1123" i="84"/>
  <c r="FM1123" i="84"/>
  <c r="FL1123" i="84"/>
  <c r="FK1123" i="84"/>
  <c r="FJ1123" i="84"/>
  <c r="FI1123" i="84"/>
  <c r="FH1123" i="84"/>
  <c r="FF1123" i="84"/>
  <c r="FA1123" i="84"/>
  <c r="FQ1122" i="84"/>
  <c r="FP1122" i="84"/>
  <c r="FO1122" i="84"/>
  <c r="FN1122" i="84"/>
  <c r="FM1122" i="84"/>
  <c r="FL1122" i="84"/>
  <c r="FK1122" i="84"/>
  <c r="FJ1122" i="84"/>
  <c r="FI1122" i="84"/>
  <c r="FH1122" i="84"/>
  <c r="FF1122" i="84"/>
  <c r="FA1122" i="84"/>
  <c r="FQ1121" i="84"/>
  <c r="FP1121" i="84"/>
  <c r="FO1121" i="84"/>
  <c r="FN1121" i="84"/>
  <c r="FM1121" i="84"/>
  <c r="FL1121" i="84"/>
  <c r="FK1121" i="84"/>
  <c r="FJ1121" i="84"/>
  <c r="FI1121" i="84"/>
  <c r="FH1121" i="84"/>
  <c r="FF1121" i="84"/>
  <c r="FA1121" i="84"/>
  <c r="FQ1120" i="84"/>
  <c r="FP1120" i="84"/>
  <c r="FO1120" i="84"/>
  <c r="FN1120" i="84"/>
  <c r="FM1120" i="84"/>
  <c r="FL1120" i="84"/>
  <c r="FK1120" i="84"/>
  <c r="FJ1120" i="84"/>
  <c r="FI1120" i="84"/>
  <c r="FH1120" i="84"/>
  <c r="FF1120" i="84"/>
  <c r="FA1120" i="84"/>
  <c r="FQ1119" i="84"/>
  <c r="FP1119" i="84"/>
  <c r="FO1119" i="84"/>
  <c r="FN1119" i="84"/>
  <c r="FM1119" i="84"/>
  <c r="FL1119" i="84"/>
  <c r="FK1119" i="84"/>
  <c r="FJ1119" i="84"/>
  <c r="FI1119" i="84"/>
  <c r="FH1119" i="84"/>
  <c r="FF1119" i="84"/>
  <c r="FA1119" i="84"/>
  <c r="FQ1118" i="84"/>
  <c r="FP1118" i="84"/>
  <c r="FO1118" i="84"/>
  <c r="FN1118" i="84"/>
  <c r="FM1118" i="84"/>
  <c r="FL1118" i="84"/>
  <c r="FK1118" i="84"/>
  <c r="FJ1118" i="84"/>
  <c r="FI1118" i="84"/>
  <c r="FH1118" i="84"/>
  <c r="FF1118" i="84"/>
  <c r="FA1118" i="84"/>
  <c r="FQ1117" i="84"/>
  <c r="FP1117" i="84"/>
  <c r="FO1117" i="84"/>
  <c r="FN1117" i="84"/>
  <c r="FM1117" i="84"/>
  <c r="FL1117" i="84"/>
  <c r="FK1117" i="84"/>
  <c r="FJ1117" i="84"/>
  <c r="FI1117" i="84"/>
  <c r="FH1117" i="84"/>
  <c r="FF1117" i="84"/>
  <c r="FA1117" i="84"/>
  <c r="FQ1116" i="84"/>
  <c r="FP1116" i="84"/>
  <c r="FO1116" i="84"/>
  <c r="FN1116" i="84"/>
  <c r="FM1116" i="84"/>
  <c r="FL1116" i="84"/>
  <c r="FK1116" i="84"/>
  <c r="FJ1116" i="84"/>
  <c r="FI1116" i="84"/>
  <c r="FH1116" i="84"/>
  <c r="FF1116" i="84"/>
  <c r="FA1116" i="84"/>
  <c r="FQ1115" i="84"/>
  <c r="FP1115" i="84"/>
  <c r="FO1115" i="84"/>
  <c r="FN1115" i="84"/>
  <c r="FM1115" i="84"/>
  <c r="FL1115" i="84"/>
  <c r="FK1115" i="84"/>
  <c r="FJ1115" i="84"/>
  <c r="FI1115" i="84"/>
  <c r="FH1115" i="84"/>
  <c r="FF1115" i="84"/>
  <c r="FA1115" i="84"/>
  <c r="FQ1114" i="84"/>
  <c r="FP1114" i="84"/>
  <c r="FO1114" i="84"/>
  <c r="FN1114" i="84"/>
  <c r="FM1114" i="84"/>
  <c r="FL1114" i="84"/>
  <c r="FK1114" i="84"/>
  <c r="FJ1114" i="84"/>
  <c r="FI1114" i="84"/>
  <c r="FH1114" i="84"/>
  <c r="FF1114" i="84"/>
  <c r="FA1114" i="84"/>
  <c r="FQ1113" i="84"/>
  <c r="FP1113" i="84"/>
  <c r="FO1113" i="84"/>
  <c r="FN1113" i="84"/>
  <c r="FM1113" i="84"/>
  <c r="FL1113" i="84"/>
  <c r="FK1113" i="84"/>
  <c r="FJ1113" i="84"/>
  <c r="FI1113" i="84"/>
  <c r="FH1113" i="84"/>
  <c r="FF1113" i="84"/>
  <c r="FA1113" i="84"/>
  <c r="FQ1112" i="84"/>
  <c r="FP1112" i="84"/>
  <c r="FO1112" i="84"/>
  <c r="FN1112" i="84"/>
  <c r="FM1112" i="84"/>
  <c r="FL1112" i="84"/>
  <c r="FK1112" i="84"/>
  <c r="FJ1112" i="84"/>
  <c r="FI1112" i="84"/>
  <c r="FH1112" i="84"/>
  <c r="FF1112" i="84"/>
  <c r="FA1112" i="84"/>
  <c r="FQ1111" i="84"/>
  <c r="FP1111" i="84"/>
  <c r="FO1111" i="84"/>
  <c r="FN1111" i="84"/>
  <c r="FM1111" i="84"/>
  <c r="FL1111" i="84"/>
  <c r="FK1111" i="84"/>
  <c r="FJ1111" i="84"/>
  <c r="FI1111" i="84"/>
  <c r="FH1111" i="84"/>
  <c r="FF1111" i="84"/>
  <c r="FA1111" i="84"/>
  <c r="FQ1110" i="84"/>
  <c r="FP1110" i="84"/>
  <c r="FO1110" i="84"/>
  <c r="FN1110" i="84"/>
  <c r="FM1110" i="84"/>
  <c r="FL1110" i="84"/>
  <c r="FK1110" i="84"/>
  <c r="FJ1110" i="84"/>
  <c r="FI1110" i="84"/>
  <c r="FH1110" i="84"/>
  <c r="FF1110" i="84"/>
  <c r="FA1110" i="84"/>
  <c r="FQ1109" i="84"/>
  <c r="FP1109" i="84"/>
  <c r="FO1109" i="84"/>
  <c r="FN1109" i="84"/>
  <c r="FM1109" i="84"/>
  <c r="FL1109" i="84"/>
  <c r="FK1109" i="84"/>
  <c r="FJ1109" i="84"/>
  <c r="FI1109" i="84"/>
  <c r="FH1109" i="84"/>
  <c r="FF1109" i="84"/>
  <c r="FA1109" i="84"/>
  <c r="FQ1108" i="84"/>
  <c r="FP1108" i="84"/>
  <c r="FO1108" i="84"/>
  <c r="FN1108" i="84"/>
  <c r="FM1108" i="84"/>
  <c r="FL1108" i="84"/>
  <c r="FK1108" i="84"/>
  <c r="FJ1108" i="84"/>
  <c r="FI1108" i="84"/>
  <c r="FH1108" i="84"/>
  <c r="FF1108" i="84"/>
  <c r="FA1108" i="84"/>
  <c r="FQ1107" i="84"/>
  <c r="FP1107" i="84"/>
  <c r="FO1107" i="84"/>
  <c r="FN1107" i="84"/>
  <c r="FM1107" i="84"/>
  <c r="FL1107" i="84"/>
  <c r="FK1107" i="84"/>
  <c r="FJ1107" i="84"/>
  <c r="FI1107" i="84"/>
  <c r="FH1107" i="84"/>
  <c r="FF1107" i="84"/>
  <c r="FA1107" i="84"/>
  <c r="FQ1106" i="84"/>
  <c r="FP1106" i="84"/>
  <c r="FO1106" i="84"/>
  <c r="FN1106" i="84"/>
  <c r="FM1106" i="84"/>
  <c r="FL1106" i="84"/>
  <c r="FK1106" i="84"/>
  <c r="FJ1106" i="84"/>
  <c r="FI1106" i="84"/>
  <c r="FH1106" i="84"/>
  <c r="FF1106" i="84"/>
  <c r="FA1106" i="84"/>
  <c r="FQ1105" i="84"/>
  <c r="FP1105" i="84"/>
  <c r="FO1105" i="84"/>
  <c r="FN1105" i="84"/>
  <c r="FM1105" i="84"/>
  <c r="FL1105" i="84"/>
  <c r="FK1105" i="84"/>
  <c r="FJ1105" i="84"/>
  <c r="FI1105" i="84"/>
  <c r="FH1105" i="84"/>
  <c r="FF1105" i="84"/>
  <c r="FA1105" i="84"/>
  <c r="FQ1104" i="84"/>
  <c r="FP1104" i="84"/>
  <c r="FO1104" i="84"/>
  <c r="FN1104" i="84"/>
  <c r="FM1104" i="84"/>
  <c r="FL1104" i="84"/>
  <c r="FK1104" i="84"/>
  <c r="FJ1104" i="84"/>
  <c r="FI1104" i="84"/>
  <c r="FH1104" i="84"/>
  <c r="FF1104" i="84"/>
  <c r="FA1104" i="84"/>
  <c r="FQ1103" i="84"/>
  <c r="FP1103" i="84"/>
  <c r="FO1103" i="84"/>
  <c r="FN1103" i="84"/>
  <c r="FM1103" i="84"/>
  <c r="FL1103" i="84"/>
  <c r="FK1103" i="84"/>
  <c r="FJ1103" i="84"/>
  <c r="FI1103" i="84"/>
  <c r="FH1103" i="84"/>
  <c r="FF1103" i="84"/>
  <c r="FA1103" i="84"/>
  <c r="FQ1102" i="84"/>
  <c r="FP1102" i="84"/>
  <c r="FO1102" i="84"/>
  <c r="FN1102" i="84"/>
  <c r="FM1102" i="84"/>
  <c r="FL1102" i="84"/>
  <c r="FK1102" i="84"/>
  <c r="FJ1102" i="84"/>
  <c r="FI1102" i="84"/>
  <c r="FH1102" i="84"/>
  <c r="FF1102" i="84"/>
  <c r="FA1102" i="84"/>
  <c r="FQ1101" i="84"/>
  <c r="FP1101" i="84"/>
  <c r="FO1101" i="84"/>
  <c r="FN1101" i="84"/>
  <c r="FM1101" i="84"/>
  <c r="FL1101" i="84"/>
  <c r="FK1101" i="84"/>
  <c r="FJ1101" i="84"/>
  <c r="FI1101" i="84"/>
  <c r="FH1101" i="84"/>
  <c r="FF1101" i="84"/>
  <c r="FA1101" i="84"/>
  <c r="FQ1100" i="84"/>
  <c r="FP1100" i="84"/>
  <c r="FO1100" i="84"/>
  <c r="FN1100" i="84"/>
  <c r="FM1100" i="84"/>
  <c r="FL1100" i="84"/>
  <c r="FK1100" i="84"/>
  <c r="FJ1100" i="84"/>
  <c r="FI1100" i="84"/>
  <c r="FH1100" i="84"/>
  <c r="FF1100" i="84"/>
  <c r="FA1100" i="84"/>
  <c r="FQ1099" i="84"/>
  <c r="FP1099" i="84"/>
  <c r="FO1099" i="84"/>
  <c r="FN1099" i="84"/>
  <c r="FM1099" i="84"/>
  <c r="FL1099" i="84"/>
  <c r="FK1099" i="84"/>
  <c r="FJ1099" i="84"/>
  <c r="FI1099" i="84"/>
  <c r="FH1099" i="84"/>
  <c r="FF1099" i="84"/>
  <c r="FA1099" i="84"/>
  <c r="FQ1098" i="84"/>
  <c r="FP1098" i="84"/>
  <c r="FO1098" i="84"/>
  <c r="FN1098" i="84"/>
  <c r="FM1098" i="84"/>
  <c r="FL1098" i="84"/>
  <c r="FK1098" i="84"/>
  <c r="FJ1098" i="84"/>
  <c r="FI1098" i="84"/>
  <c r="FH1098" i="84"/>
  <c r="FF1098" i="84"/>
  <c r="FA1098" i="84"/>
  <c r="FQ1097" i="84"/>
  <c r="FP1097" i="84"/>
  <c r="FO1097" i="84"/>
  <c r="FN1097" i="84"/>
  <c r="FM1097" i="84"/>
  <c r="FL1097" i="84"/>
  <c r="FK1097" i="84"/>
  <c r="FJ1097" i="84"/>
  <c r="FI1097" i="84"/>
  <c r="FH1097" i="84"/>
  <c r="FF1097" i="84"/>
  <c r="FA1097" i="84"/>
  <c r="FQ1096" i="84"/>
  <c r="FP1096" i="84"/>
  <c r="FO1096" i="84"/>
  <c r="FN1096" i="84"/>
  <c r="FM1096" i="84"/>
  <c r="FL1096" i="84"/>
  <c r="FK1096" i="84"/>
  <c r="FJ1096" i="84"/>
  <c r="FI1096" i="84"/>
  <c r="FH1096" i="84"/>
  <c r="FF1096" i="84"/>
  <c r="FA1096" i="84"/>
  <c r="FQ1095" i="84"/>
  <c r="FP1095" i="84"/>
  <c r="FO1095" i="84"/>
  <c r="FN1095" i="84"/>
  <c r="FM1095" i="84"/>
  <c r="FL1095" i="84"/>
  <c r="FK1095" i="84"/>
  <c r="FJ1095" i="84"/>
  <c r="FI1095" i="84"/>
  <c r="FH1095" i="84"/>
  <c r="FF1095" i="84"/>
  <c r="FA1095" i="84"/>
  <c r="FQ1094" i="84"/>
  <c r="FP1094" i="84"/>
  <c r="FO1094" i="84"/>
  <c r="FN1094" i="84"/>
  <c r="FM1094" i="84"/>
  <c r="FL1094" i="84"/>
  <c r="FK1094" i="84"/>
  <c r="FJ1094" i="84"/>
  <c r="FI1094" i="84"/>
  <c r="FH1094" i="84"/>
  <c r="FF1094" i="84"/>
  <c r="FA1094" i="84"/>
  <c r="FQ1093" i="84"/>
  <c r="FP1093" i="84"/>
  <c r="FO1093" i="84"/>
  <c r="FN1093" i="84"/>
  <c r="FM1093" i="84"/>
  <c r="FL1093" i="84"/>
  <c r="FK1093" i="84"/>
  <c r="FJ1093" i="84"/>
  <c r="FI1093" i="84"/>
  <c r="FH1093" i="84"/>
  <c r="FF1093" i="84"/>
  <c r="FA1093" i="84"/>
  <c r="FQ1092" i="84"/>
  <c r="FP1092" i="84"/>
  <c r="FO1092" i="84"/>
  <c r="FN1092" i="84"/>
  <c r="FM1092" i="84"/>
  <c r="FL1092" i="84"/>
  <c r="FK1092" i="84"/>
  <c r="FJ1092" i="84"/>
  <c r="FI1092" i="84"/>
  <c r="FH1092" i="84"/>
  <c r="FF1092" i="84"/>
  <c r="FA1092" i="84"/>
  <c r="FQ1091" i="84"/>
  <c r="FP1091" i="84"/>
  <c r="FO1091" i="84"/>
  <c r="FN1091" i="84"/>
  <c r="FM1091" i="84"/>
  <c r="FL1091" i="84"/>
  <c r="FK1091" i="84"/>
  <c r="FJ1091" i="84"/>
  <c r="FI1091" i="84"/>
  <c r="FH1091" i="84"/>
  <c r="FF1091" i="84"/>
  <c r="FA1091" i="84"/>
  <c r="FQ1090" i="84"/>
  <c r="FP1090" i="84"/>
  <c r="FO1090" i="84"/>
  <c r="FN1090" i="84"/>
  <c r="FM1090" i="84"/>
  <c r="FL1090" i="84"/>
  <c r="FK1090" i="84"/>
  <c r="FJ1090" i="84"/>
  <c r="FI1090" i="84"/>
  <c r="FH1090" i="84"/>
  <c r="FF1090" i="84"/>
  <c r="FA1090" i="84"/>
  <c r="FQ1089" i="84"/>
  <c r="FP1089" i="84"/>
  <c r="FO1089" i="84"/>
  <c r="FN1089" i="84"/>
  <c r="FM1089" i="84"/>
  <c r="FL1089" i="84"/>
  <c r="FK1089" i="84"/>
  <c r="FJ1089" i="84"/>
  <c r="FI1089" i="84"/>
  <c r="FH1089" i="84"/>
  <c r="FF1089" i="84"/>
  <c r="FA1089" i="84"/>
  <c r="FQ1088" i="84"/>
  <c r="FP1088" i="84"/>
  <c r="FO1088" i="84"/>
  <c r="FN1088" i="84"/>
  <c r="FM1088" i="84"/>
  <c r="FL1088" i="84"/>
  <c r="FK1088" i="84"/>
  <c r="FJ1088" i="84"/>
  <c r="FI1088" i="84"/>
  <c r="FH1088" i="84"/>
  <c r="FF1088" i="84"/>
  <c r="FA1088" i="84"/>
  <c r="FQ1087" i="84"/>
  <c r="FP1087" i="84"/>
  <c r="FO1087" i="84"/>
  <c r="FN1087" i="84"/>
  <c r="FM1087" i="84"/>
  <c r="FL1087" i="84"/>
  <c r="FK1087" i="84"/>
  <c r="FJ1087" i="84"/>
  <c r="FI1087" i="84"/>
  <c r="FH1087" i="84"/>
  <c r="FF1087" i="84"/>
  <c r="FA1087" i="84"/>
  <c r="FQ1086" i="84"/>
  <c r="FP1086" i="84"/>
  <c r="FO1086" i="84"/>
  <c r="FN1086" i="84"/>
  <c r="FM1086" i="84"/>
  <c r="FL1086" i="84"/>
  <c r="FK1086" i="84"/>
  <c r="FJ1086" i="84"/>
  <c r="FI1086" i="84"/>
  <c r="FH1086" i="84"/>
  <c r="FF1086" i="84"/>
  <c r="FA1086" i="84"/>
  <c r="FQ1085" i="84"/>
  <c r="FP1085" i="84"/>
  <c r="FO1085" i="84"/>
  <c r="FN1085" i="84"/>
  <c r="FM1085" i="84"/>
  <c r="FL1085" i="84"/>
  <c r="FK1085" i="84"/>
  <c r="FJ1085" i="84"/>
  <c r="FI1085" i="84"/>
  <c r="FH1085" i="84"/>
  <c r="FF1085" i="84"/>
  <c r="FA1085" i="84"/>
  <c r="FQ1084" i="84"/>
  <c r="FP1084" i="84"/>
  <c r="FO1084" i="84"/>
  <c r="FN1084" i="84"/>
  <c r="FM1084" i="84"/>
  <c r="FL1084" i="84"/>
  <c r="FK1084" i="84"/>
  <c r="FJ1084" i="84"/>
  <c r="FI1084" i="84"/>
  <c r="FH1084" i="84"/>
  <c r="FF1084" i="84"/>
  <c r="FA1084" i="84"/>
  <c r="FQ1083" i="84"/>
  <c r="FP1083" i="84"/>
  <c r="FO1083" i="84"/>
  <c r="FN1083" i="84"/>
  <c r="FM1083" i="84"/>
  <c r="FL1083" i="84"/>
  <c r="FK1083" i="84"/>
  <c r="FJ1083" i="84"/>
  <c r="FI1083" i="84"/>
  <c r="FH1083" i="84"/>
  <c r="FF1083" i="84"/>
  <c r="FA1083" i="84"/>
  <c r="FQ1082" i="84"/>
  <c r="FP1082" i="84"/>
  <c r="FO1082" i="84"/>
  <c r="FN1082" i="84"/>
  <c r="FM1082" i="84"/>
  <c r="FL1082" i="84"/>
  <c r="FK1082" i="84"/>
  <c r="FJ1082" i="84"/>
  <c r="FI1082" i="84"/>
  <c r="FH1082" i="84"/>
  <c r="FF1082" i="84"/>
  <c r="FA1082" i="84"/>
  <c r="FQ1081" i="84"/>
  <c r="FP1081" i="84"/>
  <c r="FO1081" i="84"/>
  <c r="FN1081" i="84"/>
  <c r="FM1081" i="84"/>
  <c r="FL1081" i="84"/>
  <c r="FK1081" i="84"/>
  <c r="FJ1081" i="84"/>
  <c r="FI1081" i="84"/>
  <c r="FH1081" i="84"/>
  <c r="FF1081" i="84"/>
  <c r="FA1081" i="84"/>
  <c r="FQ1080" i="84"/>
  <c r="FP1080" i="84"/>
  <c r="FO1080" i="84"/>
  <c r="FN1080" i="84"/>
  <c r="FM1080" i="84"/>
  <c r="FL1080" i="84"/>
  <c r="FK1080" i="84"/>
  <c r="FJ1080" i="84"/>
  <c r="FI1080" i="84"/>
  <c r="FH1080" i="84"/>
  <c r="FF1080" i="84"/>
  <c r="FA1080" i="84"/>
  <c r="FQ1079" i="84"/>
  <c r="FP1079" i="84"/>
  <c r="FO1079" i="84"/>
  <c r="FN1079" i="84"/>
  <c r="FM1079" i="84"/>
  <c r="FL1079" i="84"/>
  <c r="FK1079" i="84"/>
  <c r="FJ1079" i="84"/>
  <c r="FI1079" i="84"/>
  <c r="FH1079" i="84"/>
  <c r="FF1079" i="84"/>
  <c r="FA1079" i="84"/>
  <c r="FQ1078" i="84"/>
  <c r="FP1078" i="84"/>
  <c r="FO1078" i="84"/>
  <c r="FN1078" i="84"/>
  <c r="FM1078" i="84"/>
  <c r="FL1078" i="84"/>
  <c r="FK1078" i="84"/>
  <c r="FJ1078" i="84"/>
  <c r="FI1078" i="84"/>
  <c r="FH1078" i="84"/>
  <c r="FF1078" i="84"/>
  <c r="FA1078" i="84"/>
  <c r="FQ1077" i="84"/>
  <c r="FP1077" i="84"/>
  <c r="FO1077" i="84"/>
  <c r="FN1077" i="84"/>
  <c r="FM1077" i="84"/>
  <c r="FL1077" i="84"/>
  <c r="FK1077" i="84"/>
  <c r="FJ1077" i="84"/>
  <c r="FI1077" i="84"/>
  <c r="FH1077" i="84"/>
  <c r="FF1077" i="84"/>
  <c r="FA1077" i="84"/>
  <c r="FQ1076" i="84"/>
  <c r="FP1076" i="84"/>
  <c r="FO1076" i="84"/>
  <c r="FN1076" i="84"/>
  <c r="FM1076" i="84"/>
  <c r="FL1076" i="84"/>
  <c r="FK1076" i="84"/>
  <c r="FJ1076" i="84"/>
  <c r="FI1076" i="84"/>
  <c r="FH1076" i="84"/>
  <c r="FF1076" i="84"/>
  <c r="FA1076" i="84"/>
  <c r="FQ1075" i="84"/>
  <c r="FP1075" i="84"/>
  <c r="FO1075" i="84"/>
  <c r="FN1075" i="84"/>
  <c r="FM1075" i="84"/>
  <c r="FL1075" i="84"/>
  <c r="FK1075" i="84"/>
  <c r="FJ1075" i="84"/>
  <c r="FI1075" i="84"/>
  <c r="FH1075" i="84"/>
  <c r="FF1075" i="84"/>
  <c r="FA1075" i="84"/>
  <c r="FQ1074" i="84"/>
  <c r="FP1074" i="84"/>
  <c r="FO1074" i="84"/>
  <c r="FN1074" i="84"/>
  <c r="FM1074" i="84"/>
  <c r="FL1074" i="84"/>
  <c r="FK1074" i="84"/>
  <c r="FJ1074" i="84"/>
  <c r="FI1074" i="84"/>
  <c r="FH1074" i="84"/>
  <c r="FF1074" i="84"/>
  <c r="FA1074" i="84"/>
  <c r="FQ1073" i="84"/>
  <c r="FP1073" i="84"/>
  <c r="FO1073" i="84"/>
  <c r="FN1073" i="84"/>
  <c r="FM1073" i="84"/>
  <c r="FL1073" i="84"/>
  <c r="FK1073" i="84"/>
  <c r="FJ1073" i="84"/>
  <c r="FI1073" i="84"/>
  <c r="FH1073" i="84"/>
  <c r="FF1073" i="84"/>
  <c r="FA1073" i="84"/>
  <c r="FQ1072" i="84"/>
  <c r="FP1072" i="84"/>
  <c r="FO1072" i="84"/>
  <c r="FN1072" i="84"/>
  <c r="FM1072" i="84"/>
  <c r="FL1072" i="84"/>
  <c r="FK1072" i="84"/>
  <c r="FJ1072" i="84"/>
  <c r="FI1072" i="84"/>
  <c r="FH1072" i="84"/>
  <c r="FF1072" i="84"/>
  <c r="FA1072" i="84"/>
  <c r="FQ1071" i="84"/>
  <c r="FP1071" i="84"/>
  <c r="FO1071" i="84"/>
  <c r="FN1071" i="84"/>
  <c r="FM1071" i="84"/>
  <c r="FL1071" i="84"/>
  <c r="FK1071" i="84"/>
  <c r="FJ1071" i="84"/>
  <c r="FI1071" i="84"/>
  <c r="FH1071" i="84"/>
  <c r="FF1071" i="84"/>
  <c r="FA1071" i="84"/>
  <c r="FQ1070" i="84"/>
  <c r="FP1070" i="84"/>
  <c r="FO1070" i="84"/>
  <c r="FN1070" i="84"/>
  <c r="FM1070" i="84"/>
  <c r="FL1070" i="84"/>
  <c r="FK1070" i="84"/>
  <c r="FJ1070" i="84"/>
  <c r="FI1070" i="84"/>
  <c r="FH1070" i="84"/>
  <c r="FF1070" i="84"/>
  <c r="FA1070" i="84"/>
  <c r="FQ1069" i="84"/>
  <c r="FP1069" i="84"/>
  <c r="FO1069" i="84"/>
  <c r="FN1069" i="84"/>
  <c r="FM1069" i="84"/>
  <c r="FL1069" i="84"/>
  <c r="FK1069" i="84"/>
  <c r="FJ1069" i="84"/>
  <c r="FI1069" i="84"/>
  <c r="FH1069" i="84"/>
  <c r="FF1069" i="84"/>
  <c r="FA1069" i="84"/>
  <c r="FQ1068" i="84"/>
  <c r="FP1068" i="84"/>
  <c r="FO1068" i="84"/>
  <c r="FN1068" i="84"/>
  <c r="FM1068" i="84"/>
  <c r="FL1068" i="84"/>
  <c r="FK1068" i="84"/>
  <c r="FJ1068" i="84"/>
  <c r="FI1068" i="84"/>
  <c r="FH1068" i="84"/>
  <c r="FF1068" i="84"/>
  <c r="FA1068" i="84"/>
  <c r="FQ1067" i="84"/>
  <c r="FP1067" i="84"/>
  <c r="FO1067" i="84"/>
  <c r="FN1067" i="84"/>
  <c r="FM1067" i="84"/>
  <c r="FL1067" i="84"/>
  <c r="FK1067" i="84"/>
  <c r="FJ1067" i="84"/>
  <c r="FI1067" i="84"/>
  <c r="FH1067" i="84"/>
  <c r="FF1067" i="84"/>
  <c r="FA1067" i="84"/>
  <c r="FQ1066" i="84"/>
  <c r="FP1066" i="84"/>
  <c r="FO1066" i="84"/>
  <c r="FN1066" i="84"/>
  <c r="FM1066" i="84"/>
  <c r="FL1066" i="84"/>
  <c r="FK1066" i="84"/>
  <c r="FJ1066" i="84"/>
  <c r="FI1066" i="84"/>
  <c r="FH1066" i="84"/>
  <c r="FF1066" i="84"/>
  <c r="FA1066" i="84"/>
  <c r="FQ1065" i="84"/>
  <c r="FP1065" i="84"/>
  <c r="FO1065" i="84"/>
  <c r="FN1065" i="84"/>
  <c r="FM1065" i="84"/>
  <c r="FL1065" i="84"/>
  <c r="FK1065" i="84"/>
  <c r="FJ1065" i="84"/>
  <c r="FI1065" i="84"/>
  <c r="FH1065" i="84"/>
  <c r="FF1065" i="84"/>
  <c r="FA1065" i="84"/>
  <c r="FQ1064" i="84"/>
  <c r="FP1064" i="84"/>
  <c r="FO1064" i="84"/>
  <c r="FN1064" i="84"/>
  <c r="FM1064" i="84"/>
  <c r="FL1064" i="84"/>
  <c r="FK1064" i="84"/>
  <c r="FJ1064" i="84"/>
  <c r="FI1064" i="84"/>
  <c r="FH1064" i="84"/>
  <c r="FF1064" i="84"/>
  <c r="FA1064" i="84"/>
  <c r="FQ1063" i="84"/>
  <c r="FP1063" i="84"/>
  <c r="FO1063" i="84"/>
  <c r="FN1063" i="84"/>
  <c r="FM1063" i="84"/>
  <c r="FL1063" i="84"/>
  <c r="FK1063" i="84"/>
  <c r="FJ1063" i="84"/>
  <c r="FI1063" i="84"/>
  <c r="FH1063" i="84"/>
  <c r="FF1063" i="84"/>
  <c r="FA1063" i="84"/>
  <c r="FQ1062" i="84"/>
  <c r="FP1062" i="84"/>
  <c r="FO1062" i="84"/>
  <c r="FN1062" i="84"/>
  <c r="FM1062" i="84"/>
  <c r="FL1062" i="84"/>
  <c r="FK1062" i="84"/>
  <c r="FJ1062" i="84"/>
  <c r="FI1062" i="84"/>
  <c r="FH1062" i="84"/>
  <c r="FF1062" i="84"/>
  <c r="FA1062" i="84"/>
  <c r="FQ1061" i="84"/>
  <c r="FP1061" i="84"/>
  <c r="FO1061" i="84"/>
  <c r="FN1061" i="84"/>
  <c r="FM1061" i="84"/>
  <c r="FL1061" i="84"/>
  <c r="FK1061" i="84"/>
  <c r="FJ1061" i="84"/>
  <c r="FI1061" i="84"/>
  <c r="FH1061" i="84"/>
  <c r="FF1061" i="84"/>
  <c r="FA1061" i="84"/>
  <c r="FQ1060" i="84"/>
  <c r="FP1060" i="84"/>
  <c r="FO1060" i="84"/>
  <c r="FN1060" i="84"/>
  <c r="FM1060" i="84"/>
  <c r="FL1060" i="84"/>
  <c r="FK1060" i="84"/>
  <c r="FJ1060" i="84"/>
  <c r="FI1060" i="84"/>
  <c r="FH1060" i="84"/>
  <c r="FF1060" i="84"/>
  <c r="FA1060" i="84"/>
  <c r="FQ1059" i="84"/>
  <c r="FP1059" i="84"/>
  <c r="FO1059" i="84"/>
  <c r="FN1059" i="84"/>
  <c r="FM1059" i="84"/>
  <c r="FL1059" i="84"/>
  <c r="FK1059" i="84"/>
  <c r="FJ1059" i="84"/>
  <c r="FI1059" i="84"/>
  <c r="FH1059" i="84"/>
  <c r="FF1059" i="84"/>
  <c r="FA1059" i="84"/>
  <c r="FQ1058" i="84"/>
  <c r="FP1058" i="84"/>
  <c r="FO1058" i="84"/>
  <c r="FN1058" i="84"/>
  <c r="FM1058" i="84"/>
  <c r="FL1058" i="84"/>
  <c r="FK1058" i="84"/>
  <c r="FJ1058" i="84"/>
  <c r="FI1058" i="84"/>
  <c r="FH1058" i="84"/>
  <c r="FF1058" i="84"/>
  <c r="FA1058" i="84"/>
  <c r="FQ1057" i="84"/>
  <c r="FP1057" i="84"/>
  <c r="FO1057" i="84"/>
  <c r="FN1057" i="84"/>
  <c r="FM1057" i="84"/>
  <c r="FL1057" i="84"/>
  <c r="FK1057" i="84"/>
  <c r="FJ1057" i="84"/>
  <c r="FI1057" i="84"/>
  <c r="FH1057" i="84"/>
  <c r="FF1057" i="84"/>
  <c r="FA1057" i="84"/>
  <c r="FQ1056" i="84"/>
  <c r="FP1056" i="84"/>
  <c r="FO1056" i="84"/>
  <c r="FN1056" i="84"/>
  <c r="FM1056" i="84"/>
  <c r="FL1056" i="84"/>
  <c r="FK1056" i="84"/>
  <c r="FJ1056" i="84"/>
  <c r="FI1056" i="84"/>
  <c r="FH1056" i="84"/>
  <c r="FF1056" i="84"/>
  <c r="FA1056" i="84"/>
  <c r="FQ1055" i="84"/>
  <c r="FP1055" i="84"/>
  <c r="FO1055" i="84"/>
  <c r="FN1055" i="84"/>
  <c r="FM1055" i="84"/>
  <c r="FL1055" i="84"/>
  <c r="FK1055" i="84"/>
  <c r="FJ1055" i="84"/>
  <c r="FI1055" i="84"/>
  <c r="FH1055" i="84"/>
  <c r="FF1055" i="84"/>
  <c r="FA1055" i="84"/>
  <c r="FQ1054" i="84"/>
  <c r="FP1054" i="84"/>
  <c r="FO1054" i="84"/>
  <c r="FN1054" i="84"/>
  <c r="FM1054" i="84"/>
  <c r="FL1054" i="84"/>
  <c r="FK1054" i="84"/>
  <c r="FJ1054" i="84"/>
  <c r="FI1054" i="84"/>
  <c r="FH1054" i="84"/>
  <c r="FF1054" i="84"/>
  <c r="FA1054" i="84"/>
  <c r="FQ1053" i="84"/>
  <c r="FP1053" i="84"/>
  <c r="FO1053" i="84"/>
  <c r="FN1053" i="84"/>
  <c r="FM1053" i="84"/>
  <c r="FL1053" i="84"/>
  <c r="FK1053" i="84"/>
  <c r="FJ1053" i="84"/>
  <c r="FI1053" i="84"/>
  <c r="FH1053" i="84"/>
  <c r="FF1053" i="84"/>
  <c r="FA1053" i="84"/>
  <c r="FQ1052" i="84"/>
  <c r="FP1052" i="84"/>
  <c r="FO1052" i="84"/>
  <c r="FN1052" i="84"/>
  <c r="FM1052" i="84"/>
  <c r="FL1052" i="84"/>
  <c r="FK1052" i="84"/>
  <c r="FJ1052" i="84"/>
  <c r="FI1052" i="84"/>
  <c r="FH1052" i="84"/>
  <c r="FF1052" i="84"/>
  <c r="FA1052" i="84"/>
  <c r="FQ1051" i="84"/>
  <c r="FP1051" i="84"/>
  <c r="FO1051" i="84"/>
  <c r="FN1051" i="84"/>
  <c r="FM1051" i="84"/>
  <c r="FL1051" i="84"/>
  <c r="FK1051" i="84"/>
  <c r="FJ1051" i="84"/>
  <c r="FI1051" i="84"/>
  <c r="FH1051" i="84"/>
  <c r="FF1051" i="84"/>
  <c r="FA1051" i="84"/>
  <c r="FQ1050" i="84"/>
  <c r="FP1050" i="84"/>
  <c r="FO1050" i="84"/>
  <c r="FN1050" i="84"/>
  <c r="FM1050" i="84"/>
  <c r="FL1050" i="84"/>
  <c r="FK1050" i="84"/>
  <c r="FJ1050" i="84"/>
  <c r="FI1050" i="84"/>
  <c r="FH1050" i="84"/>
  <c r="FF1050" i="84"/>
  <c r="FA1050" i="84"/>
  <c r="FQ1049" i="84"/>
  <c r="FP1049" i="84"/>
  <c r="FO1049" i="84"/>
  <c r="FN1049" i="84"/>
  <c r="FM1049" i="84"/>
  <c r="FL1049" i="84"/>
  <c r="FK1049" i="84"/>
  <c r="FJ1049" i="84"/>
  <c r="FI1049" i="84"/>
  <c r="FH1049" i="84"/>
  <c r="FF1049" i="84"/>
  <c r="FA1049" i="84"/>
  <c r="FQ1048" i="84"/>
  <c r="FP1048" i="84"/>
  <c r="FO1048" i="84"/>
  <c r="FN1048" i="84"/>
  <c r="FM1048" i="84"/>
  <c r="FL1048" i="84"/>
  <c r="FK1048" i="84"/>
  <c r="FJ1048" i="84"/>
  <c r="FI1048" i="84"/>
  <c r="FH1048" i="84"/>
  <c r="FF1048" i="84"/>
  <c r="FA1048" i="84"/>
  <c r="FQ1047" i="84"/>
  <c r="FP1047" i="84"/>
  <c r="FO1047" i="84"/>
  <c r="FN1047" i="84"/>
  <c r="FM1047" i="84"/>
  <c r="FL1047" i="84"/>
  <c r="FK1047" i="84"/>
  <c r="FJ1047" i="84"/>
  <c r="FI1047" i="84"/>
  <c r="FH1047" i="84"/>
  <c r="FF1047" i="84"/>
  <c r="FA1047" i="84"/>
  <c r="FQ1046" i="84"/>
  <c r="FP1046" i="84"/>
  <c r="FO1046" i="84"/>
  <c r="FN1046" i="84"/>
  <c r="FM1046" i="84"/>
  <c r="FL1046" i="84"/>
  <c r="FK1046" i="84"/>
  <c r="FJ1046" i="84"/>
  <c r="FI1046" i="84"/>
  <c r="FH1046" i="84"/>
  <c r="FF1046" i="84"/>
  <c r="FA1046" i="84"/>
  <c r="FQ1045" i="84"/>
  <c r="FP1045" i="84"/>
  <c r="FO1045" i="84"/>
  <c r="FN1045" i="84"/>
  <c r="FM1045" i="84"/>
  <c r="FL1045" i="84"/>
  <c r="FK1045" i="84"/>
  <c r="FJ1045" i="84"/>
  <c r="FI1045" i="84"/>
  <c r="FH1045" i="84"/>
  <c r="FF1045" i="84"/>
  <c r="FA1045" i="84"/>
  <c r="FQ1044" i="84"/>
  <c r="FP1044" i="84"/>
  <c r="FO1044" i="84"/>
  <c r="FN1044" i="84"/>
  <c r="FM1044" i="84"/>
  <c r="FL1044" i="84"/>
  <c r="FK1044" i="84"/>
  <c r="FJ1044" i="84"/>
  <c r="FI1044" i="84"/>
  <c r="FH1044" i="84"/>
  <c r="FF1044" i="84"/>
  <c r="FA1044" i="84"/>
  <c r="FQ1043" i="84"/>
  <c r="FP1043" i="84"/>
  <c r="FO1043" i="84"/>
  <c r="FN1043" i="84"/>
  <c r="FM1043" i="84"/>
  <c r="FL1043" i="84"/>
  <c r="FK1043" i="84"/>
  <c r="FJ1043" i="84"/>
  <c r="FI1043" i="84"/>
  <c r="FH1043" i="84"/>
  <c r="FF1043" i="84"/>
  <c r="FA1043" i="84"/>
  <c r="FQ1042" i="84"/>
  <c r="FP1042" i="84"/>
  <c r="FO1042" i="84"/>
  <c r="FN1042" i="84"/>
  <c r="FM1042" i="84"/>
  <c r="FL1042" i="84"/>
  <c r="FK1042" i="84"/>
  <c r="FJ1042" i="84"/>
  <c r="FI1042" i="84"/>
  <c r="FH1042" i="84"/>
  <c r="FF1042" i="84"/>
  <c r="FA1042" i="84"/>
  <c r="FQ1041" i="84"/>
  <c r="FP1041" i="84"/>
  <c r="FO1041" i="84"/>
  <c r="FN1041" i="84"/>
  <c r="FM1041" i="84"/>
  <c r="FL1041" i="84"/>
  <c r="FK1041" i="84"/>
  <c r="FJ1041" i="84"/>
  <c r="FI1041" i="84"/>
  <c r="FH1041" i="84"/>
  <c r="FF1041" i="84"/>
  <c r="FA1041" i="84"/>
  <c r="FQ1040" i="84"/>
  <c r="FP1040" i="84"/>
  <c r="FO1040" i="84"/>
  <c r="FN1040" i="84"/>
  <c r="FM1040" i="84"/>
  <c r="FL1040" i="84"/>
  <c r="FK1040" i="84"/>
  <c r="FJ1040" i="84"/>
  <c r="FI1040" i="84"/>
  <c r="FH1040" i="84"/>
  <c r="FF1040" i="84"/>
  <c r="FA1040" i="84"/>
  <c r="FQ1039" i="84"/>
  <c r="FP1039" i="84"/>
  <c r="FO1039" i="84"/>
  <c r="FN1039" i="84"/>
  <c r="FM1039" i="84"/>
  <c r="FL1039" i="84"/>
  <c r="FK1039" i="84"/>
  <c r="FJ1039" i="84"/>
  <c r="FI1039" i="84"/>
  <c r="FH1039" i="84"/>
  <c r="FF1039" i="84"/>
  <c r="FA1039" i="84"/>
  <c r="FQ1038" i="84"/>
  <c r="FP1038" i="84"/>
  <c r="FO1038" i="84"/>
  <c r="FN1038" i="84"/>
  <c r="FM1038" i="84"/>
  <c r="FL1038" i="84"/>
  <c r="FK1038" i="84"/>
  <c r="FJ1038" i="84"/>
  <c r="FI1038" i="84"/>
  <c r="FH1038" i="84"/>
  <c r="FF1038" i="84"/>
  <c r="FA1038" i="84"/>
  <c r="FQ1037" i="84"/>
  <c r="FP1037" i="84"/>
  <c r="FO1037" i="84"/>
  <c r="FN1037" i="84"/>
  <c r="FM1037" i="84"/>
  <c r="FL1037" i="84"/>
  <c r="FK1037" i="84"/>
  <c r="FJ1037" i="84"/>
  <c r="FI1037" i="84"/>
  <c r="FH1037" i="84"/>
  <c r="FF1037" i="84"/>
  <c r="FA1037" i="84"/>
  <c r="FQ1036" i="84"/>
  <c r="FP1036" i="84"/>
  <c r="FO1036" i="84"/>
  <c r="FN1036" i="84"/>
  <c r="FM1036" i="84"/>
  <c r="FL1036" i="84"/>
  <c r="FK1036" i="84"/>
  <c r="FJ1036" i="84"/>
  <c r="FI1036" i="84"/>
  <c r="FH1036" i="84"/>
  <c r="FF1036" i="84"/>
  <c r="FA1036" i="84"/>
  <c r="FQ1035" i="84"/>
  <c r="FP1035" i="84"/>
  <c r="FO1035" i="84"/>
  <c r="FN1035" i="84"/>
  <c r="FM1035" i="84"/>
  <c r="FL1035" i="84"/>
  <c r="FK1035" i="84"/>
  <c r="FJ1035" i="84"/>
  <c r="FI1035" i="84"/>
  <c r="FH1035" i="84"/>
  <c r="FF1035" i="84"/>
  <c r="FA1035" i="84"/>
  <c r="FQ1034" i="84"/>
  <c r="FP1034" i="84"/>
  <c r="FO1034" i="84"/>
  <c r="FN1034" i="84"/>
  <c r="FM1034" i="84"/>
  <c r="FL1034" i="84"/>
  <c r="FK1034" i="84"/>
  <c r="FJ1034" i="84"/>
  <c r="FI1034" i="84"/>
  <c r="FH1034" i="84"/>
  <c r="FF1034" i="84"/>
  <c r="FA1034" i="84"/>
  <c r="FQ1033" i="84"/>
  <c r="FP1033" i="84"/>
  <c r="FO1033" i="84"/>
  <c r="FN1033" i="84"/>
  <c r="FM1033" i="84"/>
  <c r="FL1033" i="84"/>
  <c r="FK1033" i="84"/>
  <c r="FJ1033" i="84"/>
  <c r="FI1033" i="84"/>
  <c r="FH1033" i="84"/>
  <c r="FF1033" i="84"/>
  <c r="FA1033" i="84"/>
  <c r="FQ1032" i="84"/>
  <c r="FP1032" i="84"/>
  <c r="FO1032" i="84"/>
  <c r="FN1032" i="84"/>
  <c r="FM1032" i="84"/>
  <c r="FL1032" i="84"/>
  <c r="FK1032" i="84"/>
  <c r="FJ1032" i="84"/>
  <c r="FI1032" i="84"/>
  <c r="FH1032" i="84"/>
  <c r="FF1032" i="84"/>
  <c r="FA1032" i="84"/>
  <c r="FQ1031" i="84"/>
  <c r="FP1031" i="84"/>
  <c r="FO1031" i="84"/>
  <c r="FN1031" i="84"/>
  <c r="FM1031" i="84"/>
  <c r="FL1031" i="84"/>
  <c r="FK1031" i="84"/>
  <c r="FJ1031" i="84"/>
  <c r="FI1031" i="84"/>
  <c r="FH1031" i="84"/>
  <c r="FF1031" i="84"/>
  <c r="FA1031" i="84"/>
  <c r="FQ1030" i="84"/>
  <c r="FP1030" i="84"/>
  <c r="FO1030" i="84"/>
  <c r="FN1030" i="84"/>
  <c r="FM1030" i="84"/>
  <c r="FL1030" i="84"/>
  <c r="FK1030" i="84"/>
  <c r="FJ1030" i="84"/>
  <c r="FI1030" i="84"/>
  <c r="FH1030" i="84"/>
  <c r="FF1030" i="84"/>
  <c r="FA1030" i="84"/>
  <c r="FQ1029" i="84"/>
  <c r="FP1029" i="84"/>
  <c r="FO1029" i="84"/>
  <c r="FN1029" i="84"/>
  <c r="FM1029" i="84"/>
  <c r="FL1029" i="84"/>
  <c r="FK1029" i="84"/>
  <c r="FJ1029" i="84"/>
  <c r="FI1029" i="84"/>
  <c r="FH1029" i="84"/>
  <c r="FF1029" i="84"/>
  <c r="FA1029" i="84"/>
  <c r="FQ1028" i="84"/>
  <c r="FP1028" i="84"/>
  <c r="FO1028" i="84"/>
  <c r="FN1028" i="84"/>
  <c r="FM1028" i="84"/>
  <c r="FL1028" i="84"/>
  <c r="FK1028" i="84"/>
  <c r="FJ1028" i="84"/>
  <c r="FI1028" i="84"/>
  <c r="FH1028" i="84"/>
  <c r="FF1028" i="84"/>
  <c r="FA1028" i="84"/>
  <c r="FQ1027" i="84"/>
  <c r="FP1027" i="84"/>
  <c r="FO1027" i="84"/>
  <c r="FN1027" i="84"/>
  <c r="FM1027" i="84"/>
  <c r="FL1027" i="84"/>
  <c r="FK1027" i="84"/>
  <c r="FJ1027" i="84"/>
  <c r="FI1027" i="84"/>
  <c r="FH1027" i="84"/>
  <c r="FF1027" i="84"/>
  <c r="FA1027" i="84"/>
  <c r="FQ1026" i="84"/>
  <c r="FP1026" i="84"/>
  <c r="FO1026" i="84"/>
  <c r="FN1026" i="84"/>
  <c r="FM1026" i="84"/>
  <c r="FL1026" i="84"/>
  <c r="FK1026" i="84"/>
  <c r="FJ1026" i="84"/>
  <c r="FI1026" i="84"/>
  <c r="FH1026" i="84"/>
  <c r="FF1026" i="84"/>
  <c r="FA1026" i="84"/>
  <c r="FQ1025" i="84"/>
  <c r="FP1025" i="84"/>
  <c r="FO1025" i="84"/>
  <c r="FN1025" i="84"/>
  <c r="FM1025" i="84"/>
  <c r="FL1025" i="84"/>
  <c r="FK1025" i="84"/>
  <c r="FJ1025" i="84"/>
  <c r="FI1025" i="84"/>
  <c r="FH1025" i="84"/>
  <c r="FF1025" i="84"/>
  <c r="FA1025" i="84"/>
  <c r="FQ1024" i="84"/>
  <c r="FP1024" i="84"/>
  <c r="FO1024" i="84"/>
  <c r="FN1024" i="84"/>
  <c r="FM1024" i="84"/>
  <c r="FL1024" i="84"/>
  <c r="FK1024" i="84"/>
  <c r="FJ1024" i="84"/>
  <c r="FI1024" i="84"/>
  <c r="FH1024" i="84"/>
  <c r="FF1024" i="84"/>
  <c r="FA1024" i="84"/>
  <c r="FQ1023" i="84"/>
  <c r="FP1023" i="84"/>
  <c r="FO1023" i="84"/>
  <c r="FN1023" i="84"/>
  <c r="FM1023" i="84"/>
  <c r="FL1023" i="84"/>
  <c r="FK1023" i="84"/>
  <c r="FJ1023" i="84"/>
  <c r="FI1023" i="84"/>
  <c r="FH1023" i="84"/>
  <c r="FF1023" i="84"/>
  <c r="FA1023" i="84"/>
  <c r="FQ1022" i="84"/>
  <c r="FP1022" i="84"/>
  <c r="FO1022" i="84"/>
  <c r="FN1022" i="84"/>
  <c r="FM1022" i="84"/>
  <c r="FL1022" i="84"/>
  <c r="FK1022" i="84"/>
  <c r="FJ1022" i="84"/>
  <c r="FI1022" i="84"/>
  <c r="FH1022" i="84"/>
  <c r="FF1022" i="84"/>
  <c r="FA1022" i="84"/>
  <c r="FQ1021" i="84"/>
  <c r="FP1021" i="84"/>
  <c r="FO1021" i="84"/>
  <c r="FN1021" i="84"/>
  <c r="FM1021" i="84"/>
  <c r="FL1021" i="84"/>
  <c r="FK1021" i="84"/>
  <c r="FJ1021" i="84"/>
  <c r="FI1021" i="84"/>
  <c r="FH1021" i="84"/>
  <c r="FF1021" i="84"/>
  <c r="FA1021" i="84"/>
  <c r="FQ1020" i="84"/>
  <c r="FP1020" i="84"/>
  <c r="FO1020" i="84"/>
  <c r="FN1020" i="84"/>
  <c r="FM1020" i="84"/>
  <c r="FL1020" i="84"/>
  <c r="FK1020" i="84"/>
  <c r="FJ1020" i="84"/>
  <c r="FI1020" i="84"/>
  <c r="FH1020" i="84"/>
  <c r="FF1020" i="84"/>
  <c r="FA1020" i="84"/>
  <c r="FQ1019" i="84"/>
  <c r="FP1019" i="84"/>
  <c r="FO1019" i="84"/>
  <c r="FN1019" i="84"/>
  <c r="FM1019" i="84"/>
  <c r="FL1019" i="84"/>
  <c r="FK1019" i="84"/>
  <c r="FJ1019" i="84"/>
  <c r="FI1019" i="84"/>
  <c r="FH1019" i="84"/>
  <c r="FF1019" i="84"/>
  <c r="FA1019" i="84"/>
  <c r="FQ1018" i="84"/>
  <c r="FP1018" i="84"/>
  <c r="FO1018" i="84"/>
  <c r="FN1018" i="84"/>
  <c r="FM1018" i="84"/>
  <c r="FL1018" i="84"/>
  <c r="FK1018" i="84"/>
  <c r="FJ1018" i="84"/>
  <c r="FI1018" i="84"/>
  <c r="FH1018" i="84"/>
  <c r="FF1018" i="84"/>
  <c r="FA1018" i="84"/>
  <c r="FQ1017" i="84"/>
  <c r="FP1017" i="84"/>
  <c r="FO1017" i="84"/>
  <c r="FN1017" i="84"/>
  <c r="FM1017" i="84"/>
  <c r="FL1017" i="84"/>
  <c r="FK1017" i="84"/>
  <c r="FJ1017" i="84"/>
  <c r="FI1017" i="84"/>
  <c r="FH1017" i="84"/>
  <c r="FF1017" i="84"/>
  <c r="FA1017" i="84"/>
  <c r="FQ1016" i="84"/>
  <c r="FP1016" i="84"/>
  <c r="FO1016" i="84"/>
  <c r="FN1016" i="84"/>
  <c r="FM1016" i="84"/>
  <c r="FL1016" i="84"/>
  <c r="FK1016" i="84"/>
  <c r="FJ1016" i="84"/>
  <c r="FI1016" i="84"/>
  <c r="FH1016" i="84"/>
  <c r="FF1016" i="84"/>
  <c r="FA1016" i="84"/>
  <c r="FQ1015" i="84"/>
  <c r="FP1015" i="84"/>
  <c r="FO1015" i="84"/>
  <c r="FN1015" i="84"/>
  <c r="FM1015" i="84"/>
  <c r="FL1015" i="84"/>
  <c r="FK1015" i="84"/>
  <c r="FJ1015" i="84"/>
  <c r="FI1015" i="84"/>
  <c r="FH1015" i="84"/>
  <c r="FF1015" i="84"/>
  <c r="FA1015" i="84"/>
  <c r="FQ1014" i="84"/>
  <c r="FP1014" i="84"/>
  <c r="FO1014" i="84"/>
  <c r="FN1014" i="84"/>
  <c r="FM1014" i="84"/>
  <c r="FL1014" i="84"/>
  <c r="FK1014" i="84"/>
  <c r="FJ1014" i="84"/>
  <c r="FI1014" i="84"/>
  <c r="FH1014" i="84"/>
  <c r="FF1014" i="84"/>
  <c r="FA1014" i="84"/>
  <c r="FQ1013" i="84"/>
  <c r="FP1013" i="84"/>
  <c r="FO1013" i="84"/>
  <c r="FN1013" i="84"/>
  <c r="FM1013" i="84"/>
  <c r="FL1013" i="84"/>
  <c r="FK1013" i="84"/>
  <c r="FJ1013" i="84"/>
  <c r="FI1013" i="84"/>
  <c r="FH1013" i="84"/>
  <c r="FF1013" i="84"/>
  <c r="FA1013" i="84"/>
  <c r="FQ1012" i="84"/>
  <c r="FP1012" i="84"/>
  <c r="FO1012" i="84"/>
  <c r="FN1012" i="84"/>
  <c r="FM1012" i="84"/>
  <c r="FL1012" i="84"/>
  <c r="FK1012" i="84"/>
  <c r="FJ1012" i="84"/>
  <c r="FI1012" i="84"/>
  <c r="FH1012" i="84"/>
  <c r="FF1012" i="84"/>
  <c r="FA1012" i="84"/>
  <c r="FQ1011" i="84"/>
  <c r="FP1011" i="84"/>
  <c r="FO1011" i="84"/>
  <c r="FN1011" i="84"/>
  <c r="FM1011" i="84"/>
  <c r="FL1011" i="84"/>
  <c r="FK1011" i="84"/>
  <c r="FJ1011" i="84"/>
  <c r="FI1011" i="84"/>
  <c r="FH1011" i="84"/>
  <c r="FF1011" i="84"/>
  <c r="FA1011" i="84"/>
  <c r="FQ1010" i="84"/>
  <c r="FP1010" i="84"/>
  <c r="FO1010" i="84"/>
  <c r="FN1010" i="84"/>
  <c r="FM1010" i="84"/>
  <c r="FL1010" i="84"/>
  <c r="FK1010" i="84"/>
  <c r="FJ1010" i="84"/>
  <c r="FI1010" i="84"/>
  <c r="FH1010" i="84"/>
  <c r="FF1010" i="84"/>
  <c r="FA1010" i="84"/>
  <c r="FQ1009" i="84"/>
  <c r="FP1009" i="84"/>
  <c r="FO1009" i="84"/>
  <c r="FN1009" i="84"/>
  <c r="FM1009" i="84"/>
  <c r="FL1009" i="84"/>
  <c r="FK1009" i="84"/>
  <c r="FJ1009" i="84"/>
  <c r="FI1009" i="84"/>
  <c r="FH1009" i="84"/>
  <c r="FF1009" i="84"/>
  <c r="FA1009" i="84"/>
  <c r="FQ1008" i="84"/>
  <c r="FP1008" i="84"/>
  <c r="FO1008" i="84"/>
  <c r="FN1008" i="84"/>
  <c r="FM1008" i="84"/>
  <c r="FL1008" i="84"/>
  <c r="FK1008" i="84"/>
  <c r="FJ1008" i="84"/>
  <c r="FI1008" i="84"/>
  <c r="FH1008" i="84"/>
  <c r="FF1008" i="84"/>
  <c r="FA1008" i="84"/>
  <c r="FQ1007" i="84"/>
  <c r="FP1007" i="84"/>
  <c r="FO1007" i="84"/>
  <c r="FN1007" i="84"/>
  <c r="FM1007" i="84"/>
  <c r="FL1007" i="84"/>
  <c r="FK1007" i="84"/>
  <c r="FJ1007" i="84"/>
  <c r="FI1007" i="84"/>
  <c r="FH1007" i="84"/>
  <c r="FF1007" i="84"/>
  <c r="FA1007" i="84"/>
  <c r="FQ1006" i="84"/>
  <c r="FP1006" i="84"/>
  <c r="FO1006" i="84"/>
  <c r="FN1006" i="84"/>
  <c r="FM1006" i="84"/>
  <c r="FL1006" i="84"/>
  <c r="FK1006" i="84"/>
  <c r="FJ1006" i="84"/>
  <c r="FI1006" i="84"/>
  <c r="FH1006" i="84"/>
  <c r="FF1006" i="84"/>
  <c r="FA1006" i="84"/>
  <c r="FQ1005" i="84"/>
  <c r="FP1005" i="84"/>
  <c r="FO1005" i="84"/>
  <c r="FN1005" i="84"/>
  <c r="FM1005" i="84"/>
  <c r="FL1005" i="84"/>
  <c r="FK1005" i="84"/>
  <c r="FJ1005" i="84"/>
  <c r="FI1005" i="84"/>
  <c r="FH1005" i="84"/>
  <c r="FF1005" i="84"/>
  <c r="FA1005" i="84"/>
  <c r="FQ1004" i="84"/>
  <c r="FP1004" i="84"/>
  <c r="FO1004" i="84"/>
  <c r="FN1004" i="84"/>
  <c r="FM1004" i="84"/>
  <c r="FL1004" i="84"/>
  <c r="FK1004" i="84"/>
  <c r="FJ1004" i="84"/>
  <c r="FI1004" i="84"/>
  <c r="FH1004" i="84"/>
  <c r="FF1004" i="84"/>
  <c r="FA1004" i="84"/>
  <c r="FQ1003" i="84"/>
  <c r="FP1003" i="84"/>
  <c r="FO1003" i="84"/>
  <c r="FN1003" i="84"/>
  <c r="FM1003" i="84"/>
  <c r="FL1003" i="84"/>
  <c r="FK1003" i="84"/>
  <c r="FJ1003" i="84"/>
  <c r="FI1003" i="84"/>
  <c r="FH1003" i="84"/>
  <c r="FF1003" i="84"/>
  <c r="FA1003" i="84"/>
  <c r="FQ1002" i="84"/>
  <c r="FP1002" i="84"/>
  <c r="FO1002" i="84"/>
  <c r="FN1002" i="84"/>
  <c r="FM1002" i="84"/>
  <c r="FL1002" i="84"/>
  <c r="FK1002" i="84"/>
  <c r="FJ1002" i="84"/>
  <c r="FI1002" i="84"/>
  <c r="FH1002" i="84"/>
  <c r="FF1002" i="84"/>
  <c r="FA1002" i="84"/>
  <c r="FQ1001" i="84"/>
  <c r="FP1001" i="84"/>
  <c r="FO1001" i="84"/>
  <c r="FN1001" i="84"/>
  <c r="FM1001" i="84"/>
  <c r="FL1001" i="84"/>
  <c r="FK1001" i="84"/>
  <c r="FJ1001" i="84"/>
  <c r="FI1001" i="84"/>
  <c r="FH1001" i="84"/>
  <c r="FF1001" i="84"/>
  <c r="FA1001" i="84"/>
  <c r="FQ1000" i="84"/>
  <c r="FP1000" i="84"/>
  <c r="FO1000" i="84"/>
  <c r="FN1000" i="84"/>
  <c r="FM1000" i="84"/>
  <c r="FL1000" i="84"/>
  <c r="FK1000" i="84"/>
  <c r="FJ1000" i="84"/>
  <c r="FI1000" i="84"/>
  <c r="FH1000" i="84"/>
  <c r="FF1000" i="84"/>
  <c r="FA1000" i="84"/>
  <c r="FQ999" i="84"/>
  <c r="FP999" i="84"/>
  <c r="FO999" i="84"/>
  <c r="FN999" i="84"/>
  <c r="FM999" i="84"/>
  <c r="FL999" i="84"/>
  <c r="FK999" i="84"/>
  <c r="FJ999" i="84"/>
  <c r="FI999" i="84"/>
  <c r="FH999" i="84"/>
  <c r="FF999" i="84"/>
  <c r="FA999" i="84"/>
  <c r="FQ998" i="84"/>
  <c r="FP998" i="84"/>
  <c r="FO998" i="84"/>
  <c r="FN998" i="84"/>
  <c r="FM998" i="84"/>
  <c r="FL998" i="84"/>
  <c r="FK998" i="84"/>
  <c r="FJ998" i="84"/>
  <c r="FI998" i="84"/>
  <c r="FH998" i="84"/>
  <c r="FF998" i="84"/>
  <c r="FA998" i="84"/>
  <c r="FQ997" i="84"/>
  <c r="FP997" i="84"/>
  <c r="FO997" i="84"/>
  <c r="FN997" i="84"/>
  <c r="FM997" i="84"/>
  <c r="FL997" i="84"/>
  <c r="FK997" i="84"/>
  <c r="FJ997" i="84"/>
  <c r="FI997" i="84"/>
  <c r="FH997" i="84"/>
  <c r="FF997" i="84"/>
  <c r="FA997" i="84"/>
  <c r="FQ996" i="84"/>
  <c r="FP996" i="84"/>
  <c r="FO996" i="84"/>
  <c r="FN996" i="84"/>
  <c r="FM996" i="84"/>
  <c r="FL996" i="84"/>
  <c r="FK996" i="84"/>
  <c r="FJ996" i="84"/>
  <c r="FI996" i="84"/>
  <c r="FH996" i="84"/>
  <c r="FF996" i="84"/>
  <c r="FA996" i="84"/>
  <c r="FQ995" i="84"/>
  <c r="FP995" i="84"/>
  <c r="FO995" i="84"/>
  <c r="FN995" i="84"/>
  <c r="FM995" i="84"/>
  <c r="FL995" i="84"/>
  <c r="FK995" i="84"/>
  <c r="FJ995" i="84"/>
  <c r="FI995" i="84"/>
  <c r="FH995" i="84"/>
  <c r="FF995" i="84"/>
  <c r="FA995" i="84"/>
  <c r="FQ994" i="84"/>
  <c r="FP994" i="84"/>
  <c r="FO994" i="84"/>
  <c r="FN994" i="84"/>
  <c r="FM994" i="84"/>
  <c r="FL994" i="84"/>
  <c r="FK994" i="84"/>
  <c r="FJ994" i="84"/>
  <c r="FI994" i="84"/>
  <c r="FH994" i="84"/>
  <c r="FF994" i="84"/>
  <c r="FA994" i="84"/>
  <c r="FQ993" i="84"/>
  <c r="FP993" i="84"/>
  <c r="FO993" i="84"/>
  <c r="FN993" i="84"/>
  <c r="FM993" i="84"/>
  <c r="FL993" i="84"/>
  <c r="FK993" i="84"/>
  <c r="FJ993" i="84"/>
  <c r="FI993" i="84"/>
  <c r="FH993" i="84"/>
  <c r="FF993" i="84"/>
  <c r="FA993" i="84"/>
  <c r="FQ992" i="84"/>
  <c r="FP992" i="84"/>
  <c r="FO992" i="84"/>
  <c r="FN992" i="84"/>
  <c r="FM992" i="84"/>
  <c r="FL992" i="84"/>
  <c r="FK992" i="84"/>
  <c r="FJ992" i="84"/>
  <c r="FI992" i="84"/>
  <c r="FH992" i="84"/>
  <c r="FF992" i="84"/>
  <c r="FA992" i="84"/>
  <c r="FQ991" i="84"/>
  <c r="FP991" i="84"/>
  <c r="FO991" i="84"/>
  <c r="FN991" i="84"/>
  <c r="FM991" i="84"/>
  <c r="FL991" i="84"/>
  <c r="FK991" i="84"/>
  <c r="FJ991" i="84"/>
  <c r="FI991" i="84"/>
  <c r="FH991" i="84"/>
  <c r="FF991" i="84"/>
  <c r="FA991" i="84"/>
  <c r="FQ990" i="84"/>
  <c r="FP990" i="84"/>
  <c r="FO990" i="84"/>
  <c r="FN990" i="84"/>
  <c r="FM990" i="84"/>
  <c r="FL990" i="84"/>
  <c r="FK990" i="84"/>
  <c r="FJ990" i="84"/>
  <c r="FI990" i="84"/>
  <c r="FH990" i="84"/>
  <c r="FF990" i="84"/>
  <c r="FA990" i="84"/>
  <c r="FQ989" i="84"/>
  <c r="FP989" i="84"/>
  <c r="FO989" i="84"/>
  <c r="FN989" i="84"/>
  <c r="FM989" i="84"/>
  <c r="FL989" i="84"/>
  <c r="FK989" i="84"/>
  <c r="FJ989" i="84"/>
  <c r="FI989" i="84"/>
  <c r="FH989" i="84"/>
  <c r="FF989" i="84"/>
  <c r="FA989" i="84"/>
  <c r="FQ988" i="84"/>
  <c r="FP988" i="84"/>
  <c r="FO988" i="84"/>
  <c r="FN988" i="84"/>
  <c r="FM988" i="84"/>
  <c r="FL988" i="84"/>
  <c r="FK988" i="84"/>
  <c r="FJ988" i="84"/>
  <c r="FI988" i="84"/>
  <c r="FH988" i="84"/>
  <c r="FF988" i="84"/>
  <c r="FA988" i="84"/>
  <c r="FQ987" i="84"/>
  <c r="FP987" i="84"/>
  <c r="FO987" i="84"/>
  <c r="FN987" i="84"/>
  <c r="FM987" i="84"/>
  <c r="FL987" i="84"/>
  <c r="FK987" i="84"/>
  <c r="FJ987" i="84"/>
  <c r="FI987" i="84"/>
  <c r="FH987" i="84"/>
  <c r="FF987" i="84"/>
  <c r="FA987" i="84"/>
  <c r="FQ986" i="84"/>
  <c r="FP986" i="84"/>
  <c r="FO986" i="84"/>
  <c r="FN986" i="84"/>
  <c r="FM986" i="84"/>
  <c r="FL986" i="84"/>
  <c r="FK986" i="84"/>
  <c r="FJ986" i="84"/>
  <c r="FI986" i="84"/>
  <c r="FH986" i="84"/>
  <c r="FF986" i="84"/>
  <c r="FA986" i="84"/>
  <c r="FQ985" i="84"/>
  <c r="FP985" i="84"/>
  <c r="FO985" i="84"/>
  <c r="FN985" i="84"/>
  <c r="FM985" i="84"/>
  <c r="FL985" i="84"/>
  <c r="FK985" i="84"/>
  <c r="FJ985" i="84"/>
  <c r="FI985" i="84"/>
  <c r="FH985" i="84"/>
  <c r="FF985" i="84"/>
  <c r="FA985" i="84"/>
  <c r="FQ984" i="84"/>
  <c r="FP984" i="84"/>
  <c r="FO984" i="84"/>
  <c r="FN984" i="84"/>
  <c r="FM984" i="84"/>
  <c r="FL984" i="84"/>
  <c r="FK984" i="84"/>
  <c r="FJ984" i="84"/>
  <c r="FI984" i="84"/>
  <c r="FH984" i="84"/>
  <c r="FF984" i="84"/>
  <c r="FA984" i="84"/>
  <c r="FQ983" i="84"/>
  <c r="FP983" i="84"/>
  <c r="FO983" i="84"/>
  <c r="FN983" i="84"/>
  <c r="FM983" i="84"/>
  <c r="FL983" i="84"/>
  <c r="FK983" i="84"/>
  <c r="FJ983" i="84"/>
  <c r="FI983" i="84"/>
  <c r="FH983" i="84"/>
  <c r="FF983" i="84"/>
  <c r="FA983" i="84"/>
  <c r="FQ982" i="84"/>
  <c r="FP982" i="84"/>
  <c r="FO982" i="84"/>
  <c r="FN982" i="84"/>
  <c r="FM982" i="84"/>
  <c r="FL982" i="84"/>
  <c r="FK982" i="84"/>
  <c r="FJ982" i="84"/>
  <c r="FI982" i="84"/>
  <c r="FH982" i="84"/>
  <c r="FF982" i="84"/>
  <c r="FA982" i="84"/>
  <c r="FQ981" i="84"/>
  <c r="FP981" i="84"/>
  <c r="FO981" i="84"/>
  <c r="FN981" i="84"/>
  <c r="FM981" i="84"/>
  <c r="FL981" i="84"/>
  <c r="FK981" i="84"/>
  <c r="FJ981" i="84"/>
  <c r="FI981" i="84"/>
  <c r="FH981" i="84"/>
  <c r="FF981" i="84"/>
  <c r="FA981" i="84"/>
  <c r="FQ980" i="84"/>
  <c r="FP980" i="84"/>
  <c r="FO980" i="84"/>
  <c r="FN980" i="84"/>
  <c r="FM980" i="84"/>
  <c r="FL980" i="84"/>
  <c r="FK980" i="84"/>
  <c r="FJ980" i="84"/>
  <c r="FI980" i="84"/>
  <c r="FH980" i="84"/>
  <c r="FF980" i="84"/>
  <c r="FA980" i="84"/>
  <c r="FQ979" i="84"/>
  <c r="FP979" i="84"/>
  <c r="FO979" i="84"/>
  <c r="FN979" i="84"/>
  <c r="FM979" i="84"/>
  <c r="FL979" i="84"/>
  <c r="FK979" i="84"/>
  <c r="FJ979" i="84"/>
  <c r="FI979" i="84"/>
  <c r="FH979" i="84"/>
  <c r="FF979" i="84"/>
  <c r="FA979" i="84"/>
  <c r="FQ978" i="84"/>
  <c r="FP978" i="84"/>
  <c r="FO978" i="84"/>
  <c r="FN978" i="84"/>
  <c r="FM978" i="84"/>
  <c r="FL978" i="84"/>
  <c r="FK978" i="84"/>
  <c r="FJ978" i="84"/>
  <c r="FI978" i="84"/>
  <c r="FH978" i="84"/>
  <c r="FF978" i="84"/>
  <c r="FA978" i="84"/>
  <c r="FQ977" i="84"/>
  <c r="FP977" i="84"/>
  <c r="FO977" i="84"/>
  <c r="FN977" i="84"/>
  <c r="FM977" i="84"/>
  <c r="FL977" i="84"/>
  <c r="FK977" i="84"/>
  <c r="FJ977" i="84"/>
  <c r="FI977" i="84"/>
  <c r="FH977" i="84"/>
  <c r="FF977" i="84"/>
  <c r="FA977" i="84"/>
  <c r="FQ976" i="84"/>
  <c r="FP976" i="84"/>
  <c r="FO976" i="84"/>
  <c r="FN976" i="84"/>
  <c r="FM976" i="84"/>
  <c r="FL976" i="84"/>
  <c r="FK976" i="84"/>
  <c r="FJ976" i="84"/>
  <c r="FI976" i="84"/>
  <c r="FH976" i="84"/>
  <c r="FF976" i="84"/>
  <c r="FA976" i="84"/>
  <c r="FQ975" i="84"/>
  <c r="FP975" i="84"/>
  <c r="FO975" i="84"/>
  <c r="FN975" i="84"/>
  <c r="FM975" i="84"/>
  <c r="FL975" i="84"/>
  <c r="FK975" i="84"/>
  <c r="FJ975" i="84"/>
  <c r="FI975" i="84"/>
  <c r="FH975" i="84"/>
  <c r="FF975" i="84"/>
  <c r="FA975" i="84"/>
  <c r="FQ974" i="84"/>
  <c r="FP974" i="84"/>
  <c r="FO974" i="84"/>
  <c r="FN974" i="84"/>
  <c r="FM974" i="84"/>
  <c r="FL974" i="84"/>
  <c r="FK974" i="84"/>
  <c r="FJ974" i="84"/>
  <c r="FI974" i="84"/>
  <c r="FH974" i="84"/>
  <c r="FF974" i="84"/>
  <c r="FA974" i="84"/>
  <c r="FQ973" i="84"/>
  <c r="FP973" i="84"/>
  <c r="FO973" i="84"/>
  <c r="FN973" i="84"/>
  <c r="FM973" i="84"/>
  <c r="FL973" i="84"/>
  <c r="FK973" i="84"/>
  <c r="FJ973" i="84"/>
  <c r="FI973" i="84"/>
  <c r="FH973" i="84"/>
  <c r="FF973" i="84"/>
  <c r="FA973" i="84"/>
  <c r="FQ972" i="84"/>
  <c r="FP972" i="84"/>
  <c r="FO972" i="84"/>
  <c r="FN972" i="84"/>
  <c r="FM972" i="84"/>
  <c r="FL972" i="84"/>
  <c r="FK972" i="84"/>
  <c r="FJ972" i="84"/>
  <c r="FI972" i="84"/>
  <c r="FH972" i="84"/>
  <c r="FF972" i="84"/>
  <c r="FA972" i="84"/>
  <c r="FQ971" i="84"/>
  <c r="FP971" i="84"/>
  <c r="FO971" i="84"/>
  <c r="FN971" i="84"/>
  <c r="FM971" i="84"/>
  <c r="FL971" i="84"/>
  <c r="FK971" i="84"/>
  <c r="FJ971" i="84"/>
  <c r="FI971" i="84"/>
  <c r="FH971" i="84"/>
  <c r="FF971" i="84"/>
  <c r="FA971" i="84"/>
  <c r="FQ970" i="84"/>
  <c r="FP970" i="84"/>
  <c r="FO970" i="84"/>
  <c r="FN970" i="84"/>
  <c r="FM970" i="84"/>
  <c r="FL970" i="84"/>
  <c r="FK970" i="84"/>
  <c r="FJ970" i="84"/>
  <c r="FI970" i="84"/>
  <c r="FH970" i="84"/>
  <c r="FF970" i="84"/>
  <c r="FA970" i="84"/>
  <c r="FQ969" i="84"/>
  <c r="FP969" i="84"/>
  <c r="FO969" i="84"/>
  <c r="FN969" i="84"/>
  <c r="FM969" i="84"/>
  <c r="FL969" i="84"/>
  <c r="FK969" i="84"/>
  <c r="FJ969" i="84"/>
  <c r="FI969" i="84"/>
  <c r="FH969" i="84"/>
  <c r="FF969" i="84"/>
  <c r="FA969" i="84"/>
  <c r="FQ968" i="84"/>
  <c r="FP968" i="84"/>
  <c r="FO968" i="84"/>
  <c r="FN968" i="84"/>
  <c r="FM968" i="84"/>
  <c r="FL968" i="84"/>
  <c r="FK968" i="84"/>
  <c r="FJ968" i="84"/>
  <c r="FI968" i="84"/>
  <c r="FH968" i="84"/>
  <c r="FF968" i="84"/>
  <c r="FA968" i="84"/>
  <c r="FQ967" i="84"/>
  <c r="FP967" i="84"/>
  <c r="FO967" i="84"/>
  <c r="FN967" i="84"/>
  <c r="FM967" i="84"/>
  <c r="FL967" i="84"/>
  <c r="FK967" i="84"/>
  <c r="FJ967" i="84"/>
  <c r="FI967" i="84"/>
  <c r="FH967" i="84"/>
  <c r="FF967" i="84"/>
  <c r="FA967" i="84"/>
  <c r="FQ966" i="84"/>
  <c r="FP966" i="84"/>
  <c r="FO966" i="84"/>
  <c r="FN966" i="84"/>
  <c r="FM966" i="84"/>
  <c r="FL966" i="84"/>
  <c r="FK966" i="84"/>
  <c r="FJ966" i="84"/>
  <c r="FI966" i="84"/>
  <c r="FH966" i="84"/>
  <c r="FF966" i="84"/>
  <c r="FA966" i="84"/>
  <c r="FQ965" i="84"/>
  <c r="FP965" i="84"/>
  <c r="FO965" i="84"/>
  <c r="FN965" i="84"/>
  <c r="FM965" i="84"/>
  <c r="FL965" i="84"/>
  <c r="FK965" i="84"/>
  <c r="FJ965" i="84"/>
  <c r="FI965" i="84"/>
  <c r="FH965" i="84"/>
  <c r="FF965" i="84"/>
  <c r="FA965" i="84"/>
  <c r="FQ964" i="84"/>
  <c r="FP964" i="84"/>
  <c r="FO964" i="84"/>
  <c r="FN964" i="84"/>
  <c r="FM964" i="84"/>
  <c r="FL964" i="84"/>
  <c r="FK964" i="84"/>
  <c r="FJ964" i="84"/>
  <c r="FI964" i="84"/>
  <c r="FH964" i="84"/>
  <c r="FF964" i="84"/>
  <c r="FA964" i="84"/>
  <c r="FQ963" i="84"/>
  <c r="FP963" i="84"/>
  <c r="FO963" i="84"/>
  <c r="FN963" i="84"/>
  <c r="FM963" i="84"/>
  <c r="FL963" i="84"/>
  <c r="FK963" i="84"/>
  <c r="FJ963" i="84"/>
  <c r="FI963" i="84"/>
  <c r="FH963" i="84"/>
  <c r="FF963" i="84"/>
  <c r="FA963" i="84"/>
  <c r="FQ962" i="84"/>
  <c r="FP962" i="84"/>
  <c r="FO962" i="84"/>
  <c r="FN962" i="84"/>
  <c r="FM962" i="84"/>
  <c r="FL962" i="84"/>
  <c r="FK962" i="84"/>
  <c r="FJ962" i="84"/>
  <c r="FI962" i="84"/>
  <c r="FH962" i="84"/>
  <c r="FF962" i="84"/>
  <c r="FA962" i="84"/>
  <c r="FQ961" i="84"/>
  <c r="FP961" i="84"/>
  <c r="FO961" i="84"/>
  <c r="FN961" i="84"/>
  <c r="FM961" i="84"/>
  <c r="FL961" i="84"/>
  <c r="FK961" i="84"/>
  <c r="FJ961" i="84"/>
  <c r="FI961" i="84"/>
  <c r="FH961" i="84"/>
  <c r="FF961" i="84"/>
  <c r="FA961" i="84"/>
  <c r="FQ960" i="84"/>
  <c r="FP960" i="84"/>
  <c r="FO960" i="84"/>
  <c r="FN960" i="84"/>
  <c r="FM960" i="84"/>
  <c r="FL960" i="84"/>
  <c r="FK960" i="84"/>
  <c r="FJ960" i="84"/>
  <c r="FI960" i="84"/>
  <c r="FH960" i="84"/>
  <c r="FF960" i="84"/>
  <c r="FA960" i="84"/>
  <c r="FQ959" i="84"/>
  <c r="FP959" i="84"/>
  <c r="FO959" i="84"/>
  <c r="FN959" i="84"/>
  <c r="FM959" i="84"/>
  <c r="FL959" i="84"/>
  <c r="FK959" i="84"/>
  <c r="FJ959" i="84"/>
  <c r="FI959" i="84"/>
  <c r="FH959" i="84"/>
  <c r="FF959" i="84"/>
  <c r="FA959" i="84"/>
  <c r="FQ958" i="84"/>
  <c r="FP958" i="84"/>
  <c r="FO958" i="84"/>
  <c r="FN958" i="84"/>
  <c r="FM958" i="84"/>
  <c r="FL958" i="84"/>
  <c r="FK958" i="84"/>
  <c r="FJ958" i="84"/>
  <c r="FI958" i="84"/>
  <c r="FH958" i="84"/>
  <c r="FF958" i="84"/>
  <c r="FA958" i="84"/>
  <c r="FQ957" i="84"/>
  <c r="FP957" i="84"/>
  <c r="FO957" i="84"/>
  <c r="FN957" i="84"/>
  <c r="FM957" i="84"/>
  <c r="FL957" i="84"/>
  <c r="FK957" i="84"/>
  <c r="FJ957" i="84"/>
  <c r="FI957" i="84"/>
  <c r="FH957" i="84"/>
  <c r="FF957" i="84"/>
  <c r="FA957" i="84"/>
  <c r="FQ956" i="84"/>
  <c r="FP956" i="84"/>
  <c r="FO956" i="84"/>
  <c r="FN956" i="84"/>
  <c r="FM956" i="84"/>
  <c r="FL956" i="84"/>
  <c r="FK956" i="84"/>
  <c r="FJ956" i="84"/>
  <c r="FI956" i="84"/>
  <c r="FH956" i="84"/>
  <c r="FF956" i="84"/>
  <c r="FA956" i="84"/>
  <c r="FQ955" i="84"/>
  <c r="FP955" i="84"/>
  <c r="FO955" i="84"/>
  <c r="FN955" i="84"/>
  <c r="FM955" i="84"/>
  <c r="FL955" i="84"/>
  <c r="FK955" i="84"/>
  <c r="FJ955" i="84"/>
  <c r="FI955" i="84"/>
  <c r="FH955" i="84"/>
  <c r="FF955" i="84"/>
  <c r="FA955" i="84"/>
  <c r="FQ954" i="84"/>
  <c r="FP954" i="84"/>
  <c r="FO954" i="84"/>
  <c r="FN954" i="84"/>
  <c r="FM954" i="84"/>
  <c r="FL954" i="84"/>
  <c r="FK954" i="84"/>
  <c r="FJ954" i="84"/>
  <c r="FI954" i="84"/>
  <c r="FH954" i="84"/>
  <c r="FF954" i="84"/>
  <c r="FA954" i="84"/>
  <c r="FQ953" i="84"/>
  <c r="FP953" i="84"/>
  <c r="FO953" i="84"/>
  <c r="FN953" i="84"/>
  <c r="FM953" i="84"/>
  <c r="FL953" i="84"/>
  <c r="FK953" i="84"/>
  <c r="FJ953" i="84"/>
  <c r="FI953" i="84"/>
  <c r="FH953" i="84"/>
  <c r="FF953" i="84"/>
  <c r="FA953" i="84"/>
  <c r="FQ952" i="84"/>
  <c r="FP952" i="84"/>
  <c r="FO952" i="84"/>
  <c r="FN952" i="84"/>
  <c r="FM952" i="84"/>
  <c r="FL952" i="84"/>
  <c r="FK952" i="84"/>
  <c r="FJ952" i="84"/>
  <c r="FI952" i="84"/>
  <c r="FH952" i="84"/>
  <c r="FF952" i="84"/>
  <c r="FA952" i="84"/>
  <c r="FQ951" i="84"/>
  <c r="FP951" i="84"/>
  <c r="FO951" i="84"/>
  <c r="FN951" i="84"/>
  <c r="FM951" i="84"/>
  <c r="FL951" i="84"/>
  <c r="FK951" i="84"/>
  <c r="FJ951" i="84"/>
  <c r="FI951" i="84"/>
  <c r="FH951" i="84"/>
  <c r="FF951" i="84"/>
  <c r="FA951" i="84"/>
  <c r="FQ950" i="84"/>
  <c r="FP950" i="84"/>
  <c r="FO950" i="84"/>
  <c r="FN950" i="84"/>
  <c r="FM950" i="84"/>
  <c r="FL950" i="84"/>
  <c r="FK950" i="84"/>
  <c r="FJ950" i="84"/>
  <c r="FI950" i="84"/>
  <c r="FH950" i="84"/>
  <c r="FF950" i="84"/>
  <c r="FA950" i="84"/>
  <c r="FQ949" i="84"/>
  <c r="FP949" i="84"/>
  <c r="FO949" i="84"/>
  <c r="FN949" i="84"/>
  <c r="FM949" i="84"/>
  <c r="FL949" i="84"/>
  <c r="FK949" i="84"/>
  <c r="FJ949" i="84"/>
  <c r="FI949" i="84"/>
  <c r="FH949" i="84"/>
  <c r="FF949" i="84"/>
  <c r="FA949" i="84"/>
  <c r="FQ948" i="84"/>
  <c r="FP948" i="84"/>
  <c r="FO948" i="84"/>
  <c r="FN948" i="84"/>
  <c r="FM948" i="84"/>
  <c r="FL948" i="84"/>
  <c r="FK948" i="84"/>
  <c r="FJ948" i="84"/>
  <c r="FI948" i="84"/>
  <c r="FH948" i="84"/>
  <c r="FF948" i="84"/>
  <c r="FA948" i="84"/>
  <c r="FQ947" i="84"/>
  <c r="FP947" i="84"/>
  <c r="FO947" i="84"/>
  <c r="FN947" i="84"/>
  <c r="FM947" i="84"/>
  <c r="FL947" i="84"/>
  <c r="FK947" i="84"/>
  <c r="FJ947" i="84"/>
  <c r="FI947" i="84"/>
  <c r="FH947" i="84"/>
  <c r="FF947" i="84"/>
  <c r="FA947" i="84"/>
  <c r="FQ946" i="84"/>
  <c r="FP946" i="84"/>
  <c r="FO946" i="84"/>
  <c r="FN946" i="84"/>
  <c r="FM946" i="84"/>
  <c r="FL946" i="84"/>
  <c r="FK946" i="84"/>
  <c r="FJ946" i="84"/>
  <c r="FI946" i="84"/>
  <c r="FH946" i="84"/>
  <c r="FF946" i="84"/>
  <c r="FA946" i="84"/>
  <c r="FQ945" i="84"/>
  <c r="FP945" i="84"/>
  <c r="FO945" i="84"/>
  <c r="FN945" i="84"/>
  <c r="FM945" i="84"/>
  <c r="FL945" i="84"/>
  <c r="FK945" i="84"/>
  <c r="FJ945" i="84"/>
  <c r="FI945" i="84"/>
  <c r="FH945" i="84"/>
  <c r="FF945" i="84"/>
  <c r="FA945" i="84"/>
  <c r="FQ944" i="84"/>
  <c r="FP944" i="84"/>
  <c r="FO944" i="84"/>
  <c r="FN944" i="84"/>
  <c r="FM944" i="84"/>
  <c r="FL944" i="84"/>
  <c r="FK944" i="84"/>
  <c r="FJ944" i="84"/>
  <c r="FI944" i="84"/>
  <c r="FH944" i="84"/>
  <c r="FF944" i="84"/>
  <c r="FA944" i="84"/>
  <c r="FQ943" i="84"/>
  <c r="FP943" i="84"/>
  <c r="FO943" i="84"/>
  <c r="FN943" i="84"/>
  <c r="FM943" i="84"/>
  <c r="FL943" i="84"/>
  <c r="FK943" i="84"/>
  <c r="FJ943" i="84"/>
  <c r="FI943" i="84"/>
  <c r="FH943" i="84"/>
  <c r="FF943" i="84"/>
  <c r="FA943" i="84"/>
  <c r="FQ942" i="84"/>
  <c r="FP942" i="84"/>
  <c r="FO942" i="84"/>
  <c r="FN942" i="84"/>
  <c r="FM942" i="84"/>
  <c r="FL942" i="84"/>
  <c r="FK942" i="84"/>
  <c r="FJ942" i="84"/>
  <c r="FI942" i="84"/>
  <c r="FH942" i="84"/>
  <c r="FF942" i="84"/>
  <c r="FA942" i="84"/>
  <c r="FQ941" i="84"/>
  <c r="FP941" i="84"/>
  <c r="FO941" i="84"/>
  <c r="FN941" i="84"/>
  <c r="FM941" i="84"/>
  <c r="FL941" i="84"/>
  <c r="FK941" i="84"/>
  <c r="FJ941" i="84"/>
  <c r="FI941" i="84"/>
  <c r="FH941" i="84"/>
  <c r="FF941" i="84"/>
  <c r="FA941" i="84"/>
  <c r="FQ940" i="84"/>
  <c r="FP940" i="84"/>
  <c r="FO940" i="84"/>
  <c r="FN940" i="84"/>
  <c r="FM940" i="84"/>
  <c r="FL940" i="84"/>
  <c r="FK940" i="84"/>
  <c r="FJ940" i="84"/>
  <c r="FI940" i="84"/>
  <c r="FH940" i="84"/>
  <c r="FF940" i="84"/>
  <c r="FA940" i="84"/>
  <c r="FQ939" i="84"/>
  <c r="FP939" i="84"/>
  <c r="FO939" i="84"/>
  <c r="FN939" i="84"/>
  <c r="FM939" i="84"/>
  <c r="FL939" i="84"/>
  <c r="FK939" i="84"/>
  <c r="FJ939" i="84"/>
  <c r="FI939" i="84"/>
  <c r="FH939" i="84"/>
  <c r="FF939" i="84"/>
  <c r="FA939" i="84"/>
  <c r="FQ938" i="84"/>
  <c r="FP938" i="84"/>
  <c r="FO938" i="84"/>
  <c r="FN938" i="84"/>
  <c r="FM938" i="84"/>
  <c r="FL938" i="84"/>
  <c r="FK938" i="84"/>
  <c r="FJ938" i="84"/>
  <c r="FI938" i="84"/>
  <c r="FH938" i="84"/>
  <c r="FF938" i="84"/>
  <c r="FA938" i="84"/>
  <c r="FQ937" i="84"/>
  <c r="FP937" i="84"/>
  <c r="FO937" i="84"/>
  <c r="FN937" i="84"/>
  <c r="FM937" i="84"/>
  <c r="FL937" i="84"/>
  <c r="FK937" i="84"/>
  <c r="FJ937" i="84"/>
  <c r="FI937" i="84"/>
  <c r="FH937" i="84"/>
  <c r="FF937" i="84"/>
  <c r="FA937" i="84"/>
  <c r="FQ936" i="84"/>
  <c r="FP936" i="84"/>
  <c r="FO936" i="84"/>
  <c r="FN936" i="84"/>
  <c r="FM936" i="84"/>
  <c r="FL936" i="84"/>
  <c r="FK936" i="84"/>
  <c r="FJ936" i="84"/>
  <c r="FI936" i="84"/>
  <c r="FH936" i="84"/>
  <c r="FF936" i="84"/>
  <c r="FA936" i="84"/>
  <c r="FQ935" i="84"/>
  <c r="FP935" i="84"/>
  <c r="FO935" i="84"/>
  <c r="FN935" i="84"/>
  <c r="FM935" i="84"/>
  <c r="FL935" i="84"/>
  <c r="FK935" i="84"/>
  <c r="FJ935" i="84"/>
  <c r="FI935" i="84"/>
  <c r="FH935" i="84"/>
  <c r="FF935" i="84"/>
  <c r="FA935" i="84"/>
  <c r="FQ934" i="84"/>
  <c r="FP934" i="84"/>
  <c r="FO934" i="84"/>
  <c r="FN934" i="84"/>
  <c r="FM934" i="84"/>
  <c r="FL934" i="84"/>
  <c r="FK934" i="84"/>
  <c r="FJ934" i="84"/>
  <c r="FI934" i="84"/>
  <c r="FH934" i="84"/>
  <c r="FF934" i="84"/>
  <c r="FA934" i="84"/>
  <c r="FQ933" i="84"/>
  <c r="FP933" i="84"/>
  <c r="FO933" i="84"/>
  <c r="FN933" i="84"/>
  <c r="FM933" i="84"/>
  <c r="FL933" i="84"/>
  <c r="FK933" i="84"/>
  <c r="FJ933" i="84"/>
  <c r="FI933" i="84"/>
  <c r="FH933" i="84"/>
  <c r="FF933" i="84"/>
  <c r="FA933" i="84"/>
  <c r="FQ932" i="84"/>
  <c r="FP932" i="84"/>
  <c r="FO932" i="84"/>
  <c r="FN932" i="84"/>
  <c r="FM932" i="84"/>
  <c r="FL932" i="84"/>
  <c r="FK932" i="84"/>
  <c r="FJ932" i="84"/>
  <c r="FI932" i="84"/>
  <c r="FH932" i="84"/>
  <c r="FF932" i="84"/>
  <c r="FA932" i="84"/>
  <c r="FQ931" i="84"/>
  <c r="FP931" i="84"/>
  <c r="FO931" i="84"/>
  <c r="FN931" i="84"/>
  <c r="FM931" i="84"/>
  <c r="FL931" i="84"/>
  <c r="FK931" i="84"/>
  <c r="FJ931" i="84"/>
  <c r="FI931" i="84"/>
  <c r="FH931" i="84"/>
  <c r="FF931" i="84"/>
  <c r="FA931" i="84"/>
  <c r="FQ930" i="84"/>
  <c r="FP930" i="84"/>
  <c r="FO930" i="84"/>
  <c r="FN930" i="84"/>
  <c r="FM930" i="84"/>
  <c r="FL930" i="84"/>
  <c r="FK930" i="84"/>
  <c r="FJ930" i="84"/>
  <c r="FI930" i="84"/>
  <c r="FH930" i="84"/>
  <c r="FF930" i="84"/>
  <c r="FA930" i="84"/>
  <c r="FQ929" i="84"/>
  <c r="FP929" i="84"/>
  <c r="FO929" i="84"/>
  <c r="FN929" i="84"/>
  <c r="FM929" i="84"/>
  <c r="FL929" i="84"/>
  <c r="FK929" i="84"/>
  <c r="FJ929" i="84"/>
  <c r="FI929" i="84"/>
  <c r="FH929" i="84"/>
  <c r="FF929" i="84"/>
  <c r="FA929" i="84"/>
  <c r="FQ928" i="84"/>
  <c r="FP928" i="84"/>
  <c r="FO928" i="84"/>
  <c r="FN928" i="84"/>
  <c r="FM928" i="84"/>
  <c r="FL928" i="84"/>
  <c r="FK928" i="84"/>
  <c r="FJ928" i="84"/>
  <c r="FI928" i="84"/>
  <c r="FH928" i="84"/>
  <c r="FF928" i="84"/>
  <c r="FA928" i="84"/>
  <c r="FQ927" i="84"/>
  <c r="FP927" i="84"/>
  <c r="FO927" i="84"/>
  <c r="FN927" i="84"/>
  <c r="FM927" i="84"/>
  <c r="FL927" i="84"/>
  <c r="FK927" i="84"/>
  <c r="FJ927" i="84"/>
  <c r="FI927" i="84"/>
  <c r="FH927" i="84"/>
  <c r="FF927" i="84"/>
  <c r="FA927" i="84"/>
  <c r="FQ926" i="84"/>
  <c r="FP926" i="84"/>
  <c r="FO926" i="84"/>
  <c r="FN926" i="84"/>
  <c r="FM926" i="84"/>
  <c r="FL926" i="84"/>
  <c r="FK926" i="84"/>
  <c r="FJ926" i="84"/>
  <c r="FI926" i="84"/>
  <c r="FH926" i="84"/>
  <c r="FF926" i="84"/>
  <c r="FA926" i="84"/>
  <c r="FQ925" i="84"/>
  <c r="FP925" i="84"/>
  <c r="FO925" i="84"/>
  <c r="FN925" i="84"/>
  <c r="FM925" i="84"/>
  <c r="FL925" i="84"/>
  <c r="FK925" i="84"/>
  <c r="FJ925" i="84"/>
  <c r="FI925" i="84"/>
  <c r="FH925" i="84"/>
  <c r="FF925" i="84"/>
  <c r="FA925" i="84"/>
  <c r="FQ924" i="84"/>
  <c r="FP924" i="84"/>
  <c r="FO924" i="84"/>
  <c r="FN924" i="84"/>
  <c r="FM924" i="84"/>
  <c r="FL924" i="84"/>
  <c r="FK924" i="84"/>
  <c r="FJ924" i="84"/>
  <c r="FI924" i="84"/>
  <c r="FH924" i="84"/>
  <c r="FF924" i="84"/>
  <c r="FA924" i="84"/>
  <c r="FQ923" i="84"/>
  <c r="FP923" i="84"/>
  <c r="FO923" i="84"/>
  <c r="FN923" i="84"/>
  <c r="FM923" i="84"/>
  <c r="FL923" i="84"/>
  <c r="FK923" i="84"/>
  <c r="FJ923" i="84"/>
  <c r="FI923" i="84"/>
  <c r="FH923" i="84"/>
  <c r="FF923" i="84"/>
  <c r="FA923" i="84"/>
  <c r="FQ922" i="84"/>
  <c r="FP922" i="84"/>
  <c r="FO922" i="84"/>
  <c r="FN922" i="84"/>
  <c r="FM922" i="84"/>
  <c r="FL922" i="84"/>
  <c r="FK922" i="84"/>
  <c r="FJ922" i="84"/>
  <c r="FI922" i="84"/>
  <c r="FH922" i="84"/>
  <c r="FF922" i="84"/>
  <c r="FA922" i="84"/>
  <c r="FQ921" i="84"/>
  <c r="FP921" i="84"/>
  <c r="FO921" i="84"/>
  <c r="FN921" i="84"/>
  <c r="FM921" i="84"/>
  <c r="FL921" i="84"/>
  <c r="FK921" i="84"/>
  <c r="FJ921" i="84"/>
  <c r="FI921" i="84"/>
  <c r="FH921" i="84"/>
  <c r="FF921" i="84"/>
  <c r="FA921" i="84"/>
  <c r="FQ920" i="84"/>
  <c r="FP920" i="84"/>
  <c r="FO920" i="84"/>
  <c r="FN920" i="84"/>
  <c r="FM920" i="84"/>
  <c r="FL920" i="84"/>
  <c r="FK920" i="84"/>
  <c r="FJ920" i="84"/>
  <c r="FI920" i="84"/>
  <c r="FH920" i="84"/>
  <c r="FF920" i="84"/>
  <c r="FA920" i="84"/>
  <c r="FQ919" i="84"/>
  <c r="FP919" i="84"/>
  <c r="FO919" i="84"/>
  <c r="FN919" i="84"/>
  <c r="FM919" i="84"/>
  <c r="FL919" i="84"/>
  <c r="FK919" i="84"/>
  <c r="FJ919" i="84"/>
  <c r="FI919" i="84"/>
  <c r="FH919" i="84"/>
  <c r="FF919" i="84"/>
  <c r="FA919" i="84"/>
  <c r="FQ918" i="84"/>
  <c r="FP918" i="84"/>
  <c r="FO918" i="84"/>
  <c r="FN918" i="84"/>
  <c r="FM918" i="84"/>
  <c r="FL918" i="84"/>
  <c r="FK918" i="84"/>
  <c r="FJ918" i="84"/>
  <c r="FI918" i="84"/>
  <c r="FH918" i="84"/>
  <c r="FF918" i="84"/>
  <c r="FA918" i="84"/>
  <c r="FQ917" i="84"/>
  <c r="FP917" i="84"/>
  <c r="FO917" i="84"/>
  <c r="FN917" i="84"/>
  <c r="FM917" i="84"/>
  <c r="FL917" i="84"/>
  <c r="FK917" i="84"/>
  <c r="FJ917" i="84"/>
  <c r="FI917" i="84"/>
  <c r="FH917" i="84"/>
  <c r="FF917" i="84"/>
  <c r="FA917" i="84"/>
  <c r="FQ916" i="84"/>
  <c r="FP916" i="84"/>
  <c r="FO916" i="84"/>
  <c r="FN916" i="84"/>
  <c r="FM916" i="84"/>
  <c r="FL916" i="84"/>
  <c r="FK916" i="84"/>
  <c r="FJ916" i="84"/>
  <c r="FI916" i="84"/>
  <c r="FH916" i="84"/>
  <c r="FF916" i="84"/>
  <c r="FA916" i="84"/>
  <c r="FQ915" i="84"/>
  <c r="FP915" i="84"/>
  <c r="FO915" i="84"/>
  <c r="FN915" i="84"/>
  <c r="FM915" i="84"/>
  <c r="FL915" i="84"/>
  <c r="FK915" i="84"/>
  <c r="FJ915" i="84"/>
  <c r="FI915" i="84"/>
  <c r="FH915" i="84"/>
  <c r="FF915" i="84"/>
  <c r="FA915" i="84"/>
  <c r="FQ914" i="84"/>
  <c r="FP914" i="84"/>
  <c r="FO914" i="84"/>
  <c r="FN914" i="84"/>
  <c r="FM914" i="84"/>
  <c r="FL914" i="84"/>
  <c r="FK914" i="84"/>
  <c r="FJ914" i="84"/>
  <c r="FI914" i="84"/>
  <c r="FH914" i="84"/>
  <c r="FF914" i="84"/>
  <c r="FA914" i="84"/>
  <c r="FQ913" i="84"/>
  <c r="FP913" i="84"/>
  <c r="FO913" i="84"/>
  <c r="FN913" i="84"/>
  <c r="FM913" i="84"/>
  <c r="FL913" i="84"/>
  <c r="FK913" i="84"/>
  <c r="FJ913" i="84"/>
  <c r="FI913" i="84"/>
  <c r="FH913" i="84"/>
  <c r="FF913" i="84"/>
  <c r="FA913" i="84"/>
  <c r="FQ912" i="84"/>
  <c r="FP912" i="84"/>
  <c r="FO912" i="84"/>
  <c r="FN912" i="84"/>
  <c r="FM912" i="84"/>
  <c r="FL912" i="84"/>
  <c r="FK912" i="84"/>
  <c r="FJ912" i="84"/>
  <c r="FI912" i="84"/>
  <c r="FH912" i="84"/>
  <c r="FF912" i="84"/>
  <c r="FA912" i="84"/>
  <c r="FQ911" i="84"/>
  <c r="FP911" i="84"/>
  <c r="FO911" i="84"/>
  <c r="FN911" i="84"/>
  <c r="FM911" i="84"/>
  <c r="FL911" i="84"/>
  <c r="FK911" i="84"/>
  <c r="FJ911" i="84"/>
  <c r="FI911" i="84"/>
  <c r="FH911" i="84"/>
  <c r="FF911" i="84"/>
  <c r="FA911" i="84"/>
  <c r="FQ910" i="84"/>
  <c r="FP910" i="84"/>
  <c r="FO910" i="84"/>
  <c r="FN910" i="84"/>
  <c r="FM910" i="84"/>
  <c r="FL910" i="84"/>
  <c r="FK910" i="84"/>
  <c r="FJ910" i="84"/>
  <c r="FI910" i="84"/>
  <c r="FH910" i="84"/>
  <c r="FF910" i="84"/>
  <c r="FA910" i="84"/>
  <c r="FQ909" i="84"/>
  <c r="FP909" i="84"/>
  <c r="FO909" i="84"/>
  <c r="FN909" i="84"/>
  <c r="FM909" i="84"/>
  <c r="FL909" i="84"/>
  <c r="FK909" i="84"/>
  <c r="FJ909" i="84"/>
  <c r="FI909" i="84"/>
  <c r="FH909" i="84"/>
  <c r="FF909" i="84"/>
  <c r="FA909" i="84"/>
  <c r="FQ908" i="84"/>
  <c r="FP908" i="84"/>
  <c r="FO908" i="84"/>
  <c r="FN908" i="84"/>
  <c r="FM908" i="84"/>
  <c r="FL908" i="84"/>
  <c r="FK908" i="84"/>
  <c r="FJ908" i="84"/>
  <c r="FI908" i="84"/>
  <c r="FH908" i="84"/>
  <c r="FF908" i="84"/>
  <c r="FA908" i="84"/>
  <c r="FQ907" i="84"/>
  <c r="FP907" i="84"/>
  <c r="FO907" i="84"/>
  <c r="FN907" i="84"/>
  <c r="FM907" i="84"/>
  <c r="FL907" i="84"/>
  <c r="FK907" i="84"/>
  <c r="FJ907" i="84"/>
  <c r="FI907" i="84"/>
  <c r="FH907" i="84"/>
  <c r="FF907" i="84"/>
  <c r="FA907" i="84"/>
  <c r="FQ906" i="84"/>
  <c r="FP906" i="84"/>
  <c r="FO906" i="84"/>
  <c r="FN906" i="84"/>
  <c r="FM906" i="84"/>
  <c r="FL906" i="84"/>
  <c r="FK906" i="84"/>
  <c r="FJ906" i="84"/>
  <c r="FI906" i="84"/>
  <c r="FH906" i="84"/>
  <c r="FF906" i="84"/>
  <c r="FA906" i="84"/>
  <c r="FQ905" i="84"/>
  <c r="FP905" i="84"/>
  <c r="FO905" i="84"/>
  <c r="FN905" i="84"/>
  <c r="FM905" i="84"/>
  <c r="FL905" i="84"/>
  <c r="FK905" i="84"/>
  <c r="FJ905" i="84"/>
  <c r="FI905" i="84"/>
  <c r="FH905" i="84"/>
  <c r="FF905" i="84"/>
  <c r="FA905" i="84"/>
  <c r="FQ904" i="84"/>
  <c r="FP904" i="84"/>
  <c r="FO904" i="84"/>
  <c r="FN904" i="84"/>
  <c r="FM904" i="84"/>
  <c r="FL904" i="84"/>
  <c r="FK904" i="84"/>
  <c r="FJ904" i="84"/>
  <c r="FI904" i="84"/>
  <c r="FH904" i="84"/>
  <c r="FF904" i="84"/>
  <c r="FA904" i="84"/>
  <c r="FQ903" i="84"/>
  <c r="FP903" i="84"/>
  <c r="FO903" i="84"/>
  <c r="FN903" i="84"/>
  <c r="FM903" i="84"/>
  <c r="FL903" i="84"/>
  <c r="FK903" i="84"/>
  <c r="FJ903" i="84"/>
  <c r="FI903" i="84"/>
  <c r="FH903" i="84"/>
  <c r="FF903" i="84"/>
  <c r="FA903" i="84"/>
  <c r="FQ902" i="84"/>
  <c r="FP902" i="84"/>
  <c r="FO902" i="84"/>
  <c r="FN902" i="84"/>
  <c r="FM902" i="84"/>
  <c r="FL902" i="84"/>
  <c r="FK902" i="84"/>
  <c r="FJ902" i="84"/>
  <c r="FI902" i="84"/>
  <c r="FH902" i="84"/>
  <c r="FF902" i="84"/>
  <c r="FA902" i="84"/>
  <c r="FQ901" i="84"/>
  <c r="FP901" i="84"/>
  <c r="FO901" i="84"/>
  <c r="FN901" i="84"/>
  <c r="FM901" i="84"/>
  <c r="FL901" i="84"/>
  <c r="FK901" i="84"/>
  <c r="FJ901" i="84"/>
  <c r="FI901" i="84"/>
  <c r="FH901" i="84"/>
  <c r="FF901" i="84"/>
  <c r="FA901" i="84"/>
  <c r="FQ900" i="84"/>
  <c r="FP900" i="84"/>
  <c r="FO900" i="84"/>
  <c r="FN900" i="84"/>
  <c r="FM900" i="84"/>
  <c r="FL900" i="84"/>
  <c r="FK900" i="84"/>
  <c r="FJ900" i="84"/>
  <c r="FI900" i="84"/>
  <c r="FH900" i="84"/>
  <c r="FF900" i="84"/>
  <c r="FA900" i="84"/>
  <c r="FQ899" i="84"/>
  <c r="FP899" i="84"/>
  <c r="FO899" i="84"/>
  <c r="FN899" i="84"/>
  <c r="FM899" i="84"/>
  <c r="FL899" i="84"/>
  <c r="FK899" i="84"/>
  <c r="FJ899" i="84"/>
  <c r="FI899" i="84"/>
  <c r="FH899" i="84"/>
  <c r="FF899" i="84"/>
  <c r="FA899" i="84"/>
  <c r="FQ898" i="84"/>
  <c r="FP898" i="84"/>
  <c r="FO898" i="84"/>
  <c r="FN898" i="84"/>
  <c r="FM898" i="84"/>
  <c r="FL898" i="84"/>
  <c r="FK898" i="84"/>
  <c r="FJ898" i="84"/>
  <c r="FI898" i="84"/>
  <c r="FH898" i="84"/>
  <c r="FF898" i="84"/>
  <c r="FA898" i="84"/>
  <c r="FQ897" i="84"/>
  <c r="FP897" i="84"/>
  <c r="FO897" i="84"/>
  <c r="FN897" i="84"/>
  <c r="FM897" i="84"/>
  <c r="FL897" i="84"/>
  <c r="FK897" i="84"/>
  <c r="FJ897" i="84"/>
  <c r="FI897" i="84"/>
  <c r="FH897" i="84"/>
  <c r="FF897" i="84"/>
  <c r="FA897" i="84"/>
  <c r="FQ896" i="84"/>
  <c r="FP896" i="84"/>
  <c r="FO896" i="84"/>
  <c r="FN896" i="84"/>
  <c r="FM896" i="84"/>
  <c r="FL896" i="84"/>
  <c r="FK896" i="84"/>
  <c r="FJ896" i="84"/>
  <c r="FI896" i="84"/>
  <c r="FH896" i="84"/>
  <c r="FF896" i="84"/>
  <c r="FA896" i="84"/>
  <c r="FQ895" i="84"/>
  <c r="FP895" i="84"/>
  <c r="FO895" i="84"/>
  <c r="FN895" i="84"/>
  <c r="FM895" i="84"/>
  <c r="FL895" i="84"/>
  <c r="FK895" i="84"/>
  <c r="FJ895" i="84"/>
  <c r="FI895" i="84"/>
  <c r="FH895" i="84"/>
  <c r="FF895" i="84"/>
  <c r="FA895" i="84"/>
  <c r="FQ894" i="84"/>
  <c r="FP894" i="84"/>
  <c r="FO894" i="84"/>
  <c r="FN894" i="84"/>
  <c r="FM894" i="84"/>
  <c r="FL894" i="84"/>
  <c r="FK894" i="84"/>
  <c r="FJ894" i="84"/>
  <c r="FI894" i="84"/>
  <c r="FH894" i="84"/>
  <c r="FF894" i="84"/>
  <c r="FA894" i="84"/>
  <c r="FQ893" i="84"/>
  <c r="FP893" i="84"/>
  <c r="FO893" i="84"/>
  <c r="FN893" i="84"/>
  <c r="FM893" i="84"/>
  <c r="FL893" i="84"/>
  <c r="FK893" i="84"/>
  <c r="FJ893" i="84"/>
  <c r="FI893" i="84"/>
  <c r="FH893" i="84"/>
  <c r="FF893" i="84"/>
  <c r="FA893" i="84"/>
  <c r="FQ892" i="84"/>
  <c r="FP892" i="84"/>
  <c r="FO892" i="84"/>
  <c r="FN892" i="84"/>
  <c r="FM892" i="84"/>
  <c r="FL892" i="84"/>
  <c r="FK892" i="84"/>
  <c r="FJ892" i="84"/>
  <c r="FI892" i="84"/>
  <c r="FH892" i="84"/>
  <c r="FF892" i="84"/>
  <c r="FA892" i="84"/>
  <c r="FQ891" i="84"/>
  <c r="FP891" i="84"/>
  <c r="FO891" i="84"/>
  <c r="FN891" i="84"/>
  <c r="FM891" i="84"/>
  <c r="FL891" i="84"/>
  <c r="FK891" i="84"/>
  <c r="FJ891" i="84"/>
  <c r="FI891" i="84"/>
  <c r="FH891" i="84"/>
  <c r="FF891" i="84"/>
  <c r="FA891" i="84"/>
  <c r="FQ890" i="84"/>
  <c r="FP890" i="84"/>
  <c r="FO890" i="84"/>
  <c r="FN890" i="84"/>
  <c r="FM890" i="84"/>
  <c r="FL890" i="84"/>
  <c r="FK890" i="84"/>
  <c r="FJ890" i="84"/>
  <c r="FI890" i="84"/>
  <c r="FH890" i="84"/>
  <c r="FF890" i="84"/>
  <c r="FA890" i="84"/>
  <c r="FQ889" i="84"/>
  <c r="FP889" i="84"/>
  <c r="FO889" i="84"/>
  <c r="FN889" i="84"/>
  <c r="FM889" i="84"/>
  <c r="FL889" i="84"/>
  <c r="FK889" i="84"/>
  <c r="FJ889" i="84"/>
  <c r="FI889" i="84"/>
  <c r="FH889" i="84"/>
  <c r="FF889" i="84"/>
  <c r="FA889" i="84"/>
  <c r="FQ888" i="84"/>
  <c r="FP888" i="84"/>
  <c r="FO888" i="84"/>
  <c r="FN888" i="84"/>
  <c r="FM888" i="84"/>
  <c r="FL888" i="84"/>
  <c r="FK888" i="84"/>
  <c r="FJ888" i="84"/>
  <c r="FI888" i="84"/>
  <c r="FH888" i="84"/>
  <c r="FF888" i="84"/>
  <c r="FA888" i="84"/>
  <c r="FQ887" i="84"/>
  <c r="FP887" i="84"/>
  <c r="FO887" i="84"/>
  <c r="FN887" i="84"/>
  <c r="FM887" i="84"/>
  <c r="FL887" i="84"/>
  <c r="FK887" i="84"/>
  <c r="FJ887" i="84"/>
  <c r="FI887" i="84"/>
  <c r="FH887" i="84"/>
  <c r="FF887" i="84"/>
  <c r="FA887" i="84"/>
  <c r="FQ886" i="84"/>
  <c r="FP886" i="84"/>
  <c r="FO886" i="84"/>
  <c r="FN886" i="84"/>
  <c r="FM886" i="84"/>
  <c r="FL886" i="84"/>
  <c r="FK886" i="84"/>
  <c r="FJ886" i="84"/>
  <c r="FI886" i="84"/>
  <c r="FH886" i="84"/>
  <c r="FF886" i="84"/>
  <c r="FA886" i="84"/>
  <c r="FQ885" i="84"/>
  <c r="FP885" i="84"/>
  <c r="FO885" i="84"/>
  <c r="FN885" i="84"/>
  <c r="FM885" i="84"/>
  <c r="FL885" i="84"/>
  <c r="FK885" i="84"/>
  <c r="FJ885" i="84"/>
  <c r="FI885" i="84"/>
  <c r="FH885" i="84"/>
  <c r="FF885" i="84"/>
  <c r="FA885" i="84"/>
  <c r="FQ884" i="84"/>
  <c r="FP884" i="84"/>
  <c r="FO884" i="84"/>
  <c r="FN884" i="84"/>
  <c r="FM884" i="84"/>
  <c r="FL884" i="84"/>
  <c r="FK884" i="84"/>
  <c r="FJ884" i="84"/>
  <c r="FI884" i="84"/>
  <c r="FH884" i="84"/>
  <c r="FF884" i="84"/>
  <c r="FA884" i="84"/>
  <c r="FQ883" i="84"/>
  <c r="FP883" i="84"/>
  <c r="FO883" i="84"/>
  <c r="FN883" i="84"/>
  <c r="FM883" i="84"/>
  <c r="FL883" i="84"/>
  <c r="FK883" i="84"/>
  <c r="FJ883" i="84"/>
  <c r="FI883" i="84"/>
  <c r="FH883" i="84"/>
  <c r="FF883" i="84"/>
  <c r="FA883" i="84"/>
  <c r="FQ882" i="84"/>
  <c r="FP882" i="84"/>
  <c r="FO882" i="84"/>
  <c r="FN882" i="84"/>
  <c r="FM882" i="84"/>
  <c r="FL882" i="84"/>
  <c r="FK882" i="84"/>
  <c r="FJ882" i="84"/>
  <c r="FI882" i="84"/>
  <c r="FH882" i="84"/>
  <c r="FF882" i="84"/>
  <c r="FA882" i="84"/>
  <c r="FQ881" i="84"/>
  <c r="FP881" i="84"/>
  <c r="FO881" i="84"/>
  <c r="FN881" i="84"/>
  <c r="FM881" i="84"/>
  <c r="FL881" i="84"/>
  <c r="FK881" i="84"/>
  <c r="FJ881" i="84"/>
  <c r="FI881" i="84"/>
  <c r="FH881" i="84"/>
  <c r="FF881" i="84"/>
  <c r="FA881" i="84"/>
  <c r="FQ880" i="84"/>
  <c r="FP880" i="84"/>
  <c r="FO880" i="84"/>
  <c r="FN880" i="84"/>
  <c r="FM880" i="84"/>
  <c r="FL880" i="84"/>
  <c r="FK880" i="84"/>
  <c r="FJ880" i="84"/>
  <c r="FI880" i="84"/>
  <c r="FH880" i="84"/>
  <c r="FF880" i="84"/>
  <c r="FA880" i="84"/>
  <c r="FQ879" i="84"/>
  <c r="FP879" i="84"/>
  <c r="FO879" i="84"/>
  <c r="FN879" i="84"/>
  <c r="FM879" i="84"/>
  <c r="FL879" i="84"/>
  <c r="FK879" i="84"/>
  <c r="FJ879" i="84"/>
  <c r="FI879" i="84"/>
  <c r="FH879" i="84"/>
  <c r="FF879" i="84"/>
  <c r="FA879" i="84"/>
  <c r="FQ878" i="84"/>
  <c r="FP878" i="84"/>
  <c r="FO878" i="84"/>
  <c r="FN878" i="84"/>
  <c r="FM878" i="84"/>
  <c r="FL878" i="84"/>
  <c r="FK878" i="84"/>
  <c r="FJ878" i="84"/>
  <c r="FI878" i="84"/>
  <c r="FH878" i="84"/>
  <c r="FF878" i="84"/>
  <c r="FA878" i="84"/>
  <c r="FQ877" i="84"/>
  <c r="FP877" i="84"/>
  <c r="FO877" i="84"/>
  <c r="FN877" i="84"/>
  <c r="FM877" i="84"/>
  <c r="FL877" i="84"/>
  <c r="FK877" i="84"/>
  <c r="FJ877" i="84"/>
  <c r="FI877" i="84"/>
  <c r="FH877" i="84"/>
  <c r="FF877" i="84"/>
  <c r="FA877" i="84"/>
  <c r="FQ876" i="84"/>
  <c r="FP876" i="84"/>
  <c r="FO876" i="84"/>
  <c r="FN876" i="84"/>
  <c r="FM876" i="84"/>
  <c r="FL876" i="84"/>
  <c r="FK876" i="84"/>
  <c r="FJ876" i="84"/>
  <c r="FI876" i="84"/>
  <c r="FH876" i="84"/>
  <c r="FF876" i="84"/>
  <c r="FA876" i="84"/>
  <c r="FQ875" i="84"/>
  <c r="FP875" i="84"/>
  <c r="FO875" i="84"/>
  <c r="FN875" i="84"/>
  <c r="FM875" i="84"/>
  <c r="FL875" i="84"/>
  <c r="FK875" i="84"/>
  <c r="FJ875" i="84"/>
  <c r="FI875" i="84"/>
  <c r="FH875" i="84"/>
  <c r="FF875" i="84"/>
  <c r="FA875" i="84"/>
  <c r="FQ874" i="84"/>
  <c r="FP874" i="84"/>
  <c r="FO874" i="84"/>
  <c r="FN874" i="84"/>
  <c r="FM874" i="84"/>
  <c r="FL874" i="84"/>
  <c r="FK874" i="84"/>
  <c r="FJ874" i="84"/>
  <c r="FI874" i="84"/>
  <c r="FH874" i="84"/>
  <c r="FF874" i="84"/>
  <c r="FA874" i="84"/>
  <c r="FQ873" i="84"/>
  <c r="FP873" i="84"/>
  <c r="FO873" i="84"/>
  <c r="FN873" i="84"/>
  <c r="FM873" i="84"/>
  <c r="FL873" i="84"/>
  <c r="FK873" i="84"/>
  <c r="FJ873" i="84"/>
  <c r="FI873" i="84"/>
  <c r="FH873" i="84"/>
  <c r="FF873" i="84"/>
  <c r="FA873" i="84"/>
  <c r="FQ872" i="84"/>
  <c r="FP872" i="84"/>
  <c r="FO872" i="84"/>
  <c r="FN872" i="84"/>
  <c r="FM872" i="84"/>
  <c r="FL872" i="84"/>
  <c r="FK872" i="84"/>
  <c r="FJ872" i="84"/>
  <c r="FI872" i="84"/>
  <c r="FH872" i="84"/>
  <c r="FF872" i="84"/>
  <c r="FA872" i="84"/>
  <c r="FQ871" i="84"/>
  <c r="FP871" i="84"/>
  <c r="FO871" i="84"/>
  <c r="FN871" i="84"/>
  <c r="FM871" i="84"/>
  <c r="FL871" i="84"/>
  <c r="FK871" i="84"/>
  <c r="FJ871" i="84"/>
  <c r="FI871" i="84"/>
  <c r="FH871" i="84"/>
  <c r="FF871" i="84"/>
  <c r="FA871" i="84"/>
  <c r="FQ870" i="84"/>
  <c r="FP870" i="84"/>
  <c r="FO870" i="84"/>
  <c r="FN870" i="84"/>
  <c r="FM870" i="84"/>
  <c r="FL870" i="84"/>
  <c r="FK870" i="84"/>
  <c r="FJ870" i="84"/>
  <c r="FI870" i="84"/>
  <c r="FH870" i="84"/>
  <c r="FF870" i="84"/>
  <c r="FA870" i="84"/>
  <c r="FQ869" i="84"/>
  <c r="FP869" i="84"/>
  <c r="FO869" i="84"/>
  <c r="FN869" i="84"/>
  <c r="FM869" i="84"/>
  <c r="FL869" i="84"/>
  <c r="FK869" i="84"/>
  <c r="FJ869" i="84"/>
  <c r="FI869" i="84"/>
  <c r="FH869" i="84"/>
  <c r="FF869" i="84"/>
  <c r="FA869" i="84"/>
  <c r="FQ868" i="84"/>
  <c r="FP868" i="84"/>
  <c r="FO868" i="84"/>
  <c r="FN868" i="84"/>
  <c r="FM868" i="84"/>
  <c r="FL868" i="84"/>
  <c r="FK868" i="84"/>
  <c r="FJ868" i="84"/>
  <c r="FI868" i="84"/>
  <c r="FH868" i="84"/>
  <c r="FF868" i="84"/>
  <c r="FA868" i="84"/>
  <c r="FQ867" i="84"/>
  <c r="FP867" i="84"/>
  <c r="FO867" i="84"/>
  <c r="FN867" i="84"/>
  <c r="FM867" i="84"/>
  <c r="FL867" i="84"/>
  <c r="FK867" i="84"/>
  <c r="FJ867" i="84"/>
  <c r="FI867" i="84"/>
  <c r="FH867" i="84"/>
  <c r="FF867" i="84"/>
  <c r="FA867" i="84"/>
  <c r="FQ866" i="84"/>
  <c r="FP866" i="84"/>
  <c r="FO866" i="84"/>
  <c r="FN866" i="84"/>
  <c r="FM866" i="84"/>
  <c r="FL866" i="84"/>
  <c r="FK866" i="84"/>
  <c r="FJ866" i="84"/>
  <c r="FI866" i="84"/>
  <c r="FH866" i="84"/>
  <c r="FF866" i="84"/>
  <c r="FA866" i="84"/>
  <c r="FQ865" i="84"/>
  <c r="FP865" i="84"/>
  <c r="FO865" i="84"/>
  <c r="FN865" i="84"/>
  <c r="FM865" i="84"/>
  <c r="FL865" i="84"/>
  <c r="FK865" i="84"/>
  <c r="FJ865" i="84"/>
  <c r="FI865" i="84"/>
  <c r="FH865" i="84"/>
  <c r="FF865" i="84"/>
  <c r="FA865" i="84"/>
  <c r="FQ864" i="84"/>
  <c r="FP864" i="84"/>
  <c r="FO864" i="84"/>
  <c r="FN864" i="84"/>
  <c r="FM864" i="84"/>
  <c r="FL864" i="84"/>
  <c r="FK864" i="84"/>
  <c r="FJ864" i="84"/>
  <c r="FI864" i="84"/>
  <c r="FH864" i="84"/>
  <c r="FF864" i="84"/>
  <c r="FA864" i="84"/>
  <c r="FQ863" i="84"/>
  <c r="FP863" i="84"/>
  <c r="FO863" i="84"/>
  <c r="FN863" i="84"/>
  <c r="FM863" i="84"/>
  <c r="FL863" i="84"/>
  <c r="FK863" i="84"/>
  <c r="FJ863" i="84"/>
  <c r="FI863" i="84"/>
  <c r="FH863" i="84"/>
  <c r="FF863" i="84"/>
  <c r="FA863" i="84"/>
  <c r="FQ862" i="84"/>
  <c r="FP862" i="84"/>
  <c r="FO862" i="84"/>
  <c r="FN862" i="84"/>
  <c r="FM862" i="84"/>
  <c r="FL862" i="84"/>
  <c r="FK862" i="84"/>
  <c r="FJ862" i="84"/>
  <c r="FI862" i="84"/>
  <c r="FH862" i="84"/>
  <c r="FF862" i="84"/>
  <c r="FA862" i="84"/>
  <c r="FQ861" i="84"/>
  <c r="FP861" i="84"/>
  <c r="FO861" i="84"/>
  <c r="FN861" i="84"/>
  <c r="FM861" i="84"/>
  <c r="FL861" i="84"/>
  <c r="FK861" i="84"/>
  <c r="FJ861" i="84"/>
  <c r="FI861" i="84"/>
  <c r="FH861" i="84"/>
  <c r="FF861" i="84"/>
  <c r="FA861" i="84"/>
  <c r="FQ860" i="84"/>
  <c r="FP860" i="84"/>
  <c r="FO860" i="84"/>
  <c r="FN860" i="84"/>
  <c r="FM860" i="84"/>
  <c r="FL860" i="84"/>
  <c r="FK860" i="84"/>
  <c r="FJ860" i="84"/>
  <c r="FI860" i="84"/>
  <c r="FH860" i="84"/>
  <c r="FF860" i="84"/>
  <c r="FA860" i="84"/>
  <c r="FQ859" i="84"/>
  <c r="FP859" i="84"/>
  <c r="FO859" i="84"/>
  <c r="FN859" i="84"/>
  <c r="FM859" i="84"/>
  <c r="FL859" i="84"/>
  <c r="FK859" i="84"/>
  <c r="FJ859" i="84"/>
  <c r="FI859" i="84"/>
  <c r="FH859" i="84"/>
  <c r="FF859" i="84"/>
  <c r="FA859" i="84"/>
  <c r="FQ858" i="84"/>
  <c r="FP858" i="84"/>
  <c r="FO858" i="84"/>
  <c r="FN858" i="84"/>
  <c r="FM858" i="84"/>
  <c r="FL858" i="84"/>
  <c r="FK858" i="84"/>
  <c r="FJ858" i="84"/>
  <c r="FI858" i="84"/>
  <c r="FH858" i="84"/>
  <c r="FF858" i="84"/>
  <c r="FA858" i="84"/>
  <c r="FQ857" i="84"/>
  <c r="FP857" i="84"/>
  <c r="FO857" i="84"/>
  <c r="FN857" i="84"/>
  <c r="FM857" i="84"/>
  <c r="FL857" i="84"/>
  <c r="FK857" i="84"/>
  <c r="FJ857" i="84"/>
  <c r="FI857" i="84"/>
  <c r="FH857" i="84"/>
  <c r="FF857" i="84"/>
  <c r="FA857" i="84"/>
  <c r="FQ856" i="84"/>
  <c r="FP856" i="84"/>
  <c r="FO856" i="84"/>
  <c r="FN856" i="84"/>
  <c r="FM856" i="84"/>
  <c r="FL856" i="84"/>
  <c r="FK856" i="84"/>
  <c r="FJ856" i="84"/>
  <c r="FI856" i="84"/>
  <c r="FH856" i="84"/>
  <c r="FF856" i="84"/>
  <c r="FA856" i="84"/>
  <c r="FQ855" i="84"/>
  <c r="FP855" i="84"/>
  <c r="FO855" i="84"/>
  <c r="FN855" i="84"/>
  <c r="FM855" i="84"/>
  <c r="FL855" i="84"/>
  <c r="FK855" i="84"/>
  <c r="FJ855" i="84"/>
  <c r="FI855" i="84"/>
  <c r="FH855" i="84"/>
  <c r="FF855" i="84"/>
  <c r="FA855" i="84"/>
  <c r="FQ854" i="84"/>
  <c r="FP854" i="84"/>
  <c r="FO854" i="84"/>
  <c r="FN854" i="84"/>
  <c r="FM854" i="84"/>
  <c r="FL854" i="84"/>
  <c r="FK854" i="84"/>
  <c r="FJ854" i="84"/>
  <c r="FI854" i="84"/>
  <c r="FH854" i="84"/>
  <c r="FF854" i="84"/>
  <c r="FA854" i="84"/>
  <c r="FQ853" i="84"/>
  <c r="FP853" i="84"/>
  <c r="FO853" i="84"/>
  <c r="FN853" i="84"/>
  <c r="FM853" i="84"/>
  <c r="FL853" i="84"/>
  <c r="FK853" i="84"/>
  <c r="FJ853" i="84"/>
  <c r="FI853" i="84"/>
  <c r="FH853" i="84"/>
  <c r="FF853" i="84"/>
  <c r="FA853" i="84"/>
  <c r="FQ852" i="84"/>
  <c r="FP852" i="84"/>
  <c r="FO852" i="84"/>
  <c r="FN852" i="84"/>
  <c r="FM852" i="84"/>
  <c r="FL852" i="84"/>
  <c r="FK852" i="84"/>
  <c r="FJ852" i="84"/>
  <c r="FI852" i="84"/>
  <c r="FH852" i="84"/>
  <c r="FF852" i="84"/>
  <c r="FA852" i="84"/>
  <c r="FQ851" i="84"/>
  <c r="FP851" i="84"/>
  <c r="FO851" i="84"/>
  <c r="FN851" i="84"/>
  <c r="FM851" i="84"/>
  <c r="FL851" i="84"/>
  <c r="FK851" i="84"/>
  <c r="FJ851" i="84"/>
  <c r="FI851" i="84"/>
  <c r="FH851" i="84"/>
  <c r="FF851" i="84"/>
  <c r="FA851" i="84"/>
  <c r="FQ850" i="84"/>
  <c r="FP850" i="84"/>
  <c r="FO850" i="84"/>
  <c r="FN850" i="84"/>
  <c r="FM850" i="84"/>
  <c r="FL850" i="84"/>
  <c r="FK850" i="84"/>
  <c r="FJ850" i="84"/>
  <c r="FI850" i="84"/>
  <c r="FH850" i="84"/>
  <c r="FF850" i="84"/>
  <c r="FA850" i="84"/>
  <c r="FQ849" i="84"/>
  <c r="FP849" i="84"/>
  <c r="FO849" i="84"/>
  <c r="FN849" i="84"/>
  <c r="FM849" i="84"/>
  <c r="FL849" i="84"/>
  <c r="FK849" i="84"/>
  <c r="FJ849" i="84"/>
  <c r="FI849" i="84"/>
  <c r="FH849" i="84"/>
  <c r="FF849" i="84"/>
  <c r="FA849" i="84"/>
  <c r="FQ848" i="84"/>
  <c r="FP848" i="84"/>
  <c r="FO848" i="84"/>
  <c r="FN848" i="84"/>
  <c r="FM848" i="84"/>
  <c r="FL848" i="84"/>
  <c r="FK848" i="84"/>
  <c r="FJ848" i="84"/>
  <c r="FI848" i="84"/>
  <c r="FH848" i="84"/>
  <c r="FF848" i="84"/>
  <c r="FA848" i="84"/>
  <c r="FQ847" i="84"/>
  <c r="FP847" i="84"/>
  <c r="FO847" i="84"/>
  <c r="FN847" i="84"/>
  <c r="FM847" i="84"/>
  <c r="FL847" i="84"/>
  <c r="FK847" i="84"/>
  <c r="FJ847" i="84"/>
  <c r="FI847" i="84"/>
  <c r="FH847" i="84"/>
  <c r="FF847" i="84"/>
  <c r="FA847" i="84"/>
  <c r="FQ846" i="84"/>
  <c r="FP846" i="84"/>
  <c r="FO846" i="84"/>
  <c r="FN846" i="84"/>
  <c r="FM846" i="84"/>
  <c r="FL846" i="84"/>
  <c r="FK846" i="84"/>
  <c r="FJ846" i="84"/>
  <c r="FI846" i="84"/>
  <c r="FH846" i="84"/>
  <c r="FF846" i="84"/>
  <c r="FA846" i="84"/>
  <c r="FQ845" i="84"/>
  <c r="FP845" i="84"/>
  <c r="FO845" i="84"/>
  <c r="FN845" i="84"/>
  <c r="FM845" i="84"/>
  <c r="FL845" i="84"/>
  <c r="FK845" i="84"/>
  <c r="FJ845" i="84"/>
  <c r="FI845" i="84"/>
  <c r="FH845" i="84"/>
  <c r="FF845" i="84"/>
  <c r="FA845" i="84"/>
  <c r="FQ844" i="84"/>
  <c r="FP844" i="84"/>
  <c r="FO844" i="84"/>
  <c r="FN844" i="84"/>
  <c r="FM844" i="84"/>
  <c r="FL844" i="84"/>
  <c r="FK844" i="84"/>
  <c r="FJ844" i="84"/>
  <c r="FI844" i="84"/>
  <c r="FH844" i="84"/>
  <c r="FF844" i="84"/>
  <c r="FA844" i="84"/>
  <c r="FQ843" i="84"/>
  <c r="FP843" i="84"/>
  <c r="FO843" i="84"/>
  <c r="FN843" i="84"/>
  <c r="FM843" i="84"/>
  <c r="FL843" i="84"/>
  <c r="FK843" i="84"/>
  <c r="FJ843" i="84"/>
  <c r="FI843" i="84"/>
  <c r="FH843" i="84"/>
  <c r="FF843" i="84"/>
  <c r="FA843" i="84"/>
  <c r="FQ842" i="84"/>
  <c r="FP842" i="84"/>
  <c r="FO842" i="84"/>
  <c r="FN842" i="84"/>
  <c r="FM842" i="84"/>
  <c r="FL842" i="84"/>
  <c r="FK842" i="84"/>
  <c r="FJ842" i="84"/>
  <c r="FI842" i="84"/>
  <c r="FH842" i="84"/>
  <c r="FF842" i="84"/>
  <c r="FA842" i="84"/>
  <c r="FQ841" i="84"/>
  <c r="FP841" i="84"/>
  <c r="FO841" i="84"/>
  <c r="FN841" i="84"/>
  <c r="FM841" i="84"/>
  <c r="FL841" i="84"/>
  <c r="FK841" i="84"/>
  <c r="FJ841" i="84"/>
  <c r="FI841" i="84"/>
  <c r="FH841" i="84"/>
  <c r="FF841" i="84"/>
  <c r="FA841" i="84"/>
  <c r="FQ840" i="84"/>
  <c r="FP840" i="84"/>
  <c r="FO840" i="84"/>
  <c r="FN840" i="84"/>
  <c r="FM840" i="84"/>
  <c r="FL840" i="84"/>
  <c r="FK840" i="84"/>
  <c r="FJ840" i="84"/>
  <c r="FI840" i="84"/>
  <c r="FH840" i="84"/>
  <c r="FF840" i="84"/>
  <c r="FA840" i="84"/>
  <c r="FQ839" i="84"/>
  <c r="FP839" i="84"/>
  <c r="FO839" i="84"/>
  <c r="FN839" i="84"/>
  <c r="FM839" i="84"/>
  <c r="FL839" i="84"/>
  <c r="FK839" i="84"/>
  <c r="FJ839" i="84"/>
  <c r="FI839" i="84"/>
  <c r="FH839" i="84"/>
  <c r="FF839" i="84"/>
  <c r="FA839" i="84"/>
  <c r="FQ838" i="84"/>
  <c r="FP838" i="84"/>
  <c r="FO838" i="84"/>
  <c r="FN838" i="84"/>
  <c r="FM838" i="84"/>
  <c r="FL838" i="84"/>
  <c r="FK838" i="84"/>
  <c r="FJ838" i="84"/>
  <c r="FI838" i="84"/>
  <c r="FH838" i="84"/>
  <c r="FF838" i="84"/>
  <c r="FA838" i="84"/>
  <c r="FQ837" i="84"/>
  <c r="FP837" i="84"/>
  <c r="FO837" i="84"/>
  <c r="FN837" i="84"/>
  <c r="FM837" i="84"/>
  <c r="FL837" i="84"/>
  <c r="FK837" i="84"/>
  <c r="FJ837" i="84"/>
  <c r="FI837" i="84"/>
  <c r="FH837" i="84"/>
  <c r="FF837" i="84"/>
  <c r="FA837" i="84"/>
  <c r="FQ836" i="84"/>
  <c r="FP836" i="84"/>
  <c r="FO836" i="84"/>
  <c r="FN836" i="84"/>
  <c r="FM836" i="84"/>
  <c r="FL836" i="84"/>
  <c r="FK836" i="84"/>
  <c r="FJ836" i="84"/>
  <c r="FI836" i="84"/>
  <c r="FH836" i="84"/>
  <c r="FF836" i="84"/>
  <c r="FA836" i="84"/>
  <c r="FQ835" i="84"/>
  <c r="FP835" i="84"/>
  <c r="FO835" i="84"/>
  <c r="FN835" i="84"/>
  <c r="FM835" i="84"/>
  <c r="FL835" i="84"/>
  <c r="FK835" i="84"/>
  <c r="FJ835" i="84"/>
  <c r="FI835" i="84"/>
  <c r="FH835" i="84"/>
  <c r="FF835" i="84"/>
  <c r="FA835" i="84"/>
  <c r="FQ834" i="84"/>
  <c r="FP834" i="84"/>
  <c r="FO834" i="84"/>
  <c r="FN834" i="84"/>
  <c r="FM834" i="84"/>
  <c r="FL834" i="84"/>
  <c r="FK834" i="84"/>
  <c r="FJ834" i="84"/>
  <c r="FI834" i="84"/>
  <c r="FH834" i="84"/>
  <c r="FF834" i="84"/>
  <c r="FA834" i="84"/>
  <c r="FQ833" i="84"/>
  <c r="FP833" i="84"/>
  <c r="FO833" i="84"/>
  <c r="FN833" i="84"/>
  <c r="FM833" i="84"/>
  <c r="FL833" i="84"/>
  <c r="FK833" i="84"/>
  <c r="FJ833" i="84"/>
  <c r="FI833" i="84"/>
  <c r="FH833" i="84"/>
  <c r="FF833" i="84"/>
  <c r="FA833" i="84"/>
  <c r="FQ832" i="84"/>
  <c r="FP832" i="84"/>
  <c r="FO832" i="84"/>
  <c r="FN832" i="84"/>
  <c r="FM832" i="84"/>
  <c r="FL832" i="84"/>
  <c r="FK832" i="84"/>
  <c r="FJ832" i="84"/>
  <c r="FI832" i="84"/>
  <c r="FH832" i="84"/>
  <c r="FF832" i="84"/>
  <c r="FA832" i="84"/>
  <c r="FQ831" i="84"/>
  <c r="FP831" i="84"/>
  <c r="FO831" i="84"/>
  <c r="FN831" i="84"/>
  <c r="FM831" i="84"/>
  <c r="FL831" i="84"/>
  <c r="FK831" i="84"/>
  <c r="FJ831" i="84"/>
  <c r="FI831" i="84"/>
  <c r="FH831" i="84"/>
  <c r="FF831" i="84"/>
  <c r="FA831" i="84"/>
  <c r="FQ830" i="84"/>
  <c r="FP830" i="84"/>
  <c r="FO830" i="84"/>
  <c r="FN830" i="84"/>
  <c r="FM830" i="84"/>
  <c r="FL830" i="84"/>
  <c r="FK830" i="84"/>
  <c r="FJ830" i="84"/>
  <c r="FI830" i="84"/>
  <c r="FH830" i="84"/>
  <c r="FF830" i="84"/>
  <c r="FA830" i="84"/>
  <c r="FQ829" i="84"/>
  <c r="FP829" i="84"/>
  <c r="FO829" i="84"/>
  <c r="FN829" i="84"/>
  <c r="FM829" i="84"/>
  <c r="FL829" i="84"/>
  <c r="FK829" i="84"/>
  <c r="FJ829" i="84"/>
  <c r="FI829" i="84"/>
  <c r="FH829" i="84"/>
  <c r="FF829" i="84"/>
  <c r="FA829" i="84"/>
  <c r="FQ828" i="84"/>
  <c r="FP828" i="84"/>
  <c r="FO828" i="84"/>
  <c r="FN828" i="84"/>
  <c r="FM828" i="84"/>
  <c r="FL828" i="84"/>
  <c r="FK828" i="84"/>
  <c r="FJ828" i="84"/>
  <c r="FI828" i="84"/>
  <c r="FH828" i="84"/>
  <c r="FF828" i="84"/>
  <c r="FA828" i="84"/>
  <c r="FQ827" i="84"/>
  <c r="FP827" i="84"/>
  <c r="FO827" i="84"/>
  <c r="FN827" i="84"/>
  <c r="FM827" i="84"/>
  <c r="FL827" i="84"/>
  <c r="FK827" i="84"/>
  <c r="FJ827" i="84"/>
  <c r="FI827" i="84"/>
  <c r="FH827" i="84"/>
  <c r="FF827" i="84"/>
  <c r="FA827" i="84"/>
  <c r="FQ826" i="84"/>
  <c r="FP826" i="84"/>
  <c r="FO826" i="84"/>
  <c r="FN826" i="84"/>
  <c r="FM826" i="84"/>
  <c r="FL826" i="84"/>
  <c r="FK826" i="84"/>
  <c r="FJ826" i="84"/>
  <c r="FI826" i="84"/>
  <c r="FH826" i="84"/>
  <c r="FF826" i="84"/>
  <c r="FA826" i="84"/>
  <c r="FQ825" i="84"/>
  <c r="FP825" i="84"/>
  <c r="FO825" i="84"/>
  <c r="FN825" i="84"/>
  <c r="FM825" i="84"/>
  <c r="FL825" i="84"/>
  <c r="FK825" i="84"/>
  <c r="FJ825" i="84"/>
  <c r="FI825" i="84"/>
  <c r="FH825" i="84"/>
  <c r="FF825" i="84"/>
  <c r="FA825" i="84"/>
  <c r="FQ824" i="84"/>
  <c r="FP824" i="84"/>
  <c r="FO824" i="84"/>
  <c r="FN824" i="84"/>
  <c r="FM824" i="84"/>
  <c r="FL824" i="84"/>
  <c r="FK824" i="84"/>
  <c r="FJ824" i="84"/>
  <c r="FI824" i="84"/>
  <c r="FH824" i="84"/>
  <c r="FF824" i="84"/>
  <c r="FA824" i="84"/>
  <c r="FQ823" i="84"/>
  <c r="FP823" i="84"/>
  <c r="FO823" i="84"/>
  <c r="FN823" i="84"/>
  <c r="FM823" i="84"/>
  <c r="FL823" i="84"/>
  <c r="FK823" i="84"/>
  <c r="FJ823" i="84"/>
  <c r="FI823" i="84"/>
  <c r="FH823" i="84"/>
  <c r="FF823" i="84"/>
  <c r="FA823" i="84"/>
  <c r="FQ822" i="84"/>
  <c r="FP822" i="84"/>
  <c r="FO822" i="84"/>
  <c r="FN822" i="84"/>
  <c r="FM822" i="84"/>
  <c r="FL822" i="84"/>
  <c r="FK822" i="84"/>
  <c r="FJ822" i="84"/>
  <c r="FI822" i="84"/>
  <c r="FH822" i="84"/>
  <c r="FF822" i="84"/>
  <c r="FA822" i="84"/>
  <c r="FQ821" i="84"/>
  <c r="FP821" i="84"/>
  <c r="FO821" i="84"/>
  <c r="FN821" i="84"/>
  <c r="FM821" i="84"/>
  <c r="FL821" i="84"/>
  <c r="FK821" i="84"/>
  <c r="FJ821" i="84"/>
  <c r="FI821" i="84"/>
  <c r="FH821" i="84"/>
  <c r="FF821" i="84"/>
  <c r="FA821" i="84"/>
  <c r="FQ820" i="84"/>
  <c r="FP820" i="84"/>
  <c r="FO820" i="84"/>
  <c r="FN820" i="84"/>
  <c r="FM820" i="84"/>
  <c r="FL820" i="84"/>
  <c r="FK820" i="84"/>
  <c r="FJ820" i="84"/>
  <c r="FI820" i="84"/>
  <c r="FH820" i="84"/>
  <c r="FF820" i="84"/>
  <c r="FA820" i="84"/>
  <c r="FQ819" i="84"/>
  <c r="FP819" i="84"/>
  <c r="FO819" i="84"/>
  <c r="FN819" i="84"/>
  <c r="FM819" i="84"/>
  <c r="FL819" i="84"/>
  <c r="FK819" i="84"/>
  <c r="FJ819" i="84"/>
  <c r="FI819" i="84"/>
  <c r="FH819" i="84"/>
  <c r="FF819" i="84"/>
  <c r="FA819" i="84"/>
  <c r="FQ818" i="84"/>
  <c r="FP818" i="84"/>
  <c r="FO818" i="84"/>
  <c r="FN818" i="84"/>
  <c r="FM818" i="84"/>
  <c r="FL818" i="84"/>
  <c r="FK818" i="84"/>
  <c r="FJ818" i="84"/>
  <c r="FI818" i="84"/>
  <c r="FH818" i="84"/>
  <c r="FF818" i="84"/>
  <c r="FA818" i="84"/>
  <c r="FQ817" i="84"/>
  <c r="FP817" i="84"/>
  <c r="FO817" i="84"/>
  <c r="FN817" i="84"/>
  <c r="FM817" i="84"/>
  <c r="FL817" i="84"/>
  <c r="FK817" i="84"/>
  <c r="FJ817" i="84"/>
  <c r="FI817" i="84"/>
  <c r="FH817" i="84"/>
  <c r="FF817" i="84"/>
  <c r="FA817" i="84"/>
  <c r="FQ816" i="84"/>
  <c r="FP816" i="84"/>
  <c r="FO816" i="84"/>
  <c r="FN816" i="84"/>
  <c r="FM816" i="84"/>
  <c r="FL816" i="84"/>
  <c r="FK816" i="84"/>
  <c r="FJ816" i="84"/>
  <c r="FI816" i="84"/>
  <c r="FH816" i="84"/>
  <c r="FF816" i="84"/>
  <c r="FA816" i="84"/>
  <c r="FQ815" i="84"/>
  <c r="FP815" i="84"/>
  <c r="FO815" i="84"/>
  <c r="FN815" i="84"/>
  <c r="FM815" i="84"/>
  <c r="FL815" i="84"/>
  <c r="FK815" i="84"/>
  <c r="FJ815" i="84"/>
  <c r="FI815" i="84"/>
  <c r="FH815" i="84"/>
  <c r="FF815" i="84"/>
  <c r="FA815" i="84"/>
  <c r="FQ814" i="84"/>
  <c r="FP814" i="84"/>
  <c r="FO814" i="84"/>
  <c r="FN814" i="84"/>
  <c r="FM814" i="84"/>
  <c r="FL814" i="84"/>
  <c r="FK814" i="84"/>
  <c r="FJ814" i="84"/>
  <c r="FI814" i="84"/>
  <c r="FH814" i="84"/>
  <c r="FF814" i="84"/>
  <c r="FA814" i="84"/>
  <c r="FQ813" i="84"/>
  <c r="FP813" i="84"/>
  <c r="FO813" i="84"/>
  <c r="FN813" i="84"/>
  <c r="FM813" i="84"/>
  <c r="FL813" i="84"/>
  <c r="FK813" i="84"/>
  <c r="FJ813" i="84"/>
  <c r="FI813" i="84"/>
  <c r="FH813" i="84"/>
  <c r="FF813" i="84"/>
  <c r="FA813" i="84"/>
  <c r="FQ812" i="84"/>
  <c r="FP812" i="84"/>
  <c r="FO812" i="84"/>
  <c r="FN812" i="84"/>
  <c r="FM812" i="84"/>
  <c r="FL812" i="84"/>
  <c r="FK812" i="84"/>
  <c r="FJ812" i="84"/>
  <c r="FI812" i="84"/>
  <c r="FH812" i="84"/>
  <c r="FF812" i="84"/>
  <c r="FA812" i="84"/>
  <c r="FQ811" i="84"/>
  <c r="FP811" i="84"/>
  <c r="FO811" i="84"/>
  <c r="FN811" i="84"/>
  <c r="FM811" i="84"/>
  <c r="FL811" i="84"/>
  <c r="FK811" i="84"/>
  <c r="FJ811" i="84"/>
  <c r="FI811" i="84"/>
  <c r="FH811" i="84"/>
  <c r="FF811" i="84"/>
  <c r="FA811" i="84"/>
  <c r="FQ810" i="84"/>
  <c r="FP810" i="84"/>
  <c r="FO810" i="84"/>
  <c r="FN810" i="84"/>
  <c r="FM810" i="84"/>
  <c r="FL810" i="84"/>
  <c r="FK810" i="84"/>
  <c r="FJ810" i="84"/>
  <c r="FI810" i="84"/>
  <c r="FH810" i="84"/>
  <c r="FF810" i="84"/>
  <c r="FA810" i="84"/>
  <c r="FQ809" i="84"/>
  <c r="FP809" i="84"/>
  <c r="FO809" i="84"/>
  <c r="FN809" i="84"/>
  <c r="FM809" i="84"/>
  <c r="FL809" i="84"/>
  <c r="FK809" i="84"/>
  <c r="FJ809" i="84"/>
  <c r="FI809" i="84"/>
  <c r="FH809" i="84"/>
  <c r="FF809" i="84"/>
  <c r="FA809" i="84"/>
  <c r="FQ808" i="84"/>
  <c r="FP808" i="84"/>
  <c r="FO808" i="84"/>
  <c r="FN808" i="84"/>
  <c r="FM808" i="84"/>
  <c r="FL808" i="84"/>
  <c r="FK808" i="84"/>
  <c r="FJ808" i="84"/>
  <c r="FI808" i="84"/>
  <c r="FH808" i="84"/>
  <c r="FF808" i="84"/>
  <c r="FA808" i="84"/>
  <c r="FQ807" i="84"/>
  <c r="FP807" i="84"/>
  <c r="FO807" i="84"/>
  <c r="FN807" i="84"/>
  <c r="FM807" i="84"/>
  <c r="FL807" i="84"/>
  <c r="FK807" i="84"/>
  <c r="FJ807" i="84"/>
  <c r="FI807" i="84"/>
  <c r="FH807" i="84"/>
  <c r="FF807" i="84"/>
  <c r="FA807" i="84"/>
  <c r="FQ806" i="84"/>
  <c r="FP806" i="84"/>
  <c r="FO806" i="84"/>
  <c r="FN806" i="84"/>
  <c r="FM806" i="84"/>
  <c r="FL806" i="84"/>
  <c r="FK806" i="84"/>
  <c r="FJ806" i="84"/>
  <c r="FI806" i="84"/>
  <c r="FH806" i="84"/>
  <c r="FF806" i="84"/>
  <c r="FA806" i="84"/>
  <c r="FQ805" i="84"/>
  <c r="FP805" i="84"/>
  <c r="FO805" i="84"/>
  <c r="FN805" i="84"/>
  <c r="FM805" i="84"/>
  <c r="FL805" i="84"/>
  <c r="FK805" i="84"/>
  <c r="FJ805" i="84"/>
  <c r="FI805" i="84"/>
  <c r="FH805" i="84"/>
  <c r="FF805" i="84"/>
  <c r="FA805" i="84"/>
  <c r="FQ804" i="84"/>
  <c r="FP804" i="84"/>
  <c r="FO804" i="84"/>
  <c r="FN804" i="84"/>
  <c r="FM804" i="84"/>
  <c r="FL804" i="84"/>
  <c r="FK804" i="84"/>
  <c r="FJ804" i="84"/>
  <c r="FI804" i="84"/>
  <c r="FH804" i="84"/>
  <c r="FF804" i="84"/>
  <c r="FA804" i="84"/>
  <c r="FQ803" i="84"/>
  <c r="FP803" i="84"/>
  <c r="FO803" i="84"/>
  <c r="FN803" i="84"/>
  <c r="FM803" i="84"/>
  <c r="FL803" i="84"/>
  <c r="FK803" i="84"/>
  <c r="FJ803" i="84"/>
  <c r="FI803" i="84"/>
  <c r="FH803" i="84"/>
  <c r="FF803" i="84"/>
  <c r="FA803" i="84"/>
  <c r="FQ802" i="84"/>
  <c r="FP802" i="84"/>
  <c r="FO802" i="84"/>
  <c r="FN802" i="84"/>
  <c r="FM802" i="84"/>
  <c r="FL802" i="84"/>
  <c r="FK802" i="84"/>
  <c r="FJ802" i="84"/>
  <c r="FI802" i="84"/>
  <c r="FH802" i="84"/>
  <c r="FF802" i="84"/>
  <c r="FA802" i="84"/>
  <c r="FQ801" i="84"/>
  <c r="FP801" i="84"/>
  <c r="FO801" i="84"/>
  <c r="FN801" i="84"/>
  <c r="FM801" i="84"/>
  <c r="FL801" i="84"/>
  <c r="FK801" i="84"/>
  <c r="FJ801" i="84"/>
  <c r="FI801" i="84"/>
  <c r="FH801" i="84"/>
  <c r="FF801" i="84"/>
  <c r="FA801" i="84"/>
  <c r="FQ800" i="84"/>
  <c r="FP800" i="84"/>
  <c r="FO800" i="84"/>
  <c r="FN800" i="84"/>
  <c r="FM800" i="84"/>
  <c r="FL800" i="84"/>
  <c r="FK800" i="84"/>
  <c r="FJ800" i="84"/>
  <c r="FI800" i="84"/>
  <c r="FH800" i="84"/>
  <c r="FF800" i="84"/>
  <c r="FA800" i="84"/>
  <c r="FQ799" i="84"/>
  <c r="FP799" i="84"/>
  <c r="FO799" i="84"/>
  <c r="FN799" i="84"/>
  <c r="FM799" i="84"/>
  <c r="FL799" i="84"/>
  <c r="FK799" i="84"/>
  <c r="FJ799" i="84"/>
  <c r="FI799" i="84"/>
  <c r="FH799" i="84"/>
  <c r="FF799" i="84"/>
  <c r="FA799" i="84"/>
  <c r="FQ798" i="84"/>
  <c r="FP798" i="84"/>
  <c r="FO798" i="84"/>
  <c r="FN798" i="84"/>
  <c r="FM798" i="84"/>
  <c r="FL798" i="84"/>
  <c r="FK798" i="84"/>
  <c r="FJ798" i="84"/>
  <c r="FI798" i="84"/>
  <c r="FH798" i="84"/>
  <c r="FF798" i="84"/>
  <c r="FA798" i="84"/>
  <c r="FQ797" i="84"/>
  <c r="FP797" i="84"/>
  <c r="FO797" i="84"/>
  <c r="FN797" i="84"/>
  <c r="FM797" i="84"/>
  <c r="FL797" i="84"/>
  <c r="FK797" i="84"/>
  <c r="FJ797" i="84"/>
  <c r="FI797" i="84"/>
  <c r="FH797" i="84"/>
  <c r="FF797" i="84"/>
  <c r="FA797" i="84"/>
  <c r="FQ796" i="84"/>
  <c r="FP796" i="84"/>
  <c r="FO796" i="84"/>
  <c r="FN796" i="84"/>
  <c r="FM796" i="84"/>
  <c r="FL796" i="84"/>
  <c r="FK796" i="84"/>
  <c r="FJ796" i="84"/>
  <c r="FI796" i="84"/>
  <c r="FH796" i="84"/>
  <c r="FF796" i="84"/>
  <c r="FA796" i="84"/>
  <c r="FQ795" i="84"/>
  <c r="FP795" i="84"/>
  <c r="FO795" i="84"/>
  <c r="FN795" i="84"/>
  <c r="FM795" i="84"/>
  <c r="FL795" i="84"/>
  <c r="FK795" i="84"/>
  <c r="FJ795" i="84"/>
  <c r="FI795" i="84"/>
  <c r="FH795" i="84"/>
  <c r="FF795" i="84"/>
  <c r="FA795" i="84"/>
  <c r="FQ794" i="84"/>
  <c r="FP794" i="84"/>
  <c r="FO794" i="84"/>
  <c r="FN794" i="84"/>
  <c r="FM794" i="84"/>
  <c r="FL794" i="84"/>
  <c r="FK794" i="84"/>
  <c r="FJ794" i="84"/>
  <c r="FI794" i="84"/>
  <c r="FH794" i="84"/>
  <c r="FF794" i="84"/>
  <c r="FA794" i="84"/>
  <c r="FQ793" i="84"/>
  <c r="FP793" i="84"/>
  <c r="FO793" i="84"/>
  <c r="FN793" i="84"/>
  <c r="FM793" i="84"/>
  <c r="FL793" i="84"/>
  <c r="FK793" i="84"/>
  <c r="FJ793" i="84"/>
  <c r="FI793" i="84"/>
  <c r="FH793" i="84"/>
  <c r="FF793" i="84"/>
  <c r="FA793" i="84"/>
  <c r="FQ792" i="84"/>
  <c r="FP792" i="84"/>
  <c r="FO792" i="84"/>
  <c r="FN792" i="84"/>
  <c r="FM792" i="84"/>
  <c r="FL792" i="84"/>
  <c r="FK792" i="84"/>
  <c r="FJ792" i="84"/>
  <c r="FI792" i="84"/>
  <c r="FH792" i="84"/>
  <c r="FF792" i="84"/>
  <c r="FA792" i="84"/>
  <c r="FQ791" i="84"/>
  <c r="FP791" i="84"/>
  <c r="FO791" i="84"/>
  <c r="FN791" i="84"/>
  <c r="FM791" i="84"/>
  <c r="FL791" i="84"/>
  <c r="FK791" i="84"/>
  <c r="FJ791" i="84"/>
  <c r="FI791" i="84"/>
  <c r="FH791" i="84"/>
  <c r="FF791" i="84"/>
  <c r="FA791" i="84"/>
  <c r="FQ790" i="84"/>
  <c r="FP790" i="84"/>
  <c r="FO790" i="84"/>
  <c r="FN790" i="84"/>
  <c r="FM790" i="84"/>
  <c r="FL790" i="84"/>
  <c r="FK790" i="84"/>
  <c r="FJ790" i="84"/>
  <c r="FI790" i="84"/>
  <c r="FH790" i="84"/>
  <c r="FF790" i="84"/>
  <c r="FA790" i="84"/>
  <c r="FQ789" i="84"/>
  <c r="FP789" i="84"/>
  <c r="FO789" i="84"/>
  <c r="FN789" i="84"/>
  <c r="FM789" i="84"/>
  <c r="FL789" i="84"/>
  <c r="FK789" i="84"/>
  <c r="FJ789" i="84"/>
  <c r="FI789" i="84"/>
  <c r="FH789" i="84"/>
  <c r="FF789" i="84"/>
  <c r="FA789" i="84"/>
  <c r="FQ788" i="84"/>
  <c r="FP788" i="84"/>
  <c r="FO788" i="84"/>
  <c r="FN788" i="84"/>
  <c r="FM788" i="84"/>
  <c r="FL788" i="84"/>
  <c r="FK788" i="84"/>
  <c r="FJ788" i="84"/>
  <c r="FI788" i="84"/>
  <c r="FH788" i="84"/>
  <c r="FF788" i="84"/>
  <c r="FA788" i="84"/>
  <c r="FQ787" i="84"/>
  <c r="FP787" i="84"/>
  <c r="FO787" i="84"/>
  <c r="FN787" i="84"/>
  <c r="FM787" i="84"/>
  <c r="FL787" i="84"/>
  <c r="FK787" i="84"/>
  <c r="FJ787" i="84"/>
  <c r="FI787" i="84"/>
  <c r="FH787" i="84"/>
  <c r="FF787" i="84"/>
  <c r="FA787" i="84"/>
  <c r="FQ786" i="84"/>
  <c r="FP786" i="84"/>
  <c r="FO786" i="84"/>
  <c r="FN786" i="84"/>
  <c r="FM786" i="84"/>
  <c r="FL786" i="84"/>
  <c r="FK786" i="84"/>
  <c r="FJ786" i="84"/>
  <c r="FI786" i="84"/>
  <c r="FH786" i="84"/>
  <c r="FF786" i="84"/>
  <c r="FA786" i="84"/>
  <c r="FQ785" i="84"/>
  <c r="FP785" i="84"/>
  <c r="FO785" i="84"/>
  <c r="FN785" i="84"/>
  <c r="FM785" i="84"/>
  <c r="FL785" i="84"/>
  <c r="FK785" i="84"/>
  <c r="FJ785" i="84"/>
  <c r="FI785" i="84"/>
  <c r="FH785" i="84"/>
  <c r="FF785" i="84"/>
  <c r="FA785" i="84"/>
  <c r="FQ784" i="84"/>
  <c r="FP784" i="84"/>
  <c r="FO784" i="84"/>
  <c r="FN784" i="84"/>
  <c r="FM784" i="84"/>
  <c r="FL784" i="84"/>
  <c r="FK784" i="84"/>
  <c r="FJ784" i="84"/>
  <c r="FI784" i="84"/>
  <c r="FH784" i="84"/>
  <c r="FF784" i="84"/>
  <c r="FA784" i="84"/>
  <c r="FQ783" i="84"/>
  <c r="FP783" i="84"/>
  <c r="FO783" i="84"/>
  <c r="FN783" i="84"/>
  <c r="FM783" i="84"/>
  <c r="FL783" i="84"/>
  <c r="FK783" i="84"/>
  <c r="FJ783" i="84"/>
  <c r="FI783" i="84"/>
  <c r="FH783" i="84"/>
  <c r="FF783" i="84"/>
  <c r="FA783" i="84"/>
  <c r="FQ782" i="84"/>
  <c r="FP782" i="84"/>
  <c r="FO782" i="84"/>
  <c r="FN782" i="84"/>
  <c r="FM782" i="84"/>
  <c r="FL782" i="84"/>
  <c r="FK782" i="84"/>
  <c r="FJ782" i="84"/>
  <c r="FI782" i="84"/>
  <c r="FH782" i="84"/>
  <c r="FF782" i="84"/>
  <c r="FA782" i="84"/>
  <c r="FQ781" i="84"/>
  <c r="FP781" i="84"/>
  <c r="FO781" i="84"/>
  <c r="FN781" i="84"/>
  <c r="FM781" i="84"/>
  <c r="FL781" i="84"/>
  <c r="FK781" i="84"/>
  <c r="FJ781" i="84"/>
  <c r="FI781" i="84"/>
  <c r="FH781" i="84"/>
  <c r="FF781" i="84"/>
  <c r="FA781" i="84"/>
  <c r="FQ780" i="84"/>
  <c r="FP780" i="84"/>
  <c r="FO780" i="84"/>
  <c r="FN780" i="84"/>
  <c r="FM780" i="84"/>
  <c r="FL780" i="84"/>
  <c r="FK780" i="84"/>
  <c r="FJ780" i="84"/>
  <c r="FI780" i="84"/>
  <c r="FH780" i="84"/>
  <c r="FF780" i="84"/>
  <c r="FA780" i="84"/>
  <c r="FQ779" i="84"/>
  <c r="FP779" i="84"/>
  <c r="FO779" i="84"/>
  <c r="FN779" i="84"/>
  <c r="FM779" i="84"/>
  <c r="FL779" i="84"/>
  <c r="FK779" i="84"/>
  <c r="FJ779" i="84"/>
  <c r="FI779" i="84"/>
  <c r="FH779" i="84"/>
  <c r="FF779" i="84"/>
  <c r="FA779" i="84"/>
  <c r="FQ778" i="84"/>
  <c r="FP778" i="84"/>
  <c r="FO778" i="84"/>
  <c r="FN778" i="84"/>
  <c r="FM778" i="84"/>
  <c r="FL778" i="84"/>
  <c r="FK778" i="84"/>
  <c r="FJ778" i="84"/>
  <c r="FI778" i="84"/>
  <c r="FH778" i="84"/>
  <c r="FF778" i="84"/>
  <c r="FA778" i="84"/>
  <c r="FQ777" i="84"/>
  <c r="FP777" i="84"/>
  <c r="FO777" i="84"/>
  <c r="FN777" i="84"/>
  <c r="FM777" i="84"/>
  <c r="FL777" i="84"/>
  <c r="FK777" i="84"/>
  <c r="FJ777" i="84"/>
  <c r="FI777" i="84"/>
  <c r="FH777" i="84"/>
  <c r="FF777" i="84"/>
  <c r="FA777" i="84"/>
  <c r="FQ776" i="84"/>
  <c r="FP776" i="84"/>
  <c r="FO776" i="84"/>
  <c r="FN776" i="84"/>
  <c r="FM776" i="84"/>
  <c r="FL776" i="84"/>
  <c r="FK776" i="84"/>
  <c r="FJ776" i="84"/>
  <c r="FI776" i="84"/>
  <c r="FH776" i="84"/>
  <c r="FF776" i="84"/>
  <c r="FA776" i="84"/>
  <c r="FQ775" i="84"/>
  <c r="FP775" i="84"/>
  <c r="FO775" i="84"/>
  <c r="FN775" i="84"/>
  <c r="FM775" i="84"/>
  <c r="FL775" i="84"/>
  <c r="FK775" i="84"/>
  <c r="FJ775" i="84"/>
  <c r="FI775" i="84"/>
  <c r="FH775" i="84"/>
  <c r="FF775" i="84"/>
  <c r="FA775" i="84"/>
  <c r="FQ774" i="84"/>
  <c r="FP774" i="84"/>
  <c r="FO774" i="84"/>
  <c r="FN774" i="84"/>
  <c r="FM774" i="84"/>
  <c r="FL774" i="84"/>
  <c r="FK774" i="84"/>
  <c r="FJ774" i="84"/>
  <c r="FI774" i="84"/>
  <c r="FH774" i="84"/>
  <c r="FF774" i="84"/>
  <c r="FA774" i="84"/>
  <c r="FQ773" i="84"/>
  <c r="FP773" i="84"/>
  <c r="FO773" i="84"/>
  <c r="FN773" i="84"/>
  <c r="FM773" i="84"/>
  <c r="FL773" i="84"/>
  <c r="FK773" i="84"/>
  <c r="FJ773" i="84"/>
  <c r="FI773" i="84"/>
  <c r="FH773" i="84"/>
  <c r="FF773" i="84"/>
  <c r="FA773" i="84"/>
  <c r="FQ772" i="84"/>
  <c r="FP772" i="84"/>
  <c r="FO772" i="84"/>
  <c r="FN772" i="84"/>
  <c r="FM772" i="84"/>
  <c r="FL772" i="84"/>
  <c r="FK772" i="84"/>
  <c r="FJ772" i="84"/>
  <c r="FI772" i="84"/>
  <c r="FH772" i="84"/>
  <c r="FF772" i="84"/>
  <c r="FA772" i="84"/>
  <c r="FQ771" i="84"/>
  <c r="FP771" i="84"/>
  <c r="FO771" i="84"/>
  <c r="FN771" i="84"/>
  <c r="FM771" i="84"/>
  <c r="FL771" i="84"/>
  <c r="FK771" i="84"/>
  <c r="FJ771" i="84"/>
  <c r="FI771" i="84"/>
  <c r="FH771" i="84"/>
  <c r="FF771" i="84"/>
  <c r="FA771" i="84"/>
  <c r="FQ770" i="84"/>
  <c r="FP770" i="84"/>
  <c r="FO770" i="84"/>
  <c r="FN770" i="84"/>
  <c r="FM770" i="84"/>
  <c r="FL770" i="84"/>
  <c r="FK770" i="84"/>
  <c r="FJ770" i="84"/>
  <c r="FI770" i="84"/>
  <c r="FH770" i="84"/>
  <c r="FF770" i="84"/>
  <c r="FA770" i="84"/>
  <c r="FQ769" i="84"/>
  <c r="FP769" i="84"/>
  <c r="FO769" i="84"/>
  <c r="FN769" i="84"/>
  <c r="FM769" i="84"/>
  <c r="FL769" i="84"/>
  <c r="FK769" i="84"/>
  <c r="FJ769" i="84"/>
  <c r="FI769" i="84"/>
  <c r="FH769" i="84"/>
  <c r="FF769" i="84"/>
  <c r="FA769" i="84"/>
  <c r="FQ768" i="84"/>
  <c r="FP768" i="84"/>
  <c r="FO768" i="84"/>
  <c r="FN768" i="84"/>
  <c r="FM768" i="84"/>
  <c r="FL768" i="84"/>
  <c r="FK768" i="84"/>
  <c r="FJ768" i="84"/>
  <c r="FI768" i="84"/>
  <c r="FH768" i="84"/>
  <c r="FF768" i="84"/>
  <c r="FA768" i="84"/>
  <c r="FQ767" i="84"/>
  <c r="FP767" i="84"/>
  <c r="FO767" i="84"/>
  <c r="FN767" i="84"/>
  <c r="FM767" i="84"/>
  <c r="FL767" i="84"/>
  <c r="FK767" i="84"/>
  <c r="FJ767" i="84"/>
  <c r="FI767" i="84"/>
  <c r="FH767" i="84"/>
  <c r="FF767" i="84"/>
  <c r="FA767" i="84"/>
  <c r="FQ766" i="84"/>
  <c r="FP766" i="84"/>
  <c r="FO766" i="84"/>
  <c r="FN766" i="84"/>
  <c r="FM766" i="84"/>
  <c r="FL766" i="84"/>
  <c r="FK766" i="84"/>
  <c r="FJ766" i="84"/>
  <c r="FI766" i="84"/>
  <c r="FH766" i="84"/>
  <c r="FF766" i="84"/>
  <c r="FA766" i="84"/>
  <c r="FQ765" i="84"/>
  <c r="FP765" i="84"/>
  <c r="FO765" i="84"/>
  <c r="FN765" i="84"/>
  <c r="FM765" i="84"/>
  <c r="FL765" i="84"/>
  <c r="FK765" i="84"/>
  <c r="FJ765" i="84"/>
  <c r="FI765" i="84"/>
  <c r="FH765" i="84"/>
  <c r="FF765" i="84"/>
  <c r="FA765" i="84"/>
  <c r="FQ764" i="84"/>
  <c r="FP764" i="84"/>
  <c r="FO764" i="84"/>
  <c r="FN764" i="84"/>
  <c r="FM764" i="84"/>
  <c r="FL764" i="84"/>
  <c r="FK764" i="84"/>
  <c r="FJ764" i="84"/>
  <c r="FI764" i="84"/>
  <c r="FH764" i="84"/>
  <c r="FF764" i="84"/>
  <c r="FA764" i="84"/>
  <c r="FQ763" i="84"/>
  <c r="FP763" i="84"/>
  <c r="FO763" i="84"/>
  <c r="FN763" i="84"/>
  <c r="FM763" i="84"/>
  <c r="FL763" i="84"/>
  <c r="FK763" i="84"/>
  <c r="FJ763" i="84"/>
  <c r="FI763" i="84"/>
  <c r="FH763" i="84"/>
  <c r="FF763" i="84"/>
  <c r="FA763" i="84"/>
  <c r="FQ762" i="84"/>
  <c r="FP762" i="84"/>
  <c r="FO762" i="84"/>
  <c r="FN762" i="84"/>
  <c r="FM762" i="84"/>
  <c r="FL762" i="84"/>
  <c r="FK762" i="84"/>
  <c r="FJ762" i="84"/>
  <c r="FI762" i="84"/>
  <c r="FH762" i="84"/>
  <c r="FF762" i="84"/>
  <c r="FA762" i="84"/>
  <c r="FQ761" i="84"/>
  <c r="FP761" i="84"/>
  <c r="FO761" i="84"/>
  <c r="FN761" i="84"/>
  <c r="FM761" i="84"/>
  <c r="FL761" i="84"/>
  <c r="FK761" i="84"/>
  <c r="FJ761" i="84"/>
  <c r="FI761" i="84"/>
  <c r="FH761" i="84"/>
  <c r="FF761" i="84"/>
  <c r="FA761" i="84"/>
  <c r="FQ760" i="84"/>
  <c r="FP760" i="84"/>
  <c r="FO760" i="84"/>
  <c r="FN760" i="84"/>
  <c r="FM760" i="84"/>
  <c r="FL760" i="84"/>
  <c r="FK760" i="84"/>
  <c r="FJ760" i="84"/>
  <c r="FI760" i="84"/>
  <c r="FH760" i="84"/>
  <c r="FF760" i="84"/>
  <c r="FA760" i="84"/>
  <c r="FQ759" i="84"/>
  <c r="FP759" i="84"/>
  <c r="FO759" i="84"/>
  <c r="FN759" i="84"/>
  <c r="FM759" i="84"/>
  <c r="FL759" i="84"/>
  <c r="FK759" i="84"/>
  <c r="FJ759" i="84"/>
  <c r="FI759" i="84"/>
  <c r="FH759" i="84"/>
  <c r="FF759" i="84"/>
  <c r="FA759" i="84"/>
  <c r="FQ758" i="84"/>
  <c r="FP758" i="84"/>
  <c r="FO758" i="84"/>
  <c r="FN758" i="84"/>
  <c r="FM758" i="84"/>
  <c r="FL758" i="84"/>
  <c r="FK758" i="84"/>
  <c r="FJ758" i="84"/>
  <c r="FI758" i="84"/>
  <c r="FH758" i="84"/>
  <c r="FF758" i="84"/>
  <c r="FA758" i="84"/>
  <c r="FQ757" i="84"/>
  <c r="FP757" i="84"/>
  <c r="FO757" i="84"/>
  <c r="FN757" i="84"/>
  <c r="FM757" i="84"/>
  <c r="FL757" i="84"/>
  <c r="FK757" i="84"/>
  <c r="FJ757" i="84"/>
  <c r="FI757" i="84"/>
  <c r="FH757" i="84"/>
  <c r="FF757" i="84"/>
  <c r="FA757" i="84"/>
  <c r="FQ756" i="84"/>
  <c r="FP756" i="84"/>
  <c r="FO756" i="84"/>
  <c r="FN756" i="84"/>
  <c r="FM756" i="84"/>
  <c r="FL756" i="84"/>
  <c r="FK756" i="84"/>
  <c r="FJ756" i="84"/>
  <c r="FI756" i="84"/>
  <c r="FH756" i="84"/>
  <c r="FF756" i="84"/>
  <c r="FA756" i="84"/>
  <c r="FQ755" i="84"/>
  <c r="FP755" i="84"/>
  <c r="FO755" i="84"/>
  <c r="FN755" i="84"/>
  <c r="FM755" i="84"/>
  <c r="FL755" i="84"/>
  <c r="FK755" i="84"/>
  <c r="FJ755" i="84"/>
  <c r="FI755" i="84"/>
  <c r="FH755" i="84"/>
  <c r="FF755" i="84"/>
  <c r="FA755" i="84"/>
  <c r="FQ754" i="84"/>
  <c r="FP754" i="84"/>
  <c r="FO754" i="84"/>
  <c r="FN754" i="84"/>
  <c r="FM754" i="84"/>
  <c r="FL754" i="84"/>
  <c r="FK754" i="84"/>
  <c r="FJ754" i="84"/>
  <c r="FI754" i="84"/>
  <c r="FH754" i="84"/>
  <c r="FF754" i="84"/>
  <c r="FA754" i="84"/>
  <c r="FQ753" i="84"/>
  <c r="FP753" i="84"/>
  <c r="FO753" i="84"/>
  <c r="FN753" i="84"/>
  <c r="FM753" i="84"/>
  <c r="FL753" i="84"/>
  <c r="FK753" i="84"/>
  <c r="FJ753" i="84"/>
  <c r="FI753" i="84"/>
  <c r="FH753" i="84"/>
  <c r="FF753" i="84"/>
  <c r="FA753" i="84"/>
  <c r="FQ752" i="84"/>
  <c r="FP752" i="84"/>
  <c r="FO752" i="84"/>
  <c r="FN752" i="84"/>
  <c r="FM752" i="84"/>
  <c r="FL752" i="84"/>
  <c r="FK752" i="84"/>
  <c r="FJ752" i="84"/>
  <c r="FI752" i="84"/>
  <c r="FH752" i="84"/>
  <c r="FF752" i="84"/>
  <c r="FA752" i="84"/>
  <c r="FQ751" i="84"/>
  <c r="FP751" i="84"/>
  <c r="FO751" i="84"/>
  <c r="FN751" i="84"/>
  <c r="FM751" i="84"/>
  <c r="FL751" i="84"/>
  <c r="FK751" i="84"/>
  <c r="FJ751" i="84"/>
  <c r="FI751" i="84"/>
  <c r="FH751" i="84"/>
  <c r="FF751" i="84"/>
  <c r="FA751" i="84"/>
  <c r="FQ750" i="84"/>
  <c r="FP750" i="84"/>
  <c r="FO750" i="84"/>
  <c r="FN750" i="84"/>
  <c r="FM750" i="84"/>
  <c r="FL750" i="84"/>
  <c r="FK750" i="84"/>
  <c r="FJ750" i="84"/>
  <c r="FI750" i="84"/>
  <c r="FH750" i="84"/>
  <c r="FF750" i="84"/>
  <c r="FA750" i="84"/>
  <c r="FQ749" i="84"/>
  <c r="FP749" i="84"/>
  <c r="FO749" i="84"/>
  <c r="FN749" i="84"/>
  <c r="FM749" i="84"/>
  <c r="FL749" i="84"/>
  <c r="FK749" i="84"/>
  <c r="FJ749" i="84"/>
  <c r="FI749" i="84"/>
  <c r="FH749" i="84"/>
  <c r="FF749" i="84"/>
  <c r="FA749" i="84"/>
  <c r="FQ748" i="84"/>
  <c r="FP748" i="84"/>
  <c r="FO748" i="84"/>
  <c r="FN748" i="84"/>
  <c r="FM748" i="84"/>
  <c r="FL748" i="84"/>
  <c r="FK748" i="84"/>
  <c r="FJ748" i="84"/>
  <c r="FI748" i="84"/>
  <c r="FH748" i="84"/>
  <c r="FF748" i="84"/>
  <c r="FA748" i="84"/>
  <c r="FQ747" i="84"/>
  <c r="FP747" i="84"/>
  <c r="FO747" i="84"/>
  <c r="FN747" i="84"/>
  <c r="FM747" i="84"/>
  <c r="FL747" i="84"/>
  <c r="FK747" i="84"/>
  <c r="FJ747" i="84"/>
  <c r="FI747" i="84"/>
  <c r="FH747" i="84"/>
  <c r="FF747" i="84"/>
  <c r="FA747" i="84"/>
  <c r="FQ746" i="84"/>
  <c r="FP746" i="84"/>
  <c r="FO746" i="84"/>
  <c r="FN746" i="84"/>
  <c r="FM746" i="84"/>
  <c r="FL746" i="84"/>
  <c r="FK746" i="84"/>
  <c r="FJ746" i="84"/>
  <c r="FI746" i="84"/>
  <c r="FH746" i="84"/>
  <c r="FF746" i="84"/>
  <c r="FA746" i="84"/>
  <c r="FQ745" i="84"/>
  <c r="FP745" i="84"/>
  <c r="FO745" i="84"/>
  <c r="FN745" i="84"/>
  <c r="FM745" i="84"/>
  <c r="FL745" i="84"/>
  <c r="FK745" i="84"/>
  <c r="FJ745" i="84"/>
  <c r="FI745" i="84"/>
  <c r="FH745" i="84"/>
  <c r="FF745" i="84"/>
  <c r="FA745" i="84"/>
  <c r="FQ744" i="84"/>
  <c r="FP744" i="84"/>
  <c r="FO744" i="84"/>
  <c r="FN744" i="84"/>
  <c r="FM744" i="84"/>
  <c r="FL744" i="84"/>
  <c r="FK744" i="84"/>
  <c r="FJ744" i="84"/>
  <c r="FI744" i="84"/>
  <c r="FH744" i="84"/>
  <c r="FF744" i="84"/>
  <c r="FA744" i="84"/>
  <c r="FQ743" i="84"/>
  <c r="FP743" i="84"/>
  <c r="FO743" i="84"/>
  <c r="FN743" i="84"/>
  <c r="FM743" i="84"/>
  <c r="FL743" i="84"/>
  <c r="FK743" i="84"/>
  <c r="FJ743" i="84"/>
  <c r="FI743" i="84"/>
  <c r="FH743" i="84"/>
  <c r="FF743" i="84"/>
  <c r="FA743" i="84"/>
  <c r="FQ742" i="84"/>
  <c r="FP742" i="84"/>
  <c r="FO742" i="84"/>
  <c r="FN742" i="84"/>
  <c r="FM742" i="84"/>
  <c r="FL742" i="84"/>
  <c r="FK742" i="84"/>
  <c r="FJ742" i="84"/>
  <c r="FI742" i="84"/>
  <c r="FH742" i="84"/>
  <c r="FF742" i="84"/>
  <c r="FA742" i="84"/>
  <c r="FQ741" i="84"/>
  <c r="FP741" i="84"/>
  <c r="FO741" i="84"/>
  <c r="FN741" i="84"/>
  <c r="FM741" i="84"/>
  <c r="FL741" i="84"/>
  <c r="FK741" i="84"/>
  <c r="FJ741" i="84"/>
  <c r="FI741" i="84"/>
  <c r="FH741" i="84"/>
  <c r="FF741" i="84"/>
  <c r="FA741" i="84"/>
  <c r="FQ740" i="84"/>
  <c r="FP740" i="84"/>
  <c r="FO740" i="84"/>
  <c r="FN740" i="84"/>
  <c r="FM740" i="84"/>
  <c r="FL740" i="84"/>
  <c r="FK740" i="84"/>
  <c r="FJ740" i="84"/>
  <c r="FI740" i="84"/>
  <c r="FH740" i="84"/>
  <c r="FF740" i="84"/>
  <c r="FA740" i="84"/>
  <c r="FQ739" i="84"/>
  <c r="FP739" i="84"/>
  <c r="FO739" i="84"/>
  <c r="FN739" i="84"/>
  <c r="FM739" i="84"/>
  <c r="FL739" i="84"/>
  <c r="FK739" i="84"/>
  <c r="FJ739" i="84"/>
  <c r="FI739" i="84"/>
  <c r="FH739" i="84"/>
  <c r="FF739" i="84"/>
  <c r="FA739" i="84"/>
  <c r="FQ738" i="84"/>
  <c r="FP738" i="84"/>
  <c r="FO738" i="84"/>
  <c r="FN738" i="84"/>
  <c r="FM738" i="84"/>
  <c r="FL738" i="84"/>
  <c r="FK738" i="84"/>
  <c r="FJ738" i="84"/>
  <c r="FI738" i="84"/>
  <c r="FH738" i="84"/>
  <c r="FF738" i="84"/>
  <c r="FA738" i="84"/>
  <c r="FQ737" i="84"/>
  <c r="FP737" i="84"/>
  <c r="FO737" i="84"/>
  <c r="FN737" i="84"/>
  <c r="FM737" i="84"/>
  <c r="FL737" i="84"/>
  <c r="FK737" i="84"/>
  <c r="FJ737" i="84"/>
  <c r="FI737" i="84"/>
  <c r="FH737" i="84"/>
  <c r="FF737" i="84"/>
  <c r="FA737" i="84"/>
  <c r="FQ736" i="84"/>
  <c r="FP736" i="84"/>
  <c r="FO736" i="84"/>
  <c r="FN736" i="84"/>
  <c r="FM736" i="84"/>
  <c r="FL736" i="84"/>
  <c r="FK736" i="84"/>
  <c r="FJ736" i="84"/>
  <c r="FI736" i="84"/>
  <c r="FH736" i="84"/>
  <c r="FF736" i="84"/>
  <c r="FA736" i="84"/>
  <c r="FQ735" i="84"/>
  <c r="FP735" i="84"/>
  <c r="FO735" i="84"/>
  <c r="FN735" i="84"/>
  <c r="FM735" i="84"/>
  <c r="FL735" i="84"/>
  <c r="FK735" i="84"/>
  <c r="FJ735" i="84"/>
  <c r="FI735" i="84"/>
  <c r="FH735" i="84"/>
  <c r="FF735" i="84"/>
  <c r="FA735" i="84"/>
  <c r="FQ734" i="84"/>
  <c r="FP734" i="84"/>
  <c r="FO734" i="84"/>
  <c r="FN734" i="84"/>
  <c r="FM734" i="84"/>
  <c r="FL734" i="84"/>
  <c r="FK734" i="84"/>
  <c r="FJ734" i="84"/>
  <c r="FI734" i="84"/>
  <c r="FH734" i="84"/>
  <c r="FF734" i="84"/>
  <c r="FA734" i="84"/>
  <c r="FQ733" i="84"/>
  <c r="FP733" i="84"/>
  <c r="FO733" i="84"/>
  <c r="FN733" i="84"/>
  <c r="FM733" i="84"/>
  <c r="FL733" i="84"/>
  <c r="FK733" i="84"/>
  <c r="FJ733" i="84"/>
  <c r="FI733" i="84"/>
  <c r="FH733" i="84"/>
  <c r="FF733" i="84"/>
  <c r="FA733" i="84"/>
  <c r="FQ732" i="84"/>
  <c r="FP732" i="84"/>
  <c r="FO732" i="84"/>
  <c r="FN732" i="84"/>
  <c r="FM732" i="84"/>
  <c r="FL732" i="84"/>
  <c r="FK732" i="84"/>
  <c r="FJ732" i="84"/>
  <c r="FI732" i="84"/>
  <c r="FH732" i="84"/>
  <c r="FF732" i="84"/>
  <c r="FA732" i="84"/>
  <c r="FQ731" i="84"/>
  <c r="FP731" i="84"/>
  <c r="FO731" i="84"/>
  <c r="FN731" i="84"/>
  <c r="FM731" i="84"/>
  <c r="FL731" i="84"/>
  <c r="FK731" i="84"/>
  <c r="FJ731" i="84"/>
  <c r="FI731" i="84"/>
  <c r="FH731" i="84"/>
  <c r="FF731" i="84"/>
  <c r="FA731" i="84"/>
  <c r="FQ730" i="84"/>
  <c r="FP730" i="84"/>
  <c r="FO730" i="84"/>
  <c r="FN730" i="84"/>
  <c r="FM730" i="84"/>
  <c r="FL730" i="84"/>
  <c r="FK730" i="84"/>
  <c r="FJ730" i="84"/>
  <c r="FI730" i="84"/>
  <c r="FH730" i="84"/>
  <c r="FF730" i="84"/>
  <c r="FA730" i="84"/>
  <c r="FQ729" i="84"/>
  <c r="FP729" i="84"/>
  <c r="FO729" i="84"/>
  <c r="FN729" i="84"/>
  <c r="FM729" i="84"/>
  <c r="FL729" i="84"/>
  <c r="FK729" i="84"/>
  <c r="FJ729" i="84"/>
  <c r="FI729" i="84"/>
  <c r="FH729" i="84"/>
  <c r="FF729" i="84"/>
  <c r="FA729" i="84"/>
  <c r="FQ728" i="84"/>
  <c r="FP728" i="84"/>
  <c r="FO728" i="84"/>
  <c r="FN728" i="84"/>
  <c r="FM728" i="84"/>
  <c r="FL728" i="84"/>
  <c r="FK728" i="84"/>
  <c r="FJ728" i="84"/>
  <c r="FI728" i="84"/>
  <c r="FH728" i="84"/>
  <c r="FF728" i="84"/>
  <c r="FA728" i="84"/>
  <c r="FQ727" i="84"/>
  <c r="FP727" i="84"/>
  <c r="FO727" i="84"/>
  <c r="FN727" i="84"/>
  <c r="FM727" i="84"/>
  <c r="FL727" i="84"/>
  <c r="FK727" i="84"/>
  <c r="FJ727" i="84"/>
  <c r="FI727" i="84"/>
  <c r="FH727" i="84"/>
  <c r="FF727" i="84"/>
  <c r="FA727" i="84"/>
  <c r="FQ726" i="84"/>
  <c r="FP726" i="84"/>
  <c r="FO726" i="84"/>
  <c r="FN726" i="84"/>
  <c r="FM726" i="84"/>
  <c r="FL726" i="84"/>
  <c r="FK726" i="84"/>
  <c r="FJ726" i="84"/>
  <c r="FI726" i="84"/>
  <c r="FH726" i="84"/>
  <c r="FF726" i="84"/>
  <c r="FA726" i="84"/>
  <c r="FQ725" i="84"/>
  <c r="FP725" i="84"/>
  <c r="FO725" i="84"/>
  <c r="FN725" i="84"/>
  <c r="FM725" i="84"/>
  <c r="FL725" i="84"/>
  <c r="FK725" i="84"/>
  <c r="FJ725" i="84"/>
  <c r="FI725" i="84"/>
  <c r="FH725" i="84"/>
  <c r="FF725" i="84"/>
  <c r="FA725" i="84"/>
  <c r="FQ724" i="84"/>
  <c r="FP724" i="84"/>
  <c r="FO724" i="84"/>
  <c r="FN724" i="84"/>
  <c r="FM724" i="84"/>
  <c r="FL724" i="84"/>
  <c r="FK724" i="84"/>
  <c r="FJ724" i="84"/>
  <c r="FI724" i="84"/>
  <c r="FH724" i="84"/>
  <c r="FF724" i="84"/>
  <c r="FA724" i="84"/>
  <c r="FQ723" i="84"/>
  <c r="FP723" i="84"/>
  <c r="FO723" i="84"/>
  <c r="FN723" i="84"/>
  <c r="FM723" i="84"/>
  <c r="FL723" i="84"/>
  <c r="FK723" i="84"/>
  <c r="FJ723" i="84"/>
  <c r="FI723" i="84"/>
  <c r="FH723" i="84"/>
  <c r="FF723" i="84"/>
  <c r="FA723" i="84"/>
  <c r="FQ722" i="84"/>
  <c r="FP722" i="84"/>
  <c r="FO722" i="84"/>
  <c r="FN722" i="84"/>
  <c r="FM722" i="84"/>
  <c r="FL722" i="84"/>
  <c r="FK722" i="84"/>
  <c r="FJ722" i="84"/>
  <c r="FI722" i="84"/>
  <c r="FH722" i="84"/>
  <c r="FF722" i="84"/>
  <c r="FA722" i="84"/>
  <c r="FQ721" i="84"/>
  <c r="FP721" i="84"/>
  <c r="FO721" i="84"/>
  <c r="FN721" i="84"/>
  <c r="FM721" i="84"/>
  <c r="FL721" i="84"/>
  <c r="FK721" i="84"/>
  <c r="FJ721" i="84"/>
  <c r="FI721" i="84"/>
  <c r="FH721" i="84"/>
  <c r="FF721" i="84"/>
  <c r="FA721" i="84"/>
  <c r="FQ720" i="84"/>
  <c r="FP720" i="84"/>
  <c r="FO720" i="84"/>
  <c r="FN720" i="84"/>
  <c r="FM720" i="84"/>
  <c r="FL720" i="84"/>
  <c r="FK720" i="84"/>
  <c r="FJ720" i="84"/>
  <c r="FI720" i="84"/>
  <c r="FH720" i="84"/>
  <c r="FF720" i="84"/>
  <c r="FA720" i="84"/>
  <c r="FQ719" i="84"/>
  <c r="FP719" i="84"/>
  <c r="FO719" i="84"/>
  <c r="FN719" i="84"/>
  <c r="FM719" i="84"/>
  <c r="FL719" i="84"/>
  <c r="FK719" i="84"/>
  <c r="FJ719" i="84"/>
  <c r="FI719" i="84"/>
  <c r="FH719" i="84"/>
  <c r="FF719" i="84"/>
  <c r="FA719" i="84"/>
  <c r="FQ718" i="84"/>
  <c r="FP718" i="84"/>
  <c r="FO718" i="84"/>
  <c r="FN718" i="84"/>
  <c r="FM718" i="84"/>
  <c r="FL718" i="84"/>
  <c r="FK718" i="84"/>
  <c r="FJ718" i="84"/>
  <c r="FI718" i="84"/>
  <c r="FH718" i="84"/>
  <c r="FF718" i="84"/>
  <c r="FA718" i="84"/>
  <c r="FQ717" i="84"/>
  <c r="FP717" i="84"/>
  <c r="FO717" i="84"/>
  <c r="FN717" i="84"/>
  <c r="FM717" i="84"/>
  <c r="FL717" i="84"/>
  <c r="FK717" i="84"/>
  <c r="FJ717" i="84"/>
  <c r="FI717" i="84"/>
  <c r="FH717" i="84"/>
  <c r="FA717" i="84"/>
  <c r="FQ716" i="84"/>
  <c r="FP716" i="84"/>
  <c r="FO716" i="84"/>
  <c r="FN716" i="84"/>
  <c r="FM716" i="84"/>
  <c r="FL716" i="84"/>
  <c r="FK716" i="84"/>
  <c r="FJ716" i="84"/>
  <c r="FI716" i="84"/>
  <c r="FH716" i="84"/>
  <c r="FA716" i="84"/>
  <c r="FQ715" i="84"/>
  <c r="FP715" i="84"/>
  <c r="FO715" i="84"/>
  <c r="FN715" i="84"/>
  <c r="FM715" i="84"/>
  <c r="FL715" i="84"/>
  <c r="FK715" i="84"/>
  <c r="FJ715" i="84"/>
  <c r="FI715" i="84"/>
  <c r="FH715" i="84"/>
  <c r="FA715" i="84"/>
  <c r="FQ714" i="84"/>
  <c r="FP714" i="84"/>
  <c r="FO714" i="84"/>
  <c r="FN714" i="84"/>
  <c r="FM714" i="84"/>
  <c r="FL714" i="84"/>
  <c r="FK714" i="84"/>
  <c r="FJ714" i="84"/>
  <c r="FI714" i="84"/>
  <c r="FH714" i="84"/>
  <c r="FA714" i="84"/>
  <c r="FQ713" i="84"/>
  <c r="FP713" i="84"/>
  <c r="FO713" i="84"/>
  <c r="FN713" i="84"/>
  <c r="FM713" i="84"/>
  <c r="FL713" i="84"/>
  <c r="FK713" i="84"/>
  <c r="FJ713" i="84"/>
  <c r="FI713" i="84"/>
  <c r="FH713" i="84"/>
  <c r="FA713" i="84"/>
  <c r="FQ712" i="84"/>
  <c r="FP712" i="84"/>
  <c r="FO712" i="84"/>
  <c r="FN712" i="84"/>
  <c r="FM712" i="84"/>
  <c r="FL712" i="84"/>
  <c r="FK712" i="84"/>
  <c r="FJ712" i="84"/>
  <c r="FI712" i="84"/>
  <c r="FH712" i="84"/>
  <c r="FA712" i="84"/>
  <c r="FQ711" i="84"/>
  <c r="FP711" i="84"/>
  <c r="FO711" i="84"/>
  <c r="FN711" i="84"/>
  <c r="FM711" i="84"/>
  <c r="FL711" i="84"/>
  <c r="FK711" i="84"/>
  <c r="FJ711" i="84"/>
  <c r="FI711" i="84"/>
  <c r="FH711" i="84"/>
  <c r="FA711" i="84"/>
  <c r="FQ710" i="84"/>
  <c r="FP710" i="84"/>
  <c r="FO710" i="84"/>
  <c r="FN710" i="84"/>
  <c r="FM710" i="84"/>
  <c r="FL710" i="84"/>
  <c r="FK710" i="84"/>
  <c r="FJ710" i="84"/>
  <c r="FI710" i="84"/>
  <c r="FH710" i="84"/>
  <c r="FA710" i="84"/>
  <c r="FQ709" i="84"/>
  <c r="FP709" i="84"/>
  <c r="FO709" i="84"/>
  <c r="FN709" i="84"/>
  <c r="FM709" i="84"/>
  <c r="FL709" i="84"/>
  <c r="FK709" i="84"/>
  <c r="FJ709" i="84"/>
  <c r="FI709" i="84"/>
  <c r="FH709" i="84"/>
  <c r="FA709" i="84"/>
  <c r="FQ708" i="84"/>
  <c r="FP708" i="84"/>
  <c r="FO708" i="84"/>
  <c r="FN708" i="84"/>
  <c r="FM708" i="84"/>
  <c r="FL708" i="84"/>
  <c r="FK708" i="84"/>
  <c r="FJ708" i="84"/>
  <c r="FI708" i="84"/>
  <c r="FH708" i="84"/>
  <c r="FA708" i="84"/>
  <c r="FQ707" i="84"/>
  <c r="FP707" i="84"/>
  <c r="FO707" i="84"/>
  <c r="FN707" i="84"/>
  <c r="FM707" i="84"/>
  <c r="FL707" i="84"/>
  <c r="FK707" i="84"/>
  <c r="FJ707" i="84"/>
  <c r="FI707" i="84"/>
  <c r="FH707" i="84"/>
  <c r="FA707" i="84"/>
  <c r="FQ706" i="84"/>
  <c r="FP706" i="84"/>
  <c r="FO706" i="84"/>
  <c r="FN706" i="84"/>
  <c r="FM706" i="84"/>
  <c r="FL706" i="84"/>
  <c r="FK706" i="84"/>
  <c r="FJ706" i="84"/>
  <c r="FI706" i="84"/>
  <c r="FH706" i="84"/>
  <c r="FA706" i="84"/>
  <c r="FQ705" i="84"/>
  <c r="FP705" i="84"/>
  <c r="FO705" i="84"/>
  <c r="FN705" i="84"/>
  <c r="FM705" i="84"/>
  <c r="FL705" i="84"/>
  <c r="FK705" i="84"/>
  <c r="FJ705" i="84"/>
  <c r="FI705" i="84"/>
  <c r="FH705" i="84"/>
  <c r="FA705" i="84"/>
  <c r="FQ704" i="84"/>
  <c r="FP704" i="84"/>
  <c r="FO704" i="84"/>
  <c r="FN704" i="84"/>
  <c r="FM704" i="84"/>
  <c r="FL704" i="84"/>
  <c r="FK704" i="84"/>
  <c r="FJ704" i="84"/>
  <c r="FI704" i="84"/>
  <c r="FH704" i="84"/>
  <c r="FA704" i="84"/>
  <c r="FQ703" i="84"/>
  <c r="FP703" i="84"/>
  <c r="FO703" i="84"/>
  <c r="FN703" i="84"/>
  <c r="FM703" i="84"/>
  <c r="FL703" i="84"/>
  <c r="FK703" i="84"/>
  <c r="FJ703" i="84"/>
  <c r="FI703" i="84"/>
  <c r="FH703" i="84"/>
  <c r="FA703" i="84"/>
  <c r="FQ702" i="84"/>
  <c r="FP702" i="84"/>
  <c r="FO702" i="84"/>
  <c r="FN702" i="84"/>
  <c r="FM702" i="84"/>
  <c r="FL702" i="84"/>
  <c r="FK702" i="84"/>
  <c r="FJ702" i="84"/>
  <c r="FI702" i="84"/>
  <c r="FH702" i="84"/>
  <c r="FA702" i="84"/>
  <c r="FQ701" i="84"/>
  <c r="FP701" i="84"/>
  <c r="FO701" i="84"/>
  <c r="FN701" i="84"/>
  <c r="FM701" i="84"/>
  <c r="FL701" i="84"/>
  <c r="FK701" i="84"/>
  <c r="FJ701" i="84"/>
  <c r="FI701" i="84"/>
  <c r="FH701" i="84"/>
  <c r="FA701" i="84"/>
  <c r="FQ700" i="84"/>
  <c r="FP700" i="84"/>
  <c r="FO700" i="84"/>
  <c r="FN700" i="84"/>
  <c r="FM700" i="84"/>
  <c r="FL700" i="84"/>
  <c r="FK700" i="84"/>
  <c r="FJ700" i="84"/>
  <c r="FI700" i="84"/>
  <c r="FH700" i="84"/>
  <c r="FA700" i="84"/>
  <c r="FQ699" i="84"/>
  <c r="FP699" i="84"/>
  <c r="FO699" i="84"/>
  <c r="FN699" i="84"/>
  <c r="FM699" i="84"/>
  <c r="FL699" i="84"/>
  <c r="FK699" i="84"/>
  <c r="FJ699" i="84"/>
  <c r="FI699" i="84"/>
  <c r="FH699" i="84"/>
  <c r="FA699" i="84"/>
  <c r="FQ698" i="84"/>
  <c r="FP698" i="84"/>
  <c r="FO698" i="84"/>
  <c r="FN698" i="84"/>
  <c r="FM698" i="84"/>
  <c r="FL698" i="84"/>
  <c r="FK698" i="84"/>
  <c r="FJ698" i="84"/>
  <c r="FI698" i="84"/>
  <c r="FH698" i="84"/>
  <c r="FA698" i="84"/>
  <c r="FQ697" i="84"/>
  <c r="FP697" i="84"/>
  <c r="FO697" i="84"/>
  <c r="FN697" i="84"/>
  <c r="FM697" i="84"/>
  <c r="FL697" i="84"/>
  <c r="FK697" i="84"/>
  <c r="FJ697" i="84"/>
  <c r="FI697" i="84"/>
  <c r="FH697" i="84"/>
  <c r="FA697" i="84"/>
  <c r="FQ696" i="84"/>
  <c r="FP696" i="84"/>
  <c r="FO696" i="84"/>
  <c r="FN696" i="84"/>
  <c r="FM696" i="84"/>
  <c r="FL696" i="84"/>
  <c r="FK696" i="84"/>
  <c r="FJ696" i="84"/>
  <c r="FI696" i="84"/>
  <c r="FH696" i="84"/>
  <c r="FA696" i="84"/>
  <c r="FQ695" i="84"/>
  <c r="FP695" i="84"/>
  <c r="FO695" i="84"/>
  <c r="FN695" i="84"/>
  <c r="FM695" i="84"/>
  <c r="FL695" i="84"/>
  <c r="FK695" i="84"/>
  <c r="FJ695" i="84"/>
  <c r="FI695" i="84"/>
  <c r="FH695" i="84"/>
  <c r="FA695" i="84"/>
  <c r="FQ694" i="84"/>
  <c r="FP694" i="84"/>
  <c r="FO694" i="84"/>
  <c r="FN694" i="84"/>
  <c r="FM694" i="84"/>
  <c r="FL694" i="84"/>
  <c r="FK694" i="84"/>
  <c r="FJ694" i="84"/>
  <c r="FI694" i="84"/>
  <c r="FH694" i="84"/>
  <c r="FA694" i="84"/>
  <c r="FQ693" i="84"/>
  <c r="FP693" i="84"/>
  <c r="FO693" i="84"/>
  <c r="FN693" i="84"/>
  <c r="FM693" i="84"/>
  <c r="FL693" i="84"/>
  <c r="FK693" i="84"/>
  <c r="FJ693" i="84"/>
  <c r="FI693" i="84"/>
  <c r="FH693" i="84"/>
  <c r="FA693" i="84"/>
  <c r="FQ692" i="84"/>
  <c r="FP692" i="84"/>
  <c r="FO692" i="84"/>
  <c r="FN692" i="84"/>
  <c r="FM692" i="84"/>
  <c r="FL692" i="84"/>
  <c r="FK692" i="84"/>
  <c r="FJ692" i="84"/>
  <c r="FI692" i="84"/>
  <c r="FH692" i="84"/>
  <c r="FA692" i="84"/>
  <c r="FQ691" i="84"/>
  <c r="FP691" i="84"/>
  <c r="FO691" i="84"/>
  <c r="FN691" i="84"/>
  <c r="FM691" i="84"/>
  <c r="FL691" i="84"/>
  <c r="FK691" i="84"/>
  <c r="FJ691" i="84"/>
  <c r="FI691" i="84"/>
  <c r="FH691" i="84"/>
  <c r="FA691" i="84"/>
  <c r="FQ690" i="84"/>
  <c r="FP690" i="84"/>
  <c r="FO690" i="84"/>
  <c r="FN690" i="84"/>
  <c r="FM690" i="84"/>
  <c r="FL690" i="84"/>
  <c r="FK690" i="84"/>
  <c r="FJ690" i="84"/>
  <c r="FI690" i="84"/>
  <c r="FH690" i="84"/>
  <c r="FA690" i="84"/>
  <c r="FQ689" i="84"/>
  <c r="FP689" i="84"/>
  <c r="FO689" i="84"/>
  <c r="FN689" i="84"/>
  <c r="FM689" i="84"/>
  <c r="FL689" i="84"/>
  <c r="FK689" i="84"/>
  <c r="FJ689" i="84"/>
  <c r="FI689" i="84"/>
  <c r="FH689" i="84"/>
  <c r="FA689" i="84"/>
  <c r="FQ688" i="84"/>
  <c r="FP688" i="84"/>
  <c r="FO688" i="84"/>
  <c r="FN688" i="84"/>
  <c r="FM688" i="84"/>
  <c r="FL688" i="84"/>
  <c r="FK688" i="84"/>
  <c r="FJ688" i="84"/>
  <c r="FI688" i="84"/>
  <c r="FH688" i="84"/>
  <c r="FA688" i="84"/>
  <c r="FQ687" i="84"/>
  <c r="FP687" i="84"/>
  <c r="FO687" i="84"/>
  <c r="FN687" i="84"/>
  <c r="FM687" i="84"/>
  <c r="FL687" i="84"/>
  <c r="FK687" i="84"/>
  <c r="FJ687" i="84"/>
  <c r="FI687" i="84"/>
  <c r="FH687" i="84"/>
  <c r="FA687" i="84"/>
  <c r="FQ686" i="84"/>
  <c r="FP686" i="84"/>
  <c r="FO686" i="84"/>
  <c r="FN686" i="84"/>
  <c r="FM686" i="84"/>
  <c r="FL686" i="84"/>
  <c r="FK686" i="84"/>
  <c r="FJ686" i="84"/>
  <c r="FI686" i="84"/>
  <c r="FH686" i="84"/>
  <c r="FA686" i="84"/>
  <c r="FQ685" i="84"/>
  <c r="FP685" i="84"/>
  <c r="FO685" i="84"/>
  <c r="FN685" i="84"/>
  <c r="FM685" i="84"/>
  <c r="FL685" i="84"/>
  <c r="FK685" i="84"/>
  <c r="FJ685" i="84"/>
  <c r="FI685" i="84"/>
  <c r="FH685" i="84"/>
  <c r="FA685" i="84"/>
  <c r="FQ684" i="84"/>
  <c r="FP684" i="84"/>
  <c r="FO684" i="84"/>
  <c r="FN684" i="84"/>
  <c r="FM684" i="84"/>
  <c r="FL684" i="84"/>
  <c r="FK684" i="84"/>
  <c r="FJ684" i="84"/>
  <c r="FI684" i="84"/>
  <c r="FH684" i="84"/>
  <c r="FA684" i="84"/>
  <c r="FQ683" i="84"/>
  <c r="FP683" i="84"/>
  <c r="FO683" i="84"/>
  <c r="FN683" i="84"/>
  <c r="FM683" i="84"/>
  <c r="FL683" i="84"/>
  <c r="FK683" i="84"/>
  <c r="FJ683" i="84"/>
  <c r="FI683" i="84"/>
  <c r="FH683" i="84"/>
  <c r="FA683" i="84"/>
  <c r="FQ682" i="84"/>
  <c r="FP682" i="84"/>
  <c r="FO682" i="84"/>
  <c r="FN682" i="84"/>
  <c r="FM682" i="84"/>
  <c r="FL682" i="84"/>
  <c r="FK682" i="84"/>
  <c r="FJ682" i="84"/>
  <c r="FI682" i="84"/>
  <c r="FH682" i="84"/>
  <c r="FA682" i="84"/>
  <c r="FQ681" i="84"/>
  <c r="FP681" i="84"/>
  <c r="FO681" i="84"/>
  <c r="FN681" i="84"/>
  <c r="FM681" i="84"/>
  <c r="FL681" i="84"/>
  <c r="FK681" i="84"/>
  <c r="FJ681" i="84"/>
  <c r="FI681" i="84"/>
  <c r="FH681" i="84"/>
  <c r="FA681" i="84"/>
  <c r="FQ680" i="84"/>
  <c r="FP680" i="84"/>
  <c r="FO680" i="84"/>
  <c r="FN680" i="84"/>
  <c r="FM680" i="84"/>
  <c r="FL680" i="84"/>
  <c r="FK680" i="84"/>
  <c r="FJ680" i="84"/>
  <c r="FI680" i="84"/>
  <c r="FH680" i="84"/>
  <c r="FA680" i="84"/>
  <c r="FQ679" i="84"/>
  <c r="FP679" i="84"/>
  <c r="FO679" i="84"/>
  <c r="FN679" i="84"/>
  <c r="FM679" i="84"/>
  <c r="FL679" i="84"/>
  <c r="FK679" i="84"/>
  <c r="FJ679" i="84"/>
  <c r="FI679" i="84"/>
  <c r="FH679" i="84"/>
  <c r="FA679" i="84"/>
  <c r="FQ678" i="84"/>
  <c r="FP678" i="84"/>
  <c r="FO678" i="84"/>
  <c r="FN678" i="84"/>
  <c r="FM678" i="84"/>
  <c r="FL678" i="84"/>
  <c r="FK678" i="84"/>
  <c r="FJ678" i="84"/>
  <c r="FI678" i="84"/>
  <c r="FH678" i="84"/>
  <c r="FA678" i="84"/>
  <c r="FQ677" i="84"/>
  <c r="FP677" i="84"/>
  <c r="FO677" i="84"/>
  <c r="FN677" i="84"/>
  <c r="FM677" i="84"/>
  <c r="FL677" i="84"/>
  <c r="FK677" i="84"/>
  <c r="FJ677" i="84"/>
  <c r="FI677" i="84"/>
  <c r="FH677" i="84"/>
  <c r="FA677" i="84"/>
  <c r="FQ676" i="84"/>
  <c r="FP676" i="84"/>
  <c r="FO676" i="84"/>
  <c r="FN676" i="84"/>
  <c r="FM676" i="84"/>
  <c r="FL676" i="84"/>
  <c r="FK676" i="84"/>
  <c r="FJ676" i="84"/>
  <c r="FI676" i="84"/>
  <c r="FH676" i="84"/>
  <c r="FA676" i="84"/>
  <c r="FQ675" i="84"/>
  <c r="FP675" i="84"/>
  <c r="FO675" i="84"/>
  <c r="FN675" i="84"/>
  <c r="FM675" i="84"/>
  <c r="FL675" i="84"/>
  <c r="FK675" i="84"/>
  <c r="FJ675" i="84"/>
  <c r="FI675" i="84"/>
  <c r="FH675" i="84"/>
  <c r="FA675" i="84"/>
  <c r="FQ674" i="84"/>
  <c r="FP674" i="84"/>
  <c r="FO674" i="84"/>
  <c r="FN674" i="84"/>
  <c r="FM674" i="84"/>
  <c r="FL674" i="84"/>
  <c r="FK674" i="84"/>
  <c r="FJ674" i="84"/>
  <c r="FI674" i="84"/>
  <c r="FH674" i="84"/>
  <c r="FA674" i="84"/>
  <c r="FQ673" i="84"/>
  <c r="FP673" i="84"/>
  <c r="FO673" i="84"/>
  <c r="FN673" i="84"/>
  <c r="FM673" i="84"/>
  <c r="FL673" i="84"/>
  <c r="FK673" i="84"/>
  <c r="FJ673" i="84"/>
  <c r="FI673" i="84"/>
  <c r="FH673" i="84"/>
  <c r="FA673" i="84"/>
  <c r="FQ672" i="84"/>
  <c r="FP672" i="84"/>
  <c r="FO672" i="84"/>
  <c r="FN672" i="84"/>
  <c r="FM672" i="84"/>
  <c r="FL672" i="84"/>
  <c r="FK672" i="84"/>
  <c r="FJ672" i="84"/>
  <c r="FI672" i="84"/>
  <c r="FH672" i="84"/>
  <c r="FA672" i="84"/>
  <c r="FQ671" i="84"/>
  <c r="FP671" i="84"/>
  <c r="FO671" i="84"/>
  <c r="FN671" i="84"/>
  <c r="FM671" i="84"/>
  <c r="FL671" i="84"/>
  <c r="FK671" i="84"/>
  <c r="FJ671" i="84"/>
  <c r="FI671" i="84"/>
  <c r="FH671" i="84"/>
  <c r="FA671" i="84"/>
  <c r="FQ670" i="84"/>
  <c r="FP670" i="84"/>
  <c r="FO670" i="84"/>
  <c r="FN670" i="84"/>
  <c r="FM670" i="84"/>
  <c r="FL670" i="84"/>
  <c r="FK670" i="84"/>
  <c r="FJ670" i="84"/>
  <c r="FI670" i="84"/>
  <c r="FH670" i="84"/>
  <c r="FA670" i="84"/>
  <c r="FQ669" i="84"/>
  <c r="FP669" i="84"/>
  <c r="FO669" i="84"/>
  <c r="FN669" i="84"/>
  <c r="FM669" i="84"/>
  <c r="FL669" i="84"/>
  <c r="FK669" i="84"/>
  <c r="FJ669" i="84"/>
  <c r="FI669" i="84"/>
  <c r="FH669" i="84"/>
  <c r="FA669" i="84"/>
  <c r="FQ668" i="84"/>
  <c r="FP668" i="84"/>
  <c r="FO668" i="84"/>
  <c r="FN668" i="84"/>
  <c r="FM668" i="84"/>
  <c r="FL668" i="84"/>
  <c r="FK668" i="84"/>
  <c r="FJ668" i="84"/>
  <c r="FI668" i="84"/>
  <c r="FH668" i="84"/>
  <c r="FA668" i="84"/>
  <c r="FQ667" i="84"/>
  <c r="FP667" i="84"/>
  <c r="FO667" i="84"/>
  <c r="FN667" i="84"/>
  <c r="FM667" i="84"/>
  <c r="FL667" i="84"/>
  <c r="FK667" i="84"/>
  <c r="FJ667" i="84"/>
  <c r="FI667" i="84"/>
  <c r="FH667" i="84"/>
  <c r="FA667" i="84"/>
  <c r="FQ666" i="84"/>
  <c r="FP666" i="84"/>
  <c r="FO666" i="84"/>
  <c r="FN666" i="84"/>
  <c r="FM666" i="84"/>
  <c r="FL666" i="84"/>
  <c r="FK666" i="84"/>
  <c r="FJ666" i="84"/>
  <c r="FI666" i="84"/>
  <c r="FH666" i="84"/>
  <c r="FA666" i="84"/>
  <c r="FQ665" i="84"/>
  <c r="FP665" i="84"/>
  <c r="FO665" i="84"/>
  <c r="FN665" i="84"/>
  <c r="FM665" i="84"/>
  <c r="FL665" i="84"/>
  <c r="FK665" i="84"/>
  <c r="FJ665" i="84"/>
  <c r="FI665" i="84"/>
  <c r="FH665" i="84"/>
  <c r="FA665" i="84"/>
  <c r="FQ664" i="84"/>
  <c r="FP664" i="84"/>
  <c r="FO664" i="84"/>
  <c r="FN664" i="84"/>
  <c r="FM664" i="84"/>
  <c r="FL664" i="84"/>
  <c r="FK664" i="84"/>
  <c r="FJ664" i="84"/>
  <c r="FI664" i="84"/>
  <c r="FH664" i="84"/>
  <c r="FA664" i="84"/>
  <c r="FQ663" i="84"/>
  <c r="FP663" i="84"/>
  <c r="FO663" i="84"/>
  <c r="FN663" i="84"/>
  <c r="FM663" i="84"/>
  <c r="FL663" i="84"/>
  <c r="FK663" i="84"/>
  <c r="FJ663" i="84"/>
  <c r="FI663" i="84"/>
  <c r="FH663" i="84"/>
  <c r="FA663" i="84"/>
  <c r="FQ662" i="84"/>
  <c r="FP662" i="84"/>
  <c r="FO662" i="84"/>
  <c r="FN662" i="84"/>
  <c r="FM662" i="84"/>
  <c r="FL662" i="84"/>
  <c r="FK662" i="84"/>
  <c r="FJ662" i="84"/>
  <c r="FI662" i="84"/>
  <c r="FH662" i="84"/>
  <c r="FA662" i="84"/>
  <c r="FQ661" i="84"/>
  <c r="FP661" i="84"/>
  <c r="FO661" i="84"/>
  <c r="FN661" i="84"/>
  <c r="FM661" i="84"/>
  <c r="FL661" i="84"/>
  <c r="FK661" i="84"/>
  <c r="FJ661" i="84"/>
  <c r="FI661" i="84"/>
  <c r="FH661" i="84"/>
  <c r="FA661" i="84"/>
  <c r="FQ660" i="84"/>
  <c r="FP660" i="84"/>
  <c r="FO660" i="84"/>
  <c r="FN660" i="84"/>
  <c r="FM660" i="84"/>
  <c r="FL660" i="84"/>
  <c r="FK660" i="84"/>
  <c r="FJ660" i="84"/>
  <c r="FI660" i="84"/>
  <c r="FH660" i="84"/>
  <c r="FA660" i="84"/>
  <c r="FQ659" i="84"/>
  <c r="FP659" i="84"/>
  <c r="FO659" i="84"/>
  <c r="FN659" i="84"/>
  <c r="FM659" i="84"/>
  <c r="FL659" i="84"/>
  <c r="FK659" i="84"/>
  <c r="FJ659" i="84"/>
  <c r="FI659" i="84"/>
  <c r="FH659" i="84"/>
  <c r="FA659" i="84"/>
  <c r="FQ658" i="84"/>
  <c r="FP658" i="84"/>
  <c r="FO658" i="84"/>
  <c r="FN658" i="84"/>
  <c r="FM658" i="84"/>
  <c r="FL658" i="84"/>
  <c r="FK658" i="84"/>
  <c r="FJ658" i="84"/>
  <c r="FI658" i="84"/>
  <c r="FH658" i="84"/>
  <c r="FA658" i="84"/>
  <c r="FQ657" i="84"/>
  <c r="FP657" i="84"/>
  <c r="FO657" i="84"/>
  <c r="FN657" i="84"/>
  <c r="FM657" i="84"/>
  <c r="FL657" i="84"/>
  <c r="FK657" i="84"/>
  <c r="FJ657" i="84"/>
  <c r="FI657" i="84"/>
  <c r="FH657" i="84"/>
  <c r="FA657" i="84"/>
  <c r="FQ656" i="84"/>
  <c r="FP656" i="84"/>
  <c r="FO656" i="84"/>
  <c r="FN656" i="84"/>
  <c r="FM656" i="84"/>
  <c r="FL656" i="84"/>
  <c r="FK656" i="84"/>
  <c r="FJ656" i="84"/>
  <c r="FI656" i="84"/>
  <c r="FH656" i="84"/>
  <c r="FA656" i="84"/>
  <c r="FQ655" i="84"/>
  <c r="FP655" i="84"/>
  <c r="FO655" i="84"/>
  <c r="FN655" i="84"/>
  <c r="FM655" i="84"/>
  <c r="FL655" i="84"/>
  <c r="FK655" i="84"/>
  <c r="FJ655" i="84"/>
  <c r="FI655" i="84"/>
  <c r="FH655" i="84"/>
  <c r="FA655" i="84"/>
  <c r="FQ654" i="84"/>
  <c r="FP654" i="84"/>
  <c r="FO654" i="84"/>
  <c r="FN654" i="84"/>
  <c r="FM654" i="84"/>
  <c r="FL654" i="84"/>
  <c r="FK654" i="84"/>
  <c r="FJ654" i="84"/>
  <c r="FI654" i="84"/>
  <c r="FH654" i="84"/>
  <c r="FA654" i="84"/>
  <c r="FQ653" i="84"/>
  <c r="FP653" i="84"/>
  <c r="FO653" i="84"/>
  <c r="FN653" i="84"/>
  <c r="FM653" i="84"/>
  <c r="FL653" i="84"/>
  <c r="FK653" i="84"/>
  <c r="FJ653" i="84"/>
  <c r="FI653" i="84"/>
  <c r="FH653" i="84"/>
  <c r="FA653" i="84"/>
  <c r="FQ652" i="84"/>
  <c r="FP652" i="84"/>
  <c r="FO652" i="84"/>
  <c r="FN652" i="84"/>
  <c r="FM652" i="84"/>
  <c r="FL652" i="84"/>
  <c r="FK652" i="84"/>
  <c r="FJ652" i="84"/>
  <c r="FI652" i="84"/>
  <c r="FH652" i="84"/>
  <c r="FA652" i="84"/>
  <c r="FQ651" i="84"/>
  <c r="FP651" i="84"/>
  <c r="FO651" i="84"/>
  <c r="FN651" i="84"/>
  <c r="FM651" i="84"/>
  <c r="FL651" i="84"/>
  <c r="FK651" i="84"/>
  <c r="FJ651" i="84"/>
  <c r="FI651" i="84"/>
  <c r="FH651" i="84"/>
  <c r="FA651" i="84"/>
  <c r="FQ650" i="84"/>
  <c r="FP650" i="84"/>
  <c r="FO650" i="84"/>
  <c r="FN650" i="84"/>
  <c r="FM650" i="84"/>
  <c r="FL650" i="84"/>
  <c r="FK650" i="84"/>
  <c r="FJ650" i="84"/>
  <c r="FI650" i="84"/>
  <c r="FH650" i="84"/>
  <c r="FA650" i="84"/>
  <c r="FQ649" i="84"/>
  <c r="FP649" i="84"/>
  <c r="FO649" i="84"/>
  <c r="FN649" i="84"/>
  <c r="FM649" i="84"/>
  <c r="FL649" i="84"/>
  <c r="FK649" i="84"/>
  <c r="FJ649" i="84"/>
  <c r="FI649" i="84"/>
  <c r="FH649" i="84"/>
  <c r="FA649" i="84"/>
  <c r="FQ648" i="84"/>
  <c r="FP648" i="84"/>
  <c r="FO648" i="84"/>
  <c r="FN648" i="84"/>
  <c r="FM648" i="84"/>
  <c r="FL648" i="84"/>
  <c r="FK648" i="84"/>
  <c r="FJ648" i="84"/>
  <c r="FI648" i="84"/>
  <c r="FH648" i="84"/>
  <c r="FA648" i="84"/>
  <c r="FQ647" i="84"/>
  <c r="FP647" i="84"/>
  <c r="FO647" i="84"/>
  <c r="FN647" i="84"/>
  <c r="FM647" i="84"/>
  <c r="FL647" i="84"/>
  <c r="FK647" i="84"/>
  <c r="FJ647" i="84"/>
  <c r="FI647" i="84"/>
  <c r="FH647" i="84"/>
  <c r="FA647" i="84"/>
  <c r="FQ646" i="84"/>
  <c r="FP646" i="84"/>
  <c r="FO646" i="84"/>
  <c r="FN646" i="84"/>
  <c r="FM646" i="84"/>
  <c r="FL646" i="84"/>
  <c r="FK646" i="84"/>
  <c r="FJ646" i="84"/>
  <c r="FI646" i="84"/>
  <c r="FH646" i="84"/>
  <c r="FA646" i="84"/>
  <c r="FQ645" i="84"/>
  <c r="FP645" i="84"/>
  <c r="FO645" i="84"/>
  <c r="FN645" i="84"/>
  <c r="FM645" i="84"/>
  <c r="FL645" i="84"/>
  <c r="FK645" i="84"/>
  <c r="FJ645" i="84"/>
  <c r="FI645" i="84"/>
  <c r="FH645" i="84"/>
  <c r="FA645" i="84"/>
  <c r="FQ644" i="84"/>
  <c r="FP644" i="84"/>
  <c r="FO644" i="84"/>
  <c r="FN644" i="84"/>
  <c r="FM644" i="84"/>
  <c r="FL644" i="84"/>
  <c r="FK644" i="84"/>
  <c r="FJ644" i="84"/>
  <c r="FI644" i="84"/>
  <c r="FH644" i="84"/>
  <c r="FA644" i="84"/>
  <c r="FQ643" i="84"/>
  <c r="FP643" i="84"/>
  <c r="FO643" i="84"/>
  <c r="FN643" i="84"/>
  <c r="FM643" i="84"/>
  <c r="FL643" i="84"/>
  <c r="FK643" i="84"/>
  <c r="FJ643" i="84"/>
  <c r="FI643" i="84"/>
  <c r="FH643" i="84"/>
  <c r="FA643" i="84"/>
  <c r="FQ642" i="84"/>
  <c r="FP642" i="84"/>
  <c r="FO642" i="84"/>
  <c r="FN642" i="84"/>
  <c r="FM642" i="84"/>
  <c r="FL642" i="84"/>
  <c r="FK642" i="84"/>
  <c r="FJ642" i="84"/>
  <c r="FI642" i="84"/>
  <c r="FH642" i="84"/>
  <c r="FA642" i="84"/>
  <c r="FQ641" i="84"/>
  <c r="FP641" i="84"/>
  <c r="FO641" i="84"/>
  <c r="FN641" i="84"/>
  <c r="FM641" i="84"/>
  <c r="FL641" i="84"/>
  <c r="FK641" i="84"/>
  <c r="FJ641" i="84"/>
  <c r="FI641" i="84"/>
  <c r="FH641" i="84"/>
  <c r="FA641" i="84"/>
  <c r="FQ640" i="84"/>
  <c r="FP640" i="84"/>
  <c r="FO640" i="84"/>
  <c r="FN640" i="84"/>
  <c r="FM640" i="84"/>
  <c r="FL640" i="84"/>
  <c r="FK640" i="84"/>
  <c r="FJ640" i="84"/>
  <c r="FI640" i="84"/>
  <c r="FH640" i="84"/>
  <c r="FA640" i="84"/>
  <c r="FQ639" i="84"/>
  <c r="FP639" i="84"/>
  <c r="FO639" i="84"/>
  <c r="FN639" i="84"/>
  <c r="FM639" i="84"/>
  <c r="FL639" i="84"/>
  <c r="FK639" i="84"/>
  <c r="FJ639" i="84"/>
  <c r="FI639" i="84"/>
  <c r="FH639" i="84"/>
  <c r="FA639" i="84"/>
  <c r="FQ638" i="84"/>
  <c r="FP638" i="84"/>
  <c r="FO638" i="84"/>
  <c r="FN638" i="84"/>
  <c r="FM638" i="84"/>
  <c r="FL638" i="84"/>
  <c r="FK638" i="84"/>
  <c r="FJ638" i="84"/>
  <c r="FI638" i="84"/>
  <c r="FH638" i="84"/>
  <c r="FA638" i="84"/>
  <c r="FQ637" i="84"/>
  <c r="FP637" i="84"/>
  <c r="FO637" i="84"/>
  <c r="FN637" i="84"/>
  <c r="FM637" i="84"/>
  <c r="FL637" i="84"/>
  <c r="FK637" i="84"/>
  <c r="FJ637" i="84"/>
  <c r="FI637" i="84"/>
  <c r="FH637" i="84"/>
  <c r="FA637" i="84"/>
  <c r="FQ636" i="84"/>
  <c r="FP636" i="84"/>
  <c r="FO636" i="84"/>
  <c r="FN636" i="84"/>
  <c r="FM636" i="84"/>
  <c r="FL636" i="84"/>
  <c r="FK636" i="84"/>
  <c r="FJ636" i="84"/>
  <c r="FI636" i="84"/>
  <c r="FH636" i="84"/>
  <c r="FA636" i="84"/>
  <c r="FQ635" i="84"/>
  <c r="FP635" i="84"/>
  <c r="FO635" i="84"/>
  <c r="FN635" i="84"/>
  <c r="FM635" i="84"/>
  <c r="FL635" i="84"/>
  <c r="FK635" i="84"/>
  <c r="FJ635" i="84"/>
  <c r="FI635" i="84"/>
  <c r="FH635" i="84"/>
  <c r="FA635" i="84"/>
  <c r="FQ634" i="84"/>
  <c r="FP634" i="84"/>
  <c r="FO634" i="84"/>
  <c r="FN634" i="84"/>
  <c r="FM634" i="84"/>
  <c r="FL634" i="84"/>
  <c r="FK634" i="84"/>
  <c r="FJ634" i="84"/>
  <c r="FI634" i="84"/>
  <c r="FH634" i="84"/>
  <c r="FA634" i="84"/>
  <c r="FQ633" i="84"/>
  <c r="FP633" i="84"/>
  <c r="FO633" i="84"/>
  <c r="FN633" i="84"/>
  <c r="FM633" i="84"/>
  <c r="FL633" i="84"/>
  <c r="FK633" i="84"/>
  <c r="FJ633" i="84"/>
  <c r="FI633" i="84"/>
  <c r="FH633" i="84"/>
  <c r="FA633" i="84"/>
  <c r="FQ632" i="84"/>
  <c r="FP632" i="84"/>
  <c r="FO632" i="84"/>
  <c r="FN632" i="84"/>
  <c r="FM632" i="84"/>
  <c r="FL632" i="84"/>
  <c r="FK632" i="84"/>
  <c r="FJ632" i="84"/>
  <c r="FI632" i="84"/>
  <c r="FH632" i="84"/>
  <c r="FA632" i="84"/>
  <c r="FQ631" i="84"/>
  <c r="FP631" i="84"/>
  <c r="FO631" i="84"/>
  <c r="FN631" i="84"/>
  <c r="FM631" i="84"/>
  <c r="FL631" i="84"/>
  <c r="FK631" i="84"/>
  <c r="FJ631" i="84"/>
  <c r="FI631" i="84"/>
  <c r="FH631" i="84"/>
  <c r="FA631" i="84"/>
  <c r="FQ630" i="84"/>
  <c r="FP630" i="84"/>
  <c r="FO630" i="84"/>
  <c r="FN630" i="84"/>
  <c r="FM630" i="84"/>
  <c r="FL630" i="84"/>
  <c r="FK630" i="84"/>
  <c r="FJ630" i="84"/>
  <c r="FI630" i="84"/>
  <c r="FH630" i="84"/>
  <c r="FA630" i="84"/>
  <c r="FQ629" i="84"/>
  <c r="FP629" i="84"/>
  <c r="FO629" i="84"/>
  <c r="FN629" i="84"/>
  <c r="FM629" i="84"/>
  <c r="FL629" i="84"/>
  <c r="FK629" i="84"/>
  <c r="FJ629" i="84"/>
  <c r="FI629" i="84"/>
  <c r="FH629" i="84"/>
  <c r="FA629" i="84"/>
  <c r="FQ628" i="84"/>
  <c r="FP628" i="84"/>
  <c r="FO628" i="84"/>
  <c r="FN628" i="84"/>
  <c r="FM628" i="84"/>
  <c r="FL628" i="84"/>
  <c r="FK628" i="84"/>
  <c r="FJ628" i="84"/>
  <c r="FI628" i="84"/>
  <c r="FH628" i="84"/>
  <c r="FA628" i="84"/>
  <c r="FQ627" i="84"/>
  <c r="FP627" i="84"/>
  <c r="FO627" i="84"/>
  <c r="FN627" i="84"/>
  <c r="FM627" i="84"/>
  <c r="FL627" i="84"/>
  <c r="FK627" i="84"/>
  <c r="FJ627" i="84"/>
  <c r="FI627" i="84"/>
  <c r="FH627" i="84"/>
  <c r="FA627" i="84"/>
  <c r="FQ626" i="84"/>
  <c r="FP626" i="84"/>
  <c r="FO626" i="84"/>
  <c r="FN626" i="84"/>
  <c r="FM626" i="84"/>
  <c r="FL626" i="84"/>
  <c r="FK626" i="84"/>
  <c r="FJ626" i="84"/>
  <c r="FI626" i="84"/>
  <c r="FH626" i="84"/>
  <c r="FA626" i="84"/>
  <c r="FQ625" i="84"/>
  <c r="FP625" i="84"/>
  <c r="FO625" i="84"/>
  <c r="FN625" i="84"/>
  <c r="FM625" i="84"/>
  <c r="FL625" i="84"/>
  <c r="FK625" i="84"/>
  <c r="FJ625" i="84"/>
  <c r="FI625" i="84"/>
  <c r="FH625" i="84"/>
  <c r="FA625" i="84"/>
  <c r="FQ624" i="84"/>
  <c r="FP624" i="84"/>
  <c r="FO624" i="84"/>
  <c r="FN624" i="84"/>
  <c r="FM624" i="84"/>
  <c r="FL624" i="84"/>
  <c r="FK624" i="84"/>
  <c r="FJ624" i="84"/>
  <c r="FI624" i="84"/>
  <c r="FH624" i="84"/>
  <c r="FA624" i="84"/>
  <c r="FQ623" i="84"/>
  <c r="FP623" i="84"/>
  <c r="FO623" i="84"/>
  <c r="FN623" i="84"/>
  <c r="FM623" i="84"/>
  <c r="FL623" i="84"/>
  <c r="FK623" i="84"/>
  <c r="FJ623" i="84"/>
  <c r="FI623" i="84"/>
  <c r="FH623" i="84"/>
  <c r="FA623" i="84"/>
  <c r="FQ622" i="84"/>
  <c r="FP622" i="84"/>
  <c r="FO622" i="84"/>
  <c r="FN622" i="84"/>
  <c r="FM622" i="84"/>
  <c r="FL622" i="84"/>
  <c r="FK622" i="84"/>
  <c r="FJ622" i="84"/>
  <c r="FI622" i="84"/>
  <c r="FH622" i="84"/>
  <c r="FA622" i="84"/>
  <c r="FQ621" i="84"/>
  <c r="FP621" i="84"/>
  <c r="FO621" i="84"/>
  <c r="FN621" i="84"/>
  <c r="FM621" i="84"/>
  <c r="FL621" i="84"/>
  <c r="FK621" i="84"/>
  <c r="FJ621" i="84"/>
  <c r="FI621" i="84"/>
  <c r="FH621" i="84"/>
  <c r="FA621" i="84"/>
  <c r="FQ620" i="84"/>
  <c r="FP620" i="84"/>
  <c r="FO620" i="84"/>
  <c r="FN620" i="84"/>
  <c r="FM620" i="84"/>
  <c r="FL620" i="84"/>
  <c r="FK620" i="84"/>
  <c r="FJ620" i="84"/>
  <c r="FI620" i="84"/>
  <c r="FH620" i="84"/>
  <c r="FA620" i="84"/>
  <c r="FQ619" i="84"/>
  <c r="FP619" i="84"/>
  <c r="FO619" i="84"/>
  <c r="FN619" i="84"/>
  <c r="FM619" i="84"/>
  <c r="FL619" i="84"/>
  <c r="FK619" i="84"/>
  <c r="FJ619" i="84"/>
  <c r="FI619" i="84"/>
  <c r="FH619" i="84"/>
  <c r="FA619" i="84"/>
  <c r="FQ618" i="84"/>
  <c r="FP618" i="84"/>
  <c r="FO618" i="84"/>
  <c r="FN618" i="84"/>
  <c r="FM618" i="84"/>
  <c r="FL618" i="84"/>
  <c r="FK618" i="84"/>
  <c r="FJ618" i="84"/>
  <c r="FI618" i="84"/>
  <c r="FH618" i="84"/>
  <c r="FA618" i="84"/>
  <c r="FQ617" i="84"/>
  <c r="FP617" i="84"/>
  <c r="FO617" i="84"/>
  <c r="FN617" i="84"/>
  <c r="FM617" i="84"/>
  <c r="FL617" i="84"/>
  <c r="FK617" i="84"/>
  <c r="FJ617" i="84"/>
  <c r="FI617" i="84"/>
  <c r="FH617" i="84"/>
  <c r="FA617" i="84"/>
  <c r="FQ616" i="84"/>
  <c r="FP616" i="84"/>
  <c r="FO616" i="84"/>
  <c r="FN616" i="84"/>
  <c r="FM616" i="84"/>
  <c r="FL616" i="84"/>
  <c r="FK616" i="84"/>
  <c r="FJ616" i="84"/>
  <c r="FI616" i="84"/>
  <c r="FH616" i="84"/>
  <c r="FA616" i="84"/>
  <c r="FQ615" i="84"/>
  <c r="FP615" i="84"/>
  <c r="FO615" i="84"/>
  <c r="FN615" i="84"/>
  <c r="FM615" i="84"/>
  <c r="FL615" i="84"/>
  <c r="FK615" i="84"/>
  <c r="FJ615" i="84"/>
  <c r="FI615" i="84"/>
  <c r="FH615" i="84"/>
  <c r="FA615" i="84"/>
  <c r="FQ614" i="84"/>
  <c r="FP614" i="84"/>
  <c r="FO614" i="84"/>
  <c r="FN614" i="84"/>
  <c r="FM614" i="84"/>
  <c r="FL614" i="84"/>
  <c r="FK614" i="84"/>
  <c r="FJ614" i="84"/>
  <c r="FI614" i="84"/>
  <c r="FH614" i="84"/>
  <c r="FA614" i="84"/>
  <c r="FQ613" i="84"/>
  <c r="FP613" i="84"/>
  <c r="FO613" i="84"/>
  <c r="FN613" i="84"/>
  <c r="FM613" i="84"/>
  <c r="FL613" i="84"/>
  <c r="FK613" i="84"/>
  <c r="FJ613" i="84"/>
  <c r="FI613" i="84"/>
  <c r="FH613" i="84"/>
  <c r="FA613" i="84"/>
  <c r="FQ612" i="84"/>
  <c r="FP612" i="84"/>
  <c r="FO612" i="84"/>
  <c r="FN612" i="84"/>
  <c r="FM612" i="84"/>
  <c r="FL612" i="84"/>
  <c r="FK612" i="84"/>
  <c r="FJ612" i="84"/>
  <c r="FI612" i="84"/>
  <c r="FH612" i="84"/>
  <c r="FA612" i="84"/>
  <c r="FQ611" i="84"/>
  <c r="FP611" i="84"/>
  <c r="FO611" i="84"/>
  <c r="FN611" i="84"/>
  <c r="FM611" i="84"/>
  <c r="FL611" i="84"/>
  <c r="FK611" i="84"/>
  <c r="FJ611" i="84"/>
  <c r="FI611" i="84"/>
  <c r="FH611" i="84"/>
  <c r="FA611" i="84"/>
  <c r="FQ610" i="84"/>
  <c r="FP610" i="84"/>
  <c r="FO610" i="84"/>
  <c r="FN610" i="84"/>
  <c r="FM610" i="84"/>
  <c r="FL610" i="84"/>
  <c r="FK610" i="84"/>
  <c r="FJ610" i="84"/>
  <c r="FI610" i="84"/>
  <c r="FH610" i="84"/>
  <c r="FA610" i="84"/>
  <c r="FQ609" i="84"/>
  <c r="FP609" i="84"/>
  <c r="FO609" i="84"/>
  <c r="FN609" i="84"/>
  <c r="FM609" i="84"/>
  <c r="FL609" i="84"/>
  <c r="FK609" i="84"/>
  <c r="FJ609" i="84"/>
  <c r="FI609" i="84"/>
  <c r="FH609" i="84"/>
  <c r="FA609" i="84"/>
  <c r="FQ608" i="84"/>
  <c r="FP608" i="84"/>
  <c r="FO608" i="84"/>
  <c r="FN608" i="84"/>
  <c r="FM608" i="84"/>
  <c r="FL608" i="84"/>
  <c r="FK608" i="84"/>
  <c r="FJ608" i="84"/>
  <c r="FI608" i="84"/>
  <c r="FH608" i="84"/>
  <c r="FA608" i="84"/>
  <c r="FQ607" i="84"/>
  <c r="FP607" i="84"/>
  <c r="FO607" i="84"/>
  <c r="FN607" i="84"/>
  <c r="FM607" i="84"/>
  <c r="FL607" i="84"/>
  <c r="FK607" i="84"/>
  <c r="FJ607" i="84"/>
  <c r="FI607" i="84"/>
  <c r="FH607" i="84"/>
  <c r="FA607" i="84"/>
  <c r="FQ606" i="84"/>
  <c r="FP606" i="84"/>
  <c r="FO606" i="84"/>
  <c r="FN606" i="84"/>
  <c r="FM606" i="84"/>
  <c r="FL606" i="84"/>
  <c r="FK606" i="84"/>
  <c r="FJ606" i="84"/>
  <c r="FI606" i="84"/>
  <c r="FH606" i="84"/>
  <c r="FA606" i="84"/>
  <c r="FQ605" i="84"/>
  <c r="FP605" i="84"/>
  <c r="FO605" i="84"/>
  <c r="FN605" i="84"/>
  <c r="FM605" i="84"/>
  <c r="FL605" i="84"/>
  <c r="FK605" i="84"/>
  <c r="FJ605" i="84"/>
  <c r="FI605" i="84"/>
  <c r="FH605" i="84"/>
  <c r="FA605" i="84"/>
  <c r="FQ604" i="84"/>
  <c r="FP604" i="84"/>
  <c r="FO604" i="84"/>
  <c r="FN604" i="84"/>
  <c r="FM604" i="84"/>
  <c r="FL604" i="84"/>
  <c r="FK604" i="84"/>
  <c r="FJ604" i="84"/>
  <c r="FI604" i="84"/>
  <c r="FH604" i="84"/>
  <c r="FA604" i="84"/>
  <c r="FQ603" i="84"/>
  <c r="FP603" i="84"/>
  <c r="FO603" i="84"/>
  <c r="FN603" i="84"/>
  <c r="FM603" i="84"/>
  <c r="FL603" i="84"/>
  <c r="FK603" i="84"/>
  <c r="FJ603" i="84"/>
  <c r="FI603" i="84"/>
  <c r="FH603" i="84"/>
  <c r="FA603" i="84"/>
  <c r="FQ602" i="84"/>
  <c r="FP602" i="84"/>
  <c r="FO602" i="84"/>
  <c r="FN602" i="84"/>
  <c r="FM602" i="84"/>
  <c r="FL602" i="84"/>
  <c r="FK602" i="84"/>
  <c r="FJ602" i="84"/>
  <c r="FI602" i="84"/>
  <c r="FH602" i="84"/>
  <c r="FA602" i="84"/>
  <c r="FQ601" i="84"/>
  <c r="FP601" i="84"/>
  <c r="FO601" i="84"/>
  <c r="FN601" i="84"/>
  <c r="FM601" i="84"/>
  <c r="FL601" i="84"/>
  <c r="FK601" i="84"/>
  <c r="FJ601" i="84"/>
  <c r="FI601" i="84"/>
  <c r="FH601" i="84"/>
  <c r="FA601" i="84"/>
  <c r="FQ600" i="84"/>
  <c r="FP600" i="84"/>
  <c r="FO600" i="84"/>
  <c r="FN600" i="84"/>
  <c r="FM600" i="84"/>
  <c r="FL600" i="84"/>
  <c r="FK600" i="84"/>
  <c r="FJ600" i="84"/>
  <c r="FI600" i="84"/>
  <c r="FH600" i="84"/>
  <c r="FA600" i="84"/>
  <c r="FQ599" i="84"/>
  <c r="FP599" i="84"/>
  <c r="FO599" i="84"/>
  <c r="FN599" i="84"/>
  <c r="FM599" i="84"/>
  <c r="FL599" i="84"/>
  <c r="FK599" i="84"/>
  <c r="FJ599" i="84"/>
  <c r="FI599" i="84"/>
  <c r="FH599" i="84"/>
  <c r="FA599" i="84"/>
  <c r="FQ598" i="84"/>
  <c r="FP598" i="84"/>
  <c r="FO598" i="84"/>
  <c r="FN598" i="84"/>
  <c r="FM598" i="84"/>
  <c r="FL598" i="84"/>
  <c r="FK598" i="84"/>
  <c r="FJ598" i="84"/>
  <c r="FI598" i="84"/>
  <c r="FH598" i="84"/>
  <c r="FA598" i="84"/>
  <c r="FQ597" i="84"/>
  <c r="FP597" i="84"/>
  <c r="FO597" i="84"/>
  <c r="FN597" i="84"/>
  <c r="FM597" i="84"/>
  <c r="FL597" i="84"/>
  <c r="FK597" i="84"/>
  <c r="FJ597" i="84"/>
  <c r="FI597" i="84"/>
  <c r="FH597" i="84"/>
  <c r="FA597" i="84"/>
  <c r="FQ596" i="84"/>
  <c r="FP596" i="84"/>
  <c r="FO596" i="84"/>
  <c r="FN596" i="84"/>
  <c r="FM596" i="84"/>
  <c r="FL596" i="84"/>
  <c r="FK596" i="84"/>
  <c r="FJ596" i="84"/>
  <c r="FI596" i="84"/>
  <c r="FH596" i="84"/>
  <c r="FA596" i="84"/>
  <c r="FQ595" i="84"/>
  <c r="FP595" i="84"/>
  <c r="FO595" i="84"/>
  <c r="FN595" i="84"/>
  <c r="FM595" i="84"/>
  <c r="FL595" i="84"/>
  <c r="FK595" i="84"/>
  <c r="FJ595" i="84"/>
  <c r="FI595" i="84"/>
  <c r="FH595" i="84"/>
  <c r="FA595" i="84"/>
  <c r="FQ594" i="84"/>
  <c r="FP594" i="84"/>
  <c r="FO594" i="84"/>
  <c r="FN594" i="84"/>
  <c r="FM594" i="84"/>
  <c r="FL594" i="84"/>
  <c r="FK594" i="84"/>
  <c r="FJ594" i="84"/>
  <c r="FI594" i="84"/>
  <c r="FH594" i="84"/>
  <c r="FA594" i="84"/>
  <c r="FQ593" i="84"/>
  <c r="FP593" i="84"/>
  <c r="FO593" i="84"/>
  <c r="FN593" i="84"/>
  <c r="FM593" i="84"/>
  <c r="FL593" i="84"/>
  <c r="FK593" i="84"/>
  <c r="FJ593" i="84"/>
  <c r="FI593" i="84"/>
  <c r="FH593" i="84"/>
  <c r="FA593" i="84"/>
  <c r="FQ592" i="84"/>
  <c r="FP592" i="84"/>
  <c r="FO592" i="84"/>
  <c r="FN592" i="84"/>
  <c r="FM592" i="84"/>
  <c r="FL592" i="84"/>
  <c r="FK592" i="84"/>
  <c r="FJ592" i="84"/>
  <c r="FI592" i="84"/>
  <c r="FH592" i="84"/>
  <c r="FA592" i="84"/>
  <c r="FQ591" i="84"/>
  <c r="FP591" i="84"/>
  <c r="FO591" i="84"/>
  <c r="FN591" i="84"/>
  <c r="FM591" i="84"/>
  <c r="FL591" i="84"/>
  <c r="FK591" i="84"/>
  <c r="FJ591" i="84"/>
  <c r="FI591" i="84"/>
  <c r="FH591" i="84"/>
  <c r="FA591" i="84"/>
  <c r="FQ590" i="84"/>
  <c r="FP590" i="84"/>
  <c r="FO590" i="84"/>
  <c r="FN590" i="84"/>
  <c r="FM590" i="84"/>
  <c r="FL590" i="84"/>
  <c r="FK590" i="84"/>
  <c r="FJ590" i="84"/>
  <c r="FI590" i="84"/>
  <c r="FH590" i="84"/>
  <c r="FA590" i="84"/>
  <c r="FQ589" i="84"/>
  <c r="FP589" i="84"/>
  <c r="FO589" i="84"/>
  <c r="FN589" i="84"/>
  <c r="FM589" i="84"/>
  <c r="FL589" i="84"/>
  <c r="FK589" i="84"/>
  <c r="FJ589" i="84"/>
  <c r="FI589" i="84"/>
  <c r="FH589" i="84"/>
  <c r="FA589" i="84"/>
  <c r="FQ588" i="84"/>
  <c r="FP588" i="84"/>
  <c r="FO588" i="84"/>
  <c r="FN588" i="84"/>
  <c r="FM588" i="84"/>
  <c r="FL588" i="84"/>
  <c r="FK588" i="84"/>
  <c r="FJ588" i="84"/>
  <c r="FI588" i="84"/>
  <c r="FH588" i="84"/>
  <c r="FA588" i="84"/>
  <c r="FQ587" i="84"/>
  <c r="FP587" i="84"/>
  <c r="FO587" i="84"/>
  <c r="FN587" i="84"/>
  <c r="FM587" i="84"/>
  <c r="FL587" i="84"/>
  <c r="FK587" i="84"/>
  <c r="FJ587" i="84"/>
  <c r="FI587" i="84"/>
  <c r="FH587" i="84"/>
  <c r="FA587" i="84"/>
  <c r="FQ586" i="84"/>
  <c r="FP586" i="84"/>
  <c r="FO586" i="84"/>
  <c r="FN586" i="84"/>
  <c r="FM586" i="84"/>
  <c r="FL586" i="84"/>
  <c r="FK586" i="84"/>
  <c r="FJ586" i="84"/>
  <c r="FI586" i="84"/>
  <c r="FH586" i="84"/>
  <c r="FA586" i="84"/>
  <c r="FQ585" i="84"/>
  <c r="FP585" i="84"/>
  <c r="FO585" i="84"/>
  <c r="FN585" i="84"/>
  <c r="FM585" i="84"/>
  <c r="FL585" i="84"/>
  <c r="FK585" i="84"/>
  <c r="FJ585" i="84"/>
  <c r="FI585" i="84"/>
  <c r="FH585" i="84"/>
  <c r="FA585" i="84"/>
  <c r="FQ584" i="84"/>
  <c r="FP584" i="84"/>
  <c r="FO584" i="84"/>
  <c r="FN584" i="84"/>
  <c r="FM584" i="84"/>
  <c r="FL584" i="84"/>
  <c r="FK584" i="84"/>
  <c r="FJ584" i="84"/>
  <c r="FI584" i="84"/>
  <c r="FH584" i="84"/>
  <c r="FA584" i="84"/>
  <c r="FQ583" i="84"/>
  <c r="FP583" i="84"/>
  <c r="FO583" i="84"/>
  <c r="FN583" i="84"/>
  <c r="FM583" i="84"/>
  <c r="FL583" i="84"/>
  <c r="FK583" i="84"/>
  <c r="FJ583" i="84"/>
  <c r="FI583" i="84"/>
  <c r="FH583" i="84"/>
  <c r="FA583" i="84"/>
  <c r="FQ582" i="84"/>
  <c r="FP582" i="84"/>
  <c r="FO582" i="84"/>
  <c r="FN582" i="84"/>
  <c r="FM582" i="84"/>
  <c r="FL582" i="84"/>
  <c r="FK582" i="84"/>
  <c r="FJ582" i="84"/>
  <c r="FI582" i="84"/>
  <c r="FH582" i="84"/>
  <c r="FA582" i="84"/>
  <c r="FQ581" i="84"/>
  <c r="FP581" i="84"/>
  <c r="FO581" i="84"/>
  <c r="FN581" i="84"/>
  <c r="FM581" i="84"/>
  <c r="FL581" i="84"/>
  <c r="FK581" i="84"/>
  <c r="FJ581" i="84"/>
  <c r="FI581" i="84"/>
  <c r="FH581" i="84"/>
  <c r="FA581" i="84"/>
  <c r="FQ580" i="84"/>
  <c r="FP580" i="84"/>
  <c r="FO580" i="84"/>
  <c r="FN580" i="84"/>
  <c r="FM580" i="84"/>
  <c r="FL580" i="84"/>
  <c r="FK580" i="84"/>
  <c r="FJ580" i="84"/>
  <c r="FI580" i="84"/>
  <c r="FH580" i="84"/>
  <c r="FA580" i="84"/>
  <c r="FQ579" i="84"/>
  <c r="FP579" i="84"/>
  <c r="FO579" i="84"/>
  <c r="FN579" i="84"/>
  <c r="FM579" i="84"/>
  <c r="FL579" i="84"/>
  <c r="FK579" i="84"/>
  <c r="FJ579" i="84"/>
  <c r="FI579" i="84"/>
  <c r="FH579" i="84"/>
  <c r="FA579" i="84"/>
  <c r="FQ578" i="84"/>
  <c r="FP578" i="84"/>
  <c r="FO578" i="84"/>
  <c r="FN578" i="84"/>
  <c r="FM578" i="84"/>
  <c r="FL578" i="84"/>
  <c r="FK578" i="84"/>
  <c r="FJ578" i="84"/>
  <c r="FI578" i="84"/>
  <c r="FH578" i="84"/>
  <c r="FA578" i="84"/>
  <c r="FQ577" i="84"/>
  <c r="FP577" i="84"/>
  <c r="FO577" i="84"/>
  <c r="FN577" i="84"/>
  <c r="FM577" i="84"/>
  <c r="FL577" i="84"/>
  <c r="FK577" i="84"/>
  <c r="FJ577" i="84"/>
  <c r="FI577" i="84"/>
  <c r="FH577" i="84"/>
  <c r="FA577" i="84"/>
  <c r="FQ576" i="84"/>
  <c r="FP576" i="84"/>
  <c r="FO576" i="84"/>
  <c r="FN576" i="84"/>
  <c r="FM576" i="84"/>
  <c r="FL576" i="84"/>
  <c r="FK576" i="84"/>
  <c r="FJ576" i="84"/>
  <c r="FI576" i="84"/>
  <c r="FH576" i="84"/>
  <c r="FA576" i="84"/>
  <c r="FQ575" i="84"/>
  <c r="FP575" i="84"/>
  <c r="FO575" i="84"/>
  <c r="FN575" i="84"/>
  <c r="FM575" i="84"/>
  <c r="FL575" i="84"/>
  <c r="FK575" i="84"/>
  <c r="FJ575" i="84"/>
  <c r="FI575" i="84"/>
  <c r="FH575" i="84"/>
  <c r="FA575" i="84"/>
  <c r="FQ574" i="84"/>
  <c r="FP574" i="84"/>
  <c r="FO574" i="84"/>
  <c r="FN574" i="84"/>
  <c r="FM574" i="84"/>
  <c r="FL574" i="84"/>
  <c r="FK574" i="84"/>
  <c r="FJ574" i="84"/>
  <c r="FI574" i="84"/>
  <c r="FH574" i="84"/>
  <c r="FA574" i="84"/>
  <c r="FQ573" i="84"/>
  <c r="FP573" i="84"/>
  <c r="FO573" i="84"/>
  <c r="FN573" i="84"/>
  <c r="FM573" i="84"/>
  <c r="FL573" i="84"/>
  <c r="FK573" i="84"/>
  <c r="FJ573" i="84"/>
  <c r="FI573" i="84"/>
  <c r="FH573" i="84"/>
  <c r="FA573" i="84"/>
  <c r="FQ572" i="84"/>
  <c r="FP572" i="84"/>
  <c r="FO572" i="84"/>
  <c r="FN572" i="84"/>
  <c r="FM572" i="84"/>
  <c r="FL572" i="84"/>
  <c r="FK572" i="84"/>
  <c r="FJ572" i="84"/>
  <c r="FI572" i="84"/>
  <c r="FH572" i="84"/>
  <c r="FA572" i="84"/>
  <c r="FQ571" i="84"/>
  <c r="FP571" i="84"/>
  <c r="FO571" i="84"/>
  <c r="FN571" i="84"/>
  <c r="FM571" i="84"/>
  <c r="FL571" i="84"/>
  <c r="FK571" i="84"/>
  <c r="FJ571" i="84"/>
  <c r="FI571" i="84"/>
  <c r="FH571" i="84"/>
  <c r="FA571" i="84"/>
  <c r="FQ570" i="84"/>
  <c r="FP570" i="84"/>
  <c r="FO570" i="84"/>
  <c r="FN570" i="84"/>
  <c r="FM570" i="84"/>
  <c r="FL570" i="84"/>
  <c r="FK570" i="84"/>
  <c r="FJ570" i="84"/>
  <c r="FI570" i="84"/>
  <c r="FH570" i="84"/>
  <c r="FA570" i="84"/>
  <c r="FQ569" i="84"/>
  <c r="FP569" i="84"/>
  <c r="FO569" i="84"/>
  <c r="FN569" i="84"/>
  <c r="FM569" i="84"/>
  <c r="FL569" i="84"/>
  <c r="FK569" i="84"/>
  <c r="FJ569" i="84"/>
  <c r="FI569" i="84"/>
  <c r="FH569" i="84"/>
  <c r="FA569" i="84"/>
  <c r="FQ568" i="84"/>
  <c r="FP568" i="84"/>
  <c r="FO568" i="84"/>
  <c r="FN568" i="84"/>
  <c r="FM568" i="84"/>
  <c r="FL568" i="84"/>
  <c r="FK568" i="84"/>
  <c r="FJ568" i="84"/>
  <c r="FI568" i="84"/>
  <c r="FH568" i="84"/>
  <c r="FA568" i="84"/>
  <c r="FQ567" i="84"/>
  <c r="FP567" i="84"/>
  <c r="FO567" i="84"/>
  <c r="FN567" i="84"/>
  <c r="FM567" i="84"/>
  <c r="FL567" i="84"/>
  <c r="FK567" i="84"/>
  <c r="FJ567" i="84"/>
  <c r="FI567" i="84"/>
  <c r="FH567" i="84"/>
  <c r="FA567" i="84"/>
  <c r="FQ566" i="84"/>
  <c r="FP566" i="84"/>
  <c r="FO566" i="84"/>
  <c r="FN566" i="84"/>
  <c r="FM566" i="84"/>
  <c r="FL566" i="84"/>
  <c r="FK566" i="84"/>
  <c r="FJ566" i="84"/>
  <c r="FI566" i="84"/>
  <c r="FH566" i="84"/>
  <c r="FA566" i="84"/>
  <c r="FQ565" i="84"/>
  <c r="FP565" i="84"/>
  <c r="FO565" i="84"/>
  <c r="FN565" i="84"/>
  <c r="FM565" i="84"/>
  <c r="FL565" i="84"/>
  <c r="FK565" i="84"/>
  <c r="FJ565" i="84"/>
  <c r="FI565" i="84"/>
  <c r="FH565" i="84"/>
  <c r="FA565" i="84"/>
  <c r="FQ564" i="84"/>
  <c r="FP564" i="84"/>
  <c r="FO564" i="84"/>
  <c r="FN564" i="84"/>
  <c r="FM564" i="84"/>
  <c r="FL564" i="84"/>
  <c r="FK564" i="84"/>
  <c r="FJ564" i="84"/>
  <c r="FI564" i="84"/>
  <c r="FH564" i="84"/>
  <c r="FA564" i="84"/>
  <c r="FQ563" i="84"/>
  <c r="FP563" i="84"/>
  <c r="FO563" i="84"/>
  <c r="FN563" i="84"/>
  <c r="FM563" i="84"/>
  <c r="FL563" i="84"/>
  <c r="FK563" i="84"/>
  <c r="FJ563" i="84"/>
  <c r="FI563" i="84"/>
  <c r="FH563" i="84"/>
  <c r="FA563" i="84"/>
  <c r="FQ562" i="84"/>
  <c r="FP562" i="84"/>
  <c r="FO562" i="84"/>
  <c r="FN562" i="84"/>
  <c r="FM562" i="84"/>
  <c r="FL562" i="84"/>
  <c r="FK562" i="84"/>
  <c r="FJ562" i="84"/>
  <c r="FI562" i="84"/>
  <c r="FH562" i="84"/>
  <c r="FA562" i="84"/>
  <c r="FQ561" i="84"/>
  <c r="FP561" i="84"/>
  <c r="FO561" i="84"/>
  <c r="FN561" i="84"/>
  <c r="FM561" i="84"/>
  <c r="FL561" i="84"/>
  <c r="FK561" i="84"/>
  <c r="FJ561" i="84"/>
  <c r="FI561" i="84"/>
  <c r="FH561" i="84"/>
  <c r="FA561" i="84"/>
  <c r="FQ560" i="84"/>
  <c r="FP560" i="84"/>
  <c r="FO560" i="84"/>
  <c r="FN560" i="84"/>
  <c r="FM560" i="84"/>
  <c r="FL560" i="84"/>
  <c r="FK560" i="84"/>
  <c r="FJ560" i="84"/>
  <c r="FI560" i="84"/>
  <c r="FH560" i="84"/>
  <c r="FA560" i="84"/>
  <c r="FQ559" i="84"/>
  <c r="FP559" i="84"/>
  <c r="FO559" i="84"/>
  <c r="FN559" i="84"/>
  <c r="FM559" i="84"/>
  <c r="FL559" i="84"/>
  <c r="FK559" i="84"/>
  <c r="FJ559" i="84"/>
  <c r="FI559" i="84"/>
  <c r="FH559" i="84"/>
  <c r="FA559" i="84"/>
  <c r="FQ558" i="84"/>
  <c r="FP558" i="84"/>
  <c r="FO558" i="84"/>
  <c r="FN558" i="84"/>
  <c r="FM558" i="84"/>
  <c r="FL558" i="84"/>
  <c r="FK558" i="84"/>
  <c r="FJ558" i="84"/>
  <c r="FI558" i="84"/>
  <c r="FH558" i="84"/>
  <c r="FA558" i="84"/>
  <c r="FQ557" i="84"/>
  <c r="FP557" i="84"/>
  <c r="FO557" i="84"/>
  <c r="FN557" i="84"/>
  <c r="FM557" i="84"/>
  <c r="FL557" i="84"/>
  <c r="FK557" i="84"/>
  <c r="FJ557" i="84"/>
  <c r="FI557" i="84"/>
  <c r="FH557" i="84"/>
  <c r="FA557" i="84"/>
  <c r="FQ556" i="84"/>
  <c r="FP556" i="84"/>
  <c r="FO556" i="84"/>
  <c r="FN556" i="84"/>
  <c r="FM556" i="84"/>
  <c r="FL556" i="84"/>
  <c r="FK556" i="84"/>
  <c r="FJ556" i="84"/>
  <c r="FI556" i="84"/>
  <c r="FH556" i="84"/>
  <c r="FA556" i="84"/>
  <c r="FQ555" i="84"/>
  <c r="FP555" i="84"/>
  <c r="FO555" i="84"/>
  <c r="FN555" i="84"/>
  <c r="FM555" i="84"/>
  <c r="FL555" i="84"/>
  <c r="FK555" i="84"/>
  <c r="FJ555" i="84"/>
  <c r="FI555" i="84"/>
  <c r="FH555" i="84"/>
  <c r="FA555" i="84"/>
  <c r="FQ554" i="84"/>
  <c r="FP554" i="84"/>
  <c r="FO554" i="84"/>
  <c r="FN554" i="84"/>
  <c r="FM554" i="84"/>
  <c r="FL554" i="84"/>
  <c r="FK554" i="84"/>
  <c r="FJ554" i="84"/>
  <c r="FI554" i="84"/>
  <c r="FH554" i="84"/>
  <c r="FA554" i="84"/>
  <c r="FQ553" i="84"/>
  <c r="FP553" i="84"/>
  <c r="FO553" i="84"/>
  <c r="FN553" i="84"/>
  <c r="FM553" i="84"/>
  <c r="FL553" i="84"/>
  <c r="FK553" i="84"/>
  <c r="FJ553" i="84"/>
  <c r="FI553" i="84"/>
  <c r="FH553" i="84"/>
  <c r="FA553" i="84"/>
  <c r="FQ552" i="84"/>
  <c r="FP552" i="84"/>
  <c r="FO552" i="84"/>
  <c r="FN552" i="84"/>
  <c r="FM552" i="84"/>
  <c r="FL552" i="84"/>
  <c r="FK552" i="84"/>
  <c r="FJ552" i="84"/>
  <c r="FI552" i="84"/>
  <c r="FH552" i="84"/>
  <c r="FA552" i="84"/>
  <c r="FQ551" i="84"/>
  <c r="FP551" i="84"/>
  <c r="FO551" i="84"/>
  <c r="FN551" i="84"/>
  <c r="FM551" i="84"/>
  <c r="FL551" i="84"/>
  <c r="FK551" i="84"/>
  <c r="FJ551" i="84"/>
  <c r="FI551" i="84"/>
  <c r="FH551" i="84"/>
  <c r="FA551" i="84"/>
  <c r="FQ550" i="84"/>
  <c r="FP550" i="84"/>
  <c r="FO550" i="84"/>
  <c r="FN550" i="84"/>
  <c r="FM550" i="84"/>
  <c r="FL550" i="84"/>
  <c r="FK550" i="84"/>
  <c r="FJ550" i="84"/>
  <c r="FI550" i="84"/>
  <c r="FH550" i="84"/>
  <c r="FA550" i="84"/>
  <c r="FQ549" i="84"/>
  <c r="FP549" i="84"/>
  <c r="FO549" i="84"/>
  <c r="FN549" i="84"/>
  <c r="FM549" i="84"/>
  <c r="FL549" i="84"/>
  <c r="FK549" i="84"/>
  <c r="FJ549" i="84"/>
  <c r="FI549" i="84"/>
  <c r="FH549" i="84"/>
  <c r="FA549" i="84"/>
  <c r="FQ548" i="84"/>
  <c r="FP548" i="84"/>
  <c r="FO548" i="84"/>
  <c r="FN548" i="84"/>
  <c r="FM548" i="84"/>
  <c r="FL548" i="84"/>
  <c r="FK548" i="84"/>
  <c r="FJ548" i="84"/>
  <c r="FI548" i="84"/>
  <c r="FH548" i="84"/>
  <c r="FA548" i="84"/>
  <c r="FQ547" i="84"/>
  <c r="FP547" i="84"/>
  <c r="FO547" i="84"/>
  <c r="FN547" i="84"/>
  <c r="FM547" i="84"/>
  <c r="FL547" i="84"/>
  <c r="FK547" i="84"/>
  <c r="FJ547" i="84"/>
  <c r="FI547" i="84"/>
  <c r="FH547" i="84"/>
  <c r="FA547" i="84"/>
  <c r="FQ546" i="84"/>
  <c r="FP546" i="84"/>
  <c r="FO546" i="84"/>
  <c r="FN546" i="84"/>
  <c r="FM546" i="84"/>
  <c r="FL546" i="84"/>
  <c r="FK546" i="84"/>
  <c r="FJ546" i="84"/>
  <c r="FI546" i="84"/>
  <c r="FH546" i="84"/>
  <c r="FA546" i="84"/>
  <c r="FQ545" i="84"/>
  <c r="FP545" i="84"/>
  <c r="FO545" i="84"/>
  <c r="FN545" i="84"/>
  <c r="FM545" i="84"/>
  <c r="FL545" i="84"/>
  <c r="FK545" i="84"/>
  <c r="FJ545" i="84"/>
  <c r="FI545" i="84"/>
  <c r="FH545" i="84"/>
  <c r="FA545" i="84"/>
  <c r="FQ544" i="84"/>
  <c r="FP544" i="84"/>
  <c r="FO544" i="84"/>
  <c r="FN544" i="84"/>
  <c r="FM544" i="84"/>
  <c r="FL544" i="84"/>
  <c r="FK544" i="84"/>
  <c r="FJ544" i="84"/>
  <c r="FI544" i="84"/>
  <c r="FH544" i="84"/>
  <c r="FA544" i="84"/>
  <c r="FQ543" i="84"/>
  <c r="FP543" i="84"/>
  <c r="FO543" i="84"/>
  <c r="FN543" i="84"/>
  <c r="FM543" i="84"/>
  <c r="FL543" i="84"/>
  <c r="FK543" i="84"/>
  <c r="FJ543" i="84"/>
  <c r="FI543" i="84"/>
  <c r="FH543" i="84"/>
  <c r="FA543" i="84"/>
  <c r="FQ542" i="84"/>
  <c r="FP542" i="84"/>
  <c r="FO542" i="84"/>
  <c r="FN542" i="84"/>
  <c r="FM542" i="84"/>
  <c r="FL542" i="84"/>
  <c r="FK542" i="84"/>
  <c r="FJ542" i="84"/>
  <c r="FI542" i="84"/>
  <c r="FH542" i="84"/>
  <c r="FA542" i="84"/>
  <c r="FQ541" i="84"/>
  <c r="FP541" i="84"/>
  <c r="FO541" i="84"/>
  <c r="FN541" i="84"/>
  <c r="FM541" i="84"/>
  <c r="FL541" i="84"/>
  <c r="FK541" i="84"/>
  <c r="FJ541" i="84"/>
  <c r="FI541" i="84"/>
  <c r="FH541" i="84"/>
  <c r="FA541" i="84"/>
  <c r="FQ540" i="84"/>
  <c r="FP540" i="84"/>
  <c r="FO540" i="84"/>
  <c r="FN540" i="84"/>
  <c r="FM540" i="84"/>
  <c r="FL540" i="84"/>
  <c r="FK540" i="84"/>
  <c r="FJ540" i="84"/>
  <c r="FI540" i="84"/>
  <c r="FH540" i="84"/>
  <c r="FA540" i="84"/>
  <c r="FQ539" i="84"/>
  <c r="FP539" i="84"/>
  <c r="FO539" i="84"/>
  <c r="FN539" i="84"/>
  <c r="FM539" i="84"/>
  <c r="FL539" i="84"/>
  <c r="FK539" i="84"/>
  <c r="FJ539" i="84"/>
  <c r="FI539" i="84"/>
  <c r="FH539" i="84"/>
  <c r="FA539" i="84"/>
  <c r="FQ538" i="84"/>
  <c r="FP538" i="84"/>
  <c r="FO538" i="84"/>
  <c r="FN538" i="84"/>
  <c r="FM538" i="84"/>
  <c r="FL538" i="84"/>
  <c r="FK538" i="84"/>
  <c r="FJ538" i="84"/>
  <c r="FI538" i="84"/>
  <c r="FH538" i="84"/>
  <c r="FA538" i="84"/>
  <c r="FQ537" i="84"/>
  <c r="FP537" i="84"/>
  <c r="FO537" i="84"/>
  <c r="FN537" i="84"/>
  <c r="FM537" i="84"/>
  <c r="FL537" i="84"/>
  <c r="FK537" i="84"/>
  <c r="FJ537" i="84"/>
  <c r="FI537" i="84"/>
  <c r="FH537" i="84"/>
  <c r="FA537" i="84"/>
  <c r="FQ536" i="84"/>
  <c r="FP536" i="84"/>
  <c r="FO536" i="84"/>
  <c r="FN536" i="84"/>
  <c r="FM536" i="84"/>
  <c r="FL536" i="84"/>
  <c r="FK536" i="84"/>
  <c r="FJ536" i="84"/>
  <c r="FI536" i="84"/>
  <c r="FH536" i="84"/>
  <c r="FA536" i="84"/>
  <c r="FQ535" i="84"/>
  <c r="FP535" i="84"/>
  <c r="FO535" i="84"/>
  <c r="FN535" i="84"/>
  <c r="FM535" i="84"/>
  <c r="FL535" i="84"/>
  <c r="FK535" i="84"/>
  <c r="FJ535" i="84"/>
  <c r="FI535" i="84"/>
  <c r="FH535" i="84"/>
  <c r="FA535" i="84"/>
  <c r="FQ534" i="84"/>
  <c r="FP534" i="84"/>
  <c r="FO534" i="84"/>
  <c r="FN534" i="84"/>
  <c r="FM534" i="84"/>
  <c r="FL534" i="84"/>
  <c r="FK534" i="84"/>
  <c r="FJ534" i="84"/>
  <c r="FI534" i="84"/>
  <c r="FH534" i="84"/>
  <c r="FA534" i="84"/>
  <c r="FQ533" i="84"/>
  <c r="FP533" i="84"/>
  <c r="FO533" i="84"/>
  <c r="FN533" i="84"/>
  <c r="FM533" i="84"/>
  <c r="FL533" i="84"/>
  <c r="FK533" i="84"/>
  <c r="FJ533" i="84"/>
  <c r="FI533" i="84"/>
  <c r="FH533" i="84"/>
  <c r="FA533" i="84"/>
  <c r="FQ532" i="84"/>
  <c r="FP532" i="84"/>
  <c r="FO532" i="84"/>
  <c r="FN532" i="84"/>
  <c r="FM532" i="84"/>
  <c r="FL532" i="84"/>
  <c r="FK532" i="84"/>
  <c r="FJ532" i="84"/>
  <c r="FI532" i="84"/>
  <c r="FH532" i="84"/>
  <c r="FA532" i="84"/>
  <c r="FQ531" i="84"/>
  <c r="FP531" i="84"/>
  <c r="FO531" i="84"/>
  <c r="FN531" i="84"/>
  <c r="FM531" i="84"/>
  <c r="FL531" i="84"/>
  <c r="FK531" i="84"/>
  <c r="FJ531" i="84"/>
  <c r="FI531" i="84"/>
  <c r="FH531" i="84"/>
  <c r="FA531" i="84"/>
  <c r="FQ530" i="84"/>
  <c r="FP530" i="84"/>
  <c r="FO530" i="84"/>
  <c r="FN530" i="84"/>
  <c r="FM530" i="84"/>
  <c r="FL530" i="84"/>
  <c r="FK530" i="84"/>
  <c r="FJ530" i="84"/>
  <c r="FI530" i="84"/>
  <c r="FH530" i="84"/>
  <c r="FA530" i="84"/>
  <c r="FQ529" i="84"/>
  <c r="FP529" i="84"/>
  <c r="FO529" i="84"/>
  <c r="FN529" i="84"/>
  <c r="FM529" i="84"/>
  <c r="FL529" i="84"/>
  <c r="FK529" i="84"/>
  <c r="FJ529" i="84"/>
  <c r="FI529" i="84"/>
  <c r="FH529" i="84"/>
  <c r="FA529" i="84"/>
  <c r="FQ528" i="84"/>
  <c r="FP528" i="84"/>
  <c r="FO528" i="84"/>
  <c r="FN528" i="84"/>
  <c r="FM528" i="84"/>
  <c r="FL528" i="84"/>
  <c r="FK528" i="84"/>
  <c r="FJ528" i="84"/>
  <c r="FI528" i="84"/>
  <c r="FH528" i="84"/>
  <c r="FA528" i="84"/>
  <c r="FQ527" i="84"/>
  <c r="FP527" i="84"/>
  <c r="FO527" i="84"/>
  <c r="FN527" i="84"/>
  <c r="FM527" i="84"/>
  <c r="FL527" i="84"/>
  <c r="FK527" i="84"/>
  <c r="FJ527" i="84"/>
  <c r="FI527" i="84"/>
  <c r="FH527" i="84"/>
  <c r="FA527" i="84"/>
  <c r="FQ526" i="84"/>
  <c r="FP526" i="84"/>
  <c r="FO526" i="84"/>
  <c r="FN526" i="84"/>
  <c r="FM526" i="84"/>
  <c r="FL526" i="84"/>
  <c r="FK526" i="84"/>
  <c r="FJ526" i="84"/>
  <c r="FI526" i="84"/>
  <c r="FH526" i="84"/>
  <c r="FA526" i="84"/>
  <c r="FQ525" i="84"/>
  <c r="FP525" i="84"/>
  <c r="FO525" i="84"/>
  <c r="FN525" i="84"/>
  <c r="FM525" i="84"/>
  <c r="FL525" i="84"/>
  <c r="FK525" i="84"/>
  <c r="FJ525" i="84"/>
  <c r="FI525" i="84"/>
  <c r="FH525" i="84"/>
  <c r="FA525" i="84"/>
  <c r="FQ524" i="84"/>
  <c r="FP524" i="84"/>
  <c r="FO524" i="84"/>
  <c r="FN524" i="84"/>
  <c r="FM524" i="84"/>
  <c r="FL524" i="84"/>
  <c r="FK524" i="84"/>
  <c r="FJ524" i="84"/>
  <c r="FI524" i="84"/>
  <c r="FH524" i="84"/>
  <c r="FA524" i="84"/>
  <c r="FQ523" i="84"/>
  <c r="FP523" i="84"/>
  <c r="FO523" i="84"/>
  <c r="FN523" i="84"/>
  <c r="FM523" i="84"/>
  <c r="FL523" i="84"/>
  <c r="FK523" i="84"/>
  <c r="FJ523" i="84"/>
  <c r="FI523" i="84"/>
  <c r="FH523" i="84"/>
  <c r="FA523" i="84"/>
  <c r="FQ522" i="84"/>
  <c r="FP522" i="84"/>
  <c r="FO522" i="84"/>
  <c r="FN522" i="84"/>
  <c r="FM522" i="84"/>
  <c r="FL522" i="84"/>
  <c r="FK522" i="84"/>
  <c r="FJ522" i="84"/>
  <c r="FI522" i="84"/>
  <c r="FH522" i="84"/>
  <c r="FA522" i="84"/>
  <c r="FQ521" i="84"/>
  <c r="FP521" i="84"/>
  <c r="FO521" i="84"/>
  <c r="FN521" i="84"/>
  <c r="FM521" i="84"/>
  <c r="FL521" i="84"/>
  <c r="FK521" i="84"/>
  <c r="FJ521" i="84"/>
  <c r="FI521" i="84"/>
  <c r="FH521" i="84"/>
  <c r="FA521" i="84"/>
  <c r="FQ520" i="84"/>
  <c r="FP520" i="84"/>
  <c r="FO520" i="84"/>
  <c r="FN520" i="84"/>
  <c r="FM520" i="84"/>
  <c r="FL520" i="84"/>
  <c r="FK520" i="84"/>
  <c r="FJ520" i="84"/>
  <c r="FI520" i="84"/>
  <c r="FH520" i="84"/>
  <c r="FA520" i="84"/>
  <c r="FQ519" i="84"/>
  <c r="FP519" i="84"/>
  <c r="FO519" i="84"/>
  <c r="FN519" i="84"/>
  <c r="FM519" i="84"/>
  <c r="FL519" i="84"/>
  <c r="FK519" i="84"/>
  <c r="FJ519" i="84"/>
  <c r="FI519" i="84"/>
  <c r="FH519" i="84"/>
  <c r="FA519" i="84"/>
  <c r="FQ518" i="84"/>
  <c r="FP518" i="84"/>
  <c r="FO518" i="84"/>
  <c r="FN518" i="84"/>
  <c r="FM518" i="84"/>
  <c r="FL518" i="84"/>
  <c r="FK518" i="84"/>
  <c r="FJ518" i="84"/>
  <c r="FI518" i="84"/>
  <c r="FH518" i="84"/>
  <c r="FA518" i="84"/>
  <c r="FQ517" i="84"/>
  <c r="FP517" i="84"/>
  <c r="FO517" i="84"/>
  <c r="FN517" i="84"/>
  <c r="FM517" i="84"/>
  <c r="FL517" i="84"/>
  <c r="FK517" i="84"/>
  <c r="FJ517" i="84"/>
  <c r="FI517" i="84"/>
  <c r="FH517" i="84"/>
  <c r="FA517" i="84"/>
  <c r="FQ516" i="84"/>
  <c r="FP516" i="84"/>
  <c r="FO516" i="84"/>
  <c r="FN516" i="84"/>
  <c r="FM516" i="84"/>
  <c r="FL516" i="84"/>
  <c r="FK516" i="84"/>
  <c r="FJ516" i="84"/>
  <c r="FI516" i="84"/>
  <c r="FH516" i="84"/>
  <c r="FA516" i="84"/>
  <c r="FQ515" i="84"/>
  <c r="FP515" i="84"/>
  <c r="FO515" i="84"/>
  <c r="FN515" i="84"/>
  <c r="FM515" i="84"/>
  <c r="FL515" i="84"/>
  <c r="FK515" i="84"/>
  <c r="FJ515" i="84"/>
  <c r="FI515" i="84"/>
  <c r="FH515" i="84"/>
  <c r="FA515" i="84"/>
  <c r="FQ514" i="84"/>
  <c r="FP514" i="84"/>
  <c r="FO514" i="84"/>
  <c r="FN514" i="84"/>
  <c r="FM514" i="84"/>
  <c r="FL514" i="84"/>
  <c r="FK514" i="84"/>
  <c r="FJ514" i="84"/>
  <c r="FI514" i="84"/>
  <c r="FH514" i="84"/>
  <c r="FA514" i="84"/>
  <c r="FQ513" i="84"/>
  <c r="FP513" i="84"/>
  <c r="FO513" i="84"/>
  <c r="FN513" i="84"/>
  <c r="FM513" i="84"/>
  <c r="FL513" i="84"/>
  <c r="FK513" i="84"/>
  <c r="FJ513" i="84"/>
  <c r="FI513" i="84"/>
  <c r="FH513" i="84"/>
  <c r="FA513" i="84"/>
  <c r="FQ512" i="84"/>
  <c r="FP512" i="84"/>
  <c r="FO512" i="84"/>
  <c r="FN512" i="84"/>
  <c r="FM512" i="84"/>
  <c r="FL512" i="84"/>
  <c r="FK512" i="84"/>
  <c r="FJ512" i="84"/>
  <c r="FI512" i="84"/>
  <c r="FH512" i="84"/>
  <c r="FA512" i="84"/>
  <c r="FQ511" i="84"/>
  <c r="FP511" i="84"/>
  <c r="FO511" i="84"/>
  <c r="FN511" i="84"/>
  <c r="FM511" i="84"/>
  <c r="FL511" i="84"/>
  <c r="FK511" i="84"/>
  <c r="FJ511" i="84"/>
  <c r="FI511" i="84"/>
  <c r="FH511" i="84"/>
  <c r="FA511" i="84"/>
  <c r="FQ510" i="84"/>
  <c r="FP510" i="84"/>
  <c r="FO510" i="84"/>
  <c r="FN510" i="84"/>
  <c r="FM510" i="84"/>
  <c r="FL510" i="84"/>
  <c r="FK510" i="84"/>
  <c r="FJ510" i="84"/>
  <c r="FI510" i="84"/>
  <c r="FH510" i="84"/>
  <c r="FA510" i="84"/>
  <c r="FQ509" i="84"/>
  <c r="FP509" i="84"/>
  <c r="FO509" i="84"/>
  <c r="FN509" i="84"/>
  <c r="FM509" i="84"/>
  <c r="FL509" i="84"/>
  <c r="FK509" i="84"/>
  <c r="FJ509" i="84"/>
  <c r="FI509" i="84"/>
  <c r="FH509" i="84"/>
  <c r="FA509" i="84"/>
  <c r="FQ508" i="84"/>
  <c r="FP508" i="84"/>
  <c r="FO508" i="84"/>
  <c r="FN508" i="84"/>
  <c r="FM508" i="84"/>
  <c r="FL508" i="84"/>
  <c r="FK508" i="84"/>
  <c r="FJ508" i="84"/>
  <c r="FI508" i="84"/>
  <c r="FH508" i="84"/>
  <c r="FA508" i="84"/>
  <c r="FQ507" i="84"/>
  <c r="FP507" i="84"/>
  <c r="FO507" i="84"/>
  <c r="FN507" i="84"/>
  <c r="FM507" i="84"/>
  <c r="FL507" i="84"/>
  <c r="FK507" i="84"/>
  <c r="FJ507" i="84"/>
  <c r="FI507" i="84"/>
  <c r="FH507" i="84"/>
  <c r="FA507" i="84"/>
  <c r="FQ506" i="84"/>
  <c r="FP506" i="84"/>
  <c r="FO506" i="84"/>
  <c r="FN506" i="84"/>
  <c r="FM506" i="84"/>
  <c r="FL506" i="84"/>
  <c r="FK506" i="84"/>
  <c r="FJ506" i="84"/>
  <c r="FI506" i="84"/>
  <c r="FH506" i="84"/>
  <c r="FA506" i="84"/>
  <c r="FQ505" i="84"/>
  <c r="FP505" i="84"/>
  <c r="FO505" i="84"/>
  <c r="FN505" i="84"/>
  <c r="FM505" i="84"/>
  <c r="FL505" i="84"/>
  <c r="FK505" i="84"/>
  <c r="FJ505" i="84"/>
  <c r="FI505" i="84"/>
  <c r="FH505" i="84"/>
  <c r="FA505" i="84"/>
  <c r="FQ504" i="84"/>
  <c r="FP504" i="84"/>
  <c r="FO504" i="84"/>
  <c r="FN504" i="84"/>
  <c r="FM504" i="84"/>
  <c r="FL504" i="84"/>
  <c r="FK504" i="84"/>
  <c r="FJ504" i="84"/>
  <c r="FI504" i="84"/>
  <c r="FH504" i="84"/>
  <c r="FA504" i="84"/>
  <c r="FQ503" i="84"/>
  <c r="FP503" i="84"/>
  <c r="FO503" i="84"/>
  <c r="FN503" i="84"/>
  <c r="FM503" i="84"/>
  <c r="FL503" i="84"/>
  <c r="FK503" i="84"/>
  <c r="FJ503" i="84"/>
  <c r="FI503" i="84"/>
  <c r="FH503" i="84"/>
  <c r="FA503" i="84"/>
  <c r="FQ502" i="84"/>
  <c r="FP502" i="84"/>
  <c r="FO502" i="84"/>
  <c r="FN502" i="84"/>
  <c r="FM502" i="84"/>
  <c r="FL502" i="84"/>
  <c r="FK502" i="84"/>
  <c r="FJ502" i="84"/>
  <c r="FI502" i="84"/>
  <c r="FH502" i="84"/>
  <c r="FA502" i="84"/>
  <c r="FQ501" i="84"/>
  <c r="FP501" i="84"/>
  <c r="FO501" i="84"/>
  <c r="FN501" i="84"/>
  <c r="FM501" i="84"/>
  <c r="FL501" i="84"/>
  <c r="FK501" i="84"/>
  <c r="FJ501" i="84"/>
  <c r="FI501" i="84"/>
  <c r="FH501" i="84"/>
  <c r="FA501" i="84"/>
  <c r="FQ500" i="84"/>
  <c r="FP500" i="84"/>
  <c r="FO500" i="84"/>
  <c r="FN500" i="84"/>
  <c r="FM500" i="84"/>
  <c r="FL500" i="84"/>
  <c r="FK500" i="84"/>
  <c r="FJ500" i="84"/>
  <c r="FI500" i="84"/>
  <c r="FH500" i="84"/>
  <c r="FA500" i="84"/>
  <c r="FQ499" i="84"/>
  <c r="FP499" i="84"/>
  <c r="FO499" i="84"/>
  <c r="FN499" i="84"/>
  <c r="FM499" i="84"/>
  <c r="FL499" i="84"/>
  <c r="FK499" i="84"/>
  <c r="FJ499" i="84"/>
  <c r="FI499" i="84"/>
  <c r="FH499" i="84"/>
  <c r="FA499" i="84"/>
  <c r="FQ498" i="84"/>
  <c r="FP498" i="84"/>
  <c r="FO498" i="84"/>
  <c r="FN498" i="84"/>
  <c r="FM498" i="84"/>
  <c r="FL498" i="84"/>
  <c r="FK498" i="84"/>
  <c r="FJ498" i="84"/>
  <c r="FI498" i="84"/>
  <c r="FH498" i="84"/>
  <c r="FA498" i="84"/>
  <c r="FQ497" i="84"/>
  <c r="FP497" i="84"/>
  <c r="FO497" i="84"/>
  <c r="FN497" i="84"/>
  <c r="FM497" i="84"/>
  <c r="FL497" i="84"/>
  <c r="FK497" i="84"/>
  <c r="FJ497" i="84"/>
  <c r="FI497" i="84"/>
  <c r="FH497" i="84"/>
  <c r="FA497" i="84"/>
  <c r="FQ496" i="84"/>
  <c r="FP496" i="84"/>
  <c r="FO496" i="84"/>
  <c r="FN496" i="84"/>
  <c r="FM496" i="84"/>
  <c r="FL496" i="84"/>
  <c r="FK496" i="84"/>
  <c r="FJ496" i="84"/>
  <c r="FI496" i="84"/>
  <c r="FH496" i="84"/>
  <c r="FA496" i="84"/>
  <c r="FQ495" i="84"/>
  <c r="FP495" i="84"/>
  <c r="FO495" i="84"/>
  <c r="FN495" i="84"/>
  <c r="FM495" i="84"/>
  <c r="FL495" i="84"/>
  <c r="FK495" i="84"/>
  <c r="FJ495" i="84"/>
  <c r="FI495" i="84"/>
  <c r="FH495" i="84"/>
  <c r="FA495" i="84"/>
  <c r="FQ494" i="84"/>
  <c r="FP494" i="84"/>
  <c r="FO494" i="84"/>
  <c r="FN494" i="84"/>
  <c r="FM494" i="84"/>
  <c r="FL494" i="84"/>
  <c r="FK494" i="84"/>
  <c r="FJ494" i="84"/>
  <c r="FI494" i="84"/>
  <c r="FH494" i="84"/>
  <c r="FA494" i="84"/>
  <c r="FQ493" i="84"/>
  <c r="FP493" i="84"/>
  <c r="FO493" i="84"/>
  <c r="FN493" i="84"/>
  <c r="FM493" i="84"/>
  <c r="FL493" i="84"/>
  <c r="FK493" i="84"/>
  <c r="FJ493" i="84"/>
  <c r="FI493" i="84"/>
  <c r="FH493" i="84"/>
  <c r="FA493" i="84"/>
  <c r="FQ492" i="84"/>
  <c r="FP492" i="84"/>
  <c r="FO492" i="84"/>
  <c r="FN492" i="84"/>
  <c r="FM492" i="84"/>
  <c r="FL492" i="84"/>
  <c r="FK492" i="84"/>
  <c r="FJ492" i="84"/>
  <c r="FI492" i="84"/>
  <c r="FH492" i="84"/>
  <c r="FA492" i="84"/>
  <c r="FQ491" i="84"/>
  <c r="FP491" i="84"/>
  <c r="FO491" i="84"/>
  <c r="FN491" i="84"/>
  <c r="FM491" i="84"/>
  <c r="FL491" i="84"/>
  <c r="FK491" i="84"/>
  <c r="FJ491" i="84"/>
  <c r="FI491" i="84"/>
  <c r="FH491" i="84"/>
  <c r="FA491" i="84"/>
  <c r="FQ490" i="84"/>
  <c r="FP490" i="84"/>
  <c r="FO490" i="84"/>
  <c r="FN490" i="84"/>
  <c r="FM490" i="84"/>
  <c r="FL490" i="84"/>
  <c r="FK490" i="84"/>
  <c r="FJ490" i="84"/>
  <c r="FI490" i="84"/>
  <c r="FH490" i="84"/>
  <c r="FA490" i="84"/>
  <c r="FQ489" i="84"/>
  <c r="FP489" i="84"/>
  <c r="FO489" i="84"/>
  <c r="FN489" i="84"/>
  <c r="FM489" i="84"/>
  <c r="FL489" i="84"/>
  <c r="FK489" i="84"/>
  <c r="FJ489" i="84"/>
  <c r="FI489" i="84"/>
  <c r="FH489" i="84"/>
  <c r="FA489" i="84"/>
  <c r="FQ488" i="84"/>
  <c r="FP488" i="84"/>
  <c r="FO488" i="84"/>
  <c r="FN488" i="84"/>
  <c r="FM488" i="84"/>
  <c r="FL488" i="84"/>
  <c r="FK488" i="84"/>
  <c r="FJ488" i="84"/>
  <c r="FI488" i="84"/>
  <c r="FH488" i="84"/>
  <c r="FA488" i="84"/>
  <c r="FQ487" i="84"/>
  <c r="FP487" i="84"/>
  <c r="FO487" i="84"/>
  <c r="FN487" i="84"/>
  <c r="FM487" i="84"/>
  <c r="FL487" i="84"/>
  <c r="FK487" i="84"/>
  <c r="FJ487" i="84"/>
  <c r="FI487" i="84"/>
  <c r="FH487" i="84"/>
  <c r="FA487" i="84"/>
  <c r="FQ486" i="84"/>
  <c r="FP486" i="84"/>
  <c r="FO486" i="84"/>
  <c r="FN486" i="84"/>
  <c r="FM486" i="84"/>
  <c r="FL486" i="84"/>
  <c r="FK486" i="84"/>
  <c r="FJ486" i="84"/>
  <c r="FI486" i="84"/>
  <c r="FH486" i="84"/>
  <c r="FA486" i="84"/>
  <c r="FQ485" i="84"/>
  <c r="FP485" i="84"/>
  <c r="FO485" i="84"/>
  <c r="FN485" i="84"/>
  <c r="FM485" i="84"/>
  <c r="FL485" i="84"/>
  <c r="FK485" i="84"/>
  <c r="FJ485" i="84"/>
  <c r="FI485" i="84"/>
  <c r="FH485" i="84"/>
  <c r="FA485" i="84"/>
  <c r="FQ484" i="84"/>
  <c r="FP484" i="84"/>
  <c r="FO484" i="84"/>
  <c r="FN484" i="84"/>
  <c r="FM484" i="84"/>
  <c r="FL484" i="84"/>
  <c r="FK484" i="84"/>
  <c r="FJ484" i="84"/>
  <c r="FI484" i="84"/>
  <c r="FH484" i="84"/>
  <c r="FA484" i="84"/>
  <c r="FQ483" i="84"/>
  <c r="FP483" i="84"/>
  <c r="FO483" i="84"/>
  <c r="FN483" i="84"/>
  <c r="FM483" i="84"/>
  <c r="FL483" i="84"/>
  <c r="FK483" i="84"/>
  <c r="FJ483" i="84"/>
  <c r="FI483" i="84"/>
  <c r="FH483" i="84"/>
  <c r="FA483" i="84"/>
  <c r="FQ482" i="84"/>
  <c r="FP482" i="84"/>
  <c r="FO482" i="84"/>
  <c r="FN482" i="84"/>
  <c r="FM482" i="84"/>
  <c r="FL482" i="84"/>
  <c r="FK482" i="84"/>
  <c r="FJ482" i="84"/>
  <c r="FI482" i="84"/>
  <c r="FH482" i="84"/>
  <c r="FA482" i="84"/>
  <c r="FQ481" i="84"/>
  <c r="FP481" i="84"/>
  <c r="FO481" i="84"/>
  <c r="FN481" i="84"/>
  <c r="FM481" i="84"/>
  <c r="FL481" i="84"/>
  <c r="FK481" i="84"/>
  <c r="FJ481" i="84"/>
  <c r="FI481" i="84"/>
  <c r="FH481" i="84"/>
  <c r="FA481" i="84"/>
  <c r="FQ480" i="84"/>
  <c r="FP480" i="84"/>
  <c r="FO480" i="84"/>
  <c r="FN480" i="84"/>
  <c r="FM480" i="84"/>
  <c r="FL480" i="84"/>
  <c r="FK480" i="84"/>
  <c r="FJ480" i="84"/>
  <c r="FI480" i="84"/>
  <c r="FH480" i="84"/>
  <c r="FA480" i="84"/>
  <c r="FQ479" i="84"/>
  <c r="FP479" i="84"/>
  <c r="FO479" i="84"/>
  <c r="FN479" i="84"/>
  <c r="FM479" i="84"/>
  <c r="FL479" i="84"/>
  <c r="FK479" i="84"/>
  <c r="FJ479" i="84"/>
  <c r="FI479" i="84"/>
  <c r="FH479" i="84"/>
  <c r="FA479" i="84"/>
  <c r="FQ478" i="84"/>
  <c r="FP478" i="84"/>
  <c r="FO478" i="84"/>
  <c r="FN478" i="84"/>
  <c r="FM478" i="84"/>
  <c r="FL478" i="84"/>
  <c r="FK478" i="84"/>
  <c r="FJ478" i="84"/>
  <c r="FI478" i="84"/>
  <c r="FH478" i="84"/>
  <c r="FA478" i="84"/>
  <c r="FQ477" i="84"/>
  <c r="FP477" i="84"/>
  <c r="FO477" i="84"/>
  <c r="FN477" i="84"/>
  <c r="FM477" i="84"/>
  <c r="FL477" i="84"/>
  <c r="FK477" i="84"/>
  <c r="FJ477" i="84"/>
  <c r="FI477" i="84"/>
  <c r="FH477" i="84"/>
  <c r="FA477" i="84"/>
  <c r="FQ476" i="84"/>
  <c r="FP476" i="84"/>
  <c r="FO476" i="84"/>
  <c r="FN476" i="84"/>
  <c r="FM476" i="84"/>
  <c r="FL476" i="84"/>
  <c r="FK476" i="84"/>
  <c r="FJ476" i="84"/>
  <c r="FI476" i="84"/>
  <c r="FH476" i="84"/>
  <c r="FA476" i="84"/>
  <c r="FQ475" i="84"/>
  <c r="FP475" i="84"/>
  <c r="FO475" i="84"/>
  <c r="FN475" i="84"/>
  <c r="FM475" i="84"/>
  <c r="FL475" i="84"/>
  <c r="FK475" i="84"/>
  <c r="FJ475" i="84"/>
  <c r="FI475" i="84"/>
  <c r="FH475" i="84"/>
  <c r="FA475" i="84"/>
  <c r="FQ474" i="84"/>
  <c r="FP474" i="84"/>
  <c r="FO474" i="84"/>
  <c r="FN474" i="84"/>
  <c r="FM474" i="84"/>
  <c r="FL474" i="84"/>
  <c r="FK474" i="84"/>
  <c r="FJ474" i="84"/>
  <c r="FI474" i="84"/>
  <c r="FH474" i="84"/>
  <c r="FA474" i="84"/>
  <c r="FQ473" i="84"/>
  <c r="FP473" i="84"/>
  <c r="FO473" i="84"/>
  <c r="FN473" i="84"/>
  <c r="FM473" i="84"/>
  <c r="FL473" i="84"/>
  <c r="FK473" i="84"/>
  <c r="FJ473" i="84"/>
  <c r="FI473" i="84"/>
  <c r="FH473" i="84"/>
  <c r="FA473" i="84"/>
  <c r="FQ472" i="84"/>
  <c r="FP472" i="84"/>
  <c r="FO472" i="84"/>
  <c r="FN472" i="84"/>
  <c r="FM472" i="84"/>
  <c r="FL472" i="84"/>
  <c r="FK472" i="84"/>
  <c r="FJ472" i="84"/>
  <c r="FI472" i="84"/>
  <c r="FH472" i="84"/>
  <c r="FA472" i="84"/>
  <c r="FQ471" i="84"/>
  <c r="FP471" i="84"/>
  <c r="FO471" i="84"/>
  <c r="FN471" i="84"/>
  <c r="FM471" i="84"/>
  <c r="FL471" i="84"/>
  <c r="FK471" i="84"/>
  <c r="FJ471" i="84"/>
  <c r="FI471" i="84"/>
  <c r="FH471" i="84"/>
  <c r="FA471" i="84"/>
  <c r="FQ470" i="84"/>
  <c r="FP470" i="84"/>
  <c r="FO470" i="84"/>
  <c r="FN470" i="84"/>
  <c r="FM470" i="84"/>
  <c r="FL470" i="84"/>
  <c r="FK470" i="84"/>
  <c r="FJ470" i="84"/>
  <c r="FI470" i="84"/>
  <c r="FH470" i="84"/>
  <c r="FA470" i="84"/>
  <c r="FQ469" i="84"/>
  <c r="FP469" i="84"/>
  <c r="FO469" i="84"/>
  <c r="FN469" i="84"/>
  <c r="FM469" i="84"/>
  <c r="FL469" i="84"/>
  <c r="FK469" i="84"/>
  <c r="FJ469" i="84"/>
  <c r="FI469" i="84"/>
  <c r="FH469" i="84"/>
  <c r="FA469" i="84"/>
  <c r="FQ468" i="84"/>
  <c r="FP468" i="84"/>
  <c r="FO468" i="84"/>
  <c r="FN468" i="84"/>
  <c r="FM468" i="84"/>
  <c r="FL468" i="84"/>
  <c r="FK468" i="84"/>
  <c r="FJ468" i="84"/>
  <c r="FI468" i="84"/>
  <c r="FH468" i="84"/>
  <c r="FA468" i="84"/>
  <c r="FQ467" i="84"/>
  <c r="FP467" i="84"/>
  <c r="FO467" i="84"/>
  <c r="FN467" i="84"/>
  <c r="FM467" i="84"/>
  <c r="FL467" i="84"/>
  <c r="FK467" i="84"/>
  <c r="FJ467" i="84"/>
  <c r="FI467" i="84"/>
  <c r="FH467" i="84"/>
  <c r="FA467" i="84"/>
  <c r="FQ466" i="84"/>
  <c r="FP466" i="84"/>
  <c r="FO466" i="84"/>
  <c r="FN466" i="84"/>
  <c r="FM466" i="84"/>
  <c r="FL466" i="84"/>
  <c r="FK466" i="84"/>
  <c r="FJ466" i="84"/>
  <c r="FI466" i="84"/>
  <c r="FH466" i="84"/>
  <c r="FA466" i="84"/>
  <c r="FQ465" i="84"/>
  <c r="FP465" i="84"/>
  <c r="FO465" i="84"/>
  <c r="FN465" i="84"/>
  <c r="FM465" i="84"/>
  <c r="FL465" i="84"/>
  <c r="FK465" i="84"/>
  <c r="FJ465" i="84"/>
  <c r="FI465" i="84"/>
  <c r="FH465" i="84"/>
  <c r="FA465" i="84"/>
  <c r="FQ464" i="84"/>
  <c r="FP464" i="84"/>
  <c r="FO464" i="84"/>
  <c r="FN464" i="84"/>
  <c r="FM464" i="84"/>
  <c r="FL464" i="84"/>
  <c r="FK464" i="84"/>
  <c r="FJ464" i="84"/>
  <c r="FI464" i="84"/>
  <c r="FH464" i="84"/>
  <c r="FA464" i="84"/>
  <c r="B464" i="84" s="1"/>
  <c r="A464" i="84" s="1"/>
  <c r="FQ463" i="84"/>
  <c r="FP463" i="84"/>
  <c r="FO463" i="84"/>
  <c r="FN463" i="84"/>
  <c r="FM463" i="84"/>
  <c r="FL463" i="84"/>
  <c r="FK463" i="84"/>
  <c r="FJ463" i="84"/>
  <c r="FI463" i="84"/>
  <c r="FH463" i="84"/>
  <c r="FA463" i="84"/>
  <c r="B463" i="84" s="1"/>
  <c r="FQ462" i="84"/>
  <c r="FP462" i="84"/>
  <c r="FO462" i="84"/>
  <c r="FN462" i="84"/>
  <c r="FM462" i="84"/>
  <c r="FL462" i="84"/>
  <c r="FK462" i="84"/>
  <c r="FJ462" i="84"/>
  <c r="FI462" i="84"/>
  <c r="FH462" i="84"/>
  <c r="FA462" i="84"/>
  <c r="B462" i="84" s="1"/>
  <c r="A462" i="84" s="1"/>
  <c r="FQ461" i="84"/>
  <c r="FP461" i="84"/>
  <c r="FO461" i="84"/>
  <c r="FN461" i="84"/>
  <c r="FM461" i="84"/>
  <c r="FL461" i="84"/>
  <c r="FK461" i="84"/>
  <c r="FJ461" i="84"/>
  <c r="FI461" i="84"/>
  <c r="FH461" i="84"/>
  <c r="FA461" i="84"/>
  <c r="B461" i="84" s="1"/>
  <c r="FQ460" i="84"/>
  <c r="FP460" i="84"/>
  <c r="FO460" i="84"/>
  <c r="FN460" i="84"/>
  <c r="FM460" i="84"/>
  <c r="FL460" i="84"/>
  <c r="FK460" i="84"/>
  <c r="FJ460" i="84"/>
  <c r="FI460" i="84"/>
  <c r="FH460" i="84"/>
  <c r="FA460" i="84"/>
  <c r="B460" i="84" s="1"/>
  <c r="FQ459" i="84"/>
  <c r="FP459" i="84"/>
  <c r="FO459" i="84"/>
  <c r="FN459" i="84"/>
  <c r="FM459" i="84"/>
  <c r="FL459" i="84"/>
  <c r="FK459" i="84"/>
  <c r="FJ459" i="84"/>
  <c r="FI459" i="84"/>
  <c r="FH459" i="84"/>
  <c r="FA459" i="84"/>
  <c r="B459" i="84" s="1"/>
  <c r="FQ458" i="84"/>
  <c r="FP458" i="84"/>
  <c r="FO458" i="84"/>
  <c r="FN458" i="84"/>
  <c r="FM458" i="84"/>
  <c r="FL458" i="84"/>
  <c r="FK458" i="84"/>
  <c r="FJ458" i="84"/>
  <c r="FI458" i="84"/>
  <c r="FH458" i="84"/>
  <c r="FA458" i="84"/>
  <c r="B458" i="84" s="1"/>
  <c r="FQ457" i="84"/>
  <c r="FP457" i="84"/>
  <c r="FO457" i="84"/>
  <c r="FN457" i="84"/>
  <c r="FM457" i="84"/>
  <c r="FL457" i="84"/>
  <c r="FK457" i="84"/>
  <c r="FJ457" i="84"/>
  <c r="FI457" i="84"/>
  <c r="FH457" i="84"/>
  <c r="FA457" i="84"/>
  <c r="B457" i="84" s="1"/>
  <c r="FQ456" i="84"/>
  <c r="FP456" i="84"/>
  <c r="FO456" i="84"/>
  <c r="FN456" i="84"/>
  <c r="FM456" i="84"/>
  <c r="FL456" i="84"/>
  <c r="FK456" i="84"/>
  <c r="FJ456" i="84"/>
  <c r="FI456" i="84"/>
  <c r="FH456" i="84"/>
  <c r="FA456" i="84"/>
  <c r="B456" i="84" s="1"/>
  <c r="FQ455" i="84"/>
  <c r="FP455" i="84"/>
  <c r="FO455" i="84"/>
  <c r="FN455" i="84"/>
  <c r="FM455" i="84"/>
  <c r="FL455" i="84"/>
  <c r="FK455" i="84"/>
  <c r="FJ455" i="84"/>
  <c r="FI455" i="84"/>
  <c r="FH455" i="84"/>
  <c r="FA455" i="84"/>
  <c r="B455" i="84" s="1"/>
  <c r="FQ454" i="84"/>
  <c r="FP454" i="84"/>
  <c r="FO454" i="84"/>
  <c r="FN454" i="84"/>
  <c r="FM454" i="84"/>
  <c r="FL454" i="84"/>
  <c r="FK454" i="84"/>
  <c r="FJ454" i="84"/>
  <c r="FI454" i="84"/>
  <c r="FH454" i="84"/>
  <c r="FA454" i="84"/>
  <c r="B454" i="84"/>
  <c r="FB454" i="84" s="1"/>
  <c r="FC454" i="84" s="1"/>
  <c r="FD454" i="84" s="1"/>
  <c r="FQ453" i="84"/>
  <c r="FP453" i="84"/>
  <c r="FO453" i="84"/>
  <c r="FN453" i="84"/>
  <c r="FM453" i="84"/>
  <c r="FL453" i="84"/>
  <c r="FK453" i="84"/>
  <c r="FJ453" i="84"/>
  <c r="FI453" i="84"/>
  <c r="FH453" i="84"/>
  <c r="FA453" i="84"/>
  <c r="FB453" i="84" s="1"/>
  <c r="FC453" i="84" s="1"/>
  <c r="FD453" i="84" s="1"/>
  <c r="A453" i="84"/>
  <c r="FQ452" i="84"/>
  <c r="FP452" i="84"/>
  <c r="FO452" i="84"/>
  <c r="FN452" i="84"/>
  <c r="FM452" i="84"/>
  <c r="FL452" i="84"/>
  <c r="FK452" i="84"/>
  <c r="FJ452" i="84"/>
  <c r="FI452" i="84"/>
  <c r="FH452" i="84"/>
  <c r="FA452" i="84"/>
  <c r="FB452" i="84" s="1"/>
  <c r="FC452" i="84" s="1"/>
  <c r="FD452" i="84" s="1"/>
  <c r="A452" i="84"/>
  <c r="FQ451" i="84"/>
  <c r="FP451" i="84"/>
  <c r="FO451" i="84"/>
  <c r="FN451" i="84"/>
  <c r="FM451" i="84"/>
  <c r="FL451" i="84"/>
  <c r="FK451" i="84"/>
  <c r="FJ451" i="84"/>
  <c r="FI451" i="84"/>
  <c r="FH451" i="84"/>
  <c r="FA451" i="84"/>
  <c r="FB451" i="84" s="1"/>
  <c r="FC451" i="84" s="1"/>
  <c r="FD451" i="84" s="1"/>
  <c r="A451" i="84"/>
  <c r="FQ450" i="84"/>
  <c r="FP450" i="84"/>
  <c r="FO450" i="84"/>
  <c r="FN450" i="84"/>
  <c r="FM450" i="84"/>
  <c r="FL450" i="84"/>
  <c r="FK450" i="84"/>
  <c r="FJ450" i="84"/>
  <c r="FI450" i="84"/>
  <c r="FH450" i="84"/>
  <c r="FA450" i="84"/>
  <c r="FB450" i="84" s="1"/>
  <c r="FC450" i="84" s="1"/>
  <c r="FD450" i="84" s="1"/>
  <c r="A450" i="84"/>
  <c r="FQ449" i="84"/>
  <c r="FP449" i="84"/>
  <c r="FO449" i="84"/>
  <c r="FN449" i="84"/>
  <c r="FM449" i="84"/>
  <c r="FL449" i="84"/>
  <c r="FK449" i="84"/>
  <c r="FJ449" i="84"/>
  <c r="FI449" i="84"/>
  <c r="FH449" i="84"/>
  <c r="FA449" i="84"/>
  <c r="FB449" i="84" s="1"/>
  <c r="FC449" i="84" s="1"/>
  <c r="FD449" i="84" s="1"/>
  <c r="A449" i="84"/>
  <c r="FQ448" i="84"/>
  <c r="FP448" i="84"/>
  <c r="FO448" i="84"/>
  <c r="FN448" i="84"/>
  <c r="FM448" i="84"/>
  <c r="FL448" i="84"/>
  <c r="FK448" i="84"/>
  <c r="FJ448" i="84"/>
  <c r="FI448" i="84"/>
  <c r="FH448" i="84"/>
  <c r="FA448" i="84"/>
  <c r="FB448" i="84" s="1"/>
  <c r="FC448" i="84" s="1"/>
  <c r="FD448" i="84" s="1"/>
  <c r="A448" i="84"/>
  <c r="FQ447" i="84"/>
  <c r="FP447" i="84"/>
  <c r="FO447" i="84"/>
  <c r="FN447" i="84"/>
  <c r="FM447" i="84"/>
  <c r="FL447" i="84"/>
  <c r="FK447" i="84"/>
  <c r="FJ447" i="84"/>
  <c r="FI447" i="84"/>
  <c r="FH447" i="84"/>
  <c r="FA447" i="84"/>
  <c r="FB447" i="84" s="1"/>
  <c r="FC447" i="84" s="1"/>
  <c r="FD447" i="84" s="1"/>
  <c r="A447" i="84"/>
  <c r="FQ446" i="84"/>
  <c r="FP446" i="84"/>
  <c r="FO446" i="84"/>
  <c r="FN446" i="84"/>
  <c r="FM446" i="84"/>
  <c r="FL446" i="84"/>
  <c r="FK446" i="84"/>
  <c r="FJ446" i="84"/>
  <c r="FI446" i="84"/>
  <c r="FH446" i="84"/>
  <c r="FA446" i="84"/>
  <c r="FB446" i="84" s="1"/>
  <c r="FC446" i="84" s="1"/>
  <c r="FD446" i="84" s="1"/>
  <c r="A446" i="84"/>
  <c r="FQ445" i="84"/>
  <c r="FP445" i="84"/>
  <c r="FO445" i="84"/>
  <c r="FN445" i="84"/>
  <c r="FM445" i="84"/>
  <c r="FL445" i="84"/>
  <c r="FK445" i="84"/>
  <c r="FJ445" i="84"/>
  <c r="FI445" i="84"/>
  <c r="FH445" i="84"/>
  <c r="FA445" i="84"/>
  <c r="FB445" i="84" s="1"/>
  <c r="FC445" i="84" s="1"/>
  <c r="FD445" i="84" s="1"/>
  <c r="A445" i="84"/>
  <c r="FQ444" i="84"/>
  <c r="FP444" i="84"/>
  <c r="FO444" i="84"/>
  <c r="FN444" i="84"/>
  <c r="FM444" i="84"/>
  <c r="FL444" i="84"/>
  <c r="FK444" i="84"/>
  <c r="FJ444" i="84"/>
  <c r="FI444" i="84"/>
  <c r="FH444" i="84"/>
  <c r="FA444" i="84"/>
  <c r="FB444" i="84" s="1"/>
  <c r="FC444" i="84" s="1"/>
  <c r="FD444" i="84" s="1"/>
  <c r="A444" i="84"/>
  <c r="FQ443" i="84"/>
  <c r="FP443" i="84"/>
  <c r="FO443" i="84"/>
  <c r="FN443" i="84"/>
  <c r="FM443" i="84"/>
  <c r="FL443" i="84"/>
  <c r="FK443" i="84"/>
  <c r="FJ443" i="84"/>
  <c r="FI443" i="84"/>
  <c r="FH443" i="84"/>
  <c r="FA443" i="84"/>
  <c r="FB443" i="84" s="1"/>
  <c r="FC443" i="84" s="1"/>
  <c r="A443" i="84"/>
  <c r="FA437" i="84"/>
  <c r="FA436" i="84"/>
  <c r="FA435" i="84"/>
  <c r="FA434" i="84"/>
  <c r="FA433" i="84"/>
  <c r="FA432" i="84"/>
  <c r="FA431" i="84"/>
  <c r="FA430" i="84"/>
  <c r="FA429" i="84"/>
  <c r="FA428" i="84"/>
  <c r="FA427" i="84"/>
  <c r="FA426" i="84"/>
  <c r="FA425" i="84"/>
  <c r="FA424" i="84"/>
  <c r="FA423" i="84"/>
  <c r="FA422" i="84"/>
  <c r="FA421" i="84"/>
  <c r="FA420" i="84"/>
  <c r="FA419" i="84"/>
  <c r="FA418" i="84"/>
  <c r="FA417" i="84"/>
  <c r="FA416" i="84"/>
  <c r="FA415" i="84"/>
  <c r="FA414" i="84"/>
  <c r="FA413" i="84"/>
  <c r="FA412" i="84"/>
  <c r="FA411" i="84"/>
  <c r="FA410" i="84"/>
  <c r="FA409" i="84"/>
  <c r="FA408" i="84"/>
  <c r="FA407" i="84"/>
  <c r="FA406" i="84"/>
  <c r="FA405" i="84"/>
  <c r="FA404" i="84"/>
  <c r="FA403" i="84"/>
  <c r="FA402" i="84"/>
  <c r="FA401" i="84"/>
  <c r="FA400" i="84"/>
  <c r="FA399" i="84"/>
  <c r="FA398" i="84"/>
  <c r="FA397" i="84"/>
  <c r="FA396" i="84"/>
  <c r="FA395" i="84"/>
  <c r="FA394" i="84"/>
  <c r="FA393" i="84"/>
  <c r="FA392" i="84"/>
  <c r="FA391" i="84"/>
  <c r="FA390" i="84"/>
  <c r="FA389" i="84"/>
  <c r="FA388" i="84"/>
  <c r="FA387" i="84"/>
  <c r="FA386" i="84"/>
  <c r="FA385" i="84"/>
  <c r="FA384" i="84"/>
  <c r="FA383" i="84"/>
  <c r="FA382" i="84"/>
  <c r="FA381" i="84"/>
  <c r="FA380" i="84"/>
  <c r="FA379" i="84"/>
  <c r="FA378" i="84"/>
  <c r="FA377" i="84"/>
  <c r="FA376" i="84"/>
  <c r="FA375" i="84"/>
  <c r="FA374" i="84"/>
  <c r="FA373" i="84"/>
  <c r="FA372" i="84"/>
  <c r="FA371" i="84"/>
  <c r="FA370" i="84"/>
  <c r="FA369" i="84"/>
  <c r="FA368" i="84"/>
  <c r="FA367" i="84"/>
  <c r="FA366" i="84"/>
  <c r="FA365" i="84"/>
  <c r="FA364" i="84"/>
  <c r="FA363" i="84"/>
  <c r="FA362" i="84"/>
  <c r="FA361" i="84"/>
  <c r="FA360" i="84"/>
  <c r="FA359" i="84"/>
  <c r="FA358" i="84"/>
  <c r="FA357" i="84"/>
  <c r="FA356" i="84"/>
  <c r="FA355" i="84"/>
  <c r="FA354" i="84"/>
  <c r="FA353" i="84"/>
  <c r="FA352" i="84"/>
  <c r="FA351" i="84"/>
  <c r="FA350" i="84"/>
  <c r="FA349" i="84"/>
  <c r="FA348" i="84"/>
  <c r="FA347" i="84"/>
  <c r="FA346" i="84"/>
  <c r="FA345" i="84"/>
  <c r="FA344" i="84"/>
  <c r="FA343" i="84"/>
  <c r="FA342" i="84"/>
  <c r="FA341" i="84"/>
  <c r="FA340" i="84"/>
  <c r="FA339" i="84"/>
  <c r="FA338" i="84"/>
  <c r="FA337" i="84"/>
  <c r="FA336" i="84"/>
  <c r="FA335" i="84"/>
  <c r="FA334" i="84"/>
  <c r="B334" i="84" s="1"/>
  <c r="FB334" i="84" s="1"/>
  <c r="E334" i="84"/>
  <c r="E335" i="84" s="1"/>
  <c r="E336" i="84" s="1"/>
  <c r="E337" i="84" s="1"/>
  <c r="E338" i="84" s="1"/>
  <c r="E339" i="84" s="1"/>
  <c r="E340" i="84" s="1"/>
  <c r="E341" i="84" s="1"/>
  <c r="E342" i="84" s="1"/>
  <c r="E343" i="84" s="1"/>
  <c r="E344" i="84" s="1"/>
  <c r="E345" i="84" s="1"/>
  <c r="E346" i="84" s="1"/>
  <c r="E347" i="84" s="1"/>
  <c r="E348" i="84" s="1"/>
  <c r="E349" i="84" s="1"/>
  <c r="E350" i="84" s="1"/>
  <c r="E351" i="84" s="1"/>
  <c r="E352" i="84" s="1"/>
  <c r="E353" i="84" s="1"/>
  <c r="E354" i="84" s="1"/>
  <c r="E355" i="84" s="1"/>
  <c r="E356" i="84" s="1"/>
  <c r="E357" i="84" s="1"/>
  <c r="E358" i="84" s="1"/>
  <c r="E359" i="84" s="1"/>
  <c r="E360" i="84" s="1"/>
  <c r="E361" i="84" s="1"/>
  <c r="E362" i="84" s="1"/>
  <c r="E363" i="84" s="1"/>
  <c r="E364" i="84" s="1"/>
  <c r="E365" i="84" s="1"/>
  <c r="E366" i="84" s="1"/>
  <c r="E367" i="84" s="1"/>
  <c r="E368" i="84" s="1"/>
  <c r="E369" i="84" s="1"/>
  <c r="E370" i="84" s="1"/>
  <c r="E371" i="84" s="1"/>
  <c r="E372" i="84" s="1"/>
  <c r="E373" i="84" s="1"/>
  <c r="E374" i="84" s="1"/>
  <c r="E375" i="84" s="1"/>
  <c r="E376" i="84" s="1"/>
  <c r="E377" i="84" s="1"/>
  <c r="E378" i="84" s="1"/>
  <c r="E379" i="84" s="1"/>
  <c r="E380" i="84" s="1"/>
  <c r="E381" i="84" s="1"/>
  <c r="E382" i="84" s="1"/>
  <c r="E383" i="84" s="1"/>
  <c r="E384" i="84" s="1"/>
  <c r="E385" i="84" s="1"/>
  <c r="E386" i="84" s="1"/>
  <c r="E387" i="84" s="1"/>
  <c r="E388" i="84" s="1"/>
  <c r="E389" i="84" s="1"/>
  <c r="E390" i="84" s="1"/>
  <c r="E391" i="84" s="1"/>
  <c r="E392" i="84" s="1"/>
  <c r="E393" i="84" s="1"/>
  <c r="E394" i="84" s="1"/>
  <c r="E395" i="84" s="1"/>
  <c r="E396" i="84" s="1"/>
  <c r="E397" i="84" s="1"/>
  <c r="E398" i="84" s="1"/>
  <c r="E399" i="84" s="1"/>
  <c r="E400" i="84" s="1"/>
  <c r="E401" i="84" s="1"/>
  <c r="E402" i="84" s="1"/>
  <c r="E403" i="84" s="1"/>
  <c r="E404" i="84" s="1"/>
  <c r="E405" i="84" s="1"/>
  <c r="E406" i="84" s="1"/>
  <c r="E407" i="84" s="1"/>
  <c r="E408" i="84" s="1"/>
  <c r="E409" i="84" s="1"/>
  <c r="E410" i="84" s="1"/>
  <c r="E411" i="84" s="1"/>
  <c r="E412" i="84" s="1"/>
  <c r="E413" i="84" s="1"/>
  <c r="E414" i="84" s="1"/>
  <c r="E415" i="84" s="1"/>
  <c r="E416" i="84" s="1"/>
  <c r="E417" i="84" s="1"/>
  <c r="E418" i="84" s="1"/>
  <c r="E419" i="84" s="1"/>
  <c r="E420" i="84" s="1"/>
  <c r="E421" i="84" s="1"/>
  <c r="E422" i="84" s="1"/>
  <c r="E423" i="84" s="1"/>
  <c r="E424" i="84" s="1"/>
  <c r="E425" i="84" s="1"/>
  <c r="E426" i="84" s="1"/>
  <c r="E427" i="84" s="1"/>
  <c r="E428" i="84" s="1"/>
  <c r="E429" i="84" s="1"/>
  <c r="E430" i="84" s="1"/>
  <c r="E431" i="84" s="1"/>
  <c r="E432" i="84" s="1"/>
  <c r="E433" i="84" s="1"/>
  <c r="E434" i="84" s="1"/>
  <c r="E435" i="84" s="1"/>
  <c r="E436" i="84" s="1"/>
  <c r="E437" i="84" s="1"/>
  <c r="E438" i="84" s="1"/>
  <c r="E439" i="84" s="1"/>
  <c r="E440" i="84" s="1"/>
  <c r="D334" i="84"/>
  <c r="F334" i="84" s="1"/>
  <c r="FA333" i="84"/>
  <c r="FB333" i="84" s="1"/>
  <c r="FC333" i="84" s="1"/>
  <c r="FD333" i="84" s="1"/>
  <c r="F333" i="84"/>
  <c r="A333" i="84" s="1"/>
  <c r="FA328" i="84"/>
  <c r="FA327" i="84"/>
  <c r="FA326" i="84"/>
  <c r="FA325" i="84"/>
  <c r="FA324" i="84"/>
  <c r="FA323" i="84"/>
  <c r="FA322" i="84"/>
  <c r="FA321" i="84"/>
  <c r="FA320" i="84"/>
  <c r="FA319" i="84"/>
  <c r="FA318" i="84"/>
  <c r="FA317" i="84"/>
  <c r="FA316" i="84"/>
  <c r="FA315" i="84"/>
  <c r="FA314" i="84"/>
  <c r="FA313" i="84"/>
  <c r="FA312" i="84"/>
  <c r="FA311" i="84"/>
  <c r="FA310" i="84"/>
  <c r="FA309" i="84"/>
  <c r="FA308" i="84"/>
  <c r="FA307" i="84"/>
  <c r="FA306" i="84"/>
  <c r="FA305" i="84"/>
  <c r="FA304" i="84"/>
  <c r="FA303" i="84"/>
  <c r="FA302" i="84"/>
  <c r="FA301" i="84"/>
  <c r="FA300" i="84"/>
  <c r="FA299" i="84"/>
  <c r="FA298" i="84"/>
  <c r="FA297" i="84"/>
  <c r="FA296" i="84"/>
  <c r="FA295" i="84"/>
  <c r="FA294" i="84"/>
  <c r="FA293" i="84"/>
  <c r="FA292" i="84"/>
  <c r="FA291" i="84"/>
  <c r="FA290" i="84"/>
  <c r="FA289" i="84"/>
  <c r="FA288" i="84"/>
  <c r="FA287" i="84"/>
  <c r="FA286" i="84"/>
  <c r="FA285" i="84"/>
  <c r="FA284" i="84"/>
  <c r="FA283" i="84"/>
  <c r="FA282" i="84"/>
  <c r="FA281" i="84"/>
  <c r="FA280" i="84"/>
  <c r="FA279" i="84"/>
  <c r="FA278" i="84"/>
  <c r="FA277" i="84"/>
  <c r="FA276" i="84"/>
  <c r="FA275" i="84"/>
  <c r="FA274" i="84"/>
  <c r="FA273" i="84"/>
  <c r="FA272" i="84"/>
  <c r="FA271" i="84"/>
  <c r="FA270" i="84"/>
  <c r="FA269" i="84"/>
  <c r="FA268" i="84"/>
  <c r="FA267" i="84"/>
  <c r="FA266" i="84"/>
  <c r="FA265" i="84"/>
  <c r="FA264" i="84"/>
  <c r="FA263" i="84"/>
  <c r="FA262" i="84"/>
  <c r="FA261" i="84"/>
  <c r="FA260" i="84"/>
  <c r="FA259" i="84"/>
  <c r="FA258" i="84"/>
  <c r="FA257" i="84"/>
  <c r="FA256" i="84"/>
  <c r="FA255" i="84"/>
  <c r="FA254" i="84"/>
  <c r="FA253" i="84"/>
  <c r="FA252" i="84"/>
  <c r="FA251" i="84"/>
  <c r="FA250" i="84"/>
  <c r="FA249" i="84"/>
  <c r="FA248" i="84"/>
  <c r="FA247" i="84"/>
  <c r="FA246" i="84"/>
  <c r="FA245" i="84"/>
  <c r="FA244" i="84"/>
  <c r="FA243" i="84"/>
  <c r="FA242" i="84"/>
  <c r="FA241" i="84"/>
  <c r="FA240" i="84"/>
  <c r="FA239" i="84"/>
  <c r="FA238" i="84"/>
  <c r="FA237" i="84"/>
  <c r="FA236" i="84"/>
  <c r="FA235" i="84"/>
  <c r="FA234" i="84"/>
  <c r="FA233" i="84"/>
  <c r="FA232" i="84"/>
  <c r="FA231" i="84"/>
  <c r="FA230" i="84"/>
  <c r="FA229" i="84"/>
  <c r="FA228" i="84"/>
  <c r="FA227" i="84"/>
  <c r="FA226" i="84"/>
  <c r="FA225" i="84"/>
  <c r="B225" i="84" s="1"/>
  <c r="E225" i="84"/>
  <c r="E226" i="84" s="1"/>
  <c r="E227" i="84" s="1"/>
  <c r="E228" i="84" s="1"/>
  <c r="E229" i="84" s="1"/>
  <c r="E230" i="84" s="1"/>
  <c r="E231" i="84" s="1"/>
  <c r="E232" i="84" s="1"/>
  <c r="E233" i="84" s="1"/>
  <c r="E234" i="84" s="1"/>
  <c r="E235" i="84" s="1"/>
  <c r="E236" i="84" s="1"/>
  <c r="E237" i="84" s="1"/>
  <c r="E238" i="84" s="1"/>
  <c r="E239" i="84" s="1"/>
  <c r="E240" i="84" s="1"/>
  <c r="E241" i="84" s="1"/>
  <c r="E242" i="84" s="1"/>
  <c r="E243" i="84" s="1"/>
  <c r="E244" i="84" s="1"/>
  <c r="E245" i="84" s="1"/>
  <c r="E246" i="84" s="1"/>
  <c r="E247" i="84" s="1"/>
  <c r="E248" i="84" s="1"/>
  <c r="E249" i="84" s="1"/>
  <c r="E250" i="84" s="1"/>
  <c r="E251" i="84" s="1"/>
  <c r="E252" i="84" s="1"/>
  <c r="E253" i="84" s="1"/>
  <c r="E254" i="84" s="1"/>
  <c r="E255" i="84" s="1"/>
  <c r="E256" i="84" s="1"/>
  <c r="E257" i="84" s="1"/>
  <c r="E258" i="84" s="1"/>
  <c r="E259" i="84" s="1"/>
  <c r="E260" i="84" s="1"/>
  <c r="E261" i="84" s="1"/>
  <c r="E262" i="84" s="1"/>
  <c r="E263" i="84" s="1"/>
  <c r="E264" i="84" s="1"/>
  <c r="E265" i="84" s="1"/>
  <c r="E266" i="84" s="1"/>
  <c r="E267" i="84" s="1"/>
  <c r="E268" i="84" s="1"/>
  <c r="E269" i="84" s="1"/>
  <c r="E270" i="84" s="1"/>
  <c r="E271" i="84" s="1"/>
  <c r="E272" i="84" s="1"/>
  <c r="E273" i="84" s="1"/>
  <c r="E274" i="84" s="1"/>
  <c r="E275" i="84" s="1"/>
  <c r="E276" i="84" s="1"/>
  <c r="E277" i="84" s="1"/>
  <c r="E278" i="84" s="1"/>
  <c r="E279" i="84" s="1"/>
  <c r="E280" i="84" s="1"/>
  <c r="E281" i="84" s="1"/>
  <c r="E282" i="84" s="1"/>
  <c r="E283" i="84" s="1"/>
  <c r="E284" i="84" s="1"/>
  <c r="E285" i="84" s="1"/>
  <c r="E286" i="84" s="1"/>
  <c r="E287" i="84" s="1"/>
  <c r="E288" i="84" s="1"/>
  <c r="E289" i="84" s="1"/>
  <c r="E290" i="84" s="1"/>
  <c r="E291" i="84" s="1"/>
  <c r="E292" i="84" s="1"/>
  <c r="E293" i="84" s="1"/>
  <c r="E294" i="84" s="1"/>
  <c r="E295" i="84" s="1"/>
  <c r="E296" i="84" s="1"/>
  <c r="E297" i="84" s="1"/>
  <c r="E298" i="84" s="1"/>
  <c r="E299" i="84" s="1"/>
  <c r="E300" i="84" s="1"/>
  <c r="E301" i="84" s="1"/>
  <c r="E302" i="84" s="1"/>
  <c r="E303" i="84" s="1"/>
  <c r="E304" i="84" s="1"/>
  <c r="E305" i="84" s="1"/>
  <c r="E306" i="84" s="1"/>
  <c r="E307" i="84" s="1"/>
  <c r="E308" i="84" s="1"/>
  <c r="E309" i="84" s="1"/>
  <c r="E310" i="84" s="1"/>
  <c r="E311" i="84" s="1"/>
  <c r="E312" i="84" s="1"/>
  <c r="E313" i="84" s="1"/>
  <c r="E314" i="84" s="1"/>
  <c r="E315" i="84" s="1"/>
  <c r="E316" i="84" s="1"/>
  <c r="E317" i="84" s="1"/>
  <c r="E318" i="84" s="1"/>
  <c r="E319" i="84" s="1"/>
  <c r="E320" i="84" s="1"/>
  <c r="E321" i="84" s="1"/>
  <c r="E322" i="84" s="1"/>
  <c r="E323" i="84" s="1"/>
  <c r="E324" i="84" s="1"/>
  <c r="E325" i="84" s="1"/>
  <c r="E326" i="84" s="1"/>
  <c r="E327" i="84" s="1"/>
  <c r="E328" i="84" s="1"/>
  <c r="E329" i="84" s="1"/>
  <c r="E330" i="84" s="1"/>
  <c r="E331" i="84" s="1"/>
  <c r="D225" i="84"/>
  <c r="D226" i="84" s="1"/>
  <c r="FA224" i="84"/>
  <c r="FB224" i="84" s="1"/>
  <c r="FC224" i="84" s="1"/>
  <c r="FD224" i="84" s="1"/>
  <c r="F224" i="84"/>
  <c r="A224" i="84" s="1"/>
  <c r="FA219" i="84"/>
  <c r="FA218" i="84"/>
  <c r="FA217" i="84"/>
  <c r="FA216" i="84"/>
  <c r="FA215" i="84"/>
  <c r="FA214" i="84"/>
  <c r="FA213" i="84"/>
  <c r="FA212" i="84"/>
  <c r="FA211" i="84"/>
  <c r="FA210" i="84"/>
  <c r="FA209" i="84"/>
  <c r="FA208" i="84"/>
  <c r="FA207" i="84"/>
  <c r="FA206" i="84"/>
  <c r="FA205" i="84"/>
  <c r="FA204" i="84"/>
  <c r="FA203" i="84"/>
  <c r="FA202" i="84"/>
  <c r="FA201" i="84"/>
  <c r="FA200" i="84"/>
  <c r="FA199" i="84"/>
  <c r="FA198" i="84"/>
  <c r="FA197" i="84"/>
  <c r="FA196" i="84"/>
  <c r="FA195" i="84"/>
  <c r="FA194" i="84"/>
  <c r="FA193" i="84"/>
  <c r="FA192" i="84"/>
  <c r="FA191" i="84"/>
  <c r="FA190" i="84"/>
  <c r="FA189" i="84"/>
  <c r="FA188" i="84"/>
  <c r="FA187" i="84"/>
  <c r="FA186" i="84"/>
  <c r="FA185" i="84"/>
  <c r="FA184" i="84"/>
  <c r="FA183" i="84"/>
  <c r="FA182" i="84"/>
  <c r="FA181" i="84"/>
  <c r="FA180" i="84"/>
  <c r="FA179" i="84"/>
  <c r="FA178" i="84"/>
  <c r="FA177" i="84"/>
  <c r="FA176" i="84"/>
  <c r="FA175" i="84"/>
  <c r="FA174" i="84"/>
  <c r="FA173" i="84"/>
  <c r="FA172" i="84"/>
  <c r="FA171" i="84"/>
  <c r="FA170" i="84"/>
  <c r="FA169" i="84"/>
  <c r="FA168" i="84"/>
  <c r="FA167" i="84"/>
  <c r="FA166" i="84"/>
  <c r="FA165" i="84"/>
  <c r="FA164" i="84"/>
  <c r="FA163" i="84"/>
  <c r="FA162" i="84"/>
  <c r="FA161" i="84"/>
  <c r="FA160" i="84"/>
  <c r="FA159" i="84"/>
  <c r="FA158" i="84"/>
  <c r="FA157" i="84"/>
  <c r="FA156" i="84"/>
  <c r="FA155" i="84"/>
  <c r="FA154" i="84"/>
  <c r="FA153" i="84"/>
  <c r="FA152" i="84"/>
  <c r="FA151" i="84"/>
  <c r="FA150" i="84"/>
  <c r="FA149" i="84"/>
  <c r="FA148" i="84"/>
  <c r="FA147" i="84"/>
  <c r="FA146" i="84"/>
  <c r="FA145" i="84"/>
  <c r="FA144" i="84"/>
  <c r="FA143" i="84"/>
  <c r="FA142" i="84"/>
  <c r="FA141" i="84"/>
  <c r="FA140" i="84"/>
  <c r="FA139" i="84"/>
  <c r="FA138" i="84"/>
  <c r="FA137" i="84"/>
  <c r="FA136" i="84"/>
  <c r="FA135" i="84"/>
  <c r="FA134" i="84"/>
  <c r="FA133" i="84"/>
  <c r="FA132" i="84"/>
  <c r="FA131" i="84"/>
  <c r="FA130" i="84"/>
  <c r="FA129" i="84"/>
  <c r="FA128" i="84"/>
  <c r="FA127" i="84"/>
  <c r="FA126" i="84"/>
  <c r="FA125" i="84"/>
  <c r="FA124" i="84"/>
  <c r="FA123" i="84"/>
  <c r="FA122" i="84"/>
  <c r="FA121" i="84"/>
  <c r="FA120" i="84"/>
  <c r="FA119" i="84"/>
  <c r="FA118" i="84"/>
  <c r="FA117" i="84"/>
  <c r="FA116" i="84"/>
  <c r="B116" i="84" s="1"/>
  <c r="F116" i="84"/>
  <c r="F117" i="84" s="1"/>
  <c r="F118" i="84" s="1"/>
  <c r="F119" i="84" s="1"/>
  <c r="F120" i="84" s="1"/>
  <c r="F121" i="84" s="1"/>
  <c r="F122" i="84" s="1"/>
  <c r="F123" i="84" s="1"/>
  <c r="F124" i="84" s="1"/>
  <c r="F125" i="84" s="1"/>
  <c r="F126" i="84" s="1"/>
  <c r="F127" i="84" s="1"/>
  <c r="F128" i="84" s="1"/>
  <c r="F129" i="84" s="1"/>
  <c r="F130" i="84" s="1"/>
  <c r="F131" i="84" s="1"/>
  <c r="F132" i="84" s="1"/>
  <c r="F133" i="84" s="1"/>
  <c r="F134" i="84" s="1"/>
  <c r="F135" i="84" s="1"/>
  <c r="F136" i="84" s="1"/>
  <c r="F137" i="84" s="1"/>
  <c r="F138" i="84" s="1"/>
  <c r="F139" i="84" s="1"/>
  <c r="F140" i="84" s="1"/>
  <c r="F141" i="84" s="1"/>
  <c r="F142" i="84" s="1"/>
  <c r="F143" i="84" s="1"/>
  <c r="F144" i="84" s="1"/>
  <c r="F145" i="84" s="1"/>
  <c r="F146" i="84" s="1"/>
  <c r="F147" i="84" s="1"/>
  <c r="F148" i="84" s="1"/>
  <c r="F149" i="84" s="1"/>
  <c r="F150" i="84" s="1"/>
  <c r="F151" i="84" s="1"/>
  <c r="F152" i="84" s="1"/>
  <c r="F153" i="84" s="1"/>
  <c r="F154" i="84" s="1"/>
  <c r="F155" i="84" s="1"/>
  <c r="F156" i="84" s="1"/>
  <c r="F157" i="84" s="1"/>
  <c r="F158" i="84" s="1"/>
  <c r="F159" i="84" s="1"/>
  <c r="F160" i="84" s="1"/>
  <c r="F161" i="84" s="1"/>
  <c r="F162" i="84" s="1"/>
  <c r="F163" i="84" s="1"/>
  <c r="F164" i="84" s="1"/>
  <c r="F165" i="84" s="1"/>
  <c r="F166" i="84" s="1"/>
  <c r="F167" i="84" s="1"/>
  <c r="F168" i="84" s="1"/>
  <c r="F169" i="84" s="1"/>
  <c r="F170" i="84" s="1"/>
  <c r="F171" i="84" s="1"/>
  <c r="F172" i="84" s="1"/>
  <c r="F173" i="84" s="1"/>
  <c r="F174" i="84" s="1"/>
  <c r="F175" i="84" s="1"/>
  <c r="F176" i="84" s="1"/>
  <c r="F177" i="84" s="1"/>
  <c r="F178" i="84" s="1"/>
  <c r="F179" i="84" s="1"/>
  <c r="F180" i="84" s="1"/>
  <c r="F181" i="84" s="1"/>
  <c r="F182" i="84" s="1"/>
  <c r="F183" i="84" s="1"/>
  <c r="F184" i="84" s="1"/>
  <c r="F185" i="84" s="1"/>
  <c r="F186" i="84" s="1"/>
  <c r="F187" i="84" s="1"/>
  <c r="F188" i="84" s="1"/>
  <c r="F189" i="84" s="1"/>
  <c r="F190" i="84" s="1"/>
  <c r="F191" i="84" s="1"/>
  <c r="F192" i="84" s="1"/>
  <c r="F193" i="84" s="1"/>
  <c r="F194" i="84" s="1"/>
  <c r="F195" i="84" s="1"/>
  <c r="F196" i="84" s="1"/>
  <c r="F197" i="84" s="1"/>
  <c r="F198" i="84" s="1"/>
  <c r="F199" i="84" s="1"/>
  <c r="F200" i="84" s="1"/>
  <c r="F201" i="84" s="1"/>
  <c r="F202" i="84" s="1"/>
  <c r="F203" i="84" s="1"/>
  <c r="F204" i="84" s="1"/>
  <c r="F205" i="84" s="1"/>
  <c r="F206" i="84" s="1"/>
  <c r="F207" i="84" s="1"/>
  <c r="F208" i="84" s="1"/>
  <c r="F209" i="84" s="1"/>
  <c r="F210" i="84" s="1"/>
  <c r="F211" i="84" s="1"/>
  <c r="F212" i="84" s="1"/>
  <c r="F213" i="84" s="1"/>
  <c r="F214" i="84" s="1"/>
  <c r="F215" i="84" s="1"/>
  <c r="F216" i="84" s="1"/>
  <c r="F217" i="84" s="1"/>
  <c r="F218" i="84" s="1"/>
  <c r="F219" i="84" s="1"/>
  <c r="F220" i="84" s="1"/>
  <c r="F221" i="84" s="1"/>
  <c r="F222" i="84" s="1"/>
  <c r="E116" i="84"/>
  <c r="E117" i="84" s="1"/>
  <c r="E118" i="84" s="1"/>
  <c r="E119" i="84" s="1"/>
  <c r="E120" i="84" s="1"/>
  <c r="E121" i="84" s="1"/>
  <c r="E122" i="84" s="1"/>
  <c r="E123" i="84" s="1"/>
  <c r="E124" i="84" s="1"/>
  <c r="E125" i="84" s="1"/>
  <c r="E126" i="84" s="1"/>
  <c r="E127" i="84" s="1"/>
  <c r="E128" i="84" s="1"/>
  <c r="E129" i="84" s="1"/>
  <c r="E130" i="84" s="1"/>
  <c r="E131" i="84" s="1"/>
  <c r="E132" i="84" s="1"/>
  <c r="E133" i="84" s="1"/>
  <c r="E134" i="84" s="1"/>
  <c r="E135" i="84" s="1"/>
  <c r="E136" i="84" s="1"/>
  <c r="E137" i="84" s="1"/>
  <c r="E138" i="84" s="1"/>
  <c r="E139" i="84" s="1"/>
  <c r="E140" i="84" s="1"/>
  <c r="E141" i="84" s="1"/>
  <c r="E142" i="84" s="1"/>
  <c r="E143" i="84" s="1"/>
  <c r="E144" i="84" s="1"/>
  <c r="E145" i="84" s="1"/>
  <c r="E146" i="84" s="1"/>
  <c r="E147" i="84" s="1"/>
  <c r="E148" i="84" s="1"/>
  <c r="E149" i="84" s="1"/>
  <c r="E150" i="84" s="1"/>
  <c r="E151" i="84" s="1"/>
  <c r="E152" i="84" s="1"/>
  <c r="E153" i="84" s="1"/>
  <c r="E154" i="84" s="1"/>
  <c r="E155" i="84" s="1"/>
  <c r="E156" i="84" s="1"/>
  <c r="E157" i="84" s="1"/>
  <c r="E158" i="84" s="1"/>
  <c r="E159" i="84" s="1"/>
  <c r="E160" i="84" s="1"/>
  <c r="E161" i="84" s="1"/>
  <c r="E162" i="84" s="1"/>
  <c r="E163" i="84" s="1"/>
  <c r="E164" i="84" s="1"/>
  <c r="E165" i="84" s="1"/>
  <c r="E166" i="84" s="1"/>
  <c r="E167" i="84" s="1"/>
  <c r="E168" i="84" s="1"/>
  <c r="E169" i="84" s="1"/>
  <c r="E170" i="84" s="1"/>
  <c r="E171" i="84" s="1"/>
  <c r="E172" i="84" s="1"/>
  <c r="E173" i="84" s="1"/>
  <c r="E174" i="84" s="1"/>
  <c r="E175" i="84" s="1"/>
  <c r="E176" i="84" s="1"/>
  <c r="E177" i="84" s="1"/>
  <c r="E178" i="84" s="1"/>
  <c r="E179" i="84" s="1"/>
  <c r="E180" i="84" s="1"/>
  <c r="E181" i="84" s="1"/>
  <c r="E182" i="84" s="1"/>
  <c r="E183" i="84" s="1"/>
  <c r="E184" i="84" s="1"/>
  <c r="E185" i="84" s="1"/>
  <c r="E186" i="84" s="1"/>
  <c r="E187" i="84" s="1"/>
  <c r="E188" i="84" s="1"/>
  <c r="E189" i="84" s="1"/>
  <c r="E190" i="84" s="1"/>
  <c r="E191" i="84" s="1"/>
  <c r="E192" i="84" s="1"/>
  <c r="E193" i="84" s="1"/>
  <c r="E194" i="84" s="1"/>
  <c r="E195" i="84" s="1"/>
  <c r="E196" i="84" s="1"/>
  <c r="E197" i="84" s="1"/>
  <c r="E198" i="84" s="1"/>
  <c r="E199" i="84" s="1"/>
  <c r="E200" i="84" s="1"/>
  <c r="E201" i="84" s="1"/>
  <c r="E202" i="84" s="1"/>
  <c r="E203" i="84" s="1"/>
  <c r="E204" i="84" s="1"/>
  <c r="E205" i="84" s="1"/>
  <c r="E206" i="84" s="1"/>
  <c r="E207" i="84" s="1"/>
  <c r="E208" i="84" s="1"/>
  <c r="E209" i="84" s="1"/>
  <c r="E210" i="84" s="1"/>
  <c r="E211" i="84" s="1"/>
  <c r="E212" i="84" s="1"/>
  <c r="E213" i="84" s="1"/>
  <c r="E214" i="84" s="1"/>
  <c r="E215" i="84" s="1"/>
  <c r="E216" i="84" s="1"/>
  <c r="E217" i="84" s="1"/>
  <c r="E218" i="84" s="1"/>
  <c r="E219" i="84" s="1"/>
  <c r="E220" i="84" s="1"/>
  <c r="E221" i="84" s="1"/>
  <c r="E222" i="84" s="1"/>
  <c r="D116" i="84"/>
  <c r="D117" i="84" s="1"/>
  <c r="D118" i="84" s="1"/>
  <c r="D119" i="84" s="1"/>
  <c r="D120" i="84" s="1"/>
  <c r="D121" i="84" s="1"/>
  <c r="D122" i="84" s="1"/>
  <c r="D123" i="84" s="1"/>
  <c r="D124" i="84" s="1"/>
  <c r="D125" i="84" s="1"/>
  <c r="D126" i="84" s="1"/>
  <c r="D127" i="84" s="1"/>
  <c r="D128" i="84" s="1"/>
  <c r="D129" i="84" s="1"/>
  <c r="D130" i="84" s="1"/>
  <c r="D131" i="84" s="1"/>
  <c r="D132" i="84" s="1"/>
  <c r="D133" i="84" s="1"/>
  <c r="D134" i="84" s="1"/>
  <c r="D135" i="84" s="1"/>
  <c r="D136" i="84" s="1"/>
  <c r="D137" i="84" s="1"/>
  <c r="D138" i="84" s="1"/>
  <c r="D139" i="84" s="1"/>
  <c r="D140" i="84" s="1"/>
  <c r="D141" i="84" s="1"/>
  <c r="D142" i="84" s="1"/>
  <c r="D143" i="84" s="1"/>
  <c r="D144" i="84" s="1"/>
  <c r="D145" i="84" s="1"/>
  <c r="D146" i="84" s="1"/>
  <c r="D147" i="84" s="1"/>
  <c r="D148" i="84" s="1"/>
  <c r="D149" i="84" s="1"/>
  <c r="D150" i="84" s="1"/>
  <c r="D151" i="84" s="1"/>
  <c r="D152" i="84" s="1"/>
  <c r="D153" i="84" s="1"/>
  <c r="D154" i="84" s="1"/>
  <c r="D155" i="84" s="1"/>
  <c r="D156" i="84" s="1"/>
  <c r="D157" i="84" s="1"/>
  <c r="D158" i="84" s="1"/>
  <c r="D159" i="84" s="1"/>
  <c r="D160" i="84" s="1"/>
  <c r="D161" i="84" s="1"/>
  <c r="D162" i="84" s="1"/>
  <c r="D163" i="84" s="1"/>
  <c r="D164" i="84" s="1"/>
  <c r="D165" i="84" s="1"/>
  <c r="D166" i="84" s="1"/>
  <c r="D167" i="84" s="1"/>
  <c r="D168" i="84" s="1"/>
  <c r="D169" i="84" s="1"/>
  <c r="D170" i="84" s="1"/>
  <c r="D171" i="84" s="1"/>
  <c r="D172" i="84" s="1"/>
  <c r="D173" i="84" s="1"/>
  <c r="D174" i="84" s="1"/>
  <c r="D175" i="84" s="1"/>
  <c r="D176" i="84" s="1"/>
  <c r="D177" i="84" s="1"/>
  <c r="D178" i="84" s="1"/>
  <c r="D179" i="84" s="1"/>
  <c r="D180" i="84" s="1"/>
  <c r="D181" i="84" s="1"/>
  <c r="D182" i="84" s="1"/>
  <c r="D183" i="84" s="1"/>
  <c r="D184" i="84" s="1"/>
  <c r="D185" i="84" s="1"/>
  <c r="D186" i="84" s="1"/>
  <c r="D187" i="84" s="1"/>
  <c r="D188" i="84" s="1"/>
  <c r="D189" i="84" s="1"/>
  <c r="D190" i="84" s="1"/>
  <c r="D191" i="84" s="1"/>
  <c r="D192" i="84" s="1"/>
  <c r="D193" i="84" s="1"/>
  <c r="D194" i="84" s="1"/>
  <c r="D195" i="84" s="1"/>
  <c r="D196" i="84" s="1"/>
  <c r="D197" i="84" s="1"/>
  <c r="D198" i="84" s="1"/>
  <c r="D199" i="84" s="1"/>
  <c r="D200" i="84" s="1"/>
  <c r="D201" i="84" s="1"/>
  <c r="D202" i="84" s="1"/>
  <c r="D203" i="84" s="1"/>
  <c r="D204" i="84" s="1"/>
  <c r="D205" i="84" s="1"/>
  <c r="D206" i="84" s="1"/>
  <c r="D207" i="84" s="1"/>
  <c r="D208" i="84" s="1"/>
  <c r="D209" i="84" s="1"/>
  <c r="D210" i="84" s="1"/>
  <c r="D211" i="84" s="1"/>
  <c r="D212" i="84" s="1"/>
  <c r="D213" i="84" s="1"/>
  <c r="D214" i="84" s="1"/>
  <c r="D215" i="84" s="1"/>
  <c r="D216" i="84" s="1"/>
  <c r="D217" i="84" s="1"/>
  <c r="D218" i="84" s="1"/>
  <c r="D219" i="84" s="1"/>
  <c r="D220" i="84" s="1"/>
  <c r="D221" i="84" s="1"/>
  <c r="D222" i="84" s="1"/>
  <c r="FA115" i="84"/>
  <c r="FB115" i="84" s="1"/>
  <c r="FC115" i="84" s="1"/>
  <c r="FD115" i="84" s="1"/>
  <c r="A115" i="84"/>
  <c r="FA110" i="84"/>
  <c r="FA109" i="84"/>
  <c r="FA108" i="84"/>
  <c r="FA107" i="84"/>
  <c r="FA106" i="84"/>
  <c r="FA105" i="84"/>
  <c r="FA104" i="84"/>
  <c r="FA103" i="84"/>
  <c r="FA102" i="84"/>
  <c r="FD101" i="84"/>
  <c r="FA101" i="84"/>
  <c r="FA100" i="84"/>
  <c r="FA99" i="84"/>
  <c r="FA98" i="84"/>
  <c r="FA97" i="84"/>
  <c r="FA96" i="84"/>
  <c r="FA95" i="84"/>
  <c r="FA94" i="84"/>
  <c r="FA93" i="84"/>
  <c r="FA92" i="84"/>
  <c r="FA91" i="84"/>
  <c r="FA90" i="84"/>
  <c r="FA89" i="84"/>
  <c r="FA88" i="84"/>
  <c r="FA87" i="84"/>
  <c r="FA86" i="84"/>
  <c r="FA85" i="84"/>
  <c r="FA84" i="84"/>
  <c r="FA83" i="84"/>
  <c r="FA82" i="84"/>
  <c r="FA81" i="84"/>
  <c r="FA80" i="84"/>
  <c r="FA79" i="84"/>
  <c r="FA78" i="84"/>
  <c r="FA77" i="84"/>
  <c r="FA76" i="84"/>
  <c r="FA75" i="84"/>
  <c r="FA74" i="84"/>
  <c r="FA73" i="84"/>
  <c r="FA72" i="84"/>
  <c r="FA71" i="84"/>
  <c r="FA70" i="84"/>
  <c r="FA69" i="84"/>
  <c r="FA68" i="84"/>
  <c r="FA67" i="84"/>
  <c r="FA66" i="84"/>
  <c r="FA65" i="84"/>
  <c r="FA64" i="84"/>
  <c r="FA63" i="84"/>
  <c r="FA62" i="84"/>
  <c r="FA61" i="84"/>
  <c r="FA60" i="84"/>
  <c r="FA59" i="84"/>
  <c r="FA58" i="84"/>
  <c r="FA57" i="84"/>
  <c r="FA56" i="84"/>
  <c r="FA55" i="84"/>
  <c r="FA54" i="84"/>
  <c r="FA53" i="84"/>
  <c r="FA52" i="84"/>
  <c r="FA51" i="84"/>
  <c r="FA50" i="84"/>
  <c r="FA49" i="84"/>
  <c r="FA48" i="84"/>
  <c r="FA47" i="84"/>
  <c r="FA46" i="84"/>
  <c r="FA45" i="84"/>
  <c r="FA44" i="84"/>
  <c r="FA43" i="84"/>
  <c r="FA42" i="84"/>
  <c r="FA41" i="84"/>
  <c r="FA40" i="84"/>
  <c r="FA39" i="84"/>
  <c r="FA38" i="84"/>
  <c r="FA37" i="84"/>
  <c r="FA36" i="84"/>
  <c r="FA35" i="84"/>
  <c r="FA34" i="84"/>
  <c r="FA33" i="84"/>
  <c r="FA32" i="84"/>
  <c r="FA31" i="84"/>
  <c r="FA30" i="84"/>
  <c r="FA29" i="84"/>
  <c r="FA28" i="84"/>
  <c r="FA27" i="84"/>
  <c r="FA26" i="84"/>
  <c r="FA25" i="84"/>
  <c r="FA24" i="84"/>
  <c r="FA23" i="84"/>
  <c r="FA22" i="84"/>
  <c r="FA21" i="84"/>
  <c r="FA20" i="84"/>
  <c r="FA19" i="84"/>
  <c r="FA18" i="84"/>
  <c r="FA17" i="84"/>
  <c r="FA16" i="84"/>
  <c r="FA15" i="84"/>
  <c r="HA14" i="84"/>
  <c r="FA14" i="84"/>
  <c r="HA13" i="84"/>
  <c r="FA13" i="84"/>
  <c r="HA12" i="84"/>
  <c r="FA12" i="84"/>
  <c r="HA11" i="84"/>
  <c r="FA11" i="84"/>
  <c r="HA10" i="84"/>
  <c r="FA10" i="84"/>
  <c r="HA9" i="84"/>
  <c r="FA9" i="84"/>
  <c r="HA8" i="84"/>
  <c r="FA8" i="84"/>
  <c r="FA7" i="84"/>
  <c r="B7" i="84" s="1"/>
  <c r="F7" i="84"/>
  <c r="F8" i="84" s="1"/>
  <c r="F9" i="84" s="1"/>
  <c r="F10" i="84" s="1"/>
  <c r="F11" i="84" s="1"/>
  <c r="F12" i="84" s="1"/>
  <c r="F13" i="84" s="1"/>
  <c r="F14" i="84" s="1"/>
  <c r="F15" i="84" s="1"/>
  <c r="F16" i="84" s="1"/>
  <c r="F17" i="84" s="1"/>
  <c r="F18" i="84" s="1"/>
  <c r="F19" i="84" s="1"/>
  <c r="F20" i="84" s="1"/>
  <c r="F21" i="84" s="1"/>
  <c r="F22" i="84" s="1"/>
  <c r="F23" i="84" s="1"/>
  <c r="F24" i="84" s="1"/>
  <c r="F25" i="84" s="1"/>
  <c r="F26" i="84" s="1"/>
  <c r="F27" i="84" s="1"/>
  <c r="F28" i="84" s="1"/>
  <c r="F29" i="84" s="1"/>
  <c r="F30" i="84" s="1"/>
  <c r="F31" i="84" s="1"/>
  <c r="F32" i="84" s="1"/>
  <c r="F33" i="84" s="1"/>
  <c r="F34" i="84" s="1"/>
  <c r="F35" i="84" s="1"/>
  <c r="F36" i="84" s="1"/>
  <c r="F37" i="84" s="1"/>
  <c r="F38" i="84" s="1"/>
  <c r="F39" i="84" s="1"/>
  <c r="F40" i="84" s="1"/>
  <c r="F41" i="84" s="1"/>
  <c r="F42" i="84" s="1"/>
  <c r="F43" i="84" s="1"/>
  <c r="F44" i="84" s="1"/>
  <c r="F45" i="84" s="1"/>
  <c r="F46" i="84" s="1"/>
  <c r="F47" i="84" s="1"/>
  <c r="F48" i="84" s="1"/>
  <c r="F49" i="84" s="1"/>
  <c r="F50" i="84" s="1"/>
  <c r="F51" i="84" s="1"/>
  <c r="F52" i="84" s="1"/>
  <c r="F53" i="84" s="1"/>
  <c r="F54" i="84" s="1"/>
  <c r="F55" i="84" s="1"/>
  <c r="F56" i="84" s="1"/>
  <c r="F57" i="84" s="1"/>
  <c r="F58" i="84" s="1"/>
  <c r="F59" i="84" s="1"/>
  <c r="F60" i="84" s="1"/>
  <c r="F61" i="84" s="1"/>
  <c r="F62" i="84" s="1"/>
  <c r="F63" i="84" s="1"/>
  <c r="F64" i="84" s="1"/>
  <c r="F65" i="84" s="1"/>
  <c r="F66" i="84" s="1"/>
  <c r="F67" i="84" s="1"/>
  <c r="F68" i="84" s="1"/>
  <c r="F69" i="84" s="1"/>
  <c r="F70" i="84" s="1"/>
  <c r="F71" i="84" s="1"/>
  <c r="F72" i="84" s="1"/>
  <c r="F73" i="84" s="1"/>
  <c r="F74" i="84" s="1"/>
  <c r="F75" i="84" s="1"/>
  <c r="F76" i="84" s="1"/>
  <c r="F77" i="84" s="1"/>
  <c r="F78" i="84" s="1"/>
  <c r="F79" i="84" s="1"/>
  <c r="F80" i="84" s="1"/>
  <c r="F81" i="84" s="1"/>
  <c r="F82" i="84" s="1"/>
  <c r="F83" i="84" s="1"/>
  <c r="F84" i="84" s="1"/>
  <c r="F85" i="84" s="1"/>
  <c r="F86" i="84" s="1"/>
  <c r="F87" i="84" s="1"/>
  <c r="F88" i="84" s="1"/>
  <c r="F89" i="84" s="1"/>
  <c r="F90" i="84" s="1"/>
  <c r="F91" i="84" s="1"/>
  <c r="F92" i="84" s="1"/>
  <c r="F93" i="84" s="1"/>
  <c r="F94" i="84" s="1"/>
  <c r="F95" i="84" s="1"/>
  <c r="F96" i="84" s="1"/>
  <c r="F97" i="84" s="1"/>
  <c r="F98" i="84" s="1"/>
  <c r="F99" i="84" s="1"/>
  <c r="F100" i="84" s="1"/>
  <c r="F101" i="84" s="1"/>
  <c r="F102" i="84" s="1"/>
  <c r="F103" i="84" s="1"/>
  <c r="F104" i="84" s="1"/>
  <c r="F105" i="84" s="1"/>
  <c r="F106" i="84" s="1"/>
  <c r="F107" i="84" s="1"/>
  <c r="F108" i="84" s="1"/>
  <c r="F109" i="84" s="1"/>
  <c r="F110" i="84" s="1"/>
  <c r="F111" i="84" s="1"/>
  <c r="F112" i="84" s="1"/>
  <c r="F113" i="84" s="1"/>
  <c r="FA6" i="84"/>
  <c r="FB6" i="84" s="1"/>
  <c r="FC6" i="84" s="1"/>
  <c r="A6" i="84"/>
  <c r="GU5" i="84"/>
  <c r="GT5" i="84"/>
  <c r="GS5" i="84"/>
  <c r="GR5" i="84"/>
  <c r="GQ5" i="84"/>
  <c r="GP5" i="84"/>
  <c r="GO5" i="84"/>
  <c r="GN5" i="84"/>
  <c r="GM5" i="84"/>
  <c r="GL5" i="84"/>
  <c r="GK5" i="84"/>
  <c r="GJ5" i="84"/>
  <c r="GI5" i="84"/>
  <c r="GH5" i="84"/>
  <c r="GG5" i="84"/>
  <c r="GF5" i="84"/>
  <c r="GE5" i="84"/>
  <c r="GD5" i="84"/>
  <c r="GA5" i="84"/>
  <c r="FZ5" i="84"/>
  <c r="FY5" i="84"/>
  <c r="FX5" i="84"/>
  <c r="FW5" i="84"/>
  <c r="FV5" i="84"/>
  <c r="FU5" i="84"/>
  <c r="FT5" i="84"/>
  <c r="FS5" i="84"/>
  <c r="AM1" i="84"/>
  <c r="AJ1" i="84"/>
  <c r="AG1" i="84"/>
  <c r="AF1" i="84"/>
  <c r="AA1" i="84"/>
  <c r="Z1" i="84"/>
  <c r="FB459" i="84" l="1"/>
  <c r="FC459" i="84" s="1"/>
  <c r="FD459" i="84" s="1"/>
  <c r="A459" i="84"/>
  <c r="FD443" i="84"/>
  <c r="FD6" i="84"/>
  <c r="AC17" i="29"/>
  <c r="P17" i="30"/>
  <c r="AB17" i="29"/>
  <c r="Q17" i="30"/>
  <c r="FB461" i="84"/>
  <c r="FC461" i="84" s="1"/>
  <c r="FD461" i="84" s="1"/>
  <c r="A461" i="84"/>
  <c r="B468" i="84"/>
  <c r="B479" i="84" s="1"/>
  <c r="F225" i="84"/>
  <c r="A225" i="84" s="1"/>
  <c r="A116" i="84"/>
  <c r="B472" i="84"/>
  <c r="A472" i="84" s="1"/>
  <c r="B226" i="84"/>
  <c r="B227" i="84" s="1"/>
  <c r="A334" i="84"/>
  <c r="B475" i="84"/>
  <c r="D335" i="84"/>
  <c r="D336" i="84" s="1"/>
  <c r="B470" i="84"/>
  <c r="FB470" i="84" s="1"/>
  <c r="FC470" i="84" s="1"/>
  <c r="FD470" i="84" s="1"/>
  <c r="B335" i="84"/>
  <c r="FC335" i="84" s="1"/>
  <c r="FD335" i="84" s="1"/>
  <c r="FB464" i="84"/>
  <c r="FC464" i="84" s="1"/>
  <c r="FD464" i="84" s="1"/>
  <c r="B465" i="84"/>
  <c r="FB465" i="84" s="1"/>
  <c r="FC465" i="84" s="1"/>
  <c r="FD465" i="84" s="1"/>
  <c r="B474" i="84"/>
  <c r="FB474" i="84" s="1"/>
  <c r="FC474" i="84" s="1"/>
  <c r="FD474" i="84" s="1"/>
  <c r="B8" i="84"/>
  <c r="A7" i="84"/>
  <c r="FC7" i="84"/>
  <c r="FB7" i="84"/>
  <c r="E1350" i="84"/>
  <c r="E1339" i="84"/>
  <c r="E1262" i="84"/>
  <c r="E1306" i="84"/>
  <c r="E1240" i="84"/>
  <c r="E1284" i="84"/>
  <c r="E1273" i="84"/>
  <c r="E1218" i="84"/>
  <c r="E1207" i="84"/>
  <c r="E1390" i="84"/>
  <c r="E1346" i="84"/>
  <c r="E1258" i="84"/>
  <c r="E1269" i="84"/>
  <c r="E1302" i="84"/>
  <c r="E1236" i="84"/>
  <c r="E1291" i="84"/>
  <c r="E1203" i="84"/>
  <c r="E1225" i="84"/>
  <c r="E1396" i="84"/>
  <c r="E1351" i="84"/>
  <c r="E1362" i="84"/>
  <c r="E1341" i="84"/>
  <c r="E1347" i="84"/>
  <c r="E1319" i="84"/>
  <c r="E1270" i="84"/>
  <c r="E1358" i="84"/>
  <c r="E1314" i="84"/>
  <c r="E1325" i="84"/>
  <c r="E1296" i="84"/>
  <c r="E1285" i="84"/>
  <c r="E1230" i="84"/>
  <c r="E1281" i="84"/>
  <c r="E1275" i="84"/>
  <c r="E1219" i="84"/>
  <c r="E1237" i="84"/>
  <c r="E1215" i="84"/>
  <c r="E1241" i="84"/>
  <c r="E1252" i="84"/>
  <c r="E1308" i="84"/>
  <c r="E1204" i="84"/>
  <c r="E1342" i="84"/>
  <c r="E1353" i="84"/>
  <c r="E1276" i="84"/>
  <c r="E1287" i="84"/>
  <c r="E1331" i="84"/>
  <c r="E1298" i="84"/>
  <c r="E1210" i="84"/>
  <c r="E1221" i="84"/>
  <c r="E1354" i="84"/>
  <c r="E1398" i="84"/>
  <c r="E1343" i="84"/>
  <c r="E1356" i="84"/>
  <c r="E1321" i="84"/>
  <c r="E1310" i="84"/>
  <c r="E1288" i="84"/>
  <c r="E1277" i="84"/>
  <c r="E1266" i="84"/>
  <c r="E1312" i="84"/>
  <c r="E1365" i="84"/>
  <c r="E1246" i="84"/>
  <c r="E1290" i="84"/>
  <c r="E1299" i="84"/>
  <c r="E1202" i="84"/>
  <c r="E1213" i="84"/>
  <c r="E1224" i="84"/>
  <c r="E1233" i="84"/>
  <c r="E1222" i="84"/>
  <c r="E1279" i="84"/>
  <c r="E1392" i="84"/>
  <c r="E1348" i="84"/>
  <c r="E1359" i="84"/>
  <c r="E1337" i="84"/>
  <c r="E1304" i="84"/>
  <c r="E1282" i="84"/>
  <c r="E1271" i="84"/>
  <c r="E1293" i="84"/>
  <c r="E1216" i="84"/>
  <c r="E1227" i="84"/>
  <c r="E1355" i="84"/>
  <c r="E1349" i="84"/>
  <c r="E1344" i="84"/>
  <c r="E1338" i="84"/>
  <c r="E1300" i="84"/>
  <c r="E1294" i="84"/>
  <c r="E1333" i="84"/>
  <c r="E1305" i="84"/>
  <c r="E1289" i="84"/>
  <c r="E1283" i="84"/>
  <c r="E1278" i="84"/>
  <c r="E1239" i="84"/>
  <c r="E1311" i="84"/>
  <c r="E1272" i="84"/>
  <c r="E1234" i="84"/>
  <c r="E1206" i="84"/>
  <c r="E1228" i="84"/>
  <c r="E1212" i="84"/>
  <c r="B117" i="84"/>
  <c r="FC116" i="84"/>
  <c r="FD116" i="84" s="1"/>
  <c r="FB116" i="84"/>
  <c r="D227" i="84"/>
  <c r="F226" i="84"/>
  <c r="FC225" i="84"/>
  <c r="FD225" i="84" s="1"/>
  <c r="FB225" i="84"/>
  <c r="FC334" i="84"/>
  <c r="FD334" i="84" s="1"/>
  <c r="B471" i="84"/>
  <c r="B482" i="84" s="1"/>
  <c r="A455" i="84"/>
  <c r="FB455" i="84"/>
  <c r="FC455" i="84" s="1"/>
  <c r="A460" i="84"/>
  <c r="FB460" i="84"/>
  <c r="FC460" i="84" s="1"/>
  <c r="FD460" i="84" s="1"/>
  <c r="A458" i="84"/>
  <c r="FB458" i="84"/>
  <c r="FC458" i="84" s="1"/>
  <c r="FD458" i="84" s="1"/>
  <c r="B473" i="84"/>
  <c r="B484" i="84" s="1"/>
  <c r="FB456" i="84"/>
  <c r="FC456" i="84" s="1"/>
  <c r="FD456" i="84" s="1"/>
  <c r="A456" i="84"/>
  <c r="FB462" i="84"/>
  <c r="FC462" i="84" s="1"/>
  <c r="FD462" i="84" s="1"/>
  <c r="A457" i="84"/>
  <c r="FB457" i="84"/>
  <c r="FC457" i="84" s="1"/>
  <c r="FD457" i="84" s="1"/>
  <c r="B466" i="84"/>
  <c r="B477" i="84" s="1"/>
  <c r="A463" i="84"/>
  <c r="FB463" i="84"/>
  <c r="FC463" i="84" s="1"/>
  <c r="FD463" i="84" s="1"/>
  <c r="B467" i="84"/>
  <c r="B469" i="84"/>
  <c r="B480" i="84" s="1"/>
  <c r="B491" i="84" s="1"/>
  <c r="A454" i="84"/>
  <c r="E1205" i="84"/>
  <c r="E1217" i="84"/>
  <c r="E1245" i="84"/>
  <c r="E1209" i="84"/>
  <c r="E1286" i="84"/>
  <c r="E1231" i="84"/>
  <c r="E1280" i="84"/>
  <c r="E1211" i="84"/>
  <c r="E1226" i="84"/>
  <c r="E1220" i="84"/>
  <c r="E1265" i="84"/>
  <c r="E1268" i="84"/>
  <c r="E1214" i="84"/>
  <c r="E1235" i="84"/>
  <c r="E1238" i="84"/>
  <c r="E1254" i="84"/>
  <c r="E1229" i="84"/>
  <c r="E1260" i="84"/>
  <c r="E1242" i="84"/>
  <c r="E1208" i="84"/>
  <c r="E1223" i="84"/>
  <c r="E1232" i="84"/>
  <c r="E1244" i="84"/>
  <c r="E1313" i="84"/>
  <c r="E1318" i="84"/>
  <c r="E1250" i="84"/>
  <c r="E1295" i="84"/>
  <c r="E1315" i="84"/>
  <c r="E1328" i="84"/>
  <c r="E1253" i="84"/>
  <c r="E1263" i="84"/>
  <c r="E1327" i="84"/>
  <c r="E1247" i="84"/>
  <c r="E1261" i="84"/>
  <c r="E1249" i="84"/>
  <c r="E1259" i="84"/>
  <c r="E1243" i="84"/>
  <c r="E1264" i="84"/>
  <c r="E1274" i="84"/>
  <c r="E1292" i="84"/>
  <c r="E1297" i="84"/>
  <c r="E1251" i="84"/>
  <c r="E1256" i="84"/>
  <c r="E1257" i="84"/>
  <c r="E1248" i="84"/>
  <c r="E1255" i="84"/>
  <c r="E1267" i="84"/>
  <c r="E1316" i="84"/>
  <c r="E1301" i="84"/>
  <c r="E1303" i="84"/>
  <c r="E1329" i="84"/>
  <c r="E1307" i="84"/>
  <c r="E1309" i="84"/>
  <c r="E1320" i="84"/>
  <c r="E1323" i="84"/>
  <c r="E1330" i="84"/>
  <c r="E1324" i="84"/>
  <c r="E1332" i="84"/>
  <c r="E1345" i="84"/>
  <c r="E1357" i="84"/>
  <c r="E1335" i="84"/>
  <c r="E1377" i="84"/>
  <c r="E1379" i="84"/>
  <c r="E1322" i="84"/>
  <c r="E1352" i="84"/>
  <c r="E1317" i="84"/>
  <c r="E1326" i="84"/>
  <c r="E1334" i="84"/>
  <c r="E1336" i="84"/>
  <c r="E1383" i="84"/>
  <c r="E1389" i="84"/>
  <c r="E1371" i="84"/>
  <c r="E1399" i="84"/>
  <c r="E1375" i="84"/>
  <c r="E1370" i="84"/>
  <c r="E1388" i="84"/>
  <c r="E1340" i="84"/>
  <c r="E1393" i="84"/>
  <c r="E1364" i="84"/>
  <c r="E1381" i="84"/>
  <c r="E1386" i="84"/>
  <c r="E1395" i="84"/>
  <c r="E1372" i="84"/>
  <c r="E1368" i="84"/>
  <c r="E1382" i="84"/>
  <c r="E1374" i="84"/>
  <c r="E1360" i="84"/>
  <c r="E1363" i="84"/>
  <c r="E1376" i="84"/>
  <c r="E1397" i="84"/>
  <c r="E1366" i="84"/>
  <c r="E1373" i="84"/>
  <c r="E1384" i="84"/>
  <c r="E1369" i="84"/>
  <c r="E1380" i="84"/>
  <c r="E1387" i="84"/>
  <c r="E1391" i="84"/>
  <c r="E1361" i="84"/>
  <c r="E1367" i="84"/>
  <c r="E1378" i="84"/>
  <c r="E1385" i="84"/>
  <c r="E1394" i="84"/>
  <c r="B485" i="84" l="1"/>
  <c r="A474" i="84"/>
  <c r="A468" i="84"/>
  <c r="FB468" i="84"/>
  <c r="FC468" i="84" s="1"/>
  <c r="FD468" i="84" s="1"/>
  <c r="FD7" i="84"/>
  <c r="B336" i="84"/>
  <c r="B337" i="84" s="1"/>
  <c r="B338" i="84" s="1"/>
  <c r="FB335" i="84"/>
  <c r="AB18" i="29"/>
  <c r="Q18" i="30"/>
  <c r="P18" i="30"/>
  <c r="AC18" i="29"/>
  <c r="FD455" i="84"/>
  <c r="B483" i="84"/>
  <c r="B494" i="84" s="1"/>
  <c r="A465" i="84"/>
  <c r="B476" i="84"/>
  <c r="B487" i="84" s="1"/>
  <c r="FB487" i="84" s="1"/>
  <c r="FC487" i="84" s="1"/>
  <c r="FD487" i="84" s="1"/>
  <c r="FB479" i="84"/>
  <c r="FC479" i="84" s="1"/>
  <c r="FD479" i="84" s="1"/>
  <c r="A479" i="84"/>
  <c r="B490" i="84"/>
  <c r="A490" i="84" s="1"/>
  <c r="A470" i="84"/>
  <c r="FC226" i="84"/>
  <c r="FD226" i="84" s="1"/>
  <c r="FB226" i="84"/>
  <c r="A226" i="84"/>
  <c r="FB472" i="84"/>
  <c r="FC472" i="84" s="1"/>
  <c r="FD472" i="84" s="1"/>
  <c r="A475" i="84"/>
  <c r="FB475" i="84"/>
  <c r="FC475" i="84" s="1"/>
  <c r="FD475" i="84" s="1"/>
  <c r="B481" i="84"/>
  <c r="A481" i="84" s="1"/>
  <c r="F335" i="84"/>
  <c r="A335" i="84" s="1"/>
  <c r="B486" i="84"/>
  <c r="F336" i="84"/>
  <c r="D337" i="84"/>
  <c r="A491" i="84"/>
  <c r="FB491" i="84"/>
  <c r="FC491" i="84" s="1"/>
  <c r="FD491" i="84" s="1"/>
  <c r="B502" i="84"/>
  <c r="B478" i="84"/>
  <c r="FB480" i="84"/>
  <c r="FC480" i="84" s="1"/>
  <c r="FD480" i="84" s="1"/>
  <c r="A480" i="84"/>
  <c r="F227" i="84"/>
  <c r="D228" i="84"/>
  <c r="B9" i="84"/>
  <c r="A8" i="84"/>
  <c r="FC8" i="84"/>
  <c r="FB8" i="84"/>
  <c r="A485" i="84"/>
  <c r="FB485" i="84"/>
  <c r="FC485" i="84" s="1"/>
  <c r="FD485" i="84" s="1"/>
  <c r="FB482" i="84"/>
  <c r="FC482" i="84" s="1"/>
  <c r="FD482" i="84" s="1"/>
  <c r="A482" i="84"/>
  <c r="B493" i="84"/>
  <c r="B496" i="84"/>
  <c r="A469" i="84"/>
  <c r="FB469" i="84"/>
  <c r="FC469" i="84" s="1"/>
  <c r="FD469" i="84" s="1"/>
  <c r="A466" i="84"/>
  <c r="FB466" i="84"/>
  <c r="FC466" i="84" s="1"/>
  <c r="A473" i="84"/>
  <c r="FB473" i="84"/>
  <c r="FC473" i="84" s="1"/>
  <c r="FD473" i="84" s="1"/>
  <c r="FB471" i="84"/>
  <c r="FC471" i="84" s="1"/>
  <c r="FD471" i="84" s="1"/>
  <c r="A471" i="84"/>
  <c r="FC336" i="84"/>
  <c r="FD336" i="84" s="1"/>
  <c r="FB336" i="84"/>
  <c r="A467" i="84"/>
  <c r="FB467" i="84"/>
  <c r="FC467" i="84" s="1"/>
  <c r="A484" i="84"/>
  <c r="FB484" i="84"/>
  <c r="FC484" i="84" s="1"/>
  <c r="FD484" i="84" s="1"/>
  <c r="B488" i="84"/>
  <c r="FB477" i="84"/>
  <c r="FC477" i="84" s="1"/>
  <c r="FD477" i="84" s="1"/>
  <c r="A477" i="84"/>
  <c r="FC227" i="84"/>
  <c r="FD227" i="84" s="1"/>
  <c r="FB227" i="84"/>
  <c r="B228" i="84"/>
  <c r="B495" i="84"/>
  <c r="FC117" i="84"/>
  <c r="FD117" i="84" s="1"/>
  <c r="FB117" i="84"/>
  <c r="A117" i="84"/>
  <c r="B118" i="84"/>
  <c r="FB337" i="84" l="1"/>
  <c r="FC337" i="84"/>
  <c r="FD337" i="84" s="1"/>
  <c r="FB483" i="84"/>
  <c r="FC483" i="84" s="1"/>
  <c r="FD483" i="84" s="1"/>
  <c r="A483" i="84"/>
  <c r="A336" i="84"/>
  <c r="FB476" i="84"/>
  <c r="FC476" i="84" s="1"/>
  <c r="B498" i="84"/>
  <c r="FB498" i="84" s="1"/>
  <c r="FC498" i="84" s="1"/>
  <c r="FD498" i="84" s="1"/>
  <c r="A487" i="84"/>
  <c r="A476" i="84"/>
  <c r="FD467" i="84"/>
  <c r="A227" i="84"/>
  <c r="B501" i="84"/>
  <c r="A501" i="84" s="1"/>
  <c r="FD466" i="84"/>
  <c r="FD8" i="84"/>
  <c r="AB19" i="29"/>
  <c r="AC19" i="29"/>
  <c r="P19" i="30"/>
  <c r="Q19" i="30"/>
  <c r="FB490" i="84"/>
  <c r="FC490" i="84" s="1"/>
  <c r="FD490" i="84" s="1"/>
  <c r="FB481" i="84"/>
  <c r="FC481" i="84" s="1"/>
  <c r="FD481" i="84" s="1"/>
  <c r="B492" i="84"/>
  <c r="B503" i="84" s="1"/>
  <c r="D338" i="84"/>
  <c r="F337" i="84"/>
  <c r="A337" i="84" s="1"/>
  <c r="B497" i="84"/>
  <c r="A486" i="84"/>
  <c r="FB486" i="84"/>
  <c r="FC486" i="84" s="1"/>
  <c r="FD486" i="84" s="1"/>
  <c r="FB118" i="84"/>
  <c r="A118" i="84"/>
  <c r="FC118" i="84"/>
  <c r="FD118" i="84" s="1"/>
  <c r="B119" i="84"/>
  <c r="FC338" i="84"/>
  <c r="FD338" i="84" s="1"/>
  <c r="FB338" i="84"/>
  <c r="B339" i="84"/>
  <c r="FC228" i="84"/>
  <c r="FD228" i="84" s="1"/>
  <c r="FB228" i="84"/>
  <c r="B229" i="84"/>
  <c r="FC9" i="84"/>
  <c r="FB9" i="84"/>
  <c r="A9" i="84"/>
  <c r="B10" i="84"/>
  <c r="FB496" i="84"/>
  <c r="FC496" i="84" s="1"/>
  <c r="FD496" i="84" s="1"/>
  <c r="A496" i="84"/>
  <c r="B507" i="84"/>
  <c r="FB494" i="84"/>
  <c r="FC494" i="84" s="1"/>
  <c r="FD494" i="84" s="1"/>
  <c r="A494" i="84"/>
  <c r="B505" i="84"/>
  <c r="A478" i="84"/>
  <c r="FB478" i="84"/>
  <c r="FC478" i="84" s="1"/>
  <c r="B489" i="84"/>
  <c r="FB488" i="84"/>
  <c r="FC488" i="84" s="1"/>
  <c r="FD488" i="84" s="1"/>
  <c r="A488" i="84"/>
  <c r="B499" i="84"/>
  <c r="FB493" i="84"/>
  <c r="FC493" i="84" s="1"/>
  <c r="FD493" i="84" s="1"/>
  <c r="A493" i="84"/>
  <c r="B504" i="84"/>
  <c r="A495" i="84"/>
  <c r="FB495" i="84"/>
  <c r="FC495" i="84" s="1"/>
  <c r="FD495" i="84" s="1"/>
  <c r="B506" i="84"/>
  <c r="D229" i="84"/>
  <c r="F228" i="84"/>
  <c r="FB502" i="84"/>
  <c r="FC502" i="84" s="1"/>
  <c r="FD502" i="84" s="1"/>
  <c r="A502" i="84"/>
  <c r="B513" i="84"/>
  <c r="FB492" i="84" l="1"/>
  <c r="FC492" i="84" s="1"/>
  <c r="FD492" i="84" s="1"/>
  <c r="B509" i="84"/>
  <c r="B512" i="84"/>
  <c r="A492" i="84"/>
  <c r="FB501" i="84"/>
  <c r="FC501" i="84" s="1"/>
  <c r="FD501" i="84" s="1"/>
  <c r="FD476" i="84"/>
  <c r="P20" i="30"/>
  <c r="A498" i="84"/>
  <c r="FD478" i="84"/>
  <c r="AC20" i="29"/>
  <c r="AB20" i="29"/>
  <c r="FD9" i="84"/>
  <c r="Q20" i="30"/>
  <c r="B508" i="84"/>
  <c r="FB497" i="84"/>
  <c r="FC497" i="84" s="1"/>
  <c r="A497" i="84"/>
  <c r="F338" i="84"/>
  <c r="A338" i="84" s="1"/>
  <c r="D339" i="84"/>
  <c r="FB489" i="84"/>
  <c r="FC489" i="84" s="1"/>
  <c r="A489" i="84"/>
  <c r="B500" i="84"/>
  <c r="A499" i="84"/>
  <c r="FB499" i="84"/>
  <c r="FC499" i="84" s="1"/>
  <c r="FD499" i="84" s="1"/>
  <c r="B510" i="84"/>
  <c r="FC119" i="84"/>
  <c r="FD119" i="84" s="1"/>
  <c r="FB119" i="84"/>
  <c r="A119" i="84"/>
  <c r="B120" i="84"/>
  <c r="F229" i="84"/>
  <c r="A229" i="84" s="1"/>
  <c r="D230" i="84"/>
  <c r="FB503" i="84"/>
  <c r="FC503" i="84" s="1"/>
  <c r="FD503" i="84" s="1"/>
  <c r="A503" i="84"/>
  <c r="B514" i="84"/>
  <c r="A506" i="84"/>
  <c r="FB506" i="84"/>
  <c r="FC506" i="84" s="1"/>
  <c r="FD506" i="84" s="1"/>
  <c r="B517" i="84"/>
  <c r="FB505" i="84"/>
  <c r="FC505" i="84" s="1"/>
  <c r="FD505" i="84" s="1"/>
  <c r="A505" i="84"/>
  <c r="B516" i="84"/>
  <c r="A512" i="84"/>
  <c r="FB512" i="84"/>
  <c r="FC512" i="84" s="1"/>
  <c r="FD512" i="84" s="1"/>
  <c r="B523" i="84"/>
  <c r="A10" i="84"/>
  <c r="FB10" i="84"/>
  <c r="FC10" i="84"/>
  <c r="B11" i="84"/>
  <c r="FC229" i="84"/>
  <c r="FD229" i="84" s="1"/>
  <c r="FB229" i="84"/>
  <c r="B230" i="84"/>
  <c r="FB507" i="84"/>
  <c r="FC507" i="84" s="1"/>
  <c r="FD507" i="84" s="1"/>
  <c r="A507" i="84"/>
  <c r="B518" i="84"/>
  <c r="FB513" i="84"/>
  <c r="FC513" i="84" s="1"/>
  <c r="FD513" i="84" s="1"/>
  <c r="A513" i="84"/>
  <c r="B524" i="84"/>
  <c r="FB504" i="84"/>
  <c r="FC504" i="84" s="1"/>
  <c r="FD504" i="84" s="1"/>
  <c r="A504" i="84"/>
  <c r="B515" i="84"/>
  <c r="FB509" i="84"/>
  <c r="FC509" i="84" s="1"/>
  <c r="FD509" i="84" s="1"/>
  <c r="A509" i="84"/>
  <c r="B520" i="84"/>
  <c r="A228" i="84"/>
  <c r="FC339" i="84"/>
  <c r="FD339" i="84" s="1"/>
  <c r="FB339" i="84"/>
  <c r="B340" i="84"/>
  <c r="FD10" i="84" l="1"/>
  <c r="AB21" i="29"/>
  <c r="FD497" i="84"/>
  <c r="Q21" i="30"/>
  <c r="P21" i="30"/>
  <c r="FD489" i="84"/>
  <c r="AC21" i="29"/>
  <c r="D340" i="84"/>
  <c r="F339" i="84"/>
  <c r="A339" i="84" s="1"/>
  <c r="B519" i="84"/>
  <c r="FB508" i="84"/>
  <c r="FC508" i="84" s="1"/>
  <c r="FD508" i="84" s="1"/>
  <c r="A508" i="84"/>
  <c r="FB515" i="84"/>
  <c r="FC515" i="84" s="1"/>
  <c r="FD515" i="84" s="1"/>
  <c r="A515" i="84"/>
  <c r="B526" i="84"/>
  <c r="A514" i="84"/>
  <c r="FB514" i="84"/>
  <c r="FC514" i="84" s="1"/>
  <c r="FD514" i="84" s="1"/>
  <c r="B525" i="84"/>
  <c r="FB523" i="84"/>
  <c r="FC523" i="84" s="1"/>
  <c r="FD523" i="84" s="1"/>
  <c r="A523" i="84"/>
  <c r="B534" i="84"/>
  <c r="FB120" i="84"/>
  <c r="A120" i="84"/>
  <c r="FC120" i="84"/>
  <c r="FD120" i="84" s="1"/>
  <c r="B121" i="84"/>
  <c r="A510" i="84"/>
  <c r="FB510" i="84"/>
  <c r="FC510" i="84" s="1"/>
  <c r="FD510" i="84" s="1"/>
  <c r="B521" i="84"/>
  <c r="A500" i="84"/>
  <c r="FB500" i="84"/>
  <c r="FC500" i="84" s="1"/>
  <c r="B511" i="84"/>
  <c r="FB520" i="84"/>
  <c r="FC520" i="84" s="1"/>
  <c r="FD520" i="84" s="1"/>
  <c r="A520" i="84"/>
  <c r="B531" i="84"/>
  <c r="FB230" i="84"/>
  <c r="FC230" i="84"/>
  <c r="FD230" i="84" s="1"/>
  <c r="B231" i="84"/>
  <c r="A11" i="84"/>
  <c r="FC11" i="84"/>
  <c r="FB11" i="84"/>
  <c r="B12" i="84"/>
  <c r="FB517" i="84"/>
  <c r="FC517" i="84" s="1"/>
  <c r="FD517" i="84" s="1"/>
  <c r="A517" i="84"/>
  <c r="B528" i="84"/>
  <c r="FB524" i="84"/>
  <c r="FC524" i="84" s="1"/>
  <c r="FD524" i="84" s="1"/>
  <c r="A524" i="84"/>
  <c r="B535" i="84"/>
  <c r="FC340" i="84"/>
  <c r="FD340" i="84" s="1"/>
  <c r="FB340" i="84"/>
  <c r="B341" i="84"/>
  <c r="A518" i="84"/>
  <c r="FB518" i="84"/>
  <c r="FC518" i="84" s="1"/>
  <c r="FD518" i="84" s="1"/>
  <c r="B529" i="84"/>
  <c r="FB516" i="84"/>
  <c r="FC516" i="84" s="1"/>
  <c r="FD516" i="84" s="1"/>
  <c r="A516" i="84"/>
  <c r="B527" i="84"/>
  <c r="D231" i="84"/>
  <c r="F230" i="84"/>
  <c r="FD11" i="84" l="1"/>
  <c r="FD500" i="84"/>
  <c r="FB519" i="84"/>
  <c r="FC519" i="84" s="1"/>
  <c r="FD519" i="84" s="1"/>
  <c r="A519" i="84"/>
  <c r="B530" i="84"/>
  <c r="F340" i="84"/>
  <c r="A340" i="84" s="1"/>
  <c r="D341" i="84"/>
  <c r="A230" i="84"/>
  <c r="FC341" i="84"/>
  <c r="FD341" i="84" s="1"/>
  <c r="FB341" i="84"/>
  <c r="B342" i="84"/>
  <c r="FB528" i="84"/>
  <c r="FC528" i="84" s="1"/>
  <c r="FD528" i="84" s="1"/>
  <c r="A528" i="84"/>
  <c r="B539" i="84"/>
  <c r="FB521" i="84"/>
  <c r="FC521" i="84" s="1"/>
  <c r="FD521" i="84" s="1"/>
  <c r="A521" i="84"/>
  <c r="B532" i="84"/>
  <c r="FB527" i="84"/>
  <c r="FC527" i="84" s="1"/>
  <c r="FD527" i="84" s="1"/>
  <c r="A527" i="84"/>
  <c r="B538" i="84"/>
  <c r="FB535" i="84"/>
  <c r="FC535" i="84" s="1"/>
  <c r="FD535" i="84" s="1"/>
  <c r="A535" i="84"/>
  <c r="B546" i="84"/>
  <c r="A12" i="84"/>
  <c r="FC12" i="84"/>
  <c r="FD12" i="84" s="1"/>
  <c r="FB12" i="84"/>
  <c r="B13" i="84"/>
  <c r="FC231" i="84"/>
  <c r="FD231" i="84" s="1"/>
  <c r="FB231" i="84"/>
  <c r="B232" i="84"/>
  <c r="FB531" i="84"/>
  <c r="FC531" i="84" s="1"/>
  <c r="FD531" i="84" s="1"/>
  <c r="A531" i="84"/>
  <c r="B542" i="84"/>
  <c r="FC121" i="84"/>
  <c r="FD121" i="84" s="1"/>
  <c r="FB121" i="84"/>
  <c r="A121" i="84"/>
  <c r="B122" i="84"/>
  <c r="A526" i="84"/>
  <c r="FB526" i="84"/>
  <c r="FC526" i="84" s="1"/>
  <c r="FD526" i="84" s="1"/>
  <c r="B537" i="84"/>
  <c r="A529" i="84"/>
  <c r="FB529" i="84"/>
  <c r="FC529" i="84" s="1"/>
  <c r="FD529" i="84" s="1"/>
  <c r="B540" i="84"/>
  <c r="FB511" i="84"/>
  <c r="FC511" i="84" s="1"/>
  <c r="A511" i="84"/>
  <c r="B522" i="84"/>
  <c r="F231" i="84"/>
  <c r="D232" i="84"/>
  <c r="A534" i="84"/>
  <c r="FB534" i="84"/>
  <c r="FC534" i="84" s="1"/>
  <c r="FD534" i="84" s="1"/>
  <c r="B545" i="84"/>
  <c r="A525" i="84"/>
  <c r="FB525" i="84"/>
  <c r="FC525" i="84" s="1"/>
  <c r="FD525" i="84" s="1"/>
  <c r="B536" i="84"/>
  <c r="AC23" i="29" l="1"/>
  <c r="FD511" i="84"/>
  <c r="D342" i="84"/>
  <c r="F341" i="84"/>
  <c r="A341" i="84" s="1"/>
  <c r="A530" i="84"/>
  <c r="B541" i="84"/>
  <c r="FB530" i="84"/>
  <c r="FC530" i="84" s="1"/>
  <c r="FD530" i="84" s="1"/>
  <c r="A542" i="84"/>
  <c r="FB542" i="84"/>
  <c r="FC542" i="84" s="1"/>
  <c r="FD542" i="84" s="1"/>
  <c r="B553" i="84"/>
  <c r="FB540" i="84"/>
  <c r="FC540" i="84" s="1"/>
  <c r="FD540" i="84" s="1"/>
  <c r="A540" i="84"/>
  <c r="B551" i="84"/>
  <c r="A231" i="84"/>
  <c r="A546" i="84"/>
  <c r="FB546" i="84"/>
  <c r="FC546" i="84" s="1"/>
  <c r="FD546" i="84" s="1"/>
  <c r="B557" i="84"/>
  <c r="FB532" i="84"/>
  <c r="FC532" i="84" s="1"/>
  <c r="FD532" i="84" s="1"/>
  <c r="A532" i="84"/>
  <c r="B543" i="84"/>
  <c r="FB536" i="84"/>
  <c r="FC536" i="84" s="1"/>
  <c r="FD536" i="84" s="1"/>
  <c r="A536" i="84"/>
  <c r="B547" i="84"/>
  <c r="FB537" i="84"/>
  <c r="FC537" i="84" s="1"/>
  <c r="FD537" i="84" s="1"/>
  <c r="A537" i="84"/>
  <c r="B548" i="84"/>
  <c r="FB122" i="84"/>
  <c r="A122" i="84"/>
  <c r="FC122" i="84"/>
  <c r="FD122" i="84" s="1"/>
  <c r="B123" i="84"/>
  <c r="FB545" i="84"/>
  <c r="FC545" i="84" s="1"/>
  <c r="FD545" i="84" s="1"/>
  <c r="A545" i="84"/>
  <c r="B556" i="84"/>
  <c r="A13" i="84"/>
  <c r="FC13" i="84"/>
  <c r="FD13" i="84" s="1"/>
  <c r="FB13" i="84"/>
  <c r="B14" i="84"/>
  <c r="A538" i="84"/>
  <c r="FB538" i="84"/>
  <c r="FC538" i="84" s="1"/>
  <c r="FD538" i="84" s="1"/>
  <c r="B549" i="84"/>
  <c r="FB539" i="84"/>
  <c r="FC539" i="84" s="1"/>
  <c r="FD539" i="84" s="1"/>
  <c r="A539" i="84"/>
  <c r="B550" i="84"/>
  <c r="A522" i="84"/>
  <c r="FB522" i="84"/>
  <c r="FC522" i="84" s="1"/>
  <c r="FD522" i="84" s="1"/>
  <c r="B533" i="84"/>
  <c r="FC342" i="84"/>
  <c r="FD342" i="84" s="1"/>
  <c r="FB342" i="84"/>
  <c r="B343" i="84"/>
  <c r="D233" i="84"/>
  <c r="F232" i="84"/>
  <c r="FC232" i="84"/>
  <c r="FD232" i="84" s="1"/>
  <c r="FB232" i="84"/>
  <c r="A232" i="84"/>
  <c r="B233" i="84"/>
  <c r="FB541" i="84" l="1"/>
  <c r="FC541" i="84" s="1"/>
  <c r="FD541" i="84" s="1"/>
  <c r="A541" i="84"/>
  <c r="B552" i="84"/>
  <c r="F342" i="84"/>
  <c r="A342" i="84" s="1"/>
  <c r="D343" i="84"/>
  <c r="FB533" i="84"/>
  <c r="FC533" i="84" s="1"/>
  <c r="FD533" i="84" s="1"/>
  <c r="A533" i="84"/>
  <c r="B544" i="84"/>
  <c r="FB549" i="84"/>
  <c r="FC549" i="84" s="1"/>
  <c r="FD549" i="84" s="1"/>
  <c r="A549" i="84"/>
  <c r="B560" i="84"/>
  <c r="FB543" i="84"/>
  <c r="FC543" i="84" s="1"/>
  <c r="FD543" i="84" s="1"/>
  <c r="A543" i="84"/>
  <c r="B554" i="84"/>
  <c r="A550" i="84"/>
  <c r="FB550" i="84"/>
  <c r="FC550" i="84" s="1"/>
  <c r="FD550" i="84" s="1"/>
  <c r="B561" i="84"/>
  <c r="FB557" i="84"/>
  <c r="FC557" i="84" s="1"/>
  <c r="FD557" i="84" s="1"/>
  <c r="A557" i="84"/>
  <c r="B568" i="84"/>
  <c r="FB551" i="84"/>
  <c r="FC551" i="84" s="1"/>
  <c r="FD551" i="84" s="1"/>
  <c r="A551" i="84"/>
  <c r="B562" i="84"/>
  <c r="FC123" i="84"/>
  <c r="FD123" i="84" s="1"/>
  <c r="FB123" i="84"/>
  <c r="A123" i="84"/>
  <c r="B124" i="84"/>
  <c r="FB553" i="84"/>
  <c r="FC553" i="84" s="1"/>
  <c r="FD553" i="84" s="1"/>
  <c r="A553" i="84"/>
  <c r="B564" i="84"/>
  <c r="FB14" i="84"/>
  <c r="A14" i="84"/>
  <c r="FC14" i="84"/>
  <c r="B15" i="84"/>
  <c r="FB548" i="84"/>
  <c r="FC548" i="84" s="1"/>
  <c r="FD548" i="84" s="1"/>
  <c r="A548" i="84"/>
  <c r="B559" i="84"/>
  <c r="B567" i="84"/>
  <c r="FB556" i="84"/>
  <c r="FC556" i="84" s="1"/>
  <c r="FD556" i="84" s="1"/>
  <c r="A556" i="84"/>
  <c r="FC233" i="84"/>
  <c r="FD233" i="84" s="1"/>
  <c r="FB233" i="84"/>
  <c r="B234" i="84"/>
  <c r="F233" i="84"/>
  <c r="D234" i="84"/>
  <c r="FC343" i="84"/>
  <c r="FD343" i="84" s="1"/>
  <c r="FB343" i="84"/>
  <c r="B344" i="84"/>
  <c r="FB547" i="84"/>
  <c r="FC547" i="84" s="1"/>
  <c r="FD547" i="84" s="1"/>
  <c r="A547" i="84"/>
  <c r="B558" i="84"/>
  <c r="FD14" i="84" l="1"/>
  <c r="D344" i="84"/>
  <c r="F343" i="84"/>
  <c r="A343" i="84" s="1"/>
  <c r="B563" i="84"/>
  <c r="FB552" i="84"/>
  <c r="FC552" i="84" s="1"/>
  <c r="FD552" i="84" s="1"/>
  <c r="A552" i="84"/>
  <c r="FC344" i="84"/>
  <c r="FD344" i="84" s="1"/>
  <c r="FB344" i="84"/>
  <c r="B345" i="84"/>
  <c r="D235" i="84"/>
  <c r="F234" i="84"/>
  <c r="A234" i="84" s="1"/>
  <c r="A558" i="84"/>
  <c r="FB558" i="84"/>
  <c r="FC558" i="84" s="1"/>
  <c r="FD558" i="84" s="1"/>
  <c r="B569" i="84"/>
  <c r="A233" i="84"/>
  <c r="FB234" i="84"/>
  <c r="FC234" i="84"/>
  <c r="FD234" i="84" s="1"/>
  <c r="B235" i="84"/>
  <c r="FB559" i="84"/>
  <c r="FC559" i="84" s="1"/>
  <c r="FD559" i="84" s="1"/>
  <c r="A559" i="84"/>
  <c r="B570" i="84"/>
  <c r="FB544" i="84"/>
  <c r="FC544" i="84" s="1"/>
  <c r="FD544" i="84" s="1"/>
  <c r="A544" i="84"/>
  <c r="B555" i="84"/>
  <c r="FB567" i="84"/>
  <c r="FC567" i="84" s="1"/>
  <c r="FD567" i="84" s="1"/>
  <c r="A567" i="84"/>
  <c r="B578" i="84"/>
  <c r="FB15" i="84"/>
  <c r="A15" i="84"/>
  <c r="FC15" i="84"/>
  <c r="FD15" i="84" s="1"/>
  <c r="B16" i="84"/>
  <c r="FB561" i="84"/>
  <c r="FC561" i="84" s="1"/>
  <c r="FD561" i="84" s="1"/>
  <c r="A561" i="84"/>
  <c r="B572" i="84"/>
  <c r="B571" i="84"/>
  <c r="FB560" i="84"/>
  <c r="FC560" i="84" s="1"/>
  <c r="FD560" i="84" s="1"/>
  <c r="A560" i="84"/>
  <c r="B579" i="84"/>
  <c r="FB568" i="84"/>
  <c r="FC568" i="84" s="1"/>
  <c r="FD568" i="84" s="1"/>
  <c r="A568" i="84"/>
  <c r="B575" i="84"/>
  <c r="FB564" i="84"/>
  <c r="FC564" i="84" s="1"/>
  <c r="FD564" i="84" s="1"/>
  <c r="A564" i="84"/>
  <c r="FB124" i="84"/>
  <c r="A124" i="84"/>
  <c r="FC124" i="84"/>
  <c r="FD124" i="84" s="1"/>
  <c r="B125" i="84"/>
  <c r="A562" i="84"/>
  <c r="FB562" i="84"/>
  <c r="FC562" i="84" s="1"/>
  <c r="FD562" i="84" s="1"/>
  <c r="B573" i="84"/>
  <c r="A554" i="84"/>
  <c r="FB554" i="84"/>
  <c r="FC554" i="84" s="1"/>
  <c r="FD554" i="84" s="1"/>
  <c r="B565" i="84"/>
  <c r="FB563" i="84" l="1"/>
  <c r="FC563" i="84" s="1"/>
  <c r="FD563" i="84" s="1"/>
  <c r="A563" i="84"/>
  <c r="B574" i="84"/>
  <c r="F344" i="84"/>
  <c r="A344" i="84" s="1"/>
  <c r="D345" i="84"/>
  <c r="FC345" i="84"/>
  <c r="FD345" i="84" s="1"/>
  <c r="FB345" i="84"/>
  <c r="B346" i="84"/>
  <c r="B583" i="84"/>
  <c r="FB572" i="84"/>
  <c r="FC572" i="84" s="1"/>
  <c r="FD572" i="84" s="1"/>
  <c r="A572" i="84"/>
  <c r="FB575" i="84"/>
  <c r="FC575" i="84" s="1"/>
  <c r="FD575" i="84" s="1"/>
  <c r="A575" i="84"/>
  <c r="B586" i="84"/>
  <c r="FC125" i="84"/>
  <c r="FD125" i="84" s="1"/>
  <c r="FB125" i="84"/>
  <c r="A125" i="84"/>
  <c r="B126" i="84"/>
  <c r="FB579" i="84"/>
  <c r="FC579" i="84" s="1"/>
  <c r="FD579" i="84" s="1"/>
  <c r="A579" i="84"/>
  <c r="B590" i="84"/>
  <c r="B17" i="84"/>
  <c r="A16" i="84"/>
  <c r="FC16" i="84"/>
  <c r="FD16" i="84" s="1"/>
  <c r="FB16" i="84"/>
  <c r="F235" i="84"/>
  <c r="A235" i="84" s="1"/>
  <c r="D236" i="84"/>
  <c r="FB571" i="84"/>
  <c r="FC571" i="84" s="1"/>
  <c r="FD571" i="84" s="1"/>
  <c r="A571" i="84"/>
  <c r="B582" i="84"/>
  <c r="A578" i="84"/>
  <c r="FB578" i="84"/>
  <c r="FC578" i="84" s="1"/>
  <c r="FD578" i="84" s="1"/>
  <c r="B589" i="84"/>
  <c r="FB555" i="84"/>
  <c r="FC555" i="84" s="1"/>
  <c r="FD555" i="84" s="1"/>
  <c r="A555" i="84"/>
  <c r="B566" i="84"/>
  <c r="A570" i="84"/>
  <c r="FB570" i="84"/>
  <c r="FC570" i="84" s="1"/>
  <c r="FD570" i="84" s="1"/>
  <c r="B581" i="84"/>
  <c r="B584" i="84"/>
  <c r="FB573" i="84"/>
  <c r="FC573" i="84" s="1"/>
  <c r="FD573" i="84" s="1"/>
  <c r="A573" i="84"/>
  <c r="FB565" i="84"/>
  <c r="FC565" i="84" s="1"/>
  <c r="FD565" i="84" s="1"/>
  <c r="A565" i="84"/>
  <c r="B576" i="84"/>
  <c r="FB569" i="84"/>
  <c r="FC569" i="84" s="1"/>
  <c r="FD569" i="84" s="1"/>
  <c r="A569" i="84"/>
  <c r="B580" i="84"/>
  <c r="FC235" i="84"/>
  <c r="FD235" i="84" s="1"/>
  <c r="FB235" i="84"/>
  <c r="B236" i="84"/>
  <c r="F345" i="84" l="1"/>
  <c r="A345" i="84" s="1"/>
  <c r="D346" i="84"/>
  <c r="A574" i="84"/>
  <c r="FB574" i="84"/>
  <c r="FC574" i="84" s="1"/>
  <c r="FD574" i="84" s="1"/>
  <c r="B585" i="84"/>
  <c r="FB17" i="84"/>
  <c r="A17" i="84"/>
  <c r="FC17" i="84"/>
  <c r="FD17" i="84" s="1"/>
  <c r="B18" i="84"/>
  <c r="A566" i="84"/>
  <c r="FB566" i="84"/>
  <c r="FC566" i="84" s="1"/>
  <c r="FD566" i="84" s="1"/>
  <c r="B577" i="84"/>
  <c r="FC236" i="84"/>
  <c r="FD236" i="84" s="1"/>
  <c r="FB236" i="84"/>
  <c r="B237" i="84"/>
  <c r="FB126" i="84"/>
  <c r="A126" i="84"/>
  <c r="FC126" i="84"/>
  <c r="FD126" i="84" s="1"/>
  <c r="B127" i="84"/>
  <c r="D237" i="84"/>
  <c r="F236" i="84"/>
  <c r="B592" i="84"/>
  <c r="FB581" i="84"/>
  <c r="FC581" i="84" s="1"/>
  <c r="FD581" i="84" s="1"/>
  <c r="A581" i="84"/>
  <c r="FB583" i="84"/>
  <c r="FC583" i="84" s="1"/>
  <c r="FD583" i="84" s="1"/>
  <c r="A583" i="84"/>
  <c r="B594" i="84"/>
  <c r="B595" i="84"/>
  <c r="FB584" i="84"/>
  <c r="FC584" i="84" s="1"/>
  <c r="FD584" i="84" s="1"/>
  <c r="A584" i="84"/>
  <c r="B600" i="84"/>
  <c r="FB589" i="84"/>
  <c r="FC589" i="84" s="1"/>
  <c r="FD589" i="84" s="1"/>
  <c r="A589" i="84"/>
  <c r="B591" i="84"/>
  <c r="FB580" i="84"/>
  <c r="FC580" i="84" s="1"/>
  <c r="FD580" i="84" s="1"/>
  <c r="A580" i="84"/>
  <c r="B587" i="84"/>
  <c r="FB576" i="84"/>
  <c r="FC576" i="84" s="1"/>
  <c r="FD576" i="84" s="1"/>
  <c r="A576" i="84"/>
  <c r="FC346" i="84"/>
  <c r="FD346" i="84" s="1"/>
  <c r="FB346" i="84"/>
  <c r="B347" i="84"/>
  <c r="A582" i="84"/>
  <c r="FB582" i="84"/>
  <c r="FC582" i="84" s="1"/>
  <c r="FD582" i="84" s="1"/>
  <c r="B593" i="84"/>
  <c r="A590" i="84"/>
  <c r="FB590" i="84"/>
  <c r="FC590" i="84" s="1"/>
  <c r="FD590" i="84" s="1"/>
  <c r="B601" i="84"/>
  <c r="A586" i="84"/>
  <c r="FB586" i="84"/>
  <c r="FC586" i="84" s="1"/>
  <c r="FD586" i="84" s="1"/>
  <c r="B597" i="84"/>
  <c r="B596" i="84" l="1"/>
  <c r="FB585" i="84"/>
  <c r="FC585" i="84" s="1"/>
  <c r="FD585" i="84" s="1"/>
  <c r="A585" i="84"/>
  <c r="F346" i="84"/>
  <c r="A346" i="84" s="1"/>
  <c r="D347" i="84"/>
  <c r="FB601" i="84"/>
  <c r="FC601" i="84" s="1"/>
  <c r="FD601" i="84" s="1"/>
  <c r="A601" i="84"/>
  <c r="B612" i="84"/>
  <c r="B603" i="84"/>
  <c r="FB592" i="84"/>
  <c r="FC592" i="84" s="1"/>
  <c r="FD592" i="84" s="1"/>
  <c r="A592" i="84"/>
  <c r="A236" i="84"/>
  <c r="FB595" i="84"/>
  <c r="FC595" i="84" s="1"/>
  <c r="FD595" i="84" s="1"/>
  <c r="A595" i="84"/>
  <c r="B606" i="84"/>
  <c r="A594" i="84"/>
  <c r="FB594" i="84"/>
  <c r="FC594" i="84" s="1"/>
  <c r="FD594" i="84" s="1"/>
  <c r="B605" i="84"/>
  <c r="FC347" i="84"/>
  <c r="FD347" i="84" s="1"/>
  <c r="FB347" i="84"/>
  <c r="B348" i="84"/>
  <c r="FC127" i="84"/>
  <c r="FD127" i="84" s="1"/>
  <c r="FB127" i="84"/>
  <c r="A127" i="84"/>
  <c r="B128" i="84"/>
  <c r="FB591" i="84"/>
  <c r="FC591" i="84" s="1"/>
  <c r="FD591" i="84" s="1"/>
  <c r="A591" i="84"/>
  <c r="B602" i="84"/>
  <c r="FB597" i="84"/>
  <c r="FC597" i="84" s="1"/>
  <c r="FD597" i="84" s="1"/>
  <c r="A597" i="84"/>
  <c r="B608" i="84"/>
  <c r="FB587" i="84"/>
  <c r="FC587" i="84" s="1"/>
  <c r="FD587" i="84" s="1"/>
  <c r="A587" i="84"/>
  <c r="B598" i="84"/>
  <c r="FC237" i="84"/>
  <c r="FD237" i="84" s="1"/>
  <c r="FB237" i="84"/>
  <c r="B238" i="84"/>
  <c r="FB600" i="84"/>
  <c r="FC600" i="84" s="1"/>
  <c r="FD600" i="84" s="1"/>
  <c r="A600" i="84"/>
  <c r="B611" i="84"/>
  <c r="B604" i="84"/>
  <c r="FB593" i="84"/>
  <c r="FC593" i="84" s="1"/>
  <c r="FD593" i="84" s="1"/>
  <c r="A593" i="84"/>
  <c r="B588" i="84"/>
  <c r="FB577" i="84"/>
  <c r="FC577" i="84" s="1"/>
  <c r="FD577" i="84" s="1"/>
  <c r="A577" i="84"/>
  <c r="F237" i="84"/>
  <c r="D238" i="84"/>
  <c r="A18" i="84"/>
  <c r="FC18" i="84"/>
  <c r="FD18" i="84" s="1"/>
  <c r="FB18" i="84"/>
  <c r="B19" i="84"/>
  <c r="D348" i="84" l="1"/>
  <c r="F347" i="84"/>
  <c r="A347" i="84" s="1"/>
  <c r="B607" i="84"/>
  <c r="FB596" i="84"/>
  <c r="FC596" i="84" s="1"/>
  <c r="FD596" i="84" s="1"/>
  <c r="A596" i="84"/>
  <c r="FB604" i="84"/>
  <c r="FC604" i="84" s="1"/>
  <c r="FD604" i="84" s="1"/>
  <c r="A604" i="84"/>
  <c r="B615" i="84"/>
  <c r="FC238" i="84"/>
  <c r="FD238" i="84" s="1"/>
  <c r="FB238" i="84"/>
  <c r="B239" i="84"/>
  <c r="FB603" i="84"/>
  <c r="FC603" i="84" s="1"/>
  <c r="FD603" i="84" s="1"/>
  <c r="A603" i="84"/>
  <c r="B614" i="84"/>
  <c r="D239" i="84"/>
  <c r="F238" i="84"/>
  <c r="FB611" i="84"/>
  <c r="FC611" i="84" s="1"/>
  <c r="FD611" i="84" s="1"/>
  <c r="A611" i="84"/>
  <c r="B622" i="84"/>
  <c r="B616" i="84"/>
  <c r="FB605" i="84"/>
  <c r="FC605" i="84" s="1"/>
  <c r="FD605" i="84" s="1"/>
  <c r="A605" i="84"/>
  <c r="FB612" i="84"/>
  <c r="FC612" i="84" s="1"/>
  <c r="FD612" i="84" s="1"/>
  <c r="A612" i="84"/>
  <c r="B623" i="84"/>
  <c r="FB608" i="84"/>
  <c r="FC608" i="84" s="1"/>
  <c r="FD608" i="84" s="1"/>
  <c r="A608" i="84"/>
  <c r="B619" i="84"/>
  <c r="FB128" i="84"/>
  <c r="A128" i="84"/>
  <c r="FC128" i="84"/>
  <c r="FD128" i="84" s="1"/>
  <c r="B129" i="84"/>
  <c r="A606" i="84"/>
  <c r="B617" i="84"/>
  <c r="FB606" i="84"/>
  <c r="FC606" i="84" s="1"/>
  <c r="FD606" i="84" s="1"/>
  <c r="A237" i="84"/>
  <c r="A602" i="84"/>
  <c r="B613" i="84"/>
  <c r="FB602" i="84"/>
  <c r="FC602" i="84" s="1"/>
  <c r="FD602" i="84" s="1"/>
  <c r="A19" i="84"/>
  <c r="FC19" i="84"/>
  <c r="FD19" i="84" s="1"/>
  <c r="FB19" i="84"/>
  <c r="B20" i="84"/>
  <c r="A598" i="84"/>
  <c r="B609" i="84"/>
  <c r="FB598" i="84"/>
  <c r="FC598" i="84" s="1"/>
  <c r="FD598" i="84" s="1"/>
  <c r="FC348" i="84"/>
  <c r="FD348" i="84" s="1"/>
  <c r="FB348" i="84"/>
  <c r="B349" i="84"/>
  <c r="B599" i="84"/>
  <c r="FB588" i="84"/>
  <c r="FC588" i="84" s="1"/>
  <c r="FD588" i="84" s="1"/>
  <c r="A588" i="84"/>
  <c r="B618" i="84" l="1"/>
  <c r="FB607" i="84"/>
  <c r="FC607" i="84" s="1"/>
  <c r="FD607" i="84" s="1"/>
  <c r="A607" i="84"/>
  <c r="F348" i="84"/>
  <c r="A348" i="84" s="1"/>
  <c r="D349" i="84"/>
  <c r="FB20" i="84"/>
  <c r="A20" i="84"/>
  <c r="FC20" i="84"/>
  <c r="B21" i="84"/>
  <c r="F239" i="84"/>
  <c r="A239" i="84" s="1"/>
  <c r="D240" i="84"/>
  <c r="FB613" i="84"/>
  <c r="FC613" i="84" s="1"/>
  <c r="FD613" i="84" s="1"/>
  <c r="A613" i="84"/>
  <c r="B624" i="84"/>
  <c r="FB623" i="84"/>
  <c r="FC623" i="84" s="1"/>
  <c r="FD623" i="84" s="1"/>
  <c r="A623" i="84"/>
  <c r="B634" i="84"/>
  <c r="FB616" i="84"/>
  <c r="FC616" i="84" s="1"/>
  <c r="FD616" i="84" s="1"/>
  <c r="A616" i="84"/>
  <c r="B627" i="84"/>
  <c r="FC349" i="84"/>
  <c r="FD349" i="84" s="1"/>
  <c r="FB349" i="84"/>
  <c r="B350" i="84"/>
  <c r="FC129" i="84"/>
  <c r="FD129" i="84" s="1"/>
  <c r="FB129" i="84"/>
  <c r="A129" i="84"/>
  <c r="B130" i="84"/>
  <c r="A622" i="84"/>
  <c r="FB622" i="84"/>
  <c r="FC622" i="84" s="1"/>
  <c r="FD622" i="84" s="1"/>
  <c r="B633" i="84"/>
  <c r="A614" i="84"/>
  <c r="FB614" i="84"/>
  <c r="FC614" i="84" s="1"/>
  <c r="FD614" i="84" s="1"/>
  <c r="B625" i="84"/>
  <c r="B626" i="84"/>
  <c r="FB615" i="84"/>
  <c r="FC615" i="84" s="1"/>
  <c r="FD615" i="84" s="1"/>
  <c r="A615" i="84"/>
  <c r="FB619" i="84"/>
  <c r="FC619" i="84" s="1"/>
  <c r="FD619" i="84" s="1"/>
  <c r="A619" i="84"/>
  <c r="B630" i="84"/>
  <c r="A238" i="84"/>
  <c r="FC239" i="84"/>
  <c r="FD239" i="84" s="1"/>
  <c r="FB239" i="84"/>
  <c r="B240" i="84"/>
  <c r="FB609" i="84"/>
  <c r="FC609" i="84" s="1"/>
  <c r="FD609" i="84" s="1"/>
  <c r="A609" i="84"/>
  <c r="B620" i="84"/>
  <c r="FB599" i="84"/>
  <c r="FC599" i="84" s="1"/>
  <c r="A599" i="84"/>
  <c r="B610" i="84"/>
  <c r="FB617" i="84"/>
  <c r="FC617" i="84" s="1"/>
  <c r="FD617" i="84" s="1"/>
  <c r="A617" i="84"/>
  <c r="B628" i="84"/>
  <c r="FD599" i="84" l="1"/>
  <c r="FD20" i="84"/>
  <c r="D350" i="84"/>
  <c r="F349" i="84"/>
  <c r="A349" i="84" s="1"/>
  <c r="A618" i="84"/>
  <c r="FB618" i="84"/>
  <c r="FC618" i="84" s="1"/>
  <c r="FD618" i="84" s="1"/>
  <c r="B629" i="84"/>
  <c r="A634" i="84"/>
  <c r="FB634" i="84"/>
  <c r="FC634" i="84" s="1"/>
  <c r="FD634" i="84" s="1"/>
  <c r="B645" i="84"/>
  <c r="FB625" i="84"/>
  <c r="FC625" i="84" s="1"/>
  <c r="FD625" i="84" s="1"/>
  <c r="A625" i="84"/>
  <c r="B636" i="84"/>
  <c r="FB627" i="84"/>
  <c r="FC627" i="84" s="1"/>
  <c r="FD627" i="84" s="1"/>
  <c r="A627" i="84"/>
  <c r="B638" i="84"/>
  <c r="FC240" i="84"/>
  <c r="FD240" i="84" s="1"/>
  <c r="FB240" i="84"/>
  <c r="B241" i="84"/>
  <c r="A630" i="84"/>
  <c r="B641" i="84"/>
  <c r="FB630" i="84"/>
  <c r="FC630" i="84" s="1"/>
  <c r="FD630" i="84" s="1"/>
  <c r="A21" i="84"/>
  <c r="FC21" i="84"/>
  <c r="FD21" i="84" s="1"/>
  <c r="FB21" i="84"/>
  <c r="B22" i="84"/>
  <c r="D241" i="84"/>
  <c r="F240" i="84"/>
  <c r="A240" i="84" s="1"/>
  <c r="B621" i="84"/>
  <c r="FB610" i="84"/>
  <c r="FC610" i="84" s="1"/>
  <c r="A610" i="84"/>
  <c r="A626" i="84"/>
  <c r="FB626" i="84"/>
  <c r="FC626" i="84" s="1"/>
  <c r="FD626" i="84" s="1"/>
  <c r="B637" i="84"/>
  <c r="FB130" i="84"/>
  <c r="A130" i="84"/>
  <c r="FC130" i="84"/>
  <c r="FD130" i="84" s="1"/>
  <c r="B131" i="84"/>
  <c r="FB624" i="84"/>
  <c r="FC624" i="84" s="1"/>
  <c r="FD624" i="84" s="1"/>
  <c r="A624" i="84"/>
  <c r="B635" i="84"/>
  <c r="FB620" i="84"/>
  <c r="FC620" i="84" s="1"/>
  <c r="FD620" i="84" s="1"/>
  <c r="A620" i="84"/>
  <c r="B631" i="84"/>
  <c r="FB633" i="84"/>
  <c r="FC633" i="84" s="1"/>
  <c r="FD633" i="84" s="1"/>
  <c r="A633" i="84"/>
  <c r="B644" i="84"/>
  <c r="FC350" i="84"/>
  <c r="FD350" i="84" s="1"/>
  <c r="FB350" i="84"/>
  <c r="B351" i="84"/>
  <c r="FB628" i="84"/>
  <c r="FC628" i="84" s="1"/>
  <c r="FD628" i="84" s="1"/>
  <c r="A628" i="84"/>
  <c r="B639" i="84"/>
  <c r="FD610" i="84" l="1"/>
  <c r="FB629" i="84"/>
  <c r="FC629" i="84" s="1"/>
  <c r="FD629" i="84" s="1"/>
  <c r="A629" i="84"/>
  <c r="B640" i="84"/>
  <c r="F350" i="84"/>
  <c r="A350" i="84" s="1"/>
  <c r="D351" i="84"/>
  <c r="FB639" i="84"/>
  <c r="FC639" i="84" s="1"/>
  <c r="FD639" i="84" s="1"/>
  <c r="A639" i="84"/>
  <c r="B650" i="84"/>
  <c r="A22" i="84"/>
  <c r="FC22" i="84"/>
  <c r="B23" i="84"/>
  <c r="FB22" i="84"/>
  <c r="FB636" i="84"/>
  <c r="FC636" i="84" s="1"/>
  <c r="FD636" i="84" s="1"/>
  <c r="A636" i="84"/>
  <c r="B647" i="84"/>
  <c r="FB635" i="84"/>
  <c r="FC635" i="84" s="1"/>
  <c r="FD635" i="84" s="1"/>
  <c r="A635" i="84"/>
  <c r="B646" i="84"/>
  <c r="FB641" i="84"/>
  <c r="FC641" i="84" s="1"/>
  <c r="FD641" i="84" s="1"/>
  <c r="A641" i="84"/>
  <c r="B652" i="84"/>
  <c r="FC241" i="84"/>
  <c r="FD241" i="84" s="1"/>
  <c r="FB241" i="84"/>
  <c r="B242" i="84"/>
  <c r="A638" i="84"/>
  <c r="B649" i="84"/>
  <c r="FB638" i="84"/>
  <c r="FC638" i="84" s="1"/>
  <c r="FD638" i="84" s="1"/>
  <c r="FC351" i="84"/>
  <c r="FD351" i="84" s="1"/>
  <c r="FB351" i="84"/>
  <c r="B352" i="84"/>
  <c r="FB644" i="84"/>
  <c r="FC644" i="84" s="1"/>
  <c r="FD644" i="84" s="1"/>
  <c r="A644" i="84"/>
  <c r="B655" i="84"/>
  <c r="FB631" i="84"/>
  <c r="FC631" i="84" s="1"/>
  <c r="FD631" i="84" s="1"/>
  <c r="A631" i="84"/>
  <c r="B642" i="84"/>
  <c r="FC131" i="84"/>
  <c r="FD131" i="84" s="1"/>
  <c r="FB131" i="84"/>
  <c r="A131" i="84"/>
  <c r="B132" i="84"/>
  <c r="FB637" i="84"/>
  <c r="FC637" i="84" s="1"/>
  <c r="FD637" i="84" s="1"/>
  <c r="A637" i="84"/>
  <c r="B648" i="84"/>
  <c r="F241" i="84"/>
  <c r="D242" i="84"/>
  <c r="FB645" i="84"/>
  <c r="FC645" i="84" s="1"/>
  <c r="FD645" i="84" s="1"/>
  <c r="A645" i="84"/>
  <c r="B656" i="84"/>
  <c r="FB621" i="84"/>
  <c r="FC621" i="84" s="1"/>
  <c r="A621" i="84"/>
  <c r="B632" i="84"/>
  <c r="FD621" i="84" l="1"/>
  <c r="FD22" i="84"/>
  <c r="D352" i="84"/>
  <c r="F351" i="84"/>
  <c r="A351" i="84" s="1"/>
  <c r="FB640" i="84"/>
  <c r="FC640" i="84" s="1"/>
  <c r="FD640" i="84" s="1"/>
  <c r="A640" i="84"/>
  <c r="B651" i="84"/>
  <c r="FB656" i="84"/>
  <c r="FC656" i="84" s="1"/>
  <c r="FD656" i="84" s="1"/>
  <c r="A656" i="84"/>
  <c r="B667" i="84"/>
  <c r="FB649" i="84"/>
  <c r="FC649" i="84" s="1"/>
  <c r="FD649" i="84" s="1"/>
  <c r="A649" i="84"/>
  <c r="B660" i="84"/>
  <c r="A23" i="84"/>
  <c r="FC23" i="84"/>
  <c r="FD23" i="84" s="1"/>
  <c r="FB23" i="84"/>
  <c r="B24" i="84"/>
  <c r="FB632" i="84"/>
  <c r="FC632" i="84" s="1"/>
  <c r="A632" i="84"/>
  <c r="B643" i="84"/>
  <c r="FB655" i="84"/>
  <c r="FC655" i="84" s="1"/>
  <c r="FD655" i="84" s="1"/>
  <c r="A655" i="84"/>
  <c r="B666" i="84"/>
  <c r="A646" i="84"/>
  <c r="B657" i="84"/>
  <c r="FB646" i="84"/>
  <c r="FC646" i="84" s="1"/>
  <c r="FD646" i="84" s="1"/>
  <c r="FB647" i="84"/>
  <c r="FC647" i="84" s="1"/>
  <c r="FD647" i="84" s="1"/>
  <c r="A647" i="84"/>
  <c r="B658" i="84"/>
  <c r="FB132" i="84"/>
  <c r="A132" i="84"/>
  <c r="FC132" i="84"/>
  <c r="FD132" i="84" s="1"/>
  <c r="B133" i="84"/>
  <c r="A241" i="84"/>
  <c r="A650" i="84"/>
  <c r="B661" i="84"/>
  <c r="FB650" i="84"/>
  <c r="FC650" i="84" s="1"/>
  <c r="FD650" i="84" s="1"/>
  <c r="FC352" i="84"/>
  <c r="FD352" i="84" s="1"/>
  <c r="FB352" i="84"/>
  <c r="B353" i="84"/>
  <c r="FB242" i="84"/>
  <c r="FC242" i="84"/>
  <c r="FD242" i="84" s="1"/>
  <c r="B243" i="84"/>
  <c r="D243" i="84"/>
  <c r="F242" i="84"/>
  <c r="FB648" i="84"/>
  <c r="FC648" i="84" s="1"/>
  <c r="FD648" i="84" s="1"/>
  <c r="A648" i="84"/>
  <c r="B659" i="84"/>
  <c r="A642" i="84"/>
  <c r="FB642" i="84"/>
  <c r="FC642" i="84" s="1"/>
  <c r="FD642" i="84" s="1"/>
  <c r="B653" i="84"/>
  <c r="FB652" i="84"/>
  <c r="FC652" i="84" s="1"/>
  <c r="FD652" i="84" s="1"/>
  <c r="A652" i="84"/>
  <c r="B663" i="84"/>
  <c r="FD632" i="84" l="1"/>
  <c r="A651" i="84"/>
  <c r="B662" i="84"/>
  <c r="FB651" i="84"/>
  <c r="FC651" i="84" s="1"/>
  <c r="FD651" i="84" s="1"/>
  <c r="F352" i="84"/>
  <c r="A352" i="84" s="1"/>
  <c r="D353" i="84"/>
  <c r="FB653" i="84"/>
  <c r="FC653" i="84" s="1"/>
  <c r="FD653" i="84" s="1"/>
  <c r="A653" i="84"/>
  <c r="B664" i="84"/>
  <c r="F243" i="84"/>
  <c r="A243" i="84" s="1"/>
  <c r="D244" i="84"/>
  <c r="A242" i="84"/>
  <c r="FB666" i="84"/>
  <c r="FC666" i="84" s="1"/>
  <c r="FD666" i="84" s="1"/>
  <c r="A666" i="84"/>
  <c r="B677" i="84"/>
  <c r="FB660" i="84"/>
  <c r="FC660" i="84" s="1"/>
  <c r="FD660" i="84" s="1"/>
  <c r="A660" i="84"/>
  <c r="B671" i="84"/>
  <c r="A667" i="84"/>
  <c r="FB667" i="84"/>
  <c r="FC667" i="84" s="1"/>
  <c r="FD667" i="84" s="1"/>
  <c r="B678" i="84"/>
  <c r="FC133" i="84"/>
  <c r="FD133" i="84" s="1"/>
  <c r="FB133" i="84"/>
  <c r="A133" i="84"/>
  <c r="B134" i="84"/>
  <c r="FB643" i="84"/>
  <c r="FC643" i="84" s="1"/>
  <c r="A643" i="84"/>
  <c r="B654" i="84"/>
  <c r="A658" i="84"/>
  <c r="B669" i="84"/>
  <c r="FB658" i="84"/>
  <c r="FC658" i="84" s="1"/>
  <c r="FD658" i="84" s="1"/>
  <c r="FB663" i="84"/>
  <c r="FC663" i="84" s="1"/>
  <c r="FD663" i="84" s="1"/>
  <c r="A663" i="84"/>
  <c r="B674" i="84"/>
  <c r="FB353" i="84"/>
  <c r="B354" i="84"/>
  <c r="FC353" i="84"/>
  <c r="FD353" i="84" s="1"/>
  <c r="A24" i="84"/>
  <c r="FC24" i="84"/>
  <c r="FB24" i="84"/>
  <c r="B25" i="84"/>
  <c r="FC243" i="84"/>
  <c r="FD243" i="84" s="1"/>
  <c r="FB243" i="84"/>
  <c r="B244" i="84"/>
  <c r="FB657" i="84"/>
  <c r="FC657" i="84" s="1"/>
  <c r="FD657" i="84" s="1"/>
  <c r="A657" i="84"/>
  <c r="B668" i="84"/>
  <c r="FB659" i="84"/>
  <c r="FC659" i="84" s="1"/>
  <c r="FD659" i="84" s="1"/>
  <c r="A659" i="84"/>
  <c r="B670" i="84"/>
  <c r="FB661" i="84"/>
  <c r="FC661" i="84" s="1"/>
  <c r="FD661" i="84" s="1"/>
  <c r="A661" i="84"/>
  <c r="B672" i="84"/>
  <c r="FD24" i="84" l="1"/>
  <c r="FD643" i="84"/>
  <c r="D354" i="84"/>
  <c r="F353" i="84"/>
  <c r="A353" i="84" s="1"/>
  <c r="A662" i="84"/>
  <c r="B673" i="84"/>
  <c r="FB662" i="84"/>
  <c r="FC662" i="84" s="1"/>
  <c r="FD662" i="84" s="1"/>
  <c r="A25" i="84"/>
  <c r="FC25" i="84"/>
  <c r="FD25" i="84" s="1"/>
  <c r="B26" i="84"/>
  <c r="FB25" i="84"/>
  <c r="FB669" i="84"/>
  <c r="FC669" i="84" s="1"/>
  <c r="FD669" i="84" s="1"/>
  <c r="A669" i="84"/>
  <c r="B680" i="84"/>
  <c r="A678" i="84"/>
  <c r="FB678" i="84"/>
  <c r="FC678" i="84" s="1"/>
  <c r="FD678" i="84" s="1"/>
  <c r="B689" i="84"/>
  <c r="D245" i="84"/>
  <c r="F244" i="84"/>
  <c r="A244" i="84" s="1"/>
  <c r="A674" i="84"/>
  <c r="FB674" i="84"/>
  <c r="FC674" i="84" s="1"/>
  <c r="FD674" i="84" s="1"/>
  <c r="B685" i="84"/>
  <c r="A671" i="84"/>
  <c r="FB671" i="84"/>
  <c r="FC671" i="84" s="1"/>
  <c r="FD671" i="84" s="1"/>
  <c r="B682" i="84"/>
  <c r="FC244" i="84"/>
  <c r="FD244" i="84" s="1"/>
  <c r="FB244" i="84"/>
  <c r="B245" i="84"/>
  <c r="A668" i="84"/>
  <c r="FB668" i="84"/>
  <c r="FC668" i="84" s="1"/>
  <c r="FD668" i="84" s="1"/>
  <c r="B679" i="84"/>
  <c r="FB664" i="84"/>
  <c r="FC664" i="84" s="1"/>
  <c r="FD664" i="84" s="1"/>
  <c r="A664" i="84"/>
  <c r="B675" i="84"/>
  <c r="FC354" i="84"/>
  <c r="FD354" i="84" s="1"/>
  <c r="FB354" i="84"/>
  <c r="B355" i="84"/>
  <c r="A677" i="84"/>
  <c r="FB677" i="84"/>
  <c r="FC677" i="84" s="1"/>
  <c r="FD677" i="84" s="1"/>
  <c r="B688" i="84"/>
  <c r="A654" i="84"/>
  <c r="FB654" i="84"/>
  <c r="FC654" i="84" s="1"/>
  <c r="FD654" i="84" s="1"/>
  <c r="B665" i="84"/>
  <c r="FB670" i="84"/>
  <c r="FC670" i="84" s="1"/>
  <c r="FD670" i="84" s="1"/>
  <c r="A670" i="84"/>
  <c r="B681" i="84"/>
  <c r="FB134" i="84"/>
  <c r="A134" i="84"/>
  <c r="FC134" i="84"/>
  <c r="FD134" i="84" s="1"/>
  <c r="B135" i="84"/>
  <c r="FB672" i="84"/>
  <c r="FC672" i="84" s="1"/>
  <c r="FD672" i="84" s="1"/>
  <c r="A672" i="84"/>
  <c r="B683" i="84"/>
  <c r="B684" i="84" l="1"/>
  <c r="FB673" i="84"/>
  <c r="FC673" i="84" s="1"/>
  <c r="FD673" i="84" s="1"/>
  <c r="A673" i="84"/>
  <c r="F354" i="84"/>
  <c r="A354" i="84" s="1"/>
  <c r="D355" i="84"/>
  <c r="A682" i="84"/>
  <c r="B693" i="84"/>
  <c r="FB682" i="84"/>
  <c r="FC682" i="84" s="1"/>
  <c r="FD682" i="84" s="1"/>
  <c r="A689" i="84"/>
  <c r="FB689" i="84"/>
  <c r="FC689" i="84" s="1"/>
  <c r="FD689" i="84" s="1"/>
  <c r="B700" i="84"/>
  <c r="FC245" i="84"/>
  <c r="FD245" i="84" s="1"/>
  <c r="FB245" i="84"/>
  <c r="B246" i="84"/>
  <c r="A675" i="84"/>
  <c r="FB675" i="84"/>
  <c r="FC675" i="84" s="1"/>
  <c r="FD675" i="84" s="1"/>
  <c r="B686" i="84"/>
  <c r="A683" i="84"/>
  <c r="FB683" i="84"/>
  <c r="FC683" i="84" s="1"/>
  <c r="FD683" i="84" s="1"/>
  <c r="B694" i="84"/>
  <c r="D246" i="84"/>
  <c r="F245" i="84"/>
  <c r="A245" i="84" s="1"/>
  <c r="A680" i="84"/>
  <c r="B691" i="84"/>
  <c r="FB680" i="84"/>
  <c r="FC680" i="84" s="1"/>
  <c r="FD680" i="84" s="1"/>
  <c r="A688" i="84"/>
  <c r="FB688" i="84"/>
  <c r="FC688" i="84" s="1"/>
  <c r="B699" i="84"/>
  <c r="FC355" i="84"/>
  <c r="FD355" i="84" s="1"/>
  <c r="FB355" i="84"/>
  <c r="B356" i="84"/>
  <c r="A685" i="84"/>
  <c r="FB685" i="84"/>
  <c r="FC685" i="84" s="1"/>
  <c r="FD685" i="84" s="1"/>
  <c r="B696" i="84"/>
  <c r="A679" i="84"/>
  <c r="FB679" i="84"/>
  <c r="FC679" i="84" s="1"/>
  <c r="FD679" i="84" s="1"/>
  <c r="B690" i="84"/>
  <c r="FC26" i="84"/>
  <c r="FD26" i="84" s="1"/>
  <c r="FB26" i="84"/>
  <c r="A26" i="84"/>
  <c r="B27" i="84"/>
  <c r="B676" i="84"/>
  <c r="A665" i="84"/>
  <c r="FB665" i="84"/>
  <c r="FC665" i="84" s="1"/>
  <c r="FC135" i="84"/>
  <c r="FD135" i="84" s="1"/>
  <c r="FB135" i="84"/>
  <c r="A135" i="84"/>
  <c r="B136" i="84"/>
  <c r="A681" i="84"/>
  <c r="B692" i="84"/>
  <c r="FB681" i="84"/>
  <c r="FC681" i="84" s="1"/>
  <c r="FD681" i="84" s="1"/>
  <c r="FD665" i="84" l="1"/>
  <c r="F355" i="84"/>
  <c r="A355" i="84" s="1"/>
  <c r="D356" i="84"/>
  <c r="B695" i="84"/>
  <c r="A684" i="84"/>
  <c r="FB684" i="84"/>
  <c r="FC684" i="84" s="1"/>
  <c r="FD684" i="84" s="1"/>
  <c r="FD688" i="84"/>
  <c r="A692" i="84"/>
  <c r="FB692" i="84"/>
  <c r="FC692" i="84" s="1"/>
  <c r="FD692" i="84" s="1"/>
  <c r="B703" i="84"/>
  <c r="A676" i="84"/>
  <c r="FB676" i="84"/>
  <c r="FC676" i="84" s="1"/>
  <c r="FD676" i="84" s="1"/>
  <c r="B687" i="84"/>
  <c r="FC356" i="84"/>
  <c r="FD356" i="84" s="1"/>
  <c r="FB356" i="84"/>
  <c r="B357" i="84"/>
  <c r="A27" i="84"/>
  <c r="FB27" i="84"/>
  <c r="FC27" i="84"/>
  <c r="FD27" i="84" s="1"/>
  <c r="B28" i="84"/>
  <c r="A691" i="84"/>
  <c r="FB691" i="84"/>
  <c r="FC691" i="84" s="1"/>
  <c r="B702" i="84"/>
  <c r="A700" i="84"/>
  <c r="FB700" i="84"/>
  <c r="FC700" i="84" s="1"/>
  <c r="B711" i="84"/>
  <c r="FC136" i="84"/>
  <c r="FD136" i="84" s="1"/>
  <c r="FB136" i="84"/>
  <c r="A136" i="84"/>
  <c r="B137" i="84"/>
  <c r="A696" i="84"/>
  <c r="FB696" i="84"/>
  <c r="FC696" i="84" s="1"/>
  <c r="B707" i="84"/>
  <c r="A694" i="84"/>
  <c r="B705" i="84"/>
  <c r="FB694" i="84"/>
  <c r="FC694" i="84" s="1"/>
  <c r="A693" i="84"/>
  <c r="FB693" i="84"/>
  <c r="FC693" i="84" s="1"/>
  <c r="B704" i="84"/>
  <c r="D247" i="84"/>
  <c r="F246" i="84"/>
  <c r="A246" i="84" s="1"/>
  <c r="A690" i="84"/>
  <c r="FB690" i="84"/>
  <c r="FC690" i="84" s="1"/>
  <c r="B701" i="84"/>
  <c r="A686" i="84"/>
  <c r="FB686" i="84"/>
  <c r="FC686" i="84" s="1"/>
  <c r="B697" i="84"/>
  <c r="FC246" i="84"/>
  <c r="FD246" i="84" s="1"/>
  <c r="FB246" i="84"/>
  <c r="B247" i="84"/>
  <c r="A699" i="84"/>
  <c r="FB699" i="84"/>
  <c r="FC699" i="84" s="1"/>
  <c r="FD699" i="84" s="1"/>
  <c r="B710" i="84"/>
  <c r="B706" i="84" l="1"/>
  <c r="A695" i="84"/>
  <c r="FB695" i="84"/>
  <c r="FC695" i="84" s="1"/>
  <c r="FD695" i="84" s="1"/>
  <c r="F356" i="84"/>
  <c r="A356" i="84" s="1"/>
  <c r="D357" i="84"/>
  <c r="FC247" i="84"/>
  <c r="FD247" i="84" s="1"/>
  <c r="FB247" i="84"/>
  <c r="B248" i="84"/>
  <c r="FD694" i="84"/>
  <c r="A702" i="84"/>
  <c r="FB702" i="84"/>
  <c r="FC702" i="84" s="1"/>
  <c r="B713" i="84"/>
  <c r="A687" i="84"/>
  <c r="FB687" i="84"/>
  <c r="FC687" i="84" s="1"/>
  <c r="B698" i="84"/>
  <c r="A705" i="84"/>
  <c r="FB705" i="84"/>
  <c r="FC705" i="84" s="1"/>
  <c r="B716" i="84"/>
  <c r="FD691" i="84"/>
  <c r="FC357" i="84"/>
  <c r="FD357" i="84" s="1"/>
  <c r="FB357" i="84"/>
  <c r="B358" i="84"/>
  <c r="A697" i="84"/>
  <c r="FB697" i="84"/>
  <c r="FC697" i="84" s="1"/>
  <c r="FD697" i="84" s="1"/>
  <c r="B708" i="84"/>
  <c r="A707" i="84"/>
  <c r="FB707" i="84"/>
  <c r="FC707" i="84" s="1"/>
  <c r="B718" i="84"/>
  <c r="FD686" i="84"/>
  <c r="A704" i="84"/>
  <c r="FB704" i="84"/>
  <c r="FC704" i="84" s="1"/>
  <c r="FD704" i="84" s="1"/>
  <c r="B715" i="84"/>
  <c r="A710" i="84"/>
  <c r="FB710" i="84"/>
  <c r="FC710" i="84" s="1"/>
  <c r="FD710" i="84" s="1"/>
  <c r="B721" i="84"/>
  <c r="FD693" i="84"/>
  <c r="FD696" i="84"/>
  <c r="A703" i="84"/>
  <c r="FB703" i="84"/>
  <c r="FC703" i="84" s="1"/>
  <c r="B714" i="84"/>
  <c r="A701" i="84"/>
  <c r="FB701" i="84"/>
  <c r="FC701" i="84" s="1"/>
  <c r="FD701" i="84" s="1"/>
  <c r="B712" i="84"/>
  <c r="FC137" i="84"/>
  <c r="FD137" i="84" s="1"/>
  <c r="FB137" i="84"/>
  <c r="A137" i="84"/>
  <c r="B138" i="84"/>
  <c r="A711" i="84"/>
  <c r="FB711" i="84"/>
  <c r="FC711" i="84" s="1"/>
  <c r="B722" i="84"/>
  <c r="B29" i="84"/>
  <c r="FC28" i="84"/>
  <c r="FD28" i="84" s="1"/>
  <c r="FB28" i="84"/>
  <c r="A28" i="84"/>
  <c r="D248" i="84"/>
  <c r="F247" i="84"/>
  <c r="FD690" i="84"/>
  <c r="FD700" i="84"/>
  <c r="F357" i="84" l="1"/>
  <c r="A357" i="84" s="1"/>
  <c r="D358" i="84"/>
  <c r="FB706" i="84"/>
  <c r="FC706" i="84" s="1"/>
  <c r="FD706" i="84" s="1"/>
  <c r="B717" i="84"/>
  <c r="A706" i="84"/>
  <c r="A708" i="84"/>
  <c r="FB708" i="84"/>
  <c r="FC708" i="84" s="1"/>
  <c r="B719" i="84"/>
  <c r="FD702" i="84"/>
  <c r="A247" i="84"/>
  <c r="FC138" i="84"/>
  <c r="FD138" i="84" s="1"/>
  <c r="FB138" i="84"/>
  <c r="A138" i="84"/>
  <c r="B139" i="84"/>
  <c r="A715" i="84"/>
  <c r="FB715" i="84"/>
  <c r="FC715" i="84" s="1"/>
  <c r="B726" i="84"/>
  <c r="A718" i="84"/>
  <c r="B729" i="84"/>
  <c r="FB718" i="84"/>
  <c r="FC718" i="84" s="1"/>
  <c r="F248" i="84"/>
  <c r="A248" i="84" s="1"/>
  <c r="D249" i="84"/>
  <c r="A29" i="84"/>
  <c r="FC29" i="84"/>
  <c r="FD29" i="84" s="1"/>
  <c r="FB29" i="84"/>
  <c r="B30" i="84"/>
  <c r="B732" i="84"/>
  <c r="A721" i="84"/>
  <c r="FB721" i="84"/>
  <c r="FC721" i="84" s="1"/>
  <c r="FD707" i="84"/>
  <c r="A698" i="84"/>
  <c r="FB698" i="84"/>
  <c r="FC698" i="84" s="1"/>
  <c r="FD698" i="84" s="1"/>
  <c r="B709" i="84"/>
  <c r="A714" i="84"/>
  <c r="B725" i="84"/>
  <c r="FB714" i="84"/>
  <c r="FC714" i="84" s="1"/>
  <c r="A716" i="84"/>
  <c r="B727" i="84"/>
  <c r="FB716" i="84"/>
  <c r="FC716" i="84" s="1"/>
  <c r="FD687" i="84"/>
  <c r="FD703" i="84"/>
  <c r="FD705" i="84"/>
  <c r="FC248" i="84"/>
  <c r="FD248" i="84" s="1"/>
  <c r="FB248" i="84"/>
  <c r="B249" i="84"/>
  <c r="FB722" i="84"/>
  <c r="FC722" i="84" s="1"/>
  <c r="A722" i="84"/>
  <c r="B733" i="84"/>
  <c r="FD711" i="84"/>
  <c r="A712" i="84"/>
  <c r="B723" i="84"/>
  <c r="FB712" i="84"/>
  <c r="FC712" i="84" s="1"/>
  <c r="FC358" i="84"/>
  <c r="FD358" i="84" s="1"/>
  <c r="FB358" i="84"/>
  <c r="B359" i="84"/>
  <c r="A713" i="84"/>
  <c r="FB713" i="84"/>
  <c r="FC713" i="84" s="1"/>
  <c r="B724" i="84"/>
  <c r="B728" i="84" l="1"/>
  <c r="A717" i="84"/>
  <c r="FB717" i="84"/>
  <c r="FC717" i="84" s="1"/>
  <c r="FD717" i="84" s="1"/>
  <c r="F358" i="84"/>
  <c r="A358" i="84" s="1"/>
  <c r="D359" i="84"/>
  <c r="FB732" i="84"/>
  <c r="FC732" i="84" s="1"/>
  <c r="A732" i="84"/>
  <c r="B743" i="84"/>
  <c r="FD713" i="84"/>
  <c r="FD712" i="84"/>
  <c r="A709" i="84"/>
  <c r="B720" i="84"/>
  <c r="FB709" i="84"/>
  <c r="FC709" i="84" s="1"/>
  <c r="FB30" i="84"/>
  <c r="A30" i="84"/>
  <c r="FC30" i="84"/>
  <c r="FD30" i="84" s="1"/>
  <c r="B31" i="84"/>
  <c r="FC139" i="84"/>
  <c r="FD139" i="84" s="1"/>
  <c r="FB139" i="84"/>
  <c r="A139" i="84"/>
  <c r="B140" i="84"/>
  <c r="FB723" i="84"/>
  <c r="FC723" i="84" s="1"/>
  <c r="FD723" i="84" s="1"/>
  <c r="A723" i="84"/>
  <c r="B734" i="84"/>
  <c r="FD716" i="84"/>
  <c r="FB726" i="84"/>
  <c r="FC726" i="84" s="1"/>
  <c r="A726" i="84"/>
  <c r="B737" i="84"/>
  <c r="A719" i="84"/>
  <c r="FB719" i="84"/>
  <c r="FC719" i="84" s="1"/>
  <c r="FD719" i="84" s="1"/>
  <c r="B730" i="84"/>
  <c r="FB727" i="84"/>
  <c r="FC727" i="84" s="1"/>
  <c r="B738" i="84"/>
  <c r="A727" i="84"/>
  <c r="FD708" i="84"/>
  <c r="FD715" i="84"/>
  <c r="B744" i="84"/>
  <c r="FB733" i="84"/>
  <c r="FC733" i="84" s="1"/>
  <c r="A733" i="84"/>
  <c r="FD718" i="84"/>
  <c r="FD722" i="84"/>
  <c r="FC249" i="84"/>
  <c r="FD249" i="84" s="1"/>
  <c r="B250" i="84"/>
  <c r="FB249" i="84"/>
  <c r="FD714" i="84"/>
  <c r="D250" i="84"/>
  <c r="F249" i="84"/>
  <c r="A249" i="84" s="1"/>
  <c r="FB729" i="84"/>
  <c r="FC729" i="84" s="1"/>
  <c r="A729" i="84"/>
  <c r="B740" i="84"/>
  <c r="FC359" i="84"/>
  <c r="FD359" i="84" s="1"/>
  <c r="FB359" i="84"/>
  <c r="B360" i="84"/>
  <c r="B735" i="84"/>
  <c r="FB724" i="84"/>
  <c r="FC724" i="84" s="1"/>
  <c r="FD724" i="84" s="1"/>
  <c r="A724" i="84"/>
  <c r="FB725" i="84"/>
  <c r="FC725" i="84" s="1"/>
  <c r="A725" i="84"/>
  <c r="B736" i="84"/>
  <c r="FD721" i="84"/>
  <c r="D360" i="84" l="1"/>
  <c r="F359" i="84"/>
  <c r="A359" i="84" s="1"/>
  <c r="FB728" i="84"/>
  <c r="FC728" i="84" s="1"/>
  <c r="FD728" i="84" s="1"/>
  <c r="A728" i="84"/>
  <c r="B739" i="84"/>
  <c r="B741" i="84"/>
  <c r="FB730" i="84"/>
  <c r="FC730" i="84" s="1"/>
  <c r="A730" i="84"/>
  <c r="FB738" i="84"/>
  <c r="FC738" i="84" s="1"/>
  <c r="FD738" i="84" s="1"/>
  <c r="A738" i="84"/>
  <c r="B749" i="84"/>
  <c r="B747" i="84"/>
  <c r="FB736" i="84"/>
  <c r="FC736" i="84" s="1"/>
  <c r="FD736" i="84" s="1"/>
  <c r="A736" i="84"/>
  <c r="FD727" i="84"/>
  <c r="FB735" i="84"/>
  <c r="FC735" i="84" s="1"/>
  <c r="FD735" i="84" s="1"/>
  <c r="A735" i="84"/>
  <c r="B746" i="84"/>
  <c r="FB734" i="84"/>
  <c r="FC734" i="84" s="1"/>
  <c r="FD734" i="84" s="1"/>
  <c r="A734" i="84"/>
  <c r="B745" i="84"/>
  <c r="FD725" i="84"/>
  <c r="B251" i="84"/>
  <c r="FC250" i="84"/>
  <c r="FD250" i="84" s="1"/>
  <c r="FB250" i="84"/>
  <c r="FC140" i="84"/>
  <c r="FD140" i="84" s="1"/>
  <c r="FB140" i="84"/>
  <c r="A140" i="84"/>
  <c r="B141" i="84"/>
  <c r="FB737" i="84"/>
  <c r="FC737" i="84" s="1"/>
  <c r="B748" i="84"/>
  <c r="A737" i="84"/>
  <c r="FD709" i="84"/>
  <c r="FD733" i="84"/>
  <c r="FB720" i="84"/>
  <c r="FC720" i="84" s="1"/>
  <c r="A720" i="84"/>
  <c r="B731" i="84"/>
  <c r="FD726" i="84"/>
  <c r="FB743" i="84"/>
  <c r="FC743" i="84" s="1"/>
  <c r="A743" i="84"/>
  <c r="B754" i="84"/>
  <c r="FB740" i="84"/>
  <c r="FC740" i="84" s="1"/>
  <c r="FD740" i="84" s="1"/>
  <c r="B751" i="84"/>
  <c r="A740" i="84"/>
  <c r="FB744" i="84"/>
  <c r="FC744" i="84" s="1"/>
  <c r="A744" i="84"/>
  <c r="B755" i="84"/>
  <c r="D251" i="84"/>
  <c r="F250" i="84"/>
  <c r="B32" i="84"/>
  <c r="FC31" i="84"/>
  <c r="FD31" i="84" s="1"/>
  <c r="FB31" i="84"/>
  <c r="A31" i="84"/>
  <c r="FD732" i="84"/>
  <c r="B361" i="84"/>
  <c r="FC360" i="84"/>
  <c r="FD360" i="84" s="1"/>
  <c r="FB360" i="84"/>
  <c r="FD729" i="84"/>
  <c r="B750" i="84" l="1"/>
  <c r="A739" i="84"/>
  <c r="FB739" i="84"/>
  <c r="FC739" i="84" s="1"/>
  <c r="FD739" i="84" s="1"/>
  <c r="D361" i="84"/>
  <c r="F360" i="84"/>
  <c r="A360" i="84" s="1"/>
  <c r="B765" i="84"/>
  <c r="FB754" i="84"/>
  <c r="FC754" i="84" s="1"/>
  <c r="A754" i="84"/>
  <c r="F251" i="84"/>
  <c r="A251" i="84" s="1"/>
  <c r="D252" i="84"/>
  <c r="FD744" i="84"/>
  <c r="FB731" i="84"/>
  <c r="FC731" i="84" s="1"/>
  <c r="FD731" i="84" s="1"/>
  <c r="B742" i="84"/>
  <c r="A731" i="84"/>
  <c r="FC251" i="84"/>
  <c r="FD251" i="84" s="1"/>
  <c r="FB251" i="84"/>
  <c r="B252" i="84"/>
  <c r="FB361" i="84"/>
  <c r="FC361" i="84"/>
  <c r="FD361" i="84" s="1"/>
  <c r="B362" i="84"/>
  <c r="B762" i="84"/>
  <c r="FB751" i="84"/>
  <c r="FC751" i="84" s="1"/>
  <c r="A751" i="84"/>
  <c r="FD743" i="84"/>
  <c r="B756" i="84"/>
  <c r="FB745" i="84"/>
  <c r="FC745" i="84" s="1"/>
  <c r="A745" i="84"/>
  <c r="FD730" i="84"/>
  <c r="FD720" i="84"/>
  <c r="FB749" i="84"/>
  <c r="FC749" i="84" s="1"/>
  <c r="A749" i="84"/>
  <c r="B760" i="84"/>
  <c r="FB741" i="84"/>
  <c r="FC741" i="84" s="1"/>
  <c r="A741" i="84"/>
  <c r="B752" i="84"/>
  <c r="B759" i="84"/>
  <c r="FB748" i="84"/>
  <c r="FC748" i="84" s="1"/>
  <c r="A748" i="84"/>
  <c r="A250" i="84"/>
  <c r="FB747" i="84"/>
  <c r="FC747" i="84" s="1"/>
  <c r="A747" i="84"/>
  <c r="B758" i="84"/>
  <c r="FD737" i="84"/>
  <c r="FB746" i="84"/>
  <c r="FC746" i="84" s="1"/>
  <c r="A746" i="84"/>
  <c r="B757" i="84"/>
  <c r="FC141" i="84"/>
  <c r="FD141" i="84" s="1"/>
  <c r="FB141" i="84"/>
  <c r="A141" i="84"/>
  <c r="B142" i="84"/>
  <c r="FB32" i="84"/>
  <c r="B33" i="84"/>
  <c r="A32" i="84"/>
  <c r="FC32" i="84"/>
  <c r="FD32" i="84" s="1"/>
  <c r="FB755" i="84"/>
  <c r="FC755" i="84" s="1"/>
  <c r="A755" i="84"/>
  <c r="B766" i="84"/>
  <c r="F361" i="84" l="1"/>
  <c r="A361" i="84" s="1"/>
  <c r="D362" i="84"/>
  <c r="B761" i="84"/>
  <c r="FB750" i="84"/>
  <c r="FC750" i="84" s="1"/>
  <c r="FD750" i="84" s="1"/>
  <c r="A750" i="84"/>
  <c r="FD755" i="84"/>
  <c r="B143" i="84"/>
  <c r="FC142" i="84"/>
  <c r="FD142" i="84" s="1"/>
  <c r="FB142" i="84"/>
  <c r="A142" i="84"/>
  <c r="FB756" i="84"/>
  <c r="FC756" i="84" s="1"/>
  <c r="A756" i="84"/>
  <c r="B767" i="84"/>
  <c r="FD747" i="84"/>
  <c r="B771" i="84"/>
  <c r="FB760" i="84"/>
  <c r="FC760" i="84" s="1"/>
  <c r="A760" i="84"/>
  <c r="FD749" i="84"/>
  <c r="FD748" i="84"/>
  <c r="B34" i="84"/>
  <c r="FC33" i="84"/>
  <c r="FD33" i="84" s="1"/>
  <c r="A33" i="84"/>
  <c r="FB33" i="84"/>
  <c r="B768" i="84"/>
  <c r="FB757" i="84"/>
  <c r="FC757" i="84" s="1"/>
  <c r="FD757" i="84" s="1"/>
  <c r="A757" i="84"/>
  <c r="FB759" i="84"/>
  <c r="FC759" i="84" s="1"/>
  <c r="A759" i="84"/>
  <c r="B770" i="84"/>
  <c r="FB752" i="84"/>
  <c r="FC752" i="84" s="1"/>
  <c r="FD752" i="84" s="1"/>
  <c r="A752" i="84"/>
  <c r="B763" i="84"/>
  <c r="FD746" i="84"/>
  <c r="FC252" i="84"/>
  <c r="FD252" i="84" s="1"/>
  <c r="FB252" i="84"/>
  <c r="B253" i="84"/>
  <c r="FD751" i="84"/>
  <c r="B753" i="84"/>
  <c r="FB742" i="84"/>
  <c r="FC742" i="84" s="1"/>
  <c r="A742" i="84"/>
  <c r="FD754" i="84"/>
  <c r="FD741" i="84"/>
  <c r="FC362" i="84"/>
  <c r="FD362" i="84" s="1"/>
  <c r="FB362" i="84"/>
  <c r="B363" i="84"/>
  <c r="FB766" i="84"/>
  <c r="FC766" i="84" s="1"/>
  <c r="B777" i="84"/>
  <c r="A766" i="84"/>
  <c r="FB758" i="84"/>
  <c r="FC758" i="84" s="1"/>
  <c r="A758" i="84"/>
  <c r="B769" i="84"/>
  <c r="FD745" i="84"/>
  <c r="FB762" i="84"/>
  <c r="FC762" i="84" s="1"/>
  <c r="A762" i="84"/>
  <c r="B773" i="84"/>
  <c r="FB765" i="84"/>
  <c r="FC765" i="84" s="1"/>
  <c r="A765" i="84"/>
  <c r="B776" i="84"/>
  <c r="D253" i="84"/>
  <c r="F252" i="84"/>
  <c r="FB761" i="84" l="1"/>
  <c r="FC761" i="84" s="1"/>
  <c r="FD761" i="84" s="1"/>
  <c r="A761" i="84"/>
  <c r="B772" i="84"/>
  <c r="F362" i="84"/>
  <c r="A362" i="84" s="1"/>
  <c r="D363" i="84"/>
  <c r="FD762" i="84"/>
  <c r="A252" i="84"/>
  <c r="FB770" i="84"/>
  <c r="FC770" i="84" s="1"/>
  <c r="FD770" i="84" s="1"/>
  <c r="A770" i="84"/>
  <c r="B781" i="84"/>
  <c r="FD756" i="84"/>
  <c r="FB769" i="84"/>
  <c r="FC769" i="84" s="1"/>
  <c r="FD769" i="84" s="1"/>
  <c r="A769" i="84"/>
  <c r="B780" i="84"/>
  <c r="FB771" i="84"/>
  <c r="FC771" i="84" s="1"/>
  <c r="A771" i="84"/>
  <c r="B782" i="84"/>
  <c r="FC363" i="84"/>
  <c r="FD363" i="84" s="1"/>
  <c r="FB363" i="84"/>
  <c r="B364" i="84"/>
  <c r="FD758" i="84"/>
  <c r="FD759" i="84"/>
  <c r="FD742" i="84"/>
  <c r="FB763" i="84"/>
  <c r="FC763" i="84" s="1"/>
  <c r="A763" i="84"/>
  <c r="B774" i="84"/>
  <c r="FB768" i="84"/>
  <c r="FC768" i="84" s="1"/>
  <c r="A768" i="84"/>
  <c r="B779" i="84"/>
  <c r="FB753" i="84"/>
  <c r="FC753" i="84" s="1"/>
  <c r="A753" i="84"/>
  <c r="B764" i="84"/>
  <c r="D254" i="84"/>
  <c r="F253" i="84"/>
  <c r="A253" i="84" s="1"/>
  <c r="A143" i="84"/>
  <c r="FB143" i="84"/>
  <c r="FC143" i="84"/>
  <c r="FD143" i="84" s="1"/>
  <c r="B144" i="84"/>
  <c r="FD765" i="84"/>
  <c r="FB773" i="84"/>
  <c r="FC773" i="84" s="1"/>
  <c r="A773" i="84"/>
  <c r="B784" i="84"/>
  <c r="A777" i="84"/>
  <c r="FB777" i="84"/>
  <c r="FC777" i="84" s="1"/>
  <c r="FD777" i="84" s="1"/>
  <c r="B788" i="84"/>
  <c r="FB767" i="84"/>
  <c r="FC767" i="84" s="1"/>
  <c r="B778" i="84"/>
  <c r="A767" i="84"/>
  <c r="FD766" i="84"/>
  <c r="FB776" i="84"/>
  <c r="FC776" i="84" s="1"/>
  <c r="FD776" i="84" s="1"/>
  <c r="A776" i="84"/>
  <c r="B787" i="84"/>
  <c r="FB253" i="84"/>
  <c r="FC253" i="84"/>
  <c r="FD253" i="84" s="1"/>
  <c r="B254" i="84"/>
  <c r="FB34" i="84"/>
  <c r="A34" i="84"/>
  <c r="FC34" i="84"/>
  <c r="FD34" i="84" s="1"/>
  <c r="B35" i="84"/>
  <c r="FD760" i="84"/>
  <c r="D364" i="84" l="1"/>
  <c r="F363" i="84"/>
  <c r="A363" i="84" s="1"/>
  <c r="B783" i="84"/>
  <c r="FB772" i="84"/>
  <c r="FC772" i="84" s="1"/>
  <c r="FD772" i="84" s="1"/>
  <c r="A772" i="84"/>
  <c r="FD763" i="84"/>
  <c r="FD768" i="84"/>
  <c r="FB364" i="84"/>
  <c r="FC364" i="84"/>
  <c r="FD364" i="84" s="1"/>
  <c r="B365" i="84"/>
  <c r="A781" i="84"/>
  <c r="B792" i="84"/>
  <c r="FB781" i="84"/>
  <c r="FC781" i="84" s="1"/>
  <c r="B798" i="84"/>
  <c r="FB787" i="84"/>
  <c r="FC787" i="84" s="1"/>
  <c r="A787" i="84"/>
  <c r="FB780" i="84"/>
  <c r="FC780" i="84" s="1"/>
  <c r="A780" i="84"/>
  <c r="B791" i="84"/>
  <c r="FB784" i="84"/>
  <c r="FC784" i="84" s="1"/>
  <c r="A784" i="84"/>
  <c r="B795" i="84"/>
  <c r="FB764" i="84"/>
  <c r="FC764" i="84" s="1"/>
  <c r="FD764" i="84" s="1"/>
  <c r="A764" i="84"/>
  <c r="B775" i="84"/>
  <c r="FB782" i="84"/>
  <c r="FC782" i="84" s="1"/>
  <c r="A782" i="84"/>
  <c r="B793" i="84"/>
  <c r="A35" i="84"/>
  <c r="FB35" i="84"/>
  <c r="FC35" i="84"/>
  <c r="FD35" i="84" s="1"/>
  <c r="B36" i="84"/>
  <c r="FB778" i="84"/>
  <c r="FC778" i="84" s="1"/>
  <c r="A778" i="84"/>
  <c r="B789" i="84"/>
  <c r="FD767" i="84"/>
  <c r="FB788" i="84"/>
  <c r="FC788" i="84" s="1"/>
  <c r="A788" i="84"/>
  <c r="B799" i="84"/>
  <c r="FD773" i="84"/>
  <c r="F254" i="84"/>
  <c r="A254" i="84" s="1"/>
  <c r="D255" i="84"/>
  <c r="FD753" i="84"/>
  <c r="FC144" i="84"/>
  <c r="FD144" i="84" s="1"/>
  <c r="FB144" i="84"/>
  <c r="A144" i="84"/>
  <c r="B145" i="84"/>
  <c r="FD771" i="84"/>
  <c r="FC254" i="84"/>
  <c r="FD254" i="84" s="1"/>
  <c r="FB254" i="84"/>
  <c r="B255" i="84"/>
  <c r="B790" i="84"/>
  <c r="FB779" i="84"/>
  <c r="FC779" i="84" s="1"/>
  <c r="A779" i="84"/>
  <c r="A774" i="84"/>
  <c r="FB774" i="84"/>
  <c r="FC774" i="84" s="1"/>
  <c r="B785" i="84"/>
  <c r="A783" i="84" l="1"/>
  <c r="B794" i="84"/>
  <c r="FB783" i="84"/>
  <c r="FC783" i="84" s="1"/>
  <c r="FD783" i="84" s="1"/>
  <c r="F364" i="84"/>
  <c r="A364" i="84" s="1"/>
  <c r="D365" i="84"/>
  <c r="FD774" i="84"/>
  <c r="FD782" i="84"/>
  <c r="FD780" i="84"/>
  <c r="FD787" i="84"/>
  <c r="FB775" i="84"/>
  <c r="FC775" i="84" s="1"/>
  <c r="A775" i="84"/>
  <c r="B786" i="84"/>
  <c r="FB798" i="84"/>
  <c r="FC798" i="84" s="1"/>
  <c r="FD798" i="84" s="1"/>
  <c r="A798" i="84"/>
  <c r="B809" i="84"/>
  <c r="FD779" i="84"/>
  <c r="A793" i="84"/>
  <c r="FB793" i="84"/>
  <c r="FC793" i="84" s="1"/>
  <c r="B804" i="84"/>
  <c r="B806" i="84"/>
  <c r="FB795" i="84"/>
  <c r="FC795" i="84" s="1"/>
  <c r="FD795" i="84" s="1"/>
  <c r="A795" i="84"/>
  <c r="FB790" i="84"/>
  <c r="FC790" i="84" s="1"/>
  <c r="A790" i="84"/>
  <c r="B801" i="84"/>
  <c r="B810" i="84"/>
  <c r="FB799" i="84"/>
  <c r="FC799" i="84" s="1"/>
  <c r="FD799" i="84" s="1"/>
  <c r="A799" i="84"/>
  <c r="A36" i="84"/>
  <c r="FC36" i="84"/>
  <c r="FD36" i="84" s="1"/>
  <c r="FB36" i="84"/>
  <c r="B37" i="84"/>
  <c r="FB365" i="84"/>
  <c r="FC365" i="84"/>
  <c r="FD365" i="84" s="1"/>
  <c r="B366" i="84"/>
  <c r="FD778" i="84"/>
  <c r="FC255" i="84"/>
  <c r="FD255" i="84" s="1"/>
  <c r="FB255" i="84"/>
  <c r="B256" i="84"/>
  <c r="A785" i="84"/>
  <c r="FB785" i="84"/>
  <c r="FC785" i="84" s="1"/>
  <c r="FD785" i="84" s="1"/>
  <c r="B796" i="84"/>
  <c r="FC145" i="84"/>
  <c r="FD145" i="84" s="1"/>
  <c r="FB145" i="84"/>
  <c r="B146" i="84"/>
  <c r="A145" i="84"/>
  <c r="D256" i="84"/>
  <c r="F255" i="84"/>
  <c r="FD788" i="84"/>
  <c r="FD784" i="84"/>
  <c r="FD781" i="84"/>
  <c r="FB792" i="84"/>
  <c r="FC792" i="84" s="1"/>
  <c r="A792" i="84"/>
  <c r="B803" i="84"/>
  <c r="B802" i="84"/>
  <c r="FB791" i="84"/>
  <c r="FC791" i="84" s="1"/>
  <c r="FD791" i="84" s="1"/>
  <c r="A791" i="84"/>
  <c r="A789" i="84"/>
  <c r="FB789" i="84"/>
  <c r="FC789" i="84" s="1"/>
  <c r="B800" i="84"/>
  <c r="D366" i="84" l="1"/>
  <c r="F365" i="84"/>
  <c r="A365" i="84" s="1"/>
  <c r="FB794" i="84"/>
  <c r="FC794" i="84" s="1"/>
  <c r="FD794" i="84" s="1"/>
  <c r="B805" i="84"/>
  <c r="A794" i="84"/>
  <c r="B814" i="84"/>
  <c r="FB803" i="84"/>
  <c r="FC803" i="84" s="1"/>
  <c r="FD803" i="84" s="1"/>
  <c r="A803" i="84"/>
  <c r="A255" i="84"/>
  <c r="FB810" i="84"/>
  <c r="FC810" i="84" s="1"/>
  <c r="FD810" i="84" s="1"/>
  <c r="A810" i="84"/>
  <c r="B821" i="84"/>
  <c r="FB806" i="84"/>
  <c r="FC806" i="84" s="1"/>
  <c r="FD806" i="84" s="1"/>
  <c r="A806" i="84"/>
  <c r="B817" i="84"/>
  <c r="FD793" i="84"/>
  <c r="FB800" i="84"/>
  <c r="FC800" i="84" s="1"/>
  <c r="FD800" i="84" s="1"/>
  <c r="A800" i="84"/>
  <c r="B811" i="84"/>
  <c r="FD790" i="84"/>
  <c r="FB786" i="84"/>
  <c r="FC786" i="84" s="1"/>
  <c r="A786" i="84"/>
  <c r="B797" i="84"/>
  <c r="FD792" i="84"/>
  <c r="FB802" i="84"/>
  <c r="FC802" i="84" s="1"/>
  <c r="FD802" i="84" s="1"/>
  <c r="A802" i="84"/>
  <c r="B813" i="84"/>
  <c r="A146" i="84"/>
  <c r="FC146" i="84"/>
  <c r="FD146" i="84" s="1"/>
  <c r="FB146" i="84"/>
  <c r="B147" i="84"/>
  <c r="FD775" i="84"/>
  <c r="FD789" i="84"/>
  <c r="B367" i="84"/>
  <c r="FC366" i="84"/>
  <c r="FD366" i="84" s="1"/>
  <c r="FB366" i="84"/>
  <c r="A801" i="84"/>
  <c r="FB801" i="84"/>
  <c r="FC801" i="84" s="1"/>
  <c r="FD801" i="84" s="1"/>
  <c r="B812" i="84"/>
  <c r="FB256" i="84"/>
  <c r="FC256" i="84"/>
  <c r="FD256" i="84" s="1"/>
  <c r="B257" i="84"/>
  <c r="A809" i="84"/>
  <c r="FB809" i="84"/>
  <c r="FC809" i="84" s="1"/>
  <c r="FD809" i="84" s="1"/>
  <c r="B820" i="84"/>
  <c r="F256" i="84"/>
  <c r="A256" i="84" s="1"/>
  <c r="D257" i="84"/>
  <c r="FB796" i="84"/>
  <c r="FC796" i="84" s="1"/>
  <c r="FD796" i="84" s="1"/>
  <c r="A796" i="84"/>
  <c r="B807" i="84"/>
  <c r="FB37" i="84"/>
  <c r="A37" i="84"/>
  <c r="FC37" i="84"/>
  <c r="FD37" i="84" s="1"/>
  <c r="B38" i="84"/>
  <c r="FB804" i="84"/>
  <c r="FC804" i="84" s="1"/>
  <c r="FD804" i="84" s="1"/>
  <c r="A804" i="84"/>
  <c r="B815" i="84"/>
  <c r="FB805" i="84" l="1"/>
  <c r="FC805" i="84" s="1"/>
  <c r="FD805" i="84" s="1"/>
  <c r="B816" i="84"/>
  <c r="A805" i="84"/>
  <c r="D367" i="84"/>
  <c r="F366" i="84"/>
  <c r="A366" i="84" s="1"/>
  <c r="B826" i="84"/>
  <c r="FB815" i="84"/>
  <c r="FC815" i="84" s="1"/>
  <c r="A815" i="84"/>
  <c r="FB820" i="84"/>
  <c r="FC820" i="84" s="1"/>
  <c r="A820" i="84"/>
  <c r="B831" i="84"/>
  <c r="FB147" i="84"/>
  <c r="FC147" i="84"/>
  <c r="FD147" i="84" s="1"/>
  <c r="A147" i="84"/>
  <c r="B148" i="84"/>
  <c r="A797" i="84"/>
  <c r="FB797" i="84"/>
  <c r="FC797" i="84" s="1"/>
  <c r="FD797" i="84" s="1"/>
  <c r="B808" i="84"/>
  <c r="FB812" i="84"/>
  <c r="FC812" i="84" s="1"/>
  <c r="A812" i="84"/>
  <c r="B823" i="84"/>
  <c r="B822" i="84"/>
  <c r="FB811" i="84"/>
  <c r="FC811" i="84" s="1"/>
  <c r="FD811" i="84" s="1"/>
  <c r="A811" i="84"/>
  <c r="A821" i="84"/>
  <c r="B832" i="84"/>
  <c r="FB821" i="84"/>
  <c r="FC821" i="84" s="1"/>
  <c r="FB814" i="84"/>
  <c r="FC814" i="84" s="1"/>
  <c r="A814" i="84"/>
  <c r="B825" i="84"/>
  <c r="A813" i="84"/>
  <c r="FB813" i="84"/>
  <c r="FC813" i="84" s="1"/>
  <c r="B824" i="84"/>
  <c r="A817" i="84"/>
  <c r="FB817" i="84"/>
  <c r="FC817" i="84" s="1"/>
  <c r="B828" i="84"/>
  <c r="D258" i="84"/>
  <c r="F257" i="84"/>
  <c r="A257" i="84" s="1"/>
  <c r="FD786" i="84"/>
  <c r="FC38" i="84"/>
  <c r="FD38" i="84" s="1"/>
  <c r="FB38" i="84"/>
  <c r="A38" i="84"/>
  <c r="B39" i="84"/>
  <c r="FC257" i="84"/>
  <c r="FD257" i="84" s="1"/>
  <c r="FB257" i="84"/>
  <c r="B258" i="84"/>
  <c r="B818" i="84"/>
  <c r="FB807" i="84"/>
  <c r="FC807" i="84" s="1"/>
  <c r="A807" i="84"/>
  <c r="FB367" i="84"/>
  <c r="FC367" i="84"/>
  <c r="FD367" i="84" s="1"/>
  <c r="B368" i="84"/>
  <c r="F367" i="84" l="1"/>
  <c r="A367" i="84" s="1"/>
  <c r="D368" i="84"/>
  <c r="A816" i="84"/>
  <c r="B827" i="84"/>
  <c r="FB816" i="84"/>
  <c r="FC816" i="84" s="1"/>
  <c r="FD816" i="84" s="1"/>
  <c r="B259" i="84"/>
  <c r="FB258" i="84"/>
  <c r="FC258" i="84"/>
  <c r="FD258" i="84" s="1"/>
  <c r="FD821" i="84"/>
  <c r="FB831" i="84"/>
  <c r="FC831" i="84" s="1"/>
  <c r="A831" i="84"/>
  <c r="B842" i="84"/>
  <c r="FD815" i="84"/>
  <c r="FB832" i="84"/>
  <c r="FC832" i="84" s="1"/>
  <c r="FD832" i="84" s="1"/>
  <c r="A832" i="84"/>
  <c r="B843" i="84"/>
  <c r="B834" i="84"/>
  <c r="FB823" i="84"/>
  <c r="FC823" i="84" s="1"/>
  <c r="A823" i="84"/>
  <c r="FB826" i="84"/>
  <c r="FC826" i="84" s="1"/>
  <c r="A826" i="84"/>
  <c r="B837" i="84"/>
  <c r="FD814" i="84"/>
  <c r="D259" i="84"/>
  <c r="F258" i="84"/>
  <c r="A258" i="84" s="1"/>
  <c r="FB824" i="84"/>
  <c r="FC824" i="84" s="1"/>
  <c r="FD824" i="84" s="1"/>
  <c r="A824" i="84"/>
  <c r="B835" i="84"/>
  <c r="FD820" i="84"/>
  <c r="FD812" i="84"/>
  <c r="FC148" i="84"/>
  <c r="FD148" i="84" s="1"/>
  <c r="FB148" i="84"/>
  <c r="A148" i="84"/>
  <c r="B149" i="84"/>
  <c r="FD813" i="84"/>
  <c r="A825" i="84"/>
  <c r="B836" i="84"/>
  <c r="FB825" i="84"/>
  <c r="FC825" i="84" s="1"/>
  <c r="FB808" i="84"/>
  <c r="FC808" i="84" s="1"/>
  <c r="FD808" i="84" s="1"/>
  <c r="A808" i="84"/>
  <c r="B819" i="84"/>
  <c r="FB828" i="84"/>
  <c r="FC828" i="84" s="1"/>
  <c r="A828" i="84"/>
  <c r="B839" i="84"/>
  <c r="FC368" i="84"/>
  <c r="FD368" i="84" s="1"/>
  <c r="FB368" i="84"/>
  <c r="B369" i="84"/>
  <c r="FD817" i="84"/>
  <c r="FB822" i="84"/>
  <c r="FC822" i="84" s="1"/>
  <c r="A822" i="84"/>
  <c r="B833" i="84"/>
  <c r="FD807" i="84"/>
  <c r="A39" i="84"/>
  <c r="FB39" i="84"/>
  <c r="FC39" i="84"/>
  <c r="FD39" i="84" s="1"/>
  <c r="B40" i="84"/>
  <c r="FB818" i="84"/>
  <c r="FC818" i="84" s="1"/>
  <c r="A818" i="84"/>
  <c r="B829" i="84"/>
  <c r="FB827" i="84" l="1"/>
  <c r="FC827" i="84" s="1"/>
  <c r="FD827" i="84" s="1"/>
  <c r="B838" i="84"/>
  <c r="A827" i="84"/>
  <c r="D369" i="84"/>
  <c r="F368" i="84"/>
  <c r="A368" i="84" s="1"/>
  <c r="A833" i="84"/>
  <c r="B844" i="84"/>
  <c r="FB833" i="84"/>
  <c r="FC833" i="84" s="1"/>
  <c r="FD825" i="84"/>
  <c r="A149" i="84"/>
  <c r="FC149" i="84"/>
  <c r="FD149" i="84" s="1"/>
  <c r="FB149" i="84"/>
  <c r="B150" i="84"/>
  <c r="FC369" i="84"/>
  <c r="FD369" i="84" s="1"/>
  <c r="FB369" i="84"/>
  <c r="B370" i="84"/>
  <c r="FB836" i="84"/>
  <c r="FC836" i="84" s="1"/>
  <c r="A836" i="84"/>
  <c r="B847" i="84"/>
  <c r="FB843" i="84"/>
  <c r="FC843" i="84" s="1"/>
  <c r="A843" i="84"/>
  <c r="B854" i="84"/>
  <c r="FD818" i="84"/>
  <c r="A40" i="84"/>
  <c r="FC40" i="84"/>
  <c r="FD40" i="84" s="1"/>
  <c r="B41" i="84"/>
  <c r="FB40" i="84"/>
  <c r="FB839" i="84"/>
  <c r="FC839" i="84" s="1"/>
  <c r="A839" i="84"/>
  <c r="B850" i="84"/>
  <c r="FD831" i="84"/>
  <c r="FC259" i="84"/>
  <c r="FD259" i="84" s="1"/>
  <c r="FB259" i="84"/>
  <c r="B260" i="84"/>
  <c r="FD823" i="84"/>
  <c r="FD828" i="84"/>
  <c r="FD826" i="84"/>
  <c r="FB834" i="84"/>
  <c r="FC834" i="84" s="1"/>
  <c r="A834" i="84"/>
  <c r="B845" i="84"/>
  <c r="A829" i="84"/>
  <c r="B840" i="84"/>
  <c r="FB829" i="84"/>
  <c r="FC829" i="84" s="1"/>
  <c r="B830" i="84"/>
  <c r="FB819" i="84"/>
  <c r="FC819" i="84" s="1"/>
  <c r="A819" i="84"/>
  <c r="FB835" i="84"/>
  <c r="FC835" i="84" s="1"/>
  <c r="A835" i="84"/>
  <c r="B846" i="84"/>
  <c r="FD822" i="84"/>
  <c r="FB842" i="84"/>
  <c r="FC842" i="84" s="1"/>
  <c r="A842" i="84"/>
  <c r="B853" i="84"/>
  <c r="A837" i="84"/>
  <c r="B848" i="84"/>
  <c r="FB837" i="84"/>
  <c r="FC837" i="84" s="1"/>
  <c r="F259" i="84"/>
  <c r="A259" i="84" s="1"/>
  <c r="D260" i="84"/>
  <c r="D370" i="84" l="1"/>
  <c r="F369" i="84"/>
  <c r="A369" i="84" s="1"/>
  <c r="B849" i="84"/>
  <c r="A838" i="84"/>
  <c r="FB838" i="84"/>
  <c r="FC838" i="84" s="1"/>
  <c r="FD838" i="84" s="1"/>
  <c r="FB848" i="84"/>
  <c r="FC848" i="84" s="1"/>
  <c r="A848" i="84"/>
  <c r="B859" i="84"/>
  <c r="B261" i="84"/>
  <c r="FB260" i="84"/>
  <c r="FC260" i="84"/>
  <c r="FD260" i="84" s="1"/>
  <c r="FC150" i="84"/>
  <c r="FD150" i="84" s="1"/>
  <c r="FB150" i="84"/>
  <c r="A150" i="84"/>
  <c r="B151" i="84"/>
  <c r="FD833" i="84"/>
  <c r="FB846" i="84"/>
  <c r="FC846" i="84" s="1"/>
  <c r="A846" i="84"/>
  <c r="B857" i="84"/>
  <c r="FD819" i="84"/>
  <c r="FB840" i="84"/>
  <c r="FC840" i="84" s="1"/>
  <c r="FD840" i="84" s="1"/>
  <c r="A840" i="84"/>
  <c r="B851" i="84"/>
  <c r="FD839" i="84"/>
  <c r="FB41" i="84"/>
  <c r="A41" i="84"/>
  <c r="FC41" i="84"/>
  <c r="FD41" i="84" s="1"/>
  <c r="B42" i="84"/>
  <c r="A853" i="84"/>
  <c r="FB853" i="84"/>
  <c r="FC853" i="84" s="1"/>
  <c r="B864" i="84"/>
  <c r="FB830" i="84"/>
  <c r="FC830" i="84" s="1"/>
  <c r="A830" i="84"/>
  <c r="B841" i="84"/>
  <c r="D261" i="84"/>
  <c r="F260" i="84"/>
  <c r="FD834" i="84"/>
  <c r="B371" i="84"/>
  <c r="FC370" i="84"/>
  <c r="FD370" i="84" s="1"/>
  <c r="FB370" i="84"/>
  <c r="FD837" i="84"/>
  <c r="FD843" i="84"/>
  <c r="FB847" i="84"/>
  <c r="FC847" i="84" s="1"/>
  <c r="A847" i="84"/>
  <c r="B858" i="84"/>
  <c r="FD829" i="84"/>
  <c r="FB850" i="84"/>
  <c r="FC850" i="84" s="1"/>
  <c r="A850" i="84"/>
  <c r="B861" i="84"/>
  <c r="FD835" i="84"/>
  <c r="A845" i="84"/>
  <c r="FB845" i="84"/>
  <c r="FC845" i="84" s="1"/>
  <c r="B856" i="84"/>
  <c r="FB844" i="84"/>
  <c r="FC844" i="84" s="1"/>
  <c r="A844" i="84"/>
  <c r="B855" i="84"/>
  <c r="FD842" i="84"/>
  <c r="FD836" i="84"/>
  <c r="FB854" i="84"/>
  <c r="FC854" i="84" s="1"/>
  <c r="A854" i="84"/>
  <c r="B865" i="84"/>
  <c r="A849" i="84" l="1"/>
  <c r="B860" i="84"/>
  <c r="FB849" i="84"/>
  <c r="FC849" i="84" s="1"/>
  <c r="FD849" i="84" s="1"/>
  <c r="F370" i="84"/>
  <c r="A370" i="84" s="1"/>
  <c r="D371" i="84"/>
  <c r="F261" i="84"/>
  <c r="D262" i="84"/>
  <c r="FD850" i="84"/>
  <c r="FD847" i="84"/>
  <c r="FB851" i="84"/>
  <c r="FC851" i="84" s="1"/>
  <c r="A851" i="84"/>
  <c r="B862" i="84"/>
  <c r="FD845" i="84"/>
  <c r="FB858" i="84"/>
  <c r="FC858" i="84" s="1"/>
  <c r="A858" i="84"/>
  <c r="B869" i="84"/>
  <c r="FD830" i="84"/>
  <c r="FC42" i="84"/>
  <c r="FD42" i="84" s="1"/>
  <c r="B43" i="84"/>
  <c r="FB42" i="84"/>
  <c r="A42" i="84"/>
  <c r="FC261" i="84"/>
  <c r="FD261" i="84" s="1"/>
  <c r="FB261" i="84"/>
  <c r="A261" i="84"/>
  <c r="B262" i="84"/>
  <c r="A260" i="84"/>
  <c r="FB859" i="84"/>
  <c r="FC859" i="84" s="1"/>
  <c r="A859" i="84"/>
  <c r="B870" i="84"/>
  <c r="A864" i="84"/>
  <c r="FB864" i="84"/>
  <c r="FC864" i="84" s="1"/>
  <c r="B875" i="84"/>
  <c r="FD846" i="84"/>
  <c r="FD848" i="84"/>
  <c r="FB861" i="84"/>
  <c r="FC861" i="84" s="1"/>
  <c r="A861" i="84"/>
  <c r="B872" i="84"/>
  <c r="FD853" i="84"/>
  <c r="A151" i="84"/>
  <c r="B152" i="84"/>
  <c r="FC151" i="84"/>
  <c r="FD151" i="84" s="1"/>
  <c r="FB151" i="84"/>
  <c r="FB865" i="84"/>
  <c r="FC865" i="84" s="1"/>
  <c r="A865" i="84"/>
  <c r="B876" i="84"/>
  <c r="A841" i="84"/>
  <c r="B852" i="84"/>
  <c r="FB841" i="84"/>
  <c r="FC841" i="84" s="1"/>
  <c r="FD854" i="84"/>
  <c r="FB855" i="84"/>
  <c r="FC855" i="84" s="1"/>
  <c r="A855" i="84"/>
  <c r="B866" i="84"/>
  <c r="FB856" i="84"/>
  <c r="FC856" i="84" s="1"/>
  <c r="A856" i="84"/>
  <c r="B867" i="84"/>
  <c r="FB857" i="84"/>
  <c r="FC857" i="84" s="1"/>
  <c r="A857" i="84"/>
  <c r="B868" i="84"/>
  <c r="FD844" i="84"/>
  <c r="FC371" i="84"/>
  <c r="FD371" i="84" s="1"/>
  <c r="FB371" i="84"/>
  <c r="B372" i="84"/>
  <c r="D372" i="84" l="1"/>
  <c r="F371" i="84"/>
  <c r="A371" i="84" s="1"/>
  <c r="FB860" i="84"/>
  <c r="FC860" i="84" s="1"/>
  <c r="FD860" i="84" s="1"/>
  <c r="B871" i="84"/>
  <c r="A860" i="84"/>
  <c r="FD841" i="84"/>
  <c r="A872" i="84"/>
  <c r="FB872" i="84"/>
  <c r="FC872" i="84" s="1"/>
  <c r="B883" i="84"/>
  <c r="FB869" i="84"/>
  <c r="FC869" i="84" s="1"/>
  <c r="A869" i="84"/>
  <c r="B880" i="84"/>
  <c r="FB862" i="84"/>
  <c r="FC862" i="84" s="1"/>
  <c r="A862" i="84"/>
  <c r="B873" i="84"/>
  <c r="A868" i="84"/>
  <c r="FB868" i="84"/>
  <c r="FC868" i="84" s="1"/>
  <c r="B879" i="84"/>
  <c r="D263" i="84"/>
  <c r="F262" i="84"/>
  <c r="A262" i="84" s="1"/>
  <c r="FD856" i="84"/>
  <c r="FD865" i="84"/>
  <c r="FB875" i="84"/>
  <c r="FC875" i="84" s="1"/>
  <c r="A875" i="84"/>
  <c r="B886" i="84"/>
  <c r="FD864" i="84"/>
  <c r="FD859" i="84"/>
  <c r="A867" i="84"/>
  <c r="FB867" i="84"/>
  <c r="FC867" i="84" s="1"/>
  <c r="FD867" i="84" s="1"/>
  <c r="B878" i="84"/>
  <c r="FC43" i="84"/>
  <c r="FD43" i="84" s="1"/>
  <c r="B44" i="84"/>
  <c r="FB43" i="84"/>
  <c r="A43" i="84"/>
  <c r="FD855" i="84"/>
  <c r="FD858" i="84"/>
  <c r="FB152" i="84"/>
  <c r="A152" i="84"/>
  <c r="FC152" i="84"/>
  <c r="FD152" i="84" s="1"/>
  <c r="B153" i="84"/>
  <c r="FD861" i="84"/>
  <c r="FD857" i="84"/>
  <c r="FB866" i="84"/>
  <c r="FC866" i="84" s="1"/>
  <c r="B877" i="84"/>
  <c r="A866" i="84"/>
  <c r="A876" i="84"/>
  <c r="FB876" i="84"/>
  <c r="FC876" i="84" s="1"/>
  <c r="B887" i="84"/>
  <c r="B263" i="84"/>
  <c r="FC262" i="84"/>
  <c r="FD262" i="84" s="1"/>
  <c r="FB262" i="84"/>
  <c r="FC372" i="84"/>
  <c r="FD372" i="84" s="1"/>
  <c r="FB372" i="84"/>
  <c r="B373" i="84"/>
  <c r="FB852" i="84"/>
  <c r="FC852" i="84" s="1"/>
  <c r="A852" i="84"/>
  <c r="B863" i="84"/>
  <c r="FB870" i="84"/>
  <c r="FC870" i="84" s="1"/>
  <c r="A870" i="84"/>
  <c r="B881" i="84"/>
  <c r="FD851" i="84"/>
  <c r="FB871" i="84" l="1"/>
  <c r="FC871" i="84" s="1"/>
  <c r="FD871" i="84" s="1"/>
  <c r="B882" i="84"/>
  <c r="A871" i="84"/>
  <c r="F372" i="84"/>
  <c r="A372" i="84" s="1"/>
  <c r="D373" i="84"/>
  <c r="FD870" i="84"/>
  <c r="FD868" i="84"/>
  <c r="FD862" i="84"/>
  <c r="B264" i="84"/>
  <c r="FC263" i="84"/>
  <c r="FD263" i="84" s="1"/>
  <c r="FB263" i="84"/>
  <c r="FB873" i="84"/>
  <c r="FC873" i="84" s="1"/>
  <c r="A873" i="84"/>
  <c r="B884" i="84"/>
  <c r="FC373" i="84"/>
  <c r="FD373" i="84" s="1"/>
  <c r="B374" i="84"/>
  <c r="FB373" i="84"/>
  <c r="FB886" i="84"/>
  <c r="FC886" i="84" s="1"/>
  <c r="A886" i="84"/>
  <c r="B897" i="84"/>
  <c r="FB881" i="84"/>
  <c r="FC881" i="84" s="1"/>
  <c r="A881" i="84"/>
  <c r="B892" i="84"/>
  <c r="FB887" i="84"/>
  <c r="FC887" i="84" s="1"/>
  <c r="A887" i="84"/>
  <c r="B898" i="84"/>
  <c r="FC44" i="84"/>
  <c r="FD44" i="84" s="1"/>
  <c r="FB44" i="84"/>
  <c r="A44" i="84"/>
  <c r="B45" i="84"/>
  <c r="FB878" i="84"/>
  <c r="FC878" i="84" s="1"/>
  <c r="A878" i="84"/>
  <c r="B889" i="84"/>
  <c r="FD875" i="84"/>
  <c r="FB877" i="84"/>
  <c r="FC877" i="84" s="1"/>
  <c r="B888" i="84"/>
  <c r="A877" i="84"/>
  <c r="F263" i="84"/>
  <c r="A263" i="84" s="1"/>
  <c r="D264" i="84"/>
  <c r="FD869" i="84"/>
  <c r="B154" i="84"/>
  <c r="FC153" i="84"/>
  <c r="FD153" i="84" s="1"/>
  <c r="FB153" i="84"/>
  <c r="A153" i="84"/>
  <c r="FB863" i="84"/>
  <c r="FC863" i="84" s="1"/>
  <c r="FD863" i="84" s="1"/>
  <c r="A863" i="84"/>
  <c r="B874" i="84"/>
  <c r="FB883" i="84"/>
  <c r="FC883" i="84" s="1"/>
  <c r="A883" i="84"/>
  <c r="B894" i="84"/>
  <c r="FD852" i="84"/>
  <c r="FB879" i="84"/>
  <c r="FC879" i="84" s="1"/>
  <c r="A879" i="84"/>
  <c r="B890" i="84"/>
  <c r="A880" i="84"/>
  <c r="FB880" i="84"/>
  <c r="FC880" i="84" s="1"/>
  <c r="B891" i="84"/>
  <c r="FD876" i="84"/>
  <c r="FD866" i="84"/>
  <c r="FD872" i="84"/>
  <c r="D374" i="84" l="1"/>
  <c r="F373" i="84"/>
  <c r="A373" i="84" s="1"/>
  <c r="B893" i="84"/>
  <c r="FB882" i="84"/>
  <c r="FC882" i="84" s="1"/>
  <c r="FD882" i="84" s="1"/>
  <c r="A882" i="84"/>
  <c r="FC264" i="84"/>
  <c r="FD264" i="84" s="1"/>
  <c r="FB264" i="84"/>
  <c r="B265" i="84"/>
  <c r="FB890" i="84"/>
  <c r="FC890" i="84" s="1"/>
  <c r="A890" i="84"/>
  <c r="B901" i="84"/>
  <c r="FB898" i="84"/>
  <c r="FC898" i="84" s="1"/>
  <c r="A898" i="84"/>
  <c r="B909" i="84"/>
  <c r="FD879" i="84"/>
  <c r="FD887" i="84"/>
  <c r="FD886" i="84"/>
  <c r="FB874" i="84"/>
  <c r="FC874" i="84" s="1"/>
  <c r="A874" i="84"/>
  <c r="B885" i="84"/>
  <c r="D265" i="84"/>
  <c r="F264" i="84"/>
  <c r="A264" i="84" s="1"/>
  <c r="FB897" i="84"/>
  <c r="FC897" i="84" s="1"/>
  <c r="A897" i="84"/>
  <c r="B908" i="84"/>
  <c r="A884" i="84"/>
  <c r="FB884" i="84"/>
  <c r="FC884" i="84" s="1"/>
  <c r="B895" i="84"/>
  <c r="FD877" i="84"/>
  <c r="A154" i="84"/>
  <c r="FC154" i="84"/>
  <c r="FD154" i="84" s="1"/>
  <c r="FB154" i="84"/>
  <c r="B155" i="84"/>
  <c r="FD878" i="84"/>
  <c r="FD881" i="84"/>
  <c r="FB891" i="84"/>
  <c r="FC891" i="84" s="1"/>
  <c r="A891" i="84"/>
  <c r="B902" i="84"/>
  <c r="FB894" i="84"/>
  <c r="FC894" i="84" s="1"/>
  <c r="A894" i="84"/>
  <c r="B905" i="84"/>
  <c r="FD880" i="84"/>
  <c r="FD883" i="84"/>
  <c r="FB889" i="84"/>
  <c r="FC889" i="84" s="1"/>
  <c r="A889" i="84"/>
  <c r="B900" i="84"/>
  <c r="A888" i="84"/>
  <c r="FB888" i="84"/>
  <c r="FC888" i="84" s="1"/>
  <c r="B899" i="84"/>
  <c r="A45" i="84"/>
  <c r="FC45" i="84"/>
  <c r="FD45" i="84" s="1"/>
  <c r="FB45" i="84"/>
  <c r="B46" i="84"/>
  <c r="A892" i="84"/>
  <c r="FB892" i="84"/>
  <c r="FC892" i="84" s="1"/>
  <c r="B903" i="84"/>
  <c r="FC374" i="84"/>
  <c r="FD374" i="84" s="1"/>
  <c r="B375" i="84"/>
  <c r="FB374" i="84"/>
  <c r="FD873" i="84"/>
  <c r="A893" i="84" l="1"/>
  <c r="B904" i="84"/>
  <c r="FB893" i="84"/>
  <c r="FC893" i="84" s="1"/>
  <c r="FD893" i="84" s="1"/>
  <c r="F374" i="84"/>
  <c r="A374" i="84" s="1"/>
  <c r="D375" i="84"/>
  <c r="FD891" i="84"/>
  <c r="FD897" i="84"/>
  <c r="D266" i="84"/>
  <c r="F265" i="84"/>
  <c r="A265" i="84" s="1"/>
  <c r="FB895" i="84"/>
  <c r="FC895" i="84" s="1"/>
  <c r="A895" i="84"/>
  <c r="B906" i="84"/>
  <c r="FD898" i="84"/>
  <c r="A46" i="84"/>
  <c r="FC46" i="84"/>
  <c r="FD46" i="84" s="1"/>
  <c r="B47" i="84"/>
  <c r="FB46" i="84"/>
  <c r="FD894" i="84"/>
  <c r="FD884" i="84"/>
  <c r="FD892" i="84"/>
  <c r="FB899" i="84"/>
  <c r="FC899" i="84" s="1"/>
  <c r="A899" i="84"/>
  <c r="B910" i="84"/>
  <c r="FD889" i="84"/>
  <c r="A908" i="84"/>
  <c r="FB908" i="84"/>
  <c r="FC908" i="84" s="1"/>
  <c r="B919" i="84"/>
  <c r="FD890" i="84"/>
  <c r="FD874" i="84"/>
  <c r="FB909" i="84"/>
  <c r="FC909" i="84" s="1"/>
  <c r="B920" i="84"/>
  <c r="A909" i="84"/>
  <c r="B266" i="84"/>
  <c r="FC265" i="84"/>
  <c r="FD265" i="84" s="1"/>
  <c r="FB265" i="84"/>
  <c r="FB905" i="84"/>
  <c r="FC905" i="84" s="1"/>
  <c r="B916" i="84"/>
  <c r="A905" i="84"/>
  <c r="FB901" i="84"/>
  <c r="FC901" i="84" s="1"/>
  <c r="A901" i="84"/>
  <c r="B912" i="84"/>
  <c r="FD888" i="84"/>
  <c r="FC155" i="84"/>
  <c r="FD155" i="84" s="1"/>
  <c r="FB155" i="84"/>
  <c r="A155" i="84"/>
  <c r="B156" i="84"/>
  <c r="FB885" i="84"/>
  <c r="FC885" i="84" s="1"/>
  <c r="A885" i="84"/>
  <c r="B896" i="84"/>
  <c r="FB375" i="84"/>
  <c r="FC375" i="84"/>
  <c r="FD375" i="84" s="1"/>
  <c r="B376" i="84"/>
  <c r="FB903" i="84"/>
  <c r="FC903" i="84" s="1"/>
  <c r="A903" i="84"/>
  <c r="B914" i="84"/>
  <c r="A900" i="84"/>
  <c r="FB900" i="84"/>
  <c r="FC900" i="84" s="1"/>
  <c r="B911" i="84"/>
  <c r="FB902" i="84"/>
  <c r="FC902" i="84" s="1"/>
  <c r="A902" i="84"/>
  <c r="B913" i="84"/>
  <c r="F375" i="84" l="1"/>
  <c r="A375" i="84" s="1"/>
  <c r="D376" i="84"/>
  <c r="A904" i="84"/>
  <c r="FB904" i="84"/>
  <c r="FC904" i="84" s="1"/>
  <c r="FD904" i="84" s="1"/>
  <c r="B915" i="84"/>
  <c r="FB911" i="84"/>
  <c r="FC911" i="84" s="1"/>
  <c r="A911" i="84"/>
  <c r="B922" i="84"/>
  <c r="FD900" i="84"/>
  <c r="A916" i="84"/>
  <c r="B927" i="84"/>
  <c r="FB916" i="84"/>
  <c r="FC916" i="84" s="1"/>
  <c r="FD916" i="84" s="1"/>
  <c r="FD908" i="84"/>
  <c r="FB47" i="84"/>
  <c r="FC47" i="84"/>
  <c r="FD47" i="84" s="1"/>
  <c r="A47" i="84"/>
  <c r="B48" i="84"/>
  <c r="FB913" i="84"/>
  <c r="FC913" i="84" s="1"/>
  <c r="A913" i="84"/>
  <c r="B924" i="84"/>
  <c r="A896" i="84"/>
  <c r="FB896" i="84"/>
  <c r="FC896" i="84" s="1"/>
  <c r="B907" i="84"/>
  <c r="FD901" i="84"/>
  <c r="FC266" i="84"/>
  <c r="FD266" i="84" s="1"/>
  <c r="FB266" i="84"/>
  <c r="B267" i="84"/>
  <c r="A156" i="84"/>
  <c r="B157" i="84"/>
  <c r="FC156" i="84"/>
  <c r="FD156" i="84" s="1"/>
  <c r="FB156" i="84"/>
  <c r="FD909" i="84"/>
  <c r="FB910" i="84"/>
  <c r="FC910" i="84" s="1"/>
  <c r="A910" i="84"/>
  <c r="B921" i="84"/>
  <c r="FD902" i="84"/>
  <c r="FD899" i="84"/>
  <c r="FB914" i="84"/>
  <c r="FC914" i="84" s="1"/>
  <c r="FD914" i="84" s="1"/>
  <c r="A914" i="84"/>
  <c r="B925" i="84"/>
  <c r="F266" i="84"/>
  <c r="D267" i="84"/>
  <c r="FD905" i="84"/>
  <c r="A912" i="84"/>
  <c r="FB912" i="84"/>
  <c r="FC912" i="84" s="1"/>
  <c r="B923" i="84"/>
  <c r="FB919" i="84"/>
  <c r="FC919" i="84" s="1"/>
  <c r="A919" i="84"/>
  <c r="B930" i="84"/>
  <c r="FD903" i="84"/>
  <c r="FB906" i="84"/>
  <c r="FC906" i="84" s="1"/>
  <c r="A906" i="84"/>
  <c r="B917" i="84"/>
  <c r="FD885" i="84"/>
  <c r="A920" i="84"/>
  <c r="B931" i="84"/>
  <c r="FB920" i="84"/>
  <c r="FC920" i="84" s="1"/>
  <c r="FD895" i="84"/>
  <c r="FB376" i="84"/>
  <c r="B377" i="84"/>
  <c r="FC376" i="84"/>
  <c r="FD376" i="84" s="1"/>
  <c r="FB915" i="84" l="1"/>
  <c r="FC915" i="84" s="1"/>
  <c r="FD915" i="84" s="1"/>
  <c r="B926" i="84"/>
  <c r="A915" i="84"/>
  <c r="F376" i="84"/>
  <c r="A376" i="84" s="1"/>
  <c r="D377" i="84"/>
  <c r="FD912" i="84"/>
  <c r="FD920" i="84"/>
  <c r="FD910" i="84"/>
  <c r="FD906" i="84"/>
  <c r="FB927" i="84"/>
  <c r="FC927" i="84" s="1"/>
  <c r="FD927" i="84" s="1"/>
  <c r="B938" i="84"/>
  <c r="B933" i="84"/>
  <c r="FB922" i="84"/>
  <c r="FC922" i="84" s="1"/>
  <c r="A922" i="84"/>
  <c r="FB931" i="84"/>
  <c r="FC931" i="84" s="1"/>
  <c r="FD931" i="84" s="1"/>
  <c r="B942" i="84"/>
  <c r="FB921" i="84"/>
  <c r="FC921" i="84" s="1"/>
  <c r="A921" i="84"/>
  <c r="B932" i="84"/>
  <c r="FC157" i="84"/>
  <c r="FD157" i="84" s="1"/>
  <c r="FB157" i="84"/>
  <c r="A157" i="84"/>
  <c r="B158" i="84"/>
  <c r="FD911" i="84"/>
  <c r="FB917" i="84"/>
  <c r="FC917" i="84" s="1"/>
  <c r="A917" i="84"/>
  <c r="B928" i="84"/>
  <c r="FD919" i="84"/>
  <c r="FB907" i="84"/>
  <c r="FC907" i="84" s="1"/>
  <c r="A907" i="84"/>
  <c r="B918" i="84"/>
  <c r="FD913" i="84"/>
  <c r="B941" i="84"/>
  <c r="FB930" i="84"/>
  <c r="FC930" i="84" s="1"/>
  <c r="FD930" i="84" s="1"/>
  <c r="FB925" i="84"/>
  <c r="FC925" i="84" s="1"/>
  <c r="B936" i="84"/>
  <c r="A925" i="84"/>
  <c r="FD896" i="84"/>
  <c r="FC377" i="84"/>
  <c r="FD377" i="84" s="1"/>
  <c r="FB377" i="84"/>
  <c r="B378" i="84"/>
  <c r="A266" i="84"/>
  <c r="A924" i="84"/>
  <c r="FB924" i="84"/>
  <c r="FC924" i="84" s="1"/>
  <c r="B935" i="84"/>
  <c r="FB923" i="84"/>
  <c r="FC923" i="84" s="1"/>
  <c r="A923" i="84"/>
  <c r="B934" i="84"/>
  <c r="D268" i="84"/>
  <c r="F267" i="84"/>
  <c r="A267" i="84"/>
  <c r="FB267" i="84"/>
  <c r="FC267" i="84"/>
  <c r="FD267" i="84" s="1"/>
  <c r="B268" i="84"/>
  <c r="FC48" i="84"/>
  <c r="FD48" i="84" s="1"/>
  <c r="FB48" i="84"/>
  <c r="A48" i="84"/>
  <c r="B49" i="84"/>
  <c r="D378" i="84" l="1"/>
  <c r="F377" i="84"/>
  <c r="A377" i="84" s="1"/>
  <c r="A926" i="84"/>
  <c r="B937" i="84"/>
  <c r="FB926" i="84"/>
  <c r="FC926" i="84" s="1"/>
  <c r="FD926" i="84" s="1"/>
  <c r="FB932" i="84"/>
  <c r="FC932" i="84" s="1"/>
  <c r="FD932" i="84" s="1"/>
  <c r="B943" i="84"/>
  <c r="FB933" i="84"/>
  <c r="FC933" i="84" s="1"/>
  <c r="FD933" i="84" s="1"/>
  <c r="B944" i="84"/>
  <c r="B945" i="84"/>
  <c r="FB934" i="84"/>
  <c r="FC934" i="84" s="1"/>
  <c r="FD934" i="84" s="1"/>
  <c r="B379" i="84"/>
  <c r="FB378" i="84"/>
  <c r="FC378" i="84"/>
  <c r="FD378" i="84" s="1"/>
  <c r="FB936" i="84"/>
  <c r="FC936" i="84" s="1"/>
  <c r="FD936" i="84" s="1"/>
  <c r="B947" i="84"/>
  <c r="FD923" i="84"/>
  <c r="FC49" i="84"/>
  <c r="FD49" i="84" s="1"/>
  <c r="B50" i="84"/>
  <c r="FB49" i="84"/>
  <c r="A49" i="84"/>
  <c r="FD917" i="84"/>
  <c r="FD924" i="84"/>
  <c r="FD925" i="84"/>
  <c r="FB941" i="84"/>
  <c r="FC941" i="84" s="1"/>
  <c r="A941" i="84"/>
  <c r="B952" i="84"/>
  <c r="FB918" i="84"/>
  <c r="FC918" i="84" s="1"/>
  <c r="A918" i="84"/>
  <c r="B929" i="84"/>
  <c r="FB938" i="84"/>
  <c r="FC938" i="84" s="1"/>
  <c r="A938" i="84"/>
  <c r="B949" i="84"/>
  <c r="FD907" i="84"/>
  <c r="B159" i="84"/>
  <c r="FC158" i="84"/>
  <c r="FD158" i="84" s="1"/>
  <c r="FB158" i="84"/>
  <c r="A158" i="84"/>
  <c r="FD921" i="84"/>
  <c r="FB928" i="84"/>
  <c r="FC928" i="84" s="1"/>
  <c r="FD928" i="84" s="1"/>
  <c r="B939" i="84"/>
  <c r="FC268" i="84"/>
  <c r="FD268" i="84" s="1"/>
  <c r="FB268" i="84"/>
  <c r="B269" i="84"/>
  <c r="FB935" i="84"/>
  <c r="FC935" i="84" s="1"/>
  <c r="FD935" i="84" s="1"/>
  <c r="B946" i="84"/>
  <c r="FB942" i="84"/>
  <c r="FC942" i="84" s="1"/>
  <c r="A942" i="84"/>
  <c r="B953" i="84"/>
  <c r="FD922" i="84"/>
  <c r="D269" i="84"/>
  <c r="F268" i="84"/>
  <c r="FB937" i="84" l="1"/>
  <c r="FC937" i="84" s="1"/>
  <c r="FD937" i="84" s="1"/>
  <c r="B948" i="84"/>
  <c r="D379" i="84"/>
  <c r="F378" i="84"/>
  <c r="A378" i="84" s="1"/>
  <c r="A939" i="84"/>
  <c r="FB939" i="84"/>
  <c r="FC939" i="84" s="1"/>
  <c r="B950" i="84"/>
  <c r="A268" i="84"/>
  <c r="FB929" i="84"/>
  <c r="FC929" i="84" s="1"/>
  <c r="FD929" i="84" s="1"/>
  <c r="B940" i="84"/>
  <c r="FB945" i="84"/>
  <c r="FC945" i="84" s="1"/>
  <c r="FD945" i="84" s="1"/>
  <c r="A945" i="84"/>
  <c r="B956" i="84"/>
  <c r="FB269" i="84"/>
  <c r="FC269" i="84"/>
  <c r="FD269" i="84" s="1"/>
  <c r="B270" i="84"/>
  <c r="FD941" i="84"/>
  <c r="F269" i="84"/>
  <c r="A269" i="84" s="1"/>
  <c r="D270" i="84"/>
  <c r="FB953" i="84"/>
  <c r="FC953" i="84" s="1"/>
  <c r="A953" i="84"/>
  <c r="B964" i="84"/>
  <c r="FD938" i="84"/>
  <c r="FB944" i="84"/>
  <c r="FC944" i="84" s="1"/>
  <c r="FD944" i="84" s="1"/>
  <c r="A944" i="84"/>
  <c r="B955" i="84"/>
  <c r="A943" i="84"/>
  <c r="FB943" i="84"/>
  <c r="FC943" i="84" s="1"/>
  <c r="B954" i="84"/>
  <c r="FB946" i="84"/>
  <c r="FC946" i="84" s="1"/>
  <c r="FD946" i="84" s="1"/>
  <c r="A946" i="84"/>
  <c r="B957" i="84"/>
  <c r="A159" i="84"/>
  <c r="FB159" i="84"/>
  <c r="FC159" i="84"/>
  <c r="FD159" i="84" s="1"/>
  <c r="B160" i="84"/>
  <c r="A952" i="84"/>
  <c r="FB952" i="84"/>
  <c r="FC952" i="84" s="1"/>
  <c r="B963" i="84"/>
  <c r="A947" i="84"/>
  <c r="FB947" i="84"/>
  <c r="FC947" i="84" s="1"/>
  <c r="FD947" i="84" s="1"/>
  <c r="B958" i="84"/>
  <c r="FB949" i="84"/>
  <c r="FC949" i="84" s="1"/>
  <c r="B960" i="84"/>
  <c r="A949" i="84"/>
  <c r="FD942" i="84"/>
  <c r="FD918" i="84"/>
  <c r="FC50" i="84"/>
  <c r="FD50" i="84" s="1"/>
  <c r="FB50" i="84"/>
  <c r="A50" i="84"/>
  <c r="B51" i="84"/>
  <c r="FB379" i="84"/>
  <c r="FC379" i="84"/>
  <c r="FD379" i="84" s="1"/>
  <c r="B380" i="84"/>
  <c r="F379" i="84" l="1"/>
  <c r="A379" i="84" s="1"/>
  <c r="D380" i="84"/>
  <c r="A948" i="84"/>
  <c r="FB948" i="84"/>
  <c r="FC948" i="84" s="1"/>
  <c r="FD948" i="84" s="1"/>
  <c r="B959" i="84"/>
  <c r="D271" i="84"/>
  <c r="F270" i="84"/>
  <c r="A270" i="84" s="1"/>
  <c r="FB950" i="84"/>
  <c r="FC950" i="84" s="1"/>
  <c r="A950" i="84"/>
  <c r="B961" i="84"/>
  <c r="FB954" i="84"/>
  <c r="FC954" i="84" s="1"/>
  <c r="A954" i="84"/>
  <c r="B965" i="84"/>
  <c r="FD939" i="84"/>
  <c r="FC380" i="84"/>
  <c r="FD380" i="84" s="1"/>
  <c r="FB380" i="84"/>
  <c r="B381" i="84"/>
  <c r="FB960" i="84"/>
  <c r="FC960" i="84" s="1"/>
  <c r="A960" i="84"/>
  <c r="B971" i="84"/>
  <c r="FC270" i="84"/>
  <c r="FD270" i="84" s="1"/>
  <c r="FB270" i="84"/>
  <c r="B271" i="84"/>
  <c r="A940" i="84"/>
  <c r="FB940" i="84"/>
  <c r="FC940" i="84" s="1"/>
  <c r="FD940" i="84" s="1"/>
  <c r="B951" i="84"/>
  <c r="A955" i="84"/>
  <c r="FB955" i="84"/>
  <c r="FC955" i="84" s="1"/>
  <c r="B966" i="84"/>
  <c r="FD953" i="84"/>
  <c r="FB958" i="84"/>
  <c r="FC958" i="84" s="1"/>
  <c r="B969" i="84"/>
  <c r="A958" i="84"/>
  <c r="FB957" i="84"/>
  <c r="FC957" i="84" s="1"/>
  <c r="A957" i="84"/>
  <c r="B968" i="84"/>
  <c r="FB956" i="84"/>
  <c r="FC956" i="84" s="1"/>
  <c r="B967" i="84"/>
  <c r="A956" i="84"/>
  <c r="FC51" i="84"/>
  <c r="FD51" i="84" s="1"/>
  <c r="FB51" i="84"/>
  <c r="A51" i="84"/>
  <c r="B52" i="84"/>
  <c r="FD949" i="84"/>
  <c r="A963" i="84"/>
  <c r="FB963" i="84"/>
  <c r="FC963" i="84" s="1"/>
  <c r="B974" i="84"/>
  <c r="FD943" i="84"/>
  <c r="FD952" i="84"/>
  <c r="FC160" i="84"/>
  <c r="FD160" i="84" s="1"/>
  <c r="FB160" i="84"/>
  <c r="A160" i="84"/>
  <c r="B161" i="84"/>
  <c r="A964" i="84"/>
  <c r="FB964" i="84"/>
  <c r="FC964" i="84" s="1"/>
  <c r="B975" i="84"/>
  <c r="A959" i="84" l="1"/>
  <c r="FB959" i="84"/>
  <c r="FC959" i="84" s="1"/>
  <c r="FD959" i="84" s="1"/>
  <c r="B970" i="84"/>
  <c r="D381" i="84"/>
  <c r="F380" i="84"/>
  <c r="A380" i="84" s="1"/>
  <c r="FD960" i="84"/>
  <c r="FB961" i="84"/>
  <c r="FC961" i="84" s="1"/>
  <c r="A961" i="84"/>
  <c r="B972" i="84"/>
  <c r="FB969" i="84"/>
  <c r="FC969" i="84" s="1"/>
  <c r="A969" i="84"/>
  <c r="B980" i="84"/>
  <c r="B977" i="84"/>
  <c r="FB966" i="84"/>
  <c r="FC966" i="84" s="1"/>
  <c r="A966" i="84"/>
  <c r="FB975" i="84"/>
  <c r="FC975" i="84" s="1"/>
  <c r="A975" i="84"/>
  <c r="B986" i="84"/>
  <c r="FD958" i="84"/>
  <c r="FB967" i="84"/>
  <c r="FC967" i="84" s="1"/>
  <c r="A967" i="84"/>
  <c r="B978" i="84"/>
  <c r="FC271" i="84"/>
  <c r="FD271" i="84" s="1"/>
  <c r="FB271" i="84"/>
  <c r="B272" i="84"/>
  <c r="A974" i="84"/>
  <c r="B985" i="84"/>
  <c r="FB974" i="84"/>
  <c r="FC974" i="84" s="1"/>
  <c r="FD956" i="84"/>
  <c r="FB965" i="84"/>
  <c r="FC965" i="84" s="1"/>
  <c r="A965" i="84"/>
  <c r="B976" i="84"/>
  <c r="FD964" i="84"/>
  <c r="A161" i="84"/>
  <c r="FC161" i="84"/>
  <c r="FD161" i="84" s="1"/>
  <c r="FB161" i="84"/>
  <c r="B162" i="84"/>
  <c r="FD963" i="84"/>
  <c r="A951" i="84"/>
  <c r="B962" i="84"/>
  <c r="FB951" i="84"/>
  <c r="FC951" i="84" s="1"/>
  <c r="A971" i="84"/>
  <c r="FB971" i="84"/>
  <c r="FC971" i="84" s="1"/>
  <c r="B982" i="84"/>
  <c r="FD957" i="84"/>
  <c r="FC381" i="84"/>
  <c r="FD381" i="84" s="1"/>
  <c r="FB381" i="84"/>
  <c r="B382" i="84"/>
  <c r="FD955" i="84"/>
  <c r="FC52" i="84"/>
  <c r="FD52" i="84" s="1"/>
  <c r="FB52" i="84"/>
  <c r="A52" i="84"/>
  <c r="B53" i="84"/>
  <c r="F271" i="84"/>
  <c r="A271" i="84" s="1"/>
  <c r="D272" i="84"/>
  <c r="FD950" i="84"/>
  <c r="B979" i="84"/>
  <c r="FB968" i="84"/>
  <c r="FC968" i="84" s="1"/>
  <c r="A968" i="84"/>
  <c r="FD954" i="84"/>
  <c r="F381" i="84" l="1"/>
  <c r="A381" i="84" s="1"/>
  <c r="D382" i="84"/>
  <c r="A970" i="84"/>
  <c r="B981" i="84"/>
  <c r="FB970" i="84"/>
  <c r="FC970" i="84" s="1"/>
  <c r="FD970" i="84" s="1"/>
  <c r="FD968" i="84"/>
  <c r="FD975" i="84"/>
  <c r="FB980" i="84"/>
  <c r="FC980" i="84" s="1"/>
  <c r="A980" i="84"/>
  <c r="B991" i="84"/>
  <c r="FC53" i="84"/>
  <c r="FD53" i="84" s="1"/>
  <c r="B54" i="84"/>
  <c r="FB53" i="84"/>
  <c r="A53" i="84"/>
  <c r="FD965" i="84"/>
  <c r="FD966" i="84"/>
  <c r="FB962" i="84"/>
  <c r="FC962" i="84" s="1"/>
  <c r="A962" i="84"/>
  <c r="B973" i="84"/>
  <c r="FD974" i="84"/>
  <c r="FD961" i="84"/>
  <c r="FC382" i="84"/>
  <c r="FD382" i="84" s="1"/>
  <c r="FB382" i="84"/>
  <c r="B383" i="84"/>
  <c r="A982" i="84"/>
  <c r="B993" i="84"/>
  <c r="FB982" i="84"/>
  <c r="FC982" i="84" s="1"/>
  <c r="B163" i="84"/>
  <c r="A162" i="84"/>
  <c r="FC162" i="84"/>
  <c r="FD162" i="84" s="1"/>
  <c r="FB162" i="84"/>
  <c r="B273" i="84"/>
  <c r="FC272" i="84"/>
  <c r="FD272" i="84" s="1"/>
  <c r="FB272" i="84"/>
  <c r="A978" i="84"/>
  <c r="B989" i="84"/>
  <c r="FB978" i="84"/>
  <c r="FC978" i="84" s="1"/>
  <c r="A986" i="84"/>
  <c r="B997" i="84"/>
  <c r="FB986" i="84"/>
  <c r="FC986" i="84" s="1"/>
  <c r="FB979" i="84"/>
  <c r="FC979" i="84" s="1"/>
  <c r="A979" i="84"/>
  <c r="B990" i="84"/>
  <c r="FD971" i="84"/>
  <c r="FB976" i="84"/>
  <c r="FC976" i="84" s="1"/>
  <c r="A976" i="84"/>
  <c r="B987" i="84"/>
  <c r="FB985" i="84"/>
  <c r="FC985" i="84" s="1"/>
  <c r="A985" i="84"/>
  <c r="B996" i="84"/>
  <c r="D273" i="84"/>
  <c r="F272" i="84"/>
  <c r="FD951" i="84"/>
  <c r="B983" i="84"/>
  <c r="FB972" i="84"/>
  <c r="FC972" i="84" s="1"/>
  <c r="A972" i="84"/>
  <c r="FB977" i="84"/>
  <c r="FC977" i="84" s="1"/>
  <c r="A977" i="84"/>
  <c r="B988" i="84"/>
  <c r="FD969" i="84"/>
  <c r="FD967" i="84"/>
  <c r="FB981" i="84" l="1"/>
  <c r="FC981" i="84" s="1"/>
  <c r="FD981" i="84" s="1"/>
  <c r="A981" i="84"/>
  <c r="B992" i="84"/>
  <c r="F382" i="84"/>
  <c r="A382" i="84" s="1"/>
  <c r="D383" i="84"/>
  <c r="FD972" i="84"/>
  <c r="FB996" i="84"/>
  <c r="FC996" i="84" s="1"/>
  <c r="A996" i="84"/>
  <c r="B1007" i="84"/>
  <c r="FD985" i="84"/>
  <c r="FB997" i="84"/>
  <c r="FC997" i="84" s="1"/>
  <c r="A997" i="84"/>
  <c r="B1008" i="84"/>
  <c r="FB993" i="84"/>
  <c r="FC993" i="84" s="1"/>
  <c r="A993" i="84"/>
  <c r="B1004" i="84"/>
  <c r="FB983" i="84"/>
  <c r="FC983" i="84" s="1"/>
  <c r="A983" i="84"/>
  <c r="B994" i="84"/>
  <c r="A990" i="84"/>
  <c r="B1001" i="84"/>
  <c r="FB990" i="84"/>
  <c r="FC990" i="84" s="1"/>
  <c r="A991" i="84"/>
  <c r="FB991" i="84"/>
  <c r="FC991" i="84" s="1"/>
  <c r="B1002" i="84"/>
  <c r="FB987" i="84"/>
  <c r="FC987" i="84" s="1"/>
  <c r="A987" i="84"/>
  <c r="B998" i="84"/>
  <c r="FC163" i="84"/>
  <c r="FD163" i="84" s="1"/>
  <c r="FB163" i="84"/>
  <c r="A163" i="84"/>
  <c r="B164" i="84"/>
  <c r="FB988" i="84"/>
  <c r="FC988" i="84" s="1"/>
  <c r="A988" i="84"/>
  <c r="B999" i="84"/>
  <c r="FD977" i="84"/>
  <c r="FD986" i="84"/>
  <c r="FD978" i="84"/>
  <c r="A272" i="84"/>
  <c r="B384" i="84"/>
  <c r="FB383" i="84"/>
  <c r="FC383" i="84"/>
  <c r="FD383" i="84" s="1"/>
  <c r="FD962" i="84"/>
  <c r="F273" i="84"/>
  <c r="D274" i="84"/>
  <c r="FC54" i="84"/>
  <c r="FD54" i="84" s="1"/>
  <c r="FB54" i="84"/>
  <c r="A54" i="84"/>
  <c r="B55" i="84"/>
  <c r="FD982" i="84"/>
  <c r="FB989" i="84"/>
  <c r="FC989" i="84" s="1"/>
  <c r="A989" i="84"/>
  <c r="B1000" i="84"/>
  <c r="FD979" i="84"/>
  <c r="FD976" i="84"/>
  <c r="B274" i="84"/>
  <c r="A273" i="84"/>
  <c r="FC273" i="84"/>
  <c r="FD273" i="84" s="1"/>
  <c r="FB273" i="84"/>
  <c r="FB973" i="84"/>
  <c r="FC973" i="84" s="1"/>
  <c r="A973" i="84"/>
  <c r="B984" i="84"/>
  <c r="FD980" i="84"/>
  <c r="D384" i="84" l="1"/>
  <c r="F383" i="84"/>
  <c r="A383" i="84" s="1"/>
  <c r="B1003" i="84"/>
  <c r="FB992" i="84"/>
  <c r="FC992" i="84" s="1"/>
  <c r="FD992" i="84" s="1"/>
  <c r="A992" i="84"/>
  <c r="FB1007" i="84"/>
  <c r="FC1007" i="84" s="1"/>
  <c r="A1007" i="84"/>
  <c r="B1018" i="84"/>
  <c r="A55" i="84"/>
  <c r="FC55" i="84"/>
  <c r="FD55" i="84" s="1"/>
  <c r="FB55" i="84"/>
  <c r="B56" i="84"/>
  <c r="A1002" i="84"/>
  <c r="B1013" i="84"/>
  <c r="FB1002" i="84"/>
  <c r="FC1002" i="84" s="1"/>
  <c r="D275" i="84"/>
  <c r="F274" i="84"/>
  <c r="A274" i="84" s="1"/>
  <c r="FD991" i="84"/>
  <c r="FB164" i="84"/>
  <c r="A164" i="84"/>
  <c r="B165" i="84"/>
  <c r="FC164" i="84"/>
  <c r="FD164" i="84" s="1"/>
  <c r="FD987" i="84"/>
  <c r="FB274" i="84"/>
  <c r="FC274" i="84"/>
  <c r="FD274" i="84" s="1"/>
  <c r="B275" i="84"/>
  <c r="FD996" i="84"/>
  <c r="FB1001" i="84"/>
  <c r="FC1001" i="84" s="1"/>
  <c r="A1001" i="84"/>
  <c r="B1012" i="84"/>
  <c r="FB1000" i="84"/>
  <c r="FC1000" i="84" s="1"/>
  <c r="A1000" i="84"/>
  <c r="B1011" i="84"/>
  <c r="FD989" i="84"/>
  <c r="FD988" i="84"/>
  <c r="FB1008" i="84"/>
  <c r="FC1008" i="84" s="1"/>
  <c r="A1008" i="84"/>
  <c r="B1019" i="84"/>
  <c r="FD997" i="84"/>
  <c r="FB984" i="84"/>
  <c r="FC984" i="84" s="1"/>
  <c r="A984" i="84"/>
  <c r="B995" i="84"/>
  <c r="FD973" i="84"/>
  <c r="FD990" i="84"/>
  <c r="A994" i="84"/>
  <c r="B1005" i="84"/>
  <c r="FB994" i="84"/>
  <c r="FC994" i="84" s="1"/>
  <c r="FC384" i="84"/>
  <c r="FD384" i="84" s="1"/>
  <c r="FB384" i="84"/>
  <c r="B385" i="84"/>
  <c r="FB999" i="84"/>
  <c r="FC999" i="84" s="1"/>
  <c r="A999" i="84"/>
  <c r="B1010" i="84"/>
  <c r="A998" i="84"/>
  <c r="B1009" i="84"/>
  <c r="FB998" i="84"/>
  <c r="FC998" i="84" s="1"/>
  <c r="FD983" i="84"/>
  <c r="FB1004" i="84"/>
  <c r="FC1004" i="84" s="1"/>
  <c r="A1004" i="84"/>
  <c r="B1015" i="84"/>
  <c r="FD993" i="84"/>
  <c r="A1003" i="84" l="1"/>
  <c r="FB1003" i="84"/>
  <c r="FC1003" i="84" s="1"/>
  <c r="FD1003" i="84" s="1"/>
  <c r="B1014" i="84"/>
  <c r="F384" i="84"/>
  <c r="A384" i="84" s="1"/>
  <c r="D385" i="84"/>
  <c r="FD1004" i="84"/>
  <c r="B1016" i="84"/>
  <c r="FB1005" i="84"/>
  <c r="FC1005" i="84" s="1"/>
  <c r="A1005" i="84"/>
  <c r="D276" i="84"/>
  <c r="F275" i="84"/>
  <c r="A275" i="84" s="1"/>
  <c r="FB1013" i="84"/>
  <c r="FC1013" i="84" s="1"/>
  <c r="A1013" i="84"/>
  <c r="B1024" i="84"/>
  <c r="FB995" i="84"/>
  <c r="FC995" i="84" s="1"/>
  <c r="A995" i="84"/>
  <c r="B1006" i="84"/>
  <c r="FD1007" i="84"/>
  <c r="FD1002" i="84"/>
  <c r="A1015" i="84"/>
  <c r="FB1015" i="84"/>
  <c r="FC1015" i="84" s="1"/>
  <c r="B1026" i="84"/>
  <c r="B386" i="84"/>
  <c r="FC385" i="84"/>
  <c r="FD385" i="84" s="1"/>
  <c r="FB385" i="84"/>
  <c r="FB1012" i="84"/>
  <c r="FC1012" i="84" s="1"/>
  <c r="A1012" i="84"/>
  <c r="B1023" i="84"/>
  <c r="FD1001" i="84"/>
  <c r="FC275" i="84"/>
  <c r="FD275" i="84" s="1"/>
  <c r="FB275" i="84"/>
  <c r="B276" i="84"/>
  <c r="FD999" i="84"/>
  <c r="FB1009" i="84"/>
  <c r="FC1009" i="84" s="1"/>
  <c r="FD1009" i="84" s="1"/>
  <c r="A1009" i="84"/>
  <c r="B1020" i="84"/>
  <c r="FD984" i="84"/>
  <c r="FD994" i="84"/>
  <c r="FD1008" i="84"/>
  <c r="FD1000" i="84"/>
  <c r="FD998" i="84"/>
  <c r="B57" i="84"/>
  <c r="FC56" i="84"/>
  <c r="FB56" i="84"/>
  <c r="A56" i="84"/>
  <c r="FC165" i="84"/>
  <c r="FD165" i="84" s="1"/>
  <c r="FB165" i="84"/>
  <c r="A165" i="84"/>
  <c r="B166" i="84"/>
  <c r="A1010" i="84"/>
  <c r="FB1010" i="84"/>
  <c r="FC1010" i="84" s="1"/>
  <c r="B1021" i="84"/>
  <c r="FB1019" i="84"/>
  <c r="FC1019" i="84" s="1"/>
  <c r="A1019" i="84"/>
  <c r="B1030" i="84"/>
  <c r="FB1011" i="84"/>
  <c r="FC1011" i="84" s="1"/>
  <c r="A1011" i="84"/>
  <c r="B1022" i="84"/>
  <c r="FB1018" i="84"/>
  <c r="FC1018" i="84" s="1"/>
  <c r="A1018" i="84"/>
  <c r="B1029" i="84"/>
  <c r="F385" i="84" l="1"/>
  <c r="A385" i="84" s="1"/>
  <c r="D386" i="84"/>
  <c r="A1014" i="84"/>
  <c r="FB1014" i="84"/>
  <c r="FC1014" i="84" s="1"/>
  <c r="FD1014" i="84" s="1"/>
  <c r="B1025" i="84"/>
  <c r="A1021" i="84"/>
  <c r="FB1021" i="84"/>
  <c r="FC1021" i="84" s="1"/>
  <c r="FD1021" i="84" s="1"/>
  <c r="B1032" i="84"/>
  <c r="FD1010" i="84"/>
  <c r="FD56" i="84"/>
  <c r="FD1019" i="84"/>
  <c r="FC57" i="84"/>
  <c r="FD57" i="84" s="1"/>
  <c r="FB57" i="84"/>
  <c r="A57" i="84"/>
  <c r="B58" i="84"/>
  <c r="F276" i="84"/>
  <c r="A276" i="84" s="1"/>
  <c r="D277" i="84"/>
  <c r="FB1026" i="84"/>
  <c r="FC1026" i="84" s="1"/>
  <c r="A1026" i="84"/>
  <c r="B1037" i="84"/>
  <c r="A1006" i="84"/>
  <c r="FB1006" i="84"/>
  <c r="FC1006" i="84" s="1"/>
  <c r="B1017" i="84"/>
  <c r="FD1011" i="84"/>
  <c r="FD1012" i="84"/>
  <c r="FD1018" i="84"/>
  <c r="FB1020" i="84"/>
  <c r="FC1020" i="84" s="1"/>
  <c r="A1020" i="84"/>
  <c r="B1031" i="84"/>
  <c r="B387" i="84"/>
  <c r="FC386" i="84"/>
  <c r="FD386" i="84" s="1"/>
  <c r="FB386" i="84"/>
  <c r="FD995" i="84"/>
  <c r="A1022" i="84"/>
  <c r="FB1022" i="84"/>
  <c r="FC1022" i="84" s="1"/>
  <c r="B1033" i="84"/>
  <c r="A1030" i="84"/>
  <c r="FB1030" i="84"/>
  <c r="FC1030" i="84" s="1"/>
  <c r="B1041" i="84"/>
  <c r="FD1005" i="84"/>
  <c r="A1029" i="84"/>
  <c r="B1040" i="84"/>
  <c r="FB1029" i="84"/>
  <c r="FC1029" i="84" s="1"/>
  <c r="A166" i="84"/>
  <c r="FB166" i="84"/>
  <c r="FC166" i="84"/>
  <c r="FD166" i="84" s="1"/>
  <c r="B167" i="84"/>
  <c r="A1023" i="84"/>
  <c r="FB1023" i="84"/>
  <c r="FC1023" i="84" s="1"/>
  <c r="B1034" i="84"/>
  <c r="FB1024" i="84"/>
  <c r="FC1024" i="84" s="1"/>
  <c r="A1024" i="84"/>
  <c r="B1035" i="84"/>
  <c r="FD1013" i="84"/>
  <c r="FD1015" i="84"/>
  <c r="FB1016" i="84"/>
  <c r="FC1016" i="84" s="1"/>
  <c r="A1016" i="84"/>
  <c r="B1027" i="84"/>
  <c r="FC276" i="84"/>
  <c r="FD276" i="84" s="1"/>
  <c r="FB276" i="84"/>
  <c r="B277" i="84"/>
  <c r="A1025" i="84" l="1"/>
  <c r="FB1025" i="84"/>
  <c r="FC1025" i="84" s="1"/>
  <c r="FD1025" i="84" s="1"/>
  <c r="B1036" i="84"/>
  <c r="F386" i="84"/>
  <c r="A386" i="84" s="1"/>
  <c r="D387" i="84"/>
  <c r="B278" i="84"/>
  <c r="FC277" i="84"/>
  <c r="FD277" i="84" s="1"/>
  <c r="FB277" i="84"/>
  <c r="A1033" i="84"/>
  <c r="B1044" i="84"/>
  <c r="FB1033" i="84"/>
  <c r="FC1033" i="84" s="1"/>
  <c r="FB1035" i="84"/>
  <c r="FC1035" i="84" s="1"/>
  <c r="A1035" i="84"/>
  <c r="B1046" i="84"/>
  <c r="FD1024" i="84"/>
  <c r="FD1022" i="84"/>
  <c r="FC387" i="84"/>
  <c r="FD387" i="84" s="1"/>
  <c r="FB387" i="84"/>
  <c r="B388" i="84"/>
  <c r="FB1034" i="84"/>
  <c r="FC1034" i="84" s="1"/>
  <c r="A1034" i="84"/>
  <c r="B1045" i="84"/>
  <c r="F277" i="84"/>
  <c r="D278" i="84"/>
  <c r="FD1029" i="84"/>
  <c r="FD1023" i="84"/>
  <c r="FC167" i="84"/>
  <c r="FD167" i="84" s="1"/>
  <c r="FB167" i="84"/>
  <c r="A167" i="84"/>
  <c r="B168" i="84"/>
  <c r="A1017" i="84"/>
  <c r="FB1017" i="84"/>
  <c r="FC1017" i="84" s="1"/>
  <c r="FD1017" i="84" s="1"/>
  <c r="B1028" i="84"/>
  <c r="A1037" i="84"/>
  <c r="B1048" i="84"/>
  <c r="FB1037" i="84"/>
  <c r="FC1037" i="84" s="1"/>
  <c r="A58" i="84"/>
  <c r="FC58" i="84"/>
  <c r="FB58" i="84"/>
  <c r="B59" i="84"/>
  <c r="FD1030" i="84"/>
  <c r="FB1032" i="84"/>
  <c r="FC1032" i="84" s="1"/>
  <c r="A1032" i="84"/>
  <c r="B1043" i="84"/>
  <c r="FD1006" i="84"/>
  <c r="FB1040" i="84"/>
  <c r="FC1040" i="84" s="1"/>
  <c r="A1040" i="84"/>
  <c r="B1051" i="84"/>
  <c r="FB1027" i="84"/>
  <c r="FC1027" i="84" s="1"/>
  <c r="A1027" i="84"/>
  <c r="B1038" i="84"/>
  <c r="FD1016" i="84"/>
  <c r="A1041" i="84"/>
  <c r="B1052" i="84"/>
  <c r="FB1041" i="84"/>
  <c r="FC1041" i="84" s="1"/>
  <c r="FB1031" i="84"/>
  <c r="FC1031" i="84" s="1"/>
  <c r="A1031" i="84"/>
  <c r="B1042" i="84"/>
  <c r="FD1020" i="84"/>
  <c r="FD1026" i="84"/>
  <c r="D388" i="84" l="1"/>
  <c r="F387" i="84"/>
  <c r="A387" i="84" s="1"/>
  <c r="A1036" i="84"/>
  <c r="B1047" i="84"/>
  <c r="FB1036" i="84"/>
  <c r="FC1036" i="84" s="1"/>
  <c r="FD1036" i="84" s="1"/>
  <c r="FC388" i="84"/>
  <c r="FD388" i="84" s="1"/>
  <c r="FB388" i="84"/>
  <c r="B389" i="84"/>
  <c r="FD1033" i="84"/>
  <c r="FB1038" i="84"/>
  <c r="FC1038" i="84" s="1"/>
  <c r="A1038" i="84"/>
  <c r="B1049" i="84"/>
  <c r="FB1028" i="84"/>
  <c r="FC1028" i="84" s="1"/>
  <c r="A1028" i="84"/>
  <c r="B1039" i="84"/>
  <c r="A277" i="84"/>
  <c r="FD1032" i="84"/>
  <c r="FD58" i="84"/>
  <c r="FD1037" i="84"/>
  <c r="FD1035" i="84"/>
  <c r="A1045" i="84"/>
  <c r="B1056" i="84"/>
  <c r="FB1045" i="84"/>
  <c r="FC1045" i="84" s="1"/>
  <c r="FD1031" i="84"/>
  <c r="B60" i="84"/>
  <c r="FC59" i="84"/>
  <c r="FB59" i="84"/>
  <c r="A59" i="84"/>
  <c r="FB1044" i="84"/>
  <c r="FC1044" i="84" s="1"/>
  <c r="A1044" i="84"/>
  <c r="B1055" i="84"/>
  <c r="FB278" i="84"/>
  <c r="FC278" i="84"/>
  <c r="FD278" i="84" s="1"/>
  <c r="B279" i="84"/>
  <c r="FB1052" i="84"/>
  <c r="FC1052" i="84" s="1"/>
  <c r="A1052" i="84"/>
  <c r="B1063" i="84"/>
  <c r="FD1034" i="84"/>
  <c r="FB1046" i="84"/>
  <c r="FC1046" i="84" s="1"/>
  <c r="A1046" i="84"/>
  <c r="B1057" i="84"/>
  <c r="FB1043" i="84"/>
  <c r="FC1043" i="84" s="1"/>
  <c r="A1043" i="84"/>
  <c r="B1054" i="84"/>
  <c r="A1042" i="84"/>
  <c r="FB1042" i="84"/>
  <c r="FC1042" i="84" s="1"/>
  <c r="B1053" i="84"/>
  <c r="FD1041" i="84"/>
  <c r="FB1048" i="84"/>
  <c r="FC1048" i="84" s="1"/>
  <c r="A1048" i="84"/>
  <c r="B1059" i="84"/>
  <c r="F278" i="84"/>
  <c r="A278" i="84" s="1"/>
  <c r="D279" i="84"/>
  <c r="FD1027" i="84"/>
  <c r="FB1051" i="84"/>
  <c r="FC1051" i="84" s="1"/>
  <c r="B1062" i="84"/>
  <c r="A1051" i="84"/>
  <c r="FD1040" i="84"/>
  <c r="FC168" i="84"/>
  <c r="FD168" i="84" s="1"/>
  <c r="A168" i="84"/>
  <c r="B169" i="84"/>
  <c r="FB168" i="84"/>
  <c r="FB1047" i="84" l="1"/>
  <c r="FC1047" i="84" s="1"/>
  <c r="FD1047" i="84" s="1"/>
  <c r="A1047" i="84"/>
  <c r="B1058" i="84"/>
  <c r="D389" i="84"/>
  <c r="F388" i="84"/>
  <c r="A388" i="84" s="1"/>
  <c r="FD1045" i="84"/>
  <c r="A1049" i="84"/>
  <c r="B1060" i="84"/>
  <c r="FB1049" i="84"/>
  <c r="FC1049" i="84" s="1"/>
  <c r="B1074" i="84"/>
  <c r="FB1063" i="84"/>
  <c r="FC1063" i="84" s="1"/>
  <c r="FD1063" i="84" s="1"/>
  <c r="A1063" i="84"/>
  <c r="FC389" i="84"/>
  <c r="FD389" i="84" s="1"/>
  <c r="FB389" i="84"/>
  <c r="B390" i="84"/>
  <c r="A1053" i="84"/>
  <c r="B1064" i="84"/>
  <c r="FB1053" i="84"/>
  <c r="FC1053" i="84" s="1"/>
  <c r="FB1039" i="84"/>
  <c r="FC1039" i="84" s="1"/>
  <c r="A1039" i="84"/>
  <c r="B1050" i="84"/>
  <c r="FD1028" i="84"/>
  <c r="FD1051" i="84"/>
  <c r="D280" i="84"/>
  <c r="F279" i="84"/>
  <c r="FB1059" i="84"/>
  <c r="FC1059" i="84" s="1"/>
  <c r="FD1059" i="84" s="1"/>
  <c r="A1059" i="84"/>
  <c r="B1070" i="84"/>
  <c r="FD1043" i="84"/>
  <c r="FD1044" i="84"/>
  <c r="FC279" i="84"/>
  <c r="FD279" i="84" s="1"/>
  <c r="FB279" i="84"/>
  <c r="A279" i="84"/>
  <c r="B280" i="84"/>
  <c r="A169" i="84"/>
  <c r="FC169" i="84"/>
  <c r="FD169" i="84" s="1"/>
  <c r="FB169" i="84"/>
  <c r="B170" i="84"/>
  <c r="FD59" i="84"/>
  <c r="FD1038" i="84"/>
  <c r="FD1042" i="84"/>
  <c r="FC60" i="84"/>
  <c r="FB60" i="84"/>
  <c r="A60" i="84"/>
  <c r="B61" i="84"/>
  <c r="FB1056" i="84"/>
  <c r="FC1056" i="84" s="1"/>
  <c r="A1056" i="84"/>
  <c r="B1067" i="84"/>
  <c r="A1054" i="84"/>
  <c r="FB1054" i="84"/>
  <c r="FC1054" i="84" s="1"/>
  <c r="B1065" i="84"/>
  <c r="A1057" i="84"/>
  <c r="B1068" i="84"/>
  <c r="FB1057" i="84"/>
  <c r="FC1057" i="84" s="1"/>
  <c r="FD1052" i="84"/>
  <c r="FB1062" i="84"/>
  <c r="FC1062" i="84" s="1"/>
  <c r="FD1062" i="84" s="1"/>
  <c r="A1062" i="84"/>
  <c r="B1073" i="84"/>
  <c r="FD1048" i="84"/>
  <c r="FD1046" i="84"/>
  <c r="FB1055" i="84"/>
  <c r="FC1055" i="84" s="1"/>
  <c r="A1055" i="84"/>
  <c r="B1066" i="84"/>
  <c r="D390" i="84" l="1"/>
  <c r="F389" i="84"/>
  <c r="A389" i="84" s="1"/>
  <c r="FB1058" i="84"/>
  <c r="FC1058" i="84" s="1"/>
  <c r="FD1058" i="84" s="1"/>
  <c r="A1058" i="84"/>
  <c r="B1069" i="84"/>
  <c r="FD60" i="84"/>
  <c r="D281" i="84"/>
  <c r="F280" i="84"/>
  <c r="FB1064" i="84"/>
  <c r="FC1064" i="84" s="1"/>
  <c r="FD1064" i="84" s="1"/>
  <c r="A1064" i="84"/>
  <c r="B1075" i="84"/>
  <c r="FD1056" i="84"/>
  <c r="FB1068" i="84"/>
  <c r="FC1068" i="84" s="1"/>
  <c r="FD1068" i="84" s="1"/>
  <c r="A1068" i="84"/>
  <c r="B1079" i="84"/>
  <c r="FD1053" i="84"/>
  <c r="A1073" i="84"/>
  <c r="FB1073" i="84"/>
  <c r="FC1073" i="84" s="1"/>
  <c r="FD1073" i="84" s="1"/>
  <c r="B1084" i="84"/>
  <c r="FD1039" i="84"/>
  <c r="FB1060" i="84"/>
  <c r="FC1060" i="84" s="1"/>
  <c r="FD1060" i="84" s="1"/>
  <c r="A1060" i="84"/>
  <c r="B1071" i="84"/>
  <c r="FD1055" i="84"/>
  <c r="B1078" i="84"/>
  <c r="FB1067" i="84"/>
  <c r="FC1067" i="84" s="1"/>
  <c r="FD1067" i="84" s="1"/>
  <c r="A1067" i="84"/>
  <c r="A61" i="84"/>
  <c r="FC61" i="84"/>
  <c r="FD61" i="84" s="1"/>
  <c r="FB61" i="84"/>
  <c r="B62" i="84"/>
  <c r="FD1057" i="84"/>
  <c r="FB170" i="84"/>
  <c r="A170" i="84"/>
  <c r="B171" i="84"/>
  <c r="FC170" i="84"/>
  <c r="FD170" i="84" s="1"/>
  <c r="FB1050" i="84"/>
  <c r="FC1050" i="84" s="1"/>
  <c r="A1050" i="84"/>
  <c r="B1061" i="84"/>
  <c r="A1065" i="84"/>
  <c r="FB1065" i="84"/>
  <c r="FC1065" i="84" s="1"/>
  <c r="FD1065" i="84" s="1"/>
  <c r="B1076" i="84"/>
  <c r="FB1070" i="84"/>
  <c r="FC1070" i="84" s="1"/>
  <c r="A1070" i="84"/>
  <c r="B1081" i="84"/>
  <c r="FB390" i="84"/>
  <c r="B391" i="84"/>
  <c r="FC390" i="84"/>
  <c r="FD390" i="84" s="1"/>
  <c r="A1074" i="84"/>
  <c r="FB1074" i="84"/>
  <c r="FC1074" i="84" s="1"/>
  <c r="B1085" i="84"/>
  <c r="A1066" i="84"/>
  <c r="FB1066" i="84"/>
  <c r="FC1066" i="84" s="1"/>
  <c r="FD1066" i="84" s="1"/>
  <c r="B1077" i="84"/>
  <c r="FD1054" i="84"/>
  <c r="B281" i="84"/>
  <c r="FC280" i="84"/>
  <c r="FD280" i="84" s="1"/>
  <c r="FB280" i="84"/>
  <c r="A280" i="84"/>
  <c r="FD1049" i="84"/>
  <c r="B1080" i="84" l="1"/>
  <c r="A1069" i="84"/>
  <c r="FB1069" i="84"/>
  <c r="FC1069" i="84" s="1"/>
  <c r="FD1069" i="84" s="1"/>
  <c r="F390" i="84"/>
  <c r="A390" i="84" s="1"/>
  <c r="D391" i="84"/>
  <c r="FD1070" i="84"/>
  <c r="FB171" i="84"/>
  <c r="A171" i="84"/>
  <c r="B172" i="84"/>
  <c r="FC171" i="84"/>
  <c r="FD171" i="84" s="1"/>
  <c r="A1084" i="84"/>
  <c r="B1095" i="84"/>
  <c r="FB1084" i="84"/>
  <c r="FC1084" i="84" s="1"/>
  <c r="F281" i="84"/>
  <c r="A281" i="84" s="1"/>
  <c r="D282" i="84"/>
  <c r="FD1050" i="84"/>
  <c r="FB1071" i="84"/>
  <c r="FC1071" i="84" s="1"/>
  <c r="A1071" i="84"/>
  <c r="B1082" i="84"/>
  <c r="FB1079" i="84"/>
  <c r="FC1079" i="84" s="1"/>
  <c r="A1079" i="84"/>
  <c r="B1090" i="84"/>
  <c r="FC281" i="84"/>
  <c r="FD281" i="84" s="1"/>
  <c r="FB281" i="84"/>
  <c r="B282" i="84"/>
  <c r="FC391" i="84"/>
  <c r="FD391" i="84" s="1"/>
  <c r="FB391" i="84"/>
  <c r="B392" i="84"/>
  <c r="A1077" i="84"/>
  <c r="FB1077" i="84"/>
  <c r="FC1077" i="84" s="1"/>
  <c r="FD1077" i="84" s="1"/>
  <c r="B1088" i="84"/>
  <c r="A1076" i="84"/>
  <c r="B1087" i="84"/>
  <c r="FB1076" i="84"/>
  <c r="FC1076" i="84" s="1"/>
  <c r="FC62" i="84"/>
  <c r="FD62" i="84" s="1"/>
  <c r="FB62" i="84"/>
  <c r="A62" i="84"/>
  <c r="B63" i="84"/>
  <c r="FB1075" i="84"/>
  <c r="FC1075" i="84" s="1"/>
  <c r="A1075" i="84"/>
  <c r="B1086" i="84"/>
  <c r="FB1078" i="84"/>
  <c r="FC1078" i="84" s="1"/>
  <c r="FD1078" i="84" s="1"/>
  <c r="A1078" i="84"/>
  <c r="B1089" i="84"/>
  <c r="FB1085" i="84"/>
  <c r="FC1085" i="84" s="1"/>
  <c r="A1085" i="84"/>
  <c r="B1096" i="84"/>
  <c r="FB1081" i="84"/>
  <c r="FC1081" i="84" s="1"/>
  <c r="A1081" i="84"/>
  <c r="B1092" i="84"/>
  <c r="A1061" i="84"/>
  <c r="B1072" i="84"/>
  <c r="FB1061" i="84"/>
  <c r="FC1061" i="84" s="1"/>
  <c r="FD1061" i="84" s="1"/>
  <c r="FD1074" i="84"/>
  <c r="F391" i="84" l="1"/>
  <c r="A391" i="84" s="1"/>
  <c r="D392" i="84"/>
  <c r="FB1080" i="84"/>
  <c r="FC1080" i="84" s="1"/>
  <c r="FD1080" i="84" s="1"/>
  <c r="B1091" i="84"/>
  <c r="A1080" i="84"/>
  <c r="FB1086" i="84"/>
  <c r="FC1086" i="84" s="1"/>
  <c r="A1086" i="84"/>
  <c r="B1097" i="84"/>
  <c r="A1088" i="84"/>
  <c r="FB1088" i="84"/>
  <c r="FC1088" i="84" s="1"/>
  <c r="B1099" i="84"/>
  <c r="A1082" i="84"/>
  <c r="FB1082" i="84"/>
  <c r="FC1082" i="84" s="1"/>
  <c r="B1093" i="84"/>
  <c r="FB1095" i="84"/>
  <c r="FC1095" i="84" s="1"/>
  <c r="B1106" i="84"/>
  <c r="A1095" i="84"/>
  <c r="FD1085" i="84"/>
  <c r="A1092" i="84"/>
  <c r="FB1092" i="84"/>
  <c r="FC1092" i="84" s="1"/>
  <c r="B1103" i="84"/>
  <c r="FB1087" i="84"/>
  <c r="FC1087" i="84" s="1"/>
  <c r="A1087" i="84"/>
  <c r="B1098" i="84"/>
  <c r="B393" i="84"/>
  <c r="FC392" i="84"/>
  <c r="FD392" i="84" s="1"/>
  <c r="FB392" i="84"/>
  <c r="FD1075" i="84"/>
  <c r="A63" i="84"/>
  <c r="B64" i="84"/>
  <c r="FC63" i="84"/>
  <c r="FD63" i="84" s="1"/>
  <c r="FB63" i="84"/>
  <c r="FC282" i="84"/>
  <c r="FD282" i="84" s="1"/>
  <c r="FB282" i="84"/>
  <c r="B283" i="84"/>
  <c r="A172" i="84"/>
  <c r="FC172" i="84"/>
  <c r="FD172" i="84" s="1"/>
  <c r="FB172" i="84"/>
  <c r="B173" i="84"/>
  <c r="FB1089" i="84"/>
  <c r="FC1089" i="84" s="1"/>
  <c r="A1089" i="84"/>
  <c r="B1100" i="84"/>
  <c r="FD1076" i="84"/>
  <c r="FD1084" i="84"/>
  <c r="FD1071" i="84"/>
  <c r="D283" i="84"/>
  <c r="F282" i="84"/>
  <c r="A282" i="84" s="1"/>
  <c r="B1083" i="84"/>
  <c r="FB1072" i="84"/>
  <c r="FC1072" i="84" s="1"/>
  <c r="FD1072" i="84" s="1"/>
  <c r="A1072" i="84"/>
  <c r="FD1081" i="84"/>
  <c r="A1096" i="84"/>
  <c r="B1107" i="84"/>
  <c r="FB1096" i="84"/>
  <c r="FC1096" i="84" s="1"/>
  <c r="A1090" i="84"/>
  <c r="FB1090" i="84"/>
  <c r="FC1090" i="84" s="1"/>
  <c r="B1101" i="84"/>
  <c r="FD1079" i="84"/>
  <c r="A1091" i="84" l="1"/>
  <c r="FB1091" i="84"/>
  <c r="FC1091" i="84" s="1"/>
  <c r="FD1091" i="84" s="1"/>
  <c r="B1102" i="84"/>
  <c r="F392" i="84"/>
  <c r="A392" i="84" s="1"/>
  <c r="D393" i="84"/>
  <c r="FD1092" i="84"/>
  <c r="FD1082" i="84"/>
  <c r="FB1099" i="84"/>
  <c r="FC1099" i="84" s="1"/>
  <c r="A1099" i="84"/>
  <c r="B1110" i="84"/>
  <c r="FD1090" i="84"/>
  <c r="FD1096" i="84"/>
  <c r="F283" i="84"/>
  <c r="D284" i="84"/>
  <c r="FB1097" i="84"/>
  <c r="FC1097" i="84" s="1"/>
  <c r="A1097" i="84"/>
  <c r="B1108" i="84"/>
  <c r="FB1107" i="84"/>
  <c r="FC1107" i="84" s="1"/>
  <c r="A1107" i="84"/>
  <c r="B1118" i="84"/>
  <c r="A1100" i="84"/>
  <c r="FB1100" i="84"/>
  <c r="FC1100" i="84" s="1"/>
  <c r="B1111" i="84"/>
  <c r="A1098" i="84"/>
  <c r="FB1098" i="84"/>
  <c r="FC1098" i="84" s="1"/>
  <c r="B1109" i="84"/>
  <c r="FD1087" i="84"/>
  <c r="FB1106" i="84"/>
  <c r="FC1106" i="84" s="1"/>
  <c r="A1106" i="84"/>
  <c r="B1117" i="84"/>
  <c r="FC393" i="84"/>
  <c r="FD393" i="84" s="1"/>
  <c r="FB393" i="84"/>
  <c r="B394" i="84"/>
  <c r="FD1088" i="84"/>
  <c r="FB1083" i="84"/>
  <c r="FC1083" i="84" s="1"/>
  <c r="A1083" i="84"/>
  <c r="B1094" i="84"/>
  <c r="A64" i="84"/>
  <c r="FC64" i="84"/>
  <c r="FD64" i="84" s="1"/>
  <c r="FB64" i="84"/>
  <c r="B65" i="84"/>
  <c r="A1093" i="84"/>
  <c r="FB1093" i="84"/>
  <c r="FC1093" i="84" s="1"/>
  <c r="B1104" i="84"/>
  <c r="FD1086" i="84"/>
  <c r="FD1089" i="84"/>
  <c r="FB1103" i="84"/>
  <c r="FC1103" i="84" s="1"/>
  <c r="B1114" i="84"/>
  <c r="A1103" i="84"/>
  <c r="FD1095" i="84"/>
  <c r="FB1101" i="84"/>
  <c r="FC1101" i="84" s="1"/>
  <c r="A1101" i="84"/>
  <c r="B1112" i="84"/>
  <c r="FB173" i="84"/>
  <c r="A173" i="84"/>
  <c r="FC173" i="84"/>
  <c r="FD173" i="84" s="1"/>
  <c r="B174" i="84"/>
  <c r="FC283" i="84"/>
  <c r="FD283" i="84" s="1"/>
  <c r="FB283" i="84"/>
  <c r="B284" i="84"/>
  <c r="A283" i="84"/>
  <c r="F393" i="84" l="1"/>
  <c r="A393" i="84" s="1"/>
  <c r="D394" i="84"/>
  <c r="FB1102" i="84"/>
  <c r="FC1102" i="84" s="1"/>
  <c r="FD1102" i="84" s="1"/>
  <c r="A1102" i="84"/>
  <c r="B1113" i="84"/>
  <c r="FB1111" i="84"/>
  <c r="FC1111" i="84" s="1"/>
  <c r="B1122" i="84"/>
  <c r="A1111" i="84"/>
  <c r="F284" i="84"/>
  <c r="A284" i="84" s="1"/>
  <c r="D285" i="84"/>
  <c r="FD1100" i="84"/>
  <c r="B285" i="84"/>
  <c r="FC284" i="84"/>
  <c r="FD284" i="84" s="1"/>
  <c r="FB284" i="84"/>
  <c r="FB394" i="84"/>
  <c r="FC394" i="84"/>
  <c r="FD394" i="84" s="1"/>
  <c r="B395" i="84"/>
  <c r="A1110" i="84"/>
  <c r="FB1110" i="84"/>
  <c r="FC1110" i="84" s="1"/>
  <c r="B1121" i="84"/>
  <c r="FD1099" i="84"/>
  <c r="A1104" i="84"/>
  <c r="B1115" i="84"/>
  <c r="FB1104" i="84"/>
  <c r="FC1104" i="84" s="1"/>
  <c r="A1108" i="84"/>
  <c r="FB1108" i="84"/>
  <c r="FC1108" i="84" s="1"/>
  <c r="B1119" i="84"/>
  <c r="FD1101" i="84"/>
  <c r="FD1103" i="84"/>
  <c r="FD1106" i="84"/>
  <c r="FB1109" i="84"/>
  <c r="FC1109" i="84" s="1"/>
  <c r="A1109" i="84"/>
  <c r="B1120" i="84"/>
  <c r="A1118" i="84"/>
  <c r="FB1118" i="84"/>
  <c r="FC1118" i="84" s="1"/>
  <c r="B1129" i="84"/>
  <c r="FD1107" i="84"/>
  <c r="FD1093" i="84"/>
  <c r="A174" i="84"/>
  <c r="FB174" i="84"/>
  <c r="FC174" i="84"/>
  <c r="FD174" i="84" s="1"/>
  <c r="B175" i="84"/>
  <c r="FB1094" i="84"/>
  <c r="FC1094" i="84" s="1"/>
  <c r="A1094" i="84"/>
  <c r="B1105" i="84"/>
  <c r="FD1083" i="84"/>
  <c r="FD1097" i="84"/>
  <c r="A1112" i="84"/>
  <c r="FB1112" i="84"/>
  <c r="FC1112" i="84" s="1"/>
  <c r="FD1112" i="84" s="1"/>
  <c r="B1123" i="84"/>
  <c r="FB1114" i="84"/>
  <c r="FC1114" i="84" s="1"/>
  <c r="A1114" i="84"/>
  <c r="B1125" i="84"/>
  <c r="FC65" i="84"/>
  <c r="A65" i="84"/>
  <c r="FB65" i="84"/>
  <c r="B66" i="84"/>
  <c r="FB1117" i="84"/>
  <c r="FC1117" i="84" s="1"/>
  <c r="A1117" i="84"/>
  <c r="B1128" i="84"/>
  <c r="FD1098" i="84"/>
  <c r="A1113" i="84" l="1"/>
  <c r="FB1113" i="84"/>
  <c r="FC1113" i="84" s="1"/>
  <c r="FD1113" i="84" s="1"/>
  <c r="B1124" i="84"/>
  <c r="D395" i="84"/>
  <c r="F394" i="84"/>
  <c r="A394" i="84" s="1"/>
  <c r="A1129" i="84"/>
  <c r="B1140" i="84"/>
  <c r="FB1129" i="84"/>
  <c r="FC1129" i="84" s="1"/>
  <c r="FD1108" i="84"/>
  <c r="FC285" i="84"/>
  <c r="FD285" i="84" s="1"/>
  <c r="FB285" i="84"/>
  <c r="B286" i="84"/>
  <c r="FC175" i="84"/>
  <c r="FD175" i="84" s="1"/>
  <c r="FB175" i="84"/>
  <c r="A175" i="84"/>
  <c r="B176" i="84"/>
  <c r="FD1117" i="84"/>
  <c r="FD1114" i="84"/>
  <c r="FD1118" i="84"/>
  <c r="FB1115" i="84"/>
  <c r="FC1115" i="84" s="1"/>
  <c r="A1115" i="84"/>
  <c r="B1126" i="84"/>
  <c r="A1121" i="84"/>
  <c r="FB1121" i="84"/>
  <c r="FC1121" i="84" s="1"/>
  <c r="B1132" i="84"/>
  <c r="A1105" i="84"/>
  <c r="FB1105" i="84"/>
  <c r="FC1105" i="84" s="1"/>
  <c r="B1116" i="84"/>
  <c r="FD1110" i="84"/>
  <c r="FD1109" i="84"/>
  <c r="F285" i="84"/>
  <c r="A285" i="84" s="1"/>
  <c r="D286" i="84"/>
  <c r="FD1111" i="84"/>
  <c r="FB1123" i="84"/>
  <c r="FC1123" i="84" s="1"/>
  <c r="B1134" i="84"/>
  <c r="A1123" i="84"/>
  <c r="FC66" i="84"/>
  <c r="FD66" i="84" s="1"/>
  <c r="A66" i="84"/>
  <c r="FB66" i="84"/>
  <c r="B67" i="84"/>
  <c r="FD65" i="84"/>
  <c r="FB1125" i="84"/>
  <c r="FC1125" i="84" s="1"/>
  <c r="A1125" i="84"/>
  <c r="B1136" i="84"/>
  <c r="B396" i="84"/>
  <c r="FC395" i="84"/>
  <c r="FD395" i="84" s="1"/>
  <c r="FB395" i="84"/>
  <c r="FD1104" i="84"/>
  <c r="FB1122" i="84"/>
  <c r="FC1122" i="84" s="1"/>
  <c r="A1122" i="84"/>
  <c r="B1133" i="84"/>
  <c r="FB1119" i="84"/>
  <c r="FC1119" i="84" s="1"/>
  <c r="A1119" i="84"/>
  <c r="B1130" i="84"/>
  <c r="A1128" i="84"/>
  <c r="FB1128" i="84"/>
  <c r="FC1128" i="84" s="1"/>
  <c r="B1139" i="84"/>
  <c r="FD1094" i="84"/>
  <c r="A1120" i="84"/>
  <c r="FB1120" i="84"/>
  <c r="FC1120" i="84" s="1"/>
  <c r="B1131" i="84"/>
  <c r="D396" i="84" l="1"/>
  <c r="F395" i="84"/>
  <c r="A395" i="84" s="1"/>
  <c r="FB1124" i="84"/>
  <c r="FC1124" i="84" s="1"/>
  <c r="FD1124" i="84" s="1"/>
  <c r="A1124" i="84"/>
  <c r="B1135" i="84"/>
  <c r="A1133" i="84"/>
  <c r="B1144" i="84"/>
  <c r="FB1133" i="84"/>
  <c r="FC1133" i="84" s="1"/>
  <c r="FD1129" i="84"/>
  <c r="FC286" i="84"/>
  <c r="FD286" i="84" s="1"/>
  <c r="FB286" i="84"/>
  <c r="B287" i="84"/>
  <c r="FC396" i="84"/>
  <c r="FD396" i="84" s="1"/>
  <c r="FB396" i="84"/>
  <c r="B397" i="84"/>
  <c r="A1140" i="84"/>
  <c r="FB1140" i="84"/>
  <c r="FC1140" i="84" s="1"/>
  <c r="B1151" i="84"/>
  <c r="A1139" i="84"/>
  <c r="FB1139" i="84"/>
  <c r="FC1139" i="84" s="1"/>
  <c r="B1150" i="84"/>
  <c r="FD1121" i="84"/>
  <c r="FC176" i="84"/>
  <c r="FD176" i="84" s="1"/>
  <c r="FB176" i="84"/>
  <c r="A176" i="84"/>
  <c r="B177" i="84"/>
  <c r="FD1128" i="84"/>
  <c r="A1130" i="84"/>
  <c r="FB1130" i="84"/>
  <c r="FC1130" i="84" s="1"/>
  <c r="B1141" i="84"/>
  <c r="FD1119" i="84"/>
  <c r="FD1123" i="84"/>
  <c r="F286" i="84"/>
  <c r="A286" i="84" s="1"/>
  <c r="D287" i="84"/>
  <c r="FD1125" i="84"/>
  <c r="A1116" i="84"/>
  <c r="FB1116" i="84"/>
  <c r="FC1116" i="84" s="1"/>
  <c r="B1127" i="84"/>
  <c r="FD1122" i="84"/>
  <c r="FD1105" i="84"/>
  <c r="A1126" i="84"/>
  <c r="FB1126" i="84"/>
  <c r="FC1126" i="84" s="1"/>
  <c r="B1137" i="84"/>
  <c r="FD1115" i="84"/>
  <c r="A1131" i="84"/>
  <c r="FB1131" i="84"/>
  <c r="FC1131" i="84" s="1"/>
  <c r="FD1131" i="84" s="1"/>
  <c r="B1142" i="84"/>
  <c r="A1136" i="84"/>
  <c r="FB1136" i="84"/>
  <c r="FC1136" i="84" s="1"/>
  <c r="B1147" i="84"/>
  <c r="A1134" i="84"/>
  <c r="FB1134" i="84"/>
  <c r="FC1134" i="84" s="1"/>
  <c r="B1145" i="84"/>
  <c r="A67" i="84"/>
  <c r="FC67" i="84"/>
  <c r="FB67" i="84"/>
  <c r="B68" i="84"/>
  <c r="FD1120" i="84"/>
  <c r="A1132" i="84"/>
  <c r="B1143" i="84"/>
  <c r="FB1132" i="84"/>
  <c r="FC1132" i="84" s="1"/>
  <c r="B1146" i="84" l="1"/>
  <c r="A1135" i="84"/>
  <c r="FB1135" i="84"/>
  <c r="FC1135" i="84" s="1"/>
  <c r="FD1135" i="84" s="1"/>
  <c r="F396" i="84"/>
  <c r="A396" i="84" s="1"/>
  <c r="D397" i="84"/>
  <c r="FD1134" i="84"/>
  <c r="A177" i="84"/>
  <c r="FB177" i="84"/>
  <c r="FC177" i="84"/>
  <c r="FD177" i="84" s="1"/>
  <c r="B178" i="84"/>
  <c r="A1142" i="84"/>
  <c r="FB1142" i="84"/>
  <c r="FC1142" i="84" s="1"/>
  <c r="B1153" i="84"/>
  <c r="A1151" i="84"/>
  <c r="B1162" i="84"/>
  <c r="FB1151" i="84"/>
  <c r="FC1151" i="84" s="1"/>
  <c r="FD1136" i="84"/>
  <c r="A1150" i="84"/>
  <c r="FB1150" i="84"/>
  <c r="FC1150" i="84" s="1"/>
  <c r="B1161" i="84"/>
  <c r="FD1132" i="84"/>
  <c r="FC68" i="84"/>
  <c r="FB68" i="84"/>
  <c r="A68" i="84"/>
  <c r="B69" i="84"/>
  <c r="FD67" i="84"/>
  <c r="FB1127" i="84"/>
  <c r="FC1127" i="84" s="1"/>
  <c r="A1127" i="84"/>
  <c r="B1138" i="84"/>
  <c r="A1141" i="84"/>
  <c r="FB1141" i="84"/>
  <c r="FC1141" i="84" s="1"/>
  <c r="B1152" i="84"/>
  <c r="FD1133" i="84"/>
  <c r="FC287" i="84"/>
  <c r="FD287" i="84" s="1"/>
  <c r="FB287" i="84"/>
  <c r="B288" i="84"/>
  <c r="FD1139" i="84"/>
  <c r="FD1126" i="84"/>
  <c r="A1137" i="84"/>
  <c r="FB1137" i="84"/>
  <c r="FC1137" i="84" s="1"/>
  <c r="B1148" i="84"/>
  <c r="FD1130" i="84"/>
  <c r="A1143" i="84"/>
  <c r="FB1143" i="84"/>
  <c r="FC1143" i="84" s="1"/>
  <c r="B1154" i="84"/>
  <c r="A1145" i="84"/>
  <c r="FB1145" i="84"/>
  <c r="FC1145" i="84" s="1"/>
  <c r="B1156" i="84"/>
  <c r="FD1140" i="84"/>
  <c r="FD1116" i="84"/>
  <c r="A1147" i="84"/>
  <c r="FB1147" i="84"/>
  <c r="FC1147" i="84" s="1"/>
  <c r="B1158" i="84"/>
  <c r="FC397" i="84"/>
  <c r="FD397" i="84" s="1"/>
  <c r="FB397" i="84"/>
  <c r="B398" i="84"/>
  <c r="A1144" i="84"/>
  <c r="FB1144" i="84"/>
  <c r="FC1144" i="84" s="1"/>
  <c r="B1155" i="84"/>
  <c r="F287" i="84"/>
  <c r="D288" i="84"/>
  <c r="D398" i="84" l="1"/>
  <c r="F397" i="84"/>
  <c r="A397" i="84" s="1"/>
  <c r="A1146" i="84"/>
  <c r="FB1146" i="84"/>
  <c r="FC1146" i="84" s="1"/>
  <c r="FD1146" i="84" s="1"/>
  <c r="B1157" i="84"/>
  <c r="FD1142" i="84"/>
  <c r="F288" i="84"/>
  <c r="A288" i="84" s="1"/>
  <c r="D289" i="84"/>
  <c r="FB1156" i="84"/>
  <c r="FC1156" i="84" s="1"/>
  <c r="A1156" i="84"/>
  <c r="B1167" i="84"/>
  <c r="FC288" i="84"/>
  <c r="FD288" i="84" s="1"/>
  <c r="FB288" i="84"/>
  <c r="B289" i="84"/>
  <c r="A287" i="84"/>
  <c r="A1138" i="84"/>
  <c r="B1149" i="84"/>
  <c r="FB1138" i="84"/>
  <c r="FC1138" i="84" s="1"/>
  <c r="FD68" i="84"/>
  <c r="A1148" i="84"/>
  <c r="FB1148" i="84"/>
  <c r="FC1148" i="84" s="1"/>
  <c r="B1159" i="84"/>
  <c r="FB1152" i="84"/>
  <c r="FC1152" i="84" s="1"/>
  <c r="A1152" i="84"/>
  <c r="B1163" i="84"/>
  <c r="FB69" i="84"/>
  <c r="A69" i="84"/>
  <c r="FC69" i="84"/>
  <c r="B70" i="84"/>
  <c r="B1165" i="84"/>
  <c r="A1154" i="84"/>
  <c r="FB1154" i="84"/>
  <c r="FC1154" i="84" s="1"/>
  <c r="A178" i="84"/>
  <c r="FB178" i="84"/>
  <c r="FC178" i="84"/>
  <c r="FD178" i="84" s="1"/>
  <c r="B179" i="84"/>
  <c r="FB1162" i="84"/>
  <c r="FC1162" i="84" s="1"/>
  <c r="A1162" i="84"/>
  <c r="B1173" i="84"/>
  <c r="FD1144" i="84"/>
  <c r="FD1145" i="84"/>
  <c r="FD1127" i="84"/>
  <c r="FB1161" i="84"/>
  <c r="FC1161" i="84" s="1"/>
  <c r="A1161" i="84"/>
  <c r="B1172" i="84"/>
  <c r="FB1153" i="84"/>
  <c r="FC1153" i="84" s="1"/>
  <c r="FD1153" i="84" s="1"/>
  <c r="A1153" i="84"/>
  <c r="B1164" i="84"/>
  <c r="A1158" i="84"/>
  <c r="FB1158" i="84"/>
  <c r="FC1158" i="84" s="1"/>
  <c r="B1169" i="84"/>
  <c r="FD1137" i="84"/>
  <c r="FD1141" i="84"/>
  <c r="FD1151" i="84"/>
  <c r="A1155" i="84"/>
  <c r="FB1155" i="84"/>
  <c r="FC1155" i="84" s="1"/>
  <c r="B1166" i="84"/>
  <c r="FD1143" i="84"/>
  <c r="B399" i="84"/>
  <c r="FC398" i="84"/>
  <c r="FD398" i="84" s="1"/>
  <c r="FB398" i="84"/>
  <c r="FD1147" i="84"/>
  <c r="FD1150" i="84"/>
  <c r="A1157" i="84" l="1"/>
  <c r="B1168" i="84"/>
  <c r="FB1157" i="84"/>
  <c r="FC1157" i="84" s="1"/>
  <c r="FD1157" i="84" s="1"/>
  <c r="F398" i="84"/>
  <c r="A398" i="84" s="1"/>
  <c r="D399" i="84"/>
  <c r="FD1155" i="84"/>
  <c r="FB1172" i="84"/>
  <c r="FC1172" i="84" s="1"/>
  <c r="A1172" i="84"/>
  <c r="B1183" i="84"/>
  <c r="FD1138" i="84"/>
  <c r="FB1167" i="84"/>
  <c r="FC1167" i="84" s="1"/>
  <c r="A1167" i="84"/>
  <c r="B1178" i="84"/>
  <c r="FB1169" i="84"/>
  <c r="FC1169" i="84" s="1"/>
  <c r="A1169" i="84"/>
  <c r="B1180" i="84"/>
  <c r="A70" i="84"/>
  <c r="FC70" i="84"/>
  <c r="FD70" i="84" s="1"/>
  <c r="FB70" i="84"/>
  <c r="B71" i="84"/>
  <c r="A1149" i="84"/>
  <c r="FB1149" i="84"/>
  <c r="FC1149" i="84" s="1"/>
  <c r="B1160" i="84"/>
  <c r="FC289" i="84"/>
  <c r="FD289" i="84" s="1"/>
  <c r="FB289" i="84"/>
  <c r="B290" i="84"/>
  <c r="A1159" i="84"/>
  <c r="FB1159" i="84"/>
  <c r="FC1159" i="84" s="1"/>
  <c r="B1170" i="84"/>
  <c r="FB1165" i="84"/>
  <c r="FC1165" i="84" s="1"/>
  <c r="A1165" i="84"/>
  <c r="B1176" i="84"/>
  <c r="FD1152" i="84"/>
  <c r="FD1161" i="84"/>
  <c r="F289" i="84"/>
  <c r="A289" i="84" s="1"/>
  <c r="D290" i="84"/>
  <c r="FD1148" i="84"/>
  <c r="FD1156" i="84"/>
  <c r="FD1158" i="84"/>
  <c r="FC399" i="84"/>
  <c r="FD399" i="84" s="1"/>
  <c r="FB399" i="84"/>
  <c r="B400" i="84"/>
  <c r="FD1154" i="84"/>
  <c r="FD69" i="84"/>
  <c r="FB1173" i="84"/>
  <c r="FC1173" i="84" s="1"/>
  <c r="A1173" i="84"/>
  <c r="B1184" i="84"/>
  <c r="B180" i="84"/>
  <c r="A179" i="84"/>
  <c r="FB179" i="84"/>
  <c r="FC179" i="84"/>
  <c r="FD179" i="84" s="1"/>
  <c r="FB1166" i="84"/>
  <c r="FC1166" i="84" s="1"/>
  <c r="A1166" i="84"/>
  <c r="B1177" i="84"/>
  <c r="FB1164" i="84"/>
  <c r="FC1164" i="84" s="1"/>
  <c r="A1164" i="84"/>
  <c r="B1175" i="84"/>
  <c r="FD1162" i="84"/>
  <c r="FB1163" i="84"/>
  <c r="FC1163" i="84" s="1"/>
  <c r="A1163" i="84"/>
  <c r="B1174" i="84"/>
  <c r="D400" i="84" l="1"/>
  <c r="F399" i="84"/>
  <c r="A399" i="84" s="1"/>
  <c r="B1179" i="84"/>
  <c r="FB1168" i="84"/>
  <c r="FC1168" i="84" s="1"/>
  <c r="FD1168" i="84" s="1"/>
  <c r="A1168" i="84"/>
  <c r="FC400" i="84"/>
  <c r="FD400" i="84" s="1"/>
  <c r="FB400" i="84"/>
  <c r="B401" i="84"/>
  <c r="FD1159" i="84"/>
  <c r="FD1169" i="84"/>
  <c r="A180" i="84"/>
  <c r="FB180" i="84"/>
  <c r="FC180" i="84"/>
  <c r="FD180" i="84" s="1"/>
  <c r="B181" i="84"/>
  <c r="FC71" i="84"/>
  <c r="B72" i="84"/>
  <c r="FB71" i="84"/>
  <c r="A71" i="84"/>
  <c r="A1180" i="84"/>
  <c r="FB1180" i="84"/>
  <c r="FC1180" i="84" s="1"/>
  <c r="B1191" i="84"/>
  <c r="FD1172" i="84"/>
  <c r="FD1149" i="84"/>
  <c r="F290" i="84"/>
  <c r="A290" i="84" s="1"/>
  <c r="D291" i="84"/>
  <c r="A1183" i="84"/>
  <c r="FB1183" i="84"/>
  <c r="FC1183" i="84" s="1"/>
  <c r="B1194" i="84"/>
  <c r="FD1173" i="84"/>
  <c r="FC290" i="84"/>
  <c r="FD290" i="84" s="1"/>
  <c r="FB290" i="84"/>
  <c r="B291" i="84"/>
  <c r="FB1174" i="84"/>
  <c r="FC1174" i="84" s="1"/>
  <c r="A1174" i="84"/>
  <c r="B1185" i="84"/>
  <c r="FB1175" i="84"/>
  <c r="FC1175" i="84" s="1"/>
  <c r="A1175" i="84"/>
  <c r="B1186" i="84"/>
  <c r="FD1163" i="84"/>
  <c r="A1176" i="84"/>
  <c r="FB1176" i="84"/>
  <c r="FC1176" i="84" s="1"/>
  <c r="B1187" i="84"/>
  <c r="FD1165" i="84"/>
  <c r="FB1170" i="84"/>
  <c r="FC1170" i="84" s="1"/>
  <c r="A1170" i="84"/>
  <c r="B1181" i="84"/>
  <c r="FD1164" i="84"/>
  <c r="A1177" i="84"/>
  <c r="FB1177" i="84"/>
  <c r="FC1177" i="84" s="1"/>
  <c r="B1188" i="84"/>
  <c r="FD1166" i="84"/>
  <c r="FB1184" i="84"/>
  <c r="FC1184" i="84" s="1"/>
  <c r="A1184" i="84"/>
  <c r="B1195" i="84"/>
  <c r="A1178" i="84"/>
  <c r="FB1178" i="84"/>
  <c r="FC1178" i="84" s="1"/>
  <c r="B1189" i="84"/>
  <c r="FD1167" i="84"/>
  <c r="FB1160" i="84"/>
  <c r="FC1160" i="84" s="1"/>
  <c r="A1160" i="84"/>
  <c r="B1171" i="84"/>
  <c r="B1190" i="84" l="1"/>
  <c r="FB1179" i="84"/>
  <c r="FC1179" i="84" s="1"/>
  <c r="FD1179" i="84" s="1"/>
  <c r="A1179" i="84"/>
  <c r="F400" i="84"/>
  <c r="A400" i="84" s="1"/>
  <c r="D401" i="84"/>
  <c r="FB1189" i="84"/>
  <c r="FC1189" i="84" s="1"/>
  <c r="A1189" i="84"/>
  <c r="B1200" i="84"/>
  <c r="FB1187" i="84"/>
  <c r="FC1187" i="84" s="1"/>
  <c r="A1187" i="84"/>
  <c r="B1198" i="84"/>
  <c r="FD1174" i="84"/>
  <c r="FB1171" i="84"/>
  <c r="FC1171" i="84" s="1"/>
  <c r="A1171" i="84"/>
  <c r="B1182" i="84"/>
  <c r="FD1180" i="84"/>
  <c r="FD1178" i="84"/>
  <c r="FB1186" i="84"/>
  <c r="FC1186" i="84" s="1"/>
  <c r="A1186" i="84"/>
  <c r="B1197" i="84"/>
  <c r="F291" i="84"/>
  <c r="A291" i="84" s="1"/>
  <c r="D292" i="84"/>
  <c r="A72" i="84"/>
  <c r="FC72" i="84"/>
  <c r="FB72" i="84"/>
  <c r="B73" i="84"/>
  <c r="B402" i="84"/>
  <c r="FC401" i="84"/>
  <c r="FD401" i="84" s="1"/>
  <c r="FB401" i="84"/>
  <c r="FB1185" i="84"/>
  <c r="FC1185" i="84" s="1"/>
  <c r="A1185" i="84"/>
  <c r="B1196" i="84"/>
  <c r="FB1188" i="84"/>
  <c r="FC1188" i="84" s="1"/>
  <c r="A1188" i="84"/>
  <c r="B1199" i="84"/>
  <c r="FD1176" i="84"/>
  <c r="FB1194" i="84"/>
  <c r="FC1194" i="84" s="1"/>
  <c r="FD1194" i="84" s="1"/>
  <c r="A1194" i="84"/>
  <c r="B1205" i="84"/>
  <c r="FD71" i="84"/>
  <c r="FD1160" i="84"/>
  <c r="FD1184" i="84"/>
  <c r="FD1177" i="84"/>
  <c r="FD1175" i="84"/>
  <c r="FC291" i="84"/>
  <c r="FD291" i="84" s="1"/>
  <c r="FB291" i="84"/>
  <c r="B292" i="84"/>
  <c r="FB1191" i="84"/>
  <c r="FC1191" i="84" s="1"/>
  <c r="FD1191" i="84" s="1"/>
  <c r="A1191" i="84"/>
  <c r="B1202" i="84"/>
  <c r="FD1183" i="84"/>
  <c r="A181" i="84"/>
  <c r="FC181" i="84"/>
  <c r="FD181" i="84" s="1"/>
  <c r="FB181" i="84"/>
  <c r="B182" i="84"/>
  <c r="FD1170" i="84"/>
  <c r="FB1195" i="84"/>
  <c r="FC1195" i="84" s="1"/>
  <c r="FD1195" i="84" s="1"/>
  <c r="A1195" i="84"/>
  <c r="B1206" i="84"/>
  <c r="A1181" i="84"/>
  <c r="FB1181" i="84"/>
  <c r="FC1181" i="84" s="1"/>
  <c r="B1192" i="84"/>
  <c r="D402" i="84" l="1"/>
  <c r="F401" i="84"/>
  <c r="A401" i="84" s="1"/>
  <c r="B1201" i="84"/>
  <c r="FB1190" i="84"/>
  <c r="FC1190" i="84" s="1"/>
  <c r="FD1190" i="84" s="1"/>
  <c r="A1190" i="84"/>
  <c r="A1205" i="84"/>
  <c r="B1216" i="84"/>
  <c r="FB1205" i="84"/>
  <c r="FC1205" i="84" s="1"/>
  <c r="FD1205" i="84" s="1"/>
  <c r="FB1196" i="84"/>
  <c r="FC1196" i="84" s="1"/>
  <c r="FD1196" i="84" s="1"/>
  <c r="A1196" i="84"/>
  <c r="B1207" i="84"/>
  <c r="FB1200" i="84"/>
  <c r="FC1200" i="84" s="1"/>
  <c r="FD1200" i="84" s="1"/>
  <c r="A1200" i="84"/>
  <c r="B1211" i="84"/>
  <c r="FC182" i="84"/>
  <c r="FD182" i="84" s="1"/>
  <c r="FB182" i="84"/>
  <c r="A182" i="84"/>
  <c r="B183" i="84"/>
  <c r="FB73" i="84"/>
  <c r="A73" i="84"/>
  <c r="FC73" i="84"/>
  <c r="FD73" i="84" s="1"/>
  <c r="B74" i="84"/>
  <c r="FD1171" i="84"/>
  <c r="FD1188" i="84"/>
  <c r="FC402" i="84"/>
  <c r="FD402" i="84" s="1"/>
  <c r="FB402" i="84"/>
  <c r="B403" i="84"/>
  <c r="FD72" i="84"/>
  <c r="A1182" i="84"/>
  <c r="FB1182" i="84"/>
  <c r="FC1182" i="84" s="1"/>
  <c r="B1193" i="84"/>
  <c r="F292" i="84"/>
  <c r="D293" i="84"/>
  <c r="FD1187" i="84"/>
  <c r="A1199" i="84"/>
  <c r="B1210" i="84"/>
  <c r="FB1199" i="84"/>
  <c r="FC1199" i="84" s="1"/>
  <c r="FD1199" i="84" s="1"/>
  <c r="FB1192" i="84"/>
  <c r="FC1192" i="84" s="1"/>
  <c r="FD1192" i="84" s="1"/>
  <c r="A1192" i="84"/>
  <c r="B1203" i="84"/>
  <c r="FD1186" i="84"/>
  <c r="FB1198" i="84"/>
  <c r="FC1198" i="84" s="1"/>
  <c r="FD1198" i="84" s="1"/>
  <c r="A1198" i="84"/>
  <c r="B1209" i="84"/>
  <c r="FD1181" i="84"/>
  <c r="B1213" i="84"/>
  <c r="A1202" i="84"/>
  <c r="FB1202" i="84"/>
  <c r="FC1202" i="84" s="1"/>
  <c r="FD1185" i="84"/>
  <c r="FD1189" i="84"/>
  <c r="FB1197" i="84"/>
  <c r="FC1197" i="84" s="1"/>
  <c r="FD1197" i="84" s="1"/>
  <c r="A1197" i="84"/>
  <c r="B1208" i="84"/>
  <c r="B1217" i="84"/>
  <c r="FB1206" i="84"/>
  <c r="FC1206" i="84" s="1"/>
  <c r="A1206" i="84"/>
  <c r="FC292" i="84"/>
  <c r="FD292" i="84" s="1"/>
  <c r="FB292" i="84"/>
  <c r="A292" i="84"/>
  <c r="B293" i="84"/>
  <c r="A1201" i="84" l="1"/>
  <c r="FB1201" i="84"/>
  <c r="FC1201" i="84" s="1"/>
  <c r="FD1201" i="84" s="1"/>
  <c r="B1212" i="84"/>
  <c r="F402" i="84"/>
  <c r="A402" i="84" s="1"/>
  <c r="D403" i="84"/>
  <c r="FB1216" i="84"/>
  <c r="FC1216" i="84" s="1"/>
  <c r="A1216" i="84"/>
  <c r="B1227" i="84"/>
  <c r="FB1193" i="84"/>
  <c r="FC1193" i="84" s="1"/>
  <c r="FD1193" i="84" s="1"/>
  <c r="B1204" i="84"/>
  <c r="A1193" i="84"/>
  <c r="FC74" i="84"/>
  <c r="FD74" i="84" s="1"/>
  <c r="FB74" i="84"/>
  <c r="A74" i="84"/>
  <c r="B75" i="84"/>
  <c r="FB1207" i="84"/>
  <c r="FC1207" i="84" s="1"/>
  <c r="A1207" i="84"/>
  <c r="B1218" i="84"/>
  <c r="A1208" i="84"/>
  <c r="B1219" i="84"/>
  <c r="FB1208" i="84"/>
  <c r="FC1208" i="84" s="1"/>
  <c r="FD1202" i="84"/>
  <c r="FC293" i="84"/>
  <c r="FD293" i="84" s="1"/>
  <c r="FB293" i="84"/>
  <c r="B294" i="84"/>
  <c r="FC403" i="84"/>
  <c r="FD403" i="84" s="1"/>
  <c r="FB403" i="84"/>
  <c r="B404" i="84"/>
  <c r="FD1206" i="84"/>
  <c r="FB1203" i="84"/>
  <c r="FC1203" i="84" s="1"/>
  <c r="A1203" i="84"/>
  <c r="B1214" i="84"/>
  <c r="FB1210" i="84"/>
  <c r="FC1210" i="84" s="1"/>
  <c r="A1210" i="84"/>
  <c r="B1221" i="84"/>
  <c r="F293" i="84"/>
  <c r="A293" i="84" s="1"/>
  <c r="D294" i="84"/>
  <c r="A1209" i="84"/>
  <c r="FB1209" i="84"/>
  <c r="FC1209" i="84" s="1"/>
  <c r="B1220" i="84"/>
  <c r="A1217" i="84"/>
  <c r="B1228" i="84"/>
  <c r="FB1217" i="84"/>
  <c r="FC1217" i="84" s="1"/>
  <c r="FD1182" i="84"/>
  <c r="A1211" i="84"/>
  <c r="B1222" i="84"/>
  <c r="FB1211" i="84"/>
  <c r="FC1211" i="84" s="1"/>
  <c r="A1213" i="84"/>
  <c r="FB1213" i="84"/>
  <c r="FC1213" i="84" s="1"/>
  <c r="B1224" i="84"/>
  <c r="B184" i="84"/>
  <c r="FC183" i="84"/>
  <c r="FD183" i="84" s="1"/>
  <c r="FB183" i="84"/>
  <c r="A183" i="84"/>
  <c r="D404" i="84" l="1"/>
  <c r="F403" i="84"/>
  <c r="A403" i="84" s="1"/>
  <c r="A1212" i="84"/>
  <c r="B1223" i="84"/>
  <c r="FB1212" i="84"/>
  <c r="FC1212" i="84" s="1"/>
  <c r="FD1212" i="84" s="1"/>
  <c r="A1219" i="84"/>
  <c r="FB1219" i="84"/>
  <c r="FC1219" i="84" s="1"/>
  <c r="FD1219" i="84" s="1"/>
  <c r="B1230" i="84"/>
  <c r="A1227" i="84"/>
  <c r="FB1227" i="84"/>
  <c r="FC1227" i="84" s="1"/>
  <c r="B1238" i="84"/>
  <c r="FD1216" i="84"/>
  <c r="A1224" i="84"/>
  <c r="FB1224" i="84"/>
  <c r="FC1224" i="84" s="1"/>
  <c r="B1235" i="84"/>
  <c r="FB1214" i="84"/>
  <c r="FC1214" i="84" s="1"/>
  <c r="A1214" i="84"/>
  <c r="B1225" i="84"/>
  <c r="FD1203" i="84"/>
  <c r="FD1211" i="84"/>
  <c r="FD1209" i="84"/>
  <c r="B1232" i="84"/>
  <c r="FB1221" i="84"/>
  <c r="FC1221" i="84" s="1"/>
  <c r="A1221" i="84"/>
  <c r="FD1217" i="84"/>
  <c r="FD1210" i="84"/>
  <c r="B185" i="84"/>
  <c r="FC184" i="84"/>
  <c r="FD184" i="84" s="1"/>
  <c r="FB184" i="84"/>
  <c r="A184" i="84"/>
  <c r="FB1204" i="84"/>
  <c r="FC1204" i="84" s="1"/>
  <c r="FD1204" i="84" s="1"/>
  <c r="A1204" i="84"/>
  <c r="B1215" i="84"/>
  <c r="F294" i="84"/>
  <c r="A294" i="84" s="1"/>
  <c r="D295" i="84"/>
  <c r="B405" i="84"/>
  <c r="FC404" i="84"/>
  <c r="FD404" i="84" s="1"/>
  <c r="FB404" i="84"/>
  <c r="FD1213" i="84"/>
  <c r="FB1222" i="84"/>
  <c r="FC1222" i="84" s="1"/>
  <c r="A1222" i="84"/>
  <c r="B1233" i="84"/>
  <c r="FB1228" i="84"/>
  <c r="FC1228" i="84" s="1"/>
  <c r="A1228" i="84"/>
  <c r="B1239" i="84"/>
  <c r="FC294" i="84"/>
  <c r="FD294" i="84" s="1"/>
  <c r="FB294" i="84"/>
  <c r="B295" i="84"/>
  <c r="FD1207" i="84"/>
  <c r="A1218" i="84"/>
  <c r="B1229" i="84"/>
  <c r="FB1218" i="84"/>
  <c r="FC1218" i="84" s="1"/>
  <c r="FD1208" i="84"/>
  <c r="A75" i="84"/>
  <c r="FC75" i="84"/>
  <c r="FB75" i="84"/>
  <c r="B76" i="84"/>
  <c r="FB1220" i="84"/>
  <c r="FC1220" i="84" s="1"/>
  <c r="A1220" i="84"/>
  <c r="B1231" i="84"/>
  <c r="FB1223" i="84" l="1"/>
  <c r="FC1223" i="84" s="1"/>
  <c r="FD1223" i="84" s="1"/>
  <c r="A1223" i="84"/>
  <c r="B1234" i="84"/>
  <c r="F404" i="84"/>
  <c r="A404" i="84" s="1"/>
  <c r="D405" i="84"/>
  <c r="FD1224" i="84"/>
  <c r="FD75" i="84"/>
  <c r="FB1233" i="84"/>
  <c r="FC1233" i="84" s="1"/>
  <c r="A1233" i="84"/>
  <c r="B1244" i="84"/>
  <c r="FD1222" i="84"/>
  <c r="A1225" i="84"/>
  <c r="FB1225" i="84"/>
  <c r="FC1225" i="84" s="1"/>
  <c r="B1236" i="84"/>
  <c r="A76" i="84"/>
  <c r="FC76" i="84"/>
  <c r="FD76" i="84" s="1"/>
  <c r="FB76" i="84"/>
  <c r="B77" i="84"/>
  <c r="A1238" i="84"/>
  <c r="FB1238" i="84"/>
  <c r="FC1238" i="84" s="1"/>
  <c r="B1249" i="84"/>
  <c r="FD1220" i="84"/>
  <c r="F295" i="84"/>
  <c r="A295" i="84" s="1"/>
  <c r="D296" i="84"/>
  <c r="FD1221" i="84"/>
  <c r="FD1227" i="84"/>
  <c r="FD1218" i="84"/>
  <c r="FC295" i="84"/>
  <c r="FD295" i="84" s="1"/>
  <c r="FB295" i="84"/>
  <c r="B296" i="84"/>
  <c r="FD1228" i="84"/>
  <c r="FC405" i="84"/>
  <c r="FD405" i="84" s="1"/>
  <c r="FB405" i="84"/>
  <c r="B406" i="84"/>
  <c r="FB1215" i="84"/>
  <c r="FC1215" i="84" s="1"/>
  <c r="A1215" i="84"/>
  <c r="B1226" i="84"/>
  <c r="A1239" i="84"/>
  <c r="FB1239" i="84"/>
  <c r="FC1239" i="84" s="1"/>
  <c r="B1250" i="84"/>
  <c r="FB1235" i="84"/>
  <c r="FC1235" i="84" s="1"/>
  <c r="A1235" i="84"/>
  <c r="B1246" i="84"/>
  <c r="A1231" i="84"/>
  <c r="B1242" i="84"/>
  <c r="FB1231" i="84"/>
  <c r="FC1231" i="84" s="1"/>
  <c r="FD1231" i="84" s="1"/>
  <c r="FB1229" i="84"/>
  <c r="FC1229" i="84" s="1"/>
  <c r="A1229" i="84"/>
  <c r="B1240" i="84"/>
  <c r="B186" i="84"/>
  <c r="FC185" i="84"/>
  <c r="FD185" i="84" s="1"/>
  <c r="FB185" i="84"/>
  <c r="A185" i="84"/>
  <c r="A1232" i="84"/>
  <c r="FB1232" i="84"/>
  <c r="FC1232" i="84" s="1"/>
  <c r="B1243" i="84"/>
  <c r="FD1214" i="84"/>
  <c r="A1230" i="84"/>
  <c r="FB1230" i="84"/>
  <c r="FC1230" i="84" s="1"/>
  <c r="B1241" i="84"/>
  <c r="F405" i="84" l="1"/>
  <c r="A405" i="84" s="1"/>
  <c r="D406" i="84"/>
  <c r="B1245" i="84"/>
  <c r="FB1234" i="84"/>
  <c r="FC1234" i="84" s="1"/>
  <c r="FD1234" i="84" s="1"/>
  <c r="A1234" i="84"/>
  <c r="FB1249" i="84"/>
  <c r="FC1249" i="84" s="1"/>
  <c r="B1260" i="84"/>
  <c r="A1249" i="84"/>
  <c r="FB1241" i="84"/>
  <c r="FC1241" i="84" s="1"/>
  <c r="A1241" i="84"/>
  <c r="B1252" i="84"/>
  <c r="A1246" i="84"/>
  <c r="FB1246" i="84"/>
  <c r="FC1246" i="84" s="1"/>
  <c r="B1257" i="84"/>
  <c r="FD1235" i="84"/>
  <c r="F296" i="84"/>
  <c r="A296" i="84" s="1"/>
  <c r="D297" i="84"/>
  <c r="FD1230" i="84"/>
  <c r="FB1226" i="84"/>
  <c r="FC1226" i="84" s="1"/>
  <c r="A1226" i="84"/>
  <c r="B1237" i="84"/>
  <c r="FC296" i="84"/>
  <c r="FD296" i="84" s="1"/>
  <c r="FB296" i="84"/>
  <c r="B297" i="84"/>
  <c r="FC77" i="84"/>
  <c r="FB77" i="84"/>
  <c r="A77" i="84"/>
  <c r="B78" i="84"/>
  <c r="FD1233" i="84"/>
  <c r="FB1243" i="84"/>
  <c r="FC1243" i="84" s="1"/>
  <c r="A1243" i="84"/>
  <c r="B1254" i="84"/>
  <c r="A1236" i="84"/>
  <c r="FB1236" i="84"/>
  <c r="FC1236" i="84" s="1"/>
  <c r="B1247" i="84"/>
  <c r="FD1232" i="84"/>
  <c r="FD1215" i="84"/>
  <c r="FD1238" i="84"/>
  <c r="FB1240" i="84"/>
  <c r="FC1240" i="84" s="1"/>
  <c r="A1240" i="84"/>
  <c r="B1251" i="84"/>
  <c r="FB1242" i="84"/>
  <c r="FC1242" i="84" s="1"/>
  <c r="A1242" i="84"/>
  <c r="B1253" i="84"/>
  <c r="FD1229" i="84"/>
  <c r="FB1250" i="84"/>
  <c r="FC1250" i="84" s="1"/>
  <c r="A1250" i="84"/>
  <c r="B1261" i="84"/>
  <c r="FD1239" i="84"/>
  <c r="FC406" i="84"/>
  <c r="FD406" i="84" s="1"/>
  <c r="FB406" i="84"/>
  <c r="B407" i="84"/>
  <c r="FB1244" i="84"/>
  <c r="FC1244" i="84" s="1"/>
  <c r="A1244" i="84"/>
  <c r="B1255" i="84"/>
  <c r="B187" i="84"/>
  <c r="FC186" i="84"/>
  <c r="FD186" i="84" s="1"/>
  <c r="FB186" i="84"/>
  <c r="A186" i="84"/>
  <c r="FD1225" i="84"/>
  <c r="B1256" i="84" l="1"/>
  <c r="A1245" i="84"/>
  <c r="FB1245" i="84"/>
  <c r="FC1245" i="84" s="1"/>
  <c r="FD1245" i="84" s="1"/>
  <c r="F406" i="84"/>
  <c r="A406" i="84" s="1"/>
  <c r="D407" i="84"/>
  <c r="FB1247" i="84"/>
  <c r="FC1247" i="84" s="1"/>
  <c r="A1247" i="84"/>
  <c r="B1258" i="84"/>
  <c r="FB1254" i="84"/>
  <c r="FC1254" i="84" s="1"/>
  <c r="A1254" i="84"/>
  <c r="B1265" i="84"/>
  <c r="FD1243" i="84"/>
  <c r="A1251" i="84"/>
  <c r="FB1251" i="84"/>
  <c r="FC1251" i="84" s="1"/>
  <c r="B1262" i="84"/>
  <c r="FD1240" i="84"/>
  <c r="FD1242" i="84"/>
  <c r="FD1236" i="84"/>
  <c r="FC78" i="84"/>
  <c r="FB78" i="84"/>
  <c r="A78" i="84"/>
  <c r="B79" i="84"/>
  <c r="FD1226" i="84"/>
  <c r="FD1246" i="84"/>
  <c r="A1260" i="84"/>
  <c r="B1271" i="84"/>
  <c r="FB1260" i="84"/>
  <c r="FC1260" i="84" s="1"/>
  <c r="FC407" i="84"/>
  <c r="FD407" i="84" s="1"/>
  <c r="FB407" i="84"/>
  <c r="B408" i="84"/>
  <c r="FB1253" i="84"/>
  <c r="FC1253" i="84" s="1"/>
  <c r="B1264" i="84"/>
  <c r="A1253" i="84"/>
  <c r="FD77" i="84"/>
  <c r="B188" i="84"/>
  <c r="FB187" i="84"/>
  <c r="A187" i="84"/>
  <c r="FC187" i="84"/>
  <c r="FD187" i="84" s="1"/>
  <c r="F297" i="84"/>
  <c r="A297" i="84" s="1"/>
  <c r="D298" i="84"/>
  <c r="A1261" i="84"/>
  <c r="FB1261" i="84"/>
  <c r="FC1261" i="84" s="1"/>
  <c r="B1272" i="84"/>
  <c r="FD1249" i="84"/>
  <c r="FD1250" i="84"/>
  <c r="A1257" i="84"/>
  <c r="FB1257" i="84"/>
  <c r="FC1257" i="84" s="1"/>
  <c r="B1268" i="84"/>
  <c r="A1252" i="84"/>
  <c r="FB1252" i="84"/>
  <c r="FC1252" i="84" s="1"/>
  <c r="B1263" i="84"/>
  <c r="FB1255" i="84"/>
  <c r="FC1255" i="84" s="1"/>
  <c r="A1255" i="84"/>
  <c r="B1266" i="84"/>
  <c r="FD1244" i="84"/>
  <c r="FC297" i="84"/>
  <c r="FD297" i="84" s="1"/>
  <c r="FB297" i="84"/>
  <c r="B298" i="84"/>
  <c r="A1237" i="84"/>
  <c r="FB1237" i="84"/>
  <c r="FC1237" i="84" s="1"/>
  <c r="B1248" i="84"/>
  <c r="FD1241" i="84"/>
  <c r="D408" i="84" l="1"/>
  <c r="F407" i="84"/>
  <c r="A407" i="84" s="1"/>
  <c r="FB1256" i="84"/>
  <c r="FC1256" i="84" s="1"/>
  <c r="FD1256" i="84" s="1"/>
  <c r="A1256" i="84"/>
  <c r="B1267" i="84"/>
  <c r="FD1251" i="84"/>
  <c r="B1276" i="84"/>
  <c r="A1265" i="84"/>
  <c r="FB1265" i="84"/>
  <c r="FC1265" i="84" s="1"/>
  <c r="FB1258" i="84"/>
  <c r="FC1258" i="84" s="1"/>
  <c r="A1258" i="84"/>
  <c r="B1269" i="84"/>
  <c r="FD1237" i="84"/>
  <c r="FD1260" i="84"/>
  <c r="FB1266" i="84"/>
  <c r="FC1266" i="84" s="1"/>
  <c r="A1266" i="84"/>
  <c r="B1277" i="84"/>
  <c r="FD1252" i="84"/>
  <c r="A1268" i="84"/>
  <c r="B1279" i="84"/>
  <c r="FB1268" i="84"/>
  <c r="FC1268" i="84" s="1"/>
  <c r="FB1272" i="84"/>
  <c r="FC1272" i="84" s="1"/>
  <c r="A1272" i="84"/>
  <c r="B1283" i="84"/>
  <c r="FD1261" i="84"/>
  <c r="FD1257" i="84"/>
  <c r="F298" i="84"/>
  <c r="A298" i="84" s="1"/>
  <c r="D299" i="84"/>
  <c r="A188" i="84"/>
  <c r="FC188" i="84"/>
  <c r="FD188" i="84" s="1"/>
  <c r="FB188" i="84"/>
  <c r="B189" i="84"/>
  <c r="A1264" i="84"/>
  <c r="FB1264" i="84"/>
  <c r="FC1264" i="84" s="1"/>
  <c r="B1275" i="84"/>
  <c r="FB79" i="84"/>
  <c r="B80" i="84"/>
  <c r="A79" i="84"/>
  <c r="FC79" i="84"/>
  <c r="FB1271" i="84"/>
  <c r="FC1271" i="84" s="1"/>
  <c r="B1282" i="84"/>
  <c r="A1271" i="84"/>
  <c r="FD1247" i="84"/>
  <c r="FC298" i="84"/>
  <c r="FD298" i="84" s="1"/>
  <c r="FB298" i="84"/>
  <c r="B299" i="84"/>
  <c r="FB1248" i="84"/>
  <c r="FC1248" i="84" s="1"/>
  <c r="A1248" i="84"/>
  <c r="B1259" i="84"/>
  <c r="FB1263" i="84"/>
  <c r="FC1263" i="84" s="1"/>
  <c r="A1263" i="84"/>
  <c r="B1274" i="84"/>
  <c r="FD78" i="84"/>
  <c r="FD1254" i="84"/>
  <c r="FD1255" i="84"/>
  <c r="FD1253" i="84"/>
  <c r="FB408" i="84"/>
  <c r="B409" i="84"/>
  <c r="FC408" i="84"/>
  <c r="FD408" i="84" s="1"/>
  <c r="FB1262" i="84"/>
  <c r="FC1262" i="84" s="1"/>
  <c r="A1262" i="84"/>
  <c r="B1273" i="84"/>
  <c r="A1267" i="84" l="1"/>
  <c r="FB1267" i="84"/>
  <c r="FC1267" i="84" s="1"/>
  <c r="FD1267" i="84" s="1"/>
  <c r="B1278" i="84"/>
  <c r="F408" i="84"/>
  <c r="A408" i="84" s="1"/>
  <c r="D409" i="84"/>
  <c r="FD1248" i="84"/>
  <c r="A1282" i="84"/>
  <c r="FB1282" i="84"/>
  <c r="FC1282" i="84" s="1"/>
  <c r="B1293" i="84"/>
  <c r="A1276" i="84"/>
  <c r="FB1276" i="84"/>
  <c r="FC1276" i="84" s="1"/>
  <c r="B1287" i="84"/>
  <c r="FB1273" i="84"/>
  <c r="FC1273" i="84" s="1"/>
  <c r="A1273" i="84"/>
  <c r="B1284" i="84"/>
  <c r="FD1265" i="84"/>
  <c r="FD1263" i="84"/>
  <c r="B1270" i="84"/>
  <c r="FB1259" i="84"/>
  <c r="FC1259" i="84" s="1"/>
  <c r="A1259" i="84"/>
  <c r="FD1271" i="84"/>
  <c r="FC409" i="84"/>
  <c r="FD409" i="84" s="1"/>
  <c r="FB409" i="84"/>
  <c r="B410" i="84"/>
  <c r="FD1266" i="84"/>
  <c r="A1269" i="84"/>
  <c r="FB1269" i="84"/>
  <c r="FC1269" i="84" s="1"/>
  <c r="B1280" i="84"/>
  <c r="FD1258" i="84"/>
  <c r="FC299" i="84"/>
  <c r="FD299" i="84" s="1"/>
  <c r="FB299" i="84"/>
  <c r="B300" i="84"/>
  <c r="A1275" i="84"/>
  <c r="FB1275" i="84"/>
  <c r="FC1275" i="84" s="1"/>
  <c r="B1286" i="84"/>
  <c r="FD1268" i="84"/>
  <c r="A1274" i="84"/>
  <c r="B1285" i="84"/>
  <c r="FB1274" i="84"/>
  <c r="FC1274" i="84" s="1"/>
  <c r="FB1277" i="84"/>
  <c r="FC1277" i="84" s="1"/>
  <c r="B1288" i="84"/>
  <c r="A1277" i="84"/>
  <c r="FD1272" i="84"/>
  <c r="FD1262" i="84"/>
  <c r="FD79" i="84"/>
  <c r="FB1279" i="84"/>
  <c r="FC1279" i="84" s="1"/>
  <c r="B1290" i="84"/>
  <c r="A1279" i="84"/>
  <c r="FC80" i="84"/>
  <c r="FB80" i="84"/>
  <c r="A80" i="84"/>
  <c r="B81" i="84"/>
  <c r="FD1264" i="84"/>
  <c r="FC189" i="84"/>
  <c r="FD189" i="84" s="1"/>
  <c r="FB189" i="84"/>
  <c r="A189" i="84"/>
  <c r="B190" i="84"/>
  <c r="D300" i="84"/>
  <c r="F299" i="84"/>
  <c r="FB1283" i="84"/>
  <c r="FC1283" i="84" s="1"/>
  <c r="B1294" i="84"/>
  <c r="A1283" i="84"/>
  <c r="F409" i="84" l="1"/>
  <c r="A409" i="84" s="1"/>
  <c r="D410" i="84"/>
  <c r="FB1278" i="84"/>
  <c r="FC1278" i="84" s="1"/>
  <c r="FD1278" i="84" s="1"/>
  <c r="A1278" i="84"/>
  <c r="B1289" i="84"/>
  <c r="A299" i="84"/>
  <c r="FD1276" i="84"/>
  <c r="FB1290" i="84"/>
  <c r="FC1290" i="84" s="1"/>
  <c r="A1290" i="84"/>
  <c r="B1301" i="84"/>
  <c r="FD1277" i="84"/>
  <c r="FD1275" i="84"/>
  <c r="FD1279" i="84"/>
  <c r="B411" i="84"/>
  <c r="FC410" i="84"/>
  <c r="FD410" i="84" s="1"/>
  <c r="FB410" i="84"/>
  <c r="FD1274" i="84"/>
  <c r="FB1284" i="84"/>
  <c r="FC1284" i="84" s="1"/>
  <c r="A1284" i="84"/>
  <c r="B1295" i="84"/>
  <c r="D301" i="84"/>
  <c r="F300" i="84"/>
  <c r="A300" i="84" s="1"/>
  <c r="A1294" i="84"/>
  <c r="FB1294" i="84"/>
  <c r="FC1294" i="84" s="1"/>
  <c r="B1305" i="84"/>
  <c r="FC190" i="84"/>
  <c r="FD190" i="84" s="1"/>
  <c r="FB190" i="84"/>
  <c r="A190" i="84"/>
  <c r="B191" i="84"/>
  <c r="A1285" i="84"/>
  <c r="FB1285" i="84"/>
  <c r="FC1285" i="84" s="1"/>
  <c r="B1296" i="84"/>
  <c r="FC300" i="84"/>
  <c r="FD300" i="84" s="1"/>
  <c r="FB300" i="84"/>
  <c r="B301" i="84"/>
  <c r="FD1273" i="84"/>
  <c r="FD1283" i="84"/>
  <c r="A81" i="84"/>
  <c r="FC81" i="84"/>
  <c r="FD81" i="84" s="1"/>
  <c r="FB81" i="84"/>
  <c r="B82" i="84"/>
  <c r="A1280" i="84"/>
  <c r="B1291" i="84"/>
  <c r="FB1280" i="84"/>
  <c r="FC1280" i="84" s="1"/>
  <c r="B1298" i="84"/>
  <c r="A1287" i="84"/>
  <c r="FB1287" i="84"/>
  <c r="FC1287" i="84" s="1"/>
  <c r="FD1269" i="84"/>
  <c r="FD1259" i="84"/>
  <c r="FD80" i="84"/>
  <c r="B1304" i="84"/>
  <c r="A1293" i="84"/>
  <c r="FB1293" i="84"/>
  <c r="FC1293" i="84" s="1"/>
  <c r="A1286" i="84"/>
  <c r="B1297" i="84"/>
  <c r="FB1286" i="84"/>
  <c r="FC1286" i="84" s="1"/>
  <c r="FD1282" i="84"/>
  <c r="A1288" i="84"/>
  <c r="B1299" i="84"/>
  <c r="FB1288" i="84"/>
  <c r="FC1288" i="84" s="1"/>
  <c r="A1270" i="84"/>
  <c r="FB1270" i="84"/>
  <c r="FC1270" i="84" s="1"/>
  <c r="B1281" i="84"/>
  <c r="B1300" i="84" l="1"/>
  <c r="FB1289" i="84"/>
  <c r="FC1289" i="84" s="1"/>
  <c r="FD1289" i="84" s="1"/>
  <c r="A1289" i="84"/>
  <c r="F410" i="84"/>
  <c r="A410" i="84" s="1"/>
  <c r="D411" i="84"/>
  <c r="A1299" i="84"/>
  <c r="FB1299" i="84"/>
  <c r="FC1299" i="84" s="1"/>
  <c r="B1310" i="84"/>
  <c r="FB1291" i="84"/>
  <c r="FC1291" i="84" s="1"/>
  <c r="A1291" i="84"/>
  <c r="B1302" i="84"/>
  <c r="A191" i="84"/>
  <c r="B192" i="84"/>
  <c r="FB191" i="84"/>
  <c r="FC191" i="84"/>
  <c r="FD191" i="84" s="1"/>
  <c r="FB1304" i="84"/>
  <c r="FC1304" i="84" s="1"/>
  <c r="A1304" i="84"/>
  <c r="B1315" i="84"/>
  <c r="A1297" i="84"/>
  <c r="FB1297" i="84"/>
  <c r="FC1297" i="84" s="1"/>
  <c r="B1308" i="84"/>
  <c r="FD1284" i="84"/>
  <c r="FD1293" i="84"/>
  <c r="B83" i="84"/>
  <c r="FC82" i="84"/>
  <c r="FD82" i="84" s="1"/>
  <c r="FB82" i="84"/>
  <c r="A82" i="84"/>
  <c r="A1296" i="84"/>
  <c r="B1307" i="84"/>
  <c r="FB1296" i="84"/>
  <c r="FC1296" i="84" s="1"/>
  <c r="FB1298" i="84"/>
  <c r="FC1298" i="84" s="1"/>
  <c r="B1309" i="84"/>
  <c r="A1298" i="84"/>
  <c r="FC301" i="84"/>
  <c r="FD301" i="84" s="1"/>
  <c r="FB301" i="84"/>
  <c r="B302" i="84"/>
  <c r="FD1285" i="84"/>
  <c r="A1295" i="84"/>
  <c r="B1306" i="84"/>
  <c r="FB1295" i="84"/>
  <c r="FC1295" i="84" s="1"/>
  <c r="FC411" i="84"/>
  <c r="FD411" i="84" s="1"/>
  <c r="FB411" i="84"/>
  <c r="B412" i="84"/>
  <c r="FD1290" i="84"/>
  <c r="FD1280" i="84"/>
  <c r="FD1287" i="84"/>
  <c r="A1281" i="84"/>
  <c r="FB1281" i="84"/>
  <c r="FC1281" i="84" s="1"/>
  <c r="FD1281" i="84" s="1"/>
  <c r="B1292" i="84"/>
  <c r="F301" i="84"/>
  <c r="A301" i="84" s="1"/>
  <c r="D302" i="84"/>
  <c r="A1301" i="84"/>
  <c r="B1312" i="84"/>
  <c r="FB1301" i="84"/>
  <c r="FC1301" i="84" s="1"/>
  <c r="FD1288" i="84"/>
  <c r="FD1286" i="84"/>
  <c r="FB1305" i="84"/>
  <c r="FC1305" i="84" s="1"/>
  <c r="A1305" i="84"/>
  <c r="B1316" i="84"/>
  <c r="FD1270" i="84"/>
  <c r="FD1294" i="84"/>
  <c r="D412" i="84" l="1"/>
  <c r="F411" i="84"/>
  <c r="A411" i="84" s="1"/>
  <c r="B1311" i="84"/>
  <c r="A1300" i="84"/>
  <c r="FB1300" i="84"/>
  <c r="FC1300" i="84" s="1"/>
  <c r="FD1300" i="84" s="1"/>
  <c r="FD1301" i="84"/>
  <c r="F302" i="84"/>
  <c r="A302" i="84" s="1"/>
  <c r="D303" i="84"/>
  <c r="FD1297" i="84"/>
  <c r="FB1310" i="84"/>
  <c r="FC1310" i="84" s="1"/>
  <c r="A1310" i="84"/>
  <c r="B1321" i="84"/>
  <c r="FD1299" i="84"/>
  <c r="FD1305" i="84"/>
  <c r="FB1312" i="84"/>
  <c r="FC1312" i="84" s="1"/>
  <c r="A1312" i="84"/>
  <c r="B1323" i="84"/>
  <c r="FB1316" i="84"/>
  <c r="FC1316" i="84" s="1"/>
  <c r="A1316" i="84"/>
  <c r="B1327" i="84"/>
  <c r="B1303" i="84"/>
  <c r="A1292" i="84"/>
  <c r="FB1292" i="84"/>
  <c r="FC1292" i="84" s="1"/>
  <c r="A1309" i="84"/>
  <c r="FB1309" i="84"/>
  <c r="FC1309" i="84" s="1"/>
  <c r="B1320" i="84"/>
  <c r="A83" i="84"/>
  <c r="FC83" i="84"/>
  <c r="FB83" i="84"/>
  <c r="B84" i="84"/>
  <c r="FB1315" i="84"/>
  <c r="FC1315" i="84" s="1"/>
  <c r="B1326" i="84"/>
  <c r="A1315" i="84"/>
  <c r="FD1304" i="84"/>
  <c r="FD1296" i="84"/>
  <c r="A1308" i="84"/>
  <c r="FB1308" i="84"/>
  <c r="FC1308" i="84" s="1"/>
  <c r="B1319" i="84"/>
  <c r="A192" i="84"/>
  <c r="FC192" i="84"/>
  <c r="FD192" i="84" s="1"/>
  <c r="FB192" i="84"/>
  <c r="B193" i="84"/>
  <c r="FB1306" i="84"/>
  <c r="FC1306" i="84" s="1"/>
  <c r="A1306" i="84"/>
  <c r="B1317" i="84"/>
  <c r="FD1298" i="84"/>
  <c r="A1302" i="84"/>
  <c r="FB1302" i="84"/>
  <c r="FC1302" i="84" s="1"/>
  <c r="B1313" i="84"/>
  <c r="FC302" i="84"/>
  <c r="FD302" i="84" s="1"/>
  <c r="FB302" i="84"/>
  <c r="B303" i="84"/>
  <c r="A1307" i="84"/>
  <c r="FB1307" i="84"/>
  <c r="FC1307" i="84" s="1"/>
  <c r="B1318" i="84"/>
  <c r="FD1291" i="84"/>
  <c r="B413" i="84"/>
  <c r="FC412" i="84"/>
  <c r="FD412" i="84" s="1"/>
  <c r="FB412" i="84"/>
  <c r="FD1295" i="84"/>
  <c r="FB1311" i="84" l="1"/>
  <c r="FC1311" i="84" s="1"/>
  <c r="FD1311" i="84" s="1"/>
  <c r="A1311" i="84"/>
  <c r="B1322" i="84"/>
  <c r="D413" i="84"/>
  <c r="F412" i="84"/>
  <c r="A412" i="84" s="1"/>
  <c r="FD1306" i="84"/>
  <c r="FD1308" i="84"/>
  <c r="FB1318" i="84"/>
  <c r="FC1318" i="84" s="1"/>
  <c r="FD1318" i="84" s="1"/>
  <c r="A1318" i="84"/>
  <c r="B1329" i="84"/>
  <c r="B85" i="84"/>
  <c r="FC84" i="84"/>
  <c r="FD84" i="84" s="1"/>
  <c r="FB84" i="84"/>
  <c r="A84" i="84"/>
  <c r="FC193" i="84"/>
  <c r="FD193" i="84" s="1"/>
  <c r="FB193" i="84"/>
  <c r="A193" i="84"/>
  <c r="B194" i="84"/>
  <c r="FC303" i="84"/>
  <c r="FD303" i="84" s="1"/>
  <c r="FB303" i="84"/>
  <c r="B304" i="84"/>
  <c r="FD1312" i="84"/>
  <c r="A1321" i="84"/>
  <c r="FB1321" i="84"/>
  <c r="FC1321" i="84" s="1"/>
  <c r="B1332" i="84"/>
  <c r="FD1310" i="84"/>
  <c r="D304" i="84"/>
  <c r="F303" i="84"/>
  <c r="FC413" i="84"/>
  <c r="FD413" i="84" s="1"/>
  <c r="FB413" i="84"/>
  <c r="B414" i="84"/>
  <c r="A1313" i="84"/>
  <c r="FB1313" i="84"/>
  <c r="FC1313" i="84" s="1"/>
  <c r="B1324" i="84"/>
  <c r="A1326" i="84"/>
  <c r="B1337" i="84"/>
  <c r="FB1326" i="84"/>
  <c r="FC1326" i="84" s="1"/>
  <c r="FD1326" i="84" s="1"/>
  <c r="A1303" i="84"/>
  <c r="FB1303" i="84"/>
  <c r="FC1303" i="84" s="1"/>
  <c r="B1314" i="84"/>
  <c r="A1327" i="84"/>
  <c r="FB1327" i="84"/>
  <c r="FC1327" i="84" s="1"/>
  <c r="FD1327" i="84" s="1"/>
  <c r="B1338" i="84"/>
  <c r="FD1307" i="84"/>
  <c r="FD1315" i="84"/>
  <c r="FD1292" i="84"/>
  <c r="FB1319" i="84"/>
  <c r="FC1319" i="84" s="1"/>
  <c r="A1319" i="84"/>
  <c r="B1330" i="84"/>
  <c r="A1320" i="84"/>
  <c r="FB1320" i="84"/>
  <c r="FC1320" i="84" s="1"/>
  <c r="B1331" i="84"/>
  <c r="FB1317" i="84"/>
  <c r="FC1317" i="84" s="1"/>
  <c r="A1317" i="84"/>
  <c r="B1328" i="84"/>
  <c r="FD1309" i="84"/>
  <c r="FD1302" i="84"/>
  <c r="FB1323" i="84"/>
  <c r="FC1323" i="84" s="1"/>
  <c r="FD1323" i="84" s="1"/>
  <c r="A1323" i="84"/>
  <c r="B1334" i="84"/>
  <c r="FD83" i="84"/>
  <c r="FD1316" i="84"/>
  <c r="F413" i="84" l="1"/>
  <c r="A413" i="84" s="1"/>
  <c r="D414" i="84"/>
  <c r="A1322" i="84"/>
  <c r="B1333" i="84"/>
  <c r="FB1322" i="84"/>
  <c r="FC1322" i="84" s="1"/>
  <c r="FD1322" i="84" s="1"/>
  <c r="FD1313" i="84"/>
  <c r="FD1321" i="84"/>
  <c r="A303" i="84"/>
  <c r="A1314" i="84"/>
  <c r="FB1314" i="84"/>
  <c r="FC1314" i="84" s="1"/>
  <c r="B1325" i="84"/>
  <c r="B1345" i="84"/>
  <c r="A1334" i="84"/>
  <c r="FB1334" i="84"/>
  <c r="FC1334" i="84" s="1"/>
  <c r="FD1334" i="84" s="1"/>
  <c r="B1342" i="84"/>
  <c r="FB1331" i="84"/>
  <c r="FC1331" i="84" s="1"/>
  <c r="FD1331" i="84" s="1"/>
  <c r="A1331" i="84"/>
  <c r="FD1319" i="84"/>
  <c r="B1349" i="84"/>
  <c r="A1338" i="84"/>
  <c r="FB1338" i="84"/>
  <c r="FC1338" i="84" s="1"/>
  <c r="D305" i="84"/>
  <c r="F304" i="84"/>
  <c r="A304" i="84" s="1"/>
  <c r="FC194" i="84"/>
  <c r="FD194" i="84" s="1"/>
  <c r="FB194" i="84"/>
  <c r="A194" i="84"/>
  <c r="B195" i="84"/>
  <c r="FD1320" i="84"/>
  <c r="B1348" i="84"/>
  <c r="A1337" i="84"/>
  <c r="FB1337" i="84"/>
  <c r="FC1337" i="84" s="1"/>
  <c r="B1343" i="84"/>
  <c r="A1332" i="84"/>
  <c r="FB1332" i="84"/>
  <c r="FC1332" i="84" s="1"/>
  <c r="FD1332" i="84" s="1"/>
  <c r="A1328" i="84"/>
  <c r="B1339" i="84"/>
  <c r="FB1328" i="84"/>
  <c r="FC1328" i="84" s="1"/>
  <c r="FD1328" i="84" s="1"/>
  <c r="FD1303" i="84"/>
  <c r="FC414" i="84"/>
  <c r="FD414" i="84" s="1"/>
  <c r="B415" i="84"/>
  <c r="FB414" i="84"/>
  <c r="FB1329" i="84"/>
  <c r="FC1329" i="84" s="1"/>
  <c r="FD1329" i="84" s="1"/>
  <c r="A1329" i="84"/>
  <c r="B1340" i="84"/>
  <c r="FD1317" i="84"/>
  <c r="FC304" i="84"/>
  <c r="FD304" i="84" s="1"/>
  <c r="FB304" i="84"/>
  <c r="B305" i="84"/>
  <c r="FB1330" i="84"/>
  <c r="FC1330" i="84" s="1"/>
  <c r="FD1330" i="84" s="1"/>
  <c r="A1330" i="84"/>
  <c r="B1341" i="84"/>
  <c r="FB1324" i="84"/>
  <c r="FC1324" i="84" s="1"/>
  <c r="FD1324" i="84" s="1"/>
  <c r="A1324" i="84"/>
  <c r="B1335" i="84"/>
  <c r="FC85" i="84"/>
  <c r="FB85" i="84"/>
  <c r="A85" i="84"/>
  <c r="B86" i="84"/>
  <c r="B1344" i="84" l="1"/>
  <c r="FB1333" i="84"/>
  <c r="FC1333" i="84" s="1"/>
  <c r="FD1333" i="84" s="1"/>
  <c r="A1333" i="84"/>
  <c r="F414" i="84"/>
  <c r="A414" i="84" s="1"/>
  <c r="D415" i="84"/>
  <c r="FC305" i="84"/>
  <c r="FD305" i="84" s="1"/>
  <c r="FB305" i="84"/>
  <c r="B306" i="84"/>
  <c r="A1348" i="84"/>
  <c r="FB1348" i="84"/>
  <c r="FC1348" i="84" s="1"/>
  <c r="B1359" i="84"/>
  <c r="F305" i="84"/>
  <c r="A305" i="84" s="1"/>
  <c r="D306" i="84"/>
  <c r="FD1337" i="84"/>
  <c r="FD1338" i="84"/>
  <c r="FD1314" i="84"/>
  <c r="FB1335" i="84"/>
  <c r="FC1335" i="84" s="1"/>
  <c r="FD1335" i="84" s="1"/>
  <c r="A1335" i="84"/>
  <c r="B1346" i="84"/>
  <c r="B1350" i="84"/>
  <c r="FB1339" i="84"/>
  <c r="FC1339" i="84" s="1"/>
  <c r="A1339" i="84"/>
  <c r="A1342" i="84"/>
  <c r="FB1342" i="84"/>
  <c r="FC1342" i="84" s="1"/>
  <c r="B1353" i="84"/>
  <c r="FC86" i="84"/>
  <c r="FD86" i="84" s="1"/>
  <c r="A86" i="84"/>
  <c r="FB86" i="84"/>
  <c r="B87" i="84"/>
  <c r="A1341" i="84"/>
  <c r="FB1341" i="84"/>
  <c r="FC1341" i="84" s="1"/>
  <c r="B1352" i="84"/>
  <c r="FB1349" i="84"/>
  <c r="FC1349" i="84" s="1"/>
  <c r="A1349" i="84"/>
  <c r="B1360" i="84"/>
  <c r="A1340" i="84"/>
  <c r="B1351" i="84"/>
  <c r="FB1340" i="84"/>
  <c r="FC1340" i="84" s="1"/>
  <c r="FC415" i="84"/>
  <c r="FD415" i="84" s="1"/>
  <c r="FB415" i="84"/>
  <c r="B416" i="84"/>
  <c r="FB1345" i="84"/>
  <c r="FC1345" i="84" s="1"/>
  <c r="A1345" i="84"/>
  <c r="B1356" i="84"/>
  <c r="FD85" i="84"/>
  <c r="A195" i="84"/>
  <c r="FC195" i="84"/>
  <c r="FD195" i="84" s="1"/>
  <c r="FB195" i="84"/>
  <c r="B196" i="84"/>
  <c r="FB1325" i="84"/>
  <c r="FC1325" i="84" s="1"/>
  <c r="FD1325" i="84" s="1"/>
  <c r="A1325" i="84"/>
  <c r="B1336" i="84"/>
  <c r="FB1343" i="84"/>
  <c r="FC1343" i="84" s="1"/>
  <c r="B1354" i="84"/>
  <c r="A1343" i="84"/>
  <c r="F415" i="84" l="1"/>
  <c r="A415" i="84" s="1"/>
  <c r="D416" i="84"/>
  <c r="FB1344" i="84"/>
  <c r="FC1344" i="84" s="1"/>
  <c r="FD1344" i="84" s="1"/>
  <c r="B1355" i="84"/>
  <c r="A1344" i="84"/>
  <c r="FD1343" i="84"/>
  <c r="A1352" i="84"/>
  <c r="B1363" i="84"/>
  <c r="FB1352" i="84"/>
  <c r="FC1352" i="84" s="1"/>
  <c r="FD1339" i="84"/>
  <c r="B1361" i="84"/>
  <c r="FB1350" i="84"/>
  <c r="FC1350" i="84" s="1"/>
  <c r="A1350" i="84"/>
  <c r="FB1336" i="84"/>
  <c r="FC1336" i="84" s="1"/>
  <c r="A1336" i="84"/>
  <c r="B1347" i="84"/>
  <c r="FB1360" i="84"/>
  <c r="FC1360" i="84" s="1"/>
  <c r="A1360" i="84"/>
  <c r="B1371" i="84"/>
  <c r="FD1349" i="84"/>
  <c r="FD1342" i="84"/>
  <c r="FB87" i="84"/>
  <c r="A87" i="84"/>
  <c r="FC87" i="84"/>
  <c r="FD87" i="84" s="1"/>
  <c r="B88" i="84"/>
  <c r="A1346" i="84"/>
  <c r="B1357" i="84"/>
  <c r="FB1346" i="84"/>
  <c r="FC1346" i="84" s="1"/>
  <c r="FB1351" i="84"/>
  <c r="FC1351" i="84" s="1"/>
  <c r="A1351" i="84"/>
  <c r="B1362" i="84"/>
  <c r="FD1341" i="84"/>
  <c r="F306" i="84"/>
  <c r="A306" i="84" s="1"/>
  <c r="D307" i="84"/>
  <c r="FC306" i="84"/>
  <c r="FD306" i="84" s="1"/>
  <c r="FB306" i="84"/>
  <c r="B307" i="84"/>
  <c r="B1367" i="84"/>
  <c r="FB1356" i="84"/>
  <c r="FC1356" i="84" s="1"/>
  <c r="A1356" i="84"/>
  <c r="A1359" i="84"/>
  <c r="FB1359" i="84"/>
  <c r="FC1359" i="84" s="1"/>
  <c r="B1370" i="84"/>
  <c r="A1354" i="84"/>
  <c r="FB1354" i="84"/>
  <c r="FC1354" i="84" s="1"/>
  <c r="B1365" i="84"/>
  <c r="FD1348" i="84"/>
  <c r="A196" i="84"/>
  <c r="FB196" i="84"/>
  <c r="FC196" i="84"/>
  <c r="FD196" i="84" s="1"/>
  <c r="B197" i="84"/>
  <c r="FD1345" i="84"/>
  <c r="FC416" i="84"/>
  <c r="FD416" i="84" s="1"/>
  <c r="FB416" i="84"/>
  <c r="B417" i="84"/>
  <c r="FD1340" i="84"/>
  <c r="A1353" i="84"/>
  <c r="FB1353" i="84"/>
  <c r="FC1353" i="84" s="1"/>
  <c r="B1364" i="84"/>
  <c r="B1366" i="84" l="1"/>
  <c r="A1355" i="84"/>
  <c r="FB1355" i="84"/>
  <c r="FC1355" i="84" s="1"/>
  <c r="FD1355" i="84" s="1"/>
  <c r="D417" i="84"/>
  <c r="F416" i="84"/>
  <c r="A416" i="84" s="1"/>
  <c r="FB1370" i="84"/>
  <c r="FC1370" i="84" s="1"/>
  <c r="A1370" i="84"/>
  <c r="B1381" i="84"/>
  <c r="FD1360" i="84"/>
  <c r="A1347" i="84"/>
  <c r="FB1347" i="84"/>
  <c r="FC1347" i="84" s="1"/>
  <c r="B1358" i="84"/>
  <c r="FD1352" i="84"/>
  <c r="FB417" i="84"/>
  <c r="B418" i="84"/>
  <c r="FC417" i="84"/>
  <c r="FD417" i="84" s="1"/>
  <c r="FD1354" i="84"/>
  <c r="B308" i="84"/>
  <c r="FC307" i="84"/>
  <c r="FD307" i="84" s="1"/>
  <c r="FB307" i="84"/>
  <c r="A1363" i="84"/>
  <c r="FB1363" i="84"/>
  <c r="FC1363" i="84" s="1"/>
  <c r="B1374" i="84"/>
  <c r="FD1359" i="84"/>
  <c r="FD1356" i="84"/>
  <c r="FD1346" i="84"/>
  <c r="D308" i="84"/>
  <c r="F307" i="84"/>
  <c r="FD1351" i="84"/>
  <c r="A1357" i="84"/>
  <c r="FB1357" i="84"/>
  <c r="FC1357" i="84" s="1"/>
  <c r="B1368" i="84"/>
  <c r="A1371" i="84"/>
  <c r="FB1371" i="84"/>
  <c r="FC1371" i="84" s="1"/>
  <c r="B1382" i="84"/>
  <c r="FD1350" i="84"/>
  <c r="FB1364" i="84"/>
  <c r="FC1364" i="84" s="1"/>
  <c r="B1375" i="84"/>
  <c r="A1364" i="84"/>
  <c r="FC197" i="84"/>
  <c r="FD197" i="84" s="1"/>
  <c r="FB197" i="84"/>
  <c r="B198" i="84"/>
  <c r="A197" i="84"/>
  <c r="A1365" i="84"/>
  <c r="FB1365" i="84"/>
  <c r="FC1365" i="84" s="1"/>
  <c r="B1376" i="84"/>
  <c r="FD1336" i="84"/>
  <c r="FD1353" i="84"/>
  <c r="FB1367" i="84"/>
  <c r="FC1367" i="84" s="1"/>
  <c r="A1367" i="84"/>
  <c r="B1378" i="84"/>
  <c r="FB1361" i="84"/>
  <c r="FC1361" i="84" s="1"/>
  <c r="A1361" i="84"/>
  <c r="B1372" i="84"/>
  <c r="FB1362" i="84"/>
  <c r="FC1362" i="84" s="1"/>
  <c r="B1373" i="84"/>
  <c r="A1362" i="84"/>
  <c r="FC88" i="84"/>
  <c r="FD88" i="84" s="1"/>
  <c r="FB88" i="84"/>
  <c r="A88" i="84"/>
  <c r="B89" i="84"/>
  <c r="F417" i="84" l="1"/>
  <c r="A417" i="84" s="1"/>
  <c r="D418" i="84"/>
  <c r="A1366" i="84"/>
  <c r="FB1366" i="84"/>
  <c r="FC1366" i="84" s="1"/>
  <c r="FD1366" i="84" s="1"/>
  <c r="B1377" i="84"/>
  <c r="FC89" i="84"/>
  <c r="FD89" i="84" s="1"/>
  <c r="FB89" i="84"/>
  <c r="A89" i="84"/>
  <c r="B90" i="84"/>
  <c r="A1372" i="84"/>
  <c r="FB1372" i="84"/>
  <c r="FC1372" i="84" s="1"/>
  <c r="FD1372" i="84" s="1"/>
  <c r="B1383" i="84"/>
  <c r="A1378" i="84"/>
  <c r="FB1378" i="84"/>
  <c r="FC1378" i="84" s="1"/>
  <c r="B1389" i="84"/>
  <c r="FB1373" i="84"/>
  <c r="FC1373" i="84" s="1"/>
  <c r="A1373" i="84"/>
  <c r="B1384" i="84"/>
  <c r="FD1361" i="84"/>
  <c r="FD1367" i="84"/>
  <c r="FD1362" i="84"/>
  <c r="FB1376" i="84"/>
  <c r="FC1376" i="84" s="1"/>
  <c r="A1376" i="84"/>
  <c r="B1387" i="84"/>
  <c r="FD1364" i="84"/>
  <c r="B1393" i="84"/>
  <c r="FB1382" i="84"/>
  <c r="FC1382" i="84" s="1"/>
  <c r="A1382" i="84"/>
  <c r="B1392" i="84"/>
  <c r="FB1381" i="84"/>
  <c r="FC1381" i="84" s="1"/>
  <c r="A1381" i="84"/>
  <c r="FD1365" i="84"/>
  <c r="FC198" i="84"/>
  <c r="FD198" i="84" s="1"/>
  <c r="FB198" i="84"/>
  <c r="A198" i="84"/>
  <c r="B199" i="84"/>
  <c r="FD1371" i="84"/>
  <c r="FB1368" i="84"/>
  <c r="FC1368" i="84" s="1"/>
  <c r="B1379" i="84"/>
  <c r="A1368" i="84"/>
  <c r="FB1374" i="84"/>
  <c r="FC1374" i="84" s="1"/>
  <c r="B1385" i="84"/>
  <c r="A1374" i="84"/>
  <c r="A307" i="84"/>
  <c r="FD1363" i="84"/>
  <c r="FD1357" i="84"/>
  <c r="FC418" i="84"/>
  <c r="FD418" i="84" s="1"/>
  <c r="FB418" i="84"/>
  <c r="B419" i="84"/>
  <c r="FC308" i="84"/>
  <c r="FD308" i="84" s="1"/>
  <c r="FB308" i="84"/>
  <c r="B309" i="84"/>
  <c r="A1358" i="84"/>
  <c r="FB1358" i="84"/>
  <c r="FC1358" i="84" s="1"/>
  <c r="B1369" i="84"/>
  <c r="FD1370" i="84"/>
  <c r="FB1375" i="84"/>
  <c r="FC1375" i="84" s="1"/>
  <c r="A1375" i="84"/>
  <c r="B1386" i="84"/>
  <c r="D309" i="84"/>
  <c r="F308" i="84"/>
  <c r="A308" i="84" s="1"/>
  <c r="FD1347" i="84"/>
  <c r="A1377" i="84" l="1"/>
  <c r="FB1377" i="84"/>
  <c r="FC1377" i="84" s="1"/>
  <c r="FD1377" i="84" s="1"/>
  <c r="B1388" i="84"/>
  <c r="D419" i="84"/>
  <c r="F418" i="84"/>
  <c r="A418" i="84" s="1"/>
  <c r="FB1387" i="84"/>
  <c r="FC1387" i="84" s="1"/>
  <c r="B1398" i="84"/>
  <c r="A1387" i="84"/>
  <c r="D310" i="84"/>
  <c r="F309" i="84"/>
  <c r="A309" i="84" s="1"/>
  <c r="FB1385" i="84"/>
  <c r="FC1385" i="84" s="1"/>
  <c r="A1385" i="84"/>
  <c r="B1396" i="84"/>
  <c r="A1392" i="84"/>
  <c r="FB1392" i="84"/>
  <c r="FC1392" i="84" s="1"/>
  <c r="B1403" i="84"/>
  <c r="FD1375" i="84"/>
  <c r="FB1386" i="84"/>
  <c r="FC1386" i="84" s="1"/>
  <c r="B1397" i="84"/>
  <c r="A1386" i="84"/>
  <c r="FC309" i="84"/>
  <c r="FD309" i="84" s="1"/>
  <c r="FB309" i="84"/>
  <c r="B310" i="84"/>
  <c r="FC419" i="84"/>
  <c r="FD419" i="84" s="1"/>
  <c r="FB419" i="84"/>
  <c r="B420" i="84"/>
  <c r="FD1374" i="84"/>
  <c r="FB1379" i="84"/>
  <c r="FC1379" i="84" s="1"/>
  <c r="A1379" i="84"/>
  <c r="B1390" i="84"/>
  <c r="FB1369" i="84"/>
  <c r="FC1369" i="84" s="1"/>
  <c r="A1369" i="84"/>
  <c r="B1380" i="84"/>
  <c r="A1389" i="84"/>
  <c r="FB1389" i="84"/>
  <c r="FC1389" i="84" s="1"/>
  <c r="B1400" i="84"/>
  <c r="FD1368" i="84"/>
  <c r="A1384" i="84"/>
  <c r="FB1384" i="84"/>
  <c r="FC1384" i="84" s="1"/>
  <c r="B1395" i="84"/>
  <c r="FD1378" i="84"/>
  <c r="A90" i="84"/>
  <c r="FC90" i="84"/>
  <c r="FB90" i="84"/>
  <c r="B91" i="84"/>
  <c r="FD1358" i="84"/>
  <c r="FD1382" i="84"/>
  <c r="FD1373" i="84"/>
  <c r="A1383" i="84"/>
  <c r="B1394" i="84"/>
  <c r="FB1383" i="84"/>
  <c r="FC1383" i="84" s="1"/>
  <c r="FD1376" i="84"/>
  <c r="A199" i="84"/>
  <c r="FB199" i="84"/>
  <c r="FC199" i="84"/>
  <c r="FD199" i="84" s="1"/>
  <c r="B200" i="84"/>
  <c r="FD1381" i="84"/>
  <c r="FB1393" i="84"/>
  <c r="FC1393" i="84" s="1"/>
  <c r="B1404" i="84"/>
  <c r="A1393" i="84"/>
  <c r="D420" i="84" l="1"/>
  <c r="F419" i="84"/>
  <c r="A419" i="84" s="1"/>
  <c r="A1388" i="84"/>
  <c r="B1399" i="84"/>
  <c r="FB1388" i="84"/>
  <c r="FC1388" i="84" s="1"/>
  <c r="FD1388" i="84" s="1"/>
  <c r="FD1389" i="84"/>
  <c r="A200" i="84"/>
  <c r="FC200" i="84"/>
  <c r="FD200" i="84" s="1"/>
  <c r="FB200" i="84"/>
  <c r="B201" i="84"/>
  <c r="FB1380" i="84"/>
  <c r="FC1380" i="84" s="1"/>
  <c r="A1380" i="84"/>
  <c r="B1391" i="84"/>
  <c r="FC420" i="84"/>
  <c r="FD420" i="84" s="1"/>
  <c r="FB420" i="84"/>
  <c r="B421" i="84"/>
  <c r="FB1395" i="84"/>
  <c r="FC1395" i="84" s="1"/>
  <c r="A1395" i="84"/>
  <c r="B1406" i="84"/>
  <c r="FD1387" i="84"/>
  <c r="FB1394" i="84"/>
  <c r="FC1394" i="84" s="1"/>
  <c r="FD1394" i="84" s="1"/>
  <c r="A1394" i="84"/>
  <c r="B1405" i="84"/>
  <c r="FD1393" i="84"/>
  <c r="A1390" i="84"/>
  <c r="B1401" i="84"/>
  <c r="FB1390" i="84"/>
  <c r="FC1390" i="84" s="1"/>
  <c r="FC310" i="84"/>
  <c r="FD310" i="84" s="1"/>
  <c r="FB310" i="84"/>
  <c r="B311" i="84"/>
  <c r="FD1386" i="84"/>
  <c r="FD1385" i="84"/>
  <c r="FD1379" i="84"/>
  <c r="FB1397" i="84"/>
  <c r="FC1397" i="84" s="1"/>
  <c r="A1397" i="84"/>
  <c r="B1408" i="84"/>
  <c r="B1415" i="84"/>
  <c r="FB1404" i="84"/>
  <c r="FC1404" i="84" s="1"/>
  <c r="FD1404" i="84" s="1"/>
  <c r="A1404" i="84"/>
  <c r="FD1384" i="84"/>
  <c r="B1411" i="84"/>
  <c r="A1400" i="84"/>
  <c r="FB1400" i="84"/>
  <c r="FC1400" i="84" s="1"/>
  <c r="FB1396" i="84"/>
  <c r="FC1396" i="84" s="1"/>
  <c r="B1407" i="84"/>
  <c r="A1396" i="84"/>
  <c r="FB1398" i="84"/>
  <c r="FC1398" i="84" s="1"/>
  <c r="B1409" i="84"/>
  <c r="A1398" i="84"/>
  <c r="B92" i="84"/>
  <c r="FC91" i="84"/>
  <c r="FD91" i="84" s="1"/>
  <c r="FB91" i="84"/>
  <c r="A91" i="84"/>
  <c r="FD1383" i="84"/>
  <c r="FD1369" i="84"/>
  <c r="A1403" i="84"/>
  <c r="FB1403" i="84"/>
  <c r="FC1403" i="84" s="1"/>
  <c r="B1414" i="84"/>
  <c r="F310" i="84"/>
  <c r="D311" i="84"/>
  <c r="FD90" i="84"/>
  <c r="FD1392" i="84"/>
  <c r="B1410" i="84" l="1"/>
  <c r="FB1399" i="84"/>
  <c r="FC1399" i="84" s="1"/>
  <c r="FD1399" i="84" s="1"/>
  <c r="A1399" i="84"/>
  <c r="D421" i="84"/>
  <c r="F420" i="84"/>
  <c r="A420" i="84" s="1"/>
  <c r="FB1408" i="84"/>
  <c r="FC1408" i="84" s="1"/>
  <c r="A1408" i="84"/>
  <c r="B1419" i="84"/>
  <c r="A1406" i="84"/>
  <c r="FB1406" i="84"/>
  <c r="FC1406" i="84" s="1"/>
  <c r="B1417" i="84"/>
  <c r="FD1395" i="84"/>
  <c r="FC201" i="84"/>
  <c r="FD201" i="84" s="1"/>
  <c r="FB201" i="84"/>
  <c r="B202" i="84"/>
  <c r="A201" i="84"/>
  <c r="FB1414" i="84"/>
  <c r="FC1414" i="84" s="1"/>
  <c r="A1414" i="84"/>
  <c r="B1425" i="84"/>
  <c r="B1412" i="84"/>
  <c r="FB1401" i="84"/>
  <c r="FC1401" i="84" s="1"/>
  <c r="A1401" i="84"/>
  <c r="D312" i="84"/>
  <c r="F311" i="84"/>
  <c r="A311" i="84" s="1"/>
  <c r="B1420" i="84"/>
  <c r="FB1409" i="84"/>
  <c r="FC1409" i="84" s="1"/>
  <c r="A1409" i="84"/>
  <c r="FD1396" i="84"/>
  <c r="FD1398" i="84"/>
  <c r="FD1400" i="84"/>
  <c r="FB1405" i="84"/>
  <c r="FC1405" i="84" s="1"/>
  <c r="A1405" i="84"/>
  <c r="B1416" i="84"/>
  <c r="B1418" i="84"/>
  <c r="FB1407" i="84"/>
  <c r="FC1407" i="84" s="1"/>
  <c r="FD1407" i="84" s="1"/>
  <c r="A1407" i="84"/>
  <c r="FD1403" i="84"/>
  <c r="FB1411" i="84"/>
  <c r="FC1411" i="84" s="1"/>
  <c r="A1411" i="84"/>
  <c r="B1422" i="84"/>
  <c r="FB421" i="84"/>
  <c r="FC421" i="84"/>
  <c r="FD421" i="84" s="1"/>
  <c r="B422" i="84"/>
  <c r="FD1390" i="84"/>
  <c r="FB1415" i="84"/>
  <c r="FC1415" i="84" s="1"/>
  <c r="A1415" i="84"/>
  <c r="B1426" i="84"/>
  <c r="A310" i="84"/>
  <c r="FC311" i="84"/>
  <c r="FD311" i="84" s="1"/>
  <c r="FB311" i="84"/>
  <c r="B312" i="84"/>
  <c r="A92" i="84"/>
  <c r="FC92" i="84"/>
  <c r="FB92" i="84"/>
  <c r="B93" i="84"/>
  <c r="FD1380" i="84"/>
  <c r="FD1397" i="84"/>
  <c r="A1391" i="84"/>
  <c r="FB1391" i="84"/>
  <c r="FC1391" i="84" s="1"/>
  <c r="B1402" i="84"/>
  <c r="D422" i="84" l="1"/>
  <c r="F421" i="84"/>
  <c r="A421" i="84" s="1"/>
  <c r="A1410" i="84"/>
  <c r="B1421" i="84"/>
  <c r="FB1410" i="84"/>
  <c r="FC1410" i="84" s="1"/>
  <c r="FD1410" i="84" s="1"/>
  <c r="FC93" i="84"/>
  <c r="FD93" i="84" s="1"/>
  <c r="FB93" i="84"/>
  <c r="B94" i="84"/>
  <c r="A93" i="84"/>
  <c r="B423" i="84"/>
  <c r="FC422" i="84"/>
  <c r="FD422" i="84" s="1"/>
  <c r="FB422" i="84"/>
  <c r="A1416" i="84"/>
  <c r="B1427" i="84"/>
  <c r="FB1416" i="84"/>
  <c r="FC1416" i="84" s="1"/>
  <c r="FD1409" i="84"/>
  <c r="D313" i="84"/>
  <c r="F312" i="84"/>
  <c r="A312" i="84" s="1"/>
  <c r="FD1401" i="84"/>
  <c r="FB1417" i="84"/>
  <c r="FC1417" i="84" s="1"/>
  <c r="A1417" i="84"/>
  <c r="B1428" i="84"/>
  <c r="A1419" i="84"/>
  <c r="B1430" i="84"/>
  <c r="FB1419" i="84"/>
  <c r="FC1419" i="84" s="1"/>
  <c r="FB1420" i="84"/>
  <c r="FC1420" i="84" s="1"/>
  <c r="A1420" i="84"/>
  <c r="B1431" i="84"/>
  <c r="FB1412" i="84"/>
  <c r="FC1412" i="84" s="1"/>
  <c r="A1412" i="84"/>
  <c r="B1423" i="84"/>
  <c r="FC202" i="84"/>
  <c r="FD202" i="84" s="1"/>
  <c r="FB202" i="84"/>
  <c r="A202" i="84"/>
  <c r="B203" i="84"/>
  <c r="FD1408" i="84"/>
  <c r="FD1405" i="84"/>
  <c r="A1402" i="84"/>
  <c r="B1413" i="84"/>
  <c r="FB1402" i="84"/>
  <c r="FC1402" i="84" s="1"/>
  <c r="FD1415" i="84"/>
  <c r="FD1391" i="84"/>
  <c r="B1433" i="84"/>
  <c r="A1422" i="84"/>
  <c r="FB1422" i="84"/>
  <c r="FC1422" i="84" s="1"/>
  <c r="FD1411" i="84"/>
  <c r="FB1418" i="84"/>
  <c r="FC1418" i="84" s="1"/>
  <c r="A1418" i="84"/>
  <c r="B1429" i="84"/>
  <c r="FD1406" i="84"/>
  <c r="FC312" i="84"/>
  <c r="FD312" i="84" s="1"/>
  <c r="FB312" i="84"/>
  <c r="B313" i="84"/>
  <c r="B1436" i="84"/>
  <c r="A1425" i="84"/>
  <c r="FB1425" i="84"/>
  <c r="FC1425" i="84" s="1"/>
  <c r="FD1414" i="84"/>
  <c r="FD92" i="84"/>
  <c r="FB1426" i="84"/>
  <c r="FC1426" i="84" s="1"/>
  <c r="A1426" i="84"/>
  <c r="B1437" i="84"/>
  <c r="A1421" i="84" l="1"/>
  <c r="B1432" i="84"/>
  <c r="FB1421" i="84"/>
  <c r="FC1421" i="84" s="1"/>
  <c r="FD1421" i="84" s="1"/>
  <c r="D423" i="84"/>
  <c r="F422" i="84"/>
  <c r="A422" i="84" s="1"/>
  <c r="A1437" i="84"/>
  <c r="FB1437" i="84"/>
  <c r="FC1437" i="84" s="1"/>
  <c r="FD1437" i="84" s="1"/>
  <c r="B1448" i="84"/>
  <c r="FD1425" i="84"/>
  <c r="A1427" i="84"/>
  <c r="FB1427" i="84"/>
  <c r="FC1427" i="84" s="1"/>
  <c r="B1438" i="84"/>
  <c r="FB1436" i="84"/>
  <c r="FC1436" i="84" s="1"/>
  <c r="A1436" i="84"/>
  <c r="B1447" i="84"/>
  <c r="FD1418" i="84"/>
  <c r="FB1423" i="84"/>
  <c r="FC1423" i="84" s="1"/>
  <c r="A1423" i="84"/>
  <c r="B1434" i="84"/>
  <c r="FD1420" i="84"/>
  <c r="FB1433" i="84"/>
  <c r="FC1433" i="84" s="1"/>
  <c r="A1433" i="84"/>
  <c r="B1444" i="84"/>
  <c r="FD1402" i="84"/>
  <c r="F313" i="84"/>
  <c r="D314" i="84"/>
  <c r="FD1416" i="84"/>
  <c r="FC313" i="84"/>
  <c r="FD313" i="84" s="1"/>
  <c r="FB313" i="84"/>
  <c r="B314" i="84"/>
  <c r="A313" i="84"/>
  <c r="FD1412" i="84"/>
  <c r="FD1419" i="84"/>
  <c r="A1431" i="84"/>
  <c r="FB1431" i="84"/>
  <c r="FC1431" i="84" s="1"/>
  <c r="B1442" i="84"/>
  <c r="FC423" i="84"/>
  <c r="FD423" i="84" s="1"/>
  <c r="FB423" i="84"/>
  <c r="B424" i="84"/>
  <c r="A1430" i="84"/>
  <c r="FB1430" i="84"/>
  <c r="FC1430" i="84" s="1"/>
  <c r="B1441" i="84"/>
  <c r="FC94" i="84"/>
  <c r="FB94" i="84"/>
  <c r="A94" i="84"/>
  <c r="B95" i="84"/>
  <c r="FD1422" i="84"/>
  <c r="A1413" i="84"/>
  <c r="FB1413" i="84"/>
  <c r="FC1413" i="84" s="1"/>
  <c r="B1424" i="84"/>
  <c r="A203" i="84"/>
  <c r="B204" i="84"/>
  <c r="FC203" i="84"/>
  <c r="FD203" i="84" s="1"/>
  <c r="FB203" i="84"/>
  <c r="B1440" i="84"/>
  <c r="FB1429" i="84"/>
  <c r="FC1429" i="84" s="1"/>
  <c r="A1429" i="84"/>
  <c r="FD1426" i="84"/>
  <c r="B1439" i="84"/>
  <c r="A1428" i="84"/>
  <c r="FB1428" i="84"/>
  <c r="FC1428" i="84" s="1"/>
  <c r="FD1417" i="84"/>
  <c r="D424" i="84" l="1"/>
  <c r="F423" i="84"/>
  <c r="A423" i="84" s="1"/>
  <c r="FB1432" i="84"/>
  <c r="FC1432" i="84" s="1"/>
  <c r="FD1432" i="84" s="1"/>
  <c r="A1432" i="84"/>
  <c r="B1443" i="84"/>
  <c r="A1424" i="84"/>
  <c r="FB1424" i="84"/>
  <c r="FC1424" i="84" s="1"/>
  <c r="B1435" i="84"/>
  <c r="FD94" i="84"/>
  <c r="FD1413" i="84"/>
  <c r="FB1442" i="84"/>
  <c r="FC1442" i="84" s="1"/>
  <c r="A1442" i="84"/>
  <c r="B1453" i="84"/>
  <c r="F314" i="84"/>
  <c r="D315" i="84"/>
  <c r="FB1439" i="84"/>
  <c r="FC1439" i="84" s="1"/>
  <c r="A1439" i="84"/>
  <c r="B1450" i="84"/>
  <c r="FD1429" i="84"/>
  <c r="FC424" i="84"/>
  <c r="FD424" i="84" s="1"/>
  <c r="FB424" i="84"/>
  <c r="B425" i="84"/>
  <c r="FD1431" i="84"/>
  <c r="A204" i="84"/>
  <c r="FC204" i="84"/>
  <c r="FD204" i="84" s="1"/>
  <c r="FB204" i="84"/>
  <c r="B205" i="84"/>
  <c r="FB1441" i="84"/>
  <c r="FC1441" i="84" s="1"/>
  <c r="A1441" i="84"/>
  <c r="B1452" i="84"/>
  <c r="FD1423" i="84"/>
  <c r="A1447" i="84"/>
  <c r="B1458" i="84"/>
  <c r="FB1447" i="84"/>
  <c r="FC1447" i="84" s="1"/>
  <c r="FD1436" i="84"/>
  <c r="FB1448" i="84"/>
  <c r="FC1448" i="84" s="1"/>
  <c r="A1448" i="84"/>
  <c r="B1459" i="84"/>
  <c r="FB1440" i="84"/>
  <c r="FC1440" i="84" s="1"/>
  <c r="A1440" i="84"/>
  <c r="B1451" i="84"/>
  <c r="FD1430" i="84"/>
  <c r="FC314" i="84"/>
  <c r="FD314" i="84" s="1"/>
  <c r="FB314" i="84"/>
  <c r="B315" i="84"/>
  <c r="A314" i="84"/>
  <c r="B1455" i="84"/>
  <c r="FB1444" i="84"/>
  <c r="FC1444" i="84" s="1"/>
  <c r="A1444" i="84"/>
  <c r="FD1433" i="84"/>
  <c r="FD1428" i="84"/>
  <c r="FC95" i="84"/>
  <c r="FD95" i="84" s="1"/>
  <c r="FB95" i="84"/>
  <c r="A95" i="84"/>
  <c r="B96" i="84"/>
  <c r="FD1427" i="84"/>
  <c r="FB1434" i="84"/>
  <c r="FC1434" i="84" s="1"/>
  <c r="A1434" i="84"/>
  <c r="B1445" i="84"/>
  <c r="FB1438" i="84"/>
  <c r="FC1438" i="84" s="1"/>
  <c r="A1438" i="84"/>
  <c r="B1449" i="84"/>
  <c r="A1443" i="84" l="1"/>
  <c r="B1454" i="84"/>
  <c r="FB1443" i="84"/>
  <c r="FC1443" i="84" s="1"/>
  <c r="FD1443" i="84" s="1"/>
  <c r="F424" i="84"/>
  <c r="A424" i="84" s="1"/>
  <c r="D425" i="84"/>
  <c r="FB1455" i="84"/>
  <c r="FC1455" i="84" s="1"/>
  <c r="FD1455" i="84" s="1"/>
  <c r="A1455" i="84"/>
  <c r="B1466" i="84"/>
  <c r="A1435" i="84"/>
  <c r="B1446" i="84"/>
  <c r="FB1435" i="84"/>
  <c r="FC1435" i="84" s="1"/>
  <c r="FC425" i="84"/>
  <c r="FD425" i="84" s="1"/>
  <c r="FB425" i="84"/>
  <c r="B426" i="84"/>
  <c r="A1450" i="84"/>
  <c r="FB1450" i="84"/>
  <c r="FC1450" i="84" s="1"/>
  <c r="B1461" i="84"/>
  <c r="FD1439" i="84"/>
  <c r="D316" i="84"/>
  <c r="F315" i="84"/>
  <c r="A315" i="84" s="1"/>
  <c r="A1449" i="84"/>
  <c r="B1460" i="84"/>
  <c r="FB1449" i="84"/>
  <c r="FC1449" i="84" s="1"/>
  <c r="FB96" i="84"/>
  <c r="A96" i="84"/>
  <c r="FC96" i="84"/>
  <c r="FD96" i="84" s="1"/>
  <c r="B97" i="84"/>
  <c r="FB1451" i="84"/>
  <c r="FC1451" i="84" s="1"/>
  <c r="A1451" i="84"/>
  <c r="B1462" i="84"/>
  <c r="FD1447" i="84"/>
  <c r="FD1424" i="84"/>
  <c r="A1452" i="84"/>
  <c r="B1463" i="84"/>
  <c r="FB1452" i="84"/>
  <c r="FC1452" i="84" s="1"/>
  <c r="FB1445" i="84"/>
  <c r="FC1445" i="84" s="1"/>
  <c r="A1445" i="84"/>
  <c r="B1456" i="84"/>
  <c r="FD1448" i="84"/>
  <c r="FB1458" i="84"/>
  <c r="FC1458" i="84" s="1"/>
  <c r="FD1458" i="84" s="1"/>
  <c r="A1458" i="84"/>
  <c r="B1469" i="84"/>
  <c r="A1459" i="84"/>
  <c r="B1470" i="84"/>
  <c r="FB1459" i="84"/>
  <c r="FC1459" i="84" s="1"/>
  <c r="FD1459" i="84" s="1"/>
  <c r="A1453" i="84"/>
  <c r="FB1453" i="84"/>
  <c r="FC1453" i="84" s="1"/>
  <c r="B1464" i="84"/>
  <c r="FD1442" i="84"/>
  <c r="FD1438" i="84"/>
  <c r="FD1440" i="84"/>
  <c r="FD1444" i="84"/>
  <c r="FC315" i="84"/>
  <c r="FD315" i="84" s="1"/>
  <c r="FB315" i="84"/>
  <c r="B316" i="84"/>
  <c r="FD1441" i="84"/>
  <c r="FC205" i="84"/>
  <c r="FD205" i="84" s="1"/>
  <c r="FB205" i="84"/>
  <c r="B206" i="84"/>
  <c r="A205" i="84"/>
  <c r="FD1434" i="84"/>
  <c r="D426" i="84" l="1"/>
  <c r="F425" i="84"/>
  <c r="A425" i="84" s="1"/>
  <c r="B1465" i="84"/>
  <c r="FB1454" i="84"/>
  <c r="FC1454" i="84" s="1"/>
  <c r="FD1454" i="84" s="1"/>
  <c r="A1454" i="84"/>
  <c r="A1462" i="84"/>
  <c r="FB1462" i="84"/>
  <c r="FC1462" i="84" s="1"/>
  <c r="FD1462" i="84" s="1"/>
  <c r="B1473" i="84"/>
  <c r="FC206" i="84"/>
  <c r="FD206" i="84" s="1"/>
  <c r="FB206" i="84"/>
  <c r="A206" i="84"/>
  <c r="B207" i="84"/>
  <c r="FD1435" i="84"/>
  <c r="FD1452" i="84"/>
  <c r="B98" i="84"/>
  <c r="FC97" i="84"/>
  <c r="FB97" i="84"/>
  <c r="A97" i="84"/>
  <c r="A1446" i="84"/>
  <c r="B1457" i="84"/>
  <c r="FB1446" i="84"/>
  <c r="FC1446" i="84" s="1"/>
  <c r="FB1463" i="84"/>
  <c r="FC1463" i="84" s="1"/>
  <c r="FD1463" i="84" s="1"/>
  <c r="A1463" i="84"/>
  <c r="B1474" i="84"/>
  <c r="FB1461" i="84"/>
  <c r="FC1461" i="84" s="1"/>
  <c r="FD1461" i="84" s="1"/>
  <c r="B1472" i="84"/>
  <c r="A1461" i="84"/>
  <c r="FD1453" i="84"/>
  <c r="FB1466" i="84"/>
  <c r="FC1466" i="84" s="1"/>
  <c r="A1466" i="84"/>
  <c r="B1477" i="84"/>
  <c r="B1480" i="84"/>
  <c r="FB1469" i="84"/>
  <c r="FC1469" i="84" s="1"/>
  <c r="FD1469" i="84" s="1"/>
  <c r="A1469" i="84"/>
  <c r="FC316" i="84"/>
  <c r="FD316" i="84" s="1"/>
  <c r="FB316" i="84"/>
  <c r="B317" i="84"/>
  <c r="FB1470" i="84"/>
  <c r="FC1470" i="84" s="1"/>
  <c r="FD1470" i="84" s="1"/>
  <c r="A1470" i="84"/>
  <c r="B1481" i="84"/>
  <c r="FD1450" i="84"/>
  <c r="FD1445" i="84"/>
  <c r="A1456" i="84"/>
  <c r="FB1456" i="84"/>
  <c r="FC1456" i="84" s="1"/>
  <c r="FD1456" i="84" s="1"/>
  <c r="B1467" i="84"/>
  <c r="FD1449" i="84"/>
  <c r="FC426" i="84"/>
  <c r="FD426" i="84" s="1"/>
  <c r="FB426" i="84"/>
  <c r="B427" i="84"/>
  <c r="B1475" i="84"/>
  <c r="FB1464" i="84"/>
  <c r="FC1464" i="84" s="1"/>
  <c r="FD1464" i="84" s="1"/>
  <c r="A1464" i="84"/>
  <c r="FD1451" i="84"/>
  <c r="B1471" i="84"/>
  <c r="FB1460" i="84"/>
  <c r="FC1460" i="84" s="1"/>
  <c r="FD1460" i="84" s="1"/>
  <c r="A1460" i="84"/>
  <c r="D317" i="84"/>
  <c r="F316" i="84"/>
  <c r="A1465" i="84" l="1"/>
  <c r="FB1465" i="84"/>
  <c r="FC1465" i="84" s="1"/>
  <c r="FD1465" i="84" s="1"/>
  <c r="B1476" i="84"/>
  <c r="F426" i="84"/>
  <c r="A426" i="84" s="1"/>
  <c r="D427" i="84"/>
  <c r="FB1467" i="84"/>
  <c r="FC1467" i="84" s="1"/>
  <c r="FD1467" i="84" s="1"/>
  <c r="A1467" i="84"/>
  <c r="B1478" i="84"/>
  <c r="FD1446" i="84"/>
  <c r="FB1475" i="84"/>
  <c r="FC1475" i="84" s="1"/>
  <c r="A1475" i="84"/>
  <c r="B1486" i="84"/>
  <c r="A1472" i="84"/>
  <c r="B1483" i="84"/>
  <c r="FB1472" i="84"/>
  <c r="FC1472" i="84" s="1"/>
  <c r="A316" i="84"/>
  <c r="FB1477" i="84"/>
  <c r="FC1477" i="84" s="1"/>
  <c r="A1477" i="84"/>
  <c r="B1488" i="84"/>
  <c r="FB1480" i="84"/>
  <c r="FC1480" i="84" s="1"/>
  <c r="A1480" i="84"/>
  <c r="B1491" i="84"/>
  <c r="FB1473" i="84"/>
  <c r="FC1473" i="84" s="1"/>
  <c r="A1473" i="84"/>
  <c r="B1484" i="84"/>
  <c r="FB1471" i="84"/>
  <c r="FC1471" i="84" s="1"/>
  <c r="A1471" i="84"/>
  <c r="B1482" i="84"/>
  <c r="FB1457" i="84"/>
  <c r="FC1457" i="84" s="1"/>
  <c r="FD1457" i="84" s="1"/>
  <c r="A1457" i="84"/>
  <c r="B1468" i="84"/>
  <c r="FD1466" i="84"/>
  <c r="FC427" i="84"/>
  <c r="FD427" i="84" s="1"/>
  <c r="FB427" i="84"/>
  <c r="B428" i="84"/>
  <c r="FB1481" i="84"/>
  <c r="FC1481" i="84" s="1"/>
  <c r="A1481" i="84"/>
  <c r="B1492" i="84"/>
  <c r="F317" i="84"/>
  <c r="A317" i="84" s="1"/>
  <c r="D318" i="84"/>
  <c r="FC317" i="84"/>
  <c r="FD317" i="84" s="1"/>
  <c r="FB317" i="84"/>
  <c r="B318" i="84"/>
  <c r="FB1474" i="84"/>
  <c r="FC1474" i="84" s="1"/>
  <c r="B1485" i="84"/>
  <c r="A1474" i="84"/>
  <c r="FD97" i="84"/>
  <c r="FC98" i="84"/>
  <c r="FD98" i="84" s="1"/>
  <c r="FB98" i="84"/>
  <c r="A98" i="84"/>
  <c r="B99" i="84"/>
  <c r="A207" i="84"/>
  <c r="B208" i="84"/>
  <c r="FC207" i="84"/>
  <c r="FD207" i="84" s="1"/>
  <c r="FB207" i="84"/>
  <c r="D428" i="84" l="1"/>
  <c r="F427" i="84"/>
  <c r="A427" i="84" s="1"/>
  <c r="B1487" i="84"/>
  <c r="A1476" i="84"/>
  <c r="FB1476" i="84"/>
  <c r="FC1476" i="84" s="1"/>
  <c r="FD1476" i="84" s="1"/>
  <c r="B1503" i="84"/>
  <c r="FB1492" i="84"/>
  <c r="FC1492" i="84" s="1"/>
  <c r="A1492" i="84"/>
  <c r="FB1484" i="84"/>
  <c r="FC1484" i="84" s="1"/>
  <c r="A1484" i="84"/>
  <c r="B1495" i="84"/>
  <c r="A1488" i="84"/>
  <c r="FB1488" i="84"/>
  <c r="FC1488" i="84" s="1"/>
  <c r="B1499" i="84"/>
  <c r="FD1477" i="84"/>
  <c r="B100" i="84"/>
  <c r="FC99" i="84"/>
  <c r="FD99" i="84" s="1"/>
  <c r="FB99" i="84"/>
  <c r="A99" i="84"/>
  <c r="A1485" i="84"/>
  <c r="FB1485" i="84"/>
  <c r="FC1485" i="84" s="1"/>
  <c r="B1496" i="84"/>
  <c r="FD1474" i="84"/>
  <c r="FD1481" i="84"/>
  <c r="FD1472" i="84"/>
  <c r="A208" i="84"/>
  <c r="FC208" i="84"/>
  <c r="FD208" i="84" s="1"/>
  <c r="FB208" i="84"/>
  <c r="B209" i="84"/>
  <c r="FB1483" i="84"/>
  <c r="FC1483" i="84" s="1"/>
  <c r="A1483" i="84"/>
  <c r="B1494" i="84"/>
  <c r="FD1475" i="84"/>
  <c r="F318" i="84"/>
  <c r="A318" i="84" s="1"/>
  <c r="D319" i="84"/>
  <c r="FC428" i="84"/>
  <c r="FD428" i="84" s="1"/>
  <c r="FB428" i="84"/>
  <c r="B429" i="84"/>
  <c r="FC318" i="84"/>
  <c r="FD318" i="84" s="1"/>
  <c r="FB318" i="84"/>
  <c r="B319" i="84"/>
  <c r="A1491" i="84"/>
  <c r="FB1491" i="84"/>
  <c r="FC1491" i="84" s="1"/>
  <c r="B1502" i="84"/>
  <c r="FB1478" i="84"/>
  <c r="FC1478" i="84" s="1"/>
  <c r="A1478" i="84"/>
  <c r="B1489" i="84"/>
  <c r="FD1480" i="84"/>
  <c r="A1468" i="84"/>
  <c r="B1479" i="84"/>
  <c r="FB1468" i="84"/>
  <c r="FC1468" i="84" s="1"/>
  <c r="FD1473" i="84"/>
  <c r="FB1482" i="84"/>
  <c r="FC1482" i="84" s="1"/>
  <c r="FD1482" i="84" s="1"/>
  <c r="A1482" i="84"/>
  <c r="B1493" i="84"/>
  <c r="FB1486" i="84"/>
  <c r="FC1486" i="84" s="1"/>
  <c r="A1486" i="84"/>
  <c r="B1497" i="84"/>
  <c r="FD1471" i="84"/>
  <c r="FB1487" i="84" l="1"/>
  <c r="FC1487" i="84" s="1"/>
  <c r="FD1487" i="84" s="1"/>
  <c r="A1487" i="84"/>
  <c r="B1498" i="84"/>
  <c r="F428" i="84"/>
  <c r="A428" i="84" s="1"/>
  <c r="D429" i="84"/>
  <c r="A1497" i="84"/>
  <c r="FB1497" i="84"/>
  <c r="FC1497" i="84" s="1"/>
  <c r="B1508" i="84"/>
  <c r="FB1493" i="84"/>
  <c r="FC1493" i="84" s="1"/>
  <c r="A1493" i="84"/>
  <c r="B1504" i="84"/>
  <c r="FD1468" i="84"/>
  <c r="A1489" i="84"/>
  <c r="FB1489" i="84"/>
  <c r="FC1489" i="84" s="1"/>
  <c r="B1500" i="84"/>
  <c r="FD1478" i="84"/>
  <c r="FD1491" i="84"/>
  <c r="B430" i="84"/>
  <c r="FC429" i="84"/>
  <c r="FD429" i="84" s="1"/>
  <c r="FB429" i="84"/>
  <c r="FB1499" i="84"/>
  <c r="FC1499" i="84" s="1"/>
  <c r="A1499" i="84"/>
  <c r="B1510" i="84"/>
  <c r="A1494" i="84"/>
  <c r="FB1494" i="84"/>
  <c r="FC1494" i="84" s="1"/>
  <c r="B1505" i="84"/>
  <c r="A1479" i="84"/>
  <c r="B1490" i="84"/>
  <c r="FB1479" i="84"/>
  <c r="FC1479" i="84" s="1"/>
  <c r="FD1483" i="84"/>
  <c r="FD1484" i="84"/>
  <c r="FD1492" i="84"/>
  <c r="FB1496" i="84"/>
  <c r="FC1496" i="84" s="1"/>
  <c r="A1496" i="84"/>
  <c r="B1507" i="84"/>
  <c r="B1506" i="84"/>
  <c r="FB1495" i="84"/>
  <c r="FC1495" i="84" s="1"/>
  <c r="A1495" i="84"/>
  <c r="FD1486" i="84"/>
  <c r="B320" i="84"/>
  <c r="FC319" i="84"/>
  <c r="FD319" i="84" s="1"/>
  <c r="FB319" i="84"/>
  <c r="D320" i="84"/>
  <c r="F319" i="84"/>
  <c r="FB1503" i="84"/>
  <c r="FC1503" i="84" s="1"/>
  <c r="A1503" i="84"/>
  <c r="B1514" i="84"/>
  <c r="FD1488" i="84"/>
  <c r="B1513" i="84"/>
  <c r="A1502" i="84"/>
  <c r="FB1502" i="84"/>
  <c r="FC1502" i="84" s="1"/>
  <c r="FC209" i="84"/>
  <c r="FD209" i="84" s="1"/>
  <c r="FB209" i="84"/>
  <c r="B210" i="84"/>
  <c r="A209" i="84"/>
  <c r="FD1485" i="84"/>
  <c r="FC100" i="84"/>
  <c r="FB100" i="84"/>
  <c r="A100" i="84"/>
  <c r="B101" i="84"/>
  <c r="FB1498" i="84" l="1"/>
  <c r="FC1498" i="84" s="1"/>
  <c r="FD1498" i="84" s="1"/>
  <c r="A1498" i="84"/>
  <c r="B1509" i="84"/>
  <c r="D430" i="84"/>
  <c r="F429" i="84"/>
  <c r="A429" i="84" s="1"/>
  <c r="FD100" i="84"/>
  <c r="FD1502" i="84"/>
  <c r="FD1479" i="84"/>
  <c r="FB1490" i="84"/>
  <c r="FC1490" i="84" s="1"/>
  <c r="A1490" i="84"/>
  <c r="B1501" i="84"/>
  <c r="FB1514" i="84"/>
  <c r="FC1514" i="84" s="1"/>
  <c r="A1514" i="84"/>
  <c r="B1525" i="84"/>
  <c r="A1510" i="84"/>
  <c r="FB1510" i="84"/>
  <c r="FC1510" i="84" s="1"/>
  <c r="B1521" i="84"/>
  <c r="A1504" i="84"/>
  <c r="FB1504" i="84"/>
  <c r="FC1504" i="84" s="1"/>
  <c r="B1515" i="84"/>
  <c r="FD1496" i="84"/>
  <c r="A1500" i="84"/>
  <c r="FB1500" i="84"/>
  <c r="FC1500" i="84" s="1"/>
  <c r="B1511" i="84"/>
  <c r="FD1497" i="84"/>
  <c r="FC210" i="84"/>
  <c r="FD210" i="84" s="1"/>
  <c r="FB210" i="84"/>
  <c r="A210" i="84"/>
  <c r="B211" i="84"/>
  <c r="D321" i="84"/>
  <c r="F320" i="84"/>
  <c r="A320" i="84" s="1"/>
  <c r="A319" i="84"/>
  <c r="FD1489" i="84"/>
  <c r="FD1495" i="84"/>
  <c r="A1505" i="84"/>
  <c r="FB1505" i="84"/>
  <c r="FC1505" i="84" s="1"/>
  <c r="B1516" i="84"/>
  <c r="FD1503" i="84"/>
  <c r="FD1499" i="84"/>
  <c r="FB101" i="84"/>
  <c r="A101" i="84"/>
  <c r="B102" i="84"/>
  <c r="B1517" i="84"/>
  <c r="A1506" i="84"/>
  <c r="FB1506" i="84"/>
  <c r="FC1506" i="84" s="1"/>
  <c r="B431" i="84"/>
  <c r="FC430" i="84"/>
  <c r="FD430" i="84" s="1"/>
  <c r="FB430" i="84"/>
  <c r="A1508" i="84"/>
  <c r="FB1508" i="84"/>
  <c r="FC1508" i="84" s="1"/>
  <c r="B1519" i="84"/>
  <c r="FB1513" i="84"/>
  <c r="FC1513" i="84" s="1"/>
  <c r="A1513" i="84"/>
  <c r="B1524" i="84"/>
  <c r="A1507" i="84"/>
  <c r="FB1507" i="84"/>
  <c r="FC1507" i="84" s="1"/>
  <c r="B1518" i="84"/>
  <c r="FD1494" i="84"/>
  <c r="FD1493" i="84"/>
  <c r="FC320" i="84"/>
  <c r="FD320" i="84" s="1"/>
  <c r="FB320" i="84"/>
  <c r="B321" i="84"/>
  <c r="V296" i="84" l="1"/>
  <c r="BW284" i="84"/>
  <c r="BV296" i="84"/>
  <c r="BI296" i="84"/>
  <c r="P284" i="84"/>
  <c r="AZ284" i="84"/>
  <c r="S284" i="84"/>
  <c r="AE308" i="84"/>
  <c r="DG296" i="84"/>
  <c r="AZ308" i="84"/>
  <c r="DW284" i="84"/>
  <c r="CE296" i="84"/>
  <c r="DL308" i="84"/>
  <c r="DS284" i="84"/>
  <c r="CQ284" i="84"/>
  <c r="P308" i="84"/>
  <c r="EE308" i="84"/>
  <c r="BK284" i="84"/>
  <c r="CR284" i="84"/>
  <c r="AN296" i="84"/>
  <c r="AU284" i="84"/>
  <c r="J284" i="84"/>
  <c r="AX296" i="84"/>
  <c r="AK308" i="84"/>
  <c r="Y308" i="84"/>
  <c r="BP284" i="84"/>
  <c r="AX308" i="84"/>
  <c r="AV284" i="84"/>
  <c r="BQ284" i="84"/>
  <c r="BL308" i="84"/>
  <c r="BO296" i="84"/>
  <c r="DO296" i="84"/>
  <c r="X284" i="84"/>
  <c r="CF308" i="84"/>
  <c r="BF308" i="84"/>
  <c r="CV284" i="84"/>
  <c r="BB320" i="84"/>
  <c r="CA284" i="84"/>
  <c r="AQ296" i="84"/>
  <c r="R296" i="84"/>
  <c r="W296" i="84"/>
  <c r="H296" i="84"/>
  <c r="AT284" i="84"/>
  <c r="CB284" i="84"/>
  <c r="P296" i="84"/>
  <c r="AT296" i="84"/>
  <c r="BW296" i="84"/>
  <c r="AH308" i="84"/>
  <c r="EF308" i="84"/>
  <c r="AB296" i="84"/>
  <c r="R308" i="84"/>
  <c r="AW308" i="84"/>
  <c r="S296" i="84"/>
  <c r="AB284" i="84"/>
  <c r="DK284" i="84"/>
  <c r="T284" i="84"/>
  <c r="W284" i="84"/>
  <c r="BK308" i="84"/>
  <c r="Q296" i="84"/>
  <c r="BG308" i="84"/>
  <c r="V284" i="84"/>
  <c r="CJ308" i="84"/>
  <c r="BP308" i="84"/>
  <c r="BW308" i="84"/>
  <c r="EH320" i="84"/>
  <c r="BL284" i="84"/>
  <c r="CB296" i="84"/>
  <c r="CQ296" i="84"/>
  <c r="CY296" i="84"/>
  <c r="CI284" i="84"/>
  <c r="BR284" i="84"/>
  <c r="AU308" i="84"/>
  <c r="I284" i="84"/>
  <c r="CZ284" i="84"/>
  <c r="BT284" i="84"/>
  <c r="BL296" i="84"/>
  <c r="AH284" i="84"/>
  <c r="BT308" i="84"/>
  <c r="AW284" i="84"/>
  <c r="DP308" i="84"/>
  <c r="EE320" i="84"/>
  <c r="AE284" i="84"/>
  <c r="U296" i="84"/>
  <c r="DP284" i="84"/>
  <c r="AH296" i="84"/>
  <c r="DH284" i="84"/>
  <c r="BK296" i="84"/>
  <c r="DC296" i="84"/>
  <c r="AW296" i="84"/>
  <c r="BO284" i="84"/>
  <c r="BV284" i="84"/>
  <c r="BE308" i="84"/>
  <c r="EH308" i="84"/>
  <c r="CV308" i="84"/>
  <c r="DH308" i="84"/>
  <c r="AO296" i="84"/>
  <c r="Q320" i="84"/>
  <c r="BS284" i="84"/>
  <c r="EG296" i="84"/>
  <c r="DD284" i="84"/>
  <c r="CU284" i="84"/>
  <c r="CY284" i="84"/>
  <c r="BP296" i="84"/>
  <c r="EH296" i="84"/>
  <c r="DP296" i="84"/>
  <c r="DS296" i="84"/>
  <c r="BH296" i="84"/>
  <c r="X308" i="84"/>
  <c r="DS308" i="84"/>
  <c r="W308" i="84"/>
  <c r="DG308" i="84"/>
  <c r="AP308" i="84"/>
  <c r="CZ296" i="84"/>
  <c r="CR296" i="84"/>
  <c r="AY296" i="84"/>
  <c r="BX296" i="84"/>
  <c r="AY284" i="84"/>
  <c r="BJ284" i="84"/>
  <c r="DK296" i="84"/>
  <c r="BM308" i="84"/>
  <c r="AP296" i="84"/>
  <c r="AU296" i="84"/>
  <c r="CN308" i="84"/>
  <c r="CU308" i="84"/>
  <c r="BN308" i="84"/>
  <c r="DL284" i="84"/>
  <c r="AT308" i="84"/>
  <c r="BV308" i="84"/>
  <c r="BR308" i="84"/>
  <c r="DT308" i="84"/>
  <c r="DC308" i="84"/>
  <c r="AK284" i="84"/>
  <c r="BS308" i="84"/>
  <c r="BV320" i="84"/>
  <c r="BA320" i="84"/>
  <c r="DC284" i="84"/>
  <c r="BG296" i="84"/>
  <c r="CJ296" i="84"/>
  <c r="CE284" i="84"/>
  <c r="CA296" i="84"/>
  <c r="R284" i="84"/>
  <c r="BX284" i="84"/>
  <c r="DW296" i="84"/>
  <c r="CI296" i="84"/>
  <c r="CF284" i="84"/>
  <c r="BN296" i="84"/>
  <c r="CN296" i="84"/>
  <c r="DD308" i="84"/>
  <c r="BI308" i="84"/>
  <c r="T308" i="84"/>
  <c r="BH308" i="84"/>
  <c r="CE308" i="84"/>
  <c r="U308" i="84"/>
  <c r="EB308" i="84"/>
  <c r="AY308" i="84"/>
  <c r="Q308" i="84"/>
  <c r="S308" i="84"/>
  <c r="CF296" i="84"/>
  <c r="CJ284" i="84"/>
  <c r="H284" i="84"/>
  <c r="AZ296" i="84"/>
  <c r="J308" i="84"/>
  <c r="CR308" i="84"/>
  <c r="ED308" i="84"/>
  <c r="CM308" i="84"/>
  <c r="BQ308" i="84"/>
  <c r="CA308" i="84"/>
  <c r="DY308" i="84"/>
  <c r="AQ308" i="84"/>
  <c r="DL296" i="84"/>
  <c r="V308" i="84"/>
  <c r="CZ308" i="84"/>
  <c r="EG308" i="84"/>
  <c r="AB308" i="84"/>
  <c r="AO308" i="84"/>
  <c r="CB308" i="84"/>
  <c r="BB308" i="84"/>
  <c r="BO308" i="84"/>
  <c r="CY308" i="84"/>
  <c r="BI309" i="84"/>
  <c r="EI284" i="84"/>
  <c r="BU284" i="84"/>
  <c r="AN308" i="84"/>
  <c r="DH296" i="84"/>
  <c r="BM296" i="84"/>
  <c r="H308" i="84"/>
  <c r="BX308" i="84"/>
  <c r="I296" i="84"/>
  <c r="DW308" i="84"/>
  <c r="DO308" i="84"/>
  <c r="AK296" i="84"/>
  <c r="DT296" i="84"/>
  <c r="BF296" i="84"/>
  <c r="F430" i="84"/>
  <c r="A430" i="84" s="1"/>
  <c r="D431" i="84"/>
  <c r="B1520" i="84"/>
  <c r="FB1509" i="84"/>
  <c r="FC1509" i="84" s="1"/>
  <c r="FD1509" i="84" s="1"/>
  <c r="A1509" i="84"/>
  <c r="DT163" i="84"/>
  <c r="BX175" i="84"/>
  <c r="AY175" i="84"/>
  <c r="BK175" i="84"/>
  <c r="AB163" i="84"/>
  <c r="EG187" i="84"/>
  <c r="AY187" i="84"/>
  <c r="BS175" i="84"/>
  <c r="H163" i="84"/>
  <c r="CY187" i="84"/>
  <c r="BX187" i="84"/>
  <c r="AY163" i="84"/>
  <c r="AT187" i="84"/>
  <c r="CA163" i="84"/>
  <c r="BO163" i="84"/>
  <c r="W187" i="84"/>
  <c r="CI163" i="84"/>
  <c r="AV199" i="84"/>
  <c r="BU199" i="84"/>
  <c r="CJ199" i="84"/>
  <c r="BL199" i="84"/>
  <c r="DC199" i="84"/>
  <c r="AO199" i="84"/>
  <c r="BA199" i="84"/>
  <c r="CB187" i="84"/>
  <c r="BK187" i="84"/>
  <c r="BN187" i="84"/>
  <c r="J187" i="84"/>
  <c r="CY163" i="84"/>
  <c r="BN163" i="84"/>
  <c r="CV199" i="84"/>
  <c r="CR199" i="84"/>
  <c r="J175" i="84"/>
  <c r="DW175" i="84"/>
  <c r="EC199" i="84"/>
  <c r="R175" i="84"/>
  <c r="AU175" i="84"/>
  <c r="CM163" i="84"/>
  <c r="DG175" i="84"/>
  <c r="DO175" i="84"/>
  <c r="DS187" i="84"/>
  <c r="BQ187" i="84"/>
  <c r="CE163" i="84"/>
  <c r="AX163" i="84"/>
  <c r="CM187" i="84"/>
  <c r="DO187" i="84"/>
  <c r="BI175" i="84"/>
  <c r="AQ187" i="84"/>
  <c r="BW187" i="84"/>
  <c r="AT175" i="84"/>
  <c r="DP175" i="84"/>
  <c r="BJ175" i="84"/>
  <c r="W199" i="84"/>
  <c r="BO199" i="84"/>
  <c r="CU199" i="84"/>
  <c r="BW199" i="84"/>
  <c r="AT199" i="84"/>
  <c r="DK199" i="84"/>
  <c r="CM199" i="84"/>
  <c r="CI175" i="84"/>
  <c r="Y175" i="84"/>
  <c r="R163" i="84"/>
  <c r="BV187" i="84"/>
  <c r="BE187" i="84"/>
  <c r="DG187" i="84"/>
  <c r="T199" i="84"/>
  <c r="AV175" i="84"/>
  <c r="AX175" i="84"/>
  <c r="BF199" i="84"/>
  <c r="CV175" i="84"/>
  <c r="CF175" i="84"/>
  <c r="CU163" i="84"/>
  <c r="BL187" i="84"/>
  <c r="BX163" i="84"/>
  <c r="BW163" i="84"/>
  <c r="U187" i="84"/>
  <c r="BU175" i="84"/>
  <c r="DS175" i="84"/>
  <c r="CF187" i="84"/>
  <c r="AN187" i="84"/>
  <c r="BU163" i="84"/>
  <c r="CJ187" i="84"/>
  <c r="BP187" i="84"/>
  <c r="DP163" i="84"/>
  <c r="BI163" i="84"/>
  <c r="BK163" i="84"/>
  <c r="BN199" i="84"/>
  <c r="EH199" i="84"/>
  <c r="CY199" i="84"/>
  <c r="EB199" i="84"/>
  <c r="DY199" i="84"/>
  <c r="AB199" i="84"/>
  <c r="H199" i="84"/>
  <c r="P163" i="84"/>
  <c r="CA175" i="84"/>
  <c r="DW163" i="84"/>
  <c r="AT163" i="84"/>
  <c r="CF163" i="84"/>
  <c r="CB199" i="84"/>
  <c r="DO199" i="84"/>
  <c r="CJ175" i="84"/>
  <c r="DL163" i="84"/>
  <c r="EF199" i="84"/>
  <c r="EI175" i="84"/>
  <c r="AB187" i="84"/>
  <c r="CR175" i="84"/>
  <c r="CJ163" i="84"/>
  <c r="BI187" i="84"/>
  <c r="CN163" i="84"/>
  <c r="BW175" i="84"/>
  <c r="Y187" i="84"/>
  <c r="CR187" i="84"/>
  <c r="DG163" i="84"/>
  <c r="W163" i="84"/>
  <c r="AW187" i="84"/>
  <c r="Q163" i="84"/>
  <c r="BM175" i="84"/>
  <c r="BB187" i="84"/>
  <c r="BT163" i="84"/>
  <c r="BS163" i="84"/>
  <c r="Q187" i="84"/>
  <c r="Y199" i="84"/>
  <c r="AX199" i="84"/>
  <c r="AU199" i="84"/>
  <c r="AE199" i="84"/>
  <c r="AN199" i="84"/>
  <c r="V199" i="84"/>
  <c r="BG199" i="84"/>
  <c r="CV163" i="84"/>
  <c r="CB175" i="84"/>
  <c r="EE199" i="84"/>
  <c r="CQ175" i="84"/>
  <c r="DS163" i="84"/>
  <c r="BT175" i="84"/>
  <c r="DP199" i="84"/>
  <c r="BR175" i="84"/>
  <c r="AZ187" i="84"/>
  <c r="V163" i="84"/>
  <c r="AX187" i="84"/>
  <c r="BM187" i="84"/>
  <c r="S175" i="84"/>
  <c r="AH187" i="84"/>
  <c r="DT175" i="84"/>
  <c r="DO163" i="84"/>
  <c r="DC175" i="84"/>
  <c r="T187" i="84"/>
  <c r="J163" i="84"/>
  <c r="AE175" i="84"/>
  <c r="CZ187" i="84"/>
  <c r="Y163" i="84"/>
  <c r="T175" i="84"/>
  <c r="AK187" i="84"/>
  <c r="DP187" i="84"/>
  <c r="CR163" i="84"/>
  <c r="CA187" i="84"/>
  <c r="DH199" i="84"/>
  <c r="R199" i="84"/>
  <c r="BX199" i="84"/>
  <c r="AQ199" i="84"/>
  <c r="AY199" i="84"/>
  <c r="I199" i="84"/>
  <c r="DX199" i="84"/>
  <c r="CN175" i="84"/>
  <c r="CI187" i="84"/>
  <c r="DT187" i="84"/>
  <c r="BK199" i="84"/>
  <c r="CU175" i="84"/>
  <c r="X163" i="84"/>
  <c r="CN199" i="84"/>
  <c r="CZ175" i="84"/>
  <c r="DL199" i="84"/>
  <c r="BV163" i="84"/>
  <c r="BU187" i="84"/>
  <c r="BT187" i="84"/>
  <c r="DK163" i="84"/>
  <c r="BH187" i="84"/>
  <c r="BQ175" i="84"/>
  <c r="EI163" i="84"/>
  <c r="AE163" i="84"/>
  <c r="P187" i="84"/>
  <c r="P175" i="84"/>
  <c r="AV163" i="84"/>
  <c r="CZ163" i="84"/>
  <c r="AW163" i="84"/>
  <c r="DC163" i="84"/>
  <c r="CU187" i="84"/>
  <c r="BA187" i="84"/>
  <c r="X175" i="84"/>
  <c r="DD187" i="84"/>
  <c r="DS199" i="84"/>
  <c r="DW199" i="84"/>
  <c r="CI199" i="84"/>
  <c r="S199" i="84"/>
  <c r="DD199" i="84"/>
  <c r="BI199" i="84"/>
  <c r="AK199" i="84"/>
  <c r="BJ187" i="84"/>
  <c r="BR163" i="84"/>
  <c r="FM163" i="84" s="1"/>
  <c r="BP175" i="84"/>
  <c r="BE199" i="84"/>
  <c r="CV187" i="84"/>
  <c r="AW175" i="84"/>
  <c r="BV199" i="84"/>
  <c r="AW199" i="84"/>
  <c r="Q175" i="84"/>
  <c r="BO175" i="84"/>
  <c r="DH175" i="84"/>
  <c r="R187" i="84"/>
  <c r="DW187" i="84"/>
  <c r="AK163" i="84"/>
  <c r="BQ163" i="84"/>
  <c r="CE187" i="84"/>
  <c r="AH175" i="84"/>
  <c r="CY175" i="84"/>
  <c r="AE187" i="84"/>
  <c r="BP163" i="84"/>
  <c r="DL175" i="84"/>
  <c r="AZ163" i="84"/>
  <c r="DC187" i="84"/>
  <c r="AK175" i="84"/>
  <c r="I163" i="84"/>
  <c r="H187" i="84"/>
  <c r="T163" i="84"/>
  <c r="DL187" i="84"/>
  <c r="BJ199" i="84"/>
  <c r="BP199" i="84"/>
  <c r="BR199" i="84"/>
  <c r="ED199" i="84"/>
  <c r="CQ199" i="84"/>
  <c r="P199" i="84"/>
  <c r="CZ199" i="84"/>
  <c r="BO187" i="84"/>
  <c r="FJ187" i="84" s="1"/>
  <c r="S187" i="84"/>
  <c r="BN175" i="84"/>
  <c r="CA199" i="84"/>
  <c r="BF187" i="84"/>
  <c r="BS187" i="84"/>
  <c r="BH199" i="84"/>
  <c r="BM199" i="84"/>
  <c r="BG187" i="84"/>
  <c r="AU187" i="84"/>
  <c r="CE199" i="84"/>
  <c r="DD163" i="84"/>
  <c r="CQ163" i="84"/>
  <c r="DK187" i="84"/>
  <c r="DK175" i="84"/>
  <c r="V175" i="84"/>
  <c r="CQ187" i="84"/>
  <c r="AH163" i="84"/>
  <c r="BV175" i="84"/>
  <c r="DH187" i="84"/>
  <c r="CN187" i="84"/>
  <c r="U163" i="84"/>
  <c r="I175" i="84"/>
  <c r="EH187" i="84"/>
  <c r="S163" i="84"/>
  <c r="CB163" i="84"/>
  <c r="I187" i="84"/>
  <c r="U175" i="84"/>
  <c r="DT199" i="84"/>
  <c r="X199" i="84"/>
  <c r="U199" i="84"/>
  <c r="EG199" i="84"/>
  <c r="AZ199" i="84"/>
  <c r="AH199" i="84"/>
  <c r="CF199" i="84"/>
  <c r="CM175" i="84"/>
  <c r="H175" i="84"/>
  <c r="AV187" i="84"/>
  <c r="AP199" i="84"/>
  <c r="BS199" i="84"/>
  <c r="BJ163" i="84"/>
  <c r="CE175" i="84"/>
  <c r="BL163" i="84"/>
  <c r="J199" i="84"/>
  <c r="X187" i="84"/>
  <c r="BR187" i="84"/>
  <c r="BT199" i="84"/>
  <c r="AZ175" i="84"/>
  <c r="DH163" i="84"/>
  <c r="AU163" i="84"/>
  <c r="Q199" i="84"/>
  <c r="W175" i="84"/>
  <c r="DD175" i="84"/>
  <c r="BQ199" i="84"/>
  <c r="BL175" i="84"/>
  <c r="DG199" i="84"/>
  <c r="BM163" i="84"/>
  <c r="AO187" i="84"/>
  <c r="V187" i="84"/>
  <c r="BB199" i="84"/>
  <c r="AP187" i="84"/>
  <c r="AB175" i="84"/>
  <c r="FD1508" i="84"/>
  <c r="EF211" i="84"/>
  <c r="DT211" i="84"/>
  <c r="DH211" i="84"/>
  <c r="CV211" i="84"/>
  <c r="CJ211" i="84"/>
  <c r="BX211" i="84"/>
  <c r="BL211" i="84"/>
  <c r="AZ211" i="84"/>
  <c r="AN211" i="84"/>
  <c r="AB211" i="84"/>
  <c r="P211" i="84"/>
  <c r="EE211" i="84"/>
  <c r="DS211" i="84"/>
  <c r="DG211" i="84"/>
  <c r="CU211" i="84"/>
  <c r="CI211" i="84"/>
  <c r="BW211" i="84"/>
  <c r="BK211" i="84"/>
  <c r="AY211" i="84"/>
  <c r="A211" i="84"/>
  <c r="ED211" i="84"/>
  <c r="BV211" i="84"/>
  <c r="BJ211" i="84"/>
  <c r="AX211" i="84"/>
  <c r="B212" i="84"/>
  <c r="EC211" i="84"/>
  <c r="BU211" i="84"/>
  <c r="BI211" i="84"/>
  <c r="AW211" i="84"/>
  <c r="AK211" i="84"/>
  <c r="Y211" i="84"/>
  <c r="EB211" i="84"/>
  <c r="DP211" i="84"/>
  <c r="DD211" i="84"/>
  <c r="CR211" i="84"/>
  <c r="CF211" i="84"/>
  <c r="BT211" i="84"/>
  <c r="BH211" i="84"/>
  <c r="AV211" i="84"/>
  <c r="X211" i="84"/>
  <c r="DO211" i="84"/>
  <c r="DC211" i="84"/>
  <c r="CQ211" i="84"/>
  <c r="CE211" i="84"/>
  <c r="BS211" i="84"/>
  <c r="BG211" i="84"/>
  <c r="AU211" i="84"/>
  <c r="W211" i="84"/>
  <c r="BR211" i="84"/>
  <c r="BF211" i="84"/>
  <c r="AT211" i="84"/>
  <c r="AH211" i="84"/>
  <c r="V211" i="84"/>
  <c r="J211" i="84"/>
  <c r="EG211" i="84"/>
  <c r="CZ211" i="84"/>
  <c r="S211" i="84"/>
  <c r="DY211" i="84"/>
  <c r="CY211" i="84"/>
  <c r="R211" i="84"/>
  <c r="DX211" i="84"/>
  <c r="BQ211" i="84"/>
  <c r="AQ211" i="84"/>
  <c r="Q211" i="84"/>
  <c r="DW211" i="84"/>
  <c r="BP211" i="84"/>
  <c r="AP211" i="84"/>
  <c r="I211" i="84"/>
  <c r="BO211" i="84"/>
  <c r="AO211" i="84"/>
  <c r="H211" i="84"/>
  <c r="CN211" i="84"/>
  <c r="BN211" i="84"/>
  <c r="CM211" i="84"/>
  <c r="BM211" i="84"/>
  <c r="DL211" i="84"/>
  <c r="BE211" i="84"/>
  <c r="AE211" i="84"/>
  <c r="FC211" i="84"/>
  <c r="FD211" i="84" s="1"/>
  <c r="DK211" i="84"/>
  <c r="CB211" i="84"/>
  <c r="BB211" i="84"/>
  <c r="U211" i="84"/>
  <c r="FB211" i="84"/>
  <c r="EH211" i="84"/>
  <c r="BA211" i="84"/>
  <c r="T211" i="84"/>
  <c r="CA211" i="84"/>
  <c r="CM309" i="84"/>
  <c r="AX297" i="84"/>
  <c r="AB297" i="84"/>
  <c r="BI297" i="84"/>
  <c r="BL297" i="84"/>
  <c r="Q309" i="84"/>
  <c r="J297" i="84"/>
  <c r="EE309" i="84"/>
  <c r="AU309" i="84"/>
  <c r="BX309" i="84"/>
  <c r="W309" i="84"/>
  <c r="FD1510" i="84"/>
  <c r="FC321" i="84"/>
  <c r="FD321" i="84" s="1"/>
  <c r="DY321" i="84"/>
  <c r="BQ321" i="84"/>
  <c r="BE321" i="84"/>
  <c r="U321" i="84"/>
  <c r="I321" i="84"/>
  <c r="FB321" i="84"/>
  <c r="DX321" i="84"/>
  <c r="DL321" i="84"/>
  <c r="CZ321" i="84"/>
  <c r="CN321" i="84"/>
  <c r="CB321" i="84"/>
  <c r="BP321" i="84"/>
  <c r="T321" i="84"/>
  <c r="H321" i="84"/>
  <c r="EH321" i="84"/>
  <c r="BN321" i="84"/>
  <c r="BB321" i="84"/>
  <c r="AP321" i="84"/>
  <c r="R321" i="84"/>
  <c r="EG321" i="84"/>
  <c r="BM321" i="84"/>
  <c r="BA321" i="84"/>
  <c r="AO321" i="84"/>
  <c r="Q321" i="84"/>
  <c r="EF321" i="84"/>
  <c r="DT321" i="84"/>
  <c r="DH321" i="84"/>
  <c r="CV321" i="84"/>
  <c r="CJ321" i="84"/>
  <c r="BX321" i="84"/>
  <c r="BL321" i="84"/>
  <c r="AZ321" i="84"/>
  <c r="AN321" i="84"/>
  <c r="AB321" i="84"/>
  <c r="P321" i="84"/>
  <c r="B322" i="84"/>
  <c r="EC321" i="84"/>
  <c r="BU321" i="84"/>
  <c r="BI321" i="84"/>
  <c r="AW321" i="84"/>
  <c r="AK321" i="84"/>
  <c r="Y321" i="84"/>
  <c r="BR321" i="84"/>
  <c r="AT321" i="84"/>
  <c r="V321" i="84"/>
  <c r="DK321" i="84"/>
  <c r="CM321" i="84"/>
  <c r="BO321" i="84"/>
  <c r="AQ321" i="84"/>
  <c r="S321" i="84"/>
  <c r="EE321" i="84"/>
  <c r="DG321" i="84"/>
  <c r="CI321" i="84"/>
  <c r="BK321" i="84"/>
  <c r="ED321" i="84"/>
  <c r="BJ321" i="84"/>
  <c r="EB321" i="84"/>
  <c r="DD321" i="84"/>
  <c r="CF321" i="84"/>
  <c r="BH321" i="84"/>
  <c r="DC321" i="84"/>
  <c r="CE321" i="84"/>
  <c r="BG321" i="84"/>
  <c r="BF321" i="84"/>
  <c r="AH321" i="84"/>
  <c r="J321" i="84"/>
  <c r="DS321" i="84"/>
  <c r="CU321" i="84"/>
  <c r="BW321" i="84"/>
  <c r="AY321" i="84"/>
  <c r="CA321" i="84"/>
  <c r="BV321" i="84"/>
  <c r="BT321" i="84"/>
  <c r="BS321" i="84"/>
  <c r="DW321" i="84"/>
  <c r="AX321" i="84"/>
  <c r="DP321" i="84"/>
  <c r="AV321" i="84"/>
  <c r="CY321" i="84"/>
  <c r="AE321" i="84"/>
  <c r="AU321" i="84"/>
  <c r="X321" i="84"/>
  <c r="W321" i="84"/>
  <c r="CR321" i="84"/>
  <c r="CQ321" i="84"/>
  <c r="DO321" i="84"/>
  <c r="BU297" i="84"/>
  <c r="AO297" i="84"/>
  <c r="EC309" i="84"/>
  <c r="EH297" i="84"/>
  <c r="AH297" i="84"/>
  <c r="X297" i="84"/>
  <c r="BG309" i="84"/>
  <c r="DD297" i="84"/>
  <c r="BV297" i="84"/>
  <c r="BN297" i="84"/>
  <c r="Y309" i="84"/>
  <c r="BV309" i="84"/>
  <c r="V297" i="84"/>
  <c r="EG309" i="84"/>
  <c r="J309" i="84"/>
  <c r="A1515" i="84"/>
  <c r="FB1515" i="84"/>
  <c r="FC1515" i="84" s="1"/>
  <c r="B1526" i="84"/>
  <c r="CY309" i="84"/>
  <c r="DH309" i="84"/>
  <c r="BE297" i="84"/>
  <c r="V309" i="84"/>
  <c r="Q297" i="84"/>
  <c r="AP297" i="84"/>
  <c r="CM297" i="84"/>
  <c r="AZ309" i="84"/>
  <c r="DS309" i="84"/>
  <c r="CV297" i="84"/>
  <c r="BP309" i="84"/>
  <c r="DD309" i="84"/>
  <c r="FD1514" i="84"/>
  <c r="FD1504" i="84"/>
  <c r="CQ309" i="84"/>
  <c r="R309" i="84"/>
  <c r="DT297" i="84"/>
  <c r="BN309" i="84"/>
  <c r="CE309" i="84"/>
  <c r="CY297" i="84"/>
  <c r="BA309" i="84"/>
  <c r="BH309" i="84"/>
  <c r="W297" i="84"/>
  <c r="BQ309" i="84"/>
  <c r="AQ309" i="84"/>
  <c r="A1511" i="84"/>
  <c r="FB1511" i="84"/>
  <c r="FC1511" i="84" s="1"/>
  <c r="B1522" i="84"/>
  <c r="AH309" i="84"/>
  <c r="AV297" i="84"/>
  <c r="CZ309" i="84"/>
  <c r="CU297" i="84"/>
  <c r="AQ297" i="84"/>
  <c r="BS297" i="84"/>
  <c r="BK309" i="84"/>
  <c r="CZ297" i="84"/>
  <c r="BK297" i="84"/>
  <c r="H309" i="84"/>
  <c r="AK309" i="84"/>
  <c r="H297" i="84"/>
  <c r="BJ297" i="84"/>
  <c r="A1518" i="84"/>
  <c r="FB1518" i="84"/>
  <c r="FC1518" i="84" s="1"/>
  <c r="FD1518" i="84" s="1"/>
  <c r="B1529" i="84"/>
  <c r="FD1513" i="84"/>
  <c r="A1519" i="84"/>
  <c r="FB1519" i="84"/>
  <c r="FC1519" i="84" s="1"/>
  <c r="B1530" i="84"/>
  <c r="AO320" i="84" s="1"/>
  <c r="FD1506" i="84"/>
  <c r="EB309" i="84"/>
  <c r="Y297" i="84"/>
  <c r="DP309" i="84"/>
  <c r="R297" i="84"/>
  <c r="CE297" i="84"/>
  <c r="AT309" i="84"/>
  <c r="CF297" i="84"/>
  <c r="CA297" i="84"/>
  <c r="BR297" i="84"/>
  <c r="U309" i="84"/>
  <c r="BL309" i="84"/>
  <c r="BQ297" i="84"/>
  <c r="DK297" i="84"/>
  <c r="CJ309" i="84"/>
  <c r="FD1490" i="84"/>
  <c r="EB102" i="84"/>
  <c r="DP102" i="84"/>
  <c r="DD102" i="84"/>
  <c r="CR102" i="84"/>
  <c r="CF102" i="84"/>
  <c r="BT102" i="84"/>
  <c r="BH102" i="84"/>
  <c r="AV102" i="84"/>
  <c r="X102" i="84"/>
  <c r="DO102" i="84"/>
  <c r="DC102" i="84"/>
  <c r="CQ102" i="84"/>
  <c r="CE102" i="84"/>
  <c r="BS102" i="84"/>
  <c r="BG102" i="84"/>
  <c r="AU102" i="84"/>
  <c r="W102" i="84"/>
  <c r="BR102" i="84"/>
  <c r="BF102" i="84"/>
  <c r="AT102" i="84"/>
  <c r="AH102" i="84"/>
  <c r="V102" i="84"/>
  <c r="J102" i="84"/>
  <c r="FC102" i="84"/>
  <c r="DY102" i="84"/>
  <c r="BQ102" i="84"/>
  <c r="BE102" i="84"/>
  <c r="U102" i="84"/>
  <c r="I102" i="84"/>
  <c r="FB102" i="84"/>
  <c r="DX102" i="84"/>
  <c r="DL102" i="84"/>
  <c r="CZ102" i="84"/>
  <c r="CN102" i="84"/>
  <c r="CB102" i="84"/>
  <c r="BP102" i="84"/>
  <c r="T102" i="84"/>
  <c r="H102" i="84"/>
  <c r="DW102" i="84"/>
  <c r="DK102" i="84"/>
  <c r="CY102" i="84"/>
  <c r="CM102" i="84"/>
  <c r="CA102" i="84"/>
  <c r="BO102" i="84"/>
  <c r="AQ102" i="84"/>
  <c r="AE102" i="84"/>
  <c r="S102" i="84"/>
  <c r="EH102" i="84"/>
  <c r="BN102" i="84"/>
  <c r="BB102" i="84"/>
  <c r="AP102" i="84"/>
  <c r="R102" i="84"/>
  <c r="EG102" i="84"/>
  <c r="BM102" i="84"/>
  <c r="BA102" i="84"/>
  <c r="AO102" i="84"/>
  <c r="Q102" i="84"/>
  <c r="A102" i="84"/>
  <c r="EF102" i="84"/>
  <c r="DT102" i="84"/>
  <c r="DH102" i="84"/>
  <c r="BI113" i="44" s="1"/>
  <c r="CV102" i="84"/>
  <c r="CJ102" i="84"/>
  <c r="BX102" i="84"/>
  <c r="BL102" i="84"/>
  <c r="AZ102" i="84"/>
  <c r="AN102" i="84"/>
  <c r="AB113" i="29" s="1"/>
  <c r="AB102" i="84"/>
  <c r="M113" i="60" s="1"/>
  <c r="P102" i="84"/>
  <c r="EC102" i="84"/>
  <c r="G113" i="76" s="1"/>
  <c r="BU102" i="84"/>
  <c r="BI102" i="84"/>
  <c r="AW102" i="84"/>
  <c r="Z113" i="29" s="1"/>
  <c r="AK102" i="84"/>
  <c r="Y102" i="84"/>
  <c r="BW102" i="84"/>
  <c r="E113" i="44" s="1"/>
  <c r="BV102" i="84"/>
  <c r="EE102" i="84"/>
  <c r="BK102" i="84"/>
  <c r="ED102" i="84"/>
  <c r="H113" i="76" s="1"/>
  <c r="BJ102" i="84"/>
  <c r="DS102" i="84"/>
  <c r="E113" i="43" s="1"/>
  <c r="AY102" i="84"/>
  <c r="T113" i="29" s="1"/>
  <c r="AX102" i="84"/>
  <c r="DG102" i="84"/>
  <c r="BG113" i="44" s="1"/>
  <c r="CI102" i="84"/>
  <c r="CU102" i="84"/>
  <c r="AO113" i="44" s="1"/>
  <c r="B103" i="84"/>
  <c r="BO309" i="84"/>
  <c r="CQ297" i="84"/>
  <c r="DL297" i="84"/>
  <c r="CR309" i="84"/>
  <c r="DW309" i="84"/>
  <c r="U297" i="84"/>
  <c r="P309" i="84"/>
  <c r="AX309" i="84"/>
  <c r="BS309" i="84"/>
  <c r="AT297" i="84"/>
  <c r="CR297" i="84"/>
  <c r="BM309" i="84"/>
  <c r="BX297" i="84"/>
  <c r="AW297" i="84"/>
  <c r="CB309" i="84"/>
  <c r="FD1507" i="84"/>
  <c r="B1527" i="84"/>
  <c r="A1516" i="84"/>
  <c r="FB1516" i="84"/>
  <c r="FC1516" i="84" s="1"/>
  <c r="D322" i="84"/>
  <c r="F321" i="84"/>
  <c r="BU309" i="84"/>
  <c r="I297" i="84"/>
  <c r="DC297" i="84"/>
  <c r="BJ309" i="84"/>
  <c r="ED309" i="84"/>
  <c r="EH309" i="84"/>
  <c r="AY309" i="84"/>
  <c r="BW309" i="84"/>
  <c r="BM297" i="84"/>
  <c r="T309" i="84"/>
  <c r="AV309" i="84"/>
  <c r="DY309" i="84"/>
  <c r="A1525" i="84"/>
  <c r="FB1525" i="84"/>
  <c r="FC1525" i="84" s="1"/>
  <c r="B1536" i="84"/>
  <c r="FB1501" i="84"/>
  <c r="FC1501" i="84" s="1"/>
  <c r="A1501" i="84"/>
  <c r="B1512" i="84"/>
  <c r="T296" i="84" s="1"/>
  <c r="AY393" i="84"/>
  <c r="BG405" i="84"/>
  <c r="CU393" i="84"/>
  <c r="CQ405" i="84"/>
  <c r="BS405" i="84"/>
  <c r="BR393" i="84"/>
  <c r="CQ393" i="84"/>
  <c r="J405" i="84"/>
  <c r="BM393" i="84"/>
  <c r="BO393" i="84"/>
  <c r="AB405" i="84"/>
  <c r="Q393" i="84"/>
  <c r="S405" i="84"/>
  <c r="AH417" i="84"/>
  <c r="DH417" i="84"/>
  <c r="AK417" i="84"/>
  <c r="V417" i="84"/>
  <c r="CF417" i="84"/>
  <c r="DS417" i="84"/>
  <c r="BK393" i="84"/>
  <c r="BU405" i="84"/>
  <c r="DS393" i="84"/>
  <c r="BA405" i="84"/>
  <c r="BV405" i="84"/>
  <c r="CR405" i="84"/>
  <c r="DC405" i="84"/>
  <c r="DW393" i="84"/>
  <c r="CI405" i="84"/>
  <c r="R393" i="84"/>
  <c r="AW393" i="84"/>
  <c r="X393" i="84"/>
  <c r="CV405" i="84"/>
  <c r="AV417" i="84"/>
  <c r="AY417" i="84"/>
  <c r="BF417" i="84"/>
  <c r="BB417" i="84"/>
  <c r="BM417" i="84"/>
  <c r="U417" i="84"/>
  <c r="BS417" i="84"/>
  <c r="CU417" i="84"/>
  <c r="DC393" i="84"/>
  <c r="T405" i="84"/>
  <c r="AE405" i="84"/>
  <c r="S393" i="84"/>
  <c r="BQ393" i="84"/>
  <c r="W393" i="84"/>
  <c r="AW405" i="84"/>
  <c r="AU393" i="84"/>
  <c r="BN405" i="84"/>
  <c r="AO405" i="84"/>
  <c r="X405" i="84"/>
  <c r="EH405" i="84"/>
  <c r="AH405" i="84"/>
  <c r="W417" i="84"/>
  <c r="EG417" i="84"/>
  <c r="Y417" i="84"/>
  <c r="DK417" i="84"/>
  <c r="CR417" i="84"/>
  <c r="BP417" i="84"/>
  <c r="EH417" i="84"/>
  <c r="CU405" i="84"/>
  <c r="EG405" i="84"/>
  <c r="DG393" i="84"/>
  <c r="W405" i="84"/>
  <c r="BT393" i="84"/>
  <c r="DH405" i="84"/>
  <c r="DD393" i="84"/>
  <c r="T393" i="84"/>
  <c r="R405" i="84"/>
  <c r="AT405" i="84"/>
  <c r="BS393" i="84"/>
  <c r="AZ405" i="84"/>
  <c r="CZ405" i="84"/>
  <c r="CY393" i="84"/>
  <c r="AP405" i="84"/>
  <c r="AP417" i="84"/>
  <c r="AO417" i="84"/>
  <c r="AE417" i="84"/>
  <c r="CE417" i="84"/>
  <c r="AZ417" i="84"/>
  <c r="BO417" i="84"/>
  <c r="BX405" i="84"/>
  <c r="DP405" i="84"/>
  <c r="CJ405" i="84"/>
  <c r="P405" i="84"/>
  <c r="AQ405" i="84"/>
  <c r="AE393" i="84"/>
  <c r="CB393" i="84"/>
  <c r="BJ405" i="84"/>
  <c r="Q405" i="84"/>
  <c r="CA393" i="84"/>
  <c r="BJ393" i="84"/>
  <c r="BH417" i="84"/>
  <c r="P417" i="84"/>
  <c r="BN417" i="84"/>
  <c r="DT417" i="84"/>
  <c r="BV417" i="84"/>
  <c r="DD417" i="84"/>
  <c r="CB417" i="84"/>
  <c r="EE417" i="84"/>
  <c r="V393" i="84"/>
  <c r="AH393" i="84"/>
  <c r="AK405" i="84"/>
  <c r="CV393" i="84"/>
  <c r="DG405" i="84"/>
  <c r="BX393" i="84"/>
  <c r="AU405" i="84"/>
  <c r="CM405" i="84"/>
  <c r="U393" i="84"/>
  <c r="CN393" i="84"/>
  <c r="BI405" i="84"/>
  <c r="BO405" i="84"/>
  <c r="DH393" i="84"/>
  <c r="AU417" i="84"/>
  <c r="BQ417" i="84"/>
  <c r="BJ417" i="84"/>
  <c r="BU417" i="84"/>
  <c r="BE417" i="84"/>
  <c r="DG417" i="84"/>
  <c r="CQ417" i="84"/>
  <c r="BL417" i="84"/>
  <c r="CM393" i="84"/>
  <c r="BT405" i="84"/>
  <c r="BV393" i="84"/>
  <c r="BI393" i="84"/>
  <c r="BH405" i="84"/>
  <c r="BL393" i="84"/>
  <c r="I405" i="84"/>
  <c r="AX393" i="84"/>
  <c r="I393" i="84"/>
  <c r="DO405" i="84"/>
  <c r="CF405" i="84"/>
  <c r="BP405" i="84"/>
  <c r="H417" i="84"/>
  <c r="I417" i="84"/>
  <c r="AX417" i="84"/>
  <c r="DP417" i="84"/>
  <c r="CN417" i="84"/>
  <c r="DY417" i="84"/>
  <c r="AZ393" i="84"/>
  <c r="DT405" i="84"/>
  <c r="BU393" i="84"/>
  <c r="H405" i="84"/>
  <c r="AV393" i="84"/>
  <c r="DW405" i="84"/>
  <c r="CR393" i="84"/>
  <c r="Y405" i="84"/>
  <c r="U405" i="84"/>
  <c r="AK393" i="84"/>
  <c r="AB417" i="84"/>
  <c r="AQ417" i="84"/>
  <c r="EF417" i="84"/>
  <c r="BI417" i="84"/>
  <c r="DC417" i="84"/>
  <c r="BX417" i="84"/>
  <c r="CM417" i="84"/>
  <c r="DL393" i="84"/>
  <c r="BK405" i="84"/>
  <c r="P393" i="84"/>
  <c r="CA405" i="84"/>
  <c r="CZ393" i="84"/>
  <c r="BN393" i="84"/>
  <c r="DD405" i="84"/>
  <c r="AT393" i="84"/>
  <c r="AY405" i="84"/>
  <c r="CI393" i="84"/>
  <c r="BF405" i="84"/>
  <c r="BL405" i="84"/>
  <c r="CI417" i="84"/>
  <c r="DW417" i="84"/>
  <c r="CY417" i="84"/>
  <c r="EB417" i="84"/>
  <c r="CZ417" i="84"/>
  <c r="Q417" i="84"/>
  <c r="BT417" i="84"/>
  <c r="DK405" i="84"/>
  <c r="BW393" i="84"/>
  <c r="Y393" i="84"/>
  <c r="CF393" i="84"/>
  <c r="BW405" i="84"/>
  <c r="BM405" i="84"/>
  <c r="BR405" i="84"/>
  <c r="DL405" i="84"/>
  <c r="DP393" i="84"/>
  <c r="BK417" i="84"/>
  <c r="CA417" i="84"/>
  <c r="BA417" i="84"/>
  <c r="DO417" i="84"/>
  <c r="CJ417" i="84"/>
  <c r="J417" i="84"/>
  <c r="BG417" i="84"/>
  <c r="V405" i="84"/>
  <c r="DT393" i="84"/>
  <c r="AV405" i="84"/>
  <c r="CJ393" i="84"/>
  <c r="CB405" i="84"/>
  <c r="CC405" i="84" s="1"/>
  <c r="AN405" i="84"/>
  <c r="DO393" i="84"/>
  <c r="CN405" i="84"/>
  <c r="CY405" i="84"/>
  <c r="BW417" i="84"/>
  <c r="X417" i="84"/>
  <c r="EC417" i="84"/>
  <c r="DL417" i="84"/>
  <c r="R417" i="84"/>
  <c r="AW417" i="84"/>
  <c r="T417" i="84"/>
  <c r="CE393" i="84"/>
  <c r="BE405" i="84"/>
  <c r="DK393" i="84"/>
  <c r="CE405" i="84"/>
  <c r="J393" i="84"/>
  <c r="BP393" i="84"/>
  <c r="BQ405" i="84"/>
  <c r="EI393" i="84"/>
  <c r="AX405" i="84"/>
  <c r="DS405" i="84"/>
  <c r="AB393" i="84"/>
  <c r="H393" i="84"/>
  <c r="BB405" i="84"/>
  <c r="ED417" i="84"/>
  <c r="DX417" i="84"/>
  <c r="CV417" i="84"/>
  <c r="AT417" i="84"/>
  <c r="BR417" i="84"/>
  <c r="S417" i="84"/>
  <c r="AN417" i="84"/>
  <c r="BT429" i="84"/>
  <c r="BG429" i="84"/>
  <c r="EF429" i="84"/>
  <c r="CY429" i="84"/>
  <c r="R429" i="84"/>
  <c r="EE429" i="84"/>
  <c r="AT429" i="84"/>
  <c r="BM429" i="84"/>
  <c r="Y78" i="84"/>
  <c r="BX78" i="84"/>
  <c r="G89" i="44" s="1"/>
  <c r="CF78" i="84"/>
  <c r="S89" i="44" s="1"/>
  <c r="H90" i="84"/>
  <c r="E101" i="30" s="1"/>
  <c r="BB90" i="84"/>
  <c r="M101" i="58" s="1"/>
  <c r="BQ90" i="84"/>
  <c r="S101" i="31" s="1"/>
  <c r="I78" i="84"/>
  <c r="AB78" i="84"/>
  <c r="M89" i="60" s="1"/>
  <c r="BF90" i="84"/>
  <c r="R101" i="58" s="1"/>
  <c r="BX90" i="84"/>
  <c r="G101" i="44" s="1"/>
  <c r="AH78" i="84"/>
  <c r="EC90" i="84"/>
  <c r="G101" i="76" s="1"/>
  <c r="CR90" i="84"/>
  <c r="AK101" i="44" s="1"/>
  <c r="AO78" i="84"/>
  <c r="AC89" i="29" s="1"/>
  <c r="BH429" i="84"/>
  <c r="AU429" i="84"/>
  <c r="DT429" i="84"/>
  <c r="BK429" i="84"/>
  <c r="BV429" i="84"/>
  <c r="EH429" i="84"/>
  <c r="J429" i="84"/>
  <c r="BV78" i="84"/>
  <c r="AA89" i="31" s="1"/>
  <c r="BL78" i="84"/>
  <c r="BT78" i="84"/>
  <c r="Z89" i="31" s="1"/>
  <c r="BU78" i="84"/>
  <c r="U89" i="31" s="1"/>
  <c r="BS90" i="84"/>
  <c r="T101" i="31" s="1"/>
  <c r="AV78" i="84"/>
  <c r="Y89" i="29" s="1"/>
  <c r="AT78" i="84"/>
  <c r="AY78" i="84"/>
  <c r="T89" i="29" s="1"/>
  <c r="BO90" i="84"/>
  <c r="R101" i="31" s="1"/>
  <c r="DG90" i="84"/>
  <c r="BG101" i="44" s="1"/>
  <c r="CZ78" i="84"/>
  <c r="AW89" i="44" s="1"/>
  <c r="CU78" i="84"/>
  <c r="AO89" i="44" s="1"/>
  <c r="CE90" i="84"/>
  <c r="Q101" i="44" s="1"/>
  <c r="AV429" i="84"/>
  <c r="W429" i="84"/>
  <c r="DX429" i="84"/>
  <c r="DH429" i="84"/>
  <c r="AP429" i="84"/>
  <c r="CU429" i="84"/>
  <c r="BA429" i="84"/>
  <c r="AQ429" i="84"/>
  <c r="BU429" i="84"/>
  <c r="AB90" i="84"/>
  <c r="M101" i="60" s="1"/>
  <c r="P90" i="84"/>
  <c r="K101" i="32" s="1"/>
  <c r="EH78" i="84"/>
  <c r="Q89" i="30" s="1"/>
  <c r="BG78" i="84"/>
  <c r="S89" i="58" s="1"/>
  <c r="BH78" i="84"/>
  <c r="T89" i="58" s="1"/>
  <c r="CJ78" i="84"/>
  <c r="Y89" i="44" s="1"/>
  <c r="CM78" i="84"/>
  <c r="AC89" i="44" s="1"/>
  <c r="EG78" i="84"/>
  <c r="P89" i="30" s="1"/>
  <c r="U90" i="84"/>
  <c r="K101" i="60" s="1"/>
  <c r="AX90" i="84"/>
  <c r="S101" i="29" s="1"/>
  <c r="DS78" i="84"/>
  <c r="E89" i="43" s="1"/>
  <c r="DW78" i="84"/>
  <c r="G89" i="43" s="1"/>
  <c r="V90" i="84"/>
  <c r="X429" i="84"/>
  <c r="DL429" i="84"/>
  <c r="CV429" i="84"/>
  <c r="V429" i="84"/>
  <c r="BF429" i="84"/>
  <c r="AE429" i="84"/>
  <c r="ED429" i="84"/>
  <c r="BO429" i="84"/>
  <c r="BK90" i="84"/>
  <c r="AY90" i="84"/>
  <c r="T101" i="29" s="1"/>
  <c r="AZ78" i="84"/>
  <c r="U89" i="29" s="1"/>
  <c r="AK78" i="84"/>
  <c r="AU78" i="84"/>
  <c r="X89" i="29" s="1"/>
  <c r="CY78" i="84"/>
  <c r="AU89" i="44" s="1"/>
  <c r="AX78" i="84"/>
  <c r="S89" i="29" s="1"/>
  <c r="CA78" i="84"/>
  <c r="K89" i="44" s="1"/>
  <c r="BE90" i="84"/>
  <c r="Q101" i="58" s="1"/>
  <c r="DP90" i="84"/>
  <c r="G101" i="32" s="1"/>
  <c r="BQ78" i="84"/>
  <c r="S89" i="31" s="1"/>
  <c r="DP78" i="84"/>
  <c r="G89" i="32" s="1"/>
  <c r="S90" i="84"/>
  <c r="CZ429" i="84"/>
  <c r="CJ429" i="84"/>
  <c r="Q429" i="84"/>
  <c r="CI429" i="84"/>
  <c r="BU90" i="84"/>
  <c r="U101" i="31" s="1"/>
  <c r="BI90" i="84"/>
  <c r="BB78" i="84"/>
  <c r="M89" i="58" s="1"/>
  <c r="U78" i="84"/>
  <c r="K89" i="60" s="1"/>
  <c r="BK78" i="84"/>
  <c r="BJ78" i="84"/>
  <c r="H78" i="84"/>
  <c r="E89" i="30" s="1"/>
  <c r="DT78" i="84"/>
  <c r="J89" i="43" s="1"/>
  <c r="AN90" i="84"/>
  <c r="AB101" i="29" s="1"/>
  <c r="DC90" i="84"/>
  <c r="BA101" i="44" s="1"/>
  <c r="AO90" i="84"/>
  <c r="AC101" i="29" s="1"/>
  <c r="V78" i="84"/>
  <c r="I90" i="84"/>
  <c r="CN429" i="84"/>
  <c r="BX429" i="84"/>
  <c r="DS429" i="84"/>
  <c r="EC429" i="84"/>
  <c r="AK429" i="84"/>
  <c r="AY429" i="84"/>
  <c r="BT90" i="84"/>
  <c r="Z101" i="31" s="1"/>
  <c r="BH90" i="84"/>
  <c r="T101" i="58" s="1"/>
  <c r="BM78" i="84"/>
  <c r="Q89" i="31" s="1"/>
  <c r="AN78" i="84"/>
  <c r="AB89" i="29" s="1"/>
  <c r="DK78" i="84"/>
  <c r="O89" i="32" s="1"/>
  <c r="T78" i="84"/>
  <c r="T89" i="32" s="1"/>
  <c r="EG90" i="84"/>
  <c r="P101" i="30" s="1"/>
  <c r="DH78" i="84"/>
  <c r="BI89" i="44" s="1"/>
  <c r="BI78" i="84"/>
  <c r="AT90" i="84"/>
  <c r="BL90" i="84"/>
  <c r="CN78" i="84"/>
  <c r="DL90" i="84"/>
  <c r="Q101" i="32" s="1"/>
  <c r="DY429" i="84"/>
  <c r="CB429" i="84"/>
  <c r="BL429" i="84"/>
  <c r="BJ429" i="84"/>
  <c r="EG429" i="84"/>
  <c r="DG429" i="84"/>
  <c r="BG90" i="84"/>
  <c r="S101" i="58" s="1"/>
  <c r="AU90" i="84"/>
  <c r="X101" i="29" s="1"/>
  <c r="S78" i="84"/>
  <c r="AP78" i="84"/>
  <c r="E89" i="58" s="1"/>
  <c r="R78" i="84"/>
  <c r="AK89" i="60" s="1"/>
  <c r="DH90" i="84"/>
  <c r="BI101" i="44" s="1"/>
  <c r="CV90" i="84"/>
  <c r="AQ101" i="44" s="1"/>
  <c r="BM90" i="84"/>
  <c r="Q101" i="31" s="1"/>
  <c r="BR78" i="84"/>
  <c r="Y89" i="31" s="1"/>
  <c r="AQ90" i="84"/>
  <c r="G101" i="58" s="1"/>
  <c r="CU90" i="84"/>
  <c r="AO101" i="44" s="1"/>
  <c r="AE78" i="84"/>
  <c r="BA78" i="84"/>
  <c r="K89" i="58" s="1"/>
  <c r="EB429" i="84"/>
  <c r="DO429" i="84"/>
  <c r="BQ429" i="84"/>
  <c r="BP429" i="84"/>
  <c r="AZ429" i="84"/>
  <c r="AO429" i="84"/>
  <c r="DK429" i="84"/>
  <c r="BR429" i="84"/>
  <c r="Y429" i="84"/>
  <c r="CR78" i="84"/>
  <c r="AK89" i="44" s="1"/>
  <c r="EH90" i="84"/>
  <c r="Q101" i="30" s="1"/>
  <c r="AW90" i="84"/>
  <c r="Z101" i="29" s="1"/>
  <c r="CI78" i="84"/>
  <c r="W89" i="44" s="1"/>
  <c r="CV78" i="84"/>
  <c r="AQ89" i="44" s="1"/>
  <c r="ED90" i="84"/>
  <c r="H101" i="76" s="1"/>
  <c r="EE90" i="84"/>
  <c r="O101" i="76" s="1"/>
  <c r="CJ90" i="84"/>
  <c r="Y101" i="44" s="1"/>
  <c r="DO78" i="84"/>
  <c r="E89" i="32" s="1"/>
  <c r="CN90" i="84"/>
  <c r="AE101" i="44" s="1"/>
  <c r="DD90" i="84"/>
  <c r="BC101" i="44" s="1"/>
  <c r="BE78" i="84"/>
  <c r="Q89" i="58" s="1"/>
  <c r="DC78" i="84"/>
  <c r="BA89" i="44" s="1"/>
  <c r="DP429" i="84"/>
  <c r="DC429" i="84"/>
  <c r="BE429" i="84"/>
  <c r="T429" i="84"/>
  <c r="AN429" i="84"/>
  <c r="S429" i="84"/>
  <c r="BW429" i="84"/>
  <c r="AX429" i="84"/>
  <c r="DW429" i="84"/>
  <c r="DD78" i="84"/>
  <c r="BC89" i="44" s="1"/>
  <c r="CE78" i="84"/>
  <c r="Q89" i="44" s="1"/>
  <c r="CB90" i="84"/>
  <c r="M101" i="44" s="1"/>
  <c r="AV90" i="84"/>
  <c r="Y101" i="29" s="1"/>
  <c r="EF90" i="84"/>
  <c r="I101" i="76" s="1"/>
  <c r="DT90" i="84"/>
  <c r="J101" i="43" s="1"/>
  <c r="CM90" i="84"/>
  <c r="AC101" i="44" s="1"/>
  <c r="BV90" i="84"/>
  <c r="AA101" i="31" s="1"/>
  <c r="DS90" i="84"/>
  <c r="E101" i="43" s="1"/>
  <c r="DL78" i="84"/>
  <c r="Q89" i="32" s="1"/>
  <c r="DX90" i="84"/>
  <c r="E101" i="76" s="1"/>
  <c r="CQ90" i="84"/>
  <c r="AI101" i="44" s="1"/>
  <c r="P78" i="84"/>
  <c r="K89" i="32" s="1"/>
  <c r="J78" i="84"/>
  <c r="DD429" i="84"/>
  <c r="CQ429" i="84"/>
  <c r="U429" i="84"/>
  <c r="H429" i="84"/>
  <c r="AB429" i="84"/>
  <c r="BB429" i="84"/>
  <c r="AW429" i="84"/>
  <c r="CQ78" i="84"/>
  <c r="AI89" i="44" s="1"/>
  <c r="CB78" i="84"/>
  <c r="M89" i="44" s="1"/>
  <c r="CZ90" i="84"/>
  <c r="AW101" i="44" s="1"/>
  <c r="W90" i="84"/>
  <c r="AK90" i="84"/>
  <c r="Y90" i="84"/>
  <c r="R90" i="84"/>
  <c r="AK101" i="60" s="1"/>
  <c r="BR90" i="84"/>
  <c r="Y101" i="31" s="1"/>
  <c r="BJ90" i="84"/>
  <c r="BO78" i="84"/>
  <c r="BW90" i="84"/>
  <c r="E101" i="44" s="1"/>
  <c r="AH90" i="84"/>
  <c r="Q90" i="84"/>
  <c r="AI101" i="60" s="1"/>
  <c r="AQ78" i="84"/>
  <c r="G89" i="58" s="1"/>
  <c r="CR429" i="84"/>
  <c r="CE429" i="84"/>
  <c r="I429" i="84"/>
  <c r="P429" i="84"/>
  <c r="CA429" i="84"/>
  <c r="AH429" i="84"/>
  <c r="BN429" i="84"/>
  <c r="BS78" i="84"/>
  <c r="T89" i="31" s="1"/>
  <c r="X78" i="84"/>
  <c r="J90" i="84"/>
  <c r="I101" i="30" s="1"/>
  <c r="DW90" i="84"/>
  <c r="G101" i="43" s="1"/>
  <c r="X90" i="84"/>
  <c r="CY90" i="84"/>
  <c r="AU101" i="44" s="1"/>
  <c r="BP90" i="84"/>
  <c r="X101" i="31" s="1"/>
  <c r="CA90" i="84"/>
  <c r="K101" i="44" s="1"/>
  <c r="EB90" i="84"/>
  <c r="F101" i="76" s="1"/>
  <c r="DG78" i="84"/>
  <c r="BG89" i="44" s="1"/>
  <c r="AW78" i="84"/>
  <c r="Z89" i="29" s="1"/>
  <c r="AE90" i="84"/>
  <c r="AZ90" i="84"/>
  <c r="U101" i="29" s="1"/>
  <c r="W78" i="84"/>
  <c r="CF429" i="84"/>
  <c r="BS429" i="84"/>
  <c r="BI429" i="84"/>
  <c r="CM429" i="84"/>
  <c r="BP78" i="84"/>
  <c r="BW78" i="84"/>
  <c r="E89" i="44" s="1"/>
  <c r="BF78" i="84"/>
  <c r="R89" i="58" s="1"/>
  <c r="BN90" i="84"/>
  <c r="W101" i="31" s="1"/>
  <c r="DK90" i="84"/>
  <c r="O101" i="32" s="1"/>
  <c r="AP90" i="84"/>
  <c r="E101" i="58" s="1"/>
  <c r="CF90" i="84"/>
  <c r="S101" i="44" s="1"/>
  <c r="DY90" i="84"/>
  <c r="L101" i="76" s="1"/>
  <c r="DO90" i="84"/>
  <c r="E101" i="32" s="1"/>
  <c r="BA90" i="84"/>
  <c r="K101" i="58" s="1"/>
  <c r="BN78" i="84"/>
  <c r="W89" i="31" s="1"/>
  <c r="T90" i="84"/>
  <c r="T101" i="32" s="1"/>
  <c r="CI90" i="84"/>
  <c r="W101" i="44" s="1"/>
  <c r="Q78" i="84"/>
  <c r="AI89" i="60" s="1"/>
  <c r="FB1524" i="84"/>
  <c r="FC1524" i="84" s="1"/>
  <c r="FD1524" i="84" s="1"/>
  <c r="A1524" i="84"/>
  <c r="B1535" i="84"/>
  <c r="BP297" i="84"/>
  <c r="CV309" i="84"/>
  <c r="T297" i="84"/>
  <c r="DW297" i="84"/>
  <c r="DK309" i="84"/>
  <c r="EF309" i="84"/>
  <c r="DO297" i="84"/>
  <c r="AU297" i="84"/>
  <c r="DC309" i="84"/>
  <c r="DG309" i="84"/>
  <c r="BF297" i="84"/>
  <c r="BE309" i="84"/>
  <c r="CA309" i="84"/>
  <c r="S297" i="84"/>
  <c r="FC431" i="84"/>
  <c r="FD431" i="84" s="1"/>
  <c r="FB431" i="84"/>
  <c r="B432" i="84"/>
  <c r="FD1505" i="84"/>
  <c r="AZ297" i="84"/>
  <c r="CN309" i="84"/>
  <c r="DO309" i="84"/>
  <c r="BG297" i="84"/>
  <c r="DT309" i="84"/>
  <c r="BB309" i="84"/>
  <c r="BT297" i="84"/>
  <c r="DG297" i="84"/>
  <c r="CI309" i="84"/>
  <c r="AN309" i="84"/>
  <c r="AE297" i="84"/>
  <c r="BA297" i="84"/>
  <c r="CN297" i="84"/>
  <c r="CF309" i="84"/>
  <c r="CB297" i="84"/>
  <c r="DS297" i="84"/>
  <c r="X309" i="84"/>
  <c r="AK297" i="84"/>
  <c r="AP309" i="84"/>
  <c r="DX309" i="84"/>
  <c r="BB297" i="84"/>
  <c r="EG297" i="84"/>
  <c r="DH297" i="84"/>
  <c r="BR309" i="84"/>
  <c r="AO309" i="84"/>
  <c r="BT309" i="84"/>
  <c r="AN297" i="84"/>
  <c r="BO297" i="84"/>
  <c r="S309" i="84"/>
  <c r="FB1521" i="84"/>
  <c r="FC1521" i="84" s="1"/>
  <c r="A1521" i="84"/>
  <c r="B1532" i="84"/>
  <c r="BF298" i="84"/>
  <c r="T298" i="84"/>
  <c r="DW286" i="84"/>
  <c r="DS298" i="84"/>
  <c r="BM298" i="84"/>
  <c r="BR298" i="84"/>
  <c r="AN286" i="84"/>
  <c r="BN286" i="84"/>
  <c r="AW298" i="84"/>
  <c r="DC286" i="84"/>
  <c r="DX298" i="84"/>
  <c r="DP286" i="84"/>
  <c r="AO286" i="84"/>
  <c r="AU310" i="84"/>
  <c r="AK310" i="84"/>
  <c r="BX310" i="84"/>
  <c r="AQ310" i="84"/>
  <c r="AX310" i="84"/>
  <c r="Q310" i="84"/>
  <c r="I310" i="84"/>
  <c r="FB1517" i="84"/>
  <c r="FC1517" i="84" s="1"/>
  <c r="A1517" i="84"/>
  <c r="B1528" i="84"/>
  <c r="FD1500" i="84"/>
  <c r="P297" i="84"/>
  <c r="BF309" i="84"/>
  <c r="DL309" i="84"/>
  <c r="AY297" i="84"/>
  <c r="CI297" i="84"/>
  <c r="BW297" i="84"/>
  <c r="CJ297" i="84"/>
  <c r="AB309" i="84"/>
  <c r="I309" i="84"/>
  <c r="CU309" i="84"/>
  <c r="BH297" i="84"/>
  <c r="DP297" i="84"/>
  <c r="AW309" i="84"/>
  <c r="AE309" i="84"/>
  <c r="AV308" i="84" l="1"/>
  <c r="BE296" i="84"/>
  <c r="CV296" i="84"/>
  <c r="AV296" i="84"/>
  <c r="DG284" i="84"/>
  <c r="CU296" i="84"/>
  <c r="BR296" i="84"/>
  <c r="FM296" i="84" s="1"/>
  <c r="DD296" i="84"/>
  <c r="DE296" i="84" s="1"/>
  <c r="CS308" i="84"/>
  <c r="EB320" i="84"/>
  <c r="CE320" i="84"/>
  <c r="CB320" i="84"/>
  <c r="Q284" i="84"/>
  <c r="AE296" i="84"/>
  <c r="AF296" i="84" s="1"/>
  <c r="BA296" i="84"/>
  <c r="AX284" i="84"/>
  <c r="EC308" i="84"/>
  <c r="Y296" i="84"/>
  <c r="Z296" i="84" s="1"/>
  <c r="DX308" i="84"/>
  <c r="DZ308" i="84" s="1"/>
  <c r="U113" i="31"/>
  <c r="I113" i="76"/>
  <c r="FH296" i="84"/>
  <c r="CI308" i="84"/>
  <c r="BT296" i="84"/>
  <c r="DO284" i="84"/>
  <c r="BI284" i="84"/>
  <c r="BA308" i="84"/>
  <c r="BC308" i="84" s="1"/>
  <c r="CM284" i="84"/>
  <c r="DG320" i="84"/>
  <c r="FI296" i="84"/>
  <c r="FJ284" i="84"/>
  <c r="AC284" i="84"/>
  <c r="DK308" i="84"/>
  <c r="BU296" i="84"/>
  <c r="BJ296" i="84"/>
  <c r="U284" i="84"/>
  <c r="X296" i="84"/>
  <c r="FQ296" i="84" s="1"/>
  <c r="DS320" i="84"/>
  <c r="BJ320" i="84"/>
  <c r="K113" i="32"/>
  <c r="AI113" i="60"/>
  <c r="BJ308" i="84"/>
  <c r="CM296" i="84"/>
  <c r="CO296" i="84" s="1"/>
  <c r="BN284" i="84"/>
  <c r="FI284" i="84" s="1"/>
  <c r="CQ308" i="84"/>
  <c r="BQ296" i="84"/>
  <c r="BU308" i="84"/>
  <c r="FP308" i="84" s="1"/>
  <c r="BR320" i="84"/>
  <c r="CG296" i="84"/>
  <c r="I308" i="84"/>
  <c r="R320" i="84"/>
  <c r="BS296" i="84"/>
  <c r="FN296" i="84" s="1"/>
  <c r="BM284" i="84"/>
  <c r="FH284" i="84" s="1"/>
  <c r="Y284" i="84"/>
  <c r="J296" i="84"/>
  <c r="K296" i="84" s="1"/>
  <c r="DT284" i="84"/>
  <c r="DU284" i="84" s="1"/>
  <c r="FF284" i="84"/>
  <c r="FO284" i="84"/>
  <c r="K284" i="84"/>
  <c r="CG308" i="84"/>
  <c r="DM296" i="84"/>
  <c r="DA296" i="84"/>
  <c r="AI284" i="84"/>
  <c r="FN284" i="84"/>
  <c r="DQ284" i="84"/>
  <c r="Z284" i="84"/>
  <c r="AL296" i="84"/>
  <c r="FK284" i="84"/>
  <c r="CW284" i="84"/>
  <c r="FL296" i="84"/>
  <c r="CK308" i="84"/>
  <c r="FF296" i="84"/>
  <c r="CG199" i="84"/>
  <c r="DI296" i="84"/>
  <c r="CS296" i="84"/>
  <c r="AR308" i="84"/>
  <c r="CC284" i="84"/>
  <c r="FN308" i="84"/>
  <c r="AI296" i="84"/>
  <c r="DU296" i="84"/>
  <c r="FQ308" i="84"/>
  <c r="AR296" i="84"/>
  <c r="FQ284" i="84"/>
  <c r="BC320" i="84"/>
  <c r="BY308" i="84"/>
  <c r="K308" i="84"/>
  <c r="DQ296" i="84"/>
  <c r="DE284" i="84"/>
  <c r="V320" i="84"/>
  <c r="FM320" i="84" s="1"/>
  <c r="U320" i="84"/>
  <c r="DD320" i="84"/>
  <c r="H320" i="84"/>
  <c r="DY320" i="84"/>
  <c r="AE320" i="84"/>
  <c r="CF320" i="84"/>
  <c r="BE320" i="84"/>
  <c r="BG320" i="84"/>
  <c r="BO320" i="84"/>
  <c r="BX320" i="84"/>
  <c r="DL320" i="84"/>
  <c r="BH320" i="84"/>
  <c r="I320" i="84"/>
  <c r="AV320" i="84"/>
  <c r="AB320" i="84"/>
  <c r="CN320" i="84"/>
  <c r="DX320" i="84"/>
  <c r="EF320" i="84"/>
  <c r="CJ320" i="84"/>
  <c r="DP320" i="84"/>
  <c r="BP320" i="84"/>
  <c r="DH320" i="84"/>
  <c r="BL320" i="84"/>
  <c r="DK320" i="84"/>
  <c r="CR320" i="84"/>
  <c r="T320" i="84"/>
  <c r="AN320" i="84"/>
  <c r="DC320" i="84"/>
  <c r="CQ320" i="84"/>
  <c r="CM320" i="84"/>
  <c r="CZ320" i="84"/>
  <c r="BW320" i="84"/>
  <c r="AU320" i="84"/>
  <c r="W320" i="84"/>
  <c r="AQ320" i="84"/>
  <c r="P320" i="84"/>
  <c r="AW320" i="84"/>
  <c r="S320" i="84"/>
  <c r="BQ320" i="84"/>
  <c r="BB296" i="84"/>
  <c r="BC296" i="84" s="1"/>
  <c r="AP320" i="84"/>
  <c r="CG284" i="84"/>
  <c r="FP284" i="84"/>
  <c r="BY284" i="84"/>
  <c r="FK296" i="84"/>
  <c r="FM284" i="84"/>
  <c r="DI284" i="84"/>
  <c r="CK296" i="84"/>
  <c r="CO308" i="84"/>
  <c r="FK308" i="84"/>
  <c r="CI320" i="84"/>
  <c r="Y320" i="84"/>
  <c r="CV320" i="84"/>
  <c r="BK320" i="84"/>
  <c r="BF320" i="84"/>
  <c r="AZ320" i="84"/>
  <c r="AY320" i="84"/>
  <c r="AT320" i="84"/>
  <c r="BN320" i="84"/>
  <c r="ED320" i="84"/>
  <c r="AH320" i="84"/>
  <c r="EG320" i="84"/>
  <c r="AX320" i="84"/>
  <c r="J320" i="84"/>
  <c r="BT320" i="84"/>
  <c r="BM320" i="84"/>
  <c r="EC320" i="84"/>
  <c r="DW320" i="84"/>
  <c r="BU320" i="84"/>
  <c r="CY320" i="84"/>
  <c r="X320" i="84"/>
  <c r="FQ320" i="84" s="1"/>
  <c r="BI320" i="84"/>
  <c r="CA320" i="84"/>
  <c r="CC320" i="84" s="1"/>
  <c r="DO320" i="84"/>
  <c r="CU320" i="84"/>
  <c r="AK320" i="84"/>
  <c r="DT320" i="84"/>
  <c r="DU320" i="84" s="1"/>
  <c r="BS320" i="84"/>
  <c r="K113" i="58"/>
  <c r="CW308" i="84"/>
  <c r="AF284" i="84"/>
  <c r="FL284" i="84"/>
  <c r="FJ296" i="84"/>
  <c r="BY296" i="84"/>
  <c r="G113" i="44"/>
  <c r="Y113" i="44"/>
  <c r="E113" i="58"/>
  <c r="DE308" i="84"/>
  <c r="DM308" i="84"/>
  <c r="CS284" i="84"/>
  <c r="AK113" i="60"/>
  <c r="DI308" i="84"/>
  <c r="W113" i="44"/>
  <c r="AQ113" i="44"/>
  <c r="M113" i="58"/>
  <c r="CK284" i="84"/>
  <c r="W113" i="31"/>
  <c r="S113" i="29"/>
  <c r="CC296" i="84"/>
  <c r="DM284" i="84"/>
  <c r="FO296" i="84"/>
  <c r="FO308" i="84"/>
  <c r="AC113" i="29"/>
  <c r="R113" i="31"/>
  <c r="AL284" i="84"/>
  <c r="K113" i="44"/>
  <c r="E113" i="76"/>
  <c r="R113" i="58"/>
  <c r="DA284" i="84"/>
  <c r="AC296" i="84"/>
  <c r="O113" i="76"/>
  <c r="U113" i="29"/>
  <c r="Q113" i="31"/>
  <c r="AC113" i="44"/>
  <c r="AY286" i="84"/>
  <c r="CN284" i="84"/>
  <c r="CO284" i="84" s="1"/>
  <c r="DU308" i="84"/>
  <c r="AA113" i="31"/>
  <c r="AI308" i="84"/>
  <c r="AL308" i="84"/>
  <c r="J113" i="43"/>
  <c r="FI308" i="84"/>
  <c r="Z308" i="84"/>
  <c r="E113" i="30"/>
  <c r="T113" i="32"/>
  <c r="FH308" i="84"/>
  <c r="DI175" i="84"/>
  <c r="AC308" i="84"/>
  <c r="FJ308" i="84"/>
  <c r="CC308" i="84"/>
  <c r="FM297" i="84"/>
  <c r="DA308" i="84"/>
  <c r="FM308" i="84"/>
  <c r="AF308" i="84"/>
  <c r="G113" i="58"/>
  <c r="T113" i="58"/>
  <c r="FL308" i="84"/>
  <c r="DQ308" i="84"/>
  <c r="FF308" i="84"/>
  <c r="Q113" i="32"/>
  <c r="Y113" i="29"/>
  <c r="Q113" i="30"/>
  <c r="X113" i="31"/>
  <c r="M113" i="44"/>
  <c r="AW113" i="44"/>
  <c r="Y113" i="31"/>
  <c r="Z113" i="31"/>
  <c r="T79" i="84"/>
  <c r="T90" i="32" s="1"/>
  <c r="P113" i="30"/>
  <c r="AU113" i="44"/>
  <c r="S113" i="44"/>
  <c r="O113" i="32"/>
  <c r="K113" i="60"/>
  <c r="X113" i="29"/>
  <c r="AK113" i="44"/>
  <c r="G113" i="43"/>
  <c r="Q113" i="58"/>
  <c r="S113" i="58"/>
  <c r="BC113" i="44"/>
  <c r="S113" i="31"/>
  <c r="T113" i="31"/>
  <c r="G113" i="32"/>
  <c r="L113" i="76"/>
  <c r="Q113" i="44"/>
  <c r="F113" i="76"/>
  <c r="AI113" i="44"/>
  <c r="I113" i="30"/>
  <c r="BA113" i="44"/>
  <c r="AE113" i="44"/>
  <c r="E113" i="32"/>
  <c r="S101" i="60"/>
  <c r="AC101" i="60"/>
  <c r="E101" i="29"/>
  <c r="K101" i="29"/>
  <c r="G113" i="60"/>
  <c r="Y101" i="60"/>
  <c r="AE113" i="60"/>
  <c r="W89" i="60"/>
  <c r="AC89" i="60"/>
  <c r="G101" i="29"/>
  <c r="E89" i="29"/>
  <c r="L101" i="29"/>
  <c r="K89" i="29"/>
  <c r="I113" i="29"/>
  <c r="G89" i="60"/>
  <c r="E113" i="29"/>
  <c r="J101" i="29"/>
  <c r="S113" i="60"/>
  <c r="Q113" i="60"/>
  <c r="S89" i="60"/>
  <c r="I101" i="29"/>
  <c r="G89" i="29"/>
  <c r="Y89" i="60"/>
  <c r="J113" i="29"/>
  <c r="Y113" i="60"/>
  <c r="AC113" i="60"/>
  <c r="G101" i="60"/>
  <c r="G101" i="30"/>
  <c r="L113" i="29"/>
  <c r="AE101" i="60"/>
  <c r="Q89" i="60"/>
  <c r="K113" i="29"/>
  <c r="W101" i="60"/>
  <c r="AE89" i="60"/>
  <c r="Q101" i="60"/>
  <c r="G113" i="29"/>
  <c r="G113" i="30"/>
  <c r="W113" i="60"/>
  <c r="FQ175" i="84"/>
  <c r="AR321" i="84"/>
  <c r="BY199" i="84"/>
  <c r="AL175" i="84"/>
  <c r="DE405" i="84"/>
  <c r="AC417" i="84"/>
  <c r="DA393" i="84"/>
  <c r="AF309" i="84"/>
  <c r="FK417" i="84"/>
  <c r="FJ417" i="84"/>
  <c r="K393" i="84"/>
  <c r="CC297" i="84"/>
  <c r="DU393" i="84"/>
  <c r="CO297" i="84"/>
  <c r="AF211" i="84"/>
  <c r="FI199" i="84"/>
  <c r="AF297" i="84"/>
  <c r="Z393" i="84"/>
  <c r="CC163" i="84"/>
  <c r="FO297" i="84"/>
  <c r="FI393" i="84"/>
  <c r="CO163" i="84"/>
  <c r="Z199" i="84"/>
  <c r="BC309" i="84"/>
  <c r="AC321" i="84"/>
  <c r="FJ321" i="84"/>
  <c r="FM309" i="84"/>
  <c r="FH199" i="84"/>
  <c r="AF163" i="84"/>
  <c r="DM405" i="84"/>
  <c r="FL297" i="84"/>
  <c r="AI163" i="84"/>
  <c r="CW187" i="84"/>
  <c r="BC297" i="84"/>
  <c r="CO309" i="84"/>
  <c r="FL163" i="84"/>
  <c r="E89" i="60"/>
  <c r="K78" i="84"/>
  <c r="I89" i="30"/>
  <c r="FK78" i="84"/>
  <c r="L89" i="31" s="1"/>
  <c r="X89" i="31"/>
  <c r="FO405" i="84"/>
  <c r="E101" i="60"/>
  <c r="G89" i="30"/>
  <c r="CO78" i="84"/>
  <c r="AF89" i="44" s="1"/>
  <c r="AE89" i="44"/>
  <c r="L89" i="29"/>
  <c r="J89" i="29"/>
  <c r="E113" i="60"/>
  <c r="FJ78" i="84"/>
  <c r="F89" i="31" s="1"/>
  <c r="R89" i="31"/>
  <c r="I89" i="29"/>
  <c r="S91" i="84"/>
  <c r="DE175" i="84"/>
  <c r="DM309" i="84"/>
  <c r="DW91" i="84"/>
  <c r="G102" i="43" s="1"/>
  <c r="AN91" i="84"/>
  <c r="AB102" i="29" s="1"/>
  <c r="BN91" i="84"/>
  <c r="W102" i="31" s="1"/>
  <c r="FH298" i="84"/>
  <c r="FO417" i="84"/>
  <c r="BF91" i="84"/>
  <c r="R102" i="58" s="1"/>
  <c r="FI175" i="84"/>
  <c r="V91" i="84"/>
  <c r="AC175" i="84"/>
  <c r="DC79" i="84"/>
  <c r="BA90" i="44" s="1"/>
  <c r="DS91" i="84"/>
  <c r="E102" i="43" s="1"/>
  <c r="CU79" i="84"/>
  <c r="AO90" i="44" s="1"/>
  <c r="DP91" i="84"/>
  <c r="G102" i="32" s="1"/>
  <c r="CN79" i="84"/>
  <c r="AE90" i="44" s="1"/>
  <c r="BX91" i="84"/>
  <c r="G102" i="44" s="1"/>
  <c r="BE91" i="84"/>
  <c r="Q102" i="58" s="1"/>
  <c r="CM91" i="84"/>
  <c r="AC102" i="44" s="1"/>
  <c r="CY79" i="84"/>
  <c r="AU90" i="44" s="1"/>
  <c r="CG163" i="84"/>
  <c r="DH91" i="84"/>
  <c r="BI102" i="44" s="1"/>
  <c r="CQ79" i="84"/>
  <c r="AI90" i="44" s="1"/>
  <c r="DU309" i="84"/>
  <c r="BL79" i="84"/>
  <c r="DY91" i="84"/>
  <c r="L102" i="76" s="1"/>
  <c r="FH163" i="84"/>
  <c r="FN163" i="84"/>
  <c r="AV91" i="84"/>
  <c r="Y102" i="29" s="1"/>
  <c r="T91" i="84"/>
  <c r="T102" i="32" s="1"/>
  <c r="BP91" i="84"/>
  <c r="FM199" i="84"/>
  <c r="FO163" i="84"/>
  <c r="DO91" i="84"/>
  <c r="E102" i="32" s="1"/>
  <c r="BA91" i="84"/>
  <c r="DL91" i="84"/>
  <c r="Q102" i="32" s="1"/>
  <c r="U91" i="84"/>
  <c r="K102" i="60" s="1"/>
  <c r="FL199" i="84"/>
  <c r="AK79" i="84"/>
  <c r="CE91" i="84"/>
  <c r="Q102" i="44" s="1"/>
  <c r="BQ91" i="84"/>
  <c r="S102" i="31" s="1"/>
  <c r="DG79" i="84"/>
  <c r="BG90" i="44" s="1"/>
  <c r="CR91" i="84"/>
  <c r="AK102" i="44" s="1"/>
  <c r="AR78" i="84"/>
  <c r="H89" i="58" s="1"/>
  <c r="DZ429" i="84"/>
  <c r="CS405" i="84"/>
  <c r="CK405" i="84"/>
  <c r="DM297" i="84"/>
  <c r="AL429" i="84"/>
  <c r="CW78" i="84"/>
  <c r="AR89" i="44" s="1"/>
  <c r="CW417" i="84"/>
  <c r="AR417" i="84"/>
  <c r="FL417" i="84"/>
  <c r="AF78" i="84"/>
  <c r="CA310" i="84"/>
  <c r="U298" i="84"/>
  <c r="BJ310" i="84"/>
  <c r="DL298" i="84"/>
  <c r="CR310" i="84"/>
  <c r="BB310" i="84"/>
  <c r="AE310" i="84"/>
  <c r="DY310" i="84"/>
  <c r="CZ310" i="84"/>
  <c r="CY310" i="84"/>
  <c r="CY286" i="84"/>
  <c r="EH298" i="84"/>
  <c r="CA286" i="84"/>
  <c r="BW286" i="84"/>
  <c r="R286" i="84"/>
  <c r="AV298" i="84"/>
  <c r="DL286" i="84"/>
  <c r="BH286" i="84"/>
  <c r="BO298" i="84"/>
  <c r="J298" i="84"/>
  <c r="BU298" i="84"/>
  <c r="CQ298" i="84"/>
  <c r="DS286" i="84"/>
  <c r="AK298" i="84"/>
  <c r="CB310" i="84"/>
  <c r="AB286" i="84"/>
  <c r="AB310" i="84"/>
  <c r="BP310" i="84"/>
  <c r="EE310" i="84"/>
  <c r="AP310" i="84"/>
  <c r="AR310" i="84" s="1"/>
  <c r="DX310" i="84"/>
  <c r="BP298" i="84"/>
  <c r="P286" i="84"/>
  <c r="BI286" i="84"/>
  <c r="EF298" i="84"/>
  <c r="BE286" i="84"/>
  <c r="DG298" i="84"/>
  <c r="AP298" i="84"/>
  <c r="CU286" i="84"/>
  <c r="AP286" i="84"/>
  <c r="W286" i="84"/>
  <c r="DH286" i="84"/>
  <c r="BO286" i="84"/>
  <c r="AH286" i="84"/>
  <c r="BH298" i="84"/>
  <c r="CM286" i="84"/>
  <c r="BS286" i="84"/>
  <c r="EF310" i="84"/>
  <c r="AT310" i="84"/>
  <c r="S310" i="84"/>
  <c r="BQ310" i="84"/>
  <c r="AH310" i="84"/>
  <c r="AY310" i="84"/>
  <c r="W310" i="84"/>
  <c r="Y286" i="84"/>
  <c r="DO286" i="84"/>
  <c r="DQ286" i="84" s="1"/>
  <c r="CU298" i="84"/>
  <c r="DP298" i="84"/>
  <c r="AK286" i="84"/>
  <c r="BN298" i="84"/>
  <c r="FI298" i="84" s="1"/>
  <c r="H286" i="84"/>
  <c r="X298" i="84"/>
  <c r="J286" i="84"/>
  <c r="CN298" i="84"/>
  <c r="AZ298" i="84"/>
  <c r="AN298" i="84"/>
  <c r="CE298" i="84"/>
  <c r="EH286" i="84"/>
  <c r="DX91" i="84"/>
  <c r="E102" i="76" s="1"/>
  <c r="CV310" i="84"/>
  <c r="BT298" i="84"/>
  <c r="BR310" i="84"/>
  <c r="BS310" i="84"/>
  <c r="BU310" i="84"/>
  <c r="T310" i="84"/>
  <c r="DO310" i="84"/>
  <c r="BL310" i="84"/>
  <c r="CJ310" i="84"/>
  <c r="AV310" i="84"/>
  <c r="DY298" i="84"/>
  <c r="DZ298" i="84" s="1"/>
  <c r="BU286" i="84"/>
  <c r="BP286" i="84"/>
  <c r="DC298" i="84"/>
  <c r="BS298" i="84"/>
  <c r="CF298" i="84"/>
  <c r="BW298" i="84"/>
  <c r="AX286" i="84"/>
  <c r="DT286" i="84"/>
  <c r="AT298" i="84"/>
  <c r="CZ286" i="84"/>
  <c r="AV286" i="84"/>
  <c r="DD298" i="84"/>
  <c r="BJ298" i="84"/>
  <c r="AN310" i="84"/>
  <c r="BL298" i="84"/>
  <c r="P310" i="84"/>
  <c r="EB310" i="84"/>
  <c r="BO310" i="84"/>
  <c r="CM310" i="84"/>
  <c r="BT310" i="84"/>
  <c r="BT286" i="84"/>
  <c r="FO286" i="84" s="1"/>
  <c r="BQ298" i="84"/>
  <c r="CF286" i="84"/>
  <c r="EB298" i="84"/>
  <c r="BM286" i="84"/>
  <c r="BG286" i="84"/>
  <c r="Q286" i="84"/>
  <c r="BJ286" i="84"/>
  <c r="AE286" i="84"/>
  <c r="DG286" i="84"/>
  <c r="Q298" i="84"/>
  <c r="AQ298" i="84"/>
  <c r="BX286" i="84"/>
  <c r="CR298" i="84"/>
  <c r="EH91" i="84"/>
  <c r="Q102" i="30" s="1"/>
  <c r="DM211" i="84"/>
  <c r="CY298" i="84"/>
  <c r="DG310" i="84"/>
  <c r="CF310" i="84"/>
  <c r="BE310" i="84"/>
  <c r="BG310" i="84"/>
  <c r="H310" i="84"/>
  <c r="DC310" i="84"/>
  <c r="DW310" i="84"/>
  <c r="CN310" i="84"/>
  <c r="DL310" i="84"/>
  <c r="EH310" i="84"/>
  <c r="BX298" i="84"/>
  <c r="AB298" i="84"/>
  <c r="DO298" i="84"/>
  <c r="CR286" i="84"/>
  <c r="CI298" i="84"/>
  <c r="BK298" i="84"/>
  <c r="U286" i="84"/>
  <c r="AY298" i="84"/>
  <c r="BI298" i="84"/>
  <c r="BR286" i="84"/>
  <c r="T286" i="84"/>
  <c r="FI286" i="84" s="1"/>
  <c r="BV298" i="84"/>
  <c r="AE298" i="84"/>
  <c r="BV286" i="84"/>
  <c r="I298" i="84"/>
  <c r="Y310" i="84"/>
  <c r="BM310" i="84"/>
  <c r="U310" i="84"/>
  <c r="DP310" i="84"/>
  <c r="BK310" i="84"/>
  <c r="DS310" i="84"/>
  <c r="X310" i="84"/>
  <c r="AL310" i="84" s="1"/>
  <c r="CU310" i="84"/>
  <c r="AW286" i="84"/>
  <c r="DK286" i="84"/>
  <c r="BA286" i="84"/>
  <c r="ED298" i="84"/>
  <c r="BB286" i="84"/>
  <c r="BF286" i="84"/>
  <c r="EG286" i="84"/>
  <c r="EC298" i="84"/>
  <c r="DT298" i="84"/>
  <c r="DU298" i="84" s="1"/>
  <c r="CI286" i="84"/>
  <c r="X286" i="84"/>
  <c r="S286" i="84"/>
  <c r="CJ286" i="84"/>
  <c r="CM298" i="84"/>
  <c r="AO310" i="84"/>
  <c r="CQ310" i="84"/>
  <c r="DT310" i="84"/>
  <c r="BV310" i="84"/>
  <c r="CI310" i="84"/>
  <c r="V310" i="84"/>
  <c r="BI310" i="84"/>
  <c r="CV298" i="84"/>
  <c r="BQ286" i="84"/>
  <c r="CB286" i="84"/>
  <c r="AQ286" i="84"/>
  <c r="I286" i="84"/>
  <c r="AT286" i="84"/>
  <c r="Y298" i="84"/>
  <c r="Z298" i="84" s="1"/>
  <c r="AZ286" i="84"/>
  <c r="EG298" i="84"/>
  <c r="DH298" i="84"/>
  <c r="BB298" i="84"/>
  <c r="CN286" i="84"/>
  <c r="CB298" i="84"/>
  <c r="CE310" i="84"/>
  <c r="W298" i="84"/>
  <c r="AW310" i="84"/>
  <c r="DD310" i="84"/>
  <c r="EG310" i="84"/>
  <c r="J310" i="84"/>
  <c r="K310" i="84" s="1"/>
  <c r="R310" i="84"/>
  <c r="BN310" i="84"/>
  <c r="DH310" i="84"/>
  <c r="S298" i="84"/>
  <c r="CA298" i="84"/>
  <c r="CZ298" i="84"/>
  <c r="CV286" i="84"/>
  <c r="CE286" i="84"/>
  <c r="AH298" i="84"/>
  <c r="BL286" i="84"/>
  <c r="P298" i="84"/>
  <c r="H298" i="84"/>
  <c r="DW298" i="84"/>
  <c r="DK298" i="84"/>
  <c r="R298" i="84"/>
  <c r="BE298" i="84"/>
  <c r="FN297" i="84"/>
  <c r="BH310" i="84"/>
  <c r="BK286" i="84"/>
  <c r="BA310" i="84"/>
  <c r="EC310" i="84"/>
  <c r="ED310" i="84"/>
  <c r="AZ310" i="84"/>
  <c r="BF310" i="84"/>
  <c r="BW310" i="84"/>
  <c r="BY310" i="84" s="1"/>
  <c r="DK310" i="84"/>
  <c r="V286" i="84"/>
  <c r="AU286" i="84"/>
  <c r="EE298" i="84"/>
  <c r="CJ298" i="84"/>
  <c r="AX298" i="84"/>
  <c r="CQ286" i="84"/>
  <c r="AO298" i="84"/>
  <c r="V298" i="84"/>
  <c r="FM298" i="84" s="1"/>
  <c r="DD286" i="84"/>
  <c r="DE286" i="84" s="1"/>
  <c r="BA298" i="84"/>
  <c r="BG298" i="84"/>
  <c r="AU298" i="84"/>
  <c r="FK393" i="84"/>
  <c r="CK417" i="84"/>
  <c r="AI405" i="84"/>
  <c r="DE429" i="84"/>
  <c r="AF321" i="84"/>
  <c r="FQ393" i="84"/>
  <c r="DQ187" i="84"/>
  <c r="CW163" i="84"/>
  <c r="AL393" i="84"/>
  <c r="DE78" i="84"/>
  <c r="BD89" i="44" s="1"/>
  <c r="FM429" i="84"/>
  <c r="FM78" i="84"/>
  <c r="M89" i="31" s="1"/>
  <c r="Z405" i="84"/>
  <c r="FN417" i="84"/>
  <c r="DU199" i="84"/>
  <c r="CS393" i="84"/>
  <c r="DA309" i="84"/>
  <c r="CC175" i="84"/>
  <c r="FI78" i="84"/>
  <c r="K89" i="31" s="1"/>
  <c r="CC78" i="84"/>
  <c r="N89" i="44" s="1"/>
  <c r="FH405" i="84"/>
  <c r="FK405" i="84"/>
  <c r="FI405" i="84"/>
  <c r="DU417" i="84"/>
  <c r="CS309" i="84"/>
  <c r="FP187" i="84"/>
  <c r="DA187" i="84"/>
  <c r="AF199" i="84"/>
  <c r="CK175" i="84"/>
  <c r="FP175" i="84"/>
  <c r="AC163" i="84"/>
  <c r="FK429" i="84"/>
  <c r="FL429" i="84"/>
  <c r="FP393" i="84"/>
  <c r="BC199" i="84"/>
  <c r="DM199" i="84"/>
  <c r="AC429" i="84"/>
  <c r="AF429" i="84"/>
  <c r="FM417" i="84"/>
  <c r="DE199" i="84"/>
  <c r="AL297" i="84"/>
  <c r="CG297" i="84"/>
  <c r="CO199" i="84"/>
  <c r="BC429" i="84"/>
  <c r="DA297" i="84"/>
  <c r="DQ199" i="84"/>
  <c r="DQ175" i="84"/>
  <c r="FH393" i="84"/>
  <c r="FJ309" i="84"/>
  <c r="CO211" i="84"/>
  <c r="FM187" i="84"/>
  <c r="DM175" i="84"/>
  <c r="DQ297" i="84"/>
  <c r="AI297" i="84"/>
  <c r="DE211" i="84"/>
  <c r="FK187" i="84"/>
  <c r="FO309" i="84"/>
  <c r="DQ417" i="84"/>
  <c r="FO393" i="84"/>
  <c r="AI187" i="84"/>
  <c r="AC309" i="84"/>
  <c r="CG309" i="84"/>
  <c r="CC393" i="84"/>
  <c r="DA211" i="84"/>
  <c r="FN187" i="84"/>
  <c r="AI175" i="84"/>
  <c r="DE187" i="84"/>
  <c r="FL175" i="84"/>
  <c r="FH175" i="84"/>
  <c r="AC187" i="84"/>
  <c r="FP163" i="84"/>
  <c r="K175" i="84"/>
  <c r="CK393" i="84"/>
  <c r="AI321" i="84"/>
  <c r="DI297" i="84"/>
  <c r="FO187" i="84"/>
  <c r="DU175" i="84"/>
  <c r="DU78" i="84"/>
  <c r="K89" i="43" s="1"/>
  <c r="DU187" i="84"/>
  <c r="DE102" i="84"/>
  <c r="BD113" i="44" s="1"/>
  <c r="CG429" i="84"/>
  <c r="K417" i="84"/>
  <c r="AL102" i="84"/>
  <c r="FQ297" i="84"/>
  <c r="CS321" i="84"/>
  <c r="FQ321" i="84"/>
  <c r="DI163" i="84"/>
  <c r="AL199" i="84"/>
  <c r="FQ163" i="84"/>
  <c r="AF175" i="84"/>
  <c r="FM175" i="84"/>
  <c r="CS187" i="84"/>
  <c r="FF199" i="84"/>
  <c r="FF175" i="84"/>
  <c r="K187" i="84"/>
  <c r="FK90" i="84"/>
  <c r="L101" i="31" s="1"/>
  <c r="K90" i="84"/>
  <c r="CG90" i="84"/>
  <c r="T101" i="44" s="1"/>
  <c r="DQ90" i="84"/>
  <c r="H101" i="32" s="1"/>
  <c r="DU405" i="84"/>
  <c r="FP417" i="84"/>
  <c r="FL393" i="84"/>
  <c r="FP405" i="84"/>
  <c r="AO91" i="84"/>
  <c r="AC102" i="29" s="1"/>
  <c r="DZ102" i="84"/>
  <c r="AP91" i="84"/>
  <c r="E102" i="58" s="1"/>
  <c r="DE163" i="84"/>
  <c r="DA199" i="84"/>
  <c r="DA163" i="84"/>
  <c r="AR199" i="84"/>
  <c r="K163" i="84"/>
  <c r="Z187" i="84"/>
  <c r="CC199" i="84"/>
  <c r="FQ187" i="84"/>
  <c r="FI187" i="84"/>
  <c r="FJ163" i="84"/>
  <c r="FJ297" i="84"/>
  <c r="AF90" i="84"/>
  <c r="CS90" i="84"/>
  <c r="AL101" i="44" s="1"/>
  <c r="Z78" i="84"/>
  <c r="CW393" i="84"/>
  <c r="CS297" i="84"/>
  <c r="DU102" i="84"/>
  <c r="K113" i="43" s="1"/>
  <c r="AR297" i="84"/>
  <c r="FI309" i="84"/>
  <c r="CO321" i="84"/>
  <c r="FO199" i="84"/>
  <c r="FJ175" i="84"/>
  <c r="DA175" i="84"/>
  <c r="FO175" i="84"/>
  <c r="BY163" i="84"/>
  <c r="BY175" i="84"/>
  <c r="FM90" i="84"/>
  <c r="M101" i="31" s="1"/>
  <c r="FO78" i="84"/>
  <c r="N89" i="31" s="1"/>
  <c r="AL405" i="84"/>
  <c r="FP102" i="84"/>
  <c r="I113" i="31" s="1"/>
  <c r="FH321" i="84"/>
  <c r="AI199" i="84"/>
  <c r="Z175" i="84"/>
  <c r="CC187" i="84"/>
  <c r="DU163" i="84"/>
  <c r="FK297" i="84"/>
  <c r="FI90" i="84"/>
  <c r="K101" i="31" s="1"/>
  <c r="DQ429" i="84"/>
  <c r="FN309" i="84"/>
  <c r="CO187" i="84"/>
  <c r="FK163" i="84"/>
  <c r="DI199" i="84"/>
  <c r="FF163" i="84"/>
  <c r="DQ163" i="84"/>
  <c r="AR187" i="84"/>
  <c r="DM429" i="84"/>
  <c r="DA417" i="84"/>
  <c r="DI393" i="84"/>
  <c r="FN405" i="84"/>
  <c r="AE91" i="84"/>
  <c r="AR102" i="84"/>
  <c r="H113" i="58" s="1"/>
  <c r="DA102" i="84"/>
  <c r="AX113" i="44" s="1"/>
  <c r="AI102" i="84"/>
  <c r="FM321" i="84"/>
  <c r="BY211" i="84"/>
  <c r="K199" i="84"/>
  <c r="DI187" i="84"/>
  <c r="AF187" i="84"/>
  <c r="FQ199" i="84"/>
  <c r="CK163" i="84"/>
  <c r="CG175" i="84"/>
  <c r="BY187" i="84"/>
  <c r="AL90" i="84"/>
  <c r="Z429" i="84"/>
  <c r="AR90" i="84"/>
  <c r="H101" i="58" s="1"/>
  <c r="BC405" i="84"/>
  <c r="DQ393" i="84"/>
  <c r="AC102" i="84"/>
  <c r="DM102" i="84"/>
  <c r="R113" i="32" s="1"/>
  <c r="AI309" i="84"/>
  <c r="K321" i="84"/>
  <c r="Z321" i="84"/>
  <c r="FK199" i="84"/>
  <c r="CS163" i="84"/>
  <c r="BC187" i="84"/>
  <c r="CS175" i="84"/>
  <c r="CK187" i="84"/>
  <c r="CW175" i="84"/>
  <c r="FF187" i="84"/>
  <c r="FB1520" i="84"/>
  <c r="FC1520" i="84" s="1"/>
  <c r="FD1520" i="84" s="1"/>
  <c r="A1520" i="84"/>
  <c r="B1531" i="84"/>
  <c r="P176" i="84"/>
  <c r="BK188" i="84"/>
  <c r="CF164" i="84"/>
  <c r="CY176" i="84"/>
  <c r="CU188" i="84"/>
  <c r="BQ164" i="84"/>
  <c r="DO176" i="84"/>
  <c r="CA188" i="84"/>
  <c r="DH164" i="84"/>
  <c r="P164" i="84"/>
  <c r="CZ164" i="84"/>
  <c r="I176" i="84"/>
  <c r="CM176" i="84"/>
  <c r="EI176" i="84"/>
  <c r="DG188" i="84"/>
  <c r="BN176" i="84"/>
  <c r="BW164" i="84"/>
  <c r="AQ188" i="84"/>
  <c r="CZ200" i="84"/>
  <c r="DT200" i="84"/>
  <c r="AO200" i="84"/>
  <c r="CR200" i="84"/>
  <c r="DK200" i="84"/>
  <c r="AP200" i="84"/>
  <c r="AH200" i="84"/>
  <c r="DP164" i="84"/>
  <c r="BU188" i="84"/>
  <c r="CA164" i="84"/>
  <c r="Y200" i="84"/>
  <c r="DK164" i="84"/>
  <c r="R188" i="84"/>
  <c r="DH176" i="84"/>
  <c r="H164" i="84"/>
  <c r="AY188" i="84"/>
  <c r="T176" i="84"/>
  <c r="R176" i="84"/>
  <c r="CY164" i="84"/>
  <c r="EH188" i="84"/>
  <c r="CN164" i="84"/>
  <c r="AH164" i="84"/>
  <c r="BA188" i="84"/>
  <c r="I164" i="84"/>
  <c r="DS164" i="84"/>
  <c r="DH188" i="84"/>
  <c r="BS188" i="84"/>
  <c r="BJ176" i="84"/>
  <c r="BO200" i="84"/>
  <c r="BS200" i="84"/>
  <c r="CF200" i="84"/>
  <c r="AW200" i="84"/>
  <c r="BR200" i="84"/>
  <c r="BB200" i="84"/>
  <c r="DS200" i="84"/>
  <c r="BT164" i="84"/>
  <c r="BM176" i="84"/>
  <c r="J200" i="84"/>
  <c r="V164" i="84"/>
  <c r="P188" i="84"/>
  <c r="BQ200" i="84"/>
  <c r="BM164" i="84"/>
  <c r="BM188" i="84"/>
  <c r="CM164" i="84"/>
  <c r="CV164" i="84"/>
  <c r="CB188" i="84"/>
  <c r="R164" i="84"/>
  <c r="DC164" i="84"/>
  <c r="BR164" i="84"/>
  <c r="AU188" i="84"/>
  <c r="BU176" i="84"/>
  <c r="DK176" i="84"/>
  <c r="H188" i="84"/>
  <c r="DO164" i="84"/>
  <c r="AW176" i="84"/>
  <c r="BI188" i="84"/>
  <c r="DS188" i="84"/>
  <c r="CI164" i="84"/>
  <c r="CI200" i="84"/>
  <c r="BF200" i="84"/>
  <c r="S200" i="84"/>
  <c r="BP200" i="84"/>
  <c r="AN200" i="84"/>
  <c r="EE200" i="84"/>
  <c r="BJ200" i="84"/>
  <c r="DG200" i="84"/>
  <c r="W164" i="84"/>
  <c r="BI176" i="84"/>
  <c r="P200" i="84"/>
  <c r="CI176" i="84"/>
  <c r="CU164" i="84"/>
  <c r="CU200" i="84"/>
  <c r="AU164" i="84"/>
  <c r="BL164" i="84"/>
  <c r="Y164" i="84"/>
  <c r="BW176" i="84"/>
  <c r="DW188" i="84"/>
  <c r="AY164" i="84"/>
  <c r="DD176" i="84"/>
  <c r="BX176" i="84"/>
  <c r="I188" i="84"/>
  <c r="W176" i="84"/>
  <c r="CU176" i="84"/>
  <c r="BW188" i="84"/>
  <c r="CJ176" i="84"/>
  <c r="AV164" i="84"/>
  <c r="CY188" i="84"/>
  <c r="BF188" i="84"/>
  <c r="BL176" i="84"/>
  <c r="DX200" i="84"/>
  <c r="AB200" i="84"/>
  <c r="BA200" i="84"/>
  <c r="BX200" i="84"/>
  <c r="BL200" i="84"/>
  <c r="BV200" i="84"/>
  <c r="BE200" i="84"/>
  <c r="DH200" i="84"/>
  <c r="EG188" i="84"/>
  <c r="H176" i="84"/>
  <c r="AE176" i="84"/>
  <c r="AW164" i="84"/>
  <c r="CE176" i="84"/>
  <c r="CR176" i="84"/>
  <c r="T188" i="84"/>
  <c r="S164" i="84"/>
  <c r="CN188" i="84"/>
  <c r="AB188" i="84"/>
  <c r="J164" i="84"/>
  <c r="K164" i="84" s="1"/>
  <c r="BX164" i="84"/>
  <c r="DK188" i="84"/>
  <c r="AZ176" i="84"/>
  <c r="BK164" i="84"/>
  <c r="AT188" i="84"/>
  <c r="BK176" i="84"/>
  <c r="AK176" i="84"/>
  <c r="AZ188" i="84"/>
  <c r="BG188" i="84"/>
  <c r="CQ164" i="84"/>
  <c r="CQ200" i="84"/>
  <c r="EB200" i="84"/>
  <c r="AY200" i="84"/>
  <c r="Q200" i="84"/>
  <c r="DO200" i="84"/>
  <c r="DY200" i="84"/>
  <c r="X200" i="84"/>
  <c r="BT200" i="84"/>
  <c r="DW176" i="84"/>
  <c r="AB176" i="84"/>
  <c r="CA200" i="84"/>
  <c r="AZ164" i="84"/>
  <c r="CQ188" i="84"/>
  <c r="CY200" i="84"/>
  <c r="BO164" i="84"/>
  <c r="AB164" i="84"/>
  <c r="U188" i="84"/>
  <c r="J176" i="84"/>
  <c r="BQ176" i="84"/>
  <c r="S188" i="84"/>
  <c r="DS176" i="84"/>
  <c r="DT164" i="84"/>
  <c r="AP188" i="84"/>
  <c r="BP188" i="84"/>
  <c r="U176" i="84"/>
  <c r="AV188" i="84"/>
  <c r="AN188" i="84"/>
  <c r="CN176" i="84"/>
  <c r="CA176" i="84"/>
  <c r="V188" i="84"/>
  <c r="DG176" i="84"/>
  <c r="U200" i="84"/>
  <c r="AE200" i="84"/>
  <c r="BI200" i="84"/>
  <c r="AK200" i="84"/>
  <c r="DW200" i="84"/>
  <c r="AV200" i="84"/>
  <c r="CE200" i="84"/>
  <c r="DD200" i="84"/>
  <c r="AU176" i="84"/>
  <c r="BT188" i="84"/>
  <c r="BJ164" i="84"/>
  <c r="AY176" i="84"/>
  <c r="CE188" i="84"/>
  <c r="BO176" i="84"/>
  <c r="CV176" i="84"/>
  <c r="CR188" i="84"/>
  <c r="AV176" i="84"/>
  <c r="AT176" i="84"/>
  <c r="CF188" i="84"/>
  <c r="BE188" i="84"/>
  <c r="EI164" i="84"/>
  <c r="CZ188" i="84"/>
  <c r="Q188" i="84"/>
  <c r="BU164" i="84"/>
  <c r="DP176" i="84"/>
  <c r="BV188" i="84"/>
  <c r="X176" i="84"/>
  <c r="BH200" i="84"/>
  <c r="BM200" i="84"/>
  <c r="H200" i="84"/>
  <c r="DP200" i="84"/>
  <c r="BN200" i="84"/>
  <c r="V200" i="84"/>
  <c r="CM200" i="84"/>
  <c r="CN200" i="84"/>
  <c r="AT164" i="84"/>
  <c r="DT188" i="84"/>
  <c r="DL164" i="84"/>
  <c r="DL188" i="84"/>
  <c r="V176" i="84"/>
  <c r="AH176" i="84"/>
  <c r="AI176" i="84" s="1"/>
  <c r="DD188" i="84"/>
  <c r="CE164" i="84"/>
  <c r="CB164" i="84"/>
  <c r="AH188" i="84"/>
  <c r="AW188" i="84"/>
  <c r="X164" i="84"/>
  <c r="AX188" i="84"/>
  <c r="DC188" i="84"/>
  <c r="DG164" i="84"/>
  <c r="BO188" i="84"/>
  <c r="DP188" i="84"/>
  <c r="DC176" i="84"/>
  <c r="BV164" i="84"/>
  <c r="CB176" i="84"/>
  <c r="AK188" i="84"/>
  <c r="CV200" i="84"/>
  <c r="BK200" i="84"/>
  <c r="W200" i="84"/>
  <c r="T200" i="84"/>
  <c r="ED200" i="84"/>
  <c r="DC200" i="84"/>
  <c r="R200" i="84"/>
  <c r="BU200" i="84"/>
  <c r="BV176" i="84"/>
  <c r="BX188" i="84"/>
  <c r="EH200" i="84"/>
  <c r="BS176" i="84"/>
  <c r="DO188" i="84"/>
  <c r="DL200" i="84"/>
  <c r="BP164" i="84"/>
  <c r="CR164" i="84"/>
  <c r="DL176" i="84"/>
  <c r="CJ188" i="84"/>
  <c r="Y176" i="84"/>
  <c r="BP176" i="84"/>
  <c r="X188" i="84"/>
  <c r="BR188" i="84"/>
  <c r="CF176" i="84"/>
  <c r="DD164" i="84"/>
  <c r="AE188" i="84"/>
  <c r="BS164" i="84"/>
  <c r="DT176" i="84"/>
  <c r="BB188" i="84"/>
  <c r="T164" i="84"/>
  <c r="AX176" i="84"/>
  <c r="U164" i="84"/>
  <c r="Y188" i="84"/>
  <c r="AQ200" i="84"/>
  <c r="S176" i="84"/>
  <c r="BQ188" i="84"/>
  <c r="CJ164" i="84"/>
  <c r="BH188" i="84"/>
  <c r="Q164" i="84"/>
  <c r="AX164" i="84"/>
  <c r="BL188" i="84"/>
  <c r="CI188" i="84"/>
  <c r="AK164" i="84"/>
  <c r="CQ176" i="84"/>
  <c r="CV188" i="84"/>
  <c r="BT176" i="84"/>
  <c r="FO176" i="84" s="1"/>
  <c r="AE164" i="84"/>
  <c r="CM188" i="84"/>
  <c r="BR176" i="84"/>
  <c r="Q176" i="84"/>
  <c r="DW164" i="84"/>
  <c r="BN188" i="84"/>
  <c r="EG200" i="84"/>
  <c r="CB200" i="84"/>
  <c r="AZ200" i="84"/>
  <c r="CJ200" i="84"/>
  <c r="AT200" i="84"/>
  <c r="EF200" i="84"/>
  <c r="AX200" i="84"/>
  <c r="CZ176" i="84"/>
  <c r="BW200" i="84"/>
  <c r="I200" i="84"/>
  <c r="BJ188" i="84"/>
  <c r="BI164" i="84"/>
  <c r="BG200" i="84"/>
  <c r="W188" i="84"/>
  <c r="J188" i="84"/>
  <c r="AU200" i="84"/>
  <c r="AO188" i="84"/>
  <c r="BN164" i="84"/>
  <c r="EC200" i="84"/>
  <c r="F431" i="84"/>
  <c r="A431" i="84" s="1"/>
  <c r="D432" i="84"/>
  <c r="DE90" i="84"/>
  <c r="BD101" i="44" s="1"/>
  <c r="AI211" i="84"/>
  <c r="FH78" i="84"/>
  <c r="E89" i="31" s="1"/>
  <c r="CK429" i="84"/>
  <c r="FP429" i="84"/>
  <c r="FM102" i="84"/>
  <c r="M113" i="31" s="1"/>
  <c r="FP297" i="84"/>
  <c r="CW321" i="84"/>
  <c r="FI321" i="84"/>
  <c r="DM187" i="84"/>
  <c r="AL187" i="84"/>
  <c r="FH187" i="84"/>
  <c r="AC199" i="84"/>
  <c r="CS199" i="84"/>
  <c r="CK199" i="84"/>
  <c r="FN175" i="84"/>
  <c r="DA429" i="84"/>
  <c r="DM393" i="84"/>
  <c r="FQ102" i="84"/>
  <c r="O113" i="31" s="1"/>
  <c r="FL211" i="84"/>
  <c r="FN199" i="84"/>
  <c r="FK175" i="84"/>
  <c r="CO175" i="84"/>
  <c r="DZ199" i="84"/>
  <c r="CG187" i="84"/>
  <c r="CW199" i="84"/>
  <c r="FP199" i="84"/>
  <c r="DI90" i="84"/>
  <c r="BJ101" i="44" s="1"/>
  <c r="DU429" i="84"/>
  <c r="CG405" i="84"/>
  <c r="BC417" i="84"/>
  <c r="FQ405" i="84"/>
  <c r="BY102" i="84"/>
  <c r="H113" i="44" s="1"/>
  <c r="FF321" i="84"/>
  <c r="FP321" i="84"/>
  <c r="AL163" i="84"/>
  <c r="Z163" i="84"/>
  <c r="DM163" i="84"/>
  <c r="FJ199" i="84"/>
  <c r="FL187" i="84"/>
  <c r="FI163" i="84"/>
  <c r="FD1516" i="84"/>
  <c r="BY309" i="84"/>
  <c r="FB1532" i="84"/>
  <c r="FC1532" i="84" s="1"/>
  <c r="A1532" i="84"/>
  <c r="B1543" i="84"/>
  <c r="AI90" i="84"/>
  <c r="CO90" i="84"/>
  <c r="AF101" i="44" s="1"/>
  <c r="DI78" i="84"/>
  <c r="BJ89" i="44" s="1"/>
  <c r="FH429" i="84"/>
  <c r="FF417" i="84"/>
  <c r="Z417" i="84"/>
  <c r="CW405" i="84"/>
  <c r="K405" i="84"/>
  <c r="EE91" i="84"/>
  <c r="O102" i="76" s="1"/>
  <c r="A1527" i="84"/>
  <c r="FB1527" i="84"/>
  <c r="FC1527" i="84" s="1"/>
  <c r="FD1527" i="84" s="1"/>
  <c r="B1538" i="84"/>
  <c r="DD91" i="84"/>
  <c r="BC102" i="44" s="1"/>
  <c r="CK102" i="84"/>
  <c r="Z113" i="44" s="1"/>
  <c r="FH102" i="84"/>
  <c r="E113" i="31" s="1"/>
  <c r="AF102" i="84"/>
  <c r="FK102" i="84"/>
  <c r="L113" i="31" s="1"/>
  <c r="FL102" i="84"/>
  <c r="G113" i="31" s="1"/>
  <c r="AY91" i="84"/>
  <c r="T102" i="29" s="1"/>
  <c r="AL309" i="84"/>
  <c r="DU297" i="84"/>
  <c r="K309" i="84"/>
  <c r="FN321" i="84"/>
  <c r="DI321" i="84"/>
  <c r="DA321" i="84"/>
  <c r="DQ211" i="84"/>
  <c r="DW212" i="84"/>
  <c r="DK212" i="84"/>
  <c r="CY212" i="84"/>
  <c r="CM212" i="84"/>
  <c r="CA212" i="84"/>
  <c r="BO212" i="84"/>
  <c r="AQ212" i="84"/>
  <c r="AE212" i="84"/>
  <c r="S212" i="84"/>
  <c r="EH212" i="84"/>
  <c r="BN212" i="84"/>
  <c r="BB212" i="84"/>
  <c r="AP212" i="84"/>
  <c r="R212" i="84"/>
  <c r="EG212" i="84"/>
  <c r="BM212" i="84"/>
  <c r="BA212" i="84"/>
  <c r="AO212" i="84"/>
  <c r="Q212" i="84"/>
  <c r="EF212" i="84"/>
  <c r="DT212" i="84"/>
  <c r="DH212" i="84"/>
  <c r="CV212" i="84"/>
  <c r="CJ212" i="84"/>
  <c r="BX212" i="84"/>
  <c r="BL212" i="84"/>
  <c r="AZ212" i="84"/>
  <c r="AN212" i="84"/>
  <c r="AB212" i="84"/>
  <c r="P212" i="84"/>
  <c r="EE212" i="84"/>
  <c r="DS212" i="84"/>
  <c r="DG212" i="84"/>
  <c r="CU212" i="84"/>
  <c r="CI212" i="84"/>
  <c r="BW212" i="84"/>
  <c r="BK212" i="84"/>
  <c r="AY212" i="84"/>
  <c r="A212" i="84"/>
  <c r="ED212" i="84"/>
  <c r="BV212" i="84"/>
  <c r="BJ212" i="84"/>
  <c r="AX212" i="84"/>
  <c r="EC212" i="84"/>
  <c r="BU212" i="84"/>
  <c r="BI212" i="84"/>
  <c r="AW212" i="84"/>
  <c r="AK212" i="84"/>
  <c r="Y212" i="84"/>
  <c r="CZ212" i="84"/>
  <c r="BS212" i="84"/>
  <c r="DY212" i="84"/>
  <c r="CR212" i="84"/>
  <c r="BR212" i="84"/>
  <c r="DX212" i="84"/>
  <c r="CQ212" i="84"/>
  <c r="BQ212" i="84"/>
  <c r="J212" i="84"/>
  <c r="DP212" i="84"/>
  <c r="BP212" i="84"/>
  <c r="I212" i="84"/>
  <c r="DO212" i="84"/>
  <c r="BH212" i="84"/>
  <c r="AH212" i="84"/>
  <c r="H212" i="84"/>
  <c r="CN212" i="84"/>
  <c r="BG212" i="84"/>
  <c r="CF212" i="84"/>
  <c r="BF212" i="84"/>
  <c r="FC212" i="84"/>
  <c r="FD212" i="84" s="1"/>
  <c r="DL212" i="84"/>
  <c r="CE212" i="84"/>
  <c r="BE212" i="84"/>
  <c r="X212" i="84"/>
  <c r="FB212" i="84"/>
  <c r="DD212" i="84"/>
  <c r="W212" i="84"/>
  <c r="EB212" i="84"/>
  <c r="CB212" i="84"/>
  <c r="AU212" i="84"/>
  <c r="U212" i="84"/>
  <c r="DC212" i="84"/>
  <c r="BT212" i="84"/>
  <c r="AT212" i="84"/>
  <c r="V212" i="84"/>
  <c r="T212" i="84"/>
  <c r="AV212" i="84"/>
  <c r="B213" i="84"/>
  <c r="CK211" i="84"/>
  <c r="FN78" i="84"/>
  <c r="H89" i="31" s="1"/>
  <c r="FF78" i="84"/>
  <c r="M89" i="32" s="1"/>
  <c r="FH90" i="84"/>
  <c r="E101" i="31" s="1"/>
  <c r="BY429" i="84"/>
  <c r="AL78" i="84"/>
  <c r="FQ78" i="84"/>
  <c r="O89" i="31" s="1"/>
  <c r="AI78" i="84"/>
  <c r="CO405" i="84"/>
  <c r="DZ417" i="84"/>
  <c r="DE393" i="84"/>
  <c r="AF405" i="84"/>
  <c r="FB1536" i="84"/>
  <c r="FC1536" i="84" s="1"/>
  <c r="A1536" i="84"/>
  <c r="B1547" i="84"/>
  <c r="H91" i="84"/>
  <c r="E102" i="30" s="1"/>
  <c r="AH91" i="84"/>
  <c r="CW102" i="84"/>
  <c r="AR113" i="44" s="1"/>
  <c r="CC102" i="84"/>
  <c r="N113" i="44" s="1"/>
  <c r="CK309" i="84"/>
  <c r="DQ309" i="84"/>
  <c r="BG91" i="84"/>
  <c r="S102" i="58" s="1"/>
  <c r="FD1519" i="84"/>
  <c r="W91" i="84"/>
  <c r="FD1511" i="84"/>
  <c r="FO321" i="84"/>
  <c r="DU321" i="84"/>
  <c r="DM321" i="84"/>
  <c r="FF211" i="84"/>
  <c r="CW211" i="84"/>
  <c r="FD1517" i="84"/>
  <c r="FI429" i="84"/>
  <c r="DM78" i="84"/>
  <c r="R89" i="32" s="1"/>
  <c r="CK90" i="84"/>
  <c r="Z101" i="44" s="1"/>
  <c r="CW90" i="84"/>
  <c r="AR101" i="44" s="1"/>
  <c r="CO429" i="84"/>
  <c r="K429" i="84"/>
  <c r="BY90" i="84"/>
  <c r="H101" i="44" s="1"/>
  <c r="FF393" i="84"/>
  <c r="CO417" i="84"/>
  <c r="AI393" i="84"/>
  <c r="AF417" i="84"/>
  <c r="DI405" i="84"/>
  <c r="CG417" i="84"/>
  <c r="FM393" i="84"/>
  <c r="FD1525" i="84"/>
  <c r="CQ91" i="84"/>
  <c r="AI102" i="44" s="1"/>
  <c r="CJ91" i="84"/>
  <c r="Y102" i="44" s="1"/>
  <c r="DW103" i="84"/>
  <c r="DK103" i="84"/>
  <c r="CY103" i="84"/>
  <c r="CM103" i="84"/>
  <c r="CA103" i="84"/>
  <c r="BO103" i="84"/>
  <c r="AQ103" i="84"/>
  <c r="AE103" i="84"/>
  <c r="S103" i="84"/>
  <c r="EH103" i="84"/>
  <c r="BN103" i="84"/>
  <c r="BB103" i="84"/>
  <c r="AP103" i="84"/>
  <c r="R103" i="84"/>
  <c r="EG103" i="84"/>
  <c r="BM103" i="84"/>
  <c r="BA103" i="84"/>
  <c r="AO103" i="84"/>
  <c r="Q103" i="84"/>
  <c r="A103" i="84"/>
  <c r="EF103" i="84"/>
  <c r="DT103" i="84"/>
  <c r="DH103" i="84"/>
  <c r="CV103" i="84"/>
  <c r="CJ103" i="84"/>
  <c r="BX103" i="84"/>
  <c r="BL103" i="84"/>
  <c r="AZ103" i="84"/>
  <c r="AN103" i="84"/>
  <c r="AB103" i="84"/>
  <c r="P103" i="84"/>
  <c r="EE103" i="84"/>
  <c r="O114" i="76" s="1"/>
  <c r="DS103" i="84"/>
  <c r="DG103" i="84"/>
  <c r="CU103" i="84"/>
  <c r="CI103" i="84"/>
  <c r="BW103" i="84"/>
  <c r="BK103" i="84"/>
  <c r="AY103" i="84"/>
  <c r="ED103" i="84"/>
  <c r="BV103" i="84"/>
  <c r="BJ103" i="84"/>
  <c r="AX103" i="84"/>
  <c r="EC103" i="84"/>
  <c r="G114" i="76" s="1"/>
  <c r="BU103" i="84"/>
  <c r="BI103" i="84"/>
  <c r="AW103" i="84"/>
  <c r="AK103" i="84"/>
  <c r="Y103" i="84"/>
  <c r="EB103" i="84"/>
  <c r="DP103" i="84"/>
  <c r="DD103" i="84"/>
  <c r="CR103" i="84"/>
  <c r="CF103" i="84"/>
  <c r="BT103" i="84"/>
  <c r="BH103" i="84"/>
  <c r="T114" i="58" s="1"/>
  <c r="AV103" i="84"/>
  <c r="X103" i="84"/>
  <c r="DO103" i="84"/>
  <c r="DC103" i="84"/>
  <c r="CQ103" i="84"/>
  <c r="CE103" i="84"/>
  <c r="BS103" i="84"/>
  <c r="BG103" i="84"/>
  <c r="AU103" i="84"/>
  <c r="W103" i="84"/>
  <c r="FB103" i="84"/>
  <c r="DX103" i="84"/>
  <c r="E114" i="76" s="1"/>
  <c r="DL103" i="84"/>
  <c r="CZ103" i="84"/>
  <c r="CN103" i="84"/>
  <c r="CB103" i="84"/>
  <c r="BP103" i="84"/>
  <c r="T103" i="84"/>
  <c r="H103" i="84"/>
  <c r="DY103" i="84"/>
  <c r="BE103" i="84"/>
  <c r="AT103" i="84"/>
  <c r="AH103" i="84"/>
  <c r="V103" i="84"/>
  <c r="U103" i="84"/>
  <c r="J103" i="84"/>
  <c r="BQ103" i="84"/>
  <c r="BF103" i="84"/>
  <c r="FC103" i="84"/>
  <c r="BR103" i="84"/>
  <c r="I103" i="84"/>
  <c r="B104" i="84"/>
  <c r="DI102" i="84"/>
  <c r="BJ113" i="44" s="1"/>
  <c r="FJ102" i="84"/>
  <c r="F113" i="31" s="1"/>
  <c r="CO102" i="84"/>
  <c r="AF113" i="44" s="1"/>
  <c r="FD102" i="84"/>
  <c r="Z297" i="84"/>
  <c r="DG91" i="84"/>
  <c r="BG102" i="44" s="1"/>
  <c r="DE309" i="84"/>
  <c r="BC321" i="84"/>
  <c r="BW91" i="84"/>
  <c r="E102" i="44" s="1"/>
  <c r="FM211" i="84"/>
  <c r="DI211" i="84"/>
  <c r="AI429" i="84"/>
  <c r="CC429" i="84"/>
  <c r="BC78" i="84"/>
  <c r="N89" i="58" s="1"/>
  <c r="AC90" i="84"/>
  <c r="DA78" i="84"/>
  <c r="AX89" i="44" s="1"/>
  <c r="AW91" i="84"/>
  <c r="Z102" i="29" s="1"/>
  <c r="F322" i="84"/>
  <c r="D323" i="84"/>
  <c r="CC309" i="84"/>
  <c r="CI91" i="84"/>
  <c r="W102" i="44" s="1"/>
  <c r="FB1529" i="84"/>
  <c r="FC1529" i="84" s="1"/>
  <c r="A1529" i="84"/>
  <c r="B1540" i="84"/>
  <c r="AX91" i="84"/>
  <c r="S102" i="29" s="1"/>
  <c r="AR309" i="84"/>
  <c r="FK309" i="84"/>
  <c r="DI309" i="84"/>
  <c r="FQ309" i="84"/>
  <c r="EB322" i="84"/>
  <c r="DP322" i="84"/>
  <c r="DD322" i="84"/>
  <c r="CR322" i="84"/>
  <c r="CF322" i="84"/>
  <c r="BT322" i="84"/>
  <c r="BH322" i="84"/>
  <c r="AV322" i="84"/>
  <c r="X322" i="84"/>
  <c r="DO322" i="84"/>
  <c r="DC322" i="84"/>
  <c r="CQ322" i="84"/>
  <c r="CE322" i="84"/>
  <c r="BS322" i="84"/>
  <c r="BG322" i="84"/>
  <c r="AU322" i="84"/>
  <c r="W322" i="84"/>
  <c r="FC322" i="84"/>
  <c r="FD322" i="84" s="1"/>
  <c r="DY322" i="84"/>
  <c r="BQ322" i="84"/>
  <c r="BE322" i="84"/>
  <c r="U322" i="84"/>
  <c r="I322" i="84"/>
  <c r="FB322" i="84"/>
  <c r="DX322" i="84"/>
  <c r="DL322" i="84"/>
  <c r="CZ322" i="84"/>
  <c r="CN322" i="84"/>
  <c r="CB322" i="84"/>
  <c r="BP322" i="84"/>
  <c r="T322" i="84"/>
  <c r="H322" i="84"/>
  <c r="DW322" i="84"/>
  <c r="DK322" i="84"/>
  <c r="CY322" i="84"/>
  <c r="CM322" i="84"/>
  <c r="CA322" i="84"/>
  <c r="BO322" i="84"/>
  <c r="AQ322" i="84"/>
  <c r="AE322" i="84"/>
  <c r="S322" i="84"/>
  <c r="EF322" i="84"/>
  <c r="DT322" i="84"/>
  <c r="DH322" i="84"/>
  <c r="CV322" i="84"/>
  <c r="CJ322" i="84"/>
  <c r="BX322" i="84"/>
  <c r="BL322" i="84"/>
  <c r="AZ322" i="84"/>
  <c r="AN322" i="84"/>
  <c r="AB322" i="84"/>
  <c r="P322" i="84"/>
  <c r="EC322" i="84"/>
  <c r="BI322" i="84"/>
  <c r="AK322" i="84"/>
  <c r="BF322" i="84"/>
  <c r="AH322" i="84"/>
  <c r="J322" i="84"/>
  <c r="BB322" i="84"/>
  <c r="BA322" i="84"/>
  <c r="DS322" i="84"/>
  <c r="CU322" i="84"/>
  <c r="BW322" i="84"/>
  <c r="AY322" i="84"/>
  <c r="A322" i="84"/>
  <c r="BV322" i="84"/>
  <c r="AX322" i="84"/>
  <c r="BU322" i="84"/>
  <c r="AW322" i="84"/>
  <c r="Y322" i="84"/>
  <c r="EH322" i="84"/>
  <c r="BN322" i="84"/>
  <c r="AP322" i="84"/>
  <c r="R322" i="84"/>
  <c r="AO322" i="84"/>
  <c r="DG322" i="84"/>
  <c r="B323" i="84"/>
  <c r="V322" i="84"/>
  <c r="Q322" i="84"/>
  <c r="CI322" i="84"/>
  <c r="EG322" i="84"/>
  <c r="BM322" i="84"/>
  <c r="BK322" i="84"/>
  <c r="BJ322" i="84"/>
  <c r="AT322" i="84"/>
  <c r="BR322" i="84"/>
  <c r="EE322" i="84"/>
  <c r="ED322" i="84"/>
  <c r="K297" i="84"/>
  <c r="BR91" i="84"/>
  <c r="Y102" i="31" s="1"/>
  <c r="FJ211" i="84"/>
  <c r="DZ211" i="84"/>
  <c r="FQ211" i="84"/>
  <c r="DU211" i="84"/>
  <c r="FF309" i="84"/>
  <c r="FF297" i="84"/>
  <c r="FQ90" i="84"/>
  <c r="O101" i="31" s="1"/>
  <c r="FQ429" i="84"/>
  <c r="AC78" i="84"/>
  <c r="FJ405" i="84"/>
  <c r="AL417" i="84"/>
  <c r="DK91" i="84"/>
  <c r="BH91" i="84"/>
  <c r="T102" i="58" s="1"/>
  <c r="CV91" i="84"/>
  <c r="AQ102" i="44" s="1"/>
  <c r="FL309" i="84"/>
  <c r="CW297" i="84"/>
  <c r="Z309" i="84"/>
  <c r="BV91" i="84"/>
  <c r="AA102" i="31" s="1"/>
  <c r="A321" i="84"/>
  <c r="DT91" i="84"/>
  <c r="J102" i="43" s="1"/>
  <c r="Z211" i="84"/>
  <c r="A1528" i="84"/>
  <c r="FB1528" i="84"/>
  <c r="FC1528" i="84" s="1"/>
  <c r="B1539" i="84"/>
  <c r="FB1535" i="84"/>
  <c r="FC1535" i="84" s="1"/>
  <c r="A1535" i="84"/>
  <c r="B1546" i="84"/>
  <c r="FP90" i="84"/>
  <c r="I101" i="31" s="1"/>
  <c r="DQ78" i="84"/>
  <c r="H89" i="32" s="1"/>
  <c r="FJ429" i="84"/>
  <c r="AR429" i="84"/>
  <c r="FJ90" i="84"/>
  <c r="F101" i="31" s="1"/>
  <c r="CC417" i="84"/>
  <c r="AF393" i="84"/>
  <c r="DI417" i="84"/>
  <c r="DZ309" i="84"/>
  <c r="BY297" i="84"/>
  <c r="FO102" i="84"/>
  <c r="N113" i="31" s="1"/>
  <c r="X91" i="84"/>
  <c r="FB1530" i="84"/>
  <c r="FC1530" i="84" s="1"/>
  <c r="A1530" i="84"/>
  <c r="B1541" i="84"/>
  <c r="ED91" i="84"/>
  <c r="H102" i="76" s="1"/>
  <c r="FB1526" i="84"/>
  <c r="FC1526" i="84" s="1"/>
  <c r="A1526" i="84"/>
  <c r="B1537" i="84"/>
  <c r="FI297" i="84"/>
  <c r="AU91" i="84"/>
  <c r="X102" i="29" s="1"/>
  <c r="CU91" i="84"/>
  <c r="AO102" i="44" s="1"/>
  <c r="AL211" i="84"/>
  <c r="CK297" i="84"/>
  <c r="FF90" i="84"/>
  <c r="M101" i="32" s="1"/>
  <c r="Z90" i="84"/>
  <c r="DU90" i="84"/>
  <c r="K101" i="43" s="1"/>
  <c r="FF429" i="84"/>
  <c r="FL78" i="84"/>
  <c r="G89" i="31" s="1"/>
  <c r="FL90" i="84"/>
  <c r="G101" i="31" s="1"/>
  <c r="AC393" i="84"/>
  <c r="FM405" i="84"/>
  <c r="CO393" i="84"/>
  <c r="DE417" i="84"/>
  <c r="AR405" i="84"/>
  <c r="AI417" i="84"/>
  <c r="FD1501" i="84"/>
  <c r="FH309" i="84"/>
  <c r="BC102" i="84"/>
  <c r="N113" i="58" s="1"/>
  <c r="K102" i="84"/>
  <c r="FN102" i="84"/>
  <c r="H113" i="31" s="1"/>
  <c r="CG102" i="84"/>
  <c r="T113" i="44" s="1"/>
  <c r="BJ91" i="84"/>
  <c r="BK91" i="84"/>
  <c r="A1522" i="84"/>
  <c r="FB1522" i="84"/>
  <c r="FC1522" i="84" s="1"/>
  <c r="B1533" i="84"/>
  <c r="CZ91" i="84"/>
  <c r="AW102" i="44" s="1"/>
  <c r="CA91" i="84"/>
  <c r="K102" i="44" s="1"/>
  <c r="FD1515" i="84"/>
  <c r="EB91" i="84"/>
  <c r="F102" i="76" s="1"/>
  <c r="R91" i="84"/>
  <c r="AK102" i="60" s="1"/>
  <c r="FK211" i="84"/>
  <c r="FC432" i="84"/>
  <c r="FD432" i="84" s="1"/>
  <c r="FB432" i="84"/>
  <c r="B433" i="84"/>
  <c r="DZ90" i="84"/>
  <c r="DM90" i="84"/>
  <c r="R101" i="32" s="1"/>
  <c r="FO90" i="84"/>
  <c r="N101" i="31" s="1"/>
  <c r="BC90" i="84"/>
  <c r="N101" i="58" s="1"/>
  <c r="FQ417" i="84"/>
  <c r="DA405" i="84"/>
  <c r="FH417" i="84"/>
  <c r="BO91" i="84"/>
  <c r="R102" i="31" s="1"/>
  <c r="FI102" i="84"/>
  <c r="K113" i="31" s="1"/>
  <c r="CS102" i="84"/>
  <c r="AL113" i="44" s="1"/>
  <c r="EG91" i="84"/>
  <c r="P102" i="30" s="1"/>
  <c r="AT91" i="84"/>
  <c r="EF91" i="84"/>
  <c r="I102" i="76" s="1"/>
  <c r="P91" i="84"/>
  <c r="K102" i="32" s="1"/>
  <c r="FH211" i="84"/>
  <c r="AC211" i="84"/>
  <c r="FO429" i="84"/>
  <c r="DM417" i="84"/>
  <c r="B1523" i="84"/>
  <c r="FB1512" i="84"/>
  <c r="FC1512" i="84" s="1"/>
  <c r="A1512" i="84"/>
  <c r="BI406" i="84"/>
  <c r="BP406" i="84"/>
  <c r="DP406" i="84"/>
  <c r="CU394" i="84"/>
  <c r="DD406" i="84"/>
  <c r="DW394" i="84"/>
  <c r="S406" i="84"/>
  <c r="BF406" i="84"/>
  <c r="DT394" i="84"/>
  <c r="BJ406" i="84"/>
  <c r="AZ406" i="84"/>
  <c r="AZ418" i="84"/>
  <c r="BV418" i="84"/>
  <c r="BA418" i="84"/>
  <c r="DK418" i="84"/>
  <c r="AB418" i="84"/>
  <c r="BJ394" i="84"/>
  <c r="AT394" i="84"/>
  <c r="BW394" i="84"/>
  <c r="BS406" i="84"/>
  <c r="EG406" i="84"/>
  <c r="J394" i="84"/>
  <c r="DO394" i="84"/>
  <c r="CV406" i="84"/>
  <c r="I394" i="84"/>
  <c r="CR394" i="84"/>
  <c r="EI394" i="84"/>
  <c r="EH406" i="84"/>
  <c r="AV394" i="84"/>
  <c r="BO394" i="84"/>
  <c r="BK406" i="84"/>
  <c r="T394" i="84"/>
  <c r="U406" i="84"/>
  <c r="J418" i="84"/>
  <c r="CE418" i="84"/>
  <c r="AU418" i="84"/>
  <c r="R418" i="84"/>
  <c r="P418" i="84"/>
  <c r="CI418" i="84"/>
  <c r="BE418" i="84"/>
  <c r="CB418" i="84"/>
  <c r="DL394" i="84"/>
  <c r="U394" i="84"/>
  <c r="W406" i="84"/>
  <c r="CB394" i="84"/>
  <c r="AE406" i="84"/>
  <c r="BU406" i="84"/>
  <c r="AW406" i="84"/>
  <c r="BV394" i="84"/>
  <c r="CA406" i="84"/>
  <c r="AU394" i="84"/>
  <c r="BL406" i="84"/>
  <c r="BA406" i="84"/>
  <c r="BN406" i="84"/>
  <c r="BH418" i="84"/>
  <c r="BO418" i="84"/>
  <c r="BS418" i="84"/>
  <c r="ED418" i="84"/>
  <c r="S418" i="84"/>
  <c r="AV418" i="84"/>
  <c r="CN418" i="84"/>
  <c r="BP418" i="84"/>
  <c r="AP418" i="84"/>
  <c r="CQ406" i="84"/>
  <c r="EE418" i="84"/>
  <c r="BE406" i="84"/>
  <c r="CF406" i="84"/>
  <c r="S394" i="84"/>
  <c r="CM394" i="84"/>
  <c r="AH394" i="84"/>
  <c r="R406" i="84"/>
  <c r="DH394" i="84"/>
  <c r="DK394" i="84"/>
  <c r="BB406" i="84"/>
  <c r="I406" i="84"/>
  <c r="BV406" i="84"/>
  <c r="DG394" i="84"/>
  <c r="AQ418" i="84"/>
  <c r="BG418" i="84"/>
  <c r="BB418" i="84"/>
  <c r="EG418" i="84"/>
  <c r="AK418" i="84"/>
  <c r="DW418" i="84"/>
  <c r="BL418" i="84"/>
  <c r="BQ418" i="84"/>
  <c r="BR394" i="84"/>
  <c r="AQ406" i="84"/>
  <c r="H394" i="84"/>
  <c r="DT406" i="84"/>
  <c r="DC394" i="84"/>
  <c r="H406" i="84"/>
  <c r="AK406" i="84"/>
  <c r="W394" i="84"/>
  <c r="Y394" i="84"/>
  <c r="AU406" i="84"/>
  <c r="BK394" i="84"/>
  <c r="CE406" i="84"/>
  <c r="AV406" i="84"/>
  <c r="DO406" i="84"/>
  <c r="AX394" i="84"/>
  <c r="CJ406" i="84"/>
  <c r="CZ394" i="84"/>
  <c r="CQ418" i="84"/>
  <c r="EH418" i="84"/>
  <c r="DD418" i="84"/>
  <c r="AE418" i="84"/>
  <c r="BN418" i="84"/>
  <c r="BX418" i="84"/>
  <c r="BU418" i="84"/>
  <c r="CM406" i="84"/>
  <c r="AW394" i="84"/>
  <c r="AT406" i="84"/>
  <c r="X394" i="84"/>
  <c r="Y406" i="84"/>
  <c r="CB406" i="84"/>
  <c r="BM406" i="84"/>
  <c r="BX406" i="84"/>
  <c r="BQ394" i="84"/>
  <c r="AP406" i="84"/>
  <c r="CA418" i="84"/>
  <c r="DL418" i="84"/>
  <c r="DP418" i="84"/>
  <c r="BT418" i="84"/>
  <c r="H418" i="84"/>
  <c r="CU418" i="84"/>
  <c r="CZ418" i="84"/>
  <c r="BR418" i="84"/>
  <c r="W418" i="84"/>
  <c r="AZ394" i="84"/>
  <c r="DS406" i="84"/>
  <c r="BL394" i="84"/>
  <c r="DH406" i="84"/>
  <c r="DC406" i="84"/>
  <c r="CA394" i="84"/>
  <c r="BQ406" i="84"/>
  <c r="CJ394" i="84"/>
  <c r="AB406" i="84"/>
  <c r="AK394" i="84"/>
  <c r="CF394" i="84"/>
  <c r="CN406" i="84"/>
  <c r="BI394" i="84"/>
  <c r="AB394" i="84"/>
  <c r="AY418" i="84"/>
  <c r="CJ418" i="84"/>
  <c r="CF418" i="84"/>
  <c r="DG418" i="84"/>
  <c r="CV418" i="84"/>
  <c r="I418" i="84"/>
  <c r="J406" i="84"/>
  <c r="DG406" i="84"/>
  <c r="CR406" i="84"/>
  <c r="DW406" i="84"/>
  <c r="Q394" i="84"/>
  <c r="AY406" i="84"/>
  <c r="AE394" i="84"/>
  <c r="BT394" i="84"/>
  <c r="BO406" i="84"/>
  <c r="BS394" i="84"/>
  <c r="DC418" i="84"/>
  <c r="CR418" i="84"/>
  <c r="AT418" i="84"/>
  <c r="X418" i="84"/>
  <c r="BI418" i="84"/>
  <c r="AX418" i="84"/>
  <c r="DH418" i="84"/>
  <c r="BK418" i="84"/>
  <c r="AY394" i="84"/>
  <c r="BP394" i="84"/>
  <c r="CI394" i="84"/>
  <c r="BH406" i="84"/>
  <c r="DK406" i="84"/>
  <c r="R394" i="84"/>
  <c r="P406" i="84"/>
  <c r="Q406" i="84"/>
  <c r="BU394" i="84"/>
  <c r="P394" i="84"/>
  <c r="X406" i="84"/>
  <c r="CM418" i="84"/>
  <c r="EB418" i="84"/>
  <c r="BM418" i="84"/>
  <c r="Q418" i="84"/>
  <c r="Y418" i="84"/>
  <c r="EC418" i="84"/>
  <c r="DO418" i="84"/>
  <c r="AO406" i="84"/>
  <c r="AX406" i="84"/>
  <c r="CQ394" i="84"/>
  <c r="DP394" i="84"/>
  <c r="CU406" i="84"/>
  <c r="DS394" i="84"/>
  <c r="BW406" i="84"/>
  <c r="CY406" i="84"/>
  <c r="DD394" i="84"/>
  <c r="BG406" i="84"/>
  <c r="CV394" i="84"/>
  <c r="T406" i="84"/>
  <c r="BX394" i="84"/>
  <c r="CY394" i="84"/>
  <c r="BN394" i="84"/>
  <c r="AN406" i="84"/>
  <c r="U418" i="84"/>
  <c r="T418" i="84"/>
  <c r="AO418" i="84"/>
  <c r="AH418" i="84"/>
  <c r="DS418" i="84"/>
  <c r="DY418" i="84"/>
  <c r="EF418" i="84"/>
  <c r="CY418" i="84"/>
  <c r="BT406" i="84"/>
  <c r="AW418" i="84"/>
  <c r="CN394" i="84"/>
  <c r="CI406" i="84"/>
  <c r="CZ406" i="84"/>
  <c r="V394" i="84"/>
  <c r="V406" i="84"/>
  <c r="BR406" i="84"/>
  <c r="AH406" i="84"/>
  <c r="BM394" i="84"/>
  <c r="DL406" i="84"/>
  <c r="DM406" i="84" s="1"/>
  <c r="DX418" i="84"/>
  <c r="DT418" i="84"/>
  <c r="BJ418" i="84"/>
  <c r="V418" i="84"/>
  <c r="BW418" i="84"/>
  <c r="AN418" i="84"/>
  <c r="CE394" i="84"/>
  <c r="BF418" i="84"/>
  <c r="CF91" i="84"/>
  <c r="S102" i="44" s="1"/>
  <c r="BT430" i="84"/>
  <c r="BG430" i="84"/>
  <c r="AE430" i="84"/>
  <c r="AK430" i="84"/>
  <c r="BA430" i="84"/>
  <c r="BQ430" i="84"/>
  <c r="Y430" i="84"/>
  <c r="EF430" i="84"/>
  <c r="ED430" i="84"/>
  <c r="BH430" i="84"/>
  <c r="AU430" i="84"/>
  <c r="S430" i="84"/>
  <c r="R430" i="84"/>
  <c r="DT430" i="84"/>
  <c r="EE430" i="84"/>
  <c r="BV430" i="84"/>
  <c r="AV430" i="84"/>
  <c r="W430" i="84"/>
  <c r="BF430" i="84"/>
  <c r="BP430" i="84"/>
  <c r="DH430" i="84"/>
  <c r="DS430" i="84"/>
  <c r="BJ430" i="84"/>
  <c r="X430" i="84"/>
  <c r="AH430" i="84"/>
  <c r="BR430" i="84"/>
  <c r="H430" i="84"/>
  <c r="CZ430" i="84"/>
  <c r="CV430" i="84"/>
  <c r="DG430" i="84"/>
  <c r="AX430" i="84"/>
  <c r="EG430" i="84"/>
  <c r="J430" i="84"/>
  <c r="AT430" i="84"/>
  <c r="CN430" i="84"/>
  <c r="CJ430" i="84"/>
  <c r="CU430" i="84"/>
  <c r="DW430" i="84"/>
  <c r="BM430" i="84"/>
  <c r="V430" i="84"/>
  <c r="BN430" i="84"/>
  <c r="BX430" i="84"/>
  <c r="CI430" i="84"/>
  <c r="DK430" i="84"/>
  <c r="AO430" i="84"/>
  <c r="DY430" i="84"/>
  <c r="CB430" i="84"/>
  <c r="BL430" i="84"/>
  <c r="BW430" i="84"/>
  <c r="EB430" i="84"/>
  <c r="DO430" i="84"/>
  <c r="CY430" i="84"/>
  <c r="Q430" i="84"/>
  <c r="BE430" i="84"/>
  <c r="U430" i="84"/>
  <c r="DL430" i="84"/>
  <c r="I91" i="84"/>
  <c r="AZ91" i="84"/>
  <c r="U102" i="29" s="1"/>
  <c r="BS91" i="84"/>
  <c r="T102" i="31" s="1"/>
  <c r="CY91" i="84"/>
  <c r="AU102" i="44" s="1"/>
  <c r="AZ430" i="84"/>
  <c r="BK430" i="84"/>
  <c r="DP430" i="84"/>
  <c r="DC430" i="84"/>
  <c r="CM430" i="84"/>
  <c r="I430" i="84"/>
  <c r="EH430" i="84"/>
  <c r="AN430" i="84"/>
  <c r="AY430" i="84"/>
  <c r="DD430" i="84"/>
  <c r="CQ430" i="84"/>
  <c r="CA430" i="84"/>
  <c r="BU430" i="84"/>
  <c r="AP430" i="84"/>
  <c r="BU91" i="84"/>
  <c r="U102" i="31" s="1"/>
  <c r="AK91" i="84"/>
  <c r="AB430" i="84"/>
  <c r="CR430" i="84"/>
  <c r="CE430" i="84"/>
  <c r="BO430" i="84"/>
  <c r="EC430" i="84"/>
  <c r="BB430" i="84"/>
  <c r="T430" i="84"/>
  <c r="AW430" i="84"/>
  <c r="P430" i="84"/>
  <c r="CF430" i="84"/>
  <c r="BS430" i="84"/>
  <c r="AQ430" i="84"/>
  <c r="BI430" i="84"/>
  <c r="DX430" i="84"/>
  <c r="FP309" i="84"/>
  <c r="AQ91" i="84"/>
  <c r="G102" i="58" s="1"/>
  <c r="BL91" i="84"/>
  <c r="BI91" i="84"/>
  <c r="BB91" i="84"/>
  <c r="M102" i="58" s="1"/>
  <c r="DE297" i="84"/>
  <c r="AL321" i="84"/>
  <c r="AC297" i="84"/>
  <c r="FO211" i="84"/>
  <c r="FP211" i="84"/>
  <c r="FD1521" i="84"/>
  <c r="CW309" i="84"/>
  <c r="CS429" i="84"/>
  <c r="DA90" i="84"/>
  <c r="AX101" i="44" s="1"/>
  <c r="CC90" i="84"/>
  <c r="N101" i="44" s="1"/>
  <c r="CS78" i="84"/>
  <c r="AL89" i="44" s="1"/>
  <c r="DI429" i="84"/>
  <c r="FN90" i="84"/>
  <c r="H101" i="31" s="1"/>
  <c r="CG78" i="84"/>
  <c r="T89" i="44" s="1"/>
  <c r="CG393" i="84"/>
  <c r="BY417" i="84"/>
  <c r="FF405" i="84"/>
  <c r="FI417" i="84"/>
  <c r="DQ405" i="84"/>
  <c r="FN393" i="84"/>
  <c r="AC405" i="84"/>
  <c r="FH297" i="84"/>
  <c r="CN91" i="84"/>
  <c r="AE102" i="44" s="1"/>
  <c r="BM91" i="84"/>
  <c r="Q102" i="31" s="1"/>
  <c r="DQ102" i="84"/>
  <c r="H113" i="32" s="1"/>
  <c r="EC91" i="84"/>
  <c r="G102" i="76" s="1"/>
  <c r="Y91" i="84"/>
  <c r="Q91" i="84"/>
  <c r="AI102" i="60" s="1"/>
  <c r="DQ321" i="84"/>
  <c r="CG321" i="84"/>
  <c r="BY321" i="84"/>
  <c r="FK321" i="84"/>
  <c r="FL321" i="84"/>
  <c r="BC211" i="84"/>
  <c r="AR211" i="84"/>
  <c r="K211" i="84"/>
  <c r="FN211" i="84"/>
  <c r="CG211" i="84"/>
  <c r="FN429" i="84"/>
  <c r="CW429" i="84"/>
  <c r="CK78" i="84"/>
  <c r="Z89" i="44" s="1"/>
  <c r="FP78" i="84"/>
  <c r="I89" i="31" s="1"/>
  <c r="BY78" i="84"/>
  <c r="H89" i="44" s="1"/>
  <c r="FL405" i="84"/>
  <c r="BY393" i="84"/>
  <c r="BY405" i="84"/>
  <c r="CS417" i="84"/>
  <c r="FJ393" i="84"/>
  <c r="CB91" i="84"/>
  <c r="M102" i="44" s="1"/>
  <c r="AB91" i="84"/>
  <c r="M102" i="60" s="1"/>
  <c r="Z102" i="84"/>
  <c r="FF102" i="84"/>
  <c r="M113" i="32" s="1"/>
  <c r="DC91" i="84"/>
  <c r="BA102" i="44" s="1"/>
  <c r="BT91" i="84"/>
  <c r="Z102" i="31" s="1"/>
  <c r="J91" i="84"/>
  <c r="I102" i="30" s="1"/>
  <c r="DE321" i="84"/>
  <c r="CK321" i="84"/>
  <c r="CC321" i="84"/>
  <c r="DZ321" i="84"/>
  <c r="CC211" i="84"/>
  <c r="FI211" i="84"/>
  <c r="CS211" i="84"/>
  <c r="CG320" i="84" l="1"/>
  <c r="CW296" i="84"/>
  <c r="FP296" i="84"/>
  <c r="DI320" i="84"/>
  <c r="FH320" i="84"/>
  <c r="Z320" i="84"/>
  <c r="FI320" i="84"/>
  <c r="K320" i="84"/>
  <c r="FL320" i="84"/>
  <c r="AC320" i="84"/>
  <c r="CK320" i="84"/>
  <c r="DA320" i="84"/>
  <c r="FK320" i="84"/>
  <c r="FJ320" i="84"/>
  <c r="AF320" i="84"/>
  <c r="AR320" i="84"/>
  <c r="DM320" i="84"/>
  <c r="BY320" i="84"/>
  <c r="FN320" i="84"/>
  <c r="FO320" i="84"/>
  <c r="CO320" i="84"/>
  <c r="DZ320" i="84"/>
  <c r="DE320" i="84"/>
  <c r="AI320" i="84"/>
  <c r="CS320" i="84"/>
  <c r="DQ320" i="84"/>
  <c r="FF320" i="84"/>
  <c r="FP320" i="84"/>
  <c r="CW320" i="84"/>
  <c r="AL320" i="84"/>
  <c r="K114" i="60"/>
  <c r="Q114" i="32"/>
  <c r="Y114" i="29"/>
  <c r="U114" i="31"/>
  <c r="E114" i="30"/>
  <c r="T114" i="31"/>
  <c r="Y114" i="31"/>
  <c r="T114" i="32"/>
  <c r="Q114" i="44"/>
  <c r="F114" i="76"/>
  <c r="X114" i="31"/>
  <c r="R114" i="58"/>
  <c r="M114" i="44"/>
  <c r="BA114" i="44"/>
  <c r="W114" i="44"/>
  <c r="AQ114" i="44"/>
  <c r="S114" i="31"/>
  <c r="AE114" i="44"/>
  <c r="E114" i="32"/>
  <c r="M114" i="58"/>
  <c r="DI298" i="84"/>
  <c r="L114" i="76"/>
  <c r="G114" i="32"/>
  <c r="E90" i="60"/>
  <c r="G114" i="44"/>
  <c r="AK114" i="60"/>
  <c r="O114" i="32"/>
  <c r="AI114" i="44"/>
  <c r="E114" i="44"/>
  <c r="Y114" i="44"/>
  <c r="E114" i="58"/>
  <c r="G114" i="43"/>
  <c r="Z114" i="29"/>
  <c r="AO114" i="44"/>
  <c r="BI114" i="44"/>
  <c r="W114" i="31"/>
  <c r="I114" i="30"/>
  <c r="AW114" i="44"/>
  <c r="BG114" i="44"/>
  <c r="J114" i="43"/>
  <c r="Q114" i="30"/>
  <c r="E114" i="43"/>
  <c r="I114" i="76"/>
  <c r="Z114" i="31"/>
  <c r="S114" i="29"/>
  <c r="K114" i="32"/>
  <c r="AI114" i="60"/>
  <c r="G114" i="58"/>
  <c r="S114" i="44"/>
  <c r="M114" i="60"/>
  <c r="AC114" i="29"/>
  <c r="R114" i="31"/>
  <c r="Q114" i="58"/>
  <c r="X114" i="29"/>
  <c r="AK114" i="44"/>
  <c r="S114" i="58"/>
  <c r="BC114" i="44"/>
  <c r="H114" i="76"/>
  <c r="U114" i="29"/>
  <c r="Q114" i="31"/>
  <c r="AC114" i="44"/>
  <c r="T114" i="29"/>
  <c r="P114" i="30"/>
  <c r="AU114" i="44"/>
  <c r="AA114" i="31"/>
  <c r="AB114" i="29"/>
  <c r="K114" i="58"/>
  <c r="K114" i="44"/>
  <c r="DA188" i="84"/>
  <c r="CO394" i="84"/>
  <c r="AC406" i="84"/>
  <c r="L102" i="29"/>
  <c r="M101" i="76"/>
  <c r="L114" i="29"/>
  <c r="W114" i="60"/>
  <c r="J114" i="29"/>
  <c r="Z101" i="60"/>
  <c r="T101" i="60"/>
  <c r="G102" i="30"/>
  <c r="AF89" i="60"/>
  <c r="AF101" i="60"/>
  <c r="M113" i="76"/>
  <c r="Y102" i="60"/>
  <c r="AF113" i="60"/>
  <c r="K102" i="29"/>
  <c r="G114" i="30"/>
  <c r="G114" i="29"/>
  <c r="S102" i="60"/>
  <c r="I102" i="29"/>
  <c r="J102" i="29"/>
  <c r="H101" i="60"/>
  <c r="K114" i="29"/>
  <c r="T113" i="60"/>
  <c r="T89" i="60"/>
  <c r="G102" i="29"/>
  <c r="G114" i="60"/>
  <c r="AE102" i="60"/>
  <c r="AE114" i="60"/>
  <c r="H113" i="60"/>
  <c r="G102" i="60"/>
  <c r="J113" i="30"/>
  <c r="W102" i="60"/>
  <c r="AE90" i="60"/>
  <c r="AC102" i="60"/>
  <c r="AC114" i="60"/>
  <c r="I114" i="29"/>
  <c r="N113" i="60"/>
  <c r="E114" i="29"/>
  <c r="H89" i="60"/>
  <c r="G90" i="29"/>
  <c r="Q114" i="60"/>
  <c r="S114" i="60"/>
  <c r="E102" i="29"/>
  <c r="J89" i="30"/>
  <c r="N89" i="60"/>
  <c r="N101" i="60"/>
  <c r="Y114" i="60"/>
  <c r="Z89" i="60"/>
  <c r="J101" i="30"/>
  <c r="CG286" i="84"/>
  <c r="CK286" i="84"/>
  <c r="AF310" i="84"/>
  <c r="FJ286" i="84"/>
  <c r="CG298" i="84"/>
  <c r="DZ91" i="84"/>
  <c r="DM200" i="84"/>
  <c r="FH176" i="84"/>
  <c r="CG176" i="84"/>
  <c r="DA298" i="84"/>
  <c r="CW298" i="84"/>
  <c r="FI164" i="84"/>
  <c r="AR200" i="84"/>
  <c r="K286" i="84"/>
  <c r="DU286" i="84"/>
  <c r="CC298" i="84"/>
  <c r="AC310" i="84"/>
  <c r="BC286" i="84"/>
  <c r="FI310" i="84"/>
  <c r="FH310" i="84"/>
  <c r="K176" i="84"/>
  <c r="DZ200" i="84"/>
  <c r="DI200" i="84"/>
  <c r="CW286" i="84"/>
  <c r="CO310" i="84"/>
  <c r="DA286" i="84"/>
  <c r="BC310" i="84"/>
  <c r="Z286" i="84"/>
  <c r="FO310" i="84"/>
  <c r="FF286" i="84"/>
  <c r="DI286" i="84"/>
  <c r="CK310" i="84"/>
  <c r="FN310" i="84"/>
  <c r="DM310" i="84"/>
  <c r="FF298" i="84"/>
  <c r="CW310" i="84"/>
  <c r="DQ298" i="84"/>
  <c r="CO286" i="84"/>
  <c r="CS298" i="84"/>
  <c r="FM176" i="84"/>
  <c r="FH286" i="84"/>
  <c r="AI298" i="84"/>
  <c r="DI310" i="84"/>
  <c r="FF310" i="84"/>
  <c r="FN298" i="84"/>
  <c r="CS286" i="84"/>
  <c r="FO298" i="84"/>
  <c r="DM176" i="84"/>
  <c r="FP430" i="84"/>
  <c r="CG418" i="84"/>
  <c r="BY91" i="84"/>
  <c r="H102" i="44" s="1"/>
  <c r="BC298" i="84"/>
  <c r="FP310" i="84"/>
  <c r="FQ298" i="84"/>
  <c r="AC286" i="84"/>
  <c r="AF188" i="84"/>
  <c r="DQ394" i="84"/>
  <c r="FL188" i="84"/>
  <c r="FM188" i="84"/>
  <c r="CS430" i="84"/>
  <c r="FH322" i="84"/>
  <c r="CC310" i="84"/>
  <c r="CG310" i="84"/>
  <c r="AL286" i="84"/>
  <c r="AL164" i="84"/>
  <c r="DQ91" i="84"/>
  <c r="H102" i="32" s="1"/>
  <c r="FP200" i="84"/>
  <c r="Z176" i="84"/>
  <c r="E114" i="60"/>
  <c r="AL298" i="84"/>
  <c r="CC286" i="84"/>
  <c r="FK91" i="84"/>
  <c r="L102" i="31" s="1"/>
  <c r="X102" i="31"/>
  <c r="E102" i="60"/>
  <c r="FI91" i="84"/>
  <c r="K102" i="31" s="1"/>
  <c r="DE298" i="84"/>
  <c r="DM91" i="84"/>
  <c r="R102" i="32" s="1"/>
  <c r="O102" i="32"/>
  <c r="BY286" i="84"/>
  <c r="FN286" i="84"/>
  <c r="CS310" i="84"/>
  <c r="K102" i="58"/>
  <c r="Z113" i="60"/>
  <c r="CK298" i="84"/>
  <c r="DU310" i="84"/>
  <c r="AR298" i="84"/>
  <c r="DQ310" i="84"/>
  <c r="CO298" i="84"/>
  <c r="AR286" i="84"/>
  <c r="DM298" i="84"/>
  <c r="FL91" i="84"/>
  <c r="G102" i="31" s="1"/>
  <c r="Q102" i="60"/>
  <c r="Z310" i="84"/>
  <c r="FP286" i="84"/>
  <c r="FQ286" i="84"/>
  <c r="FL310" i="84"/>
  <c r="FM286" i="84"/>
  <c r="AF286" i="84"/>
  <c r="FN394" i="84"/>
  <c r="FQ310" i="84"/>
  <c r="K188" i="84"/>
  <c r="DE394" i="84"/>
  <c r="FJ406" i="84"/>
  <c r="CC200" i="84"/>
  <c r="DU188" i="84"/>
  <c r="DI91" i="84"/>
  <c r="BJ102" i="44" s="1"/>
  <c r="DE310" i="84"/>
  <c r="DM286" i="84"/>
  <c r="DI188" i="84"/>
  <c r="DM418" i="84"/>
  <c r="FM164" i="84"/>
  <c r="CK418" i="84"/>
  <c r="FL286" i="84"/>
  <c r="CC176" i="84"/>
  <c r="DQ200" i="84"/>
  <c r="AF164" i="84"/>
  <c r="DA310" i="84"/>
  <c r="FK188" i="84"/>
  <c r="FJ430" i="84"/>
  <c r="FJ188" i="84"/>
  <c r="BY176" i="84"/>
  <c r="FK310" i="84"/>
  <c r="FJ310" i="84"/>
  <c r="AC298" i="84"/>
  <c r="AC322" i="84"/>
  <c r="FK286" i="84"/>
  <c r="FJ322" i="84"/>
  <c r="DQ322" i="84"/>
  <c r="FP298" i="84"/>
  <c r="AR406" i="84"/>
  <c r="CC212" i="84"/>
  <c r="FJ298" i="84"/>
  <c r="AF298" i="84"/>
  <c r="BY298" i="84"/>
  <c r="AI286" i="84"/>
  <c r="FK298" i="84"/>
  <c r="K298" i="84"/>
  <c r="DZ310" i="84"/>
  <c r="FM406" i="84"/>
  <c r="FO394" i="84"/>
  <c r="FQ164" i="84"/>
  <c r="FM310" i="84"/>
  <c r="AL200" i="84"/>
  <c r="CS406" i="84"/>
  <c r="CW394" i="84"/>
  <c r="FL298" i="84"/>
  <c r="AI310" i="84"/>
  <c r="CW188" i="84"/>
  <c r="FK176" i="84"/>
  <c r="CS188" i="84"/>
  <c r="CK200" i="84"/>
  <c r="CW176" i="84"/>
  <c r="FM322" i="84"/>
  <c r="FJ176" i="84"/>
  <c r="BC188" i="84"/>
  <c r="CS164" i="84"/>
  <c r="CK164" i="84"/>
  <c r="FN176" i="84"/>
  <c r="CC164" i="84"/>
  <c r="BY164" i="84"/>
  <c r="DA176" i="84"/>
  <c r="CG188" i="84"/>
  <c r="FI394" i="84"/>
  <c r="AL322" i="84"/>
  <c r="DA212" i="84"/>
  <c r="FO406" i="84"/>
  <c r="FQ322" i="84"/>
  <c r="CC188" i="84"/>
  <c r="FH394" i="84"/>
  <c r="DM188" i="84"/>
  <c r="AC176" i="84"/>
  <c r="FP322" i="84"/>
  <c r="AI406" i="84"/>
  <c r="CK430" i="84"/>
  <c r="DQ176" i="84"/>
  <c r="FI322" i="84"/>
  <c r="Z394" i="84"/>
  <c r="CO212" i="84"/>
  <c r="AR212" i="84"/>
  <c r="FI188" i="84"/>
  <c r="CO200" i="84"/>
  <c r="FN164" i="84"/>
  <c r="CO406" i="84"/>
  <c r="BC418" i="84"/>
  <c r="DZ212" i="84"/>
  <c r="FF188" i="84"/>
  <c r="CO176" i="84"/>
  <c r="CC406" i="84"/>
  <c r="AR418" i="84"/>
  <c r="FO164" i="84"/>
  <c r="AR188" i="84"/>
  <c r="FL164" i="84"/>
  <c r="FI430" i="84"/>
  <c r="AR430" i="84"/>
  <c r="AL212" i="84"/>
  <c r="BC212" i="84"/>
  <c r="CS322" i="84"/>
  <c r="Z188" i="84"/>
  <c r="DU164" i="84"/>
  <c r="DU176" i="84"/>
  <c r="CO91" i="84"/>
  <c r="AF102" i="44" s="1"/>
  <c r="AL91" i="84"/>
  <c r="DA430" i="84"/>
  <c r="K103" i="84"/>
  <c r="DA103" i="84"/>
  <c r="AX114" i="44" s="1"/>
  <c r="DU103" i="84"/>
  <c r="K114" i="43" s="1"/>
  <c r="BY188" i="84"/>
  <c r="DE188" i="84"/>
  <c r="AC188" i="84"/>
  <c r="FQ200" i="84"/>
  <c r="Z200" i="84"/>
  <c r="FP91" i="84"/>
  <c r="I102" i="31" s="1"/>
  <c r="CW418" i="84"/>
  <c r="FL406" i="84"/>
  <c r="DM103" i="84"/>
  <c r="R114" i="32" s="1"/>
  <c r="FQ176" i="84"/>
  <c r="FH200" i="84"/>
  <c r="CO188" i="84"/>
  <c r="BC200" i="84"/>
  <c r="AI164" i="84"/>
  <c r="FI176" i="84"/>
  <c r="AF91" i="84"/>
  <c r="DZ418" i="84"/>
  <c r="BC406" i="84"/>
  <c r="FK406" i="84"/>
  <c r="FP212" i="84"/>
  <c r="DQ188" i="84"/>
  <c r="BY200" i="84"/>
  <c r="CW164" i="84"/>
  <c r="FM200" i="84"/>
  <c r="CO164" i="84"/>
  <c r="FP188" i="84"/>
  <c r="CG164" i="84"/>
  <c r="FP418" i="84"/>
  <c r="CO418" i="84"/>
  <c r="FQ394" i="84"/>
  <c r="FQ418" i="84"/>
  <c r="CS91" i="84"/>
  <c r="AL102" i="44" s="1"/>
  <c r="AI103" i="84"/>
  <c r="FO103" i="84"/>
  <c r="N114" i="31" s="1"/>
  <c r="AR103" i="84"/>
  <c r="H114" i="58" s="1"/>
  <c r="DQ164" i="84"/>
  <c r="FH91" i="84"/>
  <c r="E102" i="31" s="1"/>
  <c r="CG91" i="84"/>
  <c r="T102" i="44" s="1"/>
  <c r="DI394" i="84"/>
  <c r="K322" i="84"/>
  <c r="CK188" i="84"/>
  <c r="DM164" i="84"/>
  <c r="FQ188" i="84"/>
  <c r="AF200" i="84"/>
  <c r="AL176" i="84"/>
  <c r="CS176" i="84"/>
  <c r="AC200" i="84"/>
  <c r="DE176" i="84"/>
  <c r="FH188" i="84"/>
  <c r="CG200" i="84"/>
  <c r="AI200" i="84"/>
  <c r="FN91" i="84"/>
  <c r="H102" i="31" s="1"/>
  <c r="CS103" i="84"/>
  <c r="AL114" i="44" s="1"/>
  <c r="FO200" i="84"/>
  <c r="FF164" i="84"/>
  <c r="FH164" i="84"/>
  <c r="FN200" i="84"/>
  <c r="A1531" i="84"/>
  <c r="B1542" i="84"/>
  <c r="FB1531" i="84"/>
  <c r="FC1531" i="84" s="1"/>
  <c r="FD1531" i="84" s="1"/>
  <c r="BT177" i="84"/>
  <c r="BP165" i="84"/>
  <c r="EC189" i="84"/>
  <c r="BP177" i="84"/>
  <c r="EH177" i="84"/>
  <c r="BF189" i="84"/>
  <c r="AT165" i="84"/>
  <c r="AE189" i="84"/>
  <c r="AV177" i="84"/>
  <c r="AK189" i="84"/>
  <c r="AT177" i="84"/>
  <c r="X189" i="84"/>
  <c r="AW165" i="84"/>
  <c r="AX189" i="84"/>
  <c r="CV165" i="84"/>
  <c r="DD177" i="84"/>
  <c r="BX177" i="84"/>
  <c r="S165" i="84"/>
  <c r="BI165" i="84"/>
  <c r="P201" i="84"/>
  <c r="EE201" i="84"/>
  <c r="CM201" i="84"/>
  <c r="BO201" i="84"/>
  <c r="AY201" i="84"/>
  <c r="BA201" i="84"/>
  <c r="BS201" i="84"/>
  <c r="DS201" i="84"/>
  <c r="Q189" i="84"/>
  <c r="BN165" i="84"/>
  <c r="BL189" i="84"/>
  <c r="EG177" i="84"/>
  <c r="CN177" i="84"/>
  <c r="AQ189" i="84"/>
  <c r="BV177" i="84"/>
  <c r="BP189" i="84"/>
  <c r="BM165" i="84"/>
  <c r="H189" i="84"/>
  <c r="BT165" i="84"/>
  <c r="DY189" i="84"/>
  <c r="BO165" i="84"/>
  <c r="BI189" i="84"/>
  <c r="BS165" i="84"/>
  <c r="Y189" i="84"/>
  <c r="DP177" i="84"/>
  <c r="BO177" i="84"/>
  <c r="AT189" i="84"/>
  <c r="BK201" i="84"/>
  <c r="CU201" i="84"/>
  <c r="R201" i="84"/>
  <c r="CJ201" i="84"/>
  <c r="BQ201" i="84"/>
  <c r="AZ201" i="84"/>
  <c r="DP201" i="84"/>
  <c r="DG201" i="84"/>
  <c r="BN189" i="84"/>
  <c r="S177" i="84"/>
  <c r="CR189" i="84"/>
  <c r="CA165" i="84"/>
  <c r="R177" i="84"/>
  <c r="J189" i="84"/>
  <c r="BQ177" i="84"/>
  <c r="DK189" i="84"/>
  <c r="DS177" i="84"/>
  <c r="CQ165" i="84"/>
  <c r="CZ177" i="84"/>
  <c r="S189" i="84"/>
  <c r="Y177" i="84"/>
  <c r="DO189" i="84"/>
  <c r="H177" i="84"/>
  <c r="AZ165" i="84"/>
  <c r="DH189" i="84"/>
  <c r="CM165" i="84"/>
  <c r="BF201" i="84"/>
  <c r="BH201" i="84"/>
  <c r="J201" i="84"/>
  <c r="DH201" i="84"/>
  <c r="BT201" i="84"/>
  <c r="BP201" i="84"/>
  <c r="BW201" i="84"/>
  <c r="AX201" i="84"/>
  <c r="AY177" i="84"/>
  <c r="DL189" i="84"/>
  <c r="CM177" i="84"/>
  <c r="V189" i="84"/>
  <c r="BH177" i="84"/>
  <c r="W165" i="84"/>
  <c r="CY189" i="84"/>
  <c r="AP177" i="84"/>
  <c r="EI165" i="84"/>
  <c r="CJ165" i="84"/>
  <c r="BV165" i="84"/>
  <c r="AN189" i="84"/>
  <c r="DH165" i="84"/>
  <c r="R165" i="84"/>
  <c r="BK189" i="84"/>
  <c r="P165" i="84"/>
  <c r="BJ165" i="84"/>
  <c r="Q165" i="84"/>
  <c r="CE177" i="84"/>
  <c r="I201" i="84"/>
  <c r="AH201" i="84"/>
  <c r="DX201" i="84"/>
  <c r="AE201" i="84"/>
  <c r="DK165" i="84"/>
  <c r="BS189" i="84"/>
  <c r="X165" i="84"/>
  <c r="AB165" i="84"/>
  <c r="AV189" i="84"/>
  <c r="AK177" i="84"/>
  <c r="CV189" i="84"/>
  <c r="CY165" i="84"/>
  <c r="CR165" i="84"/>
  <c r="CS165" i="84" s="1"/>
  <c r="BM177" i="84"/>
  <c r="CN165" i="84"/>
  <c r="EH189" i="84"/>
  <c r="AZ189" i="84"/>
  <c r="AY189" i="84"/>
  <c r="AY165" i="84"/>
  <c r="DL165" i="84"/>
  <c r="U165" i="84"/>
  <c r="T189" i="84"/>
  <c r="EB189" i="84"/>
  <c r="Q201" i="84"/>
  <c r="DW201" i="84"/>
  <c r="CY201" i="84"/>
  <c r="AU201" i="84"/>
  <c r="BI201" i="84"/>
  <c r="BM201" i="84"/>
  <c r="DC201" i="84"/>
  <c r="EF201" i="84"/>
  <c r="CI177" i="84"/>
  <c r="W189" i="84"/>
  <c r="BJ177" i="84"/>
  <c r="CR177" i="84"/>
  <c r="BH189" i="84"/>
  <c r="CE165" i="84"/>
  <c r="BQ189" i="84"/>
  <c r="Q177" i="84"/>
  <c r="BU189" i="84"/>
  <c r="BR165" i="84"/>
  <c r="AE165" i="84"/>
  <c r="EF189" i="84"/>
  <c r="DS165" i="84"/>
  <c r="P189" i="84"/>
  <c r="DG165" i="84"/>
  <c r="BT189" i="84"/>
  <c r="AB177" i="84"/>
  <c r="CY177" i="84"/>
  <c r="CF189" i="84"/>
  <c r="AB201" i="84"/>
  <c r="BN201" i="84"/>
  <c r="AP201" i="84"/>
  <c r="BJ201" i="84"/>
  <c r="DY201" i="84"/>
  <c r="BL201" i="84"/>
  <c r="AV201" i="84"/>
  <c r="EH201" i="84"/>
  <c r="DH177" i="84"/>
  <c r="BM189" i="84"/>
  <c r="Y165" i="84"/>
  <c r="DT165" i="84"/>
  <c r="DT189" i="84"/>
  <c r="BW165" i="84"/>
  <c r="DP189" i="84"/>
  <c r="DQ189" i="84" s="1"/>
  <c r="BW177" i="84"/>
  <c r="BI177" i="84"/>
  <c r="AO189" i="84"/>
  <c r="AO177" i="84"/>
  <c r="DG189" i="84"/>
  <c r="U177" i="84"/>
  <c r="DW189" i="84"/>
  <c r="AV165" i="84"/>
  <c r="R189" i="84"/>
  <c r="I165" i="84"/>
  <c r="X177" i="84"/>
  <c r="ED189" i="84"/>
  <c r="W201" i="84"/>
  <c r="EB201" i="84"/>
  <c r="DT201" i="84"/>
  <c r="CZ201" i="84"/>
  <c r="CB201" i="84"/>
  <c r="DD201" i="84"/>
  <c r="BR201" i="84"/>
  <c r="CN201" i="84"/>
  <c r="DK177" i="84"/>
  <c r="BW189" i="84"/>
  <c r="BE177" i="84"/>
  <c r="CI165" i="84"/>
  <c r="CN189" i="84"/>
  <c r="BA177" i="84"/>
  <c r="BR177" i="84"/>
  <c r="T165" i="84"/>
  <c r="H165" i="84"/>
  <c r="AH189" i="84"/>
  <c r="CJ177" i="84"/>
  <c r="AU189" i="84"/>
  <c r="CA177" i="84"/>
  <c r="CZ189" i="84"/>
  <c r="T177" i="84"/>
  <c r="U189" i="84"/>
  <c r="AQ177" i="84"/>
  <c r="W177" i="84"/>
  <c r="CA189" i="84"/>
  <c r="CR201" i="84"/>
  <c r="AK201" i="84"/>
  <c r="CE201" i="84"/>
  <c r="CA201" i="84"/>
  <c r="AQ201" i="84"/>
  <c r="Y201" i="84"/>
  <c r="U201" i="84"/>
  <c r="BG201" i="84"/>
  <c r="AW177" i="84"/>
  <c r="AE177" i="84"/>
  <c r="AB189" i="84"/>
  <c r="CB177" i="84"/>
  <c r="CE189" i="84"/>
  <c r="DO177" i="84"/>
  <c r="EE189" i="84"/>
  <c r="I189" i="84"/>
  <c r="DC165" i="84"/>
  <c r="BB189" i="84"/>
  <c r="DO165" i="84"/>
  <c r="BX189" i="84"/>
  <c r="CF165" i="84"/>
  <c r="CI189" i="84"/>
  <c r="BG177" i="84"/>
  <c r="BO189" i="84"/>
  <c r="DD165" i="84"/>
  <c r="BK165" i="84"/>
  <c r="CJ189" i="84"/>
  <c r="CI201" i="84"/>
  <c r="V201" i="84"/>
  <c r="BU201" i="84"/>
  <c r="CV201" i="84"/>
  <c r="EG201" i="84"/>
  <c r="EC201" i="84"/>
  <c r="H201" i="84"/>
  <c r="AZ177" i="84"/>
  <c r="CU177" i="84"/>
  <c r="DW165" i="84"/>
  <c r="BV189" i="84"/>
  <c r="AU165" i="84"/>
  <c r="CU189" i="84"/>
  <c r="AU177" i="84"/>
  <c r="AK165" i="84"/>
  <c r="DD189" i="84"/>
  <c r="BB177" i="84"/>
  <c r="BJ189" i="84"/>
  <c r="AX165" i="84"/>
  <c r="BG189" i="84"/>
  <c r="CQ177" i="84"/>
  <c r="DS189" i="84"/>
  <c r="BX165" i="84"/>
  <c r="CB189" i="84"/>
  <c r="BN177" i="84"/>
  <c r="V165" i="84"/>
  <c r="BA189" i="84"/>
  <c r="DO201" i="84"/>
  <c r="DK201" i="84"/>
  <c r="CQ201" i="84"/>
  <c r="X201" i="84"/>
  <c r="BX201" i="84"/>
  <c r="BE201" i="84"/>
  <c r="AO201" i="84"/>
  <c r="DL201" i="84"/>
  <c r="BQ165" i="84"/>
  <c r="BL177" i="84"/>
  <c r="AP189" i="84"/>
  <c r="BU177" i="84"/>
  <c r="CM189" i="84"/>
  <c r="AH165" i="84"/>
  <c r="CZ165" i="84"/>
  <c r="DX189" i="84"/>
  <c r="BU165" i="84"/>
  <c r="FP165" i="84" s="1"/>
  <c r="AW189" i="84"/>
  <c r="DG177" i="84"/>
  <c r="CB165" i="84"/>
  <c r="BL165" i="84"/>
  <c r="BR189" i="84"/>
  <c r="CU165" i="84"/>
  <c r="BE189" i="84"/>
  <c r="CV177" i="84"/>
  <c r="AX177" i="84"/>
  <c r="J165" i="84"/>
  <c r="AT201" i="84"/>
  <c r="BB201" i="84"/>
  <c r="CF201" i="84"/>
  <c r="BV201" i="84"/>
  <c r="ED201" i="84"/>
  <c r="T201" i="84"/>
  <c r="AN201" i="84"/>
  <c r="S201" i="84"/>
  <c r="P177" i="84"/>
  <c r="V177" i="84"/>
  <c r="DC189" i="84"/>
  <c r="DT177" i="84"/>
  <c r="DW177" i="84"/>
  <c r="AH177" i="84"/>
  <c r="AI177" i="84" s="1"/>
  <c r="DL177" i="84"/>
  <c r="CQ189" i="84"/>
  <c r="I177" i="84"/>
  <c r="EG189" i="84"/>
  <c r="BS177" i="84"/>
  <c r="BF177" i="84"/>
  <c r="AN177" i="84"/>
  <c r="DC177" i="84"/>
  <c r="BK177" i="84"/>
  <c r="J177" i="84"/>
  <c r="DP165" i="84"/>
  <c r="CF177" i="84"/>
  <c r="AW201" i="84"/>
  <c r="AC91" i="84"/>
  <c r="BC430" i="84"/>
  <c r="DE430" i="84"/>
  <c r="DZ430" i="84"/>
  <c r="AI394" i="84"/>
  <c r="AF406" i="84"/>
  <c r="DU91" i="84"/>
  <c r="DI322" i="84"/>
  <c r="FQ212" i="84"/>
  <c r="FP164" i="84"/>
  <c r="FL176" i="84"/>
  <c r="FL200" i="84"/>
  <c r="FJ200" i="84"/>
  <c r="DA164" i="84"/>
  <c r="DA406" i="84"/>
  <c r="FJ91" i="84"/>
  <c r="F102" i="31" s="1"/>
  <c r="FN103" i="84"/>
  <c r="H114" i="31" s="1"/>
  <c r="DQ103" i="84"/>
  <c r="H114" i="32" s="1"/>
  <c r="FK164" i="84"/>
  <c r="AF176" i="84"/>
  <c r="CS200" i="84"/>
  <c r="Z91" i="84"/>
  <c r="BC91" i="84"/>
  <c r="N102" i="58" s="1"/>
  <c r="AR91" i="84"/>
  <c r="H102" i="58" s="1"/>
  <c r="AL406" i="84"/>
  <c r="FM91" i="84"/>
  <c r="M102" i="31" s="1"/>
  <c r="FK322" i="84"/>
  <c r="BY103" i="84"/>
  <c r="H114" i="44" s="1"/>
  <c r="FO188" i="84"/>
  <c r="FF200" i="84"/>
  <c r="Z164" i="84"/>
  <c r="FP176" i="84"/>
  <c r="FN188" i="84"/>
  <c r="DI164" i="84"/>
  <c r="K91" i="84"/>
  <c r="CC91" i="84"/>
  <c r="N102" i="44" s="1"/>
  <c r="FP394" i="84"/>
  <c r="CG394" i="84"/>
  <c r="CC322" i="84"/>
  <c r="FF212" i="84"/>
  <c r="CW200" i="84"/>
  <c r="AI188" i="84"/>
  <c r="AC164" i="84"/>
  <c r="FK200" i="84"/>
  <c r="K200" i="84"/>
  <c r="DI176" i="84"/>
  <c r="DU200" i="84"/>
  <c r="FO91" i="84"/>
  <c r="N102" i="31" s="1"/>
  <c r="BY430" i="84"/>
  <c r="AL394" i="84"/>
  <c r="DA418" i="84"/>
  <c r="Z406" i="84"/>
  <c r="FI406" i="84"/>
  <c r="CC103" i="84"/>
  <c r="N114" i="44" s="1"/>
  <c r="AL103" i="84"/>
  <c r="BY212" i="84"/>
  <c r="D433" i="84"/>
  <c r="F432" i="84"/>
  <c r="A432" i="84" s="1"/>
  <c r="DE164" i="84"/>
  <c r="AL188" i="84"/>
  <c r="FI200" i="84"/>
  <c r="DE200" i="84"/>
  <c r="FJ164" i="84"/>
  <c r="CK176" i="84"/>
  <c r="DA200" i="84"/>
  <c r="FF176" i="84"/>
  <c r="FB1541" i="84"/>
  <c r="FC1541" i="84" s="1"/>
  <c r="A1541" i="84"/>
  <c r="B1552" i="84"/>
  <c r="BV311" i="84"/>
  <c r="U299" i="84"/>
  <c r="CN311" i="84"/>
  <c r="DD311" i="84"/>
  <c r="AY299" i="84"/>
  <c r="U311" i="84"/>
  <c r="EG299" i="84"/>
  <c r="CU311" i="84"/>
  <c r="CY311" i="84"/>
  <c r="BL311" i="84"/>
  <c r="AE299" i="84"/>
  <c r="AV287" i="84"/>
  <c r="CJ299" i="84"/>
  <c r="X299" i="84"/>
  <c r="FF91" i="84"/>
  <c r="M102" i="32" s="1"/>
  <c r="FM430" i="84"/>
  <c r="FQ430" i="84"/>
  <c r="AI418" i="84"/>
  <c r="FH418" i="84"/>
  <c r="FK394" i="84"/>
  <c r="DI406" i="84"/>
  <c r="BY418" i="84"/>
  <c r="CW406" i="84"/>
  <c r="FB1523" i="84"/>
  <c r="FC1523" i="84" s="1"/>
  <c r="A1523" i="84"/>
  <c r="B1534" i="84"/>
  <c r="AT395" i="84"/>
  <c r="CZ407" i="84"/>
  <c r="DT395" i="84"/>
  <c r="BN407" i="84"/>
  <c r="BF395" i="84"/>
  <c r="DK407" i="84"/>
  <c r="BN395" i="84"/>
  <c r="R395" i="84"/>
  <c r="DK395" i="84"/>
  <c r="AB407" i="84"/>
  <c r="DL395" i="84"/>
  <c r="BG407" i="84"/>
  <c r="EH395" i="84"/>
  <c r="CQ407" i="84"/>
  <c r="AX419" i="84"/>
  <c r="AV419" i="84"/>
  <c r="AE419" i="84"/>
  <c r="BW419" i="84"/>
  <c r="P419" i="84"/>
  <c r="DW419" i="84"/>
  <c r="BK419" i="84"/>
  <c r="AT407" i="84"/>
  <c r="AV395" i="84"/>
  <c r="BB407" i="84"/>
  <c r="CR407" i="84"/>
  <c r="DD395" i="84"/>
  <c r="AK407" i="84"/>
  <c r="J395" i="84"/>
  <c r="AE407" i="84"/>
  <c r="AO407" i="84"/>
  <c r="EF407" i="84"/>
  <c r="CN395" i="84"/>
  <c r="V407" i="84"/>
  <c r="CQ419" i="84"/>
  <c r="BE419" i="84"/>
  <c r="DY419" i="84"/>
  <c r="I419" i="84"/>
  <c r="BI419" i="84"/>
  <c r="S395" i="84"/>
  <c r="BO407" i="84"/>
  <c r="CF395" i="84"/>
  <c r="J407" i="84"/>
  <c r="AN395" i="84"/>
  <c r="DT407" i="84"/>
  <c r="CV407" i="84"/>
  <c r="BL395" i="84"/>
  <c r="DL407" i="84"/>
  <c r="Q395" i="84"/>
  <c r="BV407" i="84"/>
  <c r="AX407" i="84"/>
  <c r="T395" i="84"/>
  <c r="DX407" i="84"/>
  <c r="DC395" i="84"/>
  <c r="CB419" i="84"/>
  <c r="DT419" i="84"/>
  <c r="V419" i="84"/>
  <c r="BV419" i="84"/>
  <c r="U419" i="84"/>
  <c r="BX407" i="84"/>
  <c r="AH407" i="84"/>
  <c r="BV395" i="84"/>
  <c r="AQ395" i="84"/>
  <c r="AY407" i="84"/>
  <c r="BT395" i="84"/>
  <c r="AN407" i="84"/>
  <c r="CB407" i="84"/>
  <c r="DS395" i="84"/>
  <c r="R407" i="84"/>
  <c r="DG407" i="84"/>
  <c r="BA419" i="84"/>
  <c r="AO419" i="84"/>
  <c r="Q419" i="84"/>
  <c r="AP419" i="84"/>
  <c r="DS407" i="84"/>
  <c r="H395" i="84"/>
  <c r="CI395" i="84"/>
  <c r="EE407" i="84"/>
  <c r="CA395" i="84"/>
  <c r="U407" i="84"/>
  <c r="CU407" i="84"/>
  <c r="DP395" i="84"/>
  <c r="BR407" i="84"/>
  <c r="I395" i="84"/>
  <c r="Q407" i="84"/>
  <c r="AQ407" i="84"/>
  <c r="BE395" i="84"/>
  <c r="V395" i="84"/>
  <c r="CJ419" i="84"/>
  <c r="AQ419" i="84"/>
  <c r="BR419" i="84"/>
  <c r="BF419" i="84"/>
  <c r="BN419" i="84"/>
  <c r="BB419" i="84"/>
  <c r="BJ419" i="84"/>
  <c r="CU419" i="84"/>
  <c r="AO395" i="84"/>
  <c r="AK395" i="84"/>
  <c r="Y395" i="84"/>
  <c r="BM395" i="84"/>
  <c r="FH395" i="84" s="1"/>
  <c r="Y407" i="84"/>
  <c r="BA395" i="84"/>
  <c r="I407" i="84"/>
  <c r="CF407" i="84"/>
  <c r="BE407" i="84"/>
  <c r="BP395" i="84"/>
  <c r="CB395" i="84"/>
  <c r="ED407" i="84"/>
  <c r="AZ395" i="84"/>
  <c r="BW407" i="84"/>
  <c r="DG419" i="84"/>
  <c r="BM419" i="84"/>
  <c r="W419" i="84"/>
  <c r="EH419" i="84"/>
  <c r="ED419" i="84"/>
  <c r="R419" i="84"/>
  <c r="J419" i="84"/>
  <c r="BU419" i="84"/>
  <c r="DH419" i="84"/>
  <c r="DC419" i="84"/>
  <c r="AW395" i="84"/>
  <c r="CY407" i="84"/>
  <c r="BL407" i="84"/>
  <c r="CZ395" i="84"/>
  <c r="AU407" i="84"/>
  <c r="BT407" i="84"/>
  <c r="BX395" i="84"/>
  <c r="CE407" i="84"/>
  <c r="CY395" i="84"/>
  <c r="DO395" i="84"/>
  <c r="DP407" i="84"/>
  <c r="AU395" i="84"/>
  <c r="BS407" i="84"/>
  <c r="X395" i="84"/>
  <c r="AV407" i="84"/>
  <c r="H419" i="84"/>
  <c r="EG419" i="84"/>
  <c r="BQ419" i="84"/>
  <c r="AY419" i="84"/>
  <c r="AT419" i="84"/>
  <c r="AX395" i="84"/>
  <c r="BH407" i="84"/>
  <c r="AB395" i="84"/>
  <c r="BS395" i="84"/>
  <c r="CN407" i="84"/>
  <c r="U395" i="84"/>
  <c r="CA407" i="84"/>
  <c r="BM407" i="84"/>
  <c r="CU395" i="84"/>
  <c r="DD407" i="84"/>
  <c r="AP395" i="84"/>
  <c r="BA407" i="84"/>
  <c r="BG395" i="84"/>
  <c r="BJ395" i="84"/>
  <c r="DY407" i="84"/>
  <c r="EC419" i="84"/>
  <c r="AN419" i="84"/>
  <c r="CV419" i="84"/>
  <c r="CE419" i="84"/>
  <c r="DX419" i="84"/>
  <c r="AH419" i="84"/>
  <c r="AI419" i="84" s="1"/>
  <c r="AK419" i="84"/>
  <c r="DW395" i="84"/>
  <c r="BI407" i="84"/>
  <c r="X407" i="84"/>
  <c r="AE395" i="84"/>
  <c r="BU395" i="84"/>
  <c r="CJ407" i="84"/>
  <c r="W407" i="84"/>
  <c r="CR395" i="84"/>
  <c r="BK407" i="84"/>
  <c r="P407" i="84"/>
  <c r="BP407" i="84"/>
  <c r="BO395" i="84"/>
  <c r="DC407" i="84"/>
  <c r="BG419" i="84"/>
  <c r="CI419" i="84"/>
  <c r="DL419" i="84"/>
  <c r="CF419" i="84"/>
  <c r="CN419" i="84"/>
  <c r="AB419" i="84"/>
  <c r="CZ419" i="84"/>
  <c r="T419" i="84"/>
  <c r="AZ419" i="84"/>
  <c r="BH419" i="84"/>
  <c r="Y419" i="84"/>
  <c r="BT419" i="84"/>
  <c r="EH407" i="84"/>
  <c r="W395" i="84"/>
  <c r="EC407" i="84"/>
  <c r="S407" i="84"/>
  <c r="AH395" i="84"/>
  <c r="AZ407" i="84"/>
  <c r="BW395" i="84"/>
  <c r="BK395" i="84"/>
  <c r="AP407" i="84"/>
  <c r="DH395" i="84"/>
  <c r="CM407" i="84"/>
  <c r="EG395" i="84"/>
  <c r="BF407" i="84"/>
  <c r="DS419" i="84"/>
  <c r="DO419" i="84"/>
  <c r="DD419" i="84"/>
  <c r="BL419" i="84"/>
  <c r="DK419" i="84"/>
  <c r="DP419" i="84"/>
  <c r="BP419" i="84"/>
  <c r="AW419" i="84"/>
  <c r="X419" i="84"/>
  <c r="AU419" i="84"/>
  <c r="CM419" i="84"/>
  <c r="BO419" i="84"/>
  <c r="CR419" i="84"/>
  <c r="EB419" i="84"/>
  <c r="AY395" i="84"/>
  <c r="BB395" i="84"/>
  <c r="BR395" i="84"/>
  <c r="P395" i="84"/>
  <c r="BU407" i="84"/>
  <c r="BI395" i="84"/>
  <c r="BJ407" i="84"/>
  <c r="DW407" i="84"/>
  <c r="DG395" i="84"/>
  <c r="BQ407" i="84"/>
  <c r="BH395" i="84"/>
  <c r="BQ395" i="84"/>
  <c r="DH407" i="84"/>
  <c r="AW407" i="84"/>
  <c r="EF419" i="84"/>
  <c r="S419" i="84"/>
  <c r="CY419" i="84"/>
  <c r="CA419" i="84"/>
  <c r="BS419" i="84"/>
  <c r="FN419" i="84" s="1"/>
  <c r="CM395" i="84"/>
  <c r="CI407" i="84"/>
  <c r="CE395" i="84"/>
  <c r="H407" i="84"/>
  <c r="CJ395" i="84"/>
  <c r="CQ395" i="84"/>
  <c r="T407" i="84"/>
  <c r="EB407" i="84"/>
  <c r="DO407" i="84"/>
  <c r="EG407" i="84"/>
  <c r="CV395" i="84"/>
  <c r="BX419" i="84"/>
  <c r="EE419" i="84"/>
  <c r="DW431" i="84"/>
  <c r="BN431" i="84"/>
  <c r="ED431" i="84"/>
  <c r="J431" i="84"/>
  <c r="DP431" i="84"/>
  <c r="BI431" i="84"/>
  <c r="EC431" i="84"/>
  <c r="EH80" i="84"/>
  <c r="Q91" i="30" s="1"/>
  <c r="EB92" i="84"/>
  <c r="F103" i="76" s="1"/>
  <c r="BX92" i="84"/>
  <c r="G103" i="44" s="1"/>
  <c r="BF80" i="84"/>
  <c r="R91" i="58" s="1"/>
  <c r="CU92" i="84"/>
  <c r="AO103" i="44" s="1"/>
  <c r="Q92" i="84"/>
  <c r="AI103" i="60" s="1"/>
  <c r="J80" i="84"/>
  <c r="I91" i="30" s="1"/>
  <c r="DW92" i="84"/>
  <c r="G103" i="43" s="1"/>
  <c r="CF80" i="84"/>
  <c r="S91" i="44" s="1"/>
  <c r="DG80" i="84"/>
  <c r="BG91" i="44" s="1"/>
  <c r="T80" i="84"/>
  <c r="T91" i="32" s="1"/>
  <c r="I80" i="84"/>
  <c r="J92" i="84"/>
  <c r="I103" i="30" s="1"/>
  <c r="BE80" i="84"/>
  <c r="Q91" i="58" s="1"/>
  <c r="CM80" i="84"/>
  <c r="AC91" i="44" s="1"/>
  <c r="DK431" i="84"/>
  <c r="BB431" i="84"/>
  <c r="EE431" i="84"/>
  <c r="BV431" i="84"/>
  <c r="CR431" i="84"/>
  <c r="DL431" i="84"/>
  <c r="I431" i="84"/>
  <c r="CZ431" i="84"/>
  <c r="BN80" i="84"/>
  <c r="W91" i="31" s="1"/>
  <c r="CN92" i="84"/>
  <c r="AE103" i="44" s="1"/>
  <c r="DG92" i="84"/>
  <c r="BG103" i="44" s="1"/>
  <c r="CB80" i="84"/>
  <c r="M91" i="44" s="1"/>
  <c r="DD92" i="84"/>
  <c r="BC103" i="44" s="1"/>
  <c r="AZ92" i="84"/>
  <c r="U103" i="29" s="1"/>
  <c r="AU80" i="84"/>
  <c r="X91" i="29" s="1"/>
  <c r="BN92" i="84"/>
  <c r="W103" i="31" s="1"/>
  <c r="DY80" i="84"/>
  <c r="L91" i="76" s="1"/>
  <c r="BM80" i="84"/>
  <c r="Q91" i="31" s="1"/>
  <c r="BU80" i="84"/>
  <c r="U91" i="31" s="1"/>
  <c r="CU80" i="84"/>
  <c r="AO91" i="44" s="1"/>
  <c r="EG80" i="84"/>
  <c r="P91" i="30" s="1"/>
  <c r="AY80" i="84"/>
  <c r="T91" i="29" s="1"/>
  <c r="AV80" i="84"/>
  <c r="Y91" i="29" s="1"/>
  <c r="CN80" i="84"/>
  <c r="AE91" i="44" s="1"/>
  <c r="BA80" i="84"/>
  <c r="K91" i="58" s="1"/>
  <c r="BP80" i="84"/>
  <c r="X91" i="31" s="1"/>
  <c r="BT80" i="84"/>
  <c r="Z91" i="31" s="1"/>
  <c r="P431" i="84"/>
  <c r="BJ92" i="84"/>
  <c r="CJ80" i="84"/>
  <c r="Y91" i="44" s="1"/>
  <c r="CY431" i="84"/>
  <c r="AP431" i="84"/>
  <c r="DS431" i="84"/>
  <c r="BJ431" i="84"/>
  <c r="DT431" i="84"/>
  <c r="BT431" i="84"/>
  <c r="CN431" i="84"/>
  <c r="EB431" i="84"/>
  <c r="CE431" i="84"/>
  <c r="P80" i="84"/>
  <c r="K91" i="32" s="1"/>
  <c r="AH92" i="84"/>
  <c r="AX92" i="84"/>
  <c r="S103" i="29" s="1"/>
  <c r="DX80" i="84"/>
  <c r="E91" i="76" s="1"/>
  <c r="BQ92" i="84"/>
  <c r="S103" i="31" s="1"/>
  <c r="CI92" i="84"/>
  <c r="W103" i="44" s="1"/>
  <c r="AB92" i="84"/>
  <c r="M103" i="60" s="1"/>
  <c r="BX80" i="84"/>
  <c r="G91" i="44" s="1"/>
  <c r="AX80" i="84"/>
  <c r="S91" i="29" s="1"/>
  <c r="AO80" i="84"/>
  <c r="AC91" i="29" s="1"/>
  <c r="Q80" i="84"/>
  <c r="AI91" i="60" s="1"/>
  <c r="BW80" i="84"/>
  <c r="E91" i="44" s="1"/>
  <c r="CM431" i="84"/>
  <c r="R431" i="84"/>
  <c r="DG431" i="84"/>
  <c r="AX431" i="84"/>
  <c r="CV431" i="84"/>
  <c r="AV431" i="84"/>
  <c r="BP431" i="84"/>
  <c r="DD431" i="84"/>
  <c r="BG431" i="84"/>
  <c r="AN80" i="84"/>
  <c r="AB91" i="29" s="1"/>
  <c r="BG92" i="84"/>
  <c r="S103" i="58" s="1"/>
  <c r="DP92" i="84"/>
  <c r="G103" i="32" s="1"/>
  <c r="X80" i="84"/>
  <c r="BP92" i="84"/>
  <c r="X103" i="31" s="1"/>
  <c r="CR92" i="84"/>
  <c r="AK103" i="44" s="1"/>
  <c r="EH92" i="84"/>
  <c r="Q103" i="30" s="1"/>
  <c r="BK92" i="84"/>
  <c r="CV80" i="84"/>
  <c r="AQ91" i="44" s="1"/>
  <c r="CY92" i="84"/>
  <c r="AU103" i="44" s="1"/>
  <c r="AB80" i="84"/>
  <c r="M91" i="60" s="1"/>
  <c r="BL80" i="84"/>
  <c r="BS92" i="84"/>
  <c r="T103" i="31" s="1"/>
  <c r="CA431" i="84"/>
  <c r="CU431" i="84"/>
  <c r="BX431" i="84"/>
  <c r="X431" i="84"/>
  <c r="T431" i="84"/>
  <c r="CF431" i="84"/>
  <c r="H431" i="84"/>
  <c r="AQ92" i="84"/>
  <c r="G103" i="58" s="1"/>
  <c r="BK80" i="84"/>
  <c r="AQ80" i="84"/>
  <c r="G91" i="58" s="1"/>
  <c r="DY92" i="84"/>
  <c r="L103" i="76" s="1"/>
  <c r="CY80" i="84"/>
  <c r="AU91" i="44" s="1"/>
  <c r="CQ92" i="84"/>
  <c r="AI103" i="44" s="1"/>
  <c r="BE92" i="84"/>
  <c r="Q103" i="58" s="1"/>
  <c r="AN92" i="84"/>
  <c r="AB103" i="29" s="1"/>
  <c r="BU92" i="84"/>
  <c r="U103" i="31" s="1"/>
  <c r="BQ80" i="84"/>
  <c r="S91" i="31" s="1"/>
  <c r="AP92" i="84"/>
  <c r="E103" i="58" s="1"/>
  <c r="H80" i="84"/>
  <c r="E91" i="30" s="1"/>
  <c r="DD80" i="84"/>
  <c r="BC91" i="44" s="1"/>
  <c r="S80" i="84"/>
  <c r="DX431" i="84"/>
  <c r="CQ80" i="84"/>
  <c r="AI91" i="44" s="1"/>
  <c r="BO431" i="84"/>
  <c r="CI431" i="84"/>
  <c r="AZ431" i="84"/>
  <c r="BH431" i="84"/>
  <c r="EG92" i="84"/>
  <c r="P103" i="30" s="1"/>
  <c r="BI80" i="84"/>
  <c r="DW80" i="84"/>
  <c r="G91" i="43" s="1"/>
  <c r="CB92" i="84"/>
  <c r="M103" i="44" s="1"/>
  <c r="AP80" i="84"/>
  <c r="E91" i="58" s="1"/>
  <c r="R80" i="84"/>
  <c r="AK91" i="60" s="1"/>
  <c r="T92" i="84"/>
  <c r="T103" i="32" s="1"/>
  <c r="BW92" i="84"/>
  <c r="E103" i="44" s="1"/>
  <c r="BT92" i="84"/>
  <c r="Z103" i="31" s="1"/>
  <c r="DK92" i="84"/>
  <c r="O103" i="32" s="1"/>
  <c r="AW92" i="84"/>
  <c r="Z103" i="29" s="1"/>
  <c r="CM92" i="84"/>
  <c r="AC103" i="44" s="1"/>
  <c r="AZ80" i="84"/>
  <c r="U91" i="29" s="1"/>
  <c r="CI80" i="84"/>
  <c r="W91" i="44" s="1"/>
  <c r="EH431" i="84"/>
  <c r="BA92" i="84"/>
  <c r="K103" i="58" s="1"/>
  <c r="AQ431" i="84"/>
  <c r="EG431" i="84"/>
  <c r="BW431" i="84"/>
  <c r="AB431" i="84"/>
  <c r="EF431" i="84"/>
  <c r="CB431" i="84"/>
  <c r="CC431" i="84" s="1"/>
  <c r="BE431" i="84"/>
  <c r="CV92" i="84"/>
  <c r="AQ103" i="44" s="1"/>
  <c r="EC80" i="84"/>
  <c r="G91" i="76" s="1"/>
  <c r="CE80" i="84"/>
  <c r="Q91" i="44" s="1"/>
  <c r="BF92" i="84"/>
  <c r="R103" i="58" s="1"/>
  <c r="BV80" i="84"/>
  <c r="AA91" i="31" s="1"/>
  <c r="DH80" i="84"/>
  <c r="BI91" i="44" s="1"/>
  <c r="W92" i="84"/>
  <c r="EC92" i="84"/>
  <c r="G103" i="76" s="1"/>
  <c r="I92" i="84"/>
  <c r="BB92" i="84"/>
  <c r="M103" i="58" s="1"/>
  <c r="AV92" i="84"/>
  <c r="Y103" i="29" s="1"/>
  <c r="R92" i="84"/>
  <c r="AK103" i="60" s="1"/>
  <c r="EB80" i="84"/>
  <c r="F91" i="76" s="1"/>
  <c r="DO80" i="84"/>
  <c r="E91" i="32" s="1"/>
  <c r="U431" i="84"/>
  <c r="BJ80" i="84"/>
  <c r="AE431" i="84"/>
  <c r="BM431" i="84"/>
  <c r="BK431" i="84"/>
  <c r="BR431" i="84"/>
  <c r="DO431" i="84"/>
  <c r="DH431" i="84"/>
  <c r="EE92" i="84"/>
  <c r="O103" i="76" s="1"/>
  <c r="AE92" i="84"/>
  <c r="AT80" i="84"/>
  <c r="AW80" i="84"/>
  <c r="Z91" i="29" s="1"/>
  <c r="ED80" i="84"/>
  <c r="H91" i="76" s="1"/>
  <c r="EE80" i="84"/>
  <c r="O91" i="76" s="1"/>
  <c r="AH80" i="84"/>
  <c r="CF92" i="84"/>
  <c r="S103" i="44" s="1"/>
  <c r="DO92" i="84"/>
  <c r="E103" i="32" s="1"/>
  <c r="P92" i="84"/>
  <c r="K103" i="32" s="1"/>
  <c r="AT92" i="84"/>
  <c r="EF92" i="84"/>
  <c r="I103" i="76" s="1"/>
  <c r="CA92" i="84"/>
  <c r="K103" i="44" s="1"/>
  <c r="BO92" i="84"/>
  <c r="R103" i="31" s="1"/>
  <c r="U80" i="84"/>
  <c r="K91" i="60" s="1"/>
  <c r="S431" i="84"/>
  <c r="BA431" i="84"/>
  <c r="AY431" i="84"/>
  <c r="BF431" i="84"/>
  <c r="BU431" i="84"/>
  <c r="CQ431" i="84"/>
  <c r="CJ431" i="84"/>
  <c r="DY431" i="84"/>
  <c r="DC431" i="84"/>
  <c r="BV92" i="84"/>
  <c r="AA103" i="31" s="1"/>
  <c r="BM92" i="84"/>
  <c r="Q103" i="31" s="1"/>
  <c r="DC80" i="84"/>
  <c r="BA91" i="44" s="1"/>
  <c r="BB80" i="84"/>
  <c r="M91" i="58" s="1"/>
  <c r="BO80" i="84"/>
  <c r="R91" i="31" s="1"/>
  <c r="Y80" i="84"/>
  <c r="DK80" i="84"/>
  <c r="O91" i="32" s="1"/>
  <c r="U92" i="84"/>
  <c r="K103" i="60" s="1"/>
  <c r="V92" i="84"/>
  <c r="AY92" i="84"/>
  <c r="T103" i="29" s="1"/>
  <c r="CE92" i="84"/>
  <c r="Q103" i="44" s="1"/>
  <c r="AK92" i="84"/>
  <c r="DT92" i="84"/>
  <c r="J103" i="43" s="1"/>
  <c r="DH92" i="84"/>
  <c r="BI103" i="44" s="1"/>
  <c r="BL92" i="84"/>
  <c r="AO431" i="84"/>
  <c r="AT431" i="84"/>
  <c r="AW431" i="84"/>
  <c r="BS431" i="84"/>
  <c r="BL431" i="84"/>
  <c r="BQ431" i="84"/>
  <c r="CZ92" i="84"/>
  <c r="AW103" i="44" s="1"/>
  <c r="CJ92" i="84"/>
  <c r="Y103" i="44" s="1"/>
  <c r="BR80" i="84"/>
  <c r="Y91" i="31" s="1"/>
  <c r="DT80" i="84"/>
  <c r="J91" i="43" s="1"/>
  <c r="CR80" i="84"/>
  <c r="AK91" i="44" s="1"/>
  <c r="BH80" i="84"/>
  <c r="T91" i="58" s="1"/>
  <c r="CA80" i="84"/>
  <c r="K91" i="44" s="1"/>
  <c r="H92" i="84"/>
  <c r="E103" i="30" s="1"/>
  <c r="DL80" i="84"/>
  <c r="Q91" i="32" s="1"/>
  <c r="BI92" i="84"/>
  <c r="EF80" i="84"/>
  <c r="I91" i="76" s="1"/>
  <c r="X92" i="84"/>
  <c r="Y92" i="84"/>
  <c r="ED92" i="84"/>
  <c r="H103" i="76" s="1"/>
  <c r="V431" i="84"/>
  <c r="W80" i="84"/>
  <c r="DC92" i="84"/>
  <c r="BA103" i="44" s="1"/>
  <c r="Q431" i="84"/>
  <c r="AH431" i="84"/>
  <c r="Y431" i="84"/>
  <c r="Z431" i="84" s="1"/>
  <c r="AU431" i="84"/>
  <c r="AN431" i="84"/>
  <c r="AK431" i="84"/>
  <c r="BR92" i="84"/>
  <c r="Y103" i="31" s="1"/>
  <c r="DS92" i="84"/>
  <c r="E103" i="43" s="1"/>
  <c r="S92" i="84"/>
  <c r="BG80" i="84"/>
  <c r="S91" i="58" s="1"/>
  <c r="AO92" i="84"/>
  <c r="AC103" i="29" s="1"/>
  <c r="DS80" i="84"/>
  <c r="E91" i="43" s="1"/>
  <c r="V80" i="84"/>
  <c r="BS80" i="84"/>
  <c r="T91" i="31" s="1"/>
  <c r="CZ80" i="84"/>
  <c r="AW91" i="44" s="1"/>
  <c r="BH92" i="84"/>
  <c r="T103" i="58" s="1"/>
  <c r="AE80" i="84"/>
  <c r="AK80" i="84"/>
  <c r="DX92" i="84"/>
  <c r="E103" i="76" s="1"/>
  <c r="DL92" i="84"/>
  <c r="Q103" i="32" s="1"/>
  <c r="AU92" i="84"/>
  <c r="X103" i="29" s="1"/>
  <c r="W431" i="84"/>
  <c r="DP80" i="84"/>
  <c r="G91" i="32" s="1"/>
  <c r="DU322" i="84"/>
  <c r="FO322" i="84"/>
  <c r="FL103" i="84"/>
  <c r="G114" i="31" s="1"/>
  <c r="DZ103" i="84"/>
  <c r="DE212" i="84"/>
  <c r="K212" i="84"/>
  <c r="Z212" i="84"/>
  <c r="FI212" i="84"/>
  <c r="EE311" i="84"/>
  <c r="CB311" i="84"/>
  <c r="DW299" i="84"/>
  <c r="S311" i="84"/>
  <c r="AY311" i="84"/>
  <c r="BO311" i="84"/>
  <c r="BL299" i="84"/>
  <c r="AX311" i="84"/>
  <c r="BN311" i="84"/>
  <c r="BK287" i="84"/>
  <c r="DP299" i="84"/>
  <c r="DQ430" i="84"/>
  <c r="CO430" i="84"/>
  <c r="AI430" i="84"/>
  <c r="Z430" i="84"/>
  <c r="AF394" i="84"/>
  <c r="FI418" i="84"/>
  <c r="FP406" i="84"/>
  <c r="FF394" i="84"/>
  <c r="FB1533" i="84"/>
  <c r="FC1533" i="84" s="1"/>
  <c r="A1533" i="84"/>
  <c r="B1544" i="84"/>
  <c r="Z322" i="84"/>
  <c r="FN322" i="84"/>
  <c r="CG322" i="84"/>
  <c r="FD1529" i="84"/>
  <c r="BC103" i="84"/>
  <c r="N114" i="58" s="1"/>
  <c r="AI91" i="84"/>
  <c r="FL212" i="84"/>
  <c r="DH299" i="84"/>
  <c r="DH311" i="84"/>
  <c r="BS299" i="84"/>
  <c r="V311" i="84"/>
  <c r="BF299" i="84"/>
  <c r="EF299" i="84"/>
  <c r="BF311" i="84"/>
  <c r="BK299" i="84"/>
  <c r="DY299" i="84"/>
  <c r="BR299" i="84"/>
  <c r="DG311" i="84"/>
  <c r="Y311" i="84"/>
  <c r="H299" i="84"/>
  <c r="DX299" i="84"/>
  <c r="FF430" i="84"/>
  <c r="DU430" i="84"/>
  <c r="FL430" i="84"/>
  <c r="AC394" i="84"/>
  <c r="FL394" i="84"/>
  <c r="AF418" i="84"/>
  <c r="AL418" i="84"/>
  <c r="K418" i="84"/>
  <c r="K394" i="84"/>
  <c r="FD1528" i="84"/>
  <c r="FP103" i="84"/>
  <c r="I114" i="31" s="1"/>
  <c r="AC103" i="84"/>
  <c r="FI103" i="84"/>
  <c r="K114" i="31" s="1"/>
  <c r="CK91" i="84"/>
  <c r="Z102" i="44" s="1"/>
  <c r="FB1547" i="84"/>
  <c r="FC1547" i="84" s="1"/>
  <c r="B1558" i="84"/>
  <c r="A1547" i="84"/>
  <c r="AC212" i="84"/>
  <c r="FB1538" i="84"/>
  <c r="FC1538" i="84" s="1"/>
  <c r="A1538" i="84"/>
  <c r="B1549" i="84"/>
  <c r="W299" i="84"/>
  <c r="BU311" i="84"/>
  <c r="BT299" i="84"/>
  <c r="CE311" i="84"/>
  <c r="BO299" i="84"/>
  <c r="DY311" i="84"/>
  <c r="CN299" i="84"/>
  <c r="DO311" i="84"/>
  <c r="EE299" i="84"/>
  <c r="DG299" i="84"/>
  <c r="CA299" i="84"/>
  <c r="DK311" i="84"/>
  <c r="CR299" i="84"/>
  <c r="DC299" i="84"/>
  <c r="CY299" i="84"/>
  <c r="EG287" i="84"/>
  <c r="DI418" i="84"/>
  <c r="BY406" i="84"/>
  <c r="DE418" i="84"/>
  <c r="FN418" i="84"/>
  <c r="CC394" i="84"/>
  <c r="DU394" i="84"/>
  <c r="FD1526" i="84"/>
  <c r="FQ91" i="84"/>
  <c r="O102" i="31" s="1"/>
  <c r="DE322" i="84"/>
  <c r="FK103" i="84"/>
  <c r="L114" i="31" s="1"/>
  <c r="CG103" i="84"/>
  <c r="T114" i="44" s="1"/>
  <c r="FO212" i="84"/>
  <c r="DE91" i="84"/>
  <c r="BD102" i="44" s="1"/>
  <c r="DT311" i="84"/>
  <c r="AU311" i="84"/>
  <c r="CZ311" i="84"/>
  <c r="BH299" i="84"/>
  <c r="CR311" i="84"/>
  <c r="CU299" i="84"/>
  <c r="BI311" i="84"/>
  <c r="ED299" i="84"/>
  <c r="EB311" i="84"/>
  <c r="X311" i="84"/>
  <c r="BA299" i="84"/>
  <c r="DL299" i="84"/>
  <c r="T299" i="84"/>
  <c r="H287" i="84"/>
  <c r="FL418" i="84"/>
  <c r="K430" i="84"/>
  <c r="AL430" i="84"/>
  <c r="FH406" i="84"/>
  <c r="FJ418" i="84"/>
  <c r="FN406" i="84"/>
  <c r="FD1522" i="84"/>
  <c r="FD1530" i="84"/>
  <c r="BC322" i="84"/>
  <c r="FB1540" i="84"/>
  <c r="FC1540" i="84" s="1"/>
  <c r="A1540" i="84"/>
  <c r="B1551" i="84"/>
  <c r="D324" i="84"/>
  <c r="F323" i="84"/>
  <c r="A323" i="84" s="1"/>
  <c r="AI212" i="84"/>
  <c r="H311" i="84"/>
  <c r="BH311" i="84"/>
  <c r="EF311" i="84"/>
  <c r="BV299" i="84"/>
  <c r="BE311" i="84"/>
  <c r="BN299" i="84"/>
  <c r="BM311" i="84"/>
  <c r="BW311" i="84"/>
  <c r="I311" i="84"/>
  <c r="EH299" i="84"/>
  <c r="CZ299" i="84"/>
  <c r="BJ311" i="84"/>
  <c r="AT299" i="84"/>
  <c r="AO299" i="84"/>
  <c r="AU299" i="84"/>
  <c r="V299" i="84"/>
  <c r="EE323" i="84"/>
  <c r="DS323" i="84"/>
  <c r="DG323" i="84"/>
  <c r="CU323" i="84"/>
  <c r="CI323" i="84"/>
  <c r="BW323" i="84"/>
  <c r="BK323" i="84"/>
  <c r="AY323" i="84"/>
  <c r="ED323" i="84"/>
  <c r="BV323" i="84"/>
  <c r="BJ323" i="84"/>
  <c r="AX323" i="84"/>
  <c r="EB323" i="84"/>
  <c r="DP323" i="84"/>
  <c r="DD323" i="84"/>
  <c r="CR323" i="84"/>
  <c r="CF323" i="84"/>
  <c r="BT323" i="84"/>
  <c r="BH323" i="84"/>
  <c r="AV323" i="84"/>
  <c r="X323" i="84"/>
  <c r="DO323" i="84"/>
  <c r="DC323" i="84"/>
  <c r="CQ323" i="84"/>
  <c r="CE323" i="84"/>
  <c r="BS323" i="84"/>
  <c r="BG323" i="84"/>
  <c r="AU323" i="84"/>
  <c r="W323" i="84"/>
  <c r="BR323" i="84"/>
  <c r="BF323" i="84"/>
  <c r="AT323" i="84"/>
  <c r="AH323" i="84"/>
  <c r="V323" i="84"/>
  <c r="J323" i="84"/>
  <c r="DW323" i="84"/>
  <c r="DK323" i="84"/>
  <c r="CY323" i="84"/>
  <c r="CM323" i="84"/>
  <c r="CA323" i="84"/>
  <c r="BO323" i="84"/>
  <c r="AQ323" i="84"/>
  <c r="AE323" i="84"/>
  <c r="S323" i="84"/>
  <c r="FC323" i="84"/>
  <c r="FD323" i="84" s="1"/>
  <c r="BU323" i="84"/>
  <c r="AW323" i="84"/>
  <c r="Y323" i="84"/>
  <c r="FB323" i="84"/>
  <c r="BQ323" i="84"/>
  <c r="U323" i="84"/>
  <c r="DL323" i="84"/>
  <c r="CN323" i="84"/>
  <c r="BP323" i="84"/>
  <c r="T323" i="84"/>
  <c r="EH323" i="84"/>
  <c r="BN323" i="84"/>
  <c r="AP323" i="84"/>
  <c r="R323" i="84"/>
  <c r="EG323" i="84"/>
  <c r="BM323" i="84"/>
  <c r="AO323" i="84"/>
  <c r="Q323" i="84"/>
  <c r="EF323" i="84"/>
  <c r="DH323" i="84"/>
  <c r="CJ323" i="84"/>
  <c r="BL323" i="84"/>
  <c r="AN323" i="84"/>
  <c r="P323" i="84"/>
  <c r="EC323" i="84"/>
  <c r="BI323" i="84"/>
  <c r="AK323" i="84"/>
  <c r="DX323" i="84"/>
  <c r="CZ323" i="84"/>
  <c r="CB323" i="84"/>
  <c r="H323" i="84"/>
  <c r="BX323" i="84"/>
  <c r="DY323" i="84"/>
  <c r="BE323" i="84"/>
  <c r="BB323" i="84"/>
  <c r="BA323" i="84"/>
  <c r="DT323" i="84"/>
  <c r="AZ323" i="84"/>
  <c r="CV323" i="84"/>
  <c r="AB323" i="84"/>
  <c r="I323" i="84"/>
  <c r="B324" i="84"/>
  <c r="AF322" i="84"/>
  <c r="FL322" i="84"/>
  <c r="FF322" i="84"/>
  <c r="CO103" i="84"/>
  <c r="AF114" i="44" s="1"/>
  <c r="DE103" i="84"/>
  <c r="BD114" i="44" s="1"/>
  <c r="FM212" i="84"/>
  <c r="FH212" i="84"/>
  <c r="AF212" i="84"/>
  <c r="CJ311" i="84"/>
  <c r="BX299" i="84"/>
  <c r="ED311" i="84"/>
  <c r="T311" i="84"/>
  <c r="DX311" i="84"/>
  <c r="CM299" i="84"/>
  <c r="AK311" i="84"/>
  <c r="CI299" i="84"/>
  <c r="AQ311" i="84"/>
  <c r="BQ299" i="84"/>
  <c r="BQ311" i="84"/>
  <c r="DK299" i="84"/>
  <c r="CV299" i="84"/>
  <c r="BB299" i="84"/>
  <c r="DS311" i="84"/>
  <c r="BW299" i="84"/>
  <c r="DS299" i="84"/>
  <c r="J299" i="84"/>
  <c r="CB299" i="84"/>
  <c r="DA394" i="84"/>
  <c r="DM394" i="84"/>
  <c r="FJ394" i="84"/>
  <c r="FB1537" i="84"/>
  <c r="FC1537" i="84" s="1"/>
  <c r="A1537" i="84"/>
  <c r="B1548" i="84"/>
  <c r="CW91" i="84"/>
  <c r="AR102" i="44" s="1"/>
  <c r="AR322" i="84"/>
  <c r="DZ322" i="84"/>
  <c r="ED104" i="84"/>
  <c r="BV104" i="84"/>
  <c r="BJ104" i="84"/>
  <c r="AX104" i="84"/>
  <c r="EC104" i="84"/>
  <c r="BU104" i="84"/>
  <c r="BI104" i="84"/>
  <c r="AW104" i="84"/>
  <c r="AK104" i="84"/>
  <c r="Y104" i="84"/>
  <c r="EB104" i="84"/>
  <c r="DP104" i="84"/>
  <c r="DD104" i="84"/>
  <c r="CR104" i="84"/>
  <c r="CF104" i="84"/>
  <c r="BT104" i="84"/>
  <c r="BH104" i="84"/>
  <c r="AV104" i="84"/>
  <c r="X104" i="84"/>
  <c r="B105" i="84"/>
  <c r="DO104" i="84"/>
  <c r="DC104" i="84"/>
  <c r="CQ104" i="84"/>
  <c r="CE104" i="84"/>
  <c r="BS104" i="84"/>
  <c r="BG104" i="84"/>
  <c r="AU104" i="84"/>
  <c r="W104" i="84"/>
  <c r="BR104" i="84"/>
  <c r="BF104" i="84"/>
  <c r="AT104" i="84"/>
  <c r="AH104" i="84"/>
  <c r="V104" i="84"/>
  <c r="J104" i="84"/>
  <c r="FC104" i="84"/>
  <c r="DY104" i="84"/>
  <c r="BQ104" i="84"/>
  <c r="BE104" i="84"/>
  <c r="U104" i="84"/>
  <c r="I104" i="84"/>
  <c r="FB104" i="84"/>
  <c r="DX104" i="84"/>
  <c r="DL104" i="84"/>
  <c r="CZ104" i="84"/>
  <c r="CN104" i="84"/>
  <c r="CB104" i="84"/>
  <c r="BP104" i="84"/>
  <c r="T104" i="84"/>
  <c r="H104" i="84"/>
  <c r="DW104" i="84"/>
  <c r="DK104" i="84"/>
  <c r="CY104" i="84"/>
  <c r="CM104" i="84"/>
  <c r="CA104" i="84"/>
  <c r="BO104" i="84"/>
  <c r="AQ104" i="84"/>
  <c r="AE104" i="84"/>
  <c r="S104" i="84"/>
  <c r="EH104" i="84"/>
  <c r="BN104" i="84"/>
  <c r="BB104" i="84"/>
  <c r="AP104" i="84"/>
  <c r="R104" i="84"/>
  <c r="EE104" i="84"/>
  <c r="DS104" i="84"/>
  <c r="DG104" i="84"/>
  <c r="CU104" i="84"/>
  <c r="CI104" i="84"/>
  <c r="BW104" i="84"/>
  <c r="BK104" i="84"/>
  <c r="AY104" i="84"/>
  <c r="CV104" i="84"/>
  <c r="AB104" i="84"/>
  <c r="Q104" i="84"/>
  <c r="CJ104" i="84"/>
  <c r="P104" i="84"/>
  <c r="A104" i="84"/>
  <c r="BX104" i="84"/>
  <c r="EG104" i="84"/>
  <c r="BM104" i="84"/>
  <c r="EF104" i="84"/>
  <c r="BL104" i="84"/>
  <c r="AO104" i="84"/>
  <c r="DH104" i="84"/>
  <c r="AN104" i="84"/>
  <c r="BA104" i="84"/>
  <c r="AZ104" i="84"/>
  <c r="DT104" i="84"/>
  <c r="DM212" i="84"/>
  <c r="CS212" i="84"/>
  <c r="EH311" i="84"/>
  <c r="BG299" i="84"/>
  <c r="BG311" i="84"/>
  <c r="BP311" i="84"/>
  <c r="AO311" i="84"/>
  <c r="AT311" i="84"/>
  <c r="S299" i="84"/>
  <c r="CA311" i="84"/>
  <c r="AK299" i="84"/>
  <c r="BU299" i="84"/>
  <c r="R287" i="84"/>
  <c r="EB299" i="84"/>
  <c r="FN430" i="84"/>
  <c r="AC430" i="84"/>
  <c r="CC430" i="84"/>
  <c r="FH430" i="84"/>
  <c r="DI430" i="84"/>
  <c r="FO430" i="84"/>
  <c r="DU418" i="84"/>
  <c r="BY394" i="84"/>
  <c r="K406" i="84"/>
  <c r="CK406" i="84"/>
  <c r="DU406" i="84"/>
  <c r="CC418" i="84"/>
  <c r="DE406" i="84"/>
  <c r="AI322" i="84"/>
  <c r="CO322" i="84"/>
  <c r="FF103" i="84"/>
  <c r="M114" i="32" s="1"/>
  <c r="CK103" i="84"/>
  <c r="Z114" i="44" s="1"/>
  <c r="FH103" i="84"/>
  <c r="E114" i="31" s="1"/>
  <c r="AF103" i="84"/>
  <c r="FD1536" i="84"/>
  <c r="CK212" i="84"/>
  <c r="FJ212" i="84"/>
  <c r="AW311" i="84"/>
  <c r="BI299" i="84"/>
  <c r="BT311" i="84"/>
  <c r="J311" i="84"/>
  <c r="DD299" i="84"/>
  <c r="DL311" i="84"/>
  <c r="CF299" i="84"/>
  <c r="DC311" i="84"/>
  <c r="AZ299" i="84"/>
  <c r="BR311" i="84"/>
  <c r="AB311" i="84"/>
  <c r="AZ311" i="84"/>
  <c r="R299" i="84"/>
  <c r="BJ299" i="84"/>
  <c r="AP299" i="84"/>
  <c r="BE299" i="84"/>
  <c r="AF430" i="84"/>
  <c r="CG430" i="84"/>
  <c r="FK430" i="84"/>
  <c r="FF418" i="84"/>
  <c r="CS418" i="84"/>
  <c r="CK394" i="84"/>
  <c r="FQ406" i="84"/>
  <c r="AC418" i="84"/>
  <c r="B434" i="84"/>
  <c r="FC433" i="84"/>
  <c r="FD433" i="84" s="1"/>
  <c r="FB433" i="84"/>
  <c r="DA91" i="84"/>
  <c r="AX102" i="44" s="1"/>
  <c r="BY322" i="84"/>
  <c r="DA322" i="84"/>
  <c r="FM103" i="84"/>
  <c r="M114" i="31" s="1"/>
  <c r="FQ103" i="84"/>
  <c r="O114" i="31" s="1"/>
  <c r="CW103" i="84"/>
  <c r="AR114" i="44" s="1"/>
  <c r="CW212" i="84"/>
  <c r="DW311" i="84"/>
  <c r="AV299" i="84"/>
  <c r="BS311" i="84"/>
  <c r="Y299" i="84"/>
  <c r="DT299" i="84"/>
  <c r="AE311" i="84"/>
  <c r="DP311" i="84"/>
  <c r="BX311" i="84"/>
  <c r="CI311" i="84"/>
  <c r="P311" i="84"/>
  <c r="CV311" i="84"/>
  <c r="DO299" i="84"/>
  <c r="BP299" i="84"/>
  <c r="AP287" i="84"/>
  <c r="BM287" i="84"/>
  <c r="FD1532" i="84"/>
  <c r="FD1535" i="84"/>
  <c r="DM430" i="84"/>
  <c r="CW430" i="84"/>
  <c r="FO418" i="84"/>
  <c r="FF406" i="84"/>
  <c r="DQ406" i="84"/>
  <c r="FD1512" i="84"/>
  <c r="CK322" i="84"/>
  <c r="DM322" i="84"/>
  <c r="FD103" i="84"/>
  <c r="DI103" i="84"/>
  <c r="BJ114" i="44" s="1"/>
  <c r="FJ103" i="84"/>
  <c r="F114" i="31" s="1"/>
  <c r="BR213" i="84"/>
  <c r="BF213" i="84"/>
  <c r="AT213" i="84"/>
  <c r="AH213" i="84"/>
  <c r="V213" i="84"/>
  <c r="J213" i="84"/>
  <c r="FC213" i="84"/>
  <c r="FD213" i="84" s="1"/>
  <c r="DY213" i="84"/>
  <c r="BQ213" i="84"/>
  <c r="BE213" i="84"/>
  <c r="U213" i="84"/>
  <c r="I213" i="84"/>
  <c r="FB213" i="84"/>
  <c r="DX213" i="84"/>
  <c r="DL213" i="84"/>
  <c r="CZ213" i="84"/>
  <c r="CN213" i="84"/>
  <c r="CB213" i="84"/>
  <c r="BP213" i="84"/>
  <c r="T213" i="84"/>
  <c r="H213" i="84"/>
  <c r="DW213" i="84"/>
  <c r="DK213" i="84"/>
  <c r="CY213" i="84"/>
  <c r="CM213" i="84"/>
  <c r="CA213" i="84"/>
  <c r="BO213" i="84"/>
  <c r="AQ213" i="84"/>
  <c r="AE213" i="84"/>
  <c r="S213" i="84"/>
  <c r="EH213" i="84"/>
  <c r="BN213" i="84"/>
  <c r="BB213" i="84"/>
  <c r="AP213" i="84"/>
  <c r="R213" i="84"/>
  <c r="EG213" i="84"/>
  <c r="BM213" i="84"/>
  <c r="BA213" i="84"/>
  <c r="AO213" i="84"/>
  <c r="Q213" i="84"/>
  <c r="EF213" i="84"/>
  <c r="DT213" i="84"/>
  <c r="DH213" i="84"/>
  <c r="CV213" i="84"/>
  <c r="CJ213" i="84"/>
  <c r="BX213" i="84"/>
  <c r="BL213" i="84"/>
  <c r="AZ213" i="84"/>
  <c r="AN213" i="84"/>
  <c r="AB213" i="84"/>
  <c r="P213" i="84"/>
  <c r="CR213" i="84"/>
  <c r="BK213" i="84"/>
  <c r="AK213" i="84"/>
  <c r="CQ213" i="84"/>
  <c r="BJ213" i="84"/>
  <c r="A213" i="84"/>
  <c r="DP213" i="84"/>
  <c r="CI213" i="84"/>
  <c r="BI213" i="84"/>
  <c r="DO213" i="84"/>
  <c r="BH213" i="84"/>
  <c r="DG213" i="84"/>
  <c r="BG213" i="84"/>
  <c r="CF213" i="84"/>
  <c r="AY213" i="84"/>
  <c r="Y213" i="84"/>
  <c r="EE213" i="84"/>
  <c r="CE213" i="84"/>
  <c r="AX213" i="84"/>
  <c r="X213" i="84"/>
  <c r="ED213" i="84"/>
  <c r="DD213" i="84"/>
  <c r="BW213" i="84"/>
  <c r="AW213" i="84"/>
  <c r="W213" i="84"/>
  <c r="EC213" i="84"/>
  <c r="DC213" i="84"/>
  <c r="BV213" i="84"/>
  <c r="AV213" i="84"/>
  <c r="BT213" i="84"/>
  <c r="EB213" i="84"/>
  <c r="DS213" i="84"/>
  <c r="CU213" i="84"/>
  <c r="BU213" i="84"/>
  <c r="BS213" i="84"/>
  <c r="B214" i="84"/>
  <c r="AU213" i="84"/>
  <c r="FK212" i="84"/>
  <c r="FN212" i="84"/>
  <c r="DI212" i="84"/>
  <c r="W311" i="84"/>
  <c r="Q299" i="84"/>
  <c r="CF311" i="84"/>
  <c r="BA311" i="84"/>
  <c r="AH311" i="84"/>
  <c r="AX299" i="84"/>
  <c r="BK311" i="84"/>
  <c r="EC311" i="84"/>
  <c r="CQ299" i="84"/>
  <c r="R311" i="84"/>
  <c r="AN311" i="84"/>
  <c r="AH299" i="84"/>
  <c r="AN299" i="84"/>
  <c r="I299" i="84"/>
  <c r="AB299" i="84"/>
  <c r="B1554" i="84"/>
  <c r="FB1543" i="84"/>
  <c r="FC1543" i="84" s="1"/>
  <c r="A1543" i="84"/>
  <c r="V276" i="84"/>
  <c r="BX288" i="84"/>
  <c r="BI288" i="84"/>
  <c r="BM276" i="84"/>
  <c r="BH288" i="84"/>
  <c r="DL288" i="84"/>
  <c r="R288" i="84"/>
  <c r="BT288" i="84"/>
  <c r="CI288" i="84"/>
  <c r="DW276" i="84"/>
  <c r="P300" i="84"/>
  <c r="I300" i="84"/>
  <c r="BH300" i="84"/>
  <c r="AN300" i="84"/>
  <c r="DK300" i="84"/>
  <c r="DT300" i="84"/>
  <c r="BI300" i="84"/>
  <c r="W276" i="84"/>
  <c r="CF276" i="84"/>
  <c r="S288" i="84"/>
  <c r="CE288" i="84"/>
  <c r="CA276" i="84"/>
  <c r="CZ288" i="84"/>
  <c r="J276" i="84"/>
  <c r="DS288" i="84"/>
  <c r="DD276" i="84"/>
  <c r="P288" i="84"/>
  <c r="BX276" i="84"/>
  <c r="AW276" i="84"/>
  <c r="DC288" i="84"/>
  <c r="Q300" i="84"/>
  <c r="CQ300" i="84"/>
  <c r="DW300" i="84"/>
  <c r="R300" i="84"/>
  <c r="CJ300" i="84"/>
  <c r="BP300" i="84"/>
  <c r="J300" i="84"/>
  <c r="AH276" i="84"/>
  <c r="BO288" i="84"/>
  <c r="CU288" i="84"/>
  <c r="BE288" i="84"/>
  <c r="BW276" i="84"/>
  <c r="AZ288" i="84"/>
  <c r="CV288" i="84"/>
  <c r="BQ288" i="84"/>
  <c r="AT276" i="84"/>
  <c r="BA288" i="84"/>
  <c r="Y276" i="84"/>
  <c r="AT288" i="84"/>
  <c r="V288" i="84"/>
  <c r="AK300" i="84"/>
  <c r="BS300" i="84"/>
  <c r="CR300" i="84"/>
  <c r="DG300" i="84"/>
  <c r="CI300" i="84"/>
  <c r="BM300" i="84"/>
  <c r="DX300" i="84"/>
  <c r="BN276" i="84"/>
  <c r="AV288" i="84"/>
  <c r="DH288" i="84"/>
  <c r="EH288" i="84"/>
  <c r="DD288" i="84"/>
  <c r="CE276" i="84"/>
  <c r="AE288" i="84"/>
  <c r="P276" i="84"/>
  <c r="AQ288" i="84"/>
  <c r="BV276" i="84"/>
  <c r="CF288" i="84"/>
  <c r="EB300" i="84"/>
  <c r="BN300" i="84"/>
  <c r="DL300" i="84"/>
  <c r="AX300" i="84"/>
  <c r="AT300" i="84"/>
  <c r="BK300" i="84"/>
  <c r="BX300" i="84"/>
  <c r="U288" i="84"/>
  <c r="AX276" i="84"/>
  <c r="BU276" i="84"/>
  <c r="BJ288" i="84"/>
  <c r="DW288" i="84"/>
  <c r="CR276" i="84"/>
  <c r="CN276" i="84"/>
  <c r="AO288" i="84"/>
  <c r="AY276" i="84"/>
  <c r="AH288" i="84"/>
  <c r="Q288" i="84"/>
  <c r="CZ276" i="84"/>
  <c r="CY288" i="84"/>
  <c r="CB300" i="84"/>
  <c r="ED300" i="84"/>
  <c r="CN300" i="84"/>
  <c r="BR300" i="84"/>
  <c r="CE300" i="84"/>
  <c r="BU300" i="84"/>
  <c r="U300" i="84"/>
  <c r="BS288" i="84"/>
  <c r="CV276" i="84"/>
  <c r="J288" i="84"/>
  <c r="X276" i="84"/>
  <c r="DG276" i="84"/>
  <c r="CQ276" i="84"/>
  <c r="BL288" i="84"/>
  <c r="BG288" i="84"/>
  <c r="DT276" i="84"/>
  <c r="X288" i="84"/>
  <c r="AB300" i="84"/>
  <c r="CF300" i="84"/>
  <c r="CM300" i="84"/>
  <c r="CA300" i="84"/>
  <c r="BE300" i="84"/>
  <c r="V300" i="84"/>
  <c r="AU300" i="84"/>
  <c r="CB276" i="84"/>
  <c r="BF288" i="84"/>
  <c r="S276" i="84"/>
  <c r="CY276" i="84"/>
  <c r="BR276" i="84"/>
  <c r="AU276" i="84"/>
  <c r="AU288" i="84"/>
  <c r="I288" i="84"/>
  <c r="DC276" i="84"/>
  <c r="BR288" i="84"/>
  <c r="FM288" i="84" s="1"/>
  <c r="H276" i="84"/>
  <c r="BM288" i="84"/>
  <c r="BO300" i="84"/>
  <c r="DP300" i="84"/>
  <c r="AP300" i="84"/>
  <c r="AV300" i="84"/>
  <c r="W300" i="84"/>
  <c r="CV300" i="84"/>
  <c r="S300" i="84"/>
  <c r="Q276" i="84"/>
  <c r="R276" i="84"/>
  <c r="W288" i="84"/>
  <c r="CA288" i="84"/>
  <c r="DP276" i="84"/>
  <c r="DG288" i="84"/>
  <c r="DK276" i="84"/>
  <c r="BB288" i="84"/>
  <c r="CM276" i="84"/>
  <c r="AO300" i="84"/>
  <c r="EF300" i="84"/>
  <c r="AQ300" i="84"/>
  <c r="DS300" i="84"/>
  <c r="CU300" i="84"/>
  <c r="EG300" i="84"/>
  <c r="BQ300" i="84"/>
  <c r="FL300" i="84" s="1"/>
  <c r="CN288" i="84"/>
  <c r="BI276" i="84"/>
  <c r="BS276" i="84"/>
  <c r="FN276" i="84" s="1"/>
  <c r="BW288" i="84"/>
  <c r="T276" i="84"/>
  <c r="AK276" i="84"/>
  <c r="DS276" i="84"/>
  <c r="I276" i="84"/>
  <c r="AB288" i="84"/>
  <c r="DL276" i="84"/>
  <c r="AN288" i="84"/>
  <c r="DP288" i="84"/>
  <c r="AW300" i="84"/>
  <c r="EH300" i="84"/>
  <c r="DY300" i="84"/>
  <c r="BJ300" i="84"/>
  <c r="BF300" i="84"/>
  <c r="BW300" i="84"/>
  <c r="DH300" i="84"/>
  <c r="AB276" i="84"/>
  <c r="AY288" i="84"/>
  <c r="CJ288" i="84"/>
  <c r="BT276" i="84"/>
  <c r="BL276" i="84"/>
  <c r="T288" i="84"/>
  <c r="H288" i="84"/>
  <c r="BP288" i="84"/>
  <c r="AP288" i="84"/>
  <c r="CM288" i="84"/>
  <c r="CU276" i="84"/>
  <c r="AE276" i="84"/>
  <c r="AX288" i="84"/>
  <c r="BU288" i="84"/>
  <c r="CZ300" i="84"/>
  <c r="Y300" i="84"/>
  <c r="BB300" i="84"/>
  <c r="CY300" i="84"/>
  <c r="DC300" i="84"/>
  <c r="EC300" i="84"/>
  <c r="T300" i="84"/>
  <c r="BK276" i="84"/>
  <c r="CR288" i="84"/>
  <c r="AW288" i="84"/>
  <c r="AV276" i="84"/>
  <c r="CQ288" i="84"/>
  <c r="BJ276" i="84"/>
  <c r="AK288" i="84"/>
  <c r="Y288" i="84"/>
  <c r="BV288" i="84"/>
  <c r="AZ276" i="84"/>
  <c r="AZ300" i="84"/>
  <c r="DD300" i="84"/>
  <c r="EE300" i="84"/>
  <c r="BT300" i="84"/>
  <c r="FO300" i="84" s="1"/>
  <c r="AE300" i="84"/>
  <c r="AH300" i="84"/>
  <c r="BA300" i="84"/>
  <c r="DK288" i="84"/>
  <c r="DO288" i="84"/>
  <c r="CJ276" i="84"/>
  <c r="BK288" i="84"/>
  <c r="DO276" i="84"/>
  <c r="DT288" i="84"/>
  <c r="CB288" i="84"/>
  <c r="BN288" i="84"/>
  <c r="DH276" i="84"/>
  <c r="EG288" i="84"/>
  <c r="DO300" i="84"/>
  <c r="H300" i="84"/>
  <c r="BV300" i="84"/>
  <c r="BL300" i="84"/>
  <c r="X300" i="84"/>
  <c r="BG300" i="84"/>
  <c r="AY300" i="84"/>
  <c r="BM312" i="84"/>
  <c r="BK312" i="84"/>
  <c r="BU312" i="84"/>
  <c r="V312" i="84"/>
  <c r="CA312" i="84"/>
  <c r="AV312" i="84"/>
  <c r="AQ312" i="84"/>
  <c r="BO312" i="84"/>
  <c r="BA312" i="84"/>
  <c r="AY312" i="84"/>
  <c r="BI312" i="84"/>
  <c r="J312" i="84"/>
  <c r="DY312" i="84"/>
  <c r="AE312" i="84"/>
  <c r="X312" i="84"/>
  <c r="DH312" i="84"/>
  <c r="S312" i="84"/>
  <c r="AO312" i="84"/>
  <c r="AW312" i="84"/>
  <c r="BE312" i="84"/>
  <c r="AN312" i="84"/>
  <c r="Q312" i="84"/>
  <c r="AK312" i="84"/>
  <c r="EB312" i="84"/>
  <c r="I312" i="84"/>
  <c r="DT312" i="84"/>
  <c r="EH312" i="84"/>
  <c r="Y312" i="84"/>
  <c r="DD312" i="84"/>
  <c r="CV312" i="84"/>
  <c r="BQ312" i="84"/>
  <c r="CQ312" i="84"/>
  <c r="BS312" i="84"/>
  <c r="BN312" i="84"/>
  <c r="ED312" i="84"/>
  <c r="CF312" i="84"/>
  <c r="DX312" i="84"/>
  <c r="BX312" i="84"/>
  <c r="U312" i="84"/>
  <c r="W312" i="84"/>
  <c r="BP312" i="84"/>
  <c r="BB312" i="84"/>
  <c r="EE312" i="84"/>
  <c r="BV312" i="84"/>
  <c r="BH312" i="84"/>
  <c r="CZ312" i="84"/>
  <c r="AZ312" i="84"/>
  <c r="EF312" i="84"/>
  <c r="CM312" i="84"/>
  <c r="AP312" i="84"/>
  <c r="DS312" i="84"/>
  <c r="BJ312" i="84"/>
  <c r="CB312" i="84"/>
  <c r="CC312" i="84" s="1"/>
  <c r="AB312" i="84"/>
  <c r="BL312" i="84"/>
  <c r="CN312" i="84"/>
  <c r="R312" i="84"/>
  <c r="DG312" i="84"/>
  <c r="AX312" i="84"/>
  <c r="BR312" i="84"/>
  <c r="H312" i="84"/>
  <c r="DO312" i="84"/>
  <c r="T312" i="84"/>
  <c r="CU312" i="84"/>
  <c r="BF312" i="84"/>
  <c r="DC312" i="84"/>
  <c r="DP312" i="84"/>
  <c r="AU312" i="84"/>
  <c r="CI312" i="84"/>
  <c r="AT312" i="84"/>
  <c r="CE312" i="84"/>
  <c r="DW312" i="84"/>
  <c r="CR312" i="84"/>
  <c r="DL312" i="84"/>
  <c r="CJ312" i="84"/>
  <c r="EG312" i="84"/>
  <c r="BW312" i="84"/>
  <c r="EC312" i="84"/>
  <c r="AH312" i="84"/>
  <c r="BG312" i="84"/>
  <c r="CY312" i="84"/>
  <c r="BT312" i="84"/>
  <c r="DK312" i="84"/>
  <c r="P312" i="84"/>
  <c r="FM418" i="84"/>
  <c r="CG406" i="84"/>
  <c r="Z418" i="84"/>
  <c r="DQ418" i="84"/>
  <c r="FM394" i="84"/>
  <c r="FK418" i="84"/>
  <c r="CS394" i="84"/>
  <c r="B1557" i="84"/>
  <c r="A1546" i="84"/>
  <c r="FB1546" i="84"/>
  <c r="FC1546" i="84" s="1"/>
  <c r="B1550" i="84"/>
  <c r="A1539" i="84"/>
  <c r="FB1539" i="84"/>
  <c r="FC1539" i="84" s="1"/>
  <c r="CW322" i="84"/>
  <c r="Z103" i="84"/>
  <c r="CG212" i="84"/>
  <c r="DQ212" i="84"/>
  <c r="DU212" i="84"/>
  <c r="H81" i="84"/>
  <c r="E92" i="30" s="1"/>
  <c r="AV311" i="84"/>
  <c r="CE299" i="84"/>
  <c r="P299" i="84"/>
  <c r="BM299" i="84"/>
  <c r="Q311" i="84"/>
  <c r="EC299" i="84"/>
  <c r="CQ311" i="84"/>
  <c r="EG311" i="84"/>
  <c r="AW299" i="84"/>
  <c r="CM311" i="84"/>
  <c r="AP311" i="84"/>
  <c r="BB311" i="84"/>
  <c r="BI287" i="84"/>
  <c r="AE287" i="84"/>
  <c r="AQ299" i="84"/>
  <c r="Q115" i="31" l="1"/>
  <c r="W115" i="44"/>
  <c r="G115" i="58"/>
  <c r="T115" i="32"/>
  <c r="W81" i="84"/>
  <c r="AW115" i="44"/>
  <c r="Z115" i="29"/>
  <c r="DS81" i="84"/>
  <c r="E92" i="43" s="1"/>
  <c r="CY93" i="84"/>
  <c r="AU104" i="44" s="1"/>
  <c r="BG81" i="84"/>
  <c r="S92" i="58" s="1"/>
  <c r="CE93" i="84"/>
  <c r="Q104" i="44" s="1"/>
  <c r="AY93" i="84"/>
  <c r="T104" i="29" s="1"/>
  <c r="BV81" i="84"/>
  <c r="AA92" i="31" s="1"/>
  <c r="CA81" i="84"/>
  <c r="K92" i="44" s="1"/>
  <c r="DD93" i="84"/>
  <c r="BC104" i="44" s="1"/>
  <c r="BN81" i="84"/>
  <c r="W92" i="31" s="1"/>
  <c r="DG93" i="84"/>
  <c r="BG104" i="44" s="1"/>
  <c r="V93" i="84"/>
  <c r="AZ81" i="84"/>
  <c r="U92" i="29" s="1"/>
  <c r="CQ81" i="84"/>
  <c r="AI92" i="44" s="1"/>
  <c r="AO81" i="84"/>
  <c r="AC92" i="29" s="1"/>
  <c r="BP93" i="84"/>
  <c r="X104" i="31" s="1"/>
  <c r="DK81" i="84"/>
  <c r="O92" i="32" s="1"/>
  <c r="EF81" i="84"/>
  <c r="I92" i="76" s="1"/>
  <c r="DH93" i="84"/>
  <c r="BI104" i="44" s="1"/>
  <c r="CY81" i="84"/>
  <c r="AU92" i="44" s="1"/>
  <c r="I115" i="76"/>
  <c r="E115" i="44"/>
  <c r="AE115" i="44"/>
  <c r="E115" i="32"/>
  <c r="P115" i="30"/>
  <c r="AO115" i="44"/>
  <c r="R115" i="31"/>
  <c r="Q115" i="32"/>
  <c r="G115" i="44"/>
  <c r="BG115" i="44"/>
  <c r="K115" i="44"/>
  <c r="J115" i="43"/>
  <c r="K115" i="32"/>
  <c r="O115" i="76"/>
  <c r="AU115" i="44"/>
  <c r="U115" i="29"/>
  <c r="Y115" i="44"/>
  <c r="AK115" i="60"/>
  <c r="O115" i="32"/>
  <c r="K115" i="60"/>
  <c r="X115" i="29"/>
  <c r="S115" i="44"/>
  <c r="K115" i="58"/>
  <c r="AI115" i="60"/>
  <c r="E115" i="58"/>
  <c r="G115" i="43"/>
  <c r="Q115" i="58"/>
  <c r="S115" i="58"/>
  <c r="AK115" i="44"/>
  <c r="AB115" i="29"/>
  <c r="M115" i="60"/>
  <c r="M115" i="58"/>
  <c r="E115" i="30"/>
  <c r="S115" i="31"/>
  <c r="T115" i="31"/>
  <c r="BC115" i="44"/>
  <c r="H115" i="76"/>
  <c r="BI115" i="44"/>
  <c r="AQ115" i="44"/>
  <c r="W115" i="31"/>
  <c r="AC115" i="29"/>
  <c r="T115" i="29"/>
  <c r="Q115" i="30"/>
  <c r="X115" i="31"/>
  <c r="AI115" i="44"/>
  <c r="F115" i="76"/>
  <c r="M115" i="44"/>
  <c r="L115" i="76"/>
  <c r="Q115" i="44"/>
  <c r="G115" i="32"/>
  <c r="I115" i="30"/>
  <c r="BA115" i="44"/>
  <c r="E115" i="76"/>
  <c r="R115" i="58"/>
  <c r="Y115" i="29"/>
  <c r="U115" i="31"/>
  <c r="E115" i="43"/>
  <c r="AC115" i="44"/>
  <c r="Y115" i="31"/>
  <c r="T115" i="58"/>
  <c r="G115" i="76"/>
  <c r="Z115" i="31"/>
  <c r="S115" i="29"/>
  <c r="AA115" i="31"/>
  <c r="DE299" i="84"/>
  <c r="Z299" i="84"/>
  <c r="AF213" i="84"/>
  <c r="W92" i="60"/>
  <c r="G103" i="30"/>
  <c r="L115" i="29"/>
  <c r="AC115" i="60"/>
  <c r="I115" i="29"/>
  <c r="S103" i="60"/>
  <c r="J102" i="30"/>
  <c r="G115" i="30"/>
  <c r="W91" i="60"/>
  <c r="W115" i="60"/>
  <c r="E103" i="29"/>
  <c r="AE103" i="60"/>
  <c r="H102" i="60"/>
  <c r="N102" i="60"/>
  <c r="J115" i="29"/>
  <c r="G103" i="60"/>
  <c r="AC103" i="60"/>
  <c r="Q103" i="60"/>
  <c r="W103" i="60"/>
  <c r="E91" i="29"/>
  <c r="K91" i="29"/>
  <c r="J114" i="30"/>
  <c r="AE91" i="60"/>
  <c r="G91" i="30"/>
  <c r="S91" i="60"/>
  <c r="I103" i="29"/>
  <c r="Y91" i="60"/>
  <c r="K103" i="29"/>
  <c r="H114" i="60"/>
  <c r="M114" i="76"/>
  <c r="G91" i="60"/>
  <c r="J91" i="29"/>
  <c r="T102" i="60"/>
  <c r="AF102" i="60"/>
  <c r="L103" i="29"/>
  <c r="G91" i="29"/>
  <c r="T114" i="60"/>
  <c r="G115" i="29"/>
  <c r="K115" i="29"/>
  <c r="E115" i="29"/>
  <c r="G115" i="60"/>
  <c r="Z102" i="60"/>
  <c r="I91" i="29"/>
  <c r="S115" i="60"/>
  <c r="Q115" i="60"/>
  <c r="AE115" i="60"/>
  <c r="Y103" i="60"/>
  <c r="J103" i="29"/>
  <c r="M102" i="76"/>
  <c r="Y115" i="60"/>
  <c r="N114" i="60"/>
  <c r="Q91" i="60"/>
  <c r="G103" i="29"/>
  <c r="L91" i="29"/>
  <c r="AC91" i="60"/>
  <c r="AF114" i="60"/>
  <c r="Z114" i="60"/>
  <c r="K165" i="84"/>
  <c r="AC299" i="84"/>
  <c r="FH299" i="84"/>
  <c r="DI201" i="84"/>
  <c r="DI407" i="84"/>
  <c r="FM407" i="84"/>
  <c r="BY189" i="84"/>
  <c r="AF276" i="84"/>
  <c r="FL419" i="84"/>
  <c r="FP407" i="84"/>
  <c r="DM177" i="84"/>
  <c r="BY311" i="84"/>
  <c r="FM311" i="84"/>
  <c r="FI213" i="84"/>
  <c r="FL407" i="84"/>
  <c r="DI431" i="84"/>
  <c r="E103" i="60"/>
  <c r="E115" i="60"/>
  <c r="E91" i="60"/>
  <c r="K102" i="43"/>
  <c r="CC299" i="84"/>
  <c r="AC311" i="84"/>
  <c r="BC201" i="84"/>
  <c r="DZ201" i="84"/>
  <c r="DZ407" i="84"/>
  <c r="FJ311" i="84"/>
  <c r="CK395" i="84"/>
  <c r="BY323" i="84"/>
  <c r="FK311" i="84"/>
  <c r="FO419" i="84"/>
  <c r="FH189" i="84"/>
  <c r="CO201" i="84"/>
  <c r="DQ311" i="84"/>
  <c r="FF276" i="84"/>
  <c r="Z213" i="84"/>
  <c r="DU299" i="84"/>
  <c r="CC165" i="84"/>
  <c r="CW395" i="84"/>
  <c r="FH431" i="84"/>
  <c r="DQ165" i="84"/>
  <c r="CM81" i="84"/>
  <c r="AC92" i="44" s="1"/>
  <c r="AP81" i="84"/>
  <c r="E92" i="58" s="1"/>
  <c r="BT81" i="84"/>
  <c r="AW93" i="84"/>
  <c r="Z104" i="29" s="1"/>
  <c r="CV93" i="84"/>
  <c r="AQ104" i="44" s="1"/>
  <c r="DC93" i="84"/>
  <c r="BA104" i="44" s="1"/>
  <c r="I81" i="84"/>
  <c r="DC81" i="84"/>
  <c r="BA92" i="44" s="1"/>
  <c r="P93" i="84"/>
  <c r="K104" i="32" s="1"/>
  <c r="FJ299" i="84"/>
  <c r="CN93" i="84"/>
  <c r="AE104" i="44" s="1"/>
  <c r="CJ81" i="84"/>
  <c r="Y92" i="44" s="1"/>
  <c r="CF93" i="84"/>
  <c r="S104" i="44" s="1"/>
  <c r="DY81" i="84"/>
  <c r="L92" i="76" s="1"/>
  <c r="AB93" i="84"/>
  <c r="AX93" i="84"/>
  <c r="X93" i="84"/>
  <c r="BR81" i="84"/>
  <c r="Y92" i="31" s="1"/>
  <c r="BL81" i="84"/>
  <c r="BH81" i="84"/>
  <c r="T92" i="58" s="1"/>
  <c r="DK93" i="84"/>
  <c r="O104" i="32" s="1"/>
  <c r="AT81" i="84"/>
  <c r="J81" i="84"/>
  <c r="I92" i="30" s="1"/>
  <c r="S93" i="84"/>
  <c r="Y81" i="84"/>
  <c r="DO81" i="84"/>
  <c r="E92" i="32" s="1"/>
  <c r="CJ93" i="84"/>
  <c r="ED81" i="84"/>
  <c r="CI93" i="84"/>
  <c r="W104" i="44" s="1"/>
  <c r="CZ93" i="84"/>
  <c r="AW104" i="44" s="1"/>
  <c r="AK93" i="84"/>
  <c r="CR81" i="84"/>
  <c r="AK92" i="44" s="1"/>
  <c r="BE93" i="84"/>
  <c r="Q104" i="58" s="1"/>
  <c r="BX93" i="84"/>
  <c r="G104" i="44" s="1"/>
  <c r="EB93" i="84"/>
  <c r="F104" i="76" s="1"/>
  <c r="DP93" i="84"/>
  <c r="G104" i="32" s="1"/>
  <c r="BP81" i="84"/>
  <c r="X92" i="31" s="1"/>
  <c r="EG81" i="84"/>
  <c r="P92" i="30" s="1"/>
  <c r="CI81" i="84"/>
  <c r="W92" i="44" s="1"/>
  <c r="BO93" i="84"/>
  <c r="V81" i="84"/>
  <c r="CV81" i="84"/>
  <c r="AQ92" i="44" s="1"/>
  <c r="U81" i="84"/>
  <c r="K92" i="60" s="1"/>
  <c r="AW81" i="84"/>
  <c r="Z92" i="29" s="1"/>
  <c r="DY93" i="84"/>
  <c r="L104" i="76" s="1"/>
  <c r="BF93" i="84"/>
  <c r="R104" i="58" s="1"/>
  <c r="BA93" i="84"/>
  <c r="K104" i="58" s="1"/>
  <c r="EH93" i="84"/>
  <c r="Q104" i="30" s="1"/>
  <c r="T81" i="84"/>
  <c r="T92" i="32" s="1"/>
  <c r="AV81" i="84"/>
  <c r="Y92" i="29" s="1"/>
  <c r="CZ81" i="84"/>
  <c r="CR93" i="84"/>
  <c r="AK104" i="44" s="1"/>
  <c r="BO81" i="84"/>
  <c r="R92" i="31" s="1"/>
  <c r="BB93" i="84"/>
  <c r="M104" i="58" s="1"/>
  <c r="CU81" i="84"/>
  <c r="AO92" i="44" s="1"/>
  <c r="DT93" i="84"/>
  <c r="J104" i="43" s="1"/>
  <c r="DL93" i="84"/>
  <c r="Q104" i="32" s="1"/>
  <c r="CA93" i="84"/>
  <c r="K104" i="44" s="1"/>
  <c r="AU93" i="84"/>
  <c r="X104" i="29" s="1"/>
  <c r="BS93" i="84"/>
  <c r="T104" i="31" s="1"/>
  <c r="AQ81" i="84"/>
  <c r="G92" i="58" s="1"/>
  <c r="BC311" i="84"/>
  <c r="AZ93" i="84"/>
  <c r="U104" i="29" s="1"/>
  <c r="AN81" i="84"/>
  <c r="AB92" i="29" s="1"/>
  <c r="FO312" i="84"/>
  <c r="BR93" i="84"/>
  <c r="Y104" i="31" s="1"/>
  <c r="DT81" i="84"/>
  <c r="J92" i="43" s="1"/>
  <c r="AX81" i="84"/>
  <c r="S92" i="29" s="1"/>
  <c r="AB81" i="84"/>
  <c r="M92" i="60" s="1"/>
  <c r="BM81" i="84"/>
  <c r="Q92" i="31" s="1"/>
  <c r="BU81" i="84"/>
  <c r="U92" i="31" s="1"/>
  <c r="BW93" i="84"/>
  <c r="BT93" i="84"/>
  <c r="Z104" i="31" s="1"/>
  <c r="H93" i="84"/>
  <c r="E104" i="30" s="1"/>
  <c r="BK81" i="84"/>
  <c r="EE93" i="84"/>
  <c r="O104" i="76" s="1"/>
  <c r="Q93" i="84"/>
  <c r="AI104" i="60" s="1"/>
  <c r="BB81" i="84"/>
  <c r="M92" i="58" s="1"/>
  <c r="CF81" i="84"/>
  <c r="S92" i="44" s="1"/>
  <c r="EF93" i="84"/>
  <c r="I104" i="76" s="1"/>
  <c r="AE81" i="84"/>
  <c r="BL93" i="84"/>
  <c r="EC81" i="84"/>
  <c r="G92" i="76" s="1"/>
  <c r="FP299" i="84"/>
  <c r="BS81" i="84"/>
  <c r="T92" i="31" s="1"/>
  <c r="BK93" i="84"/>
  <c r="FQ299" i="84"/>
  <c r="T93" i="84"/>
  <c r="T104" i="32" s="1"/>
  <c r="DO93" i="84"/>
  <c r="E104" i="32" s="1"/>
  <c r="J93" i="84"/>
  <c r="I104" i="30" s="1"/>
  <c r="DG81" i="84"/>
  <c r="BG92" i="44" s="1"/>
  <c r="BJ81" i="84"/>
  <c r="CB93" i="84"/>
  <c r="M104" i="44" s="1"/>
  <c r="DE201" i="84"/>
  <c r="BF81" i="84"/>
  <c r="R92" i="58" s="1"/>
  <c r="AY81" i="84"/>
  <c r="T92" i="29" s="1"/>
  <c r="DL81" i="84"/>
  <c r="Q92" i="32" s="1"/>
  <c r="AK81" i="84"/>
  <c r="CQ93" i="84"/>
  <c r="AI104" i="44" s="1"/>
  <c r="AL299" i="84"/>
  <c r="AQ93" i="84"/>
  <c r="G104" i="58" s="1"/>
  <c r="BJ93" i="84"/>
  <c r="AT93" i="84"/>
  <c r="Y93" i="84"/>
  <c r="DP81" i="84"/>
  <c r="G92" i="32" s="1"/>
  <c r="BN93" i="84"/>
  <c r="W104" i="31" s="1"/>
  <c r="DW93" i="84"/>
  <c r="G104" i="43" s="1"/>
  <c r="EG93" i="84"/>
  <c r="P104" i="30" s="1"/>
  <c r="DW81" i="84"/>
  <c r="G92" i="43" s="1"/>
  <c r="X81" i="84"/>
  <c r="DX93" i="84"/>
  <c r="AV93" i="84"/>
  <c r="Y104" i="29" s="1"/>
  <c r="BG93" i="84"/>
  <c r="S104" i="58" s="1"/>
  <c r="U93" i="84"/>
  <c r="K104" i="60" s="1"/>
  <c r="P81" i="84"/>
  <c r="K92" i="32" s="1"/>
  <c r="EE81" i="84"/>
  <c r="O92" i="76" s="1"/>
  <c r="EH81" i="84"/>
  <c r="Q92" i="30" s="1"/>
  <c r="BQ93" i="84"/>
  <c r="S104" i="31" s="1"/>
  <c r="AO93" i="84"/>
  <c r="AC104" i="29" s="1"/>
  <c r="DH81" i="84"/>
  <c r="FQ201" i="84"/>
  <c r="CN81" i="84"/>
  <c r="AE92" i="44" s="1"/>
  <c r="FK299" i="84"/>
  <c r="BA81" i="84"/>
  <c r="BQ81" i="84"/>
  <c r="S92" i="31" s="1"/>
  <c r="DX81" i="84"/>
  <c r="E92" i="76" s="1"/>
  <c r="BU93" i="84"/>
  <c r="U104" i="31" s="1"/>
  <c r="CM93" i="84"/>
  <c r="AC104" i="44" s="1"/>
  <c r="BV93" i="84"/>
  <c r="AA104" i="31" s="1"/>
  <c r="DD81" i="84"/>
  <c r="BC92" i="44" s="1"/>
  <c r="R93" i="84"/>
  <c r="AK104" i="60" s="1"/>
  <c r="I93" i="84"/>
  <c r="CU93" i="84"/>
  <c r="AO104" i="44" s="1"/>
  <c r="S81" i="84"/>
  <c r="BH93" i="84"/>
  <c r="ED93" i="84"/>
  <c r="H104" i="76" s="1"/>
  <c r="BX81" i="84"/>
  <c r="G92" i="44" s="1"/>
  <c r="AH81" i="84"/>
  <c r="W93" i="84"/>
  <c r="BI81" i="84"/>
  <c r="BM93" i="84"/>
  <c r="Q104" i="31" s="1"/>
  <c r="Z288" i="84"/>
  <c r="BC300" i="84"/>
  <c r="AL323" i="84"/>
  <c r="DA311" i="84"/>
  <c r="FM189" i="84"/>
  <c r="K288" i="84"/>
  <c r="AI189" i="84"/>
  <c r="FO189" i="84"/>
  <c r="K300" i="84"/>
  <c r="FQ189" i="84"/>
  <c r="Z395" i="84"/>
  <c r="BC299" i="84"/>
  <c r="AF323" i="84"/>
  <c r="AL189" i="84"/>
  <c r="FM395" i="84"/>
  <c r="FP189" i="84"/>
  <c r="AI299" i="84"/>
  <c r="FL395" i="84"/>
  <c r="AF395" i="84"/>
  <c r="CW201" i="84"/>
  <c r="FF165" i="84"/>
  <c r="CO165" i="84"/>
  <c r="CS300" i="84"/>
  <c r="FL189" i="84"/>
  <c r="BC419" i="84"/>
  <c r="CS419" i="84"/>
  <c r="FP177" i="84"/>
  <c r="FJ288" i="84"/>
  <c r="FJ419" i="84"/>
  <c r="FO276" i="84"/>
  <c r="DE288" i="84"/>
  <c r="AI276" i="84"/>
  <c r="FI177" i="84"/>
  <c r="CO312" i="84"/>
  <c r="DM276" i="84"/>
  <c r="CS213" i="84"/>
  <c r="BY165" i="84"/>
  <c r="AR299" i="84"/>
  <c r="DI300" i="84"/>
  <c r="FK419" i="84"/>
  <c r="FJ189" i="84"/>
  <c r="CG311" i="84"/>
  <c r="CW299" i="84"/>
  <c r="CK323" i="84"/>
  <c r="FK323" i="84"/>
  <c r="DA299" i="84"/>
  <c r="CW419" i="84"/>
  <c r="BY201" i="84"/>
  <c r="AC189" i="84"/>
  <c r="K311" i="84"/>
  <c r="AC419" i="84"/>
  <c r="AR431" i="84"/>
  <c r="CC323" i="84"/>
  <c r="DE419" i="84"/>
  <c r="FP395" i="84"/>
  <c r="BC177" i="84"/>
  <c r="FM312" i="84"/>
  <c r="K312" i="84"/>
  <c r="DM431" i="84"/>
  <c r="CW177" i="84"/>
  <c r="FQ288" i="84"/>
  <c r="K419" i="84"/>
  <c r="AL165" i="84"/>
  <c r="DU165" i="84"/>
  <c r="AR201" i="84"/>
  <c r="AL288" i="84"/>
  <c r="Z300" i="84"/>
  <c r="CO213" i="84"/>
  <c r="FN177" i="84"/>
  <c r="CK177" i="84"/>
  <c r="AL311" i="84"/>
  <c r="CK288" i="84"/>
  <c r="DA213" i="84"/>
  <c r="FJ395" i="84"/>
  <c r="AR419" i="84"/>
  <c r="CC189" i="84"/>
  <c r="FF300" i="84"/>
  <c r="AI300" i="84"/>
  <c r="CG300" i="84"/>
  <c r="DZ431" i="84"/>
  <c r="FL165" i="84"/>
  <c r="BY419" i="84"/>
  <c r="FK407" i="84"/>
  <c r="AR300" i="84"/>
  <c r="FF431" i="84"/>
  <c r="DA201" i="84"/>
  <c r="DM311" i="84"/>
  <c r="CK431" i="84"/>
  <c r="CG201" i="84"/>
  <c r="CC177" i="84"/>
  <c r="DU201" i="84"/>
  <c r="DM165" i="84"/>
  <c r="DI276" i="84"/>
  <c r="CS288" i="84"/>
  <c r="FM276" i="84"/>
  <c r="CW311" i="84"/>
  <c r="CS407" i="84"/>
  <c r="CG177" i="84"/>
  <c r="DM189" i="84"/>
  <c r="CG323" i="84"/>
  <c r="AL431" i="84"/>
  <c r="FP431" i="84"/>
  <c r="AR177" i="84"/>
  <c r="FL311" i="84"/>
  <c r="DM323" i="84"/>
  <c r="AI395" i="84"/>
  <c r="DM407" i="84"/>
  <c r="DM395" i="84"/>
  <c r="K177" i="84"/>
  <c r="DU177" i="84"/>
  <c r="DA165" i="84"/>
  <c r="CG165" i="84"/>
  <c r="DU288" i="84"/>
  <c r="FL299" i="84"/>
  <c r="CG431" i="84"/>
  <c r="CG419" i="84"/>
  <c r="CC395" i="84"/>
  <c r="AI165" i="84"/>
  <c r="CC276" i="84"/>
  <c r="FL323" i="84"/>
  <c r="DQ323" i="84"/>
  <c r="FF419" i="84"/>
  <c r="DA189" i="84"/>
  <c r="AF311" i="84"/>
  <c r="FI299" i="84"/>
  <c r="DU276" i="84"/>
  <c r="DU323" i="84"/>
  <c r="FQ312" i="84"/>
  <c r="AR104" i="84"/>
  <c r="H115" i="58" s="1"/>
  <c r="AI104" i="84"/>
  <c r="FQ80" i="84"/>
  <c r="O91" i="31" s="1"/>
  <c r="FL92" i="84"/>
  <c r="G103" i="31" s="1"/>
  <c r="CO419" i="84"/>
  <c r="AF177" i="84"/>
  <c r="CO189" i="84"/>
  <c r="AF165" i="84"/>
  <c r="FN189" i="84"/>
  <c r="DI165" i="84"/>
  <c r="CS189" i="84"/>
  <c r="FJ177" i="84"/>
  <c r="AR189" i="84"/>
  <c r="FJ213" i="84"/>
  <c r="DM104" i="84"/>
  <c r="R115" i="32" s="1"/>
  <c r="FI323" i="84"/>
  <c r="AI323" i="84"/>
  <c r="DM80" i="84"/>
  <c r="R91" i="32" s="1"/>
  <c r="Z80" i="84"/>
  <c r="AC395" i="84"/>
  <c r="DI419" i="84"/>
  <c r="FM165" i="84"/>
  <c r="FH201" i="84"/>
  <c r="FF189" i="84"/>
  <c r="DQ177" i="84"/>
  <c r="CO177" i="84"/>
  <c r="AF189" i="84"/>
  <c r="AC312" i="84"/>
  <c r="BC312" i="84"/>
  <c r="CW312" i="84"/>
  <c r="DM300" i="84"/>
  <c r="CK300" i="84"/>
  <c r="DA288" i="84"/>
  <c r="AI311" i="84"/>
  <c r="FN213" i="84"/>
  <c r="AC213" i="84"/>
  <c r="BY104" i="84"/>
  <c r="H115" i="44" s="1"/>
  <c r="FP104" i="84"/>
  <c r="I115" i="31" s="1"/>
  <c r="DM299" i="84"/>
  <c r="CO299" i="84"/>
  <c r="DA80" i="84"/>
  <c r="AX91" i="44" s="1"/>
  <c r="FJ80" i="84"/>
  <c r="F91" i="31" s="1"/>
  <c r="FH80" i="84"/>
  <c r="E91" i="31" s="1"/>
  <c r="K431" i="84"/>
  <c r="DM419" i="84"/>
  <c r="FI201" i="84"/>
  <c r="AF201" i="84"/>
  <c r="FQ165" i="84"/>
  <c r="Z177" i="84"/>
  <c r="FI189" i="84"/>
  <c r="Z189" i="84"/>
  <c r="FH213" i="84"/>
  <c r="FM104" i="84"/>
  <c r="M115" i="31" s="1"/>
  <c r="FN80" i="84"/>
  <c r="H91" i="31" s="1"/>
  <c r="AI431" i="84"/>
  <c r="BC80" i="84"/>
  <c r="N91" i="58" s="1"/>
  <c r="FF80" i="84"/>
  <c r="M91" i="32" s="1"/>
  <c r="DU407" i="84"/>
  <c r="FF201" i="84"/>
  <c r="DE189" i="84"/>
  <c r="DU189" i="84"/>
  <c r="AC201" i="84"/>
  <c r="CK165" i="84"/>
  <c r="FK201" i="84"/>
  <c r="FN165" i="84"/>
  <c r="Z312" i="84"/>
  <c r="CS276" i="84"/>
  <c r="FL288" i="84"/>
  <c r="DU104" i="84"/>
  <c r="K115" i="43" s="1"/>
  <c r="FO104" i="84"/>
  <c r="N115" i="31" s="1"/>
  <c r="CW92" i="84"/>
  <c r="AR103" i="44" s="1"/>
  <c r="K80" i="84"/>
  <c r="F433" i="84"/>
  <c r="A433" i="84" s="1"/>
  <c r="D434" i="84"/>
  <c r="FP201" i="84"/>
  <c r="BC189" i="84"/>
  <c r="Z201" i="84"/>
  <c r="CG189" i="84"/>
  <c r="FH177" i="84"/>
  <c r="AI201" i="84"/>
  <c r="FO201" i="84"/>
  <c r="DA177" i="84"/>
  <c r="DQ201" i="84"/>
  <c r="FI165" i="84"/>
  <c r="BY177" i="84"/>
  <c r="CS80" i="84"/>
  <c r="AL91" i="44" s="1"/>
  <c r="DI92" i="84"/>
  <c r="BJ103" i="44" s="1"/>
  <c r="Z165" i="84"/>
  <c r="FJ165" i="84"/>
  <c r="DE177" i="84"/>
  <c r="FK177" i="84"/>
  <c r="BY312" i="84"/>
  <c r="CO300" i="84"/>
  <c r="FQ104" i="84"/>
  <c r="O115" i="31" s="1"/>
  <c r="DQ80" i="84"/>
  <c r="H91" i="32" s="1"/>
  <c r="Z419" i="84"/>
  <c r="AL419" i="84"/>
  <c r="DE407" i="84"/>
  <c r="FO407" i="84"/>
  <c r="CG395" i="84"/>
  <c r="AF407" i="84"/>
  <c r="AF419" i="84"/>
  <c r="FM201" i="84"/>
  <c r="AC177" i="84"/>
  <c r="K201" i="84"/>
  <c r="FL201" i="84"/>
  <c r="DZ189" i="84"/>
  <c r="CW165" i="84"/>
  <c r="CS312" i="84"/>
  <c r="CK213" i="84"/>
  <c r="BC213" i="84"/>
  <c r="FL213" i="84"/>
  <c r="AC104" i="84"/>
  <c r="BC104" i="84"/>
  <c r="N115" i="58" s="1"/>
  <c r="FL104" i="84"/>
  <c r="G115" i="31" s="1"/>
  <c r="FN104" i="84"/>
  <c r="H115" i="31" s="1"/>
  <c r="DE323" i="84"/>
  <c r="BC92" i="84"/>
  <c r="N103" i="58" s="1"/>
  <c r="CO431" i="84"/>
  <c r="CK189" i="84"/>
  <c r="DI177" i="84"/>
  <c r="CS177" i="84"/>
  <c r="CW189" i="84"/>
  <c r="CK201" i="84"/>
  <c r="FO165" i="84"/>
  <c r="FN201" i="84"/>
  <c r="FK165" i="84"/>
  <c r="CC300" i="84"/>
  <c r="DI104" i="84"/>
  <c r="BJ115" i="44" s="1"/>
  <c r="CW104" i="84"/>
  <c r="AR115" i="44" s="1"/>
  <c r="DZ104" i="84"/>
  <c r="FN323" i="84"/>
  <c r="DZ299" i="84"/>
  <c r="CK92" i="84"/>
  <c r="Z103" i="44" s="1"/>
  <c r="BY92" i="84"/>
  <c r="H103" i="44" s="1"/>
  <c r="DM201" i="84"/>
  <c r="FF177" i="84"/>
  <c r="AL201" i="84"/>
  <c r="CC201" i="84"/>
  <c r="AL177" i="84"/>
  <c r="FL177" i="84"/>
  <c r="FO177" i="84"/>
  <c r="AL312" i="84"/>
  <c r="CO288" i="84"/>
  <c r="AF288" i="84"/>
  <c r="BY276" i="84"/>
  <c r="FQ213" i="84"/>
  <c r="FK213" i="84"/>
  <c r="FK104" i="84"/>
  <c r="L115" i="31" s="1"/>
  <c r="FH323" i="84"/>
  <c r="DM92" i="84"/>
  <c r="R103" i="32" s="1"/>
  <c r="DA92" i="84"/>
  <c r="AX103" i="44" s="1"/>
  <c r="BY80" i="84"/>
  <c r="H91" i="44" s="1"/>
  <c r="DE165" i="84"/>
  <c r="CS201" i="84"/>
  <c r="K189" i="84"/>
  <c r="FH165" i="84"/>
  <c r="DA312" i="84"/>
  <c r="FI312" i="84"/>
  <c r="DQ288" i="84"/>
  <c r="DA276" i="84"/>
  <c r="BY300" i="84"/>
  <c r="CC104" i="84"/>
  <c r="N115" i="44" s="1"/>
  <c r="K104" i="84"/>
  <c r="Z323" i="84"/>
  <c r="FL431" i="84"/>
  <c r="FM177" i="84"/>
  <c r="AC165" i="84"/>
  <c r="DI189" i="84"/>
  <c r="FK189" i="84"/>
  <c r="FJ201" i="84"/>
  <c r="B1553" i="84"/>
  <c r="A1542" i="84"/>
  <c r="FB1542" i="84"/>
  <c r="FC1542" i="84" s="1"/>
  <c r="FD1542" i="84" s="1"/>
  <c r="BW166" i="84"/>
  <c r="CN178" i="84"/>
  <c r="BA190" i="84"/>
  <c r="CF166" i="84"/>
  <c r="V190" i="84"/>
  <c r="AY166" i="84"/>
  <c r="BT190" i="84"/>
  <c r="CB166" i="84"/>
  <c r="DT166" i="84"/>
  <c r="AX190" i="84"/>
  <c r="CQ166" i="84"/>
  <c r="BI190" i="84"/>
  <c r="AK178" i="84"/>
  <c r="DC178" i="84"/>
  <c r="V178" i="84"/>
  <c r="X190" i="84"/>
  <c r="BW190" i="84"/>
  <c r="AZ166" i="84"/>
  <c r="AK190" i="84"/>
  <c r="BI202" i="84"/>
  <c r="AO202" i="84"/>
  <c r="AE202" i="84"/>
  <c r="DS202" i="84"/>
  <c r="AT202" i="84"/>
  <c r="CR202" i="84"/>
  <c r="CY202" i="84"/>
  <c r="BK178" i="84"/>
  <c r="S178" i="84"/>
  <c r="Q190" i="84"/>
  <c r="CJ166" i="84"/>
  <c r="AV190" i="84"/>
  <c r="Q166" i="84"/>
  <c r="S166" i="84"/>
  <c r="CU190" i="84"/>
  <c r="AY178" i="84"/>
  <c r="CY190" i="84"/>
  <c r="AV178" i="84"/>
  <c r="EH190" i="84"/>
  <c r="AH178" i="84"/>
  <c r="ED190" i="84"/>
  <c r="CB178" i="84"/>
  <c r="I178" i="84"/>
  <c r="T190" i="84"/>
  <c r="CQ178" i="84"/>
  <c r="DS190" i="84"/>
  <c r="BH202" i="84"/>
  <c r="AK202" i="84"/>
  <c r="BM202" i="84"/>
  <c r="BA202" i="84"/>
  <c r="BW202" i="84"/>
  <c r="CE202" i="84"/>
  <c r="CJ202" i="84"/>
  <c r="BA178" i="84"/>
  <c r="DO178" i="84"/>
  <c r="DW190" i="84"/>
  <c r="DS178" i="84"/>
  <c r="BN190" i="84"/>
  <c r="CV166" i="84"/>
  <c r="BO178" i="84"/>
  <c r="EE190" i="84"/>
  <c r="BS166" i="84"/>
  <c r="CZ190" i="84"/>
  <c r="AO178" i="84"/>
  <c r="CA190" i="84"/>
  <c r="AN178" i="84"/>
  <c r="DG166" i="84"/>
  <c r="BQ178" i="84"/>
  <c r="W166" i="84"/>
  <c r="CR190" i="84"/>
  <c r="BX178" i="84"/>
  <c r="AK166" i="84"/>
  <c r="AU202" i="84"/>
  <c r="X202" i="84"/>
  <c r="BB202" i="84"/>
  <c r="EB202" i="84"/>
  <c r="AY202" i="84"/>
  <c r="V202" i="84"/>
  <c r="EG202" i="84"/>
  <c r="CM178" i="84"/>
  <c r="EI166" i="84"/>
  <c r="AW190" i="84"/>
  <c r="BI166" i="84"/>
  <c r="BP178" i="84"/>
  <c r="BI178" i="84"/>
  <c r="BM178" i="84"/>
  <c r="U190" i="84"/>
  <c r="BK166" i="84"/>
  <c r="AT166" i="84"/>
  <c r="AV166" i="84"/>
  <c r="R166" i="84"/>
  <c r="AU166" i="84"/>
  <c r="AZ178" i="84"/>
  <c r="J190" i="84"/>
  <c r="H166" i="84"/>
  <c r="CV190" i="84"/>
  <c r="CV178" i="84"/>
  <c r="BU202" i="84"/>
  <c r="CZ202" i="84"/>
  <c r="DA202" i="84" s="1"/>
  <c r="DY202" i="84"/>
  <c r="BN202" i="84"/>
  <c r="DO202" i="84"/>
  <c r="AX202" i="84"/>
  <c r="DK202" i="84"/>
  <c r="BW178" i="84"/>
  <c r="BO190" i="84"/>
  <c r="BV166" i="84"/>
  <c r="CM190" i="84"/>
  <c r="CY166" i="84"/>
  <c r="EG178" i="84"/>
  <c r="AH190" i="84"/>
  <c r="DP166" i="84"/>
  <c r="BB190" i="84"/>
  <c r="U178" i="84"/>
  <c r="CA178" i="84"/>
  <c r="BF178" i="84"/>
  <c r="AU178" i="84"/>
  <c r="AQ190" i="84"/>
  <c r="CI166" i="84"/>
  <c r="BE190" i="84"/>
  <c r="BJ166" i="84"/>
  <c r="DK190" i="84"/>
  <c r="Y166" i="84"/>
  <c r="BT202" i="84"/>
  <c r="CA202" i="84"/>
  <c r="CB202" i="84"/>
  <c r="BE202" i="84"/>
  <c r="BF202" i="84"/>
  <c r="DD202" i="84"/>
  <c r="P202" i="84"/>
  <c r="EH178" i="84"/>
  <c r="BQ190" i="84"/>
  <c r="BE178" i="84"/>
  <c r="V166" i="84"/>
  <c r="DP178" i="84"/>
  <c r="I190" i="84"/>
  <c r="EG190" i="84"/>
  <c r="BQ166" i="84"/>
  <c r="BX190" i="84"/>
  <c r="BH178" i="84"/>
  <c r="BM190" i="84"/>
  <c r="AQ178" i="84"/>
  <c r="AW166" i="84"/>
  <c r="DC190" i="84"/>
  <c r="DH166" i="84"/>
  <c r="BV190" i="84"/>
  <c r="AT178" i="84"/>
  <c r="AB190" i="84"/>
  <c r="DW178" i="84"/>
  <c r="BG202" i="84"/>
  <c r="BV202" i="84"/>
  <c r="AQ202" i="84"/>
  <c r="T202" i="84"/>
  <c r="I202" i="84"/>
  <c r="CQ202" i="84"/>
  <c r="Q202" i="84"/>
  <c r="CA166" i="84"/>
  <c r="DG190" i="84"/>
  <c r="T166" i="84"/>
  <c r="CN166" i="84"/>
  <c r="AX166" i="84"/>
  <c r="DG178" i="84"/>
  <c r="CQ190" i="84"/>
  <c r="CI178" i="84"/>
  <c r="DX190" i="84"/>
  <c r="I166" i="84"/>
  <c r="DO166" i="84"/>
  <c r="CM166" i="84"/>
  <c r="J178" i="84"/>
  <c r="CI190" i="84"/>
  <c r="U166" i="84"/>
  <c r="AT190" i="84"/>
  <c r="DK166" i="84"/>
  <c r="BF190" i="84"/>
  <c r="DD178" i="84"/>
  <c r="DL202" i="84"/>
  <c r="AZ202" i="84"/>
  <c r="DT202" i="84"/>
  <c r="S202" i="84"/>
  <c r="ED202" i="84"/>
  <c r="AH202" i="84"/>
  <c r="DH202" i="84"/>
  <c r="BM166" i="84"/>
  <c r="FH166" i="84" s="1"/>
  <c r="BR190" i="84"/>
  <c r="P166" i="84"/>
  <c r="DO190" i="84"/>
  <c r="BR178" i="84"/>
  <c r="Q178" i="84"/>
  <c r="DT190" i="84"/>
  <c r="DW166" i="84"/>
  <c r="Y190" i="84"/>
  <c r="CU166" i="84"/>
  <c r="DS166" i="84"/>
  <c r="BU178" i="84"/>
  <c r="DD166" i="84"/>
  <c r="BS190" i="84"/>
  <c r="DL166" i="84"/>
  <c r="AU190" i="84"/>
  <c r="DK178" i="84"/>
  <c r="CN190" i="84"/>
  <c r="EB190" i="84"/>
  <c r="CM202" i="84"/>
  <c r="AW202" i="84"/>
  <c r="CI202" i="84"/>
  <c r="AB202" i="84"/>
  <c r="BL202" i="84"/>
  <c r="DW202" i="84"/>
  <c r="EC202" i="84"/>
  <c r="BN178" i="84"/>
  <c r="BG190" i="84"/>
  <c r="W178" i="84"/>
  <c r="AH166" i="84"/>
  <c r="P190" i="84"/>
  <c r="CZ166" i="84"/>
  <c r="EF190" i="84"/>
  <c r="AB178" i="84"/>
  <c r="BP166" i="84"/>
  <c r="DY190" i="84"/>
  <c r="CY178" i="84"/>
  <c r="CB190" i="84"/>
  <c r="Y178" i="84"/>
  <c r="BH190" i="84"/>
  <c r="DT178" i="84"/>
  <c r="BJ190" i="84"/>
  <c r="BL178" i="84"/>
  <c r="DH178" i="84"/>
  <c r="S190" i="84"/>
  <c r="CV202" i="84"/>
  <c r="AV202" i="84"/>
  <c r="BX202" i="84"/>
  <c r="EH202" i="84"/>
  <c r="EF202" i="84"/>
  <c r="AP202" i="84"/>
  <c r="CF202" i="84"/>
  <c r="AN202" i="84"/>
  <c r="AE178" i="84"/>
  <c r="AZ190" i="84"/>
  <c r="BS178" i="84"/>
  <c r="H178" i="84"/>
  <c r="AE190" i="84"/>
  <c r="X178" i="84"/>
  <c r="W190" i="84"/>
  <c r="BO166" i="84"/>
  <c r="FJ166" i="84" s="1"/>
  <c r="CE178" i="84"/>
  <c r="AY190" i="84"/>
  <c r="BN166" i="84"/>
  <c r="DP190" i="84"/>
  <c r="CR166" i="84"/>
  <c r="CJ190" i="84"/>
  <c r="CE166" i="84"/>
  <c r="AN190" i="84"/>
  <c r="BT178" i="84"/>
  <c r="BX166" i="84"/>
  <c r="CE190" i="84"/>
  <c r="BJ202" i="84"/>
  <c r="W202" i="84"/>
  <c r="Y202" i="84"/>
  <c r="BR202" i="84"/>
  <c r="FM202" i="84" s="1"/>
  <c r="EE202" i="84"/>
  <c r="BK202" i="84"/>
  <c r="BS202" i="84"/>
  <c r="DX202" i="84"/>
  <c r="AW178" i="84"/>
  <c r="DL190" i="84"/>
  <c r="R190" i="84"/>
  <c r="T178" i="84"/>
  <c r="DD190" i="84"/>
  <c r="CZ178" i="84"/>
  <c r="BL190" i="84"/>
  <c r="BL166" i="84"/>
  <c r="AX178" i="84"/>
  <c r="H190" i="84"/>
  <c r="X166" i="84"/>
  <c r="AO190" i="84"/>
  <c r="CF178" i="84"/>
  <c r="AP190" i="84"/>
  <c r="BJ178" i="84"/>
  <c r="J166" i="84"/>
  <c r="BV178" i="84"/>
  <c r="DL178" i="84"/>
  <c r="BU190" i="84"/>
  <c r="FP190" i="84" s="1"/>
  <c r="CU202" i="84"/>
  <c r="CN202" i="84"/>
  <c r="BQ202" i="84"/>
  <c r="U202" i="84"/>
  <c r="DP202" i="84"/>
  <c r="R202" i="84"/>
  <c r="J202" i="84"/>
  <c r="DC202" i="84"/>
  <c r="BU166" i="84"/>
  <c r="BR166" i="84"/>
  <c r="BP190" i="84"/>
  <c r="R178" i="84"/>
  <c r="BK190" i="84"/>
  <c r="AB166" i="84"/>
  <c r="DC166" i="84"/>
  <c r="CU178" i="84"/>
  <c r="AE166" i="84"/>
  <c r="EC190" i="84"/>
  <c r="BG178" i="84"/>
  <c r="CF190" i="84"/>
  <c r="AP178" i="84"/>
  <c r="P178" i="84"/>
  <c r="BT166" i="84"/>
  <c r="CR178" i="84"/>
  <c r="BB178" i="84"/>
  <c r="BC178" i="84" s="1"/>
  <c r="CJ178" i="84"/>
  <c r="DH190" i="84"/>
  <c r="DG202" i="84"/>
  <c r="BO202" i="84"/>
  <c r="BP202" i="84"/>
  <c r="H202" i="84"/>
  <c r="AF104" i="84"/>
  <c r="K323" i="84"/>
  <c r="AL80" i="84"/>
  <c r="CG92" i="84"/>
  <c r="T103" i="44" s="1"/>
  <c r="DI80" i="84"/>
  <c r="BJ91" i="44" s="1"/>
  <c r="CW80" i="84"/>
  <c r="AR91" i="44" s="1"/>
  <c r="FI80" i="84"/>
  <c r="K91" i="31" s="1"/>
  <c r="FQ177" i="84"/>
  <c r="BY431" i="84"/>
  <c r="FK312" i="84"/>
  <c r="DE312" i="84"/>
  <c r="AF300" i="84"/>
  <c r="CW300" i="84"/>
  <c r="AC300" i="84"/>
  <c r="FP300" i="84"/>
  <c r="CO276" i="84"/>
  <c r="FI300" i="84"/>
  <c r="FI276" i="84"/>
  <c r="B1565" i="84"/>
  <c r="FB1554" i="84"/>
  <c r="FC1554" i="84" s="1"/>
  <c r="A1554" i="84"/>
  <c r="FP213" i="84"/>
  <c r="CG213" i="84"/>
  <c r="BY213" i="84"/>
  <c r="AR213" i="84"/>
  <c r="CC213" i="84"/>
  <c r="DZ213" i="84"/>
  <c r="CO323" i="84"/>
  <c r="CS323" i="84"/>
  <c r="DZ311" i="84"/>
  <c r="DQ299" i="84"/>
  <c r="AF431" i="84"/>
  <c r="CS92" i="84"/>
  <c r="AL103" i="44" s="1"/>
  <c r="DA431" i="84"/>
  <c r="DI395" i="84"/>
  <c r="Z407" i="84"/>
  <c r="CK419" i="84"/>
  <c r="FO395" i="84"/>
  <c r="FJ407" i="84"/>
  <c r="K395" i="84"/>
  <c r="FI407" i="84"/>
  <c r="DI312" i="84"/>
  <c r="AL276" i="84"/>
  <c r="CG299" i="84"/>
  <c r="BY299" i="84"/>
  <c r="D325" i="84"/>
  <c r="F324" i="84"/>
  <c r="A324" i="84" s="1"/>
  <c r="FB1544" i="84"/>
  <c r="FC1544" i="84" s="1"/>
  <c r="A1544" i="84"/>
  <c r="B1555" i="84"/>
  <c r="FM92" i="84"/>
  <c r="M103" i="31" s="1"/>
  <c r="DU80" i="84"/>
  <c r="K91" i="43" s="1"/>
  <c r="FH92" i="84"/>
  <c r="E103" i="31" s="1"/>
  <c r="FK92" i="84"/>
  <c r="L103" i="31" s="1"/>
  <c r="FP80" i="84"/>
  <c r="I91" i="31" s="1"/>
  <c r="K92" i="84"/>
  <c r="FH407" i="84"/>
  <c r="DA395" i="84"/>
  <c r="FH419" i="84"/>
  <c r="AL407" i="84"/>
  <c r="DU395" i="84"/>
  <c r="FC434" i="84"/>
  <c r="FD434" i="84" s="1"/>
  <c r="FB434" i="84"/>
  <c r="B435" i="84"/>
  <c r="CK312" i="84"/>
  <c r="FP312" i="84"/>
  <c r="FI288" i="84"/>
  <c r="FM300" i="84"/>
  <c r="CG288" i="84"/>
  <c r="FH300" i="84"/>
  <c r="CW288" i="84"/>
  <c r="FO288" i="84"/>
  <c r="FD1543" i="84"/>
  <c r="DE213" i="84"/>
  <c r="CW213" i="84"/>
  <c r="FI104" i="84"/>
  <c r="K115" i="31" s="1"/>
  <c r="CG104" i="84"/>
  <c r="T115" i="44" s="1"/>
  <c r="FB1548" i="84"/>
  <c r="FC1548" i="84" s="1"/>
  <c r="FD1548" i="84" s="1"/>
  <c r="A1548" i="84"/>
  <c r="B1559" i="84"/>
  <c r="CK311" i="84"/>
  <c r="AR323" i="84"/>
  <c r="FN299" i="84"/>
  <c r="FI311" i="84"/>
  <c r="FM80" i="84"/>
  <c r="M91" i="31" s="1"/>
  <c r="DU92" i="84"/>
  <c r="K103" i="43" s="1"/>
  <c r="FQ92" i="84"/>
  <c r="O103" i="31" s="1"/>
  <c r="FJ92" i="84"/>
  <c r="F103" i="31" s="1"/>
  <c r="AF92" i="84"/>
  <c r="CC92" i="84"/>
  <c r="N103" i="44" s="1"/>
  <c r="FJ431" i="84"/>
  <c r="AI92" i="84"/>
  <c r="CK80" i="84"/>
  <c r="Z91" i="44" s="1"/>
  <c r="AR395" i="84"/>
  <c r="DE395" i="84"/>
  <c r="DA407" i="84"/>
  <c r="FD1541" i="84"/>
  <c r="DM312" i="84"/>
  <c r="FF312" i="84"/>
  <c r="DU312" i="84"/>
  <c r="AF312" i="84"/>
  <c r="CC288" i="84"/>
  <c r="DE300" i="84"/>
  <c r="BC288" i="84"/>
  <c r="FQ276" i="84"/>
  <c r="CG276" i="84"/>
  <c r="DI213" i="84"/>
  <c r="DM213" i="84"/>
  <c r="CS104" i="84"/>
  <c r="AL115" i="44" s="1"/>
  <c r="FJ323" i="84"/>
  <c r="FF323" i="84"/>
  <c r="A1551" i="84"/>
  <c r="FB1551" i="84"/>
  <c r="FC1551" i="84" s="1"/>
  <c r="B1562" i="84"/>
  <c r="FO299" i="84"/>
  <c r="A1558" i="84"/>
  <c r="FB1558" i="84"/>
  <c r="FC1558" i="84" s="1"/>
  <c r="B1569" i="84"/>
  <c r="DI311" i="84"/>
  <c r="AF80" i="84"/>
  <c r="AL92" i="84"/>
  <c r="DZ92" i="84"/>
  <c r="DQ92" i="84"/>
  <c r="H103" i="32" s="1"/>
  <c r="DZ80" i="84"/>
  <c r="FF407" i="84"/>
  <c r="DQ419" i="84"/>
  <c r="DA419" i="84"/>
  <c r="CS395" i="84"/>
  <c r="AL395" i="84"/>
  <c r="AR407" i="84"/>
  <c r="FQ395" i="84"/>
  <c r="FQ407" i="84"/>
  <c r="FD1523" i="84"/>
  <c r="DE311" i="84"/>
  <c r="B1561" i="84"/>
  <c r="FB1550" i="84"/>
  <c r="FC1550" i="84" s="1"/>
  <c r="A1550" i="84"/>
  <c r="DZ312" i="84"/>
  <c r="FH312" i="84"/>
  <c r="FK288" i="84"/>
  <c r="DZ300" i="84"/>
  <c r="DQ300" i="84"/>
  <c r="FP276" i="84"/>
  <c r="AR288" i="84"/>
  <c r="DM288" i="84"/>
  <c r="FO213" i="84"/>
  <c r="AL213" i="84"/>
  <c r="DU213" i="84"/>
  <c r="K213" i="84"/>
  <c r="CK104" i="84"/>
  <c r="Z115" i="44" s="1"/>
  <c r="DE104" i="84"/>
  <c r="BD115" i="44" s="1"/>
  <c r="BC323" i="84"/>
  <c r="FM323" i="84"/>
  <c r="FP311" i="84"/>
  <c r="FD1547" i="84"/>
  <c r="DI299" i="84"/>
  <c r="Z92" i="84"/>
  <c r="AR80" i="84"/>
  <c r="H91" i="58" s="1"/>
  <c r="FN92" i="84"/>
  <c r="H103" i="31" s="1"/>
  <c r="FI92" i="84"/>
  <c r="K103" i="31" s="1"/>
  <c r="CS431" i="84"/>
  <c r="CO407" i="84"/>
  <c r="FN407" i="84"/>
  <c r="AI407" i="84"/>
  <c r="DZ419" i="84"/>
  <c r="BC407" i="84"/>
  <c r="FB1534" i="84"/>
  <c r="FC1534" i="84" s="1"/>
  <c r="A1534" i="84"/>
  <c r="B1545" i="84"/>
  <c r="AZ408" i="84"/>
  <c r="AW396" i="84"/>
  <c r="BM396" i="84"/>
  <c r="AQ408" i="84"/>
  <c r="BP396" i="84"/>
  <c r="DG408" i="84"/>
  <c r="AV396" i="84"/>
  <c r="AY408" i="84"/>
  <c r="AU396" i="84"/>
  <c r="EH408" i="84"/>
  <c r="CY396" i="84"/>
  <c r="T396" i="84"/>
  <c r="BF396" i="84"/>
  <c r="BL408" i="84"/>
  <c r="DL396" i="84"/>
  <c r="AO420" i="84"/>
  <c r="Q420" i="84"/>
  <c r="BJ420" i="84"/>
  <c r="CB420" i="84"/>
  <c r="BQ420" i="84"/>
  <c r="BE420" i="84"/>
  <c r="U420" i="84"/>
  <c r="R420" i="84"/>
  <c r="EH420" i="84"/>
  <c r="W408" i="84"/>
  <c r="AH396" i="84"/>
  <c r="CI408" i="84"/>
  <c r="DP396" i="84"/>
  <c r="BB396" i="84"/>
  <c r="BE408" i="84"/>
  <c r="CY408" i="84"/>
  <c r="AP408" i="84"/>
  <c r="AK396" i="84"/>
  <c r="CF408" i="84"/>
  <c r="AP396" i="84"/>
  <c r="BN408" i="84"/>
  <c r="AN408" i="84"/>
  <c r="DT396" i="84"/>
  <c r="DK420" i="84"/>
  <c r="CA420" i="84"/>
  <c r="W420" i="84"/>
  <c r="BP420" i="84"/>
  <c r="T420" i="84"/>
  <c r="H420" i="84"/>
  <c r="I420" i="84"/>
  <c r="BL420" i="84"/>
  <c r="BR396" i="84"/>
  <c r="P408" i="84"/>
  <c r="BE396" i="84"/>
  <c r="U408" i="84"/>
  <c r="AK408" i="84"/>
  <c r="DH396" i="84"/>
  <c r="AT408" i="84"/>
  <c r="BO408" i="84"/>
  <c r="S408" i="84"/>
  <c r="BI408" i="84"/>
  <c r="ED408" i="84"/>
  <c r="DX408" i="84"/>
  <c r="BW396" i="84"/>
  <c r="BG420" i="84"/>
  <c r="AN420" i="84"/>
  <c r="DT420" i="84"/>
  <c r="AQ420" i="84"/>
  <c r="EC420" i="84"/>
  <c r="BU420" i="84"/>
  <c r="BI420" i="84"/>
  <c r="V420" i="84"/>
  <c r="CE408" i="84"/>
  <c r="BI396" i="84"/>
  <c r="DK396" i="84"/>
  <c r="BG408" i="84"/>
  <c r="AH408" i="84"/>
  <c r="CV408" i="84"/>
  <c r="X408" i="84"/>
  <c r="DH408" i="84"/>
  <c r="DL408" i="84"/>
  <c r="AZ396" i="84"/>
  <c r="EB408" i="84"/>
  <c r="BH396" i="84"/>
  <c r="AX420" i="84"/>
  <c r="EB420" i="84"/>
  <c r="CR420" i="84"/>
  <c r="AW420" i="84"/>
  <c r="BA420" i="84"/>
  <c r="BT396" i="84"/>
  <c r="BM408" i="84"/>
  <c r="BA396" i="84"/>
  <c r="U396" i="84"/>
  <c r="DO408" i="84"/>
  <c r="CA408" i="84"/>
  <c r="CB396" i="84"/>
  <c r="DK408" i="84"/>
  <c r="EG396" i="84"/>
  <c r="EF408" i="84"/>
  <c r="AX408" i="84"/>
  <c r="BT408" i="84"/>
  <c r="AB420" i="84"/>
  <c r="AE420" i="84"/>
  <c r="CV420" i="84"/>
  <c r="DC420" i="84"/>
  <c r="DG420" i="84"/>
  <c r="BW420" i="84"/>
  <c r="BF420" i="84"/>
  <c r="BH420" i="84"/>
  <c r="EG420" i="84"/>
  <c r="AU408" i="84"/>
  <c r="BJ396" i="84"/>
  <c r="DY408" i="84"/>
  <c r="AY396" i="84"/>
  <c r="BV396" i="84"/>
  <c r="AQ396" i="84"/>
  <c r="CZ396" i="84"/>
  <c r="Q408" i="84"/>
  <c r="CV396" i="84"/>
  <c r="BX408" i="84"/>
  <c r="DT408" i="84"/>
  <c r="P396" i="84"/>
  <c r="R396" i="84"/>
  <c r="AV408" i="84"/>
  <c r="AT396" i="84"/>
  <c r="CU420" i="84"/>
  <c r="BK420" i="84"/>
  <c r="CE420" i="84"/>
  <c r="DO420" i="84"/>
  <c r="CJ420" i="84"/>
  <c r="BS420" i="84"/>
  <c r="AZ420" i="84"/>
  <c r="AK420" i="84"/>
  <c r="Y420" i="84"/>
  <c r="BM420" i="84"/>
  <c r="CQ396" i="84"/>
  <c r="BA408" i="84"/>
  <c r="BS396" i="84"/>
  <c r="BN396" i="84"/>
  <c r="BW408" i="84"/>
  <c r="DG396" i="84"/>
  <c r="AW408" i="84"/>
  <c r="DC396" i="84"/>
  <c r="BS408" i="84"/>
  <c r="BF408" i="84"/>
  <c r="DD396" i="84"/>
  <c r="DO396" i="84"/>
  <c r="BU408" i="84"/>
  <c r="EF420" i="84"/>
  <c r="CM420" i="84"/>
  <c r="DP420" i="84"/>
  <c r="X420" i="84"/>
  <c r="BV420" i="84"/>
  <c r="BR420" i="84"/>
  <c r="P420" i="84"/>
  <c r="DH420" i="84"/>
  <c r="V408" i="84"/>
  <c r="BX396" i="84"/>
  <c r="DP408" i="84"/>
  <c r="BO396" i="84"/>
  <c r="Q396" i="84"/>
  <c r="V396" i="84"/>
  <c r="AN396" i="84"/>
  <c r="EE408" i="84"/>
  <c r="I396" i="84"/>
  <c r="BP408" i="84"/>
  <c r="DS396" i="84"/>
  <c r="DW408" i="84"/>
  <c r="EH396" i="84"/>
  <c r="BG396" i="84"/>
  <c r="BR408" i="84"/>
  <c r="CA396" i="84"/>
  <c r="DS420" i="84"/>
  <c r="EE420" i="84"/>
  <c r="CI420" i="84"/>
  <c r="AH420" i="84"/>
  <c r="DD420" i="84"/>
  <c r="DE420" i="84" s="1"/>
  <c r="BT420" i="84"/>
  <c r="FO420" i="84" s="1"/>
  <c r="CQ420" i="84"/>
  <c r="BQ396" i="84"/>
  <c r="BH408" i="84"/>
  <c r="W396" i="84"/>
  <c r="BU396" i="84"/>
  <c r="DD408" i="84"/>
  <c r="CI396" i="84"/>
  <c r="AO408" i="84"/>
  <c r="J396" i="84"/>
  <c r="CQ408" i="84"/>
  <c r="CM408" i="84"/>
  <c r="DC408" i="84"/>
  <c r="DW396" i="84"/>
  <c r="EC408" i="84"/>
  <c r="J408" i="84"/>
  <c r="BO420" i="84"/>
  <c r="ED420" i="84"/>
  <c r="S420" i="84"/>
  <c r="AY420" i="84"/>
  <c r="AU420" i="84"/>
  <c r="BB420" i="84"/>
  <c r="BJ408" i="84"/>
  <c r="I408" i="84"/>
  <c r="Y396" i="84"/>
  <c r="DS408" i="84"/>
  <c r="AB396" i="84"/>
  <c r="Y408" i="84"/>
  <c r="AE396" i="84"/>
  <c r="BK408" i="84"/>
  <c r="AO396" i="84"/>
  <c r="T408" i="84"/>
  <c r="CU408" i="84"/>
  <c r="BB408" i="84"/>
  <c r="J420" i="84"/>
  <c r="AV420" i="84"/>
  <c r="CY420" i="84"/>
  <c r="H408" i="84"/>
  <c r="BV408" i="84"/>
  <c r="CM396" i="84"/>
  <c r="CR396" i="84"/>
  <c r="CN396" i="84"/>
  <c r="R408" i="84"/>
  <c r="AB408" i="84"/>
  <c r="CZ408" i="84"/>
  <c r="BQ408" i="84"/>
  <c r="CR408" i="84"/>
  <c r="BK396" i="84"/>
  <c r="X396" i="84"/>
  <c r="AX396" i="84"/>
  <c r="BL396" i="84"/>
  <c r="CE396" i="84"/>
  <c r="CN420" i="84"/>
  <c r="AT420" i="84"/>
  <c r="BX420" i="84"/>
  <c r="DW420" i="84"/>
  <c r="BN420" i="84"/>
  <c r="AE408" i="84"/>
  <c r="CJ408" i="84"/>
  <c r="CK408" i="84" s="1"/>
  <c r="H396" i="84"/>
  <c r="CJ396" i="84"/>
  <c r="S396" i="84"/>
  <c r="CB408" i="84"/>
  <c r="CN408" i="84"/>
  <c r="CF396" i="84"/>
  <c r="CU396" i="84"/>
  <c r="EG408" i="84"/>
  <c r="DL420" i="84"/>
  <c r="CZ420" i="84"/>
  <c r="DY420" i="84"/>
  <c r="DX420" i="84"/>
  <c r="AP420" i="84"/>
  <c r="CF420" i="84"/>
  <c r="BR432" i="84"/>
  <c r="U432" i="84"/>
  <c r="H432" i="84"/>
  <c r="BA432" i="84"/>
  <c r="EF432" i="84"/>
  <c r="ED432" i="84"/>
  <c r="AU432" i="84"/>
  <c r="BS432" i="84"/>
  <c r="EC432" i="84"/>
  <c r="X432" i="84"/>
  <c r="BF432" i="84"/>
  <c r="I432" i="84"/>
  <c r="AO432" i="84"/>
  <c r="DH432" i="84"/>
  <c r="BJ432" i="84"/>
  <c r="DT432" i="84"/>
  <c r="BT432" i="84"/>
  <c r="J432" i="84"/>
  <c r="AB432" i="84"/>
  <c r="AT432" i="84"/>
  <c r="Q432" i="84"/>
  <c r="CJ432" i="84"/>
  <c r="CV432" i="84"/>
  <c r="DO432" i="84"/>
  <c r="CR432" i="84"/>
  <c r="BB432" i="84"/>
  <c r="DK432" i="84"/>
  <c r="AH432" i="84"/>
  <c r="EH432" i="84"/>
  <c r="BL432" i="84"/>
  <c r="EB432" i="84"/>
  <c r="BX432" i="84"/>
  <c r="BG432" i="84"/>
  <c r="AQ432" i="84"/>
  <c r="DX432" i="84"/>
  <c r="CF432" i="84"/>
  <c r="V432" i="84"/>
  <c r="BN432" i="84"/>
  <c r="AN432" i="84"/>
  <c r="DD432" i="84"/>
  <c r="AZ432" i="84"/>
  <c r="CE432" i="84"/>
  <c r="P432" i="84"/>
  <c r="DL432" i="84"/>
  <c r="AP432" i="84"/>
  <c r="BU432" i="84"/>
  <c r="FP432" i="84" s="1"/>
  <c r="BH432" i="84"/>
  <c r="AY432" i="84"/>
  <c r="BW432" i="84"/>
  <c r="BE432" i="84"/>
  <c r="AE432" i="84"/>
  <c r="CZ432" i="84"/>
  <c r="R432" i="84"/>
  <c r="BI432" i="84"/>
  <c r="EE432" i="84"/>
  <c r="BV432" i="84"/>
  <c r="W432" i="84"/>
  <c r="CN432" i="84"/>
  <c r="AW432" i="84"/>
  <c r="DG432" i="84"/>
  <c r="DW432" i="84"/>
  <c r="AX432" i="84"/>
  <c r="DC432" i="84"/>
  <c r="S432" i="84"/>
  <c r="CQ432" i="84"/>
  <c r="DY432" i="84"/>
  <c r="CB432" i="84"/>
  <c r="AK432" i="84"/>
  <c r="CI432" i="84"/>
  <c r="CY432" i="84"/>
  <c r="AV432" i="84"/>
  <c r="DS432" i="84"/>
  <c r="BM432" i="84"/>
  <c r="CU432" i="84"/>
  <c r="BQ432" i="84"/>
  <c r="BP432" i="84"/>
  <c r="EG432" i="84"/>
  <c r="Y432" i="84"/>
  <c r="BK432" i="84"/>
  <c r="CA432" i="84"/>
  <c r="DP432" i="84"/>
  <c r="CM432" i="84"/>
  <c r="T432" i="84"/>
  <c r="BO432" i="84"/>
  <c r="DS93" i="84"/>
  <c r="Q81" i="84"/>
  <c r="AI92" i="60" s="1"/>
  <c r="EC93" i="84"/>
  <c r="G104" i="76" s="1"/>
  <c r="BI93" i="84"/>
  <c r="CE81" i="84"/>
  <c r="Q92" i="44" s="1"/>
  <c r="AU81" i="84"/>
  <c r="X92" i="29" s="1"/>
  <c r="AE93" i="84"/>
  <c r="AP93" i="84"/>
  <c r="R81" i="84"/>
  <c r="AK92" i="60" s="1"/>
  <c r="BE81" i="84"/>
  <c r="Q92" i="58" s="1"/>
  <c r="EB81" i="84"/>
  <c r="CB81" i="84"/>
  <c r="M92" i="44" s="1"/>
  <c r="AN93" i="84"/>
  <c r="AB104" i="29" s="1"/>
  <c r="AH93" i="84"/>
  <c r="CO311" i="84"/>
  <c r="A1552" i="84"/>
  <c r="FB1552" i="84"/>
  <c r="FC1552" i="84" s="1"/>
  <c r="B1563" i="84"/>
  <c r="BR301" i="84" s="1"/>
  <c r="FH311" i="84"/>
  <c r="FB1557" i="84"/>
  <c r="FC1557" i="84" s="1"/>
  <c r="B1568" i="84"/>
  <c r="A1557" i="84"/>
  <c r="CG312" i="84"/>
  <c r="FJ300" i="84"/>
  <c r="FN311" i="84"/>
  <c r="FO311" i="84"/>
  <c r="FF104" i="84"/>
  <c r="M115" i="32" s="1"/>
  <c r="DQ104" i="84"/>
  <c r="H115" i="32" s="1"/>
  <c r="EH324" i="84"/>
  <c r="BN324" i="84"/>
  <c r="BB324" i="84"/>
  <c r="AP324" i="84"/>
  <c r="R324" i="84"/>
  <c r="EG324" i="84"/>
  <c r="BM324" i="84"/>
  <c r="BA324" i="84"/>
  <c r="AO324" i="84"/>
  <c r="Q324" i="84"/>
  <c r="EE324" i="84"/>
  <c r="DS324" i="84"/>
  <c r="DG324" i="84"/>
  <c r="CU324" i="84"/>
  <c r="CI324" i="84"/>
  <c r="BW324" i="84"/>
  <c r="BK324" i="84"/>
  <c r="AY324" i="84"/>
  <c r="ED324" i="84"/>
  <c r="BV324" i="84"/>
  <c r="BJ324" i="84"/>
  <c r="AX324" i="84"/>
  <c r="B325" i="84"/>
  <c r="EC324" i="84"/>
  <c r="BU324" i="84"/>
  <c r="BI324" i="84"/>
  <c r="AW324" i="84"/>
  <c r="AK324" i="84"/>
  <c r="Y324" i="84"/>
  <c r="BR324" i="84"/>
  <c r="BF324" i="84"/>
  <c r="AT324" i="84"/>
  <c r="AH324" i="84"/>
  <c r="V324" i="84"/>
  <c r="J324" i="84"/>
  <c r="EB324" i="84"/>
  <c r="DD324" i="84"/>
  <c r="CF324" i="84"/>
  <c r="BH324" i="84"/>
  <c r="DC324" i="84"/>
  <c r="CE324" i="84"/>
  <c r="BG324" i="84"/>
  <c r="DY324" i="84"/>
  <c r="BE324" i="84"/>
  <c r="I324" i="84"/>
  <c r="DX324" i="84"/>
  <c r="CZ324" i="84"/>
  <c r="CB324" i="84"/>
  <c r="H324" i="84"/>
  <c r="DW324" i="84"/>
  <c r="CY324" i="84"/>
  <c r="CA324" i="84"/>
  <c r="AE324" i="84"/>
  <c r="DT324" i="84"/>
  <c r="CV324" i="84"/>
  <c r="BX324" i="84"/>
  <c r="AZ324" i="84"/>
  <c r="AB324" i="84"/>
  <c r="DP324" i="84"/>
  <c r="CR324" i="84"/>
  <c r="BT324" i="84"/>
  <c r="AV324" i="84"/>
  <c r="X324" i="84"/>
  <c r="FC324" i="84"/>
  <c r="FD324" i="84" s="1"/>
  <c r="BQ324" i="84"/>
  <c r="U324" i="84"/>
  <c r="DK324" i="84"/>
  <c r="AQ324" i="84"/>
  <c r="DH324" i="84"/>
  <c r="AN324" i="84"/>
  <c r="CQ324" i="84"/>
  <c r="W324" i="84"/>
  <c r="CN324" i="84"/>
  <c r="T324" i="84"/>
  <c r="CM324" i="84"/>
  <c r="S324" i="84"/>
  <c r="CJ324" i="84"/>
  <c r="P324" i="84"/>
  <c r="BS324" i="84"/>
  <c r="BO324" i="84"/>
  <c r="DO324" i="84"/>
  <c r="DL324" i="84"/>
  <c r="BP324" i="84"/>
  <c r="BL324" i="84"/>
  <c r="AU324" i="84"/>
  <c r="EF324" i="84"/>
  <c r="FB324" i="84"/>
  <c r="CS299" i="84"/>
  <c r="Z311" i="84"/>
  <c r="FO80" i="84"/>
  <c r="N91" i="31" s="1"/>
  <c r="CG80" i="84"/>
  <c r="T91" i="44" s="1"/>
  <c r="DQ431" i="84"/>
  <c r="BC395" i="84"/>
  <c r="CK407" i="84"/>
  <c r="FN395" i="84"/>
  <c r="BY407" i="84"/>
  <c r="FD1537" i="84"/>
  <c r="FD1539" i="84"/>
  <c r="DQ276" i="84"/>
  <c r="FH288" i="84"/>
  <c r="FN300" i="84"/>
  <c r="DU300" i="84"/>
  <c r="FH276" i="84"/>
  <c r="FF213" i="84"/>
  <c r="AI213" i="84"/>
  <c r="AR311" i="84"/>
  <c r="DZ323" i="84"/>
  <c r="CS311" i="84"/>
  <c r="FD1533" i="84"/>
  <c r="DE80" i="84"/>
  <c r="BD91" i="44" s="1"/>
  <c r="AR92" i="84"/>
  <c r="H103" i="58" s="1"/>
  <c r="FK80" i="84"/>
  <c r="L91" i="31" s="1"/>
  <c r="FQ431" i="84"/>
  <c r="DQ407" i="84"/>
  <c r="AC407" i="84"/>
  <c r="CK299" i="84"/>
  <c r="FQ311" i="84"/>
  <c r="AL300" i="84"/>
  <c r="FM299" i="84"/>
  <c r="FN431" i="84"/>
  <c r="FF92" i="84"/>
  <c r="M103" i="32" s="1"/>
  <c r="AC80" i="84"/>
  <c r="DE431" i="84"/>
  <c r="DE92" i="84"/>
  <c r="BD103" i="44" s="1"/>
  <c r="FF395" i="84"/>
  <c r="FP419" i="84"/>
  <c r="FK395" i="84"/>
  <c r="DQ395" i="84"/>
  <c r="FQ419" i="84"/>
  <c r="CW407" i="84"/>
  <c r="FN312" i="84"/>
  <c r="FF288" i="84"/>
  <c r="DE276" i="84"/>
  <c r="BY288" i="84"/>
  <c r="FF299" i="84"/>
  <c r="FQ323" i="84"/>
  <c r="FK431" i="84"/>
  <c r="FO431" i="84"/>
  <c r="CO80" i="84"/>
  <c r="AF91" i="44" s="1"/>
  <c r="CC80" i="84"/>
  <c r="N91" i="44" s="1"/>
  <c r="BC431" i="84"/>
  <c r="FI419" i="84"/>
  <c r="CO395" i="84"/>
  <c r="AF299" i="84"/>
  <c r="FD1546" i="84"/>
  <c r="FJ312" i="84"/>
  <c r="FQ300" i="84"/>
  <c r="DA300" i="84"/>
  <c r="CW276" i="84"/>
  <c r="AI288" i="84"/>
  <c r="FM213" i="84"/>
  <c r="FJ104" i="84"/>
  <c r="F115" i="31" s="1"/>
  <c r="CO104" i="84"/>
  <c r="AF115" i="44" s="1"/>
  <c r="FD104" i="84"/>
  <c r="FC105" i="84"/>
  <c r="DY105" i="84"/>
  <c r="BQ105" i="84"/>
  <c r="BE105" i="84"/>
  <c r="U105" i="84"/>
  <c r="I105" i="84"/>
  <c r="FB105" i="84"/>
  <c r="DX105" i="84"/>
  <c r="DL105" i="84"/>
  <c r="CZ105" i="84"/>
  <c r="CN105" i="84"/>
  <c r="CB105" i="84"/>
  <c r="BP105" i="84"/>
  <c r="T105" i="84"/>
  <c r="H105" i="84"/>
  <c r="DW105" i="84"/>
  <c r="DK105" i="84"/>
  <c r="CY105" i="84"/>
  <c r="CM105" i="84"/>
  <c r="CA105" i="84"/>
  <c r="BO105" i="84"/>
  <c r="AQ105" i="84"/>
  <c r="AE105" i="84"/>
  <c r="S105" i="84"/>
  <c r="EH105" i="84"/>
  <c r="BN105" i="84"/>
  <c r="BB105" i="84"/>
  <c r="AP105" i="84"/>
  <c r="R105" i="84"/>
  <c r="EG105" i="84"/>
  <c r="BM105" i="84"/>
  <c r="BA105" i="84"/>
  <c r="AO105" i="84"/>
  <c r="Q105" i="84"/>
  <c r="A105" i="84"/>
  <c r="EF105" i="84"/>
  <c r="DT105" i="84"/>
  <c r="DH105" i="84"/>
  <c r="CV105" i="84"/>
  <c r="CJ105" i="84"/>
  <c r="BX105" i="84"/>
  <c r="BL105" i="84"/>
  <c r="AZ105" i="84"/>
  <c r="AN105" i="84"/>
  <c r="AB105" i="84"/>
  <c r="P105" i="84"/>
  <c r="EE105" i="84"/>
  <c r="O116" i="76" s="1"/>
  <c r="DS105" i="84"/>
  <c r="DG105" i="84"/>
  <c r="CU105" i="84"/>
  <c r="CI105" i="84"/>
  <c r="BW105" i="84"/>
  <c r="BK105" i="84"/>
  <c r="AY105" i="84"/>
  <c r="ED105" i="84"/>
  <c r="BV105" i="84"/>
  <c r="BJ105" i="84"/>
  <c r="AX105" i="84"/>
  <c r="EC105" i="84"/>
  <c r="G116" i="76" s="1"/>
  <c r="BU105" i="84"/>
  <c r="BI105" i="84"/>
  <c r="AW105" i="84"/>
  <c r="AK105" i="84"/>
  <c r="Y105" i="84"/>
  <c r="BR105" i="84"/>
  <c r="BF105" i="84"/>
  <c r="AT105" i="84"/>
  <c r="AH105" i="84"/>
  <c r="V105" i="84"/>
  <c r="J105" i="84"/>
  <c r="CE105" i="84"/>
  <c r="Q116" i="44" s="1"/>
  <c r="BT105" i="84"/>
  <c r="BS105" i="84"/>
  <c r="EB105" i="84"/>
  <c r="BH105" i="84"/>
  <c r="BG105" i="84"/>
  <c r="DP105" i="84"/>
  <c r="AV105" i="84"/>
  <c r="DO105" i="84"/>
  <c r="AU105" i="84"/>
  <c r="DD105" i="84"/>
  <c r="CQ105" i="84"/>
  <c r="W105" i="84"/>
  <c r="CF105" i="84"/>
  <c r="DC105" i="84"/>
  <c r="CR105" i="84"/>
  <c r="X105" i="84"/>
  <c r="B106" i="84"/>
  <c r="Z104" i="84"/>
  <c r="K299" i="84"/>
  <c r="AC323" i="84"/>
  <c r="DI323" i="84"/>
  <c r="FP323" i="84"/>
  <c r="B1560" i="84"/>
  <c r="FB1549" i="84"/>
  <c r="FC1549" i="84" s="1"/>
  <c r="A1549" i="84"/>
  <c r="CC311" i="84"/>
  <c r="AI80" i="84"/>
  <c r="FM431" i="84"/>
  <c r="AC431" i="84"/>
  <c r="FO92" i="84"/>
  <c r="N103" i="31" s="1"/>
  <c r="FL80" i="84"/>
  <c r="G91" i="31" s="1"/>
  <c r="AC92" i="84"/>
  <c r="DU431" i="84"/>
  <c r="FI431" i="84"/>
  <c r="CG407" i="84"/>
  <c r="DU419" i="84"/>
  <c r="FI395" i="84"/>
  <c r="AI312" i="84"/>
  <c r="DQ312" i="84"/>
  <c r="FL312" i="84"/>
  <c r="AR312" i="84"/>
  <c r="FP288" i="84"/>
  <c r="AC288" i="84"/>
  <c r="FN288" i="84"/>
  <c r="DI288" i="84"/>
  <c r="Z276" i="84"/>
  <c r="FK300" i="84"/>
  <c r="K276" i="84"/>
  <c r="EC214" i="84"/>
  <c r="BU214" i="84"/>
  <c r="BI214" i="84"/>
  <c r="AW214" i="84"/>
  <c r="AK214" i="84"/>
  <c r="Y214" i="84"/>
  <c r="EB214" i="84"/>
  <c r="DP214" i="84"/>
  <c r="DD214" i="84"/>
  <c r="CR214" i="84"/>
  <c r="CF214" i="84"/>
  <c r="BT214" i="84"/>
  <c r="BH214" i="84"/>
  <c r="AV214" i="84"/>
  <c r="X214" i="84"/>
  <c r="DO214" i="84"/>
  <c r="DC214" i="84"/>
  <c r="CQ214" i="84"/>
  <c r="CE214" i="84"/>
  <c r="BS214" i="84"/>
  <c r="BG214" i="84"/>
  <c r="AU214" i="84"/>
  <c r="W214" i="84"/>
  <c r="BR214" i="84"/>
  <c r="BF214" i="84"/>
  <c r="AT214" i="84"/>
  <c r="AH214" i="84"/>
  <c r="V214" i="84"/>
  <c r="J214" i="84"/>
  <c r="FC214" i="84"/>
  <c r="FD214" i="84" s="1"/>
  <c r="DY214" i="84"/>
  <c r="BQ214" i="84"/>
  <c r="BE214" i="84"/>
  <c r="U214" i="84"/>
  <c r="I214" i="84"/>
  <c r="FB214" i="84"/>
  <c r="DX214" i="84"/>
  <c r="DL214" i="84"/>
  <c r="CZ214" i="84"/>
  <c r="CN214" i="84"/>
  <c r="CB214" i="84"/>
  <c r="BP214" i="84"/>
  <c r="T214" i="84"/>
  <c r="H214" i="84"/>
  <c r="DW214" i="84"/>
  <c r="DK214" i="84"/>
  <c r="CY214" i="84"/>
  <c r="CM214" i="84"/>
  <c r="CA214" i="84"/>
  <c r="BO214" i="84"/>
  <c r="AQ214" i="84"/>
  <c r="AE214" i="84"/>
  <c r="S214" i="84"/>
  <c r="CJ214" i="84"/>
  <c r="BJ214" i="84"/>
  <c r="A214" i="84"/>
  <c r="CI214" i="84"/>
  <c r="BB214" i="84"/>
  <c r="AB214" i="84"/>
  <c r="EH214" i="84"/>
  <c r="DH214" i="84"/>
  <c r="BA214" i="84"/>
  <c r="EG214" i="84"/>
  <c r="DG214" i="84"/>
  <c r="AZ214" i="84"/>
  <c r="EF214" i="84"/>
  <c r="AY214" i="84"/>
  <c r="R214" i="84"/>
  <c r="EE214" i="84"/>
  <c r="BX214" i="84"/>
  <c r="AX214" i="84"/>
  <c r="Q214" i="84"/>
  <c r="ED214" i="84"/>
  <c r="BW214" i="84"/>
  <c r="AP214" i="84"/>
  <c r="P214" i="84"/>
  <c r="CV214" i="84"/>
  <c r="BV214" i="84"/>
  <c r="AO214" i="84"/>
  <c r="CU214" i="84"/>
  <c r="BN214" i="84"/>
  <c r="AN214" i="84"/>
  <c r="DS214" i="84"/>
  <c r="BL214" i="84"/>
  <c r="DT214" i="84"/>
  <c r="BM214" i="84"/>
  <c r="BK214" i="84"/>
  <c r="B215" i="84"/>
  <c r="DQ213" i="84"/>
  <c r="FH104" i="84"/>
  <c r="E115" i="31" s="1"/>
  <c r="DA104" i="84"/>
  <c r="AX115" i="44" s="1"/>
  <c r="AL104" i="84"/>
  <c r="CW323" i="84"/>
  <c r="DA323" i="84"/>
  <c r="FO323" i="84"/>
  <c r="FD1540" i="84"/>
  <c r="DU311" i="84"/>
  <c r="FF311" i="84"/>
  <c r="FD1538" i="84"/>
  <c r="FP92" i="84"/>
  <c r="I103" i="31" s="1"/>
  <c r="CW431" i="84"/>
  <c r="CO92" i="84"/>
  <c r="AF103" i="44" s="1"/>
  <c r="BY395" i="84"/>
  <c r="FM419" i="84"/>
  <c r="CC407" i="84"/>
  <c r="CC419" i="84"/>
  <c r="K407" i="84"/>
  <c r="G116" i="32" l="1"/>
  <c r="Y116" i="31"/>
  <c r="S116" i="58"/>
  <c r="E116" i="44"/>
  <c r="AK116" i="44"/>
  <c r="F116" i="76"/>
  <c r="BA116" i="44"/>
  <c r="T116" i="31"/>
  <c r="BG116" i="44"/>
  <c r="Z116" i="31"/>
  <c r="AI116" i="44"/>
  <c r="I116" i="30"/>
  <c r="S116" i="29"/>
  <c r="K116" i="32"/>
  <c r="G116" i="58"/>
  <c r="AW116" i="44"/>
  <c r="BC116" i="44"/>
  <c r="X116" i="29"/>
  <c r="Y116" i="29"/>
  <c r="Z116" i="29"/>
  <c r="T116" i="32"/>
  <c r="U116" i="31"/>
  <c r="E116" i="43"/>
  <c r="I116" i="76"/>
  <c r="M116" i="44"/>
  <c r="FP202" i="84"/>
  <c r="CS408" i="84"/>
  <c r="DI93" i="84"/>
  <c r="BJ104" i="44" s="1"/>
  <c r="CS81" i="84"/>
  <c r="AL92" i="44" s="1"/>
  <c r="Q104" i="60"/>
  <c r="M116" i="60"/>
  <c r="AC116" i="29"/>
  <c r="R116" i="31"/>
  <c r="Q116" i="32"/>
  <c r="AA116" i="31"/>
  <c r="AB116" i="29"/>
  <c r="K116" i="58"/>
  <c r="K116" i="44"/>
  <c r="E116" i="76"/>
  <c r="R116" i="58"/>
  <c r="T116" i="29"/>
  <c r="P116" i="30"/>
  <c r="AU116" i="44"/>
  <c r="G116" i="44"/>
  <c r="AK116" i="60"/>
  <c r="O116" i="32"/>
  <c r="Y116" i="44"/>
  <c r="T116" i="58"/>
  <c r="AO116" i="44"/>
  <c r="BI116" i="44"/>
  <c r="L116" i="76"/>
  <c r="E116" i="32"/>
  <c r="H116" i="76"/>
  <c r="U116" i="29"/>
  <c r="Q116" i="31"/>
  <c r="AC116" i="44"/>
  <c r="E116" i="58"/>
  <c r="G116" i="43"/>
  <c r="W116" i="44"/>
  <c r="AQ116" i="44"/>
  <c r="M116" i="58"/>
  <c r="J116" i="43"/>
  <c r="Q116" i="30"/>
  <c r="X116" i="31"/>
  <c r="Q116" i="58"/>
  <c r="E116" i="30"/>
  <c r="K116" i="60"/>
  <c r="S116" i="31"/>
  <c r="AE116" i="44"/>
  <c r="AI116" i="60"/>
  <c r="E116" i="29"/>
  <c r="S104" i="60"/>
  <c r="H103" i="60"/>
  <c r="N115" i="60"/>
  <c r="FI81" i="84"/>
  <c r="K92" i="31" s="1"/>
  <c r="G92" i="60"/>
  <c r="W116" i="60"/>
  <c r="S116" i="60"/>
  <c r="E104" i="29"/>
  <c r="AC92" i="60"/>
  <c r="E92" i="29"/>
  <c r="Q116" i="60"/>
  <c r="J116" i="29"/>
  <c r="I104" i="29"/>
  <c r="M103" i="76"/>
  <c r="Z103" i="60"/>
  <c r="G104" i="29"/>
  <c r="L92" i="29"/>
  <c r="K104" i="29"/>
  <c r="AF115" i="60"/>
  <c r="N103" i="60"/>
  <c r="Y116" i="60"/>
  <c r="AF103" i="60"/>
  <c r="AF91" i="60"/>
  <c r="J115" i="30"/>
  <c r="S92" i="60"/>
  <c r="I116" i="29"/>
  <c r="AE92" i="60"/>
  <c r="L116" i="29"/>
  <c r="Y104" i="60"/>
  <c r="M115" i="76"/>
  <c r="Z115" i="60"/>
  <c r="I92" i="29"/>
  <c r="G104" i="60"/>
  <c r="J92" i="29"/>
  <c r="M91" i="76"/>
  <c r="G116" i="29"/>
  <c r="G116" i="30"/>
  <c r="N91" i="60"/>
  <c r="W104" i="60"/>
  <c r="L104" i="29"/>
  <c r="AE104" i="60"/>
  <c r="G92" i="29"/>
  <c r="G92" i="30"/>
  <c r="H115" i="60"/>
  <c r="K116" i="29"/>
  <c r="Y92" i="60"/>
  <c r="J104" i="29"/>
  <c r="G116" i="60"/>
  <c r="J103" i="30"/>
  <c r="J91" i="30"/>
  <c r="Q92" i="60"/>
  <c r="AC104" i="60"/>
  <c r="AC116" i="60"/>
  <c r="AE116" i="60"/>
  <c r="H91" i="60"/>
  <c r="Z91" i="60"/>
  <c r="T103" i="60"/>
  <c r="DM202" i="84"/>
  <c r="CC93" i="84"/>
  <c r="N104" i="44" s="1"/>
  <c r="AC166" i="84"/>
  <c r="DE178" i="84"/>
  <c r="FK190" i="84"/>
  <c r="BY202" i="84"/>
  <c r="DM166" i="84"/>
  <c r="FQ81" i="84"/>
  <c r="O92" i="31" s="1"/>
  <c r="AR81" i="84"/>
  <c r="H92" i="58" s="1"/>
  <c r="FI166" i="84"/>
  <c r="DA178" i="84"/>
  <c r="AC190" i="84"/>
  <c r="DA166" i="84"/>
  <c r="DU81" i="84"/>
  <c r="K92" i="43" s="1"/>
  <c r="FL81" i="84"/>
  <c r="G92" i="31" s="1"/>
  <c r="FQ178" i="84"/>
  <c r="DA190" i="84"/>
  <c r="FP93" i="84"/>
  <c r="I104" i="31" s="1"/>
  <c r="BC190" i="84"/>
  <c r="AL93" i="84"/>
  <c r="AL81" i="84"/>
  <c r="FJ81" i="84"/>
  <c r="F92" i="31" s="1"/>
  <c r="FQ93" i="84"/>
  <c r="O104" i="31" s="1"/>
  <c r="DE81" i="84"/>
  <c r="BD92" i="44" s="1"/>
  <c r="FL93" i="84"/>
  <c r="G104" i="31" s="1"/>
  <c r="FJ420" i="84"/>
  <c r="DQ81" i="84"/>
  <c r="H92" i="32" s="1"/>
  <c r="K81" i="84"/>
  <c r="DM420" i="84"/>
  <c r="FP81" i="84"/>
  <c r="I92" i="31" s="1"/>
  <c r="CO93" i="84"/>
  <c r="AF104" i="44" s="1"/>
  <c r="AC81" i="84"/>
  <c r="AF81" i="84"/>
  <c r="CG420" i="84"/>
  <c r="DM93" i="84"/>
  <c r="R104" i="32" s="1"/>
  <c r="CK178" i="84"/>
  <c r="FK81" i="84"/>
  <c r="L92" i="31" s="1"/>
  <c r="FO93" i="84"/>
  <c r="N104" i="31" s="1"/>
  <c r="CG93" i="84"/>
  <c r="T104" i="44" s="1"/>
  <c r="FN81" i="84"/>
  <c r="H92" i="31" s="1"/>
  <c r="FH81" i="84"/>
  <c r="E92" i="31" s="1"/>
  <c r="FI420" i="84"/>
  <c r="DA408" i="84"/>
  <c r="DM81" i="84"/>
  <c r="R92" i="32" s="1"/>
  <c r="Z190" i="84"/>
  <c r="FF81" i="84"/>
  <c r="M92" i="32" s="1"/>
  <c r="Z81" i="84"/>
  <c r="FH190" i="84"/>
  <c r="CG190" i="84"/>
  <c r="BY166" i="84"/>
  <c r="CG105" i="84"/>
  <c r="T116" i="44" s="1"/>
  <c r="S116" i="44"/>
  <c r="DM190" i="84"/>
  <c r="CW81" i="84"/>
  <c r="AR92" i="44" s="1"/>
  <c r="K92" i="58"/>
  <c r="FH93" i="84"/>
  <c r="E104" i="31" s="1"/>
  <c r="E104" i="60"/>
  <c r="FJ93" i="84"/>
  <c r="F104" i="31" s="1"/>
  <c r="R104" i="31"/>
  <c r="H92" i="76"/>
  <c r="S104" i="29"/>
  <c r="FM93" i="84"/>
  <c r="M104" i="31" s="1"/>
  <c r="CW93" i="84"/>
  <c r="AR104" i="44" s="1"/>
  <c r="CO81" i="84"/>
  <c r="AF92" i="44" s="1"/>
  <c r="T104" i="58"/>
  <c r="DZ93" i="84"/>
  <c r="E104" i="76"/>
  <c r="K92" i="29"/>
  <c r="DA81" i="84"/>
  <c r="AX92" i="44" s="1"/>
  <c r="AW92" i="44"/>
  <c r="CK93" i="84"/>
  <c r="Z104" i="44" s="1"/>
  <c r="Y104" i="44"/>
  <c r="AC93" i="84"/>
  <c r="M104" i="60"/>
  <c r="FO81" i="84"/>
  <c r="N92" i="31" s="1"/>
  <c r="Z92" i="31"/>
  <c r="AR93" i="84"/>
  <c r="H104" i="58" s="1"/>
  <c r="E104" i="58"/>
  <c r="FM81" i="84"/>
  <c r="M92" i="31" s="1"/>
  <c r="AF166" i="84"/>
  <c r="CW214" i="84"/>
  <c r="CK190" i="84"/>
  <c r="E92" i="60"/>
  <c r="DI190" i="84"/>
  <c r="G104" i="30"/>
  <c r="DI81" i="84"/>
  <c r="BJ92" i="44" s="1"/>
  <c r="BI92" i="44"/>
  <c r="BY93" i="84"/>
  <c r="H104" i="44" s="1"/>
  <c r="E104" i="44"/>
  <c r="DU93" i="84"/>
  <c r="K104" i="43" s="1"/>
  <c r="E104" i="43"/>
  <c r="FQ202" i="84"/>
  <c r="T91" i="60"/>
  <c r="DZ81" i="84"/>
  <c r="F92" i="76"/>
  <c r="BC93" i="84"/>
  <c r="N104" i="58" s="1"/>
  <c r="AI81" i="84"/>
  <c r="FI105" i="84"/>
  <c r="K116" i="31" s="1"/>
  <c r="W116" i="31"/>
  <c r="E116" i="60"/>
  <c r="T115" i="60"/>
  <c r="DA93" i="84"/>
  <c r="AX104" i="44" s="1"/>
  <c r="FK93" i="84"/>
  <c r="L104" i="31" s="1"/>
  <c r="FM166" i="84"/>
  <c r="BC202" i="84"/>
  <c r="DE93" i="84"/>
  <c r="BD104" i="44" s="1"/>
  <c r="Z93" i="84"/>
  <c r="AI420" i="84"/>
  <c r="AI166" i="84"/>
  <c r="BC81" i="84"/>
  <c r="N92" i="58" s="1"/>
  <c r="CO202" i="84"/>
  <c r="DA420" i="84"/>
  <c r="FI93" i="84"/>
  <c r="K104" i="31" s="1"/>
  <c r="CS178" i="84"/>
  <c r="Z202" i="84"/>
  <c r="DZ432" i="84"/>
  <c r="FJ396" i="84"/>
  <c r="FO166" i="84"/>
  <c r="CS93" i="84"/>
  <c r="AL104" i="44" s="1"/>
  <c r="DQ408" i="84"/>
  <c r="K166" i="84"/>
  <c r="FF93" i="84"/>
  <c r="M104" i="32" s="1"/>
  <c r="K105" i="84"/>
  <c r="CO408" i="84"/>
  <c r="AC396" i="84"/>
  <c r="DI420" i="84"/>
  <c r="K202" i="84"/>
  <c r="FN420" i="84"/>
  <c r="FM190" i="84"/>
  <c r="FN93" i="84"/>
  <c r="H104" i="31" s="1"/>
  <c r="DQ93" i="84"/>
  <c r="H104" i="32" s="1"/>
  <c r="CK81" i="84"/>
  <c r="Z92" i="44" s="1"/>
  <c r="DU214" i="84"/>
  <c r="CK324" i="84"/>
  <c r="DZ190" i="84"/>
  <c r="FK166" i="84"/>
  <c r="K420" i="84"/>
  <c r="AF190" i="84"/>
  <c r="AC178" i="84"/>
  <c r="FL190" i="84"/>
  <c r="AC420" i="84"/>
  <c r="FJ202" i="84"/>
  <c r="DQ202" i="84"/>
  <c r="DI178" i="84"/>
  <c r="DZ408" i="84"/>
  <c r="FL202" i="84"/>
  <c r="DQ190" i="84"/>
  <c r="BY190" i="84"/>
  <c r="K93" i="84"/>
  <c r="AC105" i="84"/>
  <c r="DQ178" i="84"/>
  <c r="K178" i="84"/>
  <c r="DI166" i="84"/>
  <c r="BY420" i="84"/>
  <c r="FO178" i="84"/>
  <c r="FK202" i="84"/>
  <c r="FI190" i="84"/>
  <c r="CC408" i="84"/>
  <c r="DI408" i="84"/>
  <c r="DM178" i="84"/>
  <c r="CO324" i="84"/>
  <c r="FJ105" i="84"/>
  <c r="F116" i="31" s="1"/>
  <c r="FN178" i="84"/>
  <c r="BY396" i="84"/>
  <c r="DU202" i="84"/>
  <c r="FL432" i="84"/>
  <c r="AF432" i="84"/>
  <c r="BC432" i="84"/>
  <c r="CS166" i="84"/>
  <c r="CO190" i="84"/>
  <c r="FI214" i="84"/>
  <c r="AF324" i="84"/>
  <c r="DE190" i="84"/>
  <c r="FL324" i="84"/>
  <c r="AC408" i="84"/>
  <c r="FO408" i="84"/>
  <c r="AI408" i="84"/>
  <c r="CC190" i="84"/>
  <c r="DI324" i="84"/>
  <c r="FP408" i="84"/>
  <c r="FQ190" i="84"/>
  <c r="FM214" i="84"/>
  <c r="DQ105" i="84"/>
  <c r="H116" i="32" s="1"/>
  <c r="FN324" i="84"/>
  <c r="CO420" i="84"/>
  <c r="AF396" i="84"/>
  <c r="DI214" i="84"/>
  <c r="FM324" i="84"/>
  <c r="FH324" i="84"/>
  <c r="CG178" i="84"/>
  <c r="FF166" i="84"/>
  <c r="FQ166" i="84"/>
  <c r="BY178" i="84"/>
  <c r="CW166" i="84"/>
  <c r="AF202" i="84"/>
  <c r="DE214" i="84"/>
  <c r="FQ408" i="84"/>
  <c r="FL396" i="84"/>
  <c r="FN408" i="84"/>
  <c r="BY408" i="84"/>
  <c r="CC420" i="84"/>
  <c r="FJ190" i="84"/>
  <c r="FJ408" i="84"/>
  <c r="FN202" i="84"/>
  <c r="DZ214" i="84"/>
  <c r="FP105" i="84"/>
  <c r="I116" i="31" s="1"/>
  <c r="FK408" i="84"/>
  <c r="AF178" i="84"/>
  <c r="FL178" i="84"/>
  <c r="FQ214" i="84"/>
  <c r="CO105" i="84"/>
  <c r="AF116" i="44" s="1"/>
  <c r="FM178" i="84"/>
  <c r="DA105" i="84"/>
  <c r="AX116" i="44" s="1"/>
  <c r="FO324" i="84"/>
  <c r="CW420" i="84"/>
  <c r="AL408" i="84"/>
  <c r="CG202" i="84"/>
  <c r="FL166" i="84"/>
  <c r="DU178" i="84"/>
  <c r="DU190" i="84"/>
  <c r="DU105" i="84"/>
  <c r="BN289" i="84"/>
  <c r="B1564" i="84"/>
  <c r="FB1553" i="84"/>
  <c r="FC1553" i="84" s="1"/>
  <c r="A1553" i="84"/>
  <c r="DP167" i="84"/>
  <c r="BU191" i="84"/>
  <c r="BX167" i="84"/>
  <c r="CV167" i="84"/>
  <c r="AV179" i="84"/>
  <c r="AX179" i="84"/>
  <c r="CR191" i="84"/>
  <c r="DW167" i="84"/>
  <c r="X191" i="84"/>
  <c r="BN179" i="84"/>
  <c r="BO179" i="84"/>
  <c r="BV191" i="84"/>
  <c r="BH179" i="84"/>
  <c r="BT167" i="84"/>
  <c r="BX191" i="84"/>
  <c r="AN179" i="84"/>
  <c r="CM167" i="84"/>
  <c r="BH191" i="84"/>
  <c r="AU167" i="84"/>
  <c r="AU203" i="84"/>
  <c r="CY203" i="84"/>
  <c r="BN203" i="84"/>
  <c r="AX203" i="84"/>
  <c r="AT203" i="84"/>
  <c r="BL203" i="84"/>
  <c r="EG203" i="84"/>
  <c r="CF179" i="84"/>
  <c r="DK191" i="84"/>
  <c r="AW179" i="84"/>
  <c r="BA179" i="84"/>
  <c r="S179" i="84"/>
  <c r="AB179" i="84"/>
  <c r="S191" i="84"/>
  <c r="CR167" i="84"/>
  <c r="CJ191" i="84"/>
  <c r="BM179" i="84"/>
  <c r="AZ167" i="84"/>
  <c r="AP191" i="84"/>
  <c r="BS167" i="84"/>
  <c r="CE167" i="84"/>
  <c r="BB191" i="84"/>
  <c r="AW167" i="84"/>
  <c r="J179" i="84"/>
  <c r="AW191" i="84"/>
  <c r="U179" i="84"/>
  <c r="AO203" i="84"/>
  <c r="AK203" i="84"/>
  <c r="CB203" i="84"/>
  <c r="EB203" i="84"/>
  <c r="BX203" i="84"/>
  <c r="BW203" i="84"/>
  <c r="AN203" i="84"/>
  <c r="V179" i="84"/>
  <c r="EG191" i="84"/>
  <c r="DG167" i="84"/>
  <c r="BU167" i="84"/>
  <c r="AB191" i="84"/>
  <c r="AK167" i="84"/>
  <c r="CM191" i="84"/>
  <c r="CJ179" i="84"/>
  <c r="EB191" i="84"/>
  <c r="V191" i="84"/>
  <c r="CN179" i="84"/>
  <c r="CZ191" i="84"/>
  <c r="DC179" i="84"/>
  <c r="AV167" i="84"/>
  <c r="CJ167" i="84"/>
  <c r="AQ179" i="84"/>
  <c r="AX167" i="84"/>
  <c r="AX191" i="84"/>
  <c r="DY191" i="84"/>
  <c r="DK203" i="84"/>
  <c r="X203" i="84"/>
  <c r="Q203" i="84"/>
  <c r="DO203" i="84"/>
  <c r="CI203" i="84"/>
  <c r="CR203" i="84"/>
  <c r="AY203" i="84"/>
  <c r="H179" i="84"/>
  <c r="U191" i="84"/>
  <c r="DO167" i="84"/>
  <c r="DH179" i="84"/>
  <c r="BA191" i="84"/>
  <c r="DT179" i="84"/>
  <c r="BJ191" i="84"/>
  <c r="DK167" i="84"/>
  <c r="CN191" i="84"/>
  <c r="BG191" i="84"/>
  <c r="CB167" i="84"/>
  <c r="BF191" i="84"/>
  <c r="AY191" i="84"/>
  <c r="BV167" i="84"/>
  <c r="BB179" i="84"/>
  <c r="CQ191" i="84"/>
  <c r="I167" i="84"/>
  <c r="BR191" i="84"/>
  <c r="CF191" i="84"/>
  <c r="CZ203" i="84"/>
  <c r="BQ203" i="84"/>
  <c r="DW203" i="84"/>
  <c r="BF203" i="84"/>
  <c r="DD203" i="84"/>
  <c r="V203" i="84"/>
  <c r="BU203" i="84"/>
  <c r="AY167" i="84"/>
  <c r="DP191" i="84"/>
  <c r="BI167" i="84"/>
  <c r="S167" i="84"/>
  <c r="DX191" i="84"/>
  <c r="X179" i="84"/>
  <c r="BP191" i="84"/>
  <c r="BU179" i="84"/>
  <c r="BE179" i="84"/>
  <c r="EE191" i="84"/>
  <c r="BM167" i="84"/>
  <c r="DW179" i="84"/>
  <c r="CY191" i="84"/>
  <c r="DP179" i="84"/>
  <c r="EG179" i="84"/>
  <c r="AK191" i="84"/>
  <c r="CU167" i="84"/>
  <c r="AZ191" i="84"/>
  <c r="AU191" i="84"/>
  <c r="AQ203" i="84"/>
  <c r="EF203" i="84"/>
  <c r="BJ203" i="84"/>
  <c r="U203" i="84"/>
  <c r="CQ203" i="84"/>
  <c r="CA203" i="84"/>
  <c r="BT203" i="84"/>
  <c r="AT167" i="84"/>
  <c r="BW179" i="84"/>
  <c r="Q191" i="84"/>
  <c r="Q167" i="84"/>
  <c r="DS191" i="84"/>
  <c r="AH167" i="84"/>
  <c r="BW191" i="84"/>
  <c r="R167" i="84"/>
  <c r="CZ167" i="84"/>
  <c r="Y191" i="84"/>
  <c r="BQ179" i="84"/>
  <c r="BJ167" i="84"/>
  <c r="T191" i="84"/>
  <c r="BS179" i="84"/>
  <c r="CB179" i="84"/>
  <c r="ED191" i="84"/>
  <c r="CY179" i="84"/>
  <c r="AP179" i="84"/>
  <c r="BN191" i="84"/>
  <c r="P203" i="84"/>
  <c r="ED203" i="84"/>
  <c r="DH203" i="84"/>
  <c r="CM203" i="84"/>
  <c r="AH203" i="84"/>
  <c r="AZ203" i="84"/>
  <c r="BG203" i="84"/>
  <c r="BK179" i="84"/>
  <c r="BR179" i="84"/>
  <c r="J191" i="84"/>
  <c r="BG179" i="84"/>
  <c r="R191" i="84"/>
  <c r="BW167" i="84"/>
  <c r="I191" i="84"/>
  <c r="X167" i="84"/>
  <c r="AZ179" i="84"/>
  <c r="CU191" i="84"/>
  <c r="CV179" i="84"/>
  <c r="Y179" i="84"/>
  <c r="AV191" i="84"/>
  <c r="BX179" i="84"/>
  <c r="H167" i="84"/>
  <c r="AE191" i="84"/>
  <c r="BO167" i="84"/>
  <c r="T167" i="84"/>
  <c r="EC191" i="84"/>
  <c r="AW203" i="84"/>
  <c r="Y203" i="84"/>
  <c r="DS203" i="84"/>
  <c r="I203" i="84"/>
  <c r="BE203" i="84"/>
  <c r="BK203" i="84"/>
  <c r="BO203" i="84"/>
  <c r="BP167" i="84"/>
  <c r="CF167" i="84"/>
  <c r="CG167" i="84" s="1"/>
  <c r="CB191" i="84"/>
  <c r="AE167" i="84"/>
  <c r="BL191" i="84"/>
  <c r="CQ179" i="84"/>
  <c r="DD167" i="84"/>
  <c r="T179" i="84"/>
  <c r="U167" i="84"/>
  <c r="DO191" i="84"/>
  <c r="EI167" i="84"/>
  <c r="I179" i="84"/>
  <c r="BI191" i="84"/>
  <c r="DD191" i="84"/>
  <c r="Y167" i="84"/>
  <c r="DG191" i="84"/>
  <c r="DD179" i="84"/>
  <c r="AY179" i="84"/>
  <c r="CA191" i="84"/>
  <c r="AV203" i="84"/>
  <c r="CN203" i="84"/>
  <c r="BR203" i="84"/>
  <c r="DC203" i="84"/>
  <c r="EH203" i="84"/>
  <c r="EC203" i="84"/>
  <c r="T203" i="84"/>
  <c r="CU179" i="84"/>
  <c r="BK167" i="84"/>
  <c r="DH191" i="84"/>
  <c r="DH167" i="84"/>
  <c r="AT191" i="84"/>
  <c r="J167" i="84"/>
  <c r="P179" i="84"/>
  <c r="Q179" i="84"/>
  <c r="V167" i="84"/>
  <c r="AO191" i="84"/>
  <c r="DK179" i="84"/>
  <c r="AK179" i="84"/>
  <c r="BQ191" i="84"/>
  <c r="AQ191" i="84"/>
  <c r="AB167" i="84"/>
  <c r="CI191" i="84"/>
  <c r="CQ167" i="84"/>
  <c r="CN167" i="84"/>
  <c r="BK191" i="84"/>
  <c r="W203" i="84"/>
  <c r="R203" i="84"/>
  <c r="BB203" i="84"/>
  <c r="DL203" i="84"/>
  <c r="BP203" i="84"/>
  <c r="CF203" i="84"/>
  <c r="DY203" i="84"/>
  <c r="DC167" i="84"/>
  <c r="P167" i="84"/>
  <c r="DW191" i="84"/>
  <c r="DS179" i="84"/>
  <c r="W167" i="84"/>
  <c r="CA179" i="84"/>
  <c r="DT167" i="84"/>
  <c r="CE191" i="84"/>
  <c r="BL179" i="84"/>
  <c r="DS167" i="84"/>
  <c r="AN191" i="84"/>
  <c r="BN167" i="84"/>
  <c r="FI167" i="84" s="1"/>
  <c r="BE191" i="84"/>
  <c r="EF191" i="84"/>
  <c r="BJ179" i="84"/>
  <c r="BM191" i="84"/>
  <c r="AU179" i="84"/>
  <c r="CA167" i="84"/>
  <c r="AB203" i="84"/>
  <c r="H203" i="84"/>
  <c r="DT203" i="84"/>
  <c r="AP203" i="84"/>
  <c r="CJ203" i="84"/>
  <c r="CE203" i="84"/>
  <c r="BS203" i="84"/>
  <c r="AH179" i="84"/>
  <c r="BO191" i="84"/>
  <c r="AE179" i="84"/>
  <c r="DL191" i="84"/>
  <c r="W179" i="84"/>
  <c r="EH179" i="84"/>
  <c r="BR167" i="84"/>
  <c r="CE179" i="84"/>
  <c r="BT191" i="84"/>
  <c r="AO179" i="84"/>
  <c r="DL179" i="84"/>
  <c r="H191" i="84"/>
  <c r="CY167" i="84"/>
  <c r="BI179" i="84"/>
  <c r="W191" i="84"/>
  <c r="DL167" i="84"/>
  <c r="BV179" i="84"/>
  <c r="AH191" i="84"/>
  <c r="CI179" i="84"/>
  <c r="BI203" i="84"/>
  <c r="DX203" i="84"/>
  <c r="EE203" i="84"/>
  <c r="CV203" i="84"/>
  <c r="CU203" i="84"/>
  <c r="AE203" i="84"/>
  <c r="J203" i="84"/>
  <c r="BL167" i="84"/>
  <c r="BS191" i="84"/>
  <c r="BF179" i="84"/>
  <c r="DC191" i="84"/>
  <c r="R179" i="84"/>
  <c r="BP179" i="84"/>
  <c r="DO179" i="84"/>
  <c r="CZ179" i="84"/>
  <c r="DT191" i="84"/>
  <c r="BT179" i="84"/>
  <c r="BQ167" i="84"/>
  <c r="EH191" i="84"/>
  <c r="CR179" i="84"/>
  <c r="DG179" i="84"/>
  <c r="CV191" i="84"/>
  <c r="CM179" i="84"/>
  <c r="AT179" i="84"/>
  <c r="P191" i="84"/>
  <c r="CI167" i="84"/>
  <c r="BH203" i="84"/>
  <c r="S203" i="84"/>
  <c r="BV203" i="84"/>
  <c r="DG203" i="84"/>
  <c r="DP203" i="84"/>
  <c r="BM203" i="84"/>
  <c r="BA203" i="84"/>
  <c r="AI93" i="84"/>
  <c r="H289" i="84"/>
  <c r="AR178" i="84"/>
  <c r="AR190" i="84"/>
  <c r="K190" i="84"/>
  <c r="CS190" i="84"/>
  <c r="DU166" i="84"/>
  <c r="AL324" i="84"/>
  <c r="CE313" i="84"/>
  <c r="DG289" i="84"/>
  <c r="DE202" i="84"/>
  <c r="CC166" i="84"/>
  <c r="D435" i="84"/>
  <c r="F434" i="84"/>
  <c r="A434" i="84" s="1"/>
  <c r="CC81" i="84"/>
  <c r="N92" i="44" s="1"/>
  <c r="FF432" i="84"/>
  <c r="EG313" i="84"/>
  <c r="AP289" i="84"/>
  <c r="AR202" i="84"/>
  <c r="AL190" i="84"/>
  <c r="FO190" i="84"/>
  <c r="CK214" i="84"/>
  <c r="DE105" i="84"/>
  <c r="BD116" i="44" s="1"/>
  <c r="BC324" i="84"/>
  <c r="CW432" i="84"/>
  <c r="BV313" i="84"/>
  <c r="CA301" i="84"/>
  <c r="FF178" i="84"/>
  <c r="CK166" i="84"/>
  <c r="CO432" i="84"/>
  <c r="BF313" i="84"/>
  <c r="BI301" i="84"/>
  <c r="FF190" i="84"/>
  <c r="CC202" i="84"/>
  <c r="FF202" i="84"/>
  <c r="CC178" i="84"/>
  <c r="AF408" i="84"/>
  <c r="FL408" i="84"/>
  <c r="BB313" i="84"/>
  <c r="I289" i="84"/>
  <c r="Z178" i="84"/>
  <c r="FI178" i="84"/>
  <c r="FI202" i="84"/>
  <c r="CK202" i="84"/>
  <c r="CG166" i="84"/>
  <c r="AR214" i="84"/>
  <c r="DA214" i="84"/>
  <c r="AI214" i="84"/>
  <c r="FK324" i="84"/>
  <c r="DQ324" i="84"/>
  <c r="AL432" i="84"/>
  <c r="FQ432" i="84"/>
  <c r="BY432" i="84"/>
  <c r="P313" i="84"/>
  <c r="DC289" i="84"/>
  <c r="FN190" i="84"/>
  <c r="CO166" i="84"/>
  <c r="FO202" i="84"/>
  <c r="DQ166" i="84"/>
  <c r="DZ202" i="84"/>
  <c r="AI178" i="84"/>
  <c r="FM105" i="84"/>
  <c r="M116" i="31" s="1"/>
  <c r="BY105" i="84"/>
  <c r="H116" i="44" s="1"/>
  <c r="AF93" i="84"/>
  <c r="CC432" i="84"/>
  <c r="AO313" i="84"/>
  <c r="BI289" i="84"/>
  <c r="DE166" i="84"/>
  <c r="Z166" i="84"/>
  <c r="AI190" i="84"/>
  <c r="CO178" i="84"/>
  <c r="AI324" i="84"/>
  <c r="Z432" i="84"/>
  <c r="K432" i="84"/>
  <c r="DE408" i="84"/>
  <c r="FM396" i="84"/>
  <c r="P289" i="84"/>
  <c r="BM289" i="84"/>
  <c r="FP166" i="84"/>
  <c r="FP178" i="84"/>
  <c r="DI202" i="84"/>
  <c r="FH178" i="84"/>
  <c r="FN166" i="84"/>
  <c r="CS202" i="84"/>
  <c r="AL178" i="84"/>
  <c r="BC105" i="84"/>
  <c r="N116" i="58" s="1"/>
  <c r="FJ324" i="84"/>
  <c r="CG81" i="84"/>
  <c r="T92" i="44" s="1"/>
  <c r="CO396" i="84"/>
  <c r="FM408" i="84"/>
  <c r="BU289" i="84"/>
  <c r="CQ289" i="84"/>
  <c r="AC202" i="84"/>
  <c r="AI202" i="84"/>
  <c r="CW178" i="84"/>
  <c r="FH202" i="84"/>
  <c r="CS105" i="84"/>
  <c r="AL116" i="44" s="1"/>
  <c r="FK432" i="84"/>
  <c r="DU432" i="84"/>
  <c r="CG396" i="84"/>
  <c r="DE396" i="84"/>
  <c r="Z420" i="84"/>
  <c r="BL289" i="84"/>
  <c r="CW202" i="84"/>
  <c r="CW190" i="84"/>
  <c r="FK178" i="84"/>
  <c r="AL166" i="84"/>
  <c r="FJ178" i="84"/>
  <c r="AL202" i="84"/>
  <c r="EF106" i="84"/>
  <c r="DT106" i="84"/>
  <c r="DH106" i="84"/>
  <c r="CV106" i="84"/>
  <c r="CJ106" i="84"/>
  <c r="BX106" i="84"/>
  <c r="BL106" i="84"/>
  <c r="AZ106" i="84"/>
  <c r="AN106" i="84"/>
  <c r="AB106" i="84"/>
  <c r="P106" i="84"/>
  <c r="EE106" i="84"/>
  <c r="DS106" i="84"/>
  <c r="DG106" i="84"/>
  <c r="CU106" i="84"/>
  <c r="CI106" i="84"/>
  <c r="BW106" i="84"/>
  <c r="BK106" i="84"/>
  <c r="AY106" i="84"/>
  <c r="ED106" i="84"/>
  <c r="BV106" i="84"/>
  <c r="BJ106" i="84"/>
  <c r="AX106" i="84"/>
  <c r="EC106" i="84"/>
  <c r="BU106" i="84"/>
  <c r="BI106" i="84"/>
  <c r="AW106" i="84"/>
  <c r="AK106" i="84"/>
  <c r="Y106" i="84"/>
  <c r="EB106" i="84"/>
  <c r="DP106" i="84"/>
  <c r="DD106" i="84"/>
  <c r="CR106" i="84"/>
  <c r="CF106" i="84"/>
  <c r="BT106" i="84"/>
  <c r="BH106" i="84"/>
  <c r="AV106" i="84"/>
  <c r="X106" i="84"/>
  <c r="DO106" i="84"/>
  <c r="DC106" i="84"/>
  <c r="CQ106" i="84"/>
  <c r="CE106" i="84"/>
  <c r="BS106" i="84"/>
  <c r="BG106" i="84"/>
  <c r="AU106" i="84"/>
  <c r="W106" i="84"/>
  <c r="BR106" i="84"/>
  <c r="BF106" i="84"/>
  <c r="AT106" i="84"/>
  <c r="AH106" i="84"/>
  <c r="V106" i="84"/>
  <c r="J106" i="84"/>
  <c r="FC106" i="84"/>
  <c r="FD106" i="84" s="1"/>
  <c r="DY106" i="84"/>
  <c r="BQ106" i="84"/>
  <c r="BE106" i="84"/>
  <c r="U106" i="84"/>
  <c r="I106" i="84"/>
  <c r="FB106" i="84"/>
  <c r="DX106" i="84"/>
  <c r="DL106" i="84"/>
  <c r="CZ106" i="84"/>
  <c r="CN106" i="84"/>
  <c r="CB106" i="84"/>
  <c r="BP106" i="84"/>
  <c r="T106" i="84"/>
  <c r="H106" i="84"/>
  <c r="EG106" i="84"/>
  <c r="BM106" i="84"/>
  <c r="BA106" i="84"/>
  <c r="AO106" i="84"/>
  <c r="Q106" i="84"/>
  <c r="A106" i="84"/>
  <c r="DW106" i="84"/>
  <c r="BB106" i="84"/>
  <c r="DK106" i="84"/>
  <c r="AQ106" i="84"/>
  <c r="AP106" i="84"/>
  <c r="CY106" i="84"/>
  <c r="AE106" i="84"/>
  <c r="CM106" i="84"/>
  <c r="S106" i="84"/>
  <c r="R106" i="84"/>
  <c r="BO106" i="84"/>
  <c r="EH106" i="84"/>
  <c r="Q117" i="30" s="1"/>
  <c r="BN106" i="84"/>
  <c r="CA106" i="84"/>
  <c r="B107" i="84"/>
  <c r="CS324" i="84"/>
  <c r="A1569" i="84"/>
  <c r="FB1569" i="84"/>
  <c r="FC1569" i="84" s="1"/>
  <c r="B1580" i="84"/>
  <c r="FB1562" i="84"/>
  <c r="FC1562" i="84" s="1"/>
  <c r="A1562" i="84"/>
  <c r="B1573" i="84"/>
  <c r="CI313" i="84"/>
  <c r="BP313" i="84"/>
  <c r="BU313" i="84"/>
  <c r="AQ313" i="84"/>
  <c r="DX313" i="84"/>
  <c r="EH313" i="84"/>
  <c r="I313" i="84"/>
  <c r="H301" i="84"/>
  <c r="Q301" i="84"/>
  <c r="AQ289" i="84"/>
  <c r="X301" i="84"/>
  <c r="DP289" i="84"/>
  <c r="AU289" i="84"/>
  <c r="AT301" i="84"/>
  <c r="BW289" i="84"/>
  <c r="V301" i="84"/>
  <c r="FM301" i="84" s="1"/>
  <c r="BE289" i="84"/>
  <c r="Y301" i="84"/>
  <c r="BP289" i="84"/>
  <c r="DS301" i="84"/>
  <c r="AE289" i="84"/>
  <c r="FD1554" i="84"/>
  <c r="BY214" i="84"/>
  <c r="AF214" i="84"/>
  <c r="FK214" i="84"/>
  <c r="FL214" i="84"/>
  <c r="Z214" i="84"/>
  <c r="FF105" i="84"/>
  <c r="M116" i="32" s="1"/>
  <c r="AI105" i="84"/>
  <c r="FP396" i="84"/>
  <c r="FF396" i="84"/>
  <c r="FH420" i="84"/>
  <c r="CS420" i="84"/>
  <c r="CG408" i="84"/>
  <c r="FD1558" i="84"/>
  <c r="B1570" i="84"/>
  <c r="A1559" i="84"/>
  <c r="FB1559" i="84"/>
  <c r="FC1559" i="84" s="1"/>
  <c r="B436" i="84"/>
  <c r="FC435" i="84"/>
  <c r="FD435" i="84" s="1"/>
  <c r="FB435" i="84"/>
  <c r="BR313" i="84"/>
  <c r="BQ313" i="84"/>
  <c r="CV313" i="84"/>
  <c r="CQ313" i="84"/>
  <c r="BG313" i="84"/>
  <c r="ED313" i="84"/>
  <c r="J313" i="84"/>
  <c r="T301" i="84"/>
  <c r="DK289" i="84"/>
  <c r="EG289" i="84"/>
  <c r="ED301" i="84"/>
  <c r="AY289" i="84"/>
  <c r="EH289" i="84"/>
  <c r="AN289" i="84"/>
  <c r="EC301" i="84"/>
  <c r="AO289" i="84"/>
  <c r="CJ301" i="84"/>
  <c r="AK301" i="84"/>
  <c r="AZ301" i="84"/>
  <c r="DH289" i="84"/>
  <c r="CR289" i="84"/>
  <c r="CC214" i="84"/>
  <c r="AL214" i="84"/>
  <c r="EB325" i="84"/>
  <c r="DP325" i="84"/>
  <c r="DD325" i="84"/>
  <c r="CR325" i="84"/>
  <c r="CF325" i="84"/>
  <c r="BT325" i="84"/>
  <c r="BH325" i="84"/>
  <c r="AT325" i="84"/>
  <c r="AH325" i="84"/>
  <c r="V325" i="84"/>
  <c r="I325" i="84"/>
  <c r="DO325" i="84"/>
  <c r="DC325" i="84"/>
  <c r="CQ325" i="84"/>
  <c r="CE325" i="84"/>
  <c r="BS325" i="84"/>
  <c r="BG325" i="84"/>
  <c r="U325" i="84"/>
  <c r="H325" i="84"/>
  <c r="FC325" i="84"/>
  <c r="FD325" i="84" s="1"/>
  <c r="DY325" i="84"/>
  <c r="BQ325" i="84"/>
  <c r="BE325" i="84"/>
  <c r="AQ325" i="84"/>
  <c r="AE325" i="84"/>
  <c r="S325" i="84"/>
  <c r="FB325" i="84"/>
  <c r="DX325" i="84"/>
  <c r="DL325" i="84"/>
  <c r="CZ325" i="84"/>
  <c r="CN325" i="84"/>
  <c r="CB325" i="84"/>
  <c r="BP325" i="84"/>
  <c r="AP325" i="84"/>
  <c r="R325" i="84"/>
  <c r="DW325" i="84"/>
  <c r="DK325" i="84"/>
  <c r="CY325" i="84"/>
  <c r="CM325" i="84"/>
  <c r="CA325" i="84"/>
  <c r="BO325" i="84"/>
  <c r="AO325" i="84"/>
  <c r="P325" i="84"/>
  <c r="EF325" i="84"/>
  <c r="DT325" i="84"/>
  <c r="DH325" i="84"/>
  <c r="CV325" i="84"/>
  <c r="CJ325" i="84"/>
  <c r="BX325" i="84"/>
  <c r="BL325" i="84"/>
  <c r="AY325" i="84"/>
  <c r="BB325" i="84"/>
  <c r="AB325" i="84"/>
  <c r="BA325" i="84"/>
  <c r="DS325" i="84"/>
  <c r="CU325" i="84"/>
  <c r="BW325" i="84"/>
  <c r="AX325" i="84"/>
  <c r="Y325" i="84"/>
  <c r="BV325" i="84"/>
  <c r="AV325" i="84"/>
  <c r="X325" i="84"/>
  <c r="BU325" i="84"/>
  <c r="AU325" i="84"/>
  <c r="W325" i="84"/>
  <c r="BR325" i="84"/>
  <c r="T325" i="84"/>
  <c r="EH325" i="84"/>
  <c r="BN325" i="84"/>
  <c r="AN325" i="84"/>
  <c r="EE325" i="84"/>
  <c r="DG325" i="84"/>
  <c r="CI325" i="84"/>
  <c r="BK325" i="84"/>
  <c r="AK325" i="84"/>
  <c r="J325" i="84"/>
  <c r="EG325" i="84"/>
  <c r="BM325" i="84"/>
  <c r="ED325" i="84"/>
  <c r="BJ325" i="84"/>
  <c r="EC325" i="84"/>
  <c r="BI325" i="84"/>
  <c r="BF325" i="84"/>
  <c r="B326" i="84"/>
  <c r="FB1568" i="84"/>
  <c r="FC1568" i="84" s="1"/>
  <c r="A1568" i="84"/>
  <c r="B1579" i="84"/>
  <c r="CK432" i="84"/>
  <c r="DI432" i="84"/>
  <c r="CS396" i="84"/>
  <c r="AL396" i="84"/>
  <c r="FD1551" i="84"/>
  <c r="DP313" i="84"/>
  <c r="EE313" i="84"/>
  <c r="CN313" i="84"/>
  <c r="DT313" i="84"/>
  <c r="CF313" i="84"/>
  <c r="EB313" i="84"/>
  <c r="BK313" i="84"/>
  <c r="DK301" i="84"/>
  <c r="U301" i="84"/>
  <c r="CR301" i="84"/>
  <c r="DL289" i="84"/>
  <c r="EE301" i="84"/>
  <c r="W301" i="84"/>
  <c r="AV289" i="84"/>
  <c r="CV289" i="84"/>
  <c r="DH301" i="84"/>
  <c r="BV301" i="84"/>
  <c r="CB301" i="84"/>
  <c r="BL301" i="84"/>
  <c r="BA301" i="84"/>
  <c r="AB301" i="84"/>
  <c r="AC301" i="84" s="1"/>
  <c r="EF215" i="84"/>
  <c r="DT215" i="84"/>
  <c r="DH215" i="84"/>
  <c r="CV215" i="84"/>
  <c r="CJ215" i="84"/>
  <c r="BX215" i="84"/>
  <c r="BL215" i="84"/>
  <c r="AZ215" i="84"/>
  <c r="AN215" i="84"/>
  <c r="AB215" i="84"/>
  <c r="P215" i="84"/>
  <c r="EE215" i="84"/>
  <c r="DS215" i="84"/>
  <c r="DG215" i="84"/>
  <c r="CU215" i="84"/>
  <c r="CI215" i="84"/>
  <c r="BW215" i="84"/>
  <c r="BK215" i="84"/>
  <c r="AY215" i="84"/>
  <c r="A215" i="84"/>
  <c r="ED215" i="84"/>
  <c r="BV215" i="84"/>
  <c r="BJ215" i="84"/>
  <c r="AX215" i="84"/>
  <c r="B216" i="84"/>
  <c r="EC215" i="84"/>
  <c r="BU215" i="84"/>
  <c r="BI215" i="84"/>
  <c r="AW215" i="84"/>
  <c r="AK215" i="84"/>
  <c r="Y215" i="84"/>
  <c r="EB215" i="84"/>
  <c r="DP215" i="84"/>
  <c r="DD215" i="84"/>
  <c r="CR215" i="84"/>
  <c r="CF215" i="84"/>
  <c r="BT215" i="84"/>
  <c r="BH215" i="84"/>
  <c r="AV215" i="84"/>
  <c r="X215" i="84"/>
  <c r="DO215" i="84"/>
  <c r="DC215" i="84"/>
  <c r="CQ215" i="84"/>
  <c r="CE215" i="84"/>
  <c r="BS215" i="84"/>
  <c r="BG215" i="84"/>
  <c r="AU215" i="84"/>
  <c r="W215" i="84"/>
  <c r="BR215" i="84"/>
  <c r="BF215" i="84"/>
  <c r="AT215" i="84"/>
  <c r="AH215" i="84"/>
  <c r="V215" i="84"/>
  <c r="J215" i="84"/>
  <c r="CB215" i="84"/>
  <c r="BB215" i="84"/>
  <c r="U215" i="84"/>
  <c r="EH215" i="84"/>
  <c r="CA215" i="84"/>
  <c r="BA215" i="84"/>
  <c r="T215" i="84"/>
  <c r="EG215" i="84"/>
  <c r="CZ215" i="84"/>
  <c r="S215" i="84"/>
  <c r="DY215" i="84"/>
  <c r="CY215" i="84"/>
  <c r="R215" i="84"/>
  <c r="DX215" i="84"/>
  <c r="BQ215" i="84"/>
  <c r="AQ215" i="84"/>
  <c r="Q215" i="84"/>
  <c r="DW215" i="84"/>
  <c r="BP215" i="84"/>
  <c r="AP215" i="84"/>
  <c r="I215" i="84"/>
  <c r="BO215" i="84"/>
  <c r="AO215" i="84"/>
  <c r="H215" i="84"/>
  <c r="CN215" i="84"/>
  <c r="BN215" i="84"/>
  <c r="CM215" i="84"/>
  <c r="BM215" i="84"/>
  <c r="FC215" i="84"/>
  <c r="FD215" i="84" s="1"/>
  <c r="DK215" i="84"/>
  <c r="BE215" i="84"/>
  <c r="AE215" i="84"/>
  <c r="FB215" i="84"/>
  <c r="DL215" i="84"/>
  <c r="FJ214" i="84"/>
  <c r="CO214" i="84"/>
  <c r="AR324" i="84"/>
  <c r="AC324" i="84"/>
  <c r="CC324" i="84"/>
  <c r="DE432" i="84"/>
  <c r="Z408" i="84"/>
  <c r="K408" i="84"/>
  <c r="AL420" i="84"/>
  <c r="DU408" i="84"/>
  <c r="FL420" i="84"/>
  <c r="AK313" i="84"/>
  <c r="W313" i="84"/>
  <c r="AH313" i="84"/>
  <c r="AP313" i="84"/>
  <c r="CM313" i="84"/>
  <c r="AV313" i="84"/>
  <c r="AT313" i="84"/>
  <c r="CM289" i="84"/>
  <c r="BE301" i="84"/>
  <c r="BA289" i="84"/>
  <c r="DO289" i="84"/>
  <c r="BG301" i="84"/>
  <c r="AU301" i="84"/>
  <c r="BW301" i="84"/>
  <c r="BN301" i="84"/>
  <c r="BJ301" i="84"/>
  <c r="CA289" i="84"/>
  <c r="BU301" i="84"/>
  <c r="DW301" i="84"/>
  <c r="BM301" i="84"/>
  <c r="FI408" i="84"/>
  <c r="AC214" i="84"/>
  <c r="DA324" i="84"/>
  <c r="FD1557" i="84"/>
  <c r="FD1552" i="84"/>
  <c r="CC396" i="84"/>
  <c r="D326" i="84"/>
  <c r="F325" i="84"/>
  <c r="A325" i="84" s="1"/>
  <c r="BL313" i="84"/>
  <c r="AX313" i="84"/>
  <c r="CY313" i="84"/>
  <c r="DL313" i="84"/>
  <c r="BW313" i="84"/>
  <c r="DS313" i="84"/>
  <c r="CR313" i="84"/>
  <c r="Y289" i="84"/>
  <c r="AW301" i="84"/>
  <c r="BX289" i="84"/>
  <c r="AQ301" i="84"/>
  <c r="CJ289" i="84"/>
  <c r="AN301" i="84"/>
  <c r="CU301" i="84"/>
  <c r="P301" i="84"/>
  <c r="CZ289" i="84"/>
  <c r="R301" i="84"/>
  <c r="DD289" i="84"/>
  <c r="DD301" i="84"/>
  <c r="A1565" i="84"/>
  <c r="FB1565" i="84"/>
  <c r="FC1565" i="84" s="1"/>
  <c r="B1576" i="84"/>
  <c r="EM8" i="84"/>
  <c r="W12" i="33" s="1"/>
  <c r="AB8" i="84"/>
  <c r="M19" i="60" s="1"/>
  <c r="BS9" i="84"/>
  <c r="T20" i="31" s="1"/>
  <c r="EL9" i="84"/>
  <c r="Q13" i="33" s="1"/>
  <c r="AH10" i="84"/>
  <c r="Y21" i="60" s="1"/>
  <c r="BK10" i="84"/>
  <c r="EN6" i="84"/>
  <c r="G10" i="33" s="1"/>
  <c r="BP6" i="84"/>
  <c r="X17" i="31" s="1"/>
  <c r="AU8" i="84"/>
  <c r="X19" i="29" s="1"/>
  <c r="BJ8" i="84"/>
  <c r="J19" i="29" s="1"/>
  <c r="BQ8" i="84"/>
  <c r="S19" i="31" s="1"/>
  <c r="T8" i="84"/>
  <c r="T19" i="32" s="1"/>
  <c r="BI8" i="84"/>
  <c r="I19" i="29" s="1"/>
  <c r="AV8" i="84"/>
  <c r="Y19" i="29" s="1"/>
  <c r="BS8" i="84"/>
  <c r="T19" i="31" s="1"/>
  <c r="EI8" i="84"/>
  <c r="AC12" i="33" s="1"/>
  <c r="Q225" i="84"/>
  <c r="AT8" i="84"/>
  <c r="L19" i="29" s="1"/>
  <c r="BK8" i="84"/>
  <c r="K19" i="29" s="1"/>
  <c r="I8" i="84"/>
  <c r="G19" i="30" s="1"/>
  <c r="AW8" i="84"/>
  <c r="Z19" i="29" s="1"/>
  <c r="BU8" i="84"/>
  <c r="U19" i="31" s="1"/>
  <c r="W8" i="84"/>
  <c r="W19" i="60" s="1"/>
  <c r="S8" i="84"/>
  <c r="E19" i="29" s="1"/>
  <c r="U8" i="84"/>
  <c r="K19" i="60" s="1"/>
  <c r="EL8" i="84"/>
  <c r="Q12" i="33" s="1"/>
  <c r="BR8" i="84"/>
  <c r="Y19" i="31" s="1"/>
  <c r="BO8" i="84"/>
  <c r="R19" i="31" s="1"/>
  <c r="J8" i="84"/>
  <c r="I19" i="30" s="1"/>
  <c r="AE8" i="84"/>
  <c r="S19" i="60" s="1"/>
  <c r="P8" i="84"/>
  <c r="K19" i="32" s="1"/>
  <c r="DK8" i="84"/>
  <c r="O19" i="32" s="1"/>
  <c r="BM8" i="84"/>
  <c r="Q19" i="31" s="1"/>
  <c r="EJ8" i="84"/>
  <c r="E12" i="33" s="1"/>
  <c r="X8" i="84"/>
  <c r="AC19" i="60" s="1"/>
  <c r="AK6" i="84"/>
  <c r="AE17" i="60" s="1"/>
  <c r="H8" i="84"/>
  <c r="E19" i="30" s="1"/>
  <c r="EQ8" i="84"/>
  <c r="M12" i="33" s="1"/>
  <c r="AH8" i="84"/>
  <c r="Y19" i="60" s="1"/>
  <c r="EJ6" i="84"/>
  <c r="E10" i="33" s="1"/>
  <c r="DL8" i="84"/>
  <c r="Q19" i="32" s="1"/>
  <c r="BL8" i="84"/>
  <c r="G19" i="29" s="1"/>
  <c r="DP8" i="84"/>
  <c r="G19" i="32" s="1"/>
  <c r="BT8" i="84"/>
  <c r="Z19" i="31" s="1"/>
  <c r="AK8" i="84"/>
  <c r="AE19" i="60" s="1"/>
  <c r="Q6" i="84"/>
  <c r="AI17" i="60" s="1"/>
  <c r="EW8" i="84"/>
  <c r="Y12" i="33" s="1"/>
  <c r="J7" i="84"/>
  <c r="I18" i="30" s="1"/>
  <c r="EJ7" i="84"/>
  <c r="E11" i="33" s="1"/>
  <c r="BR7" i="84"/>
  <c r="Y18" i="31" s="1"/>
  <c r="BO9" i="84"/>
  <c r="R20" i="31" s="1"/>
  <c r="W9" i="84"/>
  <c r="W20" i="60" s="1"/>
  <c r="BP9" i="84"/>
  <c r="X20" i="31" s="1"/>
  <c r="X7" i="84"/>
  <c r="AC18" i="60" s="1"/>
  <c r="AK9" i="84"/>
  <c r="AE20" i="60" s="1"/>
  <c r="DL9" i="84"/>
  <c r="Q20" i="32" s="1"/>
  <c r="EJ9" i="84"/>
  <c r="E13" i="33" s="1"/>
  <c r="BP7" i="84"/>
  <c r="X18" i="31" s="1"/>
  <c r="DO7" i="84"/>
  <c r="E18" i="32" s="1"/>
  <c r="BM7" i="84"/>
  <c r="Q18" i="31" s="1"/>
  <c r="I9" i="84"/>
  <c r="G20" i="30" s="1"/>
  <c r="AE9" i="84"/>
  <c r="S20" i="60" s="1"/>
  <c r="S9" i="84"/>
  <c r="E20" i="29" s="1"/>
  <c r="AW7" i="84"/>
  <c r="Z18" i="29" s="1"/>
  <c r="AU7" i="84"/>
  <c r="X18" i="29" s="1"/>
  <c r="AV7" i="84"/>
  <c r="Y18" i="29" s="1"/>
  <c r="BN7" i="84"/>
  <c r="W18" i="31" s="1"/>
  <c r="BV7" i="84"/>
  <c r="AA18" i="31" s="1"/>
  <c r="AZ9" i="84"/>
  <c r="U20" i="29" s="1"/>
  <c r="EM9" i="84"/>
  <c r="W13" i="33" s="1"/>
  <c r="H9" i="84"/>
  <c r="E20" i="30" s="1"/>
  <c r="AT9" i="84"/>
  <c r="L20" i="29" s="1"/>
  <c r="H7" i="84"/>
  <c r="E18" i="30" s="1"/>
  <c r="AX7" i="84"/>
  <c r="S18" i="29" s="1"/>
  <c r="AZ7" i="84"/>
  <c r="U18" i="29" s="1"/>
  <c r="EQ7" i="84"/>
  <c r="M11" i="33" s="1"/>
  <c r="R9" i="84"/>
  <c r="AK20" i="60" s="1"/>
  <c r="BI9" i="84"/>
  <c r="I20" i="29" s="1"/>
  <c r="T9" i="84"/>
  <c r="T20" i="32" s="1"/>
  <c r="X9" i="84"/>
  <c r="AC20" i="60" s="1"/>
  <c r="BT9" i="84"/>
  <c r="Z20" i="31" s="1"/>
  <c r="DL7" i="84"/>
  <c r="Q18" i="32" s="1"/>
  <c r="BS7" i="84"/>
  <c r="T18" i="31" s="1"/>
  <c r="Q7" i="84"/>
  <c r="AI18" i="60" s="1"/>
  <c r="DK7" i="84"/>
  <c r="O18" i="32" s="1"/>
  <c r="BK9" i="84"/>
  <c r="K20" i="29" s="1"/>
  <c r="AV9" i="84"/>
  <c r="Y20" i="29" s="1"/>
  <c r="EK7" i="84"/>
  <c r="K11" i="33" s="1"/>
  <c r="EM7" i="84"/>
  <c r="W11" i="33" s="1"/>
  <c r="U7" i="84"/>
  <c r="K18" i="60" s="1"/>
  <c r="DP7" i="84"/>
  <c r="G18" i="32" s="1"/>
  <c r="EN7" i="84"/>
  <c r="G11" i="33" s="1"/>
  <c r="BU7" i="84"/>
  <c r="U18" i="31" s="1"/>
  <c r="BV9" i="84"/>
  <c r="AA20" i="31" s="1"/>
  <c r="BJ7" i="84"/>
  <c r="J18" i="29" s="1"/>
  <c r="T7" i="84"/>
  <c r="T18" i="32" s="1"/>
  <c r="BT7" i="84"/>
  <c r="Z18" i="31" s="1"/>
  <c r="EW7" i="84"/>
  <c r="Y11" i="33" s="1"/>
  <c r="BQ7" i="84"/>
  <c r="S18" i="31" s="1"/>
  <c r="BL9" i="84"/>
  <c r="G20" i="29" s="1"/>
  <c r="EL7" i="84"/>
  <c r="Q11" i="33" s="1"/>
  <c r="Y7" i="84"/>
  <c r="G18" i="60" s="1"/>
  <c r="BL7" i="84"/>
  <c r="G18" i="29" s="1"/>
  <c r="AK7" i="84"/>
  <c r="AE18" i="60" s="1"/>
  <c r="I7" i="84"/>
  <c r="G18" i="30" s="1"/>
  <c r="BP227" i="84"/>
  <c r="BQ9" i="84"/>
  <c r="S20" i="31" s="1"/>
  <c r="AU9" i="84"/>
  <c r="X20" i="29" s="1"/>
  <c r="V9" i="84"/>
  <c r="Q20" i="60" s="1"/>
  <c r="BK7" i="84"/>
  <c r="K18" i="29" s="1"/>
  <c r="AH7" i="84"/>
  <c r="Y18" i="60" s="1"/>
  <c r="S7" i="84"/>
  <c r="E18" i="29" s="1"/>
  <c r="V7" i="84"/>
  <c r="Q18" i="60" s="1"/>
  <c r="BI7" i="84"/>
  <c r="I18" i="29" s="1"/>
  <c r="EI7" i="84"/>
  <c r="AC11" i="33" s="1"/>
  <c r="EN9" i="84"/>
  <c r="G13" i="33" s="1"/>
  <c r="P9" i="84"/>
  <c r="K20" i="32" s="1"/>
  <c r="U9" i="84"/>
  <c r="K20" i="60" s="1"/>
  <c r="AE7" i="84"/>
  <c r="S18" i="60" s="1"/>
  <c r="AY7" i="84"/>
  <c r="T18" i="29" s="1"/>
  <c r="W7" i="84"/>
  <c r="W18" i="60" s="1"/>
  <c r="AB7" i="84"/>
  <c r="M18" i="60" s="1"/>
  <c r="P7" i="84"/>
  <c r="K18" i="32" s="1"/>
  <c r="ET9" i="84"/>
  <c r="EK9" i="84"/>
  <c r="K13" i="33" s="1"/>
  <c r="AW9" i="84"/>
  <c r="Z20" i="29" s="1"/>
  <c r="AX9" i="84"/>
  <c r="S20" i="29" s="1"/>
  <c r="BR9" i="84"/>
  <c r="Y20" i="31" s="1"/>
  <c r="BO7" i="84"/>
  <c r="R18" i="31" s="1"/>
  <c r="R7" i="84"/>
  <c r="AK18" i="60" s="1"/>
  <c r="ET7" i="84"/>
  <c r="S11" i="33" s="1"/>
  <c r="AT7" i="84"/>
  <c r="L18" i="29" s="1"/>
  <c r="Q9" i="84"/>
  <c r="AI20" i="60" s="1"/>
  <c r="J9" i="84"/>
  <c r="I20" i="30" s="1"/>
  <c r="EQ9" i="84"/>
  <c r="M13" i="33" s="1"/>
  <c r="DO9" i="84"/>
  <c r="E20" i="32" s="1"/>
  <c r="EQ10" i="84"/>
  <c r="M14" i="33" s="1"/>
  <c r="BV10" i="84"/>
  <c r="AA21" i="31" s="1"/>
  <c r="EK10" i="84"/>
  <c r="K14" i="33" s="1"/>
  <c r="EK8" i="84"/>
  <c r="K12" i="33" s="1"/>
  <c r="DK10" i="84"/>
  <c r="O21" i="32" s="1"/>
  <c r="AW10" i="84"/>
  <c r="Z21" i="29" s="1"/>
  <c r="AY10" i="84"/>
  <c r="T21" i="29" s="1"/>
  <c r="AZ10" i="84"/>
  <c r="U21" i="29" s="1"/>
  <c r="J10" i="84"/>
  <c r="I21" i="30" s="1"/>
  <c r="T10" i="84"/>
  <c r="T21" i="32" s="1"/>
  <c r="X10" i="84"/>
  <c r="AB10" i="84"/>
  <c r="M21" i="60" s="1"/>
  <c r="AX10" i="84"/>
  <c r="S21" i="29" s="1"/>
  <c r="BL10" i="84"/>
  <c r="DL335" i="84"/>
  <c r="BV8" i="84"/>
  <c r="BP8" i="84"/>
  <c r="X19" i="31" s="1"/>
  <c r="AX8" i="84"/>
  <c r="S19" i="29" s="1"/>
  <c r="V8" i="84"/>
  <c r="Q19" i="60" s="1"/>
  <c r="W228" i="84"/>
  <c r="U10" i="84"/>
  <c r="K21" i="60" s="1"/>
  <c r="DO10" i="84"/>
  <c r="E21" i="32" s="1"/>
  <c r="P10" i="84"/>
  <c r="K21" i="32" s="1"/>
  <c r="BM10" i="84"/>
  <c r="Q21" i="31" s="1"/>
  <c r="Y8" i="84"/>
  <c r="EN8" i="84"/>
  <c r="G12" i="33" s="1"/>
  <c r="BN8" i="84"/>
  <c r="BU10" i="84"/>
  <c r="U21" i="31" s="1"/>
  <c r="BS10" i="84"/>
  <c r="T21" i="31" s="1"/>
  <c r="W10" i="84"/>
  <c r="W21" i="60" s="1"/>
  <c r="EM10" i="84"/>
  <c r="W14" i="33" s="1"/>
  <c r="AY8" i="84"/>
  <c r="T19" i="29" s="1"/>
  <c r="Q8" i="84"/>
  <c r="AI19" i="60" s="1"/>
  <c r="ET8" i="84"/>
  <c r="Q10" i="84"/>
  <c r="AI21" i="60" s="1"/>
  <c r="AT10" i="84"/>
  <c r="BQ10" i="84"/>
  <c r="S21" i="31" s="1"/>
  <c r="S10" i="84"/>
  <c r="BN10" i="84"/>
  <c r="W21" i="31" s="1"/>
  <c r="AZ8" i="84"/>
  <c r="U19" i="29" s="1"/>
  <c r="R10" i="84"/>
  <c r="AK21" i="60" s="1"/>
  <c r="EJ10" i="84"/>
  <c r="E14" i="33" s="1"/>
  <c r="ET10" i="84"/>
  <c r="S14" i="33" s="1"/>
  <c r="DL10" i="84"/>
  <c r="Q21" i="32" s="1"/>
  <c r="R8" i="84"/>
  <c r="AK19" i="60" s="1"/>
  <c r="AE10" i="84"/>
  <c r="S21" i="60" s="1"/>
  <c r="EW10" i="84"/>
  <c r="Y14" i="33" s="1"/>
  <c r="EI10" i="84"/>
  <c r="AC14" i="33" s="1"/>
  <c r="DO8" i="84"/>
  <c r="E19" i="32" s="1"/>
  <c r="BO10" i="84"/>
  <c r="R21" i="31" s="1"/>
  <c r="AK10" i="84"/>
  <c r="AE21" i="60" s="1"/>
  <c r="BI10" i="84"/>
  <c r="BN228" i="84"/>
  <c r="BP228" i="84"/>
  <c r="DO228" i="84"/>
  <c r="H228" i="84"/>
  <c r="EL10" i="84"/>
  <c r="Q14" i="33" s="1"/>
  <c r="BJ228" i="84"/>
  <c r="EI228" i="84"/>
  <c r="AT228" i="84"/>
  <c r="EL228" i="84"/>
  <c r="BV228" i="84"/>
  <c r="BI228" i="84"/>
  <c r="BK228" i="84"/>
  <c r="Y10" i="84"/>
  <c r="G21" i="60" s="1"/>
  <c r="Y9" i="84"/>
  <c r="G20" i="60" s="1"/>
  <c r="DK9" i="84"/>
  <c r="O20" i="32" s="1"/>
  <c r="EQ228" i="84"/>
  <c r="V10" i="84"/>
  <c r="Q21" i="60" s="1"/>
  <c r="U228" i="84"/>
  <c r="BR10" i="84"/>
  <c r="Y21" i="31" s="1"/>
  <c r="AZ228" i="84"/>
  <c r="BL228" i="84"/>
  <c r="S228" i="84"/>
  <c r="BO228" i="84"/>
  <c r="DP9" i="84"/>
  <c r="BJ10" i="84"/>
  <c r="BT228" i="84"/>
  <c r="R228" i="84"/>
  <c r="BT10" i="84"/>
  <c r="Z21" i="31" s="1"/>
  <c r="BN9" i="84"/>
  <c r="W20" i="31" s="1"/>
  <c r="BJ9" i="84"/>
  <c r="J20" i="29" s="1"/>
  <c r="J228" i="84"/>
  <c r="AK228" i="84"/>
  <c r="DP10" i="84"/>
  <c r="G21" i="32" s="1"/>
  <c r="AE228" i="84"/>
  <c r="AH9" i="84"/>
  <c r="EI9" i="84"/>
  <c r="AC13" i="33" s="1"/>
  <c r="AY228" i="84"/>
  <c r="EM228" i="84"/>
  <c r="BU228" i="84"/>
  <c r="X228" i="84"/>
  <c r="AW228" i="84"/>
  <c r="AU228" i="84"/>
  <c r="AV228" i="84"/>
  <c r="EK228" i="84"/>
  <c r="AY9" i="84"/>
  <c r="T20" i="29" s="1"/>
  <c r="AB9" i="84"/>
  <c r="M20" i="60" s="1"/>
  <c r="BQ228" i="84"/>
  <c r="AX228" i="84"/>
  <c r="I10" i="84"/>
  <c r="EN228" i="84"/>
  <c r="I228" i="84"/>
  <c r="BR228" i="84"/>
  <c r="EW9" i="84"/>
  <c r="Y13" i="33" s="1"/>
  <c r="ET228" i="84"/>
  <c r="T228" i="84"/>
  <c r="Q228" i="84"/>
  <c r="V228" i="84"/>
  <c r="DP228" i="84"/>
  <c r="DK228" i="84"/>
  <c r="Y228" i="84"/>
  <c r="BP10" i="84"/>
  <c r="X21" i="31" s="1"/>
  <c r="EW228" i="84"/>
  <c r="EJ228" i="84"/>
  <c r="BM228" i="84"/>
  <c r="EN10" i="84"/>
  <c r="G14" i="33" s="1"/>
  <c r="H10" i="84"/>
  <c r="E21" i="30" s="1"/>
  <c r="AU10" i="84"/>
  <c r="X21" i="29" s="1"/>
  <c r="BS228" i="84"/>
  <c r="BM9" i="84"/>
  <c r="Q20" i="31" s="1"/>
  <c r="P228" i="84"/>
  <c r="AH228" i="84"/>
  <c r="AV10" i="84"/>
  <c r="Y21" i="29" s="1"/>
  <c r="AB228" i="84"/>
  <c r="DL228" i="84"/>
  <c r="BU9" i="84"/>
  <c r="U20" i="31" s="1"/>
  <c r="EK229" i="84"/>
  <c r="AW22" i="84"/>
  <c r="Z33" i="29" s="1"/>
  <c r="P6" i="84"/>
  <c r="K17" i="32" s="1"/>
  <c r="S6" i="84"/>
  <c r="E17" i="29" s="1"/>
  <c r="BJ6" i="84"/>
  <c r="J17" i="29" s="1"/>
  <c r="W6" i="84"/>
  <c r="W17" i="60" s="1"/>
  <c r="AX6" i="84"/>
  <c r="S17" i="29" s="1"/>
  <c r="BR6" i="84"/>
  <c r="Y17" i="31" s="1"/>
  <c r="DP6" i="84"/>
  <c r="G17" i="32" s="1"/>
  <c r="EQ6" i="84"/>
  <c r="M10" i="33" s="1"/>
  <c r="I6" i="84"/>
  <c r="G17" i="30" s="1"/>
  <c r="V6" i="84"/>
  <c r="Q17" i="60" s="1"/>
  <c r="EI6" i="84"/>
  <c r="AC10" i="33" s="1"/>
  <c r="H6" i="84"/>
  <c r="E17" i="30" s="1"/>
  <c r="BM6" i="84"/>
  <c r="Q17" i="31" s="1"/>
  <c r="AB6" i="84"/>
  <c r="M17" i="60" s="1"/>
  <c r="X6" i="84"/>
  <c r="AC17" i="60" s="1"/>
  <c r="BO6" i="84"/>
  <c r="R17" i="31" s="1"/>
  <c r="BN6" i="84"/>
  <c r="W17" i="31" s="1"/>
  <c r="BQ6" i="84"/>
  <c r="S17" i="31" s="1"/>
  <c r="DK6" i="84"/>
  <c r="O17" i="32" s="1"/>
  <c r="T6" i="84"/>
  <c r="T17" i="32" s="1"/>
  <c r="R6" i="84"/>
  <c r="AK17" i="60" s="1"/>
  <c r="AT6" i="84"/>
  <c r="L17" i="29" s="1"/>
  <c r="BU6" i="84"/>
  <c r="U17" i="31" s="1"/>
  <c r="EM6" i="84"/>
  <c r="W10" i="33" s="1"/>
  <c r="AZ6" i="84"/>
  <c r="U17" i="29" s="1"/>
  <c r="EK6" i="84"/>
  <c r="K10" i="33" s="1"/>
  <c r="AV6" i="84"/>
  <c r="Y17" i="29" s="1"/>
  <c r="ET6" i="84"/>
  <c r="S10" i="33" s="1"/>
  <c r="Y6" i="84"/>
  <c r="G17" i="60" s="1"/>
  <c r="BS6" i="84"/>
  <c r="T17" i="31" s="1"/>
  <c r="J224" i="84"/>
  <c r="AH6" i="84"/>
  <c r="Y17" i="60" s="1"/>
  <c r="BV6" i="84"/>
  <c r="AA17" i="31" s="1"/>
  <c r="EL6" i="84"/>
  <c r="Q10" i="33" s="1"/>
  <c r="AW6" i="84"/>
  <c r="Z17" i="29" s="1"/>
  <c r="BI6" i="84"/>
  <c r="I17" i="29" s="1"/>
  <c r="AU6" i="84"/>
  <c r="X17" i="29" s="1"/>
  <c r="DO6" i="84"/>
  <c r="E17" i="32" s="1"/>
  <c r="U6" i="84"/>
  <c r="K17" i="60" s="1"/>
  <c r="BK6" i="84"/>
  <c r="K17" i="29" s="1"/>
  <c r="AE6" i="84"/>
  <c r="S17" i="60" s="1"/>
  <c r="EW6" i="84"/>
  <c r="Y10" i="33" s="1"/>
  <c r="BL6" i="84"/>
  <c r="G17" i="29" s="1"/>
  <c r="DL6" i="84"/>
  <c r="Q17" i="32" s="1"/>
  <c r="J6" i="84"/>
  <c r="I17" i="30" s="1"/>
  <c r="BT6" i="84"/>
  <c r="Z17" i="31" s="1"/>
  <c r="AY6" i="84"/>
  <c r="T17" i="29" s="1"/>
  <c r="AV224" i="84"/>
  <c r="EQ224" i="84"/>
  <c r="EQ18" i="84"/>
  <c r="M22" i="33" s="1"/>
  <c r="BJ225" i="84"/>
  <c r="AT18" i="84"/>
  <c r="BO224" i="84"/>
  <c r="AV18" i="84"/>
  <c r="Y29" i="29" s="1"/>
  <c r="EW224" i="84"/>
  <c r="EI224" i="84"/>
  <c r="AH18" i="84"/>
  <c r="AZ224" i="84"/>
  <c r="BN225" i="84"/>
  <c r="AB225" i="84"/>
  <c r="EN225" i="84"/>
  <c r="AK225" i="84"/>
  <c r="EN18" i="84"/>
  <c r="G22" i="33" s="1"/>
  <c r="EL18" i="84"/>
  <c r="Q22" i="33" s="1"/>
  <c r="ET224" i="84"/>
  <c r="T18" i="84"/>
  <c r="T29" i="32" s="1"/>
  <c r="V224" i="84"/>
  <c r="ET18" i="84"/>
  <c r="S22" i="33" s="1"/>
  <c r="H224" i="84"/>
  <c r="DL224" i="84"/>
  <c r="W225" i="84"/>
  <c r="AY18" i="84"/>
  <c r="T29" i="29" s="1"/>
  <c r="EJ224" i="84"/>
  <c r="EM18" i="84"/>
  <c r="W22" i="33" s="1"/>
  <c r="W18" i="84"/>
  <c r="P224" i="84"/>
  <c r="BM18" i="84"/>
  <c r="Q29" i="31" s="1"/>
  <c r="EW18" i="84"/>
  <c r="Y22" i="33" s="1"/>
  <c r="AY224" i="84"/>
  <c r="DL225" i="84"/>
  <c r="V225" i="84"/>
  <c r="ET225" i="84"/>
  <c r="P225" i="84"/>
  <c r="DO225" i="84"/>
  <c r="Q18" i="84"/>
  <c r="AI29" i="60" s="1"/>
  <c r="AX224" i="84"/>
  <c r="BI18" i="84"/>
  <c r="W224" i="84"/>
  <c r="BT18" i="84"/>
  <c r="Z29" i="31" s="1"/>
  <c r="DP224" i="84"/>
  <c r="V18" i="84"/>
  <c r="S224" i="84"/>
  <c r="BV224" i="84"/>
  <c r="BQ18" i="84"/>
  <c r="S29" i="31" s="1"/>
  <c r="AV225" i="84"/>
  <c r="X225" i="84"/>
  <c r="EM225" i="84"/>
  <c r="DK18" i="84"/>
  <c r="O29" i="32" s="1"/>
  <c r="Q224" i="84"/>
  <c r="BV18" i="84"/>
  <c r="AA29" i="31" s="1"/>
  <c r="BR18" i="84"/>
  <c r="Y29" i="31" s="1"/>
  <c r="X224" i="84"/>
  <c r="BU224" i="84"/>
  <c r="BO18" i="84"/>
  <c r="R29" i="31" s="1"/>
  <c r="AX18" i="84"/>
  <c r="S29" i="29" s="1"/>
  <c r="BP224" i="84"/>
  <c r="EM224" i="84"/>
  <c r="Y225" i="84"/>
  <c r="BN224" i="84"/>
  <c r="DO18" i="84"/>
  <c r="E29" i="32" s="1"/>
  <c r="R18" i="84"/>
  <c r="AK29" i="60" s="1"/>
  <c r="AH224" i="84"/>
  <c r="EW225" i="84"/>
  <c r="BO225" i="84"/>
  <c r="BT225" i="84"/>
  <c r="AW18" i="84"/>
  <c r="Z29" i="29" s="1"/>
  <c r="BM224" i="84"/>
  <c r="R224" i="84"/>
  <c r="AE18" i="84"/>
  <c r="BT224" i="84"/>
  <c r="H18" i="84"/>
  <c r="E29" i="30" s="1"/>
  <c r="AB224" i="84"/>
  <c r="EL225" i="84"/>
  <c r="DK225" i="84"/>
  <c r="DP225" i="84"/>
  <c r="I225" i="84"/>
  <c r="BN18" i="84"/>
  <c r="W29" i="31" s="1"/>
  <c r="BS224" i="84"/>
  <c r="BU18" i="84"/>
  <c r="U29" i="31" s="1"/>
  <c r="DO224" i="84"/>
  <c r="BK18" i="84"/>
  <c r="AK224" i="84"/>
  <c r="BJ18" i="84"/>
  <c r="BR224" i="84"/>
  <c r="U18" i="84"/>
  <c r="K29" i="60" s="1"/>
  <c r="AU225" i="84"/>
  <c r="BP225" i="84"/>
  <c r="BQ225" i="84"/>
  <c r="BK225" i="84"/>
  <c r="AT225" i="84"/>
  <c r="S18" i="84"/>
  <c r="AE224" i="84"/>
  <c r="EL224" i="84"/>
  <c r="BQ224" i="84"/>
  <c r="DK224" i="84"/>
  <c r="Y18" i="84"/>
  <c r="Y224" i="84"/>
  <c r="BI225" i="84"/>
  <c r="R225" i="84"/>
  <c r="AX225" i="84"/>
  <c r="AU18" i="84"/>
  <c r="X29" i="29" s="1"/>
  <c r="AK18" i="84"/>
  <c r="BK224" i="84"/>
  <c r="AT224" i="84"/>
  <c r="DP18" i="84"/>
  <c r="G29" i="32" s="1"/>
  <c r="AW224" i="84"/>
  <c r="EK18" i="84"/>
  <c r="K22" i="33" s="1"/>
  <c r="AB18" i="84"/>
  <c r="M29" i="60" s="1"/>
  <c r="AU224" i="84"/>
  <c r="T224" i="84"/>
  <c r="BJ224" i="84"/>
  <c r="EK224" i="84"/>
  <c r="BP18" i="84"/>
  <c r="X29" i="31" s="1"/>
  <c r="BI224" i="84"/>
  <c r="EJ225" i="84"/>
  <c r="BU225" i="84"/>
  <c r="EQ225" i="84"/>
  <c r="T225" i="84"/>
  <c r="EK225" i="84"/>
  <c r="BV225" i="84"/>
  <c r="BR225" i="84"/>
  <c r="BS18" i="84"/>
  <c r="T29" i="31" s="1"/>
  <c r="EN224" i="84"/>
  <c r="EJ18" i="84"/>
  <c r="E22" i="33" s="1"/>
  <c r="EI18" i="84"/>
  <c r="AC22" i="33" s="1"/>
  <c r="J18" i="84"/>
  <c r="I29" i="30" s="1"/>
  <c r="BL224" i="84"/>
  <c r="P18" i="84"/>
  <c r="K29" i="32" s="1"/>
  <c r="I224" i="84"/>
  <c r="BL18" i="84"/>
  <c r="U224" i="84"/>
  <c r="BL225" i="84"/>
  <c r="AZ225" i="84"/>
  <c r="U225" i="84"/>
  <c r="BM225" i="84"/>
  <c r="X18" i="84"/>
  <c r="AZ18" i="84"/>
  <c r="U29" i="29" s="1"/>
  <c r="DL18" i="84"/>
  <c r="Q29" i="32" s="1"/>
  <c r="I18" i="84"/>
  <c r="EN116" i="84"/>
  <c r="AH30" i="84"/>
  <c r="BK226" i="84"/>
  <c r="X227" i="84"/>
  <c r="R227" i="84"/>
  <c r="EK227" i="84"/>
  <c r="AX19" i="84"/>
  <c r="S30" i="29" s="1"/>
  <c r="BT19" i="84"/>
  <c r="Z30" i="31" s="1"/>
  <c r="R19" i="84"/>
  <c r="AK30" i="60" s="1"/>
  <c r="S19" i="84"/>
  <c r="BN227" i="84"/>
  <c r="AU227" i="84"/>
  <c r="BO227" i="84"/>
  <c r="S227" i="84"/>
  <c r="AV19" i="84"/>
  <c r="Y30" i="29" s="1"/>
  <c r="V19" i="84"/>
  <c r="H19" i="84"/>
  <c r="E30" i="30" s="1"/>
  <c r="AB19" i="84"/>
  <c r="M30" i="60" s="1"/>
  <c r="U19" i="84"/>
  <c r="K30" i="60" s="1"/>
  <c r="EM227" i="84"/>
  <c r="AY227" i="84"/>
  <c r="J227" i="84"/>
  <c r="AV227" i="84"/>
  <c r="BQ227" i="84"/>
  <c r="BK19" i="84"/>
  <c r="P19" i="84"/>
  <c r="K30" i="32" s="1"/>
  <c r="EW19" i="84"/>
  <c r="Y23" i="33" s="1"/>
  <c r="DL19" i="84"/>
  <c r="Q30" i="32" s="1"/>
  <c r="BU227" i="84"/>
  <c r="V227" i="84"/>
  <c r="AE227" i="84"/>
  <c r="AX227" i="84"/>
  <c r="BI227" i="84"/>
  <c r="J19" i="84"/>
  <c r="I30" i="30" s="1"/>
  <c r="BR19" i="84"/>
  <c r="Y30" i="31" s="1"/>
  <c r="Q19" i="84"/>
  <c r="AI30" i="60" s="1"/>
  <c r="ET19" i="84"/>
  <c r="S23" i="33" s="1"/>
  <c r="BJ19" i="84"/>
  <c r="BV227" i="84"/>
  <c r="BK227" i="84"/>
  <c r="EN227" i="84"/>
  <c r="BO19" i="84"/>
  <c r="R30" i="31" s="1"/>
  <c r="BU19" i="84"/>
  <c r="U30" i="31" s="1"/>
  <c r="EJ19" i="84"/>
  <c r="E23" i="33" s="1"/>
  <c r="BN19" i="84"/>
  <c r="W30" i="31" s="1"/>
  <c r="EQ19" i="84"/>
  <c r="M23" i="33" s="1"/>
  <c r="EN19" i="84"/>
  <c r="G23" i="33" s="1"/>
  <c r="BP19" i="84"/>
  <c r="X30" i="31" s="1"/>
  <c r="DP227" i="84"/>
  <c r="BL227" i="84"/>
  <c r="T227" i="84"/>
  <c r="DO227" i="84"/>
  <c r="AZ19" i="84"/>
  <c r="U30" i="29" s="1"/>
  <c r="AY19" i="84"/>
  <c r="T30" i="29" s="1"/>
  <c r="DP19" i="84"/>
  <c r="G30" i="32" s="1"/>
  <c r="T19" i="84"/>
  <c r="T30" i="32" s="1"/>
  <c r="AK227" i="84"/>
  <c r="W227" i="84"/>
  <c r="Q227" i="84"/>
  <c r="P227" i="84"/>
  <c r="EJ227" i="84"/>
  <c r="AW227" i="84"/>
  <c r="BS19" i="84"/>
  <c r="T30" i="31" s="1"/>
  <c r="EM19" i="84"/>
  <c r="W23" i="33" s="1"/>
  <c r="H227" i="84"/>
  <c r="I227" i="84"/>
  <c r="EW227" i="84"/>
  <c r="BS227" i="84"/>
  <c r="U227" i="84"/>
  <c r="AT19" i="84"/>
  <c r="BI19" i="84"/>
  <c r="I19" i="84"/>
  <c r="AH19" i="84"/>
  <c r="AT227" i="84"/>
  <c r="AB227" i="84"/>
  <c r="BR227" i="84"/>
  <c r="AE19" i="84"/>
  <c r="EK19" i="84"/>
  <c r="K23" i="33" s="1"/>
  <c r="AW19" i="84"/>
  <c r="Z30" i="29" s="1"/>
  <c r="AU19" i="84"/>
  <c r="X30" i="29" s="1"/>
  <c r="Y19" i="84"/>
  <c r="BQ19" i="84"/>
  <c r="S30" i="31" s="1"/>
  <c r="BM227" i="84"/>
  <c r="ET227" i="84"/>
  <c r="BT227" i="84"/>
  <c r="BJ227" i="84"/>
  <c r="EL19" i="84"/>
  <c r="Q23" i="33" s="1"/>
  <c r="EI19" i="84"/>
  <c r="AC23" i="33" s="1"/>
  <c r="AK19" i="84"/>
  <c r="DO19" i="84"/>
  <c r="E30" i="32" s="1"/>
  <c r="BV19" i="84"/>
  <c r="AA30" i="31" s="1"/>
  <c r="DK19" i="84"/>
  <c r="O30" i="32" s="1"/>
  <c r="EI227" i="84"/>
  <c r="DK227" i="84"/>
  <c r="EL227" i="84"/>
  <c r="BL19" i="84"/>
  <c r="EQ227" i="84"/>
  <c r="AH227" i="84"/>
  <c r="Y227" i="84"/>
  <c r="AZ227" i="84"/>
  <c r="DL227" i="84"/>
  <c r="W19" i="84"/>
  <c r="BM19" i="84"/>
  <c r="Q30" i="31" s="1"/>
  <c r="X19" i="84"/>
  <c r="AE21" i="84"/>
  <c r="EJ21" i="84"/>
  <c r="E25" i="33" s="1"/>
  <c r="BL21" i="84"/>
  <c r="W335" i="84"/>
  <c r="BJ335" i="84"/>
  <c r="AK20" i="84"/>
  <c r="BP20" i="84"/>
  <c r="X31" i="31" s="1"/>
  <c r="AY21" i="84"/>
  <c r="T32" i="29" s="1"/>
  <c r="BQ22" i="84"/>
  <c r="S33" i="31" s="1"/>
  <c r="DP22" i="84"/>
  <c r="G33" i="32" s="1"/>
  <c r="V22" i="84"/>
  <c r="BO21" i="84"/>
  <c r="R32" i="31" s="1"/>
  <c r="AB21" i="84"/>
  <c r="M32" i="60" s="1"/>
  <c r="AZ335" i="84"/>
  <c r="AT335" i="84"/>
  <c r="AX20" i="84"/>
  <c r="S31" i="29" s="1"/>
  <c r="BS20" i="84"/>
  <c r="T31" i="31" s="1"/>
  <c r="EN20" i="84"/>
  <c r="G24" i="33" s="1"/>
  <c r="BU21" i="84"/>
  <c r="U32" i="31" s="1"/>
  <c r="DL22" i="84"/>
  <c r="Q33" i="32" s="1"/>
  <c r="BS22" i="84"/>
  <c r="T33" i="31" s="1"/>
  <c r="BO22" i="84"/>
  <c r="R33" i="31" s="1"/>
  <c r="Q21" i="84"/>
  <c r="AI32" i="60" s="1"/>
  <c r="AU21" i="84"/>
  <c r="X32" i="29" s="1"/>
  <c r="DP21" i="84"/>
  <c r="G32" i="32" s="1"/>
  <c r="EJ335" i="84"/>
  <c r="BO335" i="84"/>
  <c r="J335" i="84"/>
  <c r="I20" i="84"/>
  <c r="BQ20" i="84"/>
  <c r="S31" i="31" s="1"/>
  <c r="BU20" i="84"/>
  <c r="U31" i="31" s="1"/>
  <c r="EM20" i="84"/>
  <c r="W24" i="33" s="1"/>
  <c r="AZ21" i="84"/>
  <c r="U32" i="29" s="1"/>
  <c r="BR22" i="84"/>
  <c r="Y33" i="31" s="1"/>
  <c r="BT22" i="84"/>
  <c r="Z33" i="31" s="1"/>
  <c r="S22" i="84"/>
  <c r="BS21" i="84"/>
  <c r="T32" i="31" s="1"/>
  <c r="BV21" i="84"/>
  <c r="AA32" i="31" s="1"/>
  <c r="V335" i="84"/>
  <c r="AV335" i="84"/>
  <c r="T335" i="84"/>
  <c r="BQ335" i="84"/>
  <c r="S335" i="84"/>
  <c r="AW335" i="84"/>
  <c r="BV335" i="84"/>
  <c r="AB335" i="84"/>
  <c r="BT20" i="84"/>
  <c r="Z31" i="31" s="1"/>
  <c r="AH21" i="84"/>
  <c r="U22" i="84"/>
  <c r="K33" i="60" s="1"/>
  <c r="AT22" i="84"/>
  <c r="DL21" i="84"/>
  <c r="Q32" i="32" s="1"/>
  <c r="ET21" i="84"/>
  <c r="S25" i="33" s="1"/>
  <c r="R335" i="84"/>
  <c r="AK335" i="84"/>
  <c r="ET335" i="84"/>
  <c r="DL20" i="84"/>
  <c r="Q31" i="32" s="1"/>
  <c r="BO20" i="84"/>
  <c r="R31" i="31" s="1"/>
  <c r="H22" i="84"/>
  <c r="E33" i="30" s="1"/>
  <c r="AK21" i="84"/>
  <c r="BJ21" i="84"/>
  <c r="BU335" i="84"/>
  <c r="EL335" i="84"/>
  <c r="BM335" i="84"/>
  <c r="EQ335" i="84"/>
  <c r="Y335" i="84"/>
  <c r="BV20" i="84"/>
  <c r="AA31" i="31" s="1"/>
  <c r="AB20" i="84"/>
  <c r="M31" i="60" s="1"/>
  <c r="J20" i="84"/>
  <c r="I31" i="30" s="1"/>
  <c r="DP20" i="84"/>
  <c r="G31" i="32" s="1"/>
  <c r="DK20" i="84"/>
  <c r="O31" i="32" s="1"/>
  <c r="AK22" i="84"/>
  <c r="EK22" i="84"/>
  <c r="K26" i="33" s="1"/>
  <c r="BN22" i="84"/>
  <c r="W33" i="31" s="1"/>
  <c r="AH22" i="84"/>
  <c r="BT21" i="84"/>
  <c r="Z32" i="31" s="1"/>
  <c r="BK239" i="84"/>
  <c r="W21" i="84"/>
  <c r="X21" i="84"/>
  <c r="T21" i="84"/>
  <c r="T32" i="32" s="1"/>
  <c r="X335" i="84"/>
  <c r="Q335" i="84"/>
  <c r="P335" i="84"/>
  <c r="U335" i="84"/>
  <c r="EN335" i="84"/>
  <c r="Y20" i="84"/>
  <c r="BL20" i="84"/>
  <c r="ET20" i="84"/>
  <c r="S24" i="33" s="1"/>
  <c r="BK20" i="84"/>
  <c r="X22" i="84"/>
  <c r="ET22" i="84"/>
  <c r="S26" i="33" s="1"/>
  <c r="AX22" i="84"/>
  <c r="S33" i="29" s="1"/>
  <c r="Q22" i="84"/>
  <c r="AI33" i="60" s="1"/>
  <c r="BP21" i="84"/>
  <c r="X32" i="31" s="1"/>
  <c r="DK21" i="84"/>
  <c r="O32" i="32" s="1"/>
  <c r="EW21" i="84"/>
  <c r="Y25" i="33" s="1"/>
  <c r="S21" i="84"/>
  <c r="P21" i="84"/>
  <c r="K32" i="32" s="1"/>
  <c r="BM21" i="84"/>
  <c r="Q32" i="31" s="1"/>
  <c r="I335" i="84"/>
  <c r="BL335" i="84"/>
  <c r="X20" i="84"/>
  <c r="DO20" i="84"/>
  <c r="E31" i="32" s="1"/>
  <c r="BN20" i="84"/>
  <c r="W31" i="31" s="1"/>
  <c r="V20" i="84"/>
  <c r="AT20" i="84"/>
  <c r="Q20" i="84"/>
  <c r="AI31" i="60" s="1"/>
  <c r="AW20" i="84"/>
  <c r="Z31" i="29" s="1"/>
  <c r="EQ22" i="84"/>
  <c r="EM22" i="84"/>
  <c r="W26" i="33" s="1"/>
  <c r="AW21" i="84"/>
  <c r="Z32" i="29" s="1"/>
  <c r="EK21" i="84"/>
  <c r="K25" i="33" s="1"/>
  <c r="BS335" i="84"/>
  <c r="AH335" i="84"/>
  <c r="EQ20" i="84"/>
  <c r="M24" i="33" s="1"/>
  <c r="EJ20" i="84"/>
  <c r="E24" i="33" s="1"/>
  <c r="EK20" i="84"/>
  <c r="K24" i="33" s="1"/>
  <c r="P20" i="84"/>
  <c r="K31" i="32" s="1"/>
  <c r="BI20" i="84"/>
  <c r="AH20" i="84"/>
  <c r="R20" i="84"/>
  <c r="AK31" i="60" s="1"/>
  <c r="DO22" i="84"/>
  <c r="E33" i="32" s="1"/>
  <c r="I21" i="84"/>
  <c r="R21" i="84"/>
  <c r="AK32" i="60" s="1"/>
  <c r="H21" i="84"/>
  <c r="E32" i="30" s="1"/>
  <c r="H335" i="84"/>
  <c r="AE20" i="84"/>
  <c r="U20" i="84"/>
  <c r="K31" i="60" s="1"/>
  <c r="BJ20" i="84"/>
  <c r="AU20" i="84"/>
  <c r="X31" i="29" s="1"/>
  <c r="AY20" i="84"/>
  <c r="T31" i="29" s="1"/>
  <c r="T20" i="84"/>
  <c r="T31" i="32" s="1"/>
  <c r="EN21" i="84"/>
  <c r="G25" i="33" s="1"/>
  <c r="R22" i="84"/>
  <c r="AK33" i="60" s="1"/>
  <c r="BK22" i="84"/>
  <c r="BI22" i="84"/>
  <c r="AV22" i="84"/>
  <c r="Y33" i="29" s="1"/>
  <c r="BK21" i="84"/>
  <c r="BI21" i="84"/>
  <c r="Y21" i="84"/>
  <c r="AT21" i="84"/>
  <c r="V21" i="84"/>
  <c r="AV21" i="84"/>
  <c r="Y32" i="29" s="1"/>
  <c r="BR335" i="84"/>
  <c r="DP335" i="84"/>
  <c r="AX335" i="84"/>
  <c r="BT335" i="84"/>
  <c r="W20" i="84"/>
  <c r="H20" i="84"/>
  <c r="E31" i="30" s="1"/>
  <c r="EI20" i="84"/>
  <c r="AC24" i="33" s="1"/>
  <c r="EW20" i="84"/>
  <c r="Y24" i="33" s="1"/>
  <c r="AZ20" i="84"/>
  <c r="U31" i="29" s="1"/>
  <c r="BR21" i="84"/>
  <c r="Y32" i="31" s="1"/>
  <c r="BM22" i="84"/>
  <c r="Q33" i="31" s="1"/>
  <c r="P22" i="84"/>
  <c r="K33" i="32" s="1"/>
  <c r="BN21" i="84"/>
  <c r="W32" i="31" s="1"/>
  <c r="DO21" i="84"/>
  <c r="E32" i="32" s="1"/>
  <c r="U21" i="84"/>
  <c r="K32" i="60" s="1"/>
  <c r="BQ21" i="84"/>
  <c r="S32" i="31" s="1"/>
  <c r="EQ21" i="84"/>
  <c r="AX21" i="84"/>
  <c r="S32" i="29" s="1"/>
  <c r="DK335" i="84"/>
  <c r="EW335" i="84"/>
  <c r="EL20" i="84"/>
  <c r="Q24" i="33" s="1"/>
  <c r="BM20" i="84"/>
  <c r="Q31" i="31" s="1"/>
  <c r="AV20" i="84"/>
  <c r="Y31" i="29" s="1"/>
  <c r="BR20" i="84"/>
  <c r="Y31" i="31" s="1"/>
  <c r="S20" i="84"/>
  <c r="J21" i="84"/>
  <c r="I32" i="30" s="1"/>
  <c r="BJ22" i="84"/>
  <c r="EL22" i="84"/>
  <c r="Q26" i="33" s="1"/>
  <c r="EM21" i="84"/>
  <c r="W25" i="33" s="1"/>
  <c r="EI21" i="84"/>
  <c r="AC25" i="33" s="1"/>
  <c r="EL21" i="84"/>
  <c r="Q25" i="33" s="1"/>
  <c r="P229" i="84"/>
  <c r="R229" i="84"/>
  <c r="CE33" i="84"/>
  <c r="Q44" i="44" s="1"/>
  <c r="AH229" i="84"/>
  <c r="DO229" i="84"/>
  <c r="EN229" i="84"/>
  <c r="BT229" i="84"/>
  <c r="EQ229" i="84"/>
  <c r="EJ229" i="84"/>
  <c r="BU229" i="84"/>
  <c r="BM229" i="84"/>
  <c r="AZ229" i="84"/>
  <c r="ET229" i="84"/>
  <c r="AX229" i="84"/>
  <c r="Y229" i="84"/>
  <c r="X229" i="84"/>
  <c r="BS229" i="84"/>
  <c r="H229" i="84"/>
  <c r="V229" i="84"/>
  <c r="I229" i="84"/>
  <c r="BJ229" i="84"/>
  <c r="BK229" i="84"/>
  <c r="AU229" i="84"/>
  <c r="EM229" i="84"/>
  <c r="S229" i="84"/>
  <c r="EI229" i="84"/>
  <c r="AK229" i="84"/>
  <c r="BN229" i="84"/>
  <c r="Q229" i="84"/>
  <c r="BV229" i="84"/>
  <c r="T229" i="84"/>
  <c r="BO229" i="84"/>
  <c r="DP229" i="84"/>
  <c r="DL229" i="84"/>
  <c r="AY229" i="84"/>
  <c r="BP229" i="84"/>
  <c r="BL229" i="84"/>
  <c r="AE229" i="84"/>
  <c r="EL229" i="84"/>
  <c r="BI229" i="84"/>
  <c r="EW229" i="84"/>
  <c r="AW229" i="84"/>
  <c r="BR229" i="84"/>
  <c r="AB229" i="84"/>
  <c r="J229" i="84"/>
  <c r="AV229" i="84"/>
  <c r="U229" i="84"/>
  <c r="W229" i="84"/>
  <c r="AT229" i="84"/>
  <c r="BQ229" i="84"/>
  <c r="DK229" i="84"/>
  <c r="BT337" i="84"/>
  <c r="BK337" i="84"/>
  <c r="AT337" i="84"/>
  <c r="ET337" i="84"/>
  <c r="T22" i="84"/>
  <c r="T33" i="32" s="1"/>
  <c r="EN337" i="84"/>
  <c r="EL337" i="84"/>
  <c r="W22" i="84"/>
  <c r="BS241" i="84"/>
  <c r="BS337" i="84"/>
  <c r="AH337" i="84"/>
  <c r="S337" i="84"/>
  <c r="R337" i="84"/>
  <c r="AZ337" i="84"/>
  <c r="AB22" i="84"/>
  <c r="M33" i="60" s="1"/>
  <c r="X337" i="84"/>
  <c r="BP337" i="84"/>
  <c r="Y337" i="84"/>
  <c r="W337" i="84"/>
  <c r="EQ337" i="84"/>
  <c r="I337" i="84"/>
  <c r="AY337" i="84"/>
  <c r="I22" i="84"/>
  <c r="BL22" i="84"/>
  <c r="EI22" i="84"/>
  <c r="AC26" i="33" s="1"/>
  <c r="V337" i="84"/>
  <c r="U337" i="84"/>
  <c r="BM337" i="84"/>
  <c r="AW337" i="84"/>
  <c r="J337" i="84"/>
  <c r="AX337" i="84"/>
  <c r="BU337" i="84"/>
  <c r="EM337" i="84"/>
  <c r="EJ22" i="84"/>
  <c r="E26" i="33" s="1"/>
  <c r="DK337" i="84"/>
  <c r="BJ337" i="84"/>
  <c r="EK337" i="84"/>
  <c r="AV337" i="84"/>
  <c r="Q337" i="84"/>
  <c r="EW22" i="84"/>
  <c r="Y26" i="33" s="1"/>
  <c r="BV22" i="84"/>
  <c r="AA33" i="31" s="1"/>
  <c r="AY22" i="84"/>
  <c r="T33" i="29" s="1"/>
  <c r="P337" i="84"/>
  <c r="BQ337" i="84"/>
  <c r="AE337" i="84"/>
  <c r="BN337" i="84"/>
  <c r="AZ22" i="84"/>
  <c r="U33" i="29" s="1"/>
  <c r="BP22" i="84"/>
  <c r="X33" i="31" s="1"/>
  <c r="EI337" i="84"/>
  <c r="AK337" i="84"/>
  <c r="DP337" i="84"/>
  <c r="BI337" i="84"/>
  <c r="DO337" i="84"/>
  <c r="BV337" i="84"/>
  <c r="BU22" i="84"/>
  <c r="U33" i="31" s="1"/>
  <c r="Y22" i="84"/>
  <c r="BR337" i="84"/>
  <c r="H337" i="84"/>
  <c r="DK22" i="84"/>
  <c r="O33" i="32" s="1"/>
  <c r="BO337" i="84"/>
  <c r="AU337" i="84"/>
  <c r="BL337" i="84"/>
  <c r="EW337" i="84"/>
  <c r="EN22" i="84"/>
  <c r="G26" i="33" s="1"/>
  <c r="J22" i="84"/>
  <c r="I33" i="30" s="1"/>
  <c r="DL337" i="84"/>
  <c r="AB337" i="84"/>
  <c r="EJ337" i="84"/>
  <c r="T337" i="84"/>
  <c r="AE22" i="84"/>
  <c r="AU22" i="84"/>
  <c r="X33" i="29" s="1"/>
  <c r="DP236" i="84"/>
  <c r="Y236" i="84"/>
  <c r="S236" i="84"/>
  <c r="EI236" i="84"/>
  <c r="Q236" i="84"/>
  <c r="AZ236" i="84"/>
  <c r="BO236" i="84"/>
  <c r="AW30" i="84"/>
  <c r="Z41" i="29" s="1"/>
  <c r="DS30" i="84"/>
  <c r="E41" i="43" s="1"/>
  <c r="H236" i="84"/>
  <c r="W236" i="84"/>
  <c r="DO236" i="84"/>
  <c r="EQ30" i="84"/>
  <c r="M34" i="33" s="1"/>
  <c r="S30" i="84"/>
  <c r="BR236" i="84"/>
  <c r="ET236" i="84"/>
  <c r="EL30" i="84"/>
  <c r="Q34" i="33" s="1"/>
  <c r="DL236" i="84"/>
  <c r="AE236" i="84"/>
  <c r="T236" i="84"/>
  <c r="AT236" i="84"/>
  <c r="BV30" i="84"/>
  <c r="AA41" i="31" s="1"/>
  <c r="J30" i="84"/>
  <c r="I41" i="30" s="1"/>
  <c r="Q30" i="84"/>
  <c r="AI41" i="60" s="1"/>
  <c r="BI236" i="84"/>
  <c r="BT236" i="84"/>
  <c r="AX236" i="84"/>
  <c r="I236" i="84"/>
  <c r="BV236" i="84"/>
  <c r="AU30" i="84"/>
  <c r="X41" i="29" s="1"/>
  <c r="P30" i="84"/>
  <c r="K41" i="32" s="1"/>
  <c r="BO30" i="84"/>
  <c r="R41" i="31" s="1"/>
  <c r="BP236" i="84"/>
  <c r="AW236" i="84"/>
  <c r="J236" i="84"/>
  <c r="P236" i="84"/>
  <c r="W30" i="84"/>
  <c r="R236" i="84"/>
  <c r="EK236" i="84"/>
  <c r="EQ236" i="84"/>
  <c r="EW236" i="84"/>
  <c r="AU236" i="84"/>
  <c r="AK236" i="84"/>
  <c r="I30" i="84"/>
  <c r="AH236" i="84"/>
  <c r="BU236" i="84"/>
  <c r="EL236" i="84"/>
  <c r="BN236" i="84"/>
  <c r="EM30" i="84"/>
  <c r="W34" i="33" s="1"/>
  <c r="U236" i="84"/>
  <c r="AB236" i="84"/>
  <c r="V236" i="84"/>
  <c r="BK236" i="84"/>
  <c r="BL236" i="84"/>
  <c r="BJ236" i="84"/>
  <c r="AV236" i="84"/>
  <c r="AY30" i="84"/>
  <c r="T41" i="29" s="1"/>
  <c r="EN236" i="84"/>
  <c r="DK236" i="84"/>
  <c r="EJ30" i="84"/>
  <c r="E34" i="33" s="1"/>
  <c r="BI30" i="84"/>
  <c r="BM236" i="84"/>
  <c r="EJ236" i="84"/>
  <c r="AY236" i="84"/>
  <c r="BS236" i="84"/>
  <c r="X236" i="84"/>
  <c r="AK30" i="84"/>
  <c r="BQ236" i="84"/>
  <c r="EM236" i="84"/>
  <c r="DP237" i="84"/>
  <c r="T237" i="84"/>
  <c r="BM237" i="84"/>
  <c r="AZ237" i="84"/>
  <c r="DO116" i="84"/>
  <c r="V116" i="84"/>
  <c r="BS116" i="84"/>
  <c r="Y116" i="84"/>
  <c r="AY116" i="84"/>
  <c r="AH225" i="84"/>
  <c r="BU237" i="84"/>
  <c r="AH237" i="84"/>
  <c r="EK237" i="84"/>
  <c r="BT237" i="84"/>
  <c r="BJ116" i="84"/>
  <c r="BT116" i="84"/>
  <c r="AZ116" i="84"/>
  <c r="R237" i="84"/>
  <c r="BK237" i="84"/>
  <c r="EI237" i="84"/>
  <c r="EW237" i="84"/>
  <c r="AB237" i="84"/>
  <c r="U237" i="84"/>
  <c r="AW237" i="84"/>
  <c r="BI116" i="84"/>
  <c r="BP116" i="84"/>
  <c r="EI116" i="84"/>
  <c r="AW116" i="84"/>
  <c r="J116" i="84"/>
  <c r="X237" i="84"/>
  <c r="AY237" i="84"/>
  <c r="H225" i="84"/>
  <c r="EI225" i="84"/>
  <c r="AT116" i="84"/>
  <c r="EK116" i="84"/>
  <c r="AU116" i="84"/>
  <c r="BR116" i="84"/>
  <c r="EL116" i="84"/>
  <c r="W116" i="84"/>
  <c r="AU237" i="84"/>
  <c r="BQ237" i="84"/>
  <c r="P237" i="84"/>
  <c r="W237" i="84"/>
  <c r="BO237" i="84"/>
  <c r="EQ237" i="84"/>
  <c r="H237" i="84"/>
  <c r="BS225" i="84"/>
  <c r="Q237" i="84"/>
  <c r="EJ237" i="84"/>
  <c r="BS237" i="84"/>
  <c r="I237" i="84"/>
  <c r="AK116" i="84"/>
  <c r="AB116" i="84"/>
  <c r="BK116" i="84"/>
  <c r="I116" i="84"/>
  <c r="AH116" i="84"/>
  <c r="R116" i="84"/>
  <c r="DL237" i="84"/>
  <c r="BI237" i="84"/>
  <c r="V237" i="84"/>
  <c r="EM237" i="84"/>
  <c r="Y237" i="84"/>
  <c r="X116" i="84"/>
  <c r="S237" i="84"/>
  <c r="BN237" i="84"/>
  <c r="BL237" i="84"/>
  <c r="BV237" i="84"/>
  <c r="DP116" i="84"/>
  <c r="P116" i="84"/>
  <c r="H116" i="84"/>
  <c r="BQ116" i="84"/>
  <c r="U116" i="84"/>
  <c r="BN116" i="84"/>
  <c r="AX237" i="84"/>
  <c r="EN237" i="84"/>
  <c r="BR237" i="84"/>
  <c r="BJ237" i="84"/>
  <c r="AT237" i="84"/>
  <c r="ET116" i="84"/>
  <c r="BO116" i="84"/>
  <c r="AE237" i="84"/>
  <c r="AK237" i="84"/>
  <c r="DO237" i="84"/>
  <c r="AV237" i="84"/>
  <c r="ET237" i="84"/>
  <c r="J237" i="84"/>
  <c r="T116" i="84"/>
  <c r="EW116" i="84"/>
  <c r="Q116" i="84"/>
  <c r="EM116" i="84"/>
  <c r="AE225" i="84"/>
  <c r="AY225" i="84"/>
  <c r="DK237" i="84"/>
  <c r="EL237" i="84"/>
  <c r="EJ116" i="84"/>
  <c r="BV116" i="84"/>
  <c r="AV116" i="84"/>
  <c r="EQ116" i="84"/>
  <c r="AW225" i="84"/>
  <c r="J225" i="84"/>
  <c r="BP237" i="84"/>
  <c r="S225" i="84"/>
  <c r="AE116" i="84"/>
  <c r="AX116" i="84"/>
  <c r="BL116" i="84"/>
  <c r="S116" i="84"/>
  <c r="DK116" i="84"/>
  <c r="BU116" i="84"/>
  <c r="AB117" i="84"/>
  <c r="BO117" i="84"/>
  <c r="Q117" i="84"/>
  <c r="BU226" i="84"/>
  <c r="BO226" i="84"/>
  <c r="BJ226" i="84"/>
  <c r="BV226" i="84"/>
  <c r="EW31" i="84"/>
  <c r="Y35" i="33" s="1"/>
  <c r="DW31" i="84"/>
  <c r="G42" i="43" s="1"/>
  <c r="T31" i="84"/>
  <c r="T42" i="32" s="1"/>
  <c r="EL31" i="84"/>
  <c r="Q35" i="33" s="1"/>
  <c r="EK345" i="84"/>
  <c r="BT345" i="84"/>
  <c r="BS345" i="84"/>
  <c r="AY345" i="84"/>
  <c r="H345" i="84"/>
  <c r="AW333" i="84"/>
  <c r="BQ30" i="84"/>
  <c r="S41" i="31" s="1"/>
  <c r="DP30" i="84"/>
  <c r="G41" i="32" s="1"/>
  <c r="BN30" i="84"/>
  <c r="W41" i="31" s="1"/>
  <c r="DP117" i="84"/>
  <c r="EL117" i="84"/>
  <c r="AX117" i="84"/>
  <c r="V117" i="84"/>
  <c r="AH226" i="84"/>
  <c r="BR226" i="84"/>
  <c r="S226" i="84"/>
  <c r="ET226" i="84"/>
  <c r="Y226" i="84"/>
  <c r="AT31" i="84"/>
  <c r="AZ31" i="84"/>
  <c r="U42" i="29" s="1"/>
  <c r="ET31" i="84"/>
  <c r="S35" i="33" s="1"/>
  <c r="BS31" i="84"/>
  <c r="T42" i="31" s="1"/>
  <c r="EN31" i="84"/>
  <c r="G35" i="33" s="1"/>
  <c r="X345" i="84"/>
  <c r="EJ333" i="84"/>
  <c r="BT333" i="84"/>
  <c r="S333" i="84"/>
  <c r="P345" i="84"/>
  <c r="AU345" i="84"/>
  <c r="BL345" i="84"/>
  <c r="AX333" i="84"/>
  <c r="EQ345" i="84"/>
  <c r="DP345" i="84"/>
  <c r="EW30" i="84"/>
  <c r="Y34" i="33" s="1"/>
  <c r="Y30" i="84"/>
  <c r="BT30" i="84"/>
  <c r="AB30" i="84"/>
  <c r="M41" i="60" s="1"/>
  <c r="ET30" i="84"/>
  <c r="BI117" i="84"/>
  <c r="DK117" i="84"/>
  <c r="ET117" i="84"/>
  <c r="AT226" i="84"/>
  <c r="EK226" i="84"/>
  <c r="BO31" i="84"/>
  <c r="R42" i="31" s="1"/>
  <c r="BM31" i="84"/>
  <c r="Q42" i="31" s="1"/>
  <c r="X31" i="84"/>
  <c r="BV31" i="84"/>
  <c r="AA42" i="31" s="1"/>
  <c r="V31" i="84"/>
  <c r="EW333" i="84"/>
  <c r="BV345" i="84"/>
  <c r="AX345" i="84"/>
  <c r="V345" i="84"/>
  <c r="AV345" i="84"/>
  <c r="V30" i="84"/>
  <c r="T30" i="84"/>
  <c r="T41" i="32" s="1"/>
  <c r="AT30" i="84"/>
  <c r="EI30" i="84"/>
  <c r="S31" i="84"/>
  <c r="DW30" i="84"/>
  <c r="G41" i="43" s="1"/>
  <c r="EK117" i="84"/>
  <c r="S117" i="84"/>
  <c r="DO117" i="84"/>
  <c r="BU117" i="84"/>
  <c r="BS117" i="84"/>
  <c r="AB31" i="84"/>
  <c r="M42" i="60" s="1"/>
  <c r="AY226" i="84"/>
  <c r="U226" i="84"/>
  <c r="BP226" i="84"/>
  <c r="AE226" i="84"/>
  <c r="BM226" i="84"/>
  <c r="BL226" i="84"/>
  <c r="W31" i="84"/>
  <c r="R31" i="84"/>
  <c r="AK42" i="60" s="1"/>
  <c r="BR345" i="84"/>
  <c r="BN333" i="84"/>
  <c r="BN345" i="84"/>
  <c r="BJ333" i="84"/>
  <c r="BU333" i="84"/>
  <c r="AK345" i="84"/>
  <c r="BL30" i="84"/>
  <c r="BK30" i="84"/>
  <c r="BU30" i="84"/>
  <c r="U41" i="31" s="1"/>
  <c r="AZ30" i="84"/>
  <c r="U41" i="29" s="1"/>
  <c r="BL117" i="84"/>
  <c r="BT117" i="84"/>
  <c r="EJ117" i="84"/>
  <c r="AU117" i="84"/>
  <c r="BP117" i="84"/>
  <c r="BT226" i="84"/>
  <c r="AX226" i="84"/>
  <c r="T226" i="84"/>
  <c r="AE31" i="84"/>
  <c r="BL31" i="84"/>
  <c r="AX31" i="84"/>
  <c r="S42" i="29" s="1"/>
  <c r="AV31" i="84"/>
  <c r="Y42" i="29" s="1"/>
  <c r="EI333" i="84"/>
  <c r="T333" i="84"/>
  <c r="AH345" i="84"/>
  <c r="I345" i="84"/>
  <c r="EI345" i="84"/>
  <c r="EW345" i="84"/>
  <c r="J345" i="84"/>
  <c r="U333" i="84"/>
  <c r="BR30" i="84"/>
  <c r="Y41" i="31" s="1"/>
  <c r="DO30" i="84"/>
  <c r="E41" i="32" s="1"/>
  <c r="EI117" i="84"/>
  <c r="AW117" i="84"/>
  <c r="AE117" i="84"/>
  <c r="BJ117" i="84"/>
  <c r="BQ226" i="84"/>
  <c r="DO226" i="84"/>
  <c r="R226" i="84"/>
  <c r="J226" i="84"/>
  <c r="BS226" i="84"/>
  <c r="DK226" i="84"/>
  <c r="J31" i="84"/>
  <c r="I42" i="30" s="1"/>
  <c r="EJ31" i="84"/>
  <c r="E35" i="33" s="1"/>
  <c r="EK31" i="84"/>
  <c r="K35" i="33" s="1"/>
  <c r="AY31" i="84"/>
  <c r="T42" i="29" s="1"/>
  <c r="AT345" i="84"/>
  <c r="AB345" i="84"/>
  <c r="DL345" i="84"/>
  <c r="EM345" i="84"/>
  <c r="AW345" i="84"/>
  <c r="R345" i="84"/>
  <c r="AY333" i="84"/>
  <c r="DK345" i="84"/>
  <c r="I333" i="84"/>
  <c r="DL30" i="84"/>
  <c r="Q41" i="32" s="1"/>
  <c r="AH117" i="84"/>
  <c r="BV117" i="84"/>
  <c r="W117" i="84"/>
  <c r="EM117" i="84"/>
  <c r="DL117" i="84"/>
  <c r="T117" i="84"/>
  <c r="P226" i="84"/>
  <c r="AK226" i="84"/>
  <c r="AB226" i="84"/>
  <c r="X226" i="84"/>
  <c r="BN31" i="84"/>
  <c r="W42" i="31" s="1"/>
  <c r="EM31" i="84"/>
  <c r="W35" i="33" s="1"/>
  <c r="I31" i="84"/>
  <c r="BR31" i="84"/>
  <c r="Y42" i="31" s="1"/>
  <c r="BI31" i="84"/>
  <c r="ET345" i="84"/>
  <c r="Q345" i="84"/>
  <c r="BP345" i="84"/>
  <c r="W333" i="84"/>
  <c r="R117" i="84"/>
  <c r="BQ117" i="84"/>
  <c r="AZ226" i="84"/>
  <c r="V226" i="84"/>
  <c r="Q226" i="84"/>
  <c r="AW226" i="84"/>
  <c r="AU31" i="84"/>
  <c r="X42" i="29" s="1"/>
  <c r="H31" i="84"/>
  <c r="E42" i="30" s="1"/>
  <c r="BP31" i="84"/>
  <c r="X42" i="31" s="1"/>
  <c r="P31" i="84"/>
  <c r="K42" i="32" s="1"/>
  <c r="T345" i="84"/>
  <c r="BM345" i="84"/>
  <c r="W345" i="84"/>
  <c r="BU345" i="84"/>
  <c r="EN345" i="84"/>
  <c r="EK30" i="84"/>
  <c r="K34" i="33" s="1"/>
  <c r="EN30" i="84"/>
  <c r="G34" i="33" s="1"/>
  <c r="P117" i="84"/>
  <c r="BM117" i="84"/>
  <c r="EQ117" i="84"/>
  <c r="ER117" i="84" s="1"/>
  <c r="AK117" i="84"/>
  <c r="H117" i="84"/>
  <c r="W226" i="84"/>
  <c r="BN226" i="84"/>
  <c r="BI226" i="84"/>
  <c r="BK31" i="84"/>
  <c r="U31" i="84"/>
  <c r="K42" i="60" s="1"/>
  <c r="BU31" i="84"/>
  <c r="AW31" i="84"/>
  <c r="Z42" i="29" s="1"/>
  <c r="DP31" i="84"/>
  <c r="G42" i="32" s="1"/>
  <c r="BK345" i="84"/>
  <c r="Y345" i="84"/>
  <c r="BI345" i="84"/>
  <c r="H333" i="84"/>
  <c r="BV333" i="84"/>
  <c r="P333" i="84"/>
  <c r="U345" i="84"/>
  <c r="R30" i="84"/>
  <c r="AK41" i="60" s="1"/>
  <c r="X30" i="84"/>
  <c r="AV30" i="84"/>
  <c r="Y41" i="29" s="1"/>
  <c r="I117" i="84"/>
  <c r="J117" i="84"/>
  <c r="EW117" i="84"/>
  <c r="AV226" i="84"/>
  <c r="DL226" i="84"/>
  <c r="EI226" i="84"/>
  <c r="H226" i="84"/>
  <c r="AK31" i="84"/>
  <c r="BQ31" i="84"/>
  <c r="S42" i="31" s="1"/>
  <c r="DO31" i="84"/>
  <c r="E42" i="32" s="1"/>
  <c r="DT31" i="84"/>
  <c r="J42" i="43" s="1"/>
  <c r="Q31" i="84"/>
  <c r="AI42" i="60" s="1"/>
  <c r="DL31" i="84"/>
  <c r="Q42" i="32" s="1"/>
  <c r="BR333" i="84"/>
  <c r="BO345" i="84"/>
  <c r="BS333" i="84"/>
  <c r="EK333" i="84"/>
  <c r="BQ345" i="84"/>
  <c r="BJ345" i="84"/>
  <c r="EL345" i="84"/>
  <c r="AE333" i="84"/>
  <c r="H30" i="84"/>
  <c r="E41" i="30" s="1"/>
  <c r="BM30" i="84"/>
  <c r="AX30" i="84"/>
  <c r="S41" i="29" s="1"/>
  <c r="DK30" i="84"/>
  <c r="O41" i="32" s="1"/>
  <c r="DT30" i="84"/>
  <c r="J41" i="43" s="1"/>
  <c r="BS30" i="84"/>
  <c r="T41" i="31" s="1"/>
  <c r="AY117" i="84"/>
  <c r="AZ117" i="84"/>
  <c r="Y117" i="84"/>
  <c r="U117" i="84"/>
  <c r="BN117" i="84"/>
  <c r="DP226" i="84"/>
  <c r="EJ226" i="84"/>
  <c r="AU226" i="84"/>
  <c r="EW226" i="84"/>
  <c r="EQ226" i="84"/>
  <c r="EQ31" i="84"/>
  <c r="Y31" i="84"/>
  <c r="AH31" i="84"/>
  <c r="AZ345" i="84"/>
  <c r="DO345" i="84"/>
  <c r="AT333" i="84"/>
  <c r="BQ333" i="84"/>
  <c r="U30" i="84"/>
  <c r="K41" i="60" s="1"/>
  <c r="BP30" i="84"/>
  <c r="X41" i="31" s="1"/>
  <c r="AE30" i="84"/>
  <c r="BK117" i="84"/>
  <c r="BR117" i="84"/>
  <c r="EN117" i="84"/>
  <c r="X117" i="84"/>
  <c r="AV117" i="84"/>
  <c r="AT117" i="84"/>
  <c r="I226" i="84"/>
  <c r="EN226" i="84"/>
  <c r="EM226" i="84"/>
  <c r="EL226" i="84"/>
  <c r="DS31" i="84"/>
  <c r="E42" i="43" s="1"/>
  <c r="EI31" i="84"/>
  <c r="DK31" i="84"/>
  <c r="O42" i="32" s="1"/>
  <c r="BJ31" i="84"/>
  <c r="BT31" i="84"/>
  <c r="Z42" i="31" s="1"/>
  <c r="EJ345" i="84"/>
  <c r="BI333" i="84"/>
  <c r="X333" i="84"/>
  <c r="AE345" i="84"/>
  <c r="S345" i="84"/>
  <c r="AB333" i="84"/>
  <c r="EL333" i="84"/>
  <c r="ET333" i="84"/>
  <c r="BJ30" i="84"/>
  <c r="CQ43" i="84"/>
  <c r="AI54" i="44" s="1"/>
  <c r="Y238" i="84"/>
  <c r="EI32" i="84"/>
  <c r="BM43" i="44" s="1"/>
  <c r="AY238" i="84"/>
  <c r="CB32" i="84"/>
  <c r="M43" i="44" s="1"/>
  <c r="EK238" i="84"/>
  <c r="BN238" i="84"/>
  <c r="S118" i="84"/>
  <c r="BT118" i="84"/>
  <c r="EN118" i="84"/>
  <c r="BM118" i="84"/>
  <c r="EW118" i="84"/>
  <c r="EI118" i="84"/>
  <c r="DL346" i="84"/>
  <c r="EQ334" i="84"/>
  <c r="BP334" i="84"/>
  <c r="EK346" i="84"/>
  <c r="DL334" i="84"/>
  <c r="AB334" i="84"/>
  <c r="BQ346" i="84"/>
  <c r="BM239" i="84"/>
  <c r="Y239" i="84"/>
  <c r="EI239" i="84"/>
  <c r="AH239" i="84"/>
  <c r="EL239" i="84"/>
  <c r="R239" i="84"/>
  <c r="CM33" i="84"/>
  <c r="AC44" i="44" s="1"/>
  <c r="AU33" i="84"/>
  <c r="X44" i="29" s="1"/>
  <c r="BX33" i="84"/>
  <c r="G44" i="44" s="1"/>
  <c r="AU32" i="84"/>
  <c r="X43" i="29" s="1"/>
  <c r="BO238" i="84"/>
  <c r="AZ32" i="84"/>
  <c r="U43" i="29" s="1"/>
  <c r="S238" i="84"/>
  <c r="AU238" i="84"/>
  <c r="CZ32" i="84"/>
  <c r="AW43" i="44" s="1"/>
  <c r="DL238" i="84"/>
  <c r="BN118" i="84"/>
  <c r="EM118" i="84"/>
  <c r="DO346" i="84"/>
  <c r="AX346" i="84"/>
  <c r="BI334" i="84"/>
  <c r="DP334" i="84"/>
  <c r="Q334" i="84"/>
  <c r="EN346" i="84"/>
  <c r="AW334" i="84"/>
  <c r="AW346" i="84"/>
  <c r="AV346" i="84"/>
  <c r="BU238" i="84"/>
  <c r="T32" i="84"/>
  <c r="T43" i="32" s="1"/>
  <c r="AE238" i="84"/>
  <c r="BU239" i="84"/>
  <c r="S239" i="84"/>
  <c r="X239" i="84"/>
  <c r="BR239" i="84"/>
  <c r="EN239" i="84"/>
  <c r="EK239" i="84"/>
  <c r="BP239" i="84"/>
  <c r="DS33" i="84"/>
  <c r="E44" i="43" s="1"/>
  <c r="BS33" i="84"/>
  <c r="T44" i="31" s="1"/>
  <c r="DK33" i="84"/>
  <c r="O44" i="32" s="1"/>
  <c r="EI33" i="84"/>
  <c r="BM44" i="44" s="1"/>
  <c r="P33" i="84"/>
  <c r="K44" i="32" s="1"/>
  <c r="AE33" i="84"/>
  <c r="AT32" i="84"/>
  <c r="W238" i="84"/>
  <c r="Q32" i="84"/>
  <c r="AI43" i="60" s="1"/>
  <c r="X32" i="84"/>
  <c r="BT238" i="84"/>
  <c r="T43" i="84"/>
  <c r="T54" i="32" s="1"/>
  <c r="CU32" i="84"/>
  <c r="AO43" i="44" s="1"/>
  <c r="AY32" i="84"/>
  <c r="T43" i="29" s="1"/>
  <c r="AH118" i="84"/>
  <c r="EL118" i="84"/>
  <c r="ET118" i="84"/>
  <c r="BS118" i="84"/>
  <c r="BO346" i="84"/>
  <c r="BK346" i="84"/>
  <c r="EL346" i="84"/>
  <c r="BN334" i="84"/>
  <c r="AK346" i="84"/>
  <c r="BL334" i="84"/>
  <c r="U346" i="84"/>
  <c r="AY346" i="84"/>
  <c r="AW238" i="84"/>
  <c r="CE32" i="84"/>
  <c r="Q43" i="44" s="1"/>
  <c r="BQ32" i="84"/>
  <c r="S43" i="31" s="1"/>
  <c r="T238" i="84"/>
  <c r="BO239" i="84"/>
  <c r="Q239" i="84"/>
  <c r="Q33" i="84"/>
  <c r="AI44" i="60" s="1"/>
  <c r="X33" i="84"/>
  <c r="BP33" i="84"/>
  <c r="X44" i="31" s="1"/>
  <c r="BW33" i="84"/>
  <c r="E44" i="44" s="1"/>
  <c r="BM33" i="84"/>
  <c r="Q44" i="31" s="1"/>
  <c r="AY33" i="84"/>
  <c r="T44" i="29" s="1"/>
  <c r="AT33" i="84"/>
  <c r="Y33" i="84"/>
  <c r="CN32" i="84"/>
  <c r="AE43" i="44" s="1"/>
  <c r="CM32" i="84"/>
  <c r="AC43" i="44" s="1"/>
  <c r="CV32" i="84"/>
  <c r="AQ43" i="44" s="1"/>
  <c r="X118" i="84"/>
  <c r="BJ118" i="84"/>
  <c r="T118" i="84"/>
  <c r="DK118" i="84"/>
  <c r="BP346" i="84"/>
  <c r="R346" i="84"/>
  <c r="I346" i="84"/>
  <c r="EW334" i="84"/>
  <c r="EQ346" i="84"/>
  <c r="W334" i="84"/>
  <c r="AU346" i="84"/>
  <c r="AT334" i="84"/>
  <c r="CQ32" i="84"/>
  <c r="AI43" i="44" s="1"/>
  <c r="EI238" i="84"/>
  <c r="DS32" i="84"/>
  <c r="E43" i="43" s="1"/>
  <c r="EL238" i="84"/>
  <c r="AX238" i="84"/>
  <c r="BN239" i="84"/>
  <c r="AE239" i="84"/>
  <c r="AU239" i="84"/>
  <c r="CB33" i="84"/>
  <c r="M44" i="44" s="1"/>
  <c r="CA33" i="84"/>
  <c r="K44" i="44" s="1"/>
  <c r="AV33" i="84"/>
  <c r="Y44" i="29" s="1"/>
  <c r="AH33" i="84"/>
  <c r="S33" i="84"/>
  <c r="R33" i="84"/>
  <c r="AK44" i="60" s="1"/>
  <c r="DC33" i="84"/>
  <c r="BA44" i="44" s="1"/>
  <c r="BN33" i="84"/>
  <c r="W44" i="31" s="1"/>
  <c r="R32" i="84"/>
  <c r="AK43" i="60" s="1"/>
  <c r="BK238" i="84"/>
  <c r="S32" i="84"/>
  <c r="DP238" i="84"/>
  <c r="CA32" i="84"/>
  <c r="K43" i="44" s="1"/>
  <c r="R118" i="84"/>
  <c r="Y118" i="84"/>
  <c r="BI118" i="84"/>
  <c r="AW118" i="84"/>
  <c r="BS346" i="84"/>
  <c r="P346" i="84"/>
  <c r="DK346" i="84"/>
  <c r="R334" i="84"/>
  <c r="S334" i="84"/>
  <c r="BT32" i="84"/>
  <c r="Z43" i="31" s="1"/>
  <c r="EW239" i="84"/>
  <c r="AW239" i="84"/>
  <c r="AY239" i="84"/>
  <c r="BV239" i="84"/>
  <c r="DO239" i="84"/>
  <c r="CR33" i="84"/>
  <c r="AK44" i="44" s="1"/>
  <c r="AX33" i="84"/>
  <c r="S44" i="29" s="1"/>
  <c r="DO33" i="84"/>
  <c r="E44" i="32" s="1"/>
  <c r="W33" i="84"/>
  <c r="H33" i="84"/>
  <c r="E44" i="30" s="1"/>
  <c r="DG33" i="84"/>
  <c r="BG44" i="44" s="1"/>
  <c r="DP33" i="84"/>
  <c r="G44" i="32" s="1"/>
  <c r="BU33" i="84"/>
  <c r="U44" i="31" s="1"/>
  <c r="U33" i="84"/>
  <c r="K44" i="60" s="1"/>
  <c r="BR32" i="84"/>
  <c r="Y43" i="31" s="1"/>
  <c r="X238" i="84"/>
  <c r="DO238" i="84"/>
  <c r="DP32" i="84"/>
  <c r="G43" i="32" s="1"/>
  <c r="BR238" i="84"/>
  <c r="I238" i="84"/>
  <c r="AV118" i="84"/>
  <c r="AY118" i="84"/>
  <c r="EQ118" i="84"/>
  <c r="AT118" i="84"/>
  <c r="DO118" i="84"/>
  <c r="BQ118" i="84"/>
  <c r="BQ334" i="84"/>
  <c r="DK334" i="84"/>
  <c r="Y346" i="84"/>
  <c r="EK334" i="84"/>
  <c r="BU346" i="84"/>
  <c r="AE346" i="84"/>
  <c r="BT346" i="84"/>
  <c r="AU334" i="84"/>
  <c r="BM32" i="84"/>
  <c r="Q43" i="31" s="1"/>
  <c r="U239" i="84"/>
  <c r="AT239" i="84"/>
  <c r="BT239" i="84"/>
  <c r="DW33" i="84"/>
  <c r="G44" i="43" s="1"/>
  <c r="DH33" i="84"/>
  <c r="BI44" i="44" s="1"/>
  <c r="BI33" i="84"/>
  <c r="BL33" i="84"/>
  <c r="AZ33" i="84"/>
  <c r="U44" i="29" s="1"/>
  <c r="BK250" i="84"/>
  <c r="AV238" i="84"/>
  <c r="P238" i="84"/>
  <c r="EW238" i="84"/>
  <c r="BM238" i="84"/>
  <c r="Q238" i="84"/>
  <c r="V118" i="84"/>
  <c r="EJ118" i="84"/>
  <c r="AK118" i="84"/>
  <c r="Q346" i="84"/>
  <c r="EJ346" i="84"/>
  <c r="AV334" i="84"/>
  <c r="BV346" i="84"/>
  <c r="BI346" i="84"/>
  <c r="S346" i="84"/>
  <c r="AE334" i="84"/>
  <c r="BI239" i="84"/>
  <c r="AK239" i="84"/>
  <c r="BQ33" i="84"/>
  <c r="S44" i="31" s="1"/>
  <c r="BV238" i="84"/>
  <c r="BP238" i="84"/>
  <c r="U238" i="84"/>
  <c r="BP118" i="84"/>
  <c r="BL118" i="84"/>
  <c r="EK118" i="84"/>
  <c r="I118" i="84"/>
  <c r="P118" i="84"/>
  <c r="H118" i="84"/>
  <c r="BM334" i="84"/>
  <c r="ET346" i="84"/>
  <c r="V346" i="84"/>
  <c r="BN346" i="84"/>
  <c r="X346" i="84"/>
  <c r="EM334" i="84"/>
  <c r="BU334" i="84"/>
  <c r="DP346" i="84"/>
  <c r="CY32" i="84"/>
  <c r="AU43" i="44" s="1"/>
  <c r="ET238" i="84"/>
  <c r="H238" i="84"/>
  <c r="BJ32" i="84"/>
  <c r="EM239" i="84"/>
  <c r="EJ239" i="84"/>
  <c r="DK239" i="84"/>
  <c r="V239" i="84"/>
  <c r="P239" i="84"/>
  <c r="I239" i="84"/>
  <c r="BS238" i="84"/>
  <c r="BN32" i="84"/>
  <c r="W43" i="31" s="1"/>
  <c r="AU118" i="84"/>
  <c r="BV118" i="84"/>
  <c r="AE118" i="84"/>
  <c r="H346" i="84"/>
  <c r="AB346" i="84"/>
  <c r="EI346" i="84"/>
  <c r="DO334" i="84"/>
  <c r="AZ346" i="84"/>
  <c r="J346" i="84"/>
  <c r="BJ346" i="84"/>
  <c r="BK32" i="84"/>
  <c r="EQ238" i="84"/>
  <c r="ER238" i="84" s="1"/>
  <c r="BO32" i="84"/>
  <c r="R43" i="31" s="1"/>
  <c r="R238" i="84"/>
  <c r="BP32" i="84"/>
  <c r="X43" i="31" s="1"/>
  <c r="H239" i="84"/>
  <c r="BQ239" i="84"/>
  <c r="AB239" i="84"/>
  <c r="J239" i="84"/>
  <c r="AK33" i="84"/>
  <c r="AW32" i="84"/>
  <c r="Z43" i="29" s="1"/>
  <c r="AT238" i="84"/>
  <c r="AK238" i="84"/>
  <c r="DW32" i="84"/>
  <c r="G43" i="43" s="1"/>
  <c r="AB118" i="84"/>
  <c r="AX118" i="84"/>
  <c r="BU118" i="84"/>
  <c r="W118" i="84"/>
  <c r="BL346" i="84"/>
  <c r="EN334" i="84"/>
  <c r="T346" i="84"/>
  <c r="W346" i="84"/>
  <c r="V32" i="84"/>
  <c r="BI238" i="84"/>
  <c r="CR32" i="84"/>
  <c r="AK43" i="44" s="1"/>
  <c r="EM238" i="84"/>
  <c r="AV239" i="84"/>
  <c r="DP239" i="84"/>
  <c r="BJ239" i="84"/>
  <c r="BL239" i="84"/>
  <c r="DL239" i="84"/>
  <c r="ET239" i="84"/>
  <c r="T33" i="84"/>
  <c r="T44" i="32" s="1"/>
  <c r="AZ239" i="84"/>
  <c r="AW33" i="84"/>
  <c r="Z44" i="29" s="1"/>
  <c r="DD33" i="84"/>
  <c r="BC44" i="44" s="1"/>
  <c r="CY33" i="84"/>
  <c r="AU44" i="44" s="1"/>
  <c r="DH32" i="84"/>
  <c r="BI43" i="44" s="1"/>
  <c r="EN238" i="84"/>
  <c r="DK238" i="84"/>
  <c r="BS32" i="84"/>
  <c r="T43" i="31" s="1"/>
  <c r="J238" i="84"/>
  <c r="BQ238" i="84"/>
  <c r="BL238" i="84"/>
  <c r="BR118" i="84"/>
  <c r="FM118" i="84" s="1"/>
  <c r="J118" i="84"/>
  <c r="DP118" i="84"/>
  <c r="U118" i="84"/>
  <c r="BO118" i="84"/>
  <c r="DL118" i="84"/>
  <c r="P334" i="84"/>
  <c r="AH346" i="84"/>
  <c r="BR346" i="84"/>
  <c r="AT346" i="84"/>
  <c r="BU32" i="84"/>
  <c r="DK32" i="84"/>
  <c r="O43" i="32" s="1"/>
  <c r="EQ239" i="84"/>
  <c r="BS239" i="84"/>
  <c r="T239" i="84"/>
  <c r="CQ33" i="84"/>
  <c r="AI44" i="44" s="1"/>
  <c r="BV33" i="84"/>
  <c r="AA44" i="31" s="1"/>
  <c r="AB238" i="84"/>
  <c r="DO32" i="84"/>
  <c r="E43" i="32" s="1"/>
  <c r="AH238" i="84"/>
  <c r="P32" i="84"/>
  <c r="K43" i="32" s="1"/>
  <c r="EJ238" i="84"/>
  <c r="AZ238" i="84"/>
  <c r="V238" i="84"/>
  <c r="BJ238" i="84"/>
  <c r="AZ118" i="84"/>
  <c r="BK118" i="84"/>
  <c r="Q118" i="84"/>
  <c r="BM346" i="84"/>
  <c r="EM346" i="84"/>
  <c r="EW346" i="84"/>
  <c r="BO334" i="84"/>
  <c r="AB32" i="84"/>
  <c r="M43" i="60" s="1"/>
  <c r="W239" i="84"/>
  <c r="AX239" i="84"/>
  <c r="I33" i="84"/>
  <c r="DT33" i="84"/>
  <c r="J44" i="43" s="1"/>
  <c r="BK33" i="84"/>
  <c r="X347" i="84"/>
  <c r="EK335" i="84"/>
  <c r="DD32" i="84"/>
  <c r="BC43" i="44" s="1"/>
  <c r="DG32" i="84"/>
  <c r="BG43" i="44" s="1"/>
  <c r="BX32" i="84"/>
  <c r="G43" i="44" s="1"/>
  <c r="R240" i="84"/>
  <c r="BR240" i="84"/>
  <c r="AB240" i="84"/>
  <c r="EJ240" i="84"/>
  <c r="DO240" i="84"/>
  <c r="AV240" i="84"/>
  <c r="AU119" i="84"/>
  <c r="AB119" i="84"/>
  <c r="W119" i="84"/>
  <c r="DK119" i="84"/>
  <c r="EW119" i="84"/>
  <c r="AZ119" i="84"/>
  <c r="AX119" i="84"/>
  <c r="EM335" i="84"/>
  <c r="ET347" i="84"/>
  <c r="BJ347" i="84"/>
  <c r="AU347" i="84"/>
  <c r="EI347" i="84"/>
  <c r="EQ347" i="84"/>
  <c r="U347" i="84"/>
  <c r="BW32" i="84"/>
  <c r="E43" i="44" s="1"/>
  <c r="BM240" i="84"/>
  <c r="EN240" i="84"/>
  <c r="P240" i="84"/>
  <c r="W240" i="84"/>
  <c r="AH240" i="84"/>
  <c r="BO240" i="84"/>
  <c r="BV119" i="84"/>
  <c r="V119" i="84"/>
  <c r="BS119" i="84"/>
  <c r="V347" i="84"/>
  <c r="AY335" i="84"/>
  <c r="BK347" i="84"/>
  <c r="DP347" i="84"/>
  <c r="BT347" i="84"/>
  <c r="W347" i="84"/>
  <c r="H32" i="84"/>
  <c r="E43" i="30" s="1"/>
  <c r="BI32" i="84"/>
  <c r="AE240" i="84"/>
  <c r="U240" i="84"/>
  <c r="BQ240" i="84"/>
  <c r="H119" i="84"/>
  <c r="U119" i="84"/>
  <c r="BU119" i="84"/>
  <c r="Q119" i="84"/>
  <c r="AE119" i="84"/>
  <c r="BV347" i="84"/>
  <c r="AT347" i="84"/>
  <c r="BN347" i="84"/>
  <c r="EK347" i="84"/>
  <c r="BQ347" i="84"/>
  <c r="BK335" i="84"/>
  <c r="J32" i="84"/>
  <c r="I43" i="30" s="1"/>
  <c r="CI32" i="84"/>
  <c r="W43" i="44" s="1"/>
  <c r="AT240" i="84"/>
  <c r="AY240" i="84"/>
  <c r="BK240" i="84"/>
  <c r="Y240" i="84"/>
  <c r="AW119" i="84"/>
  <c r="T119" i="84"/>
  <c r="BN119" i="84"/>
  <c r="BR119" i="84"/>
  <c r="DO119" i="84"/>
  <c r="BN240" i="84"/>
  <c r="Q347" i="84"/>
  <c r="DK347" i="84"/>
  <c r="AW347" i="84"/>
  <c r="EM347" i="84"/>
  <c r="AZ347" i="84"/>
  <c r="W32" i="84"/>
  <c r="Y32" i="84"/>
  <c r="DC32" i="84"/>
  <c r="BA43" i="44" s="1"/>
  <c r="EW240" i="84"/>
  <c r="BI240" i="84"/>
  <c r="DK240" i="84"/>
  <c r="BL240" i="84"/>
  <c r="Q240" i="84"/>
  <c r="AU240" i="84"/>
  <c r="EM119" i="84"/>
  <c r="DL119" i="84"/>
  <c r="BL119" i="84"/>
  <c r="BM119" i="84"/>
  <c r="P119" i="84"/>
  <c r="BU44" i="84"/>
  <c r="U55" i="31" s="1"/>
  <c r="BO347" i="84"/>
  <c r="BM347" i="84"/>
  <c r="AH347" i="84"/>
  <c r="BI335" i="84"/>
  <c r="AE32" i="84"/>
  <c r="I32" i="84"/>
  <c r="ET240" i="84"/>
  <c r="AX240" i="84"/>
  <c r="EM240" i="84"/>
  <c r="DL240" i="84"/>
  <c r="R119" i="84"/>
  <c r="AH119" i="84"/>
  <c r="BT119" i="84"/>
  <c r="AV347" i="84"/>
  <c r="CJ32" i="84"/>
  <c r="Y43" i="44" s="1"/>
  <c r="BP335" i="84"/>
  <c r="BU347" i="84"/>
  <c r="BP347" i="84"/>
  <c r="DO347" i="84"/>
  <c r="U32" i="84"/>
  <c r="K43" i="60" s="1"/>
  <c r="BJ240" i="84"/>
  <c r="EQ240" i="84"/>
  <c r="BT240" i="84"/>
  <c r="EQ119" i="84"/>
  <c r="AV119" i="84"/>
  <c r="BI119" i="84"/>
  <c r="BQ119" i="84"/>
  <c r="DP119" i="84"/>
  <c r="BK119" i="84"/>
  <c r="I119" i="84"/>
  <c r="BO119" i="84"/>
  <c r="EL347" i="84"/>
  <c r="BL347" i="84"/>
  <c r="DL347" i="84"/>
  <c r="BV32" i="84"/>
  <c r="AA43" i="31" s="1"/>
  <c r="AW240" i="84"/>
  <c r="AZ240" i="84"/>
  <c r="I240" i="84"/>
  <c r="S119" i="84"/>
  <c r="X119" i="84"/>
  <c r="BP119" i="84"/>
  <c r="EJ119" i="84"/>
  <c r="EL119" i="84"/>
  <c r="EN119" i="84"/>
  <c r="BN335" i="84"/>
  <c r="AE347" i="84"/>
  <c r="P347" i="84"/>
  <c r="AE335" i="84"/>
  <c r="S347" i="84"/>
  <c r="EN347" i="84"/>
  <c r="AH32" i="84"/>
  <c r="AV32" i="84"/>
  <c r="Y43" i="29" s="1"/>
  <c r="BV240" i="84"/>
  <c r="AK240" i="84"/>
  <c r="H240" i="84"/>
  <c r="J240" i="84"/>
  <c r="AT119" i="84"/>
  <c r="Y119" i="84"/>
  <c r="ET119" i="84"/>
  <c r="BN44" i="84"/>
  <c r="W55" i="31" s="1"/>
  <c r="BR347" i="84"/>
  <c r="T347" i="84"/>
  <c r="DO335" i="84"/>
  <c r="AY347" i="84"/>
  <c r="EW347" i="84"/>
  <c r="R347" i="84"/>
  <c r="EJ347" i="84"/>
  <c r="H347" i="84"/>
  <c r="AU335" i="84"/>
  <c r="BL32" i="84"/>
  <c r="AX32" i="84"/>
  <c r="S43" i="29" s="1"/>
  <c r="BP240" i="84"/>
  <c r="BS240" i="84"/>
  <c r="FN240" i="84" s="1"/>
  <c r="BU240" i="84"/>
  <c r="T240" i="84"/>
  <c r="X240" i="84"/>
  <c r="EI240" i="84"/>
  <c r="J119" i="84"/>
  <c r="K119" i="84" s="1"/>
  <c r="EI119" i="84"/>
  <c r="BJ119" i="84"/>
  <c r="AY119" i="84"/>
  <c r="EK119" i="84"/>
  <c r="Y347" i="84"/>
  <c r="BI347" i="84"/>
  <c r="AB347" i="84"/>
  <c r="J347" i="84"/>
  <c r="AX347" i="84"/>
  <c r="AK347" i="84"/>
  <c r="BS347" i="84"/>
  <c r="I347" i="84"/>
  <c r="AK32" i="84"/>
  <c r="DT32" i="84"/>
  <c r="J43" i="43" s="1"/>
  <c r="DL32" i="84"/>
  <c r="Q43" i="32" s="1"/>
  <c r="EL240" i="84"/>
  <c r="S240" i="84"/>
  <c r="V240" i="84"/>
  <c r="DP240" i="84"/>
  <c r="AK119" i="84"/>
  <c r="EI335" i="84"/>
  <c r="CF32" i="84"/>
  <c r="S43" i="44" s="1"/>
  <c r="EK240" i="84"/>
  <c r="BP241" i="84"/>
  <c r="BT336" i="84"/>
  <c r="Y348" i="84"/>
  <c r="EI348" i="84"/>
  <c r="BJ336" i="84"/>
  <c r="EM336" i="84"/>
  <c r="T348" i="84"/>
  <c r="H348" i="84"/>
  <c r="S348" i="84"/>
  <c r="BQ336" i="84"/>
  <c r="BO33" i="84"/>
  <c r="R44" i="31" s="1"/>
  <c r="EQ120" i="84"/>
  <c r="EL120" i="84"/>
  <c r="DK120" i="84"/>
  <c r="BL120" i="84"/>
  <c r="BI348" i="84"/>
  <c r="BT120" i="84"/>
  <c r="EW241" i="84"/>
  <c r="AW241" i="84"/>
  <c r="AU241" i="84"/>
  <c r="BT241" i="84"/>
  <c r="BM336" i="84"/>
  <c r="AE348" i="84"/>
  <c r="BR348" i="84"/>
  <c r="EN336" i="84"/>
  <c r="Y336" i="84"/>
  <c r="BP336" i="84"/>
  <c r="U336" i="84"/>
  <c r="EN348" i="84"/>
  <c r="AZ348" i="84"/>
  <c r="CV33" i="84"/>
  <c r="AQ44" i="44" s="1"/>
  <c r="AV120" i="84"/>
  <c r="ET120" i="84"/>
  <c r="BN120" i="84"/>
  <c r="BU120" i="84"/>
  <c r="BV120" i="84"/>
  <c r="AX241" i="84"/>
  <c r="P348" i="84"/>
  <c r="EJ120" i="84"/>
  <c r="H241" i="84"/>
  <c r="AV241" i="84"/>
  <c r="AZ241" i="84"/>
  <c r="R241" i="84"/>
  <c r="J348" i="84"/>
  <c r="I348" i="84"/>
  <c r="AB348" i="84"/>
  <c r="S336" i="84"/>
  <c r="BL336" i="84"/>
  <c r="BU348" i="84"/>
  <c r="CU33" i="84"/>
  <c r="AO44" i="44" s="1"/>
  <c r="AY120" i="84"/>
  <c r="EM120" i="84"/>
  <c r="X120" i="84"/>
  <c r="BM241" i="84"/>
  <c r="AH348" i="84"/>
  <c r="DO336" i="84"/>
  <c r="X241" i="84"/>
  <c r="AB241" i="84"/>
  <c r="EM241" i="84"/>
  <c r="W241" i="84"/>
  <c r="AK241" i="84"/>
  <c r="EI336" i="84"/>
  <c r="DP336" i="84"/>
  <c r="DL336" i="84"/>
  <c r="BU336" i="84"/>
  <c r="BK348" i="84"/>
  <c r="X336" i="84"/>
  <c r="V336" i="84"/>
  <c r="ET336" i="84"/>
  <c r="AW348" i="84"/>
  <c r="T120" i="84"/>
  <c r="AT120" i="84"/>
  <c r="EI120" i="84"/>
  <c r="Y241" i="84"/>
  <c r="AK336" i="84"/>
  <c r="Q348" i="84"/>
  <c r="EL336" i="84"/>
  <c r="BJ241" i="84"/>
  <c r="U241" i="84"/>
  <c r="AE336" i="84"/>
  <c r="AF336" i="84" s="1"/>
  <c r="EJ336" i="84"/>
  <c r="BO348" i="84"/>
  <c r="BL348" i="84"/>
  <c r="DK348" i="84"/>
  <c r="U348" i="84"/>
  <c r="H336" i="84"/>
  <c r="AW120" i="84"/>
  <c r="DL120" i="84"/>
  <c r="BM120" i="84"/>
  <c r="I120" i="84"/>
  <c r="CZ33" i="84"/>
  <c r="AW44" i="44" s="1"/>
  <c r="AT241" i="84"/>
  <c r="BN336" i="84"/>
  <c r="AH336" i="84"/>
  <c r="P120" i="84"/>
  <c r="T241" i="84"/>
  <c r="EJ241" i="84"/>
  <c r="Q241" i="84"/>
  <c r="BR241" i="84"/>
  <c r="BV241" i="84"/>
  <c r="AV336" i="84"/>
  <c r="I336" i="84"/>
  <c r="AU348" i="84"/>
  <c r="R336" i="84"/>
  <c r="ET348" i="84"/>
  <c r="EQ336" i="84"/>
  <c r="DL348" i="84"/>
  <c r="BT348" i="84"/>
  <c r="Q120" i="84"/>
  <c r="BR120" i="84"/>
  <c r="EW120" i="84"/>
  <c r="AB120" i="84"/>
  <c r="AE241" i="84"/>
  <c r="BN348" i="84"/>
  <c r="BP348" i="84"/>
  <c r="EL348" i="84"/>
  <c r="V241" i="84"/>
  <c r="EK241" i="84"/>
  <c r="S241" i="84"/>
  <c r="DO241" i="84"/>
  <c r="DK241" i="84"/>
  <c r="DP241" i="84"/>
  <c r="BL241" i="84"/>
  <c r="J336" i="84"/>
  <c r="R348" i="84"/>
  <c r="DK336" i="84"/>
  <c r="EJ348" i="84"/>
  <c r="BI336" i="84"/>
  <c r="AW336" i="84"/>
  <c r="BV348" i="84"/>
  <c r="AX336" i="84"/>
  <c r="AV348" i="84"/>
  <c r="AT348" i="84"/>
  <c r="CN33" i="84"/>
  <c r="Y120" i="84"/>
  <c r="BJ120" i="84"/>
  <c r="V120" i="84"/>
  <c r="AK120" i="84"/>
  <c r="U120" i="84"/>
  <c r="J120" i="84"/>
  <c r="AU336" i="84"/>
  <c r="BM348" i="84"/>
  <c r="J33" i="84"/>
  <c r="I44" i="30" s="1"/>
  <c r="EQ241" i="84"/>
  <c r="BU241" i="84"/>
  <c r="EI241" i="84"/>
  <c r="BO241" i="84"/>
  <c r="Q336" i="84"/>
  <c r="AZ336" i="84"/>
  <c r="EQ348" i="84"/>
  <c r="W348" i="84"/>
  <c r="DO348" i="84"/>
  <c r="X348" i="84"/>
  <c r="EK348" i="84"/>
  <c r="EW348" i="84"/>
  <c r="AB336" i="84"/>
  <c r="EW336" i="84"/>
  <c r="BR33" i="84"/>
  <c r="Y44" i="31" s="1"/>
  <c r="AB33" i="84"/>
  <c r="M44" i="60" s="1"/>
  <c r="CJ33" i="84"/>
  <c r="Y44" i="44" s="1"/>
  <c r="CI33" i="84"/>
  <c r="W44" i="44" s="1"/>
  <c r="BJ33" i="84"/>
  <c r="BO120" i="84"/>
  <c r="FJ120" i="84" s="1"/>
  <c r="AH120" i="84"/>
  <c r="AX120" i="84"/>
  <c r="AE120" i="84"/>
  <c r="R120" i="84"/>
  <c r="EN241" i="84"/>
  <c r="BK336" i="84"/>
  <c r="BQ120" i="84"/>
  <c r="BS336" i="84"/>
  <c r="BK120" i="84"/>
  <c r="BS120" i="84"/>
  <c r="AY241" i="84"/>
  <c r="AH241" i="84"/>
  <c r="ET241" i="84"/>
  <c r="I241" i="84"/>
  <c r="W336" i="84"/>
  <c r="P336" i="84"/>
  <c r="DP348" i="84"/>
  <c r="BV336" i="84"/>
  <c r="V348" i="84"/>
  <c r="AT336" i="84"/>
  <c r="BS348" i="84"/>
  <c r="AK348" i="84"/>
  <c r="BO336" i="84"/>
  <c r="AY336" i="84"/>
  <c r="CF33" i="84"/>
  <c r="S44" i="44" s="1"/>
  <c r="DL33" i="84"/>
  <c r="Q44" i="32" s="1"/>
  <c r="V33" i="84"/>
  <c r="EN120" i="84"/>
  <c r="DP120" i="84"/>
  <c r="AZ120" i="84"/>
  <c r="H120" i="84"/>
  <c r="BI241" i="84"/>
  <c r="BJ348" i="84"/>
  <c r="J241" i="84"/>
  <c r="AY348" i="84"/>
  <c r="AU120" i="84"/>
  <c r="P241" i="84"/>
  <c r="DL241" i="84"/>
  <c r="BK241" i="84"/>
  <c r="EL241" i="84"/>
  <c r="BN241" i="84"/>
  <c r="FI241" i="84" s="1"/>
  <c r="T336" i="84"/>
  <c r="EK336" i="84"/>
  <c r="EM348" i="84"/>
  <c r="BQ348" i="84"/>
  <c r="AX348" i="84"/>
  <c r="BT33" i="84"/>
  <c r="BI120" i="84"/>
  <c r="BP120" i="84"/>
  <c r="EK120" i="84"/>
  <c r="DO120" i="84"/>
  <c r="W120" i="84"/>
  <c r="BR336" i="84"/>
  <c r="S120" i="84"/>
  <c r="BQ241" i="84"/>
  <c r="DG253" i="84"/>
  <c r="AZ253" i="84"/>
  <c r="T349" i="84"/>
  <c r="BM349" i="84"/>
  <c r="AB349" i="84"/>
  <c r="AT349" i="84"/>
  <c r="BV349" i="84"/>
  <c r="DG34" i="84"/>
  <c r="BG45" i="44" s="1"/>
  <c r="R34" i="84"/>
  <c r="AK45" i="60" s="1"/>
  <c r="V34" i="84"/>
  <c r="CQ34" i="84"/>
  <c r="AI45" i="44" s="1"/>
  <c r="BW34" i="84"/>
  <c r="E45" i="44" s="1"/>
  <c r="BI253" i="84"/>
  <c r="AH253" i="84"/>
  <c r="BS349" i="84"/>
  <c r="DC253" i="84"/>
  <c r="P253" i="84"/>
  <c r="BN349" i="84"/>
  <c r="AH349" i="84"/>
  <c r="AX349" i="84"/>
  <c r="BL349" i="84"/>
  <c r="AZ34" i="84"/>
  <c r="U45" i="29" s="1"/>
  <c r="CZ34" i="84"/>
  <c r="AW45" i="44" s="1"/>
  <c r="CV253" i="84"/>
  <c r="AX253" i="84"/>
  <c r="CN253" i="84"/>
  <c r="BR253" i="84"/>
  <c r="T253" i="84"/>
  <c r="EI349" i="84"/>
  <c r="BP34" i="84"/>
  <c r="X45" i="31" s="1"/>
  <c r="AV34" i="84"/>
  <c r="Y45" i="29" s="1"/>
  <c r="AW253" i="84"/>
  <c r="BU253" i="84"/>
  <c r="Y349" i="84"/>
  <c r="AV349" i="84"/>
  <c r="DK349" i="84"/>
  <c r="R349" i="84"/>
  <c r="EK349" i="84"/>
  <c r="CU34" i="84"/>
  <c r="AO45" i="44" s="1"/>
  <c r="BN34" i="84"/>
  <c r="W45" i="31" s="1"/>
  <c r="Y34" i="84"/>
  <c r="DO34" i="84"/>
  <c r="E45" i="32" s="1"/>
  <c r="CN34" i="84"/>
  <c r="AE45" i="44" s="1"/>
  <c r="CA34" i="84"/>
  <c r="K45" i="44" s="1"/>
  <c r="CE34" i="84"/>
  <c r="Q45" i="44" s="1"/>
  <c r="DL34" i="84"/>
  <c r="Q45" i="32" s="1"/>
  <c r="Q253" i="84"/>
  <c r="CI253" i="84"/>
  <c r="CJ253" i="84"/>
  <c r="AB253" i="84"/>
  <c r="CQ253" i="84"/>
  <c r="DO253" i="84"/>
  <c r="BU349" i="84"/>
  <c r="BI349" i="84"/>
  <c r="DP349" i="84"/>
  <c r="EN349" i="84"/>
  <c r="EL349" i="84"/>
  <c r="BR349" i="84"/>
  <c r="AK349" i="84"/>
  <c r="DD34" i="84"/>
  <c r="BC45" i="44" s="1"/>
  <c r="EI34" i="84"/>
  <c r="BM45" i="44" s="1"/>
  <c r="X34" i="84"/>
  <c r="AT34" i="84"/>
  <c r="BJ34" i="84"/>
  <c r="AK34" i="84"/>
  <c r="BI34" i="84"/>
  <c r="T34" i="84"/>
  <c r="T45" i="32" s="1"/>
  <c r="DW34" i="84"/>
  <c r="G45" i="43" s="1"/>
  <c r="CM253" i="84"/>
  <c r="BM253" i="84"/>
  <c r="DW253" i="84"/>
  <c r="V349" i="84"/>
  <c r="AK253" i="84"/>
  <c r="AE253" i="84"/>
  <c r="BJ349" i="84"/>
  <c r="X349" i="84"/>
  <c r="BO349" i="84"/>
  <c r="AE349" i="84"/>
  <c r="H349" i="84"/>
  <c r="AW34" i="84"/>
  <c r="Z45" i="29" s="1"/>
  <c r="BK34" i="84"/>
  <c r="W34" i="84"/>
  <c r="CI34" i="84"/>
  <c r="W45" i="44" s="1"/>
  <c r="S34" i="84"/>
  <c r="I253" i="84"/>
  <c r="CF253" i="84"/>
  <c r="AU253" i="84"/>
  <c r="EJ349" i="84"/>
  <c r="DL349" i="84"/>
  <c r="J34" i="84"/>
  <c r="I45" i="30" s="1"/>
  <c r="BU34" i="84"/>
  <c r="U45" i="31" s="1"/>
  <c r="DP34" i="84"/>
  <c r="G45" i="32" s="1"/>
  <c r="DS253" i="84"/>
  <c r="X253" i="84"/>
  <c r="W253" i="84"/>
  <c r="BO253" i="84"/>
  <c r="BS253" i="84"/>
  <c r="BQ253" i="84"/>
  <c r="AY349" i="84"/>
  <c r="CR253" i="84"/>
  <c r="Y253" i="84"/>
  <c r="BN253" i="84"/>
  <c r="CA253" i="84"/>
  <c r="EQ349" i="84"/>
  <c r="DO349" i="84"/>
  <c r="U349" i="84"/>
  <c r="CB34" i="84"/>
  <c r="M45" i="44" s="1"/>
  <c r="BL34" i="84"/>
  <c r="U34" i="84"/>
  <c r="K45" i="60" s="1"/>
  <c r="DK34" i="84"/>
  <c r="O45" i="32" s="1"/>
  <c r="BR34" i="84"/>
  <c r="Y45" i="31" s="1"/>
  <c r="AY34" i="84"/>
  <c r="T45" i="29" s="1"/>
  <c r="DC34" i="84"/>
  <c r="BA45" i="44" s="1"/>
  <c r="CF34" i="84"/>
  <c r="S45" i="44" s="1"/>
  <c r="BK253" i="84"/>
  <c r="BJ253" i="84"/>
  <c r="H253" i="84"/>
  <c r="DT253" i="84"/>
  <c r="DH253" i="84"/>
  <c r="S349" i="84"/>
  <c r="AZ349" i="84"/>
  <c r="BT34" i="84"/>
  <c r="Z45" i="31" s="1"/>
  <c r="BO34" i="84"/>
  <c r="R45" i="31" s="1"/>
  <c r="DH34" i="84"/>
  <c r="BI45" i="44" s="1"/>
  <c r="AB34" i="84"/>
  <c r="M45" i="60" s="1"/>
  <c r="H34" i="84"/>
  <c r="E45" i="30" s="1"/>
  <c r="AE34" i="84"/>
  <c r="CM34" i="84"/>
  <c r="AC45" i="44" s="1"/>
  <c r="J253" i="84"/>
  <c r="BL253" i="84"/>
  <c r="CU253" i="84"/>
  <c r="BK349" i="84"/>
  <c r="CJ34" i="84"/>
  <c r="Y45" i="44" s="1"/>
  <c r="BV253" i="84"/>
  <c r="W349" i="84"/>
  <c r="J349" i="84"/>
  <c r="AU349" i="84"/>
  <c r="BV34" i="84"/>
  <c r="AA45" i="31" s="1"/>
  <c r="DS34" i="84"/>
  <c r="E45" i="43" s="1"/>
  <c r="P34" i="84"/>
  <c r="K45" i="32" s="1"/>
  <c r="CB253" i="84"/>
  <c r="AT253" i="84"/>
  <c r="S253" i="84"/>
  <c r="CR34" i="84"/>
  <c r="AK45" i="44" s="1"/>
  <c r="BM34" i="84"/>
  <c r="Q45" i="31" s="1"/>
  <c r="DK253" i="84"/>
  <c r="DL253" i="84"/>
  <c r="BP253" i="84"/>
  <c r="AW349" i="84"/>
  <c r="EW349" i="84"/>
  <c r="I349" i="84"/>
  <c r="AH34" i="84"/>
  <c r="I34" i="84"/>
  <c r="BS34" i="84"/>
  <c r="T45" i="31" s="1"/>
  <c r="CV34" i="84"/>
  <c r="AQ45" i="44" s="1"/>
  <c r="BP349" i="84"/>
  <c r="BQ34" i="84"/>
  <c r="S45" i="31" s="1"/>
  <c r="BX253" i="84"/>
  <c r="CZ253" i="84"/>
  <c r="EI253" i="84"/>
  <c r="V253" i="84"/>
  <c r="BQ349" i="84"/>
  <c r="BT349" i="84"/>
  <c r="Q349" i="84"/>
  <c r="EM349" i="84"/>
  <c r="P349" i="84"/>
  <c r="BX34" i="84"/>
  <c r="G45" i="44" s="1"/>
  <c r="CY34" i="84"/>
  <c r="AU45" i="44" s="1"/>
  <c r="AU34" i="84"/>
  <c r="X45" i="29" s="1"/>
  <c r="Q34" i="84"/>
  <c r="AI45" i="60" s="1"/>
  <c r="DT34" i="84"/>
  <c r="J45" i="43" s="1"/>
  <c r="ET349" i="84"/>
  <c r="AX34" i="84"/>
  <c r="S45" i="29" s="1"/>
  <c r="EQ115" i="84"/>
  <c r="BM127" i="84"/>
  <c r="I127" i="84"/>
  <c r="EI127" i="84"/>
  <c r="AE115" i="84"/>
  <c r="EL127" i="84"/>
  <c r="AW115" i="84"/>
  <c r="V248" i="84"/>
  <c r="BL248" i="84"/>
  <c r="EJ248" i="84"/>
  <c r="AT248" i="84"/>
  <c r="AW127" i="84"/>
  <c r="AH127" i="84"/>
  <c r="BR127" i="84"/>
  <c r="EW115" i="84"/>
  <c r="J115" i="84"/>
  <c r="DL127" i="84"/>
  <c r="S127" i="84"/>
  <c r="ET127" i="84"/>
  <c r="AE127" i="84"/>
  <c r="AE248" i="84"/>
  <c r="BU248" i="84"/>
  <c r="DL248" i="84"/>
  <c r="DM248" i="84" s="1"/>
  <c r="BR248" i="84"/>
  <c r="AH248" i="84"/>
  <c r="EI248" i="84"/>
  <c r="V127" i="84"/>
  <c r="AK115" i="84"/>
  <c r="BK115" i="84"/>
  <c r="BQ115" i="84"/>
  <c r="AU127" i="84"/>
  <c r="DP115" i="84"/>
  <c r="EM127" i="84"/>
  <c r="DP127" i="84"/>
  <c r="AK248" i="84"/>
  <c r="I248" i="84"/>
  <c r="AT115" i="84"/>
  <c r="X115" i="84"/>
  <c r="AY127" i="84"/>
  <c r="P127" i="84"/>
  <c r="EW127" i="84"/>
  <c r="Y127" i="84"/>
  <c r="Y115" i="84"/>
  <c r="X127" i="84"/>
  <c r="W115" i="84"/>
  <c r="EL248" i="84"/>
  <c r="AV248" i="84"/>
  <c r="BI115" i="84"/>
  <c r="U127" i="84"/>
  <c r="AZ127" i="84"/>
  <c r="EN115" i="84"/>
  <c r="T127" i="84"/>
  <c r="EL115" i="84"/>
  <c r="BM248" i="84"/>
  <c r="BS248" i="84"/>
  <c r="DS248" i="84"/>
  <c r="W248" i="84"/>
  <c r="BT127" i="84"/>
  <c r="J127" i="84"/>
  <c r="BQ127" i="84"/>
  <c r="BK127" i="84"/>
  <c r="BL127" i="84"/>
  <c r="Q115" i="84"/>
  <c r="V115" i="84"/>
  <c r="AH115" i="84"/>
  <c r="EK127" i="84"/>
  <c r="I115" i="84"/>
  <c r="X248" i="84"/>
  <c r="DT248" i="84"/>
  <c r="DK127" i="84"/>
  <c r="T115" i="84"/>
  <c r="AB115" i="84"/>
  <c r="R115" i="84"/>
  <c r="AX115" i="84"/>
  <c r="BU115" i="84"/>
  <c r="AX127" i="84"/>
  <c r="BR115" i="84"/>
  <c r="BV115" i="84"/>
  <c r="BJ127" i="84"/>
  <c r="Y248" i="84"/>
  <c r="DW248" i="84"/>
  <c r="T248" i="84"/>
  <c r="BP248" i="84"/>
  <c r="AX248" i="84"/>
  <c r="BQ248" i="84"/>
  <c r="EM248" i="84"/>
  <c r="H115" i="84"/>
  <c r="DK115" i="84"/>
  <c r="EM115" i="84"/>
  <c r="U115" i="84"/>
  <c r="BV127" i="84"/>
  <c r="BS127" i="84"/>
  <c r="AU115" i="84"/>
  <c r="BL115" i="84"/>
  <c r="W127" i="84"/>
  <c r="J248" i="84"/>
  <c r="AY248" i="84"/>
  <c r="AZ248" i="84"/>
  <c r="BJ248" i="84"/>
  <c r="AU248" i="84"/>
  <c r="EN248" i="84"/>
  <c r="BP115" i="84"/>
  <c r="Q127" i="84"/>
  <c r="R127" i="84"/>
  <c r="BN127" i="84"/>
  <c r="BP127" i="84"/>
  <c r="EN127" i="84"/>
  <c r="P115" i="84"/>
  <c r="DO127" i="84"/>
  <c r="S115" i="84"/>
  <c r="BV248" i="84"/>
  <c r="DP248" i="84"/>
  <c r="EW248" i="84"/>
  <c r="BT248" i="84"/>
  <c r="DL115" i="84"/>
  <c r="AB127" i="84"/>
  <c r="ET115" i="84"/>
  <c r="AZ115" i="84"/>
  <c r="BJ115" i="84"/>
  <c r="EI115" i="84"/>
  <c r="H127" i="84"/>
  <c r="EK115" i="84"/>
  <c r="BO248" i="84"/>
  <c r="DO248" i="84"/>
  <c r="EK248" i="84"/>
  <c r="AW248" i="84"/>
  <c r="AT127" i="84"/>
  <c r="BS115" i="84"/>
  <c r="BO115" i="84"/>
  <c r="BO127" i="84"/>
  <c r="BU127" i="84"/>
  <c r="AY115" i="84"/>
  <c r="AV115" i="84"/>
  <c r="EQ127" i="84"/>
  <c r="BK248" i="84"/>
  <c r="P248" i="84"/>
  <c r="H248" i="84"/>
  <c r="EQ248" i="84"/>
  <c r="BN248" i="84"/>
  <c r="S248" i="84"/>
  <c r="Q248" i="84"/>
  <c r="AB248" i="84"/>
  <c r="BN115" i="84"/>
  <c r="BT115" i="84"/>
  <c r="EJ115" i="84"/>
  <c r="EJ127" i="84"/>
  <c r="AV127" i="84"/>
  <c r="DO115" i="84"/>
  <c r="AK127" i="84"/>
  <c r="BI127" i="84"/>
  <c r="BM115" i="84"/>
  <c r="ET248" i="84"/>
  <c r="BI248" i="84"/>
  <c r="R248" i="84"/>
  <c r="U248" i="84"/>
  <c r="BK128" i="84"/>
  <c r="EI128" i="84"/>
  <c r="EJ128" i="84"/>
  <c r="BR128" i="84"/>
  <c r="AH43" i="84"/>
  <c r="BS43" i="84"/>
  <c r="T54" i="31" s="1"/>
  <c r="BS128" i="84"/>
  <c r="DK128" i="84"/>
  <c r="AX128" i="84"/>
  <c r="AY128" i="84"/>
  <c r="CN43" i="84"/>
  <c r="AE54" i="44" s="1"/>
  <c r="Y43" i="84"/>
  <c r="CA43" i="84"/>
  <c r="K54" i="44" s="1"/>
  <c r="W43" i="84"/>
  <c r="BT128" i="84"/>
  <c r="EQ128" i="84"/>
  <c r="BJ128" i="84"/>
  <c r="BU128" i="84"/>
  <c r="CY43" i="84"/>
  <c r="AU54" i="44" s="1"/>
  <c r="AU43" i="84"/>
  <c r="X54" i="29" s="1"/>
  <c r="CE43" i="84"/>
  <c r="Q54" i="44" s="1"/>
  <c r="AY43" i="84"/>
  <c r="T54" i="29" s="1"/>
  <c r="U43" i="84"/>
  <c r="K54" i="60" s="1"/>
  <c r="W128" i="84"/>
  <c r="R128" i="84"/>
  <c r="I128" i="84"/>
  <c r="AZ128" i="84"/>
  <c r="AT128" i="84"/>
  <c r="EL128" i="84"/>
  <c r="BV128" i="84"/>
  <c r="Y128" i="84"/>
  <c r="DP43" i="84"/>
  <c r="G54" i="32" s="1"/>
  <c r="R43" i="84"/>
  <c r="AK54" i="60" s="1"/>
  <c r="BI43" i="84"/>
  <c r="BR43" i="84"/>
  <c r="Y54" i="31" s="1"/>
  <c r="AV43" i="84"/>
  <c r="Y54" i="29" s="1"/>
  <c r="DL116" i="84"/>
  <c r="EW128" i="84"/>
  <c r="H128" i="84"/>
  <c r="AE128" i="84"/>
  <c r="BM116" i="84"/>
  <c r="AB128" i="84"/>
  <c r="T128" i="84"/>
  <c r="DK43" i="84"/>
  <c r="O54" i="32" s="1"/>
  <c r="J43" i="84"/>
  <c r="I54" i="30" s="1"/>
  <c r="BU43" i="84"/>
  <c r="U54" i="31" s="1"/>
  <c r="DT43" i="84"/>
  <c r="J54" i="43" s="1"/>
  <c r="ET128" i="84"/>
  <c r="AH128" i="84"/>
  <c r="J128" i="84"/>
  <c r="BP128" i="84"/>
  <c r="AT43" i="84"/>
  <c r="DO43" i="84"/>
  <c r="E54" i="32" s="1"/>
  <c r="BX43" i="84"/>
  <c r="G54" i="44" s="1"/>
  <c r="BM43" i="84"/>
  <c r="Q43" i="84"/>
  <c r="AI54" i="60" s="1"/>
  <c r="EK128" i="84"/>
  <c r="BI128" i="84"/>
  <c r="AK128" i="84"/>
  <c r="EN128" i="84"/>
  <c r="AV128" i="84"/>
  <c r="BN128" i="84"/>
  <c r="DC43" i="84"/>
  <c r="BA54" i="44" s="1"/>
  <c r="BJ43" i="84"/>
  <c r="EI43" i="84"/>
  <c r="BM54" i="44" s="1"/>
  <c r="CR43" i="84"/>
  <c r="AK54" i="44" s="1"/>
  <c r="AZ43" i="84"/>
  <c r="U54" i="29" s="1"/>
  <c r="DH43" i="84"/>
  <c r="BI54" i="44" s="1"/>
  <c r="P128" i="84"/>
  <c r="EM128" i="84"/>
  <c r="X128" i="84"/>
  <c r="CB43" i="84"/>
  <c r="CF43" i="84"/>
  <c r="S54" i="44" s="1"/>
  <c r="AK43" i="84"/>
  <c r="AX43" i="84"/>
  <c r="S54" i="29" s="1"/>
  <c r="AW128" i="84"/>
  <c r="BM128" i="84"/>
  <c r="DO128" i="84"/>
  <c r="DD43" i="84"/>
  <c r="BC54" i="44" s="1"/>
  <c r="V43" i="84"/>
  <c r="I43" i="84"/>
  <c r="CU43" i="84"/>
  <c r="AO54" i="44" s="1"/>
  <c r="DG43" i="84"/>
  <c r="BG54" i="44" s="1"/>
  <c r="S128" i="84"/>
  <c r="BO128" i="84"/>
  <c r="BQ128" i="84"/>
  <c r="AE43" i="84"/>
  <c r="S43" i="84"/>
  <c r="AW43" i="84"/>
  <c r="Z54" i="29" s="1"/>
  <c r="BT43" i="84"/>
  <c r="Z54" i="31" s="1"/>
  <c r="DW43" i="84"/>
  <c r="G54" i="43" s="1"/>
  <c r="BN43" i="84"/>
  <c r="BS260" i="84"/>
  <c r="U128" i="84"/>
  <c r="Q128" i="84"/>
  <c r="DL128" i="84"/>
  <c r="BL128" i="84"/>
  <c r="V128" i="84"/>
  <c r="DP128" i="84"/>
  <c r="AU128" i="84"/>
  <c r="AV129" i="84"/>
  <c r="DK129" i="84"/>
  <c r="BS129" i="84"/>
  <c r="DW249" i="84"/>
  <c r="BQ357" i="84"/>
  <c r="BP357" i="84"/>
  <c r="DL357" i="84"/>
  <c r="DK333" i="84"/>
  <c r="AE357" i="84"/>
  <c r="AV333" i="84"/>
  <c r="U357" i="84"/>
  <c r="AX42" i="84"/>
  <c r="S53" i="29" s="1"/>
  <c r="BV42" i="84"/>
  <c r="AA53" i="31" s="1"/>
  <c r="AZ42" i="84"/>
  <c r="U53" i="29" s="1"/>
  <c r="S42" i="84"/>
  <c r="CB250" i="84"/>
  <c r="BV250" i="84"/>
  <c r="DH250" i="84"/>
  <c r="P250" i="84"/>
  <c r="X250" i="84"/>
  <c r="I250" i="84"/>
  <c r="H44" i="84"/>
  <c r="E55" i="30" s="1"/>
  <c r="W44" i="84"/>
  <c r="DP44" i="84"/>
  <c r="G55" i="32" s="1"/>
  <c r="BV249" i="84"/>
  <c r="EJ249" i="84"/>
  <c r="I129" i="84"/>
  <c r="BO129" i="84"/>
  <c r="BP129" i="84"/>
  <c r="P129" i="84"/>
  <c r="EJ129" i="84"/>
  <c r="R333" i="84"/>
  <c r="DL333" i="84"/>
  <c r="AH357" i="84"/>
  <c r="AU357" i="84"/>
  <c r="AK357" i="84"/>
  <c r="AB42" i="84"/>
  <c r="M53" i="60" s="1"/>
  <c r="CQ42" i="84"/>
  <c r="AI53" i="44" s="1"/>
  <c r="CB42" i="84"/>
  <c r="M53" i="44" s="1"/>
  <c r="BW42" i="84"/>
  <c r="E53" i="44" s="1"/>
  <c r="BN42" i="84"/>
  <c r="W53" i="31" s="1"/>
  <c r="I42" i="84"/>
  <c r="J249" i="84"/>
  <c r="AY250" i="84"/>
  <c r="BJ250" i="84"/>
  <c r="BT250" i="84"/>
  <c r="BS250" i="84"/>
  <c r="CM44" i="84"/>
  <c r="AC55" i="44" s="1"/>
  <c r="S129" i="84"/>
  <c r="AB129" i="84"/>
  <c r="R129" i="84"/>
  <c r="U129" i="84"/>
  <c r="Y357" i="84"/>
  <c r="T357" i="84"/>
  <c r="EW357" i="84"/>
  <c r="BO357" i="84"/>
  <c r="BU357" i="84"/>
  <c r="AU42" i="84"/>
  <c r="X53" i="29" s="1"/>
  <c r="CY42" i="84"/>
  <c r="AU53" i="44" s="1"/>
  <c r="H42" i="84"/>
  <c r="E53" i="30" s="1"/>
  <c r="EI42" i="84"/>
  <c r="BM53" i="44" s="1"/>
  <c r="P42" i="84"/>
  <c r="K53" i="32" s="1"/>
  <c r="BR42" i="84"/>
  <c r="Y53" i="31" s="1"/>
  <c r="CM42" i="84"/>
  <c r="AC53" i="44" s="1"/>
  <c r="DK42" i="84"/>
  <c r="O53" i="32" s="1"/>
  <c r="DL250" i="84"/>
  <c r="BO250" i="84"/>
  <c r="R250" i="84"/>
  <c r="AH250" i="84"/>
  <c r="BU250" i="84"/>
  <c r="AT250" i="84"/>
  <c r="J250" i="84"/>
  <c r="BN250" i="84"/>
  <c r="AK129" i="84"/>
  <c r="Q129" i="84"/>
  <c r="EW129" i="84"/>
  <c r="J129" i="84"/>
  <c r="AB249" i="84"/>
  <c r="DT249" i="84"/>
  <c r="EJ357" i="84"/>
  <c r="DT357" i="84"/>
  <c r="BO333" i="84"/>
  <c r="AX357" i="84"/>
  <c r="EL357" i="84"/>
  <c r="BP333" i="84"/>
  <c r="EQ333" i="84"/>
  <c r="DO357" i="84"/>
  <c r="EN333" i="84"/>
  <c r="DW42" i="84"/>
  <c r="G53" i="43" s="1"/>
  <c r="CV42" i="84"/>
  <c r="AQ53" i="44" s="1"/>
  <c r="AE42" i="84"/>
  <c r="CE42" i="84"/>
  <c r="Q53" i="44" s="1"/>
  <c r="BJ42" i="84"/>
  <c r="R42" i="84"/>
  <c r="AK53" i="60" s="1"/>
  <c r="CI42" i="84"/>
  <c r="W53" i="44" s="1"/>
  <c r="BK42" i="84"/>
  <c r="DG250" i="84"/>
  <c r="CM250" i="84"/>
  <c r="BR250" i="84"/>
  <c r="V250" i="84"/>
  <c r="BL250" i="84"/>
  <c r="AT44" i="84"/>
  <c r="BV129" i="84"/>
  <c r="BJ129" i="84"/>
  <c r="EL129" i="84"/>
  <c r="BI129" i="84"/>
  <c r="AX129" i="84"/>
  <c r="R357" i="84"/>
  <c r="AZ333" i="84"/>
  <c r="H357" i="84"/>
  <c r="P357" i="84"/>
  <c r="BK333" i="84"/>
  <c r="S357" i="84"/>
  <c r="X42" i="84"/>
  <c r="BM42" i="84"/>
  <c r="Q53" i="31" s="1"/>
  <c r="CA42" i="84"/>
  <c r="K53" i="44" s="1"/>
  <c r="BP250" i="84"/>
  <c r="CY250" i="84"/>
  <c r="AE250" i="84"/>
  <c r="CU250" i="84"/>
  <c r="CZ250" i="84"/>
  <c r="DK250" i="84"/>
  <c r="BL44" i="84"/>
  <c r="BV44" i="84"/>
  <c r="AA55" i="31" s="1"/>
  <c r="AU249" i="84"/>
  <c r="BK129" i="84"/>
  <c r="T129" i="84"/>
  <c r="X129" i="84"/>
  <c r="EN129" i="84"/>
  <c r="AY129" i="84"/>
  <c r="AB357" i="84"/>
  <c r="AC357" i="84" s="1"/>
  <c r="BI357" i="84"/>
  <c r="AK333" i="84"/>
  <c r="BM333" i="84"/>
  <c r="BJ357" i="84"/>
  <c r="ET357" i="84"/>
  <c r="EI357" i="84"/>
  <c r="BL333" i="84"/>
  <c r="AH333" i="84"/>
  <c r="DP357" i="84"/>
  <c r="DG42" i="84"/>
  <c r="BG53" i="44" s="1"/>
  <c r="DH42" i="84"/>
  <c r="BI53" i="44" s="1"/>
  <c r="CF42" i="84"/>
  <c r="S53" i="44" s="1"/>
  <c r="DL42" i="84"/>
  <c r="Q53" i="32" s="1"/>
  <c r="BQ250" i="84"/>
  <c r="DW250" i="84"/>
  <c r="H250" i="84"/>
  <c r="CE250" i="84"/>
  <c r="DS250" i="84"/>
  <c r="CY44" i="84"/>
  <c r="AU55" i="44" s="1"/>
  <c r="DC44" i="84"/>
  <c r="BA55" i="44" s="1"/>
  <c r="V129" i="84"/>
  <c r="AH129" i="84"/>
  <c r="BN129" i="84"/>
  <c r="DP129" i="84"/>
  <c r="DO129" i="84"/>
  <c r="EM249" i="84"/>
  <c r="BM357" i="84"/>
  <c r="DS357" i="84"/>
  <c r="BL357" i="84"/>
  <c r="EQ357" i="84"/>
  <c r="DD42" i="84"/>
  <c r="BC53" i="44" s="1"/>
  <c r="CZ42" i="84"/>
  <c r="AW53" i="44" s="1"/>
  <c r="CR42" i="84"/>
  <c r="AK53" i="44" s="1"/>
  <c r="EN249" i="84"/>
  <c r="W250" i="84"/>
  <c r="DO250" i="84"/>
  <c r="CN250" i="84"/>
  <c r="CI250" i="84"/>
  <c r="AX250" i="84"/>
  <c r="Y250" i="84"/>
  <c r="BM250" i="84"/>
  <c r="CF44" i="84"/>
  <c r="S55" i="44" s="1"/>
  <c r="DG44" i="84"/>
  <c r="BG55" i="44" s="1"/>
  <c r="EM129" i="84"/>
  <c r="AZ129" i="84"/>
  <c r="EK129" i="84"/>
  <c r="EI129" i="84"/>
  <c r="BK249" i="84"/>
  <c r="AE249" i="84"/>
  <c r="X357" i="84"/>
  <c r="Y333" i="84"/>
  <c r="BS357" i="84"/>
  <c r="DK357" i="84"/>
  <c r="AV357" i="84"/>
  <c r="AY42" i="84"/>
  <c r="T53" i="29" s="1"/>
  <c r="J42" i="84"/>
  <c r="I53" i="30" s="1"/>
  <c r="BI42" i="84"/>
  <c r="BP42" i="84"/>
  <c r="X53" i="31" s="1"/>
  <c r="BL42" i="84"/>
  <c r="DC42" i="84"/>
  <c r="BA53" i="44" s="1"/>
  <c r="V42" i="84"/>
  <c r="BO42" i="84"/>
  <c r="R53" i="31" s="1"/>
  <c r="DS249" i="84"/>
  <c r="Q250" i="84"/>
  <c r="CF250" i="84"/>
  <c r="CG250" i="84" s="1"/>
  <c r="BP44" i="84"/>
  <c r="X55" i="31" s="1"/>
  <c r="DS44" i="84"/>
  <c r="E55" i="43" s="1"/>
  <c r="BM129" i="84"/>
  <c r="AW129" i="84"/>
  <c r="BU129" i="84"/>
  <c r="H129" i="84"/>
  <c r="EQ129" i="84"/>
  <c r="EI249" i="84"/>
  <c r="J357" i="84"/>
  <c r="AU333" i="84"/>
  <c r="BT357" i="84"/>
  <c r="AY357" i="84"/>
  <c r="DW357" i="84"/>
  <c r="BK357" i="84"/>
  <c r="DO333" i="84"/>
  <c r="BS42" i="84"/>
  <c r="T53" i="31" s="1"/>
  <c r="DT42" i="84"/>
  <c r="J53" i="43" s="1"/>
  <c r="Q42" i="84"/>
  <c r="AI53" i="60" s="1"/>
  <c r="AK42" i="84"/>
  <c r="T250" i="84"/>
  <c r="BI250" i="84"/>
  <c r="CJ250" i="84"/>
  <c r="AW250" i="84"/>
  <c r="U250" i="84"/>
  <c r="CV44" i="84"/>
  <c r="AQ55" i="44" s="1"/>
  <c r="P44" i="84"/>
  <c r="K55" i="32" s="1"/>
  <c r="ET129" i="84"/>
  <c r="AU129" i="84"/>
  <c r="BQ129" i="84"/>
  <c r="AE129" i="84"/>
  <c r="Q333" i="84"/>
  <c r="Q357" i="84"/>
  <c r="V357" i="84"/>
  <c r="DP333" i="84"/>
  <c r="DO42" i="84"/>
  <c r="E53" i="32" s="1"/>
  <c r="BX42" i="84"/>
  <c r="W42" i="84"/>
  <c r="AH42" i="84"/>
  <c r="DS42" i="84"/>
  <c r="E53" i="43" s="1"/>
  <c r="BT42" i="84"/>
  <c r="Z53" i="31" s="1"/>
  <c r="AT42" i="84"/>
  <c r="Y42" i="84"/>
  <c r="BQ42" i="84"/>
  <c r="S53" i="31" s="1"/>
  <c r="AK250" i="84"/>
  <c r="AB250" i="84"/>
  <c r="DP250" i="84"/>
  <c r="AV250" i="84"/>
  <c r="DD250" i="84"/>
  <c r="S250" i="84"/>
  <c r="DT250" i="84"/>
  <c r="DC250" i="84"/>
  <c r="AB44" i="84"/>
  <c r="M55" i="60" s="1"/>
  <c r="BR129" i="84"/>
  <c r="W129" i="84"/>
  <c r="Y129" i="84"/>
  <c r="BL129" i="84"/>
  <c r="BU249" i="84"/>
  <c r="DL249" i="84"/>
  <c r="DM249" i="84" s="1"/>
  <c r="BN357" i="84"/>
  <c r="W357" i="84"/>
  <c r="AW357" i="84"/>
  <c r="BV357" i="84"/>
  <c r="EM333" i="84"/>
  <c r="AT357" i="84"/>
  <c r="EK357" i="84"/>
  <c r="DP42" i="84"/>
  <c r="G53" i="32" s="1"/>
  <c r="CN42" i="84"/>
  <c r="AW42" i="84"/>
  <c r="Z53" i="29" s="1"/>
  <c r="CU42" i="84"/>
  <c r="AO53" i="44" s="1"/>
  <c r="CJ42" i="84"/>
  <c r="Y53" i="44" s="1"/>
  <c r="AV42" i="84"/>
  <c r="Y53" i="29" s="1"/>
  <c r="T42" i="84"/>
  <c r="T53" i="32" s="1"/>
  <c r="EL249" i="84"/>
  <c r="CV250" i="84"/>
  <c r="BW250" i="84"/>
  <c r="CQ250" i="84"/>
  <c r="CR250" i="84"/>
  <c r="BX250" i="84"/>
  <c r="AZ250" i="84"/>
  <c r="T44" i="84"/>
  <c r="T55" i="32" s="1"/>
  <c r="X44" i="84"/>
  <c r="BT129" i="84"/>
  <c r="DL129" i="84"/>
  <c r="AT129" i="84"/>
  <c r="BT249" i="84"/>
  <c r="V333" i="84"/>
  <c r="AZ357" i="84"/>
  <c r="EM357" i="84"/>
  <c r="I357" i="84"/>
  <c r="J333" i="84"/>
  <c r="EN357" i="84"/>
  <c r="BR357" i="84"/>
  <c r="U42" i="84"/>
  <c r="K53" i="60" s="1"/>
  <c r="BU42" i="84"/>
  <c r="U53" i="31" s="1"/>
  <c r="ET249" i="84"/>
  <c r="EI250" i="84"/>
  <c r="AU250" i="84"/>
  <c r="CA250" i="84"/>
  <c r="CZ44" i="84"/>
  <c r="AW55" i="44" s="1"/>
  <c r="V44" i="84"/>
  <c r="BJ44" i="84"/>
  <c r="BP249" i="84"/>
  <c r="ET130" i="84"/>
  <c r="EM130" i="84"/>
  <c r="BR130" i="84"/>
  <c r="BO130" i="84"/>
  <c r="AZ130" i="84"/>
  <c r="DP358" i="84"/>
  <c r="AZ358" i="84"/>
  <c r="BV358" i="84"/>
  <c r="ET334" i="84"/>
  <c r="AY358" i="84"/>
  <c r="CZ43" i="84"/>
  <c r="AW54" i="44" s="1"/>
  <c r="BI251" i="84"/>
  <c r="BV251" i="84"/>
  <c r="DC251" i="84"/>
  <c r="CV251" i="84"/>
  <c r="EL334" i="84"/>
  <c r="BR358" i="84"/>
  <c r="DS251" i="84"/>
  <c r="AK130" i="84"/>
  <c r="BJ130" i="84"/>
  <c r="DO130" i="84"/>
  <c r="AV130" i="84"/>
  <c r="BK130" i="84"/>
  <c r="H334" i="84"/>
  <c r="R358" i="84"/>
  <c r="EJ334" i="84"/>
  <c r="V358" i="84"/>
  <c r="BK358" i="84"/>
  <c r="P358" i="84"/>
  <c r="AB43" i="84"/>
  <c r="M54" i="60" s="1"/>
  <c r="BX251" i="84"/>
  <c r="CI251" i="84"/>
  <c r="U251" i="84"/>
  <c r="DW251" i="84"/>
  <c r="Y251" i="84"/>
  <c r="AT251" i="84"/>
  <c r="BT358" i="84"/>
  <c r="AH251" i="84"/>
  <c r="BM130" i="84"/>
  <c r="BS130" i="84"/>
  <c r="BK334" i="84"/>
  <c r="EJ358" i="84"/>
  <c r="AK334" i="84"/>
  <c r="AE130" i="84"/>
  <c r="BU130" i="84"/>
  <c r="W130" i="84"/>
  <c r="DK130" i="84"/>
  <c r="S130" i="84"/>
  <c r="BM358" i="84"/>
  <c r="BS334" i="84"/>
  <c r="J358" i="84"/>
  <c r="AK358" i="84"/>
  <c r="BO358" i="84"/>
  <c r="W358" i="84"/>
  <c r="AZ334" i="84"/>
  <c r="BL358" i="84"/>
  <c r="AH358" i="84"/>
  <c r="P43" i="84"/>
  <c r="K54" i="32" s="1"/>
  <c r="H43" i="84"/>
  <c r="E54" i="30" s="1"/>
  <c r="CQ251" i="84"/>
  <c r="V251" i="84"/>
  <c r="BW251" i="84"/>
  <c r="BM251" i="84"/>
  <c r="CA251" i="84"/>
  <c r="BP251" i="84"/>
  <c r="R251" i="84"/>
  <c r="AU251" i="84"/>
  <c r="Q130" i="84"/>
  <c r="U130" i="84"/>
  <c r="BI130" i="84"/>
  <c r="I130" i="84"/>
  <c r="EJ130" i="84"/>
  <c r="AU130" i="84"/>
  <c r="X358" i="84"/>
  <c r="U334" i="84"/>
  <c r="EK358" i="84"/>
  <c r="BJ358" i="84"/>
  <c r="DW358" i="84"/>
  <c r="S358" i="84"/>
  <c r="BP43" i="84"/>
  <c r="X54" i="31" s="1"/>
  <c r="CJ43" i="84"/>
  <c r="Y54" i="44" s="1"/>
  <c r="CV43" i="84"/>
  <c r="AQ54" i="44" s="1"/>
  <c r="BR251" i="84"/>
  <c r="BO251" i="84"/>
  <c r="BN251" i="84"/>
  <c r="AX251" i="84"/>
  <c r="BJ251" i="84"/>
  <c r="BK251" i="84"/>
  <c r="DL251" i="84"/>
  <c r="AV251" i="84"/>
  <c r="EQ130" i="84"/>
  <c r="R130" i="84"/>
  <c r="BV130" i="84"/>
  <c r="I358" i="84"/>
  <c r="AU358" i="84"/>
  <c r="EI358" i="84"/>
  <c r="DO358" i="84"/>
  <c r="EW358" i="84"/>
  <c r="BV334" i="84"/>
  <c r="AH334" i="84"/>
  <c r="AW358" i="84"/>
  <c r="Q358" i="84"/>
  <c r="BO43" i="84"/>
  <c r="R54" i="31" s="1"/>
  <c r="DS43" i="84"/>
  <c r="E54" i="43" s="1"/>
  <c r="CB251" i="84"/>
  <c r="BQ251" i="84"/>
  <c r="J251" i="84"/>
  <c r="W251" i="84"/>
  <c r="X251" i="84"/>
  <c r="CE251" i="84"/>
  <c r="CY251" i="84"/>
  <c r="CN251" i="84"/>
  <c r="T251" i="84"/>
  <c r="AX130" i="84"/>
  <c r="DP130" i="84"/>
  <c r="T130" i="84"/>
  <c r="BU358" i="84"/>
  <c r="Y334" i="84"/>
  <c r="BT334" i="84"/>
  <c r="ET358" i="84"/>
  <c r="BQ358" i="84"/>
  <c r="U358" i="84"/>
  <c r="S251" i="84"/>
  <c r="BU251" i="84"/>
  <c r="AW251" i="84"/>
  <c r="DL130" i="84"/>
  <c r="P130" i="84"/>
  <c r="H130" i="84"/>
  <c r="H358" i="84"/>
  <c r="AY334" i="84"/>
  <c r="EL358" i="84"/>
  <c r="I334" i="84"/>
  <c r="T334" i="84"/>
  <c r="Y358" i="84"/>
  <c r="BK43" i="84"/>
  <c r="Q251" i="84"/>
  <c r="AZ251" i="84"/>
  <c r="H251" i="84"/>
  <c r="DG251" i="84"/>
  <c r="DP251" i="84"/>
  <c r="CZ251" i="84"/>
  <c r="EW130" i="84"/>
  <c r="AB130" i="84"/>
  <c r="BQ130" i="84"/>
  <c r="X130" i="84"/>
  <c r="BL130" i="84"/>
  <c r="V130" i="84"/>
  <c r="EQ358" i="84"/>
  <c r="ER358" i="84" s="1"/>
  <c r="BP358" i="84"/>
  <c r="EI334" i="84"/>
  <c r="AT358" i="84"/>
  <c r="BR334" i="84"/>
  <c r="J334" i="84"/>
  <c r="BS358" i="84"/>
  <c r="CM43" i="84"/>
  <c r="AC54" i="44" s="1"/>
  <c r="CI43" i="84"/>
  <c r="W54" i="44" s="1"/>
  <c r="BL251" i="84"/>
  <c r="AK251" i="84"/>
  <c r="DT251" i="84"/>
  <c r="CJ251" i="84"/>
  <c r="DD251" i="84"/>
  <c r="BS251" i="84"/>
  <c r="DK251" i="84"/>
  <c r="CF251" i="84"/>
  <c r="CM251" i="84"/>
  <c r="I251" i="84"/>
  <c r="BN130" i="84"/>
  <c r="J130" i="84"/>
  <c r="AT130" i="84"/>
  <c r="Y130" i="84"/>
  <c r="AV358" i="84"/>
  <c r="EN358" i="84"/>
  <c r="DL358" i="84"/>
  <c r="BI358" i="84"/>
  <c r="AB358" i="84"/>
  <c r="X43" i="84"/>
  <c r="BW43" i="84"/>
  <c r="E54" i="44" s="1"/>
  <c r="BV43" i="84"/>
  <c r="AA54" i="31" s="1"/>
  <c r="EI251" i="84"/>
  <c r="BT251" i="84"/>
  <c r="AE251" i="84"/>
  <c r="AB251" i="84"/>
  <c r="AY251" i="84"/>
  <c r="DO251" i="84"/>
  <c r="DH251" i="84"/>
  <c r="EK130" i="84"/>
  <c r="AH130" i="84"/>
  <c r="EI130" i="84"/>
  <c r="AE358" i="84"/>
  <c r="AX358" i="84"/>
  <c r="V334" i="84"/>
  <c r="AX334" i="84"/>
  <c r="BJ334" i="84"/>
  <c r="BN358" i="84"/>
  <c r="DK358" i="84"/>
  <c r="DL43" i="84"/>
  <c r="Q54" i="32" s="1"/>
  <c r="BQ43" i="84"/>
  <c r="S54" i="31" s="1"/>
  <c r="CU251" i="84"/>
  <c r="CR251" i="84"/>
  <c r="BL43" i="84"/>
  <c r="EL130" i="84"/>
  <c r="BP130" i="84"/>
  <c r="EN130" i="84"/>
  <c r="BT130" i="84"/>
  <c r="AW130" i="84"/>
  <c r="AY130" i="84"/>
  <c r="X334" i="84"/>
  <c r="DT358" i="84"/>
  <c r="EM358" i="84"/>
  <c r="T358" i="84"/>
  <c r="DS358" i="84"/>
  <c r="P251" i="84"/>
  <c r="EK131" i="84"/>
  <c r="DP131" i="84"/>
  <c r="R131" i="84"/>
  <c r="H131" i="84"/>
  <c r="AW131" i="84"/>
  <c r="BQ131" i="84"/>
  <c r="CI359" i="84"/>
  <c r="BS359" i="84"/>
  <c r="CZ359" i="84"/>
  <c r="DD359" i="84"/>
  <c r="Q359" i="84"/>
  <c r="CU44" i="84"/>
  <c r="AO55" i="44" s="1"/>
  <c r="AV44" i="84"/>
  <c r="Y55" i="29" s="1"/>
  <c r="AK44" i="84"/>
  <c r="BK44" i="84"/>
  <c r="BL131" i="84"/>
  <c r="ET131" i="84"/>
  <c r="X131" i="84"/>
  <c r="BT131" i="84"/>
  <c r="BS131" i="84"/>
  <c r="EW131" i="84"/>
  <c r="BU359" i="84"/>
  <c r="AB359" i="84"/>
  <c r="BQ359" i="84"/>
  <c r="AE359" i="84"/>
  <c r="Y359" i="84"/>
  <c r="DH359" i="84"/>
  <c r="CI44" i="84"/>
  <c r="W55" i="44" s="1"/>
  <c r="Y44" i="84"/>
  <c r="AX44" i="84"/>
  <c r="S55" i="29" s="1"/>
  <c r="BM44" i="84"/>
  <c r="Q55" i="31" s="1"/>
  <c r="EL131" i="84"/>
  <c r="BM131" i="84"/>
  <c r="Q131" i="84"/>
  <c r="CB359" i="84"/>
  <c r="DO359" i="84"/>
  <c r="EI359" i="84"/>
  <c r="BO359" i="84"/>
  <c r="R359" i="84"/>
  <c r="BO44" i="84"/>
  <c r="R55" i="31" s="1"/>
  <c r="U44" i="84"/>
  <c r="K55" i="60" s="1"/>
  <c r="DW44" i="84"/>
  <c r="G55" i="43" s="1"/>
  <c r="BW44" i="84"/>
  <c r="E55" i="44" s="1"/>
  <c r="BJ131" i="84"/>
  <c r="Y131" i="84"/>
  <c r="EM131" i="84"/>
  <c r="V131" i="84"/>
  <c r="BO131" i="84"/>
  <c r="H359" i="84"/>
  <c r="AK359" i="84"/>
  <c r="CA359" i="84"/>
  <c r="T359" i="84"/>
  <c r="DK44" i="84"/>
  <c r="O55" i="32" s="1"/>
  <c r="R44" i="84"/>
  <c r="AK55" i="60" s="1"/>
  <c r="DH44" i="84"/>
  <c r="BI55" i="44" s="1"/>
  <c r="S131" i="84"/>
  <c r="AT131" i="84"/>
  <c r="CY359" i="84"/>
  <c r="BI359" i="84"/>
  <c r="BM359" i="84"/>
  <c r="DL359" i="84"/>
  <c r="CN359" i="84"/>
  <c r="BK359" i="84"/>
  <c r="AX359" i="84"/>
  <c r="S359" i="84"/>
  <c r="BQ44" i="84"/>
  <c r="S55" i="31" s="1"/>
  <c r="AU44" i="84"/>
  <c r="X55" i="29" s="1"/>
  <c r="Q44" i="84"/>
  <c r="AI55" i="60" s="1"/>
  <c r="CB44" i="84"/>
  <c r="M55" i="44" s="1"/>
  <c r="BK131" i="84"/>
  <c r="W131" i="84"/>
  <c r="DO131" i="84"/>
  <c r="EI131" i="84"/>
  <c r="T131" i="84"/>
  <c r="DK131" i="84"/>
  <c r="DS359" i="84"/>
  <c r="AH359" i="84"/>
  <c r="AU359" i="84"/>
  <c r="BP359" i="84"/>
  <c r="AV359" i="84"/>
  <c r="EI44" i="84"/>
  <c r="BM55" i="44" s="1"/>
  <c r="BS44" i="84"/>
  <c r="T55" i="31" s="1"/>
  <c r="CQ44" i="84"/>
  <c r="AI55" i="44" s="1"/>
  <c r="CN44" i="84"/>
  <c r="AE55" i="44" s="1"/>
  <c r="I359" i="84"/>
  <c r="I263" i="84"/>
  <c r="U131" i="84"/>
  <c r="BV131" i="84"/>
  <c r="AU131" i="84"/>
  <c r="BU131" i="84"/>
  <c r="AB131" i="84"/>
  <c r="CU359" i="84"/>
  <c r="CQ359" i="84"/>
  <c r="DP359" i="84"/>
  <c r="DW359" i="84"/>
  <c r="CJ359" i="84"/>
  <c r="DT44" i="84"/>
  <c r="J55" i="43" s="1"/>
  <c r="CR44" i="84"/>
  <c r="AK55" i="44" s="1"/>
  <c r="BI131" i="84"/>
  <c r="V359" i="84"/>
  <c r="AH44" i="84"/>
  <c r="AY131" i="84"/>
  <c r="BR131" i="84"/>
  <c r="EJ131" i="84"/>
  <c r="DL131" i="84"/>
  <c r="I131" i="84"/>
  <c r="EN131" i="84"/>
  <c r="AV131" i="84"/>
  <c r="DK359" i="84"/>
  <c r="U359" i="84"/>
  <c r="CF359" i="84"/>
  <c r="W359" i="84"/>
  <c r="CR359" i="84"/>
  <c r="AY359" i="84"/>
  <c r="BI44" i="84"/>
  <c r="AE44" i="84"/>
  <c r="DO44" i="84"/>
  <c r="E55" i="32" s="1"/>
  <c r="AY44" i="84"/>
  <c r="T55" i="29" s="1"/>
  <c r="AZ359" i="84"/>
  <c r="CJ44" i="84"/>
  <c r="Y55" i="44" s="1"/>
  <c r="AE131" i="84"/>
  <c r="BN131" i="84"/>
  <c r="AK131" i="84"/>
  <c r="J131" i="84"/>
  <c r="AT359" i="84"/>
  <c r="DG359" i="84"/>
  <c r="P359" i="84"/>
  <c r="BJ359" i="84"/>
  <c r="BR359" i="84"/>
  <c r="BX44" i="84"/>
  <c r="G55" i="44" s="1"/>
  <c r="AW44" i="84"/>
  <c r="Z55" i="29" s="1"/>
  <c r="AZ44" i="84"/>
  <c r="U55" i="29" s="1"/>
  <c r="S44" i="84"/>
  <c r="AZ131" i="84"/>
  <c r="X359" i="84"/>
  <c r="AW359" i="84"/>
  <c r="DC359" i="84"/>
  <c r="CE359" i="84"/>
  <c r="BW359" i="84"/>
  <c r="BX359" i="84"/>
  <c r="DT359" i="84"/>
  <c r="J44" i="84"/>
  <c r="I55" i="30" s="1"/>
  <c r="CE44" i="84"/>
  <c r="Q55" i="44" s="1"/>
  <c r="AH131" i="84"/>
  <c r="P131" i="84"/>
  <c r="CM359" i="84"/>
  <c r="BR44" i="84"/>
  <c r="Y55" i="31" s="1"/>
  <c r="AX131" i="84"/>
  <c r="EQ131" i="84"/>
  <c r="BL359" i="84"/>
  <c r="BV359" i="84"/>
  <c r="BT359" i="84"/>
  <c r="CV359" i="84"/>
  <c r="J359" i="84"/>
  <c r="BT44" i="84"/>
  <c r="Z55" i="31" s="1"/>
  <c r="CA44" i="84"/>
  <c r="K55" i="44" s="1"/>
  <c r="DD44" i="84"/>
  <c r="DL44" i="84"/>
  <c r="Q55" i="32" s="1"/>
  <c r="I44" i="84"/>
  <c r="BP131" i="84"/>
  <c r="BN359" i="84"/>
  <c r="CA360" i="84"/>
  <c r="AT360" i="84"/>
  <c r="BO360" i="84"/>
  <c r="CI360" i="84"/>
  <c r="Q360" i="84"/>
  <c r="DS45" i="84"/>
  <c r="E56" i="43" s="1"/>
  <c r="BO45" i="84"/>
  <c r="R56" i="31" s="1"/>
  <c r="CN45" i="84"/>
  <c r="AE56" i="44" s="1"/>
  <c r="AX45" i="84"/>
  <c r="S56" i="29" s="1"/>
  <c r="CU45" i="84"/>
  <c r="AO56" i="44" s="1"/>
  <c r="BV45" i="84"/>
  <c r="AA56" i="31" s="1"/>
  <c r="U45" i="84"/>
  <c r="K56" i="60" s="1"/>
  <c r="EL132" i="84"/>
  <c r="BK132" i="84"/>
  <c r="V132" i="84"/>
  <c r="Y132" i="84"/>
  <c r="ET132" i="84"/>
  <c r="R132" i="84"/>
  <c r="CJ252" i="84"/>
  <c r="AV253" i="84"/>
  <c r="BT253" i="84"/>
  <c r="AH360" i="84"/>
  <c r="T45" i="84"/>
  <c r="T56" i="32" s="1"/>
  <c r="BL45" i="84"/>
  <c r="AE45" i="84"/>
  <c r="AW45" i="84"/>
  <c r="Z56" i="29" s="1"/>
  <c r="DT45" i="84"/>
  <c r="J56" i="43" s="1"/>
  <c r="U132" i="84"/>
  <c r="AZ132" i="84"/>
  <c r="EQ132" i="84"/>
  <c r="BI132" i="84"/>
  <c r="AE132" i="84"/>
  <c r="BW252" i="84"/>
  <c r="DD253" i="84"/>
  <c r="BK45" i="84"/>
  <c r="EN132" i="84"/>
  <c r="DT252" i="84"/>
  <c r="R360" i="84"/>
  <c r="CB360" i="84"/>
  <c r="DL360" i="84"/>
  <c r="CE360" i="84"/>
  <c r="BT360" i="84"/>
  <c r="Y360" i="84"/>
  <c r="DW360" i="84"/>
  <c r="CJ45" i="84"/>
  <c r="Y56" i="44" s="1"/>
  <c r="DC45" i="84"/>
  <c r="BA56" i="44" s="1"/>
  <c r="CY45" i="84"/>
  <c r="AU56" i="44" s="1"/>
  <c r="CR45" i="84"/>
  <c r="AK56" i="44" s="1"/>
  <c r="AH45" i="84"/>
  <c r="CB45" i="84"/>
  <c r="M56" i="44" s="1"/>
  <c r="EI132" i="84"/>
  <c r="J132" i="84"/>
  <c r="CN252" i="84"/>
  <c r="BW253" i="84"/>
  <c r="DK132" i="84"/>
  <c r="W360" i="84"/>
  <c r="BK360" i="84"/>
  <c r="EI360" i="84"/>
  <c r="AU360" i="84"/>
  <c r="BW45" i="84"/>
  <c r="E56" i="44" s="1"/>
  <c r="CV45" i="84"/>
  <c r="AQ56" i="44" s="1"/>
  <c r="CA45" i="84"/>
  <c r="K56" i="44" s="1"/>
  <c r="AU45" i="84"/>
  <c r="X56" i="29" s="1"/>
  <c r="CM45" i="84"/>
  <c r="AC56" i="44" s="1"/>
  <c r="BM45" i="84"/>
  <c r="Q56" i="31" s="1"/>
  <c r="P45" i="84"/>
  <c r="K56" i="32" s="1"/>
  <c r="BQ132" i="84"/>
  <c r="DP132" i="84"/>
  <c r="BS252" i="84"/>
  <c r="CY253" i="84"/>
  <c r="CY360" i="84"/>
  <c r="AV360" i="84"/>
  <c r="CQ360" i="84"/>
  <c r="DH360" i="84"/>
  <c r="DO360" i="84"/>
  <c r="DG360" i="84"/>
  <c r="CV360" i="84"/>
  <c r="CJ360" i="84"/>
  <c r="CF360" i="84"/>
  <c r="BP360" i="84"/>
  <c r="EI45" i="84"/>
  <c r="BM56" i="44" s="1"/>
  <c r="BU45" i="84"/>
  <c r="U56" i="31" s="1"/>
  <c r="AB45" i="84"/>
  <c r="M56" i="60" s="1"/>
  <c r="Y45" i="84"/>
  <c r="H45" i="84"/>
  <c r="E56" i="30" s="1"/>
  <c r="BU132" i="84"/>
  <c r="AH132" i="84"/>
  <c r="BR132" i="84"/>
  <c r="T132" i="84"/>
  <c r="BM132" i="84"/>
  <c r="AT132" i="84"/>
  <c r="DO132" i="84"/>
  <c r="CE252" i="84"/>
  <c r="AY253" i="84"/>
  <c r="DP45" i="84"/>
  <c r="G56" i="32" s="1"/>
  <c r="P132" i="84"/>
  <c r="DP253" i="84"/>
  <c r="DC360" i="84"/>
  <c r="J360" i="84"/>
  <c r="DK360" i="84"/>
  <c r="BX360" i="84"/>
  <c r="I360" i="84"/>
  <c r="CU360" i="84"/>
  <c r="DD360" i="84"/>
  <c r="AW360" i="84"/>
  <c r="DP360" i="84"/>
  <c r="DD45" i="84"/>
  <c r="BC56" i="44" s="1"/>
  <c r="X45" i="84"/>
  <c r="V45" i="84"/>
  <c r="CF45" i="84"/>
  <c r="S56" i="44" s="1"/>
  <c r="J45" i="84"/>
  <c r="I56" i="30" s="1"/>
  <c r="BT45" i="84"/>
  <c r="Z56" i="31" s="1"/>
  <c r="DG45" i="84"/>
  <c r="BG56" i="44" s="1"/>
  <c r="R45" i="84"/>
  <c r="AK56" i="60" s="1"/>
  <c r="EW132" i="84"/>
  <c r="BN132" i="84"/>
  <c r="BP132" i="84"/>
  <c r="BV132" i="84"/>
  <c r="AV132" i="84"/>
  <c r="R252" i="84"/>
  <c r="CB252" i="84"/>
  <c r="CZ360" i="84"/>
  <c r="DS360" i="84"/>
  <c r="BI45" i="84"/>
  <c r="EK132" i="84"/>
  <c r="H360" i="84"/>
  <c r="BU360" i="84"/>
  <c r="CM360" i="84"/>
  <c r="DT360" i="84"/>
  <c r="V360" i="84"/>
  <c r="AK45" i="84"/>
  <c r="I45" i="84"/>
  <c r="CE45" i="84"/>
  <c r="Q56" i="44" s="1"/>
  <c r="AY132" i="84"/>
  <c r="BL132" i="84"/>
  <c r="X132" i="84"/>
  <c r="BJ132" i="84"/>
  <c r="AV252" i="84"/>
  <c r="AZ360" i="84"/>
  <c r="S45" i="84"/>
  <c r="AK132" i="84"/>
  <c r="Y46" i="84"/>
  <c r="CR360" i="84"/>
  <c r="X360" i="84"/>
  <c r="BQ360" i="84"/>
  <c r="AK360" i="84"/>
  <c r="CN360" i="84"/>
  <c r="AV45" i="84"/>
  <c r="Y56" i="29" s="1"/>
  <c r="BS45" i="84"/>
  <c r="T56" i="31" s="1"/>
  <c r="S132" i="84"/>
  <c r="AW132" i="84"/>
  <c r="BT132" i="84"/>
  <c r="AU46" i="84"/>
  <c r="X57" i="29" s="1"/>
  <c r="Q252" i="84"/>
  <c r="U253" i="84"/>
  <c r="CZ45" i="84"/>
  <c r="AW56" i="44" s="1"/>
  <c r="EJ132" i="84"/>
  <c r="T360" i="84"/>
  <c r="S360" i="84"/>
  <c r="BM360" i="84"/>
  <c r="P360" i="84"/>
  <c r="AX360" i="84"/>
  <c r="DW45" i="84"/>
  <c r="G56" i="43" s="1"/>
  <c r="AY45" i="84"/>
  <c r="T56" i="29" s="1"/>
  <c r="DK45" i="84"/>
  <c r="O56" i="32" s="1"/>
  <c r="Q45" i="84"/>
  <c r="AI56" i="60" s="1"/>
  <c r="CI45" i="84"/>
  <c r="W56" i="44" s="1"/>
  <c r="DL132" i="84"/>
  <c r="Q132" i="84"/>
  <c r="AX132" i="84"/>
  <c r="I46" i="84"/>
  <c r="CA252" i="84"/>
  <c r="H132" i="84"/>
  <c r="BS360" i="84"/>
  <c r="BW360" i="84"/>
  <c r="BR360" i="84"/>
  <c r="AY360" i="84"/>
  <c r="U360" i="84"/>
  <c r="BJ360" i="84"/>
  <c r="BN360" i="84"/>
  <c r="BQ45" i="84"/>
  <c r="DH45" i="84"/>
  <c r="BI56" i="44" s="1"/>
  <c r="BR45" i="84"/>
  <c r="Y56" i="31" s="1"/>
  <c r="CQ45" i="84"/>
  <c r="AI56" i="44" s="1"/>
  <c r="BN45" i="84"/>
  <c r="W56" i="31" s="1"/>
  <c r="BP45" i="84"/>
  <c r="X56" i="31" s="1"/>
  <c r="AB132" i="84"/>
  <c r="BO132" i="84"/>
  <c r="BS132" i="84"/>
  <c r="CE253" i="84"/>
  <c r="AT45" i="84"/>
  <c r="BV360" i="84"/>
  <c r="AE360" i="84"/>
  <c r="AB360" i="84"/>
  <c r="BI360" i="84"/>
  <c r="BL360" i="84"/>
  <c r="AZ45" i="84"/>
  <c r="U56" i="29" s="1"/>
  <c r="BX45" i="84"/>
  <c r="G56" i="44" s="1"/>
  <c r="W45" i="84"/>
  <c r="DO45" i="84"/>
  <c r="E56" i="32" s="1"/>
  <c r="BJ45" i="84"/>
  <c r="AU132" i="84"/>
  <c r="I132" i="84"/>
  <c r="W132" i="84"/>
  <c r="EM132" i="84"/>
  <c r="EI252" i="84"/>
  <c r="R253" i="84"/>
  <c r="DL45" i="84"/>
  <c r="Q56" i="32" s="1"/>
  <c r="CE265" i="84"/>
  <c r="CF265" i="84"/>
  <c r="DS361" i="84"/>
  <c r="AZ361" i="84"/>
  <c r="DG361" i="84"/>
  <c r="T361" i="84"/>
  <c r="J46" i="84"/>
  <c r="I57" i="30" s="1"/>
  <c r="AT46" i="84"/>
  <c r="R265" i="84"/>
  <c r="CA265" i="84"/>
  <c r="T265" i="84"/>
  <c r="CM265" i="84"/>
  <c r="AV265" i="84"/>
  <c r="BT265" i="84"/>
  <c r="DG265" i="84"/>
  <c r="BP361" i="84"/>
  <c r="BW361" i="84"/>
  <c r="Y361" i="84"/>
  <c r="BQ361" i="84"/>
  <c r="BU46" i="84"/>
  <c r="U57" i="31" s="1"/>
  <c r="EI46" i="84"/>
  <c r="BM57" i="44" s="1"/>
  <c r="BV46" i="84"/>
  <c r="AA57" i="31" s="1"/>
  <c r="R46" i="84"/>
  <c r="AK57" i="60" s="1"/>
  <c r="CB46" i="84"/>
  <c r="M57" i="44" s="1"/>
  <c r="DH46" i="84"/>
  <c r="BI57" i="44" s="1"/>
  <c r="BX265" i="84"/>
  <c r="BS265" i="84"/>
  <c r="BU265" i="84"/>
  <c r="CR361" i="84"/>
  <c r="Q361" i="84"/>
  <c r="AY361" i="84"/>
  <c r="BI361" i="84"/>
  <c r="DP361" i="84"/>
  <c r="BN361" i="84"/>
  <c r="BI46" i="84"/>
  <c r="AV46" i="84"/>
  <c r="Y57" i="29" s="1"/>
  <c r="DG46" i="84"/>
  <c r="BG57" i="44" s="1"/>
  <c r="X46" i="84"/>
  <c r="BO46" i="84"/>
  <c r="R57" i="31" s="1"/>
  <c r="AK46" i="84"/>
  <c r="J265" i="84"/>
  <c r="BI265" i="84"/>
  <c r="W361" i="84"/>
  <c r="U361" i="84"/>
  <c r="DD361" i="84"/>
  <c r="CY361" i="84"/>
  <c r="BX46" i="84"/>
  <c r="G57" i="44" s="1"/>
  <c r="BJ46" i="84"/>
  <c r="BS46" i="84"/>
  <c r="T57" i="31" s="1"/>
  <c r="V46" i="84"/>
  <c r="CY46" i="84"/>
  <c r="AU57" i="44" s="1"/>
  <c r="DD46" i="84"/>
  <c r="BC57" i="44" s="1"/>
  <c r="AH265" i="84"/>
  <c r="CN265" i="84"/>
  <c r="BR265" i="84"/>
  <c r="BM265" i="84"/>
  <c r="I265" i="84"/>
  <c r="CZ361" i="84"/>
  <c r="DA361" i="84" s="1"/>
  <c r="DL361" i="84"/>
  <c r="AB361" i="84"/>
  <c r="CF361" i="84"/>
  <c r="BJ361" i="84"/>
  <c r="DO361" i="84"/>
  <c r="CJ361" i="84"/>
  <c r="DC46" i="84"/>
  <c r="BA57" i="44" s="1"/>
  <c r="AX46" i="84"/>
  <c r="S57" i="29" s="1"/>
  <c r="CM46" i="84"/>
  <c r="AC57" i="44" s="1"/>
  <c r="Y265" i="84"/>
  <c r="DD265" i="84"/>
  <c r="BN265" i="84"/>
  <c r="BQ265" i="84"/>
  <c r="BK265" i="84"/>
  <c r="BT361" i="84"/>
  <c r="R361" i="84"/>
  <c r="DT361" i="84"/>
  <c r="AH361" i="84"/>
  <c r="BO361" i="84"/>
  <c r="T46" i="84"/>
  <c r="T57" i="32" s="1"/>
  <c r="AY46" i="84"/>
  <c r="T57" i="29" s="1"/>
  <c r="BQ46" i="84"/>
  <c r="S57" i="31" s="1"/>
  <c r="DW46" i="84"/>
  <c r="G57" i="43" s="1"/>
  <c r="BT46" i="84"/>
  <c r="Z57" i="31" s="1"/>
  <c r="CV265" i="84"/>
  <c r="AK265" i="84"/>
  <c r="AT265" i="84"/>
  <c r="CJ265" i="84"/>
  <c r="DH361" i="84"/>
  <c r="AE361" i="84"/>
  <c r="AK361" i="84"/>
  <c r="CV361" i="84"/>
  <c r="BM361" i="84"/>
  <c r="DP46" i="84"/>
  <c r="G57" i="32" s="1"/>
  <c r="BN46" i="84"/>
  <c r="W57" i="31" s="1"/>
  <c r="AH46" i="84"/>
  <c r="P46" i="84"/>
  <c r="K57" i="32" s="1"/>
  <c r="CU265" i="84"/>
  <c r="CR265" i="84"/>
  <c r="P361" i="84"/>
  <c r="CE361" i="84"/>
  <c r="CM361" i="84"/>
  <c r="BX361" i="84"/>
  <c r="BY361" i="84" s="1"/>
  <c r="AT361" i="84"/>
  <c r="BR361" i="84"/>
  <c r="CA46" i="84"/>
  <c r="K57" i="44" s="1"/>
  <c r="CJ46" i="84"/>
  <c r="Y57" i="44" s="1"/>
  <c r="DL46" i="84"/>
  <c r="Q57" i="32" s="1"/>
  <c r="W46" i="84"/>
  <c r="AZ46" i="84"/>
  <c r="U57" i="29" s="1"/>
  <c r="BL265" i="84"/>
  <c r="AB265" i="84"/>
  <c r="DT265" i="84"/>
  <c r="V265" i="84"/>
  <c r="BV361" i="84"/>
  <c r="CA361" i="84"/>
  <c r="BL361" i="84"/>
  <c r="DW361" i="84"/>
  <c r="DC361" i="84"/>
  <c r="BP46" i="84"/>
  <c r="X57" i="31" s="1"/>
  <c r="DK46" i="84"/>
  <c r="O57" i="32" s="1"/>
  <c r="DO46" i="84"/>
  <c r="E57" i="32" s="1"/>
  <c r="CZ46" i="84"/>
  <c r="AW57" i="44" s="1"/>
  <c r="CV46" i="84"/>
  <c r="AQ57" i="44" s="1"/>
  <c r="U46" i="84"/>
  <c r="K57" i="60" s="1"/>
  <c r="CI46" i="84"/>
  <c r="W57" i="44" s="1"/>
  <c r="CB265" i="84"/>
  <c r="DW265" i="84"/>
  <c r="AE265" i="84"/>
  <c r="BP265" i="84"/>
  <c r="DP265" i="84"/>
  <c r="Q265" i="84"/>
  <c r="S265" i="84"/>
  <c r="EI361" i="84"/>
  <c r="H361" i="84"/>
  <c r="J361" i="84"/>
  <c r="X361" i="84"/>
  <c r="DK361" i="84"/>
  <c r="S361" i="84"/>
  <c r="CQ46" i="84"/>
  <c r="AI57" i="44" s="1"/>
  <c r="CF46" i="84"/>
  <c r="S57" i="44" s="1"/>
  <c r="H46" i="84"/>
  <c r="E57" i="30" s="1"/>
  <c r="DS46" i="84"/>
  <c r="E57" i="43" s="1"/>
  <c r="AB46" i="84"/>
  <c r="M57" i="60" s="1"/>
  <c r="AZ265" i="84"/>
  <c r="DH265" i="84"/>
  <c r="I361" i="84"/>
  <c r="AV361" i="84"/>
  <c r="CN361" i="84"/>
  <c r="V361" i="84"/>
  <c r="BS361" i="84"/>
  <c r="CQ361" i="84"/>
  <c r="CE46" i="84"/>
  <c r="Q57" i="44" s="1"/>
  <c r="AE46" i="84"/>
  <c r="BR46" i="84"/>
  <c r="Y57" i="31" s="1"/>
  <c r="BL46" i="84"/>
  <c r="BM46" i="84"/>
  <c r="Q57" i="31" s="1"/>
  <c r="Q46" i="84"/>
  <c r="AI57" i="60" s="1"/>
  <c r="DT46" i="84"/>
  <c r="J57" i="43" s="1"/>
  <c r="AW46" i="84"/>
  <c r="Z57" i="29" s="1"/>
  <c r="DL265" i="84"/>
  <c r="DC265" i="84"/>
  <c r="U265" i="84"/>
  <c r="DO265" i="84"/>
  <c r="AY265" i="84"/>
  <c r="BK361" i="84"/>
  <c r="AX361" i="84"/>
  <c r="CB361" i="84"/>
  <c r="AU361" i="84"/>
  <c r="AW361" i="84"/>
  <c r="CU361" i="84"/>
  <c r="BU361" i="84"/>
  <c r="CI361" i="84"/>
  <c r="CN46" i="84"/>
  <c r="AE57" i="44" s="1"/>
  <c r="CU46" i="84"/>
  <c r="AO57" i="44" s="1"/>
  <c r="S46" i="84"/>
  <c r="BW46" i="84"/>
  <c r="E57" i="44" s="1"/>
  <c r="CR46" i="84"/>
  <c r="AK57" i="44" s="1"/>
  <c r="BK46" i="84"/>
  <c r="S139" i="84"/>
  <c r="AT139" i="84"/>
  <c r="AX139" i="84"/>
  <c r="W139" i="84"/>
  <c r="DO260" i="84"/>
  <c r="CF260" i="84"/>
  <c r="CR260" i="84"/>
  <c r="BT139" i="84"/>
  <c r="BR139" i="84"/>
  <c r="BM139" i="84"/>
  <c r="BJ139" i="84"/>
  <c r="BV260" i="84"/>
  <c r="CY260" i="84"/>
  <c r="DS260" i="84"/>
  <c r="AB260" i="84"/>
  <c r="CB260" i="84"/>
  <c r="DO139" i="84"/>
  <c r="DP139" i="84"/>
  <c r="AK139" i="84"/>
  <c r="BU139" i="84"/>
  <c r="AV139" i="84"/>
  <c r="V260" i="84"/>
  <c r="X260" i="84"/>
  <c r="J260" i="84"/>
  <c r="DD260" i="84"/>
  <c r="CU260" i="84"/>
  <c r="H260" i="84"/>
  <c r="CZ260" i="84"/>
  <c r="DT260" i="84"/>
  <c r="BJ260" i="84"/>
  <c r="Y139" i="84"/>
  <c r="BS139" i="84"/>
  <c r="DS139" i="84"/>
  <c r="AZ139" i="84"/>
  <c r="BX260" i="84"/>
  <c r="Y260" i="84"/>
  <c r="EI260" i="84"/>
  <c r="R260" i="84"/>
  <c r="BO139" i="84"/>
  <c r="AY139" i="84"/>
  <c r="EJ139" i="84"/>
  <c r="BI139" i="84"/>
  <c r="EW139" i="84"/>
  <c r="BQ260" i="84"/>
  <c r="AW260" i="84"/>
  <c r="DH260" i="84"/>
  <c r="BM260" i="84"/>
  <c r="AX260" i="84"/>
  <c r="J139" i="84"/>
  <c r="EN139" i="84"/>
  <c r="EK139" i="84"/>
  <c r="DL139" i="84"/>
  <c r="DM139" i="84" s="1"/>
  <c r="BI260" i="84"/>
  <c r="Q260" i="84"/>
  <c r="DK260" i="84"/>
  <c r="BT260" i="84"/>
  <c r="AE260" i="84"/>
  <c r="EM139" i="84"/>
  <c r="BK139" i="84"/>
  <c r="AB139" i="84"/>
  <c r="AE139" i="84"/>
  <c r="BW260" i="84"/>
  <c r="U260" i="84"/>
  <c r="CM260" i="84"/>
  <c r="BP139" i="84"/>
  <c r="I139" i="84"/>
  <c r="BQ139" i="84"/>
  <c r="Q139" i="84"/>
  <c r="AZ260" i="84"/>
  <c r="CI260" i="84"/>
  <c r="BO260" i="84"/>
  <c r="BU260" i="84"/>
  <c r="CV260" i="84"/>
  <c r="AT260" i="84"/>
  <c r="H139" i="84"/>
  <c r="EQ139" i="84"/>
  <c r="BN139" i="84"/>
  <c r="DT139" i="84"/>
  <c r="DW139" i="84"/>
  <c r="T139" i="84"/>
  <c r="BK260" i="84"/>
  <c r="DW260" i="84"/>
  <c r="BN260" i="84"/>
  <c r="P260" i="84"/>
  <c r="AU139" i="84"/>
  <c r="EI139" i="84"/>
  <c r="BL139" i="84"/>
  <c r="BV139" i="84"/>
  <c r="R139" i="84"/>
  <c r="W260" i="84"/>
  <c r="BP260" i="84"/>
  <c r="AV260" i="84"/>
  <c r="CQ260" i="84"/>
  <c r="T260" i="84"/>
  <c r="BL260" i="84"/>
  <c r="CE260" i="84"/>
  <c r="DG260" i="84"/>
  <c r="AK260" i="84"/>
  <c r="AW139" i="84"/>
  <c r="DL260" i="84"/>
  <c r="I260" i="84"/>
  <c r="BR260" i="84"/>
  <c r="CJ260" i="84"/>
  <c r="X139" i="84"/>
  <c r="U139" i="84"/>
  <c r="ET139" i="84"/>
  <c r="EL139" i="84"/>
  <c r="V139" i="84"/>
  <c r="P139" i="84"/>
  <c r="AH139" i="84"/>
  <c r="AH260" i="84"/>
  <c r="AU260" i="84"/>
  <c r="CA260" i="84"/>
  <c r="AY260" i="84"/>
  <c r="CN260" i="84"/>
  <c r="DP260" i="84"/>
  <c r="S260" i="84"/>
  <c r="DC260" i="84"/>
  <c r="T249" i="84"/>
  <c r="R249" i="84"/>
  <c r="BO249" i="84"/>
  <c r="BV261" i="84"/>
  <c r="BI261" i="84"/>
  <c r="T140" i="84"/>
  <c r="S140" i="84"/>
  <c r="DW140" i="84"/>
  <c r="AU140" i="84"/>
  <c r="BI140" i="84"/>
  <c r="BS140" i="84"/>
  <c r="EQ249" i="84"/>
  <c r="AZ249" i="84"/>
  <c r="BS249" i="84"/>
  <c r="AK261" i="84"/>
  <c r="BR261" i="84"/>
  <c r="BT140" i="84"/>
  <c r="BM140" i="84"/>
  <c r="EK140" i="84"/>
  <c r="EI140" i="84"/>
  <c r="AY249" i="84"/>
  <c r="BJ249" i="84"/>
  <c r="AE140" i="84"/>
  <c r="DL140" i="84"/>
  <c r="DM140" i="84" s="1"/>
  <c r="BL140" i="84"/>
  <c r="BP140" i="84"/>
  <c r="DW261" i="84"/>
  <c r="Y140" i="84"/>
  <c r="X140" i="84"/>
  <c r="BQ140" i="84"/>
  <c r="W140" i="84"/>
  <c r="AT249" i="84"/>
  <c r="AV249" i="84"/>
  <c r="I249" i="84"/>
  <c r="CE261" i="84"/>
  <c r="U140" i="84"/>
  <c r="DT140" i="84"/>
  <c r="EL140" i="84"/>
  <c r="J140" i="84"/>
  <c r="EW249" i="84"/>
  <c r="EK249" i="84"/>
  <c r="Y249" i="84"/>
  <c r="BO261" i="84"/>
  <c r="AY261" i="84"/>
  <c r="CU261" i="84"/>
  <c r="AE261" i="84"/>
  <c r="AK140" i="84"/>
  <c r="BK140" i="84"/>
  <c r="AH140" i="84"/>
  <c r="Q140" i="84"/>
  <c r="AX249" i="84"/>
  <c r="AK249" i="84"/>
  <c r="BL249" i="84"/>
  <c r="DG261" i="84"/>
  <c r="W261" i="84"/>
  <c r="DC261" i="84"/>
  <c r="AV261" i="84"/>
  <c r="AY140" i="84"/>
  <c r="BV140" i="84"/>
  <c r="AW140" i="84"/>
  <c r="AW249" i="84"/>
  <c r="X249" i="84"/>
  <c r="P249" i="84"/>
  <c r="BM249" i="84"/>
  <c r="DH261" i="84"/>
  <c r="CB261" i="84"/>
  <c r="BR140" i="84"/>
  <c r="AT140" i="84"/>
  <c r="DO140" i="84"/>
  <c r="DS140" i="84"/>
  <c r="BO140" i="84"/>
  <c r="V140" i="84"/>
  <c r="BN140" i="84"/>
  <c r="DP140" i="84"/>
  <c r="V249" i="84"/>
  <c r="S249" i="84"/>
  <c r="BR249" i="84"/>
  <c r="H249" i="84"/>
  <c r="W249" i="84"/>
  <c r="BN249" i="84"/>
  <c r="AX261" i="84"/>
  <c r="BM261" i="84"/>
  <c r="EN140" i="84"/>
  <c r="R140" i="84"/>
  <c r="H140" i="84"/>
  <c r="P140" i="84"/>
  <c r="AZ140" i="84"/>
  <c r="EW140" i="84"/>
  <c r="Q249" i="84"/>
  <c r="AH249" i="84"/>
  <c r="BI249" i="84"/>
  <c r="BJ261" i="84"/>
  <c r="AX140" i="84"/>
  <c r="EQ140" i="84"/>
  <c r="EM140" i="84"/>
  <c r="AV140" i="84"/>
  <c r="BU140" i="84"/>
  <c r="DP249" i="84"/>
  <c r="AU261" i="84"/>
  <c r="EJ140" i="84"/>
  <c r="AB140" i="84"/>
  <c r="ET140" i="84"/>
  <c r="I140" i="84"/>
  <c r="BQ249" i="84"/>
  <c r="U249" i="84"/>
  <c r="DO249" i="84"/>
  <c r="CV261" i="84"/>
  <c r="J261" i="84"/>
  <c r="BJ140" i="84"/>
  <c r="AX55" i="84"/>
  <c r="S66" i="29" s="1"/>
  <c r="BI55" i="84"/>
  <c r="DK261" i="84"/>
  <c r="DP55" i="84"/>
  <c r="G66" i="32" s="1"/>
  <c r="BN141" i="84"/>
  <c r="V141" i="84"/>
  <c r="DH141" i="84"/>
  <c r="BS141" i="84"/>
  <c r="J141" i="84"/>
  <c r="EI55" i="84"/>
  <c r="BM66" i="44" s="1"/>
  <c r="AW262" i="84"/>
  <c r="DL262" i="84"/>
  <c r="AU262" i="84"/>
  <c r="BI369" i="84"/>
  <c r="CY369" i="84"/>
  <c r="CE369" i="84"/>
  <c r="BK369" i="84"/>
  <c r="AX369" i="84"/>
  <c r="P54" i="84"/>
  <c r="K65" i="32" s="1"/>
  <c r="BT54" i="84"/>
  <c r="Z65" i="31" s="1"/>
  <c r="CU54" i="84"/>
  <c r="AO65" i="44" s="1"/>
  <c r="CA54" i="84"/>
  <c r="K65" i="44" s="1"/>
  <c r="DC54" i="84"/>
  <c r="BA65" i="44" s="1"/>
  <c r="BK55" i="84"/>
  <c r="U55" i="84"/>
  <c r="K66" i="60" s="1"/>
  <c r="DL273" i="84"/>
  <c r="BQ261" i="84"/>
  <c r="AZ261" i="84"/>
  <c r="I261" i="84"/>
  <c r="AW261" i="84"/>
  <c r="BO55" i="84"/>
  <c r="R66" i="31" s="1"/>
  <c r="BX261" i="84"/>
  <c r="Y141" i="84"/>
  <c r="BW141" i="84"/>
  <c r="AE141" i="84"/>
  <c r="CM141" i="84"/>
  <c r="EI141" i="84"/>
  <c r="X141" i="84"/>
  <c r="DO261" i="84"/>
  <c r="CB55" i="84"/>
  <c r="M66" i="44" s="1"/>
  <c r="H261" i="84"/>
  <c r="P262" i="84"/>
  <c r="BN262" i="84"/>
  <c r="DC262" i="84"/>
  <c r="DH262" i="84"/>
  <c r="DG262" i="84"/>
  <c r="AB369" i="84"/>
  <c r="AZ369" i="84"/>
  <c r="DH369" i="84"/>
  <c r="DC369" i="84"/>
  <c r="BS369" i="84"/>
  <c r="BM369" i="84"/>
  <c r="AK369" i="84"/>
  <c r="AU54" i="84"/>
  <c r="X65" i="29" s="1"/>
  <c r="DK54" i="84"/>
  <c r="O65" i="32" s="1"/>
  <c r="BL54" i="84"/>
  <c r="CE54" i="84"/>
  <c r="Q65" i="44" s="1"/>
  <c r="AT261" i="84"/>
  <c r="CY55" i="84"/>
  <c r="AU66" i="44" s="1"/>
  <c r="S261" i="84"/>
  <c r="I54" i="84"/>
  <c r="Q54" i="84"/>
  <c r="AI65" i="60" s="1"/>
  <c r="BS54" i="84"/>
  <c r="T65" i="31" s="1"/>
  <c r="AV55" i="84"/>
  <c r="Y66" i="29" s="1"/>
  <c r="W55" i="84"/>
  <c r="CN261" i="84"/>
  <c r="CQ55" i="84"/>
  <c r="AI66" i="44" s="1"/>
  <c r="Y261" i="84"/>
  <c r="CN141" i="84"/>
  <c r="DK141" i="84"/>
  <c r="AH141" i="84"/>
  <c r="U141" i="84"/>
  <c r="CI141" i="84"/>
  <c r="CZ141" i="84"/>
  <c r="CF141" i="84"/>
  <c r="BQ141" i="84"/>
  <c r="AK55" i="84"/>
  <c r="CY262" i="84"/>
  <c r="BO262" i="84"/>
  <c r="CN262" i="84"/>
  <c r="CM262" i="84"/>
  <c r="EI262" i="84"/>
  <c r="DK262" i="84"/>
  <c r="AT262" i="84"/>
  <c r="X369" i="84"/>
  <c r="U369" i="84"/>
  <c r="CZ369" i="84"/>
  <c r="DA369" i="84" s="1"/>
  <c r="BR369" i="84"/>
  <c r="CM369" i="84"/>
  <c r="CJ54" i="84"/>
  <c r="Y65" i="44" s="1"/>
  <c r="T54" i="84"/>
  <c r="T65" i="32" s="1"/>
  <c r="AT54" i="84"/>
  <c r="CZ54" i="84"/>
  <c r="AW65" i="44" s="1"/>
  <c r="DL55" i="84"/>
  <c r="Q66" i="32" s="1"/>
  <c r="CJ261" i="84"/>
  <c r="BN55" i="84"/>
  <c r="W66" i="31" s="1"/>
  <c r="BN261" i="84"/>
  <c r="BM141" i="84"/>
  <c r="DP141" i="84"/>
  <c r="T141" i="84"/>
  <c r="DW141" i="84"/>
  <c r="BT141" i="84"/>
  <c r="AZ55" i="84"/>
  <c r="U66" i="29" s="1"/>
  <c r="CA261" i="84"/>
  <c r="DO55" i="84"/>
  <c r="E66" i="32" s="1"/>
  <c r="CI262" i="84"/>
  <c r="CZ262" i="84"/>
  <c r="J262" i="84"/>
  <c r="BQ262" i="84"/>
  <c r="BV262" i="84"/>
  <c r="T262" i="84"/>
  <c r="BW369" i="84"/>
  <c r="AY369" i="84"/>
  <c r="BP369" i="84"/>
  <c r="DS369" i="84"/>
  <c r="U54" i="84"/>
  <c r="K65" i="60" s="1"/>
  <c r="J54" i="84"/>
  <c r="I65" i="30" s="1"/>
  <c r="BN54" i="84"/>
  <c r="W65" i="31" s="1"/>
  <c r="AX54" i="84"/>
  <c r="S65" i="29" s="1"/>
  <c r="AE54" i="84"/>
  <c r="DT55" i="84"/>
  <c r="J66" i="43" s="1"/>
  <c r="BP261" i="84"/>
  <c r="CR55" i="84"/>
  <c r="AK66" i="44" s="1"/>
  <c r="AH261" i="84"/>
  <c r="DD55" i="84"/>
  <c r="BC66" i="44" s="1"/>
  <c r="H273" i="84"/>
  <c r="BU141" i="84"/>
  <c r="BV141" i="84"/>
  <c r="I141" i="84"/>
  <c r="BK141" i="84"/>
  <c r="BP55" i="84"/>
  <c r="P261" i="84"/>
  <c r="AB261" i="84"/>
  <c r="DO262" i="84"/>
  <c r="X262" i="84"/>
  <c r="BR262" i="84"/>
  <c r="BI262" i="84"/>
  <c r="DD262" i="84"/>
  <c r="V262" i="84"/>
  <c r="V369" i="84"/>
  <c r="DP369" i="84"/>
  <c r="DG369" i="84"/>
  <c r="Y369" i="84"/>
  <c r="DT54" i="84"/>
  <c r="J65" i="43" s="1"/>
  <c r="CM54" i="84"/>
  <c r="AC65" i="44" s="1"/>
  <c r="CY54" i="84"/>
  <c r="AU65" i="44" s="1"/>
  <c r="BW54" i="84"/>
  <c r="E65" i="44" s="1"/>
  <c r="CI54" i="84"/>
  <c r="W65" i="44" s="1"/>
  <c r="BO54" i="84"/>
  <c r="R65" i="31" s="1"/>
  <c r="BL55" i="84"/>
  <c r="DS55" i="84"/>
  <c r="E66" i="43" s="1"/>
  <c r="U273" i="84"/>
  <c r="DT261" i="84"/>
  <c r="CI261" i="84"/>
  <c r="S55" i="84"/>
  <c r="U261" i="84"/>
  <c r="H55" i="84"/>
  <c r="E66" i="30" s="1"/>
  <c r="CV55" i="84"/>
  <c r="AQ66" i="44" s="1"/>
  <c r="AK141" i="84"/>
  <c r="BO141" i="84"/>
  <c r="CJ141" i="84"/>
  <c r="DL141" i="84"/>
  <c r="Q141" i="84"/>
  <c r="BV55" i="84"/>
  <c r="AA66" i="31" s="1"/>
  <c r="T261" i="84"/>
  <c r="BW55" i="84"/>
  <c r="E66" i="44" s="1"/>
  <c r="CJ262" i="84"/>
  <c r="U262" i="84"/>
  <c r="BK262" i="84"/>
  <c r="AE262" i="84"/>
  <c r="BL369" i="84"/>
  <c r="BO369" i="84"/>
  <c r="R369" i="84"/>
  <c r="BU369" i="84"/>
  <c r="CR369" i="84"/>
  <c r="CF369" i="84"/>
  <c r="DH54" i="84"/>
  <c r="BI65" i="44" s="1"/>
  <c r="DS54" i="84"/>
  <c r="E65" i="43" s="1"/>
  <c r="BJ54" i="84"/>
  <c r="BX54" i="84"/>
  <c r="G65" i="44" s="1"/>
  <c r="DD54" i="84"/>
  <c r="BC65" i="44" s="1"/>
  <c r="BR54" i="84"/>
  <c r="Y65" i="31" s="1"/>
  <c r="BM55" i="84"/>
  <c r="Q66" i="31" s="1"/>
  <c r="AU55" i="84"/>
  <c r="X66" i="29" s="1"/>
  <c r="Y55" i="84"/>
  <c r="V55" i="84"/>
  <c r="BT261" i="84"/>
  <c r="DG55" i="84"/>
  <c r="BG66" i="44" s="1"/>
  <c r="BW273" i="84"/>
  <c r="DD141" i="84"/>
  <c r="AY141" i="84"/>
  <c r="AT141" i="84"/>
  <c r="CY141" i="84"/>
  <c r="CR141" i="84"/>
  <c r="AV141" i="84"/>
  <c r="DC141" i="84"/>
  <c r="CE55" i="84"/>
  <c r="Q66" i="44" s="1"/>
  <c r="CZ55" i="84"/>
  <c r="AW66" i="44" s="1"/>
  <c r="Y262" i="84"/>
  <c r="CU262" i="84"/>
  <c r="AB262" i="84"/>
  <c r="AY262" i="84"/>
  <c r="AV369" i="84"/>
  <c r="P369" i="84"/>
  <c r="J369" i="84"/>
  <c r="DW369" i="84"/>
  <c r="S369" i="84"/>
  <c r="AZ54" i="84"/>
  <c r="U65" i="29" s="1"/>
  <c r="CB54" i="84"/>
  <c r="M65" i="44" s="1"/>
  <c r="AY54" i="84"/>
  <c r="T65" i="29" s="1"/>
  <c r="CR54" i="84"/>
  <c r="AK65" i="44" s="1"/>
  <c r="BQ54" i="84"/>
  <c r="S65" i="31" s="1"/>
  <c r="DL54" i="84"/>
  <c r="Q65" i="32" s="1"/>
  <c r="V54" i="84"/>
  <c r="BV54" i="84"/>
  <c r="AA65" i="31" s="1"/>
  <c r="CA55" i="84"/>
  <c r="K66" i="44" s="1"/>
  <c r="R55" i="84"/>
  <c r="AK66" i="60" s="1"/>
  <c r="BW261" i="84"/>
  <c r="R261" i="84"/>
  <c r="AW55" i="84"/>
  <c r="Z66" i="29" s="1"/>
  <c r="AW141" i="84"/>
  <c r="BI141" i="84"/>
  <c r="CQ141" i="84"/>
  <c r="H141" i="84"/>
  <c r="CV141" i="84"/>
  <c r="P141" i="84"/>
  <c r="BX55" i="84"/>
  <c r="G66" i="44" s="1"/>
  <c r="DP261" i="84"/>
  <c r="CF55" i="84"/>
  <c r="S66" i="44" s="1"/>
  <c r="EI261" i="84"/>
  <c r="BU262" i="84"/>
  <c r="FP262" i="84" s="1"/>
  <c r="AH262" i="84"/>
  <c r="BJ262" i="84"/>
  <c r="BW262" i="84"/>
  <c r="CB262" i="84"/>
  <c r="CE262" i="84"/>
  <c r="H262" i="84"/>
  <c r="DT262" i="84"/>
  <c r="BM262" i="84"/>
  <c r="DD369" i="84"/>
  <c r="CV369" i="84"/>
  <c r="T369" i="84"/>
  <c r="BX369" i="84"/>
  <c r="CA369" i="84"/>
  <c r="DL369" i="84"/>
  <c r="BT369" i="84"/>
  <c r="BJ369" i="84"/>
  <c r="CF54" i="84"/>
  <c r="S65" i="44" s="1"/>
  <c r="X54" i="84"/>
  <c r="DO54" i="84"/>
  <c r="E65" i="32" s="1"/>
  <c r="BK54" i="84"/>
  <c r="CQ54" i="84"/>
  <c r="AI65" i="44" s="1"/>
  <c r="AB54" i="84"/>
  <c r="M65" i="60" s="1"/>
  <c r="BS55" i="84"/>
  <c r="T66" i="31" s="1"/>
  <c r="DK55" i="84"/>
  <c r="O66" i="32" s="1"/>
  <c r="BQ55" i="84"/>
  <c r="S66" i="31" s="1"/>
  <c r="CZ261" i="84"/>
  <c r="BR55" i="84"/>
  <c r="CM261" i="84"/>
  <c r="AE55" i="84"/>
  <c r="AB141" i="84"/>
  <c r="CA141" i="84"/>
  <c r="AX141" i="84"/>
  <c r="CB141" i="84"/>
  <c r="BL141" i="84"/>
  <c r="CU141" i="84"/>
  <c r="CE141" i="84"/>
  <c r="DO141" i="84"/>
  <c r="I55" i="84"/>
  <c r="S262" i="84"/>
  <c r="DS262" i="84"/>
  <c r="Q262" i="84"/>
  <c r="DP262" i="84"/>
  <c r="BT262" i="84"/>
  <c r="CB369" i="84"/>
  <c r="AT369" i="84"/>
  <c r="CJ369" i="84"/>
  <c r="CV54" i="84"/>
  <c r="AQ65" i="44" s="1"/>
  <c r="S54" i="84"/>
  <c r="BP54" i="84"/>
  <c r="X65" i="31" s="1"/>
  <c r="BI54" i="84"/>
  <c r="CN55" i="84"/>
  <c r="AE66" i="44" s="1"/>
  <c r="BS261" i="84"/>
  <c r="BT55" i="84"/>
  <c r="Z66" i="31" s="1"/>
  <c r="Q55" i="84"/>
  <c r="AI66" i="60" s="1"/>
  <c r="X261" i="84"/>
  <c r="CQ261" i="84"/>
  <c r="BU55" i="84"/>
  <c r="U66" i="31" s="1"/>
  <c r="BL261" i="84"/>
  <c r="T55" i="84"/>
  <c r="T66" i="32" s="1"/>
  <c r="DG141" i="84"/>
  <c r="S141" i="84"/>
  <c r="BJ141" i="84"/>
  <c r="CJ55" i="84"/>
  <c r="Y66" i="44" s="1"/>
  <c r="AB55" i="84"/>
  <c r="W262" i="84"/>
  <c r="BL262" i="84"/>
  <c r="AZ262" i="84"/>
  <c r="R262" i="84"/>
  <c r="BX262" i="84"/>
  <c r="AV262" i="84"/>
  <c r="CQ262" i="84"/>
  <c r="CR262" i="84"/>
  <c r="CN369" i="84"/>
  <c r="BN369" i="84"/>
  <c r="CU369" i="84"/>
  <c r="Q369" i="84"/>
  <c r="DO369" i="84"/>
  <c r="AE369" i="84"/>
  <c r="AW54" i="84"/>
  <c r="Z65" i="29" s="1"/>
  <c r="H54" i="84"/>
  <c r="E65" i="30" s="1"/>
  <c r="R54" i="84"/>
  <c r="AK65" i="60" s="1"/>
  <c r="AH54" i="84"/>
  <c r="DG54" i="84"/>
  <c r="BG65" i="44" s="1"/>
  <c r="DL261" i="84"/>
  <c r="DM261" i="84" s="1"/>
  <c r="CY261" i="84"/>
  <c r="BJ55" i="84"/>
  <c r="DW55" i="84"/>
  <c r="G66" i="43" s="1"/>
  <c r="BU261" i="84"/>
  <c r="AT55" i="84"/>
  <c r="DT141" i="84"/>
  <c r="BP141" i="84"/>
  <c r="W141" i="84"/>
  <c r="R141" i="84"/>
  <c r="X55" i="84"/>
  <c r="BK261" i="84"/>
  <c r="AH55" i="84"/>
  <c r="AK262" i="84"/>
  <c r="BP262" i="84"/>
  <c r="BS262" i="84"/>
  <c r="AX262" i="84"/>
  <c r="I369" i="84"/>
  <c r="AW369" i="84"/>
  <c r="BQ369" i="84"/>
  <c r="CQ369" i="84"/>
  <c r="CI369" i="84"/>
  <c r="W369" i="84"/>
  <c r="BV369" i="84"/>
  <c r="AU369" i="84"/>
  <c r="EI369" i="84"/>
  <c r="W54" i="84"/>
  <c r="CN54" i="84"/>
  <c r="AE65" i="44" s="1"/>
  <c r="BM54" i="84"/>
  <c r="Q65" i="31" s="1"/>
  <c r="AK54" i="84"/>
  <c r="DP54" i="84"/>
  <c r="G65" i="32" s="1"/>
  <c r="CF261" i="84"/>
  <c r="CU55" i="84"/>
  <c r="AO66" i="44" s="1"/>
  <c r="DC55" i="84"/>
  <c r="BA66" i="44" s="1"/>
  <c r="DS261" i="84"/>
  <c r="CR261" i="84"/>
  <c r="J55" i="84"/>
  <c r="I66" i="30" s="1"/>
  <c r="AY55" i="84"/>
  <c r="T66" i="29" s="1"/>
  <c r="Q261" i="84"/>
  <c r="CI55" i="84"/>
  <c r="W66" i="44" s="1"/>
  <c r="BR141" i="84"/>
  <c r="AU141" i="84"/>
  <c r="AZ141" i="84"/>
  <c r="DS141" i="84"/>
  <c r="BX141" i="84"/>
  <c r="DH55" i="84"/>
  <c r="BI66" i="44" s="1"/>
  <c r="I262" i="84"/>
  <c r="CV262" i="84"/>
  <c r="CA262" i="84"/>
  <c r="DW262" i="84"/>
  <c r="CF262" i="84"/>
  <c r="H369" i="84"/>
  <c r="AH369" i="84"/>
  <c r="DK369" i="84"/>
  <c r="DT369" i="84"/>
  <c r="BU54" i="84"/>
  <c r="U65" i="31" s="1"/>
  <c r="DW54" i="84"/>
  <c r="G65" i="43" s="1"/>
  <c r="Y54" i="84"/>
  <c r="AV54" i="84"/>
  <c r="Y65" i="29" s="1"/>
  <c r="EI54" i="84"/>
  <c r="BM65" i="44" s="1"/>
  <c r="CM55" i="84"/>
  <c r="AC66" i="44" s="1"/>
  <c r="V261" i="84"/>
  <c r="P55" i="84"/>
  <c r="K66" i="32" s="1"/>
  <c r="DD261" i="84"/>
  <c r="BL263" i="84"/>
  <c r="Q263" i="84"/>
  <c r="AH263" i="84"/>
  <c r="AZ263" i="84"/>
  <c r="V263" i="84"/>
  <c r="V142" i="84"/>
  <c r="S142" i="84"/>
  <c r="BU142" i="84"/>
  <c r="J370" i="84"/>
  <c r="AX370" i="84"/>
  <c r="DK370" i="84"/>
  <c r="BV370" i="84"/>
  <c r="U370" i="84"/>
  <c r="AE370" i="84"/>
  <c r="CA370" i="84"/>
  <c r="AT274" i="84"/>
  <c r="AY263" i="84"/>
  <c r="DO263" i="84"/>
  <c r="CB263" i="84"/>
  <c r="BI263" i="84"/>
  <c r="P142" i="84"/>
  <c r="Q142" i="84"/>
  <c r="AU142" i="84"/>
  <c r="DD142" i="84"/>
  <c r="EI142" i="84"/>
  <c r="BN142" i="84"/>
  <c r="CV370" i="84"/>
  <c r="AW370" i="84"/>
  <c r="DL370" i="84"/>
  <c r="AK370" i="84"/>
  <c r="T263" i="84"/>
  <c r="DH263" i="84"/>
  <c r="DC263" i="84"/>
  <c r="DS142" i="84"/>
  <c r="R142" i="84"/>
  <c r="AY142" i="84"/>
  <c r="BO142" i="84"/>
  <c r="AV142" i="84"/>
  <c r="AT142" i="84"/>
  <c r="H142" i="84"/>
  <c r="BI142" i="84"/>
  <c r="CJ142" i="84"/>
  <c r="BW370" i="84"/>
  <c r="BI370" i="84"/>
  <c r="BP370" i="84"/>
  <c r="AV370" i="84"/>
  <c r="BR370" i="84"/>
  <c r="DC370" i="84"/>
  <c r="BO370" i="84"/>
  <c r="V370" i="84"/>
  <c r="AZ370" i="84"/>
  <c r="DK67" i="84"/>
  <c r="O78" i="32" s="1"/>
  <c r="DG263" i="84"/>
  <c r="DL263" i="84"/>
  <c r="CE263" i="84"/>
  <c r="CA263" i="84"/>
  <c r="AE142" i="84"/>
  <c r="CB142" i="84"/>
  <c r="X142" i="84"/>
  <c r="BK370" i="84"/>
  <c r="DG370" i="84"/>
  <c r="BS370" i="84"/>
  <c r="BM370" i="84"/>
  <c r="EI370" i="84"/>
  <c r="I370" i="84"/>
  <c r="AU370" i="84"/>
  <c r="BW263" i="84"/>
  <c r="BK263" i="84"/>
  <c r="CR263" i="84"/>
  <c r="BP263" i="84"/>
  <c r="BT263" i="84"/>
  <c r="DH142" i="84"/>
  <c r="CF142" i="84"/>
  <c r="AB142" i="84"/>
  <c r="DW370" i="84"/>
  <c r="DP370" i="84"/>
  <c r="DT370" i="84"/>
  <c r="CR370" i="84"/>
  <c r="CJ370" i="84"/>
  <c r="BL370" i="84"/>
  <c r="AB370" i="84"/>
  <c r="W263" i="84"/>
  <c r="CZ263" i="84"/>
  <c r="BS142" i="84"/>
  <c r="DP142" i="84"/>
  <c r="BR142" i="84"/>
  <c r="AK142" i="84"/>
  <c r="BV142" i="84"/>
  <c r="CM370" i="84"/>
  <c r="BQ370" i="84"/>
  <c r="W370" i="84"/>
  <c r="BN370" i="84"/>
  <c r="CB370" i="84"/>
  <c r="Y370" i="84"/>
  <c r="CQ263" i="84"/>
  <c r="H263" i="84"/>
  <c r="J263" i="84"/>
  <c r="DK263" i="84"/>
  <c r="CN263" i="84"/>
  <c r="DO142" i="84"/>
  <c r="CY142" i="84"/>
  <c r="CE142" i="84"/>
  <c r="BL142" i="84"/>
  <c r="U142" i="84"/>
  <c r="DT142" i="84"/>
  <c r="CF370" i="84"/>
  <c r="H370" i="84"/>
  <c r="CI370" i="84"/>
  <c r="CE370" i="84"/>
  <c r="CJ263" i="84"/>
  <c r="AV263" i="84"/>
  <c r="BV263" i="84"/>
  <c r="BM263" i="84"/>
  <c r="BU263" i="84"/>
  <c r="AH142" i="84"/>
  <c r="BJ142" i="84"/>
  <c r="S370" i="84"/>
  <c r="Q370" i="84"/>
  <c r="P370" i="84"/>
  <c r="DH370" i="84"/>
  <c r="CZ370" i="84"/>
  <c r="DS370" i="84"/>
  <c r="CU370" i="84"/>
  <c r="BU370" i="84"/>
  <c r="R263" i="84"/>
  <c r="EI263" i="84"/>
  <c r="CI263" i="84"/>
  <c r="CY263" i="84"/>
  <c r="BR263" i="84"/>
  <c r="X263" i="84"/>
  <c r="CM263" i="84"/>
  <c r="AU263" i="84"/>
  <c r="BO263" i="84"/>
  <c r="BQ263" i="84"/>
  <c r="AE263" i="84"/>
  <c r="CV142" i="84"/>
  <c r="CN142" i="84"/>
  <c r="DC142" i="84"/>
  <c r="AW142" i="84"/>
  <c r="AZ142" i="84"/>
  <c r="AX142" i="84"/>
  <c r="BQ142" i="84"/>
  <c r="BW142" i="84"/>
  <c r="DG142" i="84"/>
  <c r="CN370" i="84"/>
  <c r="DD370" i="84"/>
  <c r="R370" i="84"/>
  <c r="BJ370" i="84"/>
  <c r="AH370" i="84"/>
  <c r="BX370" i="84"/>
  <c r="CQ142" i="84"/>
  <c r="AY370" i="84"/>
  <c r="DW263" i="84"/>
  <c r="U263" i="84"/>
  <c r="CU263" i="84"/>
  <c r="BX142" i="84"/>
  <c r="J142" i="84"/>
  <c r="CM142" i="84"/>
  <c r="CZ142" i="84"/>
  <c r="BP142" i="84"/>
  <c r="X370" i="84"/>
  <c r="DO370" i="84"/>
  <c r="AT370" i="84"/>
  <c r="T370" i="84"/>
  <c r="CY370" i="84"/>
  <c r="AT263" i="84"/>
  <c r="S263" i="84"/>
  <c r="CV263" i="84"/>
  <c r="DK142" i="84"/>
  <c r="CI142" i="84"/>
  <c r="CA142" i="84"/>
  <c r="Y142" i="84"/>
  <c r="BM142" i="84"/>
  <c r="CQ370" i="84"/>
  <c r="BT370" i="84"/>
  <c r="BS263" i="84"/>
  <c r="BJ263" i="84"/>
  <c r="DP263" i="84"/>
  <c r="AX263" i="84"/>
  <c r="DL142" i="84"/>
  <c r="BK142" i="84"/>
  <c r="W142" i="84"/>
  <c r="CR142" i="84"/>
  <c r="BT142" i="84"/>
  <c r="DW142" i="84"/>
  <c r="I142" i="84"/>
  <c r="T142" i="84"/>
  <c r="CU142" i="84"/>
  <c r="CJ371" i="84"/>
  <c r="CV371" i="84"/>
  <c r="AH371" i="84"/>
  <c r="AB371" i="84"/>
  <c r="AW371" i="84"/>
  <c r="AE371" i="84"/>
  <c r="V56" i="84"/>
  <c r="BV56" i="84"/>
  <c r="AA67" i="31" s="1"/>
  <c r="BS56" i="84"/>
  <c r="T67" i="31" s="1"/>
  <c r="CI56" i="84"/>
  <c r="W67" i="44" s="1"/>
  <c r="AY56" i="84"/>
  <c r="T67" i="29" s="1"/>
  <c r="BN252" i="84"/>
  <c r="BR252" i="84"/>
  <c r="DL252" i="84"/>
  <c r="BQ143" i="84"/>
  <c r="AK143" i="84"/>
  <c r="AE143" i="84"/>
  <c r="AZ143" i="84"/>
  <c r="X143" i="84"/>
  <c r="BW143" i="84"/>
  <c r="BL143" i="84"/>
  <c r="DT143" i="84"/>
  <c r="CE371" i="84"/>
  <c r="BO371" i="84"/>
  <c r="CQ371" i="84"/>
  <c r="DL371" i="84"/>
  <c r="CB371" i="84"/>
  <c r="CU56" i="84"/>
  <c r="AO67" i="44" s="1"/>
  <c r="CB56" i="84"/>
  <c r="M67" i="44" s="1"/>
  <c r="CJ56" i="84"/>
  <c r="Y67" i="44" s="1"/>
  <c r="U252" i="84"/>
  <c r="AE252" i="84"/>
  <c r="AW252" i="84"/>
  <c r="BX252" i="84"/>
  <c r="AY143" i="84"/>
  <c r="DD143" i="84"/>
  <c r="BR143" i="84"/>
  <c r="BN371" i="84"/>
  <c r="U371" i="84"/>
  <c r="AY371" i="84"/>
  <c r="CM371" i="84"/>
  <c r="Q371" i="84"/>
  <c r="DD56" i="84"/>
  <c r="BC67" i="44" s="1"/>
  <c r="DG56" i="84"/>
  <c r="BG67" i="44" s="1"/>
  <c r="CM56" i="84"/>
  <c r="AC67" i="44" s="1"/>
  <c r="W56" i="84"/>
  <c r="I56" i="84"/>
  <c r="AK56" i="84"/>
  <c r="CV252" i="84"/>
  <c r="DO252" i="84"/>
  <c r="DK252" i="84"/>
  <c r="CZ252" i="84"/>
  <c r="CR252" i="84"/>
  <c r="T252" i="84"/>
  <c r="CV143" i="84"/>
  <c r="U143" i="84"/>
  <c r="CZ143" i="84"/>
  <c r="DG143" i="84"/>
  <c r="CJ143" i="84"/>
  <c r="S143" i="84"/>
  <c r="CN143" i="84"/>
  <c r="BI143" i="84"/>
  <c r="AU371" i="84"/>
  <c r="T371" i="84"/>
  <c r="S371" i="84"/>
  <c r="CU371" i="84"/>
  <c r="AT371" i="84"/>
  <c r="DP371" i="84"/>
  <c r="X56" i="84"/>
  <c r="BQ56" i="84"/>
  <c r="S67" i="31" s="1"/>
  <c r="CE56" i="84"/>
  <c r="Q67" i="44" s="1"/>
  <c r="BU56" i="84"/>
  <c r="U67" i="31" s="1"/>
  <c r="BO252" i="84"/>
  <c r="BJ252" i="84"/>
  <c r="BU252" i="84"/>
  <c r="CY252" i="84"/>
  <c r="DS252" i="84"/>
  <c r="DC252" i="84"/>
  <c r="BN143" i="84"/>
  <c r="AT143" i="84"/>
  <c r="DC143" i="84"/>
  <c r="CN371" i="84"/>
  <c r="CR371" i="84"/>
  <c r="AK371" i="84"/>
  <c r="BX371" i="84"/>
  <c r="DT371" i="84"/>
  <c r="I371" i="84"/>
  <c r="AW56" i="84"/>
  <c r="Z67" i="29" s="1"/>
  <c r="BO56" i="84"/>
  <c r="R67" i="31" s="1"/>
  <c r="DC56" i="84"/>
  <c r="BA67" i="44" s="1"/>
  <c r="X252" i="84"/>
  <c r="DH252" i="84"/>
  <c r="AK252" i="84"/>
  <c r="BP252" i="84"/>
  <c r="DS143" i="84"/>
  <c r="P143" i="84"/>
  <c r="CQ143" i="84"/>
  <c r="BX143" i="84"/>
  <c r="BU143" i="84"/>
  <c r="AV371" i="84"/>
  <c r="BT371" i="84"/>
  <c r="R371" i="84"/>
  <c r="DO371" i="84"/>
  <c r="BQ371" i="84"/>
  <c r="EI371" i="84"/>
  <c r="DG371" i="84"/>
  <c r="DK371" i="84"/>
  <c r="DS56" i="84"/>
  <c r="E67" i="43" s="1"/>
  <c r="AH56" i="84"/>
  <c r="BI56" i="84"/>
  <c r="AV56" i="84"/>
  <c r="Y67" i="29" s="1"/>
  <c r="CA56" i="84"/>
  <c r="K67" i="44" s="1"/>
  <c r="DD252" i="84"/>
  <c r="AZ252" i="84"/>
  <c r="CU252" i="84"/>
  <c r="BQ252" i="84"/>
  <c r="Y252" i="84"/>
  <c r="DL143" i="84"/>
  <c r="CB143" i="84"/>
  <c r="DP143" i="84"/>
  <c r="BI371" i="84"/>
  <c r="BW371" i="84"/>
  <c r="DC371" i="84"/>
  <c r="X371" i="84"/>
  <c r="AZ56" i="84"/>
  <c r="U67" i="29" s="1"/>
  <c r="BK56" i="84"/>
  <c r="Q56" i="84"/>
  <c r="AI67" i="60" s="1"/>
  <c r="S56" i="84"/>
  <c r="CY56" i="84"/>
  <c r="AU67" i="44" s="1"/>
  <c r="J56" i="84"/>
  <c r="I67" i="30" s="1"/>
  <c r="AT252" i="84"/>
  <c r="AX252" i="84"/>
  <c r="AB252" i="84"/>
  <c r="BL252" i="84"/>
  <c r="CA264" i="84"/>
  <c r="BO143" i="84"/>
  <c r="CE143" i="84"/>
  <c r="AB143" i="84"/>
  <c r="CM143" i="84"/>
  <c r="BJ143" i="84"/>
  <c r="BP143" i="84"/>
  <c r="BM143" i="84"/>
  <c r="AZ371" i="84"/>
  <c r="CF371" i="84"/>
  <c r="CI371" i="84"/>
  <c r="W371" i="84"/>
  <c r="BV371" i="84"/>
  <c r="BJ56" i="84"/>
  <c r="CN56" i="84"/>
  <c r="AE67" i="44" s="1"/>
  <c r="T56" i="84"/>
  <c r="T67" i="32" s="1"/>
  <c r="AE56" i="84"/>
  <c r="CF56" i="84"/>
  <c r="S67" i="44" s="1"/>
  <c r="I252" i="84"/>
  <c r="J252" i="84"/>
  <c r="T143" i="84"/>
  <c r="CI143" i="84"/>
  <c r="Y143" i="84"/>
  <c r="H371" i="84"/>
  <c r="Y371" i="84"/>
  <c r="BP371" i="84"/>
  <c r="P371" i="84"/>
  <c r="R56" i="84"/>
  <c r="AK67" i="60" s="1"/>
  <c r="Y56" i="84"/>
  <c r="DK56" i="84"/>
  <c r="O67" i="32" s="1"/>
  <c r="CZ56" i="84"/>
  <c r="EI56" i="84"/>
  <c r="BM67" i="44" s="1"/>
  <c r="DP56" i="84"/>
  <c r="G67" i="32" s="1"/>
  <c r="AX56" i="84"/>
  <c r="S67" i="29" s="1"/>
  <c r="AH252" i="84"/>
  <c r="V252" i="84"/>
  <c r="BV252" i="84"/>
  <c r="W252" i="84"/>
  <c r="BK252" i="84"/>
  <c r="CI252" i="84"/>
  <c r="DK143" i="84"/>
  <c r="AH143" i="84"/>
  <c r="BT143" i="84"/>
  <c r="DH143" i="84"/>
  <c r="AW143" i="84"/>
  <c r="BV143" i="84"/>
  <c r="J143" i="84"/>
  <c r="DW371" i="84"/>
  <c r="V371" i="84"/>
  <c r="CZ371" i="84"/>
  <c r="AX371" i="84"/>
  <c r="CA371" i="84"/>
  <c r="BJ371" i="84"/>
  <c r="BR371" i="84"/>
  <c r="BX56" i="84"/>
  <c r="G67" i="44" s="1"/>
  <c r="BN56" i="84"/>
  <c r="W67" i="31" s="1"/>
  <c r="BL56" i="84"/>
  <c r="BW56" i="84"/>
  <c r="E67" i="44" s="1"/>
  <c r="U56" i="84"/>
  <c r="K67" i="60" s="1"/>
  <c r="BR56" i="84"/>
  <c r="Y67" i="31" s="1"/>
  <c r="H56" i="84"/>
  <c r="E67" i="30" s="1"/>
  <c r="BM252" i="84"/>
  <c r="CF252" i="84"/>
  <c r="DW252" i="84"/>
  <c r="H252" i="84"/>
  <c r="BI264" i="84"/>
  <c r="V143" i="84"/>
  <c r="AU143" i="84"/>
  <c r="CY143" i="84"/>
  <c r="AV143" i="84"/>
  <c r="CU143" i="84"/>
  <c r="W143" i="84"/>
  <c r="EI143" i="84"/>
  <c r="H143" i="84"/>
  <c r="DO143" i="84"/>
  <c r="AX143" i="84"/>
  <c r="R143" i="84"/>
  <c r="DH371" i="84"/>
  <c r="BK371" i="84"/>
  <c r="BL371" i="84"/>
  <c r="DD371" i="84"/>
  <c r="BU371" i="84"/>
  <c r="BS371" i="84"/>
  <c r="DO56" i="84"/>
  <c r="E67" i="32" s="1"/>
  <c r="DW56" i="84"/>
  <c r="G67" i="43" s="1"/>
  <c r="CV56" i="84"/>
  <c r="DH56" i="84"/>
  <c r="BI67" i="44" s="1"/>
  <c r="CR56" i="84"/>
  <c r="AK67" i="44" s="1"/>
  <c r="AT56" i="84"/>
  <c r="DL56" i="84"/>
  <c r="BI252" i="84"/>
  <c r="BT252" i="84"/>
  <c r="P252" i="84"/>
  <c r="AU252" i="84"/>
  <c r="DP252" i="84"/>
  <c r="DW143" i="84"/>
  <c r="CF143" i="84"/>
  <c r="I143" i="84"/>
  <c r="DS371" i="84"/>
  <c r="CY371" i="84"/>
  <c r="BM371" i="84"/>
  <c r="J371" i="84"/>
  <c r="DT56" i="84"/>
  <c r="J67" i="43" s="1"/>
  <c r="AU56" i="84"/>
  <c r="X67" i="29" s="1"/>
  <c r="BT56" i="84"/>
  <c r="Z67" i="31" s="1"/>
  <c r="CQ56" i="84"/>
  <c r="AI67" i="44" s="1"/>
  <c r="BM56" i="84"/>
  <c r="Q67" i="31" s="1"/>
  <c r="P56" i="84"/>
  <c r="K67" i="32" s="1"/>
  <c r="BP56" i="84"/>
  <c r="X67" i="31" s="1"/>
  <c r="AB56" i="84"/>
  <c r="M67" i="60" s="1"/>
  <c r="CQ252" i="84"/>
  <c r="AY252" i="84"/>
  <c r="S252" i="84"/>
  <c r="DG252" i="84"/>
  <c r="CM252" i="84"/>
  <c r="BS143" i="84"/>
  <c r="BK143" i="84"/>
  <c r="Q143" i="84"/>
  <c r="CA143" i="84"/>
  <c r="CR143" i="84"/>
  <c r="CQ265" i="84"/>
  <c r="W265" i="84"/>
  <c r="AY144" i="84"/>
  <c r="CR144" i="84"/>
  <c r="CN144" i="84"/>
  <c r="AK144" i="84"/>
  <c r="CM144" i="84"/>
  <c r="EI144" i="84"/>
  <c r="V144" i="84"/>
  <c r="U372" i="84"/>
  <c r="I372" i="84"/>
  <c r="BX372" i="84"/>
  <c r="BT372" i="84"/>
  <c r="CR372" i="84"/>
  <c r="W57" i="84"/>
  <c r="Q57" i="84"/>
  <c r="AI68" i="60" s="1"/>
  <c r="EI57" i="84"/>
  <c r="BM68" i="44" s="1"/>
  <c r="J57" i="84"/>
  <c r="I68" i="30" s="1"/>
  <c r="V57" i="84"/>
  <c r="BR57" i="84"/>
  <c r="Y68" i="31" s="1"/>
  <c r="X57" i="84"/>
  <c r="BT57" i="84"/>
  <c r="Z68" i="31" s="1"/>
  <c r="BV265" i="84"/>
  <c r="DO144" i="84"/>
  <c r="BQ144" i="84"/>
  <c r="H144" i="84"/>
  <c r="S144" i="84"/>
  <c r="W144" i="84"/>
  <c r="AT144" i="84"/>
  <c r="DG372" i="84"/>
  <c r="BL372" i="84"/>
  <c r="CB372" i="84"/>
  <c r="BI372" i="84"/>
  <c r="BO372" i="84"/>
  <c r="BV372" i="84"/>
  <c r="DP372" i="84"/>
  <c r="I57" i="84"/>
  <c r="AB57" i="84"/>
  <c r="M68" i="60" s="1"/>
  <c r="AY57" i="84"/>
  <c r="T68" i="29" s="1"/>
  <c r="BJ265" i="84"/>
  <c r="X265" i="84"/>
  <c r="AW144" i="84"/>
  <c r="X144" i="84"/>
  <c r="BL144" i="84"/>
  <c r="Y144" i="84"/>
  <c r="DD144" i="84"/>
  <c r="BN372" i="84"/>
  <c r="AU372" i="84"/>
  <c r="Q372" i="84"/>
  <c r="CZ372" i="84"/>
  <c r="V372" i="84"/>
  <c r="CZ57" i="84"/>
  <c r="AW68" i="44" s="1"/>
  <c r="DK57" i="84"/>
  <c r="O68" i="32" s="1"/>
  <c r="P57" i="84"/>
  <c r="K68" i="32" s="1"/>
  <c r="AV57" i="84"/>
  <c r="Y68" i="29" s="1"/>
  <c r="CZ265" i="84"/>
  <c r="DP144" i="84"/>
  <c r="BS144" i="84"/>
  <c r="U144" i="84"/>
  <c r="DC372" i="84"/>
  <c r="DO372" i="84"/>
  <c r="CA372" i="84"/>
  <c r="AB372" i="84"/>
  <c r="H372" i="84"/>
  <c r="S372" i="84"/>
  <c r="R372" i="84"/>
  <c r="BQ57" i="84"/>
  <c r="DC57" i="84"/>
  <c r="BA68" i="44" s="1"/>
  <c r="CM57" i="84"/>
  <c r="AC68" i="44" s="1"/>
  <c r="BO57" i="84"/>
  <c r="R68" i="31" s="1"/>
  <c r="BJ57" i="84"/>
  <c r="T57" i="84"/>
  <c r="T68" i="32" s="1"/>
  <c r="DO57" i="84"/>
  <c r="E68" i="32" s="1"/>
  <c r="BW265" i="84"/>
  <c r="H265" i="84"/>
  <c r="R144" i="84"/>
  <c r="CU144" i="84"/>
  <c r="BJ144" i="84"/>
  <c r="BK144" i="84"/>
  <c r="BW144" i="84"/>
  <c r="BP144" i="84"/>
  <c r="CJ144" i="84"/>
  <c r="CQ144" i="84"/>
  <c r="DW372" i="84"/>
  <c r="P372" i="84"/>
  <c r="CM372" i="84"/>
  <c r="BJ372" i="84"/>
  <c r="J372" i="84"/>
  <c r="EI372" i="84"/>
  <c r="BS57" i="84"/>
  <c r="T68" i="31" s="1"/>
  <c r="BV57" i="84"/>
  <c r="AA68" i="31" s="1"/>
  <c r="AH57" i="84"/>
  <c r="AZ57" i="84"/>
  <c r="U68" i="29" s="1"/>
  <c r="CI265" i="84"/>
  <c r="P265" i="84"/>
  <c r="AW265" i="84"/>
  <c r="BO265" i="84"/>
  <c r="I144" i="84"/>
  <c r="T144" i="84"/>
  <c r="AB144" i="84"/>
  <c r="BT144" i="84"/>
  <c r="BQ372" i="84"/>
  <c r="AX372" i="84"/>
  <c r="DH57" i="84"/>
  <c r="BI68" i="44" s="1"/>
  <c r="AT57" i="84"/>
  <c r="BX57" i="84"/>
  <c r="G68" i="44" s="1"/>
  <c r="AX57" i="84"/>
  <c r="S68" i="29" s="1"/>
  <c r="BK57" i="84"/>
  <c r="AX265" i="84"/>
  <c r="AU265" i="84"/>
  <c r="AZ144" i="84"/>
  <c r="DS144" i="84"/>
  <c r="AV144" i="84"/>
  <c r="DK144" i="84"/>
  <c r="BO144" i="84"/>
  <c r="CF144" i="84"/>
  <c r="DW144" i="84"/>
  <c r="X372" i="84"/>
  <c r="AZ372" i="84"/>
  <c r="CN372" i="84"/>
  <c r="BW372" i="84"/>
  <c r="AE372" i="84"/>
  <c r="AT372" i="84"/>
  <c r="CQ372" i="84"/>
  <c r="W372" i="84"/>
  <c r="DL372" i="84"/>
  <c r="R57" i="84"/>
  <c r="AK68" i="60" s="1"/>
  <c r="BP57" i="84"/>
  <c r="BI57" i="84"/>
  <c r="CU57" i="84"/>
  <c r="AO68" i="44" s="1"/>
  <c r="U57" i="84"/>
  <c r="K68" i="60" s="1"/>
  <c r="CJ57" i="84"/>
  <c r="Y68" i="44" s="1"/>
  <c r="BM144" i="84"/>
  <c r="DT144" i="84"/>
  <c r="AH144" i="84"/>
  <c r="DC144" i="84"/>
  <c r="AK372" i="84"/>
  <c r="AY372" i="84"/>
  <c r="BR372" i="84"/>
  <c r="CI372" i="84"/>
  <c r="AH372" i="84"/>
  <c r="CU372" i="84"/>
  <c r="AV372" i="84"/>
  <c r="S57" i="84"/>
  <c r="H57" i="84"/>
  <c r="E68" i="30" s="1"/>
  <c r="AE57" i="84"/>
  <c r="DS57" i="84"/>
  <c r="E68" i="43" s="1"/>
  <c r="DS265" i="84"/>
  <c r="DG144" i="84"/>
  <c r="CV144" i="84"/>
  <c r="BX144" i="84"/>
  <c r="CV372" i="84"/>
  <c r="DH372" i="84"/>
  <c r="CF372" i="84"/>
  <c r="DG57" i="84"/>
  <c r="BG68" i="44" s="1"/>
  <c r="BU57" i="84"/>
  <c r="U68" i="31" s="1"/>
  <c r="CI57" i="84"/>
  <c r="W68" i="44" s="1"/>
  <c r="DT57" i="84"/>
  <c r="J68" i="43" s="1"/>
  <c r="CY57" i="84"/>
  <c r="AU68" i="44" s="1"/>
  <c r="AW57" i="84"/>
  <c r="Z68" i="29" s="1"/>
  <c r="AU57" i="84"/>
  <c r="X68" i="29" s="1"/>
  <c r="CY265" i="84"/>
  <c r="BV144" i="84"/>
  <c r="FQ144" i="84" s="1"/>
  <c r="BR144" i="84"/>
  <c r="CY144" i="84"/>
  <c r="CZ144" i="84"/>
  <c r="BN144" i="84"/>
  <c r="AE144" i="84"/>
  <c r="Q144" i="84"/>
  <c r="DS372" i="84"/>
  <c r="Y372" i="84"/>
  <c r="CV57" i="84"/>
  <c r="AQ68" i="44" s="1"/>
  <c r="DL57" i="84"/>
  <c r="BW57" i="84"/>
  <c r="E68" i="44" s="1"/>
  <c r="CA57" i="84"/>
  <c r="K68" i="44" s="1"/>
  <c r="CF57" i="84"/>
  <c r="S68" i="44" s="1"/>
  <c r="CQ57" i="84"/>
  <c r="AI68" i="44" s="1"/>
  <c r="CN57" i="84"/>
  <c r="AE68" i="44" s="1"/>
  <c r="CB57" i="84"/>
  <c r="M68" i="44" s="1"/>
  <c r="EI265" i="84"/>
  <c r="BI144" i="84"/>
  <c r="DH144" i="84"/>
  <c r="AU144" i="84"/>
  <c r="BU144" i="84"/>
  <c r="J144" i="84"/>
  <c r="DD372" i="84"/>
  <c r="AW372" i="84"/>
  <c r="BU372" i="84"/>
  <c r="CE372" i="84"/>
  <c r="DT372" i="84"/>
  <c r="BS372" i="84"/>
  <c r="BN57" i="84"/>
  <c r="W68" i="31" s="1"/>
  <c r="AK57" i="84"/>
  <c r="CE57" i="84"/>
  <c r="Q68" i="44" s="1"/>
  <c r="CR57" i="84"/>
  <c r="AK68" i="44" s="1"/>
  <c r="DP57" i="84"/>
  <c r="G68" i="32" s="1"/>
  <c r="AX144" i="84"/>
  <c r="P144" i="84"/>
  <c r="CI144" i="84"/>
  <c r="CE144" i="84"/>
  <c r="DL144" i="84"/>
  <c r="CB144" i="84"/>
  <c r="CA144" i="84"/>
  <c r="DK372" i="84"/>
  <c r="BM372" i="84"/>
  <c r="T372" i="84"/>
  <c r="BP372" i="84"/>
  <c r="CJ372" i="84"/>
  <c r="CY372" i="84"/>
  <c r="BK372" i="84"/>
  <c r="DD57" i="84"/>
  <c r="BC68" i="44" s="1"/>
  <c r="Y57" i="84"/>
  <c r="BL57" i="84"/>
  <c r="DW57" i="84"/>
  <c r="G68" i="43" s="1"/>
  <c r="BM57" i="84"/>
  <c r="Q68" i="31" s="1"/>
  <c r="DC277" i="84"/>
  <c r="BL277" i="84"/>
  <c r="AV277" i="84"/>
  <c r="AE277" i="84"/>
  <c r="BN277" i="84"/>
  <c r="BJ373" i="84"/>
  <c r="Q373" i="84"/>
  <c r="U373" i="84"/>
  <c r="CB373" i="84"/>
  <c r="BN373" i="84"/>
  <c r="CJ58" i="84"/>
  <c r="Y69" i="44" s="1"/>
  <c r="DG58" i="84"/>
  <c r="BG69" i="44" s="1"/>
  <c r="CQ58" i="84"/>
  <c r="AI69" i="44" s="1"/>
  <c r="CE58" i="84"/>
  <c r="Q69" i="44" s="1"/>
  <c r="T58" i="84"/>
  <c r="T69" i="32" s="1"/>
  <c r="CU58" i="84"/>
  <c r="AO69" i="44" s="1"/>
  <c r="CM58" i="84"/>
  <c r="AC69" i="44" s="1"/>
  <c r="AY277" i="84"/>
  <c r="CV277" i="84"/>
  <c r="BW277" i="84"/>
  <c r="AT277" i="84"/>
  <c r="BV277" i="84"/>
  <c r="CY277" i="84"/>
  <c r="CR277" i="84"/>
  <c r="BL373" i="84"/>
  <c r="BI373" i="84"/>
  <c r="I373" i="84"/>
  <c r="DK373" i="84"/>
  <c r="AY373" i="84"/>
  <c r="DP373" i="84"/>
  <c r="BX58" i="84"/>
  <c r="G69" i="44" s="1"/>
  <c r="BT58" i="84"/>
  <c r="Z69" i="31" s="1"/>
  <c r="AB58" i="84"/>
  <c r="M69" i="60" s="1"/>
  <c r="BI277" i="84"/>
  <c r="CU277" i="84"/>
  <c r="W277" i="84"/>
  <c r="DK265" i="84"/>
  <c r="CB277" i="84"/>
  <c r="BM277" i="84"/>
  <c r="J373" i="84"/>
  <c r="AV373" i="84"/>
  <c r="DS373" i="84"/>
  <c r="BW373" i="84"/>
  <c r="DT58" i="84"/>
  <c r="J69" i="43" s="1"/>
  <c r="W58" i="84"/>
  <c r="CY58" i="84"/>
  <c r="AU69" i="44" s="1"/>
  <c r="CV58" i="84"/>
  <c r="AQ69" i="44" s="1"/>
  <c r="R58" i="84"/>
  <c r="AK69" i="60" s="1"/>
  <c r="I58" i="84"/>
  <c r="DL58" i="84"/>
  <c r="Q69" i="32" s="1"/>
  <c r="Q58" i="84"/>
  <c r="AI69" i="60" s="1"/>
  <c r="AK277" i="84"/>
  <c r="T277" i="84"/>
  <c r="AH277" i="84"/>
  <c r="CM277" i="84"/>
  <c r="BQ277" i="84"/>
  <c r="DK277" i="84"/>
  <c r="DS277" i="84"/>
  <c r="BS373" i="84"/>
  <c r="CM373" i="84"/>
  <c r="AU373" i="84"/>
  <c r="BP373" i="84"/>
  <c r="BO373" i="84"/>
  <c r="DL373" i="84"/>
  <c r="AY58" i="84"/>
  <c r="T69" i="29" s="1"/>
  <c r="V58" i="84"/>
  <c r="BM58" i="84"/>
  <c r="BU58" i="84"/>
  <c r="U69" i="31" s="1"/>
  <c r="DS58" i="84"/>
  <c r="E69" i="43" s="1"/>
  <c r="BJ277" i="84"/>
  <c r="CI277" i="84"/>
  <c r="X373" i="84"/>
  <c r="W373" i="84"/>
  <c r="BV373" i="84"/>
  <c r="R373" i="84"/>
  <c r="CR373" i="84"/>
  <c r="CV373" i="84"/>
  <c r="CB58" i="84"/>
  <c r="M69" i="44" s="1"/>
  <c r="AW58" i="84"/>
  <c r="Z69" i="29" s="1"/>
  <c r="CI58" i="84"/>
  <c r="W69" i="44" s="1"/>
  <c r="BV58" i="84"/>
  <c r="AA69" i="31" s="1"/>
  <c r="BW58" i="84"/>
  <c r="E69" i="44" s="1"/>
  <c r="AB277" i="84"/>
  <c r="Y277" i="84"/>
  <c r="J277" i="84"/>
  <c r="AU277" i="84"/>
  <c r="DH373" i="84"/>
  <c r="DW373" i="84"/>
  <c r="H373" i="84"/>
  <c r="DC373" i="84"/>
  <c r="CN373" i="84"/>
  <c r="AH373" i="84"/>
  <c r="DD373" i="84"/>
  <c r="BM373" i="84"/>
  <c r="AK373" i="84"/>
  <c r="AU58" i="84"/>
  <c r="X69" i="29" s="1"/>
  <c r="DW58" i="84"/>
  <c r="G69" i="43" s="1"/>
  <c r="BI58" i="84"/>
  <c r="P58" i="84"/>
  <c r="K69" i="32" s="1"/>
  <c r="DH58" i="84"/>
  <c r="BI69" i="44" s="1"/>
  <c r="DG277" i="84"/>
  <c r="CN277" i="84"/>
  <c r="DW277" i="84"/>
  <c r="X277" i="84"/>
  <c r="BU277" i="84"/>
  <c r="CZ277" i="84"/>
  <c r="CQ277" i="84"/>
  <c r="DG373" i="84"/>
  <c r="CA373" i="84"/>
  <c r="AB373" i="84"/>
  <c r="AZ373" i="84"/>
  <c r="BL58" i="84"/>
  <c r="EI58" i="84"/>
  <c r="BM69" i="44" s="1"/>
  <c r="S58" i="84"/>
  <c r="BK58" i="84"/>
  <c r="H58" i="84"/>
  <c r="E69" i="30" s="1"/>
  <c r="BP277" i="84"/>
  <c r="DL277" i="84"/>
  <c r="Q277" i="84"/>
  <c r="DT277" i="84"/>
  <c r="DD277" i="84"/>
  <c r="S373" i="84"/>
  <c r="Y373" i="84"/>
  <c r="AX373" i="84"/>
  <c r="DT373" i="84"/>
  <c r="BQ373" i="84"/>
  <c r="CQ373" i="84"/>
  <c r="CA58" i="84"/>
  <c r="K69" i="44" s="1"/>
  <c r="BS58" i="84"/>
  <c r="CF58" i="84"/>
  <c r="S69" i="44" s="1"/>
  <c r="AT58" i="84"/>
  <c r="CR58" i="84"/>
  <c r="BX277" i="84"/>
  <c r="EI277" i="84"/>
  <c r="CE277" i="84"/>
  <c r="CF277" i="84"/>
  <c r="CY373" i="84"/>
  <c r="CZ373" i="84"/>
  <c r="DO373" i="84"/>
  <c r="BR373" i="84"/>
  <c r="BU373" i="84"/>
  <c r="AV58" i="84"/>
  <c r="Y69" i="29" s="1"/>
  <c r="AX58" i="84"/>
  <c r="S69" i="29" s="1"/>
  <c r="AE58" i="84"/>
  <c r="DO58" i="84"/>
  <c r="E69" i="32" s="1"/>
  <c r="CZ58" i="84"/>
  <c r="AW69" i="44" s="1"/>
  <c r="BQ58" i="84"/>
  <c r="S69" i="31" s="1"/>
  <c r="U58" i="84"/>
  <c r="K69" i="60" s="1"/>
  <c r="DO277" i="84"/>
  <c r="DP277" i="84"/>
  <c r="AW277" i="84"/>
  <c r="CA277" i="84"/>
  <c r="BX373" i="84"/>
  <c r="AT373" i="84"/>
  <c r="T373" i="84"/>
  <c r="EI373" i="84"/>
  <c r="CU373" i="84"/>
  <c r="V373" i="84"/>
  <c r="BJ58" i="84"/>
  <c r="DC58" i="84"/>
  <c r="BA69" i="44" s="1"/>
  <c r="BO58" i="84"/>
  <c r="R69" i="31" s="1"/>
  <c r="Y58" i="84"/>
  <c r="BN58" i="84"/>
  <c r="J58" i="84"/>
  <c r="BT277" i="84"/>
  <c r="H277" i="84"/>
  <c r="AX277" i="84"/>
  <c r="U277" i="84"/>
  <c r="R277" i="84"/>
  <c r="DH277" i="84"/>
  <c r="S277" i="84"/>
  <c r="BR277" i="84"/>
  <c r="BT373" i="84"/>
  <c r="CJ373" i="84"/>
  <c r="CF373" i="84"/>
  <c r="AW373" i="84"/>
  <c r="DP58" i="84"/>
  <c r="G69" i="32" s="1"/>
  <c r="AK58" i="84"/>
  <c r="DK58" i="84"/>
  <c r="O69" i="32" s="1"/>
  <c r="CN58" i="84"/>
  <c r="AE69" i="44" s="1"/>
  <c r="BP58" i="84"/>
  <c r="X69" i="31" s="1"/>
  <c r="AH58" i="84"/>
  <c r="BO277" i="84"/>
  <c r="I277" i="84"/>
  <c r="CI373" i="84"/>
  <c r="P373" i="84"/>
  <c r="AE373" i="84"/>
  <c r="BK373" i="84"/>
  <c r="CE373" i="84"/>
  <c r="BR58" i="84"/>
  <c r="Y69" i="31" s="1"/>
  <c r="DD58" i="84"/>
  <c r="BC69" i="44" s="1"/>
  <c r="AZ58" i="84"/>
  <c r="U69" i="29" s="1"/>
  <c r="X58" i="84"/>
  <c r="BS277" i="84"/>
  <c r="DP151" i="84"/>
  <c r="BI151" i="84"/>
  <c r="W151" i="84"/>
  <c r="I151" i="84"/>
  <c r="U151" i="84"/>
  <c r="DK151" i="84"/>
  <c r="AY272" i="84"/>
  <c r="DD272" i="84"/>
  <c r="CY272" i="84"/>
  <c r="DS272" i="84"/>
  <c r="DL272" i="84"/>
  <c r="CR272" i="84"/>
  <c r="BT272" i="84"/>
  <c r="W272" i="84"/>
  <c r="CR151" i="84"/>
  <c r="CJ151" i="84"/>
  <c r="BR151" i="84"/>
  <c r="BX151" i="84"/>
  <c r="DH151" i="84"/>
  <c r="DS151" i="84"/>
  <c r="CA151" i="84"/>
  <c r="CY151" i="84"/>
  <c r="AB272" i="84"/>
  <c r="DC272" i="84"/>
  <c r="BX272" i="84"/>
  <c r="AH272" i="84"/>
  <c r="T272" i="84"/>
  <c r="BU272" i="84"/>
  <c r="BR272" i="84"/>
  <c r="H151" i="84"/>
  <c r="AB151" i="84"/>
  <c r="X151" i="84"/>
  <c r="CQ272" i="84"/>
  <c r="CF272" i="84"/>
  <c r="BL272" i="84"/>
  <c r="DW272" i="84"/>
  <c r="BJ272" i="84"/>
  <c r="DP272" i="84"/>
  <c r="CM272" i="84"/>
  <c r="AK272" i="84"/>
  <c r="BP151" i="84"/>
  <c r="CF151" i="84"/>
  <c r="BL151" i="84"/>
  <c r="AY151" i="84"/>
  <c r="AV151" i="84"/>
  <c r="AW272" i="84"/>
  <c r="BM272" i="84"/>
  <c r="DT272" i="84"/>
  <c r="R272" i="84"/>
  <c r="S272" i="84"/>
  <c r="BK272" i="84"/>
  <c r="CE151" i="84"/>
  <c r="DT151" i="84"/>
  <c r="BM151" i="84"/>
  <c r="AH151" i="84"/>
  <c r="CV151" i="84"/>
  <c r="CI151" i="84"/>
  <c r="AE151" i="84"/>
  <c r="BN272" i="84"/>
  <c r="DO272" i="84"/>
  <c r="AE272" i="84"/>
  <c r="CI272" i="84"/>
  <c r="CA272" i="84"/>
  <c r="DK272" i="84"/>
  <c r="Y272" i="84"/>
  <c r="DO151" i="84"/>
  <c r="BK151" i="84"/>
  <c r="Q151" i="84"/>
  <c r="T151" i="84"/>
  <c r="BO151" i="84"/>
  <c r="DC151" i="84"/>
  <c r="BS272" i="84"/>
  <c r="CU272" i="84"/>
  <c r="BP272" i="84"/>
  <c r="H272" i="84"/>
  <c r="V151" i="84"/>
  <c r="R151" i="84"/>
  <c r="Y151" i="84"/>
  <c r="AZ151" i="84"/>
  <c r="P151" i="84"/>
  <c r="BW151" i="84"/>
  <c r="BW272" i="84"/>
  <c r="BO272" i="84"/>
  <c r="Q272" i="84"/>
  <c r="DH272" i="84"/>
  <c r="U272" i="84"/>
  <c r="CE272" i="84"/>
  <c r="BN151" i="84"/>
  <c r="AU151" i="84"/>
  <c r="BQ151" i="84"/>
  <c r="BU151" i="84"/>
  <c r="S151" i="84"/>
  <c r="CM151" i="84"/>
  <c r="J151" i="84"/>
  <c r="AW151" i="84"/>
  <c r="AT272" i="84"/>
  <c r="P272" i="84"/>
  <c r="BJ151" i="84"/>
  <c r="AT151" i="84"/>
  <c r="DD151" i="84"/>
  <c r="X272" i="84"/>
  <c r="BQ272" i="84"/>
  <c r="DL151" i="84"/>
  <c r="BS151" i="84"/>
  <c r="CN151" i="84"/>
  <c r="CU151" i="84"/>
  <c r="BT151" i="84"/>
  <c r="DW151" i="84"/>
  <c r="AU272" i="84"/>
  <c r="CJ272" i="84"/>
  <c r="CN272" i="84"/>
  <c r="V272" i="84"/>
  <c r="I272" i="84"/>
  <c r="J272" i="84"/>
  <c r="AX151" i="84"/>
  <c r="AK151" i="84"/>
  <c r="BV151" i="84"/>
  <c r="CQ151" i="84"/>
  <c r="EI151" i="84"/>
  <c r="CB151" i="84"/>
  <c r="BI272" i="84"/>
  <c r="CZ272" i="84"/>
  <c r="AZ272" i="84"/>
  <c r="AX272" i="84"/>
  <c r="DG151" i="84"/>
  <c r="CZ151" i="84"/>
  <c r="AV272" i="84"/>
  <c r="CB272" i="84"/>
  <c r="CV272" i="84"/>
  <c r="DG272" i="84"/>
  <c r="BV272" i="84"/>
  <c r="EI272" i="84"/>
  <c r="CA273" i="84"/>
  <c r="Y273" i="84"/>
  <c r="BJ273" i="84"/>
  <c r="CQ273" i="84"/>
  <c r="DG273" i="84"/>
  <c r="AT273" i="84"/>
  <c r="CA67" i="84"/>
  <c r="K78" i="44" s="1"/>
  <c r="CY67" i="84"/>
  <c r="AU78" i="44" s="1"/>
  <c r="BT67" i="84"/>
  <c r="Z78" i="31" s="1"/>
  <c r="DH67" i="84"/>
  <c r="BI78" i="44" s="1"/>
  <c r="V67" i="84"/>
  <c r="U67" i="84"/>
  <c r="K78" i="60" s="1"/>
  <c r="BO152" i="84"/>
  <c r="CQ152" i="84"/>
  <c r="J152" i="84"/>
  <c r="AX152" i="84"/>
  <c r="CB273" i="84"/>
  <c r="W273" i="84"/>
  <c r="DW273" i="84"/>
  <c r="AY273" i="84"/>
  <c r="AH273" i="84"/>
  <c r="AW67" i="84"/>
  <c r="Z78" i="29" s="1"/>
  <c r="DD67" i="84"/>
  <c r="BC78" i="44" s="1"/>
  <c r="BL67" i="84"/>
  <c r="CB67" i="84"/>
  <c r="M78" i="44" s="1"/>
  <c r="I67" i="84"/>
  <c r="DW67" i="84"/>
  <c r="G78" i="43" s="1"/>
  <c r="Q67" i="84"/>
  <c r="AI78" i="60" s="1"/>
  <c r="CJ67" i="84"/>
  <c r="Y78" i="44" s="1"/>
  <c r="BR152" i="84"/>
  <c r="DL152" i="84"/>
  <c r="CF152" i="84"/>
  <c r="BV152" i="84"/>
  <c r="AU273" i="84"/>
  <c r="BR273" i="84"/>
  <c r="CI273" i="84"/>
  <c r="BU273" i="84"/>
  <c r="CY273" i="84"/>
  <c r="BM273" i="84"/>
  <c r="AX67" i="84"/>
  <c r="S78" i="29" s="1"/>
  <c r="CE67" i="84"/>
  <c r="Q78" i="44" s="1"/>
  <c r="DS67" i="84"/>
  <c r="E78" i="43" s="1"/>
  <c r="BR67" i="84"/>
  <c r="Y78" i="31" s="1"/>
  <c r="EI67" i="84"/>
  <c r="BM78" i="44" s="1"/>
  <c r="I152" i="84"/>
  <c r="R152" i="84"/>
  <c r="P152" i="84"/>
  <c r="CA152" i="84"/>
  <c r="I273" i="84"/>
  <c r="S273" i="84"/>
  <c r="P273" i="84"/>
  <c r="AV273" i="84"/>
  <c r="CU273" i="84"/>
  <c r="J273" i="84"/>
  <c r="BX273" i="84"/>
  <c r="CN273" i="84"/>
  <c r="AY67" i="84"/>
  <c r="T78" i="29" s="1"/>
  <c r="DT67" i="84"/>
  <c r="J78" i="43" s="1"/>
  <c r="DP67" i="84"/>
  <c r="G78" i="32" s="1"/>
  <c r="AU67" i="84"/>
  <c r="X78" i="29" s="1"/>
  <c r="CM67" i="84"/>
  <c r="AC78" i="44" s="1"/>
  <c r="BK67" i="84"/>
  <c r="BL152" i="84"/>
  <c r="BK152" i="84"/>
  <c r="CU152" i="84"/>
  <c r="X152" i="84"/>
  <c r="CE152" i="84"/>
  <c r="EI152" i="84"/>
  <c r="R273" i="84"/>
  <c r="AW273" i="84"/>
  <c r="Q273" i="84"/>
  <c r="DP273" i="84"/>
  <c r="BV67" i="84"/>
  <c r="AA78" i="31" s="1"/>
  <c r="H67" i="84"/>
  <c r="E78" i="30" s="1"/>
  <c r="BO67" i="84"/>
  <c r="R78" i="31" s="1"/>
  <c r="AZ67" i="84"/>
  <c r="U78" i="29" s="1"/>
  <c r="AB67" i="84"/>
  <c r="R67" i="84"/>
  <c r="AK78" i="60" s="1"/>
  <c r="BS152" i="84"/>
  <c r="T152" i="84"/>
  <c r="BQ152" i="84"/>
  <c r="AY152" i="84"/>
  <c r="BU152" i="84"/>
  <c r="CM152" i="84"/>
  <c r="AW152" i="84"/>
  <c r="Y152" i="84"/>
  <c r="BV273" i="84"/>
  <c r="BN273" i="84"/>
  <c r="BP273" i="84"/>
  <c r="BK273" i="84"/>
  <c r="BQ273" i="84"/>
  <c r="CU67" i="84"/>
  <c r="AO78" i="44" s="1"/>
  <c r="BW67" i="84"/>
  <c r="E78" i="44" s="1"/>
  <c r="BI67" i="84"/>
  <c r="CN67" i="84"/>
  <c r="AE78" i="44" s="1"/>
  <c r="AT67" i="84"/>
  <c r="J67" i="84"/>
  <c r="I78" i="30" s="1"/>
  <c r="CR67" i="84"/>
  <c r="AK78" i="44" s="1"/>
  <c r="DT152" i="84"/>
  <c r="DD152" i="84"/>
  <c r="AT152" i="84"/>
  <c r="AK152" i="84"/>
  <c r="CV273" i="84"/>
  <c r="DC273" i="84"/>
  <c r="V273" i="84"/>
  <c r="DT273" i="84"/>
  <c r="T67" i="84"/>
  <c r="T78" i="32" s="1"/>
  <c r="BU67" i="84"/>
  <c r="U78" i="31" s="1"/>
  <c r="DO67" i="84"/>
  <c r="E78" i="32" s="1"/>
  <c r="Q152" i="84"/>
  <c r="CI152" i="84"/>
  <c r="CN152" i="84"/>
  <c r="V152" i="84"/>
  <c r="AZ152" i="84"/>
  <c r="BX152" i="84"/>
  <c r="CV152" i="84"/>
  <c r="CZ273" i="84"/>
  <c r="CR273" i="84"/>
  <c r="CM273" i="84"/>
  <c r="AK273" i="84"/>
  <c r="BL273" i="84"/>
  <c r="X67" i="84"/>
  <c r="AK67" i="84"/>
  <c r="DW152" i="84"/>
  <c r="U152" i="84"/>
  <c r="DK152" i="84"/>
  <c r="AE273" i="84"/>
  <c r="BS273" i="84"/>
  <c r="DH273" i="84"/>
  <c r="DS273" i="84"/>
  <c r="DG67" i="84"/>
  <c r="BG78" i="44" s="1"/>
  <c r="BJ152" i="84"/>
  <c r="DP152" i="84"/>
  <c r="BI152" i="84"/>
  <c r="BP152" i="84"/>
  <c r="DC152" i="84"/>
  <c r="BM152" i="84"/>
  <c r="AH152" i="84"/>
  <c r="BI273" i="84"/>
  <c r="CJ273" i="84"/>
  <c r="BT273" i="84"/>
  <c r="AX273" i="84"/>
  <c r="CF273" i="84"/>
  <c r="AZ273" i="84"/>
  <c r="AV67" i="84"/>
  <c r="Y78" i="29" s="1"/>
  <c r="DS152" i="84"/>
  <c r="AE152" i="84"/>
  <c r="DH152" i="84"/>
  <c r="W152" i="84"/>
  <c r="BT152" i="84"/>
  <c r="DG152" i="84"/>
  <c r="DK273" i="84"/>
  <c r="DO273" i="84"/>
  <c r="AB273" i="84"/>
  <c r="DD273" i="84"/>
  <c r="CI67" i="84"/>
  <c r="W78" i="44" s="1"/>
  <c r="BN67" i="84"/>
  <c r="AU152" i="84"/>
  <c r="CZ152" i="84"/>
  <c r="AB152" i="84"/>
  <c r="DO152" i="84"/>
  <c r="CB152" i="84"/>
  <c r="H152" i="84"/>
  <c r="S152" i="84"/>
  <c r="CR152" i="84"/>
  <c r="X273" i="84"/>
  <c r="BO273" i="84"/>
  <c r="T273" i="84"/>
  <c r="CE273" i="84"/>
  <c r="EI273" i="84"/>
  <c r="BX67" i="84"/>
  <c r="CF67" i="84"/>
  <c r="S78" i="44" s="1"/>
  <c r="BM67" i="84"/>
  <c r="Q78" i="31" s="1"/>
  <c r="BJ67" i="84"/>
  <c r="CZ67" i="84"/>
  <c r="AW78" i="44" s="1"/>
  <c r="CQ67" i="84"/>
  <c r="AI78" i="44" s="1"/>
  <c r="AV152" i="84"/>
  <c r="BW152" i="84"/>
  <c r="BN152" i="84"/>
  <c r="CJ152" i="84"/>
  <c r="CY152" i="84"/>
  <c r="AU285" i="84"/>
  <c r="DK285" i="84"/>
  <c r="AB285" i="84"/>
  <c r="BX285" i="84"/>
  <c r="DL285" i="84"/>
  <c r="DT381" i="84"/>
  <c r="BW381" i="84"/>
  <c r="Y381" i="84"/>
  <c r="I381" i="84"/>
  <c r="S381" i="84"/>
  <c r="CN66" i="84"/>
  <c r="AE77" i="44" s="1"/>
  <c r="V66" i="84"/>
  <c r="BP66" i="84"/>
  <c r="X77" i="31" s="1"/>
  <c r="AY66" i="84"/>
  <c r="T77" i="29" s="1"/>
  <c r="AB66" i="84"/>
  <c r="M77" i="60" s="1"/>
  <c r="CM66" i="84"/>
  <c r="AC77" i="44" s="1"/>
  <c r="P285" i="84"/>
  <c r="AK274" i="84"/>
  <c r="CZ274" i="84"/>
  <c r="CM274" i="84"/>
  <c r="BV274" i="84"/>
  <c r="X274" i="84"/>
  <c r="CB274" i="84"/>
  <c r="DS285" i="84"/>
  <c r="AT285" i="84"/>
  <c r="CV285" i="84"/>
  <c r="DP153" i="84"/>
  <c r="AX153" i="84"/>
  <c r="AH153" i="84"/>
  <c r="BQ153" i="84"/>
  <c r="V153" i="84"/>
  <c r="CV153" i="84"/>
  <c r="AZ153" i="84"/>
  <c r="CF153" i="84"/>
  <c r="DC285" i="84"/>
  <c r="AW285" i="84"/>
  <c r="P381" i="84"/>
  <c r="AU381" i="84"/>
  <c r="T381" i="84"/>
  <c r="BL381" i="84"/>
  <c r="BN381" i="84"/>
  <c r="BJ66" i="84"/>
  <c r="DH66" i="84"/>
  <c r="BI77" i="44" s="1"/>
  <c r="H66" i="84"/>
  <c r="E77" i="30" s="1"/>
  <c r="DW66" i="84"/>
  <c r="G77" i="43" s="1"/>
  <c r="AV66" i="84"/>
  <c r="Y77" i="29" s="1"/>
  <c r="BR274" i="84"/>
  <c r="BP274" i="84"/>
  <c r="BN274" i="84"/>
  <c r="CA274" i="84"/>
  <c r="CI285" i="84"/>
  <c r="AE153" i="84"/>
  <c r="BX153" i="84"/>
  <c r="R153" i="84"/>
  <c r="BV153" i="84"/>
  <c r="X153" i="84"/>
  <c r="BU153" i="84"/>
  <c r="BV285" i="84"/>
  <c r="CR153" i="84"/>
  <c r="CB285" i="84"/>
  <c r="BK285" i="84"/>
  <c r="BS285" i="84"/>
  <c r="BR285" i="84"/>
  <c r="W381" i="84"/>
  <c r="DC381" i="84"/>
  <c r="DH381" i="84"/>
  <c r="DG381" i="84"/>
  <c r="AK381" i="84"/>
  <c r="EI66" i="84"/>
  <c r="BM77" i="44" s="1"/>
  <c r="AK66" i="84"/>
  <c r="P66" i="84"/>
  <c r="K77" i="32" s="1"/>
  <c r="BU66" i="84"/>
  <c r="U77" i="31" s="1"/>
  <c r="DC67" i="84"/>
  <c r="BA78" i="44" s="1"/>
  <c r="DC274" i="84"/>
  <c r="V274" i="84"/>
  <c r="DP274" i="84"/>
  <c r="BU274" i="84"/>
  <c r="DO274" i="84"/>
  <c r="DD285" i="84"/>
  <c r="BT285" i="84"/>
  <c r="AH285" i="84"/>
  <c r="CA285" i="84"/>
  <c r="BM153" i="84"/>
  <c r="BP153" i="84"/>
  <c r="DL153" i="84"/>
  <c r="BI153" i="84"/>
  <c r="BO153" i="84"/>
  <c r="BT153" i="84"/>
  <c r="AX285" i="84"/>
  <c r="BQ67" i="84"/>
  <c r="U285" i="84"/>
  <c r="W67" i="84"/>
  <c r="U381" i="84"/>
  <c r="DS381" i="84"/>
  <c r="CZ381" i="84"/>
  <c r="BW66" i="84"/>
  <c r="E77" i="44" s="1"/>
  <c r="DD66" i="84"/>
  <c r="BC77" i="44" s="1"/>
  <c r="AT66" i="84"/>
  <c r="CF66" i="84"/>
  <c r="S77" i="44" s="1"/>
  <c r="Q66" i="84"/>
  <c r="AI77" i="60" s="1"/>
  <c r="BM274" i="84"/>
  <c r="BK274" i="84"/>
  <c r="Q274" i="84"/>
  <c r="BW274" i="84"/>
  <c r="DP285" i="84"/>
  <c r="CY153" i="84"/>
  <c r="CU153" i="84"/>
  <c r="CA153" i="84"/>
  <c r="DT153" i="84"/>
  <c r="AW153" i="84"/>
  <c r="DO153" i="84"/>
  <c r="BP67" i="84"/>
  <c r="X78" i="31" s="1"/>
  <c r="BN285" i="84"/>
  <c r="Y285" i="84"/>
  <c r="T285" i="84"/>
  <c r="S285" i="84"/>
  <c r="BS381" i="84"/>
  <c r="AB381" i="84"/>
  <c r="BT381" i="84"/>
  <c r="J381" i="84"/>
  <c r="DD381" i="84"/>
  <c r="V381" i="84"/>
  <c r="CY66" i="84"/>
  <c r="AU77" i="44" s="1"/>
  <c r="DO66" i="84"/>
  <c r="E77" i="32" s="1"/>
  <c r="X66" i="84"/>
  <c r="BR66" i="84"/>
  <c r="Y77" i="31" s="1"/>
  <c r="CR66" i="84"/>
  <c r="AK77" i="44" s="1"/>
  <c r="W66" i="84"/>
  <c r="BP285" i="84"/>
  <c r="DK274" i="84"/>
  <c r="CN274" i="84"/>
  <c r="CU274" i="84"/>
  <c r="BQ274" i="84"/>
  <c r="P274" i="84"/>
  <c r="AE274" i="84"/>
  <c r="H285" i="84"/>
  <c r="AY285" i="84"/>
  <c r="CQ285" i="84"/>
  <c r="AK153" i="84"/>
  <c r="J153" i="84"/>
  <c r="P153" i="84"/>
  <c r="AY153" i="84"/>
  <c r="Y153" i="84"/>
  <c r="BL153" i="84"/>
  <c r="P67" i="84"/>
  <c r="K78" i="32" s="1"/>
  <c r="Q285" i="84"/>
  <c r="DW285" i="84"/>
  <c r="J285" i="84"/>
  <c r="Y67" i="84"/>
  <c r="BJ381" i="84"/>
  <c r="DK381" i="84"/>
  <c r="CA381" i="84"/>
  <c r="EI381" i="84"/>
  <c r="CV66" i="84"/>
  <c r="AQ77" i="44" s="1"/>
  <c r="DK66" i="84"/>
  <c r="O77" i="32" s="1"/>
  <c r="BK66" i="84"/>
  <c r="DG66" i="84"/>
  <c r="BG77" i="44" s="1"/>
  <c r="CU66" i="84"/>
  <c r="AO77" i="44" s="1"/>
  <c r="BI66" i="84"/>
  <c r="DC66" i="84"/>
  <c r="BA77" i="44" s="1"/>
  <c r="CF285" i="84"/>
  <c r="CI274" i="84"/>
  <c r="I274" i="84"/>
  <c r="BS274" i="84"/>
  <c r="BL274" i="84"/>
  <c r="H274" i="84"/>
  <c r="DG274" i="84"/>
  <c r="DW274" i="84"/>
  <c r="CZ285" i="84"/>
  <c r="V285" i="84"/>
  <c r="AB153" i="84"/>
  <c r="EI153" i="84"/>
  <c r="DC153" i="84"/>
  <c r="DG153" i="84"/>
  <c r="W153" i="84"/>
  <c r="BI285" i="84"/>
  <c r="AE285" i="84"/>
  <c r="CM381" i="84"/>
  <c r="Q381" i="84"/>
  <c r="CV381" i="84"/>
  <c r="AT381" i="84"/>
  <c r="CN381" i="84"/>
  <c r="CE66" i="84"/>
  <c r="Q77" i="44" s="1"/>
  <c r="T66" i="84"/>
  <c r="T77" i="32" s="1"/>
  <c r="BQ66" i="84"/>
  <c r="S77" i="31" s="1"/>
  <c r="R66" i="84"/>
  <c r="AK77" i="60" s="1"/>
  <c r="AX66" i="84"/>
  <c r="S77" i="29" s="1"/>
  <c r="U66" i="84"/>
  <c r="K77" i="60" s="1"/>
  <c r="CA66" i="84"/>
  <c r="K77" i="44" s="1"/>
  <c r="CV274" i="84"/>
  <c r="AZ274" i="84"/>
  <c r="AY274" i="84"/>
  <c r="BI274" i="84"/>
  <c r="BX274" i="84"/>
  <c r="DT285" i="84"/>
  <c r="BS67" i="84"/>
  <c r="T78" i="31" s="1"/>
  <c r="BJ153" i="84"/>
  <c r="DW153" i="84"/>
  <c r="DS153" i="84"/>
  <c r="DH153" i="84"/>
  <c r="AU153" i="84"/>
  <c r="BR153" i="84"/>
  <c r="AV285" i="84"/>
  <c r="Q153" i="84"/>
  <c r="EI285" i="84"/>
  <c r="BW285" i="84"/>
  <c r="BM285" i="84"/>
  <c r="BM381" i="84"/>
  <c r="H381" i="84"/>
  <c r="DP381" i="84"/>
  <c r="DO381" i="84"/>
  <c r="R381" i="84"/>
  <c r="BX381" i="84"/>
  <c r="AW381" i="84"/>
  <c r="S66" i="84"/>
  <c r="Y66" i="84"/>
  <c r="BV66" i="84"/>
  <c r="AA77" i="31" s="1"/>
  <c r="DT66" i="84"/>
  <c r="J77" i="43" s="1"/>
  <c r="DP66" i="84"/>
  <c r="G77" i="32" s="1"/>
  <c r="DL66" i="84"/>
  <c r="Q77" i="32" s="1"/>
  <c r="BT274" i="84"/>
  <c r="DT274" i="84"/>
  <c r="CQ274" i="84"/>
  <c r="BO274" i="84"/>
  <c r="CY274" i="84"/>
  <c r="T274" i="84"/>
  <c r="DH274" i="84"/>
  <c r="DO285" i="84"/>
  <c r="AZ285" i="84"/>
  <c r="U153" i="84"/>
  <c r="DD153" i="84"/>
  <c r="CZ153" i="84"/>
  <c r="T153" i="84"/>
  <c r="CB153" i="84"/>
  <c r="AT153" i="84"/>
  <c r="CQ153" i="84"/>
  <c r="R285" i="84"/>
  <c r="CE285" i="84"/>
  <c r="CN285" i="84"/>
  <c r="CV67" i="84"/>
  <c r="CJ285" i="84"/>
  <c r="AX381" i="84"/>
  <c r="AZ381" i="84"/>
  <c r="CI381" i="84"/>
  <c r="BQ381" i="84"/>
  <c r="X381" i="84"/>
  <c r="AU66" i="84"/>
  <c r="X77" i="29" s="1"/>
  <c r="AZ66" i="84"/>
  <c r="U77" i="29" s="1"/>
  <c r="CB66" i="84"/>
  <c r="M77" i="44" s="1"/>
  <c r="BS66" i="84"/>
  <c r="T77" i="31" s="1"/>
  <c r="I66" i="84"/>
  <c r="BN66" i="84"/>
  <c r="W77" i="31" s="1"/>
  <c r="BQ285" i="84"/>
  <c r="J274" i="84"/>
  <c r="CJ274" i="84"/>
  <c r="DL274" i="84"/>
  <c r="AK285" i="84"/>
  <c r="CR285" i="84"/>
  <c r="CU285" i="84"/>
  <c r="CM153" i="84"/>
  <c r="BW153" i="84"/>
  <c r="I285" i="84"/>
  <c r="BU285" i="84"/>
  <c r="BJ285" i="84"/>
  <c r="DH285" i="84"/>
  <c r="CF381" i="84"/>
  <c r="BU381" i="84"/>
  <c r="BP381" i="84"/>
  <c r="AE381" i="84"/>
  <c r="AY381" i="84"/>
  <c r="DW381" i="84"/>
  <c r="AH381" i="84"/>
  <c r="CY381" i="84"/>
  <c r="AW66" i="84"/>
  <c r="Z77" i="29" s="1"/>
  <c r="BM66" i="84"/>
  <c r="Q77" i="31" s="1"/>
  <c r="BL66" i="84"/>
  <c r="J66" i="84"/>
  <c r="I77" i="30" s="1"/>
  <c r="CQ66" i="84"/>
  <c r="AI77" i="44" s="1"/>
  <c r="AU274" i="84"/>
  <c r="DS274" i="84"/>
  <c r="BJ274" i="84"/>
  <c r="AB274" i="84"/>
  <c r="R274" i="84"/>
  <c r="AX274" i="84"/>
  <c r="EI274" i="84"/>
  <c r="W274" i="84"/>
  <c r="S67" i="84"/>
  <c r="DG285" i="84"/>
  <c r="BK153" i="84"/>
  <c r="BN153" i="84"/>
  <c r="CE153" i="84"/>
  <c r="CJ153" i="84"/>
  <c r="BS153" i="84"/>
  <c r="CY285" i="84"/>
  <c r="CQ381" i="84"/>
  <c r="CE381" i="84"/>
  <c r="CR381" i="84"/>
  <c r="CB381" i="84"/>
  <c r="AV381" i="84"/>
  <c r="BK381" i="84"/>
  <c r="BO381" i="84"/>
  <c r="DL381" i="84"/>
  <c r="AH66" i="84"/>
  <c r="CZ66" i="84"/>
  <c r="AW77" i="44" s="1"/>
  <c r="BT66" i="84"/>
  <c r="Z77" i="31" s="1"/>
  <c r="CI66" i="84"/>
  <c r="W77" i="44" s="1"/>
  <c r="BO285" i="84"/>
  <c r="FJ285" i="84" s="1"/>
  <c r="Y274" i="84"/>
  <c r="AH274" i="84"/>
  <c r="CE274" i="84"/>
  <c r="U274" i="84"/>
  <c r="AW274" i="84"/>
  <c r="AV274" i="84"/>
  <c r="W285" i="84"/>
  <c r="AH67" i="84"/>
  <c r="H153" i="84"/>
  <c r="AV153" i="84"/>
  <c r="S153" i="84"/>
  <c r="I153" i="84"/>
  <c r="CN153" i="84"/>
  <c r="CO153" i="84" s="1"/>
  <c r="DK153" i="84"/>
  <c r="CI153" i="84"/>
  <c r="AE67" i="84"/>
  <c r="DL67" i="84"/>
  <c r="X285" i="84"/>
  <c r="BL285" i="84"/>
  <c r="CM285" i="84"/>
  <c r="BV381" i="84"/>
  <c r="CU381" i="84"/>
  <c r="BR381" i="84"/>
  <c r="BI381" i="84"/>
  <c r="CJ381" i="84"/>
  <c r="AE66" i="84"/>
  <c r="CJ66" i="84"/>
  <c r="Y77" i="44" s="1"/>
  <c r="BX66" i="84"/>
  <c r="G77" i="44" s="1"/>
  <c r="BO66" i="84"/>
  <c r="DS66" i="84"/>
  <c r="E77" i="43" s="1"/>
  <c r="S274" i="84"/>
  <c r="DD274" i="84"/>
  <c r="CR274" i="84"/>
  <c r="CF274" i="84"/>
  <c r="BW382" i="84"/>
  <c r="T382" i="84"/>
  <c r="BI382" i="84"/>
  <c r="DH382" i="84"/>
  <c r="AE382" i="84"/>
  <c r="H382" i="84"/>
  <c r="DP154" i="84"/>
  <c r="BV154" i="84"/>
  <c r="BI154" i="84"/>
  <c r="CE154" i="84"/>
  <c r="CY154" i="84"/>
  <c r="U275" i="84"/>
  <c r="DH275" i="84"/>
  <c r="BP275" i="84"/>
  <c r="BR275" i="84"/>
  <c r="R154" i="84"/>
  <c r="I275" i="84"/>
  <c r="DT382" i="84"/>
  <c r="DS382" i="84"/>
  <c r="CF382" i="84"/>
  <c r="X154" i="84"/>
  <c r="CB154" i="84"/>
  <c r="U154" i="84"/>
  <c r="H154" i="84"/>
  <c r="BJ154" i="84"/>
  <c r="DT154" i="84"/>
  <c r="BM275" i="84"/>
  <c r="CJ275" i="84"/>
  <c r="DS263" i="84"/>
  <c r="BX263" i="84"/>
  <c r="BV275" i="84"/>
  <c r="AK263" i="84"/>
  <c r="CQ275" i="84"/>
  <c r="J382" i="84"/>
  <c r="AU382" i="84"/>
  <c r="CR382" i="84"/>
  <c r="R382" i="84"/>
  <c r="DK382" i="84"/>
  <c r="BN382" i="84"/>
  <c r="Y382" i="84"/>
  <c r="CU154" i="84"/>
  <c r="DL154" i="84"/>
  <c r="DD154" i="84"/>
  <c r="AY154" i="84"/>
  <c r="BN154" i="84"/>
  <c r="AX275" i="84"/>
  <c r="DL275" i="84"/>
  <c r="BN263" i="84"/>
  <c r="BL275" i="84"/>
  <c r="DT275" i="84"/>
  <c r="DG382" i="84"/>
  <c r="S382" i="84"/>
  <c r="AB382" i="84"/>
  <c r="DD382" i="84"/>
  <c r="BO382" i="84"/>
  <c r="CV382" i="84"/>
  <c r="AZ154" i="84"/>
  <c r="BQ154" i="84"/>
  <c r="CN154" i="84"/>
  <c r="BP154" i="84"/>
  <c r="BU154" i="84"/>
  <c r="DS154" i="84"/>
  <c r="CQ154" i="84"/>
  <c r="AV275" i="84"/>
  <c r="CF263" i="84"/>
  <c r="P263" i="84"/>
  <c r="CV275" i="84"/>
  <c r="AU275" i="84"/>
  <c r="BI275" i="84"/>
  <c r="BT154" i="84"/>
  <c r="DP382" i="84"/>
  <c r="CI382" i="84"/>
  <c r="V382" i="84"/>
  <c r="T154" i="84"/>
  <c r="BM154" i="84"/>
  <c r="P154" i="84"/>
  <c r="EI154" i="84"/>
  <c r="Y154" i="84"/>
  <c r="AY275" i="84"/>
  <c r="BK275" i="84"/>
  <c r="DP275" i="84"/>
  <c r="BW275" i="84"/>
  <c r="AW263" i="84"/>
  <c r="DD263" i="84"/>
  <c r="V154" i="84"/>
  <c r="BS275" i="84"/>
  <c r="CJ382" i="84"/>
  <c r="X382" i="84"/>
  <c r="BV382" i="84"/>
  <c r="AT382" i="84"/>
  <c r="BP382" i="84"/>
  <c r="CU382" i="84"/>
  <c r="CM382" i="84"/>
  <c r="AY382" i="84"/>
  <c r="P382" i="84"/>
  <c r="W382" i="84"/>
  <c r="DH154" i="84"/>
  <c r="AK154" i="84"/>
  <c r="BK154" i="84"/>
  <c r="CZ154" i="84"/>
  <c r="DO154" i="84"/>
  <c r="BT275" i="84"/>
  <c r="CZ275" i="84"/>
  <c r="R275" i="84"/>
  <c r="W275" i="84"/>
  <c r="CF275" i="84"/>
  <c r="DG275" i="84"/>
  <c r="S275" i="84"/>
  <c r="BQ382" i="84"/>
  <c r="U382" i="84"/>
  <c r="BJ382" i="84"/>
  <c r="CB382" i="84"/>
  <c r="AH154" i="84"/>
  <c r="I154" i="84"/>
  <c r="BS154" i="84"/>
  <c r="AB154" i="84"/>
  <c r="J275" i="84"/>
  <c r="BU275" i="84"/>
  <c r="CI275" i="84"/>
  <c r="T275" i="84"/>
  <c r="DK275" i="84"/>
  <c r="DO275" i="84"/>
  <c r="DC382" i="84"/>
  <c r="CI154" i="84"/>
  <c r="BX382" i="84"/>
  <c r="CE382" i="84"/>
  <c r="Q382" i="84"/>
  <c r="BK382" i="84"/>
  <c r="CY382" i="84"/>
  <c r="CA382" i="84"/>
  <c r="DO382" i="84"/>
  <c r="AV154" i="84"/>
  <c r="CJ154" i="84"/>
  <c r="BL154" i="84"/>
  <c r="S154" i="84"/>
  <c r="J154" i="84"/>
  <c r="AU154" i="84"/>
  <c r="H275" i="84"/>
  <c r="CY275" i="84"/>
  <c r="DW275" i="84"/>
  <c r="CZ382" i="84"/>
  <c r="DS275" i="84"/>
  <c r="EI382" i="84"/>
  <c r="AV382" i="84"/>
  <c r="BR382" i="84"/>
  <c r="BT382" i="84"/>
  <c r="DL382" i="84"/>
  <c r="AZ382" i="84"/>
  <c r="CN382" i="84"/>
  <c r="AW154" i="84"/>
  <c r="CV154" i="84"/>
  <c r="AX154" i="84"/>
  <c r="AT154" i="84"/>
  <c r="CR154" i="84"/>
  <c r="BJ275" i="84"/>
  <c r="AT275" i="84"/>
  <c r="AB275" i="84"/>
  <c r="BU382" i="84"/>
  <c r="DW382" i="84"/>
  <c r="AX382" i="84"/>
  <c r="CA154" i="84"/>
  <c r="W154" i="84"/>
  <c r="Q154" i="84"/>
  <c r="BX154" i="84"/>
  <c r="DC154" i="84"/>
  <c r="CM154" i="84"/>
  <c r="CF154" i="84"/>
  <c r="DT263" i="84"/>
  <c r="AB263" i="84"/>
  <c r="CA275" i="84"/>
  <c r="CE275" i="84"/>
  <c r="BQ275" i="84"/>
  <c r="BN275" i="84"/>
  <c r="BX275" i="84"/>
  <c r="AW275" i="84"/>
  <c r="CQ382" i="84"/>
  <c r="AH382" i="84"/>
  <c r="BS382" i="84"/>
  <c r="I382" i="84"/>
  <c r="AK382" i="84"/>
  <c r="AW382" i="84"/>
  <c r="BM382" i="84"/>
  <c r="BL382" i="84"/>
  <c r="DG154" i="84"/>
  <c r="AE154" i="84"/>
  <c r="BO154" i="84"/>
  <c r="DW154" i="84"/>
  <c r="BW154" i="84"/>
  <c r="DK154" i="84"/>
  <c r="BR154" i="84"/>
  <c r="Y263" i="84"/>
  <c r="CB275" i="84"/>
  <c r="X275" i="84"/>
  <c r="CM275" i="84"/>
  <c r="DD275" i="84"/>
  <c r="V275" i="84"/>
  <c r="P264" i="84"/>
  <c r="AY264" i="84"/>
  <c r="BN264" i="84"/>
  <c r="CM264" i="84"/>
  <c r="AE264" i="84"/>
  <c r="DD264" i="84"/>
  <c r="BQ264" i="84"/>
  <c r="CF155" i="84"/>
  <c r="CY155" i="84"/>
  <c r="T155" i="84"/>
  <c r="DT155" i="84"/>
  <c r="CJ155" i="84"/>
  <c r="AH383" i="84"/>
  <c r="DC383" i="84"/>
  <c r="H383" i="84"/>
  <c r="BU383" i="84"/>
  <c r="BR383" i="84"/>
  <c r="CZ68" i="84"/>
  <c r="AW79" i="44" s="1"/>
  <c r="BI68" i="84"/>
  <c r="EH68" i="84"/>
  <c r="Q79" i="30" s="1"/>
  <c r="BS68" i="84"/>
  <c r="T79" i="31" s="1"/>
  <c r="EI275" i="84"/>
  <c r="DK264" i="84"/>
  <c r="BX264" i="84"/>
  <c r="CY264" i="84"/>
  <c r="EI276" i="84"/>
  <c r="BO275" i="84"/>
  <c r="Y155" i="84"/>
  <c r="BS155" i="84"/>
  <c r="DW155" i="84"/>
  <c r="DL155" i="84"/>
  <c r="EI155" i="84"/>
  <c r="DD155" i="84"/>
  <c r="J383" i="84"/>
  <c r="CA383" i="84"/>
  <c r="V383" i="84"/>
  <c r="AE383" i="84"/>
  <c r="CB383" i="84"/>
  <c r="BS383" i="84"/>
  <c r="R383" i="84"/>
  <c r="AE68" i="84"/>
  <c r="DL68" i="84"/>
  <c r="Q79" i="32" s="1"/>
  <c r="AK68" i="84"/>
  <c r="DT68" i="84"/>
  <c r="J79" i="43" s="1"/>
  <c r="CR68" i="84"/>
  <c r="AK79" i="44" s="1"/>
  <c r="AB264" i="84"/>
  <c r="W264" i="84"/>
  <c r="R264" i="84"/>
  <c r="DH264" i="84"/>
  <c r="DC275" i="84"/>
  <c r="AH275" i="84"/>
  <c r="CM155" i="84"/>
  <c r="AB155" i="84"/>
  <c r="BX155" i="84"/>
  <c r="CN155" i="84"/>
  <c r="BV383" i="84"/>
  <c r="CI383" i="84"/>
  <c r="W383" i="84"/>
  <c r="CE383" i="84"/>
  <c r="DC68" i="84"/>
  <c r="BA79" i="44" s="1"/>
  <c r="AY68" i="84"/>
  <c r="T79" i="29" s="1"/>
  <c r="AO68" i="84"/>
  <c r="AC79" i="29" s="1"/>
  <c r="AZ68" i="84"/>
  <c r="U79" i="29" s="1"/>
  <c r="CI68" i="84"/>
  <c r="W79" i="44" s="1"/>
  <c r="AU68" i="84"/>
  <c r="X79" i="29" s="1"/>
  <c r="BH68" i="84"/>
  <c r="T79" i="58" s="1"/>
  <c r="AW68" i="84"/>
  <c r="Z79" i="29" s="1"/>
  <c r="BU68" i="84"/>
  <c r="U79" i="31" s="1"/>
  <c r="DW68" i="84"/>
  <c r="G79" i="43" s="1"/>
  <c r="AT68" i="84"/>
  <c r="BT68" i="84"/>
  <c r="Z79" i="31" s="1"/>
  <c r="CJ68" i="84"/>
  <c r="Y79" i="44" s="1"/>
  <c r="CR275" i="84"/>
  <c r="CN264" i="84"/>
  <c r="DO264" i="84"/>
  <c r="DL264" i="84"/>
  <c r="CI264" i="84"/>
  <c r="U264" i="84"/>
  <c r="CE264" i="84"/>
  <c r="S155" i="84"/>
  <c r="CE155" i="84"/>
  <c r="Q155" i="84"/>
  <c r="Y383" i="84"/>
  <c r="BW383" i="84"/>
  <c r="CY383" i="84"/>
  <c r="AY383" i="84"/>
  <c r="DP383" i="84"/>
  <c r="BK383" i="84"/>
  <c r="X383" i="84"/>
  <c r="CF383" i="84"/>
  <c r="BN68" i="84"/>
  <c r="W79" i="31" s="1"/>
  <c r="BP68" i="84"/>
  <c r="X79" i="31" s="1"/>
  <c r="BR68" i="84"/>
  <c r="Y79" i="31" s="1"/>
  <c r="J68" i="84"/>
  <c r="I79" i="30" s="1"/>
  <c r="BB68" i="84"/>
  <c r="M79" i="58" s="1"/>
  <c r="X68" i="84"/>
  <c r="BF68" i="84"/>
  <c r="R79" i="58" s="1"/>
  <c r="P68" i="84"/>
  <c r="K79" i="32" s="1"/>
  <c r="AN68" i="84"/>
  <c r="AB79" i="29" s="1"/>
  <c r="CQ68" i="84"/>
  <c r="AI79" i="44" s="1"/>
  <c r="AX68" i="84"/>
  <c r="BV68" i="84"/>
  <c r="AA79" i="31" s="1"/>
  <c r="BW68" i="84"/>
  <c r="E79" i="44" s="1"/>
  <c r="AQ68" i="84"/>
  <c r="G79" i="58" s="1"/>
  <c r="V68" i="84"/>
  <c r="DD68" i="84"/>
  <c r="BC79" i="44" s="1"/>
  <c r="AK264" i="84"/>
  <c r="CJ264" i="84"/>
  <c r="AU264" i="84"/>
  <c r="X264" i="84"/>
  <c r="DC264" i="84"/>
  <c r="W155" i="84"/>
  <c r="DO155" i="84"/>
  <c r="R155" i="84"/>
  <c r="AT155" i="84"/>
  <c r="DH383" i="84"/>
  <c r="AV383" i="84"/>
  <c r="EI383" i="84"/>
  <c r="CQ383" i="84"/>
  <c r="CZ383" i="84"/>
  <c r="EG68" i="84"/>
  <c r="P79" i="30" s="1"/>
  <c r="CF68" i="84"/>
  <c r="S79" i="44" s="1"/>
  <c r="DO68" i="84"/>
  <c r="E79" i="32" s="1"/>
  <c r="DS68" i="84"/>
  <c r="E79" i="43" s="1"/>
  <c r="H68" i="84"/>
  <c r="E79" i="30" s="1"/>
  <c r="I68" i="84"/>
  <c r="AP68" i="84"/>
  <c r="E79" i="58" s="1"/>
  <c r="CY68" i="84"/>
  <c r="AU79" i="44" s="1"/>
  <c r="BU264" i="84"/>
  <c r="CV264" i="84"/>
  <c r="U276" i="84"/>
  <c r="AC276" i="84" s="1"/>
  <c r="CB264" i="84"/>
  <c r="BP276" i="84"/>
  <c r="BW264" i="84"/>
  <c r="CR264" i="84"/>
  <c r="AV264" i="84"/>
  <c r="CU155" i="84"/>
  <c r="BJ155" i="84"/>
  <c r="DK155" i="84"/>
  <c r="CB155" i="84"/>
  <c r="DS155" i="84"/>
  <c r="V155" i="84"/>
  <c r="BV155" i="84"/>
  <c r="AY155" i="84"/>
  <c r="CJ383" i="84"/>
  <c r="BJ383" i="84"/>
  <c r="BM383" i="84"/>
  <c r="CR383" i="84"/>
  <c r="AX383" i="84"/>
  <c r="CE68" i="84"/>
  <c r="Q79" i="44" s="1"/>
  <c r="AH68" i="84"/>
  <c r="BO68" i="84"/>
  <c r="R79" i="31" s="1"/>
  <c r="AV68" i="84"/>
  <c r="Y79" i="29" s="1"/>
  <c r="AE275" i="84"/>
  <c r="BO276" i="84"/>
  <c r="FJ276" i="84" s="1"/>
  <c r="BJ264" i="84"/>
  <c r="S264" i="84"/>
  <c r="BV264" i="84"/>
  <c r="FQ264" i="84" s="1"/>
  <c r="BT264" i="84"/>
  <c r="Q264" i="84"/>
  <c r="CI155" i="84"/>
  <c r="CQ155" i="84"/>
  <c r="BM155" i="84"/>
  <c r="AH155" i="84"/>
  <c r="AU155" i="84"/>
  <c r="CV383" i="84"/>
  <c r="AT383" i="84"/>
  <c r="BP383" i="84"/>
  <c r="S383" i="84"/>
  <c r="Y68" i="84"/>
  <c r="U68" i="84"/>
  <c r="K79" i="60" s="1"/>
  <c r="CB68" i="84"/>
  <c r="M79" i="44" s="1"/>
  <c r="CV68" i="84"/>
  <c r="AQ79" i="44" s="1"/>
  <c r="Y275" i="84"/>
  <c r="BM264" i="84"/>
  <c r="BQ276" i="84"/>
  <c r="FL276" i="84" s="1"/>
  <c r="DT264" i="84"/>
  <c r="DP264" i="84"/>
  <c r="AX264" i="84"/>
  <c r="H264" i="84"/>
  <c r="DG264" i="84"/>
  <c r="BS264" i="84"/>
  <c r="DP155" i="84"/>
  <c r="AX155" i="84"/>
  <c r="H155" i="84"/>
  <c r="BL155" i="84"/>
  <c r="AK155" i="84"/>
  <c r="DG155" i="84"/>
  <c r="DO383" i="84"/>
  <c r="AB383" i="84"/>
  <c r="DW383" i="84"/>
  <c r="U383" i="84"/>
  <c r="BQ68" i="84"/>
  <c r="S79" i="31" s="1"/>
  <c r="BX68" i="84"/>
  <c r="G79" i="44" s="1"/>
  <c r="R68" i="84"/>
  <c r="AK79" i="60" s="1"/>
  <c r="CA68" i="84"/>
  <c r="K79" i="44" s="1"/>
  <c r="CZ264" i="84"/>
  <c r="AT264" i="84"/>
  <c r="CI276" i="84"/>
  <c r="CK276" i="84" s="1"/>
  <c r="CU264" i="84"/>
  <c r="J264" i="84"/>
  <c r="BU155" i="84"/>
  <c r="BI155" i="84"/>
  <c r="CV155" i="84"/>
  <c r="X155" i="84"/>
  <c r="BK155" i="84"/>
  <c r="BP155" i="84"/>
  <c r="CZ155" i="84"/>
  <c r="AE155" i="84"/>
  <c r="CU275" i="84"/>
  <c r="I383" i="84"/>
  <c r="BQ383" i="84"/>
  <c r="BN383" i="84"/>
  <c r="DD383" i="84"/>
  <c r="DT383" i="84"/>
  <c r="BI383" i="84"/>
  <c r="BM68" i="84"/>
  <c r="Q79" i="31" s="1"/>
  <c r="BA68" i="84"/>
  <c r="K79" i="58" s="1"/>
  <c r="Q68" i="84"/>
  <c r="AI79" i="60" s="1"/>
  <c r="W68" i="84"/>
  <c r="CU68" i="84"/>
  <c r="AO79" i="44" s="1"/>
  <c r="CM68" i="84"/>
  <c r="AC79" i="44" s="1"/>
  <c r="CN68" i="84"/>
  <c r="AE79" i="44" s="1"/>
  <c r="BE68" i="84"/>
  <c r="Q79" i="58" s="1"/>
  <c r="CN275" i="84"/>
  <c r="CF264" i="84"/>
  <c r="AH264" i="84"/>
  <c r="V264" i="84"/>
  <c r="BQ155" i="84"/>
  <c r="AZ155" i="84"/>
  <c r="U155" i="84"/>
  <c r="P155" i="84"/>
  <c r="Q275" i="84"/>
  <c r="AW383" i="84"/>
  <c r="BX383" i="84"/>
  <c r="BL383" i="84"/>
  <c r="CM383" i="84"/>
  <c r="Q383" i="84"/>
  <c r="T383" i="84"/>
  <c r="BL68" i="84"/>
  <c r="DH68" i="84"/>
  <c r="BI79" i="44" s="1"/>
  <c r="BG68" i="84"/>
  <c r="S79" i="58" s="1"/>
  <c r="DP68" i="84"/>
  <c r="BK264" i="84"/>
  <c r="Y264" i="84"/>
  <c r="DW264" i="84"/>
  <c r="CQ264" i="84"/>
  <c r="BP264" i="84"/>
  <c r="BL264" i="84"/>
  <c r="AZ264" i="84"/>
  <c r="DH155" i="84"/>
  <c r="AV155" i="84"/>
  <c r="AW155" i="84"/>
  <c r="CR155" i="84"/>
  <c r="BW155" i="84"/>
  <c r="AZ275" i="84"/>
  <c r="DS383" i="84"/>
  <c r="DK383" i="84"/>
  <c r="AZ383" i="84"/>
  <c r="CU383" i="84"/>
  <c r="BT383" i="84"/>
  <c r="AB68" i="84"/>
  <c r="M79" i="60" s="1"/>
  <c r="DG68" i="84"/>
  <c r="BG79" i="44" s="1"/>
  <c r="BK68" i="84"/>
  <c r="DK68" i="84"/>
  <c r="O79" i="32" s="1"/>
  <c r="S68" i="84"/>
  <c r="AW264" i="84"/>
  <c r="DS264" i="84"/>
  <c r="BO264" i="84"/>
  <c r="EI264" i="84"/>
  <c r="I264" i="84"/>
  <c r="BR264" i="84"/>
  <c r="T264" i="84"/>
  <c r="CA155" i="84"/>
  <c r="I155" i="84"/>
  <c r="J155" i="84"/>
  <c r="BN155" i="84"/>
  <c r="BT155" i="84"/>
  <c r="DC155" i="84"/>
  <c r="BR155" i="84"/>
  <c r="BO155" i="84"/>
  <c r="AU383" i="84"/>
  <c r="CN383" i="84"/>
  <c r="P383" i="84"/>
  <c r="DG383" i="84"/>
  <c r="AK383" i="84"/>
  <c r="BO383" i="84"/>
  <c r="DL383" i="84"/>
  <c r="BJ68" i="84"/>
  <c r="T68" i="84"/>
  <c r="T79" i="32" s="1"/>
  <c r="BR384" i="84"/>
  <c r="BI384" i="84"/>
  <c r="CE384" i="84"/>
  <c r="BJ384" i="84"/>
  <c r="DS69" i="84"/>
  <c r="E80" i="43" s="1"/>
  <c r="BQ69" i="84"/>
  <c r="S80" i="31" s="1"/>
  <c r="BM69" i="84"/>
  <c r="Q80" i="31" s="1"/>
  <c r="V277" i="84"/>
  <c r="AW156" i="84"/>
  <c r="DK156" i="84"/>
  <c r="DH156" i="84"/>
  <c r="T156" i="84"/>
  <c r="CI156" i="84"/>
  <c r="AY156" i="84"/>
  <c r="BP384" i="84"/>
  <c r="S384" i="84"/>
  <c r="CR384" i="84"/>
  <c r="CV384" i="84"/>
  <c r="H384" i="84"/>
  <c r="CM69" i="84"/>
  <c r="AC80" i="44" s="1"/>
  <c r="CN69" i="84"/>
  <c r="AE80" i="44" s="1"/>
  <c r="R69" i="84"/>
  <c r="AK80" i="60" s="1"/>
  <c r="BH69" i="84"/>
  <c r="T80" i="58" s="1"/>
  <c r="DC156" i="84"/>
  <c r="CM156" i="84"/>
  <c r="DT156" i="84"/>
  <c r="AH156" i="84"/>
  <c r="W156" i="84"/>
  <c r="Q156" i="84"/>
  <c r="CM384" i="84"/>
  <c r="AV384" i="84"/>
  <c r="DD384" i="84"/>
  <c r="DL384" i="84"/>
  <c r="CY384" i="84"/>
  <c r="CN384" i="84"/>
  <c r="DG69" i="84"/>
  <c r="BG80" i="44" s="1"/>
  <c r="BR69" i="84"/>
  <c r="Y80" i="31" s="1"/>
  <c r="CQ69" i="84"/>
  <c r="AI80" i="44" s="1"/>
  <c r="T69" i="84"/>
  <c r="T80" i="32" s="1"/>
  <c r="J69" i="84"/>
  <c r="I80" i="30" s="1"/>
  <c r="CJ277" i="84"/>
  <c r="V156" i="84"/>
  <c r="EI156" i="84"/>
  <c r="P156" i="84"/>
  <c r="AZ156" i="84"/>
  <c r="BQ156" i="84"/>
  <c r="BK384" i="84"/>
  <c r="BV384" i="84"/>
  <c r="BN384" i="84"/>
  <c r="T384" i="84"/>
  <c r="R384" i="84"/>
  <c r="BQ384" i="84"/>
  <c r="DP384" i="84"/>
  <c r="BG69" i="84"/>
  <c r="S80" i="58" s="1"/>
  <c r="CF69" i="84"/>
  <c r="S80" i="44" s="1"/>
  <c r="CY69" i="84"/>
  <c r="AU80" i="44" s="1"/>
  <c r="BN69" i="84"/>
  <c r="W80" i="31" s="1"/>
  <c r="CB69" i="84"/>
  <c r="M80" i="44" s="1"/>
  <c r="BK156" i="84"/>
  <c r="U156" i="84"/>
  <c r="DW156" i="84"/>
  <c r="BX156" i="84"/>
  <c r="CY156" i="84"/>
  <c r="AX156" i="84"/>
  <c r="BX384" i="84"/>
  <c r="I384" i="84"/>
  <c r="DW384" i="84"/>
  <c r="AB384" i="84"/>
  <c r="BO384" i="84"/>
  <c r="AE384" i="84"/>
  <c r="CU384" i="84"/>
  <c r="DH69" i="84"/>
  <c r="V69" i="84"/>
  <c r="U69" i="84"/>
  <c r="K80" i="60" s="1"/>
  <c r="BE69" i="84"/>
  <c r="Q80" i="58" s="1"/>
  <c r="BA69" i="84"/>
  <c r="K80" i="58" s="1"/>
  <c r="P69" i="84"/>
  <c r="K80" i="32" s="1"/>
  <c r="BU69" i="84"/>
  <c r="U80" i="31" s="1"/>
  <c r="BJ69" i="84"/>
  <c r="AE156" i="84"/>
  <c r="CN156" i="84"/>
  <c r="CA156" i="84"/>
  <c r="BU156" i="84"/>
  <c r="CE156" i="84"/>
  <c r="BW384" i="84"/>
  <c r="AY384" i="84"/>
  <c r="Y384" i="84"/>
  <c r="BL384" i="84"/>
  <c r="BK69" i="84"/>
  <c r="AP69" i="84"/>
  <c r="E80" i="58" s="1"/>
  <c r="Q69" i="84"/>
  <c r="AI80" i="60" s="1"/>
  <c r="AN69" i="84"/>
  <c r="AB80" i="29" s="1"/>
  <c r="DP69" i="84"/>
  <c r="G80" i="32" s="1"/>
  <c r="BF69" i="84"/>
  <c r="R80" i="58" s="1"/>
  <c r="I69" i="84"/>
  <c r="DD69" i="84"/>
  <c r="BC80" i="44" s="1"/>
  <c r="BK277" i="84"/>
  <c r="BR156" i="84"/>
  <c r="CQ156" i="84"/>
  <c r="DO156" i="84"/>
  <c r="DL156" i="84"/>
  <c r="BO156" i="84"/>
  <c r="BT156" i="84"/>
  <c r="X384" i="84"/>
  <c r="DS384" i="84"/>
  <c r="P384" i="84"/>
  <c r="Q384" i="84"/>
  <c r="AK384" i="84"/>
  <c r="AZ384" i="84"/>
  <c r="DO69" i="84"/>
  <c r="E80" i="32" s="1"/>
  <c r="CV69" i="84"/>
  <c r="AQ80" i="44" s="1"/>
  <c r="CZ69" i="84"/>
  <c r="AW80" i="44" s="1"/>
  <c r="CR69" i="84"/>
  <c r="AK80" i="44" s="1"/>
  <c r="H69" i="84"/>
  <c r="E80" i="30" s="1"/>
  <c r="EH69" i="84"/>
  <c r="Q80" i="30" s="1"/>
  <c r="AY69" i="84"/>
  <c r="T80" i="29" s="1"/>
  <c r="BJ156" i="84"/>
  <c r="BI156" i="84"/>
  <c r="AU156" i="84"/>
  <c r="AV156" i="84"/>
  <c r="X156" i="84"/>
  <c r="W384" i="84"/>
  <c r="BT384" i="84"/>
  <c r="CA384" i="84"/>
  <c r="DC69" i="84"/>
  <c r="BA80" i="44" s="1"/>
  <c r="BO69" i="84"/>
  <c r="R80" i="31" s="1"/>
  <c r="BT69" i="84"/>
  <c r="Z80" i="31" s="1"/>
  <c r="DT69" i="84"/>
  <c r="J80" i="43" s="1"/>
  <c r="DK69" i="84"/>
  <c r="O80" i="32" s="1"/>
  <c r="BL69" i="84"/>
  <c r="P277" i="84"/>
  <c r="Y156" i="84"/>
  <c r="CR156" i="84"/>
  <c r="BM156" i="84"/>
  <c r="CB156" i="84"/>
  <c r="AK156" i="84"/>
  <c r="BW156" i="84"/>
  <c r="S156" i="84"/>
  <c r="CU156" i="84"/>
  <c r="DD156" i="84"/>
  <c r="CB384" i="84"/>
  <c r="BM384" i="84"/>
  <c r="CI384" i="84"/>
  <c r="CF384" i="84"/>
  <c r="AX384" i="84"/>
  <c r="AV69" i="84"/>
  <c r="Y80" i="29" s="1"/>
  <c r="BP69" i="84"/>
  <c r="X80" i="31" s="1"/>
  <c r="AQ69" i="84"/>
  <c r="G80" i="58" s="1"/>
  <c r="CE69" i="84"/>
  <c r="Q80" i="44" s="1"/>
  <c r="CU69" i="84"/>
  <c r="AO80" i="44" s="1"/>
  <c r="BW69" i="84"/>
  <c r="E80" i="44" s="1"/>
  <c r="BB69" i="84"/>
  <c r="M80" i="58" s="1"/>
  <c r="BS156" i="84"/>
  <c r="R156" i="84"/>
  <c r="AB156" i="84"/>
  <c r="CV156" i="84"/>
  <c r="J156" i="84"/>
  <c r="DT384" i="84"/>
  <c r="CJ384" i="84"/>
  <c r="AW384" i="84"/>
  <c r="DK384" i="84"/>
  <c r="BU384" i="84"/>
  <c r="CQ384" i="84"/>
  <c r="DH384" i="84"/>
  <c r="AH69" i="84"/>
  <c r="Y69" i="84"/>
  <c r="AT69" i="84"/>
  <c r="W69" i="84"/>
  <c r="AX69" i="84"/>
  <c r="S80" i="29" s="1"/>
  <c r="CJ69" i="84"/>
  <c r="Y80" i="44" s="1"/>
  <c r="AU69" i="84"/>
  <c r="X80" i="29" s="1"/>
  <c r="BV69" i="84"/>
  <c r="AA80" i="31" s="1"/>
  <c r="CA69" i="84"/>
  <c r="K80" i="44" s="1"/>
  <c r="AZ277" i="84"/>
  <c r="BN156" i="84"/>
  <c r="CJ156" i="84"/>
  <c r="BP156" i="84"/>
  <c r="DG156" i="84"/>
  <c r="DP156" i="84"/>
  <c r="DS156" i="84"/>
  <c r="H156" i="84"/>
  <c r="AU384" i="84"/>
  <c r="V384" i="84"/>
  <c r="AH384" i="84"/>
  <c r="BI69" i="84"/>
  <c r="BS69" i="84"/>
  <c r="T80" i="31" s="1"/>
  <c r="AB69" i="84"/>
  <c r="M80" i="60" s="1"/>
  <c r="S69" i="84"/>
  <c r="CI69" i="84"/>
  <c r="W80" i="44" s="1"/>
  <c r="X69" i="84"/>
  <c r="DL69" i="84"/>
  <c r="Q80" i="32" s="1"/>
  <c r="I156" i="84"/>
  <c r="BV156" i="84"/>
  <c r="FQ156" i="84" s="1"/>
  <c r="BL156" i="84"/>
  <c r="CF156" i="84"/>
  <c r="AT156" i="84"/>
  <c r="CZ384" i="84"/>
  <c r="EI384" i="84"/>
  <c r="U384" i="84"/>
  <c r="J384" i="84"/>
  <c r="DG384" i="84"/>
  <c r="DO384" i="84"/>
  <c r="DC384" i="84"/>
  <c r="AT384" i="84"/>
  <c r="BS384" i="84"/>
  <c r="AE69" i="84"/>
  <c r="AO69" i="84"/>
  <c r="AC80" i="29" s="1"/>
  <c r="AK69" i="84"/>
  <c r="DW69" i="84"/>
  <c r="G80" i="43" s="1"/>
  <c r="EG69" i="84"/>
  <c r="P80" i="30" s="1"/>
  <c r="AZ69" i="84"/>
  <c r="U80" i="29" s="1"/>
  <c r="AW69" i="84"/>
  <c r="Z80" i="29" s="1"/>
  <c r="BX69" i="84"/>
  <c r="G80" i="44" s="1"/>
  <c r="CZ156" i="84"/>
  <c r="BX385" i="84"/>
  <c r="BU385" i="84"/>
  <c r="CA385" i="84"/>
  <c r="BP385" i="84"/>
  <c r="BN385" i="84"/>
  <c r="AE385" i="84"/>
  <c r="CN385" i="84"/>
  <c r="W385" i="84"/>
  <c r="BM385" i="84"/>
  <c r="BT70" i="84"/>
  <c r="Z81" i="31" s="1"/>
  <c r="BG70" i="84"/>
  <c r="S81" i="58" s="1"/>
  <c r="AX70" i="84"/>
  <c r="S81" i="29" s="1"/>
  <c r="R70" i="84"/>
  <c r="AK81" i="60" s="1"/>
  <c r="BM70" i="84"/>
  <c r="Q81" i="31" s="1"/>
  <c r="AN70" i="84"/>
  <c r="AB81" i="29" s="1"/>
  <c r="CU70" i="84"/>
  <c r="AO81" i="44" s="1"/>
  <c r="BV70" i="84"/>
  <c r="AA81" i="31" s="1"/>
  <c r="CI385" i="84"/>
  <c r="BO385" i="84"/>
  <c r="I385" i="84"/>
  <c r="AB385" i="84"/>
  <c r="DC385" i="84"/>
  <c r="CY70" i="84"/>
  <c r="AU81" i="44" s="1"/>
  <c r="CB70" i="84"/>
  <c r="M81" i="44" s="1"/>
  <c r="AQ70" i="84"/>
  <c r="G81" i="58" s="1"/>
  <c r="DT70" i="84"/>
  <c r="J81" i="43" s="1"/>
  <c r="DD70" i="84"/>
  <c r="BC81" i="44" s="1"/>
  <c r="CM70" i="84"/>
  <c r="AC81" i="44" s="1"/>
  <c r="T70" i="84"/>
  <c r="T81" i="32" s="1"/>
  <c r="BU70" i="84"/>
  <c r="U81" i="31" s="1"/>
  <c r="DO70" i="84"/>
  <c r="E81" i="32" s="1"/>
  <c r="CQ70" i="84"/>
  <c r="AI81" i="44" s="1"/>
  <c r="CB385" i="84"/>
  <c r="AX385" i="84"/>
  <c r="BI385" i="84"/>
  <c r="DO385" i="84"/>
  <c r="R385" i="84"/>
  <c r="CJ385" i="84"/>
  <c r="CV385" i="84"/>
  <c r="S70" i="84"/>
  <c r="DG70" i="84"/>
  <c r="BG81" i="44" s="1"/>
  <c r="CR70" i="84"/>
  <c r="AK81" i="44" s="1"/>
  <c r="CE70" i="84"/>
  <c r="Q81" i="44" s="1"/>
  <c r="BX70" i="84"/>
  <c r="G81" i="44" s="1"/>
  <c r="BA70" i="84"/>
  <c r="K81" i="58" s="1"/>
  <c r="BP70" i="84"/>
  <c r="X81" i="31" s="1"/>
  <c r="H70" i="84"/>
  <c r="E81" i="30" s="1"/>
  <c r="U70" i="84"/>
  <c r="K81" i="60" s="1"/>
  <c r="Q70" i="84"/>
  <c r="AI81" i="60" s="1"/>
  <c r="AB70" i="84"/>
  <c r="DS385" i="84"/>
  <c r="BH70" i="84"/>
  <c r="T81" i="58" s="1"/>
  <c r="DP70" i="84"/>
  <c r="G81" i="32" s="1"/>
  <c r="P70" i="84"/>
  <c r="K81" i="32" s="1"/>
  <c r="CJ70" i="84"/>
  <c r="Y81" i="44" s="1"/>
  <c r="AU70" i="84"/>
  <c r="X81" i="29" s="1"/>
  <c r="BR70" i="84"/>
  <c r="Y81" i="31" s="1"/>
  <c r="BQ70" i="84"/>
  <c r="S81" i="31" s="1"/>
  <c r="Y70" i="84"/>
  <c r="W70" i="84"/>
  <c r="BJ70" i="84"/>
  <c r="T385" i="84"/>
  <c r="CM385" i="84"/>
  <c r="AK385" i="84"/>
  <c r="BV385" i="84"/>
  <c r="AH385" i="84"/>
  <c r="BQ385" i="84"/>
  <c r="DK385" i="84"/>
  <c r="AV385" i="84"/>
  <c r="BR385" i="84"/>
  <c r="BT385" i="84"/>
  <c r="BL385" i="84"/>
  <c r="DH70" i="84"/>
  <c r="BI81" i="44" s="1"/>
  <c r="EG70" i="84"/>
  <c r="P81" i="30" s="1"/>
  <c r="BN70" i="84"/>
  <c r="W81" i="31" s="1"/>
  <c r="AT70" i="84"/>
  <c r="BS70" i="84"/>
  <c r="AY70" i="84"/>
  <c r="T81" i="29" s="1"/>
  <c r="AW70" i="84"/>
  <c r="Z81" i="29" s="1"/>
  <c r="X385" i="84"/>
  <c r="CR385" i="84"/>
  <c r="J385" i="84"/>
  <c r="BI70" i="84"/>
  <c r="CA70" i="84"/>
  <c r="K81" i="44" s="1"/>
  <c r="AK70" i="84"/>
  <c r="AW385" i="84"/>
  <c r="CZ70" i="84"/>
  <c r="AW81" i="44" s="1"/>
  <c r="X70" i="84"/>
  <c r="AH70" i="84"/>
  <c r="DL70" i="84"/>
  <c r="Q81" i="32" s="1"/>
  <c r="U385" i="84"/>
  <c r="CQ385" i="84"/>
  <c r="EI385" i="84"/>
  <c r="BK385" i="84"/>
  <c r="CU385" i="84"/>
  <c r="AY385" i="84"/>
  <c r="BW385" i="84"/>
  <c r="DW385" i="84"/>
  <c r="DT385" i="84"/>
  <c r="AZ385" i="84"/>
  <c r="BO70" i="84"/>
  <c r="AE70" i="84"/>
  <c r="BE70" i="84"/>
  <c r="Q81" i="58" s="1"/>
  <c r="AT385" i="84"/>
  <c r="H385" i="84"/>
  <c r="DD385" i="84"/>
  <c r="DL385" i="84"/>
  <c r="I70" i="84"/>
  <c r="V70" i="84"/>
  <c r="BL70" i="84"/>
  <c r="BS385" i="84"/>
  <c r="V385" i="84"/>
  <c r="CZ385" i="84"/>
  <c r="CE385" i="84"/>
  <c r="S385" i="84"/>
  <c r="BW70" i="84"/>
  <c r="E81" i="44" s="1"/>
  <c r="EH70" i="84"/>
  <c r="Q81" i="30" s="1"/>
  <c r="CV70" i="84"/>
  <c r="AQ81" i="44" s="1"/>
  <c r="AV70" i="84"/>
  <c r="Y81" i="29" s="1"/>
  <c r="BJ385" i="84"/>
  <c r="CF385" i="84"/>
  <c r="DP385" i="84"/>
  <c r="DG385" i="84"/>
  <c r="AO70" i="84"/>
  <c r="AC81" i="29" s="1"/>
  <c r="BF70" i="84"/>
  <c r="R81" i="58" s="1"/>
  <c r="DS70" i="84"/>
  <c r="E81" i="43" s="1"/>
  <c r="AP70" i="84"/>
  <c r="E81" i="58" s="1"/>
  <c r="CN70" i="84"/>
  <c r="AE81" i="44" s="1"/>
  <c r="DK70" i="84"/>
  <c r="O81" i="32" s="1"/>
  <c r="AZ70" i="84"/>
  <c r="U81" i="29" s="1"/>
  <c r="Q385" i="84"/>
  <c r="AU385" i="84"/>
  <c r="DH385" i="84"/>
  <c r="P385" i="84"/>
  <c r="Y385" i="84"/>
  <c r="CY385" i="84"/>
  <c r="J70" i="84"/>
  <c r="CF70" i="84"/>
  <c r="S81" i="44" s="1"/>
  <c r="DW70" i="84"/>
  <c r="G81" i="43" s="1"/>
  <c r="CI70" i="84"/>
  <c r="W81" i="44" s="1"/>
  <c r="DC70" i="84"/>
  <c r="BA81" i="44" s="1"/>
  <c r="BB70" i="84"/>
  <c r="M81" i="58" s="1"/>
  <c r="BK70" i="84"/>
  <c r="BI79" i="84"/>
  <c r="BM79" i="84"/>
  <c r="AP79" i="84"/>
  <c r="E90" i="58" s="1"/>
  <c r="BF79" i="84"/>
  <c r="R90" i="58" s="1"/>
  <c r="AV79" i="84"/>
  <c r="Y90" i="29" s="1"/>
  <c r="BT79" i="84"/>
  <c r="Z90" i="31" s="1"/>
  <c r="CM79" i="84"/>
  <c r="DL79" i="84"/>
  <c r="Q90" i="32" s="1"/>
  <c r="DW79" i="84"/>
  <c r="G90" i="43" s="1"/>
  <c r="CI79" i="84"/>
  <c r="W90" i="44" s="1"/>
  <c r="BH79" i="84"/>
  <c r="T90" i="58" s="1"/>
  <c r="DK79" i="84"/>
  <c r="O90" i="32" s="1"/>
  <c r="BE79" i="84"/>
  <c r="Q90" i="58" s="1"/>
  <c r="EG79" i="84"/>
  <c r="P90" i="30" s="1"/>
  <c r="Y79" i="84"/>
  <c r="DH79" i="84"/>
  <c r="DP79" i="84"/>
  <c r="G90" i="32" s="1"/>
  <c r="BU79" i="84"/>
  <c r="U90" i="31" s="1"/>
  <c r="CZ79" i="84"/>
  <c r="DS79" i="84"/>
  <c r="E90" i="43" s="1"/>
  <c r="BX79" i="84"/>
  <c r="G90" i="44" s="1"/>
  <c r="AB79" i="84"/>
  <c r="M90" i="60" s="1"/>
  <c r="BS79" i="84"/>
  <c r="T90" i="31" s="1"/>
  <c r="AT79" i="84"/>
  <c r="AW79" i="84"/>
  <c r="Z90" i="29" s="1"/>
  <c r="AH79" i="84"/>
  <c r="BN79" i="84"/>
  <c r="AZ79" i="84"/>
  <c r="U90" i="29" s="1"/>
  <c r="H79" i="84"/>
  <c r="E90" i="30" s="1"/>
  <c r="CE79" i="84"/>
  <c r="Q90" i="44" s="1"/>
  <c r="V79" i="84"/>
  <c r="R79" i="84"/>
  <c r="AK90" i="60" s="1"/>
  <c r="CV79" i="84"/>
  <c r="CA79" i="84"/>
  <c r="K90" i="44" s="1"/>
  <c r="AO79" i="84"/>
  <c r="AC90" i="29" s="1"/>
  <c r="DD79" i="84"/>
  <c r="DO79" i="84"/>
  <c r="E90" i="32" s="1"/>
  <c r="BJ79" i="84"/>
  <c r="AY79" i="84"/>
  <c r="T90" i="29" s="1"/>
  <c r="CF79" i="84"/>
  <c r="S90" i="44" s="1"/>
  <c r="S79" i="84"/>
  <c r="P79" i="84"/>
  <c r="K90" i="32" s="1"/>
  <c r="BB79" i="84"/>
  <c r="M90" i="58" s="1"/>
  <c r="U79" i="84"/>
  <c r="K90" i="60" s="1"/>
  <c r="BQ79" i="84"/>
  <c r="S90" i="31" s="1"/>
  <c r="AX79" i="84"/>
  <c r="S90" i="29" s="1"/>
  <c r="BP79" i="84"/>
  <c r="X90" i="31" s="1"/>
  <c r="AU79" i="84"/>
  <c r="X90" i="29" s="1"/>
  <c r="BV79" i="84"/>
  <c r="AA90" i="31" s="1"/>
  <c r="BK79" i="84"/>
  <c r="AQ79" i="84"/>
  <c r="G90" i="58" s="1"/>
  <c r="EH79" i="84"/>
  <c r="Q90" i="30" s="1"/>
  <c r="BW79" i="84"/>
  <c r="E90" i="44" s="1"/>
  <c r="W79" i="84"/>
  <c r="CB79" i="84"/>
  <c r="M90" i="44" s="1"/>
  <c r="AN79" i="84"/>
  <c r="AB90" i="29" s="1"/>
  <c r="BO79" i="84"/>
  <c r="R90" i="31" s="1"/>
  <c r="X79" i="84"/>
  <c r="CJ79" i="84"/>
  <c r="Y90" i="44" s="1"/>
  <c r="BA79" i="84"/>
  <c r="K90" i="58" s="1"/>
  <c r="J79" i="84"/>
  <c r="I90" i="30" s="1"/>
  <c r="Q79" i="84"/>
  <c r="AI90" i="60" s="1"/>
  <c r="BR79" i="84"/>
  <c r="Y90" i="31" s="1"/>
  <c r="DT79" i="84"/>
  <c r="J90" i="43" s="1"/>
  <c r="I79" i="84"/>
  <c r="CR79" i="84"/>
  <c r="AE79" i="84"/>
  <c r="BG79" i="84"/>
  <c r="S90" i="58" s="1"/>
  <c r="CU287" i="84"/>
  <c r="U287" i="84"/>
  <c r="CE287" i="84"/>
  <c r="BO287" i="84"/>
  <c r="AO287" i="84"/>
  <c r="X287" i="84"/>
  <c r="AX287" i="84"/>
  <c r="CQ287" i="84"/>
  <c r="AY287" i="84"/>
  <c r="DO287" i="84"/>
  <c r="V287" i="84"/>
  <c r="AF287" i="84" s="1"/>
  <c r="CA287" i="84"/>
  <c r="Y287" i="84"/>
  <c r="AZ287" i="84"/>
  <c r="BL287" i="84"/>
  <c r="CR287" i="84"/>
  <c r="DC287" i="84"/>
  <c r="CN287" i="84"/>
  <c r="BB287" i="84"/>
  <c r="DD287" i="84"/>
  <c r="CJ287" i="84"/>
  <c r="S287" i="84"/>
  <c r="BF287" i="84"/>
  <c r="BG287" i="84"/>
  <c r="AQ287" i="84"/>
  <c r="AR287" i="84" s="1"/>
  <c r="AU287" i="84"/>
  <c r="BR287" i="84"/>
  <c r="CM287" i="84"/>
  <c r="DP287" i="84"/>
  <c r="Q287" i="84"/>
  <c r="BU287" i="84"/>
  <c r="AN287" i="84"/>
  <c r="CY287" i="84"/>
  <c r="BS287" i="84"/>
  <c r="CZ287" i="84"/>
  <c r="DG287" i="84"/>
  <c r="CF287" i="84"/>
  <c r="AT287" i="84"/>
  <c r="BX287" i="84"/>
  <c r="DL287" i="84"/>
  <c r="BP287" i="84"/>
  <c r="AH287" i="84"/>
  <c r="AK287" i="84"/>
  <c r="BJ287" i="84"/>
  <c r="DT287" i="84"/>
  <c r="BA287" i="84"/>
  <c r="P287" i="84"/>
  <c r="P275" i="84"/>
  <c r="EH287" i="84"/>
  <c r="BW287" i="84"/>
  <c r="DK287" i="84"/>
  <c r="BT287" i="84"/>
  <c r="BE287" i="84"/>
  <c r="W287" i="84"/>
  <c r="AK275" i="84"/>
  <c r="J287" i="84"/>
  <c r="CV287" i="84"/>
  <c r="CI287" i="84"/>
  <c r="BV287" i="84"/>
  <c r="BH287" i="84"/>
  <c r="BN287" i="84"/>
  <c r="DH287" i="84"/>
  <c r="DS287" i="84"/>
  <c r="BQ287" i="84"/>
  <c r="DW287" i="84"/>
  <c r="AW287" i="84"/>
  <c r="T287" i="84"/>
  <c r="FH287" i="84" s="1"/>
  <c r="AB287" i="84"/>
  <c r="I287" i="84"/>
  <c r="CB287" i="84"/>
  <c r="BW81" i="84"/>
  <c r="E92" i="44" s="1"/>
  <c r="BC214" i="84"/>
  <c r="DM214" i="84"/>
  <c r="FO214" i="84"/>
  <c r="FP214" i="84"/>
  <c r="FD1549" i="84"/>
  <c r="CK105" i="84"/>
  <c r="Z116" i="44" s="1"/>
  <c r="FH105" i="84"/>
  <c r="E116" i="31" s="1"/>
  <c r="AF105" i="84"/>
  <c r="FK105" i="84"/>
  <c r="L116" i="31" s="1"/>
  <c r="FL105" i="84"/>
  <c r="G116" i="31" s="1"/>
  <c r="BY324" i="84"/>
  <c r="CG324" i="84"/>
  <c r="FQ324" i="84"/>
  <c r="FJ432" i="84"/>
  <c r="FM432" i="84"/>
  <c r="CW396" i="84"/>
  <c r="FK420" i="84"/>
  <c r="BM313" i="84"/>
  <c r="BI313" i="84"/>
  <c r="S313" i="84"/>
  <c r="DW313" i="84"/>
  <c r="BN313" i="84"/>
  <c r="AB313" i="84"/>
  <c r="Y313" i="84"/>
  <c r="BS289" i="84"/>
  <c r="BJ289" i="84"/>
  <c r="BF289" i="84"/>
  <c r="AK289" i="84"/>
  <c r="W289" i="84"/>
  <c r="BT289" i="84"/>
  <c r="BQ289" i="84"/>
  <c r="AH301" i="84"/>
  <c r="CN289" i="84"/>
  <c r="AE301" i="84"/>
  <c r="CZ301" i="84"/>
  <c r="DY301" i="84"/>
  <c r="R289" i="84"/>
  <c r="FH214" i="84"/>
  <c r="K214" i="84"/>
  <c r="FN214" i="84"/>
  <c r="CG214" i="84"/>
  <c r="FQ105" i="84"/>
  <c r="O116" i="31" s="1"/>
  <c r="CW105" i="84"/>
  <c r="AR116" i="44" s="1"/>
  <c r="AR105" i="84"/>
  <c r="H116" i="58" s="1"/>
  <c r="CC105" i="84"/>
  <c r="N116" i="44" s="1"/>
  <c r="DZ105" i="84"/>
  <c r="CW324" i="84"/>
  <c r="DE324" i="84"/>
  <c r="Z324" i="84"/>
  <c r="FI324" i="84"/>
  <c r="FH432" i="84"/>
  <c r="FI432" i="84"/>
  <c r="AI432" i="84"/>
  <c r="CK396" i="84"/>
  <c r="Z396" i="84"/>
  <c r="FM420" i="84"/>
  <c r="CK420" i="84"/>
  <c r="FF408" i="84"/>
  <c r="FP420" i="84"/>
  <c r="BC396" i="84"/>
  <c r="FK396" i="84"/>
  <c r="A1555" i="84"/>
  <c r="FB1555" i="84"/>
  <c r="FC1555" i="84" s="1"/>
  <c r="B1566" i="84"/>
  <c r="T313" i="84"/>
  <c r="CJ313" i="84"/>
  <c r="CK313" i="84" s="1"/>
  <c r="BS313" i="84"/>
  <c r="FN313" i="84" s="1"/>
  <c r="BH313" i="84"/>
  <c r="BJ313" i="84"/>
  <c r="Q313" i="84"/>
  <c r="AZ313" i="84"/>
  <c r="CB289" i="84"/>
  <c r="CC289" i="84" s="1"/>
  <c r="AZ289" i="84"/>
  <c r="BX301" i="84"/>
  <c r="BY301" i="84" s="1"/>
  <c r="AH289" i="84"/>
  <c r="CQ301" i="84"/>
  <c r="CE301" i="84"/>
  <c r="AO301" i="84"/>
  <c r="I301" i="84"/>
  <c r="EH301" i="84"/>
  <c r="BF301" i="84"/>
  <c r="CI301" i="84"/>
  <c r="CV301" i="84"/>
  <c r="U289" i="84"/>
  <c r="CS214" i="84"/>
  <c r="FN105" i="84"/>
  <c r="H116" i="31" s="1"/>
  <c r="DI105" i="84"/>
  <c r="BJ116" i="44" s="1"/>
  <c r="FD105" i="84"/>
  <c r="DU324" i="84"/>
  <c r="AC432" i="84"/>
  <c r="FQ420" i="84"/>
  <c r="FF420" i="84"/>
  <c r="DA396" i="84"/>
  <c r="DM408" i="84"/>
  <c r="DI396" i="84"/>
  <c r="DQ396" i="84"/>
  <c r="AR408" i="84"/>
  <c r="FD1534" i="84"/>
  <c r="FD1544" i="84"/>
  <c r="BE313" i="84"/>
  <c r="CB313" i="84"/>
  <c r="EC313" i="84"/>
  <c r="BO313" i="84"/>
  <c r="DD313" i="84"/>
  <c r="CA313" i="84"/>
  <c r="BA313" i="84"/>
  <c r="AP301" i="84"/>
  <c r="T289" i="84"/>
  <c r="FH289" i="84" s="1"/>
  <c r="CI289" i="84"/>
  <c r="EG301" i="84"/>
  <c r="BH289" i="84"/>
  <c r="BK289" i="84"/>
  <c r="BH301" i="84"/>
  <c r="BO301" i="84"/>
  <c r="FJ301" i="84" s="1"/>
  <c r="DP301" i="84"/>
  <c r="BR289" i="84"/>
  <c r="DG301" i="84"/>
  <c r="BG289" i="84"/>
  <c r="CN301" i="84"/>
  <c r="FO105" i="84"/>
  <c r="N116" i="31" s="1"/>
  <c r="Z105" i="84"/>
  <c r="CG432" i="84"/>
  <c r="AR396" i="84"/>
  <c r="AR420" i="84"/>
  <c r="DM396" i="84"/>
  <c r="FH396" i="84"/>
  <c r="FD1550" i="84"/>
  <c r="DG313" i="84"/>
  <c r="DY313" i="84"/>
  <c r="DZ313" i="84" s="1"/>
  <c r="DH313" i="84"/>
  <c r="DO313" i="84"/>
  <c r="DK313" i="84"/>
  <c r="V313" i="84"/>
  <c r="H313" i="84"/>
  <c r="BB301" i="84"/>
  <c r="AB289" i="84"/>
  <c r="DT289" i="84"/>
  <c r="BT301" i="84"/>
  <c r="FO301" i="84" s="1"/>
  <c r="BP301" i="84"/>
  <c r="FK301" i="84" s="1"/>
  <c r="BQ301" i="84"/>
  <c r="CY301" i="84"/>
  <c r="CF301" i="84"/>
  <c r="BO289" i="84"/>
  <c r="CY289" i="84"/>
  <c r="J289" i="84"/>
  <c r="DS289" i="84"/>
  <c r="A1545" i="84"/>
  <c r="FB1545" i="84"/>
  <c r="FC1545" i="84" s="1"/>
  <c r="B1556" i="84"/>
  <c r="BP95" i="84" s="1"/>
  <c r="X106" i="31" s="1"/>
  <c r="BA409" i="84"/>
  <c r="CF409" i="84"/>
  <c r="CU397" i="84"/>
  <c r="BX409" i="84"/>
  <c r="DC397" i="84"/>
  <c r="EB409" i="84"/>
  <c r="EG397" i="84"/>
  <c r="BG409" i="84"/>
  <c r="X397" i="84"/>
  <c r="AT409" i="84"/>
  <c r="DX421" i="84"/>
  <c r="CV421" i="84"/>
  <c r="DW421" i="84"/>
  <c r="BN421" i="84"/>
  <c r="AK421" i="84"/>
  <c r="W397" i="84"/>
  <c r="BJ409" i="84"/>
  <c r="DP397" i="84"/>
  <c r="BH397" i="84"/>
  <c r="DS397" i="84"/>
  <c r="CR409" i="84"/>
  <c r="U397" i="84"/>
  <c r="AZ397" i="84"/>
  <c r="AQ409" i="84"/>
  <c r="DY409" i="84"/>
  <c r="BE397" i="84"/>
  <c r="DK409" i="84"/>
  <c r="U409" i="84"/>
  <c r="BV397" i="84"/>
  <c r="DH421" i="84"/>
  <c r="AT421" i="84"/>
  <c r="V421" i="84"/>
  <c r="DS421" i="84"/>
  <c r="AV421" i="84"/>
  <c r="DK421" i="84"/>
  <c r="DT409" i="84"/>
  <c r="BI397" i="84"/>
  <c r="AV397" i="84"/>
  <c r="AE409" i="84"/>
  <c r="CB397" i="84"/>
  <c r="AQ397" i="84"/>
  <c r="DC409" i="84"/>
  <c r="CM397" i="84"/>
  <c r="EH409" i="84"/>
  <c r="BM397" i="84"/>
  <c r="Q409" i="84"/>
  <c r="T397" i="84"/>
  <c r="DT421" i="84"/>
  <c r="BM421" i="84"/>
  <c r="AQ421" i="84"/>
  <c r="BO421" i="84"/>
  <c r="BH421" i="84"/>
  <c r="W421" i="84"/>
  <c r="BW421" i="84"/>
  <c r="DK397" i="84"/>
  <c r="BW409" i="84"/>
  <c r="BB397" i="84"/>
  <c r="AE397" i="84"/>
  <c r="DS409" i="84"/>
  <c r="AY397" i="84"/>
  <c r="CB409" i="84"/>
  <c r="BS397" i="84"/>
  <c r="AW397" i="84"/>
  <c r="BK397" i="84"/>
  <c r="AO409" i="84"/>
  <c r="BJ397" i="84"/>
  <c r="AB409" i="84"/>
  <c r="AT397" i="84"/>
  <c r="DH409" i="84"/>
  <c r="EH397" i="84"/>
  <c r="CY397" i="84"/>
  <c r="CQ409" i="84"/>
  <c r="EG421" i="84"/>
  <c r="BJ421" i="84"/>
  <c r="AX421" i="84"/>
  <c r="BQ421" i="84"/>
  <c r="BT421" i="84"/>
  <c r="FO421" i="84" s="1"/>
  <c r="AU421" i="84"/>
  <c r="ED421" i="84"/>
  <c r="BA421" i="84"/>
  <c r="BN409" i="84"/>
  <c r="CN397" i="84"/>
  <c r="AU409" i="84"/>
  <c r="EE409" i="84"/>
  <c r="CU409" i="84"/>
  <c r="I409" i="84"/>
  <c r="BK409" i="84"/>
  <c r="BT409" i="84"/>
  <c r="CA421" i="84"/>
  <c r="U421" i="84"/>
  <c r="EH421" i="84"/>
  <c r="BU421" i="84"/>
  <c r="CF421" i="84"/>
  <c r="BG421" i="84"/>
  <c r="H421" i="84"/>
  <c r="P421" i="84"/>
  <c r="DG421" i="84"/>
  <c r="AE421" i="84"/>
  <c r="DW397" i="84"/>
  <c r="AP409" i="84"/>
  <c r="I397" i="84"/>
  <c r="AZ409" i="84"/>
  <c r="BL397" i="84"/>
  <c r="CE397" i="84"/>
  <c r="BH409" i="84"/>
  <c r="J397" i="84"/>
  <c r="BR409" i="84"/>
  <c r="BG397" i="84"/>
  <c r="CE409" i="84"/>
  <c r="DL397" i="84"/>
  <c r="AV409" i="84"/>
  <c r="P397" i="84"/>
  <c r="BR397" i="84"/>
  <c r="AW409" i="84"/>
  <c r="BE421" i="84"/>
  <c r="Q421" i="84"/>
  <c r="CI421" i="84"/>
  <c r="CR421" i="84"/>
  <c r="BS421" i="84"/>
  <c r="T421" i="84"/>
  <c r="AB421" i="84"/>
  <c r="BR421" i="84"/>
  <c r="BQ397" i="84"/>
  <c r="EG409" i="84"/>
  <c r="CF397" i="84"/>
  <c r="AP397" i="84"/>
  <c r="BF409" i="84"/>
  <c r="DD397" i="84"/>
  <c r="CI409" i="84"/>
  <c r="CZ397" i="84"/>
  <c r="DG397" i="84"/>
  <c r="BB409" i="84"/>
  <c r="BA397" i="84"/>
  <c r="CV397" i="84"/>
  <c r="X409" i="84"/>
  <c r="DO397" i="84"/>
  <c r="CN409" i="84"/>
  <c r="AX397" i="84"/>
  <c r="BP397" i="84"/>
  <c r="CA409" i="84"/>
  <c r="AH421" i="84"/>
  <c r="DD421" i="84"/>
  <c r="CE421" i="84"/>
  <c r="BP421" i="84"/>
  <c r="AN421" i="84"/>
  <c r="I421" i="84"/>
  <c r="DY421" i="84"/>
  <c r="BB421" i="84"/>
  <c r="BX397" i="84"/>
  <c r="BV409" i="84"/>
  <c r="CI397" i="84"/>
  <c r="BE409" i="84"/>
  <c r="AK397" i="84"/>
  <c r="AL397" i="84" s="1"/>
  <c r="CV409" i="84"/>
  <c r="AY409" i="84"/>
  <c r="CJ409" i="84"/>
  <c r="AH409" i="84"/>
  <c r="AY421" i="84"/>
  <c r="DP421" i="84"/>
  <c r="CQ421" i="84"/>
  <c r="CB421" i="84"/>
  <c r="CC421" i="84" s="1"/>
  <c r="AZ421" i="84"/>
  <c r="BK421" i="84"/>
  <c r="AO397" i="84"/>
  <c r="DW409" i="84"/>
  <c r="DL409" i="84"/>
  <c r="R397" i="84"/>
  <c r="AH397" i="84"/>
  <c r="DX409" i="84"/>
  <c r="BU409" i="84"/>
  <c r="AU397" i="84"/>
  <c r="ED409" i="84"/>
  <c r="EC409" i="84"/>
  <c r="DH397" i="84"/>
  <c r="EF409" i="84"/>
  <c r="DO409" i="84"/>
  <c r="H397" i="84"/>
  <c r="AN409" i="84"/>
  <c r="AW421" i="84"/>
  <c r="DC421" i="84"/>
  <c r="CN421" i="84"/>
  <c r="BL421" i="84"/>
  <c r="CU421" i="84"/>
  <c r="Y421" i="84"/>
  <c r="AO421" i="84"/>
  <c r="BW397" i="84"/>
  <c r="CA397" i="84"/>
  <c r="T409" i="84"/>
  <c r="BF397" i="84"/>
  <c r="BU397" i="84"/>
  <c r="BI409" i="84"/>
  <c r="BQ409" i="84"/>
  <c r="BM409" i="84"/>
  <c r="AX409" i="84"/>
  <c r="BO409" i="84"/>
  <c r="S397" i="84"/>
  <c r="BT397" i="84"/>
  <c r="H409" i="84"/>
  <c r="S409" i="84"/>
  <c r="EB421" i="84"/>
  <c r="CZ421" i="84"/>
  <c r="BX421" i="84"/>
  <c r="EE421" i="84"/>
  <c r="AP421" i="84"/>
  <c r="S421" i="84"/>
  <c r="BF421" i="84"/>
  <c r="V397" i="84"/>
  <c r="BL409" i="84"/>
  <c r="BO397" i="84"/>
  <c r="W409" i="84"/>
  <c r="Q397" i="84"/>
  <c r="BS409" i="84"/>
  <c r="CY409" i="84"/>
  <c r="AN397" i="84"/>
  <c r="AK409" i="84"/>
  <c r="CR397" i="84"/>
  <c r="P409" i="84"/>
  <c r="BN397" i="84"/>
  <c r="DG409" i="84"/>
  <c r="Y397" i="84"/>
  <c r="CZ409" i="84"/>
  <c r="DO421" i="84"/>
  <c r="CJ421" i="84"/>
  <c r="BI421" i="84"/>
  <c r="BV421" i="84"/>
  <c r="CY421" i="84"/>
  <c r="DT397" i="84"/>
  <c r="R409" i="84"/>
  <c r="CJ397" i="84"/>
  <c r="CM409" i="84"/>
  <c r="J409" i="84"/>
  <c r="Y409" i="84"/>
  <c r="CQ397" i="84"/>
  <c r="DP409" i="84"/>
  <c r="V409" i="84"/>
  <c r="BP409" i="84"/>
  <c r="DD409" i="84"/>
  <c r="AB397" i="84"/>
  <c r="AC397" i="84" s="1"/>
  <c r="DL421" i="84"/>
  <c r="DM421" i="84" s="1"/>
  <c r="J421" i="84"/>
  <c r="EC421" i="84"/>
  <c r="CM421" i="84"/>
  <c r="R421" i="84"/>
  <c r="X421" i="84"/>
  <c r="EF421" i="84"/>
  <c r="DD433" i="84"/>
  <c r="CQ433" i="84"/>
  <c r="U433" i="84"/>
  <c r="H433" i="84"/>
  <c r="AB433" i="84"/>
  <c r="DS433" i="84"/>
  <c r="BO433" i="84"/>
  <c r="BF433" i="84"/>
  <c r="EH433" i="84"/>
  <c r="CY94" i="84"/>
  <c r="AU105" i="44" s="1"/>
  <c r="BK94" i="84"/>
  <c r="BV82" i="84"/>
  <c r="AA93" i="31" s="1"/>
  <c r="DL94" i="84"/>
  <c r="Q105" i="32" s="1"/>
  <c r="CJ94" i="84"/>
  <c r="Y105" i="44" s="1"/>
  <c r="CJ82" i="84"/>
  <c r="Y93" i="44" s="1"/>
  <c r="ED94" i="84"/>
  <c r="H105" i="76" s="1"/>
  <c r="BG94" i="84"/>
  <c r="S105" i="58" s="1"/>
  <c r="X82" i="84"/>
  <c r="BW82" i="84"/>
  <c r="E93" i="44" s="1"/>
  <c r="AT94" i="84"/>
  <c r="EH82" i="84"/>
  <c r="Q93" i="30" s="1"/>
  <c r="J82" i="84"/>
  <c r="I93" i="30" s="1"/>
  <c r="AT82" i="84"/>
  <c r="BG433" i="84"/>
  <c r="DW433" i="84"/>
  <c r="CR94" i="84"/>
  <c r="AK105" i="44" s="1"/>
  <c r="CZ82" i="84"/>
  <c r="AW93" i="44" s="1"/>
  <c r="H82" i="84"/>
  <c r="E93" i="30" s="1"/>
  <c r="AB94" i="84"/>
  <c r="M105" i="60" s="1"/>
  <c r="CR433" i="84"/>
  <c r="CE433" i="84"/>
  <c r="I433" i="84"/>
  <c r="P433" i="84"/>
  <c r="CU433" i="84"/>
  <c r="AQ433" i="84"/>
  <c r="CI433" i="84"/>
  <c r="BN82" i="84"/>
  <c r="W93" i="31" s="1"/>
  <c r="BT82" i="84"/>
  <c r="Z93" i="31" s="1"/>
  <c r="DH94" i="84"/>
  <c r="BI105" i="44" s="1"/>
  <c r="BO94" i="84"/>
  <c r="R105" i="31" s="1"/>
  <c r="CI94" i="84"/>
  <c r="W105" i="44" s="1"/>
  <c r="P82" i="84"/>
  <c r="K93" i="32" s="1"/>
  <c r="BX82" i="84"/>
  <c r="G93" i="44" s="1"/>
  <c r="BS94" i="84"/>
  <c r="T105" i="31" s="1"/>
  <c r="CB82" i="84"/>
  <c r="M93" i="44" s="1"/>
  <c r="EC82" i="84"/>
  <c r="G93" i="76" s="1"/>
  <c r="CE94" i="84"/>
  <c r="Q105" i="44" s="1"/>
  <c r="DD82" i="84"/>
  <c r="BC93" i="44" s="1"/>
  <c r="BE82" i="84"/>
  <c r="Q93" i="58" s="1"/>
  <c r="BS82" i="84"/>
  <c r="T93" i="31" s="1"/>
  <c r="BU433" i="84"/>
  <c r="AY433" i="84"/>
  <c r="BK433" i="84"/>
  <c r="EB82" i="84"/>
  <c r="F93" i="76" s="1"/>
  <c r="CZ94" i="84"/>
  <c r="AW105" i="44" s="1"/>
  <c r="AK82" i="84"/>
  <c r="DK82" i="84"/>
  <c r="O93" i="32" s="1"/>
  <c r="EC433" i="84"/>
  <c r="CF433" i="84"/>
  <c r="BS433" i="84"/>
  <c r="BW433" i="84"/>
  <c r="S433" i="84"/>
  <c r="AX433" i="84"/>
  <c r="BN433" i="84"/>
  <c r="BH82" i="84"/>
  <c r="T93" i="58" s="1"/>
  <c r="CR82" i="84"/>
  <c r="AK93" i="44" s="1"/>
  <c r="AO94" i="84"/>
  <c r="AC105" i="29" s="1"/>
  <c r="W94" i="84"/>
  <c r="DX94" i="84"/>
  <c r="E105" i="76" s="1"/>
  <c r="R82" i="84"/>
  <c r="AK93" i="60" s="1"/>
  <c r="BU82" i="84"/>
  <c r="U93" i="31" s="1"/>
  <c r="I94" i="84"/>
  <c r="S82" i="84"/>
  <c r="Q82" i="84"/>
  <c r="AI93" i="60" s="1"/>
  <c r="EH94" i="84"/>
  <c r="Q105" i="30" s="1"/>
  <c r="DW82" i="84"/>
  <c r="G93" i="43" s="1"/>
  <c r="BF82" i="84"/>
  <c r="R93" i="58" s="1"/>
  <c r="BG82" i="84"/>
  <c r="S93" i="58" s="1"/>
  <c r="BT433" i="84"/>
  <c r="EF433" i="84"/>
  <c r="CF82" i="84"/>
  <c r="S93" i="44" s="1"/>
  <c r="BA94" i="84"/>
  <c r="K105" i="58" s="1"/>
  <c r="EG94" i="84"/>
  <c r="P105" i="30" s="1"/>
  <c r="CA94" i="84"/>
  <c r="K105" i="44" s="1"/>
  <c r="BI433" i="84"/>
  <c r="BH433" i="84"/>
  <c r="AU433" i="84"/>
  <c r="DT433" i="84"/>
  <c r="CY433" i="84"/>
  <c r="EG433" i="84"/>
  <c r="AP433" i="84"/>
  <c r="AH433" i="84"/>
  <c r="DP82" i="84"/>
  <c r="G93" i="32" s="1"/>
  <c r="CI82" i="84"/>
  <c r="W93" i="44" s="1"/>
  <c r="AK94" i="84"/>
  <c r="Q94" i="84"/>
  <c r="AI105" i="60" s="1"/>
  <c r="H94" i="84"/>
  <c r="E105" i="30" s="1"/>
  <c r="AQ82" i="84"/>
  <c r="G93" i="58" s="1"/>
  <c r="Y82" i="84"/>
  <c r="AU94" i="84"/>
  <c r="X105" i="29" s="1"/>
  <c r="AZ94" i="84"/>
  <c r="U105" i="29" s="1"/>
  <c r="CY82" i="84"/>
  <c r="AU93" i="44" s="1"/>
  <c r="CV82" i="84"/>
  <c r="AQ93" i="44" s="1"/>
  <c r="AH94" i="84"/>
  <c r="P94" i="84"/>
  <c r="K105" i="32" s="1"/>
  <c r="DO82" i="84"/>
  <c r="E93" i="32" s="1"/>
  <c r="BV94" i="84"/>
  <c r="AA105" i="31" s="1"/>
  <c r="DP94" i="84"/>
  <c r="G105" i="32" s="1"/>
  <c r="AW433" i="84"/>
  <c r="AV433" i="84"/>
  <c r="W433" i="84"/>
  <c r="DX433" i="84"/>
  <c r="DH433" i="84"/>
  <c r="CA433" i="84"/>
  <c r="BM433" i="84"/>
  <c r="CQ82" i="84"/>
  <c r="AI93" i="44" s="1"/>
  <c r="DT94" i="84"/>
  <c r="J105" i="43" s="1"/>
  <c r="DO94" i="84"/>
  <c r="E105" i="32" s="1"/>
  <c r="EE94" i="84"/>
  <c r="O105" i="76" s="1"/>
  <c r="BW94" i="84"/>
  <c r="E105" i="44" s="1"/>
  <c r="BM82" i="84"/>
  <c r="Q93" i="31" s="1"/>
  <c r="CM82" i="84"/>
  <c r="AC93" i="44" s="1"/>
  <c r="S94" i="84"/>
  <c r="BF94" i="84"/>
  <c r="R105" i="58" s="1"/>
  <c r="AU82" i="84"/>
  <c r="X93" i="29" s="1"/>
  <c r="EE82" i="84"/>
  <c r="O93" i="76" s="1"/>
  <c r="DY94" i="84"/>
  <c r="L105" i="76" s="1"/>
  <c r="V94" i="84"/>
  <c r="AH82" i="84"/>
  <c r="DP433" i="84"/>
  <c r="DL82" i="84"/>
  <c r="Q93" i="32" s="1"/>
  <c r="AK433" i="84"/>
  <c r="X433" i="84"/>
  <c r="DL433" i="84"/>
  <c r="CV433" i="84"/>
  <c r="AE433" i="84"/>
  <c r="BR433" i="84"/>
  <c r="AO433" i="84"/>
  <c r="EE433" i="84"/>
  <c r="J94" i="84"/>
  <c r="I105" i="30" s="1"/>
  <c r="CE82" i="84"/>
  <c r="Q93" i="44" s="1"/>
  <c r="AQ94" i="84"/>
  <c r="G105" i="58" s="1"/>
  <c r="AE94" i="84"/>
  <c r="AZ82" i="84"/>
  <c r="U93" i="29" s="1"/>
  <c r="DC94" i="84"/>
  <c r="BA105" i="44" s="1"/>
  <c r="BX94" i="84"/>
  <c r="G105" i="44" s="1"/>
  <c r="W82" i="84"/>
  <c r="AV94" i="84"/>
  <c r="Y105" i="29" s="1"/>
  <c r="AP94" i="84"/>
  <c r="E105" i="58" s="1"/>
  <c r="DY82" i="84"/>
  <c r="L93" i="76" s="1"/>
  <c r="I82" i="84"/>
  <c r="BP94" i="84"/>
  <c r="X105" i="31" s="1"/>
  <c r="DK94" i="84"/>
  <c r="O105" i="32" s="1"/>
  <c r="BE433" i="84"/>
  <c r="J433" i="84"/>
  <c r="T94" i="84"/>
  <c r="T105" i="32" s="1"/>
  <c r="Y433" i="84"/>
  <c r="CZ433" i="84"/>
  <c r="CJ433" i="84"/>
  <c r="AT433" i="84"/>
  <c r="Q433" i="84"/>
  <c r="R433" i="84"/>
  <c r="BT94" i="84"/>
  <c r="Z105" i="31" s="1"/>
  <c r="EF94" i="84"/>
  <c r="I105" i="76" s="1"/>
  <c r="BQ94" i="84"/>
  <c r="S105" i="31" s="1"/>
  <c r="BJ94" i="84"/>
  <c r="DT82" i="84"/>
  <c r="J93" i="43" s="1"/>
  <c r="AW94" i="84"/>
  <c r="Z105" i="29" s="1"/>
  <c r="BU94" i="84"/>
  <c r="U105" i="31" s="1"/>
  <c r="CN82" i="84"/>
  <c r="AE93" i="44" s="1"/>
  <c r="AX82" i="84"/>
  <c r="S93" i="29" s="1"/>
  <c r="DG94" i="84"/>
  <c r="BG105" i="44" s="1"/>
  <c r="BP82" i="84"/>
  <c r="X93" i="31" s="1"/>
  <c r="BK82" i="84"/>
  <c r="DS94" i="84"/>
  <c r="E105" i="43" s="1"/>
  <c r="BB94" i="84"/>
  <c r="M105" i="58" s="1"/>
  <c r="T433" i="84"/>
  <c r="EG82" i="84"/>
  <c r="P93" i="30" s="1"/>
  <c r="CU82" i="84"/>
  <c r="AO93" i="44" s="1"/>
  <c r="V82" i="84"/>
  <c r="CN433" i="84"/>
  <c r="BX433" i="84"/>
  <c r="BB433" i="84"/>
  <c r="V433" i="84"/>
  <c r="ED433" i="84"/>
  <c r="DW94" i="84"/>
  <c r="G105" i="43" s="1"/>
  <c r="BE94" i="84"/>
  <c r="Q105" i="58" s="1"/>
  <c r="AY94" i="84"/>
  <c r="T105" i="29" s="1"/>
  <c r="AY82" i="84"/>
  <c r="T93" i="29" s="1"/>
  <c r="DS82" i="84"/>
  <c r="E93" i="43" s="1"/>
  <c r="AN82" i="84"/>
  <c r="AB93" i="29" s="1"/>
  <c r="CU94" i="84"/>
  <c r="AO105" i="44" s="1"/>
  <c r="AE82" i="84"/>
  <c r="AB82" i="84"/>
  <c r="M93" i="60" s="1"/>
  <c r="DD94" i="84"/>
  <c r="BC105" i="44" s="1"/>
  <c r="U82" i="84"/>
  <c r="K93" i="60" s="1"/>
  <c r="DX82" i="84"/>
  <c r="E93" i="76" s="1"/>
  <c r="BM94" i="84"/>
  <c r="Q105" i="31" s="1"/>
  <c r="CQ94" i="84"/>
  <c r="AI105" i="44" s="1"/>
  <c r="DC433" i="84"/>
  <c r="CM433" i="84"/>
  <c r="BL82" i="84"/>
  <c r="AW82" i="84"/>
  <c r="Z93" i="29" s="1"/>
  <c r="DY433" i="84"/>
  <c r="CB433" i="84"/>
  <c r="BL433" i="84"/>
  <c r="BJ433" i="84"/>
  <c r="BV433" i="84"/>
  <c r="Y94" i="84"/>
  <c r="CF94" i="84"/>
  <c r="S105" i="44" s="1"/>
  <c r="EC94" i="84"/>
  <c r="G105" i="76" s="1"/>
  <c r="CA82" i="84"/>
  <c r="K93" i="44" s="1"/>
  <c r="ED82" i="84"/>
  <c r="H93" i="76" s="1"/>
  <c r="DG82" i="84"/>
  <c r="BG93" i="44" s="1"/>
  <c r="X94" i="84"/>
  <c r="BA82" i="84"/>
  <c r="K93" i="58" s="1"/>
  <c r="BB82" i="84"/>
  <c r="M93" i="58" s="1"/>
  <c r="R94" i="84"/>
  <c r="AK105" i="60" s="1"/>
  <c r="BI82" i="84"/>
  <c r="AV82" i="84"/>
  <c r="Y93" i="29" s="1"/>
  <c r="CM94" i="84"/>
  <c r="AC105" i="44" s="1"/>
  <c r="AX94" i="84"/>
  <c r="S105" i="29" s="1"/>
  <c r="DH82" i="84"/>
  <c r="BI93" i="44" s="1"/>
  <c r="T82" i="84"/>
  <c r="T93" i="32" s="1"/>
  <c r="EB433" i="84"/>
  <c r="DO433" i="84"/>
  <c r="BQ433" i="84"/>
  <c r="BP433" i="84"/>
  <c r="AZ433" i="84"/>
  <c r="BA433" i="84"/>
  <c r="DK433" i="84"/>
  <c r="CB94" i="84"/>
  <c r="M105" i="44" s="1"/>
  <c r="BN94" i="84"/>
  <c r="W105" i="31" s="1"/>
  <c r="BH94" i="84"/>
  <c r="T105" i="58" s="1"/>
  <c r="BJ82" i="84"/>
  <c r="BO82" i="84"/>
  <c r="R93" i="31" s="1"/>
  <c r="EF82" i="84"/>
  <c r="I93" i="76" s="1"/>
  <c r="BI94" i="84"/>
  <c r="BL94" i="84"/>
  <c r="AP82" i="84"/>
  <c r="E93" i="58" s="1"/>
  <c r="CN94" i="84"/>
  <c r="AE105" i="44" s="1"/>
  <c r="DC82" i="84"/>
  <c r="BA93" i="44" s="1"/>
  <c r="BQ82" i="84"/>
  <c r="S93" i="31" s="1"/>
  <c r="AO82" i="84"/>
  <c r="AC93" i="29" s="1"/>
  <c r="EB94" i="84"/>
  <c r="F105" i="76" s="1"/>
  <c r="AN433" i="84"/>
  <c r="U94" i="84"/>
  <c r="K105" i="60" s="1"/>
  <c r="BR94" i="84"/>
  <c r="Y105" i="31" s="1"/>
  <c r="BR82" i="84"/>
  <c r="Y93" i="31" s="1"/>
  <c r="DG433" i="84"/>
  <c r="CV94" i="84"/>
  <c r="AQ105" i="44" s="1"/>
  <c r="AN94" i="84"/>
  <c r="AB105" i="29" s="1"/>
  <c r="DQ214" i="84"/>
  <c r="AL105" i="84"/>
  <c r="DM105" i="84"/>
  <c r="R116" i="32" s="1"/>
  <c r="DM324" i="84"/>
  <c r="DZ324" i="84"/>
  <c r="K324" i="84"/>
  <c r="A1563" i="84"/>
  <c r="FB1563" i="84"/>
  <c r="FC1563" i="84" s="1"/>
  <c r="B1574" i="84"/>
  <c r="DQ432" i="84"/>
  <c r="DM432" i="84"/>
  <c r="FO432" i="84"/>
  <c r="FN432" i="84"/>
  <c r="DZ420" i="84"/>
  <c r="BC408" i="84"/>
  <c r="BC420" i="84"/>
  <c r="K396" i="84"/>
  <c r="DQ420" i="84"/>
  <c r="FI396" i="84"/>
  <c r="FQ396" i="84"/>
  <c r="AF420" i="84"/>
  <c r="FH408" i="84"/>
  <c r="DU420" i="84"/>
  <c r="DU396" i="84"/>
  <c r="AI396" i="84"/>
  <c r="BF95" i="84"/>
  <c r="R106" i="58" s="1"/>
  <c r="AW313" i="84"/>
  <c r="AE313" i="84"/>
  <c r="R313" i="84"/>
  <c r="AY313" i="84"/>
  <c r="X313" i="84"/>
  <c r="BT313" i="84"/>
  <c r="FO313" i="84" s="1"/>
  <c r="U313" i="84"/>
  <c r="AW289" i="84"/>
  <c r="DL301" i="84"/>
  <c r="J301" i="84"/>
  <c r="BB289" i="84"/>
  <c r="BC289" i="84" s="1"/>
  <c r="AV301" i="84"/>
  <c r="EB301" i="84"/>
  <c r="V289" i="84"/>
  <c r="BV289" i="84"/>
  <c r="DO301" i="84"/>
  <c r="S289" i="84"/>
  <c r="X289" i="84"/>
  <c r="AY301" i="84"/>
  <c r="DT301" i="84"/>
  <c r="FF214" i="84"/>
  <c r="FB1560" i="84"/>
  <c r="FC1560" i="84" s="1"/>
  <c r="A1560" i="84"/>
  <c r="B1571" i="84"/>
  <c r="FF324" i="84"/>
  <c r="FP324" i="84"/>
  <c r="DA432" i="84"/>
  <c r="AR432" i="84"/>
  <c r="CS432" i="84"/>
  <c r="FN396" i="84"/>
  <c r="FO396" i="84"/>
  <c r="CW408" i="84"/>
  <c r="A1561" i="84"/>
  <c r="B1572" i="84"/>
  <c r="FB1561" i="84"/>
  <c r="FC1561" i="84" s="1"/>
  <c r="DC313" i="84"/>
  <c r="BX313" i="84"/>
  <c r="BY313" i="84" s="1"/>
  <c r="AU313" i="84"/>
  <c r="CZ313" i="84"/>
  <c r="EF313" i="84"/>
  <c r="CU313" i="84"/>
  <c r="AN313" i="84"/>
  <c r="CF289" i="84"/>
  <c r="AX289" i="84"/>
  <c r="DX301" i="84"/>
  <c r="DW289" i="84"/>
  <c r="DC301" i="84"/>
  <c r="BK301" i="84"/>
  <c r="AT289" i="84"/>
  <c r="AX301" i="84"/>
  <c r="CE289" i="84"/>
  <c r="CM301" i="84"/>
  <c r="S301" i="84"/>
  <c r="BS301" i="84"/>
  <c r="Q289" i="84"/>
  <c r="EF301" i="84"/>
  <c r="FL382" i="84" l="1"/>
  <c r="FO334" i="84"/>
  <c r="W117" i="31"/>
  <c r="G117" i="43"/>
  <c r="R117" i="31"/>
  <c r="AK117" i="60"/>
  <c r="AC117" i="29"/>
  <c r="AU117" i="44"/>
  <c r="E117" i="30"/>
  <c r="E117" i="58"/>
  <c r="T117" i="32"/>
  <c r="K117" i="44"/>
  <c r="CW152" i="84"/>
  <c r="CS152" i="84"/>
  <c r="AC263" i="84"/>
  <c r="M117" i="58"/>
  <c r="AE117" i="44"/>
  <c r="E117" i="76"/>
  <c r="Y117" i="31"/>
  <c r="AC117" i="44"/>
  <c r="Q117" i="31"/>
  <c r="ER229" i="84"/>
  <c r="ER333" i="84"/>
  <c r="DE263" i="84"/>
  <c r="FO253" i="84"/>
  <c r="CO289" i="84"/>
  <c r="AI301" i="84"/>
  <c r="FN301" i="84"/>
  <c r="DA313" i="84"/>
  <c r="AL333" i="84"/>
  <c r="AI264" i="84"/>
  <c r="AC140" i="84"/>
  <c r="FO115" i="84"/>
  <c r="DU139" i="84"/>
  <c r="AI139" i="84"/>
  <c r="S117" i="31"/>
  <c r="BH83" i="84"/>
  <c r="T94" i="58" s="1"/>
  <c r="CK277" i="84"/>
  <c r="AF260" i="84"/>
  <c r="FP151" i="84"/>
  <c r="DO95" i="84"/>
  <c r="E106" i="32" s="1"/>
  <c r="H83" i="84"/>
  <c r="E94" i="30" s="1"/>
  <c r="V83" i="84"/>
  <c r="Q94" i="60" s="1"/>
  <c r="BK83" i="84"/>
  <c r="AK83" i="84"/>
  <c r="AE94" i="60" s="1"/>
  <c r="FH116" i="84"/>
  <c r="AP83" i="84"/>
  <c r="E94" i="58" s="1"/>
  <c r="Y83" i="84"/>
  <c r="G94" i="60" s="1"/>
  <c r="EF83" i="84"/>
  <c r="I94" i="76" s="1"/>
  <c r="X95" i="84"/>
  <c r="AV95" i="84"/>
  <c r="Y106" i="29" s="1"/>
  <c r="BH95" i="84"/>
  <c r="T106" i="58" s="1"/>
  <c r="BN95" i="84"/>
  <c r="W106" i="31" s="1"/>
  <c r="AO95" i="84"/>
  <c r="AC106" i="29" s="1"/>
  <c r="AB83" i="84"/>
  <c r="M94" i="60" s="1"/>
  <c r="CA83" i="84"/>
  <c r="K94" i="44" s="1"/>
  <c r="EG83" i="84"/>
  <c r="P94" i="30" s="1"/>
  <c r="AW117" i="44"/>
  <c r="DL83" i="84"/>
  <c r="Q94" i="32" s="1"/>
  <c r="CR95" i="84"/>
  <c r="AK106" i="44" s="1"/>
  <c r="I83" i="84"/>
  <c r="G94" i="30" s="1"/>
  <c r="AH83" i="84"/>
  <c r="Y94" i="60" s="1"/>
  <c r="J95" i="84"/>
  <c r="I106" i="30" s="1"/>
  <c r="BW95" i="84"/>
  <c r="E106" i="44" s="1"/>
  <c r="BT95" i="84"/>
  <c r="Z106" i="31" s="1"/>
  <c r="DU151" i="84"/>
  <c r="R117" i="58"/>
  <c r="T117" i="58"/>
  <c r="G117" i="76"/>
  <c r="O117" i="76"/>
  <c r="Z117" i="31"/>
  <c r="S117" i="29"/>
  <c r="K117" i="32"/>
  <c r="ED83" i="84"/>
  <c r="H94" i="76" s="1"/>
  <c r="AN83" i="84"/>
  <c r="AB94" i="29" s="1"/>
  <c r="T117" i="31"/>
  <c r="G117" i="32"/>
  <c r="T117" i="29"/>
  <c r="P117" i="30"/>
  <c r="Q117" i="58"/>
  <c r="S117" i="58"/>
  <c r="BC117" i="44"/>
  <c r="H117" i="76"/>
  <c r="U117" i="29"/>
  <c r="L117" i="76"/>
  <c r="Q117" i="44"/>
  <c r="F117" i="76"/>
  <c r="G117" i="44"/>
  <c r="G117" i="58"/>
  <c r="X117" i="31"/>
  <c r="AI117" i="44"/>
  <c r="E117" i="44"/>
  <c r="Y117" i="44"/>
  <c r="O117" i="32"/>
  <c r="M117" i="44"/>
  <c r="I117" i="30"/>
  <c r="BA117" i="44"/>
  <c r="W117" i="44"/>
  <c r="AQ117" i="44"/>
  <c r="E117" i="32"/>
  <c r="Z117" i="29"/>
  <c r="AO117" i="44"/>
  <c r="BI117" i="44"/>
  <c r="BG117" i="44"/>
  <c r="J117" i="43"/>
  <c r="Q117" i="32"/>
  <c r="Y117" i="29"/>
  <c r="U117" i="31"/>
  <c r="E117" i="43"/>
  <c r="I117" i="76"/>
  <c r="EO130" i="84"/>
  <c r="K117" i="58"/>
  <c r="S117" i="44"/>
  <c r="M117" i="60"/>
  <c r="K117" i="60"/>
  <c r="X117" i="29"/>
  <c r="AK117" i="44"/>
  <c r="AA117" i="31"/>
  <c r="AB117" i="29"/>
  <c r="EX127" i="84"/>
  <c r="ER241" i="84"/>
  <c r="EX347" i="84"/>
  <c r="ER31" i="84"/>
  <c r="N35" i="33" s="1"/>
  <c r="M35" i="33"/>
  <c r="AC35" i="33"/>
  <c r="BM42" i="44"/>
  <c r="ER21" i="84"/>
  <c r="N25" i="33" s="1"/>
  <c r="M25" i="33"/>
  <c r="EU9" i="84"/>
  <c r="T13" i="33" s="1"/>
  <c r="S13" i="33"/>
  <c r="EO333" i="84"/>
  <c r="DU301" i="84"/>
  <c r="EU8" i="84"/>
  <c r="T12" i="33" s="1"/>
  <c r="S12" i="33"/>
  <c r="AC34" i="33"/>
  <c r="BM41" i="44"/>
  <c r="EU30" i="84"/>
  <c r="T34" i="33" s="1"/>
  <c r="S34" i="33"/>
  <c r="ER22" i="84"/>
  <c r="N26" i="33" s="1"/>
  <c r="M26" i="33"/>
  <c r="ER129" i="84"/>
  <c r="AI117" i="60"/>
  <c r="DM301" i="84"/>
  <c r="FJ372" i="84"/>
  <c r="DA382" i="84"/>
  <c r="BC313" i="84"/>
  <c r="CS313" i="84"/>
  <c r="Z263" i="84"/>
  <c r="Y56" i="60"/>
  <c r="S56" i="60"/>
  <c r="Q53" i="60"/>
  <c r="K53" i="29"/>
  <c r="G43" i="29"/>
  <c r="W43" i="60"/>
  <c r="K43" i="29"/>
  <c r="G44" i="29"/>
  <c r="E44" i="29"/>
  <c r="Y42" i="60"/>
  <c r="W42" i="60"/>
  <c r="Q42" i="60"/>
  <c r="W30" i="60"/>
  <c r="L117" i="29"/>
  <c r="Z104" i="60"/>
  <c r="E90" i="29"/>
  <c r="AC77" i="60"/>
  <c r="S69" i="60"/>
  <c r="I93" i="29"/>
  <c r="W93" i="60"/>
  <c r="K80" i="29"/>
  <c r="Y79" i="60"/>
  <c r="AE79" i="60"/>
  <c r="AE67" i="60"/>
  <c r="S57" i="60"/>
  <c r="AC56" i="60"/>
  <c r="G56" i="60"/>
  <c r="G56" i="29"/>
  <c r="G55" i="60"/>
  <c r="AE53" i="60"/>
  <c r="W55" i="60"/>
  <c r="AC45" i="60"/>
  <c r="Y44" i="60"/>
  <c r="G41" i="60"/>
  <c r="Q32" i="60"/>
  <c r="AE30" i="60"/>
  <c r="S30" i="60"/>
  <c r="G29" i="60"/>
  <c r="W29" i="60"/>
  <c r="H104" i="60"/>
  <c r="G93" i="60"/>
  <c r="S81" i="60"/>
  <c r="AE80" i="60"/>
  <c r="Y78" i="60"/>
  <c r="Y77" i="60"/>
  <c r="AE69" i="60"/>
  <c r="G68" i="29"/>
  <c r="AC68" i="60"/>
  <c r="G67" i="29"/>
  <c r="AC66" i="60"/>
  <c r="Y65" i="60"/>
  <c r="AE56" i="60"/>
  <c r="K56" i="29"/>
  <c r="G53" i="60"/>
  <c r="G53" i="29"/>
  <c r="Q43" i="60"/>
  <c r="S44" i="60"/>
  <c r="E42" i="29"/>
  <c r="AC42" i="60"/>
  <c r="G33" i="29"/>
  <c r="Q31" i="60"/>
  <c r="Q30" i="60"/>
  <c r="T104" i="60"/>
  <c r="Z92" i="60"/>
  <c r="Y67" i="60"/>
  <c r="E105" i="29"/>
  <c r="S93" i="60"/>
  <c r="E93" i="29"/>
  <c r="K90" i="29"/>
  <c r="Y90" i="60"/>
  <c r="S79" i="60"/>
  <c r="W69" i="60"/>
  <c r="G68" i="60"/>
  <c r="W67" i="60"/>
  <c r="S65" i="60"/>
  <c r="K66" i="29"/>
  <c r="E57" i="29"/>
  <c r="G57" i="60"/>
  <c r="K55" i="29"/>
  <c r="Y54" i="60"/>
  <c r="G45" i="29"/>
  <c r="E45" i="29"/>
  <c r="K44" i="29"/>
  <c r="AE44" i="60"/>
  <c r="G42" i="29"/>
  <c r="K41" i="29"/>
  <c r="G32" i="60"/>
  <c r="G29" i="29"/>
  <c r="E117" i="29"/>
  <c r="G117" i="30"/>
  <c r="W117" i="60"/>
  <c r="J117" i="29"/>
  <c r="M104" i="76"/>
  <c r="H92" i="60"/>
  <c r="Q93" i="60"/>
  <c r="E81" i="29"/>
  <c r="S80" i="60"/>
  <c r="W79" i="60"/>
  <c r="Q68" i="60"/>
  <c r="AC67" i="60"/>
  <c r="K65" i="29"/>
  <c r="E66" i="29"/>
  <c r="AE55" i="60"/>
  <c r="Q55" i="60"/>
  <c r="G44" i="60"/>
  <c r="S42" i="60"/>
  <c r="G41" i="29"/>
  <c r="S31" i="60"/>
  <c r="AC32" i="60"/>
  <c r="AE31" i="60"/>
  <c r="Y41" i="60"/>
  <c r="K29" i="29"/>
  <c r="Q56" i="60"/>
  <c r="AC81" i="60"/>
  <c r="G105" i="29"/>
  <c r="AC105" i="60"/>
  <c r="S105" i="60"/>
  <c r="AE105" i="60"/>
  <c r="L93" i="29"/>
  <c r="K105" i="29"/>
  <c r="Q80" i="60"/>
  <c r="G77" i="29"/>
  <c r="G77" i="60"/>
  <c r="K77" i="29"/>
  <c r="Q77" i="60"/>
  <c r="K69" i="29"/>
  <c r="E67" i="29"/>
  <c r="Q65" i="60"/>
  <c r="AE57" i="60"/>
  <c r="E56" i="29"/>
  <c r="E55" i="29"/>
  <c r="S53" i="60"/>
  <c r="W45" i="60"/>
  <c r="Q45" i="60"/>
  <c r="AC41" i="60"/>
  <c r="K32" i="29"/>
  <c r="AC31" i="60"/>
  <c r="AC33" i="60"/>
  <c r="W32" i="60"/>
  <c r="Y30" i="60"/>
  <c r="K30" i="29"/>
  <c r="S29" i="60"/>
  <c r="E21" i="29"/>
  <c r="G21" i="29"/>
  <c r="S117" i="60"/>
  <c r="J116" i="30"/>
  <c r="J92" i="30"/>
  <c r="E65" i="29"/>
  <c r="K57" i="29"/>
  <c r="G105" i="30"/>
  <c r="I105" i="29"/>
  <c r="G93" i="29"/>
  <c r="J105" i="29"/>
  <c r="G81" i="29"/>
  <c r="W80" i="60"/>
  <c r="E79" i="29"/>
  <c r="G79" i="60"/>
  <c r="E78" i="29"/>
  <c r="E77" i="29"/>
  <c r="K78" i="29"/>
  <c r="E69" i="29"/>
  <c r="Q69" i="60"/>
  <c r="G67" i="60"/>
  <c r="Q67" i="60"/>
  <c r="AC65" i="60"/>
  <c r="W56" i="60"/>
  <c r="G54" i="29"/>
  <c r="AC54" i="60"/>
  <c r="Y53" i="60"/>
  <c r="AC53" i="60"/>
  <c r="K45" i="29"/>
  <c r="E43" i="29"/>
  <c r="K42" i="29"/>
  <c r="Q41" i="60"/>
  <c r="W33" i="60"/>
  <c r="K31" i="29"/>
  <c r="G30" i="29"/>
  <c r="E29" i="29"/>
  <c r="G117" i="29"/>
  <c r="M92" i="76"/>
  <c r="Y66" i="60"/>
  <c r="Y93" i="60"/>
  <c r="AC90" i="60"/>
  <c r="Q81" i="60"/>
  <c r="AE81" i="60"/>
  <c r="AE77" i="60"/>
  <c r="Q78" i="60"/>
  <c r="K67" i="29"/>
  <c r="AE65" i="60"/>
  <c r="S66" i="60"/>
  <c r="G65" i="29"/>
  <c r="Q57" i="60"/>
  <c r="AC57" i="60"/>
  <c r="W53" i="60"/>
  <c r="Y45" i="60"/>
  <c r="Q44" i="60"/>
  <c r="Y43" i="60"/>
  <c r="W31" i="60"/>
  <c r="G32" i="29"/>
  <c r="AE29" i="60"/>
  <c r="Y29" i="60"/>
  <c r="K21" i="29"/>
  <c r="K117" i="29"/>
  <c r="N104" i="60"/>
  <c r="AF92" i="60"/>
  <c r="Q105" i="60"/>
  <c r="Y105" i="60"/>
  <c r="W105" i="60"/>
  <c r="AE93" i="60"/>
  <c r="L105" i="29"/>
  <c r="W81" i="60"/>
  <c r="AC80" i="60"/>
  <c r="G80" i="60"/>
  <c r="G80" i="29"/>
  <c r="K79" i="29"/>
  <c r="G79" i="29"/>
  <c r="AC79" i="60"/>
  <c r="S77" i="60"/>
  <c r="G69" i="29"/>
  <c r="W68" i="60"/>
  <c r="S45" i="60"/>
  <c r="K33" i="29"/>
  <c r="G31" i="29"/>
  <c r="Y33" i="60"/>
  <c r="E30" i="29"/>
  <c r="AC21" i="60"/>
  <c r="G117" i="60"/>
  <c r="N116" i="60"/>
  <c r="T92" i="60"/>
  <c r="AF104" i="60"/>
  <c r="K94" i="29"/>
  <c r="J93" i="29"/>
  <c r="G93" i="30"/>
  <c r="M116" i="76"/>
  <c r="K81" i="29"/>
  <c r="G81" i="60"/>
  <c r="Y80" i="60"/>
  <c r="W77" i="60"/>
  <c r="W78" i="60"/>
  <c r="G78" i="29"/>
  <c r="S68" i="60"/>
  <c r="Q66" i="60"/>
  <c r="G66" i="29"/>
  <c r="G55" i="29"/>
  <c r="E53" i="29"/>
  <c r="AE54" i="60"/>
  <c r="W44" i="60"/>
  <c r="AE41" i="60"/>
  <c r="G31" i="60"/>
  <c r="S32" i="60"/>
  <c r="G30" i="60"/>
  <c r="AC29" i="60"/>
  <c r="Q29" i="60"/>
  <c r="AE117" i="60"/>
  <c r="J104" i="30"/>
  <c r="K93" i="29"/>
  <c r="AC93" i="60"/>
  <c r="S90" i="60"/>
  <c r="E80" i="29"/>
  <c r="AE78" i="60"/>
  <c r="Y69" i="60"/>
  <c r="AE68" i="60"/>
  <c r="W65" i="60"/>
  <c r="G66" i="60"/>
  <c r="AE66" i="60"/>
  <c r="W66" i="60"/>
  <c r="W57" i="60"/>
  <c r="S55" i="60"/>
  <c r="E54" i="29"/>
  <c r="Q54" i="60"/>
  <c r="W54" i="60"/>
  <c r="AE45" i="60"/>
  <c r="G45" i="60"/>
  <c r="AC44" i="60"/>
  <c r="AC43" i="60"/>
  <c r="E41" i="29"/>
  <c r="E32" i="29"/>
  <c r="Y32" i="60"/>
  <c r="E33" i="29"/>
  <c r="AC30" i="60"/>
  <c r="Q117" i="60"/>
  <c r="G105" i="60"/>
  <c r="Q79" i="60"/>
  <c r="AC78" i="60"/>
  <c r="AC69" i="60"/>
  <c r="E68" i="29"/>
  <c r="K68" i="29"/>
  <c r="G57" i="29"/>
  <c r="Y57" i="60"/>
  <c r="K54" i="29"/>
  <c r="AC55" i="60"/>
  <c r="S54" i="60"/>
  <c r="G43" i="60"/>
  <c r="W41" i="60"/>
  <c r="E31" i="29"/>
  <c r="Y31" i="60"/>
  <c r="AE33" i="60"/>
  <c r="AE32" i="60"/>
  <c r="Q33" i="60"/>
  <c r="Y117" i="60"/>
  <c r="AC117" i="60"/>
  <c r="I117" i="29"/>
  <c r="N92" i="60"/>
  <c r="FN334" i="84"/>
  <c r="AF144" i="84"/>
  <c r="FJ191" i="84"/>
  <c r="AF335" i="84"/>
  <c r="CS179" i="84"/>
  <c r="DE179" i="84"/>
  <c r="FH301" i="84"/>
  <c r="FI263" i="84"/>
  <c r="FM179" i="84"/>
  <c r="FM260" i="84"/>
  <c r="FI248" i="84"/>
  <c r="FI301" i="84"/>
  <c r="FP289" i="84"/>
  <c r="K127" i="84"/>
  <c r="FQ313" i="84"/>
  <c r="AF179" i="84"/>
  <c r="CO167" i="84"/>
  <c r="FF301" i="84"/>
  <c r="FL179" i="84"/>
  <c r="AC273" i="84"/>
  <c r="FJ273" i="84"/>
  <c r="FK273" i="84"/>
  <c r="AF225" i="84"/>
  <c r="FK191" i="84"/>
  <c r="Z237" i="84"/>
  <c r="CG262" i="84"/>
  <c r="DQ119" i="84"/>
  <c r="BY289" i="84"/>
  <c r="FK347" i="84"/>
  <c r="BY263" i="84"/>
  <c r="AL347" i="84"/>
  <c r="CG263" i="84"/>
  <c r="DU203" i="84"/>
  <c r="AC347" i="84"/>
  <c r="FO151" i="84"/>
  <c r="AI334" i="84"/>
  <c r="FJ347" i="84"/>
  <c r="K333" i="84"/>
  <c r="AI333" i="84"/>
  <c r="K225" i="84"/>
  <c r="FK397" i="84"/>
  <c r="BY273" i="84"/>
  <c r="DA264" i="84"/>
  <c r="K433" i="84"/>
  <c r="DI191" i="84"/>
  <c r="FL248" i="84"/>
  <c r="AI115" i="84"/>
  <c r="FO240" i="84"/>
  <c r="FQ347" i="84"/>
  <c r="FL383" i="84"/>
  <c r="AL382" i="84"/>
  <c r="FO358" i="84"/>
  <c r="DM191" i="84"/>
  <c r="FH203" i="84"/>
  <c r="DA272" i="84"/>
  <c r="FL241" i="84"/>
  <c r="FJ381" i="84"/>
  <c r="FM372" i="84"/>
  <c r="K381" i="84"/>
  <c r="CC151" i="84"/>
  <c r="FP347" i="84"/>
  <c r="AF224" i="84"/>
  <c r="AL301" i="84"/>
  <c r="DQ385" i="84"/>
  <c r="FQ272" i="84"/>
  <c r="CK203" i="84"/>
  <c r="AF275" i="84"/>
  <c r="FP382" i="84"/>
  <c r="BY383" i="84"/>
  <c r="FK381" i="84"/>
  <c r="FQ369" i="84"/>
  <c r="CC156" i="84"/>
  <c r="FJ264" i="84"/>
  <c r="FM144" i="84"/>
  <c r="K118" i="84"/>
  <c r="DQ203" i="84"/>
  <c r="AI370" i="84"/>
  <c r="FH263" i="84"/>
  <c r="DA179" i="84"/>
  <c r="Z333" i="84"/>
  <c r="FH333" i="84"/>
  <c r="CC433" i="84"/>
  <c r="DI397" i="84"/>
  <c r="Z397" i="84"/>
  <c r="FJ144" i="84"/>
  <c r="FH262" i="84"/>
  <c r="DE372" i="84"/>
  <c r="CG261" i="84"/>
  <c r="CO325" i="84"/>
  <c r="FI397" i="84"/>
  <c r="CW301" i="84"/>
  <c r="CO274" i="84"/>
  <c r="K144" i="84"/>
  <c r="DE44" i="84"/>
  <c r="BD55" i="44" s="1"/>
  <c r="BC55" i="44"/>
  <c r="I54" i="29"/>
  <c r="AF32" i="84"/>
  <c r="S43" i="60"/>
  <c r="G44" i="30"/>
  <c r="L44" i="29"/>
  <c r="J41" i="29"/>
  <c r="AF30" i="84"/>
  <c r="S41" i="60"/>
  <c r="FH30" i="84"/>
  <c r="E41" i="31" s="1"/>
  <c r="Q41" i="31"/>
  <c r="E41" i="60"/>
  <c r="L42" i="29"/>
  <c r="G31" i="30"/>
  <c r="K116" i="43"/>
  <c r="L90" i="29"/>
  <c r="DQ68" i="84"/>
  <c r="H79" i="32" s="1"/>
  <c r="G79" i="32"/>
  <c r="CW67" i="84"/>
  <c r="AR78" i="44" s="1"/>
  <c r="AQ78" i="44"/>
  <c r="AF67" i="84"/>
  <c r="S78" i="60"/>
  <c r="G77" i="30"/>
  <c r="AC67" i="84"/>
  <c r="M78" i="60"/>
  <c r="Z58" i="84"/>
  <c r="G69" i="60"/>
  <c r="DM57" i="84"/>
  <c r="R68" i="32" s="1"/>
  <c r="Q68" i="32"/>
  <c r="L67" i="29"/>
  <c r="AF56" i="84"/>
  <c r="S67" i="60"/>
  <c r="L55" i="29"/>
  <c r="G53" i="30"/>
  <c r="G45" i="30"/>
  <c r="FK335" i="84"/>
  <c r="FP32" i="84"/>
  <c r="I43" i="31" s="1"/>
  <c r="U43" i="31"/>
  <c r="FK237" i="84"/>
  <c r="Z22" i="84"/>
  <c r="G33" i="60"/>
  <c r="G30" i="30"/>
  <c r="G29" i="30"/>
  <c r="Z8" i="84"/>
  <c r="H19" i="60" s="1"/>
  <c r="G19" i="60"/>
  <c r="FI58" i="84"/>
  <c r="K69" i="31" s="1"/>
  <c r="W69" i="31"/>
  <c r="FH58" i="84"/>
  <c r="E69" i="31" s="1"/>
  <c r="Q69" i="31"/>
  <c r="DI69" i="84"/>
  <c r="BJ80" i="44" s="1"/>
  <c r="BI80" i="44"/>
  <c r="E79" i="60"/>
  <c r="J81" i="29"/>
  <c r="L80" i="29"/>
  <c r="G80" i="30"/>
  <c r="J79" i="29"/>
  <c r="G78" i="30"/>
  <c r="E67" i="60"/>
  <c r="L66" i="29"/>
  <c r="L65" i="29"/>
  <c r="J43" i="29"/>
  <c r="DQ226" i="84"/>
  <c r="I33" i="29"/>
  <c r="I30" i="29"/>
  <c r="FN228" i="84"/>
  <c r="L21" i="29"/>
  <c r="FJ66" i="84"/>
  <c r="F77" i="31" s="1"/>
  <c r="R77" i="31"/>
  <c r="E93" i="60"/>
  <c r="CW79" i="84"/>
  <c r="AR90" i="44" s="1"/>
  <c r="AQ90" i="44"/>
  <c r="G81" i="30"/>
  <c r="AC55" i="84"/>
  <c r="M66" i="60"/>
  <c r="E65" i="60"/>
  <c r="E53" i="60"/>
  <c r="BY42" i="84"/>
  <c r="H53" i="44" s="1"/>
  <c r="G53" i="44"/>
  <c r="FN115" i="84"/>
  <c r="E45" i="60"/>
  <c r="I43" i="29"/>
  <c r="E54" i="60"/>
  <c r="AL31" i="84"/>
  <c r="AE42" i="60"/>
  <c r="G32" i="30"/>
  <c r="L33" i="29"/>
  <c r="L30" i="29"/>
  <c r="E17" i="60"/>
  <c r="DM56" i="84"/>
  <c r="R67" i="32" s="1"/>
  <c r="Q67" i="32"/>
  <c r="AC70" i="84"/>
  <c r="M81" i="60"/>
  <c r="I81" i="29"/>
  <c r="J69" i="29"/>
  <c r="E69" i="60"/>
  <c r="CW56" i="84"/>
  <c r="AR67" i="44" s="1"/>
  <c r="AQ67" i="44"/>
  <c r="J67" i="29"/>
  <c r="FM55" i="84"/>
  <c r="M66" i="31" s="1"/>
  <c r="Y66" i="31"/>
  <c r="J57" i="29"/>
  <c r="I56" i="29"/>
  <c r="G54" i="30"/>
  <c r="I45" i="29"/>
  <c r="E33" i="60"/>
  <c r="J33" i="29"/>
  <c r="E21" i="60"/>
  <c r="DM67" i="84"/>
  <c r="R78" i="32" s="1"/>
  <c r="Q78" i="32"/>
  <c r="FP397" i="84"/>
  <c r="Q90" i="60"/>
  <c r="DA79" i="84"/>
  <c r="AX90" i="44" s="1"/>
  <c r="AW90" i="44"/>
  <c r="CO79" i="84"/>
  <c r="AF90" i="44" s="1"/>
  <c r="AC90" i="44"/>
  <c r="L79" i="29"/>
  <c r="J78" i="29"/>
  <c r="L78" i="29"/>
  <c r="I69" i="29"/>
  <c r="G68" i="30"/>
  <c r="J66" i="29"/>
  <c r="I65" i="29"/>
  <c r="G66" i="30"/>
  <c r="I57" i="29"/>
  <c r="G57" i="30"/>
  <c r="Z117" i="84"/>
  <c r="J32" i="29"/>
  <c r="E30" i="60"/>
  <c r="E29" i="60"/>
  <c r="G69" i="30"/>
  <c r="E68" i="60"/>
  <c r="I67" i="29"/>
  <c r="I55" i="29"/>
  <c r="CC43" i="84"/>
  <c r="N54" i="44" s="1"/>
  <c r="M54" i="44"/>
  <c r="J45" i="29"/>
  <c r="FO33" i="84"/>
  <c r="N44" i="31" s="1"/>
  <c r="Z44" i="31"/>
  <c r="J44" i="29"/>
  <c r="I41" i="29"/>
  <c r="E31" i="60"/>
  <c r="E18" i="60"/>
  <c r="E19" i="60"/>
  <c r="DE79" i="84"/>
  <c r="BD90" i="44" s="1"/>
  <c r="BC90" i="44"/>
  <c r="J80" i="29"/>
  <c r="FL67" i="84"/>
  <c r="G78" i="31" s="1"/>
  <c r="S78" i="31"/>
  <c r="J77" i="29"/>
  <c r="G90" i="30"/>
  <c r="Z67" i="84"/>
  <c r="G78" i="60"/>
  <c r="FI67" i="84"/>
  <c r="K78" i="31" s="1"/>
  <c r="W78" i="31"/>
  <c r="E78" i="60"/>
  <c r="I78" i="29"/>
  <c r="CS58" i="84"/>
  <c r="AL69" i="44" s="1"/>
  <c r="AK69" i="44"/>
  <c r="J68" i="29"/>
  <c r="DQ252" i="84"/>
  <c r="FL45" i="84"/>
  <c r="G56" i="31" s="1"/>
  <c r="S56" i="31"/>
  <c r="DQ253" i="84"/>
  <c r="E55" i="60"/>
  <c r="Z43" i="84"/>
  <c r="G54" i="60"/>
  <c r="L45" i="29"/>
  <c r="I42" i="29"/>
  <c r="FO30" i="84"/>
  <c r="N41" i="31" s="1"/>
  <c r="Z41" i="31"/>
  <c r="G41" i="30"/>
  <c r="I31" i="29"/>
  <c r="L29" i="29"/>
  <c r="Z116" i="60"/>
  <c r="AF116" i="60"/>
  <c r="DI79" i="84"/>
  <c r="BJ90" i="44" s="1"/>
  <c r="BI90" i="44"/>
  <c r="E77" i="60"/>
  <c r="L69" i="29"/>
  <c r="E66" i="60"/>
  <c r="I66" i="29"/>
  <c r="L57" i="29"/>
  <c r="G56" i="30"/>
  <c r="AI44" i="84"/>
  <c r="Y55" i="60"/>
  <c r="CO42" i="84"/>
  <c r="AF53" i="44" s="1"/>
  <c r="AE53" i="44"/>
  <c r="FH43" i="84"/>
  <c r="E54" i="31" s="1"/>
  <c r="Q54" i="31"/>
  <c r="I44" i="29"/>
  <c r="L43" i="29"/>
  <c r="Z31" i="84"/>
  <c r="G42" i="60"/>
  <c r="E42" i="60"/>
  <c r="L31" i="29"/>
  <c r="I29" i="29"/>
  <c r="E117" i="60"/>
  <c r="W90" i="60"/>
  <c r="I80" i="29"/>
  <c r="H116" i="60"/>
  <c r="T116" i="60"/>
  <c r="AL275" i="84"/>
  <c r="FI79" i="84"/>
  <c r="K90" i="31" s="1"/>
  <c r="W90" i="31"/>
  <c r="Z79" i="84"/>
  <c r="G90" i="60"/>
  <c r="G79" i="30"/>
  <c r="I77" i="29"/>
  <c r="I68" i="29"/>
  <c r="L68" i="29"/>
  <c r="G67" i="30"/>
  <c r="G65" i="30"/>
  <c r="L56" i="29"/>
  <c r="E56" i="60"/>
  <c r="G42" i="30"/>
  <c r="FJ337" i="84"/>
  <c r="L32" i="29"/>
  <c r="J31" i="29"/>
  <c r="J29" i="29"/>
  <c r="G21" i="30"/>
  <c r="J21" i="29"/>
  <c r="I79" i="29"/>
  <c r="BY67" i="84"/>
  <c r="H78" i="44" s="1"/>
  <c r="G78" i="44"/>
  <c r="DZ433" i="84"/>
  <c r="E105" i="60"/>
  <c r="J90" i="29"/>
  <c r="FH79" i="84"/>
  <c r="E90" i="31" s="1"/>
  <c r="Q90" i="31"/>
  <c r="K70" i="84"/>
  <c r="I81" i="30"/>
  <c r="FJ70" i="84"/>
  <c r="F81" i="31" s="1"/>
  <c r="R81" i="31"/>
  <c r="AI70" i="84"/>
  <c r="Y81" i="60"/>
  <c r="FN70" i="84"/>
  <c r="H81" i="31" s="1"/>
  <c r="T81" i="31"/>
  <c r="E81" i="60"/>
  <c r="E80" i="60"/>
  <c r="S79" i="29"/>
  <c r="L77" i="29"/>
  <c r="FN58" i="84"/>
  <c r="H69" i="31" s="1"/>
  <c r="T69" i="31"/>
  <c r="FK57" i="84"/>
  <c r="L68" i="31" s="1"/>
  <c r="X68" i="31"/>
  <c r="AI57" i="84"/>
  <c r="Y68" i="60"/>
  <c r="Z54" i="84"/>
  <c r="G65" i="60"/>
  <c r="E57" i="60"/>
  <c r="DE253" i="84"/>
  <c r="G55" i="30"/>
  <c r="J55" i="29"/>
  <c r="L53" i="29"/>
  <c r="J53" i="29"/>
  <c r="FI43" i="84"/>
  <c r="K54" i="31" s="1"/>
  <c r="W54" i="31"/>
  <c r="CO33" i="84"/>
  <c r="AF44" i="44" s="1"/>
  <c r="AE44" i="44"/>
  <c r="AL32" i="84"/>
  <c r="AE43" i="60"/>
  <c r="J42" i="29"/>
  <c r="G33" i="30"/>
  <c r="E32" i="60"/>
  <c r="DQ9" i="84"/>
  <c r="H20" i="32" s="1"/>
  <c r="G20" i="32"/>
  <c r="I21" i="29"/>
  <c r="FQ8" i="84"/>
  <c r="O19" i="31" s="1"/>
  <c r="AA19" i="31"/>
  <c r="CS79" i="84"/>
  <c r="AL90" i="44" s="1"/>
  <c r="AK90" i="44"/>
  <c r="CK421" i="84"/>
  <c r="FK287" i="84"/>
  <c r="I90" i="29"/>
  <c r="L81" i="29"/>
  <c r="AL263" i="84"/>
  <c r="K58" i="84"/>
  <c r="I69" i="30"/>
  <c r="FM373" i="84"/>
  <c r="FL57" i="84"/>
  <c r="G68" i="31" s="1"/>
  <c r="S68" i="31"/>
  <c r="DA56" i="84"/>
  <c r="AX67" i="44" s="1"/>
  <c r="AW67" i="44"/>
  <c r="DU370" i="84"/>
  <c r="J65" i="29"/>
  <c r="FK55" i="84"/>
  <c r="L66" i="31" s="1"/>
  <c r="X66" i="31"/>
  <c r="J56" i="29"/>
  <c r="I53" i="29"/>
  <c r="J54" i="29"/>
  <c r="L54" i="29"/>
  <c r="G43" i="30"/>
  <c r="E44" i="60"/>
  <c r="E43" i="60"/>
  <c r="FP31" i="84"/>
  <c r="I42" i="31" s="1"/>
  <c r="U42" i="31"/>
  <c r="L41" i="29"/>
  <c r="AF22" i="84"/>
  <c r="S33" i="60"/>
  <c r="I32" i="29"/>
  <c r="J30" i="29"/>
  <c r="AI228" i="84"/>
  <c r="AI9" i="84"/>
  <c r="Z20" i="60" s="1"/>
  <c r="Y20" i="60"/>
  <c r="FI8" i="84"/>
  <c r="K19" i="31" s="1"/>
  <c r="W19" i="31"/>
  <c r="E20" i="60"/>
  <c r="K33" i="84"/>
  <c r="CC381" i="84"/>
  <c r="FN66" i="84"/>
  <c r="H77" i="31" s="1"/>
  <c r="EU248" i="84"/>
  <c r="CC301" i="84"/>
  <c r="Z167" i="84"/>
  <c r="FQ301" i="84"/>
  <c r="FK203" i="84"/>
  <c r="BC301" i="84"/>
  <c r="CK156" i="84"/>
  <c r="DE383" i="84"/>
  <c r="FP155" i="84"/>
  <c r="DQ264" i="84"/>
  <c r="AL154" i="84"/>
  <c r="AL153" i="84"/>
  <c r="FJ203" i="84"/>
  <c r="FH129" i="84"/>
  <c r="FI156" i="84"/>
  <c r="FK333" i="84"/>
  <c r="AC203" i="84"/>
  <c r="CW397" i="84"/>
  <c r="FN225" i="84"/>
  <c r="FM203" i="84"/>
  <c r="AC287" i="84"/>
  <c r="FN67" i="84"/>
  <c r="H78" i="31" s="1"/>
  <c r="FI335" i="84"/>
  <c r="AI67" i="84"/>
  <c r="FJ333" i="84"/>
  <c r="AI225" i="84"/>
  <c r="FP301" i="84"/>
  <c r="CG156" i="84"/>
  <c r="BY274" i="84"/>
  <c r="CG57" i="84"/>
  <c r="T68" i="44" s="1"/>
  <c r="BC179" i="84"/>
  <c r="FJ289" i="84"/>
  <c r="FQ54" i="84"/>
  <c r="O65" i="31" s="1"/>
  <c r="DA262" i="84"/>
  <c r="AL132" i="84"/>
  <c r="FK132" i="84"/>
  <c r="AF203" i="84"/>
  <c r="DI167" i="84"/>
  <c r="FF313" i="84"/>
  <c r="FH191" i="84"/>
  <c r="K167" i="84"/>
  <c r="FO277" i="84"/>
  <c r="FP373" i="84"/>
  <c r="K203" i="84"/>
  <c r="DU56" i="84"/>
  <c r="K67" i="43" s="1"/>
  <c r="BY56" i="84"/>
  <c r="H67" i="44" s="1"/>
  <c r="FH142" i="84"/>
  <c r="AL260" i="84"/>
  <c r="K31" i="84"/>
  <c r="FL301" i="84"/>
  <c r="EU129" i="84"/>
  <c r="FM337" i="84"/>
  <c r="AC9" i="84"/>
  <c r="N20" i="60" s="1"/>
  <c r="EO8" i="84"/>
  <c r="H12" i="33" s="1"/>
  <c r="FH227" i="84"/>
  <c r="CO54" i="84"/>
  <c r="AF65" i="44" s="1"/>
  <c r="FP369" i="84"/>
  <c r="FL260" i="84"/>
  <c r="FL70" i="84"/>
  <c r="G81" i="31" s="1"/>
  <c r="CG264" i="84"/>
  <c r="K68" i="84"/>
  <c r="AC264" i="84"/>
  <c r="DI273" i="84"/>
  <c r="DA58" i="84"/>
  <c r="AX69" i="44" s="1"/>
  <c r="AL57" i="84"/>
  <c r="EX9" i="84"/>
  <c r="Z13" i="33" s="1"/>
  <c r="AF301" i="84"/>
  <c r="K289" i="84"/>
  <c r="FI152" i="84"/>
  <c r="FK142" i="84"/>
  <c r="FK115" i="84"/>
  <c r="AC336" i="84"/>
  <c r="CC264" i="84"/>
  <c r="AI144" i="84"/>
  <c r="CG252" i="84"/>
  <c r="K263" i="84"/>
  <c r="AR289" i="84"/>
  <c r="Z274" i="84"/>
  <c r="FF381" i="84"/>
  <c r="FJ265" i="84"/>
  <c r="AF44" i="84"/>
  <c r="AC237" i="84"/>
  <c r="FK179" i="84"/>
  <c r="FM66" i="84"/>
  <c r="M77" i="31" s="1"/>
  <c r="DU381" i="84"/>
  <c r="FN273" i="84"/>
  <c r="CO67" i="84"/>
  <c r="AF78" i="44" s="1"/>
  <c r="FJ369" i="84"/>
  <c r="FP132" i="84"/>
  <c r="K358" i="84"/>
  <c r="FM127" i="84"/>
  <c r="AC238" i="84"/>
  <c r="DQ225" i="84"/>
  <c r="DA203" i="84"/>
  <c r="CW70" i="84"/>
  <c r="AR81" i="44" s="1"/>
  <c r="K301" i="84"/>
  <c r="CO70" i="84"/>
  <c r="AF81" i="44" s="1"/>
  <c r="FJ69" i="84"/>
  <c r="F80" i="31" s="1"/>
  <c r="AI155" i="84"/>
  <c r="FP274" i="84"/>
  <c r="FL44" i="84"/>
  <c r="G55" i="31" s="1"/>
  <c r="EX128" i="84"/>
  <c r="EO357" i="84"/>
  <c r="CG42" i="84"/>
  <c r="T53" i="44" s="1"/>
  <c r="AL191" i="84"/>
  <c r="CS69" i="84"/>
  <c r="AL80" i="44" s="1"/>
  <c r="AI289" i="84"/>
  <c r="FM79" i="84"/>
  <c r="M90" i="31" s="1"/>
  <c r="AF129" i="84"/>
  <c r="CS43" i="84"/>
  <c r="AL54" i="44" s="1"/>
  <c r="CS289" i="84"/>
  <c r="CO203" i="84"/>
  <c r="CW372" i="84"/>
  <c r="BY252" i="84"/>
  <c r="FM44" i="84"/>
  <c r="M55" i="31" s="1"/>
  <c r="FM129" i="84"/>
  <c r="FL129" i="84"/>
  <c r="FP129" i="84"/>
  <c r="AI131" i="84"/>
  <c r="FK433" i="84"/>
  <c r="CG301" i="84"/>
  <c r="DZ421" i="84"/>
  <c r="DU272" i="84"/>
  <c r="FO373" i="84"/>
  <c r="AF421" i="84"/>
  <c r="DI58" i="84"/>
  <c r="BJ69" i="44" s="1"/>
  <c r="FK372" i="84"/>
  <c r="FM421" i="84"/>
  <c r="AC56" i="84"/>
  <c r="FM46" i="84"/>
  <c r="M57" i="31" s="1"/>
  <c r="AF313" i="84"/>
  <c r="FL79" i="84"/>
  <c r="G90" i="31" s="1"/>
  <c r="FO264" i="84"/>
  <c r="CW154" i="84"/>
  <c r="CO272" i="84"/>
  <c r="FN277" i="84"/>
  <c r="FN264" i="84"/>
  <c r="CC383" i="84"/>
  <c r="EU139" i="84"/>
  <c r="EU346" i="84"/>
  <c r="AL345" i="84"/>
  <c r="AF46" i="84"/>
  <c r="FL46" i="84"/>
  <c r="G57" i="31" s="1"/>
  <c r="DM132" i="84"/>
  <c r="AL42" i="84"/>
  <c r="DM116" i="84"/>
  <c r="FL117" i="84"/>
  <c r="EU358" i="84"/>
  <c r="ER127" i="84"/>
  <c r="DQ34" i="84"/>
  <c r="H45" i="32" s="1"/>
  <c r="AI32" i="84"/>
  <c r="K238" i="84"/>
  <c r="FL31" i="84"/>
  <c r="G42" i="31" s="1"/>
  <c r="FJ237" i="84"/>
  <c r="K22" i="84"/>
  <c r="FI325" i="84"/>
  <c r="FK325" i="84"/>
  <c r="Z262" i="84"/>
  <c r="FP141" i="84"/>
  <c r="FI130" i="84"/>
  <c r="AC130" i="84"/>
  <c r="DA43" i="84"/>
  <c r="AX54" i="44" s="1"/>
  <c r="FO349" i="84"/>
  <c r="FP34" i="84"/>
  <c r="I45" i="31" s="1"/>
  <c r="EU348" i="84"/>
  <c r="AI240" i="84"/>
  <c r="FI117" i="84"/>
  <c r="EO224" i="84"/>
  <c r="ER139" i="84"/>
  <c r="CS44" i="84"/>
  <c r="AL55" i="44" s="1"/>
  <c r="FN358" i="84"/>
  <c r="FQ34" i="84"/>
  <c r="O45" i="31" s="1"/>
  <c r="FI253" i="84"/>
  <c r="CG33" i="84"/>
  <c r="T44" i="44" s="1"/>
  <c r="FO119" i="84"/>
  <c r="DQ239" i="84"/>
  <c r="FF45" i="84"/>
  <c r="M56" i="32" s="1"/>
  <c r="AF131" i="84"/>
  <c r="DU44" i="84"/>
  <c r="AI358" i="84"/>
  <c r="DA44" i="84"/>
  <c r="AX55" i="44" s="1"/>
  <c r="AL34" i="84"/>
  <c r="DA33" i="84"/>
  <c r="AX44" i="44" s="1"/>
  <c r="FQ345" i="84"/>
  <c r="FM10" i="84"/>
  <c r="M21" i="31" s="1"/>
  <c r="DU250" i="84"/>
  <c r="CS253" i="84"/>
  <c r="FP227" i="84"/>
  <c r="FN30" i="84"/>
  <c r="H41" i="31" s="1"/>
  <c r="EU249" i="84"/>
  <c r="EU115" i="84"/>
  <c r="EX120" i="84"/>
  <c r="DU32" i="84"/>
  <c r="K43" i="43" s="1"/>
  <c r="EX30" i="84"/>
  <c r="Z34" i="33" s="1"/>
  <c r="EX20" i="84"/>
  <c r="Z24" i="33" s="1"/>
  <c r="ER20" i="84"/>
  <c r="N24" i="33" s="1"/>
  <c r="FL265" i="84"/>
  <c r="K360" i="84"/>
  <c r="DU45" i="84"/>
  <c r="K56" i="43" s="1"/>
  <c r="EO358" i="84"/>
  <c r="CK251" i="84"/>
  <c r="FP42" i="84"/>
  <c r="I53" i="31" s="1"/>
  <c r="FH357" i="84"/>
  <c r="FM117" i="84"/>
  <c r="EO30" i="84"/>
  <c r="H34" i="33" s="1"/>
  <c r="FH31" i="84"/>
  <c r="E42" i="31" s="1"/>
  <c r="AC369" i="84"/>
  <c r="AC46" i="84"/>
  <c r="FK46" i="84"/>
  <c r="L57" i="31" s="1"/>
  <c r="FQ46" i="84"/>
  <c r="O57" i="31" s="1"/>
  <c r="DI45" i="84"/>
  <c r="BJ56" i="44" s="1"/>
  <c r="AL360" i="84"/>
  <c r="FM131" i="84"/>
  <c r="DI44" i="84"/>
  <c r="BJ55" i="44" s="1"/>
  <c r="DU251" i="84"/>
  <c r="FH130" i="84"/>
  <c r="AC250" i="84"/>
  <c r="FQ42" i="84"/>
  <c r="O53" i="31" s="1"/>
  <c r="FL128" i="84"/>
  <c r="DM115" i="84"/>
  <c r="CW34" i="84"/>
  <c r="AR45" i="44" s="1"/>
  <c r="FN119" i="84"/>
  <c r="ER346" i="84"/>
  <c r="FI31" i="84"/>
  <c r="K42" i="31" s="1"/>
  <c r="FM30" i="84"/>
  <c r="M41" i="31" s="1"/>
  <c r="AF31" i="84"/>
  <c r="ER345" i="84"/>
  <c r="FO236" i="84"/>
  <c r="ER337" i="84"/>
  <c r="AC228" i="84"/>
  <c r="Z10" i="84"/>
  <c r="DM215" i="84"/>
  <c r="AI215" i="84"/>
  <c r="FM167" i="84"/>
  <c r="BY179" i="84"/>
  <c r="CG143" i="84"/>
  <c r="FP127" i="84"/>
  <c r="DM349" i="84"/>
  <c r="AF345" i="84"/>
  <c r="BY66" i="84"/>
  <c r="H77" i="44" s="1"/>
  <c r="CO369" i="84"/>
  <c r="FK43" i="84"/>
  <c r="L54" i="31" s="1"/>
  <c r="CO58" i="84"/>
  <c r="AF69" i="44" s="1"/>
  <c r="FP361" i="84"/>
  <c r="DQ130" i="84"/>
  <c r="FJ43" i="84"/>
  <c r="F54" i="31" s="1"/>
  <c r="AF347" i="84"/>
  <c r="AF117" i="84"/>
  <c r="AF66" i="84"/>
  <c r="FF152" i="84"/>
  <c r="FQ151" i="84"/>
  <c r="DA46" i="84"/>
  <c r="AX57" i="44" s="1"/>
  <c r="FI45" i="84"/>
  <c r="K56" i="31" s="1"/>
  <c r="DM130" i="84"/>
  <c r="AC43" i="84"/>
  <c r="FQ227" i="84"/>
  <c r="FO273" i="84"/>
  <c r="FM67" i="84"/>
  <c r="M78" i="31" s="1"/>
  <c r="AL151" i="84"/>
  <c r="DE371" i="84"/>
  <c r="CS371" i="84"/>
  <c r="DM129" i="84"/>
  <c r="AL118" i="84"/>
  <c r="FH236" i="84"/>
  <c r="AF20" i="84"/>
  <c r="DQ18" i="84"/>
  <c r="H29" i="32" s="1"/>
  <c r="BY144" i="84"/>
  <c r="FN56" i="84"/>
  <c r="H67" i="31" s="1"/>
  <c r="FI265" i="84"/>
  <c r="FQ359" i="84"/>
  <c r="BY34" i="84"/>
  <c r="H45" i="44" s="1"/>
  <c r="AF116" i="84"/>
  <c r="FL337" i="84"/>
  <c r="FJ215" i="84"/>
  <c r="CW215" i="84"/>
  <c r="FO397" i="84"/>
  <c r="DI313" i="84"/>
  <c r="FJ156" i="84"/>
  <c r="FK264" i="84"/>
  <c r="CC275" i="84"/>
  <c r="FK154" i="84"/>
  <c r="FN153" i="84"/>
  <c r="AF381" i="84"/>
  <c r="FL381" i="84"/>
  <c r="FI381" i="84"/>
  <c r="DM285" i="84"/>
  <c r="FP152" i="84"/>
  <c r="FN272" i="84"/>
  <c r="FK151" i="84"/>
  <c r="AF373" i="84"/>
  <c r="CO373" i="84"/>
  <c r="CW144" i="84"/>
  <c r="FN57" i="84"/>
  <c r="H68" i="31" s="1"/>
  <c r="DI371" i="84"/>
  <c r="FO142" i="84"/>
  <c r="FQ142" i="84"/>
  <c r="FP54" i="84"/>
  <c r="I65" i="31" s="1"/>
  <c r="FL369" i="84"/>
  <c r="FK141" i="84"/>
  <c r="FI54" i="84"/>
  <c r="K65" i="31" s="1"/>
  <c r="CK46" i="84"/>
  <c r="Z57" i="44" s="1"/>
  <c r="FI46" i="84"/>
  <c r="K57" i="31" s="1"/>
  <c r="FL131" i="84"/>
  <c r="FI358" i="84"/>
  <c r="AC251" i="84"/>
  <c r="Z130" i="84"/>
  <c r="CO250" i="84"/>
  <c r="K250" i="84"/>
  <c r="AC248" i="84"/>
  <c r="Z349" i="84"/>
  <c r="FM336" i="84"/>
  <c r="AC239" i="84"/>
  <c r="FP22" i="84"/>
  <c r="I33" i="31" s="1"/>
  <c r="FN224" i="84"/>
  <c r="FN151" i="84"/>
  <c r="FL373" i="84"/>
  <c r="FO144" i="84"/>
  <c r="DU369" i="84"/>
  <c r="DM54" i="84"/>
  <c r="R65" i="32" s="1"/>
  <c r="FI140" i="84"/>
  <c r="CS46" i="84"/>
  <c r="AL57" i="44" s="1"/>
  <c r="Z265" i="84"/>
  <c r="FH265" i="84"/>
  <c r="Z129" i="84"/>
  <c r="CC253" i="84"/>
  <c r="FF433" i="84"/>
  <c r="DE273" i="84"/>
  <c r="FH152" i="84"/>
  <c r="AI272" i="84"/>
  <c r="FH361" i="84"/>
  <c r="FK131" i="84"/>
  <c r="FJ251" i="84"/>
  <c r="BY250" i="84"/>
  <c r="FQ22" i="84"/>
  <c r="O33" i="31" s="1"/>
  <c r="FQ127" i="84"/>
  <c r="AF69" i="84"/>
  <c r="FK152" i="84"/>
  <c r="FK371" i="84"/>
  <c r="BY142" i="84"/>
  <c r="FK130" i="84"/>
  <c r="CW43" i="84"/>
  <c r="AR54" i="44" s="1"/>
  <c r="CS42" i="84"/>
  <c r="AL53" i="44" s="1"/>
  <c r="AL127" i="84"/>
  <c r="FM347" i="84"/>
  <c r="FP287" i="84"/>
  <c r="CS385" i="84"/>
  <c r="FO69" i="84"/>
  <c r="N80" i="31" s="1"/>
  <c r="FO156" i="84"/>
  <c r="FO383" i="84"/>
  <c r="CO275" i="84"/>
  <c r="AC275" i="84"/>
  <c r="FP154" i="84"/>
  <c r="FM381" i="84"/>
  <c r="DQ381" i="84"/>
  <c r="Z285" i="84"/>
  <c r="DI381" i="84"/>
  <c r="FL153" i="84"/>
  <c r="FH67" i="84"/>
  <c r="E78" i="31" s="1"/>
  <c r="BY141" i="84"/>
  <c r="CG45" i="84"/>
  <c r="T56" i="44" s="1"/>
  <c r="FH44" i="84"/>
  <c r="E55" i="31" s="1"/>
  <c r="DM128" i="84"/>
  <c r="EX118" i="84"/>
  <c r="DU31" i="84"/>
  <c r="K42" i="43" s="1"/>
  <c r="FO21" i="84"/>
  <c r="N32" i="31" s="1"/>
  <c r="AL18" i="84"/>
  <c r="AI191" i="84"/>
  <c r="FL433" i="84"/>
  <c r="FF397" i="84"/>
  <c r="DQ287" i="84"/>
  <c r="CO68" i="84"/>
  <c r="AF79" i="44" s="1"/>
  <c r="FH155" i="84"/>
  <c r="CG154" i="84"/>
  <c r="FF382" i="84"/>
  <c r="CS274" i="84"/>
  <c r="DA66" i="84"/>
  <c r="AX77" i="44" s="1"/>
  <c r="FH381" i="84"/>
  <c r="CO277" i="84"/>
  <c r="DQ54" i="84"/>
  <c r="H65" i="32" s="1"/>
  <c r="Z45" i="84"/>
  <c r="Z44" i="84"/>
  <c r="EU131" i="84"/>
  <c r="FL239" i="84"/>
  <c r="K337" i="84"/>
  <c r="FQ21" i="84"/>
  <c r="O32" i="31" s="1"/>
  <c r="FL228" i="84"/>
  <c r="FI10" i="84"/>
  <c r="K21" i="31" s="1"/>
  <c r="AF215" i="84"/>
  <c r="FN106" i="84"/>
  <c r="H117" i="31" s="1"/>
  <c r="CW191" i="84"/>
  <c r="DM287" i="84"/>
  <c r="EX345" i="84"/>
  <c r="EX224" i="84"/>
  <c r="FN191" i="84"/>
  <c r="CS273" i="84"/>
  <c r="DI287" i="84"/>
  <c r="FQ154" i="84"/>
  <c r="FL285" i="84"/>
  <c r="CK285" i="84"/>
  <c r="FL274" i="84"/>
  <c r="DA273" i="84"/>
  <c r="AL152" i="84"/>
  <c r="FO272" i="84"/>
  <c r="DA371" i="84"/>
  <c r="FN262" i="84"/>
  <c r="DE262" i="84"/>
  <c r="EX140" i="84"/>
  <c r="FN361" i="84"/>
  <c r="AF349" i="84"/>
  <c r="K106" i="84"/>
  <c r="CK409" i="84"/>
  <c r="DU421" i="84"/>
  <c r="CG287" i="84"/>
  <c r="Z385" i="84"/>
  <c r="FI70" i="84"/>
  <c r="K81" i="31" s="1"/>
  <c r="CS156" i="84"/>
  <c r="DQ155" i="84"/>
  <c r="AI275" i="84"/>
  <c r="FH144" i="84"/>
  <c r="AL337" i="84"/>
  <c r="ER9" i="84"/>
  <c r="N13" i="33" s="1"/>
  <c r="FL7" i="84"/>
  <c r="G18" i="31" s="1"/>
  <c r="BC106" i="84"/>
  <c r="N117" i="58" s="1"/>
  <c r="AC289" i="84"/>
  <c r="CS155" i="84"/>
  <c r="BY275" i="84"/>
  <c r="CC274" i="84"/>
  <c r="CG370" i="84"/>
  <c r="FK54" i="84"/>
  <c r="L65" i="31" s="1"/>
  <c r="FH249" i="84"/>
  <c r="CG360" i="84"/>
  <c r="K349" i="84"/>
  <c r="FI229" i="84"/>
  <c r="EU228" i="84"/>
  <c r="EX7" i="84"/>
  <c r="Z11" i="33" s="1"/>
  <c r="AI106" i="84"/>
  <c r="DA397" i="84"/>
  <c r="CC313" i="84"/>
  <c r="DI385" i="84"/>
  <c r="DI70" i="84"/>
  <c r="BJ81" i="44" s="1"/>
  <c r="DQ156" i="84"/>
  <c r="AC156" i="84"/>
  <c r="CS275" i="84"/>
  <c r="FI144" i="84"/>
  <c r="AC370" i="84"/>
  <c r="FK370" i="84"/>
  <c r="CS55" i="84"/>
  <c r="AL66" i="44" s="1"/>
  <c r="CG265" i="84"/>
  <c r="AL348" i="84"/>
  <c r="EO10" i="84"/>
  <c r="H14" i="33" s="1"/>
  <c r="DM179" i="84"/>
  <c r="DA156" i="84"/>
  <c r="Z69" i="84"/>
  <c r="AF285" i="84"/>
  <c r="DE58" i="84"/>
  <c r="BD69" i="44" s="1"/>
  <c r="FO57" i="84"/>
  <c r="N68" i="31" s="1"/>
  <c r="FF249" i="84"/>
  <c r="FQ241" i="84"/>
  <c r="DM120" i="84"/>
  <c r="FO10" i="84"/>
  <c r="N21" i="31" s="1"/>
  <c r="CW433" i="84"/>
  <c r="CW287" i="84"/>
  <c r="DU287" i="84"/>
  <c r="Z70" i="84"/>
  <c r="FK156" i="84"/>
  <c r="CO156" i="84"/>
  <c r="FI69" i="84"/>
  <c r="K80" i="31" s="1"/>
  <c r="FJ383" i="84"/>
  <c r="DU383" i="84"/>
  <c r="Z152" i="84"/>
  <c r="Z144" i="84"/>
  <c r="AI54" i="84"/>
  <c r="AC54" i="84"/>
  <c r="FL262" i="84"/>
  <c r="EO140" i="84"/>
  <c r="DU359" i="84"/>
  <c r="FM359" i="84"/>
  <c r="DM131" i="84"/>
  <c r="CC44" i="84"/>
  <c r="N55" i="44" s="1"/>
  <c r="FK251" i="84"/>
  <c r="FI337" i="84"/>
  <c r="ER225" i="84"/>
  <c r="FO224" i="84"/>
  <c r="EU10" i="84"/>
  <c r="T14" i="33" s="1"/>
  <c r="EU7" i="84"/>
  <c r="T11" i="33" s="1"/>
  <c r="AF7" i="84"/>
  <c r="T18" i="60" s="1"/>
  <c r="FM106" i="84"/>
  <c r="M117" i="31" s="1"/>
  <c r="FF179" i="84"/>
  <c r="FO191" i="84"/>
  <c r="FL370" i="84"/>
  <c r="CG67" i="84"/>
  <c r="T78" i="44" s="1"/>
  <c r="DM260" i="84"/>
  <c r="EO241" i="84"/>
  <c r="EU239" i="84"/>
  <c r="EO9" i="84"/>
  <c r="H13" i="33" s="1"/>
  <c r="DQ129" i="84"/>
  <c r="DM348" i="84"/>
  <c r="FJ33" i="84"/>
  <c r="F44" i="31" s="1"/>
  <c r="CG32" i="84"/>
  <c r="T43" i="44" s="1"/>
  <c r="DM239" i="84"/>
  <c r="FQ116" i="84"/>
  <c r="K19" i="84"/>
  <c r="FN6" i="84"/>
  <c r="H17" i="31" s="1"/>
  <c r="FQ179" i="84"/>
  <c r="FM191" i="84"/>
  <c r="FJ409" i="84"/>
  <c r="CS287" i="84"/>
  <c r="CG70" i="84"/>
  <c r="T81" i="44" s="1"/>
  <c r="CS70" i="84"/>
  <c r="AL81" i="44" s="1"/>
  <c r="AF385" i="84"/>
  <c r="AI384" i="84"/>
  <c r="FN382" i="84"/>
  <c r="DQ66" i="84"/>
  <c r="H77" i="32" s="1"/>
  <c r="FH285" i="84"/>
  <c r="FI272" i="84"/>
  <c r="CK372" i="84"/>
  <c r="FP144" i="84"/>
  <c r="AC143" i="84"/>
  <c r="DE370" i="84"/>
  <c r="FL263" i="84"/>
  <c r="FM142" i="84"/>
  <c r="AL54" i="84"/>
  <c r="CG54" i="84"/>
  <c r="T65" i="44" s="1"/>
  <c r="AC45" i="84"/>
  <c r="FO130" i="84"/>
  <c r="FL130" i="84"/>
  <c r="FL119" i="84"/>
  <c r="CK32" i="84"/>
  <c r="Z43" i="44" s="1"/>
  <c r="FJ240" i="84"/>
  <c r="EU347" i="84"/>
  <c r="EX238" i="84"/>
  <c r="FH32" i="84"/>
  <c r="E43" i="31" s="1"/>
  <c r="AC229" i="84"/>
  <c r="FJ229" i="84"/>
  <c r="DI289" i="84"/>
  <c r="DM167" i="84"/>
  <c r="FP409" i="84"/>
  <c r="DM397" i="84"/>
  <c r="FN397" i="84"/>
  <c r="DA385" i="84"/>
  <c r="DQ70" i="84"/>
  <c r="H81" i="32" s="1"/>
  <c r="FK69" i="84"/>
  <c r="L80" i="31" s="1"/>
  <c r="Z384" i="84"/>
  <c r="DM381" i="84"/>
  <c r="FI153" i="84"/>
  <c r="K274" i="84"/>
  <c r="CO381" i="84"/>
  <c r="FJ151" i="84"/>
  <c r="CG277" i="84"/>
  <c r="DI56" i="84"/>
  <c r="BJ67" i="44" s="1"/>
  <c r="FN261" i="84"/>
  <c r="FO261" i="84"/>
  <c r="CO265" i="84"/>
  <c r="FQ132" i="84"/>
  <c r="AF34" i="84"/>
  <c r="DM33" i="84"/>
  <c r="R44" i="32" s="1"/>
  <c r="EU120" i="84"/>
  <c r="FO241" i="84"/>
  <c r="AL119" i="84"/>
  <c r="FM119" i="84"/>
  <c r="FM346" i="84"/>
  <c r="AF118" i="84"/>
  <c r="AC333" i="84"/>
  <c r="FI226" i="84"/>
  <c r="FN117" i="84"/>
  <c r="EX116" i="84"/>
  <c r="DQ116" i="84"/>
  <c r="FJ236" i="84"/>
  <c r="EU337" i="84"/>
  <c r="K21" i="84"/>
  <c r="EO21" i="84"/>
  <c r="H25" i="33" s="1"/>
  <c r="EO335" i="84"/>
  <c r="AI21" i="84"/>
  <c r="FN227" i="84"/>
  <c r="FH9" i="84"/>
  <c r="E20" i="31" s="1"/>
  <c r="DQ10" i="84"/>
  <c r="H21" i="32" s="1"/>
  <c r="CG215" i="84"/>
  <c r="AR106" i="84"/>
  <c r="H117" i="58" s="1"/>
  <c r="FK106" i="84"/>
  <c r="L117" i="31" s="1"/>
  <c r="AL385" i="84"/>
  <c r="FF69" i="84"/>
  <c r="M80" i="32" s="1"/>
  <c r="FM156" i="84"/>
  <c r="DA155" i="84"/>
  <c r="AC154" i="84"/>
  <c r="FQ66" i="84"/>
  <c r="O77" i="31" s="1"/>
  <c r="DE381" i="84"/>
  <c r="AC151" i="84"/>
  <c r="FL58" i="84"/>
  <c r="G69" i="31" s="1"/>
  <c r="FJ373" i="84"/>
  <c r="DI144" i="84"/>
  <c r="AF57" i="84"/>
  <c r="FJ143" i="84"/>
  <c r="DE261" i="84"/>
  <c r="DM141" i="84"/>
  <c r="CC265" i="84"/>
  <c r="FJ361" i="84"/>
  <c r="K265" i="84"/>
  <c r="FN132" i="84"/>
  <c r="AI128" i="84"/>
  <c r="CG34" i="84"/>
  <c r="T45" i="44" s="1"/>
  <c r="K120" i="84"/>
  <c r="K348" i="84"/>
  <c r="DQ240" i="84"/>
  <c r="FI347" i="84"/>
  <c r="EO226" i="84"/>
  <c r="FQ333" i="84"/>
  <c r="FQ229" i="84"/>
  <c r="EO229" i="84"/>
  <c r="FM335" i="84"/>
  <c r="AI20" i="84"/>
  <c r="AL22" i="84"/>
  <c r="AL21" i="84"/>
  <c r="FH10" i="84"/>
  <c r="E21" i="31" s="1"/>
  <c r="AI313" i="84"/>
  <c r="CS397" i="84"/>
  <c r="FL409" i="84"/>
  <c r="AI397" i="84"/>
  <c r="FK421" i="84"/>
  <c r="BC409" i="84"/>
  <c r="FN289" i="84"/>
  <c r="FN385" i="84"/>
  <c r="FN384" i="84"/>
  <c r="FJ275" i="84"/>
  <c r="FI66" i="84"/>
  <c r="K77" i="31" s="1"/>
  <c r="AI58" i="84"/>
  <c r="DI277" i="84"/>
  <c r="AC373" i="84"/>
  <c r="FK373" i="84"/>
  <c r="FQ252" i="84"/>
  <c r="Z371" i="84"/>
  <c r="FQ371" i="84"/>
  <c r="FP252" i="84"/>
  <c r="FM370" i="84"/>
  <c r="FK262" i="84"/>
  <c r="CC54" i="84"/>
  <c r="N65" i="44" s="1"/>
  <c r="CK141" i="84"/>
  <c r="FJ54" i="84"/>
  <c r="F65" i="31" s="1"/>
  <c r="DI261" i="84"/>
  <c r="CC251" i="84"/>
  <c r="DA42" i="84"/>
  <c r="AX53" i="44" s="1"/>
  <c r="AI241" i="84"/>
  <c r="FK348" i="84"/>
  <c r="FK240" i="84"/>
  <c r="BY32" i="84"/>
  <c r="H43" i="44" s="1"/>
  <c r="EX346" i="84"/>
  <c r="FF32" i="84"/>
  <c r="M43" i="32" s="1"/>
  <c r="FL237" i="84"/>
  <c r="FN229" i="84"/>
  <c r="FM225" i="84"/>
  <c r="FH215" i="84"/>
  <c r="DE215" i="84"/>
  <c r="FL167" i="84"/>
  <c r="FP203" i="84"/>
  <c r="CS433" i="84"/>
  <c r="DM79" i="84"/>
  <c r="R90" i="32" s="1"/>
  <c r="CK385" i="84"/>
  <c r="FO155" i="84"/>
  <c r="BY68" i="84"/>
  <c r="H79" i="44" s="1"/>
  <c r="CG68" i="84"/>
  <c r="T79" i="44" s="1"/>
  <c r="FJ154" i="84"/>
  <c r="FH66" i="84"/>
  <c r="E77" i="31" s="1"/>
  <c r="FP285" i="84"/>
  <c r="CO285" i="84"/>
  <c r="Z153" i="84"/>
  <c r="CO66" i="84"/>
  <c r="AF77" i="44" s="1"/>
  <c r="DQ152" i="84"/>
  <c r="DE152" i="84"/>
  <c r="CK272" i="84"/>
  <c r="FF58" i="84"/>
  <c r="M69" i="32" s="1"/>
  <c r="BY277" i="84"/>
  <c r="BY372" i="84"/>
  <c r="FM56" i="84"/>
  <c r="M67" i="31" s="1"/>
  <c r="DM371" i="84"/>
  <c r="DM252" i="84"/>
  <c r="DQ263" i="84"/>
  <c r="FF141" i="84"/>
  <c r="FL55" i="84"/>
  <c r="G66" i="31" s="1"/>
  <c r="AI262" i="84"/>
  <c r="AI140" i="84"/>
  <c r="FL132" i="84"/>
  <c r="CO44" i="84"/>
  <c r="AF55" i="44" s="1"/>
  <c r="ER348" i="84"/>
  <c r="EX241" i="84"/>
  <c r="Z32" i="84"/>
  <c r="FI32" i="84"/>
  <c r="K43" i="31" s="1"/>
  <c r="FP116" i="84"/>
  <c r="FO337" i="84"/>
  <c r="DE289" i="84"/>
  <c r="FQ203" i="84"/>
  <c r="FO179" i="84"/>
  <c r="FN203" i="84"/>
  <c r="AC167" i="84"/>
  <c r="FQ289" i="84"/>
  <c r="AC421" i="84"/>
  <c r="BY421" i="84"/>
  <c r="CW409" i="84"/>
  <c r="FQ287" i="84"/>
  <c r="CG385" i="84"/>
  <c r="CO384" i="84"/>
  <c r="FI155" i="84"/>
  <c r="FM153" i="84"/>
  <c r="CC152" i="84"/>
  <c r="AF58" i="84"/>
  <c r="AC252" i="84"/>
  <c r="AI56" i="84"/>
  <c r="FJ252" i="84"/>
  <c r="CC370" i="84"/>
  <c r="CW261" i="84"/>
  <c r="FM140" i="84"/>
  <c r="DQ260" i="84"/>
  <c r="BY45" i="84"/>
  <c r="H56" i="44" s="1"/>
  <c r="FK45" i="84"/>
  <c r="L56" i="31" s="1"/>
  <c r="FO44" i="84"/>
  <c r="N55" i="31" s="1"/>
  <c r="EO131" i="84"/>
  <c r="AI130" i="84"/>
  <c r="DQ43" i="84"/>
  <c r="H54" i="32" s="1"/>
  <c r="AF241" i="84"/>
  <c r="DM240" i="84"/>
  <c r="FH346" i="84"/>
  <c r="FM21" i="84"/>
  <c r="M32" i="31" s="1"/>
  <c r="FI215" i="84"/>
  <c r="CG313" i="84"/>
  <c r="AR191" i="84"/>
  <c r="DE409" i="84"/>
  <c r="CC287" i="84"/>
  <c r="FH384" i="84"/>
  <c r="DM383" i="84"/>
  <c r="DA383" i="84"/>
  <c r="AI274" i="84"/>
  <c r="CS381" i="84"/>
  <c r="FP153" i="84"/>
  <c r="CC67" i="84"/>
  <c r="N78" i="44" s="1"/>
  <c r="Z272" i="84"/>
  <c r="FJ57" i="84"/>
  <c r="F68" i="31" s="1"/>
  <c r="FN144" i="84"/>
  <c r="CW54" i="84"/>
  <c r="AR65" i="44" s="1"/>
  <c r="CS141" i="84"/>
  <c r="FM54" i="84"/>
  <c r="M65" i="31" s="1"/>
  <c r="FQ262" i="84"/>
  <c r="CO260" i="84"/>
  <c r="CG361" i="84"/>
  <c r="DI46" i="84"/>
  <c r="BJ57" i="44" s="1"/>
  <c r="FN44" i="84"/>
  <c r="H55" i="31" s="1"/>
  <c r="FQ253" i="84"/>
  <c r="FO34" i="84"/>
  <c r="N45" i="31" s="1"/>
  <c r="K336" i="84"/>
  <c r="DM336" i="84"/>
  <c r="EX117" i="84"/>
  <c r="K236" i="84"/>
  <c r="AC227" i="84"/>
  <c r="FL224" i="84"/>
  <c r="FH228" i="84"/>
  <c r="ER228" i="84"/>
  <c r="DM10" i="84"/>
  <c r="R21" i="32" s="1"/>
  <c r="FJ106" i="84"/>
  <c r="F117" i="31" s="1"/>
  <c r="FL191" i="84"/>
  <c r="FI191" i="84"/>
  <c r="BC433" i="84"/>
  <c r="FK409" i="84"/>
  <c r="FN409" i="84"/>
  <c r="DE397" i="84"/>
  <c r="DM385" i="84"/>
  <c r="FO385" i="84"/>
  <c r="BY69" i="84"/>
  <c r="H80" i="44" s="1"/>
  <c r="DQ69" i="84"/>
  <c r="H80" i="32" s="1"/>
  <c r="CO69" i="84"/>
  <c r="AF80" i="44" s="1"/>
  <c r="FQ155" i="84"/>
  <c r="CK381" i="84"/>
  <c r="AI381" i="84"/>
  <c r="DA67" i="84"/>
  <c r="AX78" i="44" s="1"/>
  <c r="CW272" i="84"/>
  <c r="FM58" i="84"/>
  <c r="M69" i="31" s="1"/>
  <c r="DI372" i="84"/>
  <c r="AI372" i="84"/>
  <c r="FO56" i="84"/>
  <c r="N67" i="31" s="1"/>
  <c r="DE54" i="84"/>
  <c r="BD65" i="44" s="1"/>
  <c r="EX249" i="84"/>
  <c r="FK140" i="84"/>
  <c r="FN140" i="84"/>
  <c r="FF46" i="84"/>
  <c r="M57" i="32" s="1"/>
  <c r="AC361" i="84"/>
  <c r="FM132" i="84"/>
  <c r="DM360" i="84"/>
  <c r="FF44" i="84"/>
  <c r="M55" i="32" s="1"/>
  <c r="DE251" i="84"/>
  <c r="FK358" i="84"/>
  <c r="Z250" i="84"/>
  <c r="CC42" i="84"/>
  <c r="N53" i="44" s="1"/>
  <c r="FO128" i="84"/>
  <c r="CK34" i="84"/>
  <c r="Z45" i="44" s="1"/>
  <c r="FN336" i="84"/>
  <c r="K346" i="84"/>
  <c r="AL237" i="84"/>
  <c r="FP9" i="84"/>
  <c r="I20" i="31" s="1"/>
  <c r="EX8" i="84"/>
  <c r="Z12" i="33" s="1"/>
  <c r="FN9" i="84"/>
  <c r="H20" i="31" s="1"/>
  <c r="DQ325" i="84"/>
  <c r="AL179" i="84"/>
  <c r="AF191" i="84"/>
  <c r="FP179" i="84"/>
  <c r="BC70" i="84"/>
  <c r="N81" i="58" s="1"/>
  <c r="AF156" i="84"/>
  <c r="BY373" i="84"/>
  <c r="FP277" i="84"/>
  <c r="DM143" i="84"/>
  <c r="FJ260" i="84"/>
  <c r="DM43" i="84"/>
  <c r="R54" i="32" s="1"/>
  <c r="FI115" i="84"/>
  <c r="FK349" i="84"/>
  <c r="FL120" i="84"/>
  <c r="FM33" i="84"/>
  <c r="M44" i="31" s="1"/>
  <c r="Z241" i="84"/>
  <c r="EU118" i="84"/>
  <c r="EU31" i="84"/>
  <c r="T35" i="33" s="1"/>
  <c r="AF337" i="84"/>
  <c r="DM203" i="84"/>
  <c r="FK167" i="84"/>
  <c r="K191" i="84"/>
  <c r="FL203" i="84"/>
  <c r="CO191" i="84"/>
  <c r="DU30" i="84"/>
  <c r="DU373" i="84"/>
  <c r="DU144" i="84"/>
  <c r="DU360" i="84"/>
  <c r="DU409" i="84"/>
  <c r="DU289" i="84"/>
  <c r="DU277" i="84"/>
  <c r="DU191" i="84"/>
  <c r="DU433" i="84"/>
  <c r="FK82" i="84"/>
  <c r="L93" i="31" s="1"/>
  <c r="DI433" i="84"/>
  <c r="AC94" i="84"/>
  <c r="CS421" i="84"/>
  <c r="K397" i="84"/>
  <c r="FO287" i="84"/>
  <c r="CC94" i="84"/>
  <c r="N105" i="44" s="1"/>
  <c r="FQ433" i="84"/>
  <c r="FJ94" i="84"/>
  <c r="F105" i="31" s="1"/>
  <c r="FQ421" i="84"/>
  <c r="AI421" i="84"/>
  <c r="CG421" i="84"/>
  <c r="BC397" i="84"/>
  <c r="FH397" i="84"/>
  <c r="CK79" i="84"/>
  <c r="Z90" i="44" s="1"/>
  <c r="DA82" i="84"/>
  <c r="AX93" i="44" s="1"/>
  <c r="FP421" i="84"/>
  <c r="FL82" i="84"/>
  <c r="G93" i="31" s="1"/>
  <c r="AC82" i="84"/>
  <c r="BY94" i="84"/>
  <c r="H105" i="44" s="1"/>
  <c r="CK94" i="84"/>
  <c r="Z105" i="44" s="1"/>
  <c r="AC409" i="84"/>
  <c r="FI287" i="84"/>
  <c r="FJ79" i="84"/>
  <c r="F90" i="31" s="1"/>
  <c r="CO94" i="84"/>
  <c r="AF105" i="44" s="1"/>
  <c r="CO433" i="84"/>
  <c r="Z433" i="84"/>
  <c r="DM94" i="84"/>
  <c r="R105" i="32" s="1"/>
  <c r="BY81" i="84"/>
  <c r="H92" i="44" s="1"/>
  <c r="DA287" i="84"/>
  <c r="BC79" i="84"/>
  <c r="N90" i="58" s="1"/>
  <c r="DU82" i="84"/>
  <c r="K93" i="43" s="1"/>
  <c r="FQ94" i="84"/>
  <c r="O105" i="31" s="1"/>
  <c r="AL94" i="84"/>
  <c r="AR433" i="84"/>
  <c r="FN287" i="84"/>
  <c r="FF94" i="84"/>
  <c r="M105" i="32" s="1"/>
  <c r="DQ421" i="84"/>
  <c r="FJ421" i="84"/>
  <c r="AL421" i="84"/>
  <c r="DQ79" i="84"/>
  <c r="H90" i="32" s="1"/>
  <c r="FM82" i="84"/>
  <c r="M93" i="31" s="1"/>
  <c r="AI82" i="84"/>
  <c r="DU94" i="84"/>
  <c r="K105" i="43" s="1"/>
  <c r="DQ82" i="84"/>
  <c r="H93" i="32" s="1"/>
  <c r="CG82" i="84"/>
  <c r="T93" i="44" s="1"/>
  <c r="AR421" i="84"/>
  <c r="FI421" i="84"/>
  <c r="CG409" i="84"/>
  <c r="DC95" i="84"/>
  <c r="BA106" i="44" s="1"/>
  <c r="K287" i="84"/>
  <c r="FM94" i="84"/>
  <c r="M105" i="31" s="1"/>
  <c r="FJ82" i="84"/>
  <c r="F93" i="31" s="1"/>
  <c r="FK94" i="84"/>
  <c r="L105" i="31" s="1"/>
  <c r="DT83" i="84"/>
  <c r="J94" i="43" s="1"/>
  <c r="BI83" i="84"/>
  <c r="BC287" i="84"/>
  <c r="FO433" i="84"/>
  <c r="DA94" i="84"/>
  <c r="AX105" i="44" s="1"/>
  <c r="AR409" i="84"/>
  <c r="DS59" i="84"/>
  <c r="E70" i="43" s="1"/>
  <c r="EB83" i="84"/>
  <c r="F94" i="76" s="1"/>
  <c r="AI287" i="84"/>
  <c r="CG94" i="84"/>
  <c r="T105" i="44" s="1"/>
  <c r="CS82" i="84"/>
  <c r="AL93" i="44" s="1"/>
  <c r="FN421" i="84"/>
  <c r="DA70" i="84"/>
  <c r="AX81" i="44" s="1"/>
  <c r="FO70" i="84"/>
  <c r="N81" i="31" s="1"/>
  <c r="FO384" i="84"/>
  <c r="DA68" i="84"/>
  <c r="AX79" i="44" s="1"/>
  <c r="FP381" i="84"/>
  <c r="DE153" i="84"/>
  <c r="FF153" i="84"/>
  <c r="CG66" i="84"/>
  <c r="T77" i="44" s="1"/>
  <c r="DI152" i="84"/>
  <c r="FL152" i="84"/>
  <c r="DM152" i="84"/>
  <c r="AL277" i="84"/>
  <c r="K373" i="84"/>
  <c r="CS57" i="84"/>
  <c r="AL68" i="44" s="1"/>
  <c r="CK56" i="84"/>
  <c r="Z67" i="44" s="1"/>
  <c r="FI142" i="84"/>
  <c r="AF370" i="84"/>
  <c r="FL54" i="84"/>
  <c r="G65" i="31" s="1"/>
  <c r="FO54" i="84"/>
  <c r="N65" i="31" s="1"/>
  <c r="FN141" i="84"/>
  <c r="DU140" i="84"/>
  <c r="FQ139" i="84"/>
  <c r="CW260" i="84"/>
  <c r="CO361" i="84"/>
  <c r="CK360" i="84"/>
  <c r="CO45" i="84"/>
  <c r="AF56" i="44" s="1"/>
  <c r="DA251" i="84"/>
  <c r="FQ130" i="84"/>
  <c r="FP130" i="84"/>
  <c r="DM357" i="84"/>
  <c r="CC385" i="84"/>
  <c r="DU384" i="84"/>
  <c r="FH156" i="84"/>
  <c r="FF155" i="84"/>
  <c r="FN155" i="84"/>
  <c r="FM383" i="84"/>
  <c r="DQ275" i="84"/>
  <c r="AF152" i="84"/>
  <c r="FM152" i="84"/>
  <c r="BY151" i="84"/>
  <c r="FH277" i="84"/>
  <c r="CO56" i="84"/>
  <c r="AF67" i="44" s="1"/>
  <c r="FO371" i="84"/>
  <c r="AF143" i="84"/>
  <c r="FJ263" i="84"/>
  <c r="DA370" i="84"/>
  <c r="FJ142" i="84"/>
  <c r="CC262" i="84"/>
  <c r="CS54" i="84"/>
  <c r="AL65" i="44" s="1"/>
  <c r="FJ55" i="84"/>
  <c r="F66" i="31" s="1"/>
  <c r="AI249" i="84"/>
  <c r="FL140" i="84"/>
  <c r="AI260" i="84"/>
  <c r="FI260" i="84"/>
  <c r="Z260" i="84"/>
  <c r="FQ260" i="84"/>
  <c r="FM361" i="84"/>
  <c r="DM45" i="84"/>
  <c r="R56" i="32" s="1"/>
  <c r="CW360" i="84"/>
  <c r="FH45" i="84"/>
  <c r="E56" i="31" s="1"/>
  <c r="FJ45" i="84"/>
  <c r="F56" i="31" s="1"/>
  <c r="CK44" i="84"/>
  <c r="Z55" i="44" s="1"/>
  <c r="FJ131" i="84"/>
  <c r="FF359" i="84"/>
  <c r="FL359" i="84"/>
  <c r="FM334" i="84"/>
  <c r="FQ357" i="84"/>
  <c r="AI42" i="84"/>
  <c r="DM250" i="84"/>
  <c r="FK357" i="84"/>
  <c r="DQ128" i="84"/>
  <c r="K156" i="84"/>
  <c r="FI384" i="84"/>
  <c r="FP383" i="84"/>
  <c r="FF273" i="84"/>
  <c r="CG272" i="84"/>
  <c r="DM58" i="84"/>
  <c r="R69" i="32" s="1"/>
  <c r="CC277" i="84"/>
  <c r="DQ373" i="84"/>
  <c r="CS372" i="84"/>
  <c r="CO55" i="84"/>
  <c r="AF66" i="44" s="1"/>
  <c r="FK369" i="84"/>
  <c r="CK54" i="84"/>
  <c r="Z65" i="44" s="1"/>
  <c r="FO260" i="84"/>
  <c r="FJ139" i="84"/>
  <c r="FH360" i="84"/>
  <c r="AL130" i="84"/>
  <c r="K129" i="84"/>
  <c r="Z357" i="84"/>
  <c r="DM69" i="84"/>
  <c r="R80" i="32" s="1"/>
  <c r="Z156" i="84"/>
  <c r="AL384" i="84"/>
  <c r="FQ384" i="84"/>
  <c r="FH383" i="84"/>
  <c r="CS264" i="84"/>
  <c r="FF68" i="84"/>
  <c r="M79" i="32" s="1"/>
  <c r="FF264" i="84"/>
  <c r="FK382" i="84"/>
  <c r="CW275" i="84"/>
  <c r="FK274" i="84"/>
  <c r="FF57" i="84"/>
  <c r="M68" i="32" s="1"/>
  <c r="FL144" i="84"/>
  <c r="AI371" i="84"/>
  <c r="FI141" i="84"/>
  <c r="CS260" i="84"/>
  <c r="DI265" i="84"/>
  <c r="CG46" i="84"/>
  <c r="T57" i="44" s="1"/>
  <c r="FI361" i="84"/>
  <c r="AI132" i="84"/>
  <c r="K44" i="84"/>
  <c r="BY44" i="84"/>
  <c r="H55" i="44" s="1"/>
  <c r="FP359" i="84"/>
  <c r="DE359" i="84"/>
  <c r="EU357" i="84"/>
  <c r="FQ44" i="84"/>
  <c r="O55" i="31" s="1"/>
  <c r="EX129" i="84"/>
  <c r="FJ129" i="84"/>
  <c r="AR70" i="84"/>
  <c r="H81" i="58" s="1"/>
  <c r="Z68" i="84"/>
  <c r="DA381" i="84"/>
  <c r="FI273" i="84"/>
  <c r="FK263" i="84"/>
  <c r="CC55" i="84"/>
  <c r="N66" i="44" s="1"/>
  <c r="FH139" i="84"/>
  <c r="CG260" i="84"/>
  <c r="DQ361" i="84"/>
  <c r="K132" i="84"/>
  <c r="AL43" i="84"/>
  <c r="DE385" i="84"/>
  <c r="AF70" i="84"/>
  <c r="AL70" i="84"/>
  <c r="CC70" i="84"/>
  <c r="N81" i="44" s="1"/>
  <c r="FL156" i="84"/>
  <c r="DI68" i="84"/>
  <c r="BJ79" i="44" s="1"/>
  <c r="FQ382" i="84"/>
  <c r="CW66" i="84"/>
  <c r="AR77" i="44" s="1"/>
  <c r="FQ285" i="84"/>
  <c r="CO152" i="84"/>
  <c r="FH272" i="84"/>
  <c r="CC144" i="84"/>
  <c r="CG372" i="84"/>
  <c r="FQ265" i="84"/>
  <c r="FN371" i="84"/>
  <c r="BY371" i="84"/>
  <c r="CO143" i="84"/>
  <c r="CW252" i="84"/>
  <c r="FM143" i="84"/>
  <c r="DU142" i="84"/>
  <c r="CS263" i="84"/>
  <c r="AF142" i="84"/>
  <c r="BY369" i="84"/>
  <c r="FH55" i="84"/>
  <c r="E66" i="31" s="1"/>
  <c r="FN54" i="84"/>
  <c r="H65" i="31" s="1"/>
  <c r="FL261" i="84"/>
  <c r="FM261" i="84"/>
  <c r="AF139" i="84"/>
  <c r="FH260" i="84"/>
  <c r="FQ360" i="84"/>
  <c r="FO359" i="84"/>
  <c r="BY359" i="84"/>
  <c r="DU358" i="84"/>
  <c r="FF251" i="84"/>
  <c r="FN130" i="84"/>
  <c r="FJ130" i="84"/>
  <c r="FO129" i="84"/>
  <c r="AL129" i="84"/>
  <c r="K155" i="84"/>
  <c r="DQ285" i="84"/>
  <c r="AI285" i="84"/>
  <c r="CS67" i="84"/>
  <c r="AL78" i="44" s="1"/>
  <c r="FJ67" i="84"/>
  <c r="F78" i="31" s="1"/>
  <c r="FQ58" i="84"/>
  <c r="O69" i="31" s="1"/>
  <c r="AI277" i="84"/>
  <c r="CK144" i="84"/>
  <c r="DE144" i="84"/>
  <c r="FP56" i="84"/>
  <c r="I67" i="31" s="1"/>
  <c r="AL56" i="84"/>
  <c r="DE143" i="84"/>
  <c r="FI370" i="84"/>
  <c r="DI263" i="84"/>
  <c r="FK261" i="84"/>
  <c r="FH141" i="84"/>
  <c r="DA141" i="84"/>
  <c r="FJ261" i="84"/>
  <c r="AC139" i="84"/>
  <c r="DI260" i="84"/>
  <c r="AC265" i="84"/>
  <c r="FO46" i="84"/>
  <c r="N57" i="31" s="1"/>
  <c r="FI360" i="84"/>
  <c r="CC45" i="84"/>
  <c r="N56" i="44" s="1"/>
  <c r="CW251" i="84"/>
  <c r="FM130" i="84"/>
  <c r="AC42" i="84"/>
  <c r="K43" i="84"/>
  <c r="AF128" i="84"/>
  <c r="FH154" i="84"/>
  <c r="CW153" i="84"/>
  <c r="DQ67" i="84"/>
  <c r="H78" i="32" s="1"/>
  <c r="FL272" i="84"/>
  <c r="DQ151" i="84"/>
  <c r="Z373" i="84"/>
  <c r="DQ56" i="84"/>
  <c r="H67" i="32" s="1"/>
  <c r="CK370" i="84"/>
  <c r="FN249" i="84"/>
  <c r="FL139" i="84"/>
  <c r="AL361" i="84"/>
  <c r="AL45" i="84"/>
  <c r="EX358" i="84"/>
  <c r="FJ128" i="84"/>
  <c r="DI43" i="84"/>
  <c r="BJ54" i="44" s="1"/>
  <c r="FM70" i="84"/>
  <c r="M81" i="31" s="1"/>
  <c r="AC383" i="84"/>
  <c r="CW264" i="84"/>
  <c r="DE68" i="84"/>
  <c r="BD79" i="44" s="1"/>
  <c r="DU275" i="84"/>
  <c r="DE67" i="84"/>
  <c r="BD78" i="44" s="1"/>
  <c r="CG144" i="84"/>
  <c r="DI57" i="84"/>
  <c r="BJ68" i="44" s="1"/>
  <c r="CC372" i="84"/>
  <c r="FM57" i="84"/>
  <c r="M68" i="31" s="1"/>
  <c r="FF370" i="84"/>
  <c r="FP263" i="84"/>
  <c r="FP55" i="84"/>
  <c r="I66" i="31" s="1"/>
  <c r="AF54" i="84"/>
  <c r="K262" i="84"/>
  <c r="Z139" i="84"/>
  <c r="FF139" i="84"/>
  <c r="FK265" i="84"/>
  <c r="DM361" i="84"/>
  <c r="Z46" i="84"/>
  <c r="CS45" i="84"/>
  <c r="AL56" i="44" s="1"/>
  <c r="CS359" i="84"/>
  <c r="FF358" i="84"/>
  <c r="FI251" i="84"/>
  <c r="FH358" i="84"/>
  <c r="FF250" i="84"/>
  <c r="FP384" i="84"/>
  <c r="FP69" i="84"/>
  <c r="I80" i="31" s="1"/>
  <c r="FI383" i="84"/>
  <c r="DU264" i="84"/>
  <c r="FP264" i="84"/>
  <c r="CS68" i="84"/>
  <c r="AL79" i="44" s="1"/>
  <c r="AC274" i="84"/>
  <c r="FP67" i="84"/>
  <c r="I78" i="31" s="1"/>
  <c r="DI272" i="84"/>
  <c r="AI141" i="84"/>
  <c r="FK139" i="84"/>
  <c r="BY43" i="84"/>
  <c r="H54" i="44" s="1"/>
  <c r="FM128" i="84"/>
  <c r="DQ384" i="84"/>
  <c r="FM264" i="84"/>
  <c r="CC155" i="84"/>
  <c r="FP68" i="84"/>
  <c r="I79" i="31" s="1"/>
  <c r="CS382" i="84"/>
  <c r="AL285" i="84"/>
  <c r="CG285" i="84"/>
  <c r="AI153" i="84"/>
  <c r="CO273" i="84"/>
  <c r="DQ272" i="84"/>
  <c r="FJ277" i="84"/>
  <c r="CW373" i="84"/>
  <c r="FQ277" i="84"/>
  <c r="AL144" i="84"/>
  <c r="FQ56" i="84"/>
  <c r="O67" i="31" s="1"/>
  <c r="Z142" i="84"/>
  <c r="CW142" i="84"/>
  <c r="FQ263" i="84"/>
  <c r="FF142" i="84"/>
  <c r="AC260" i="84"/>
  <c r="FO132" i="84"/>
  <c r="DQ132" i="84"/>
  <c r="AI360" i="84"/>
  <c r="K251" i="84"/>
  <c r="AI129" i="84"/>
  <c r="K128" i="84"/>
  <c r="FP70" i="84"/>
  <c r="I81" i="31" s="1"/>
  <c r="FQ69" i="84"/>
  <c r="O80" i="31" s="1"/>
  <c r="DA69" i="84"/>
  <c r="AX80" i="44" s="1"/>
  <c r="FF156" i="84"/>
  <c r="K69" i="84"/>
  <c r="CO383" i="84"/>
  <c r="AL155" i="84"/>
  <c r="FH264" i="84"/>
  <c r="AI68" i="84"/>
  <c r="FI68" i="84"/>
  <c r="K79" i="31" s="1"/>
  <c r="CO155" i="84"/>
  <c r="AL68" i="84"/>
  <c r="FQ381" i="84"/>
  <c r="CK153" i="84"/>
  <c r="DM66" i="84"/>
  <c r="R77" i="32" s="1"/>
  <c r="K285" i="84"/>
  <c r="FO153" i="84"/>
  <c r="DQ274" i="84"/>
  <c r="AF153" i="84"/>
  <c r="DU273" i="84"/>
  <c r="DE272" i="84"/>
  <c r="AL373" i="84"/>
  <c r="FI277" i="84"/>
  <c r="AL372" i="84"/>
  <c r="CO144" i="84"/>
  <c r="DA142" i="84"/>
  <c r="AC262" i="84"/>
  <c r="DI54" i="84"/>
  <c r="BJ65" i="44" s="1"/>
  <c r="DQ369" i="84"/>
  <c r="DA54" i="84"/>
  <c r="AX65" i="44" s="1"/>
  <c r="Z141" i="84"/>
  <c r="DQ140" i="84"/>
  <c r="FQ361" i="84"/>
  <c r="BY46" i="84"/>
  <c r="H57" i="44" s="1"/>
  <c r="FP46" i="84"/>
  <c r="I57" i="31" s="1"/>
  <c r="AC132" i="84"/>
  <c r="FP360" i="84"/>
  <c r="CO359" i="84"/>
  <c r="AL359" i="84"/>
  <c r="FJ359" i="84"/>
  <c r="Z334" i="84"/>
  <c r="FJ357" i="84"/>
  <c r="EX349" i="84"/>
  <c r="AI33" i="84"/>
  <c r="FJ345" i="84"/>
  <c r="FH117" i="84"/>
  <c r="Z30" i="84"/>
  <c r="FP236" i="84"/>
  <c r="AL236" i="84"/>
  <c r="FQ236" i="84"/>
  <c r="Z236" i="84"/>
  <c r="EU22" i="84"/>
  <c r="T26" i="33" s="1"/>
  <c r="EO20" i="84"/>
  <c r="H24" i="33" s="1"/>
  <c r="AL20" i="84"/>
  <c r="ER224" i="84"/>
  <c r="AC6" i="84"/>
  <c r="N17" i="60" s="1"/>
  <c r="ER6" i="84"/>
  <c r="N10" i="33" s="1"/>
  <c r="DQ228" i="84"/>
  <c r="FQ10" i="84"/>
  <c r="O21" i="31" s="1"/>
  <c r="Z7" i="84"/>
  <c r="H18" i="60" s="1"/>
  <c r="AF8" i="84"/>
  <c r="FQ325" i="84"/>
  <c r="Z106" i="84"/>
  <c r="CW203" i="84"/>
  <c r="DZ203" i="84"/>
  <c r="AF167" i="84"/>
  <c r="DE203" i="84"/>
  <c r="EX248" i="84"/>
  <c r="EU241" i="84"/>
  <c r="AI120" i="84"/>
  <c r="ER336" i="84"/>
  <c r="AI336" i="84"/>
  <c r="FJ348" i="84"/>
  <c r="AC241" i="84"/>
  <c r="ER120" i="84"/>
  <c r="AL240" i="84"/>
  <c r="EU240" i="84"/>
  <c r="FK238" i="84"/>
  <c r="DI33" i="84"/>
  <c r="BJ44" i="44" s="1"/>
  <c r="EO117" i="84"/>
  <c r="K117" i="84"/>
  <c r="DQ31" i="84"/>
  <c r="H42" i="32" s="1"/>
  <c r="AI117" i="84"/>
  <c r="FP30" i="84"/>
  <c r="I41" i="31" s="1"/>
  <c r="FN116" i="84"/>
  <c r="FL236" i="84"/>
  <c r="Z337" i="84"/>
  <c r="EO337" i="84"/>
  <c r="DQ227" i="84"/>
  <c r="EU19" i="84"/>
  <c r="T23" i="33" s="1"/>
  <c r="AC225" i="84"/>
  <c r="FM215" i="84"/>
  <c r="CW325" i="84"/>
  <c r="CC106" i="84"/>
  <c r="N117" i="44" s="1"/>
  <c r="CG203" i="84"/>
  <c r="CC191" i="84"/>
  <c r="FJ167" i="84"/>
  <c r="CC167" i="84"/>
  <c r="CS203" i="84"/>
  <c r="BC191" i="84"/>
  <c r="FM115" i="84"/>
  <c r="ER115" i="84"/>
  <c r="CK253" i="84"/>
  <c r="EU336" i="84"/>
  <c r="AC348" i="84"/>
  <c r="FN347" i="84"/>
  <c r="FQ240" i="84"/>
  <c r="ER347" i="84"/>
  <c r="AL33" i="84"/>
  <c r="FF30" i="84"/>
  <c r="FI30" i="84"/>
  <c r="K41" i="31" s="1"/>
  <c r="AF237" i="84"/>
  <c r="FI116" i="84"/>
  <c r="AI116" i="84"/>
  <c r="K335" i="84"/>
  <c r="EU227" i="84"/>
  <c r="FK19" i="84"/>
  <c r="L30" i="31" s="1"/>
  <c r="FP18" i="84"/>
  <c r="I29" i="31" s="1"/>
  <c r="EU225" i="84"/>
  <c r="AI6" i="84"/>
  <c r="Z17" i="60" s="1"/>
  <c r="FM6" i="84"/>
  <c r="M17" i="31" s="1"/>
  <c r="DI325" i="84"/>
  <c r="DI106" i="84"/>
  <c r="BJ117" i="44" s="1"/>
  <c r="DE191" i="84"/>
  <c r="AI167" i="84"/>
  <c r="AR203" i="84"/>
  <c r="DA191" i="84"/>
  <c r="CW167" i="84"/>
  <c r="EU127" i="84"/>
  <c r="FM349" i="84"/>
  <c r="FJ336" i="84"/>
  <c r="FI348" i="84"/>
  <c r="FL33" i="84"/>
  <c r="G44" i="31" s="1"/>
  <c r="EX226" i="84"/>
  <c r="FK226" i="84"/>
  <c r="DQ30" i="84"/>
  <c r="H41" i="32" s="1"/>
  <c r="FM237" i="84"/>
  <c r="ER236" i="84"/>
  <c r="AF236" i="84"/>
  <c r="EU20" i="84"/>
  <c r="T24" i="33" s="1"/>
  <c r="DM21" i="84"/>
  <c r="R32" i="32" s="1"/>
  <c r="FJ335" i="84"/>
  <c r="FP6" i="84"/>
  <c r="I17" i="31" s="1"/>
  <c r="EX10" i="84"/>
  <c r="Z14" i="33" s="1"/>
  <c r="FJ9" i="84"/>
  <c r="F20" i="31" s="1"/>
  <c r="AI8" i="84"/>
  <c r="Z19" i="60" s="1"/>
  <c r="FM8" i="84"/>
  <c r="M19" i="31" s="1"/>
  <c r="FN8" i="84"/>
  <c r="H19" i="31" s="1"/>
  <c r="DU106" i="84"/>
  <c r="FF203" i="84"/>
  <c r="CO179" i="84"/>
  <c r="FN167" i="84"/>
  <c r="CG179" i="84"/>
  <c r="BY191" i="84"/>
  <c r="BY167" i="84"/>
  <c r="DQ127" i="84"/>
  <c r="FN120" i="84"/>
  <c r="EO237" i="84"/>
  <c r="DM225" i="84"/>
  <c r="FI6" i="84"/>
  <c r="K17" i="31" s="1"/>
  <c r="AF10" i="84"/>
  <c r="BC203" i="84"/>
  <c r="BY203" i="84"/>
  <c r="FO167" i="84"/>
  <c r="FP191" i="84"/>
  <c r="AF248" i="84"/>
  <c r="FM253" i="84"/>
  <c r="CK33" i="84"/>
  <c r="Z44" i="44" s="1"/>
  <c r="FH241" i="84"/>
  <c r="FP240" i="84"/>
  <c r="FN33" i="84"/>
  <c r="H44" i="31" s="1"/>
  <c r="DA32" i="84"/>
  <c r="AX43" i="44" s="1"/>
  <c r="FK30" i="84"/>
  <c r="L41" i="31" s="1"/>
  <c r="AC226" i="84"/>
  <c r="FJ226" i="84"/>
  <c r="FK116" i="84"/>
  <c r="FH237" i="84"/>
  <c r="FI22" i="84"/>
  <c r="K33" i="31" s="1"/>
  <c r="FP335" i="84"/>
  <c r="FN21" i="84"/>
  <c r="H32" i="31" s="1"/>
  <c r="FL225" i="84"/>
  <c r="FI18" i="84"/>
  <c r="K29" i="31" s="1"/>
  <c r="FO6" i="84"/>
  <c r="N17" i="31" s="1"/>
  <c r="K10" i="84"/>
  <c r="DU167" i="84"/>
  <c r="CC179" i="84"/>
  <c r="CG191" i="84"/>
  <c r="DQ167" i="84"/>
  <c r="AC240" i="84"/>
  <c r="EO118" i="84"/>
  <c r="AC31" i="84"/>
  <c r="FJ225" i="84"/>
  <c r="BC215" i="84"/>
  <c r="FF191" i="84"/>
  <c r="Z179" i="84"/>
  <c r="FN179" i="84"/>
  <c r="DU179" i="84"/>
  <c r="CK179" i="84"/>
  <c r="CC203" i="84"/>
  <c r="FH179" i="84"/>
  <c r="FQ191" i="84"/>
  <c r="DQ241" i="84"/>
  <c r="FN32" i="84"/>
  <c r="H43" i="31" s="1"/>
  <c r="FK117" i="84"/>
  <c r="DQ237" i="84"/>
  <c r="EX21" i="84"/>
  <c r="Z25" i="33" s="1"/>
  <c r="FH18" i="84"/>
  <c r="E29" i="31" s="1"/>
  <c r="EU224" i="84"/>
  <c r="FP228" i="84"/>
  <c r="Z215" i="84"/>
  <c r="DU313" i="84"/>
  <c r="CW179" i="84"/>
  <c r="DZ191" i="84"/>
  <c r="AL203" i="84"/>
  <c r="CK191" i="84"/>
  <c r="FJ179" i="84"/>
  <c r="FD1553" i="84"/>
  <c r="FL115" i="84"/>
  <c r="FL253" i="84"/>
  <c r="EO346" i="84"/>
  <c r="FK345" i="84"/>
  <c r="AL30" i="84"/>
  <c r="AI337" i="84"/>
  <c r="AC335" i="84"/>
  <c r="FM22" i="84"/>
  <c r="M33" i="31" s="1"/>
  <c r="FJ19" i="84"/>
  <c r="F30" i="31" s="1"/>
  <c r="AC19" i="84"/>
  <c r="EO228" i="84"/>
  <c r="FO228" i="84"/>
  <c r="FK228" i="84"/>
  <c r="FP8" i="84"/>
  <c r="I19" i="31" s="1"/>
  <c r="K215" i="84"/>
  <c r="BY215" i="84"/>
  <c r="CO313" i="84"/>
  <c r="BC325" i="84"/>
  <c r="CS325" i="84"/>
  <c r="FQ106" i="84"/>
  <c r="O117" i="31" s="1"/>
  <c r="AI203" i="84"/>
  <c r="FO203" i="84"/>
  <c r="DQ179" i="84"/>
  <c r="DQ191" i="84"/>
  <c r="DI179" i="84"/>
  <c r="AL167" i="84"/>
  <c r="CS167" i="84"/>
  <c r="FI203" i="84"/>
  <c r="FI179" i="84"/>
  <c r="FB1564" i="84"/>
  <c r="FC1564" i="84" s="1"/>
  <c r="A1564" i="84"/>
  <c r="B1575" i="84"/>
  <c r="AX180" i="84"/>
  <c r="P168" i="84"/>
  <c r="AV192" i="84"/>
  <c r="BV180" i="84"/>
  <c r="BI180" i="84"/>
  <c r="AW192" i="84"/>
  <c r="BF180" i="84"/>
  <c r="BR192" i="84"/>
  <c r="CR168" i="84"/>
  <c r="W192" i="84"/>
  <c r="BM180" i="84"/>
  <c r="AP192" i="84"/>
  <c r="Q192" i="84"/>
  <c r="AH168" i="84"/>
  <c r="AK192" i="84"/>
  <c r="BK180" i="84"/>
  <c r="CN180" i="84"/>
  <c r="BQ192" i="84"/>
  <c r="S168" i="84"/>
  <c r="AP204" i="84"/>
  <c r="BJ204" i="84"/>
  <c r="CZ204" i="84"/>
  <c r="U204" i="84"/>
  <c r="BU204" i="84"/>
  <c r="AB204" i="84"/>
  <c r="Y204" i="84"/>
  <c r="CJ180" i="84"/>
  <c r="AT168" i="84"/>
  <c r="AE192" i="84"/>
  <c r="AW168" i="84"/>
  <c r="BH180" i="84"/>
  <c r="AZ192" i="84"/>
  <c r="CV180" i="84"/>
  <c r="CA192" i="84"/>
  <c r="BW180" i="84"/>
  <c r="DS192" i="84"/>
  <c r="CE168" i="84"/>
  <c r="DK168" i="84"/>
  <c r="DW192" i="84"/>
  <c r="CI180" i="84"/>
  <c r="BN192" i="84"/>
  <c r="BJ180" i="84"/>
  <c r="DL168" i="84"/>
  <c r="DT192" i="84"/>
  <c r="BS168" i="84"/>
  <c r="DT204" i="84"/>
  <c r="BH204" i="84"/>
  <c r="BO204" i="84"/>
  <c r="BS204" i="84"/>
  <c r="BG204" i="84"/>
  <c r="AW204" i="84"/>
  <c r="AV204" i="84"/>
  <c r="V168" i="84"/>
  <c r="AO180" i="84"/>
  <c r="BP180" i="84"/>
  <c r="BT180" i="84"/>
  <c r="R168" i="84"/>
  <c r="BB192" i="84"/>
  <c r="DG168" i="84"/>
  <c r="X192" i="84"/>
  <c r="AY168" i="84"/>
  <c r="R180" i="84"/>
  <c r="BK168" i="84"/>
  <c r="BW168" i="84"/>
  <c r="EB192" i="84"/>
  <c r="P180" i="84"/>
  <c r="BG192" i="84"/>
  <c r="BL168" i="84"/>
  <c r="DT180" i="84"/>
  <c r="DL192" i="84"/>
  <c r="AT180" i="84"/>
  <c r="EE204" i="84"/>
  <c r="CE204" i="84"/>
  <c r="CJ204" i="84"/>
  <c r="AE204" i="84"/>
  <c r="DD204" i="84"/>
  <c r="CF204" i="84"/>
  <c r="DX204" i="84"/>
  <c r="BU180" i="84"/>
  <c r="BX180" i="84"/>
  <c r="AN180" i="84"/>
  <c r="BK192" i="84"/>
  <c r="Y168" i="84"/>
  <c r="DP192" i="84"/>
  <c r="H168" i="84"/>
  <c r="DC192" i="84"/>
  <c r="DD168" i="84"/>
  <c r="W168" i="84"/>
  <c r="EG192" i="84"/>
  <c r="CA180" i="84"/>
  <c r="CM192" i="84"/>
  <c r="BU168" i="84"/>
  <c r="AT192" i="84"/>
  <c r="AP180" i="84"/>
  <c r="J168" i="84"/>
  <c r="AB192" i="84"/>
  <c r="AX168" i="84"/>
  <c r="BV204" i="84"/>
  <c r="EB204" i="84"/>
  <c r="CU204" i="84"/>
  <c r="BM204" i="84"/>
  <c r="BT204" i="84"/>
  <c r="T204" i="84"/>
  <c r="DY204" i="84"/>
  <c r="BX168" i="84"/>
  <c r="AK180" i="84"/>
  <c r="X180" i="84"/>
  <c r="AO192" i="84"/>
  <c r="DH168" i="84"/>
  <c r="CN192" i="84"/>
  <c r="DC180" i="84"/>
  <c r="BI168" i="84"/>
  <c r="AQ192" i="84"/>
  <c r="DS180" i="84"/>
  <c r="S192" i="84"/>
  <c r="DD180" i="84"/>
  <c r="BT192" i="84"/>
  <c r="DL180" i="84"/>
  <c r="P192" i="84"/>
  <c r="CB168" i="84"/>
  <c r="AV180" i="84"/>
  <c r="CY192" i="84"/>
  <c r="CQ180" i="84"/>
  <c r="DO204" i="84"/>
  <c r="J204" i="84"/>
  <c r="H204" i="84"/>
  <c r="BL204" i="84"/>
  <c r="BR204" i="84"/>
  <c r="BP204" i="84"/>
  <c r="DK204" i="84"/>
  <c r="CQ192" i="84"/>
  <c r="DG180" i="84"/>
  <c r="BR168" i="84"/>
  <c r="Y192" i="84"/>
  <c r="Y180" i="84"/>
  <c r="CZ192" i="84"/>
  <c r="CU168" i="84"/>
  <c r="EI168" i="84"/>
  <c r="I192" i="84"/>
  <c r="CV168" i="84"/>
  <c r="DY192" i="84"/>
  <c r="EH180" i="84"/>
  <c r="R192" i="84"/>
  <c r="CZ168" i="84"/>
  <c r="ED192" i="84"/>
  <c r="AB180" i="84"/>
  <c r="H180" i="84"/>
  <c r="AX192" i="84"/>
  <c r="CY168" i="84"/>
  <c r="DL204" i="84"/>
  <c r="CA204" i="84"/>
  <c r="X204" i="84"/>
  <c r="BW204" i="84"/>
  <c r="AO204" i="84"/>
  <c r="EH204" i="84"/>
  <c r="BB204" i="84"/>
  <c r="CY180" i="84"/>
  <c r="BM192" i="84"/>
  <c r="EG180" i="84"/>
  <c r="DK192" i="84"/>
  <c r="T168" i="84"/>
  <c r="I180" i="84"/>
  <c r="AK168" i="84"/>
  <c r="DO180" i="84"/>
  <c r="CB192" i="84"/>
  <c r="V180" i="84"/>
  <c r="CF192" i="84"/>
  <c r="BM168" i="84"/>
  <c r="BP192" i="84"/>
  <c r="AE168" i="84"/>
  <c r="DW180" i="84"/>
  <c r="BQ168" i="84"/>
  <c r="DO168" i="84"/>
  <c r="BO192" i="84"/>
  <c r="BJ168" i="84"/>
  <c r="BQ204" i="84"/>
  <c r="CV204" i="84"/>
  <c r="AU204" i="84"/>
  <c r="EC204" i="84"/>
  <c r="AN204" i="84"/>
  <c r="P204" i="84"/>
  <c r="EF204" i="84"/>
  <c r="AU168" i="84"/>
  <c r="H192" i="84"/>
  <c r="DC168" i="84"/>
  <c r="DH192" i="84"/>
  <c r="CB180" i="84"/>
  <c r="BN180" i="84"/>
  <c r="AY180" i="84"/>
  <c r="CF168" i="84"/>
  <c r="BS192" i="84"/>
  <c r="AE180" i="84"/>
  <c r="EF192" i="84"/>
  <c r="BS180" i="84"/>
  <c r="DW168" i="84"/>
  <c r="DS168" i="84"/>
  <c r="U192" i="84"/>
  <c r="DH180" i="84"/>
  <c r="CZ180" i="84"/>
  <c r="BN168" i="84"/>
  <c r="CE180" i="84"/>
  <c r="I204" i="84"/>
  <c r="DG204" i="84"/>
  <c r="CR204" i="84"/>
  <c r="CN204" i="84"/>
  <c r="AY204" i="84"/>
  <c r="AK204" i="84"/>
  <c r="ED204" i="84"/>
  <c r="BV168" i="84"/>
  <c r="EH192" i="84"/>
  <c r="BT168" i="84"/>
  <c r="J192" i="84"/>
  <c r="BB180" i="84"/>
  <c r="AB168" i="84"/>
  <c r="CE192" i="84"/>
  <c r="Q180" i="84"/>
  <c r="BV192" i="84"/>
  <c r="BP168" i="84"/>
  <c r="BE192" i="84"/>
  <c r="BE180" i="84"/>
  <c r="BH192" i="84"/>
  <c r="BR180" i="84"/>
  <c r="CR192" i="84"/>
  <c r="BX192" i="84"/>
  <c r="CA168" i="84"/>
  <c r="CJ192" i="84"/>
  <c r="V192" i="84"/>
  <c r="CM204" i="84"/>
  <c r="AX204" i="84"/>
  <c r="AQ204" i="84"/>
  <c r="S204" i="84"/>
  <c r="BI204" i="84"/>
  <c r="BF204" i="84"/>
  <c r="V204" i="84"/>
  <c r="BL180" i="84"/>
  <c r="AH192" i="84"/>
  <c r="T180" i="84"/>
  <c r="T192" i="84"/>
  <c r="CI168" i="84"/>
  <c r="AU180" i="84"/>
  <c r="CV192" i="84"/>
  <c r="DK180" i="84"/>
  <c r="DO192" i="84"/>
  <c r="DP180" i="84"/>
  <c r="BL192" i="84"/>
  <c r="W180" i="84"/>
  <c r="CQ168" i="84"/>
  <c r="BO168" i="84"/>
  <c r="BA180" i="84"/>
  <c r="BF192" i="84"/>
  <c r="U180" i="84"/>
  <c r="AV168" i="84"/>
  <c r="CU180" i="84"/>
  <c r="R204" i="84"/>
  <c r="AH204" i="84"/>
  <c r="EG204" i="84"/>
  <c r="BA204" i="84"/>
  <c r="W204" i="84"/>
  <c r="DC204" i="84"/>
  <c r="CQ204" i="84"/>
  <c r="AZ168" i="84"/>
  <c r="BJ192" i="84"/>
  <c r="U168" i="84"/>
  <c r="AZ180" i="84"/>
  <c r="J180" i="84"/>
  <c r="X168" i="84"/>
  <c r="AU192" i="84"/>
  <c r="Q168" i="84"/>
  <c r="CU192" i="84"/>
  <c r="CJ168" i="84"/>
  <c r="BI192" i="84"/>
  <c r="BW192" i="84"/>
  <c r="BG180" i="84"/>
  <c r="EC192" i="84"/>
  <c r="CM168" i="84"/>
  <c r="BQ180" i="84"/>
  <c r="AH180" i="84"/>
  <c r="DX192" i="84"/>
  <c r="AN192" i="84"/>
  <c r="DH204" i="84"/>
  <c r="BE204" i="84"/>
  <c r="BX204" i="84"/>
  <c r="AZ204" i="84"/>
  <c r="AT204" i="84"/>
  <c r="DW204" i="84"/>
  <c r="DP204" i="84"/>
  <c r="CN168" i="84"/>
  <c r="CO168" i="84" s="1"/>
  <c r="DD192" i="84"/>
  <c r="BO180" i="84"/>
  <c r="I168" i="84"/>
  <c r="BU192" i="84"/>
  <c r="DT168" i="84"/>
  <c r="EE192" i="84"/>
  <c r="CM180" i="84"/>
  <c r="CR180" i="84"/>
  <c r="DP168" i="84"/>
  <c r="DG192" i="84"/>
  <c r="BA192" i="84"/>
  <c r="AW180" i="84"/>
  <c r="AY192" i="84"/>
  <c r="S180" i="84"/>
  <c r="CI192" i="84"/>
  <c r="AQ180" i="84"/>
  <c r="CF180" i="84"/>
  <c r="CY204" i="84"/>
  <c r="DS204" i="84"/>
  <c r="CB204" i="84"/>
  <c r="CC204" i="84" s="1"/>
  <c r="CI204" i="84"/>
  <c r="BK204" i="84"/>
  <c r="Q204" i="84"/>
  <c r="BN204" i="84"/>
  <c r="AI345" i="84"/>
  <c r="AC117" i="84"/>
  <c r="FJ30" i="84"/>
  <c r="F41" i="31" s="1"/>
  <c r="FN337" i="84"/>
  <c r="AL229" i="84"/>
  <c r="Z229" i="84"/>
  <c r="FH22" i="84"/>
  <c r="E33" i="31" s="1"/>
  <c r="FJ20" i="84"/>
  <c r="F31" i="31" s="1"/>
  <c r="FN22" i="84"/>
  <c r="H33" i="31" s="1"/>
  <c r="FL22" i="84"/>
  <c r="G33" i="31" s="1"/>
  <c r="Z18" i="84"/>
  <c r="FH8" i="84"/>
  <c r="E19" i="31" s="1"/>
  <c r="DZ215" i="84"/>
  <c r="DE106" i="84"/>
  <c r="BD117" i="44" s="1"/>
  <c r="D436" i="84"/>
  <c r="F435" i="84"/>
  <c r="A435" i="84" s="1"/>
  <c r="DE167" i="84"/>
  <c r="Z203" i="84"/>
  <c r="FF167" i="84"/>
  <c r="AC191" i="84"/>
  <c r="FF248" i="84"/>
  <c r="FK248" i="84"/>
  <c r="AC34" i="84"/>
  <c r="FN253" i="84"/>
  <c r="DM34" i="84"/>
  <c r="R45" i="32" s="1"/>
  <c r="EO120" i="84"/>
  <c r="FK336" i="84"/>
  <c r="Z348" i="84"/>
  <c r="FH119" i="84"/>
  <c r="AF119" i="84"/>
  <c r="FO347" i="84"/>
  <c r="FM238" i="84"/>
  <c r="DM226" i="84"/>
  <c r="AL117" i="84"/>
  <c r="FK31" i="84"/>
  <c r="L42" i="31" s="1"/>
  <c r="FO117" i="84"/>
  <c r="AC30" i="84"/>
  <c r="FI237" i="84"/>
  <c r="FP337" i="84"/>
  <c r="DM19" i="84"/>
  <c r="R30" i="32" s="1"/>
  <c r="FQ6" i="84"/>
  <c r="O17" i="31" s="1"/>
  <c r="FO8" i="84"/>
  <c r="N19" i="31" s="1"/>
  <c r="AI179" i="84"/>
  <c r="DI203" i="84"/>
  <c r="Z191" i="84"/>
  <c r="FQ167" i="84"/>
  <c r="AR179" i="84"/>
  <c r="FP167" i="84"/>
  <c r="AC179" i="84"/>
  <c r="FN127" i="84"/>
  <c r="DE32" i="84"/>
  <c r="BD43" i="44" s="1"/>
  <c r="FQ33" i="84"/>
  <c r="O44" i="31" s="1"/>
  <c r="FN333" i="84"/>
  <c r="AI237" i="84"/>
  <c r="AC337" i="84"/>
  <c r="AC20" i="84"/>
  <c r="EU335" i="84"/>
  <c r="FI224" i="84"/>
  <c r="FJ228" i="84"/>
  <c r="DQ7" i="84"/>
  <c r="H18" i="32" s="1"/>
  <c r="FI7" i="84"/>
  <c r="K18" i="31" s="1"/>
  <c r="AL9" i="84"/>
  <c r="AF20" i="60" s="1"/>
  <c r="DI215" i="84"/>
  <c r="DZ106" i="84"/>
  <c r="DA167" i="84"/>
  <c r="FH167" i="84"/>
  <c r="CK167" i="84"/>
  <c r="K179" i="84"/>
  <c r="CS191" i="84"/>
  <c r="FD1561" i="84"/>
  <c r="FD1560" i="84"/>
  <c r="Z94" i="84"/>
  <c r="DM433" i="84"/>
  <c r="CS94" i="84"/>
  <c r="AL105" i="44" s="1"/>
  <c r="CK82" i="84"/>
  <c r="Z93" i="44" s="1"/>
  <c r="DA421" i="84"/>
  <c r="FI409" i="84"/>
  <c r="DI409" i="84"/>
  <c r="CS409" i="84"/>
  <c r="U95" i="84"/>
  <c r="K106" i="60" s="1"/>
  <c r="FI289" i="84"/>
  <c r="BM95" i="84"/>
  <c r="Q106" i="31" s="1"/>
  <c r="K79" i="84"/>
  <c r="FQ79" i="84"/>
  <c r="O90" i="31" s="1"/>
  <c r="CG79" i="84"/>
  <c r="T90" i="44" s="1"/>
  <c r="CE278" i="84"/>
  <c r="AU278" i="84"/>
  <c r="CI386" i="84"/>
  <c r="AK278" i="84"/>
  <c r="BJ278" i="84"/>
  <c r="DW386" i="84"/>
  <c r="CB386" i="84"/>
  <c r="CV386" i="84"/>
  <c r="CJ386" i="84"/>
  <c r="BS278" i="84"/>
  <c r="DO386" i="84"/>
  <c r="R386" i="84"/>
  <c r="CN386" i="84"/>
  <c r="BS266" i="84"/>
  <c r="AE266" i="84"/>
  <c r="AK266" i="84"/>
  <c r="K385" i="84"/>
  <c r="FM385" i="84"/>
  <c r="BL266" i="84"/>
  <c r="BX266" i="84"/>
  <c r="BY70" i="84"/>
  <c r="H81" i="44" s="1"/>
  <c r="BU266" i="84"/>
  <c r="FF70" i="84"/>
  <c r="M81" i="32" s="1"/>
  <c r="FJ385" i="84"/>
  <c r="FQ70" i="84"/>
  <c r="O81" i="31" s="1"/>
  <c r="FI385" i="84"/>
  <c r="K384" i="84"/>
  <c r="CW156" i="84"/>
  <c r="CG384" i="84"/>
  <c r="S71" i="84"/>
  <c r="V71" i="84"/>
  <c r="J71" i="84"/>
  <c r="I82" i="30" s="1"/>
  <c r="DK71" i="84"/>
  <c r="O82" i="32" s="1"/>
  <c r="CC68" i="84"/>
  <c r="N79" i="44" s="1"/>
  <c r="CS383" i="84"/>
  <c r="DM264" i="84"/>
  <c r="Z155" i="84"/>
  <c r="AF264" i="84"/>
  <c r="FM154" i="84"/>
  <c r="DU263" i="84"/>
  <c r="FM382" i="84"/>
  <c r="CK154" i="84"/>
  <c r="FN275" i="84"/>
  <c r="DM275" i="84"/>
  <c r="DU154" i="84"/>
  <c r="AI66" i="84"/>
  <c r="CS285" i="84"/>
  <c r="DI274" i="84"/>
  <c r="Z66" i="84"/>
  <c r="DU285" i="84"/>
  <c r="CS66" i="84"/>
  <c r="AL77" i="44" s="1"/>
  <c r="FH153" i="84"/>
  <c r="CS153" i="84"/>
  <c r="FM274" i="84"/>
  <c r="CK152" i="84"/>
  <c r="CG273" i="84"/>
  <c r="K67" i="84"/>
  <c r="FP273" i="84"/>
  <c r="CG151" i="84"/>
  <c r="AK374" i="84"/>
  <c r="CY374" i="84"/>
  <c r="AV374" i="84"/>
  <c r="BI374" i="84"/>
  <c r="DW374" i="84"/>
  <c r="CC58" i="84"/>
  <c r="N69" i="44" s="1"/>
  <c r="BV59" i="84"/>
  <c r="AA70" i="31" s="1"/>
  <c r="BY57" i="84"/>
  <c r="H68" i="44" s="1"/>
  <c r="FF409" i="84"/>
  <c r="FD1545" i="84"/>
  <c r="BJ71" i="84"/>
  <c r="CF278" i="84"/>
  <c r="Q278" i="84"/>
  <c r="CF386" i="84"/>
  <c r="CM278" i="84"/>
  <c r="BR278" i="84"/>
  <c r="CA278" i="84"/>
  <c r="P386" i="84"/>
  <c r="S278" i="84"/>
  <c r="DG386" i="84"/>
  <c r="BS386" i="84"/>
  <c r="CR386" i="84"/>
  <c r="DT71" i="84"/>
  <c r="J82" i="43" s="1"/>
  <c r="BX386" i="84"/>
  <c r="DH266" i="84"/>
  <c r="BR266" i="84"/>
  <c r="W266" i="84"/>
  <c r="I266" i="84"/>
  <c r="FK385" i="84"/>
  <c r="BH71" i="84"/>
  <c r="T82" i="58" s="1"/>
  <c r="BR71" i="84"/>
  <c r="Y82" i="31" s="1"/>
  <c r="DG71" i="84"/>
  <c r="BG82" i="44" s="1"/>
  <c r="AT71" i="84"/>
  <c r="FK384" i="84"/>
  <c r="CU71" i="84"/>
  <c r="AO82" i="44" s="1"/>
  <c r="FK155" i="84"/>
  <c r="DQ383" i="84"/>
  <c r="FN383" i="84"/>
  <c r="DI154" i="84"/>
  <c r="AL66" i="84"/>
  <c r="CG153" i="84"/>
  <c r="AF151" i="84"/>
  <c r="V374" i="84"/>
  <c r="CN374" i="84"/>
  <c r="DO374" i="84"/>
  <c r="AU374" i="84"/>
  <c r="BM59" i="84"/>
  <c r="Q70" i="31" s="1"/>
  <c r="FM277" i="84"/>
  <c r="AX59" i="84"/>
  <c r="S70" i="29" s="1"/>
  <c r="U59" i="84"/>
  <c r="K70" i="60" s="1"/>
  <c r="BU59" i="84"/>
  <c r="U70" i="31" s="1"/>
  <c r="DA277" i="84"/>
  <c r="BO59" i="84"/>
  <c r="R70" i="31" s="1"/>
  <c r="DW59" i="84"/>
  <c r="G70" i="43" s="1"/>
  <c r="FB1571" i="84"/>
  <c r="FC1571" i="84" s="1"/>
  <c r="FD1571" i="84" s="1"/>
  <c r="A1571" i="84"/>
  <c r="B1582" i="84"/>
  <c r="AL82" i="84"/>
  <c r="CC82" i="84"/>
  <c r="N93" i="44" s="1"/>
  <c r="DE433" i="84"/>
  <c r="R95" i="84"/>
  <c r="AK106" i="60" s="1"/>
  <c r="A1566" i="84"/>
  <c r="B1577" i="84"/>
  <c r="FB1566" i="84"/>
  <c r="FC1566" i="84" s="1"/>
  <c r="DZ301" i="84"/>
  <c r="Z313" i="84"/>
  <c r="AV71" i="84"/>
  <c r="Y82" i="29" s="1"/>
  <c r="DO278" i="84"/>
  <c r="W386" i="84"/>
  <c r="BV278" i="84"/>
  <c r="AK71" i="84"/>
  <c r="CQ278" i="84"/>
  <c r="BK278" i="84"/>
  <c r="DH386" i="84"/>
  <c r="BO386" i="84"/>
  <c r="AZ278" i="84"/>
  <c r="BX71" i="84"/>
  <c r="G82" i="44" s="1"/>
  <c r="W278" i="84"/>
  <c r="S386" i="84"/>
  <c r="CZ278" i="84"/>
  <c r="J278" i="84"/>
  <c r="DC266" i="84"/>
  <c r="BM266" i="84"/>
  <c r="CI266" i="84"/>
  <c r="BT266" i="84"/>
  <c r="Y266" i="84"/>
  <c r="AB266" i="84"/>
  <c r="DT266" i="84"/>
  <c r="EI266" i="84"/>
  <c r="BY384" i="84"/>
  <c r="AZ71" i="84"/>
  <c r="U82" i="29" s="1"/>
  <c r="FL384" i="84"/>
  <c r="BP71" i="84"/>
  <c r="X82" i="31" s="1"/>
  <c r="AI156" i="84"/>
  <c r="AN71" i="84"/>
  <c r="AB82" i="29" s="1"/>
  <c r="DW71" i="84"/>
  <c r="G82" i="43" s="1"/>
  <c r="CO264" i="84"/>
  <c r="FI264" i="84"/>
  <c r="CW382" i="84"/>
  <c r="FI154" i="84"/>
  <c r="FM275" i="84"/>
  <c r="AC153" i="84"/>
  <c r="FM273" i="84"/>
  <c r="CS272" i="84"/>
  <c r="CE374" i="84"/>
  <c r="BJ374" i="84"/>
  <c r="BL374" i="84"/>
  <c r="BW374" i="84"/>
  <c r="DD71" i="84"/>
  <c r="BC82" i="44" s="1"/>
  <c r="CI59" i="84"/>
  <c r="W70" i="44" s="1"/>
  <c r="Q59" i="84"/>
  <c r="AI70" i="60" s="1"/>
  <c r="DT59" i="84"/>
  <c r="FL277" i="84"/>
  <c r="AF277" i="84"/>
  <c r="CJ59" i="84"/>
  <c r="Y70" i="44" s="1"/>
  <c r="DA265" i="84"/>
  <c r="FD1563" i="84"/>
  <c r="FH94" i="84"/>
  <c r="E105" i="31" s="1"/>
  <c r="FL94" i="84"/>
  <c r="G105" i="31" s="1"/>
  <c r="AF94" i="84"/>
  <c r="AL433" i="84"/>
  <c r="FH82" i="84"/>
  <c r="E93" i="31" s="1"/>
  <c r="Z82" i="84"/>
  <c r="FI433" i="84"/>
  <c r="FN94" i="84"/>
  <c r="H105" i="31" s="1"/>
  <c r="FQ82" i="84"/>
  <c r="O93" i="31" s="1"/>
  <c r="DQ409" i="84"/>
  <c r="FF421" i="84"/>
  <c r="FQ409" i="84"/>
  <c r="DI421" i="84"/>
  <c r="DQ397" i="84"/>
  <c r="I95" i="84"/>
  <c r="DA301" i="84"/>
  <c r="AC313" i="84"/>
  <c r="AW95" i="84"/>
  <c r="Z106" i="29" s="1"/>
  <c r="AL287" i="84"/>
  <c r="FJ287" i="84"/>
  <c r="DU79" i="84"/>
  <c r="K90" i="43" s="1"/>
  <c r="FK79" i="84"/>
  <c r="L90" i="31" s="1"/>
  <c r="FN79" i="84"/>
  <c r="H90" i="31" s="1"/>
  <c r="FO79" i="84"/>
  <c r="N90" i="31" s="1"/>
  <c r="J386" i="84"/>
  <c r="BX278" i="84"/>
  <c r="BQ386" i="84"/>
  <c r="CY71" i="84"/>
  <c r="AU82" i="44" s="1"/>
  <c r="AW71" i="84"/>
  <c r="Z82" i="29" s="1"/>
  <c r="BN278" i="84"/>
  <c r="BT386" i="84"/>
  <c r="EI386" i="84"/>
  <c r="I278" i="84"/>
  <c r="R278" i="84"/>
  <c r="BN386" i="84"/>
  <c r="DT386" i="84"/>
  <c r="CV278" i="84"/>
  <c r="DW266" i="84"/>
  <c r="AZ266" i="84"/>
  <c r="CA266" i="84"/>
  <c r="DU385" i="84"/>
  <c r="DD266" i="84"/>
  <c r="DL266" i="84"/>
  <c r="DK266" i="84"/>
  <c r="FL385" i="84"/>
  <c r="BJ266" i="84"/>
  <c r="CK70" i="84"/>
  <c r="Z81" i="44" s="1"/>
  <c r="CZ266" i="84"/>
  <c r="S266" i="84"/>
  <c r="FH70" i="84"/>
  <c r="E81" i="31" s="1"/>
  <c r="FP385" i="84"/>
  <c r="DA384" i="84"/>
  <c r="AC69" i="84"/>
  <c r="AI69" i="84"/>
  <c r="FN156" i="84"/>
  <c r="CC384" i="84"/>
  <c r="DE69" i="84"/>
  <c r="BD80" i="44" s="1"/>
  <c r="I71" i="84"/>
  <c r="BV71" i="84"/>
  <c r="AA82" i="31" s="1"/>
  <c r="DU156" i="84"/>
  <c r="CI71" i="84"/>
  <c r="W82" i="44" s="1"/>
  <c r="BE71" i="84"/>
  <c r="Q82" i="58" s="1"/>
  <c r="FL155" i="84"/>
  <c r="FH68" i="84"/>
  <c r="E79" i="31" s="1"/>
  <c r="FL68" i="84"/>
  <c r="G79" i="31" s="1"/>
  <c r="CK383" i="84"/>
  <c r="FK276" i="84"/>
  <c r="DI264" i="84"/>
  <c r="AF383" i="84"/>
  <c r="AI382" i="84"/>
  <c r="CS154" i="84"/>
  <c r="FP275" i="84"/>
  <c r="FJ382" i="84"/>
  <c r="K382" i="84"/>
  <c r="FK275" i="84"/>
  <c r="AF382" i="84"/>
  <c r="CK66" i="84"/>
  <c r="Z77" i="44" s="1"/>
  <c r="CG381" i="84"/>
  <c r="DM274" i="84"/>
  <c r="CC153" i="84"/>
  <c r="FJ274" i="84"/>
  <c r="BY381" i="84"/>
  <c r="CW381" i="84"/>
  <c r="FF66" i="84"/>
  <c r="M77" i="32" s="1"/>
  <c r="FI285" i="84"/>
  <c r="FO285" i="84"/>
  <c r="AL381" i="84"/>
  <c r="FQ274" i="84"/>
  <c r="CK273" i="84"/>
  <c r="BY152" i="84"/>
  <c r="FQ67" i="84"/>
  <c r="O78" i="31" s="1"/>
  <c r="CK67" i="84"/>
  <c r="Z78" i="44" s="1"/>
  <c r="CC273" i="84"/>
  <c r="K152" i="84"/>
  <c r="DA151" i="84"/>
  <c r="CW151" i="84"/>
  <c r="FM272" i="84"/>
  <c r="DM272" i="84"/>
  <c r="DG374" i="84"/>
  <c r="CR374" i="84"/>
  <c r="W374" i="84"/>
  <c r="BP59" i="84"/>
  <c r="X70" i="31" s="1"/>
  <c r="BK59" i="84"/>
  <c r="DQ57" i="84"/>
  <c r="H68" i="32" s="1"/>
  <c r="CW57" i="84"/>
  <c r="AR68" i="44" s="1"/>
  <c r="CG289" i="84"/>
  <c r="CW94" i="84"/>
  <c r="AR105" i="44" s="1"/>
  <c r="BC82" i="84"/>
  <c r="N93" i="58" s="1"/>
  <c r="BC94" i="84"/>
  <c r="N105" i="58" s="1"/>
  <c r="AR94" i="84"/>
  <c r="H105" i="58" s="1"/>
  <c r="DM82" i="84"/>
  <c r="R93" i="32" s="1"/>
  <c r="AR82" i="84"/>
  <c r="H93" i="58" s="1"/>
  <c r="BY82" i="84"/>
  <c r="H93" i="44" s="1"/>
  <c r="DA409" i="84"/>
  <c r="FJ397" i="84"/>
  <c r="BY397" i="84"/>
  <c r="CO409" i="84"/>
  <c r="CG397" i="84"/>
  <c r="FM397" i="84"/>
  <c r="AR397" i="84"/>
  <c r="FQ397" i="84"/>
  <c r="BK95" i="84"/>
  <c r="BJ95" i="84"/>
  <c r="AH95" i="84"/>
  <c r="FI313" i="84"/>
  <c r="CB95" i="84"/>
  <c r="M106" i="44" s="1"/>
  <c r="FL287" i="84"/>
  <c r="CK287" i="84"/>
  <c r="Z287" i="84"/>
  <c r="FF79" i="84"/>
  <c r="M90" i="32" s="1"/>
  <c r="AC79" i="84"/>
  <c r="BJ386" i="84"/>
  <c r="AT278" i="84"/>
  <c r="CU278" i="84"/>
  <c r="BT278" i="84"/>
  <c r="Y71" i="84"/>
  <c r="AO71" i="84"/>
  <c r="AC82" i="29" s="1"/>
  <c r="BU278" i="84"/>
  <c r="AW386" i="84"/>
  <c r="P278" i="84"/>
  <c r="AB386" i="84"/>
  <c r="AZ386" i="84"/>
  <c r="H278" i="84"/>
  <c r="CN266" i="84"/>
  <c r="X266" i="84"/>
  <c r="H266" i="84"/>
  <c r="CQ266" i="84"/>
  <c r="BO266" i="84"/>
  <c r="AI385" i="84"/>
  <c r="DE70" i="84"/>
  <c r="BD81" i="44" s="1"/>
  <c r="P266" i="84"/>
  <c r="BY385" i="84"/>
  <c r="AH71" i="84"/>
  <c r="AL69" i="84"/>
  <c r="FN69" i="84"/>
  <c r="H80" i="31" s="1"/>
  <c r="DI384" i="84"/>
  <c r="BC69" i="84"/>
  <c r="N80" i="58" s="1"/>
  <c r="DE156" i="84"/>
  <c r="DU69" i="84"/>
  <c r="K80" i="43" s="1"/>
  <c r="W71" i="84"/>
  <c r="FP156" i="84"/>
  <c r="DL71" i="84"/>
  <c r="Q82" i="32" s="1"/>
  <c r="AE71" i="84"/>
  <c r="FM69" i="84"/>
  <c r="M80" i="31" s="1"/>
  <c r="BQ71" i="84"/>
  <c r="S82" i="31" s="1"/>
  <c r="AL383" i="84"/>
  <c r="DI155" i="84"/>
  <c r="CW155" i="84"/>
  <c r="FK383" i="84"/>
  <c r="CK264" i="84"/>
  <c r="CK68" i="84"/>
  <c r="Z79" i="44" s="1"/>
  <c r="BY264" i="84"/>
  <c r="AI383" i="84"/>
  <c r="BY154" i="84"/>
  <c r="K275" i="84"/>
  <c r="CG275" i="84"/>
  <c r="DE382" i="84"/>
  <c r="DE154" i="84"/>
  <c r="CC154" i="84"/>
  <c r="DI275" i="84"/>
  <c r="DI382" i="84"/>
  <c r="K66" i="84"/>
  <c r="DI285" i="84"/>
  <c r="CK274" i="84"/>
  <c r="DA285" i="84"/>
  <c r="AF274" i="84"/>
  <c r="FK67" i="84"/>
  <c r="L78" i="31" s="1"/>
  <c r="DE285" i="84"/>
  <c r="FQ153" i="84"/>
  <c r="DI66" i="84"/>
  <c r="BJ77" i="44" s="1"/>
  <c r="Z381" i="84"/>
  <c r="FO152" i="84"/>
  <c r="CW273" i="84"/>
  <c r="DQ273" i="84"/>
  <c r="DU67" i="84"/>
  <c r="K78" i="43" s="1"/>
  <c r="Z273" i="84"/>
  <c r="K151" i="84"/>
  <c r="FJ272" i="84"/>
  <c r="FF151" i="84"/>
  <c r="AI151" i="84"/>
  <c r="FP272" i="84"/>
  <c r="DI151" i="84"/>
  <c r="DD374" i="84"/>
  <c r="BP374" i="84"/>
  <c r="CI374" i="84"/>
  <c r="AB59" i="84"/>
  <c r="M70" i="60" s="1"/>
  <c r="FK58" i="84"/>
  <c r="L69" i="31" s="1"/>
  <c r="V59" i="84"/>
  <c r="FO94" i="84"/>
  <c r="N105" i="31" s="1"/>
  <c r="K82" i="84"/>
  <c r="Z409" i="84"/>
  <c r="Z421" i="84"/>
  <c r="BC421" i="84"/>
  <c r="FO409" i="84"/>
  <c r="FL421" i="84"/>
  <c r="CC397" i="84"/>
  <c r="BY409" i="84"/>
  <c r="CY95" i="84"/>
  <c r="AU106" i="44" s="1"/>
  <c r="AT95" i="84"/>
  <c r="AU95" i="84"/>
  <c r="X106" i="29" s="1"/>
  <c r="DE287" i="84"/>
  <c r="BY79" i="84"/>
  <c r="H90" i="44" s="1"/>
  <c r="CI278" i="84"/>
  <c r="DS386" i="84"/>
  <c r="DP278" i="84"/>
  <c r="DK386" i="84"/>
  <c r="BW386" i="84"/>
  <c r="DH278" i="84"/>
  <c r="AH278" i="84"/>
  <c r="H386" i="84"/>
  <c r="BO278" i="84"/>
  <c r="BP386" i="84"/>
  <c r="CQ386" i="84"/>
  <c r="BL278" i="84"/>
  <c r="BI266" i="84"/>
  <c r="BN266" i="84"/>
  <c r="CE266" i="84"/>
  <c r="BW266" i="84"/>
  <c r="CF266" i="84"/>
  <c r="FQ385" i="84"/>
  <c r="CW385" i="84"/>
  <c r="DU70" i="84"/>
  <c r="K81" i="43" s="1"/>
  <c r="CV266" i="84"/>
  <c r="CV71" i="84"/>
  <c r="CB71" i="84"/>
  <c r="M82" i="44" s="1"/>
  <c r="BY156" i="84"/>
  <c r="CN71" i="84"/>
  <c r="AE82" i="44" s="1"/>
  <c r="AX71" i="84"/>
  <c r="S82" i="29" s="1"/>
  <c r="DI156" i="84"/>
  <c r="FH69" i="84"/>
  <c r="E80" i="31" s="1"/>
  <c r="AC68" i="84"/>
  <c r="AL264" i="84"/>
  <c r="BC68" i="84"/>
  <c r="N79" i="58" s="1"/>
  <c r="Z383" i="84"/>
  <c r="FO68" i="84"/>
  <c r="N79" i="31" s="1"/>
  <c r="CK155" i="84"/>
  <c r="AF154" i="84"/>
  <c r="AC382" i="84"/>
  <c r="DM154" i="84"/>
  <c r="DA153" i="84"/>
  <c r="DU274" i="84"/>
  <c r="CW274" i="84"/>
  <c r="FH274" i="84"/>
  <c r="FF274" i="84"/>
  <c r="DA274" i="84"/>
  <c r="FJ152" i="84"/>
  <c r="FH151" i="84"/>
  <c r="AY374" i="84"/>
  <c r="BQ374" i="84"/>
  <c r="CM374" i="84"/>
  <c r="DO59" i="84"/>
  <c r="E70" i="32" s="1"/>
  <c r="CM59" i="84"/>
  <c r="AC70" i="44" s="1"/>
  <c r="S59" i="84"/>
  <c r="DM373" i="84"/>
  <c r="AE59" i="84"/>
  <c r="W59" i="84"/>
  <c r="DE94" i="84"/>
  <c r="BD105" i="44" s="1"/>
  <c r="K94" i="84"/>
  <c r="DQ433" i="84"/>
  <c r="DQ94" i="84"/>
  <c r="H105" i="32" s="1"/>
  <c r="K409" i="84"/>
  <c r="FL397" i="84"/>
  <c r="AF409" i="84"/>
  <c r="BG95" i="84"/>
  <c r="S106" i="58" s="1"/>
  <c r="CO301" i="84"/>
  <c r="CQ95" i="84"/>
  <c r="AI106" i="44" s="1"/>
  <c r="W95" i="84"/>
  <c r="BM278" i="84"/>
  <c r="BK386" i="84"/>
  <c r="R71" i="84"/>
  <c r="AK82" i="60" s="1"/>
  <c r="T278" i="84"/>
  <c r="BR386" i="84"/>
  <c r="CM386" i="84"/>
  <c r="DL278" i="84"/>
  <c r="AX386" i="84"/>
  <c r="DD278" i="84"/>
  <c r="CN278" i="84"/>
  <c r="BU386" i="84"/>
  <c r="BA71" i="84"/>
  <c r="K82" i="58" s="1"/>
  <c r="U266" i="84"/>
  <c r="AY266" i="84"/>
  <c r="AU266" i="84"/>
  <c r="J266" i="84"/>
  <c r="CR266" i="84"/>
  <c r="CY266" i="84"/>
  <c r="AP71" i="84"/>
  <c r="E82" i="58" s="1"/>
  <c r="BG71" i="84"/>
  <c r="S82" i="58" s="1"/>
  <c r="BB71" i="84"/>
  <c r="M82" i="58" s="1"/>
  <c r="FL69" i="84"/>
  <c r="G80" i="31" s="1"/>
  <c r="CW383" i="84"/>
  <c r="K383" i="84"/>
  <c r="DU155" i="84"/>
  <c r="FN154" i="84"/>
  <c r="FO274" i="84"/>
  <c r="BY153" i="84"/>
  <c r="AL274" i="84"/>
  <c r="FL273" i="84"/>
  <c r="FM151" i="84"/>
  <c r="BT374" i="84"/>
  <c r="CA374" i="84"/>
  <c r="U374" i="84"/>
  <c r="T374" i="84"/>
  <c r="BN374" i="84"/>
  <c r="AZ59" i="84"/>
  <c r="U70" i="29" s="1"/>
  <c r="FF277" i="84"/>
  <c r="DI373" i="84"/>
  <c r="BU95" i="84"/>
  <c r="U106" i="31" s="1"/>
  <c r="FL289" i="84"/>
  <c r="CN95" i="84"/>
  <c r="AE106" i="44" s="1"/>
  <c r="X386" i="84"/>
  <c r="AT386" i="84"/>
  <c r="AH386" i="84"/>
  <c r="BL386" i="84"/>
  <c r="Y278" i="84"/>
  <c r="CE386" i="84"/>
  <c r="BI278" i="84"/>
  <c r="CB278" i="84"/>
  <c r="X278" i="84"/>
  <c r="BW278" i="84"/>
  <c r="AU71" i="84"/>
  <c r="X82" i="29" s="1"/>
  <c r="R266" i="84"/>
  <c r="V266" i="84"/>
  <c r="CU266" i="84"/>
  <c r="AH266" i="84"/>
  <c r="CM266" i="84"/>
  <c r="BN71" i="84"/>
  <c r="W82" i="31" s="1"/>
  <c r="CF71" i="84"/>
  <c r="S82" i="44" s="1"/>
  <c r="BI71" i="84"/>
  <c r="BS71" i="84"/>
  <c r="T82" i="31" s="1"/>
  <c r="K264" i="84"/>
  <c r="FF383" i="84"/>
  <c r="FM68" i="84"/>
  <c r="M79" i="31" s="1"/>
  <c r="DE155" i="84"/>
  <c r="DE275" i="84"/>
  <c r="FI275" i="84"/>
  <c r="DA275" i="84"/>
  <c r="FQ275" i="84"/>
  <c r="DI153" i="84"/>
  <c r="FK272" i="84"/>
  <c r="AL272" i="84"/>
  <c r="BY272" i="84"/>
  <c r="CK151" i="84"/>
  <c r="P374" i="84"/>
  <c r="BX374" i="84"/>
  <c r="AZ374" i="84"/>
  <c r="BK374" i="84"/>
  <c r="BS59" i="84"/>
  <c r="T70" i="31" s="1"/>
  <c r="AV59" i="84"/>
  <c r="Y70" i="29" s="1"/>
  <c r="CE59" i="84"/>
  <c r="Q70" i="44" s="1"/>
  <c r="CQ59" i="84"/>
  <c r="AI70" i="44" s="1"/>
  <c r="CK58" i="84"/>
  <c r="Z69" i="44" s="1"/>
  <c r="A1574" i="84"/>
  <c r="FB1574" i="84"/>
  <c r="FC1574" i="84" s="1"/>
  <c r="FD1574" i="84" s="1"/>
  <c r="B1585" i="84"/>
  <c r="CM302" i="84"/>
  <c r="BK314" i="84"/>
  <c r="EE302" i="84"/>
  <c r="CZ302" i="84"/>
  <c r="BR302" i="84"/>
  <c r="BS302" i="84"/>
  <c r="DS314" i="84"/>
  <c r="H302" i="84"/>
  <c r="DO314" i="84"/>
  <c r="BB302" i="84"/>
  <c r="AV302" i="84"/>
  <c r="P314" i="84"/>
  <c r="X302" i="84"/>
  <c r="BP302" i="84"/>
  <c r="CI314" i="84"/>
  <c r="BJ230" i="84"/>
  <c r="EK230" i="84"/>
  <c r="V230" i="84"/>
  <c r="BL230" i="84"/>
  <c r="BL242" i="84"/>
  <c r="AU242" i="84"/>
  <c r="CM254" i="84"/>
  <c r="BQ254" i="84"/>
  <c r="CU254" i="84"/>
  <c r="AH314" i="84"/>
  <c r="EG302" i="84"/>
  <c r="AH302" i="84"/>
  <c r="S302" i="84"/>
  <c r="CZ314" i="84"/>
  <c r="Y314" i="84"/>
  <c r="BW302" i="84"/>
  <c r="BA302" i="84"/>
  <c r="BQ314" i="84"/>
  <c r="DP314" i="84"/>
  <c r="I302" i="84"/>
  <c r="EE314" i="84"/>
  <c r="AY302" i="84"/>
  <c r="BF314" i="84"/>
  <c r="AU230" i="84"/>
  <c r="EJ230" i="84"/>
  <c r="Q230" i="84"/>
  <c r="AT230" i="84"/>
  <c r="P230" i="84"/>
  <c r="BS242" i="84"/>
  <c r="DK242" i="84"/>
  <c r="CR254" i="84"/>
  <c r="CF254" i="84"/>
  <c r="H254" i="84"/>
  <c r="DG254" i="84"/>
  <c r="BF302" i="84"/>
  <c r="AW314" i="84"/>
  <c r="BX302" i="84"/>
  <c r="DY302" i="84"/>
  <c r="T302" i="84"/>
  <c r="CA314" i="84"/>
  <c r="AU302" i="84"/>
  <c r="DD302" i="84"/>
  <c r="BP314" i="84"/>
  <c r="DW302" i="84"/>
  <c r="DC314" i="84"/>
  <c r="AK314" i="84"/>
  <c r="BI302" i="84"/>
  <c r="AX314" i="84"/>
  <c r="BV230" i="84"/>
  <c r="BQ230" i="84"/>
  <c r="AB230" i="84"/>
  <c r="DL230" i="84"/>
  <c r="BP230" i="84"/>
  <c r="AX242" i="84"/>
  <c r="H242" i="84"/>
  <c r="EQ242" i="84"/>
  <c r="BM242" i="84"/>
  <c r="U242" i="84"/>
  <c r="BT242" i="84"/>
  <c r="AX254" i="84"/>
  <c r="DO254" i="84"/>
  <c r="CJ254" i="84"/>
  <c r="Q254" i="84"/>
  <c r="DS302" i="84"/>
  <c r="CV302" i="84"/>
  <c r="CE302" i="84"/>
  <c r="X314" i="84"/>
  <c r="BX314" i="84"/>
  <c r="EH302" i="84"/>
  <c r="EC302" i="84"/>
  <c r="EB302" i="84"/>
  <c r="AE314" i="84"/>
  <c r="BE314" i="84"/>
  <c r="AT302" i="84"/>
  <c r="V314" i="84"/>
  <c r="CR314" i="84"/>
  <c r="AX230" i="84"/>
  <c r="AH230" i="84"/>
  <c r="X242" i="84"/>
  <c r="BV242" i="84"/>
  <c r="AK242" i="84"/>
  <c r="S242" i="84"/>
  <c r="EK242" i="84"/>
  <c r="J242" i="84"/>
  <c r="CV254" i="84"/>
  <c r="BR254" i="84"/>
  <c r="DS254" i="84"/>
  <c r="AE254" i="84"/>
  <c r="AN302" i="84"/>
  <c r="CA302" i="84"/>
  <c r="CY302" i="84"/>
  <c r="DL314" i="84"/>
  <c r="BU302" i="84"/>
  <c r="EG314" i="84"/>
  <c r="DY314" i="84"/>
  <c r="AN314" i="84"/>
  <c r="T314" i="84"/>
  <c r="CU302" i="84"/>
  <c r="BN302" i="84"/>
  <c r="FI302" i="84" s="1"/>
  <c r="CE314" i="84"/>
  <c r="DK302" i="84"/>
  <c r="DO230" i="84"/>
  <c r="I230" i="84"/>
  <c r="BS230" i="84"/>
  <c r="EM242" i="84"/>
  <c r="BJ242" i="84"/>
  <c r="BO242" i="84"/>
  <c r="DP242" i="84"/>
  <c r="T254" i="84"/>
  <c r="R254" i="84"/>
  <c r="AV254" i="84"/>
  <c r="P254" i="84"/>
  <c r="BH314" i="84"/>
  <c r="AV314" i="84"/>
  <c r="BQ302" i="84"/>
  <c r="CM314" i="84"/>
  <c r="BJ314" i="84"/>
  <c r="U302" i="84"/>
  <c r="ED302" i="84"/>
  <c r="CB314" i="84"/>
  <c r="P302" i="84"/>
  <c r="Q314" i="84"/>
  <c r="S314" i="84"/>
  <c r="I314" i="84"/>
  <c r="Y230" i="84"/>
  <c r="AK230" i="84"/>
  <c r="EL230" i="84"/>
  <c r="AY242" i="84"/>
  <c r="AH242" i="84"/>
  <c r="AE242" i="84"/>
  <c r="BI242" i="84"/>
  <c r="AZ242" i="84"/>
  <c r="BW254" i="84"/>
  <c r="BV254" i="84"/>
  <c r="AW254" i="84"/>
  <c r="V254" i="84"/>
  <c r="BI254" i="84"/>
  <c r="AE302" i="84"/>
  <c r="AU314" i="84"/>
  <c r="BT302" i="84"/>
  <c r="W314" i="84"/>
  <c r="CR302" i="84"/>
  <c r="CJ314" i="84"/>
  <c r="CF302" i="84"/>
  <c r="CQ302" i="84"/>
  <c r="BL302" i="84"/>
  <c r="AQ314" i="84"/>
  <c r="EC314" i="84"/>
  <c r="CN302" i="84"/>
  <c r="AB314" i="84"/>
  <c r="DT302" i="84"/>
  <c r="DG314" i="84"/>
  <c r="DP230" i="84"/>
  <c r="BR230" i="84"/>
  <c r="EW242" i="84"/>
  <c r="EI242" i="84"/>
  <c r="I242" i="84"/>
  <c r="EN242" i="84"/>
  <c r="BU242" i="84"/>
  <c r="AV242" i="84"/>
  <c r="BN254" i="84"/>
  <c r="DD254" i="84"/>
  <c r="CE254" i="84"/>
  <c r="DK254" i="84"/>
  <c r="BO254" i="84"/>
  <c r="BM254" i="84"/>
  <c r="CZ254" i="84"/>
  <c r="CA254" i="84"/>
  <c r="BT314" i="84"/>
  <c r="J302" i="84"/>
  <c r="DK314" i="84"/>
  <c r="DX314" i="84"/>
  <c r="DH302" i="84"/>
  <c r="ED314" i="84"/>
  <c r="AX302" i="84"/>
  <c r="AZ314" i="84"/>
  <c r="V302" i="84"/>
  <c r="BW314" i="84"/>
  <c r="BI314" i="84"/>
  <c r="AB302" i="84"/>
  <c r="BA314" i="84"/>
  <c r="BU230" i="84"/>
  <c r="DK230" i="84"/>
  <c r="EQ230" i="84"/>
  <c r="T230" i="84"/>
  <c r="V242" i="84"/>
  <c r="T242" i="84"/>
  <c r="BK242" i="84"/>
  <c r="AY254" i="84"/>
  <c r="AB254" i="84"/>
  <c r="J254" i="84"/>
  <c r="AU254" i="84"/>
  <c r="CN254" i="84"/>
  <c r="DW254" i="84"/>
  <c r="W254" i="84"/>
  <c r="X254" i="84"/>
  <c r="BG314" i="84"/>
  <c r="DH314" i="84"/>
  <c r="DL302" i="84"/>
  <c r="CY314" i="84"/>
  <c r="Y302" i="84"/>
  <c r="BB314" i="84"/>
  <c r="CN314" i="84"/>
  <c r="BO302" i="84"/>
  <c r="AO314" i="84"/>
  <c r="AZ302" i="84"/>
  <c r="BU314" i="84"/>
  <c r="DP302" i="84"/>
  <c r="AY314" i="84"/>
  <c r="DD314" i="84"/>
  <c r="CF314" i="84"/>
  <c r="R230" i="84"/>
  <c r="S230" i="84"/>
  <c r="BO230" i="84"/>
  <c r="EN230" i="84"/>
  <c r="BK230" i="84"/>
  <c r="J230" i="84"/>
  <c r="ET242" i="84"/>
  <c r="W242" i="84"/>
  <c r="BN242" i="84"/>
  <c r="EL242" i="84"/>
  <c r="AK254" i="84"/>
  <c r="BJ254" i="84"/>
  <c r="BP254" i="84"/>
  <c r="BK254" i="84"/>
  <c r="DT254" i="84"/>
  <c r="AH254" i="84"/>
  <c r="S254" i="84"/>
  <c r="DW314" i="84"/>
  <c r="BG302" i="84"/>
  <c r="AP314" i="84"/>
  <c r="CV314" i="84"/>
  <c r="BJ302" i="84"/>
  <c r="BK302" i="84"/>
  <c r="BH302" i="84"/>
  <c r="CJ302" i="84"/>
  <c r="BO314" i="84"/>
  <c r="BE302" i="84"/>
  <c r="CU314" i="84"/>
  <c r="AQ302" i="84"/>
  <c r="CB302" i="84"/>
  <c r="AO302" i="84"/>
  <c r="BR314" i="84"/>
  <c r="CQ314" i="84"/>
  <c r="BV302" i="84"/>
  <c r="BS314" i="84"/>
  <c r="EI230" i="84"/>
  <c r="AY230" i="84"/>
  <c r="BT230" i="84"/>
  <c r="W230" i="84"/>
  <c r="Q242" i="84"/>
  <c r="AT242" i="84"/>
  <c r="BP242" i="84"/>
  <c r="DO242" i="84"/>
  <c r="DP254" i="84"/>
  <c r="CY254" i="84"/>
  <c r="BS254" i="84"/>
  <c r="BU254" i="84"/>
  <c r="Y254" i="84"/>
  <c r="DC254" i="84"/>
  <c r="EI254" i="84"/>
  <c r="DT314" i="84"/>
  <c r="AP302" i="84"/>
  <c r="J314" i="84"/>
  <c r="DC302" i="84"/>
  <c r="R314" i="84"/>
  <c r="R302" i="84"/>
  <c r="EF302" i="84"/>
  <c r="DO302" i="84"/>
  <c r="BL314" i="84"/>
  <c r="BV314" i="84"/>
  <c r="FQ314" i="84" s="1"/>
  <c r="AW302" i="84"/>
  <c r="U314" i="84"/>
  <c r="BM302" i="84"/>
  <c r="DG302" i="84"/>
  <c r="EF314" i="84"/>
  <c r="EM230" i="84"/>
  <c r="EW230" i="84"/>
  <c r="DL242" i="84"/>
  <c r="AW230" i="84"/>
  <c r="AV230" i="84"/>
  <c r="H230" i="84"/>
  <c r="AE230" i="84"/>
  <c r="BQ242" i="84"/>
  <c r="AW242" i="84"/>
  <c r="AB242" i="84"/>
  <c r="AC242" i="84" s="1"/>
  <c r="P242" i="84"/>
  <c r="EJ242" i="84"/>
  <c r="BL254" i="84"/>
  <c r="AT254" i="84"/>
  <c r="DL254" i="84"/>
  <c r="CQ254" i="84"/>
  <c r="I254" i="84"/>
  <c r="AZ254" i="84"/>
  <c r="BN314" i="84"/>
  <c r="AT314" i="84"/>
  <c r="DX302" i="84"/>
  <c r="AK302" i="84"/>
  <c r="AL302" i="84" s="1"/>
  <c r="BM314" i="84"/>
  <c r="CI302" i="84"/>
  <c r="Q302" i="84"/>
  <c r="EB314" i="84"/>
  <c r="W302" i="84"/>
  <c r="H314" i="84"/>
  <c r="EH314" i="84"/>
  <c r="BN230" i="84"/>
  <c r="ET230" i="84"/>
  <c r="EU230" i="84" s="1"/>
  <c r="X230" i="84"/>
  <c r="BI230" i="84"/>
  <c r="U230" i="84"/>
  <c r="AZ230" i="84"/>
  <c r="BM230" i="84"/>
  <c r="BR242" i="84"/>
  <c r="Y242" i="84"/>
  <c r="R242" i="84"/>
  <c r="U254" i="84"/>
  <c r="CI254" i="84"/>
  <c r="BT254" i="84"/>
  <c r="BX254" i="84"/>
  <c r="DH254" i="84"/>
  <c r="CB254" i="84"/>
  <c r="AF82" i="84"/>
  <c r="BY433" i="84"/>
  <c r="DZ82" i="84"/>
  <c r="FF82" i="84"/>
  <c r="M93" i="32" s="1"/>
  <c r="FP82" i="84"/>
  <c r="I93" i="31" s="1"/>
  <c r="FP433" i="84"/>
  <c r="DI94" i="84"/>
  <c r="BJ105" i="44" s="1"/>
  <c r="FJ433" i="84"/>
  <c r="CK397" i="84"/>
  <c r="FH409" i="84"/>
  <c r="CO421" i="84"/>
  <c r="AI409" i="84"/>
  <c r="CC409" i="84"/>
  <c r="FH421" i="84"/>
  <c r="DZ409" i="84"/>
  <c r="EE95" i="84"/>
  <c r="O106" i="76" s="1"/>
  <c r="Q95" i="84"/>
  <c r="AI106" i="60" s="1"/>
  <c r="FD1555" i="84"/>
  <c r="FO289" i="84"/>
  <c r="FH313" i="84"/>
  <c r="BY287" i="84"/>
  <c r="FF287" i="84"/>
  <c r="AR79" i="84"/>
  <c r="H90" i="58" s="1"/>
  <c r="BP278" i="84"/>
  <c r="AU386" i="84"/>
  <c r="DD386" i="84"/>
  <c r="CU386" i="84"/>
  <c r="CA386" i="84"/>
  <c r="AY71" i="84"/>
  <c r="T82" i="29" s="1"/>
  <c r="DW278" i="84"/>
  <c r="AE278" i="84"/>
  <c r="U278" i="84"/>
  <c r="DP71" i="84"/>
  <c r="G82" i="32" s="1"/>
  <c r="DS278" i="84"/>
  <c r="DC386" i="84"/>
  <c r="DO266" i="84"/>
  <c r="T266" i="84"/>
  <c r="AX266" i="84"/>
  <c r="CJ266" i="84"/>
  <c r="FF385" i="84"/>
  <c r="FH385" i="84"/>
  <c r="AW266" i="84"/>
  <c r="CR71" i="84"/>
  <c r="AK82" i="44" s="1"/>
  <c r="AR69" i="84"/>
  <c r="H80" i="58" s="1"/>
  <c r="AL156" i="84"/>
  <c r="DM156" i="84"/>
  <c r="H71" i="84"/>
  <c r="E82" i="30" s="1"/>
  <c r="CC69" i="84"/>
  <c r="N80" i="44" s="1"/>
  <c r="BK71" i="84"/>
  <c r="DM384" i="84"/>
  <c r="CZ71" i="84"/>
  <c r="AW82" i="44" s="1"/>
  <c r="BF71" i="84"/>
  <c r="R82" i="58" s="1"/>
  <c r="FJ68" i="84"/>
  <c r="F79" i="31" s="1"/>
  <c r="DI383" i="84"/>
  <c r="AR68" i="84"/>
  <c r="H79" i="58" s="1"/>
  <c r="FK68" i="84"/>
  <c r="L79" i="31" s="1"/>
  <c r="FQ383" i="84"/>
  <c r="DU68" i="84"/>
  <c r="FN68" i="84"/>
  <c r="H79" i="31" s="1"/>
  <c r="FL275" i="84"/>
  <c r="CO382" i="84"/>
  <c r="BY382" i="84"/>
  <c r="AI154" i="84"/>
  <c r="FO275" i="84"/>
  <c r="DQ382" i="84"/>
  <c r="CG382" i="84"/>
  <c r="CG274" i="84"/>
  <c r="FO381" i="84"/>
  <c r="DU153" i="84"/>
  <c r="FJ153" i="84"/>
  <c r="FM285" i="84"/>
  <c r="DQ153" i="84"/>
  <c r="AI152" i="84"/>
  <c r="AF273" i="84"/>
  <c r="AL67" i="84"/>
  <c r="DU152" i="84"/>
  <c r="K273" i="84"/>
  <c r="DI67" i="84"/>
  <c r="BJ78" i="44" s="1"/>
  <c r="CO151" i="84"/>
  <c r="FL151" i="84"/>
  <c r="CS151" i="84"/>
  <c r="CZ374" i="84"/>
  <c r="EI374" i="84"/>
  <c r="DT374" i="84"/>
  <c r="BV374" i="84"/>
  <c r="X374" i="84"/>
  <c r="BU374" i="84"/>
  <c r="DQ58" i="84"/>
  <c r="H69" i="32" s="1"/>
  <c r="BW59" i="84"/>
  <c r="E70" i="44" s="1"/>
  <c r="BX59" i="84"/>
  <c r="G70" i="44" s="1"/>
  <c r="FH252" i="84"/>
  <c r="FM433" i="84"/>
  <c r="DZ94" i="84"/>
  <c r="FN82" i="84"/>
  <c r="H93" i="31" s="1"/>
  <c r="FO82" i="84"/>
  <c r="N93" i="31" s="1"/>
  <c r="K421" i="84"/>
  <c r="CW421" i="84"/>
  <c r="B1567" i="84"/>
  <c r="AU72" i="84" s="1"/>
  <c r="X83" i="29" s="1"/>
  <c r="A1556" i="84"/>
  <c r="FB1556" i="84"/>
  <c r="FC1556" i="84" s="1"/>
  <c r="DT398" i="84"/>
  <c r="W398" i="84"/>
  <c r="BB410" i="84"/>
  <c r="BB398" i="84"/>
  <c r="W410" i="84"/>
  <c r="DK410" i="84"/>
  <c r="BL410" i="84"/>
  <c r="CY410" i="84"/>
  <c r="AE410" i="84"/>
  <c r="CF410" i="84"/>
  <c r="BP398" i="84"/>
  <c r="EH398" i="84"/>
  <c r="DO410" i="84"/>
  <c r="AO398" i="84"/>
  <c r="BJ422" i="84"/>
  <c r="BW422" i="84"/>
  <c r="EC422" i="84"/>
  <c r="EH422" i="84"/>
  <c r="BO422" i="84"/>
  <c r="AQ422" i="84"/>
  <c r="I422" i="84"/>
  <c r="BB422" i="84"/>
  <c r="BH398" i="84"/>
  <c r="AN410" i="84"/>
  <c r="DC410" i="84"/>
  <c r="BQ398" i="84"/>
  <c r="R398" i="84"/>
  <c r="CV410" i="84"/>
  <c r="DC398" i="84"/>
  <c r="U410" i="84"/>
  <c r="H410" i="84"/>
  <c r="BW410" i="84"/>
  <c r="BW398" i="84"/>
  <c r="CM410" i="84"/>
  <c r="AV398" i="84"/>
  <c r="BO398" i="84"/>
  <c r="CR410" i="84"/>
  <c r="DH398" i="84"/>
  <c r="W422" i="84"/>
  <c r="DG422" i="84"/>
  <c r="DD422" i="84"/>
  <c r="CV422" i="84"/>
  <c r="DP422" i="84"/>
  <c r="CF422" i="84"/>
  <c r="DX422" i="84"/>
  <c r="BX422" i="84"/>
  <c r="EG410" i="84"/>
  <c r="DD410" i="84"/>
  <c r="BM398" i="84"/>
  <c r="BO410" i="84"/>
  <c r="BF410" i="84"/>
  <c r="BV398" i="84"/>
  <c r="EB410" i="84"/>
  <c r="DL398" i="84"/>
  <c r="EE410" i="84"/>
  <c r="AH398" i="84"/>
  <c r="DT410" i="84"/>
  <c r="AX422" i="84"/>
  <c r="CU422" i="84"/>
  <c r="CI422" i="84"/>
  <c r="DK422" i="84"/>
  <c r="AY422" i="84"/>
  <c r="AO422" i="84"/>
  <c r="BL422" i="84"/>
  <c r="AB422" i="84"/>
  <c r="DT422" i="84"/>
  <c r="I398" i="84"/>
  <c r="DX410" i="84"/>
  <c r="BE398" i="84"/>
  <c r="BH410" i="84"/>
  <c r="AB398" i="84"/>
  <c r="BK410" i="84"/>
  <c r="DS398" i="84"/>
  <c r="CA398" i="84"/>
  <c r="BP410" i="84"/>
  <c r="BS398" i="84"/>
  <c r="P410" i="84"/>
  <c r="DO398" i="84"/>
  <c r="EH410" i="84"/>
  <c r="DY410" i="84"/>
  <c r="AV410" i="84"/>
  <c r="CZ398" i="84"/>
  <c r="AW422" i="84"/>
  <c r="DC422" i="84"/>
  <c r="BE422" i="84"/>
  <c r="V422" i="84"/>
  <c r="BQ422" i="84"/>
  <c r="CV398" i="84"/>
  <c r="EF410" i="84"/>
  <c r="AK410" i="84"/>
  <c r="AZ410" i="84"/>
  <c r="BR398" i="84"/>
  <c r="T398" i="84"/>
  <c r="AO410" i="84"/>
  <c r="Q398" i="84"/>
  <c r="BG410" i="84"/>
  <c r="BJ398" i="84"/>
  <c r="R410" i="84"/>
  <c r="BF398" i="84"/>
  <c r="S410" i="84"/>
  <c r="AP410" i="84"/>
  <c r="EB422" i="84"/>
  <c r="CZ422" i="84"/>
  <c r="DW422" i="84"/>
  <c r="J422" i="84"/>
  <c r="CM422" i="84"/>
  <c r="Q422" i="84"/>
  <c r="CE398" i="84"/>
  <c r="DL410" i="84"/>
  <c r="CA410" i="84"/>
  <c r="AT410" i="84"/>
  <c r="DP398" i="84"/>
  <c r="CJ398" i="84"/>
  <c r="BT410" i="84"/>
  <c r="AP398" i="84"/>
  <c r="DD398" i="84"/>
  <c r="CU410" i="84"/>
  <c r="AW398" i="84"/>
  <c r="CZ410" i="84"/>
  <c r="H398" i="84"/>
  <c r="BS410" i="84"/>
  <c r="BU422" i="84"/>
  <c r="EG422" i="84"/>
  <c r="BM422" i="84"/>
  <c r="BP422" i="84"/>
  <c r="X422" i="84"/>
  <c r="CB422" i="84"/>
  <c r="DY422" i="84"/>
  <c r="EE422" i="84"/>
  <c r="CJ410" i="84"/>
  <c r="DK398" i="84"/>
  <c r="AU410" i="84"/>
  <c r="EG398" i="84"/>
  <c r="BN410" i="84"/>
  <c r="DS410" i="84"/>
  <c r="U398" i="84"/>
  <c r="DH410" i="84"/>
  <c r="DG410" i="84"/>
  <c r="CF398" i="84"/>
  <c r="CQ410" i="84"/>
  <c r="P422" i="84"/>
  <c r="CR422" i="84"/>
  <c r="BH422" i="84"/>
  <c r="AT422" i="84"/>
  <c r="R422" i="84"/>
  <c r="BK422" i="84"/>
  <c r="EF422" i="84"/>
  <c r="BR422" i="84"/>
  <c r="BV422" i="84"/>
  <c r="DG398" i="84"/>
  <c r="AW410" i="84"/>
  <c r="CY398" i="84"/>
  <c r="CI410" i="84"/>
  <c r="S398" i="84"/>
  <c r="Y410" i="84"/>
  <c r="Y398" i="84"/>
  <c r="ED410" i="84"/>
  <c r="AY410" i="84"/>
  <c r="CM398" i="84"/>
  <c r="EC410" i="84"/>
  <c r="BK398" i="84"/>
  <c r="V410" i="84"/>
  <c r="P398" i="84"/>
  <c r="CQ398" i="84"/>
  <c r="AH410" i="84"/>
  <c r="AH422" i="84"/>
  <c r="AK422" i="84"/>
  <c r="T422" i="84"/>
  <c r="AP422" i="84"/>
  <c r="DO422" i="84"/>
  <c r="BF422" i="84"/>
  <c r="AU422" i="84"/>
  <c r="DW398" i="84"/>
  <c r="BN398" i="84"/>
  <c r="AT398" i="84"/>
  <c r="CB410" i="84"/>
  <c r="BG398" i="84"/>
  <c r="V398" i="84"/>
  <c r="DP410" i="84"/>
  <c r="CU398" i="84"/>
  <c r="AQ410" i="84"/>
  <c r="X410" i="84"/>
  <c r="BI410" i="84"/>
  <c r="BJ410" i="84"/>
  <c r="BA398" i="84"/>
  <c r="DW410" i="84"/>
  <c r="AN422" i="84"/>
  <c r="BA422" i="84"/>
  <c r="BI422" i="84"/>
  <c r="DH422" i="84"/>
  <c r="CY422" i="84"/>
  <c r="AZ422" i="84"/>
  <c r="ED422" i="84"/>
  <c r="S422" i="84"/>
  <c r="AZ398" i="84"/>
  <c r="AX398" i="84"/>
  <c r="CR398" i="84"/>
  <c r="CB398" i="84"/>
  <c r="AN398" i="84"/>
  <c r="Q410" i="84"/>
  <c r="J398" i="84"/>
  <c r="CE410" i="84"/>
  <c r="AE398" i="84"/>
  <c r="AY398" i="84"/>
  <c r="BR410" i="84"/>
  <c r="X398" i="84"/>
  <c r="BX410" i="84"/>
  <c r="CN410" i="84"/>
  <c r="DL422" i="84"/>
  <c r="H422" i="84"/>
  <c r="CJ422" i="84"/>
  <c r="BG422" i="84"/>
  <c r="AV422" i="84"/>
  <c r="CI398" i="84"/>
  <c r="I410" i="84"/>
  <c r="BM410" i="84"/>
  <c r="AQ398" i="84"/>
  <c r="T410" i="84"/>
  <c r="BA410" i="84"/>
  <c r="CN398" i="84"/>
  <c r="BE410" i="84"/>
  <c r="AK398" i="84"/>
  <c r="BQ410" i="84"/>
  <c r="Y422" i="84"/>
  <c r="U422" i="84"/>
  <c r="BT422" i="84"/>
  <c r="CQ422" i="84"/>
  <c r="AE422" i="84"/>
  <c r="AU398" i="84"/>
  <c r="BT398" i="84"/>
  <c r="FO398" i="84" s="1"/>
  <c r="AX410" i="84"/>
  <c r="BU410" i="84"/>
  <c r="BL398" i="84"/>
  <c r="J410" i="84"/>
  <c r="BI398" i="84"/>
  <c r="BX398" i="84"/>
  <c r="BV410" i="84"/>
  <c r="AB410" i="84"/>
  <c r="BU398" i="84"/>
  <c r="DS422" i="84"/>
  <c r="CA422" i="84"/>
  <c r="CE422" i="84"/>
  <c r="BS422" i="84"/>
  <c r="FN422" i="84" s="1"/>
  <c r="BN422" i="84"/>
  <c r="CN422" i="84"/>
  <c r="CM434" i="84"/>
  <c r="CI434" i="84"/>
  <c r="X434" i="84"/>
  <c r="DP434" i="84"/>
  <c r="J434" i="84"/>
  <c r="AP434" i="84"/>
  <c r="CA434" i="84"/>
  <c r="BW434" i="84"/>
  <c r="CR434" i="84"/>
  <c r="BQ434" i="84"/>
  <c r="CV434" i="84"/>
  <c r="CV95" i="84"/>
  <c r="AQ106" i="44" s="1"/>
  <c r="ED95" i="84"/>
  <c r="H106" i="76" s="1"/>
  <c r="CU434" i="84"/>
  <c r="BO434" i="84"/>
  <c r="BK434" i="84"/>
  <c r="BT434" i="84"/>
  <c r="AQ434" i="84"/>
  <c r="DC434" i="84"/>
  <c r="AH434" i="84"/>
  <c r="EB434" i="84"/>
  <c r="CM83" i="84"/>
  <c r="AC94" i="44" s="1"/>
  <c r="AQ95" i="84"/>
  <c r="G106" i="58" s="1"/>
  <c r="AO434" i="84"/>
  <c r="EG434" i="84"/>
  <c r="AX434" i="84"/>
  <c r="AT434" i="84"/>
  <c r="S434" i="84"/>
  <c r="CE434" i="84"/>
  <c r="CN434" i="84"/>
  <c r="DT434" i="84"/>
  <c r="X83" i="84"/>
  <c r="P434" i="84"/>
  <c r="BM434" i="84"/>
  <c r="AK434" i="84"/>
  <c r="BR434" i="84"/>
  <c r="V434" i="84"/>
  <c r="BG434" i="84"/>
  <c r="AE434" i="84"/>
  <c r="DL434" i="84"/>
  <c r="BS95" i="84"/>
  <c r="T106" i="31" s="1"/>
  <c r="BA434" i="84"/>
  <c r="Y434" i="84"/>
  <c r="BF434" i="84"/>
  <c r="EF434" i="84"/>
  <c r="H434" i="84"/>
  <c r="CF434" i="84"/>
  <c r="BH434" i="84"/>
  <c r="T434" i="84"/>
  <c r="DH434" i="84"/>
  <c r="DY434" i="84"/>
  <c r="CB434" i="84"/>
  <c r="BU83" i="84"/>
  <c r="U94" i="31" s="1"/>
  <c r="AZ83" i="84"/>
  <c r="U94" i="29" s="1"/>
  <c r="CZ434" i="84"/>
  <c r="EH434" i="84"/>
  <c r="DO434" i="84"/>
  <c r="CJ434" i="84"/>
  <c r="DD434" i="84"/>
  <c r="BX434" i="84"/>
  <c r="BE434" i="84"/>
  <c r="BV95" i="84"/>
  <c r="AA106" i="31" s="1"/>
  <c r="BL83" i="84"/>
  <c r="AV434" i="84"/>
  <c r="BP434" i="84"/>
  <c r="BN434" i="84"/>
  <c r="EE434" i="84"/>
  <c r="ED434" i="84"/>
  <c r="BU434" i="84"/>
  <c r="CQ434" i="84"/>
  <c r="BL434" i="84"/>
  <c r="I434" i="84"/>
  <c r="R434" i="84"/>
  <c r="EC83" i="84"/>
  <c r="G94" i="76" s="1"/>
  <c r="EH83" i="84"/>
  <c r="Q94" i="30" s="1"/>
  <c r="AB434" i="84"/>
  <c r="DW434" i="84"/>
  <c r="BB434" i="84"/>
  <c r="DS434" i="84"/>
  <c r="BV434" i="84"/>
  <c r="AU434" i="84"/>
  <c r="BS434" i="84"/>
  <c r="AY434" i="84"/>
  <c r="CY434" i="84"/>
  <c r="DK434" i="84"/>
  <c r="AN434" i="84"/>
  <c r="DG434" i="84"/>
  <c r="BJ434" i="84"/>
  <c r="W434" i="84"/>
  <c r="U434" i="84"/>
  <c r="EC434" i="84"/>
  <c r="DX434" i="84"/>
  <c r="BW83" i="84"/>
  <c r="E94" i="44" s="1"/>
  <c r="BQ95" i="84"/>
  <c r="S106" i="31" s="1"/>
  <c r="BI434" i="84"/>
  <c r="CJ95" i="84"/>
  <c r="Y106" i="44" s="1"/>
  <c r="CE95" i="84"/>
  <c r="Q106" i="44" s="1"/>
  <c r="BR11" i="84"/>
  <c r="Y22" i="31" s="1"/>
  <c r="EI11" i="84"/>
  <c r="AC15" i="33" s="1"/>
  <c r="BM11" i="84"/>
  <c r="Q22" i="31" s="1"/>
  <c r="AV11" i="84"/>
  <c r="Y22" i="29" s="1"/>
  <c r="BS23" i="84"/>
  <c r="T34" i="31" s="1"/>
  <c r="BN338" i="84"/>
  <c r="Q23" i="84"/>
  <c r="AI34" i="60" s="1"/>
  <c r="U23" i="84"/>
  <c r="K34" i="60" s="1"/>
  <c r="DP338" i="84"/>
  <c r="W338" i="84"/>
  <c r="DT35" i="84"/>
  <c r="J46" i="43" s="1"/>
  <c r="W35" i="84"/>
  <c r="EI35" i="84"/>
  <c r="BM46" i="44" s="1"/>
  <c r="AX350" i="84"/>
  <c r="AH35" i="84"/>
  <c r="EQ350" i="84"/>
  <c r="V35" i="84"/>
  <c r="BQ350" i="84"/>
  <c r="EM350" i="84"/>
  <c r="AB350" i="84"/>
  <c r="AZ47" i="84"/>
  <c r="U58" i="29" s="1"/>
  <c r="CR47" i="84"/>
  <c r="AK58" i="44" s="1"/>
  <c r="DK47" i="84"/>
  <c r="O58" i="32" s="1"/>
  <c r="DO362" i="84"/>
  <c r="BI362" i="84"/>
  <c r="BV362" i="84"/>
  <c r="V362" i="84"/>
  <c r="BQ362" i="84"/>
  <c r="AB362" i="84"/>
  <c r="J362" i="84"/>
  <c r="AX362" i="84"/>
  <c r="BM362" i="84"/>
  <c r="I59" i="84"/>
  <c r="AW59" i="84"/>
  <c r="Z70" i="29" s="1"/>
  <c r="DG95" i="84"/>
  <c r="BG106" i="44" s="1"/>
  <c r="DY95" i="84"/>
  <c r="L106" i="76" s="1"/>
  <c r="DP95" i="84"/>
  <c r="G106" i="32" s="1"/>
  <c r="EL11" i="84"/>
  <c r="Q15" i="33" s="1"/>
  <c r="AU11" i="84"/>
  <c r="X22" i="29" s="1"/>
  <c r="BU338" i="84"/>
  <c r="EI23" i="84"/>
  <c r="AC27" i="33" s="1"/>
  <c r="EW338" i="84"/>
  <c r="BP23" i="84"/>
  <c r="X34" i="31" s="1"/>
  <c r="AY23" i="84"/>
  <c r="T34" i="29" s="1"/>
  <c r="Y23" i="84"/>
  <c r="BR338" i="84"/>
  <c r="BI338" i="84"/>
  <c r="R35" i="84"/>
  <c r="AK46" i="60" s="1"/>
  <c r="DD35" i="84"/>
  <c r="BC46" i="44" s="1"/>
  <c r="DW35" i="84"/>
  <c r="G46" i="43" s="1"/>
  <c r="DC35" i="84"/>
  <c r="BA46" i="44" s="1"/>
  <c r="AV35" i="84"/>
  <c r="Y46" i="29" s="1"/>
  <c r="AU35" i="84"/>
  <c r="X46" i="29" s="1"/>
  <c r="AW350" i="84"/>
  <c r="W350" i="84"/>
  <c r="EW350" i="84"/>
  <c r="EJ350" i="84"/>
  <c r="AE350" i="84"/>
  <c r="BJ47" i="84"/>
  <c r="AE47" i="84"/>
  <c r="BO47" i="84"/>
  <c r="R58" i="31" s="1"/>
  <c r="Y47" i="84"/>
  <c r="DG362" i="84"/>
  <c r="BW362" i="84"/>
  <c r="CU362" i="84"/>
  <c r="BO362" i="84"/>
  <c r="DH362" i="84"/>
  <c r="AV362" i="84"/>
  <c r="BU362" i="84"/>
  <c r="CJ362" i="84"/>
  <c r="BN362" i="84"/>
  <c r="BX95" i="84"/>
  <c r="G106" i="44" s="1"/>
  <c r="BR95" i="84"/>
  <c r="Y106" i="31" s="1"/>
  <c r="DK95" i="84"/>
  <c r="O106" i="32" s="1"/>
  <c r="DD95" i="84"/>
  <c r="BC106" i="44" s="1"/>
  <c r="S95" i="84"/>
  <c r="BI11" i="84"/>
  <c r="BT11" i="84"/>
  <c r="Z22" i="31" s="1"/>
  <c r="X338" i="84"/>
  <c r="DK338" i="84"/>
  <c r="BV23" i="84"/>
  <c r="AA34" i="31" s="1"/>
  <c r="J23" i="84"/>
  <c r="I34" i="30" s="1"/>
  <c r="EQ23" i="84"/>
  <c r="M27" i="33" s="1"/>
  <c r="Y338" i="84"/>
  <c r="AY338" i="84"/>
  <c r="CB35" i="84"/>
  <c r="M46" i="44" s="1"/>
  <c r="DS35" i="84"/>
  <c r="E46" i="43" s="1"/>
  <c r="BS35" i="84"/>
  <c r="T46" i="31" s="1"/>
  <c r="BP350" i="84"/>
  <c r="BV350" i="84"/>
  <c r="DL350" i="84"/>
  <c r="Q350" i="84"/>
  <c r="DC47" i="84"/>
  <c r="BA58" i="44" s="1"/>
  <c r="CE47" i="84"/>
  <c r="Q58" i="44" s="1"/>
  <c r="BN47" i="84"/>
  <c r="W58" i="31" s="1"/>
  <c r="H47" i="84"/>
  <c r="E58" i="30" s="1"/>
  <c r="J47" i="84"/>
  <c r="I58" i="30" s="1"/>
  <c r="CN362" i="84"/>
  <c r="CJ47" i="84"/>
  <c r="Y58" i="44" s="1"/>
  <c r="CV362" i="84"/>
  <c r="T362" i="84"/>
  <c r="BK362" i="84"/>
  <c r="DW362" i="84"/>
  <c r="CR362" i="84"/>
  <c r="DK362" i="84"/>
  <c r="BL95" i="84"/>
  <c r="DS95" i="84"/>
  <c r="E106" i="43" s="1"/>
  <c r="EB95" i="84"/>
  <c r="F106" i="76" s="1"/>
  <c r="CZ95" i="84"/>
  <c r="AW106" i="44" s="1"/>
  <c r="BP11" i="84"/>
  <c r="X22" i="31" s="1"/>
  <c r="DO11" i="84"/>
  <c r="E22" i="32" s="1"/>
  <c r="S338" i="84"/>
  <c r="EM338" i="84"/>
  <c r="AE23" i="84"/>
  <c r="DO23" i="84"/>
  <c r="E34" i="32" s="1"/>
  <c r="T338" i="84"/>
  <c r="EI338" i="84"/>
  <c r="AK23" i="84"/>
  <c r="ET338" i="84"/>
  <c r="DO338" i="84"/>
  <c r="BK338" i="84"/>
  <c r="CA35" i="84"/>
  <c r="K46" i="44" s="1"/>
  <c r="Y35" i="84"/>
  <c r="CY35" i="84"/>
  <c r="AU46" i="44" s="1"/>
  <c r="AW35" i="84"/>
  <c r="Z46" i="29" s="1"/>
  <c r="I35" i="84"/>
  <c r="DO35" i="84"/>
  <c r="E46" i="32" s="1"/>
  <c r="AV350" i="84"/>
  <c r="T350" i="84"/>
  <c r="BM350" i="84"/>
  <c r="H350" i="84"/>
  <c r="R47" i="84"/>
  <c r="AK58" i="60" s="1"/>
  <c r="CB47" i="84"/>
  <c r="M58" i="44" s="1"/>
  <c r="CF47" i="84"/>
  <c r="S58" i="44" s="1"/>
  <c r="AT47" i="84"/>
  <c r="BX47" i="84"/>
  <c r="G58" i="44" s="1"/>
  <c r="BT47" i="84"/>
  <c r="Z58" i="31" s="1"/>
  <c r="CZ47" i="84"/>
  <c r="AW58" i="44" s="1"/>
  <c r="DO47" i="84"/>
  <c r="E58" i="32" s="1"/>
  <c r="CU47" i="84"/>
  <c r="AO58" i="44" s="1"/>
  <c r="CI362" i="84"/>
  <c r="DD362" i="84"/>
  <c r="P362" i="84"/>
  <c r="AU362" i="84"/>
  <c r="AK362" i="84"/>
  <c r="DP362" i="84"/>
  <c r="CF362" i="84"/>
  <c r="DW95" i="84"/>
  <c r="G106" i="43" s="1"/>
  <c r="EC95" i="84"/>
  <c r="G106" i="76" s="1"/>
  <c r="AE95" i="84"/>
  <c r="DL95" i="84"/>
  <c r="Q106" i="32" s="1"/>
  <c r="BS11" i="84"/>
  <c r="T22" i="31" s="1"/>
  <c r="EK338" i="84"/>
  <c r="AK338" i="84"/>
  <c r="BJ23" i="84"/>
  <c r="AW338" i="84"/>
  <c r="R338" i="84"/>
  <c r="AH338" i="84"/>
  <c r="I23" i="84"/>
  <c r="BL338" i="84"/>
  <c r="H23" i="84"/>
  <c r="E34" i="30" s="1"/>
  <c r="AX23" i="84"/>
  <c r="S34" i="29" s="1"/>
  <c r="Q35" i="84"/>
  <c r="AI46" i="60" s="1"/>
  <c r="J35" i="84"/>
  <c r="I46" i="30" s="1"/>
  <c r="BO35" i="84"/>
  <c r="R46" i="31" s="1"/>
  <c r="AE35" i="84"/>
  <c r="CQ35" i="84"/>
  <c r="AI46" i="44" s="1"/>
  <c r="S35" i="84"/>
  <c r="BI350" i="84"/>
  <c r="BR350" i="84"/>
  <c r="DO350" i="84"/>
  <c r="DP350" i="84"/>
  <c r="BO350" i="84"/>
  <c r="AK350" i="84"/>
  <c r="DG47" i="84"/>
  <c r="BG58" i="44" s="1"/>
  <c r="V47" i="84"/>
  <c r="CI47" i="84"/>
  <c r="W58" i="44" s="1"/>
  <c r="BL47" i="84"/>
  <c r="AH47" i="84"/>
  <c r="AK47" i="84"/>
  <c r="CM47" i="84"/>
  <c r="AC58" i="44" s="1"/>
  <c r="BR362" i="84"/>
  <c r="CZ362" i="84"/>
  <c r="AT362" i="84"/>
  <c r="W362" i="84"/>
  <c r="S362" i="84"/>
  <c r="BL362" i="84"/>
  <c r="EF95" i="84"/>
  <c r="I106" i="76" s="1"/>
  <c r="CI95" i="84"/>
  <c r="W106" i="44" s="1"/>
  <c r="AB95" i="84"/>
  <c r="M106" i="60" s="1"/>
  <c r="P95" i="84"/>
  <c r="K106" i="32" s="1"/>
  <c r="AZ11" i="84"/>
  <c r="U22" i="29" s="1"/>
  <c r="BN11" i="84"/>
  <c r="W22" i="31" s="1"/>
  <c r="EJ11" i="84"/>
  <c r="E15" i="33" s="1"/>
  <c r="R11" i="84"/>
  <c r="AK22" i="60" s="1"/>
  <c r="BK11" i="84"/>
  <c r="P338" i="84"/>
  <c r="V338" i="84"/>
  <c r="EN338" i="84"/>
  <c r="AT338" i="84"/>
  <c r="BV338" i="84"/>
  <c r="P23" i="84"/>
  <c r="K34" i="32" s="1"/>
  <c r="T23" i="84"/>
  <c r="T34" i="32" s="1"/>
  <c r="EJ338" i="84"/>
  <c r="AZ23" i="84"/>
  <c r="U34" i="29" s="1"/>
  <c r="ET23" i="84"/>
  <c r="S27" i="33" s="1"/>
  <c r="BQ35" i="84"/>
  <c r="S46" i="31" s="1"/>
  <c r="DP35" i="84"/>
  <c r="BT35" i="84"/>
  <c r="Z46" i="31" s="1"/>
  <c r="BL350" i="84"/>
  <c r="X350" i="84"/>
  <c r="AY35" i="84"/>
  <c r="T46" i="29" s="1"/>
  <c r="J350" i="84"/>
  <c r="DG35" i="84"/>
  <c r="BG46" i="44" s="1"/>
  <c r="EN350" i="84"/>
  <c r="DD47" i="84"/>
  <c r="AU47" i="84"/>
  <c r="X58" i="29" s="1"/>
  <c r="AV47" i="84"/>
  <c r="Y58" i="29" s="1"/>
  <c r="BS47" i="84"/>
  <c r="T58" i="31" s="1"/>
  <c r="BP47" i="84"/>
  <c r="X58" i="31" s="1"/>
  <c r="BR47" i="84"/>
  <c r="Y58" i="31" s="1"/>
  <c r="BK47" i="84"/>
  <c r="P47" i="84"/>
  <c r="K58" i="32" s="1"/>
  <c r="AB47" i="84"/>
  <c r="M58" i="60" s="1"/>
  <c r="AZ362" i="84"/>
  <c r="EI362" i="84"/>
  <c r="CA362" i="84"/>
  <c r="AH362" i="84"/>
  <c r="AE362" i="84"/>
  <c r="CU59" i="84"/>
  <c r="AO70" i="44" s="1"/>
  <c r="BT59" i="84"/>
  <c r="T95" i="84"/>
  <c r="T106" i="32" s="1"/>
  <c r="CU95" i="84"/>
  <c r="AO106" i="44" s="1"/>
  <c r="AP95" i="84"/>
  <c r="E106" i="58" s="1"/>
  <c r="P11" i="84"/>
  <c r="K22" i="32" s="1"/>
  <c r="H11" i="84"/>
  <c r="E22" i="30" s="1"/>
  <c r="EQ11" i="84"/>
  <c r="M15" i="33" s="1"/>
  <c r="BV11" i="84"/>
  <c r="AA22" i="31" s="1"/>
  <c r="EL338" i="84"/>
  <c r="EM23" i="84"/>
  <c r="W27" i="33" s="1"/>
  <c r="I338" i="84"/>
  <c r="Q338" i="84"/>
  <c r="BQ23" i="84"/>
  <c r="S34" i="31" s="1"/>
  <c r="BQ338" i="84"/>
  <c r="EL23" i="84"/>
  <c r="Q27" i="33" s="1"/>
  <c r="DL23" i="84"/>
  <c r="Q34" i="32" s="1"/>
  <c r="AX338" i="84"/>
  <c r="BL23" i="84"/>
  <c r="AH23" i="84"/>
  <c r="BV35" i="84"/>
  <c r="AA46" i="31" s="1"/>
  <c r="BK35" i="84"/>
  <c r="AK35" i="84"/>
  <c r="CI35" i="84"/>
  <c r="W46" i="44" s="1"/>
  <c r="T35" i="84"/>
  <c r="T46" i="32" s="1"/>
  <c r="BJ35" i="84"/>
  <c r="BP35" i="84"/>
  <c r="X46" i="31" s="1"/>
  <c r="CJ35" i="84"/>
  <c r="Y46" i="44" s="1"/>
  <c r="CU35" i="84"/>
  <c r="AO46" i="44" s="1"/>
  <c r="BN350" i="84"/>
  <c r="DK35" i="84"/>
  <c r="O46" i="32" s="1"/>
  <c r="BT350" i="84"/>
  <c r="BU47" i="84"/>
  <c r="U58" i="31" s="1"/>
  <c r="BM47" i="84"/>
  <c r="Q58" i="31" s="1"/>
  <c r="AW47" i="84"/>
  <c r="Z58" i="29" s="1"/>
  <c r="S47" i="84"/>
  <c r="X47" i="84"/>
  <c r="BW47" i="84"/>
  <c r="E58" i="44" s="1"/>
  <c r="DH47" i="84"/>
  <c r="BI58" i="44" s="1"/>
  <c r="DT362" i="84"/>
  <c r="Q362" i="84"/>
  <c r="DL362" i="84"/>
  <c r="AW362" i="84"/>
  <c r="EI59" i="84"/>
  <c r="BM70" i="44" s="1"/>
  <c r="CZ59" i="84"/>
  <c r="AW70" i="44" s="1"/>
  <c r="BL59" i="84"/>
  <c r="T59" i="84"/>
  <c r="T70" i="32" s="1"/>
  <c r="J59" i="84"/>
  <c r="I70" i="30" s="1"/>
  <c r="DL59" i="84"/>
  <c r="Q70" i="32" s="1"/>
  <c r="J374" i="84"/>
  <c r="AN95" i="84"/>
  <c r="AB106" i="29" s="1"/>
  <c r="EW11" i="84"/>
  <c r="Y15" i="33" s="1"/>
  <c r="Q11" i="84"/>
  <c r="AI22" i="60" s="1"/>
  <c r="EM11" i="84"/>
  <c r="W15" i="33" s="1"/>
  <c r="EN11" i="84"/>
  <c r="G15" i="33" s="1"/>
  <c r="AW11" i="84"/>
  <c r="Z22" i="29" s="1"/>
  <c r="EK11" i="84"/>
  <c r="K15" i="33" s="1"/>
  <c r="AH11" i="84"/>
  <c r="Y22" i="60" s="1"/>
  <c r="BO338" i="84"/>
  <c r="AB23" i="84"/>
  <c r="J338" i="84"/>
  <c r="V23" i="84"/>
  <c r="AT23" i="84"/>
  <c r="EJ23" i="84"/>
  <c r="E27" i="33" s="1"/>
  <c r="EN23" i="84"/>
  <c r="G27" i="33" s="1"/>
  <c r="U338" i="84"/>
  <c r="R23" i="84"/>
  <c r="AK34" i="60" s="1"/>
  <c r="W23" i="84"/>
  <c r="CV35" i="84"/>
  <c r="AQ46" i="44" s="1"/>
  <c r="P35" i="84"/>
  <c r="K46" i="32" s="1"/>
  <c r="CE35" i="84"/>
  <c r="Q46" i="44" s="1"/>
  <c r="AX35" i="84"/>
  <c r="S46" i="29" s="1"/>
  <c r="CM35" i="84"/>
  <c r="AC46" i="44" s="1"/>
  <c r="BL35" i="84"/>
  <c r="BR35" i="84"/>
  <c r="Y46" i="31" s="1"/>
  <c r="BM35" i="84"/>
  <c r="Q46" i="31" s="1"/>
  <c r="DL35" i="84"/>
  <c r="I350" i="84"/>
  <c r="U350" i="84"/>
  <c r="BU350" i="84"/>
  <c r="BQ47" i="84"/>
  <c r="T47" i="84"/>
  <c r="T58" i="32" s="1"/>
  <c r="AX47" i="84"/>
  <c r="S58" i="29" s="1"/>
  <c r="R362" i="84"/>
  <c r="BT362" i="84"/>
  <c r="CE362" i="84"/>
  <c r="CY362" i="84"/>
  <c r="AK59" i="84"/>
  <c r="AT59" i="84"/>
  <c r="CR59" i="84"/>
  <c r="CV59" i="84"/>
  <c r="AQ70" i="44" s="1"/>
  <c r="R59" i="84"/>
  <c r="AK70" i="60" s="1"/>
  <c r="CY59" i="84"/>
  <c r="AU70" i="44" s="1"/>
  <c r="BJ59" i="84"/>
  <c r="Y374" i="84"/>
  <c r="S374" i="84"/>
  <c r="AX374" i="84"/>
  <c r="H374" i="84"/>
  <c r="V95" i="84"/>
  <c r="BI95" i="84"/>
  <c r="ET11" i="84"/>
  <c r="BL11" i="84"/>
  <c r="BO11" i="84"/>
  <c r="R22" i="31" s="1"/>
  <c r="AK11" i="84"/>
  <c r="AE22" i="60" s="1"/>
  <c r="BU11" i="84"/>
  <c r="U22" i="31" s="1"/>
  <c r="S11" i="84"/>
  <c r="W11" i="84"/>
  <c r="W22" i="60" s="1"/>
  <c r="BJ338" i="84"/>
  <c r="AU338" i="84"/>
  <c r="BT23" i="84"/>
  <c r="Z34" i="31" s="1"/>
  <c r="AU23" i="84"/>
  <c r="X34" i="29" s="1"/>
  <c r="BO23" i="84"/>
  <c r="S23" i="84"/>
  <c r="BK23" i="84"/>
  <c r="BU35" i="84"/>
  <c r="U46" i="31" s="1"/>
  <c r="AB35" i="84"/>
  <c r="M46" i="60" s="1"/>
  <c r="CR35" i="84"/>
  <c r="AK46" i="44" s="1"/>
  <c r="AZ350" i="84"/>
  <c r="AH350" i="84"/>
  <c r="BJ350" i="84"/>
  <c r="AT350" i="84"/>
  <c r="R350" i="84"/>
  <c r="BV47" i="84"/>
  <c r="AA58" i="31" s="1"/>
  <c r="CN47" i="84"/>
  <c r="AE58" i="44" s="1"/>
  <c r="U47" i="84"/>
  <c r="K58" i="60" s="1"/>
  <c r="W47" i="84"/>
  <c r="EI47" i="84"/>
  <c r="BM58" i="44" s="1"/>
  <c r="AY362" i="84"/>
  <c r="BP362" i="84"/>
  <c r="BX362" i="84"/>
  <c r="CB59" i="84"/>
  <c r="M70" i="44" s="1"/>
  <c r="CA59" i="84"/>
  <c r="K70" i="44" s="1"/>
  <c r="BI59" i="84"/>
  <c r="X59" i="84"/>
  <c r="H59" i="84"/>
  <c r="E70" i="30" s="1"/>
  <c r="BR59" i="84"/>
  <c r="Y70" i="31" s="1"/>
  <c r="DP59" i="84"/>
  <c r="G70" i="32" s="1"/>
  <c r="Q374" i="84"/>
  <c r="DP374" i="84"/>
  <c r="CM95" i="84"/>
  <c r="AC106" i="44" s="1"/>
  <c r="BE95" i="84"/>
  <c r="Q106" i="58" s="1"/>
  <c r="BA95" i="84"/>
  <c r="K106" i="58" s="1"/>
  <c r="EH95" i="84"/>
  <c r="Q106" i="30" s="1"/>
  <c r="AZ95" i="84"/>
  <c r="U106" i="29" s="1"/>
  <c r="DT95" i="84"/>
  <c r="J106" i="43" s="1"/>
  <c r="DK11" i="84"/>
  <c r="O22" i="32" s="1"/>
  <c r="I11" i="84"/>
  <c r="BJ11" i="84"/>
  <c r="AY11" i="84"/>
  <c r="T22" i="29" s="1"/>
  <c r="DP11" i="84"/>
  <c r="AE11" i="84"/>
  <c r="X11" i="84"/>
  <c r="J11" i="84"/>
  <c r="I22" i="30" s="1"/>
  <c r="BM23" i="84"/>
  <c r="BP338" i="84"/>
  <c r="EQ338" i="84"/>
  <c r="X23" i="84"/>
  <c r="DK23" i="84"/>
  <c r="O34" i="32" s="1"/>
  <c r="EK23" i="84"/>
  <c r="K27" i="33" s="1"/>
  <c r="AE338" i="84"/>
  <c r="BU23" i="84"/>
  <c r="U34" i="31" s="1"/>
  <c r="DH35" i="84"/>
  <c r="BI46" i="44" s="1"/>
  <c r="X35" i="84"/>
  <c r="H35" i="84"/>
  <c r="E46" i="30" s="1"/>
  <c r="AY350" i="84"/>
  <c r="Y350" i="84"/>
  <c r="ET350" i="84"/>
  <c r="DK350" i="84"/>
  <c r="BX35" i="84"/>
  <c r="G46" i="44" s="1"/>
  <c r="CY47" i="84"/>
  <c r="AU58" i="44" s="1"/>
  <c r="DS47" i="84"/>
  <c r="E58" i="43" s="1"/>
  <c r="I47" i="84"/>
  <c r="BI47" i="84"/>
  <c r="DT47" i="84"/>
  <c r="J58" i="43" s="1"/>
  <c r="CF59" i="84"/>
  <c r="S70" i="44" s="1"/>
  <c r="DS362" i="84"/>
  <c r="Y362" i="84"/>
  <c r="X362" i="84"/>
  <c r="DG59" i="84"/>
  <c r="BG70" i="44" s="1"/>
  <c r="AU59" i="84"/>
  <c r="X70" i="29" s="1"/>
  <c r="BO95" i="84"/>
  <c r="R106" i="31" s="1"/>
  <c r="CF95" i="84"/>
  <c r="S106" i="44" s="1"/>
  <c r="Y95" i="84"/>
  <c r="DH95" i="84"/>
  <c r="BI106" i="44" s="1"/>
  <c r="AX95" i="84"/>
  <c r="S106" i="29" s="1"/>
  <c r="V11" i="84"/>
  <c r="DL11" i="84"/>
  <c r="Q22" i="32" s="1"/>
  <c r="BQ11" i="84"/>
  <c r="S22" i="31" s="1"/>
  <c r="AT11" i="84"/>
  <c r="Y11" i="84"/>
  <c r="DP23" i="84"/>
  <c r="AV338" i="84"/>
  <c r="EW23" i="84"/>
  <c r="Y27" i="33" s="1"/>
  <c r="BN23" i="84"/>
  <c r="W34" i="31" s="1"/>
  <c r="AV23" i="84"/>
  <c r="Y34" i="29" s="1"/>
  <c r="DL338" i="84"/>
  <c r="BI23" i="84"/>
  <c r="H338" i="84"/>
  <c r="BS338" i="84"/>
  <c r="CZ35" i="84"/>
  <c r="AW46" i="44" s="1"/>
  <c r="BN35" i="84"/>
  <c r="BI35" i="84"/>
  <c r="S350" i="84"/>
  <c r="EI350" i="84"/>
  <c r="V350" i="84"/>
  <c r="BK350" i="84"/>
  <c r="P350" i="84"/>
  <c r="DP47" i="84"/>
  <c r="DW47" i="84"/>
  <c r="G58" i="43" s="1"/>
  <c r="DL47" i="84"/>
  <c r="Q58" i="32" s="1"/>
  <c r="AY47" i="84"/>
  <c r="T58" i="29" s="1"/>
  <c r="U362" i="84"/>
  <c r="BJ362" i="84"/>
  <c r="BS362" i="84"/>
  <c r="CB362" i="84"/>
  <c r="Y59" i="84"/>
  <c r="AY59" i="84"/>
  <c r="T70" i="29" s="1"/>
  <c r="DH59" i="84"/>
  <c r="BI70" i="44" s="1"/>
  <c r="P59" i="84"/>
  <c r="K70" i="32" s="1"/>
  <c r="CN59" i="84"/>
  <c r="DS374" i="84"/>
  <c r="AB374" i="84"/>
  <c r="AT374" i="84"/>
  <c r="CU374" i="84"/>
  <c r="CA95" i="84"/>
  <c r="K106" i="44" s="1"/>
  <c r="H95" i="84"/>
  <c r="E106" i="30" s="1"/>
  <c r="T11" i="84"/>
  <c r="T22" i="32" s="1"/>
  <c r="AX11" i="84"/>
  <c r="S22" i="29" s="1"/>
  <c r="U11" i="84"/>
  <c r="K22" i="60" s="1"/>
  <c r="AB11" i="84"/>
  <c r="M22" i="60" s="1"/>
  <c r="AW23" i="84"/>
  <c r="Z34" i="29" s="1"/>
  <c r="BT338" i="84"/>
  <c r="BR23" i="84"/>
  <c r="Y34" i="31" s="1"/>
  <c r="BM338" i="84"/>
  <c r="AZ338" i="84"/>
  <c r="AB338" i="84"/>
  <c r="AT35" i="84"/>
  <c r="CN35" i="84"/>
  <c r="CF35" i="84"/>
  <c r="S46" i="44" s="1"/>
  <c r="U35" i="84"/>
  <c r="K46" i="60" s="1"/>
  <c r="BW35" i="84"/>
  <c r="E46" i="44" s="1"/>
  <c r="EL350" i="84"/>
  <c r="AZ35" i="84"/>
  <c r="U46" i="29" s="1"/>
  <c r="BS350" i="84"/>
  <c r="AU350" i="84"/>
  <c r="EK350" i="84"/>
  <c r="Q47" i="84"/>
  <c r="AI58" i="60" s="1"/>
  <c r="CA47" i="84"/>
  <c r="K58" i="44" s="1"/>
  <c r="CQ47" i="84"/>
  <c r="AI58" i="44" s="1"/>
  <c r="CV47" i="84"/>
  <c r="CM362" i="84"/>
  <c r="CQ362" i="84"/>
  <c r="I362" i="84"/>
  <c r="H362" i="84"/>
  <c r="DC362" i="84"/>
  <c r="FM289" i="84"/>
  <c r="DE313" i="84"/>
  <c r="AK95" i="84"/>
  <c r="CC79" i="84"/>
  <c r="N90" i="44" s="1"/>
  <c r="I386" i="84"/>
  <c r="AV386" i="84"/>
  <c r="Y386" i="84"/>
  <c r="V386" i="84"/>
  <c r="DS71" i="84"/>
  <c r="E82" i="43" s="1"/>
  <c r="EI278" i="84"/>
  <c r="AX278" i="84"/>
  <c r="CJ278" i="84"/>
  <c r="DL386" i="84"/>
  <c r="AV278" i="84"/>
  <c r="AY278" i="84"/>
  <c r="BQ278" i="84"/>
  <c r="BM386" i="84"/>
  <c r="DG266" i="84"/>
  <c r="DM70" i="84"/>
  <c r="R81" i="32" s="1"/>
  <c r="BQ266" i="84"/>
  <c r="DS266" i="84"/>
  <c r="DP266" i="84"/>
  <c r="Q71" i="84"/>
  <c r="AI82" i="60" s="1"/>
  <c r="CK384" i="84"/>
  <c r="EG71" i="84"/>
  <c r="P82" i="30" s="1"/>
  <c r="AF384" i="84"/>
  <c r="X71" i="84"/>
  <c r="CE71" i="84"/>
  <c r="Q82" i="44" s="1"/>
  <c r="DE384" i="84"/>
  <c r="BW71" i="84"/>
  <c r="E82" i="44" s="1"/>
  <c r="BT71" i="84"/>
  <c r="Z82" i="31" s="1"/>
  <c r="FJ155" i="84"/>
  <c r="DM155" i="84"/>
  <c r="CG155" i="84"/>
  <c r="K154" i="84"/>
  <c r="FF154" i="84"/>
  <c r="FO154" i="84"/>
  <c r="CO154" i="84"/>
  <c r="Z382" i="84"/>
  <c r="FN274" i="84"/>
  <c r="AC381" i="84"/>
  <c r="DE66" i="84"/>
  <c r="BD77" i="44" s="1"/>
  <c r="FN285" i="84"/>
  <c r="CW285" i="84"/>
  <c r="AC66" i="84"/>
  <c r="BY285" i="84"/>
  <c r="FN152" i="84"/>
  <c r="FO67" i="84"/>
  <c r="N78" i="31" s="1"/>
  <c r="AF272" i="84"/>
  <c r="AC272" i="84"/>
  <c r="CJ374" i="84"/>
  <c r="BS374" i="84"/>
  <c r="BR374" i="84"/>
  <c r="BO374" i="84"/>
  <c r="DH374" i="84"/>
  <c r="AH374" i="84"/>
  <c r="I374" i="84"/>
  <c r="DD59" i="84"/>
  <c r="BC70" i="44" s="1"/>
  <c r="BQ59" i="84"/>
  <c r="FF372" i="84"/>
  <c r="FO372" i="84"/>
  <c r="B1583" i="84"/>
  <c r="FB1572" i="84"/>
  <c r="FC1572" i="84" s="1"/>
  <c r="A1572" i="84"/>
  <c r="FI94" i="84"/>
  <c r="K105" i="31" s="1"/>
  <c r="DI82" i="84"/>
  <c r="BJ93" i="44" s="1"/>
  <c r="CO82" i="84"/>
  <c r="AF93" i="44" s="1"/>
  <c r="CK433" i="84"/>
  <c r="AF433" i="84"/>
  <c r="FH433" i="84"/>
  <c r="AI94" i="84"/>
  <c r="AI433" i="84"/>
  <c r="FN433" i="84"/>
  <c r="FI82" i="84"/>
  <c r="K93" i="31" s="1"/>
  <c r="AC433" i="84"/>
  <c r="DU397" i="84"/>
  <c r="AL409" i="84"/>
  <c r="FM409" i="84"/>
  <c r="DQ301" i="84"/>
  <c r="FJ313" i="84"/>
  <c r="DX95" i="84"/>
  <c r="E106" i="76" s="1"/>
  <c r="AL289" i="84"/>
  <c r="BB95" i="84"/>
  <c r="M106" i="58" s="1"/>
  <c r="FM287" i="84"/>
  <c r="CO287" i="84"/>
  <c r="AF79" i="84"/>
  <c r="AI79" i="84"/>
  <c r="DS72" i="84"/>
  <c r="E83" i="43" s="1"/>
  <c r="AY386" i="84"/>
  <c r="CR278" i="84"/>
  <c r="AW278" i="84"/>
  <c r="EH71" i="84"/>
  <c r="Q82" i="30" s="1"/>
  <c r="U71" i="84"/>
  <c r="K82" i="60" s="1"/>
  <c r="V278" i="84"/>
  <c r="T71" i="84"/>
  <c r="T82" i="32" s="1"/>
  <c r="AK386" i="84"/>
  <c r="DK278" i="84"/>
  <c r="AQ71" i="84"/>
  <c r="G82" i="58" s="1"/>
  <c r="U386" i="84"/>
  <c r="Q386" i="84"/>
  <c r="CB266" i="84"/>
  <c r="BP266" i="84"/>
  <c r="BK266" i="84"/>
  <c r="FK70" i="84"/>
  <c r="L81" i="31" s="1"/>
  <c r="AC385" i="84"/>
  <c r="CO385" i="84"/>
  <c r="P71" i="84"/>
  <c r="K82" i="32" s="1"/>
  <c r="FF384" i="84"/>
  <c r="BM71" i="84"/>
  <c r="Q82" i="31" s="1"/>
  <c r="CK69" i="84"/>
  <c r="Z80" i="44" s="1"/>
  <c r="CW69" i="84"/>
  <c r="AR80" i="44" s="1"/>
  <c r="BO71" i="84"/>
  <c r="R82" i="31" s="1"/>
  <c r="FJ384" i="84"/>
  <c r="DH71" i="84"/>
  <c r="BI82" i="44" s="1"/>
  <c r="CM71" i="84"/>
  <c r="AC82" i="44" s="1"/>
  <c r="AB71" i="84"/>
  <c r="M82" i="60" s="1"/>
  <c r="CW384" i="84"/>
  <c r="DC71" i="84"/>
  <c r="BA82" i="44" s="1"/>
  <c r="FM155" i="84"/>
  <c r="Z264" i="84"/>
  <c r="Z275" i="84"/>
  <c r="FQ68" i="84"/>
  <c r="O79" i="31" s="1"/>
  <c r="CG383" i="84"/>
  <c r="BY155" i="84"/>
  <c r="DM68" i="84"/>
  <c r="R79" i="32" s="1"/>
  <c r="FL264" i="84"/>
  <c r="FH382" i="84"/>
  <c r="DM382" i="84"/>
  <c r="CC382" i="84"/>
  <c r="DA154" i="84"/>
  <c r="Z154" i="84"/>
  <c r="FL154" i="84"/>
  <c r="FI382" i="84"/>
  <c r="CK275" i="84"/>
  <c r="DU382" i="84"/>
  <c r="DQ154" i="84"/>
  <c r="DE274" i="84"/>
  <c r="FO66" i="84"/>
  <c r="N77" i="31" s="1"/>
  <c r="CC66" i="84"/>
  <c r="N77" i="44" s="1"/>
  <c r="FF285" i="84"/>
  <c r="DU66" i="84"/>
  <c r="FL66" i="84"/>
  <c r="G77" i="31" s="1"/>
  <c r="FK285" i="84"/>
  <c r="FN381" i="84"/>
  <c r="DM153" i="84"/>
  <c r="FI274" i="84"/>
  <c r="AC285" i="84"/>
  <c r="AC152" i="84"/>
  <c r="FF67" i="84"/>
  <c r="M78" i="32" s="1"/>
  <c r="FQ273" i="84"/>
  <c r="FH273" i="84"/>
  <c r="FQ152" i="84"/>
  <c r="CC272" i="84"/>
  <c r="K272" i="84"/>
  <c r="DM151" i="84"/>
  <c r="DE151" i="84"/>
  <c r="FI151" i="84"/>
  <c r="FF272" i="84"/>
  <c r="BM374" i="84"/>
  <c r="CQ374" i="84"/>
  <c r="DL374" i="84"/>
  <c r="DK374" i="84"/>
  <c r="CF374" i="84"/>
  <c r="AE374" i="84"/>
  <c r="CV374" i="84"/>
  <c r="AH59" i="84"/>
  <c r="DK59" i="84"/>
  <c r="O70" i="32" s="1"/>
  <c r="DC59" i="84"/>
  <c r="BA70" i="44" s="1"/>
  <c r="FP94" i="84"/>
  <c r="I105" i="31" s="1"/>
  <c r="DA433" i="84"/>
  <c r="CW82" i="84"/>
  <c r="AR93" i="44" s="1"/>
  <c r="CG433" i="84"/>
  <c r="DE82" i="84"/>
  <c r="BD93" i="44" s="1"/>
  <c r="DM409" i="84"/>
  <c r="DE421" i="84"/>
  <c r="CO397" i="84"/>
  <c r="AF397" i="84"/>
  <c r="AY95" i="84"/>
  <c r="T106" i="29" s="1"/>
  <c r="EG95" i="84"/>
  <c r="P106" i="30" s="1"/>
  <c r="AL79" i="84"/>
  <c r="FP79" i="84"/>
  <c r="I90" i="31" s="1"/>
  <c r="DC278" i="84"/>
  <c r="AB278" i="84"/>
  <c r="CZ386" i="84"/>
  <c r="CY278" i="84"/>
  <c r="DG278" i="84"/>
  <c r="BV386" i="84"/>
  <c r="CA71" i="84"/>
  <c r="K82" i="44" s="1"/>
  <c r="DP386" i="84"/>
  <c r="BI386" i="84"/>
  <c r="DT278" i="84"/>
  <c r="T386" i="84"/>
  <c r="AE386" i="84"/>
  <c r="CY386" i="84"/>
  <c r="BV266" i="84"/>
  <c r="Q266" i="84"/>
  <c r="AV266" i="84"/>
  <c r="AT266" i="84"/>
  <c r="CQ71" i="84"/>
  <c r="AI82" i="44" s="1"/>
  <c r="AC384" i="84"/>
  <c r="DO71" i="84"/>
  <c r="E82" i="32" s="1"/>
  <c r="CG69" i="84"/>
  <c r="T80" i="44" s="1"/>
  <c r="BL71" i="84"/>
  <c r="BU71" i="84"/>
  <c r="U82" i="31" s="1"/>
  <c r="CS384" i="84"/>
  <c r="CJ71" i="84"/>
  <c r="FM384" i="84"/>
  <c r="AF155" i="84"/>
  <c r="CW68" i="84"/>
  <c r="AR79" i="44" s="1"/>
  <c r="AC155" i="84"/>
  <c r="AF68" i="84"/>
  <c r="DE264" i="84"/>
  <c r="FO382" i="84"/>
  <c r="FF275" i="84"/>
  <c r="CK382" i="84"/>
  <c r="FH275" i="84"/>
  <c r="K153" i="84"/>
  <c r="FK153" i="84"/>
  <c r="FP66" i="84"/>
  <c r="I77" i="31" s="1"/>
  <c r="CC285" i="84"/>
  <c r="FK66" i="84"/>
  <c r="L77" i="31" s="1"/>
  <c r="DA152" i="84"/>
  <c r="AL273" i="84"/>
  <c r="CG152" i="84"/>
  <c r="AI273" i="84"/>
  <c r="Z151" i="84"/>
  <c r="CB374" i="84"/>
  <c r="AW374" i="84"/>
  <c r="DC374" i="84"/>
  <c r="R374" i="84"/>
  <c r="BN59" i="84"/>
  <c r="W70" i="31" s="1"/>
  <c r="DE55" i="84"/>
  <c r="BD66" i="44" s="1"/>
  <c r="DM273" i="84"/>
  <c r="FH261" i="84"/>
  <c r="CS265" i="84"/>
  <c r="CS361" i="84"/>
  <c r="DU43" i="84"/>
  <c r="K54" i="43" s="1"/>
  <c r="DA253" i="84"/>
  <c r="FI44" i="84"/>
  <c r="K55" i="31" s="1"/>
  <c r="FK32" i="84"/>
  <c r="L43" i="31" s="1"/>
  <c r="AF334" i="84"/>
  <c r="AC334" i="84"/>
  <c r="FI238" i="84"/>
  <c r="FL333" i="84"/>
  <c r="AI226" i="84"/>
  <c r="EX335" i="84"/>
  <c r="AI30" i="84"/>
  <c r="FO7" i="84"/>
  <c r="N18" i="31" s="1"/>
  <c r="A1576" i="84"/>
  <c r="FB1576" i="84"/>
  <c r="FC1576" i="84" s="1"/>
  <c r="B1587" i="84"/>
  <c r="DD291" i="84"/>
  <c r="BE291" i="84"/>
  <c r="BP291" i="84"/>
  <c r="BN291" i="84"/>
  <c r="CB291" i="84"/>
  <c r="Y291" i="84"/>
  <c r="AN303" i="84"/>
  <c r="DS303" i="84"/>
  <c r="AX303" i="84"/>
  <c r="CU303" i="84"/>
  <c r="CI303" i="84"/>
  <c r="DC291" i="84"/>
  <c r="CI291" i="84"/>
  <c r="CR291" i="84"/>
  <c r="CQ291" i="84"/>
  <c r="R291" i="84"/>
  <c r="S291" i="84"/>
  <c r="DH291" i="84"/>
  <c r="BI303" i="84"/>
  <c r="EE303" i="84"/>
  <c r="BJ303" i="84"/>
  <c r="CY303" i="84"/>
  <c r="CM303" i="84"/>
  <c r="BR303" i="84"/>
  <c r="BW303" i="84"/>
  <c r="DG291" i="84"/>
  <c r="BM291" i="84"/>
  <c r="CE291" i="84"/>
  <c r="DS291" i="84"/>
  <c r="BF291" i="84"/>
  <c r="BU291" i="84"/>
  <c r="AE291" i="84"/>
  <c r="AN291" i="84"/>
  <c r="DP291" i="84"/>
  <c r="ED303" i="84"/>
  <c r="BV303" i="84"/>
  <c r="X303" i="84"/>
  <c r="BU303" i="84"/>
  <c r="BB303" i="84"/>
  <c r="CA303" i="84"/>
  <c r="EB303" i="84"/>
  <c r="BK303" i="84"/>
  <c r="AY303" i="84"/>
  <c r="BH291" i="84"/>
  <c r="I291" i="84"/>
  <c r="V291" i="84"/>
  <c r="AW291" i="84"/>
  <c r="DK291" i="84"/>
  <c r="BH303" i="84"/>
  <c r="AV303" i="84"/>
  <c r="DK303" i="84"/>
  <c r="R303" i="84"/>
  <c r="AW303" i="84"/>
  <c r="Y303" i="84"/>
  <c r="DO303" i="84"/>
  <c r="DP303" i="84"/>
  <c r="DD303" i="84"/>
  <c r="CR303" i="84"/>
  <c r="BA291" i="84"/>
  <c r="AV291" i="84"/>
  <c r="W291" i="84"/>
  <c r="AU291" i="84"/>
  <c r="DW291" i="84"/>
  <c r="P291" i="84"/>
  <c r="J291" i="84"/>
  <c r="AH291" i="84"/>
  <c r="AU303" i="84"/>
  <c r="W303" i="84"/>
  <c r="H303" i="84"/>
  <c r="EC303" i="84"/>
  <c r="EG303" i="84"/>
  <c r="BM303" i="84"/>
  <c r="BF303" i="84"/>
  <c r="DC303" i="84"/>
  <c r="CQ303" i="84"/>
  <c r="CE303" i="84"/>
  <c r="BT291" i="84"/>
  <c r="Q291" i="84"/>
  <c r="AZ291" i="84"/>
  <c r="BS291" i="84"/>
  <c r="CZ303" i="84"/>
  <c r="DW303" i="84"/>
  <c r="T303" i="84"/>
  <c r="CJ303" i="84"/>
  <c r="P303" i="84"/>
  <c r="BO303" i="84"/>
  <c r="AT303" i="84"/>
  <c r="AH303" i="84"/>
  <c r="V303" i="84"/>
  <c r="X291" i="84"/>
  <c r="CN291" i="84"/>
  <c r="CZ291" i="84"/>
  <c r="DL291" i="84"/>
  <c r="BG291" i="84"/>
  <c r="BI291" i="84"/>
  <c r="BW291" i="84"/>
  <c r="CV291" i="84"/>
  <c r="AT291" i="84"/>
  <c r="BT303" i="84"/>
  <c r="AB303" i="84"/>
  <c r="CB303" i="84"/>
  <c r="DY303" i="84"/>
  <c r="EH303" i="84"/>
  <c r="BA303" i="84"/>
  <c r="AQ303" i="84"/>
  <c r="AE303" i="84"/>
  <c r="S303" i="84"/>
  <c r="CJ291" i="84"/>
  <c r="CA291" i="84"/>
  <c r="EG291" i="84"/>
  <c r="BG303" i="84"/>
  <c r="CN303" i="84"/>
  <c r="BP303" i="84"/>
  <c r="AO303" i="84"/>
  <c r="Q303" i="84"/>
  <c r="DT303" i="84"/>
  <c r="DU303" i="84" s="1"/>
  <c r="CV303" i="84"/>
  <c r="DT291" i="84"/>
  <c r="BO291" i="84"/>
  <c r="CM291" i="84"/>
  <c r="BB291" i="84"/>
  <c r="CY291" i="84"/>
  <c r="BX291" i="84"/>
  <c r="CF291" i="84"/>
  <c r="CG291" i="84" s="1"/>
  <c r="CF303" i="84"/>
  <c r="DX303" i="84"/>
  <c r="AK303" i="84"/>
  <c r="I303" i="84"/>
  <c r="EF303" i="84"/>
  <c r="BQ303" i="84"/>
  <c r="U303" i="84"/>
  <c r="DO291" i="84"/>
  <c r="AK291" i="84"/>
  <c r="AB291" i="84"/>
  <c r="AX291" i="84"/>
  <c r="AP291" i="84"/>
  <c r="BR291" i="84"/>
  <c r="BS303" i="84"/>
  <c r="AZ303" i="84"/>
  <c r="AP303" i="84"/>
  <c r="BL303" i="84"/>
  <c r="DH303" i="84"/>
  <c r="BV291" i="84"/>
  <c r="CU291" i="84"/>
  <c r="BQ291" i="84"/>
  <c r="T291" i="84"/>
  <c r="AO291" i="84"/>
  <c r="BK291" i="84"/>
  <c r="BJ291" i="84"/>
  <c r="J303" i="84"/>
  <c r="DL303" i="84"/>
  <c r="BN303" i="84"/>
  <c r="U291" i="84"/>
  <c r="AY291" i="84"/>
  <c r="H291" i="84"/>
  <c r="EH291" i="84"/>
  <c r="BL291" i="84"/>
  <c r="AQ291" i="84"/>
  <c r="BX303" i="84"/>
  <c r="BE303" i="84"/>
  <c r="DG303" i="84"/>
  <c r="DG315" i="84"/>
  <c r="AX315" i="84"/>
  <c r="CY315" i="84"/>
  <c r="BU315" i="84"/>
  <c r="EF315" i="84"/>
  <c r="CU315" i="84"/>
  <c r="CM315" i="84"/>
  <c r="BB315" i="84"/>
  <c r="AW315" i="84"/>
  <c r="EG315" i="84"/>
  <c r="BL315" i="84"/>
  <c r="BI315" i="84"/>
  <c r="CI315" i="84"/>
  <c r="BR315" i="84"/>
  <c r="CA315" i="84"/>
  <c r="Y315" i="84"/>
  <c r="BM315" i="84"/>
  <c r="EC315" i="84"/>
  <c r="BW315" i="84"/>
  <c r="EB315" i="84"/>
  <c r="DO315" i="84"/>
  <c r="BF315" i="84"/>
  <c r="BO315" i="84"/>
  <c r="BA315" i="84"/>
  <c r="AO315" i="84"/>
  <c r="BK315" i="84"/>
  <c r="DP315" i="84"/>
  <c r="DC315" i="84"/>
  <c r="AT315" i="84"/>
  <c r="AQ315" i="84"/>
  <c r="Q315" i="84"/>
  <c r="AY315" i="84"/>
  <c r="DD315" i="84"/>
  <c r="CQ315" i="84"/>
  <c r="AH315" i="84"/>
  <c r="AE315" i="84"/>
  <c r="DT315" i="84"/>
  <c r="BQ315" i="84"/>
  <c r="AP315" i="84"/>
  <c r="CR315" i="84"/>
  <c r="CE315" i="84"/>
  <c r="V315" i="84"/>
  <c r="S315" i="84"/>
  <c r="CV315" i="84"/>
  <c r="U315" i="84"/>
  <c r="R315" i="84"/>
  <c r="DY315" i="84"/>
  <c r="CF315" i="84"/>
  <c r="BS315" i="84"/>
  <c r="J315" i="84"/>
  <c r="BX315" i="84"/>
  <c r="CJ315" i="84"/>
  <c r="DH315" i="84"/>
  <c r="BT315" i="84"/>
  <c r="BG315" i="84"/>
  <c r="DX315" i="84"/>
  <c r="AZ315" i="84"/>
  <c r="DL315" i="84"/>
  <c r="P315" i="84"/>
  <c r="BE315" i="84"/>
  <c r="ED315" i="84"/>
  <c r="BH315" i="84"/>
  <c r="AU315" i="84"/>
  <c r="CZ315" i="84"/>
  <c r="AB315" i="84"/>
  <c r="CN315" i="84"/>
  <c r="I315" i="84"/>
  <c r="AN315" i="84"/>
  <c r="EE315" i="84"/>
  <c r="BV315" i="84"/>
  <c r="AV315" i="84"/>
  <c r="W315" i="84"/>
  <c r="DW315" i="84"/>
  <c r="CB315" i="84"/>
  <c r="BP315" i="84"/>
  <c r="EH315" i="84"/>
  <c r="AK315" i="84"/>
  <c r="DS315" i="84"/>
  <c r="BJ315" i="84"/>
  <c r="X315" i="84"/>
  <c r="DK315" i="84"/>
  <c r="H315" i="84"/>
  <c r="T315" i="84"/>
  <c r="BN315" i="84"/>
  <c r="CS301" i="84"/>
  <c r="FB1570" i="84"/>
  <c r="FC1570" i="84" s="1"/>
  <c r="A1570" i="84"/>
  <c r="B1581" i="84"/>
  <c r="FK313" i="84"/>
  <c r="AL58" i="84"/>
  <c r="FJ58" i="84"/>
  <c r="F69" i="31" s="1"/>
  <c r="DM277" i="84"/>
  <c r="K277" i="84"/>
  <c r="FQ373" i="84"/>
  <c r="CW58" i="84"/>
  <c r="AR69" i="44" s="1"/>
  <c r="FI373" i="84"/>
  <c r="FH57" i="84"/>
  <c r="E68" i="31" s="1"/>
  <c r="FI57" i="84"/>
  <c r="K68" i="31" s="1"/>
  <c r="DU57" i="84"/>
  <c r="FL372" i="84"/>
  <c r="FQ57" i="84"/>
  <c r="O68" i="31" s="1"/>
  <c r="FN143" i="84"/>
  <c r="FO252" i="84"/>
  <c r="FI56" i="84"/>
  <c r="K67" i="31" s="1"/>
  <c r="DI143" i="84"/>
  <c r="K252" i="84"/>
  <c r="CG371" i="84"/>
  <c r="DQ143" i="84"/>
  <c r="AL371" i="84"/>
  <c r="FM252" i="84"/>
  <c r="CW371" i="84"/>
  <c r="CW263" i="84"/>
  <c r="K142" i="84"/>
  <c r="CO370" i="84"/>
  <c r="CK263" i="84"/>
  <c r="CO263" i="84"/>
  <c r="AL142" i="84"/>
  <c r="DQ370" i="84"/>
  <c r="DM263" i="84"/>
  <c r="FH54" i="84"/>
  <c r="E65" i="31" s="1"/>
  <c r="DU141" i="84"/>
  <c r="CC369" i="84"/>
  <c r="CC141" i="84"/>
  <c r="CW369" i="84"/>
  <c r="CG55" i="84"/>
  <c r="T66" i="44" s="1"/>
  <c r="K369" i="84"/>
  <c r="FJ141" i="84"/>
  <c r="FM262" i="84"/>
  <c r="AI261" i="84"/>
  <c r="AF141" i="84"/>
  <c r="FQ140" i="84"/>
  <c r="Z249" i="84"/>
  <c r="Z140" i="84"/>
  <c r="AF140" i="84"/>
  <c r="FH140" i="84"/>
  <c r="FP260" i="84"/>
  <c r="FH46" i="84"/>
  <c r="E57" i="31" s="1"/>
  <c r="DQ265" i="84"/>
  <c r="AI361" i="84"/>
  <c r="AI265" i="84"/>
  <c r="AL46" i="84"/>
  <c r="FL361" i="84"/>
  <c r="AC360" i="84"/>
  <c r="FN360" i="84"/>
  <c r="DA45" i="84"/>
  <c r="AX56" i="44" s="1"/>
  <c r="CO360" i="84"/>
  <c r="FI132" i="84"/>
  <c r="DE360" i="84"/>
  <c r="CK45" i="84"/>
  <c r="Z56" i="44" s="1"/>
  <c r="FI359" i="84"/>
  <c r="ER131" i="84"/>
  <c r="AC131" i="84"/>
  <c r="FK359" i="84"/>
  <c r="Z131" i="84"/>
  <c r="CC359" i="84"/>
  <c r="AC359" i="84"/>
  <c r="AF358" i="84"/>
  <c r="FQ43" i="84"/>
  <c r="O54" i="31" s="1"/>
  <c r="Z358" i="84"/>
  <c r="ER130" i="84"/>
  <c r="AF130" i="84"/>
  <c r="CS250" i="84"/>
  <c r="DQ42" i="84"/>
  <c r="H53" i="32" s="1"/>
  <c r="AL250" i="84"/>
  <c r="FK44" i="84"/>
  <c r="L55" i="31" s="1"/>
  <c r="DQ357" i="84"/>
  <c r="EO129" i="84"/>
  <c r="FK250" i="84"/>
  <c r="AL357" i="84"/>
  <c r="DE43" i="84"/>
  <c r="BD54" i="44" s="1"/>
  <c r="CG43" i="84"/>
  <c r="T54" i="44" s="1"/>
  <c r="FI128" i="84"/>
  <c r="FP43" i="84"/>
  <c r="I54" i="31" s="1"/>
  <c r="AC128" i="84"/>
  <c r="ER248" i="84"/>
  <c r="FJ248" i="84"/>
  <c r="FL127" i="84"/>
  <c r="EO115" i="84"/>
  <c r="BY253" i="84"/>
  <c r="FH34" i="84"/>
  <c r="E45" i="31" s="1"/>
  <c r="K34" i="84"/>
  <c r="FF253" i="84"/>
  <c r="CO34" i="84"/>
  <c r="AF45" i="44" s="1"/>
  <c r="FN349" i="84"/>
  <c r="FQ349" i="84"/>
  <c r="FQ336" i="84"/>
  <c r="EX336" i="84"/>
  <c r="FP241" i="84"/>
  <c r="FM120" i="84"/>
  <c r="FM241" i="84"/>
  <c r="AL336" i="84"/>
  <c r="DQ336" i="84"/>
  <c r="EO348" i="84"/>
  <c r="FO120" i="84"/>
  <c r="Z347" i="84"/>
  <c r="EU119" i="84"/>
  <c r="AI347" i="84"/>
  <c r="DM118" i="84"/>
  <c r="EO238" i="84"/>
  <c r="AC118" i="84"/>
  <c r="FQ118" i="84"/>
  <c r="FP33" i="84"/>
  <c r="I44" i="31" s="1"/>
  <c r="EX239" i="84"/>
  <c r="CC33" i="84"/>
  <c r="N44" i="44" s="1"/>
  <c r="CO32" i="84"/>
  <c r="AF43" i="44" s="1"/>
  <c r="FL32" i="84"/>
  <c r="G43" i="31" s="1"/>
  <c r="FJ346" i="84"/>
  <c r="BY33" i="84"/>
  <c r="H44" i="44" s="1"/>
  <c r="DM334" i="84"/>
  <c r="FF31" i="84"/>
  <c r="FN226" i="84"/>
  <c r="FH226" i="84"/>
  <c r="FQ31" i="84"/>
  <c r="O42" i="31" s="1"/>
  <c r="FN345" i="84"/>
  <c r="FP226" i="84"/>
  <c r="K237" i="84"/>
  <c r="FQ237" i="84"/>
  <c r="AC116" i="84"/>
  <c r="FP237" i="84"/>
  <c r="EO236" i="84"/>
  <c r="DQ236" i="84"/>
  <c r="EO22" i="84"/>
  <c r="H26" i="33" s="1"/>
  <c r="EX22" i="84"/>
  <c r="Z26" i="33" s="1"/>
  <c r="FK337" i="84"/>
  <c r="DM229" i="84"/>
  <c r="FH229" i="84"/>
  <c r="AI335" i="84"/>
  <c r="FQ20" i="84"/>
  <c r="O31" i="31" s="1"/>
  <c r="AL335" i="84"/>
  <c r="DM22" i="84"/>
  <c r="R33" i="32" s="1"/>
  <c r="DM227" i="84"/>
  <c r="AL19" i="84"/>
  <c r="AF19" i="84"/>
  <c r="EX227" i="84"/>
  <c r="DQ19" i="84"/>
  <c r="H30" i="32" s="1"/>
  <c r="K227" i="84"/>
  <c r="FI227" i="84"/>
  <c r="EO116" i="84"/>
  <c r="FM224" i="84"/>
  <c r="EX225" i="84"/>
  <c r="FM18" i="84"/>
  <c r="M29" i="31" s="1"/>
  <c r="DQ224" i="84"/>
  <c r="EU18" i="84"/>
  <c r="T22" i="33" s="1"/>
  <c r="FI225" i="84"/>
  <c r="EX6" i="84"/>
  <c r="Z10" i="33" s="1"/>
  <c r="FL6" i="84"/>
  <c r="G17" i="31" s="1"/>
  <c r="FH6" i="84"/>
  <c r="E17" i="31" s="1"/>
  <c r="DQ6" i="84"/>
  <c r="H17" i="32" s="1"/>
  <c r="AV231" i="84"/>
  <c r="FM228" i="84"/>
  <c r="AL228" i="84"/>
  <c r="FH7" i="84"/>
  <c r="E18" i="31" s="1"/>
  <c r="K7" i="84"/>
  <c r="J18" i="30" s="1"/>
  <c r="AL6" i="84"/>
  <c r="AF17" i="60" s="1"/>
  <c r="AR215" i="84"/>
  <c r="DQ215" i="84"/>
  <c r="BR216" i="84"/>
  <c r="BF216" i="84"/>
  <c r="T216" i="84"/>
  <c r="FC216" i="84"/>
  <c r="FD216" i="84" s="1"/>
  <c r="DY216" i="84"/>
  <c r="BQ216" i="84"/>
  <c r="BE216" i="84"/>
  <c r="AQ216" i="84"/>
  <c r="AE216" i="84"/>
  <c r="S216" i="84"/>
  <c r="FB216" i="84"/>
  <c r="DX216" i="84"/>
  <c r="DL216" i="84"/>
  <c r="CZ216" i="84"/>
  <c r="CN216" i="84"/>
  <c r="CB216" i="84"/>
  <c r="BP216" i="84"/>
  <c r="AP216" i="84"/>
  <c r="R216" i="84"/>
  <c r="DW216" i="84"/>
  <c r="DK216" i="84"/>
  <c r="CY216" i="84"/>
  <c r="CM216" i="84"/>
  <c r="CA216" i="84"/>
  <c r="BO216" i="84"/>
  <c r="AO216" i="84"/>
  <c r="P216" i="84"/>
  <c r="EH216" i="84"/>
  <c r="BN216" i="84"/>
  <c r="BB216" i="84"/>
  <c r="AN216" i="84"/>
  <c r="AB216" i="84"/>
  <c r="A216" i="84"/>
  <c r="EG216" i="84"/>
  <c r="BM216" i="84"/>
  <c r="BA216" i="84"/>
  <c r="EF216" i="84"/>
  <c r="DT216" i="84"/>
  <c r="DH216" i="84"/>
  <c r="CV216" i="84"/>
  <c r="CJ216" i="84"/>
  <c r="BX216" i="84"/>
  <c r="BL216" i="84"/>
  <c r="AY216" i="84"/>
  <c r="EE216" i="84"/>
  <c r="CE216" i="84"/>
  <c r="AV216" i="84"/>
  <c r="V216" i="84"/>
  <c r="EB216" i="84"/>
  <c r="CU216" i="84"/>
  <c r="BU216" i="84"/>
  <c r="DS216" i="84"/>
  <c r="CQ216" i="84"/>
  <c r="BH216" i="84"/>
  <c r="W216" i="84"/>
  <c r="CI216" i="84"/>
  <c r="BG216" i="84"/>
  <c r="U216" i="84"/>
  <c r="AX216" i="84"/>
  <c r="DP216" i="84"/>
  <c r="AU216" i="84"/>
  <c r="DO216" i="84"/>
  <c r="CF216" i="84"/>
  <c r="AT216" i="84"/>
  <c r="J216" i="84"/>
  <c r="DG216" i="84"/>
  <c r="BW216" i="84"/>
  <c r="AK216" i="84"/>
  <c r="I216" i="84"/>
  <c r="BV216" i="84"/>
  <c r="H216" i="84"/>
  <c r="DD216" i="84"/>
  <c r="BT216" i="84"/>
  <c r="DC216" i="84"/>
  <c r="BS216" i="84"/>
  <c r="AH216" i="84"/>
  <c r="EC216" i="84"/>
  <c r="BJ216" i="84"/>
  <c r="Y216" i="84"/>
  <c r="CR216" i="84"/>
  <c r="BK216" i="84"/>
  <c r="BI216" i="84"/>
  <c r="X216" i="84"/>
  <c r="ED216" i="84"/>
  <c r="B217" i="84"/>
  <c r="CK215" i="84"/>
  <c r="CC325" i="84"/>
  <c r="FL325" i="84"/>
  <c r="FF325" i="84"/>
  <c r="DE325" i="84"/>
  <c r="FB436" i="84"/>
  <c r="FC436" i="84"/>
  <c r="FD436" i="84" s="1"/>
  <c r="B437" i="84"/>
  <c r="B438" i="84" s="1"/>
  <c r="B439" i="84" s="1"/>
  <c r="B440" i="84" s="1"/>
  <c r="FB1580" i="84"/>
  <c r="FC1580" i="84" s="1"/>
  <c r="A1580" i="84"/>
  <c r="B1591" i="84"/>
  <c r="CO106" i="84"/>
  <c r="AF117" i="44" s="1"/>
  <c r="AL106" i="84"/>
  <c r="DE277" i="84"/>
  <c r="FK277" i="84"/>
  <c r="Z277" i="84"/>
  <c r="FN373" i="84"/>
  <c r="AC58" i="84"/>
  <c r="CC373" i="84"/>
  <c r="FN372" i="84"/>
  <c r="K57" i="84"/>
  <c r="FO143" i="84"/>
  <c r="CC143" i="84"/>
  <c r="CK143" i="84"/>
  <c r="FJ371" i="84"/>
  <c r="FI252" i="84"/>
  <c r="CK371" i="84"/>
  <c r="CK142" i="84"/>
  <c r="K370" i="84"/>
  <c r="AF369" i="84"/>
  <c r="DE369" i="84"/>
  <c r="DQ261" i="84"/>
  <c r="AF262" i="84"/>
  <c r="AL141" i="84"/>
  <c r="FO141" i="84"/>
  <c r="CO141" i="84"/>
  <c r="DQ55" i="84"/>
  <c r="H66" i="32" s="1"/>
  <c r="FP140" i="84"/>
  <c r="FI249" i="84"/>
  <c r="FJ140" i="84"/>
  <c r="AL140" i="84"/>
  <c r="FO140" i="84"/>
  <c r="EO139" i="84"/>
  <c r="FN139" i="84"/>
  <c r="AL265" i="84"/>
  <c r="DU361" i="84"/>
  <c r="DE46" i="84"/>
  <c r="BD57" i="44" s="1"/>
  <c r="FJ46" i="84"/>
  <c r="F57" i="31" s="1"/>
  <c r="Z361" i="84"/>
  <c r="FO265" i="84"/>
  <c r="AF360" i="84"/>
  <c r="EX132" i="84"/>
  <c r="FP45" i="84"/>
  <c r="I56" i="31" s="1"/>
  <c r="AF132" i="84"/>
  <c r="FQ45" i="84"/>
  <c r="O56" i="31" s="1"/>
  <c r="K131" i="84"/>
  <c r="FP131" i="84"/>
  <c r="CS251" i="84"/>
  <c r="FP251" i="84"/>
  <c r="AL334" i="84"/>
  <c r="EU334" i="84"/>
  <c r="FL42" i="84"/>
  <c r="G53" i="31" s="1"/>
  <c r="CK250" i="84"/>
  <c r="FO357" i="84"/>
  <c r="DU357" i="84"/>
  <c r="FP250" i="84"/>
  <c r="FN250" i="84"/>
  <c r="FQ249" i="84"/>
  <c r="FN129" i="84"/>
  <c r="FF43" i="84"/>
  <c r="M54" i="32" s="1"/>
  <c r="FK128" i="84"/>
  <c r="FM43" i="84"/>
  <c r="M54" i="31" s="1"/>
  <c r="FP115" i="84"/>
  <c r="AI248" i="84"/>
  <c r="AF115" i="84"/>
  <c r="EU349" i="84"/>
  <c r="FL34" i="84"/>
  <c r="G45" i="31" s="1"/>
  <c r="FN34" i="84"/>
  <c r="H45" i="31" s="1"/>
  <c r="CS34" i="84"/>
  <c r="AL45" i="44" s="1"/>
  <c r="Z253" i="84"/>
  <c r="FF34" i="84"/>
  <c r="M45" i="32" s="1"/>
  <c r="CO253" i="84"/>
  <c r="AI253" i="84"/>
  <c r="DQ120" i="84"/>
  <c r="DQ348" i="84"/>
  <c r="Z119" i="84"/>
  <c r="FQ32" i="84"/>
  <c r="O43" i="31" s="1"/>
  <c r="ER119" i="84"/>
  <c r="FH347" i="84"/>
  <c r="K32" i="84"/>
  <c r="FL240" i="84"/>
  <c r="AC119" i="84"/>
  <c r="FJ118" i="84"/>
  <c r="DI32" i="84"/>
  <c r="BJ43" i="44" s="1"/>
  <c r="FJ32" i="84"/>
  <c r="F43" i="31" s="1"/>
  <c r="EU238" i="84"/>
  <c r="ER118" i="84"/>
  <c r="DQ33" i="84"/>
  <c r="H44" i="32" s="1"/>
  <c r="DQ238" i="84"/>
  <c r="Z33" i="84"/>
  <c r="FN118" i="84"/>
  <c r="AF33" i="84"/>
  <c r="FP239" i="84"/>
  <c r="CC32" i="84"/>
  <c r="N43" i="44" s="1"/>
  <c r="AF333" i="84"/>
  <c r="EU345" i="84"/>
  <c r="DM117" i="84"/>
  <c r="K226" i="84"/>
  <c r="K345" i="84"/>
  <c r="AF226" i="84"/>
  <c r="EO31" i="84"/>
  <c r="H35" i="33" s="1"/>
  <c r="FO345" i="84"/>
  <c r="EU237" i="84"/>
  <c r="AL116" i="84"/>
  <c r="K116" i="84"/>
  <c r="AC236" i="84"/>
  <c r="EX337" i="84"/>
  <c r="DQ337" i="84"/>
  <c r="FH337" i="84"/>
  <c r="K229" i="84"/>
  <c r="DQ229" i="84"/>
  <c r="FP229" i="84"/>
  <c r="FN335" i="84"/>
  <c r="Z335" i="84"/>
  <c r="FL335" i="84"/>
  <c r="FP20" i="84"/>
  <c r="I31" i="31" s="1"/>
  <c r="FP21" i="84"/>
  <c r="I32" i="31" s="1"/>
  <c r="FK20" i="84"/>
  <c r="L31" i="31" s="1"/>
  <c r="FM227" i="84"/>
  <c r="FP19" i="84"/>
  <c r="I30" i="31" s="1"/>
  <c r="FP225" i="84"/>
  <c r="AI224" i="84"/>
  <c r="FQ18" i="84"/>
  <c r="O29" i="31" s="1"/>
  <c r="FO18" i="84"/>
  <c r="N29" i="31" s="1"/>
  <c r="AF6" i="84"/>
  <c r="T17" i="60" s="1"/>
  <c r="EX228" i="84"/>
  <c r="K228" i="84"/>
  <c r="FL9" i="84"/>
  <c r="G20" i="31" s="1"/>
  <c r="FN7" i="84"/>
  <c r="H18" i="31" s="1"/>
  <c r="FL8" i="84"/>
  <c r="G19" i="31" s="1"/>
  <c r="Z289" i="84"/>
  <c r="FL215" i="84"/>
  <c r="FF215" i="84"/>
  <c r="FH325" i="84"/>
  <c r="Z325" i="84"/>
  <c r="FJ325" i="84"/>
  <c r="DZ325" i="84"/>
  <c r="K313" i="84"/>
  <c r="DQ289" i="84"/>
  <c r="DA106" i="84"/>
  <c r="AX117" i="44" s="1"/>
  <c r="FH373" i="84"/>
  <c r="AC277" i="84"/>
  <c r="FO58" i="84"/>
  <c r="N69" i="31" s="1"/>
  <c r="DM144" i="84"/>
  <c r="DU372" i="84"/>
  <c r="CC57" i="84"/>
  <c r="N68" i="44" s="1"/>
  <c r="FP57" i="84"/>
  <c r="I68" i="31" s="1"/>
  <c r="AF372" i="84"/>
  <c r="AC144" i="84"/>
  <c r="K371" i="84"/>
  <c r="FM371" i="84"/>
  <c r="AI143" i="84"/>
  <c r="FH143" i="84"/>
  <c r="K56" i="84"/>
  <c r="FK252" i="84"/>
  <c r="CO371" i="84"/>
  <c r="FL56" i="84"/>
  <c r="G67" i="31" s="1"/>
  <c r="FN263" i="84"/>
  <c r="DI370" i="84"/>
  <c r="DQ142" i="84"/>
  <c r="AC142" i="84"/>
  <c r="AL370" i="84"/>
  <c r="CC263" i="84"/>
  <c r="FP142" i="84"/>
  <c r="CW262" i="84"/>
  <c r="K55" i="84"/>
  <c r="FP261" i="84"/>
  <c r="FF369" i="84"/>
  <c r="FO262" i="84"/>
  <c r="FF54" i="84"/>
  <c r="M65" i="32" s="1"/>
  <c r="BY55" i="84"/>
  <c r="H66" i="44" s="1"/>
  <c r="CW55" i="84"/>
  <c r="AR66" i="44" s="1"/>
  <c r="FF262" i="84"/>
  <c r="CO262" i="84"/>
  <c r="Z261" i="84"/>
  <c r="DI262" i="84"/>
  <c r="K139" i="84"/>
  <c r="FP139" i="84"/>
  <c r="CK361" i="84"/>
  <c r="FL360" i="84"/>
  <c r="Z360" i="84"/>
  <c r="AL131" i="84"/>
  <c r="AI359" i="84"/>
  <c r="FH131" i="84"/>
  <c r="EX131" i="84"/>
  <c r="CO251" i="84"/>
  <c r="DM251" i="84"/>
  <c r="BY251" i="84"/>
  <c r="FQ358" i="84"/>
  <c r="Z42" i="84"/>
  <c r="FN357" i="84"/>
  <c r="CG44" i="84"/>
  <c r="T55" i="44" s="1"/>
  <c r="DE42" i="84"/>
  <c r="BD53" i="44" s="1"/>
  <c r="FH42" i="84"/>
  <c r="E53" i="31" s="1"/>
  <c r="FQ129" i="84"/>
  <c r="AI250" i="84"/>
  <c r="FP357" i="84"/>
  <c r="FO250" i="84"/>
  <c r="AI357" i="84"/>
  <c r="DQ44" i="84"/>
  <c r="H55" i="32" s="1"/>
  <c r="FH128" i="84"/>
  <c r="EO128" i="84"/>
  <c r="CO43" i="84"/>
  <c r="AF54" i="44" s="1"/>
  <c r="EO127" i="84"/>
  <c r="FO127" i="84"/>
  <c r="FM248" i="84"/>
  <c r="DI253" i="84"/>
  <c r="FM34" i="84"/>
  <c r="M45" i="31" s="1"/>
  <c r="AF253" i="84"/>
  <c r="FH253" i="84"/>
  <c r="Z34" i="84"/>
  <c r="FK34" i="84"/>
  <c r="L45" i="31" s="1"/>
  <c r="AI349" i="84"/>
  <c r="AC349" i="84"/>
  <c r="EX348" i="84"/>
  <c r="AL241" i="84"/>
  <c r="DM32" i="84"/>
  <c r="R43" i="32" s="1"/>
  <c r="DM347" i="84"/>
  <c r="FI240" i="84"/>
  <c r="CS32" i="84"/>
  <c r="AL43" i="44" s="1"/>
  <c r="FQ346" i="84"/>
  <c r="FO32" i="84"/>
  <c r="N43" i="31" s="1"/>
  <c r="AF239" i="84"/>
  <c r="EX334" i="84"/>
  <c r="AF238" i="84"/>
  <c r="FK334" i="84"/>
  <c r="EO345" i="84"/>
  <c r="DM345" i="84"/>
  <c r="FN31" i="84"/>
  <c r="H42" i="31" s="1"/>
  <c r="DM237" i="84"/>
  <c r="FK236" i="84"/>
  <c r="AC22" i="84"/>
  <c r="ER335" i="84"/>
  <c r="FL20" i="84"/>
  <c r="G31" i="31" s="1"/>
  <c r="Z227" i="84"/>
  <c r="DM18" i="84"/>
  <c r="R29" i="32" s="1"/>
  <c r="AL224" i="84"/>
  <c r="AC224" i="84"/>
  <c r="EX18" i="84"/>
  <c r="Z22" i="33" s="1"/>
  <c r="Z6" i="84"/>
  <c r="H17" i="60" s="1"/>
  <c r="FJ6" i="84"/>
  <c r="F17" i="31" s="1"/>
  <c r="FK10" i="84"/>
  <c r="L21" i="31" s="1"/>
  <c r="FQ228" i="84"/>
  <c r="FI228" i="84"/>
  <c r="FK227" i="84"/>
  <c r="FQ9" i="84"/>
  <c r="O20" i="31" s="1"/>
  <c r="DM7" i="84"/>
  <c r="R18" i="32" s="1"/>
  <c r="FK7" i="84"/>
  <c r="L18" i="31" s="1"/>
  <c r="FD1565" i="84"/>
  <c r="DE301" i="84"/>
  <c r="CO215" i="84"/>
  <c r="DA325" i="84"/>
  <c r="FD1569" i="84"/>
  <c r="DM106" i="84"/>
  <c r="R117" i="32" s="1"/>
  <c r="CG373" i="84"/>
  <c r="DQ277" i="84"/>
  <c r="FF373" i="84"/>
  <c r="CG58" i="84"/>
  <c r="T69" i="44" s="1"/>
  <c r="DE373" i="84"/>
  <c r="DU58" i="84"/>
  <c r="K69" i="43" s="1"/>
  <c r="BY58" i="84"/>
  <c r="H69" i="44" s="1"/>
  <c r="CW277" i="84"/>
  <c r="Z57" i="84"/>
  <c r="CO57" i="84"/>
  <c r="AF68" i="44" s="1"/>
  <c r="DA144" i="84"/>
  <c r="K372" i="84"/>
  <c r="DA57" i="84"/>
  <c r="AX68" i="44" s="1"/>
  <c r="CS144" i="84"/>
  <c r="FH371" i="84"/>
  <c r="Z56" i="84"/>
  <c r="FK143" i="84"/>
  <c r="Z252" i="84"/>
  <c r="AL252" i="84"/>
  <c r="DA143" i="84"/>
  <c r="DU143" i="84"/>
  <c r="FL142" i="84"/>
  <c r="FN142" i="84"/>
  <c r="CG142" i="84"/>
  <c r="FH370" i="84"/>
  <c r="DM370" i="84"/>
  <c r="FF263" i="84"/>
  <c r="CS261" i="84"/>
  <c r="AL262" i="84"/>
  <c r="FO55" i="84"/>
  <c r="N66" i="31" s="1"/>
  <c r="DQ262" i="84"/>
  <c r="AC141" i="84"/>
  <c r="DU262" i="84"/>
  <c r="DE141" i="84"/>
  <c r="BY54" i="84"/>
  <c r="H65" i="44" s="1"/>
  <c r="AC261" i="84"/>
  <c r="FJ262" i="84"/>
  <c r="BY261" i="84"/>
  <c r="FF140" i="84"/>
  <c r="FQ261" i="84"/>
  <c r="CK260" i="84"/>
  <c r="FK260" i="84"/>
  <c r="FI139" i="84"/>
  <c r="EX139" i="84"/>
  <c r="DU260" i="84"/>
  <c r="AL139" i="84"/>
  <c r="FM139" i="84"/>
  <c r="CW46" i="84"/>
  <c r="AR57" i="44" s="1"/>
  <c r="AI46" i="84"/>
  <c r="CW265" i="84"/>
  <c r="FO361" i="84"/>
  <c r="FF361" i="84"/>
  <c r="FK361" i="84"/>
  <c r="FM45" i="84"/>
  <c r="M56" i="31" s="1"/>
  <c r="DA360" i="84"/>
  <c r="BY360" i="84"/>
  <c r="CW45" i="84"/>
  <c r="AR56" i="44" s="1"/>
  <c r="FO360" i="84"/>
  <c r="ER132" i="84"/>
  <c r="DM44" i="84"/>
  <c r="R55" i="32" s="1"/>
  <c r="FI131" i="84"/>
  <c r="CG359" i="84"/>
  <c r="FQ131" i="84"/>
  <c r="FN131" i="84"/>
  <c r="DA359" i="84"/>
  <c r="AC358" i="84"/>
  <c r="CG251" i="84"/>
  <c r="K334" i="84"/>
  <c r="EX130" i="84"/>
  <c r="FJ358" i="84"/>
  <c r="FO249" i="84"/>
  <c r="CW250" i="84"/>
  <c r="K357" i="84"/>
  <c r="FH250" i="84"/>
  <c r="ER357" i="84"/>
  <c r="AF42" i="84"/>
  <c r="DU249" i="84"/>
  <c r="DM333" i="84"/>
  <c r="AL128" i="84"/>
  <c r="FN128" i="84"/>
  <c r="FJ127" i="84"/>
  <c r="FK127" i="84"/>
  <c r="K248" i="84"/>
  <c r="AL248" i="84"/>
  <c r="DQ115" i="84"/>
  <c r="AF127" i="84"/>
  <c r="AI34" i="84"/>
  <c r="K253" i="84"/>
  <c r="DU253" i="84"/>
  <c r="CG253" i="84"/>
  <c r="DE34" i="84"/>
  <c r="BD45" i="44" s="1"/>
  <c r="AC253" i="84"/>
  <c r="FI34" i="84"/>
  <c r="K45" i="31" s="1"/>
  <c r="FI349" i="84"/>
  <c r="FH349" i="84"/>
  <c r="DM241" i="84"/>
  <c r="AF120" i="84"/>
  <c r="FH348" i="84"/>
  <c r="FQ348" i="84"/>
  <c r="FO348" i="84"/>
  <c r="FP348" i="84"/>
  <c r="Z336" i="84"/>
  <c r="FO336" i="84"/>
  <c r="K240" i="84"/>
  <c r="ER240" i="84"/>
  <c r="AI119" i="84"/>
  <c r="FP44" i="84"/>
  <c r="I55" i="31" s="1"/>
  <c r="EX240" i="84"/>
  <c r="FL347" i="84"/>
  <c r="AF240" i="84"/>
  <c r="DU33" i="84"/>
  <c r="K44" i="43" s="1"/>
  <c r="FN239" i="84"/>
  <c r="DQ118" i="84"/>
  <c r="DE33" i="84"/>
  <c r="BD44" i="44" s="1"/>
  <c r="AL238" i="84"/>
  <c r="DQ346" i="84"/>
  <c r="FO346" i="84"/>
  <c r="FI239" i="84"/>
  <c r="FI118" i="84"/>
  <c r="ER334" i="84"/>
  <c r="FO31" i="84"/>
  <c r="N42" i="31" s="1"/>
  <c r="AI31" i="84"/>
  <c r="FP345" i="84"/>
  <c r="FM31" i="84"/>
  <c r="M42" i="31" s="1"/>
  <c r="AC345" i="84"/>
  <c r="FP333" i="84"/>
  <c r="FJ31" i="84"/>
  <c r="F42" i="31" s="1"/>
  <c r="DQ345" i="84"/>
  <c r="DQ117" i="84"/>
  <c r="FJ117" i="84"/>
  <c r="ER116" i="84"/>
  <c r="FJ116" i="84"/>
  <c r="FN237" i="84"/>
  <c r="ER237" i="84"/>
  <c r="Z116" i="84"/>
  <c r="K30" i="84"/>
  <c r="FM229" i="84"/>
  <c r="FL21" i="84"/>
  <c r="G32" i="31" s="1"/>
  <c r="FO335" i="84"/>
  <c r="FH21" i="84"/>
  <c r="E32" i="31" s="1"/>
  <c r="FH335" i="84"/>
  <c r="EU21" i="84"/>
  <c r="T25" i="33" s="1"/>
  <c r="FN20" i="84"/>
  <c r="H31" i="31" s="1"/>
  <c r="AI227" i="84"/>
  <c r="AF227" i="84"/>
  <c r="FO19" i="84"/>
  <c r="N30" i="31" s="1"/>
  <c r="K18" i="84"/>
  <c r="AI18" i="84"/>
  <c r="EU6" i="84"/>
  <c r="T10" i="33" s="1"/>
  <c r="Z228" i="84"/>
  <c r="FN10" i="84"/>
  <c r="H21" i="31" s="1"/>
  <c r="FK8" i="84"/>
  <c r="L19" i="31" s="1"/>
  <c r="FJ7" i="84"/>
  <c r="F18" i="31" s="1"/>
  <c r="FP7" i="84"/>
  <c r="I18" i="31" s="1"/>
  <c r="FO9" i="84"/>
  <c r="N20" i="31" s="1"/>
  <c r="AL8" i="84"/>
  <c r="AF19" i="60" s="1"/>
  <c r="AI10" i="84"/>
  <c r="FQ215" i="84"/>
  <c r="DU215" i="84"/>
  <c r="K325" i="84"/>
  <c r="FM325" i="84"/>
  <c r="BY325" i="84"/>
  <c r="DM325" i="84"/>
  <c r="CK301" i="84"/>
  <c r="FO106" i="84"/>
  <c r="N117" i="31" s="1"/>
  <c r="FP106" i="84"/>
  <c r="I117" i="31" s="1"/>
  <c r="AC106" i="84"/>
  <c r="CK373" i="84"/>
  <c r="DA373" i="84"/>
  <c r="AI373" i="84"/>
  <c r="FP58" i="84"/>
  <c r="I69" i="31" s="1"/>
  <c r="DE57" i="84"/>
  <c r="BD68" i="44" s="1"/>
  <c r="FP372" i="84"/>
  <c r="CK57" i="84"/>
  <c r="Z68" i="44" s="1"/>
  <c r="CO372" i="84"/>
  <c r="AC372" i="84"/>
  <c r="CS56" i="84"/>
  <c r="AL67" i="44" s="1"/>
  <c r="CG56" i="84"/>
  <c r="T67" i="44" s="1"/>
  <c r="FL252" i="84"/>
  <c r="FL371" i="84"/>
  <c r="DI252" i="84"/>
  <c r="DQ371" i="84"/>
  <c r="AF252" i="84"/>
  <c r="FM263" i="84"/>
  <c r="DA263" i="84"/>
  <c r="DI142" i="84"/>
  <c r="FN370" i="84"/>
  <c r="DI55" i="84"/>
  <c r="BJ66" i="44" s="1"/>
  <c r="AI55" i="84"/>
  <c r="CK55" i="84"/>
  <c r="Z66" i="44" s="1"/>
  <c r="AF55" i="84"/>
  <c r="CW141" i="84"/>
  <c r="CK262" i="84"/>
  <c r="DU54" i="84"/>
  <c r="K65" i="43" s="1"/>
  <c r="DU55" i="84"/>
  <c r="K66" i="43" s="1"/>
  <c r="DQ141" i="84"/>
  <c r="FM369" i="84"/>
  <c r="CO261" i="84"/>
  <c r="FI262" i="84"/>
  <c r="DM262" i="84"/>
  <c r="K261" i="84"/>
  <c r="ER140" i="84"/>
  <c r="FM249" i="84"/>
  <c r="CC261" i="84"/>
  <c r="AL249" i="84"/>
  <c r="K140" i="84"/>
  <c r="FJ249" i="84"/>
  <c r="DA260" i="84"/>
  <c r="DQ139" i="84"/>
  <c r="FO139" i="84"/>
  <c r="CO46" i="84"/>
  <c r="AF57" i="44" s="1"/>
  <c r="K361" i="84"/>
  <c r="FN46" i="84"/>
  <c r="H57" i="31" s="1"/>
  <c r="FN265" i="84"/>
  <c r="K46" i="84"/>
  <c r="CS360" i="84"/>
  <c r="FO45" i="84"/>
  <c r="N56" i="31" s="1"/>
  <c r="FK360" i="84"/>
  <c r="CO252" i="84"/>
  <c r="FO131" i="84"/>
  <c r="FN359" i="84"/>
  <c r="FL43" i="84"/>
  <c r="G54" i="31" s="1"/>
  <c r="DI251" i="84"/>
  <c r="FQ334" i="84"/>
  <c r="FH251" i="84"/>
  <c r="AL358" i="84"/>
  <c r="DQ358" i="84"/>
  <c r="AC44" i="84"/>
  <c r="FO42" i="84"/>
  <c r="N53" i="31" s="1"/>
  <c r="FJ42" i="84"/>
  <c r="F53" i="31" s="1"/>
  <c r="CW42" i="84"/>
  <c r="AR53" i="44" s="1"/>
  <c r="AC249" i="84"/>
  <c r="FJ250" i="84"/>
  <c r="EX357" i="84"/>
  <c r="EU128" i="84"/>
  <c r="FN43" i="84"/>
  <c r="H54" i="31" s="1"/>
  <c r="FJ115" i="84"/>
  <c r="FO248" i="84"/>
  <c r="FI127" i="84"/>
  <c r="AC115" i="84"/>
  <c r="Z115" i="84"/>
  <c r="FP248" i="84"/>
  <c r="FH127" i="84"/>
  <c r="AL253" i="84"/>
  <c r="AL349" i="84"/>
  <c r="CW253" i="84"/>
  <c r="FK120" i="84"/>
  <c r="EO336" i="84"/>
  <c r="FK241" i="84"/>
  <c r="EO119" i="84"/>
  <c r="FQ119" i="84"/>
  <c r="ER239" i="84"/>
  <c r="FN238" i="84"/>
  <c r="FP334" i="84"/>
  <c r="FK118" i="84"/>
  <c r="AF346" i="84"/>
  <c r="FH33" i="84"/>
  <c r="E44" i="31" s="1"/>
  <c r="AI118" i="84"/>
  <c r="FP238" i="84"/>
  <c r="DM238" i="84"/>
  <c r="DM346" i="84"/>
  <c r="Z238" i="84"/>
  <c r="FL345" i="84"/>
  <c r="FQ117" i="84"/>
  <c r="FL226" i="84"/>
  <c r="FO226" i="84"/>
  <c r="EU116" i="84"/>
  <c r="FI236" i="84"/>
  <c r="FQ30" i="84"/>
  <c r="O41" i="31" s="1"/>
  <c r="FK22" i="84"/>
  <c r="L33" i="31" s="1"/>
  <c r="FO229" i="84"/>
  <c r="Z20" i="84"/>
  <c r="AI22" i="84"/>
  <c r="ER227" i="84"/>
  <c r="FO227" i="84"/>
  <c r="AI19" i="84"/>
  <c r="FN19" i="84"/>
  <c r="H30" i="31" s="1"/>
  <c r="EO227" i="84"/>
  <c r="FK18" i="84"/>
  <c r="L29" i="31" s="1"/>
  <c r="AL10" i="84"/>
  <c r="FP10" i="84"/>
  <c r="I21" i="31" s="1"/>
  <c r="FM9" i="84"/>
  <c r="M20" i="31" s="1"/>
  <c r="AL7" i="84"/>
  <c r="AF18" i="60" s="1"/>
  <c r="EO7" i="84"/>
  <c r="H11" i="33" s="1"/>
  <c r="FQ7" i="84"/>
  <c r="O18" i="31" s="1"/>
  <c r="DM9" i="84"/>
  <c r="R20" i="32" s="1"/>
  <c r="AL313" i="84"/>
  <c r="AL325" i="84"/>
  <c r="CK325" i="84"/>
  <c r="AF289" i="84"/>
  <c r="FD1562" i="84"/>
  <c r="AF106" i="84"/>
  <c r="FH106" i="84"/>
  <c r="E117" i="31" s="1"/>
  <c r="CG106" i="84"/>
  <c r="T117" i="44" s="1"/>
  <c r="DA372" i="84"/>
  <c r="AC57" i="84"/>
  <c r="FF143" i="84"/>
  <c r="FF371" i="84"/>
  <c r="FI143" i="84"/>
  <c r="CW143" i="84"/>
  <c r="DE56" i="84"/>
  <c r="BD67" i="44" s="1"/>
  <c r="FO370" i="84"/>
  <c r="Z370" i="84"/>
  <c r="FO263" i="84"/>
  <c r="FJ370" i="84"/>
  <c r="CW370" i="84"/>
  <c r="FI369" i="84"/>
  <c r="Z369" i="84"/>
  <c r="AL55" i="84"/>
  <c r="AL369" i="84"/>
  <c r="DQ46" i="84"/>
  <c r="H57" i="32" s="1"/>
  <c r="CK265" i="84"/>
  <c r="BY265" i="84"/>
  <c r="K45" i="84"/>
  <c r="FH132" i="84"/>
  <c r="CK252" i="84"/>
  <c r="DM358" i="84"/>
  <c r="FN251" i="84"/>
  <c r="FL358" i="84"/>
  <c r="FM358" i="84"/>
  <c r="AF249" i="84"/>
  <c r="K249" i="84"/>
  <c r="AF357" i="84"/>
  <c r="FO43" i="84"/>
  <c r="N54" i="31" s="1"/>
  <c r="Z128" i="84"/>
  <c r="AI43" i="84"/>
  <c r="Z127" i="84"/>
  <c r="FQ120" i="84"/>
  <c r="FM348" i="84"/>
  <c r="FI119" i="84"/>
  <c r="FP346" i="84"/>
  <c r="FF33" i="84"/>
  <c r="M44" i="32" s="1"/>
  <c r="FI33" i="84"/>
  <c r="K44" i="31" s="1"/>
  <c r="FK346" i="84"/>
  <c r="AI239" i="84"/>
  <c r="FH345" i="84"/>
  <c r="FI345" i="84"/>
  <c r="EX229" i="84"/>
  <c r="DQ335" i="84"/>
  <c r="FH225" i="84"/>
  <c r="AF18" i="84"/>
  <c r="Z225" i="84"/>
  <c r="K6" i="84"/>
  <c r="J17" i="30" s="1"/>
  <c r="FJ10" i="84"/>
  <c r="F21" i="31" s="1"/>
  <c r="DM335" i="84"/>
  <c r="DQ8" i="84"/>
  <c r="H19" i="32" s="1"/>
  <c r="DA289" i="84"/>
  <c r="DM313" i="84"/>
  <c r="AL215" i="84"/>
  <c r="DI301" i="84"/>
  <c r="FD1568" i="84"/>
  <c r="CW313" i="84"/>
  <c r="ED107" i="84"/>
  <c r="BV107" i="84"/>
  <c r="BJ107" i="84"/>
  <c r="AV107" i="84"/>
  <c r="X107" i="84"/>
  <c r="EC107" i="84"/>
  <c r="BU107" i="84"/>
  <c r="BI107" i="84"/>
  <c r="AU107" i="84"/>
  <c r="W107" i="84"/>
  <c r="J107" i="84"/>
  <c r="EB107" i="84"/>
  <c r="DP107" i="84"/>
  <c r="DD107" i="84"/>
  <c r="CR107" i="84"/>
  <c r="CF107" i="84"/>
  <c r="BT107" i="84"/>
  <c r="BH107" i="84"/>
  <c r="AT107" i="84"/>
  <c r="AH107" i="84"/>
  <c r="V107" i="84"/>
  <c r="I107" i="84"/>
  <c r="B108" i="84"/>
  <c r="DO107" i="84"/>
  <c r="DC107" i="84"/>
  <c r="CQ107" i="84"/>
  <c r="CE107" i="84"/>
  <c r="BS107" i="84"/>
  <c r="BG107" i="84"/>
  <c r="U107" i="84"/>
  <c r="H107" i="84"/>
  <c r="BR107" i="84"/>
  <c r="BF107" i="84"/>
  <c r="T107" i="84"/>
  <c r="FC107" i="84"/>
  <c r="DY107" i="84"/>
  <c r="BQ107" i="84"/>
  <c r="BE107" i="84"/>
  <c r="AQ107" i="84"/>
  <c r="AE107" i="84"/>
  <c r="S107" i="84"/>
  <c r="FB107" i="84"/>
  <c r="DX107" i="84"/>
  <c r="DL107" i="84"/>
  <c r="CZ107" i="84"/>
  <c r="CN107" i="84"/>
  <c r="CB107" i="84"/>
  <c r="BP107" i="84"/>
  <c r="AP107" i="84"/>
  <c r="R107" i="84"/>
  <c r="A107" i="84"/>
  <c r="DW107" i="84"/>
  <c r="DK107" i="84"/>
  <c r="CY107" i="84"/>
  <c r="CM107" i="84"/>
  <c r="CA107" i="84"/>
  <c r="BO107" i="84"/>
  <c r="AO107" i="84"/>
  <c r="P107" i="84"/>
  <c r="EH107" i="84"/>
  <c r="BN107" i="84"/>
  <c r="BB107" i="84"/>
  <c r="AN107" i="84"/>
  <c r="AB118" i="29" s="1"/>
  <c r="AB107" i="84"/>
  <c r="EE107" i="84"/>
  <c r="DS107" i="84"/>
  <c r="DG107" i="84"/>
  <c r="CU107" i="84"/>
  <c r="CI107" i="84"/>
  <c r="BW107" i="84"/>
  <c r="BK107" i="84"/>
  <c r="AX107" i="84"/>
  <c r="AK107" i="84"/>
  <c r="Y107" i="84"/>
  <c r="DH107" i="84"/>
  <c r="BI118" i="44" s="1"/>
  <c r="CV107" i="84"/>
  <c r="CJ107" i="84"/>
  <c r="BX107" i="84"/>
  <c r="BA107" i="84"/>
  <c r="DT107" i="84"/>
  <c r="AY107" i="84"/>
  <c r="EF107" i="84"/>
  <c r="BM107" i="84"/>
  <c r="BL107" i="84"/>
  <c r="EG107" i="84"/>
  <c r="CS106" i="84"/>
  <c r="AL117" i="44" s="1"/>
  <c r="FI261" i="84"/>
  <c r="FL141" i="84"/>
  <c r="FH369" i="84"/>
  <c r="DM265" i="84"/>
  <c r="DM46" i="84"/>
  <c r="R57" i="32" s="1"/>
  <c r="FN252" i="84"/>
  <c r="CC360" i="84"/>
  <c r="DQ251" i="84"/>
  <c r="FQ128" i="84"/>
  <c r="FP128" i="84"/>
  <c r="DQ248" i="84"/>
  <c r="DM127" i="84"/>
  <c r="CC34" i="84"/>
  <c r="N45" i="44" s="1"/>
  <c r="FI336" i="84"/>
  <c r="FP120" i="84"/>
  <c r="AF348" i="84"/>
  <c r="FJ119" i="84"/>
  <c r="FK33" i="84"/>
  <c r="L44" i="31" s="1"/>
  <c r="FI333" i="84"/>
  <c r="EX31" i="84"/>
  <c r="Z35" i="33" s="1"/>
  <c r="FI21" i="84"/>
  <c r="K32" i="31" s="1"/>
  <c r="K224" i="84"/>
  <c r="FK6" i="84"/>
  <c r="L17" i="31" s="1"/>
  <c r="AC8" i="84"/>
  <c r="N19" i="60" s="1"/>
  <c r="FF289" i="84"/>
  <c r="AI325" i="84"/>
  <c r="FL313" i="84"/>
  <c r="FK289" i="84"/>
  <c r="DQ372" i="84"/>
  <c r="FF144" i="84"/>
  <c r="FK56" i="84"/>
  <c r="L67" i="31" s="1"/>
  <c r="DE252" i="84"/>
  <c r="FJ56" i="84"/>
  <c r="F67" i="31" s="1"/>
  <c r="CS252" i="84"/>
  <c r="CS142" i="84"/>
  <c r="BY370" i="84"/>
  <c r="AI142" i="84"/>
  <c r="AI263" i="84"/>
  <c r="CS262" i="84"/>
  <c r="DA261" i="84"/>
  <c r="FO369" i="84"/>
  <c r="DA55" i="84"/>
  <c r="AX66" i="44" s="1"/>
  <c r="CG369" i="84"/>
  <c r="FQ55" i="84"/>
  <c r="O66" i="31" s="1"/>
  <c r="DU261" i="84"/>
  <c r="FI55" i="84"/>
  <c r="K66" i="31" s="1"/>
  <c r="CG141" i="84"/>
  <c r="FN369" i="84"/>
  <c r="AL261" i="84"/>
  <c r="DE260" i="84"/>
  <c r="CC260" i="84"/>
  <c r="FF260" i="84"/>
  <c r="DU265" i="84"/>
  <c r="CW361" i="84"/>
  <c r="CC46" i="84"/>
  <c r="N57" i="44" s="1"/>
  <c r="CC252" i="84"/>
  <c r="EU132" i="84"/>
  <c r="K359" i="84"/>
  <c r="CK359" i="84"/>
  <c r="DM359" i="84"/>
  <c r="FJ44" i="84"/>
  <c r="F55" i="31" s="1"/>
  <c r="AI251" i="84"/>
  <c r="FI357" i="84"/>
  <c r="DU42" i="84"/>
  <c r="K53" i="43" s="1"/>
  <c r="FL250" i="84"/>
  <c r="FM250" i="84"/>
  <c r="FF357" i="84"/>
  <c r="FI42" i="84"/>
  <c r="K53" i="31" s="1"/>
  <c r="FQ248" i="84"/>
  <c r="AL115" i="84"/>
  <c r="K115" i="84"/>
  <c r="FL349" i="84"/>
  <c r="FK253" i="84"/>
  <c r="EO349" i="84"/>
  <c r="K241" i="84"/>
  <c r="AL120" i="84"/>
  <c r="FI120" i="84"/>
  <c r="FH336" i="84"/>
  <c r="FL336" i="84"/>
  <c r="FK119" i="84"/>
  <c r="FM240" i="84"/>
  <c r="AC32" i="84"/>
  <c r="FL238" i="84"/>
  <c r="EO334" i="84"/>
  <c r="K239" i="84"/>
  <c r="FI346" i="84"/>
  <c r="FQ238" i="84"/>
  <c r="Z346" i="84"/>
  <c r="DQ32" i="84"/>
  <c r="H43" i="32" s="1"/>
  <c r="CS33" i="84"/>
  <c r="AL44" i="44" s="1"/>
  <c r="FN346" i="84"/>
  <c r="FK239" i="84"/>
  <c r="Z239" i="84"/>
  <c r="FH118" i="84"/>
  <c r="EU333" i="84"/>
  <c r="DM30" i="84"/>
  <c r="R41" i="32" s="1"/>
  <c r="FM345" i="84"/>
  <c r="FP117" i="84"/>
  <c r="EU117" i="84"/>
  <c r="Z226" i="84"/>
  <c r="FL30" i="84"/>
  <c r="G41" i="31" s="1"/>
  <c r="FO116" i="84"/>
  <c r="AI236" i="84"/>
  <c r="ER30" i="84"/>
  <c r="N34" i="33" s="1"/>
  <c r="FL229" i="84"/>
  <c r="FM20" i="84"/>
  <c r="M31" i="31" s="1"/>
  <c r="DQ21" i="84"/>
  <c r="H32" i="32" s="1"/>
  <c r="AC21" i="84"/>
  <c r="AF21" i="84"/>
  <c r="FL19" i="84"/>
  <c r="G30" i="31" s="1"/>
  <c r="EX19" i="84"/>
  <c r="Z23" i="33" s="1"/>
  <c r="FN18" i="84"/>
  <c r="H29" i="31" s="1"/>
  <c r="FK224" i="84"/>
  <c r="EO18" i="84"/>
  <c r="H22" i="33" s="1"/>
  <c r="FJ224" i="84"/>
  <c r="DM228" i="84"/>
  <c r="FI9" i="84"/>
  <c r="K20" i="31" s="1"/>
  <c r="Z9" i="84"/>
  <c r="H20" i="60" s="1"/>
  <c r="FL10" i="84"/>
  <c r="G21" i="31" s="1"/>
  <c r="ER10" i="84"/>
  <c r="N14" i="33" s="1"/>
  <c r="FK9" i="84"/>
  <c r="L20" i="31" s="1"/>
  <c r="DM8" i="84"/>
  <c r="R19" i="32" s="1"/>
  <c r="K8" i="84"/>
  <c r="J19" i="30" s="1"/>
  <c r="EO6" i="84"/>
  <c r="H10" i="33" s="1"/>
  <c r="CC215" i="84"/>
  <c r="AC215" i="84"/>
  <c r="EH326" i="84"/>
  <c r="BN326" i="84"/>
  <c r="BB326" i="84"/>
  <c r="AN326" i="84"/>
  <c r="AB326" i="84"/>
  <c r="EG326" i="84"/>
  <c r="BM326" i="84"/>
  <c r="BA326" i="84"/>
  <c r="EE326" i="84"/>
  <c r="DS326" i="84"/>
  <c r="DG326" i="84"/>
  <c r="CU326" i="84"/>
  <c r="CI326" i="84"/>
  <c r="BW326" i="84"/>
  <c r="BK326" i="84"/>
  <c r="AX326" i="84"/>
  <c r="AK326" i="84"/>
  <c r="Y326" i="84"/>
  <c r="ED326" i="84"/>
  <c r="BV326" i="84"/>
  <c r="BJ326" i="84"/>
  <c r="AV326" i="84"/>
  <c r="X326" i="84"/>
  <c r="B327" i="84"/>
  <c r="EC326" i="84"/>
  <c r="BU326" i="84"/>
  <c r="BI326" i="84"/>
  <c r="AU326" i="84"/>
  <c r="W326" i="84"/>
  <c r="J326" i="84"/>
  <c r="BR326" i="84"/>
  <c r="BF326" i="84"/>
  <c r="T326" i="84"/>
  <c r="DO326" i="84"/>
  <c r="CQ326" i="84"/>
  <c r="BS326" i="84"/>
  <c r="U326" i="84"/>
  <c r="FC326" i="84"/>
  <c r="FD326" i="84" s="1"/>
  <c r="BQ326" i="84"/>
  <c r="AQ326" i="84"/>
  <c r="S326" i="84"/>
  <c r="FB326" i="84"/>
  <c r="DL326" i="84"/>
  <c r="CN326" i="84"/>
  <c r="BP326" i="84"/>
  <c r="AP326" i="84"/>
  <c r="R326" i="84"/>
  <c r="DK326" i="84"/>
  <c r="CM326" i="84"/>
  <c r="BO326" i="84"/>
  <c r="AO326" i="84"/>
  <c r="P326" i="84"/>
  <c r="EF326" i="84"/>
  <c r="DH326" i="84"/>
  <c r="CJ326" i="84"/>
  <c r="BL326" i="84"/>
  <c r="EB326" i="84"/>
  <c r="DD326" i="84"/>
  <c r="CF326" i="84"/>
  <c r="BH326" i="84"/>
  <c r="AH326" i="84"/>
  <c r="I326" i="84"/>
  <c r="DC326" i="84"/>
  <c r="CE326" i="84"/>
  <c r="BG326" i="84"/>
  <c r="H326" i="84"/>
  <c r="DX326" i="84"/>
  <c r="CZ326" i="84"/>
  <c r="CB326" i="84"/>
  <c r="DP326" i="84"/>
  <c r="AT326" i="84"/>
  <c r="AE326" i="84"/>
  <c r="CY326" i="84"/>
  <c r="CV326" i="84"/>
  <c r="CR326" i="84"/>
  <c r="V326" i="84"/>
  <c r="CA326" i="84"/>
  <c r="BT326" i="84"/>
  <c r="DY326" i="84"/>
  <c r="DW326" i="84"/>
  <c r="DT326" i="84"/>
  <c r="BX326" i="84"/>
  <c r="BE326" i="84"/>
  <c r="AY326" i="84"/>
  <c r="FP325" i="84"/>
  <c r="DU325" i="84"/>
  <c r="FM313" i="84"/>
  <c r="Z301" i="84"/>
  <c r="FB1573" i="84"/>
  <c r="FC1573" i="84" s="1"/>
  <c r="B1584" i="84"/>
  <c r="A1573" i="84"/>
  <c r="FI106" i="84"/>
  <c r="K117" i="31" s="1"/>
  <c r="DQ106" i="84"/>
  <c r="H117" i="32" s="1"/>
  <c r="BY106" i="84"/>
  <c r="H117" i="44" s="1"/>
  <c r="FI372" i="84"/>
  <c r="FQ372" i="84"/>
  <c r="CS143" i="84"/>
  <c r="FF56" i="84"/>
  <c r="M67" i="32" s="1"/>
  <c r="DA252" i="84"/>
  <c r="CC56" i="84"/>
  <c r="N67" i="44" s="1"/>
  <c r="AF371" i="84"/>
  <c r="CO142" i="84"/>
  <c r="CC142" i="84"/>
  <c r="DM369" i="84"/>
  <c r="CS369" i="84"/>
  <c r="FQ141" i="84"/>
  <c r="K54" i="84"/>
  <c r="CK261" i="84"/>
  <c r="FF261" i="84"/>
  <c r="K141" i="84"/>
  <c r="FL249" i="84"/>
  <c r="AF261" i="84"/>
  <c r="BY260" i="84"/>
  <c r="K260" i="84"/>
  <c r="DE361" i="84"/>
  <c r="AI45" i="84"/>
  <c r="DU252" i="84"/>
  <c r="AF45" i="84"/>
  <c r="Z132" i="84"/>
  <c r="CW359" i="84"/>
  <c r="FH359" i="84"/>
  <c r="DI359" i="84"/>
  <c r="FL251" i="84"/>
  <c r="FM251" i="84"/>
  <c r="FM357" i="84"/>
  <c r="CK42" i="84"/>
  <c r="Z53" i="44" s="1"/>
  <c r="DE250" i="84"/>
  <c r="FN42" i="84"/>
  <c r="H53" i="31" s="1"/>
  <c r="FK42" i="84"/>
  <c r="L53" i="31" s="1"/>
  <c r="DM42" i="84"/>
  <c r="R53" i="32" s="1"/>
  <c r="DA250" i="84"/>
  <c r="FM42" i="84"/>
  <c r="M53" i="31" s="1"/>
  <c r="FK129" i="84"/>
  <c r="DI250" i="84"/>
  <c r="AF43" i="84"/>
  <c r="ER128" i="84"/>
  <c r="FN248" i="84"/>
  <c r="EX115" i="84"/>
  <c r="DM253" i="84"/>
  <c r="DQ349" i="84"/>
  <c r="FL348" i="84"/>
  <c r="AI348" i="84"/>
  <c r="DM119" i="84"/>
  <c r="Z240" i="84"/>
  <c r="FJ334" i="84"/>
  <c r="AI238" i="84"/>
  <c r="FO239" i="84"/>
  <c r="AL346" i="84"/>
  <c r="FO238" i="84"/>
  <c r="FH239" i="84"/>
  <c r="ER226" i="84"/>
  <c r="FM333" i="84"/>
  <c r="Z345" i="84"/>
  <c r="EU226" i="84"/>
  <c r="FL116" i="84"/>
  <c r="FN236" i="84"/>
  <c r="DM236" i="84"/>
  <c r="FN241" i="84"/>
  <c r="AF229" i="84"/>
  <c r="AI229" i="84"/>
  <c r="FK21" i="84"/>
  <c r="L32" i="31" s="1"/>
  <c r="FO20" i="84"/>
  <c r="N31" i="31" s="1"/>
  <c r="FO22" i="84"/>
  <c r="N33" i="31" s="1"/>
  <c r="FJ21" i="84"/>
  <c r="F32" i="31" s="1"/>
  <c r="Z19" i="84"/>
  <c r="EO19" i="84"/>
  <c r="H23" i="33" s="1"/>
  <c r="FH224" i="84"/>
  <c r="FL18" i="84"/>
  <c r="G29" i="31" s="1"/>
  <c r="AC10" i="84"/>
  <c r="ER7" i="84"/>
  <c r="N11" i="33" s="1"/>
  <c r="FJ8" i="84"/>
  <c r="F19" i="31" s="1"/>
  <c r="FO215" i="84"/>
  <c r="FP215" i="84"/>
  <c r="DQ313" i="84"/>
  <c r="FN325" i="84"/>
  <c r="FF106" i="84"/>
  <c r="M117" i="32" s="1"/>
  <c r="CK106" i="84"/>
  <c r="Z117" i="44" s="1"/>
  <c r="FH56" i="84"/>
  <c r="E67" i="31" s="1"/>
  <c r="K143" i="84"/>
  <c r="AI252" i="84"/>
  <c r="Z143" i="84"/>
  <c r="FP143" i="84"/>
  <c r="AL143" i="84"/>
  <c r="DE142" i="84"/>
  <c r="AI369" i="84"/>
  <c r="FM141" i="84"/>
  <c r="Z55" i="84"/>
  <c r="DM55" i="84"/>
  <c r="R66" i="32" s="1"/>
  <c r="DI369" i="84"/>
  <c r="AF265" i="84"/>
  <c r="AF361" i="84"/>
  <c r="DE265" i="84"/>
  <c r="FP265" i="84"/>
  <c r="DE45" i="84"/>
  <c r="BD56" i="44" s="1"/>
  <c r="FF360" i="84"/>
  <c r="EO132" i="84"/>
  <c r="FJ360" i="84"/>
  <c r="DQ359" i="84"/>
  <c r="Z359" i="84"/>
  <c r="AF251" i="84"/>
  <c r="AL251" i="84"/>
  <c r="FP358" i="84"/>
  <c r="FQ251" i="84"/>
  <c r="EU130" i="84"/>
  <c r="FP249" i="84"/>
  <c r="FF42" i="84"/>
  <c r="M53" i="32" s="1"/>
  <c r="FQ250" i="84"/>
  <c r="FL357" i="84"/>
  <c r="FH115" i="84"/>
  <c r="FH248" i="84"/>
  <c r="DI34" i="84"/>
  <c r="BJ45" i="44" s="1"/>
  <c r="ER349" i="84"/>
  <c r="FJ253" i="84"/>
  <c r="FN348" i="84"/>
  <c r="K347" i="84"/>
  <c r="EO240" i="84"/>
  <c r="AC346" i="84"/>
  <c r="AL239" i="84"/>
  <c r="FL334" i="84"/>
  <c r="FQ239" i="84"/>
  <c r="FI334" i="84"/>
  <c r="EO239" i="84"/>
  <c r="FO118" i="84"/>
  <c r="DM31" i="84"/>
  <c r="R42" i="32" s="1"/>
  <c r="EX333" i="84"/>
  <c r="FQ226" i="84"/>
  <c r="FM116" i="84"/>
  <c r="EX237" i="84"/>
  <c r="FO237" i="84"/>
  <c r="EU236" i="84"/>
  <c r="FH20" i="84"/>
  <c r="E31" i="31" s="1"/>
  <c r="DQ20" i="84"/>
  <c r="H31" i="32" s="1"/>
  <c r="FH19" i="84"/>
  <c r="E30" i="31" s="1"/>
  <c r="ER19" i="84"/>
  <c r="N23" i="33" s="1"/>
  <c r="FQ225" i="84"/>
  <c r="FK225" i="84"/>
  <c r="FJ18" i="84"/>
  <c r="F29" i="31" s="1"/>
  <c r="FQ224" i="84"/>
  <c r="AL225" i="84"/>
  <c r="AI7" i="84"/>
  <c r="Z18" i="60" s="1"/>
  <c r="CK289" i="84"/>
  <c r="D327" i="84"/>
  <c r="F326" i="84"/>
  <c r="A326" i="84" s="1"/>
  <c r="FK215" i="84"/>
  <c r="DA215" i="84"/>
  <c r="FN215" i="84"/>
  <c r="AF325" i="84"/>
  <c r="FO325" i="84"/>
  <c r="AR313" i="84"/>
  <c r="CW106" i="84"/>
  <c r="AR117" i="44" s="1"/>
  <c r="CS373" i="84"/>
  <c r="CS277" i="84"/>
  <c r="FH372" i="84"/>
  <c r="Z372" i="84"/>
  <c r="DM372" i="84"/>
  <c r="FK144" i="84"/>
  <c r="DQ144" i="84"/>
  <c r="FP371" i="84"/>
  <c r="FQ143" i="84"/>
  <c r="BY143" i="84"/>
  <c r="DU371" i="84"/>
  <c r="FF252" i="84"/>
  <c r="FI371" i="84"/>
  <c r="CC371" i="84"/>
  <c r="FL143" i="84"/>
  <c r="AC371" i="84"/>
  <c r="DM142" i="84"/>
  <c r="AF263" i="84"/>
  <c r="FP370" i="84"/>
  <c r="CS370" i="84"/>
  <c r="FQ370" i="84"/>
  <c r="BY262" i="84"/>
  <c r="CK369" i="84"/>
  <c r="FN55" i="84"/>
  <c r="H66" i="31" s="1"/>
  <c r="FF55" i="84"/>
  <c r="M66" i="32" s="1"/>
  <c r="DI141" i="84"/>
  <c r="EU140" i="84"/>
  <c r="DQ249" i="84"/>
  <c r="ER249" i="84"/>
  <c r="CC361" i="84"/>
  <c r="FF265" i="84"/>
  <c r="DU46" i="84"/>
  <c r="DI361" i="84"/>
  <c r="FM265" i="84"/>
  <c r="FJ132" i="84"/>
  <c r="FM360" i="84"/>
  <c r="FN45" i="84"/>
  <c r="H56" i="31" s="1"/>
  <c r="DQ360" i="84"/>
  <c r="DQ45" i="84"/>
  <c r="H56" i="32" s="1"/>
  <c r="DI360" i="84"/>
  <c r="AF359" i="84"/>
  <c r="AL44" i="84"/>
  <c r="DQ131" i="84"/>
  <c r="FO251" i="84"/>
  <c r="K130" i="84"/>
  <c r="CK43" i="84"/>
  <c r="Z54" i="44" s="1"/>
  <c r="Z251" i="84"/>
  <c r="FK249" i="84"/>
  <c r="DQ250" i="84"/>
  <c r="DQ333" i="84"/>
  <c r="CW44" i="84"/>
  <c r="AR55" i="44" s="1"/>
  <c r="K42" i="84"/>
  <c r="EO249" i="84"/>
  <c r="FI129" i="84"/>
  <c r="DI42" i="84"/>
  <c r="BJ53" i="44" s="1"/>
  <c r="AF250" i="84"/>
  <c r="FI250" i="84"/>
  <c r="AC129" i="84"/>
  <c r="CC250" i="84"/>
  <c r="FN260" i="84"/>
  <c r="AC127" i="84"/>
  <c r="EO248" i="84"/>
  <c r="Z248" i="84"/>
  <c r="FQ115" i="84"/>
  <c r="DU248" i="84"/>
  <c r="AI127" i="84"/>
  <c r="DU34" i="84"/>
  <c r="FJ34" i="84"/>
  <c r="F45" i="31" s="1"/>
  <c r="FJ349" i="84"/>
  <c r="FP349" i="84"/>
  <c r="FP253" i="84"/>
  <c r="DA34" i="84"/>
  <c r="AX45" i="44" s="1"/>
  <c r="AC33" i="84"/>
  <c r="FJ241" i="84"/>
  <c r="Z120" i="84"/>
  <c r="AC120" i="84"/>
  <c r="FH120" i="84"/>
  <c r="FP336" i="84"/>
  <c r="CW33" i="84"/>
  <c r="AR44" i="44" s="1"/>
  <c r="EO347" i="84"/>
  <c r="FP119" i="84"/>
  <c r="DQ347" i="84"/>
  <c r="FH240" i="84"/>
  <c r="EX119" i="84"/>
  <c r="AI346" i="84"/>
  <c r="FP118" i="84"/>
  <c r="FH334" i="84"/>
  <c r="FH238" i="84"/>
  <c r="FL118" i="84"/>
  <c r="FM32" i="84"/>
  <c r="M43" i="31" s="1"/>
  <c r="Z118" i="84"/>
  <c r="CW32" i="84"/>
  <c r="AR43" i="44" s="1"/>
  <c r="FJ239" i="84"/>
  <c r="FM239" i="84"/>
  <c r="DQ334" i="84"/>
  <c r="FJ238" i="84"/>
  <c r="FL346" i="84"/>
  <c r="AL226" i="84"/>
  <c r="FO333" i="84"/>
  <c r="FM226" i="84"/>
  <c r="EX236" i="84"/>
  <c r="FM236" i="84"/>
  <c r="DM337" i="84"/>
  <c r="FQ337" i="84"/>
  <c r="FK229" i="84"/>
  <c r="EU229" i="84"/>
  <c r="Z21" i="84"/>
  <c r="FI20" i="84"/>
  <c r="K31" i="31" s="1"/>
  <c r="K20" i="84"/>
  <c r="DM20" i="84"/>
  <c r="R31" i="32" s="1"/>
  <c r="FQ335" i="84"/>
  <c r="FJ22" i="84"/>
  <c r="F33" i="31" s="1"/>
  <c r="DQ22" i="84"/>
  <c r="H33" i="32" s="1"/>
  <c r="FQ19" i="84"/>
  <c r="O30" i="31" s="1"/>
  <c r="AL227" i="84"/>
  <c r="FI19" i="84"/>
  <c r="K30" i="31" s="1"/>
  <c r="FM19" i="84"/>
  <c r="M30" i="31" s="1"/>
  <c r="FL227" i="84"/>
  <c r="FJ227" i="84"/>
  <c r="AC18" i="84"/>
  <c r="Z224" i="84"/>
  <c r="FO225" i="84"/>
  <c r="FP224" i="84"/>
  <c r="DM224" i="84"/>
  <c r="EO225" i="84"/>
  <c r="ER18" i="84"/>
  <c r="N22" i="33" s="1"/>
  <c r="DM6" i="84"/>
  <c r="R17" i="32" s="1"/>
  <c r="AF228" i="84"/>
  <c r="K9" i="84"/>
  <c r="J20" i="30" s="1"/>
  <c r="AC7" i="84"/>
  <c r="N18" i="60" s="1"/>
  <c r="AF9" i="84"/>
  <c r="FM7" i="84"/>
  <c r="M18" i="31" s="1"/>
  <c r="ER8" i="84"/>
  <c r="N12" i="33" s="1"/>
  <c r="AR301" i="84"/>
  <c r="CS215" i="84"/>
  <c r="DM289" i="84"/>
  <c r="FB1579" i="84"/>
  <c r="FC1579" i="84" s="1"/>
  <c r="A1579" i="84"/>
  <c r="B1590" i="84"/>
  <c r="B1601" i="84" s="1"/>
  <c r="B1612" i="84" s="1"/>
  <c r="B1623" i="84" s="1"/>
  <c r="AC325" i="84"/>
  <c r="AR325" i="84"/>
  <c r="CG325" i="84"/>
  <c r="FD1559" i="84"/>
  <c r="FP313" i="84"/>
  <c r="FL106" i="84"/>
  <c r="G117" i="31" s="1"/>
  <c r="FB440" i="84" l="1"/>
  <c r="FC440" i="84"/>
  <c r="FD440" i="84" s="1"/>
  <c r="E118" i="58"/>
  <c r="S118" i="31"/>
  <c r="BA118" i="44"/>
  <c r="W118" i="31"/>
  <c r="P118" i="30"/>
  <c r="I118" i="76"/>
  <c r="E118" i="44"/>
  <c r="K118" i="58"/>
  <c r="BG118" i="44"/>
  <c r="AC118" i="44"/>
  <c r="E118" i="76"/>
  <c r="AC118" i="29"/>
  <c r="AE118" i="44"/>
  <c r="T118" i="32"/>
  <c r="A1623" i="84"/>
  <c r="FB1623" i="84"/>
  <c r="FC1623" i="84" s="1"/>
  <c r="FD1623" i="84" s="1"/>
  <c r="AC106" i="60"/>
  <c r="DQ326" i="84"/>
  <c r="Q118" i="31"/>
  <c r="K118" i="32"/>
  <c r="M118" i="44"/>
  <c r="T118" i="29"/>
  <c r="W118" i="44"/>
  <c r="R118" i="31"/>
  <c r="AW118" i="44"/>
  <c r="R118" i="58"/>
  <c r="BI72" i="84"/>
  <c r="I83" i="29" s="1"/>
  <c r="G118" i="44"/>
  <c r="E118" i="43"/>
  <c r="AU118" i="44"/>
  <c r="CJ72" i="84"/>
  <c r="Y83" i="44" s="1"/>
  <c r="X118" i="29"/>
  <c r="J118" i="43"/>
  <c r="AO118" i="44"/>
  <c r="K118" i="44"/>
  <c r="Q118" i="32"/>
  <c r="E118" i="30"/>
  <c r="U118" i="31"/>
  <c r="K118" i="60"/>
  <c r="T118" i="58"/>
  <c r="G118" i="76"/>
  <c r="Y118" i="44"/>
  <c r="O118" i="76"/>
  <c r="O118" i="32"/>
  <c r="S118" i="58"/>
  <c r="Z118" i="31"/>
  <c r="AQ118" i="44"/>
  <c r="M118" i="60"/>
  <c r="G118" i="43"/>
  <c r="T118" i="31"/>
  <c r="S118" i="44"/>
  <c r="Y118" i="29"/>
  <c r="M118" i="58"/>
  <c r="AK118" i="60"/>
  <c r="Q118" i="58"/>
  <c r="AI118" i="44"/>
  <c r="BC118" i="44"/>
  <c r="AA118" i="31"/>
  <c r="G118" i="32"/>
  <c r="H118" i="76"/>
  <c r="FC439" i="84"/>
  <c r="FD439" i="84" s="1"/>
  <c r="FB439" i="84"/>
  <c r="I118" i="30"/>
  <c r="Y118" i="31"/>
  <c r="G118" i="58"/>
  <c r="Q118" i="44"/>
  <c r="AK118" i="44"/>
  <c r="ER338" i="84"/>
  <c r="A1612" i="84"/>
  <c r="FB1612" i="84"/>
  <c r="FC1612" i="84" s="1"/>
  <c r="FD1612" i="84" s="1"/>
  <c r="S118" i="29"/>
  <c r="Q118" i="30"/>
  <c r="X118" i="31"/>
  <c r="L118" i="76"/>
  <c r="E118" i="32"/>
  <c r="F118" i="76"/>
  <c r="EO350" i="84"/>
  <c r="CS278" i="84"/>
  <c r="DZ410" i="84"/>
  <c r="EU11" i="84"/>
  <c r="T15" i="33" s="1"/>
  <c r="S15" i="33"/>
  <c r="CK278" i="84"/>
  <c r="J80" i="30"/>
  <c r="J55" i="30"/>
  <c r="Z53" i="60"/>
  <c r="T45" i="60"/>
  <c r="N65" i="60"/>
  <c r="AF68" i="60"/>
  <c r="H33" i="60"/>
  <c r="T41" i="60"/>
  <c r="J118" i="29"/>
  <c r="AF21" i="60"/>
  <c r="J57" i="30"/>
  <c r="N117" i="60"/>
  <c r="N33" i="60"/>
  <c r="N69" i="60"/>
  <c r="T30" i="60"/>
  <c r="AC82" i="60"/>
  <c r="G106" i="60"/>
  <c r="Q106" i="60"/>
  <c r="K22" i="29"/>
  <c r="E106" i="29"/>
  <c r="J105" i="30"/>
  <c r="W82" i="60"/>
  <c r="K70" i="29"/>
  <c r="J78" i="30"/>
  <c r="N45" i="60"/>
  <c r="J54" i="30"/>
  <c r="N93" i="60"/>
  <c r="Z65" i="60"/>
  <c r="T31" i="60"/>
  <c r="N57" i="60"/>
  <c r="AF53" i="60"/>
  <c r="Z81" i="60"/>
  <c r="N29" i="60"/>
  <c r="N44" i="60"/>
  <c r="N43" i="60"/>
  <c r="G118" i="60"/>
  <c r="AF66" i="60"/>
  <c r="Z105" i="60"/>
  <c r="AC70" i="60"/>
  <c r="G46" i="29"/>
  <c r="Q34" i="60"/>
  <c r="G46" i="60"/>
  <c r="Y46" i="60"/>
  <c r="J90" i="30"/>
  <c r="H117" i="60"/>
  <c r="N53" i="60"/>
  <c r="I94" i="29"/>
  <c r="H56" i="60"/>
  <c r="J44" i="30"/>
  <c r="H90" i="60"/>
  <c r="I106" i="29"/>
  <c r="N90" i="60"/>
  <c r="T56" i="60"/>
  <c r="N32" i="60"/>
  <c r="AE118" i="60"/>
  <c r="T66" i="60"/>
  <c r="H45" i="60"/>
  <c r="J45" i="30"/>
  <c r="AC34" i="60"/>
  <c r="AC58" i="60"/>
  <c r="G58" i="60"/>
  <c r="G94" i="29"/>
  <c r="W70" i="60"/>
  <c r="N30" i="60"/>
  <c r="Z43" i="60"/>
  <c r="T33" i="60"/>
  <c r="G70" i="60"/>
  <c r="E58" i="29"/>
  <c r="M93" i="76"/>
  <c r="S70" i="60"/>
  <c r="J93" i="30"/>
  <c r="AE82" i="60"/>
  <c r="N31" i="60"/>
  <c r="J21" i="30"/>
  <c r="T19" i="60"/>
  <c r="AF32" i="60"/>
  <c r="T68" i="60"/>
  <c r="Z117" i="60"/>
  <c r="T42" i="60"/>
  <c r="T57" i="60"/>
  <c r="J79" i="30"/>
  <c r="N81" i="60"/>
  <c r="T67" i="60"/>
  <c r="G118" i="29"/>
  <c r="Z54" i="60"/>
  <c r="J53" i="30"/>
  <c r="K118" i="29"/>
  <c r="Z66" i="60"/>
  <c r="Z29" i="60"/>
  <c r="Z57" i="60"/>
  <c r="AE46" i="60"/>
  <c r="AE58" i="60"/>
  <c r="E46" i="29"/>
  <c r="S58" i="60"/>
  <c r="W46" i="60"/>
  <c r="AF93" i="60"/>
  <c r="Q82" i="60"/>
  <c r="AF79" i="60"/>
  <c r="Z93" i="60"/>
  <c r="AF105" i="60"/>
  <c r="AF33" i="60"/>
  <c r="Z32" i="60"/>
  <c r="N56" i="60"/>
  <c r="AF29" i="60"/>
  <c r="N54" i="60"/>
  <c r="H65" i="60"/>
  <c r="J81" i="30"/>
  <c r="Z55" i="60"/>
  <c r="Z41" i="60"/>
  <c r="E22" i="29"/>
  <c r="G70" i="29"/>
  <c r="K46" i="29"/>
  <c r="Y58" i="60"/>
  <c r="T93" i="60"/>
  <c r="E70" i="29"/>
  <c r="E82" i="29"/>
  <c r="T65" i="60"/>
  <c r="Z31" i="60"/>
  <c r="H54" i="60"/>
  <c r="J41" i="30"/>
  <c r="J31" i="30"/>
  <c r="Q118" i="60"/>
  <c r="N55" i="60"/>
  <c r="H68" i="60"/>
  <c r="AF90" i="60"/>
  <c r="Z90" i="60"/>
  <c r="N77" i="60"/>
  <c r="G58" i="29"/>
  <c r="S46" i="60"/>
  <c r="AE34" i="60"/>
  <c r="G106" i="29"/>
  <c r="L106" i="29"/>
  <c r="AF80" i="60"/>
  <c r="G82" i="60"/>
  <c r="AF77" i="60"/>
  <c r="M117" i="76"/>
  <c r="T80" i="60"/>
  <c r="J42" i="30"/>
  <c r="J69" i="30"/>
  <c r="Z68" i="60"/>
  <c r="H42" i="60"/>
  <c r="N78" i="60"/>
  <c r="S118" i="60"/>
  <c r="Z21" i="60"/>
  <c r="J29" i="30"/>
  <c r="N21" i="60"/>
  <c r="Y118" i="60"/>
  <c r="I118" i="29"/>
  <c r="N68" i="60"/>
  <c r="J66" i="30"/>
  <c r="J67" i="30"/>
  <c r="T90" i="60"/>
  <c r="AC22" i="60"/>
  <c r="W34" i="60"/>
  <c r="Y34" i="60"/>
  <c r="G34" i="60"/>
  <c r="M105" i="76"/>
  <c r="Y82" i="60"/>
  <c r="Y106" i="60"/>
  <c r="N80" i="60"/>
  <c r="H93" i="60"/>
  <c r="N42" i="60"/>
  <c r="H57" i="60"/>
  <c r="J32" i="30"/>
  <c r="T55" i="60"/>
  <c r="N66" i="60"/>
  <c r="T43" i="60"/>
  <c r="H67" i="60"/>
  <c r="H32" i="60"/>
  <c r="G118" i="30"/>
  <c r="J56" i="30"/>
  <c r="G22" i="60"/>
  <c r="L118" i="29"/>
  <c r="H53" i="60"/>
  <c r="J43" i="30"/>
  <c r="J68" i="30"/>
  <c r="AC46" i="60"/>
  <c r="S22" i="60"/>
  <c r="G34" i="29"/>
  <c r="Q58" i="60"/>
  <c r="N79" i="60"/>
  <c r="J106" i="29"/>
  <c r="AF65" i="60"/>
  <c r="H21" i="60"/>
  <c r="AF45" i="60"/>
  <c r="N67" i="60"/>
  <c r="H78" i="60"/>
  <c r="AE70" i="60"/>
  <c r="Q46" i="60"/>
  <c r="T20" i="60"/>
  <c r="H31" i="60"/>
  <c r="G82" i="29"/>
  <c r="AE106" i="60"/>
  <c r="Q22" i="60"/>
  <c r="W58" i="60"/>
  <c r="K34" i="29"/>
  <c r="G22" i="29"/>
  <c r="AC94" i="60"/>
  <c r="J77" i="30"/>
  <c r="S82" i="60"/>
  <c r="K106" i="29"/>
  <c r="AF56" i="60"/>
  <c r="AF81" i="60"/>
  <c r="N105" i="60"/>
  <c r="H80" i="60"/>
  <c r="J117" i="30"/>
  <c r="J33" i="30"/>
  <c r="Z78" i="60"/>
  <c r="H69" i="60"/>
  <c r="J65" i="30"/>
  <c r="W118" i="60"/>
  <c r="T54" i="60"/>
  <c r="E118" i="29"/>
  <c r="AC118" i="60"/>
  <c r="E34" i="29"/>
  <c r="K58" i="29"/>
  <c r="S106" i="60"/>
  <c r="S34" i="60"/>
  <c r="K82" i="29"/>
  <c r="W106" i="60"/>
  <c r="Q70" i="60"/>
  <c r="G106" i="30"/>
  <c r="T105" i="60"/>
  <c r="H105" i="60"/>
  <c r="N41" i="60"/>
  <c r="T21" i="60"/>
  <c r="AF31" i="60"/>
  <c r="Z44" i="60"/>
  <c r="T81" i="60"/>
  <c r="T69" i="60"/>
  <c r="J30" i="30"/>
  <c r="AF42" i="60"/>
  <c r="T78" i="60"/>
  <c r="BY374" i="84"/>
  <c r="K422" i="84"/>
  <c r="FL168" i="84"/>
  <c r="AF168" i="84"/>
  <c r="FM374" i="84"/>
  <c r="CK266" i="84"/>
  <c r="CC278" i="84"/>
  <c r="AL386" i="84"/>
  <c r="FJ374" i="84"/>
  <c r="DQ180" i="84"/>
  <c r="FO95" i="84"/>
  <c r="N106" i="31" s="1"/>
  <c r="AR204" i="84"/>
  <c r="AL204" i="84"/>
  <c r="FO278" i="84"/>
  <c r="CW374" i="84"/>
  <c r="Z350" i="84"/>
  <c r="FP192" i="84"/>
  <c r="AI278" i="84"/>
  <c r="FQ192" i="84"/>
  <c r="K180" i="84"/>
  <c r="CC180" i="84"/>
  <c r="CK422" i="84"/>
  <c r="CC266" i="84"/>
  <c r="FO386" i="84"/>
  <c r="CK374" i="84"/>
  <c r="AI350" i="84"/>
  <c r="DI374" i="84"/>
  <c r="FN350" i="84"/>
  <c r="DQ410" i="84"/>
  <c r="DZ326" i="84"/>
  <c r="FQ266" i="84"/>
  <c r="FI314" i="84"/>
  <c r="DM362" i="84"/>
  <c r="FI350" i="84"/>
  <c r="Z254" i="84"/>
  <c r="AI374" i="84"/>
  <c r="FN254" i="84"/>
  <c r="FN374" i="84"/>
  <c r="FL230" i="84"/>
  <c r="CG168" i="84"/>
  <c r="FN362" i="84"/>
  <c r="CO278" i="84"/>
  <c r="DA374" i="84"/>
  <c r="FH302" i="84"/>
  <c r="DU254" i="84"/>
  <c r="AI266" i="84"/>
  <c r="DI180" i="84"/>
  <c r="AR192" i="84"/>
  <c r="DM386" i="84"/>
  <c r="AF230" i="84"/>
  <c r="DM302" i="84"/>
  <c r="AI386" i="84"/>
  <c r="FF168" i="84"/>
  <c r="FI230" i="84"/>
  <c r="FQ386" i="84"/>
  <c r="AF374" i="84"/>
  <c r="AF362" i="84"/>
  <c r="FM168" i="84"/>
  <c r="FL266" i="84"/>
  <c r="FK95" i="84"/>
  <c r="L106" i="31" s="1"/>
  <c r="DE192" i="84"/>
  <c r="K230" i="84"/>
  <c r="CO254" i="84"/>
  <c r="FL374" i="84"/>
  <c r="DQ278" i="84"/>
  <c r="DQ168" i="84"/>
  <c r="FI168" i="84"/>
  <c r="AC374" i="84"/>
  <c r="K302" i="84"/>
  <c r="DQ266" i="84"/>
  <c r="DQ386" i="84"/>
  <c r="CC374" i="84"/>
  <c r="BY410" i="84"/>
  <c r="DQ374" i="84"/>
  <c r="DU314" i="84"/>
  <c r="DQ204" i="84"/>
  <c r="DA410" i="84"/>
  <c r="K192" i="84"/>
  <c r="AF386" i="84"/>
  <c r="FP302" i="84"/>
  <c r="DI254" i="84"/>
  <c r="DM338" i="84"/>
  <c r="FQ302" i="84"/>
  <c r="CO302" i="84"/>
  <c r="CO192" i="84"/>
  <c r="K266" i="84"/>
  <c r="CG374" i="84"/>
  <c r="FI204" i="84"/>
  <c r="FN303" i="84"/>
  <c r="FK242" i="84"/>
  <c r="CK71" i="84"/>
  <c r="Z82" i="44" s="1"/>
  <c r="Y82" i="44"/>
  <c r="E82" i="60"/>
  <c r="I70" i="29"/>
  <c r="E46" i="60"/>
  <c r="K117" i="43"/>
  <c r="H30" i="60"/>
  <c r="T44" i="60"/>
  <c r="AC23" i="84"/>
  <c r="M34" i="60"/>
  <c r="CW71" i="84"/>
  <c r="AR82" i="44" s="1"/>
  <c r="AQ82" i="44"/>
  <c r="L82" i="29"/>
  <c r="H29" i="60"/>
  <c r="Z33" i="60"/>
  <c r="AF117" i="60"/>
  <c r="E22" i="60"/>
  <c r="DQ23" i="84"/>
  <c r="H34" i="32" s="1"/>
  <c r="G34" i="32"/>
  <c r="E70" i="60"/>
  <c r="DE47" i="84"/>
  <c r="BD58" i="44" s="1"/>
  <c r="BC58" i="44"/>
  <c r="K79" i="43"/>
  <c r="K41" i="43"/>
  <c r="H55" i="60"/>
  <c r="T32" i="60"/>
  <c r="Z56" i="60"/>
  <c r="H44" i="60"/>
  <c r="CW47" i="84"/>
  <c r="AR58" i="44" s="1"/>
  <c r="AQ58" i="44"/>
  <c r="CO35" i="84"/>
  <c r="AF46" i="44" s="1"/>
  <c r="AE46" i="44"/>
  <c r="I46" i="29"/>
  <c r="FH23" i="84"/>
  <c r="E34" i="31" s="1"/>
  <c r="Q34" i="31"/>
  <c r="J70" i="29"/>
  <c r="E58" i="60"/>
  <c r="E34" i="60"/>
  <c r="J34" i="29"/>
  <c r="J58" i="29"/>
  <c r="Z80" i="60"/>
  <c r="L46" i="29"/>
  <c r="FI35" i="84"/>
  <c r="K46" i="31" s="1"/>
  <c r="W46" i="31"/>
  <c r="L22" i="29"/>
  <c r="FL47" i="84"/>
  <c r="G58" i="31" s="1"/>
  <c r="S58" i="31"/>
  <c r="T77" i="60"/>
  <c r="K55" i="43"/>
  <c r="T117" i="60"/>
  <c r="T53" i="60"/>
  <c r="G70" i="30"/>
  <c r="AF78" i="60"/>
  <c r="I82" i="29"/>
  <c r="AF41" i="60"/>
  <c r="H41" i="60"/>
  <c r="Z79" i="60"/>
  <c r="K45" i="43"/>
  <c r="K57" i="43"/>
  <c r="Z42" i="60"/>
  <c r="FL59" i="84"/>
  <c r="G70" i="31" s="1"/>
  <c r="S70" i="31"/>
  <c r="H77" i="60"/>
  <c r="AF44" i="60"/>
  <c r="AF55" i="60"/>
  <c r="T79" i="60"/>
  <c r="DQ11" i="84"/>
  <c r="H22" i="32" s="1"/>
  <c r="G22" i="32"/>
  <c r="CS59" i="84"/>
  <c r="AL70" i="44" s="1"/>
  <c r="AK70" i="44"/>
  <c r="G82" i="30"/>
  <c r="E118" i="60"/>
  <c r="AF57" i="60"/>
  <c r="AF69" i="60"/>
  <c r="K77" i="43"/>
  <c r="I34" i="29"/>
  <c r="I58" i="29"/>
  <c r="L70" i="29"/>
  <c r="DM35" i="84"/>
  <c r="R46" i="32" s="1"/>
  <c r="Q46" i="32"/>
  <c r="G46" i="30"/>
  <c r="CO59" i="84"/>
  <c r="AF70" i="44" s="1"/>
  <c r="AE70" i="44"/>
  <c r="DQ47" i="84"/>
  <c r="H58" i="32" s="1"/>
  <c r="G58" i="32"/>
  <c r="G58" i="30"/>
  <c r="J22" i="29"/>
  <c r="FJ23" i="84"/>
  <c r="F34" i="31" s="1"/>
  <c r="R34" i="31"/>
  <c r="I22" i="29"/>
  <c r="DU59" i="84"/>
  <c r="K70" i="43" s="1"/>
  <c r="J70" i="43"/>
  <c r="Z77" i="60"/>
  <c r="AF67" i="60"/>
  <c r="Z67" i="60"/>
  <c r="Z69" i="60"/>
  <c r="H66" i="60"/>
  <c r="Z45" i="60"/>
  <c r="AF30" i="60"/>
  <c r="G22" i="30"/>
  <c r="L34" i="29"/>
  <c r="E106" i="60"/>
  <c r="DQ35" i="84"/>
  <c r="H46" i="32" s="1"/>
  <c r="G46" i="32"/>
  <c r="AF54" i="60"/>
  <c r="H79" i="60"/>
  <c r="H43" i="60"/>
  <c r="H81" i="60"/>
  <c r="T29" i="60"/>
  <c r="Z30" i="60"/>
  <c r="K68" i="43"/>
  <c r="AI59" i="84"/>
  <c r="Y70" i="60"/>
  <c r="J46" i="29"/>
  <c r="FO59" i="84"/>
  <c r="N70" i="31" s="1"/>
  <c r="Z70" i="31"/>
  <c r="G34" i="30"/>
  <c r="L58" i="29"/>
  <c r="J82" i="29"/>
  <c r="AF43" i="60"/>
  <c r="DH72" i="84"/>
  <c r="BI83" i="44" s="1"/>
  <c r="CU72" i="84"/>
  <c r="AO83" i="44" s="1"/>
  <c r="DW72" i="84"/>
  <c r="G83" i="43" s="1"/>
  <c r="FI254" i="84"/>
  <c r="T72" i="84"/>
  <c r="T83" i="32" s="1"/>
  <c r="AC71" i="84"/>
  <c r="DL60" i="84"/>
  <c r="Q71" i="32" s="1"/>
  <c r="AV72" i="84"/>
  <c r="Y83" i="29" s="1"/>
  <c r="FO362" i="84"/>
  <c r="BY398" i="84"/>
  <c r="CS266" i="84"/>
  <c r="AN72" i="84"/>
  <c r="AB83" i="29" s="1"/>
  <c r="DM242" i="84"/>
  <c r="FP314" i="84"/>
  <c r="FP242" i="84"/>
  <c r="FO374" i="84"/>
  <c r="AC315" i="84"/>
  <c r="DU291" i="84"/>
  <c r="AX60" i="84"/>
  <c r="S71" i="29" s="1"/>
  <c r="BU60" i="84"/>
  <c r="U71" i="31" s="1"/>
  <c r="FH374" i="84"/>
  <c r="CN72" i="84"/>
  <c r="AE83" i="44" s="1"/>
  <c r="FK338" i="84"/>
  <c r="Z374" i="84"/>
  <c r="FI398" i="84"/>
  <c r="Z242" i="84"/>
  <c r="EU242" i="84"/>
  <c r="W72" i="84"/>
  <c r="BY362" i="84"/>
  <c r="CC302" i="84"/>
  <c r="DW60" i="84"/>
  <c r="G71" i="43" s="1"/>
  <c r="BP60" i="84"/>
  <c r="X71" i="31" s="1"/>
  <c r="FF71" i="84"/>
  <c r="M82" i="32" s="1"/>
  <c r="S60" i="84"/>
  <c r="EG72" i="84"/>
  <c r="P83" i="30" s="1"/>
  <c r="BW72" i="84"/>
  <c r="E83" i="44" s="1"/>
  <c r="Z362" i="84"/>
  <c r="CO410" i="84"/>
  <c r="CW204" i="84"/>
  <c r="BY168" i="84"/>
  <c r="FN216" i="84"/>
  <c r="BL60" i="84"/>
  <c r="CA72" i="84"/>
  <c r="K83" i="44" s="1"/>
  <c r="AK72" i="84"/>
  <c r="AC338" i="84"/>
  <c r="DA35" i="84"/>
  <c r="AX46" i="44" s="1"/>
  <c r="FH314" i="84"/>
  <c r="EO230" i="84"/>
  <c r="DZ204" i="84"/>
  <c r="DI291" i="84"/>
  <c r="R60" i="84"/>
  <c r="AK71" i="60" s="1"/>
  <c r="CF72" i="84"/>
  <c r="S83" i="44" s="1"/>
  <c r="EI60" i="84"/>
  <c r="BM71" i="44" s="1"/>
  <c r="AR71" i="84"/>
  <c r="H82" i="58" s="1"/>
  <c r="I72" i="84"/>
  <c r="FH254" i="84"/>
  <c r="CS180" i="84"/>
  <c r="FO168" i="84"/>
  <c r="DA180" i="84"/>
  <c r="AB60" i="84"/>
  <c r="M71" i="60" s="1"/>
  <c r="AH72" i="84"/>
  <c r="S72" i="84"/>
  <c r="Y60" i="84"/>
  <c r="CV72" i="84"/>
  <c r="AT72" i="84"/>
  <c r="FL242" i="84"/>
  <c r="BS72" i="84"/>
  <c r="T83" i="31" s="1"/>
  <c r="R72" i="84"/>
  <c r="AK83" i="60" s="1"/>
  <c r="FM59" i="84"/>
  <c r="M70" i="31" s="1"/>
  <c r="DA71" i="84"/>
  <c r="AX82" i="44" s="1"/>
  <c r="BY434" i="84"/>
  <c r="CO422" i="84"/>
  <c r="DM422" i="84"/>
  <c r="DI386" i="84"/>
  <c r="FO266" i="84"/>
  <c r="FK204" i="84"/>
  <c r="FO350" i="84"/>
  <c r="FQ338" i="84"/>
  <c r="K291" i="84"/>
  <c r="CG59" i="84"/>
  <c r="T70" i="44" s="1"/>
  <c r="CW59" i="84"/>
  <c r="AR70" i="44" s="1"/>
  <c r="EX350" i="84"/>
  <c r="DU278" i="84"/>
  <c r="CK107" i="84"/>
  <c r="Z118" i="44" s="1"/>
  <c r="FI59" i="84"/>
  <c r="K70" i="31" s="1"/>
  <c r="DQ59" i="84"/>
  <c r="H70" i="32" s="1"/>
  <c r="DE410" i="84"/>
  <c r="FO35" i="84"/>
  <c r="N46" i="31" s="1"/>
  <c r="AC410" i="84"/>
  <c r="CG278" i="84"/>
  <c r="AI180" i="84"/>
  <c r="DI71" i="84"/>
  <c r="BJ82" i="44" s="1"/>
  <c r="Z59" i="84"/>
  <c r="CK314" i="84"/>
  <c r="CC192" i="84"/>
  <c r="FO192" i="84"/>
  <c r="FO71" i="84"/>
  <c r="N82" i="31" s="1"/>
  <c r="FN338" i="84"/>
  <c r="AI192" i="84"/>
  <c r="DI35" i="84"/>
  <c r="BJ46" i="44" s="1"/>
  <c r="CC254" i="84"/>
  <c r="DQ230" i="84"/>
  <c r="Z398" i="84"/>
  <c r="FC438" i="84"/>
  <c r="FD438" i="84" s="1"/>
  <c r="FB438" i="84"/>
  <c r="FO338" i="84"/>
  <c r="AR180" i="84"/>
  <c r="FK266" i="84"/>
  <c r="AC278" i="84"/>
  <c r="FL180" i="84"/>
  <c r="FN192" i="84"/>
  <c r="B1602" i="84"/>
  <c r="B1613" i="84" s="1"/>
  <c r="B1624" i="84" s="1"/>
  <c r="B1598" i="84"/>
  <c r="FB1601" i="84"/>
  <c r="FC1601" i="84" s="1"/>
  <c r="FD1601" i="84" s="1"/>
  <c r="A1601" i="84"/>
  <c r="FK315" i="84"/>
  <c r="CK291" i="84"/>
  <c r="CK303" i="84"/>
  <c r="FH303" i="84"/>
  <c r="FQ303" i="84"/>
  <c r="DE266" i="84"/>
  <c r="FI422" i="84"/>
  <c r="BY180" i="84"/>
  <c r="FP350" i="84"/>
  <c r="CG314" i="84"/>
  <c r="FN59" i="84"/>
  <c r="H70" i="31" s="1"/>
  <c r="FN71" i="84"/>
  <c r="H82" i="31" s="1"/>
  <c r="CS192" i="84"/>
  <c r="BY326" i="84"/>
  <c r="AF11" i="84"/>
  <c r="K35" i="84"/>
  <c r="FN314" i="84"/>
  <c r="AL254" i="84"/>
  <c r="DE314" i="84"/>
  <c r="DI314" i="84"/>
  <c r="FL71" i="84"/>
  <c r="G82" i="31" s="1"/>
  <c r="FM71" i="84"/>
  <c r="M82" i="31" s="1"/>
  <c r="BY204" i="84"/>
  <c r="CK168" i="84"/>
  <c r="FM180" i="84"/>
  <c r="DM204" i="84"/>
  <c r="AL303" i="84"/>
  <c r="DM47" i="84"/>
  <c r="R58" i="32" s="1"/>
  <c r="FM410" i="84"/>
  <c r="FN410" i="84"/>
  <c r="DM410" i="84"/>
  <c r="CG204" i="84"/>
  <c r="AF71" i="84"/>
  <c r="FK59" i="84"/>
  <c r="L70" i="31" s="1"/>
  <c r="CG180" i="84"/>
  <c r="DI204" i="84"/>
  <c r="DA192" i="84"/>
  <c r="CO47" i="84"/>
  <c r="AF58" i="44" s="1"/>
  <c r="FI434" i="84"/>
  <c r="AL422" i="84"/>
  <c r="AC59" i="84"/>
  <c r="DM71" i="84"/>
  <c r="R82" i="32" s="1"/>
  <c r="FN35" i="84"/>
  <c r="H46" i="31" s="1"/>
  <c r="BY303" i="84"/>
  <c r="FP71" i="84"/>
  <c r="I82" i="31" s="1"/>
  <c r="FI23" i="84"/>
  <c r="K34" i="31" s="1"/>
  <c r="AI35" i="84"/>
  <c r="CC434" i="84"/>
  <c r="FJ180" i="84"/>
  <c r="DI168" i="84"/>
  <c r="FM107" i="84"/>
  <c r="M118" i="31" s="1"/>
  <c r="AI338" i="84"/>
  <c r="DQ362" i="84"/>
  <c r="CG47" i="84"/>
  <c r="T58" i="44" s="1"/>
  <c r="Z422" i="84"/>
  <c r="DZ422" i="84"/>
  <c r="DE398" i="84"/>
  <c r="K314" i="84"/>
  <c r="AC302" i="84"/>
  <c r="AF180" i="84"/>
  <c r="FJ204" i="84"/>
  <c r="FF434" i="84"/>
  <c r="FP422" i="84"/>
  <c r="FJ410" i="84"/>
  <c r="DM326" i="84"/>
  <c r="FH107" i="84"/>
  <c r="E118" i="31" s="1"/>
  <c r="K303" i="84"/>
  <c r="Z434" i="84"/>
  <c r="DI216" i="84"/>
  <c r="AI303" i="84"/>
  <c r="CW362" i="84"/>
  <c r="CK59" i="84"/>
  <c r="Z70" i="44" s="1"/>
  <c r="FO303" i="84"/>
  <c r="DI59" i="84"/>
  <c r="BJ70" i="44" s="1"/>
  <c r="CW326" i="84"/>
  <c r="AF434" i="84"/>
  <c r="CW315" i="84"/>
  <c r="FL410" i="84"/>
  <c r="FJ242" i="84"/>
  <c r="FM434" i="84"/>
  <c r="FQ422" i="84"/>
  <c r="DQ398" i="84"/>
  <c r="CW168" i="84"/>
  <c r="DE180" i="84"/>
  <c r="FL11" i="84"/>
  <c r="G22" i="31" s="1"/>
  <c r="FH434" i="84"/>
  <c r="FL434" i="84"/>
  <c r="FK410" i="84"/>
  <c r="DQ314" i="84"/>
  <c r="DU326" i="84"/>
  <c r="DI107" i="84"/>
  <c r="BJ118" i="44" s="1"/>
  <c r="Z107" i="84"/>
  <c r="CS216" i="84"/>
  <c r="DI315" i="84"/>
  <c r="FQ242" i="84"/>
  <c r="AL180" i="84"/>
  <c r="CK326" i="84"/>
  <c r="FI107" i="84"/>
  <c r="K118" i="31" s="1"/>
  <c r="FL107" i="84"/>
  <c r="G118" i="31" s="1"/>
  <c r="FO326" i="84"/>
  <c r="DI326" i="84"/>
  <c r="FI303" i="84"/>
  <c r="FH362" i="84"/>
  <c r="FF422" i="84"/>
  <c r="AF302" i="84"/>
  <c r="FJ168" i="84"/>
  <c r="K315" i="84"/>
  <c r="DM168" i="84"/>
  <c r="EO23" i="84"/>
  <c r="H27" i="33" s="1"/>
  <c r="FJ192" i="84"/>
  <c r="BC326" i="84"/>
  <c r="FP216" i="84"/>
  <c r="AL326" i="84"/>
  <c r="DM107" i="84"/>
  <c r="R118" i="32" s="1"/>
  <c r="AI107" i="84"/>
  <c r="DA216" i="84"/>
  <c r="CO303" i="84"/>
  <c r="DQ350" i="84"/>
  <c r="FF266" i="84"/>
  <c r="FO314" i="84"/>
  <c r="FI374" i="84"/>
  <c r="AI326" i="84"/>
  <c r="BY107" i="84"/>
  <c r="H118" i="44" s="1"/>
  <c r="CG398" i="84"/>
  <c r="FQ374" i="84"/>
  <c r="EX242" i="84"/>
  <c r="CC362" i="84"/>
  <c r="CC59" i="84"/>
  <c r="N70" i="44" s="1"/>
  <c r="AI362" i="84"/>
  <c r="BC314" i="84"/>
  <c r="FH168" i="84"/>
  <c r="DA168" i="84"/>
  <c r="DU192" i="84"/>
  <c r="DU168" i="84"/>
  <c r="DU302" i="84"/>
  <c r="DU216" i="84"/>
  <c r="FM303" i="84"/>
  <c r="AL95" i="84"/>
  <c r="AL83" i="84"/>
  <c r="FH398" i="84"/>
  <c r="FK278" i="84"/>
  <c r="K254" i="84"/>
  <c r="DM266" i="84"/>
  <c r="CG192" i="84"/>
  <c r="K168" i="84"/>
  <c r="Z168" i="84"/>
  <c r="FH180" i="84"/>
  <c r="AC326" i="84"/>
  <c r="CO315" i="84"/>
  <c r="FJ291" i="84"/>
  <c r="DM374" i="84"/>
  <c r="DM23" i="84"/>
  <c r="R34" i="32" s="1"/>
  <c r="AF95" i="84"/>
  <c r="FJ362" i="84"/>
  <c r="AZ72" i="84"/>
  <c r="U83" i="29" s="1"/>
  <c r="AL314" i="84"/>
  <c r="AI314" i="84"/>
  <c r="CK192" i="84"/>
  <c r="AC168" i="84"/>
  <c r="DM180" i="84"/>
  <c r="DM192" i="84"/>
  <c r="BC192" i="84"/>
  <c r="DU204" i="84"/>
  <c r="DA204" i="84"/>
  <c r="FD1564" i="84"/>
  <c r="BY216" i="84"/>
  <c r="BC216" i="84"/>
  <c r="DI303" i="84"/>
  <c r="FL303" i="84"/>
  <c r="AF303" i="84"/>
  <c r="DI95" i="84"/>
  <c r="BJ106" i="44" s="1"/>
  <c r="FH35" i="84"/>
  <c r="E46" i="31" s="1"/>
  <c r="EX11" i="84"/>
  <c r="Z15" i="33" s="1"/>
  <c r="FJ350" i="84"/>
  <c r="FO47" i="84"/>
  <c r="N58" i="31" s="1"/>
  <c r="FP398" i="84"/>
  <c r="AF398" i="84"/>
  <c r="Z410" i="84"/>
  <c r="AC398" i="84"/>
  <c r="FK398" i="84"/>
  <c r="BG72" i="84"/>
  <c r="S83" i="58" s="1"/>
  <c r="FJ314" i="84"/>
  <c r="AI242" i="84"/>
  <c r="D437" i="84"/>
  <c r="F436" i="84"/>
  <c r="A436" i="84" s="1"/>
  <c r="BC180" i="84"/>
  <c r="DZ192" i="84"/>
  <c r="DU180" i="84"/>
  <c r="FN168" i="84"/>
  <c r="CW180" i="84"/>
  <c r="CS168" i="84"/>
  <c r="CK216" i="84"/>
  <c r="FJ71" i="84"/>
  <c r="F82" i="31" s="1"/>
  <c r="Z95" i="84"/>
  <c r="FQ47" i="84"/>
  <c r="O58" i="31" s="1"/>
  <c r="FN95" i="84"/>
  <c r="H106" i="31" s="1"/>
  <c r="FO434" i="84"/>
  <c r="H72" i="84"/>
  <c r="E83" i="30" s="1"/>
  <c r="CK302" i="84"/>
  <c r="CS95" i="84"/>
  <c r="AL106" i="44" s="1"/>
  <c r="BY192" i="84"/>
  <c r="FI180" i="84"/>
  <c r="FL204" i="84"/>
  <c r="FF180" i="84"/>
  <c r="FM204" i="84"/>
  <c r="FP168" i="84"/>
  <c r="FO180" i="84"/>
  <c r="FM192" i="84"/>
  <c r="FJ326" i="84"/>
  <c r="FP326" i="84"/>
  <c r="AC107" i="84"/>
  <c r="AF107" i="84"/>
  <c r="BY315" i="84"/>
  <c r="DQ315" i="84"/>
  <c r="DA291" i="84"/>
  <c r="FN291" i="84"/>
  <c r="BC95" i="84"/>
  <c r="N106" i="58" s="1"/>
  <c r="CG95" i="84"/>
  <c r="T106" i="44" s="1"/>
  <c r="CK47" i="84"/>
  <c r="Z58" i="44" s="1"/>
  <c r="DE95" i="84"/>
  <c r="BD106" i="44" s="1"/>
  <c r="DM434" i="84"/>
  <c r="J72" i="84"/>
  <c r="I83" i="30" s="1"/>
  <c r="AL168" i="84"/>
  <c r="FP180" i="84"/>
  <c r="FK180" i="84"/>
  <c r="FJ95" i="84"/>
  <c r="F106" i="31" s="1"/>
  <c r="DU95" i="84"/>
  <c r="K106" i="43" s="1"/>
  <c r="FM398" i="84"/>
  <c r="AR422" i="84"/>
  <c r="AW72" i="84"/>
  <c r="Z83" i="29" s="1"/>
  <c r="AC314" i="84"/>
  <c r="FP95" i="84"/>
  <c r="I106" i="31" s="1"/>
  <c r="DI192" i="84"/>
  <c r="FO204" i="84"/>
  <c r="FL192" i="84"/>
  <c r="FN326" i="84"/>
  <c r="BC107" i="84"/>
  <c r="N118" i="58" s="1"/>
  <c r="DU315" i="84"/>
  <c r="AI291" i="84"/>
  <c r="Z303" i="84"/>
  <c r="Z291" i="84"/>
  <c r="DA95" i="84"/>
  <c r="AX106" i="44" s="1"/>
  <c r="DQ95" i="84"/>
  <c r="H106" i="32" s="1"/>
  <c r="FQ95" i="84"/>
  <c r="O106" i="31" s="1"/>
  <c r="DI434" i="84"/>
  <c r="CC422" i="84"/>
  <c r="FJ422" i="84"/>
  <c r="CE72" i="84"/>
  <c r="Q83" i="44" s="1"/>
  <c r="Z230" i="84"/>
  <c r="FN266" i="84"/>
  <c r="FQ168" i="84"/>
  <c r="K204" i="84"/>
  <c r="FH204" i="84"/>
  <c r="FI192" i="84"/>
  <c r="AF192" i="84"/>
  <c r="CO180" i="84"/>
  <c r="CG326" i="84"/>
  <c r="DQ107" i="84"/>
  <c r="H118" i="32" s="1"/>
  <c r="DM216" i="84"/>
  <c r="FO291" i="84"/>
  <c r="EU350" i="84"/>
  <c r="FJ338" i="84"/>
  <c r="AL35" i="84"/>
  <c r="BY95" i="84"/>
  <c r="H106" i="44" s="1"/>
  <c r="AF47" i="84"/>
  <c r="FF362" i="84"/>
  <c r="CM60" i="84"/>
  <c r="AC71" i="44" s="1"/>
  <c r="BQ72" i="84"/>
  <c r="S83" i="31" s="1"/>
  <c r="CW314" i="84"/>
  <c r="DQ302" i="84"/>
  <c r="CW266" i="84"/>
  <c r="FF204" i="84"/>
  <c r="DE204" i="84"/>
  <c r="FQ180" i="84"/>
  <c r="FK107" i="84"/>
  <c r="L118" i="31" s="1"/>
  <c r="DZ107" i="84"/>
  <c r="DQ216" i="84"/>
  <c r="DZ315" i="84"/>
  <c r="AC303" i="84"/>
  <c r="FI291" i="84"/>
  <c r="Z11" i="84"/>
  <c r="AI11" i="84"/>
  <c r="ER23" i="84"/>
  <c r="N27" i="33" s="1"/>
  <c r="FI362" i="84"/>
  <c r="DU35" i="84"/>
  <c r="K46" i="43" s="1"/>
  <c r="DI410" i="84"/>
  <c r="FK422" i="84"/>
  <c r="CK398" i="84"/>
  <c r="AC422" i="84"/>
  <c r="DE422" i="84"/>
  <c r="Z278" i="84"/>
  <c r="AI204" i="84"/>
  <c r="FF192" i="84"/>
  <c r="Z180" i="84"/>
  <c r="DE168" i="84"/>
  <c r="AF204" i="84"/>
  <c r="CK180" i="84"/>
  <c r="AL192" i="84"/>
  <c r="FK326" i="84"/>
  <c r="DM315" i="84"/>
  <c r="BY291" i="84"/>
  <c r="BC303" i="84"/>
  <c r="FH291" i="84"/>
  <c r="FK291" i="84"/>
  <c r="FK362" i="84"/>
  <c r="DA59" i="84"/>
  <c r="AX70" i="44" s="1"/>
  <c r="FQ35" i="84"/>
  <c r="O46" i="31" s="1"/>
  <c r="AC95" i="84"/>
  <c r="FH350" i="84"/>
  <c r="AL434" i="84"/>
  <c r="CW410" i="84"/>
  <c r="FP374" i="84"/>
  <c r="DE386" i="84"/>
  <c r="EO242" i="84"/>
  <c r="FQ254" i="84"/>
  <c r="FK168" i="84"/>
  <c r="FN180" i="84"/>
  <c r="FH192" i="84"/>
  <c r="AC180" i="84"/>
  <c r="Z192" i="84"/>
  <c r="FQ204" i="84"/>
  <c r="CK204" i="84"/>
  <c r="Z204" i="84"/>
  <c r="AI168" i="84"/>
  <c r="FQ326" i="84"/>
  <c r="FQ216" i="84"/>
  <c r="DA386" i="84"/>
  <c r="ER11" i="84"/>
  <c r="N15" i="33" s="1"/>
  <c r="Z23" i="84"/>
  <c r="FN434" i="84"/>
  <c r="FF254" i="84"/>
  <c r="DA302" i="84"/>
  <c r="AI71" i="84"/>
  <c r="CW192" i="84"/>
  <c r="CO204" i="84"/>
  <c r="FK192" i="84"/>
  <c r="FN204" i="84"/>
  <c r="AC204" i="84"/>
  <c r="FH326" i="84"/>
  <c r="FJ107" i="84"/>
  <c r="F118" i="31" s="1"/>
  <c r="DA107" i="84"/>
  <c r="AX118" i="44" s="1"/>
  <c r="AF216" i="84"/>
  <c r="BC315" i="84"/>
  <c r="FP35" i="84"/>
  <c r="I46" i="31" s="1"/>
  <c r="FJ11" i="84"/>
  <c r="F22" i="31" s="1"/>
  <c r="FN11" i="84"/>
  <c r="H22" i="31" s="1"/>
  <c r="DI398" i="84"/>
  <c r="FL398" i="84"/>
  <c r="DQ242" i="84"/>
  <c r="CK386" i="84"/>
  <c r="CS204" i="84"/>
  <c r="BC204" i="84"/>
  <c r="CC168" i="84"/>
  <c r="AC192" i="84"/>
  <c r="DQ192" i="84"/>
  <c r="FP204" i="84"/>
  <c r="B1586" i="84"/>
  <c r="FB1575" i="84"/>
  <c r="FC1575" i="84" s="1"/>
  <c r="A1575" i="84"/>
  <c r="BJ169" i="84"/>
  <c r="AN193" i="84"/>
  <c r="BV169" i="84"/>
  <c r="X193" i="84"/>
  <c r="AX193" i="84"/>
  <c r="BX181" i="84"/>
  <c r="BE193" i="84"/>
  <c r="BP169" i="84"/>
  <c r="CQ181" i="84"/>
  <c r="DW193" i="84"/>
  <c r="AB169" i="84"/>
  <c r="CZ169" i="84"/>
  <c r="AB181" i="84"/>
  <c r="DS169" i="84"/>
  <c r="BQ193" i="84"/>
  <c r="AT169" i="84"/>
  <c r="T181" i="84"/>
  <c r="W193" i="84"/>
  <c r="X169" i="84"/>
  <c r="S205" i="84"/>
  <c r="AN205" i="84"/>
  <c r="EH205" i="84"/>
  <c r="ED205" i="84"/>
  <c r="CM205" i="84"/>
  <c r="CN205" i="84"/>
  <c r="Y205" i="84"/>
  <c r="AV121" i="84"/>
  <c r="BU121" i="84"/>
  <c r="BO121" i="84"/>
  <c r="W121" i="84"/>
  <c r="I121" i="84"/>
  <c r="BI181" i="84"/>
  <c r="AV193" i="84"/>
  <c r="BQ181" i="84"/>
  <c r="CU169" i="84"/>
  <c r="EH193" i="84"/>
  <c r="CY169" i="84"/>
  <c r="BM169" i="84"/>
  <c r="AZ193" i="84"/>
  <c r="AQ181" i="84"/>
  <c r="BM193" i="84"/>
  <c r="DL169" i="84"/>
  <c r="DC181" i="84"/>
  <c r="CF193" i="84"/>
  <c r="BU181" i="84"/>
  <c r="BI193" i="84"/>
  <c r="BM181" i="84"/>
  <c r="DH169" i="84"/>
  <c r="J193" i="84"/>
  <c r="H181" i="84"/>
  <c r="BA205" i="84"/>
  <c r="CE205" i="84"/>
  <c r="DP205" i="84"/>
  <c r="CU205" i="84"/>
  <c r="R205" i="84"/>
  <c r="BO205" i="84"/>
  <c r="BQ205" i="84"/>
  <c r="BR121" i="84"/>
  <c r="H121" i="84"/>
  <c r="P181" i="84"/>
  <c r="BB193" i="84"/>
  <c r="V169" i="84"/>
  <c r="AH169" i="84"/>
  <c r="DS193" i="84"/>
  <c r="BP181" i="84"/>
  <c r="BO169" i="84"/>
  <c r="BS193" i="84"/>
  <c r="CZ181" i="84"/>
  <c r="BE181" i="84"/>
  <c r="AO181" i="84"/>
  <c r="AX181" i="84"/>
  <c r="AB193" i="84"/>
  <c r="BH181" i="84"/>
  <c r="BS181" i="84"/>
  <c r="BF193" i="84"/>
  <c r="Y181" i="84"/>
  <c r="CU193" i="84"/>
  <c r="R181" i="84"/>
  <c r="AZ205" i="84"/>
  <c r="BV205" i="84"/>
  <c r="AH205" i="84"/>
  <c r="BI205" i="84"/>
  <c r="DH205" i="84"/>
  <c r="CJ205" i="84"/>
  <c r="BP205" i="84"/>
  <c r="BJ121" i="84"/>
  <c r="AK121" i="84"/>
  <c r="BT121" i="84"/>
  <c r="BQ121" i="84"/>
  <c r="R121" i="84"/>
  <c r="EJ121" i="84"/>
  <c r="I169" i="84"/>
  <c r="AW193" i="84"/>
  <c r="DO169" i="84"/>
  <c r="DP181" i="84"/>
  <c r="CZ193" i="84"/>
  <c r="Y169" i="84"/>
  <c r="EH181" i="84"/>
  <c r="BH193" i="84"/>
  <c r="DD181" i="84"/>
  <c r="AV169" i="84"/>
  <c r="BG181" i="84"/>
  <c r="CM169" i="84"/>
  <c r="BN193" i="84"/>
  <c r="BJ181" i="84"/>
  <c r="S169" i="84"/>
  <c r="CQ193" i="84"/>
  <c r="CI169" i="84"/>
  <c r="CN193" i="84"/>
  <c r="AO193" i="84"/>
  <c r="EE205" i="84"/>
  <c r="BS205" i="84"/>
  <c r="DW205" i="84"/>
  <c r="J205" i="84"/>
  <c r="BW205" i="84"/>
  <c r="AY205" i="84"/>
  <c r="AE205" i="84"/>
  <c r="T121" i="84"/>
  <c r="X121" i="84"/>
  <c r="BA181" i="84"/>
  <c r="AY193" i="84"/>
  <c r="U169" i="84"/>
  <c r="CE169" i="84"/>
  <c r="DY193" i="84"/>
  <c r="BO181" i="84"/>
  <c r="BI169" i="84"/>
  <c r="CM193" i="84"/>
  <c r="U181" i="84"/>
  <c r="I181" i="84"/>
  <c r="AE193" i="84"/>
  <c r="Q169" i="84"/>
  <c r="DL193" i="84"/>
  <c r="CN169" i="84"/>
  <c r="AU181" i="84"/>
  <c r="DK193" i="84"/>
  <c r="BK181" i="84"/>
  <c r="EG193" i="84"/>
  <c r="BU193" i="84"/>
  <c r="DC205" i="84"/>
  <c r="BJ205" i="84"/>
  <c r="BN205" i="84"/>
  <c r="DX205" i="84"/>
  <c r="AU205" i="84"/>
  <c r="W205" i="84"/>
  <c r="BM205" i="84"/>
  <c r="AW121" i="84"/>
  <c r="BM121" i="84"/>
  <c r="BF181" i="84"/>
  <c r="CR193" i="84"/>
  <c r="AZ181" i="84"/>
  <c r="AT181" i="84"/>
  <c r="BV193" i="84"/>
  <c r="AX169" i="84"/>
  <c r="EG181" i="84"/>
  <c r="DH193" i="84"/>
  <c r="CI181" i="84"/>
  <c r="CV181" i="84"/>
  <c r="Q193" i="84"/>
  <c r="DH181" i="84"/>
  <c r="Y193" i="84"/>
  <c r="AZ169" i="84"/>
  <c r="AY181" i="84"/>
  <c r="DT193" i="84"/>
  <c r="AU169" i="84"/>
  <c r="AU193" i="84"/>
  <c r="DX193" i="84"/>
  <c r="DS205" i="84"/>
  <c r="BF205" i="84"/>
  <c r="EB205" i="84"/>
  <c r="CY205" i="84"/>
  <c r="DO205" i="84"/>
  <c r="BT205" i="84"/>
  <c r="BL205" i="84"/>
  <c r="ET121" i="84"/>
  <c r="BP121" i="84"/>
  <c r="BV121" i="84"/>
  <c r="BK121" i="84"/>
  <c r="J169" i="84"/>
  <c r="CV169" i="84"/>
  <c r="CW169" i="84" s="1"/>
  <c r="U193" i="84"/>
  <c r="DW181" i="84"/>
  <c r="CQ169" i="84"/>
  <c r="BA193" i="84"/>
  <c r="CU181" i="84"/>
  <c r="CJ193" i="84"/>
  <c r="X181" i="84"/>
  <c r="BV181" i="84"/>
  <c r="V193" i="84"/>
  <c r="BX169" i="84"/>
  <c r="DD193" i="84"/>
  <c r="DO181" i="84"/>
  <c r="AW181" i="84"/>
  <c r="BT193" i="84"/>
  <c r="BN169" i="84"/>
  <c r="CF169" i="84"/>
  <c r="CG169" i="84" s="1"/>
  <c r="BG193" i="84"/>
  <c r="BH205" i="84"/>
  <c r="I205" i="84"/>
  <c r="CI205" i="84"/>
  <c r="AP205" i="84"/>
  <c r="CZ205" i="84"/>
  <c r="CQ205" i="84"/>
  <c r="EC205" i="84"/>
  <c r="DL121" i="84"/>
  <c r="U121" i="84"/>
  <c r="Q121" i="84"/>
  <c r="S121" i="84"/>
  <c r="BK169" i="84"/>
  <c r="CE181" i="84"/>
  <c r="CI193" i="84"/>
  <c r="AK169" i="84"/>
  <c r="AL169" i="84" s="1"/>
  <c r="CB181" i="84"/>
  <c r="DC193" i="84"/>
  <c r="BQ169" i="84"/>
  <c r="T193" i="84"/>
  <c r="DG193" i="84"/>
  <c r="BT181" i="84"/>
  <c r="EC193" i="84"/>
  <c r="DW169" i="84"/>
  <c r="EE193" i="84"/>
  <c r="CA193" i="84"/>
  <c r="AW169" i="84"/>
  <c r="BP193" i="84"/>
  <c r="DS181" i="84"/>
  <c r="CM181" i="84"/>
  <c r="CV193" i="84"/>
  <c r="X205" i="84"/>
  <c r="Q205" i="84"/>
  <c r="V205" i="84"/>
  <c r="DT205" i="84"/>
  <c r="CA205" i="84"/>
  <c r="DY205" i="84"/>
  <c r="BK205" i="84"/>
  <c r="BL121" i="84"/>
  <c r="EK121" i="84"/>
  <c r="EQ121" i="84"/>
  <c r="EI121" i="84"/>
  <c r="CA181" i="84"/>
  <c r="DD169" i="84"/>
  <c r="AH193" i="84"/>
  <c r="BT169" i="84"/>
  <c r="P169" i="84"/>
  <c r="P193" i="84"/>
  <c r="AV181" i="84"/>
  <c r="CJ181" i="84"/>
  <c r="AT193" i="84"/>
  <c r="CJ169" i="84"/>
  <c r="BO193" i="84"/>
  <c r="V181" i="84"/>
  <c r="T169" i="84"/>
  <c r="BK193" i="84"/>
  <c r="AN181" i="84"/>
  <c r="DO193" i="84"/>
  <c r="DG169" i="84"/>
  <c r="J181" i="84"/>
  <c r="BX193" i="84"/>
  <c r="BR205" i="84"/>
  <c r="AB205" i="84"/>
  <c r="DK205" i="84"/>
  <c r="BG205" i="84"/>
  <c r="CV205" i="84"/>
  <c r="CB205" i="84"/>
  <c r="P205" i="84"/>
  <c r="DK121" i="84"/>
  <c r="J121" i="84"/>
  <c r="V121" i="84"/>
  <c r="EL121" i="84"/>
  <c r="AU121" i="84"/>
  <c r="CF181" i="84"/>
  <c r="W169" i="84"/>
  <c r="EF193" i="84"/>
  <c r="Q181" i="84"/>
  <c r="AP181" i="84"/>
  <c r="BJ193" i="84"/>
  <c r="R169" i="84"/>
  <c r="EI169" i="84"/>
  <c r="AQ193" i="84"/>
  <c r="BW181" i="84"/>
  <c r="DP193" i="84"/>
  <c r="DC169" i="84"/>
  <c r="DK181" i="84"/>
  <c r="ED193" i="84"/>
  <c r="DT169" i="84"/>
  <c r="BR169" i="84"/>
  <c r="DP169" i="84"/>
  <c r="BL169" i="84"/>
  <c r="EB193" i="84"/>
  <c r="U205" i="84"/>
  <c r="AX205" i="84"/>
  <c r="BB205" i="84"/>
  <c r="DD205" i="84"/>
  <c r="CF205" i="84"/>
  <c r="CG205" i="84" s="1"/>
  <c r="AQ205" i="84"/>
  <c r="AK205" i="84"/>
  <c r="BS121" i="84"/>
  <c r="AY121" i="84"/>
  <c r="AE121" i="84"/>
  <c r="AB121" i="84"/>
  <c r="CR169" i="84"/>
  <c r="BL181" i="84"/>
  <c r="CY193" i="84"/>
  <c r="BS169" i="84"/>
  <c r="BU169" i="84"/>
  <c r="R193" i="84"/>
  <c r="DK169" i="84"/>
  <c r="BW169" i="84"/>
  <c r="CE193" i="84"/>
  <c r="AH181" i="84"/>
  <c r="BL193" i="84"/>
  <c r="W181" i="84"/>
  <c r="AE181" i="84"/>
  <c r="AP193" i="84"/>
  <c r="CA169" i="84"/>
  <c r="BN181" i="84"/>
  <c r="CN181" i="84"/>
  <c r="AY169" i="84"/>
  <c r="BE205" i="84"/>
  <c r="H205" i="84"/>
  <c r="AV205" i="84"/>
  <c r="EF205" i="84"/>
  <c r="BU205" i="84"/>
  <c r="AW205" i="84"/>
  <c r="EG205" i="84"/>
  <c r="EM121" i="84"/>
  <c r="BI121" i="84"/>
  <c r="DP121" i="84"/>
  <c r="DO121" i="84"/>
  <c r="BN121" i="84"/>
  <c r="P121" i="84"/>
  <c r="AT121" i="84"/>
  <c r="AK181" i="84"/>
  <c r="BR193" i="84"/>
  <c r="FM193" i="84" s="1"/>
  <c r="CB169" i="84"/>
  <c r="AK193" i="84"/>
  <c r="H193" i="84"/>
  <c r="H169" i="84"/>
  <c r="CB193" i="84"/>
  <c r="DL181" i="84"/>
  <c r="S181" i="84"/>
  <c r="BW193" i="84"/>
  <c r="DG181" i="84"/>
  <c r="CR181" i="84"/>
  <c r="BR181" i="84"/>
  <c r="CY181" i="84"/>
  <c r="S193" i="84"/>
  <c r="BB181" i="84"/>
  <c r="AE169" i="84"/>
  <c r="I193" i="84"/>
  <c r="DT181" i="84"/>
  <c r="T205" i="84"/>
  <c r="AO205" i="84"/>
  <c r="AT205" i="84"/>
  <c r="DG205" i="84"/>
  <c r="DL205" i="84"/>
  <c r="CR205" i="84"/>
  <c r="BX205" i="84"/>
  <c r="EN121" i="84"/>
  <c r="AH121" i="84"/>
  <c r="AZ121" i="84"/>
  <c r="Y121" i="84"/>
  <c r="EW121" i="84"/>
  <c r="AX121" i="84"/>
  <c r="EJ133" i="84"/>
  <c r="EN133" i="84"/>
  <c r="T133" i="84"/>
  <c r="EQ133" i="84"/>
  <c r="CM145" i="84"/>
  <c r="CF145" i="84"/>
  <c r="AV145" i="84"/>
  <c r="DO145" i="84"/>
  <c r="DP145" i="84"/>
  <c r="CR157" i="84"/>
  <c r="CY157" i="84"/>
  <c r="CQ157" i="84"/>
  <c r="S157" i="84"/>
  <c r="BI157" i="84"/>
  <c r="CU157" i="84"/>
  <c r="BS133" i="84"/>
  <c r="BQ133" i="84"/>
  <c r="Q133" i="84"/>
  <c r="J133" i="84"/>
  <c r="DL133" i="84"/>
  <c r="CJ145" i="84"/>
  <c r="CU145" i="84"/>
  <c r="W145" i="84"/>
  <c r="AH145" i="84"/>
  <c r="BU145" i="84"/>
  <c r="BT145" i="84"/>
  <c r="AX157" i="84"/>
  <c r="Q157" i="84"/>
  <c r="DG157" i="84"/>
  <c r="BV157" i="84"/>
  <c r="X133" i="84"/>
  <c r="BL133" i="84"/>
  <c r="AX133" i="84"/>
  <c r="EI133" i="84"/>
  <c r="BQ145" i="84"/>
  <c r="DH145" i="84"/>
  <c r="S145" i="84"/>
  <c r="BW145" i="84"/>
  <c r="BX145" i="84"/>
  <c r="J157" i="84"/>
  <c r="V157" i="84"/>
  <c r="DD157" i="84"/>
  <c r="CE157" i="84"/>
  <c r="W133" i="84"/>
  <c r="BT133" i="84"/>
  <c r="AV133" i="84"/>
  <c r="BI133" i="84"/>
  <c r="CA145" i="84"/>
  <c r="BM145" i="84"/>
  <c r="R145" i="84"/>
  <c r="Q145" i="84"/>
  <c r="DW145" i="84"/>
  <c r="AB145" i="84"/>
  <c r="BJ157" i="84"/>
  <c r="DK157" i="84"/>
  <c r="DL157" i="84"/>
  <c r="BL157" i="84"/>
  <c r="AK133" i="84"/>
  <c r="AE133" i="84"/>
  <c r="BU133" i="84"/>
  <c r="EM133" i="84"/>
  <c r="AK145" i="84"/>
  <c r="CQ145" i="84"/>
  <c r="CR145" i="84"/>
  <c r="V145" i="84"/>
  <c r="AE145" i="84"/>
  <c r="AU145" i="84"/>
  <c r="DT157" i="84"/>
  <c r="DO133" i="84"/>
  <c r="AH133" i="84"/>
  <c r="AZ133" i="84"/>
  <c r="Y133" i="84"/>
  <c r="BN145" i="84"/>
  <c r="H145" i="84"/>
  <c r="CE145" i="84"/>
  <c r="BK145" i="84"/>
  <c r="BS157" i="84"/>
  <c r="EI157" i="84"/>
  <c r="DH157" i="84"/>
  <c r="DC157" i="84"/>
  <c r="AT133" i="84"/>
  <c r="BR133" i="84"/>
  <c r="AB133" i="84"/>
  <c r="BO133" i="84"/>
  <c r="DK133" i="84"/>
  <c r="BL145" i="84"/>
  <c r="BP145" i="84"/>
  <c r="J145" i="84"/>
  <c r="Y145" i="84"/>
  <c r="P145" i="84"/>
  <c r="BN157" i="84"/>
  <c r="DO157" i="84"/>
  <c r="BP157" i="84"/>
  <c r="BM157" i="84"/>
  <c r="S133" i="84"/>
  <c r="H133" i="84"/>
  <c r="EK133" i="84"/>
  <c r="EI145" i="84"/>
  <c r="DC145" i="84"/>
  <c r="BJ145" i="84"/>
  <c r="X145" i="84"/>
  <c r="AZ145" i="84"/>
  <c r="DT145" i="84"/>
  <c r="DS145" i="84"/>
  <c r="AU157" i="84"/>
  <c r="CZ157" i="84"/>
  <c r="AH157" i="84"/>
  <c r="P133" i="84"/>
  <c r="V133" i="84"/>
  <c r="DP133" i="84"/>
  <c r="BN133" i="84"/>
  <c r="FI133" i="84" s="1"/>
  <c r="U145" i="84"/>
  <c r="AW145" i="84"/>
  <c r="DL145" i="84"/>
  <c r="CZ145" i="84"/>
  <c r="CB145" i="84"/>
  <c r="CY145" i="84"/>
  <c r="I157" i="84"/>
  <c r="BO157" i="84"/>
  <c r="AB157" i="84"/>
  <c r="CM157" i="84"/>
  <c r="BQ157" i="84"/>
  <c r="AW157" i="84"/>
  <c r="R157" i="84"/>
  <c r="CI157" i="84"/>
  <c r="ET133" i="84"/>
  <c r="I133" i="84"/>
  <c r="BJ133" i="84"/>
  <c r="AU133" i="84"/>
  <c r="BO145" i="84"/>
  <c r="CV145" i="84"/>
  <c r="I145" i="84"/>
  <c r="BI145" i="84"/>
  <c r="DG145" i="84"/>
  <c r="BV145" i="84"/>
  <c r="BU157" i="84"/>
  <c r="AK157" i="84"/>
  <c r="CV157" i="84"/>
  <c r="AV157" i="84"/>
  <c r="CJ157" i="84"/>
  <c r="DW157" i="84"/>
  <c r="BT157" i="84"/>
  <c r="CA157" i="84"/>
  <c r="EW133" i="84"/>
  <c r="BK133" i="84"/>
  <c r="BM133" i="84"/>
  <c r="AW133" i="84"/>
  <c r="EL133" i="84"/>
  <c r="AT145" i="84"/>
  <c r="BS145" i="84"/>
  <c r="CN145" i="84"/>
  <c r="BR145" i="84"/>
  <c r="DK145" i="84"/>
  <c r="CN157" i="84"/>
  <c r="DS157" i="84"/>
  <c r="H157" i="84"/>
  <c r="BK157" i="84"/>
  <c r="W157" i="84"/>
  <c r="DP157" i="84"/>
  <c r="R133" i="84"/>
  <c r="AY133" i="84"/>
  <c r="BP133" i="84"/>
  <c r="BV133" i="84"/>
  <c r="FQ133" i="84" s="1"/>
  <c r="U133" i="84"/>
  <c r="T145" i="84"/>
  <c r="DD145" i="84"/>
  <c r="AX145" i="84"/>
  <c r="CI145" i="84"/>
  <c r="AY145" i="84"/>
  <c r="U157" i="84"/>
  <c r="AT157" i="84"/>
  <c r="T157" i="84"/>
  <c r="CB157" i="84"/>
  <c r="BR157" i="84"/>
  <c r="X157" i="84"/>
  <c r="CF157" i="84"/>
  <c r="BW157" i="84"/>
  <c r="AZ157" i="84"/>
  <c r="P157" i="84"/>
  <c r="Y157" i="84"/>
  <c r="AY157" i="84"/>
  <c r="BX157" i="84"/>
  <c r="AE157" i="84"/>
  <c r="CS326" i="84"/>
  <c r="DE326" i="84"/>
  <c r="CG107" i="84"/>
  <c r="T118" i="44" s="1"/>
  <c r="FD1579" i="84"/>
  <c r="K326" i="84"/>
  <c r="FF107" i="84"/>
  <c r="M118" i="32" s="1"/>
  <c r="CS107" i="84"/>
  <c r="AL118" i="44" s="1"/>
  <c r="FI326" i="84"/>
  <c r="CW107" i="84"/>
  <c r="AR118" i="44" s="1"/>
  <c r="DE107" i="84"/>
  <c r="BD118" i="44" s="1"/>
  <c r="D328" i="84"/>
  <c r="F327" i="84"/>
  <c r="A327" i="84" s="1"/>
  <c r="FB1584" i="84"/>
  <c r="FC1584" i="84" s="1"/>
  <c r="A1584" i="84"/>
  <c r="B1595" i="84"/>
  <c r="AR107" i="84"/>
  <c r="H118" i="58" s="1"/>
  <c r="AF326" i="84"/>
  <c r="CO326" i="84"/>
  <c r="FF326" i="84"/>
  <c r="Z326" i="84"/>
  <c r="EB108" i="84"/>
  <c r="DP108" i="84"/>
  <c r="DD108" i="84"/>
  <c r="CR108" i="84"/>
  <c r="CF108" i="84"/>
  <c r="BT108" i="84"/>
  <c r="BH108" i="84"/>
  <c r="AT108" i="84"/>
  <c r="AH108" i="84"/>
  <c r="V108" i="84"/>
  <c r="I108" i="84"/>
  <c r="B109" i="84"/>
  <c r="DO108" i="84"/>
  <c r="DC108" i="84"/>
  <c r="CQ108" i="84"/>
  <c r="CE108" i="84"/>
  <c r="BS108" i="84"/>
  <c r="BG108" i="84"/>
  <c r="U108" i="84"/>
  <c r="H108" i="84"/>
  <c r="BR108" i="84"/>
  <c r="BF108" i="84"/>
  <c r="T108" i="84"/>
  <c r="FC108" i="84"/>
  <c r="FD108" i="84" s="1"/>
  <c r="DY108" i="84"/>
  <c r="BQ108" i="84"/>
  <c r="BE108" i="84"/>
  <c r="AQ108" i="84"/>
  <c r="AE108" i="84"/>
  <c r="S108" i="84"/>
  <c r="FB108" i="84"/>
  <c r="DX108" i="84"/>
  <c r="DL108" i="84"/>
  <c r="CZ108" i="84"/>
  <c r="CN108" i="84"/>
  <c r="CB108" i="84"/>
  <c r="BP108" i="84"/>
  <c r="AP108" i="84"/>
  <c r="R108" i="84"/>
  <c r="A108" i="84"/>
  <c r="DW108" i="84"/>
  <c r="DK108" i="84"/>
  <c r="CY108" i="84"/>
  <c r="CM108" i="84"/>
  <c r="CA108" i="84"/>
  <c r="BO108" i="84"/>
  <c r="AO108" i="84"/>
  <c r="P108" i="84"/>
  <c r="EH108" i="84"/>
  <c r="BN108" i="84"/>
  <c r="BB108" i="84"/>
  <c r="AN108" i="84"/>
  <c r="AB119" i="29" s="1"/>
  <c r="AB108" i="84"/>
  <c r="EG108" i="84"/>
  <c r="BM108" i="84"/>
  <c r="BA108" i="84"/>
  <c r="EF108" i="84"/>
  <c r="DT108" i="84"/>
  <c r="DH108" i="84"/>
  <c r="CV108" i="84"/>
  <c r="CJ108" i="84"/>
  <c r="BX108" i="84"/>
  <c r="BL108" i="84"/>
  <c r="AY108" i="84"/>
  <c r="T119" i="29" s="1"/>
  <c r="EC108" i="84"/>
  <c r="BU108" i="84"/>
  <c r="BI108" i="84"/>
  <c r="AU108" i="84"/>
  <c r="W108" i="84"/>
  <c r="J108" i="84"/>
  <c r="X108" i="84"/>
  <c r="CI108" i="84"/>
  <c r="BW108" i="84"/>
  <c r="BV108" i="84"/>
  <c r="EE108" i="84"/>
  <c r="BK108" i="84"/>
  <c r="ED108" i="84"/>
  <c r="BJ108" i="84"/>
  <c r="DS108" i="84"/>
  <c r="AX108" i="84"/>
  <c r="CU108" i="84"/>
  <c r="Y108" i="84"/>
  <c r="DG108" i="84"/>
  <c r="AV108" i="84"/>
  <c r="AK108" i="84"/>
  <c r="FB1590" i="84"/>
  <c r="FC1590" i="84" s="1"/>
  <c r="FD1590" i="84" s="1"/>
  <c r="A1590" i="84"/>
  <c r="CC107" i="84"/>
  <c r="N118" i="44" s="1"/>
  <c r="FQ107" i="84"/>
  <c r="O118" i="31" s="1"/>
  <c r="CO107" i="84"/>
  <c r="AF118" i="44" s="1"/>
  <c r="K107" i="84"/>
  <c r="FD1573" i="84"/>
  <c r="AL107" i="84"/>
  <c r="FD107" i="84"/>
  <c r="FM326" i="84"/>
  <c r="EB327" i="84"/>
  <c r="DP327" i="84"/>
  <c r="DD327" i="84"/>
  <c r="CR327" i="84"/>
  <c r="CF327" i="84"/>
  <c r="BT327" i="84"/>
  <c r="BH327" i="84"/>
  <c r="AT327" i="84"/>
  <c r="AH327" i="84"/>
  <c r="V327" i="84"/>
  <c r="I327" i="84"/>
  <c r="DO327" i="84"/>
  <c r="DC327" i="84"/>
  <c r="CQ327" i="84"/>
  <c r="CE327" i="84"/>
  <c r="BS327" i="84"/>
  <c r="BG327" i="84"/>
  <c r="U327" i="84"/>
  <c r="H327" i="84"/>
  <c r="FC327" i="84"/>
  <c r="FD327" i="84" s="1"/>
  <c r="DY327" i="84"/>
  <c r="BQ327" i="84"/>
  <c r="BE327" i="84"/>
  <c r="AQ327" i="84"/>
  <c r="AE327" i="84"/>
  <c r="S327" i="84"/>
  <c r="FB327" i="84"/>
  <c r="DX327" i="84"/>
  <c r="DL327" i="84"/>
  <c r="CZ327" i="84"/>
  <c r="CN327" i="84"/>
  <c r="CB327" i="84"/>
  <c r="BP327" i="84"/>
  <c r="AP327" i="84"/>
  <c r="R327" i="84"/>
  <c r="DW327" i="84"/>
  <c r="DK327" i="84"/>
  <c r="CY327" i="84"/>
  <c r="CM327" i="84"/>
  <c r="CA327" i="84"/>
  <c r="BO327" i="84"/>
  <c r="AO327" i="84"/>
  <c r="P327" i="84"/>
  <c r="EF327" i="84"/>
  <c r="DT327" i="84"/>
  <c r="DH327" i="84"/>
  <c r="CV327" i="84"/>
  <c r="CJ327" i="84"/>
  <c r="BX327" i="84"/>
  <c r="BL327" i="84"/>
  <c r="AY327" i="84"/>
  <c r="EG327" i="84"/>
  <c r="BM327" i="84"/>
  <c r="EE327" i="84"/>
  <c r="DG327" i="84"/>
  <c r="CI327" i="84"/>
  <c r="BK327" i="84"/>
  <c r="AK327" i="84"/>
  <c r="B328" i="84"/>
  <c r="B329" i="84" s="1"/>
  <c r="B330" i="84" s="1"/>
  <c r="B331" i="84" s="1"/>
  <c r="ED327" i="84"/>
  <c r="BJ327" i="84"/>
  <c r="EC327" i="84"/>
  <c r="BI327" i="84"/>
  <c r="J327" i="84"/>
  <c r="BF327" i="84"/>
  <c r="BB327" i="84"/>
  <c r="AB327" i="84"/>
  <c r="BA327" i="84"/>
  <c r="BV327" i="84"/>
  <c r="AV327" i="84"/>
  <c r="X327" i="84"/>
  <c r="BW327" i="84"/>
  <c r="BU327" i="84"/>
  <c r="BR327" i="84"/>
  <c r="EH327" i="84"/>
  <c r="BN327" i="84"/>
  <c r="DS327" i="84"/>
  <c r="AX327" i="84"/>
  <c r="AU327" i="84"/>
  <c r="CU327" i="84"/>
  <c r="Y327" i="84"/>
  <c r="AN327" i="84"/>
  <c r="W327" i="84"/>
  <c r="T327" i="84"/>
  <c r="DU107" i="84"/>
  <c r="FN107" i="84"/>
  <c r="H118" i="31" s="1"/>
  <c r="CC326" i="84"/>
  <c r="AR326" i="84"/>
  <c r="DA326" i="84"/>
  <c r="FL326" i="84"/>
  <c r="FO107" i="84"/>
  <c r="N118" i="31" s="1"/>
  <c r="FP107" i="84"/>
  <c r="I118" i="31" s="1"/>
  <c r="FH216" i="84"/>
  <c r="FK216" i="84"/>
  <c r="CG315" i="84"/>
  <c r="CS303" i="84"/>
  <c r="DQ291" i="84"/>
  <c r="FB1587" i="84"/>
  <c r="FC1587" i="84" s="1"/>
  <c r="FD1587" i="84" s="1"/>
  <c r="A1587" i="84"/>
  <c r="CG35" i="84"/>
  <c r="T46" i="44" s="1"/>
  <c r="FP23" i="84"/>
  <c r="I34" i="31" s="1"/>
  <c r="FM35" i="84"/>
  <c r="M46" i="31" s="1"/>
  <c r="FL338" i="84"/>
  <c r="FM47" i="84"/>
  <c r="M58" i="31" s="1"/>
  <c r="FM362" i="84"/>
  <c r="DM95" i="84"/>
  <c r="R106" i="32" s="1"/>
  <c r="FK11" i="84"/>
  <c r="L22" i="31" s="1"/>
  <c r="CO362" i="84"/>
  <c r="FK350" i="84"/>
  <c r="FO11" i="84"/>
  <c r="N22" i="31" s="1"/>
  <c r="CK362" i="84"/>
  <c r="DE35" i="84"/>
  <c r="BD46" i="44" s="1"/>
  <c r="FP338" i="84"/>
  <c r="CK95" i="84"/>
  <c r="Z106" i="44" s="1"/>
  <c r="CS434" i="84"/>
  <c r="K410" i="84"/>
  <c r="AL398" i="84"/>
  <c r="CC398" i="84"/>
  <c r="FO410" i="84"/>
  <c r="AL410" i="84"/>
  <c r="FF398" i="84"/>
  <c r="DU422" i="84"/>
  <c r="DM398" i="84"/>
  <c r="CW422" i="84"/>
  <c r="EX230" i="84"/>
  <c r="DQ254" i="84"/>
  <c r="AL242" i="84"/>
  <c r="DZ302" i="84"/>
  <c r="FN302" i="84"/>
  <c r="BA72" i="84"/>
  <c r="K83" i="58" s="1"/>
  <c r="AY60" i="84"/>
  <c r="T71" i="29" s="1"/>
  <c r="DM278" i="84"/>
  <c r="AP72" i="84"/>
  <c r="E83" i="58" s="1"/>
  <c r="CI72" i="84"/>
  <c r="W83" i="44" s="1"/>
  <c r="DU386" i="84"/>
  <c r="K386" i="84"/>
  <c r="BY71" i="84"/>
  <c r="H82" i="44" s="1"/>
  <c r="DC72" i="84"/>
  <c r="BA83" i="44" s="1"/>
  <c r="I48" i="84"/>
  <c r="BR12" i="84"/>
  <c r="Y23" i="31" s="1"/>
  <c r="DD60" i="84"/>
  <c r="BC71" i="44" s="1"/>
  <c r="CB36" i="84"/>
  <c r="M47" i="44" s="1"/>
  <c r="AT12" i="84"/>
  <c r="CA48" i="84"/>
  <c r="K59" i="44" s="1"/>
  <c r="BV96" i="84"/>
  <c r="AA107" i="31" s="1"/>
  <c r="X60" i="84"/>
  <c r="BN36" i="84"/>
  <c r="W47" i="31" s="1"/>
  <c r="AV12" i="84"/>
  <c r="Y23" i="29" s="1"/>
  <c r="AW48" i="84"/>
  <c r="Z59" i="29" s="1"/>
  <c r="Y12" i="84"/>
  <c r="CM96" i="84"/>
  <c r="AC107" i="44" s="1"/>
  <c r="CU48" i="84"/>
  <c r="AO59" i="44" s="1"/>
  <c r="BO24" i="84"/>
  <c r="R35" i="31" s="1"/>
  <c r="CB48" i="84"/>
  <c r="M59" i="44" s="1"/>
  <c r="Y96" i="84"/>
  <c r="DG48" i="84"/>
  <c r="BG59" i="44" s="1"/>
  <c r="AQ96" i="84"/>
  <c r="G107" i="58" s="1"/>
  <c r="DP96" i="84"/>
  <c r="G107" i="32" s="1"/>
  <c r="CY36" i="84"/>
  <c r="AU47" i="44" s="1"/>
  <c r="DK12" i="84"/>
  <c r="O23" i="32" s="1"/>
  <c r="BS48" i="84"/>
  <c r="T59" i="31" s="1"/>
  <c r="AN96" i="84"/>
  <c r="AB107" i="29" s="1"/>
  <c r="BB96" i="84"/>
  <c r="M107" i="58" s="1"/>
  <c r="A1582" i="84"/>
  <c r="FB1582" i="84"/>
  <c r="FC1582" i="84" s="1"/>
  <c r="B1593" i="84"/>
  <c r="B1604" i="84" s="1"/>
  <c r="B1615" i="84" s="1"/>
  <c r="B1626" i="84" s="1"/>
  <c r="FJ59" i="84"/>
  <c r="F70" i="31" s="1"/>
  <c r="FP266" i="84"/>
  <c r="BV72" i="84"/>
  <c r="AA83" i="31" s="1"/>
  <c r="FH95" i="84"/>
  <c r="E106" i="31" s="1"/>
  <c r="FO216" i="84"/>
  <c r="CG216" i="84"/>
  <c r="CC216" i="84"/>
  <c r="FL216" i="84"/>
  <c r="CW303" i="84"/>
  <c r="AR303" i="84"/>
  <c r="DM291" i="84"/>
  <c r="DA303" i="84"/>
  <c r="DE303" i="84"/>
  <c r="FD1576" i="84"/>
  <c r="DM11" i="84"/>
  <c r="R22" i="32" s="1"/>
  <c r="AF338" i="84"/>
  <c r="CS35" i="84"/>
  <c r="AL46" i="44" s="1"/>
  <c r="K374" i="84"/>
  <c r="FL23" i="84"/>
  <c r="G34" i="31" s="1"/>
  <c r="FK47" i="84"/>
  <c r="L58" i="31" s="1"/>
  <c r="FM350" i="84"/>
  <c r="EU338" i="84"/>
  <c r="K47" i="84"/>
  <c r="FP362" i="84"/>
  <c r="K362" i="84"/>
  <c r="AC350" i="84"/>
  <c r="DQ338" i="84"/>
  <c r="DA434" i="84"/>
  <c r="CG434" i="84"/>
  <c r="CS398" i="84"/>
  <c r="FI242" i="84"/>
  <c r="DA254" i="84"/>
  <c r="AF314" i="84"/>
  <c r="BY302" i="84"/>
  <c r="FN242" i="84"/>
  <c r="FM302" i="84"/>
  <c r="CB72" i="84"/>
  <c r="T60" i="84"/>
  <c r="T71" i="32" s="1"/>
  <c r="Q72" i="84"/>
  <c r="AI83" i="60" s="1"/>
  <c r="FF59" i="84"/>
  <c r="M70" i="32" s="1"/>
  <c r="FK386" i="84"/>
  <c r="DT72" i="84"/>
  <c r="FJ266" i="84"/>
  <c r="FQ71" i="84"/>
  <c r="O82" i="31" s="1"/>
  <c r="CZ72" i="84"/>
  <c r="AW83" i="44" s="1"/>
  <c r="DU266" i="84"/>
  <c r="BR72" i="84"/>
  <c r="Y83" i="31" s="1"/>
  <c r="BN12" i="84"/>
  <c r="W23" i="31" s="1"/>
  <c r="DS96" i="84"/>
  <c r="E107" i="43" s="1"/>
  <c r="AV60" i="84"/>
  <c r="Y71" i="29" s="1"/>
  <c r="DS36" i="84"/>
  <c r="E47" i="43" s="1"/>
  <c r="AK12" i="84"/>
  <c r="BH96" i="84"/>
  <c r="T107" i="58" s="1"/>
  <c r="P60" i="84"/>
  <c r="K71" i="32" s="1"/>
  <c r="AZ36" i="84"/>
  <c r="U47" i="29" s="1"/>
  <c r="U48" i="84"/>
  <c r="K59" i="60" s="1"/>
  <c r="BV24" i="84"/>
  <c r="AA35" i="31" s="1"/>
  <c r="U12" i="84"/>
  <c r="K23" i="60" s="1"/>
  <c r="AK96" i="84"/>
  <c r="AU24" i="84"/>
  <c r="X35" i="29" s="1"/>
  <c r="AX96" i="84"/>
  <c r="S107" i="29" s="1"/>
  <c r="J24" i="84"/>
  <c r="I35" i="30" s="1"/>
  <c r="DG96" i="84"/>
  <c r="BG107" i="44" s="1"/>
  <c r="BT24" i="84"/>
  <c r="Z35" i="31" s="1"/>
  <c r="BT36" i="84"/>
  <c r="Z47" i="31" s="1"/>
  <c r="BS12" i="84"/>
  <c r="T23" i="31" s="1"/>
  <c r="Q48" i="84"/>
  <c r="AI59" i="60" s="1"/>
  <c r="V24" i="84"/>
  <c r="AH96" i="84"/>
  <c r="AB96" i="84"/>
  <c r="M107" i="60" s="1"/>
  <c r="FM266" i="84"/>
  <c r="CG386" i="84"/>
  <c r="BW60" i="84"/>
  <c r="E71" i="44" s="1"/>
  <c r="FF386" i="84"/>
  <c r="BK72" i="84"/>
  <c r="DE216" i="84"/>
  <c r="FF216" i="84"/>
  <c r="FJ216" i="84"/>
  <c r="CO216" i="84"/>
  <c r="DZ216" i="84"/>
  <c r="FI315" i="84"/>
  <c r="AL315" i="84"/>
  <c r="DQ303" i="84"/>
  <c r="AF291" i="84"/>
  <c r="FB1583" i="84"/>
  <c r="FC1583" i="84" s="1"/>
  <c r="A1583" i="84"/>
  <c r="B1594" i="84"/>
  <c r="Z386" i="84"/>
  <c r="AC11" i="84"/>
  <c r="BY35" i="84"/>
  <c r="H46" i="44" s="1"/>
  <c r="AC35" i="84"/>
  <c r="FP11" i="84"/>
  <c r="I22" i="31" s="1"/>
  <c r="K338" i="84"/>
  <c r="DM59" i="84"/>
  <c r="R70" i="32" s="1"/>
  <c r="DU362" i="84"/>
  <c r="FN47" i="84"/>
  <c r="H58" i="31" s="1"/>
  <c r="AL47" i="84"/>
  <c r="FF47" i="84"/>
  <c r="M58" i="32" s="1"/>
  <c r="FF35" i="84"/>
  <c r="M46" i="32" s="1"/>
  <c r="AL23" i="84"/>
  <c r="AC362" i="84"/>
  <c r="FL95" i="84"/>
  <c r="G106" i="31" s="1"/>
  <c r="FP410" i="84"/>
  <c r="CO398" i="84"/>
  <c r="FM422" i="84"/>
  <c r="FH422" i="84"/>
  <c r="CW398" i="84"/>
  <c r="FN398" i="84"/>
  <c r="FQ398" i="84"/>
  <c r="BC398" i="84"/>
  <c r="AI254" i="84"/>
  <c r="AR314" i="84"/>
  <c r="AL230" i="84"/>
  <c r="FL302" i="84"/>
  <c r="FL314" i="84"/>
  <c r="FL254" i="84"/>
  <c r="BB72" i="84"/>
  <c r="M83" i="58" s="1"/>
  <c r="CO95" i="84"/>
  <c r="AF106" i="44" s="1"/>
  <c r="FM386" i="84"/>
  <c r="AY72" i="84"/>
  <c r="T83" i="29" s="1"/>
  <c r="CO71" i="84"/>
  <c r="AF82" i="44" s="1"/>
  <c r="CY72" i="84"/>
  <c r="AU83" i="44" s="1"/>
  <c r="CC95" i="84"/>
  <c r="N106" i="44" s="1"/>
  <c r="FI386" i="84"/>
  <c r="CJ60" i="84"/>
  <c r="Y71" i="44" s="1"/>
  <c r="AC266" i="84"/>
  <c r="FJ386" i="84"/>
  <c r="U72" i="84"/>
  <c r="K83" i="60" s="1"/>
  <c r="EK12" i="84"/>
  <c r="K16" i="33" s="1"/>
  <c r="H96" i="84"/>
  <c r="E107" i="30" s="1"/>
  <c r="BO60" i="84"/>
  <c r="R71" i="31" s="1"/>
  <c r="DL36" i="84"/>
  <c r="Q47" i="32" s="1"/>
  <c r="AK24" i="84"/>
  <c r="DK96" i="84"/>
  <c r="O107" i="32" s="1"/>
  <c r="BW36" i="84"/>
  <c r="E47" i="44" s="1"/>
  <c r="CU96" i="84"/>
  <c r="AO107" i="44" s="1"/>
  <c r="DH60" i="84"/>
  <c r="BI71" i="44" s="1"/>
  <c r="EW24" i="84"/>
  <c r="Y28" i="33" s="1"/>
  <c r="Y48" i="84"/>
  <c r="EN24" i="84"/>
  <c r="G28" i="33" s="1"/>
  <c r="AE36" i="84"/>
  <c r="BJ24" i="84"/>
  <c r="AT96" i="84"/>
  <c r="DH48" i="84"/>
  <c r="BI59" i="44" s="1"/>
  <c r="BR24" i="84"/>
  <c r="Y35" i="31" s="1"/>
  <c r="T96" i="84"/>
  <c r="T107" i="32" s="1"/>
  <c r="R24" i="84"/>
  <c r="AK35" i="60" s="1"/>
  <c r="BU24" i="84"/>
  <c r="U35" i="31" s="1"/>
  <c r="BJ36" i="84"/>
  <c r="J12" i="84"/>
  <c r="I23" i="30" s="1"/>
  <c r="DT48" i="84"/>
  <c r="J59" i="43" s="1"/>
  <c r="S24" i="84"/>
  <c r="FD1566" i="84"/>
  <c r="FP59" i="84"/>
  <c r="I70" i="31" s="1"/>
  <c r="DI266" i="84"/>
  <c r="V60" i="84"/>
  <c r="K71" i="84"/>
  <c r="BY266" i="84"/>
  <c r="FN278" i="84"/>
  <c r="AQ72" i="84"/>
  <c r="G83" i="58" s="1"/>
  <c r="FL315" i="84"/>
  <c r="DM303" i="84"/>
  <c r="CO291" i="84"/>
  <c r="FF303" i="84"/>
  <c r="FP291" i="84"/>
  <c r="DE59" i="84"/>
  <c r="BD70" i="44" s="1"/>
  <c r="AL11" i="84"/>
  <c r="K59" i="84"/>
  <c r="DI47" i="84"/>
  <c r="BJ58" i="44" s="1"/>
  <c r="FL35" i="84"/>
  <c r="G46" i="31" s="1"/>
  <c r="EO338" i="84"/>
  <c r="AI47" i="84"/>
  <c r="DA47" i="84"/>
  <c r="AX58" i="44" s="1"/>
  <c r="FI47" i="84"/>
  <c r="K58" i="31" s="1"/>
  <c r="CC35" i="84"/>
  <c r="N46" i="44" s="1"/>
  <c r="DI362" i="84"/>
  <c r="AF350" i="84"/>
  <c r="FL362" i="84"/>
  <c r="FL350" i="84"/>
  <c r="FP83" i="84"/>
  <c r="I94" i="31" s="1"/>
  <c r="FL422" i="84"/>
  <c r="BC410" i="84"/>
  <c r="FJ254" i="84"/>
  <c r="AF254" i="84"/>
  <c r="CK254" i="84"/>
  <c r="CG266" i="84"/>
  <c r="FJ278" i="84"/>
  <c r="CM72" i="84"/>
  <c r="AC83" i="44" s="1"/>
  <c r="FP278" i="84"/>
  <c r="DD72" i="84"/>
  <c r="BC83" i="44" s="1"/>
  <c r="AU60" i="84"/>
  <c r="X71" i="29" s="1"/>
  <c r="Z266" i="84"/>
  <c r="BM72" i="84"/>
  <c r="BQ36" i="84"/>
  <c r="S47" i="31" s="1"/>
  <c r="EM12" i="84"/>
  <c r="W16" i="33" s="1"/>
  <c r="CA96" i="84"/>
  <c r="K107" i="44" s="1"/>
  <c r="AW36" i="84"/>
  <c r="Z47" i="29" s="1"/>
  <c r="AZ96" i="84"/>
  <c r="U107" i="29" s="1"/>
  <c r="Q24" i="84"/>
  <c r="AI35" i="60" s="1"/>
  <c r="U96" i="84"/>
  <c r="K107" i="60" s="1"/>
  <c r="CN36" i="84"/>
  <c r="AE47" i="44" s="1"/>
  <c r="Q60" i="84"/>
  <c r="AI71" i="60" s="1"/>
  <c r="AX36" i="84"/>
  <c r="S47" i="29" s="1"/>
  <c r="EM24" i="84"/>
  <c r="W28" i="33" s="1"/>
  <c r="BL96" i="84"/>
  <c r="BQ60" i="84"/>
  <c r="S71" i="31" s="1"/>
  <c r="DK48" i="84"/>
  <c r="O59" i="32" s="1"/>
  <c r="BS24" i="84"/>
  <c r="T35" i="31" s="1"/>
  <c r="BO36" i="84"/>
  <c r="R47" i="31" s="1"/>
  <c r="DK24" i="84"/>
  <c r="O35" i="32" s="1"/>
  <c r="BT48" i="84"/>
  <c r="Z59" i="31" s="1"/>
  <c r="BM24" i="84"/>
  <c r="Q35" i="31" s="1"/>
  <c r="AB12" i="84"/>
  <c r="M23" i="60" s="1"/>
  <c r="I24" i="84"/>
  <c r="BA96" i="84"/>
  <c r="K107" i="58" s="1"/>
  <c r="H48" i="84"/>
  <c r="E59" i="30" s="1"/>
  <c r="R36" i="84"/>
  <c r="AK47" i="60" s="1"/>
  <c r="BP12" i="84"/>
  <c r="X23" i="31" s="1"/>
  <c r="CF48" i="84"/>
  <c r="S59" i="44" s="1"/>
  <c r="FF95" i="84"/>
  <c r="M106" i="32" s="1"/>
  <c r="BY386" i="84"/>
  <c r="CA60" i="84"/>
  <c r="K71" i="44" s="1"/>
  <c r="BJ72" i="84"/>
  <c r="FI95" i="84"/>
  <c r="K106" i="31" s="1"/>
  <c r="DZ303" i="84"/>
  <c r="FH386" i="84"/>
  <c r="DU47" i="84"/>
  <c r="DZ95" i="84"/>
  <c r="FI338" i="84"/>
  <c r="FJ434" i="84"/>
  <c r="FI410" i="84"/>
  <c r="DU374" i="84"/>
  <c r="DQ71" i="84"/>
  <c r="H82" i="32" s="1"/>
  <c r="FK302" i="84"/>
  <c r="DC60" i="84"/>
  <c r="BA71" i="44" s="1"/>
  <c r="X72" i="84"/>
  <c r="J60" i="84"/>
  <c r="I71" i="30" s="1"/>
  <c r="CC71" i="84"/>
  <c r="N82" i="44" s="1"/>
  <c r="BX72" i="84"/>
  <c r="CS374" i="84"/>
  <c r="DA266" i="84"/>
  <c r="DG72" i="84"/>
  <c r="S36" i="84"/>
  <c r="BO12" i="84"/>
  <c r="R23" i="31" s="1"/>
  <c r="BX36" i="84"/>
  <c r="G47" i="44" s="1"/>
  <c r="DO96" i="84"/>
  <c r="E107" i="32" s="1"/>
  <c r="CN60" i="84"/>
  <c r="AE71" i="44" s="1"/>
  <c r="AW12" i="84"/>
  <c r="Z23" i="29" s="1"/>
  <c r="CI60" i="84"/>
  <c r="W71" i="44" s="1"/>
  <c r="BP24" i="84"/>
  <c r="X35" i="31" s="1"/>
  <c r="S96" i="84"/>
  <c r="W60" i="84"/>
  <c r="BJ48" i="84"/>
  <c r="EI24" i="84"/>
  <c r="AC28" i="33" s="1"/>
  <c r="AO96" i="84"/>
  <c r="AC107" i="29" s="1"/>
  <c r="AH36" i="84"/>
  <c r="AZ24" i="84"/>
  <c r="U35" i="29" s="1"/>
  <c r="BQ48" i="84"/>
  <c r="S59" i="31" s="1"/>
  <c r="W36" i="84"/>
  <c r="AX24" i="84"/>
  <c r="S35" i="29" s="1"/>
  <c r="BL48" i="84"/>
  <c r="V36" i="84"/>
  <c r="BT12" i="84"/>
  <c r="Z23" i="31" s="1"/>
  <c r="BL24" i="84"/>
  <c r="EC96" i="84"/>
  <c r="G107" i="76" s="1"/>
  <c r="CV48" i="84"/>
  <c r="AV36" i="84"/>
  <c r="Y47" i="29" s="1"/>
  <c r="BW96" i="84"/>
  <c r="E107" i="44" s="1"/>
  <c r="P96" i="84"/>
  <c r="K107" i="32" s="1"/>
  <c r="DD48" i="84"/>
  <c r="BC59" i="44" s="1"/>
  <c r="DU71" i="84"/>
  <c r="CW386" i="84"/>
  <c r="Z216" i="84"/>
  <c r="CW216" i="84"/>
  <c r="AC216" i="84"/>
  <c r="CC315" i="84"/>
  <c r="CS315" i="84"/>
  <c r="AF315" i="84"/>
  <c r="FM291" i="84"/>
  <c r="CG303" i="84"/>
  <c r="FK303" i="84"/>
  <c r="CC303" i="84"/>
  <c r="CC291" i="84"/>
  <c r="FL278" i="84"/>
  <c r="AF35" i="84"/>
  <c r="BY47" i="84"/>
  <c r="H58" i="44" s="1"/>
  <c r="FM95" i="84"/>
  <c r="M106" i="31" s="1"/>
  <c r="FQ362" i="84"/>
  <c r="ER350" i="84"/>
  <c r="FN23" i="84"/>
  <c r="H34" i="31" s="1"/>
  <c r="DE434" i="84"/>
  <c r="DZ434" i="84"/>
  <c r="AR398" i="84"/>
  <c r="AR410" i="84"/>
  <c r="CS410" i="84"/>
  <c r="FF410" i="84"/>
  <c r="DU398" i="84"/>
  <c r="CS71" i="84"/>
  <c r="AL82" i="44" s="1"/>
  <c r="FM242" i="84"/>
  <c r="FM314" i="84"/>
  <c r="FK254" i="84"/>
  <c r="FJ302" i="84"/>
  <c r="DI302" i="84"/>
  <c r="CG302" i="84"/>
  <c r="DZ314" i="84"/>
  <c r="FM254" i="84"/>
  <c r="BY314" i="84"/>
  <c r="Z314" i="84"/>
  <c r="CE60" i="84"/>
  <c r="Q71" i="44" s="1"/>
  <c r="CG71" i="84"/>
  <c r="T82" i="44" s="1"/>
  <c r="CR72" i="84"/>
  <c r="AK83" i="44" s="1"/>
  <c r="P72" i="84"/>
  <c r="K83" i="32" s="1"/>
  <c r="FK374" i="84"/>
  <c r="Z71" i="84"/>
  <c r="BT72" i="84"/>
  <c r="BU72" i="84"/>
  <c r="U83" i="31" s="1"/>
  <c r="DC36" i="84"/>
  <c r="BA47" i="44" s="1"/>
  <c r="W12" i="84"/>
  <c r="CM48" i="84"/>
  <c r="AC59" i="44" s="1"/>
  <c r="CM36" i="84"/>
  <c r="AC47" i="44" s="1"/>
  <c r="CY60" i="84"/>
  <c r="AU71" i="44" s="1"/>
  <c r="BM36" i="84"/>
  <c r="Q47" i="31" s="1"/>
  <c r="ET12" i="84"/>
  <c r="S16" i="33" s="1"/>
  <c r="AH48" i="84"/>
  <c r="W24" i="84"/>
  <c r="AE60" i="84"/>
  <c r="BS36" i="84"/>
  <c r="T47" i="31" s="1"/>
  <c r="BQ24" i="84"/>
  <c r="S35" i="31" s="1"/>
  <c r="BR60" i="84"/>
  <c r="Y71" i="31" s="1"/>
  <c r="AV24" i="84"/>
  <c r="Y35" i="29" s="1"/>
  <c r="CQ96" i="84"/>
  <c r="AI107" i="44" s="1"/>
  <c r="BP36" i="84"/>
  <c r="X47" i="31" s="1"/>
  <c r="EQ24" i="84"/>
  <c r="M28" i="33" s="1"/>
  <c r="V48" i="84"/>
  <c r="DP36" i="84"/>
  <c r="G47" i="32" s="1"/>
  <c r="BK24" i="84"/>
  <c r="DW48" i="84"/>
  <c r="G59" i="43" s="1"/>
  <c r="AU36" i="84"/>
  <c r="X47" i="29" s="1"/>
  <c r="P12" i="84"/>
  <c r="K23" i="32" s="1"/>
  <c r="AK36" i="84"/>
  <c r="CI48" i="84"/>
  <c r="W59" i="44" s="1"/>
  <c r="BK36" i="84"/>
  <c r="CE96" i="84"/>
  <c r="Q107" i="44" s="1"/>
  <c r="BK96" i="84"/>
  <c r="V12" i="84"/>
  <c r="BJ96" i="84"/>
  <c r="CS386" i="84"/>
  <c r="BP72" i="84"/>
  <c r="X83" i="31" s="1"/>
  <c r="CC386" i="84"/>
  <c r="BF72" i="84"/>
  <c r="R83" i="58" s="1"/>
  <c r="AI315" i="84"/>
  <c r="EX23" i="84"/>
  <c r="Z27" i="33" s="1"/>
  <c r="CW35" i="84"/>
  <c r="AR46" i="44" s="1"/>
  <c r="FQ11" i="84"/>
  <c r="O22" i="31" s="1"/>
  <c r="FJ35" i="84"/>
  <c r="F46" i="31" s="1"/>
  <c r="CG362" i="84"/>
  <c r="Z35" i="84"/>
  <c r="AF23" i="84"/>
  <c r="CS362" i="84"/>
  <c r="Z338" i="84"/>
  <c r="FM338" i="84"/>
  <c r="FQ434" i="84"/>
  <c r="FP434" i="84"/>
  <c r="CK434" i="84"/>
  <c r="AR95" i="84"/>
  <c r="H106" i="58" s="1"/>
  <c r="AF422" i="84"/>
  <c r="FH410" i="84"/>
  <c r="FJ398" i="84"/>
  <c r="AF278" i="84"/>
  <c r="CO314" i="84"/>
  <c r="ER230" i="84"/>
  <c r="DE254" i="84"/>
  <c r="FM230" i="84"/>
  <c r="CW254" i="84"/>
  <c r="AI230" i="84"/>
  <c r="DA314" i="84"/>
  <c r="FI71" i="84"/>
  <c r="K82" i="31" s="1"/>
  <c r="AX72" i="84"/>
  <c r="S83" i="29" s="1"/>
  <c r="FH278" i="84"/>
  <c r="DE374" i="84"/>
  <c r="FH266" i="84"/>
  <c r="DK72" i="84"/>
  <c r="O83" i="32" s="1"/>
  <c r="AZ48" i="84"/>
  <c r="U59" i="29" s="1"/>
  <c r="CE36" i="84"/>
  <c r="Q47" i="44" s="1"/>
  <c r="EL12" i="84"/>
  <c r="Q16" i="33" s="1"/>
  <c r="BI48" i="84"/>
  <c r="CR60" i="84"/>
  <c r="AK71" i="44" s="1"/>
  <c r="CJ36" i="84"/>
  <c r="Y47" i="44" s="1"/>
  <c r="W48" i="84"/>
  <c r="T24" i="84"/>
  <c r="T35" i="32" s="1"/>
  <c r="EE96" i="84"/>
  <c r="O107" i="76" s="1"/>
  <c r="BV60" i="84"/>
  <c r="BR36" i="84"/>
  <c r="Y47" i="31" s="1"/>
  <c r="EJ24" i="84"/>
  <c r="E28" i="33" s="1"/>
  <c r="BJ60" i="84"/>
  <c r="BN24" i="84"/>
  <c r="W35" i="31" s="1"/>
  <c r="X48" i="84"/>
  <c r="X12" i="84"/>
  <c r="DT96" i="84"/>
  <c r="J107" i="43" s="1"/>
  <c r="CJ48" i="84"/>
  <c r="Y59" i="44" s="1"/>
  <c r="BU36" i="84"/>
  <c r="U47" i="31" s="1"/>
  <c r="BJ12" i="84"/>
  <c r="CN96" i="84"/>
  <c r="AE107" i="44" s="1"/>
  <c r="EI48" i="84"/>
  <c r="BM59" i="44" s="1"/>
  <c r="U36" i="84"/>
  <c r="K47" i="60" s="1"/>
  <c r="AH12" i="84"/>
  <c r="AP96" i="84"/>
  <c r="E107" i="58" s="1"/>
  <c r="J36" i="84"/>
  <c r="I47" i="30" s="1"/>
  <c r="H12" i="84"/>
  <c r="E23" i="30" s="1"/>
  <c r="BW48" i="84"/>
  <c r="E59" i="44" s="1"/>
  <c r="H24" i="84"/>
  <c r="E35" i="30" s="1"/>
  <c r="DO60" i="84"/>
  <c r="E71" i="32" s="1"/>
  <c r="BU12" i="84"/>
  <c r="U23" i="31" s="1"/>
  <c r="AU96" i="84"/>
  <c r="X107" i="29" s="1"/>
  <c r="FN386" i="84"/>
  <c r="DL72" i="84"/>
  <c r="Q83" i="32" s="1"/>
  <c r="BH72" i="84"/>
  <c r="T83" i="58" s="1"/>
  <c r="FD1580" i="84"/>
  <c r="AL59" i="84"/>
  <c r="AI23" i="84"/>
  <c r="CW95" i="84"/>
  <c r="AR106" i="44" s="1"/>
  <c r="FD1556" i="84"/>
  <c r="FJ230" i="84"/>
  <c r="CS302" i="84"/>
  <c r="FK230" i="84"/>
  <c r="FK314" i="84"/>
  <c r="AE72" i="84"/>
  <c r="AB72" i="84"/>
  <c r="AF59" i="84"/>
  <c r="DI278" i="84"/>
  <c r="BT60" i="84"/>
  <c r="Z71" i="31" s="1"/>
  <c r="CO266" i="84"/>
  <c r="AI95" i="84"/>
  <c r="FI278" i="84"/>
  <c r="CU60" i="84"/>
  <c r="AO71" i="44" s="1"/>
  <c r="AL71" i="84"/>
  <c r="DO48" i="84"/>
  <c r="E59" i="32" s="1"/>
  <c r="BL12" i="84"/>
  <c r="AK48" i="84"/>
  <c r="CJ96" i="84"/>
  <c r="Y107" i="44" s="1"/>
  <c r="CF36" i="84"/>
  <c r="S47" i="44" s="1"/>
  <c r="Q96" i="84"/>
  <c r="AI107" i="60" s="1"/>
  <c r="DP48" i="84"/>
  <c r="G59" i="32" s="1"/>
  <c r="ET24" i="84"/>
  <c r="S28" i="33" s="1"/>
  <c r="ED96" i="84"/>
  <c r="H107" i="76" s="1"/>
  <c r="AZ60" i="84"/>
  <c r="U71" i="29" s="1"/>
  <c r="DK36" i="84"/>
  <c r="O47" i="32" s="1"/>
  <c r="AB24" i="84"/>
  <c r="M35" i="60" s="1"/>
  <c r="CV96" i="84"/>
  <c r="AQ107" i="44" s="1"/>
  <c r="AK60" i="84"/>
  <c r="DO24" i="84"/>
  <c r="E35" i="32" s="1"/>
  <c r="BU48" i="84"/>
  <c r="U59" i="31" s="1"/>
  <c r="BM12" i="84"/>
  <c r="Q23" i="31" s="1"/>
  <c r="CZ96" i="84"/>
  <c r="AW107" i="44" s="1"/>
  <c r="R48" i="84"/>
  <c r="AK59" i="60" s="1"/>
  <c r="I36" i="84"/>
  <c r="AZ12" i="84"/>
  <c r="U23" i="29" s="1"/>
  <c r="AY48" i="84"/>
  <c r="T59" i="29" s="1"/>
  <c r="CR36" i="84"/>
  <c r="AK47" i="44" s="1"/>
  <c r="W96" i="84"/>
  <c r="DD96" i="84"/>
  <c r="BC107" i="44" s="1"/>
  <c r="BV36" i="84"/>
  <c r="AA47" i="31" s="1"/>
  <c r="EN12" i="84"/>
  <c r="G16" i="33" s="1"/>
  <c r="DD36" i="84"/>
  <c r="BC47" i="44" s="1"/>
  <c r="AE24" i="84"/>
  <c r="DK60" i="84"/>
  <c r="CQ36" i="84"/>
  <c r="AI47" i="44" s="1"/>
  <c r="AE12" i="84"/>
  <c r="BU96" i="84"/>
  <c r="U107" i="31" s="1"/>
  <c r="A1577" i="84"/>
  <c r="FB1577" i="84"/>
  <c r="FC1577" i="84" s="1"/>
  <c r="B1588" i="84"/>
  <c r="B1599" i="84" s="1"/>
  <c r="B1610" i="84" s="1"/>
  <c r="B1621" i="84" s="1"/>
  <c r="DS60" i="84"/>
  <c r="E71" i="43" s="1"/>
  <c r="EH72" i="84"/>
  <c r="Q83" i="30" s="1"/>
  <c r="AL266" i="84"/>
  <c r="AL216" i="84"/>
  <c r="FI216" i="84"/>
  <c r="FM216" i="84"/>
  <c r="DA315" i="84"/>
  <c r="CK315" i="84"/>
  <c r="DE315" i="84"/>
  <c r="AR315" i="84"/>
  <c r="FH315" i="84"/>
  <c r="FP315" i="84"/>
  <c r="AR291" i="84"/>
  <c r="AC291" i="84"/>
  <c r="FJ303" i="84"/>
  <c r="FP303" i="84"/>
  <c r="CS291" i="84"/>
  <c r="FH71" i="84"/>
  <c r="E82" i="31" s="1"/>
  <c r="FD1572" i="84"/>
  <c r="FH338" i="84"/>
  <c r="EO11" i="84"/>
  <c r="H15" i="33" s="1"/>
  <c r="FH47" i="84"/>
  <c r="E58" i="31" s="1"/>
  <c r="CK35" i="84"/>
  <c r="Z46" i="44" s="1"/>
  <c r="EU23" i="84"/>
  <c r="T27" i="33" s="1"/>
  <c r="AL362" i="84"/>
  <c r="CC47" i="84"/>
  <c r="N58" i="44" s="1"/>
  <c r="K23" i="84"/>
  <c r="Z47" i="84"/>
  <c r="FH11" i="84"/>
  <c r="E22" i="31" s="1"/>
  <c r="BC434" i="84"/>
  <c r="DU434" i="84"/>
  <c r="K434" i="84"/>
  <c r="FO422" i="84"/>
  <c r="DI422" i="84"/>
  <c r="AI422" i="84"/>
  <c r="CS422" i="84"/>
  <c r="CK410" i="84"/>
  <c r="DA398" i="84"/>
  <c r="BY422" i="84"/>
  <c r="BC422" i="84"/>
  <c r="CG410" i="84"/>
  <c r="FB1567" i="84"/>
  <c r="FC1567" i="84" s="1"/>
  <c r="A1567" i="84"/>
  <c r="B1578" i="84"/>
  <c r="BG411" i="84"/>
  <c r="DX411" i="84"/>
  <c r="BG399" i="84"/>
  <c r="CE411" i="84"/>
  <c r="AY399" i="84"/>
  <c r="DG399" i="84"/>
  <c r="CZ411" i="84"/>
  <c r="BA399" i="84"/>
  <c r="AP399" i="84"/>
  <c r="CN399" i="84"/>
  <c r="EG411" i="84"/>
  <c r="BF399" i="84"/>
  <c r="AX411" i="84"/>
  <c r="ED423" i="84"/>
  <c r="U423" i="84"/>
  <c r="AY423" i="84"/>
  <c r="AQ423" i="84"/>
  <c r="X423" i="84"/>
  <c r="AZ423" i="84"/>
  <c r="DK411" i="84"/>
  <c r="BP399" i="84"/>
  <c r="DY411" i="84"/>
  <c r="AU399" i="84"/>
  <c r="BT411" i="84"/>
  <c r="BR399" i="84"/>
  <c r="BJ399" i="84"/>
  <c r="S411" i="84"/>
  <c r="BF411" i="84"/>
  <c r="CB411" i="84"/>
  <c r="CR399" i="84"/>
  <c r="DH411" i="84"/>
  <c r="AK399" i="84"/>
  <c r="AH423" i="84"/>
  <c r="V423" i="84"/>
  <c r="J423" i="84"/>
  <c r="CV423" i="84"/>
  <c r="CJ423" i="84"/>
  <c r="BM423" i="84"/>
  <c r="BQ423" i="84"/>
  <c r="BO423" i="84"/>
  <c r="EE423" i="84"/>
  <c r="CN423" i="84"/>
  <c r="BX423" i="84"/>
  <c r="CV399" i="84"/>
  <c r="AH411" i="84"/>
  <c r="BE399" i="84"/>
  <c r="AE411" i="84"/>
  <c r="BB399" i="84"/>
  <c r="CU411" i="84"/>
  <c r="BU411" i="84"/>
  <c r="AV399" i="84"/>
  <c r="BK411" i="84"/>
  <c r="BI411" i="84"/>
  <c r="BM399" i="84"/>
  <c r="DK399" i="84"/>
  <c r="X411" i="84"/>
  <c r="CZ423" i="84"/>
  <c r="BP423" i="84"/>
  <c r="AW423" i="84"/>
  <c r="T423" i="84"/>
  <c r="CF423" i="84"/>
  <c r="DT423" i="84"/>
  <c r="BU423" i="84"/>
  <c r="AY411" i="84"/>
  <c r="AT399" i="84"/>
  <c r="AO399" i="84"/>
  <c r="BH411" i="84"/>
  <c r="BV399" i="84"/>
  <c r="BL411" i="84"/>
  <c r="R399" i="84"/>
  <c r="EF411" i="84"/>
  <c r="CU399" i="84"/>
  <c r="AP411" i="84"/>
  <c r="DO399" i="84"/>
  <c r="AU411" i="84"/>
  <c r="Y411" i="84"/>
  <c r="EF423" i="84"/>
  <c r="DO423" i="84"/>
  <c r="BE423" i="84"/>
  <c r="CI423" i="84"/>
  <c r="AB423" i="84"/>
  <c r="BH423" i="84"/>
  <c r="CU423" i="84"/>
  <c r="DC423" i="84"/>
  <c r="BW399" i="84"/>
  <c r="AW411" i="84"/>
  <c r="AN411" i="84"/>
  <c r="BX411" i="84"/>
  <c r="AB399" i="84"/>
  <c r="P411" i="84"/>
  <c r="BI399" i="84"/>
  <c r="AE399" i="84"/>
  <c r="AQ411" i="84"/>
  <c r="EG399" i="84"/>
  <c r="W399" i="84"/>
  <c r="CJ411" i="84"/>
  <c r="BS399" i="84"/>
  <c r="DH399" i="84"/>
  <c r="AV411" i="84"/>
  <c r="BI423" i="84"/>
  <c r="Y423" i="84"/>
  <c r="H423" i="84"/>
  <c r="DX423" i="84"/>
  <c r="EG423" i="84"/>
  <c r="CY423" i="84"/>
  <c r="CA423" i="84"/>
  <c r="AK423" i="84"/>
  <c r="BK399" i="84"/>
  <c r="AB411" i="84"/>
  <c r="AH399" i="84"/>
  <c r="BR411" i="84"/>
  <c r="CN411" i="84"/>
  <c r="BH399" i="84"/>
  <c r="DW411" i="84"/>
  <c r="U399" i="84"/>
  <c r="DO411" i="84"/>
  <c r="Y399" i="84"/>
  <c r="AT411" i="84"/>
  <c r="CF399" i="84"/>
  <c r="ED411" i="84"/>
  <c r="DY423" i="84"/>
  <c r="DG423" i="84"/>
  <c r="BW423" i="84"/>
  <c r="BK423" i="84"/>
  <c r="AX423" i="84"/>
  <c r="AU423" i="84"/>
  <c r="I423" i="84"/>
  <c r="DH423" i="84"/>
  <c r="X399" i="84"/>
  <c r="CA399" i="84"/>
  <c r="CA411" i="84"/>
  <c r="S399" i="84"/>
  <c r="BW411" i="84"/>
  <c r="DD399" i="84"/>
  <c r="Q411" i="84"/>
  <c r="DC399" i="84"/>
  <c r="V411" i="84"/>
  <c r="BP411" i="84"/>
  <c r="EH399" i="84"/>
  <c r="CM411" i="84"/>
  <c r="J399" i="84"/>
  <c r="BN399" i="84"/>
  <c r="BJ411" i="84"/>
  <c r="CM423" i="84"/>
  <c r="DS423" i="84"/>
  <c r="CR423" i="84"/>
  <c r="DW423" i="84"/>
  <c r="EH423" i="84"/>
  <c r="BN423" i="84"/>
  <c r="EH411" i="84"/>
  <c r="AQ399" i="84"/>
  <c r="I399" i="84"/>
  <c r="CR411" i="84"/>
  <c r="DS399" i="84"/>
  <c r="U411" i="84"/>
  <c r="DP399" i="84"/>
  <c r="DP411" i="84"/>
  <c r="CM399" i="84"/>
  <c r="DS411" i="84"/>
  <c r="DL399" i="84"/>
  <c r="AO411" i="84"/>
  <c r="CZ399" i="84"/>
  <c r="DD411" i="84"/>
  <c r="BS423" i="84"/>
  <c r="W423" i="84"/>
  <c r="DD423" i="84"/>
  <c r="DP423" i="84"/>
  <c r="CQ423" i="84"/>
  <c r="P423" i="84"/>
  <c r="AN399" i="84"/>
  <c r="BE411" i="84"/>
  <c r="CY399" i="84"/>
  <c r="DC411" i="84"/>
  <c r="AZ399" i="84"/>
  <c r="EE411" i="84"/>
  <c r="AK411" i="84"/>
  <c r="AL411" i="84" s="1"/>
  <c r="CE399" i="84"/>
  <c r="BQ411" i="84"/>
  <c r="BB411" i="84"/>
  <c r="BA411" i="84"/>
  <c r="CV411" i="84"/>
  <c r="CW411" i="84" s="1"/>
  <c r="CI399" i="84"/>
  <c r="DG411" i="84"/>
  <c r="BG423" i="84"/>
  <c r="BT423" i="84"/>
  <c r="BJ423" i="84"/>
  <c r="BL423" i="84"/>
  <c r="Q423" i="84"/>
  <c r="BF423" i="84"/>
  <c r="AT423" i="84"/>
  <c r="T399" i="84"/>
  <c r="CF411" i="84"/>
  <c r="DW399" i="84"/>
  <c r="BO411" i="84"/>
  <c r="DT411" i="84"/>
  <c r="DU411" i="84" s="1"/>
  <c r="CY411" i="84"/>
  <c r="DL411" i="84"/>
  <c r="AZ411" i="84"/>
  <c r="BQ399" i="84"/>
  <c r="BM411" i="84"/>
  <c r="CI411" i="84"/>
  <c r="DT399" i="84"/>
  <c r="DK423" i="84"/>
  <c r="S423" i="84"/>
  <c r="BR423" i="84"/>
  <c r="H411" i="84"/>
  <c r="BO399" i="84"/>
  <c r="CQ399" i="84"/>
  <c r="T411" i="84"/>
  <c r="J411" i="84"/>
  <c r="H399" i="84"/>
  <c r="I411" i="84"/>
  <c r="AX399" i="84"/>
  <c r="V399" i="84"/>
  <c r="BN411" i="84"/>
  <c r="P399" i="84"/>
  <c r="CB399" i="84"/>
  <c r="W411" i="84"/>
  <c r="BU399" i="84"/>
  <c r="BV423" i="84"/>
  <c r="CE423" i="84"/>
  <c r="AN423" i="84"/>
  <c r="AO423" i="84"/>
  <c r="AV423" i="84"/>
  <c r="AE423" i="84"/>
  <c r="CB423" i="84"/>
  <c r="CC423" i="84" s="1"/>
  <c r="BT399" i="84"/>
  <c r="FO399" i="84" s="1"/>
  <c r="BX399" i="84"/>
  <c r="CJ399" i="84"/>
  <c r="R411" i="84"/>
  <c r="Q399" i="84"/>
  <c r="EC411" i="84"/>
  <c r="BS411" i="84"/>
  <c r="BL399" i="84"/>
  <c r="EB411" i="84"/>
  <c r="BV411" i="84"/>
  <c r="FQ411" i="84" s="1"/>
  <c r="AW399" i="84"/>
  <c r="CQ411" i="84"/>
  <c r="BB423" i="84"/>
  <c r="AP423" i="84"/>
  <c r="R423" i="84"/>
  <c r="EB423" i="84"/>
  <c r="BA423" i="84"/>
  <c r="EC423" i="84"/>
  <c r="DL423" i="84"/>
  <c r="CR435" i="84"/>
  <c r="DC435" i="84"/>
  <c r="BE435" i="84"/>
  <c r="BP435" i="84"/>
  <c r="AY435" i="84"/>
  <c r="BK435" i="84"/>
  <c r="CM435" i="84"/>
  <c r="P435" i="84"/>
  <c r="AK339" i="84"/>
  <c r="AB339" i="84"/>
  <c r="X339" i="84"/>
  <c r="P339" i="84"/>
  <c r="DP339" i="84"/>
  <c r="BQ351" i="84"/>
  <c r="EI351" i="84"/>
  <c r="BI351" i="84"/>
  <c r="DP351" i="84"/>
  <c r="EM351" i="84"/>
  <c r="DO351" i="84"/>
  <c r="Y351" i="84"/>
  <c r="DG363" i="84"/>
  <c r="AH363" i="84"/>
  <c r="EC435" i="84"/>
  <c r="CF435" i="84"/>
  <c r="CQ435" i="84"/>
  <c r="AQ435" i="84"/>
  <c r="AP435" i="84"/>
  <c r="AK435" i="84"/>
  <c r="X435" i="84"/>
  <c r="BN339" i="84"/>
  <c r="AV339" i="84"/>
  <c r="BS339" i="84"/>
  <c r="BI339" i="84"/>
  <c r="DK339" i="84"/>
  <c r="BN351" i="84"/>
  <c r="AZ351" i="84"/>
  <c r="AY351" i="84"/>
  <c r="S351" i="84"/>
  <c r="DH363" i="84"/>
  <c r="BU363" i="84"/>
  <c r="W363" i="84"/>
  <c r="BU435" i="84"/>
  <c r="BT435" i="84"/>
  <c r="CE435" i="84"/>
  <c r="AE435" i="84"/>
  <c r="R435" i="84"/>
  <c r="EH435" i="84"/>
  <c r="DS435" i="84"/>
  <c r="BR435" i="84"/>
  <c r="EJ339" i="84"/>
  <c r="BR339" i="84"/>
  <c r="EM339" i="84"/>
  <c r="S339" i="84"/>
  <c r="I339" i="84"/>
  <c r="BU339" i="84"/>
  <c r="R339" i="84"/>
  <c r="X351" i="84"/>
  <c r="W351" i="84"/>
  <c r="BJ351" i="84"/>
  <c r="AU363" i="84"/>
  <c r="AK363" i="84"/>
  <c r="Q363" i="84"/>
  <c r="BT363" i="84"/>
  <c r="BI435" i="84"/>
  <c r="BH435" i="84"/>
  <c r="BS435" i="84"/>
  <c r="S435" i="84"/>
  <c r="BN435" i="84"/>
  <c r="ED435" i="84"/>
  <c r="CU435" i="84"/>
  <c r="EL339" i="84"/>
  <c r="BL339" i="84"/>
  <c r="AX339" i="84"/>
  <c r="EK339" i="84"/>
  <c r="EN339" i="84"/>
  <c r="BO339" i="84"/>
  <c r="BV339" i="84"/>
  <c r="V339" i="84"/>
  <c r="Y339" i="84"/>
  <c r="BK351" i="84"/>
  <c r="AV351" i="84"/>
  <c r="EK351" i="84"/>
  <c r="EN351" i="84"/>
  <c r="J363" i="84"/>
  <c r="CB363" i="84"/>
  <c r="DL363" i="84"/>
  <c r="BW363" i="84"/>
  <c r="DW363" i="84"/>
  <c r="CI363" i="84"/>
  <c r="AU435" i="84"/>
  <c r="AT435" i="84"/>
  <c r="BG435" i="84"/>
  <c r="AN435" i="84"/>
  <c r="BJ435" i="84"/>
  <c r="BW435" i="84"/>
  <c r="BO435" i="84"/>
  <c r="AY339" i="84"/>
  <c r="BM339" i="84"/>
  <c r="EQ339" i="84"/>
  <c r="ET339" i="84"/>
  <c r="DO339" i="84"/>
  <c r="BM351" i="84"/>
  <c r="H351" i="84"/>
  <c r="R351" i="84"/>
  <c r="J351" i="84"/>
  <c r="BK363" i="84"/>
  <c r="DK363" i="84"/>
  <c r="BO363" i="84"/>
  <c r="CQ363" i="84"/>
  <c r="BQ363" i="84"/>
  <c r="CM363" i="84"/>
  <c r="W435" i="84"/>
  <c r="AH435" i="84"/>
  <c r="U435" i="84"/>
  <c r="EF435" i="84"/>
  <c r="AX435" i="84"/>
  <c r="AU339" i="84"/>
  <c r="I351" i="84"/>
  <c r="U351" i="84"/>
  <c r="EW351" i="84"/>
  <c r="EJ351" i="84"/>
  <c r="DL351" i="84"/>
  <c r="AB351" i="84"/>
  <c r="DT363" i="84"/>
  <c r="Y363" i="84"/>
  <c r="BV363" i="84"/>
  <c r="CZ363" i="84"/>
  <c r="BM363" i="84"/>
  <c r="J435" i="84"/>
  <c r="V435" i="84"/>
  <c r="H435" i="84"/>
  <c r="DT435" i="84"/>
  <c r="DU435" i="84" s="1"/>
  <c r="EG435" i="84"/>
  <c r="DW435" i="84"/>
  <c r="Y435" i="84"/>
  <c r="EW339" i="84"/>
  <c r="H339" i="84"/>
  <c r="V351" i="84"/>
  <c r="AT351" i="84"/>
  <c r="EL351" i="84"/>
  <c r="AK351" i="84"/>
  <c r="AU351" i="84"/>
  <c r="BS363" i="84"/>
  <c r="AX363" i="84"/>
  <c r="BP363" i="84"/>
  <c r="BN363" i="84"/>
  <c r="T363" i="84"/>
  <c r="CU363" i="84"/>
  <c r="DC363" i="84"/>
  <c r="AE363" i="84"/>
  <c r="I435" i="84"/>
  <c r="DX435" i="84"/>
  <c r="DH435" i="84"/>
  <c r="BM435" i="84"/>
  <c r="CY435" i="84"/>
  <c r="DK435" i="84"/>
  <c r="AZ339" i="84"/>
  <c r="P351" i="84"/>
  <c r="T351" i="84"/>
  <c r="BO351" i="84"/>
  <c r="BU351" i="84"/>
  <c r="CF363" i="84"/>
  <c r="X363" i="84"/>
  <c r="DO363" i="84"/>
  <c r="CN363" i="84"/>
  <c r="V363" i="84"/>
  <c r="CV363" i="84"/>
  <c r="CJ363" i="84"/>
  <c r="AE375" i="84"/>
  <c r="DH375" i="84"/>
  <c r="CR375" i="84"/>
  <c r="BU375" i="84"/>
  <c r="Q375" i="84"/>
  <c r="CQ375" i="84"/>
  <c r="AB375" i="84"/>
  <c r="V375" i="84"/>
  <c r="DL435" i="84"/>
  <c r="CV435" i="84"/>
  <c r="CW435" i="84" s="1"/>
  <c r="CA435" i="84"/>
  <c r="AV435" i="84"/>
  <c r="BF435" i="84"/>
  <c r="BT339" i="84"/>
  <c r="BP339" i="84"/>
  <c r="BR351" i="84"/>
  <c r="Q351" i="84"/>
  <c r="BL351" i="84"/>
  <c r="CE363" i="84"/>
  <c r="DP363" i="84"/>
  <c r="CA363" i="84"/>
  <c r="AB363" i="84"/>
  <c r="BL363" i="84"/>
  <c r="CY363" i="84"/>
  <c r="P363" i="84"/>
  <c r="EB435" i="84"/>
  <c r="CZ435" i="84"/>
  <c r="CJ435" i="84"/>
  <c r="EE435" i="84"/>
  <c r="BV435" i="84"/>
  <c r="T339" i="84"/>
  <c r="EI339" i="84"/>
  <c r="BK339" i="84"/>
  <c r="U339" i="84"/>
  <c r="BS351" i="84"/>
  <c r="BT351" i="84"/>
  <c r="ET351" i="84"/>
  <c r="AX351" i="84"/>
  <c r="S363" i="84"/>
  <c r="H363" i="84"/>
  <c r="AW363" i="84"/>
  <c r="AY363" i="84"/>
  <c r="CR363" i="84"/>
  <c r="EI363" i="84"/>
  <c r="I363" i="84"/>
  <c r="DP435" i="84"/>
  <c r="DY435" i="84"/>
  <c r="CN435" i="84"/>
  <c r="BX435" i="84"/>
  <c r="DG435" i="84"/>
  <c r="BB435" i="84"/>
  <c r="BA435" i="84"/>
  <c r="Q339" i="84"/>
  <c r="DL339" i="84"/>
  <c r="AH339" i="84"/>
  <c r="J339" i="84"/>
  <c r="AE339" i="84"/>
  <c r="DK351" i="84"/>
  <c r="AW351" i="84"/>
  <c r="AH351" i="84"/>
  <c r="R363" i="84"/>
  <c r="AT363" i="84"/>
  <c r="BI363" i="84"/>
  <c r="AZ363" i="84"/>
  <c r="DS363" i="84"/>
  <c r="DD363" i="84"/>
  <c r="CB375" i="84"/>
  <c r="CV375" i="84"/>
  <c r="BN375" i="84"/>
  <c r="DD435" i="84"/>
  <c r="DO435" i="84"/>
  <c r="BQ435" i="84"/>
  <c r="CB435" i="84"/>
  <c r="BL435" i="84"/>
  <c r="CI435" i="84"/>
  <c r="AB435" i="84"/>
  <c r="AO435" i="84"/>
  <c r="T435" i="84"/>
  <c r="BJ339" i="84"/>
  <c r="AT339" i="84"/>
  <c r="W339" i="84"/>
  <c r="BQ339" i="84"/>
  <c r="AW339" i="84"/>
  <c r="BP351" i="84"/>
  <c r="EQ351" i="84"/>
  <c r="AE351" i="84"/>
  <c r="BV351" i="84"/>
  <c r="BR363" i="84"/>
  <c r="U363" i="84"/>
  <c r="AV363" i="84"/>
  <c r="BJ363" i="84"/>
  <c r="BX363" i="84"/>
  <c r="BV375" i="84"/>
  <c r="AY375" i="84"/>
  <c r="R375" i="84"/>
  <c r="EI375" i="84"/>
  <c r="AW375" i="84"/>
  <c r="DL387" i="84"/>
  <c r="W387" i="84"/>
  <c r="BN387" i="84"/>
  <c r="CN387" i="84"/>
  <c r="AZ375" i="84"/>
  <c r="BM375" i="84"/>
  <c r="BT375" i="84"/>
  <c r="CV387" i="84"/>
  <c r="R387" i="84"/>
  <c r="J387" i="84"/>
  <c r="BV387" i="84"/>
  <c r="AH375" i="84"/>
  <c r="AU375" i="84"/>
  <c r="BS375" i="84"/>
  <c r="DD387" i="84"/>
  <c r="BI387" i="84"/>
  <c r="DK387" i="84"/>
  <c r="DW387" i="84"/>
  <c r="DT375" i="84"/>
  <c r="AV375" i="84"/>
  <c r="BQ375" i="84"/>
  <c r="BO375" i="84"/>
  <c r="CU375" i="84"/>
  <c r="CU387" i="84"/>
  <c r="AZ387" i="84"/>
  <c r="CA387" i="84"/>
  <c r="W375" i="84"/>
  <c r="DD375" i="84"/>
  <c r="H375" i="84"/>
  <c r="BX387" i="84"/>
  <c r="V387" i="84"/>
  <c r="X387" i="84"/>
  <c r="AU387" i="84"/>
  <c r="I375" i="84"/>
  <c r="P375" i="84"/>
  <c r="U375" i="84"/>
  <c r="BW375" i="84"/>
  <c r="CJ387" i="84"/>
  <c r="AT387" i="84"/>
  <c r="BS387" i="84"/>
  <c r="DG387" i="84"/>
  <c r="EI387" i="84"/>
  <c r="BK387" i="84"/>
  <c r="DP387" i="84"/>
  <c r="AX375" i="84"/>
  <c r="Y375" i="84"/>
  <c r="DS375" i="84"/>
  <c r="BJ375" i="84"/>
  <c r="CF387" i="84"/>
  <c r="CM387" i="84"/>
  <c r="BT387" i="84"/>
  <c r="T387" i="84"/>
  <c r="DT387" i="84"/>
  <c r="U387" i="84"/>
  <c r="AW387" i="84"/>
  <c r="CQ387" i="84"/>
  <c r="CI375" i="84"/>
  <c r="CE375" i="84"/>
  <c r="BX375" i="84"/>
  <c r="BR375" i="84"/>
  <c r="CF375" i="84"/>
  <c r="Y387" i="84"/>
  <c r="CY387" i="84"/>
  <c r="BR387" i="84"/>
  <c r="H387" i="84"/>
  <c r="P387" i="84"/>
  <c r="CB387" i="84"/>
  <c r="CE387" i="84"/>
  <c r="AB387" i="84"/>
  <c r="BI375" i="84"/>
  <c r="DG375" i="84"/>
  <c r="DL375" i="84"/>
  <c r="DK375" i="84"/>
  <c r="T375" i="84"/>
  <c r="S375" i="84"/>
  <c r="I387" i="84"/>
  <c r="Q387" i="84"/>
  <c r="BO387" i="84"/>
  <c r="FJ387" i="84" s="1"/>
  <c r="BM387" i="84"/>
  <c r="AV387" i="84"/>
  <c r="CZ387" i="84"/>
  <c r="AX387" i="84"/>
  <c r="BP387" i="84"/>
  <c r="J375" i="84"/>
  <c r="BP375" i="84"/>
  <c r="BL375" i="84"/>
  <c r="AK375" i="84"/>
  <c r="X375" i="84"/>
  <c r="DH387" i="84"/>
  <c r="BJ387" i="84"/>
  <c r="DS387" i="84"/>
  <c r="BL387" i="84"/>
  <c r="AK387" i="84"/>
  <c r="CJ375" i="84"/>
  <c r="CA375" i="84"/>
  <c r="DC375" i="84"/>
  <c r="CN375" i="84"/>
  <c r="CM375" i="84"/>
  <c r="DO375" i="84"/>
  <c r="DC387" i="84"/>
  <c r="AY387" i="84"/>
  <c r="BQ387" i="84"/>
  <c r="BU387" i="84"/>
  <c r="CR387" i="84"/>
  <c r="CS387" i="84" s="1"/>
  <c r="CI387" i="84"/>
  <c r="AT375" i="84"/>
  <c r="DP375" i="84"/>
  <c r="CZ375" i="84"/>
  <c r="DW375" i="84"/>
  <c r="BK375" i="84"/>
  <c r="CY375" i="84"/>
  <c r="AE387" i="84"/>
  <c r="S387" i="84"/>
  <c r="BW387" i="84"/>
  <c r="AH387" i="84"/>
  <c r="DO387" i="84"/>
  <c r="BY254" i="84"/>
  <c r="DM254" i="84"/>
  <c r="AR302" i="84"/>
  <c r="Z302" i="84"/>
  <c r="AC254" i="84"/>
  <c r="FP230" i="84"/>
  <c r="FN230" i="84"/>
  <c r="DM314" i="84"/>
  <c r="CW302" i="84"/>
  <c r="FO242" i="84"/>
  <c r="DM230" i="84"/>
  <c r="DE302" i="84"/>
  <c r="AI302" i="84"/>
  <c r="BC302" i="84"/>
  <c r="CZ60" i="84"/>
  <c r="AW71" i="44" s="1"/>
  <c r="FP386" i="84"/>
  <c r="FI266" i="84"/>
  <c r="H60" i="84"/>
  <c r="E71" i="30" s="1"/>
  <c r="CV60" i="84"/>
  <c r="DE71" i="84"/>
  <c r="BD82" i="44" s="1"/>
  <c r="FK71" i="84"/>
  <c r="L82" i="31" s="1"/>
  <c r="K278" i="84"/>
  <c r="FQ278" i="84"/>
  <c r="BK48" i="84"/>
  <c r="EH96" i="84"/>
  <c r="Q107" i="30" s="1"/>
  <c r="DX96" i="84"/>
  <c r="E107" i="76" s="1"/>
  <c r="CQ48" i="84"/>
  <c r="AI59" i="44" s="1"/>
  <c r="Y24" i="84"/>
  <c r="AV96" i="84"/>
  <c r="Y107" i="29" s="1"/>
  <c r="S48" i="84"/>
  <c r="BI96" i="84"/>
  <c r="BX60" i="84"/>
  <c r="CA36" i="84"/>
  <c r="K47" i="44" s="1"/>
  <c r="DL24" i="84"/>
  <c r="AE96" i="84"/>
  <c r="BO48" i="84"/>
  <c r="R59" i="31" s="1"/>
  <c r="Q36" i="84"/>
  <c r="AI47" i="60" s="1"/>
  <c r="AT24" i="84"/>
  <c r="DH96" i="84"/>
  <c r="BI107" i="44" s="1"/>
  <c r="BN60" i="84"/>
  <c r="W71" i="31" s="1"/>
  <c r="CU36" i="84"/>
  <c r="AO47" i="44" s="1"/>
  <c r="DP24" i="84"/>
  <c r="EG96" i="84"/>
  <c r="P107" i="30" s="1"/>
  <c r="AE48" i="84"/>
  <c r="I12" i="84"/>
  <c r="BE96" i="84"/>
  <c r="Q107" i="58" s="1"/>
  <c r="AV48" i="84"/>
  <c r="Y59" i="29" s="1"/>
  <c r="P36" i="84"/>
  <c r="K47" i="32" s="1"/>
  <c r="EJ12" i="84"/>
  <c r="E16" i="33" s="1"/>
  <c r="CR96" i="84"/>
  <c r="AK107" i="44" s="1"/>
  <c r="BN48" i="84"/>
  <c r="W59" i="31" s="1"/>
  <c r="EI36" i="84"/>
  <c r="BM47" i="44" s="1"/>
  <c r="DY96" i="84"/>
  <c r="L107" i="76" s="1"/>
  <c r="CI36" i="84"/>
  <c r="W47" i="44" s="1"/>
  <c r="AX12" i="84"/>
  <c r="S23" i="29" s="1"/>
  <c r="BI36" i="84"/>
  <c r="DW96" i="84"/>
  <c r="G107" i="43" s="1"/>
  <c r="DT60" i="84"/>
  <c r="J71" i="43" s="1"/>
  <c r="H36" i="84"/>
  <c r="E47" i="30" s="1"/>
  <c r="T12" i="84"/>
  <c r="T23" i="32" s="1"/>
  <c r="FH59" i="84"/>
  <c r="E70" i="31" s="1"/>
  <c r="K95" i="84"/>
  <c r="AL278" i="84"/>
  <c r="BS60" i="84"/>
  <c r="T71" i="31" s="1"/>
  <c r="EF217" i="84"/>
  <c r="DT217" i="84"/>
  <c r="DH217" i="84"/>
  <c r="CV217" i="84"/>
  <c r="CJ217" i="84"/>
  <c r="BX217" i="84"/>
  <c r="BL217" i="84"/>
  <c r="AY217" i="84"/>
  <c r="EE217" i="84"/>
  <c r="DS217" i="84"/>
  <c r="DG217" i="84"/>
  <c r="CU217" i="84"/>
  <c r="CI217" i="84"/>
  <c r="BW217" i="84"/>
  <c r="BK217" i="84"/>
  <c r="AX217" i="84"/>
  <c r="AK217" i="84"/>
  <c r="Y217" i="84"/>
  <c r="ED217" i="84"/>
  <c r="BV217" i="84"/>
  <c r="BJ217" i="84"/>
  <c r="AV217" i="84"/>
  <c r="X217" i="84"/>
  <c r="B218" i="84"/>
  <c r="EC217" i="84"/>
  <c r="BU217" i="84"/>
  <c r="BI217" i="84"/>
  <c r="AU217" i="84"/>
  <c r="W217" i="84"/>
  <c r="J217" i="84"/>
  <c r="EB217" i="84"/>
  <c r="DP217" i="84"/>
  <c r="DD217" i="84"/>
  <c r="CR217" i="84"/>
  <c r="CF217" i="84"/>
  <c r="BT217" i="84"/>
  <c r="BH217" i="84"/>
  <c r="AT217" i="84"/>
  <c r="AH217" i="84"/>
  <c r="V217" i="84"/>
  <c r="I217" i="84"/>
  <c r="DO217" i="84"/>
  <c r="DC217" i="84"/>
  <c r="CQ217" i="84"/>
  <c r="CE217" i="84"/>
  <c r="BS217" i="84"/>
  <c r="BG217" i="84"/>
  <c r="U217" i="84"/>
  <c r="H217" i="84"/>
  <c r="BR217" i="84"/>
  <c r="BF217" i="84"/>
  <c r="T217" i="84"/>
  <c r="EG217" i="84"/>
  <c r="CZ217" i="84"/>
  <c r="AQ217" i="84"/>
  <c r="P217" i="84"/>
  <c r="DX217" i="84"/>
  <c r="BQ217" i="84"/>
  <c r="AO217" i="84"/>
  <c r="DW217" i="84"/>
  <c r="BP217" i="84"/>
  <c r="AN217" i="84"/>
  <c r="EH217" i="84"/>
  <c r="CN217" i="84"/>
  <c r="R217" i="84"/>
  <c r="DY217" i="84"/>
  <c r="CM217" i="84"/>
  <c r="BB217" i="84"/>
  <c r="BA217" i="84"/>
  <c r="AP217" i="84"/>
  <c r="DL217" i="84"/>
  <c r="CB217" i="84"/>
  <c r="A217" i="84"/>
  <c r="DK217" i="84"/>
  <c r="CA217" i="84"/>
  <c r="AE217" i="84"/>
  <c r="AF217" i="84" s="1"/>
  <c r="BO217" i="84"/>
  <c r="FB217" i="84"/>
  <c r="CY217" i="84"/>
  <c r="BM217" i="84"/>
  <c r="BN217" i="84"/>
  <c r="BE217" i="84"/>
  <c r="AB217" i="84"/>
  <c r="S217" i="84"/>
  <c r="FC217" i="84"/>
  <c r="FD217" i="84" s="1"/>
  <c r="AI216" i="84"/>
  <c r="FD1570" i="84"/>
  <c r="FQ315" i="84"/>
  <c r="FJ315" i="84"/>
  <c r="Z315" i="84"/>
  <c r="FL291" i="84"/>
  <c r="AL291" i="84"/>
  <c r="BC291" i="84"/>
  <c r="CW291" i="84"/>
  <c r="DE291" i="84"/>
  <c r="FM23" i="84"/>
  <c r="M34" i="31" s="1"/>
  <c r="K11" i="84"/>
  <c r="FO23" i="84"/>
  <c r="N34" i="31" s="1"/>
  <c r="FP47" i="84"/>
  <c r="I58" i="31" s="1"/>
  <c r="FK35" i="84"/>
  <c r="L46" i="31" s="1"/>
  <c r="AC47" i="84"/>
  <c r="K350" i="84"/>
  <c r="AL350" i="84"/>
  <c r="AL338" i="84"/>
  <c r="FQ23" i="84"/>
  <c r="O34" i="31" s="1"/>
  <c r="FJ47" i="84"/>
  <c r="F58" i="31" s="1"/>
  <c r="FK23" i="84"/>
  <c r="L34" i="31" s="1"/>
  <c r="CS47" i="84"/>
  <c r="AL58" i="44" s="1"/>
  <c r="CO434" i="84"/>
  <c r="AI434" i="84"/>
  <c r="CW434" i="84"/>
  <c r="DQ434" i="84"/>
  <c r="FQ410" i="84"/>
  <c r="K398" i="84"/>
  <c r="AI410" i="84"/>
  <c r="DU410" i="84"/>
  <c r="AF410" i="84"/>
  <c r="BY59" i="84"/>
  <c r="H70" i="44" s="1"/>
  <c r="BL72" i="84"/>
  <c r="FO254" i="84"/>
  <c r="FH230" i="84"/>
  <c r="FF302" i="84"/>
  <c r="FP254" i="84"/>
  <c r="FO302" i="84"/>
  <c r="CC314" i="84"/>
  <c r="K242" i="84"/>
  <c r="CS314" i="84"/>
  <c r="AC230" i="84"/>
  <c r="CG254" i="84"/>
  <c r="FF314" i="84"/>
  <c r="FB1585" i="84"/>
  <c r="FC1585" i="84" s="1"/>
  <c r="A1585" i="84"/>
  <c r="B1596" i="84"/>
  <c r="BS231" i="84"/>
  <c r="I231" i="84"/>
  <c r="U231" i="84"/>
  <c r="BN231" i="84"/>
  <c r="R231" i="84"/>
  <c r="X231" i="84"/>
  <c r="Y243" i="84"/>
  <c r="EN243" i="84"/>
  <c r="EJ243" i="84"/>
  <c r="EQ243" i="84"/>
  <c r="AZ255" i="84"/>
  <c r="CY255" i="84"/>
  <c r="EI255" i="84"/>
  <c r="BM255" i="84"/>
  <c r="BO255" i="84"/>
  <c r="BJ231" i="84"/>
  <c r="AX231" i="84"/>
  <c r="BO231" i="84"/>
  <c r="AZ231" i="84"/>
  <c r="J243" i="84"/>
  <c r="AY243" i="84"/>
  <c r="BO243" i="84"/>
  <c r="BT243" i="84"/>
  <c r="BP255" i="84"/>
  <c r="AT255" i="84"/>
  <c r="AY255" i="84"/>
  <c r="CF255" i="84"/>
  <c r="BU255" i="84"/>
  <c r="DS255" i="84"/>
  <c r="CQ255" i="84"/>
  <c r="EN231" i="84"/>
  <c r="EJ231" i="84"/>
  <c r="BK231" i="84"/>
  <c r="AE231" i="84"/>
  <c r="W231" i="84"/>
  <c r="BR243" i="84"/>
  <c r="U243" i="84"/>
  <c r="AB243" i="84"/>
  <c r="W243" i="84"/>
  <c r="BI243" i="84"/>
  <c r="V255" i="84"/>
  <c r="H255" i="84"/>
  <c r="CI255" i="84"/>
  <c r="AU255" i="84"/>
  <c r="BN255" i="84"/>
  <c r="DL255" i="84"/>
  <c r="EK231" i="84"/>
  <c r="ET231" i="84"/>
  <c r="BV231" i="84"/>
  <c r="AW231" i="84"/>
  <c r="AZ243" i="84"/>
  <c r="BN243" i="84"/>
  <c r="T243" i="84"/>
  <c r="AE243" i="84"/>
  <c r="P243" i="84"/>
  <c r="I243" i="84"/>
  <c r="V243" i="84"/>
  <c r="BS255" i="84"/>
  <c r="BL255" i="84"/>
  <c r="DG255" i="84"/>
  <c r="CE255" i="84"/>
  <c r="AT231" i="84"/>
  <c r="S231" i="84"/>
  <c r="BQ231" i="84"/>
  <c r="R255" i="84"/>
  <c r="AV255" i="84"/>
  <c r="DO231" i="84"/>
  <c r="EL231" i="84"/>
  <c r="BP231" i="84"/>
  <c r="BS243" i="84"/>
  <c r="EL243" i="84"/>
  <c r="AW243" i="84"/>
  <c r="EK243" i="84"/>
  <c r="ET243" i="84"/>
  <c r="AK243" i="84"/>
  <c r="J255" i="84"/>
  <c r="DK255" i="84"/>
  <c r="W255" i="84"/>
  <c r="AW255" i="84"/>
  <c r="DC255" i="84"/>
  <c r="DL231" i="84"/>
  <c r="EQ231" i="84"/>
  <c r="DP231" i="84"/>
  <c r="BU231" i="84"/>
  <c r="BQ243" i="84"/>
  <c r="AH243" i="84"/>
  <c r="EM243" i="84"/>
  <c r="DO243" i="84"/>
  <c r="CN255" i="84"/>
  <c r="AB255" i="84"/>
  <c r="BQ255" i="84"/>
  <c r="BI255" i="84"/>
  <c r="CR255" i="84"/>
  <c r="DH255" i="84"/>
  <c r="BM267" i="84"/>
  <c r="DK231" i="84"/>
  <c r="BL231" i="84"/>
  <c r="AY231" i="84"/>
  <c r="BM231" i="84"/>
  <c r="AB231" i="84"/>
  <c r="BU243" i="84"/>
  <c r="DT255" i="84"/>
  <c r="CZ255" i="84"/>
  <c r="S255" i="84"/>
  <c r="AX255" i="84"/>
  <c r="AK255" i="84"/>
  <c r="BV255" i="84"/>
  <c r="DP255" i="84"/>
  <c r="CR267" i="84"/>
  <c r="CE267" i="84"/>
  <c r="I267" i="84"/>
  <c r="DC267" i="84"/>
  <c r="DP267" i="84"/>
  <c r="AX267" i="84"/>
  <c r="BT231" i="84"/>
  <c r="EM231" i="84"/>
  <c r="Q231" i="84"/>
  <c r="EW231" i="84"/>
  <c r="DL243" i="84"/>
  <c r="BL243" i="84"/>
  <c r="X243" i="84"/>
  <c r="H243" i="84"/>
  <c r="S243" i="84"/>
  <c r="BM243" i="84"/>
  <c r="AU243" i="84"/>
  <c r="DW255" i="84"/>
  <c r="I255" i="84"/>
  <c r="BX255" i="84"/>
  <c r="P255" i="84"/>
  <c r="CJ255" i="84"/>
  <c r="DO255" i="84"/>
  <c r="T255" i="84"/>
  <c r="EI267" i="84"/>
  <c r="CA267" i="84"/>
  <c r="AK231" i="84"/>
  <c r="BI231" i="84"/>
  <c r="H231" i="84"/>
  <c r="AH231" i="84"/>
  <c r="Q243" i="84"/>
  <c r="DP243" i="84"/>
  <c r="AT243" i="84"/>
  <c r="CU255" i="84"/>
  <c r="BR255" i="84"/>
  <c r="X255" i="84"/>
  <c r="Y255" i="84"/>
  <c r="AE255" i="84"/>
  <c r="CM255" i="84"/>
  <c r="AU231" i="84"/>
  <c r="J231" i="84"/>
  <c r="EI231" i="84"/>
  <c r="BJ243" i="84"/>
  <c r="EW243" i="84"/>
  <c r="R243" i="84"/>
  <c r="EI243" i="84"/>
  <c r="AV243" i="84"/>
  <c r="CA255" i="84"/>
  <c r="DD255" i="84"/>
  <c r="AH255" i="84"/>
  <c r="Q255" i="84"/>
  <c r="BT255" i="84"/>
  <c r="BJ255" i="84"/>
  <c r="BT267" i="84"/>
  <c r="H267" i="84"/>
  <c r="DT267" i="84"/>
  <c r="DD267" i="84"/>
  <c r="CN267" i="84"/>
  <c r="BU267" i="84"/>
  <c r="BW267" i="84"/>
  <c r="CB267" i="84"/>
  <c r="P231" i="84"/>
  <c r="T231" i="84"/>
  <c r="V231" i="84"/>
  <c r="Y231" i="84"/>
  <c r="BR231" i="84"/>
  <c r="BK243" i="84"/>
  <c r="BP243" i="84"/>
  <c r="AX243" i="84"/>
  <c r="DK243" i="84"/>
  <c r="BV243" i="84"/>
  <c r="BW255" i="84"/>
  <c r="CB255" i="84"/>
  <c r="BK255" i="84"/>
  <c r="CV255" i="84"/>
  <c r="U255" i="84"/>
  <c r="CV267" i="84"/>
  <c r="Y267" i="84"/>
  <c r="Q279" i="84"/>
  <c r="CY279" i="84"/>
  <c r="CA279" i="84"/>
  <c r="DG279" i="84"/>
  <c r="BX279" i="84"/>
  <c r="CQ279" i="84"/>
  <c r="CI279" i="84"/>
  <c r="X267" i="84"/>
  <c r="BL267" i="84"/>
  <c r="BI267" i="84"/>
  <c r="BU279" i="84"/>
  <c r="DH279" i="84"/>
  <c r="BS279" i="84"/>
  <c r="CE279" i="84"/>
  <c r="V279" i="84"/>
  <c r="DC279" i="84"/>
  <c r="BT279" i="84"/>
  <c r="BJ267" i="84"/>
  <c r="BK267" i="84"/>
  <c r="DK267" i="84"/>
  <c r="AZ279" i="84"/>
  <c r="DO279" i="84"/>
  <c r="AB279" i="84"/>
  <c r="BR279" i="84"/>
  <c r="CZ279" i="84"/>
  <c r="DL279" i="84"/>
  <c r="BX267" i="84"/>
  <c r="AT267" i="84"/>
  <c r="BR267" i="84"/>
  <c r="V267" i="84"/>
  <c r="AU279" i="84"/>
  <c r="AH279" i="84"/>
  <c r="BK279" i="84"/>
  <c r="U279" i="84"/>
  <c r="BM279" i="84"/>
  <c r="T267" i="84"/>
  <c r="BP267" i="84"/>
  <c r="P267" i="84"/>
  <c r="BV267" i="84"/>
  <c r="J267" i="84"/>
  <c r="U267" i="84"/>
  <c r="I279" i="84"/>
  <c r="CB279" i="84"/>
  <c r="CM279" i="84"/>
  <c r="CV279" i="84"/>
  <c r="DK279" i="84"/>
  <c r="AK267" i="84"/>
  <c r="CM267" i="84"/>
  <c r="CU267" i="84"/>
  <c r="AH267" i="84"/>
  <c r="CJ267" i="84"/>
  <c r="BN279" i="84"/>
  <c r="BJ279" i="84"/>
  <c r="CU279" i="84"/>
  <c r="DD279" i="84"/>
  <c r="CQ267" i="84"/>
  <c r="DO267" i="84"/>
  <c r="CZ267" i="84"/>
  <c r="AV267" i="84"/>
  <c r="BQ267" i="84"/>
  <c r="DW267" i="84"/>
  <c r="BL279" i="84"/>
  <c r="AY279" i="84"/>
  <c r="EI279" i="84"/>
  <c r="BI279" i="84"/>
  <c r="DT279" i="84"/>
  <c r="BN267" i="84"/>
  <c r="AZ267" i="84"/>
  <c r="R267" i="84"/>
  <c r="DS267" i="84"/>
  <c r="W267" i="84"/>
  <c r="BS267" i="84"/>
  <c r="BW279" i="84"/>
  <c r="AW279" i="84"/>
  <c r="DW279" i="84"/>
  <c r="H279" i="84"/>
  <c r="P279" i="84"/>
  <c r="DG267" i="84"/>
  <c r="CI267" i="84"/>
  <c r="DL267" i="84"/>
  <c r="DM267" i="84" s="1"/>
  <c r="AW267" i="84"/>
  <c r="BP279" i="84"/>
  <c r="FK279" i="84" s="1"/>
  <c r="AE279" i="84"/>
  <c r="BO279" i="84"/>
  <c r="BV279" i="84"/>
  <c r="DS279" i="84"/>
  <c r="DH267" i="84"/>
  <c r="AU267" i="84"/>
  <c r="Q267" i="84"/>
  <c r="BQ279" i="84"/>
  <c r="AT279" i="84"/>
  <c r="T279" i="84"/>
  <c r="J279" i="84"/>
  <c r="CY267" i="84"/>
  <c r="S267" i="84"/>
  <c r="AB267" i="84"/>
  <c r="AE267" i="84"/>
  <c r="W279" i="84"/>
  <c r="AV279" i="84"/>
  <c r="AX279" i="84"/>
  <c r="CJ279" i="84"/>
  <c r="CR279" i="84"/>
  <c r="CS279" i="84" s="1"/>
  <c r="X279" i="84"/>
  <c r="BO267" i="84"/>
  <c r="CF267" i="84"/>
  <c r="AY267" i="84"/>
  <c r="R279" i="84"/>
  <c r="CF279" i="84"/>
  <c r="DP279" i="84"/>
  <c r="AK279" i="84"/>
  <c r="Y279" i="84"/>
  <c r="CN279" i="84"/>
  <c r="S279" i="84"/>
  <c r="CQ72" i="84"/>
  <c r="AI83" i="44" s="1"/>
  <c r="BC71" i="84"/>
  <c r="N82" i="58" s="1"/>
  <c r="V72" i="84"/>
  <c r="BM60" i="84"/>
  <c r="Q71" i="31" s="1"/>
  <c r="DG60" i="84"/>
  <c r="BG71" i="44" s="1"/>
  <c r="CB60" i="84"/>
  <c r="DA278" i="84"/>
  <c r="DC48" i="84"/>
  <c r="BA59" i="44" s="1"/>
  <c r="X24" i="84"/>
  <c r="CI96" i="84"/>
  <c r="W107" i="44" s="1"/>
  <c r="BN96" i="84"/>
  <c r="W107" i="31" s="1"/>
  <c r="CR48" i="84"/>
  <c r="U24" i="84"/>
  <c r="K35" i="60" s="1"/>
  <c r="BO96" i="84"/>
  <c r="R107" i="31" s="1"/>
  <c r="J48" i="84"/>
  <c r="I59" i="30" s="1"/>
  <c r="AT60" i="84"/>
  <c r="CF96" i="84"/>
  <c r="S107" i="44" s="1"/>
  <c r="AX48" i="84"/>
  <c r="S59" i="29" s="1"/>
  <c r="DG36" i="84"/>
  <c r="BG47" i="44" s="1"/>
  <c r="AW24" i="84"/>
  <c r="Z35" i="29" s="1"/>
  <c r="I96" i="84"/>
  <c r="CV36" i="84"/>
  <c r="AQ47" i="44" s="1"/>
  <c r="AH24" i="84"/>
  <c r="CB96" i="84"/>
  <c r="M107" i="44" s="1"/>
  <c r="CY48" i="84"/>
  <c r="AU59" i="44" s="1"/>
  <c r="EL24" i="84"/>
  <c r="Q28" i="33" s="1"/>
  <c r="EI12" i="84"/>
  <c r="AC16" i="33" s="1"/>
  <c r="AW96" i="84"/>
  <c r="Z107" i="29" s="1"/>
  <c r="BP48" i="84"/>
  <c r="X59" i="31" s="1"/>
  <c r="DW36" i="84"/>
  <c r="G47" i="43" s="1"/>
  <c r="CY96" i="84"/>
  <c r="AU107" i="44" s="1"/>
  <c r="BQ96" i="84"/>
  <c r="S107" i="31" s="1"/>
  <c r="CE48" i="84"/>
  <c r="Q59" i="44" s="1"/>
  <c r="BV48" i="84"/>
  <c r="DO36" i="84"/>
  <c r="E47" i="32" s="1"/>
  <c r="DL12" i="84"/>
  <c r="Q23" i="32" s="1"/>
  <c r="AY36" i="84"/>
  <c r="T47" i="29" s="1"/>
  <c r="X96" i="84"/>
  <c r="BL36" i="84"/>
  <c r="EQ12" i="84"/>
  <c r="M16" i="33" s="1"/>
  <c r="DP72" i="84"/>
  <c r="G83" i="32" s="1"/>
  <c r="AL374" i="84"/>
  <c r="AF266" i="84"/>
  <c r="FB1581" i="84"/>
  <c r="FC1581" i="84" s="1"/>
  <c r="A1581" i="84"/>
  <c r="B1592" i="84"/>
  <c r="B1603" i="84" s="1"/>
  <c r="B1614" i="84" s="1"/>
  <c r="B1625" i="84" s="1"/>
  <c r="FF291" i="84"/>
  <c r="DM350" i="84"/>
  <c r="EX338" i="84"/>
  <c r="FM11" i="84"/>
  <c r="M22" i="31" s="1"/>
  <c r="AC434" i="84"/>
  <c r="CC410" i="84"/>
  <c r="AI398" i="84"/>
  <c r="CG422" i="84"/>
  <c r="AF242" i="84"/>
  <c r="FH242" i="84"/>
  <c r="CS254" i="84"/>
  <c r="CF60" i="84"/>
  <c r="DE278" i="84"/>
  <c r="AO72" i="84"/>
  <c r="AC83" i="29" s="1"/>
  <c r="CQ60" i="84"/>
  <c r="AI71" i="44" s="1"/>
  <c r="AC386" i="84"/>
  <c r="BN72" i="84"/>
  <c r="FL386" i="84"/>
  <c r="FF278" i="84"/>
  <c r="CN48" i="84"/>
  <c r="AE59" i="44" s="1"/>
  <c r="P24" i="84"/>
  <c r="K35" i="32" s="1"/>
  <c r="BR96" i="84"/>
  <c r="Y107" i="31" s="1"/>
  <c r="DP60" i="84"/>
  <c r="AY12" i="84"/>
  <c r="T23" i="29" s="1"/>
  <c r="DC96" i="84"/>
  <c r="BA107" i="44" s="1"/>
  <c r="BX48" i="84"/>
  <c r="BK60" i="84"/>
  <c r="AB36" i="84"/>
  <c r="DO12" i="84"/>
  <c r="E23" i="32" s="1"/>
  <c r="J96" i="84"/>
  <c r="I107" i="30" s="1"/>
  <c r="T36" i="84"/>
  <c r="T47" i="32" s="1"/>
  <c r="AY24" i="84"/>
  <c r="T35" i="29" s="1"/>
  <c r="EF96" i="84"/>
  <c r="I107" i="76" s="1"/>
  <c r="DH36" i="84"/>
  <c r="BI47" i="44" s="1"/>
  <c r="BK12" i="84"/>
  <c r="BT96" i="84"/>
  <c r="Z107" i="31" s="1"/>
  <c r="BR48" i="84"/>
  <c r="Y59" i="31" s="1"/>
  <c r="EK24" i="84"/>
  <c r="K28" i="33" s="1"/>
  <c r="BP96" i="84"/>
  <c r="X107" i="31" s="1"/>
  <c r="DS48" i="84"/>
  <c r="E59" i="43" s="1"/>
  <c r="BG96" i="84"/>
  <c r="S107" i="58" s="1"/>
  <c r="CZ48" i="84"/>
  <c r="AW59" i="44" s="1"/>
  <c r="X36" i="84"/>
  <c r="S12" i="84"/>
  <c r="DL96" i="84"/>
  <c r="Q107" i="32" s="1"/>
  <c r="AT36" i="84"/>
  <c r="BQ12" i="84"/>
  <c r="BS96" i="84"/>
  <c r="T107" i="31" s="1"/>
  <c r="Q12" i="84"/>
  <c r="AI23" i="60" s="1"/>
  <c r="FF374" i="84"/>
  <c r="DO72" i="84"/>
  <c r="E83" i="32" s="1"/>
  <c r="AH60" i="84"/>
  <c r="I60" i="84"/>
  <c r="A1591" i="84"/>
  <c r="FB1591" i="84"/>
  <c r="FC1591" i="84" s="1"/>
  <c r="FD1591" i="84" s="1"/>
  <c r="FC437" i="84"/>
  <c r="FD437" i="84" s="1"/>
  <c r="FB437" i="84"/>
  <c r="K216" i="84"/>
  <c r="AR216" i="84"/>
  <c r="FO315" i="84"/>
  <c r="FN315" i="84"/>
  <c r="FF315" i="84"/>
  <c r="FM315" i="84"/>
  <c r="FQ291" i="84"/>
  <c r="FI11" i="84"/>
  <c r="K22" i="31" s="1"/>
  <c r="DA362" i="84"/>
  <c r="DE362" i="84"/>
  <c r="FQ350" i="84"/>
  <c r="FK434" i="84"/>
  <c r="AR434" i="84"/>
  <c r="DA422" i="84"/>
  <c r="DQ422" i="84"/>
  <c r="FO230" i="84"/>
  <c r="ER242" i="84"/>
  <c r="FQ230" i="84"/>
  <c r="U60" i="84"/>
  <c r="BO72" i="84"/>
  <c r="BE72" i="84"/>
  <c r="Q83" i="58" s="1"/>
  <c r="CW278" i="84"/>
  <c r="BY278" i="84"/>
  <c r="T48" i="84"/>
  <c r="T59" i="32" s="1"/>
  <c r="AW60" i="84"/>
  <c r="Z71" i="29" s="1"/>
  <c r="R12" i="84"/>
  <c r="AK23" i="60" s="1"/>
  <c r="BF96" i="84"/>
  <c r="R107" i="58" s="1"/>
  <c r="AU48" i="84"/>
  <c r="X59" i="29" s="1"/>
  <c r="BM96" i="84"/>
  <c r="Q107" i="31" s="1"/>
  <c r="BI60" i="84"/>
  <c r="Y36" i="84"/>
  <c r="EW12" i="84"/>
  <c r="DP12" i="84"/>
  <c r="G23" i="32" s="1"/>
  <c r="V96" i="84"/>
  <c r="AB48" i="84"/>
  <c r="M59" i="60" s="1"/>
  <c r="BV12" i="84"/>
  <c r="R96" i="84"/>
  <c r="AK107" i="60" s="1"/>
  <c r="DL48" i="84"/>
  <c r="BI24" i="84"/>
  <c r="AT48" i="84"/>
  <c r="BX96" i="84"/>
  <c r="G107" i="44" s="1"/>
  <c r="P48" i="84"/>
  <c r="K59" i="32" s="1"/>
  <c r="DT36" i="84"/>
  <c r="EB96" i="84"/>
  <c r="F107" i="76" s="1"/>
  <c r="AY96" i="84"/>
  <c r="T107" i="29" s="1"/>
  <c r="CZ36" i="84"/>
  <c r="AU12" i="84"/>
  <c r="X23" i="29" s="1"/>
  <c r="BM48" i="84"/>
  <c r="BI12" i="84"/>
  <c r="CO374" i="84"/>
  <c r="FM278" i="84"/>
  <c r="Y72" i="84"/>
  <c r="FQ59" i="84"/>
  <c r="O70" i="31" s="1"/>
  <c r="CO386" i="84"/>
  <c r="EO121" i="84" l="1"/>
  <c r="FC331" i="84"/>
  <c r="FD331" i="84" s="1"/>
  <c r="FB331" i="84"/>
  <c r="T119" i="32"/>
  <c r="FB1626" i="84"/>
  <c r="FC1626" i="84" s="1"/>
  <c r="FD1626" i="84" s="1"/>
  <c r="A1626" i="84"/>
  <c r="FB1625" i="84"/>
  <c r="FC1625" i="84" s="1"/>
  <c r="FD1625" i="84" s="1"/>
  <c r="A1625" i="84"/>
  <c r="FB1624" i="84"/>
  <c r="FC1624" i="84" s="1"/>
  <c r="FD1624" i="84" s="1"/>
  <c r="A1624" i="84"/>
  <c r="A1621" i="84"/>
  <c r="FB1621" i="84"/>
  <c r="FC1621" i="84" s="1"/>
  <c r="FD1621" i="84" s="1"/>
  <c r="H119" i="76"/>
  <c r="G119" i="76"/>
  <c r="M119" i="60"/>
  <c r="G119" i="43"/>
  <c r="U119" i="31"/>
  <c r="P119" i="30"/>
  <c r="O119" i="32"/>
  <c r="S119" i="58"/>
  <c r="Z119" i="31"/>
  <c r="O119" i="76"/>
  <c r="M119" i="58"/>
  <c r="AK119" i="60"/>
  <c r="AA119" i="31"/>
  <c r="G119" i="44"/>
  <c r="W119" i="31"/>
  <c r="E119" i="58"/>
  <c r="S119" i="31"/>
  <c r="BA119" i="44"/>
  <c r="G119" i="32"/>
  <c r="E119" i="44"/>
  <c r="Y119" i="44"/>
  <c r="Q119" i="30"/>
  <c r="X119" i="31"/>
  <c r="L119" i="76"/>
  <c r="E119" i="32"/>
  <c r="F119" i="76"/>
  <c r="Y119" i="29"/>
  <c r="W119" i="44"/>
  <c r="AQ119" i="44"/>
  <c r="K119" i="32"/>
  <c r="BG119" i="44"/>
  <c r="BI119" i="44"/>
  <c r="AC119" i="29"/>
  <c r="FC330" i="84"/>
  <c r="FD330" i="84" s="1"/>
  <c r="FB330" i="84"/>
  <c r="I119" i="30"/>
  <c r="J119" i="43"/>
  <c r="R119" i="31"/>
  <c r="AO119" i="44"/>
  <c r="I119" i="76"/>
  <c r="K119" i="44"/>
  <c r="Q119" i="32"/>
  <c r="Y119" i="31"/>
  <c r="S119" i="29"/>
  <c r="X119" i="29"/>
  <c r="K119" i="58"/>
  <c r="AC119" i="44"/>
  <c r="E119" i="76"/>
  <c r="E119" i="43"/>
  <c r="Q119" i="31"/>
  <c r="AU119" i="44"/>
  <c r="Q119" i="58"/>
  <c r="AI119" i="44"/>
  <c r="BC119" i="44"/>
  <c r="A1610" i="84"/>
  <c r="FB1610" i="84"/>
  <c r="FC1610" i="84" s="1"/>
  <c r="M119" i="44"/>
  <c r="AE119" i="44"/>
  <c r="AW119" i="44"/>
  <c r="R119" i="58"/>
  <c r="B1609" i="84"/>
  <c r="A1614" i="84"/>
  <c r="FB1614" i="84"/>
  <c r="FC1614" i="84" s="1"/>
  <c r="FD1614" i="84" s="1"/>
  <c r="E119" i="30"/>
  <c r="A1615" i="84"/>
  <c r="FB1615" i="84"/>
  <c r="FC1615" i="84" s="1"/>
  <c r="K119" i="60"/>
  <c r="T119" i="58"/>
  <c r="A1613" i="84"/>
  <c r="FB1613" i="84"/>
  <c r="FC1613" i="84" s="1"/>
  <c r="FD1613" i="84" s="1"/>
  <c r="T119" i="31"/>
  <c r="S119" i="44"/>
  <c r="G119" i="58"/>
  <c r="Q119" i="44"/>
  <c r="AK119" i="44"/>
  <c r="DI387" i="84"/>
  <c r="AL351" i="84"/>
  <c r="EX12" i="84"/>
  <c r="Z16" i="33" s="1"/>
  <c r="Y16" i="33"/>
  <c r="G47" i="29"/>
  <c r="Q83" i="60"/>
  <c r="J106" i="30"/>
  <c r="S35" i="60"/>
  <c r="AE47" i="60"/>
  <c r="G35" i="29"/>
  <c r="L107" i="29"/>
  <c r="I119" i="29"/>
  <c r="N106" i="60"/>
  <c r="AF106" i="60"/>
  <c r="J46" i="30"/>
  <c r="Y83" i="60"/>
  <c r="AC107" i="60"/>
  <c r="W59" i="60"/>
  <c r="E107" i="29"/>
  <c r="AE23" i="60"/>
  <c r="J119" i="29"/>
  <c r="E119" i="29"/>
  <c r="M118" i="76"/>
  <c r="N118" i="60"/>
  <c r="AE59" i="60"/>
  <c r="Q47" i="60"/>
  <c r="S47" i="60"/>
  <c r="Q107" i="60"/>
  <c r="S107" i="60"/>
  <c r="G23" i="29"/>
  <c r="W35" i="60"/>
  <c r="G59" i="29"/>
  <c r="E35" i="29"/>
  <c r="J58" i="30"/>
  <c r="K119" i="29"/>
  <c r="S119" i="60"/>
  <c r="Y35" i="60"/>
  <c r="AC23" i="60"/>
  <c r="K35" i="29"/>
  <c r="Y59" i="60"/>
  <c r="M106" i="76"/>
  <c r="G59" i="60"/>
  <c r="G23" i="60"/>
  <c r="G119" i="29"/>
  <c r="Z46" i="60"/>
  <c r="E71" i="29"/>
  <c r="N46" i="60"/>
  <c r="G83" i="29"/>
  <c r="E23" i="29"/>
  <c r="W107" i="60"/>
  <c r="AC59" i="60"/>
  <c r="W47" i="60"/>
  <c r="N22" i="60"/>
  <c r="AE83" i="60"/>
  <c r="J22" i="30"/>
  <c r="K59" i="29"/>
  <c r="N82" i="60"/>
  <c r="G47" i="60"/>
  <c r="AC47" i="60"/>
  <c r="G107" i="30"/>
  <c r="AC35" i="60"/>
  <c r="S59" i="60"/>
  <c r="J107" i="29"/>
  <c r="Q59" i="60"/>
  <c r="AE107" i="60"/>
  <c r="AE119" i="60"/>
  <c r="Z22" i="60"/>
  <c r="S71" i="60"/>
  <c r="Q23" i="60"/>
  <c r="J70" i="30"/>
  <c r="J118" i="30"/>
  <c r="T106" i="60"/>
  <c r="G71" i="29"/>
  <c r="I107" i="29"/>
  <c r="E59" i="29"/>
  <c r="Z106" i="60"/>
  <c r="Y23" i="60"/>
  <c r="K107" i="29"/>
  <c r="Y47" i="60"/>
  <c r="G107" i="29"/>
  <c r="Y107" i="60"/>
  <c r="AC71" i="60"/>
  <c r="AC119" i="60"/>
  <c r="G119" i="30"/>
  <c r="H106" i="60"/>
  <c r="N34" i="60"/>
  <c r="K23" i="29"/>
  <c r="S23" i="60"/>
  <c r="E47" i="29"/>
  <c r="Q35" i="60"/>
  <c r="G119" i="60"/>
  <c r="Q119" i="60"/>
  <c r="N58" i="60"/>
  <c r="K47" i="29"/>
  <c r="W23" i="60"/>
  <c r="J82" i="30"/>
  <c r="AE35" i="60"/>
  <c r="W119" i="60"/>
  <c r="Y119" i="60"/>
  <c r="AF94" i="60"/>
  <c r="N70" i="60"/>
  <c r="G71" i="60"/>
  <c r="Y71" i="60"/>
  <c r="J34" i="30"/>
  <c r="S83" i="60"/>
  <c r="G107" i="60"/>
  <c r="L119" i="29"/>
  <c r="E83" i="29"/>
  <c r="AR205" i="84"/>
  <c r="K169" i="84"/>
  <c r="AL205" i="84"/>
  <c r="FN72" i="84"/>
  <c r="H83" i="31" s="1"/>
  <c r="CS181" i="84"/>
  <c r="FM181" i="84"/>
  <c r="CO181" i="84"/>
  <c r="K181" i="84"/>
  <c r="AF181" i="84"/>
  <c r="CG157" i="84"/>
  <c r="DQ133" i="84"/>
  <c r="BC205" i="84"/>
  <c r="DM205" i="84"/>
  <c r="DE181" i="84"/>
  <c r="FP169" i="84"/>
  <c r="DE205" i="84"/>
  <c r="CO72" i="84"/>
  <c r="AF83" i="44" s="1"/>
  <c r="FP60" i="84"/>
  <c r="I71" i="31" s="1"/>
  <c r="K121" i="84"/>
  <c r="CK72" i="84"/>
  <c r="Z83" i="44" s="1"/>
  <c r="CO157" i="84"/>
  <c r="BY205" i="84"/>
  <c r="AR399" i="84"/>
  <c r="DA157" i="84"/>
  <c r="K72" i="84"/>
  <c r="AC121" i="84"/>
  <c r="FQ351" i="84"/>
  <c r="FN145" i="84"/>
  <c r="CC157" i="84"/>
  <c r="FO255" i="84"/>
  <c r="AL231" i="84"/>
  <c r="AL133" i="84"/>
  <c r="FI72" i="84"/>
  <c r="K83" i="31" s="1"/>
  <c r="W83" i="31"/>
  <c r="E59" i="60"/>
  <c r="H58" i="60"/>
  <c r="H46" i="60"/>
  <c r="AF118" i="60"/>
  <c r="H70" i="60"/>
  <c r="E83" i="60"/>
  <c r="FL12" i="84"/>
  <c r="G23" i="31" s="1"/>
  <c r="S23" i="31"/>
  <c r="J83" i="29"/>
  <c r="DM60" i="84"/>
  <c r="R71" i="32" s="1"/>
  <c r="O71" i="32"/>
  <c r="Z34" i="60"/>
  <c r="J71" i="29"/>
  <c r="FO72" i="84"/>
  <c r="N83" i="31" s="1"/>
  <c r="Z83" i="31"/>
  <c r="CW48" i="84"/>
  <c r="AR59" i="44" s="1"/>
  <c r="AQ59" i="44"/>
  <c r="DI72" i="84"/>
  <c r="BJ83" i="44" s="1"/>
  <c r="BG83" i="44"/>
  <c r="AL72" i="84"/>
  <c r="AC83" i="60"/>
  <c r="K58" i="43"/>
  <c r="K118" i="43"/>
  <c r="K71" i="29"/>
  <c r="L35" i="29"/>
  <c r="AF70" i="60"/>
  <c r="H82" i="60"/>
  <c r="J59" i="29"/>
  <c r="J35" i="29"/>
  <c r="E71" i="60"/>
  <c r="FQ12" i="84"/>
  <c r="O23" i="31" s="1"/>
  <c r="AA23" i="31"/>
  <c r="DQ60" i="84"/>
  <c r="H71" i="32" s="1"/>
  <c r="G71" i="32"/>
  <c r="CG60" i="84"/>
  <c r="T71" i="44" s="1"/>
  <c r="S71" i="44"/>
  <c r="DU36" i="84"/>
  <c r="J47" i="43"/>
  <c r="CS48" i="84"/>
  <c r="AL59" i="44" s="1"/>
  <c r="AK59" i="44"/>
  <c r="I71" i="29"/>
  <c r="W71" i="60"/>
  <c r="Z58" i="60"/>
  <c r="CC72" i="84"/>
  <c r="N83" i="44" s="1"/>
  <c r="M83" i="44"/>
  <c r="G83" i="30"/>
  <c r="FK60" i="84"/>
  <c r="L71" i="31" s="1"/>
  <c r="K71" i="60"/>
  <c r="Q71" i="60"/>
  <c r="FQ48" i="84"/>
  <c r="O59" i="31" s="1"/>
  <c r="AA59" i="31"/>
  <c r="E23" i="60"/>
  <c r="FQ60" i="84"/>
  <c r="O71" i="31" s="1"/>
  <c r="AA71" i="31"/>
  <c r="Z82" i="60"/>
  <c r="H22" i="60"/>
  <c r="T82" i="60"/>
  <c r="Z24" i="84"/>
  <c r="G35" i="60"/>
  <c r="L47" i="29"/>
  <c r="E47" i="60"/>
  <c r="L59" i="29"/>
  <c r="AL60" i="84"/>
  <c r="AE71" i="60"/>
  <c r="E119" i="60"/>
  <c r="L83" i="29"/>
  <c r="FH48" i="84"/>
  <c r="E59" i="31" s="1"/>
  <c r="Q59" i="31"/>
  <c r="I35" i="29"/>
  <c r="DM24" i="84"/>
  <c r="R35" i="32" s="1"/>
  <c r="Q35" i="32"/>
  <c r="J23" i="29"/>
  <c r="E35" i="60"/>
  <c r="K82" i="43"/>
  <c r="FH72" i="84"/>
  <c r="E83" i="31" s="1"/>
  <c r="Q83" i="31"/>
  <c r="CW72" i="84"/>
  <c r="AR83" i="44" s="1"/>
  <c r="AQ83" i="44"/>
  <c r="I23" i="29"/>
  <c r="CC60" i="84"/>
  <c r="N71" i="44" s="1"/>
  <c r="M71" i="44"/>
  <c r="BY48" i="84"/>
  <c r="H59" i="44" s="1"/>
  <c r="G59" i="44"/>
  <c r="G71" i="30"/>
  <c r="DM48" i="84"/>
  <c r="R59" i="32" s="1"/>
  <c r="Q59" i="32"/>
  <c r="FJ72" i="84"/>
  <c r="F83" i="31" s="1"/>
  <c r="R83" i="31"/>
  <c r="AC36" i="84"/>
  <c r="M47" i="60"/>
  <c r="G23" i="30"/>
  <c r="AF82" i="60"/>
  <c r="T70" i="60"/>
  <c r="J47" i="29"/>
  <c r="K83" i="29"/>
  <c r="L23" i="29"/>
  <c r="AI72" i="84"/>
  <c r="W83" i="60"/>
  <c r="Z70" i="60"/>
  <c r="I47" i="29"/>
  <c r="BY60" i="84"/>
  <c r="H71" i="44" s="1"/>
  <c r="G71" i="44"/>
  <c r="AC72" i="84"/>
  <c r="M83" i="60"/>
  <c r="AF22" i="60"/>
  <c r="AF34" i="60"/>
  <c r="H34" i="60"/>
  <c r="CW60" i="84"/>
  <c r="AR71" i="44" s="1"/>
  <c r="AQ71" i="44"/>
  <c r="T46" i="60"/>
  <c r="G35" i="30"/>
  <c r="DU72" i="84"/>
  <c r="K83" i="43" s="1"/>
  <c r="J83" i="43"/>
  <c r="T58" i="60"/>
  <c r="T118" i="60"/>
  <c r="L71" i="29"/>
  <c r="DQ24" i="84"/>
  <c r="H35" i="32" s="1"/>
  <c r="G35" i="32"/>
  <c r="I59" i="29"/>
  <c r="BY72" i="84"/>
  <c r="H83" i="44" s="1"/>
  <c r="G83" i="44"/>
  <c r="E107" i="60"/>
  <c r="Z118" i="60"/>
  <c r="T22" i="60"/>
  <c r="Z72" i="84"/>
  <c r="G83" i="60"/>
  <c r="DA36" i="84"/>
  <c r="AX47" i="44" s="1"/>
  <c r="AW47" i="44"/>
  <c r="G47" i="30"/>
  <c r="T34" i="60"/>
  <c r="AF58" i="60"/>
  <c r="G59" i="30"/>
  <c r="AF46" i="60"/>
  <c r="H118" i="60"/>
  <c r="FH133" i="84"/>
  <c r="Z181" i="84"/>
  <c r="DM411" i="84"/>
  <c r="DM181" i="84"/>
  <c r="FI181" i="84"/>
  <c r="CC193" i="84"/>
  <c r="AI24" i="84"/>
  <c r="FH181" i="84"/>
  <c r="FP387" i="84"/>
  <c r="DQ411" i="84"/>
  <c r="CK423" i="84"/>
  <c r="AL193" i="84"/>
  <c r="CW193" i="84"/>
  <c r="CO60" i="84"/>
  <c r="AF71" i="44" s="1"/>
  <c r="AI255" i="84"/>
  <c r="CW157" i="84"/>
  <c r="DU193" i="84"/>
  <c r="CG72" i="84"/>
  <c r="T83" i="44" s="1"/>
  <c r="CO48" i="84"/>
  <c r="AF59" i="44" s="1"/>
  <c r="FP193" i="84"/>
  <c r="ER12" i="84"/>
  <c r="N16" i="33" s="1"/>
  <c r="DQ169" i="84"/>
  <c r="FB329" i="84"/>
  <c r="FC329" i="84"/>
  <c r="FD329" i="84" s="1"/>
  <c r="CS205" i="84"/>
  <c r="DQ157" i="84"/>
  <c r="FM205" i="84"/>
  <c r="FJ181" i="84"/>
  <c r="FL157" i="84"/>
  <c r="FI121" i="84"/>
  <c r="DZ205" i="84"/>
  <c r="FH121" i="84"/>
  <c r="Z133" i="84"/>
  <c r="FF72" i="84"/>
  <c r="M83" i="32" s="1"/>
  <c r="F328" i="84"/>
  <c r="D329" i="84"/>
  <c r="D330" i="84" s="1"/>
  <c r="DE145" i="84"/>
  <c r="AI133" i="84"/>
  <c r="Z121" i="84"/>
  <c r="BC399" i="84"/>
  <c r="AF157" i="84"/>
  <c r="FQ145" i="84"/>
  <c r="BY145" i="84"/>
  <c r="CS193" i="84"/>
  <c r="CK279" i="84"/>
  <c r="FP351" i="84"/>
  <c r="EX133" i="84"/>
  <c r="FN169" i="84"/>
  <c r="DU205" i="84"/>
  <c r="FO193" i="84"/>
  <c r="Z36" i="84"/>
  <c r="FO157" i="84"/>
  <c r="FJ145" i="84"/>
  <c r="AI193" i="84"/>
  <c r="FM145" i="84"/>
  <c r="AI121" i="84"/>
  <c r="CO145" i="84"/>
  <c r="DI157" i="84"/>
  <c r="FP205" i="84"/>
  <c r="CW205" i="84"/>
  <c r="CW327" i="84"/>
  <c r="FM157" i="84"/>
  <c r="FQ121" i="84"/>
  <c r="FQ193" i="84"/>
  <c r="F437" i="84"/>
  <c r="A437" i="84" s="1"/>
  <c r="D438" i="84"/>
  <c r="D439" i="84" s="1"/>
  <c r="D440" i="84" s="1"/>
  <c r="K48" i="84"/>
  <c r="FL72" i="84"/>
  <c r="G83" i="31" s="1"/>
  <c r="DU60" i="84"/>
  <c r="AL181" i="84"/>
  <c r="FN121" i="84"/>
  <c r="AI243" i="84"/>
  <c r="FI60" i="84"/>
  <c r="K71" i="31" s="1"/>
  <c r="BA73" i="84"/>
  <c r="K84" i="58" s="1"/>
  <c r="FB1599" i="84"/>
  <c r="FC1599" i="84" s="1"/>
  <c r="FD1599" i="84" s="1"/>
  <c r="A1599" i="84"/>
  <c r="FM351" i="84"/>
  <c r="CM73" i="84"/>
  <c r="AC84" i="44" s="1"/>
  <c r="FK12" i="84"/>
  <c r="L23" i="31" s="1"/>
  <c r="AF169" i="84"/>
  <c r="CS169" i="84"/>
  <c r="FF181" i="84"/>
  <c r="DL37" i="84"/>
  <c r="Q48" i="32" s="1"/>
  <c r="DU399" i="84"/>
  <c r="AI60" i="84"/>
  <c r="DA48" i="84"/>
  <c r="AX59" i="44" s="1"/>
  <c r="BB292" i="84"/>
  <c r="B1607" i="84"/>
  <c r="DC317" i="84" s="1"/>
  <c r="FN60" i="84"/>
  <c r="H71" i="31" s="1"/>
  <c r="U61" i="84"/>
  <c r="K72" i="60" s="1"/>
  <c r="B1605" i="84"/>
  <c r="B1616" i="84" s="1"/>
  <c r="B1627" i="84" s="1"/>
  <c r="CC145" i="84"/>
  <c r="BC181" i="84"/>
  <c r="CC205" i="84"/>
  <c r="FL169" i="84"/>
  <c r="CY73" i="84"/>
  <c r="AU84" i="44" s="1"/>
  <c r="Y73" i="84"/>
  <c r="J61" i="84"/>
  <c r="DA205" i="84"/>
  <c r="AC48" i="84"/>
  <c r="FJ48" i="84"/>
  <c r="F59" i="31" s="1"/>
  <c r="BU25" i="84"/>
  <c r="U36" i="31" s="1"/>
  <c r="DM108" i="84"/>
  <c r="R119" i="32" s="1"/>
  <c r="AI181" i="84"/>
  <c r="FM169" i="84"/>
  <c r="FJ193" i="84"/>
  <c r="DM12" i="84"/>
  <c r="R23" i="32" s="1"/>
  <c r="CS255" i="84"/>
  <c r="DA60" i="84"/>
  <c r="AX71" i="44" s="1"/>
  <c r="CO435" i="84"/>
  <c r="FI423" i="84"/>
  <c r="DL25" i="84"/>
  <c r="Q36" i="32" s="1"/>
  <c r="FL24" i="84"/>
  <c r="G35" i="31" s="1"/>
  <c r="FB1604" i="84"/>
  <c r="FC1604" i="84" s="1"/>
  <c r="FD1604" i="84" s="1"/>
  <c r="A1604" i="84"/>
  <c r="DU169" i="84"/>
  <c r="CK169" i="84"/>
  <c r="FK193" i="84"/>
  <c r="FN193" i="84"/>
  <c r="A1602" i="84"/>
  <c r="FB1602" i="84"/>
  <c r="FC1602" i="84" s="1"/>
  <c r="BW49" i="84"/>
  <c r="E60" i="44" s="1"/>
  <c r="AC12" i="84"/>
  <c r="DE72" i="84"/>
  <c r="BD83" i="44" s="1"/>
  <c r="B1606" i="84"/>
  <c r="AW25" i="84"/>
  <c r="Z36" i="29" s="1"/>
  <c r="AK25" i="84"/>
  <c r="FM48" i="84"/>
  <c r="M59" i="31" s="1"/>
  <c r="Z60" i="84"/>
  <c r="FK48" i="84"/>
  <c r="L59" i="31" s="1"/>
  <c r="FQ279" i="84"/>
  <c r="DI217" i="84"/>
  <c r="AL387" i="84"/>
  <c r="AC387" i="84"/>
  <c r="FL339" i="84"/>
  <c r="AH73" i="84"/>
  <c r="BM37" i="84"/>
  <c r="Q48" i="31" s="1"/>
  <c r="CG36" i="84"/>
  <c r="T47" i="44" s="1"/>
  <c r="FJ12" i="84"/>
  <c r="F23" i="31" s="1"/>
  <c r="CK181" i="84"/>
  <c r="FB1598" i="84"/>
  <c r="FC1598" i="84" s="1"/>
  <c r="FD1598" i="84" s="1"/>
  <c r="A1598" i="84"/>
  <c r="AF48" i="84"/>
  <c r="CZ73" i="84"/>
  <c r="BI25" i="84"/>
  <c r="FO121" i="84"/>
  <c r="FB1603" i="84"/>
  <c r="FC1603" i="84" s="1"/>
  <c r="FD1603" i="84" s="1"/>
  <c r="A1603" i="84"/>
  <c r="FH60" i="84"/>
  <c r="E71" i="31" s="1"/>
  <c r="BU61" i="84"/>
  <c r="U72" i="31" s="1"/>
  <c r="P13" i="84"/>
  <c r="K24" i="32" s="1"/>
  <c r="CW145" i="84"/>
  <c r="FF193" i="84"/>
  <c r="CO169" i="84"/>
  <c r="DQ193" i="84"/>
  <c r="FQ435" i="84"/>
  <c r="AF423" i="84"/>
  <c r="CS157" i="84"/>
  <c r="Z387" i="84"/>
  <c r="AR217" i="84"/>
  <c r="FL399" i="84"/>
  <c r="FK133" i="84"/>
  <c r="DQ279" i="84"/>
  <c r="AI363" i="84"/>
  <c r="FL423" i="84"/>
  <c r="AF24" i="84"/>
  <c r="FF60" i="84"/>
  <c r="M71" i="32" s="1"/>
  <c r="CS327" i="84"/>
  <c r="FO60" i="84"/>
  <c r="N71" i="31" s="1"/>
  <c r="ER351" i="84"/>
  <c r="AC327" i="84"/>
  <c r="CO327" i="84"/>
  <c r="FJ108" i="84"/>
  <c r="F119" i="31" s="1"/>
  <c r="CK217" i="84"/>
  <c r="EX351" i="84"/>
  <c r="DQ48" i="84"/>
  <c r="H59" i="32" s="1"/>
  <c r="FM60" i="84"/>
  <c r="M71" i="31" s="1"/>
  <c r="AF145" i="84"/>
  <c r="FN363" i="84"/>
  <c r="DE435" i="84"/>
  <c r="FJ411" i="84"/>
  <c r="AF60" i="84"/>
  <c r="Z231" i="84"/>
  <c r="K231" i="84"/>
  <c r="FP243" i="84"/>
  <c r="AI387" i="84"/>
  <c r="FH387" i="84"/>
  <c r="CC387" i="84"/>
  <c r="FO375" i="84"/>
  <c r="BY363" i="84"/>
  <c r="K339" i="84"/>
  <c r="Z351" i="84"/>
  <c r="CC399" i="84"/>
  <c r="FM423" i="84"/>
  <c r="AC411" i="84"/>
  <c r="FN399" i="84"/>
  <c r="FM399" i="84"/>
  <c r="BC72" i="84"/>
  <c r="N83" i="58" s="1"/>
  <c r="K279" i="84"/>
  <c r="DE363" i="84"/>
  <c r="DM339" i="84"/>
  <c r="FP435" i="84"/>
  <c r="Z157" i="84"/>
  <c r="CK435" i="84"/>
  <c r="CS411" i="84"/>
  <c r="K399" i="84"/>
  <c r="Z399" i="84"/>
  <c r="AL327" i="84"/>
  <c r="FK108" i="84"/>
  <c r="L119" i="31" s="1"/>
  <c r="FL60" i="84"/>
  <c r="G71" i="31" s="1"/>
  <c r="CK157" i="84"/>
  <c r="AF279" i="84"/>
  <c r="DU375" i="84"/>
  <c r="CW375" i="84"/>
  <c r="FF363" i="84"/>
  <c r="FN339" i="84"/>
  <c r="FM327" i="84"/>
  <c r="FK181" i="84"/>
  <c r="DI36" i="84"/>
  <c r="BJ47" i="44" s="1"/>
  <c r="FO217" i="84"/>
  <c r="AI48" i="84"/>
  <c r="FP327" i="84"/>
  <c r="AC108" i="84"/>
  <c r="AF108" i="84"/>
  <c r="BY157" i="84"/>
  <c r="AL145" i="84"/>
  <c r="EO133" i="84"/>
  <c r="FO205" i="84"/>
  <c r="FN205" i="84"/>
  <c r="CW279" i="84"/>
  <c r="DQ423" i="84"/>
  <c r="AL423" i="84"/>
  <c r="AC243" i="84"/>
  <c r="FH255" i="84"/>
  <c r="FN217" i="84"/>
  <c r="CS217" i="84"/>
  <c r="DI48" i="84"/>
  <c r="BJ59" i="44" s="1"/>
  <c r="AC423" i="84"/>
  <c r="AI12" i="84"/>
  <c r="FO12" i="84"/>
  <c r="N23" i="31" s="1"/>
  <c r="FI108" i="84"/>
  <c r="K119" i="31" s="1"/>
  <c r="FL108" i="84"/>
  <c r="G119" i="31" s="1"/>
  <c r="FO169" i="84"/>
  <c r="CW181" i="84"/>
  <c r="CO193" i="84"/>
  <c r="CO205" i="84"/>
  <c r="AL108" i="84"/>
  <c r="DA169" i="84"/>
  <c r="FQ243" i="84"/>
  <c r="DM243" i="84"/>
  <c r="FH267" i="84"/>
  <c r="FO339" i="84"/>
  <c r="DE411" i="84"/>
  <c r="AI327" i="84"/>
  <c r="CW108" i="84"/>
  <c r="AR119" i="44" s="1"/>
  <c r="CC108" i="84"/>
  <c r="N119" i="44" s="1"/>
  <c r="DE193" i="84"/>
  <c r="K108" i="84"/>
  <c r="DA145" i="84"/>
  <c r="CC169" i="84"/>
  <c r="Z375" i="84"/>
  <c r="K387" i="84"/>
  <c r="FF435" i="84"/>
  <c r="CW363" i="84"/>
  <c r="FI351" i="84"/>
  <c r="FQ423" i="84"/>
  <c r="CO411" i="84"/>
  <c r="Z411" i="84"/>
  <c r="FJ423" i="84"/>
  <c r="FM108" i="84"/>
  <c r="M119" i="31" s="1"/>
  <c r="DE157" i="84"/>
  <c r="ER121" i="84"/>
  <c r="AI217" i="84"/>
  <c r="FP423" i="84"/>
  <c r="CK48" i="84"/>
  <c r="Z59" i="44" s="1"/>
  <c r="FN36" i="84"/>
  <c r="H47" i="31" s="1"/>
  <c r="AR72" i="84"/>
  <c r="H83" i="58" s="1"/>
  <c r="FP217" i="84"/>
  <c r="DI399" i="84"/>
  <c r="DE36" i="84"/>
  <c r="BD47" i="44" s="1"/>
  <c r="FK72" i="84"/>
  <c r="L83" i="31" s="1"/>
  <c r="K327" i="84"/>
  <c r="FN327" i="84"/>
  <c r="CS145" i="84"/>
  <c r="AC205" i="84"/>
  <c r="DU327" i="84"/>
  <c r="DU181" i="84"/>
  <c r="FH96" i="84"/>
  <c r="E107" i="31" s="1"/>
  <c r="BY96" i="84"/>
  <c r="H107" i="44" s="1"/>
  <c r="FN96" i="84"/>
  <c r="H107" i="31" s="1"/>
  <c r="FO96" i="84"/>
  <c r="N107" i="31" s="1"/>
  <c r="FF267" i="84"/>
  <c r="CW255" i="84"/>
  <c r="AL243" i="84"/>
  <c r="CG255" i="84"/>
  <c r="FJ255" i="84"/>
  <c r="AC217" i="84"/>
  <c r="DM217" i="84"/>
  <c r="CS96" i="84"/>
  <c r="AL107" i="44" s="1"/>
  <c r="FN375" i="84"/>
  <c r="BC435" i="84"/>
  <c r="ER339" i="84"/>
  <c r="EO339" i="84"/>
  <c r="AF399" i="84"/>
  <c r="DO73" i="84"/>
  <c r="E84" i="32" s="1"/>
  <c r="R61" i="84"/>
  <c r="AK72" i="60" s="1"/>
  <c r="V61" i="84"/>
  <c r="AX61" i="84"/>
  <c r="S72" i="29" s="1"/>
  <c r="AX13" i="84"/>
  <c r="S24" i="29" s="1"/>
  <c r="AT25" i="84"/>
  <c r="BL25" i="84"/>
  <c r="AT49" i="84"/>
  <c r="CI49" i="84"/>
  <c r="W60" i="44" s="1"/>
  <c r="DU96" i="84"/>
  <c r="K107" i="43" s="1"/>
  <c r="CK327" i="84"/>
  <c r="FL145" i="84"/>
  <c r="FL133" i="84"/>
  <c r="DM121" i="84"/>
  <c r="Z193" i="84"/>
  <c r="AF205" i="84"/>
  <c r="CK205" i="84"/>
  <c r="AC193" i="84"/>
  <c r="FP121" i="84"/>
  <c r="CC96" i="84"/>
  <c r="N107" i="44" s="1"/>
  <c r="FJ267" i="84"/>
  <c r="AI279" i="84"/>
  <c r="EU243" i="84"/>
  <c r="FL217" i="84"/>
  <c r="DM351" i="84"/>
  <c r="FH339" i="84"/>
  <c r="DM363" i="84"/>
  <c r="BY423" i="84"/>
  <c r="DI411" i="84"/>
  <c r="DA411" i="84"/>
  <c r="P61" i="84"/>
  <c r="DS61" i="84"/>
  <c r="E72" i="43" s="1"/>
  <c r="DT61" i="84"/>
  <c r="J72" i="43" s="1"/>
  <c r="I61" i="84"/>
  <c r="AH13" i="84"/>
  <c r="AZ25" i="84"/>
  <c r="U36" i="29" s="1"/>
  <c r="BM13" i="84"/>
  <c r="Q24" i="31" s="1"/>
  <c r="BM49" i="84"/>
  <c r="Q60" i="31" s="1"/>
  <c r="BK37" i="84"/>
  <c r="EX24" i="84"/>
  <c r="Z28" i="33" s="1"/>
  <c r="BC108" i="84"/>
  <c r="N119" i="58" s="1"/>
  <c r="FP133" i="84"/>
  <c r="FO145" i="84"/>
  <c r="FN133" i="84"/>
  <c r="CG145" i="84"/>
  <c r="CG181" i="84"/>
  <c r="CC181" i="84"/>
  <c r="FF205" i="84"/>
  <c r="DI181" i="84"/>
  <c r="FI193" i="84"/>
  <c r="DI205" i="84"/>
  <c r="FH169" i="84"/>
  <c r="FF36" i="84"/>
  <c r="M47" i="32" s="1"/>
  <c r="FI96" i="84"/>
  <c r="K107" i="31" s="1"/>
  <c r="FI267" i="84"/>
  <c r="CC279" i="84"/>
  <c r="DE255" i="84"/>
  <c r="FL243" i="84"/>
  <c r="FQ231" i="84"/>
  <c r="DE217" i="84"/>
  <c r="DA375" i="84"/>
  <c r="K375" i="84"/>
  <c r="DM375" i="84"/>
  <c r="FM375" i="84"/>
  <c r="AI375" i="84"/>
  <c r="CC435" i="84"/>
  <c r="BY435" i="84"/>
  <c r="EU351" i="84"/>
  <c r="FK363" i="84"/>
  <c r="DQ339" i="84"/>
  <c r="Q61" i="84"/>
  <c r="AI72" i="60" s="1"/>
  <c r="AU73" i="84"/>
  <c r="X84" i="29" s="1"/>
  <c r="BM61" i="84"/>
  <c r="Q72" i="31" s="1"/>
  <c r="DL73" i="84"/>
  <c r="Q84" i="32" s="1"/>
  <c r="EI61" i="84"/>
  <c r="BM72" i="44" s="1"/>
  <c r="AK61" i="84"/>
  <c r="T13" i="84"/>
  <c r="T24" i="32" s="1"/>
  <c r="BO49" i="84"/>
  <c r="BO37" i="84"/>
  <c r="R48" i="31" s="1"/>
  <c r="CW96" i="84"/>
  <c r="AR107" i="44" s="1"/>
  <c r="FQ108" i="84"/>
  <c r="O119" i="31" s="1"/>
  <c r="DQ108" i="84"/>
  <c r="H119" i="32" s="1"/>
  <c r="AI157" i="84"/>
  <c r="Z145" i="84"/>
  <c r="AF133" i="84"/>
  <c r="FP145" i="84"/>
  <c r="EX121" i="84"/>
  <c r="DQ121" i="84"/>
  <c r="DZ193" i="84"/>
  <c r="K193" i="84"/>
  <c r="FL193" i="84"/>
  <c r="FQ169" i="84"/>
  <c r="DM96" i="84"/>
  <c r="R107" i="32" s="1"/>
  <c r="FL279" i="84"/>
  <c r="DU279" i="84"/>
  <c r="DQ255" i="84"/>
  <c r="FP231" i="84"/>
  <c r="EU231" i="84"/>
  <c r="FM243" i="84"/>
  <c r="FK255" i="84"/>
  <c r="FH217" i="84"/>
  <c r="DQ375" i="84"/>
  <c r="FJ363" i="84"/>
  <c r="DM423" i="84"/>
  <c r="FN411" i="84"/>
  <c r="FO423" i="84"/>
  <c r="Z423" i="84"/>
  <c r="CC411" i="84"/>
  <c r="AR423" i="84"/>
  <c r="CB61" i="84"/>
  <c r="M72" i="44" s="1"/>
  <c r="DD73" i="84"/>
  <c r="BC84" i="44" s="1"/>
  <c r="CA73" i="84"/>
  <c r="K84" i="44" s="1"/>
  <c r="CZ61" i="84"/>
  <c r="AW72" i="44" s="1"/>
  <c r="BT37" i="84"/>
  <c r="Z48" i="31" s="1"/>
  <c r="I49" i="84"/>
  <c r="DS37" i="84"/>
  <c r="E48" i="43" s="1"/>
  <c r="DW37" i="84"/>
  <c r="G48" i="43" s="1"/>
  <c r="FI24" i="84"/>
  <c r="K35" i="31" s="1"/>
  <c r="K145" i="84"/>
  <c r="FN157" i="84"/>
  <c r="DU157" i="84"/>
  <c r="FH145" i="84"/>
  <c r="AI145" i="84"/>
  <c r="K205" i="84"/>
  <c r="AI205" i="84"/>
  <c r="DI169" i="84"/>
  <c r="Z205" i="84"/>
  <c r="FO279" i="84"/>
  <c r="BY411" i="84"/>
  <c r="AL157" i="84"/>
  <c r="FK145" i="84"/>
  <c r="BY169" i="84"/>
  <c r="FL121" i="84"/>
  <c r="FQ205" i="84"/>
  <c r="DA181" i="84"/>
  <c r="FM121" i="84"/>
  <c r="AC181" i="84"/>
  <c r="CO267" i="84"/>
  <c r="EX231" i="84"/>
  <c r="FN255" i="84"/>
  <c r="AF231" i="84"/>
  <c r="FF217" i="84"/>
  <c r="Z217" i="84"/>
  <c r="BY217" i="84"/>
  <c r="DA387" i="84"/>
  <c r="FL375" i="84"/>
  <c r="AC339" i="84"/>
  <c r="BF73" i="84"/>
  <c r="R84" i="58" s="1"/>
  <c r="CQ61" i="84"/>
  <c r="AI72" i="44" s="1"/>
  <c r="AK73" i="84"/>
  <c r="DP61" i="84"/>
  <c r="G72" i="32" s="1"/>
  <c r="BQ25" i="84"/>
  <c r="S36" i="31" s="1"/>
  <c r="CV37" i="84"/>
  <c r="AQ48" i="44" s="1"/>
  <c r="U25" i="84"/>
  <c r="K36" i="60" s="1"/>
  <c r="DO25" i="84"/>
  <c r="E36" i="32" s="1"/>
  <c r="DI108" i="84"/>
  <c r="BJ119" i="44" s="1"/>
  <c r="FP157" i="84"/>
  <c r="DM145" i="84"/>
  <c r="DM157" i="84"/>
  <c r="ER133" i="84"/>
  <c r="AR193" i="84"/>
  <c r="BY193" i="84"/>
  <c r="DI193" i="84"/>
  <c r="FH205" i="84"/>
  <c r="FL181" i="84"/>
  <c r="K96" i="84"/>
  <c r="DE267" i="84"/>
  <c r="FJ217" i="84"/>
  <c r="FQ375" i="84"/>
  <c r="FI375" i="84"/>
  <c r="DI435" i="84"/>
  <c r="AF435" i="84"/>
  <c r="CS423" i="84"/>
  <c r="AI399" i="84"/>
  <c r="FF399" i="84"/>
  <c r="DU423" i="84"/>
  <c r="FP411" i="84"/>
  <c r="FH423" i="84"/>
  <c r="DT73" i="84"/>
  <c r="J84" i="43" s="1"/>
  <c r="CF61" i="84"/>
  <c r="S72" i="44" s="1"/>
  <c r="DO61" i="84"/>
  <c r="E72" i="32" s="1"/>
  <c r="CR73" i="84"/>
  <c r="AK84" i="44" s="1"/>
  <c r="BN49" i="84"/>
  <c r="W60" i="31" s="1"/>
  <c r="AB49" i="84"/>
  <c r="M60" i="60" s="1"/>
  <c r="R13" i="84"/>
  <c r="AK24" i="60" s="1"/>
  <c r="CE49" i="84"/>
  <c r="Q60" i="44" s="1"/>
  <c r="DM72" i="84"/>
  <c r="R83" i="32" s="1"/>
  <c r="DA327" i="84"/>
  <c r="FO327" i="84"/>
  <c r="DU108" i="84"/>
  <c r="K119" i="43" s="1"/>
  <c r="AC157" i="84"/>
  <c r="K157" i="84"/>
  <c r="CK145" i="84"/>
  <c r="FQ181" i="84"/>
  <c r="FK121" i="84"/>
  <c r="DM193" i="84"/>
  <c r="AL121" i="84"/>
  <c r="FJ169" i="84"/>
  <c r="FL205" i="84"/>
  <c r="FP181" i="84"/>
  <c r="AC169" i="84"/>
  <c r="FD1575" i="84"/>
  <c r="FJ157" i="84"/>
  <c r="FH157" i="84"/>
  <c r="EU121" i="84"/>
  <c r="FJ205" i="84"/>
  <c r="CG193" i="84"/>
  <c r="A1586" i="84"/>
  <c r="FB1586" i="84"/>
  <c r="FC1586" i="84" s="1"/>
  <c r="B1597" i="84"/>
  <c r="ET122" i="84"/>
  <c r="AE122" i="84"/>
  <c r="AX122" i="84"/>
  <c r="U122" i="84"/>
  <c r="R122" i="84"/>
  <c r="T122" i="84"/>
  <c r="BM122" i="84"/>
  <c r="EQ122" i="84"/>
  <c r="BN122" i="84"/>
  <c r="H122" i="84"/>
  <c r="Q122" i="84"/>
  <c r="EL122" i="84"/>
  <c r="BJ122" i="84"/>
  <c r="BO122" i="84"/>
  <c r="BR122" i="84"/>
  <c r="AU122" i="84"/>
  <c r="DL122" i="84"/>
  <c r="EK122" i="84"/>
  <c r="V122" i="84"/>
  <c r="AT122" i="84"/>
  <c r="BT122" i="84"/>
  <c r="EJ122" i="84"/>
  <c r="AH122" i="84"/>
  <c r="BQ122" i="84"/>
  <c r="J122" i="84"/>
  <c r="EM122" i="84"/>
  <c r="DK122" i="84"/>
  <c r="DP122" i="84"/>
  <c r="W122" i="84"/>
  <c r="BI122" i="84"/>
  <c r="AK122" i="84"/>
  <c r="AW122" i="84"/>
  <c r="X122" i="84"/>
  <c r="EN122" i="84"/>
  <c r="EO122" i="84" s="1"/>
  <c r="Y122" i="84"/>
  <c r="AV122" i="84"/>
  <c r="AY122" i="84"/>
  <c r="BL122" i="84"/>
  <c r="P122" i="84"/>
  <c r="S122" i="84"/>
  <c r="BV122" i="84"/>
  <c r="AB122" i="84"/>
  <c r="DO122" i="84"/>
  <c r="EI122" i="84"/>
  <c r="BK122" i="84"/>
  <c r="BP122" i="84"/>
  <c r="EW122" i="84"/>
  <c r="BU122" i="84"/>
  <c r="I122" i="84"/>
  <c r="AZ122" i="84"/>
  <c r="BS122" i="84"/>
  <c r="AW134" i="84"/>
  <c r="EQ134" i="84"/>
  <c r="AE134" i="84"/>
  <c r="AU134" i="84"/>
  <c r="BM146" i="84"/>
  <c r="BS146" i="84"/>
  <c r="J146" i="84"/>
  <c r="BP146" i="84"/>
  <c r="DK146" i="84"/>
  <c r="AB146" i="84"/>
  <c r="AW158" i="84"/>
  <c r="DP158" i="84"/>
  <c r="J158" i="84"/>
  <c r="BS158" i="84"/>
  <c r="CY158" i="84"/>
  <c r="AZ134" i="84"/>
  <c r="Q134" i="84"/>
  <c r="Y134" i="84"/>
  <c r="P134" i="84"/>
  <c r="BQ146" i="84"/>
  <c r="DH146" i="84"/>
  <c r="S146" i="84"/>
  <c r="H146" i="84"/>
  <c r="BV146" i="84"/>
  <c r="CF146" i="84"/>
  <c r="I158" i="84"/>
  <c r="BV158" i="84"/>
  <c r="DC158" i="84"/>
  <c r="EI158" i="84"/>
  <c r="S158" i="84"/>
  <c r="DT158" i="84"/>
  <c r="R134" i="84"/>
  <c r="EL134" i="84"/>
  <c r="BS134" i="84"/>
  <c r="BI134" i="84"/>
  <c r="BK134" i="84"/>
  <c r="DL146" i="84"/>
  <c r="AK146" i="84"/>
  <c r="DD146" i="84"/>
  <c r="BU146" i="84"/>
  <c r="DC146" i="84"/>
  <c r="X146" i="84"/>
  <c r="BJ158" i="84"/>
  <c r="AY134" i="84"/>
  <c r="BO134" i="84"/>
  <c r="BU134" i="84"/>
  <c r="I134" i="84"/>
  <c r="DP134" i="84"/>
  <c r="Q146" i="84"/>
  <c r="W146" i="84"/>
  <c r="DS146" i="84"/>
  <c r="AV146" i="84"/>
  <c r="U146" i="84"/>
  <c r="BM134" i="84"/>
  <c r="AK134" i="84"/>
  <c r="DK134" i="84"/>
  <c r="S134" i="84"/>
  <c r="BV134" i="84"/>
  <c r="CE146" i="84"/>
  <c r="CQ146" i="84"/>
  <c r="CJ146" i="84"/>
  <c r="DO146" i="84"/>
  <c r="V146" i="84"/>
  <c r="BR134" i="84"/>
  <c r="V134" i="84"/>
  <c r="AV134" i="84"/>
  <c r="BL134" i="84"/>
  <c r="EK134" i="84"/>
  <c r="BT146" i="84"/>
  <c r="BN146" i="84"/>
  <c r="AH146" i="84"/>
  <c r="AW146" i="84"/>
  <c r="BW146" i="84"/>
  <c r="BT134" i="84"/>
  <c r="AX134" i="84"/>
  <c r="EI134" i="84"/>
  <c r="BP134" i="84"/>
  <c r="CY146" i="84"/>
  <c r="CM146" i="84"/>
  <c r="CU146" i="84"/>
  <c r="BI146" i="84"/>
  <c r="CV146" i="84"/>
  <c r="CF158" i="84"/>
  <c r="R158" i="84"/>
  <c r="CB158" i="84"/>
  <c r="EJ134" i="84"/>
  <c r="T134" i="84"/>
  <c r="BQ134" i="84"/>
  <c r="DL134" i="84"/>
  <c r="AZ146" i="84"/>
  <c r="BK146" i="84"/>
  <c r="CB146" i="84"/>
  <c r="AY146" i="84"/>
  <c r="CI146" i="84"/>
  <c r="EW134" i="84"/>
  <c r="X134" i="84"/>
  <c r="AH134" i="84"/>
  <c r="I146" i="84"/>
  <c r="R146" i="84"/>
  <c r="BJ146" i="84"/>
  <c r="CN146" i="84"/>
  <c r="CA146" i="84"/>
  <c r="BL146" i="84"/>
  <c r="AU158" i="84"/>
  <c r="AH158" i="84"/>
  <c r="DH158" i="84"/>
  <c r="CA158" i="84"/>
  <c r="U134" i="84"/>
  <c r="BN134" i="84"/>
  <c r="W134" i="84"/>
  <c r="AB134" i="84"/>
  <c r="DW146" i="84"/>
  <c r="AX146" i="84"/>
  <c r="AU146" i="84"/>
  <c r="P146" i="84"/>
  <c r="CR146" i="84"/>
  <c r="BR146" i="84"/>
  <c r="AV158" i="84"/>
  <c r="BO158" i="84"/>
  <c r="J134" i="84"/>
  <c r="EM134" i="84"/>
  <c r="ET134" i="84"/>
  <c r="DO134" i="84"/>
  <c r="AE146" i="84"/>
  <c r="T146" i="84"/>
  <c r="EI146" i="84"/>
  <c r="AT146" i="84"/>
  <c r="BO146" i="84"/>
  <c r="AB158" i="84"/>
  <c r="CR158" i="84"/>
  <c r="V158" i="84"/>
  <c r="CI158" i="84"/>
  <c r="EN134" i="84"/>
  <c r="AT134" i="84"/>
  <c r="H134" i="84"/>
  <c r="BJ134" i="84"/>
  <c r="BX146" i="84"/>
  <c r="DT146" i="84"/>
  <c r="CZ146" i="84"/>
  <c r="DP146" i="84"/>
  <c r="DG146" i="84"/>
  <c r="Y146" i="84"/>
  <c r="CZ158" i="84"/>
  <c r="BL158" i="84"/>
  <c r="DG158" i="84"/>
  <c r="AX158" i="84"/>
  <c r="CV158" i="84"/>
  <c r="CM158" i="84"/>
  <c r="CJ158" i="84"/>
  <c r="BT158" i="84"/>
  <c r="AT158" i="84"/>
  <c r="AK158" i="84"/>
  <c r="DO158" i="84"/>
  <c r="U158" i="84"/>
  <c r="BW158" i="84"/>
  <c r="CE158" i="84"/>
  <c r="BI158" i="84"/>
  <c r="CQ158" i="84"/>
  <c r="H158" i="84"/>
  <c r="DL158" i="84"/>
  <c r="BK158" i="84"/>
  <c r="BQ158" i="84"/>
  <c r="BP158" i="84"/>
  <c r="DD158" i="84"/>
  <c r="AE158" i="84"/>
  <c r="AZ158" i="84"/>
  <c r="BU158" i="84"/>
  <c r="DK158" i="84"/>
  <c r="CN158" i="84"/>
  <c r="BR158" i="84"/>
  <c r="DW158" i="84"/>
  <c r="CU158" i="84"/>
  <c r="BN158" i="84"/>
  <c r="BX158" i="84"/>
  <c r="W158" i="84"/>
  <c r="BM158" i="84"/>
  <c r="T158" i="84"/>
  <c r="Y158" i="84"/>
  <c r="X158" i="84"/>
  <c r="Q158" i="84"/>
  <c r="AY158" i="84"/>
  <c r="DS158" i="84"/>
  <c r="P158" i="84"/>
  <c r="U182" i="84"/>
  <c r="CU170" i="84"/>
  <c r="V194" i="84"/>
  <c r="BJ182" i="84"/>
  <c r="AH182" i="84"/>
  <c r="CN194" i="84"/>
  <c r="CV182" i="84"/>
  <c r="J194" i="84"/>
  <c r="CM194" i="84"/>
  <c r="DL182" i="84"/>
  <c r="BX194" i="84"/>
  <c r="AW194" i="84"/>
  <c r="BS170" i="84"/>
  <c r="DS194" i="84"/>
  <c r="BP170" i="84"/>
  <c r="CM170" i="84"/>
  <c r="CB194" i="84"/>
  <c r="R182" i="84"/>
  <c r="BI206" i="84"/>
  <c r="BO206" i="84"/>
  <c r="BP206" i="84"/>
  <c r="AP206" i="84"/>
  <c r="AT206" i="84"/>
  <c r="CE206" i="84"/>
  <c r="AO206" i="84"/>
  <c r="Y170" i="84"/>
  <c r="AU194" i="84"/>
  <c r="BS182" i="84"/>
  <c r="T194" i="84"/>
  <c r="AP182" i="84"/>
  <c r="BI182" i="84"/>
  <c r="DO194" i="84"/>
  <c r="DG170" i="84"/>
  <c r="DW194" i="84"/>
  <c r="BA194" i="84"/>
  <c r="DH170" i="84"/>
  <c r="BX170" i="84"/>
  <c r="EG194" i="84"/>
  <c r="Y182" i="84"/>
  <c r="CR182" i="84"/>
  <c r="BM182" i="84"/>
  <c r="CY182" i="84"/>
  <c r="DP194" i="84"/>
  <c r="CA170" i="84"/>
  <c r="BH206" i="84"/>
  <c r="Q206" i="84"/>
  <c r="AE206" i="84"/>
  <c r="DS206" i="84"/>
  <c r="AY206" i="84"/>
  <c r="V206" i="84"/>
  <c r="EH206" i="84"/>
  <c r="AY182" i="84"/>
  <c r="BR194" i="84"/>
  <c r="CZ170" i="84"/>
  <c r="CE194" i="84"/>
  <c r="DD170" i="84"/>
  <c r="DO182" i="84"/>
  <c r="AX194" i="84"/>
  <c r="BX182" i="84"/>
  <c r="I170" i="84"/>
  <c r="BP194" i="84"/>
  <c r="BQ170" i="84"/>
  <c r="P182" i="84"/>
  <c r="CU194" i="84"/>
  <c r="BN170" i="84"/>
  <c r="EH182" i="84"/>
  <c r="W194" i="84"/>
  <c r="CQ170" i="84"/>
  <c r="AN194" i="84"/>
  <c r="S182" i="84"/>
  <c r="AU206" i="84"/>
  <c r="AN206" i="84"/>
  <c r="ED206" i="84"/>
  <c r="EB206" i="84"/>
  <c r="AB206" i="84"/>
  <c r="DK206" i="84"/>
  <c r="CJ206" i="84"/>
  <c r="BI170" i="84"/>
  <c r="BW194" i="84"/>
  <c r="CI170" i="84"/>
  <c r="BU194" i="84"/>
  <c r="R194" i="84"/>
  <c r="Q182" i="84"/>
  <c r="EH194" i="84"/>
  <c r="AB170" i="84"/>
  <c r="CR170" i="84"/>
  <c r="DD194" i="84"/>
  <c r="Q170" i="84"/>
  <c r="CE182" i="84"/>
  <c r="DH194" i="84"/>
  <c r="CI182" i="84"/>
  <c r="AV170" i="84"/>
  <c r="Y194" i="84"/>
  <c r="H182" i="84"/>
  <c r="BN194" i="84"/>
  <c r="T182" i="84"/>
  <c r="CZ206" i="84"/>
  <c r="AK206" i="84"/>
  <c r="BM206" i="84"/>
  <c r="DO206" i="84"/>
  <c r="DD206" i="84"/>
  <c r="BV206" i="84"/>
  <c r="BU206" i="84"/>
  <c r="DK170" i="84"/>
  <c r="BM194" i="84"/>
  <c r="AZ182" i="84"/>
  <c r="CE170" i="84"/>
  <c r="AK194" i="84"/>
  <c r="J170" i="84"/>
  <c r="BG194" i="84"/>
  <c r="H170" i="84"/>
  <c r="BP182" i="84"/>
  <c r="AH194" i="84"/>
  <c r="BU170" i="84"/>
  <c r="AV182" i="84"/>
  <c r="U194" i="84"/>
  <c r="CF170" i="84"/>
  <c r="AK182" i="84"/>
  <c r="DY194" i="84"/>
  <c r="AZ170" i="84"/>
  <c r="CA182" i="84"/>
  <c r="DC170" i="84"/>
  <c r="CA206" i="84"/>
  <c r="X206" i="84"/>
  <c r="BE206" i="84"/>
  <c r="BF206" i="84"/>
  <c r="CQ206" i="84"/>
  <c r="DG206" i="84"/>
  <c r="BT206" i="84"/>
  <c r="CU182" i="84"/>
  <c r="BE194" i="84"/>
  <c r="CJ170" i="84"/>
  <c r="DP170" i="84"/>
  <c r="CI194" i="84"/>
  <c r="BL182" i="84"/>
  <c r="AH170" i="84"/>
  <c r="CB182" i="84"/>
  <c r="BO170" i="84"/>
  <c r="AP194" i="84"/>
  <c r="BR182" i="84"/>
  <c r="BR170" i="84"/>
  <c r="EC194" i="84"/>
  <c r="BK182" i="84"/>
  <c r="AW182" i="84"/>
  <c r="Q194" i="84"/>
  <c r="AX182" i="84"/>
  <c r="DP182" i="84"/>
  <c r="BH194" i="84"/>
  <c r="AX206" i="84"/>
  <c r="DY206" i="84"/>
  <c r="T206" i="84"/>
  <c r="I206" i="84"/>
  <c r="AH206" i="84"/>
  <c r="EC206" i="84"/>
  <c r="BG206" i="84"/>
  <c r="BM170" i="84"/>
  <c r="CR194" i="84"/>
  <c r="AX170" i="84"/>
  <c r="BH182" i="84"/>
  <c r="EB194" i="84"/>
  <c r="BV170" i="84"/>
  <c r="EI170" i="84"/>
  <c r="AO182" i="84"/>
  <c r="DD182" i="84"/>
  <c r="AQ182" i="84"/>
  <c r="AY194" i="84"/>
  <c r="AN182" i="84"/>
  <c r="EE194" i="84"/>
  <c r="AV194" i="84"/>
  <c r="BF182" i="84"/>
  <c r="P194" i="84"/>
  <c r="EG182" i="84"/>
  <c r="BV182" i="84"/>
  <c r="CY194" i="84"/>
  <c r="BN206" i="84"/>
  <c r="CB206" i="84"/>
  <c r="S206" i="84"/>
  <c r="EF206" i="84"/>
  <c r="DW206" i="84"/>
  <c r="CF206" i="84"/>
  <c r="CG206" i="84" s="1"/>
  <c r="DL206" i="84"/>
  <c r="BG182" i="84"/>
  <c r="AB194" i="84"/>
  <c r="CM182" i="84"/>
  <c r="AT182" i="84"/>
  <c r="S194" i="84"/>
  <c r="U170" i="84"/>
  <c r="T170" i="84"/>
  <c r="CV194" i="84"/>
  <c r="CQ182" i="84"/>
  <c r="R170" i="84"/>
  <c r="BB194" i="84"/>
  <c r="AE182" i="84"/>
  <c r="CF182" i="84"/>
  <c r="BF194" i="84"/>
  <c r="AU170" i="84"/>
  <c r="BS194" i="84"/>
  <c r="AE170" i="84"/>
  <c r="BA182" i="84"/>
  <c r="CA194" i="84"/>
  <c r="BA206" i="84"/>
  <c r="AQ206" i="84"/>
  <c r="AR206" i="84" s="1"/>
  <c r="BW206" i="84"/>
  <c r="P206" i="84"/>
  <c r="R206" i="84"/>
  <c r="BS206" i="84"/>
  <c r="CM206" i="84"/>
  <c r="P170" i="84"/>
  <c r="DW170" i="84"/>
  <c r="DL170" i="84"/>
  <c r="AK170" i="84"/>
  <c r="I194" i="84"/>
  <c r="AB182" i="84"/>
  <c r="AU182" i="84"/>
  <c r="DL194" i="84"/>
  <c r="BU182" i="84"/>
  <c r="V170" i="84"/>
  <c r="AO194" i="84"/>
  <c r="DS170" i="84"/>
  <c r="BB182" i="84"/>
  <c r="AZ194" i="84"/>
  <c r="BN182" i="84"/>
  <c r="BK194" i="84"/>
  <c r="AY170" i="84"/>
  <c r="AW170" i="84"/>
  <c r="AQ194" i="84"/>
  <c r="AW206" i="84"/>
  <c r="DT206" i="84"/>
  <c r="BB206" i="84"/>
  <c r="BL206" i="84"/>
  <c r="CV206" i="84"/>
  <c r="J206" i="84"/>
  <c r="BX206" i="84"/>
  <c r="DT182" i="84"/>
  <c r="W182" i="84"/>
  <c r="DK194" i="84"/>
  <c r="DK182" i="84"/>
  <c r="BT194" i="84"/>
  <c r="AT170" i="84"/>
  <c r="BE182" i="84"/>
  <c r="BO194" i="84"/>
  <c r="BO182" i="84"/>
  <c r="BT182" i="84"/>
  <c r="AE194" i="84"/>
  <c r="BJ170" i="84"/>
  <c r="BL170" i="84"/>
  <c r="EF194" i="84"/>
  <c r="S170" i="84"/>
  <c r="CN170" i="84"/>
  <c r="BI194" i="84"/>
  <c r="DO170" i="84"/>
  <c r="DC194" i="84"/>
  <c r="AV206" i="84"/>
  <c r="BJ206" i="84"/>
  <c r="BR206" i="84"/>
  <c r="AZ206" i="84"/>
  <c r="BK206" i="84"/>
  <c r="DX206" i="84"/>
  <c r="CU206" i="84"/>
  <c r="DC182" i="84"/>
  <c r="W170" i="84"/>
  <c r="CJ194" i="84"/>
  <c r="CJ182" i="84"/>
  <c r="DT170" i="84"/>
  <c r="AT194" i="84"/>
  <c r="X170" i="84"/>
  <c r="BQ194" i="84"/>
  <c r="FL194" i="84" s="1"/>
  <c r="DG182" i="84"/>
  <c r="DH182" i="84"/>
  <c r="CQ194" i="84"/>
  <c r="BQ182" i="84"/>
  <c r="BK170" i="84"/>
  <c r="H194" i="84"/>
  <c r="BW182" i="84"/>
  <c r="CZ182" i="84"/>
  <c r="DX194" i="84"/>
  <c r="DW182" i="84"/>
  <c r="BL194" i="84"/>
  <c r="W206" i="84"/>
  <c r="Y206" i="84"/>
  <c r="U206" i="84"/>
  <c r="DP206" i="84"/>
  <c r="EG206" i="84"/>
  <c r="CY206" i="84"/>
  <c r="DH206" i="84"/>
  <c r="DS182" i="84"/>
  <c r="I182" i="84"/>
  <c r="ED194" i="84"/>
  <c r="CY170" i="84"/>
  <c r="X182" i="84"/>
  <c r="X194" i="84"/>
  <c r="CV170" i="84"/>
  <c r="BV194" i="84"/>
  <c r="BJ194" i="84"/>
  <c r="BT170" i="84"/>
  <c r="DT194" i="84"/>
  <c r="J182" i="84"/>
  <c r="CN182" i="84"/>
  <c r="CF194" i="84"/>
  <c r="BW170" i="84"/>
  <c r="V182" i="84"/>
  <c r="CZ194" i="84"/>
  <c r="CB170" i="84"/>
  <c r="DG194" i="84"/>
  <c r="CN206" i="84"/>
  <c r="BQ206" i="84"/>
  <c r="H206" i="84"/>
  <c r="DC206" i="84"/>
  <c r="CR206" i="84"/>
  <c r="EE206" i="84"/>
  <c r="CI206" i="84"/>
  <c r="CG96" i="84"/>
  <c r="T107" i="44" s="1"/>
  <c r="FK267" i="84"/>
  <c r="DA279" i="84"/>
  <c r="FN279" i="84"/>
  <c r="FO231" i="84"/>
  <c r="EO231" i="84"/>
  <c r="CC375" i="84"/>
  <c r="Z339" i="84"/>
  <c r="FP339" i="84"/>
  <c r="CW423" i="84"/>
  <c r="R73" i="84"/>
  <c r="AK84" i="60" s="1"/>
  <c r="CM61" i="84"/>
  <c r="AC72" i="44" s="1"/>
  <c r="BJ73" i="84"/>
  <c r="BK73" i="84"/>
  <c r="BK49" i="84"/>
  <c r="BJ25" i="84"/>
  <c r="BR37" i="84"/>
  <c r="Y48" i="31" s="1"/>
  <c r="BO13" i="84"/>
  <c r="R24" i="31" s="1"/>
  <c r="AX37" i="84"/>
  <c r="S48" i="29" s="1"/>
  <c r="CO96" i="84"/>
  <c r="AF107" i="44" s="1"/>
  <c r="DU145" i="84"/>
  <c r="FJ133" i="84"/>
  <c r="FO181" i="84"/>
  <c r="CK193" i="84"/>
  <c r="AF193" i="84"/>
  <c r="Z169" i="84"/>
  <c r="FK96" i="84"/>
  <c r="L107" i="31" s="1"/>
  <c r="CG279" i="84"/>
  <c r="FJ279" i="84"/>
  <c r="FM231" i="84"/>
  <c r="FM217" i="84"/>
  <c r="DU217" i="84"/>
  <c r="FH351" i="84"/>
  <c r="FI339" i="84"/>
  <c r="BP61" i="84"/>
  <c r="DK73" i="84"/>
  <c r="O84" i="32" s="1"/>
  <c r="AQ73" i="84"/>
  <c r="G84" i="58" s="1"/>
  <c r="BQ73" i="84"/>
  <c r="S84" i="31" s="1"/>
  <c r="AV49" i="84"/>
  <c r="Y60" i="29" s="1"/>
  <c r="AY25" i="84"/>
  <c r="T36" i="29" s="1"/>
  <c r="BX49" i="84"/>
  <c r="BS37" i="84"/>
  <c r="T48" i="31" s="1"/>
  <c r="EQ25" i="84"/>
  <c r="M29" i="33" s="1"/>
  <c r="Z96" i="84"/>
  <c r="DE327" i="84"/>
  <c r="FH108" i="84"/>
  <c r="E119" i="31" s="1"/>
  <c r="FK157" i="84"/>
  <c r="AC133" i="84"/>
  <c r="FI145" i="84"/>
  <c r="FQ157" i="84"/>
  <c r="DM133" i="84"/>
  <c r="AF121" i="84"/>
  <c r="FI205" i="84"/>
  <c r="DA193" i="84"/>
  <c r="AI169" i="84"/>
  <c r="DM169" i="84"/>
  <c r="FK169" i="84"/>
  <c r="AL267" i="84"/>
  <c r="FH279" i="84"/>
  <c r="AC279" i="84"/>
  <c r="FP279" i="84"/>
  <c r="CW267" i="84"/>
  <c r="DQ267" i="84"/>
  <c r="CO255" i="84"/>
  <c r="FK217" i="84"/>
  <c r="FQ339" i="84"/>
  <c r="BO61" i="84"/>
  <c r="AX73" i="84"/>
  <c r="S84" i="29" s="1"/>
  <c r="H61" i="84"/>
  <c r="E72" i="30" s="1"/>
  <c r="CI61" i="84"/>
  <c r="W72" i="44" s="1"/>
  <c r="CU49" i="84"/>
  <c r="AO60" i="44" s="1"/>
  <c r="DW49" i="84"/>
  <c r="G60" i="43" s="1"/>
  <c r="BT49" i="84"/>
  <c r="Z60" i="31" s="1"/>
  <c r="AY37" i="84"/>
  <c r="T48" i="29" s="1"/>
  <c r="R25" i="84"/>
  <c r="AK36" i="60" s="1"/>
  <c r="EU133" i="84"/>
  <c r="FF157" i="84"/>
  <c r="FM133" i="84"/>
  <c r="FO133" i="84"/>
  <c r="K133" i="84"/>
  <c r="DQ145" i="84"/>
  <c r="DE169" i="84"/>
  <c r="DQ181" i="84"/>
  <c r="FN181" i="84"/>
  <c r="DQ205" i="84"/>
  <c r="FH193" i="84"/>
  <c r="DQ72" i="84"/>
  <c r="H83" i="32" s="1"/>
  <c r="FJ96" i="84"/>
  <c r="F107" i="31" s="1"/>
  <c r="DI96" i="84"/>
  <c r="BJ107" i="44" s="1"/>
  <c r="FP375" i="84"/>
  <c r="DU363" i="84"/>
  <c r="EU339" i="84"/>
  <c r="AR411" i="84"/>
  <c r="BT61" i="84"/>
  <c r="AZ61" i="84"/>
  <c r="U72" i="29" s="1"/>
  <c r="DS73" i="84"/>
  <c r="E84" i="43" s="1"/>
  <c r="I73" i="84"/>
  <c r="EN25" i="84"/>
  <c r="G29" i="33" s="1"/>
  <c r="DK37" i="84"/>
  <c r="O48" i="32" s="1"/>
  <c r="P37" i="84"/>
  <c r="K48" i="32" s="1"/>
  <c r="AW37" i="84"/>
  <c r="Z48" i="29" s="1"/>
  <c r="CK36" i="84"/>
  <c r="Z47" i="44" s="1"/>
  <c r="K24" i="84"/>
  <c r="FN108" i="84"/>
  <c r="H119" i="31" s="1"/>
  <c r="FI157" i="84"/>
  <c r="AC145" i="84"/>
  <c r="DI145" i="84"/>
  <c r="FF145" i="84"/>
  <c r="FI169" i="84"/>
  <c r="FF169" i="84"/>
  <c r="FK205" i="84"/>
  <c r="BC193" i="84"/>
  <c r="AR181" i="84"/>
  <c r="FJ121" i="84"/>
  <c r="BY181" i="84"/>
  <c r="FD1581" i="84"/>
  <c r="CO279" i="84"/>
  <c r="FI279" i="84"/>
  <c r="K267" i="84"/>
  <c r="CK255" i="84"/>
  <c r="AL255" i="84"/>
  <c r="DI255" i="84"/>
  <c r="ER231" i="84"/>
  <c r="FN243" i="84"/>
  <c r="DM255" i="84"/>
  <c r="FJ243" i="84"/>
  <c r="ER243" i="84"/>
  <c r="DU387" i="84"/>
  <c r="AI339" i="84"/>
  <c r="CS375" i="84"/>
  <c r="AF363" i="84"/>
  <c r="DA363" i="84"/>
  <c r="CC363" i="84"/>
  <c r="FO363" i="84"/>
  <c r="FM339" i="84"/>
  <c r="FP363" i="84"/>
  <c r="BY399" i="84"/>
  <c r="CG411" i="84"/>
  <c r="DQ399" i="84"/>
  <c r="CK411" i="84"/>
  <c r="FO411" i="84"/>
  <c r="B1589" i="84"/>
  <c r="FB1578" i="84"/>
  <c r="FC1578" i="84" s="1"/>
  <c r="A1578" i="84"/>
  <c r="BG400" i="84"/>
  <c r="CB412" i="84"/>
  <c r="AT400" i="84"/>
  <c r="BR412" i="84"/>
  <c r="AE400" i="84"/>
  <c r="Y412" i="84"/>
  <c r="BL400" i="84"/>
  <c r="EE412" i="84"/>
  <c r="BV400" i="84"/>
  <c r="BJ412" i="84"/>
  <c r="AX400" i="84"/>
  <c r="T412" i="84"/>
  <c r="CM400" i="84"/>
  <c r="AB412" i="84"/>
  <c r="CE400" i="84"/>
  <c r="CY424" i="84"/>
  <c r="BO424" i="84"/>
  <c r="AN424" i="84"/>
  <c r="AX424" i="84"/>
  <c r="AQ424" i="84"/>
  <c r="DH424" i="84"/>
  <c r="AV412" i="84"/>
  <c r="AH412" i="84"/>
  <c r="H400" i="84"/>
  <c r="DD412" i="84"/>
  <c r="Y400" i="84"/>
  <c r="CY400" i="84"/>
  <c r="BL412" i="84"/>
  <c r="CU400" i="84"/>
  <c r="W412" i="84"/>
  <c r="Q400" i="84"/>
  <c r="CZ412" i="84"/>
  <c r="AH400" i="84"/>
  <c r="AO412" i="84"/>
  <c r="AO424" i="84"/>
  <c r="BF424" i="84"/>
  <c r="BN424" i="84"/>
  <c r="EF424" i="84"/>
  <c r="DP424" i="84"/>
  <c r="CN424" i="84"/>
  <c r="AK424" i="84"/>
  <c r="S424" i="84"/>
  <c r="EE424" i="84"/>
  <c r="BA400" i="84"/>
  <c r="BG412" i="84"/>
  <c r="T400" i="84"/>
  <c r="CU412" i="84"/>
  <c r="BU412" i="84"/>
  <c r="I412" i="84"/>
  <c r="P400" i="84"/>
  <c r="AZ412" i="84"/>
  <c r="BR400" i="84"/>
  <c r="CE412" i="84"/>
  <c r="DH412" i="84"/>
  <c r="CF412" i="84"/>
  <c r="CQ400" i="84"/>
  <c r="DO412" i="84"/>
  <c r="DC400" i="84"/>
  <c r="DC424" i="84"/>
  <c r="AE424" i="84"/>
  <c r="CU424" i="84"/>
  <c r="BK424" i="84"/>
  <c r="ED424" i="84"/>
  <c r="P424" i="84"/>
  <c r="BS412" i="84"/>
  <c r="BJ400" i="84"/>
  <c r="BH412" i="84"/>
  <c r="BF400" i="84"/>
  <c r="BH400" i="84"/>
  <c r="DK412" i="84"/>
  <c r="DD400" i="84"/>
  <c r="EC412" i="84"/>
  <c r="V400" i="84"/>
  <c r="H412" i="84"/>
  <c r="W400" i="84"/>
  <c r="CY412" i="84"/>
  <c r="S412" i="84"/>
  <c r="ED412" i="84"/>
  <c r="U412" i="84"/>
  <c r="DS424" i="84"/>
  <c r="EB424" i="84"/>
  <c r="X424" i="84"/>
  <c r="AW424" i="84"/>
  <c r="BH424" i="84"/>
  <c r="AU424" i="84"/>
  <c r="U424" i="84"/>
  <c r="R400" i="84"/>
  <c r="EB412" i="84"/>
  <c r="DX412" i="84"/>
  <c r="EG400" i="84"/>
  <c r="AT412" i="84"/>
  <c r="BQ400" i="84"/>
  <c r="DW412" i="84"/>
  <c r="BP412" i="84"/>
  <c r="BN400" i="84"/>
  <c r="AE412" i="84"/>
  <c r="X400" i="84"/>
  <c r="BF412" i="84"/>
  <c r="BK412" i="84"/>
  <c r="BX424" i="84"/>
  <c r="BV424" i="84"/>
  <c r="BJ424" i="84"/>
  <c r="AB424" i="84"/>
  <c r="CZ424" i="84"/>
  <c r="CF424" i="84"/>
  <c r="BR424" i="84"/>
  <c r="H424" i="84"/>
  <c r="CR412" i="84"/>
  <c r="CF400" i="84"/>
  <c r="DC412" i="84"/>
  <c r="I400" i="84"/>
  <c r="DS412" i="84"/>
  <c r="AP400" i="84"/>
  <c r="DK400" i="84"/>
  <c r="Q412" i="84"/>
  <c r="BS400" i="84"/>
  <c r="J400" i="84"/>
  <c r="BX400" i="84"/>
  <c r="BU400" i="84"/>
  <c r="R412" i="84"/>
  <c r="DW400" i="84"/>
  <c r="AN412" i="84"/>
  <c r="AY424" i="84"/>
  <c r="R424" i="84"/>
  <c r="CV424" i="84"/>
  <c r="CM424" i="84"/>
  <c r="BA424" i="84"/>
  <c r="CI412" i="84"/>
  <c r="BI412" i="84"/>
  <c r="CZ400" i="84"/>
  <c r="AX412" i="84"/>
  <c r="U400" i="84"/>
  <c r="AN400" i="84"/>
  <c r="BI400" i="84"/>
  <c r="BO400" i="84"/>
  <c r="BA412" i="84"/>
  <c r="CB400" i="84"/>
  <c r="X412" i="84"/>
  <c r="EH424" i="84"/>
  <c r="AZ424" i="84"/>
  <c r="DL424" i="84"/>
  <c r="BI424" i="84"/>
  <c r="DK424" i="84"/>
  <c r="BE424" i="84"/>
  <c r="DW424" i="84"/>
  <c r="BP400" i="84"/>
  <c r="BB412" i="84"/>
  <c r="DL400" i="84"/>
  <c r="EF412" i="84"/>
  <c r="CN400" i="84"/>
  <c r="AV400" i="84"/>
  <c r="BT400" i="84"/>
  <c r="BN412" i="84"/>
  <c r="CM412" i="84"/>
  <c r="AK400" i="84"/>
  <c r="DP412" i="84"/>
  <c r="CI400" i="84"/>
  <c r="BV412" i="84"/>
  <c r="CA424" i="84"/>
  <c r="AH424" i="84"/>
  <c r="AP424" i="84"/>
  <c r="DT424" i="84"/>
  <c r="AV424" i="84"/>
  <c r="J424" i="84"/>
  <c r="T424" i="84"/>
  <c r="AY400" i="84"/>
  <c r="CQ412" i="84"/>
  <c r="CA400" i="84"/>
  <c r="DY412" i="84"/>
  <c r="AW400" i="84"/>
  <c r="BO412" i="84"/>
  <c r="BW400" i="84"/>
  <c r="AW412" i="84"/>
  <c r="BB400" i="84"/>
  <c r="BX412" i="84"/>
  <c r="DL412" i="84"/>
  <c r="DT412" i="84"/>
  <c r="AT424" i="84"/>
  <c r="BU424" i="84"/>
  <c r="BQ424" i="84"/>
  <c r="BM424" i="84"/>
  <c r="DO424" i="84"/>
  <c r="AO400" i="84"/>
  <c r="DP400" i="84"/>
  <c r="CN412" i="84"/>
  <c r="CJ400" i="84"/>
  <c r="CV412" i="84"/>
  <c r="EH400" i="84"/>
  <c r="CA412" i="84"/>
  <c r="DS400" i="84"/>
  <c r="DT400" i="84"/>
  <c r="BM400" i="84"/>
  <c r="J412" i="84"/>
  <c r="K412" i="84" s="1"/>
  <c r="DH400" i="84"/>
  <c r="V412" i="84"/>
  <c r="BK400" i="84"/>
  <c r="DG412" i="84"/>
  <c r="CE424" i="84"/>
  <c r="DX424" i="84"/>
  <c r="BW424" i="84"/>
  <c r="BG424" i="84"/>
  <c r="BP424" i="84"/>
  <c r="BT424" i="84"/>
  <c r="BE400" i="84"/>
  <c r="EG412" i="84"/>
  <c r="BE412" i="84"/>
  <c r="DO400" i="84"/>
  <c r="S400" i="84"/>
  <c r="CR400" i="84"/>
  <c r="BM412" i="84"/>
  <c r="AU400" i="84"/>
  <c r="EH412" i="84"/>
  <c r="AB400" i="84"/>
  <c r="AY412" i="84"/>
  <c r="BQ412" i="84"/>
  <c r="CJ412" i="84"/>
  <c r="Q424" i="84"/>
  <c r="DD424" i="84"/>
  <c r="BB424" i="84"/>
  <c r="V424" i="84"/>
  <c r="CQ424" i="84"/>
  <c r="DY424" i="84"/>
  <c r="EG424" i="84"/>
  <c r="W424" i="84"/>
  <c r="CJ424" i="84"/>
  <c r="AK412" i="84"/>
  <c r="AQ400" i="84"/>
  <c r="AU412" i="84"/>
  <c r="AQ412" i="84"/>
  <c r="BW412" i="84"/>
  <c r="BT412" i="84"/>
  <c r="P412" i="84"/>
  <c r="CV400" i="84"/>
  <c r="CW400" i="84" s="1"/>
  <c r="AZ400" i="84"/>
  <c r="AP412" i="84"/>
  <c r="DG400" i="84"/>
  <c r="I424" i="84"/>
  <c r="BL424" i="84"/>
  <c r="CI424" i="84"/>
  <c r="EC424" i="84"/>
  <c r="CR424" i="84"/>
  <c r="BS424" i="84"/>
  <c r="CB424" i="84"/>
  <c r="CC424" i="84" s="1"/>
  <c r="Y424" i="84"/>
  <c r="DG424" i="84"/>
  <c r="EN340" i="84"/>
  <c r="V340" i="84"/>
  <c r="BS340" i="84"/>
  <c r="H340" i="84"/>
  <c r="U340" i="84"/>
  <c r="AK352" i="84"/>
  <c r="BO352" i="84"/>
  <c r="BL352" i="84"/>
  <c r="U352" i="84"/>
  <c r="CR364" i="84"/>
  <c r="BP364" i="84"/>
  <c r="H364" i="84"/>
  <c r="CJ364" i="84"/>
  <c r="DP364" i="84"/>
  <c r="J364" i="84"/>
  <c r="BN340" i="84"/>
  <c r="BK340" i="84"/>
  <c r="AV340" i="84"/>
  <c r="BU340" i="84"/>
  <c r="R352" i="84"/>
  <c r="AH352" i="84"/>
  <c r="EL352" i="84"/>
  <c r="BS352" i="84"/>
  <c r="BW364" i="84"/>
  <c r="BS364" i="84"/>
  <c r="AW364" i="84"/>
  <c r="BI364" i="84"/>
  <c r="BJ364" i="84"/>
  <c r="BO364" i="84"/>
  <c r="AE364" i="84"/>
  <c r="J340" i="84"/>
  <c r="S340" i="84"/>
  <c r="T352" i="84"/>
  <c r="EW352" i="84"/>
  <c r="BM352" i="84"/>
  <c r="AK364" i="84"/>
  <c r="DL364" i="84"/>
  <c r="CN364" i="84"/>
  <c r="CM364" i="84"/>
  <c r="AB364" i="84"/>
  <c r="AT364" i="84"/>
  <c r="DC364" i="84"/>
  <c r="X340" i="84"/>
  <c r="AB352" i="84"/>
  <c r="EM352" i="84"/>
  <c r="AT352" i="84"/>
  <c r="CE364" i="84"/>
  <c r="AH364" i="84"/>
  <c r="I364" i="84"/>
  <c r="X364" i="84"/>
  <c r="DO364" i="84"/>
  <c r="BK364" i="84"/>
  <c r="T364" i="84"/>
  <c r="BI352" i="84"/>
  <c r="ET352" i="84"/>
  <c r="AV364" i="84"/>
  <c r="CI364" i="84"/>
  <c r="DG364" i="84"/>
  <c r="EI364" i="84"/>
  <c r="DW364" i="84"/>
  <c r="BX364" i="84"/>
  <c r="AY340" i="84"/>
  <c r="AW340" i="84"/>
  <c r="AK340" i="84"/>
  <c r="AT340" i="84"/>
  <c r="S352" i="84"/>
  <c r="BQ364" i="84"/>
  <c r="CU364" i="84"/>
  <c r="DH364" i="84"/>
  <c r="DT364" i="84"/>
  <c r="CQ364" i="84"/>
  <c r="EW340" i="84"/>
  <c r="EM340" i="84"/>
  <c r="EJ340" i="84"/>
  <c r="BP340" i="84"/>
  <c r="AU340" i="84"/>
  <c r="EQ352" i="84"/>
  <c r="W352" i="84"/>
  <c r="AU352" i="84"/>
  <c r="BV364" i="84"/>
  <c r="BR364" i="84"/>
  <c r="BU364" i="84"/>
  <c r="DL340" i="84"/>
  <c r="BJ340" i="84"/>
  <c r="AH340" i="84"/>
  <c r="DK340" i="84"/>
  <c r="BQ340" i="84"/>
  <c r="I340" i="84"/>
  <c r="EL340" i="84"/>
  <c r="AV352" i="84"/>
  <c r="DO352" i="84"/>
  <c r="BT352" i="84"/>
  <c r="EK352" i="84"/>
  <c r="CY364" i="84"/>
  <c r="CV364" i="84"/>
  <c r="AZ364" i="84"/>
  <c r="Y340" i="84"/>
  <c r="DO340" i="84"/>
  <c r="ET340" i="84"/>
  <c r="BM340" i="84"/>
  <c r="EI340" i="84"/>
  <c r="BT340" i="84"/>
  <c r="DK352" i="84"/>
  <c r="Q352" i="84"/>
  <c r="DP352" i="84"/>
  <c r="V352" i="84"/>
  <c r="H352" i="84"/>
  <c r="BU352" i="84"/>
  <c r="EJ352" i="84"/>
  <c r="AX364" i="84"/>
  <c r="U364" i="84"/>
  <c r="DK364" i="84"/>
  <c r="Y364" i="84"/>
  <c r="Z364" i="84" s="1"/>
  <c r="V364" i="84"/>
  <c r="AX340" i="84"/>
  <c r="AZ340" i="84"/>
  <c r="EQ340" i="84"/>
  <c r="BL340" i="84"/>
  <c r="Q340" i="84"/>
  <c r="AE352" i="84"/>
  <c r="BV352" i="84"/>
  <c r="BN352" i="84"/>
  <c r="P352" i="84"/>
  <c r="J352" i="84"/>
  <c r="BK352" i="84"/>
  <c r="BR352" i="84"/>
  <c r="P364" i="84"/>
  <c r="S364" i="84"/>
  <c r="CF364" i="84"/>
  <c r="BN364" i="84"/>
  <c r="Q364" i="84"/>
  <c r="BM364" i="84"/>
  <c r="AB340" i="84"/>
  <c r="DP340" i="84"/>
  <c r="DQ340" i="84" s="1"/>
  <c r="EK340" i="84"/>
  <c r="BV340" i="84"/>
  <c r="W340" i="84"/>
  <c r="AW352" i="84"/>
  <c r="AX352" i="84"/>
  <c r="EI352" i="84"/>
  <c r="Y352" i="84"/>
  <c r="Z352" i="84" s="1"/>
  <c r="BQ352" i="84"/>
  <c r="FL352" i="84" s="1"/>
  <c r="BJ352" i="84"/>
  <c r="X352" i="84"/>
  <c r="CA364" i="84"/>
  <c r="CB364" i="84"/>
  <c r="AY364" i="84"/>
  <c r="AU364" i="84"/>
  <c r="DS364" i="84"/>
  <c r="DD364" i="84"/>
  <c r="DE364" i="84" s="1"/>
  <c r="BO340" i="84"/>
  <c r="T340" i="84"/>
  <c r="P340" i="84"/>
  <c r="BI340" i="84"/>
  <c r="R340" i="84"/>
  <c r="AE340" i="84"/>
  <c r="BR340" i="84"/>
  <c r="AZ352" i="84"/>
  <c r="EN352" i="84"/>
  <c r="DL352" i="84"/>
  <c r="I352" i="84"/>
  <c r="BP352" i="84"/>
  <c r="AY352" i="84"/>
  <c r="R364" i="84"/>
  <c r="BL364" i="84"/>
  <c r="W364" i="84"/>
  <c r="BT364" i="84"/>
  <c r="CZ364" i="84"/>
  <c r="BL376" i="84"/>
  <c r="CE376" i="84"/>
  <c r="I376" i="84"/>
  <c r="T376" i="84"/>
  <c r="DH376" i="84"/>
  <c r="BN376" i="84"/>
  <c r="X376" i="84"/>
  <c r="DK376" i="84"/>
  <c r="DT388" i="84"/>
  <c r="CM388" i="84"/>
  <c r="BS388" i="84"/>
  <c r="AE388" i="84"/>
  <c r="BQ388" i="84"/>
  <c r="AY388" i="84"/>
  <c r="J388" i="84"/>
  <c r="BP376" i="84"/>
  <c r="BR376" i="84"/>
  <c r="BT376" i="84"/>
  <c r="CN376" i="84"/>
  <c r="CZ376" i="84"/>
  <c r="DT376" i="84"/>
  <c r="H376" i="84"/>
  <c r="DL388" i="84"/>
  <c r="CU388" i="84"/>
  <c r="DW388" i="84"/>
  <c r="CN388" i="84"/>
  <c r="CJ388" i="84"/>
  <c r="AV388" i="84"/>
  <c r="AT388" i="84"/>
  <c r="BM376" i="84"/>
  <c r="J376" i="84"/>
  <c r="BQ376" i="84"/>
  <c r="DW376" i="84"/>
  <c r="AX376" i="84"/>
  <c r="BS376" i="84"/>
  <c r="CJ376" i="84"/>
  <c r="Y388" i="84"/>
  <c r="DC388" i="84"/>
  <c r="CQ388" i="84"/>
  <c r="DH388" i="84"/>
  <c r="AU388" i="84"/>
  <c r="AB388" i="84"/>
  <c r="DD388" i="84"/>
  <c r="Y376" i="84"/>
  <c r="AH376" i="84"/>
  <c r="S376" i="84"/>
  <c r="CQ376" i="84"/>
  <c r="W376" i="84"/>
  <c r="CI376" i="84"/>
  <c r="P388" i="84"/>
  <c r="R388" i="84"/>
  <c r="BJ388" i="84"/>
  <c r="BX388" i="84"/>
  <c r="BP388" i="84"/>
  <c r="BL388" i="84"/>
  <c r="AW388" i="84"/>
  <c r="BJ376" i="84"/>
  <c r="BW376" i="84"/>
  <c r="P376" i="84"/>
  <c r="AT376" i="84"/>
  <c r="BO376" i="84"/>
  <c r="BT388" i="84"/>
  <c r="I388" i="84"/>
  <c r="S388" i="84"/>
  <c r="BM388" i="84"/>
  <c r="X388" i="84"/>
  <c r="CF388" i="84"/>
  <c r="CI388" i="84"/>
  <c r="CB388" i="84"/>
  <c r="DL376" i="84"/>
  <c r="CB376" i="84"/>
  <c r="BV376" i="84"/>
  <c r="DO376" i="84"/>
  <c r="AE376" i="84"/>
  <c r="BK388" i="84"/>
  <c r="DP388" i="84"/>
  <c r="T388" i="84"/>
  <c r="BW388" i="84"/>
  <c r="DG388" i="84"/>
  <c r="AH388" i="84"/>
  <c r="Q388" i="84"/>
  <c r="R376" i="84"/>
  <c r="V376" i="84"/>
  <c r="CR376" i="84"/>
  <c r="AU376" i="84"/>
  <c r="AB376" i="84"/>
  <c r="DO388" i="84"/>
  <c r="H388" i="84"/>
  <c r="EI388" i="84"/>
  <c r="BI376" i="84"/>
  <c r="U376" i="84"/>
  <c r="AK376" i="84"/>
  <c r="CY376" i="84"/>
  <c r="DD376" i="84"/>
  <c r="DP376" i="84"/>
  <c r="CV388" i="84"/>
  <c r="CW388" i="84" s="1"/>
  <c r="BN388" i="84"/>
  <c r="CZ388" i="84"/>
  <c r="AK388" i="84"/>
  <c r="BU388" i="84"/>
  <c r="Q376" i="84"/>
  <c r="CU376" i="84"/>
  <c r="BU376" i="84"/>
  <c r="FP376" i="84" s="1"/>
  <c r="AW376" i="84"/>
  <c r="CE388" i="84"/>
  <c r="AZ388" i="84"/>
  <c r="V388" i="84"/>
  <c r="BI388" i="84"/>
  <c r="AY376" i="84"/>
  <c r="CM376" i="84"/>
  <c r="AZ376" i="84"/>
  <c r="CV376" i="84"/>
  <c r="CR388" i="84"/>
  <c r="DK388" i="84"/>
  <c r="U388" i="84"/>
  <c r="CA376" i="84"/>
  <c r="BX376" i="84"/>
  <c r="DS376" i="84"/>
  <c r="EI376" i="84"/>
  <c r="CF376" i="84"/>
  <c r="AX388" i="84"/>
  <c r="BR388" i="84"/>
  <c r="BO388" i="84"/>
  <c r="CA388" i="84"/>
  <c r="DG376" i="84"/>
  <c r="BK376" i="84"/>
  <c r="AV376" i="84"/>
  <c r="DC376" i="84"/>
  <c r="W388" i="84"/>
  <c r="CY388" i="84"/>
  <c r="DS388" i="84"/>
  <c r="BV388" i="84"/>
  <c r="BI85" i="84"/>
  <c r="EG85" i="84"/>
  <c r="P96" i="30" s="1"/>
  <c r="CY85" i="84"/>
  <c r="AU96" i="44" s="1"/>
  <c r="AU85" i="84"/>
  <c r="X96" i="29" s="1"/>
  <c r="X97" i="84"/>
  <c r="ED97" i="84"/>
  <c r="H108" i="76" s="1"/>
  <c r="DS97" i="84"/>
  <c r="E108" i="43" s="1"/>
  <c r="DO97" i="84"/>
  <c r="E108" i="32" s="1"/>
  <c r="CZ97" i="84"/>
  <c r="AW108" i="44" s="1"/>
  <c r="V97" i="84"/>
  <c r="BP97" i="84"/>
  <c r="X108" i="31" s="1"/>
  <c r="AW97" i="84"/>
  <c r="Z108" i="29" s="1"/>
  <c r="BA436" i="84"/>
  <c r="Y436" i="84"/>
  <c r="BF436" i="84"/>
  <c r="CE436" i="84"/>
  <c r="BU436" i="84"/>
  <c r="AQ436" i="84"/>
  <c r="BI436" i="84"/>
  <c r="X13" i="84"/>
  <c r="EK13" i="84"/>
  <c r="K17" i="33" s="1"/>
  <c r="AX85" i="84"/>
  <c r="S96" i="29" s="1"/>
  <c r="AN85" i="84"/>
  <c r="AB96" i="29" s="1"/>
  <c r="U85" i="84"/>
  <c r="K96" i="60" s="1"/>
  <c r="W97" i="84"/>
  <c r="DY97" i="84"/>
  <c r="L108" i="76" s="1"/>
  <c r="BJ97" i="84"/>
  <c r="BF97" i="84"/>
  <c r="R108" i="58" s="1"/>
  <c r="CN97" i="84"/>
  <c r="AE108" i="44" s="1"/>
  <c r="H97" i="84"/>
  <c r="E108" i="30" s="1"/>
  <c r="AV97" i="84"/>
  <c r="Y108" i="29" s="1"/>
  <c r="T436" i="84"/>
  <c r="BG436" i="84"/>
  <c r="AU436" i="84"/>
  <c r="S436" i="84"/>
  <c r="DT436" i="84"/>
  <c r="R436" i="84"/>
  <c r="AE13" i="84"/>
  <c r="BO85" i="84"/>
  <c r="R96" i="31" s="1"/>
  <c r="BH85" i="84"/>
  <c r="T96" i="58" s="1"/>
  <c r="AW85" i="84"/>
  <c r="Z96" i="29" s="1"/>
  <c r="CM97" i="84"/>
  <c r="AC108" i="44" s="1"/>
  <c r="BO97" i="84"/>
  <c r="R108" i="31" s="1"/>
  <c r="EB97" i="84"/>
  <c r="F108" i="76" s="1"/>
  <c r="U97" i="84"/>
  <c r="K108" i="60" s="1"/>
  <c r="CI97" i="84"/>
  <c r="W108" i="44" s="1"/>
  <c r="DL97" i="84"/>
  <c r="Q108" i="32" s="1"/>
  <c r="AU97" i="84"/>
  <c r="X108" i="29" s="1"/>
  <c r="EH436" i="84"/>
  <c r="H436" i="84"/>
  <c r="W436" i="84"/>
  <c r="BP436" i="84"/>
  <c r="BV13" i="84"/>
  <c r="AY85" i="84"/>
  <c r="T96" i="29" s="1"/>
  <c r="AZ85" i="84"/>
  <c r="U96" i="29" s="1"/>
  <c r="CV97" i="84"/>
  <c r="AQ108" i="44" s="1"/>
  <c r="BX97" i="84"/>
  <c r="G108" i="44" s="1"/>
  <c r="BR97" i="84"/>
  <c r="Y108" i="31" s="1"/>
  <c r="S97" i="84"/>
  <c r="CR97" i="84"/>
  <c r="AK108" i="44" s="1"/>
  <c r="Q97" i="84"/>
  <c r="AI108" i="60" s="1"/>
  <c r="AY97" i="84"/>
  <c r="T108" i="29" s="1"/>
  <c r="CY97" i="84"/>
  <c r="AU108" i="44" s="1"/>
  <c r="BN436" i="84"/>
  <c r="EE436" i="84"/>
  <c r="ED436" i="84"/>
  <c r="J436" i="84"/>
  <c r="BS436" i="84"/>
  <c r="BP85" i="84"/>
  <c r="X96" i="31" s="1"/>
  <c r="DW85" i="84"/>
  <c r="G96" i="43" s="1"/>
  <c r="EG97" i="84"/>
  <c r="P108" i="30" s="1"/>
  <c r="BB97" i="84"/>
  <c r="M108" i="58" s="1"/>
  <c r="BE97" i="84"/>
  <c r="Q108" i="58" s="1"/>
  <c r="AN97" i="84"/>
  <c r="AB108" i="29" s="1"/>
  <c r="CQ97" i="84"/>
  <c r="AI108" i="44" s="1"/>
  <c r="BK97" i="84"/>
  <c r="BI97" i="84"/>
  <c r="DH97" i="84"/>
  <c r="BI108" i="44" s="1"/>
  <c r="DW436" i="84"/>
  <c r="BB436" i="84"/>
  <c r="DS436" i="84"/>
  <c r="BV436" i="84"/>
  <c r="EB436" i="84"/>
  <c r="DY436" i="84"/>
  <c r="DP436" i="84"/>
  <c r="CV436" i="84"/>
  <c r="DO436" i="84"/>
  <c r="AY436" i="84"/>
  <c r="BS85" i="84"/>
  <c r="T96" i="31" s="1"/>
  <c r="Y85" i="84"/>
  <c r="I85" i="84"/>
  <c r="V85" i="84"/>
  <c r="DX85" i="84"/>
  <c r="E96" i="76" s="1"/>
  <c r="AV85" i="84"/>
  <c r="Y96" i="29" s="1"/>
  <c r="ED85" i="84"/>
  <c r="H96" i="76" s="1"/>
  <c r="BX85" i="84"/>
  <c r="G96" i="44" s="1"/>
  <c r="BN97" i="84"/>
  <c r="W108" i="31" s="1"/>
  <c r="EE97" i="84"/>
  <c r="O108" i="76" s="1"/>
  <c r="AE97" i="84"/>
  <c r="AH97" i="84"/>
  <c r="BU97" i="84"/>
  <c r="U108" i="31" s="1"/>
  <c r="BH97" i="84"/>
  <c r="T108" i="58" s="1"/>
  <c r="BT13" i="84"/>
  <c r="Z24" i="31" s="1"/>
  <c r="DK436" i="84"/>
  <c r="AN436" i="84"/>
  <c r="DG436" i="84"/>
  <c r="BJ436" i="84"/>
  <c r="DD436" i="84"/>
  <c r="BE436" i="84"/>
  <c r="CR436" i="84"/>
  <c r="AP436" i="84"/>
  <c r="BL436" i="84"/>
  <c r="DK85" i="84"/>
  <c r="O96" i="32" s="1"/>
  <c r="CM85" i="84"/>
  <c r="AC96" i="44" s="1"/>
  <c r="EH85" i="84"/>
  <c r="Q96" i="30" s="1"/>
  <c r="BL85" i="84"/>
  <c r="P85" i="84"/>
  <c r="K96" i="32" s="1"/>
  <c r="AO85" i="84"/>
  <c r="AC96" i="29" s="1"/>
  <c r="AQ85" i="84"/>
  <c r="G96" i="58" s="1"/>
  <c r="BV97" i="84"/>
  <c r="AA108" i="31" s="1"/>
  <c r="AZ97" i="84"/>
  <c r="U108" i="29" s="1"/>
  <c r="CU97" i="84"/>
  <c r="AO108" i="44" s="1"/>
  <c r="P97" i="84"/>
  <c r="K108" i="32" s="1"/>
  <c r="BT97" i="84"/>
  <c r="Z108" i="31" s="1"/>
  <c r="BG97" i="84"/>
  <c r="S108" i="58" s="1"/>
  <c r="CY436" i="84"/>
  <c r="AB436" i="84"/>
  <c r="CU436" i="84"/>
  <c r="AV436" i="84"/>
  <c r="CF436" i="84"/>
  <c r="AE436" i="84"/>
  <c r="BT436" i="84"/>
  <c r="J85" i="84"/>
  <c r="I96" i="30" s="1"/>
  <c r="CQ85" i="84"/>
  <c r="AI96" i="44" s="1"/>
  <c r="CN85" i="84"/>
  <c r="AE96" i="44" s="1"/>
  <c r="DC85" i="84"/>
  <c r="BA96" i="44" s="1"/>
  <c r="H85" i="84"/>
  <c r="E96" i="30" s="1"/>
  <c r="CE85" i="84"/>
  <c r="Q96" i="44" s="1"/>
  <c r="CZ85" i="84"/>
  <c r="AW96" i="44" s="1"/>
  <c r="DD85" i="84"/>
  <c r="BC96" i="44" s="1"/>
  <c r="BJ85" i="84"/>
  <c r="Y97" i="84"/>
  <c r="BQ97" i="84"/>
  <c r="S108" i="31" s="1"/>
  <c r="CB97" i="84"/>
  <c r="M108" i="44" s="1"/>
  <c r="DD97" i="84"/>
  <c r="BC108" i="44" s="1"/>
  <c r="BM97" i="84"/>
  <c r="Q108" i="31" s="1"/>
  <c r="BS97" i="84"/>
  <c r="T108" i="31" s="1"/>
  <c r="DK97" i="84"/>
  <c r="O108" i="32" s="1"/>
  <c r="BU13" i="84"/>
  <c r="U24" i="31" s="1"/>
  <c r="CM436" i="84"/>
  <c r="CI436" i="84"/>
  <c r="X436" i="84"/>
  <c r="BH436" i="84"/>
  <c r="AT436" i="84"/>
  <c r="CQ436" i="84"/>
  <c r="EF436" i="84"/>
  <c r="BG85" i="84"/>
  <c r="S96" i="58" s="1"/>
  <c r="X85" i="84"/>
  <c r="AB85" i="84"/>
  <c r="M96" i="60" s="1"/>
  <c r="BK85" i="84"/>
  <c r="DO85" i="84"/>
  <c r="E96" i="32" s="1"/>
  <c r="BE85" i="84"/>
  <c r="Q96" i="58" s="1"/>
  <c r="BQ85" i="84"/>
  <c r="S96" i="31" s="1"/>
  <c r="Q85" i="84"/>
  <c r="AI96" i="60" s="1"/>
  <c r="S85" i="84"/>
  <c r="BT85" i="84"/>
  <c r="Z96" i="31" s="1"/>
  <c r="CA97" i="84"/>
  <c r="K108" i="44" s="1"/>
  <c r="AQ97" i="84"/>
  <c r="G108" i="58" s="1"/>
  <c r="BA97" i="84"/>
  <c r="K108" i="58" s="1"/>
  <c r="DC97" i="84"/>
  <c r="BA108" i="44" s="1"/>
  <c r="BW97" i="84"/>
  <c r="E108" i="44" s="1"/>
  <c r="J97" i="84"/>
  <c r="I108" i="30" s="1"/>
  <c r="DT97" i="84"/>
  <c r="J108" i="43" s="1"/>
  <c r="AZ13" i="84"/>
  <c r="U24" i="29" s="1"/>
  <c r="CA436" i="84"/>
  <c r="BW436" i="84"/>
  <c r="AH436" i="84"/>
  <c r="DX436" i="84"/>
  <c r="V436" i="84"/>
  <c r="CN436" i="84"/>
  <c r="EC436" i="84"/>
  <c r="ET13" i="84"/>
  <c r="S17" i="33" s="1"/>
  <c r="EF85" i="84"/>
  <c r="I96" i="76" s="1"/>
  <c r="DG85" i="84"/>
  <c r="BG96" i="44" s="1"/>
  <c r="AP85" i="84"/>
  <c r="E96" i="58" s="1"/>
  <c r="EE85" i="84"/>
  <c r="O96" i="76" s="1"/>
  <c r="BN85" i="84"/>
  <c r="W96" i="31" s="1"/>
  <c r="R85" i="84"/>
  <c r="AK96" i="60" s="1"/>
  <c r="BM85" i="84"/>
  <c r="Q96" i="31" s="1"/>
  <c r="DT85" i="84"/>
  <c r="J96" i="43" s="1"/>
  <c r="CU85" i="84"/>
  <c r="AO96" i="44" s="1"/>
  <c r="T85" i="84"/>
  <c r="T96" i="32" s="1"/>
  <c r="CJ97" i="84"/>
  <c r="Y108" i="44" s="1"/>
  <c r="BL97" i="84"/>
  <c r="DG97" i="84"/>
  <c r="BG108" i="44" s="1"/>
  <c r="AT97" i="84"/>
  <c r="EC97" i="84"/>
  <c r="G108" i="76" s="1"/>
  <c r="DW97" i="84"/>
  <c r="G108" i="43" s="1"/>
  <c r="AP97" i="84"/>
  <c r="E108" i="58" s="1"/>
  <c r="EM13" i="84"/>
  <c r="W17" i="33" s="1"/>
  <c r="BO436" i="84"/>
  <c r="BK436" i="84"/>
  <c r="I436" i="84"/>
  <c r="CZ436" i="84"/>
  <c r="DL436" i="84"/>
  <c r="DP25" i="84"/>
  <c r="G36" i="32" s="1"/>
  <c r="AB13" i="84"/>
  <c r="M24" i="60" s="1"/>
  <c r="CJ85" i="84"/>
  <c r="Y96" i="44" s="1"/>
  <c r="AH85" i="84"/>
  <c r="CV85" i="84"/>
  <c r="AQ96" i="44" s="1"/>
  <c r="EC85" i="84"/>
  <c r="G96" i="76" s="1"/>
  <c r="BF85" i="84"/>
  <c r="R96" i="58" s="1"/>
  <c r="BV85" i="84"/>
  <c r="AA96" i="31" s="1"/>
  <c r="DY85" i="84"/>
  <c r="L96" i="76" s="1"/>
  <c r="DH85" i="84"/>
  <c r="BI96" i="44" s="1"/>
  <c r="CA85" i="84"/>
  <c r="K96" i="44" s="1"/>
  <c r="CB85" i="84"/>
  <c r="M96" i="44" s="1"/>
  <c r="BW85" i="84"/>
  <c r="E96" i="44" s="1"/>
  <c r="AO97" i="84"/>
  <c r="AC108" i="29" s="1"/>
  <c r="DX97" i="84"/>
  <c r="E108" i="76" s="1"/>
  <c r="AX97" i="84"/>
  <c r="S108" i="29" s="1"/>
  <c r="I97" i="84"/>
  <c r="CF97" i="84"/>
  <c r="S108" i="44" s="1"/>
  <c r="EF97" i="84"/>
  <c r="I108" i="76" s="1"/>
  <c r="T97" i="84"/>
  <c r="T108" i="32" s="1"/>
  <c r="AO436" i="84"/>
  <c r="EG436" i="84"/>
  <c r="AX436" i="84"/>
  <c r="CB436" i="84"/>
  <c r="CJ436" i="84"/>
  <c r="DH436" i="84"/>
  <c r="Y13" i="84"/>
  <c r="U13" i="84"/>
  <c r="K24" i="60" s="1"/>
  <c r="BR85" i="84"/>
  <c r="Y96" i="31" s="1"/>
  <c r="CR85" i="84"/>
  <c r="AK96" i="44" s="1"/>
  <c r="BB85" i="84"/>
  <c r="M96" i="58" s="1"/>
  <c r="W85" i="84"/>
  <c r="AK85" i="84"/>
  <c r="DL85" i="84"/>
  <c r="Q96" i="32" s="1"/>
  <c r="DP85" i="84"/>
  <c r="G96" i="32" s="1"/>
  <c r="AK97" i="84"/>
  <c r="R97" i="84"/>
  <c r="AK108" i="60" s="1"/>
  <c r="DP97" i="84"/>
  <c r="G108" i="32" s="1"/>
  <c r="AB97" i="84"/>
  <c r="M108" i="60" s="1"/>
  <c r="CE97" i="84"/>
  <c r="Q108" i="44" s="1"/>
  <c r="EH97" i="84"/>
  <c r="Q108" i="30" s="1"/>
  <c r="P436" i="84"/>
  <c r="BM436" i="84"/>
  <c r="FH436" i="84" s="1"/>
  <c r="AK436" i="84"/>
  <c r="BR436" i="84"/>
  <c r="DC436" i="84"/>
  <c r="BQ436" i="84"/>
  <c r="U436" i="84"/>
  <c r="BX436" i="84"/>
  <c r="S13" i="84"/>
  <c r="BS13" i="84"/>
  <c r="T24" i="31" s="1"/>
  <c r="T7" i="31" s="1"/>
  <c r="BN13" i="84"/>
  <c r="W24" i="31" s="1"/>
  <c r="W7" i="31" s="1"/>
  <c r="I13" i="84"/>
  <c r="BR13" i="84"/>
  <c r="Y24" i="31" s="1"/>
  <c r="DO13" i="84"/>
  <c r="E24" i="32" s="1"/>
  <c r="EJ13" i="84"/>
  <c r="E17" i="33" s="1"/>
  <c r="H13" i="84"/>
  <c r="E24" i="30" s="1"/>
  <c r="DL13" i="84"/>
  <c r="Q24" i="32" s="1"/>
  <c r="W13" i="84"/>
  <c r="AU13" i="84"/>
  <c r="X24" i="29" s="1"/>
  <c r="DP13" i="84"/>
  <c r="G24" i="32" s="1"/>
  <c r="EL13" i="84"/>
  <c r="Q17" i="33" s="1"/>
  <c r="V13" i="84"/>
  <c r="EN13" i="84"/>
  <c r="G17" i="33" s="1"/>
  <c r="J13" i="84"/>
  <c r="BQ13" i="84"/>
  <c r="S24" i="31" s="1"/>
  <c r="BK13" i="84"/>
  <c r="AW13" i="84"/>
  <c r="Z24" i="29" s="1"/>
  <c r="AK13" i="84"/>
  <c r="BP13" i="84"/>
  <c r="X24" i="31" s="1"/>
  <c r="BJ13" i="84"/>
  <c r="EW13" i="84"/>
  <c r="Y17" i="33" s="1"/>
  <c r="AT13" i="84"/>
  <c r="BI13" i="84"/>
  <c r="FD1567" i="84"/>
  <c r="BT73" i="84"/>
  <c r="Z84" i="31" s="1"/>
  <c r="BH73" i="84"/>
  <c r="T84" i="58" s="1"/>
  <c r="BO73" i="84"/>
  <c r="R84" i="31" s="1"/>
  <c r="CN73" i="84"/>
  <c r="T61" i="84"/>
  <c r="T72" i="32" s="1"/>
  <c r="BX73" i="84"/>
  <c r="G84" i="44" s="1"/>
  <c r="CA61" i="84"/>
  <c r="K72" i="44" s="1"/>
  <c r="BJ61" i="84"/>
  <c r="DK61" i="84"/>
  <c r="O72" i="32" s="1"/>
  <c r="T73" i="84"/>
  <c r="T84" i="32" s="1"/>
  <c r="X73" i="84"/>
  <c r="AH49" i="84"/>
  <c r="AK49" i="84"/>
  <c r="CF49" i="84"/>
  <c r="AU49" i="84"/>
  <c r="X60" i="29" s="1"/>
  <c r="BX61" i="84"/>
  <c r="G72" i="44" s="1"/>
  <c r="W25" i="84"/>
  <c r="CJ49" i="84"/>
  <c r="Y60" i="44" s="1"/>
  <c r="Q37" i="84"/>
  <c r="AI48" i="60" s="1"/>
  <c r="CA49" i="84"/>
  <c r="K60" i="44" s="1"/>
  <c r="J25" i="84"/>
  <c r="I36" i="30" s="1"/>
  <c r="Y49" i="84"/>
  <c r="T25" i="84"/>
  <c r="T36" i="32" s="1"/>
  <c r="W37" i="84"/>
  <c r="Q49" i="84"/>
  <c r="AI60" i="60" s="1"/>
  <c r="CZ37" i="84"/>
  <c r="AW48" i="44" s="1"/>
  <c r="X49" i="84"/>
  <c r="CM37" i="84"/>
  <c r="AC48" i="44" s="1"/>
  <c r="FH12" i="84"/>
  <c r="E23" i="31" s="1"/>
  <c r="FM36" i="84"/>
  <c r="M47" i="31" s="1"/>
  <c r="FK36" i="84"/>
  <c r="L47" i="31" s="1"/>
  <c r="DE48" i="84"/>
  <c r="BD59" i="44" s="1"/>
  <c r="FL48" i="84"/>
  <c r="G59" i="31" s="1"/>
  <c r="FF96" i="84"/>
  <c r="M107" i="32" s="1"/>
  <c r="FD1583" i="84"/>
  <c r="DH280" i="84"/>
  <c r="BO268" i="84"/>
  <c r="AY280" i="84"/>
  <c r="CQ268" i="84"/>
  <c r="CZ280" i="84"/>
  <c r="DL268" i="84"/>
  <c r="BU280" i="84"/>
  <c r="CY268" i="84"/>
  <c r="Y280" i="84"/>
  <c r="BL244" i="84"/>
  <c r="EQ232" i="84"/>
  <c r="BR232" i="84"/>
  <c r="BO244" i="84"/>
  <c r="EI232" i="84"/>
  <c r="BU244" i="84"/>
  <c r="BJ232" i="84"/>
  <c r="AU268" i="84"/>
  <c r="BW256" i="84"/>
  <c r="Y232" i="84"/>
  <c r="V244" i="84"/>
  <c r="EM232" i="84"/>
  <c r="AT256" i="84"/>
  <c r="U244" i="84"/>
  <c r="DP256" i="84"/>
  <c r="BK244" i="84"/>
  <c r="BM256" i="84"/>
  <c r="BO232" i="84"/>
  <c r="AW256" i="84"/>
  <c r="Q292" i="84"/>
  <c r="CE292" i="84"/>
  <c r="EH316" i="84"/>
  <c r="EH292" i="84"/>
  <c r="BO292" i="84"/>
  <c r="AN292" i="84"/>
  <c r="CU304" i="84"/>
  <c r="CU292" i="84"/>
  <c r="BX304" i="84"/>
  <c r="AW304" i="84"/>
  <c r="BU304" i="84"/>
  <c r="EC316" i="84"/>
  <c r="BP316" i="84"/>
  <c r="BK304" i="84"/>
  <c r="CR316" i="84"/>
  <c r="BS304" i="84"/>
  <c r="CB304" i="84"/>
  <c r="BJ304" i="84"/>
  <c r="R304" i="84"/>
  <c r="BP292" i="84"/>
  <c r="FQ327" i="84"/>
  <c r="AF327" i="84"/>
  <c r="CW36" i="84"/>
  <c r="AR47" i="44" s="1"/>
  <c r="Z279" i="84"/>
  <c r="DI267" i="84"/>
  <c r="CK267" i="84"/>
  <c r="FQ267" i="84"/>
  <c r="BY267" i="84"/>
  <c r="DM231" i="84"/>
  <c r="FK231" i="84"/>
  <c r="FI255" i="84"/>
  <c r="DZ217" i="84"/>
  <c r="K217" i="84"/>
  <c r="FQ217" i="84"/>
  <c r="AF387" i="84"/>
  <c r="FM387" i="84"/>
  <c r="FN387" i="84"/>
  <c r="DE375" i="84"/>
  <c r="CO387" i="84"/>
  <c r="DI375" i="84"/>
  <c r="FQ363" i="84"/>
  <c r="K363" i="84"/>
  <c r="DI363" i="84"/>
  <c r="AL435" i="84"/>
  <c r="DQ351" i="84"/>
  <c r="BC423" i="84"/>
  <c r="FI411" i="84"/>
  <c r="BC411" i="84"/>
  <c r="CG399" i="84"/>
  <c r="AF411" i="84"/>
  <c r="K423" i="84"/>
  <c r="BB73" i="84"/>
  <c r="BR73" i="84"/>
  <c r="Y84" i="31" s="1"/>
  <c r="CQ73" i="84"/>
  <c r="AI84" i="44" s="1"/>
  <c r="P73" i="84"/>
  <c r="CU73" i="84"/>
  <c r="AO84" i="44" s="1"/>
  <c r="BV61" i="84"/>
  <c r="AA72" i="31" s="1"/>
  <c r="CI73" i="84"/>
  <c r="W84" i="44" s="1"/>
  <c r="DW61" i="84"/>
  <c r="G72" i="43" s="1"/>
  <c r="AZ73" i="84"/>
  <c r="U84" i="29" s="1"/>
  <c r="AU61" i="84"/>
  <c r="X72" i="29" s="1"/>
  <c r="W73" i="84"/>
  <c r="CE73" i="84"/>
  <c r="Q84" i="44" s="1"/>
  <c r="T37" i="84"/>
  <c r="T48" i="32" s="1"/>
  <c r="V49" i="84"/>
  <c r="R37" i="84"/>
  <c r="AK48" i="60" s="1"/>
  <c r="CZ49" i="84"/>
  <c r="AW60" i="44" s="1"/>
  <c r="BQ61" i="84"/>
  <c r="S72" i="31" s="1"/>
  <c r="BV25" i="84"/>
  <c r="AA36" i="31" s="1"/>
  <c r="U49" i="84"/>
  <c r="K60" i="60" s="1"/>
  <c r="BW37" i="84"/>
  <c r="E48" i="44" s="1"/>
  <c r="BX37" i="84"/>
  <c r="G48" i="44" s="1"/>
  <c r="AV25" i="84"/>
  <c r="Y36" i="29" s="1"/>
  <c r="AZ49" i="84"/>
  <c r="U60" i="29" s="1"/>
  <c r="DK25" i="84"/>
  <c r="O36" i="32" s="1"/>
  <c r="CF37" i="84"/>
  <c r="S48" i="44" s="1"/>
  <c r="DS49" i="84"/>
  <c r="E60" i="43" s="1"/>
  <c r="BM25" i="84"/>
  <c r="Q36" i="31" s="1"/>
  <c r="AX49" i="84"/>
  <c r="S60" i="29" s="1"/>
  <c r="I25" i="84"/>
  <c r="FP48" i="84"/>
  <c r="I59" i="31" s="1"/>
  <c r="CK96" i="84"/>
  <c r="Z107" i="44" s="1"/>
  <c r="BY36" i="84"/>
  <c r="H47" i="44" s="1"/>
  <c r="FJ36" i="84"/>
  <c r="F47" i="31" s="1"/>
  <c r="DU48" i="84"/>
  <c r="AF36" i="84"/>
  <c r="FN12" i="84"/>
  <c r="H23" i="31" s="1"/>
  <c r="FI36" i="84"/>
  <c r="K47" i="31" s="1"/>
  <c r="CM280" i="84"/>
  <c r="BT280" i="84"/>
  <c r="AY268" i="84"/>
  <c r="BV268" i="84"/>
  <c r="BJ268" i="84"/>
  <c r="T268" i="84"/>
  <c r="DW268" i="84"/>
  <c r="BW280" i="84"/>
  <c r="DD280" i="84"/>
  <c r="Y244" i="84"/>
  <c r="P244" i="84"/>
  <c r="J232" i="84"/>
  <c r="DS244" i="84"/>
  <c r="BM232" i="84"/>
  <c r="AE232" i="84"/>
  <c r="CY256" i="84"/>
  <c r="S232" i="84"/>
  <c r="U256" i="84"/>
  <c r="BM244" i="84"/>
  <c r="DD256" i="84"/>
  <c r="AZ256" i="84"/>
  <c r="EN244" i="84"/>
  <c r="BS232" i="84"/>
  <c r="BK268" i="84"/>
  <c r="DH256" i="84"/>
  <c r="AK256" i="84"/>
  <c r="BJ292" i="84"/>
  <c r="BB304" i="84"/>
  <c r="BR292" i="84"/>
  <c r="X292" i="84"/>
  <c r="CM304" i="84"/>
  <c r="DX316" i="84"/>
  <c r="I304" i="84"/>
  <c r="BX316" i="84"/>
  <c r="BW316" i="84"/>
  <c r="DT292" i="84"/>
  <c r="AT316" i="84"/>
  <c r="CQ292" i="84"/>
  <c r="AZ316" i="84"/>
  <c r="DO304" i="84"/>
  <c r="DT316" i="84"/>
  <c r="T292" i="84"/>
  <c r="BI292" i="84"/>
  <c r="DG292" i="84"/>
  <c r="AQ304" i="84"/>
  <c r="FH327" i="84"/>
  <c r="AR327" i="84"/>
  <c r="CG327" i="84"/>
  <c r="AL279" i="84"/>
  <c r="AI267" i="84"/>
  <c r="DM279" i="84"/>
  <c r="FK243" i="84"/>
  <c r="DU267" i="84"/>
  <c r="EX243" i="84"/>
  <c r="DQ243" i="84"/>
  <c r="BY255" i="84"/>
  <c r="K243" i="84"/>
  <c r="EO243" i="84"/>
  <c r="FF375" i="84"/>
  <c r="AL375" i="84"/>
  <c r="FO387" i="84"/>
  <c r="DE387" i="84"/>
  <c r="FI387" i="84"/>
  <c r="FM363" i="84"/>
  <c r="AC435" i="84"/>
  <c r="CS363" i="84"/>
  <c r="AC363" i="84"/>
  <c r="AF375" i="84"/>
  <c r="EX339" i="84"/>
  <c r="Z363" i="84"/>
  <c r="K351" i="84"/>
  <c r="EO351" i="84"/>
  <c r="AL363" i="84"/>
  <c r="FM435" i="84"/>
  <c r="FK435" i="84"/>
  <c r="FL411" i="84"/>
  <c r="DE423" i="84"/>
  <c r="FI399" i="84"/>
  <c r="FK423" i="84"/>
  <c r="DZ411" i="84"/>
  <c r="CO399" i="84"/>
  <c r="AY73" i="84"/>
  <c r="T84" i="29" s="1"/>
  <c r="DW73" i="84"/>
  <c r="G84" i="43" s="1"/>
  <c r="CV73" i="84"/>
  <c r="AQ84" i="44" s="1"/>
  <c r="CJ61" i="84"/>
  <c r="BG73" i="84"/>
  <c r="H73" i="84"/>
  <c r="E84" i="30" s="1"/>
  <c r="BW73" i="84"/>
  <c r="E84" i="44" s="1"/>
  <c r="CY61" i="84"/>
  <c r="AU72" i="44" s="1"/>
  <c r="AV73" i="84"/>
  <c r="Y84" i="29" s="1"/>
  <c r="BL73" i="84"/>
  <c r="BI61" i="84"/>
  <c r="Q73" i="84"/>
  <c r="AI84" i="60" s="1"/>
  <c r="BI37" i="84"/>
  <c r="CQ49" i="84"/>
  <c r="AI60" i="44" s="1"/>
  <c r="DT37" i="84"/>
  <c r="S37" i="84"/>
  <c r="DG61" i="84"/>
  <c r="BG72" i="44" s="1"/>
  <c r="BT25" i="84"/>
  <c r="Z36" i="31" s="1"/>
  <c r="T49" i="84"/>
  <c r="T60" i="32" s="1"/>
  <c r="CU37" i="84"/>
  <c r="AO48" i="44" s="1"/>
  <c r="EI37" i="84"/>
  <c r="BM48" i="44" s="1"/>
  <c r="EI25" i="84"/>
  <c r="AC29" i="33" s="1"/>
  <c r="BU49" i="84"/>
  <c r="CV49" i="84"/>
  <c r="AQ60" i="44" s="1"/>
  <c r="AK37" i="84"/>
  <c r="BQ49" i="84"/>
  <c r="S60" i="31" s="1"/>
  <c r="EK25" i="84"/>
  <c r="K29" i="33" s="1"/>
  <c r="DH49" i="84"/>
  <c r="BI60" i="44" s="1"/>
  <c r="AB25" i="84"/>
  <c r="EO12" i="84"/>
  <c r="H16" i="33" s="1"/>
  <c r="AL48" i="84"/>
  <c r="AI36" i="84"/>
  <c r="FN24" i="84"/>
  <c r="H35" i="31" s="1"/>
  <c r="K12" i="84"/>
  <c r="EO24" i="84"/>
  <c r="H28" i="33" s="1"/>
  <c r="FO36" i="84"/>
  <c r="N47" i="31" s="1"/>
  <c r="DQ96" i="84"/>
  <c r="H107" i="32" s="1"/>
  <c r="DW280" i="84"/>
  <c r="BX280" i="84"/>
  <c r="CB280" i="84"/>
  <c r="U268" i="84"/>
  <c r="BS280" i="84"/>
  <c r="AX268" i="84"/>
  <c r="AW280" i="84"/>
  <c r="EI268" i="84"/>
  <c r="R280" i="84"/>
  <c r="BW268" i="84"/>
  <c r="BS268" i="84"/>
  <c r="AH280" i="84"/>
  <c r="DT268" i="84"/>
  <c r="BI268" i="84"/>
  <c r="T280" i="84"/>
  <c r="BQ268" i="84"/>
  <c r="AW244" i="84"/>
  <c r="BJ256" i="84"/>
  <c r="X244" i="84"/>
  <c r="BN232" i="84"/>
  <c r="CR256" i="84"/>
  <c r="V232" i="84"/>
  <c r="AX256" i="84"/>
  <c r="DK232" i="84"/>
  <c r="AB232" i="84"/>
  <c r="S256" i="84"/>
  <c r="V256" i="84"/>
  <c r="ET244" i="84"/>
  <c r="EK232" i="84"/>
  <c r="BX256" i="84"/>
  <c r="AH244" i="84"/>
  <c r="P256" i="84"/>
  <c r="H232" i="84"/>
  <c r="DO232" i="84"/>
  <c r="AO292" i="84"/>
  <c r="CE304" i="84"/>
  <c r="W292" i="84"/>
  <c r="AZ304" i="84"/>
  <c r="AZ292" i="84"/>
  <c r="AU316" i="84"/>
  <c r="DO316" i="84"/>
  <c r="BQ292" i="84"/>
  <c r="DS292" i="84"/>
  <c r="BK292" i="84"/>
  <c r="U292" i="84"/>
  <c r="EG316" i="84"/>
  <c r="DP304" i="84"/>
  <c r="CI316" i="84"/>
  <c r="DT304" i="84"/>
  <c r="CE316" i="84"/>
  <c r="T304" i="84"/>
  <c r="DC316" i="84"/>
  <c r="BW304" i="84"/>
  <c r="AH292" i="84"/>
  <c r="EB304" i="84"/>
  <c r="H316" i="84"/>
  <c r="AX304" i="84"/>
  <c r="FK327" i="84"/>
  <c r="FM96" i="84"/>
  <c r="M107" i="31" s="1"/>
  <c r="FL96" i="84"/>
  <c r="G107" i="31" s="1"/>
  <c r="AF267" i="84"/>
  <c r="DA255" i="84"/>
  <c r="FL255" i="84"/>
  <c r="Z243" i="84"/>
  <c r="CK387" i="84"/>
  <c r="CK363" i="84"/>
  <c r="DA423" i="84"/>
  <c r="AI411" i="84"/>
  <c r="AI423" i="84"/>
  <c r="FK399" i="84"/>
  <c r="CE61" i="84"/>
  <c r="Q72" i="44" s="1"/>
  <c r="DL61" i="84"/>
  <c r="Q72" i="32" s="1"/>
  <c r="AB73" i="84"/>
  <c r="M84" i="60" s="1"/>
  <c r="BS73" i="84"/>
  <c r="DG73" i="84"/>
  <c r="BG84" i="44" s="1"/>
  <c r="CV61" i="84"/>
  <c r="AQ72" i="44" s="1"/>
  <c r="J73" i="84"/>
  <c r="AT73" i="84"/>
  <c r="CN61" i="84"/>
  <c r="BM73" i="84"/>
  <c r="AT37" i="84"/>
  <c r="BU37" i="84"/>
  <c r="U48" i="31" s="1"/>
  <c r="CY37" i="84"/>
  <c r="AU48" i="44" s="1"/>
  <c r="AV37" i="84"/>
  <c r="Y48" i="29" s="1"/>
  <c r="S49" i="84"/>
  <c r="BP49" i="84"/>
  <c r="X60" i="31" s="1"/>
  <c r="CB49" i="84"/>
  <c r="M60" i="44" s="1"/>
  <c r="AU25" i="84"/>
  <c r="X36" i="29" s="1"/>
  <c r="DG37" i="84"/>
  <c r="BG48" i="44" s="1"/>
  <c r="BL13" i="84"/>
  <c r="DD49" i="84"/>
  <c r="BC60" i="44" s="1"/>
  <c r="P49" i="84"/>
  <c r="K60" i="32" s="1"/>
  <c r="H37" i="84"/>
  <c r="E48" i="30" s="1"/>
  <c r="DT49" i="84"/>
  <c r="J60" i="43" s="1"/>
  <c r="X25" i="84"/>
  <c r="DP49" i="84"/>
  <c r="G60" i="32" s="1"/>
  <c r="BN25" i="84"/>
  <c r="W36" i="31" s="1"/>
  <c r="FQ36" i="84"/>
  <c r="O47" i="31" s="1"/>
  <c r="FP12" i="84"/>
  <c r="I23" i="31" s="1"/>
  <c r="CG48" i="84"/>
  <c r="T59" i="44" s="1"/>
  <c r="Z48" i="84"/>
  <c r="FB1594" i="84"/>
  <c r="FC1594" i="84" s="1"/>
  <c r="FD1594" i="84" s="1"/>
  <c r="A1594" i="84"/>
  <c r="FO24" i="84"/>
  <c r="N35" i="31" s="1"/>
  <c r="AL12" i="84"/>
  <c r="AR96" i="84"/>
  <c r="H107" i="58" s="1"/>
  <c r="FQ96" i="84"/>
  <c r="O107" i="31" s="1"/>
  <c r="AU280" i="84"/>
  <c r="AV280" i="84"/>
  <c r="R268" i="84"/>
  <c r="AZ280" i="84"/>
  <c r="BL268" i="84"/>
  <c r="BP268" i="84"/>
  <c r="H268" i="84"/>
  <c r="CF280" i="84"/>
  <c r="BN268" i="84"/>
  <c r="P268" i="84"/>
  <c r="AV292" i="84"/>
  <c r="AV268" i="84"/>
  <c r="EM244" i="84"/>
  <c r="DG256" i="84"/>
  <c r="BU232" i="84"/>
  <c r="BO256" i="84"/>
  <c r="H256" i="84"/>
  <c r="DL232" i="84"/>
  <c r="X256" i="84"/>
  <c r="EN232" i="84"/>
  <c r="CQ256" i="84"/>
  <c r="BT232" i="84"/>
  <c r="EI256" i="84"/>
  <c r="BN244" i="84"/>
  <c r="EW232" i="84"/>
  <c r="BP256" i="84"/>
  <c r="BL232" i="84"/>
  <c r="DW244" i="84"/>
  <c r="X232" i="84"/>
  <c r="BS316" i="84"/>
  <c r="CI292" i="84"/>
  <c r="CQ304" i="84"/>
  <c r="BA304" i="84"/>
  <c r="I316" i="84"/>
  <c r="DL304" i="84"/>
  <c r="BE316" i="84"/>
  <c r="CF304" i="84"/>
  <c r="BL304" i="84"/>
  <c r="W304" i="84"/>
  <c r="BS292" i="84"/>
  <c r="CY304" i="84"/>
  <c r="CJ316" i="84"/>
  <c r="DC304" i="84"/>
  <c r="DH316" i="84"/>
  <c r="CB292" i="84"/>
  <c r="CN292" i="84"/>
  <c r="CV316" i="84"/>
  <c r="CC327" i="84"/>
  <c r="FL327" i="84"/>
  <c r="FF327" i="84"/>
  <c r="AC267" i="84"/>
  <c r="FN267" i="84"/>
  <c r="FL267" i="84"/>
  <c r="FM279" i="84"/>
  <c r="DI279" i="84"/>
  <c r="Z267" i="84"/>
  <c r="FO267" i="84"/>
  <c r="AI231" i="84"/>
  <c r="DU255" i="84"/>
  <c r="AC255" i="84"/>
  <c r="AF243" i="84"/>
  <c r="FJ231" i="84"/>
  <c r="FD1585" i="84"/>
  <c r="CC217" i="84"/>
  <c r="CO217" i="84"/>
  <c r="DA217" i="84"/>
  <c r="CO375" i="84"/>
  <c r="FK375" i="84"/>
  <c r="CG375" i="84"/>
  <c r="CG387" i="84"/>
  <c r="DM387" i="84"/>
  <c r="AF351" i="84"/>
  <c r="DQ363" i="84"/>
  <c r="DM435" i="84"/>
  <c r="FI363" i="84"/>
  <c r="Z435" i="84"/>
  <c r="AC351" i="84"/>
  <c r="AR435" i="84"/>
  <c r="FL351" i="84"/>
  <c r="FH411" i="84"/>
  <c r="FN423" i="84"/>
  <c r="DI423" i="84"/>
  <c r="FF411" i="84"/>
  <c r="FQ399" i="84"/>
  <c r="CW399" i="84"/>
  <c r="AL399" i="84"/>
  <c r="DP73" i="84"/>
  <c r="DC61" i="84"/>
  <c r="BA72" i="44" s="1"/>
  <c r="W61" i="84"/>
  <c r="AV61" i="84"/>
  <c r="Y72" i="29" s="1"/>
  <c r="S73" i="84"/>
  <c r="CJ73" i="84"/>
  <c r="DH73" i="84"/>
  <c r="BI84" i="44" s="1"/>
  <c r="BU73" i="84"/>
  <c r="BN73" i="84"/>
  <c r="W84" i="31" s="1"/>
  <c r="AP73" i="84"/>
  <c r="E84" i="58" s="1"/>
  <c r="CR61" i="84"/>
  <c r="AT61" i="84"/>
  <c r="Y25" i="84"/>
  <c r="DC37" i="84"/>
  <c r="BA48" i="44" s="1"/>
  <c r="AX25" i="84"/>
  <c r="S36" i="29" s="1"/>
  <c r="AE37" i="84"/>
  <c r="BS49" i="84"/>
  <c r="T60" i="31" s="1"/>
  <c r="BL49" i="84"/>
  <c r="CM49" i="84"/>
  <c r="AC60" i="44" s="1"/>
  <c r="H25" i="84"/>
  <c r="E36" i="30" s="1"/>
  <c r="CE37" i="84"/>
  <c r="Q48" i="44" s="1"/>
  <c r="AV13" i="84"/>
  <c r="Y24" i="29" s="1"/>
  <c r="BL37" i="84"/>
  <c r="DL49" i="84"/>
  <c r="Q60" i="32" s="1"/>
  <c r="DP37" i="84"/>
  <c r="G48" i="32" s="1"/>
  <c r="AW49" i="84"/>
  <c r="Z60" i="29" s="1"/>
  <c r="S25" i="84"/>
  <c r="J49" i="84"/>
  <c r="BS25" i="84"/>
  <c r="DE96" i="84"/>
  <c r="BD107" i="44" s="1"/>
  <c r="FF48" i="84"/>
  <c r="M59" i="32" s="1"/>
  <c r="FP36" i="84"/>
  <c r="I47" i="31" s="1"/>
  <c r="AL36" i="84"/>
  <c r="FP72" i="84"/>
  <c r="I83" i="31" s="1"/>
  <c r="FL36" i="84"/>
  <c r="G47" i="31" s="1"/>
  <c r="DA72" i="84"/>
  <c r="AX83" i="44" s="1"/>
  <c r="W268" i="84"/>
  <c r="AX280" i="84"/>
  <c r="BR268" i="84"/>
  <c r="BL280" i="84"/>
  <c r="I268" i="84"/>
  <c r="X268" i="84"/>
  <c r="CE280" i="84"/>
  <c r="AZ268" i="84"/>
  <c r="CV280" i="84"/>
  <c r="AV244" i="84"/>
  <c r="AY256" i="84"/>
  <c r="BK256" i="84"/>
  <c r="AU256" i="84"/>
  <c r="AK232" i="84"/>
  <c r="DC256" i="84"/>
  <c r="BL256" i="84"/>
  <c r="T256" i="84"/>
  <c r="Q256" i="84"/>
  <c r="I244" i="84"/>
  <c r="BK232" i="84"/>
  <c r="CY316" i="84"/>
  <c r="AP292" i="84"/>
  <c r="EG304" i="84"/>
  <c r="AY292" i="84"/>
  <c r="R292" i="84"/>
  <c r="EB316" i="84"/>
  <c r="DK316" i="84"/>
  <c r="DW292" i="84"/>
  <c r="W316" i="84"/>
  <c r="DK292" i="84"/>
  <c r="Y304" i="84"/>
  <c r="S304" i="84"/>
  <c r="AW292" i="84"/>
  <c r="DC292" i="84"/>
  <c r="CN316" i="84"/>
  <c r="BG292" i="84"/>
  <c r="DL316" i="84"/>
  <c r="CA304" i="84"/>
  <c r="AE304" i="84"/>
  <c r="CA316" i="84"/>
  <c r="AV304" i="84"/>
  <c r="FJ327" i="84"/>
  <c r="DZ327" i="84"/>
  <c r="DQ327" i="84"/>
  <c r="DZ96" i="84"/>
  <c r="CS435" i="84"/>
  <c r="FB1588" i="84"/>
  <c r="FC1588" i="84" s="1"/>
  <c r="A1588" i="84"/>
  <c r="AC24" i="84"/>
  <c r="FP24" i="84"/>
  <c r="I35" i="31" s="1"/>
  <c r="DI60" i="84"/>
  <c r="BJ71" i="44" s="1"/>
  <c r="FB1593" i="84"/>
  <c r="FC1593" i="84" s="1"/>
  <c r="FD1593" i="84" s="1"/>
  <c r="A1593" i="84"/>
  <c r="V268" i="84"/>
  <c r="BP280" i="84"/>
  <c r="BI280" i="84"/>
  <c r="P280" i="84"/>
  <c r="DH268" i="84"/>
  <c r="BX268" i="84"/>
  <c r="DS280" i="84"/>
  <c r="DS268" i="84"/>
  <c r="I280" i="84"/>
  <c r="CA268" i="84"/>
  <c r="DT256" i="84"/>
  <c r="DT244" i="84"/>
  <c r="BI244" i="84"/>
  <c r="AV232" i="84"/>
  <c r="BQ256" i="84"/>
  <c r="EQ244" i="84"/>
  <c r="BI256" i="84"/>
  <c r="CZ256" i="84"/>
  <c r="BV256" i="84"/>
  <c r="T244" i="84"/>
  <c r="BT244" i="84"/>
  <c r="CB98" i="84"/>
  <c r="M109" i="44" s="1"/>
  <c r="BH316" i="84"/>
  <c r="DW304" i="84"/>
  <c r="BT316" i="84"/>
  <c r="CJ292" i="84"/>
  <c r="CB316" i="84"/>
  <c r="CV292" i="84"/>
  <c r="CM316" i="84"/>
  <c r="J316" i="84"/>
  <c r="CR304" i="84"/>
  <c r="DY316" i="84"/>
  <c r="EE304" i="84"/>
  <c r="H292" i="84"/>
  <c r="DG304" i="84"/>
  <c r="CJ304" i="84"/>
  <c r="BE304" i="84"/>
  <c r="BF316" i="84"/>
  <c r="BR316" i="84"/>
  <c r="I292" i="84"/>
  <c r="AB316" i="84"/>
  <c r="AY304" i="84"/>
  <c r="BV316" i="84"/>
  <c r="Q304" i="84"/>
  <c r="FI327" i="84"/>
  <c r="DQ12" i="84"/>
  <c r="H23" i="32" s="1"/>
  <c r="DA267" i="84"/>
  <c r="FF279" i="84"/>
  <c r="FH243" i="84"/>
  <c r="AC231" i="84"/>
  <c r="K255" i="84"/>
  <c r="FL231" i="84"/>
  <c r="FI243" i="84"/>
  <c r="FP255" i="84"/>
  <c r="FI231" i="84"/>
  <c r="FI217" i="84"/>
  <c r="CG217" i="84"/>
  <c r="AL217" i="84"/>
  <c r="FK387" i="84"/>
  <c r="BY375" i="84"/>
  <c r="FQ387" i="84"/>
  <c r="FK351" i="84"/>
  <c r="FL435" i="84"/>
  <c r="CO363" i="84"/>
  <c r="FH435" i="84"/>
  <c r="AI435" i="84"/>
  <c r="FI435" i="84"/>
  <c r="CG435" i="84"/>
  <c r="K411" i="84"/>
  <c r="DA399" i="84"/>
  <c r="FK411" i="84"/>
  <c r="FF423" i="84"/>
  <c r="FH399" i="84"/>
  <c r="CO423" i="84"/>
  <c r="CS399" i="84"/>
  <c r="CF73" i="84"/>
  <c r="AH61" i="84"/>
  <c r="AY61" i="84"/>
  <c r="T72" i="29" s="1"/>
  <c r="BK61" i="84"/>
  <c r="BE73" i="84"/>
  <c r="BV73" i="84"/>
  <c r="BI73" i="84"/>
  <c r="AN73" i="84"/>
  <c r="AB84" i="29" s="1"/>
  <c r="AW73" i="84"/>
  <c r="Z84" i="29" s="1"/>
  <c r="AO73" i="84"/>
  <c r="AC84" i="29" s="1"/>
  <c r="AW61" i="84"/>
  <c r="Z72" i="29" s="1"/>
  <c r="DD61" i="84"/>
  <c r="BC72" i="44" s="1"/>
  <c r="Q25" i="84"/>
  <c r="AI36" i="60" s="1"/>
  <c r="BN37" i="84"/>
  <c r="W48" i="31" s="1"/>
  <c r="BO25" i="84"/>
  <c r="BP37" i="84"/>
  <c r="X48" i="31" s="1"/>
  <c r="DK49" i="84"/>
  <c r="O60" i="32" s="1"/>
  <c r="DH37" i="84"/>
  <c r="BI48" i="44" s="1"/>
  <c r="CR49" i="84"/>
  <c r="Q13" i="84"/>
  <c r="AI24" i="60" s="1"/>
  <c r="J37" i="84"/>
  <c r="I48" i="30" s="1"/>
  <c r="EQ13" i="84"/>
  <c r="AU37" i="84"/>
  <c r="X48" i="29" s="1"/>
  <c r="BJ49" i="84"/>
  <c r="P25" i="84"/>
  <c r="K36" i="32" s="1"/>
  <c r="V37" i="84"/>
  <c r="EW25" i="84"/>
  <c r="Y29" i="33" s="1"/>
  <c r="DC49" i="84"/>
  <c r="BA60" i="44" s="1"/>
  <c r="CS36" i="84"/>
  <c r="AL47" i="44" s="1"/>
  <c r="AF72" i="84"/>
  <c r="CS60" i="84"/>
  <c r="AL71" i="44" s="1"/>
  <c r="CS72" i="84"/>
  <c r="AL83" i="44" s="1"/>
  <c r="FD1582" i="84"/>
  <c r="CC48" i="84"/>
  <c r="N59" i="44" s="1"/>
  <c r="CC36" i="84"/>
  <c r="N47" i="44" s="1"/>
  <c r="V280" i="84"/>
  <c r="AH268" i="84"/>
  <c r="DC280" i="84"/>
  <c r="CA280" i="84"/>
  <c r="BJ280" i="84"/>
  <c r="DL280" i="84"/>
  <c r="X280" i="84"/>
  <c r="CF268" i="84"/>
  <c r="AE268" i="84"/>
  <c r="BK280" i="84"/>
  <c r="BU268" i="84"/>
  <c r="DL256" i="84"/>
  <c r="CJ256" i="84"/>
  <c r="CR268" i="84"/>
  <c r="EJ232" i="84"/>
  <c r="DP232" i="84"/>
  <c r="BT256" i="84"/>
  <c r="DL244" i="84"/>
  <c r="DM244" i="84" s="1"/>
  <c r="BS244" i="84"/>
  <c r="DO256" i="84"/>
  <c r="AZ244" i="84"/>
  <c r="W244" i="84"/>
  <c r="AH232" i="84"/>
  <c r="S316" i="84"/>
  <c r="H304" i="84"/>
  <c r="CZ316" i="84"/>
  <c r="BV304" i="84"/>
  <c r="DD316" i="84"/>
  <c r="BM292" i="84"/>
  <c r="AW316" i="84"/>
  <c r="CR292" i="84"/>
  <c r="BI316" i="84"/>
  <c r="BT304" i="84"/>
  <c r="P316" i="84"/>
  <c r="DP292" i="84"/>
  <c r="P304" i="84"/>
  <c r="EG292" i="84"/>
  <c r="CU316" i="84"/>
  <c r="BO304" i="84"/>
  <c r="AX316" i="84"/>
  <c r="AN304" i="84"/>
  <c r="AE316" i="84"/>
  <c r="AT292" i="84"/>
  <c r="EE316" i="84"/>
  <c r="BC327" i="84"/>
  <c r="EH328" i="84"/>
  <c r="BN328" i="84"/>
  <c r="BB328" i="84"/>
  <c r="AN328" i="84"/>
  <c r="AB328" i="84"/>
  <c r="A328" i="84"/>
  <c r="EG328" i="84"/>
  <c r="BM328" i="84"/>
  <c r="BA328" i="84"/>
  <c r="EE328" i="84"/>
  <c r="DS328" i="84"/>
  <c r="DG328" i="84"/>
  <c r="CU328" i="84"/>
  <c r="CI328" i="84"/>
  <c r="BW328" i="84"/>
  <c r="BK328" i="84"/>
  <c r="AX328" i="84"/>
  <c r="AK328" i="84"/>
  <c r="Y328" i="84"/>
  <c r="ED328" i="84"/>
  <c r="BV328" i="84"/>
  <c r="BJ328" i="84"/>
  <c r="AV328" i="84"/>
  <c r="X328" i="84"/>
  <c r="EC328" i="84"/>
  <c r="BU328" i="84"/>
  <c r="BI328" i="84"/>
  <c r="AU328" i="84"/>
  <c r="W328" i="84"/>
  <c r="J328" i="84"/>
  <c r="BR328" i="84"/>
  <c r="BF328" i="84"/>
  <c r="T328" i="84"/>
  <c r="DY328" i="84"/>
  <c r="BE328" i="84"/>
  <c r="AE328" i="84"/>
  <c r="DX328" i="84"/>
  <c r="CZ328" i="84"/>
  <c r="CB328" i="84"/>
  <c r="DW328" i="84"/>
  <c r="CY328" i="84"/>
  <c r="CA328" i="84"/>
  <c r="DT328" i="84"/>
  <c r="CV328" i="84"/>
  <c r="BX328" i="84"/>
  <c r="AY328" i="84"/>
  <c r="DP328" i="84"/>
  <c r="CR328" i="84"/>
  <c r="BT328" i="84"/>
  <c r="AT328" i="84"/>
  <c r="V328" i="84"/>
  <c r="DO328" i="84"/>
  <c r="CQ328" i="84"/>
  <c r="BS328" i="84"/>
  <c r="U328" i="84"/>
  <c r="FC328" i="84"/>
  <c r="FD328" i="84" s="1"/>
  <c r="BQ328" i="84"/>
  <c r="AQ328" i="84"/>
  <c r="S328" i="84"/>
  <c r="DK328" i="84"/>
  <c r="CM328" i="84"/>
  <c r="BO328" i="84"/>
  <c r="AO328" i="84"/>
  <c r="P328" i="84"/>
  <c r="DL328" i="84"/>
  <c r="AP328" i="84"/>
  <c r="DH328" i="84"/>
  <c r="DD328" i="84"/>
  <c r="AH328" i="84"/>
  <c r="DC328" i="84"/>
  <c r="CN328" i="84"/>
  <c r="R328" i="84"/>
  <c r="CJ328" i="84"/>
  <c r="CF328" i="84"/>
  <c r="I328" i="84"/>
  <c r="BP328" i="84"/>
  <c r="FB328" i="84"/>
  <c r="EF328" i="84"/>
  <c r="EB328" i="84"/>
  <c r="CE328" i="84"/>
  <c r="BL328" i="84"/>
  <c r="H328" i="84"/>
  <c r="BH328" i="84"/>
  <c r="BG328" i="84"/>
  <c r="BY327" i="84"/>
  <c r="DM327" i="84"/>
  <c r="FB1592" i="84"/>
  <c r="FC1592" i="84" s="1"/>
  <c r="FD1592" i="84" s="1"/>
  <c r="A1592" i="84"/>
  <c r="CG267" i="84"/>
  <c r="FH231" i="84"/>
  <c r="FI48" i="84"/>
  <c r="K59" i="31" s="1"/>
  <c r="CK375" i="84"/>
  <c r="FJ375" i="84"/>
  <c r="AI351" i="84"/>
  <c r="AC399" i="84"/>
  <c r="CK60" i="84"/>
  <c r="Z71" i="44" s="1"/>
  <c r="FI12" i="84"/>
  <c r="K23" i="31" s="1"/>
  <c r="FJ24" i="84"/>
  <c r="F35" i="31" s="1"/>
  <c r="DE60" i="84"/>
  <c r="BD71" i="44" s="1"/>
  <c r="AK280" i="84"/>
  <c r="CB268" i="84"/>
  <c r="AB280" i="84"/>
  <c r="BO280" i="84"/>
  <c r="CV268" i="84"/>
  <c r="DG280" i="84"/>
  <c r="DO268" i="84"/>
  <c r="DK280" i="84"/>
  <c r="W280" i="84"/>
  <c r="W256" i="84"/>
  <c r="CI268" i="84"/>
  <c r="CM256" i="84"/>
  <c r="ET232" i="84"/>
  <c r="AV256" i="84"/>
  <c r="CB256" i="84"/>
  <c r="AW268" i="84"/>
  <c r="DP244" i="84"/>
  <c r="BP232" i="84"/>
  <c r="BP244" i="84"/>
  <c r="AX232" i="84"/>
  <c r="BU256" i="84"/>
  <c r="EK244" i="84"/>
  <c r="BR244" i="84"/>
  <c r="AT232" i="84"/>
  <c r="BQ50" i="84"/>
  <c r="S61" i="31" s="1"/>
  <c r="AE256" i="84"/>
  <c r="EW244" i="84"/>
  <c r="BI86" i="84"/>
  <c r="U316" i="84"/>
  <c r="DL292" i="84"/>
  <c r="DW316" i="84"/>
  <c r="AE292" i="84"/>
  <c r="BO316" i="84"/>
  <c r="AO316" i="84"/>
  <c r="BL292" i="84"/>
  <c r="AY316" i="84"/>
  <c r="V316" i="84"/>
  <c r="EC304" i="84"/>
  <c r="CQ316" i="84"/>
  <c r="AO304" i="84"/>
  <c r="DD304" i="84"/>
  <c r="CZ304" i="84"/>
  <c r="DG316" i="84"/>
  <c r="BM304" i="84"/>
  <c r="EF316" i="84"/>
  <c r="J304" i="84"/>
  <c r="BB316" i="84"/>
  <c r="AF255" i="84"/>
  <c r="DA435" i="84"/>
  <c r="AC375" i="84"/>
  <c r="DM399" i="84"/>
  <c r="FP96" i="84"/>
  <c r="I107" i="31" s="1"/>
  <c r="FK24" i="84"/>
  <c r="L35" i="31" s="1"/>
  <c r="AL96" i="84"/>
  <c r="FM72" i="84"/>
  <c r="M83" i="31" s="1"/>
  <c r="BC96" i="84"/>
  <c r="N107" i="58" s="1"/>
  <c r="FM12" i="84"/>
  <c r="M23" i="31" s="1"/>
  <c r="BQ280" i="84"/>
  <c r="CE268" i="84"/>
  <c r="AO74" i="84"/>
  <c r="AC85" i="29" s="1"/>
  <c r="H280" i="84"/>
  <c r="BV280" i="84"/>
  <c r="BN280" i="84"/>
  <c r="S268" i="84"/>
  <c r="BT268" i="84"/>
  <c r="H62" i="84"/>
  <c r="E73" i="30" s="1"/>
  <c r="BM280" i="84"/>
  <c r="AH256" i="84"/>
  <c r="EL244" i="84"/>
  <c r="AU232" i="84"/>
  <c r="AB256" i="84"/>
  <c r="DW256" i="84"/>
  <c r="AZ232" i="84"/>
  <c r="Q62" i="84"/>
  <c r="AI73" i="60" s="1"/>
  <c r="BQ244" i="84"/>
  <c r="R232" i="84"/>
  <c r="CV256" i="84"/>
  <c r="AW232" i="84"/>
  <c r="EL232" i="84"/>
  <c r="H244" i="84"/>
  <c r="DS256" i="84"/>
  <c r="AH86" i="84"/>
  <c r="DS304" i="84"/>
  <c r="ED316" i="84"/>
  <c r="BN304" i="84"/>
  <c r="CF316" i="84"/>
  <c r="CV304" i="84"/>
  <c r="AK316" i="84"/>
  <c r="BA292" i="84"/>
  <c r="BC292" i="84" s="1"/>
  <c r="BE292" i="84"/>
  <c r="AH304" i="84"/>
  <c r="BA316" i="84"/>
  <c r="CA292" i="84"/>
  <c r="BU316" i="84"/>
  <c r="BT292" i="84"/>
  <c r="AV316" i="84"/>
  <c r="BN292" i="84"/>
  <c r="X316" i="84"/>
  <c r="BR304" i="84"/>
  <c r="CM292" i="84"/>
  <c r="U304" i="84"/>
  <c r="R316" i="84"/>
  <c r="DK304" i="84"/>
  <c r="BJ316" i="84"/>
  <c r="AK304" i="84"/>
  <c r="BH292" i="84"/>
  <c r="DE279" i="84"/>
  <c r="CC255" i="84"/>
  <c r="CC267" i="84"/>
  <c r="Z255" i="84"/>
  <c r="CS267" i="84"/>
  <c r="FN231" i="84"/>
  <c r="DQ217" i="84"/>
  <c r="BR218" i="84"/>
  <c r="BF218" i="84"/>
  <c r="T218" i="84"/>
  <c r="FC218" i="84"/>
  <c r="FD218" i="84" s="1"/>
  <c r="DY218" i="84"/>
  <c r="BQ218" i="84"/>
  <c r="BE218" i="84"/>
  <c r="AQ218" i="84"/>
  <c r="AE218" i="84"/>
  <c r="S218" i="84"/>
  <c r="FB218" i="84"/>
  <c r="DX218" i="84"/>
  <c r="DL218" i="84"/>
  <c r="CZ218" i="84"/>
  <c r="CN218" i="84"/>
  <c r="CB218" i="84"/>
  <c r="BP218" i="84"/>
  <c r="AP218" i="84"/>
  <c r="R218" i="84"/>
  <c r="DW218" i="84"/>
  <c r="DK218" i="84"/>
  <c r="CY218" i="84"/>
  <c r="CM218" i="84"/>
  <c r="CA218" i="84"/>
  <c r="BO218" i="84"/>
  <c r="AO218" i="84"/>
  <c r="P218" i="84"/>
  <c r="EH218" i="84"/>
  <c r="BN218" i="84"/>
  <c r="BB218" i="84"/>
  <c r="AN218" i="84"/>
  <c r="AB218" i="84"/>
  <c r="A218" i="84"/>
  <c r="EG218" i="84"/>
  <c r="BM218" i="84"/>
  <c r="BA218" i="84"/>
  <c r="EF218" i="84"/>
  <c r="DT218" i="84"/>
  <c r="DH218" i="84"/>
  <c r="CV218" i="84"/>
  <c r="CJ218" i="84"/>
  <c r="BX218" i="84"/>
  <c r="BL218" i="84"/>
  <c r="AY218" i="84"/>
  <c r="EC218" i="84"/>
  <c r="DC218" i="84"/>
  <c r="BV218" i="84"/>
  <c r="AT218" i="84"/>
  <c r="BT218" i="84"/>
  <c r="AK218" i="84"/>
  <c r="J218" i="84"/>
  <c r="DS218" i="84"/>
  <c r="BS218" i="84"/>
  <c r="I218" i="84"/>
  <c r="DG218" i="84"/>
  <c r="BW218" i="84"/>
  <c r="AH218" i="84"/>
  <c r="BU218" i="84"/>
  <c r="BK218" i="84"/>
  <c r="Y218" i="84"/>
  <c r="DD218" i="84"/>
  <c r="BJ218" i="84"/>
  <c r="X218" i="84"/>
  <c r="CU218" i="84"/>
  <c r="BI218" i="84"/>
  <c r="W218" i="84"/>
  <c r="EE218" i="84"/>
  <c r="CR218" i="84"/>
  <c r="BH218" i="84"/>
  <c r="V218" i="84"/>
  <c r="ED218" i="84"/>
  <c r="CQ218" i="84"/>
  <c r="BG218" i="84"/>
  <c r="U218" i="84"/>
  <c r="EB218" i="84"/>
  <c r="CI218" i="84"/>
  <c r="AX218" i="84"/>
  <c r="AV218" i="84"/>
  <c r="H218" i="84"/>
  <c r="DP218" i="84"/>
  <c r="CF218" i="84"/>
  <c r="DO218" i="84"/>
  <c r="CE218" i="84"/>
  <c r="AU218" i="84"/>
  <c r="B219" i="84"/>
  <c r="CW217" i="84"/>
  <c r="FF387" i="84"/>
  <c r="DQ387" i="84"/>
  <c r="CW387" i="84"/>
  <c r="DZ435" i="84"/>
  <c r="FO351" i="84"/>
  <c r="FK339" i="84"/>
  <c r="CG363" i="84"/>
  <c r="FL363" i="84"/>
  <c r="FJ339" i="84"/>
  <c r="FN435" i="84"/>
  <c r="FO435" i="84"/>
  <c r="AL339" i="84"/>
  <c r="FP399" i="84"/>
  <c r="FJ399" i="84"/>
  <c r="FM411" i="84"/>
  <c r="U73" i="84"/>
  <c r="K84" i="60" s="1"/>
  <c r="CU61" i="84"/>
  <c r="AO72" i="44" s="1"/>
  <c r="BL61" i="84"/>
  <c r="AB61" i="84"/>
  <c r="AE61" i="84"/>
  <c r="X61" i="84"/>
  <c r="BS61" i="84"/>
  <c r="DS85" i="84"/>
  <c r="E96" i="43" s="1"/>
  <c r="BP73" i="84"/>
  <c r="X84" i="31" s="1"/>
  <c r="BR49" i="84"/>
  <c r="DK13" i="84"/>
  <c r="O24" i="32" s="1"/>
  <c r="AE25" i="84"/>
  <c r="V25" i="84"/>
  <c r="BR25" i="84"/>
  <c r="Y36" i="31" s="1"/>
  <c r="CA37" i="84"/>
  <c r="K48" i="44" s="1"/>
  <c r="CJ37" i="84"/>
  <c r="Y48" i="44" s="1"/>
  <c r="BQ37" i="84"/>
  <c r="S48" i="31" s="1"/>
  <c r="H49" i="84"/>
  <c r="EL25" i="84"/>
  <c r="Q29" i="33" s="1"/>
  <c r="AE49" i="84"/>
  <c r="AB37" i="84"/>
  <c r="M48" i="60" s="1"/>
  <c r="AY49" i="84"/>
  <c r="T60" i="29" s="1"/>
  <c r="ET25" i="84"/>
  <c r="S29" i="33" s="1"/>
  <c r="CR37" i="84"/>
  <c r="AK48" i="44" s="1"/>
  <c r="EI13" i="84"/>
  <c r="AC17" i="33" s="1"/>
  <c r="CB37" i="84"/>
  <c r="M48" i="44" s="1"/>
  <c r="AF12" i="84"/>
  <c r="EU24" i="84"/>
  <c r="T28" i="33" s="1"/>
  <c r="K36" i="84"/>
  <c r="DQ36" i="84"/>
  <c r="H47" i="32" s="1"/>
  <c r="EU12" i="84"/>
  <c r="T16" i="33" s="1"/>
  <c r="CO36" i="84"/>
  <c r="AF47" i="44" s="1"/>
  <c r="FM24" i="84"/>
  <c r="M35" i="31" s="1"/>
  <c r="AL24" i="84"/>
  <c r="AC96" i="84"/>
  <c r="FQ72" i="84"/>
  <c r="O83" i="31" s="1"/>
  <c r="DP280" i="84"/>
  <c r="Q268" i="84"/>
  <c r="CI280" i="84"/>
  <c r="CM268" i="84"/>
  <c r="CJ280" i="84"/>
  <c r="CV74" i="84"/>
  <c r="AQ85" i="44" s="1"/>
  <c r="J280" i="84"/>
  <c r="CR280" i="84"/>
  <c r="CU280" i="84"/>
  <c r="DC268" i="84"/>
  <c r="EI280" i="84"/>
  <c r="DG268" i="84"/>
  <c r="U280" i="84"/>
  <c r="J268" i="84"/>
  <c r="BR256" i="84"/>
  <c r="P232" i="84"/>
  <c r="AB244" i="84"/>
  <c r="Q232" i="84"/>
  <c r="J256" i="84"/>
  <c r="J14" i="84"/>
  <c r="I25" i="30" s="1"/>
  <c r="BN256" i="84"/>
  <c r="AY232" i="84"/>
  <c r="BM268" i="84"/>
  <c r="Q244" i="84"/>
  <c r="Y50" i="84"/>
  <c r="CE256" i="84"/>
  <c r="J244" i="84"/>
  <c r="AT244" i="84"/>
  <c r="BQ232" i="84"/>
  <c r="EI244" i="84"/>
  <c r="S244" i="84"/>
  <c r="AE244" i="84"/>
  <c r="DK256" i="84"/>
  <c r="DX98" i="84"/>
  <c r="E109" i="76" s="1"/>
  <c r="CZ292" i="84"/>
  <c r="BN316" i="84"/>
  <c r="S292" i="84"/>
  <c r="AQ316" i="84"/>
  <c r="Q316" i="84"/>
  <c r="BU292" i="84"/>
  <c r="BG304" i="84"/>
  <c r="Y292" i="84"/>
  <c r="DY304" i="84"/>
  <c r="AT304" i="84"/>
  <c r="BK316" i="84"/>
  <c r="CI304" i="84"/>
  <c r="AN316" i="84"/>
  <c r="BI304" i="84"/>
  <c r="DP316" i="84"/>
  <c r="AB304" i="84"/>
  <c r="EF304" i="84"/>
  <c r="DL86" i="84"/>
  <c r="Q97" i="32" s="1"/>
  <c r="AX292" i="84"/>
  <c r="DS316" i="84"/>
  <c r="DI327" i="84"/>
  <c r="FB1596" i="84"/>
  <c r="FC1596" i="84" s="1"/>
  <c r="A1596" i="84"/>
  <c r="CU83" i="84"/>
  <c r="AO94" i="44" s="1"/>
  <c r="DY83" i="84"/>
  <c r="L94" i="76" s="1"/>
  <c r="DD83" i="84"/>
  <c r="BC94" i="44" s="1"/>
  <c r="CV83" i="84"/>
  <c r="AQ94" i="44" s="1"/>
  <c r="DH83" i="84"/>
  <c r="BI94" i="44" s="1"/>
  <c r="S290" i="84"/>
  <c r="CZ290" i="84"/>
  <c r="CV290" i="84"/>
  <c r="P290" i="84"/>
  <c r="BW290" i="84"/>
  <c r="CN290" i="84"/>
  <c r="BP83" i="84"/>
  <c r="X94" i="31" s="1"/>
  <c r="BE83" i="84"/>
  <c r="Q94" i="58" s="1"/>
  <c r="U83" i="84"/>
  <c r="K94" i="60" s="1"/>
  <c r="CB83" i="84"/>
  <c r="M94" i="44" s="1"/>
  <c r="BQ83" i="84"/>
  <c r="S94" i="31" s="1"/>
  <c r="AX290" i="84"/>
  <c r="EG290" i="84"/>
  <c r="BL290" i="84"/>
  <c r="BT290" i="84"/>
  <c r="AW290" i="84"/>
  <c r="CB290" i="84"/>
  <c r="CU290" i="84"/>
  <c r="AW83" i="84"/>
  <c r="Z94" i="29" s="1"/>
  <c r="BS290" i="84"/>
  <c r="Q290" i="84"/>
  <c r="V290" i="84"/>
  <c r="AE290" i="84"/>
  <c r="DK290" i="84"/>
  <c r="CM290" i="84"/>
  <c r="AT290" i="84"/>
  <c r="DP83" i="84"/>
  <c r="G94" i="32" s="1"/>
  <c r="W83" i="84"/>
  <c r="AO290" i="84"/>
  <c r="AN290" i="84"/>
  <c r="BU290" i="84"/>
  <c r="BI290" i="84"/>
  <c r="BG290" i="84"/>
  <c r="AP290" i="84"/>
  <c r="AZ290" i="84"/>
  <c r="CY290" i="84"/>
  <c r="DS83" i="84"/>
  <c r="E94" i="43" s="1"/>
  <c r="AX83" i="84"/>
  <c r="S94" i="29" s="1"/>
  <c r="U290" i="84"/>
  <c r="DD290" i="84"/>
  <c r="BM290" i="84"/>
  <c r="BA290" i="84"/>
  <c r="DC290" i="84"/>
  <c r="DP290" i="84"/>
  <c r="AK290" i="84"/>
  <c r="I290" i="84"/>
  <c r="BF83" i="84"/>
  <c r="R94" i="58" s="1"/>
  <c r="T83" i="84"/>
  <c r="T94" i="32" s="1"/>
  <c r="AQ290" i="84"/>
  <c r="BV290" i="84"/>
  <c r="AB290" i="84"/>
  <c r="W290" i="84"/>
  <c r="X290" i="84"/>
  <c r="BE290" i="84"/>
  <c r="BR290" i="84"/>
  <c r="R290" i="84"/>
  <c r="CI83" i="84"/>
  <c r="W94" i="44" s="1"/>
  <c r="DG83" i="84"/>
  <c r="BG94" i="44" s="1"/>
  <c r="BH290" i="84"/>
  <c r="DW290" i="84"/>
  <c r="CQ290" i="84"/>
  <c r="DO290" i="84"/>
  <c r="DG290" i="84"/>
  <c r="CR83" i="84"/>
  <c r="AK94" i="44" s="1"/>
  <c r="P83" i="84"/>
  <c r="K94" i="32" s="1"/>
  <c r="AV83" i="84"/>
  <c r="Y94" i="29" s="1"/>
  <c r="DW83" i="84"/>
  <c r="G94" i="43" s="1"/>
  <c r="BN290" i="84"/>
  <c r="AV290" i="84"/>
  <c r="AY290" i="84"/>
  <c r="BP290" i="84"/>
  <c r="CA290" i="84"/>
  <c r="BO290" i="84"/>
  <c r="J290" i="84"/>
  <c r="DO83" i="84"/>
  <c r="E94" i="32" s="1"/>
  <c r="CF83" i="84"/>
  <c r="S94" i="44" s="1"/>
  <c r="CE83" i="84"/>
  <c r="Q94" i="44" s="1"/>
  <c r="BR83" i="84"/>
  <c r="Y94" i="31" s="1"/>
  <c r="BX290" i="84"/>
  <c r="DT290" i="84"/>
  <c r="BK290" i="84"/>
  <c r="H290" i="84"/>
  <c r="DL290" i="84"/>
  <c r="Y290" i="84"/>
  <c r="BB290" i="84"/>
  <c r="CE290" i="84"/>
  <c r="CR290" i="84"/>
  <c r="CJ290" i="84"/>
  <c r="EH290" i="84"/>
  <c r="DH290" i="84"/>
  <c r="DK83" i="84"/>
  <c r="O94" i="32" s="1"/>
  <c r="Q83" i="84"/>
  <c r="AI94" i="60" s="1"/>
  <c r="AY83" i="84"/>
  <c r="T94" i="29" s="1"/>
  <c r="BQ290" i="84"/>
  <c r="FL290" i="84" s="1"/>
  <c r="BJ290" i="84"/>
  <c r="DS290" i="84"/>
  <c r="AH290" i="84"/>
  <c r="BF290" i="84"/>
  <c r="T290" i="84"/>
  <c r="CI290" i="84"/>
  <c r="AU290" i="84"/>
  <c r="CF290" i="84"/>
  <c r="BG83" i="84"/>
  <c r="S94" i="58" s="1"/>
  <c r="BS83" i="84"/>
  <c r="T94" i="31" s="1"/>
  <c r="AU83" i="84"/>
  <c r="X94" i="29" s="1"/>
  <c r="CN83" i="84"/>
  <c r="AE94" i="44" s="1"/>
  <c r="AQ83" i="84"/>
  <c r="G94" i="58" s="1"/>
  <c r="BX83" i="84"/>
  <c r="G94" i="44" s="1"/>
  <c r="CY83" i="84"/>
  <c r="AU94" i="44" s="1"/>
  <c r="AO83" i="84"/>
  <c r="AC94" i="29" s="1"/>
  <c r="BT83" i="84"/>
  <c r="Z94" i="31" s="1"/>
  <c r="BV83" i="84"/>
  <c r="AA94" i="31" s="1"/>
  <c r="BJ83" i="84"/>
  <c r="J83" i="84"/>
  <c r="BO83" i="84"/>
  <c r="R94" i="31" s="1"/>
  <c r="DC83" i="84"/>
  <c r="BA94" i="44" s="1"/>
  <c r="BA83" i="84"/>
  <c r="K94" i="58" s="1"/>
  <c r="AT83" i="84"/>
  <c r="BN83" i="84"/>
  <c r="W94" i="31" s="1"/>
  <c r="BM83" i="84"/>
  <c r="Q94" i="31" s="1"/>
  <c r="BB83" i="84"/>
  <c r="M94" i="58" s="1"/>
  <c r="R83" i="84"/>
  <c r="AK94" i="60" s="1"/>
  <c r="CQ83" i="84"/>
  <c r="AI94" i="44" s="1"/>
  <c r="DX83" i="84"/>
  <c r="E94" i="76" s="1"/>
  <c r="AE83" i="84"/>
  <c r="S83" i="84"/>
  <c r="EE83" i="84"/>
  <c r="O94" i="76" s="1"/>
  <c r="CJ83" i="84"/>
  <c r="Y94" i="44" s="1"/>
  <c r="CZ83" i="84"/>
  <c r="AW94" i="44" s="1"/>
  <c r="DX84" i="84"/>
  <c r="E95" i="76" s="1"/>
  <c r="DT84" i="84"/>
  <c r="J95" i="43" s="1"/>
  <c r="AX84" i="84"/>
  <c r="S95" i="29" s="1"/>
  <c r="BJ84" i="84"/>
  <c r="DS84" i="84"/>
  <c r="E95" i="43" s="1"/>
  <c r="AO84" i="84"/>
  <c r="AC95" i="29" s="1"/>
  <c r="DG84" i="84"/>
  <c r="BG95" i="44" s="1"/>
  <c r="DD84" i="84"/>
  <c r="BC95" i="44" s="1"/>
  <c r="BW84" i="84"/>
  <c r="E95" i="44" s="1"/>
  <c r="BQ84" i="84"/>
  <c r="S95" i="31" s="1"/>
  <c r="BP84" i="84"/>
  <c r="X95" i="31" s="1"/>
  <c r="AP84" i="84"/>
  <c r="E95" i="58" s="1"/>
  <c r="AT85" i="84"/>
  <c r="CR84" i="84"/>
  <c r="AK95" i="44" s="1"/>
  <c r="BG84" i="84"/>
  <c r="S95" i="58" s="1"/>
  <c r="AE84" i="84"/>
  <c r="BX84" i="84"/>
  <c r="G95" i="44" s="1"/>
  <c r="EB85" i="84"/>
  <c r="F96" i="76" s="1"/>
  <c r="Q84" i="84"/>
  <c r="AI95" i="60" s="1"/>
  <c r="Y84" i="84"/>
  <c r="BV84" i="84"/>
  <c r="AA95" i="31" s="1"/>
  <c r="BL84" i="84"/>
  <c r="CI84" i="84"/>
  <c r="W95" i="44" s="1"/>
  <c r="AV84" i="84"/>
  <c r="Y95" i="29" s="1"/>
  <c r="DP84" i="84"/>
  <c r="G95" i="32" s="1"/>
  <c r="DW84" i="84"/>
  <c r="G95" i="43" s="1"/>
  <c r="BS84" i="84"/>
  <c r="T95" i="31" s="1"/>
  <c r="CB84" i="84"/>
  <c r="M95" i="44" s="1"/>
  <c r="EG84" i="84"/>
  <c r="P95" i="30" s="1"/>
  <c r="AU84" i="84"/>
  <c r="X95" i="29" s="1"/>
  <c r="EC84" i="84"/>
  <c r="G95" i="76" s="1"/>
  <c r="J84" i="84"/>
  <c r="I95" i="30" s="1"/>
  <c r="EH84" i="84"/>
  <c r="Q95" i="30" s="1"/>
  <c r="W84" i="84"/>
  <c r="T84" i="84"/>
  <c r="T95" i="32" s="1"/>
  <c r="CF85" i="84"/>
  <c r="S96" i="44" s="1"/>
  <c r="BA85" i="84"/>
  <c r="K96" i="58" s="1"/>
  <c r="DH84" i="84"/>
  <c r="BI95" i="44" s="1"/>
  <c r="AW84" i="84"/>
  <c r="Z95" i="29" s="1"/>
  <c r="BH84" i="84"/>
  <c r="T95" i="58" s="1"/>
  <c r="ED84" i="84"/>
  <c r="H95" i="76" s="1"/>
  <c r="DL84" i="84"/>
  <c r="Q95" i="32" s="1"/>
  <c r="BI84" i="84"/>
  <c r="BF84" i="84"/>
  <c r="R95" i="58" s="1"/>
  <c r="AK84" i="84"/>
  <c r="DO84" i="84"/>
  <c r="E95" i="32" s="1"/>
  <c r="BU85" i="84"/>
  <c r="U96" i="31" s="1"/>
  <c r="BA84" i="84"/>
  <c r="K95" i="58" s="1"/>
  <c r="CN84" i="84"/>
  <c r="AE95" i="44" s="1"/>
  <c r="BE84" i="84"/>
  <c r="Q95" i="58" s="1"/>
  <c r="BU84" i="84"/>
  <c r="U95" i="31" s="1"/>
  <c r="CM84" i="84"/>
  <c r="AC95" i="44" s="1"/>
  <c r="AY84" i="84"/>
  <c r="T95" i="29" s="1"/>
  <c r="BN84" i="84"/>
  <c r="W95" i="31" s="1"/>
  <c r="X84" i="84"/>
  <c r="CY84" i="84"/>
  <c r="AU95" i="44" s="1"/>
  <c r="CF84" i="84"/>
  <c r="S95" i="44" s="1"/>
  <c r="CV84" i="84"/>
  <c r="AQ95" i="44" s="1"/>
  <c r="CU84" i="84"/>
  <c r="AO95" i="44" s="1"/>
  <c r="CJ84" i="84"/>
  <c r="Y95" i="44" s="1"/>
  <c r="H84" i="84"/>
  <c r="E95" i="30" s="1"/>
  <c r="BO84" i="84"/>
  <c r="R95" i="31" s="1"/>
  <c r="EF84" i="84"/>
  <c r="I95" i="76" s="1"/>
  <c r="DY84" i="84"/>
  <c r="L95" i="76" s="1"/>
  <c r="CE84" i="84"/>
  <c r="Q95" i="44" s="1"/>
  <c r="BR84" i="84"/>
  <c r="Y95" i="31" s="1"/>
  <c r="CZ84" i="84"/>
  <c r="AW95" i="44" s="1"/>
  <c r="S84" i="84"/>
  <c r="EB84" i="84"/>
  <c r="F95" i="76" s="1"/>
  <c r="U84" i="84"/>
  <c r="K95" i="60" s="1"/>
  <c r="I84" i="84"/>
  <c r="DK84" i="84"/>
  <c r="O95" i="32" s="1"/>
  <c r="R84" i="84"/>
  <c r="AK95" i="60" s="1"/>
  <c r="BT84" i="84"/>
  <c r="Z95" i="31" s="1"/>
  <c r="AQ84" i="84"/>
  <c r="G95" i="58" s="1"/>
  <c r="BM84" i="84"/>
  <c r="Q95" i="31" s="1"/>
  <c r="DC84" i="84"/>
  <c r="BA95" i="44" s="1"/>
  <c r="AN84" i="84"/>
  <c r="AB95" i="29" s="1"/>
  <c r="AH84" i="84"/>
  <c r="P84" i="84"/>
  <c r="K95" i="32" s="1"/>
  <c r="CQ84" i="84"/>
  <c r="AI95" i="44" s="1"/>
  <c r="EE84" i="84"/>
  <c r="O95" i="76" s="1"/>
  <c r="AB84" i="84"/>
  <c r="M95" i="60" s="1"/>
  <c r="BK84" i="84"/>
  <c r="BB84" i="84"/>
  <c r="M95" i="58" s="1"/>
  <c r="V84" i="84"/>
  <c r="AT84" i="84"/>
  <c r="CA84" i="84"/>
  <c r="K95" i="44" s="1"/>
  <c r="AZ84" i="84"/>
  <c r="U95" i="29" s="1"/>
  <c r="CI85" i="84"/>
  <c r="W96" i="44" s="1"/>
  <c r="AE85" i="84"/>
  <c r="AC60" i="84"/>
  <c r="BC217" i="84"/>
  <c r="AF339" i="84"/>
  <c r="FN351" i="84"/>
  <c r="K435" i="84"/>
  <c r="DE399" i="84"/>
  <c r="BV37" i="84"/>
  <c r="AA48" i="31" s="1"/>
  <c r="DO37" i="84"/>
  <c r="E48" i="32" s="1"/>
  <c r="CQ37" i="84"/>
  <c r="AI48" i="44" s="1"/>
  <c r="CY49" i="84"/>
  <c r="AU60" i="44" s="1"/>
  <c r="EJ25" i="84"/>
  <c r="R49" i="84"/>
  <c r="AK60" i="60" s="1"/>
  <c r="I37" i="84"/>
  <c r="U37" i="84"/>
  <c r="EM25" i="84"/>
  <c r="W29" i="33" s="1"/>
  <c r="BJ37" i="84"/>
  <c r="AY13" i="84"/>
  <c r="T24" i="29" s="1"/>
  <c r="AH37" i="84"/>
  <c r="FD1577" i="84"/>
  <c r="FH36" i="84"/>
  <c r="E47" i="31" s="1"/>
  <c r="K60" i="84"/>
  <c r="FH24" i="84"/>
  <c r="E35" i="31" s="1"/>
  <c r="DM36" i="84"/>
  <c r="R47" i="32" s="1"/>
  <c r="AI96" i="84"/>
  <c r="FQ24" i="84"/>
  <c r="O35" i="31" s="1"/>
  <c r="Z12" i="84"/>
  <c r="BR280" i="84"/>
  <c r="AT268" i="84"/>
  <c r="CN280" i="84"/>
  <c r="DO280" i="84"/>
  <c r="Y268" i="84"/>
  <c r="CY280" i="84"/>
  <c r="DD268" i="84"/>
  <c r="CQ280" i="84"/>
  <c r="DK268" i="84"/>
  <c r="DP268" i="84"/>
  <c r="I232" i="84"/>
  <c r="AU244" i="84"/>
  <c r="CI256" i="84"/>
  <c r="BI232" i="84"/>
  <c r="CF256" i="84"/>
  <c r="W232" i="84"/>
  <c r="CU268" i="84"/>
  <c r="CQ38" i="84"/>
  <c r="AI49" i="44" s="1"/>
  <c r="R244" i="84"/>
  <c r="R256" i="84"/>
  <c r="BI38" i="84"/>
  <c r="CU256" i="84"/>
  <c r="CN256" i="84"/>
  <c r="J98" i="84"/>
  <c r="I109" i="30" s="1"/>
  <c r="AP304" i="84"/>
  <c r="BQ316" i="84"/>
  <c r="BF304" i="84"/>
  <c r="J292" i="84"/>
  <c r="CY292" i="84"/>
  <c r="V304" i="84"/>
  <c r="AK292" i="84"/>
  <c r="BM316" i="84"/>
  <c r="T316" i="84"/>
  <c r="DD292" i="84"/>
  <c r="BG316" i="84"/>
  <c r="DH304" i="84"/>
  <c r="BV292" i="84"/>
  <c r="X304" i="84"/>
  <c r="AB292" i="84"/>
  <c r="BX292" i="84"/>
  <c r="ED304" i="84"/>
  <c r="AP316" i="84"/>
  <c r="AQ292" i="84"/>
  <c r="CN304" i="84"/>
  <c r="FM267" i="84"/>
  <c r="BY279" i="84"/>
  <c r="FP267" i="84"/>
  <c r="FM255" i="84"/>
  <c r="FF255" i="84"/>
  <c r="FQ255" i="84"/>
  <c r="DQ231" i="84"/>
  <c r="FO243" i="84"/>
  <c r="AF96" i="84"/>
  <c r="FL387" i="84"/>
  <c r="BY387" i="84"/>
  <c r="FH375" i="84"/>
  <c r="DQ435" i="84"/>
  <c r="FJ351" i="84"/>
  <c r="FH363" i="84"/>
  <c r="FJ435" i="84"/>
  <c r="CK399" i="84"/>
  <c r="DZ423" i="84"/>
  <c r="CG423" i="84"/>
  <c r="EH73" i="84"/>
  <c r="Q84" i="30" s="1"/>
  <c r="AE73" i="84"/>
  <c r="CB73" i="84"/>
  <c r="M84" i="44" s="1"/>
  <c r="DC73" i="84"/>
  <c r="BN61" i="84"/>
  <c r="S61" i="84"/>
  <c r="BR61" i="84"/>
  <c r="Y61" i="84"/>
  <c r="BW61" i="84"/>
  <c r="E72" i="44" s="1"/>
  <c r="V73" i="84"/>
  <c r="EG73" i="84"/>
  <c r="P84" i="30" s="1"/>
  <c r="BI49" i="84"/>
  <c r="CN49" i="84"/>
  <c r="AE60" i="44" s="1"/>
  <c r="BV49" i="84"/>
  <c r="EI49" i="84"/>
  <c r="BM60" i="44" s="1"/>
  <c r="DH61" i="84"/>
  <c r="BI72" i="44" s="1"/>
  <c r="CN37" i="84"/>
  <c r="AH25" i="84"/>
  <c r="DD37" i="84"/>
  <c r="W49" i="84"/>
  <c r="BK25" i="84"/>
  <c r="DO49" i="84"/>
  <c r="Y37" i="84"/>
  <c r="CI37" i="84"/>
  <c r="W48" i="44" s="1"/>
  <c r="BP25" i="84"/>
  <c r="AZ37" i="84"/>
  <c r="U48" i="29" s="1"/>
  <c r="DG49" i="84"/>
  <c r="BG60" i="44" s="1"/>
  <c r="X37" i="84"/>
  <c r="DA96" i="84"/>
  <c r="AX107" i="44" s="1"/>
  <c r="ER24" i="84"/>
  <c r="N28" i="33" s="1"/>
  <c r="FO48" i="84"/>
  <c r="N59" i="31" s="1"/>
  <c r="FJ60" i="84"/>
  <c r="F71" i="31" s="1"/>
  <c r="FN48" i="84"/>
  <c r="H59" i="31" s="1"/>
  <c r="AE280" i="84"/>
  <c r="AK268" i="84"/>
  <c r="T74" i="84"/>
  <c r="T85" i="32" s="1"/>
  <c r="CN268" i="84"/>
  <c r="Q280" i="84"/>
  <c r="CJ268" i="84"/>
  <c r="CZ268" i="84"/>
  <c r="S280" i="84"/>
  <c r="AB268" i="84"/>
  <c r="AT280" i="84"/>
  <c r="DT280" i="84"/>
  <c r="BJ244" i="84"/>
  <c r="BV244" i="84"/>
  <c r="P26" i="84"/>
  <c r="K37" i="32" s="1"/>
  <c r="T232" i="84"/>
  <c r="CA256" i="84"/>
  <c r="AK244" i="84"/>
  <c r="U232" i="84"/>
  <c r="BO38" i="84"/>
  <c r="R49" i="31" s="1"/>
  <c r="AX244" i="84"/>
  <c r="BV232" i="84"/>
  <c r="DO244" i="84"/>
  <c r="AY244" i="84"/>
  <c r="ET26" i="84"/>
  <c r="S30" i="33" s="1"/>
  <c r="BS256" i="84"/>
  <c r="EJ244" i="84"/>
  <c r="Y256" i="84"/>
  <c r="I256" i="84"/>
  <c r="AP98" i="84"/>
  <c r="E109" i="58" s="1"/>
  <c r="DH292" i="84"/>
  <c r="DX304" i="84"/>
  <c r="Y316" i="84"/>
  <c r="BL86" i="84"/>
  <c r="BP304" i="84"/>
  <c r="BQ304" i="84"/>
  <c r="DO292" i="84"/>
  <c r="AU304" i="84"/>
  <c r="CF292" i="84"/>
  <c r="BF292" i="84"/>
  <c r="P292" i="84"/>
  <c r="AH316" i="84"/>
  <c r="V292" i="84"/>
  <c r="BL316" i="84"/>
  <c r="EH304" i="84"/>
  <c r="BW292" i="84"/>
  <c r="BH304" i="84"/>
  <c r="AU292" i="84"/>
  <c r="Z327" i="84"/>
  <c r="CG108" i="84"/>
  <c r="T119" i="44" s="1"/>
  <c r="FD1584" i="84"/>
  <c r="FP108" i="84"/>
  <c r="I119" i="31" s="1"/>
  <c r="FF108" i="84"/>
  <c r="M119" i="32" s="1"/>
  <c r="CS108" i="84"/>
  <c r="AL119" i="44" s="1"/>
  <c r="Z108" i="84"/>
  <c r="DE108" i="84"/>
  <c r="BD119" i="44" s="1"/>
  <c r="AR108" i="84"/>
  <c r="H119" i="58" s="1"/>
  <c r="BR109" i="84"/>
  <c r="BF109" i="84"/>
  <c r="T109" i="84"/>
  <c r="FC109" i="84"/>
  <c r="DY109" i="84"/>
  <c r="BQ109" i="84"/>
  <c r="BE109" i="84"/>
  <c r="AQ109" i="84"/>
  <c r="AE109" i="84"/>
  <c r="S109" i="84"/>
  <c r="FB109" i="84"/>
  <c r="DX109" i="84"/>
  <c r="DL109" i="84"/>
  <c r="CZ109" i="84"/>
  <c r="CN109" i="84"/>
  <c r="CB109" i="84"/>
  <c r="BP109" i="84"/>
  <c r="AP109" i="84"/>
  <c r="R109" i="84"/>
  <c r="A109" i="84"/>
  <c r="DW109" i="84"/>
  <c r="DK109" i="84"/>
  <c r="CY109" i="84"/>
  <c r="CM109" i="84"/>
  <c r="CA109" i="84"/>
  <c r="BO109" i="84"/>
  <c r="AO109" i="84"/>
  <c r="P109" i="84"/>
  <c r="EH109" i="84"/>
  <c r="BN109" i="84"/>
  <c r="BB109" i="84"/>
  <c r="AN109" i="84"/>
  <c r="AB120" i="29" s="1"/>
  <c r="AB109" i="84"/>
  <c r="EG109" i="84"/>
  <c r="BM109" i="84"/>
  <c r="BA109" i="84"/>
  <c r="EF109" i="84"/>
  <c r="DT109" i="84"/>
  <c r="DH109" i="84"/>
  <c r="CV109" i="84"/>
  <c r="CJ109" i="84"/>
  <c r="BX109" i="84"/>
  <c r="BL109" i="84"/>
  <c r="AY109" i="84"/>
  <c r="T120" i="29" s="1"/>
  <c r="EE109" i="84"/>
  <c r="DS109" i="84"/>
  <c r="DG109" i="84"/>
  <c r="CU109" i="84"/>
  <c r="CI109" i="84"/>
  <c r="BW109" i="84"/>
  <c r="BK109" i="84"/>
  <c r="AX109" i="84"/>
  <c r="AK109" i="84"/>
  <c r="Y109" i="84"/>
  <c r="ED109" i="84"/>
  <c r="BV109" i="84"/>
  <c r="AA120" i="31" s="1"/>
  <c r="BJ109" i="84"/>
  <c r="AV109" i="84"/>
  <c r="X109" i="84"/>
  <c r="B110" i="84"/>
  <c r="DO109" i="84"/>
  <c r="DC109" i="84"/>
  <c r="CQ109" i="84"/>
  <c r="CE109" i="84"/>
  <c r="BS109" i="84"/>
  <c r="BG109" i="84"/>
  <c r="U109" i="84"/>
  <c r="H109" i="84"/>
  <c r="E120" i="30" s="1"/>
  <c r="BU109" i="84"/>
  <c r="BT109" i="84"/>
  <c r="EC109" i="84"/>
  <c r="BI109" i="84"/>
  <c r="EB109" i="84"/>
  <c r="BH109" i="84"/>
  <c r="AU109" i="84"/>
  <c r="DP109" i="84"/>
  <c r="AT109" i="84"/>
  <c r="DD109" i="84"/>
  <c r="AH109" i="84"/>
  <c r="J109" i="84"/>
  <c r="I120" i="30" s="1"/>
  <c r="CF109" i="84"/>
  <c r="I109" i="84"/>
  <c r="V109" i="84"/>
  <c r="W109" i="84"/>
  <c r="CR109" i="84"/>
  <c r="A1595" i="84"/>
  <c r="FB1595" i="84"/>
  <c r="FC1595" i="84" s="1"/>
  <c r="FD1595" i="84" s="1"/>
  <c r="BY108" i="84"/>
  <c r="H119" i="44" s="1"/>
  <c r="CO108" i="84"/>
  <c r="AF119" i="44" s="1"/>
  <c r="DZ108" i="84"/>
  <c r="CK108" i="84"/>
  <c r="Z119" i="44" s="1"/>
  <c r="DA108" i="84"/>
  <c r="AX119" i="44" s="1"/>
  <c r="AI108" i="84"/>
  <c r="FO108" i="84"/>
  <c r="N119" i="31" s="1"/>
  <c r="AL268" i="84" l="1"/>
  <c r="F330" i="84"/>
  <c r="A330" i="84" s="1"/>
  <c r="D331" i="84"/>
  <c r="F440" i="84"/>
  <c r="T120" i="32"/>
  <c r="FB1627" i="84"/>
  <c r="FC1627" i="84" s="1"/>
  <c r="A1627" i="84"/>
  <c r="B1620" i="84"/>
  <c r="AC268" i="84"/>
  <c r="FQ232" i="84"/>
  <c r="CW37" i="84"/>
  <c r="AR48" i="44" s="1"/>
  <c r="DQ316" i="84"/>
  <c r="FM244" i="84"/>
  <c r="I13" i="76"/>
  <c r="T120" i="31"/>
  <c r="Q120" i="30"/>
  <c r="AO120" i="44"/>
  <c r="K120" i="58"/>
  <c r="AC120" i="44"/>
  <c r="E120" i="76"/>
  <c r="AY50" i="84"/>
  <c r="T61" i="29" s="1"/>
  <c r="S120" i="44"/>
  <c r="U120" i="31"/>
  <c r="O120" i="76"/>
  <c r="M120" i="60"/>
  <c r="G120" i="43"/>
  <c r="BC120" i="44"/>
  <c r="S120" i="58"/>
  <c r="G120" i="44"/>
  <c r="W120" i="31"/>
  <c r="E120" i="58"/>
  <c r="S120" i="31"/>
  <c r="Y120" i="44"/>
  <c r="X120" i="29"/>
  <c r="AI120" i="44"/>
  <c r="BI120" i="44"/>
  <c r="AC120" i="29"/>
  <c r="AE120" i="44"/>
  <c r="X120" i="31"/>
  <c r="T120" i="58"/>
  <c r="L120" i="76"/>
  <c r="BA120" i="44"/>
  <c r="AK120" i="44"/>
  <c r="F120" i="76"/>
  <c r="E120" i="32"/>
  <c r="W120" i="44"/>
  <c r="I120" i="76"/>
  <c r="K120" i="44"/>
  <c r="Q120" i="32"/>
  <c r="Y120" i="31"/>
  <c r="DE292" i="84"/>
  <c r="E120" i="44"/>
  <c r="J120" i="43"/>
  <c r="R120" i="31"/>
  <c r="AW120" i="44"/>
  <c r="R120" i="58"/>
  <c r="G120" i="58"/>
  <c r="DU61" i="84"/>
  <c r="F439" i="84"/>
  <c r="AH281" i="84"/>
  <c r="G120" i="76"/>
  <c r="BG120" i="44"/>
  <c r="Q120" i="31"/>
  <c r="AU120" i="44"/>
  <c r="P269" i="84"/>
  <c r="BP293" i="84"/>
  <c r="FD1615" i="84"/>
  <c r="FD1610" i="84"/>
  <c r="B111" i="84"/>
  <c r="B1617" i="84"/>
  <c r="B1628" i="84" s="1"/>
  <c r="Z120" i="31"/>
  <c r="Y120" i="29"/>
  <c r="E120" i="43"/>
  <c r="P120" i="30"/>
  <c r="O120" i="32"/>
  <c r="FB1616" i="84"/>
  <c r="FC1616" i="84" s="1"/>
  <c r="FD1616" i="84" s="1"/>
  <c r="A1616" i="84"/>
  <c r="K244" i="84"/>
  <c r="K120" i="60"/>
  <c r="H120" i="76"/>
  <c r="M120" i="58"/>
  <c r="AK120" i="60"/>
  <c r="Q120" i="58"/>
  <c r="U293" i="84"/>
  <c r="B1618" i="84"/>
  <c r="BB318" i="84" s="1"/>
  <c r="A1609" i="84"/>
  <c r="FB1609" i="84"/>
  <c r="FC1609" i="84" s="1"/>
  <c r="G120" i="32"/>
  <c r="Q120" i="44"/>
  <c r="S120" i="29"/>
  <c r="AQ120" i="44"/>
  <c r="K120" i="32"/>
  <c r="M120" i="44"/>
  <c r="J86" i="84"/>
  <c r="I97" i="30" s="1"/>
  <c r="FM256" i="84"/>
  <c r="EX244" i="84"/>
  <c r="EO25" i="84"/>
  <c r="H29" i="33" s="1"/>
  <c r="E29" i="33"/>
  <c r="ER13" i="84"/>
  <c r="N17" i="33" s="1"/>
  <c r="M17" i="33"/>
  <c r="H13" i="76"/>
  <c r="S7" i="31"/>
  <c r="FI256" i="84"/>
  <c r="DA268" i="84"/>
  <c r="AF244" i="84"/>
  <c r="Y97" i="60"/>
  <c r="S108" i="60"/>
  <c r="J108" i="29"/>
  <c r="Z83" i="60"/>
  <c r="J83" i="30"/>
  <c r="N107" i="60"/>
  <c r="G108" i="29"/>
  <c r="AC96" i="60"/>
  <c r="S24" i="60"/>
  <c r="J35" i="30"/>
  <c r="AF71" i="60"/>
  <c r="M119" i="76"/>
  <c r="G60" i="60"/>
  <c r="S84" i="60"/>
  <c r="G72" i="29"/>
  <c r="AE108" i="60"/>
  <c r="W108" i="60"/>
  <c r="I96" i="29"/>
  <c r="T71" i="60"/>
  <c r="G84" i="60"/>
  <c r="N47" i="60"/>
  <c r="E24" i="29"/>
  <c r="W120" i="60"/>
  <c r="J71" i="30"/>
  <c r="G95" i="30"/>
  <c r="G95" i="60"/>
  <c r="AC120" i="60"/>
  <c r="T107" i="60"/>
  <c r="G24" i="29"/>
  <c r="AE48" i="60"/>
  <c r="W24" i="60"/>
  <c r="H107" i="60"/>
  <c r="Y24" i="60"/>
  <c r="Q72" i="60"/>
  <c r="G120" i="30"/>
  <c r="J120" i="29"/>
  <c r="S120" i="60"/>
  <c r="Y95" i="60"/>
  <c r="E95" i="29"/>
  <c r="E94" i="29"/>
  <c r="I94" i="30"/>
  <c r="M107" i="76"/>
  <c r="G60" i="29"/>
  <c r="E108" i="29"/>
  <c r="AE36" i="60"/>
  <c r="N83" i="60"/>
  <c r="N35" i="60"/>
  <c r="I120" i="29"/>
  <c r="Q120" i="60"/>
  <c r="G48" i="60"/>
  <c r="L95" i="29"/>
  <c r="S95" i="60"/>
  <c r="S94" i="60"/>
  <c r="J94" i="29"/>
  <c r="S36" i="60"/>
  <c r="E84" i="29"/>
  <c r="W36" i="60"/>
  <c r="AE24" i="60"/>
  <c r="AE96" i="60"/>
  <c r="G108" i="60"/>
  <c r="Q108" i="60"/>
  <c r="E48" i="29"/>
  <c r="S96" i="60"/>
  <c r="E120" i="29"/>
  <c r="Y120" i="60"/>
  <c r="G120" i="29"/>
  <c r="Q84" i="60"/>
  <c r="Z107" i="60"/>
  <c r="Q95" i="60"/>
  <c r="AC95" i="60"/>
  <c r="W94" i="60"/>
  <c r="AF107" i="60"/>
  <c r="S48" i="60"/>
  <c r="G84" i="29"/>
  <c r="W96" i="60"/>
  <c r="E96" i="29"/>
  <c r="J96" i="29"/>
  <c r="K60" i="29"/>
  <c r="Y84" i="60"/>
  <c r="K72" i="29"/>
  <c r="E36" i="29"/>
  <c r="W72" i="60"/>
  <c r="AC60" i="60"/>
  <c r="K24" i="29"/>
  <c r="G96" i="29"/>
  <c r="Q96" i="60"/>
  <c r="AC24" i="60"/>
  <c r="K84" i="29"/>
  <c r="J107" i="30"/>
  <c r="N71" i="60"/>
  <c r="L94" i="29"/>
  <c r="G120" i="60"/>
  <c r="J47" i="30"/>
  <c r="L120" i="29"/>
  <c r="AE120" i="60"/>
  <c r="K95" i="29"/>
  <c r="L96" i="29"/>
  <c r="I97" i="29"/>
  <c r="E60" i="29"/>
  <c r="J23" i="30"/>
  <c r="Q60" i="60"/>
  <c r="G96" i="30"/>
  <c r="G36" i="29"/>
  <c r="AF119" i="60"/>
  <c r="N119" i="60"/>
  <c r="AF83" i="60"/>
  <c r="G97" i="29"/>
  <c r="AE95" i="60"/>
  <c r="J95" i="29"/>
  <c r="AE60" i="60"/>
  <c r="G108" i="30"/>
  <c r="G96" i="60"/>
  <c r="J119" i="30"/>
  <c r="N59" i="60"/>
  <c r="J59" i="30"/>
  <c r="Z35" i="60"/>
  <c r="W95" i="60"/>
  <c r="G61" i="60"/>
  <c r="K120" i="29"/>
  <c r="E72" i="29"/>
  <c r="G95" i="29"/>
  <c r="AC36" i="60"/>
  <c r="W48" i="60"/>
  <c r="Y60" i="60"/>
  <c r="Y96" i="60"/>
  <c r="I108" i="29"/>
  <c r="AC108" i="60"/>
  <c r="AE84" i="60"/>
  <c r="AE72" i="60"/>
  <c r="N23" i="60"/>
  <c r="AC48" i="60"/>
  <c r="K36" i="29"/>
  <c r="I95" i="29"/>
  <c r="G48" i="29"/>
  <c r="AC84" i="60"/>
  <c r="Q24" i="60"/>
  <c r="G24" i="60"/>
  <c r="L108" i="29"/>
  <c r="K96" i="29"/>
  <c r="Y108" i="60"/>
  <c r="K108" i="29"/>
  <c r="K48" i="29"/>
  <c r="CK292" i="84"/>
  <c r="FP256" i="84"/>
  <c r="FQ256" i="84"/>
  <c r="CS268" i="84"/>
  <c r="AL244" i="84"/>
  <c r="FQ244" i="84"/>
  <c r="CS304" i="84"/>
  <c r="FO268" i="84"/>
  <c r="Z73" i="84"/>
  <c r="FL244" i="84"/>
  <c r="CC61" i="84"/>
  <c r="N72" i="44" s="1"/>
  <c r="AI268" i="84"/>
  <c r="FO292" i="84"/>
  <c r="DI304" i="84"/>
  <c r="FI49" i="84"/>
  <c r="K60" i="31" s="1"/>
  <c r="FH61" i="84"/>
  <c r="E72" i="31" s="1"/>
  <c r="CG316" i="84"/>
  <c r="DE316" i="84"/>
  <c r="FP268" i="84"/>
  <c r="DA304" i="84"/>
  <c r="DM292" i="84"/>
  <c r="CG194" i="84"/>
  <c r="FN194" i="84"/>
  <c r="DM73" i="84"/>
  <c r="R84" i="32" s="1"/>
  <c r="FH268" i="84"/>
  <c r="FF73" i="84"/>
  <c r="M84" i="32" s="1"/>
  <c r="AC256" i="84"/>
  <c r="Z268" i="84"/>
  <c r="FJ194" i="84"/>
  <c r="FO194" i="84"/>
  <c r="CO170" i="84"/>
  <c r="FI292" i="84"/>
  <c r="FH292" i="84"/>
  <c r="FL206" i="84"/>
  <c r="Z292" i="84"/>
  <c r="FQ292" i="84"/>
  <c r="FK352" i="84"/>
  <c r="AC290" i="84"/>
  <c r="FI280" i="84"/>
  <c r="FK424" i="84"/>
  <c r="FI304" i="84"/>
  <c r="DA256" i="84"/>
  <c r="FL256" i="84"/>
  <c r="Z304" i="84"/>
  <c r="FF280" i="84"/>
  <c r="K304" i="84"/>
  <c r="AC292" i="84"/>
  <c r="FL316" i="84"/>
  <c r="FH304" i="84"/>
  <c r="AC352" i="84"/>
  <c r="CG61" i="84"/>
  <c r="T72" i="44" s="1"/>
  <c r="DU73" i="84"/>
  <c r="AL25" i="84"/>
  <c r="CG256" i="84"/>
  <c r="AR73" i="84"/>
  <c r="H84" i="58" s="1"/>
  <c r="CK182" i="84"/>
  <c r="CS206" i="84"/>
  <c r="DQ304" i="84"/>
  <c r="CK268" i="84"/>
  <c r="AI13" i="84"/>
  <c r="CS73" i="84"/>
  <c r="AL84" i="44" s="1"/>
  <c r="FQ280" i="84"/>
  <c r="DA158" i="84"/>
  <c r="DA61" i="84"/>
  <c r="AX72" i="44" s="1"/>
  <c r="CC182" i="84"/>
  <c r="DE158" i="84"/>
  <c r="FK182" i="84"/>
  <c r="CC170" i="84"/>
  <c r="CK316" i="84"/>
  <c r="FJ182" i="84"/>
  <c r="DI206" i="84"/>
  <c r="AC182" i="84"/>
  <c r="DU37" i="84"/>
  <c r="J48" i="43"/>
  <c r="BC73" i="84"/>
  <c r="N84" i="58" s="1"/>
  <c r="M84" i="58"/>
  <c r="K47" i="43"/>
  <c r="FN61" i="84"/>
  <c r="H72" i="31" s="1"/>
  <c r="T72" i="31"/>
  <c r="FQ13" i="84"/>
  <c r="O24" i="31" s="1"/>
  <c r="AA24" i="31"/>
  <c r="E24" i="60"/>
  <c r="L60" i="29"/>
  <c r="T119" i="60"/>
  <c r="H83" i="60"/>
  <c r="AI61" i="84"/>
  <c r="Y72" i="60"/>
  <c r="CO61" i="84"/>
  <c r="AF72" i="44" s="1"/>
  <c r="AE72" i="44"/>
  <c r="DI292" i="84"/>
  <c r="AI25" i="84"/>
  <c r="Y36" i="60"/>
  <c r="AF61" i="84"/>
  <c r="S72" i="60"/>
  <c r="FJ13" i="84"/>
  <c r="F24" i="31" s="1"/>
  <c r="CG73" i="84"/>
  <c r="T84" i="44" s="1"/>
  <c r="S84" i="44"/>
  <c r="FN25" i="84"/>
  <c r="H36" i="31" s="1"/>
  <c r="T36" i="31"/>
  <c r="L84" i="29"/>
  <c r="Z47" i="60"/>
  <c r="I48" i="29"/>
  <c r="AI73" i="84"/>
  <c r="W84" i="60"/>
  <c r="E36" i="60"/>
  <c r="FO61" i="84"/>
  <c r="N72" i="31" s="1"/>
  <c r="Z72" i="31"/>
  <c r="K71" i="43"/>
  <c r="Z61" i="84"/>
  <c r="G72" i="60"/>
  <c r="FJ25" i="84"/>
  <c r="F36" i="31" s="1"/>
  <c r="R36" i="31"/>
  <c r="G24" i="30"/>
  <c r="H119" i="60"/>
  <c r="AI316" i="84"/>
  <c r="CO37" i="84"/>
  <c r="AF48" i="44" s="1"/>
  <c r="AE48" i="44"/>
  <c r="FI61" i="84"/>
  <c r="K72" i="31" s="1"/>
  <c r="W72" i="31"/>
  <c r="AC61" i="84"/>
  <c r="M72" i="60"/>
  <c r="J60" i="29"/>
  <c r="K49" i="84"/>
  <c r="K73" i="84"/>
  <c r="I84" i="30"/>
  <c r="E84" i="60"/>
  <c r="I24" i="29"/>
  <c r="DM412" i="84"/>
  <c r="L36" i="29"/>
  <c r="FO49" i="84"/>
  <c r="N60" i="31" s="1"/>
  <c r="W60" i="60"/>
  <c r="FM37" i="84"/>
  <c r="M48" i="31" s="1"/>
  <c r="Q48" i="60"/>
  <c r="CK73" i="84"/>
  <c r="Z84" i="44" s="1"/>
  <c r="Y84" i="44"/>
  <c r="E120" i="60"/>
  <c r="DE73" i="84"/>
  <c r="BD84" i="44" s="1"/>
  <c r="BA84" i="44"/>
  <c r="AF35" i="60"/>
  <c r="T23" i="60"/>
  <c r="DM37" i="84"/>
  <c r="R48" i="32" s="1"/>
  <c r="AF47" i="60"/>
  <c r="FP49" i="84"/>
  <c r="I60" i="31" s="1"/>
  <c r="U60" i="31"/>
  <c r="I72" i="29"/>
  <c r="L24" i="29"/>
  <c r="FI352" i="84"/>
  <c r="AC424" i="84"/>
  <c r="FK61" i="84"/>
  <c r="L72" i="31" s="1"/>
  <c r="X72" i="31"/>
  <c r="Z59" i="60"/>
  <c r="FH73" i="84"/>
  <c r="E84" i="31" s="1"/>
  <c r="Q84" i="31"/>
  <c r="T35" i="60"/>
  <c r="FP61" i="84"/>
  <c r="I72" i="31" s="1"/>
  <c r="AC72" i="60"/>
  <c r="Z256" i="84"/>
  <c r="E85" i="60"/>
  <c r="FL232" i="84"/>
  <c r="AL73" i="84"/>
  <c r="AF268" i="84"/>
  <c r="FN37" i="84"/>
  <c r="H48" i="31" s="1"/>
  <c r="AF23" i="60"/>
  <c r="J72" i="29"/>
  <c r="AC340" i="84"/>
  <c r="H35" i="60"/>
  <c r="FJ49" i="84"/>
  <c r="F60" i="31" s="1"/>
  <c r="R60" i="31"/>
  <c r="J24" i="29"/>
  <c r="E96" i="60"/>
  <c r="FH364" i="84"/>
  <c r="FJ61" i="84"/>
  <c r="F72" i="31" s="1"/>
  <c r="R72" i="31"/>
  <c r="I36" i="29"/>
  <c r="FL25" i="84"/>
  <c r="G36" i="31" s="1"/>
  <c r="Q36" i="60"/>
  <c r="DM25" i="84"/>
  <c r="R36" i="32" s="1"/>
  <c r="FK25" i="84"/>
  <c r="L36" i="31" s="1"/>
  <c r="X36" i="31"/>
  <c r="I49" i="29"/>
  <c r="FH13" i="84"/>
  <c r="E24" i="31" s="1"/>
  <c r="FO37" i="84"/>
  <c r="N48" i="31" s="1"/>
  <c r="L72" i="29"/>
  <c r="T47" i="60"/>
  <c r="DA73" i="84"/>
  <c r="AX84" i="44" s="1"/>
  <c r="AW84" i="44"/>
  <c r="K61" i="84"/>
  <c r="I72" i="30"/>
  <c r="K13" i="84"/>
  <c r="I24" i="30"/>
  <c r="FF61" i="84"/>
  <c r="M72" i="32" s="1"/>
  <c r="K72" i="32"/>
  <c r="H23" i="60"/>
  <c r="DQ73" i="84"/>
  <c r="H84" i="32" s="1"/>
  <c r="G84" i="32"/>
  <c r="H59" i="60"/>
  <c r="AF280" i="84"/>
  <c r="I60" i="29"/>
  <c r="CO304" i="84"/>
  <c r="J48" i="29"/>
  <c r="E95" i="60"/>
  <c r="K268" i="84"/>
  <c r="FP25" i="84"/>
  <c r="I36" i="31" s="1"/>
  <c r="CS49" i="84"/>
  <c r="AL60" i="44" s="1"/>
  <c r="AK60" i="44"/>
  <c r="I84" i="29"/>
  <c r="CS61" i="84"/>
  <c r="AL72" i="44" s="1"/>
  <c r="AK72" i="44"/>
  <c r="AF59" i="60"/>
  <c r="E60" i="60"/>
  <c r="K59" i="43"/>
  <c r="G36" i="30"/>
  <c r="E72" i="60"/>
  <c r="FF400" i="84"/>
  <c r="J36" i="29"/>
  <c r="T59" i="60"/>
  <c r="H71" i="60"/>
  <c r="DE37" i="84"/>
  <c r="BD48" i="44" s="1"/>
  <c r="BC48" i="44"/>
  <c r="DZ316" i="84"/>
  <c r="Z25" i="84"/>
  <c r="G36" i="60"/>
  <c r="AR292" i="84"/>
  <c r="DE268" i="84"/>
  <c r="FM49" i="84"/>
  <c r="M60" i="31" s="1"/>
  <c r="Y60" i="31"/>
  <c r="CW304" i="84"/>
  <c r="T83" i="60"/>
  <c r="FQ73" i="84"/>
  <c r="O84" i="31" s="1"/>
  <c r="AA84" i="31"/>
  <c r="K84" i="32"/>
  <c r="CO73" i="84"/>
  <c r="AF84" i="44" s="1"/>
  <c r="AE84" i="44"/>
  <c r="E108" i="60"/>
  <c r="G72" i="30"/>
  <c r="Z119" i="60"/>
  <c r="FM61" i="84"/>
  <c r="M72" i="31" s="1"/>
  <c r="Y72" i="31"/>
  <c r="AI37" i="84"/>
  <c r="Y48" i="60"/>
  <c r="AL61" i="84"/>
  <c r="FN73" i="84"/>
  <c r="H84" i="31" s="1"/>
  <c r="T84" i="31"/>
  <c r="FF244" i="84"/>
  <c r="FF49" i="84"/>
  <c r="M60" i="32" s="1"/>
  <c r="E60" i="32"/>
  <c r="FJ37" i="84"/>
  <c r="F48" i="31" s="1"/>
  <c r="K48" i="60"/>
  <c r="E94" i="60"/>
  <c r="Q84" i="58"/>
  <c r="CW292" i="84"/>
  <c r="AC25" i="84"/>
  <c r="M36" i="60"/>
  <c r="S84" i="58"/>
  <c r="BY49" i="84"/>
  <c r="H60" i="44" s="1"/>
  <c r="G60" i="44"/>
  <c r="Z23" i="60"/>
  <c r="Z71" i="60"/>
  <c r="E48" i="60"/>
  <c r="FQ49" i="84"/>
  <c r="O60" i="31" s="1"/>
  <c r="AA60" i="31"/>
  <c r="G48" i="30"/>
  <c r="AF49" i="84"/>
  <c r="S60" i="60"/>
  <c r="FP73" i="84"/>
  <c r="I84" i="31" s="1"/>
  <c r="U84" i="31"/>
  <c r="L48" i="29"/>
  <c r="CK61" i="84"/>
  <c r="Z72" i="44" s="1"/>
  <c r="Y72" i="44"/>
  <c r="CG49" i="84"/>
  <c r="T60" i="44" s="1"/>
  <c r="S60" i="44"/>
  <c r="FJ340" i="84"/>
  <c r="FH400" i="84"/>
  <c r="G84" i="30"/>
  <c r="J84" i="29"/>
  <c r="H47" i="60"/>
  <c r="BI281" i="84"/>
  <c r="AB245" i="84"/>
  <c r="AW317" i="84"/>
  <c r="CR305" i="84"/>
  <c r="BK233" i="84"/>
  <c r="CF257" i="84"/>
  <c r="BQ233" i="84"/>
  <c r="AW305" i="84"/>
  <c r="BP305" i="84"/>
  <c r="AV257" i="84"/>
  <c r="T281" i="84"/>
  <c r="AZ233" i="84"/>
  <c r="AU305" i="84"/>
  <c r="CZ317" i="84"/>
  <c r="BP269" i="84"/>
  <c r="ET245" i="84"/>
  <c r="P305" i="84"/>
  <c r="CO268" i="84"/>
  <c r="DO269" i="84"/>
  <c r="X281" i="84"/>
  <c r="DW245" i="84"/>
  <c r="DL305" i="84"/>
  <c r="BS305" i="84"/>
  <c r="CI281" i="84"/>
  <c r="DH269" i="84"/>
  <c r="BT293" i="84"/>
  <c r="BS317" i="84"/>
  <c r="DK269" i="84"/>
  <c r="P281" i="84"/>
  <c r="CF293" i="84"/>
  <c r="CU293" i="84"/>
  <c r="DP281" i="84"/>
  <c r="CV257" i="84"/>
  <c r="U305" i="84"/>
  <c r="Y293" i="84"/>
  <c r="BR317" i="84"/>
  <c r="BM317" i="84"/>
  <c r="AU293" i="84"/>
  <c r="R317" i="84"/>
  <c r="BW317" i="84"/>
  <c r="BM305" i="84"/>
  <c r="AE293" i="84"/>
  <c r="AQ317" i="84"/>
  <c r="CN293" i="84"/>
  <c r="S293" i="84"/>
  <c r="BE317" i="84"/>
  <c r="AO305" i="84"/>
  <c r="J317" i="84"/>
  <c r="DG305" i="84"/>
  <c r="EE305" i="84"/>
  <c r="BX317" i="84"/>
  <c r="BB293" i="84"/>
  <c r="BH293" i="84"/>
  <c r="CZ305" i="84"/>
  <c r="BV305" i="84"/>
  <c r="BV245" i="84"/>
  <c r="U233" i="84"/>
  <c r="R233" i="84"/>
  <c r="BS233" i="84"/>
  <c r="BJ245" i="84"/>
  <c r="DP233" i="84"/>
  <c r="AU245" i="84"/>
  <c r="V233" i="84"/>
  <c r="AW269" i="84"/>
  <c r="BI257" i="84"/>
  <c r="BX281" i="84"/>
  <c r="U269" i="84"/>
  <c r="AU281" i="84"/>
  <c r="CF269" i="84"/>
  <c r="S281" i="84"/>
  <c r="DG257" i="84"/>
  <c r="DH281" i="84"/>
  <c r="BX257" i="84"/>
  <c r="CF281" i="84"/>
  <c r="I257" i="84"/>
  <c r="BN281" i="84"/>
  <c r="BL281" i="84"/>
  <c r="W281" i="84"/>
  <c r="CU257" i="84"/>
  <c r="BT269" i="84"/>
  <c r="DW305" i="84"/>
  <c r="I305" i="84"/>
  <c r="AN317" i="84"/>
  <c r="BW293" i="84"/>
  <c r="BX305" i="84"/>
  <c r="V317" i="84"/>
  <c r="BP317" i="84"/>
  <c r="CQ305" i="84"/>
  <c r="DP293" i="84"/>
  <c r="CQ293" i="84"/>
  <c r="CJ317" i="84"/>
  <c r="EH317" i="84"/>
  <c r="EB317" i="84"/>
  <c r="DP317" i="84"/>
  <c r="DO305" i="84"/>
  <c r="BN305" i="84"/>
  <c r="Y317" i="84"/>
  <c r="CR293" i="84"/>
  <c r="R293" i="84"/>
  <c r="AE305" i="84"/>
  <c r="EW233" i="84"/>
  <c r="DK233" i="84"/>
  <c r="EI233" i="84"/>
  <c r="EJ233" i="84"/>
  <c r="AW233" i="84"/>
  <c r="BN245" i="84"/>
  <c r="BM233" i="84"/>
  <c r="EW245" i="84"/>
  <c r="Q233" i="84"/>
  <c r="Q269" i="84"/>
  <c r="BJ269" i="84"/>
  <c r="R281" i="84"/>
  <c r="BI269" i="84"/>
  <c r="CV281" i="84"/>
  <c r="AB269" i="84"/>
  <c r="CU281" i="84"/>
  <c r="DT269" i="84"/>
  <c r="CE281" i="84"/>
  <c r="CM257" i="84"/>
  <c r="BP281" i="84"/>
  <c r="DT257" i="84"/>
  <c r="AW281" i="84"/>
  <c r="DO257" i="84"/>
  <c r="T257" i="84"/>
  <c r="CA257" i="84"/>
  <c r="H269" i="84"/>
  <c r="DD305" i="84"/>
  <c r="CA317" i="84"/>
  <c r="CF317" i="84"/>
  <c r="AX293" i="84"/>
  <c r="BF305" i="84"/>
  <c r="CQ317" i="84"/>
  <c r="Q317" i="84"/>
  <c r="BV293" i="84"/>
  <c r="BM293" i="84"/>
  <c r="BQ317" i="84"/>
  <c r="CR317" i="84"/>
  <c r="DH317" i="84"/>
  <c r="CY305" i="84"/>
  <c r="BK317" i="84"/>
  <c r="CM293" i="84"/>
  <c r="DX317" i="84"/>
  <c r="CY317" i="84"/>
  <c r="BT305" i="84"/>
  <c r="BU305" i="84"/>
  <c r="DT293" i="84"/>
  <c r="AK233" i="84"/>
  <c r="DO233" i="84"/>
  <c r="BO233" i="84"/>
  <c r="BQ245" i="84"/>
  <c r="BT233" i="84"/>
  <c r="BU233" i="84"/>
  <c r="P233" i="84"/>
  <c r="J233" i="84"/>
  <c r="W233" i="84"/>
  <c r="DD281" i="84"/>
  <c r="AX269" i="84"/>
  <c r="Q281" i="84"/>
  <c r="I269" i="84"/>
  <c r="CI257" i="84"/>
  <c r="BR269" i="84"/>
  <c r="BW269" i="84"/>
  <c r="BV269" i="84"/>
  <c r="AB281" i="84"/>
  <c r="W269" i="84"/>
  <c r="U281" i="84"/>
  <c r="P257" i="84"/>
  <c r="DK257" i="84"/>
  <c r="AW257" i="84"/>
  <c r="BK257" i="84"/>
  <c r="CA269" i="84"/>
  <c r="DC281" i="84"/>
  <c r="DL317" i="84"/>
  <c r="BE293" i="84"/>
  <c r="DS317" i="84"/>
  <c r="CN317" i="84"/>
  <c r="DT305" i="84"/>
  <c r="W293" i="84"/>
  <c r="CE317" i="84"/>
  <c r="BJ293" i="84"/>
  <c r="DD293" i="84"/>
  <c r="H317" i="84"/>
  <c r="AB293" i="84"/>
  <c r="BI317" i="84"/>
  <c r="AH293" i="84"/>
  <c r="T305" i="84"/>
  <c r="AN305" i="84"/>
  <c r="DS293" i="84"/>
  <c r="BT317" i="84"/>
  <c r="W305" i="84"/>
  <c r="BO305" i="84"/>
  <c r="X293" i="84"/>
  <c r="Y233" i="84"/>
  <c r="T233" i="84"/>
  <c r="EQ233" i="84"/>
  <c r="AT245" i="84"/>
  <c r="BK245" i="84"/>
  <c r="BR233" i="84"/>
  <c r="AX245" i="84"/>
  <c r="BL233" i="84"/>
  <c r="P245" i="84"/>
  <c r="AV281" i="84"/>
  <c r="BM269" i="84"/>
  <c r="BK281" i="84"/>
  <c r="DC269" i="84"/>
  <c r="DD257" i="84"/>
  <c r="CR269" i="84"/>
  <c r="BS281" i="84"/>
  <c r="CV269" i="84"/>
  <c r="AK281" i="84"/>
  <c r="R269" i="84"/>
  <c r="AZ281" i="84"/>
  <c r="AK257" i="84"/>
  <c r="J257" i="84"/>
  <c r="BP257" i="84"/>
  <c r="BO257" i="84"/>
  <c r="DK281" i="84"/>
  <c r="EG317" i="84"/>
  <c r="CV305" i="84"/>
  <c r="DG317" i="84"/>
  <c r="BA317" i="84"/>
  <c r="EG293" i="84"/>
  <c r="EH293" i="84"/>
  <c r="AY317" i="84"/>
  <c r="Q305" i="84"/>
  <c r="BA305" i="84"/>
  <c r="DT317" i="84"/>
  <c r="X305" i="84"/>
  <c r="AH317" i="84"/>
  <c r="ED305" i="84"/>
  <c r="DL293" i="84"/>
  <c r="EB305" i="84"/>
  <c r="V293" i="84"/>
  <c r="BJ317" i="84"/>
  <c r="CI293" i="84"/>
  <c r="BG305" i="84"/>
  <c r="DX305" i="84"/>
  <c r="EK233" i="84"/>
  <c r="DL233" i="84"/>
  <c r="EL233" i="84"/>
  <c r="U245" i="84"/>
  <c r="Y245" i="84"/>
  <c r="BI233" i="84"/>
  <c r="DT245" i="84"/>
  <c r="ET233" i="84"/>
  <c r="EN245" i="84"/>
  <c r="Y281" i="84"/>
  <c r="S269" i="84"/>
  <c r="AY281" i="84"/>
  <c r="BS269" i="84"/>
  <c r="DL257" i="84"/>
  <c r="BU269" i="84"/>
  <c r="BV257" i="84"/>
  <c r="BK269" i="84"/>
  <c r="CE257" i="84"/>
  <c r="BN269" i="84"/>
  <c r="CJ269" i="84"/>
  <c r="CE269" i="84"/>
  <c r="X257" i="84"/>
  <c r="BM257" i="84"/>
  <c r="DP257" i="84"/>
  <c r="BN257" i="84"/>
  <c r="AZ317" i="84"/>
  <c r="CI305" i="84"/>
  <c r="EC305" i="84"/>
  <c r="AB317" i="84"/>
  <c r="BW305" i="84"/>
  <c r="AP293" i="84"/>
  <c r="CI317" i="84"/>
  <c r="DO293" i="84"/>
  <c r="AK317" i="84"/>
  <c r="BU317" i="84"/>
  <c r="P293" i="84"/>
  <c r="AX317" i="84"/>
  <c r="CB293" i="84"/>
  <c r="BE305" i="84"/>
  <c r="AK305" i="84"/>
  <c r="AT293" i="84"/>
  <c r="AQ305" i="84"/>
  <c r="CF305" i="84"/>
  <c r="DC305" i="84"/>
  <c r="BX293" i="84"/>
  <c r="AY233" i="84"/>
  <c r="H233" i="84"/>
  <c r="J245" i="84"/>
  <c r="AH233" i="84"/>
  <c r="W245" i="84"/>
  <c r="BN233" i="84"/>
  <c r="EJ245" i="84"/>
  <c r="BM245" i="84"/>
  <c r="BI245" i="84"/>
  <c r="DL281" i="84"/>
  <c r="CN269" i="84"/>
  <c r="AT281" i="84"/>
  <c r="DP269" i="84"/>
  <c r="BJ257" i="84"/>
  <c r="H281" i="84"/>
  <c r="CB257" i="84"/>
  <c r="J269" i="84"/>
  <c r="S257" i="84"/>
  <c r="AZ269" i="84"/>
  <c r="DT281" i="84"/>
  <c r="BQ269" i="84"/>
  <c r="BS257" i="84"/>
  <c r="AT257" i="84"/>
  <c r="CY257" i="84"/>
  <c r="DH257" i="84"/>
  <c r="DD317" i="84"/>
  <c r="DE317" i="84" s="1"/>
  <c r="AT305" i="84"/>
  <c r="BR293" i="84"/>
  <c r="BH317" i="84"/>
  <c r="J305" i="84"/>
  <c r="CB305" i="84"/>
  <c r="CM317" i="84"/>
  <c r="DY317" i="84"/>
  <c r="AV305" i="84"/>
  <c r="BF317" i="84"/>
  <c r="BK293" i="84"/>
  <c r="EE317" i="84"/>
  <c r="BS293" i="84"/>
  <c r="ED317" i="84"/>
  <c r="V305" i="84"/>
  <c r="CE293" i="84"/>
  <c r="S305" i="84"/>
  <c r="CY293" i="84"/>
  <c r="H305" i="84"/>
  <c r="DC293" i="84"/>
  <c r="AZ245" i="84"/>
  <c r="R245" i="84"/>
  <c r="AW245" i="84"/>
  <c r="BJ233" i="84"/>
  <c r="AX233" i="84"/>
  <c r="AE233" i="84"/>
  <c r="V245" i="84"/>
  <c r="EL245" i="84"/>
  <c r="BS245" i="84"/>
  <c r="V281" i="84"/>
  <c r="DD269" i="84"/>
  <c r="R257" i="84"/>
  <c r="BQ281" i="84"/>
  <c r="DC257" i="84"/>
  <c r="AE281" i="84"/>
  <c r="BR257" i="84"/>
  <c r="AT269" i="84"/>
  <c r="H257" i="84"/>
  <c r="CI269" i="84"/>
  <c r="AY245" i="84"/>
  <c r="X269" i="84"/>
  <c r="BL257" i="84"/>
  <c r="DS269" i="84"/>
  <c r="DG269" i="84"/>
  <c r="BL269" i="84"/>
  <c r="AE317" i="84"/>
  <c r="BU293" i="84"/>
  <c r="BO293" i="84"/>
  <c r="CU317" i="84"/>
  <c r="Y305" i="84"/>
  <c r="DK305" i="84"/>
  <c r="EF305" i="84"/>
  <c r="T317" i="84"/>
  <c r="DO317" i="84"/>
  <c r="BV317" i="84"/>
  <c r="AH305" i="84"/>
  <c r="W317" i="84"/>
  <c r="Q293" i="84"/>
  <c r="DS305" i="84"/>
  <c r="DP305" i="84"/>
  <c r="CA293" i="84"/>
  <c r="BQ305" i="84"/>
  <c r="DG293" i="84"/>
  <c r="J293" i="84"/>
  <c r="AY293" i="84"/>
  <c r="DP245" i="84"/>
  <c r="BR245" i="84"/>
  <c r="Q245" i="84"/>
  <c r="X233" i="84"/>
  <c r="AB233" i="84"/>
  <c r="BT245" i="84"/>
  <c r="BV233" i="84"/>
  <c r="AV245" i="84"/>
  <c r="BQ257" i="84"/>
  <c r="AH245" i="84"/>
  <c r="DW269" i="84"/>
  <c r="BT257" i="84"/>
  <c r="CQ281" i="84"/>
  <c r="AB257" i="84"/>
  <c r="DW281" i="84"/>
  <c r="Q257" i="84"/>
  <c r="BV281" i="84"/>
  <c r="AZ257" i="84"/>
  <c r="Y269" i="84"/>
  <c r="DS257" i="84"/>
  <c r="DG281" i="84"/>
  <c r="CQ257" i="84"/>
  <c r="AK269" i="84"/>
  <c r="CQ269" i="84"/>
  <c r="DL269" i="84"/>
  <c r="AZ293" i="84"/>
  <c r="X317" i="84"/>
  <c r="BG293" i="84"/>
  <c r="T293" i="84"/>
  <c r="AT317" i="84"/>
  <c r="CB317" i="84"/>
  <c r="AP305" i="84"/>
  <c r="BB305" i="84"/>
  <c r="EF317" i="84"/>
  <c r="CN305" i="84"/>
  <c r="BO317" i="84"/>
  <c r="H293" i="84"/>
  <c r="AO293" i="84"/>
  <c r="U317" i="84"/>
  <c r="CU305" i="84"/>
  <c r="CA305" i="84"/>
  <c r="AB305" i="84"/>
  <c r="AV317" i="84"/>
  <c r="AY305" i="84"/>
  <c r="BI293" i="84"/>
  <c r="CJ305" i="84"/>
  <c r="AK245" i="84"/>
  <c r="EI245" i="84"/>
  <c r="H245" i="84"/>
  <c r="BP233" i="84"/>
  <c r="I233" i="84"/>
  <c r="AE245" i="84"/>
  <c r="S233" i="84"/>
  <c r="I245" i="84"/>
  <c r="CB269" i="84"/>
  <c r="V257" i="84"/>
  <c r="CY269" i="84"/>
  <c r="DW257" i="84"/>
  <c r="CA281" i="84"/>
  <c r="CM269" i="84"/>
  <c r="AX281" i="84"/>
  <c r="AH257" i="84"/>
  <c r="DO281" i="84"/>
  <c r="BW257" i="84"/>
  <c r="CZ269" i="84"/>
  <c r="AU257" i="84"/>
  <c r="BT281" i="84"/>
  <c r="U257" i="84"/>
  <c r="V269" i="84"/>
  <c r="J281" i="84"/>
  <c r="AY269" i="84"/>
  <c r="AK293" i="84"/>
  <c r="AU317" i="84"/>
  <c r="AQ293" i="84"/>
  <c r="BQ293" i="84"/>
  <c r="DK317" i="84"/>
  <c r="AO317" i="84"/>
  <c r="BK305" i="84"/>
  <c r="BL293" i="84"/>
  <c r="EC317" i="84"/>
  <c r="BA293" i="84"/>
  <c r="S317" i="84"/>
  <c r="DK293" i="84"/>
  <c r="DW293" i="84"/>
  <c r="BN317" i="84"/>
  <c r="BL317" i="84"/>
  <c r="I317" i="84"/>
  <c r="CZ293" i="84"/>
  <c r="R305" i="84"/>
  <c r="BR305" i="84"/>
  <c r="BJ305" i="84"/>
  <c r="AN293" i="84"/>
  <c r="BU245" i="84"/>
  <c r="EK245" i="84"/>
  <c r="DO245" i="84"/>
  <c r="AU233" i="84"/>
  <c r="AV233" i="84"/>
  <c r="DL245" i="84"/>
  <c r="DM245" i="84" s="1"/>
  <c r="X245" i="84"/>
  <c r="T245" i="84"/>
  <c r="AE269" i="84"/>
  <c r="CJ257" i="84"/>
  <c r="CZ281" i="84"/>
  <c r="AX257" i="84"/>
  <c r="BW281" i="84"/>
  <c r="AU269" i="84"/>
  <c r="CR281" i="84"/>
  <c r="EI257" i="84"/>
  <c r="CY281" i="84"/>
  <c r="Y257" i="84"/>
  <c r="CJ281" i="84"/>
  <c r="W257" i="84"/>
  <c r="EI281" i="84"/>
  <c r="AH269" i="84"/>
  <c r="BJ281" i="84"/>
  <c r="BO281" i="84"/>
  <c r="AV269" i="84"/>
  <c r="EG305" i="84"/>
  <c r="CM305" i="84"/>
  <c r="CV293" i="84"/>
  <c r="DY305" i="84"/>
  <c r="DH293" i="84"/>
  <c r="P317" i="84"/>
  <c r="BL305" i="84"/>
  <c r="BF293" i="84"/>
  <c r="BG317" i="84"/>
  <c r="CJ293" i="84"/>
  <c r="AZ305" i="84"/>
  <c r="AX305" i="84"/>
  <c r="EH305" i="84"/>
  <c r="CV317" i="84"/>
  <c r="AV293" i="84"/>
  <c r="BB317" i="84"/>
  <c r="BH305" i="84"/>
  <c r="CE305" i="84"/>
  <c r="AW293" i="84"/>
  <c r="BI305" i="84"/>
  <c r="I293" i="84"/>
  <c r="BL245" i="84"/>
  <c r="S245" i="84"/>
  <c r="EQ245" i="84"/>
  <c r="AT233" i="84"/>
  <c r="BP245" i="84"/>
  <c r="BO245" i="84"/>
  <c r="DS245" i="84"/>
  <c r="EN233" i="84"/>
  <c r="T269" i="84"/>
  <c r="BU257" i="84"/>
  <c r="I281" i="84"/>
  <c r="CN257" i="84"/>
  <c r="BU281" i="84"/>
  <c r="EI269" i="84"/>
  <c r="CB281" i="84"/>
  <c r="AY257" i="84"/>
  <c r="CM281" i="84"/>
  <c r="CZ257" i="84"/>
  <c r="CN281" i="84"/>
  <c r="AE257" i="84"/>
  <c r="BM281" i="84"/>
  <c r="BX269" i="84"/>
  <c r="DS281" i="84"/>
  <c r="BO269" i="84"/>
  <c r="CU269" i="84"/>
  <c r="CR257" i="84"/>
  <c r="EM233" i="84"/>
  <c r="AP317" i="84"/>
  <c r="DH305" i="84"/>
  <c r="BR281" i="84"/>
  <c r="EM245" i="84"/>
  <c r="DW317" i="84"/>
  <c r="BN293" i="84"/>
  <c r="FL73" i="84"/>
  <c r="G84" i="31" s="1"/>
  <c r="DA316" i="84"/>
  <c r="BY268" i="84"/>
  <c r="CK49" i="84"/>
  <c r="Z60" i="44" s="1"/>
  <c r="FK268" i="84"/>
  <c r="CC49" i="84"/>
  <c r="N60" i="44" s="1"/>
  <c r="AC49" i="84"/>
  <c r="CO280" i="84"/>
  <c r="CW49" i="84"/>
  <c r="AR60" i="44" s="1"/>
  <c r="AI436" i="84"/>
  <c r="AI194" i="84"/>
  <c r="CS146" i="84"/>
  <c r="BC436" i="84"/>
  <c r="FN436" i="84"/>
  <c r="K206" i="84"/>
  <c r="DM61" i="84"/>
  <c r="R72" i="32" s="1"/>
  <c r="DI61" i="84"/>
  <c r="BJ72" i="44" s="1"/>
  <c r="FF256" i="84"/>
  <c r="FO316" i="84"/>
  <c r="AR400" i="84"/>
  <c r="FP424" i="84"/>
  <c r="FI400" i="84"/>
  <c r="DE400" i="84"/>
  <c r="CG182" i="84"/>
  <c r="DK329" i="84"/>
  <c r="CC73" i="84"/>
  <c r="N84" i="44" s="1"/>
  <c r="CO256" i="84"/>
  <c r="DU244" i="84"/>
  <c r="FI13" i="84"/>
  <c r="K24" i="31" s="1"/>
  <c r="DQ268" i="84"/>
  <c r="Z13" i="84"/>
  <c r="BC194" i="84"/>
  <c r="CK170" i="84"/>
  <c r="B220" i="84"/>
  <c r="B221" i="84" s="1"/>
  <c r="B222" i="84" s="1"/>
  <c r="AO86" i="84"/>
  <c r="AC97" i="29" s="1"/>
  <c r="BE86" i="84"/>
  <c r="Q97" i="58" s="1"/>
  <c r="AW98" i="84"/>
  <c r="Z109" i="29" s="1"/>
  <c r="W50" i="84"/>
  <c r="CY98" i="84"/>
  <c r="AU109" i="44" s="1"/>
  <c r="EL26" i="84"/>
  <c r="Q30" i="33" s="1"/>
  <c r="CI50" i="84"/>
  <c r="W61" i="44" s="1"/>
  <c r="CQ50" i="84"/>
  <c r="AI61" i="44" s="1"/>
  <c r="CU74" i="84"/>
  <c r="AO85" i="44" s="1"/>
  <c r="BM86" i="84"/>
  <c r="Q97" i="31" s="1"/>
  <c r="BB98" i="84"/>
  <c r="M109" i="58" s="1"/>
  <c r="V38" i="84"/>
  <c r="R14" i="84"/>
  <c r="AK25" i="60" s="1"/>
  <c r="EI26" i="84"/>
  <c r="BT62" i="84"/>
  <c r="Z73" i="31" s="1"/>
  <c r="BP98" i="84"/>
  <c r="X109" i="31" s="1"/>
  <c r="CA38" i="84"/>
  <c r="K49" i="44" s="1"/>
  <c r="DO74" i="84"/>
  <c r="E85" i="32" s="1"/>
  <c r="EE86" i="84"/>
  <c r="O97" i="76" s="1"/>
  <c r="AQ98" i="84"/>
  <c r="G109" i="58" s="1"/>
  <c r="AK38" i="84"/>
  <c r="CQ62" i="84"/>
  <c r="AI73" i="44" s="1"/>
  <c r="Q86" i="84"/>
  <c r="AI97" i="60" s="1"/>
  <c r="DK14" i="84"/>
  <c r="O25" i="32" s="1"/>
  <c r="BG86" i="84"/>
  <c r="S97" i="58" s="1"/>
  <c r="EF86" i="84"/>
  <c r="I97" i="76" s="1"/>
  <c r="J38" i="84"/>
  <c r="I49" i="30" s="1"/>
  <c r="BR50" i="84"/>
  <c r="Y61" i="31" s="1"/>
  <c r="BM74" i="84"/>
  <c r="Q85" i="31" s="1"/>
  <c r="P98" i="84"/>
  <c r="K109" i="32" s="1"/>
  <c r="CJ38" i="84"/>
  <c r="Y49" i="44" s="1"/>
  <c r="EM26" i="84"/>
  <c r="W30" i="33" s="1"/>
  <c r="BL62" i="84"/>
  <c r="CE98" i="84"/>
  <c r="Q109" i="44" s="1"/>
  <c r="EN14" i="84"/>
  <c r="G18" i="33" s="1"/>
  <c r="AQ74" i="84"/>
  <c r="G85" i="58" s="1"/>
  <c r="AY38" i="84"/>
  <c r="T49" i="29" s="1"/>
  <c r="R74" i="84"/>
  <c r="AK85" i="60" s="1"/>
  <c r="W74" i="84"/>
  <c r="AE26" i="84"/>
  <c r="DW50" i="84"/>
  <c r="G61" i="43" s="1"/>
  <c r="DC74" i="84"/>
  <c r="BA85" i="44" s="1"/>
  <c r="V98" i="84"/>
  <c r="BP50" i="84"/>
  <c r="X61" i="31" s="1"/>
  <c r="AZ14" i="84"/>
  <c r="U25" i="29" s="1"/>
  <c r="P50" i="84"/>
  <c r="K61" i="32" s="1"/>
  <c r="X86" i="84"/>
  <c r="DO14" i="84"/>
  <c r="E25" i="32" s="1"/>
  <c r="EL14" i="84"/>
  <c r="Q18" i="33" s="1"/>
  <c r="DL26" i="84"/>
  <c r="Q37" i="32" s="1"/>
  <c r="AV86" i="84"/>
  <c r="Y97" i="29" s="1"/>
  <c r="S86" i="84"/>
  <c r="BX38" i="84"/>
  <c r="G49" i="44" s="1"/>
  <c r="CI38" i="84"/>
  <c r="W49" i="44" s="1"/>
  <c r="Q50" i="84"/>
  <c r="AI61" i="60" s="1"/>
  <c r="U74" i="84"/>
  <c r="CA86" i="84"/>
  <c r="K97" i="44" s="1"/>
  <c r="BU86" i="84"/>
  <c r="U97" i="31" s="1"/>
  <c r="R26" i="84"/>
  <c r="AK37" i="60" s="1"/>
  <c r="I38" i="84"/>
  <c r="I62" i="84"/>
  <c r="CJ62" i="84"/>
  <c r="Y73" i="44" s="1"/>
  <c r="AV14" i="84"/>
  <c r="Y25" i="29" s="1"/>
  <c r="AE14" i="84"/>
  <c r="DL62" i="84"/>
  <c r="Q73" i="32" s="1"/>
  <c r="BR86" i="84"/>
  <c r="Y97" i="31" s="1"/>
  <c r="BT38" i="84"/>
  <c r="Z49" i="31" s="1"/>
  <c r="CR62" i="84"/>
  <c r="AK73" i="44" s="1"/>
  <c r="CB62" i="84"/>
  <c r="M73" i="44" s="1"/>
  <c r="CQ98" i="84"/>
  <c r="AI109" i="44" s="1"/>
  <c r="AN74" i="84"/>
  <c r="AB85" i="29" s="1"/>
  <c r="CV86" i="84"/>
  <c r="AQ97" i="44" s="1"/>
  <c r="S14" i="84"/>
  <c r="EW14" i="84"/>
  <c r="Y18" i="33" s="1"/>
  <c r="BR62" i="84"/>
  <c r="Y73" i="31" s="1"/>
  <c r="BH74" i="84"/>
  <c r="T85" i="58" s="1"/>
  <c r="U86" i="84"/>
  <c r="K97" i="60" s="1"/>
  <c r="BQ98" i="84"/>
  <c r="S109" i="31" s="1"/>
  <c r="BN14" i="84"/>
  <c r="W25" i="31" s="1"/>
  <c r="DD74" i="84"/>
  <c r="BS38" i="84"/>
  <c r="T49" i="31" s="1"/>
  <c r="BO26" i="84"/>
  <c r="R37" i="31" s="1"/>
  <c r="EH74" i="84"/>
  <c r="Q85" i="30" s="1"/>
  <c r="Q74" i="84"/>
  <c r="AI85" i="60" s="1"/>
  <c r="DC38" i="84"/>
  <c r="BA49" i="44" s="1"/>
  <c r="AU14" i="84"/>
  <c r="X25" i="29" s="1"/>
  <c r="DK26" i="84"/>
  <c r="O37" i="32" s="1"/>
  <c r="W38" i="84"/>
  <c r="F329" i="84"/>
  <c r="BP329" i="84"/>
  <c r="BK329" i="84"/>
  <c r="CN329" i="84"/>
  <c r="EG329" i="84"/>
  <c r="BE329" i="84"/>
  <c r="EH329" i="84"/>
  <c r="AV329" i="84"/>
  <c r="DW329" i="84"/>
  <c r="DG329" i="84"/>
  <c r="AN329" i="84"/>
  <c r="AK329" i="84"/>
  <c r="AH329" i="84"/>
  <c r="AE329" i="84"/>
  <c r="CE329" i="84"/>
  <c r="CB329" i="84"/>
  <c r="BT329" i="84"/>
  <c r="AY329" i="84"/>
  <c r="DY329" i="84"/>
  <c r="R329" i="84"/>
  <c r="CI329" i="84"/>
  <c r="BR329" i="84"/>
  <c r="AX329" i="84"/>
  <c r="BS329" i="84"/>
  <c r="V329" i="84"/>
  <c r="EC329" i="84"/>
  <c r="AP329" i="84"/>
  <c r="CU329" i="84"/>
  <c r="BX329" i="84"/>
  <c r="I329" i="84"/>
  <c r="P329" i="84"/>
  <c r="CZ329" i="84"/>
  <c r="BB329" i="84"/>
  <c r="EE329" i="84"/>
  <c r="CJ329" i="84"/>
  <c r="H329" i="84"/>
  <c r="BU329" i="84"/>
  <c r="BL329" i="84"/>
  <c r="EF329" i="84"/>
  <c r="BN329" i="84"/>
  <c r="CV329" i="84"/>
  <c r="AQ329" i="84"/>
  <c r="BA329" i="84"/>
  <c r="BG329" i="84"/>
  <c r="EB329" i="84"/>
  <c r="DP329" i="84"/>
  <c r="BM329" i="84"/>
  <c r="ED329" i="84"/>
  <c r="DO329" i="84"/>
  <c r="BW329" i="84"/>
  <c r="BV329" i="84"/>
  <c r="AT329" i="84"/>
  <c r="DL329" i="84"/>
  <c r="W329" i="84"/>
  <c r="BQ329" i="84"/>
  <c r="CA329" i="84"/>
  <c r="BF329" i="84"/>
  <c r="CQ329" i="84"/>
  <c r="Y329" i="84"/>
  <c r="DH329" i="84"/>
  <c r="DX329" i="84"/>
  <c r="DD329" i="84"/>
  <c r="CF329" i="84"/>
  <c r="CG329" i="84" s="1"/>
  <c r="AB329" i="84"/>
  <c r="BH329" i="84"/>
  <c r="AO329" i="84"/>
  <c r="BI329" i="84"/>
  <c r="S329" i="84"/>
  <c r="AU329" i="84"/>
  <c r="BJ329" i="84"/>
  <c r="CY329" i="84"/>
  <c r="DS329" i="84"/>
  <c r="CM329" i="84"/>
  <c r="BO329" i="84"/>
  <c r="CR329" i="84"/>
  <c r="X329" i="84"/>
  <c r="CI86" i="84"/>
  <c r="W97" i="44" s="1"/>
  <c r="BK26" i="84"/>
  <c r="AB26" i="84"/>
  <c r="M37" i="60" s="1"/>
  <c r="T38" i="84"/>
  <c r="T49" i="32" s="1"/>
  <c r="DW26" i="84"/>
  <c r="G37" i="43" s="1"/>
  <c r="W98" i="84"/>
  <c r="AH38" i="84"/>
  <c r="V62" i="84"/>
  <c r="CF62" i="84"/>
  <c r="S73" i="44" s="1"/>
  <c r="W86" i="84"/>
  <c r="ET14" i="84"/>
  <c r="S18" i="33" s="1"/>
  <c r="AU74" i="84"/>
  <c r="X85" i="29" s="1"/>
  <c r="BJ14" i="84"/>
  <c r="EI14" i="84"/>
  <c r="AC18" i="33" s="1"/>
  <c r="R98" i="84"/>
  <c r="AK109" i="60" s="1"/>
  <c r="EG74" i="84"/>
  <c r="P85" i="30" s="1"/>
  <c r="J329" i="84"/>
  <c r="DH98" i="84"/>
  <c r="BI109" i="44" s="1"/>
  <c r="T50" i="84"/>
  <c r="T61" i="32" s="1"/>
  <c r="AZ50" i="84"/>
  <c r="U61" i="29" s="1"/>
  <c r="R62" i="84"/>
  <c r="AK73" i="60" s="1"/>
  <c r="CI62" i="84"/>
  <c r="W73" i="44" s="1"/>
  <c r="AK74" i="84"/>
  <c r="CJ86" i="84"/>
  <c r="Y97" i="44" s="1"/>
  <c r="BV38" i="84"/>
  <c r="AA49" i="31" s="1"/>
  <c r="CY62" i="84"/>
  <c r="AU73" i="44" s="1"/>
  <c r="AH74" i="84"/>
  <c r="AZ38" i="84"/>
  <c r="U49" i="29" s="1"/>
  <c r="V50" i="84"/>
  <c r="CY74" i="84"/>
  <c r="AU85" i="44" s="1"/>
  <c r="BF86" i="84"/>
  <c r="R97" i="58" s="1"/>
  <c r="BI26" i="84"/>
  <c r="DC50" i="84"/>
  <c r="BA61" i="44" s="1"/>
  <c r="BA74" i="84"/>
  <c r="K85" i="58" s="1"/>
  <c r="V86" i="84"/>
  <c r="AX38" i="84"/>
  <c r="S49" i="29" s="1"/>
  <c r="S26" i="84"/>
  <c r="U62" i="84"/>
  <c r="K73" i="60" s="1"/>
  <c r="Y74" i="84"/>
  <c r="Z74" i="84" s="1"/>
  <c r="DK62" i="84"/>
  <c r="O73" i="32" s="1"/>
  <c r="BW50" i="84"/>
  <c r="E61" i="44" s="1"/>
  <c r="BL50" i="84"/>
  <c r="U329" i="84"/>
  <c r="BM26" i="84"/>
  <c r="Q37" i="31" s="1"/>
  <c r="DL74" i="84"/>
  <c r="Q85" i="32" s="1"/>
  <c r="BW38" i="84"/>
  <c r="E49" i="44" s="1"/>
  <c r="CE50" i="84"/>
  <c r="Q61" i="44" s="1"/>
  <c r="AB38" i="84"/>
  <c r="M49" i="60" s="1"/>
  <c r="CB86" i="84"/>
  <c r="M97" i="44" s="1"/>
  <c r="BJ98" i="84"/>
  <c r="CE74" i="84"/>
  <c r="Q85" i="44" s="1"/>
  <c r="DT74" i="84"/>
  <c r="J85" i="43" s="1"/>
  <c r="CY86" i="84"/>
  <c r="AU97" i="44" s="1"/>
  <c r="CM86" i="84"/>
  <c r="AC97" i="44" s="1"/>
  <c r="AU26" i="84"/>
  <c r="X37" i="29" s="1"/>
  <c r="BK50" i="84"/>
  <c r="BW62" i="84"/>
  <c r="E73" i="44" s="1"/>
  <c r="W14" i="84"/>
  <c r="AV38" i="84"/>
  <c r="Y49" i="29" s="1"/>
  <c r="BA98" i="84"/>
  <c r="K109" i="58" s="1"/>
  <c r="BU38" i="84"/>
  <c r="U49" i="31" s="1"/>
  <c r="BL38" i="84"/>
  <c r="AH50" i="84"/>
  <c r="BU74" i="84"/>
  <c r="U85" i="31" s="1"/>
  <c r="BT74" i="84"/>
  <c r="Z85" i="31" s="1"/>
  <c r="CZ86" i="84"/>
  <c r="AW97" i="44" s="1"/>
  <c r="EH86" i="84"/>
  <c r="Q97" i="30" s="1"/>
  <c r="CM38" i="84"/>
  <c r="AC49" i="44" s="1"/>
  <c r="I74" i="84"/>
  <c r="BL74" i="84"/>
  <c r="BP14" i="84"/>
  <c r="X25" i="31" s="1"/>
  <c r="P62" i="84"/>
  <c r="K73" i="32" s="1"/>
  <c r="DT329" i="84"/>
  <c r="BI74" i="84"/>
  <c r="I50" i="84"/>
  <c r="BQ14" i="84"/>
  <c r="S25" i="31" s="1"/>
  <c r="AN86" i="84"/>
  <c r="AB97" i="29" s="1"/>
  <c r="DH62" i="84"/>
  <c r="BI73" i="44" s="1"/>
  <c r="T26" i="84"/>
  <c r="T37" i="32" s="1"/>
  <c r="CZ98" i="84"/>
  <c r="AW109" i="44" s="1"/>
  <c r="X62" i="84"/>
  <c r="AH14" i="84"/>
  <c r="AT14" i="84"/>
  <c r="BG98" i="84"/>
  <c r="S109" i="58" s="1"/>
  <c r="W62" i="84"/>
  <c r="BK38" i="84"/>
  <c r="CU86" i="84"/>
  <c r="AO97" i="44" s="1"/>
  <c r="BF74" i="84"/>
  <c r="R85" i="58" s="1"/>
  <c r="T14" i="84"/>
  <c r="T25" i="32" s="1"/>
  <c r="EN26" i="84"/>
  <c r="G30" i="33" s="1"/>
  <c r="AU98" i="84"/>
  <c r="X109" i="29" s="1"/>
  <c r="DC86" i="84"/>
  <c r="BA97" i="44" s="1"/>
  <c r="CI74" i="84"/>
  <c r="W85" i="44" s="1"/>
  <c r="CR74" i="84"/>
  <c r="AK85" i="44" s="1"/>
  <c r="CN38" i="84"/>
  <c r="AE49" i="44" s="1"/>
  <c r="BV50" i="84"/>
  <c r="AA61" i="31" s="1"/>
  <c r="H50" i="84"/>
  <c r="E61" i="30" s="1"/>
  <c r="P86" i="84"/>
  <c r="K97" i="32" s="1"/>
  <c r="DP74" i="84"/>
  <c r="G85" i="32" s="1"/>
  <c r="BW86" i="84"/>
  <c r="E97" i="44" s="1"/>
  <c r="BR98" i="84"/>
  <c r="Y109" i="31" s="1"/>
  <c r="BO74" i="84"/>
  <c r="R85" i="31" s="1"/>
  <c r="V14" i="84"/>
  <c r="CR50" i="84"/>
  <c r="AK61" i="44" s="1"/>
  <c r="AX26" i="84"/>
  <c r="S37" i="29" s="1"/>
  <c r="AK86" i="84"/>
  <c r="AV74" i="84"/>
  <c r="Y85" i="29" s="1"/>
  <c r="BS98" i="84"/>
  <c r="T109" i="31" s="1"/>
  <c r="DS86" i="84"/>
  <c r="E97" i="43" s="1"/>
  <c r="AT62" i="84"/>
  <c r="S74" i="84"/>
  <c r="P38" i="84"/>
  <c r="K49" i="32" s="1"/>
  <c r="V26" i="84"/>
  <c r="BK86" i="84"/>
  <c r="AX50" i="84"/>
  <c r="S61" i="29" s="1"/>
  <c r="CA98" i="84"/>
  <c r="K109" i="44" s="1"/>
  <c r="AP74" i="84"/>
  <c r="E85" i="58" s="1"/>
  <c r="BV14" i="84"/>
  <c r="DL38" i="84"/>
  <c r="Q49" i="32" s="1"/>
  <c r="BS86" i="84"/>
  <c r="T97" i="31" s="1"/>
  <c r="AV62" i="84"/>
  <c r="Y73" i="29" s="1"/>
  <c r="AW50" i="84"/>
  <c r="Z61" i="29" s="1"/>
  <c r="EI50" i="84"/>
  <c r="BM61" i="44" s="1"/>
  <c r="BO98" i="84"/>
  <c r="R109" i="31" s="1"/>
  <c r="AB62" i="84"/>
  <c r="M73" i="60" s="1"/>
  <c r="AY14" i="84"/>
  <c r="T25" i="29" s="1"/>
  <c r="EB98" i="84"/>
  <c r="F109" i="76" s="1"/>
  <c r="DP26" i="84"/>
  <c r="G37" i="32" s="1"/>
  <c r="AT38" i="84"/>
  <c r="BV86" i="84"/>
  <c r="AA97" i="31" s="1"/>
  <c r="BQ74" i="84"/>
  <c r="S85" i="31" s="1"/>
  <c r="DP62" i="84"/>
  <c r="G73" i="32" s="1"/>
  <c r="CF50" i="84"/>
  <c r="S61" i="44" s="1"/>
  <c r="CM98" i="84"/>
  <c r="AC109" i="44" s="1"/>
  <c r="Q26" i="84"/>
  <c r="AI37" i="60" s="1"/>
  <c r="CV38" i="84"/>
  <c r="AQ49" i="44" s="1"/>
  <c r="BW98" i="84"/>
  <c r="E109" i="44" s="1"/>
  <c r="BX74" i="84"/>
  <c r="G85" i="44" s="1"/>
  <c r="CQ86" i="84"/>
  <c r="AI97" i="44" s="1"/>
  <c r="DH86" i="84"/>
  <c r="BI97" i="44" s="1"/>
  <c r="DO50" i="84"/>
  <c r="E61" i="32" s="1"/>
  <c r="AV98" i="84"/>
  <c r="Y109" i="29" s="1"/>
  <c r="CN86" i="84"/>
  <c r="AE97" i="44" s="1"/>
  <c r="BV74" i="84"/>
  <c r="AA85" i="31" s="1"/>
  <c r="AZ86" i="84"/>
  <c r="U97" i="29" s="1"/>
  <c r="BJ74" i="84"/>
  <c r="BU26" i="84"/>
  <c r="U37" i="31" s="1"/>
  <c r="BK98" i="84"/>
  <c r="CF86" i="84"/>
  <c r="S97" i="44" s="1"/>
  <c r="CN74" i="84"/>
  <c r="AE85" i="44" s="1"/>
  <c r="EK14" i="84"/>
  <c r="K18" i="33" s="1"/>
  <c r="U14" i="84"/>
  <c r="K25" i="60" s="1"/>
  <c r="BU62" i="84"/>
  <c r="DH38" i="84"/>
  <c r="BI49" i="44" s="1"/>
  <c r="BT26" i="84"/>
  <c r="Z37" i="31" s="1"/>
  <c r="EC86" i="84"/>
  <c r="G97" i="76" s="1"/>
  <c r="DW74" i="84"/>
  <c r="G85" i="43" s="1"/>
  <c r="DT50" i="84"/>
  <c r="J61" i="43" s="1"/>
  <c r="BL98" i="84"/>
  <c r="BK62" i="84"/>
  <c r="DD98" i="84"/>
  <c r="BC109" i="44" s="1"/>
  <c r="AE74" i="84"/>
  <c r="EF98" i="84"/>
  <c r="I109" i="76" s="1"/>
  <c r="ED86" i="84"/>
  <c r="H97" i="76" s="1"/>
  <c r="DH74" i="84"/>
  <c r="BI85" i="44" s="1"/>
  <c r="X26" i="84"/>
  <c r="CY50" i="84"/>
  <c r="AU61" i="44" s="1"/>
  <c r="AK98" i="84"/>
  <c r="CM50" i="84"/>
  <c r="AC61" i="44" s="1"/>
  <c r="AY26" i="84"/>
  <c r="T37" i="29" s="1"/>
  <c r="DO98" i="84"/>
  <c r="E109" i="32" s="1"/>
  <c r="DW86" i="84"/>
  <c r="G97" i="43" s="1"/>
  <c r="BW74" i="84"/>
  <c r="E85" i="44" s="1"/>
  <c r="AB50" i="84"/>
  <c r="M61" i="60" s="1"/>
  <c r="DG98" i="84"/>
  <c r="BG109" i="44" s="1"/>
  <c r="H86" i="84"/>
  <c r="E97" i="30" s="1"/>
  <c r="DK86" i="84"/>
  <c r="BO14" i="84"/>
  <c r="R25" i="31" s="1"/>
  <c r="DH50" i="84"/>
  <c r="AZ98" i="84"/>
  <c r="U109" i="29" s="1"/>
  <c r="AB86" i="84"/>
  <c r="M97" i="60" s="1"/>
  <c r="BJ26" i="84"/>
  <c r="CN98" i="84"/>
  <c r="AE109" i="44" s="1"/>
  <c r="BP86" i="84"/>
  <c r="X97" i="31" s="1"/>
  <c r="BR74" i="84"/>
  <c r="Y85" i="31" s="1"/>
  <c r="BU14" i="84"/>
  <c r="U25" i="31" s="1"/>
  <c r="DC98" i="84"/>
  <c r="BA109" i="44" s="1"/>
  <c r="AY74" i="84"/>
  <c r="T85" i="29" s="1"/>
  <c r="CB74" i="84"/>
  <c r="M85" i="44" s="1"/>
  <c r="EI38" i="84"/>
  <c r="BM49" i="44" s="1"/>
  <c r="H38" i="84"/>
  <c r="E49" i="30" s="1"/>
  <c r="BU98" i="84"/>
  <c r="U109" i="31" s="1"/>
  <c r="AW62" i="84"/>
  <c r="Z73" i="29" s="1"/>
  <c r="DD62" i="84"/>
  <c r="BC73" i="44" s="1"/>
  <c r="CJ50" i="84"/>
  <c r="Y61" i="44" s="1"/>
  <c r="DT98" i="84"/>
  <c r="J109" i="43" s="1"/>
  <c r="AW74" i="84"/>
  <c r="Z85" i="29" s="1"/>
  <c r="EJ14" i="84"/>
  <c r="E18" i="33" s="1"/>
  <c r="BQ38" i="84"/>
  <c r="S49" i="31" s="1"/>
  <c r="CI98" i="84"/>
  <c r="W109" i="44" s="1"/>
  <c r="BR26" i="84"/>
  <c r="CV98" i="84"/>
  <c r="AQ109" i="44" s="1"/>
  <c r="BO86" i="84"/>
  <c r="R97" i="31" s="1"/>
  <c r="BN74" i="84"/>
  <c r="W85" i="31" s="1"/>
  <c r="AO98" i="84"/>
  <c r="AC109" i="29" s="1"/>
  <c r="BE74" i="84"/>
  <c r="Q85" i="58" s="1"/>
  <c r="DL14" i="84"/>
  <c r="Q25" i="32" s="1"/>
  <c r="AX14" i="84"/>
  <c r="S25" i="29" s="1"/>
  <c r="BH86" i="84"/>
  <c r="T97" i="58" s="1"/>
  <c r="AX62" i="84"/>
  <c r="S73" i="29" s="1"/>
  <c r="BU50" i="84"/>
  <c r="U61" i="31" s="1"/>
  <c r="I26" i="84"/>
  <c r="EH98" i="84"/>
  <c r="Q109" i="30" s="1"/>
  <c r="BQ86" i="84"/>
  <c r="S97" i="31" s="1"/>
  <c r="I14" i="84"/>
  <c r="BF98" i="84"/>
  <c r="R109" i="58" s="1"/>
  <c r="P74" i="84"/>
  <c r="K85" i="32" s="1"/>
  <c r="BB74" i="84"/>
  <c r="M85" i="58" s="1"/>
  <c r="X38" i="84"/>
  <c r="U26" i="84"/>
  <c r="K37" i="60" s="1"/>
  <c r="DY98" i="84"/>
  <c r="L109" i="76" s="1"/>
  <c r="CR86" i="84"/>
  <c r="AK97" i="44" s="1"/>
  <c r="BJ62" i="84"/>
  <c r="AE38" i="84"/>
  <c r="AX98" i="84"/>
  <c r="S109" i="29" s="1"/>
  <c r="CJ74" i="84"/>
  <c r="Y85" i="44" s="1"/>
  <c r="BM62" i="84"/>
  <c r="Q73" i="31" s="1"/>
  <c r="CA50" i="84"/>
  <c r="K61" i="44" s="1"/>
  <c r="AU50" i="84"/>
  <c r="X61" i="29" s="1"/>
  <c r="T98" i="84"/>
  <c r="T109" i="32" s="1"/>
  <c r="DT86" i="84"/>
  <c r="J97" i="43" s="1"/>
  <c r="BP26" i="84"/>
  <c r="X37" i="31" s="1"/>
  <c r="CJ98" i="84"/>
  <c r="Y109" i="44" s="1"/>
  <c r="BM50" i="84"/>
  <c r="Q61" i="31" s="1"/>
  <c r="BI98" i="84"/>
  <c r="DG74" i="84"/>
  <c r="BG85" i="44" s="1"/>
  <c r="CE38" i="84"/>
  <c r="BM14" i="84"/>
  <c r="Q25" i="31" s="1"/>
  <c r="CR98" i="84"/>
  <c r="AK109" i="44" s="1"/>
  <c r="CZ38" i="84"/>
  <c r="AW49" i="44" s="1"/>
  <c r="P14" i="84"/>
  <c r="K25" i="32" s="1"/>
  <c r="BV26" i="84"/>
  <c r="AA37" i="31" s="1"/>
  <c r="U98" i="84"/>
  <c r="K109" i="60" s="1"/>
  <c r="DL50" i="84"/>
  <c r="Q61" i="32" s="1"/>
  <c r="CE86" i="84"/>
  <c r="Q97" i="44" s="1"/>
  <c r="AU86" i="84"/>
  <c r="X97" i="29" s="1"/>
  <c r="DK50" i="84"/>
  <c r="O61" i="32" s="1"/>
  <c r="DG50" i="84"/>
  <c r="BG61" i="44" s="1"/>
  <c r="DS98" i="84"/>
  <c r="AZ74" i="84"/>
  <c r="U85" i="29" s="1"/>
  <c r="CM62" i="84"/>
  <c r="AC73" i="44" s="1"/>
  <c r="X14" i="84"/>
  <c r="BB86" i="84"/>
  <c r="M97" i="58" s="1"/>
  <c r="CE62" i="84"/>
  <c r="Q73" i="44" s="1"/>
  <c r="BS14" i="84"/>
  <c r="T25" i="31" s="1"/>
  <c r="CB38" i="84"/>
  <c r="M49" i="44" s="1"/>
  <c r="EG98" i="84"/>
  <c r="P109" i="30" s="1"/>
  <c r="BK74" i="84"/>
  <c r="BQ26" i="84"/>
  <c r="Q98" i="84"/>
  <c r="AI109" i="60" s="1"/>
  <c r="BX62" i="84"/>
  <c r="G73" i="44" s="1"/>
  <c r="DD38" i="84"/>
  <c r="BC49" i="44" s="1"/>
  <c r="I98" i="84"/>
  <c r="BQ62" i="84"/>
  <c r="S73" i="31" s="1"/>
  <c r="BI14" i="84"/>
  <c r="DG38" i="84"/>
  <c r="BG49" i="44" s="1"/>
  <c r="BA86" i="84"/>
  <c r="K97" i="58" s="1"/>
  <c r="J62" i="84"/>
  <c r="I73" i="30" s="1"/>
  <c r="CB50" i="84"/>
  <c r="M61" i="44" s="1"/>
  <c r="AE98" i="84"/>
  <c r="EB86" i="84"/>
  <c r="F97" i="76" s="1"/>
  <c r="BS62" i="84"/>
  <c r="T73" i="31" s="1"/>
  <c r="BN26" i="84"/>
  <c r="S50" i="84"/>
  <c r="BM38" i="84"/>
  <c r="Q49" i="31" s="1"/>
  <c r="J50" i="84"/>
  <c r="I61" i="30" s="1"/>
  <c r="BE98" i="84"/>
  <c r="Q109" i="58" s="1"/>
  <c r="DT62" i="84"/>
  <c r="J73" i="43" s="1"/>
  <c r="EQ14" i="84"/>
  <c r="M18" i="33" s="1"/>
  <c r="H26" i="84"/>
  <c r="E37" i="30" s="1"/>
  <c r="AH98" i="84"/>
  <c r="V74" i="84"/>
  <c r="CQ74" i="84"/>
  <c r="AI85" i="44" s="1"/>
  <c r="H14" i="84"/>
  <c r="E25" i="30" s="1"/>
  <c r="U38" i="84"/>
  <c r="H98" i="84"/>
  <c r="E109" i="30" s="1"/>
  <c r="BS74" i="84"/>
  <c r="T85" i="31" s="1"/>
  <c r="DK74" i="84"/>
  <c r="O85" i="32" s="1"/>
  <c r="BT50" i="84"/>
  <c r="Z61" i="31" s="1"/>
  <c r="EK26" i="84"/>
  <c r="K30" i="33" s="1"/>
  <c r="CF74" i="84"/>
  <c r="S85" i="44" s="1"/>
  <c r="DP50" i="84"/>
  <c r="G61" i="32" s="1"/>
  <c r="AW14" i="84"/>
  <c r="Z25" i="29" s="1"/>
  <c r="AN98" i="84"/>
  <c r="AB109" i="29" s="1"/>
  <c r="AZ62" i="84"/>
  <c r="U73" i="29" s="1"/>
  <c r="AK62" i="84"/>
  <c r="DS50" i="84"/>
  <c r="BJ86" i="84"/>
  <c r="AB74" i="84"/>
  <c r="M85" i="60" s="1"/>
  <c r="AE62" i="84"/>
  <c r="AV50" i="84"/>
  <c r="Y61" i="29" s="1"/>
  <c r="CF38" i="84"/>
  <c r="S49" i="44" s="1"/>
  <c r="BR14" i="84"/>
  <c r="Y25" i="31" s="1"/>
  <c r="EG86" i="84"/>
  <c r="P97" i="30" s="1"/>
  <c r="AX74" i="84"/>
  <c r="S85" i="29" s="1"/>
  <c r="BJ38" i="84"/>
  <c r="X50" i="84"/>
  <c r="BN38" i="84"/>
  <c r="W49" i="31" s="1"/>
  <c r="BP38" i="84"/>
  <c r="X49" i="31" s="1"/>
  <c r="BM98" i="84"/>
  <c r="Q109" i="31" s="1"/>
  <c r="AE86" i="84"/>
  <c r="DK38" i="84"/>
  <c r="O49" i="32" s="1"/>
  <c r="DS26" i="84"/>
  <c r="E37" i="43" s="1"/>
  <c r="DD86" i="84"/>
  <c r="BC97" i="44" s="1"/>
  <c r="BP62" i="84"/>
  <c r="X73" i="31" s="1"/>
  <c r="R50" i="84"/>
  <c r="AK61" i="60" s="1"/>
  <c r="Y26" i="84"/>
  <c r="X74" i="84"/>
  <c r="AT74" i="84"/>
  <c r="AH26" i="84"/>
  <c r="AT50" i="84"/>
  <c r="AW26" i="84"/>
  <c r="Z37" i="29" s="1"/>
  <c r="DP98" i="84"/>
  <c r="G109" i="32" s="1"/>
  <c r="AK50" i="84"/>
  <c r="AK26" i="84"/>
  <c r="DW62" i="84"/>
  <c r="G73" i="43" s="1"/>
  <c r="R38" i="84"/>
  <c r="AK49" i="60" s="1"/>
  <c r="S98" i="84"/>
  <c r="CM74" i="84"/>
  <c r="AC85" i="44" s="1"/>
  <c r="CU62" i="84"/>
  <c r="AO73" i="44" s="1"/>
  <c r="AZ26" i="84"/>
  <c r="U37" i="29" s="1"/>
  <c r="DT26" i="84"/>
  <c r="J37" i="43" s="1"/>
  <c r="DX86" i="84"/>
  <c r="CZ74" i="84"/>
  <c r="AW85" i="44" s="1"/>
  <c r="DO26" i="84"/>
  <c r="E37" i="32" s="1"/>
  <c r="ED98" i="84"/>
  <c r="H109" i="76" s="1"/>
  <c r="T86" i="84"/>
  <c r="T97" i="32" s="1"/>
  <c r="EJ26" i="84"/>
  <c r="E30" i="33" s="1"/>
  <c r="CU98" i="84"/>
  <c r="AO109" i="44" s="1"/>
  <c r="EM14" i="84"/>
  <c r="W18" i="33" s="1"/>
  <c r="BI62" i="84"/>
  <c r="CY38" i="84"/>
  <c r="AU49" i="44" s="1"/>
  <c r="DY86" i="84"/>
  <c r="L97" i="76" s="1"/>
  <c r="CF98" i="84"/>
  <c r="BI50" i="84"/>
  <c r="DO38" i="84"/>
  <c r="AH62" i="84"/>
  <c r="CN62" i="84"/>
  <c r="AE73" i="44" s="1"/>
  <c r="EE98" i="84"/>
  <c r="O109" i="76" s="1"/>
  <c r="EW26" i="84"/>
  <c r="Y30" i="33" s="1"/>
  <c r="BS50" i="84"/>
  <c r="T61" i="31" s="1"/>
  <c r="S62" i="84"/>
  <c r="AT86" i="84"/>
  <c r="BV98" i="84"/>
  <c r="AA109" i="31" s="1"/>
  <c r="CU38" i="84"/>
  <c r="AO49" i="44" s="1"/>
  <c r="U50" i="84"/>
  <c r="BP74" i="84"/>
  <c r="X85" i="31" s="1"/>
  <c r="AW86" i="84"/>
  <c r="Z97" i="29" s="1"/>
  <c r="AU38" i="84"/>
  <c r="X49" i="29" s="1"/>
  <c r="DP14" i="84"/>
  <c r="G25" i="32" s="1"/>
  <c r="EQ26" i="84"/>
  <c r="BX98" i="84"/>
  <c r="G109" i="44" s="1"/>
  <c r="CR38" i="84"/>
  <c r="AK49" i="44" s="1"/>
  <c r="DS62" i="84"/>
  <c r="E73" i="43" s="1"/>
  <c r="CZ62" i="84"/>
  <c r="AW73" i="44" s="1"/>
  <c r="Y38" i="84"/>
  <c r="Y62" i="84"/>
  <c r="AK14" i="84"/>
  <c r="AW38" i="84"/>
  <c r="Z49" i="29" s="1"/>
  <c r="BO50" i="84"/>
  <c r="R61" i="31" s="1"/>
  <c r="BC109" i="84"/>
  <c r="N120" i="58" s="1"/>
  <c r="DG86" i="84"/>
  <c r="BG97" i="44" s="1"/>
  <c r="BT98" i="84"/>
  <c r="Z109" i="31" s="1"/>
  <c r="AV26" i="84"/>
  <c r="Y37" i="29" s="1"/>
  <c r="S38" i="84"/>
  <c r="BX50" i="84"/>
  <c r="G61" i="44" s="1"/>
  <c r="AY62" i="84"/>
  <c r="T73" i="29" s="1"/>
  <c r="BN86" i="84"/>
  <c r="W97" i="31" s="1"/>
  <c r="Y98" i="84"/>
  <c r="BJ50" i="84"/>
  <c r="CA74" i="84"/>
  <c r="K85" i="44" s="1"/>
  <c r="AQ86" i="84"/>
  <c r="G97" i="58" s="1"/>
  <c r="Q38" i="84"/>
  <c r="AI49" i="60" s="1"/>
  <c r="CU50" i="84"/>
  <c r="AO61" i="44" s="1"/>
  <c r="DC62" i="84"/>
  <c r="BA73" i="44" s="1"/>
  <c r="EU25" i="84"/>
  <c r="T29" i="33" s="1"/>
  <c r="DK98" i="84"/>
  <c r="O109" i="32" s="1"/>
  <c r="AB14" i="84"/>
  <c r="M25" i="60" s="1"/>
  <c r="AI256" i="84"/>
  <c r="BN98" i="84"/>
  <c r="W109" i="31" s="1"/>
  <c r="BR38" i="84"/>
  <c r="AE50" i="84"/>
  <c r="H74" i="84"/>
  <c r="E85" i="30" s="1"/>
  <c r="J74" i="84"/>
  <c r="I85" i="30" s="1"/>
  <c r="Q14" i="84"/>
  <c r="AI25" i="60" s="1"/>
  <c r="DG62" i="84"/>
  <c r="BG73" i="44" s="1"/>
  <c r="AX86" i="84"/>
  <c r="S97" i="29" s="1"/>
  <c r="T329" i="84"/>
  <c r="EC98" i="84"/>
  <c r="G109" i="76" s="1"/>
  <c r="DS38" i="84"/>
  <c r="E49" i="43" s="1"/>
  <c r="Y86" i="84"/>
  <c r="BT14" i="84"/>
  <c r="Z25" i="31" s="1"/>
  <c r="DS74" i="84"/>
  <c r="BT86" i="84"/>
  <c r="Z97" i="31" s="1"/>
  <c r="AT98" i="84"/>
  <c r="CV50" i="84"/>
  <c r="AQ61" i="44" s="1"/>
  <c r="T62" i="84"/>
  <c r="T73" i="32" s="1"/>
  <c r="AB98" i="84"/>
  <c r="M109" i="60" s="1"/>
  <c r="J26" i="84"/>
  <c r="I37" i="30" s="1"/>
  <c r="AU62" i="84"/>
  <c r="X73" i="29" s="1"/>
  <c r="AP86" i="84"/>
  <c r="E97" i="58" s="1"/>
  <c r="AY98" i="84"/>
  <c r="T109" i="29" s="1"/>
  <c r="BK14" i="84"/>
  <c r="Y14" i="84"/>
  <c r="CV62" i="84"/>
  <c r="CN50" i="84"/>
  <c r="CA62" i="84"/>
  <c r="K73" i="44" s="1"/>
  <c r="BN50" i="84"/>
  <c r="W61" i="31" s="1"/>
  <c r="DC329" i="84"/>
  <c r="BL14" i="84"/>
  <c r="BG74" i="84"/>
  <c r="S85" i="58" s="1"/>
  <c r="AT26" i="84"/>
  <c r="DL98" i="84"/>
  <c r="FN256" i="84"/>
  <c r="DT38" i="84"/>
  <c r="J49" i="43" s="1"/>
  <c r="CZ50" i="84"/>
  <c r="AW61" i="44" s="1"/>
  <c r="BO62" i="84"/>
  <c r="X98" i="84"/>
  <c r="DP38" i="84"/>
  <c r="G49" i="32" s="1"/>
  <c r="BL26" i="84"/>
  <c r="BV62" i="84"/>
  <c r="CS290" i="84"/>
  <c r="DO86" i="84"/>
  <c r="E97" i="32" s="1"/>
  <c r="W26" i="84"/>
  <c r="R86" i="84"/>
  <c r="AK97" i="60" s="1"/>
  <c r="BH98" i="84"/>
  <c r="T109" i="58" s="1"/>
  <c r="DD50" i="84"/>
  <c r="BC61" i="44" s="1"/>
  <c r="I86" i="84"/>
  <c r="AY86" i="84"/>
  <c r="T97" i="29" s="1"/>
  <c r="BS26" i="84"/>
  <c r="T37" i="31" s="1"/>
  <c r="BX86" i="84"/>
  <c r="G97" i="44" s="1"/>
  <c r="DW38" i="84"/>
  <c r="G49" i="43" s="1"/>
  <c r="DO62" i="84"/>
  <c r="E73" i="32" s="1"/>
  <c r="DW98" i="84"/>
  <c r="G109" i="43" s="1"/>
  <c r="BN62" i="84"/>
  <c r="W73" i="31" s="1"/>
  <c r="EI62" i="84"/>
  <c r="BM73" i="44" s="1"/>
  <c r="DQ232" i="84"/>
  <c r="CW170" i="84"/>
  <c r="BC182" i="84"/>
  <c r="FM206" i="84"/>
  <c r="DA194" i="84"/>
  <c r="B1600" i="84"/>
  <c r="U342" i="84" s="1"/>
  <c r="DA182" i="84"/>
  <c r="FI194" i="84"/>
  <c r="EU134" i="84"/>
  <c r="CK194" i="84"/>
  <c r="AR182" i="84"/>
  <c r="Z194" i="84"/>
  <c r="CO412" i="84"/>
  <c r="FQ424" i="84"/>
  <c r="DI73" i="84"/>
  <c r="BJ84" i="44" s="1"/>
  <c r="ER245" i="84"/>
  <c r="ER25" i="84"/>
  <c r="N29" i="33" s="1"/>
  <c r="K280" i="84"/>
  <c r="FH280" i="84"/>
  <c r="FH49" i="84"/>
  <c r="E60" i="31" s="1"/>
  <c r="EX232" i="84"/>
  <c r="FI25" i="84"/>
  <c r="K36" i="31" s="1"/>
  <c r="CS170" i="84"/>
  <c r="FM280" i="84"/>
  <c r="DE61" i="84"/>
  <c r="BD72" i="44" s="1"/>
  <c r="AL13" i="84"/>
  <c r="DM206" i="84"/>
  <c r="K292" i="84"/>
  <c r="AL436" i="84"/>
  <c r="FP13" i="84"/>
  <c r="I24" i="31" s="1"/>
  <c r="FQ340" i="84"/>
  <c r="AC400" i="84"/>
  <c r="FI412" i="84"/>
  <c r="FK304" i="84"/>
  <c r="FF268" i="84"/>
  <c r="CC316" i="84"/>
  <c r="FI73" i="84"/>
  <c r="K84" i="31" s="1"/>
  <c r="FK340" i="84"/>
  <c r="FL37" i="84"/>
  <c r="G48" i="31" s="1"/>
  <c r="FO304" i="84"/>
  <c r="FM340" i="84"/>
  <c r="FH412" i="84"/>
  <c r="CW194" i="84"/>
  <c r="AF256" i="84"/>
  <c r="FI268" i="84"/>
  <c r="FO25" i="84"/>
  <c r="N36" i="31" s="1"/>
  <c r="FH25" i="84"/>
  <c r="E36" i="31" s="1"/>
  <c r="FQ376" i="84"/>
  <c r="CC206" i="84"/>
  <c r="FJ122" i="84"/>
  <c r="CO49" i="84"/>
  <c r="AF60" i="44" s="1"/>
  <c r="DQ206" i="84"/>
  <c r="FI182" i="84"/>
  <c r="FP122" i="84"/>
  <c r="FL122" i="84"/>
  <c r="F438" i="84"/>
  <c r="DY438" i="84"/>
  <c r="AI304" i="84"/>
  <c r="CO206" i="84"/>
  <c r="AL376" i="84"/>
  <c r="AF194" i="84"/>
  <c r="DI436" i="84"/>
  <c r="CG364" i="84"/>
  <c r="CO182" i="84"/>
  <c r="B1608" i="84"/>
  <c r="FF37" i="84"/>
  <c r="M48" i="32" s="1"/>
  <c r="AC244" i="84"/>
  <c r="FK244" i="84"/>
  <c r="FH37" i="84"/>
  <c r="E48" i="31" s="1"/>
  <c r="FL49" i="84"/>
  <c r="G60" i="31" s="1"/>
  <c r="CG400" i="84"/>
  <c r="DE304" i="84"/>
  <c r="CG292" i="84"/>
  <c r="FM352" i="84"/>
  <c r="FL412" i="84"/>
  <c r="AL400" i="84"/>
  <c r="FO170" i="84"/>
  <c r="FO182" i="84"/>
  <c r="DQ182" i="84"/>
  <c r="FI158" i="84"/>
  <c r="Z37" i="84"/>
  <c r="FN292" i="84"/>
  <c r="BP390" i="84"/>
  <c r="BS390" i="84"/>
  <c r="Z206" i="84"/>
  <c r="CO146" i="84"/>
  <c r="DQ109" i="84"/>
  <c r="H120" i="32" s="1"/>
  <c r="CS292" i="84"/>
  <c r="BY256" i="84"/>
  <c r="DQ25" i="84"/>
  <c r="H36" i="32" s="1"/>
  <c r="DM352" i="84"/>
  <c r="AL340" i="84"/>
  <c r="DU412" i="84"/>
  <c r="K400" i="84"/>
  <c r="AR194" i="84"/>
  <c r="AL292" i="84"/>
  <c r="AL280" i="84"/>
  <c r="DI37" i="84"/>
  <c r="BJ48" i="44" s="1"/>
  <c r="DU49" i="84"/>
  <c r="DM436" i="84"/>
  <c r="FO400" i="84"/>
  <c r="DA424" i="84"/>
  <c r="FH194" i="84"/>
  <c r="FL61" i="84"/>
  <c r="G72" i="31" s="1"/>
  <c r="FM388" i="84"/>
  <c r="FF170" i="84"/>
  <c r="CG304" i="84"/>
  <c r="FP292" i="84"/>
  <c r="DA364" i="84"/>
  <c r="AF352" i="84"/>
  <c r="FI37" i="84"/>
  <c r="K48" i="31" s="1"/>
  <c r="K316" i="84"/>
  <c r="FD1588" i="84"/>
  <c r="Z158" i="84"/>
  <c r="FB1605" i="84"/>
  <c r="FC1605" i="84" s="1"/>
  <c r="A1605" i="84"/>
  <c r="FD1602" i="84"/>
  <c r="FJ293" i="84"/>
  <c r="FB1607" i="84"/>
  <c r="FC1607" i="84" s="1"/>
  <c r="FD1607" i="84" s="1"/>
  <c r="A1607" i="84"/>
  <c r="A1606" i="84"/>
  <c r="FB1606" i="84"/>
  <c r="FC1606" i="84" s="1"/>
  <c r="EX233" i="84"/>
  <c r="FI388" i="84"/>
  <c r="CS400" i="84"/>
  <c r="AC304" i="84"/>
  <c r="FK256" i="84"/>
  <c r="DM232" i="84"/>
  <c r="FO436" i="84"/>
  <c r="CO194" i="84"/>
  <c r="CG436" i="84"/>
  <c r="AL158" i="84"/>
  <c r="FJ256" i="84"/>
  <c r="FK49" i="84"/>
  <c r="L60" i="31" s="1"/>
  <c r="CK412" i="84"/>
  <c r="BY280" i="84"/>
  <c r="BY146" i="84"/>
  <c r="AC122" i="84"/>
  <c r="CG290" i="84"/>
  <c r="FM436" i="84"/>
  <c r="CS218" i="84"/>
  <c r="DQ388" i="84"/>
  <c r="FM194" i="84"/>
  <c r="DZ218" i="84"/>
  <c r="FH109" i="84"/>
  <c r="E120" i="31" s="1"/>
  <c r="Z316" i="84"/>
  <c r="CC328" i="84"/>
  <c r="K218" i="84"/>
  <c r="CG328" i="84"/>
  <c r="AF122" i="84"/>
  <c r="FI436" i="84"/>
  <c r="FI364" i="84"/>
  <c r="CK436" i="84"/>
  <c r="FL436" i="84"/>
  <c r="K376" i="84"/>
  <c r="DM290" i="84"/>
  <c r="DI218" i="84"/>
  <c r="DU170" i="84"/>
  <c r="DM146" i="84"/>
  <c r="DQ122" i="84"/>
  <c r="DA218" i="84"/>
  <c r="FQ388" i="84"/>
  <c r="CW424" i="84"/>
  <c r="DE218" i="84"/>
  <c r="FH352" i="84"/>
  <c r="BY206" i="84"/>
  <c r="AL206" i="84"/>
  <c r="FP158" i="84"/>
  <c r="FJ158" i="84"/>
  <c r="EX134" i="84"/>
  <c r="CG158" i="84"/>
  <c r="FP109" i="84"/>
  <c r="I120" i="31" s="1"/>
  <c r="DQ290" i="84"/>
  <c r="FN290" i="84"/>
  <c r="CC37" i="84"/>
  <c r="N48" i="44" s="1"/>
  <c r="FP316" i="84"/>
  <c r="FJ316" i="84"/>
  <c r="CO328" i="84"/>
  <c r="DM376" i="84"/>
  <c r="CW146" i="84"/>
  <c r="FQ134" i="84"/>
  <c r="FP134" i="84"/>
  <c r="EU122" i="84"/>
  <c r="K109" i="84"/>
  <c r="DE109" i="84"/>
  <c r="BD120" i="44" s="1"/>
  <c r="Z109" i="84"/>
  <c r="FI109" i="84"/>
  <c r="K120" i="31" s="1"/>
  <c r="CW73" i="84"/>
  <c r="AR84" i="44" s="1"/>
  <c r="FL328" i="84"/>
  <c r="BY328" i="84"/>
  <c r="CG218" i="84"/>
  <c r="AI218" i="84"/>
  <c r="AF218" i="84"/>
  <c r="CC268" i="84"/>
  <c r="FJ352" i="84"/>
  <c r="FK158" i="84"/>
  <c r="DA146" i="84"/>
  <c r="AL134" i="84"/>
  <c r="FK122" i="84"/>
  <c r="DQ218" i="84"/>
  <c r="FO158" i="84"/>
  <c r="BY292" i="84"/>
  <c r="FO290" i="84"/>
  <c r="CW290" i="84"/>
  <c r="DM194" i="84"/>
  <c r="CK158" i="84"/>
  <c r="DM134" i="84"/>
  <c r="FK134" i="84"/>
  <c r="ER122" i="84"/>
  <c r="AL316" i="84"/>
  <c r="DM328" i="84"/>
  <c r="AC328" i="84"/>
  <c r="CW376" i="84"/>
  <c r="FP388" i="84"/>
  <c r="DI388" i="84"/>
  <c r="FK376" i="84"/>
  <c r="K352" i="84"/>
  <c r="FH340" i="84"/>
  <c r="AC364" i="84"/>
  <c r="FI340" i="84"/>
  <c r="CK424" i="84"/>
  <c r="DM424" i="84"/>
  <c r="FF412" i="84"/>
  <c r="AI400" i="84"/>
  <c r="FQ400" i="84"/>
  <c r="DM158" i="84"/>
  <c r="FP146" i="84"/>
  <c r="FK328" i="84"/>
  <c r="CO436" i="84"/>
  <c r="EU340" i="84"/>
  <c r="AF170" i="84"/>
  <c r="FQ206" i="84"/>
  <c r="CW158" i="84"/>
  <c r="AC134" i="84"/>
  <c r="FQ158" i="84"/>
  <c r="FO388" i="84"/>
  <c r="BY412" i="84"/>
  <c r="BY194" i="84"/>
  <c r="FM158" i="84"/>
  <c r="AL146" i="84"/>
  <c r="ER134" i="84"/>
  <c r="FQ122" i="84"/>
  <c r="DM122" i="84"/>
  <c r="DU290" i="84"/>
  <c r="DU280" i="84"/>
  <c r="DU194" i="84"/>
  <c r="DU206" i="84"/>
  <c r="FQ37" i="84"/>
  <c r="O48" i="31" s="1"/>
  <c r="FO84" i="84"/>
  <c r="N95" i="31" s="1"/>
  <c r="FP85" i="84"/>
  <c r="I96" i="31" s="1"/>
  <c r="AL84" i="84"/>
  <c r="DE84" i="84"/>
  <c r="BD95" i="44" s="1"/>
  <c r="CK83" i="84"/>
  <c r="Z94" i="44" s="1"/>
  <c r="FN83" i="84"/>
  <c r="H94" i="31" s="1"/>
  <c r="FI290" i="84"/>
  <c r="FI85" i="84"/>
  <c r="K96" i="31" s="1"/>
  <c r="AF436" i="84"/>
  <c r="FJ97" i="84"/>
  <c r="F108" i="31" s="1"/>
  <c r="DU436" i="84"/>
  <c r="BY376" i="84"/>
  <c r="AI376" i="84"/>
  <c r="ER340" i="84"/>
  <c r="DQ352" i="84"/>
  <c r="DI364" i="84"/>
  <c r="FN424" i="84"/>
  <c r="DE424" i="84"/>
  <c r="FK400" i="84"/>
  <c r="Z400" i="84"/>
  <c r="K182" i="84"/>
  <c r="FL182" i="84"/>
  <c r="DE182" i="84"/>
  <c r="FF182" i="84"/>
  <c r="DQ194" i="84"/>
  <c r="CC194" i="84"/>
  <c r="AI182" i="84"/>
  <c r="DQ146" i="84"/>
  <c r="FJ146" i="84"/>
  <c r="CC146" i="84"/>
  <c r="FL146" i="84"/>
  <c r="FK146" i="84"/>
  <c r="EX122" i="84"/>
  <c r="Z122" i="84"/>
  <c r="AI122" i="84"/>
  <c r="DM83" i="84"/>
  <c r="R94" i="32" s="1"/>
  <c r="AL97" i="84"/>
  <c r="DU97" i="84"/>
  <c r="K108" i="43" s="1"/>
  <c r="FF85" i="84"/>
  <c r="M96" i="32" s="1"/>
  <c r="FO352" i="84"/>
  <c r="CS424" i="84"/>
  <c r="DZ412" i="84"/>
  <c r="BC206" i="84"/>
  <c r="FI206" i="84"/>
  <c r="AI170" i="84"/>
  <c r="K170" i="84"/>
  <c r="DE170" i="84"/>
  <c r="BY158" i="84"/>
  <c r="DU158" i="84"/>
  <c r="K146" i="84"/>
  <c r="FD1586" i="84"/>
  <c r="AF73" i="84"/>
  <c r="FH316" i="84"/>
  <c r="K83" i="84"/>
  <c r="FM83" i="84"/>
  <c r="M94" i="31" s="1"/>
  <c r="CO290" i="84"/>
  <c r="BY218" i="84"/>
  <c r="BC218" i="84"/>
  <c r="DE328" i="84"/>
  <c r="CW328" i="84"/>
  <c r="DM280" i="84"/>
  <c r="AL232" i="84"/>
  <c r="CC436" i="84"/>
  <c r="DE85" i="84"/>
  <c r="BD96" i="44" s="1"/>
  <c r="AI97" i="84"/>
  <c r="EU352" i="84"/>
  <c r="DI182" i="84"/>
  <c r="FP182" i="84"/>
  <c r="AL194" i="84"/>
  <c r="FP194" i="84"/>
  <c r="FH182" i="84"/>
  <c r="FK170" i="84"/>
  <c r="FL158" i="84"/>
  <c r="DU146" i="84"/>
  <c r="FH134" i="84"/>
  <c r="Z134" i="84"/>
  <c r="FN146" i="84"/>
  <c r="FO122" i="84"/>
  <c r="FI122" i="84"/>
  <c r="DA84" i="84"/>
  <c r="AX95" i="44" s="1"/>
  <c r="DM84" i="84"/>
  <c r="R95" i="32" s="1"/>
  <c r="CC84" i="84"/>
  <c r="N95" i="44" s="1"/>
  <c r="AF83" i="84"/>
  <c r="FH290" i="84"/>
  <c r="CC290" i="84"/>
  <c r="CK280" i="84"/>
  <c r="CK218" i="84"/>
  <c r="FI218" i="84"/>
  <c r="BC316" i="84"/>
  <c r="DU328" i="84"/>
  <c r="FM328" i="84"/>
  <c r="Z328" i="84"/>
  <c r="DM85" i="84"/>
  <c r="R96" i="32" s="1"/>
  <c r="AC85" i="84"/>
  <c r="DA85" i="84"/>
  <c r="AX96" i="44" s="1"/>
  <c r="AF97" i="84"/>
  <c r="FQ182" i="84"/>
  <c r="FQ170" i="84"/>
  <c r="DZ194" i="84"/>
  <c r="DA170" i="84"/>
  <c r="CS182" i="84"/>
  <c r="FN182" i="84"/>
  <c r="FH146" i="84"/>
  <c r="CK84" i="84"/>
  <c r="Z95" i="44" s="1"/>
  <c r="FI84" i="84"/>
  <c r="K95" i="31" s="1"/>
  <c r="FQ83" i="84"/>
  <c r="O94" i="31" s="1"/>
  <c r="DE290" i="84"/>
  <c r="K328" i="84"/>
  <c r="FJ304" i="84"/>
  <c r="BY37" i="84"/>
  <c r="H48" i="44" s="1"/>
  <c r="AL85" i="84"/>
  <c r="FJ85" i="84"/>
  <c r="F96" i="31" s="1"/>
  <c r="CS388" i="84"/>
  <c r="DA400" i="84"/>
  <c r="FQ194" i="84"/>
  <c r="DQ170" i="84"/>
  <c r="AL182" i="84"/>
  <c r="FP206" i="84"/>
  <c r="CK206" i="84"/>
  <c r="FI170" i="84"/>
  <c r="Z182" i="84"/>
  <c r="FN170" i="84"/>
  <c r="AF146" i="84"/>
  <c r="FL134" i="84"/>
  <c r="FM134" i="84"/>
  <c r="AL122" i="84"/>
  <c r="FH122" i="84"/>
  <c r="FO83" i="84"/>
  <c r="N94" i="31" s="1"/>
  <c r="FM97" i="84"/>
  <c r="M108" i="31" s="1"/>
  <c r="DI424" i="84"/>
  <c r="FO206" i="84"/>
  <c r="CG170" i="84"/>
  <c r="DI194" i="84"/>
  <c r="Z170" i="84"/>
  <c r="DE146" i="84"/>
  <c r="AF134" i="84"/>
  <c r="DA290" i="84"/>
  <c r="DU218" i="84"/>
  <c r="FN316" i="84"/>
  <c r="FQ85" i="84"/>
  <c r="O96" i="31" s="1"/>
  <c r="CK97" i="84"/>
  <c r="Z108" i="44" s="1"/>
  <c r="FK85" i="84"/>
  <c r="L96" i="31" s="1"/>
  <c r="AL388" i="84"/>
  <c r="FN400" i="84"/>
  <c r="DE206" i="84"/>
  <c r="AC206" i="84"/>
  <c r="BY170" i="84"/>
  <c r="FO134" i="84"/>
  <c r="FF146" i="84"/>
  <c r="FN158" i="84"/>
  <c r="CS109" i="84"/>
  <c r="AL120" i="44" s="1"/>
  <c r="FF109" i="84"/>
  <c r="M120" i="32" s="1"/>
  <c r="DA109" i="84"/>
  <c r="AX120" i="44" s="1"/>
  <c r="FL304" i="84"/>
  <c r="AI84" i="84"/>
  <c r="FP84" i="84"/>
  <c r="I95" i="31" s="1"/>
  <c r="FN84" i="84"/>
  <c r="H95" i="31" s="1"/>
  <c r="DU83" i="84"/>
  <c r="K94" i="43" s="1"/>
  <c r="DQ280" i="84"/>
  <c r="FO218" i="84"/>
  <c r="FJ218" i="84"/>
  <c r="DM218" i="84"/>
  <c r="FM218" i="84"/>
  <c r="FP232" i="84"/>
  <c r="CS85" i="84"/>
  <c r="AL96" i="44" s="1"/>
  <c r="DA436" i="84"/>
  <c r="FN97" i="84"/>
  <c r="H108" i="31" s="1"/>
  <c r="CO85" i="84"/>
  <c r="AF96" i="44" s="1"/>
  <c r="FO97" i="84"/>
  <c r="N108" i="31" s="1"/>
  <c r="CO97" i="84"/>
  <c r="AF108" i="44" s="1"/>
  <c r="DA388" i="84"/>
  <c r="AC376" i="84"/>
  <c r="CO388" i="84"/>
  <c r="CO364" i="84"/>
  <c r="DQ364" i="84"/>
  <c r="CW412" i="84"/>
  <c r="CG412" i="84"/>
  <c r="AL170" i="84"/>
  <c r="CS194" i="84"/>
  <c r="FF206" i="84"/>
  <c r="FL170" i="84"/>
  <c r="DI170" i="84"/>
  <c r="DM182" i="84"/>
  <c r="CO158" i="84"/>
  <c r="EO134" i="84"/>
  <c r="FI134" i="84"/>
  <c r="AI134" i="84"/>
  <c r="CC158" i="84"/>
  <c r="CK146" i="84"/>
  <c r="CG146" i="84"/>
  <c r="K158" i="84"/>
  <c r="DQ61" i="84"/>
  <c r="H72" i="32" s="1"/>
  <c r="FH83" i="84"/>
  <c r="E94" i="31" s="1"/>
  <c r="BY83" i="84"/>
  <c r="H94" i="44" s="1"/>
  <c r="Z218" i="84"/>
  <c r="FI328" i="84"/>
  <c r="FN244" i="84"/>
  <c r="FM85" i="84"/>
  <c r="M96" i="31" s="1"/>
  <c r="Z436" i="84"/>
  <c r="FF376" i="84"/>
  <c r="FJ376" i="84"/>
  <c r="Z388" i="84"/>
  <c r="FL388" i="84"/>
  <c r="FQ352" i="84"/>
  <c r="Z340" i="84"/>
  <c r="AI340" i="84"/>
  <c r="BY364" i="84"/>
  <c r="FN364" i="84"/>
  <c r="CK364" i="84"/>
  <c r="EO340" i="84"/>
  <c r="DZ424" i="84"/>
  <c r="CK400" i="84"/>
  <c r="BC400" i="84"/>
  <c r="DU424" i="84"/>
  <c r="CO400" i="84"/>
  <c r="DI412" i="84"/>
  <c r="Z412" i="84"/>
  <c r="DM170" i="84"/>
  <c r="AC194" i="84"/>
  <c r="FH170" i="84"/>
  <c r="AI206" i="84"/>
  <c r="FM170" i="84"/>
  <c r="FP170" i="84"/>
  <c r="FH206" i="84"/>
  <c r="DE194" i="84"/>
  <c r="FK194" i="84"/>
  <c r="AF206" i="84"/>
  <c r="FK206" i="84"/>
  <c r="K134" i="84"/>
  <c r="DQ134" i="84"/>
  <c r="FQ146" i="84"/>
  <c r="DQ158" i="84"/>
  <c r="FN122" i="84"/>
  <c r="FM122" i="84"/>
  <c r="CG85" i="84"/>
  <c r="T96" i="44" s="1"/>
  <c r="FI83" i="84"/>
  <c r="K94" i="31" s="1"/>
  <c r="AR83" i="84"/>
  <c r="H94" i="58" s="1"/>
  <c r="FL83" i="84"/>
  <c r="G94" i="31" s="1"/>
  <c r="FQ218" i="84"/>
  <c r="EO13" i="84"/>
  <c r="H17" i="33" s="1"/>
  <c r="DE97" i="84"/>
  <c r="BD108" i="44" s="1"/>
  <c r="K85" i="84"/>
  <c r="FN206" i="84"/>
  <c r="FM182" i="84"/>
  <c r="FJ206" i="84"/>
  <c r="K194" i="84"/>
  <c r="AI146" i="84"/>
  <c r="AF85" i="84"/>
  <c r="FH84" i="84"/>
  <c r="E95" i="31" s="1"/>
  <c r="Z84" i="84"/>
  <c r="CO83" i="84"/>
  <c r="AF94" i="44" s="1"/>
  <c r="CC83" i="84"/>
  <c r="N94" i="44" s="1"/>
  <c r="EU232" i="84"/>
  <c r="CS328" i="84"/>
  <c r="AF328" i="84"/>
  <c r="FN13" i="84"/>
  <c r="H24" i="31" s="1"/>
  <c r="AC97" i="84"/>
  <c r="FH85" i="84"/>
  <c r="E96" i="31" s="1"/>
  <c r="CC376" i="84"/>
  <c r="FN376" i="84"/>
  <c r="DM388" i="84"/>
  <c r="FN388" i="84"/>
  <c r="FO364" i="84"/>
  <c r="CW364" i="84"/>
  <c r="DM340" i="84"/>
  <c r="FN352" i="84"/>
  <c r="DQ400" i="84"/>
  <c r="AF182" i="84"/>
  <c r="DA206" i="84"/>
  <c r="AC170" i="84"/>
  <c r="BY182" i="84"/>
  <c r="CW182" i="84"/>
  <c r="Z146" i="84"/>
  <c r="CS158" i="84"/>
  <c r="DI158" i="84"/>
  <c r="FI146" i="84"/>
  <c r="FN134" i="84"/>
  <c r="AC146" i="84"/>
  <c r="K122" i="84"/>
  <c r="BC84" i="84"/>
  <c r="N95" i="58" s="1"/>
  <c r="AR84" i="84"/>
  <c r="H95" i="58" s="1"/>
  <c r="FF84" i="84"/>
  <c r="M95" i="32" s="1"/>
  <c r="DA83" i="84"/>
  <c r="AX94" i="44" s="1"/>
  <c r="AC83" i="84"/>
  <c r="DQ97" i="84"/>
  <c r="H108" i="32" s="1"/>
  <c r="FL97" i="84"/>
  <c r="G108" i="31" s="1"/>
  <c r="FQ97" i="84"/>
  <c r="O108" i="31" s="1"/>
  <c r="DU182" i="84"/>
  <c r="CW206" i="84"/>
  <c r="DZ206" i="84"/>
  <c r="FJ170" i="84"/>
  <c r="FF194" i="84"/>
  <c r="FH158" i="84"/>
  <c r="AF158" i="84"/>
  <c r="FF158" i="84"/>
  <c r="AC158" i="84"/>
  <c r="FM146" i="84"/>
  <c r="AI158" i="84"/>
  <c r="FO146" i="84"/>
  <c r="FJ134" i="84"/>
  <c r="DI146" i="84"/>
  <c r="CU289" i="84"/>
  <c r="CW289" i="84" s="1"/>
  <c r="A1597" i="84"/>
  <c r="FB1597" i="84"/>
  <c r="FC1597" i="84" s="1"/>
  <c r="FD1597" i="84" s="1"/>
  <c r="DK171" i="84"/>
  <c r="AE171" i="84"/>
  <c r="AV171" i="84"/>
  <c r="S195" i="84"/>
  <c r="AU171" i="84"/>
  <c r="CM183" i="84"/>
  <c r="DS183" i="84"/>
  <c r="R171" i="84"/>
  <c r="AT183" i="84"/>
  <c r="AZ183" i="84"/>
  <c r="BU195" i="84"/>
  <c r="P171" i="84"/>
  <c r="CJ183" i="84"/>
  <c r="W195" i="84"/>
  <c r="CB183" i="84"/>
  <c r="AX195" i="84"/>
  <c r="BQ171" i="84"/>
  <c r="CQ171" i="84"/>
  <c r="R195" i="84"/>
  <c r="DK183" i="84"/>
  <c r="AK171" i="84"/>
  <c r="AE195" i="84"/>
  <c r="AH171" i="84"/>
  <c r="V195" i="84"/>
  <c r="CY171" i="84"/>
  <c r="DP171" i="84"/>
  <c r="T183" i="84"/>
  <c r="Y183" i="84"/>
  <c r="Q195" i="84"/>
  <c r="CN183" i="84"/>
  <c r="AT171" i="84"/>
  <c r="DG195" i="84"/>
  <c r="CR183" i="84"/>
  <c r="BR195" i="84"/>
  <c r="R183" i="84"/>
  <c r="BO171" i="84"/>
  <c r="BG195" i="84"/>
  <c r="BT183" i="84"/>
  <c r="CR171" i="84"/>
  <c r="BE195" i="84"/>
  <c r="DT183" i="84"/>
  <c r="BQ195" i="84"/>
  <c r="DH171" i="84"/>
  <c r="DD183" i="84"/>
  <c r="CI195" i="84"/>
  <c r="BF183" i="84"/>
  <c r="BN171" i="84"/>
  <c r="X195" i="84"/>
  <c r="BI183" i="84"/>
  <c r="I183" i="84"/>
  <c r="EE195" i="84"/>
  <c r="X171" i="84"/>
  <c r="DO171" i="84"/>
  <c r="P195" i="84"/>
  <c r="AQ183" i="84"/>
  <c r="W171" i="84"/>
  <c r="S171" i="84"/>
  <c r="BT171" i="84"/>
  <c r="J195" i="84"/>
  <c r="BV171" i="84"/>
  <c r="CJ195" i="84"/>
  <c r="EH195" i="84"/>
  <c r="T171" i="84"/>
  <c r="EG195" i="84"/>
  <c r="BE183" i="84"/>
  <c r="AN183" i="84"/>
  <c r="EF195" i="84"/>
  <c r="DW183" i="84"/>
  <c r="BS171" i="84"/>
  <c r="BW183" i="84"/>
  <c r="BH183" i="84"/>
  <c r="U195" i="84"/>
  <c r="DT195" i="84"/>
  <c r="CI183" i="84"/>
  <c r="BF195" i="84"/>
  <c r="CN171" i="84"/>
  <c r="DH183" i="84"/>
  <c r="CV195" i="84"/>
  <c r="DG183" i="84"/>
  <c r="BU171" i="84"/>
  <c r="AZ171" i="84"/>
  <c r="AE183" i="84"/>
  <c r="H195" i="84"/>
  <c r="BX183" i="84"/>
  <c r="CE171" i="84"/>
  <c r="BM195" i="84"/>
  <c r="AX171" i="84"/>
  <c r="H171" i="84"/>
  <c r="V171" i="84"/>
  <c r="AO183" i="84"/>
  <c r="CB195" i="84"/>
  <c r="Y171" i="84"/>
  <c r="AP195" i="84"/>
  <c r="AN195" i="84"/>
  <c r="AY183" i="84"/>
  <c r="BX195" i="84"/>
  <c r="CZ171" i="84"/>
  <c r="BU183" i="84"/>
  <c r="CQ195" i="84"/>
  <c r="EI171" i="84"/>
  <c r="BO195" i="84"/>
  <c r="BJ171" i="84"/>
  <c r="V183" i="84"/>
  <c r="CM171" i="84"/>
  <c r="CU183" i="84"/>
  <c r="DC171" i="84"/>
  <c r="J171" i="84"/>
  <c r="DO195" i="84"/>
  <c r="Q171" i="84"/>
  <c r="U171" i="84"/>
  <c r="AK195" i="84"/>
  <c r="BM171" i="84"/>
  <c r="EG183" i="84"/>
  <c r="CF195" i="84"/>
  <c r="BL171" i="84"/>
  <c r="BH195" i="84"/>
  <c r="CA183" i="84"/>
  <c r="BJ183" i="84"/>
  <c r="DL195" i="84"/>
  <c r="BM183" i="84"/>
  <c r="BP171" i="84"/>
  <c r="CQ183" i="84"/>
  <c r="BG183" i="84"/>
  <c r="BK183" i="84"/>
  <c r="CU171" i="84"/>
  <c r="CJ171" i="84"/>
  <c r="BR183" i="84"/>
  <c r="CI171" i="84"/>
  <c r="BV183" i="84"/>
  <c r="AT195" i="84"/>
  <c r="ED207" i="84"/>
  <c r="DH207" i="84"/>
  <c r="AX207" i="84"/>
  <c r="CA207" i="84"/>
  <c r="CR207" i="84"/>
  <c r="AN207" i="84"/>
  <c r="CN207" i="84"/>
  <c r="EM135" i="84"/>
  <c r="AW123" i="84"/>
  <c r="BP135" i="84"/>
  <c r="ET123" i="84"/>
  <c r="BS123" i="84"/>
  <c r="AX147" i="84"/>
  <c r="AH147" i="84"/>
  <c r="DK159" i="84"/>
  <c r="BK159" i="84"/>
  <c r="BQ147" i="84"/>
  <c r="BP159" i="84"/>
  <c r="CJ147" i="84"/>
  <c r="AV147" i="84"/>
  <c r="BJ159" i="84"/>
  <c r="AY159" i="84"/>
  <c r="BP147" i="84"/>
  <c r="J183" i="84"/>
  <c r="BI171" i="84"/>
  <c r="W183" i="84"/>
  <c r="DG171" i="84"/>
  <c r="DY195" i="84"/>
  <c r="AB195" i="84"/>
  <c r="AU183" i="84"/>
  <c r="DD171" i="84"/>
  <c r="P207" i="84"/>
  <c r="Y207" i="84"/>
  <c r="DS207" i="84"/>
  <c r="EB207" i="84"/>
  <c r="CJ207" i="84"/>
  <c r="CE207" i="84"/>
  <c r="AY207" i="84"/>
  <c r="BO135" i="84"/>
  <c r="EL123" i="84"/>
  <c r="BU135" i="84"/>
  <c r="AE123" i="84"/>
  <c r="EJ135" i="84"/>
  <c r="BI135" i="84"/>
  <c r="W123" i="84"/>
  <c r="AU135" i="84"/>
  <c r="V123" i="84"/>
  <c r="BL147" i="84"/>
  <c r="W147" i="84"/>
  <c r="BN159" i="84"/>
  <c r="DS159" i="84"/>
  <c r="AB147" i="84"/>
  <c r="DS147" i="84"/>
  <c r="CA159" i="84"/>
  <c r="AK147" i="84"/>
  <c r="DL147" i="84"/>
  <c r="DO147" i="84"/>
  <c r="AT147" i="84"/>
  <c r="BK147" i="84"/>
  <c r="AW147" i="84"/>
  <c r="DT171" i="84"/>
  <c r="BL183" i="84"/>
  <c r="AB171" i="84"/>
  <c r="AH195" i="84"/>
  <c r="DX195" i="84"/>
  <c r="CY195" i="84"/>
  <c r="BQ183" i="84"/>
  <c r="U183" i="84"/>
  <c r="AW207" i="84"/>
  <c r="Q207" i="84"/>
  <c r="BJ207" i="84"/>
  <c r="DO207" i="84"/>
  <c r="CU207" i="84"/>
  <c r="V207" i="84"/>
  <c r="BU207" i="84"/>
  <c r="P135" i="84"/>
  <c r="AZ135" i="84"/>
  <c r="BJ135" i="84"/>
  <c r="AV123" i="84"/>
  <c r="I135" i="84"/>
  <c r="DT135" i="84"/>
  <c r="BQ123" i="84"/>
  <c r="CA147" i="84"/>
  <c r="V147" i="84"/>
  <c r="DT159" i="84"/>
  <c r="BR147" i="84"/>
  <c r="J147" i="84"/>
  <c r="DO159" i="84"/>
  <c r="EI147" i="84"/>
  <c r="I147" i="84"/>
  <c r="BI147" i="84"/>
  <c r="BT147" i="84"/>
  <c r="AU147" i="84"/>
  <c r="CR159" i="84"/>
  <c r="S183" i="84"/>
  <c r="BN195" i="84"/>
  <c r="AY195" i="84"/>
  <c r="AW183" i="84"/>
  <c r="AU195" i="84"/>
  <c r="DK195" i="84"/>
  <c r="BP195" i="84"/>
  <c r="DP183" i="84"/>
  <c r="CF171" i="84"/>
  <c r="AV207" i="84"/>
  <c r="CM207" i="84"/>
  <c r="BR207" i="84"/>
  <c r="BF207" i="84"/>
  <c r="DP207" i="84"/>
  <c r="DQ207" i="84" s="1"/>
  <c r="AO207" i="84"/>
  <c r="BT207" i="84"/>
  <c r="DL123" i="84"/>
  <c r="BN135" i="84"/>
  <c r="Y135" i="84"/>
  <c r="S123" i="84"/>
  <c r="BT135" i="84"/>
  <c r="X135" i="84"/>
  <c r="BU123" i="84"/>
  <c r="AT123" i="84"/>
  <c r="I123" i="84"/>
  <c r="DC147" i="84"/>
  <c r="Q147" i="84"/>
  <c r="BO159" i="84"/>
  <c r="Q159" i="84"/>
  <c r="BW147" i="84"/>
  <c r="BV147" i="84"/>
  <c r="U147" i="84"/>
  <c r="CN147" i="84"/>
  <c r="X147" i="84"/>
  <c r="V159" i="84"/>
  <c r="BR171" i="84"/>
  <c r="CM195" i="84"/>
  <c r="AV195" i="84"/>
  <c r="X183" i="84"/>
  <c r="T195" i="84"/>
  <c r="EC195" i="84"/>
  <c r="DH195" i="84"/>
  <c r="CR195" i="84"/>
  <c r="BW171" i="84"/>
  <c r="W207" i="84"/>
  <c r="EG207" i="84"/>
  <c r="BP207" i="84"/>
  <c r="AP207" i="84"/>
  <c r="DC207" i="84"/>
  <c r="CB207" i="84"/>
  <c r="BG207" i="84"/>
  <c r="AK123" i="84"/>
  <c r="BK135" i="84"/>
  <c r="EL135" i="84"/>
  <c r="AW135" i="84"/>
  <c r="BM123" i="84"/>
  <c r="EI135" i="84"/>
  <c r="AB123" i="84"/>
  <c r="EN135" i="84"/>
  <c r="BL135" i="84"/>
  <c r="X123" i="84"/>
  <c r="AH159" i="84"/>
  <c r="DK147" i="84"/>
  <c r="R147" i="84"/>
  <c r="AT159" i="84"/>
  <c r="DD159" i="84"/>
  <c r="AY147" i="84"/>
  <c r="DG147" i="84"/>
  <c r="CQ147" i="84"/>
  <c r="CV147" i="84"/>
  <c r="CU147" i="84"/>
  <c r="BJ147" i="84"/>
  <c r="P147" i="84"/>
  <c r="CI159" i="84"/>
  <c r="BW159" i="84"/>
  <c r="I195" i="84"/>
  <c r="BX171" i="84"/>
  <c r="AQ195" i="84"/>
  <c r="BS195" i="84"/>
  <c r="AZ195" i="84"/>
  <c r="BK195" i="84"/>
  <c r="BA195" i="84"/>
  <c r="Y195" i="84"/>
  <c r="CV183" i="84"/>
  <c r="BQ207" i="84"/>
  <c r="DT207" i="84"/>
  <c r="S207" i="84"/>
  <c r="DL207" i="84"/>
  <c r="AT207" i="84"/>
  <c r="AZ207" i="84"/>
  <c r="DK207" i="84"/>
  <c r="AU123" i="84"/>
  <c r="EW135" i="84"/>
  <c r="Q135" i="84"/>
  <c r="BS135" i="84"/>
  <c r="AH123" i="84"/>
  <c r="BI123" i="84"/>
  <c r="BJ123" i="84"/>
  <c r="BM147" i="84"/>
  <c r="AY123" i="84"/>
  <c r="DS135" i="84"/>
  <c r="CQ159" i="84"/>
  <c r="Y147" i="84"/>
  <c r="CR147" i="84"/>
  <c r="W159" i="84"/>
  <c r="AB159" i="84"/>
  <c r="BU147" i="84"/>
  <c r="CI147" i="84"/>
  <c r="CB147" i="84"/>
  <c r="CC147" i="84" s="1"/>
  <c r="DW147" i="84"/>
  <c r="CF147" i="84"/>
  <c r="AW159" i="84"/>
  <c r="EB195" i="84"/>
  <c r="CZ183" i="84"/>
  <c r="BP183" i="84"/>
  <c r="CZ195" i="84"/>
  <c r="DA195" i="84" s="1"/>
  <c r="EH183" i="84"/>
  <c r="Q183" i="84"/>
  <c r="DP195" i="84"/>
  <c r="DS195" i="84"/>
  <c r="CE195" i="84"/>
  <c r="BN207" i="84"/>
  <c r="EE207" i="84"/>
  <c r="BB207" i="84"/>
  <c r="DY207" i="84"/>
  <c r="I207" i="84"/>
  <c r="BK207" i="84"/>
  <c r="BA207" i="84"/>
  <c r="EI123" i="84"/>
  <c r="AY135" i="84"/>
  <c r="BQ135" i="84"/>
  <c r="EJ123" i="84"/>
  <c r="DP123" i="84"/>
  <c r="BO147" i="84"/>
  <c r="T123" i="84"/>
  <c r="BN123" i="84"/>
  <c r="H135" i="84"/>
  <c r="AX135" i="84"/>
  <c r="BX159" i="84"/>
  <c r="X159" i="84"/>
  <c r="CZ147" i="84"/>
  <c r="S159" i="84"/>
  <c r="BM159" i="84"/>
  <c r="AE147" i="84"/>
  <c r="H147" i="84"/>
  <c r="DC183" i="84"/>
  <c r="I171" i="84"/>
  <c r="CF183" i="84"/>
  <c r="CA195" i="84"/>
  <c r="AH183" i="84"/>
  <c r="AW171" i="84"/>
  <c r="AK183" i="84"/>
  <c r="BB195" i="84"/>
  <c r="BT195" i="84"/>
  <c r="AK207" i="84"/>
  <c r="BV207" i="84"/>
  <c r="R207" i="84"/>
  <c r="T207" i="84"/>
  <c r="BO207" i="84"/>
  <c r="EC207" i="84"/>
  <c r="AB207" i="84"/>
  <c r="BV123" i="84"/>
  <c r="AE135" i="84"/>
  <c r="DP135" i="84"/>
  <c r="Q123" i="84"/>
  <c r="BM135" i="84"/>
  <c r="AT135" i="84"/>
  <c r="Y123" i="84"/>
  <c r="AX123" i="84"/>
  <c r="BS147" i="84"/>
  <c r="BK123" i="84"/>
  <c r="R135" i="84"/>
  <c r="EQ135" i="84"/>
  <c r="T159" i="84"/>
  <c r="AK159" i="84"/>
  <c r="DH147" i="84"/>
  <c r="DH159" i="84"/>
  <c r="U159" i="84"/>
  <c r="BX147" i="84"/>
  <c r="AU159" i="84"/>
  <c r="CV159" i="84"/>
  <c r="R159" i="84"/>
  <c r="CJ159" i="84"/>
  <c r="BN183" i="84"/>
  <c r="DL183" i="84"/>
  <c r="BS183" i="84"/>
  <c r="CE183" i="84"/>
  <c r="DS171" i="84"/>
  <c r="DO183" i="84"/>
  <c r="BB183" i="84"/>
  <c r="BL195" i="84"/>
  <c r="DW195" i="84"/>
  <c r="X207" i="84"/>
  <c r="DW207" i="84"/>
  <c r="BX207" i="84"/>
  <c r="BE207" i="84"/>
  <c r="DD207" i="84"/>
  <c r="CF207" i="84"/>
  <c r="BI207" i="84"/>
  <c r="EQ123" i="84"/>
  <c r="J135" i="84"/>
  <c r="BP123" i="84"/>
  <c r="AK135" i="84"/>
  <c r="U123" i="84"/>
  <c r="DD147" i="84"/>
  <c r="AB135" i="84"/>
  <c r="BR123" i="84"/>
  <c r="EK123" i="84"/>
  <c r="DO135" i="84"/>
  <c r="DP159" i="84"/>
  <c r="DQ159" i="84" s="1"/>
  <c r="BS159" i="84"/>
  <c r="CM147" i="84"/>
  <c r="BU159" i="84"/>
  <c r="BL159" i="84"/>
  <c r="CZ159" i="84"/>
  <c r="BT159" i="84"/>
  <c r="EI159" i="84"/>
  <c r="BV159" i="84"/>
  <c r="CN195" i="84"/>
  <c r="AO195" i="84"/>
  <c r="DD195" i="84"/>
  <c r="BA183" i="84"/>
  <c r="H183" i="84"/>
  <c r="CA171" i="84"/>
  <c r="CB171" i="84"/>
  <c r="DC195" i="84"/>
  <c r="BJ195" i="84"/>
  <c r="AQ207" i="84"/>
  <c r="AR207" i="84" s="1"/>
  <c r="BM207" i="84"/>
  <c r="AH207" i="84"/>
  <c r="CI207" i="84"/>
  <c r="AE207" i="84"/>
  <c r="BS207" i="84"/>
  <c r="BH207" i="84"/>
  <c r="ET135" i="84"/>
  <c r="J123" i="84"/>
  <c r="H123" i="84"/>
  <c r="T135" i="84"/>
  <c r="S135" i="84"/>
  <c r="R123" i="84"/>
  <c r="BN147" i="84"/>
  <c r="DL135" i="84"/>
  <c r="DM135" i="84" s="1"/>
  <c r="DO123" i="84"/>
  <c r="BT123" i="84"/>
  <c r="W135" i="84"/>
  <c r="BQ159" i="84"/>
  <c r="BR159" i="84"/>
  <c r="T147" i="84"/>
  <c r="AE159" i="84"/>
  <c r="BI159" i="84"/>
  <c r="I159" i="84"/>
  <c r="H159" i="84"/>
  <c r="CU159" i="84"/>
  <c r="CE147" i="84"/>
  <c r="DG159" i="84"/>
  <c r="CU195" i="84"/>
  <c r="BV195" i="84"/>
  <c r="ED195" i="84"/>
  <c r="AX183" i="84"/>
  <c r="CY183" i="84"/>
  <c r="CV171" i="84"/>
  <c r="CW171" i="84" s="1"/>
  <c r="BK171" i="84"/>
  <c r="DW171" i="84"/>
  <c r="AW195" i="84"/>
  <c r="U207" i="84"/>
  <c r="CZ207" i="84"/>
  <c r="CV207" i="84"/>
  <c r="CW207" i="84" s="1"/>
  <c r="CQ207" i="84"/>
  <c r="BL207" i="84"/>
  <c r="J207" i="84"/>
  <c r="K207" i="84" s="1"/>
  <c r="AU207" i="84"/>
  <c r="AV135" i="84"/>
  <c r="U135" i="84"/>
  <c r="AH135" i="84"/>
  <c r="BV135" i="84"/>
  <c r="DK123" i="84"/>
  <c r="BO123" i="84"/>
  <c r="V135" i="84"/>
  <c r="BL123" i="84"/>
  <c r="AZ123" i="84"/>
  <c r="EM123" i="84"/>
  <c r="EK135" i="84"/>
  <c r="AZ159" i="84"/>
  <c r="CY147" i="84"/>
  <c r="CF159" i="84"/>
  <c r="DW159" i="84"/>
  <c r="CN159" i="84"/>
  <c r="Y159" i="84"/>
  <c r="CM159" i="84"/>
  <c r="AV159" i="84"/>
  <c r="S147" i="84"/>
  <c r="AX159" i="84"/>
  <c r="AP183" i="84"/>
  <c r="DL171" i="84"/>
  <c r="BI195" i="84"/>
  <c r="AY171" i="84"/>
  <c r="P183" i="84"/>
  <c r="AV183" i="84"/>
  <c r="AB183" i="84"/>
  <c r="BO183" i="84"/>
  <c r="BW195" i="84"/>
  <c r="EF207" i="84"/>
  <c r="EH207" i="84"/>
  <c r="DG207" i="84"/>
  <c r="CY207" i="84"/>
  <c r="BW207" i="84"/>
  <c r="H207" i="84"/>
  <c r="DX207" i="84"/>
  <c r="EN123" i="84"/>
  <c r="DW135" i="84"/>
  <c r="P123" i="84"/>
  <c r="BR135" i="84"/>
  <c r="EW123" i="84"/>
  <c r="DP147" i="84"/>
  <c r="DC159" i="84"/>
  <c r="CB159" i="84"/>
  <c r="AZ147" i="84"/>
  <c r="CE159" i="84"/>
  <c r="J159" i="84"/>
  <c r="P159" i="84"/>
  <c r="CY159" i="84"/>
  <c r="DT147" i="84"/>
  <c r="DL159" i="84"/>
  <c r="DU109" i="84"/>
  <c r="FM109" i="84"/>
  <c r="M120" i="31" s="1"/>
  <c r="AF109" i="84"/>
  <c r="CG109" i="84"/>
  <c r="T120" i="44" s="1"/>
  <c r="AL109" i="84"/>
  <c r="AR109" i="84"/>
  <c r="H120" i="58" s="1"/>
  <c r="FO109" i="84"/>
  <c r="N120" i="31" s="1"/>
  <c r="FK109" i="84"/>
  <c r="L120" i="31" s="1"/>
  <c r="FB110" i="84"/>
  <c r="DX110" i="84"/>
  <c r="DL110" i="84"/>
  <c r="CZ110" i="84"/>
  <c r="CN110" i="84"/>
  <c r="CB110" i="84"/>
  <c r="BP110" i="84"/>
  <c r="AP110" i="84"/>
  <c r="R110" i="84"/>
  <c r="A110" i="84"/>
  <c r="DW110" i="84"/>
  <c r="DK110" i="84"/>
  <c r="CY110" i="84"/>
  <c r="CM110" i="84"/>
  <c r="CA110" i="84"/>
  <c r="BO110" i="84"/>
  <c r="AO110" i="84"/>
  <c r="P110" i="84"/>
  <c r="EH110" i="84"/>
  <c r="BN110" i="84"/>
  <c r="BB110" i="84"/>
  <c r="AN110" i="84"/>
  <c r="AB121" i="29" s="1"/>
  <c r="AB110" i="84"/>
  <c r="EG110" i="84"/>
  <c r="BM110" i="84"/>
  <c r="BA110" i="84"/>
  <c r="EF110" i="84"/>
  <c r="DT110" i="84"/>
  <c r="DH110" i="84"/>
  <c r="CV110" i="84"/>
  <c r="CJ110" i="84"/>
  <c r="BX110" i="84"/>
  <c r="BL110" i="84"/>
  <c r="AY110" i="84"/>
  <c r="T121" i="29" s="1"/>
  <c r="T7" i="29" s="1"/>
  <c r="EE110" i="84"/>
  <c r="DS110" i="84"/>
  <c r="DG110" i="84"/>
  <c r="CU110" i="84"/>
  <c r="CI110" i="84"/>
  <c r="BW110" i="84"/>
  <c r="BK110" i="84"/>
  <c r="AX110" i="84"/>
  <c r="AK110" i="84"/>
  <c r="Y110" i="84"/>
  <c r="ED110" i="84"/>
  <c r="BV110" i="84"/>
  <c r="AA121" i="31" s="1"/>
  <c r="BJ110" i="84"/>
  <c r="AV110" i="84"/>
  <c r="X110" i="84"/>
  <c r="EC110" i="84"/>
  <c r="BU110" i="84"/>
  <c r="BI110" i="84"/>
  <c r="AU110" i="84"/>
  <c r="W110" i="84"/>
  <c r="J110" i="84"/>
  <c r="EB110" i="84"/>
  <c r="DP110" i="84"/>
  <c r="DD110" i="84"/>
  <c r="BC121" i="44" s="1"/>
  <c r="CR110" i="84"/>
  <c r="CF110" i="84"/>
  <c r="BT110" i="84"/>
  <c r="BH110" i="84"/>
  <c r="AT110" i="84"/>
  <c r="AH110" i="84"/>
  <c r="V110" i="84"/>
  <c r="I110" i="84"/>
  <c r="FC110" i="84"/>
  <c r="DY110" i="84"/>
  <c r="BQ110" i="84"/>
  <c r="BE110" i="84"/>
  <c r="Q121" i="58" s="1"/>
  <c r="AQ110" i="84"/>
  <c r="AE110" i="84"/>
  <c r="S110" i="84"/>
  <c r="BF110" i="84"/>
  <c r="DO110" i="84"/>
  <c r="DC110" i="84"/>
  <c r="CQ110" i="84"/>
  <c r="U110" i="84"/>
  <c r="T110" i="84"/>
  <c r="CE110" i="84"/>
  <c r="H110" i="84"/>
  <c r="BR110" i="84"/>
  <c r="Y121" i="31" s="1"/>
  <c r="Y7" i="31" s="1"/>
  <c r="BG110" i="84"/>
  <c r="BS110" i="84"/>
  <c r="FJ109" i="84"/>
  <c r="F120" i="31" s="1"/>
  <c r="CC109" i="84"/>
  <c r="N120" i="44" s="1"/>
  <c r="FL109" i="84"/>
  <c r="G120" i="31" s="1"/>
  <c r="AI109" i="84"/>
  <c r="BY109" i="84"/>
  <c r="H120" i="44" s="1"/>
  <c r="CO109" i="84"/>
  <c r="AF120" i="44" s="1"/>
  <c r="DZ109" i="84"/>
  <c r="CK109" i="84"/>
  <c r="Z120" i="44" s="1"/>
  <c r="FD109" i="84"/>
  <c r="CW109" i="84"/>
  <c r="AR120" i="44" s="1"/>
  <c r="AC109" i="84"/>
  <c r="DM109" i="84"/>
  <c r="R120" i="32" s="1"/>
  <c r="FN109" i="84"/>
  <c r="H120" i="31" s="1"/>
  <c r="FQ109" i="84"/>
  <c r="O120" i="31" s="1"/>
  <c r="DI109" i="84"/>
  <c r="BJ120" i="44" s="1"/>
  <c r="CO84" i="84"/>
  <c r="AF95" i="44" s="1"/>
  <c r="DQ84" i="84"/>
  <c r="H95" i="32" s="1"/>
  <c r="FQ84" i="84"/>
  <c r="O95" i="31" s="1"/>
  <c r="FK84" i="84"/>
  <c r="L95" i="31" s="1"/>
  <c r="DU84" i="84"/>
  <c r="K95" i="43" s="1"/>
  <c r="FK290" i="84"/>
  <c r="AF290" i="84"/>
  <c r="CW83" i="84"/>
  <c r="AR94" i="44" s="1"/>
  <c r="CK37" i="84"/>
  <c r="Z48" i="44" s="1"/>
  <c r="FN218" i="84"/>
  <c r="CC218" i="84"/>
  <c r="FL218" i="84"/>
  <c r="AC280" i="84"/>
  <c r="AF316" i="84"/>
  <c r="FM316" i="84"/>
  <c r="EU244" i="84"/>
  <c r="CS256" i="84"/>
  <c r="FL268" i="84"/>
  <c r="FM292" i="84"/>
  <c r="AF232" i="84"/>
  <c r="FH256" i="84"/>
  <c r="DI280" i="84"/>
  <c r="K25" i="84"/>
  <c r="FK13" i="84"/>
  <c r="L24" i="31" s="1"/>
  <c r="DM13" i="84"/>
  <c r="R24" i="32" s="1"/>
  <c r="DQ85" i="84"/>
  <c r="H96" i="32" s="1"/>
  <c r="DU85" i="84"/>
  <c r="K96" i="43" s="1"/>
  <c r="AC436" i="84"/>
  <c r="CS436" i="84"/>
  <c r="FF97" i="84"/>
  <c r="M108" i="32" s="1"/>
  <c r="CG388" i="84"/>
  <c r="DE388" i="84"/>
  <c r="CO376" i="84"/>
  <c r="FL364" i="84"/>
  <c r="K340" i="84"/>
  <c r="FP340" i="84"/>
  <c r="FL424" i="84"/>
  <c r="DQ412" i="84"/>
  <c r="CS412" i="84"/>
  <c r="AF412" i="84"/>
  <c r="AF424" i="84"/>
  <c r="FP412" i="84"/>
  <c r="FL84" i="84"/>
  <c r="G95" i="31" s="1"/>
  <c r="DE83" i="84"/>
  <c r="BD94" i="44" s="1"/>
  <c r="CO218" i="84"/>
  <c r="DM256" i="84"/>
  <c r="DU256" i="84"/>
  <c r="FK280" i="84"/>
  <c r="AC73" i="84"/>
  <c r="DU304" i="84"/>
  <c r="AL37" i="84"/>
  <c r="DU292" i="84"/>
  <c r="FM73" i="84"/>
  <c r="M84" i="31" s="1"/>
  <c r="FN304" i="84"/>
  <c r="FJ292" i="84"/>
  <c r="FM232" i="84"/>
  <c r="FP280" i="84"/>
  <c r="FJ436" i="84"/>
  <c r="FO85" i="84"/>
  <c r="N96" i="31" s="1"/>
  <c r="FI97" i="84"/>
  <c r="K108" i="31" s="1"/>
  <c r="FQ436" i="84"/>
  <c r="AR436" i="84"/>
  <c r="FK388" i="84"/>
  <c r="AC388" i="84"/>
  <c r="FH376" i="84"/>
  <c r="FO376" i="84"/>
  <c r="FI376" i="84"/>
  <c r="FO340" i="84"/>
  <c r="AF364" i="84"/>
  <c r="AL352" i="84"/>
  <c r="FO424" i="84"/>
  <c r="DU400" i="84"/>
  <c r="FP400" i="84"/>
  <c r="AI412" i="84"/>
  <c r="A1589" i="84"/>
  <c r="FB1589" i="84"/>
  <c r="FC1589" i="84" s="1"/>
  <c r="FD1589" i="84" s="1"/>
  <c r="EH401" i="84"/>
  <c r="AP401" i="84"/>
  <c r="EE413" i="84"/>
  <c r="AW401" i="84"/>
  <c r="P413" i="84"/>
  <c r="BQ401" i="84"/>
  <c r="CZ413" i="84"/>
  <c r="S401" i="84"/>
  <c r="CN413" i="84"/>
  <c r="AY413" i="84"/>
  <c r="AZ401" i="84"/>
  <c r="BF413" i="84"/>
  <c r="AZ425" i="84"/>
  <c r="CF425" i="84"/>
  <c r="EF425" i="84"/>
  <c r="CI425" i="84"/>
  <c r="DL425" i="84"/>
  <c r="AP425" i="84"/>
  <c r="AB401" i="84"/>
  <c r="BN413" i="84"/>
  <c r="U401" i="84"/>
  <c r="CE401" i="84"/>
  <c r="AE413" i="84"/>
  <c r="BH401" i="84"/>
  <c r="AE401" i="84"/>
  <c r="BK413" i="84"/>
  <c r="CR401" i="84"/>
  <c r="BE401" i="84"/>
  <c r="AQ413" i="84"/>
  <c r="DH401" i="84"/>
  <c r="W413" i="84"/>
  <c r="V413" i="84"/>
  <c r="R413" i="84"/>
  <c r="DY425" i="84"/>
  <c r="ED425" i="84"/>
  <c r="BI425" i="84"/>
  <c r="DW425" i="84"/>
  <c r="BS425" i="84"/>
  <c r="AV425" i="84"/>
  <c r="CV425" i="84"/>
  <c r="R401" i="84"/>
  <c r="BS413" i="84"/>
  <c r="AH401" i="84"/>
  <c r="CM401" i="84"/>
  <c r="EC413" i="84"/>
  <c r="Y401" i="84"/>
  <c r="DS401" i="84"/>
  <c r="AO413" i="84"/>
  <c r="BR401" i="84"/>
  <c r="BS401" i="84"/>
  <c r="CU413" i="84"/>
  <c r="DL401" i="84"/>
  <c r="EG413" i="84"/>
  <c r="DO413" i="84"/>
  <c r="AT413" i="84"/>
  <c r="T401" i="84"/>
  <c r="CB425" i="84"/>
  <c r="AW425" i="84"/>
  <c r="BF425" i="84"/>
  <c r="CR425" i="84"/>
  <c r="W425" i="84"/>
  <c r="BA425" i="84"/>
  <c r="AT425" i="84"/>
  <c r="CV413" i="84"/>
  <c r="P401" i="84"/>
  <c r="CB401" i="84"/>
  <c r="EB413" i="84"/>
  <c r="U413" i="84"/>
  <c r="CY413" i="84"/>
  <c r="X413" i="84"/>
  <c r="BJ413" i="84"/>
  <c r="CJ413" i="84"/>
  <c r="CV401" i="84"/>
  <c r="BL425" i="84"/>
  <c r="CA425" i="84"/>
  <c r="CE425" i="84"/>
  <c r="S425" i="84"/>
  <c r="DX425" i="84"/>
  <c r="BR425" i="84"/>
  <c r="AV401" i="84"/>
  <c r="CA413" i="84"/>
  <c r="CJ401" i="84"/>
  <c r="BM401" i="84"/>
  <c r="BM413" i="84"/>
  <c r="BG401" i="84"/>
  <c r="DH413" i="84"/>
  <c r="Y413" i="84"/>
  <c r="BA413" i="84"/>
  <c r="Q401" i="84"/>
  <c r="I413" i="84"/>
  <c r="BT401" i="84"/>
  <c r="DL413" i="84"/>
  <c r="BV401" i="84"/>
  <c r="CN425" i="84"/>
  <c r="DD425" i="84"/>
  <c r="I425" i="84"/>
  <c r="EH425" i="84"/>
  <c r="DH425" i="84"/>
  <c r="BK425" i="84"/>
  <c r="AU413" i="84"/>
  <c r="BA401" i="84"/>
  <c r="BW401" i="84"/>
  <c r="AH413" i="84"/>
  <c r="BX401" i="84"/>
  <c r="BX413" i="84"/>
  <c r="X401" i="84"/>
  <c r="DO401" i="84"/>
  <c r="BT413" i="84"/>
  <c r="DT413" i="84"/>
  <c r="BB401" i="84"/>
  <c r="CQ413" i="84"/>
  <c r="CF401" i="84"/>
  <c r="EF413" i="84"/>
  <c r="CR413" i="84"/>
  <c r="BX425" i="84"/>
  <c r="BO425" i="84"/>
  <c r="AH425" i="84"/>
  <c r="CQ425" i="84"/>
  <c r="J425" i="84"/>
  <c r="BH425" i="84"/>
  <c r="BV425" i="84"/>
  <c r="Q425" i="84"/>
  <c r="DW401" i="84"/>
  <c r="BV413" i="84"/>
  <c r="DP401" i="84"/>
  <c r="BE413" i="84"/>
  <c r="CN401" i="84"/>
  <c r="ED413" i="84"/>
  <c r="BQ413" i="84"/>
  <c r="DC413" i="84"/>
  <c r="AY401" i="84"/>
  <c r="H401" i="84"/>
  <c r="AN413" i="84"/>
  <c r="DP425" i="84"/>
  <c r="U425" i="84"/>
  <c r="P425" i="84"/>
  <c r="Y425" i="84"/>
  <c r="AU425" i="84"/>
  <c r="DG425" i="84"/>
  <c r="AK425" i="84"/>
  <c r="BL413" i="84"/>
  <c r="EH413" i="84"/>
  <c r="CM413" i="84"/>
  <c r="BJ401" i="84"/>
  <c r="CA401" i="84"/>
  <c r="T413" i="84"/>
  <c r="AQ401" i="84"/>
  <c r="DP413" i="84"/>
  <c r="CY401" i="84"/>
  <c r="DS413" i="84"/>
  <c r="DD401" i="84"/>
  <c r="DG401" i="84"/>
  <c r="DK401" i="84"/>
  <c r="BJ425" i="84"/>
  <c r="DC425" i="84"/>
  <c r="H425" i="84"/>
  <c r="AY425" i="84"/>
  <c r="BW425" i="84"/>
  <c r="DT425" i="84"/>
  <c r="CY425" i="84"/>
  <c r="BI401" i="84"/>
  <c r="BB413" i="84"/>
  <c r="BK401" i="84"/>
  <c r="V401" i="84"/>
  <c r="BU413" i="84"/>
  <c r="AK401" i="84"/>
  <c r="AL401" i="84" s="1"/>
  <c r="J401" i="84"/>
  <c r="DX413" i="84"/>
  <c r="BU401" i="84"/>
  <c r="S413" i="84"/>
  <c r="AB413" i="84"/>
  <c r="AW413" i="84"/>
  <c r="BR413" i="84"/>
  <c r="V425" i="84"/>
  <c r="EB425" i="84"/>
  <c r="BE425" i="84"/>
  <c r="AB425" i="84"/>
  <c r="AQ425" i="84"/>
  <c r="BB425" i="84"/>
  <c r="EE425" i="84"/>
  <c r="BN425" i="84"/>
  <c r="CZ425" i="84"/>
  <c r="AV413" i="84"/>
  <c r="Q413" i="84"/>
  <c r="AZ413" i="84"/>
  <c r="BO413" i="84"/>
  <c r="BO401" i="84"/>
  <c r="DD413" i="84"/>
  <c r="DW413" i="84"/>
  <c r="BH413" i="84"/>
  <c r="BL401" i="84"/>
  <c r="CI401" i="84"/>
  <c r="BG413" i="84"/>
  <c r="DK425" i="84"/>
  <c r="DO425" i="84"/>
  <c r="T425" i="84"/>
  <c r="BU425" i="84"/>
  <c r="BT425" i="84"/>
  <c r="EC425" i="84"/>
  <c r="EG425" i="84"/>
  <c r="CJ425" i="84"/>
  <c r="AU401" i="84"/>
  <c r="EG401" i="84"/>
  <c r="BW413" i="84"/>
  <c r="I401" i="84"/>
  <c r="J413" i="84"/>
  <c r="CZ401" i="84"/>
  <c r="DT401" i="84"/>
  <c r="CB413" i="84"/>
  <c r="BN401" i="84"/>
  <c r="CF413" i="84"/>
  <c r="AX401" i="84"/>
  <c r="DG413" i="84"/>
  <c r="W401" i="84"/>
  <c r="AP413" i="84"/>
  <c r="CQ401" i="84"/>
  <c r="BF401" i="84"/>
  <c r="CE413" i="84"/>
  <c r="AO425" i="84"/>
  <c r="BQ425" i="84"/>
  <c r="AN425" i="84"/>
  <c r="BM425" i="84"/>
  <c r="CU425" i="84"/>
  <c r="BG425" i="84"/>
  <c r="X425" i="84"/>
  <c r="AE425" i="84"/>
  <c r="AX413" i="84"/>
  <c r="AT401" i="84"/>
  <c r="DY413" i="84"/>
  <c r="AN401" i="84"/>
  <c r="CI413" i="84"/>
  <c r="DC401" i="84"/>
  <c r="DK413" i="84"/>
  <c r="BI413" i="84"/>
  <c r="AK413" i="84"/>
  <c r="AO401" i="84"/>
  <c r="BP413" i="84"/>
  <c r="CU401" i="84"/>
  <c r="BP401" i="84"/>
  <c r="H413" i="84"/>
  <c r="BP425" i="84"/>
  <c r="CM425" i="84"/>
  <c r="R425" i="84"/>
  <c r="DS425" i="84"/>
  <c r="AX425" i="84"/>
  <c r="U341" i="84"/>
  <c r="ET341" i="84"/>
  <c r="BI341" i="84"/>
  <c r="EN341" i="84"/>
  <c r="EL341" i="84"/>
  <c r="BS341" i="84"/>
  <c r="T341" i="84"/>
  <c r="AV353" i="84"/>
  <c r="BU353" i="84"/>
  <c r="DL353" i="84"/>
  <c r="DK353" i="84"/>
  <c r="AY353" i="84"/>
  <c r="AW353" i="84"/>
  <c r="DT353" i="84"/>
  <c r="DT365" i="84"/>
  <c r="DW365" i="84"/>
  <c r="BX365" i="84"/>
  <c r="BQ365" i="84"/>
  <c r="AU365" i="84"/>
  <c r="CR365" i="84"/>
  <c r="AW365" i="84"/>
  <c r="AE341" i="84"/>
  <c r="BM341" i="84"/>
  <c r="BV341" i="84"/>
  <c r="AT353" i="84"/>
  <c r="Q353" i="84"/>
  <c r="EJ353" i="84"/>
  <c r="ET353" i="84"/>
  <c r="R353" i="84"/>
  <c r="CE365" i="84"/>
  <c r="AH365" i="84"/>
  <c r="DS365" i="84"/>
  <c r="CF365" i="84"/>
  <c r="CV365" i="84"/>
  <c r="R365" i="84"/>
  <c r="X341" i="84"/>
  <c r="BR341" i="84"/>
  <c r="BQ341" i="84"/>
  <c r="BQ353" i="84"/>
  <c r="EI353" i="84"/>
  <c r="EL353" i="84"/>
  <c r="BI353" i="84"/>
  <c r="DS353" i="84"/>
  <c r="AH353" i="84"/>
  <c r="I365" i="84"/>
  <c r="BW365" i="84"/>
  <c r="BR365" i="84"/>
  <c r="CB365" i="84"/>
  <c r="V341" i="84"/>
  <c r="BU341" i="84"/>
  <c r="S353" i="84"/>
  <c r="W353" i="84"/>
  <c r="EM353" i="84"/>
  <c r="I353" i="84"/>
  <c r="BJ365" i="84"/>
  <c r="DP365" i="84"/>
  <c r="CU365" i="84"/>
  <c r="CA365" i="84"/>
  <c r="AX365" i="84"/>
  <c r="Y341" i="84"/>
  <c r="DW353" i="84"/>
  <c r="DC365" i="84"/>
  <c r="BN365" i="84"/>
  <c r="J365" i="84"/>
  <c r="X365" i="84"/>
  <c r="Q365" i="84"/>
  <c r="BP341" i="84"/>
  <c r="I341" i="84"/>
  <c r="AU353" i="84"/>
  <c r="DP353" i="84"/>
  <c r="CM365" i="84"/>
  <c r="CN365" i="84"/>
  <c r="DO365" i="84"/>
  <c r="BJ341" i="84"/>
  <c r="DK341" i="84"/>
  <c r="DL341" i="84"/>
  <c r="BO353" i="84"/>
  <c r="DK365" i="84"/>
  <c r="AV365" i="84"/>
  <c r="BU365" i="84"/>
  <c r="CQ365" i="84"/>
  <c r="AY365" i="84"/>
  <c r="AK341" i="84"/>
  <c r="AY341" i="84"/>
  <c r="BK341" i="84"/>
  <c r="AB353" i="84"/>
  <c r="DO353" i="84"/>
  <c r="CY365" i="84"/>
  <c r="P365" i="84"/>
  <c r="AE365" i="84"/>
  <c r="DG365" i="84"/>
  <c r="BI365" i="84"/>
  <c r="DD365" i="84"/>
  <c r="AB341" i="84"/>
  <c r="W341" i="84"/>
  <c r="AU341" i="84"/>
  <c r="DP341" i="84"/>
  <c r="Q341" i="84"/>
  <c r="AE353" i="84"/>
  <c r="AX353" i="84"/>
  <c r="X353" i="84"/>
  <c r="BN353" i="84"/>
  <c r="EW353" i="84"/>
  <c r="BM365" i="84"/>
  <c r="CJ365" i="84"/>
  <c r="W365" i="84"/>
  <c r="BS365" i="84"/>
  <c r="Y365" i="84"/>
  <c r="BP365" i="84"/>
  <c r="AZ365" i="84"/>
  <c r="DO341" i="84"/>
  <c r="BT341" i="84"/>
  <c r="AW341" i="84"/>
  <c r="S341" i="84"/>
  <c r="H341" i="84"/>
  <c r="P341" i="84"/>
  <c r="AT341" i="84"/>
  <c r="P353" i="84"/>
  <c r="Y353" i="84"/>
  <c r="BT353" i="84"/>
  <c r="H353" i="84"/>
  <c r="BS353" i="84"/>
  <c r="EQ353" i="84"/>
  <c r="T365" i="84"/>
  <c r="BL365" i="84"/>
  <c r="BK365" i="84"/>
  <c r="CZ365" i="84"/>
  <c r="U365" i="84"/>
  <c r="AX341" i="84"/>
  <c r="AZ341" i="84"/>
  <c r="BN341" i="84"/>
  <c r="R341" i="84"/>
  <c r="BO341" i="84"/>
  <c r="FJ341" i="84" s="1"/>
  <c r="EK341" i="84"/>
  <c r="AV341" i="84"/>
  <c r="BV353" i="84"/>
  <c r="AZ353" i="84"/>
  <c r="EK353" i="84"/>
  <c r="BK353" i="84"/>
  <c r="T353" i="84"/>
  <c r="BM353" i="84"/>
  <c r="AK353" i="84"/>
  <c r="EN353" i="84"/>
  <c r="DH365" i="84"/>
  <c r="S365" i="84"/>
  <c r="EI365" i="84"/>
  <c r="BT365" i="84"/>
  <c r="AB365" i="84"/>
  <c r="H365" i="84"/>
  <c r="AT365" i="84"/>
  <c r="EJ341" i="84"/>
  <c r="AH341" i="84"/>
  <c r="J341" i="84"/>
  <c r="EQ341" i="84"/>
  <c r="EW341" i="84"/>
  <c r="BL341" i="84"/>
  <c r="EI341" i="84"/>
  <c r="EM341" i="84"/>
  <c r="BL353" i="84"/>
  <c r="BR353" i="84"/>
  <c r="U353" i="84"/>
  <c r="J353" i="84"/>
  <c r="K353" i="84" s="1"/>
  <c r="V353" i="84"/>
  <c r="BJ353" i="84"/>
  <c r="BP353" i="84"/>
  <c r="V365" i="84"/>
  <c r="CI365" i="84"/>
  <c r="BV365" i="84"/>
  <c r="AK365" i="84"/>
  <c r="BO365" i="84"/>
  <c r="DL365" i="84"/>
  <c r="AY377" i="84"/>
  <c r="BP377" i="84"/>
  <c r="DT377" i="84"/>
  <c r="CF377" i="84"/>
  <c r="CI377" i="84"/>
  <c r="DD377" i="84"/>
  <c r="S377" i="84"/>
  <c r="CI389" i="84"/>
  <c r="BQ389" i="84"/>
  <c r="BV389" i="84"/>
  <c r="BT389" i="84"/>
  <c r="Y389" i="84"/>
  <c r="BK389" i="84"/>
  <c r="CR377" i="84"/>
  <c r="AE377" i="84"/>
  <c r="CV377" i="84"/>
  <c r="BU377" i="84"/>
  <c r="BR377" i="84"/>
  <c r="V377" i="84"/>
  <c r="BS377" i="84"/>
  <c r="R377" i="84"/>
  <c r="Q389" i="84"/>
  <c r="BJ389" i="84"/>
  <c r="AU389" i="84"/>
  <c r="DW389" i="84"/>
  <c r="BS389" i="84"/>
  <c r="J389" i="84"/>
  <c r="BO377" i="84"/>
  <c r="W377" i="84"/>
  <c r="I377" i="84"/>
  <c r="P377" i="84"/>
  <c r="X377" i="84"/>
  <c r="BL389" i="84"/>
  <c r="X389" i="84"/>
  <c r="CU389" i="84"/>
  <c r="BI389" i="84"/>
  <c r="P389" i="84"/>
  <c r="BK377" i="84"/>
  <c r="BT377" i="84"/>
  <c r="CJ377" i="84"/>
  <c r="BM377" i="84"/>
  <c r="CY389" i="84"/>
  <c r="CV389" i="84"/>
  <c r="BP389" i="84"/>
  <c r="AX389" i="84"/>
  <c r="CE377" i="84"/>
  <c r="BL377" i="84"/>
  <c r="CU377" i="84"/>
  <c r="CZ377" i="84"/>
  <c r="CM389" i="84"/>
  <c r="CE389" i="84"/>
  <c r="BW389" i="84"/>
  <c r="I389" i="84"/>
  <c r="BI377" i="84"/>
  <c r="EI377" i="84"/>
  <c r="AK377" i="84"/>
  <c r="DG377" i="84"/>
  <c r="DS389" i="84"/>
  <c r="EI389" i="84"/>
  <c r="AY389" i="84"/>
  <c r="W389" i="84"/>
  <c r="DG389" i="84"/>
  <c r="AT377" i="84"/>
  <c r="CY377" i="84"/>
  <c r="CA377" i="84"/>
  <c r="U377" i="84"/>
  <c r="U389" i="84"/>
  <c r="CB389" i="84"/>
  <c r="BR389" i="84"/>
  <c r="DT389" i="84"/>
  <c r="BM389" i="84"/>
  <c r="J377" i="84"/>
  <c r="CQ377" i="84"/>
  <c r="BV377" i="84"/>
  <c r="T377" i="84"/>
  <c r="AU377" i="84"/>
  <c r="BJ377" i="84"/>
  <c r="R389" i="84"/>
  <c r="CN389" i="84"/>
  <c r="H389" i="84"/>
  <c r="CF389" i="84"/>
  <c r="DC389" i="84"/>
  <c r="DO389" i="84"/>
  <c r="AE389" i="84"/>
  <c r="DC377" i="84"/>
  <c r="DS377" i="84"/>
  <c r="Y377" i="84"/>
  <c r="Z377" i="84" s="1"/>
  <c r="CM377" i="84"/>
  <c r="AV377" i="84"/>
  <c r="AH389" i="84"/>
  <c r="AV389" i="84"/>
  <c r="DL389" i="84"/>
  <c r="BN389" i="84"/>
  <c r="BO389" i="84"/>
  <c r="CA389" i="84"/>
  <c r="AZ389" i="84"/>
  <c r="T389" i="84"/>
  <c r="AZ377" i="84"/>
  <c r="BX377" i="84"/>
  <c r="AW377" i="84"/>
  <c r="DL377" i="84"/>
  <c r="BQ377" i="84"/>
  <c r="DH377" i="84"/>
  <c r="BN377" i="84"/>
  <c r="AB389" i="84"/>
  <c r="CJ389" i="84"/>
  <c r="V389" i="84"/>
  <c r="DH389" i="84"/>
  <c r="BU389" i="84"/>
  <c r="DK389" i="84"/>
  <c r="DP389" i="84"/>
  <c r="AX377" i="84"/>
  <c r="DP377" i="84"/>
  <c r="DW377" i="84"/>
  <c r="DK377" i="84"/>
  <c r="CN377" i="84"/>
  <c r="CB377" i="84"/>
  <c r="S389" i="84"/>
  <c r="CZ389" i="84"/>
  <c r="CQ389" i="84"/>
  <c r="AW389" i="84"/>
  <c r="CR389" i="84"/>
  <c r="BW377" i="84"/>
  <c r="Q377" i="84"/>
  <c r="H377" i="84"/>
  <c r="AB377" i="84"/>
  <c r="AC377" i="84" s="1"/>
  <c r="AH377" i="84"/>
  <c r="DO377" i="84"/>
  <c r="DD389" i="84"/>
  <c r="AK389" i="84"/>
  <c r="AL389" i="84" s="1"/>
  <c r="AT389" i="84"/>
  <c r="BX389" i="84"/>
  <c r="CR437" i="84"/>
  <c r="DC437" i="84"/>
  <c r="CZ437" i="84"/>
  <c r="AX437" i="84"/>
  <c r="CU437" i="84"/>
  <c r="AK437" i="84"/>
  <c r="BF437" i="84"/>
  <c r="CF437" i="84"/>
  <c r="EF437" i="84"/>
  <c r="AP437" i="84"/>
  <c r="EC437" i="84"/>
  <c r="CN437" i="84"/>
  <c r="BR437" i="84"/>
  <c r="BI437" i="84"/>
  <c r="AV437" i="84"/>
  <c r="BG437" i="84"/>
  <c r="BU437" i="84"/>
  <c r="BT437" i="84"/>
  <c r="CE437" i="84"/>
  <c r="BQ437" i="84"/>
  <c r="CB437" i="84"/>
  <c r="DT437" i="84"/>
  <c r="AN437" i="84"/>
  <c r="AB437" i="84"/>
  <c r="EH437" i="84"/>
  <c r="AQ437" i="84"/>
  <c r="H437" i="84"/>
  <c r="W437" i="84"/>
  <c r="AH437" i="84"/>
  <c r="U437" i="84"/>
  <c r="AE437" i="84"/>
  <c r="R437" i="84"/>
  <c r="CJ437" i="84"/>
  <c r="BO437" i="84"/>
  <c r="CI437" i="84"/>
  <c r="BX437" i="84"/>
  <c r="V437" i="84"/>
  <c r="I437" i="84"/>
  <c r="BL437" i="84"/>
  <c r="CY437" i="84"/>
  <c r="DS437" i="84"/>
  <c r="BN437" i="84"/>
  <c r="BE437" i="84"/>
  <c r="AT437" i="84"/>
  <c r="DW437" i="84"/>
  <c r="J437" i="84"/>
  <c r="EG437" i="84"/>
  <c r="AY437" i="84"/>
  <c r="BW437" i="84"/>
  <c r="CM437" i="84"/>
  <c r="EE437" i="84"/>
  <c r="BS437" i="84"/>
  <c r="AU437" i="84"/>
  <c r="CV437" i="84"/>
  <c r="EB437" i="84"/>
  <c r="BM437" i="84"/>
  <c r="DG437" i="84"/>
  <c r="T437" i="84"/>
  <c r="BK437" i="84"/>
  <c r="BJ437" i="84"/>
  <c r="BA437" i="84"/>
  <c r="DD437" i="84"/>
  <c r="AO437" i="84"/>
  <c r="DY437" i="84"/>
  <c r="BP437" i="84"/>
  <c r="X437" i="84"/>
  <c r="P437" i="84"/>
  <c r="DP437" i="84"/>
  <c r="DX437" i="84"/>
  <c r="BB437" i="84"/>
  <c r="DK437" i="84"/>
  <c r="CA437" i="84"/>
  <c r="BV437" i="84"/>
  <c r="CQ437" i="84"/>
  <c r="Y437" i="84"/>
  <c r="BH437" i="84"/>
  <c r="S437" i="84"/>
  <c r="DO437" i="84"/>
  <c r="DL437" i="84"/>
  <c r="ED437" i="84"/>
  <c r="DH437" i="84"/>
  <c r="EX26" i="84"/>
  <c r="Z30" i="33" s="1"/>
  <c r="K84" i="84"/>
  <c r="AL290" i="84"/>
  <c r="DZ83" i="84"/>
  <c r="FM25" i="84"/>
  <c r="M36" i="31" s="1"/>
  <c r="FJ26" i="84"/>
  <c r="F37" i="31" s="1"/>
  <c r="AI328" i="84"/>
  <c r="FO328" i="84"/>
  <c r="CW316" i="84"/>
  <c r="DQ49" i="84"/>
  <c r="H60" i="32" s="1"/>
  <c r="AI14" i="84"/>
  <c r="BC304" i="84"/>
  <c r="DE256" i="84"/>
  <c r="FH232" i="84"/>
  <c r="DE280" i="84"/>
  <c r="CG37" i="84"/>
  <c r="T48" i="44" s="1"/>
  <c r="CS316" i="84"/>
  <c r="ER232" i="84"/>
  <c r="CC85" i="84"/>
  <c r="N96" i="44" s="1"/>
  <c r="FH97" i="84"/>
  <c r="E108" i="31" s="1"/>
  <c r="DE436" i="84"/>
  <c r="BY85" i="84"/>
  <c r="H96" i="44" s="1"/>
  <c r="DM97" i="84"/>
  <c r="R108" i="32" s="1"/>
  <c r="FP436" i="84"/>
  <c r="FH388" i="84"/>
  <c r="BY388" i="84"/>
  <c r="FM376" i="84"/>
  <c r="DI376" i="84"/>
  <c r="ER352" i="84"/>
  <c r="FJ364" i="84"/>
  <c r="AL412" i="84"/>
  <c r="BY400" i="84"/>
  <c r="FM424" i="84"/>
  <c r="FK412" i="84"/>
  <c r="K256" i="84"/>
  <c r="AL304" i="84"/>
  <c r="CW256" i="84"/>
  <c r="AR328" i="84"/>
  <c r="CO292" i="84"/>
  <c r="EO232" i="84"/>
  <c r="CG280" i="84"/>
  <c r="AR304" i="84"/>
  <c r="AL256" i="84"/>
  <c r="DQ256" i="84"/>
  <c r="Z232" i="84"/>
  <c r="BY73" i="84"/>
  <c r="H84" i="44" s="1"/>
  <c r="CG424" i="84"/>
  <c r="AC84" i="84"/>
  <c r="BY84" i="84"/>
  <c r="H95" i="44" s="1"/>
  <c r="FJ83" i="84"/>
  <c r="F94" i="31" s="1"/>
  <c r="BY290" i="84"/>
  <c r="FM290" i="84"/>
  <c r="FP290" i="84"/>
  <c r="FK83" i="84"/>
  <c r="L94" i="31" s="1"/>
  <c r="FD1596" i="84"/>
  <c r="CS37" i="84"/>
  <c r="AL48" i="44" s="1"/>
  <c r="AF25" i="84"/>
  <c r="AL218" i="84"/>
  <c r="CW218" i="84"/>
  <c r="AC218" i="84"/>
  <c r="FL280" i="84"/>
  <c r="AF292" i="84"/>
  <c r="DQ328" i="84"/>
  <c r="DA328" i="84"/>
  <c r="FQ328" i="84"/>
  <c r="BC328" i="84"/>
  <c r="K37" i="84"/>
  <c r="CK304" i="84"/>
  <c r="FP37" i="84"/>
  <c r="I48" i="31" s="1"/>
  <c r="FI232" i="84"/>
  <c r="FN280" i="84"/>
  <c r="FH244" i="84"/>
  <c r="FK316" i="84"/>
  <c r="FL13" i="84"/>
  <c r="G24" i="31" s="1"/>
  <c r="FM13" i="84"/>
  <c r="M24" i="31" s="1"/>
  <c r="BC85" i="84"/>
  <c r="N96" i="58" s="1"/>
  <c r="DI85" i="84"/>
  <c r="BJ96" i="44" s="1"/>
  <c r="AC13" i="84"/>
  <c r="FL85" i="84"/>
  <c r="G96" i="31" s="1"/>
  <c r="CC97" i="84"/>
  <c r="N108" i="44" s="1"/>
  <c r="K436" i="84"/>
  <c r="CS97" i="84"/>
  <c r="AL108" i="44" s="1"/>
  <c r="AF13" i="84"/>
  <c r="FJ388" i="84"/>
  <c r="FF388" i="84"/>
  <c r="CK388" i="84"/>
  <c r="K388" i="84"/>
  <c r="EO352" i="84"/>
  <c r="FL340" i="84"/>
  <c r="FF364" i="84"/>
  <c r="K364" i="84"/>
  <c r="FN340" i="84"/>
  <c r="K424" i="84"/>
  <c r="FL400" i="84"/>
  <c r="DA412" i="84"/>
  <c r="AR424" i="84"/>
  <c r="FJ84" i="84"/>
  <c r="F95" i="31" s="1"/>
  <c r="AF84" i="84"/>
  <c r="DI290" i="84"/>
  <c r="AR316" i="84"/>
  <c r="AR98" i="84"/>
  <c r="H109" i="58" s="1"/>
  <c r="FK232" i="84"/>
  <c r="DI328" i="84"/>
  <c r="AF304" i="84"/>
  <c r="FN49" i="84"/>
  <c r="H60" i="31" s="1"/>
  <c r="CC292" i="84"/>
  <c r="AC232" i="84"/>
  <c r="K232" i="84"/>
  <c r="FQ268" i="84"/>
  <c r="DM268" i="84"/>
  <c r="BY61" i="84"/>
  <c r="H72" i="44" s="1"/>
  <c r="DZ85" i="84"/>
  <c r="DI97" i="84"/>
  <c r="BJ108" i="44" s="1"/>
  <c r="FK436" i="84"/>
  <c r="AF376" i="84"/>
  <c r="CC364" i="84"/>
  <c r="DP86" i="84"/>
  <c r="G97" i="32" s="1"/>
  <c r="DQ244" i="84"/>
  <c r="FQ304" i="84"/>
  <c r="AF37" i="84"/>
  <c r="DI316" i="84"/>
  <c r="DM304" i="84"/>
  <c r="DU268" i="84"/>
  <c r="CC280" i="84"/>
  <c r="DI256" i="84"/>
  <c r="FJ73" i="84"/>
  <c r="F84" i="31" s="1"/>
  <c r="Z97" i="84"/>
  <c r="DM364" i="84"/>
  <c r="FD1578" i="84"/>
  <c r="FF292" i="84"/>
  <c r="FM84" i="84"/>
  <c r="M95" i="31" s="1"/>
  <c r="CS84" i="84"/>
  <c r="AL95" i="44" s="1"/>
  <c r="CK290" i="84"/>
  <c r="CG83" i="84"/>
  <c r="T94" i="44" s="1"/>
  <c r="CS83" i="84"/>
  <c r="AL94" i="44" s="1"/>
  <c r="AI83" i="84"/>
  <c r="FI316" i="84"/>
  <c r="AC37" i="84"/>
  <c r="FK73" i="84"/>
  <c r="L84" i="31" s="1"/>
  <c r="FP218" i="84"/>
  <c r="CK328" i="84"/>
  <c r="FO244" i="84"/>
  <c r="DM316" i="84"/>
  <c r="DE49" i="84"/>
  <c r="BD60" i="44" s="1"/>
  <c r="AI280" i="84"/>
  <c r="BY316" i="84"/>
  <c r="FK292" i="84"/>
  <c r="FP304" i="84"/>
  <c r="DA37" i="84"/>
  <c r="AX48" i="44" s="1"/>
  <c r="EU13" i="84"/>
  <c r="T17" i="33" s="1"/>
  <c r="K97" i="84"/>
  <c r="FO13" i="84"/>
  <c r="N24" i="31" s="1"/>
  <c r="BY97" i="84"/>
  <c r="H108" i="44" s="1"/>
  <c r="DZ97" i="84"/>
  <c r="CG376" i="84"/>
  <c r="CS376" i="84"/>
  <c r="CK376" i="84"/>
  <c r="AF388" i="84"/>
  <c r="AF340" i="84"/>
  <c r="FP352" i="84"/>
  <c r="EX340" i="84"/>
  <c r="AI364" i="84"/>
  <c r="AL364" i="84"/>
  <c r="CC400" i="84"/>
  <c r="FN412" i="84"/>
  <c r="AL424" i="84"/>
  <c r="FJ424" i="84"/>
  <c r="AF400" i="84"/>
  <c r="FF83" i="84"/>
  <c r="M94" i="32" s="1"/>
  <c r="DQ83" i="84"/>
  <c r="H94" i="32" s="1"/>
  <c r="DA292" i="84"/>
  <c r="EF219" i="84"/>
  <c r="DT219" i="84"/>
  <c r="DH219" i="84"/>
  <c r="CV219" i="84"/>
  <c r="CJ219" i="84"/>
  <c r="BX219" i="84"/>
  <c r="BL219" i="84"/>
  <c r="AY219" i="84"/>
  <c r="EE219" i="84"/>
  <c r="DS219" i="84"/>
  <c r="DG219" i="84"/>
  <c r="CU219" i="84"/>
  <c r="CI219" i="84"/>
  <c r="BW219" i="84"/>
  <c r="BK219" i="84"/>
  <c r="AX219" i="84"/>
  <c r="AK219" i="84"/>
  <c r="Y219" i="84"/>
  <c r="ED219" i="84"/>
  <c r="BV219" i="84"/>
  <c r="BJ219" i="84"/>
  <c r="AV219" i="84"/>
  <c r="X219" i="84"/>
  <c r="EC219" i="84"/>
  <c r="BU219" i="84"/>
  <c r="BI219" i="84"/>
  <c r="AU219" i="84"/>
  <c r="W219" i="84"/>
  <c r="J219" i="84"/>
  <c r="EB219" i="84"/>
  <c r="DP219" i="84"/>
  <c r="DD219" i="84"/>
  <c r="CR219" i="84"/>
  <c r="CF219" i="84"/>
  <c r="BT219" i="84"/>
  <c r="BH219" i="84"/>
  <c r="AT219" i="84"/>
  <c r="AH219" i="84"/>
  <c r="V219" i="84"/>
  <c r="I219" i="84"/>
  <c r="DO219" i="84"/>
  <c r="DC219" i="84"/>
  <c r="CQ219" i="84"/>
  <c r="CE219" i="84"/>
  <c r="BS219" i="84"/>
  <c r="BG219" i="84"/>
  <c r="U219" i="84"/>
  <c r="H219" i="84"/>
  <c r="BR219" i="84"/>
  <c r="BF219" i="84"/>
  <c r="T219" i="84"/>
  <c r="DX219" i="84"/>
  <c r="BQ219" i="84"/>
  <c r="AO219" i="84"/>
  <c r="BO219" i="84"/>
  <c r="CN219" i="84"/>
  <c r="BN219" i="84"/>
  <c r="AE219" i="84"/>
  <c r="DY219" i="84"/>
  <c r="BB219" i="84"/>
  <c r="DW219" i="84"/>
  <c r="BA219" i="84"/>
  <c r="AQ219" i="84"/>
  <c r="A219" i="84"/>
  <c r="DL219" i="84"/>
  <c r="CB219" i="84"/>
  <c r="AP219" i="84"/>
  <c r="DK219" i="84"/>
  <c r="CA219" i="84"/>
  <c r="AN219" i="84"/>
  <c r="FC219" i="84"/>
  <c r="FD219" i="84" s="1"/>
  <c r="BP219" i="84"/>
  <c r="AB219" i="84"/>
  <c r="FB219" i="84"/>
  <c r="CZ219" i="84"/>
  <c r="BM219" i="84"/>
  <c r="EH219" i="84"/>
  <c r="R219" i="84"/>
  <c r="EG219" i="84"/>
  <c r="CY219" i="84"/>
  <c r="BE219" i="84"/>
  <c r="S219" i="84"/>
  <c r="CM219" i="84"/>
  <c r="P219" i="84"/>
  <c r="CW268" i="84"/>
  <c r="FN328" i="84"/>
  <c r="AI232" i="84"/>
  <c r="FQ316" i="84"/>
  <c r="DI268" i="84"/>
  <c r="CW280" i="84"/>
  <c r="AI292" i="84"/>
  <c r="FL292" i="84"/>
  <c r="FK26" i="84"/>
  <c r="L37" i="31" s="1"/>
  <c r="FN268" i="84"/>
  <c r="DU316" i="84"/>
  <c r="FN232" i="84"/>
  <c r="FO280" i="84"/>
  <c r="FP244" i="84"/>
  <c r="DA280" i="84"/>
  <c r="AL49" i="84"/>
  <c r="FO73" i="84"/>
  <c r="N84" i="31" s="1"/>
  <c r="CG97" i="84"/>
  <c r="T108" i="44" s="1"/>
  <c r="AR85" i="84"/>
  <c r="H96" i="58" s="1"/>
  <c r="Z85" i="84"/>
  <c r="FF436" i="84"/>
  <c r="CW97" i="84"/>
  <c r="AR108" i="44" s="1"/>
  <c r="DQ376" i="84"/>
  <c r="FK364" i="84"/>
  <c r="Z424" i="84"/>
  <c r="AI424" i="84"/>
  <c r="DM400" i="84"/>
  <c r="BY424" i="84"/>
  <c r="FM400" i="84"/>
  <c r="CO424" i="84"/>
  <c r="FM412" i="84"/>
  <c r="DZ84" i="84"/>
  <c r="CW84" i="84"/>
  <c r="AR95" i="44" s="1"/>
  <c r="K290" i="84"/>
  <c r="FF290" i="84"/>
  <c r="FQ290" i="84"/>
  <c r="FJ280" i="84"/>
  <c r="DZ328" i="84"/>
  <c r="FP328" i="84"/>
  <c r="AL328" i="84"/>
  <c r="FH328" i="84"/>
  <c r="CG268" i="84"/>
  <c r="FK37" i="84"/>
  <c r="L48" i="31" s="1"/>
  <c r="CO316" i="84"/>
  <c r="DQ37" i="84"/>
  <c r="H48" i="32" s="1"/>
  <c r="FI244" i="84"/>
  <c r="FF316" i="84"/>
  <c r="AI244" i="84"/>
  <c r="FF304" i="84"/>
  <c r="EO244" i="84"/>
  <c r="FQ25" i="84"/>
  <c r="O36" i="31" s="1"/>
  <c r="FQ61" i="84"/>
  <c r="O72" i="31" s="1"/>
  <c r="BY304" i="84"/>
  <c r="Z280" i="84"/>
  <c r="AI49" i="84"/>
  <c r="DQ13" i="84"/>
  <c r="H24" i="32" s="1"/>
  <c r="BY436" i="84"/>
  <c r="CW85" i="84"/>
  <c r="AR96" i="44" s="1"/>
  <c r="FP97" i="84"/>
  <c r="I108" i="31" s="1"/>
  <c r="FN85" i="84"/>
  <c r="H96" i="31" s="1"/>
  <c r="CW436" i="84"/>
  <c r="FK97" i="84"/>
  <c r="L108" i="31" s="1"/>
  <c r="DE376" i="84"/>
  <c r="FP364" i="84"/>
  <c r="DU364" i="84"/>
  <c r="EX352" i="84"/>
  <c r="CS364" i="84"/>
  <c r="FO412" i="84"/>
  <c r="BC424" i="84"/>
  <c r="FJ412" i="84"/>
  <c r="BC412" i="84"/>
  <c r="FJ400" i="84"/>
  <c r="DQ424" i="84"/>
  <c r="EU26" i="84"/>
  <c r="T30" i="33" s="1"/>
  <c r="CG84" i="84"/>
  <c r="T95" i="44" s="1"/>
  <c r="DI84" i="84"/>
  <c r="BJ95" i="44" s="1"/>
  <c r="BC83" i="84"/>
  <c r="N94" i="58" s="1"/>
  <c r="AI290" i="84"/>
  <c r="BC290" i="84"/>
  <c r="FJ290" i="84"/>
  <c r="AR290" i="84"/>
  <c r="AR218" i="84"/>
  <c r="FM304" i="84"/>
  <c r="AI86" i="84"/>
  <c r="CS62" i="84"/>
  <c r="AL73" i="44" s="1"/>
  <c r="FJ328" i="84"/>
  <c r="FF328" i="84"/>
  <c r="DQ292" i="84"/>
  <c r="EX25" i="84"/>
  <c r="Z29" i="33" s="1"/>
  <c r="AC316" i="84"/>
  <c r="ER244" i="84"/>
  <c r="DM49" i="84"/>
  <c r="R60" i="32" s="1"/>
  <c r="CW61" i="84"/>
  <c r="AR72" i="44" s="1"/>
  <c r="FJ14" i="84"/>
  <c r="F25" i="31" s="1"/>
  <c r="DI49" i="84"/>
  <c r="BJ60" i="44" s="1"/>
  <c r="FJ232" i="84"/>
  <c r="AF38" i="84"/>
  <c r="EX13" i="84"/>
  <c r="Z17" i="33" s="1"/>
  <c r="AI85" i="84"/>
  <c r="DQ436" i="84"/>
  <c r="CC388" i="84"/>
  <c r="DU376" i="84"/>
  <c r="DU388" i="84"/>
  <c r="FM364" i="84"/>
  <c r="AI352" i="84"/>
  <c r="DI400" i="84"/>
  <c r="FF424" i="84"/>
  <c r="FQ412" i="84"/>
  <c r="AC412" i="84"/>
  <c r="CC412" i="84"/>
  <c r="Z290" i="84"/>
  <c r="Z83" i="84"/>
  <c r="DI83" i="84"/>
  <c r="BJ94" i="44" s="1"/>
  <c r="FO86" i="84"/>
  <c r="N97" i="31" s="1"/>
  <c r="DZ304" i="84"/>
  <c r="CS280" i="84"/>
  <c r="FF218" i="84"/>
  <c r="FH218" i="84"/>
  <c r="FK218" i="84"/>
  <c r="CC256" i="84"/>
  <c r="FO256" i="84"/>
  <c r="CK256" i="84"/>
  <c r="FM268" i="84"/>
  <c r="FO232" i="84"/>
  <c r="Z244" i="84"/>
  <c r="DA49" i="84"/>
  <c r="AX60" i="44" s="1"/>
  <c r="CC304" i="84"/>
  <c r="FJ244" i="84"/>
  <c r="FJ268" i="84"/>
  <c r="Z49" i="84"/>
  <c r="CK85" i="84"/>
  <c r="Z96" i="44" s="1"/>
  <c r="AR97" i="84"/>
  <c r="H108" i="58" s="1"/>
  <c r="DZ436" i="84"/>
  <c r="BC97" i="84"/>
  <c r="N108" i="58" s="1"/>
  <c r="DA97" i="84"/>
  <c r="AX108" i="44" s="1"/>
  <c r="AI388" i="84"/>
  <c r="Z376" i="84"/>
  <c r="FL376" i="84"/>
  <c r="DA376" i="84"/>
  <c r="FQ364" i="84"/>
  <c r="AR412" i="84"/>
  <c r="FH424" i="84"/>
  <c r="FI424" i="84"/>
  <c r="DE412" i="84"/>
  <c r="DE293" i="84" l="1"/>
  <c r="BW378" i="84"/>
  <c r="AI50" i="84"/>
  <c r="AC293" i="84"/>
  <c r="DQ74" i="84"/>
  <c r="H85" i="32" s="1"/>
  <c r="CW38" i="84"/>
  <c r="AR49" i="44" s="1"/>
  <c r="F331" i="84"/>
  <c r="CR438" i="84"/>
  <c r="BP426" i="84"/>
  <c r="CE75" i="84"/>
  <c r="Q86" i="44" s="1"/>
  <c r="CR426" i="84"/>
  <c r="BG414" i="84"/>
  <c r="BO354" i="84"/>
  <c r="X402" i="84"/>
  <c r="AH378" i="84"/>
  <c r="AE402" i="84"/>
  <c r="BV366" i="84"/>
  <c r="AU390" i="84"/>
  <c r="DP366" i="84"/>
  <c r="H354" i="84"/>
  <c r="X354" i="84"/>
  <c r="A440" i="84"/>
  <c r="BU15" i="84"/>
  <c r="EC87" i="84"/>
  <c r="G98" i="76" s="1"/>
  <c r="FB222" i="84"/>
  <c r="A222" i="84"/>
  <c r="FC222" i="84"/>
  <c r="FD222" i="84" s="1"/>
  <c r="K72" i="43"/>
  <c r="CS38" i="84"/>
  <c r="AL49" i="44" s="1"/>
  <c r="BW51" i="84"/>
  <c r="E62" i="44" s="1"/>
  <c r="BX87" i="84"/>
  <c r="G98" i="44" s="1"/>
  <c r="BV51" i="84"/>
  <c r="Q39" i="84"/>
  <c r="AI50" i="60" s="1"/>
  <c r="CZ39" i="84"/>
  <c r="AW50" i="44" s="1"/>
  <c r="AT51" i="84"/>
  <c r="BW39" i="84"/>
  <c r="E50" i="44" s="1"/>
  <c r="AV99" i="84"/>
  <c r="Y110" i="29" s="1"/>
  <c r="W366" i="84"/>
  <c r="AB378" i="84"/>
  <c r="X378" i="84"/>
  <c r="Q366" i="84"/>
  <c r="AK366" i="84"/>
  <c r="BQ354" i="84"/>
  <c r="EI354" i="84"/>
  <c r="AU366" i="84"/>
  <c r="CA414" i="84"/>
  <c r="R426" i="84"/>
  <c r="BN390" i="84"/>
  <c r="CM390" i="84"/>
  <c r="DK390" i="84"/>
  <c r="BL426" i="84"/>
  <c r="AN414" i="84"/>
  <c r="CA390" i="84"/>
  <c r="AO438" i="84"/>
  <c r="Y258" i="84"/>
  <c r="DD282" i="84"/>
  <c r="FB1628" i="84"/>
  <c r="FC1628" i="84" s="1"/>
  <c r="FD1628" i="84" s="1"/>
  <c r="A1628" i="84"/>
  <c r="FD1627" i="84"/>
  <c r="DG39" i="84"/>
  <c r="BG50" i="44" s="1"/>
  <c r="AW63" i="84"/>
  <c r="Z74" i="29" s="1"/>
  <c r="BP63" i="84"/>
  <c r="X74" i="31" s="1"/>
  <c r="J99" i="84"/>
  <c r="I110" i="30" s="1"/>
  <c r="CV366" i="84"/>
  <c r="AW354" i="84"/>
  <c r="CM378" i="84"/>
  <c r="AK378" i="84"/>
  <c r="BU354" i="84"/>
  <c r="BQ342" i="84"/>
  <c r="AU342" i="84"/>
  <c r="Y354" i="84"/>
  <c r="BM342" i="84"/>
  <c r="DG390" i="84"/>
  <c r="DH402" i="84"/>
  <c r="BK426" i="84"/>
  <c r="CF390" i="84"/>
  <c r="EI390" i="84"/>
  <c r="BT414" i="84"/>
  <c r="H414" i="84"/>
  <c r="AU414" i="84"/>
  <c r="EL27" i="84"/>
  <c r="Q31" i="33" s="1"/>
  <c r="DH438" i="84"/>
  <c r="AL377" i="84"/>
  <c r="CU51" i="84"/>
  <c r="AO62" i="44" s="1"/>
  <c r="ET27" i="84"/>
  <c r="S31" i="33" s="1"/>
  <c r="EL15" i="84"/>
  <c r="Q19" i="33" s="1"/>
  <c r="DG366" i="84"/>
  <c r="CQ378" i="84"/>
  <c r="V366" i="84"/>
  <c r="DD366" i="84"/>
  <c r="BJ354" i="84"/>
  <c r="BI342" i="84"/>
  <c r="AB342" i="84"/>
  <c r="DO366" i="84"/>
  <c r="DO342" i="84"/>
  <c r="CE390" i="84"/>
  <c r="AH390" i="84"/>
  <c r="S390" i="84"/>
  <c r="CE414" i="84"/>
  <c r="EC426" i="84"/>
  <c r="BA414" i="84"/>
  <c r="CN414" i="84"/>
  <c r="CM414" i="84"/>
  <c r="AB438" i="84"/>
  <c r="B112" i="84"/>
  <c r="B113" i="84" s="1"/>
  <c r="R63" i="84"/>
  <c r="AK74" i="60" s="1"/>
  <c r="R99" i="84"/>
  <c r="AK110" i="60" s="1"/>
  <c r="CJ99" i="84"/>
  <c r="Y110" i="44" s="1"/>
  <c r="I366" i="84"/>
  <c r="CA378" i="84"/>
  <c r="BO366" i="84"/>
  <c r="CR366" i="84"/>
  <c r="AT366" i="84"/>
  <c r="AW342" i="84"/>
  <c r="EI342" i="84"/>
  <c r="BM366" i="84"/>
  <c r="CM426" i="84"/>
  <c r="R414" i="84"/>
  <c r="DT414" i="84"/>
  <c r="U414" i="84"/>
  <c r="BV390" i="84"/>
  <c r="CI426" i="84"/>
  <c r="AQ402" i="84"/>
  <c r="AE390" i="84"/>
  <c r="DL390" i="84"/>
  <c r="W438" i="84"/>
  <c r="BV39" i="84"/>
  <c r="AA50" i="31" s="1"/>
  <c r="CI87" i="84"/>
  <c r="W98" i="44" s="1"/>
  <c r="S378" i="84"/>
  <c r="AY378" i="84"/>
  <c r="BS378" i="84"/>
  <c r="DT354" i="84"/>
  <c r="CB366" i="84"/>
  <c r="BV342" i="84"/>
  <c r="BV354" i="84"/>
  <c r="AY366" i="84"/>
  <c r="J414" i="84"/>
  <c r="DY426" i="84"/>
  <c r="BR414" i="84"/>
  <c r="H390" i="84"/>
  <c r="AK402" i="84"/>
  <c r="W426" i="84"/>
  <c r="CR390" i="84"/>
  <c r="CM402" i="84"/>
  <c r="AQ414" i="84"/>
  <c r="X438" i="84"/>
  <c r="T121" i="32"/>
  <c r="T39" i="84"/>
  <c r="T50" i="32" s="1"/>
  <c r="CI99" i="84"/>
  <c r="W110" i="44" s="1"/>
  <c r="BL366" i="84"/>
  <c r="Y378" i="84"/>
  <c r="BV378" i="84"/>
  <c r="EN342" i="84"/>
  <c r="BJ366" i="84"/>
  <c r="H342" i="84"/>
  <c r="AH354" i="84"/>
  <c r="W354" i="84"/>
  <c r="AY390" i="84"/>
  <c r="BJ414" i="84"/>
  <c r="BI402" i="84"/>
  <c r="Y414" i="84"/>
  <c r="W402" i="84"/>
  <c r="CY402" i="84"/>
  <c r="BX402" i="84"/>
  <c r="W390" i="84"/>
  <c r="AY402" i="84"/>
  <c r="AK27" i="84"/>
  <c r="AE38" i="60" s="1"/>
  <c r="BI438" i="84"/>
  <c r="CV39" i="84"/>
  <c r="AQ50" i="44" s="1"/>
  <c r="BQ27" i="84"/>
  <c r="S38" i="31" s="1"/>
  <c r="EW27" i="84"/>
  <c r="BN39" i="84"/>
  <c r="W50" i="31" s="1"/>
  <c r="BK51" i="84"/>
  <c r="V378" i="84"/>
  <c r="DT378" i="84"/>
  <c r="DK378" i="84"/>
  <c r="J342" i="84"/>
  <c r="BR366" i="84"/>
  <c r="U354" i="84"/>
  <c r="BR342" i="84"/>
  <c r="BR354" i="84"/>
  <c r="AT390" i="84"/>
  <c r="CB426" i="84"/>
  <c r="DD414" i="84"/>
  <c r="BV402" i="84"/>
  <c r="BA426" i="84"/>
  <c r="BM390" i="84"/>
  <c r="DT426" i="84"/>
  <c r="DW414" i="84"/>
  <c r="CF438" i="84"/>
  <c r="BF75" i="84"/>
  <c r="R86" i="58" s="1"/>
  <c r="BN27" i="84"/>
  <c r="DD63" i="84"/>
  <c r="BC74" i="44" s="1"/>
  <c r="W39" i="84"/>
  <c r="BR99" i="84"/>
  <c r="Y110" i="31" s="1"/>
  <c r="BX366" i="84"/>
  <c r="CU378" i="84"/>
  <c r="EI378" i="84"/>
  <c r="I342" i="84"/>
  <c r="DL354" i="84"/>
  <c r="R354" i="84"/>
  <c r="EW342" i="84"/>
  <c r="EI366" i="84"/>
  <c r="BH402" i="84"/>
  <c r="T402" i="84"/>
  <c r="AV402" i="84"/>
  <c r="BS414" i="84"/>
  <c r="DL426" i="84"/>
  <c r="AV414" i="84"/>
  <c r="P426" i="84"/>
  <c r="DH426" i="84"/>
  <c r="S438" i="84"/>
  <c r="AE39" i="84"/>
  <c r="CQ63" i="84"/>
  <c r="AI74" i="44" s="1"/>
  <c r="BR51" i="84"/>
  <c r="Y62" i="31" s="1"/>
  <c r="AB87" i="84"/>
  <c r="M98" i="60" s="1"/>
  <c r="DL87" i="84"/>
  <c r="Q98" i="32" s="1"/>
  <c r="Y366" i="84"/>
  <c r="BT378" i="84"/>
  <c r="BK378" i="84"/>
  <c r="Q354" i="84"/>
  <c r="BN342" i="84"/>
  <c r="AB354" i="84"/>
  <c r="DK342" i="84"/>
  <c r="CF366" i="84"/>
  <c r="AN426" i="84"/>
  <c r="CE426" i="84"/>
  <c r="CZ402" i="84"/>
  <c r="DA402" i="84" s="1"/>
  <c r="BX414" i="84"/>
  <c r="BW414" i="84"/>
  <c r="CI402" i="84"/>
  <c r="DD426" i="84"/>
  <c r="DO426" i="84"/>
  <c r="AZ39" i="84"/>
  <c r="U50" i="29" s="1"/>
  <c r="DP438" i="84"/>
  <c r="Q318" i="84"/>
  <c r="B1629" i="84"/>
  <c r="BE319" i="84" s="1"/>
  <c r="FB1620" i="84"/>
  <c r="FC1620" i="84" s="1"/>
  <c r="FD1620" i="84" s="1"/>
  <c r="A1620" i="84"/>
  <c r="BP319" i="84"/>
  <c r="BS295" i="84"/>
  <c r="BO307" i="84"/>
  <c r="BN319" i="84"/>
  <c r="H295" i="84"/>
  <c r="CU307" i="84"/>
  <c r="BM319" i="84"/>
  <c r="ED319" i="84"/>
  <c r="CY319" i="84"/>
  <c r="DH319" i="84"/>
  <c r="BB319" i="84"/>
  <c r="X307" i="84"/>
  <c r="AB295" i="84"/>
  <c r="Q295" i="84"/>
  <c r="I295" i="84"/>
  <c r="DG319" i="84"/>
  <c r="DK307" i="84"/>
  <c r="BV319" i="84"/>
  <c r="CQ319" i="84"/>
  <c r="CM319" i="84"/>
  <c r="CJ319" i="84"/>
  <c r="AP319" i="84"/>
  <c r="BR295" i="84"/>
  <c r="BT295" i="84"/>
  <c r="EB307" i="84"/>
  <c r="EF307" i="84"/>
  <c r="J307" i="84"/>
  <c r="BJ319" i="84"/>
  <c r="BS319" i="84"/>
  <c r="CA319" i="84"/>
  <c r="AN319" i="84"/>
  <c r="BV307" i="84"/>
  <c r="AZ295" i="84"/>
  <c r="V307" i="84"/>
  <c r="AW307" i="84"/>
  <c r="BH295" i="84"/>
  <c r="AK319" i="84"/>
  <c r="AU307" i="84"/>
  <c r="CZ295" i="84"/>
  <c r="AP307" i="84"/>
  <c r="Y307" i="84"/>
  <c r="AV307" i="84"/>
  <c r="AX319" i="84"/>
  <c r="BG319" i="84"/>
  <c r="AQ319" i="84"/>
  <c r="P319" i="84"/>
  <c r="BU319" i="84"/>
  <c r="T319" i="84"/>
  <c r="CI295" i="84"/>
  <c r="DO307" i="84"/>
  <c r="AH307" i="84"/>
  <c r="U295" i="84"/>
  <c r="DP307" i="84"/>
  <c r="DY319" i="84"/>
  <c r="CY307" i="84"/>
  <c r="BQ295" i="84"/>
  <c r="ED307" i="84"/>
  <c r="DP319" i="84"/>
  <c r="AU319" i="84"/>
  <c r="AE319" i="84"/>
  <c r="EC319" i="84"/>
  <c r="AW319" i="84"/>
  <c r="DL319" i="84"/>
  <c r="CF307" i="84"/>
  <c r="BX307" i="84"/>
  <c r="BL307" i="84"/>
  <c r="AT319" i="84"/>
  <c r="CV295" i="84"/>
  <c r="BT307" i="84"/>
  <c r="DD319" i="84"/>
  <c r="BR319" i="84"/>
  <c r="S319" i="84"/>
  <c r="BI319" i="84"/>
  <c r="Y319" i="84"/>
  <c r="AB319" i="84"/>
  <c r="AN307" i="84"/>
  <c r="BW295" i="84"/>
  <c r="BP295" i="84"/>
  <c r="BJ307" i="84"/>
  <c r="CA295" i="84"/>
  <c r="DH307" i="84"/>
  <c r="BS307" i="84"/>
  <c r="DS319" i="84"/>
  <c r="CR319" i="84"/>
  <c r="CS319" i="84" s="1"/>
  <c r="BF319" i="84"/>
  <c r="EG319" i="84"/>
  <c r="R319" i="84"/>
  <c r="BT319" i="84"/>
  <c r="EG307" i="84"/>
  <c r="DC295" i="84"/>
  <c r="AO307" i="84"/>
  <c r="EG295" i="84"/>
  <c r="CJ307" i="84"/>
  <c r="BA295" i="84"/>
  <c r="AZ307" i="84"/>
  <c r="DD295" i="84"/>
  <c r="CM295" i="84"/>
  <c r="AT307" i="84"/>
  <c r="BN295" i="84"/>
  <c r="V295" i="84"/>
  <c r="AQ295" i="84"/>
  <c r="CR307" i="84"/>
  <c r="AY307" i="84"/>
  <c r="DP295" i="84"/>
  <c r="DC307" i="84"/>
  <c r="DL295" i="84"/>
  <c r="BI307" i="84"/>
  <c r="CY295" i="84"/>
  <c r="BJ295" i="84"/>
  <c r="BN307" i="84"/>
  <c r="W295" i="84"/>
  <c r="AB307" i="84"/>
  <c r="BI295" i="84"/>
  <c r="CN307" i="84"/>
  <c r="EH295" i="84"/>
  <c r="DH295" i="84"/>
  <c r="AO295" i="84"/>
  <c r="DG307" i="84"/>
  <c r="DW295" i="84"/>
  <c r="BP307" i="84"/>
  <c r="R307" i="84"/>
  <c r="AW295" i="84"/>
  <c r="BM295" i="84"/>
  <c r="BL295" i="84"/>
  <c r="AN295" i="84"/>
  <c r="P307" i="84"/>
  <c r="CJ295" i="84"/>
  <c r="T295" i="84"/>
  <c r="BO295" i="84"/>
  <c r="DD307" i="84"/>
  <c r="CV307" i="84"/>
  <c r="CE295" i="84"/>
  <c r="BB307" i="84"/>
  <c r="CB295" i="84"/>
  <c r="AY295" i="84"/>
  <c r="AT295" i="84"/>
  <c r="DO295" i="84"/>
  <c r="BK307" i="84"/>
  <c r="AP295" i="84"/>
  <c r="DT307" i="84"/>
  <c r="BK295" i="84"/>
  <c r="AQ307" i="84"/>
  <c r="U307" i="84"/>
  <c r="EH307" i="84"/>
  <c r="AU295" i="84"/>
  <c r="EC307" i="84"/>
  <c r="CB307" i="84"/>
  <c r="CN295" i="84"/>
  <c r="I319" i="84"/>
  <c r="CE319" i="84"/>
  <c r="BW307" i="84"/>
  <c r="AE307" i="84"/>
  <c r="AF307" i="84" s="1"/>
  <c r="CF295" i="84"/>
  <c r="BX319" i="84"/>
  <c r="AK307" i="84"/>
  <c r="BL319" i="84"/>
  <c r="BU307" i="84"/>
  <c r="CQ307" i="84"/>
  <c r="BO319" i="84"/>
  <c r="DK319" i="84"/>
  <c r="S295" i="84"/>
  <c r="BF295" i="84"/>
  <c r="EH319" i="84"/>
  <c r="DL307" i="84"/>
  <c r="DM307" i="84" s="1"/>
  <c r="Q307" i="84"/>
  <c r="CU295" i="84"/>
  <c r="H319" i="84"/>
  <c r="DS295" i="84"/>
  <c r="CQ295" i="84"/>
  <c r="EE319" i="84"/>
  <c r="DW307" i="84"/>
  <c r="BQ307" i="84"/>
  <c r="BH307" i="84"/>
  <c r="W307" i="84"/>
  <c r="CV319" i="84"/>
  <c r="CA307" i="84"/>
  <c r="AE295" i="84"/>
  <c r="I307" i="84"/>
  <c r="BM307" i="84"/>
  <c r="AX295" i="84"/>
  <c r="EB319" i="84"/>
  <c r="P295" i="84"/>
  <c r="CI319" i="84"/>
  <c r="DG295" i="84"/>
  <c r="BE307" i="84"/>
  <c r="Y295" i="84"/>
  <c r="CI307" i="84"/>
  <c r="CF319" i="84"/>
  <c r="AK295" i="84"/>
  <c r="H307" i="84"/>
  <c r="BB295" i="84"/>
  <c r="BC295" i="84" s="1"/>
  <c r="W319" i="84"/>
  <c r="BV295" i="84"/>
  <c r="DX307" i="84"/>
  <c r="DP235" i="84"/>
  <c r="AV235" i="84"/>
  <c r="AE235" i="84"/>
  <c r="EM235" i="84"/>
  <c r="AH235" i="84"/>
  <c r="BP247" i="84"/>
  <c r="EI247" i="84"/>
  <c r="DS247" i="84"/>
  <c r="CZ259" i="84"/>
  <c r="CU259" i="84"/>
  <c r="CF259" i="84"/>
  <c r="AY259" i="84"/>
  <c r="P271" i="84"/>
  <c r="BI271" i="84"/>
  <c r="BM271" i="84"/>
  <c r="CA271" i="84"/>
  <c r="CZ271" i="84"/>
  <c r="DP271" i="84"/>
  <c r="DC271" i="84"/>
  <c r="BK235" i="84"/>
  <c r="EL247" i="84"/>
  <c r="DT247" i="84"/>
  <c r="S259" i="84"/>
  <c r="CI259" i="84"/>
  <c r="BO259" i="84"/>
  <c r="BN259" i="84"/>
  <c r="P259" i="84"/>
  <c r="T271" i="84"/>
  <c r="DS271" i="84"/>
  <c r="CU271" i="84"/>
  <c r="R271" i="84"/>
  <c r="CN271" i="84"/>
  <c r="CI271" i="84"/>
  <c r="BX283" i="84"/>
  <c r="CB283" i="84"/>
  <c r="BI283" i="84"/>
  <c r="DO283" i="84"/>
  <c r="BN283" i="84"/>
  <c r="BM283" i="84"/>
  <c r="EK235" i="84"/>
  <c r="J235" i="84"/>
  <c r="BU247" i="84"/>
  <c r="EQ247" i="84"/>
  <c r="BL247" i="84"/>
  <c r="I247" i="84"/>
  <c r="BR259" i="84"/>
  <c r="BI259" i="84"/>
  <c r="BL259" i="84"/>
  <c r="BQ259" i="84"/>
  <c r="CJ259" i="84"/>
  <c r="AH259" i="84"/>
  <c r="AT259" i="84"/>
  <c r="V271" i="84"/>
  <c r="BP271" i="84"/>
  <c r="X271" i="84"/>
  <c r="AB271" i="84"/>
  <c r="BQ283" i="84"/>
  <c r="CN283" i="84"/>
  <c r="T283" i="84"/>
  <c r="DL283" i="84"/>
  <c r="BK283" i="84"/>
  <c r="X283" i="84"/>
  <c r="DO235" i="84"/>
  <c r="AZ235" i="84"/>
  <c r="EI235" i="84"/>
  <c r="W235" i="84"/>
  <c r="BO235" i="84"/>
  <c r="BK247" i="84"/>
  <c r="T247" i="84"/>
  <c r="BQ247" i="84"/>
  <c r="AH247" i="84"/>
  <c r="DW247" i="84"/>
  <c r="AE247" i="84"/>
  <c r="DP259" i="84"/>
  <c r="CQ259" i="84"/>
  <c r="DH259" i="84"/>
  <c r="DT259" i="84"/>
  <c r="DW259" i="84"/>
  <c r="BK259" i="84"/>
  <c r="H259" i="84"/>
  <c r="Y271" i="84"/>
  <c r="U271" i="84"/>
  <c r="DL271" i="84"/>
  <c r="BK271" i="84"/>
  <c r="CQ271" i="84"/>
  <c r="BP235" i="84"/>
  <c r="BR235" i="84"/>
  <c r="DK235" i="84"/>
  <c r="V235" i="84"/>
  <c r="AU235" i="84"/>
  <c r="X247" i="84"/>
  <c r="DO247" i="84"/>
  <c r="AW247" i="84"/>
  <c r="AV247" i="84"/>
  <c r="EW247" i="84"/>
  <c r="CM259" i="84"/>
  <c r="T259" i="84"/>
  <c r="CE259" i="84"/>
  <c r="AB259" i="84"/>
  <c r="BU259" i="84"/>
  <c r="BS259" i="84"/>
  <c r="DO259" i="84"/>
  <c r="CB259" i="84"/>
  <c r="CE271" i="84"/>
  <c r="CR271" i="84"/>
  <c r="BW271" i="84"/>
  <c r="BR271" i="84"/>
  <c r="FM271" i="84" s="1"/>
  <c r="AW271" i="84"/>
  <c r="DK271" i="84"/>
  <c r="AE271" i="84"/>
  <c r="DG271" i="84"/>
  <c r="AY271" i="84"/>
  <c r="R235" i="84"/>
  <c r="X235" i="84"/>
  <c r="T235" i="84"/>
  <c r="EQ235" i="84"/>
  <c r="EL235" i="84"/>
  <c r="AY235" i="84"/>
  <c r="U235" i="84"/>
  <c r="AY247" i="84"/>
  <c r="J247" i="84"/>
  <c r="ET247" i="84"/>
  <c r="EU247" i="84" s="1"/>
  <c r="BR247" i="84"/>
  <c r="EM247" i="84"/>
  <c r="U247" i="84"/>
  <c r="AW259" i="84"/>
  <c r="AX259" i="84"/>
  <c r="DK259" i="84"/>
  <c r="BV259" i="84"/>
  <c r="I259" i="84"/>
  <c r="EI259" i="84"/>
  <c r="U259" i="84"/>
  <c r="CR259" i="84"/>
  <c r="DT271" i="84"/>
  <c r="W271" i="84"/>
  <c r="DO271" i="84"/>
  <c r="BU271" i="84"/>
  <c r="BL271" i="84"/>
  <c r="AE283" i="84"/>
  <c r="AZ283" i="84"/>
  <c r="S283" i="84"/>
  <c r="I283" i="84"/>
  <c r="DD283" i="84"/>
  <c r="BT283" i="84"/>
  <c r="EJ235" i="84"/>
  <c r="BV235" i="84"/>
  <c r="I235" i="84"/>
  <c r="P235" i="84"/>
  <c r="AB235" i="84"/>
  <c r="EN247" i="84"/>
  <c r="S235" i="84"/>
  <c r="EJ247" i="84"/>
  <c r="AZ247" i="84"/>
  <c r="H247" i="84"/>
  <c r="W247" i="84"/>
  <c r="V247" i="84"/>
  <c r="R259" i="84"/>
  <c r="DS259" i="84"/>
  <c r="DC259" i="84"/>
  <c r="AK259" i="84"/>
  <c r="BT259" i="84"/>
  <c r="AU259" i="84"/>
  <c r="DG259" i="84"/>
  <c r="CY271" i="84"/>
  <c r="AV271" i="84"/>
  <c r="BJ271" i="84"/>
  <c r="I271" i="84"/>
  <c r="CB271" i="84"/>
  <c r="CE283" i="84"/>
  <c r="AX283" i="84"/>
  <c r="AY283" i="84"/>
  <c r="CR283" i="84"/>
  <c r="BS283" i="84"/>
  <c r="DK283" i="84"/>
  <c r="AK283" i="84"/>
  <c r="AW235" i="84"/>
  <c r="BL235" i="84"/>
  <c r="AT235" i="84"/>
  <c r="BN235" i="84"/>
  <c r="BJ235" i="84"/>
  <c r="EN235" i="84"/>
  <c r="EO235" i="84" s="1"/>
  <c r="AT247" i="84"/>
  <c r="P247" i="84"/>
  <c r="BT247" i="84"/>
  <c r="AX247" i="84"/>
  <c r="BI247" i="84"/>
  <c r="BX259" i="84"/>
  <c r="Y259" i="84"/>
  <c r="J259" i="84"/>
  <c r="BM259" i="84"/>
  <c r="W259" i="84"/>
  <c r="CY259" i="84"/>
  <c r="BJ259" i="84"/>
  <c r="AE259" i="84"/>
  <c r="DD271" i="84"/>
  <c r="AU271" i="84"/>
  <c r="AH271" i="84"/>
  <c r="AK271" i="84"/>
  <c r="AL271" i="84" s="1"/>
  <c r="BX271" i="84"/>
  <c r="BN271" i="84"/>
  <c r="BM235" i="84"/>
  <c r="H235" i="84"/>
  <c r="BQ235" i="84"/>
  <c r="FL235" i="84" s="1"/>
  <c r="BM247" i="84"/>
  <c r="BO247" i="84"/>
  <c r="DP247" i="84"/>
  <c r="BS247" i="84"/>
  <c r="BW259" i="84"/>
  <c r="V259" i="84"/>
  <c r="DL259" i="84"/>
  <c r="DM259" i="84" s="1"/>
  <c r="CA259" i="84"/>
  <c r="J271" i="84"/>
  <c r="CV271" i="84"/>
  <c r="AZ271" i="84"/>
  <c r="AX271" i="84"/>
  <c r="CF271" i="84"/>
  <c r="H283" i="84"/>
  <c r="BW283" i="84"/>
  <c r="CF283" i="84"/>
  <c r="CV283" i="84"/>
  <c r="CI283" i="84"/>
  <c r="EW235" i="84"/>
  <c r="BU235" i="84"/>
  <c r="BI235" i="84"/>
  <c r="AU247" i="84"/>
  <c r="DL247" i="84"/>
  <c r="DM247" i="84" s="1"/>
  <c r="AB247" i="84"/>
  <c r="AC247" i="84" s="1"/>
  <c r="X259" i="84"/>
  <c r="CN259" i="84"/>
  <c r="BP259" i="84"/>
  <c r="BS271" i="84"/>
  <c r="FN271" i="84" s="1"/>
  <c r="EI271" i="84"/>
  <c r="BQ271" i="84"/>
  <c r="FL271" i="84" s="1"/>
  <c r="BS235" i="84"/>
  <c r="FN235" i="84" s="1"/>
  <c r="AX235" i="84"/>
  <c r="Y235" i="84"/>
  <c r="R247" i="84"/>
  <c r="S247" i="84"/>
  <c r="EK247" i="84"/>
  <c r="BJ247" i="84"/>
  <c r="BN247" i="84"/>
  <c r="FI247" i="84" s="1"/>
  <c r="Q259" i="84"/>
  <c r="AZ259" i="84"/>
  <c r="ET235" i="84"/>
  <c r="EU235" i="84" s="1"/>
  <c r="BT235" i="84"/>
  <c r="FO235" i="84" s="1"/>
  <c r="AK235" i="84"/>
  <c r="AL235" i="84" s="1"/>
  <c r="DL235" i="84"/>
  <c r="Q235" i="84"/>
  <c r="Y247" i="84"/>
  <c r="Z247" i="84" s="1"/>
  <c r="AK247" i="84"/>
  <c r="Q247" i="84"/>
  <c r="BV247" i="84"/>
  <c r="FQ247" i="84" s="1"/>
  <c r="AV259" i="84"/>
  <c r="CV259" i="84"/>
  <c r="DD259" i="84"/>
  <c r="DE259" i="84" s="1"/>
  <c r="CM271" i="84"/>
  <c r="CJ271" i="84"/>
  <c r="BV271" i="84"/>
  <c r="FQ271" i="84" s="1"/>
  <c r="S271" i="84"/>
  <c r="BO271" i="84"/>
  <c r="BL283" i="84"/>
  <c r="W283" i="84"/>
  <c r="BO283" i="84"/>
  <c r="DW283" i="84"/>
  <c r="R283" i="84"/>
  <c r="DP283" i="84"/>
  <c r="P283" i="84"/>
  <c r="CQ283" i="84"/>
  <c r="AW283" i="84"/>
  <c r="AT283" i="84"/>
  <c r="AV283" i="84"/>
  <c r="DT295" i="84"/>
  <c r="Q271" i="84"/>
  <c r="V283" i="84"/>
  <c r="DG283" i="84"/>
  <c r="AU283" i="84"/>
  <c r="CJ283" i="84"/>
  <c r="DC283" i="84"/>
  <c r="Q283" i="84"/>
  <c r="BT271" i="84"/>
  <c r="FO271" i="84" s="1"/>
  <c r="BJ283" i="84"/>
  <c r="BU283" i="84"/>
  <c r="Y283" i="84"/>
  <c r="DW271" i="84"/>
  <c r="H271" i="84"/>
  <c r="CM283" i="84"/>
  <c r="AH283" i="84"/>
  <c r="BV283" i="84"/>
  <c r="FQ283" i="84" s="1"/>
  <c r="U283" i="84"/>
  <c r="EI283" i="84"/>
  <c r="DT283" i="84"/>
  <c r="CY283" i="84"/>
  <c r="DS283" i="84"/>
  <c r="BP283" i="84"/>
  <c r="CU283" i="84"/>
  <c r="CA283" i="84"/>
  <c r="DH271" i="84"/>
  <c r="DI271" i="84" s="1"/>
  <c r="AT271" i="84"/>
  <c r="BR283" i="84"/>
  <c r="CZ283" i="84"/>
  <c r="AB283" i="84"/>
  <c r="AC283" i="84" s="1"/>
  <c r="DH283" i="84"/>
  <c r="J283" i="84"/>
  <c r="AH75" i="84"/>
  <c r="DK75" i="84"/>
  <c r="O86" i="32" s="1"/>
  <c r="BS39" i="84"/>
  <c r="T50" i="31" s="1"/>
  <c r="U99" i="84"/>
  <c r="K110" i="60" s="1"/>
  <c r="DK51" i="84"/>
  <c r="O62" i="32" s="1"/>
  <c r="W342" i="84"/>
  <c r="BN378" i="84"/>
  <c r="BP378" i="84"/>
  <c r="P354" i="84"/>
  <c r="EQ342" i="84"/>
  <c r="BU342" i="84"/>
  <c r="CE366" i="84"/>
  <c r="AW366" i="84"/>
  <c r="CB390" i="84"/>
  <c r="X426" i="84"/>
  <c r="BO402" i="84"/>
  <c r="AH426" i="84"/>
  <c r="AH402" i="84"/>
  <c r="AI402" i="84" s="1"/>
  <c r="CE402" i="84"/>
  <c r="T426" i="84"/>
  <c r="CZ426" i="84"/>
  <c r="DW438" i="84"/>
  <c r="BL51" i="84"/>
  <c r="BT39" i="84"/>
  <c r="Z50" i="31" s="1"/>
  <c r="CN63" i="84"/>
  <c r="AE74" i="44" s="1"/>
  <c r="BQ75" i="84"/>
  <c r="S86" i="31" s="1"/>
  <c r="AU99" i="84"/>
  <c r="X110" i="29" s="1"/>
  <c r="P99" i="84"/>
  <c r="K110" i="32" s="1"/>
  <c r="R378" i="84"/>
  <c r="DH378" i="84"/>
  <c r="AY342" i="84"/>
  <c r="J366" i="84"/>
  <c r="EM342" i="84"/>
  <c r="AH342" i="84"/>
  <c r="BL354" i="84"/>
  <c r="BN366" i="84"/>
  <c r="DW426" i="84"/>
  <c r="CB414" i="84"/>
  <c r="CF402" i="84"/>
  <c r="BE414" i="84"/>
  <c r="CB402" i="84"/>
  <c r="CQ426" i="84"/>
  <c r="P402" i="84"/>
  <c r="BU414" i="84"/>
  <c r="BT438" i="84"/>
  <c r="EO233" i="84"/>
  <c r="ER233" i="84"/>
  <c r="AI413" i="84"/>
  <c r="FI233" i="84"/>
  <c r="DM269" i="84"/>
  <c r="CK305" i="84"/>
  <c r="BY293" i="84"/>
  <c r="FK293" i="84"/>
  <c r="DI147" i="84"/>
  <c r="DI305" i="84"/>
  <c r="CY75" i="84"/>
  <c r="AU86" i="44" s="1"/>
  <c r="AX63" i="84"/>
  <c r="S74" i="29" s="1"/>
  <c r="BU39" i="84"/>
  <c r="U50" i="31" s="1"/>
  <c r="CF39" i="84"/>
  <c r="S50" i="44" s="1"/>
  <c r="AP75" i="84"/>
  <c r="E86" i="58" s="1"/>
  <c r="BP27" i="84"/>
  <c r="X38" i="31" s="1"/>
  <c r="J87" i="84"/>
  <c r="I98" i="30" s="1"/>
  <c r="BQ87" i="84"/>
  <c r="S98" i="31" s="1"/>
  <c r="P15" i="84"/>
  <c r="K26" i="32" s="1"/>
  <c r="AE99" i="84"/>
  <c r="CU99" i="84"/>
  <c r="AO110" i="44" s="1"/>
  <c r="CZ87" i="84"/>
  <c r="AW98" i="44" s="1"/>
  <c r="CA75" i="84"/>
  <c r="K86" i="44" s="1"/>
  <c r="CB318" i="84"/>
  <c r="DS63" i="84"/>
  <c r="E74" i="43" s="1"/>
  <c r="DW27" i="84"/>
  <c r="G38" i="43" s="1"/>
  <c r="BN75" i="84"/>
  <c r="W86" i="31" s="1"/>
  <c r="AB63" i="84"/>
  <c r="M74" i="60" s="1"/>
  <c r="DO27" i="84"/>
  <c r="E38" i="32" s="1"/>
  <c r="CQ75" i="84"/>
  <c r="AI86" i="44" s="1"/>
  <c r="CF75" i="84"/>
  <c r="S86" i="44" s="1"/>
  <c r="AH87" i="84"/>
  <c r="Y98" i="60" s="1"/>
  <c r="U87" i="84"/>
  <c r="K98" i="60" s="1"/>
  <c r="H87" i="84"/>
  <c r="E98" i="30" s="1"/>
  <c r="AO99" i="84"/>
  <c r="AC110" i="29" s="1"/>
  <c r="CA99" i="84"/>
  <c r="K110" i="44" s="1"/>
  <c r="BQ99" i="84"/>
  <c r="EU245" i="84"/>
  <c r="BI282" i="84"/>
  <c r="AT15" i="84"/>
  <c r="CQ87" i="84"/>
  <c r="AI98" i="44" s="1"/>
  <c r="BG87" i="84"/>
  <c r="S98" i="58" s="1"/>
  <c r="A221" i="84"/>
  <c r="FB221" i="84"/>
  <c r="FC221" i="84"/>
  <c r="FD221" i="84" s="1"/>
  <c r="CI258" i="84"/>
  <c r="CB87" i="84"/>
  <c r="BL63" i="84"/>
  <c r="AY15" i="84"/>
  <c r="T26" i="29" s="1"/>
  <c r="U51" i="84"/>
  <c r="K62" i="60" s="1"/>
  <c r="AW87" i="84"/>
  <c r="Z98" i="29" s="1"/>
  <c r="DG75" i="84"/>
  <c r="BG86" i="44" s="1"/>
  <c r="J75" i="84"/>
  <c r="I86" i="30" s="1"/>
  <c r="V51" i="84"/>
  <c r="AU63" i="84"/>
  <c r="X74" i="29" s="1"/>
  <c r="CR87" i="84"/>
  <c r="AK98" i="44" s="1"/>
  <c r="DC87" i="84"/>
  <c r="BA98" i="44" s="1"/>
  <c r="AX87" i="84"/>
  <c r="S98" i="29" s="1"/>
  <c r="DH51" i="84"/>
  <c r="BI62" i="44" s="1"/>
  <c r="BL87" i="84"/>
  <c r="AK99" i="84"/>
  <c r="AE110" i="60" s="1"/>
  <c r="EI234" i="84"/>
  <c r="BU99" i="84"/>
  <c r="U110" i="31" s="1"/>
  <c r="AO75" i="84"/>
  <c r="AC86" i="29" s="1"/>
  <c r="H27" i="84"/>
  <c r="E38" i="30" s="1"/>
  <c r="CJ39" i="84"/>
  <c r="R87" i="84"/>
  <c r="AK98" i="60" s="1"/>
  <c r="AQ75" i="84"/>
  <c r="G86" i="58" s="1"/>
  <c r="T75" i="84"/>
  <c r="T86" i="32" s="1"/>
  <c r="AX75" i="84"/>
  <c r="S86" i="29" s="1"/>
  <c r="DS87" i="84"/>
  <c r="E98" i="43" s="1"/>
  <c r="DH39" i="84"/>
  <c r="BI50" i="44" s="1"/>
  <c r="BR75" i="84"/>
  <c r="Y86" i="31" s="1"/>
  <c r="BO87" i="84"/>
  <c r="R98" i="31" s="1"/>
  <c r="DT27" i="84"/>
  <c r="BJ51" i="84"/>
  <c r="DL234" i="84"/>
  <c r="V87" i="84"/>
  <c r="Q98" i="60" s="1"/>
  <c r="BS51" i="84"/>
  <c r="AH63" i="84"/>
  <c r="EN15" i="84"/>
  <c r="G19" i="33" s="1"/>
  <c r="EN27" i="84"/>
  <c r="G31" i="33" s="1"/>
  <c r="CB63" i="84"/>
  <c r="M74" i="44" s="1"/>
  <c r="BQ63" i="84"/>
  <c r="S74" i="31" s="1"/>
  <c r="DS27" i="84"/>
  <c r="E38" i="43" s="1"/>
  <c r="BJ75" i="84"/>
  <c r="EF99" i="84"/>
  <c r="I110" i="76" s="1"/>
  <c r="CM87" i="84"/>
  <c r="AC98" i="44" s="1"/>
  <c r="CB99" i="84"/>
  <c r="I87" i="84"/>
  <c r="AY99" i="84"/>
  <c r="T110" i="29" s="1"/>
  <c r="DP51" i="84"/>
  <c r="G62" i="32" s="1"/>
  <c r="DW99" i="84"/>
  <c r="G110" i="43" s="1"/>
  <c r="EW234" i="84"/>
  <c r="EX234" i="84" s="1"/>
  <c r="BT63" i="84"/>
  <c r="W15" i="84"/>
  <c r="AU27" i="84"/>
  <c r="X38" i="29" s="1"/>
  <c r="EI63" i="84"/>
  <c r="BM74" i="44" s="1"/>
  <c r="DW39" i="84"/>
  <c r="G50" i="43" s="1"/>
  <c r="H75" i="84"/>
  <c r="E86" i="30" s="1"/>
  <c r="BG99" i="84"/>
  <c r="S110" i="58" s="1"/>
  <c r="CQ39" i="84"/>
  <c r="AI50" i="44" s="1"/>
  <c r="DK99" i="84"/>
  <c r="O110" i="32" s="1"/>
  <c r="DH99" i="84"/>
  <c r="BI110" i="44" s="1"/>
  <c r="DT51" i="84"/>
  <c r="Y99" i="84"/>
  <c r="G110" i="60" s="1"/>
  <c r="BR15" i="84"/>
  <c r="Y26" i="31" s="1"/>
  <c r="AT99" i="84"/>
  <c r="DG87" i="84"/>
  <c r="BG98" i="44" s="1"/>
  <c r="CI39" i="84"/>
  <c r="W50" i="44" s="1"/>
  <c r="BM39" i="84"/>
  <c r="Q50" i="31" s="1"/>
  <c r="P258" i="84"/>
  <c r="DQ305" i="84"/>
  <c r="DL39" i="84"/>
  <c r="P51" i="84"/>
  <c r="K62" i="32" s="1"/>
  <c r="BX63" i="84"/>
  <c r="G74" i="44" s="1"/>
  <c r="AB39" i="84"/>
  <c r="M50" i="60" s="1"/>
  <c r="DW63" i="84"/>
  <c r="G74" i="43" s="1"/>
  <c r="CY51" i="84"/>
  <c r="AU62" i="44" s="1"/>
  <c r="DK27" i="84"/>
  <c r="O38" i="32" s="1"/>
  <c r="T99" i="84"/>
  <c r="T110" i="32" s="1"/>
  <c r="AX27" i="84"/>
  <c r="S38" i="29" s="1"/>
  <c r="DO87" i="84"/>
  <c r="E98" i="32" s="1"/>
  <c r="AV87" i="84"/>
  <c r="Y98" i="29" s="1"/>
  <c r="AZ99" i="84"/>
  <c r="U110" i="29" s="1"/>
  <c r="U7" i="29" s="1"/>
  <c r="AE87" i="84"/>
  <c r="S87" i="84"/>
  <c r="BW75" i="84"/>
  <c r="E86" i="44" s="1"/>
  <c r="X51" i="84"/>
  <c r="CF306" i="84"/>
  <c r="V15" i="84"/>
  <c r="AU75" i="84"/>
  <c r="X86" i="29" s="1"/>
  <c r="BG75" i="84"/>
  <c r="S86" i="58" s="1"/>
  <c r="BL15" i="84"/>
  <c r="G26" i="29" s="1"/>
  <c r="AY27" i="84"/>
  <c r="T38" i="29" s="1"/>
  <c r="H39" i="84"/>
  <c r="E50" i="30" s="1"/>
  <c r="EB87" i="84"/>
  <c r="F98" i="76" s="1"/>
  <c r="AX15" i="84"/>
  <c r="S26" i="29" s="1"/>
  <c r="AV15" i="84"/>
  <c r="Y26" i="29" s="1"/>
  <c r="BH87" i="84"/>
  <c r="T98" i="58" s="1"/>
  <c r="CU75" i="84"/>
  <c r="AO86" i="44" s="1"/>
  <c r="BF87" i="84"/>
  <c r="R98" i="58" s="1"/>
  <c r="AB99" i="84"/>
  <c r="M110" i="60" s="1"/>
  <c r="CJ63" i="84"/>
  <c r="Y74" i="44" s="1"/>
  <c r="CR63" i="84"/>
  <c r="AK74" i="44" s="1"/>
  <c r="BJ294" i="84"/>
  <c r="EX245" i="84"/>
  <c r="EI270" i="84"/>
  <c r="BV270" i="84"/>
  <c r="EH294" i="84"/>
  <c r="DC306" i="84"/>
  <c r="EK246" i="84"/>
  <c r="AW294" i="84"/>
  <c r="DW294" i="84"/>
  <c r="DP318" i="84"/>
  <c r="CJ270" i="84"/>
  <c r="BB306" i="84"/>
  <c r="AB306" i="84"/>
  <c r="BJ330" i="84"/>
  <c r="BL246" i="84"/>
  <c r="CJ294" i="84"/>
  <c r="BM282" i="84"/>
  <c r="DS270" i="84"/>
  <c r="BX294" i="84"/>
  <c r="S294" i="84"/>
  <c r="S258" i="84"/>
  <c r="BX306" i="84"/>
  <c r="ED306" i="84"/>
  <c r="CB330" i="84"/>
  <c r="K85" i="60"/>
  <c r="FK74" i="84"/>
  <c r="L85" i="31" s="1"/>
  <c r="EI258" i="84"/>
  <c r="W270" i="84"/>
  <c r="DD306" i="84"/>
  <c r="I318" i="84"/>
  <c r="AK234" i="84"/>
  <c r="X270" i="84"/>
  <c r="U282" i="84"/>
  <c r="BS318" i="84"/>
  <c r="P330" i="84"/>
  <c r="H330" i="84"/>
  <c r="DY330" i="84"/>
  <c r="AX330" i="84"/>
  <c r="Y330" i="84"/>
  <c r="J330" i="84"/>
  <c r="W330" i="84"/>
  <c r="CF330" i="84"/>
  <c r="DG318" i="84"/>
  <c r="BI306" i="84"/>
  <c r="EC318" i="84"/>
  <c r="BT318" i="84"/>
  <c r="AW318" i="84"/>
  <c r="BQ294" i="84"/>
  <c r="U318" i="84"/>
  <c r="BU318" i="84"/>
  <c r="CN282" i="84"/>
  <c r="P282" i="84"/>
  <c r="BF306" i="84"/>
  <c r="W306" i="84"/>
  <c r="DP306" i="84"/>
  <c r="CV306" i="84"/>
  <c r="Y294" i="84"/>
  <c r="DT294" i="84"/>
  <c r="BM306" i="84"/>
  <c r="BO282" i="84"/>
  <c r="CI306" i="84"/>
  <c r="AT294" i="84"/>
  <c r="S306" i="84"/>
  <c r="X294" i="84"/>
  <c r="X306" i="84"/>
  <c r="DD294" i="84"/>
  <c r="AB234" i="84"/>
  <c r="CY270" i="84"/>
  <c r="DP246" i="84"/>
  <c r="BM234" i="84"/>
  <c r="DG270" i="84"/>
  <c r="DD258" i="84"/>
  <c r="J270" i="84"/>
  <c r="Q234" i="84"/>
  <c r="W258" i="84"/>
  <c r="BN270" i="84"/>
  <c r="BR258" i="84"/>
  <c r="U258" i="84"/>
  <c r="AH258" i="84"/>
  <c r="EJ234" i="84"/>
  <c r="DH258" i="84"/>
  <c r="AY234" i="84"/>
  <c r="BS270" i="84"/>
  <c r="CN258" i="84"/>
  <c r="ET246" i="84"/>
  <c r="BX270" i="84"/>
  <c r="DX330" i="84"/>
  <c r="CV330" i="84"/>
  <c r="AV330" i="84"/>
  <c r="BN330" i="84"/>
  <c r="BU330" i="84"/>
  <c r="DH330" i="84"/>
  <c r="P318" i="84"/>
  <c r="BI294" i="84"/>
  <c r="BP318" i="84"/>
  <c r="EF318" i="84"/>
  <c r="DP294" i="84"/>
  <c r="X318" i="84"/>
  <c r="DK318" i="84"/>
  <c r="AO318" i="84"/>
  <c r="BN294" i="84"/>
  <c r="BN282" i="84"/>
  <c r="DY306" i="84"/>
  <c r="EH306" i="84"/>
  <c r="BA306" i="84"/>
  <c r="EG294" i="84"/>
  <c r="DW306" i="84"/>
  <c r="I306" i="84"/>
  <c r="CI282" i="84"/>
  <c r="BR306" i="84"/>
  <c r="BP294" i="84"/>
  <c r="AW306" i="84"/>
  <c r="AQ306" i="84"/>
  <c r="W294" i="84"/>
  <c r="U294" i="84"/>
  <c r="DG306" i="84"/>
  <c r="P234" i="84"/>
  <c r="BP270" i="84"/>
  <c r="W246" i="84"/>
  <c r="BQ234" i="84"/>
  <c r="BK270" i="84"/>
  <c r="BJ258" i="84"/>
  <c r="BU234" i="84"/>
  <c r="AX234" i="84"/>
  <c r="BS258" i="84"/>
  <c r="ET234" i="84"/>
  <c r="V258" i="84"/>
  <c r="AT234" i="84"/>
  <c r="AX258" i="84"/>
  <c r="EI246" i="84"/>
  <c r="CF258" i="84"/>
  <c r="BI234" i="84"/>
  <c r="CJ258" i="84"/>
  <c r="BI258" i="84"/>
  <c r="AZ246" i="84"/>
  <c r="AU270" i="84"/>
  <c r="AY330" i="84"/>
  <c r="EC330" i="84"/>
  <c r="AN330" i="84"/>
  <c r="CY330" i="84"/>
  <c r="I330" i="84"/>
  <c r="DL330" i="84"/>
  <c r="DC330" i="84"/>
  <c r="S282" i="84"/>
  <c r="CR318" i="84"/>
  <c r="CU318" i="84"/>
  <c r="BN318" i="84"/>
  <c r="CV282" i="84"/>
  <c r="BE318" i="84"/>
  <c r="CJ318" i="84"/>
  <c r="AH318" i="84"/>
  <c r="I294" i="84"/>
  <c r="DC282" i="84"/>
  <c r="DE282" i="84" s="1"/>
  <c r="AE306" i="84"/>
  <c r="DT306" i="84"/>
  <c r="AE282" i="84"/>
  <c r="DL282" i="84"/>
  <c r="DX306" i="84"/>
  <c r="AH294" i="84"/>
  <c r="EG306" i="84"/>
  <c r="BT294" i="84"/>
  <c r="BN306" i="84"/>
  <c r="CA294" i="84"/>
  <c r="CQ282" i="84"/>
  <c r="DO306" i="84"/>
  <c r="AO306" i="84"/>
  <c r="CF282" i="84"/>
  <c r="DS246" i="84"/>
  <c r="DK270" i="84"/>
  <c r="BN246" i="84"/>
  <c r="Y234" i="84"/>
  <c r="BM270" i="84"/>
  <c r="CM258" i="84"/>
  <c r="AE234" i="84"/>
  <c r="R234" i="84"/>
  <c r="BL258" i="84"/>
  <c r="EN234" i="84"/>
  <c r="Q258" i="84"/>
  <c r="BV234" i="84"/>
  <c r="BQ258" i="84"/>
  <c r="DT246" i="84"/>
  <c r="AZ270" i="84"/>
  <c r="BM246" i="84"/>
  <c r="CR270" i="84"/>
  <c r="BW270" i="84"/>
  <c r="U246" i="84"/>
  <c r="S270" i="84"/>
  <c r="CE330" i="84"/>
  <c r="CA330" i="84"/>
  <c r="DG330" i="84"/>
  <c r="CZ330" i="84"/>
  <c r="DA330" i="84" s="1"/>
  <c r="T330" i="84"/>
  <c r="DD318" i="84"/>
  <c r="AU318" i="84"/>
  <c r="BI318" i="84"/>
  <c r="BW294" i="84"/>
  <c r="AV318" i="84"/>
  <c r="DW318" i="84"/>
  <c r="AX318" i="84"/>
  <c r="AU282" i="84"/>
  <c r="BO294" i="84"/>
  <c r="CE306" i="84"/>
  <c r="DL306" i="84"/>
  <c r="R282" i="84"/>
  <c r="J282" i="84"/>
  <c r="BU306" i="84"/>
  <c r="Q294" i="84"/>
  <c r="DS294" i="84"/>
  <c r="DG294" i="84"/>
  <c r="BT306" i="84"/>
  <c r="AY306" i="84"/>
  <c r="AP306" i="84"/>
  <c r="DL294" i="84"/>
  <c r="Q282" i="84"/>
  <c r="AQ294" i="84"/>
  <c r="BR282" i="84"/>
  <c r="AU246" i="84"/>
  <c r="CV270" i="84"/>
  <c r="AE258" i="84"/>
  <c r="BL234" i="84"/>
  <c r="DO270" i="84"/>
  <c r="DS258" i="84"/>
  <c r="J234" i="84"/>
  <c r="BP234" i="84"/>
  <c r="AZ258" i="84"/>
  <c r="AU234" i="84"/>
  <c r="CE258" i="84"/>
  <c r="BJ234" i="84"/>
  <c r="DW258" i="84"/>
  <c r="AB246" i="84"/>
  <c r="CM270" i="84"/>
  <c r="AV246" i="84"/>
  <c r="EM234" i="84"/>
  <c r="AW270" i="84"/>
  <c r="S246" i="84"/>
  <c r="CU270" i="84"/>
  <c r="CR330" i="84"/>
  <c r="BM330" i="84"/>
  <c r="DT330" i="84"/>
  <c r="S330" i="84"/>
  <c r="BT330" i="84"/>
  <c r="FO330" i="84" s="1"/>
  <c r="U330" i="84"/>
  <c r="BO330" i="84"/>
  <c r="DX318" i="84"/>
  <c r="CZ318" i="84"/>
  <c r="CN318" i="84"/>
  <c r="CM318" i="84"/>
  <c r="DH294" i="84"/>
  <c r="BQ318" i="84"/>
  <c r="CV318" i="84"/>
  <c r="BM318" i="84"/>
  <c r="BK282" i="84"/>
  <c r="AW282" i="84"/>
  <c r="BW306" i="84"/>
  <c r="R306" i="84"/>
  <c r="CE282" i="84"/>
  <c r="CY306" i="84"/>
  <c r="CU282" i="84"/>
  <c r="CJ282" i="84"/>
  <c r="BH294" i="84"/>
  <c r="DS282" i="84"/>
  <c r="H294" i="84"/>
  <c r="CE294" i="84"/>
  <c r="AV294" i="84"/>
  <c r="AP294" i="84"/>
  <c r="AX306" i="84"/>
  <c r="AH282" i="84"/>
  <c r="AZ306" i="84"/>
  <c r="J246" i="84"/>
  <c r="CB270" i="84"/>
  <c r="DO258" i="84"/>
  <c r="EL246" i="84"/>
  <c r="BR270" i="84"/>
  <c r="BK258" i="84"/>
  <c r="BS234" i="84"/>
  <c r="X234" i="84"/>
  <c r="FQ234" i="84" s="1"/>
  <c r="BQ270" i="84"/>
  <c r="AZ234" i="84"/>
  <c r="R258" i="84"/>
  <c r="W234" i="84"/>
  <c r="AK258" i="84"/>
  <c r="BV246" i="84"/>
  <c r="AV270" i="84"/>
  <c r="DW246" i="84"/>
  <c r="DL246" i="84"/>
  <c r="DM246" i="84" s="1"/>
  <c r="CI270" i="84"/>
  <c r="R246" i="84"/>
  <c r="AE270" i="84"/>
  <c r="CN330" i="84"/>
  <c r="AQ330" i="84"/>
  <c r="BQ330" i="84"/>
  <c r="BK330" i="84"/>
  <c r="DS330" i="84"/>
  <c r="DO330" i="84"/>
  <c r="CA318" i="84"/>
  <c r="AQ318" i="84"/>
  <c r="BK318" i="84"/>
  <c r="BJ306" i="84"/>
  <c r="BH318" i="84"/>
  <c r="H318" i="84"/>
  <c r="BV318" i="84"/>
  <c r="BA318" i="84"/>
  <c r="BC318" i="84" s="1"/>
  <c r="CF294" i="84"/>
  <c r="CM282" i="84"/>
  <c r="AV306" i="84"/>
  <c r="CN306" i="84"/>
  <c r="BE306" i="84"/>
  <c r="DO294" i="84"/>
  <c r="CI294" i="84"/>
  <c r="CA306" i="84"/>
  <c r="U306" i="84"/>
  <c r="AB294" i="84"/>
  <c r="J294" i="84"/>
  <c r="K294" i="84" s="1"/>
  <c r="AH306" i="84"/>
  <c r="AI306" i="84" s="1"/>
  <c r="J306" i="84"/>
  <c r="DH282" i="84"/>
  <c r="BM294" i="84"/>
  <c r="X282" i="84"/>
  <c r="BG294" i="84"/>
  <c r="AY246" i="84"/>
  <c r="DD270" i="84"/>
  <c r="CV258" i="84"/>
  <c r="EQ246" i="84"/>
  <c r="AW234" i="84"/>
  <c r="BU258" i="84"/>
  <c r="EW246" i="84"/>
  <c r="DO246" i="84"/>
  <c r="BT270" i="84"/>
  <c r="S234" i="84"/>
  <c r="DL258" i="84"/>
  <c r="BN234" i="84"/>
  <c r="CZ270" i="84"/>
  <c r="V246" i="84"/>
  <c r="CU258" i="84"/>
  <c r="BP246" i="84"/>
  <c r="FK246" i="84" s="1"/>
  <c r="AT246" i="84"/>
  <c r="U270" i="84"/>
  <c r="BT246" i="84"/>
  <c r="R270" i="84"/>
  <c r="BR330" i="84"/>
  <c r="CU330" i="84"/>
  <c r="BS330" i="84"/>
  <c r="DP330" i="84"/>
  <c r="DQ330" i="84" s="1"/>
  <c r="CI330" i="84"/>
  <c r="AE330" i="84"/>
  <c r="BW330" i="84"/>
  <c r="Y318" i="84"/>
  <c r="AT318" i="84"/>
  <c r="EC306" i="84"/>
  <c r="BW282" i="84"/>
  <c r="DY318" i="84"/>
  <c r="DH318" i="84"/>
  <c r="DI318" i="84" s="1"/>
  <c r="EG318" i="84"/>
  <c r="EE306" i="84"/>
  <c r="BL318" i="84"/>
  <c r="EF306" i="84"/>
  <c r="BQ282" i="84"/>
  <c r="H306" i="84"/>
  <c r="P294" i="84"/>
  <c r="CZ294" i="84"/>
  <c r="H282" i="84"/>
  <c r="BE294" i="84"/>
  <c r="CM294" i="84"/>
  <c r="DW282" i="84"/>
  <c r="AE294" i="84"/>
  <c r="BR294" i="84"/>
  <c r="V306" i="84"/>
  <c r="AT282" i="84"/>
  <c r="BF294" i="84"/>
  <c r="AU294" i="84"/>
  <c r="DK282" i="84"/>
  <c r="Y246" i="84"/>
  <c r="CF270" i="84"/>
  <c r="X258" i="84"/>
  <c r="I258" i="84"/>
  <c r="DK234" i="84"/>
  <c r="AY270" i="84"/>
  <c r="P246" i="84"/>
  <c r="EM246" i="84"/>
  <c r="AB270" i="84"/>
  <c r="BK234" i="84"/>
  <c r="AY258" i="84"/>
  <c r="V234" i="84"/>
  <c r="FL234" i="84" s="1"/>
  <c r="CA270" i="84"/>
  <c r="AE246" i="84"/>
  <c r="BN258" i="84"/>
  <c r="BJ246" i="84"/>
  <c r="X246" i="84"/>
  <c r="H270" i="84"/>
  <c r="BQ246" i="84"/>
  <c r="EH330" i="84"/>
  <c r="DW330" i="84"/>
  <c r="AP330" i="84"/>
  <c r="BF330" i="84"/>
  <c r="AO330" i="84"/>
  <c r="BA330" i="84"/>
  <c r="EB330" i="84"/>
  <c r="EE318" i="84"/>
  <c r="BF318" i="84"/>
  <c r="CF318" i="84"/>
  <c r="AK282" i="84"/>
  <c r="AL282" i="84" s="1"/>
  <c r="T318" i="84"/>
  <c r="AY318" i="84"/>
  <c r="Q306" i="84"/>
  <c r="CQ318" i="84"/>
  <c r="BL306" i="84"/>
  <c r="AY294" i="84"/>
  <c r="CQ294" i="84"/>
  <c r="AB282" i="84"/>
  <c r="BT282" i="84"/>
  <c r="AV282" i="84"/>
  <c r="BV306" i="84"/>
  <c r="AK294" i="84"/>
  <c r="BV282" i="84"/>
  <c r="BU282" i="84"/>
  <c r="BA294" i="84"/>
  <c r="BP306" i="84"/>
  <c r="V282" i="84"/>
  <c r="BS282" i="84"/>
  <c r="DC294" i="84"/>
  <c r="CM306" i="84"/>
  <c r="CY294" i="84"/>
  <c r="I246" i="84"/>
  <c r="BL270" i="84"/>
  <c r="CN270" i="84"/>
  <c r="CQ258" i="84"/>
  <c r="AH234" i="84"/>
  <c r="BI270" i="84"/>
  <c r="BS246" i="84"/>
  <c r="FN246" i="84" s="1"/>
  <c r="AH246" i="84"/>
  <c r="AI246" i="84" s="1"/>
  <c r="Q270" i="84"/>
  <c r="EN246" i="84"/>
  <c r="DP270" i="84"/>
  <c r="BO246" i="84"/>
  <c r="CE270" i="84"/>
  <c r="EJ246" i="84"/>
  <c r="DG258" i="84"/>
  <c r="T258" i="84"/>
  <c r="FF258" i="84" s="1"/>
  <c r="AX246" i="84"/>
  <c r="T270" i="84"/>
  <c r="AV258" i="84"/>
  <c r="DD330" i="84"/>
  <c r="X330" i="84"/>
  <c r="BE330" i="84"/>
  <c r="CQ330" i="84"/>
  <c r="V330" i="84"/>
  <c r="AU330" i="84"/>
  <c r="AH330" i="84"/>
  <c r="J318" i="84"/>
  <c r="V318" i="84"/>
  <c r="W318" i="84"/>
  <c r="BH306" i="84"/>
  <c r="DT318" i="84"/>
  <c r="R318" i="84"/>
  <c r="CR306" i="84"/>
  <c r="DC318" i="84"/>
  <c r="AK306" i="84"/>
  <c r="DO282" i="84"/>
  <c r="I282" i="84"/>
  <c r="BG306" i="84"/>
  <c r="V294" i="84"/>
  <c r="DG282" i="84"/>
  <c r="EI282" i="84"/>
  <c r="AN306" i="84"/>
  <c r="BU294" i="84"/>
  <c r="AT306" i="84"/>
  <c r="CB306" i="84"/>
  <c r="CC306" i="84" s="1"/>
  <c r="Y282" i="84"/>
  <c r="AX282" i="84"/>
  <c r="T282" i="84"/>
  <c r="CZ282" i="84"/>
  <c r="CR282" i="84"/>
  <c r="R294" i="84"/>
  <c r="AT258" i="84"/>
  <c r="T234" i="84"/>
  <c r="I270" i="84"/>
  <c r="BW258" i="84"/>
  <c r="AV234" i="84"/>
  <c r="AK270" i="84"/>
  <c r="BP258" i="84"/>
  <c r="AK246" i="84"/>
  <c r="AX270" i="84"/>
  <c r="H246" i="84"/>
  <c r="DW270" i="84"/>
  <c r="Q246" i="84"/>
  <c r="AH270" i="84"/>
  <c r="BV258" i="84"/>
  <c r="Y270" i="84"/>
  <c r="CA258" i="84"/>
  <c r="AW246" i="84"/>
  <c r="BM258" i="84"/>
  <c r="BO258" i="84"/>
  <c r="BV330" i="84"/>
  <c r="AB330" i="84"/>
  <c r="BB330" i="84"/>
  <c r="BC330" i="84" s="1"/>
  <c r="BL330" i="84"/>
  <c r="BG330" i="84"/>
  <c r="BH330" i="84"/>
  <c r="R330" i="84"/>
  <c r="AT330" i="84"/>
  <c r="BP330" i="84"/>
  <c r="AK330" i="84"/>
  <c r="DK330" i="84"/>
  <c r="ED330" i="84"/>
  <c r="BO318" i="84"/>
  <c r="CY282" i="84"/>
  <c r="DS318" i="84"/>
  <c r="P306" i="84"/>
  <c r="AP318" i="84"/>
  <c r="T306" i="84"/>
  <c r="DP282" i="84"/>
  <c r="CY318" i="84"/>
  <c r="DK306" i="84"/>
  <c r="CR294" i="84"/>
  <c r="BS294" i="84"/>
  <c r="AU306" i="84"/>
  <c r="AZ294" i="84"/>
  <c r="BO306" i="84"/>
  <c r="AN294" i="84"/>
  <c r="Y306" i="84"/>
  <c r="BJ282" i="84"/>
  <c r="AY282" i="84"/>
  <c r="DK294" i="84"/>
  <c r="BK306" i="84"/>
  <c r="CB294" i="84"/>
  <c r="CU306" i="84"/>
  <c r="CW306" i="84" s="1"/>
  <c r="CJ306" i="84"/>
  <c r="CK306" i="84" s="1"/>
  <c r="DT282" i="84"/>
  <c r="EK234" i="84"/>
  <c r="BX258" i="84"/>
  <c r="EQ234" i="84"/>
  <c r="BU270" i="84"/>
  <c r="FP270" i="84" s="1"/>
  <c r="BT258" i="84"/>
  <c r="BU246" i="84"/>
  <c r="DH270" i="84"/>
  <c r="DP234" i="84"/>
  <c r="DT258" i="84"/>
  <c r="CY258" i="84"/>
  <c r="BR246" i="84"/>
  <c r="P270" i="84"/>
  <c r="BK246" i="84"/>
  <c r="EL234" i="84"/>
  <c r="H258" i="84"/>
  <c r="AT270" i="84"/>
  <c r="DL270" i="84"/>
  <c r="DC258" i="84"/>
  <c r="I234" i="84"/>
  <c r="CB258" i="84"/>
  <c r="EF330" i="84"/>
  <c r="EG330" i="84"/>
  <c r="CJ330" i="84"/>
  <c r="CK330" i="84" s="1"/>
  <c r="BI330" i="84"/>
  <c r="BX330" i="84"/>
  <c r="CM330" i="84"/>
  <c r="EE330" i="84"/>
  <c r="BR318" i="84"/>
  <c r="BB294" i="84"/>
  <c r="EH318" i="84"/>
  <c r="AO294" i="84"/>
  <c r="AK318" i="84"/>
  <c r="ED318" i="84"/>
  <c r="DO318" i="84"/>
  <c r="BX318" i="84"/>
  <c r="T294" i="84"/>
  <c r="BL282" i="84"/>
  <c r="BP282" i="84"/>
  <c r="CZ306" i="84"/>
  <c r="BX282" i="84"/>
  <c r="CA282" i="84"/>
  <c r="CU294" i="84"/>
  <c r="EB306" i="84"/>
  <c r="W282" i="84"/>
  <c r="BK294" i="84"/>
  <c r="BS306" i="84"/>
  <c r="CV294" i="84"/>
  <c r="BQ306" i="84"/>
  <c r="DS306" i="84"/>
  <c r="DU306" i="84" s="1"/>
  <c r="BL294" i="84"/>
  <c r="AZ282" i="84"/>
  <c r="BO234" i="84"/>
  <c r="CZ258" i="84"/>
  <c r="U234" i="84"/>
  <c r="J258" i="84"/>
  <c r="K258" i="84" s="1"/>
  <c r="DT270" i="84"/>
  <c r="BI246" i="84"/>
  <c r="DC270" i="84"/>
  <c r="BT234" i="84"/>
  <c r="CR258" i="84"/>
  <c r="CS258" i="84" s="1"/>
  <c r="DK258" i="84"/>
  <c r="T246" i="84"/>
  <c r="V270" i="84"/>
  <c r="DP258" i="84"/>
  <c r="DQ258" i="84" s="1"/>
  <c r="DO234" i="84"/>
  <c r="AU258" i="84"/>
  <c r="H234" i="84"/>
  <c r="BJ270" i="84"/>
  <c r="AW258" i="84"/>
  <c r="BR234" i="84"/>
  <c r="BO270" i="84"/>
  <c r="CQ270" i="84"/>
  <c r="AB258" i="84"/>
  <c r="AC258" i="84" s="1"/>
  <c r="DH306" i="84"/>
  <c r="DI306" i="84" s="1"/>
  <c r="BW318" i="84"/>
  <c r="DS51" i="84"/>
  <c r="E62" i="43" s="1"/>
  <c r="BJ15" i="84"/>
  <c r="FP354" i="84"/>
  <c r="DC75" i="84"/>
  <c r="BA86" i="44" s="1"/>
  <c r="K317" i="84"/>
  <c r="T121" i="31"/>
  <c r="S121" i="44"/>
  <c r="Y121" i="29"/>
  <c r="Y7" i="29" s="1"/>
  <c r="E121" i="43"/>
  <c r="P121" i="30"/>
  <c r="O121" i="32"/>
  <c r="O7" i="32" s="1"/>
  <c r="FL233" i="84"/>
  <c r="BC293" i="84"/>
  <c r="CS269" i="84"/>
  <c r="S318" i="84"/>
  <c r="BV294" i="84"/>
  <c r="BG318" i="84"/>
  <c r="AX294" i="84"/>
  <c r="EO26" i="84"/>
  <c r="H30" i="33" s="1"/>
  <c r="CN294" i="84"/>
  <c r="BJ318" i="84"/>
  <c r="AZ318" i="84"/>
  <c r="A439" i="84"/>
  <c r="E121" i="32"/>
  <c r="U121" i="31"/>
  <c r="U7" i="31" s="1"/>
  <c r="W121" i="44"/>
  <c r="I121" i="76"/>
  <c r="K121" i="44"/>
  <c r="Q121" i="32"/>
  <c r="Q7" i="32" s="1"/>
  <c r="AO87" i="84"/>
  <c r="AC98" i="29" s="1"/>
  <c r="H99" i="84"/>
  <c r="E110" i="30" s="1"/>
  <c r="BI87" i="84"/>
  <c r="Q15" i="84"/>
  <c r="AI26" i="60" s="1"/>
  <c r="BE99" i="84"/>
  <c r="Q110" i="58" s="1"/>
  <c r="BT87" i="84"/>
  <c r="Z98" i="31" s="1"/>
  <c r="BS87" i="84"/>
  <c r="T98" i="31" s="1"/>
  <c r="BB87" i="84"/>
  <c r="M98" i="58" s="1"/>
  <c r="BP87" i="84"/>
  <c r="X98" i="31" s="1"/>
  <c r="CN39" i="84"/>
  <c r="AE50" i="44" s="1"/>
  <c r="AZ87" i="84"/>
  <c r="U98" i="29" s="1"/>
  <c r="BR87" i="84"/>
  <c r="Y98" i="31" s="1"/>
  <c r="AL402" i="84"/>
  <c r="BP15" i="84"/>
  <c r="X26" i="31" s="1"/>
  <c r="BN15" i="84"/>
  <c r="W26" i="31" s="1"/>
  <c r="EX14" i="84"/>
  <c r="Z18" i="33" s="1"/>
  <c r="Z121" i="31"/>
  <c r="Z7" i="31" s="1"/>
  <c r="BG121" i="44"/>
  <c r="Q121" i="31"/>
  <c r="Q7" i="31" s="1"/>
  <c r="AU121" i="44"/>
  <c r="FL183" i="84"/>
  <c r="FJ195" i="84"/>
  <c r="BV15" i="84"/>
  <c r="AA26" i="31" s="1"/>
  <c r="DP99" i="84"/>
  <c r="Q87" i="84"/>
  <c r="AI98" i="60" s="1"/>
  <c r="BE87" i="84"/>
  <c r="Q98" i="58" s="1"/>
  <c r="AU51" i="84"/>
  <c r="X62" i="29" s="1"/>
  <c r="I99" i="84"/>
  <c r="DT39" i="84"/>
  <c r="J50" i="43" s="1"/>
  <c r="BQ15" i="84"/>
  <c r="S26" i="31" s="1"/>
  <c r="AN75" i="84"/>
  <c r="AB86" i="29" s="1"/>
  <c r="CI318" i="84"/>
  <c r="AN318" i="84"/>
  <c r="CE318" i="84"/>
  <c r="EB318" i="84"/>
  <c r="FK195" i="84"/>
  <c r="AC195" i="84"/>
  <c r="CQ306" i="84"/>
  <c r="AB318" i="84"/>
  <c r="DL318" i="84"/>
  <c r="CB282" i="84"/>
  <c r="BP111" i="84"/>
  <c r="BA111" i="84"/>
  <c r="BU111" i="84"/>
  <c r="W111" i="84"/>
  <c r="CE111" i="84"/>
  <c r="DK111" i="84"/>
  <c r="BI111" i="84"/>
  <c r="S111" i="84"/>
  <c r="AT111" i="84"/>
  <c r="CF111" i="84"/>
  <c r="CB111" i="84"/>
  <c r="AN111" i="84"/>
  <c r="EC111" i="84"/>
  <c r="AV111" i="84"/>
  <c r="CQ111" i="84"/>
  <c r="I111" i="84"/>
  <c r="BK111" i="84"/>
  <c r="DL111" i="84"/>
  <c r="DM111" i="84" s="1"/>
  <c r="CJ111" i="84"/>
  <c r="BO111" i="84"/>
  <c r="CN111" i="84"/>
  <c r="P111" i="84"/>
  <c r="X111" i="84"/>
  <c r="AK111" i="84"/>
  <c r="DC111" i="84"/>
  <c r="V111" i="84"/>
  <c r="BW111" i="84"/>
  <c r="CI111" i="84"/>
  <c r="DW111" i="84"/>
  <c r="CZ111" i="84"/>
  <c r="CY111" i="84"/>
  <c r="AX111" i="84"/>
  <c r="EE111" i="84"/>
  <c r="DO111" i="84"/>
  <c r="AH111" i="84"/>
  <c r="DS111" i="84"/>
  <c r="EF111" i="84"/>
  <c r="EH111" i="84"/>
  <c r="BE111" i="84"/>
  <c r="DX111" i="84"/>
  <c r="AE111" i="84"/>
  <c r="BL111" i="84"/>
  <c r="AB111" i="84"/>
  <c r="BV111" i="84"/>
  <c r="BH111" i="84"/>
  <c r="T122" i="58" s="1"/>
  <c r="BM111" i="84"/>
  <c r="FB111" i="84"/>
  <c r="DH111" i="84"/>
  <c r="AO111" i="84"/>
  <c r="ED111" i="84"/>
  <c r="BT111" i="84"/>
  <c r="BN111" i="84"/>
  <c r="CU111" i="84"/>
  <c r="AQ111" i="84"/>
  <c r="BJ111" i="84"/>
  <c r="AP111" i="84"/>
  <c r="E122" i="58" s="1"/>
  <c r="CV111" i="84"/>
  <c r="AU111" i="84"/>
  <c r="BR111" i="84"/>
  <c r="BS111" i="84"/>
  <c r="BB111" i="84"/>
  <c r="EB111" i="84"/>
  <c r="J111" i="84"/>
  <c r="A111" i="84"/>
  <c r="U111" i="84"/>
  <c r="R111" i="84"/>
  <c r="DG111" i="84"/>
  <c r="EG111" i="84"/>
  <c r="P122" i="30" s="1"/>
  <c r="FC111" i="84"/>
  <c r="BF111" i="84"/>
  <c r="R122" i="58" s="1"/>
  <c r="BG111" i="84"/>
  <c r="S122" i="58" s="1"/>
  <c r="DD111" i="84"/>
  <c r="CA111" i="84"/>
  <c r="Y111" i="84"/>
  <c r="BX111" i="84"/>
  <c r="H111" i="84"/>
  <c r="E122" i="30" s="1"/>
  <c r="DT111" i="84"/>
  <c r="DY111" i="84"/>
  <c r="AY111" i="84"/>
  <c r="CM111" i="84"/>
  <c r="AC122" i="44" s="1"/>
  <c r="T111" i="84"/>
  <c r="T122" i="32" s="1"/>
  <c r="BQ111" i="84"/>
  <c r="CR111" i="84"/>
  <c r="DP111" i="84"/>
  <c r="G121" i="32"/>
  <c r="G7" i="32" s="1"/>
  <c r="AK121" i="60"/>
  <c r="Q121" i="44"/>
  <c r="F121" i="76"/>
  <c r="F13" i="76" s="1"/>
  <c r="G121" i="44"/>
  <c r="W121" i="31"/>
  <c r="E121" i="58"/>
  <c r="E12" i="58" s="1"/>
  <c r="X15" i="84"/>
  <c r="T51" i="84"/>
  <c r="T62" i="32" s="1"/>
  <c r="BO51" i="84"/>
  <c r="R62" i="31" s="1"/>
  <c r="CM63" i="84"/>
  <c r="AC74" i="44" s="1"/>
  <c r="CN87" i="84"/>
  <c r="AE98" i="44" s="1"/>
  <c r="DO63" i="84"/>
  <c r="E74" i="32" s="1"/>
  <c r="AZ75" i="84"/>
  <c r="U86" i="29" s="1"/>
  <c r="BM27" i="84"/>
  <c r="Q38" i="31" s="1"/>
  <c r="W75" i="84"/>
  <c r="BM75" i="84"/>
  <c r="EI39" i="84"/>
  <c r="BM50" i="44" s="1"/>
  <c r="AZ63" i="84"/>
  <c r="U74" i="29" s="1"/>
  <c r="CF51" i="84"/>
  <c r="S62" i="44" s="1"/>
  <c r="V75" i="84"/>
  <c r="Q86" i="60" s="1"/>
  <c r="DP63" i="84"/>
  <c r="G74" i="32" s="1"/>
  <c r="AH27" i="84"/>
  <c r="Y38" i="60" s="1"/>
  <c r="I51" i="84"/>
  <c r="G62" i="30" s="1"/>
  <c r="AN99" i="84"/>
  <c r="AB110" i="29" s="1"/>
  <c r="S27" i="84"/>
  <c r="E38" i="29" s="1"/>
  <c r="AQ87" i="84"/>
  <c r="G98" i="58" s="1"/>
  <c r="AT27" i="84"/>
  <c r="BU75" i="84"/>
  <c r="U86" i="31" s="1"/>
  <c r="DT87" i="84"/>
  <c r="AH39" i="84"/>
  <c r="AN87" i="84"/>
  <c r="AB98" i="29" s="1"/>
  <c r="DP39" i="84"/>
  <c r="G50" i="32" s="1"/>
  <c r="BK87" i="84"/>
  <c r="K98" i="29" s="1"/>
  <c r="CM39" i="84"/>
  <c r="AC50" i="44" s="1"/>
  <c r="DG99" i="84"/>
  <c r="BG110" i="44" s="1"/>
  <c r="BQ39" i="84"/>
  <c r="S50" i="31" s="1"/>
  <c r="AY87" i="84"/>
  <c r="T98" i="29" s="1"/>
  <c r="BP99" i="84"/>
  <c r="X110" i="31" s="1"/>
  <c r="AY39" i="84"/>
  <c r="T50" i="29" s="1"/>
  <c r="AH99" i="84"/>
  <c r="BS99" i="84"/>
  <c r="T378" i="84"/>
  <c r="BQ366" i="84"/>
  <c r="FL366" i="84" s="1"/>
  <c r="DL378" i="84"/>
  <c r="DM378" i="84" s="1"/>
  <c r="DW378" i="84"/>
  <c r="H378" i="84"/>
  <c r="CQ366" i="84"/>
  <c r="CS366" i="84" s="1"/>
  <c r="U378" i="84"/>
  <c r="AC378" i="84" s="1"/>
  <c r="DO378" i="84"/>
  <c r="EL354" i="84"/>
  <c r="AK354" i="84"/>
  <c r="AL354" i="84" s="1"/>
  <c r="BI354" i="84"/>
  <c r="DW354" i="84"/>
  <c r="T366" i="84"/>
  <c r="DT366" i="84"/>
  <c r="DP342" i="84"/>
  <c r="BW366" i="84"/>
  <c r="X366" i="84"/>
  <c r="BJ342" i="84"/>
  <c r="EM354" i="84"/>
  <c r="S354" i="84"/>
  <c r="CY390" i="84"/>
  <c r="EG414" i="84"/>
  <c r="DP426" i="84"/>
  <c r="DQ426" i="84" s="1"/>
  <c r="AW402" i="84"/>
  <c r="BO426" i="84"/>
  <c r="AX402" i="84"/>
  <c r="BE402" i="84"/>
  <c r="AK426" i="84"/>
  <c r="BJ402" i="84"/>
  <c r="BH426" i="84"/>
  <c r="CV414" i="84"/>
  <c r="DG414" i="84"/>
  <c r="BB414" i="84"/>
  <c r="BC414" i="84" s="1"/>
  <c r="DD390" i="84"/>
  <c r="EE414" i="84"/>
  <c r="CV390" i="84"/>
  <c r="AX390" i="84"/>
  <c r="DC390" i="84"/>
  <c r="EG426" i="84"/>
  <c r="DK402" i="84"/>
  <c r="AB414" i="84"/>
  <c r="CI414" i="84"/>
  <c r="DD402" i="84"/>
  <c r="CJ414" i="84"/>
  <c r="AV51" i="84"/>
  <c r="Y62" i="29" s="1"/>
  <c r="BO75" i="84"/>
  <c r="R86" i="31" s="1"/>
  <c r="AZ51" i="84"/>
  <c r="U62" i="29" s="1"/>
  <c r="DS75" i="84"/>
  <c r="E86" i="43" s="1"/>
  <c r="BW438" i="84"/>
  <c r="DO438" i="84"/>
  <c r="DQ438" i="84" s="1"/>
  <c r="AH438" i="84"/>
  <c r="AI438" i="84" s="1"/>
  <c r="BY270" i="84"/>
  <c r="EU234" i="84"/>
  <c r="E121" i="30"/>
  <c r="Y121" i="44"/>
  <c r="Q121" i="30"/>
  <c r="X121" i="31"/>
  <c r="X7" i="31" s="1"/>
  <c r="V27" i="84"/>
  <c r="Q38" i="60" s="1"/>
  <c r="CF63" i="84"/>
  <c r="S74" i="44" s="1"/>
  <c r="Y15" i="84"/>
  <c r="G26" i="60" s="1"/>
  <c r="BH75" i="84"/>
  <c r="T86" i="58" s="1"/>
  <c r="X27" i="84"/>
  <c r="BR63" i="84"/>
  <c r="Y74" i="31" s="1"/>
  <c r="AV63" i="84"/>
  <c r="Y74" i="29" s="1"/>
  <c r="AT39" i="84"/>
  <c r="CV75" i="84"/>
  <c r="CW75" i="84" s="1"/>
  <c r="AR86" i="44" s="1"/>
  <c r="H63" i="84"/>
  <c r="E74" i="30" s="1"/>
  <c r="DC51" i="84"/>
  <c r="BA62" i="44" s="1"/>
  <c r="BX51" i="84"/>
  <c r="G62" i="44" s="1"/>
  <c r="EK27" i="84"/>
  <c r="K31" i="33" s="1"/>
  <c r="DT63" i="84"/>
  <c r="J74" i="43" s="1"/>
  <c r="AW15" i="84"/>
  <c r="Z26" i="29" s="1"/>
  <c r="CA63" i="84"/>
  <c r="K74" i="44" s="1"/>
  <c r="BN87" i="84"/>
  <c r="W98" i="31" s="1"/>
  <c r="CR99" i="84"/>
  <c r="AK110" i="44" s="1"/>
  <c r="AT87" i="84"/>
  <c r="DY87" i="84"/>
  <c r="L98" i="76" s="1"/>
  <c r="BK75" i="84"/>
  <c r="K86" i="29" s="1"/>
  <c r="CA87" i="84"/>
  <c r="K98" i="44" s="1"/>
  <c r="AV27" i="84"/>
  <c r="Y38" i="29" s="1"/>
  <c r="BA99" i="84"/>
  <c r="K110" i="58" s="1"/>
  <c r="BO27" i="84"/>
  <c r="R38" i="31" s="1"/>
  <c r="DT99" i="84"/>
  <c r="J110" i="43" s="1"/>
  <c r="AB27" i="84"/>
  <c r="M38" i="60" s="1"/>
  <c r="CM99" i="84"/>
  <c r="AC110" i="44" s="1"/>
  <c r="AP99" i="84"/>
  <c r="E110" i="58" s="1"/>
  <c r="W51" i="84"/>
  <c r="DO99" i="84"/>
  <c r="E110" i="32" s="1"/>
  <c r="U15" i="84"/>
  <c r="K26" i="60" s="1"/>
  <c r="DL99" i="84"/>
  <c r="Q110" i="32" s="1"/>
  <c r="BX99" i="84"/>
  <c r="G110" i="44" s="1"/>
  <c r="DD378" i="84"/>
  <c r="W378" i="84"/>
  <c r="AW378" i="84"/>
  <c r="CY378" i="84"/>
  <c r="J378" i="84"/>
  <c r="CJ366" i="84"/>
  <c r="BK366" i="84"/>
  <c r="BJ378" i="84"/>
  <c r="BT354" i="84"/>
  <c r="ET354" i="84"/>
  <c r="EK354" i="84"/>
  <c r="EJ354" i="84"/>
  <c r="CA366" i="84"/>
  <c r="AV366" i="84"/>
  <c r="P342" i="84"/>
  <c r="AZ366" i="84"/>
  <c r="DW366" i="84"/>
  <c r="EJ342" i="84"/>
  <c r="EO342" i="84" s="1"/>
  <c r="BP354" i="84"/>
  <c r="FK354" i="84" s="1"/>
  <c r="AT354" i="84"/>
  <c r="Q402" i="84"/>
  <c r="AH414" i="84"/>
  <c r="CJ426" i="84"/>
  <c r="AY426" i="84"/>
  <c r="DC426" i="84"/>
  <c r="DE426" i="84" s="1"/>
  <c r="AP414" i="84"/>
  <c r="DY414" i="84"/>
  <c r="V426" i="84"/>
  <c r="EG402" i="84"/>
  <c r="BF426" i="84"/>
  <c r="DH414" i="84"/>
  <c r="BF402" i="84"/>
  <c r="DP390" i="84"/>
  <c r="X390" i="84"/>
  <c r="AK390" i="84"/>
  <c r="AV390" i="84"/>
  <c r="BK414" i="84"/>
  <c r="DS414" i="84"/>
  <c r="AX426" i="84"/>
  <c r="DL402" i="84"/>
  <c r="BS402" i="84"/>
  <c r="FN402" i="84" s="1"/>
  <c r="Q390" i="84"/>
  <c r="AP402" i="84"/>
  <c r="P414" i="84"/>
  <c r="T27" i="84"/>
  <c r="T38" i="32" s="1"/>
  <c r="DC63" i="84"/>
  <c r="BA74" i="44" s="1"/>
  <c r="BU27" i="84"/>
  <c r="U38" i="31" s="1"/>
  <c r="BS63" i="84"/>
  <c r="T74" i="31" s="1"/>
  <c r="B1619" i="84"/>
  <c r="DT438" i="84"/>
  <c r="H438" i="84"/>
  <c r="BM438" i="84"/>
  <c r="AV438" i="84"/>
  <c r="H121" i="76"/>
  <c r="K121" i="60"/>
  <c r="S121" i="29"/>
  <c r="S7" i="29" s="1"/>
  <c r="AQ121" i="44"/>
  <c r="K121" i="32"/>
  <c r="K7" i="32" s="1"/>
  <c r="M121" i="44"/>
  <c r="DO51" i="84"/>
  <c r="E62" i="32" s="1"/>
  <c r="Y75" i="84"/>
  <c r="G86" i="60" s="1"/>
  <c r="AW39" i="84"/>
  <c r="Z50" i="29" s="1"/>
  <c r="BJ63" i="84"/>
  <c r="DK15" i="84"/>
  <c r="O26" i="32" s="1"/>
  <c r="CR75" i="84"/>
  <c r="AB75" i="84"/>
  <c r="EW15" i="84"/>
  <c r="Y19" i="33" s="1"/>
  <c r="AY75" i="84"/>
  <c r="T86" i="29" s="1"/>
  <c r="I75" i="84"/>
  <c r="BK27" i="84"/>
  <c r="K38" i="29" s="1"/>
  <c r="BO63" i="84"/>
  <c r="AX39" i="84"/>
  <c r="S50" i="29" s="1"/>
  <c r="AT75" i="84"/>
  <c r="P27" i="84"/>
  <c r="K38" i="32" s="1"/>
  <c r="AY51" i="84"/>
  <c r="T62" i="29" s="1"/>
  <c r="BJ39" i="84"/>
  <c r="AU87" i="84"/>
  <c r="X98" i="29" s="1"/>
  <c r="CV99" i="84"/>
  <c r="CW99" i="84" s="1"/>
  <c r="AR110" i="44" s="1"/>
  <c r="W87" i="84"/>
  <c r="FO87" i="84" s="1"/>
  <c r="N98" i="31" s="1"/>
  <c r="CE99" i="84"/>
  <c r="Q110" i="44" s="1"/>
  <c r="DD87" i="84"/>
  <c r="BC98" i="44" s="1"/>
  <c r="DX87" i="84"/>
  <c r="E98" i="76" s="1"/>
  <c r="J15" i="84"/>
  <c r="I26" i="30" s="1"/>
  <c r="Q99" i="84"/>
  <c r="AI110" i="60" s="1"/>
  <c r="AI7" i="60" s="1"/>
  <c r="CZ51" i="84"/>
  <c r="AW62" i="44" s="1"/>
  <c r="DS99" i="84"/>
  <c r="E110" i="43" s="1"/>
  <c r="AK51" i="84"/>
  <c r="EE99" i="84"/>
  <c r="O110" i="76" s="1"/>
  <c r="BB99" i="84"/>
  <c r="M110" i="58" s="1"/>
  <c r="DS39" i="84"/>
  <c r="E50" i="43" s="1"/>
  <c r="CZ99" i="84"/>
  <c r="AW110" i="44" s="1"/>
  <c r="DG51" i="84"/>
  <c r="BG62" i="44" s="1"/>
  <c r="BF99" i="84"/>
  <c r="R110" i="58" s="1"/>
  <c r="EB99" i="84"/>
  <c r="F110" i="76" s="1"/>
  <c r="CN378" i="84"/>
  <c r="CO378" i="84" s="1"/>
  <c r="BQ378" i="84"/>
  <c r="BM378" i="84"/>
  <c r="AE378" i="84"/>
  <c r="AU378" i="84"/>
  <c r="BL378" i="84"/>
  <c r="AH366" i="84"/>
  <c r="AX366" i="84"/>
  <c r="V354" i="84"/>
  <c r="FL354" i="84" s="1"/>
  <c r="Q342" i="84"/>
  <c r="AV342" i="84"/>
  <c r="EN354" i="84"/>
  <c r="EO354" i="84" s="1"/>
  <c r="DS354" i="84"/>
  <c r="DU354" i="84" s="1"/>
  <c r="BP366" i="84"/>
  <c r="ET342" i="84"/>
  <c r="DH366" i="84"/>
  <c r="S366" i="84"/>
  <c r="BS342" i="84"/>
  <c r="FN342" i="84" s="1"/>
  <c r="DO354" i="84"/>
  <c r="BM354" i="84"/>
  <c r="DO402" i="84"/>
  <c r="DQ402" i="84" s="1"/>
  <c r="H402" i="84"/>
  <c r="DC414" i="84"/>
  <c r="DE414" i="84" s="1"/>
  <c r="BW426" i="84"/>
  <c r="H426" i="84"/>
  <c r="BO390" i="84"/>
  <c r="BI390" i="84"/>
  <c r="BJ426" i="84"/>
  <c r="I402" i="84"/>
  <c r="AW426" i="84"/>
  <c r="DP402" i="84"/>
  <c r="ED426" i="84"/>
  <c r="DO390" i="84"/>
  <c r="EF414" i="84"/>
  <c r="AY414" i="84"/>
  <c r="CY414" i="84"/>
  <c r="BW390" i="84"/>
  <c r="AB390" i="84"/>
  <c r="BV426" i="84"/>
  <c r="T390" i="84"/>
  <c r="S414" i="84"/>
  <c r="BQ402" i="84"/>
  <c r="EH426" i="84"/>
  <c r="BT390" i="84"/>
  <c r="FO390" i="84" s="1"/>
  <c r="CQ51" i="84"/>
  <c r="AI62" i="44" s="1"/>
  <c r="DW51" i="84"/>
  <c r="G62" i="43" s="1"/>
  <c r="AB15" i="84"/>
  <c r="M26" i="60" s="1"/>
  <c r="BS438" i="84"/>
  <c r="FN438" i="84" s="1"/>
  <c r="BU438" i="84"/>
  <c r="AT438" i="84"/>
  <c r="CE438" i="84"/>
  <c r="CG438" i="84" s="1"/>
  <c r="S121" i="31"/>
  <c r="M121" i="58"/>
  <c r="M12" i="58" s="1"/>
  <c r="AI121" i="44"/>
  <c r="X121" i="29"/>
  <c r="X7" i="29" s="1"/>
  <c r="BI121" i="44"/>
  <c r="AC121" i="29"/>
  <c r="AE121" i="44"/>
  <c r="BO39" i="84"/>
  <c r="R50" i="31" s="1"/>
  <c r="BW63" i="84"/>
  <c r="E74" i="44" s="1"/>
  <c r="CJ75" i="84"/>
  <c r="Y86" i="44" s="1"/>
  <c r="BK39" i="84"/>
  <c r="K50" i="29" s="1"/>
  <c r="CU63" i="84"/>
  <c r="AO74" i="44" s="1"/>
  <c r="AW51" i="84"/>
  <c r="Z62" i="29" s="1"/>
  <c r="R39" i="84"/>
  <c r="AK50" i="60" s="1"/>
  <c r="BI63" i="84"/>
  <c r="CM51" i="84"/>
  <c r="AC62" i="44" s="1"/>
  <c r="BK63" i="84"/>
  <c r="K74" i="29" s="1"/>
  <c r="CB39" i="84"/>
  <c r="M50" i="44" s="1"/>
  <c r="U63" i="84"/>
  <c r="K74" i="60" s="1"/>
  <c r="BM51" i="84"/>
  <c r="Q62" i="31" s="1"/>
  <c r="Q75" i="84"/>
  <c r="AI86" i="60" s="1"/>
  <c r="BJ27" i="84"/>
  <c r="BI99" i="84"/>
  <c r="DY99" i="84"/>
  <c r="CU87" i="84"/>
  <c r="AO98" i="44" s="1"/>
  <c r="S99" i="84"/>
  <c r="Y51" i="84"/>
  <c r="CJ87" i="84"/>
  <c r="Y98" i="44" s="1"/>
  <c r="R15" i="84"/>
  <c r="AK26" i="60" s="1"/>
  <c r="EE87" i="84"/>
  <c r="O98" i="76" s="1"/>
  <c r="T15" i="84"/>
  <c r="T26" i="32" s="1"/>
  <c r="BL99" i="84"/>
  <c r="G110" i="29" s="1"/>
  <c r="AH15" i="84"/>
  <c r="Y26" i="60" s="1"/>
  <c r="CB75" i="84"/>
  <c r="EH99" i="84"/>
  <c r="Q110" i="30" s="1"/>
  <c r="AU39" i="84"/>
  <c r="X50" i="29" s="1"/>
  <c r="BO99" i="84"/>
  <c r="R110" i="31" s="1"/>
  <c r="AE27" i="84"/>
  <c r="S38" i="60" s="1"/>
  <c r="EC99" i="84"/>
  <c r="G110" i="76" s="1"/>
  <c r="EH87" i="84"/>
  <c r="Q98" i="30" s="1"/>
  <c r="BX378" i="84"/>
  <c r="BY378" i="84" s="1"/>
  <c r="DC378" i="84"/>
  <c r="BR378" i="84"/>
  <c r="FM378" i="84" s="1"/>
  <c r="CI378" i="84"/>
  <c r="DG378" i="84"/>
  <c r="AZ378" i="84"/>
  <c r="BK342" i="84"/>
  <c r="CV378" i="84"/>
  <c r="CW378" i="84" s="1"/>
  <c r="DP354" i="84"/>
  <c r="S342" i="84"/>
  <c r="T342" i="84"/>
  <c r="FI342" i="84" s="1"/>
  <c r="J354" i="84"/>
  <c r="EQ354" i="84"/>
  <c r="CN366" i="84"/>
  <c r="AE342" i="84"/>
  <c r="CY366" i="84"/>
  <c r="U366" i="84"/>
  <c r="AX342" i="84"/>
  <c r="DL342" i="84"/>
  <c r="AY354" i="84"/>
  <c r="DL414" i="84"/>
  <c r="S426" i="84"/>
  <c r="DX426" i="84"/>
  <c r="DZ426" i="84" s="1"/>
  <c r="BI414" i="84"/>
  <c r="CU426" i="84"/>
  <c r="BL390" i="84"/>
  <c r="DO414" i="84"/>
  <c r="BN414" i="84"/>
  <c r="AT414" i="84"/>
  <c r="BB426" i="84"/>
  <c r="BC426" i="84" s="1"/>
  <c r="I414" i="84"/>
  <c r="K414" i="84" s="1"/>
  <c r="AQ426" i="84"/>
  <c r="BH414" i="84"/>
  <c r="DS390" i="84"/>
  <c r="CV402" i="84"/>
  <c r="CJ402" i="84"/>
  <c r="CK402" i="84" s="1"/>
  <c r="Y402" i="84"/>
  <c r="CQ414" i="84"/>
  <c r="CI390" i="84"/>
  <c r="V390" i="84"/>
  <c r="AF390" i="84" s="1"/>
  <c r="CR414" i="84"/>
  <c r="DW390" i="84"/>
  <c r="EB426" i="84"/>
  <c r="V414" i="84"/>
  <c r="EI27" i="84"/>
  <c r="BM38" i="44" s="1"/>
  <c r="W63" i="84"/>
  <c r="H15" i="84"/>
  <c r="E26" i="30" s="1"/>
  <c r="DC438" i="84"/>
  <c r="CY438" i="84"/>
  <c r="CU438" i="84"/>
  <c r="BK438" i="84"/>
  <c r="ER246" i="84"/>
  <c r="BA121" i="44"/>
  <c r="E121" i="44"/>
  <c r="J121" i="43"/>
  <c r="R121" i="31"/>
  <c r="R7" i="31" s="1"/>
  <c r="AW121" i="44"/>
  <c r="AE15" i="84"/>
  <c r="DH75" i="84"/>
  <c r="BI86" i="44" s="1"/>
  <c r="X99" i="84"/>
  <c r="AC110" i="60" s="1"/>
  <c r="ET15" i="84"/>
  <c r="S19" i="33" s="1"/>
  <c r="CV51" i="84"/>
  <c r="AQ62" i="44" s="1"/>
  <c r="BL39" i="84"/>
  <c r="BM63" i="84"/>
  <c r="Q74" i="31" s="1"/>
  <c r="EI51" i="84"/>
  <c r="BM62" i="44" s="1"/>
  <c r="DP75" i="84"/>
  <c r="X39" i="84"/>
  <c r="FQ39" i="84" s="1"/>
  <c r="O50" i="31" s="1"/>
  <c r="CM75" i="84"/>
  <c r="AC86" i="44" s="1"/>
  <c r="I27" i="84"/>
  <c r="G38" i="30" s="1"/>
  <c r="AK63" i="84"/>
  <c r="BT15" i="84"/>
  <c r="Z26" i="31" s="1"/>
  <c r="U27" i="84"/>
  <c r="K38" i="60" s="1"/>
  <c r="AH51" i="84"/>
  <c r="BM87" i="84"/>
  <c r="Q98" i="31" s="1"/>
  <c r="DH87" i="84"/>
  <c r="BI98" i="44" s="1"/>
  <c r="P87" i="84"/>
  <c r="K98" i="32" s="1"/>
  <c r="CY87" i="84"/>
  <c r="AU98" i="44" s="1"/>
  <c r="DP27" i="84"/>
  <c r="G38" i="32" s="1"/>
  <c r="ED87" i="84"/>
  <c r="H98" i="76" s="1"/>
  <c r="DW87" i="84"/>
  <c r="G98" i="43" s="1"/>
  <c r="CF99" i="84"/>
  <c r="S110" i="44" s="1"/>
  <c r="AK15" i="84"/>
  <c r="DD75" i="84"/>
  <c r="BC86" i="44" s="1"/>
  <c r="BM99" i="84"/>
  <c r="Q110" i="31" s="1"/>
  <c r="AK87" i="84"/>
  <c r="AE98" i="60" s="1"/>
  <c r="V99" i="84"/>
  <c r="Q110" i="60" s="1"/>
  <c r="AW27" i="84"/>
  <c r="Z38" i="29" s="1"/>
  <c r="DX99" i="84"/>
  <c r="E110" i="76" s="1"/>
  <c r="BI51" i="84"/>
  <c r="W99" i="84"/>
  <c r="Y87" i="84"/>
  <c r="P378" i="84"/>
  <c r="CF378" i="84"/>
  <c r="BU378" i="84"/>
  <c r="BI378" i="84"/>
  <c r="BU366" i="84"/>
  <c r="Q378" i="84"/>
  <c r="EK342" i="84"/>
  <c r="BO378" i="84"/>
  <c r="BN354" i="84"/>
  <c r="DC366" i="84"/>
  <c r="DE366" i="84" s="1"/>
  <c r="EL342" i="84"/>
  <c r="AK342" i="84"/>
  <c r="AV354" i="84"/>
  <c r="P366" i="84"/>
  <c r="R342" i="84"/>
  <c r="BT366" i="84"/>
  <c r="FO366" i="84" s="1"/>
  <c r="DS366" i="84"/>
  <c r="DK366" i="84"/>
  <c r="V342" i="84"/>
  <c r="FL342" i="84" s="1"/>
  <c r="DK354" i="84"/>
  <c r="DM354" i="84" s="1"/>
  <c r="ED414" i="84"/>
  <c r="J426" i="84"/>
  <c r="DG426" i="84"/>
  <c r="DI426" i="84" s="1"/>
  <c r="I426" i="84"/>
  <c r="BU426" i="84"/>
  <c r="DP414" i="84"/>
  <c r="DS402" i="84"/>
  <c r="AU402" i="84"/>
  <c r="DC402" i="84"/>
  <c r="AO426" i="84"/>
  <c r="BT402" i="84"/>
  <c r="FO402" i="84" s="1"/>
  <c r="BR426" i="84"/>
  <c r="BJ390" i="84"/>
  <c r="U426" i="84"/>
  <c r="FK426" i="84" s="1"/>
  <c r="R390" i="84"/>
  <c r="BM414" i="84"/>
  <c r="AO414" i="84"/>
  <c r="AO402" i="84"/>
  <c r="AE414" i="84"/>
  <c r="BA402" i="84"/>
  <c r="BK390" i="84"/>
  <c r="AX414" i="84"/>
  <c r="BI426" i="84"/>
  <c r="DX414" i="84"/>
  <c r="DD39" i="84"/>
  <c r="BC50" i="44" s="1"/>
  <c r="AE75" i="84"/>
  <c r="U75" i="84"/>
  <c r="K86" i="60" s="1"/>
  <c r="AU438" i="84"/>
  <c r="AQ438" i="84"/>
  <c r="BO438" i="84"/>
  <c r="EH438" i="84"/>
  <c r="FP318" i="84"/>
  <c r="CI51" i="84"/>
  <c r="W62" i="44" s="1"/>
  <c r="DD99" i="84"/>
  <c r="BC110" i="44" s="1"/>
  <c r="BI75" i="84"/>
  <c r="CB51" i="84"/>
  <c r="M62" i="44" s="1"/>
  <c r="BS15" i="84"/>
  <c r="T26" i="31" s="1"/>
  <c r="Y63" i="84"/>
  <c r="G74" i="60" s="1"/>
  <c r="R27" i="84"/>
  <c r="AK38" i="60" s="1"/>
  <c r="V63" i="84"/>
  <c r="CR39" i="84"/>
  <c r="AK50" i="44" s="1"/>
  <c r="R75" i="84"/>
  <c r="AK86" i="60" s="1"/>
  <c r="BN99" i="84"/>
  <c r="W110" i="31" s="1"/>
  <c r="DO39" i="84"/>
  <c r="E50" i="32" s="1"/>
  <c r="BS75" i="84"/>
  <c r="T86" i="31" s="1"/>
  <c r="Q27" i="84"/>
  <c r="AI38" i="60" s="1"/>
  <c r="EH75" i="84"/>
  <c r="Q86" i="30" s="1"/>
  <c r="AV39" i="84"/>
  <c r="Y50" i="29" s="1"/>
  <c r="BJ87" i="84"/>
  <c r="BK99" i="84"/>
  <c r="K110" i="29" s="1"/>
  <c r="BO15" i="84"/>
  <c r="R26" i="31" s="1"/>
  <c r="DK87" i="84"/>
  <c r="O98" i="32" s="1"/>
  <c r="BK15" i="84"/>
  <c r="K26" i="29" s="1"/>
  <c r="EF87" i="84"/>
  <c r="I98" i="76" s="1"/>
  <c r="BV87" i="84"/>
  <c r="AA98" i="31" s="1"/>
  <c r="CV87" i="84"/>
  <c r="AQ98" i="44" s="1"/>
  <c r="BV99" i="84"/>
  <c r="AA110" i="31" s="1"/>
  <c r="BJ99" i="84"/>
  <c r="EG99" i="84"/>
  <c r="P110" i="30" s="1"/>
  <c r="EG87" i="84"/>
  <c r="P98" i="30" s="1"/>
  <c r="AQ99" i="84"/>
  <c r="G110" i="58" s="1"/>
  <c r="CN51" i="84"/>
  <c r="AE62" i="44" s="1"/>
  <c r="BH99" i="84"/>
  <c r="T110" i="58" s="1"/>
  <c r="EK15" i="84"/>
  <c r="K19" i="33" s="1"/>
  <c r="T87" i="84"/>
  <c r="T98" i="32" s="1"/>
  <c r="AW99" i="84"/>
  <c r="Z110" i="29" s="1"/>
  <c r="Z7" i="29" s="1"/>
  <c r="CJ378" i="84"/>
  <c r="AX378" i="84"/>
  <c r="BS366" i="84"/>
  <c r="FN366" i="84" s="1"/>
  <c r="AV378" i="84"/>
  <c r="I378" i="84"/>
  <c r="DS378" i="84"/>
  <c r="DU378" i="84" s="1"/>
  <c r="AT378" i="84"/>
  <c r="CB378" i="84"/>
  <c r="AX354" i="84"/>
  <c r="H366" i="84"/>
  <c r="AB366" i="84"/>
  <c r="BT342" i="84"/>
  <c r="X342" i="84"/>
  <c r="AE366" i="84"/>
  <c r="T354" i="84"/>
  <c r="I354" i="84"/>
  <c r="CI366" i="84"/>
  <c r="CU366" i="84"/>
  <c r="BO342" i="84"/>
  <c r="AU354" i="84"/>
  <c r="CY426" i="84"/>
  <c r="DA426" i="84" s="1"/>
  <c r="BT426" i="84"/>
  <c r="FO426" i="84" s="1"/>
  <c r="CU390" i="84"/>
  <c r="AT426" i="84"/>
  <c r="CZ414" i="84"/>
  <c r="R402" i="84"/>
  <c r="BW402" i="84"/>
  <c r="BY402" i="84" s="1"/>
  <c r="V402" i="84"/>
  <c r="AW414" i="84"/>
  <c r="AB426" i="84"/>
  <c r="BN402" i="84"/>
  <c r="AP426" i="84"/>
  <c r="X414" i="84"/>
  <c r="FP414" i="84" s="1"/>
  <c r="BS426" i="84"/>
  <c r="FN426" i="84" s="1"/>
  <c r="T414" i="84"/>
  <c r="Z414" i="84" s="1"/>
  <c r="DW402" i="84"/>
  <c r="CN402" i="84"/>
  <c r="CO402" i="84" s="1"/>
  <c r="CF426" i="84"/>
  <c r="CR402" i="84"/>
  <c r="BL414" i="84"/>
  <c r="BQ414" i="84"/>
  <c r="CQ390" i="84"/>
  <c r="BQ426" i="84"/>
  <c r="FB1600" i="84"/>
  <c r="FC1600" i="84" s="1"/>
  <c r="AE63" i="84"/>
  <c r="S74" i="60" s="1"/>
  <c r="DH63" i="84"/>
  <c r="BI74" i="44" s="1"/>
  <c r="AY63" i="84"/>
  <c r="T74" i="29" s="1"/>
  <c r="DC39" i="84"/>
  <c r="BA50" i="44" s="1"/>
  <c r="EB438" i="84"/>
  <c r="AN438" i="84"/>
  <c r="R438" i="84"/>
  <c r="FB1618" i="84"/>
  <c r="FC1618" i="84" s="1"/>
  <c r="A1618" i="84"/>
  <c r="R121" i="58"/>
  <c r="R12" i="58" s="1"/>
  <c r="T121" i="58"/>
  <c r="T12" i="58" s="1"/>
  <c r="G121" i="76"/>
  <c r="G13" i="76" s="1"/>
  <c r="AO121" i="44"/>
  <c r="K121" i="58"/>
  <c r="K12" i="58" s="1"/>
  <c r="AC121" i="44"/>
  <c r="E121" i="76"/>
  <c r="E13" i="76" s="1"/>
  <c r="CN390" i="84"/>
  <c r="CO390" i="84" s="1"/>
  <c r="DG402" i="84"/>
  <c r="DI402" i="84" s="1"/>
  <c r="BP414" i="84"/>
  <c r="FK414" i="84" s="1"/>
  <c r="DH390" i="84"/>
  <c r="DI390" i="84" s="1"/>
  <c r="DS426" i="84"/>
  <c r="DU426" i="84" s="1"/>
  <c r="I390" i="84"/>
  <c r="DK426" i="84"/>
  <c r="DM426" i="84" s="1"/>
  <c r="DT402" i="84"/>
  <c r="CA426" i="84"/>
  <c r="CC426" i="84" s="1"/>
  <c r="BM402" i="84"/>
  <c r="BX426" i="84"/>
  <c r="AB402" i="84"/>
  <c r="Q426" i="84"/>
  <c r="CU414" i="84"/>
  <c r="U390" i="84"/>
  <c r="FK390" i="84" s="1"/>
  <c r="J390" i="84"/>
  <c r="BU402" i="84"/>
  <c r="BQ390" i="84"/>
  <c r="BU63" i="84"/>
  <c r="U74" i="31" s="1"/>
  <c r="DL63" i="84"/>
  <c r="Q74" i="32" s="1"/>
  <c r="DO75" i="84"/>
  <c r="E86" i="32" s="1"/>
  <c r="BT27" i="84"/>
  <c r="Z38" i="31" s="1"/>
  <c r="BB438" i="84"/>
  <c r="BH438" i="84"/>
  <c r="EX246" i="84"/>
  <c r="CM438" i="84"/>
  <c r="B1611" i="84"/>
  <c r="B1622" i="84" s="1"/>
  <c r="AF294" i="84"/>
  <c r="AE318" i="84"/>
  <c r="S121" i="58"/>
  <c r="S12" i="58" s="1"/>
  <c r="G121" i="58"/>
  <c r="G12" i="58" s="1"/>
  <c r="AK121" i="44"/>
  <c r="O121" i="76"/>
  <c r="O13" i="76" s="1"/>
  <c r="M121" i="60"/>
  <c r="G121" i="43"/>
  <c r="S39" i="84"/>
  <c r="E50" i="29" s="1"/>
  <c r="AK75" i="84"/>
  <c r="AE86" i="60" s="1"/>
  <c r="BQ51" i="84"/>
  <c r="S62" i="31" s="1"/>
  <c r="CA39" i="84"/>
  <c r="K50" i="44" s="1"/>
  <c r="W27" i="84"/>
  <c r="W38" i="60" s="1"/>
  <c r="DK39" i="84"/>
  <c r="O50" i="32" s="1"/>
  <c r="BU51" i="84"/>
  <c r="U62" i="31" s="1"/>
  <c r="BI15" i="84"/>
  <c r="EM15" i="84"/>
  <c r="W19" i="33" s="1"/>
  <c r="I63" i="84"/>
  <c r="EQ27" i="84"/>
  <c r="AT63" i="84"/>
  <c r="BR39" i="84"/>
  <c r="Y50" i="31" s="1"/>
  <c r="AX51" i="84"/>
  <c r="S62" i="29" s="1"/>
  <c r="BN63" i="84"/>
  <c r="W74" i="31" s="1"/>
  <c r="AU15" i="84"/>
  <c r="X26" i="29" s="1"/>
  <c r="X75" i="84"/>
  <c r="ED99" i="84"/>
  <c r="H110" i="76" s="1"/>
  <c r="AW75" i="84"/>
  <c r="Z86" i="29" s="1"/>
  <c r="DP87" i="84"/>
  <c r="S51" i="84"/>
  <c r="BA87" i="84"/>
  <c r="K98" i="58" s="1"/>
  <c r="BU87" i="84"/>
  <c r="U98" i="31" s="1"/>
  <c r="CR51" i="84"/>
  <c r="AK62" i="44" s="1"/>
  <c r="BW99" i="84"/>
  <c r="E110" i="44" s="1"/>
  <c r="DP15" i="84"/>
  <c r="G26" i="32" s="1"/>
  <c r="DC99" i="84"/>
  <c r="BA110" i="44" s="1"/>
  <c r="AP87" i="84"/>
  <c r="E98" i="58" s="1"/>
  <c r="CN99" i="84"/>
  <c r="DL27" i="84"/>
  <c r="Q38" i="32" s="1"/>
  <c r="CY99" i="84"/>
  <c r="AU110" i="44" s="1"/>
  <c r="CE87" i="84"/>
  <c r="Q98" i="44" s="1"/>
  <c r="CF87" i="84"/>
  <c r="S98" i="44" s="1"/>
  <c r="CQ99" i="84"/>
  <c r="AI110" i="44" s="1"/>
  <c r="BV27" i="84"/>
  <c r="AA38" i="31" s="1"/>
  <c r="BT99" i="84"/>
  <c r="Z110" i="31" s="1"/>
  <c r="EW354" i="84"/>
  <c r="CM366" i="84"/>
  <c r="AT342" i="84"/>
  <c r="CZ378" i="84"/>
  <c r="CE378" i="84"/>
  <c r="DP378" i="84"/>
  <c r="CR378" i="84"/>
  <c r="CS378" i="84" s="1"/>
  <c r="CZ366" i="84"/>
  <c r="BS354" i="84"/>
  <c r="BK354" i="84"/>
  <c r="R366" i="84"/>
  <c r="AZ342" i="84"/>
  <c r="BL342" i="84"/>
  <c r="AE354" i="84"/>
  <c r="Y342" i="84"/>
  <c r="BP342" i="84"/>
  <c r="FK342" i="84" s="1"/>
  <c r="AZ354" i="84"/>
  <c r="BI366" i="84"/>
  <c r="DL366" i="84"/>
  <c r="EE426" i="84"/>
  <c r="BU390" i="84"/>
  <c r="AK414" i="84"/>
  <c r="BN426" i="84"/>
  <c r="EH402" i="84"/>
  <c r="P390" i="84"/>
  <c r="Q414" i="84"/>
  <c r="AU426" i="84"/>
  <c r="BX390" i="84"/>
  <c r="CJ390" i="84"/>
  <c r="AZ390" i="84"/>
  <c r="AN402" i="84"/>
  <c r="CU402" i="84"/>
  <c r="EH414" i="84"/>
  <c r="CV426" i="84"/>
  <c r="DT390" i="84"/>
  <c r="AV426" i="84"/>
  <c r="Y390" i="84"/>
  <c r="EF426" i="84"/>
  <c r="CZ390" i="84"/>
  <c r="BG402" i="84"/>
  <c r="AE426" i="84"/>
  <c r="BR402" i="84"/>
  <c r="AT402" i="84"/>
  <c r="AK39" i="84"/>
  <c r="AE50" i="60" s="1"/>
  <c r="BT75" i="84"/>
  <c r="Z86" i="31" s="1"/>
  <c r="AZ15" i="84"/>
  <c r="U26" i="29" s="1"/>
  <c r="BP75" i="84"/>
  <c r="EM27" i="84"/>
  <c r="W31" i="33" s="1"/>
  <c r="I438" i="84"/>
  <c r="EF438" i="84"/>
  <c r="BR438" i="84"/>
  <c r="DE258" i="84"/>
  <c r="FD1609" i="84"/>
  <c r="A1617" i="84"/>
  <c r="FB1617" i="84"/>
  <c r="FC1617" i="84" s="1"/>
  <c r="AF98" i="84"/>
  <c r="T109" i="60" s="1"/>
  <c r="AC257" i="84"/>
  <c r="DE269" i="84"/>
  <c r="DI269" i="84"/>
  <c r="CC38" i="84"/>
  <c r="N49" i="44" s="1"/>
  <c r="AF14" i="84"/>
  <c r="FL14" i="84"/>
  <c r="G25" i="31" s="1"/>
  <c r="EU14" i="84"/>
  <c r="T18" i="33" s="1"/>
  <c r="FP50" i="84"/>
  <c r="I61" i="31" s="1"/>
  <c r="Z50" i="84"/>
  <c r="H61" i="60" s="1"/>
  <c r="Z26" i="84"/>
  <c r="ER14" i="84"/>
  <c r="N18" i="33" s="1"/>
  <c r="CC281" i="84"/>
  <c r="EU233" i="84"/>
  <c r="Y31" i="33"/>
  <c r="ER26" i="84"/>
  <c r="N30" i="33" s="1"/>
  <c r="M30" i="33"/>
  <c r="BM37" i="44"/>
  <c r="AC30" i="33"/>
  <c r="AA7" i="31"/>
  <c r="E7" i="32"/>
  <c r="M9" i="32"/>
  <c r="K7" i="60"/>
  <c r="M7" i="60"/>
  <c r="AK7" i="60"/>
  <c r="Q12" i="58"/>
  <c r="K26" i="84"/>
  <c r="J37" i="30" s="1"/>
  <c r="CG257" i="84"/>
  <c r="CC269" i="84"/>
  <c r="FM293" i="84"/>
  <c r="K257" i="84"/>
  <c r="AF233" i="84"/>
  <c r="DM233" i="84"/>
  <c r="FL293" i="84"/>
  <c r="DE257" i="84"/>
  <c r="FL62" i="84"/>
  <c r="G73" i="31" s="1"/>
  <c r="AL245" i="84"/>
  <c r="FM233" i="84"/>
  <c r="BC317" i="84"/>
  <c r="AL233" i="84"/>
  <c r="FO195" i="84"/>
  <c r="K269" i="84"/>
  <c r="DM171" i="84"/>
  <c r="AI269" i="84"/>
  <c r="DQ38" i="84"/>
  <c r="H49" i="32" s="1"/>
  <c r="FL86" i="84"/>
  <c r="G97" i="31" s="1"/>
  <c r="FQ86" i="84"/>
  <c r="O97" i="31" s="1"/>
  <c r="CG305" i="84"/>
  <c r="AR317" i="84"/>
  <c r="T49" i="60"/>
  <c r="S97" i="60"/>
  <c r="AF95" i="60"/>
  <c r="S61" i="60"/>
  <c r="J97" i="29"/>
  <c r="E61" i="29"/>
  <c r="AC37" i="60"/>
  <c r="AE97" i="60"/>
  <c r="Y25" i="60"/>
  <c r="G85" i="29"/>
  <c r="W25" i="60"/>
  <c r="K37" i="29"/>
  <c r="AR293" i="84"/>
  <c r="N108" i="60"/>
  <c r="G62" i="29"/>
  <c r="AC74" i="84"/>
  <c r="M120" i="76"/>
  <c r="N24" i="60"/>
  <c r="J48" i="30"/>
  <c r="N95" i="60"/>
  <c r="E121" i="60"/>
  <c r="Z95" i="60"/>
  <c r="S50" i="60"/>
  <c r="Y86" i="60"/>
  <c r="Q62" i="60"/>
  <c r="AC73" i="60"/>
  <c r="G85" i="30"/>
  <c r="G73" i="29"/>
  <c r="AE49" i="60"/>
  <c r="J94" i="30"/>
  <c r="L109" i="29"/>
  <c r="Q97" i="60"/>
  <c r="FF26" i="84"/>
  <c r="Z25" i="60"/>
  <c r="W121" i="60"/>
  <c r="W37" i="60"/>
  <c r="G25" i="60"/>
  <c r="G73" i="60"/>
  <c r="Y37" i="60"/>
  <c r="AE73" i="60"/>
  <c r="S49" i="60"/>
  <c r="G37" i="30"/>
  <c r="K61" i="29"/>
  <c r="N36" i="60"/>
  <c r="AE26" i="60"/>
  <c r="N48" i="60"/>
  <c r="DQ26" i="84"/>
  <c r="H37" i="32" s="1"/>
  <c r="Q121" i="60"/>
  <c r="K121" i="29"/>
  <c r="K7" i="29" s="1"/>
  <c r="FN195" i="84"/>
  <c r="N94" i="60"/>
  <c r="T108" i="60"/>
  <c r="W26" i="60"/>
  <c r="E98" i="29"/>
  <c r="AF24" i="60"/>
  <c r="K25" i="29"/>
  <c r="G97" i="60"/>
  <c r="G49" i="60"/>
  <c r="AC61" i="60"/>
  <c r="I109" i="29"/>
  <c r="Q25" i="60"/>
  <c r="Q109" i="60"/>
  <c r="J84" i="30"/>
  <c r="FN74" i="84"/>
  <c r="H85" i="31" s="1"/>
  <c r="FJ86" i="84"/>
  <c r="F97" i="31" s="1"/>
  <c r="T95" i="60"/>
  <c r="Y121" i="60"/>
  <c r="I121" i="29"/>
  <c r="I7" i="29" s="1"/>
  <c r="L97" i="29"/>
  <c r="AC85" i="60"/>
  <c r="Q85" i="60"/>
  <c r="S109" i="60"/>
  <c r="K85" i="29"/>
  <c r="S85" i="60"/>
  <c r="K97" i="29"/>
  <c r="G61" i="29"/>
  <c r="W97" i="60"/>
  <c r="AC97" i="60"/>
  <c r="N84" i="60"/>
  <c r="J36" i="30"/>
  <c r="L121" i="29"/>
  <c r="L7" i="29" s="1"/>
  <c r="N96" i="60"/>
  <c r="G25" i="29"/>
  <c r="E49" i="29"/>
  <c r="E73" i="29"/>
  <c r="G37" i="60"/>
  <c r="Y109" i="60"/>
  <c r="Q37" i="60"/>
  <c r="Q61" i="60"/>
  <c r="H24" i="60"/>
  <c r="G121" i="29"/>
  <c r="G7" i="29" s="1"/>
  <c r="AE74" i="60"/>
  <c r="G25" i="30"/>
  <c r="H94" i="60"/>
  <c r="N120" i="60"/>
  <c r="FI183" i="84"/>
  <c r="AF108" i="60"/>
  <c r="W86" i="60"/>
  <c r="W50" i="60"/>
  <c r="K62" i="29"/>
  <c r="G98" i="29"/>
  <c r="G37" i="29"/>
  <c r="E109" i="29"/>
  <c r="K73" i="29"/>
  <c r="K109" i="29"/>
  <c r="Q73" i="60"/>
  <c r="W49" i="60"/>
  <c r="S25" i="60"/>
  <c r="E97" i="29"/>
  <c r="S37" i="60"/>
  <c r="W61" i="60"/>
  <c r="AF36" i="60"/>
  <c r="M108" i="76"/>
  <c r="Z61" i="60"/>
  <c r="E121" i="29"/>
  <c r="E7" i="29" s="1"/>
  <c r="AC121" i="60"/>
  <c r="AF96" i="60"/>
  <c r="FM86" i="84"/>
  <c r="M97" i="31" s="1"/>
  <c r="AC49" i="60"/>
  <c r="G109" i="29"/>
  <c r="E85" i="29"/>
  <c r="G61" i="30"/>
  <c r="Y61" i="60"/>
  <c r="G85" i="60"/>
  <c r="Y85" i="60"/>
  <c r="Y49" i="60"/>
  <c r="W85" i="60"/>
  <c r="N60" i="60"/>
  <c r="H108" i="60"/>
  <c r="M96" i="76"/>
  <c r="J95" i="30"/>
  <c r="M94" i="76"/>
  <c r="CO86" i="84"/>
  <c r="AF97" i="44" s="1"/>
  <c r="H95" i="60"/>
  <c r="T94" i="60"/>
  <c r="S26" i="60"/>
  <c r="W62" i="60"/>
  <c r="AC109" i="60"/>
  <c r="K49" i="29"/>
  <c r="G49" i="29"/>
  <c r="J109" i="29"/>
  <c r="W109" i="60"/>
  <c r="J24" i="30"/>
  <c r="G109" i="30"/>
  <c r="Z96" i="60"/>
  <c r="AL86" i="84"/>
  <c r="J121" i="29"/>
  <c r="J7" i="29" s="1"/>
  <c r="J96" i="30"/>
  <c r="Q26" i="60"/>
  <c r="W98" i="60"/>
  <c r="AE37" i="60"/>
  <c r="W73" i="60"/>
  <c r="E37" i="29"/>
  <c r="E25" i="29"/>
  <c r="G73" i="30"/>
  <c r="N72" i="60"/>
  <c r="K98" i="84"/>
  <c r="FP86" i="84"/>
  <c r="I97" i="31" s="1"/>
  <c r="DU38" i="84"/>
  <c r="K49" i="43" s="1"/>
  <c r="H96" i="60"/>
  <c r="Z97" i="60"/>
  <c r="M95" i="76"/>
  <c r="J108" i="30"/>
  <c r="H85" i="60"/>
  <c r="T96" i="60"/>
  <c r="Z108" i="60"/>
  <c r="J120" i="30"/>
  <c r="G74" i="29"/>
  <c r="G97" i="30"/>
  <c r="AE61" i="60"/>
  <c r="S73" i="60"/>
  <c r="AC25" i="60"/>
  <c r="AE109" i="60"/>
  <c r="G49" i="30"/>
  <c r="Q49" i="60"/>
  <c r="J72" i="30"/>
  <c r="CS293" i="84"/>
  <c r="H84" i="60"/>
  <c r="FH245" i="84"/>
  <c r="AC269" i="84"/>
  <c r="FN281" i="84"/>
  <c r="CS74" i="84"/>
  <c r="AL85" i="44" s="1"/>
  <c r="DZ305" i="84"/>
  <c r="CS98" i="84"/>
  <c r="AL109" i="44" s="1"/>
  <c r="AF86" i="84"/>
  <c r="K14" i="84"/>
  <c r="DQ317" i="84"/>
  <c r="K329" i="84"/>
  <c r="FQ269" i="84"/>
  <c r="K305" i="84"/>
  <c r="CS305" i="84"/>
  <c r="K84" i="43"/>
  <c r="FJ269" i="84"/>
  <c r="Z305" i="84"/>
  <c r="DU389" i="84"/>
  <c r="FN257" i="84"/>
  <c r="DQ281" i="84"/>
  <c r="DE305" i="84"/>
  <c r="DE281" i="84"/>
  <c r="AI38" i="84"/>
  <c r="FM305" i="84"/>
  <c r="FJ98" i="84"/>
  <c r="F109" i="31" s="1"/>
  <c r="CG74" i="84"/>
  <c r="T85" i="44" s="1"/>
  <c r="FN14" i="84"/>
  <c r="H25" i="31" s="1"/>
  <c r="AI74" i="84"/>
  <c r="CK50" i="84"/>
  <c r="Z61" i="44" s="1"/>
  <c r="FM62" i="84"/>
  <c r="M73" i="31" s="1"/>
  <c r="CW98" i="84"/>
  <c r="AR109" i="44" s="1"/>
  <c r="FP245" i="84"/>
  <c r="FH269" i="84"/>
  <c r="DQ257" i="84"/>
  <c r="FN50" i="84"/>
  <c r="H61" i="31" s="1"/>
  <c r="K245" i="84"/>
  <c r="DM62" i="84"/>
  <c r="R73" i="32" s="1"/>
  <c r="K293" i="84"/>
  <c r="DI281" i="84"/>
  <c r="DM257" i="84"/>
  <c r="FK317" i="84"/>
  <c r="AC26" i="84"/>
  <c r="FK257" i="84"/>
  <c r="FL257" i="84"/>
  <c r="FJ257" i="84"/>
  <c r="AL293" i="84"/>
  <c r="FH317" i="84"/>
  <c r="FI281" i="84"/>
  <c r="DE98" i="84"/>
  <c r="BD109" i="44" s="1"/>
  <c r="FP293" i="84"/>
  <c r="FM98" i="84"/>
  <c r="M109" i="31" s="1"/>
  <c r="DZ98" i="84"/>
  <c r="BY38" i="84"/>
  <c r="H49" i="44" s="1"/>
  <c r="FL50" i="84"/>
  <c r="G61" i="31" s="1"/>
  <c r="FH74" i="84"/>
  <c r="E85" i="31" s="1"/>
  <c r="AF50" i="84"/>
  <c r="CG86" i="84"/>
  <c r="T97" i="44" s="1"/>
  <c r="CK98" i="84"/>
  <c r="Z109" i="44" s="1"/>
  <c r="FH281" i="84"/>
  <c r="FK86" i="84"/>
  <c r="L97" i="31" s="1"/>
  <c r="DA86" i="84"/>
  <c r="AX97" i="44" s="1"/>
  <c r="AF26" i="84"/>
  <c r="Z281" i="84"/>
  <c r="DA98" i="84"/>
  <c r="AX109" i="44" s="1"/>
  <c r="FH14" i="84"/>
  <c r="E25" i="31" s="1"/>
  <c r="DM293" i="84"/>
  <c r="FO74" i="84"/>
  <c r="N85" i="31" s="1"/>
  <c r="Z86" i="84"/>
  <c r="FI257" i="84"/>
  <c r="FP233" i="84"/>
  <c r="CC317" i="84"/>
  <c r="FQ245" i="84"/>
  <c r="CW257" i="84"/>
  <c r="DQ62" i="84"/>
  <c r="H73" i="32" s="1"/>
  <c r="K86" i="84"/>
  <c r="AL50" i="84"/>
  <c r="CC50" i="84"/>
  <c r="N61" i="44" s="1"/>
  <c r="FI38" i="84"/>
  <c r="K49" i="31" s="1"/>
  <c r="DM38" i="84"/>
  <c r="R49" i="32" s="1"/>
  <c r="BC98" i="84"/>
  <c r="N109" i="58" s="1"/>
  <c r="FH38" i="84"/>
  <c r="E49" i="31" s="1"/>
  <c r="K38" i="84"/>
  <c r="DA38" i="84"/>
  <c r="AX49" i="44" s="1"/>
  <c r="FF281" i="84"/>
  <c r="Z38" i="84"/>
  <c r="DM14" i="84"/>
  <c r="R25" i="32" s="1"/>
  <c r="K50" i="84"/>
  <c r="FL38" i="84"/>
  <c r="G49" i="31" s="1"/>
  <c r="FI245" i="84"/>
  <c r="CO257" i="84"/>
  <c r="AC281" i="84"/>
  <c r="FI74" i="84"/>
  <c r="K85" i="31" s="1"/>
  <c r="FI50" i="84"/>
  <c r="K61" i="31" s="1"/>
  <c r="AF62" i="84"/>
  <c r="AR86" i="84"/>
  <c r="H97" i="58" s="1"/>
  <c r="CW317" i="84"/>
  <c r="FO269" i="84"/>
  <c r="CO293" i="84"/>
  <c r="DM305" i="84"/>
  <c r="DA317" i="84"/>
  <c r="FI98" i="84"/>
  <c r="K109" i="31" s="1"/>
  <c r="CK257" i="84"/>
  <c r="DQ269" i="84"/>
  <c r="FP269" i="84"/>
  <c r="AL305" i="84"/>
  <c r="FF245" i="84"/>
  <c r="DU305" i="84"/>
  <c r="DZ317" i="84"/>
  <c r="DU257" i="84"/>
  <c r="Z317" i="84"/>
  <c r="BY257" i="84"/>
  <c r="CW305" i="84"/>
  <c r="DA257" i="84"/>
  <c r="FF293" i="84"/>
  <c r="CO317" i="84"/>
  <c r="CG317" i="84"/>
  <c r="FK281" i="84"/>
  <c r="CG269" i="84"/>
  <c r="FJ233" i="84"/>
  <c r="FJ305" i="84"/>
  <c r="FK269" i="84"/>
  <c r="FO257" i="84"/>
  <c r="K62" i="84"/>
  <c r="DE38" i="84"/>
  <c r="BD49" i="44" s="1"/>
  <c r="FP38" i="84"/>
  <c r="I49" i="31" s="1"/>
  <c r="FJ281" i="84"/>
  <c r="FF74" i="84"/>
  <c r="M85" i="32" s="1"/>
  <c r="FI86" i="84"/>
  <c r="K97" i="31" s="1"/>
  <c r="FN269" i="84"/>
  <c r="FI293" i="84"/>
  <c r="FF62" i="84"/>
  <c r="M73" i="32" s="1"/>
  <c r="FH86" i="84"/>
  <c r="E97" i="31" s="1"/>
  <c r="AL317" i="84"/>
  <c r="FI62" i="84"/>
  <c r="K73" i="31" s="1"/>
  <c r="FK233" i="84"/>
  <c r="FO62" i="84"/>
  <c r="N73" i="31" s="1"/>
  <c r="AL26" i="84"/>
  <c r="BY305" i="84"/>
  <c r="FO50" i="84"/>
  <c r="N61" i="31" s="1"/>
  <c r="FH62" i="84"/>
  <c r="E73" i="31" s="1"/>
  <c r="BC86" i="84"/>
  <c r="N97" i="58" s="1"/>
  <c r="FO317" i="84"/>
  <c r="AL257" i="84"/>
  <c r="AC86" i="84"/>
  <c r="DQ14" i="84"/>
  <c r="H25" i="32" s="1"/>
  <c r="DU86" i="84"/>
  <c r="K97" i="43" s="1"/>
  <c r="CG50" i="84"/>
  <c r="T61" i="44" s="1"/>
  <c r="FM257" i="84"/>
  <c r="AI257" i="84"/>
  <c r="CO269" i="84"/>
  <c r="Z245" i="84"/>
  <c r="BC305" i="84"/>
  <c r="DU317" i="84"/>
  <c r="CG207" i="84"/>
  <c r="AI195" i="84"/>
  <c r="AC233" i="84"/>
  <c r="FJ317" i="84"/>
  <c r="FJ354" i="84"/>
  <c r="AF269" i="84"/>
  <c r="CS281" i="84"/>
  <c r="DQ245" i="84"/>
  <c r="DA293" i="84"/>
  <c r="CC305" i="84"/>
  <c r="CC293" i="84"/>
  <c r="DU245" i="84"/>
  <c r="DM281" i="84"/>
  <c r="Z233" i="84"/>
  <c r="FQ293" i="84"/>
  <c r="CC257" i="84"/>
  <c r="CG281" i="84"/>
  <c r="CK281" i="84"/>
  <c r="AL281" i="84"/>
  <c r="FK401" i="84"/>
  <c r="AC305" i="84"/>
  <c r="FL74" i="84"/>
  <c r="G85" i="31" s="1"/>
  <c r="FM74" i="84"/>
  <c r="M85" i="31" s="1"/>
  <c r="FF317" i="84"/>
  <c r="DI98" i="84"/>
  <c r="BJ109" i="44" s="1"/>
  <c r="FH50" i="84"/>
  <c r="E61" i="31" s="1"/>
  <c r="FP281" i="84"/>
  <c r="FN86" i="84"/>
  <c r="H97" i="31" s="1"/>
  <c r="FJ74" i="84"/>
  <c r="F85" i="31" s="1"/>
  <c r="FL98" i="84"/>
  <c r="G109" i="31" s="1"/>
  <c r="FM269" i="84"/>
  <c r="CK38" i="84"/>
  <c r="Z49" i="44" s="1"/>
  <c r="FQ281" i="84"/>
  <c r="AF74" i="84"/>
  <c r="CS86" i="84"/>
  <c r="AL97" i="44" s="1"/>
  <c r="AC50" i="84"/>
  <c r="CW281" i="84"/>
  <c r="DA74" i="84"/>
  <c r="AX85" i="44" s="1"/>
  <c r="BY74" i="84"/>
  <c r="H85" i="44" s="1"/>
  <c r="DA171" i="84"/>
  <c r="FK98" i="84"/>
  <c r="L109" i="31" s="1"/>
  <c r="AL269" i="84"/>
  <c r="Z24" i="60"/>
  <c r="FF257" i="84"/>
  <c r="CW86" i="84"/>
  <c r="AR97" i="44" s="1"/>
  <c r="DQ98" i="84"/>
  <c r="H109" i="32" s="1"/>
  <c r="FM14" i="84"/>
  <c r="M25" i="31" s="1"/>
  <c r="AF257" i="84"/>
  <c r="Z257" i="84"/>
  <c r="FL269" i="84"/>
  <c r="AR305" i="84"/>
  <c r="FH257" i="84"/>
  <c r="DM317" i="84"/>
  <c r="DU269" i="84"/>
  <c r="FO281" i="84"/>
  <c r="BY281" i="84"/>
  <c r="AF293" i="84"/>
  <c r="FK305" i="84"/>
  <c r="FI317" i="84"/>
  <c r="DU281" i="84"/>
  <c r="AC317" i="84"/>
  <c r="FH305" i="84"/>
  <c r="CW293" i="84"/>
  <c r="FN317" i="84"/>
  <c r="BY86" i="84"/>
  <c r="H97" i="44" s="1"/>
  <c r="BY98" i="84"/>
  <c r="H109" i="44" s="1"/>
  <c r="FK38" i="84"/>
  <c r="L49" i="31" s="1"/>
  <c r="Z62" i="84"/>
  <c r="CS50" i="84"/>
  <c r="AL61" i="44" s="1"/>
  <c r="FN38" i="84"/>
  <c r="H49" i="31" s="1"/>
  <c r="CC62" i="84"/>
  <c r="N73" i="44" s="1"/>
  <c r="BY269" i="84"/>
  <c r="AL38" i="84"/>
  <c r="AI281" i="84"/>
  <c r="DZ86" i="84"/>
  <c r="CW74" i="84"/>
  <c r="AR85" i="44" s="1"/>
  <c r="CC86" i="84"/>
  <c r="N97" i="44" s="1"/>
  <c r="CC74" i="84"/>
  <c r="N85" i="44" s="1"/>
  <c r="DU26" i="84"/>
  <c r="K37" i="43" s="1"/>
  <c r="DE50" i="84"/>
  <c r="BD61" i="44" s="1"/>
  <c r="FF50" i="84"/>
  <c r="M61" i="32" s="1"/>
  <c r="DI74" i="84"/>
  <c r="BJ85" i="44" s="1"/>
  <c r="Z14" i="84"/>
  <c r="FN62" i="84"/>
  <c r="H73" i="31" s="1"/>
  <c r="BY62" i="84"/>
  <c r="H73" i="44" s="1"/>
  <c r="FK14" i="84"/>
  <c r="L25" i="31" s="1"/>
  <c r="CC98" i="84"/>
  <c r="N109" i="44" s="1"/>
  <c r="CO38" i="84"/>
  <c r="AF49" i="44" s="1"/>
  <c r="CK86" i="84"/>
  <c r="Z97" i="44" s="1"/>
  <c r="AL62" i="84"/>
  <c r="AI26" i="84"/>
  <c r="CK74" i="84"/>
  <c r="Z85" i="44" s="1"/>
  <c r="FP257" i="84"/>
  <c r="CW269" i="84"/>
  <c r="CK293" i="84"/>
  <c r="DA281" i="84"/>
  <c r="FQ257" i="84"/>
  <c r="AC245" i="84"/>
  <c r="K74" i="84"/>
  <c r="FO26" i="84"/>
  <c r="N37" i="31" s="1"/>
  <c r="FH171" i="84"/>
  <c r="FL329" i="84"/>
  <c r="FN159" i="84"/>
  <c r="CS317" i="84"/>
  <c r="BY317" i="84"/>
  <c r="CC413" i="84"/>
  <c r="DM159" i="84"/>
  <c r="CS257" i="84"/>
  <c r="DI293" i="84"/>
  <c r="AF245" i="84"/>
  <c r="FP317" i="84"/>
  <c r="AI317" i="84"/>
  <c r="AI305" i="84"/>
  <c r="FN293" i="84"/>
  <c r="AI233" i="84"/>
  <c r="FN233" i="84"/>
  <c r="Z293" i="84"/>
  <c r="FF305" i="84"/>
  <c r="CK195" i="84"/>
  <c r="DI38" i="84"/>
  <c r="BJ49" i="44" s="1"/>
  <c r="DI86" i="84"/>
  <c r="BJ97" i="44" s="1"/>
  <c r="S121" i="60"/>
  <c r="FN51" i="84"/>
  <c r="H62" i="31" s="1"/>
  <c r="T62" i="31"/>
  <c r="DI329" i="84"/>
  <c r="I85" i="29"/>
  <c r="Z60" i="60"/>
  <c r="T48" i="60"/>
  <c r="AF48" i="60"/>
  <c r="U26" i="31"/>
  <c r="J50" i="29"/>
  <c r="AE62" i="60"/>
  <c r="AF72" i="60"/>
  <c r="T84" i="60"/>
  <c r="FK62" i="84"/>
  <c r="L73" i="31" s="1"/>
  <c r="DA62" i="84"/>
  <c r="AX73" i="44" s="1"/>
  <c r="FN305" i="84"/>
  <c r="FO233" i="84"/>
  <c r="FJ62" i="84"/>
  <c r="F73" i="31" s="1"/>
  <c r="R73" i="31"/>
  <c r="E73" i="60"/>
  <c r="E97" i="60"/>
  <c r="I25" i="29"/>
  <c r="FL305" i="84"/>
  <c r="DI257" i="84"/>
  <c r="L121" i="76"/>
  <c r="L13" i="76" s="1"/>
  <c r="G121" i="60"/>
  <c r="H120" i="60"/>
  <c r="E62" i="60"/>
  <c r="Y74" i="60"/>
  <c r="FK245" i="84"/>
  <c r="AI62" i="84"/>
  <c r="Y73" i="60"/>
  <c r="E49" i="60"/>
  <c r="T60" i="60"/>
  <c r="Z48" i="60"/>
  <c r="Z72" i="60"/>
  <c r="K60" i="43"/>
  <c r="J85" i="29"/>
  <c r="FF98" i="84"/>
  <c r="M109" i="32" s="1"/>
  <c r="I121" i="30"/>
  <c r="AL110" i="84"/>
  <c r="AE121" i="60"/>
  <c r="Z171" i="84"/>
  <c r="FO305" i="84"/>
  <c r="W38" i="31"/>
  <c r="G110" i="30"/>
  <c r="L110" i="29"/>
  <c r="FJ245" i="84"/>
  <c r="FF38" i="84"/>
  <c r="M49" i="32" s="1"/>
  <c r="E49" i="32"/>
  <c r="DI50" i="84"/>
  <c r="BJ61" i="44" s="1"/>
  <c r="BI61" i="44"/>
  <c r="L25" i="29"/>
  <c r="AL74" i="84"/>
  <c r="AE85" i="60"/>
  <c r="CW50" i="84"/>
  <c r="AR61" i="44" s="1"/>
  <c r="DE62" i="84"/>
  <c r="BD73" i="44" s="1"/>
  <c r="Z94" i="60"/>
  <c r="T24" i="60"/>
  <c r="G121" i="30"/>
  <c r="K120" i="43"/>
  <c r="H48" i="60"/>
  <c r="CO50" i="84"/>
  <c r="AF61" i="44" s="1"/>
  <c r="AE61" i="44"/>
  <c r="J61" i="29"/>
  <c r="I61" i="29"/>
  <c r="FQ14" i="84"/>
  <c r="O25" i="31" s="1"/>
  <c r="AA25" i="31"/>
  <c r="DU62" i="84"/>
  <c r="K73" i="43" s="1"/>
  <c r="T36" i="60"/>
  <c r="FN98" i="84"/>
  <c r="H109" i="31" s="1"/>
  <c r="AC62" i="84"/>
  <c r="Z120" i="60"/>
  <c r="BC74" i="84"/>
  <c r="N85" i="58" s="1"/>
  <c r="AF317" i="84"/>
  <c r="L62" i="29"/>
  <c r="G98" i="30"/>
  <c r="DM98" i="84"/>
  <c r="R109" i="32" s="1"/>
  <c r="Q109" i="32"/>
  <c r="CW62" i="84"/>
  <c r="AR73" i="44" s="1"/>
  <c r="AQ73" i="44"/>
  <c r="DU74" i="84"/>
  <c r="E85" i="43"/>
  <c r="FM38" i="84"/>
  <c r="M49" i="31" s="1"/>
  <c r="Y49" i="31"/>
  <c r="G109" i="60"/>
  <c r="AL14" i="84"/>
  <c r="AE25" i="60"/>
  <c r="FK50" i="84"/>
  <c r="L61" i="31" s="1"/>
  <c r="K61" i="60"/>
  <c r="CG98" i="84"/>
  <c r="T109" i="44" s="1"/>
  <c r="S109" i="44"/>
  <c r="E97" i="76"/>
  <c r="L61" i="29"/>
  <c r="DU50" i="84"/>
  <c r="E61" i="43"/>
  <c r="FJ38" i="84"/>
  <c r="F49" i="31" s="1"/>
  <c r="K49" i="60"/>
  <c r="FI26" i="84"/>
  <c r="K37" i="31" s="1"/>
  <c r="W37" i="31"/>
  <c r="DU98" i="84"/>
  <c r="E109" i="43"/>
  <c r="CG38" i="84"/>
  <c r="T49" i="44" s="1"/>
  <c r="Q49" i="44"/>
  <c r="FM26" i="84"/>
  <c r="M37" i="31" s="1"/>
  <c r="Y37" i="31"/>
  <c r="DM86" i="84"/>
  <c r="R97" i="32" s="1"/>
  <c r="O97" i="32"/>
  <c r="FP62" i="84"/>
  <c r="I73" i="31" s="1"/>
  <c r="U73" i="31"/>
  <c r="L49" i="29"/>
  <c r="J25" i="29"/>
  <c r="AI293" i="84"/>
  <c r="H36" i="60"/>
  <c r="J74" i="29"/>
  <c r="FP98" i="84"/>
  <c r="I109" i="31" s="1"/>
  <c r="AF120" i="60"/>
  <c r="FO98" i="84"/>
  <c r="N109" i="31" s="1"/>
  <c r="FM245" i="84"/>
  <c r="Y50" i="44"/>
  <c r="FL245" i="84"/>
  <c r="I37" i="29"/>
  <c r="DE74" i="84"/>
  <c r="BD85" i="44" s="1"/>
  <c r="BC85" i="44"/>
  <c r="CO281" i="84"/>
  <c r="Z84" i="60"/>
  <c r="J37" i="29"/>
  <c r="DI62" i="84"/>
  <c r="BJ73" i="44" s="1"/>
  <c r="AL98" i="84"/>
  <c r="FQ98" i="84"/>
  <c r="O109" i="31" s="1"/>
  <c r="AF60" i="60"/>
  <c r="AI98" i="84"/>
  <c r="CK62" i="84"/>
  <c r="Z73" i="44" s="1"/>
  <c r="AC98" i="84"/>
  <c r="FN26" i="84"/>
  <c r="H37" i="31" s="1"/>
  <c r="FM317" i="84"/>
  <c r="E86" i="60"/>
  <c r="L26" i="29"/>
  <c r="FQ378" i="84"/>
  <c r="L37" i="29"/>
  <c r="L85" i="29"/>
  <c r="FL26" i="84"/>
  <c r="G37" i="31" s="1"/>
  <c r="S37" i="31"/>
  <c r="J73" i="29"/>
  <c r="E37" i="60"/>
  <c r="E61" i="60"/>
  <c r="CS329" i="84"/>
  <c r="FL317" i="84"/>
  <c r="T72" i="60"/>
  <c r="T120" i="60"/>
  <c r="CO98" i="84"/>
  <c r="AF109" i="44" s="1"/>
  <c r="AA62" i="31"/>
  <c r="E50" i="60"/>
  <c r="J49" i="29"/>
  <c r="FQ317" i="84"/>
  <c r="CK269" i="84"/>
  <c r="AF84" i="60"/>
  <c r="Q50" i="32"/>
  <c r="E109" i="60"/>
  <c r="L73" i="29"/>
  <c r="H60" i="60"/>
  <c r="FH98" i="84"/>
  <c r="E109" i="31" s="1"/>
  <c r="FF86" i="84"/>
  <c r="M97" i="32" s="1"/>
  <c r="DE86" i="84"/>
  <c r="BD97" i="44" s="1"/>
  <c r="J98" i="43"/>
  <c r="AI39" i="84"/>
  <c r="Y50" i="60"/>
  <c r="T110" i="31"/>
  <c r="AL426" i="84"/>
  <c r="FQ62" i="84"/>
  <c r="O73" i="31" s="1"/>
  <c r="AA73" i="31"/>
  <c r="I73" i="29"/>
  <c r="E25" i="60"/>
  <c r="FI269" i="84"/>
  <c r="DU293" i="84"/>
  <c r="H72" i="60"/>
  <c r="Z36" i="60"/>
  <c r="K48" i="43"/>
  <c r="DQ50" i="84"/>
  <c r="H61" i="32" s="1"/>
  <c r="DQ293" i="84"/>
  <c r="BB402" i="84"/>
  <c r="BS27" i="84"/>
  <c r="T38" i="31" s="1"/>
  <c r="BR27" i="84"/>
  <c r="Y38" i="31" s="1"/>
  <c r="CV63" i="84"/>
  <c r="AQ74" i="44" s="1"/>
  <c r="CE51" i="84"/>
  <c r="Q62" i="44" s="1"/>
  <c r="P75" i="84"/>
  <c r="K86" i="32" s="1"/>
  <c r="DK63" i="84"/>
  <c r="O74" i="32" s="1"/>
  <c r="CI63" i="84"/>
  <c r="W74" i="44" s="1"/>
  <c r="CB438" i="84"/>
  <c r="BN438" i="84"/>
  <c r="DG438" i="84"/>
  <c r="DI438" i="84" s="1"/>
  <c r="BE438" i="84"/>
  <c r="DL438" i="84"/>
  <c r="BV438" i="84"/>
  <c r="CK329" i="84"/>
  <c r="DT220" i="84"/>
  <c r="AY220" i="84"/>
  <c r="DO220" i="84"/>
  <c r="T220" i="84"/>
  <c r="V220" i="84"/>
  <c r="AU220" i="84"/>
  <c r="CV220" i="84"/>
  <c r="A220" i="84"/>
  <c r="BM220" i="84"/>
  <c r="R220" i="84"/>
  <c r="DG220" i="84"/>
  <c r="BF220" i="84"/>
  <c r="AH220" i="84"/>
  <c r="BI220" i="84"/>
  <c r="CA220" i="84"/>
  <c r="CF220" i="84"/>
  <c r="CZ220" i="84"/>
  <c r="CR220" i="84"/>
  <c r="BR220" i="84"/>
  <c r="AQ220" i="84"/>
  <c r="BV220" i="84"/>
  <c r="DX220" i="84"/>
  <c r="ED220" i="84"/>
  <c r="FB220" i="84"/>
  <c r="U220" i="84"/>
  <c r="J220" i="84"/>
  <c r="CE220" i="84"/>
  <c r="FC220" i="84"/>
  <c r="FD220" i="84" s="1"/>
  <c r="AB220" i="84"/>
  <c r="P220" i="84"/>
  <c r="AP220" i="84"/>
  <c r="BL220" i="84"/>
  <c r="H220" i="84"/>
  <c r="AT220" i="84"/>
  <c r="BU220" i="84"/>
  <c r="AN220" i="84"/>
  <c r="AO220" i="84"/>
  <c r="BP220" i="84"/>
  <c r="BX220" i="84"/>
  <c r="BG220" i="84"/>
  <c r="BH220" i="84"/>
  <c r="EC220" i="84"/>
  <c r="CN220" i="84"/>
  <c r="EH220" i="84"/>
  <c r="CI220" i="84"/>
  <c r="BJ220" i="84"/>
  <c r="DL220" i="84"/>
  <c r="DD220" i="84"/>
  <c r="BS220" i="84"/>
  <c r="EF220" i="84"/>
  <c r="DC220" i="84"/>
  <c r="BQ220" i="84"/>
  <c r="EB220" i="84"/>
  <c r="BK220" i="84"/>
  <c r="EG220" i="84"/>
  <c r="DS220" i="84"/>
  <c r="W220" i="84"/>
  <c r="BB220" i="84"/>
  <c r="BO220" i="84"/>
  <c r="CB220" i="84"/>
  <c r="DH220" i="84"/>
  <c r="CQ220" i="84"/>
  <c r="BT220" i="84"/>
  <c r="X220" i="84"/>
  <c r="BN220" i="84"/>
  <c r="S220" i="84"/>
  <c r="AK220" i="84"/>
  <c r="AV220" i="84"/>
  <c r="CM220" i="84"/>
  <c r="AE220" i="84"/>
  <c r="CY220" i="84"/>
  <c r="CJ220" i="84"/>
  <c r="DK220" i="84"/>
  <c r="BE220" i="84"/>
  <c r="DP220" i="84"/>
  <c r="DQ220" i="84" s="1"/>
  <c r="DW220" i="84"/>
  <c r="BA220" i="84"/>
  <c r="AX220" i="84"/>
  <c r="Y220" i="84"/>
  <c r="DY220" i="84"/>
  <c r="BW220" i="84"/>
  <c r="CU220" i="84"/>
  <c r="I220" i="84"/>
  <c r="EE220" i="84"/>
  <c r="FN245" i="84"/>
  <c r="FP305" i="84"/>
  <c r="AF305" i="84"/>
  <c r="DQ233" i="84"/>
  <c r="FF269" i="84"/>
  <c r="FO39" i="84"/>
  <c r="N50" i="31" s="1"/>
  <c r="FN39" i="84"/>
  <c r="H50" i="31" s="1"/>
  <c r="DL15" i="84"/>
  <c r="Q26" i="32" s="1"/>
  <c r="BP51" i="84"/>
  <c r="DG63" i="84"/>
  <c r="BG74" i="44" s="1"/>
  <c r="X87" i="84"/>
  <c r="BM15" i="84"/>
  <c r="Q26" i="31" s="1"/>
  <c r="BA75" i="84"/>
  <c r="K86" i="58" s="1"/>
  <c r="AX99" i="84"/>
  <c r="S110" i="29" s="1"/>
  <c r="Y27" i="84"/>
  <c r="T63" i="84"/>
  <c r="T74" i="32" s="1"/>
  <c r="BL75" i="84"/>
  <c r="BP438" i="84"/>
  <c r="BL438" i="84"/>
  <c r="CV438" i="84"/>
  <c r="BF438" i="84"/>
  <c r="V438" i="84"/>
  <c r="J438" i="84"/>
  <c r="Y438" i="84"/>
  <c r="DQ329" i="84"/>
  <c r="FM329" i="84"/>
  <c r="Z98" i="84"/>
  <c r="FJ401" i="84"/>
  <c r="DZ110" i="84"/>
  <c r="Z159" i="84"/>
  <c r="CW183" i="84"/>
  <c r="CA402" i="84"/>
  <c r="CF414" i="84"/>
  <c r="CG414" i="84" s="1"/>
  <c r="S402" i="84"/>
  <c r="AZ426" i="84"/>
  <c r="BO414" i="84"/>
  <c r="FJ414" i="84" s="1"/>
  <c r="Y426" i="84"/>
  <c r="Z426" i="84" s="1"/>
  <c r="BV414" i="84"/>
  <c r="U402" i="84"/>
  <c r="AZ27" i="84"/>
  <c r="U38" i="29" s="1"/>
  <c r="H51" i="84"/>
  <c r="E62" i="30" s="1"/>
  <c r="CE63" i="84"/>
  <c r="S15" i="84"/>
  <c r="BI27" i="84"/>
  <c r="Q63" i="84"/>
  <c r="AI74" i="60" s="1"/>
  <c r="EI15" i="84"/>
  <c r="AC19" i="33" s="1"/>
  <c r="EJ15" i="84"/>
  <c r="BV75" i="84"/>
  <c r="AA86" i="31" s="1"/>
  <c r="P63" i="84"/>
  <c r="K74" i="32" s="1"/>
  <c r="CA438" i="84"/>
  <c r="ED438" i="84"/>
  <c r="CJ438" i="84"/>
  <c r="AK438" i="84"/>
  <c r="EC438" i="84"/>
  <c r="AE438" i="84"/>
  <c r="AX438" i="84"/>
  <c r="DU329" i="84"/>
  <c r="AI245" i="84"/>
  <c r="EU27" i="84"/>
  <c r="T31" i="33" s="1"/>
  <c r="BP402" i="84"/>
  <c r="AZ402" i="84"/>
  <c r="BM426" i="84"/>
  <c r="FH426" i="84" s="1"/>
  <c r="AW390" i="84"/>
  <c r="BG426" i="84"/>
  <c r="BR390" i="84"/>
  <c r="CQ402" i="84"/>
  <c r="DD51" i="84"/>
  <c r="BC62" i="44" s="1"/>
  <c r="CY63" i="84"/>
  <c r="AU74" i="44" s="1"/>
  <c r="CZ63" i="84"/>
  <c r="AW74" i="44" s="1"/>
  <c r="BP39" i="84"/>
  <c r="X50" i="31" s="1"/>
  <c r="BX39" i="84"/>
  <c r="G50" i="44" s="1"/>
  <c r="AV75" i="84"/>
  <c r="Y86" i="29" s="1"/>
  <c r="CN75" i="84"/>
  <c r="AE86" i="44" s="1"/>
  <c r="X63" i="84"/>
  <c r="CZ438" i="84"/>
  <c r="BG438" i="84"/>
  <c r="DK438" i="84"/>
  <c r="CI438" i="84"/>
  <c r="BJ438" i="84"/>
  <c r="U438" i="84"/>
  <c r="AC438" i="84" s="1"/>
  <c r="T438" i="84"/>
  <c r="DA269" i="84"/>
  <c r="K233" i="84"/>
  <c r="FJ50" i="84"/>
  <c r="F61" i="31" s="1"/>
  <c r="DZ329" i="84"/>
  <c r="FI305" i="84"/>
  <c r="BL402" i="84"/>
  <c r="BE426" i="84"/>
  <c r="BF414" i="84"/>
  <c r="CN426" i="84"/>
  <c r="CO426" i="84" s="1"/>
  <c r="W414" i="84"/>
  <c r="FO414" i="84" s="1"/>
  <c r="A1600" i="84"/>
  <c r="DO15" i="84"/>
  <c r="CA51" i="84"/>
  <c r="BN51" i="84"/>
  <c r="W62" i="31" s="1"/>
  <c r="BB75" i="84"/>
  <c r="M86" i="58" s="1"/>
  <c r="J51" i="84"/>
  <c r="I62" i="30" s="1"/>
  <c r="CZ75" i="84"/>
  <c r="AW86" i="44" s="1"/>
  <c r="AB51" i="84"/>
  <c r="M62" i="60" s="1"/>
  <c r="J27" i="84"/>
  <c r="I38" i="30" s="1"/>
  <c r="DS438" i="84"/>
  <c r="P438" i="84"/>
  <c r="EG438" i="84"/>
  <c r="DD438" i="84"/>
  <c r="DX438" i="84"/>
  <c r="DZ438" i="84" s="1"/>
  <c r="EE438" i="84"/>
  <c r="CN438" i="84"/>
  <c r="AR329" i="84"/>
  <c r="FM281" i="84"/>
  <c r="Z269" i="84"/>
  <c r="FQ233" i="84"/>
  <c r="FH233" i="84"/>
  <c r="DM329" i="84"/>
  <c r="CW329" i="84"/>
  <c r="FO245" i="84"/>
  <c r="AF281" i="84"/>
  <c r="FQ305" i="84"/>
  <c r="EU135" i="84"/>
  <c r="DI317" i="84"/>
  <c r="DA305" i="84"/>
  <c r="FL281" i="84"/>
  <c r="DM183" i="84"/>
  <c r="EB414" i="84"/>
  <c r="BK402" i="84"/>
  <c r="AZ414" i="84"/>
  <c r="EC414" i="84"/>
  <c r="DK414" i="84"/>
  <c r="J402" i="84"/>
  <c r="K402" i="84" s="1"/>
  <c r="Q51" i="84"/>
  <c r="AI62" i="60" s="1"/>
  <c r="R51" i="84"/>
  <c r="AK62" i="60" s="1"/>
  <c r="BT51" i="84"/>
  <c r="CU39" i="84"/>
  <c r="S75" i="84"/>
  <c r="CY39" i="84"/>
  <c r="AU50" i="44" s="1"/>
  <c r="V39" i="84"/>
  <c r="DL51" i="84"/>
  <c r="Q62" i="32" s="1"/>
  <c r="BL27" i="84"/>
  <c r="CQ438" i="84"/>
  <c r="AP438" i="84"/>
  <c r="AR438" i="84" s="1"/>
  <c r="BQ438" i="84"/>
  <c r="BX438" i="84"/>
  <c r="BY438" i="84" s="1"/>
  <c r="BA438" i="84"/>
  <c r="AY438" i="84"/>
  <c r="AC14" i="84"/>
  <c r="BY50" i="84"/>
  <c r="H61" i="44" s="1"/>
  <c r="AF329" i="84"/>
  <c r="CO305" i="84"/>
  <c r="EO245" i="84"/>
  <c r="CK317" i="84"/>
  <c r="CG293" i="84"/>
  <c r="FO293" i="84"/>
  <c r="CC159" i="84"/>
  <c r="K281" i="84"/>
  <c r="FH293" i="84"/>
  <c r="EO14" i="84"/>
  <c r="H18" i="33" s="1"/>
  <c r="AI426" i="84"/>
  <c r="DM74" i="84"/>
  <c r="R85" i="32" s="1"/>
  <c r="BY329" i="84"/>
  <c r="FO329" i="84"/>
  <c r="CO195" i="84"/>
  <c r="FM123" i="84"/>
  <c r="FN171" i="84"/>
  <c r="CS171" i="84"/>
  <c r="FO14" i="84"/>
  <c r="N25" i="31" s="1"/>
  <c r="FH26" i="84"/>
  <c r="E37" i="31" s="1"/>
  <c r="AC329" i="84"/>
  <c r="FI329" i="84"/>
  <c r="CC329" i="84"/>
  <c r="CO329" i="84"/>
  <c r="CC207" i="84"/>
  <c r="FQ329" i="84"/>
  <c r="FI14" i="84"/>
  <c r="K25" i="31" s="1"/>
  <c r="FO38" i="84"/>
  <c r="N49" i="31" s="1"/>
  <c r="FP14" i="84"/>
  <c r="I25" i="31" s="1"/>
  <c r="CO74" i="84"/>
  <c r="AF85" i="44" s="1"/>
  <c r="FJ329" i="84"/>
  <c r="DE329" i="84"/>
  <c r="FK329" i="84"/>
  <c r="CG62" i="84"/>
  <c r="T73" i="44" s="1"/>
  <c r="FF329" i="84"/>
  <c r="FP329" i="84"/>
  <c r="AI329" i="84"/>
  <c r="A329" i="84"/>
  <c r="BY147" i="84"/>
  <c r="FH159" i="84"/>
  <c r="CO171" i="84"/>
  <c r="DM50" i="84"/>
  <c r="R61" i="32" s="1"/>
  <c r="FP74" i="84"/>
  <c r="I85" i="31" s="1"/>
  <c r="FN329" i="84"/>
  <c r="AL329" i="84"/>
  <c r="FM50" i="84"/>
  <c r="M61" i="31" s="1"/>
  <c r="FM413" i="84"/>
  <c r="FP26" i="84"/>
  <c r="I37" i="31" s="1"/>
  <c r="Z329" i="84"/>
  <c r="FH329" i="84"/>
  <c r="CO377" i="84"/>
  <c r="FI341" i="84"/>
  <c r="FH341" i="84"/>
  <c r="EO123" i="84"/>
  <c r="FQ354" i="84"/>
  <c r="FQ26" i="84"/>
  <c r="O37" i="31" s="1"/>
  <c r="DM26" i="84"/>
  <c r="R37" i="32" s="1"/>
  <c r="DQ353" i="84"/>
  <c r="AC413" i="84"/>
  <c r="K123" i="84"/>
  <c r="FO171" i="84"/>
  <c r="FQ402" i="84"/>
  <c r="CO62" i="84"/>
  <c r="AF73" i="44" s="1"/>
  <c r="FQ38" i="84"/>
  <c r="O49" i="31" s="1"/>
  <c r="BC329" i="84"/>
  <c r="DA50" i="84"/>
  <c r="AX61" i="44" s="1"/>
  <c r="FQ74" i="84"/>
  <c r="O85" i="31" s="1"/>
  <c r="FQ50" i="84"/>
  <c r="O61" i="31" s="1"/>
  <c r="AC38" i="84"/>
  <c r="DA329" i="84"/>
  <c r="AR74" i="84"/>
  <c r="H85" i="58" s="1"/>
  <c r="DI195" i="84"/>
  <c r="K366" i="84"/>
  <c r="FK425" i="84"/>
  <c r="FN207" i="84"/>
  <c r="AC171" i="84"/>
  <c r="FK171" i="84"/>
  <c r="AF183" i="84"/>
  <c r="DU183" i="84"/>
  <c r="CO183" i="84"/>
  <c r="K342" i="84"/>
  <c r="ER342" i="84"/>
  <c r="FO207" i="84"/>
  <c r="FJ219" i="84"/>
  <c r="FM110" i="84"/>
  <c r="M121" i="31" s="1"/>
  <c r="AI207" i="84"/>
  <c r="FN147" i="84"/>
  <c r="K183" i="84"/>
  <c r="EX342" i="84"/>
  <c r="FK413" i="84"/>
  <c r="FL413" i="84"/>
  <c r="FL110" i="84"/>
  <c r="G121" i="31" s="1"/>
  <c r="FJ123" i="84"/>
  <c r="EU123" i="84"/>
  <c r="FO159" i="84"/>
  <c r="FM171" i="84"/>
  <c r="CO401" i="84"/>
  <c r="DA159" i="84"/>
  <c r="EO135" i="84"/>
  <c r="FM183" i="84"/>
  <c r="FI401" i="84"/>
  <c r="FJ413" i="84"/>
  <c r="BC99" i="84"/>
  <c r="N110" i="58" s="1"/>
  <c r="EU342" i="84"/>
  <c r="FO438" i="84"/>
  <c r="AC219" i="84"/>
  <c r="DM342" i="84"/>
  <c r="EO353" i="84"/>
  <c r="FN365" i="84"/>
  <c r="CW413" i="84"/>
  <c r="AL183" i="84"/>
  <c r="CS147" i="84"/>
  <c r="A438" i="84"/>
  <c r="FD1605" i="84"/>
  <c r="FJ342" i="84"/>
  <c r="FN63" i="84"/>
  <c r="H74" i="31" s="1"/>
  <c r="FQ159" i="84"/>
  <c r="FJ147" i="84"/>
  <c r="DI39" i="84"/>
  <c r="BJ50" i="44" s="1"/>
  <c r="CW437" i="84"/>
  <c r="AI377" i="84"/>
  <c r="FI39" i="84"/>
  <c r="K50" i="31" s="1"/>
  <c r="DQ51" i="84"/>
  <c r="H62" i="32" s="1"/>
  <c r="BY366" i="84"/>
  <c r="Z378" i="84"/>
  <c r="FJ366" i="84"/>
  <c r="AL378" i="84"/>
  <c r="FH366" i="84"/>
  <c r="CG366" i="84"/>
  <c r="AI390" i="84"/>
  <c r="FL377" i="84"/>
  <c r="AC87" i="84"/>
  <c r="K99" i="84"/>
  <c r="CK99" i="84"/>
  <c r="Z110" i="44" s="1"/>
  <c r="Z366" i="84"/>
  <c r="FN378" i="84"/>
  <c r="AC354" i="84"/>
  <c r="FN390" i="84"/>
  <c r="CC414" i="84"/>
  <c r="FF426" i="84"/>
  <c r="AR414" i="84"/>
  <c r="FD1600" i="84"/>
  <c r="AI135" i="84"/>
  <c r="AI378" i="84"/>
  <c r="FM366" i="84"/>
  <c r="AC342" i="84"/>
  <c r="FI366" i="84"/>
  <c r="CO414" i="84"/>
  <c r="CG171" i="84"/>
  <c r="FD1606" i="84"/>
  <c r="BY63" i="84"/>
  <c r="H74" i="44" s="1"/>
  <c r="FO378" i="84"/>
  <c r="DQ366" i="84"/>
  <c r="AI342" i="84"/>
  <c r="FH39" i="84"/>
  <c r="E50" i="31" s="1"/>
  <c r="BY51" i="84"/>
  <c r="H62" i="44" s="1"/>
  <c r="FM51" i="84"/>
  <c r="M62" i="31" s="1"/>
  <c r="CG75" i="84"/>
  <c r="T86" i="44" s="1"/>
  <c r="A1608" i="84"/>
  <c r="FB1608" i="84"/>
  <c r="FC1608" i="84" s="1"/>
  <c r="FD1608" i="84" s="1"/>
  <c r="BH184" i="84"/>
  <c r="DC196" i="84"/>
  <c r="BM196" i="84"/>
  <c r="X208" i="84"/>
  <c r="BW196" i="84"/>
  <c r="CA160" i="84"/>
  <c r="CN184" i="84"/>
  <c r="BQ160" i="84"/>
  <c r="AH208" i="84"/>
  <c r="BL172" i="84"/>
  <c r="CI172" i="84"/>
  <c r="Y160" i="84"/>
  <c r="AP184" i="84"/>
  <c r="DW208" i="84"/>
  <c r="AX160" i="84"/>
  <c r="BI160" i="84"/>
  <c r="AY208" i="84"/>
  <c r="BQ196" i="84"/>
  <c r="CM184" i="84"/>
  <c r="DK172" i="84"/>
  <c r="CA172" i="84"/>
  <c r="AN208" i="84"/>
  <c r="AN184" i="84"/>
  <c r="AE196" i="84"/>
  <c r="BE196" i="84"/>
  <c r="AZ172" i="84"/>
  <c r="DL208" i="84"/>
  <c r="CJ196" i="84"/>
  <c r="BM160" i="84"/>
  <c r="DK196" i="84"/>
  <c r="CY160" i="84"/>
  <c r="I184" i="84"/>
  <c r="AX124" i="84"/>
  <c r="BO136" i="84"/>
  <c r="AU124" i="84"/>
  <c r="P136" i="84"/>
  <c r="BM124" i="84"/>
  <c r="ET124" i="84"/>
  <c r="AZ136" i="84"/>
  <c r="BQ148" i="84"/>
  <c r="AX136" i="84"/>
  <c r="CA148" i="84"/>
  <c r="AV148" i="84"/>
  <c r="T148" i="84"/>
  <c r="BJ148" i="84"/>
  <c r="CM148" i="84"/>
  <c r="AK160" i="84"/>
  <c r="DG172" i="84"/>
  <c r="CF160" i="84"/>
  <c r="EB208" i="84"/>
  <c r="AH184" i="84"/>
  <c r="AQ184" i="84"/>
  <c r="AQ196" i="84"/>
  <c r="CY172" i="84"/>
  <c r="DD208" i="84"/>
  <c r="AW196" i="84"/>
  <c r="BK196" i="84"/>
  <c r="EI172" i="84"/>
  <c r="EF196" i="84"/>
  <c r="AP208" i="84"/>
  <c r="P172" i="84"/>
  <c r="AV196" i="84"/>
  <c r="DX208" i="84"/>
  <c r="DL160" i="84"/>
  <c r="BS196" i="84"/>
  <c r="BA184" i="84"/>
  <c r="X172" i="84"/>
  <c r="ED208" i="84"/>
  <c r="AT196" i="84"/>
  <c r="AZ160" i="84"/>
  <c r="U172" i="84"/>
  <c r="BI196" i="84"/>
  <c r="BR208" i="84"/>
  <c r="CM196" i="84"/>
  <c r="AQ208" i="84"/>
  <c r="DW196" i="84"/>
  <c r="DH160" i="84"/>
  <c r="AE208" i="84"/>
  <c r="P124" i="84"/>
  <c r="ET136" i="84"/>
  <c r="AZ124" i="84"/>
  <c r="AT136" i="84"/>
  <c r="BO124" i="84"/>
  <c r="T136" i="84"/>
  <c r="BT124" i="84"/>
  <c r="X148" i="84"/>
  <c r="Y148" i="84"/>
  <c r="AB148" i="84"/>
  <c r="BN124" i="84"/>
  <c r="DL148" i="84"/>
  <c r="BL148" i="84"/>
  <c r="AT148" i="84"/>
  <c r="I160" i="84"/>
  <c r="CA196" i="84"/>
  <c r="J196" i="84"/>
  <c r="AE160" i="84"/>
  <c r="DH196" i="84"/>
  <c r="CF196" i="84"/>
  <c r="AB184" i="84"/>
  <c r="CQ172" i="84"/>
  <c r="T208" i="84"/>
  <c r="BX172" i="84"/>
  <c r="CZ172" i="84"/>
  <c r="AU184" i="84"/>
  <c r="BJ172" i="84"/>
  <c r="BX208" i="84"/>
  <c r="Y196" i="84"/>
  <c r="DL196" i="84"/>
  <c r="BG208" i="84"/>
  <c r="BR172" i="84"/>
  <c r="AE184" i="84"/>
  <c r="AW160" i="84"/>
  <c r="U196" i="84"/>
  <c r="BQ208" i="84"/>
  <c r="W172" i="84"/>
  <c r="BJ160" i="84"/>
  <c r="CU160" i="84"/>
  <c r="BK172" i="84"/>
  <c r="CV160" i="84"/>
  <c r="S184" i="84"/>
  <c r="Q208" i="84"/>
  <c r="DS196" i="84"/>
  <c r="BU172" i="84"/>
  <c r="BK184" i="84"/>
  <c r="AE136" i="84"/>
  <c r="EK124" i="84"/>
  <c r="EM124" i="84"/>
  <c r="DP136" i="84"/>
  <c r="EL124" i="84"/>
  <c r="BL136" i="84"/>
  <c r="X124" i="84"/>
  <c r="BR148" i="84"/>
  <c r="DP148" i="84"/>
  <c r="BJ124" i="84"/>
  <c r="EW136" i="84"/>
  <c r="U148" i="84"/>
  <c r="J148" i="84"/>
  <c r="CR148" i="84"/>
  <c r="V160" i="84"/>
  <c r="CV172" i="84"/>
  <c r="BI172" i="84"/>
  <c r="BI184" i="84"/>
  <c r="DC184" i="84"/>
  <c r="EH208" i="84"/>
  <c r="CR196" i="84"/>
  <c r="CZ184" i="84"/>
  <c r="BV160" i="84"/>
  <c r="DY196" i="84"/>
  <c r="BJ196" i="84"/>
  <c r="J160" i="84"/>
  <c r="CJ160" i="84"/>
  <c r="BK208" i="84"/>
  <c r="T184" i="84"/>
  <c r="CY196" i="84"/>
  <c r="AV208" i="84"/>
  <c r="U160" i="84"/>
  <c r="I172" i="84"/>
  <c r="V172" i="84"/>
  <c r="BS184" i="84"/>
  <c r="BF208" i="84"/>
  <c r="DD184" i="84"/>
  <c r="DC172" i="84"/>
  <c r="DT160" i="84"/>
  <c r="EB196" i="84"/>
  <c r="AV172" i="84"/>
  <c r="DO172" i="84"/>
  <c r="EE208" i="84"/>
  <c r="BM184" i="84"/>
  <c r="P196" i="84"/>
  <c r="EF208" i="84"/>
  <c r="J136" i="84"/>
  <c r="EN124" i="84"/>
  <c r="DK124" i="84"/>
  <c r="AE124" i="84"/>
  <c r="DL124" i="84"/>
  <c r="AK136" i="84"/>
  <c r="BK124" i="84"/>
  <c r="I148" i="84"/>
  <c r="CU148" i="84"/>
  <c r="EN136" i="84"/>
  <c r="AZ148" i="84"/>
  <c r="AT124" i="84"/>
  <c r="BW148" i="84"/>
  <c r="R148" i="84"/>
  <c r="AW184" i="84"/>
  <c r="CU196" i="84"/>
  <c r="CI196" i="84"/>
  <c r="DL184" i="84"/>
  <c r="S196" i="84"/>
  <c r="DH208" i="84"/>
  <c r="BF184" i="84"/>
  <c r="H160" i="84"/>
  <c r="AW172" i="84"/>
  <c r="CR172" i="84"/>
  <c r="BB208" i="84"/>
  <c r="DP160" i="84"/>
  <c r="AK184" i="84"/>
  <c r="Y208" i="84"/>
  <c r="AB196" i="84"/>
  <c r="AZ196" i="84"/>
  <c r="CB208" i="84"/>
  <c r="J172" i="84"/>
  <c r="BU196" i="84"/>
  <c r="DK184" i="84"/>
  <c r="H196" i="84"/>
  <c r="CZ208" i="84"/>
  <c r="DH172" i="84"/>
  <c r="CA208" i="84"/>
  <c r="BL160" i="84"/>
  <c r="BV184" i="84"/>
  <c r="DG160" i="84"/>
  <c r="CA184" i="84"/>
  <c r="AX208" i="84"/>
  <c r="BP172" i="84"/>
  <c r="ED196" i="84"/>
  <c r="BQ172" i="84"/>
  <c r="BU136" i="84"/>
  <c r="S124" i="84"/>
  <c r="BL124" i="84"/>
  <c r="EI124" i="84"/>
  <c r="EQ124" i="84"/>
  <c r="DL136" i="84"/>
  <c r="DM136" i="84" s="1"/>
  <c r="BI124" i="84"/>
  <c r="DS136" i="84"/>
  <c r="Q148" i="84"/>
  <c r="AX148" i="84"/>
  <c r="DW148" i="84"/>
  <c r="BJ136" i="84"/>
  <c r="BP148" i="84"/>
  <c r="H148" i="84"/>
  <c r="BL184" i="84"/>
  <c r="AY160" i="84"/>
  <c r="BO172" i="84"/>
  <c r="EI160" i="84"/>
  <c r="DC160" i="84"/>
  <c r="CU208" i="84"/>
  <c r="CN196" i="84"/>
  <c r="BG184" i="84"/>
  <c r="AY184" i="84"/>
  <c r="DP196" i="84"/>
  <c r="CJ208" i="84"/>
  <c r="BT196" i="84"/>
  <c r="DS160" i="84"/>
  <c r="CN208" i="84"/>
  <c r="Y184" i="84"/>
  <c r="AP196" i="84"/>
  <c r="CY184" i="84"/>
  <c r="S172" i="84"/>
  <c r="CY208" i="84"/>
  <c r="BT184" i="84"/>
  <c r="Q184" i="84"/>
  <c r="BU184" i="84"/>
  <c r="CN172" i="84"/>
  <c r="BA208" i="84"/>
  <c r="BV196" i="84"/>
  <c r="Q172" i="84"/>
  <c r="DW160" i="84"/>
  <c r="AN196" i="84"/>
  <c r="BP208" i="84"/>
  <c r="EC208" i="84"/>
  <c r="BE208" i="84"/>
  <c r="AV124" i="84"/>
  <c r="I136" i="84"/>
  <c r="BQ124" i="84"/>
  <c r="W124" i="84"/>
  <c r="AY124" i="84"/>
  <c r="BP136" i="84"/>
  <c r="DO124" i="84"/>
  <c r="BT136" i="84"/>
  <c r="BU148" i="84"/>
  <c r="CQ148" i="84"/>
  <c r="S148" i="84"/>
  <c r="BN148" i="84"/>
  <c r="CE148" i="84"/>
  <c r="BV148" i="84"/>
  <c r="BO148" i="84"/>
  <c r="BV172" i="84"/>
  <c r="EC196" i="84"/>
  <c r="CE196" i="84"/>
  <c r="CU172" i="84"/>
  <c r="V196" i="84"/>
  <c r="BI208" i="84"/>
  <c r="AB160" i="84"/>
  <c r="R172" i="84"/>
  <c r="BT172" i="84"/>
  <c r="BX160" i="84"/>
  <c r="BW208" i="84"/>
  <c r="AB172" i="84"/>
  <c r="P184" i="84"/>
  <c r="DC208" i="84"/>
  <c r="BA196" i="84"/>
  <c r="CN160" i="84"/>
  <c r="DT184" i="84"/>
  <c r="DD172" i="84"/>
  <c r="DE172" i="84" s="1"/>
  <c r="EG208" i="84"/>
  <c r="AX184" i="84"/>
  <c r="BO196" i="84"/>
  <c r="BS172" i="84"/>
  <c r="X184" i="84"/>
  <c r="AB208" i="84"/>
  <c r="DS172" i="84"/>
  <c r="CQ184" i="84"/>
  <c r="CV184" i="84"/>
  <c r="BN184" i="84"/>
  <c r="CE208" i="84"/>
  <c r="AT208" i="84"/>
  <c r="BT160" i="84"/>
  <c r="U136" i="84"/>
  <c r="AV136" i="84"/>
  <c r="J124" i="84"/>
  <c r="EJ124" i="84"/>
  <c r="V124" i="84"/>
  <c r="BM136" i="84"/>
  <c r="BR124" i="84"/>
  <c r="CY148" i="84"/>
  <c r="P148" i="84"/>
  <c r="BI148" i="84"/>
  <c r="BP124" i="84"/>
  <c r="CV148" i="84"/>
  <c r="DD148" i="84"/>
  <c r="BM148" i="84"/>
  <c r="DK148" i="84"/>
  <c r="CE172" i="84"/>
  <c r="AX172" i="84"/>
  <c r="S208" i="84"/>
  <c r="X160" i="84"/>
  <c r="DW172" i="84"/>
  <c r="BH208" i="84"/>
  <c r="DD196" i="84"/>
  <c r="AU160" i="84"/>
  <c r="H184" i="84"/>
  <c r="AU172" i="84"/>
  <c r="AK208" i="84"/>
  <c r="BH196" i="84"/>
  <c r="CM172" i="84"/>
  <c r="CR208" i="84"/>
  <c r="CB172" i="84"/>
  <c r="CM160" i="84"/>
  <c r="CE184" i="84"/>
  <c r="BQ184" i="84"/>
  <c r="AZ208" i="84"/>
  <c r="DK160" i="84"/>
  <c r="AH172" i="84"/>
  <c r="AI172" i="84" s="1"/>
  <c r="CQ160" i="84"/>
  <c r="AE172" i="84"/>
  <c r="BV208" i="84"/>
  <c r="DO196" i="84"/>
  <c r="BO208" i="84"/>
  <c r="BB196" i="84"/>
  <c r="Q196" i="84"/>
  <c r="AU208" i="84"/>
  <c r="BW160" i="84"/>
  <c r="AU196" i="84"/>
  <c r="X136" i="84"/>
  <c r="AW124" i="84"/>
  <c r="AB136" i="84"/>
  <c r="EW124" i="84"/>
  <c r="Y124" i="84"/>
  <c r="EI136" i="84"/>
  <c r="DP124" i="84"/>
  <c r="BS148" i="84"/>
  <c r="DS148" i="84"/>
  <c r="BS124" i="84"/>
  <c r="EM136" i="84"/>
  <c r="U124" i="84"/>
  <c r="DH148" i="84"/>
  <c r="BX148" i="84"/>
  <c r="AY172" i="84"/>
  <c r="BF196" i="84"/>
  <c r="DT208" i="84"/>
  <c r="CB196" i="84"/>
  <c r="Q160" i="84"/>
  <c r="U208" i="84"/>
  <c r="T172" i="84"/>
  <c r="BN208" i="84"/>
  <c r="BO184" i="84"/>
  <c r="J184" i="84"/>
  <c r="H208" i="84"/>
  <c r="CE160" i="84"/>
  <c r="AT184" i="84"/>
  <c r="BU160" i="84"/>
  <c r="BB184" i="84"/>
  <c r="Y172" i="84"/>
  <c r="CR160" i="84"/>
  <c r="CF184" i="84"/>
  <c r="CQ208" i="84"/>
  <c r="U184" i="84"/>
  <c r="AO184" i="84"/>
  <c r="DH184" i="84"/>
  <c r="DT196" i="84"/>
  <c r="J208" i="84"/>
  <c r="CQ196" i="84"/>
  <c r="AO208" i="84"/>
  <c r="BR160" i="84"/>
  <c r="EG184" i="84"/>
  <c r="S160" i="84"/>
  <c r="AZ184" i="84"/>
  <c r="BW172" i="84"/>
  <c r="BN136" i="84"/>
  <c r="Q124" i="84"/>
  <c r="H136" i="84"/>
  <c r="I124" i="84"/>
  <c r="BV136" i="84"/>
  <c r="Q136" i="84"/>
  <c r="AK124" i="84"/>
  <c r="AK148" i="84"/>
  <c r="AU148" i="84"/>
  <c r="Y136" i="84"/>
  <c r="Z136" i="84" s="1"/>
  <c r="BK148" i="84"/>
  <c r="V136" i="84"/>
  <c r="CJ148" i="84"/>
  <c r="DG148" i="84"/>
  <c r="DL172" i="84"/>
  <c r="T160" i="84"/>
  <c r="DG208" i="84"/>
  <c r="DD160" i="84"/>
  <c r="CZ160" i="84"/>
  <c r="P160" i="84"/>
  <c r="X196" i="84"/>
  <c r="CV208" i="84"/>
  <c r="AH196" i="84"/>
  <c r="AV184" i="84"/>
  <c r="W208" i="84"/>
  <c r="CZ196" i="84"/>
  <c r="AH160" i="84"/>
  <c r="CI184" i="84"/>
  <c r="AV160" i="84"/>
  <c r="DK208" i="84"/>
  <c r="AK172" i="84"/>
  <c r="DG196" i="84"/>
  <c r="CF208" i="84"/>
  <c r="W196" i="84"/>
  <c r="BR184" i="84"/>
  <c r="W184" i="84"/>
  <c r="BN160" i="84"/>
  <c r="BS208" i="84"/>
  <c r="AT172" i="84"/>
  <c r="P208" i="84"/>
  <c r="EE196" i="84"/>
  <c r="AK196" i="84"/>
  <c r="DS208" i="84"/>
  <c r="CV196" i="84"/>
  <c r="H172" i="84"/>
  <c r="AH136" i="84"/>
  <c r="BK136" i="84"/>
  <c r="S136" i="84"/>
  <c r="T124" i="84"/>
  <c r="EQ136" i="84"/>
  <c r="H124" i="84"/>
  <c r="DT136" i="84"/>
  <c r="DT148" i="84"/>
  <c r="AY148" i="84"/>
  <c r="AE148" i="84"/>
  <c r="W136" i="84"/>
  <c r="CB148" i="84"/>
  <c r="AH148" i="84"/>
  <c r="BS136" i="84"/>
  <c r="CI160" i="84"/>
  <c r="BP184" i="84"/>
  <c r="FK184" i="84" s="1"/>
  <c r="BU208" i="84"/>
  <c r="FP208" i="84" s="1"/>
  <c r="EG196" i="84"/>
  <c r="AT160" i="84"/>
  <c r="BM172" i="84"/>
  <c r="DP184" i="84"/>
  <c r="CI208" i="84"/>
  <c r="CB160" i="84"/>
  <c r="CB184" i="84"/>
  <c r="DY208" i="84"/>
  <c r="DG184" i="84"/>
  <c r="BW184" i="84"/>
  <c r="DO160" i="84"/>
  <c r="BE184" i="84"/>
  <c r="R208" i="84"/>
  <c r="T196" i="84"/>
  <c r="R184" i="84"/>
  <c r="V208" i="84"/>
  <c r="CR184" i="84"/>
  <c r="CM208" i="84"/>
  <c r="EH184" i="84"/>
  <c r="BX196" i="84"/>
  <c r="BJ184" i="84"/>
  <c r="CF172" i="84"/>
  <c r="BJ208" i="84"/>
  <c r="DX196" i="84"/>
  <c r="DW184" i="84"/>
  <c r="I208" i="84"/>
  <c r="BN196" i="84"/>
  <c r="BP160" i="84"/>
  <c r="EK136" i="84"/>
  <c r="AY136" i="84"/>
  <c r="EL136" i="84"/>
  <c r="R124" i="84"/>
  <c r="BI136" i="84"/>
  <c r="AH124" i="84"/>
  <c r="DO136" i="84"/>
  <c r="DC148" i="84"/>
  <c r="DO148" i="84"/>
  <c r="CI148" i="84"/>
  <c r="BQ136" i="84"/>
  <c r="BT148" i="84"/>
  <c r="EI148" i="84"/>
  <c r="CF148" i="84"/>
  <c r="CG148" i="84" s="1"/>
  <c r="CJ172" i="84"/>
  <c r="CK172" i="84" s="1"/>
  <c r="DO184" i="84"/>
  <c r="DO208" i="84"/>
  <c r="DT172" i="84"/>
  <c r="DP172" i="84"/>
  <c r="BK160" i="84"/>
  <c r="I196" i="84"/>
  <c r="AW208" i="84"/>
  <c r="AO196" i="84"/>
  <c r="R160" i="84"/>
  <c r="V184" i="84"/>
  <c r="R196" i="84"/>
  <c r="BO160" i="84"/>
  <c r="DS184" i="84"/>
  <c r="BX184" i="84"/>
  <c r="BL208" i="84"/>
  <c r="W160" i="84"/>
  <c r="AX196" i="84"/>
  <c r="BT208" i="84"/>
  <c r="BS160" i="84"/>
  <c r="AW136" i="84"/>
  <c r="AY196" i="84"/>
  <c r="BU124" i="84"/>
  <c r="DP208" i="84"/>
  <c r="BR136" i="84"/>
  <c r="BR196" i="84"/>
  <c r="CZ148" i="84"/>
  <c r="CU184" i="84"/>
  <c r="AB124" i="84"/>
  <c r="CJ184" i="84"/>
  <c r="V148" i="84"/>
  <c r="EH196" i="84"/>
  <c r="CN148" i="84"/>
  <c r="BG196" i="84"/>
  <c r="AW148" i="84"/>
  <c r="BL196" i="84"/>
  <c r="BV124" i="84"/>
  <c r="R136" i="84"/>
  <c r="BM208" i="84"/>
  <c r="EJ136" i="84"/>
  <c r="W148" i="84"/>
  <c r="BP196" i="84"/>
  <c r="DW136" i="84"/>
  <c r="BN172" i="84"/>
  <c r="AU136" i="84"/>
  <c r="BI39" i="84"/>
  <c r="I39" i="84"/>
  <c r="I15" i="84"/>
  <c r="EJ27" i="84"/>
  <c r="CE39" i="84"/>
  <c r="Y39" i="84"/>
  <c r="EQ15" i="84"/>
  <c r="CJ51" i="84"/>
  <c r="S63" i="84"/>
  <c r="CI75" i="84"/>
  <c r="J63" i="84"/>
  <c r="I74" i="30" s="1"/>
  <c r="AE51" i="84"/>
  <c r="DW75" i="84"/>
  <c r="G86" i="43" s="1"/>
  <c r="BX75" i="84"/>
  <c r="DT75" i="84"/>
  <c r="DL75" i="84"/>
  <c r="EG75" i="84"/>
  <c r="P86" i="30" s="1"/>
  <c r="U39" i="84"/>
  <c r="BV63" i="84"/>
  <c r="BE75" i="84"/>
  <c r="J39" i="84"/>
  <c r="I50" i="30" s="1"/>
  <c r="P39" i="84"/>
  <c r="FL378" i="84"/>
  <c r="AI366" i="84"/>
  <c r="FK366" i="84"/>
  <c r="FQ426" i="84"/>
  <c r="BY171" i="84"/>
  <c r="CS63" i="84"/>
  <c r="AL74" i="44" s="1"/>
  <c r="FO425" i="84"/>
  <c r="FP378" i="84"/>
  <c r="FP426" i="84"/>
  <c r="AF414" i="84"/>
  <c r="AC414" i="84"/>
  <c r="DM390" i="84"/>
  <c r="BW87" i="84"/>
  <c r="FH437" i="84"/>
  <c r="FF171" i="84"/>
  <c r="FN377" i="84"/>
  <c r="Z353" i="84"/>
  <c r="K341" i="84"/>
  <c r="AI219" i="84"/>
  <c r="FP159" i="84"/>
  <c r="FJ365" i="84"/>
  <c r="AF159" i="84"/>
  <c r="K135" i="84"/>
  <c r="BC195" i="84"/>
  <c r="EX135" i="84"/>
  <c r="DM365" i="84"/>
  <c r="K437" i="84"/>
  <c r="FP110" i="84"/>
  <c r="I121" i="31" s="1"/>
  <c r="FM159" i="84"/>
  <c r="FK183" i="84"/>
  <c r="CS195" i="84"/>
  <c r="AL195" i="84"/>
  <c r="FH219" i="84"/>
  <c r="FO437" i="84"/>
  <c r="FL159" i="84"/>
  <c r="AR195" i="84"/>
  <c r="FQ195" i="84"/>
  <c r="FF377" i="84"/>
  <c r="FI377" i="84"/>
  <c r="CC389" i="84"/>
  <c r="EX341" i="84"/>
  <c r="AL341" i="84"/>
  <c r="DU401" i="84"/>
  <c r="FO123" i="84"/>
  <c r="CG183" i="84"/>
  <c r="DM207" i="84"/>
  <c r="FM219" i="84"/>
  <c r="AI389" i="84"/>
  <c r="FM377" i="84"/>
  <c r="FQ110" i="84"/>
  <c r="O121" i="31" s="1"/>
  <c r="DQ147" i="84"/>
  <c r="FN437" i="84"/>
  <c r="EX123" i="84"/>
  <c r="FI147" i="84"/>
  <c r="Z437" i="84"/>
  <c r="DA365" i="84"/>
  <c r="FJ183" i="84"/>
  <c r="AI123" i="84"/>
  <c r="DE437" i="84"/>
  <c r="AC183" i="84"/>
  <c r="FQ135" i="84"/>
  <c r="AL135" i="84"/>
  <c r="FP147" i="84"/>
  <c r="DM377" i="84"/>
  <c r="FH365" i="84"/>
  <c r="AI353" i="84"/>
  <c r="DZ413" i="84"/>
  <c r="BY207" i="84"/>
  <c r="DM195" i="84"/>
  <c r="DA207" i="84"/>
  <c r="AC135" i="84"/>
  <c r="AI159" i="84"/>
  <c r="FI195" i="84"/>
  <c r="FN123" i="84"/>
  <c r="FO183" i="84"/>
  <c r="FL207" i="84"/>
  <c r="FK147" i="84"/>
  <c r="FM207" i="84"/>
  <c r="CS159" i="84"/>
  <c r="DQ219" i="84"/>
  <c r="DQ195" i="84"/>
  <c r="Z195" i="84"/>
  <c r="DA389" i="84"/>
  <c r="FF389" i="84"/>
  <c r="FH389" i="84"/>
  <c r="FO389" i="84"/>
  <c r="FN353" i="84"/>
  <c r="CG413" i="84"/>
  <c r="AC401" i="84"/>
  <c r="DA413" i="84"/>
  <c r="FJ389" i="84"/>
  <c r="ER123" i="84"/>
  <c r="AC389" i="84"/>
  <c r="FI389" i="84"/>
  <c r="DI365" i="84"/>
  <c r="FO353" i="84"/>
  <c r="Z365" i="84"/>
  <c r="Z341" i="84"/>
  <c r="FP425" i="84"/>
  <c r="BY183" i="84"/>
  <c r="FK389" i="84"/>
  <c r="DM401" i="84"/>
  <c r="FN183" i="84"/>
  <c r="AI183" i="84"/>
  <c r="AR401" i="84"/>
  <c r="DU159" i="84"/>
  <c r="DU207" i="84"/>
  <c r="DU147" i="84"/>
  <c r="AR219" i="84"/>
  <c r="DZ437" i="84"/>
  <c r="AI341" i="84"/>
  <c r="DQ365" i="84"/>
  <c r="DU413" i="84"/>
  <c r="FF110" i="84"/>
  <c r="M121" i="32" s="1"/>
  <c r="AI110" i="84"/>
  <c r="CG159" i="84"/>
  <c r="CC171" i="84"/>
  <c r="FF183" i="84"/>
  <c r="DI159" i="84"/>
  <c r="DA147" i="84"/>
  <c r="CO147" i="84"/>
  <c r="FO135" i="84"/>
  <c r="AL147" i="84"/>
  <c r="DE171" i="84"/>
  <c r="CK147" i="84"/>
  <c r="CO207" i="84"/>
  <c r="CC195" i="84"/>
  <c r="FH195" i="84"/>
  <c r="K195" i="84"/>
  <c r="FI171" i="84"/>
  <c r="FM195" i="84"/>
  <c r="AL171" i="84"/>
  <c r="FK341" i="84"/>
  <c r="DQ135" i="84"/>
  <c r="FH123" i="84"/>
  <c r="DQ183" i="84"/>
  <c r="AF123" i="84"/>
  <c r="FK159" i="84"/>
  <c r="DU195" i="84"/>
  <c r="DE183" i="84"/>
  <c r="CS183" i="84"/>
  <c r="AI437" i="84"/>
  <c r="DQ389" i="84"/>
  <c r="FO377" i="84"/>
  <c r="AF377" i="84"/>
  <c r="BC425" i="84"/>
  <c r="K425" i="84"/>
  <c r="FF401" i="84"/>
  <c r="FH401" i="84"/>
  <c r="AF413" i="84"/>
  <c r="K159" i="84"/>
  <c r="AL159" i="84"/>
  <c r="AF135" i="84"/>
  <c r="BY159" i="84"/>
  <c r="Z147" i="84"/>
  <c r="FQ147" i="84"/>
  <c r="Z135" i="84"/>
  <c r="FP135" i="84"/>
  <c r="FL147" i="84"/>
  <c r="CS207" i="84"/>
  <c r="DI171" i="84"/>
  <c r="FK219" i="84"/>
  <c r="FQ437" i="84"/>
  <c r="CS389" i="84"/>
  <c r="FQ377" i="84"/>
  <c r="FN389" i="84"/>
  <c r="CS377" i="84"/>
  <c r="FK377" i="84"/>
  <c r="BY365" i="84"/>
  <c r="AR425" i="84"/>
  <c r="CO425" i="84"/>
  <c r="CK401" i="84"/>
  <c r="Z401" i="84"/>
  <c r="DZ425" i="84"/>
  <c r="FN110" i="84"/>
  <c r="H121" i="31" s="1"/>
  <c r="AF110" i="84"/>
  <c r="FO110" i="84"/>
  <c r="N121" i="31" s="1"/>
  <c r="FQ123" i="84"/>
  <c r="DA183" i="84"/>
  <c r="DE159" i="84"/>
  <c r="FI135" i="84"/>
  <c r="FF159" i="84"/>
  <c r="AC147" i="84"/>
  <c r="DZ195" i="84"/>
  <c r="FQ171" i="84"/>
  <c r="FL195" i="84"/>
  <c r="CS437" i="84"/>
  <c r="FP389" i="84"/>
  <c r="CK425" i="84"/>
  <c r="AR110" i="84"/>
  <c r="H121" i="58" s="1"/>
  <c r="DE195" i="84"/>
  <c r="FF135" i="84"/>
  <c r="DE207" i="84"/>
  <c r="ER135" i="84"/>
  <c r="AC207" i="84"/>
  <c r="DZ207" i="84"/>
  <c r="DM123" i="84"/>
  <c r="K147" i="84"/>
  <c r="FP207" i="84"/>
  <c r="FJ135" i="84"/>
  <c r="AR183" i="84"/>
  <c r="FL171" i="84"/>
  <c r="AR437" i="84"/>
  <c r="BY389" i="84"/>
  <c r="K377" i="84"/>
  <c r="FO365" i="84"/>
  <c r="AF207" i="84"/>
  <c r="FI123" i="84"/>
  <c r="BC207" i="84"/>
  <c r="AL123" i="84"/>
  <c r="FJ159" i="84"/>
  <c r="FM147" i="84"/>
  <c r="FI159" i="84"/>
  <c r="AI147" i="84"/>
  <c r="DI207" i="84"/>
  <c r="FH183" i="84"/>
  <c r="FF195" i="84"/>
  <c r="FP183" i="84"/>
  <c r="FI219" i="84"/>
  <c r="FN219" i="84"/>
  <c r="CG219" i="84"/>
  <c r="DI437" i="84"/>
  <c r="FP341" i="84"/>
  <c r="FL341" i="84"/>
  <c r="DU353" i="84"/>
  <c r="BY425" i="84"/>
  <c r="CK159" i="84"/>
  <c r="FJ207" i="84"/>
  <c r="CG147" i="84"/>
  <c r="FH147" i="84"/>
  <c r="DU171" i="84"/>
  <c r="K171" i="84"/>
  <c r="FP171" i="84"/>
  <c r="Z183" i="84"/>
  <c r="CC183" i="84"/>
  <c r="AF171" i="84"/>
  <c r="FI207" i="84"/>
  <c r="FF207" i="84"/>
  <c r="CK207" i="84"/>
  <c r="BY195" i="84"/>
  <c r="DE389" i="84"/>
  <c r="FH207" i="84"/>
  <c r="DE147" i="84"/>
  <c r="CW159" i="84"/>
  <c r="DQ123" i="84"/>
  <c r="FQ183" i="84"/>
  <c r="CW195" i="84"/>
  <c r="DQ171" i="84"/>
  <c r="CK183" i="84"/>
  <c r="FL425" i="84"/>
  <c r="DQ413" i="84"/>
  <c r="FM135" i="84"/>
  <c r="Z123" i="84"/>
  <c r="FQ207" i="84"/>
  <c r="AF147" i="84"/>
  <c r="FL123" i="84"/>
  <c r="FK135" i="84"/>
  <c r="DI183" i="84"/>
  <c r="FJ171" i="84"/>
  <c r="DM219" i="84"/>
  <c r="FL219" i="84"/>
  <c r="Z219" i="84"/>
  <c r="BY219" i="84"/>
  <c r="FF437" i="84"/>
  <c r="CK437" i="84"/>
  <c r="DI377" i="84"/>
  <c r="AC341" i="84"/>
  <c r="DA401" i="84"/>
  <c r="CO159" i="84"/>
  <c r="AL207" i="84"/>
  <c r="FL135" i="84"/>
  <c r="FN135" i="84"/>
  <c r="FK207" i="84"/>
  <c r="FP123" i="84"/>
  <c r="DU135" i="84"/>
  <c r="FF147" i="84"/>
  <c r="Z207" i="84"/>
  <c r="FP195" i="84"/>
  <c r="K219" i="84"/>
  <c r="DQ86" i="84"/>
  <c r="H97" i="32" s="1"/>
  <c r="FK437" i="84"/>
  <c r="AL437" i="84"/>
  <c r="K413" i="84"/>
  <c r="BC401" i="84"/>
  <c r="FK123" i="84"/>
  <c r="BC183" i="84"/>
  <c r="FH135" i="84"/>
  <c r="AC159" i="84"/>
  <c r="CW147" i="84"/>
  <c r="AC123" i="84"/>
  <c r="FO147" i="84"/>
  <c r="DM147" i="84"/>
  <c r="CK171" i="84"/>
  <c r="CG195" i="84"/>
  <c r="AI171" i="84"/>
  <c r="AF195" i="84"/>
  <c r="DZ219" i="84"/>
  <c r="FF219" i="84"/>
  <c r="DE219" i="84"/>
  <c r="CW219" i="84"/>
  <c r="DM437" i="84"/>
  <c r="CC377" i="84"/>
  <c r="CG389" i="84"/>
  <c r="FM389" i="84"/>
  <c r="FL389" i="84"/>
  <c r="FQ365" i="84"/>
  <c r="CO365" i="84"/>
  <c r="CC365" i="84"/>
  <c r="FQ341" i="84"/>
  <c r="Z425" i="84"/>
  <c r="DQ401" i="84"/>
  <c r="AR413" i="84"/>
  <c r="DM425" i="84"/>
  <c r="CK110" i="84"/>
  <c r="Z121" i="44" s="1"/>
  <c r="DA110" i="84"/>
  <c r="AX121" i="44" s="1"/>
  <c r="DI219" i="84"/>
  <c r="DM389" i="84"/>
  <c r="FM365" i="84"/>
  <c r="FQ413" i="84"/>
  <c r="CG401" i="84"/>
  <c r="CW425" i="84"/>
  <c r="CW110" i="84"/>
  <c r="AR121" i="44" s="1"/>
  <c r="AC110" i="84"/>
  <c r="DM110" i="84"/>
  <c r="R121" i="32" s="1"/>
  <c r="CC219" i="84"/>
  <c r="AF219" i="84"/>
  <c r="DU219" i="84"/>
  <c r="FI437" i="84"/>
  <c r="BY437" i="84"/>
  <c r="FM437" i="84"/>
  <c r="CO389" i="84"/>
  <c r="CW389" i="84"/>
  <c r="ER341" i="84"/>
  <c r="AL353" i="84"/>
  <c r="CW365" i="84"/>
  <c r="AF341" i="84"/>
  <c r="DM353" i="84"/>
  <c r="FF425" i="84"/>
  <c r="DU425" i="84"/>
  <c r="Z413" i="84"/>
  <c r="CS401" i="84"/>
  <c r="DI110" i="84"/>
  <c r="BJ121" i="44" s="1"/>
  <c r="DQ437" i="84"/>
  <c r="DU437" i="84"/>
  <c r="CO437" i="84"/>
  <c r="DE377" i="84"/>
  <c r="FK353" i="84"/>
  <c r="FH353" i="84"/>
  <c r="CK365" i="84"/>
  <c r="DE365" i="84"/>
  <c r="CG365" i="84"/>
  <c r="FP353" i="84"/>
  <c r="DA425" i="84"/>
  <c r="DQ425" i="84"/>
  <c r="DI425" i="84"/>
  <c r="DI413" i="84"/>
  <c r="FN401" i="84"/>
  <c r="FN425" i="84"/>
  <c r="CG425" i="84"/>
  <c r="K110" i="84"/>
  <c r="DU110" i="84"/>
  <c r="BC110" i="84"/>
  <c r="N121" i="58" s="1"/>
  <c r="DA219" i="84"/>
  <c r="CO219" i="84"/>
  <c r="FQ219" i="84"/>
  <c r="CC437" i="84"/>
  <c r="DQ377" i="84"/>
  <c r="FH377" i="84"/>
  <c r="FP377" i="84"/>
  <c r="FP365" i="84"/>
  <c r="CS365" i="84"/>
  <c r="FI425" i="84"/>
  <c r="FP401" i="84"/>
  <c r="FQ425" i="84"/>
  <c r="CW401" i="84"/>
  <c r="FM401" i="84"/>
  <c r="AF401" i="84"/>
  <c r="FI110" i="84"/>
  <c r="K121" i="31" s="1"/>
  <c r="FJ437" i="84"/>
  <c r="FL437" i="84"/>
  <c r="DA437" i="84"/>
  <c r="CK377" i="84"/>
  <c r="FJ377" i="84"/>
  <c r="CW377" i="84"/>
  <c r="CG377" i="84"/>
  <c r="EX353" i="84"/>
  <c r="AI365" i="84"/>
  <c r="FO413" i="84"/>
  <c r="FH413" i="84"/>
  <c r="CK413" i="84"/>
  <c r="CS425" i="84"/>
  <c r="BY377" i="84"/>
  <c r="K389" i="84"/>
  <c r="DU377" i="84"/>
  <c r="FI353" i="84"/>
  <c r="AF365" i="84"/>
  <c r="FL365" i="84"/>
  <c r="FN341" i="84"/>
  <c r="K401" i="84"/>
  <c r="DE425" i="84"/>
  <c r="FJ353" i="84"/>
  <c r="AF425" i="84"/>
  <c r="Z110" i="84"/>
  <c r="FP437" i="84"/>
  <c r="DA377" i="84"/>
  <c r="FM353" i="84"/>
  <c r="AC365" i="84"/>
  <c r="FQ353" i="84"/>
  <c r="FO341" i="84"/>
  <c r="DM341" i="84"/>
  <c r="K365" i="84"/>
  <c r="EU353" i="84"/>
  <c r="EO341" i="84"/>
  <c r="AC425" i="84"/>
  <c r="FP413" i="84"/>
  <c r="AI425" i="84"/>
  <c r="BY413" i="84"/>
  <c r="FQ401" i="84"/>
  <c r="CC425" i="84"/>
  <c r="CO413" i="84"/>
  <c r="CG110" i="84"/>
  <c r="T121" i="44" s="1"/>
  <c r="FO219" i="84"/>
  <c r="FP219" i="84"/>
  <c r="AL219" i="84"/>
  <c r="AF437" i="84"/>
  <c r="DI389" i="84"/>
  <c r="AF389" i="84"/>
  <c r="Z389" i="84"/>
  <c r="ER353" i="84"/>
  <c r="AF353" i="84"/>
  <c r="FF353" i="84"/>
  <c r="FI365" i="84"/>
  <c r="FL353" i="84"/>
  <c r="DU365" i="84"/>
  <c r="DE413" i="84"/>
  <c r="AL425" i="84"/>
  <c r="FJ425" i="84"/>
  <c r="BY401" i="84"/>
  <c r="DM413" i="84"/>
  <c r="FI413" i="84"/>
  <c r="CS110" i="84"/>
  <c r="AL121" i="44" s="1"/>
  <c r="FH110" i="84"/>
  <c r="E121" i="31" s="1"/>
  <c r="FK110" i="84"/>
  <c r="L121" i="31" s="1"/>
  <c r="AC437" i="84"/>
  <c r="CG437" i="84"/>
  <c r="AC353" i="84"/>
  <c r="EU341" i="84"/>
  <c r="AL413" i="84"/>
  <c r="DE401" i="84"/>
  <c r="FO401" i="84"/>
  <c r="FM425" i="84"/>
  <c r="AI401" i="84"/>
  <c r="FD110" i="84"/>
  <c r="DE110" i="84"/>
  <c r="BD121" i="44" s="1"/>
  <c r="FJ110" i="84"/>
  <c r="F121" i="31" s="1"/>
  <c r="CC110" i="84"/>
  <c r="N121" i="44" s="1"/>
  <c r="BC219" i="84"/>
  <c r="CS219" i="84"/>
  <c r="CK219" i="84"/>
  <c r="BC437" i="84"/>
  <c r="CK389" i="84"/>
  <c r="FQ389" i="84"/>
  <c r="AL365" i="84"/>
  <c r="FK365" i="84"/>
  <c r="DQ341" i="84"/>
  <c r="FF365" i="84"/>
  <c r="FM341" i="84"/>
  <c r="FH425" i="84"/>
  <c r="BC413" i="84"/>
  <c r="CS413" i="84"/>
  <c r="CC401" i="84"/>
  <c r="FF413" i="84"/>
  <c r="FN413" i="84"/>
  <c r="DI401" i="84"/>
  <c r="FL401" i="84"/>
  <c r="DQ110" i="84"/>
  <c r="H121" i="32" s="1"/>
  <c r="BY110" i="84"/>
  <c r="H121" i="44" s="1"/>
  <c r="CO110" i="84"/>
  <c r="AF121" i="44" s="1"/>
  <c r="DQ342" i="84" l="1"/>
  <c r="FN87" i="84"/>
  <c r="H98" i="31" s="1"/>
  <c r="CG426" i="84"/>
  <c r="BY271" i="84"/>
  <c r="EU15" i="84"/>
  <c r="T19" i="33" s="1"/>
  <c r="DU414" i="84"/>
  <c r="DE378" i="84"/>
  <c r="CS390" i="84"/>
  <c r="FM246" i="84"/>
  <c r="DZ99" i="84"/>
  <c r="FP63" i="84"/>
  <c r="I74" i="31" s="1"/>
  <c r="CK271" i="84"/>
  <c r="FH247" i="84"/>
  <c r="CW270" i="84"/>
  <c r="K378" i="84"/>
  <c r="CG270" i="84"/>
  <c r="CK270" i="84"/>
  <c r="AF15" i="84"/>
  <c r="AI15" i="84"/>
  <c r="CG402" i="84"/>
  <c r="FI378" i="84"/>
  <c r="CW318" i="84"/>
  <c r="AL247" i="84"/>
  <c r="FL75" i="84"/>
  <c r="G86" i="31" s="1"/>
  <c r="FI246" i="84"/>
  <c r="CW271" i="84"/>
  <c r="FF51" i="84"/>
  <c r="M62" i="32" s="1"/>
  <c r="AF87" i="84"/>
  <c r="DU295" i="84"/>
  <c r="FJ271" i="84"/>
  <c r="Z235" i="84"/>
  <c r="CW295" i="84"/>
  <c r="FP235" i="84"/>
  <c r="DI270" i="84"/>
  <c r="FH306" i="84"/>
  <c r="Z295" i="84"/>
  <c r="K283" i="84"/>
  <c r="DE271" i="84"/>
  <c r="FH75" i="84"/>
  <c r="E86" i="31" s="1"/>
  <c r="DQ270" i="84"/>
  <c r="AC282" i="84"/>
  <c r="FO246" i="84"/>
  <c r="CW259" i="84"/>
  <c r="DU271" i="84"/>
  <c r="AF271" i="84"/>
  <c r="FM295" i="84"/>
  <c r="AI75" i="84"/>
  <c r="CK283" i="84"/>
  <c r="FJ247" i="84"/>
  <c r="K247" i="84"/>
  <c r="FL402" i="84"/>
  <c r="FF402" i="84"/>
  <c r="FM354" i="84"/>
  <c r="FO354" i="84"/>
  <c r="CG390" i="84"/>
  <c r="FF378" i="84"/>
  <c r="FP234" i="84"/>
  <c r="FI235" i="84"/>
  <c r="CC390" i="84"/>
  <c r="AC99" i="84"/>
  <c r="AI354" i="84"/>
  <c r="AL438" i="84"/>
  <c r="FQ342" i="84"/>
  <c r="Z402" i="84"/>
  <c r="FO342" i="84"/>
  <c r="CC294" i="84"/>
  <c r="FH402" i="84"/>
  <c r="FN354" i="84"/>
  <c r="AL342" i="84"/>
  <c r="FJ87" i="84"/>
  <c r="F98" i="31" s="1"/>
  <c r="DA51" i="84"/>
  <c r="AX62" i="44" s="1"/>
  <c r="FM99" i="84"/>
  <c r="M110" i="31" s="1"/>
  <c r="CC378" i="84"/>
  <c r="AI99" i="84"/>
  <c r="FL15" i="84"/>
  <c r="G26" i="31" s="1"/>
  <c r="AF402" i="84"/>
  <c r="CS438" i="84"/>
  <c r="FI402" i="84"/>
  <c r="CW51" i="84"/>
  <c r="AR62" i="44" s="1"/>
  <c r="CW366" i="84"/>
  <c r="CC366" i="84"/>
  <c r="CC402" i="84"/>
  <c r="FQ438" i="84"/>
  <c r="FP402" i="84"/>
  <c r="FP438" i="84"/>
  <c r="CS426" i="84"/>
  <c r="FH235" i="84"/>
  <c r="AI63" i="84"/>
  <c r="FQ294" i="84"/>
  <c r="FP294" i="84"/>
  <c r="AL294" i="84"/>
  <c r="FK63" i="84"/>
  <c r="L74" i="31" s="1"/>
  <c r="W74" i="60"/>
  <c r="DQ378" i="84"/>
  <c r="AF75" i="84"/>
  <c r="FF318" i="84"/>
  <c r="AI270" i="84"/>
  <c r="FP271" i="84"/>
  <c r="CK295" i="84"/>
  <c r="FO270" i="84"/>
  <c r="E110" i="29"/>
  <c r="DU270" i="84"/>
  <c r="FL307" i="84"/>
  <c r="FF354" i="84"/>
  <c r="CK426" i="84"/>
  <c r="CO259" i="84"/>
  <c r="CS259" i="84"/>
  <c r="DI378" i="84"/>
  <c r="CG271" i="84"/>
  <c r="DQ247" i="84"/>
  <c r="Z258" i="84"/>
  <c r="AR75" i="84"/>
  <c r="H86" i="58" s="1"/>
  <c r="Z354" i="84"/>
  <c r="K271" i="84"/>
  <c r="FI354" i="84"/>
  <c r="Z283" i="84"/>
  <c r="FP283" i="84"/>
  <c r="BY307" i="84"/>
  <c r="FO247" i="84"/>
  <c r="FI75" i="84"/>
  <c r="K86" i="31" s="1"/>
  <c r="FN247" i="84"/>
  <c r="FI426" i="84"/>
  <c r="AC63" i="84"/>
  <c r="FM414" i="84"/>
  <c r="L110" i="76"/>
  <c r="AR402" i="84"/>
  <c r="FQ366" i="84"/>
  <c r="DE330" i="84"/>
  <c r="K259" i="84"/>
  <c r="CW307" i="84"/>
  <c r="FN15" i="84"/>
  <c r="H26" i="31" s="1"/>
  <c r="AI234" i="84"/>
  <c r="DA270" i="84"/>
  <c r="AR426" i="84"/>
  <c r="FO234" i="84"/>
  <c r="DI366" i="84"/>
  <c r="DI282" i="84"/>
  <c r="E26" i="60"/>
  <c r="FL414" i="84"/>
  <c r="J98" i="29"/>
  <c r="Z15" i="84"/>
  <c r="FK259" i="84"/>
  <c r="FQ235" i="84"/>
  <c r="DI295" i="84"/>
  <c r="CO295" i="84"/>
  <c r="AI271" i="84"/>
  <c r="CK307" i="84"/>
  <c r="DQ283" i="84"/>
  <c r="DM319" i="84"/>
  <c r="FF295" i="84"/>
  <c r="CC295" i="84"/>
  <c r="Z319" i="84"/>
  <c r="FH259" i="84"/>
  <c r="DA295" i="84"/>
  <c r="CS271" i="84"/>
  <c r="Z259" i="84"/>
  <c r="K307" i="84"/>
  <c r="AR307" i="84"/>
  <c r="AL283" i="84"/>
  <c r="AF295" i="84"/>
  <c r="FJ295" i="84"/>
  <c r="BY99" i="84"/>
  <c r="H110" i="44" s="1"/>
  <c r="FF259" i="84"/>
  <c r="CC307" i="84"/>
  <c r="FF271" i="84"/>
  <c r="FK295" i="84"/>
  <c r="CG283" i="84"/>
  <c r="CE307" i="84"/>
  <c r="CN319" i="84"/>
  <c r="CO319" i="84" s="1"/>
  <c r="DS307" i="84"/>
  <c r="DU307" i="84" s="1"/>
  <c r="BR331" i="84"/>
  <c r="AX331" i="84"/>
  <c r="DX331" i="84"/>
  <c r="BF331" i="84"/>
  <c r="CJ331" i="84"/>
  <c r="CB331" i="84"/>
  <c r="V331" i="84"/>
  <c r="DT331" i="84"/>
  <c r="EG331" i="84"/>
  <c r="BX331" i="84"/>
  <c r="DS331" i="84"/>
  <c r="EE331" i="84"/>
  <c r="AT331" i="84"/>
  <c r="EF331" i="84"/>
  <c r="AV319" i="84"/>
  <c r="T331" i="84"/>
  <c r="AQ331" i="84"/>
  <c r="EB331" i="84"/>
  <c r="CY331" i="84"/>
  <c r="BL331" i="84"/>
  <c r="AV331" i="84"/>
  <c r="BE331" i="84"/>
  <c r="U319" i="84"/>
  <c r="FJ319" i="84" s="1"/>
  <c r="BA319" i="84"/>
  <c r="BC319" i="84" s="1"/>
  <c r="S307" i="84"/>
  <c r="BE295" i="84"/>
  <c r="BW319" i="84"/>
  <c r="BY319" i="84" s="1"/>
  <c r="BS331" i="84"/>
  <c r="BP331" i="84"/>
  <c r="CR331" i="84"/>
  <c r="ED331" i="84"/>
  <c r="P331" i="84"/>
  <c r="DL331" i="84"/>
  <c r="A331" i="84"/>
  <c r="X295" i="84"/>
  <c r="AL295" i="84" s="1"/>
  <c r="AV295" i="84"/>
  <c r="BI331" i="84"/>
  <c r="BG331" i="84"/>
  <c r="CI331" i="84"/>
  <c r="R331" i="84"/>
  <c r="I331" i="84"/>
  <c r="AE331" i="84"/>
  <c r="CY440" i="84"/>
  <c r="BR440" i="84"/>
  <c r="CQ440" i="84"/>
  <c r="DG440" i="84"/>
  <c r="R440" i="84"/>
  <c r="CR440" i="84"/>
  <c r="BM440" i="84"/>
  <c r="CN440" i="84"/>
  <c r="BK440" i="84"/>
  <c r="BN440" i="84"/>
  <c r="AQ440" i="84"/>
  <c r="EF440" i="84"/>
  <c r="BG440" i="84"/>
  <c r="AV440" i="84"/>
  <c r="BI440" i="84"/>
  <c r="DO440" i="84"/>
  <c r="BF440" i="84"/>
  <c r="CJ440" i="84"/>
  <c r="I440" i="84"/>
  <c r="P440" i="84"/>
  <c r="CB440" i="84"/>
  <c r="CM440" i="84"/>
  <c r="AX440" i="84"/>
  <c r="U440" i="84"/>
  <c r="CU440" i="84"/>
  <c r="BT440" i="84"/>
  <c r="BA440" i="84"/>
  <c r="DC440" i="84"/>
  <c r="AU440" i="84"/>
  <c r="BX440" i="84"/>
  <c r="BB440" i="84"/>
  <c r="AE440" i="84"/>
  <c r="DT440" i="84"/>
  <c r="H440" i="84"/>
  <c r="DY440" i="84"/>
  <c r="J440" i="84"/>
  <c r="CA440" i="84"/>
  <c r="T440" i="84"/>
  <c r="DX440" i="84"/>
  <c r="BP440" i="84"/>
  <c r="AK440" i="84"/>
  <c r="BV440" i="84"/>
  <c r="DD440" i="84"/>
  <c r="DE440" i="84" s="1"/>
  <c r="CI440" i="84"/>
  <c r="V440" i="84"/>
  <c r="EE440" i="84"/>
  <c r="CE440" i="84"/>
  <c r="BL440" i="84"/>
  <c r="AN440" i="84"/>
  <c r="DW440" i="84"/>
  <c r="DH440" i="84"/>
  <c r="DI440" i="84" s="1"/>
  <c r="BQ440" i="84"/>
  <c r="BO440" i="84"/>
  <c r="Y440" i="84"/>
  <c r="DL440" i="84"/>
  <c r="S440" i="84"/>
  <c r="ED440" i="84"/>
  <c r="W440" i="84"/>
  <c r="DP440" i="84"/>
  <c r="DQ440" i="84" s="1"/>
  <c r="EB440" i="84"/>
  <c r="AY440" i="84"/>
  <c r="EC440" i="84"/>
  <c r="AH440" i="84"/>
  <c r="EH440" i="84"/>
  <c r="BH440" i="84"/>
  <c r="DS440" i="84"/>
  <c r="AP440" i="84"/>
  <c r="EG440" i="84"/>
  <c r="AB440" i="84"/>
  <c r="DK440" i="84"/>
  <c r="BW440" i="84"/>
  <c r="BE440" i="84"/>
  <c r="BS440" i="84"/>
  <c r="FN440" i="84" s="1"/>
  <c r="BU440" i="84"/>
  <c r="CZ440" i="84"/>
  <c r="BJ440" i="84"/>
  <c r="CV440" i="84"/>
  <c r="X440" i="84"/>
  <c r="AT440" i="84"/>
  <c r="CF440" i="84"/>
  <c r="AO440" i="84"/>
  <c r="AZ319" i="84"/>
  <c r="EF319" i="84"/>
  <c r="CU319" i="84"/>
  <c r="CW319" i="84" s="1"/>
  <c r="CF331" i="84"/>
  <c r="BW331" i="84"/>
  <c r="AN331" i="84"/>
  <c r="DC331" i="84"/>
  <c r="DP331" i="84"/>
  <c r="DD331" i="84"/>
  <c r="CG307" i="84"/>
  <c r="DW319" i="84"/>
  <c r="S331" i="84"/>
  <c r="BJ331" i="84"/>
  <c r="BV331" i="84"/>
  <c r="BH331" i="84"/>
  <c r="BO331" i="84"/>
  <c r="CQ331" i="84"/>
  <c r="H331" i="84"/>
  <c r="ER354" i="84"/>
  <c r="EU354" i="84"/>
  <c r="CZ307" i="84"/>
  <c r="DA307" i="84" s="1"/>
  <c r="AH331" i="84"/>
  <c r="CU331" i="84"/>
  <c r="CZ331" i="84"/>
  <c r="AB331" i="84"/>
  <c r="DK331" i="84"/>
  <c r="DW331" i="84"/>
  <c r="AK331" i="84"/>
  <c r="CS414" i="84"/>
  <c r="EC331" i="84"/>
  <c r="X331" i="84"/>
  <c r="Y331" i="84"/>
  <c r="Z331" i="84" s="1"/>
  <c r="BA331" i="84"/>
  <c r="CN331" i="84"/>
  <c r="J331" i="84"/>
  <c r="EH331" i="84"/>
  <c r="DQ390" i="84"/>
  <c r="FM283" i="84"/>
  <c r="AI283" i="84"/>
  <c r="BU295" i="84"/>
  <c r="BG307" i="84"/>
  <c r="DC319" i="84"/>
  <c r="DE319" i="84" s="1"/>
  <c r="CZ319" i="84"/>
  <c r="DA319" i="84" s="1"/>
  <c r="DY331" i="84"/>
  <c r="BU331" i="84"/>
  <c r="W331" i="84"/>
  <c r="CV331" i="84"/>
  <c r="CW331" i="84" s="1"/>
  <c r="AY331" i="84"/>
  <c r="BN331" i="84"/>
  <c r="FI331" i="84" s="1"/>
  <c r="CE331" i="84"/>
  <c r="BB331" i="84"/>
  <c r="AP331" i="84"/>
  <c r="DH331" i="84"/>
  <c r="BT331" i="84"/>
  <c r="DG331" i="84"/>
  <c r="BQ331" i="84"/>
  <c r="AO331" i="84"/>
  <c r="DO331" i="84"/>
  <c r="CA331" i="84"/>
  <c r="BM331" i="84"/>
  <c r="FH331" i="84" s="1"/>
  <c r="AU331" i="84"/>
  <c r="U331" i="84"/>
  <c r="BK331" i="84"/>
  <c r="CM331" i="84"/>
  <c r="CB319" i="84"/>
  <c r="BK319" i="84"/>
  <c r="V319" i="84"/>
  <c r="FM319" i="84" s="1"/>
  <c r="BH319" i="84"/>
  <c r="AC136" i="84"/>
  <c r="DM99" i="84"/>
  <c r="R110" i="32" s="1"/>
  <c r="FO15" i="84"/>
  <c r="N26" i="31" s="1"/>
  <c r="FF366" i="84"/>
  <c r="EX354" i="84"/>
  <c r="AH295" i="84"/>
  <c r="AI295" i="84" s="1"/>
  <c r="FK99" i="84"/>
  <c r="L110" i="31" s="1"/>
  <c r="DO319" i="84"/>
  <c r="DQ319" i="84" s="1"/>
  <c r="BA307" i="84"/>
  <c r="BC307" i="84" s="1"/>
  <c r="J295" i="84"/>
  <c r="K295" i="84" s="1"/>
  <c r="T307" i="84"/>
  <c r="FH307" i="84" s="1"/>
  <c r="AY319" i="84"/>
  <c r="BX295" i="84"/>
  <c r="AX307" i="84"/>
  <c r="FP342" i="84"/>
  <c r="DE307" i="84"/>
  <c r="DY307" i="84"/>
  <c r="DZ307" i="84" s="1"/>
  <c r="R295" i="84"/>
  <c r="DK295" i="84"/>
  <c r="DM295" i="84" s="1"/>
  <c r="AQ86" i="44"/>
  <c r="FK283" i="84"/>
  <c r="CR295" i="84"/>
  <c r="CS295" i="84" s="1"/>
  <c r="CM307" i="84"/>
  <c r="CO307" i="84" s="1"/>
  <c r="BG295" i="84"/>
  <c r="EE307" i="84"/>
  <c r="CC39" i="84"/>
  <c r="N50" i="44" s="1"/>
  <c r="FI99" i="84"/>
  <c r="K110" i="31" s="1"/>
  <c r="AC235" i="84"/>
  <c r="BR307" i="84"/>
  <c r="FM307" i="84" s="1"/>
  <c r="BF307" i="84"/>
  <c r="AR87" i="84"/>
  <c r="H98" i="58" s="1"/>
  <c r="DA390" i="84"/>
  <c r="BQ319" i="84"/>
  <c r="DE75" i="84"/>
  <c r="BD86" i="44" s="1"/>
  <c r="CO366" i="84"/>
  <c r="J319" i="84"/>
  <c r="K319" i="84" s="1"/>
  <c r="DX319" i="84"/>
  <c r="DZ319" i="84" s="1"/>
  <c r="AO319" i="84"/>
  <c r="CW438" i="84"/>
  <c r="BC402" i="84"/>
  <c r="DI283" i="84"/>
  <c r="CK259" i="84"/>
  <c r="DT319" i="84"/>
  <c r="X319" i="84"/>
  <c r="FQ319" i="84" s="1"/>
  <c r="Q319" i="84"/>
  <c r="AH319" i="84"/>
  <c r="AI319" i="84" s="1"/>
  <c r="FI27" i="84"/>
  <c r="K38" i="31" s="1"/>
  <c r="E38" i="60"/>
  <c r="DU283" i="84"/>
  <c r="FM235" i="84"/>
  <c r="EO234" i="84"/>
  <c r="FI283" i="84"/>
  <c r="FH27" i="84"/>
  <c r="E38" i="31" s="1"/>
  <c r="L98" i="29"/>
  <c r="CK319" i="84"/>
  <c r="CC271" i="84"/>
  <c r="CS307" i="84"/>
  <c r="FP307" i="84"/>
  <c r="FF99" i="84"/>
  <c r="M110" i="32" s="1"/>
  <c r="CC282" i="84"/>
  <c r="Z271" i="84"/>
  <c r="AL307" i="84"/>
  <c r="FI271" i="84"/>
  <c r="ER235" i="84"/>
  <c r="DM235" i="84"/>
  <c r="EX235" i="84"/>
  <c r="CG319" i="84"/>
  <c r="FQ307" i="84"/>
  <c r="A113" i="84"/>
  <c r="FC113" i="84"/>
  <c r="FD113" i="84" s="1"/>
  <c r="FB113" i="84"/>
  <c r="BP113" i="84"/>
  <c r="BF113" i="84"/>
  <c r="U221" i="84"/>
  <c r="B1630" i="84"/>
  <c r="V113" i="84" s="1"/>
  <c r="BX77" i="84"/>
  <c r="DG53" i="84"/>
  <c r="BG64" i="44" s="1"/>
  <c r="DL65" i="84"/>
  <c r="BV65" i="84"/>
  <c r="BK53" i="84"/>
  <c r="K64" i="29" s="1"/>
  <c r="U41" i="84"/>
  <c r="K52" i="60" s="1"/>
  <c r="DT29" i="84"/>
  <c r="EI17" i="84"/>
  <c r="AC21" i="33" s="1"/>
  <c r="BL65" i="84"/>
  <c r="Q41" i="84"/>
  <c r="AI52" i="60" s="1"/>
  <c r="BU53" i="84"/>
  <c r="AB17" i="84"/>
  <c r="FO283" i="84"/>
  <c r="AX53" i="84"/>
  <c r="S64" i="29" s="1"/>
  <c r="T17" i="84"/>
  <c r="CJ53" i="84"/>
  <c r="CZ53" i="84"/>
  <c r="AB41" i="84"/>
  <c r="Q29" i="84"/>
  <c r="AI40" i="60" s="1"/>
  <c r="BJ41" i="84"/>
  <c r="DW53" i="84"/>
  <c r="G64" i="43" s="1"/>
  <c r="S41" i="84"/>
  <c r="AW29" i="84"/>
  <c r="Z40" i="29" s="1"/>
  <c r="BT77" i="84"/>
  <c r="H101" i="84"/>
  <c r="E112" i="30" s="1"/>
  <c r="CU89" i="84"/>
  <c r="AO100" i="44" s="1"/>
  <c r="BT89" i="84"/>
  <c r="BG77" i="84"/>
  <c r="S88" i="58" s="1"/>
  <c r="BO101" i="84"/>
  <c r="DO77" i="84"/>
  <c r="AK101" i="84"/>
  <c r="X101" i="84"/>
  <c r="AC112" i="60" s="1"/>
  <c r="CI89" i="84"/>
  <c r="W100" i="44" s="1"/>
  <c r="EC89" i="84"/>
  <c r="G100" i="76" s="1"/>
  <c r="BH101" i="84"/>
  <c r="T112" i="58" s="1"/>
  <c r="DG89" i="84"/>
  <c r="BG100" i="44" s="1"/>
  <c r="BH89" i="84"/>
  <c r="T100" i="58" s="1"/>
  <c r="BH77" i="84"/>
  <c r="T88" i="58" s="1"/>
  <c r="AN101" i="84"/>
  <c r="AB112" i="29" s="1"/>
  <c r="CA77" i="84"/>
  <c r="K88" i="44" s="1"/>
  <c r="CA89" i="84"/>
  <c r="K100" i="44" s="1"/>
  <c r="FN319" i="84"/>
  <c r="FH319" i="84"/>
  <c r="FF319" i="84"/>
  <c r="DL77" i="84"/>
  <c r="EG77" i="84"/>
  <c r="P88" i="30" s="1"/>
  <c r="DX221" i="84"/>
  <c r="CF77" i="84"/>
  <c r="DT77" i="84"/>
  <c r="DC77" i="84"/>
  <c r="BA88" i="44" s="1"/>
  <c r="BT41" i="84"/>
  <c r="BR65" i="84"/>
  <c r="BR77" i="84"/>
  <c r="BW53" i="84"/>
  <c r="E64" i="44" s="1"/>
  <c r="BR41" i="84"/>
  <c r="BN29" i="84"/>
  <c r="AX41" i="84"/>
  <c r="S52" i="29" s="1"/>
  <c r="BM53" i="84"/>
  <c r="DW41" i="84"/>
  <c r="G52" i="43" s="1"/>
  <c r="CW283" i="84"/>
  <c r="V17" i="84"/>
  <c r="Q28" i="60" s="1"/>
  <c r="BN53" i="84"/>
  <c r="BO29" i="84"/>
  <c r="Q65" i="84"/>
  <c r="AI76" i="60" s="1"/>
  <c r="BS53" i="84"/>
  <c r="BI29" i="84"/>
  <c r="DE283" i="84"/>
  <c r="DD53" i="84"/>
  <c r="AX29" i="84"/>
  <c r="S40" i="29" s="1"/>
  <c r="R17" i="84"/>
  <c r="AK28" i="60" s="1"/>
  <c r="AU29" i="84"/>
  <c r="X40" i="29" s="1"/>
  <c r="DK53" i="84"/>
  <c r="O64" i="32" s="1"/>
  <c r="BS29" i="84"/>
  <c r="BQ29" i="84"/>
  <c r="FF283" i="84"/>
  <c r="CF53" i="84"/>
  <c r="CE41" i="84"/>
  <c r="Q52" i="44" s="1"/>
  <c r="H29" i="84"/>
  <c r="E40" i="30" s="1"/>
  <c r="AT53" i="84"/>
  <c r="CQ41" i="84"/>
  <c r="AI52" i="44" s="1"/>
  <c r="BE89" i="84"/>
  <c r="Q100" i="58" s="1"/>
  <c r="AZ89" i="84"/>
  <c r="U100" i="29" s="1"/>
  <c r="BO77" i="84"/>
  <c r="BN101" i="84"/>
  <c r="T101" i="84"/>
  <c r="BM89" i="84"/>
  <c r="CI101" i="84"/>
  <c r="W112" i="44" s="1"/>
  <c r="R101" i="84"/>
  <c r="AK112" i="60" s="1"/>
  <c r="FH295" i="84"/>
  <c r="BI101" i="84"/>
  <c r="AQ101" i="84"/>
  <c r="DP89" i="84"/>
  <c r="EC101" i="84"/>
  <c r="G112" i="76" s="1"/>
  <c r="DS89" i="84"/>
  <c r="E100" i="43" s="1"/>
  <c r="CY101" i="84"/>
  <c r="AU112" i="44" s="1"/>
  <c r="DC89" i="84"/>
  <c r="BA100" i="44" s="1"/>
  <c r="S89" i="84"/>
  <c r="FO307" i="84"/>
  <c r="FJ307" i="84"/>
  <c r="FK319" i="84"/>
  <c r="J89" i="84"/>
  <c r="BQ221" i="84"/>
  <c r="CZ77" i="84"/>
  <c r="BQ77" i="84"/>
  <c r="P65" i="84"/>
  <c r="CZ41" i="84"/>
  <c r="V65" i="84"/>
  <c r="Q76" i="60" s="1"/>
  <c r="CJ41" i="84"/>
  <c r="CQ65" i="84"/>
  <c r="AI76" i="44" s="1"/>
  <c r="BJ65" i="84"/>
  <c r="CA41" i="84"/>
  <c r="K52" i="44" s="1"/>
  <c r="DS41" i="84"/>
  <c r="E52" i="43" s="1"/>
  <c r="EM29" i="84"/>
  <c r="W33" i="33" s="1"/>
  <c r="BQ53" i="84"/>
  <c r="BP41" i="84"/>
  <c r="EW17" i="84"/>
  <c r="BY259" i="84"/>
  <c r="BU29" i="84"/>
  <c r="I17" i="84"/>
  <c r="I29" i="84"/>
  <c r="BT17" i="84"/>
  <c r="P53" i="84"/>
  <c r="FJ235" i="84"/>
  <c r="DP53" i="84"/>
  <c r="AI259" i="84"/>
  <c r="K235" i="84"/>
  <c r="AT29" i="84"/>
  <c r="FH271" i="84"/>
  <c r="EI29" i="84"/>
  <c r="AT89" i="84"/>
  <c r="BQ101" i="84"/>
  <c r="AV77" i="84"/>
  <c r="Y88" i="29" s="1"/>
  <c r="EG101" i="84"/>
  <c r="P112" i="30" s="1"/>
  <c r="DY101" i="84"/>
  <c r="CV101" i="84"/>
  <c r="CB101" i="84"/>
  <c r="DG101" i="84"/>
  <c r="BG112" i="44" s="1"/>
  <c r="CM101" i="84"/>
  <c r="AC112" i="44" s="1"/>
  <c r="AU89" i="84"/>
  <c r="X100" i="29" s="1"/>
  <c r="EE101" i="84"/>
  <c r="O112" i="76" s="1"/>
  <c r="DQ295" i="84"/>
  <c r="AU77" i="84"/>
  <c r="X88" i="29" s="1"/>
  <c r="AO101" i="84"/>
  <c r="AC112" i="29" s="1"/>
  <c r="BV89" i="84"/>
  <c r="FO319" i="84"/>
  <c r="FL295" i="84"/>
  <c r="AQ89" i="84"/>
  <c r="EH77" i="84"/>
  <c r="Q88" i="30" s="1"/>
  <c r="AC295" i="84"/>
  <c r="DS77" i="84"/>
  <c r="E88" i="43" s="1"/>
  <c r="BR89" i="84"/>
  <c r="CF221" i="84"/>
  <c r="CM65" i="84"/>
  <c r="AC76" i="44" s="1"/>
  <c r="CB65" i="84"/>
  <c r="BP65" i="84"/>
  <c r="CE77" i="84"/>
  <c r="Q88" i="44" s="1"/>
  <c r="DG65" i="84"/>
  <c r="BG76" i="44" s="1"/>
  <c r="AZ65" i="84"/>
  <c r="U76" i="29" s="1"/>
  <c r="H65" i="84"/>
  <c r="E76" i="30" s="1"/>
  <c r="DH65" i="84"/>
  <c r="CV53" i="84"/>
  <c r="T41" i="84"/>
  <c r="AY29" i="84"/>
  <c r="T40" i="29" s="1"/>
  <c r="X41" i="84"/>
  <c r="AC52" i="60" s="1"/>
  <c r="BV29" i="84"/>
  <c r="AV53" i="84"/>
  <c r="Y64" i="29" s="1"/>
  <c r="DC41" i="84"/>
  <c r="BA52" i="44" s="1"/>
  <c r="R29" i="84"/>
  <c r="AK40" i="60" s="1"/>
  <c r="H41" i="84"/>
  <c r="E52" i="30" s="1"/>
  <c r="BK17" i="84"/>
  <c r="K28" i="29" s="1"/>
  <c r="H53" i="84"/>
  <c r="E64" i="30" s="1"/>
  <c r="S53" i="84"/>
  <c r="FO259" i="84"/>
  <c r="DL29" i="84"/>
  <c r="BU17" i="84"/>
  <c r="FQ259" i="84"/>
  <c r="U17" i="84"/>
  <c r="K28" i="60" s="1"/>
  <c r="EX247" i="84"/>
  <c r="FK235" i="84"/>
  <c r="CU53" i="84"/>
  <c r="AO64" i="44" s="1"/>
  <c r="DU259" i="84"/>
  <c r="DM283" i="84"/>
  <c r="FK271" i="84"/>
  <c r="X29" i="84"/>
  <c r="AC40" i="60" s="1"/>
  <c r="CC283" i="84"/>
  <c r="DT53" i="84"/>
  <c r="FI259" i="84"/>
  <c r="EQ29" i="84"/>
  <c r="CG259" i="84"/>
  <c r="AF235" i="84"/>
  <c r="BP89" i="84"/>
  <c r="BG89" i="84"/>
  <c r="S100" i="58" s="1"/>
  <c r="AN89" i="84"/>
  <c r="AB100" i="29" s="1"/>
  <c r="EG89" i="84"/>
  <c r="P100" i="30" s="1"/>
  <c r="BE101" i="84"/>
  <c r="Q112" i="58" s="1"/>
  <c r="CQ101" i="84"/>
  <c r="AI112" i="44" s="1"/>
  <c r="AK89" i="84"/>
  <c r="V101" i="84"/>
  <c r="Q112" i="60" s="1"/>
  <c r="DT101" i="84"/>
  <c r="CZ101" i="84"/>
  <c r="BS89" i="84"/>
  <c r="BN77" i="84"/>
  <c r="W101" i="84"/>
  <c r="W112" i="60" s="1"/>
  <c r="DE295" i="84"/>
  <c r="AP89" i="84"/>
  <c r="E100" i="58" s="1"/>
  <c r="DT89" i="84"/>
  <c r="H89" i="84"/>
  <c r="E100" i="30" s="1"/>
  <c r="FN295" i="84"/>
  <c r="DK89" i="84"/>
  <c r="O100" i="32" s="1"/>
  <c r="DU402" i="84"/>
  <c r="BA221" i="84"/>
  <c r="BX65" i="84"/>
  <c r="DP65" i="84"/>
  <c r="DW65" i="84"/>
  <c r="G76" i="43" s="1"/>
  <c r="DC65" i="84"/>
  <c r="BA76" i="44" s="1"/>
  <c r="U77" i="84"/>
  <c r="K88" i="60" s="1"/>
  <c r="AY65" i="84"/>
  <c r="T76" i="29" s="1"/>
  <c r="AB65" i="84"/>
  <c r="DS65" i="84"/>
  <c r="E76" i="43" s="1"/>
  <c r="FJ283" i="84"/>
  <c r="W53" i="84"/>
  <c r="W64" i="60" s="1"/>
  <c r="BQ41" i="84"/>
  <c r="S29" i="84"/>
  <c r="AK53" i="84"/>
  <c r="AZ29" i="84"/>
  <c r="U40" i="29" s="1"/>
  <c r="AH41" i="84"/>
  <c r="ET29" i="84"/>
  <c r="AE17" i="84"/>
  <c r="BO41" i="84"/>
  <c r="DW29" i="84"/>
  <c r="G40" i="43" s="1"/>
  <c r="FN283" i="84"/>
  <c r="U53" i="84"/>
  <c r="K64" i="60" s="1"/>
  <c r="AL259" i="84"/>
  <c r="AV29" i="84"/>
  <c r="Y40" i="29" s="1"/>
  <c r="BQ17" i="84"/>
  <c r="BO53" i="84"/>
  <c r="AK17" i="84"/>
  <c r="AH17" i="84"/>
  <c r="DI259" i="84"/>
  <c r="DO53" i="84"/>
  <c r="FL259" i="84"/>
  <c r="BY283" i="84"/>
  <c r="FJ259" i="84"/>
  <c r="ET17" i="84"/>
  <c r="BA89" i="84"/>
  <c r="U89" i="84"/>
  <c r="K100" i="60" s="1"/>
  <c r="BS101" i="84"/>
  <c r="Y101" i="84"/>
  <c r="Q77" i="84"/>
  <c r="AI88" i="60" s="1"/>
  <c r="DO101" i="84"/>
  <c r="FK307" i="84"/>
  <c r="CE89" i="84"/>
  <c r="Q100" i="44" s="1"/>
  <c r="AT101" i="84"/>
  <c r="AC307" i="84"/>
  <c r="DY89" i="84"/>
  <c r="AH89" i="84"/>
  <c r="AP77" i="84"/>
  <c r="E88" i="58" s="1"/>
  <c r="CF101" i="84"/>
  <c r="DO89" i="84"/>
  <c r="AR319" i="84"/>
  <c r="BQ65" i="84"/>
  <c r="DA283" i="84"/>
  <c r="CR65" i="84"/>
  <c r="DH77" i="84"/>
  <c r="BJ53" i="84"/>
  <c r="DD65" i="84"/>
  <c r="CZ65" i="84"/>
  <c r="V29" i="84"/>
  <c r="Q40" i="60" s="1"/>
  <c r="BN65" i="84"/>
  <c r="BM41" i="84"/>
  <c r="BM29" i="84"/>
  <c r="AH65" i="84"/>
  <c r="AY41" i="84"/>
  <c r="T52" i="29" s="1"/>
  <c r="CS283" i="84"/>
  <c r="BI17" i="84"/>
  <c r="AF283" i="84"/>
  <c r="Y53" i="84"/>
  <c r="EI53" i="84"/>
  <c r="BM64" i="44" s="1"/>
  <c r="AT41" i="84"/>
  <c r="AZ17" i="84"/>
  <c r="U28" i="29" s="1"/>
  <c r="P41" i="84"/>
  <c r="CO283" i="84"/>
  <c r="BK29" i="84"/>
  <c r="K40" i="29" s="1"/>
  <c r="AK65" i="84"/>
  <c r="AE53" i="84"/>
  <c r="AT17" i="84"/>
  <c r="CN53" i="84"/>
  <c r="DA259" i="84"/>
  <c r="BL17" i="84"/>
  <c r="CE101" i="84"/>
  <c r="Q112" i="44" s="1"/>
  <c r="DW101" i="84"/>
  <c r="G112" i="43" s="1"/>
  <c r="AX77" i="84"/>
  <c r="DP101" i="84"/>
  <c r="BW101" i="84"/>
  <c r="E112" i="44" s="1"/>
  <c r="CG295" i="84"/>
  <c r="AB77" i="84"/>
  <c r="AW101" i="84"/>
  <c r="Z112" i="29" s="1"/>
  <c r="CV89" i="84"/>
  <c r="AV101" i="84"/>
  <c r="Y112" i="29" s="1"/>
  <c r="CB89" i="84"/>
  <c r="AE101" i="84"/>
  <c r="Y89" i="84"/>
  <c r="BJ101" i="84"/>
  <c r="CQ89" i="84"/>
  <c r="AI100" i="44" s="1"/>
  <c r="CY77" i="84"/>
  <c r="AU88" i="44" s="1"/>
  <c r="BB89" i="84"/>
  <c r="DQ307" i="84"/>
  <c r="CF89" i="84"/>
  <c r="AY77" i="84"/>
  <c r="T88" i="29" s="1"/>
  <c r="BU89" i="84"/>
  <c r="BY295" i="84"/>
  <c r="BY414" i="84"/>
  <c r="DH221" i="84"/>
  <c r="AE65" i="84"/>
  <c r="T53" i="84"/>
  <c r="BM77" i="84"/>
  <c r="BI53" i="84"/>
  <c r="BU77" i="84"/>
  <c r="DL53" i="84"/>
  <c r="S65" i="84"/>
  <c r="EI65" i="84"/>
  <c r="BM76" i="44" s="1"/>
  <c r="EJ29" i="84"/>
  <c r="E33" i="33" s="1"/>
  <c r="EQ17" i="84"/>
  <c r="J53" i="84"/>
  <c r="DP29" i="84"/>
  <c r="BS65" i="84"/>
  <c r="CY41" i="84"/>
  <c r="AU52" i="44" s="1"/>
  <c r="BI65" i="84"/>
  <c r="AK41" i="84"/>
  <c r="BR17" i="84"/>
  <c r="CM53" i="84"/>
  <c r="AC64" i="44" s="1"/>
  <c r="EO247" i="84"/>
  <c r="BM17" i="84"/>
  <c r="CU65" i="84"/>
  <c r="AO76" i="44" s="1"/>
  <c r="AH53" i="84"/>
  <c r="DK41" i="84"/>
  <c r="O52" i="32" s="1"/>
  <c r="FF247" i="84"/>
  <c r="AY53" i="84"/>
  <c r="T64" i="29" s="1"/>
  <c r="I41" i="84"/>
  <c r="DQ259" i="84"/>
  <c r="AH29" i="84"/>
  <c r="FL283" i="84"/>
  <c r="BP53" i="84"/>
  <c r="P29" i="84"/>
  <c r="K40" i="32" s="1"/>
  <c r="CJ65" i="84"/>
  <c r="EL17" i="84"/>
  <c r="Q21" i="33" s="1"/>
  <c r="AW41" i="84"/>
  <c r="Z52" i="29" s="1"/>
  <c r="DQ235" i="84"/>
  <c r="AB89" i="84"/>
  <c r="Q89" i="84"/>
  <c r="AI100" i="60" s="1"/>
  <c r="BM101" i="84"/>
  <c r="AY101" i="84"/>
  <c r="T112" i="29" s="1"/>
  <c r="BA77" i="84"/>
  <c r="CJ101" i="84"/>
  <c r="AE89" i="84"/>
  <c r="CU101" i="84"/>
  <c r="AO112" i="44" s="1"/>
  <c r="EB89" i="84"/>
  <c r="F100" i="76" s="1"/>
  <c r="BU101" i="84"/>
  <c r="BI89" i="84"/>
  <c r="Q101" i="84"/>
  <c r="AB101" i="84"/>
  <c r="AP101" i="84"/>
  <c r="E112" i="58" s="1"/>
  <c r="AX89" i="84"/>
  <c r="R89" i="84"/>
  <c r="AK100" i="60" s="1"/>
  <c r="BW77" i="84"/>
  <c r="E88" i="44" s="1"/>
  <c r="X122" i="29"/>
  <c r="I65" i="84"/>
  <c r="DG77" i="84"/>
  <c r="BG88" i="44" s="1"/>
  <c r="DP77" i="84"/>
  <c r="P77" i="84"/>
  <c r="CV77" i="84"/>
  <c r="DK77" i="84"/>
  <c r="O88" i="32" s="1"/>
  <c r="CV65" i="84"/>
  <c r="AX65" i="84"/>
  <c r="S76" i="29" s="1"/>
  <c r="AU65" i="84"/>
  <c r="X76" i="29" s="1"/>
  <c r="X53" i="84"/>
  <c r="AC64" i="60" s="1"/>
  <c r="EN17" i="84"/>
  <c r="DS29" i="84"/>
  <c r="E40" i="43" s="1"/>
  <c r="BW41" i="84"/>
  <c r="E52" i="44" s="1"/>
  <c r="AF259" i="84"/>
  <c r="Y17" i="84"/>
  <c r="DK17" i="84"/>
  <c r="O28" i="32" s="1"/>
  <c r="BT65" i="84"/>
  <c r="Q53" i="84"/>
  <c r="AI64" i="60" s="1"/>
  <c r="CC259" i="84"/>
  <c r="DH41" i="84"/>
  <c r="AF247" i="84"/>
  <c r="BR29" i="84"/>
  <c r="CN65" i="84"/>
  <c r="CR41" i="84"/>
  <c r="FM259" i="84"/>
  <c r="AY17" i="84"/>
  <c r="T28" i="29" s="1"/>
  <c r="CR53" i="84"/>
  <c r="BK41" i="84"/>
  <c r="K52" i="29" s="1"/>
  <c r="DU247" i="84"/>
  <c r="AU41" i="84"/>
  <c r="X52" i="29" s="1"/>
  <c r="EK17" i="84"/>
  <c r="K21" i="33" s="1"/>
  <c r="CM89" i="84"/>
  <c r="AC100" i="44" s="1"/>
  <c r="BK101" i="84"/>
  <c r="K112" i="29" s="1"/>
  <c r="U101" i="84"/>
  <c r="K112" i="60" s="1"/>
  <c r="BL101" i="84"/>
  <c r="CJ77" i="84"/>
  <c r="BL89" i="84"/>
  <c r="I89" i="84"/>
  <c r="DH101" i="84"/>
  <c r="V89" i="84"/>
  <c r="Q100" i="60" s="1"/>
  <c r="EE89" i="84"/>
  <c r="O100" i="76" s="1"/>
  <c r="DS101" i="84"/>
  <c r="E112" i="43" s="1"/>
  <c r="AT77" i="84"/>
  <c r="DX101" i="84"/>
  <c r="AR295" i="84"/>
  <c r="CR89" i="84"/>
  <c r="BA101" i="84"/>
  <c r="DH89" i="84"/>
  <c r="DD89" i="84"/>
  <c r="BQ89" i="84"/>
  <c r="CQ77" i="84"/>
  <c r="AI88" i="44" s="1"/>
  <c r="X65" i="84"/>
  <c r="AC76" i="60" s="1"/>
  <c r="CN77" i="84"/>
  <c r="H77" i="84"/>
  <c r="E88" i="30" s="1"/>
  <c r="W77" i="84"/>
  <c r="W88" i="60" s="1"/>
  <c r="DW77" i="84"/>
  <c r="G88" i="43" s="1"/>
  <c r="X77" i="84"/>
  <c r="AC88" i="60" s="1"/>
  <c r="AE41" i="84"/>
  <c r="BO65" i="84"/>
  <c r="DK65" i="84"/>
  <c r="O76" i="32" s="1"/>
  <c r="R53" i="84"/>
  <c r="AK64" i="60" s="1"/>
  <c r="AV17" i="84"/>
  <c r="Y28" i="29" s="1"/>
  <c r="AX17" i="84"/>
  <c r="S28" i="29" s="1"/>
  <c r="BT29" i="84"/>
  <c r="BP29" i="84"/>
  <c r="Q17" i="84"/>
  <c r="AI28" i="60" s="1"/>
  <c r="CY53" i="84"/>
  <c r="AU64" i="44" s="1"/>
  <c r="J17" i="84"/>
  <c r="BK65" i="84"/>
  <c r="K76" i="29" s="1"/>
  <c r="BU41" i="84"/>
  <c r="EN29" i="84"/>
  <c r="AK29" i="84"/>
  <c r="CB53" i="84"/>
  <c r="J41" i="84"/>
  <c r="CQ53" i="84"/>
  <c r="AI64" i="44" s="1"/>
  <c r="CN41" i="84"/>
  <c r="EJ17" i="84"/>
  <c r="E21" i="33" s="1"/>
  <c r="AZ53" i="84"/>
  <c r="U64" i="29" s="1"/>
  <c r="AV41" i="84"/>
  <c r="Y52" i="29" s="1"/>
  <c r="DQ271" i="84"/>
  <c r="CB41" i="84"/>
  <c r="FK247" i="84"/>
  <c r="T89" i="84"/>
  <c r="BG101" i="84"/>
  <c r="S112" i="58" s="1"/>
  <c r="CZ89" i="84"/>
  <c r="W89" i="84"/>
  <c r="W100" i="60" s="1"/>
  <c r="CJ89" i="84"/>
  <c r="CA101" i="84"/>
  <c r="K112" i="44" s="1"/>
  <c r="CI77" i="84"/>
  <c r="W88" i="44" s="1"/>
  <c r="DK101" i="84"/>
  <c r="O112" i="32" s="1"/>
  <c r="EF101" i="84"/>
  <c r="I112" i="76" s="1"/>
  <c r="AW89" i="84"/>
  <c r="Z100" i="29" s="1"/>
  <c r="BR101" i="84"/>
  <c r="DL89" i="84"/>
  <c r="I101" i="84"/>
  <c r="FN307" i="84"/>
  <c r="CY89" i="84"/>
  <c r="AU100" i="44" s="1"/>
  <c r="DI319" i="84"/>
  <c r="DU319" i="84"/>
  <c r="FI319" i="84"/>
  <c r="A1622" i="84"/>
  <c r="FB1622" i="84"/>
  <c r="FC1622" i="84" s="1"/>
  <c r="CI392" i="84"/>
  <c r="V404" i="84"/>
  <c r="CV392" i="84"/>
  <c r="EI392" i="84"/>
  <c r="EG416" i="84"/>
  <c r="CY404" i="84"/>
  <c r="BM404" i="84"/>
  <c r="AX392" i="84"/>
  <c r="AZ416" i="84"/>
  <c r="BW404" i="84"/>
  <c r="DH404" i="84"/>
  <c r="DP392" i="84"/>
  <c r="CR404" i="84"/>
  <c r="CR392" i="84"/>
  <c r="W392" i="84"/>
  <c r="EG404" i="84"/>
  <c r="DX416" i="84"/>
  <c r="AU404" i="84"/>
  <c r="AY416" i="84"/>
  <c r="EC428" i="84"/>
  <c r="CY428" i="84"/>
  <c r="AW428" i="84"/>
  <c r="BF428" i="84"/>
  <c r="T428" i="84"/>
  <c r="CA428" i="84"/>
  <c r="BX428" i="84"/>
  <c r="AZ404" i="84"/>
  <c r="AU416" i="84"/>
  <c r="R404" i="84"/>
  <c r="EF416" i="84"/>
  <c r="AH404" i="84"/>
  <c r="CN404" i="84"/>
  <c r="CQ416" i="84"/>
  <c r="CI404" i="84"/>
  <c r="BH404" i="84"/>
  <c r="CB416" i="84"/>
  <c r="AV404" i="84"/>
  <c r="DT392" i="84"/>
  <c r="W404" i="84"/>
  <c r="AZ392" i="84"/>
  <c r="X404" i="84"/>
  <c r="DW404" i="84"/>
  <c r="V392" i="84"/>
  <c r="BU416" i="84"/>
  <c r="CN392" i="84"/>
  <c r="EH428" i="84"/>
  <c r="AY428" i="84"/>
  <c r="BR428" i="84"/>
  <c r="CQ428" i="84"/>
  <c r="BQ428" i="84"/>
  <c r="BM428" i="84"/>
  <c r="I428" i="84"/>
  <c r="EH416" i="84"/>
  <c r="DD392" i="84"/>
  <c r="CJ416" i="84"/>
  <c r="BQ392" i="84"/>
  <c r="EE416" i="84"/>
  <c r="EH404" i="84"/>
  <c r="BX392" i="84"/>
  <c r="CU416" i="84"/>
  <c r="AP404" i="84"/>
  <c r="BO392" i="84"/>
  <c r="AW416" i="84"/>
  <c r="DL404" i="84"/>
  <c r="AU392" i="84"/>
  <c r="J416" i="84"/>
  <c r="BO404" i="84"/>
  <c r="H404" i="84"/>
  <c r="BK416" i="84"/>
  <c r="DT404" i="84"/>
  <c r="AX416" i="84"/>
  <c r="I404" i="84"/>
  <c r="BW428" i="84"/>
  <c r="DD428" i="84"/>
  <c r="CV428" i="84"/>
  <c r="AU428" i="84"/>
  <c r="BP428" i="84"/>
  <c r="AH428" i="84"/>
  <c r="AO428" i="84"/>
  <c r="AY392" i="84"/>
  <c r="BS392" i="84"/>
  <c r="P392" i="84"/>
  <c r="CY416" i="84"/>
  <c r="CF392" i="84"/>
  <c r="CI416" i="84"/>
  <c r="BI392" i="84"/>
  <c r="AO404" i="84"/>
  <c r="DY416" i="84"/>
  <c r="DC404" i="84"/>
  <c r="BG404" i="84"/>
  <c r="EC416" i="84"/>
  <c r="AB392" i="84"/>
  <c r="BF404" i="84"/>
  <c r="AK416" i="84"/>
  <c r="H392" i="84"/>
  <c r="BM392" i="84"/>
  <c r="DL416" i="84"/>
  <c r="BN392" i="84"/>
  <c r="DT416" i="84"/>
  <c r="CM392" i="84"/>
  <c r="DH428" i="84"/>
  <c r="DS428" i="84"/>
  <c r="CZ428" i="84"/>
  <c r="BJ428" i="84"/>
  <c r="EG428" i="84"/>
  <c r="CM428" i="84"/>
  <c r="EF428" i="84"/>
  <c r="AX404" i="84"/>
  <c r="AB404" i="84"/>
  <c r="I416" i="84"/>
  <c r="S392" i="84"/>
  <c r="CN416" i="84"/>
  <c r="DK404" i="84"/>
  <c r="CB392" i="84"/>
  <c r="DC416" i="84"/>
  <c r="AO416" i="84"/>
  <c r="BJ392" i="84"/>
  <c r="BS416" i="84"/>
  <c r="S404" i="84"/>
  <c r="BT392" i="84"/>
  <c r="CZ416" i="84"/>
  <c r="CV404" i="84"/>
  <c r="AV392" i="84"/>
  <c r="P416" i="84"/>
  <c r="AY404" i="84"/>
  <c r="BV416" i="84"/>
  <c r="CU392" i="84"/>
  <c r="J428" i="84"/>
  <c r="DP428" i="84"/>
  <c r="R428" i="84"/>
  <c r="CF428" i="84"/>
  <c r="Y428" i="84"/>
  <c r="Z428" i="84" s="1"/>
  <c r="DC428" i="84"/>
  <c r="AX428" i="84"/>
  <c r="BW392" i="84"/>
  <c r="I392" i="84"/>
  <c r="DH392" i="84"/>
  <c r="CR416" i="84"/>
  <c r="DD404" i="84"/>
  <c r="DG416" i="84"/>
  <c r="AN404" i="84"/>
  <c r="T404" i="84"/>
  <c r="H416" i="84"/>
  <c r="DW416" i="84"/>
  <c r="DP404" i="84"/>
  <c r="Y392" i="84"/>
  <c r="BH416" i="84"/>
  <c r="BU404" i="84"/>
  <c r="AT416" i="84"/>
  <c r="DS404" i="84"/>
  <c r="BK404" i="84"/>
  <c r="DS416" i="84"/>
  <c r="BV404" i="84"/>
  <c r="AV416" i="84"/>
  <c r="J404" i="84"/>
  <c r="W428" i="84"/>
  <c r="CJ428" i="84"/>
  <c r="BI428" i="84"/>
  <c r="DY428" i="84"/>
  <c r="AZ428" i="84"/>
  <c r="DT428" i="84"/>
  <c r="AT428" i="84"/>
  <c r="V416" i="84"/>
  <c r="X392" i="84"/>
  <c r="BT404" i="84"/>
  <c r="BQ416" i="84"/>
  <c r="DS392" i="84"/>
  <c r="CV416" i="84"/>
  <c r="CW416" i="84" s="1"/>
  <c r="BA416" i="84"/>
  <c r="CU404" i="84"/>
  <c r="BR404" i="84"/>
  <c r="DK416" i="84"/>
  <c r="T392" i="84"/>
  <c r="BN404" i="84"/>
  <c r="BT416" i="84"/>
  <c r="AK404" i="84"/>
  <c r="AL404" i="84" s="1"/>
  <c r="BR416" i="84"/>
  <c r="X416" i="84"/>
  <c r="BR392" i="84"/>
  <c r="AB416" i="84"/>
  <c r="AH392" i="84"/>
  <c r="BE404" i="84"/>
  <c r="BS404" i="84"/>
  <c r="FN404" i="84" s="1"/>
  <c r="BG428" i="84"/>
  <c r="DL428" i="84"/>
  <c r="DK428" i="84"/>
  <c r="CB428" i="84"/>
  <c r="DG428" i="84"/>
  <c r="P428" i="84"/>
  <c r="BH428" i="84"/>
  <c r="BO416" i="84"/>
  <c r="BU392" i="84"/>
  <c r="DD416" i="84"/>
  <c r="CJ404" i="84"/>
  <c r="Y416" i="84"/>
  <c r="EB416" i="84"/>
  <c r="BJ404" i="84"/>
  <c r="DO392" i="84"/>
  <c r="BF416" i="84"/>
  <c r="BA404" i="84"/>
  <c r="CJ392" i="84"/>
  <c r="BX416" i="84"/>
  <c r="CA404" i="84"/>
  <c r="BE416" i="84"/>
  <c r="BI416" i="84"/>
  <c r="CE392" i="84"/>
  <c r="W416" i="84"/>
  <c r="DG404" i="84"/>
  <c r="J392" i="84"/>
  <c r="Q416" i="84"/>
  <c r="BN428" i="84"/>
  <c r="AP428" i="84"/>
  <c r="BO428" i="84"/>
  <c r="AK428" i="84"/>
  <c r="DW428" i="84"/>
  <c r="U428" i="84"/>
  <c r="Q428" i="84"/>
  <c r="CQ392" i="84"/>
  <c r="R416" i="84"/>
  <c r="Q404" i="84"/>
  <c r="CF416" i="84"/>
  <c r="CZ392" i="84"/>
  <c r="Q392" i="84"/>
  <c r="DH416" i="84"/>
  <c r="DI416" i="84" s="1"/>
  <c r="AE392" i="84"/>
  <c r="CF404" i="84"/>
  <c r="BP416" i="84"/>
  <c r="CM404" i="84"/>
  <c r="U392" i="84"/>
  <c r="BL416" i="84"/>
  <c r="BL392" i="84"/>
  <c r="BW416" i="84"/>
  <c r="AN416" i="84"/>
  <c r="CQ404" i="84"/>
  <c r="CM416" i="84"/>
  <c r="DO404" i="84"/>
  <c r="AK392" i="84"/>
  <c r="AE416" i="84"/>
  <c r="BT428" i="84"/>
  <c r="BU428" i="84"/>
  <c r="CE428" i="84"/>
  <c r="BV428" i="84"/>
  <c r="V428" i="84"/>
  <c r="H428" i="84"/>
  <c r="CR428" i="84"/>
  <c r="CE404" i="84"/>
  <c r="BL404" i="84"/>
  <c r="U416" i="84"/>
  <c r="AT392" i="84"/>
  <c r="AE404" i="84"/>
  <c r="AH416" i="84"/>
  <c r="DG392" i="84"/>
  <c r="CZ404" i="84"/>
  <c r="BG416" i="84"/>
  <c r="BJ416" i="84"/>
  <c r="DL392" i="84"/>
  <c r="CA416" i="84"/>
  <c r="CB404" i="84"/>
  <c r="R392" i="84"/>
  <c r="AP416" i="84"/>
  <c r="P404" i="84"/>
  <c r="BB416" i="84"/>
  <c r="BB404" i="84"/>
  <c r="AW392" i="84"/>
  <c r="T416" i="84"/>
  <c r="DX428" i="84"/>
  <c r="AE428" i="84"/>
  <c r="AF428" i="84" s="1"/>
  <c r="CU428" i="84"/>
  <c r="AN428" i="84"/>
  <c r="AV428" i="84"/>
  <c r="BS428" i="84"/>
  <c r="AB428" i="84"/>
  <c r="ED416" i="84"/>
  <c r="BX404" i="84"/>
  <c r="BY404" i="84" s="1"/>
  <c r="CY392" i="84"/>
  <c r="U404" i="84"/>
  <c r="CA392" i="84"/>
  <c r="AQ416" i="84"/>
  <c r="AW404" i="84"/>
  <c r="BV392" i="84"/>
  <c r="BI404" i="84"/>
  <c r="DP416" i="84"/>
  <c r="BP404" i="84"/>
  <c r="BM416" i="84"/>
  <c r="DW392" i="84"/>
  <c r="BQ404" i="84"/>
  <c r="BP392" i="84"/>
  <c r="Y404" i="84"/>
  <c r="DC392" i="84"/>
  <c r="BN416" i="84"/>
  <c r="BK392" i="84"/>
  <c r="DO416" i="84"/>
  <c r="BB428" i="84"/>
  <c r="CI428" i="84"/>
  <c r="CN428" i="84"/>
  <c r="DO428" i="84"/>
  <c r="BE428" i="84"/>
  <c r="BL428" i="84"/>
  <c r="X428" i="84"/>
  <c r="AQ404" i="84"/>
  <c r="ED428" i="84"/>
  <c r="S416" i="84"/>
  <c r="DK392" i="84"/>
  <c r="AT404" i="84"/>
  <c r="CE416" i="84"/>
  <c r="AQ428" i="84"/>
  <c r="EE428" i="84"/>
  <c r="S428" i="84"/>
  <c r="BK428" i="84"/>
  <c r="EB428" i="84"/>
  <c r="BA428" i="84"/>
  <c r="X344" i="84"/>
  <c r="BQ344" i="84"/>
  <c r="AZ344" i="84"/>
  <c r="S344" i="84"/>
  <c r="BR356" i="84"/>
  <c r="AW356" i="84"/>
  <c r="DO356" i="84"/>
  <c r="S368" i="84"/>
  <c r="CY368" i="84"/>
  <c r="BQ368" i="84"/>
  <c r="AY368" i="84"/>
  <c r="AY344" i="84"/>
  <c r="H344" i="84"/>
  <c r="EL344" i="84"/>
  <c r="BI356" i="84"/>
  <c r="P356" i="84"/>
  <c r="DP368" i="84"/>
  <c r="CQ368" i="84"/>
  <c r="AB368" i="84"/>
  <c r="BT380" i="84"/>
  <c r="AV380" i="84"/>
  <c r="DH380" i="84"/>
  <c r="BJ380" i="84"/>
  <c r="AX344" i="84"/>
  <c r="BT344" i="84"/>
  <c r="AW344" i="84"/>
  <c r="EN356" i="84"/>
  <c r="W356" i="84"/>
  <c r="BT356" i="84"/>
  <c r="AE368" i="84"/>
  <c r="Q368" i="84"/>
  <c r="H368" i="84"/>
  <c r="DK344" i="84"/>
  <c r="BV344" i="84"/>
  <c r="ET344" i="84"/>
  <c r="AZ356" i="84"/>
  <c r="Y356" i="84"/>
  <c r="BU368" i="84"/>
  <c r="DO368" i="84"/>
  <c r="BT368" i="84"/>
  <c r="BJ368" i="84"/>
  <c r="CB368" i="84"/>
  <c r="EN344" i="84"/>
  <c r="BL344" i="84"/>
  <c r="DL344" i="84"/>
  <c r="DM344" i="84" s="1"/>
  <c r="J344" i="84"/>
  <c r="BO344" i="84"/>
  <c r="EM356" i="84"/>
  <c r="EK356" i="84"/>
  <c r="U356" i="84"/>
  <c r="BL356" i="84"/>
  <c r="P368" i="84"/>
  <c r="DC368" i="84"/>
  <c r="W368" i="84"/>
  <c r="BO368" i="84"/>
  <c r="BK344" i="84"/>
  <c r="T344" i="84"/>
  <c r="AE344" i="84"/>
  <c r="Q344" i="84"/>
  <c r="BV356" i="84"/>
  <c r="DK356" i="84"/>
  <c r="AV356" i="84"/>
  <c r="Q356" i="84"/>
  <c r="BN356" i="84"/>
  <c r="CA368" i="84"/>
  <c r="BS368" i="84"/>
  <c r="FN368" i="84" s="1"/>
  <c r="BR368" i="84"/>
  <c r="AX368" i="84"/>
  <c r="DW368" i="84"/>
  <c r="BM380" i="84"/>
  <c r="BN344" i="84"/>
  <c r="DO344" i="84"/>
  <c r="EI344" i="84"/>
  <c r="DL356" i="84"/>
  <c r="BQ356" i="84"/>
  <c r="V356" i="84"/>
  <c r="BO356" i="84"/>
  <c r="DW356" i="84"/>
  <c r="AH368" i="84"/>
  <c r="CE368" i="84"/>
  <c r="BW368" i="84"/>
  <c r="CR368" i="84"/>
  <c r="Y368" i="84"/>
  <c r="BM368" i="84"/>
  <c r="V368" i="84"/>
  <c r="AU380" i="84"/>
  <c r="BR344" i="84"/>
  <c r="BM344" i="84"/>
  <c r="AK344" i="84"/>
  <c r="AB344" i="84"/>
  <c r="V344" i="84"/>
  <c r="R356" i="84"/>
  <c r="DS356" i="84"/>
  <c r="T356" i="84"/>
  <c r="AU356" i="84"/>
  <c r="EW356" i="84"/>
  <c r="EX356" i="84" s="1"/>
  <c r="DP356" i="84"/>
  <c r="BK356" i="84"/>
  <c r="BP356" i="84"/>
  <c r="AK368" i="84"/>
  <c r="CI368" i="84"/>
  <c r="BN368" i="84"/>
  <c r="CZ368" i="84"/>
  <c r="AT368" i="84"/>
  <c r="BL368" i="84"/>
  <c r="DL368" i="84"/>
  <c r="DK368" i="84"/>
  <c r="DP344" i="84"/>
  <c r="DQ344" i="84" s="1"/>
  <c r="AV344" i="84"/>
  <c r="AT344" i="84"/>
  <c r="AU344" i="84"/>
  <c r="R344" i="84"/>
  <c r="AK356" i="84"/>
  <c r="ET356" i="84"/>
  <c r="X356" i="84"/>
  <c r="BJ356" i="84"/>
  <c r="EJ356" i="84"/>
  <c r="CV368" i="84"/>
  <c r="CJ368" i="84"/>
  <c r="DT368" i="84"/>
  <c r="BV368" i="84"/>
  <c r="J368" i="84"/>
  <c r="BX368" i="84"/>
  <c r="CF368" i="84"/>
  <c r="CJ380" i="84"/>
  <c r="EQ344" i="84"/>
  <c r="EM344" i="84"/>
  <c r="BP344" i="84"/>
  <c r="AH344" i="84"/>
  <c r="EQ356" i="84"/>
  <c r="S356" i="84"/>
  <c r="AY356" i="84"/>
  <c r="H356" i="84"/>
  <c r="BS356" i="84"/>
  <c r="EL356" i="84"/>
  <c r="AH356" i="84"/>
  <c r="AI356" i="84" s="1"/>
  <c r="DH368" i="84"/>
  <c r="BK368" i="84"/>
  <c r="CU368" i="84"/>
  <c r="CM368" i="84"/>
  <c r="BI368" i="84"/>
  <c r="BP368" i="84"/>
  <c r="CN368" i="84"/>
  <c r="X368" i="84"/>
  <c r="BS344" i="84"/>
  <c r="P344" i="84"/>
  <c r="Y344" i="84"/>
  <c r="BU344" i="84"/>
  <c r="EJ344" i="84"/>
  <c r="EW344" i="84"/>
  <c r="U344" i="84"/>
  <c r="AE356" i="84"/>
  <c r="I356" i="84"/>
  <c r="AT356" i="84"/>
  <c r="I344" i="84"/>
  <c r="W344" i="84"/>
  <c r="EK344" i="84"/>
  <c r="BJ344" i="84"/>
  <c r="BI344" i="84"/>
  <c r="EI356" i="84"/>
  <c r="J356" i="84"/>
  <c r="AX356" i="84"/>
  <c r="BU356" i="84"/>
  <c r="FP356" i="84" s="1"/>
  <c r="BM356" i="84"/>
  <c r="DD368" i="84"/>
  <c r="I368" i="84"/>
  <c r="R368" i="84"/>
  <c r="DS368" i="84"/>
  <c r="EI368" i="84"/>
  <c r="AW368" i="84"/>
  <c r="V380" i="84"/>
  <c r="AX380" i="84"/>
  <c r="W380" i="84"/>
  <c r="CU380" i="84"/>
  <c r="BV380" i="84"/>
  <c r="CR380" i="84"/>
  <c r="J380" i="84"/>
  <c r="H380" i="84"/>
  <c r="U368" i="84"/>
  <c r="CB380" i="84"/>
  <c r="DW380" i="84"/>
  <c r="CV380" i="84"/>
  <c r="AE380" i="84"/>
  <c r="AF380" i="84" s="1"/>
  <c r="CQ380" i="84"/>
  <c r="BQ380" i="84"/>
  <c r="AK380" i="84"/>
  <c r="EI380" i="84"/>
  <c r="AY380" i="84"/>
  <c r="DS380" i="84"/>
  <c r="DD380" i="84"/>
  <c r="DT380" i="84"/>
  <c r="Y380" i="84"/>
  <c r="R380" i="84"/>
  <c r="BO380" i="84"/>
  <c r="AU368" i="84"/>
  <c r="AZ368" i="84"/>
  <c r="AZ380" i="84"/>
  <c r="CF380" i="84"/>
  <c r="DO380" i="84"/>
  <c r="CN380" i="84"/>
  <c r="Q380" i="84"/>
  <c r="BX380" i="84"/>
  <c r="BS380" i="84"/>
  <c r="DT356" i="84"/>
  <c r="DL380" i="84"/>
  <c r="X380" i="84"/>
  <c r="BP380" i="84"/>
  <c r="AT380" i="84"/>
  <c r="DK380" i="84"/>
  <c r="CI380" i="84"/>
  <c r="BI380" i="84"/>
  <c r="I380" i="84"/>
  <c r="AV368" i="84"/>
  <c r="BN380" i="84"/>
  <c r="BR380" i="84"/>
  <c r="AW380" i="84"/>
  <c r="CM380" i="84"/>
  <c r="T380" i="84"/>
  <c r="BU380" i="84"/>
  <c r="BW380" i="84"/>
  <c r="CY380" i="84"/>
  <c r="AB356" i="84"/>
  <c r="DC380" i="84"/>
  <c r="CA380" i="84"/>
  <c r="BL380" i="84"/>
  <c r="BK380" i="84"/>
  <c r="CE380" i="84"/>
  <c r="U380" i="84"/>
  <c r="DP380" i="84"/>
  <c r="AB380" i="84"/>
  <c r="T368" i="84"/>
  <c r="DG368" i="84"/>
  <c r="AH380" i="84"/>
  <c r="AI380" i="84" s="1"/>
  <c r="S380" i="84"/>
  <c r="DG380" i="84"/>
  <c r="CZ380" i="84"/>
  <c r="P380" i="84"/>
  <c r="BI41" i="84"/>
  <c r="CM77" i="84"/>
  <c r="AC88" i="44" s="1"/>
  <c r="AV65" i="84"/>
  <c r="Y76" i="29" s="1"/>
  <c r="Y77" i="84"/>
  <c r="BU65" i="84"/>
  <c r="T77" i="84"/>
  <c r="J65" i="84"/>
  <c r="AN77" i="84"/>
  <c r="AB88" i="29" s="1"/>
  <c r="BP77" i="84"/>
  <c r="BR53" i="84"/>
  <c r="S17" i="84"/>
  <c r="EM17" i="84"/>
  <c r="W21" i="33" s="1"/>
  <c r="BV53" i="84"/>
  <c r="DP17" i="84"/>
  <c r="CE53" i="84"/>
  <c r="Q64" i="44" s="1"/>
  <c r="Y29" i="84"/>
  <c r="BX53" i="84"/>
  <c r="J29" i="84"/>
  <c r="BS17" i="84"/>
  <c r="CA65" i="84"/>
  <c r="K76" i="44" s="1"/>
  <c r="V41" i="84"/>
  <c r="Q52" i="60" s="1"/>
  <c r="AE29" i="84"/>
  <c r="CI65" i="84"/>
  <c r="W76" i="44" s="1"/>
  <c r="CV41" i="84"/>
  <c r="FM247" i="84"/>
  <c r="BT53" i="84"/>
  <c r="FN259" i="84"/>
  <c r="DD41" i="84"/>
  <c r="AI247" i="84"/>
  <c r="BP17" i="84"/>
  <c r="AC271" i="84"/>
  <c r="Y41" i="84"/>
  <c r="DL17" i="84"/>
  <c r="AB53" i="84"/>
  <c r="BX41" i="84"/>
  <c r="BJ29" i="84"/>
  <c r="BL53" i="84"/>
  <c r="BN41" i="84"/>
  <c r="AB29" i="84"/>
  <c r="EB101" i="84"/>
  <c r="F112" i="76" s="1"/>
  <c r="DD101" i="84"/>
  <c r="BL77" i="84"/>
  <c r="EF89" i="84"/>
  <c r="I100" i="76" s="1"/>
  <c r="BO89" i="84"/>
  <c r="BP101" i="84"/>
  <c r="P89" i="84"/>
  <c r="S101" i="84"/>
  <c r="CN89" i="84"/>
  <c r="BB101" i="84"/>
  <c r="DW89" i="84"/>
  <c r="G100" i="43" s="1"/>
  <c r="BT101" i="84"/>
  <c r="FI295" i="84"/>
  <c r="BV77" i="84"/>
  <c r="AU101" i="84"/>
  <c r="X112" i="29" s="1"/>
  <c r="DI307" i="84"/>
  <c r="CU77" i="84"/>
  <c r="AO88" i="44" s="1"/>
  <c r="FO295" i="84"/>
  <c r="CC319" i="84"/>
  <c r="AV89" i="84"/>
  <c r="Y100" i="29" s="1"/>
  <c r="AK77" i="84"/>
  <c r="FB1629" i="84"/>
  <c r="FC1629" i="84" s="1"/>
  <c r="A1629" i="84"/>
  <c r="P221" i="84"/>
  <c r="BE77" i="84"/>
  <c r="Q88" i="58" s="1"/>
  <c r="V53" i="84"/>
  <c r="Q64" i="60" s="1"/>
  <c r="U65" i="84"/>
  <c r="K76" i="60" s="1"/>
  <c r="R65" i="84"/>
  <c r="AK76" i="60" s="1"/>
  <c r="BJ77" i="84"/>
  <c r="CF65" i="84"/>
  <c r="J77" i="84"/>
  <c r="I77" i="84"/>
  <c r="T65" i="84"/>
  <c r="CU41" i="84"/>
  <c r="AO52" i="44" s="1"/>
  <c r="BO17" i="84"/>
  <c r="I53" i="84"/>
  <c r="CM41" i="84"/>
  <c r="AC52" i="44" s="1"/>
  <c r="EL29" i="84"/>
  <c r="Q33" i="33" s="1"/>
  <c r="DO17" i="84"/>
  <c r="E28" i="32" s="1"/>
  <c r="P17" i="84"/>
  <c r="K28" i="32" s="1"/>
  <c r="CY65" i="84"/>
  <c r="AU76" i="44" s="1"/>
  <c r="DL41" i="84"/>
  <c r="CE65" i="84"/>
  <c r="Q76" i="44" s="1"/>
  <c r="R41" i="84"/>
  <c r="AK52" i="60" s="1"/>
  <c r="FP259" i="84"/>
  <c r="BL29" i="84"/>
  <c r="DM271" i="84"/>
  <c r="EI41" i="84"/>
  <c r="BM52" i="44" s="1"/>
  <c r="FL247" i="84"/>
  <c r="BJ17" i="84"/>
  <c r="CI53" i="84"/>
  <c r="W64" i="44" s="1"/>
  <c r="CI41" i="84"/>
  <c r="W52" i="44" s="1"/>
  <c r="ER247" i="84"/>
  <c r="H17" i="84"/>
  <c r="E28" i="30" s="1"/>
  <c r="W41" i="84"/>
  <c r="W52" i="60" s="1"/>
  <c r="U29" i="84"/>
  <c r="K40" i="60" s="1"/>
  <c r="DA271" i="84"/>
  <c r="DT41" i="84"/>
  <c r="W29" i="84"/>
  <c r="W40" i="60" s="1"/>
  <c r="BW89" i="84"/>
  <c r="E100" i="44" s="1"/>
  <c r="BX101" i="84"/>
  <c r="ED101" i="84"/>
  <c r="H112" i="76" s="1"/>
  <c r="R77" i="84"/>
  <c r="AK88" i="60" s="1"/>
  <c r="S77" i="84"/>
  <c r="AY89" i="84"/>
  <c r="T100" i="29" s="1"/>
  <c r="J101" i="84"/>
  <c r="ED89" i="84"/>
  <c r="H100" i="76" s="1"/>
  <c r="CN101" i="84"/>
  <c r="AZ77" i="84"/>
  <c r="U88" i="29" s="1"/>
  <c r="DL101" i="84"/>
  <c r="BN89" i="84"/>
  <c r="AX101" i="84"/>
  <c r="X89" i="84"/>
  <c r="AC100" i="60" s="1"/>
  <c r="CR101" i="84"/>
  <c r="BS77" i="84"/>
  <c r="AO89" i="84"/>
  <c r="AC100" i="29" s="1"/>
  <c r="AI307" i="84"/>
  <c r="AO77" i="84"/>
  <c r="AC88" i="29" s="1"/>
  <c r="DX89" i="84"/>
  <c r="AK122" i="60"/>
  <c r="R122" i="32"/>
  <c r="O122" i="32"/>
  <c r="BF221" i="84"/>
  <c r="AQ77" i="84"/>
  <c r="DC53" i="84"/>
  <c r="BA64" i="44" s="1"/>
  <c r="AW65" i="84"/>
  <c r="Z76" i="29" s="1"/>
  <c r="BM65" i="84"/>
  <c r="BW65" i="84"/>
  <c r="E76" i="44" s="1"/>
  <c r="BB77" i="84"/>
  <c r="V77" i="84"/>
  <c r="Q88" i="60" s="1"/>
  <c r="Y65" i="84"/>
  <c r="DS53" i="84"/>
  <c r="E64" i="43" s="1"/>
  <c r="BS41" i="84"/>
  <c r="AU17" i="84"/>
  <c r="X28" i="29" s="1"/>
  <c r="CA53" i="84"/>
  <c r="K64" i="44" s="1"/>
  <c r="DO41" i="84"/>
  <c r="DK29" i="84"/>
  <c r="O40" i="32" s="1"/>
  <c r="X17" i="84"/>
  <c r="AC28" i="60" s="1"/>
  <c r="AU53" i="84"/>
  <c r="X64" i="29" s="1"/>
  <c r="DO29" i="84"/>
  <c r="W17" i="84"/>
  <c r="W28" i="60" s="1"/>
  <c r="BV41" i="84"/>
  <c r="DO65" i="84"/>
  <c r="BN17" i="84"/>
  <c r="AC259" i="84"/>
  <c r="AW53" i="84"/>
  <c r="Z64" i="29" s="1"/>
  <c r="BL41" i="84"/>
  <c r="AW17" i="84"/>
  <c r="Z28" i="29" s="1"/>
  <c r="DH53" i="84"/>
  <c r="CF41" i="84"/>
  <c r="FP247" i="84"/>
  <c r="FH283" i="84"/>
  <c r="CO271" i="84"/>
  <c r="AZ41" i="84"/>
  <c r="U52" i="29" s="1"/>
  <c r="EK29" i="84"/>
  <c r="K33" i="33" s="1"/>
  <c r="DP41" i="84"/>
  <c r="AI235" i="84"/>
  <c r="BF77" i="84"/>
  <c r="R88" i="58" s="1"/>
  <c r="EH101" i="84"/>
  <c r="Q112" i="30" s="1"/>
  <c r="AZ101" i="84"/>
  <c r="U112" i="29" s="1"/>
  <c r="BX89" i="84"/>
  <c r="BJ89" i="84"/>
  <c r="BK77" i="84"/>
  <c r="K88" i="29" s="1"/>
  <c r="DC101" i="84"/>
  <c r="BA112" i="44" s="1"/>
  <c r="BI77" i="84"/>
  <c r="AH101" i="84"/>
  <c r="CB77" i="84"/>
  <c r="BF101" i="84"/>
  <c r="R112" i="58" s="1"/>
  <c r="P101" i="84"/>
  <c r="EH89" i="84"/>
  <c r="Q100" i="30" s="1"/>
  <c r="BK89" i="84"/>
  <c r="K100" i="29" s="1"/>
  <c r="BV101" i="84"/>
  <c r="BF89" i="84"/>
  <c r="R100" i="58" s="1"/>
  <c r="CN112" i="84"/>
  <c r="S112" i="84"/>
  <c r="BA112" i="84"/>
  <c r="AN112" i="84"/>
  <c r="DC112" i="84"/>
  <c r="BO112" i="84"/>
  <c r="W112" i="84"/>
  <c r="AE112" i="84"/>
  <c r="AB112" i="84"/>
  <c r="P112" i="84"/>
  <c r="DO112" i="84"/>
  <c r="I112" i="84"/>
  <c r="BU112" i="84"/>
  <c r="BW112" i="84"/>
  <c r="BB112" i="84"/>
  <c r="BC112" i="84" s="1"/>
  <c r="FC112" i="84"/>
  <c r="CI112" i="84"/>
  <c r="EC112" i="84"/>
  <c r="CZ112" i="84"/>
  <c r="AU112" i="84"/>
  <c r="CU112" i="84"/>
  <c r="EG112" i="84"/>
  <c r="BJ112" i="84"/>
  <c r="CR112" i="84"/>
  <c r="DS112" i="84"/>
  <c r="BP112" i="84"/>
  <c r="CE112" i="84"/>
  <c r="BM112" i="84"/>
  <c r="DL112" i="84"/>
  <c r="AQ112" i="84"/>
  <c r="T112" i="84"/>
  <c r="CA112" i="84"/>
  <c r="BV112" i="84"/>
  <c r="V112" i="84"/>
  <c r="BL112" i="84"/>
  <c r="DX112" i="84"/>
  <c r="BF112" i="84"/>
  <c r="CM112" i="84"/>
  <c r="AH112" i="84"/>
  <c r="CV112" i="84"/>
  <c r="FB112" i="84"/>
  <c r="AX112" i="84"/>
  <c r="R112" i="84"/>
  <c r="DG112" i="84"/>
  <c r="CJ112" i="84"/>
  <c r="EE112" i="84"/>
  <c r="CB112" i="84"/>
  <c r="DW112" i="84"/>
  <c r="CQ112" i="84"/>
  <c r="EB112" i="84"/>
  <c r="BE112" i="84"/>
  <c r="ED112" i="84"/>
  <c r="BR112" i="84"/>
  <c r="DT112" i="84"/>
  <c r="J112" i="84"/>
  <c r="DK112" i="84"/>
  <c r="BX112" i="84"/>
  <c r="U112" i="84"/>
  <c r="BN112" i="84"/>
  <c r="BK112" i="84"/>
  <c r="DD112" i="84"/>
  <c r="EH112" i="84"/>
  <c r="DH112" i="84"/>
  <c r="DP112" i="84"/>
  <c r="EF112" i="84"/>
  <c r="AY112" i="84"/>
  <c r="BQ112" i="84"/>
  <c r="CY112" i="84"/>
  <c r="AT112" i="84"/>
  <c r="DY112" i="84"/>
  <c r="BH112" i="84"/>
  <c r="AK112" i="84"/>
  <c r="BI112" i="84"/>
  <c r="H112" i="84"/>
  <c r="AO112" i="84"/>
  <c r="A112" i="84"/>
  <c r="GC1512" i="84" s="1"/>
  <c r="CF112" i="84"/>
  <c r="AV112" i="84"/>
  <c r="BG112" i="84"/>
  <c r="X112" i="84"/>
  <c r="BT112" i="84"/>
  <c r="AP112" i="84"/>
  <c r="Y112" i="84"/>
  <c r="BS112" i="84"/>
  <c r="Z318" i="84"/>
  <c r="CW258" i="84"/>
  <c r="CS306" i="84"/>
  <c r="AL330" i="84"/>
  <c r="FM342" i="84"/>
  <c r="FM306" i="84"/>
  <c r="FM234" i="84"/>
  <c r="Z51" i="84"/>
  <c r="AL318" i="84"/>
  <c r="FQ318" i="84"/>
  <c r="DI414" i="84"/>
  <c r="ER234" i="84"/>
  <c r="EO246" i="84"/>
  <c r="DQ39" i="84"/>
  <c r="H50" i="32" s="1"/>
  <c r="FO294" i="84"/>
  <c r="FQ270" i="84"/>
  <c r="K318" i="84"/>
  <c r="FQ330" i="84"/>
  <c r="AC366" i="84"/>
  <c r="AC390" i="84"/>
  <c r="FJ390" i="84"/>
  <c r="J86" i="29"/>
  <c r="J62" i="29"/>
  <c r="CK39" i="84"/>
  <c r="Z50" i="44" s="1"/>
  <c r="DI75" i="84"/>
  <c r="BJ86" i="44" s="1"/>
  <c r="FN306" i="84"/>
  <c r="DE294" i="84"/>
  <c r="FJ258" i="84"/>
  <c r="FH378" i="84"/>
  <c r="FN294" i="84"/>
  <c r="DQ414" i="84"/>
  <c r="FO282" i="84"/>
  <c r="FP246" i="84"/>
  <c r="DZ306" i="84"/>
  <c r="DQ306" i="84"/>
  <c r="CC318" i="84"/>
  <c r="FK378" i="84"/>
  <c r="AL246" i="84"/>
  <c r="FN99" i="84"/>
  <c r="H110" i="31" s="1"/>
  <c r="FJ378" i="84"/>
  <c r="DQ63" i="84"/>
  <c r="H74" i="32" s="1"/>
  <c r="DA99" i="84"/>
  <c r="AX110" i="44" s="1"/>
  <c r="CG378" i="84"/>
  <c r="K354" i="84"/>
  <c r="AL390" i="84"/>
  <c r="FQ282" i="84"/>
  <c r="DM282" i="84"/>
  <c r="CS318" i="84"/>
  <c r="DU294" i="84"/>
  <c r="CC99" i="84"/>
  <c r="N110" i="44" s="1"/>
  <c r="DQ87" i="84"/>
  <c r="H98" i="32" s="1"/>
  <c r="FH234" i="84"/>
  <c r="FO318" i="84"/>
  <c r="FN318" i="84"/>
  <c r="CS39" i="84"/>
  <c r="AL50" i="44" s="1"/>
  <c r="FQ390" i="84"/>
  <c r="S98" i="60"/>
  <c r="K87" i="84"/>
  <c r="CS87" i="84"/>
  <c r="AL98" i="44" s="1"/>
  <c r="CK414" i="84"/>
  <c r="AC15" i="84"/>
  <c r="FK15" i="84"/>
  <c r="L26" i="31" s="1"/>
  <c r="CS111" i="84"/>
  <c r="AL122" i="44" s="1"/>
  <c r="FN75" i="84"/>
  <c r="H86" i="31" s="1"/>
  <c r="AF426" i="84"/>
  <c r="DA378" i="84"/>
  <c r="DE63" i="84"/>
  <c r="BD74" i="44" s="1"/>
  <c r="FF390" i="84"/>
  <c r="L38" i="29"/>
  <c r="CK378" i="84"/>
  <c r="FQ414" i="84"/>
  <c r="AF306" i="84"/>
  <c r="FL306" i="84"/>
  <c r="DI99" i="84"/>
  <c r="BJ110" i="44" s="1"/>
  <c r="FF27" i="84"/>
  <c r="FH51" i="84"/>
  <c r="E62" i="31" s="1"/>
  <c r="J26" i="29"/>
  <c r="DM270" i="84"/>
  <c r="FJ330" i="84"/>
  <c r="DE39" i="84"/>
  <c r="BD50" i="44" s="1"/>
  <c r="AF378" i="84"/>
  <c r="FO75" i="84"/>
  <c r="N86" i="31" s="1"/>
  <c r="CO87" i="84"/>
  <c r="AF98" i="44" s="1"/>
  <c r="CC270" i="84"/>
  <c r="Z390" i="84"/>
  <c r="CG87" i="84"/>
  <c r="T98" i="44" s="1"/>
  <c r="FI390" i="84"/>
  <c r="FH390" i="84"/>
  <c r="DM258" i="84"/>
  <c r="FP282" i="84"/>
  <c r="FF294" i="84"/>
  <c r="Z234" i="84"/>
  <c r="FI318" i="84"/>
  <c r="FL294" i="84"/>
  <c r="DU258" i="84"/>
  <c r="FM390" i="84"/>
  <c r="K306" i="84"/>
  <c r="G62" i="60"/>
  <c r="FL390" i="84"/>
  <c r="Y62" i="60"/>
  <c r="AI51" i="84"/>
  <c r="FM426" i="84"/>
  <c r="K438" i="84"/>
  <c r="CK258" i="84"/>
  <c r="FM402" i="84"/>
  <c r="J110" i="29"/>
  <c r="DU390" i="84"/>
  <c r="DZ318" i="84"/>
  <c r="FN234" i="84"/>
  <c r="CW390" i="84"/>
  <c r="FM270" i="84"/>
  <c r="CW282" i="84"/>
  <c r="DQ294" i="84"/>
  <c r="K270" i="84"/>
  <c r="DA258" i="84"/>
  <c r="BY258" i="84"/>
  <c r="DQ354" i="84"/>
  <c r="DZ111" i="84"/>
  <c r="FK294" i="84"/>
  <c r="CW426" i="84"/>
  <c r="FJ51" i="84"/>
  <c r="F62" i="31" s="1"/>
  <c r="DU438" i="84"/>
  <c r="FJ318" i="84"/>
  <c r="DQ111" i="84"/>
  <c r="H122" i="32" s="1"/>
  <c r="FH246" i="84"/>
  <c r="DI294" i="84"/>
  <c r="DI51" i="84"/>
  <c r="BJ62" i="44" s="1"/>
  <c r="FL282" i="84"/>
  <c r="Z246" i="84"/>
  <c r="FJ306" i="84"/>
  <c r="FI306" i="84"/>
  <c r="CG306" i="84"/>
  <c r="FO63" i="84"/>
  <c r="N74" i="31" s="1"/>
  <c r="DM366" i="84"/>
  <c r="FF270" i="84"/>
  <c r="BC294" i="84"/>
  <c r="FH270" i="84"/>
  <c r="CK282" i="84"/>
  <c r="AC318" i="84"/>
  <c r="AL51" i="84"/>
  <c r="DU51" i="84"/>
  <c r="CC87" i="84"/>
  <c r="N98" i="44" s="1"/>
  <c r="DQ99" i="84"/>
  <c r="H110" i="32" s="1"/>
  <c r="DM39" i="84"/>
  <c r="R50" i="32" s="1"/>
  <c r="DA111" i="84"/>
  <c r="AX122" i="44" s="1"/>
  <c r="AR318" i="84"/>
  <c r="FQ246" i="84"/>
  <c r="DM402" i="84"/>
  <c r="CO306" i="84"/>
  <c r="DM27" i="84"/>
  <c r="R38" i="32" s="1"/>
  <c r="DZ414" i="84"/>
  <c r="DE402" i="84"/>
  <c r="CW414" i="84"/>
  <c r="CW294" i="84"/>
  <c r="DU318" i="84"/>
  <c r="AL414" i="84"/>
  <c r="DA414" i="84"/>
  <c r="AL366" i="84"/>
  <c r="FL27" i="84"/>
  <c r="G38" i="31" s="1"/>
  <c r="G50" i="29"/>
  <c r="FM282" i="84"/>
  <c r="BY426" i="84"/>
  <c r="FI270" i="84"/>
  <c r="DU282" i="84"/>
  <c r="FK306" i="84"/>
  <c r="AC402" i="84"/>
  <c r="S86" i="60"/>
  <c r="CG99" i="84"/>
  <c r="T110" i="44" s="1"/>
  <c r="AI87" i="84"/>
  <c r="I110" i="29"/>
  <c r="Z74" i="31"/>
  <c r="I26" i="29"/>
  <c r="FJ426" i="84"/>
  <c r="AF234" i="84"/>
  <c r="BY330" i="84"/>
  <c r="AL39" i="84"/>
  <c r="FP51" i="84"/>
  <c r="I62" i="31" s="1"/>
  <c r="AF246" i="84"/>
  <c r="AC426" i="84"/>
  <c r="DU87" i="84"/>
  <c r="G110" i="32"/>
  <c r="FP366" i="84"/>
  <c r="CS75" i="84"/>
  <c r="AL86" i="44" s="1"/>
  <c r="BC87" i="84"/>
  <c r="N98" i="58" s="1"/>
  <c r="S110" i="60"/>
  <c r="G98" i="32"/>
  <c r="Z270" i="84"/>
  <c r="DE270" i="84"/>
  <c r="K234" i="84"/>
  <c r="DM294" i="84"/>
  <c r="FL246" i="84"/>
  <c r="FF246" i="84"/>
  <c r="K246" i="84"/>
  <c r="DA306" i="84"/>
  <c r="DA318" i="84"/>
  <c r="CO270" i="84"/>
  <c r="AF282" i="84"/>
  <c r="DI258" i="84"/>
  <c r="FJ282" i="84"/>
  <c r="AF99" i="84"/>
  <c r="AC62" i="60"/>
  <c r="AC306" i="84"/>
  <c r="DM318" i="84"/>
  <c r="FK318" i="84"/>
  <c r="CO282" i="84"/>
  <c r="AC246" i="84"/>
  <c r="DM87" i="84"/>
  <c r="R98" i="32" s="1"/>
  <c r="J62" i="43"/>
  <c r="FO258" i="84"/>
  <c r="FJ246" i="84"/>
  <c r="DA294" i="84"/>
  <c r="CG294" i="84"/>
  <c r="AI258" i="84"/>
  <c r="M98" i="44"/>
  <c r="I62" i="29"/>
  <c r="Q74" i="60"/>
  <c r="CK366" i="84"/>
  <c r="FI15" i="84"/>
  <c r="K26" i="31" s="1"/>
  <c r="AF63" i="84"/>
  <c r="DZ87" i="84"/>
  <c r="FM15" i="84"/>
  <c r="M26" i="31" s="1"/>
  <c r="DA87" i="84"/>
  <c r="AX98" i="44" s="1"/>
  <c r="FQ51" i="84"/>
  <c r="O62" i="31" s="1"/>
  <c r="CW402" i="84"/>
  <c r="CS270" i="84"/>
  <c r="FJ234" i="84"/>
  <c r="FN258" i="84"/>
  <c r="AF27" i="84"/>
  <c r="FL87" i="84"/>
  <c r="G98" i="31" s="1"/>
  <c r="CO63" i="84"/>
  <c r="AF74" i="44" s="1"/>
  <c r="L74" i="29"/>
  <c r="FM75" i="84"/>
  <c r="M86" i="31" s="1"/>
  <c r="CK318" i="84"/>
  <c r="CO39" i="84"/>
  <c r="AF50" i="44" s="1"/>
  <c r="AF354" i="84"/>
  <c r="L86" i="29"/>
  <c r="Z342" i="84"/>
  <c r="FK282" i="84"/>
  <c r="DU246" i="84"/>
  <c r="CC63" i="84"/>
  <c r="N74" i="44" s="1"/>
  <c r="Y110" i="60"/>
  <c r="M110" i="44"/>
  <c r="FI51" i="84"/>
  <c r="K62" i="31" s="1"/>
  <c r="FH342" i="84"/>
  <c r="BY390" i="84"/>
  <c r="CG318" i="84"/>
  <c r="DM234" i="84"/>
  <c r="DQ246" i="84"/>
  <c r="K390" i="84"/>
  <c r="FI258" i="84"/>
  <c r="BY282" i="84"/>
  <c r="FL270" i="84"/>
  <c r="DM306" i="84"/>
  <c r="DQ27" i="84"/>
  <c r="H38" i="32" s="1"/>
  <c r="Q86" i="31"/>
  <c r="FM318" i="84"/>
  <c r="Z75" i="84"/>
  <c r="FJ75" i="84"/>
  <c r="F86" i="31" s="1"/>
  <c r="AI111" i="84"/>
  <c r="FH258" i="84"/>
  <c r="AF318" i="84"/>
  <c r="CG111" i="84"/>
  <c r="T122" i="44" s="1"/>
  <c r="I74" i="29"/>
  <c r="W110" i="60"/>
  <c r="AL15" i="84"/>
  <c r="Z282" i="84"/>
  <c r="FH282" i="84"/>
  <c r="DQ282" i="84"/>
  <c r="FF282" i="84"/>
  <c r="FJ270" i="84"/>
  <c r="FK270" i="84"/>
  <c r="AC270" i="84"/>
  <c r="AR294" i="84"/>
  <c r="M86" i="44"/>
  <c r="CC75" i="84"/>
  <c r="N86" i="44" s="1"/>
  <c r="GE1522" i="84"/>
  <c r="FZ1512" i="84"/>
  <c r="GM1547" i="84"/>
  <c r="FU1526" i="84"/>
  <c r="FT1604" i="84"/>
  <c r="GD936" i="84"/>
  <c r="FS1340" i="84"/>
  <c r="GH839" i="84"/>
  <c r="FU749" i="84"/>
  <c r="GJ1029" i="84"/>
  <c r="GP573" i="84"/>
  <c r="GL1218" i="84"/>
  <c r="GF1366" i="84"/>
  <c r="GI829" i="84"/>
  <c r="GN1534" i="84"/>
  <c r="FY474" i="84"/>
  <c r="GD1215" i="84"/>
  <c r="GS448" i="84"/>
  <c r="GA1299" i="84"/>
  <c r="FX721" i="84"/>
  <c r="FY680" i="84"/>
  <c r="GE1589" i="84"/>
  <c r="FY1547" i="84"/>
  <c r="GI1512" i="84"/>
  <c r="GQ1575" i="84"/>
  <c r="FV1546" i="84"/>
  <c r="FU1543" i="84"/>
  <c r="FY1546" i="84"/>
  <c r="GE1543" i="84"/>
  <c r="GK1543" i="84"/>
  <c r="GE1533" i="84"/>
  <c r="GL930" i="84"/>
  <c r="FU852" i="84"/>
  <c r="GQ1520" i="84"/>
  <c r="FX654" i="84"/>
  <c r="FU1120" i="84"/>
  <c r="FY595" i="84"/>
  <c r="GK1229" i="84"/>
  <c r="FT1548" i="84"/>
  <c r="GQ550" i="84"/>
  <c r="FY725" i="84"/>
  <c r="FX644" i="84"/>
  <c r="GP771" i="84"/>
  <c r="GG744" i="84"/>
  <c r="FZ506" i="84"/>
  <c r="GO754" i="84"/>
  <c r="GP1115" i="84"/>
  <c r="FT803" i="84"/>
  <c r="GL1589" i="84"/>
  <c r="GQ1535" i="84"/>
  <c r="GL1522" i="84"/>
  <c r="FW1512" i="84"/>
  <c r="GO1575" i="84"/>
  <c r="GC1547" i="84"/>
  <c r="FY1540" i="84"/>
  <c r="GQ1541" i="84"/>
  <c r="GG1533" i="84"/>
  <c r="FY1537" i="84"/>
  <c r="GH1547" i="84"/>
  <c r="FW1527" i="84"/>
  <c r="GF1543" i="84"/>
  <c r="GM1523" i="84"/>
  <c r="GD1526" i="84"/>
  <c r="GD1504" i="84"/>
  <c r="GN1479" i="84"/>
  <c r="GD1502" i="84"/>
  <c r="GG1596" i="84"/>
  <c r="GA926" i="84"/>
  <c r="GE864" i="84"/>
  <c r="GM1598" i="84"/>
  <c r="GD1489" i="84"/>
  <c r="GF1513" i="84"/>
  <c r="FU1319" i="84"/>
  <c r="FZ1213" i="84"/>
  <c r="GP1224" i="84"/>
  <c r="GP1087" i="84"/>
  <c r="GL791" i="84"/>
  <c r="GL730" i="84"/>
  <c r="FV845" i="84"/>
  <c r="FS948" i="84"/>
  <c r="GN738" i="84"/>
  <c r="GQ1088" i="84"/>
  <c r="FV847" i="84"/>
  <c r="FW1314" i="84"/>
  <c r="GH821" i="84"/>
  <c r="GN828" i="84"/>
  <c r="FS754" i="84"/>
  <c r="GK1192" i="84"/>
  <c r="FS956" i="84"/>
  <c r="FX584" i="84"/>
  <c r="GP830" i="84"/>
  <c r="GF1521" i="84"/>
  <c r="GE1541" i="84"/>
  <c r="GB1543" i="84"/>
  <c r="GE1575" i="84"/>
  <c r="GP1512" i="84"/>
  <c r="FS1538" i="84"/>
  <c r="FT1526" i="84"/>
  <c r="FW1523" i="84"/>
  <c r="FT1541" i="84"/>
  <c r="GA1541" i="84"/>
  <c r="GK1479" i="84"/>
  <c r="GA1493" i="84"/>
  <c r="GL804" i="84"/>
  <c r="FZ638" i="84"/>
  <c r="GR587" i="84"/>
  <c r="FX893" i="84"/>
  <c r="GI781" i="84"/>
  <c r="FT551" i="84"/>
  <c r="GE973" i="84"/>
  <c r="FW1015" i="84"/>
  <c r="FV687" i="84"/>
  <c r="GP1116" i="84"/>
  <c r="FV1504" i="84"/>
  <c r="FX790" i="84"/>
  <c r="GI1083" i="84"/>
  <c r="FV600" i="84"/>
  <c r="GG1070" i="84"/>
  <c r="GP588" i="84"/>
  <c r="FV1567" i="84"/>
  <c r="GK775" i="84"/>
  <c r="FT1536" i="84"/>
  <c r="FT1532" i="84"/>
  <c r="GH1529" i="84"/>
  <c r="GA1537" i="84"/>
  <c r="GP1546" i="84"/>
  <c r="GK1528" i="84"/>
  <c r="GL1546" i="84"/>
  <c r="GQ1533" i="84"/>
  <c r="FY1538" i="84"/>
  <c r="GO1526" i="84"/>
  <c r="FV1538" i="84"/>
  <c r="GF1540" i="84"/>
  <c r="GE1546" i="84"/>
  <c r="GB1533" i="84"/>
  <c r="FY1533" i="84"/>
  <c r="GL1479" i="84"/>
  <c r="FZ1514" i="84"/>
  <c r="GQ1514" i="84"/>
  <c r="GF1493" i="84"/>
  <c r="FX543" i="84"/>
  <c r="GE1490" i="84"/>
  <c r="GA1596" i="84"/>
  <c r="GK1080" i="84"/>
  <c r="FY1210" i="84"/>
  <c r="FU878" i="84"/>
  <c r="GK1175" i="84"/>
  <c r="GE1326" i="84"/>
  <c r="GA687" i="84"/>
  <c r="FY1085" i="84"/>
  <c r="GF795" i="84"/>
  <c r="GO1558" i="84"/>
  <c r="GA901" i="84"/>
  <c r="GT463" i="84"/>
  <c r="GJ1216" i="84"/>
  <c r="FX1295" i="84"/>
  <c r="FT772" i="84"/>
  <c r="GO723" i="84"/>
  <c r="GJ1391" i="84"/>
  <c r="FV944" i="84"/>
  <c r="GP1448" i="84"/>
  <c r="GJ1589" i="84"/>
  <c r="FX1529" i="84"/>
  <c r="GQ1512" i="84"/>
  <c r="GP1523" i="84"/>
  <c r="FU1523" i="84"/>
  <c r="FZ1523" i="84"/>
  <c r="GH1575" i="84"/>
  <c r="FW1533" i="84"/>
  <c r="GN1547" i="84"/>
  <c r="FV1528" i="84"/>
  <c r="FW1528" i="84"/>
  <c r="GD1522" i="84"/>
  <c r="GM1541" i="84"/>
  <c r="FV1512" i="84"/>
  <c r="GB1525" i="84"/>
  <c r="FW1542" i="84"/>
  <c r="GD1603" i="84"/>
  <c r="GA1490" i="84"/>
  <c r="GO1361" i="84"/>
  <c r="GQ931" i="84"/>
  <c r="FW467" i="84"/>
  <c r="GQ713" i="84"/>
  <c r="GE1372" i="84"/>
  <c r="GA1032" i="84"/>
  <c r="FT1078" i="84"/>
  <c r="FZ615" i="84"/>
  <c r="FS1313" i="84"/>
  <c r="FX453" i="84"/>
  <c r="GO1253" i="84"/>
  <c r="GO636" i="84"/>
  <c r="FT1097" i="84"/>
  <c r="GU477" i="84"/>
  <c r="GN1335" i="84"/>
  <c r="GG898" i="84"/>
  <c r="GI850" i="84"/>
  <c r="GK773" i="84"/>
  <c r="GD1485" i="84"/>
  <c r="FW800" i="84"/>
  <c r="GB1542" i="84"/>
  <c r="GF1328" i="84"/>
  <c r="GE1266" i="84"/>
  <c r="GK1541" i="84"/>
  <c r="GN879" i="84"/>
  <c r="GQ1199" i="84"/>
  <c r="GL998" i="84"/>
  <c r="GE1224" i="84"/>
  <c r="GQ1174" i="84"/>
  <c r="GR637" i="84"/>
  <c r="GL1215" i="84"/>
  <c r="GJ944" i="84"/>
  <c r="GO538" i="84"/>
  <c r="FZ1569" i="84"/>
  <c r="FS1237" i="84"/>
  <c r="GP694" i="84"/>
  <c r="FW624" i="84"/>
  <c r="FY1298" i="84"/>
  <c r="GN936" i="84"/>
  <c r="FU573" i="84"/>
  <c r="FU1512" i="84"/>
  <c r="GN1512" i="84"/>
  <c r="GG1564" i="84"/>
  <c r="GH1543" i="84"/>
  <c r="GC1543" i="84"/>
  <c r="GG1543" i="84"/>
  <c r="GI1533" i="84"/>
  <c r="GB1523" i="84"/>
  <c r="GH1540" i="84"/>
  <c r="FS1533" i="84"/>
  <c r="GK1533" i="84"/>
  <c r="GD1535" i="84"/>
  <c r="GC1546" i="84"/>
  <c r="GP1538" i="84"/>
  <c r="GO1528" i="84"/>
  <c r="GA1500" i="84"/>
  <c r="FW1505" i="84"/>
  <c r="GE1493" i="84"/>
  <c r="GK1495" i="84"/>
  <c r="GO702" i="84"/>
  <c r="FU817" i="84"/>
  <c r="GA592" i="84"/>
  <c r="GP879" i="84"/>
  <c r="GJ922" i="84"/>
  <c r="FV1531" i="84"/>
  <c r="FS1539" i="84"/>
  <c r="FU1108" i="84"/>
  <c r="FV1180" i="84"/>
  <c r="FX843" i="84"/>
  <c r="GL1030" i="84"/>
  <c r="FV648" i="84"/>
  <c r="FW786" i="84"/>
  <c r="GQ1543" i="84"/>
  <c r="GE1528" i="84"/>
  <c r="GK1547" i="84"/>
  <c r="GJ1512" i="84"/>
  <c r="GD1575" i="84"/>
  <c r="GE1564" i="84"/>
  <c r="GD1528" i="84"/>
  <c r="GP1505" i="84"/>
  <c r="GK1531" i="84"/>
  <c r="FW1496" i="84"/>
  <c r="FV1252" i="84"/>
  <c r="GD1119" i="84"/>
  <c r="GH1116" i="84"/>
  <c r="GH1487" i="84"/>
  <c r="FV1175" i="84"/>
  <c r="FV962" i="84"/>
  <c r="FY838" i="84"/>
  <c r="GP1255" i="84"/>
  <c r="GJ942" i="84"/>
  <c r="GH929" i="84"/>
  <c r="GK1282" i="84"/>
  <c r="FX819" i="84"/>
  <c r="GJ1293" i="84"/>
  <c r="FX912" i="84"/>
  <c r="GK924" i="84"/>
  <c r="FZ1544" i="84"/>
  <c r="GK1030" i="84"/>
  <c r="GL832" i="84"/>
  <c r="GJ1346" i="84"/>
  <c r="GQ1605" i="84"/>
  <c r="GD1099" i="84"/>
  <c r="FY1031" i="84"/>
  <c r="FU1312" i="84"/>
  <c r="GU493" i="84"/>
  <c r="GB1143" i="84"/>
  <c r="GO1511" i="84"/>
  <c r="GC1540" i="84"/>
  <c r="GC1537" i="84"/>
  <c r="GH1541" i="84"/>
  <c r="GF1537" i="84"/>
  <c r="GL1537" i="84"/>
  <c r="GQ1537" i="84"/>
  <c r="FX1504" i="84"/>
  <c r="FX1497" i="84"/>
  <c r="GO1492" i="84"/>
  <c r="GU555" i="84"/>
  <c r="GL946" i="84"/>
  <c r="GD1411" i="84"/>
  <c r="GI1259" i="84"/>
  <c r="GK1302" i="84"/>
  <c r="GD874" i="84"/>
  <c r="FT667" i="84"/>
  <c r="GO1352" i="84"/>
  <c r="FZ485" i="84"/>
  <c r="FY762" i="84"/>
  <c r="GO842" i="84"/>
  <c r="FZ569" i="84"/>
  <c r="GM862" i="84"/>
  <c r="FX506" i="84"/>
  <c r="GK1558" i="84"/>
  <c r="GK872" i="84"/>
  <c r="GJ733" i="84"/>
  <c r="GF1395" i="84"/>
  <c r="GJ1013" i="84"/>
  <c r="FX526" i="84"/>
  <c r="GA1125" i="84"/>
  <c r="GF1526" i="84"/>
  <c r="GO1512" i="84"/>
  <c r="FV1537" i="84"/>
  <c r="FS1512" i="84"/>
  <c r="GB1541" i="84"/>
  <c r="FT1540" i="84"/>
  <c r="FX1542" i="84"/>
  <c r="GK1494" i="84"/>
  <c r="FS755" i="84"/>
  <c r="GJ904" i="84"/>
  <c r="GE1174" i="84"/>
  <c r="FS849" i="84"/>
  <c r="GI1367" i="84"/>
  <c r="GO1167" i="84"/>
  <c r="GJ1275" i="84"/>
  <c r="FT1524" i="84"/>
  <c r="FW470" i="84"/>
  <c r="FS571" i="84"/>
  <c r="FX1531" i="84"/>
  <c r="FZ765" i="84"/>
  <c r="GL807" i="84"/>
  <c r="GA848" i="84"/>
  <c r="GQ981" i="84"/>
  <c r="FS1293" i="84"/>
  <c r="GD1154" i="84"/>
  <c r="GP618" i="84"/>
  <c r="FT1034" i="84"/>
  <c r="GA1011" i="84"/>
  <c r="GF743" i="84"/>
  <c r="FX925" i="84"/>
  <c r="GE1065" i="84"/>
  <c r="FU1537" i="84"/>
  <c r="FW1552" i="84"/>
  <c r="FX1257" i="84"/>
  <c r="FU787" i="84"/>
  <c r="GR618" i="84"/>
  <c r="GL822" i="84"/>
  <c r="GJ1227" i="84"/>
  <c r="GG1537" i="84"/>
  <c r="FX628" i="84"/>
  <c r="GA1177" i="84"/>
  <c r="FX630" i="84"/>
  <c r="FU762" i="84"/>
  <c r="GQ1052" i="84"/>
  <c r="GL859" i="84"/>
  <c r="GQ1179" i="84"/>
  <c r="GH864" i="84"/>
  <c r="GQ507" i="84"/>
  <c r="FT632" i="84"/>
  <c r="GQ1299" i="84"/>
  <c r="GE1567" i="84"/>
  <c r="FV552" i="84"/>
  <c r="GO894" i="84"/>
  <c r="FT519" i="84"/>
  <c r="FX653" i="84"/>
  <c r="GB1165" i="84"/>
  <c r="GS544" i="84"/>
  <c r="FY545" i="84"/>
  <c r="GG1567" i="84"/>
  <c r="GO769" i="84"/>
  <c r="GK1589" i="84"/>
  <c r="GC1517" i="84"/>
  <c r="FZ1535" i="84"/>
  <c r="GO1547" i="84"/>
  <c r="GQ1526" i="84"/>
  <c r="FX1538" i="84"/>
  <c r="FY1523" i="84"/>
  <c r="FX1539" i="84"/>
  <c r="GG1539" i="84"/>
  <c r="GD1506" i="84"/>
  <c r="FX1490" i="84"/>
  <c r="GA1468" i="84"/>
  <c r="FS977" i="84"/>
  <c r="GN694" i="84"/>
  <c r="GM1056" i="84"/>
  <c r="FT1059" i="84"/>
  <c r="GP596" i="84"/>
  <c r="FV1006" i="84"/>
  <c r="FS805" i="84"/>
  <c r="GN955" i="84"/>
  <c r="FV1071" i="84"/>
  <c r="GJ1177" i="84"/>
  <c r="GQ622" i="84"/>
  <c r="GP1161" i="84"/>
  <c r="GK1106" i="84"/>
  <c r="GH1421" i="84"/>
  <c r="GA802" i="84"/>
  <c r="GG1088" i="84"/>
  <c r="GG1144" i="84"/>
  <c r="FZ519" i="84"/>
  <c r="GM1206" i="84"/>
  <c r="GP1443" i="84"/>
  <c r="GH1060" i="84"/>
  <c r="GK1095" i="84"/>
  <c r="FX1048" i="84"/>
  <c r="GR663" i="84"/>
  <c r="GI1184" i="84"/>
  <c r="FZ604" i="84"/>
  <c r="FU1109" i="84"/>
  <c r="FY1589" i="84"/>
  <c r="GL1523" i="84"/>
  <c r="GI1546" i="84"/>
  <c r="GP1540" i="84"/>
  <c r="GH1546" i="84"/>
  <c r="FZ1575" i="84"/>
  <c r="GI1539" i="84"/>
  <c r="FU1510" i="84"/>
  <c r="GA1279" i="84"/>
  <c r="GA1179" i="84"/>
  <c r="GO828" i="84"/>
  <c r="GO1405" i="84"/>
  <c r="GJ1425" i="84"/>
  <c r="FT1515" i="84"/>
  <c r="GG1050" i="84"/>
  <c r="FW1010" i="84"/>
  <c r="GM833" i="84"/>
  <c r="GU702" i="84"/>
  <c r="FS1469" i="84"/>
  <c r="GL1005" i="84"/>
  <c r="FY909" i="84"/>
  <c r="GT510" i="84"/>
  <c r="GL1367" i="84"/>
  <c r="FZ1271" i="84"/>
  <c r="GM1336" i="84"/>
  <c r="FV523" i="84"/>
  <c r="GT704" i="84"/>
  <c r="GL1183" i="84"/>
  <c r="GR671" i="84"/>
  <c r="GF980" i="84"/>
  <c r="GC1129" i="84"/>
  <c r="FV748" i="84"/>
  <c r="GJ911" i="84"/>
  <c r="GL1555" i="84"/>
  <c r="GA810" i="84"/>
  <c r="GO653" i="84"/>
  <c r="FT1544" i="84"/>
  <c r="FY584" i="84"/>
  <c r="GM1137" i="84"/>
  <c r="FU1200" i="84"/>
  <c r="GE847" i="84"/>
  <c r="FX1554" i="84"/>
  <c r="FT461" i="84"/>
  <c r="GA1350" i="84"/>
  <c r="GI804" i="84"/>
  <c r="GL856" i="84"/>
  <c r="GE1502" i="84"/>
  <c r="GM1189" i="84"/>
  <c r="GE827" i="84"/>
  <c r="FV707" i="84"/>
  <c r="GL735" i="84"/>
  <c r="FT556" i="84"/>
  <c r="GT580" i="84"/>
  <c r="FT692" i="84"/>
  <c r="FZ1126" i="84"/>
  <c r="FS1589" i="84"/>
  <c r="GP1539" i="84"/>
  <c r="GN1541" i="84"/>
  <c r="GK1546" i="84"/>
  <c r="GN1537" i="84"/>
  <c r="GD1523" i="84"/>
  <c r="FV1523" i="84"/>
  <c r="GO1543" i="84"/>
  <c r="GL1526" i="84"/>
  <c r="GN1533" i="84"/>
  <c r="FW1513" i="84"/>
  <c r="GI1497" i="84"/>
  <c r="GB1526" i="84"/>
  <c r="GG895" i="84"/>
  <c r="GQ728" i="84"/>
  <c r="GR711" i="84"/>
  <c r="FT552" i="84"/>
  <c r="GP1053" i="84"/>
  <c r="FW554" i="84"/>
  <c r="GN1036" i="84"/>
  <c r="GQ971" i="84"/>
  <c r="GQ541" i="84"/>
  <c r="GN971" i="84"/>
  <c r="GN1423" i="84"/>
  <c r="GE1364" i="84"/>
  <c r="GF831" i="84"/>
  <c r="GN1505" i="84"/>
  <c r="FZ1030" i="84"/>
  <c r="GA823" i="84"/>
  <c r="GD1400" i="84"/>
  <c r="FZ795" i="84"/>
  <c r="GM1589" i="84"/>
  <c r="GN1528" i="84"/>
  <c r="GA1540" i="84"/>
  <c r="FW1538" i="84"/>
  <c r="FX1541" i="84"/>
  <c r="FS1523" i="84"/>
  <c r="GG1523" i="84"/>
  <c r="FS526" i="84"/>
  <c r="GL1194" i="84"/>
  <c r="GO1544" i="84"/>
  <c r="GA1235" i="84"/>
  <c r="GK857" i="84"/>
  <c r="GQ1276" i="84"/>
  <c r="FT641" i="84"/>
  <c r="GR652" i="84"/>
  <c r="GR565" i="84"/>
  <c r="GG826" i="84"/>
  <c r="GQ695" i="84"/>
  <c r="FS912" i="84"/>
  <c r="FU771" i="84"/>
  <c r="FT659" i="84"/>
  <c r="GA854" i="84"/>
  <c r="FY624" i="84"/>
  <c r="GS691" i="84"/>
  <c r="GD943" i="84"/>
  <c r="FQ306" i="84"/>
  <c r="FP306" i="84"/>
  <c r="E110" i="60"/>
  <c r="Z99" i="84"/>
  <c r="H110" i="60" s="1"/>
  <c r="J38" i="43"/>
  <c r="DU27" i="84"/>
  <c r="FP99" i="84"/>
  <c r="I110" i="31" s="1"/>
  <c r="AL99" i="84"/>
  <c r="AF110" i="60" s="1"/>
  <c r="FF75" i="84"/>
  <c r="M86" i="32" s="1"/>
  <c r="AL27" i="84"/>
  <c r="AF38" i="60" s="1"/>
  <c r="FP27" i="84"/>
  <c r="I38" i="31" s="1"/>
  <c r="R74" i="31"/>
  <c r="FJ63" i="84"/>
  <c r="F74" i="31" s="1"/>
  <c r="S110" i="31"/>
  <c r="FL99" i="84"/>
  <c r="G110" i="31" s="1"/>
  <c r="X86" i="31"/>
  <c r="FK75" i="84"/>
  <c r="L86" i="31" s="1"/>
  <c r="M31" i="33"/>
  <c r="ER27" i="84"/>
  <c r="N31" i="33" s="1"/>
  <c r="H37" i="60"/>
  <c r="FL426" i="84"/>
  <c r="AR111" i="84"/>
  <c r="H122" i="58" s="1"/>
  <c r="AR306" i="84"/>
  <c r="W221" i="84"/>
  <c r="ED221" i="84"/>
  <c r="AT221" i="84"/>
  <c r="EG221" i="84"/>
  <c r="S221" i="84"/>
  <c r="DT221" i="84"/>
  <c r="CV221" i="84"/>
  <c r="K122" i="60"/>
  <c r="AO122" i="44"/>
  <c r="DY221" i="84"/>
  <c r="BN221" i="84"/>
  <c r="DG221" i="84"/>
  <c r="DI221" i="84" s="1"/>
  <c r="AE221" i="84"/>
  <c r="CZ221" i="84"/>
  <c r="BM221" i="84"/>
  <c r="BL221" i="84"/>
  <c r="FP39" i="84"/>
  <c r="I50" i="31" s="1"/>
  <c r="FH354" i="84"/>
  <c r="AC75" i="84"/>
  <c r="N86" i="60" s="1"/>
  <c r="CS294" i="84"/>
  <c r="BJ221" i="84"/>
  <c r="V221" i="84"/>
  <c r="FL221" i="84" s="1"/>
  <c r="DS221" i="84"/>
  <c r="DL221" i="84"/>
  <c r="DK221" i="84"/>
  <c r="CN221" i="84"/>
  <c r="CB221" i="84"/>
  <c r="CO99" i="84"/>
  <c r="AF110" i="44" s="1"/>
  <c r="DQ75" i="84"/>
  <c r="H86" i="32" s="1"/>
  <c r="FN270" i="84"/>
  <c r="EC221" i="84"/>
  <c r="EE221" i="84"/>
  <c r="BV221" i="84"/>
  <c r="AX221" i="84"/>
  <c r="DW221" i="84"/>
  <c r="AB221" i="84"/>
  <c r="AC221" i="84" s="1"/>
  <c r="CY221" i="84"/>
  <c r="CM221" i="84"/>
  <c r="FZ1600" i="84"/>
  <c r="GH1599" i="84"/>
  <c r="F122" i="76"/>
  <c r="H122" i="76"/>
  <c r="I221" i="84"/>
  <c r="BI221" i="84"/>
  <c r="EH221" i="84"/>
  <c r="Y221" i="84"/>
  <c r="AN221" i="84"/>
  <c r="H221" i="84"/>
  <c r="K122" i="44"/>
  <c r="AC122" i="29"/>
  <c r="FN330" i="84"/>
  <c r="X221" i="84"/>
  <c r="CA221" i="84"/>
  <c r="DD221" i="84"/>
  <c r="BO221" i="84"/>
  <c r="FJ221" i="84" s="1"/>
  <c r="BX221" i="84"/>
  <c r="BP221" i="84"/>
  <c r="FK221" i="84" s="1"/>
  <c r="AH221" i="84"/>
  <c r="BC438" i="84"/>
  <c r="BR221" i="84"/>
  <c r="CQ221" i="84"/>
  <c r="AV221" i="84"/>
  <c r="CJ221" i="84"/>
  <c r="BK221" i="84"/>
  <c r="CU221" i="84"/>
  <c r="CS282" i="84"/>
  <c r="AI330" i="84"/>
  <c r="FM330" i="84"/>
  <c r="FL330" i="84"/>
  <c r="K282" i="84"/>
  <c r="DE318" i="84"/>
  <c r="DM330" i="84"/>
  <c r="FL258" i="84"/>
  <c r="AC294" i="84"/>
  <c r="FP330" i="84"/>
  <c r="AC234" i="84"/>
  <c r="BW221" i="84"/>
  <c r="DP221" i="84"/>
  <c r="T221" i="84"/>
  <c r="AO221" i="84"/>
  <c r="AP221" i="84"/>
  <c r="R221" i="84"/>
  <c r="DO221" i="84"/>
  <c r="Z306" i="84"/>
  <c r="FF306" i="84"/>
  <c r="DA282" i="84"/>
  <c r="CO294" i="84"/>
  <c r="AR330" i="84"/>
  <c r="AI294" i="84"/>
  <c r="CG330" i="84"/>
  <c r="AY221" i="84"/>
  <c r="DC221" i="84"/>
  <c r="AQ221" i="84"/>
  <c r="AR221" i="84" s="1"/>
  <c r="EB221" i="84"/>
  <c r="CI221" i="84"/>
  <c r="AK221" i="84"/>
  <c r="J221" i="84"/>
  <c r="AU221" i="84"/>
  <c r="BE221" i="84"/>
  <c r="BU221" i="84"/>
  <c r="CR221" i="84"/>
  <c r="BS221" i="84"/>
  <c r="BT221" i="84"/>
  <c r="BH221" i="84"/>
  <c r="DA366" i="84"/>
  <c r="T122" i="29"/>
  <c r="BG122" i="44"/>
  <c r="BB221" i="84"/>
  <c r="BC221" i="84" s="1"/>
  <c r="CE221" i="84"/>
  <c r="CG221" i="84" s="1"/>
  <c r="EF221" i="84"/>
  <c r="BG221" i="84"/>
  <c r="FH414" i="84"/>
  <c r="GP1605" i="84"/>
  <c r="GB1604" i="84"/>
  <c r="GI1604" i="84"/>
  <c r="GO1607" i="84"/>
  <c r="GB1600" i="84"/>
  <c r="GE1603" i="84"/>
  <c r="GI1598" i="84"/>
  <c r="DM414" i="84"/>
  <c r="AQ110" i="44"/>
  <c r="EX15" i="84"/>
  <c r="Z19" i="33" s="1"/>
  <c r="CG282" i="84"/>
  <c r="DI330" i="84"/>
  <c r="FJ99" i="84"/>
  <c r="F110" i="31" s="1"/>
  <c r="DE99" i="84"/>
  <c r="BD110" i="44" s="1"/>
  <c r="AI282" i="84"/>
  <c r="GO1604" i="84"/>
  <c r="GL1601" i="84"/>
  <c r="FX1604" i="84"/>
  <c r="FL51" i="84"/>
  <c r="G62" i="31" s="1"/>
  <c r="DE111" i="84"/>
  <c r="BD122" i="44" s="1"/>
  <c r="FI330" i="84"/>
  <c r="AL234" i="84"/>
  <c r="FH99" i="84"/>
  <c r="E110" i="31" s="1"/>
  <c r="GD1606" i="84"/>
  <c r="GO1602" i="84"/>
  <c r="GJ1599" i="84"/>
  <c r="FF87" i="84"/>
  <c r="M98" i="32" s="1"/>
  <c r="G74" i="30"/>
  <c r="E62" i="29"/>
  <c r="CC111" i="84"/>
  <c r="N122" i="44" s="1"/>
  <c r="FI282" i="84"/>
  <c r="FP258" i="84"/>
  <c r="CO330" i="84"/>
  <c r="FI294" i="84"/>
  <c r="AL306" i="84"/>
  <c r="GA1601" i="84"/>
  <c r="FU1606" i="84"/>
  <c r="FS1604" i="84"/>
  <c r="FH438" i="84"/>
  <c r="M86" i="60"/>
  <c r="FJ15" i="84"/>
  <c r="F26" i="31" s="1"/>
  <c r="I86" i="29"/>
  <c r="G86" i="32"/>
  <c r="FL111" i="84"/>
  <c r="G122" i="31" s="1"/>
  <c r="AC330" i="84"/>
  <c r="FN282" i="84"/>
  <c r="AF270" i="84"/>
  <c r="AI318" i="84"/>
  <c r="CW330" i="84"/>
  <c r="K330" i="84"/>
  <c r="DE306" i="84"/>
  <c r="BY294" i="84"/>
  <c r="BC306" i="84"/>
  <c r="GH1601" i="84"/>
  <c r="GL1605" i="84"/>
  <c r="CS99" i="84"/>
  <c r="AL110" i="44" s="1"/>
  <c r="FZ1603" i="84"/>
  <c r="FS1599" i="84"/>
  <c r="FI414" i="84"/>
  <c r="L50" i="29"/>
  <c r="DU366" i="84"/>
  <c r="FQ15" i="84"/>
  <c r="O26" i="31" s="1"/>
  <c r="AF258" i="84"/>
  <c r="FK258" i="84"/>
  <c r="FH318" i="84"/>
  <c r="DU330" i="84"/>
  <c r="Z330" i="84"/>
  <c r="GF1605" i="84"/>
  <c r="GM1604" i="84"/>
  <c r="FF414" i="84"/>
  <c r="DU63" i="84"/>
  <c r="FM87" i="84"/>
  <c r="M98" i="31" s="1"/>
  <c r="CK390" i="84"/>
  <c r="AL270" i="84"/>
  <c r="FH330" i="84"/>
  <c r="FK234" i="84"/>
  <c r="GJ1605" i="84"/>
  <c r="GO1601" i="84"/>
  <c r="FH87" i="84"/>
  <c r="E98" i="31" s="1"/>
  <c r="FL318" i="84"/>
  <c r="CS330" i="84"/>
  <c r="EU246" i="84"/>
  <c r="DZ330" i="84"/>
  <c r="AF330" i="84"/>
  <c r="FO306" i="84"/>
  <c r="CO258" i="84"/>
  <c r="CK294" i="84"/>
  <c r="DQ318" i="84"/>
  <c r="GH1605" i="84"/>
  <c r="AC27" i="84"/>
  <c r="N38" i="60" s="1"/>
  <c r="GO1598" i="84"/>
  <c r="GP1601" i="84"/>
  <c r="FS1603" i="84"/>
  <c r="AC31" i="33"/>
  <c r="AF111" i="84"/>
  <c r="FK330" i="84"/>
  <c r="FI234" i="84"/>
  <c r="CG258" i="84"/>
  <c r="CC330" i="84"/>
  <c r="FS1605" i="84"/>
  <c r="FX1602" i="84"/>
  <c r="DU99" i="84"/>
  <c r="K110" i="43" s="1"/>
  <c r="GK1607" i="84"/>
  <c r="FQ99" i="84"/>
  <c r="O110" i="31" s="1"/>
  <c r="FM438" i="84"/>
  <c r="FJ294" i="84"/>
  <c r="BY318" i="84"/>
  <c r="CC258" i="84"/>
  <c r="DQ234" i="84"/>
  <c r="FQ258" i="84"/>
  <c r="FF330" i="84"/>
  <c r="CO318" i="84"/>
  <c r="FW599" i="84"/>
  <c r="GA1510" i="84"/>
  <c r="Z87" i="84"/>
  <c r="GJ1598" i="84"/>
  <c r="GQ1602" i="84"/>
  <c r="GG1602" i="84"/>
  <c r="FJ27" i="84"/>
  <c r="F38" i="31" s="1"/>
  <c r="GF1607" i="84"/>
  <c r="DU39" i="84"/>
  <c r="FK27" i="84"/>
  <c r="L38" i="31" s="1"/>
  <c r="E98" i="60"/>
  <c r="FM258" i="84"/>
  <c r="FM294" i="84"/>
  <c r="FH294" i="84"/>
  <c r="AL258" i="84"/>
  <c r="Z294" i="84"/>
  <c r="BY306" i="84"/>
  <c r="AI27" i="84"/>
  <c r="AF366" i="84"/>
  <c r="AL75" i="84"/>
  <c r="AC38" i="60"/>
  <c r="GC1603" i="84"/>
  <c r="GP1599" i="84"/>
  <c r="DE438" i="84"/>
  <c r="I98" i="29"/>
  <c r="AC86" i="60"/>
  <c r="FU1607" i="84"/>
  <c r="FO27" i="84"/>
  <c r="N38" i="31" s="1"/>
  <c r="FS1601" i="84"/>
  <c r="GN1603" i="84"/>
  <c r="GF1604" i="84"/>
  <c r="FP15" i="84"/>
  <c r="I26" i="31" s="1"/>
  <c r="FP390" i="84"/>
  <c r="FM27" i="84"/>
  <c r="M38" i="31" s="1"/>
  <c r="FQ27" i="84"/>
  <c r="O38" i="31" s="1"/>
  <c r="FY1604" i="84"/>
  <c r="CU439" i="84"/>
  <c r="CM439" i="84"/>
  <c r="AH439" i="84"/>
  <c r="AB439" i="84"/>
  <c r="BM439" i="84"/>
  <c r="CY439" i="84"/>
  <c r="BB439" i="84"/>
  <c r="DP439" i="84"/>
  <c r="EE439" i="84"/>
  <c r="J439" i="84"/>
  <c r="DL439" i="84"/>
  <c r="DO439" i="84"/>
  <c r="DK439" i="84"/>
  <c r="CF439" i="84"/>
  <c r="EF439" i="84"/>
  <c r="BN439" i="84"/>
  <c r="AP439" i="84"/>
  <c r="U439" i="84"/>
  <c r="AO439" i="84"/>
  <c r="Y439" i="84"/>
  <c r="P439" i="84"/>
  <c r="T439" i="84"/>
  <c r="EG439" i="84"/>
  <c r="AY439" i="84"/>
  <c r="BA439" i="84"/>
  <c r="CV439" i="84"/>
  <c r="AV439" i="84"/>
  <c r="CJ439" i="84"/>
  <c r="DH439" i="84"/>
  <c r="R439" i="84"/>
  <c r="AQ439" i="84"/>
  <c r="V439" i="84"/>
  <c r="CB439" i="84"/>
  <c r="CA439" i="84"/>
  <c r="DX439" i="84"/>
  <c r="EC439" i="84"/>
  <c r="AK439" i="84"/>
  <c r="BT439" i="84"/>
  <c r="CZ439" i="84"/>
  <c r="BS439" i="84"/>
  <c r="DT439" i="84"/>
  <c r="BH439" i="84"/>
  <c r="AX439" i="84"/>
  <c r="BR439" i="84"/>
  <c r="FM439" i="84" s="1"/>
  <c r="H439" i="84"/>
  <c r="AT439" i="84"/>
  <c r="DD439" i="84"/>
  <c r="CQ439" i="84"/>
  <c r="CI439" i="84"/>
  <c r="BJ439" i="84"/>
  <c r="S439" i="84"/>
  <c r="DC439" i="84"/>
  <c r="CN439" i="84"/>
  <c r="EB439" i="84"/>
  <c r="BO439" i="84"/>
  <c r="BE439" i="84"/>
  <c r="BX439" i="84"/>
  <c r="BU439" i="84"/>
  <c r="ED439" i="84"/>
  <c r="W439" i="84"/>
  <c r="I439" i="84"/>
  <c r="CR439" i="84"/>
  <c r="AN439" i="84"/>
  <c r="AE439" i="84"/>
  <c r="BI439" i="84"/>
  <c r="DS439" i="84"/>
  <c r="BQ439" i="84"/>
  <c r="BK439" i="84"/>
  <c r="BL439" i="84"/>
  <c r="CE439" i="84"/>
  <c r="AU439" i="84"/>
  <c r="DW439" i="84"/>
  <c r="X439" i="84"/>
  <c r="DY439" i="84"/>
  <c r="BP439" i="84"/>
  <c r="BG439" i="84"/>
  <c r="BW439" i="84"/>
  <c r="BV439" i="84"/>
  <c r="DG439" i="84"/>
  <c r="EH439" i="84"/>
  <c r="BF439" i="84"/>
  <c r="FP75" i="84"/>
  <c r="I86" i="31" s="1"/>
  <c r="AC26" i="60"/>
  <c r="GB1601" i="84"/>
  <c r="GE1606" i="84"/>
  <c r="FU1600" i="84"/>
  <c r="GK1602" i="84"/>
  <c r="FU1599" i="84"/>
  <c r="FI87" i="84"/>
  <c r="K98" i="31" s="1"/>
  <c r="FT1606" i="84"/>
  <c r="FX1600" i="84"/>
  <c r="CO51" i="84"/>
  <c r="AF62" i="44" s="1"/>
  <c r="DI87" i="84"/>
  <c r="BJ98" i="44" s="1"/>
  <c r="AE110" i="44"/>
  <c r="GG1607" i="84"/>
  <c r="GN1606" i="84"/>
  <c r="GI1600" i="84"/>
  <c r="AR99" i="84"/>
  <c r="H110" i="58" s="1"/>
  <c r="GL1602" i="84"/>
  <c r="DE87" i="84"/>
  <c r="BD98" i="44" s="1"/>
  <c r="G86" i="30"/>
  <c r="G122" i="43"/>
  <c r="GL1607" i="84"/>
  <c r="GJ1606" i="84"/>
  <c r="GH1600" i="84"/>
  <c r="GF1602" i="84"/>
  <c r="GC1599" i="84"/>
  <c r="FS1598" i="84"/>
  <c r="FK87" i="84"/>
  <c r="L98" i="31" s="1"/>
  <c r="GP1602" i="84"/>
  <c r="CK87" i="84"/>
  <c r="Z98" i="44" s="1"/>
  <c r="K75" i="84"/>
  <c r="GN1609" i="84"/>
  <c r="CW87" i="84"/>
  <c r="AR98" i="44" s="1"/>
  <c r="T25" i="60"/>
  <c r="Q122" i="58"/>
  <c r="E122" i="44"/>
  <c r="FU1610" i="84"/>
  <c r="FV1610" i="84"/>
  <c r="FW1610" i="84"/>
  <c r="Y122" i="31"/>
  <c r="FM111" i="84"/>
  <c r="M122" i="31" s="1"/>
  <c r="GH1609" i="84"/>
  <c r="GO1609" i="84"/>
  <c r="GH1545" i="84"/>
  <c r="GQ1313" i="84"/>
  <c r="GG1074" i="84"/>
  <c r="GQ1181" i="84"/>
  <c r="GE850" i="84"/>
  <c r="FV1148" i="84"/>
  <c r="GE1006" i="84"/>
  <c r="GP766" i="84"/>
  <c r="GO1294" i="84"/>
  <c r="GM1171" i="84"/>
  <c r="GM791" i="84"/>
  <c r="GQ1212" i="84"/>
  <c r="FZ1539" i="84"/>
  <c r="GE1536" i="84"/>
  <c r="FU1315" i="84"/>
  <c r="GD1227" i="84"/>
  <c r="FX769" i="84"/>
  <c r="GP934" i="84"/>
  <c r="GH1176" i="84"/>
  <c r="GF776" i="84"/>
  <c r="GE767" i="84"/>
  <c r="GM952" i="84"/>
  <c r="GA465" i="84"/>
  <c r="GR453" i="84"/>
  <c r="GN1478" i="84"/>
  <c r="GJ1489" i="84"/>
  <c r="GO1479" i="84"/>
  <c r="GJ1507" i="84"/>
  <c r="GO1533" i="84"/>
  <c r="FX1605" i="84"/>
  <c r="FT1603" i="84"/>
  <c r="GM1607" i="84"/>
  <c r="FY1607" i="84"/>
  <c r="FW1607" i="84"/>
  <c r="GE1604" i="84"/>
  <c r="FV1606" i="84"/>
  <c r="GG1606" i="84"/>
  <c r="GG1600" i="84"/>
  <c r="GN1600" i="84"/>
  <c r="GL1598" i="84"/>
  <c r="GJ1603" i="84"/>
  <c r="FZ1604" i="84"/>
  <c r="GP1604" i="84"/>
  <c r="FT1599" i="84"/>
  <c r="GC1598" i="84"/>
  <c r="GH1603" i="84"/>
  <c r="GQ1601" i="84"/>
  <c r="GF1599" i="84"/>
  <c r="CO438" i="84"/>
  <c r="GA1610" i="84"/>
  <c r="FT1610" i="84"/>
  <c r="FX1610" i="84"/>
  <c r="GF1610" i="84"/>
  <c r="FH111" i="84"/>
  <c r="E122" i="31" s="1"/>
  <c r="E122" i="32"/>
  <c r="FF111" i="84"/>
  <c r="M122" i="32" s="1"/>
  <c r="GD1609" i="84"/>
  <c r="FX1609" i="84"/>
  <c r="GU452" i="84"/>
  <c r="FU1033" i="84"/>
  <c r="FS1299" i="84"/>
  <c r="GK884" i="84"/>
  <c r="GC1258" i="84"/>
  <c r="GB1130" i="84"/>
  <c r="GP1326" i="84"/>
  <c r="GG1456" i="84"/>
  <c r="GQ1001" i="84"/>
  <c r="FY489" i="84"/>
  <c r="GR713" i="84"/>
  <c r="GM764" i="84"/>
  <c r="GU639" i="84"/>
  <c r="FT962" i="84"/>
  <c r="GD1291" i="84"/>
  <c r="GN843" i="84"/>
  <c r="FW1146" i="84"/>
  <c r="GK1491" i="84"/>
  <c r="GL1490" i="84"/>
  <c r="FZ1542" i="84"/>
  <c r="FY1504" i="84"/>
  <c r="GD1605" i="84"/>
  <c r="GB1605" i="84"/>
  <c r="GE1605" i="84"/>
  <c r="GO1603" i="84"/>
  <c r="GK1598" i="84"/>
  <c r="GM1603" i="84"/>
  <c r="GQ1607" i="84"/>
  <c r="GJ1607" i="84"/>
  <c r="GF1606" i="84"/>
  <c r="GA1606" i="84"/>
  <c r="FX1606" i="84"/>
  <c r="GP1600" i="84"/>
  <c r="GA1600" i="84"/>
  <c r="FY1602" i="84"/>
  <c r="GD1599" i="84"/>
  <c r="GD1600" i="84"/>
  <c r="GJ1604" i="84"/>
  <c r="GA1599" i="84"/>
  <c r="GC1602" i="84"/>
  <c r="FY1599" i="84"/>
  <c r="FW1601" i="84"/>
  <c r="AF342" i="84"/>
  <c r="GD1610" i="84"/>
  <c r="K426" i="84"/>
  <c r="A1619" i="84"/>
  <c r="FB1619" i="84"/>
  <c r="FC1619" i="84" s="1"/>
  <c r="DH173" i="84"/>
  <c r="BJ197" i="84"/>
  <c r="Y209" i="84"/>
  <c r="AH197" i="84"/>
  <c r="CJ197" i="84"/>
  <c r="BV173" i="84"/>
  <c r="V173" i="84"/>
  <c r="P209" i="84"/>
  <c r="AB173" i="84"/>
  <c r="DD185" i="84"/>
  <c r="AQ185" i="84"/>
  <c r="AY173" i="84"/>
  <c r="V209" i="84"/>
  <c r="BR197" i="84"/>
  <c r="DT185" i="84"/>
  <c r="DT209" i="84"/>
  <c r="S197" i="84"/>
  <c r="DL197" i="84"/>
  <c r="T209" i="84"/>
  <c r="BN161" i="84"/>
  <c r="BI173" i="84"/>
  <c r="AX185" i="84"/>
  <c r="H185" i="84"/>
  <c r="BW185" i="84"/>
  <c r="BN173" i="84"/>
  <c r="DW209" i="84"/>
  <c r="CZ173" i="84"/>
  <c r="BX185" i="84"/>
  <c r="EC209" i="84"/>
  <c r="EH185" i="84"/>
  <c r="CY161" i="84"/>
  <c r="BJ209" i="84"/>
  <c r="V149" i="84"/>
  <c r="U137" i="84"/>
  <c r="P125" i="84"/>
  <c r="W149" i="84"/>
  <c r="H149" i="84"/>
  <c r="BK137" i="84"/>
  <c r="BN149" i="84"/>
  <c r="V125" i="84"/>
  <c r="AW149" i="84"/>
  <c r="CN149" i="84"/>
  <c r="EM137" i="84"/>
  <c r="BI125" i="84"/>
  <c r="DP125" i="84"/>
  <c r="BT149" i="84"/>
  <c r="CZ185" i="84"/>
  <c r="CY173" i="84"/>
  <c r="BV209" i="84"/>
  <c r="BU161" i="84"/>
  <c r="BW173" i="84"/>
  <c r="CR173" i="84"/>
  <c r="P185" i="84"/>
  <c r="CE209" i="84"/>
  <c r="X197" i="84"/>
  <c r="BK173" i="84"/>
  <c r="CA197" i="84"/>
  <c r="AZ197" i="84"/>
  <c r="CN209" i="84"/>
  <c r="DO185" i="84"/>
  <c r="H173" i="84"/>
  <c r="BI209" i="84"/>
  <c r="S173" i="84"/>
  <c r="AV173" i="84"/>
  <c r="AT161" i="84"/>
  <c r="AK161" i="84"/>
  <c r="EC197" i="84"/>
  <c r="CM185" i="84"/>
  <c r="BR173" i="84"/>
  <c r="DG185" i="84"/>
  <c r="DP161" i="84"/>
  <c r="AP209" i="84"/>
  <c r="BX197" i="84"/>
  <c r="DH161" i="84"/>
  <c r="BF209" i="84"/>
  <c r="DS161" i="84"/>
  <c r="AP197" i="84"/>
  <c r="BP125" i="84"/>
  <c r="CQ149" i="84"/>
  <c r="R137" i="84"/>
  <c r="U125" i="84"/>
  <c r="R149" i="84"/>
  <c r="BL149" i="84"/>
  <c r="ET137" i="84"/>
  <c r="ET125" i="84"/>
  <c r="DL125" i="84"/>
  <c r="BM125" i="84"/>
  <c r="AZ149" i="84"/>
  <c r="AB137" i="84"/>
  <c r="Y125" i="84"/>
  <c r="AK125" i="84"/>
  <c r="BK149" i="84"/>
  <c r="AN197" i="84"/>
  <c r="Q161" i="84"/>
  <c r="BS209" i="84"/>
  <c r="T173" i="84"/>
  <c r="BR185" i="84"/>
  <c r="DX197" i="84"/>
  <c r="T197" i="84"/>
  <c r="EB209" i="84"/>
  <c r="AZ173" i="84"/>
  <c r="CN197" i="84"/>
  <c r="T161" i="84"/>
  <c r="DW185" i="84"/>
  <c r="AE209" i="84"/>
  <c r="AU161" i="84"/>
  <c r="CJ185" i="84"/>
  <c r="ED209" i="84"/>
  <c r="EH197" i="84"/>
  <c r="AV197" i="84"/>
  <c r="BB185" i="84"/>
  <c r="R173" i="84"/>
  <c r="U173" i="84"/>
  <c r="DD197" i="84"/>
  <c r="DD161" i="84"/>
  <c r="W197" i="84"/>
  <c r="AX197" i="84"/>
  <c r="BX209" i="84"/>
  <c r="BI185" i="84"/>
  <c r="DP185" i="84"/>
  <c r="DQ185" i="84" s="1"/>
  <c r="EE209" i="84"/>
  <c r="BQ185" i="84"/>
  <c r="Y161" i="84"/>
  <c r="AY125" i="84"/>
  <c r="BR149" i="84"/>
  <c r="Q137" i="84"/>
  <c r="Y137" i="84"/>
  <c r="Q149" i="84"/>
  <c r="AY149" i="84"/>
  <c r="AW137" i="84"/>
  <c r="BU125" i="84"/>
  <c r="BU137" i="84"/>
  <c r="AT125" i="84"/>
  <c r="DL149" i="84"/>
  <c r="I137" i="84"/>
  <c r="AY137" i="84"/>
  <c r="AU125" i="84"/>
  <c r="BO149" i="84"/>
  <c r="CB173" i="84"/>
  <c r="CV197" i="84"/>
  <c r="DX209" i="84"/>
  <c r="BX161" i="84"/>
  <c r="CA185" i="84"/>
  <c r="BK185" i="84"/>
  <c r="DL173" i="84"/>
  <c r="DS209" i="84"/>
  <c r="AU173" i="84"/>
  <c r="T185" i="84"/>
  <c r="EG197" i="84"/>
  <c r="AX173" i="84"/>
  <c r="EF209" i="84"/>
  <c r="BV161" i="84"/>
  <c r="BO197" i="84"/>
  <c r="AU209" i="84"/>
  <c r="AE173" i="84"/>
  <c r="BM161" i="84"/>
  <c r="CR185" i="84"/>
  <c r="DO197" i="84"/>
  <c r="V161" i="84"/>
  <c r="AO185" i="84"/>
  <c r="BQ209" i="84"/>
  <c r="EG185" i="84"/>
  <c r="BQ161" i="84"/>
  <c r="BG209" i="84"/>
  <c r="BO173" i="84"/>
  <c r="BM185" i="84"/>
  <c r="CV209" i="84"/>
  <c r="CM197" i="84"/>
  <c r="BW197" i="84"/>
  <c r="BN125" i="84"/>
  <c r="BX149" i="84"/>
  <c r="DC149" i="84"/>
  <c r="AE137" i="84"/>
  <c r="BR125" i="84"/>
  <c r="BI149" i="84"/>
  <c r="DK125" i="84"/>
  <c r="BN137" i="84"/>
  <c r="EW137" i="84"/>
  <c r="EI125" i="84"/>
  <c r="BM149" i="84"/>
  <c r="CB149" i="84"/>
  <c r="AV137" i="84"/>
  <c r="T125" i="84"/>
  <c r="DO173" i="84"/>
  <c r="BL161" i="84"/>
  <c r="AV209" i="84"/>
  <c r="U161" i="84"/>
  <c r="BS173" i="84"/>
  <c r="BA185" i="84"/>
  <c r="DO161" i="84"/>
  <c r="BW209" i="84"/>
  <c r="AQ197" i="84"/>
  <c r="BN197" i="84"/>
  <c r="CB161" i="84"/>
  <c r="CQ197" i="84"/>
  <c r="CI209" i="84"/>
  <c r="CB185" i="84"/>
  <c r="BL173" i="84"/>
  <c r="BN209" i="84"/>
  <c r="FI209" i="84" s="1"/>
  <c r="DD173" i="84"/>
  <c r="AT185" i="84"/>
  <c r="W161" i="84"/>
  <c r="AB185" i="84"/>
  <c r="W185" i="84"/>
  <c r="DH197" i="84"/>
  <c r="H209" i="84"/>
  <c r="AW185" i="84"/>
  <c r="CQ173" i="84"/>
  <c r="W209" i="84"/>
  <c r="S161" i="84"/>
  <c r="V197" i="84"/>
  <c r="R161" i="84"/>
  <c r="CI185" i="84"/>
  <c r="I209" i="84"/>
  <c r="EW125" i="84"/>
  <c r="BV149" i="84"/>
  <c r="P149" i="84"/>
  <c r="BO137" i="84"/>
  <c r="EQ125" i="84"/>
  <c r="BS149" i="84"/>
  <c r="AT137" i="84"/>
  <c r="J137" i="84"/>
  <c r="EK137" i="84"/>
  <c r="BV125" i="84"/>
  <c r="I149" i="84"/>
  <c r="J149" i="84"/>
  <c r="X137" i="84"/>
  <c r="BK125" i="84"/>
  <c r="Y197" i="84"/>
  <c r="CY197" i="84"/>
  <c r="BK209" i="84"/>
  <c r="EF197" i="84"/>
  <c r="EB197" i="84"/>
  <c r="BF197" i="84"/>
  <c r="W173" i="84"/>
  <c r="CM173" i="84"/>
  <c r="H161" i="84"/>
  <c r="AH209" i="84"/>
  <c r="DW173" i="84"/>
  <c r="AW173" i="84"/>
  <c r="X209" i="84"/>
  <c r="DG197" i="84"/>
  <c r="AH173" i="84"/>
  <c r="AT173" i="84"/>
  <c r="I173" i="84"/>
  <c r="BT185" i="84"/>
  <c r="DS197" i="84"/>
  <c r="CB197" i="84"/>
  <c r="P173" i="84"/>
  <c r="CI161" i="84"/>
  <c r="BB209" i="84"/>
  <c r="BS161" i="84"/>
  <c r="BV197" i="84"/>
  <c r="CQ209" i="84"/>
  <c r="DG173" i="84"/>
  <c r="CE161" i="84"/>
  <c r="BP197" i="84"/>
  <c r="BT161" i="84"/>
  <c r="CY209" i="84"/>
  <c r="AZ125" i="84"/>
  <c r="AX125" i="84"/>
  <c r="BJ149" i="84"/>
  <c r="AU137" i="84"/>
  <c r="EN125" i="84"/>
  <c r="X149" i="84"/>
  <c r="EL137" i="84"/>
  <c r="DL137" i="84"/>
  <c r="DM137" i="84" s="1"/>
  <c r="DS137" i="84"/>
  <c r="EL125" i="84"/>
  <c r="BQ125" i="84"/>
  <c r="T149" i="84"/>
  <c r="DO137" i="84"/>
  <c r="R125" i="84"/>
  <c r="AV185" i="84"/>
  <c r="AP185" i="84"/>
  <c r="CE185" i="84"/>
  <c r="AW161" i="84"/>
  <c r="AB209" i="84"/>
  <c r="BL185" i="84"/>
  <c r="BP173" i="84"/>
  <c r="AU197" i="84"/>
  <c r="CE197" i="84"/>
  <c r="CZ209" i="84"/>
  <c r="DA209" i="84" s="1"/>
  <c r="DK197" i="84"/>
  <c r="Q197" i="84"/>
  <c r="BU209" i="84"/>
  <c r="S185" i="84"/>
  <c r="BT173" i="84"/>
  <c r="AE185" i="84"/>
  <c r="AY185" i="84"/>
  <c r="BP209" i="84"/>
  <c r="CV161" i="84"/>
  <c r="DC197" i="84"/>
  <c r="J197" i="84"/>
  <c r="BE197" i="84"/>
  <c r="CJ209" i="84"/>
  <c r="AV161" i="84"/>
  <c r="DP173" i="84"/>
  <c r="CA209" i="84"/>
  <c r="BA197" i="84"/>
  <c r="AB161" i="84"/>
  <c r="X185" i="84"/>
  <c r="CI197" i="84"/>
  <c r="EG209" i="84"/>
  <c r="BT137" i="84"/>
  <c r="DO125" i="84"/>
  <c r="U149" i="84"/>
  <c r="AK137" i="84"/>
  <c r="AH137" i="84"/>
  <c r="EK125" i="84"/>
  <c r="DT137" i="84"/>
  <c r="EN137" i="84"/>
  <c r="BM137" i="84"/>
  <c r="DW137" i="84"/>
  <c r="BJ125" i="84"/>
  <c r="AW125" i="84"/>
  <c r="DK149" i="84"/>
  <c r="EQ137" i="84"/>
  <c r="P197" i="84"/>
  <c r="BL197" i="84"/>
  <c r="I197" i="84"/>
  <c r="CE173" i="84"/>
  <c r="BH209" i="84"/>
  <c r="R197" i="84"/>
  <c r="BU197" i="84"/>
  <c r="BN185" i="84"/>
  <c r="BE185" i="84"/>
  <c r="AQ209" i="84"/>
  <c r="AH161" i="84"/>
  <c r="AH185" i="84"/>
  <c r="DY209" i="84"/>
  <c r="CF185" i="84"/>
  <c r="CN173" i="84"/>
  <c r="J185" i="84"/>
  <c r="AW197" i="84"/>
  <c r="EH209" i="84"/>
  <c r="AZ161" i="84"/>
  <c r="CJ161" i="84"/>
  <c r="DT161" i="84"/>
  <c r="P161" i="84"/>
  <c r="DG209" i="84"/>
  <c r="BH197" i="84"/>
  <c r="AB197" i="84"/>
  <c r="U185" i="84"/>
  <c r="AZ185" i="84"/>
  <c r="U209" i="84"/>
  <c r="AN185" i="84"/>
  <c r="CQ185" i="84"/>
  <c r="AZ209" i="84"/>
  <c r="DP137" i="84"/>
  <c r="X125" i="84"/>
  <c r="DT149" i="84"/>
  <c r="AZ137" i="84"/>
  <c r="BP137" i="84"/>
  <c r="H125" i="84"/>
  <c r="BS137" i="84"/>
  <c r="CA149" i="84"/>
  <c r="DH149" i="84"/>
  <c r="BI137" i="84"/>
  <c r="AV125" i="84"/>
  <c r="I125" i="84"/>
  <c r="DP149" i="84"/>
  <c r="BQ137" i="84"/>
  <c r="Y185" i="84"/>
  <c r="Z185" i="84" s="1"/>
  <c r="I161" i="84"/>
  <c r="BR209" i="84"/>
  <c r="CU173" i="84"/>
  <c r="BQ197" i="84"/>
  <c r="DT173" i="84"/>
  <c r="DK185" i="84"/>
  <c r="AT209" i="84"/>
  <c r="CV185" i="84"/>
  <c r="X161" i="84"/>
  <c r="Q209" i="84"/>
  <c r="H197" i="84"/>
  <c r="AU185" i="84"/>
  <c r="DC173" i="84"/>
  <c r="DS173" i="84"/>
  <c r="CF197" i="84"/>
  <c r="DH185" i="84"/>
  <c r="BK161" i="84"/>
  <c r="DH209" i="84"/>
  <c r="CU185" i="84"/>
  <c r="CR197" i="84"/>
  <c r="CJ173" i="84"/>
  <c r="BI161" i="84"/>
  <c r="AW209" i="84"/>
  <c r="DK173" i="84"/>
  <c r="BS185" i="84"/>
  <c r="BG185" i="84"/>
  <c r="EI173" i="84"/>
  <c r="DK209" i="84"/>
  <c r="CU161" i="84"/>
  <c r="BK197" i="84"/>
  <c r="AY209" i="84"/>
  <c r="BL137" i="84"/>
  <c r="BT125" i="84"/>
  <c r="AT149" i="84"/>
  <c r="T137" i="84"/>
  <c r="V137" i="84"/>
  <c r="Q125" i="84"/>
  <c r="BV137" i="84"/>
  <c r="S149" i="84"/>
  <c r="AV149" i="84"/>
  <c r="CF149" i="84"/>
  <c r="S125" i="84"/>
  <c r="J125" i="84"/>
  <c r="EI149" i="84"/>
  <c r="CE149" i="84"/>
  <c r="BG197" i="84"/>
  <c r="DC185" i="84"/>
  <c r="CM209" i="84"/>
  <c r="CF173" i="84"/>
  <c r="BO185" i="84"/>
  <c r="AY197" i="84"/>
  <c r="DY197" i="84"/>
  <c r="DL209" i="84"/>
  <c r="DP197" i="84"/>
  <c r="BM173" i="84"/>
  <c r="DP209" i="84"/>
  <c r="CN185" i="84"/>
  <c r="BO161" i="84"/>
  <c r="CA161" i="84"/>
  <c r="DS185" i="84"/>
  <c r="J209" i="84"/>
  <c r="AO197" i="84"/>
  <c r="DC161" i="84"/>
  <c r="DO209" i="84"/>
  <c r="EI161" i="84"/>
  <c r="BJ185" i="84"/>
  <c r="BS197" i="84"/>
  <c r="DG161" i="84"/>
  <c r="AK209" i="84"/>
  <c r="AL209" i="84" s="1"/>
  <c r="CU197" i="84"/>
  <c r="BP185" i="84"/>
  <c r="BJ161" i="84"/>
  <c r="V185" i="84"/>
  <c r="R209" i="84"/>
  <c r="CN161" i="84"/>
  <c r="BF185" i="84"/>
  <c r="DC209" i="84"/>
  <c r="CV149" i="84"/>
  <c r="W137" i="84"/>
  <c r="AB149" i="84"/>
  <c r="AE149" i="84"/>
  <c r="EJ137" i="84"/>
  <c r="AB125" i="84"/>
  <c r="Y149" i="84"/>
  <c r="CI149" i="84"/>
  <c r="DW149" i="84"/>
  <c r="AK149" i="84"/>
  <c r="EM125" i="84"/>
  <c r="W125" i="84"/>
  <c r="CZ149" i="84"/>
  <c r="CJ149" i="84"/>
  <c r="CV173" i="84"/>
  <c r="CR161" i="84"/>
  <c r="BM209" i="84"/>
  <c r="DL161" i="84"/>
  <c r="BI197" i="84"/>
  <c r="J161" i="84"/>
  <c r="K161" i="84" s="1"/>
  <c r="Q173" i="84"/>
  <c r="BO209" i="84"/>
  <c r="BU185" i="84"/>
  <c r="BQ173" i="84"/>
  <c r="AX209" i="84"/>
  <c r="BU173" i="84"/>
  <c r="CM161" i="84"/>
  <c r="AK197" i="84"/>
  <c r="ED197" i="84"/>
  <c r="CB209" i="84"/>
  <c r="CQ161" i="84"/>
  <c r="CY185" i="84"/>
  <c r="DD209" i="84"/>
  <c r="BB197" i="84"/>
  <c r="BM197" i="84"/>
  <c r="AK185" i="84"/>
  <c r="X173" i="84"/>
  <c r="Q185" i="84"/>
  <c r="CF161" i="84"/>
  <c r="BW161" i="84"/>
  <c r="DK161" i="84"/>
  <c r="BX173" i="84"/>
  <c r="BY173" i="84" s="1"/>
  <c r="BL209" i="84"/>
  <c r="U197" i="84"/>
  <c r="R185" i="84"/>
  <c r="BT209" i="84"/>
  <c r="BQ149" i="84"/>
  <c r="BR137" i="84"/>
  <c r="AH125" i="84"/>
  <c r="CY149" i="84"/>
  <c r="H137" i="84"/>
  <c r="EI137" i="84"/>
  <c r="DS149" i="84"/>
  <c r="BU149" i="84"/>
  <c r="AU149" i="84"/>
  <c r="BP149" i="84"/>
  <c r="AE125" i="84"/>
  <c r="EJ125" i="84"/>
  <c r="BW149" i="84"/>
  <c r="DD149" i="84"/>
  <c r="DL185" i="84"/>
  <c r="DM185" i="84" s="1"/>
  <c r="DW161" i="84"/>
  <c r="AN209" i="84"/>
  <c r="AK173" i="84"/>
  <c r="CZ161" i="84"/>
  <c r="AX161" i="84"/>
  <c r="CI173" i="84"/>
  <c r="AO209" i="84"/>
  <c r="DW197" i="84"/>
  <c r="EE197" i="84"/>
  <c r="CU209" i="84"/>
  <c r="AE161" i="84"/>
  <c r="DT197" i="84"/>
  <c r="BH185" i="84"/>
  <c r="BJ173" i="84"/>
  <c r="S209" i="84"/>
  <c r="BV185" i="84"/>
  <c r="FQ185" i="84" s="1"/>
  <c r="CA173" i="84"/>
  <c r="CR209" i="84"/>
  <c r="Y173" i="84"/>
  <c r="AY161" i="84"/>
  <c r="CZ197" i="84"/>
  <c r="AE197" i="84"/>
  <c r="BP161" i="84"/>
  <c r="BR161" i="84"/>
  <c r="BE209" i="84"/>
  <c r="BT197" i="84"/>
  <c r="AT197" i="84"/>
  <c r="CF209" i="84"/>
  <c r="J173" i="84"/>
  <c r="I185" i="84"/>
  <c r="BA209" i="84"/>
  <c r="AX149" i="84"/>
  <c r="S137" i="84"/>
  <c r="BO125" i="84"/>
  <c r="CU149" i="84"/>
  <c r="P137" i="84"/>
  <c r="BJ137" i="84"/>
  <c r="CR149" i="84"/>
  <c r="BL125" i="84"/>
  <c r="DG149" i="84"/>
  <c r="CM149" i="84"/>
  <c r="AX137" i="84"/>
  <c r="BS125" i="84"/>
  <c r="AH149" i="84"/>
  <c r="DO149" i="84"/>
  <c r="FY1610" i="84"/>
  <c r="DE390" i="84"/>
  <c r="FD111" i="84"/>
  <c r="CW111" i="84"/>
  <c r="AR122" i="44" s="1"/>
  <c r="O122" i="76"/>
  <c r="AE122" i="44"/>
  <c r="CO111" i="84"/>
  <c r="AF122" i="44" s="1"/>
  <c r="GN1610" i="84"/>
  <c r="GE1609" i="84"/>
  <c r="GC1609" i="84"/>
  <c r="GQ751" i="84"/>
  <c r="GO518" i="84"/>
  <c r="GM1596" i="84"/>
  <c r="GF1504" i="84"/>
  <c r="GB1497" i="84"/>
  <c r="FX1489" i="84"/>
  <c r="GM1539" i="84"/>
  <c r="GE1537" i="84"/>
  <c r="GD1533" i="84"/>
  <c r="GI1547" i="84"/>
  <c r="GI1523" i="84"/>
  <c r="FW1539" i="84"/>
  <c r="GB1575" i="84"/>
  <c r="FV1540" i="84"/>
  <c r="GD1530" i="84"/>
  <c r="FW1526" i="84"/>
  <c r="GJ1537" i="84"/>
  <c r="FZ1541" i="84"/>
  <c r="GB1540" i="84"/>
  <c r="FW1575" i="84"/>
  <c r="FZ1543" i="84"/>
  <c r="GA1538" i="84"/>
  <c r="FV1533" i="84"/>
  <c r="FZ1522" i="84"/>
  <c r="GF1575" i="84"/>
  <c r="GP1541" i="84"/>
  <c r="GJ1540" i="84"/>
  <c r="FU1518" i="84"/>
  <c r="GD1527" i="84"/>
  <c r="FU1589" i="84"/>
  <c r="GQ1589" i="84"/>
  <c r="GM1285" i="84"/>
  <c r="GB1310" i="84"/>
  <c r="FU928" i="84"/>
  <c r="GQ657" i="84"/>
  <c r="GS695" i="84"/>
  <c r="FV1169" i="84"/>
  <c r="GG996" i="84"/>
  <c r="GN700" i="84"/>
  <c r="GL1044" i="84"/>
  <c r="GN800" i="84"/>
  <c r="FV983" i="84"/>
  <c r="GQ536" i="84"/>
  <c r="GG1324" i="84"/>
  <c r="FW723" i="84"/>
  <c r="FW694" i="84"/>
  <c r="GQ712" i="84"/>
  <c r="FW881" i="84"/>
  <c r="GH851" i="84"/>
  <c r="GP514" i="84"/>
  <c r="GD993" i="84"/>
  <c r="GL1082" i="84"/>
  <c r="FS1378" i="84"/>
  <c r="GA827" i="84"/>
  <c r="FT508" i="84"/>
  <c r="FW1165" i="84"/>
  <c r="GD1058" i="84"/>
  <c r="FU863" i="84"/>
  <c r="FX1243" i="84"/>
  <c r="GI1419" i="84"/>
  <c r="GR481" i="84"/>
  <c r="GA987" i="84"/>
  <c r="GN1127" i="84"/>
  <c r="GO735" i="84"/>
  <c r="FW1101" i="84"/>
  <c r="GE977" i="84"/>
  <c r="GM1526" i="84"/>
  <c r="FT1456" i="84"/>
  <c r="FU1376" i="84"/>
  <c r="GI903" i="84"/>
  <c r="GO749" i="84"/>
  <c r="GF1491" i="84"/>
  <c r="GO1499" i="84"/>
  <c r="GI1513" i="84"/>
  <c r="GO1510" i="84"/>
  <c r="FY1605" i="84"/>
  <c r="GM1605" i="84"/>
  <c r="FX1603" i="84"/>
  <c r="GN1598" i="84"/>
  <c r="GQ1603" i="84"/>
  <c r="GF1598" i="84"/>
  <c r="FV1601" i="84"/>
  <c r="FV1607" i="84"/>
  <c r="FZ1607" i="84"/>
  <c r="GN1607" i="84"/>
  <c r="GQ1606" i="84"/>
  <c r="GL1606" i="84"/>
  <c r="GA1603" i="84"/>
  <c r="GE1600" i="84"/>
  <c r="FT1600" i="84"/>
  <c r="GH1602" i="84"/>
  <c r="GQ1599" i="84"/>
  <c r="GE1601" i="84"/>
  <c r="GQ1598" i="84"/>
  <c r="FV1603" i="84"/>
  <c r="GP1603" i="84"/>
  <c r="FW1604" i="84"/>
  <c r="GN1602" i="84"/>
  <c r="GG1604" i="84"/>
  <c r="FL63" i="84"/>
  <c r="G74" i="31" s="1"/>
  <c r="J38" i="29"/>
  <c r="FS1610" i="84"/>
  <c r="FQ111" i="84"/>
  <c r="O122" i="31" s="1"/>
  <c r="R122" i="31"/>
  <c r="FJ111" i="84"/>
  <c r="F122" i="31" s="1"/>
  <c r="GM1610" i="84"/>
  <c r="GA1609" i="84"/>
  <c r="FS1609" i="84"/>
  <c r="GF1533" i="84"/>
  <c r="GE1540" i="84"/>
  <c r="FV1198" i="84"/>
  <c r="GI1526" i="84"/>
  <c r="GA1546" i="84"/>
  <c r="FX1533" i="84"/>
  <c r="FX1537" i="84"/>
  <c r="FV1543" i="84"/>
  <c r="FV1575" i="84"/>
  <c r="GI1543" i="84"/>
  <c r="GG1547" i="84"/>
  <c r="FZ1528" i="84"/>
  <c r="GL1525" i="84"/>
  <c r="FZ1589" i="84"/>
  <c r="FV1589" i="84"/>
  <c r="FU910" i="84"/>
  <c r="GE1241" i="84"/>
  <c r="GO582" i="84"/>
  <c r="GO1461" i="84"/>
  <c r="FV864" i="84"/>
  <c r="GL1293" i="84"/>
  <c r="GB1403" i="84"/>
  <c r="GP872" i="84"/>
  <c r="GT489" i="84"/>
  <c r="GN1550" i="84"/>
  <c r="GP489" i="84"/>
  <c r="FZ719" i="84"/>
  <c r="GH787" i="84"/>
  <c r="FT1201" i="84"/>
  <c r="GL1219" i="84"/>
  <c r="GT673" i="84"/>
  <c r="GN695" i="84"/>
  <c r="FX491" i="84"/>
  <c r="GM1551" i="84"/>
  <c r="GM784" i="84"/>
  <c r="FT966" i="84"/>
  <c r="FZ1540" i="84"/>
  <c r="GD1032" i="84"/>
  <c r="GQ561" i="84"/>
  <c r="GD1239" i="84"/>
  <c r="FU702" i="84"/>
  <c r="GT444" i="84"/>
  <c r="GO1431" i="84"/>
  <c r="GC1280" i="84"/>
  <c r="GH1467" i="84"/>
  <c r="GP935" i="84"/>
  <c r="GK928" i="84"/>
  <c r="FW1234" i="84"/>
  <c r="GE1038" i="84"/>
  <c r="GK751" i="84"/>
  <c r="FX520" i="84"/>
  <c r="GG1153" i="84"/>
  <c r="GB1209" i="84"/>
  <c r="GD982" i="84"/>
  <c r="FX1253" i="84"/>
  <c r="FW1142" i="84"/>
  <c r="GI891" i="84"/>
  <c r="FU661" i="84"/>
  <c r="GD997" i="84"/>
  <c r="GJ1088" i="84"/>
  <c r="GO463" i="84"/>
  <c r="FW561" i="84"/>
  <c r="FT1296" i="84"/>
  <c r="GL1520" i="84"/>
  <c r="FS1479" i="84"/>
  <c r="FU1479" i="84"/>
  <c r="FU1497" i="84"/>
  <c r="GG1605" i="84"/>
  <c r="FW1605" i="84"/>
  <c r="GK1605" i="84"/>
  <c r="FZ1598" i="84"/>
  <c r="FU1603" i="84"/>
  <c r="GF1601" i="84"/>
  <c r="GA1607" i="84"/>
  <c r="FX1607" i="84"/>
  <c r="GI1606" i="84"/>
  <c r="FZ1606" i="84"/>
  <c r="FW1603" i="84"/>
  <c r="FY1600" i="84"/>
  <c r="GO1600" i="84"/>
  <c r="GN1601" i="84"/>
  <c r="GM1599" i="84"/>
  <c r="FY1598" i="84"/>
  <c r="GI1603" i="84"/>
  <c r="GE1598" i="84"/>
  <c r="GF1603" i="84"/>
  <c r="GK1604" i="84"/>
  <c r="GO1599" i="84"/>
  <c r="GK1601" i="84"/>
  <c r="GD1604" i="84"/>
  <c r="FV1598" i="84"/>
  <c r="GH1604" i="84"/>
  <c r="GL1610" i="84"/>
  <c r="M122" i="60"/>
  <c r="AC111" i="84"/>
  <c r="AU122" i="44"/>
  <c r="Y122" i="44"/>
  <c r="CK111" i="84"/>
  <c r="Z122" i="44" s="1"/>
  <c r="FY1609" i="84"/>
  <c r="GG1609" i="84"/>
  <c r="GJ1609" i="84"/>
  <c r="FX1601" i="84"/>
  <c r="FV1604" i="84"/>
  <c r="GH1598" i="84"/>
  <c r="GQ1604" i="84"/>
  <c r="GJ1610" i="84"/>
  <c r="GO1610" i="84"/>
  <c r="GC1610" i="84"/>
  <c r="FV1609" i="84"/>
  <c r="GL1609" i="84"/>
  <c r="GI1609" i="84"/>
  <c r="FX1598" i="84"/>
  <c r="GD1607" i="84"/>
  <c r="GP1607" i="84"/>
  <c r="GI1607" i="84"/>
  <c r="GB1606" i="84"/>
  <c r="FY1606" i="84"/>
  <c r="GJ1600" i="84"/>
  <c r="GM1600" i="84"/>
  <c r="GL1599" i="84"/>
  <c r="GD1601" i="84"/>
  <c r="GN1604" i="84"/>
  <c r="GM1602" i="84"/>
  <c r="GA1602" i="84"/>
  <c r="FZ1601" i="84"/>
  <c r="FU1598" i="84"/>
  <c r="FW1599" i="84"/>
  <c r="GB1610" i="84"/>
  <c r="GI1610" i="84"/>
  <c r="GP1610" i="84"/>
  <c r="J122" i="43"/>
  <c r="DU111" i="84"/>
  <c r="Q122" i="44"/>
  <c r="GK1610" i="84"/>
  <c r="GP1609" i="84"/>
  <c r="GF1609" i="84"/>
  <c r="GM1512" i="84"/>
  <c r="GE1538" i="84"/>
  <c r="GB1512" i="84"/>
  <c r="GH1538" i="84"/>
  <c r="GF1523" i="84"/>
  <c r="GF1538" i="84"/>
  <c r="GA1528" i="84"/>
  <c r="GG1541" i="84"/>
  <c r="FS1547" i="84"/>
  <c r="GL1538" i="84"/>
  <c r="FS1526" i="84"/>
  <c r="GK1523" i="84"/>
  <c r="GG1528" i="84"/>
  <c r="GF1541" i="84"/>
  <c r="FS1537" i="84"/>
  <c r="GK1526" i="84"/>
  <c r="GJ1541" i="84"/>
  <c r="GG1575" i="84"/>
  <c r="FY1575" i="84"/>
  <c r="FT1546" i="84"/>
  <c r="FW1541" i="84"/>
  <c r="GL1575" i="84"/>
  <c r="GB1538" i="84"/>
  <c r="GO1524" i="84"/>
  <c r="GJ1524" i="84"/>
  <c r="GN1589" i="84"/>
  <c r="GB1589" i="84"/>
  <c r="FW1589" i="84"/>
  <c r="FU583" i="84"/>
  <c r="FV569" i="84"/>
  <c r="GI958" i="84"/>
  <c r="GO490" i="84"/>
  <c r="FY795" i="84"/>
  <c r="GE1396" i="84"/>
  <c r="FX663" i="84"/>
  <c r="GE814" i="84"/>
  <c r="GI954" i="84"/>
  <c r="FX1494" i="84"/>
  <c r="GG1488" i="84"/>
  <c r="GO921" i="84"/>
  <c r="GA1534" i="84"/>
  <c r="FX641" i="84"/>
  <c r="GE1013" i="84"/>
  <c r="GC1183" i="84"/>
  <c r="GK1016" i="84"/>
  <c r="FS1080" i="84"/>
  <c r="FW924" i="84"/>
  <c r="GT516" i="84"/>
  <c r="GO1443" i="84"/>
  <c r="FY1116" i="84"/>
  <c r="GU666" i="84"/>
  <c r="GP479" i="84"/>
  <c r="FZ1472" i="84"/>
  <c r="GN799" i="84"/>
  <c r="FY491" i="84"/>
  <c r="GF744" i="84"/>
  <c r="GM1533" i="84"/>
  <c r="GI936" i="84"/>
  <c r="FV1355" i="84"/>
  <c r="FU1080" i="84"/>
  <c r="FW701" i="84"/>
  <c r="FS1176" i="84"/>
  <c r="GM1069" i="84"/>
  <c r="GE765" i="84"/>
  <c r="FY647" i="84"/>
  <c r="GG1087" i="84"/>
  <c r="FZ1044" i="84"/>
  <c r="FU1340" i="84"/>
  <c r="GG1208" i="84"/>
  <c r="GB1423" i="84"/>
  <c r="GM1493" i="84"/>
  <c r="GI1499" i="84"/>
  <c r="GC1506" i="84"/>
  <c r="GG1508" i="84"/>
  <c r="FU1490" i="84"/>
  <c r="GL1603" i="84"/>
  <c r="FW1598" i="84"/>
  <c r="FZ1605" i="84"/>
  <c r="GO1605" i="84"/>
  <c r="GE1602" i="84"/>
  <c r="FY1601" i="84"/>
  <c r="GJ1602" i="84"/>
  <c r="GD1598" i="84"/>
  <c r="GB1607" i="84"/>
  <c r="FW1606" i="84"/>
  <c r="GK1606" i="84"/>
  <c r="GK1600" i="84"/>
  <c r="FS1600" i="84"/>
  <c r="GB1599" i="84"/>
  <c r="GD1602" i="84"/>
  <c r="GC1601" i="84"/>
  <c r="GG1598" i="84"/>
  <c r="GG1603" i="84"/>
  <c r="GB1598" i="84"/>
  <c r="GU724" i="84"/>
  <c r="FM63" i="84"/>
  <c r="M74" i="31" s="1"/>
  <c r="AC50" i="60"/>
  <c r="FD1617" i="84"/>
  <c r="GQ1610" i="84"/>
  <c r="GE1610" i="84"/>
  <c r="FI111" i="84"/>
  <c r="K122" i="31" s="1"/>
  <c r="E122" i="76"/>
  <c r="W122" i="44"/>
  <c r="FW1609" i="84"/>
  <c r="FZ1609" i="84"/>
  <c r="GH1610" i="84"/>
  <c r="GG804" i="84"/>
  <c r="FW1244" i="84"/>
  <c r="GJ1521" i="84"/>
  <c r="FS827" i="84"/>
  <c r="FU781" i="84"/>
  <c r="FV700" i="84"/>
  <c r="GL977" i="84"/>
  <c r="FZ982" i="84"/>
  <c r="FS559" i="84"/>
  <c r="GA970" i="84"/>
  <c r="FW687" i="84"/>
  <c r="GF977" i="84"/>
  <c r="GJ743" i="84"/>
  <c r="FX1034" i="84"/>
  <c r="GA1425" i="84"/>
  <c r="GQ796" i="84"/>
  <c r="FY954" i="84"/>
  <c r="FS682" i="84"/>
  <c r="GE1199" i="84"/>
  <c r="GQ748" i="84"/>
  <c r="GN1531" i="84"/>
  <c r="GQ1513" i="84"/>
  <c r="GP1598" i="84"/>
  <c r="GC1605" i="84"/>
  <c r="FT1605" i="84"/>
  <c r="FS1602" i="84"/>
  <c r="FZ1602" i="84"/>
  <c r="GE1599" i="84"/>
  <c r="FT1602" i="84"/>
  <c r="FS1607" i="84"/>
  <c r="FS329" i="84" s="1"/>
  <c r="L329" i="84" s="1"/>
  <c r="GN1599" i="84"/>
  <c r="GC1606" i="84"/>
  <c r="GP1606" i="84"/>
  <c r="GQ1600" i="84"/>
  <c r="FV1600" i="84"/>
  <c r="GC1604" i="84"/>
  <c r="FZ1599" i="84"/>
  <c r="GK1603" i="84"/>
  <c r="GB1603" i="84"/>
  <c r="FO99" i="84"/>
  <c r="N110" i="31" s="1"/>
  <c r="CS402" i="84"/>
  <c r="GG1610" i="84"/>
  <c r="G122" i="44"/>
  <c r="BY111" i="84"/>
  <c r="H122" i="44" s="1"/>
  <c r="I122" i="30"/>
  <c r="K111" i="84"/>
  <c r="Z122" i="31"/>
  <c r="FO111" i="84"/>
  <c r="N122" i="31" s="1"/>
  <c r="AI122" i="44"/>
  <c r="U122" i="31"/>
  <c r="FP111" i="84"/>
  <c r="I122" i="31" s="1"/>
  <c r="FU1609" i="84"/>
  <c r="FT1609" i="84"/>
  <c r="GB1537" i="84"/>
  <c r="GD1547" i="84"/>
  <c r="GK1575" i="84"/>
  <c r="GC1541" i="84"/>
  <c r="GQ1539" i="84"/>
  <c r="FW1547" i="84"/>
  <c r="GO1523" i="84"/>
  <c r="GI1538" i="84"/>
  <c r="FS1541" i="84"/>
  <c r="GE1512" i="84"/>
  <c r="GC1523" i="84"/>
  <c r="GA1523" i="84"/>
  <c r="FV1547" i="84"/>
  <c r="GF1517" i="84"/>
  <c r="GD1589" i="84"/>
  <c r="GF1589" i="84"/>
  <c r="GB1578" i="84"/>
  <c r="FV443" i="84"/>
  <c r="FT462" i="84"/>
  <c r="GD1324" i="84"/>
  <c r="GN827" i="84"/>
  <c r="GN1128" i="84"/>
  <c r="GM846" i="84"/>
  <c r="GE1544" i="84"/>
  <c r="GP866" i="84"/>
  <c r="GH1184" i="84"/>
  <c r="FU1575" i="84"/>
  <c r="GI854" i="84"/>
  <c r="GD762" i="84"/>
  <c r="FT501" i="84"/>
  <c r="GN1236" i="84"/>
  <c r="FV649" i="84"/>
  <c r="FW1033" i="84"/>
  <c r="GQ647" i="84"/>
  <c r="FU508" i="84"/>
  <c r="GH1474" i="84"/>
  <c r="GQ658" i="84"/>
  <c r="GN1019" i="84"/>
  <c r="FZ1403" i="84"/>
  <c r="FX1522" i="84"/>
  <c r="FX1078" i="84"/>
  <c r="GJ971" i="84"/>
  <c r="FU1549" i="84"/>
  <c r="GH1397" i="84"/>
  <c r="GM1136" i="84"/>
  <c r="GH1119" i="84"/>
  <c r="FT500" i="84"/>
  <c r="FX1019" i="84"/>
  <c r="GT523" i="84"/>
  <c r="GO559" i="84"/>
  <c r="GH1143" i="84"/>
  <c r="GM1091" i="84"/>
  <c r="FT756" i="84"/>
  <c r="GG854" i="84"/>
  <c r="FS1185" i="84"/>
  <c r="GQ1327" i="84"/>
  <c r="GO936" i="84"/>
  <c r="FU698" i="84"/>
  <c r="GO1004" i="84"/>
  <c r="FU866" i="84"/>
  <c r="GJ1493" i="84"/>
  <c r="GA1497" i="84"/>
  <c r="FU1578" i="84"/>
  <c r="GI1601" i="84"/>
  <c r="GA1605" i="84"/>
  <c r="GN1605" i="84"/>
  <c r="GI1605" i="84"/>
  <c r="GG1599" i="84"/>
  <c r="FU1601" i="84"/>
  <c r="GK1599" i="84"/>
  <c r="FX1599" i="84"/>
  <c r="AI414" i="84"/>
  <c r="FV1602" i="84"/>
  <c r="GH1607" i="84"/>
  <c r="GE1607" i="84"/>
  <c r="GM1606" i="84"/>
  <c r="FS1606" i="84"/>
  <c r="GF1600" i="84"/>
  <c r="FW1600" i="84"/>
  <c r="FT1598" i="84"/>
  <c r="FT1601" i="84"/>
  <c r="GI1599" i="84"/>
  <c r="GI1602" i="84"/>
  <c r="FY1603" i="84"/>
  <c r="GL1604" i="84"/>
  <c r="GA1598" i="84"/>
  <c r="CS51" i="84"/>
  <c r="AL62" i="44" s="1"/>
  <c r="AK86" i="44"/>
  <c r="G98" i="60"/>
  <c r="FZ1610" i="84"/>
  <c r="Z111" i="84"/>
  <c r="Q122" i="30"/>
  <c r="Y122" i="29"/>
  <c r="K122" i="58"/>
  <c r="GB1609" i="84"/>
  <c r="GK1609" i="84"/>
  <c r="GI1575" i="84"/>
  <c r="GO1164" i="84"/>
  <c r="GK1512" i="84"/>
  <c r="FT1543" i="84"/>
  <c r="GL1535" i="84"/>
  <c r="FW1535" i="84"/>
  <c r="GP1589" i="84"/>
  <c r="GG1589" i="84"/>
  <c r="FX1589" i="84"/>
  <c r="GL1578" i="84"/>
  <c r="GS676" i="84"/>
  <c r="FU1116" i="84"/>
  <c r="GD830" i="84"/>
  <c r="GO668" i="84"/>
  <c r="GF1243" i="84"/>
  <c r="GO655" i="84"/>
  <c r="FT1077" i="84"/>
  <c r="GJ950" i="84"/>
  <c r="GO846" i="84"/>
  <c r="FT672" i="84"/>
  <c r="FY944" i="84"/>
  <c r="GE808" i="84"/>
  <c r="GB1547" i="84"/>
  <c r="GH1180" i="84"/>
  <c r="FV1297" i="84"/>
  <c r="GS565" i="84"/>
  <c r="GC1230" i="84"/>
  <c r="FS975" i="84"/>
  <c r="FZ581" i="84"/>
  <c r="GE1532" i="84"/>
  <c r="FS1155" i="84"/>
  <c r="FW1052" i="84"/>
  <c r="FW1064" i="84"/>
  <c r="GM936" i="84"/>
  <c r="GK1238" i="84"/>
  <c r="GN1129" i="84"/>
  <c r="GJ903" i="84"/>
  <c r="GK1439" i="84"/>
  <c r="GL1284" i="84"/>
  <c r="GH753" i="84"/>
  <c r="GO1217" i="84"/>
  <c r="GF1258" i="84"/>
  <c r="GA1294" i="84"/>
  <c r="FU1264" i="84"/>
  <c r="GC1473" i="84"/>
  <c r="FY1483" i="84"/>
  <c r="GD987" i="84"/>
  <c r="GP1156" i="84"/>
  <c r="GQ579" i="84"/>
  <c r="FX1247" i="84"/>
  <c r="GF796" i="84"/>
  <c r="FT1493" i="84"/>
  <c r="GP1506" i="84"/>
  <c r="FY1508" i="84"/>
  <c r="FZ1479" i="84"/>
  <c r="GJ1490" i="84"/>
  <c r="FT1578" i="84"/>
  <c r="GG1601" i="84"/>
  <c r="FV1605" i="84"/>
  <c r="FU1605" i="84"/>
  <c r="GC1607" i="84"/>
  <c r="FT1607" i="84"/>
  <c r="FV1599" i="84"/>
  <c r="GH1606" i="84"/>
  <c r="GO1606" i="84"/>
  <c r="GC1600" i="84"/>
  <c r="GL1600" i="84"/>
  <c r="FU1604" i="84"/>
  <c r="GJ1601" i="84"/>
  <c r="FW1602" i="84"/>
  <c r="GM1601" i="84"/>
  <c r="FU1602" i="84"/>
  <c r="GB1602" i="84"/>
  <c r="M122" i="58"/>
  <c r="BC111" i="84"/>
  <c r="N122" i="58" s="1"/>
  <c r="I122" i="76"/>
  <c r="BA122" i="44"/>
  <c r="G122" i="76"/>
  <c r="X122" i="31"/>
  <c r="FK111" i="84"/>
  <c r="L122" i="31" s="1"/>
  <c r="GM1609" i="84"/>
  <c r="GQ1609" i="84"/>
  <c r="DA438" i="84"/>
  <c r="EX27" i="84"/>
  <c r="Z31" i="33" s="1"/>
  <c r="A1611" i="84"/>
  <c r="FZ1615" i="84" s="1"/>
  <c r="FB1611" i="84"/>
  <c r="FC1611" i="84" s="1"/>
  <c r="AT403" i="84"/>
  <c r="H415" i="84"/>
  <c r="CA403" i="84"/>
  <c r="CF391" i="84"/>
  <c r="AO403" i="84"/>
  <c r="CB391" i="84"/>
  <c r="BT391" i="84"/>
  <c r="AZ403" i="84"/>
  <c r="CJ391" i="84"/>
  <c r="AY415" i="84"/>
  <c r="BO403" i="84"/>
  <c r="W391" i="84"/>
  <c r="CQ403" i="84"/>
  <c r="BE403" i="84"/>
  <c r="AP415" i="84"/>
  <c r="J391" i="84"/>
  <c r="AK391" i="84"/>
  <c r="CM415" i="84"/>
  <c r="U391" i="84"/>
  <c r="AO427" i="84"/>
  <c r="J427" i="84"/>
  <c r="BS427" i="84"/>
  <c r="R427" i="84"/>
  <c r="AV427" i="84"/>
  <c r="BW427" i="84"/>
  <c r="DT427" i="84"/>
  <c r="BU427" i="84"/>
  <c r="DK403" i="84"/>
  <c r="CJ415" i="84"/>
  <c r="DD391" i="84"/>
  <c r="U403" i="84"/>
  <c r="BM415" i="84"/>
  <c r="AZ391" i="84"/>
  <c r="BP391" i="84"/>
  <c r="CI415" i="84"/>
  <c r="AY403" i="84"/>
  <c r="CF415" i="84"/>
  <c r="CE403" i="84"/>
  <c r="BR403" i="84"/>
  <c r="AU403" i="84"/>
  <c r="T391" i="84"/>
  <c r="AT415" i="84"/>
  <c r="V403" i="84"/>
  <c r="AP403" i="84"/>
  <c r="X415" i="84"/>
  <c r="AH403" i="84"/>
  <c r="AT427" i="84"/>
  <c r="X427" i="84"/>
  <c r="BH427" i="84"/>
  <c r="DG427" i="84"/>
  <c r="EB427" i="84"/>
  <c r="AU427" i="84"/>
  <c r="AK427" i="84"/>
  <c r="CM427" i="84"/>
  <c r="BW403" i="84"/>
  <c r="AO415" i="84"/>
  <c r="BM403" i="84"/>
  <c r="CV391" i="84"/>
  <c r="DY415" i="84"/>
  <c r="BP403" i="84"/>
  <c r="EI391" i="84"/>
  <c r="CV415" i="84"/>
  <c r="CV403" i="84"/>
  <c r="AH415" i="84"/>
  <c r="BS403" i="84"/>
  <c r="AV403" i="84"/>
  <c r="DC391" i="84"/>
  <c r="BH403" i="84"/>
  <c r="DO415" i="84"/>
  <c r="AV391" i="84"/>
  <c r="T403" i="84"/>
  <c r="BB415" i="84"/>
  <c r="BI391" i="84"/>
  <c r="DX427" i="84"/>
  <c r="EH427" i="84"/>
  <c r="U427" i="84"/>
  <c r="AX427" i="84"/>
  <c r="BG427" i="84"/>
  <c r="CQ427" i="84"/>
  <c r="AE427" i="84"/>
  <c r="CM403" i="84"/>
  <c r="BI415" i="84"/>
  <c r="CI391" i="84"/>
  <c r="AB391" i="84"/>
  <c r="BX415" i="84"/>
  <c r="CE391" i="84"/>
  <c r="Q391" i="84"/>
  <c r="BS415" i="84"/>
  <c r="CM391" i="84"/>
  <c r="BH415" i="84"/>
  <c r="DO403" i="84"/>
  <c r="BV391" i="84"/>
  <c r="CU415" i="84"/>
  <c r="CY403" i="84"/>
  <c r="AU415" i="84"/>
  <c r="CB403" i="84"/>
  <c r="DS391" i="84"/>
  <c r="BF415" i="84"/>
  <c r="BT403" i="84"/>
  <c r="CE427" i="84"/>
  <c r="V427" i="84"/>
  <c r="CA427" i="84"/>
  <c r="AP427" i="84"/>
  <c r="DD427" i="84"/>
  <c r="CI427" i="84"/>
  <c r="DL427" i="84"/>
  <c r="EC427" i="84"/>
  <c r="DH391" i="84"/>
  <c r="CY415" i="84"/>
  <c r="CZ391" i="84"/>
  <c r="BL391" i="84"/>
  <c r="BR415" i="84"/>
  <c r="I403" i="84"/>
  <c r="Y391" i="84"/>
  <c r="S415" i="84"/>
  <c r="R391" i="84"/>
  <c r="BA415" i="84"/>
  <c r="BK391" i="84"/>
  <c r="AH391" i="84"/>
  <c r="DP415" i="84"/>
  <c r="DP403" i="84"/>
  <c r="T415" i="84"/>
  <c r="CR391" i="84"/>
  <c r="P403" i="84"/>
  <c r="EH415" i="84"/>
  <c r="BO391" i="84"/>
  <c r="BO427" i="84"/>
  <c r="AZ427" i="84"/>
  <c r="DS427" i="84"/>
  <c r="CF427" i="84"/>
  <c r="BP427" i="84"/>
  <c r="AN427" i="84"/>
  <c r="BQ427" i="84"/>
  <c r="AN403" i="84"/>
  <c r="CN403" i="84"/>
  <c r="BG403" i="84"/>
  <c r="CI403" i="84"/>
  <c r="CE415" i="84"/>
  <c r="AX415" i="84"/>
  <c r="BU391" i="84"/>
  <c r="BL415" i="84"/>
  <c r="BB403" i="84"/>
  <c r="DH415" i="84"/>
  <c r="AB403" i="84"/>
  <c r="AE403" i="84"/>
  <c r="EB415" i="84"/>
  <c r="BX403" i="84"/>
  <c r="CU403" i="84"/>
  <c r="CN415" i="84"/>
  <c r="AU391" i="84"/>
  <c r="BN415" i="84"/>
  <c r="BQ415" i="84"/>
  <c r="AQ427" i="84"/>
  <c r="BX427" i="84"/>
  <c r="BJ427" i="84"/>
  <c r="DP427" i="84"/>
  <c r="W427" i="84"/>
  <c r="DH427" i="84"/>
  <c r="DI427" i="84" s="1"/>
  <c r="BR391" i="84"/>
  <c r="CY391" i="84"/>
  <c r="ED415" i="84"/>
  <c r="BQ391" i="84"/>
  <c r="BU415" i="84"/>
  <c r="BO415" i="84"/>
  <c r="EG403" i="84"/>
  <c r="EC415" i="84"/>
  <c r="DC403" i="84"/>
  <c r="CN391" i="84"/>
  <c r="CA415" i="84"/>
  <c r="S391" i="84"/>
  <c r="BE415" i="84"/>
  <c r="AX391" i="84"/>
  <c r="CF403" i="84"/>
  <c r="BK415" i="84"/>
  <c r="AW391" i="84"/>
  <c r="AB415" i="84"/>
  <c r="I415" i="84"/>
  <c r="Q427" i="84"/>
  <c r="DO427" i="84"/>
  <c r="DY427" i="84"/>
  <c r="AW427" i="84"/>
  <c r="CB427" i="84"/>
  <c r="EF427" i="84"/>
  <c r="BA427" i="84"/>
  <c r="DL403" i="84"/>
  <c r="AK403" i="84"/>
  <c r="BG415" i="84"/>
  <c r="EH403" i="84"/>
  <c r="DK415" i="84"/>
  <c r="AZ415" i="84"/>
  <c r="BJ391" i="84"/>
  <c r="DW415" i="84"/>
  <c r="BF403" i="84"/>
  <c r="CJ403" i="84"/>
  <c r="BT415" i="84"/>
  <c r="R403" i="84"/>
  <c r="BP415" i="84"/>
  <c r="W403" i="84"/>
  <c r="AY391" i="84"/>
  <c r="Q415" i="84"/>
  <c r="BI403" i="84"/>
  <c r="AW415" i="84"/>
  <c r="EF415" i="84"/>
  <c r="AH427" i="84"/>
  <c r="CY427" i="84"/>
  <c r="BB427" i="84"/>
  <c r="DW427" i="84"/>
  <c r="H391" i="84"/>
  <c r="Y403" i="84"/>
  <c r="CZ415" i="84"/>
  <c r="BA403" i="84"/>
  <c r="DD403" i="84"/>
  <c r="U415" i="84"/>
  <c r="I391" i="84"/>
  <c r="DC415" i="84"/>
  <c r="P391" i="84"/>
  <c r="BN403" i="84"/>
  <c r="DX415" i="84"/>
  <c r="Q403" i="84"/>
  <c r="CB415" i="84"/>
  <c r="AK415" i="84"/>
  <c r="BV403" i="84"/>
  <c r="CQ415" i="84"/>
  <c r="DP391" i="84"/>
  <c r="BJ403" i="84"/>
  <c r="DT415" i="84"/>
  <c r="DC427" i="84"/>
  <c r="AB427" i="84"/>
  <c r="EE427" i="84"/>
  <c r="P427" i="84"/>
  <c r="CU427" i="84"/>
  <c r="CN427" i="84"/>
  <c r="BM427" i="84"/>
  <c r="AY427" i="84"/>
  <c r="EG415" i="84"/>
  <c r="BK403" i="84"/>
  <c r="EE415" i="84"/>
  <c r="DO391" i="84"/>
  <c r="AQ403" i="84"/>
  <c r="DD415" i="84"/>
  <c r="DS403" i="84"/>
  <c r="X391" i="84"/>
  <c r="J403" i="84"/>
  <c r="BQ403" i="84"/>
  <c r="P415" i="84"/>
  <c r="DW391" i="84"/>
  <c r="BV415" i="84"/>
  <c r="DL415" i="84"/>
  <c r="DK391" i="84"/>
  <c r="BJ415" i="84"/>
  <c r="DT391" i="84"/>
  <c r="CU391" i="84"/>
  <c r="DS415" i="84"/>
  <c r="BI427" i="84"/>
  <c r="BV427" i="84"/>
  <c r="CR427" i="84"/>
  <c r="CJ427" i="84"/>
  <c r="DK427" i="84"/>
  <c r="BK427" i="84"/>
  <c r="BF427" i="84"/>
  <c r="BW415" i="84"/>
  <c r="BW391" i="84"/>
  <c r="J415" i="84"/>
  <c r="CZ403" i="84"/>
  <c r="CA391" i="84"/>
  <c r="V415" i="84"/>
  <c r="DH403" i="84"/>
  <c r="S403" i="84"/>
  <c r="Y415" i="84"/>
  <c r="V391" i="84"/>
  <c r="W415" i="84"/>
  <c r="AX403" i="84"/>
  <c r="BM391" i="84"/>
  <c r="AV415" i="84"/>
  <c r="DW403" i="84"/>
  <c r="DG415" i="84"/>
  <c r="BU403" i="84"/>
  <c r="X403" i="84"/>
  <c r="I427" i="84"/>
  <c r="BN427" i="84"/>
  <c r="BE427" i="84"/>
  <c r="T427" i="84"/>
  <c r="BL427" i="84"/>
  <c r="BR427" i="84"/>
  <c r="CZ427" i="84"/>
  <c r="H403" i="84"/>
  <c r="AQ415" i="84"/>
  <c r="BX391" i="84"/>
  <c r="R415" i="84"/>
  <c r="BS391" i="84"/>
  <c r="CR403" i="84"/>
  <c r="AN415" i="84"/>
  <c r="AT391" i="84"/>
  <c r="DT403" i="84"/>
  <c r="CR415" i="84"/>
  <c r="CS415" i="84" s="1"/>
  <c r="AW403" i="84"/>
  <c r="BN391" i="84"/>
  <c r="DL391" i="84"/>
  <c r="BL403" i="84"/>
  <c r="AE415" i="84"/>
  <c r="CQ391" i="84"/>
  <c r="AE391" i="84"/>
  <c r="DG391" i="84"/>
  <c r="DG403" i="84"/>
  <c r="BT427" i="84"/>
  <c r="ED427" i="84"/>
  <c r="H427" i="84"/>
  <c r="CV427" i="84"/>
  <c r="EG427" i="84"/>
  <c r="Y427" i="84"/>
  <c r="S427" i="84"/>
  <c r="BN343" i="84"/>
  <c r="BJ343" i="84"/>
  <c r="I343" i="84"/>
  <c r="BU343" i="84"/>
  <c r="BN355" i="84"/>
  <c r="EJ355" i="84"/>
  <c r="ET355" i="84"/>
  <c r="BL355" i="84"/>
  <c r="EM355" i="84"/>
  <c r="CZ367" i="84"/>
  <c r="Y367" i="84"/>
  <c r="EI367" i="84"/>
  <c r="BR367" i="84"/>
  <c r="CV367" i="84"/>
  <c r="BP367" i="84"/>
  <c r="X379" i="84"/>
  <c r="DW379" i="84"/>
  <c r="DG379" i="84"/>
  <c r="AW379" i="84"/>
  <c r="BS379" i="84"/>
  <c r="I379" i="84"/>
  <c r="CZ379" i="84"/>
  <c r="AT379" i="84"/>
  <c r="CU379" i="84"/>
  <c r="AH379" i="84"/>
  <c r="W343" i="84"/>
  <c r="V343" i="84"/>
  <c r="BL343" i="84"/>
  <c r="R355" i="84"/>
  <c r="EK355" i="84"/>
  <c r="H355" i="84"/>
  <c r="DW355" i="84"/>
  <c r="AU355" i="84"/>
  <c r="BO367" i="84"/>
  <c r="BV367" i="84"/>
  <c r="AX367" i="84"/>
  <c r="CM367" i="84"/>
  <c r="S367" i="84"/>
  <c r="CJ379" i="84"/>
  <c r="DC379" i="84"/>
  <c r="BM379" i="84"/>
  <c r="BT379" i="84"/>
  <c r="BL379" i="84"/>
  <c r="AZ379" i="84"/>
  <c r="P343" i="84"/>
  <c r="EI355" i="84"/>
  <c r="DO355" i="84"/>
  <c r="BJ355" i="84"/>
  <c r="U355" i="84"/>
  <c r="BM355" i="84"/>
  <c r="CJ367" i="84"/>
  <c r="AK367" i="84"/>
  <c r="AW367" i="84"/>
  <c r="AE379" i="84"/>
  <c r="DH379" i="84"/>
  <c r="BK379" i="84"/>
  <c r="P379" i="84"/>
  <c r="CR379" i="84"/>
  <c r="BJ379" i="84"/>
  <c r="DK343" i="84"/>
  <c r="BT355" i="84"/>
  <c r="EL355" i="84"/>
  <c r="AZ355" i="84"/>
  <c r="AB355" i="84"/>
  <c r="W355" i="84"/>
  <c r="DP355" i="84"/>
  <c r="DO367" i="84"/>
  <c r="AY367" i="84"/>
  <c r="BP379" i="84"/>
  <c r="Q379" i="84"/>
  <c r="CB379" i="84"/>
  <c r="DD379" i="84"/>
  <c r="T379" i="84"/>
  <c r="DL343" i="84"/>
  <c r="AW355" i="84"/>
  <c r="BU355" i="84"/>
  <c r="S355" i="84"/>
  <c r="BR355" i="84"/>
  <c r="V367" i="84"/>
  <c r="BI367" i="84"/>
  <c r="J367" i="84"/>
  <c r="AY343" i="84"/>
  <c r="R343" i="84"/>
  <c r="ET343" i="84"/>
  <c r="AK355" i="84"/>
  <c r="DT355" i="84"/>
  <c r="AV355" i="84"/>
  <c r="DC367" i="84"/>
  <c r="R367" i="84"/>
  <c r="AE367" i="84"/>
  <c r="CI367" i="84"/>
  <c r="I367" i="84"/>
  <c r="CV379" i="84"/>
  <c r="DS379" i="84"/>
  <c r="BQ379" i="84"/>
  <c r="U379" i="84"/>
  <c r="Y343" i="84"/>
  <c r="BQ343" i="84"/>
  <c r="EN343" i="84"/>
  <c r="EN355" i="84"/>
  <c r="Q355" i="84"/>
  <c r="DL355" i="84"/>
  <c r="AY355" i="84"/>
  <c r="BK367" i="84"/>
  <c r="T367" i="84"/>
  <c r="DK367" i="84"/>
  <c r="AH367" i="84"/>
  <c r="BW367" i="84"/>
  <c r="CA367" i="84"/>
  <c r="W379" i="84"/>
  <c r="H379" i="84"/>
  <c r="DL379" i="84"/>
  <c r="EW343" i="84"/>
  <c r="AK343" i="84"/>
  <c r="EK343" i="84"/>
  <c r="BS343" i="84"/>
  <c r="T343" i="84"/>
  <c r="I355" i="84"/>
  <c r="DS355" i="84"/>
  <c r="AT355" i="84"/>
  <c r="AE355" i="84"/>
  <c r="U367" i="84"/>
  <c r="BS367" i="84"/>
  <c r="H367" i="84"/>
  <c r="Q367" i="84"/>
  <c r="AZ367" i="84"/>
  <c r="BN379" i="84"/>
  <c r="BV379" i="84"/>
  <c r="Y379" i="84"/>
  <c r="EI379" i="84"/>
  <c r="J379" i="84"/>
  <c r="DO379" i="84"/>
  <c r="CQ379" i="84"/>
  <c r="DP379" i="84"/>
  <c r="BP343" i="84"/>
  <c r="X343" i="84"/>
  <c r="BI343" i="84"/>
  <c r="EM343" i="84"/>
  <c r="S343" i="84"/>
  <c r="AU343" i="84"/>
  <c r="U343" i="84"/>
  <c r="DO343" i="84"/>
  <c r="V355" i="84"/>
  <c r="DK355" i="84"/>
  <c r="BS355" i="84"/>
  <c r="AH355" i="84"/>
  <c r="BT367" i="84"/>
  <c r="DW367" i="84"/>
  <c r="AB367" i="84"/>
  <c r="DH367" i="84"/>
  <c r="DS367" i="84"/>
  <c r="W367" i="84"/>
  <c r="BO379" i="84"/>
  <c r="CF379" i="84"/>
  <c r="BU379" i="84"/>
  <c r="DK379" i="84"/>
  <c r="AU379" i="84"/>
  <c r="S379" i="84"/>
  <c r="AK379" i="84"/>
  <c r="AB379" i="84"/>
  <c r="AV379" i="84"/>
  <c r="AZ343" i="84"/>
  <c r="AV343" i="84"/>
  <c r="DP343" i="84"/>
  <c r="EQ343" i="84"/>
  <c r="BR343" i="84"/>
  <c r="AE343" i="84"/>
  <c r="Q343" i="84"/>
  <c r="J343" i="84"/>
  <c r="H343" i="84"/>
  <c r="X355" i="84"/>
  <c r="BV355" i="84"/>
  <c r="P355" i="84"/>
  <c r="BI355" i="84"/>
  <c r="CF367" i="84"/>
  <c r="P367" i="84"/>
  <c r="CB367" i="84"/>
  <c r="BL367" i="84"/>
  <c r="CU367" i="84"/>
  <c r="CQ367" i="84"/>
  <c r="BI379" i="84"/>
  <c r="BV343" i="84"/>
  <c r="BO343" i="84"/>
  <c r="BT343" i="84"/>
  <c r="BM343" i="84"/>
  <c r="EJ343" i="84"/>
  <c r="AT343" i="84"/>
  <c r="Y355" i="84"/>
  <c r="BP355" i="84"/>
  <c r="AX355" i="84"/>
  <c r="BQ355" i="84"/>
  <c r="FL355" i="84" s="1"/>
  <c r="EW355" i="84"/>
  <c r="CY367" i="84"/>
  <c r="CE367" i="84"/>
  <c r="DL367" i="84"/>
  <c r="BN367" i="84"/>
  <c r="CR367" i="84"/>
  <c r="BJ367" i="84"/>
  <c r="X367" i="84"/>
  <c r="DP367" i="84"/>
  <c r="BU367" i="84"/>
  <c r="BX367" i="84"/>
  <c r="CY379" i="84"/>
  <c r="BR379" i="84"/>
  <c r="CN379" i="84"/>
  <c r="V379" i="84"/>
  <c r="CE379" i="84"/>
  <c r="BX379" i="84"/>
  <c r="AX379" i="84"/>
  <c r="AH343" i="84"/>
  <c r="EI343" i="84"/>
  <c r="AB343" i="84"/>
  <c r="AW343" i="84"/>
  <c r="BK343" i="84"/>
  <c r="AX343" i="84"/>
  <c r="EL343" i="84"/>
  <c r="BO355" i="84"/>
  <c r="FJ355" i="84" s="1"/>
  <c r="J355" i="84"/>
  <c r="BK355" i="84"/>
  <c r="T355" i="84"/>
  <c r="EQ355" i="84"/>
  <c r="AT367" i="84"/>
  <c r="BM367" i="84"/>
  <c r="DG367" i="84"/>
  <c r="DT367" i="84"/>
  <c r="AV367" i="84"/>
  <c r="AU367" i="84"/>
  <c r="BQ367" i="84"/>
  <c r="CN367" i="84"/>
  <c r="CO367" i="84" s="1"/>
  <c r="DD367" i="84"/>
  <c r="CI379" i="84"/>
  <c r="R379" i="84"/>
  <c r="AY379" i="84"/>
  <c r="DT379" i="84"/>
  <c r="CA379" i="84"/>
  <c r="CM379" i="84"/>
  <c r="BW379" i="84"/>
  <c r="CV88" i="84"/>
  <c r="CE100" i="84"/>
  <c r="Q111" i="44" s="1"/>
  <c r="BQ76" i="84"/>
  <c r="BK76" i="84"/>
  <c r="BI100" i="84"/>
  <c r="CF76" i="84"/>
  <c r="DH100" i="84"/>
  <c r="BN76" i="84"/>
  <c r="BQ100" i="84"/>
  <c r="CQ76" i="84"/>
  <c r="AI87" i="44" s="1"/>
  <c r="AI13" i="44" s="1"/>
  <c r="BR76" i="84"/>
  <c r="DS76" i="84"/>
  <c r="E87" i="43" s="1"/>
  <c r="BK100" i="84"/>
  <c r="BW76" i="84"/>
  <c r="E87" i="44" s="1"/>
  <c r="Y76" i="84"/>
  <c r="AT100" i="84"/>
  <c r="DK88" i="84"/>
  <c r="O99" i="32" s="1"/>
  <c r="CQ100" i="84"/>
  <c r="AI111" i="44" s="1"/>
  <c r="AH76" i="84"/>
  <c r="AB100" i="84"/>
  <c r="CY76" i="84"/>
  <c r="AU87" i="44" s="1"/>
  <c r="AQ100" i="84"/>
  <c r="DT28" i="84"/>
  <c r="DG40" i="84"/>
  <c r="BG51" i="44" s="1"/>
  <c r="W52" i="84"/>
  <c r="DW28" i="84"/>
  <c r="G39" i="43" s="1"/>
  <c r="G9" i="43" s="1"/>
  <c r="BJ40" i="84"/>
  <c r="EM16" i="84"/>
  <c r="W20" i="33" s="1"/>
  <c r="BP40" i="84"/>
  <c r="BJ52" i="84"/>
  <c r="EK28" i="84"/>
  <c r="K32" i="33" s="1"/>
  <c r="CN64" i="84"/>
  <c r="EL28" i="84"/>
  <c r="Q32" i="33" s="1"/>
  <c r="AU40" i="84"/>
  <c r="X51" i="29" s="1"/>
  <c r="AY52" i="84"/>
  <c r="T63" i="29" s="1"/>
  <c r="BW64" i="84"/>
  <c r="E75" i="44" s="1"/>
  <c r="CF64" i="84"/>
  <c r="CA64" i="84"/>
  <c r="K75" i="44" s="1"/>
  <c r="T28" i="84"/>
  <c r="T39" i="32" s="1"/>
  <c r="DP40" i="84"/>
  <c r="V64" i="84"/>
  <c r="BL28" i="84"/>
  <c r="BS64" i="84"/>
  <c r="BK28" i="84"/>
  <c r="CJ64" i="84"/>
  <c r="CV52" i="84"/>
  <c r="U76" i="84"/>
  <c r="K87" i="60" s="1"/>
  <c r="K13" i="60" s="1"/>
  <c r="S100" i="84"/>
  <c r="BI76" i="84"/>
  <c r="Y88" i="84"/>
  <c r="DO100" i="84"/>
  <c r="CM76" i="84"/>
  <c r="AC87" i="44" s="1"/>
  <c r="CU100" i="84"/>
  <c r="AO111" i="44" s="1"/>
  <c r="AQ88" i="84"/>
  <c r="H100" i="84"/>
  <c r="E111" i="30" s="1"/>
  <c r="BO88" i="84"/>
  <c r="CR100" i="84"/>
  <c r="BV76" i="84"/>
  <c r="BR100" i="84"/>
  <c r="DW88" i="84"/>
  <c r="G99" i="43" s="1"/>
  <c r="DS88" i="84"/>
  <c r="E99" i="43" s="1"/>
  <c r="E14" i="43" s="1"/>
  <c r="X100" i="84"/>
  <c r="AE76" i="84"/>
  <c r="V100" i="84"/>
  <c r="DT88" i="84"/>
  <c r="BJ100" i="84"/>
  <c r="EH88" i="84"/>
  <c r="Q99" i="30" s="1"/>
  <c r="Q100" i="84"/>
  <c r="AI111" i="60" s="1"/>
  <c r="Q28" i="84"/>
  <c r="AI39" i="60" s="1"/>
  <c r="CV40" i="84"/>
  <c r="AE52" i="84"/>
  <c r="AT64" i="84"/>
  <c r="I28" i="84"/>
  <c r="DL40" i="84"/>
  <c r="BO16" i="84"/>
  <c r="DK40" i="84"/>
  <c r="O51" i="32" s="1"/>
  <c r="X52" i="84"/>
  <c r="BM64" i="84"/>
  <c r="BM28" i="84"/>
  <c r="EI64" i="84"/>
  <c r="BM75" i="44" s="1"/>
  <c r="DO28" i="84"/>
  <c r="S40" i="84"/>
  <c r="CM64" i="84"/>
  <c r="AC75" i="44" s="1"/>
  <c r="X16" i="84"/>
  <c r="CU64" i="84"/>
  <c r="AO75" i="44" s="1"/>
  <c r="BJ28" i="84"/>
  <c r="P64" i="84"/>
  <c r="BU28" i="84"/>
  <c r="P16" i="84"/>
  <c r="K27" i="32" s="1"/>
  <c r="CN40" i="84"/>
  <c r="BI52" i="84"/>
  <c r="EE88" i="84"/>
  <c r="O99" i="76" s="1"/>
  <c r="EB100" i="84"/>
  <c r="F111" i="76" s="1"/>
  <c r="BF76" i="84"/>
  <c r="R87" i="58" s="1"/>
  <c r="W76" i="84"/>
  <c r="BH100" i="84"/>
  <c r="T111" i="58" s="1"/>
  <c r="T15" i="58" s="1"/>
  <c r="BP76" i="84"/>
  <c r="AW100" i="84"/>
  <c r="Z111" i="29" s="1"/>
  <c r="DK76" i="84"/>
  <c r="O87" i="32" s="1"/>
  <c r="BB100" i="84"/>
  <c r="EF88" i="84"/>
  <c r="I99" i="76" s="1"/>
  <c r="X76" i="84"/>
  <c r="BQ88" i="84"/>
  <c r="AY100" i="84"/>
  <c r="T111" i="29" s="1"/>
  <c r="BH88" i="84"/>
  <c r="T99" i="58" s="1"/>
  <c r="R88" i="84"/>
  <c r="AK99" i="60" s="1"/>
  <c r="BO76" i="84"/>
  <c r="EF100" i="84"/>
  <c r="I111" i="76" s="1"/>
  <c r="CR76" i="84"/>
  <c r="W100" i="84"/>
  <c r="V76" i="84"/>
  <c r="P100" i="84"/>
  <c r="V28" i="84"/>
  <c r="BL40" i="84"/>
  <c r="CY64" i="84"/>
  <c r="AU75" i="44" s="1"/>
  <c r="W28" i="84"/>
  <c r="AV16" i="84"/>
  <c r="Y27" i="29" s="1"/>
  <c r="BU40" i="84"/>
  <c r="DK64" i="84"/>
  <c r="O75" i="32" s="1"/>
  <c r="BS52" i="84"/>
  <c r="AK64" i="84"/>
  <c r="BS28" i="84"/>
  <c r="CZ40" i="84"/>
  <c r="H64" i="84"/>
  <c r="E75" i="30" s="1"/>
  <c r="EJ16" i="84"/>
  <c r="E20" i="33" s="1"/>
  <c r="P52" i="84"/>
  <c r="AV64" i="84"/>
  <c r="Y75" i="29" s="1"/>
  <c r="Y12" i="29" s="1"/>
  <c r="Q64" i="84"/>
  <c r="AI75" i="60" s="1"/>
  <c r="ET28" i="84"/>
  <c r="AW16" i="84"/>
  <c r="Z27" i="29" s="1"/>
  <c r="Z8" i="29" s="1"/>
  <c r="BW40" i="84"/>
  <c r="E51" i="44" s="1"/>
  <c r="V52" i="84"/>
  <c r="J88" i="84"/>
  <c r="BJ76" i="84"/>
  <c r="AU88" i="84"/>
  <c r="X99" i="29" s="1"/>
  <c r="BK88" i="84"/>
  <c r="BA76" i="84"/>
  <c r="AU100" i="84"/>
  <c r="X111" i="29" s="1"/>
  <c r="BB88" i="84"/>
  <c r="CV100" i="84"/>
  <c r="BG76" i="84"/>
  <c r="S87" i="58" s="1"/>
  <c r="BS88" i="84"/>
  <c r="AH88" i="84"/>
  <c r="DO76" i="84"/>
  <c r="BT76" i="84"/>
  <c r="EC88" i="84"/>
  <c r="G99" i="76" s="1"/>
  <c r="CY100" i="84"/>
  <c r="AU111" i="44" s="1"/>
  <c r="DY88" i="84"/>
  <c r="AV100" i="84"/>
  <c r="Y111" i="29" s="1"/>
  <c r="CQ88" i="84"/>
  <c r="AI99" i="44" s="1"/>
  <c r="AX100" i="84"/>
  <c r="DL28" i="84"/>
  <c r="W64" i="84"/>
  <c r="BI28" i="84"/>
  <c r="AH16" i="84"/>
  <c r="AH40" i="84"/>
  <c r="AY64" i="84"/>
  <c r="T75" i="29" s="1"/>
  <c r="CI52" i="84"/>
  <c r="W63" i="44" s="1"/>
  <c r="AW64" i="84"/>
  <c r="Z75" i="29" s="1"/>
  <c r="Z12" i="29" s="1"/>
  <c r="H28" i="84"/>
  <c r="E39" i="30" s="1"/>
  <c r="BI16" i="84"/>
  <c r="Y64" i="84"/>
  <c r="AE16" i="84"/>
  <c r="Y40" i="84"/>
  <c r="DG52" i="84"/>
  <c r="BG63" i="44" s="1"/>
  <c r="BP16" i="84"/>
  <c r="BQ64" i="84"/>
  <c r="BP52" i="84"/>
  <c r="AH64" i="84"/>
  <c r="EI28" i="84"/>
  <c r="DL16" i="84"/>
  <c r="V40" i="84"/>
  <c r="EI52" i="84"/>
  <c r="BM63" i="44" s="1"/>
  <c r="CV64" i="84"/>
  <c r="BL76" i="84"/>
  <c r="EB88" i="84"/>
  <c r="F99" i="76" s="1"/>
  <c r="F14" i="76" s="1"/>
  <c r="CJ76" i="84"/>
  <c r="BF100" i="84"/>
  <c r="R111" i="58" s="1"/>
  <c r="CU88" i="84"/>
  <c r="AO99" i="44" s="1"/>
  <c r="AO14" i="44" s="1"/>
  <c r="BG100" i="84"/>
  <c r="S111" i="58" s="1"/>
  <c r="EG88" i="84"/>
  <c r="P99" i="30" s="1"/>
  <c r="CI100" i="84"/>
  <c r="W111" i="44" s="1"/>
  <c r="BA88" i="84"/>
  <c r="BE100" i="84"/>
  <c r="Q111" i="58" s="1"/>
  <c r="AO76" i="84"/>
  <c r="AC87" i="29" s="1"/>
  <c r="DO88" i="84"/>
  <c r="CB76" i="84"/>
  <c r="DD88" i="84"/>
  <c r="EG100" i="84"/>
  <c r="P111" i="30" s="1"/>
  <c r="BI88" i="84"/>
  <c r="J100" i="84"/>
  <c r="AX28" i="84"/>
  <c r="S39" i="29" s="1"/>
  <c r="BX64" i="84"/>
  <c r="BP28" i="84"/>
  <c r="AU16" i="84"/>
  <c r="X27" i="29" s="1"/>
  <c r="DW40" i="84"/>
  <c r="G51" i="43" s="1"/>
  <c r="G10" i="43" s="1"/>
  <c r="BO64" i="84"/>
  <c r="CM52" i="84"/>
  <c r="AC63" i="44" s="1"/>
  <c r="AX64" i="84"/>
  <c r="S75" i="29" s="1"/>
  <c r="BU16" i="84"/>
  <c r="CA52" i="84"/>
  <c r="K63" i="44" s="1"/>
  <c r="CE64" i="84"/>
  <c r="Q75" i="44" s="1"/>
  <c r="DK16" i="84"/>
  <c r="O27" i="32" s="1"/>
  <c r="O8" i="32" s="1"/>
  <c r="R40" i="84"/>
  <c r="AK51" i="60" s="1"/>
  <c r="BV52" i="84"/>
  <c r="V16" i="84"/>
  <c r="U16" i="84"/>
  <c r="K27" i="60" s="1"/>
  <c r="BS40" i="84"/>
  <c r="BW52" i="84"/>
  <c r="E63" i="44" s="1"/>
  <c r="DG64" i="84"/>
  <c r="BG75" i="44" s="1"/>
  <c r="BK40" i="84"/>
  <c r="BT52" i="84"/>
  <c r="BS16" i="84"/>
  <c r="H52" i="84"/>
  <c r="E63" i="30" s="1"/>
  <c r="BQ16" i="84"/>
  <c r="BT40" i="84"/>
  <c r="CB64" i="84"/>
  <c r="AN76" i="84"/>
  <c r="AB87" i="29" s="1"/>
  <c r="AB13" i="29" s="1"/>
  <c r="BW88" i="84"/>
  <c r="E99" i="44" s="1"/>
  <c r="BP88" i="84"/>
  <c r="AW88" i="84"/>
  <c r="Z99" i="29" s="1"/>
  <c r="AO88" i="84"/>
  <c r="AC99" i="29" s="1"/>
  <c r="AW76" i="84"/>
  <c r="Z87" i="29" s="1"/>
  <c r="AK100" i="84"/>
  <c r="DH76" i="84"/>
  <c r="DW100" i="84"/>
  <c r="G111" i="43" s="1"/>
  <c r="AX88" i="84"/>
  <c r="CF88" i="84"/>
  <c r="CJ88" i="84"/>
  <c r="AP88" i="84"/>
  <c r="E99" i="58" s="1"/>
  <c r="BH76" i="84"/>
  <c r="T87" i="58" s="1"/>
  <c r="T13" i="58" s="1"/>
  <c r="DL88" i="84"/>
  <c r="AV76" i="84"/>
  <c r="Y87" i="29" s="1"/>
  <c r="CF100" i="84"/>
  <c r="EM28" i="84"/>
  <c r="W32" i="33" s="1"/>
  <c r="DP64" i="84"/>
  <c r="I52" i="84"/>
  <c r="DS28" i="84"/>
  <c r="E39" i="43" s="1"/>
  <c r="DD64" i="84"/>
  <c r="DD52" i="84"/>
  <c r="DO64" i="84"/>
  <c r="AB16" i="84"/>
  <c r="CI40" i="84"/>
  <c r="W51" i="44" s="1"/>
  <c r="W10" i="44" s="1"/>
  <c r="AU52" i="84"/>
  <c r="X63" i="29" s="1"/>
  <c r="X11" i="29" s="1"/>
  <c r="BU64" i="84"/>
  <c r="EN16" i="84"/>
  <c r="I40" i="84"/>
  <c r="DT52" i="84"/>
  <c r="BK16" i="84"/>
  <c r="CF52" i="84"/>
  <c r="T16" i="84"/>
  <c r="T27" i="32" s="1"/>
  <c r="BM40" i="84"/>
  <c r="Q52" i="84"/>
  <c r="AI63" i="60" s="1"/>
  <c r="X64" i="84"/>
  <c r="BT64" i="84"/>
  <c r="BX40" i="84"/>
  <c r="AZ52" i="84"/>
  <c r="U63" i="29" s="1"/>
  <c r="AY16" i="84"/>
  <c r="T27" i="29" s="1"/>
  <c r="DH40" i="84"/>
  <c r="BO52" i="84"/>
  <c r="Y28" i="84"/>
  <c r="BL64" i="84"/>
  <c r="Q88" i="84"/>
  <c r="AI99" i="60" s="1"/>
  <c r="H88" i="84"/>
  <c r="E99" i="30" s="1"/>
  <c r="AB88" i="84"/>
  <c r="I76" i="84"/>
  <c r="BX76" i="84"/>
  <c r="CN76" i="84"/>
  <c r="AB76" i="84"/>
  <c r="DD100" i="84"/>
  <c r="AT88" i="84"/>
  <c r="AP100" i="84"/>
  <c r="E111" i="58" s="1"/>
  <c r="AZ88" i="84"/>
  <c r="U99" i="29" s="1"/>
  <c r="BL88" i="84"/>
  <c r="W88" i="84"/>
  <c r="AY76" i="84"/>
  <c r="T87" i="29" s="1"/>
  <c r="T13" i="29" s="1"/>
  <c r="DX100" i="84"/>
  <c r="BE76" i="84"/>
  <c r="Q87" i="58" s="1"/>
  <c r="ED88" i="84"/>
  <c r="H99" i="76" s="1"/>
  <c r="DS100" i="84"/>
  <c r="E111" i="43" s="1"/>
  <c r="BL52" i="84"/>
  <c r="AE28" i="84"/>
  <c r="BN16" i="84"/>
  <c r="T52" i="84"/>
  <c r="T63" i="32" s="1"/>
  <c r="CB52" i="84"/>
  <c r="BQ28" i="84"/>
  <c r="P40" i="84"/>
  <c r="AT52" i="84"/>
  <c r="AU64" i="84"/>
  <c r="X75" i="29" s="1"/>
  <c r="X12" i="29" s="1"/>
  <c r="AW28" i="84"/>
  <c r="Z39" i="29" s="1"/>
  <c r="EI40" i="84"/>
  <c r="BM51" i="44" s="1"/>
  <c r="U52" i="84"/>
  <c r="K63" i="60" s="1"/>
  <c r="K11" i="60" s="1"/>
  <c r="Y16" i="84"/>
  <c r="DK52" i="84"/>
  <c r="O63" i="32" s="1"/>
  <c r="O11" i="32" s="1"/>
  <c r="ET16" i="84"/>
  <c r="AW40" i="84"/>
  <c r="Z51" i="29" s="1"/>
  <c r="DL52" i="84"/>
  <c r="CI64" i="84"/>
  <c r="W75" i="44" s="1"/>
  <c r="W16" i="84"/>
  <c r="T40" i="84"/>
  <c r="T51" i="32" s="1"/>
  <c r="AX16" i="84"/>
  <c r="S27" i="29" s="1"/>
  <c r="CM40" i="84"/>
  <c r="AC51" i="44" s="1"/>
  <c r="AC10" i="44" s="1"/>
  <c r="CY52" i="84"/>
  <c r="AU63" i="44" s="1"/>
  <c r="J64" i="84"/>
  <c r="U28" i="84"/>
  <c r="K39" i="60" s="1"/>
  <c r="S64" i="84"/>
  <c r="DP88" i="84"/>
  <c r="CN100" i="84"/>
  <c r="U88" i="84"/>
  <c r="K99" i="60" s="1"/>
  <c r="CR88" i="84"/>
  <c r="AK88" i="84"/>
  <c r="DH88" i="84"/>
  <c r="AE88" i="84"/>
  <c r="BT100" i="84"/>
  <c r="T76" i="84"/>
  <c r="T87" i="32" s="1"/>
  <c r="CJ100" i="84"/>
  <c r="DC76" i="84"/>
  <c r="BA87" i="44" s="1"/>
  <c r="BU88" i="84"/>
  <c r="T88" i="84"/>
  <c r="T99" i="32" s="1"/>
  <c r="AK76" i="84"/>
  <c r="AT76" i="84"/>
  <c r="CA100" i="84"/>
  <c r="K111" i="44" s="1"/>
  <c r="DG76" i="84"/>
  <c r="BG87" i="44" s="1"/>
  <c r="BE88" i="84"/>
  <c r="Q99" i="58" s="1"/>
  <c r="Q14" i="58" s="1"/>
  <c r="Q76" i="84"/>
  <c r="AI87" i="60" s="1"/>
  <c r="AI13" i="60" s="1"/>
  <c r="I100" i="84"/>
  <c r="I16" i="84"/>
  <c r="BM52" i="84"/>
  <c r="CZ64" i="84"/>
  <c r="AT28" i="84"/>
  <c r="BR52" i="84"/>
  <c r="EI16" i="84"/>
  <c r="AC20" i="33" s="1"/>
  <c r="H40" i="84"/>
  <c r="E51" i="30" s="1"/>
  <c r="DO52" i="84"/>
  <c r="BQ52" i="84"/>
  <c r="AH28" i="84"/>
  <c r="BV40" i="84"/>
  <c r="DC52" i="84"/>
  <c r="BA63" i="44" s="1"/>
  <c r="CR64" i="84"/>
  <c r="BR28" i="84"/>
  <c r="BO40" i="84"/>
  <c r="BV64" i="84"/>
  <c r="AT16" i="84"/>
  <c r="AW52" i="84"/>
  <c r="Z63" i="29" s="1"/>
  <c r="BJ16" i="84"/>
  <c r="CB40" i="84"/>
  <c r="BU52" i="84"/>
  <c r="R64" i="84"/>
  <c r="AK75" i="60" s="1"/>
  <c r="BM16" i="84"/>
  <c r="CU40" i="84"/>
  <c r="AO51" i="44" s="1"/>
  <c r="EQ16" i="84"/>
  <c r="X40" i="84"/>
  <c r="T64" i="84"/>
  <c r="T75" i="32" s="1"/>
  <c r="EJ28" i="84"/>
  <c r="E32" i="33" s="1"/>
  <c r="P76" i="84"/>
  <c r="AE100" i="84"/>
  <c r="AX76" i="84"/>
  <c r="DG88" i="84"/>
  <c r="BG99" i="44" s="1"/>
  <c r="BG14" i="44" s="1"/>
  <c r="CY88" i="84"/>
  <c r="AU99" i="44" s="1"/>
  <c r="BP100" i="84"/>
  <c r="BM76" i="84"/>
  <c r="J76" i="84"/>
  <c r="BR88" i="84"/>
  <c r="BU76" i="84"/>
  <c r="BW100" i="84"/>
  <c r="E111" i="44" s="1"/>
  <c r="CI76" i="84"/>
  <c r="W87" i="44" s="1"/>
  <c r="U100" i="84"/>
  <c r="K111" i="60" s="1"/>
  <c r="DW76" i="84"/>
  <c r="G87" i="43" s="1"/>
  <c r="CI88" i="84"/>
  <c r="W99" i="44" s="1"/>
  <c r="W14" i="44" s="1"/>
  <c r="CM100" i="84"/>
  <c r="AC111" i="44" s="1"/>
  <c r="EG76" i="84"/>
  <c r="P87" i="30" s="1"/>
  <c r="BA100" i="84"/>
  <c r="BM88" i="84"/>
  <c r="BV88" i="84"/>
  <c r="AV88" i="84"/>
  <c r="Y99" i="29" s="1"/>
  <c r="BR16" i="84"/>
  <c r="DP16" i="84"/>
  <c r="CE52" i="84"/>
  <c r="Q63" i="44" s="1"/>
  <c r="U64" i="84"/>
  <c r="K75" i="60" s="1"/>
  <c r="Y52" i="84"/>
  <c r="AZ16" i="84"/>
  <c r="U27" i="29" s="1"/>
  <c r="DT40" i="84"/>
  <c r="CJ52" i="84"/>
  <c r="BP64" i="84"/>
  <c r="CA40" i="84"/>
  <c r="K51" i="44" s="1"/>
  <c r="K10" i="44" s="1"/>
  <c r="CQ52" i="84"/>
  <c r="AI63" i="44" s="1"/>
  <c r="AV28" i="84"/>
  <c r="Y39" i="29" s="1"/>
  <c r="DC40" i="84"/>
  <c r="BA51" i="44" s="1"/>
  <c r="DH52" i="84"/>
  <c r="P28" i="84"/>
  <c r="K39" i="32" s="1"/>
  <c r="DO40" i="84"/>
  <c r="AE64" i="84"/>
  <c r="BL16" i="84"/>
  <c r="CY40" i="84"/>
  <c r="AU51" i="44" s="1"/>
  <c r="BN52" i="84"/>
  <c r="DT64" i="84"/>
  <c r="DP28" i="84"/>
  <c r="U40" i="84"/>
  <c r="K51" i="60" s="1"/>
  <c r="BI64" i="84"/>
  <c r="BT28" i="84"/>
  <c r="AB40" i="84"/>
  <c r="J16" i="84"/>
  <c r="CF40" i="84"/>
  <c r="BR64" i="84"/>
  <c r="R28" i="84"/>
  <c r="AK39" i="60" s="1"/>
  <c r="AK9" i="60" s="1"/>
  <c r="BG88" i="84"/>
  <c r="S99" i="58" s="1"/>
  <c r="S14" i="58" s="1"/>
  <c r="EE100" i="84"/>
  <c r="O111" i="76" s="1"/>
  <c r="AZ76" i="84"/>
  <c r="U87" i="29" s="1"/>
  <c r="CB100" i="84"/>
  <c r="AQ76" i="84"/>
  <c r="EH100" i="84"/>
  <c r="Q111" i="30" s="1"/>
  <c r="CM88" i="84"/>
  <c r="AC99" i="44" s="1"/>
  <c r="DY100" i="84"/>
  <c r="BF88" i="84"/>
  <c r="R99" i="58" s="1"/>
  <c r="CZ88" i="84"/>
  <c r="BJ88" i="84"/>
  <c r="Y100" i="84"/>
  <c r="EH76" i="84"/>
  <c r="Q87" i="30" s="1"/>
  <c r="DK100" i="84"/>
  <c r="O111" i="32" s="1"/>
  <c r="S88" i="84"/>
  <c r="DP76" i="84"/>
  <c r="BM100" i="84"/>
  <c r="BX88" i="84"/>
  <c r="AN100" i="84"/>
  <c r="AB111" i="29" s="1"/>
  <c r="CA76" i="84"/>
  <c r="K87" i="44" s="1"/>
  <c r="DL100" i="84"/>
  <c r="CN88" i="84"/>
  <c r="P88" i="84"/>
  <c r="BT16" i="84"/>
  <c r="CU52" i="84"/>
  <c r="AO63" i="44" s="1"/>
  <c r="EL16" i="84"/>
  <c r="Q20" i="33" s="1"/>
  <c r="AV40" i="84"/>
  <c r="Y51" i="29" s="1"/>
  <c r="Y10" i="29" s="1"/>
  <c r="AX52" i="84"/>
  <c r="S63" i="29" s="1"/>
  <c r="BK64" i="84"/>
  <c r="AB52" i="84"/>
  <c r="S16" i="84"/>
  <c r="CJ40" i="84"/>
  <c r="BK52" i="84"/>
  <c r="H16" i="84"/>
  <c r="E27" i="30" s="1"/>
  <c r="AT40" i="84"/>
  <c r="CZ52" i="84"/>
  <c r="AB28" i="84"/>
  <c r="AK40" i="84"/>
  <c r="DS52" i="84"/>
  <c r="E63" i="43" s="1"/>
  <c r="CQ64" i="84"/>
  <c r="AI75" i="44" s="1"/>
  <c r="AI12" i="44" s="1"/>
  <c r="EW16" i="84"/>
  <c r="BR40" i="84"/>
  <c r="BX52" i="84"/>
  <c r="DW64" i="84"/>
  <c r="G75" i="43" s="1"/>
  <c r="G12" i="43" s="1"/>
  <c r="J28" i="84"/>
  <c r="S28" i="84"/>
  <c r="CE40" i="84"/>
  <c r="Q51" i="44" s="1"/>
  <c r="BV28" i="84"/>
  <c r="DD40" i="84"/>
  <c r="DS64" i="84"/>
  <c r="E75" i="43" s="1"/>
  <c r="E12" i="43" s="1"/>
  <c r="AU28" i="84"/>
  <c r="X39" i="29" s="1"/>
  <c r="CZ76" i="84"/>
  <c r="EC100" i="84"/>
  <c r="G111" i="76" s="1"/>
  <c r="G15" i="76" s="1"/>
  <c r="CU76" i="84"/>
  <c r="AO87" i="44" s="1"/>
  <c r="BU100" i="84"/>
  <c r="I88" i="84"/>
  <c r="DT100" i="84"/>
  <c r="BS76" i="84"/>
  <c r="T100" i="84"/>
  <c r="T111" i="32" s="1"/>
  <c r="DD76" i="84"/>
  <c r="CA88" i="84"/>
  <c r="K99" i="44" s="1"/>
  <c r="DC100" i="84"/>
  <c r="BA111" i="44" s="1"/>
  <c r="BA15" i="44" s="1"/>
  <c r="X88" i="84"/>
  <c r="R100" i="84"/>
  <c r="AK111" i="60" s="1"/>
  <c r="V88" i="84"/>
  <c r="DC88" i="84"/>
  <c r="BA99" i="44" s="1"/>
  <c r="BA14" i="44" s="1"/>
  <c r="AZ100" i="84"/>
  <c r="U111" i="29" s="1"/>
  <c r="S76" i="84"/>
  <c r="BV100" i="84"/>
  <c r="CE88" i="84"/>
  <c r="Q99" i="44" s="1"/>
  <c r="BO100" i="84"/>
  <c r="BT88" i="84"/>
  <c r="CV76" i="84"/>
  <c r="EK16" i="84"/>
  <c r="K20" i="33" s="1"/>
  <c r="CR40" i="84"/>
  <c r="DW52" i="84"/>
  <c r="G63" i="43" s="1"/>
  <c r="G11" i="43" s="1"/>
  <c r="DO16" i="84"/>
  <c r="E27" i="32" s="1"/>
  <c r="BN40" i="84"/>
  <c r="R52" i="84"/>
  <c r="AK63" i="60" s="1"/>
  <c r="AZ64" i="84"/>
  <c r="U75" i="29" s="1"/>
  <c r="J52" i="84"/>
  <c r="AK28" i="84"/>
  <c r="BQ40" i="84"/>
  <c r="DP52" i="84"/>
  <c r="Q16" i="84"/>
  <c r="AI27" i="60" s="1"/>
  <c r="AI8" i="60" s="1"/>
  <c r="J40" i="84"/>
  <c r="AV52" i="84"/>
  <c r="Y63" i="29" s="1"/>
  <c r="Y11" i="29" s="1"/>
  <c r="BI40" i="84"/>
  <c r="AH52" i="84"/>
  <c r="DC64" i="84"/>
  <c r="BA75" i="44" s="1"/>
  <c r="AY28" i="84"/>
  <c r="T39" i="29" s="1"/>
  <c r="AE40" i="84"/>
  <c r="DL64" i="84"/>
  <c r="DK28" i="84"/>
  <c r="O39" i="32" s="1"/>
  <c r="EW28" i="84"/>
  <c r="AZ28" i="84"/>
  <c r="U39" i="29" s="1"/>
  <c r="U9" i="29" s="1"/>
  <c r="W40" i="84"/>
  <c r="BN64" i="84"/>
  <c r="R76" i="84"/>
  <c r="AK87" i="60" s="1"/>
  <c r="AK13" i="60" s="1"/>
  <c r="DP100" i="84"/>
  <c r="AN88" i="84"/>
  <c r="AB99" i="29" s="1"/>
  <c r="BL100" i="84"/>
  <c r="AY88" i="84"/>
  <c r="T99" i="29" s="1"/>
  <c r="T14" i="29" s="1"/>
  <c r="DG100" i="84"/>
  <c r="BG111" i="44" s="1"/>
  <c r="DL76" i="84"/>
  <c r="BN100" i="84"/>
  <c r="AU76" i="84"/>
  <c r="X87" i="29" s="1"/>
  <c r="X13" i="29" s="1"/>
  <c r="DX88" i="84"/>
  <c r="CB88" i="84"/>
  <c r="BS100" i="84"/>
  <c r="CE76" i="84"/>
  <c r="Q87" i="44" s="1"/>
  <c r="BX100" i="84"/>
  <c r="H76" i="84"/>
  <c r="E87" i="30" s="1"/>
  <c r="DT76" i="84"/>
  <c r="ED100" i="84"/>
  <c r="H111" i="76" s="1"/>
  <c r="H15" i="76" s="1"/>
  <c r="AP76" i="84"/>
  <c r="E87" i="58" s="1"/>
  <c r="AH100" i="84"/>
  <c r="BB76" i="84"/>
  <c r="AO100" i="84"/>
  <c r="AC111" i="29" s="1"/>
  <c r="AC15" i="29" s="1"/>
  <c r="BN88" i="84"/>
  <c r="CZ100" i="84"/>
  <c r="R16" i="84"/>
  <c r="AK27" i="60" s="1"/>
  <c r="AK8" i="60" s="1"/>
  <c r="AX40" i="84"/>
  <c r="S51" i="29" s="1"/>
  <c r="S10" i="29" s="1"/>
  <c r="CN52" i="84"/>
  <c r="AK16" i="84"/>
  <c r="DS40" i="84"/>
  <c r="E51" i="43" s="1"/>
  <c r="CR52" i="84"/>
  <c r="X28" i="84"/>
  <c r="CQ40" i="84"/>
  <c r="AI51" i="44" s="1"/>
  <c r="S52" i="84"/>
  <c r="AB64" i="84"/>
  <c r="BV16" i="84"/>
  <c r="Q40" i="84"/>
  <c r="AI51" i="60" s="1"/>
  <c r="AI10" i="60" s="1"/>
  <c r="AK52" i="84"/>
  <c r="AZ40" i="84"/>
  <c r="U51" i="29" s="1"/>
  <c r="I64" i="84"/>
  <c r="BJ64" i="84"/>
  <c r="EN28" i="84"/>
  <c r="AY40" i="84"/>
  <c r="T51" i="29" s="1"/>
  <c r="T10" i="29" s="1"/>
  <c r="DH64" i="84"/>
  <c r="BO28" i="84"/>
  <c r="BN28" i="84"/>
  <c r="EQ28" i="84"/>
  <c r="FD1618" i="84"/>
  <c r="FY1613" i="84"/>
  <c r="T122" i="31"/>
  <c r="FN111" i="84"/>
  <c r="H122" i="31" s="1"/>
  <c r="DI111" i="84"/>
  <c r="BJ122" i="44" s="1"/>
  <c r="E122" i="43"/>
  <c r="AL111" i="84"/>
  <c r="AB122" i="29"/>
  <c r="BC75" i="84"/>
  <c r="N86" i="58" s="1"/>
  <c r="K51" i="84"/>
  <c r="FN414" i="84"/>
  <c r="EX124" i="84"/>
  <c r="ER15" i="84"/>
  <c r="N19" i="33" s="1"/>
  <c r="M19" i="33"/>
  <c r="EO27" i="84"/>
  <c r="H31" i="33" s="1"/>
  <c r="E31" i="33"/>
  <c r="CO75" i="84"/>
  <c r="AF86" i="44" s="1"/>
  <c r="EO15" i="84"/>
  <c r="H19" i="33" s="1"/>
  <c r="E19" i="33"/>
  <c r="FK196" i="84"/>
  <c r="BY196" i="84"/>
  <c r="AC7" i="60"/>
  <c r="Q7" i="60"/>
  <c r="W7" i="60"/>
  <c r="AE7" i="60"/>
  <c r="S7" i="60"/>
  <c r="Y7" i="60"/>
  <c r="G7" i="60"/>
  <c r="E7" i="60"/>
  <c r="E86" i="29"/>
  <c r="AC74" i="60"/>
  <c r="G86" i="29"/>
  <c r="AF73" i="60"/>
  <c r="Z49" i="60"/>
  <c r="J121" i="30"/>
  <c r="AF26" i="60"/>
  <c r="N25" i="60"/>
  <c r="Z109" i="60"/>
  <c r="N73" i="60"/>
  <c r="J85" i="30"/>
  <c r="J49" i="30"/>
  <c r="AF61" i="60"/>
  <c r="H97" i="60"/>
  <c r="Z85" i="60"/>
  <c r="J110" i="30"/>
  <c r="M121" i="76"/>
  <c r="M110" i="76"/>
  <c r="N98" i="60"/>
  <c r="J86" i="30"/>
  <c r="H73" i="60"/>
  <c r="N61" i="60"/>
  <c r="J97" i="30"/>
  <c r="N37" i="60"/>
  <c r="S62" i="60"/>
  <c r="H25" i="60"/>
  <c r="J61" i="30"/>
  <c r="M109" i="76"/>
  <c r="J25" i="30"/>
  <c r="AF97" i="60"/>
  <c r="N121" i="60"/>
  <c r="N26" i="60"/>
  <c r="J98" i="30"/>
  <c r="FP87" i="84"/>
  <c r="I98" i="31" s="1"/>
  <c r="AF49" i="60"/>
  <c r="T73" i="60"/>
  <c r="T97" i="60"/>
  <c r="Z86" i="60"/>
  <c r="H109" i="60"/>
  <c r="T85" i="60"/>
  <c r="AF37" i="60"/>
  <c r="H49" i="60"/>
  <c r="E74" i="29"/>
  <c r="M98" i="76"/>
  <c r="N110" i="60"/>
  <c r="G38" i="29"/>
  <c r="N109" i="60"/>
  <c r="CW63" i="84"/>
  <c r="AR74" i="44" s="1"/>
  <c r="N49" i="60"/>
  <c r="N74" i="60"/>
  <c r="J73" i="30"/>
  <c r="AF86" i="60"/>
  <c r="E26" i="29"/>
  <c r="AF109" i="60"/>
  <c r="M97" i="76"/>
  <c r="N97" i="60"/>
  <c r="T61" i="60"/>
  <c r="J109" i="30"/>
  <c r="G50" i="60"/>
  <c r="Z37" i="60"/>
  <c r="T37" i="60"/>
  <c r="N85" i="60"/>
  <c r="AL87" i="84"/>
  <c r="DU172" i="84"/>
  <c r="AI124" i="84"/>
  <c r="AC51" i="84"/>
  <c r="FN124" i="84"/>
  <c r="DA75" i="84"/>
  <c r="AX86" i="44" s="1"/>
  <c r="DM15" i="84"/>
  <c r="R26" i="32" s="1"/>
  <c r="DM51" i="84"/>
  <c r="R62" i="32" s="1"/>
  <c r="DE51" i="84"/>
  <c r="BD62" i="44" s="1"/>
  <c r="FM196" i="84"/>
  <c r="FH208" i="84"/>
  <c r="DI63" i="84"/>
  <c r="BJ74" i="44" s="1"/>
  <c r="AC124" i="84"/>
  <c r="FI208" i="84"/>
  <c r="FL220" i="84"/>
  <c r="AF220" i="84"/>
  <c r="CK63" i="84"/>
  <c r="Z74" i="44" s="1"/>
  <c r="K27" i="84"/>
  <c r="DQ208" i="84"/>
  <c r="BY39" i="84"/>
  <c r="H50" i="44" s="1"/>
  <c r="FN27" i="84"/>
  <c r="H38" i="31" s="1"/>
  <c r="Z27" i="84"/>
  <c r="AL63" i="84"/>
  <c r="FF438" i="84"/>
  <c r="FM220" i="84"/>
  <c r="FI184" i="84"/>
  <c r="CC172" i="84"/>
  <c r="FF184" i="84"/>
  <c r="CW208" i="84"/>
  <c r="DA63" i="84"/>
  <c r="AX74" i="44" s="1"/>
  <c r="FH15" i="84"/>
  <c r="E26" i="31" s="1"/>
  <c r="FQ75" i="84"/>
  <c r="O86" i="31" s="1"/>
  <c r="AF438" i="84"/>
  <c r="Z184" i="84"/>
  <c r="DI220" i="84"/>
  <c r="CC220" i="84"/>
  <c r="FL438" i="84"/>
  <c r="FH184" i="84"/>
  <c r="Z148" i="84"/>
  <c r="FJ220" i="84"/>
  <c r="DM63" i="84"/>
  <c r="R74" i="32" s="1"/>
  <c r="CC184" i="84"/>
  <c r="K172" i="84"/>
  <c r="FH148" i="84"/>
  <c r="FI148" i="84"/>
  <c r="DU136" i="84"/>
  <c r="DM172" i="84"/>
  <c r="K184" i="84"/>
  <c r="AR184" i="84"/>
  <c r="FK220" i="84"/>
  <c r="CG51" i="84"/>
  <c r="T62" i="44" s="1"/>
  <c r="FJ402" i="84"/>
  <c r="FL136" i="84"/>
  <c r="DU148" i="84"/>
  <c r="Z208" i="84"/>
  <c r="K160" i="84"/>
  <c r="FJ438" i="84"/>
  <c r="AC196" i="84"/>
  <c r="FF63" i="84"/>
  <c r="M74" i="32" s="1"/>
  <c r="Z63" i="84"/>
  <c r="FH63" i="84"/>
  <c r="E74" i="31" s="1"/>
  <c r="FH220" i="84"/>
  <c r="FI63" i="84"/>
  <c r="K74" i="31" s="1"/>
  <c r="DZ220" i="84"/>
  <c r="CG208" i="84"/>
  <c r="Z220" i="84"/>
  <c r="AL220" i="84"/>
  <c r="CC160" i="84"/>
  <c r="CW196" i="84"/>
  <c r="BC184" i="84"/>
  <c r="FJ196" i="84"/>
  <c r="FI220" i="84"/>
  <c r="T121" i="60"/>
  <c r="T74" i="60"/>
  <c r="I50" i="29"/>
  <c r="K74" i="43"/>
  <c r="BY184" i="84"/>
  <c r="FQ172" i="84"/>
  <c r="K38" i="43"/>
  <c r="T110" i="60"/>
  <c r="K109" i="43"/>
  <c r="H121" i="60"/>
  <c r="FI172" i="84"/>
  <c r="FJ208" i="84"/>
  <c r="Z26" i="60"/>
  <c r="DA39" i="84"/>
  <c r="AX50" i="44" s="1"/>
  <c r="CW39" i="84"/>
  <c r="AR50" i="44" s="1"/>
  <c r="AO50" i="44"/>
  <c r="Z74" i="60"/>
  <c r="K50" i="32"/>
  <c r="CK75" i="84"/>
  <c r="Z86" i="44" s="1"/>
  <c r="W86" i="44"/>
  <c r="FQ148" i="84"/>
  <c r="T26" i="60"/>
  <c r="FO51" i="84"/>
  <c r="N62" i="31" s="1"/>
  <c r="Z62" i="31"/>
  <c r="FQ87" i="84"/>
  <c r="O98" i="31" s="1"/>
  <c r="AC98" i="60"/>
  <c r="FQ220" i="84"/>
  <c r="Z110" i="60"/>
  <c r="K62" i="43"/>
  <c r="T38" i="60"/>
  <c r="AL148" i="84"/>
  <c r="FM160" i="84"/>
  <c r="FN172" i="84"/>
  <c r="T86" i="60"/>
  <c r="Z38" i="60"/>
  <c r="AF62" i="60"/>
  <c r="K121" i="43"/>
  <c r="Q86" i="58"/>
  <c r="CK51" i="84"/>
  <c r="Z62" i="44" s="1"/>
  <c r="Y62" i="44"/>
  <c r="FM136" i="84"/>
  <c r="CS184" i="84"/>
  <c r="AL172" i="84"/>
  <c r="DA160" i="84"/>
  <c r="FP160" i="84"/>
  <c r="FO172" i="84"/>
  <c r="CO196" i="84"/>
  <c r="FK51" i="84"/>
  <c r="L62" i="31" s="1"/>
  <c r="X62" i="31"/>
  <c r="Z50" i="60"/>
  <c r="AF25" i="60"/>
  <c r="FQ63" i="84"/>
  <c r="O74" i="31" s="1"/>
  <c r="AA74" i="31"/>
  <c r="DE160" i="84"/>
  <c r="I38" i="29"/>
  <c r="FK39" i="84"/>
  <c r="L50" i="31" s="1"/>
  <c r="K50" i="60"/>
  <c r="H86" i="60"/>
  <c r="AC220" i="84"/>
  <c r="K98" i="43"/>
  <c r="K61" i="43"/>
  <c r="AF121" i="60"/>
  <c r="Z121" i="60"/>
  <c r="CG39" i="84"/>
  <c r="T50" i="44" s="1"/>
  <c r="Q50" i="44"/>
  <c r="DU196" i="84"/>
  <c r="FP148" i="84"/>
  <c r="Z98" i="60"/>
  <c r="CC51" i="84"/>
  <c r="N62" i="44" s="1"/>
  <c r="K62" i="44"/>
  <c r="CG63" i="84"/>
  <c r="T74" i="44" s="1"/>
  <c r="Q74" i="44"/>
  <c r="BY87" i="84"/>
  <c r="H98" i="44" s="1"/>
  <c r="E98" i="44"/>
  <c r="DM75" i="84"/>
  <c r="R86" i="32" s="1"/>
  <c r="Q86" i="32"/>
  <c r="DE196" i="84"/>
  <c r="DQ15" i="84"/>
  <c r="H26" i="32" s="1"/>
  <c r="E26" i="32"/>
  <c r="FK402" i="84"/>
  <c r="AF85" i="60"/>
  <c r="Z73" i="60"/>
  <c r="H62" i="60"/>
  <c r="DU75" i="84"/>
  <c r="K86" i="43" s="1"/>
  <c r="J86" i="43"/>
  <c r="K15" i="84"/>
  <c r="G26" i="30"/>
  <c r="T98" i="60"/>
  <c r="AF50" i="60"/>
  <c r="E74" i="60"/>
  <c r="BY75" i="84"/>
  <c r="H86" i="44" s="1"/>
  <c r="G86" i="44"/>
  <c r="G50" i="30"/>
  <c r="H26" i="60"/>
  <c r="FL39" i="84"/>
  <c r="G50" i="31" s="1"/>
  <c r="Q50" i="60"/>
  <c r="G38" i="60"/>
  <c r="K85" i="43"/>
  <c r="AR220" i="84"/>
  <c r="CG184" i="84"/>
  <c r="BC196" i="84"/>
  <c r="CK438" i="84"/>
  <c r="CO220" i="84"/>
  <c r="CW220" i="84"/>
  <c r="FI438" i="84"/>
  <c r="DA148" i="84"/>
  <c r="DZ208" i="84"/>
  <c r="CS160" i="84"/>
  <c r="CS208" i="84"/>
  <c r="DM184" i="84"/>
  <c r="FK438" i="84"/>
  <c r="CS220" i="84"/>
  <c r="CC438" i="84"/>
  <c r="Z172" i="84"/>
  <c r="AF39" i="84"/>
  <c r="DA220" i="84"/>
  <c r="CG220" i="84"/>
  <c r="FO220" i="84"/>
  <c r="BY220" i="84"/>
  <c r="FF220" i="84"/>
  <c r="K220" i="84"/>
  <c r="BY148" i="84"/>
  <c r="FN220" i="84"/>
  <c r="AI220" i="84"/>
  <c r="DU220" i="84"/>
  <c r="Z438" i="84"/>
  <c r="CK220" i="84"/>
  <c r="DE220" i="84"/>
  <c r="FO208" i="84"/>
  <c r="FM39" i="84"/>
  <c r="M50" i="31" s="1"/>
  <c r="DM220" i="84"/>
  <c r="FP220" i="84"/>
  <c r="FN208" i="84"/>
  <c r="BC220" i="84"/>
  <c r="DM438" i="84"/>
  <c r="CO148" i="84"/>
  <c r="AI136" i="84"/>
  <c r="DM196" i="84"/>
  <c r="FJ160" i="84"/>
  <c r="CC148" i="84"/>
  <c r="CC196" i="84"/>
  <c r="FK160" i="84"/>
  <c r="FQ136" i="84"/>
  <c r="AC160" i="84"/>
  <c r="DA172" i="84"/>
  <c r="ER124" i="84"/>
  <c r="DA196" i="84"/>
  <c r="DQ172" i="84"/>
  <c r="FF136" i="84"/>
  <c r="FI136" i="84"/>
  <c r="DI172" i="84"/>
  <c r="FF208" i="84"/>
  <c r="FH136" i="84"/>
  <c r="AR208" i="84"/>
  <c r="CS172" i="84"/>
  <c r="FK148" i="84"/>
  <c r="DQ124" i="84"/>
  <c r="AC208" i="84"/>
  <c r="FJ148" i="84"/>
  <c r="EO136" i="84"/>
  <c r="FF196" i="84"/>
  <c r="Z196" i="84"/>
  <c r="K196" i="84"/>
  <c r="FJ124" i="84"/>
  <c r="DU208" i="84"/>
  <c r="Z124" i="84"/>
  <c r="FQ208" i="84"/>
  <c r="BY160" i="84"/>
  <c r="AL208" i="84"/>
  <c r="FT1592" i="84"/>
  <c r="GL1592" i="84"/>
  <c r="GG1593" i="84"/>
  <c r="GH1593" i="84"/>
  <c r="GQ1588" i="84"/>
  <c r="GI1588" i="84"/>
  <c r="GQ1594" i="84"/>
  <c r="GL1594" i="84"/>
  <c r="GJ1594" i="84"/>
  <c r="GI1592" i="84"/>
  <c r="GF1593" i="84"/>
  <c r="GE1588" i="84"/>
  <c r="FX1588" i="84"/>
  <c r="FV1594" i="84"/>
  <c r="GN1592" i="84"/>
  <c r="GN1593" i="84"/>
  <c r="FY1593" i="84"/>
  <c r="GB1588" i="84"/>
  <c r="GE1594" i="84"/>
  <c r="GK1594" i="84"/>
  <c r="FX1593" i="84"/>
  <c r="FW1592" i="84"/>
  <c r="GM1592" i="84"/>
  <c r="GB1593" i="84"/>
  <c r="FU1593" i="84"/>
  <c r="FS1588" i="84"/>
  <c r="FV1588" i="84"/>
  <c r="FS1594" i="84"/>
  <c r="GI1594" i="84"/>
  <c r="GH1592" i="84"/>
  <c r="GO1588" i="84"/>
  <c r="GC1594" i="84"/>
  <c r="FT1594" i="84"/>
  <c r="GF1592" i="84"/>
  <c r="GE1593" i="84"/>
  <c r="GP1588" i="84"/>
  <c r="FZ1588" i="84"/>
  <c r="GJ1588" i="84"/>
  <c r="GP1594" i="84"/>
  <c r="GH1594" i="84"/>
  <c r="FX1594" i="84"/>
  <c r="GM1593" i="84"/>
  <c r="GD1588" i="84"/>
  <c r="FX1592" i="84"/>
  <c r="GB1592" i="84"/>
  <c r="FT1593" i="84"/>
  <c r="GD1594" i="84"/>
  <c r="FT1588" i="84"/>
  <c r="FV1592" i="84"/>
  <c r="GA1592" i="84"/>
  <c r="GA1593" i="84"/>
  <c r="GD1593" i="84"/>
  <c r="FW1588" i="84"/>
  <c r="GB1594" i="84"/>
  <c r="GQ1592" i="84"/>
  <c r="FZ1592" i="84"/>
  <c r="FV1593" i="84"/>
  <c r="FS1593" i="84"/>
  <c r="GM1588" i="84"/>
  <c r="GN1588" i="84"/>
  <c r="GM1594" i="84"/>
  <c r="FZ1594" i="84"/>
  <c r="GO1594" i="84"/>
  <c r="GC1588" i="84"/>
  <c r="GK1592" i="84"/>
  <c r="GE1592" i="84"/>
  <c r="GL1593" i="84"/>
  <c r="GQ1593" i="84"/>
  <c r="GA1588" i="84"/>
  <c r="GL1588" i="84"/>
  <c r="GA1594" i="84"/>
  <c r="FY1594" i="84"/>
  <c r="FW1593" i="84"/>
  <c r="FY1592" i="84"/>
  <c r="FS1592" i="84"/>
  <c r="FZ1593" i="84"/>
  <c r="GP1593" i="84"/>
  <c r="GG1588" i="84"/>
  <c r="GK1588" i="84"/>
  <c r="GG1594" i="84"/>
  <c r="GF1588" i="84"/>
  <c r="GO1592" i="84"/>
  <c r="GP1592" i="84"/>
  <c r="GG1592" i="84"/>
  <c r="GK1593" i="84"/>
  <c r="FU1588" i="84"/>
  <c r="GH1588" i="84"/>
  <c r="FY1588" i="84"/>
  <c r="FU1594" i="84"/>
  <c r="FW1594" i="84"/>
  <c r="GN1594" i="84"/>
  <c r="GC1592" i="84"/>
  <c r="GJ1592" i="84"/>
  <c r="FU1592" i="84"/>
  <c r="GD1592" i="84"/>
  <c r="GO1593" i="84"/>
  <c r="GI1593" i="84"/>
  <c r="GJ1593" i="84"/>
  <c r="GF1594" i="84"/>
  <c r="GC1593" i="84"/>
  <c r="FN160" i="84"/>
  <c r="FF148" i="84"/>
  <c r="FP196" i="84"/>
  <c r="FF39" i="84"/>
  <c r="M50" i="32" s="1"/>
  <c r="K39" i="84"/>
  <c r="K124" i="84"/>
  <c r="FO184" i="84"/>
  <c r="FK172" i="84"/>
  <c r="DI208" i="84"/>
  <c r="FF172" i="84"/>
  <c r="BY208" i="84"/>
  <c r="FJ136" i="84"/>
  <c r="AF148" i="84"/>
  <c r="AL124" i="84"/>
  <c r="AF172" i="84"/>
  <c r="CC208" i="84"/>
  <c r="CW160" i="84"/>
  <c r="AI208" i="84"/>
  <c r="FP124" i="84"/>
  <c r="FO148" i="84"/>
  <c r="DQ184" i="84"/>
  <c r="AL196" i="84"/>
  <c r="DE148" i="84"/>
  <c r="AL136" i="84"/>
  <c r="CW172" i="84"/>
  <c r="DQ136" i="84"/>
  <c r="EU136" i="84"/>
  <c r="FL160" i="84"/>
  <c r="Z39" i="84"/>
  <c r="FI196" i="84"/>
  <c r="K208" i="84"/>
  <c r="CW148" i="84"/>
  <c r="FO160" i="84"/>
  <c r="FK208" i="84"/>
  <c r="DM124" i="84"/>
  <c r="DU160" i="84"/>
  <c r="CK160" i="84"/>
  <c r="FP172" i="84"/>
  <c r="DE208" i="84"/>
  <c r="CO184" i="84"/>
  <c r="GP1608" i="84"/>
  <c r="GG1608" i="84"/>
  <c r="FV1608" i="84"/>
  <c r="FS1608" i="84"/>
  <c r="FU1608" i="84"/>
  <c r="GE1608" i="84"/>
  <c r="FW1608" i="84"/>
  <c r="GI1608" i="84"/>
  <c r="GO1608" i="84"/>
  <c r="GQ1608" i="84"/>
  <c r="GJ1608" i="84"/>
  <c r="GD1608" i="84"/>
  <c r="FT1608" i="84"/>
  <c r="GA1608" i="84"/>
  <c r="GK1608" i="84"/>
  <c r="GF1608" i="84"/>
  <c r="GL1608" i="84"/>
  <c r="FX1608" i="84"/>
  <c r="GB1608" i="84"/>
  <c r="GM1608" i="84"/>
  <c r="FY1608" i="84"/>
  <c r="GC1608" i="84"/>
  <c r="GN1608" i="84"/>
  <c r="FZ1608" i="84"/>
  <c r="GH1608" i="84"/>
  <c r="FQ124" i="84"/>
  <c r="CK184" i="84"/>
  <c r="DI148" i="84"/>
  <c r="FK124" i="84"/>
  <c r="FQ184" i="84"/>
  <c r="AF124" i="84"/>
  <c r="CS148" i="84"/>
  <c r="FL208" i="84"/>
  <c r="BY172" i="84"/>
  <c r="DM148" i="84"/>
  <c r="AF208" i="84"/>
  <c r="FL196" i="84"/>
  <c r="AI160" i="84"/>
  <c r="DI184" i="84"/>
  <c r="DU184" i="84"/>
  <c r="FO136" i="84"/>
  <c r="FJ172" i="84"/>
  <c r="AL184" i="84"/>
  <c r="DE184" i="84"/>
  <c r="K148" i="84"/>
  <c r="AF136" i="84"/>
  <c r="FI124" i="84"/>
  <c r="DI160" i="84"/>
  <c r="FN196" i="84"/>
  <c r="AR196" i="84"/>
  <c r="FH160" i="84"/>
  <c r="AC39" i="84"/>
  <c r="ER136" i="84"/>
  <c r="FJ184" i="84"/>
  <c r="FL184" i="84"/>
  <c r="CO160" i="84"/>
  <c r="CO208" i="84"/>
  <c r="DQ160" i="84"/>
  <c r="EO124" i="84"/>
  <c r="DZ196" i="84"/>
  <c r="AC148" i="84"/>
  <c r="DM160" i="84"/>
  <c r="FL148" i="84"/>
  <c r="CK196" i="84"/>
  <c r="FJ39" i="84"/>
  <c r="F50" i="31" s="1"/>
  <c r="FF160" i="84"/>
  <c r="FI160" i="84"/>
  <c r="CK148" i="84"/>
  <c r="CW184" i="84"/>
  <c r="FK136" i="84"/>
  <c r="FQ196" i="84"/>
  <c r="BC208" i="84"/>
  <c r="K136" i="84"/>
  <c r="FN184" i="84"/>
  <c r="FQ160" i="84"/>
  <c r="EX136" i="84"/>
  <c r="AF184" i="84"/>
  <c r="AC184" i="84"/>
  <c r="AI184" i="84"/>
  <c r="DM208" i="84"/>
  <c r="FH196" i="84"/>
  <c r="CG172" i="84"/>
  <c r="FH172" i="84"/>
  <c r="AL160" i="84"/>
  <c r="FM124" i="84"/>
  <c r="FO196" i="84"/>
  <c r="DA208" i="84"/>
  <c r="FL172" i="84"/>
  <c r="DA184" i="84"/>
  <c r="FM172" i="84"/>
  <c r="CG196" i="84"/>
  <c r="EU124" i="84"/>
  <c r="AF51" i="84"/>
  <c r="FN136" i="84"/>
  <c r="FM184" i="84"/>
  <c r="AI196" i="84"/>
  <c r="FN148" i="84"/>
  <c r="CO172" i="84"/>
  <c r="CK208" i="84"/>
  <c r="FP136" i="84"/>
  <c r="CS196" i="84"/>
  <c r="DQ148" i="84"/>
  <c r="DI196" i="84"/>
  <c r="FO124" i="84"/>
  <c r="FM208" i="84"/>
  <c r="CG160" i="84"/>
  <c r="FH124" i="84"/>
  <c r="K63" i="84"/>
  <c r="AI148" i="84"/>
  <c r="AC172" i="84"/>
  <c r="FL124" i="84"/>
  <c r="FP184" i="84"/>
  <c r="DQ196" i="84"/>
  <c r="FM148" i="84"/>
  <c r="AF160" i="84"/>
  <c r="AF196" i="84"/>
  <c r="Z160" i="84"/>
  <c r="U8" i="29" l="1"/>
  <c r="BG11" i="44"/>
  <c r="E15" i="58"/>
  <c r="T15" i="29"/>
  <c r="K12" i="60"/>
  <c r="AU12" i="44"/>
  <c r="U13" i="29"/>
  <c r="K9" i="32"/>
  <c r="T8" i="29"/>
  <c r="AI14" i="44"/>
  <c r="BA13" i="44"/>
  <c r="E11" i="43"/>
  <c r="AK12" i="60"/>
  <c r="E12" i="44"/>
  <c r="K14" i="44"/>
  <c r="W12" i="44"/>
  <c r="E9" i="43"/>
  <c r="R15" i="58"/>
  <c r="E10" i="44"/>
  <c r="AC14" i="29"/>
  <c r="AC11" i="44"/>
  <c r="K9" i="60"/>
  <c r="I14" i="76"/>
  <c r="K8" i="32"/>
  <c r="GP1032" i="84"/>
  <c r="GN1538" i="84"/>
  <c r="FT1589" i="84"/>
  <c r="GL927" i="84"/>
  <c r="FY1128" i="84"/>
  <c r="FU1546" i="84"/>
  <c r="GU547" i="84"/>
  <c r="GA899" i="84"/>
  <c r="FU1538" i="84"/>
  <c r="FS1424" i="84"/>
  <c r="GA1013" i="84"/>
  <c r="GD1529" i="84"/>
  <c r="GQ1547" i="84"/>
  <c r="GO498" i="84"/>
  <c r="GM1502" i="84"/>
  <c r="GK1529" i="84"/>
  <c r="GA798" i="84"/>
  <c r="GA1504" i="84"/>
  <c r="GI1528" i="84"/>
  <c r="GP761" i="84"/>
  <c r="GD1120" i="84"/>
  <c r="FZ475" i="84"/>
  <c r="GE1227" i="84"/>
  <c r="GP1526" i="84"/>
  <c r="GC1539" i="84"/>
  <c r="GA1474" i="84"/>
  <c r="FW719" i="84"/>
  <c r="GM329" i="84"/>
  <c r="DJ329" i="84" s="1"/>
  <c r="FS539" i="84"/>
  <c r="FS438" i="84"/>
  <c r="L438" i="84" s="1"/>
  <c r="GF329" i="84"/>
  <c r="CH329" i="84" s="1"/>
  <c r="AI11" i="60"/>
  <c r="GG220" i="84"/>
  <c r="CL220" i="84" s="1"/>
  <c r="GK220" i="84"/>
  <c r="DB220" i="84" s="1"/>
  <c r="E13" i="43"/>
  <c r="E10" i="43"/>
  <c r="G14" i="43"/>
  <c r="G15" i="43"/>
  <c r="Q13" i="44"/>
  <c r="O13" i="32"/>
  <c r="E13" i="58"/>
  <c r="T14" i="58"/>
  <c r="I15" i="76"/>
  <c r="S11" i="29"/>
  <c r="AB14" i="29"/>
  <c r="S8" i="29"/>
  <c r="S12" i="29"/>
  <c r="U11" i="29"/>
  <c r="Y13" i="29"/>
  <c r="Z14" i="29"/>
  <c r="AC13" i="29"/>
  <c r="AB15" i="29"/>
  <c r="Y8" i="29"/>
  <c r="AI9" i="60"/>
  <c r="AK10" i="60"/>
  <c r="AI14" i="60"/>
  <c r="AK14" i="60"/>
  <c r="AO11" i="44"/>
  <c r="BA12" i="44"/>
  <c r="AC15" i="44"/>
  <c r="FF307" i="84"/>
  <c r="H14" i="76"/>
  <c r="U10" i="29"/>
  <c r="AC319" i="84"/>
  <c r="K14" i="60"/>
  <c r="FT323" i="84"/>
  <c r="M323" i="84" s="1"/>
  <c r="GQ212" i="84"/>
  <c r="EA212" i="84" s="1"/>
  <c r="DZ331" i="84"/>
  <c r="O14" i="32"/>
  <c r="AU10" i="44"/>
  <c r="Q15" i="44"/>
  <c r="K15" i="44"/>
  <c r="BG15" i="44"/>
  <c r="AI11" i="44"/>
  <c r="AI15" i="44"/>
  <c r="FL319" i="84"/>
  <c r="FP404" i="84"/>
  <c r="DZ416" i="84"/>
  <c r="FP295" i="84"/>
  <c r="FQ295" i="84"/>
  <c r="DE416" i="84"/>
  <c r="FM392" i="84"/>
  <c r="AF416" i="84"/>
  <c r="AF392" i="84"/>
  <c r="AF331" i="84"/>
  <c r="DA331" i="84"/>
  <c r="GE323" i="84"/>
  <c r="CD323" i="84" s="1"/>
  <c r="K331" i="84"/>
  <c r="AC440" i="84"/>
  <c r="FL331" i="84"/>
  <c r="CG440" i="84"/>
  <c r="FI428" i="84"/>
  <c r="DE331" i="84"/>
  <c r="CW440" i="84"/>
  <c r="FJ440" i="84"/>
  <c r="DA440" i="84"/>
  <c r="FK356" i="84"/>
  <c r="G13" i="43"/>
  <c r="E15" i="43"/>
  <c r="F15" i="76"/>
  <c r="O15" i="76"/>
  <c r="G14" i="76"/>
  <c r="E11" i="44"/>
  <c r="BA11" i="44"/>
  <c r="K12" i="44"/>
  <c r="BA10" i="44"/>
  <c r="AO15" i="44"/>
  <c r="AU15" i="44"/>
  <c r="AC12" i="44"/>
  <c r="E15" i="44"/>
  <c r="BM10" i="44"/>
  <c r="K8" i="60"/>
  <c r="K15" i="60"/>
  <c r="X9" i="29"/>
  <c r="S9" i="29"/>
  <c r="X14" i="29"/>
  <c r="T11" i="29"/>
  <c r="X10" i="29"/>
  <c r="U14" i="29"/>
  <c r="T9" i="29"/>
  <c r="Y9" i="29"/>
  <c r="Y14" i="29"/>
  <c r="Z9" i="29"/>
  <c r="FF331" i="84"/>
  <c r="H98" i="60"/>
  <c r="DZ221" i="84"/>
  <c r="BC440" i="84"/>
  <c r="Z440" i="84"/>
  <c r="CS440" i="84"/>
  <c r="GE220" i="84"/>
  <c r="CD220" i="84" s="1"/>
  <c r="CW380" i="84"/>
  <c r="FQ404" i="84"/>
  <c r="DE112" i="84"/>
  <c r="DE404" i="84"/>
  <c r="DI331" i="84"/>
  <c r="FL440" i="84"/>
  <c r="CK112" i="84"/>
  <c r="FI416" i="84"/>
  <c r="CO368" i="84"/>
  <c r="FL416" i="84"/>
  <c r="FW431" i="84"/>
  <c r="AA431" i="84" s="1"/>
  <c r="GJ220" i="84"/>
  <c r="CX220" i="84" s="1"/>
  <c r="GP220" i="84"/>
  <c r="DR220" i="84" s="1"/>
  <c r="FP331" i="84"/>
  <c r="O12" i="32"/>
  <c r="O10" i="32"/>
  <c r="O9" i="32"/>
  <c r="W11" i="44"/>
  <c r="AO13" i="44"/>
  <c r="BG12" i="44"/>
  <c r="AO12" i="44"/>
  <c r="AC14" i="44"/>
  <c r="W15" i="44"/>
  <c r="BM11" i="44"/>
  <c r="Q14" i="44"/>
  <c r="BG13" i="44"/>
  <c r="R14" i="58"/>
  <c r="Q15" i="58"/>
  <c r="E14" i="58"/>
  <c r="S15" i="58"/>
  <c r="FK380" i="84"/>
  <c r="Z392" i="84"/>
  <c r="K440" i="84"/>
  <c r="O15" i="32"/>
  <c r="AI10" i="44"/>
  <c r="Q11" i="44"/>
  <c r="E13" i="44"/>
  <c r="AU13" i="44"/>
  <c r="AU11" i="44"/>
  <c r="AC13" i="44"/>
  <c r="GO220" i="84"/>
  <c r="DN220" i="84" s="1"/>
  <c r="GF220" i="84"/>
  <c r="CH220" i="84" s="1"/>
  <c r="GC220" i="84"/>
  <c r="AS220" i="84" s="1"/>
  <c r="FL392" i="84"/>
  <c r="FQ331" i="84"/>
  <c r="FN428" i="84"/>
  <c r="FI307" i="84"/>
  <c r="AL344" i="84"/>
  <c r="DM404" i="84"/>
  <c r="FP344" i="84"/>
  <c r="FK440" i="84"/>
  <c r="AL331" i="84"/>
  <c r="FO428" i="84"/>
  <c r="K404" i="84"/>
  <c r="FP440" i="84"/>
  <c r="CR77" i="84"/>
  <c r="CS77" i="84" s="1"/>
  <c r="AL88" i="44" s="1"/>
  <c r="EG113" i="84"/>
  <c r="CK440" i="84"/>
  <c r="FH440" i="84"/>
  <c r="CC331" i="84"/>
  <c r="FL356" i="84"/>
  <c r="BN113" i="84"/>
  <c r="FO331" i="84"/>
  <c r="FQ440" i="84"/>
  <c r="CK331" i="84"/>
  <c r="FN356" i="84"/>
  <c r="AI392" i="84"/>
  <c r="DQ331" i="84"/>
  <c r="AL440" i="84"/>
  <c r="DZ440" i="84"/>
  <c r="FF440" i="84"/>
  <c r="FO392" i="84"/>
  <c r="EW29" i="84"/>
  <c r="DT65" i="84"/>
  <c r="DD77" i="84"/>
  <c r="EH113" i="84"/>
  <c r="Z307" i="84"/>
  <c r="AI416" i="84"/>
  <c r="DG41" i="84"/>
  <c r="BG52" i="44" s="1"/>
  <c r="BG10" i="44" s="1"/>
  <c r="AE77" i="84"/>
  <c r="AX113" i="84"/>
  <c r="BC331" i="84"/>
  <c r="DU440" i="84"/>
  <c r="AI112" i="84"/>
  <c r="AT65" i="84"/>
  <c r="AH77" i="84"/>
  <c r="AF440" i="84"/>
  <c r="FM331" i="84"/>
  <c r="FO404" i="84"/>
  <c r="FN392" i="84"/>
  <c r="FJ331" i="84"/>
  <c r="CG331" i="84"/>
  <c r="CC440" i="84"/>
  <c r="FM440" i="84"/>
  <c r="DM331" i="84"/>
  <c r="AC331" i="84"/>
  <c r="DM440" i="84"/>
  <c r="BY440" i="84"/>
  <c r="AR440" i="84"/>
  <c r="BY331" i="84"/>
  <c r="FN112" i="84"/>
  <c r="AL112" i="84"/>
  <c r="AF356" i="84"/>
  <c r="W65" i="84"/>
  <c r="W76" i="60" s="1"/>
  <c r="FI440" i="84"/>
  <c r="DX113" i="84"/>
  <c r="CS331" i="84"/>
  <c r="DU331" i="84"/>
  <c r="BV17" i="84"/>
  <c r="AA28" i="31" s="1"/>
  <c r="T29" i="84"/>
  <c r="AW77" i="84"/>
  <c r="Z88" i="29" s="1"/>
  <c r="Z13" i="29" s="1"/>
  <c r="CO331" i="84"/>
  <c r="AI331" i="84"/>
  <c r="AI440" i="84"/>
  <c r="FK331" i="84"/>
  <c r="GJ329" i="84"/>
  <c r="CX329" i="84" s="1"/>
  <c r="FO112" i="84"/>
  <c r="FO356" i="84"/>
  <c r="FO440" i="84"/>
  <c r="CO440" i="84"/>
  <c r="FN331" i="84"/>
  <c r="AR331" i="84"/>
  <c r="FW329" i="84"/>
  <c r="AA329" i="84" s="1"/>
  <c r="GD220" i="84"/>
  <c r="BZ220" i="84" s="1"/>
  <c r="FU438" i="84"/>
  <c r="N438" i="84" s="1"/>
  <c r="GD431" i="84"/>
  <c r="BZ431" i="84" s="1"/>
  <c r="DA416" i="84"/>
  <c r="DQ112" i="84"/>
  <c r="FH112" i="84"/>
  <c r="Z404" i="84"/>
  <c r="K50" i="43"/>
  <c r="FF209" i="84"/>
  <c r="CS112" i="84"/>
  <c r="FF428" i="84"/>
  <c r="FF404" i="84"/>
  <c r="AF319" i="84"/>
  <c r="FH356" i="84"/>
  <c r="CO428" i="84"/>
  <c r="DA428" i="84"/>
  <c r="DZ112" i="84"/>
  <c r="AI368" i="84"/>
  <c r="CC404" i="84"/>
  <c r="FF392" i="84"/>
  <c r="CS416" i="84"/>
  <c r="X15" i="29"/>
  <c r="AL319" i="84"/>
  <c r="K356" i="84"/>
  <c r="DI368" i="84"/>
  <c r="CK380" i="84"/>
  <c r="FM356" i="84"/>
  <c r="FQ392" i="84"/>
  <c r="DM392" i="84"/>
  <c r="CO416" i="84"/>
  <c r="FZ217" i="84"/>
  <c r="AJ217" i="84" s="1"/>
  <c r="FP319" i="84"/>
  <c r="CK404" i="84"/>
  <c r="AQ113" i="84"/>
  <c r="CQ222" i="84"/>
  <c r="BX222" i="84"/>
  <c r="BV222" i="84"/>
  <c r="BN222" i="84"/>
  <c r="DP222" i="84"/>
  <c r="I222" i="84"/>
  <c r="DX222" i="84"/>
  <c r="DC222" i="84"/>
  <c r="DW222" i="84"/>
  <c r="S222" i="84"/>
  <c r="BQ222" i="84"/>
  <c r="U222" i="84"/>
  <c r="BP222" i="84"/>
  <c r="DT222" i="84"/>
  <c r="CA222" i="84"/>
  <c r="BR222" i="84"/>
  <c r="ED222" i="84"/>
  <c r="EH222" i="84"/>
  <c r="AU222" i="84"/>
  <c r="T222" i="84"/>
  <c r="EB222" i="84"/>
  <c r="BA222" i="84"/>
  <c r="BE222" i="84"/>
  <c r="AV222" i="84"/>
  <c r="CE222" i="84"/>
  <c r="DY222" i="84"/>
  <c r="BG222" i="84"/>
  <c r="AT222" i="84"/>
  <c r="BJ222" i="84"/>
  <c r="DO222" i="84"/>
  <c r="J222" i="84"/>
  <c r="K222" i="84" s="1"/>
  <c r="Y222" i="84"/>
  <c r="Z222" i="84" s="1"/>
  <c r="BL222" i="84"/>
  <c r="AN222" i="84"/>
  <c r="CM222" i="84"/>
  <c r="CV222" i="84"/>
  <c r="AB222" i="84"/>
  <c r="CB222" i="84"/>
  <c r="BO222" i="84"/>
  <c r="CN222" i="84"/>
  <c r="EC222" i="84"/>
  <c r="BM222" i="84"/>
  <c r="DL222" i="84"/>
  <c r="AX222" i="84"/>
  <c r="BT222" i="84"/>
  <c r="EG222" i="84"/>
  <c r="CF222" i="84"/>
  <c r="BS222" i="84"/>
  <c r="AY222" i="84"/>
  <c r="DD222" i="84"/>
  <c r="BK222" i="84"/>
  <c r="W222" i="84"/>
  <c r="AQ222" i="84"/>
  <c r="V222" i="84"/>
  <c r="X222" i="84"/>
  <c r="CY222" i="84"/>
  <c r="EE222" i="84"/>
  <c r="BW222" i="84"/>
  <c r="AH222" i="84"/>
  <c r="CI222" i="84"/>
  <c r="H222" i="84"/>
  <c r="EF222" i="84"/>
  <c r="BH222" i="84"/>
  <c r="BU222" i="84"/>
  <c r="BB222" i="84"/>
  <c r="CJ222" i="84"/>
  <c r="CU222" i="84"/>
  <c r="AK222" i="84"/>
  <c r="AO222" i="84"/>
  <c r="DK222" i="84"/>
  <c r="R222" i="84"/>
  <c r="CZ222" i="84"/>
  <c r="DS222" i="84"/>
  <c r="BI222" i="84"/>
  <c r="AE222" i="84"/>
  <c r="BF222" i="84"/>
  <c r="P222" i="84"/>
  <c r="DG222" i="84"/>
  <c r="CR222" i="84"/>
  <c r="AP222" i="84"/>
  <c r="DH222" i="84"/>
  <c r="BI113" i="84"/>
  <c r="GL220" i="84"/>
  <c r="DF220" i="84" s="1"/>
  <c r="GM220" i="84"/>
  <c r="DJ220" i="84" s="1"/>
  <c r="GC329" i="84"/>
  <c r="AS329" i="84" s="1"/>
  <c r="J113" i="84"/>
  <c r="DL113" i="84"/>
  <c r="DG113" i="84"/>
  <c r="AU113" i="84"/>
  <c r="DH113" i="84"/>
  <c r="CA113" i="84"/>
  <c r="FQ112" i="84"/>
  <c r="AC112" i="84"/>
  <c r="CS380" i="84"/>
  <c r="FO416" i="84"/>
  <c r="AI404" i="84"/>
  <c r="DD113" i="84"/>
  <c r="CZ113" i="84"/>
  <c r="BO113" i="84"/>
  <c r="CN113" i="84"/>
  <c r="BA113" i="84"/>
  <c r="AN113" i="84"/>
  <c r="FU329" i="84"/>
  <c r="N329" i="84" s="1"/>
  <c r="FF380" i="84"/>
  <c r="FQ380" i="84"/>
  <c r="DA368" i="84"/>
  <c r="FM368" i="84"/>
  <c r="FJ368" i="84"/>
  <c r="EO344" i="84"/>
  <c r="AC368" i="84"/>
  <c r="FF356" i="84"/>
  <c r="AR428" i="84"/>
  <c r="DQ416" i="84"/>
  <c r="DA392" i="84"/>
  <c r="FI404" i="84"/>
  <c r="FQ416" i="84"/>
  <c r="CC392" i="84"/>
  <c r="AI428" i="84"/>
  <c r="K416" i="84"/>
  <c r="DE392" i="84"/>
  <c r="CB113" i="84"/>
  <c r="BB113" i="84"/>
  <c r="BC113" i="84" s="1"/>
  <c r="BS113" i="84"/>
  <c r="EB113" i="84"/>
  <c r="EC113" i="84"/>
  <c r="H113" i="84"/>
  <c r="FU253" i="84"/>
  <c r="N253" i="84" s="1"/>
  <c r="BC428" i="84"/>
  <c r="DP113" i="84"/>
  <c r="U113" i="84"/>
  <c r="FK113" i="84" s="1"/>
  <c r="L124" i="31" s="1"/>
  <c r="CU113" i="84"/>
  <c r="DW113" i="84"/>
  <c r="DT113" i="84"/>
  <c r="BW113" i="84"/>
  <c r="DS113" i="84"/>
  <c r="AK113" i="84"/>
  <c r="CF113" i="84"/>
  <c r="BT113" i="84"/>
  <c r="CV113" i="84"/>
  <c r="BH113" i="84"/>
  <c r="FI356" i="84"/>
  <c r="AP113" i="84"/>
  <c r="BE113" i="84"/>
  <c r="AV113" i="84"/>
  <c r="CJ113" i="84"/>
  <c r="AE113" i="84"/>
  <c r="AF113" i="84" s="1"/>
  <c r="Z344" i="84"/>
  <c r="BY368" i="84"/>
  <c r="EO356" i="84"/>
  <c r="AR416" i="84"/>
  <c r="FQ428" i="84"/>
  <c r="FI392" i="84"/>
  <c r="FL428" i="84"/>
  <c r="DU392" i="84"/>
  <c r="BV113" i="84"/>
  <c r="AY113" i="84"/>
  <c r="DC113" i="84"/>
  <c r="Y113" i="84"/>
  <c r="EE113" i="84"/>
  <c r="W113" i="84"/>
  <c r="AC380" i="84"/>
  <c r="FJ380" i="84"/>
  <c r="K368" i="84"/>
  <c r="DM356" i="84"/>
  <c r="FP368" i="84"/>
  <c r="DQ404" i="84"/>
  <c r="AC404" i="84"/>
  <c r="DM416" i="84"/>
  <c r="EF113" i="84"/>
  <c r="AT113" i="84"/>
  <c r="DY113" i="84"/>
  <c r="R113" i="84"/>
  <c r="BR113" i="84"/>
  <c r="FM113" i="84" s="1"/>
  <c r="BL113" i="84"/>
  <c r="FK112" i="84"/>
  <c r="FN344" i="84"/>
  <c r="FQ368" i="84"/>
  <c r="Z356" i="84"/>
  <c r="FP428" i="84"/>
  <c r="FP392" i="84"/>
  <c r="DO113" i="84"/>
  <c r="AB113" i="84"/>
  <c r="CY113" i="84"/>
  <c r="S113" i="84"/>
  <c r="BK113" i="84"/>
  <c r="AO113" i="84"/>
  <c r="DU356" i="84"/>
  <c r="BC404" i="84"/>
  <c r="X113" i="84"/>
  <c r="DK113" i="84"/>
  <c r="CQ113" i="84"/>
  <c r="ED113" i="84"/>
  <c r="AH113" i="84"/>
  <c r="BG113" i="84"/>
  <c r="DU380" i="84"/>
  <c r="FI344" i="84"/>
  <c r="CE113" i="84"/>
  <c r="BU113" i="84"/>
  <c r="CR113" i="84"/>
  <c r="T113" i="84"/>
  <c r="P113" i="84"/>
  <c r="CI113" i="84"/>
  <c r="I113" i="84"/>
  <c r="BX113" i="84"/>
  <c r="BJ113" i="84"/>
  <c r="BQ113" i="84"/>
  <c r="FL113" i="84" s="1"/>
  <c r="BM113" i="84"/>
  <c r="CM113" i="84"/>
  <c r="U12" i="29"/>
  <c r="T12" i="29"/>
  <c r="AK11" i="60"/>
  <c r="Z11" i="29"/>
  <c r="AK15" i="60"/>
  <c r="S13" i="58"/>
  <c r="K13" i="44"/>
  <c r="AU14" i="44"/>
  <c r="R13" i="58"/>
  <c r="FX220" i="84"/>
  <c r="AD220" i="84" s="1"/>
  <c r="X8" i="29"/>
  <c r="AI12" i="60"/>
  <c r="O14" i="76"/>
  <c r="Z10" i="29"/>
  <c r="Y15" i="29"/>
  <c r="FZ1628" i="84"/>
  <c r="GK1628" i="84"/>
  <c r="AF112" i="84"/>
  <c r="FY1623" i="84"/>
  <c r="Y112" i="60"/>
  <c r="AI101" i="84"/>
  <c r="AA52" i="31"/>
  <c r="FQ41" i="84"/>
  <c r="O52" i="31" s="1"/>
  <c r="FZ1623" i="84"/>
  <c r="W100" i="31"/>
  <c r="FI89" i="84"/>
  <c r="K100" i="31" s="1"/>
  <c r="FJ17" i="84"/>
  <c r="F28" i="31" s="1"/>
  <c r="R28" i="31"/>
  <c r="FW1625" i="84"/>
  <c r="AE100" i="44"/>
  <c r="CO89" i="84"/>
  <c r="AF100" i="44" s="1"/>
  <c r="J40" i="29"/>
  <c r="AQ52" i="44"/>
  <c r="CW41" i="84"/>
  <c r="AR52" i="44" s="1"/>
  <c r="FT1621" i="84"/>
  <c r="DQ380" i="84"/>
  <c r="DM380" i="84"/>
  <c r="DQ356" i="84"/>
  <c r="FO344" i="84"/>
  <c r="AR404" i="84"/>
  <c r="AC416" i="84"/>
  <c r="FH392" i="84"/>
  <c r="CG392" i="84"/>
  <c r="FM428" i="84"/>
  <c r="CC416" i="84"/>
  <c r="DQ392" i="84"/>
  <c r="GD1626" i="84"/>
  <c r="G112" i="30"/>
  <c r="T100" i="32"/>
  <c r="E100" i="60"/>
  <c r="G33" i="33"/>
  <c r="EO29" i="84"/>
  <c r="H33" i="33" s="1"/>
  <c r="R76" i="31"/>
  <c r="FJ65" i="84"/>
  <c r="F76" i="31" s="1"/>
  <c r="GM1498" i="84"/>
  <c r="GJ1624" i="84"/>
  <c r="E112" i="76"/>
  <c r="BI52" i="44"/>
  <c r="GB1624" i="84"/>
  <c r="E76" i="29"/>
  <c r="GJ1627" i="84"/>
  <c r="FW1623" i="84"/>
  <c r="GO1620" i="84"/>
  <c r="GG1620" i="84"/>
  <c r="S64" i="60"/>
  <c r="AF53" i="84"/>
  <c r="S76" i="31"/>
  <c r="FL65" i="84"/>
  <c r="G76" i="31" s="1"/>
  <c r="K100" i="58"/>
  <c r="GD1621" i="84"/>
  <c r="GG1621" i="84"/>
  <c r="S64" i="31"/>
  <c r="FL53" i="84"/>
  <c r="G64" i="31" s="1"/>
  <c r="GO1621" i="84"/>
  <c r="FI101" i="84"/>
  <c r="K112" i="31" s="1"/>
  <c r="W112" i="31"/>
  <c r="S88" i="44"/>
  <c r="CG77" i="84"/>
  <c r="T88" i="44" s="1"/>
  <c r="GJ1623" i="84"/>
  <c r="FJ101" i="84"/>
  <c r="F112" i="31" s="1"/>
  <c r="R112" i="31"/>
  <c r="DA53" i="84"/>
  <c r="AX64" i="44" s="1"/>
  <c r="AW64" i="44"/>
  <c r="G76" i="29"/>
  <c r="FW1628" i="84"/>
  <c r="GH1628" i="84"/>
  <c r="FW1626" i="84"/>
  <c r="FL112" i="84"/>
  <c r="K112" i="84"/>
  <c r="T123" i="32"/>
  <c r="DA112" i="84"/>
  <c r="GF1621" i="84"/>
  <c r="I88" i="29"/>
  <c r="BC77" i="84"/>
  <c r="N88" i="58" s="1"/>
  <c r="M88" i="58"/>
  <c r="GI1626" i="84"/>
  <c r="DM101" i="84"/>
  <c r="R112" i="32" s="1"/>
  <c r="Q112" i="32"/>
  <c r="J52" i="43"/>
  <c r="DU41" i="84"/>
  <c r="G40" i="29"/>
  <c r="GL1623" i="84"/>
  <c r="GQ1624" i="84"/>
  <c r="E112" i="29"/>
  <c r="G52" i="44"/>
  <c r="BY41" i="84"/>
  <c r="H52" i="44" s="1"/>
  <c r="E28" i="29"/>
  <c r="Z380" i="84"/>
  <c r="CC380" i="84"/>
  <c r="DU368" i="84"/>
  <c r="FH368" i="84"/>
  <c r="FQ356" i="84"/>
  <c r="FK392" i="84"/>
  <c r="FK416" i="84"/>
  <c r="FJ416" i="84"/>
  <c r="CG428" i="84"/>
  <c r="BY392" i="84"/>
  <c r="DI404" i="84"/>
  <c r="GK1624" i="84"/>
  <c r="Q100" i="32"/>
  <c r="DM89" i="84"/>
  <c r="R100" i="32" s="1"/>
  <c r="U52" i="31"/>
  <c r="FP41" i="84"/>
  <c r="I52" i="31" s="1"/>
  <c r="S52" i="60"/>
  <c r="AF41" i="84"/>
  <c r="GG1627" i="84"/>
  <c r="L88" i="29"/>
  <c r="AQ76" i="44"/>
  <c r="CW65" i="84"/>
  <c r="AR76" i="44" s="1"/>
  <c r="GH1627" i="84"/>
  <c r="AF89" i="84"/>
  <c r="S100" i="60"/>
  <c r="X64" i="31"/>
  <c r="FK53" i="84"/>
  <c r="L64" i="31" s="1"/>
  <c r="Q64" i="32"/>
  <c r="DM53" i="84"/>
  <c r="R64" i="32" s="1"/>
  <c r="GC1620" i="84"/>
  <c r="FX1620" i="84"/>
  <c r="S100" i="44"/>
  <c r="CG89" i="84"/>
  <c r="T100" i="44" s="1"/>
  <c r="M88" i="60"/>
  <c r="AC77" i="84"/>
  <c r="N88" i="60" s="1"/>
  <c r="AL65" i="84"/>
  <c r="AE76" i="60"/>
  <c r="Y76" i="60"/>
  <c r="FY1626" i="84"/>
  <c r="AI89" i="84"/>
  <c r="Y100" i="60"/>
  <c r="EU17" i="84"/>
  <c r="T21" i="33" s="1"/>
  <c r="S21" i="33"/>
  <c r="FV1623" i="84"/>
  <c r="GF1625" i="84"/>
  <c r="R88" i="31"/>
  <c r="FJ77" i="84"/>
  <c r="F88" i="31" s="1"/>
  <c r="FU1624" i="84"/>
  <c r="T40" i="32"/>
  <c r="FT1627" i="84"/>
  <c r="FU1628" i="84"/>
  <c r="FX1628" i="84"/>
  <c r="DU112" i="84"/>
  <c r="AR112" i="84"/>
  <c r="FJ112" i="84"/>
  <c r="GP1625" i="84"/>
  <c r="E40" i="32"/>
  <c r="GM1623" i="84"/>
  <c r="T76" i="32"/>
  <c r="E76" i="60"/>
  <c r="GF1626" i="84"/>
  <c r="K100" i="32"/>
  <c r="M64" i="60"/>
  <c r="AC53" i="84"/>
  <c r="N64" i="60" s="1"/>
  <c r="AF29" i="84"/>
  <c r="S40" i="60"/>
  <c r="Y64" i="31"/>
  <c r="FM53" i="84"/>
  <c r="M64" i="31" s="1"/>
  <c r="FZ1625" i="84"/>
  <c r="FM380" i="84"/>
  <c r="FN380" i="84"/>
  <c r="CK368" i="84"/>
  <c r="Z368" i="84"/>
  <c r="FJ344" i="84"/>
  <c r="EU344" i="84"/>
  <c r="FL404" i="84"/>
  <c r="BC416" i="84"/>
  <c r="AF404" i="84"/>
  <c r="CG404" i="84"/>
  <c r="AL428" i="84"/>
  <c r="BY416" i="84"/>
  <c r="FN416" i="84"/>
  <c r="AL416" i="84"/>
  <c r="DU404" i="84"/>
  <c r="FD1622" i="84"/>
  <c r="Y112" i="31"/>
  <c r="FM101" i="84"/>
  <c r="M112" i="31" s="1"/>
  <c r="M52" i="44"/>
  <c r="CC41" i="84"/>
  <c r="N52" i="44" s="1"/>
  <c r="GQ1627" i="84"/>
  <c r="FS1627" i="84"/>
  <c r="Y112" i="44"/>
  <c r="CK101" i="84"/>
  <c r="Z112" i="44" s="1"/>
  <c r="Y28" i="31"/>
  <c r="FM17" i="84"/>
  <c r="M28" i="31" s="1"/>
  <c r="U88" i="31"/>
  <c r="FP77" i="84"/>
  <c r="I88" i="31" s="1"/>
  <c r="GN1623" i="84"/>
  <c r="GK1620" i="84"/>
  <c r="FW1620" i="84"/>
  <c r="Q40" i="31"/>
  <c r="GP1621" i="84"/>
  <c r="GC1623" i="84"/>
  <c r="L100" i="76"/>
  <c r="DZ89" i="84"/>
  <c r="M100" i="76" s="1"/>
  <c r="FY1621" i="84"/>
  <c r="X100" i="31"/>
  <c r="FK89" i="84"/>
  <c r="L100" i="31" s="1"/>
  <c r="X76" i="31"/>
  <c r="FK65" i="84"/>
  <c r="L76" i="31" s="1"/>
  <c r="FT1625" i="84"/>
  <c r="M112" i="44"/>
  <c r="CC101" i="84"/>
  <c r="N112" i="44" s="1"/>
  <c r="G64" i="32"/>
  <c r="DQ53" i="84"/>
  <c r="H64" i="32" s="1"/>
  <c r="FX1626" i="84"/>
  <c r="GC1626" i="84"/>
  <c r="Q64" i="31"/>
  <c r="FH53" i="84"/>
  <c r="E64" i="31" s="1"/>
  <c r="GH1624" i="84"/>
  <c r="GH1626" i="84"/>
  <c r="Z100" i="31"/>
  <c r="FO89" i="84"/>
  <c r="N100" i="31" s="1"/>
  <c r="Y64" i="44"/>
  <c r="CK53" i="84"/>
  <c r="Z64" i="44" s="1"/>
  <c r="BY77" i="84"/>
  <c r="H88" i="44" s="1"/>
  <c r="G88" i="44"/>
  <c r="GJ1621" i="84"/>
  <c r="GN1628" i="84"/>
  <c r="FT1628" i="84"/>
  <c r="CG112" i="84"/>
  <c r="FM112" i="84"/>
  <c r="DM112" i="84"/>
  <c r="Q76" i="31"/>
  <c r="FH65" i="84"/>
  <c r="E76" i="31" s="1"/>
  <c r="GO1627" i="84"/>
  <c r="AE112" i="44"/>
  <c r="CO101" i="84"/>
  <c r="AF112" i="44" s="1"/>
  <c r="G88" i="30"/>
  <c r="GF1627" i="84"/>
  <c r="GA1621" i="84"/>
  <c r="FK101" i="84"/>
  <c r="L112" i="31" s="1"/>
  <c r="X112" i="31"/>
  <c r="Q28" i="32"/>
  <c r="DM17" i="84"/>
  <c r="R28" i="32" s="1"/>
  <c r="X88" i="31"/>
  <c r="FK77" i="84"/>
  <c r="L88" i="31" s="1"/>
  <c r="GH1623" i="84"/>
  <c r="FI380" i="84"/>
  <c r="BY380" i="84"/>
  <c r="DE380" i="84"/>
  <c r="FK368" i="84"/>
  <c r="ER356" i="84"/>
  <c r="CW368" i="84"/>
  <c r="DM368" i="84"/>
  <c r="CS368" i="84"/>
  <c r="FH380" i="84"/>
  <c r="AF344" i="84"/>
  <c r="K344" i="84"/>
  <c r="FQ344" i="84"/>
  <c r="DI380" i="84"/>
  <c r="FL368" i="84"/>
  <c r="AL392" i="84"/>
  <c r="FJ428" i="84"/>
  <c r="CK392" i="84"/>
  <c r="FM416" i="84"/>
  <c r="DQ428" i="84"/>
  <c r="CO392" i="84"/>
  <c r="GK1622" i="84"/>
  <c r="GA1622" i="84"/>
  <c r="FX1622" i="84"/>
  <c r="GQ1622" i="84"/>
  <c r="GO1622" i="84"/>
  <c r="FZ1622" i="84"/>
  <c r="GN1622" i="84"/>
  <c r="GP1622" i="84"/>
  <c r="FT1622" i="84"/>
  <c r="GI1622" i="84"/>
  <c r="GJ1622" i="84"/>
  <c r="GB1622" i="84"/>
  <c r="FU1622" i="84"/>
  <c r="GC1622" i="84"/>
  <c r="GF1622" i="84"/>
  <c r="FV1622" i="84"/>
  <c r="GM1622" i="84"/>
  <c r="GH1622" i="84"/>
  <c r="GD1622" i="84"/>
  <c r="GL1622" i="84"/>
  <c r="FW1622" i="84"/>
  <c r="FS1622" i="84"/>
  <c r="GE1622" i="84"/>
  <c r="FY1622" i="84"/>
  <c r="GG1622" i="84"/>
  <c r="FW1624" i="84"/>
  <c r="I28" i="30"/>
  <c r="K17" i="84"/>
  <c r="J28" i="30" s="1"/>
  <c r="Z76" i="31"/>
  <c r="CW77" i="84"/>
  <c r="AR88" i="44" s="1"/>
  <c r="AQ88" i="44"/>
  <c r="K88" i="58"/>
  <c r="AI29" i="84"/>
  <c r="Y40" i="60"/>
  <c r="AL41" i="84"/>
  <c r="AE52" i="60"/>
  <c r="I64" i="29"/>
  <c r="GG1623" i="84"/>
  <c r="GN1620" i="84"/>
  <c r="GM1620" i="84"/>
  <c r="M100" i="58"/>
  <c r="BC89" i="84"/>
  <c r="N100" i="58" s="1"/>
  <c r="Q52" i="31"/>
  <c r="FH41" i="84"/>
  <c r="E52" i="31" s="1"/>
  <c r="FW1621" i="84"/>
  <c r="M76" i="60"/>
  <c r="AC65" i="84"/>
  <c r="N76" i="60" s="1"/>
  <c r="FX1623" i="84"/>
  <c r="W88" i="31"/>
  <c r="FI77" i="84"/>
  <c r="K88" i="31" s="1"/>
  <c r="M76" i="44"/>
  <c r="CC65" i="84"/>
  <c r="N76" i="44" s="1"/>
  <c r="FV1625" i="84"/>
  <c r="G100" i="58"/>
  <c r="AR89" i="84"/>
  <c r="H100" i="58" s="1"/>
  <c r="AQ112" i="44"/>
  <c r="CW101" i="84"/>
  <c r="AR112" i="44" s="1"/>
  <c r="GE1621" i="84"/>
  <c r="FU1626" i="84"/>
  <c r="T28" i="32"/>
  <c r="E28" i="60"/>
  <c r="J40" i="43"/>
  <c r="DU29" i="84"/>
  <c r="AK88" i="44"/>
  <c r="GG1628" i="84"/>
  <c r="GI1628" i="84"/>
  <c r="GC1628" i="84"/>
  <c r="GA1604" i="84"/>
  <c r="GA111" i="84" s="1"/>
  <c r="AM111" i="84" s="1"/>
  <c r="FU1547" i="84"/>
  <c r="GM1495" i="84"/>
  <c r="GQ1156" i="84"/>
  <c r="GF1353" i="84"/>
  <c r="GQ614" i="84"/>
  <c r="FY586" i="84"/>
  <c r="GM1575" i="84"/>
  <c r="GK1539" i="84"/>
  <c r="FS1507" i="84"/>
  <c r="GD932" i="84"/>
  <c r="GJ1052" i="84"/>
  <c r="GA1054" i="84"/>
  <c r="GQ1454" i="84"/>
  <c r="GC1181" i="84"/>
  <c r="GP626" i="84"/>
  <c r="FW526" i="84"/>
  <c r="FW727" i="84"/>
  <c r="FX1416" i="84"/>
  <c r="GE1248" i="84"/>
  <c r="GF1308" i="84"/>
  <c r="GP997" i="84"/>
  <c r="GN1130" i="84"/>
  <c r="FT967" i="84"/>
  <c r="FT380" i="84" s="1"/>
  <c r="M380" i="84" s="1"/>
  <c r="GH1549" i="84"/>
  <c r="FT451" i="84"/>
  <c r="GM1329" i="84"/>
  <c r="GE785" i="84"/>
  <c r="FU1187" i="84"/>
  <c r="FV483" i="84"/>
  <c r="FU1439" i="84"/>
  <c r="GA461" i="84"/>
  <c r="GF824" i="84"/>
  <c r="FS620" i="84"/>
  <c r="FX833" i="84"/>
  <c r="FW1044" i="84"/>
  <c r="GE1514" i="84"/>
  <c r="GL1489" i="84"/>
  <c r="FV1513" i="84"/>
  <c r="GO1506" i="84"/>
  <c r="FZ1496" i="84"/>
  <c r="GH1596" i="84"/>
  <c r="GO520" i="84"/>
  <c r="GA1236" i="84"/>
  <c r="GA881" i="84"/>
  <c r="GE1198" i="84"/>
  <c r="GQ605" i="84"/>
  <c r="FT668" i="84"/>
  <c r="GF1076" i="84"/>
  <c r="GT582" i="84"/>
  <c r="FY482" i="84"/>
  <c r="GU691" i="84"/>
  <c r="FZ1547" i="84"/>
  <c r="FV1539" i="84"/>
  <c r="GD1541" i="84"/>
  <c r="GK1497" i="84"/>
  <c r="GP1290" i="84"/>
  <c r="GD1300" i="84"/>
  <c r="GU485" i="84"/>
  <c r="GN812" i="84"/>
  <c r="GJ876" i="84"/>
  <c r="FS1242" i="84"/>
  <c r="FY771" i="84"/>
  <c r="FY253" i="84" s="1"/>
  <c r="AG253" i="84" s="1"/>
  <c r="GR659" i="84"/>
  <c r="GL1137" i="84"/>
  <c r="GA1131" i="84"/>
  <c r="GD1006" i="84"/>
  <c r="FW1407" i="84"/>
  <c r="FY848" i="84"/>
  <c r="GH782" i="84"/>
  <c r="GH1330" i="84"/>
  <c r="GD1026" i="84"/>
  <c r="FW450" i="84"/>
  <c r="GJ804" i="84"/>
  <c r="FY884" i="84"/>
  <c r="GM882" i="84"/>
  <c r="FU1050" i="84"/>
  <c r="GA1583" i="84"/>
  <c r="GC1207" i="84"/>
  <c r="GP462" i="84"/>
  <c r="GO459" i="84"/>
  <c r="FW445" i="84"/>
  <c r="FT480" i="84"/>
  <c r="GE778" i="84"/>
  <c r="FT748" i="84"/>
  <c r="GL1507" i="84"/>
  <c r="GL1495" i="84"/>
  <c r="FT623" i="84"/>
  <c r="GI892" i="84"/>
  <c r="GI1311" i="84"/>
  <c r="FW521" i="84"/>
  <c r="GB1289" i="84"/>
  <c r="FW1209" i="84"/>
  <c r="GP606" i="84"/>
  <c r="GS459" i="84"/>
  <c r="GI1589" i="84"/>
  <c r="GI437" i="84" s="1"/>
  <c r="CT437" i="84" s="1"/>
  <c r="GP1533" i="84"/>
  <c r="FY1539" i="84"/>
  <c r="FW1543" i="84"/>
  <c r="GC1504" i="84"/>
  <c r="GN990" i="84"/>
  <c r="GA930" i="84"/>
  <c r="FZ1129" i="84"/>
  <c r="GL1090" i="84"/>
  <c r="GR645" i="84"/>
  <c r="GJ846" i="84"/>
  <c r="GE990" i="84"/>
  <c r="GQ673" i="84"/>
  <c r="FT873" i="84"/>
  <c r="FY861" i="84"/>
  <c r="GR702" i="84"/>
  <c r="FU1156" i="84"/>
  <c r="FT712" i="84"/>
  <c r="FU1215" i="84"/>
  <c r="GP641" i="84"/>
  <c r="GB1536" i="84"/>
  <c r="GB214" i="84" s="1"/>
  <c r="BD214" i="84" s="1"/>
  <c r="GR447" i="84"/>
  <c r="GR115" i="84" s="1"/>
  <c r="EP115" i="84" s="1"/>
  <c r="GU516" i="84"/>
  <c r="GA1567" i="84"/>
  <c r="FY598" i="84"/>
  <c r="GT601" i="84"/>
  <c r="GD1376" i="84"/>
  <c r="FS1525" i="84"/>
  <c r="GH1490" i="84"/>
  <c r="GO1489" i="84"/>
  <c r="FS1520" i="84"/>
  <c r="GF886" i="84"/>
  <c r="GF1335" i="84"/>
  <c r="FX1134" i="84"/>
  <c r="GO907" i="84"/>
  <c r="GA612" i="84"/>
  <c r="FV1549" i="84"/>
  <c r="GN1151" i="84"/>
  <c r="GF1270" i="84"/>
  <c r="GH1589" i="84"/>
  <c r="GH437" i="84" s="1"/>
  <c r="CP437" i="84" s="1"/>
  <c r="GF1539" i="84"/>
  <c r="FS1540" i="84"/>
  <c r="GM1540" i="84"/>
  <c r="FZ1537" i="84"/>
  <c r="GH1479" i="84"/>
  <c r="GI1088" i="84"/>
  <c r="FY705" i="84"/>
  <c r="FW942" i="84"/>
  <c r="FZ806" i="84"/>
  <c r="GR655" i="84"/>
  <c r="GJ1529" i="84"/>
  <c r="GP850" i="84"/>
  <c r="GE1307" i="84"/>
  <c r="GR634" i="84"/>
  <c r="GD1085" i="84"/>
  <c r="GK778" i="84"/>
  <c r="GN1075" i="84"/>
  <c r="FX1116" i="84"/>
  <c r="FY779" i="84"/>
  <c r="GE1103" i="84"/>
  <c r="FW606" i="84"/>
  <c r="GA1039" i="84"/>
  <c r="GA500" i="84"/>
  <c r="FZ592" i="84"/>
  <c r="GA1293" i="84"/>
  <c r="GQ965" i="84"/>
  <c r="FY570" i="84"/>
  <c r="GN683" i="84"/>
  <c r="FW675" i="84"/>
  <c r="FY668" i="84"/>
  <c r="FT1562" i="84"/>
  <c r="GJ1270" i="84"/>
  <c r="FW708" i="84"/>
  <c r="GG750" i="84"/>
  <c r="GG142" i="84" s="1"/>
  <c r="CL142" i="84" s="1"/>
  <c r="FS913" i="84"/>
  <c r="GL1508" i="84"/>
  <c r="GG1505" i="84"/>
  <c r="GO1505" i="84"/>
  <c r="GD1510" i="84"/>
  <c r="FS604" i="84"/>
  <c r="GE1143" i="84"/>
  <c r="FZ994" i="84"/>
  <c r="GF985" i="84"/>
  <c r="FX473" i="84"/>
  <c r="GG934" i="84"/>
  <c r="GL1359" i="84"/>
  <c r="FY868" i="84"/>
  <c r="GE1157" i="84"/>
  <c r="FW1091" i="84"/>
  <c r="FS1527" i="84"/>
  <c r="GM1225" i="84"/>
  <c r="GP925" i="84"/>
  <c r="GA1196" i="84"/>
  <c r="FZ651" i="84"/>
  <c r="GO663" i="84"/>
  <c r="FX977" i="84"/>
  <c r="FV530" i="84"/>
  <c r="FX1569" i="84"/>
  <c r="GJ1246" i="84"/>
  <c r="GP1431" i="84"/>
  <c r="GA912" i="84"/>
  <c r="GN1081" i="84"/>
  <c r="FT530" i="84"/>
  <c r="FU641" i="84"/>
  <c r="GC1589" i="84"/>
  <c r="GJ1533" i="84"/>
  <c r="GO1546" i="84"/>
  <c r="GO1538" i="84"/>
  <c r="GD1493" i="84"/>
  <c r="GK1421" i="84"/>
  <c r="GP460" i="84"/>
  <c r="GM1328" i="84"/>
  <c r="GP822" i="84"/>
  <c r="GQ1209" i="84"/>
  <c r="GM1178" i="84"/>
  <c r="GP496" i="84"/>
  <c r="GN1065" i="84"/>
  <c r="GP1184" i="84"/>
  <c r="GP1243" i="84"/>
  <c r="GN1246" i="84"/>
  <c r="FX670" i="84"/>
  <c r="GA1095" i="84"/>
  <c r="FU993" i="84"/>
  <c r="GA956" i="84"/>
  <c r="GO1265" i="84"/>
  <c r="GA717" i="84"/>
  <c r="FY912" i="84"/>
  <c r="GP696" i="84"/>
  <c r="GK749" i="84"/>
  <c r="GE1292" i="84"/>
  <c r="FV1304" i="84"/>
  <c r="FX1157" i="84"/>
  <c r="GT718" i="84"/>
  <c r="FU826" i="84"/>
  <c r="FU258" i="84" s="1"/>
  <c r="N258" i="84" s="1"/>
  <c r="GH914" i="84"/>
  <c r="GP1221" i="84"/>
  <c r="FX774" i="84"/>
  <c r="FV1506" i="84"/>
  <c r="GC1493" i="84"/>
  <c r="FT1391" i="84"/>
  <c r="GG1254" i="84"/>
  <c r="FT755" i="84"/>
  <c r="FV691" i="84"/>
  <c r="GA1153" i="84"/>
  <c r="GK985" i="84"/>
  <c r="FS621" i="84"/>
  <c r="GH731" i="84"/>
  <c r="GQ1432" i="84"/>
  <c r="GI911" i="84"/>
  <c r="FV532" i="84"/>
  <c r="GN810" i="84"/>
  <c r="GB1326" i="84"/>
  <c r="GN1080" i="84"/>
  <c r="FS472" i="84"/>
  <c r="GE1263" i="84"/>
  <c r="GP986" i="84"/>
  <c r="FV756" i="84"/>
  <c r="GQ1103" i="84"/>
  <c r="GM946" i="84"/>
  <c r="FY664" i="84"/>
  <c r="GO562" i="84"/>
  <c r="GA1589" i="84"/>
  <c r="GJ1526" i="84"/>
  <c r="GF1547" i="84"/>
  <c r="GL1528" i="84"/>
  <c r="GM1520" i="84"/>
  <c r="FX1208" i="84"/>
  <c r="GO545" i="84"/>
  <c r="GN1058" i="84"/>
  <c r="GF808" i="84"/>
  <c r="FY1089" i="84"/>
  <c r="GN1240" i="84"/>
  <c r="FU606" i="84"/>
  <c r="GF1474" i="84"/>
  <c r="GI1519" i="84"/>
  <c r="GP823" i="84"/>
  <c r="FU804" i="84"/>
  <c r="GO602" i="84"/>
  <c r="FS745" i="84"/>
  <c r="FY1109" i="84"/>
  <c r="GR494" i="84"/>
  <c r="FX672" i="84"/>
  <c r="FX244" i="84" s="1"/>
  <c r="AD244" i="84" s="1"/>
  <c r="FZ1282" i="84"/>
  <c r="FU686" i="84"/>
  <c r="GI1358" i="84"/>
  <c r="GM1185" i="84"/>
  <c r="FU1136" i="84"/>
  <c r="GQ460" i="84"/>
  <c r="GA770" i="84"/>
  <c r="GN877" i="84"/>
  <c r="GL948" i="84"/>
  <c r="GF811" i="84"/>
  <c r="GD816" i="84"/>
  <c r="GK1519" i="84"/>
  <c r="FT1528" i="84"/>
  <c r="GC1526" i="84"/>
  <c r="GG1538" i="84"/>
  <c r="GJ1510" i="84"/>
  <c r="FY1015" i="84"/>
  <c r="GF1083" i="84"/>
  <c r="FU1195" i="84"/>
  <c r="GH801" i="84"/>
  <c r="FZ1216" i="84"/>
  <c r="FV562" i="84"/>
  <c r="FW785" i="84"/>
  <c r="FU1211" i="84"/>
  <c r="GH818" i="84"/>
  <c r="GP849" i="84"/>
  <c r="FV1266" i="84"/>
  <c r="GP485" i="84"/>
  <c r="GA936" i="84"/>
  <c r="GG1196" i="84"/>
  <c r="GH1188" i="84"/>
  <c r="GO554" i="84"/>
  <c r="GF1072" i="84"/>
  <c r="GG1183" i="84"/>
  <c r="GP730" i="84"/>
  <c r="GQ1523" i="84"/>
  <c r="GR560" i="84"/>
  <c r="GD767" i="84"/>
  <c r="GF1379" i="84"/>
  <c r="FU538" i="84"/>
  <c r="GO748" i="84"/>
  <c r="GQ606" i="84"/>
  <c r="GM1451" i="84"/>
  <c r="GU614" i="84"/>
  <c r="FX517" i="84"/>
  <c r="FX1307" i="84"/>
  <c r="FU869" i="84"/>
  <c r="GU517" i="84"/>
  <c r="GU496" i="84"/>
  <c r="GL893" i="84"/>
  <c r="GO978" i="84"/>
  <c r="GU670" i="84"/>
  <c r="FT448" i="84"/>
  <c r="FZ1578" i="84"/>
  <c r="GA1521" i="84"/>
  <c r="GC1528" i="84"/>
  <c r="FX1528" i="84"/>
  <c r="GG1257" i="84"/>
  <c r="GP863" i="84"/>
  <c r="GN1247" i="84"/>
  <c r="GQ1101" i="84"/>
  <c r="GP582" i="84"/>
  <c r="FW1264" i="84"/>
  <c r="GA624" i="84"/>
  <c r="GI1081" i="84"/>
  <c r="GP1105" i="84"/>
  <c r="FY671" i="84"/>
  <c r="FY1453" i="84"/>
  <c r="FV1117" i="84"/>
  <c r="FZ809" i="84"/>
  <c r="FZ677" i="84"/>
  <c r="GM1229" i="84"/>
  <c r="GP1292" i="84"/>
  <c r="FW865" i="84"/>
  <c r="GC1185" i="84"/>
  <c r="GS490" i="84"/>
  <c r="FV651" i="84"/>
  <c r="FV1260" i="84"/>
  <c r="GQ769" i="84"/>
  <c r="FT945" i="84"/>
  <c r="FU575" i="84"/>
  <c r="FV621" i="84"/>
  <c r="GN909" i="84"/>
  <c r="FY592" i="84"/>
  <c r="GP476" i="84"/>
  <c r="GT636" i="84"/>
  <c r="GF1064" i="84"/>
  <c r="GN1578" i="84"/>
  <c r="GE1510" i="84"/>
  <c r="GB1507" i="84"/>
  <c r="GG1494" i="84"/>
  <c r="GO1531" i="84"/>
  <c r="FY1213" i="84"/>
  <c r="GF817" i="84"/>
  <c r="FU645" i="84"/>
  <c r="FV656" i="84"/>
  <c r="FZ517" i="84"/>
  <c r="GM1467" i="84"/>
  <c r="GM1563" i="84"/>
  <c r="GI1300" i="84"/>
  <c r="FZ1527" i="84"/>
  <c r="FZ431" i="84" s="1"/>
  <c r="AJ431" i="84" s="1"/>
  <c r="FW1187" i="84"/>
  <c r="FT1343" i="84"/>
  <c r="GD1198" i="84"/>
  <c r="GB1282" i="84"/>
  <c r="GD1000" i="84"/>
  <c r="GA1068" i="84"/>
  <c r="GM1180" i="84"/>
  <c r="FS722" i="84"/>
  <c r="GP1507" i="84"/>
  <c r="GM1543" i="84"/>
  <c r="GQ792" i="84"/>
  <c r="FY1253" i="84"/>
  <c r="GN1502" i="84"/>
  <c r="FZ1533" i="84"/>
  <c r="GD1228" i="84"/>
  <c r="FU822" i="84"/>
  <c r="GE1320" i="84"/>
  <c r="FT799" i="84"/>
  <c r="GM994" i="84"/>
  <c r="GA980" i="84"/>
  <c r="FV1475" i="84"/>
  <c r="GH1285" i="84"/>
  <c r="GN1295" i="84"/>
  <c r="FS1221" i="84"/>
  <c r="GB1355" i="84"/>
  <c r="GM1436" i="84"/>
  <c r="GI1029" i="84"/>
  <c r="GN1560" i="84"/>
  <c r="FY1527" i="84"/>
  <c r="GI1201" i="84"/>
  <c r="GG841" i="84"/>
  <c r="FY521" i="84"/>
  <c r="GH1510" i="84"/>
  <c r="FU655" i="84"/>
  <c r="GM909" i="84"/>
  <c r="GN1539" i="84"/>
  <c r="GN432" i="84" s="1"/>
  <c r="DV432" i="84" s="1"/>
  <c r="GL1148" i="84"/>
  <c r="GF1512" i="84"/>
  <c r="GB1546" i="84"/>
  <c r="GL1543" i="84"/>
  <c r="GM1525" i="84"/>
  <c r="GQ1503" i="84"/>
  <c r="FU819" i="84"/>
  <c r="GO1473" i="84"/>
  <c r="GP1547" i="84"/>
  <c r="GL1307" i="84"/>
  <c r="FZ842" i="84"/>
  <c r="GO515" i="84"/>
  <c r="GH1178" i="84"/>
  <c r="GA566" i="84"/>
  <c r="GA1110" i="84"/>
  <c r="GD1092" i="84"/>
  <c r="FU1048" i="84"/>
  <c r="FY504" i="84"/>
  <c r="GF1186" i="84"/>
  <c r="GC1281" i="84"/>
  <c r="GP738" i="84"/>
  <c r="GN1282" i="84"/>
  <c r="FX578" i="84"/>
  <c r="FS801" i="84"/>
  <c r="GI934" i="84"/>
  <c r="FU1019" i="84"/>
  <c r="FT767" i="84"/>
  <c r="GF752" i="84"/>
  <c r="FU793" i="84"/>
  <c r="GH870" i="84"/>
  <c r="GK889" i="84"/>
  <c r="FS505" i="84"/>
  <c r="GO866" i="84"/>
  <c r="GF1497" i="84"/>
  <c r="GM1507" i="84"/>
  <c r="GF1484" i="84"/>
  <c r="GI1492" i="84"/>
  <c r="GF1546" i="84"/>
  <c r="GO597" i="84"/>
  <c r="FV974" i="84"/>
  <c r="GE877" i="84"/>
  <c r="GO1110" i="84"/>
  <c r="GM1204" i="84"/>
  <c r="FY615" i="84"/>
  <c r="GN958" i="84"/>
  <c r="GE917" i="84"/>
  <c r="FV505" i="84"/>
  <c r="GU571" i="84"/>
  <c r="FT933" i="84"/>
  <c r="GO1537" i="84"/>
  <c r="GN1291" i="84"/>
  <c r="GA853" i="84"/>
  <c r="GN1506" i="84"/>
  <c r="GO651" i="84"/>
  <c r="FT597" i="84"/>
  <c r="FZ960" i="84"/>
  <c r="FW1569" i="84"/>
  <c r="FW217" i="84" s="1"/>
  <c r="AA217" i="84" s="1"/>
  <c r="FZ884" i="84"/>
  <c r="GK1210" i="84"/>
  <c r="GM737" i="84"/>
  <c r="FX1514" i="84"/>
  <c r="GG1503" i="84"/>
  <c r="GP609" i="84"/>
  <c r="GK1522" i="84"/>
  <c r="GL1511" i="84"/>
  <c r="GM981" i="84"/>
  <c r="GH1158" i="84"/>
  <c r="GA714" i="84"/>
  <c r="FZ872" i="84"/>
  <c r="GG794" i="84"/>
  <c r="GM844" i="84"/>
  <c r="GG1258" i="84"/>
  <c r="GL1013" i="84"/>
  <c r="FS883" i="84"/>
  <c r="GL1517" i="84"/>
  <c r="GQ752" i="84"/>
  <c r="GC1341" i="84"/>
  <c r="FV1337" i="84"/>
  <c r="GN1066" i="84"/>
  <c r="GD1088" i="84"/>
  <c r="GE1147" i="84"/>
  <c r="GI855" i="84"/>
  <c r="FU936" i="84"/>
  <c r="GG1348" i="84"/>
  <c r="GQ627" i="84"/>
  <c r="GR667" i="84"/>
  <c r="GL881" i="84"/>
  <c r="GA1008" i="84"/>
  <c r="GO736" i="84"/>
  <c r="FS851" i="84"/>
  <c r="FS920" i="84"/>
  <c r="GH1427" i="84"/>
  <c r="FW448" i="84"/>
  <c r="FY1562" i="84"/>
  <c r="GL1075" i="84"/>
  <c r="FS858" i="84"/>
  <c r="GQ443" i="84"/>
  <c r="FS1508" i="84"/>
  <c r="GL1488" i="84"/>
  <c r="GB1596" i="84"/>
  <c r="GR674" i="84"/>
  <c r="GD960" i="84"/>
  <c r="GF1015" i="84"/>
  <c r="GO598" i="84"/>
  <c r="GT576" i="84"/>
  <c r="GU694" i="84"/>
  <c r="GH1159" i="84"/>
  <c r="FS710" i="84"/>
  <c r="GI872" i="84"/>
  <c r="FX963" i="84"/>
  <c r="FT678" i="84"/>
  <c r="GR641" i="84"/>
  <c r="FS1173" i="84"/>
  <c r="GK1279" i="84"/>
  <c r="GM763" i="84"/>
  <c r="FT485" i="84"/>
  <c r="GO1589" i="84"/>
  <c r="GO437" i="84" s="1"/>
  <c r="DN437" i="84" s="1"/>
  <c r="FX1496" i="84"/>
  <c r="GO1114" i="84"/>
  <c r="FS799" i="84"/>
  <c r="GQ555" i="84"/>
  <c r="FV559" i="84"/>
  <c r="GC1246" i="84"/>
  <c r="GO1583" i="84"/>
  <c r="FY1497" i="84"/>
  <c r="FU1488" i="84"/>
  <c r="FW652" i="84"/>
  <c r="FT492" i="84"/>
  <c r="FS454" i="84"/>
  <c r="GP790" i="84"/>
  <c r="GB1560" i="84"/>
  <c r="GN1187" i="84"/>
  <c r="GU550" i="84"/>
  <c r="FU642" i="84"/>
  <c r="FT666" i="84"/>
  <c r="FW896" i="84"/>
  <c r="FS1272" i="84"/>
  <c r="GJ751" i="84"/>
  <c r="GJ1155" i="84"/>
  <c r="FU1008" i="84"/>
  <c r="GH1207" i="84"/>
  <c r="GE1182" i="84"/>
  <c r="GO650" i="84"/>
  <c r="GH824" i="84"/>
  <c r="GG1251" i="84"/>
  <c r="GN993" i="84"/>
  <c r="GL1226" i="84"/>
  <c r="FX929" i="84"/>
  <c r="GH780" i="84"/>
  <c r="GJ1071" i="84"/>
  <c r="GI1228" i="84"/>
  <c r="GG753" i="84"/>
  <c r="GN883" i="84"/>
  <c r="GR718" i="84"/>
  <c r="GF847" i="84"/>
  <c r="GB1375" i="84"/>
  <c r="GA444" i="84"/>
  <c r="FS511" i="84"/>
  <c r="FV1414" i="84"/>
  <c r="FS1373" i="84"/>
  <c r="FV508" i="84"/>
  <c r="GH1563" i="84"/>
  <c r="FU1132" i="84"/>
  <c r="GS573" i="84"/>
  <c r="GC1554" i="84"/>
  <c r="GL1207" i="84"/>
  <c r="FU556" i="84"/>
  <c r="GT728" i="84"/>
  <c r="FX573" i="84"/>
  <c r="GN1510" i="84"/>
  <c r="GE1497" i="84"/>
  <c r="GF1542" i="84"/>
  <c r="FY1494" i="84"/>
  <c r="GO526" i="84"/>
  <c r="GC1396" i="84"/>
  <c r="FS1084" i="84"/>
  <c r="GH843" i="84"/>
  <c r="GP668" i="84"/>
  <c r="GJ969" i="84"/>
  <c r="FS1206" i="84"/>
  <c r="GA995" i="84"/>
  <c r="GA529" i="84"/>
  <c r="GP1038" i="84"/>
  <c r="GD1130" i="84"/>
  <c r="FW550" i="84"/>
  <c r="FW506" i="84"/>
  <c r="GN873" i="84"/>
  <c r="GO1540" i="84"/>
  <c r="GI1333" i="84"/>
  <c r="GB1347" i="84"/>
  <c r="FZ457" i="84"/>
  <c r="GU474" i="84"/>
  <c r="GQ566" i="84"/>
  <c r="GI1272" i="84"/>
  <c r="GK1496" i="84"/>
  <c r="FV1273" i="84"/>
  <c r="GI1481" i="84"/>
  <c r="FV969" i="84"/>
  <c r="FV689" i="84"/>
  <c r="GO727" i="84"/>
  <c r="GC1436" i="84"/>
  <c r="GK787" i="84"/>
  <c r="FS868" i="84"/>
  <c r="GM1166" i="84"/>
  <c r="FT631" i="84"/>
  <c r="GE1419" i="84"/>
  <c r="GH1029" i="84"/>
  <c r="GF1166" i="84"/>
  <c r="FX921" i="84"/>
  <c r="GF1028" i="84"/>
  <c r="GF1192" i="84"/>
  <c r="FY729" i="84"/>
  <c r="FU760" i="84"/>
  <c r="GL742" i="84"/>
  <c r="FT1123" i="84"/>
  <c r="GE896" i="84"/>
  <c r="GF1341" i="84"/>
  <c r="GO935" i="84"/>
  <c r="GL1549" i="84"/>
  <c r="GQ707" i="84"/>
  <c r="FW937" i="84"/>
  <c r="GS693" i="84"/>
  <c r="GR606" i="84"/>
  <c r="FS528" i="84"/>
  <c r="FZ555" i="84"/>
  <c r="GQ739" i="84"/>
  <c r="FS645" i="84"/>
  <c r="FU884" i="84"/>
  <c r="FS1483" i="84"/>
  <c r="GN1071" i="84"/>
  <c r="GA631" i="84"/>
  <c r="GA702" i="84"/>
  <c r="GS675" i="84"/>
  <c r="GC1191" i="84"/>
  <c r="GQ500" i="84"/>
  <c r="GI1578" i="84"/>
  <c r="FZ1497" i="84"/>
  <c r="GB1510" i="84"/>
  <c r="GE1508" i="84"/>
  <c r="FU1505" i="84"/>
  <c r="GQ1300" i="84"/>
  <c r="FW943" i="84"/>
  <c r="GP918" i="84"/>
  <c r="GK1563" i="84"/>
  <c r="FW535" i="84"/>
  <c r="GP1405" i="84"/>
  <c r="FW811" i="84"/>
  <c r="FX466" i="84"/>
  <c r="GI1203" i="84"/>
  <c r="GK1002" i="84"/>
  <c r="GN1221" i="84"/>
  <c r="GO619" i="84"/>
  <c r="FS1236" i="84"/>
  <c r="GD1289" i="84"/>
  <c r="FU1435" i="84"/>
  <c r="GA1134" i="84"/>
  <c r="GA286" i="84" s="1"/>
  <c r="AM286" i="84" s="1"/>
  <c r="GK1147" i="84"/>
  <c r="FT1162" i="84"/>
  <c r="GQ1024" i="84"/>
  <c r="GQ670" i="84"/>
  <c r="GJ1373" i="84"/>
  <c r="GG729" i="84"/>
  <c r="FY847" i="84"/>
  <c r="GC1578" i="84"/>
  <c r="GI1504" i="84"/>
  <c r="FV1503" i="84"/>
  <c r="FU619" i="84"/>
  <c r="GJ1114" i="84"/>
  <c r="GJ1061" i="84"/>
  <c r="GS596" i="84"/>
  <c r="FT1179" i="84"/>
  <c r="GH960" i="84"/>
  <c r="GP1106" i="84"/>
  <c r="GM794" i="84"/>
  <c r="GI1047" i="84"/>
  <c r="GE1272" i="84"/>
  <c r="FX462" i="84"/>
  <c r="GO1158" i="84"/>
  <c r="FT971" i="84"/>
  <c r="FU1123" i="84"/>
  <c r="GQ1455" i="84"/>
  <c r="GM1288" i="84"/>
  <c r="FZ593" i="84"/>
  <c r="FZ1247" i="84"/>
  <c r="GC1249" i="84"/>
  <c r="GA565" i="84"/>
  <c r="GD778" i="84"/>
  <c r="GM1045" i="84"/>
  <c r="GO1184" i="84"/>
  <c r="GL911" i="84"/>
  <c r="FY516" i="84"/>
  <c r="FU1213" i="84"/>
  <c r="FZ737" i="84"/>
  <c r="FX1558" i="84"/>
  <c r="GH1281" i="84"/>
  <c r="GM1216" i="84"/>
  <c r="FX744" i="84"/>
  <c r="GP725" i="84"/>
  <c r="FU1252" i="84"/>
  <c r="FT1238" i="84"/>
  <c r="FW962" i="84"/>
  <c r="GO1428" i="84"/>
  <c r="GM1038" i="84"/>
  <c r="GD803" i="84"/>
  <c r="GO1578" i="84"/>
  <c r="GG1506" i="84"/>
  <c r="GN1542" i="84"/>
  <c r="GG1496" i="84"/>
  <c r="GA498" i="84"/>
  <c r="GH1295" i="84"/>
  <c r="FT514" i="84"/>
  <c r="FV1200" i="84"/>
  <c r="FV947" i="84"/>
  <c r="FX1546" i="84"/>
  <c r="GK1425" i="84"/>
  <c r="GT539" i="84"/>
  <c r="GG1317" i="84"/>
  <c r="GQ768" i="84"/>
  <c r="GL794" i="84"/>
  <c r="GP844" i="84"/>
  <c r="FZ734" i="84"/>
  <c r="FW702" i="84"/>
  <c r="FV701" i="84"/>
  <c r="FV1578" i="84"/>
  <c r="GP1479" i="84"/>
  <c r="GC1502" i="84"/>
  <c r="GP630" i="84"/>
  <c r="FY1246" i="84"/>
  <c r="GF812" i="84"/>
  <c r="GT612" i="84"/>
  <c r="FY978" i="84"/>
  <c r="GT607" i="84"/>
  <c r="FZ964" i="84"/>
  <c r="GF836" i="84"/>
  <c r="FY891" i="84"/>
  <c r="FU1012" i="84"/>
  <c r="FX1575" i="84"/>
  <c r="GS497" i="84"/>
  <c r="FW1038" i="84"/>
  <c r="GK1125" i="84"/>
  <c r="GA968" i="84"/>
  <c r="GK1092" i="84"/>
  <c r="FZ752" i="84"/>
  <c r="FZ1059" i="84"/>
  <c r="FZ1229" i="84"/>
  <c r="GQ489" i="84"/>
  <c r="GO507" i="84"/>
  <c r="GO229" i="84" s="1"/>
  <c r="DN229" i="84" s="1"/>
  <c r="FX786" i="84"/>
  <c r="FZ1565" i="84"/>
  <c r="GE908" i="84"/>
  <c r="GS552" i="84"/>
  <c r="GJ799" i="84"/>
  <c r="GO851" i="84"/>
  <c r="FS882" i="84"/>
  <c r="FW627" i="84"/>
  <c r="GQ1099" i="84"/>
  <c r="GO674" i="84"/>
  <c r="GN1254" i="84"/>
  <c r="FX1321" i="84"/>
  <c r="FU1485" i="84"/>
  <c r="FZ1549" i="84"/>
  <c r="FW764" i="84"/>
  <c r="GA662" i="84"/>
  <c r="FS1542" i="84"/>
  <c r="FU1504" i="84"/>
  <c r="GQ1493" i="84"/>
  <c r="GO1495" i="84"/>
  <c r="GS692" i="84"/>
  <c r="FY1022" i="84"/>
  <c r="FY1551" i="84"/>
  <c r="FY875" i="84"/>
  <c r="FV516" i="84"/>
  <c r="GN1557" i="84"/>
  <c r="GG853" i="84"/>
  <c r="FU867" i="84"/>
  <c r="GK1504" i="84"/>
  <c r="FV1495" i="84"/>
  <c r="FU873" i="84"/>
  <c r="FW1368" i="84"/>
  <c r="GD1061" i="84"/>
  <c r="GB1528" i="84"/>
  <c r="GE1370" i="84"/>
  <c r="FW755" i="84"/>
  <c r="FW475" i="84"/>
  <c r="GF1036" i="84"/>
  <c r="FT1341" i="84"/>
  <c r="GJ882" i="84"/>
  <c r="GB1328" i="84"/>
  <c r="GN944" i="84"/>
  <c r="GE1357" i="84"/>
  <c r="GN1298" i="84"/>
  <c r="GN888" i="84"/>
  <c r="GL876" i="84"/>
  <c r="FW492" i="84"/>
  <c r="GD1549" i="84"/>
  <c r="FS466" i="84"/>
  <c r="GG1561" i="84"/>
  <c r="FZ1120" i="84"/>
  <c r="GP448" i="84"/>
  <c r="GO1559" i="84"/>
  <c r="GD1074" i="84"/>
  <c r="GA683" i="84"/>
  <c r="GI930" i="84"/>
  <c r="GL1242" i="84"/>
  <c r="FU526" i="84"/>
  <c r="GG788" i="84"/>
  <c r="GG146" i="84" s="1"/>
  <c r="CL146" i="84" s="1"/>
  <c r="GD878" i="84"/>
  <c r="FW1583" i="84"/>
  <c r="FW1141" i="84"/>
  <c r="GQ502" i="84"/>
  <c r="GG989" i="84"/>
  <c r="GR451" i="84"/>
  <c r="FT1490" i="84"/>
  <c r="GK1542" i="84"/>
  <c r="GB1503" i="84"/>
  <c r="FS473" i="84"/>
  <c r="FV750" i="84"/>
  <c r="FW678" i="84"/>
  <c r="FU1239" i="84"/>
  <c r="FS1091" i="84"/>
  <c r="GC1163" i="84"/>
  <c r="GG932" i="84"/>
  <c r="GK1078" i="84"/>
  <c r="GK960" i="84"/>
  <c r="FT1088" i="84"/>
  <c r="GO1553" i="84"/>
  <c r="GO215" i="84" s="1"/>
  <c r="DN215" i="84" s="1"/>
  <c r="FV1308" i="84"/>
  <c r="FZ1279" i="84"/>
  <c r="FX658" i="84"/>
  <c r="FV504" i="84"/>
  <c r="FY924" i="84"/>
  <c r="GD1538" i="84"/>
  <c r="GL777" i="84"/>
  <c r="GL1312" i="84"/>
  <c r="GN1289" i="84"/>
  <c r="GO726" i="84"/>
  <c r="GA708" i="84"/>
  <c r="GE1148" i="84"/>
  <c r="FT1040" i="84"/>
  <c r="GS706" i="84"/>
  <c r="GA1507" i="84"/>
  <c r="FV1494" i="84"/>
  <c r="GP619" i="84"/>
  <c r="FY940" i="84"/>
  <c r="GH1526" i="84"/>
  <c r="GE1201" i="84"/>
  <c r="FX886" i="84"/>
  <c r="GO916" i="84"/>
  <c r="GP1569" i="84"/>
  <c r="FV915" i="84"/>
  <c r="FY953" i="84"/>
  <c r="FX946" i="84"/>
  <c r="GS455" i="84"/>
  <c r="GE792" i="84"/>
  <c r="GO649" i="84"/>
  <c r="FZ1516" i="84"/>
  <c r="FV583" i="84"/>
  <c r="GN921" i="84"/>
  <c r="FZ1169" i="84"/>
  <c r="GI1294" i="84"/>
  <c r="FY1143" i="84"/>
  <c r="FX803" i="84"/>
  <c r="GO462" i="84"/>
  <c r="GO965" i="84"/>
  <c r="FZ1267" i="84"/>
  <c r="FT786" i="84"/>
  <c r="GG1550" i="84"/>
  <c r="GP569" i="84"/>
  <c r="GQ612" i="84"/>
  <c r="FZ1253" i="84"/>
  <c r="GO1128" i="84"/>
  <c r="GM1567" i="84"/>
  <c r="GK929" i="84"/>
  <c r="FT669" i="84"/>
  <c r="GF787" i="84"/>
  <c r="GA722" i="84"/>
  <c r="FY1542" i="84"/>
  <c r="GM1508" i="84"/>
  <c r="GF1495" i="84"/>
  <c r="GO1503" i="84"/>
  <c r="GK762" i="84"/>
  <c r="GH733" i="84"/>
  <c r="GE1279" i="84"/>
  <c r="FV1541" i="84"/>
  <c r="FY908" i="84"/>
  <c r="GN1306" i="84"/>
  <c r="GK1281" i="84"/>
  <c r="GH1503" i="84"/>
  <c r="GH1537" i="84"/>
  <c r="GK758" i="84"/>
  <c r="GG1121" i="84"/>
  <c r="GP1490" i="84"/>
  <c r="GM1514" i="84"/>
  <c r="GG1495" i="84"/>
  <c r="FX1110" i="84"/>
  <c r="GQ860" i="84"/>
  <c r="FV1210" i="84"/>
  <c r="FX730" i="84"/>
  <c r="GH1005" i="84"/>
  <c r="GF1212" i="84"/>
  <c r="GE1141" i="84"/>
  <c r="GK943" i="84"/>
  <c r="GU638" i="84"/>
  <c r="FW940" i="84"/>
  <c r="GJ1044" i="84"/>
  <c r="GM1294" i="84"/>
  <c r="GO1316" i="84"/>
  <c r="FZ716" i="84"/>
  <c r="GL1300" i="84"/>
  <c r="FZ628" i="84"/>
  <c r="GQ1113" i="84"/>
  <c r="GA1452" i="84"/>
  <c r="GD1532" i="84"/>
  <c r="FW539" i="84"/>
  <c r="GA682" i="84"/>
  <c r="GF732" i="84"/>
  <c r="GF853" i="84"/>
  <c r="GA834" i="84"/>
  <c r="FX1255" i="84"/>
  <c r="GA1116" i="84"/>
  <c r="FT580" i="84"/>
  <c r="FS724" i="84"/>
  <c r="GP603" i="84"/>
  <c r="FW1084" i="84"/>
  <c r="GT668" i="84"/>
  <c r="GN814" i="84"/>
  <c r="FW680" i="84"/>
  <c r="FT610" i="84"/>
  <c r="FY716" i="84"/>
  <c r="FW615" i="84"/>
  <c r="GP1061" i="84"/>
  <c r="GH769" i="84"/>
  <c r="GL943" i="84"/>
  <c r="GA665" i="84"/>
  <c r="FU810" i="84"/>
  <c r="GF753" i="84"/>
  <c r="FT1023" i="84"/>
  <c r="FS1081" i="84"/>
  <c r="GQ1385" i="84"/>
  <c r="GC1510" i="84"/>
  <c r="GP960" i="84"/>
  <c r="FV797" i="84"/>
  <c r="FW673" i="84"/>
  <c r="GM819" i="84"/>
  <c r="GN1012" i="84"/>
  <c r="GA1258" i="84"/>
  <c r="FW572" i="84"/>
  <c r="FZ697" i="84"/>
  <c r="FV990" i="84"/>
  <c r="GE1436" i="84"/>
  <c r="GF1216" i="84"/>
  <c r="GG1586" i="84"/>
  <c r="GT573" i="84"/>
  <c r="FT753" i="84"/>
  <c r="GD1118" i="84"/>
  <c r="GL826" i="84"/>
  <c r="GD736" i="84"/>
  <c r="FT948" i="84"/>
  <c r="FZ709" i="84"/>
  <c r="GF810" i="84"/>
  <c r="FU813" i="84"/>
  <c r="GH1539" i="84"/>
  <c r="GF1549" i="84"/>
  <c r="GG858" i="84"/>
  <c r="GA595" i="84"/>
  <c r="FS1325" i="84"/>
  <c r="GU522" i="84"/>
  <c r="GH1112" i="84"/>
  <c r="GI1226" i="84"/>
  <c r="GD979" i="84"/>
  <c r="GT550" i="84"/>
  <c r="GO1050" i="84"/>
  <c r="GJ1586" i="84"/>
  <c r="GO1460" i="84"/>
  <c r="GF1191" i="84"/>
  <c r="GF786" i="84"/>
  <c r="FV778" i="84"/>
  <c r="FX536" i="84"/>
  <c r="GC1505" i="84"/>
  <c r="GO1497" i="84"/>
  <c r="GK1483" i="84"/>
  <c r="GD1520" i="84"/>
  <c r="FW508" i="84"/>
  <c r="GA989" i="84"/>
  <c r="GO1039" i="84"/>
  <c r="GQ553" i="84"/>
  <c r="FT1140" i="84"/>
  <c r="GB1213" i="84"/>
  <c r="GM835" i="84"/>
  <c r="FT1068" i="84"/>
  <c r="GO1126" i="84"/>
  <c r="FS644" i="84"/>
  <c r="FW684" i="84"/>
  <c r="GJ809" i="84"/>
  <c r="FU1372" i="84"/>
  <c r="GB1539" i="84"/>
  <c r="FX488" i="84"/>
  <c r="GF866" i="84"/>
  <c r="FU1201" i="84"/>
  <c r="GI1458" i="84"/>
  <c r="GU472" i="84"/>
  <c r="GJ1176" i="84"/>
  <c r="GM839" i="84"/>
  <c r="GJ1057" i="84"/>
  <c r="GC1489" i="84"/>
  <c r="FX918" i="84"/>
  <c r="GQ1516" i="84"/>
  <c r="GJ1294" i="84"/>
  <c r="GG933" i="84"/>
  <c r="GM1133" i="84"/>
  <c r="FX832" i="84"/>
  <c r="FY1526" i="84"/>
  <c r="FU558" i="84"/>
  <c r="FX639" i="84"/>
  <c r="FX241" i="84" s="1"/>
  <c r="AD241" i="84" s="1"/>
  <c r="GM916" i="84"/>
  <c r="FX1064" i="84"/>
  <c r="GO739" i="84"/>
  <c r="GQ1540" i="84"/>
  <c r="GG1457" i="84"/>
  <c r="GQ951" i="84"/>
  <c r="FX1209" i="84"/>
  <c r="FT671" i="84"/>
  <c r="GF1344" i="84"/>
  <c r="GF1242" i="84"/>
  <c r="GN1439" i="84"/>
  <c r="GH1204" i="84"/>
  <c r="GD893" i="84"/>
  <c r="GN881" i="84"/>
  <c r="GP654" i="84"/>
  <c r="FX504" i="84"/>
  <c r="GG903" i="84"/>
  <c r="GP1258" i="84"/>
  <c r="FY542" i="84"/>
  <c r="GF883" i="84"/>
  <c r="GG847" i="84"/>
  <c r="FU531" i="84"/>
  <c r="FW648" i="84"/>
  <c r="FX514" i="84"/>
  <c r="GF1210" i="84"/>
  <c r="FS443" i="84"/>
  <c r="FV1082" i="84"/>
  <c r="GK1513" i="84"/>
  <c r="FY1525" i="84"/>
  <c r="GH1505" i="84"/>
  <c r="GF1468" i="84"/>
  <c r="FW1486" i="84"/>
  <c r="GE1501" i="84"/>
  <c r="GN817" i="84"/>
  <c r="FW1557" i="84"/>
  <c r="GI908" i="84"/>
  <c r="FY1111" i="84"/>
  <c r="FW466" i="84"/>
  <c r="GA985" i="84"/>
  <c r="FV1065" i="84"/>
  <c r="FW1490" i="84"/>
  <c r="FY905" i="84"/>
  <c r="GJ832" i="84"/>
  <c r="GR490" i="84"/>
  <c r="FX1210" i="84"/>
  <c r="FX1388" i="84"/>
  <c r="GE931" i="84"/>
  <c r="GP1390" i="84"/>
  <c r="GT643" i="84"/>
  <c r="GH812" i="84"/>
  <c r="GP1384" i="84"/>
  <c r="FS458" i="84"/>
  <c r="GH729" i="84"/>
  <c r="GG1525" i="84"/>
  <c r="GQ1510" i="84"/>
  <c r="FZ838" i="84"/>
  <c r="FZ1057" i="84"/>
  <c r="GO1280" i="84"/>
  <c r="FY721" i="84"/>
  <c r="GQ802" i="84"/>
  <c r="FX759" i="84"/>
  <c r="GF1524" i="84"/>
  <c r="FU1171" i="84"/>
  <c r="GO734" i="84"/>
  <c r="GL1161" i="84"/>
  <c r="GS597" i="84"/>
  <c r="GP1172" i="84"/>
  <c r="FS916" i="84"/>
  <c r="FX512" i="84"/>
  <c r="FT1104" i="84"/>
  <c r="GM1079" i="84"/>
  <c r="FW632" i="84"/>
  <c r="GF1337" i="84"/>
  <c r="GF1194" i="84"/>
  <c r="FZ526" i="84"/>
  <c r="FZ1146" i="84"/>
  <c r="GK1133" i="84"/>
  <c r="GQ681" i="84"/>
  <c r="FW848" i="84"/>
  <c r="GC1248" i="84"/>
  <c r="GO612" i="84"/>
  <c r="FU1442" i="84"/>
  <c r="GP697" i="84"/>
  <c r="GG1048" i="84"/>
  <c r="GN1583" i="84"/>
  <c r="GC1426" i="84"/>
  <c r="FW635" i="84"/>
  <c r="GP890" i="84"/>
  <c r="GR600" i="84"/>
  <c r="FT1557" i="84"/>
  <c r="GA700" i="84"/>
  <c r="GS449" i="84"/>
  <c r="GL1004" i="84"/>
  <c r="GT521" i="84"/>
  <c r="GK1554" i="84"/>
  <c r="GB1567" i="84"/>
  <c r="FW1514" i="84"/>
  <c r="GB1500" i="84"/>
  <c r="GP1503" i="84"/>
  <c r="FT1596" i="84"/>
  <c r="FU765" i="84"/>
  <c r="FT1501" i="84"/>
  <c r="FT835" i="84"/>
  <c r="GQ912" i="84"/>
  <c r="FV1424" i="84"/>
  <c r="GP731" i="84"/>
  <c r="GF1162" i="84"/>
  <c r="GK1253" i="84"/>
  <c r="GQ1038" i="84"/>
  <c r="GR566" i="84"/>
  <c r="GK1288" i="84"/>
  <c r="GF830" i="84"/>
  <c r="FZ455" i="84"/>
  <c r="FW1179" i="84"/>
  <c r="FZ931" i="84"/>
  <c r="FY1047" i="84"/>
  <c r="GN1250" i="84"/>
  <c r="GC1486" i="84"/>
  <c r="GU598" i="84"/>
  <c r="FV1181" i="84"/>
  <c r="FZ1199" i="84"/>
  <c r="GN1220" i="84"/>
  <c r="FX1010" i="84"/>
  <c r="GF1418" i="84"/>
  <c r="FS1260" i="84"/>
  <c r="FY1335" i="84"/>
  <c r="FY1511" i="84"/>
  <c r="GS570" i="84"/>
  <c r="FW1032" i="84"/>
  <c r="FS1302" i="84"/>
  <c r="FX1561" i="84"/>
  <c r="GA944" i="84"/>
  <c r="GN1216" i="84"/>
  <c r="GO627" i="84"/>
  <c r="FZ840" i="84"/>
  <c r="GQ1408" i="84"/>
  <c r="GF1030" i="84"/>
  <c r="FX1232" i="84"/>
  <c r="GJ958" i="84"/>
  <c r="GD1014" i="84"/>
  <c r="GE899" i="84"/>
  <c r="FY1512" i="84"/>
  <c r="FV875" i="84"/>
  <c r="GM1293" i="84"/>
  <c r="FS803" i="84"/>
  <c r="GO1582" i="84"/>
  <c r="GG1319" i="84"/>
  <c r="GN697" i="84"/>
  <c r="FZ494" i="84"/>
  <c r="GF791" i="84"/>
  <c r="GD1486" i="84"/>
  <c r="FS895" i="84"/>
  <c r="GO1539" i="84"/>
  <c r="FY782" i="84"/>
  <c r="FT677" i="84"/>
  <c r="FW1289" i="84"/>
  <c r="GG1510" i="84"/>
  <c r="GJ1513" i="84"/>
  <c r="FT1513" i="84"/>
  <c r="GH1495" i="84"/>
  <c r="GJ1596" i="84"/>
  <c r="FS631" i="84"/>
  <c r="FV548" i="84"/>
  <c r="GD1166" i="84"/>
  <c r="GE755" i="84"/>
  <c r="GQ686" i="84"/>
  <c r="GF1121" i="84"/>
  <c r="GE1301" i="84"/>
  <c r="GA1487" i="84"/>
  <c r="GK1111" i="84"/>
  <c r="GH1557" i="84"/>
  <c r="GI769" i="84"/>
  <c r="FT1431" i="84"/>
  <c r="GN1169" i="84"/>
  <c r="FX1164" i="84"/>
  <c r="FW1205" i="84"/>
  <c r="GM1085" i="84"/>
  <c r="GM173" i="84" s="1"/>
  <c r="DJ173" i="84" s="1"/>
  <c r="FW1213" i="84"/>
  <c r="FX919" i="84"/>
  <c r="GL813" i="84"/>
  <c r="GR446" i="84"/>
  <c r="FY898" i="84"/>
  <c r="GL846" i="84"/>
  <c r="GA568" i="84"/>
  <c r="GQ955" i="84"/>
  <c r="GU491" i="84"/>
  <c r="GC1153" i="84"/>
  <c r="GS503" i="84"/>
  <c r="FV1010" i="84"/>
  <c r="FS1217" i="84"/>
  <c r="GR502" i="84"/>
  <c r="FV644" i="84"/>
  <c r="GE921" i="84"/>
  <c r="FU738" i="84"/>
  <c r="FY1557" i="84"/>
  <c r="FX1033" i="84"/>
  <c r="GE1548" i="84"/>
  <c r="FW574" i="84"/>
  <c r="GH1185" i="84"/>
  <c r="GO1188" i="84"/>
  <c r="GQ1582" i="84"/>
  <c r="GE867" i="84"/>
  <c r="GS567" i="84"/>
  <c r="GA1287" i="84"/>
  <c r="GF761" i="84"/>
  <c r="FV1500" i="84"/>
  <c r="FT1497" i="84"/>
  <c r="FU1491" i="84"/>
  <c r="FX523" i="84"/>
  <c r="FZ902" i="84"/>
  <c r="FZ1190" i="84"/>
  <c r="GK944" i="84"/>
  <c r="FT1251" i="84"/>
  <c r="FZ831" i="84"/>
  <c r="GJ1530" i="84"/>
  <c r="GJ322" i="84" s="1"/>
  <c r="CX322" i="84" s="1"/>
  <c r="FU872" i="84"/>
  <c r="FX1320" i="84"/>
  <c r="GD1313" i="84"/>
  <c r="GS540" i="84"/>
  <c r="GO548" i="84"/>
  <c r="FZ1358" i="84"/>
  <c r="FZ1070" i="84"/>
  <c r="FT1247" i="84"/>
  <c r="GN967" i="84"/>
  <c r="GC1272" i="84"/>
  <c r="GA557" i="84"/>
  <c r="FY983" i="84"/>
  <c r="GO563" i="84"/>
  <c r="FS584" i="84"/>
  <c r="GM889" i="84"/>
  <c r="GM1447" i="84"/>
  <c r="FV610" i="84"/>
  <c r="FY510" i="84"/>
  <c r="FT1504" i="84"/>
  <c r="GP928" i="84"/>
  <c r="GO583" i="84"/>
  <c r="FY547" i="84"/>
  <c r="GB1579" i="84"/>
  <c r="GT569" i="84"/>
  <c r="GG1209" i="84"/>
  <c r="FS1052" i="84"/>
  <c r="GF1280" i="84"/>
  <c r="FX1454" i="84"/>
  <c r="GP805" i="84"/>
  <c r="GQ1016" i="84"/>
  <c r="GM847" i="84"/>
  <c r="FY816" i="84"/>
  <c r="FU1193" i="84"/>
  <c r="FV773" i="84"/>
  <c r="FT930" i="84"/>
  <c r="FU1044" i="84"/>
  <c r="GI1359" i="84"/>
  <c r="GI1516" i="84"/>
  <c r="GL979" i="84"/>
  <c r="GK937" i="84"/>
  <c r="GQ913" i="84"/>
  <c r="GP678" i="84"/>
  <c r="GK827" i="84"/>
  <c r="GI1223" i="84"/>
  <c r="GF1171" i="84"/>
  <c r="GE857" i="84"/>
  <c r="GO820" i="84"/>
  <c r="FT1158" i="84"/>
  <c r="FX510" i="84"/>
  <c r="GK1001" i="84"/>
  <c r="GG924" i="84"/>
  <c r="GQ1302" i="84"/>
  <c r="GQ547" i="84"/>
  <c r="FY1528" i="84"/>
  <c r="GE1479" i="84"/>
  <c r="GL1542" i="84"/>
  <c r="GE1495" i="84"/>
  <c r="FZ810" i="84"/>
  <c r="GJ1544" i="84"/>
  <c r="GI984" i="84"/>
  <c r="FV617" i="84"/>
  <c r="FU886" i="84"/>
  <c r="FT1131" i="84"/>
  <c r="GO1300" i="84"/>
  <c r="GO192" i="84" s="1"/>
  <c r="DN192" i="84" s="1"/>
  <c r="FW559" i="84"/>
  <c r="FX979" i="84"/>
  <c r="FU1053" i="84"/>
  <c r="GQ1176" i="84"/>
  <c r="GO885" i="84"/>
  <c r="FT1227" i="84"/>
  <c r="GM990" i="84"/>
  <c r="GL903" i="84"/>
  <c r="FZ1546" i="84"/>
  <c r="FT1498" i="84"/>
  <c r="FX710" i="84"/>
  <c r="FU512" i="84"/>
  <c r="GD745" i="84"/>
  <c r="GM752" i="84"/>
  <c r="FV935" i="84"/>
  <c r="GC1513" i="84"/>
  <c r="FU618" i="84"/>
  <c r="GA1043" i="84"/>
  <c r="GL1408" i="84"/>
  <c r="GE876" i="84"/>
  <c r="GU637" i="84"/>
  <c r="FS1453" i="84"/>
  <c r="GB1162" i="84"/>
  <c r="FS1586" i="84"/>
  <c r="FV679" i="84"/>
  <c r="GG1532" i="84"/>
  <c r="GR483" i="84"/>
  <c r="GJ795" i="84"/>
  <c r="GD1007" i="84"/>
  <c r="GK854" i="84"/>
  <c r="FT611" i="84"/>
  <c r="GE1547" i="84"/>
  <c r="GF799" i="84"/>
  <c r="FY524" i="84"/>
  <c r="GO1398" i="84"/>
  <c r="GB1569" i="84"/>
  <c r="GE1063" i="84"/>
  <c r="GJ1303" i="84"/>
  <c r="GI1001" i="84"/>
  <c r="FT1035" i="84"/>
  <c r="GK735" i="84"/>
  <c r="FU674" i="84"/>
  <c r="FX1424" i="84"/>
  <c r="GL740" i="84"/>
  <c r="GA586" i="84"/>
  <c r="GF1514" i="84"/>
  <c r="FZ1489" i="84"/>
  <c r="GH1504" i="84"/>
  <c r="GL1531" i="84"/>
  <c r="GL213" i="84" s="1"/>
  <c r="DF213" i="84" s="1"/>
  <c r="FY1496" i="84"/>
  <c r="GH768" i="84"/>
  <c r="GL779" i="84"/>
  <c r="FZ661" i="84"/>
  <c r="GM1470" i="84"/>
  <c r="GD1546" i="84"/>
  <c r="GJ978" i="84"/>
  <c r="GL1121" i="84"/>
  <c r="GA836" i="84"/>
  <c r="GH1475" i="84"/>
  <c r="GA897" i="84"/>
  <c r="GF1009" i="84"/>
  <c r="GJ735" i="84"/>
  <c r="GF770" i="84"/>
  <c r="GQ1226" i="84"/>
  <c r="GG1270" i="84"/>
  <c r="FT1569" i="84"/>
  <c r="FU1025" i="84"/>
  <c r="GL1072" i="84"/>
  <c r="GG1204" i="84"/>
  <c r="FW1335" i="84"/>
  <c r="GL863" i="84"/>
  <c r="FS835" i="84"/>
  <c r="GB1127" i="84"/>
  <c r="FV850" i="84"/>
  <c r="GP492" i="84"/>
  <c r="FU943" i="84"/>
  <c r="GH761" i="84"/>
  <c r="FW1138" i="84"/>
  <c r="GC1148" i="84"/>
  <c r="FY1290" i="84"/>
  <c r="GE738" i="84"/>
  <c r="FZ862" i="84"/>
  <c r="GQ988" i="84"/>
  <c r="GT458" i="84"/>
  <c r="GA492" i="84"/>
  <c r="GI1297" i="84"/>
  <c r="FY914" i="84"/>
  <c r="GK1323" i="84"/>
  <c r="FY1311" i="84"/>
  <c r="FY1203" i="84"/>
  <c r="GC1212" i="84"/>
  <c r="GQ809" i="84"/>
  <c r="FX667" i="84"/>
  <c r="GT600" i="84"/>
  <c r="GK1555" i="84"/>
  <c r="GG823" i="84"/>
  <c r="GG981" i="84"/>
  <c r="FU1307" i="84"/>
  <c r="GO487" i="84"/>
  <c r="FS990" i="84"/>
  <c r="GA453" i="84"/>
  <c r="GP674" i="84"/>
  <c r="GF1333" i="84"/>
  <c r="GQ452" i="84"/>
  <c r="GJ761" i="84"/>
  <c r="GN1140" i="84"/>
  <c r="GP845" i="84"/>
  <c r="GO743" i="84"/>
  <c r="GA1514" i="84"/>
  <c r="FS1506" i="84"/>
  <c r="GE1503" i="84"/>
  <c r="GD1482" i="84"/>
  <c r="FU1545" i="84"/>
  <c r="FV1236" i="84"/>
  <c r="GI1443" i="84"/>
  <c r="GM755" i="84"/>
  <c r="FT584" i="84"/>
  <c r="GB1524" i="84"/>
  <c r="GB1298" i="84"/>
  <c r="GA851" i="84"/>
  <c r="FZ1222" i="84"/>
  <c r="FZ294" i="84" s="1"/>
  <c r="AJ294" i="84" s="1"/>
  <c r="GI1586" i="84"/>
  <c r="FV1089" i="84"/>
  <c r="FX1453" i="84"/>
  <c r="FY957" i="84"/>
  <c r="GA1084" i="84"/>
  <c r="FY876" i="84"/>
  <c r="FX726" i="84"/>
  <c r="FY1350" i="84"/>
  <c r="GM1072" i="84"/>
  <c r="FX1501" i="84"/>
  <c r="FX772" i="84"/>
  <c r="FS516" i="84"/>
  <c r="FY995" i="84"/>
  <c r="FW898" i="84"/>
  <c r="GO792" i="84"/>
  <c r="FW1211" i="84"/>
  <c r="FY522" i="84"/>
  <c r="FS1496" i="84"/>
  <c r="FY755" i="84"/>
  <c r="GG819" i="84"/>
  <c r="GA1278" i="84"/>
  <c r="FU987" i="84"/>
  <c r="FV1013" i="84"/>
  <c r="FW571" i="84"/>
  <c r="FS1062" i="84"/>
  <c r="GG782" i="84"/>
  <c r="GM1024" i="84"/>
  <c r="GG1549" i="84"/>
  <c r="GF1105" i="84"/>
  <c r="FU1159" i="84"/>
  <c r="FY587" i="84"/>
  <c r="GN1091" i="84"/>
  <c r="FT1065" i="84"/>
  <c r="GM1033" i="84"/>
  <c r="GP611" i="84"/>
  <c r="FV795" i="84"/>
  <c r="GK1194" i="84"/>
  <c r="FW527" i="84"/>
  <c r="GD779" i="84"/>
  <c r="FW631" i="84"/>
  <c r="GN1072" i="84"/>
  <c r="FT449" i="84"/>
  <c r="FZ516" i="84"/>
  <c r="FV657" i="84"/>
  <c r="FX595" i="84"/>
  <c r="FU946" i="84"/>
  <c r="GP810" i="84"/>
  <c r="GA1505" i="84"/>
  <c r="FX1506" i="84"/>
  <c r="FY1479" i="84"/>
  <c r="FT1491" i="84"/>
  <c r="GO1011" i="84"/>
  <c r="FX1155" i="84"/>
  <c r="GA1561" i="84"/>
  <c r="GO773" i="84"/>
  <c r="GM1235" i="84"/>
  <c r="GB1419" i="84"/>
  <c r="GQ569" i="84"/>
  <c r="GN1190" i="84"/>
  <c r="FY709" i="84"/>
  <c r="GP944" i="84"/>
  <c r="GT626" i="84"/>
  <c r="FY1522" i="84"/>
  <c r="GM938" i="84"/>
  <c r="FY837" i="84"/>
  <c r="FT453" i="84"/>
  <c r="GP953" i="84"/>
  <c r="FS592" i="84"/>
  <c r="FY576" i="84"/>
  <c r="FY1259" i="84"/>
  <c r="GL1534" i="84"/>
  <c r="FS1558" i="84"/>
  <c r="GH1501" i="84"/>
  <c r="FY994" i="84"/>
  <c r="GA503" i="84"/>
  <c r="GO951" i="84"/>
  <c r="FX863" i="84"/>
  <c r="FW1162" i="84"/>
  <c r="FY722" i="84"/>
  <c r="GP1463" i="84"/>
  <c r="GM961" i="84"/>
  <c r="GP679" i="84"/>
  <c r="FV888" i="84"/>
  <c r="GA907" i="84"/>
  <c r="GM754" i="84"/>
  <c r="GA1573" i="84"/>
  <c r="GD821" i="84"/>
  <c r="FW1251" i="84"/>
  <c r="FT747" i="84"/>
  <c r="FT1220" i="84"/>
  <c r="FU1582" i="84"/>
  <c r="GK1237" i="84"/>
  <c r="GU624" i="84"/>
  <c r="FZ618" i="84"/>
  <c r="GP1008" i="84"/>
  <c r="GN716" i="84"/>
  <c r="GP595" i="84"/>
  <c r="GO1157" i="84"/>
  <c r="FW1578" i="84"/>
  <c r="GA1479" i="84"/>
  <c r="GJ1479" i="84"/>
  <c r="GP1491" i="84"/>
  <c r="GL1494" i="84"/>
  <c r="FX522" i="84"/>
  <c r="FY1023" i="84"/>
  <c r="GP993" i="84"/>
  <c r="GR445" i="84"/>
  <c r="GN1097" i="84"/>
  <c r="FT1153" i="84"/>
  <c r="GQ510" i="84"/>
  <c r="GT564" i="84"/>
  <c r="FW1069" i="84"/>
  <c r="FU1071" i="84"/>
  <c r="GA753" i="84"/>
  <c r="FT715" i="84"/>
  <c r="GM1314" i="84"/>
  <c r="GL1443" i="84"/>
  <c r="FW583" i="84"/>
  <c r="FX555" i="84"/>
  <c r="GN1208" i="84"/>
  <c r="FV677" i="84"/>
  <c r="GM965" i="84"/>
  <c r="FS1252" i="84"/>
  <c r="GR503" i="84"/>
  <c r="FY1169" i="84"/>
  <c r="GK1313" i="84"/>
  <c r="GG1190" i="84"/>
  <c r="GO1100" i="84"/>
  <c r="GC1553" i="84"/>
  <c r="GC215" i="84" s="1"/>
  <c r="AS215" i="84" s="1"/>
  <c r="GI1141" i="84"/>
  <c r="FW820" i="84"/>
  <c r="FT679" i="84"/>
  <c r="FS456" i="84"/>
  <c r="GP837" i="84"/>
  <c r="GO1269" i="84"/>
  <c r="GJ1023" i="84"/>
  <c r="FW505" i="84"/>
  <c r="FV1168" i="84"/>
  <c r="GR589" i="84"/>
  <c r="FV517" i="84"/>
  <c r="GA1291" i="84"/>
  <c r="GN1308" i="84"/>
  <c r="FW608" i="84"/>
  <c r="GK843" i="84"/>
  <c r="GH924" i="84"/>
  <c r="FW695" i="84"/>
  <c r="FT1079" i="84"/>
  <c r="FU690" i="84"/>
  <c r="GE928" i="84"/>
  <c r="GD1109" i="84"/>
  <c r="FX1551" i="84"/>
  <c r="GJ1140" i="84"/>
  <c r="GQ831" i="84"/>
  <c r="FY920" i="84"/>
  <c r="GN1073" i="84"/>
  <c r="GD1578" i="84"/>
  <c r="GP1497" i="84"/>
  <c r="GG1489" i="84"/>
  <c r="FY1500" i="84"/>
  <c r="GF1486" i="84"/>
  <c r="GA891" i="84"/>
  <c r="FZ1392" i="84"/>
  <c r="GG1223" i="84"/>
  <c r="GL938" i="84"/>
  <c r="GE976" i="84"/>
  <c r="GG946" i="84"/>
  <c r="FW497" i="84"/>
  <c r="GN767" i="84"/>
  <c r="GJ1340" i="84"/>
  <c r="FT898" i="84"/>
  <c r="GL1563" i="84"/>
  <c r="GN1150" i="84"/>
  <c r="GA552" i="84"/>
  <c r="GT555" i="84"/>
  <c r="FU1043" i="84"/>
  <c r="GD1195" i="84"/>
  <c r="FW567" i="84"/>
  <c r="FW895" i="84"/>
  <c r="GD1188" i="84"/>
  <c r="FX856" i="84"/>
  <c r="GS689" i="84"/>
  <c r="GS137" i="84" s="1"/>
  <c r="ES137" i="84" s="1"/>
  <c r="GF1094" i="84"/>
  <c r="GD825" i="84"/>
  <c r="FU716" i="84"/>
  <c r="FU800" i="84"/>
  <c r="GL1006" i="84"/>
  <c r="FX501" i="84"/>
  <c r="FY552" i="84"/>
  <c r="FW1110" i="84"/>
  <c r="FU1229" i="84"/>
  <c r="GQ918" i="84"/>
  <c r="FY1215" i="84"/>
  <c r="GB1139" i="84"/>
  <c r="FT1538" i="84"/>
  <c r="GE1529" i="84"/>
  <c r="FT1304" i="84"/>
  <c r="FW945" i="84"/>
  <c r="GN1197" i="84"/>
  <c r="FZ829" i="84"/>
  <c r="GI1005" i="84"/>
  <c r="GG1127" i="84"/>
  <c r="FU712" i="84"/>
  <c r="GD1333" i="84"/>
  <c r="FX1349" i="84"/>
  <c r="GA879" i="84"/>
  <c r="GJ1090" i="84"/>
  <c r="GR488" i="84"/>
  <c r="FW1558" i="84"/>
  <c r="GP984" i="84"/>
  <c r="FW1274" i="84"/>
  <c r="FX485" i="84"/>
  <c r="GG1269" i="84"/>
  <c r="GN1460" i="84"/>
  <c r="GB1479" i="84"/>
  <c r="GL1505" i="84"/>
  <c r="GA1494" i="84"/>
  <c r="FU1596" i="84"/>
  <c r="GQ845" i="84"/>
  <c r="GN776" i="84"/>
  <c r="GP1091" i="84"/>
  <c r="FV1263" i="84"/>
  <c r="GQ1413" i="84"/>
  <c r="GO780" i="84"/>
  <c r="GH1372" i="84"/>
  <c r="GH802" i="84"/>
  <c r="FT1184" i="84"/>
  <c r="FX1150" i="84"/>
  <c r="GS508" i="84"/>
  <c r="GJ1038" i="84"/>
  <c r="GJ1008" i="84"/>
  <c r="FS517" i="84"/>
  <c r="FV890" i="84"/>
  <c r="FV916" i="84"/>
  <c r="GO1586" i="84"/>
  <c r="GS603" i="84"/>
  <c r="GP1299" i="84"/>
  <c r="GJ1306" i="84"/>
  <c r="GR487" i="84"/>
  <c r="FX862" i="84"/>
  <c r="FS641" i="84"/>
  <c r="GQ879" i="84"/>
  <c r="GK1223" i="84"/>
  <c r="GI917" i="84"/>
  <c r="FT796" i="84"/>
  <c r="FY1521" i="84"/>
  <c r="GE1539" i="84"/>
  <c r="FU957" i="84"/>
  <c r="FW528" i="84"/>
  <c r="GF981" i="84"/>
  <c r="GE1066" i="84"/>
  <c r="FS1194" i="84"/>
  <c r="GD1278" i="84"/>
  <c r="FY988" i="84"/>
  <c r="GI1552" i="84"/>
  <c r="GI324" i="84" s="1"/>
  <c r="CT324" i="84" s="1"/>
  <c r="FT816" i="84"/>
  <c r="GI1350" i="84"/>
  <c r="GA1340" i="84"/>
  <c r="FZ866" i="84"/>
  <c r="GA975" i="84"/>
  <c r="GC1273" i="84"/>
  <c r="FS1320" i="84"/>
  <c r="FY674" i="84"/>
  <c r="GF859" i="84"/>
  <c r="GA514" i="84"/>
  <c r="GQ1307" i="84"/>
  <c r="FU543" i="84"/>
  <c r="FY833" i="84"/>
  <c r="FX897" i="84"/>
  <c r="GQ506" i="84"/>
  <c r="GP533" i="84"/>
  <c r="GO1132" i="84"/>
  <c r="GM858" i="84"/>
  <c r="GA613" i="84"/>
  <c r="FU1134" i="84"/>
  <c r="GG1512" i="84"/>
  <c r="GD1514" i="84"/>
  <c r="GN1525" i="84"/>
  <c r="GN213" i="84" s="1"/>
  <c r="DV213" i="84" s="1"/>
  <c r="FV1479" i="84"/>
  <c r="GB1531" i="84"/>
  <c r="GB213" i="84" s="1"/>
  <c r="BD213" i="84" s="1"/>
  <c r="FS1596" i="84"/>
  <c r="FY743" i="84"/>
  <c r="GE835" i="84"/>
  <c r="FV1301" i="84"/>
  <c r="FY857" i="84"/>
  <c r="GA747" i="84"/>
  <c r="FX1062" i="84"/>
  <c r="GG829" i="84"/>
  <c r="GQ1339" i="84"/>
  <c r="GM1051" i="84"/>
  <c r="FS1564" i="84"/>
  <c r="GM860" i="84"/>
  <c r="FV861" i="84"/>
  <c r="GJ742" i="84"/>
  <c r="GF1360" i="84"/>
  <c r="GF198" i="84" s="1"/>
  <c r="FX837" i="84"/>
  <c r="GK1076" i="84"/>
  <c r="GN1275" i="84"/>
  <c r="GF1025" i="84"/>
  <c r="GQ1170" i="84"/>
  <c r="FT680" i="84"/>
  <c r="GO1124" i="84"/>
  <c r="GO1084" i="84"/>
  <c r="FS822" i="84"/>
  <c r="FV1248" i="84"/>
  <c r="FZ889" i="84"/>
  <c r="GB1551" i="84"/>
  <c r="GG1000" i="84"/>
  <c r="FZ856" i="84"/>
  <c r="FV447" i="84"/>
  <c r="GK774" i="84"/>
  <c r="GB1286" i="84"/>
  <c r="GL1524" i="84"/>
  <c r="FU1535" i="84"/>
  <c r="GL1340" i="84"/>
  <c r="GE916" i="84"/>
  <c r="FX1412" i="84"/>
  <c r="GB1247" i="84"/>
  <c r="GS532" i="84"/>
  <c r="FY991" i="84"/>
  <c r="GO1171" i="84"/>
  <c r="FU1194" i="84"/>
  <c r="FV1120" i="84"/>
  <c r="GO1133" i="84"/>
  <c r="FX800" i="84"/>
  <c r="FY1088" i="84"/>
  <c r="FW790" i="84"/>
  <c r="FT540" i="84"/>
  <c r="GQ679" i="84"/>
  <c r="GP636" i="84"/>
  <c r="FT700" i="84"/>
  <c r="FW1383" i="84"/>
  <c r="GB1198" i="84"/>
  <c r="GQ1265" i="84"/>
  <c r="GI1069" i="84"/>
  <c r="GA1568" i="84"/>
  <c r="FT707" i="84"/>
  <c r="GS575" i="84"/>
  <c r="FW964" i="84"/>
  <c r="GU570" i="84"/>
  <c r="GB1505" i="84"/>
  <c r="GC1497" i="84"/>
  <c r="FY1506" i="84"/>
  <c r="GN1596" i="84"/>
  <c r="GH1018" i="84"/>
  <c r="GJ1183" i="84"/>
  <c r="FY946" i="84"/>
  <c r="GN860" i="84"/>
  <c r="GJ1291" i="84"/>
  <c r="GH786" i="84"/>
  <c r="GE923" i="84"/>
  <c r="GJ926" i="84"/>
  <c r="GF792" i="84"/>
  <c r="GH750" i="84"/>
  <c r="FX1094" i="84"/>
  <c r="GM1239" i="84"/>
  <c r="GK861" i="84"/>
  <c r="GQ730" i="84"/>
  <c r="GK1435" i="84"/>
  <c r="GO1148" i="84"/>
  <c r="GM1047" i="84"/>
  <c r="GP1355" i="84"/>
  <c r="GE1284" i="84"/>
  <c r="FW1341" i="84"/>
  <c r="GP1073" i="84"/>
  <c r="GK1299" i="84"/>
  <c r="GF864" i="84"/>
  <c r="GD1123" i="84"/>
  <c r="GD853" i="84"/>
  <c r="FT673" i="84"/>
  <c r="GC1196" i="84"/>
  <c r="GP510" i="84"/>
  <c r="FY1185" i="84"/>
  <c r="GJ1348" i="84"/>
  <c r="FU609" i="84"/>
  <c r="GQ526" i="84"/>
  <c r="GA1106" i="84"/>
  <c r="GL883" i="84"/>
  <c r="GQ1045" i="84"/>
  <c r="FZ1185" i="84"/>
  <c r="GK916" i="84"/>
  <c r="GD1037" i="84"/>
  <c r="FS984" i="84"/>
  <c r="FX702" i="84"/>
  <c r="GG1220" i="84"/>
  <c r="GE998" i="84"/>
  <c r="GF1222" i="84"/>
  <c r="GR472" i="84"/>
  <c r="GM896" i="84"/>
  <c r="GT503" i="84"/>
  <c r="FV470" i="84"/>
  <c r="GK734" i="84"/>
  <c r="GJ1502" i="84"/>
  <c r="GG1016" i="84"/>
  <c r="FZ883" i="84"/>
  <c r="FW1295" i="84"/>
  <c r="GM1246" i="84"/>
  <c r="GP1536" i="84"/>
  <c r="GO730" i="84"/>
  <c r="GO880" i="84"/>
  <c r="FU1507" i="84"/>
  <c r="GQ1542" i="84"/>
  <c r="FY1493" i="84"/>
  <c r="GO581" i="84"/>
  <c r="GE1452" i="84"/>
  <c r="FW1007" i="84"/>
  <c r="GN1034" i="84"/>
  <c r="GN1166" i="84"/>
  <c r="GQ950" i="84"/>
  <c r="FY675" i="84"/>
  <c r="GK1110" i="84"/>
  <c r="GO1322" i="84"/>
  <c r="GU672" i="84"/>
  <c r="GU623" i="84"/>
  <c r="FX849" i="84"/>
  <c r="FX151" i="84" s="1"/>
  <c r="AD151" i="84" s="1"/>
  <c r="GH808" i="84"/>
  <c r="FW995" i="84"/>
  <c r="GR638" i="84"/>
  <c r="GE1527" i="84"/>
  <c r="GG1263" i="84"/>
  <c r="GL1294" i="84"/>
  <c r="GI1366" i="84"/>
  <c r="FY1188" i="84"/>
  <c r="FW1309" i="84"/>
  <c r="GQ1251" i="84"/>
  <c r="FV1245" i="84"/>
  <c r="GK1154" i="84"/>
  <c r="FZ921" i="84"/>
  <c r="GS485" i="84"/>
  <c r="GD962" i="84"/>
  <c r="FV868" i="84"/>
  <c r="FY1064" i="84"/>
  <c r="GN904" i="84"/>
  <c r="GD1045" i="84"/>
  <c r="FW1184" i="84"/>
  <c r="GF863" i="84"/>
  <c r="GL963" i="84"/>
  <c r="GN1394" i="84"/>
  <c r="GA1151" i="84"/>
  <c r="GF1460" i="84"/>
  <c r="GH1344" i="84"/>
  <c r="GJ1552" i="84"/>
  <c r="FT698" i="84"/>
  <c r="FV742" i="84"/>
  <c r="FU1329" i="84"/>
  <c r="GK821" i="84"/>
  <c r="FS519" i="84"/>
  <c r="FT1075" i="84"/>
  <c r="FT594" i="84"/>
  <c r="FW721" i="84"/>
  <c r="FX870" i="84"/>
  <c r="GO1123" i="84"/>
  <c r="GK733" i="84"/>
  <c r="GA1195" i="84"/>
  <c r="FY927" i="84"/>
  <c r="GN1027" i="84"/>
  <c r="GD1124" i="84"/>
  <c r="GF915" i="84"/>
  <c r="GD822" i="84"/>
  <c r="GF1507" i="84"/>
  <c r="GO1500" i="84"/>
  <c r="GD1497" i="84"/>
  <c r="GE1468" i="84"/>
  <c r="GB1250" i="84"/>
  <c r="GI883" i="84"/>
  <c r="GA847" i="84"/>
  <c r="FW777" i="84"/>
  <c r="GO591" i="84"/>
  <c r="FX1460" i="84"/>
  <c r="FW1293" i="84"/>
  <c r="FS534" i="84"/>
  <c r="GP1262" i="84"/>
  <c r="FT921" i="84"/>
  <c r="FT682" i="84"/>
  <c r="GM1256" i="84"/>
  <c r="GR678" i="84"/>
  <c r="GF1130" i="84"/>
  <c r="GP651" i="84"/>
  <c r="GA578" i="84"/>
  <c r="GH1126" i="84"/>
  <c r="GQ1397" i="84"/>
  <c r="FW597" i="84"/>
  <c r="GF1062" i="84"/>
  <c r="FX962" i="84"/>
  <c r="FS542" i="84"/>
  <c r="GE1511" i="84"/>
  <c r="GP874" i="84"/>
  <c r="GL1037" i="84"/>
  <c r="FX887" i="84"/>
  <c r="FX155" i="84" s="1"/>
  <c r="AD155" i="84" s="1"/>
  <c r="GG817" i="84"/>
  <c r="GT706" i="84"/>
  <c r="GM1106" i="84"/>
  <c r="FY685" i="84"/>
  <c r="FY1554" i="84"/>
  <c r="GL933" i="84"/>
  <c r="GS451" i="84"/>
  <c r="GJ1150" i="84"/>
  <c r="FV872" i="84"/>
  <c r="FX1582" i="84"/>
  <c r="GF1289" i="84"/>
  <c r="GD1507" i="84"/>
  <c r="GD1490" i="84"/>
  <c r="GJ1506" i="84"/>
  <c r="GG1499" i="84"/>
  <c r="GO847" i="84"/>
  <c r="GH1089" i="84"/>
  <c r="GI1515" i="84"/>
  <c r="FW1321" i="84"/>
  <c r="GP506" i="84"/>
  <c r="GD799" i="84"/>
  <c r="GD1258" i="84"/>
  <c r="GK1311" i="84"/>
  <c r="GA1029" i="84"/>
  <c r="FY971" i="84"/>
  <c r="GO631" i="84"/>
  <c r="FW1292" i="84"/>
  <c r="GE895" i="84"/>
  <c r="FY1181" i="84"/>
  <c r="FS742" i="84"/>
  <c r="GQ1163" i="84"/>
  <c r="FY1035" i="84"/>
  <c r="GS556" i="84"/>
  <c r="FY1184" i="84"/>
  <c r="GO593" i="84"/>
  <c r="FV555" i="84"/>
  <c r="GO1241" i="84"/>
  <c r="GK753" i="84"/>
  <c r="GE806" i="84"/>
  <c r="GP1402" i="84"/>
  <c r="GO1189" i="84"/>
  <c r="FU789" i="84"/>
  <c r="GF1408" i="84"/>
  <c r="GD865" i="84"/>
  <c r="FV717" i="84"/>
  <c r="GA1168" i="84"/>
  <c r="GA927" i="84"/>
  <c r="FW1585" i="84"/>
  <c r="GH1173" i="84"/>
  <c r="GT541" i="84"/>
  <c r="GO592" i="84"/>
  <c r="FS667" i="84"/>
  <c r="GQ675" i="84"/>
  <c r="FS478" i="84"/>
  <c r="FT592" i="84"/>
  <c r="GF947" i="84"/>
  <c r="GM745" i="84"/>
  <c r="FX1100" i="84"/>
  <c r="GU629" i="84"/>
  <c r="GL964" i="84"/>
  <c r="FT542" i="84"/>
  <c r="GG1014" i="84"/>
  <c r="GI1289" i="84"/>
  <c r="GS482" i="84"/>
  <c r="GQ476" i="84"/>
  <c r="FW1473" i="84"/>
  <c r="GU530" i="84"/>
  <c r="GM1490" i="84"/>
  <c r="GG1542" i="84"/>
  <c r="GM1479" i="84"/>
  <c r="FZ1493" i="84"/>
  <c r="GQ1488" i="84"/>
  <c r="GL1464" i="84"/>
  <c r="GA1522" i="84"/>
  <c r="GA1066" i="84"/>
  <c r="GA950" i="84"/>
  <c r="GA1079" i="84"/>
  <c r="GG1192" i="84"/>
  <c r="GQ636" i="84"/>
  <c r="GF1021" i="84"/>
  <c r="GM998" i="84"/>
  <c r="GO1115" i="84"/>
  <c r="GG1095" i="84"/>
  <c r="GI1258" i="84"/>
  <c r="FU925" i="84"/>
  <c r="GJ847" i="84"/>
  <c r="FZ818" i="84"/>
  <c r="GH1355" i="84"/>
  <c r="GB1301" i="84"/>
  <c r="GD826" i="84"/>
  <c r="GB1323" i="84"/>
  <c r="GE796" i="84"/>
  <c r="FX923" i="84"/>
  <c r="GG1301" i="84"/>
  <c r="FV1056" i="84"/>
  <c r="FV457" i="84"/>
  <c r="GC1278" i="84"/>
  <c r="FU986" i="84"/>
  <c r="FS1253" i="84"/>
  <c r="GH755" i="84"/>
  <c r="FV906" i="84"/>
  <c r="FX562" i="84"/>
  <c r="FZ524" i="84"/>
  <c r="GM966" i="84"/>
  <c r="FV538" i="84"/>
  <c r="GH1087" i="84"/>
  <c r="GN1546" i="84"/>
  <c r="GO567" i="84"/>
  <c r="GN727" i="84"/>
  <c r="FY1597" i="84"/>
  <c r="FU488" i="84"/>
  <c r="GB1380" i="84"/>
  <c r="GD782" i="84"/>
  <c r="GC1137" i="84"/>
  <c r="GK1265" i="84"/>
  <c r="GP1528" i="84"/>
  <c r="GS461" i="84"/>
  <c r="FX729" i="84"/>
  <c r="GO660" i="84"/>
  <c r="GH1512" i="84"/>
  <c r="FX617" i="84"/>
  <c r="FV1377" i="84"/>
  <c r="FW1087" i="84"/>
  <c r="FZ606" i="84"/>
  <c r="GF1204" i="84"/>
  <c r="FT658" i="84"/>
  <c r="GN837" i="84"/>
  <c r="GN259" i="84" s="1"/>
  <c r="DV259" i="84" s="1"/>
  <c r="GH816" i="84"/>
  <c r="FV1489" i="84"/>
  <c r="GJ1497" i="84"/>
  <c r="GN1503" i="84"/>
  <c r="GF1488" i="84"/>
  <c r="GF837" i="84"/>
  <c r="GJ1318" i="84"/>
  <c r="GP1408" i="84"/>
  <c r="GB1549" i="84"/>
  <c r="GK938" i="84"/>
  <c r="FZ1046" i="84"/>
  <c r="FS779" i="84"/>
  <c r="FZ1454" i="84"/>
  <c r="GD752" i="84"/>
  <c r="GA965" i="84"/>
  <c r="GM740" i="84"/>
  <c r="GK1177" i="84"/>
  <c r="FY1229" i="84"/>
  <c r="GL788" i="84"/>
  <c r="FV1051" i="84"/>
  <c r="FV1020" i="84"/>
  <c r="GQ470" i="84"/>
  <c r="GO854" i="84"/>
  <c r="GA1272" i="84"/>
  <c r="FZ1238" i="84"/>
  <c r="GN1561" i="84"/>
  <c r="GQ484" i="84"/>
  <c r="GB1164" i="84"/>
  <c r="FX899" i="84"/>
  <c r="FS663" i="84"/>
  <c r="FW1107" i="84"/>
  <c r="GA608" i="84"/>
  <c r="GN1085" i="84"/>
  <c r="FV1159" i="84"/>
  <c r="GL905" i="84"/>
  <c r="FU582" i="84"/>
  <c r="FX683" i="84"/>
  <c r="FX1212" i="84"/>
  <c r="FY672" i="84"/>
  <c r="FX1386" i="84"/>
  <c r="GI735" i="84"/>
  <c r="FY446" i="84"/>
  <c r="GK974" i="84"/>
  <c r="GH1051" i="84"/>
  <c r="GI1269" i="84"/>
  <c r="FU654" i="84"/>
  <c r="GN1030" i="84"/>
  <c r="GN168" i="84" s="1"/>
  <c r="DV168" i="84" s="1"/>
  <c r="FW1008" i="84"/>
  <c r="GN1125" i="84"/>
  <c r="GD898" i="84"/>
  <c r="GP743" i="84"/>
  <c r="FY1295" i="84"/>
  <c r="GO531" i="84"/>
  <c r="GN1575" i="84"/>
  <c r="GU489" i="84"/>
  <c r="GJ993" i="84"/>
  <c r="GD1498" i="84"/>
  <c r="GQ1552" i="84"/>
  <c r="GQ324" i="84" s="1"/>
  <c r="EA324" i="84" s="1"/>
  <c r="GD828" i="84"/>
  <c r="GU720" i="84"/>
  <c r="GD844" i="84"/>
  <c r="GJ907" i="84"/>
  <c r="FS841" i="84"/>
  <c r="GO1089" i="84"/>
  <c r="GO806" i="84"/>
  <c r="FZ855" i="84"/>
  <c r="FV1432" i="84"/>
  <c r="GQ1578" i="84"/>
  <c r="FZ1510" i="84"/>
  <c r="FW1497" i="84"/>
  <c r="GG1502" i="84"/>
  <c r="GP1531" i="84"/>
  <c r="FZ554" i="84"/>
  <c r="GA828" i="84"/>
  <c r="GB1188" i="84"/>
  <c r="GJ1455" i="84"/>
  <c r="FZ767" i="84"/>
  <c r="FU1302" i="84"/>
  <c r="FV584" i="84"/>
  <c r="GF807" i="84"/>
  <c r="GO1557" i="84"/>
  <c r="FW1238" i="84"/>
  <c r="GN1344" i="84"/>
  <c r="GF1440" i="84"/>
  <c r="GF1528" i="84"/>
  <c r="GI1026" i="84"/>
  <c r="FT1100" i="84"/>
  <c r="GG846" i="84"/>
  <c r="FU1380" i="84"/>
  <c r="FU880" i="84"/>
  <c r="FW843" i="84"/>
  <c r="FZ1042" i="84"/>
  <c r="FY967" i="84"/>
  <c r="GE1146" i="84"/>
  <c r="GA1035" i="84"/>
  <c r="GQ562" i="84"/>
  <c r="GM1446" i="84"/>
  <c r="FT1222" i="84"/>
  <c r="FS946" i="84"/>
  <c r="FT524" i="84"/>
  <c r="FT1229" i="84"/>
  <c r="FU1029" i="84"/>
  <c r="FS500" i="84"/>
  <c r="GA1221" i="84"/>
  <c r="GG1216" i="84"/>
  <c r="FW1457" i="84"/>
  <c r="GT716" i="84"/>
  <c r="GR693" i="84"/>
  <c r="FV789" i="84"/>
  <c r="GJ965" i="84"/>
  <c r="FY772" i="84"/>
  <c r="GK1130" i="84"/>
  <c r="FS928" i="84"/>
  <c r="FS533" i="84"/>
  <c r="GD1155" i="84"/>
  <c r="GO1591" i="84"/>
  <c r="GO510" i="84"/>
  <c r="FU518" i="84"/>
  <c r="FX1309" i="84"/>
  <c r="FU470" i="84"/>
  <c r="GP1534" i="84"/>
  <c r="FZ886" i="84"/>
  <c r="FX511" i="84"/>
  <c r="GA642" i="84"/>
  <c r="FW902" i="84"/>
  <c r="FY882" i="84"/>
  <c r="FU1406" i="84"/>
  <c r="GH867" i="84"/>
  <c r="GP1578" i="84"/>
  <c r="GF1500" i="84"/>
  <c r="FY1489" i="84"/>
  <c r="GQ1490" i="84"/>
  <c r="GJ1495" i="84"/>
  <c r="GM1117" i="84"/>
  <c r="FY538" i="84"/>
  <c r="FV1057" i="84"/>
  <c r="GO1135" i="84"/>
  <c r="GS562" i="84"/>
  <c r="GK818" i="84"/>
  <c r="GM1194" i="84"/>
  <c r="GD1456" i="84"/>
  <c r="GD1597" i="84"/>
  <c r="GJ1082" i="84"/>
  <c r="FZ1438" i="84"/>
  <c r="FU652" i="84"/>
  <c r="GD777" i="84"/>
  <c r="FX874" i="84"/>
  <c r="GP937" i="84"/>
  <c r="GM834" i="84"/>
  <c r="GG837" i="84"/>
  <c r="GL853" i="84"/>
  <c r="GP1379" i="84"/>
  <c r="FZ676" i="84"/>
  <c r="GH950" i="84"/>
  <c r="GO1536" i="84"/>
  <c r="FY1314" i="84"/>
  <c r="GE1115" i="84"/>
  <c r="FY1068" i="84"/>
  <c r="FY831" i="84"/>
  <c r="FY828" i="84"/>
  <c r="GA799" i="84"/>
  <c r="FY632" i="84"/>
  <c r="FU736" i="84"/>
  <c r="FY1069" i="84"/>
  <c r="FW520" i="84"/>
  <c r="GH1586" i="84"/>
  <c r="GO953" i="84"/>
  <c r="GO1041" i="84"/>
  <c r="FS521" i="84"/>
  <c r="GI1338" i="84"/>
  <c r="GP516" i="84"/>
  <c r="FW1089" i="84"/>
  <c r="FY714" i="84"/>
  <c r="GU651" i="84"/>
  <c r="FY1374" i="84"/>
  <c r="GA833" i="84"/>
  <c r="GA460" i="84"/>
  <c r="GJ930" i="84"/>
  <c r="GQ773" i="84"/>
  <c r="GK1180" i="84"/>
  <c r="GF1282" i="84"/>
  <c r="GK1198" i="84"/>
  <c r="GU554" i="84"/>
  <c r="GQ1558" i="84"/>
  <c r="GA657" i="84"/>
  <c r="FY501" i="84"/>
  <c r="GM1503" i="84"/>
  <c r="GL1024" i="84"/>
  <c r="GU643" i="84"/>
  <c r="FS1367" i="84"/>
  <c r="FU528" i="84"/>
  <c r="GC1542" i="84"/>
  <c r="FW1500" i="84"/>
  <c r="FU1493" i="84"/>
  <c r="GQ1531" i="84"/>
  <c r="FX1289" i="84"/>
  <c r="FX577" i="84"/>
  <c r="FY881" i="84"/>
  <c r="FY1100" i="84"/>
  <c r="GG1013" i="84"/>
  <c r="FW1072" i="84"/>
  <c r="FY649" i="84"/>
  <c r="FZ669" i="84"/>
  <c r="FS940" i="84"/>
  <c r="GF935" i="84"/>
  <c r="FT787" i="84"/>
  <c r="GC1265" i="84"/>
  <c r="GT454" i="84"/>
  <c r="FU1143" i="84"/>
  <c r="GD1397" i="84"/>
  <c r="GG834" i="84"/>
  <c r="GH1524" i="84"/>
  <c r="GJ1219" i="84"/>
  <c r="FY1279" i="84"/>
  <c r="GN1049" i="84"/>
  <c r="GJ1573" i="84"/>
  <c r="FZ1151" i="84"/>
  <c r="GH1275" i="84"/>
  <c r="FV783" i="84"/>
  <c r="GL1330" i="84"/>
  <c r="GG922" i="84"/>
  <c r="FX956" i="84"/>
  <c r="FV1150" i="84"/>
  <c r="GG1282" i="84"/>
  <c r="FT613" i="84"/>
  <c r="FY789" i="84"/>
  <c r="FU524" i="84"/>
  <c r="GO778" i="84"/>
  <c r="GJ1551" i="84"/>
  <c r="FT817" i="84"/>
  <c r="GS586" i="84"/>
  <c r="FT1474" i="84"/>
  <c r="GJ1089" i="84"/>
  <c r="GO817" i="84"/>
  <c r="FX618" i="84"/>
  <c r="FX1248" i="84"/>
  <c r="FX695" i="84"/>
  <c r="FU1106" i="84"/>
  <c r="GJ1164" i="84"/>
  <c r="GS643" i="84"/>
  <c r="GE816" i="84"/>
  <c r="GI969" i="84"/>
  <c r="GA524" i="84"/>
  <c r="GG773" i="84"/>
  <c r="GF857" i="84"/>
  <c r="FV577" i="84"/>
  <c r="FS734" i="84"/>
  <c r="FZ1012" i="84"/>
  <c r="GA606" i="84"/>
  <c r="GA1020" i="84"/>
  <c r="GG1546" i="84"/>
  <c r="GG1026" i="84"/>
  <c r="GE1165" i="84"/>
  <c r="GD771" i="84"/>
  <c r="GD253" i="84" s="1"/>
  <c r="BZ253" i="84" s="1"/>
  <c r="FS493" i="84"/>
  <c r="GA464" i="84"/>
  <c r="GQ1223" i="84"/>
  <c r="FT763" i="84"/>
  <c r="GO821" i="84"/>
  <c r="FW827" i="84"/>
  <c r="GQ516" i="84"/>
  <c r="FZ576" i="84"/>
  <c r="GN1507" i="84"/>
  <c r="FV1514" i="84"/>
  <c r="GT526" i="84"/>
  <c r="GE1330" i="84"/>
  <c r="GP591" i="84"/>
  <c r="GJ1084" i="84"/>
  <c r="FS562" i="84"/>
  <c r="FZ1029" i="84"/>
  <c r="FV1126" i="84"/>
  <c r="GH1075" i="84"/>
  <c r="GQ706" i="84"/>
  <c r="GT639" i="84"/>
  <c r="GL1150" i="84"/>
  <c r="FU468" i="84"/>
  <c r="FS636" i="84"/>
  <c r="FV1086" i="84"/>
  <c r="GB1509" i="84"/>
  <c r="FU1539" i="84"/>
  <c r="GA1306" i="84"/>
  <c r="FU1325" i="84"/>
  <c r="GM1160" i="84"/>
  <c r="GQ637" i="84"/>
  <c r="FW1100" i="84"/>
  <c r="GN1115" i="84"/>
  <c r="GA685" i="84"/>
  <c r="FY943" i="84"/>
  <c r="GS572" i="84"/>
  <c r="GF1260" i="84"/>
  <c r="FW471" i="84"/>
  <c r="FZ575" i="84"/>
  <c r="FY1090" i="84"/>
  <c r="FW605" i="84"/>
  <c r="FS1214" i="84"/>
  <c r="FT683" i="84"/>
  <c r="GN1269" i="84"/>
  <c r="GH956" i="84"/>
  <c r="GK1034" i="84"/>
  <c r="GR504" i="84"/>
  <c r="FY1218" i="84"/>
  <c r="GN956" i="84"/>
  <c r="FS678" i="84"/>
  <c r="GD748" i="84"/>
  <c r="GC1250" i="84"/>
  <c r="FZ740" i="84"/>
  <c r="FX1244" i="84"/>
  <c r="GN789" i="84"/>
  <c r="FT893" i="84"/>
  <c r="GG764" i="84"/>
  <c r="FS1041" i="84"/>
  <c r="FU1541" i="84"/>
  <c r="FT1549" i="84"/>
  <c r="GJ1042" i="84"/>
  <c r="GD1302" i="84"/>
  <c r="FZ794" i="84"/>
  <c r="GK1235" i="84"/>
  <c r="GI1216" i="84"/>
  <c r="FZ1506" i="84"/>
  <c r="FW1478" i="84"/>
  <c r="FX1596" i="84"/>
  <c r="GK1007" i="84"/>
  <c r="FS1228" i="84"/>
  <c r="GR495" i="84"/>
  <c r="GN1338" i="84"/>
  <c r="GK1561" i="84"/>
  <c r="GI887" i="84"/>
  <c r="GG1139" i="84"/>
  <c r="FS1207" i="84"/>
  <c r="GP557" i="84"/>
  <c r="FV987" i="84"/>
  <c r="FT576" i="84"/>
  <c r="GA720" i="84"/>
  <c r="GT710" i="84"/>
  <c r="GS663" i="84"/>
  <c r="FZ1078" i="84"/>
  <c r="GP690" i="84"/>
  <c r="FY695" i="84"/>
  <c r="GQ760" i="84"/>
  <c r="GQ252" i="84" s="1"/>
  <c r="GD1065" i="84"/>
  <c r="GI1537" i="84"/>
  <c r="GE730" i="84"/>
  <c r="GO977" i="84"/>
  <c r="FZ824" i="84"/>
  <c r="GK824" i="84"/>
  <c r="FT496" i="84"/>
  <c r="GB1315" i="84"/>
  <c r="FT1330" i="84"/>
  <c r="GH1154" i="84"/>
  <c r="GM759" i="84"/>
  <c r="FU605" i="84"/>
  <c r="GM1548" i="84"/>
  <c r="GK848" i="84"/>
  <c r="FZ893" i="84"/>
  <c r="GJ868" i="84"/>
  <c r="GF858" i="84"/>
  <c r="FX1516" i="84"/>
  <c r="FY1113" i="84"/>
  <c r="GK1330" i="84"/>
  <c r="GA1393" i="84"/>
  <c r="GF827" i="84"/>
  <c r="FS1250" i="84"/>
  <c r="FY935" i="84"/>
  <c r="FU893" i="84"/>
  <c r="FV1289" i="84"/>
  <c r="FZ497" i="84"/>
  <c r="FX754" i="84"/>
  <c r="GD1543" i="84"/>
  <c r="FV1187" i="84"/>
  <c r="GJ1554" i="84"/>
  <c r="GR561" i="84"/>
  <c r="GQ494" i="84"/>
  <c r="GE1095" i="84"/>
  <c r="FT1400" i="84"/>
  <c r="GI1507" i="84"/>
  <c r="FZ1500" i="84"/>
  <c r="GO1513" i="84"/>
  <c r="GC1499" i="84"/>
  <c r="GK1596" i="84"/>
  <c r="GF802" i="84"/>
  <c r="GF1053" i="84"/>
  <c r="GP457" i="84"/>
  <c r="GQ993" i="84"/>
  <c r="FT1189" i="84"/>
  <c r="FX450" i="84"/>
  <c r="GN779" i="84"/>
  <c r="GH1394" i="84"/>
  <c r="FX985" i="84"/>
  <c r="FY459" i="84"/>
  <c r="GA1543" i="84"/>
  <c r="GB1306" i="84"/>
  <c r="GH1420" i="84"/>
  <c r="GL1527" i="84"/>
  <c r="GA953" i="84"/>
  <c r="FY1244" i="84"/>
  <c r="FX1093" i="84"/>
  <c r="GA582" i="84"/>
  <c r="GI1318" i="84"/>
  <c r="GM1306" i="84"/>
  <c r="GP543" i="84"/>
  <c r="FX498" i="84"/>
  <c r="GR703" i="84"/>
  <c r="GO532" i="84"/>
  <c r="GC1449" i="84"/>
  <c r="GA484" i="84"/>
  <c r="GP518" i="84"/>
  <c r="GL1388" i="84"/>
  <c r="FV815" i="84"/>
  <c r="FW443" i="84"/>
  <c r="GL931" i="84"/>
  <c r="FT477" i="84"/>
  <c r="GG1284" i="84"/>
  <c r="GF978" i="84"/>
  <c r="GT676" i="84"/>
  <c r="FU1024" i="84"/>
  <c r="GP515" i="84"/>
  <c r="GC1432" i="84"/>
  <c r="GS721" i="84"/>
  <c r="FT1054" i="84"/>
  <c r="GG1176" i="84"/>
  <c r="GS633" i="84"/>
  <c r="GN1404" i="84"/>
  <c r="FT740" i="84"/>
  <c r="GP1047" i="84"/>
  <c r="FX666" i="84"/>
  <c r="GI867" i="84"/>
  <c r="GH1167" i="84"/>
  <c r="GP529" i="84"/>
  <c r="GN673" i="84"/>
  <c r="FZ672" i="84"/>
  <c r="GC1274" i="84"/>
  <c r="GO747" i="84"/>
  <c r="GO1072" i="84"/>
  <c r="GF1058" i="84"/>
  <c r="GM826" i="84"/>
  <c r="FU684" i="84"/>
  <c r="GJ1508" i="84"/>
  <c r="GQ1508" i="84"/>
  <c r="GP1502" i="84"/>
  <c r="FU1483" i="84"/>
  <c r="FV1294" i="84"/>
  <c r="GA658" i="84"/>
  <c r="FX576" i="84"/>
  <c r="GO613" i="84"/>
  <c r="GB1343" i="84"/>
  <c r="GF958" i="84"/>
  <c r="GF1090" i="84"/>
  <c r="FV605" i="84"/>
  <c r="FX1281" i="84"/>
  <c r="GA856" i="84"/>
  <c r="GG1089" i="84"/>
  <c r="GF766" i="84"/>
  <c r="FY1040" i="84"/>
  <c r="GB1137" i="84"/>
  <c r="GJ884" i="84"/>
  <c r="FT757" i="84"/>
  <c r="FY1077" i="84"/>
  <c r="GD927" i="84"/>
  <c r="GK1018" i="84"/>
  <c r="GI1156" i="84"/>
  <c r="FS866" i="84"/>
  <c r="FV711" i="84"/>
  <c r="FV139" i="84" s="1"/>
  <c r="O139" i="84" s="1"/>
  <c r="FV654" i="84"/>
  <c r="FZ1209" i="84"/>
  <c r="FU1331" i="84"/>
  <c r="FZ1519" i="84"/>
  <c r="FU932" i="84"/>
  <c r="GD999" i="84"/>
  <c r="GN785" i="84"/>
  <c r="GP1328" i="84"/>
  <c r="GD926" i="84"/>
  <c r="GU648" i="84"/>
  <c r="FT1089" i="84"/>
  <c r="FS1311" i="84"/>
  <c r="GP1205" i="84"/>
  <c r="GI1591" i="84"/>
  <c r="GI1288" i="84"/>
  <c r="GP667" i="84"/>
  <c r="FU1260" i="84"/>
  <c r="GQ777" i="84"/>
  <c r="GK761" i="84"/>
  <c r="FT1106" i="84"/>
  <c r="GQ1330" i="84"/>
  <c r="GJ830" i="84"/>
  <c r="GG1490" i="84"/>
  <c r="GO1261" i="84"/>
  <c r="GP1348" i="84"/>
  <c r="FS1050" i="84"/>
  <c r="FU1294" i="84"/>
  <c r="GN1345" i="84"/>
  <c r="GA925" i="84"/>
  <c r="GT667" i="84"/>
  <c r="GT135" i="84" s="1"/>
  <c r="EV135" i="84" s="1"/>
  <c r="FW1229" i="84"/>
  <c r="GJ1416" i="84"/>
  <c r="FV1145" i="84"/>
  <c r="FX708" i="84"/>
  <c r="GG1404" i="84"/>
  <c r="FS561" i="84"/>
  <c r="GC1479" i="84"/>
  <c r="GL1506" i="84"/>
  <c r="FU1508" i="84"/>
  <c r="FX569" i="84"/>
  <c r="GJ1323" i="84"/>
  <c r="FT870" i="84"/>
  <c r="GL1204" i="84"/>
  <c r="GO645" i="84"/>
  <c r="GI979" i="84"/>
  <c r="GM1035" i="84"/>
  <c r="FW607" i="84"/>
  <c r="GH1031" i="84"/>
  <c r="FT1378" i="84"/>
  <c r="FT447" i="84"/>
  <c r="FW912" i="84"/>
  <c r="GM1195" i="84"/>
  <c r="GI1033" i="84"/>
  <c r="GD1243" i="84"/>
  <c r="GP968" i="84"/>
  <c r="FS1575" i="84"/>
  <c r="GO1200" i="84"/>
  <c r="GH916" i="84"/>
  <c r="GN1270" i="84"/>
  <c r="GF1040" i="84"/>
  <c r="FT843" i="84"/>
  <c r="FX1226" i="84"/>
  <c r="GU450" i="84"/>
  <c r="GE1250" i="84"/>
  <c r="FX1038" i="84"/>
  <c r="FS1248" i="84"/>
  <c r="GI1217" i="84"/>
  <c r="FW1079" i="84"/>
  <c r="FT644" i="84"/>
  <c r="GJ1326" i="84"/>
  <c r="FT1057" i="84"/>
  <c r="GP1265" i="84"/>
  <c r="GN1148" i="84"/>
  <c r="GI997" i="84"/>
  <c r="FU745" i="84"/>
  <c r="FS1016" i="84"/>
  <c r="FU1402" i="84"/>
  <c r="GH1000" i="84"/>
  <c r="GP868" i="84"/>
  <c r="FW842" i="84"/>
  <c r="GA866" i="84"/>
  <c r="FX945" i="84"/>
  <c r="GS554" i="84"/>
  <c r="FS1504" i="84"/>
  <c r="FV706" i="84"/>
  <c r="FV138" i="84" s="1"/>
  <c r="GD761" i="84"/>
  <c r="FX1512" i="84"/>
  <c r="GE1142" i="84"/>
  <c r="GK801" i="84"/>
  <c r="GK839" i="84"/>
  <c r="GF907" i="84"/>
  <c r="GQ1152" i="84"/>
  <c r="FW968" i="84"/>
  <c r="GG770" i="84"/>
  <c r="GT631" i="84"/>
  <c r="FU635" i="84"/>
  <c r="FS1578" i="84"/>
  <c r="GJ1484" i="84"/>
  <c r="GC1531" i="84"/>
  <c r="FS673" i="84"/>
  <c r="GU543" i="84"/>
  <c r="FW1389" i="84"/>
  <c r="GR615" i="84"/>
  <c r="FV680" i="84"/>
  <c r="GK862" i="84"/>
  <c r="FT891" i="84"/>
  <c r="FT951" i="84"/>
  <c r="GD835" i="84"/>
  <c r="GA1233" i="84"/>
  <c r="GU586" i="84"/>
  <c r="GP1575" i="84"/>
  <c r="GH1306" i="84"/>
  <c r="GF1435" i="84"/>
  <c r="FT820" i="84"/>
  <c r="GI1125" i="84"/>
  <c r="GP979" i="84"/>
  <c r="GD1202" i="84"/>
  <c r="FX1068" i="84"/>
  <c r="GJ910" i="84"/>
  <c r="GN1590" i="84"/>
  <c r="GQ1144" i="84"/>
  <c r="GQ807" i="84"/>
  <c r="GO1289" i="84"/>
  <c r="GM960" i="84"/>
  <c r="GP594" i="84"/>
  <c r="FZ1203" i="84"/>
  <c r="FT645" i="84"/>
  <c r="GO1410" i="84"/>
  <c r="GN980" i="84"/>
  <c r="GN272" i="84" s="1"/>
  <c r="DV272" i="84" s="1"/>
  <c r="FZ1210" i="84"/>
  <c r="GE1081" i="84"/>
  <c r="FZ908" i="84"/>
  <c r="GE1350" i="84"/>
  <c r="FZ1082" i="84"/>
  <c r="FW1508" i="84"/>
  <c r="GN1077" i="84"/>
  <c r="GP794" i="84"/>
  <c r="GD1094" i="84"/>
  <c r="FW877" i="84"/>
  <c r="FV660" i="84"/>
  <c r="FX889" i="84"/>
  <c r="FT1334" i="84"/>
  <c r="GH810" i="84"/>
  <c r="GJ1333" i="84"/>
  <c r="GG1582" i="84"/>
  <c r="FX758" i="84"/>
  <c r="FX1545" i="84"/>
  <c r="GN1160" i="84"/>
  <c r="FV1119" i="84"/>
  <c r="FY1578" i="84"/>
  <c r="GK1525" i="84"/>
  <c r="GK213" i="84" s="1"/>
  <c r="DB213" i="84" s="1"/>
  <c r="GN1497" i="84"/>
  <c r="FV1490" i="84"/>
  <c r="GL1514" i="84"/>
  <c r="GL212" i="84" s="1"/>
  <c r="DF212" i="84" s="1"/>
  <c r="GB1488" i="84"/>
  <c r="FV1596" i="84"/>
  <c r="FW573" i="84"/>
  <c r="GT497" i="84"/>
  <c r="GA1132" i="84"/>
  <c r="FU649" i="84"/>
  <c r="FU560" i="84"/>
  <c r="GJ1389" i="84"/>
  <c r="GF1265" i="84"/>
  <c r="FY1171" i="84"/>
  <c r="GN678" i="84"/>
  <c r="GQ1229" i="84"/>
  <c r="GD1129" i="84"/>
  <c r="FT567" i="84"/>
  <c r="FY590" i="84"/>
  <c r="FU1346" i="84"/>
  <c r="FV465" i="84"/>
  <c r="FX1049" i="84"/>
  <c r="GE1291" i="84"/>
  <c r="GP1170" i="84"/>
  <c r="GL1034" i="84"/>
  <c r="GP814" i="84"/>
  <c r="GD1590" i="84"/>
  <c r="GL1093" i="84"/>
  <c r="GG1540" i="84"/>
  <c r="FW1228" i="84"/>
  <c r="FW186" i="84" s="1"/>
  <c r="GN1059" i="84"/>
  <c r="GE889" i="84"/>
  <c r="GA1298" i="84"/>
  <c r="FS1144" i="84"/>
  <c r="FW553" i="84"/>
  <c r="FS910" i="84"/>
  <c r="GJ1137" i="84"/>
  <c r="GL1032" i="84"/>
  <c r="GP802" i="84"/>
  <c r="FY928" i="84"/>
  <c r="GM1481" i="84"/>
  <c r="FS1500" i="84"/>
  <c r="GP1332" i="84"/>
  <c r="GM883" i="84"/>
  <c r="GL892" i="84"/>
  <c r="FT947" i="84"/>
  <c r="FU798" i="84"/>
  <c r="GK1144" i="84"/>
  <c r="GK812" i="84"/>
  <c r="GH897" i="84"/>
  <c r="GL1022" i="84"/>
  <c r="GE1207" i="84"/>
  <c r="GF856" i="84"/>
  <c r="GJ1523" i="84"/>
  <c r="FW510" i="84"/>
  <c r="GD1192" i="84"/>
  <c r="GU632" i="84"/>
  <c r="GF1506" i="84"/>
  <c r="FY1514" i="84"/>
  <c r="FV1505" i="84"/>
  <c r="FW1489" i="84"/>
  <c r="FW1596" i="84"/>
  <c r="GF1518" i="84"/>
  <c r="GA1216" i="84"/>
  <c r="FY997" i="84"/>
  <c r="GS594" i="84"/>
  <c r="FU561" i="84"/>
  <c r="FS945" i="84"/>
  <c r="GK1378" i="84"/>
  <c r="GS486" i="84"/>
  <c r="GM1078" i="84"/>
  <c r="GT624" i="84"/>
  <c r="FV970" i="84"/>
  <c r="GM771" i="84"/>
  <c r="FX713" i="84"/>
  <c r="FV1407" i="84"/>
  <c r="GB1154" i="84"/>
  <c r="FW1030" i="84"/>
  <c r="FW806" i="84"/>
  <c r="GN1241" i="84"/>
  <c r="FT955" i="84"/>
  <c r="FU1287" i="84"/>
  <c r="GQ1590" i="84"/>
  <c r="GH1069" i="84"/>
  <c r="GI1274" i="84"/>
  <c r="GL994" i="84"/>
  <c r="GF833" i="84"/>
  <c r="FS1146" i="84"/>
  <c r="GA456" i="84"/>
  <c r="FX1182" i="84"/>
  <c r="GP1054" i="84"/>
  <c r="GO914" i="84"/>
  <c r="GC1334" i="84"/>
  <c r="FU1158" i="84"/>
  <c r="GQ835" i="84"/>
  <c r="FV1241" i="84"/>
  <c r="GN1121" i="84"/>
  <c r="FZ966" i="84"/>
  <c r="GQ639" i="84"/>
  <c r="GC1227" i="84"/>
  <c r="GA755" i="84"/>
  <c r="FU1254" i="84"/>
  <c r="GI964" i="84"/>
  <c r="FY923" i="84"/>
  <c r="FY1103" i="84"/>
  <c r="GK1462" i="84"/>
  <c r="FV937" i="84"/>
  <c r="GE1104" i="84"/>
  <c r="GE898" i="84"/>
  <c r="FY1054" i="84"/>
  <c r="FW1441" i="84"/>
  <c r="FV1098" i="84"/>
  <c r="FU448" i="84"/>
  <c r="GT527" i="84"/>
  <c r="GA1139" i="84"/>
  <c r="FW536" i="84"/>
  <c r="GQ1474" i="84"/>
  <c r="GD1004" i="84"/>
  <c r="GP1149" i="84"/>
  <c r="FZ601" i="84"/>
  <c r="GK834" i="84"/>
  <c r="GU723" i="84"/>
  <c r="GH1497" i="84"/>
  <c r="GI1510" i="84"/>
  <c r="GB1513" i="84"/>
  <c r="GE1485" i="84"/>
  <c r="GC1596" i="84"/>
  <c r="GO859" i="84"/>
  <c r="GC1151" i="84"/>
  <c r="GO1059" i="84"/>
  <c r="GM731" i="84"/>
  <c r="GM1597" i="84"/>
  <c r="GH1025" i="84"/>
  <c r="GQ1192" i="84"/>
  <c r="FZ988" i="84"/>
  <c r="GL871" i="84"/>
  <c r="GP1438" i="84"/>
  <c r="FV554" i="84"/>
  <c r="GB1311" i="84"/>
  <c r="GB1186" i="84"/>
  <c r="FV636" i="84"/>
  <c r="GE1308" i="84"/>
  <c r="GF1106" i="84"/>
  <c r="GL956" i="84"/>
  <c r="GL1331" i="84"/>
  <c r="GO1210" i="84"/>
  <c r="FZ1049" i="84"/>
  <c r="GL1067" i="84"/>
  <c r="FS1357" i="84"/>
  <c r="GH979" i="84"/>
  <c r="GL1092" i="84"/>
  <c r="FU924" i="84"/>
  <c r="FS1318" i="84"/>
  <c r="GK1187" i="84"/>
  <c r="GK1017" i="84"/>
  <c r="GN770" i="84"/>
  <c r="GB1370" i="84"/>
  <c r="GH1160" i="84"/>
  <c r="GN919" i="84"/>
  <c r="GO1284" i="84"/>
  <c r="GA1161" i="84"/>
  <c r="GP977" i="84"/>
  <c r="GE1097" i="84"/>
  <c r="GO561" i="84"/>
  <c r="FY1211" i="84"/>
  <c r="GJ1049" i="84"/>
  <c r="GQ1321" i="84"/>
  <c r="GQ680" i="84"/>
  <c r="FW1305" i="84"/>
  <c r="GF867" i="84"/>
  <c r="GK1307" i="84"/>
  <c r="GM1192" i="84"/>
  <c r="GG1479" i="84"/>
  <c r="GJ979" i="84"/>
  <c r="FW757" i="84"/>
  <c r="GT476" i="84"/>
  <c r="GQ883" i="84"/>
  <c r="GS679" i="84"/>
  <c r="GC1414" i="84"/>
  <c r="GD842" i="84"/>
  <c r="GP590" i="84"/>
  <c r="GP128" i="84" s="1"/>
  <c r="DR128" i="84" s="1"/>
  <c r="GE1032" i="84"/>
  <c r="GI744" i="84"/>
  <c r="GL866" i="84"/>
  <c r="GC1508" i="84"/>
  <c r="GG1500" i="84"/>
  <c r="FW1200" i="84"/>
  <c r="GP735" i="84"/>
  <c r="GN1396" i="84"/>
  <c r="FZ874" i="84"/>
  <c r="FT1025" i="84"/>
  <c r="GJ861" i="84"/>
  <c r="FT1043" i="84"/>
  <c r="GO716" i="84"/>
  <c r="FU493" i="84"/>
  <c r="GQ1054" i="84"/>
  <c r="GE1119" i="84"/>
  <c r="GD1306" i="84"/>
  <c r="GE828" i="84"/>
  <c r="FT1142" i="84"/>
  <c r="GP1357" i="84"/>
  <c r="FZ482" i="84"/>
  <c r="FS824" i="84"/>
  <c r="GD1023" i="84"/>
  <c r="GI926" i="84"/>
  <c r="FX1140" i="84"/>
  <c r="GP996" i="84"/>
  <c r="GK744" i="84"/>
  <c r="GH907" i="84"/>
  <c r="GB1425" i="84"/>
  <c r="GL910" i="84"/>
  <c r="FX1183" i="84"/>
  <c r="GF1020" i="84"/>
  <c r="GL1249" i="84"/>
  <c r="GJ1104" i="84"/>
  <c r="GE982" i="84"/>
  <c r="FZ1579" i="84"/>
  <c r="GB1443" i="84"/>
  <c r="FV1139" i="84"/>
  <c r="FW1004" i="84"/>
  <c r="GJ744" i="84"/>
  <c r="FT1219" i="84"/>
  <c r="GE1087" i="84"/>
  <c r="GA1433" i="84"/>
  <c r="GM1006" i="84"/>
  <c r="GQ1305" i="84"/>
  <c r="GM792" i="84"/>
  <c r="GK1264" i="84"/>
  <c r="FZ1135" i="84"/>
  <c r="GU483" i="84"/>
  <c r="GC1133" i="84"/>
  <c r="GQ755" i="84"/>
  <c r="FS589" i="84"/>
  <c r="GN1184" i="84"/>
  <c r="FU1082" i="84"/>
  <c r="GP1563" i="84"/>
  <c r="FY941" i="84"/>
  <c r="GP452" i="84"/>
  <c r="GI749" i="84"/>
  <c r="GL827" i="84"/>
  <c r="GB1506" i="84"/>
  <c r="FT1500" i="84"/>
  <c r="FT1495" i="84"/>
  <c r="GA1492" i="84"/>
  <c r="GU689" i="84"/>
  <c r="FV779" i="84"/>
  <c r="GK1163" i="84"/>
  <c r="GE1290" i="84"/>
  <c r="GE754" i="84"/>
  <c r="GP1396" i="84"/>
  <c r="GA892" i="84"/>
  <c r="GQ827" i="84"/>
  <c r="FW1193" i="84"/>
  <c r="GO969" i="84"/>
  <c r="GC1188" i="84"/>
  <c r="GE825" i="84"/>
  <c r="GF1278" i="84"/>
  <c r="GM1416" i="84"/>
  <c r="FX1051" i="84"/>
  <c r="GE1237" i="84"/>
  <c r="GO917" i="84"/>
  <c r="FZ817" i="84"/>
  <c r="GD1472" i="84"/>
  <c r="FV820" i="84"/>
  <c r="FU599" i="84"/>
  <c r="FY1061" i="84"/>
  <c r="GD912" i="84"/>
  <c r="GD1241" i="84"/>
  <c r="GH1461" i="84"/>
  <c r="GK1079" i="84"/>
  <c r="GF925" i="84"/>
  <c r="GC1310" i="84"/>
  <c r="GE1187" i="84"/>
  <c r="GS684" i="84"/>
  <c r="FX699" i="84"/>
  <c r="FS671" i="84"/>
  <c r="FZ721" i="84"/>
  <c r="GJ794" i="84"/>
  <c r="FT1508" i="84"/>
  <c r="FU1118" i="84"/>
  <c r="GC1149" i="84"/>
  <c r="GN1051" i="84"/>
  <c r="GO788" i="84"/>
  <c r="FY449" i="84"/>
  <c r="GB1259" i="84"/>
  <c r="FV1562" i="84"/>
  <c r="FZ1071" i="84"/>
  <c r="FV603" i="84"/>
  <c r="GO472" i="84"/>
  <c r="GN1263" i="84"/>
  <c r="GP1500" i="84"/>
  <c r="GB1489" i="84"/>
  <c r="FX1525" i="84"/>
  <c r="FX213" i="84" s="1"/>
  <c r="AD213" i="84" s="1"/>
  <c r="GA1531" i="84"/>
  <c r="FY1502" i="84"/>
  <c r="GH788" i="84"/>
  <c r="FW998" i="84"/>
  <c r="FY1051" i="84"/>
  <c r="GP1155" i="84"/>
  <c r="GA752" i="84"/>
  <c r="GD796" i="84"/>
  <c r="FY1163" i="84"/>
  <c r="GK948" i="84"/>
  <c r="FZ682" i="84"/>
  <c r="FW1026" i="84"/>
  <c r="FX821" i="84"/>
  <c r="GP1107" i="84"/>
  <c r="FS1121" i="84"/>
  <c r="FT511" i="84"/>
  <c r="GM1074" i="84"/>
  <c r="GJ1190" i="84"/>
  <c r="FT883" i="84"/>
  <c r="FT1221" i="84"/>
  <c r="GF919" i="84"/>
  <c r="GH1316" i="84"/>
  <c r="GD1036" i="84"/>
  <c r="GH865" i="84"/>
  <c r="GR496" i="84"/>
  <c r="FY1382" i="84"/>
  <c r="GA1213" i="84"/>
  <c r="GA1073" i="84"/>
  <c r="GQ909" i="84"/>
  <c r="GK1286" i="84"/>
  <c r="GP1176" i="84"/>
  <c r="GK815" i="84"/>
  <c r="GJ1387" i="84"/>
  <c r="FZ1333" i="84"/>
  <c r="FY1011" i="84"/>
  <c r="GP842" i="84"/>
  <c r="FW1290" i="84"/>
  <c r="FX1118" i="84"/>
  <c r="FY850" i="84"/>
  <c r="GH1528" i="84"/>
  <c r="FZ1488" i="84"/>
  <c r="GE838" i="84"/>
  <c r="GB1201" i="84"/>
  <c r="GR466" i="84"/>
  <c r="GJ763" i="84"/>
  <c r="GO810" i="84"/>
  <c r="FV898" i="84"/>
  <c r="FV456" i="84"/>
  <c r="GO1254" i="84"/>
  <c r="GN676" i="84"/>
  <c r="GS714" i="84"/>
  <c r="GN935" i="84"/>
  <c r="FS1198" i="84"/>
  <c r="GD1542" i="84"/>
  <c r="FY1510" i="84"/>
  <c r="GB1482" i="84"/>
  <c r="GN1524" i="84"/>
  <c r="GI1544" i="84"/>
  <c r="FT865" i="84"/>
  <c r="GG984" i="84"/>
  <c r="GQ1138" i="84"/>
  <c r="GD755" i="84"/>
  <c r="FS914" i="84"/>
  <c r="GP1229" i="84"/>
  <c r="GJ1197" i="84"/>
  <c r="FS685" i="84"/>
  <c r="GD1462" i="84"/>
  <c r="GP946" i="84"/>
  <c r="FU797" i="84"/>
  <c r="GH1263" i="84"/>
  <c r="GK842" i="84"/>
  <c r="FU1122" i="84"/>
  <c r="FU1003" i="84"/>
  <c r="FX601" i="84"/>
  <c r="GO1205" i="84"/>
  <c r="GQ628" i="84"/>
  <c r="GO1418" i="84"/>
  <c r="GH1152" i="84"/>
  <c r="GI973" i="84"/>
  <c r="GF1246" i="84"/>
  <c r="GA1111" i="84"/>
  <c r="GF963" i="84"/>
  <c r="GQ1301" i="84"/>
  <c r="FT1436" i="84"/>
  <c r="FV958" i="84"/>
  <c r="FV565" i="84"/>
  <c r="GE1225" i="84"/>
  <c r="FT912" i="84"/>
  <c r="GL1305" i="84"/>
  <c r="FZ617" i="84"/>
  <c r="GN1480" i="84"/>
  <c r="GE818" i="84"/>
  <c r="FT1130" i="84"/>
  <c r="GO967" i="84"/>
  <c r="FY717" i="84"/>
  <c r="GH1256" i="84"/>
  <c r="FZ949" i="84"/>
  <c r="GD1393" i="84"/>
  <c r="FZ1218" i="84"/>
  <c r="FS1026" i="84"/>
  <c r="FY853" i="84"/>
  <c r="GO1562" i="84"/>
  <c r="GM1353" i="84"/>
  <c r="GJ1483" i="84"/>
  <c r="GL786" i="84"/>
  <c r="GE1036" i="84"/>
  <c r="GQ1538" i="84"/>
  <c r="FU1416" i="84"/>
  <c r="GP922" i="84"/>
  <c r="GK930" i="84"/>
  <c r="GF1178" i="84"/>
  <c r="GG1037" i="84"/>
  <c r="FY865" i="84"/>
  <c r="FZ1158" i="84"/>
  <c r="GG884" i="84"/>
  <c r="GA938" i="84"/>
  <c r="FS1195" i="84"/>
  <c r="GK1245" i="84"/>
  <c r="GA739" i="84"/>
  <c r="GP788" i="84"/>
  <c r="FZ1289" i="84"/>
  <c r="GF996" i="84"/>
  <c r="FW1550" i="84"/>
  <c r="FZ501" i="84"/>
  <c r="GH934" i="84"/>
  <c r="GO1030" i="84"/>
  <c r="FT1122" i="84"/>
  <c r="GE1507" i="84"/>
  <c r="GD1505" i="84"/>
  <c r="GD1479" i="84"/>
  <c r="GL1491" i="84"/>
  <c r="GJ1499" i="84"/>
  <c r="FX716" i="84"/>
  <c r="FS905" i="84"/>
  <c r="GI1151" i="84"/>
  <c r="GD872" i="84"/>
  <c r="FW1563" i="84"/>
  <c r="GC1535" i="84"/>
  <c r="GA701" i="84"/>
  <c r="FZ1355" i="84"/>
  <c r="FS899" i="84"/>
  <c r="GK1540" i="84"/>
  <c r="FU960" i="84"/>
  <c r="GJ1133" i="84"/>
  <c r="FU875" i="84"/>
  <c r="FV959" i="84"/>
  <c r="GH1237" i="84"/>
  <c r="GM1255" i="84"/>
  <c r="GN778" i="84"/>
  <c r="GE1057" i="84"/>
  <c r="GL1333" i="84"/>
  <c r="GG1260" i="84"/>
  <c r="GI1087" i="84"/>
  <c r="FZ720" i="84"/>
  <c r="GH1048" i="84"/>
  <c r="GG872" i="84"/>
  <c r="FS1139" i="84"/>
  <c r="GI1030" i="84"/>
  <c r="GA743" i="84"/>
  <c r="GF924" i="84"/>
  <c r="GH1584" i="84"/>
  <c r="GF1139" i="84"/>
  <c r="FZ780" i="84"/>
  <c r="GC1232" i="84"/>
  <c r="GA1109" i="84"/>
  <c r="FV981" i="84"/>
  <c r="GK1332" i="84"/>
  <c r="GJ1174" i="84"/>
  <c r="GE881" i="84"/>
  <c r="GF1151" i="84"/>
  <c r="GM1048" i="84"/>
  <c r="GO802" i="84"/>
  <c r="GA1264" i="84"/>
  <c r="FU964" i="84"/>
  <c r="GP1281" i="84"/>
  <c r="GI1474" i="84"/>
  <c r="FU740" i="84"/>
  <c r="FS1100" i="84"/>
  <c r="GJ1221" i="84"/>
  <c r="GJ1518" i="84"/>
  <c r="GP1065" i="84"/>
  <c r="FX739" i="84"/>
  <c r="GI1209" i="84"/>
  <c r="GH1457" i="84"/>
  <c r="GP888" i="84"/>
  <c r="FY1156" i="84"/>
  <c r="GN840" i="84"/>
  <c r="FV1370" i="84"/>
  <c r="GH953" i="84"/>
  <c r="GJ1185" i="84"/>
  <c r="FT899" i="84"/>
  <c r="FS1056" i="84"/>
  <c r="GG907" i="84"/>
  <c r="GG1152" i="84"/>
  <c r="GK1006" i="84"/>
  <c r="FT550" i="84"/>
  <c r="GN784" i="84"/>
  <c r="GG1255" i="84"/>
  <c r="FW1106" i="84"/>
  <c r="GM950" i="84"/>
  <c r="GE1217" i="84"/>
  <c r="GK879" i="84"/>
  <c r="GO1283" i="84"/>
  <c r="GL1132" i="84"/>
  <c r="GQ991" i="84"/>
  <c r="FV681" i="84"/>
  <c r="GN757" i="84"/>
  <c r="FT1443" i="84"/>
  <c r="FU989" i="84"/>
  <c r="GA771" i="84"/>
  <c r="GQ1260" i="84"/>
  <c r="FS1109" i="84"/>
  <c r="GM945" i="84"/>
  <c r="FT1287" i="84"/>
  <c r="GJ1590" i="84"/>
  <c r="GJ1277" i="84"/>
  <c r="GO1151" i="84"/>
  <c r="FW973" i="84"/>
  <c r="GD1235" i="84"/>
  <c r="FX1107" i="84"/>
  <c r="GI787" i="84"/>
  <c r="GB1477" i="84"/>
  <c r="FS1083" i="84"/>
  <c r="GD940" i="84"/>
  <c r="GI1340" i="84"/>
  <c r="FX1199" i="84"/>
  <c r="GQ1055" i="84"/>
  <c r="GN808" i="84"/>
  <c r="GH1261" i="84"/>
  <c r="GM1125" i="84"/>
  <c r="GL969" i="84"/>
  <c r="FU1250" i="84"/>
  <c r="GK1120" i="84"/>
  <c r="GN1011" i="84"/>
  <c r="GP526" i="84"/>
  <c r="GE1140" i="84"/>
  <c r="GF1370" i="84"/>
  <c r="FV1177" i="84"/>
  <c r="GN902" i="84"/>
  <c r="FU1322" i="84"/>
  <c r="FS1025" i="84"/>
  <c r="GJ1494" i="84"/>
  <c r="GO883" i="84"/>
  <c r="GN1086" i="84"/>
  <c r="GA1240" i="84"/>
  <c r="FY1312" i="84"/>
  <c r="FT1026" i="84"/>
  <c r="FT1186" i="84"/>
  <c r="FZ1116" i="84"/>
  <c r="GO1334" i="84"/>
  <c r="FZ995" i="84"/>
  <c r="FZ792" i="84"/>
  <c r="GJ1261" i="84"/>
  <c r="GJ1117" i="84"/>
  <c r="GK992" i="84"/>
  <c r="GA1271" i="84"/>
  <c r="GA1124" i="84"/>
  <c r="GP1314" i="84"/>
  <c r="FU1191" i="84"/>
  <c r="GN1063" i="84"/>
  <c r="FV1153" i="84"/>
  <c r="GJ936" i="84"/>
  <c r="FX961" i="84"/>
  <c r="GO688" i="84"/>
  <c r="GG1200" i="84"/>
  <c r="FX1074" i="84"/>
  <c r="GK910" i="84"/>
  <c r="GK1280" i="84"/>
  <c r="GR708" i="84"/>
  <c r="FV1464" i="84"/>
  <c r="FS1071" i="84"/>
  <c r="FU981" i="84"/>
  <c r="GD1194" i="84"/>
  <c r="FY1059" i="84"/>
  <c r="GF876" i="84"/>
  <c r="GJ1011" i="84"/>
  <c r="GP1362" i="84"/>
  <c r="GF965" i="84"/>
  <c r="GF1225" i="84"/>
  <c r="FW949" i="84"/>
  <c r="GD1326" i="84"/>
  <c r="FX1173" i="84"/>
  <c r="FW1024" i="84"/>
  <c r="FW276" i="84" s="1"/>
  <c r="AA276" i="84" s="1"/>
  <c r="GA710" i="84"/>
  <c r="GG1358" i="84"/>
  <c r="GH1026" i="84"/>
  <c r="GK888" i="84"/>
  <c r="GA1276" i="84"/>
  <c r="FS653" i="84"/>
  <c r="FT1396" i="84"/>
  <c r="FY480" i="84"/>
  <c r="GM1197" i="84"/>
  <c r="GN1042" i="84"/>
  <c r="GQ889" i="84"/>
  <c r="GH1294" i="84"/>
  <c r="GH1150" i="84"/>
  <c r="FT622" i="84"/>
  <c r="GO957" i="84"/>
  <c r="FY467" i="84"/>
  <c r="FW1210" i="84"/>
  <c r="FX1059" i="84"/>
  <c r="FZ1322" i="84"/>
  <c r="FT452" i="84"/>
  <c r="FU1437" i="84"/>
  <c r="FX1143" i="84"/>
  <c r="GE1002" i="84"/>
  <c r="GM767" i="84"/>
  <c r="GD1231" i="84"/>
  <c r="FU1032" i="84"/>
  <c r="GM853" i="84"/>
  <c r="GN1543" i="84"/>
  <c r="FZ1103" i="84"/>
  <c r="GK1075" i="84"/>
  <c r="GA1345" i="84"/>
  <c r="GN1028" i="84"/>
  <c r="GD1321" i="84"/>
  <c r="GI1018" i="84"/>
  <c r="GK1427" i="84"/>
  <c r="FZ1237" i="84"/>
  <c r="GO1331" i="84"/>
  <c r="GH1216" i="84"/>
  <c r="FX1242" i="84"/>
  <c r="FU1018" i="84"/>
  <c r="FV1276" i="84"/>
  <c r="FX1120" i="84"/>
  <c r="GQ1228" i="84"/>
  <c r="FS1107" i="84"/>
  <c r="GO1182" i="84"/>
  <c r="GK908" i="84"/>
  <c r="GH1296" i="84"/>
  <c r="FZ1155" i="84"/>
  <c r="GM1001" i="84"/>
  <c r="FV832" i="84"/>
  <c r="GF1252" i="84"/>
  <c r="GN845" i="84"/>
  <c r="GG1320" i="84"/>
  <c r="GK1024" i="84"/>
  <c r="FS881" i="84"/>
  <c r="GI1131" i="84"/>
  <c r="GH983" i="84"/>
  <c r="GO707" i="84"/>
  <c r="GF855" i="84"/>
  <c r="GC1433" i="84"/>
  <c r="GF906" i="84"/>
  <c r="GB1167" i="84"/>
  <c r="GP1033" i="84"/>
  <c r="FU839" i="84"/>
  <c r="FX1261" i="84"/>
  <c r="GH1431" i="84"/>
  <c r="GE1179" i="84"/>
  <c r="GT724" i="84"/>
  <c r="FZ1233" i="84"/>
  <c r="FS1096" i="84"/>
  <c r="GJ1260" i="84"/>
  <c r="FZ1464" i="84"/>
  <c r="GD1069" i="84"/>
  <c r="FX1301" i="84"/>
  <c r="GL973" i="84"/>
  <c r="FY760" i="84"/>
  <c r="GN1239" i="84"/>
  <c r="GQ1093" i="84"/>
  <c r="FY899" i="84"/>
  <c r="GH912" i="84"/>
  <c r="GF1136" i="84"/>
  <c r="GK1247" i="84"/>
  <c r="GQ616" i="84"/>
  <c r="GK1520" i="84"/>
  <c r="GD970" i="84"/>
  <c r="FS830" i="84"/>
  <c r="GD1270" i="84"/>
  <c r="FZ1111" i="84"/>
  <c r="GC1395" i="84"/>
  <c r="GP967" i="84"/>
  <c r="GP838" i="84"/>
  <c r="FZ869" i="84"/>
  <c r="GM1461" i="84"/>
  <c r="FV950" i="84"/>
  <c r="FU1365" i="84"/>
  <c r="GG1155" i="84"/>
  <c r="GQ878" i="84"/>
  <c r="GP1143" i="84"/>
  <c r="GJ999" i="84"/>
  <c r="FS639" i="84"/>
  <c r="GJ1369" i="84"/>
  <c r="FS972" i="84"/>
  <c r="GL1278" i="84"/>
  <c r="GH1072" i="84"/>
  <c r="GP917" i="84"/>
  <c r="GH1201" i="84"/>
  <c r="FT758" i="84"/>
  <c r="GI806" i="84"/>
  <c r="GD1250" i="84"/>
  <c r="GO963" i="84"/>
  <c r="GR500" i="84"/>
  <c r="GH965" i="84"/>
  <c r="FW690" i="84"/>
  <c r="FT1197" i="84"/>
  <c r="GQ1071" i="84"/>
  <c r="FT923" i="84"/>
  <c r="FS1477" i="84"/>
  <c r="GM798" i="84"/>
  <c r="GD967" i="84"/>
  <c r="GN1209" i="84"/>
  <c r="FT914" i="84"/>
  <c r="GB1475" i="84"/>
  <c r="FW1095" i="84"/>
  <c r="GF909" i="84"/>
  <c r="FX1355" i="84"/>
  <c r="GK1169" i="84"/>
  <c r="GJ1033" i="84"/>
  <c r="FV858" i="84"/>
  <c r="FW730" i="84"/>
  <c r="FT1367" i="84"/>
  <c r="GD1218" i="84"/>
  <c r="GQ1082" i="84"/>
  <c r="GM939" i="84"/>
  <c r="GN1020" i="84"/>
  <c r="FU1563" i="84"/>
  <c r="FZ1179" i="84"/>
  <c r="GE746" i="84"/>
  <c r="GN1224" i="84"/>
  <c r="GL1076" i="84"/>
  <c r="FS1177" i="84"/>
  <c r="GK741" i="84"/>
  <c r="GF1027" i="84"/>
  <c r="FX840" i="84"/>
  <c r="GD1268" i="84"/>
  <c r="GK939" i="84"/>
  <c r="GF1505" i="84"/>
  <c r="GO886" i="84"/>
  <c r="FS991" i="84"/>
  <c r="GT563" i="84"/>
  <c r="GH807" i="84"/>
  <c r="GE938" i="84"/>
  <c r="GG1040" i="84"/>
  <c r="GM1242" i="84"/>
  <c r="GG743" i="84"/>
  <c r="FT1086" i="84"/>
  <c r="GB1327" i="84"/>
  <c r="GJ1225" i="84"/>
  <c r="FX1089" i="84"/>
  <c r="GI941" i="84"/>
  <c r="FS1257" i="84"/>
  <c r="GI1459" i="84"/>
  <c r="GQ1166" i="84"/>
  <c r="GE1031" i="84"/>
  <c r="GD859" i="84"/>
  <c r="FW1242" i="84"/>
  <c r="GE1122" i="84"/>
  <c r="FZ975" i="84"/>
  <c r="GE1324" i="84"/>
  <c r="GH1202" i="84"/>
  <c r="GG1044" i="84"/>
  <c r="GM1266" i="84"/>
  <c r="GQ1145" i="84"/>
  <c r="GD935" i="84"/>
  <c r="FU1209" i="84"/>
  <c r="GM1281" i="84"/>
  <c r="GH1001" i="84"/>
  <c r="GN833" i="84"/>
  <c r="FX1560" i="84"/>
  <c r="FZ1361" i="84"/>
  <c r="FS1205" i="84"/>
  <c r="FS1054" i="84"/>
  <c r="FY890" i="84"/>
  <c r="FV1305" i="84"/>
  <c r="GM1015" i="84"/>
  <c r="GE832" i="84"/>
  <c r="GK1242" i="84"/>
  <c r="GA1118" i="84"/>
  <c r="FU1002" i="84"/>
  <c r="FY578" i="84"/>
  <c r="FW1217" i="84"/>
  <c r="GP1412" i="84"/>
  <c r="GF1167" i="84"/>
  <c r="GN1044" i="84"/>
  <c r="GK886" i="84"/>
  <c r="GC1126" i="84"/>
  <c r="GI998" i="84"/>
  <c r="GP1543" i="84"/>
  <c r="FU1073" i="84"/>
  <c r="FW1317" i="84"/>
  <c r="FT1185" i="84"/>
  <c r="FW1043" i="84"/>
  <c r="GN893" i="84"/>
  <c r="FV1271" i="84"/>
  <c r="GK1104" i="84"/>
  <c r="FZ797" i="84"/>
  <c r="GB1267" i="84"/>
  <c r="GJ1575" i="84"/>
  <c r="FU576" i="84"/>
  <c r="FX1505" i="84"/>
  <c r="FX662" i="84"/>
  <c r="GQ1506" i="84"/>
  <c r="GJ1128" i="84"/>
  <c r="GH1310" i="84"/>
  <c r="GO717" i="84"/>
  <c r="GE1584" i="84"/>
  <c r="GQ1289" i="84"/>
  <c r="GE980" i="84"/>
  <c r="FW1227" i="84"/>
  <c r="GN1313" i="84"/>
  <c r="GO1022" i="84"/>
  <c r="GG1262" i="84"/>
  <c r="GD1290" i="84"/>
  <c r="GM922" i="84"/>
  <c r="GE1315" i="84"/>
  <c r="GC1166" i="84"/>
  <c r="GP1026" i="84"/>
  <c r="FU842" i="84"/>
  <c r="GN728" i="84"/>
  <c r="FV1499" i="84"/>
  <c r="FX764" i="84"/>
  <c r="GJ1121" i="84"/>
  <c r="FS951" i="84"/>
  <c r="GT572" i="84"/>
  <c r="FT1192" i="84"/>
  <c r="FU1067" i="84"/>
  <c r="FU916" i="84"/>
  <c r="GH1222" i="84"/>
  <c r="GE1022" i="84"/>
  <c r="GM1287" i="84"/>
  <c r="GD1126" i="84"/>
  <c r="GE1221" i="84"/>
  <c r="GH746" i="84"/>
  <c r="FT811" i="84"/>
  <c r="GK1260" i="84"/>
  <c r="FT1108" i="84"/>
  <c r="FY536" i="84"/>
  <c r="FS1210" i="84"/>
  <c r="FX564" i="84"/>
  <c r="FS1416" i="84"/>
  <c r="GP756" i="84"/>
  <c r="FS943" i="84"/>
  <c r="GJ1266" i="84"/>
  <c r="FT1437" i="84"/>
  <c r="GN1229" i="84"/>
  <c r="GE944" i="84"/>
  <c r="FT523" i="84"/>
  <c r="GG1213" i="84"/>
  <c r="FW1046" i="84"/>
  <c r="GH885" i="84"/>
  <c r="GQ1293" i="84"/>
  <c r="GP563" i="84"/>
  <c r="FT1467" i="84"/>
  <c r="GF838" i="84"/>
  <c r="GM1120" i="84"/>
  <c r="GN969" i="84"/>
  <c r="FS1202" i="84"/>
  <c r="FS1070" i="84"/>
  <c r="GK906" i="84"/>
  <c r="GE1329" i="84"/>
  <c r="GQ1030" i="84"/>
  <c r="GI1246" i="84"/>
  <c r="GH1122" i="84"/>
  <c r="GN966" i="84"/>
  <c r="FV609" i="84"/>
  <c r="GL1196" i="84"/>
  <c r="GD1067" i="84"/>
  <c r="GP493" i="84"/>
  <c r="FW894" i="84"/>
  <c r="FX1286" i="84"/>
  <c r="GE1153" i="84"/>
  <c r="FZ768" i="84"/>
  <c r="FT1269" i="84"/>
  <c r="FU502" i="84"/>
  <c r="FU120" i="84" s="1"/>
  <c r="N120" i="84" s="1"/>
  <c r="FZ823" i="84"/>
  <c r="FT1168" i="84"/>
  <c r="GF1177" i="84"/>
  <c r="GI1041" i="84"/>
  <c r="FW891" i="84"/>
  <c r="FS1330" i="84"/>
  <c r="FU1060" i="84"/>
  <c r="FX1071" i="84"/>
  <c r="GP834" i="84"/>
  <c r="GP1272" i="84"/>
  <c r="GJ1115" i="84"/>
  <c r="GG971" i="84"/>
  <c r="FU571" i="84"/>
  <c r="GO1228" i="84"/>
  <c r="FY1363" i="84"/>
  <c r="GF1199" i="84"/>
  <c r="FU1045" i="84"/>
  <c r="GF905" i="84"/>
  <c r="GD1285" i="84"/>
  <c r="FW1137" i="84"/>
  <c r="GQ1000" i="84"/>
  <c r="GF764" i="84"/>
  <c r="FW1367" i="84"/>
  <c r="FZ1232" i="84"/>
  <c r="GE1090" i="84"/>
  <c r="FZ938" i="84"/>
  <c r="GO1327" i="84"/>
  <c r="FT1195" i="84"/>
  <c r="GD1024" i="84"/>
  <c r="GF773" i="84"/>
  <c r="GH1135" i="84"/>
  <c r="GI1491" i="84"/>
  <c r="GL1213" i="84"/>
  <c r="GA1065" i="84"/>
  <c r="GL894" i="84"/>
  <c r="GD1144" i="84"/>
  <c r="GP1473" i="84"/>
  <c r="FV1124" i="84"/>
  <c r="GO943" i="84"/>
  <c r="GC1160" i="84"/>
  <c r="GI1037" i="84"/>
  <c r="GH1034" i="84"/>
  <c r="GD1531" i="84"/>
  <c r="FS1180" i="84"/>
  <c r="GI898" i="84"/>
  <c r="FZ1296" i="84"/>
  <c r="FZ1156" i="84"/>
  <c r="GL984" i="84"/>
  <c r="GF778" i="84"/>
  <c r="GE1271" i="84"/>
  <c r="FT690" i="84"/>
  <c r="FV1361" i="84"/>
  <c r="GA1074" i="84"/>
  <c r="FS1170" i="84"/>
  <c r="GM832" i="84"/>
  <c r="GO1387" i="84"/>
  <c r="FV1050" i="84"/>
  <c r="GL913" i="84"/>
  <c r="GJ1317" i="84"/>
  <c r="FV1155" i="84"/>
  <c r="GH1006" i="84"/>
  <c r="GH1134" i="84"/>
  <c r="GE766" i="84"/>
  <c r="FV1251" i="84"/>
  <c r="GA1100" i="84"/>
  <c r="FT1561" i="84"/>
  <c r="FZ600" i="84"/>
  <c r="FV1497" i="84"/>
  <c r="GJ986" i="84"/>
  <c r="GQ1194" i="84"/>
  <c r="GJ1224" i="84"/>
  <c r="GM1088" i="84"/>
  <c r="GI967" i="84"/>
  <c r="FU906" i="84"/>
  <c r="GP1069" i="84"/>
  <c r="GA1322" i="84"/>
  <c r="GP978" i="84"/>
  <c r="GN1047" i="84"/>
  <c r="FT1202" i="84"/>
  <c r="GD1057" i="84"/>
  <c r="GN910" i="84"/>
  <c r="FZ1280" i="84"/>
  <c r="FY1406" i="84"/>
  <c r="GI1153" i="84"/>
  <c r="GM976" i="84"/>
  <c r="GD774" i="84"/>
  <c r="GK1252" i="84"/>
  <c r="GF1087" i="84"/>
  <c r="FY1266" i="84"/>
  <c r="GF1427" i="84"/>
  <c r="FU907" i="84"/>
  <c r="FS1032" i="84"/>
  <c r="FV836" i="84"/>
  <c r="GG1264" i="84"/>
  <c r="FV1125" i="84"/>
  <c r="GH972" i="84"/>
  <c r="GT542" i="84"/>
  <c r="GJ1269" i="84"/>
  <c r="FW1126" i="84"/>
  <c r="FW1002" i="84"/>
  <c r="GI762" i="84"/>
  <c r="GA1219" i="84"/>
  <c r="FZ1087" i="84"/>
  <c r="GH1312" i="84"/>
  <c r="GA1024" i="84"/>
  <c r="GP870" i="84"/>
  <c r="GH1250" i="84"/>
  <c r="GH188" i="84" s="1"/>
  <c r="CP188" i="84" s="1"/>
  <c r="GI1136" i="84"/>
  <c r="FV999" i="84"/>
  <c r="GG739" i="84"/>
  <c r="FX831" i="84"/>
  <c r="FT1584" i="84"/>
  <c r="GH744" i="84"/>
  <c r="FX1251" i="84"/>
  <c r="GD963" i="84"/>
  <c r="FT1327" i="84"/>
  <c r="GE1186" i="84"/>
  <c r="FU811" i="84"/>
  <c r="FX1422" i="84"/>
  <c r="GH1141" i="84"/>
  <c r="GD1013" i="84"/>
  <c r="FZ804" i="84"/>
  <c r="GP1252" i="84"/>
  <c r="FW1111" i="84"/>
  <c r="GQ940" i="84"/>
  <c r="GP1307" i="84"/>
  <c r="FT1430" i="84"/>
  <c r="GI1138" i="84"/>
  <c r="FT990" i="84"/>
  <c r="GL778" i="84"/>
  <c r="GI1250" i="84"/>
  <c r="FT1090" i="84"/>
  <c r="FT954" i="84"/>
  <c r="GN1369" i="84"/>
  <c r="GG1092" i="84"/>
  <c r="GL823" i="84"/>
  <c r="FU665" i="84"/>
  <c r="FY1165" i="84"/>
  <c r="FU1489" i="84"/>
  <c r="FV1501" i="84"/>
  <c r="GQ1107" i="84"/>
  <c r="GG1137" i="84"/>
  <c r="GM1191" i="84"/>
  <c r="GM899" i="84"/>
  <c r="FW807" i="84"/>
  <c r="GT506" i="84"/>
  <c r="FS908" i="84"/>
  <c r="GD1149" i="84"/>
  <c r="GL842" i="84"/>
  <c r="FU905" i="84"/>
  <c r="FZ1284" i="84"/>
  <c r="GJ827" i="84"/>
  <c r="GG1268" i="84"/>
  <c r="GP717" i="84"/>
  <c r="GC1470" i="84"/>
  <c r="FW1098" i="84"/>
  <c r="GO918" i="84"/>
  <c r="GN1318" i="84"/>
  <c r="FZ1160" i="84"/>
  <c r="GO1058" i="84"/>
  <c r="GJ894" i="84"/>
  <c r="FS1018" i="84"/>
  <c r="FV792" i="84"/>
  <c r="GD1114" i="84"/>
  <c r="FX982" i="84"/>
  <c r="FT1206" i="84"/>
  <c r="FT1073" i="84"/>
  <c r="GM920" i="84"/>
  <c r="GP1231" i="84"/>
  <c r="FX1079" i="84"/>
  <c r="GD1344" i="84"/>
  <c r="FX1166" i="84"/>
  <c r="GF1031" i="84"/>
  <c r="FU648" i="84"/>
  <c r="FY969" i="84"/>
  <c r="GF1220" i="84"/>
  <c r="FY1081" i="84"/>
  <c r="GD923" i="84"/>
  <c r="GG754" i="84"/>
  <c r="FX1084" i="84"/>
  <c r="GL1195" i="84"/>
  <c r="FT1052" i="84"/>
  <c r="GP1271" i="84"/>
  <c r="GE1126" i="84"/>
  <c r="FX866" i="84"/>
  <c r="GA1472" i="84"/>
  <c r="FZ1124" i="84"/>
  <c r="FU1332" i="84"/>
  <c r="GM1187" i="84"/>
  <c r="FT1062" i="84"/>
  <c r="GF891" i="84"/>
  <c r="FY1157" i="84"/>
  <c r="GM1248" i="84"/>
  <c r="GQ715" i="84"/>
  <c r="FU1095" i="84"/>
  <c r="GK1051" i="84"/>
  <c r="FT889" i="84"/>
  <c r="FS1344" i="84"/>
  <c r="GA1036" i="84"/>
  <c r="GJ1244" i="84"/>
  <c r="FU1026" i="84"/>
  <c r="GD1586" i="84"/>
  <c r="GF755" i="84"/>
  <c r="GO1542" i="84"/>
  <c r="GK1058" i="84"/>
  <c r="GN1523" i="84"/>
  <c r="GA1052" i="84"/>
  <c r="FZ961" i="84"/>
  <c r="FW1303" i="84"/>
  <c r="GL1273" i="84"/>
  <c r="GN1107" i="84"/>
  <c r="GI933" i="84"/>
  <c r="GD1042" i="84"/>
  <c r="GF1126" i="84"/>
  <c r="FY1223" i="84"/>
  <c r="FW1260" i="84"/>
  <c r="FW1082" i="84"/>
  <c r="GI981" i="84"/>
  <c r="GN1327" i="84"/>
  <c r="FX1174" i="84"/>
  <c r="GN852" i="84"/>
  <c r="FY1249" i="84"/>
  <c r="GG1179" i="84"/>
  <c r="FZ696" i="84"/>
  <c r="GB1362" i="84"/>
  <c r="GF1202" i="84"/>
  <c r="FT1061" i="84"/>
  <c r="GQ894" i="84"/>
  <c r="GA1138" i="84"/>
  <c r="GQ987" i="84"/>
  <c r="FW792" i="84"/>
  <c r="GL1165" i="84"/>
  <c r="FU1037" i="84"/>
  <c r="GP864" i="84"/>
  <c r="FX1271" i="84"/>
  <c r="FS1118" i="84"/>
  <c r="FZ1010" i="84"/>
  <c r="GE1526" i="84"/>
  <c r="GN1202" i="84"/>
  <c r="FV920" i="84"/>
  <c r="FU1295" i="84"/>
  <c r="FU1035" i="84"/>
  <c r="FT808" i="84"/>
  <c r="GJ1271" i="84"/>
  <c r="GH887" i="84"/>
  <c r="GF1306" i="84"/>
  <c r="GI1262" i="84"/>
  <c r="FW1003" i="84"/>
  <c r="GJ1192" i="84"/>
  <c r="GQ1092" i="84"/>
  <c r="GO565" i="84"/>
  <c r="FU1316" i="84"/>
  <c r="FT1024" i="84"/>
  <c r="GD904" i="84"/>
  <c r="GG1134" i="84"/>
  <c r="FU997" i="84"/>
  <c r="FU744" i="84"/>
  <c r="GO962" i="84"/>
  <c r="GL1175" i="84"/>
  <c r="GH1041" i="84"/>
  <c r="GA1259" i="84"/>
  <c r="GB1147" i="84"/>
  <c r="FZ985" i="84"/>
  <c r="GR576" i="84"/>
  <c r="GQ964" i="84"/>
  <c r="GL1245" i="84"/>
  <c r="GU556" i="84"/>
  <c r="GD1087" i="84"/>
  <c r="GL1581" i="84"/>
  <c r="GA1503" i="84"/>
  <c r="FX1549" i="84"/>
  <c r="GH1016" i="84"/>
  <c r="FT495" i="84"/>
  <c r="FZ495" i="84"/>
  <c r="GL1091" i="84"/>
  <c r="GF1297" i="84"/>
  <c r="GS647" i="84"/>
  <c r="GO1029" i="84"/>
  <c r="GE1229" i="84"/>
  <c r="GN952" i="84"/>
  <c r="FU786" i="84"/>
  <c r="FT1070" i="84"/>
  <c r="GQ1051" i="84"/>
  <c r="FW889" i="84"/>
  <c r="GA1226" i="84"/>
  <c r="FU1150" i="84"/>
  <c r="GQ862" i="84"/>
  <c r="GE966" i="84"/>
  <c r="GT644" i="84"/>
  <c r="GC1225" i="84"/>
  <c r="GH1124" i="84"/>
  <c r="FU896" i="84"/>
  <c r="GF1312" i="84"/>
  <c r="FU750" i="84"/>
  <c r="GL1415" i="84"/>
  <c r="GD998" i="84"/>
  <c r="GA794" i="84"/>
  <c r="FX1215" i="84"/>
  <c r="GH1290" i="84"/>
  <c r="GA793" i="84"/>
  <c r="FX1122" i="84"/>
  <c r="GN961" i="84"/>
  <c r="GA1211" i="84"/>
  <c r="GJ1074" i="84"/>
  <c r="FW921" i="84"/>
  <c r="GB1590" i="84"/>
  <c r="GD793" i="84"/>
  <c r="GM1129" i="84"/>
  <c r="FZ542" i="84"/>
  <c r="GD1217" i="84"/>
  <c r="GN1376" i="84"/>
  <c r="FV956" i="84"/>
  <c r="GA1199" i="84"/>
  <c r="GD919" i="84"/>
  <c r="GC1295" i="84"/>
  <c r="GI1004" i="84"/>
  <c r="GA561" i="84"/>
  <c r="GG1240" i="84"/>
  <c r="GO966" i="84"/>
  <c r="FS1219" i="84"/>
  <c r="FY925" i="84"/>
  <c r="FY1323" i="84"/>
  <c r="GJ1427" i="84"/>
  <c r="FW1143" i="84"/>
  <c r="GA982" i="84"/>
  <c r="GQ1078" i="84"/>
  <c r="GD903" i="84"/>
  <c r="GG1267" i="84"/>
  <c r="FS902" i="84"/>
  <c r="GB1149" i="84"/>
  <c r="FU1301" i="84"/>
  <c r="GG1338" i="84"/>
  <c r="GK1263" i="84"/>
  <c r="GQ1177" i="84"/>
  <c r="FS1105" i="84"/>
  <c r="GP1257" i="84"/>
  <c r="GA803" i="84"/>
  <c r="FT1466" i="84"/>
  <c r="FS1124" i="84"/>
  <c r="FX992" i="84"/>
  <c r="FX1316" i="84"/>
  <c r="GB1366" i="84"/>
  <c r="GI1038" i="84"/>
  <c r="FZ993" i="84"/>
  <c r="GI759" i="84"/>
  <c r="FU1278" i="84"/>
  <c r="GN1088" i="84"/>
  <c r="FZ570" i="84"/>
  <c r="GO1298" i="84"/>
  <c r="FS1058" i="84"/>
  <c r="FS857" i="84"/>
  <c r="GI1254" i="84"/>
  <c r="FU967" i="84"/>
  <c r="FZ546" i="84"/>
  <c r="GM1238" i="84"/>
  <c r="FY1092" i="84"/>
  <c r="FZ1338" i="84"/>
  <c r="GC1187" i="84"/>
  <c r="FV794" i="84"/>
  <c r="GD1407" i="84"/>
  <c r="GA1002" i="84"/>
  <c r="GI1231" i="84"/>
  <c r="FW957" i="84"/>
  <c r="FY1277" i="84"/>
  <c r="GL1344" i="84"/>
  <c r="FT761" i="84"/>
  <c r="GJ1087" i="84"/>
  <c r="FX947" i="84"/>
  <c r="GA1186" i="84"/>
  <c r="FZ1038" i="84"/>
  <c r="FY1332" i="84"/>
  <c r="GF1048" i="84"/>
  <c r="GG1226" i="84"/>
  <c r="FW974" i="84"/>
  <c r="GN689" i="84"/>
  <c r="GN137" i="84" s="1"/>
  <c r="DV137" i="84" s="1"/>
  <c r="GC1220" i="84"/>
  <c r="FX1050" i="84"/>
  <c r="GR630" i="84"/>
  <c r="GN816" i="84"/>
  <c r="GP1254" i="84"/>
  <c r="GK1088" i="84"/>
  <c r="GL1315" i="84"/>
  <c r="GH1486" i="84"/>
  <c r="GH886" i="84"/>
  <c r="GC1145" i="84"/>
  <c r="GF987" i="84"/>
  <c r="FS1174" i="84"/>
  <c r="FU1076" i="84"/>
  <c r="GH935" i="84"/>
  <c r="FU1309" i="84"/>
  <c r="GQ1021" i="84"/>
  <c r="GH1268" i="84"/>
  <c r="GM1104" i="84"/>
  <c r="FT975" i="84"/>
  <c r="FX1362" i="84"/>
  <c r="GI972" i="84"/>
  <c r="FS1218" i="84"/>
  <c r="GE922" i="84"/>
  <c r="GN1326" i="84"/>
  <c r="GF1176" i="84"/>
  <c r="GF966" i="84"/>
  <c r="GS617" i="84"/>
  <c r="FU1065" i="84"/>
  <c r="FX908" i="84"/>
  <c r="GB1297" i="84"/>
  <c r="FU728" i="84"/>
  <c r="FY1584" i="84"/>
  <c r="FW1323" i="84"/>
  <c r="GB1169" i="84"/>
  <c r="FX1021" i="84"/>
  <c r="GQ1258" i="84"/>
  <c r="GQ819" i="84"/>
  <c r="GM1484" i="84"/>
  <c r="FW1071" i="84"/>
  <c r="GL953" i="84"/>
  <c r="FV1320" i="84"/>
  <c r="GA1223" i="84"/>
  <c r="GE1046" i="84"/>
  <c r="GI881" i="84"/>
  <c r="GP1421" i="84"/>
  <c r="FW1189" i="84"/>
  <c r="GJ867" i="84"/>
  <c r="GD1252" i="84"/>
  <c r="GK1142" i="84"/>
  <c r="FU975" i="84"/>
  <c r="GN930" i="84"/>
  <c r="GG1382" i="84"/>
  <c r="FV1220" i="84"/>
  <c r="FS1149" i="84"/>
  <c r="GN1001" i="84"/>
  <c r="FZ631" i="84"/>
  <c r="GJ1067" i="84"/>
  <c r="FY1317" i="84"/>
  <c r="GM1186" i="84"/>
  <c r="FS1036" i="84"/>
  <c r="GD1357" i="84"/>
  <c r="FW1054" i="84"/>
  <c r="GA946" i="84"/>
  <c r="FV908" i="84"/>
  <c r="FW1102" i="84"/>
  <c r="FT887" i="84"/>
  <c r="GK1275" i="84"/>
  <c r="GP540" i="84"/>
  <c r="GH1246" i="84"/>
  <c r="GP974" i="84"/>
  <c r="FX625" i="84"/>
  <c r="GL1199" i="84"/>
  <c r="GE1073" i="84"/>
  <c r="GL1280" i="84"/>
  <c r="GC1437" i="84"/>
  <c r="GP920" i="84"/>
  <c r="GM1188" i="84"/>
  <c r="FW1036" i="84"/>
  <c r="FW841" i="84"/>
  <c r="GD1259" i="84"/>
  <c r="GH1115" i="84"/>
  <c r="GJ1009" i="84"/>
  <c r="GJ1191" i="84"/>
  <c r="GK899" i="84"/>
  <c r="FZ1270" i="84"/>
  <c r="GM1141" i="84"/>
  <c r="FU1013" i="84"/>
  <c r="GJ812" i="84"/>
  <c r="GH1242" i="84"/>
  <c r="FS831" i="84"/>
  <c r="GD1269" i="84"/>
  <c r="GM962" i="84"/>
  <c r="FW645" i="84"/>
  <c r="GN1102" i="84"/>
  <c r="GI1310" i="84"/>
  <c r="FY1044" i="84"/>
  <c r="GA1265" i="84"/>
  <c r="GC1139" i="84"/>
  <c r="FX1009" i="84"/>
  <c r="GL729" i="84"/>
  <c r="GM910" i="84"/>
  <c r="GD1402" i="84"/>
  <c r="FU1105" i="84"/>
  <c r="GE979" i="84"/>
  <c r="FW637" i="84"/>
  <c r="GO1214" i="84"/>
  <c r="FW1081" i="84"/>
  <c r="GB1222" i="84"/>
  <c r="GD1440" i="84"/>
  <c r="FZ926" i="84"/>
  <c r="GA1154" i="84"/>
  <c r="FT1019" i="84"/>
  <c r="GP807" i="84"/>
  <c r="FW1263" i="84"/>
  <c r="GM1109" i="84"/>
  <c r="GK982" i="84"/>
  <c r="GN1292" i="84"/>
  <c r="GL1040" i="84"/>
  <c r="GI1134" i="84"/>
  <c r="FX1180" i="84"/>
  <c r="GK1069" i="84"/>
  <c r="FX1206" i="84"/>
  <c r="FX184" i="84" s="1"/>
  <c r="AD184" i="84" s="1"/>
  <c r="GI899" i="84"/>
  <c r="GM1425" i="84"/>
  <c r="GM1301" i="84"/>
  <c r="GD1040" i="84"/>
  <c r="GM732" i="84"/>
  <c r="GK1233" i="84"/>
  <c r="GO1076" i="84"/>
  <c r="FX1189" i="84"/>
  <c r="FX920" i="84"/>
  <c r="GO1306" i="84"/>
  <c r="GJ1127" i="84"/>
  <c r="GD1011" i="84"/>
  <c r="GN1243" i="84"/>
  <c r="GH1481" i="84"/>
  <c r="GH209" i="84" s="1"/>
  <c r="CP209" i="84" s="1"/>
  <c r="GE791" i="84"/>
  <c r="GK1157" i="84"/>
  <c r="GP600" i="84"/>
  <c r="GE1197" i="84"/>
  <c r="FW1073" i="84"/>
  <c r="FY1590" i="84"/>
  <c r="GH1140" i="84"/>
  <c r="FU794" i="84"/>
  <c r="FY1260" i="84"/>
  <c r="GA957" i="84"/>
  <c r="GP450" i="84"/>
  <c r="GR455" i="84"/>
  <c r="GH1382" i="84"/>
  <c r="GP992" i="84"/>
  <c r="GF1234" i="84"/>
  <c r="GA896" i="84"/>
  <c r="GO1333" i="84"/>
  <c r="FU1127" i="84"/>
  <c r="GJ1017" i="84"/>
  <c r="GK979" i="84"/>
  <c r="FS679" i="84"/>
  <c r="GH1206" i="84"/>
  <c r="GO1096" i="84"/>
  <c r="GM959" i="84"/>
  <c r="FX1326" i="84"/>
  <c r="GA786" i="84"/>
  <c r="GI1482" i="84"/>
  <c r="FY885" i="84"/>
  <c r="GE1306" i="84"/>
  <c r="GL1178" i="84"/>
  <c r="FS1029" i="84"/>
  <c r="GD817" i="84"/>
  <c r="GN1256" i="84"/>
  <c r="FW760" i="84"/>
  <c r="FZ1112" i="84"/>
  <c r="GF940" i="84"/>
  <c r="GD930" i="84"/>
  <c r="GC1209" i="84"/>
  <c r="FS1045" i="84"/>
  <c r="FY900" i="84"/>
  <c r="FW960" i="84"/>
  <c r="FU667" i="84"/>
  <c r="FZ1125" i="84"/>
  <c r="GC1289" i="84"/>
  <c r="GL1070" i="84"/>
  <c r="GQ1282" i="84"/>
  <c r="GB1210" i="84"/>
  <c r="FU956" i="84"/>
  <c r="GN1317" i="84"/>
  <c r="GG1172" i="84"/>
  <c r="GK1036" i="84"/>
  <c r="GK168" i="84" s="1"/>
  <c r="DB168" i="84" s="1"/>
  <c r="FZ788" i="84"/>
  <c r="FY1237" i="84"/>
  <c r="GQ1096" i="84"/>
  <c r="GO992" i="84"/>
  <c r="GN929" i="84"/>
  <c r="GG1057" i="84"/>
  <c r="GF894" i="84"/>
  <c r="FY1138" i="84"/>
  <c r="GN976" i="84"/>
  <c r="GI768" i="84"/>
  <c r="GH1590" i="84"/>
  <c r="FY1076" i="84"/>
  <c r="GC1312" i="84"/>
  <c r="GB1177" i="84"/>
  <c r="GG1059" i="84"/>
  <c r="GH900" i="84"/>
  <c r="GI1150" i="84"/>
  <c r="FY561" i="84"/>
  <c r="GN1429" i="84"/>
  <c r="FZ1127" i="84"/>
  <c r="GF983" i="84"/>
  <c r="GE798" i="84"/>
  <c r="GE1247" i="84"/>
  <c r="GO955" i="84"/>
  <c r="FT1486" i="84"/>
  <c r="GE1193" i="84"/>
  <c r="FV1292" i="84"/>
  <c r="GI1212" i="84"/>
  <c r="FW1006" i="84"/>
  <c r="GD882" i="84"/>
  <c r="GQ1254" i="84"/>
  <c r="FV469" i="84"/>
  <c r="GE1275" i="84"/>
  <c r="GF1013" i="84"/>
  <c r="GE801" i="84"/>
  <c r="GN1258" i="84"/>
  <c r="GF1111" i="84"/>
  <c r="GO958" i="84"/>
  <c r="FX927" i="84"/>
  <c r="GG1099" i="84"/>
  <c r="GG1362" i="84"/>
  <c r="FU1182" i="84"/>
  <c r="FU1054" i="84"/>
  <c r="GO905" i="84"/>
  <c r="GN1287" i="84"/>
  <c r="FY1161" i="84"/>
  <c r="GN701" i="84"/>
  <c r="GC1465" i="84"/>
  <c r="FV901" i="84"/>
  <c r="GO1159" i="84"/>
  <c r="GK1032" i="84"/>
  <c r="GO797" i="84"/>
  <c r="FW1250" i="84"/>
  <c r="FW1247" i="84"/>
  <c r="GI971" i="84"/>
  <c r="FS852" i="84"/>
  <c r="GA1141" i="84"/>
  <c r="FX1037" i="84"/>
  <c r="GC1327" i="84"/>
  <c r="FT1289" i="84"/>
  <c r="FY1094" i="84"/>
  <c r="GA1586" i="84"/>
  <c r="GH1086" i="84"/>
  <c r="FV1160" i="84"/>
  <c r="GM1080" i="84"/>
  <c r="GO887" i="84"/>
  <c r="FU1311" i="84"/>
  <c r="GH1415" i="84"/>
  <c r="GH203" i="84" s="1"/>
  <c r="CP203" i="84" s="1"/>
  <c r="GE1212" i="84"/>
  <c r="GF1005" i="84"/>
  <c r="FV768" i="84"/>
  <c r="GF1231" i="84"/>
  <c r="FZ1079" i="84"/>
  <c r="GG945" i="84"/>
  <c r="FU1262" i="84"/>
  <c r="FW1018" i="84"/>
  <c r="GB1276" i="84"/>
  <c r="GC1150" i="84"/>
  <c r="GQ721" i="84"/>
  <c r="GI1193" i="84"/>
  <c r="FV1076" i="84"/>
  <c r="FS740" i="84"/>
  <c r="GC1300" i="84"/>
  <c r="GO737" i="84"/>
  <c r="GH1100" i="84"/>
  <c r="GG970" i="84"/>
  <c r="GO1181" i="84"/>
  <c r="FY1038" i="84"/>
  <c r="GF900" i="84"/>
  <c r="GF1343" i="84"/>
  <c r="FV1156" i="84"/>
  <c r="GD964" i="84"/>
  <c r="GQ1197" i="84"/>
  <c r="FU577" i="84"/>
  <c r="GO1278" i="84"/>
  <c r="GE950" i="84"/>
  <c r="GK926" i="84"/>
  <c r="GC1294" i="84"/>
  <c r="GL865" i="84"/>
  <c r="GK1008" i="84"/>
  <c r="GA726" i="84"/>
  <c r="GM1218" i="84"/>
  <c r="GQ925" i="84"/>
  <c r="GP1109" i="84"/>
  <c r="GA940" i="84"/>
  <c r="FW459" i="84"/>
  <c r="FZ1039" i="84"/>
  <c r="GE874" i="84"/>
  <c r="GQ1068" i="84"/>
  <c r="FY1320" i="84"/>
  <c r="GQ1043" i="84"/>
  <c r="GN1283" i="84"/>
  <c r="GE1116" i="84"/>
  <c r="FZ860" i="84"/>
  <c r="FY708" i="84"/>
  <c r="FW674" i="84"/>
  <c r="FX1462" i="84"/>
  <c r="FU1299" i="84"/>
  <c r="FV1309" i="84"/>
  <c r="FS826" i="84"/>
  <c r="FY1208" i="84"/>
  <c r="GJ888" i="84"/>
  <c r="GI1244" i="84"/>
  <c r="FU1004" i="84"/>
  <c r="GK996" i="84"/>
  <c r="GU704" i="84"/>
  <c r="FV1001" i="84"/>
  <c r="GQ1466" i="84"/>
  <c r="FU1086" i="84"/>
  <c r="GF952" i="84"/>
  <c r="GH1223" i="84"/>
  <c r="GA868" i="84"/>
  <c r="GL967" i="84"/>
  <c r="FW1369" i="84"/>
  <c r="GO971" i="84"/>
  <c r="GG1224" i="84"/>
  <c r="GI1086" i="84"/>
  <c r="FT1292" i="84"/>
  <c r="GA1059" i="84"/>
  <c r="GK1370" i="84"/>
  <c r="GG1177" i="84"/>
  <c r="GM1020" i="84"/>
  <c r="FT904" i="84"/>
  <c r="GM1283" i="84"/>
  <c r="GC1147" i="84"/>
  <c r="GP1025" i="84"/>
  <c r="GA629" i="84"/>
  <c r="GG1380" i="84"/>
  <c r="GN1099" i="84"/>
  <c r="FU1341" i="84"/>
  <c r="FV1039" i="84"/>
  <c r="GO948" i="84"/>
  <c r="FW1299" i="84"/>
  <c r="GL1162" i="84"/>
  <c r="GB1171" i="84"/>
  <c r="GE1269" i="84"/>
  <c r="FW746" i="84"/>
  <c r="GB1227" i="84"/>
  <c r="FY540" i="84"/>
  <c r="GP942" i="84"/>
  <c r="FS1167" i="84"/>
  <c r="FW845" i="84"/>
  <c r="GH1367" i="84"/>
  <c r="GG1186" i="84"/>
  <c r="GA672" i="84"/>
  <c r="FT827" i="84"/>
  <c r="GP938" i="84"/>
  <c r="GN1211" i="84"/>
  <c r="GF1156" i="84"/>
  <c r="GI1465" i="84"/>
  <c r="GB1292" i="84"/>
  <c r="FW991" i="84"/>
  <c r="FZ1145" i="84"/>
  <c r="FV1000" i="84"/>
  <c r="GI755" i="84"/>
  <c r="GM1379" i="84"/>
  <c r="FW980" i="84"/>
  <c r="GI1219" i="84"/>
  <c r="GN1060" i="84"/>
  <c r="GQ895" i="84"/>
  <c r="GM1318" i="84"/>
  <c r="GP1182" i="84"/>
  <c r="GM929" i="84"/>
  <c r="FY1315" i="84"/>
  <c r="FT1038" i="84"/>
  <c r="GG840" i="84"/>
  <c r="GE1261" i="84"/>
  <c r="GD1140" i="84"/>
  <c r="GD971" i="84"/>
  <c r="FY669" i="84"/>
  <c r="GF1423" i="84"/>
  <c r="FW890" i="84"/>
  <c r="FY1001" i="84"/>
  <c r="GO1240" i="84"/>
  <c r="GH1120" i="84"/>
  <c r="GE961" i="84"/>
  <c r="GG1406" i="84"/>
  <c r="GN1420" i="84"/>
  <c r="FV1114" i="84"/>
  <c r="FY968" i="84"/>
  <c r="GM1213" i="84"/>
  <c r="FW923" i="84"/>
  <c r="FV1226" i="84"/>
  <c r="GN1442" i="84"/>
  <c r="GP1041" i="84"/>
  <c r="GL996" i="84"/>
  <c r="GH773" i="84"/>
  <c r="GI1225" i="84"/>
  <c r="GG1135" i="84"/>
  <c r="FZ819" i="84"/>
  <c r="GH737" i="84"/>
  <c r="GF1215" i="84"/>
  <c r="GI1082" i="84"/>
  <c r="GP1186" i="84"/>
  <c r="GR700" i="84"/>
  <c r="GC1298" i="84"/>
  <c r="FV1030" i="84"/>
  <c r="GI836" i="84"/>
  <c r="GD1226" i="84"/>
  <c r="FZ1104" i="84"/>
  <c r="GI1257" i="84"/>
  <c r="FV1179" i="84"/>
  <c r="GI853" i="84"/>
  <c r="GD1180" i="84"/>
  <c r="GF1071" i="84"/>
  <c r="FV1012" i="84"/>
  <c r="GA889" i="84"/>
  <c r="GO1033" i="84"/>
  <c r="GJ909" i="84"/>
  <c r="GA943" i="84"/>
  <c r="FY1261" i="84"/>
  <c r="GI1424" i="84"/>
  <c r="FW926" i="84"/>
  <c r="GG1017" i="84"/>
  <c r="FW826" i="84"/>
  <c r="FU487" i="84"/>
  <c r="GH1252" i="84"/>
  <c r="FS962" i="84"/>
  <c r="FZ674" i="84"/>
  <c r="GA1210" i="84"/>
  <c r="FZ948" i="84"/>
  <c r="GQ1296" i="84"/>
  <c r="GA960" i="84"/>
  <c r="GR540" i="84"/>
  <c r="GD1214" i="84"/>
  <c r="GG1328" i="84"/>
  <c r="GI1485" i="84"/>
  <c r="GG1065" i="84"/>
  <c r="GQ916" i="84"/>
  <c r="FU1291" i="84"/>
  <c r="FV1173" i="84"/>
  <c r="FY1030" i="84"/>
  <c r="GM828" i="84"/>
  <c r="GD1317" i="84"/>
  <c r="GJ1371" i="84"/>
  <c r="GF1239" i="84"/>
  <c r="GE1079" i="84"/>
  <c r="GK1316" i="84"/>
  <c r="GO1051" i="84"/>
  <c r="FZ1065" i="84"/>
  <c r="GG1344" i="84"/>
  <c r="FT1164" i="84"/>
  <c r="GO1019" i="84"/>
  <c r="FZ1250" i="84"/>
  <c r="GJ1094" i="84"/>
  <c r="GE783" i="84"/>
  <c r="GU567" i="84"/>
  <c r="GA1234" i="84"/>
  <c r="GN1050" i="84"/>
  <c r="GO910" i="84"/>
  <c r="GG1298" i="84"/>
  <c r="FX629" i="84"/>
  <c r="GI1457" i="84"/>
  <c r="GE1084" i="84"/>
  <c r="GM924" i="84"/>
  <c r="GQ1317" i="84"/>
  <c r="GM1165" i="84"/>
  <c r="GG1033" i="84"/>
  <c r="GS560" i="84"/>
  <c r="FV1306" i="84"/>
  <c r="GD809" i="84"/>
  <c r="FX1161" i="84"/>
  <c r="GO867" i="84"/>
  <c r="GK763" i="84"/>
  <c r="GG824" i="84"/>
  <c r="GJ1026" i="84"/>
  <c r="GQ859" i="84"/>
  <c r="FX944" i="84"/>
  <c r="GD794" i="84"/>
  <c r="GT493" i="84"/>
  <c r="GJ1198" i="84"/>
  <c r="GA1080" i="84"/>
  <c r="FY478" i="84"/>
  <c r="GE1210" i="84"/>
  <c r="FY911" i="84"/>
  <c r="GM1309" i="84"/>
  <c r="FU1176" i="84"/>
  <c r="GL1012" i="84"/>
  <c r="GM802" i="84"/>
  <c r="GB1260" i="84"/>
  <c r="GQ848" i="84"/>
  <c r="GC1363" i="84"/>
  <c r="GI1043" i="84"/>
  <c r="GE894" i="84"/>
  <c r="GF984" i="84"/>
  <c r="GM779" i="84"/>
  <c r="FU1381" i="84"/>
  <c r="GC1288" i="84"/>
  <c r="FZ801" i="84"/>
  <c r="GI1129" i="84"/>
  <c r="GP531" i="84"/>
  <c r="GD1190" i="84"/>
  <c r="GF1424" i="84"/>
  <c r="GG896" i="84"/>
  <c r="FX1159" i="84"/>
  <c r="GQ1022" i="84"/>
  <c r="GD875" i="84"/>
  <c r="FY1114" i="84"/>
  <c r="FZ1354" i="84"/>
  <c r="GN1009" i="84"/>
  <c r="GG1105" i="84"/>
  <c r="FZ965" i="84"/>
  <c r="GT586" i="84"/>
  <c r="GQ1195" i="84"/>
  <c r="GJ900" i="84"/>
  <c r="GA1270" i="84"/>
  <c r="GO1155" i="84"/>
  <c r="FX993" i="84"/>
  <c r="GF1268" i="84"/>
  <c r="GF754" i="84"/>
  <c r="FZ1306" i="84"/>
  <c r="FY1010" i="84"/>
  <c r="GM840" i="84"/>
  <c r="GN959" i="84"/>
  <c r="FU903" i="84"/>
  <c r="GL1020" i="84"/>
  <c r="GI793" i="84"/>
  <c r="FV531" i="84"/>
  <c r="GL1164" i="84"/>
  <c r="FX1417" i="84"/>
  <c r="FU1144" i="84"/>
  <c r="GI994" i="84"/>
  <c r="GN742" i="84"/>
  <c r="GN1267" i="84"/>
  <c r="GN1113" i="84"/>
  <c r="GJ947" i="84"/>
  <c r="GS581" i="84"/>
  <c r="FT1083" i="84"/>
  <c r="GM1340" i="84"/>
  <c r="GC1194" i="84"/>
  <c r="GM926" i="84"/>
  <c r="FX1151" i="84"/>
  <c r="GS519" i="84"/>
  <c r="GO1474" i="84"/>
  <c r="GJ1106" i="84"/>
  <c r="GB1320" i="84"/>
  <c r="GH1194" i="84"/>
  <c r="GM1027" i="84"/>
  <c r="GI880" i="84"/>
  <c r="GQ982" i="84"/>
  <c r="FY1189" i="84"/>
  <c r="GN899" i="84"/>
  <c r="FV1259" i="84"/>
  <c r="GF1002" i="84"/>
  <c r="GN1232" i="84"/>
  <c r="FX613" i="84"/>
  <c r="GJ1382" i="84"/>
  <c r="FX1196" i="84"/>
  <c r="GP1318" i="84"/>
  <c r="GL1023" i="84"/>
  <c r="GP817" i="84"/>
  <c r="GO1446" i="84"/>
  <c r="FU1141" i="84"/>
  <c r="FX973" i="84"/>
  <c r="FZ816" i="84"/>
  <c r="GF1230" i="84"/>
  <c r="FX1097" i="84"/>
  <c r="GN1307" i="84"/>
  <c r="FS1171" i="84"/>
  <c r="GH1058" i="84"/>
  <c r="FY880" i="84"/>
  <c r="GD1131" i="84"/>
  <c r="FT935" i="84"/>
  <c r="FY1174" i="84"/>
  <c r="GD902" i="84"/>
  <c r="FS1307" i="84"/>
  <c r="FS1141" i="84"/>
  <c r="GM985" i="84"/>
  <c r="GF1255" i="84"/>
  <c r="FW759" i="84"/>
  <c r="FT1132" i="84"/>
  <c r="GH749" i="84"/>
  <c r="GO1092" i="84"/>
  <c r="GE947" i="84"/>
  <c r="GM1300" i="84"/>
  <c r="GF1422" i="84"/>
  <c r="GP1207" i="84"/>
  <c r="FW913" i="84"/>
  <c r="GE1078" i="84"/>
  <c r="FS862" i="84"/>
  <c r="FU614" i="84"/>
  <c r="GM893" i="84"/>
  <c r="GK791" i="84"/>
  <c r="GQ557" i="84"/>
  <c r="FU1016" i="84"/>
  <c r="GC1299" i="84"/>
  <c r="GG1412" i="84"/>
  <c r="FZ1133" i="84"/>
  <c r="FV1025" i="84"/>
  <c r="GH1078" i="84"/>
  <c r="FT1254" i="84"/>
  <c r="GQ1476" i="84"/>
  <c r="GG1245" i="84"/>
  <c r="GH949" i="84"/>
  <c r="GG1334" i="84"/>
  <c r="GP1189" i="84"/>
  <c r="FX1063" i="84"/>
  <c r="GI894" i="84"/>
  <c r="FT1277" i="84"/>
  <c r="FW878" i="84"/>
  <c r="GK1484" i="84"/>
  <c r="GO791" i="84"/>
  <c r="FY1105" i="84"/>
  <c r="FX572" i="84"/>
  <c r="GJ1064" i="84"/>
  <c r="FW906" i="84"/>
  <c r="GG1339" i="84"/>
  <c r="GO997" i="84"/>
  <c r="GN1244" i="84"/>
  <c r="GM1107" i="84"/>
  <c r="FV964" i="84"/>
  <c r="GR525" i="84"/>
  <c r="GG1060" i="84"/>
  <c r="GR696" i="84"/>
  <c r="GD1280" i="84"/>
  <c r="FS1162" i="84"/>
  <c r="GA998" i="84"/>
  <c r="FV785" i="84"/>
  <c r="FZ1231" i="84"/>
  <c r="GQ663" i="84"/>
  <c r="FZ1090" i="84"/>
  <c r="GO925" i="84"/>
  <c r="GL1296" i="84"/>
  <c r="FY1159" i="84"/>
  <c r="GM1031" i="84"/>
  <c r="GH840" i="84"/>
  <c r="GA626" i="84"/>
  <c r="GI1154" i="84"/>
  <c r="GN1018" i="84"/>
  <c r="FV802" i="84"/>
  <c r="GA1249" i="84"/>
  <c r="FU1405" i="84"/>
  <c r="FT1230" i="84"/>
  <c r="GO956" i="84"/>
  <c r="GA478" i="84"/>
  <c r="FW1197" i="84"/>
  <c r="FU1066" i="84"/>
  <c r="GG916" i="84"/>
  <c r="GQ1285" i="84"/>
  <c r="FX538" i="84"/>
  <c r="FW1584" i="84"/>
  <c r="GP1034" i="84"/>
  <c r="GM1145" i="84"/>
  <c r="GM287" i="84" s="1"/>
  <c r="DJ287" i="84" s="1"/>
  <c r="GF1116" i="84"/>
  <c r="GI1093" i="84"/>
  <c r="FU898" i="84"/>
  <c r="GR683" i="84"/>
  <c r="FV1298" i="84"/>
  <c r="GB1203" i="84"/>
  <c r="FZ1276" i="84"/>
  <c r="GD969" i="84"/>
  <c r="FZ1251" i="84"/>
  <c r="FY502" i="84"/>
  <c r="FZ1484" i="84"/>
  <c r="GF1084" i="84"/>
  <c r="GO1315" i="84"/>
  <c r="GE1169" i="84"/>
  <c r="FX1026" i="84"/>
  <c r="FY869" i="84"/>
  <c r="GO1584" i="84"/>
  <c r="FW1178" i="84"/>
  <c r="GI915" i="84"/>
  <c r="GI1322" i="84"/>
  <c r="GJ1126" i="84"/>
  <c r="FV755" i="84"/>
  <c r="GD1221" i="84"/>
  <c r="FU551" i="84"/>
  <c r="FX1382" i="84"/>
  <c r="GF1193" i="84"/>
  <c r="GP1028" i="84"/>
  <c r="GQ899" i="84"/>
  <c r="GG1285" i="84"/>
  <c r="FU1155" i="84"/>
  <c r="FY945" i="84"/>
  <c r="GN1217" i="84"/>
  <c r="GO1064" i="84"/>
  <c r="GH884" i="84"/>
  <c r="GN1304" i="84"/>
  <c r="GH1162" i="84"/>
  <c r="GJ1105" i="84"/>
  <c r="GJ772" i="84"/>
  <c r="GN1245" i="84"/>
  <c r="GQ1323" i="84"/>
  <c r="FY1160" i="84"/>
  <c r="GE804" i="84"/>
  <c r="GH1019" i="84"/>
  <c r="FT1261" i="84"/>
  <c r="GI1108" i="84"/>
  <c r="GD986" i="84"/>
  <c r="GS571" i="84"/>
  <c r="GF1482" i="84"/>
  <c r="GN783" i="84"/>
  <c r="FX484" i="84"/>
  <c r="FV1208" i="84"/>
  <c r="GG1045" i="84"/>
  <c r="FU894" i="84"/>
  <c r="GA1590" i="84"/>
  <c r="GA1185" i="84"/>
  <c r="FU1326" i="84"/>
  <c r="FV1007" i="84"/>
  <c r="GP787" i="84"/>
  <c r="GB1278" i="84"/>
  <c r="GA750" i="84"/>
  <c r="GI1339" i="84"/>
  <c r="FV1008" i="84"/>
  <c r="GL1252" i="84"/>
  <c r="GB1264" i="84"/>
  <c r="GH989" i="84"/>
  <c r="GA939" i="84"/>
  <c r="GI944" i="84"/>
  <c r="FT762" i="84"/>
  <c r="GL1288" i="84"/>
  <c r="GH1181" i="84"/>
  <c r="FV627" i="84"/>
  <c r="GQ1131" i="84"/>
  <c r="GL958" i="84"/>
  <c r="FU1177" i="84"/>
  <c r="FU913" i="84"/>
  <c r="FX1305" i="84"/>
  <c r="FV1011" i="84"/>
  <c r="GO864" i="84"/>
  <c r="GL1250" i="84"/>
  <c r="GJ1125" i="84"/>
  <c r="GI968" i="84"/>
  <c r="GC1264" i="84"/>
  <c r="GG1584" i="84"/>
  <c r="GP724" i="84"/>
  <c r="FS1211" i="84"/>
  <c r="GG959" i="84"/>
  <c r="GJ1292" i="84"/>
  <c r="FZ1171" i="84"/>
  <c r="GR710" i="84"/>
  <c r="GB1415" i="84"/>
  <c r="FX984" i="84"/>
  <c r="FV816" i="84"/>
  <c r="GH1264" i="84"/>
  <c r="GK1112" i="84"/>
  <c r="GD1282" i="84"/>
  <c r="GJ1448" i="84"/>
  <c r="GM904" i="84"/>
  <c r="GI1158" i="84"/>
  <c r="FU996" i="84"/>
  <c r="FS770" i="84"/>
  <c r="FX1230" i="84"/>
  <c r="FY1096" i="84"/>
  <c r="GL1467" i="84"/>
  <c r="GF1043" i="84"/>
  <c r="GN1165" i="84"/>
  <c r="FS1031" i="84"/>
  <c r="FX878" i="84"/>
  <c r="FY1268" i="84"/>
  <c r="GA1133" i="84"/>
  <c r="GK870" i="84"/>
  <c r="FU1231" i="84"/>
  <c r="FS958" i="84"/>
  <c r="GS564" i="84"/>
  <c r="GK1207" i="84"/>
  <c r="GL919" i="84"/>
  <c r="GD1294" i="84"/>
  <c r="GD192" i="84" s="1"/>
  <c r="BZ192" i="84" s="1"/>
  <c r="GJ1367" i="84"/>
  <c r="FW1188" i="84"/>
  <c r="GE1055" i="84"/>
  <c r="FW1304" i="84"/>
  <c r="GI996" i="84"/>
  <c r="GP695" i="84"/>
  <c r="FX1590" i="84"/>
  <c r="GF1131" i="84"/>
  <c r="GE1260" i="84"/>
  <c r="GP1086" i="84"/>
  <c r="FU1313" i="84"/>
  <c r="GB1181" i="84"/>
  <c r="GB1159" i="84"/>
  <c r="FV594" i="84"/>
  <c r="GP1206" i="84"/>
  <c r="FV1312" i="84"/>
  <c r="GH1274" i="84"/>
  <c r="GM1156" i="84"/>
  <c r="GQ588" i="84"/>
  <c r="FV1009" i="84"/>
  <c r="GE1172" i="84"/>
  <c r="GJ1118" i="84"/>
  <c r="FT804" i="84"/>
  <c r="FZ1399" i="84"/>
  <c r="FW1232" i="84"/>
  <c r="FU974" i="84"/>
  <c r="GP565" i="84"/>
  <c r="GK1060" i="84"/>
  <c r="GI919" i="84"/>
  <c r="GQ1280" i="84"/>
  <c r="FX1584" i="84"/>
  <c r="GI1039" i="84"/>
  <c r="FY1306" i="84"/>
  <c r="GE855" i="84"/>
  <c r="FV1300" i="84"/>
  <c r="GA1486" i="84"/>
  <c r="GI1072" i="84"/>
  <c r="GP1303" i="84"/>
  <c r="FZ1187" i="84"/>
  <c r="GE1034" i="84"/>
  <c r="GG879" i="84"/>
  <c r="GQ1069" i="84"/>
  <c r="GO1340" i="84"/>
  <c r="GO654" i="84"/>
  <c r="FX1081" i="84"/>
  <c r="GO1307" i="84"/>
  <c r="GB1180" i="84"/>
  <c r="GI1048" i="84"/>
  <c r="GH891" i="84"/>
  <c r="FY1325" i="84"/>
  <c r="FX1006" i="84"/>
  <c r="GQ1252" i="84"/>
  <c r="FV1129" i="84"/>
  <c r="GF975" i="84"/>
  <c r="GQ659" i="84"/>
  <c r="FU1085" i="84"/>
  <c r="GO549" i="84"/>
  <c r="GC1180" i="84"/>
  <c r="GG892" i="84"/>
  <c r="GC1296" i="84"/>
  <c r="FU1154" i="84"/>
  <c r="FY790" i="84"/>
  <c r="FZ1262" i="84"/>
  <c r="GP666" i="84"/>
  <c r="FS1423" i="84"/>
  <c r="GG1143" i="84"/>
  <c r="GF917" i="84"/>
  <c r="GF1590" i="84"/>
  <c r="GJ1092" i="84"/>
  <c r="GB1321" i="84"/>
  <c r="FX1163" i="84"/>
  <c r="FV1021" i="84"/>
  <c r="GG878" i="84"/>
  <c r="FZ1241" i="84"/>
  <c r="GJ1129" i="84"/>
  <c r="FU513" i="84"/>
  <c r="FX1278" i="84"/>
  <c r="GP481" i="84"/>
  <c r="FW1056" i="84"/>
  <c r="GG1189" i="84"/>
  <c r="GK1203" i="84"/>
  <c r="GM1099" i="84"/>
  <c r="GP1573" i="84"/>
  <c r="FX986" i="84"/>
  <c r="GA1094" i="84"/>
  <c r="GL1065" i="84"/>
  <c r="GJ1324" i="84"/>
  <c r="FZ1001" i="84"/>
  <c r="GM1590" i="84"/>
  <c r="GM1181" i="84"/>
  <c r="GQ897" i="84"/>
  <c r="FV1162" i="84"/>
  <c r="FV1015" i="84"/>
  <c r="GJ757" i="84"/>
  <c r="GJ1313" i="84"/>
  <c r="GP1241" i="84"/>
  <c r="GF1110" i="84"/>
  <c r="GH967" i="84"/>
  <c r="GO594" i="84"/>
  <c r="FU1227" i="84"/>
  <c r="GH1074" i="84"/>
  <c r="FU1533" i="84"/>
  <c r="FW1286" i="84"/>
  <c r="FZ1022" i="84"/>
  <c r="GJ1248" i="84"/>
  <c r="GC1131" i="84"/>
  <c r="GF988" i="84"/>
  <c r="GN693" i="84"/>
  <c r="GE1392" i="84"/>
  <c r="FZ1170" i="84"/>
  <c r="GE1024" i="84"/>
  <c r="GN1242" i="84"/>
  <c r="FY1179" i="84"/>
  <c r="GM1324" i="84"/>
  <c r="FV1403" i="84"/>
  <c r="FZ1208" i="84"/>
  <c r="GK1102" i="84"/>
  <c r="GP914" i="84"/>
  <c r="FZ1315" i="84"/>
  <c r="GB1155" i="84"/>
  <c r="GQ1023" i="84"/>
  <c r="FZ547" i="84"/>
  <c r="FT1151" i="84"/>
  <c r="GI731" i="84"/>
  <c r="FS1235" i="84"/>
  <c r="FZ1100" i="84"/>
  <c r="FZ947" i="84"/>
  <c r="GI1317" i="84"/>
  <c r="GQ1186" i="84"/>
  <c r="FX806" i="84"/>
  <c r="GQ1102" i="84"/>
  <c r="GL922" i="84"/>
  <c r="GO1163" i="84"/>
  <c r="FW1058" i="84"/>
  <c r="FW170" i="84" s="1"/>
  <c r="AA170" i="84" s="1"/>
  <c r="GI864" i="84"/>
  <c r="GA780" i="84"/>
  <c r="GO1332" i="84"/>
  <c r="FT1006" i="84"/>
  <c r="GD1257" i="84"/>
  <c r="GF1128" i="84"/>
  <c r="GQ962" i="84"/>
  <c r="GR658" i="84"/>
  <c r="GK1256" i="84"/>
  <c r="GK1096" i="84"/>
  <c r="FV578" i="84"/>
  <c r="GD1328" i="84"/>
  <c r="GL1003" i="84"/>
  <c r="FX812" i="84"/>
  <c r="GI905" i="84"/>
  <c r="GG986" i="84"/>
  <c r="GQ1031" i="84"/>
  <c r="GJ948" i="84"/>
  <c r="GJ160" i="84" s="1"/>
  <c r="CX160" i="84" s="1"/>
  <c r="GP1039" i="84"/>
  <c r="GK1276" i="84"/>
  <c r="GA1009" i="84"/>
  <c r="GM967" i="84"/>
  <c r="FS1151" i="84"/>
  <c r="FW816" i="84"/>
  <c r="FY1251" i="84"/>
  <c r="GH1103" i="84"/>
  <c r="GL1223" i="84"/>
  <c r="GF881" i="84"/>
  <c r="GM979" i="84"/>
  <c r="GM1228" i="84"/>
  <c r="FS1048" i="84"/>
  <c r="FT919" i="84"/>
  <c r="GG1293" i="84"/>
  <c r="FZ1162" i="84"/>
  <c r="GF1262" i="84"/>
  <c r="FX678" i="84"/>
  <c r="GN1196" i="84"/>
  <c r="GF1096" i="84"/>
  <c r="FW903" i="84"/>
  <c r="GJ1301" i="84"/>
  <c r="GL765" i="84"/>
  <c r="GA1423" i="84"/>
  <c r="FW1114" i="84"/>
  <c r="GS587" i="84"/>
  <c r="GG1199" i="84"/>
  <c r="GI1074" i="84"/>
  <c r="GK920" i="84"/>
  <c r="FT1234" i="84"/>
  <c r="FU900" i="84"/>
  <c r="GJ1144" i="84"/>
  <c r="GA1069" i="84"/>
  <c r="FU792" i="84"/>
  <c r="GM1252" i="84"/>
  <c r="GG1112" i="84"/>
  <c r="GC1317" i="84"/>
  <c r="GJ1113" i="84"/>
  <c r="GC1315" i="84"/>
  <c r="FZ1052" i="84"/>
  <c r="FZ878" i="84"/>
  <c r="GN1311" i="84"/>
  <c r="FT1127" i="84"/>
  <c r="FT844" i="84"/>
  <c r="GL1318" i="84"/>
  <c r="GF1038" i="84"/>
  <c r="FZ859" i="84"/>
  <c r="GB1243" i="84"/>
  <c r="FZ1110" i="84"/>
  <c r="GE972" i="84"/>
  <c r="GP601" i="84"/>
  <c r="GP1211" i="84"/>
  <c r="FS1392" i="84"/>
  <c r="FZ946" i="84"/>
  <c r="FZ1206" i="84"/>
  <c r="GI1067" i="84"/>
  <c r="GL916" i="84"/>
  <c r="GG1313" i="84"/>
  <c r="GI1000" i="84"/>
  <c r="GQ1392" i="84"/>
  <c r="FS1159" i="84"/>
  <c r="GH1032" i="84"/>
  <c r="FZ1246" i="84"/>
  <c r="FY938" i="84"/>
  <c r="GG1318" i="84"/>
  <c r="FX1267" i="84"/>
  <c r="GI999" i="84"/>
  <c r="GH906" i="84"/>
  <c r="FX958" i="84"/>
  <c r="GI1387" i="84"/>
  <c r="GQ776" i="84"/>
  <c r="GG954" i="84"/>
  <c r="GL890" i="84"/>
  <c r="GG1590" i="84"/>
  <c r="GP1076" i="84"/>
  <c r="GF1181" i="84"/>
  <c r="GO1048" i="84"/>
  <c r="GQ869" i="84"/>
  <c r="GF1283" i="84"/>
  <c r="GA1126" i="84"/>
  <c r="GS478" i="84"/>
  <c r="GJ1441" i="84"/>
  <c r="FW1158" i="84"/>
  <c r="FX997" i="84"/>
  <c r="GF950" i="84"/>
  <c r="FY1345" i="84"/>
  <c r="GK1205" i="84"/>
  <c r="FZ913" i="84"/>
  <c r="FS1292" i="84"/>
  <c r="FT1152" i="84"/>
  <c r="GM1008" i="84"/>
  <c r="GK826" i="84"/>
  <c r="FW1272" i="84"/>
  <c r="GK883" i="84"/>
  <c r="FT1332" i="84"/>
  <c r="FZ911" i="84"/>
  <c r="FV1327" i="84"/>
  <c r="FS1137" i="84"/>
  <c r="FW1013" i="84"/>
  <c r="GP796" i="84"/>
  <c r="GA1200" i="84"/>
  <c r="GJ1240" i="84"/>
  <c r="GJ940" i="84"/>
  <c r="GO1206" i="84"/>
  <c r="GD889" i="84"/>
  <c r="GN1332" i="84"/>
  <c r="GE1001" i="84"/>
  <c r="FV988" i="84"/>
  <c r="FX684" i="84"/>
  <c r="FT1196" i="84"/>
  <c r="FW551" i="84"/>
  <c r="FZ1014" i="84"/>
  <c r="FT618" i="84"/>
  <c r="FZ1060" i="84"/>
  <c r="GM911" i="84"/>
  <c r="FW1307" i="84"/>
  <c r="FZ574" i="84"/>
  <c r="GK1465" i="84"/>
  <c r="GO897" i="84"/>
  <c r="FX1154" i="84"/>
  <c r="FS995" i="84"/>
  <c r="GG796" i="84"/>
  <c r="FZ1260" i="84"/>
  <c r="FY1117" i="84"/>
  <c r="FS964" i="84"/>
  <c r="FS1346" i="84"/>
  <c r="GM1316" i="84"/>
  <c r="FW1249" i="84"/>
  <c r="GF1108" i="84"/>
  <c r="GO1144" i="84"/>
  <c r="FS979" i="84"/>
  <c r="GE909" i="84"/>
  <c r="FZ1447" i="84"/>
  <c r="GE1216" i="84"/>
  <c r="GK866" i="84"/>
  <c r="GU725" i="84"/>
  <c r="GF1122" i="84"/>
  <c r="GP736" i="84"/>
  <c r="GD1309" i="84"/>
  <c r="GL1019" i="84"/>
  <c r="GP1282" i="84"/>
  <c r="GG1116" i="84"/>
  <c r="GH1233" i="84"/>
  <c r="GP638" i="84"/>
  <c r="GI1298" i="84"/>
  <c r="FZ723" i="84"/>
  <c r="GG1083" i="84"/>
  <c r="GQ952" i="84"/>
  <c r="FV1318" i="84"/>
  <c r="FY1182" i="84"/>
  <c r="FT902" i="84"/>
  <c r="FV1400" i="84"/>
  <c r="GD787" i="84"/>
  <c r="FS1251" i="84"/>
  <c r="FS1117" i="84"/>
  <c r="GF944" i="84"/>
  <c r="FS515" i="84"/>
  <c r="GP1198" i="84"/>
  <c r="FY574" i="84"/>
  <c r="FW1311" i="84"/>
  <c r="GQ786" i="84"/>
  <c r="FT1232" i="84"/>
  <c r="GM972" i="84"/>
  <c r="GQ1035" i="84"/>
  <c r="GF1410" i="84"/>
  <c r="GE1177" i="84"/>
  <c r="FY1058" i="84"/>
  <c r="GD876" i="84"/>
  <c r="FT1284" i="84"/>
  <c r="GA991" i="84"/>
  <c r="FU650" i="84"/>
  <c r="GA1376" i="84"/>
  <c r="FZ1202" i="84"/>
  <c r="FS1039" i="84"/>
  <c r="GD1298" i="84"/>
  <c r="GI1137" i="84"/>
  <c r="GI1175" i="84"/>
  <c r="GG888" i="84"/>
  <c r="GI1293" i="84"/>
  <c r="FT1154" i="84"/>
  <c r="FX1030" i="84"/>
  <c r="GJ796" i="84"/>
  <c r="GJ1241" i="84"/>
  <c r="GN732" i="84"/>
  <c r="FT1271" i="84"/>
  <c r="FZ1099" i="84"/>
  <c r="FS1200" i="84"/>
  <c r="FT1066" i="84"/>
  <c r="GJ889" i="84"/>
  <c r="FS1365" i="84"/>
  <c r="GM957" i="84"/>
  <c r="FX1430" i="84"/>
  <c r="FT974" i="84"/>
  <c r="FV1256" i="84"/>
  <c r="GC1290" i="84"/>
  <c r="FT1205" i="84"/>
  <c r="GB1300" i="84"/>
  <c r="GN1481" i="84"/>
  <c r="FS598" i="84"/>
  <c r="GA1281" i="84"/>
  <c r="FW901" i="84"/>
  <c r="GB1358" i="84"/>
  <c r="GH1227" i="84"/>
  <c r="GP885" i="84"/>
  <c r="GO1281" i="84"/>
  <c r="FT1163" i="84"/>
  <c r="GM1010" i="84"/>
  <c r="FX1375" i="84"/>
  <c r="FV1178" i="84"/>
  <c r="FV290" i="84" s="1"/>
  <c r="O290" i="84" s="1"/>
  <c r="FS1035" i="84"/>
  <c r="FT855" i="84"/>
  <c r="GQ1250" i="84"/>
  <c r="GE974" i="84"/>
  <c r="GA1440" i="84"/>
  <c r="GD1146" i="84"/>
  <c r="FX1053" i="84"/>
  <c r="GQ884" i="84"/>
  <c r="GL1277" i="84"/>
  <c r="GO1147" i="84"/>
  <c r="GH945" i="84"/>
  <c r="GM1313" i="84"/>
  <c r="FV1213" i="84"/>
  <c r="GL1031" i="84"/>
  <c r="FU1274" i="84"/>
  <c r="GN1133" i="84"/>
  <c r="GD975" i="84"/>
  <c r="FY702" i="84"/>
  <c r="FZ1239" i="84"/>
  <c r="GE1089" i="84"/>
  <c r="FZ942" i="84"/>
  <c r="GK1251" i="84"/>
  <c r="GG1402" i="84"/>
  <c r="GH926" i="84"/>
  <c r="FV1141" i="84"/>
  <c r="GP1001" i="84"/>
  <c r="FY786" i="84"/>
  <c r="GI1240" i="84"/>
  <c r="GQ1105" i="84"/>
  <c r="FX1329" i="84"/>
  <c r="GM773" i="84"/>
  <c r="FU953" i="84"/>
  <c r="FY1313" i="84"/>
  <c r="FV1188" i="84"/>
  <c r="FW831" i="84"/>
  <c r="FV1379" i="84"/>
  <c r="GA1188" i="84"/>
  <c r="GO1020" i="84"/>
  <c r="FS870" i="84"/>
  <c r="GP1287" i="84"/>
  <c r="FT1018" i="84"/>
  <c r="FW677" i="84"/>
  <c r="GE1361" i="84"/>
  <c r="FY460" i="84"/>
  <c r="GP1235" i="84"/>
  <c r="GN1053" i="84"/>
  <c r="FW1220" i="84"/>
  <c r="GE1166" i="84"/>
  <c r="GA852" i="84"/>
  <c r="GG1371" i="84"/>
  <c r="GO1017" i="84"/>
  <c r="GP1291" i="84"/>
  <c r="FV994" i="84"/>
  <c r="GH1271" i="84"/>
  <c r="GD1263" i="84"/>
  <c r="FX901" i="84"/>
  <c r="GJ1147" i="84"/>
  <c r="GG1034" i="84"/>
  <c r="GK838" i="84"/>
  <c r="FS1263" i="84"/>
  <c r="GP1123" i="84"/>
  <c r="GM988" i="84"/>
  <c r="GK1481" i="84"/>
  <c r="FU1413" i="84"/>
  <c r="GH1108" i="84"/>
  <c r="GF1003" i="84"/>
  <c r="FV632" i="84"/>
  <c r="GI1070" i="84"/>
  <c r="FS885" i="84"/>
  <c r="FU1276" i="84"/>
  <c r="GJ1287" i="84"/>
  <c r="GM1168" i="84"/>
  <c r="GH984" i="84"/>
  <c r="GO765" i="84"/>
  <c r="GL1235" i="84"/>
  <c r="GP777" i="84"/>
  <c r="FU1300" i="84"/>
  <c r="FX1136" i="84"/>
  <c r="FS983" i="84"/>
  <c r="GK737" i="84"/>
  <c r="GG1221" i="84"/>
  <c r="GR456" i="84"/>
  <c r="FV1482" i="84"/>
  <c r="GN1068" i="84"/>
  <c r="FY1178" i="84"/>
  <c r="GH833" i="84"/>
  <c r="FT621" i="84"/>
  <c r="GI1208" i="84"/>
  <c r="GJ754" i="84"/>
  <c r="GJ1093" i="84"/>
  <c r="GP963" i="84"/>
  <c r="FS1334" i="84"/>
  <c r="GO1199" i="84"/>
  <c r="FW919" i="84"/>
  <c r="GE1070" i="84"/>
  <c r="FX1318" i="84"/>
  <c r="FW1191" i="84"/>
  <c r="GA1034" i="84"/>
  <c r="GC1237" i="84"/>
  <c r="FU1139" i="84"/>
  <c r="FX788" i="84"/>
  <c r="FS1429" i="84"/>
  <c r="FW1140" i="84"/>
  <c r="FW178" i="84" s="1"/>
  <c r="AA178" i="84" s="1"/>
  <c r="GG997" i="84"/>
  <c r="FV692" i="84"/>
  <c r="FS1215" i="84"/>
  <c r="GI1101" i="84"/>
  <c r="GQ1240" i="84"/>
  <c r="FZ1177" i="84"/>
  <c r="FS1066" i="84"/>
  <c r="GQ1208" i="84"/>
  <c r="FW954" i="84"/>
  <c r="GH1234" i="84"/>
  <c r="GQ996" i="84"/>
  <c r="GF1118" i="84"/>
  <c r="FZ977" i="84"/>
  <c r="GB1253" i="84"/>
  <c r="FT986" i="84"/>
  <c r="FS1267" i="84"/>
  <c r="GA922" i="84"/>
  <c r="GE1203" i="84"/>
  <c r="GA627" i="84"/>
  <c r="GE1480" i="84"/>
  <c r="FW1093" i="84"/>
  <c r="GE955" i="84"/>
  <c r="FV486" i="84"/>
  <c r="FS1063" i="84"/>
  <c r="FW1334" i="84"/>
  <c r="FW1482" i="84"/>
  <c r="GP1067" i="84"/>
  <c r="GN912" i="84"/>
  <c r="FZ1288" i="84"/>
  <c r="GD1178" i="84"/>
  <c r="GG801" i="84"/>
  <c r="FY1369" i="84"/>
  <c r="GP1000" i="84"/>
  <c r="GG1225" i="84"/>
  <c r="FZ923" i="84"/>
  <c r="FT1170" i="84"/>
  <c r="FX1069" i="84"/>
  <c r="FT770" i="84"/>
  <c r="FV1118" i="84"/>
  <c r="GR707" i="84"/>
  <c r="GK1215" i="84"/>
  <c r="GG1072" i="84"/>
  <c r="FX922" i="84"/>
  <c r="GO1297" i="84"/>
  <c r="GP1183" i="84"/>
  <c r="FZ602" i="84"/>
  <c r="GB1293" i="84"/>
  <c r="GL1008" i="84"/>
  <c r="FV860" i="84"/>
  <c r="FS1261" i="84"/>
  <c r="GL1108" i="84"/>
  <c r="GM982" i="84"/>
  <c r="GO584" i="84"/>
  <c r="GC1175" i="84"/>
  <c r="GB1367" i="84"/>
  <c r="GE1160" i="84"/>
  <c r="FV1053" i="84"/>
  <c r="GN901" i="84"/>
  <c r="FX1276" i="84"/>
  <c r="GK1134" i="84"/>
  <c r="GE984" i="84"/>
  <c r="GR646" i="84"/>
  <c r="FT1281" i="84"/>
  <c r="GE1048" i="84"/>
  <c r="GC1252" i="84"/>
  <c r="GQ1142" i="84"/>
  <c r="GE951" i="84"/>
  <c r="FU1075" i="84"/>
  <c r="GD1480" i="84"/>
  <c r="GA1071" i="84"/>
  <c r="GD895" i="84"/>
  <c r="GN1299" i="84"/>
  <c r="FU1186" i="84"/>
  <c r="GA754" i="84"/>
  <c r="GC1584" i="84"/>
  <c r="GF936" i="84"/>
  <c r="FS1275" i="84"/>
  <c r="GJ1569" i="84"/>
  <c r="FZ1074" i="84"/>
  <c r="FX1269" i="84"/>
  <c r="GI1130" i="84"/>
  <c r="GD976" i="84"/>
  <c r="FZ743" i="84"/>
  <c r="GA1204" i="84"/>
  <c r="GJ1342" i="84"/>
  <c r="GL1184" i="84"/>
  <c r="GL897" i="84"/>
  <c r="FU767" i="84"/>
  <c r="GH944" i="84"/>
  <c r="FW1199" i="84"/>
  <c r="FW897" i="84"/>
  <c r="GK1322" i="84"/>
  <c r="GN1143" i="84"/>
  <c r="GO1025" i="84"/>
  <c r="FS1343" i="84"/>
  <c r="GQ1318" i="84"/>
  <c r="FW1166" i="84"/>
  <c r="GN1016" i="84"/>
  <c r="GI857" i="84"/>
  <c r="GO1108" i="84"/>
  <c r="GH817" i="84"/>
  <c r="GO1251" i="84"/>
  <c r="GI957" i="84"/>
  <c r="GR530" i="84"/>
  <c r="GC1234" i="84"/>
  <c r="FV1277" i="84"/>
  <c r="GK1467" i="84"/>
  <c r="GM1068" i="84"/>
  <c r="FT908" i="84"/>
  <c r="FT1316" i="84"/>
  <c r="GL1212" i="84"/>
  <c r="GP1017" i="84"/>
  <c r="GM823" i="84"/>
  <c r="GA1366" i="84"/>
  <c r="FX1035" i="84"/>
  <c r="GQ1322" i="84"/>
  <c r="FZ1119" i="84"/>
  <c r="FX1003" i="84"/>
  <c r="FW1196" i="84"/>
  <c r="GN1067" i="84"/>
  <c r="GA1332" i="84"/>
  <c r="GU654" i="84"/>
  <c r="FZ941" i="84"/>
  <c r="GF1323" i="84"/>
  <c r="GQ1172" i="84"/>
  <c r="FS1033" i="84"/>
  <c r="GH1349" i="84"/>
  <c r="GP1187" i="84"/>
  <c r="GN890" i="84"/>
  <c r="GH1288" i="84"/>
  <c r="GG1145" i="84"/>
  <c r="GA1005" i="84"/>
  <c r="GP803" i="84"/>
  <c r="GK1344" i="84"/>
  <c r="GL1063" i="84"/>
  <c r="FZ894" i="84"/>
  <c r="GB1284" i="84"/>
  <c r="GN1155" i="84"/>
  <c r="FX1007" i="84"/>
  <c r="GP774" i="84"/>
  <c r="GP1095" i="84"/>
  <c r="GA668" i="84"/>
  <c r="FS1087" i="84"/>
  <c r="GK981" i="84"/>
  <c r="FU1327" i="84"/>
  <c r="FT1171" i="84"/>
  <c r="FV1017" i="84"/>
  <c r="FY888" i="84"/>
  <c r="GL1337" i="84"/>
  <c r="GG995" i="84"/>
  <c r="GL1311" i="84"/>
  <c r="FT1121" i="84"/>
  <c r="FU972" i="84"/>
  <c r="FU1207" i="84"/>
  <c r="GG1049" i="84"/>
  <c r="FY1429" i="84"/>
  <c r="FS1111" i="84"/>
  <c r="GD729" i="84"/>
  <c r="GC1267" i="84"/>
  <c r="GG942" i="84"/>
  <c r="GC1319" i="84"/>
  <c r="FW1173" i="84"/>
  <c r="FV733" i="84"/>
  <c r="FS1324" i="84"/>
  <c r="FW1067" i="84"/>
  <c r="FY1316" i="84"/>
  <c r="GE1223" i="84"/>
  <c r="FX1012" i="84"/>
  <c r="FY1271" i="84"/>
  <c r="GG1288" i="84"/>
  <c r="GO1153" i="84"/>
  <c r="GH1023" i="84"/>
  <c r="GN796" i="84"/>
  <c r="GA1248" i="84"/>
  <c r="FV567" i="84"/>
  <c r="GO1288" i="84"/>
  <c r="FZ1041" i="84"/>
  <c r="GI825" i="84"/>
  <c r="GG1108" i="84"/>
  <c r="FX570" i="84"/>
  <c r="FT1199" i="84"/>
  <c r="GF1383" i="84"/>
  <c r="GH1149" i="84"/>
  <c r="GF801" i="84"/>
  <c r="GL1261" i="84"/>
  <c r="GI1110" i="84"/>
  <c r="FZ1303" i="84"/>
  <c r="GA1380" i="84"/>
  <c r="GD1213" i="84"/>
  <c r="GL1042" i="84"/>
  <c r="GM1286" i="84"/>
  <c r="GF1155" i="84"/>
  <c r="GO991" i="84"/>
  <c r="FY1368" i="84"/>
  <c r="FU1102" i="84"/>
  <c r="GP1166" i="84"/>
  <c r="FT694" i="84"/>
  <c r="FX1283" i="84"/>
  <c r="FX191" i="84" s="1"/>
  <c r="AD191" i="84" s="1"/>
  <c r="GD1015" i="84"/>
  <c r="GE803" i="84"/>
  <c r="FW1237" i="84"/>
  <c r="GH793" i="84"/>
  <c r="GQ1118" i="84"/>
  <c r="GE962" i="84"/>
  <c r="GI1079" i="84"/>
  <c r="FV1322" i="84"/>
  <c r="FS1584" i="84"/>
  <c r="GK984" i="84"/>
  <c r="FV923" i="84"/>
  <c r="FS1301" i="84"/>
  <c r="GF1172" i="84"/>
  <c r="FT662" i="84"/>
  <c r="FX1427" i="84"/>
  <c r="GG1241" i="84"/>
  <c r="GD1097" i="84"/>
  <c r="GG952" i="84"/>
  <c r="GF1271" i="84"/>
  <c r="GP861" i="84"/>
  <c r="GH1133" i="84"/>
  <c r="GD996" i="84"/>
  <c r="FV743" i="84"/>
  <c r="FV1253" i="84"/>
  <c r="GD1075" i="84"/>
  <c r="FV1348" i="84"/>
  <c r="FT634" i="84"/>
  <c r="GF1208" i="84"/>
  <c r="GM1073" i="84"/>
  <c r="FX457" i="84"/>
  <c r="FT1174" i="84"/>
  <c r="GA919" i="84"/>
  <c r="GF1299" i="84"/>
  <c r="FU1126" i="84"/>
  <c r="GF1007" i="84"/>
  <c r="GF760" i="84"/>
  <c r="FV1286" i="84"/>
  <c r="GH819" i="84"/>
  <c r="GJ1254" i="84"/>
  <c r="FX1108" i="84"/>
  <c r="GF1018" i="84"/>
  <c r="FX1137" i="84"/>
  <c r="GF1389" i="84"/>
  <c r="GQ956" i="84"/>
  <c r="GD1245" i="84"/>
  <c r="GD187" i="84" s="1"/>
  <c r="BZ187" i="84" s="1"/>
  <c r="FZ917" i="84"/>
  <c r="GJ1302" i="84"/>
  <c r="GB1145" i="84"/>
  <c r="FV1036" i="84"/>
  <c r="GP1537" i="84"/>
  <c r="GO1396" i="84"/>
  <c r="GQ1178" i="84"/>
  <c r="FV833" i="84"/>
  <c r="FW1271" i="84"/>
  <c r="GE965" i="84"/>
  <c r="GB1334" i="84"/>
  <c r="GI1417" i="84"/>
  <c r="FT1134" i="84"/>
  <c r="FW787" i="84"/>
  <c r="GN1231" i="84"/>
  <c r="FS1082" i="84"/>
  <c r="FZ944" i="84"/>
  <c r="FY1318" i="84"/>
  <c r="GD1184" i="84"/>
  <c r="FY1241" i="84"/>
  <c r="GN1006" i="84"/>
  <c r="GG1106" i="84"/>
  <c r="GK949" i="84"/>
  <c r="GM1327" i="84"/>
  <c r="FV891" i="84"/>
  <c r="GA1399" i="84"/>
  <c r="FZ1166" i="84"/>
  <c r="GA875" i="84"/>
  <c r="GA1300" i="84"/>
  <c r="GA192" i="84" s="1"/>
  <c r="AM192" i="84" s="1"/>
  <c r="GK1139" i="84"/>
  <c r="GD1003" i="84"/>
  <c r="GD165" i="84" s="1"/>
  <c r="BZ165" i="84" s="1"/>
  <c r="GS450" i="84"/>
  <c r="GL1394" i="84"/>
  <c r="FS963" i="84"/>
  <c r="FU1205" i="84"/>
  <c r="GF1050" i="84"/>
  <c r="GL899" i="84"/>
  <c r="GE1295" i="84"/>
  <c r="FW1154" i="84"/>
  <c r="FW1037" i="84"/>
  <c r="FX649" i="84"/>
  <c r="FV1074" i="84"/>
  <c r="GD1318" i="84"/>
  <c r="FU1172" i="84"/>
  <c r="FV1024" i="84"/>
  <c r="FW861" i="84"/>
  <c r="GK1254" i="84"/>
  <c r="GB1269" i="84"/>
  <c r="GF803" i="84"/>
  <c r="FX1109" i="84"/>
  <c r="GK1089" i="84"/>
  <c r="GH977" i="84"/>
  <c r="GL1251" i="84"/>
  <c r="FX1098" i="84"/>
  <c r="GH954" i="84"/>
  <c r="FW1355" i="84"/>
  <c r="GG1043" i="84"/>
  <c r="GR596" i="84"/>
  <c r="GE1243" i="84"/>
  <c r="GU541" i="84"/>
  <c r="GM1200" i="84"/>
  <c r="FY1060" i="84"/>
  <c r="FZ903" i="84"/>
  <c r="GP1313" i="84"/>
  <c r="GQ515" i="84"/>
  <c r="FV992" i="84"/>
  <c r="FZ936" i="84"/>
  <c r="GP906" i="84"/>
  <c r="GO1116" i="84"/>
  <c r="GG1126" i="84"/>
  <c r="FV977" i="84"/>
  <c r="GO752" i="84"/>
  <c r="GK1230" i="84"/>
  <c r="GF953" i="84"/>
  <c r="GP1336" i="84"/>
  <c r="GH1007" i="84"/>
  <c r="GC1255" i="84"/>
  <c r="GM1110" i="84"/>
  <c r="FZ940" i="84"/>
  <c r="GP524" i="84"/>
  <c r="GL1057" i="84"/>
  <c r="GQ683" i="84"/>
  <c r="GE1215" i="84"/>
  <c r="FS954" i="84"/>
  <c r="FZ1341" i="84"/>
  <c r="GK1189" i="84"/>
  <c r="GF762" i="84"/>
  <c r="GI1361" i="84"/>
  <c r="GH1014" i="84"/>
  <c r="FZ488" i="84"/>
  <c r="GF941" i="84"/>
  <c r="FY1048" i="84"/>
  <c r="GB1432" i="84"/>
  <c r="FU825" i="84"/>
  <c r="GO1268" i="84"/>
  <c r="GO1104" i="84"/>
  <c r="GN714" i="84"/>
  <c r="FX1485" i="84"/>
  <c r="GJ921" i="84"/>
  <c r="FW1344" i="84"/>
  <c r="FS889" i="84"/>
  <c r="FW992" i="84"/>
  <c r="FW970" i="84"/>
  <c r="GF1334" i="84"/>
  <c r="GO1212" i="84"/>
  <c r="FZ1058" i="84"/>
  <c r="GM1397" i="84"/>
  <c r="GO947" i="84"/>
  <c r="FV1211" i="84"/>
  <c r="GA1286" i="84"/>
  <c r="FT1011" i="84"/>
  <c r="GE1125" i="84"/>
  <c r="FV745" i="84"/>
  <c r="GN1233" i="84"/>
  <c r="GQ1089" i="84"/>
  <c r="GA924" i="84"/>
  <c r="GG1308" i="84"/>
  <c r="GG1180" i="84"/>
  <c r="GM770" i="84"/>
  <c r="GO1230" i="84"/>
  <c r="FX505" i="84"/>
  <c r="GE1200" i="84"/>
  <c r="GP1102" i="84"/>
  <c r="FZ892" i="84"/>
  <c r="GP1297" i="84"/>
  <c r="GQ935" i="84"/>
  <c r="GE873" i="84"/>
  <c r="FW1155" i="84"/>
  <c r="FU978" i="84"/>
  <c r="GM778" i="84"/>
  <c r="GJ1252" i="84"/>
  <c r="FS1115" i="84"/>
  <c r="GO946" i="84"/>
  <c r="FU1424" i="84"/>
  <c r="GH1110" i="84"/>
  <c r="GQ967" i="84"/>
  <c r="FS1234" i="84"/>
  <c r="FT1060" i="84"/>
  <c r="FX913" i="84"/>
  <c r="FY1487" i="84"/>
  <c r="GK1074" i="84"/>
  <c r="GK172" i="84" s="1"/>
  <c r="DB172" i="84" s="1"/>
  <c r="GI1321" i="84"/>
  <c r="GJ1184" i="84"/>
  <c r="GJ869" i="84"/>
  <c r="GJ925" i="84"/>
  <c r="GL1302" i="84"/>
  <c r="GG1159" i="84"/>
  <c r="GL1051" i="84"/>
  <c r="GK873" i="84"/>
  <c r="GL1236" i="84"/>
  <c r="GS694" i="84"/>
  <c r="GM1459" i="84"/>
  <c r="GA1108" i="84"/>
  <c r="FT896" i="84"/>
  <c r="GJ1233" i="84"/>
  <c r="GO872" i="84"/>
  <c r="GH1156" i="84"/>
  <c r="GH985" i="84"/>
  <c r="FU1248" i="84"/>
  <c r="GI1099" i="84"/>
  <c r="FU944" i="84"/>
  <c r="GH1314" i="84"/>
  <c r="FV1029" i="84"/>
  <c r="FV1122" i="84"/>
  <c r="GQ969" i="84"/>
  <c r="FV1217" i="84"/>
  <c r="FU1070" i="84"/>
  <c r="GP648" i="84"/>
  <c r="FW981" i="84"/>
  <c r="GD1337" i="84"/>
  <c r="GP1191" i="84"/>
  <c r="GE1053" i="84"/>
  <c r="GP926" i="84"/>
  <c r="FY1385" i="84"/>
  <c r="FT922" i="84"/>
  <c r="GD1187" i="84"/>
  <c r="GE1283" i="84"/>
  <c r="FW1116" i="84"/>
  <c r="GE985" i="84"/>
  <c r="GK1371" i="84"/>
  <c r="FZ1181" i="84"/>
  <c r="GI874" i="84"/>
  <c r="GE1304" i="84"/>
  <c r="GI1155" i="84"/>
  <c r="GJ977" i="84"/>
  <c r="FY787" i="84"/>
  <c r="GJ1232" i="84"/>
  <c r="GR689" i="84"/>
  <c r="GD1319" i="84"/>
  <c r="FY1043" i="84"/>
  <c r="GJ905" i="84"/>
  <c r="FS1152" i="84"/>
  <c r="GK983" i="84"/>
  <c r="GG1020" i="84"/>
  <c r="GE1354" i="84"/>
  <c r="FU624" i="84"/>
  <c r="GP1071" i="84"/>
  <c r="GH1302" i="84"/>
  <c r="GQ873" i="84"/>
  <c r="GF1403" i="84"/>
  <c r="GF949" i="84"/>
  <c r="FY1200" i="84"/>
  <c r="FS1028" i="84"/>
  <c r="GG899" i="84"/>
  <c r="GP1158" i="84"/>
  <c r="GO984" i="84"/>
  <c r="FS1546" i="84"/>
  <c r="FX915" i="84"/>
  <c r="GA593" i="84"/>
  <c r="GC1205" i="84"/>
  <c r="FY1202" i="84"/>
  <c r="FZ1254" i="84"/>
  <c r="FY822" i="84"/>
  <c r="GP1440" i="84"/>
  <c r="GH894" i="84"/>
  <c r="GG1098" i="84"/>
  <c r="FY548" i="84"/>
  <c r="FY1198" i="84"/>
  <c r="FZ1102" i="84"/>
  <c r="FU705" i="84"/>
  <c r="GO1012" i="84"/>
  <c r="GP854" i="84"/>
  <c r="GJ1283" i="84"/>
  <c r="GA1157" i="84"/>
  <c r="GN1003" i="84"/>
  <c r="GR642" i="84"/>
  <c r="FT1306" i="84"/>
  <c r="GC1397" i="84"/>
  <c r="GH1080" i="84"/>
  <c r="GO836" i="84"/>
  <c r="FW1240" i="84"/>
  <c r="GP1118" i="84"/>
  <c r="GF979" i="84"/>
  <c r="GI1334" i="84"/>
  <c r="GN1450" i="84"/>
  <c r="GM863" i="84"/>
  <c r="GL1158" i="84"/>
  <c r="GN987" i="84"/>
  <c r="FV775" i="84"/>
  <c r="GJ1289" i="84"/>
  <c r="FV1113" i="84"/>
  <c r="GK1379" i="84"/>
  <c r="GH1084" i="84"/>
  <c r="GP1310" i="84"/>
  <c r="GP851" i="84"/>
  <c r="FV1128" i="84"/>
  <c r="GH814" i="84"/>
  <c r="GP718" i="84"/>
  <c r="GQ898" i="84"/>
  <c r="FS1296" i="84"/>
  <c r="GO1143" i="84"/>
  <c r="GD770" i="84"/>
  <c r="GP1247" i="84"/>
  <c r="GP628" i="84"/>
  <c r="GP1327" i="84"/>
  <c r="GP703" i="84"/>
  <c r="FT1076" i="84"/>
  <c r="GN953" i="84"/>
  <c r="FV1314" i="84"/>
  <c r="GA1044" i="84"/>
  <c r="FY1346" i="84"/>
  <c r="GB1338" i="84"/>
  <c r="GP1063" i="84"/>
  <c r="GN897" i="84"/>
  <c r="FU1293" i="84"/>
  <c r="GA1127" i="84"/>
  <c r="GH771" i="84"/>
  <c r="GD1137" i="84"/>
  <c r="GF1314" i="84"/>
  <c r="FZ1017" i="84"/>
  <c r="GL1139" i="84"/>
  <c r="FZ967" i="84"/>
  <c r="GI739" i="84"/>
  <c r="FZ1196" i="84"/>
  <c r="GM1172" i="84"/>
  <c r="GI858" i="84"/>
  <c r="FY692" i="84"/>
  <c r="GN798" i="84"/>
  <c r="GL1084" i="84"/>
  <c r="GJ896" i="84"/>
  <c r="GF1305" i="84"/>
  <c r="FT1137" i="84"/>
  <c r="GM1320" i="84"/>
  <c r="FU739" i="84"/>
  <c r="GE949" i="84"/>
  <c r="GH1323" i="84"/>
  <c r="GN1195" i="84"/>
  <c r="GG1058" i="84"/>
  <c r="GA1390" i="84"/>
  <c r="FW950" i="84"/>
  <c r="GN1213" i="84"/>
  <c r="GQ1063" i="84"/>
  <c r="FZ906" i="84"/>
  <c r="FZ1316" i="84"/>
  <c r="GG873" i="84"/>
  <c r="GG1283" i="84"/>
  <c r="GI1133" i="84"/>
  <c r="GO987" i="84"/>
  <c r="GF751" i="84"/>
  <c r="GJ1445" i="84"/>
  <c r="GA844" i="84"/>
  <c r="GP1126" i="84"/>
  <c r="GJ976" i="84"/>
  <c r="GN708" i="84"/>
  <c r="GK1267" i="84"/>
  <c r="FS1085" i="84"/>
  <c r="FS173" i="84" s="1"/>
  <c r="GD924" i="84"/>
  <c r="GE1443" i="84"/>
  <c r="GI741" i="84"/>
  <c r="GL1267" i="84"/>
  <c r="GL1079" i="84"/>
  <c r="GN970" i="84"/>
  <c r="GC1208" i="84"/>
  <c r="GK807" i="84"/>
  <c r="GK978" i="84"/>
  <c r="GQ746" i="84"/>
  <c r="GK1278" i="84"/>
  <c r="GK1087" i="84"/>
  <c r="GI1326" i="84"/>
  <c r="GH770" i="84"/>
  <c r="FS1394" i="84"/>
  <c r="FS1166" i="84"/>
  <c r="GL1080" i="84"/>
  <c r="GI845" i="84"/>
  <c r="GA1269" i="84"/>
  <c r="GQ1153" i="84"/>
  <c r="GL1463" i="84"/>
  <c r="GF887" i="84"/>
  <c r="GK1173" i="84"/>
  <c r="GA997" i="84"/>
  <c r="GD746" i="84"/>
  <c r="FY1239" i="84"/>
  <c r="FU1100" i="84"/>
  <c r="FX970" i="84"/>
  <c r="FS1353" i="84"/>
  <c r="GB1133" i="84"/>
  <c r="FU723" i="84"/>
  <c r="FW958" i="84"/>
  <c r="GE1074" i="84"/>
  <c r="GJ1063" i="84"/>
  <c r="FS1268" i="84"/>
  <c r="FZ1328" i="84"/>
  <c r="FX676" i="84"/>
  <c r="GO1091" i="84"/>
  <c r="GK902" i="84"/>
  <c r="GH1142" i="84"/>
  <c r="GD1002" i="84"/>
  <c r="GD274" i="84" s="1"/>
  <c r="BZ274" i="84" s="1"/>
  <c r="GM1268" i="84"/>
  <c r="FY588" i="84"/>
  <c r="FU908" i="84"/>
  <c r="GJ1438" i="84"/>
  <c r="GA571" i="84"/>
  <c r="GF1068" i="84"/>
  <c r="GH948" i="84"/>
  <c r="GI1187" i="84"/>
  <c r="FV1323" i="84"/>
  <c r="GI943" i="84"/>
  <c r="GD1331" i="84"/>
  <c r="FX1175" i="84"/>
  <c r="GO1021" i="84"/>
  <c r="GE1359" i="84"/>
  <c r="GH1259" i="84"/>
  <c r="GL1146" i="84"/>
  <c r="FW633" i="84"/>
  <c r="GP1256" i="84"/>
  <c r="GH1067" i="84"/>
  <c r="GT477" i="84"/>
  <c r="FS761" i="84"/>
  <c r="FS143" i="84" s="1"/>
  <c r="L143" i="84" s="1"/>
  <c r="GF1134" i="84"/>
  <c r="GG777" i="84"/>
  <c r="GD1093" i="84"/>
  <c r="GG939" i="84"/>
  <c r="FU768" i="84"/>
  <c r="GI1372" i="84"/>
  <c r="FT1181" i="84"/>
  <c r="FT868" i="84"/>
  <c r="GF990" i="84"/>
  <c r="FW577" i="84"/>
  <c r="GK1400" i="84"/>
  <c r="GI1276" i="84"/>
  <c r="GN985" i="84"/>
  <c r="FW1261" i="84"/>
  <c r="GL1099" i="84"/>
  <c r="GN1324" i="84"/>
  <c r="FW965" i="84"/>
  <c r="GN1384" i="84"/>
  <c r="FY956" i="84"/>
  <c r="GP1196" i="84"/>
  <c r="GQ1085" i="84"/>
  <c r="GE885" i="84"/>
  <c r="FY1333" i="84"/>
  <c r="GH1165" i="84"/>
  <c r="GH1047" i="84"/>
  <c r="FU627" i="84"/>
  <c r="FU628" i="84"/>
  <c r="GJ1209" i="84"/>
  <c r="GG1081" i="84"/>
  <c r="GA909" i="84"/>
  <c r="GA1201" i="84"/>
  <c r="FY465" i="84"/>
  <c r="GI1027" i="84"/>
  <c r="FY796" i="84"/>
  <c r="GC1261" i="84"/>
  <c r="GF1098" i="84"/>
  <c r="FW966" i="84"/>
  <c r="GP446" i="84"/>
  <c r="FW1070" i="84"/>
  <c r="GO1386" i="84"/>
  <c r="GE878" i="84"/>
  <c r="GJ1264" i="84"/>
  <c r="GM1131" i="84"/>
  <c r="GM951" i="84"/>
  <c r="FY1232" i="84"/>
  <c r="GI1441" i="84"/>
  <c r="GM876" i="84"/>
  <c r="GM154" i="84" s="1"/>
  <c r="DJ154" i="84" s="1"/>
  <c r="GH1153" i="84"/>
  <c r="GA775" i="84"/>
  <c r="GE1231" i="84"/>
  <c r="GH1083" i="84"/>
  <c r="GI992" i="84"/>
  <c r="GL1590" i="84"/>
  <c r="GQ1133" i="84"/>
  <c r="GA729" i="84"/>
  <c r="GO1233" i="84"/>
  <c r="FX1113" i="84"/>
  <c r="GQ921" i="84"/>
  <c r="GP1164" i="84"/>
  <c r="FV699" i="84"/>
  <c r="FU1352" i="84"/>
  <c r="GO1293" i="84"/>
  <c r="GJ1165" i="84"/>
  <c r="FX1047" i="84"/>
  <c r="GH1445" i="84"/>
  <c r="GA894" i="84"/>
  <c r="GJ1243" i="84"/>
  <c r="FS1168" i="84"/>
  <c r="FT1214" i="84"/>
  <c r="GE942" i="84"/>
  <c r="GC1170" i="84"/>
  <c r="GG1030" i="84"/>
  <c r="GG893" i="84"/>
  <c r="GK1271" i="84"/>
  <c r="FT612" i="84"/>
  <c r="GK1129" i="84"/>
  <c r="GL968" i="84"/>
  <c r="GQ640" i="84"/>
  <c r="FY1197" i="84"/>
  <c r="GN1070" i="84"/>
  <c r="GL909" i="84"/>
  <c r="GA1338" i="84"/>
  <c r="GA667" i="84"/>
  <c r="GH943" i="84"/>
  <c r="GP1320" i="84"/>
  <c r="GP1188" i="84"/>
  <c r="FU887" i="84"/>
  <c r="FU155" i="84" s="1"/>
  <c r="N155" i="84" s="1"/>
  <c r="GC1313" i="84"/>
  <c r="FX1308" i="84"/>
  <c r="FZ1178" i="84"/>
  <c r="GP1035" i="84"/>
  <c r="GK925" i="84"/>
  <c r="GN889" i="84"/>
  <c r="FX936" i="84"/>
  <c r="GI1305" i="84"/>
  <c r="GI193" i="84" s="1"/>
  <c r="CT193" i="84" s="1"/>
  <c r="GH958" i="84"/>
  <c r="FX1125" i="84"/>
  <c r="FX1266" i="84"/>
  <c r="FX298" i="84" s="1"/>
  <c r="AD298" i="84" s="1"/>
  <c r="GM1207" i="84"/>
  <c r="GI1008" i="84"/>
  <c r="GP757" i="84"/>
  <c r="FV1257" i="84"/>
  <c r="FV1090" i="84"/>
  <c r="FX939" i="84"/>
  <c r="FX1360" i="84"/>
  <c r="GE1195" i="84"/>
  <c r="GE183" i="84" s="1"/>
  <c r="CD183" i="84" s="1"/>
  <c r="GA898" i="84"/>
  <c r="GA1301" i="84"/>
  <c r="GO1156" i="84"/>
  <c r="GO1037" i="84"/>
  <c r="FZ821" i="84"/>
  <c r="GJ1249" i="84"/>
  <c r="FY807" i="84"/>
  <c r="GI1337" i="84"/>
  <c r="GG1091" i="84"/>
  <c r="GF896" i="84"/>
  <c r="FV1280" i="84"/>
  <c r="GG1161" i="84"/>
  <c r="FY1006" i="84"/>
  <c r="GJ778" i="84"/>
  <c r="GM1358" i="84"/>
  <c r="GI1006" i="84"/>
  <c r="GJ877" i="84"/>
  <c r="GD1139" i="84"/>
  <c r="FY990" i="84"/>
  <c r="GE956" i="84"/>
  <c r="GJ1229" i="84"/>
  <c r="GG1084" i="84"/>
  <c r="GK919" i="84"/>
  <c r="GF1293" i="84"/>
  <c r="GK1012" i="84"/>
  <c r="FY448" i="84"/>
  <c r="FU1554" i="84"/>
  <c r="FY1086" i="84"/>
  <c r="GK1318" i="84"/>
  <c r="GJ1173" i="84"/>
  <c r="GO1016" i="84"/>
  <c r="GP1300" i="84"/>
  <c r="FT723" i="84"/>
  <c r="GI1423" i="84"/>
  <c r="GO680" i="84"/>
  <c r="GP1239" i="84"/>
  <c r="GO1074" i="84"/>
  <c r="FS970" i="84"/>
  <c r="GO1262" i="84"/>
  <c r="GN1448" i="84"/>
  <c r="GG1215" i="84"/>
  <c r="FY1302" i="84"/>
  <c r="GB1189" i="84"/>
  <c r="FZ1026" i="84"/>
  <c r="GG868" i="84"/>
  <c r="FS1277" i="84"/>
  <c r="GN746" i="84"/>
  <c r="GH1402" i="84"/>
  <c r="GE926" i="84"/>
  <c r="GB1152" i="84"/>
  <c r="GI820" i="84"/>
  <c r="GK1117" i="84"/>
  <c r="GL1459" i="84"/>
  <c r="FV1042" i="84"/>
  <c r="GM1308" i="84"/>
  <c r="GK1013" i="84"/>
  <c r="FY793" i="84"/>
  <c r="FV1267" i="84"/>
  <c r="FY1106" i="84"/>
  <c r="FW547" i="84"/>
  <c r="GN1215" i="84"/>
  <c r="FT943" i="84"/>
  <c r="GL1314" i="84"/>
  <c r="GQ1171" i="84"/>
  <c r="FW1042" i="84"/>
  <c r="GD1299" i="84"/>
  <c r="FW851" i="84"/>
  <c r="GP1129" i="84"/>
  <c r="GE967" i="84"/>
  <c r="GA1202" i="84"/>
  <c r="FS1072" i="84"/>
  <c r="FZ1243" i="84"/>
  <c r="GK1301" i="84"/>
  <c r="FV715" i="84"/>
  <c r="GL1088" i="84"/>
  <c r="GE981" i="84"/>
  <c r="GD1160" i="84"/>
  <c r="GD1041" i="84"/>
  <c r="GG883" i="84"/>
  <c r="GK1590" i="84"/>
  <c r="GQ1320" i="84"/>
  <c r="GG1164" i="84"/>
  <c r="GM857" i="84"/>
  <c r="FU1249" i="84"/>
  <c r="GD780" i="84"/>
  <c r="GH1432" i="84"/>
  <c r="GG1178" i="84"/>
  <c r="GO824" i="84"/>
  <c r="GD1122" i="84"/>
  <c r="FY980" i="84"/>
  <c r="GG1323" i="84"/>
  <c r="GM1261" i="84"/>
  <c r="FY1119" i="84"/>
  <c r="GS659" i="84"/>
  <c r="GD1234" i="84"/>
  <c r="FX1075" i="84"/>
  <c r="GQ1129" i="84"/>
  <c r="GG962" i="84"/>
  <c r="FY636" i="84"/>
  <c r="GG1239" i="84"/>
  <c r="GI1329" i="84"/>
  <c r="FS1042" i="84"/>
  <c r="GF899" i="84"/>
  <c r="GC1308" i="84"/>
  <c r="GO994" i="84"/>
  <c r="FS806" i="84"/>
  <c r="GB1194" i="84"/>
  <c r="FX1371" i="84"/>
  <c r="GN1170" i="84"/>
  <c r="FT1037" i="84"/>
  <c r="FZ1311" i="84"/>
  <c r="GN1154" i="84"/>
  <c r="FU984" i="84"/>
  <c r="FT1257" i="84"/>
  <c r="FZ589" i="84"/>
  <c r="GD1284" i="84"/>
  <c r="GI1090" i="84"/>
  <c r="GM1170" i="84"/>
  <c r="GD972" i="84"/>
  <c r="GG1229" i="84"/>
  <c r="GJ1136" i="84"/>
  <c r="GQ970" i="84"/>
  <c r="GB1344" i="84"/>
  <c r="GL1180" i="84"/>
  <c r="GG1038" i="84"/>
  <c r="FV878" i="84"/>
  <c r="GL1396" i="84"/>
  <c r="FW1136" i="84"/>
  <c r="GF769" i="84"/>
  <c r="GD992" i="84"/>
  <c r="FS459" i="84"/>
  <c r="FV936" i="84"/>
  <c r="GD1008" i="84"/>
  <c r="GF781" i="84"/>
  <c r="FU1225" i="84"/>
  <c r="FU1090" i="84"/>
  <c r="GJ955" i="84"/>
  <c r="GA1314" i="84"/>
  <c r="GA969" i="84"/>
  <c r="FY1129" i="84"/>
  <c r="FX988" i="84"/>
  <c r="GP1200" i="84"/>
  <c r="GG1085" i="84"/>
  <c r="FW916" i="84"/>
  <c r="FS1239" i="84"/>
  <c r="GE1424" i="84"/>
  <c r="GJ878" i="84"/>
  <c r="FV1164" i="84"/>
  <c r="GE1012" i="84"/>
  <c r="GQ774" i="84"/>
  <c r="FU1246" i="84"/>
  <c r="GP940" i="84"/>
  <c r="FW1366" i="84"/>
  <c r="GP1226" i="84"/>
  <c r="GI1119" i="84"/>
  <c r="FZ665" i="84"/>
  <c r="GC1213" i="84"/>
  <c r="GK739" i="84"/>
  <c r="GF1049" i="84"/>
  <c r="GK913" i="84"/>
  <c r="GD1301" i="84"/>
  <c r="FZ1159" i="84"/>
  <c r="FU1009" i="84"/>
  <c r="FT819" i="84"/>
  <c r="GO1323" i="84"/>
  <c r="GH861" i="84"/>
  <c r="GC1168" i="84"/>
  <c r="GG972" i="84"/>
  <c r="GS709" i="84"/>
  <c r="GM1220" i="84"/>
  <c r="GC1247" i="84"/>
  <c r="GP1100" i="84"/>
  <c r="FS955" i="84"/>
  <c r="GD933" i="84"/>
  <c r="FY1196" i="84"/>
  <c r="GF1063" i="84"/>
  <c r="GG901" i="84"/>
  <c r="GK1341" i="84"/>
  <c r="FX994" i="84"/>
  <c r="GG1261" i="84"/>
  <c r="FU1135" i="84"/>
  <c r="GG956" i="84"/>
  <c r="GG1329" i="84"/>
  <c r="GF1180" i="84"/>
  <c r="FU553" i="84"/>
  <c r="FX1171" i="84"/>
  <c r="GM898" i="84"/>
  <c r="GM1263" i="84"/>
  <c r="FT1150" i="84"/>
  <c r="GQ1004" i="84"/>
  <c r="GK745" i="84"/>
  <c r="GQ1222" i="84"/>
  <c r="FU545" i="84"/>
  <c r="GB1494" i="84"/>
  <c r="GO1085" i="84"/>
  <c r="GA910" i="84"/>
  <c r="FY1286" i="84"/>
  <c r="GP1141" i="84"/>
  <c r="GP1013" i="84"/>
  <c r="GI811" i="84"/>
  <c r="FV1096" i="84"/>
  <c r="GN1392" i="84"/>
  <c r="FW1175" i="84"/>
  <c r="FS1040" i="84"/>
  <c r="FS863" i="84"/>
  <c r="GB1294" i="84"/>
  <c r="FS1147" i="84"/>
  <c r="GQ980" i="84"/>
  <c r="GQ272" i="84" s="1"/>
  <c r="GF1388" i="84"/>
  <c r="GK999" i="84"/>
  <c r="FT1244" i="84"/>
  <c r="FU1110" i="84"/>
  <c r="GA1014" i="84"/>
  <c r="GQ587" i="84"/>
  <c r="FY1220" i="84"/>
  <c r="GI1061" i="84"/>
  <c r="GJ1450" i="84"/>
  <c r="FY1112" i="84"/>
  <c r="GG957" i="84"/>
  <c r="FZ520" i="84"/>
  <c r="GF1228" i="84"/>
  <c r="GI1178" i="84"/>
  <c r="FV1396" i="84"/>
  <c r="FZ954" i="84"/>
  <c r="GB1224" i="84"/>
  <c r="GF916" i="84"/>
  <c r="GB1285" i="84"/>
  <c r="GC1141" i="84"/>
  <c r="GI1031" i="84"/>
  <c r="FW1208" i="84"/>
  <c r="GI1066" i="84"/>
  <c r="FX1313" i="84"/>
  <c r="FZ1266" i="84"/>
  <c r="FW984" i="84"/>
  <c r="GO816" i="84"/>
  <c r="FW1225" i="84"/>
  <c r="GE1135" i="84"/>
  <c r="FX1324" i="84"/>
  <c r="FZ1011" i="84"/>
  <c r="GG1433" i="84"/>
  <c r="GQ1014" i="84"/>
  <c r="GO671" i="84"/>
  <c r="GL1227" i="84"/>
  <c r="FU1088" i="84"/>
  <c r="GO911" i="84"/>
  <c r="FX1198" i="84"/>
  <c r="FX1396" i="84"/>
  <c r="FU942" i="84"/>
  <c r="GN1234" i="84"/>
  <c r="GF1046" i="84"/>
  <c r="FX905" i="84"/>
  <c r="GC1305" i="84"/>
  <c r="FT1141" i="84"/>
  <c r="GG1036" i="84"/>
  <c r="FT507" i="84"/>
  <c r="GI1076" i="84"/>
  <c r="GQ1201" i="84"/>
  <c r="FW1078" i="84"/>
  <c r="GA870" i="84"/>
  <c r="FU1271" i="84"/>
  <c r="GL980" i="84"/>
  <c r="FX1331" i="84"/>
  <c r="GQ1460" i="84"/>
  <c r="GH1068" i="84"/>
  <c r="GG1303" i="84"/>
  <c r="GQ1184" i="84"/>
  <c r="GQ1059" i="84"/>
  <c r="GG877" i="84"/>
  <c r="GL1133" i="84"/>
  <c r="GO533" i="84"/>
  <c r="GP945" i="84"/>
  <c r="GN1315" i="84"/>
  <c r="GA1290" i="84"/>
  <c r="FT752" i="84"/>
  <c r="FX1491" i="84"/>
  <c r="GG1068" i="84"/>
  <c r="GN948" i="84"/>
  <c r="GO1301" i="84"/>
  <c r="GQ1149" i="84"/>
  <c r="GQ1013" i="84"/>
  <c r="FW828" i="84"/>
  <c r="FS1226" i="84"/>
  <c r="FT726" i="84"/>
  <c r="GN949" i="84"/>
  <c r="FT1307" i="84"/>
  <c r="GC1184" i="84"/>
  <c r="FV1058" i="84"/>
  <c r="FY1276" i="84"/>
  <c r="GF1421" i="84"/>
  <c r="GD956" i="84"/>
  <c r="GO1215" i="84"/>
  <c r="GK903" i="84"/>
  <c r="FW1312" i="84"/>
  <c r="GN1144" i="84"/>
  <c r="FZ1036" i="84"/>
  <c r="FZ168" i="84" s="1"/>
  <c r="AJ168" i="84" s="1"/>
  <c r="GH1309" i="84"/>
  <c r="GI838" i="84"/>
  <c r="GL1237" i="84"/>
  <c r="FU1104" i="84"/>
  <c r="GD980" i="84"/>
  <c r="GQ522" i="84"/>
  <c r="FY1154" i="84"/>
  <c r="FU668" i="84"/>
  <c r="GG1071" i="84"/>
  <c r="FU921" i="84"/>
  <c r="GJ1304" i="84"/>
  <c r="GR543" i="84"/>
  <c r="FZ1393" i="84"/>
  <c r="FW1194" i="84"/>
  <c r="GQ1269" i="84"/>
  <c r="FX1162" i="84"/>
  <c r="FX991" i="84"/>
  <c r="GI738" i="84"/>
  <c r="FW1397" i="84"/>
  <c r="GD922" i="84"/>
  <c r="FY1021" i="84"/>
  <c r="GA878" i="84"/>
  <c r="GA1282" i="84"/>
  <c r="FY1127" i="84"/>
  <c r="FY993" i="84"/>
  <c r="GD1554" i="84"/>
  <c r="GG1114" i="84"/>
  <c r="FY704" i="84"/>
  <c r="FW1235" i="84"/>
  <c r="GA1061" i="84"/>
  <c r="GG953" i="84"/>
  <c r="GK1303" i="84"/>
  <c r="GJ1290" i="84"/>
  <c r="GA796" i="84"/>
  <c r="GG1238" i="84"/>
  <c r="GH946" i="84"/>
  <c r="FZ449" i="84"/>
  <c r="GN857" i="84"/>
  <c r="GE1429" i="84"/>
  <c r="GF1179" i="84"/>
  <c r="GF982" i="84"/>
  <c r="GQ685" i="84"/>
  <c r="FZ1214" i="84"/>
  <c r="GQ1255" i="84"/>
  <c r="GP939" i="84"/>
  <c r="FX1193" i="84"/>
  <c r="FT1028" i="84"/>
  <c r="GE900" i="84"/>
  <c r="GQ1304" i="84"/>
  <c r="GJ1138" i="84"/>
  <c r="GP1030" i="84"/>
  <c r="GI1320" i="84"/>
  <c r="GM1046" i="84"/>
  <c r="GC1322" i="84"/>
  <c r="FT993" i="84"/>
  <c r="GQ779" i="84"/>
  <c r="FU1093" i="84"/>
  <c r="GE1470" i="84"/>
  <c r="FX884" i="84"/>
  <c r="FS1156" i="84"/>
  <c r="FT1015" i="84"/>
  <c r="GG1244" i="84"/>
  <c r="FX1112" i="84"/>
  <c r="GF1472" i="84"/>
  <c r="GL1310" i="84"/>
  <c r="GL1173" i="84"/>
  <c r="FV989" i="84"/>
  <c r="GK782" i="84"/>
  <c r="GK254" i="84" s="1"/>
  <c r="DB254" i="84" s="1"/>
  <c r="GB1215" i="84"/>
  <c r="FX1111" i="84"/>
  <c r="GT482" i="84"/>
  <c r="FY1267" i="84"/>
  <c r="GH1319" i="84"/>
  <c r="FY901" i="84"/>
  <c r="FV1265" i="84"/>
  <c r="GC1328" i="84"/>
  <c r="FU948" i="84"/>
  <c r="GN1069" i="84"/>
  <c r="GB1174" i="84"/>
  <c r="FT872" i="84"/>
  <c r="FZ978" i="84"/>
  <c r="GD897" i="84"/>
  <c r="GJ860" i="84"/>
  <c r="GH917" i="84"/>
  <c r="FX1105" i="84"/>
  <c r="FZ974" i="84"/>
  <c r="GT623" i="84"/>
  <c r="GC1216" i="84"/>
  <c r="GF895" i="84"/>
  <c r="GN1276" i="84"/>
  <c r="GC1142" i="84"/>
  <c r="GK977" i="84"/>
  <c r="FU724" i="84"/>
  <c r="FY1072" i="84"/>
  <c r="FY687" i="84"/>
  <c r="GM872" i="84"/>
  <c r="GE1273" i="84"/>
  <c r="GT702" i="84"/>
  <c r="FY1224" i="84"/>
  <c r="GK1293" i="84"/>
  <c r="GE1029" i="84"/>
  <c r="GA811" i="84"/>
  <c r="FT1241" i="84"/>
  <c r="GQ1146" i="84"/>
  <c r="FS974" i="84"/>
  <c r="FT520" i="84"/>
  <c r="GQ1150" i="84"/>
  <c r="FU1384" i="84"/>
  <c r="FS1182" i="84"/>
  <c r="GN887" i="84"/>
  <c r="GL1266" i="84"/>
  <c r="GG1151" i="84"/>
  <c r="GO989" i="84"/>
  <c r="GO576" i="84"/>
  <c r="FY700" i="84"/>
  <c r="GF1426" i="84"/>
  <c r="GE884" i="84"/>
  <c r="FW1144" i="84"/>
  <c r="GM849" i="84"/>
  <c r="GN1257" i="84"/>
  <c r="GF955" i="84"/>
  <c r="GD1475" i="84"/>
  <c r="GP1260" i="84"/>
  <c r="GA932" i="84"/>
  <c r="FX1056" i="84"/>
  <c r="GC1301" i="84"/>
  <c r="FV1584" i="84"/>
  <c r="FX1046" i="84"/>
  <c r="GQ1333" i="84"/>
  <c r="GQ195" i="84" s="1"/>
  <c r="EA195" i="84" s="1"/>
  <c r="GF1152" i="84"/>
  <c r="GA1047" i="84"/>
  <c r="FU1237" i="84"/>
  <c r="FY1123" i="84"/>
  <c r="GO620" i="84"/>
  <c r="GJ1000" i="84"/>
  <c r="FV747" i="84"/>
  <c r="GE1267" i="84"/>
  <c r="FW1076" i="84"/>
  <c r="GE959" i="84"/>
  <c r="GO1237" i="84"/>
  <c r="FX1445" i="84"/>
  <c r="GN844" i="84"/>
  <c r="FY1132" i="84"/>
  <c r="GF1004" i="84"/>
  <c r="GO1238" i="84"/>
  <c r="FW1085" i="84"/>
  <c r="FW173" i="84" s="1"/>
  <c r="AA173" i="84" s="1"/>
  <c r="FS1391" i="84"/>
  <c r="GI1065" i="84"/>
  <c r="FZ1188" i="84"/>
  <c r="GO1036" i="84"/>
  <c r="FU1226" i="84"/>
  <c r="GB1193" i="84"/>
  <c r="GJ1330" i="84"/>
  <c r="FX1177" i="84"/>
  <c r="GF1059" i="84"/>
  <c r="GA911" i="84"/>
  <c r="GC1275" i="84"/>
  <c r="FT517" i="84"/>
  <c r="FU1492" i="84"/>
  <c r="GH1059" i="84"/>
  <c r="FX903" i="84"/>
  <c r="GO1270" i="84"/>
  <c r="GJ1047" i="84"/>
  <c r="GG849" i="84"/>
  <c r="FT1442" i="84"/>
  <c r="GI862" i="84"/>
  <c r="GP1190" i="84"/>
  <c r="FY996" i="84"/>
  <c r="FX776" i="84"/>
  <c r="GQ1087" i="84"/>
  <c r="GL1454" i="84"/>
  <c r="GQ1271" i="84"/>
  <c r="GK1000" i="84"/>
  <c r="FZ749" i="84"/>
  <c r="FU952" i="84"/>
  <c r="FU1308" i="84"/>
  <c r="GM912" i="84"/>
  <c r="GU708" i="84"/>
  <c r="FU1107" i="84"/>
  <c r="FT1338" i="84"/>
  <c r="GM1217" i="84"/>
  <c r="GA1028" i="84"/>
  <c r="FX891" i="84"/>
  <c r="FX987" i="84"/>
  <c r="GH1231" i="84"/>
  <c r="GQ1079" i="84"/>
  <c r="GJ952" i="84"/>
  <c r="GI1180" i="84"/>
  <c r="FZ1149" i="84"/>
  <c r="GP915" i="84"/>
  <c r="GP1263" i="84"/>
  <c r="GN1134" i="84"/>
  <c r="GA993" i="84"/>
  <c r="GD747" i="84"/>
  <c r="GP1278" i="84"/>
  <c r="FT1279" i="84"/>
  <c r="FW1009" i="84"/>
  <c r="FV799" i="84"/>
  <c r="GO1252" i="84"/>
  <c r="GJ1146" i="84"/>
  <c r="GI940" i="84"/>
  <c r="GO1329" i="84"/>
  <c r="FW1027" i="84"/>
  <c r="GG1337" i="84"/>
  <c r="GJ1072" i="84"/>
  <c r="FW860" i="84"/>
  <c r="GQ1400" i="84"/>
  <c r="GK1011" i="84"/>
  <c r="GH1104" i="84"/>
  <c r="GG978" i="84"/>
  <c r="FS1163" i="84"/>
  <c r="GI1343" i="84"/>
  <c r="FW879" i="84"/>
  <c r="GJ798" i="84"/>
  <c r="GG1249" i="84"/>
  <c r="GN1093" i="84"/>
  <c r="GE946" i="84"/>
  <c r="GH1338" i="84"/>
  <c r="FY1033" i="84"/>
  <c r="FT1427" i="84"/>
  <c r="FU926" i="84"/>
  <c r="FS1165" i="84"/>
  <c r="GD1038" i="84"/>
  <c r="GF860" i="84"/>
  <c r="GQ1104" i="84"/>
  <c r="GL988" i="84"/>
  <c r="GF1357" i="84"/>
  <c r="GJ1028" i="84"/>
  <c r="GI1299" i="84"/>
  <c r="FZ1150" i="84"/>
  <c r="FY1027" i="84"/>
  <c r="GD838" i="84"/>
  <c r="FX1252" i="84"/>
  <c r="GA1176" i="84"/>
  <c r="GN886" i="84"/>
  <c r="GH1002" i="84"/>
  <c r="FT1243" i="84"/>
  <c r="GH1102" i="84"/>
  <c r="GA920" i="84"/>
  <c r="GA158" i="84" s="1"/>
  <c r="AM158" i="84" s="1"/>
  <c r="GJ1295" i="84"/>
  <c r="GI1170" i="84"/>
  <c r="FV1027" i="84"/>
  <c r="GL1160" i="84"/>
  <c r="GM1022" i="84"/>
  <c r="FX872" i="84"/>
  <c r="GQ1136" i="84"/>
  <c r="GQ994" i="84"/>
  <c r="GR602" i="84"/>
  <c r="FV1590" i="84"/>
  <c r="FS1157" i="84"/>
  <c r="FU721" i="84"/>
  <c r="GN1238" i="84"/>
  <c r="GI1092" i="84"/>
  <c r="GD939" i="84"/>
  <c r="FT1321" i="84"/>
  <c r="FW1160" i="84"/>
  <c r="GG805" i="84"/>
  <c r="GQ1404" i="84"/>
  <c r="GD981" i="84"/>
  <c r="FT1175" i="84"/>
  <c r="GN1045" i="84"/>
  <c r="FV1287" i="84"/>
  <c r="FZ1168" i="84"/>
  <c r="GN997" i="84"/>
  <c r="FY1548" i="84"/>
  <c r="GC1321" i="84"/>
  <c r="GQ854" i="84"/>
  <c r="GQ152" i="84" s="1"/>
  <c r="GG1311" i="84"/>
  <c r="GN1123" i="84"/>
  <c r="GO975" i="84"/>
  <c r="GO630" i="84"/>
  <c r="FX1250" i="84"/>
  <c r="GC1380" i="84"/>
  <c r="FY1034" i="84"/>
  <c r="GA831" i="84"/>
  <c r="GE1120" i="84"/>
  <c r="FX967" i="84"/>
  <c r="FY1307" i="84"/>
  <c r="FY949" i="84"/>
  <c r="GE1205" i="84"/>
  <c r="GI1063" i="84"/>
  <c r="GK1285" i="84"/>
  <c r="GI1010" i="84"/>
  <c r="GC1575" i="84"/>
  <c r="FT1110" i="84"/>
  <c r="GR709" i="84"/>
  <c r="GC1228" i="84"/>
  <c r="FU1355" i="84"/>
  <c r="GC1169" i="84"/>
  <c r="GN758" i="84"/>
  <c r="FS1238" i="84"/>
  <c r="GP955" i="84"/>
  <c r="FU446" i="84"/>
  <c r="GN1054" i="84"/>
  <c r="GD894" i="84"/>
  <c r="FX1275" i="84"/>
  <c r="FS926" i="84"/>
  <c r="FZ1387" i="84"/>
  <c r="GD1212" i="84"/>
  <c r="GF1080" i="84"/>
  <c r="GI1248" i="84"/>
  <c r="GB1179" i="84"/>
  <c r="FZ971" i="84"/>
  <c r="FS481" i="84"/>
  <c r="GN1584" i="84"/>
  <c r="GD1223" i="84"/>
  <c r="GF840" i="84"/>
  <c r="GN1252" i="84"/>
  <c r="GL1115" i="84"/>
  <c r="FU982" i="84"/>
  <c r="FZ699" i="84"/>
  <c r="GD1029" i="84"/>
  <c r="GS701" i="84"/>
  <c r="GP1204" i="84"/>
  <c r="GH1107" i="84"/>
  <c r="FY1236" i="84"/>
  <c r="GL1462" i="84"/>
  <c r="GP882" i="84"/>
  <c r="GP951" i="84"/>
  <c r="GS685" i="84"/>
  <c r="FT1224" i="84"/>
  <c r="GD1113" i="84"/>
  <c r="FU922" i="84"/>
  <c r="GP1445" i="84"/>
  <c r="GK1045" i="84"/>
  <c r="GL1301" i="84"/>
  <c r="FW1183" i="84"/>
  <c r="GH1040" i="84"/>
  <c r="FZ1122" i="84"/>
  <c r="FZ681" i="84"/>
  <c r="FX876" i="84"/>
  <c r="GM1322" i="84"/>
  <c r="GE1132" i="84"/>
  <c r="FW1224" i="84"/>
  <c r="GL1433" i="84"/>
  <c r="GO1129" i="84"/>
  <c r="GU480" i="84"/>
  <c r="GP1279" i="84"/>
  <c r="GQ718" i="84"/>
  <c r="FZ1027" i="84"/>
  <c r="GF1385" i="84"/>
  <c r="GT689" i="84"/>
  <c r="FW1327" i="84"/>
  <c r="GF1055" i="84"/>
  <c r="GQ902" i="84"/>
  <c r="GM1269" i="84"/>
  <c r="GO838" i="84"/>
  <c r="GM1492" i="84"/>
  <c r="FV780" i="84"/>
  <c r="GF1117" i="84"/>
  <c r="GP517" i="84"/>
  <c r="FU1062" i="84"/>
  <c r="GI884" i="84"/>
  <c r="GC1339" i="84"/>
  <c r="GI976" i="84"/>
  <c r="GB1258" i="84"/>
  <c r="FZ1107" i="84"/>
  <c r="GJ957" i="84"/>
  <c r="FU457" i="84"/>
  <c r="FY1216" i="84"/>
  <c r="FW1050" i="84"/>
  <c r="GR627" i="84"/>
  <c r="FX698" i="84"/>
  <c r="FV1227" i="84"/>
  <c r="FZ1077" i="84"/>
  <c r="GN925" i="84"/>
  <c r="FS1312" i="84"/>
  <c r="GE1185" i="84"/>
  <c r="GD737" i="84"/>
  <c r="GQ1290" i="84"/>
  <c r="GQ1034" i="84"/>
  <c r="GI832" i="84"/>
  <c r="GM1244" i="84"/>
  <c r="GO1146" i="84"/>
  <c r="FX980" i="84"/>
  <c r="FZ498" i="84"/>
  <c r="FY1207" i="84"/>
  <c r="GL1447" i="84"/>
  <c r="GJ1151" i="84"/>
  <c r="GK976" i="84"/>
  <c r="FX712" i="84"/>
  <c r="GO1239" i="84"/>
  <c r="FW1113" i="84"/>
  <c r="GJ918" i="84"/>
  <c r="GM1231" i="84"/>
  <c r="GE1590" i="84"/>
  <c r="FV1061" i="84"/>
  <c r="FT1318" i="84"/>
  <c r="GQ1020" i="84"/>
  <c r="GH893" i="84"/>
  <c r="GM1126" i="84"/>
  <c r="GL1439" i="84"/>
  <c r="GM879" i="84"/>
  <c r="GN1168" i="84"/>
  <c r="GE989" i="84"/>
  <c r="GD783" i="84"/>
  <c r="GH1249" i="84"/>
  <c r="FZ1106" i="84"/>
  <c r="FV1452" i="84"/>
  <c r="GC1229" i="84"/>
  <c r="GF960" i="84"/>
  <c r="GT590" i="84"/>
  <c r="FZ1228" i="84"/>
  <c r="GK1050" i="84"/>
  <c r="GN1281" i="84"/>
  <c r="FZ587" i="84"/>
  <c r="GP1450" i="84"/>
  <c r="GA1123" i="84"/>
  <c r="FU971" i="84"/>
  <c r="GU499" i="84"/>
  <c r="FV1216" i="84"/>
  <c r="FW1049" i="84"/>
  <c r="GH911" i="84"/>
  <c r="GG1212" i="84"/>
  <c r="GO1463" i="84"/>
  <c r="FS888" i="84"/>
  <c r="GH1138" i="84"/>
  <c r="FW756" i="84"/>
  <c r="FU1242" i="84"/>
  <c r="FS1093" i="84"/>
  <c r="FX1444" i="84"/>
  <c r="FU1084" i="84"/>
  <c r="GI1315" i="84"/>
  <c r="GF1159" i="84"/>
  <c r="GJ843" i="84"/>
  <c r="GK1273" i="84"/>
  <c r="GA1128" i="84"/>
  <c r="GI1163" i="84"/>
  <c r="FZ899" i="84"/>
  <c r="GA1277" i="84"/>
  <c r="FY1145" i="84"/>
  <c r="GQ977" i="84"/>
  <c r="GH757" i="84"/>
  <c r="FX1254" i="84"/>
  <c r="GT596" i="84"/>
  <c r="GB1434" i="84"/>
  <c r="GQ1123" i="84"/>
  <c r="FV966" i="84"/>
  <c r="GT655" i="84"/>
  <c r="GF1256" i="84"/>
  <c r="GF908" i="84"/>
  <c r="FS1278" i="84"/>
  <c r="GF1584" i="84"/>
  <c r="FU1094" i="84"/>
  <c r="FX606" i="84"/>
  <c r="GE1214" i="84"/>
  <c r="GM1066" i="84"/>
  <c r="FZ919" i="84"/>
  <c r="GO1304" i="84"/>
  <c r="GU466" i="84"/>
  <c r="FT1483" i="84"/>
  <c r="GI1084" i="84"/>
  <c r="FZ914" i="84"/>
  <c r="GC1286" i="84"/>
  <c r="FT1169" i="84"/>
  <c r="FY1080" i="84"/>
  <c r="GM843" i="84"/>
  <c r="FZ714" i="84"/>
  <c r="FS1336" i="84"/>
  <c r="FZ564" i="84"/>
  <c r="GM1075" i="84"/>
  <c r="GM908" i="84"/>
  <c r="FU1281" i="84"/>
  <c r="GB1166" i="84"/>
  <c r="GO1001" i="84"/>
  <c r="FX1352" i="84"/>
  <c r="FS1244" i="84"/>
  <c r="GF1103" i="84"/>
  <c r="GI986" i="84"/>
  <c r="FU563" i="84"/>
  <c r="GG1210" i="84"/>
  <c r="GL1102" i="84"/>
  <c r="FZ1123" i="84"/>
  <c r="GT697" i="84"/>
  <c r="FX1085" i="84"/>
  <c r="GO1295" i="84"/>
  <c r="FW1328" i="84"/>
  <c r="FY1074" i="84"/>
  <c r="FZ895" i="84"/>
  <c r="GJ1186" i="84"/>
  <c r="GA1379" i="84"/>
  <c r="FX1082" i="84"/>
  <c r="FY450" i="84"/>
  <c r="GN1101" i="84"/>
  <c r="FX1474" i="84"/>
  <c r="GI1291" i="84"/>
  <c r="GF763" i="84"/>
  <c r="GM869" i="84"/>
  <c r="GH1021" i="84"/>
  <c r="GI1116" i="84"/>
  <c r="GN945" i="84"/>
  <c r="GA1222" i="84"/>
  <c r="FW1273" i="84"/>
  <c r="GD1133" i="84"/>
  <c r="FZ951" i="84"/>
  <c r="FS1335" i="84"/>
  <c r="GD983" i="84"/>
  <c r="GG1252" i="84"/>
  <c r="GJ1099" i="84"/>
  <c r="GJ964" i="84"/>
  <c r="FT559" i="84"/>
  <c r="FW1203" i="84"/>
  <c r="GJ1055" i="84"/>
  <c r="GI1380" i="84"/>
  <c r="GM1155" i="84"/>
  <c r="GJ1040" i="84"/>
  <c r="FZ849" i="84"/>
  <c r="FU1121" i="84"/>
  <c r="FU394" i="84" s="1"/>
  <c r="N394" i="84" s="1"/>
  <c r="GK958" i="84"/>
  <c r="GH1333" i="84"/>
  <c r="GB1350" i="84"/>
  <c r="GI1023" i="84"/>
  <c r="GP1264" i="84"/>
  <c r="GG1123" i="84"/>
  <c r="GE975" i="84"/>
  <c r="GO1256" i="84"/>
  <c r="GJ1075" i="84"/>
  <c r="FW509" i="84"/>
  <c r="GI843" i="84"/>
  <c r="GJ1237" i="84"/>
  <c r="FX974" i="84"/>
  <c r="FU1206" i="84"/>
  <c r="GE1004" i="84"/>
  <c r="GI1267" i="84"/>
  <c r="GF1097" i="84"/>
  <c r="FX1314" i="84"/>
  <c r="GI962" i="84"/>
  <c r="GH1448" i="84"/>
  <c r="GI1104" i="84"/>
  <c r="FW612" i="84"/>
  <c r="GQ1207" i="84"/>
  <c r="GK1064" i="84"/>
  <c r="GP903" i="84"/>
  <c r="FW1181" i="84"/>
  <c r="GH1113" i="84"/>
  <c r="FZ925" i="84"/>
  <c r="GL1187" i="84"/>
  <c r="GJ1024" i="84"/>
  <c r="FZ875" i="84"/>
  <c r="GN1103" i="84"/>
  <c r="FX1203" i="84"/>
  <c r="GA1072" i="84"/>
  <c r="GM1299" i="84"/>
  <c r="GI1165" i="84"/>
  <c r="GH830" i="84"/>
  <c r="FZ1115" i="84"/>
  <c r="FT968" i="84"/>
  <c r="FY1199" i="84"/>
  <c r="GK1061" i="84"/>
  <c r="FW911" i="84"/>
  <c r="GD1464" i="84"/>
  <c r="GF1060" i="84"/>
  <c r="GB1304" i="84"/>
  <c r="FY1176" i="84"/>
  <c r="GD1027" i="84"/>
  <c r="FT1250" i="84"/>
  <c r="FU816" i="84"/>
  <c r="GQ1198" i="84"/>
  <c r="GH913" i="84"/>
  <c r="GE1178" i="84"/>
  <c r="GE1047" i="84"/>
  <c r="GP848" i="84"/>
  <c r="FZ1274" i="84"/>
  <c r="GL1303" i="84"/>
  <c r="GD1050" i="84"/>
  <c r="GD888" i="84"/>
  <c r="GC1333" i="84"/>
  <c r="GD1138" i="84"/>
  <c r="GQ983" i="84"/>
  <c r="GQ767" i="84"/>
  <c r="GA1076" i="84"/>
  <c r="GP1340" i="84"/>
  <c r="GS592" i="84"/>
  <c r="GD1071" i="84"/>
  <c r="GD941" i="84"/>
  <c r="FZ1299" i="84"/>
  <c r="GK1037" i="84"/>
  <c r="GJ962" i="84"/>
  <c r="FW621" i="84"/>
  <c r="FS1245" i="84"/>
  <c r="GJ1305" i="84"/>
  <c r="FV476" i="84"/>
  <c r="GG1066" i="84"/>
  <c r="FT1293" i="84"/>
  <c r="GK1138" i="84"/>
  <c r="GH939" i="84"/>
  <c r="FW1326" i="84"/>
  <c r="GA966" i="84"/>
  <c r="FX1194" i="84"/>
  <c r="GQ841" i="84"/>
  <c r="FX1300" i="84"/>
  <c r="GF1120" i="84"/>
  <c r="FU979" i="84"/>
  <c r="GA1547" i="84"/>
  <c r="FY1225" i="84"/>
  <c r="FX949" i="84"/>
  <c r="GM1323" i="84"/>
  <c r="GD1185" i="84"/>
  <c r="FX1055" i="84"/>
  <c r="FV892" i="84"/>
  <c r="GC1311" i="84"/>
  <c r="GD801" i="84"/>
  <c r="GK1487" i="84"/>
  <c r="GD1103" i="84"/>
  <c r="GG992" i="84"/>
  <c r="GA1355" i="84"/>
  <c r="FT1177" i="84"/>
  <c r="GD1016" i="84"/>
  <c r="FS898" i="84"/>
  <c r="GC1226" i="84"/>
  <c r="GF971" i="84"/>
  <c r="GA948" i="84"/>
  <c r="GM1429" i="84"/>
  <c r="FT1233" i="84"/>
  <c r="FY1071" i="84"/>
  <c r="GG1165" i="84"/>
  <c r="FT1118" i="84"/>
  <c r="FT915" i="84"/>
  <c r="GQ1011" i="84"/>
  <c r="FU1314" i="84"/>
  <c r="FU1129" i="84"/>
  <c r="GN1228" i="84"/>
  <c r="GH1081" i="84"/>
  <c r="FV914" i="84"/>
  <c r="GC1245" i="84"/>
  <c r="GP1234" i="84"/>
  <c r="GH1042" i="84"/>
  <c r="GG1333" i="84"/>
  <c r="GC1158" i="84"/>
  <c r="FZ990" i="84"/>
  <c r="GF1444" i="84"/>
  <c r="FV1093" i="84"/>
  <c r="GE954" i="84"/>
  <c r="FW447" i="84"/>
  <c r="GK1200" i="84"/>
  <c r="GP1043" i="84"/>
  <c r="FV1151" i="84"/>
  <c r="FX1404" i="84"/>
  <c r="GM1198" i="84"/>
  <c r="GH1073" i="84"/>
  <c r="GD907" i="84"/>
  <c r="GJ1298" i="84"/>
  <c r="GL1190" i="84"/>
  <c r="GA530" i="84"/>
  <c r="FX1135" i="84"/>
  <c r="FX574" i="84"/>
  <c r="GQ1204" i="84"/>
  <c r="GK1053" i="84"/>
  <c r="FY897" i="84"/>
  <c r="GP1288" i="84"/>
  <c r="GF1153" i="84"/>
  <c r="FU587" i="84"/>
  <c r="GQ1185" i="84"/>
  <c r="GQ1080" i="84"/>
  <c r="GM915" i="84"/>
  <c r="GK783" i="84"/>
  <c r="GE1337" i="84"/>
  <c r="GP1059" i="84"/>
  <c r="GJ897" i="84"/>
  <c r="GD1304" i="84"/>
  <c r="GC1138" i="84"/>
  <c r="GH1013" i="84"/>
  <c r="FW793" i="84"/>
  <c r="GI1126" i="84"/>
  <c r="FS1385" i="84"/>
  <c r="GQ1167" i="84"/>
  <c r="FZ1020" i="84"/>
  <c r="GC1242" i="84"/>
  <c r="GJ1111" i="84"/>
  <c r="FS966" i="84"/>
  <c r="FU1590" i="84"/>
  <c r="GA1326" i="84"/>
  <c r="FU1173" i="84"/>
  <c r="FZ1035" i="84"/>
  <c r="GO834" i="84"/>
  <c r="GL1129" i="84"/>
  <c r="FX1350" i="84"/>
  <c r="FT509" i="84"/>
  <c r="FV909" i="84"/>
  <c r="FU1280" i="84"/>
  <c r="GI1169" i="84"/>
  <c r="FS1006" i="84"/>
  <c r="GH822" i="84"/>
  <c r="FS978" i="84"/>
  <c r="FY1274" i="84"/>
  <c r="FU961" i="84"/>
  <c r="FZ597" i="84"/>
  <c r="GC1217" i="84"/>
  <c r="FY1067" i="84"/>
  <c r="FW1502" i="84"/>
  <c r="GP1240" i="84"/>
  <c r="GB1204" i="84"/>
  <c r="GM1000" i="84"/>
  <c r="GF1253" i="84"/>
  <c r="GE1088" i="84"/>
  <c r="FY939" i="84"/>
  <c r="GQ1292" i="84"/>
  <c r="GQ910" i="84"/>
  <c r="GA1023" i="84"/>
  <c r="GD848" i="84"/>
  <c r="FS1269" i="84"/>
  <c r="GD1108" i="84"/>
  <c r="GH969" i="84"/>
  <c r="GP693" i="84"/>
  <c r="FX1065" i="84"/>
  <c r="GA1307" i="84"/>
  <c r="FT1161" i="84"/>
  <c r="GD1005" i="84"/>
  <c r="GH837" i="84"/>
  <c r="GN1264" i="84"/>
  <c r="GP1111" i="84"/>
  <c r="FT1523" i="84"/>
  <c r="FZ1283" i="84"/>
  <c r="GA994" i="84"/>
  <c r="GL747" i="84"/>
  <c r="FY1083" i="84"/>
  <c r="GH915" i="84"/>
  <c r="GN1290" i="84"/>
  <c r="GE1412" i="84"/>
  <c r="GG908" i="84"/>
  <c r="GK1128" i="84"/>
  <c r="GI965" i="84"/>
  <c r="GT662" i="84"/>
  <c r="GM1208" i="84"/>
  <c r="GK1084" i="84"/>
  <c r="GD896" i="84"/>
  <c r="GE1376" i="84"/>
  <c r="FZ1212" i="84"/>
  <c r="GL900" i="84"/>
  <c r="GB1283" i="84"/>
  <c r="GB191" i="84" s="1"/>
  <c r="BD191" i="84" s="1"/>
  <c r="GK1179" i="84"/>
  <c r="GA1010" i="84"/>
  <c r="GI730" i="84"/>
  <c r="FZ1219" i="84"/>
  <c r="GO455" i="84"/>
  <c r="FV1041" i="84"/>
  <c r="GQ1236" i="84"/>
  <c r="GP1131" i="84"/>
  <c r="GM1002" i="84"/>
  <c r="FY683" i="84"/>
  <c r="FS798" i="84"/>
  <c r="GB1136" i="84"/>
  <c r="GA1192" i="84"/>
  <c r="FW1296" i="84"/>
  <c r="FS1314" i="84"/>
  <c r="GA599" i="84"/>
  <c r="GE1019" i="84"/>
  <c r="FW904" i="84"/>
  <c r="GN964" i="84"/>
  <c r="FX1543" i="84"/>
  <c r="FW993" i="84"/>
  <c r="FU1040" i="84"/>
  <c r="GO786" i="84"/>
  <c r="FW1245" i="84"/>
  <c r="GJ1466" i="84"/>
  <c r="GP857" i="84"/>
  <c r="GN1132" i="84"/>
  <c r="GA1007" i="84"/>
  <c r="FY1231" i="84"/>
  <c r="FZ1101" i="84"/>
  <c r="GO1310" i="84"/>
  <c r="FW1048" i="84"/>
  <c r="GH1270" i="84"/>
  <c r="GP1145" i="84"/>
  <c r="GA996" i="84"/>
  <c r="GK1020" i="84"/>
  <c r="GJ1456" i="84"/>
  <c r="FW915" i="84"/>
  <c r="GF1147" i="84"/>
  <c r="GH990" i="84"/>
  <c r="GC1268" i="84"/>
  <c r="GA1101" i="84"/>
  <c r="FX940" i="84"/>
  <c r="GC1366" i="84"/>
  <c r="GQ1032" i="84"/>
  <c r="FY1280" i="84"/>
  <c r="FU1142" i="84"/>
  <c r="GN999" i="84"/>
  <c r="FV1250" i="84"/>
  <c r="FY872" i="84"/>
  <c r="GJ1201" i="84"/>
  <c r="GN866" i="84"/>
  <c r="FZ1273" i="84"/>
  <c r="GI1139" i="84"/>
  <c r="GE1245" i="84"/>
  <c r="GG848" i="84"/>
  <c r="GC1279" i="84"/>
  <c r="GL978" i="84"/>
  <c r="GN762" i="84"/>
  <c r="FX1101" i="84"/>
  <c r="GK946" i="84"/>
  <c r="GL1434" i="84"/>
  <c r="GG988" i="84"/>
  <c r="GO625" i="84"/>
  <c r="GF1197" i="84"/>
  <c r="FY1070" i="84"/>
  <c r="GG948" i="84"/>
  <c r="GQ1202" i="84"/>
  <c r="GF1340" i="84"/>
  <c r="GP1007" i="84"/>
  <c r="GK1083" i="84"/>
  <c r="FT963" i="84"/>
  <c r="FX481" i="84"/>
  <c r="FV1197" i="84"/>
  <c r="GJ1046" i="84"/>
  <c r="GP644" i="84"/>
  <c r="GQ1389" i="84"/>
  <c r="FV995" i="84"/>
  <c r="GJ1258" i="84"/>
  <c r="GK1093" i="84"/>
  <c r="FZ1285" i="84"/>
  <c r="GH1395" i="84"/>
  <c r="GL947" i="84"/>
  <c r="GL1216" i="84"/>
  <c r="GN1057" i="84"/>
  <c r="GO1291" i="84"/>
  <c r="FV1561" i="84"/>
  <c r="GM1089" i="84"/>
  <c r="FW474" i="84"/>
  <c r="GB1197" i="84"/>
  <c r="GF1284" i="84"/>
  <c r="GD925" i="84"/>
  <c r="GM1303" i="84"/>
  <c r="FZ1183" i="84"/>
  <c r="GF1041" i="84"/>
  <c r="GU695" i="84"/>
  <c r="GD1444" i="84"/>
  <c r="FT1105" i="84"/>
  <c r="FS960" i="84"/>
  <c r="GL1064" i="84"/>
  <c r="GO1154" i="84"/>
  <c r="GG1356" i="84"/>
  <c r="GM999" i="84"/>
  <c r="GD1107" i="84"/>
  <c r="FZ950" i="84"/>
  <c r="GQ497" i="84"/>
  <c r="GH1186" i="84"/>
  <c r="FT1080" i="84"/>
  <c r="GM1538" i="84"/>
  <c r="GF1196" i="84"/>
  <c r="FV925" i="84"/>
  <c r="GJ1308" i="84"/>
  <c r="GE1181" i="84"/>
  <c r="FZ1032" i="84"/>
  <c r="GO1224" i="84"/>
  <c r="FX807" i="84"/>
  <c r="GQ1509" i="84"/>
  <c r="FW885" i="84"/>
  <c r="FV1296" i="84"/>
  <c r="GN1023" i="84"/>
  <c r="GD802" i="84"/>
  <c r="GN1430" i="84"/>
  <c r="FS657" i="84"/>
  <c r="GJ1211" i="84"/>
  <c r="GP1079" i="84"/>
  <c r="GL907" i="84"/>
  <c r="GB1281" i="84"/>
  <c r="GD1165" i="84"/>
  <c r="GO634" i="84"/>
  <c r="GD1244" i="84"/>
  <c r="GT675" i="84"/>
  <c r="GP1225" i="84"/>
  <c r="FS1075" i="84"/>
  <c r="GD1310" i="84"/>
  <c r="FS1068" i="84"/>
  <c r="GP1173" i="84"/>
  <c r="GP966" i="84"/>
  <c r="GL1336" i="84"/>
  <c r="GD1315" i="84"/>
  <c r="GN848" i="84"/>
  <c r="GD1279" i="84"/>
  <c r="FV480" i="84"/>
  <c r="GK941" i="84"/>
  <c r="GL1168" i="84"/>
  <c r="GI1094" i="84"/>
  <c r="GD949" i="84"/>
  <c r="GM1122" i="84"/>
  <c r="GI1073" i="84"/>
  <c r="FU637" i="84"/>
  <c r="GQ1076" i="84"/>
  <c r="GF970" i="84"/>
  <c r="FS1186" i="84"/>
  <c r="GL1016" i="84"/>
  <c r="GE868" i="84"/>
  <c r="FW1411" i="84"/>
  <c r="GQ1311" i="84"/>
  <c r="GO998" i="84"/>
  <c r="GP709" i="84"/>
  <c r="FT1084" i="84"/>
  <c r="GI945" i="84"/>
  <c r="FT1317" i="84"/>
  <c r="GB1314" i="84"/>
  <c r="FY713" i="84"/>
  <c r="GJ1078" i="84"/>
  <c r="GE1314" i="84"/>
  <c r="GD1189" i="84"/>
  <c r="FT1069" i="84"/>
  <c r="FZ916" i="84"/>
  <c r="GG1349" i="84"/>
  <c r="FY1003" i="84"/>
  <c r="GE1100" i="84"/>
  <c r="FX1310" i="84"/>
  <c r="GL1017" i="84"/>
  <c r="GL878" i="84"/>
  <c r="GL1100" i="84"/>
  <c r="GU645" i="84"/>
  <c r="GD1200" i="84"/>
  <c r="GE1064" i="84"/>
  <c r="GA917" i="84"/>
  <c r="GN1321" i="84"/>
  <c r="GM1183" i="84"/>
  <c r="FX527" i="84"/>
  <c r="GL1203" i="84"/>
  <c r="GO949" i="84"/>
  <c r="FX1303" i="84"/>
  <c r="GM1174" i="84"/>
  <c r="GI1021" i="84"/>
  <c r="FZ868" i="84"/>
  <c r="FV1279" i="84"/>
  <c r="GA740" i="84"/>
  <c r="GK1331" i="84"/>
  <c r="GA1064" i="84"/>
  <c r="GI907" i="84"/>
  <c r="GO1138" i="84"/>
  <c r="GQ1015" i="84"/>
  <c r="GD775" i="84"/>
  <c r="GL1166" i="84"/>
  <c r="GQ1419" i="84"/>
  <c r="GO959" i="84"/>
  <c r="GB1184" i="84"/>
  <c r="FS901" i="84"/>
  <c r="FT1280" i="84"/>
  <c r="GP1138" i="84"/>
  <c r="FY976" i="84"/>
  <c r="GO1552" i="84"/>
  <c r="GO324" i="84" s="1"/>
  <c r="DN324" i="84" s="1"/>
  <c r="GM1464" i="84"/>
  <c r="FZ1097" i="84"/>
  <c r="FZ956" i="84"/>
  <c r="GO1191" i="84"/>
  <c r="GL926" i="84"/>
  <c r="GK1123" i="84"/>
  <c r="GK1440" i="84"/>
  <c r="GI868" i="84"/>
  <c r="FS1154" i="84"/>
  <c r="FX770" i="84"/>
  <c r="GL1239" i="84"/>
  <c r="GA1088" i="84"/>
  <c r="FS947" i="84"/>
  <c r="FT1016" i="84"/>
  <c r="FT1295" i="84"/>
  <c r="FX1179" i="84"/>
  <c r="GH997" i="84"/>
  <c r="FW783" i="84"/>
  <c r="GQ1246" i="84"/>
  <c r="GL1071" i="84"/>
  <c r="FX828" i="84"/>
  <c r="GE853" i="84"/>
  <c r="GP1249" i="84"/>
  <c r="GA977" i="84"/>
  <c r="FX685" i="84"/>
  <c r="FV1193" i="84"/>
  <c r="GA1318" i="84"/>
  <c r="GI1054" i="84"/>
  <c r="GK892" i="84"/>
  <c r="FW1322" i="84"/>
  <c r="GI1190" i="84"/>
  <c r="GI182" i="84" s="1"/>
  <c r="CT182" i="84" s="1"/>
  <c r="GI763" i="84"/>
  <c r="FW1077" i="84"/>
  <c r="GK918" i="84"/>
  <c r="GF1223" i="84"/>
  <c r="GD899" i="84"/>
  <c r="FT1265" i="84"/>
  <c r="FY1150" i="84"/>
  <c r="GG1029" i="84"/>
  <c r="GO1590" i="84"/>
  <c r="FS1161" i="84"/>
  <c r="FW856" i="84"/>
  <c r="GM1003" i="84"/>
  <c r="GL1326" i="84"/>
  <c r="GQ493" i="84"/>
  <c r="GA1346" i="84"/>
  <c r="FX1234" i="84"/>
  <c r="FU990" i="84"/>
  <c r="GK789" i="84"/>
  <c r="GE1251" i="84"/>
  <c r="GJ963" i="84"/>
  <c r="FZ1474" i="84"/>
  <c r="GF1057" i="84"/>
  <c r="GM1295" i="84"/>
  <c r="GC1178" i="84"/>
  <c r="GD1018" i="84"/>
  <c r="GQ1272" i="84"/>
  <c r="GA1104" i="84"/>
  <c r="GP702" i="84"/>
  <c r="GQ839" i="84"/>
  <c r="FU918" i="84"/>
  <c r="GQ574" i="84"/>
  <c r="GN750" i="84"/>
  <c r="GF1039" i="84"/>
  <c r="GH998" i="84"/>
  <c r="FY1212" i="84"/>
  <c r="GC1134" i="84"/>
  <c r="FS1112" i="84"/>
  <c r="GG1309" i="84"/>
  <c r="GN979" i="84"/>
  <c r="FT688" i="84"/>
  <c r="GD884" i="84"/>
  <c r="FW887" i="84"/>
  <c r="GJ1050" i="84"/>
  <c r="GN884" i="84"/>
  <c r="FS1322" i="84"/>
  <c r="FT818" i="84"/>
  <c r="FT1386" i="84"/>
  <c r="FS856" i="84"/>
  <c r="GF1249" i="84"/>
  <c r="GQ1151" i="84"/>
  <c r="GP1337" i="84"/>
  <c r="GA1498" i="84"/>
  <c r="GC1199" i="84"/>
  <c r="GG917" i="84"/>
  <c r="GA1344" i="84"/>
  <c r="GE1033" i="84"/>
  <c r="FY915" i="84"/>
  <c r="FY157" i="84" s="1"/>
  <c r="AG157" i="84" s="1"/>
  <c r="GG1271" i="84"/>
  <c r="FV613" i="84"/>
  <c r="FZ1374" i="84"/>
  <c r="GP1180" i="84"/>
  <c r="GN1026" i="84"/>
  <c r="GN880" i="84"/>
  <c r="FX1322" i="84"/>
  <c r="GB1142" i="84"/>
  <c r="GJ998" i="84"/>
  <c r="GQ1391" i="84"/>
  <c r="GQ1189" i="84"/>
  <c r="GD1033" i="84"/>
  <c r="GM851" i="84"/>
  <c r="FW1265" i="84"/>
  <c r="GP1179" i="84"/>
  <c r="GI977" i="84"/>
  <c r="GN1285" i="84"/>
  <c r="GP1154" i="84"/>
  <c r="FT1012" i="84"/>
  <c r="GO849" i="84"/>
  <c r="GN1249" i="84"/>
  <c r="GO1122" i="84"/>
  <c r="FW587" i="84"/>
  <c r="FW1300" i="84"/>
  <c r="GK1150" i="84"/>
  <c r="GH1205" i="84"/>
  <c r="GN839" i="84"/>
  <c r="GC1287" i="84"/>
  <c r="FT1004" i="84"/>
  <c r="FX792" i="84"/>
  <c r="FX1239" i="84"/>
  <c r="FS1094" i="84"/>
  <c r="FV946" i="84"/>
  <c r="FX1330" i="84"/>
  <c r="FY987" i="84"/>
  <c r="GB1445" i="84"/>
  <c r="GK864" i="84"/>
  <c r="FX976" i="84"/>
  <c r="GJ737" i="84"/>
  <c r="GD1251" i="84"/>
  <c r="GH1093" i="84"/>
  <c r="GE953" i="84"/>
  <c r="GJ1372" i="84"/>
  <c r="FT1323" i="84"/>
  <c r="FX1020" i="84"/>
  <c r="GJ887" i="84"/>
  <c r="GN1259" i="84"/>
  <c r="FW1134" i="84"/>
  <c r="GG1008" i="84"/>
  <c r="GG166" i="84" s="1"/>
  <c r="CL166" i="84" s="1"/>
  <c r="GE734" i="84"/>
  <c r="GJ982" i="84"/>
  <c r="FZ653" i="84"/>
  <c r="FU1098" i="84"/>
  <c r="GD1327" i="84"/>
  <c r="FU1181" i="84"/>
  <c r="FW1020" i="84"/>
  <c r="GN872" i="84"/>
  <c r="FS969" i="84"/>
  <c r="GI1229" i="84"/>
  <c r="FU1113" i="84"/>
  <c r="GM1302" i="84"/>
  <c r="FX1170" i="84"/>
  <c r="GK1033" i="84"/>
  <c r="GJ818" i="84"/>
  <c r="GO1225" i="84"/>
  <c r="FV1085" i="84"/>
  <c r="FS896" i="84"/>
  <c r="GP1169" i="84"/>
  <c r="GG993" i="84"/>
  <c r="GE805" i="84"/>
  <c r="FY1219" i="84"/>
  <c r="GP1072" i="84"/>
  <c r="GJ953" i="84"/>
  <c r="GP1316" i="84"/>
  <c r="FS1451" i="84"/>
  <c r="FS845" i="84"/>
  <c r="GM1150" i="84"/>
  <c r="GL991" i="84"/>
  <c r="GO760" i="84"/>
  <c r="GP1218" i="84"/>
  <c r="GI1590" i="84"/>
  <c r="GM1083" i="84"/>
  <c r="FX602" i="84"/>
  <c r="GF1245" i="84"/>
  <c r="GE920" i="84"/>
  <c r="GN1261" i="84"/>
  <c r="FZ1117" i="84"/>
  <c r="GE1154" i="84"/>
  <c r="GI1188" i="84"/>
  <c r="FY1055" i="84"/>
  <c r="GP862" i="84"/>
  <c r="FT1325" i="84"/>
  <c r="GM996" i="84"/>
  <c r="GK1243" i="84"/>
  <c r="GK1097" i="84"/>
  <c r="GP964" i="84"/>
  <c r="FX546" i="84"/>
  <c r="FT1245" i="84"/>
  <c r="GF1070" i="84"/>
  <c r="GS704" i="84"/>
  <c r="FY1153" i="84"/>
  <c r="FU791" i="84"/>
  <c r="FT1225" i="84"/>
  <c r="GD1098" i="84"/>
  <c r="GP957" i="84"/>
  <c r="GR532" i="84"/>
  <c r="GJ1182" i="84"/>
  <c r="GR505" i="84"/>
  <c r="FX1263" i="84"/>
  <c r="GE939" i="84"/>
  <c r="FV1302" i="84"/>
  <c r="FV1278" i="84"/>
  <c r="FY1258" i="84"/>
  <c r="FS1053" i="84"/>
  <c r="FS1010" i="84"/>
  <c r="GE1018" i="84"/>
  <c r="GQ1165" i="84"/>
  <c r="GT654" i="84"/>
  <c r="GO1196" i="84"/>
  <c r="GP660" i="84"/>
  <c r="GO1008" i="84"/>
  <c r="FU746" i="84"/>
  <c r="FY1238" i="84"/>
  <c r="GT509" i="84"/>
  <c r="GA1438" i="84"/>
  <c r="GL1118" i="84"/>
  <c r="FW961" i="84"/>
  <c r="GS599" i="84"/>
  <c r="FT1203" i="84"/>
  <c r="GG1233" i="84"/>
  <c r="GB1584" i="84"/>
  <c r="FX1144" i="84"/>
  <c r="FS836" i="84"/>
  <c r="GB1236" i="84"/>
  <c r="GF1104" i="84"/>
  <c r="GK971" i="84"/>
  <c r="GR639" i="84"/>
  <c r="FS731" i="84"/>
  <c r="FZ1424" i="84"/>
  <c r="FZ1121" i="84"/>
  <c r="GG965" i="84"/>
  <c r="FT699" i="84"/>
  <c r="GG1222" i="84"/>
  <c r="GP1251" i="84"/>
  <c r="GQ1475" i="84"/>
  <c r="FS837" i="84"/>
  <c r="GB1132" i="84"/>
  <c r="GG961" i="84"/>
  <c r="GO1232" i="84"/>
  <c r="GE1096" i="84"/>
  <c r="FW941" i="84"/>
  <c r="FU1353" i="84"/>
  <c r="GI1117" i="84"/>
  <c r="GF957" i="84"/>
  <c r="GM928" i="84"/>
  <c r="FT1208" i="84"/>
  <c r="FY1039" i="84"/>
  <c r="GP612" i="84"/>
  <c r="GP130" i="84" s="1"/>
  <c r="DR130" i="84" s="1"/>
  <c r="FS1114" i="84"/>
  <c r="GQ1213" i="84"/>
  <c r="FX1102" i="84"/>
  <c r="GO906" i="84"/>
  <c r="GF1286" i="84"/>
  <c r="GC1201" i="84"/>
  <c r="GP535" i="84"/>
  <c r="GM1222" i="84"/>
  <c r="GP949" i="84"/>
  <c r="GA1334" i="84"/>
  <c r="FS1189" i="84"/>
  <c r="GG1062" i="84"/>
  <c r="FY879" i="84"/>
  <c r="FV1311" i="84"/>
  <c r="GQ1356" i="84"/>
  <c r="FW619" i="84"/>
  <c r="GG1061" i="84"/>
  <c r="GL923" i="84"/>
  <c r="GG1355" i="84"/>
  <c r="GP1171" i="84"/>
  <c r="FW859" i="84"/>
  <c r="GK1419" i="84"/>
  <c r="FY1289" i="84"/>
  <c r="GQ725" i="84"/>
  <c r="GJ1218" i="84"/>
  <c r="GL1061" i="84"/>
  <c r="GJ943" i="84"/>
  <c r="FV547" i="84"/>
  <c r="GF1173" i="84"/>
  <c r="GJ1041" i="84"/>
  <c r="GF852" i="84"/>
  <c r="FY1262" i="84"/>
  <c r="GJ1179" i="84"/>
  <c r="GP530" i="84"/>
  <c r="GJ913" i="84"/>
  <c r="GJ1170" i="84"/>
  <c r="GK1041" i="84"/>
  <c r="FZ870" i="84"/>
  <c r="GB1249" i="84"/>
  <c r="FY1549" i="84"/>
  <c r="GQ1039" i="84"/>
  <c r="GQ1294" i="84"/>
  <c r="GN1141" i="84"/>
  <c r="GG1272" i="84"/>
  <c r="GE1111" i="84"/>
  <c r="GN1205" i="84"/>
  <c r="GE925" i="84"/>
  <c r="GH1321" i="84"/>
  <c r="FX1188" i="84"/>
  <c r="GD1048" i="84"/>
  <c r="GL869" i="84"/>
  <c r="GK1268" i="84"/>
  <c r="FV1092" i="84"/>
  <c r="GO1170" i="84"/>
  <c r="GO1040" i="84"/>
  <c r="FT1590" i="84"/>
  <c r="GG1307" i="84"/>
  <c r="GF1164" i="84"/>
  <c r="GO1006" i="84"/>
  <c r="GA795" i="84"/>
  <c r="GU568" i="84"/>
  <c r="GK1466" i="84"/>
  <c r="GN1095" i="84"/>
  <c r="FZ887" i="84"/>
  <c r="GF1276" i="84"/>
  <c r="FZ1136" i="84"/>
  <c r="GF994" i="84"/>
  <c r="FX724" i="84"/>
  <c r="FV903" i="84"/>
  <c r="GC1389" i="84"/>
  <c r="GQ944" i="84"/>
  <c r="GL1205" i="84"/>
  <c r="GO1055" i="84"/>
  <c r="FU901" i="84"/>
  <c r="FZ1294" i="84"/>
  <c r="FY1137" i="84"/>
  <c r="GC1557" i="84"/>
  <c r="FY1093" i="84"/>
  <c r="FT1324" i="84"/>
  <c r="GO1223" i="84"/>
  <c r="GO185" i="84" s="1"/>
  <c r="DN185" i="84" s="1"/>
  <c r="GA1063" i="84"/>
  <c r="GK901" i="84"/>
  <c r="FW446" i="84"/>
  <c r="GH1219" i="84"/>
  <c r="FX896" i="84"/>
  <c r="GA1172" i="84"/>
  <c r="GA963" i="84"/>
  <c r="GE1060" i="84"/>
  <c r="FW1119" i="84"/>
  <c r="GI893" i="84"/>
  <c r="GL1240" i="84"/>
  <c r="FW745" i="84"/>
  <c r="GF1051" i="84"/>
  <c r="FX775" i="84"/>
  <c r="GF923" i="84"/>
  <c r="GD1056" i="84"/>
  <c r="FW1333" i="84"/>
  <c r="FY1158" i="84"/>
  <c r="FX1032" i="84"/>
  <c r="GD789" i="84"/>
  <c r="GQ1584" i="84"/>
  <c r="GO1117" i="84"/>
  <c r="FS544" i="84"/>
  <c r="FU919" i="84"/>
  <c r="GM1297" i="84"/>
  <c r="GF1158" i="84"/>
  <c r="GN1486" i="84"/>
  <c r="GJ919" i="84"/>
  <c r="GQ1288" i="84"/>
  <c r="GI1017" i="84"/>
  <c r="FV842" i="84"/>
  <c r="GO1319" i="84"/>
  <c r="GQ1351" i="84"/>
  <c r="FT458" i="84"/>
  <c r="FU1049" i="84"/>
  <c r="GE919" i="84"/>
  <c r="FW994" i="84"/>
  <c r="GO822" i="84"/>
  <c r="GG1409" i="84"/>
  <c r="GI942" i="84"/>
  <c r="GG1160" i="84"/>
  <c r="GM1043" i="84"/>
  <c r="GH888" i="84"/>
  <c r="GG1296" i="84"/>
  <c r="FW1130" i="84"/>
  <c r="GN1025" i="84"/>
  <c r="GN167" i="84" s="1"/>
  <c r="DV167" i="84" s="1"/>
  <c r="GL1409" i="84"/>
  <c r="FT1045" i="84"/>
  <c r="GI1303" i="84"/>
  <c r="GJ1159" i="84"/>
  <c r="FX802" i="84"/>
  <c r="FS1247" i="84"/>
  <c r="GN1110" i="84"/>
  <c r="GA604" i="84"/>
  <c r="GF1183" i="84"/>
  <c r="GC1266" i="84"/>
  <c r="GO993" i="84"/>
  <c r="GT714" i="84"/>
  <c r="GO1235" i="84"/>
  <c r="GF1555" i="84"/>
  <c r="FZ1163" i="84"/>
  <c r="GJ856" i="84"/>
  <c r="FS1258" i="84"/>
  <c r="GP1120" i="84"/>
  <c r="GK965" i="84"/>
  <c r="FW1313" i="84"/>
  <c r="GL1486" i="84"/>
  <c r="GI1256" i="84"/>
  <c r="GQ903" i="84"/>
  <c r="FS1305" i="84"/>
  <c r="GB1183" i="84"/>
  <c r="FV1274" i="84"/>
  <c r="FV1439" i="84"/>
  <c r="GI1112" i="84"/>
  <c r="GO979" i="84"/>
  <c r="FY1228" i="84"/>
  <c r="GJ1070" i="84"/>
  <c r="GD942" i="84"/>
  <c r="GB1460" i="84"/>
  <c r="GL821" i="84"/>
  <c r="GQ1110" i="84"/>
  <c r="GG968" i="84"/>
  <c r="GT640" i="84"/>
  <c r="GA1228" i="84"/>
  <c r="GL1055" i="84"/>
  <c r="GN908" i="84"/>
  <c r="GA1361" i="84"/>
  <c r="GH996" i="84"/>
  <c r="GP1250" i="84"/>
  <c r="GH1106" i="84"/>
  <c r="GM940" i="84"/>
  <c r="GJ1331" i="84"/>
  <c r="GO1195" i="84"/>
  <c r="GA528" i="84"/>
  <c r="FV1166" i="84"/>
  <c r="GQ857" i="84"/>
  <c r="GB1261" i="84"/>
  <c r="FX1128" i="84"/>
  <c r="GO968" i="84"/>
  <c r="GT694" i="84"/>
  <c r="GF1221" i="84"/>
  <c r="GJ792" i="84"/>
  <c r="GO1383" i="84"/>
  <c r="GF1189" i="84"/>
  <c r="GL1001" i="84"/>
  <c r="GJ833" i="84"/>
  <c r="FY1104" i="84"/>
  <c r="FY1355" i="84"/>
  <c r="GJ1388" i="84"/>
  <c r="GN998" i="84"/>
  <c r="GP1236" i="84"/>
  <c r="FT1112" i="84"/>
  <c r="GG1147" i="84"/>
  <c r="GQ997" i="84"/>
  <c r="GM1368" i="84"/>
  <c r="FW1315" i="84"/>
  <c r="GH1052" i="84"/>
  <c r="GP1216" i="84"/>
  <c r="GE1075" i="84"/>
  <c r="GK1326" i="84"/>
  <c r="GK1456" i="84"/>
  <c r="FV893" i="84"/>
  <c r="FU998" i="84"/>
  <c r="FU759" i="84"/>
  <c r="FY1250" i="84"/>
  <c r="GH1099" i="84"/>
  <c r="GE1455" i="84"/>
  <c r="FX1024" i="84"/>
  <c r="GI1284" i="84"/>
  <c r="FX1131" i="84"/>
  <c r="GN991" i="84"/>
  <c r="GF730" i="84"/>
  <c r="FZ1220" i="84"/>
  <c r="GL1087" i="84"/>
  <c r="FZ764" i="84"/>
  <c r="GF1301" i="84"/>
  <c r="FT1058" i="84"/>
  <c r="FU895" i="84"/>
  <c r="GH880" i="84"/>
  <c r="GQ1157" i="84"/>
  <c r="FW1233" i="84"/>
  <c r="GK1124" i="84"/>
  <c r="GH1376" i="84"/>
  <c r="GE1127" i="84"/>
  <c r="FZ830" i="84"/>
  <c r="GA1242" i="84"/>
  <c r="FV1123" i="84"/>
  <c r="GR578" i="84"/>
  <c r="GF976" i="84"/>
  <c r="GA790" i="84"/>
  <c r="GO1255" i="84"/>
  <c r="FU950" i="84"/>
  <c r="GH1337" i="84"/>
  <c r="GG1027" i="84"/>
  <c r="GP1584" i="84"/>
  <c r="GA1045" i="84"/>
  <c r="GA1152" i="84"/>
  <c r="GE1008" i="84"/>
  <c r="FV796" i="84"/>
  <c r="FX1233" i="84"/>
  <c r="GN1112" i="84"/>
  <c r="GQ454" i="84"/>
  <c r="FY1293" i="84"/>
  <c r="GA1017" i="84"/>
  <c r="GL1289" i="84"/>
  <c r="FV1121" i="84"/>
  <c r="GK967" i="84"/>
  <c r="FW1161" i="84"/>
  <c r="GP1400" i="84"/>
  <c r="GB1144" i="84"/>
  <c r="FS1030" i="84"/>
  <c r="GQ804" i="84"/>
  <c r="GK1246" i="84"/>
  <c r="GL1109" i="84"/>
  <c r="GE957" i="84"/>
  <c r="GP1293" i="84"/>
  <c r="GI1435" i="84"/>
  <c r="GQ847" i="84"/>
  <c r="FU1130" i="84"/>
  <c r="GK994" i="84"/>
  <c r="FT737" i="84"/>
  <c r="GE1240" i="84"/>
  <c r="GI952" i="84"/>
  <c r="FW1346" i="84"/>
  <c r="GQ984" i="84"/>
  <c r="FW1094" i="84"/>
  <c r="GD957" i="84"/>
  <c r="GJ1210" i="84"/>
  <c r="FX1052" i="84"/>
  <c r="GM1111" i="84"/>
  <c r="GO1207" i="84"/>
  <c r="FS1092" i="84"/>
  <c r="GI918" i="84"/>
  <c r="GE1309" i="84"/>
  <c r="FV1167" i="84"/>
  <c r="FV560" i="84"/>
  <c r="FV1450" i="84"/>
  <c r="GF1123" i="84"/>
  <c r="GD988" i="84"/>
  <c r="FT575" i="84"/>
  <c r="FV1235" i="84"/>
  <c r="GP1068" i="84"/>
  <c r="GI906" i="84"/>
  <c r="GN1210" i="84"/>
  <c r="GN1164" i="84"/>
  <c r="GO818" i="84"/>
  <c r="GJ1300" i="84"/>
  <c r="GP1157" i="84"/>
  <c r="FY627" i="84"/>
  <c r="GC1193" i="84"/>
  <c r="GS624" i="84"/>
  <c r="FS1331" i="84"/>
  <c r="GL1074" i="84"/>
  <c r="GG912" i="84"/>
  <c r="GI1296" i="84"/>
  <c r="FV1165" i="84"/>
  <c r="GP1023" i="84"/>
  <c r="GG812" i="84"/>
  <c r="GC1377" i="84"/>
  <c r="FW1204" i="84"/>
  <c r="GD911" i="84"/>
  <c r="GO1286" i="84"/>
  <c r="GA1164" i="84"/>
  <c r="GG1019" i="84"/>
  <c r="GE811" i="84"/>
  <c r="GI1425" i="84"/>
  <c r="GD1181" i="84"/>
  <c r="FW1022" i="84"/>
  <c r="GA904" i="84"/>
  <c r="GC1282" i="84"/>
  <c r="GD1150" i="84"/>
  <c r="FW987" i="84"/>
  <c r="FU1558" i="84"/>
  <c r="GP631" i="84"/>
  <c r="GC1219" i="84"/>
  <c r="GF1066" i="84"/>
  <c r="GO909" i="84"/>
  <c r="GB1296" i="84"/>
  <c r="GN1178" i="84"/>
  <c r="GF932" i="84"/>
  <c r="GN1476" i="84"/>
  <c r="FW1104" i="84"/>
  <c r="FT1102" i="84"/>
  <c r="FS884" i="84"/>
  <c r="GE1418" i="84"/>
  <c r="GA959" i="84"/>
  <c r="GK1184" i="84"/>
  <c r="FW868" i="84"/>
  <c r="FX1229" i="84"/>
  <c r="FS959" i="84"/>
  <c r="FU1258" i="84"/>
  <c r="GE1003" i="84"/>
  <c r="FX1292" i="84"/>
  <c r="GL1149" i="84"/>
  <c r="FZ1023" i="84"/>
  <c r="FT834" i="84"/>
  <c r="FY479" i="84"/>
  <c r="FX636" i="84"/>
  <c r="FS1076" i="84"/>
  <c r="GQ922" i="84"/>
  <c r="GL1327" i="84"/>
  <c r="GN1185" i="84"/>
  <c r="GE1021" i="84"/>
  <c r="GD862" i="84"/>
  <c r="FY1371" i="84"/>
  <c r="GO1193" i="84"/>
  <c r="GF1089" i="84"/>
  <c r="GK1355" i="84"/>
  <c r="GL1153" i="84"/>
  <c r="FZ704" i="84"/>
  <c r="GL1208" i="84"/>
  <c r="FV1255" i="84"/>
  <c r="FZ458" i="84"/>
  <c r="GG1360" i="84"/>
  <c r="FZ980" i="84"/>
  <c r="GP661" i="84"/>
  <c r="FU939" i="84"/>
  <c r="GA1174" i="84"/>
  <c r="GF1149" i="84"/>
  <c r="GR622" i="84"/>
  <c r="GI1060" i="84"/>
  <c r="GP571" i="84"/>
  <c r="GE945" i="84"/>
  <c r="GP1334" i="84"/>
  <c r="FZ1194" i="84"/>
  <c r="GF1073" i="84"/>
  <c r="FV917" i="84"/>
  <c r="GC1259" i="84"/>
  <c r="GI831" i="84"/>
  <c r="FS1351" i="84"/>
  <c r="GE1025" i="84"/>
  <c r="FT1093" i="84"/>
  <c r="FZ952" i="84"/>
  <c r="GQ1314" i="84"/>
  <c r="FZ1182" i="84"/>
  <c r="GL1038" i="84"/>
  <c r="GU490" i="84"/>
  <c r="GF1224" i="84"/>
  <c r="GG950" i="84"/>
  <c r="GJ1538" i="84"/>
  <c r="GL1028" i="84"/>
  <c r="GN892" i="84"/>
  <c r="GA1285" i="84"/>
  <c r="GL936" i="84"/>
  <c r="GL268" i="84" s="1"/>
  <c r="DF268" i="84" s="1"/>
  <c r="GO1094" i="84"/>
  <c r="GH957" i="84"/>
  <c r="GH1328" i="84"/>
  <c r="GJ1194" i="84"/>
  <c r="FT1051" i="84"/>
  <c r="GN896" i="84"/>
  <c r="GE1101" i="84"/>
  <c r="GQ1352" i="84"/>
  <c r="GQ1090" i="84"/>
  <c r="GJ1327" i="84"/>
  <c r="GF1163" i="84"/>
  <c r="GD1053" i="84"/>
  <c r="FX883" i="84"/>
  <c r="FV1454" i="84"/>
  <c r="GD1055" i="84"/>
  <c r="GF1277" i="84"/>
  <c r="FS1150" i="84"/>
  <c r="FT1029" i="84"/>
  <c r="GA1169" i="84"/>
  <c r="FX1036" i="84"/>
  <c r="GQ834" i="84"/>
  <c r="FX1246" i="84"/>
  <c r="GJ1123" i="84"/>
  <c r="GT478" i="84"/>
  <c r="GN1312" i="84"/>
  <c r="GA1062" i="84"/>
  <c r="FV899" i="84"/>
  <c r="FU1277" i="84"/>
  <c r="GD1143" i="84"/>
  <c r="FY1018" i="84"/>
  <c r="GI784" i="84"/>
  <c r="GA1584" i="84"/>
  <c r="GQ1072" i="84"/>
  <c r="GA468" i="84"/>
  <c r="GB1202" i="84"/>
  <c r="GH1045" i="84"/>
  <c r="GG894" i="84"/>
  <c r="GN1137" i="84"/>
  <c r="FS1023" i="84"/>
  <c r="FZ799" i="84"/>
  <c r="FV1107" i="84"/>
  <c r="GG964" i="84"/>
  <c r="GE930" i="84"/>
  <c r="FU1124" i="84"/>
  <c r="GI1416" i="84"/>
  <c r="GQ1148" i="84"/>
  <c r="FU1023" i="84"/>
  <c r="GE793" i="84"/>
  <c r="GM1257" i="84"/>
  <c r="GE1109" i="84"/>
  <c r="FU1290" i="84"/>
  <c r="GN1520" i="84"/>
  <c r="GI824" i="84"/>
  <c r="FZ1143" i="84"/>
  <c r="FZ1004" i="84"/>
  <c r="GE750" i="84"/>
  <c r="GA1218" i="84"/>
  <c r="FT1074" i="84"/>
  <c r="GK959" i="84"/>
  <c r="FS1461" i="84"/>
  <c r="FZ1297" i="84"/>
  <c r="FV1142" i="84"/>
  <c r="GH800" i="84"/>
  <c r="FW1230" i="84"/>
  <c r="GP1112" i="84"/>
  <c r="FT534" i="84"/>
  <c r="FX1039" i="84"/>
  <c r="GG911" i="84"/>
  <c r="FW1190" i="84"/>
  <c r="FS1463" i="84"/>
  <c r="GL839" i="84"/>
  <c r="FS1136" i="84"/>
  <c r="GK973" i="84"/>
  <c r="GR698" i="84"/>
  <c r="GA1149" i="84"/>
  <c r="FS840" i="84"/>
  <c r="GM1202" i="84"/>
  <c r="GQ896" i="84"/>
  <c r="GN1251" i="84"/>
  <c r="GO1112" i="84"/>
  <c r="GD958" i="84"/>
  <c r="FW578" i="84"/>
  <c r="GK1216" i="84"/>
  <c r="GA588" i="84"/>
  <c r="FY1395" i="84"/>
  <c r="GK1195" i="84"/>
  <c r="FW1016" i="84"/>
  <c r="GK840" i="84"/>
  <c r="FY1300" i="84"/>
  <c r="GQ1168" i="84"/>
  <c r="GP975" i="84"/>
  <c r="GO1314" i="84"/>
  <c r="GP1391" i="84"/>
  <c r="GK909" i="84"/>
  <c r="GA1170" i="84"/>
  <c r="GH995" i="84"/>
  <c r="GP831" i="84"/>
  <c r="GK1185" i="84"/>
  <c r="GN1013" i="84"/>
  <c r="FT1125" i="84"/>
  <c r="FT1053" i="84"/>
  <c r="GI1236" i="84"/>
  <c r="GQ1266" i="84"/>
  <c r="GJ1234" i="84"/>
  <c r="FW581" i="84"/>
  <c r="GM1270" i="84"/>
  <c r="FS1321" i="84"/>
  <c r="GF1033" i="84"/>
  <c r="GL1176" i="84"/>
  <c r="GJ1032" i="84"/>
  <c r="GF972" i="84"/>
  <c r="FU1333" i="84"/>
  <c r="GH1190" i="84"/>
  <c r="GH182" i="84" s="1"/>
  <c r="CP182" i="84" s="1"/>
  <c r="FT973" i="84"/>
  <c r="GL1201" i="84"/>
  <c r="FT876" i="84"/>
  <c r="FV1116" i="84"/>
  <c r="GK993" i="84"/>
  <c r="GN734" i="84"/>
  <c r="GO471" i="84"/>
  <c r="GG1408" i="84"/>
  <c r="GH921" i="84"/>
  <c r="GI1177" i="84"/>
  <c r="GO881" i="84"/>
  <c r="GH1130" i="84"/>
  <c r="GM1007" i="84"/>
  <c r="GL901" i="84"/>
  <c r="GB1134" i="84"/>
  <c r="FY973" i="84"/>
  <c r="GE777" i="84"/>
  <c r="GE145" i="84" s="1"/>
  <c r="CD145" i="84" s="1"/>
  <c r="GI1319" i="84"/>
  <c r="GN1064" i="84"/>
  <c r="GM902" i="84"/>
  <c r="FW1148" i="84"/>
  <c r="GM997" i="84"/>
  <c r="GL748" i="84"/>
  <c r="GP1011" i="84"/>
  <c r="GG1397" i="84"/>
  <c r="GA1006" i="84"/>
  <c r="FU834" i="84"/>
  <c r="GH1300" i="84"/>
  <c r="GL1104" i="84"/>
  <c r="GF951" i="84"/>
  <c r="GK1312" i="84"/>
  <c r="GF1473" i="84"/>
  <c r="GH875" i="84"/>
  <c r="GO1140" i="84"/>
  <c r="GI1007" i="84"/>
  <c r="FU1220" i="84"/>
  <c r="GH1077" i="84"/>
  <c r="FW959" i="84"/>
  <c r="GO1354" i="84"/>
  <c r="FT985" i="84"/>
  <c r="GF1254" i="84"/>
  <c r="GG1097" i="84"/>
  <c r="FX964" i="84"/>
  <c r="GU559" i="84"/>
  <c r="GF1200" i="84"/>
  <c r="FW1065" i="84"/>
  <c r="FV1269" i="84"/>
  <c r="FS1002" i="84"/>
  <c r="GM768" i="84"/>
  <c r="FV1246" i="84"/>
  <c r="GG991" i="84"/>
  <c r="GM1584" i="84"/>
  <c r="FX1044" i="84"/>
  <c r="GF1322" i="84"/>
  <c r="GO1142" i="84"/>
  <c r="FY827" i="84"/>
  <c r="GG1237" i="84"/>
  <c r="GD1086" i="84"/>
  <c r="GQ1267" i="84"/>
  <c r="FV939" i="84"/>
  <c r="GC1338" i="84"/>
  <c r="GQ1182" i="84"/>
  <c r="GK1498" i="84"/>
  <c r="FU1087" i="84"/>
  <c r="GE1327" i="84"/>
  <c r="FX1160" i="84"/>
  <c r="FX1057" i="84"/>
  <c r="FX279" i="84" s="1"/>
  <c r="AD279" i="84" s="1"/>
  <c r="FZ873" i="84"/>
  <c r="GJ1085" i="84"/>
  <c r="GA1081" i="84"/>
  <c r="GD1323" i="84"/>
  <c r="GL1047" i="84"/>
  <c r="FY840" i="84"/>
  <c r="GC1360" i="84"/>
  <c r="GD977" i="84"/>
  <c r="FT1236" i="84"/>
  <c r="GJ1101" i="84"/>
  <c r="GO940" i="84"/>
  <c r="GJ1189" i="84"/>
  <c r="FZ1043" i="84"/>
  <c r="GL1287" i="84"/>
  <c r="GL780" i="84"/>
  <c r="GO1247" i="84"/>
  <c r="GB1135" i="84"/>
  <c r="FY1319" i="84"/>
  <c r="GI1360" i="84"/>
  <c r="FU584" i="84"/>
  <c r="GD1060" i="84"/>
  <c r="FS925" i="84"/>
  <c r="FY1122" i="84"/>
  <c r="GH971" i="84"/>
  <c r="GB1319" i="84"/>
  <c r="GI1584" i="84"/>
  <c r="FV1127" i="84"/>
  <c r="FT814" i="84"/>
  <c r="GI1062" i="84"/>
  <c r="GD901" i="84"/>
  <c r="GP1298" i="84"/>
  <c r="GK1449" i="84"/>
  <c r="GF1129" i="84"/>
  <c r="GH974" i="84"/>
  <c r="GS608" i="84"/>
  <c r="FV1219" i="84"/>
  <c r="GO1070" i="84"/>
  <c r="GD1219" i="84"/>
  <c r="FS1482" i="84"/>
  <c r="GN753" i="84"/>
  <c r="FT979" i="84"/>
  <c r="FZ1207" i="84"/>
  <c r="GM1234" i="84"/>
  <c r="GP744" i="84"/>
  <c r="GO990" i="84"/>
  <c r="GP620" i="84"/>
  <c r="GN907" i="84"/>
  <c r="GJ1102" i="84"/>
  <c r="GQ1026" i="84"/>
  <c r="FW1185" i="84"/>
  <c r="GI1273" i="84"/>
  <c r="FW1218" i="84"/>
  <c r="FW1277" i="84"/>
  <c r="GA1313" i="84"/>
  <c r="GG1187" i="84"/>
  <c r="GK1059" i="84"/>
  <c r="FS1590" i="84"/>
  <c r="GL1059" i="84"/>
  <c r="FX1315" i="84"/>
  <c r="GE1167" i="84"/>
  <c r="GB1237" i="84"/>
  <c r="GC1128" i="84"/>
  <c r="GK729" i="84"/>
  <c r="FZ566" i="84"/>
  <c r="GG1082" i="84"/>
  <c r="GM919" i="84"/>
  <c r="GJ1286" i="84"/>
  <c r="GI1159" i="84"/>
  <c r="GF1001" i="84"/>
  <c r="GK855" i="84"/>
  <c r="GG1446" i="84"/>
  <c r="GO1303" i="84"/>
  <c r="FY1170" i="84"/>
  <c r="FS1020" i="84"/>
  <c r="GN858" i="84"/>
  <c r="GC1257" i="84"/>
  <c r="GI822" i="84"/>
  <c r="GO1204" i="84"/>
  <c r="FU917" i="84"/>
  <c r="FS1187" i="84"/>
  <c r="GG855" i="84"/>
  <c r="GI1261" i="84"/>
  <c r="GP538" i="84"/>
  <c r="GO1320" i="84"/>
  <c r="GE1286" i="84"/>
  <c r="GI1127" i="84"/>
  <c r="FW1035" i="84"/>
  <c r="GG799" i="84"/>
  <c r="GL1134" i="84"/>
  <c r="GL1186" i="84"/>
  <c r="GQ1005" i="84"/>
  <c r="FV1272" i="84"/>
  <c r="FS980" i="84"/>
  <c r="GB1317" i="84"/>
  <c r="GN1459" i="84"/>
  <c r="GG852" i="84"/>
  <c r="GN756" i="84"/>
  <c r="GJ1236" i="84"/>
  <c r="GL942" i="84"/>
  <c r="GC1460" i="84"/>
  <c r="GM1159" i="84"/>
  <c r="FS875" i="84"/>
  <c r="FS1143" i="84"/>
  <c r="GM1014" i="84"/>
  <c r="FZ750" i="84"/>
  <c r="FV1232" i="84"/>
  <c r="GJ1563" i="84"/>
  <c r="GO896" i="84"/>
  <c r="GQ1191" i="84"/>
  <c r="FT1021" i="84"/>
  <c r="GQ1284" i="84"/>
  <c r="GH991" i="84"/>
  <c r="GD1409" i="84"/>
  <c r="GD311" i="84" s="1"/>
  <c r="BZ311" i="84" s="1"/>
  <c r="GE1134" i="84"/>
  <c r="GH739" i="84"/>
  <c r="FZ1085" i="84"/>
  <c r="FZ1172" i="84"/>
  <c r="FZ728" i="84"/>
  <c r="GK972" i="84"/>
  <c r="FX1227" i="84"/>
  <c r="GM1071" i="84"/>
  <c r="FY917" i="84"/>
  <c r="GC1320" i="84"/>
  <c r="FZ790" i="84"/>
  <c r="GO1109" i="84"/>
  <c r="GS489" i="84"/>
  <c r="GO1066" i="84"/>
  <c r="GN926" i="84"/>
  <c r="FU1170" i="84"/>
  <c r="FT987" i="84"/>
  <c r="GR715" i="84"/>
  <c r="GB1214" i="84"/>
  <c r="FS1064" i="84"/>
  <c r="FZ1446" i="84"/>
  <c r="FT1167" i="84"/>
  <c r="GN1248" i="84"/>
  <c r="GG1132" i="84"/>
  <c r="GQ1003" i="84"/>
  <c r="GL1232" i="84"/>
  <c r="FW1112" i="84"/>
  <c r="GO574" i="84"/>
  <c r="GI1213" i="84"/>
  <c r="GM1023" i="84"/>
  <c r="GJ766" i="84"/>
  <c r="GJ144" i="84" s="1"/>
  <c r="CX144" i="84" s="1"/>
  <c r="FY1146" i="84"/>
  <c r="GD1584" i="84"/>
  <c r="GG1214" i="84"/>
  <c r="GE1076" i="84"/>
  <c r="GJ970" i="84"/>
  <c r="GE1312" i="84"/>
  <c r="GO1031" i="84"/>
  <c r="GI839" i="84"/>
  <c r="FW1000" i="84"/>
  <c r="FY784" i="84"/>
  <c r="GA1230" i="84"/>
  <c r="FV1146" i="84"/>
  <c r="GI950" i="84"/>
  <c r="FW1332" i="84"/>
  <c r="FV1048" i="84"/>
  <c r="GJ1418" i="84"/>
  <c r="GE1144" i="84"/>
  <c r="GA768" i="84"/>
  <c r="GQ1230" i="84"/>
  <c r="GE1106" i="84"/>
  <c r="FV949" i="84"/>
  <c r="GF1274" i="84"/>
  <c r="FS891" i="84"/>
  <c r="GF805" i="84"/>
  <c r="FX624" i="84"/>
  <c r="GG1232" i="84"/>
  <c r="GF1092" i="84"/>
  <c r="GQ1155" i="84"/>
  <c r="GM973" i="84"/>
  <c r="GE993" i="84"/>
  <c r="GP1397" i="84"/>
  <c r="FW1151" i="84"/>
  <c r="FX796" i="84"/>
  <c r="FZ1148" i="84"/>
  <c r="FY778" i="84"/>
  <c r="FT1242" i="84"/>
  <c r="FY947" i="84"/>
  <c r="GL1046" i="84"/>
  <c r="FW484" i="84"/>
  <c r="GH1097" i="84"/>
  <c r="FZ580" i="84"/>
  <c r="GG1227" i="84"/>
  <c r="GI916" i="84"/>
  <c r="GS674" i="84"/>
  <c r="GG1243" i="84"/>
  <c r="GN978" i="84"/>
  <c r="GN751" i="84"/>
  <c r="GM1230" i="84"/>
  <c r="FT1071" i="84"/>
  <c r="GI1355" i="84"/>
  <c r="GJ829" i="84"/>
  <c r="GJ1332" i="84"/>
  <c r="FV494" i="84"/>
  <c r="FW948" i="84"/>
  <c r="FU1297" i="84"/>
  <c r="FY1173" i="84"/>
  <c r="GP1010" i="84"/>
  <c r="FT1411" i="84"/>
  <c r="FT1273" i="84"/>
  <c r="FS1003" i="84"/>
  <c r="FT636" i="84"/>
  <c r="GL1193" i="84"/>
  <c r="GI970" i="84"/>
  <c r="FY1422" i="84"/>
  <c r="GD945" i="84"/>
  <c r="FV1171" i="84"/>
  <c r="GH1039" i="84"/>
  <c r="GM900" i="84"/>
  <c r="FW1285" i="84"/>
  <c r="FS1179" i="84"/>
  <c r="GF1000" i="84"/>
  <c r="FS1543" i="84"/>
  <c r="GG1031" i="84"/>
  <c r="GB1290" i="84"/>
  <c r="FU1151" i="84"/>
  <c r="FW712" i="84"/>
  <c r="FX1256" i="84"/>
  <c r="GD1078" i="84"/>
  <c r="GU707" i="84"/>
  <c r="FZ1086" i="84"/>
  <c r="FZ487" i="84"/>
  <c r="GB1207" i="84"/>
  <c r="GM894" i="84"/>
  <c r="FZ1286" i="84"/>
  <c r="FU1161" i="84"/>
  <c r="GO603" i="84"/>
  <c r="FW1219" i="84"/>
  <c r="GQ907" i="84"/>
  <c r="FW1201" i="84"/>
  <c r="GE1027" i="84"/>
  <c r="GF1272" i="84"/>
  <c r="GG926" i="84"/>
  <c r="FV1158" i="84"/>
  <c r="FS509" i="84"/>
  <c r="FZ1088" i="84"/>
  <c r="GO1299" i="84"/>
  <c r="GQ1173" i="84"/>
  <c r="GQ181" i="84" s="1"/>
  <c r="GM1011" i="84"/>
  <c r="GL860" i="84"/>
  <c r="GP1590" i="84"/>
  <c r="GK1046" i="84"/>
  <c r="GQ990" i="84"/>
  <c r="FU779" i="84"/>
  <c r="GA1247" i="84"/>
  <c r="GN1135" i="84"/>
  <c r="GN177" i="84" s="1"/>
  <c r="DV177" i="84" s="1"/>
  <c r="GD1540" i="84"/>
  <c r="GL1406" i="84"/>
  <c r="GQ1139" i="84"/>
  <c r="GN984" i="84"/>
  <c r="GJ756" i="84"/>
  <c r="GP952" i="84"/>
  <c r="GI1277" i="84"/>
  <c r="GD1426" i="84"/>
  <c r="FW1135" i="84"/>
  <c r="FT619" i="84"/>
  <c r="FY1192" i="84"/>
  <c r="GF1074" i="84"/>
  <c r="FV885" i="84"/>
  <c r="GF1165" i="84"/>
  <c r="GU495" i="84"/>
  <c r="GB1208" i="84"/>
  <c r="FT926" i="84"/>
  <c r="FY1142" i="84"/>
  <c r="FW1005" i="84"/>
  <c r="GL820" i="84"/>
  <c r="FX1238" i="84"/>
  <c r="FZ731" i="84"/>
  <c r="GO1457" i="84"/>
  <c r="FS1079" i="84"/>
  <c r="GH970" i="84"/>
  <c r="GI1207" i="84"/>
  <c r="GH1063" i="84"/>
  <c r="FX869" i="84"/>
  <c r="GI1144" i="84"/>
  <c r="GO1069" i="84"/>
  <c r="GK1244" i="84"/>
  <c r="GL1117" i="84"/>
  <c r="FX954" i="84"/>
  <c r="FW1282" i="84"/>
  <c r="FW1243" i="84"/>
  <c r="FV1144" i="84"/>
  <c r="GQ963" i="84"/>
  <c r="GF848" i="84"/>
  <c r="GA605" i="84"/>
  <c r="GC1522" i="84"/>
  <c r="GA1532" i="84"/>
  <c r="FZ976" i="84"/>
  <c r="GM948" i="84"/>
  <c r="GL1372" i="84"/>
  <c r="GO1248" i="84"/>
  <c r="GM1260" i="84"/>
  <c r="GE1462" i="84"/>
  <c r="GP1097" i="84"/>
  <c r="GA857" i="84"/>
  <c r="FV922" i="84"/>
  <c r="GN989" i="84"/>
  <c r="GJ1267" i="84"/>
  <c r="GE748" i="84"/>
  <c r="GB1287" i="84"/>
  <c r="GE1398" i="84"/>
  <c r="FS985" i="84"/>
  <c r="GK1217" i="84"/>
  <c r="FX917" i="84"/>
  <c r="GT720" i="84"/>
  <c r="GO920" i="84"/>
  <c r="GB1223" i="84"/>
  <c r="GA883" i="84"/>
  <c r="GC1269" i="84"/>
  <c r="FT983" i="84"/>
  <c r="GK1557" i="84"/>
  <c r="FS1309" i="84"/>
  <c r="GD984" i="84"/>
  <c r="GL816" i="84"/>
  <c r="FT1258" i="84"/>
  <c r="FZ1093" i="84"/>
  <c r="GR461" i="84"/>
  <c r="FX1235" i="84"/>
  <c r="GG1321" i="84"/>
  <c r="FZ1184" i="84"/>
  <c r="GO1024" i="84"/>
  <c r="FU862" i="84"/>
  <c r="GC1385" i="84"/>
  <c r="GG1154" i="84"/>
  <c r="GO801" i="84"/>
  <c r="GF1247" i="84"/>
  <c r="FZ1118" i="84"/>
  <c r="FZ176" i="84" s="1"/>
  <c r="AJ176" i="84" s="1"/>
  <c r="FT1297" i="84"/>
  <c r="GH910" i="84"/>
  <c r="GA1315" i="84"/>
  <c r="GE1158" i="84"/>
  <c r="GQ995" i="84"/>
  <c r="FY813" i="84"/>
  <c r="FX1272" i="84"/>
  <c r="GM878" i="84"/>
  <c r="GC1487" i="84"/>
  <c r="FT850" i="84"/>
  <c r="GN1136" i="84"/>
  <c r="FV1004" i="84"/>
  <c r="GG1235" i="84"/>
  <c r="FY1107" i="84"/>
  <c r="GG949" i="84"/>
  <c r="FW1371" i="84"/>
  <c r="GH962" i="84"/>
  <c r="GD1316" i="84"/>
  <c r="GG1170" i="84"/>
  <c r="GH1037" i="84"/>
  <c r="FT702" i="84"/>
  <c r="GE1058" i="84"/>
  <c r="GB1275" i="84"/>
  <c r="GC1179" i="84"/>
  <c r="GG985" i="84"/>
  <c r="FU769" i="84"/>
  <c r="FT1278" i="84"/>
  <c r="GM1077" i="84"/>
  <c r="FZ879" i="84"/>
  <c r="GH813" i="84"/>
  <c r="FW1118" i="84"/>
  <c r="FW967" i="84"/>
  <c r="GQ1219" i="84"/>
  <c r="GQ731" i="84"/>
  <c r="GI1056" i="84"/>
  <c r="GA1400" i="84"/>
  <c r="GH1155" i="84"/>
  <c r="GB1255" i="84"/>
  <c r="GB1129" i="84"/>
  <c r="FV963" i="84"/>
  <c r="GC1285" i="84"/>
  <c r="GD1375" i="84"/>
  <c r="GA979" i="84"/>
  <c r="GM1087" i="84"/>
  <c r="GM942" i="84"/>
  <c r="FY1328" i="84"/>
  <c r="GH1175" i="84"/>
  <c r="FV1038" i="84"/>
  <c r="GQ833" i="84"/>
  <c r="FT1473" i="84"/>
  <c r="GG921" i="84"/>
  <c r="GJ1321" i="84"/>
  <c r="GC1189" i="84"/>
  <c r="FT1027" i="84"/>
  <c r="GF878" i="84"/>
  <c r="GQ954" i="84"/>
  <c r="FU1055" i="84"/>
  <c r="FX1297" i="84"/>
  <c r="FT1156" i="84"/>
  <c r="GK1019" i="84"/>
  <c r="GI790" i="84"/>
  <c r="GI1107" i="84"/>
  <c r="GL1116" i="84"/>
  <c r="GQ1077" i="84"/>
  <c r="GM944" i="84"/>
  <c r="GF1316" i="84"/>
  <c r="FZ1175" i="84"/>
  <c r="FT857" i="84"/>
  <c r="GM1307" i="84"/>
  <c r="GG1052" i="84"/>
  <c r="GN894" i="84"/>
  <c r="FS1287" i="84"/>
  <c r="GE1150" i="84"/>
  <c r="GA905" i="84"/>
  <c r="FT1487" i="84"/>
  <c r="GI1097" i="84"/>
  <c r="GL957" i="84"/>
  <c r="GH1326" i="84"/>
  <c r="GA1194" i="84"/>
  <c r="FY1057" i="84"/>
  <c r="GH862" i="84"/>
  <c r="GF1045" i="84"/>
  <c r="FU877" i="84"/>
  <c r="GT678" i="84"/>
  <c r="GR691" i="84"/>
  <c r="GP907" i="84"/>
  <c r="FS1281" i="84"/>
  <c r="GF1380" i="84"/>
  <c r="FS563" i="84"/>
  <c r="GO1344" i="84"/>
  <c r="FU1524" i="84"/>
  <c r="GI1564" i="84"/>
  <c r="GH1329" i="84"/>
  <c r="FS1090" i="84"/>
  <c r="GA1167" i="84"/>
  <c r="FV462" i="84"/>
  <c r="GI1446" i="84"/>
  <c r="GK1161" i="84"/>
  <c r="FT1087" i="84"/>
  <c r="FX854" i="84"/>
  <c r="GA918" i="84"/>
  <c r="GG1327" i="84"/>
  <c r="FZ1557" i="84"/>
  <c r="FS1113" i="84"/>
  <c r="FS1027" i="84"/>
  <c r="GK1122" i="84"/>
  <c r="GM1176" i="84"/>
  <c r="GL756" i="84"/>
  <c r="GJ1368" i="84"/>
  <c r="GH859" i="84"/>
  <c r="GM824" i="84"/>
  <c r="GQ972" i="84"/>
  <c r="GP1233" i="84"/>
  <c r="GP295" i="84" s="1"/>
  <c r="DR295" i="84" s="1"/>
  <c r="GN1361" i="84"/>
  <c r="FS1009" i="84"/>
  <c r="GA1237" i="84"/>
  <c r="FZ1331" i="84"/>
  <c r="FT1194" i="84"/>
  <c r="GU468" i="84"/>
  <c r="GA841" i="84"/>
  <c r="GR657" i="84"/>
  <c r="GH1220" i="84"/>
  <c r="GE741" i="84"/>
  <c r="GB1487" i="84"/>
  <c r="GI955" i="84"/>
  <c r="GI935" i="84"/>
  <c r="FW1198" i="84"/>
  <c r="GE1044" i="84"/>
  <c r="GH889" i="84"/>
  <c r="FU1584" i="84"/>
  <c r="GK1190" i="84"/>
  <c r="GQ793" i="84"/>
  <c r="GF1241" i="84"/>
  <c r="GF1100" i="84"/>
  <c r="GN963" i="84"/>
  <c r="FZ563" i="84"/>
  <c r="GN1206" i="84"/>
  <c r="GP528" i="84"/>
  <c r="FY1360" i="84"/>
  <c r="GR598" i="84"/>
  <c r="FU1310" i="84"/>
  <c r="GI1181" i="84"/>
  <c r="FX858" i="84"/>
  <c r="FV1429" i="84"/>
  <c r="GH890" i="84"/>
  <c r="FW1011" i="84"/>
  <c r="GP1268" i="84"/>
  <c r="GA986" i="84"/>
  <c r="GD1373" i="84"/>
  <c r="GQ974" i="84"/>
  <c r="GI1233" i="84"/>
  <c r="GO1071" i="84"/>
  <c r="GC1326" i="84"/>
  <c r="FV1034" i="84"/>
  <c r="GO868" i="84"/>
  <c r="GK1107" i="84"/>
  <c r="GQ563" i="84"/>
  <c r="GI1199" i="84"/>
  <c r="GI1053" i="84"/>
  <c r="FZ905" i="84"/>
  <c r="FZ1277" i="84"/>
  <c r="GO1141" i="84"/>
  <c r="GJ1334" i="84"/>
  <c r="GH847" i="84"/>
  <c r="FY1435" i="84"/>
  <c r="FY1099" i="84"/>
  <c r="GN960" i="84"/>
  <c r="GC1182" i="84"/>
  <c r="FX900" i="84"/>
  <c r="FY1118" i="84"/>
  <c r="FS1443" i="84"/>
  <c r="FZ907" i="84"/>
  <c r="FT863" i="84"/>
  <c r="FW1259" i="84"/>
  <c r="GI1168" i="84"/>
  <c r="GP983" i="84"/>
  <c r="GB1363" i="84"/>
  <c r="GI865" i="84"/>
  <c r="GE1276" i="84"/>
  <c r="GM1157" i="84"/>
  <c r="GF969" i="84"/>
  <c r="FS655" i="84"/>
  <c r="FU465" i="84"/>
  <c r="GA1368" i="84"/>
  <c r="GA1025" i="84"/>
  <c r="FY1124" i="84"/>
  <c r="GQ946" i="84"/>
  <c r="FZ1332" i="84"/>
  <c r="FU1180" i="84"/>
  <c r="FY1073" i="84"/>
  <c r="FV585" i="84"/>
  <c r="GL1085" i="84"/>
  <c r="GH1320" i="84"/>
  <c r="GG1184" i="84"/>
  <c r="GG182" i="84" s="1"/>
  <c r="CL182" i="84" s="1"/>
  <c r="GD1031" i="84"/>
  <c r="GI877" i="84"/>
  <c r="GD1276" i="84"/>
  <c r="GO1120" i="84"/>
  <c r="GO457" i="84"/>
  <c r="GB1251" i="84"/>
  <c r="FT988" i="84"/>
  <c r="FY661" i="84"/>
  <c r="FY1193" i="84"/>
  <c r="FS949" i="84"/>
  <c r="GH1054" i="84"/>
  <c r="GA1262" i="84"/>
  <c r="GK1132" i="84"/>
  <c r="GN996" i="84"/>
  <c r="GJ1016" i="84"/>
  <c r="FS1120" i="84"/>
  <c r="FU711" i="84"/>
  <c r="FZ901" i="84"/>
  <c r="FX525" i="84"/>
  <c r="GP1518" i="84"/>
  <c r="GQ958" i="84"/>
  <c r="GH1224" i="84"/>
  <c r="FW1021" i="84"/>
  <c r="FY1408" i="84"/>
  <c r="GD1474" i="84"/>
  <c r="FV1346" i="84"/>
  <c r="FV1392" i="84"/>
  <c r="GC1476" i="84"/>
  <c r="GD1028" i="84"/>
  <c r="FX1126" i="84"/>
  <c r="GG1119" i="84"/>
  <c r="FT1215" i="84"/>
  <c r="FX540" i="84"/>
  <c r="GL1048" i="84"/>
  <c r="FY1255" i="84"/>
  <c r="FW476" i="84"/>
  <c r="GI1091" i="84"/>
  <c r="FY1296" i="84"/>
  <c r="GG1201" i="84"/>
  <c r="FX1041" i="84"/>
  <c r="GE837" i="84"/>
  <c r="FS1401" i="84"/>
  <c r="GA1182" i="84"/>
  <c r="FW1133" i="84"/>
  <c r="FW1029" i="84"/>
  <c r="GJ1112" i="84"/>
  <c r="GD1199" i="84"/>
  <c r="GE1067" i="84"/>
  <c r="FX1141" i="84"/>
  <c r="GG1056" i="84"/>
  <c r="GI890" i="84"/>
  <c r="GL1276" i="84"/>
  <c r="GM984" i="84"/>
  <c r="FS760" i="84"/>
  <c r="GE1045" i="84"/>
  <c r="GK1584" i="84"/>
  <c r="GL1095" i="84"/>
  <c r="GE1328" i="84"/>
  <c r="GP1195" i="84"/>
  <c r="FW1028" i="84"/>
  <c r="FW386" i="84" s="1"/>
  <c r="AA386" i="84" s="1"/>
  <c r="FS1284" i="84"/>
  <c r="GT487" i="84"/>
  <c r="GN1149" i="84"/>
  <c r="FW1031" i="84"/>
  <c r="GO833" i="84"/>
  <c r="FS965" i="84"/>
  <c r="GQ1319" i="84"/>
  <c r="GJ1480" i="84"/>
  <c r="FV774" i="84"/>
  <c r="FS1125" i="84"/>
  <c r="GK940" i="84"/>
  <c r="FW515" i="84"/>
  <c r="FZ1221" i="84"/>
  <c r="FY1091" i="84"/>
  <c r="FY173" i="84" s="1"/>
  <c r="AG173" i="84" s="1"/>
  <c r="GF926" i="84"/>
  <c r="GM1401" i="84"/>
  <c r="GN1159" i="84"/>
  <c r="GH1027" i="84"/>
  <c r="GH869" i="84"/>
  <c r="FT1003" i="84"/>
  <c r="GL1586" i="84"/>
  <c r="GI1020" i="84"/>
  <c r="FU1288" i="84"/>
  <c r="GQ1162" i="84"/>
  <c r="GM769" i="84"/>
  <c r="GL1243" i="84"/>
  <c r="FZ1092" i="84"/>
  <c r="GE883" i="84"/>
  <c r="GK1226" i="84"/>
  <c r="GI1344" i="84"/>
  <c r="GE1050" i="84"/>
  <c r="GF892" i="84"/>
  <c r="FU1190" i="84"/>
  <c r="GA749" i="84"/>
  <c r="GP991" i="84"/>
  <c r="FS1509" i="84"/>
  <c r="GM801" i="84"/>
  <c r="FY1134" i="84"/>
  <c r="GJ975" i="84"/>
  <c r="FS659" i="84"/>
  <c r="GL1224" i="84"/>
  <c r="FW1096" i="84"/>
  <c r="GJ1242" i="84"/>
  <c r="GK1003" i="84"/>
  <c r="GP1192" i="84"/>
  <c r="GO1062" i="84"/>
  <c r="FW910" i="84"/>
  <c r="FW1288" i="84"/>
  <c r="FX1407" i="84"/>
  <c r="GF1184" i="84"/>
  <c r="GE1026" i="84"/>
  <c r="GO1130" i="84"/>
  <c r="FU1011" i="84"/>
  <c r="FY1240" i="84"/>
  <c r="GG1018" i="84"/>
  <c r="FU1257" i="84"/>
  <c r="GM1127" i="84"/>
  <c r="FZ969" i="84"/>
  <c r="GN717" i="84"/>
  <c r="GI1085" i="84"/>
  <c r="GK1202" i="84"/>
  <c r="FS906" i="84"/>
  <c r="GB1333" i="84"/>
  <c r="FX1167" i="84"/>
  <c r="GF1037" i="84"/>
  <c r="GF842" i="84"/>
  <c r="GO930" i="84"/>
  <c r="GL1272" i="84"/>
  <c r="GI1003" i="84"/>
  <c r="GU703" i="84"/>
  <c r="GN1222" i="84"/>
  <c r="GD1081" i="84"/>
  <c r="FV924" i="84"/>
  <c r="FT793" i="84"/>
  <c r="GD1186" i="84"/>
  <c r="FW1258" i="84"/>
  <c r="GO904" i="84"/>
  <c r="GT459" i="84"/>
  <c r="GO1057" i="84"/>
  <c r="GF968" i="84"/>
  <c r="GT608" i="84"/>
  <c r="GR660" i="84"/>
  <c r="FS1553" i="84"/>
  <c r="FS215" i="84" s="1"/>
  <c r="L215" i="84" s="1"/>
  <c r="GM1564" i="84"/>
  <c r="GI1535" i="84"/>
  <c r="GA767" i="84"/>
  <c r="FX677" i="84"/>
  <c r="FZ1590" i="84"/>
  <c r="GP1174" i="84"/>
  <c r="GP1058" i="84"/>
  <c r="GE1281" i="84"/>
  <c r="GD1550" i="84"/>
  <c r="GA1083" i="84"/>
  <c r="GP895" i="84"/>
  <c r="GF1119" i="84"/>
  <c r="GH1534" i="84"/>
  <c r="GI1161" i="84"/>
  <c r="GP994" i="84"/>
  <c r="FU821" i="84"/>
  <c r="GO1119" i="84"/>
  <c r="GO964" i="84"/>
  <c r="GE1303" i="84"/>
  <c r="GC1466" i="84"/>
  <c r="GL824" i="84"/>
  <c r="FZ1132" i="84"/>
  <c r="FZ972" i="84"/>
  <c r="FZ711" i="84"/>
  <c r="GG1193" i="84"/>
  <c r="GG874" i="84"/>
  <c r="FY1046" i="84"/>
  <c r="GQ1154" i="84"/>
  <c r="GP1012" i="84"/>
  <c r="GA797" i="84"/>
  <c r="GL1111" i="84"/>
  <c r="GM854" i="84"/>
  <c r="FU1269" i="84"/>
  <c r="GN748" i="84"/>
  <c r="FY1230" i="84"/>
  <c r="GQ1135" i="84"/>
  <c r="FS939" i="84"/>
  <c r="FT1320" i="84"/>
  <c r="FW822" i="84"/>
  <c r="FZ1584" i="84"/>
  <c r="GJ1034" i="84"/>
  <c r="FW1294" i="84"/>
  <c r="GA1142" i="84"/>
  <c r="GE987" i="84"/>
  <c r="GD751" i="84"/>
  <c r="GJ1222" i="84"/>
  <c r="GP1124" i="84"/>
  <c r="GD1439" i="84"/>
  <c r="FU1115" i="84"/>
  <c r="GP570" i="84"/>
  <c r="FS1216" i="84"/>
  <c r="GH1070" i="84"/>
  <c r="FY921" i="84"/>
  <c r="GL1358" i="84"/>
  <c r="FS1197" i="84"/>
  <c r="GG1073" i="84"/>
  <c r="GJ890" i="84"/>
  <c r="GD1153" i="84"/>
  <c r="GQ1472" i="84"/>
  <c r="GL796" i="84"/>
  <c r="GO1118" i="84"/>
  <c r="FS1102" i="84"/>
  <c r="FV1362" i="84"/>
  <c r="GJ988" i="84"/>
  <c r="GK1250" i="84"/>
  <c r="GI1124" i="84"/>
  <c r="FU949" i="84"/>
  <c r="FX1319" i="84"/>
  <c r="FU1184" i="84"/>
  <c r="FY1017" i="84"/>
  <c r="FT852" i="84"/>
  <c r="GD1216" i="84"/>
  <c r="FV1258" i="84"/>
  <c r="FX996" i="84"/>
  <c r="GD733" i="84"/>
  <c r="GF1233" i="84"/>
  <c r="GP1098" i="84"/>
  <c r="GQ941" i="84"/>
  <c r="GH1303" i="84"/>
  <c r="FZ560" i="84"/>
  <c r="GE1341" i="84"/>
  <c r="FX931" i="84"/>
  <c r="GL1081" i="84"/>
  <c r="FY895" i="84"/>
  <c r="GQ1309" i="84"/>
  <c r="FY1201" i="84"/>
  <c r="GA1037" i="84"/>
  <c r="GG1482" i="84"/>
  <c r="GQ1196" i="84"/>
  <c r="FV889" i="84"/>
  <c r="GC1162" i="84"/>
  <c r="GJ1030" i="84"/>
  <c r="GF797" i="84"/>
  <c r="GK1241" i="84"/>
  <c r="GG815" i="84"/>
  <c r="FU846" i="84"/>
  <c r="GL1151" i="84"/>
  <c r="GI989" i="84"/>
  <c r="FZ1235" i="84"/>
  <c r="GG1096" i="84"/>
  <c r="GE1228" i="84"/>
  <c r="GE912" i="84"/>
  <c r="FY1309" i="84"/>
  <c r="FS1011" i="84"/>
  <c r="GR624" i="84"/>
  <c r="GG1156" i="84"/>
  <c r="FS804" i="84"/>
  <c r="GH1117" i="84"/>
  <c r="FT964" i="84"/>
  <c r="FS580" i="84"/>
  <c r="GI1205" i="84"/>
  <c r="GJ1178" i="84"/>
  <c r="GJ1036" i="84"/>
  <c r="GD833" i="84"/>
  <c r="FT1259" i="84"/>
  <c r="GR457" i="84"/>
  <c r="FS844" i="84"/>
  <c r="GO1321" i="84"/>
  <c r="GJ1157" i="84"/>
  <c r="FU879" i="84"/>
  <c r="GA865" i="84"/>
  <c r="FS1134" i="84"/>
  <c r="FW686" i="84"/>
  <c r="GL766" i="84"/>
  <c r="FW569" i="84"/>
  <c r="GB1303" i="84"/>
  <c r="GE1184" i="84"/>
  <c r="FV1022" i="84"/>
  <c r="FV1110" i="84"/>
  <c r="GK1214" i="84"/>
  <c r="GO1067" i="84"/>
  <c r="GK1067" i="84"/>
  <c r="GK1367" i="84"/>
  <c r="GO1106" i="84"/>
  <c r="GQ1494" i="84"/>
  <c r="GP1203" i="84"/>
  <c r="GJ1059" i="84"/>
  <c r="FV1143" i="84"/>
  <c r="GH1356" i="84"/>
  <c r="GQ1064" i="84"/>
  <c r="FZ909" i="84"/>
  <c r="GK1270" i="84"/>
  <c r="FT1188" i="84"/>
  <c r="GG1011" i="84"/>
  <c r="GA1339" i="84"/>
  <c r="FY984" i="84"/>
  <c r="FT1231" i="84"/>
  <c r="GG1146" i="84"/>
  <c r="FW1337" i="84"/>
  <c r="FX1184" i="84"/>
  <c r="FV1054" i="84"/>
  <c r="GD843" i="84"/>
  <c r="FV1196" i="84"/>
  <c r="GM925" i="84"/>
  <c r="FU1323" i="84"/>
  <c r="FZ1033" i="84"/>
  <c r="FS915" i="84"/>
  <c r="GM1289" i="84"/>
  <c r="GP625" i="84"/>
  <c r="GF1374" i="84"/>
  <c r="GL972" i="84"/>
  <c r="FU1204" i="84"/>
  <c r="GI1078" i="84"/>
  <c r="GN924" i="84"/>
  <c r="GO1366" i="84"/>
  <c r="FX1178" i="84"/>
  <c r="FS1034" i="84"/>
  <c r="FU780" i="84"/>
  <c r="FX1317" i="84"/>
  <c r="GL874" i="84"/>
  <c r="FX1013" i="84"/>
  <c r="FT780" i="84"/>
  <c r="GM1158" i="84"/>
  <c r="GF1409" i="84"/>
  <c r="GJ1141" i="84"/>
  <c r="FZ997" i="84"/>
  <c r="GQ741" i="84"/>
  <c r="GM1278" i="84"/>
  <c r="FW1124" i="84"/>
  <c r="FV952" i="84"/>
  <c r="FW1342" i="84"/>
  <c r="GL1234" i="84"/>
  <c r="GO1060" i="84"/>
  <c r="GJ908" i="84"/>
  <c r="FT1159" i="84"/>
  <c r="GP860" i="84"/>
  <c r="GF1416" i="84"/>
  <c r="FY896" i="84"/>
  <c r="GG1182" i="84"/>
  <c r="GQ866" i="84"/>
  <c r="GO1282" i="84"/>
  <c r="GB1168" i="84"/>
  <c r="FY961" i="84"/>
  <c r="FV668" i="84"/>
  <c r="GQ1210" i="84"/>
  <c r="FT938" i="84"/>
  <c r="FY1327" i="84"/>
  <c r="GE1176" i="84"/>
  <c r="GQ1017" i="84"/>
  <c r="FY1264" i="84"/>
  <c r="GN1138" i="84"/>
  <c r="GJ810" i="84"/>
  <c r="GC1254" i="84"/>
  <c r="FX1115" i="84"/>
  <c r="FU992" i="84"/>
  <c r="GE1168" i="84"/>
  <c r="GF816" i="84"/>
  <c r="FY1278" i="84"/>
  <c r="GH1123" i="84"/>
  <c r="FY963" i="84"/>
  <c r="GL935" i="84"/>
  <c r="GK1234" i="84"/>
  <c r="GO477" i="84"/>
  <c r="GI1335" i="84"/>
  <c r="GS559" i="84"/>
  <c r="GL1050" i="84"/>
  <c r="FY913" i="84"/>
  <c r="GK1320" i="84"/>
  <c r="GH1212" i="84"/>
  <c r="FW1040" i="84"/>
  <c r="GK1423" i="84"/>
  <c r="FY889" i="84"/>
  <c r="FY1172" i="84"/>
  <c r="FX1005" i="84"/>
  <c r="FT797" i="84"/>
  <c r="GN1237" i="84"/>
  <c r="GE1093" i="84"/>
  <c r="GF1544" i="84"/>
  <c r="GA1087" i="84"/>
  <c r="FZ1337" i="84"/>
  <c r="GH1210" i="84"/>
  <c r="GO1049" i="84"/>
  <c r="GQ900" i="84"/>
  <c r="GB1280" i="84"/>
  <c r="GM1173" i="84"/>
  <c r="GP527" i="84"/>
  <c r="FV1137" i="84"/>
  <c r="FX1258" i="84"/>
  <c r="FS1097" i="84"/>
  <c r="GK964" i="84"/>
  <c r="FY1245" i="84"/>
  <c r="GQ583" i="84"/>
  <c r="GC1443" i="84"/>
  <c r="GM1090" i="84"/>
  <c r="GT448" i="84"/>
  <c r="FX1273" i="84"/>
  <c r="FS861" i="84"/>
  <c r="GC1511" i="84"/>
  <c r="FU1530" i="84"/>
  <c r="FV1536" i="84"/>
  <c r="GN1536" i="84"/>
  <c r="FV1040" i="84"/>
  <c r="GA653" i="84"/>
  <c r="GH1257" i="84"/>
  <c r="GB1221" i="84"/>
  <c r="GL1054" i="84"/>
  <c r="GG870" i="84"/>
  <c r="FW982" i="84"/>
  <c r="FV953" i="84"/>
  <c r="GH1050" i="84"/>
  <c r="FT1360" i="84"/>
  <c r="FZ1008" i="84"/>
  <c r="FV1052" i="84"/>
  <c r="GG905" i="84"/>
  <c r="FX1265" i="84"/>
  <c r="FV731" i="84"/>
  <c r="GP1432" i="84"/>
  <c r="GK1201" i="84"/>
  <c r="FX1040" i="84"/>
  <c r="GI826" i="84"/>
  <c r="FV1242" i="84"/>
  <c r="GL1110" i="84"/>
  <c r="GF992" i="84"/>
  <c r="GL1295" i="84"/>
  <c r="FY959" i="84"/>
  <c r="FW1180" i="84"/>
  <c r="FZ1021" i="84"/>
  <c r="GM877" i="84"/>
  <c r="GN1266" i="84"/>
  <c r="GK1131" i="84"/>
  <c r="GJ996" i="84"/>
  <c r="GC1590" i="84"/>
  <c r="GP1153" i="84"/>
  <c r="GE829" i="84"/>
  <c r="GN962" i="84"/>
  <c r="FW653" i="84"/>
  <c r="GL1202" i="84"/>
  <c r="GH766" i="84"/>
  <c r="GI885" i="84"/>
  <c r="GQ1018" i="84"/>
  <c r="FY832" i="84"/>
  <c r="FY150" i="84" s="1"/>
  <c r="GL1275" i="84"/>
  <c r="GN1108" i="84"/>
  <c r="GN988" i="84"/>
  <c r="FS1240" i="84"/>
  <c r="GF993" i="84"/>
  <c r="FX760" i="84"/>
  <c r="FX1086" i="84"/>
  <c r="FX1328" i="84"/>
  <c r="GH951" i="84"/>
  <c r="FZ1435" i="84"/>
  <c r="GD1082" i="84"/>
  <c r="FW952" i="84"/>
  <c r="GH1360" i="84"/>
  <c r="GE1194" i="84"/>
  <c r="GJ1037" i="84"/>
  <c r="GO944" i="84"/>
  <c r="FT1407" i="84"/>
  <c r="FZ1138" i="84"/>
  <c r="GE1015" i="84"/>
  <c r="GO1272" i="84"/>
  <c r="FW1117" i="84"/>
  <c r="GN957" i="84"/>
  <c r="GM1284" i="84"/>
  <c r="GL1123" i="84"/>
  <c r="FV971" i="84"/>
  <c r="FZ670" i="84"/>
  <c r="FZ1245" i="84"/>
  <c r="GN941" i="84"/>
  <c r="FX1146" i="84"/>
  <c r="FX810" i="84"/>
  <c r="GB1153" i="84"/>
  <c r="GE836" i="84"/>
  <c r="GG1274" i="84"/>
  <c r="GG1129" i="84"/>
  <c r="FW1221" i="84"/>
  <c r="GB1455" i="84"/>
  <c r="GN1090" i="84"/>
  <c r="FS1014" i="84"/>
  <c r="GO1324" i="84"/>
  <c r="GP1160" i="84"/>
  <c r="GN1043" i="84"/>
  <c r="GL888" i="84"/>
  <c r="FU1119" i="84"/>
  <c r="GJ1584" i="84"/>
  <c r="GP1099" i="84"/>
  <c r="FZ1323" i="84"/>
  <c r="FW1182" i="84"/>
  <c r="GJ1058" i="84"/>
  <c r="GM887" i="84"/>
  <c r="GQ1283" i="84"/>
  <c r="FU1140" i="84"/>
  <c r="GP556" i="84"/>
  <c r="GL1398" i="84"/>
  <c r="GL1191" i="84"/>
  <c r="FT815" i="84"/>
  <c r="GI1480" i="84"/>
  <c r="GH992" i="84"/>
  <c r="GS480" i="84"/>
  <c r="FX1192" i="84"/>
  <c r="GH1057" i="84"/>
  <c r="FT888" i="84"/>
  <c r="FU1051" i="84"/>
  <c r="FU1284" i="84"/>
  <c r="FT1133" i="84"/>
  <c r="GQ989" i="84"/>
  <c r="GG741" i="84"/>
  <c r="GN1253" i="84"/>
  <c r="GD808" i="84"/>
  <c r="GO1088" i="84"/>
  <c r="GS487" i="84"/>
  <c r="GE1206" i="84"/>
  <c r="GN1279" i="84"/>
  <c r="FX1145" i="84"/>
  <c r="GP509" i="84"/>
  <c r="GM1279" i="84"/>
  <c r="GD1386" i="84"/>
  <c r="GH923" i="84"/>
  <c r="GQ1012" i="84"/>
  <c r="GM868" i="84"/>
  <c r="GG1025" i="84"/>
  <c r="GR664" i="84"/>
  <c r="GA1102" i="84"/>
  <c r="GQ942" i="84"/>
  <c r="GG1046" i="84"/>
  <c r="GH1378" i="84"/>
  <c r="FX1277" i="84"/>
  <c r="FT1299" i="84"/>
  <c r="GA1312" i="84"/>
  <c r="FT1055" i="84"/>
  <c r="GN1301" i="84"/>
  <c r="GK1460" i="84"/>
  <c r="GJ1007" i="84"/>
  <c r="FU1103" i="84"/>
  <c r="GF939" i="84"/>
  <c r="GO1292" i="84"/>
  <c r="GJ780" i="84"/>
  <c r="GG1487" i="84"/>
  <c r="GE1117" i="84"/>
  <c r="FW456" i="84"/>
  <c r="FU1216" i="84"/>
  <c r="FY1062" i="84"/>
  <c r="GN900" i="84"/>
  <c r="GB1466" i="84"/>
  <c r="GO848" i="84"/>
  <c r="FW1131" i="84"/>
  <c r="GN743" i="84"/>
  <c r="GE1239" i="84"/>
  <c r="GA1089" i="84"/>
  <c r="FW1590" i="84"/>
  <c r="FV1083" i="84"/>
  <c r="FW560" i="84"/>
  <c r="FT1216" i="84"/>
  <c r="FW1061" i="84"/>
  <c r="GK896" i="84"/>
  <c r="GN1305" i="84"/>
  <c r="GA1190" i="84"/>
  <c r="GC1563" i="84"/>
  <c r="FY1464" i="84"/>
  <c r="GE849" i="84"/>
  <c r="GJ1119" i="84"/>
  <c r="GJ1014" i="84"/>
  <c r="GL1200" i="84"/>
  <c r="GM1049" i="84"/>
  <c r="GI921" i="84"/>
  <c r="FV1247" i="84"/>
  <c r="GE1234" i="84"/>
  <c r="GC1302" i="84"/>
  <c r="GN1194" i="84"/>
  <c r="FV1032" i="84"/>
  <c r="FS873" i="84"/>
  <c r="GG1290" i="84"/>
  <c r="FS749" i="84"/>
  <c r="GE1299" i="84"/>
  <c r="GP1016" i="84"/>
  <c r="FX867" i="84"/>
  <c r="GA1244" i="84"/>
  <c r="GA296" i="84" s="1"/>
  <c r="AM296" i="84" s="1"/>
  <c r="GD966" i="84"/>
  <c r="GU636" i="84"/>
  <c r="FX1461" i="84"/>
  <c r="FT1072" i="84"/>
  <c r="GL981" i="84"/>
  <c r="GQ1329" i="84"/>
  <c r="GH1171" i="84"/>
  <c r="GM1063" i="84"/>
  <c r="GM171" i="84" s="1"/>
  <c r="DJ171" i="84" s="1"/>
  <c r="GH1146" i="84"/>
  <c r="FX1335" i="84"/>
  <c r="FS486" i="84"/>
  <c r="GP1056" i="84"/>
  <c r="FX916" i="84"/>
  <c r="GQ1270" i="84"/>
  <c r="GL1170" i="84"/>
  <c r="GM1017" i="84"/>
  <c r="FX848" i="84"/>
  <c r="GL1066" i="84"/>
  <c r="GA788" i="84"/>
  <c r="GA575" i="84"/>
  <c r="GO1219" i="84"/>
  <c r="GQ1065" i="84"/>
  <c r="GA885" i="84"/>
  <c r="FW1298" i="84"/>
  <c r="GD1145" i="84"/>
  <c r="GQ544" i="84"/>
  <c r="GO1326" i="84"/>
  <c r="GH1033" i="84"/>
  <c r="GQ877" i="84"/>
  <c r="GD1152" i="84"/>
  <c r="GM1029" i="84"/>
  <c r="GD973" i="84"/>
  <c r="GP1051" i="84"/>
  <c r="GF1304" i="84"/>
  <c r="GJ1116" i="84"/>
  <c r="FT996" i="84"/>
  <c r="GN772" i="84"/>
  <c r="GO1220" i="84"/>
  <c r="GO1093" i="84"/>
  <c r="FW722" i="84"/>
  <c r="GA1458" i="84"/>
  <c r="GE1094" i="84"/>
  <c r="GJ992" i="84"/>
  <c r="FW504" i="84"/>
  <c r="GJ1205" i="84"/>
  <c r="GG1053" i="84"/>
  <c r="GI1370" i="84"/>
  <c r="GI1194" i="84"/>
  <c r="FV1028" i="84"/>
  <c r="GM890" i="84"/>
  <c r="GE1274" i="84"/>
  <c r="FS1145" i="84"/>
  <c r="GA1030" i="84"/>
  <c r="FS709" i="84"/>
  <c r="FS1362" i="84"/>
  <c r="FW986" i="84"/>
  <c r="GC1214" i="84"/>
  <c r="GD1096" i="84"/>
  <c r="GL945" i="84"/>
  <c r="GQ1315" i="84"/>
  <c r="FT807" i="84"/>
  <c r="GJ1080" i="84"/>
  <c r="GH1280" i="84"/>
  <c r="FW976" i="84"/>
  <c r="GG748" i="84"/>
  <c r="GI1238" i="84"/>
  <c r="GK897" i="84"/>
  <c r="FS1291" i="84"/>
  <c r="FT1237" i="84"/>
  <c r="GQ682" i="84"/>
  <c r="GG1158" i="84"/>
  <c r="GG1051" i="84"/>
  <c r="GN731" i="84"/>
  <c r="FV534" i="84"/>
  <c r="GN1519" i="84"/>
  <c r="GK1153" i="84"/>
  <c r="GT481" i="84"/>
  <c r="GJ753" i="84"/>
  <c r="GP1248" i="84"/>
  <c r="GF1386" i="84"/>
  <c r="GD959" i="84"/>
  <c r="FW738" i="84"/>
  <c r="GH895" i="84"/>
  <c r="FV1209" i="84"/>
  <c r="FV869" i="84"/>
  <c r="GI1167" i="84"/>
  <c r="GD1136" i="84"/>
  <c r="GN1409" i="84"/>
  <c r="FU1223" i="84"/>
  <c r="GB1212" i="84"/>
  <c r="GA890" i="84"/>
  <c r="GC1155" i="84"/>
  <c r="GO942" i="84"/>
  <c r="FU851" i="84"/>
  <c r="GD1272" i="84"/>
  <c r="GS602" i="84"/>
  <c r="GN1334" i="84"/>
  <c r="FY1045" i="84"/>
  <c r="FV894" i="84"/>
  <c r="GJ1274" i="84"/>
  <c r="GP1142" i="84"/>
  <c r="GK989" i="84"/>
  <c r="GD756" i="84"/>
  <c r="FS1015" i="84"/>
  <c r="FW1068" i="84"/>
  <c r="GJ924" i="84"/>
  <c r="GQ1355" i="84"/>
  <c r="GG856" i="84"/>
  <c r="GJ1022" i="84"/>
  <c r="GO1145" i="84"/>
  <c r="GE1040" i="84"/>
  <c r="FW803" i="84"/>
  <c r="GM1115" i="84"/>
  <c r="FX541" i="84"/>
  <c r="FS1372" i="84"/>
  <c r="GH1200" i="84"/>
  <c r="GA1042" i="84"/>
  <c r="GQ920" i="84"/>
  <c r="GH1279" i="84"/>
  <c r="GJ1154" i="84"/>
  <c r="FZ996" i="84"/>
  <c r="GF788" i="84"/>
  <c r="GJ1392" i="84"/>
  <c r="GN1172" i="84"/>
  <c r="GQ861" i="84"/>
  <c r="FZ1264" i="84"/>
  <c r="GA984" i="84"/>
  <c r="GQ709" i="84"/>
  <c r="GA1267" i="84"/>
  <c r="FU853" i="84"/>
  <c r="GJ1253" i="84"/>
  <c r="GL951" i="84"/>
  <c r="GA656" i="84"/>
  <c r="GA134" i="84" s="1"/>
  <c r="AM134" i="84" s="1"/>
  <c r="GK970" i="84"/>
  <c r="GR666" i="84"/>
  <c r="GD1355" i="84"/>
  <c r="FU1041" i="84"/>
  <c r="GH873" i="84"/>
  <c r="GC1276" i="84"/>
  <c r="FY1136" i="84"/>
  <c r="GG987" i="84"/>
  <c r="FT735" i="84"/>
  <c r="GC1412" i="84"/>
  <c r="GK1040" i="84"/>
  <c r="FS814" i="84"/>
  <c r="GF956" i="84"/>
  <c r="GP1275" i="84"/>
  <c r="GD1132" i="84"/>
  <c r="GH976" i="84"/>
  <c r="GO1348" i="84"/>
  <c r="FS1038" i="84"/>
  <c r="GP1286" i="84"/>
  <c r="GP1137" i="84"/>
  <c r="FU1030" i="84"/>
  <c r="GI795" i="84"/>
  <c r="GA1268" i="84"/>
  <c r="FS1077" i="84"/>
  <c r="GJ774" i="84"/>
  <c r="GO1257" i="84"/>
  <c r="GH1009" i="84"/>
  <c r="GO701" i="84"/>
  <c r="GA1086" i="84"/>
  <c r="GS505" i="84"/>
  <c r="GI1364" i="84"/>
  <c r="FX968" i="84"/>
  <c r="GQ1235" i="84"/>
  <c r="GN1124" i="84"/>
  <c r="GH942" i="84"/>
  <c r="FU1022" i="84"/>
  <c r="FX725" i="84"/>
  <c r="GP905" i="84"/>
  <c r="GE1155" i="84"/>
  <c r="GQ985" i="84"/>
  <c r="GO1099" i="84"/>
  <c r="GM1415" i="84"/>
  <c r="GP1130" i="84"/>
  <c r="FY1025" i="84"/>
  <c r="FS738" i="84"/>
  <c r="FS1232" i="84"/>
  <c r="GG1041" i="84"/>
  <c r="GO853" i="84"/>
  <c r="FV1237" i="84"/>
  <c r="GL966" i="84"/>
  <c r="GB1364" i="84"/>
  <c r="GA974" i="84"/>
  <c r="GI1222" i="84"/>
  <c r="GP1081" i="84"/>
  <c r="FZ922" i="84"/>
  <c r="GN1310" i="84"/>
  <c r="GB1182" i="84"/>
  <c r="GL1041" i="84"/>
  <c r="GA1055" i="84"/>
  <c r="GP1092" i="84"/>
  <c r="FU510" i="84"/>
  <c r="GH1299" i="84"/>
  <c r="GN1180" i="84"/>
  <c r="GA761" i="84"/>
  <c r="GK1146" i="84"/>
  <c r="GM1516" i="84"/>
  <c r="FT1505" i="84"/>
  <c r="FT1564" i="84"/>
  <c r="FX499" i="84"/>
  <c r="GN1294" i="84"/>
  <c r="FU927" i="84"/>
  <c r="FX524" i="84"/>
  <c r="GI1498" i="84"/>
  <c r="GM1337" i="84"/>
  <c r="GI1381" i="84"/>
  <c r="FZ1425" i="84"/>
  <c r="FV1463" i="84"/>
  <c r="GF1406" i="84"/>
  <c r="GP1245" i="84"/>
  <c r="GM1177" i="84"/>
  <c r="GO1043" i="84"/>
  <c r="GP1276" i="84"/>
  <c r="FU904" i="84"/>
  <c r="GA990" i="84"/>
  <c r="GL1584" i="84"/>
  <c r="GL1322" i="84"/>
  <c r="GI1032" i="84"/>
  <c r="GK1137" i="84"/>
  <c r="FW823" i="84"/>
  <c r="GK1269" i="84"/>
  <c r="FT1157" i="84"/>
  <c r="GO1211" i="84"/>
  <c r="FV720" i="84"/>
  <c r="GH1248" i="84"/>
  <c r="FU983" i="84"/>
  <c r="GP758" i="84"/>
  <c r="GH1235" i="84"/>
  <c r="GI1089" i="84"/>
  <c r="GN943" i="84"/>
  <c r="GC1316" i="84"/>
  <c r="FY1390" i="84"/>
  <c r="GG1166" i="84"/>
  <c r="GM1019" i="84"/>
  <c r="GL1119" i="84"/>
  <c r="FX1296" i="84"/>
  <c r="FU1399" i="84"/>
  <c r="FX999" i="84"/>
  <c r="GM949" i="84"/>
  <c r="GB1324" i="84"/>
  <c r="FT1223" i="84"/>
  <c r="FX1043" i="84"/>
  <c r="GJ1414" i="84"/>
  <c r="FZ1137" i="84"/>
  <c r="GQ763" i="84"/>
  <c r="GM1240" i="84"/>
  <c r="GP1117" i="84"/>
  <c r="GK963" i="84"/>
  <c r="FT1103" i="84"/>
  <c r="FS634" i="84"/>
  <c r="FS1067" i="84"/>
  <c r="GJ895" i="84"/>
  <c r="GK1298" i="84"/>
  <c r="GD1170" i="84"/>
  <c r="GL1192" i="84"/>
  <c r="GK912" i="84"/>
  <c r="GB1141" i="84"/>
  <c r="GG1015" i="84"/>
  <c r="FX815" i="84"/>
  <c r="GA1252" i="84"/>
  <c r="FY811" i="84"/>
  <c r="GD1283" i="84"/>
  <c r="GD191" i="84" s="1"/>
  <c r="BZ191" i="84" s="1"/>
  <c r="GU710" i="84"/>
  <c r="GG1278" i="84"/>
  <c r="GA941" i="84"/>
  <c r="GC1318" i="84"/>
  <c r="GO850" i="84"/>
  <c r="FT1452" i="84"/>
  <c r="GO950" i="84"/>
  <c r="GA1324" i="84"/>
  <c r="GO1177" i="84"/>
  <c r="GO1045" i="84"/>
  <c r="GP891" i="84"/>
  <c r="GN1109" i="84"/>
  <c r="GO970" i="84"/>
  <c r="FS1377" i="84"/>
  <c r="GA1229" i="84"/>
  <c r="GN1100" i="84"/>
  <c r="GM943" i="84"/>
  <c r="GP1341" i="84"/>
  <c r="GA1181" i="84"/>
  <c r="GG793" i="84"/>
  <c r="FY1209" i="84"/>
  <c r="GK895" i="84"/>
  <c r="FY1297" i="84"/>
  <c r="GC1176" i="84"/>
  <c r="FV855" i="84"/>
  <c r="FU1263" i="84"/>
  <c r="GS568" i="84"/>
  <c r="GP899" i="84"/>
  <c r="GP1163" i="84"/>
  <c r="GF1019" i="84"/>
  <c r="GJ871" i="84"/>
  <c r="GL1248" i="84"/>
  <c r="FT1128" i="84"/>
  <c r="GO1579" i="84"/>
  <c r="FU1261" i="84"/>
  <c r="GD991" i="84"/>
  <c r="GD273" i="84" s="1"/>
  <c r="BZ273" i="84" s="1"/>
  <c r="GP742" i="84"/>
  <c r="FV1072" i="84"/>
  <c r="FV945" i="84"/>
  <c r="GF913" i="84"/>
  <c r="GL1473" i="84"/>
  <c r="GF1099" i="84"/>
  <c r="GL918" i="84"/>
  <c r="GK1172" i="84"/>
  <c r="GM1021" i="84"/>
  <c r="GC1477" i="84"/>
  <c r="GM1105" i="84"/>
  <c r="GE968" i="84"/>
  <c r="FV611" i="84"/>
  <c r="GL1238" i="84"/>
  <c r="GP1049" i="84"/>
  <c r="GI909" i="84"/>
  <c r="GM1026" i="84"/>
  <c r="FV882" i="84"/>
  <c r="FS1274" i="84"/>
  <c r="GP1122" i="84"/>
  <c r="GI980" i="84"/>
  <c r="GK1206" i="84"/>
  <c r="GK1469" i="84"/>
  <c r="FW1125" i="84"/>
  <c r="GJ1379" i="84"/>
  <c r="FY808" i="84"/>
  <c r="GJ1595" i="84"/>
  <c r="GD1525" i="84"/>
  <c r="GD213" i="84" s="1"/>
  <c r="BZ213" i="84" s="1"/>
  <c r="FW1553" i="84"/>
  <c r="FW215" i="84" s="1"/>
  <c r="AA215" i="84" s="1"/>
  <c r="GF1536" i="84"/>
  <c r="FY1009" i="84"/>
  <c r="FX868" i="84"/>
  <c r="FU1551" i="84"/>
  <c r="GG1521" i="84"/>
  <c r="GO1425" i="84"/>
  <c r="FY1444" i="84"/>
  <c r="GO807" i="84"/>
  <c r="GQ651" i="84"/>
  <c r="GM1345" i="84"/>
  <c r="GO919" i="84"/>
  <c r="GO741" i="84"/>
  <c r="GU690" i="84"/>
  <c r="FY886" i="84"/>
  <c r="GD1100" i="84"/>
  <c r="GC1156" i="84"/>
  <c r="FS1199" i="84"/>
  <c r="GK1039" i="84"/>
  <c r="GF920" i="84"/>
  <c r="GF1295" i="84"/>
  <c r="FT1145" i="84"/>
  <c r="FV661" i="84"/>
  <c r="FZ1217" i="84"/>
  <c r="GA923" i="84"/>
  <c r="GG1195" i="84"/>
  <c r="FX1022" i="84"/>
  <c r="FU840" i="84"/>
  <c r="FZ590" i="84"/>
  <c r="GM1146" i="84"/>
  <c r="GP980" i="84"/>
  <c r="FT536" i="84"/>
  <c r="GN1199" i="84"/>
  <c r="GG1039" i="84"/>
  <c r="GJ916" i="84"/>
  <c r="GF1144" i="84"/>
  <c r="GP1416" i="84"/>
  <c r="GM881" i="84"/>
  <c r="GO1150" i="84"/>
  <c r="GQ1528" i="84"/>
  <c r="GG1109" i="84"/>
  <c r="GJ938" i="84"/>
  <c r="GE1321" i="84"/>
  <c r="FT1191" i="84"/>
  <c r="GF1026" i="84"/>
  <c r="GE1483" i="84"/>
  <c r="GD1063" i="84"/>
  <c r="GA1292" i="84"/>
  <c r="FY1162" i="84"/>
  <c r="FZ802" i="84"/>
  <c r="FT1260" i="84"/>
  <c r="GM1128" i="84"/>
  <c r="GR625" i="84"/>
  <c r="FZ782" i="84"/>
  <c r="GD1236" i="84"/>
  <c r="GI1077" i="84"/>
  <c r="GK962" i="84"/>
  <c r="FZ446" i="84"/>
  <c r="FY464" i="84"/>
  <c r="GM1205" i="84"/>
  <c r="GP1280" i="84"/>
  <c r="GO1149" i="84"/>
  <c r="GK1010" i="84"/>
  <c r="FY858" i="84"/>
  <c r="GR552" i="84"/>
  <c r="FS1319" i="84"/>
  <c r="GH874" i="84"/>
  <c r="FY977" i="84"/>
  <c r="FV729" i="84"/>
  <c r="GE960" i="84"/>
  <c r="FZ1015" i="84"/>
  <c r="FX829" i="84"/>
  <c r="GC1409" i="84"/>
  <c r="GM885" i="84"/>
  <c r="GD1182" i="84"/>
  <c r="GI1016" i="84"/>
  <c r="GP904" i="84"/>
  <c r="GQ1287" i="84"/>
  <c r="GI1140" i="84"/>
  <c r="FV976" i="84"/>
  <c r="GD1248" i="84"/>
  <c r="GG982" i="84"/>
  <c r="GA615" i="84"/>
  <c r="GC1200" i="84"/>
  <c r="GO693" i="84"/>
  <c r="GQ1471" i="84"/>
  <c r="FS791" i="84"/>
  <c r="FS1099" i="84"/>
  <c r="FZ515" i="84"/>
  <c r="GJ1048" i="84"/>
  <c r="FT910" i="84"/>
  <c r="GF1292" i="84"/>
  <c r="GH1318" i="84"/>
  <c r="GG1163" i="84"/>
  <c r="GL1027" i="84"/>
  <c r="GP877" i="84"/>
  <c r="FW699" i="84"/>
  <c r="FZ1301" i="84"/>
  <c r="GG845" i="84"/>
  <c r="FY1273" i="84"/>
  <c r="FW1128" i="84"/>
  <c r="FT982" i="84"/>
  <c r="GO616" i="84"/>
  <c r="GE1257" i="84"/>
  <c r="GE1375" i="84"/>
  <c r="GQ1217" i="84"/>
  <c r="FW884" i="84"/>
  <c r="FS1288" i="84"/>
  <c r="GM1142" i="84"/>
  <c r="GQ1027" i="84"/>
  <c r="FX1509" i="84"/>
  <c r="GJ803" i="84"/>
  <c r="GI1122" i="84"/>
  <c r="GM968" i="84"/>
  <c r="FV1207" i="84"/>
  <c r="FS1049" i="84"/>
  <c r="FX451" i="84"/>
  <c r="FW761" i="84"/>
  <c r="GS512" i="84"/>
  <c r="GL769" i="84"/>
  <c r="FT1039" i="84"/>
  <c r="FV883" i="84"/>
  <c r="GB1595" i="84"/>
  <c r="GO1525" i="84"/>
  <c r="GO213" i="84" s="1"/>
  <c r="DN213" i="84" s="1"/>
  <c r="GK1511" i="84"/>
  <c r="GJ1212" i="84"/>
  <c r="GK1091" i="84"/>
  <c r="GO1063" i="84"/>
  <c r="GA1360" i="84"/>
  <c r="GB1400" i="84"/>
  <c r="FT643" i="84"/>
  <c r="GA1163" i="84"/>
  <c r="FX723" i="84"/>
  <c r="GR610" i="84"/>
  <c r="GC1367" i="84"/>
  <c r="GO1136" i="84"/>
  <c r="FV912" i="84"/>
  <c r="GL1049" i="84"/>
  <c r="GM1219" i="84"/>
  <c r="GD909" i="84"/>
  <c r="GF1279" i="84"/>
  <c r="GC1161" i="84"/>
  <c r="GL990" i="84"/>
  <c r="GG785" i="84"/>
  <c r="GE1230" i="84"/>
  <c r="GN1117" i="84"/>
  <c r="GS474" i="84"/>
  <c r="FV1138" i="84"/>
  <c r="FW840" i="84"/>
  <c r="GA1114" i="84"/>
  <c r="GH1192" i="84"/>
  <c r="GK1306" i="84"/>
  <c r="FS1065" i="84"/>
  <c r="FV884" i="84"/>
  <c r="GG1287" i="84"/>
  <c r="GN1153" i="84"/>
  <c r="GE762" i="84"/>
  <c r="FV1043" i="84"/>
  <c r="GK1457" i="84"/>
  <c r="FW832" i="84"/>
  <c r="GF1168" i="84"/>
  <c r="GJ967" i="84"/>
  <c r="GN707" i="84"/>
  <c r="GP1227" i="84"/>
  <c r="GE1085" i="84"/>
  <c r="GE941" i="84"/>
  <c r="GL1363" i="84"/>
  <c r="FW1280" i="84"/>
  <c r="FW1034" i="84"/>
  <c r="FV1268" i="84"/>
  <c r="GF1143" i="84"/>
  <c r="GK990" i="84"/>
  <c r="GR728" i="84"/>
  <c r="GI1351" i="84"/>
  <c r="FT998" i="84"/>
  <c r="FU1101" i="84"/>
  <c r="FW955" i="84"/>
  <c r="FZ468" i="84"/>
  <c r="GG1197" i="84"/>
  <c r="FY1053" i="84"/>
  <c r="GO624" i="84"/>
  <c r="GH1061" i="84"/>
  <c r="GL1334" i="84"/>
  <c r="FY1195" i="84"/>
  <c r="GH877" i="84"/>
  <c r="GG1322" i="84"/>
  <c r="GG1150" i="84"/>
  <c r="FU529" i="84"/>
  <c r="GG1173" i="84"/>
  <c r="GG181" i="84" s="1"/>
  <c r="CL181" i="84" s="1"/>
  <c r="GA821" i="84"/>
  <c r="GA149" i="84" s="1"/>
  <c r="AM149" i="84" s="1"/>
  <c r="FV1262" i="84"/>
  <c r="GG1128" i="84"/>
  <c r="GF974" i="84"/>
  <c r="GA611" i="84"/>
  <c r="FY1204" i="84"/>
  <c r="FS643" i="84"/>
  <c r="GI1268" i="84"/>
  <c r="GG983" i="84"/>
  <c r="FZ727" i="84"/>
  <c r="FU1245" i="84"/>
  <c r="GQ923" i="84"/>
  <c r="GG1292" i="84"/>
  <c r="GE1463" i="84"/>
  <c r="GM808" i="84"/>
  <c r="FY1147" i="84"/>
  <c r="FY951" i="84"/>
  <c r="GS711" i="84"/>
  <c r="GH908" i="84"/>
  <c r="FS1106" i="84"/>
  <c r="GU508" i="84"/>
  <c r="GF1198" i="84"/>
  <c r="GD1059" i="84"/>
  <c r="FT900" i="84"/>
  <c r="GJ1284" i="84"/>
  <c r="FW641" i="84"/>
  <c r="GK1062" i="84"/>
  <c r="FX888" i="84"/>
  <c r="GK1141" i="84"/>
  <c r="GJ990" i="84"/>
  <c r="FW754" i="84"/>
  <c r="FY1358" i="84"/>
  <c r="GA1173" i="84"/>
  <c r="GA181" i="84" s="1"/>
  <c r="AM181" i="84" s="1"/>
  <c r="GF846" i="84"/>
  <c r="GG1289" i="84"/>
  <c r="FX1018" i="84"/>
  <c r="FU694" i="84"/>
  <c r="GK1196" i="84"/>
  <c r="FT791" i="84"/>
  <c r="FS1249" i="84"/>
  <c r="FV1060" i="84"/>
  <c r="GH919" i="84"/>
  <c r="GH1301" i="84"/>
  <c r="GS600" i="84"/>
  <c r="GL1141" i="84"/>
  <c r="GJ989" i="84"/>
  <c r="FU753" i="84"/>
  <c r="GN1225" i="84"/>
  <c r="GD1117" i="84"/>
  <c r="GP954" i="84"/>
  <c r="GI1286" i="84"/>
  <c r="FT1335" i="84"/>
  <c r="GQ1232" i="84"/>
  <c r="FZ1068" i="84"/>
  <c r="GM903" i="84"/>
  <c r="GO1302" i="84"/>
  <c r="FV1154" i="84"/>
  <c r="GJ1015" i="84"/>
  <c r="GF789" i="84"/>
  <c r="FV1532" i="84"/>
  <c r="GM954" i="84"/>
  <c r="FU1198" i="84"/>
  <c r="GT658" i="84"/>
  <c r="GD1012" i="84"/>
  <c r="FT1209" i="84"/>
  <c r="GE988" i="84"/>
  <c r="GG1595" i="84"/>
  <c r="FT1521" i="84"/>
  <c r="GC1519" i="84"/>
  <c r="FY1530" i="84"/>
  <c r="GQ749" i="84"/>
  <c r="FX1433" i="84"/>
  <c r="GM1364" i="84"/>
  <c r="GH1458" i="84"/>
  <c r="FW1410" i="84"/>
  <c r="GB1454" i="84"/>
  <c r="FY1568" i="84"/>
  <c r="GL1371" i="84"/>
  <c r="FU1389" i="84"/>
  <c r="GF1287" i="84"/>
  <c r="GB1444" i="84"/>
  <c r="GE1566" i="84"/>
  <c r="GB1410" i="84"/>
  <c r="FS1388" i="84"/>
  <c r="FW1444" i="84"/>
  <c r="FY1401" i="84"/>
  <c r="FV1345" i="84"/>
  <c r="FW1439" i="84"/>
  <c r="GP1566" i="84"/>
  <c r="FV1413" i="84"/>
  <c r="GK1145" i="84"/>
  <c r="GG886" i="84"/>
  <c r="GH785" i="84"/>
  <c r="GH777" i="84"/>
  <c r="FU491" i="84"/>
  <c r="GT511" i="84"/>
  <c r="FU784" i="84"/>
  <c r="GK1297" i="84"/>
  <c r="GD1021" i="84"/>
  <c r="FY500" i="84"/>
  <c r="GH963" i="84"/>
  <c r="FZ1045" i="84"/>
  <c r="FY1581" i="84"/>
  <c r="FX823" i="84"/>
  <c r="GK1035" i="84"/>
  <c r="GR628" i="84"/>
  <c r="FX1557" i="84"/>
  <c r="GG1587" i="84"/>
  <c r="GG328" i="84" s="1"/>
  <c r="CL328" i="84" s="1"/>
  <c r="FW1086" i="84"/>
  <c r="FW819" i="84"/>
  <c r="GS496" i="84"/>
  <c r="FS1282" i="84"/>
  <c r="GU549" i="84"/>
  <c r="GD1104" i="84"/>
  <c r="GK988" i="84"/>
  <c r="GE1345" i="84"/>
  <c r="GJ1002" i="84"/>
  <c r="FY562" i="84"/>
  <c r="GU677" i="84"/>
  <c r="FZ1000" i="84"/>
  <c r="GK1534" i="84"/>
  <c r="GD1587" i="84"/>
  <c r="FX938" i="84"/>
  <c r="GN823" i="84"/>
  <c r="GK1108" i="84"/>
  <c r="FT1412" i="84"/>
  <c r="GH928" i="84"/>
  <c r="GJ997" i="84"/>
  <c r="GP841" i="84"/>
  <c r="FU965" i="84"/>
  <c r="GC1171" i="84"/>
  <c r="GO513" i="84"/>
  <c r="GO1018" i="84"/>
  <c r="FW586" i="84"/>
  <c r="GK1317" i="84"/>
  <c r="FS455" i="84"/>
  <c r="GH834" i="84"/>
  <c r="FU1036" i="84"/>
  <c r="FU850" i="84"/>
  <c r="GS463" i="84"/>
  <c r="FU521" i="84"/>
  <c r="GF1142" i="84"/>
  <c r="FS1135" i="84"/>
  <c r="GQ1125" i="84"/>
  <c r="GO444" i="84"/>
  <c r="FV637" i="84"/>
  <c r="FX733" i="84"/>
  <c r="FX141" i="84" s="1"/>
  <c r="AD141" i="84" s="1"/>
  <c r="FX646" i="84"/>
  <c r="GF904" i="84"/>
  <c r="FT1519" i="84"/>
  <c r="FZ955" i="84"/>
  <c r="FW1396" i="84"/>
  <c r="GF1459" i="84"/>
  <c r="GL1483" i="84"/>
  <c r="GH1443" i="84"/>
  <c r="FZ1364" i="84"/>
  <c r="GP1477" i="84"/>
  <c r="FT1372" i="84"/>
  <c r="GD1264" i="84"/>
  <c r="GB1472" i="84"/>
  <c r="GL1401" i="84"/>
  <c r="GF1580" i="84"/>
  <c r="GE1287" i="84"/>
  <c r="GJ1410" i="84"/>
  <c r="GE1460" i="84"/>
  <c r="FY1330" i="84"/>
  <c r="GP1570" i="84"/>
  <c r="FU1456" i="84"/>
  <c r="GR548" i="84"/>
  <c r="GA804" i="84"/>
  <c r="FX444" i="84"/>
  <c r="GN666" i="84"/>
  <c r="FU1285" i="84"/>
  <c r="FU832" i="84"/>
  <c r="GU448" i="84"/>
  <c r="FV1035" i="84"/>
  <c r="GE1264" i="84"/>
  <c r="GC1159" i="84"/>
  <c r="FX507" i="84"/>
  <c r="GU506" i="84"/>
  <c r="GP839" i="84"/>
  <c r="GJ1309" i="84"/>
  <c r="GG1198" i="84"/>
  <c r="FT538" i="84"/>
  <c r="GR699" i="84"/>
  <c r="GB1550" i="84"/>
  <c r="FV777" i="84"/>
  <c r="GM1587" i="84"/>
  <c r="GM328" i="84" s="1"/>
  <c r="DJ328" i="84" s="1"/>
  <c r="GP1036" i="84"/>
  <c r="GB1561" i="84"/>
  <c r="GK835" i="84"/>
  <c r="GT533" i="84"/>
  <c r="GU686" i="84"/>
  <c r="FV628" i="84"/>
  <c r="FY765" i="84"/>
  <c r="FW1522" i="84"/>
  <c r="FU1378" i="84"/>
  <c r="GE1471" i="84"/>
  <c r="GC1496" i="84"/>
  <c r="GO1339" i="84"/>
  <c r="GG1429" i="84"/>
  <c r="FS1455" i="84"/>
  <c r="GI1345" i="84"/>
  <c r="GE1441" i="84"/>
  <c r="GG1396" i="84"/>
  <c r="FW1574" i="84"/>
  <c r="GM1372" i="84"/>
  <c r="GP1380" i="84"/>
  <c r="GK1458" i="84"/>
  <c r="GF1375" i="84"/>
  <c r="GG1509" i="84"/>
  <c r="GE1385" i="84"/>
  <c r="GL1574" i="84"/>
  <c r="FU1361" i="84"/>
  <c r="GD1481" i="84"/>
  <c r="FW1577" i="84"/>
  <c r="GJ773" i="84"/>
  <c r="FS1012" i="84"/>
  <c r="FV746" i="84"/>
  <c r="FW883" i="84"/>
  <c r="GO996" i="84"/>
  <c r="GK1186" i="84"/>
  <c r="GJ752" i="84"/>
  <c r="GR534" i="84"/>
  <c r="FZ451" i="84"/>
  <c r="FX581" i="84"/>
  <c r="GH1203" i="84"/>
  <c r="GD1447" i="84"/>
  <c r="GE1209" i="84"/>
  <c r="GJ732" i="84"/>
  <c r="GE1379" i="84"/>
  <c r="FT1144" i="84"/>
  <c r="FY604" i="84"/>
  <c r="GS533" i="84"/>
  <c r="GE1581" i="84"/>
  <c r="FV907" i="84"/>
  <c r="GA735" i="84"/>
  <c r="GJ776" i="84"/>
  <c r="GN874" i="84"/>
  <c r="GH876" i="84"/>
  <c r="GM1271" i="84"/>
  <c r="FU831" i="84"/>
  <c r="GC1167" i="84"/>
  <c r="GS673" i="84"/>
  <c r="GA829" i="84"/>
  <c r="GM761" i="84"/>
  <c r="GU575" i="84"/>
  <c r="FX902" i="84"/>
  <c r="FV739" i="84"/>
  <c r="GJ1581" i="84"/>
  <c r="GA730" i="84"/>
  <c r="FV822" i="84"/>
  <c r="GU548" i="84"/>
  <c r="FT784" i="84"/>
  <c r="GM1585" i="84"/>
  <c r="GO1131" i="84"/>
  <c r="GU665" i="84"/>
  <c r="FT711" i="84"/>
  <c r="GR480" i="84"/>
  <c r="GU505" i="84"/>
  <c r="FS595" i="84"/>
  <c r="GJ793" i="84"/>
  <c r="FT928" i="84"/>
  <c r="FW713" i="84"/>
  <c r="GD1172" i="84"/>
  <c r="GS639" i="84"/>
  <c r="GJ1163" i="84"/>
  <c r="GO679" i="84"/>
  <c r="GN1146" i="84"/>
  <c r="GJ1250" i="84"/>
  <c r="FU1247" i="84"/>
  <c r="FZ1417" i="84"/>
  <c r="GF806" i="84"/>
  <c r="GJ1169" i="84"/>
  <c r="FW951" i="84"/>
  <c r="GM1326" i="84"/>
  <c r="FW775" i="84"/>
  <c r="FX1595" i="84"/>
  <c r="GP1527" i="84"/>
  <c r="GC1501" i="84"/>
  <c r="GM1065" i="84"/>
  <c r="GK987" i="84"/>
  <c r="FW590" i="84"/>
  <c r="GD1334" i="84"/>
  <c r="GC1348" i="84"/>
  <c r="GN1398" i="84"/>
  <c r="GC1472" i="84"/>
  <c r="FU1374" i="84"/>
  <c r="GF1227" i="84"/>
  <c r="GM1566" i="84"/>
  <c r="GF1576" i="84"/>
  <c r="GC1343" i="84"/>
  <c r="GK1431" i="84"/>
  <c r="GQ1412" i="84"/>
  <c r="GD1345" i="84"/>
  <c r="GC1424" i="84"/>
  <c r="FU1571" i="84"/>
  <c r="GF1419" i="84"/>
  <c r="GD1370" i="84"/>
  <c r="GA1576" i="84"/>
  <c r="GA483" i="84"/>
  <c r="GI896" i="84"/>
  <c r="GB1462" i="84"/>
  <c r="GP548" i="84"/>
  <c r="GE787" i="84"/>
  <c r="GH825" i="84"/>
  <c r="GE1302" i="84"/>
  <c r="FZ844" i="84"/>
  <c r="GM783" i="84"/>
  <c r="FW541" i="84"/>
  <c r="GO711" i="84"/>
  <c r="GD1552" i="84"/>
  <c r="FT1585" i="84"/>
  <c r="FX898" i="84"/>
  <c r="GP1324" i="84"/>
  <c r="FU630" i="84"/>
  <c r="GK1193" i="84"/>
  <c r="GS728" i="84"/>
  <c r="FZ634" i="84"/>
  <c r="FW1581" i="84"/>
  <c r="FS871" i="84"/>
  <c r="GP785" i="84"/>
  <c r="FZ998" i="84"/>
  <c r="GS558" i="84"/>
  <c r="FV519" i="84"/>
  <c r="FS997" i="84"/>
  <c r="GE1517" i="84"/>
  <c r="GC1431" i="84"/>
  <c r="GO1429" i="84"/>
  <c r="FW1428" i="84"/>
  <c r="GN1466" i="84"/>
  <c r="GI1379" i="84"/>
  <c r="GP1331" i="84"/>
  <c r="GM1580" i="84"/>
  <c r="GB1465" i="84"/>
  <c r="GI1520" i="84"/>
  <c r="GG1465" i="84"/>
  <c r="GM1443" i="84"/>
  <c r="GN1349" i="84"/>
  <c r="GD1441" i="84"/>
  <c r="FS1566" i="84"/>
  <c r="GO1454" i="84"/>
  <c r="FU1388" i="84"/>
  <c r="GJ1444" i="84"/>
  <c r="GM1472" i="84"/>
  <c r="GP1394" i="84"/>
  <c r="GQ771" i="84"/>
  <c r="FS633" i="84"/>
  <c r="FU676" i="84"/>
  <c r="FX948" i="84"/>
  <c r="GG755" i="84"/>
  <c r="GA1027" i="84"/>
  <c r="FV1478" i="84"/>
  <c r="FZ1144" i="84"/>
  <c r="GU525" i="84"/>
  <c r="FY443" i="84"/>
  <c r="FV484" i="84"/>
  <c r="GJ891" i="84"/>
  <c r="FU827" i="84"/>
  <c r="FV852" i="84"/>
  <c r="FT1366" i="84"/>
  <c r="GQ1206" i="84"/>
  <c r="GQ184" i="84" s="1"/>
  <c r="GD1473" i="84"/>
  <c r="FV670" i="84"/>
  <c r="FY628" i="84"/>
  <c r="FU1495" i="84"/>
  <c r="GN1548" i="84"/>
  <c r="FZ1452" i="84"/>
  <c r="FS774" i="84"/>
  <c r="GD1281" i="84"/>
  <c r="GQ508" i="84"/>
  <c r="GE1052" i="84"/>
  <c r="FY1233" i="84"/>
  <c r="GJ1565" i="84"/>
  <c r="GN898" i="84"/>
  <c r="GH947" i="84"/>
  <c r="GN1182" i="84"/>
  <c r="GE1557" i="84"/>
  <c r="FW1499" i="84"/>
  <c r="GG941" i="84"/>
  <c r="GU674" i="84"/>
  <c r="FY1591" i="84"/>
  <c r="GJ994" i="84"/>
  <c r="GS555" i="84"/>
  <c r="FS853" i="84"/>
  <c r="GM1315" i="84"/>
  <c r="GN932" i="84"/>
  <c r="GP799" i="84"/>
  <c r="GP147" i="84" s="1"/>
  <c r="DR147" i="84" s="1"/>
  <c r="FS937" i="84"/>
  <c r="FT1313" i="84"/>
  <c r="FS565" i="84"/>
  <c r="GP1544" i="84"/>
  <c r="GD849" i="84"/>
  <c r="GJ1344" i="84"/>
  <c r="FX935" i="84"/>
  <c r="FT905" i="84"/>
  <c r="FT1120" i="84"/>
  <c r="GE1061" i="84"/>
  <c r="FV793" i="84"/>
  <c r="GK1517" i="84"/>
  <c r="GQ1517" i="84"/>
  <c r="GP1511" i="84"/>
  <c r="GB1228" i="84"/>
  <c r="GQ720" i="84"/>
  <c r="GF738" i="84"/>
  <c r="GP1461" i="84"/>
  <c r="FS1379" i="84"/>
  <c r="GA1467" i="84"/>
  <c r="GG1342" i="84"/>
  <c r="GL1347" i="84"/>
  <c r="FU1467" i="84"/>
  <c r="GC1402" i="84"/>
  <c r="FV1572" i="84"/>
  <c r="GQ1378" i="84"/>
  <c r="GB1474" i="84"/>
  <c r="FT1446" i="84"/>
  <c r="GA1317" i="84"/>
  <c r="GC1361" i="84"/>
  <c r="GB1463" i="84"/>
  <c r="GJ1384" i="84"/>
  <c r="GH1574" i="84"/>
  <c r="FW1370" i="84"/>
  <c r="GM1577" i="84"/>
  <c r="FY981" i="84"/>
  <c r="GA614" i="84"/>
  <c r="GI948" i="84"/>
  <c r="FY1247" i="84"/>
  <c r="FW1554" i="84"/>
  <c r="GK795" i="84"/>
  <c r="FV828" i="84"/>
  <c r="GI830" i="84"/>
  <c r="GE970" i="84"/>
  <c r="GS651" i="84"/>
  <c r="GB1270" i="84"/>
  <c r="FZ891" i="84"/>
  <c r="FW461" i="84"/>
  <c r="FS720" i="84"/>
  <c r="GP1237" i="84"/>
  <c r="GN1360" i="84"/>
  <c r="FT722" i="84"/>
  <c r="GQ801" i="84"/>
  <c r="FT490" i="84"/>
  <c r="FY703" i="84"/>
  <c r="GL1383" i="84"/>
  <c r="GO1568" i="84"/>
  <c r="GC1401" i="84"/>
  <c r="FU1366" i="84"/>
  <c r="GB1325" i="84"/>
  <c r="GA1480" i="84"/>
  <c r="GC1340" i="84"/>
  <c r="FX1470" i="84"/>
  <c r="GI1470" i="84"/>
  <c r="GM1363" i="84"/>
  <c r="FT1453" i="84"/>
  <c r="FZ1394" i="84"/>
  <c r="GG1572" i="84"/>
  <c r="FT1388" i="84"/>
  <c r="GC1463" i="84"/>
  <c r="FW1483" i="84"/>
  <c r="FY1423" i="84"/>
  <c r="GD1179" i="84"/>
  <c r="GP1215" i="84"/>
  <c r="GQ1277" i="84"/>
  <c r="FU720" i="84"/>
  <c r="GO1065" i="84"/>
  <c r="FS462" i="84"/>
  <c r="GE869" i="84"/>
  <c r="FT539" i="84"/>
  <c r="GI786" i="84"/>
  <c r="FU1320" i="84"/>
  <c r="GO451" i="84"/>
  <c r="GL908" i="84"/>
  <c r="GA962" i="84"/>
  <c r="GI803" i="84"/>
  <c r="GQ1436" i="84"/>
  <c r="FU568" i="84"/>
  <c r="GL771" i="84"/>
  <c r="GQ1057" i="84"/>
  <c r="FV1201" i="84"/>
  <c r="GD1273" i="84"/>
  <c r="GO825" i="84"/>
  <c r="GO861" i="84"/>
  <c r="GO839" i="84"/>
  <c r="GA681" i="84"/>
  <c r="GN1062" i="84"/>
  <c r="GR684" i="84"/>
  <c r="GP1549" i="84"/>
  <c r="FZ443" i="84"/>
  <c r="GS513" i="84"/>
  <c r="GL1395" i="84"/>
  <c r="FS628" i="84"/>
  <c r="GF1114" i="84"/>
  <c r="GA973" i="84"/>
  <c r="GP1042" i="84"/>
  <c r="GB1150" i="84"/>
  <c r="GN696" i="84"/>
  <c r="GU498" i="84"/>
  <c r="GH881" i="84"/>
  <c r="FT1463" i="84"/>
  <c r="FT751" i="84"/>
  <c r="FX1191" i="84"/>
  <c r="FU710" i="84"/>
  <c r="FV685" i="84"/>
  <c r="GT680" i="84"/>
  <c r="FY747" i="84"/>
  <c r="FZ478" i="84"/>
  <c r="GO841" i="84"/>
  <c r="FU844" i="84"/>
  <c r="GT461" i="84"/>
  <c r="GA1408" i="84"/>
  <c r="FT1581" i="84"/>
  <c r="GK1225" i="84"/>
  <c r="GF804" i="84"/>
  <c r="GF256" i="84" s="1"/>
  <c r="CH256" i="84" s="1"/>
  <c r="GH1332" i="84"/>
  <c r="FT1001" i="84"/>
  <c r="GD1064" i="84"/>
  <c r="GQ917" i="84"/>
  <c r="GD1595" i="84"/>
  <c r="GP1501" i="84"/>
  <c r="GG1517" i="84"/>
  <c r="GN1527" i="84"/>
  <c r="GN706" i="84"/>
  <c r="GN138" i="84" s="1"/>
  <c r="GC1277" i="84"/>
  <c r="FV732" i="84"/>
  <c r="GE1042" i="84"/>
  <c r="FV1408" i="84"/>
  <c r="FY1305" i="84"/>
  <c r="GP1381" i="84"/>
  <c r="GB1430" i="84"/>
  <c r="GI1487" i="84"/>
  <c r="GJ1362" i="84"/>
  <c r="GM1394" i="84"/>
  <c r="GB1580" i="84"/>
  <c r="GA1386" i="84"/>
  <c r="FY1414" i="84"/>
  <c r="FY1468" i="84"/>
  <c r="FX1405" i="84"/>
  <c r="GA1427" i="84"/>
  <c r="FY1329" i="84"/>
  <c r="GB1484" i="84"/>
  <c r="GP1466" i="84"/>
  <c r="GG1312" i="84"/>
  <c r="GC1534" i="84"/>
  <c r="FT776" i="84"/>
  <c r="GG974" i="84"/>
  <c r="GA765" i="84"/>
  <c r="FV490" i="84"/>
  <c r="GD1157" i="84"/>
  <c r="GD1342" i="84"/>
  <c r="FY775" i="84"/>
  <c r="FX1099" i="84"/>
  <c r="FX591" i="84"/>
  <c r="FY1265" i="84"/>
  <c r="FT1041" i="84"/>
  <c r="GK859" i="84"/>
  <c r="GP1369" i="84"/>
  <c r="FW909" i="84"/>
  <c r="FZ973" i="84"/>
  <c r="GH1118" i="84"/>
  <c r="GA697" i="84"/>
  <c r="GQ785" i="84"/>
  <c r="GO506" i="84"/>
  <c r="FY1466" i="84"/>
  <c r="GE1300" i="84"/>
  <c r="GE1433" i="84"/>
  <c r="FS1421" i="84"/>
  <c r="GC1231" i="84"/>
  <c r="GL1444" i="84"/>
  <c r="GK1414" i="84"/>
  <c r="GO1468" i="84"/>
  <c r="FU1397" i="84"/>
  <c r="GB1361" i="84"/>
  <c r="GC1384" i="84"/>
  <c r="GB1239" i="84"/>
  <c r="GF1465" i="84"/>
  <c r="GK1571" i="84"/>
  <c r="GA1404" i="84"/>
  <c r="FU1334" i="84"/>
  <c r="GA1435" i="84"/>
  <c r="GI1279" i="84"/>
  <c r="GO1083" i="84"/>
  <c r="FW874" i="84"/>
  <c r="FT774" i="84"/>
  <c r="GD852" i="84"/>
  <c r="GR650" i="84"/>
  <c r="GP813" i="84"/>
  <c r="GQ1019" i="84"/>
  <c r="GA886" i="84"/>
  <c r="GD1305" i="84"/>
  <c r="FV556" i="84"/>
  <c r="FY800" i="84"/>
  <c r="FV1285" i="84"/>
  <c r="GS457" i="84"/>
  <c r="FY1008" i="84"/>
  <c r="FU1244" i="84"/>
  <c r="GJ1428" i="84"/>
  <c r="GQ531" i="84"/>
  <c r="GA632" i="84"/>
  <c r="GI780" i="84"/>
  <c r="GP1301" i="84"/>
  <c r="GE1016" i="84"/>
  <c r="FZ885" i="84"/>
  <c r="GI760" i="84"/>
  <c r="GN1039" i="84"/>
  <c r="FY855" i="84"/>
  <c r="FV500" i="84"/>
  <c r="GK836" i="84"/>
  <c r="FT709" i="84"/>
  <c r="GN1147" i="84"/>
  <c r="FU941" i="84"/>
  <c r="GF815" i="84"/>
  <c r="GF897" i="84"/>
  <c r="GE1311" i="84"/>
  <c r="FS687" i="84"/>
  <c r="FT1558" i="84"/>
  <c r="GR467" i="84"/>
  <c r="GO1081" i="84"/>
  <c r="GU551" i="84"/>
  <c r="GG1010" i="84"/>
  <c r="FW703" i="84"/>
  <c r="GL960" i="84"/>
  <c r="GA477" i="84"/>
  <c r="GH1567" i="84"/>
  <c r="GF809" i="84"/>
  <c r="FV716" i="84"/>
  <c r="FV248" i="84" s="1"/>
  <c r="O248" i="84" s="1"/>
  <c r="GQ929" i="84"/>
  <c r="FZ1084" i="84"/>
  <c r="FS909" i="84"/>
  <c r="GD952" i="84"/>
  <c r="GP1295" i="84"/>
  <c r="FU444" i="84"/>
  <c r="GD1555" i="84"/>
  <c r="GI1245" i="84"/>
  <c r="GP999" i="84"/>
  <c r="GO795" i="84"/>
  <c r="GA513" i="84"/>
  <c r="GI1524" i="84"/>
  <c r="GC1516" i="84"/>
  <c r="GC430" i="84" s="1"/>
  <c r="AS430" i="84" s="1"/>
  <c r="GN986" i="84"/>
  <c r="GQ1128" i="84"/>
  <c r="GP836" i="84"/>
  <c r="FW1488" i="84"/>
  <c r="FV1380" i="84"/>
  <c r="GL1448" i="84"/>
  <c r="FS1289" i="84"/>
  <c r="GN1373" i="84"/>
  <c r="FS1419" i="84"/>
  <c r="FV1476" i="84"/>
  <c r="GL1342" i="84"/>
  <c r="GO1308" i="84"/>
  <c r="GH1460" i="84"/>
  <c r="FY1430" i="84"/>
  <c r="FY1357" i="84"/>
  <c r="GO1347" i="84"/>
  <c r="FU1449" i="84"/>
  <c r="GQ1572" i="84"/>
  <c r="GQ1469" i="84"/>
  <c r="GQ1456" i="84"/>
  <c r="GD1459" i="84"/>
  <c r="FS1368" i="84"/>
  <c r="GM1084" i="84"/>
  <c r="FX592" i="84"/>
  <c r="FW763" i="84"/>
  <c r="GO640" i="84"/>
  <c r="FU1114" i="84"/>
  <c r="FY463" i="84"/>
  <c r="GP806" i="84"/>
  <c r="GF1354" i="84"/>
  <c r="GL975" i="84"/>
  <c r="FX1503" i="84"/>
  <c r="GP614" i="84"/>
  <c r="FX563" i="84"/>
  <c r="GP623" i="84"/>
  <c r="GT671" i="84"/>
  <c r="GE1255" i="84"/>
  <c r="GU574" i="84"/>
  <c r="FU703" i="84"/>
  <c r="FU356" i="84" s="1"/>
  <c r="N356" i="84" s="1"/>
  <c r="GN1040" i="84"/>
  <c r="FT1374" i="84"/>
  <c r="GM1037" i="84"/>
  <c r="GO732" i="84"/>
  <c r="FS497" i="84"/>
  <c r="GH1472" i="84"/>
  <c r="GO1242" i="84"/>
  <c r="FZ986" i="84"/>
  <c r="GA988" i="84"/>
  <c r="FU911" i="84"/>
  <c r="GU456" i="84"/>
  <c r="GN832" i="84"/>
  <c r="GN744" i="84"/>
  <c r="GO983" i="84"/>
  <c r="FS1465" i="84"/>
  <c r="GE1386" i="84"/>
  <c r="FZ1293" i="84"/>
  <c r="GL1476" i="84"/>
  <c r="FW1431" i="84"/>
  <c r="GH1385" i="84"/>
  <c r="FW1345" i="84"/>
  <c r="GG1476" i="84"/>
  <c r="GF1326" i="84"/>
  <c r="GN1386" i="84"/>
  <c r="FT1576" i="84"/>
  <c r="FY1354" i="84"/>
  <c r="FY1459" i="84"/>
  <c r="FV1455" i="84"/>
  <c r="FU1391" i="84"/>
  <c r="FY1450" i="84"/>
  <c r="FS1428" i="84"/>
  <c r="FS422" i="84" s="1"/>
  <c r="L422" i="84" s="1"/>
  <c r="GE1254" i="84"/>
  <c r="GP981" i="84"/>
  <c r="GT502" i="84"/>
  <c r="GT723" i="84"/>
  <c r="FT696" i="84"/>
  <c r="GE1403" i="84"/>
  <c r="GT609" i="84"/>
  <c r="GH1357" i="84"/>
  <c r="GH896" i="84"/>
  <c r="FU681" i="84"/>
  <c r="FX679" i="84"/>
  <c r="GQ1449" i="84"/>
  <c r="GA801" i="84"/>
  <c r="FW1103" i="84"/>
  <c r="FX787" i="84"/>
  <c r="FU764" i="84"/>
  <c r="GI751" i="84"/>
  <c r="FZ584" i="84"/>
  <c r="GF740" i="84"/>
  <c r="GF973" i="84"/>
  <c r="GF381" i="84" s="1"/>
  <c r="CH381" i="84" s="1"/>
  <c r="FS810" i="84"/>
  <c r="GL1167" i="84"/>
  <c r="GK844" i="84"/>
  <c r="GA1457" i="84"/>
  <c r="FS1160" i="84"/>
  <c r="GQ576" i="84"/>
  <c r="GP878" i="84"/>
  <c r="FY1166" i="84"/>
  <c r="GR537" i="84"/>
  <c r="GG735" i="84"/>
  <c r="GI773" i="84"/>
  <c r="FW1549" i="84"/>
  <c r="GO1359" i="84"/>
  <c r="GJ844" i="84"/>
  <c r="GR590" i="84"/>
  <c r="GR128" i="84" s="1"/>
  <c r="EP128" i="84" s="1"/>
  <c r="FW485" i="84"/>
  <c r="FU1265" i="84"/>
  <c r="GM1549" i="84"/>
  <c r="FY1275" i="84"/>
  <c r="GS606" i="84"/>
  <c r="GH856" i="84"/>
  <c r="GN954" i="84"/>
  <c r="GG1103" i="84"/>
  <c r="GA1394" i="84"/>
  <c r="GP480" i="84"/>
  <c r="FZ1164" i="84"/>
  <c r="FZ540" i="84"/>
  <c r="GL825" i="84"/>
  <c r="GK1004" i="84"/>
  <c r="GT490" i="84"/>
  <c r="GG1345" i="84"/>
  <c r="GA719" i="84"/>
  <c r="GE1011" i="84"/>
  <c r="GC1210" i="84"/>
  <c r="FU885" i="84"/>
  <c r="GO611" i="84"/>
  <c r="GS542" i="84"/>
  <c r="FZ1330" i="84"/>
  <c r="GS476" i="84"/>
  <c r="GM1243" i="84"/>
  <c r="GK1536" i="84"/>
  <c r="FZ1515" i="84"/>
  <c r="GN782" i="84"/>
  <c r="FT1139" i="84"/>
  <c r="GO1003" i="84"/>
  <c r="GQ1422" i="84"/>
  <c r="GP1339" i="84"/>
  <c r="FV1385" i="84"/>
  <c r="GO1476" i="84"/>
  <c r="GP1468" i="84"/>
  <c r="GP1359" i="84"/>
  <c r="FV1442" i="84"/>
  <c r="GM1395" i="84"/>
  <c r="FT1488" i="84"/>
  <c r="GH1434" i="84"/>
  <c r="GN1403" i="84"/>
  <c r="GC1342" i="84"/>
  <c r="GA1372" i="84"/>
  <c r="GB1568" i="84"/>
  <c r="GE1449" i="84"/>
  <c r="FY1389" i="84"/>
  <c r="GQ1316" i="84"/>
  <c r="FX1398" i="84"/>
  <c r="GI1432" i="84"/>
  <c r="GK1345" i="84"/>
  <c r="GD1421" i="84"/>
  <c r="GM1245" i="84"/>
  <c r="GQ1312" i="84"/>
  <c r="GA1056" i="84"/>
  <c r="FZ968" i="84"/>
  <c r="FX839" i="84"/>
  <c r="FU458" i="84"/>
  <c r="GU557" i="84"/>
  <c r="GL895" i="84"/>
  <c r="FX465" i="84"/>
  <c r="GM1558" i="84"/>
  <c r="FY1256" i="84"/>
  <c r="FV529" i="84"/>
  <c r="GD870" i="84"/>
  <c r="GJ801" i="84"/>
  <c r="FT789" i="84"/>
  <c r="GK1219" i="84"/>
  <c r="GM788" i="84"/>
  <c r="GM146" i="84" s="1"/>
  <c r="DJ146" i="84" s="1"/>
  <c r="FZ836" i="84"/>
  <c r="GO892" i="84"/>
  <c r="GD1121" i="84"/>
  <c r="FU591" i="84"/>
  <c r="GB1417" i="84"/>
  <c r="GP536" i="84"/>
  <c r="FS938" i="84"/>
  <c r="FZ1582" i="84"/>
  <c r="GN1309" i="84"/>
  <c r="GU473" i="84"/>
  <c r="GM1384" i="84"/>
  <c r="FU1338" i="84"/>
  <c r="FT1394" i="84"/>
  <c r="GI1395" i="84"/>
  <c r="GQ1470" i="84"/>
  <c r="GK1368" i="84"/>
  <c r="FU1486" i="84"/>
  <c r="GH1354" i="84"/>
  <c r="GL1460" i="84"/>
  <c r="GP1404" i="84"/>
  <c r="FX1556" i="84"/>
  <c r="GA1392" i="84"/>
  <c r="GN1329" i="84"/>
  <c r="GD1445" i="84"/>
  <c r="GF1405" i="84"/>
  <c r="FZ1339" i="84"/>
  <c r="FS1370" i="84"/>
  <c r="GK1461" i="84"/>
  <c r="FT1389" i="84"/>
  <c r="GL1556" i="84"/>
  <c r="GQ1083" i="84"/>
  <c r="GB1322" i="84"/>
  <c r="GE772" i="84"/>
  <c r="GR582" i="84"/>
  <c r="GI1251" i="84"/>
  <c r="FS635" i="84"/>
  <c r="GU590" i="84"/>
  <c r="GQ744" i="84"/>
  <c r="FY962" i="84"/>
  <c r="GT711" i="84"/>
  <c r="GJ914" i="84"/>
  <c r="FV929" i="84"/>
  <c r="GA711" i="84"/>
  <c r="GA139" i="84" s="1"/>
  <c r="AM139" i="84" s="1"/>
  <c r="FT1226" i="84"/>
  <c r="GM758" i="84"/>
  <c r="GU462" i="84"/>
  <c r="GN1414" i="84"/>
  <c r="GG813" i="84"/>
  <c r="GP818" i="84"/>
  <c r="GR513" i="84"/>
  <c r="FS619" i="84"/>
  <c r="GR679" i="84"/>
  <c r="GL1103" i="84"/>
  <c r="FW1392" i="84"/>
  <c r="FY1269" i="84"/>
  <c r="GP458" i="84"/>
  <c r="FW676" i="84"/>
  <c r="FY1149" i="84"/>
  <c r="FT956" i="84"/>
  <c r="GJ819" i="84"/>
  <c r="GT538" i="84"/>
  <c r="FX907" i="84"/>
  <c r="FY1545" i="84"/>
  <c r="GC1284" i="84"/>
  <c r="GP568" i="84"/>
  <c r="GL848" i="84"/>
  <c r="FT1499" i="84"/>
  <c r="GU486" i="84"/>
  <c r="GH791" i="84"/>
  <c r="GT698" i="84"/>
  <c r="GH1136" i="84"/>
  <c r="GQ750" i="84"/>
  <c r="FV663" i="84"/>
  <c r="GL772" i="84"/>
  <c r="GJ1066" i="84"/>
  <c r="FT1349" i="84"/>
  <c r="GE1149" i="84"/>
  <c r="GP884" i="84"/>
  <c r="GH1079" i="84"/>
  <c r="GK995" i="84"/>
  <c r="GQ1264" i="84"/>
  <c r="FX846" i="84"/>
  <c r="GN1372" i="84"/>
  <c r="GE1428" i="84"/>
  <c r="FY1475" i="84"/>
  <c r="GO1343" i="84"/>
  <c r="GD1385" i="84"/>
  <c r="GI1429" i="84"/>
  <c r="GP1484" i="84"/>
  <c r="GM1456" i="84"/>
  <c r="FS1422" i="84"/>
  <c r="FV1386" i="84"/>
  <c r="GN1400" i="84"/>
  <c r="GL1335" i="84"/>
  <c r="GO1424" i="84"/>
  <c r="GK1459" i="84"/>
  <c r="GK207" i="84" s="1"/>
  <c r="DB207" i="84" s="1"/>
  <c r="FY1576" i="84"/>
  <c r="GL1377" i="84"/>
  <c r="GD1446" i="84"/>
  <c r="GA1450" i="84"/>
  <c r="FS1415" i="84"/>
  <c r="GL1353" i="84"/>
  <c r="FU1441" i="84"/>
  <c r="FS1271" i="84"/>
  <c r="GK1448" i="84"/>
  <c r="FV1185" i="84"/>
  <c r="GF873" i="84"/>
  <c r="GE1431" i="84"/>
  <c r="GS580" i="84"/>
  <c r="GE1139" i="84"/>
  <c r="GT703" i="84"/>
  <c r="FX1563" i="84"/>
  <c r="FX325" i="84" s="1"/>
  <c r="AD325" i="84" s="1"/>
  <c r="GF1085" i="84"/>
  <c r="GR454" i="84"/>
  <c r="FY1126" i="84"/>
  <c r="FW623" i="84"/>
  <c r="GA840" i="84"/>
  <c r="FV734" i="84"/>
  <c r="FU539" i="84"/>
  <c r="GP1223" i="84"/>
  <c r="GR558" i="84"/>
  <c r="FW767" i="84"/>
  <c r="GN1191" i="84"/>
  <c r="FW802" i="84"/>
  <c r="GS547" i="84"/>
  <c r="GQ1371" i="84"/>
  <c r="FT494" i="84"/>
  <c r="GA1050" i="84"/>
  <c r="GL864" i="84"/>
  <c r="GE1256" i="84"/>
  <c r="GL754" i="84"/>
  <c r="FV1458" i="84"/>
  <c r="GR722" i="84"/>
  <c r="FZ1153" i="84"/>
  <c r="GD1363" i="84"/>
  <c r="FX1348" i="84"/>
  <c r="GK1239" i="84"/>
  <c r="GF1412" i="84"/>
  <c r="GI1401" i="84"/>
  <c r="GA1491" i="84"/>
  <c r="GG1425" i="84"/>
  <c r="GH1571" i="84"/>
  <c r="GQ1406" i="84"/>
  <c r="GE1388" i="84"/>
  <c r="GL1445" i="84"/>
  <c r="GN1440" i="84"/>
  <c r="GA1430" i="84"/>
  <c r="GE1422" i="84"/>
  <c r="GA1348" i="84"/>
  <c r="FX1463" i="84"/>
  <c r="GG1571" i="84"/>
  <c r="FZ1408" i="84"/>
  <c r="FV1342" i="84"/>
  <c r="FV1520" i="84"/>
  <c r="GK1329" i="84"/>
  <c r="FW938" i="84"/>
  <c r="GJ1567" i="84"/>
  <c r="GJ1228" i="84"/>
  <c r="FW697" i="84"/>
  <c r="FW525" i="84"/>
  <c r="FT1099" i="84"/>
  <c r="GQ471" i="84"/>
  <c r="GL941" i="84"/>
  <c r="FU1550" i="84"/>
  <c r="GI1463" i="84"/>
  <c r="FW934" i="84"/>
  <c r="GP933" i="84"/>
  <c r="GC1293" i="84"/>
  <c r="GA527" i="84"/>
  <c r="FZ834" i="84"/>
  <c r="GL1482" i="84"/>
  <c r="FW681" i="84"/>
  <c r="GA863" i="84"/>
  <c r="GO633" i="84"/>
  <c r="FW542" i="84"/>
  <c r="FS1201" i="84"/>
  <c r="FV862" i="84"/>
  <c r="GO604" i="84"/>
  <c r="FT806" i="84"/>
  <c r="FV535" i="84"/>
  <c r="FY883" i="84"/>
  <c r="GG816" i="84"/>
  <c r="GJ1004" i="84"/>
  <c r="GH1561" i="84"/>
  <c r="GL1324" i="84"/>
  <c r="FY1531" i="84"/>
  <c r="FZ561" i="84"/>
  <c r="GI842" i="84"/>
  <c r="GB1573" i="84"/>
  <c r="GO550" i="84"/>
  <c r="FX1142" i="84"/>
  <c r="GF1562" i="84"/>
  <c r="GS727" i="84"/>
  <c r="FV825" i="84"/>
  <c r="FW638" i="84"/>
  <c r="FY979" i="84"/>
  <c r="GK1220" i="84"/>
  <c r="GQ687" i="84"/>
  <c r="GK933" i="84"/>
  <c r="FX614" i="84"/>
  <c r="GQ891" i="84"/>
  <c r="GN1597" i="84"/>
  <c r="FZ1281" i="84"/>
  <c r="GH820" i="84"/>
  <c r="FV1023" i="84"/>
  <c r="FZ538" i="84"/>
  <c r="GO524" i="84"/>
  <c r="FS1524" i="84"/>
  <c r="GA1501" i="84"/>
  <c r="FV1564" i="84"/>
  <c r="GP1147" i="84"/>
  <c r="FS1005" i="84"/>
  <c r="GU536" i="84"/>
  <c r="GO1471" i="84"/>
  <c r="FY1370" i="84"/>
  <c r="FW1391" i="84"/>
  <c r="FY1498" i="84"/>
  <c r="GH1331" i="84"/>
  <c r="FX1399" i="84"/>
  <c r="GH1446" i="84"/>
  <c r="GK1380" i="84"/>
  <c r="GM1445" i="84"/>
  <c r="GB1378" i="84"/>
  <c r="FZ1482" i="84"/>
  <c r="GF1325" i="84"/>
  <c r="GB1469" i="84"/>
  <c r="FY1454" i="84"/>
  <c r="GE1556" i="84"/>
  <c r="GJ1296" i="84"/>
  <c r="GI1393" i="84"/>
  <c r="FT1395" i="84"/>
  <c r="GQ1377" i="84"/>
  <c r="GL1364" i="84"/>
  <c r="FX1389" i="84"/>
  <c r="GB1556" i="84"/>
  <c r="FU1027" i="84"/>
  <c r="FS746" i="84"/>
  <c r="FW1320" i="84"/>
  <c r="GI1413" i="84"/>
  <c r="GR631" i="84"/>
  <c r="FX794" i="84"/>
  <c r="GC1386" i="84"/>
  <c r="GK951" i="84"/>
  <c r="FT1319" i="84"/>
  <c r="GB1562" i="84"/>
  <c r="GO540" i="84"/>
  <c r="GO502" i="84"/>
  <c r="GT532" i="84"/>
  <c r="GE1238" i="84"/>
  <c r="GQ604" i="84"/>
  <c r="FY618" i="84"/>
  <c r="GB1496" i="84"/>
  <c r="FW731" i="84"/>
  <c r="GP927" i="84"/>
  <c r="GR611" i="84"/>
  <c r="GG1544" i="84"/>
  <c r="GH1413" i="84"/>
  <c r="GO662" i="84"/>
  <c r="FW1487" i="84"/>
  <c r="FV1352" i="84"/>
  <c r="GG1469" i="84"/>
  <c r="FV1434" i="84"/>
  <c r="GP1475" i="84"/>
  <c r="GA1378" i="84"/>
  <c r="FZ1476" i="84"/>
  <c r="GC1572" i="84"/>
  <c r="FY1372" i="84"/>
  <c r="GL1446" i="84"/>
  <c r="GK1349" i="84"/>
  <c r="GB1397" i="84"/>
  <c r="GE1316" i="84"/>
  <c r="GD1368" i="84"/>
  <c r="GP1464" i="84"/>
  <c r="FT1572" i="84"/>
  <c r="GP1349" i="84"/>
  <c r="GD1435" i="84"/>
  <c r="GN1350" i="84"/>
  <c r="GA1441" i="84"/>
  <c r="FV1307" i="84"/>
  <c r="GL1455" i="84"/>
  <c r="GH931" i="84"/>
  <c r="GG809" i="84"/>
  <c r="GP775" i="84"/>
  <c r="FT1413" i="84"/>
  <c r="GP463" i="84"/>
  <c r="FV1583" i="84"/>
  <c r="GE1077" i="84"/>
  <c r="GL959" i="84"/>
  <c r="GF1597" i="84"/>
  <c r="GG930" i="84"/>
  <c r="FV686" i="84"/>
  <c r="GN1094" i="84"/>
  <c r="FT689" i="84"/>
  <c r="FS518" i="84"/>
  <c r="FU970" i="84"/>
  <c r="FT513" i="84"/>
  <c r="FT121" i="84" s="1"/>
  <c r="M121" i="84" s="1"/>
  <c r="GU588" i="84"/>
  <c r="FX1459" i="84"/>
  <c r="FW458" i="84"/>
  <c r="FT847" i="84"/>
  <c r="GG1484" i="84"/>
  <c r="GI1036" i="84"/>
  <c r="GR620" i="84"/>
  <c r="GQ761" i="84"/>
  <c r="FZ1259" i="84"/>
  <c r="GA678" i="84"/>
  <c r="FS1138" i="84"/>
  <c r="GM871" i="84"/>
  <c r="GQ1188" i="84"/>
  <c r="GO1263" i="84"/>
  <c r="GT486" i="84"/>
  <c r="GG1028" i="84"/>
  <c r="FX825" i="84"/>
  <c r="GA867" i="84"/>
  <c r="GT641" i="84"/>
  <c r="GM1018" i="84"/>
  <c r="FT1503" i="84"/>
  <c r="GP675" i="84"/>
  <c r="FZ562" i="84"/>
  <c r="GA694" i="84"/>
  <c r="GA1093" i="84"/>
  <c r="FU596" i="84"/>
  <c r="FZ1230" i="84"/>
  <c r="FS794" i="84"/>
  <c r="FW1291" i="84"/>
  <c r="GR648" i="84"/>
  <c r="GB1374" i="84"/>
  <c r="FT925" i="84"/>
  <c r="FS508" i="84"/>
  <c r="GP1470" i="84"/>
  <c r="GJ1200" i="84"/>
  <c r="GI801" i="84"/>
  <c r="FZ729" i="84"/>
  <c r="GK1535" i="84"/>
  <c r="GJ1527" i="84"/>
  <c r="GP1294" i="84"/>
  <c r="GG1302" i="84"/>
  <c r="GN664" i="84"/>
  <c r="GJ1310" i="84"/>
  <c r="FY1413" i="84"/>
  <c r="GO1520" i="84"/>
  <c r="GP1350" i="84"/>
  <c r="GN1432" i="84"/>
  <c r="GI1449" i="84"/>
  <c r="FT1531" i="84"/>
  <c r="FZ1343" i="84"/>
  <c r="FY1415" i="84"/>
  <c r="GQ1491" i="84"/>
  <c r="FW1580" i="84"/>
  <c r="FS1446" i="84"/>
  <c r="FX1340" i="84"/>
  <c r="GG1444" i="84"/>
  <c r="GB1431" i="84"/>
  <c r="GA1449" i="84"/>
  <c r="GJ1571" i="84"/>
  <c r="GL1407" i="84"/>
  <c r="GG1325" i="84"/>
  <c r="GB1458" i="84"/>
  <c r="FT1326" i="84"/>
  <c r="FT886" i="84"/>
  <c r="GA807" i="84"/>
  <c r="GS534" i="84"/>
  <c r="GL1420" i="84"/>
  <c r="GT725" i="84"/>
  <c r="GL835" i="84"/>
  <c r="GD811" i="84"/>
  <c r="GT548" i="84"/>
  <c r="GO762" i="84"/>
  <c r="GH732" i="84"/>
  <c r="FW1395" i="84"/>
  <c r="FS556" i="84"/>
  <c r="GB1158" i="84"/>
  <c r="FU1174" i="84"/>
  <c r="GE1383" i="84"/>
  <c r="FX983" i="84"/>
  <c r="FT553" i="84"/>
  <c r="FW472" i="84"/>
  <c r="GT693" i="84"/>
  <c r="GU661" i="84"/>
  <c r="FS1403" i="84"/>
  <c r="FS482" i="84"/>
  <c r="FU801" i="84"/>
  <c r="GS699" i="84"/>
  <c r="GQ806" i="84"/>
  <c r="GP501" i="84"/>
  <c r="GQ1134" i="84"/>
  <c r="GH1517" i="84"/>
  <c r="GC1411" i="84"/>
  <c r="FV1461" i="84"/>
  <c r="FX1432" i="84"/>
  <c r="GC1362" i="84"/>
  <c r="GC1481" i="84"/>
  <c r="GM1407" i="84"/>
  <c r="GO1498" i="84"/>
  <c r="GO210" i="84" s="1"/>
  <c r="GF1392" i="84"/>
  <c r="GJ1488" i="84"/>
  <c r="GM1473" i="84"/>
  <c r="FU1408" i="84"/>
  <c r="GF1400" i="84"/>
  <c r="GE1394" i="84"/>
  <c r="GP1346" i="84"/>
  <c r="FV1566" i="84"/>
  <c r="GO1406" i="84"/>
  <c r="GE1346" i="84"/>
  <c r="GA1509" i="84"/>
  <c r="GE1395" i="84"/>
  <c r="GB1407" i="84"/>
  <c r="GU608" i="84"/>
  <c r="GT512" i="84"/>
  <c r="GG914" i="84"/>
  <c r="GD812" i="84"/>
  <c r="GU513" i="84"/>
  <c r="GC1488" i="84"/>
  <c r="GI937" i="84"/>
  <c r="GM814" i="84"/>
  <c r="FW742" i="84"/>
  <c r="FW1239" i="84"/>
  <c r="GP713" i="84"/>
  <c r="FT1434" i="84"/>
  <c r="FX705" i="84"/>
  <c r="FS879" i="84"/>
  <c r="GF1124" i="84"/>
  <c r="GI797" i="84"/>
  <c r="GP723" i="84"/>
  <c r="GU518" i="84"/>
  <c r="GA519" i="84"/>
  <c r="FW1121" i="84"/>
  <c r="GO929" i="84"/>
  <c r="FV856" i="84"/>
  <c r="GF874" i="84"/>
  <c r="GH982" i="84"/>
  <c r="GF780" i="84"/>
  <c r="GM864" i="84"/>
  <c r="GG1140" i="84"/>
  <c r="GR542" i="84"/>
  <c r="FW925" i="84"/>
  <c r="FZ473" i="84"/>
  <c r="GD1072" i="84"/>
  <c r="FV902" i="84"/>
  <c r="GP732" i="84"/>
  <c r="FT802" i="84"/>
  <c r="GG842" i="84"/>
  <c r="FZ751" i="84"/>
  <c r="FX502" i="84"/>
  <c r="GD861" i="84"/>
  <c r="FX798" i="84"/>
  <c r="GO577" i="84"/>
  <c r="GO345" i="84" s="1"/>
  <c r="DN345" i="84" s="1"/>
  <c r="GT597" i="84"/>
  <c r="GF1219" i="84"/>
  <c r="GF1238" i="84"/>
  <c r="GD938" i="84"/>
  <c r="FV580" i="84"/>
  <c r="FY558" i="84"/>
  <c r="GK841" i="84"/>
  <c r="FX797" i="84"/>
  <c r="GK1038" i="84"/>
  <c r="FU1137" i="84"/>
  <c r="FZ1114" i="84"/>
  <c r="GP1101" i="84"/>
  <c r="GK1248" i="84"/>
  <c r="FY457" i="84"/>
  <c r="GE1366" i="84"/>
  <c r="GJ807" i="84"/>
  <c r="GK1455" i="84"/>
  <c r="GA1511" i="84"/>
  <c r="GJ901" i="84"/>
  <c r="FU593" i="84"/>
  <c r="GO1399" i="84"/>
  <c r="GH1436" i="84"/>
  <c r="FZ1483" i="84"/>
  <c r="GB1353" i="84"/>
  <c r="GB1395" i="84"/>
  <c r="GK1354" i="84"/>
  <c r="GA1446" i="84"/>
  <c r="GP1335" i="84"/>
  <c r="GJ1402" i="84"/>
  <c r="FZ1572" i="84"/>
  <c r="GI1356" i="84"/>
  <c r="FU1487" i="84"/>
  <c r="FT1328" i="84"/>
  <c r="GM1448" i="84"/>
  <c r="GN1383" i="84"/>
  <c r="GM1233" i="84"/>
  <c r="GF1458" i="84"/>
  <c r="GJ1572" i="84"/>
  <c r="FY1469" i="84"/>
  <c r="FY1439" i="84"/>
  <c r="GQ1261" i="84"/>
  <c r="GT524" i="84"/>
  <c r="GF870" i="84"/>
  <c r="GO856" i="84"/>
  <c r="FU601" i="84"/>
  <c r="GO804" i="84"/>
  <c r="FZ1567" i="84"/>
  <c r="FW1170" i="84"/>
  <c r="GF1563" i="84"/>
  <c r="FS971" i="84"/>
  <c r="GP552" i="84"/>
  <c r="GO794" i="84"/>
  <c r="GB1288" i="84"/>
  <c r="GK1026" i="84"/>
  <c r="GT473" i="84"/>
  <c r="GO869" i="84"/>
  <c r="FZ550" i="84"/>
  <c r="FZ521" i="84"/>
  <c r="FU1039" i="84"/>
  <c r="GT558" i="84"/>
  <c r="GA542" i="84"/>
  <c r="FT981" i="84"/>
  <c r="GA522" i="84"/>
  <c r="GM1052" i="84"/>
  <c r="GT499" i="84"/>
  <c r="GL1529" i="84"/>
  <c r="FU1457" i="84"/>
  <c r="GL1339" i="84"/>
  <c r="FV1445" i="84"/>
  <c r="GP1378" i="84"/>
  <c r="GJ1486" i="84"/>
  <c r="GG1447" i="84"/>
  <c r="GQ1393" i="84"/>
  <c r="FZ1314" i="84"/>
  <c r="GP1471" i="84"/>
  <c r="GH1416" i="84"/>
  <c r="FV1580" i="84"/>
  <c r="FV1315" i="84"/>
  <c r="GO1390" i="84"/>
  <c r="FY1455" i="84"/>
  <c r="GP1361" i="84"/>
  <c r="GJ1409" i="84"/>
  <c r="GC1580" i="84"/>
  <c r="GD1443" i="84"/>
  <c r="FZ465" i="84"/>
  <c r="GF1550" i="84"/>
  <c r="FT454" i="84"/>
  <c r="FZ1176" i="84"/>
  <c r="GA1548" i="84"/>
  <c r="GQ757" i="84"/>
  <c r="FX857" i="84"/>
  <c r="FV506" i="84"/>
  <c r="FT1587" i="84"/>
  <c r="GO982" i="84"/>
  <c r="GO832" i="84"/>
  <c r="FX631" i="84"/>
  <c r="FZ595" i="84"/>
  <c r="FW978" i="84"/>
  <c r="GG830" i="84"/>
  <c r="GF914" i="84"/>
  <c r="FS1457" i="84"/>
  <c r="GT696" i="84"/>
  <c r="GS458" i="84"/>
  <c r="FU602" i="84"/>
  <c r="GQ949" i="84"/>
  <c r="GL1140" i="84"/>
  <c r="GM1559" i="84"/>
  <c r="GL783" i="84"/>
  <c r="GA731" i="84"/>
  <c r="GE781" i="84"/>
  <c r="GP1219" i="84"/>
  <c r="GH1245" i="84"/>
  <c r="GL1222" i="84"/>
  <c r="GM953" i="84"/>
  <c r="GM161" i="84" s="1"/>
  <c r="DJ161" i="84" s="1"/>
  <c r="GO673" i="84"/>
  <c r="FY630" i="84"/>
  <c r="GQ1137" i="84"/>
  <c r="FZ535" i="84"/>
  <c r="GI1469" i="84"/>
  <c r="FV854" i="84"/>
  <c r="FV152" i="84" s="1"/>
  <c r="O152" i="84" s="1"/>
  <c r="GP707" i="84"/>
  <c r="FU447" i="84"/>
  <c r="GS492" i="84"/>
  <c r="GO497" i="84"/>
  <c r="FV784" i="84"/>
  <c r="FU1343" i="84"/>
  <c r="GF1499" i="84"/>
  <c r="GK1503" i="84"/>
  <c r="GU655" i="84"/>
  <c r="GO453" i="84"/>
  <c r="FT810" i="84"/>
  <c r="GL775" i="84"/>
  <c r="FY992" i="84"/>
  <c r="GN1189" i="84"/>
  <c r="GH838" i="84"/>
  <c r="FZ1197" i="84"/>
  <c r="GI1071" i="84"/>
  <c r="GD1295" i="84"/>
  <c r="GL1436" i="84"/>
  <c r="GC1564" i="84"/>
  <c r="FZ1366" i="84"/>
  <c r="GH1213" i="84"/>
  <c r="GD856" i="84"/>
  <c r="GJ842" i="84"/>
  <c r="GE1293" i="84"/>
  <c r="GA1401" i="84"/>
  <c r="GL1451" i="84"/>
  <c r="GJ1356" i="84"/>
  <c r="GN1218" i="84"/>
  <c r="FW1430" i="84"/>
  <c r="GA1402" i="84"/>
  <c r="GE1416" i="84"/>
  <c r="FY1339" i="84"/>
  <c r="GP1458" i="84"/>
  <c r="GI1325" i="84"/>
  <c r="GQ1576" i="84"/>
  <c r="GQ1359" i="84"/>
  <c r="GN1446" i="84"/>
  <c r="FW1425" i="84"/>
  <c r="GD1356" i="84"/>
  <c r="FS1464" i="84"/>
  <c r="GE1342" i="84"/>
  <c r="GH863" i="84"/>
  <c r="GU682" i="84"/>
  <c r="GE937" i="84"/>
  <c r="GG1122" i="84"/>
  <c r="GR617" i="84"/>
  <c r="FW1132" i="84"/>
  <c r="FX1304" i="84"/>
  <c r="GO829" i="84"/>
  <c r="GU503" i="84"/>
  <c r="FT474" i="84"/>
  <c r="FS1153" i="84"/>
  <c r="FS816" i="84"/>
  <c r="GK1377" i="84"/>
  <c r="FY469" i="84"/>
  <c r="FY910" i="84"/>
  <c r="FU707" i="84"/>
  <c r="GP689" i="84"/>
  <c r="FV1081" i="84"/>
  <c r="GR463" i="84"/>
  <c r="FX965" i="84"/>
  <c r="FZ1295" i="84"/>
  <c r="FZ1560" i="84"/>
  <c r="GR553" i="84"/>
  <c r="GQ817" i="84"/>
  <c r="GT614" i="84"/>
  <c r="GG828" i="84"/>
  <c r="GG1445" i="84"/>
  <c r="FZ775" i="84"/>
  <c r="GP663" i="84"/>
  <c r="GM799" i="84"/>
  <c r="GA705" i="84"/>
  <c r="FU1079" i="84"/>
  <c r="FV1431" i="84"/>
  <c r="GO667" i="84"/>
  <c r="GH1383" i="84"/>
  <c r="GF1012" i="84"/>
  <c r="FX813" i="84"/>
  <c r="GN1014" i="84"/>
  <c r="GD1220" i="84"/>
  <c r="GN1323" i="84"/>
  <c r="GL851" i="84"/>
  <c r="GQ1044" i="84"/>
  <c r="GI849" i="84"/>
  <c r="FY825" i="84"/>
  <c r="FS651" i="84"/>
  <c r="GJ1110" i="84"/>
  <c r="GL1429" i="84"/>
  <c r="GA1295" i="84"/>
  <c r="GO700" i="84"/>
  <c r="GD1197" i="84"/>
  <c r="GT603" i="84"/>
  <c r="FT875" i="84"/>
  <c r="GH1340" i="84"/>
  <c r="FS934" i="84"/>
  <c r="FT878" i="84"/>
  <c r="GS523" i="84"/>
  <c r="GD1287" i="84"/>
  <c r="FT1187" i="84"/>
  <c r="GP867" i="84"/>
  <c r="FU621" i="84"/>
  <c r="FS1222" i="84"/>
  <c r="GE1499" i="84"/>
  <c r="GF1290" i="84"/>
  <c r="GE1278" i="84"/>
  <c r="FT686" i="84"/>
  <c r="GN862" i="84"/>
  <c r="GM955" i="84"/>
  <c r="GR538" i="84"/>
  <c r="GO1169" i="84"/>
  <c r="GM1501" i="84"/>
  <c r="FU1517" i="84"/>
  <c r="GO1174" i="84"/>
  <c r="GG778" i="84"/>
  <c r="FZ1406" i="84"/>
  <c r="GJ1468" i="84"/>
  <c r="FS1342" i="84"/>
  <c r="FS1397" i="84"/>
  <c r="GN1444" i="84"/>
  <c r="GI1452" i="84"/>
  <c r="GI1353" i="84"/>
  <c r="GM1483" i="84"/>
  <c r="FZ1467" i="84"/>
  <c r="GQ1281" i="84"/>
  <c r="GH1442" i="84"/>
  <c r="FZ1356" i="84"/>
  <c r="FT1478" i="84"/>
  <c r="FV1469" i="84"/>
  <c r="GQ1580" i="84"/>
  <c r="FT1403" i="84"/>
  <c r="GG1295" i="84"/>
  <c r="GI1386" i="84"/>
  <c r="FX1435" i="84"/>
  <c r="GL1397" i="84"/>
  <c r="GM1350" i="84"/>
  <c r="GI1347" i="84"/>
  <c r="GG1300" i="84"/>
  <c r="FS996" i="84"/>
  <c r="FX1023" i="84"/>
  <c r="FZ1200" i="84"/>
  <c r="GE865" i="84"/>
  <c r="GF1577" i="84"/>
  <c r="FY960" i="84"/>
  <c r="GH1046" i="84"/>
  <c r="GR571" i="84"/>
  <c r="GL1209" i="84"/>
  <c r="GQ602" i="84"/>
  <c r="FS1227" i="84"/>
  <c r="GM813" i="84"/>
  <c r="GL1404" i="84"/>
  <c r="GG833" i="84"/>
  <c r="GQ532" i="84"/>
  <c r="GK1550" i="84"/>
  <c r="FX1114" i="84"/>
  <c r="GJ789" i="84"/>
  <c r="FZ1372" i="84"/>
  <c r="GR649" i="84"/>
  <c r="GO1139" i="84"/>
  <c r="GG937" i="84"/>
  <c r="FT916" i="84"/>
  <c r="FZ1329" i="84"/>
  <c r="GP909" i="84"/>
  <c r="GP157" i="84" s="1"/>
  <c r="DR157" i="84" s="1"/>
  <c r="GL1231" i="84"/>
  <c r="FW660" i="84"/>
  <c r="FY496" i="84"/>
  <c r="GA638" i="84"/>
  <c r="FZ1548" i="84"/>
  <c r="FT1462" i="84"/>
  <c r="FW565" i="84"/>
  <c r="GK1114" i="84"/>
  <c r="GA648" i="84"/>
  <c r="GT701" i="84"/>
  <c r="FS661" i="84"/>
  <c r="FV709" i="84"/>
  <c r="FZ471" i="84"/>
  <c r="GN1087" i="84"/>
  <c r="GR509" i="84"/>
  <c r="FS660" i="84"/>
  <c r="FV466" i="84"/>
  <c r="GQ805" i="84"/>
  <c r="GG734" i="84"/>
  <c r="FY689" i="84"/>
  <c r="GI1123" i="84"/>
  <c r="GM1344" i="84"/>
  <c r="FX732" i="84"/>
  <c r="GP684" i="84"/>
  <c r="GP503" i="84"/>
  <c r="FV766" i="84"/>
  <c r="GJ1265" i="84"/>
  <c r="GL887" i="84"/>
  <c r="FS470" i="84"/>
  <c r="GA774" i="84"/>
  <c r="GC1413" i="84"/>
  <c r="GQ585" i="84"/>
  <c r="GQ127" i="84" s="1"/>
  <c r="GD1127" i="84"/>
  <c r="FW534" i="84"/>
  <c r="GF1352" i="84"/>
  <c r="GA610" i="84"/>
  <c r="GD928" i="84"/>
  <c r="FW666" i="84"/>
  <c r="FS1259" i="84"/>
  <c r="GP990" i="84"/>
  <c r="GM1562" i="84"/>
  <c r="GJ1568" i="84"/>
  <c r="FY1470" i="84"/>
  <c r="FV1382" i="84"/>
  <c r="FX805" i="84"/>
  <c r="GO617" i="84"/>
  <c r="GN685" i="84"/>
  <c r="FZ763" i="84"/>
  <c r="GA1544" i="84"/>
  <c r="GM748" i="84"/>
  <c r="GS719" i="84"/>
  <c r="GM1196" i="84"/>
  <c r="FS758" i="84"/>
  <c r="GJ985" i="84"/>
  <c r="FU581" i="84"/>
  <c r="FX1555" i="84"/>
  <c r="GG1449" i="84"/>
  <c r="GP564" i="84"/>
  <c r="GM1370" i="84"/>
  <c r="GS520" i="84"/>
  <c r="GD1066" i="84"/>
  <c r="GT630" i="84"/>
  <c r="FU859" i="84"/>
  <c r="GI1058" i="84"/>
  <c r="GQ518" i="84"/>
  <c r="GS561" i="84"/>
  <c r="FT560" i="84"/>
  <c r="FZ514" i="84"/>
  <c r="GP916" i="84"/>
  <c r="FS1008" i="84"/>
  <c r="GP1559" i="84"/>
  <c r="FZ650" i="84"/>
  <c r="FS576" i="84"/>
  <c r="FT446" i="84"/>
  <c r="FX1550" i="84"/>
  <c r="GD953" i="84"/>
  <c r="GI1040" i="84"/>
  <c r="GD769" i="84"/>
  <c r="GN749" i="84"/>
  <c r="GQ694" i="84"/>
  <c r="GD1201" i="84"/>
  <c r="FX1077" i="84"/>
  <c r="GR450" i="84"/>
  <c r="FS1535" i="84"/>
  <c r="FX1532" i="84"/>
  <c r="FZ1321" i="84"/>
  <c r="GA913" i="84"/>
  <c r="GA937" i="84"/>
  <c r="GE1335" i="84"/>
  <c r="GB1436" i="84"/>
  <c r="GK1445" i="84"/>
  <c r="FU1330" i="84"/>
  <c r="GG1384" i="84"/>
  <c r="GA1391" i="84"/>
  <c r="GE1467" i="84"/>
  <c r="GA1465" i="84"/>
  <c r="FW1422" i="84"/>
  <c r="FS1358" i="84"/>
  <c r="FY1404" i="84"/>
  <c r="GB1342" i="84"/>
  <c r="FW1429" i="84"/>
  <c r="GB1369" i="84"/>
  <c r="FW1576" i="84"/>
  <c r="FY1352" i="84"/>
  <c r="GL1441" i="84"/>
  <c r="GJ1430" i="84"/>
  <c r="FX1418" i="84"/>
  <c r="FV1339" i="84"/>
  <c r="FU1430" i="84"/>
  <c r="FW1566" i="84"/>
  <c r="GL1430" i="84"/>
  <c r="GO1125" i="84"/>
  <c r="FY712" i="84"/>
  <c r="FT1369" i="84"/>
  <c r="FV713" i="84"/>
  <c r="FT785" i="84"/>
  <c r="FS1583" i="84"/>
  <c r="FZ558" i="84"/>
  <c r="GI1234" i="84"/>
  <c r="FX586" i="84"/>
  <c r="FS465" i="84"/>
  <c r="GO556" i="84"/>
  <c r="FZ641" i="84"/>
  <c r="GM837" i="84"/>
  <c r="FY1140" i="84"/>
  <c r="GA539" i="84"/>
  <c r="GS447" i="84"/>
  <c r="FZ745" i="84"/>
  <c r="FX1548" i="84"/>
  <c r="GJ1020" i="84"/>
  <c r="GF1226" i="84"/>
  <c r="FZ509" i="84"/>
  <c r="FT821" i="84"/>
  <c r="GE1554" i="84"/>
  <c r="FU525" i="84"/>
  <c r="GH1098" i="84"/>
  <c r="GH1028" i="84"/>
  <c r="FU747" i="84"/>
  <c r="GM821" i="84"/>
  <c r="FZ531" i="84"/>
  <c r="GT717" i="84"/>
  <c r="GP936" i="84"/>
  <c r="GC1251" i="84"/>
  <c r="FY567" i="84"/>
  <c r="FV1222" i="84"/>
  <c r="FS1559" i="84"/>
  <c r="GP632" i="84"/>
  <c r="GP1159" i="84"/>
  <c r="GO766" i="84"/>
  <c r="GN1262" i="84"/>
  <c r="GQ667" i="84"/>
  <c r="GL1384" i="84"/>
  <c r="FS524" i="84"/>
  <c r="GF818" i="84"/>
  <c r="FW575" i="84"/>
  <c r="FZ642" i="84"/>
  <c r="GP1520" i="84"/>
  <c r="GJ946" i="84"/>
  <c r="FV512" i="84"/>
  <c r="GS598" i="84"/>
  <c r="GJ983" i="84"/>
  <c r="FU935" i="84"/>
  <c r="FY1075" i="84"/>
  <c r="FW1255" i="84"/>
  <c r="FU1197" i="84"/>
  <c r="GT498" i="84"/>
  <c r="GJ1377" i="84"/>
  <c r="GA1309" i="84"/>
  <c r="GO682" i="84"/>
  <c r="GL1345" i="84"/>
  <c r="FW1451" i="84"/>
  <c r="GO865" i="84"/>
  <c r="GT615" i="84"/>
  <c r="FV479" i="84"/>
  <c r="FW772" i="84"/>
  <c r="GU566" i="84"/>
  <c r="GE1124" i="84"/>
  <c r="GA1398" i="84"/>
  <c r="GK1395" i="84"/>
  <c r="GN1322" i="84"/>
  <c r="FY525" i="84"/>
  <c r="FT697" i="84"/>
  <c r="FS1004" i="84"/>
  <c r="FS1101" i="84"/>
  <c r="GF1229" i="84"/>
  <c r="FZ616" i="84"/>
  <c r="FS570" i="84"/>
  <c r="GQ766" i="84"/>
  <c r="GN733" i="84"/>
  <c r="FZ644" i="84"/>
  <c r="GU625" i="84"/>
  <c r="GK846" i="84"/>
  <c r="GB1585" i="84"/>
  <c r="GM1124" i="84"/>
  <c r="GP772" i="84"/>
  <c r="GP144" i="84" s="1"/>
  <c r="DR144" i="84" s="1"/>
  <c r="FW1347" i="84"/>
  <c r="GO447" i="84"/>
  <c r="GE1211" i="84"/>
  <c r="GU579" i="84"/>
  <c r="FY854" i="84"/>
  <c r="GF1453" i="84"/>
  <c r="GQ1562" i="84"/>
  <c r="GK891" i="84"/>
  <c r="FW1494" i="84"/>
  <c r="GO1222" i="84"/>
  <c r="GB1393" i="84"/>
  <c r="GP1066" i="84"/>
  <c r="FY1534" i="84"/>
  <c r="GO811" i="84"/>
  <c r="FT555" i="84"/>
  <c r="GI1422" i="84"/>
  <c r="GQ1373" i="84"/>
  <c r="GD1134" i="84"/>
  <c r="GJ1060" i="84"/>
  <c r="FW1568" i="84"/>
  <c r="GT610" i="84"/>
  <c r="GB1172" i="84"/>
  <c r="GP554" i="84"/>
  <c r="GQ932" i="84"/>
  <c r="GJ1579" i="84"/>
  <c r="GN1377" i="84"/>
  <c r="GN1082" i="84"/>
  <c r="GC1136" i="84"/>
  <c r="GU633" i="84"/>
  <c r="GG1273" i="84"/>
  <c r="FV1186" i="84"/>
  <c r="GR515" i="84"/>
  <c r="GO729" i="84"/>
  <c r="GS698" i="84"/>
  <c r="GS722" i="84"/>
  <c r="FY1583" i="84"/>
  <c r="FY742" i="84"/>
  <c r="GA756" i="84"/>
  <c r="FS833" i="84"/>
  <c r="FS594" i="84"/>
  <c r="GK1257" i="84"/>
  <c r="GA526" i="84"/>
  <c r="GL1496" i="84"/>
  <c r="FY768" i="84"/>
  <c r="GS535" i="84"/>
  <c r="FV1491" i="84"/>
  <c r="FT608" i="84"/>
  <c r="GL1131" i="84"/>
  <c r="GH1494" i="84"/>
  <c r="GF889" i="84"/>
  <c r="FV782" i="84"/>
  <c r="FX590" i="84"/>
  <c r="GM1532" i="84"/>
  <c r="GJ1501" i="84"/>
  <c r="FY1532" i="84"/>
  <c r="GR592" i="84"/>
  <c r="GO1404" i="84"/>
  <c r="GE1252" i="84"/>
  <c r="GC1391" i="84"/>
  <c r="GQ1346" i="84"/>
  <c r="GD1404" i="84"/>
  <c r="GG1439" i="84"/>
  <c r="GC1483" i="84"/>
  <c r="FW1385" i="84"/>
  <c r="GA1403" i="84"/>
  <c r="FY1474" i="84"/>
  <c r="GF1414" i="84"/>
  <c r="FT1580" i="84"/>
  <c r="GI1418" i="84"/>
  <c r="FV1338" i="84"/>
  <c r="GE1442" i="84"/>
  <c r="GE1305" i="84"/>
  <c r="GO1420" i="84"/>
  <c r="GL1422" i="84"/>
  <c r="GC1418" i="84"/>
  <c r="GE1340" i="84"/>
  <c r="GO1402" i="84"/>
  <c r="GQ1571" i="84"/>
  <c r="GL1389" i="84"/>
  <c r="GE1355" i="84"/>
  <c r="FS1487" i="84"/>
  <c r="GG1248" i="84"/>
  <c r="FX1562" i="84"/>
  <c r="FV798" i="84"/>
  <c r="GA450" i="84"/>
  <c r="FT518" i="84"/>
  <c r="GD1277" i="84"/>
  <c r="FS992" i="84"/>
  <c r="GH1056" i="84"/>
  <c r="GK914" i="84"/>
  <c r="FT999" i="84"/>
  <c r="GR677" i="84"/>
  <c r="FS1591" i="84"/>
  <c r="FX1237" i="84"/>
  <c r="FT1136" i="84"/>
  <c r="GO543" i="84"/>
  <c r="GG900" i="84"/>
  <c r="GQ794" i="84"/>
  <c r="GP681" i="84"/>
  <c r="FU557" i="84"/>
  <c r="GG871" i="84"/>
  <c r="FY1078" i="84"/>
  <c r="FS665" i="84"/>
  <c r="FU476" i="84"/>
  <c r="FT1009" i="84"/>
  <c r="GN773" i="84"/>
  <c r="GT466" i="84"/>
  <c r="GF1079" i="84"/>
  <c r="FS795" i="84"/>
  <c r="FZ1019" i="84"/>
  <c r="GC1591" i="84"/>
  <c r="GD1044" i="84"/>
  <c r="FW657" i="84"/>
  <c r="FU835" i="84"/>
  <c r="GQ924" i="84"/>
  <c r="GQ648" i="84"/>
  <c r="GP833" i="84"/>
  <c r="GH933" i="84"/>
  <c r="FY1582" i="84"/>
  <c r="GJ1103" i="84"/>
  <c r="FY1427" i="84"/>
  <c r="GD1572" i="84"/>
  <c r="GT690" i="84"/>
  <c r="GI946" i="84"/>
  <c r="FX1353" i="84"/>
  <c r="FU955" i="84"/>
  <c r="FV1470" i="84"/>
  <c r="GO681" i="84"/>
  <c r="GI1147" i="84"/>
  <c r="FZ668" i="84"/>
  <c r="FX909" i="84"/>
  <c r="FT1586" i="84"/>
  <c r="FS477" i="84"/>
  <c r="GN1443" i="84"/>
  <c r="FW481" i="84"/>
  <c r="GM1154" i="84"/>
  <c r="GJ769" i="84"/>
  <c r="GJ1255" i="84"/>
  <c r="GO551" i="84"/>
  <c r="FY1585" i="84"/>
  <c r="FV879" i="84"/>
  <c r="GP1212" i="84"/>
  <c r="GA485" i="84"/>
  <c r="FX1327" i="84"/>
  <c r="GE1232" i="84"/>
  <c r="FX779" i="84"/>
  <c r="GQ652" i="84"/>
  <c r="FW1376" i="84"/>
  <c r="GA467" i="84"/>
  <c r="GG1231" i="84"/>
  <c r="FU692" i="84"/>
  <c r="GU449" i="84"/>
  <c r="GQ524" i="84"/>
  <c r="GD798" i="84"/>
  <c r="GQ1205" i="84"/>
  <c r="GO639" i="84"/>
  <c r="FV1372" i="84"/>
  <c r="FZ450" i="84"/>
  <c r="FZ1080" i="84"/>
  <c r="GU664" i="84"/>
  <c r="FX1312" i="84"/>
  <c r="FY815" i="84"/>
  <c r="GG1266" i="84"/>
  <c r="GU649" i="84"/>
  <c r="FX1139" i="84"/>
  <c r="FS1019" i="84"/>
  <c r="GK1524" i="84"/>
  <c r="FZ1525" i="84"/>
  <c r="GJ1553" i="84"/>
  <c r="FZ1003" i="84"/>
  <c r="FV957" i="84"/>
  <c r="FS1363" i="84"/>
  <c r="FU1431" i="84"/>
  <c r="GM1346" i="84"/>
  <c r="GL1403" i="84"/>
  <c r="FV1426" i="84"/>
  <c r="FX1356" i="84"/>
  <c r="GM1439" i="84"/>
  <c r="GM1339" i="84"/>
  <c r="FT1405" i="84"/>
  <c r="GF1365" i="84"/>
  <c r="GE1476" i="84"/>
  <c r="GC1358" i="84"/>
  <c r="GF1492" i="84"/>
  <c r="GM1343" i="84"/>
  <c r="FU1421" i="84"/>
  <c r="FS1576" i="84"/>
  <c r="GB1335" i="84"/>
  <c r="GL1440" i="84"/>
  <c r="FV1440" i="84"/>
  <c r="FS1203" i="84"/>
  <c r="FW651" i="84"/>
  <c r="FU1058" i="84"/>
  <c r="GP443" i="84"/>
  <c r="GA1203" i="84"/>
  <c r="GJ817" i="84"/>
  <c r="GN846" i="84"/>
  <c r="FT455" i="84"/>
  <c r="GL885" i="84"/>
  <c r="GS671" i="84"/>
  <c r="GN1079" i="84"/>
  <c r="FW1597" i="84"/>
  <c r="GK1166" i="84"/>
  <c r="GP640" i="84"/>
  <c r="GB1379" i="84"/>
  <c r="GE822" i="84"/>
  <c r="FT869" i="84"/>
  <c r="GL1366" i="84"/>
  <c r="FZ623" i="84"/>
  <c r="GC1394" i="84"/>
  <c r="FT1200" i="84"/>
  <c r="GI779" i="84"/>
  <c r="FV1326" i="84"/>
  <c r="FU554" i="84"/>
  <c r="GO882" i="84"/>
  <c r="GD837" i="84"/>
  <c r="FV808" i="84"/>
  <c r="GS662" i="84"/>
  <c r="GH1161" i="84"/>
  <c r="GP1387" i="84"/>
  <c r="GN1035" i="84"/>
  <c r="FZ1174" i="84"/>
  <c r="GO1422" i="84"/>
  <c r="GS653" i="84"/>
  <c r="GQ1053" i="84"/>
  <c r="GK780" i="84"/>
  <c r="GA773" i="84"/>
  <c r="GN764" i="84"/>
  <c r="FT1583" i="84"/>
  <c r="GI866" i="84"/>
  <c r="FS675" i="84"/>
  <c r="FZ759" i="84"/>
  <c r="FT599" i="84"/>
  <c r="FX571" i="84"/>
  <c r="GU721" i="84"/>
  <c r="FT1579" i="84"/>
  <c r="FY608" i="84"/>
  <c r="FW705" i="84"/>
  <c r="GN1207" i="84"/>
  <c r="GN1235" i="84"/>
  <c r="GF902" i="84"/>
  <c r="FU540" i="84"/>
  <c r="FZ1193" i="84"/>
  <c r="GS611" i="84"/>
  <c r="GK1352" i="84"/>
  <c r="GQ1238" i="84"/>
  <c r="GQ1231" i="84"/>
  <c r="GI794" i="84"/>
  <c r="GG1079" i="84"/>
  <c r="GG281" i="84" s="1"/>
  <c r="CL281" i="84" s="1"/>
  <c r="FZ512" i="84"/>
  <c r="GE759" i="84"/>
  <c r="FT719" i="84"/>
  <c r="GE1377" i="84"/>
  <c r="FW568" i="84"/>
  <c r="FY1180" i="84"/>
  <c r="FS1555" i="84"/>
  <c r="FS825" i="84"/>
  <c r="GM807" i="84"/>
  <c r="GD1320" i="84"/>
  <c r="GQ821" i="84"/>
  <c r="GP1075" i="84"/>
  <c r="GF1310" i="84"/>
  <c r="GQ1586" i="84"/>
  <c r="GD864" i="84"/>
  <c r="GF1581" i="84"/>
  <c r="FX1294" i="84"/>
  <c r="GM789" i="84"/>
  <c r="GE1318" i="84"/>
  <c r="GB1558" i="84"/>
  <c r="FT1126" i="84"/>
  <c r="GF1052" i="84"/>
  <c r="FZ1195" i="84"/>
  <c r="FU881" i="84"/>
  <c r="FZ460" i="84"/>
  <c r="FT800" i="84"/>
  <c r="GO781" i="84"/>
  <c r="GR524" i="84"/>
  <c r="GB1336" i="84"/>
  <c r="FT642" i="84"/>
  <c r="FV467" i="84"/>
  <c r="GA862" i="84"/>
  <c r="GA1585" i="84"/>
  <c r="GH1286" i="84"/>
  <c r="GS537" i="84"/>
  <c r="GP1027" i="84"/>
  <c r="GP880" i="84"/>
  <c r="GG958" i="84"/>
  <c r="FX1268" i="84"/>
  <c r="GD1151" i="84"/>
  <c r="GQ904" i="84"/>
  <c r="FS744" i="84"/>
  <c r="FZ1518" i="84"/>
  <c r="FT1511" i="84"/>
  <c r="GB1564" i="84"/>
  <c r="GQ1114" i="84"/>
  <c r="GE1083" i="84"/>
  <c r="FX1387" i="84"/>
  <c r="FZ1415" i="84"/>
  <c r="GC1451" i="84"/>
  <c r="GJ1378" i="84"/>
  <c r="FT1404" i="84"/>
  <c r="GA1466" i="84"/>
  <c r="GP1480" i="84"/>
  <c r="GI1384" i="84"/>
  <c r="GO1453" i="84"/>
  <c r="GK1394" i="84"/>
  <c r="FW1393" i="84"/>
  <c r="FT1383" i="84"/>
  <c r="GO1437" i="84"/>
  <c r="GO205" i="84" s="1"/>
  <c r="DN205" i="84" s="1"/>
  <c r="GA1571" i="84"/>
  <c r="GP1308" i="84"/>
  <c r="FW1358" i="84"/>
  <c r="FV1487" i="84"/>
  <c r="GJ1380" i="84"/>
  <c r="GG1387" i="84"/>
  <c r="FW1394" i="84"/>
  <c r="GP1084" i="84"/>
  <c r="GP770" i="84"/>
  <c r="FV669" i="84"/>
  <c r="GJ1175" i="84"/>
  <c r="GU660" i="84"/>
  <c r="GT616" i="84"/>
  <c r="GA628" i="84"/>
  <c r="GK1014" i="84"/>
  <c r="FT1565" i="84"/>
  <c r="GT677" i="84"/>
  <c r="GO588" i="84"/>
  <c r="GO1296" i="84"/>
  <c r="FU456" i="84"/>
  <c r="GE1173" i="84"/>
  <c r="FW1014" i="84"/>
  <c r="GP932" i="84"/>
  <c r="GA785" i="84"/>
  <c r="GL982" i="84"/>
  <c r="GK952" i="84"/>
  <c r="FU888" i="84"/>
  <c r="GJ1560" i="84"/>
  <c r="GQ1047" i="84"/>
  <c r="GR556" i="84"/>
  <c r="GK1049" i="84"/>
  <c r="FT685" i="84"/>
  <c r="FX652" i="84"/>
  <c r="GT545" i="84"/>
  <c r="GL843" i="84"/>
  <c r="GA1166" i="84"/>
  <c r="GK893" i="84"/>
  <c r="GB1313" i="84"/>
  <c r="FU633" i="84"/>
  <c r="FY663" i="84"/>
  <c r="FS1108" i="84"/>
  <c r="FT565" i="84"/>
  <c r="GJ1196" i="84"/>
  <c r="GL995" i="84"/>
  <c r="GB1271" i="84"/>
  <c r="FY1263" i="84"/>
  <c r="GB1295" i="84"/>
  <c r="GN820" i="84"/>
  <c r="FU727" i="84"/>
  <c r="GP853" i="84"/>
  <c r="GQ1390" i="84"/>
  <c r="FX468" i="84"/>
  <c r="GU606" i="84"/>
  <c r="GG963" i="84"/>
  <c r="FT572" i="84"/>
  <c r="GJ1591" i="84"/>
  <c r="GQ1095" i="84"/>
  <c r="FV806" i="84"/>
  <c r="FZ539" i="84"/>
  <c r="GO1276" i="84"/>
  <c r="GJ945" i="84"/>
  <c r="GK1174" i="84"/>
  <c r="FY1447" i="84"/>
  <c r="GN1435" i="84"/>
  <c r="GO770" i="84"/>
  <c r="FX1119" i="84"/>
  <c r="FW546" i="84"/>
  <c r="GU711" i="84"/>
  <c r="FT1178" i="84"/>
  <c r="FT1525" i="84"/>
  <c r="GD965" i="84"/>
  <c r="GL999" i="84"/>
  <c r="GQ926" i="84"/>
  <c r="FT1303" i="84"/>
  <c r="FT488" i="84"/>
  <c r="FT744" i="84"/>
  <c r="FU693" i="84"/>
  <c r="GH1437" i="84"/>
  <c r="GO635" i="84"/>
  <c r="FT917" i="84"/>
  <c r="FY1187" i="84"/>
  <c r="GQ482" i="84"/>
  <c r="FS1417" i="84"/>
  <c r="GH1151" i="84"/>
  <c r="GP1015" i="84"/>
  <c r="FY766" i="84"/>
  <c r="GF839" i="84"/>
  <c r="GT663" i="84"/>
  <c r="FZ444" i="84"/>
  <c r="GQ1268" i="84"/>
  <c r="GG881" i="84"/>
  <c r="GB1356" i="84"/>
  <c r="GT543" i="84"/>
  <c r="GI1102" i="84"/>
  <c r="GQ1009" i="84"/>
  <c r="GA935" i="84"/>
  <c r="FS600" i="84"/>
  <c r="GG791" i="84"/>
  <c r="GE1068" i="84"/>
  <c r="GS516" i="84"/>
  <c r="FU1591" i="84"/>
  <c r="GQ1147" i="84"/>
  <c r="GE893" i="84"/>
  <c r="GK1159" i="84"/>
  <c r="FX1165" i="84"/>
  <c r="FY749" i="84"/>
  <c r="GA1484" i="84"/>
  <c r="GJ870" i="84"/>
  <c r="FU1236" i="84"/>
  <c r="GF1318" i="84"/>
  <c r="FX1530" i="84"/>
  <c r="FV1535" i="84"/>
  <c r="FZ1450" i="84"/>
  <c r="GJ1262" i="84"/>
  <c r="GL811" i="84"/>
  <c r="FS704" i="84"/>
  <c r="GP1442" i="84"/>
  <c r="GC1244" i="84"/>
  <c r="FT1365" i="84"/>
  <c r="GN1406" i="84"/>
  <c r="FS1470" i="84"/>
  <c r="GJ1454" i="84"/>
  <c r="FZ1335" i="84"/>
  <c r="GH1411" i="84"/>
  <c r="GB1418" i="84"/>
  <c r="FW1461" i="84"/>
  <c r="GQ1439" i="84"/>
  <c r="FS1374" i="84"/>
  <c r="GO1576" i="84"/>
  <c r="FS1345" i="84"/>
  <c r="GG1434" i="84"/>
  <c r="GH1414" i="84"/>
  <c r="GL1343" i="84"/>
  <c r="GD1487" i="84"/>
  <c r="FW538" i="84"/>
  <c r="GF741" i="84"/>
  <c r="FZ735" i="84"/>
  <c r="GO1052" i="84"/>
  <c r="GG1559" i="84"/>
  <c r="GP1261" i="84"/>
  <c r="GA674" i="84"/>
  <c r="FU838" i="84"/>
  <c r="GH1017" i="84"/>
  <c r="GD1275" i="84"/>
  <c r="GA1082" i="84"/>
  <c r="GN665" i="84"/>
  <c r="FY1257" i="84"/>
  <c r="GO1465" i="84"/>
  <c r="GC1192" i="84"/>
  <c r="GE910" i="84"/>
  <c r="GN1024" i="84"/>
  <c r="FW855" i="84"/>
  <c r="GA764" i="84"/>
  <c r="GH1544" i="84"/>
  <c r="FX567" i="84"/>
  <c r="FW804" i="84"/>
  <c r="FW477" i="84"/>
  <c r="GL1225" i="84"/>
  <c r="GA543" i="84"/>
  <c r="GB1199" i="84"/>
  <c r="GO845" i="84"/>
  <c r="FY1005" i="84"/>
  <c r="FV1249" i="84"/>
  <c r="GR547" i="84"/>
  <c r="GA473" i="84"/>
  <c r="GC1585" i="84"/>
  <c r="FS683" i="84"/>
  <c r="GD1548" i="84"/>
  <c r="GN1175" i="84"/>
  <c r="GI983" i="84"/>
  <c r="GJ1132" i="84"/>
  <c r="GI823" i="84"/>
  <c r="FT939" i="84"/>
  <c r="FY1102" i="84"/>
  <c r="GU526" i="84"/>
  <c r="FU1169" i="84"/>
  <c r="GL850" i="84"/>
  <c r="GJ1018" i="84"/>
  <c r="FU1569" i="84"/>
  <c r="FU217" i="84" s="1"/>
  <c r="N217" i="84" s="1"/>
  <c r="FW1139" i="84"/>
  <c r="GB1291" i="84"/>
  <c r="GM975" i="84"/>
  <c r="GJ1220" i="84"/>
  <c r="FV827" i="84"/>
  <c r="FW852" i="84"/>
  <c r="FY1101" i="84"/>
  <c r="FT1432" i="84"/>
  <c r="FT1252" i="84"/>
  <c r="FZ852" i="84"/>
  <c r="GI761" i="84"/>
  <c r="FU709" i="84"/>
  <c r="FX585" i="84"/>
  <c r="FS447" i="84"/>
  <c r="GK1564" i="84"/>
  <c r="GK216" i="84" s="1"/>
  <c r="DB216" i="84" s="1"/>
  <c r="FZ1457" i="84"/>
  <c r="FX1571" i="84"/>
  <c r="GO863" i="84"/>
  <c r="FX1095" i="84"/>
  <c r="FT491" i="84"/>
  <c r="GJ1204" i="84"/>
  <c r="FV765" i="84"/>
  <c r="GO1007" i="84"/>
  <c r="GL989" i="84"/>
  <c r="GF1174" i="84"/>
  <c r="GI745" i="84"/>
  <c r="GU722" i="84"/>
  <c r="GN774" i="84"/>
  <c r="FU1238" i="84"/>
  <c r="GK863" i="84"/>
  <c r="GU635" i="84"/>
  <c r="GD1569" i="84"/>
  <c r="GD217" i="84" s="1"/>
  <c r="BZ217" i="84" s="1"/>
  <c r="GF1206" i="84"/>
  <c r="FY456" i="84"/>
  <c r="GA1189" i="84"/>
  <c r="FU1567" i="84"/>
  <c r="GG1076" i="84"/>
  <c r="GP677" i="84"/>
  <c r="FT942" i="84"/>
  <c r="FW830" i="84"/>
  <c r="FS1208" i="84"/>
  <c r="FY936" i="84"/>
  <c r="FT1422" i="84"/>
  <c r="FU1010" i="84"/>
  <c r="GM1317" i="84"/>
  <c r="FW829" i="84"/>
  <c r="FY1442" i="84"/>
  <c r="GQ573" i="84"/>
  <c r="GT559" i="84"/>
  <c r="GD1515" i="84"/>
  <c r="FU1553" i="84"/>
  <c r="GQ1511" i="84"/>
  <c r="FU799" i="84"/>
  <c r="FV1383" i="84"/>
  <c r="GD1429" i="84"/>
  <c r="GC1475" i="84"/>
  <c r="FS1399" i="84"/>
  <c r="GL1380" i="84"/>
  <c r="GN1441" i="84"/>
  <c r="GD1362" i="84"/>
  <c r="GG1463" i="84"/>
  <c r="GJ1487" i="84"/>
  <c r="FZ1426" i="84"/>
  <c r="GI1362" i="84"/>
  <c r="GI1376" i="84"/>
  <c r="GI308" i="84" s="1"/>
  <c r="CT308" i="84" s="1"/>
  <c r="FU1463" i="84"/>
  <c r="GB1408" i="84"/>
  <c r="FZ1580" i="84"/>
  <c r="GI1389" i="84"/>
  <c r="FU1243" i="84"/>
  <c r="GA1369" i="84"/>
  <c r="GG1498" i="84"/>
  <c r="FU1396" i="84"/>
  <c r="GL1299" i="84"/>
  <c r="GO1368" i="84"/>
  <c r="FZ1451" i="84"/>
  <c r="GN1415" i="84"/>
  <c r="GK1570" i="84"/>
  <c r="FZ1291" i="84"/>
  <c r="GU469" i="84"/>
  <c r="GQ846" i="84"/>
  <c r="GQ603" i="84"/>
  <c r="GF782" i="84"/>
  <c r="GM1544" i="84"/>
  <c r="GJ899" i="84"/>
  <c r="GQ480" i="84"/>
  <c r="FZ900" i="84"/>
  <c r="FS693" i="84"/>
  <c r="FT607" i="84"/>
  <c r="GT707" i="84"/>
  <c r="FU1021" i="84"/>
  <c r="FT1143" i="84"/>
  <c r="GG1579" i="84"/>
  <c r="GP592" i="84"/>
  <c r="GQ485" i="84"/>
  <c r="FY1301" i="84"/>
  <c r="GL1375" i="84"/>
  <c r="FW999" i="84"/>
  <c r="GO504" i="84"/>
  <c r="GU578" i="84"/>
  <c r="GP692" i="84"/>
  <c r="FV1134" i="84"/>
  <c r="FS586" i="84"/>
  <c r="GA873" i="84"/>
  <c r="GL1354" i="84"/>
  <c r="GL858" i="84"/>
  <c r="GH764" i="84"/>
  <c r="GE871" i="84"/>
  <c r="GN1105" i="84"/>
  <c r="FW808" i="84"/>
  <c r="GM1591" i="84"/>
  <c r="GF1214" i="84"/>
  <c r="GS453" i="84"/>
  <c r="GU560" i="84"/>
  <c r="GK731" i="84"/>
  <c r="FX535" i="84"/>
  <c r="FZ1307" i="84"/>
  <c r="FV1003" i="84"/>
  <c r="GA1463" i="84"/>
  <c r="GJ1577" i="84"/>
  <c r="FT995" i="84"/>
  <c r="GF841" i="84"/>
  <c r="FT510" i="84"/>
  <c r="GB1420" i="84"/>
  <c r="FX1391" i="84"/>
  <c r="FU1072" i="84"/>
  <c r="GK1586" i="84"/>
  <c r="GM1251" i="84"/>
  <c r="FS931" i="84"/>
  <c r="GU656" i="84"/>
  <c r="GL793" i="84"/>
  <c r="GN1501" i="84"/>
  <c r="GN429" i="84" s="1"/>
  <c r="DV429" i="84" s="1"/>
  <c r="GC1379" i="84"/>
  <c r="GD1395" i="84"/>
  <c r="FZ1495" i="84"/>
  <c r="GJ931" i="84"/>
  <c r="GB1257" i="84"/>
  <c r="FW668" i="84"/>
  <c r="GU553" i="84"/>
  <c r="FW1109" i="84"/>
  <c r="FX637" i="84"/>
  <c r="FT1212" i="84"/>
  <c r="FY1560" i="84"/>
  <c r="GJ1187" i="84"/>
  <c r="GJ741" i="84"/>
  <c r="GF1313" i="84"/>
  <c r="FZ705" i="84"/>
  <c r="GN739" i="84"/>
  <c r="GO610" i="84"/>
  <c r="GP470" i="84"/>
  <c r="FX1088" i="84"/>
  <c r="GG1492" i="84"/>
  <c r="FW670" i="84"/>
  <c r="FS781" i="84"/>
  <c r="FU466" i="84"/>
  <c r="GO546" i="84"/>
  <c r="GF1332" i="84"/>
  <c r="GQ1583" i="84"/>
  <c r="GO923" i="84"/>
  <c r="GS518" i="84"/>
  <c r="GN1458" i="84"/>
  <c r="GD791" i="84"/>
  <c r="GD800" i="84"/>
  <c r="FX799" i="84"/>
  <c r="GD1128" i="84"/>
  <c r="GT709" i="84"/>
  <c r="FZ912" i="84"/>
  <c r="GA482" i="84"/>
  <c r="GP1181" i="84"/>
  <c r="GK1047" i="84"/>
  <c r="FW718" i="84"/>
  <c r="GA1529" i="84"/>
  <c r="FU1522" i="84"/>
  <c r="GG1516" i="84"/>
  <c r="GB1151" i="84"/>
  <c r="FS1013" i="84"/>
  <c r="GA643" i="84"/>
  <c r="GF1345" i="84"/>
  <c r="GN1368" i="84"/>
  <c r="GB1427" i="84"/>
  <c r="FT1373" i="84"/>
  <c r="GN1390" i="84"/>
  <c r="FT1475" i="84"/>
  <c r="FY1391" i="84"/>
  <c r="GI1402" i="84"/>
  <c r="GL1571" i="84"/>
  <c r="GC1335" i="84"/>
  <c r="GN1576" i="84"/>
  <c r="FV1420" i="84"/>
  <c r="GJ1406" i="84"/>
  <c r="GK1356" i="84"/>
  <c r="FZ1427" i="84"/>
  <c r="FW1571" i="84"/>
  <c r="GM1413" i="84"/>
  <c r="GP1342" i="84"/>
  <c r="FV1080" i="84"/>
  <c r="FV546" i="84"/>
  <c r="FV124" i="84" s="1"/>
  <c r="O124" i="84" s="1"/>
  <c r="FS967" i="84"/>
  <c r="GE870" i="84"/>
  <c r="FZ774" i="84"/>
  <c r="GE802" i="84"/>
  <c r="FX458" i="84"/>
  <c r="FZ532" i="84"/>
  <c r="FV1293" i="84"/>
  <c r="GN705" i="84"/>
  <c r="GK806" i="84"/>
  <c r="GG1247" i="84"/>
  <c r="GP605" i="84"/>
  <c r="FW630" i="84"/>
  <c r="FW1287" i="84"/>
  <c r="FW489" i="84"/>
  <c r="GQ473" i="84"/>
  <c r="GM891" i="84"/>
  <c r="FX566" i="84"/>
  <c r="FV814" i="84"/>
  <c r="GQ523" i="84"/>
  <c r="FX1083" i="84"/>
  <c r="FT708" i="84"/>
  <c r="FU751" i="84"/>
  <c r="GQ1379" i="84"/>
  <c r="FV803" i="84"/>
  <c r="FX469" i="84"/>
  <c r="FT1458" i="84"/>
  <c r="GA1075" i="84"/>
  <c r="GT479" i="84"/>
  <c r="GM766" i="84"/>
  <c r="GH860" i="84"/>
  <c r="FW1329" i="84"/>
  <c r="FS711" i="84"/>
  <c r="GS620" i="84"/>
  <c r="GO774" i="84"/>
  <c r="GK808" i="84"/>
  <c r="GN849" i="84"/>
  <c r="GN151" i="84" s="1"/>
  <c r="DV151" i="84" s="1"/>
  <c r="FS792" i="84"/>
  <c r="GS613" i="84"/>
  <c r="GJ845" i="84"/>
  <c r="GM1434" i="84"/>
  <c r="GJ1307" i="84"/>
  <c r="GH844" i="84"/>
  <c r="GT492" i="84"/>
  <c r="GN965" i="84"/>
  <c r="GD1043" i="84"/>
  <c r="GQ1435" i="84"/>
  <c r="GC1314" i="84"/>
  <c r="FW776" i="84"/>
  <c r="FW1186" i="84"/>
  <c r="GI1128" i="84"/>
  <c r="FV723" i="84"/>
  <c r="GU616" i="84"/>
  <c r="GM1561" i="84"/>
  <c r="FW1509" i="84"/>
  <c r="GL898" i="84"/>
  <c r="FY1016" i="84"/>
  <c r="GF1350" i="84"/>
  <c r="FT766" i="84"/>
  <c r="FT144" i="84" s="1"/>
  <c r="M144" i="84" s="1"/>
  <c r="GI1390" i="84"/>
  <c r="GP1024" i="84"/>
  <c r="FX1224" i="84"/>
  <c r="GE1558" i="84"/>
  <c r="GE216" i="84" s="1"/>
  <c r="CD216" i="84" s="1"/>
  <c r="FU962" i="84"/>
  <c r="GH1038" i="84"/>
  <c r="GQ1555" i="84"/>
  <c r="GJ981" i="84"/>
  <c r="FS1472" i="84"/>
  <c r="FX471" i="84"/>
  <c r="FZ920" i="84"/>
  <c r="GC1548" i="84"/>
  <c r="GO1245" i="84"/>
  <c r="FU777" i="84"/>
  <c r="GO999" i="84"/>
  <c r="GK1255" i="84"/>
  <c r="FT512" i="84"/>
  <c r="FW795" i="84"/>
  <c r="GL1096" i="84"/>
  <c r="GF1303" i="84"/>
  <c r="GA1595" i="84"/>
  <c r="FW1536" i="84"/>
  <c r="FW214" i="84" s="1"/>
  <c r="AA214" i="84" s="1"/>
  <c r="FX1535" i="84"/>
  <c r="GO1273" i="84"/>
  <c r="GA1162" i="84"/>
  <c r="GA180" i="84" s="1"/>
  <c r="AM180" i="84" s="1"/>
  <c r="GO1285" i="84"/>
  <c r="GJ1470" i="84"/>
  <c r="GQ1337" i="84"/>
  <c r="GN1374" i="84"/>
  <c r="GG1427" i="84"/>
  <c r="GH1482" i="84"/>
  <c r="GM1427" i="84"/>
  <c r="GQ1354" i="84"/>
  <c r="FZ1462" i="84"/>
  <c r="FV1341" i="84"/>
  <c r="GK1430" i="84"/>
  <c r="GA1382" i="84"/>
  <c r="GO1572" i="84"/>
  <c r="FX1374" i="84"/>
  <c r="FY1451" i="84"/>
  <c r="FU1455" i="84"/>
  <c r="GF1369" i="84"/>
  <c r="GM1392" i="84"/>
  <c r="GP1574" i="84"/>
  <c r="GE1577" i="84"/>
  <c r="GM886" i="84"/>
  <c r="FT881" i="84"/>
  <c r="FW1105" i="84"/>
  <c r="FX1027" i="84"/>
  <c r="GO535" i="84"/>
  <c r="GA562" i="84"/>
  <c r="FV1481" i="84"/>
  <c r="FT609" i="84"/>
  <c r="GK1021" i="84"/>
  <c r="FZ483" i="84"/>
  <c r="FV488" i="84"/>
  <c r="FX456" i="84"/>
  <c r="GM1116" i="84"/>
  <c r="GG1478" i="84"/>
  <c r="GG867" i="84"/>
  <c r="FS860" i="84"/>
  <c r="GU515" i="84"/>
  <c r="FW1456" i="84"/>
  <c r="FX700" i="84"/>
  <c r="GQ1308" i="84"/>
  <c r="GN1559" i="84"/>
  <c r="FZ820" i="84"/>
  <c r="GP550" i="84"/>
  <c r="FS1436" i="84"/>
  <c r="FZ452" i="84"/>
  <c r="FX1004" i="84"/>
  <c r="FX483" i="84"/>
  <c r="GB1597" i="84"/>
  <c r="GE769" i="84"/>
  <c r="GE997" i="84"/>
  <c r="GA949" i="84"/>
  <c r="GE817" i="84"/>
  <c r="FZ813" i="84"/>
  <c r="GO938" i="84"/>
  <c r="FU871" i="84"/>
  <c r="FS876" i="84"/>
  <c r="FX693" i="84"/>
  <c r="FV954" i="84"/>
  <c r="GR551" i="84"/>
  <c r="GE1017" i="84"/>
  <c r="FV1565" i="84"/>
  <c r="GT705" i="84"/>
  <c r="FS502" i="84"/>
  <c r="GA596" i="84"/>
  <c r="GA454" i="84"/>
  <c r="FU451" i="84"/>
  <c r="GO1561" i="84"/>
  <c r="GA1156" i="84"/>
  <c r="GO1258" i="84"/>
  <c r="GL1254" i="84"/>
  <c r="GN690" i="84"/>
  <c r="GU610" i="84"/>
  <c r="GI754" i="84"/>
  <c r="FZ1342" i="84"/>
  <c r="FW1352" i="84"/>
  <c r="FX781" i="84"/>
  <c r="FV1555" i="84"/>
  <c r="GE1128" i="84"/>
  <c r="FT1346" i="84"/>
  <c r="FT801" i="84"/>
  <c r="FV1218" i="84"/>
  <c r="FT851" i="84"/>
  <c r="GC1485" i="84"/>
  <c r="FY1458" i="84"/>
  <c r="GL1583" i="84"/>
  <c r="GD1557" i="84"/>
  <c r="GD1591" i="84"/>
  <c r="FS652" i="84"/>
  <c r="FY1175" i="84"/>
  <c r="FT476" i="84"/>
  <c r="GL1425" i="84"/>
  <c r="GA517" i="84"/>
  <c r="GN850" i="84"/>
  <c r="GP586" i="84"/>
  <c r="GK1287" i="84"/>
  <c r="GF1483" i="84"/>
  <c r="FX671" i="84"/>
  <c r="GH1125" i="84"/>
  <c r="GQ582" i="84"/>
  <c r="FZ850" i="84"/>
  <c r="GQ600" i="84"/>
  <c r="FS787" i="84"/>
  <c r="FV1534" i="84"/>
  <c r="FV432" i="84" s="1"/>
  <c r="O432" i="84" s="1"/>
  <c r="FV823" i="84"/>
  <c r="GD858" i="84"/>
  <c r="GA759" i="84"/>
  <c r="GP1315" i="84"/>
  <c r="GN1038" i="84"/>
  <c r="FY1393" i="84"/>
  <c r="GO530" i="84"/>
  <c r="FX808" i="84"/>
  <c r="FV1106" i="84"/>
  <c r="FU1240" i="84"/>
  <c r="GR520" i="84"/>
  <c r="FV934" i="84"/>
  <c r="GA1597" i="84"/>
  <c r="FV527" i="84"/>
  <c r="GL815" i="84"/>
  <c r="GG851" i="84"/>
  <c r="FW1515" i="84"/>
  <c r="GB1517" i="84"/>
  <c r="FY1206" i="84"/>
  <c r="GQ753" i="84"/>
  <c r="FZ1346" i="84"/>
  <c r="GP1403" i="84"/>
  <c r="FY1438" i="84"/>
  <c r="GF1568" i="84"/>
  <c r="FT1399" i="84"/>
  <c r="FS1411" i="84"/>
  <c r="GN1346" i="84"/>
  <c r="FX1464" i="84"/>
  <c r="GD1271" i="84"/>
  <c r="GH1441" i="84"/>
  <c r="FT1440" i="84"/>
  <c r="GE1351" i="84"/>
  <c r="GB1476" i="84"/>
  <c r="GE1576" i="84"/>
  <c r="GB1459" i="84"/>
  <c r="GJ1473" i="84"/>
  <c r="GH1358" i="84"/>
  <c r="GN1005" i="84"/>
  <c r="GP1140" i="84"/>
  <c r="FT840" i="84"/>
  <c r="GT475" i="84"/>
  <c r="GJ1597" i="84"/>
  <c r="FS487" i="84"/>
  <c r="GL1587" i="84"/>
  <c r="GQ843" i="84"/>
  <c r="GQ1041" i="84"/>
  <c r="GT595" i="84"/>
  <c r="GK1028" i="84"/>
  <c r="FS485" i="84"/>
  <c r="GQ564" i="84"/>
  <c r="GA1184" i="84"/>
  <c r="GA861" i="84"/>
  <c r="GJ968" i="84"/>
  <c r="FX648" i="84"/>
  <c r="FX995" i="84"/>
  <c r="FW613" i="84"/>
  <c r="GU622" i="84"/>
  <c r="FT989" i="84"/>
  <c r="FY805" i="84"/>
  <c r="FZ660" i="84"/>
  <c r="FZ1554" i="84"/>
  <c r="GL1591" i="84"/>
  <c r="FU1068" i="84"/>
  <c r="GN1084" i="84"/>
  <c r="FZ1423" i="84"/>
  <c r="GP562" i="84"/>
  <c r="GP1283" i="84"/>
  <c r="GE1288" i="84"/>
  <c r="GG947" i="84"/>
  <c r="GU684" i="84"/>
  <c r="GO1166" i="84"/>
  <c r="GS707" i="84"/>
  <c r="GG863" i="84"/>
  <c r="FZ1573" i="84"/>
  <c r="GQ1248" i="84"/>
  <c r="FX706" i="84"/>
  <c r="GO557" i="84"/>
  <c r="GO125" i="84" s="1"/>
  <c r="DN125" i="84" s="1"/>
  <c r="GB1241" i="84"/>
  <c r="FX971" i="84"/>
  <c r="GH1324" i="84"/>
  <c r="GR701" i="84"/>
  <c r="GH1004" i="84"/>
  <c r="FS1563" i="84"/>
  <c r="GJ1053" i="84"/>
  <c r="GJ932" i="84"/>
  <c r="GO1090" i="84"/>
  <c r="GD900" i="84"/>
  <c r="GE731" i="84"/>
  <c r="FW1090" i="84"/>
  <c r="FW1012" i="84"/>
  <c r="GS465" i="84"/>
  <c r="FU1255" i="84"/>
  <c r="GJ974" i="84"/>
  <c r="FY541" i="84"/>
  <c r="FS1290" i="84"/>
  <c r="FX728" i="84"/>
  <c r="GB1553" i="84"/>
  <c r="GB215" i="84" s="1"/>
  <c r="BD215" i="84" s="1"/>
  <c r="GQ1484" i="84"/>
  <c r="GD1461" i="84"/>
  <c r="GJ1463" i="84"/>
  <c r="GG1455" i="84"/>
  <c r="GI1556" i="84"/>
  <c r="GE1369" i="84"/>
  <c r="GR668" i="84"/>
  <c r="FV1585" i="84"/>
  <c r="GP741" i="84"/>
  <c r="GA634" i="84"/>
  <c r="GC1552" i="84"/>
  <c r="GC324" i="84" s="1"/>
  <c r="AS324" i="84" s="1"/>
  <c r="FS1316" i="84"/>
  <c r="GA497" i="84"/>
  <c r="GR473" i="84"/>
  <c r="FZ1089" i="84"/>
  <c r="FV1084" i="84"/>
  <c r="FU1527" i="84"/>
  <c r="GI1595" i="84"/>
  <c r="GH1530" i="84"/>
  <c r="FY1518" i="84"/>
  <c r="FW1207" i="84"/>
  <c r="GK1073" i="84"/>
  <c r="GT679" i="84"/>
  <c r="GK1336" i="84"/>
  <c r="GG1375" i="84"/>
  <c r="FY1437" i="84"/>
  <c r="GM1480" i="84"/>
  <c r="GL1356" i="84"/>
  <c r="GC1399" i="84"/>
  <c r="GO1349" i="84"/>
  <c r="GH1468" i="84"/>
  <c r="GC1571" i="84"/>
  <c r="GG1415" i="84"/>
  <c r="GG1346" i="84"/>
  <c r="GP1576" i="84"/>
  <c r="FS1356" i="84"/>
  <c r="GJ1420" i="84"/>
  <c r="FY1419" i="84"/>
  <c r="GA1395" i="84"/>
  <c r="FV1329" i="84"/>
  <c r="GN1426" i="84"/>
  <c r="GO1571" i="84"/>
  <c r="FX1414" i="84"/>
  <c r="FU1348" i="84"/>
  <c r="GA951" i="84"/>
  <c r="FS605" i="84"/>
  <c r="GE1080" i="84"/>
  <c r="GG927" i="84"/>
  <c r="FX911" i="84"/>
  <c r="GK851" i="84"/>
  <c r="FV639" i="84"/>
  <c r="GT566" i="84"/>
  <c r="GN851" i="84"/>
  <c r="GE879" i="84"/>
  <c r="GS522" i="84"/>
  <c r="GF942" i="84"/>
  <c r="GD1101" i="84"/>
  <c r="FT706" i="84"/>
  <c r="FS713" i="84"/>
  <c r="GC1337" i="84"/>
  <c r="FV759" i="84"/>
  <c r="GM772" i="84"/>
  <c r="FV615" i="84"/>
  <c r="FU820" i="84"/>
  <c r="GG751" i="84"/>
  <c r="FV1554" i="84"/>
  <c r="FU1583" i="84"/>
  <c r="GO1023" i="84"/>
  <c r="GN1119" i="84"/>
  <c r="GP734" i="84"/>
  <c r="FZ567" i="84"/>
  <c r="FV1358" i="84"/>
  <c r="GP615" i="84"/>
  <c r="GP1557" i="84"/>
  <c r="FY544" i="84"/>
  <c r="FU1259" i="84"/>
  <c r="GL1077" i="84"/>
  <c r="GA1243" i="84"/>
  <c r="GE1438" i="84"/>
  <c r="FU815" i="84"/>
  <c r="GH745" i="84"/>
  <c r="GR599" i="84"/>
  <c r="GU644" i="84"/>
  <c r="GC1382" i="84"/>
  <c r="GF1047" i="84"/>
  <c r="GO670" i="84"/>
  <c r="GA618" i="84"/>
  <c r="GO523" i="84"/>
  <c r="FU541" i="84"/>
  <c r="GE1071" i="84"/>
  <c r="GN1203" i="84"/>
  <c r="GO830" i="84"/>
  <c r="GA789" i="84"/>
  <c r="GL1000" i="84"/>
  <c r="FY678" i="84"/>
  <c r="GK975" i="84"/>
  <c r="GI1160" i="84"/>
  <c r="FY751" i="84"/>
  <c r="FW1214" i="84"/>
  <c r="FS894" i="84"/>
  <c r="GS468" i="84"/>
  <c r="GP1595" i="84"/>
  <c r="GQ1519" i="84"/>
  <c r="FZ1524" i="84"/>
  <c r="FY1516" i="84"/>
  <c r="GK786" i="84"/>
  <c r="FS1283" i="84"/>
  <c r="FV618" i="84"/>
  <c r="FT1082" i="84"/>
  <c r="GG1438" i="84"/>
  <c r="GO1260" i="84"/>
  <c r="GB1401" i="84"/>
  <c r="FY1462" i="84"/>
  <c r="FY1344" i="84"/>
  <c r="GK1359" i="84"/>
  <c r="GE1440" i="84"/>
  <c r="FV1233" i="84"/>
  <c r="GM1408" i="84"/>
  <c r="GM1399" i="84"/>
  <c r="GH1576" i="84"/>
  <c r="GA1352" i="84"/>
  <c r="GK1463" i="84"/>
  <c r="FW1377" i="84"/>
  <c r="GO1487" i="84"/>
  <c r="GE1384" i="84"/>
  <c r="FS1491" i="84"/>
  <c r="FY1331" i="84"/>
  <c r="GO1459" i="84"/>
  <c r="GH1347" i="84"/>
  <c r="FV771" i="84"/>
  <c r="GQ624" i="84"/>
  <c r="GP751" i="84"/>
  <c r="GM1135" i="84"/>
  <c r="GH1244" i="84"/>
  <c r="FU1564" i="84"/>
  <c r="GM1422" i="84"/>
  <c r="GC1427" i="84"/>
  <c r="FY1431" i="84"/>
  <c r="FT1176" i="84"/>
  <c r="GG1205" i="84"/>
  <c r="GI987" i="84"/>
  <c r="GA684" i="84"/>
  <c r="GM746" i="84"/>
  <c r="GR492" i="84"/>
  <c r="GO1569" i="84"/>
  <c r="GO217" i="84" s="1"/>
  <c r="DN217" i="84" s="1"/>
  <c r="GO501" i="84"/>
  <c r="GU587" i="84"/>
  <c r="GK1164" i="84"/>
  <c r="GA1150" i="84"/>
  <c r="GO486" i="84"/>
  <c r="GA664" i="84"/>
  <c r="FZ1595" i="84"/>
  <c r="FU1532" i="84"/>
  <c r="FY1517" i="84"/>
  <c r="GH1535" i="84"/>
  <c r="GE1208" i="84"/>
  <c r="FX1231" i="84"/>
  <c r="FY1282" i="84"/>
  <c r="FV1466" i="84"/>
  <c r="FU1304" i="84"/>
  <c r="GL1370" i="84"/>
  <c r="GN1413" i="84"/>
  <c r="GF1445" i="84"/>
  <c r="FV1330" i="84"/>
  <c r="GJ1449" i="84"/>
  <c r="GB1309" i="84"/>
  <c r="GI1437" i="84"/>
  <c r="GK1364" i="84"/>
  <c r="FX1572" i="84"/>
  <c r="GP1467" i="84"/>
  <c r="FT1455" i="84"/>
  <c r="FX1393" i="84"/>
  <c r="GQ1349" i="84"/>
  <c r="GE1572" i="84"/>
  <c r="GC1352" i="84"/>
  <c r="GQ1498" i="84"/>
  <c r="GU663" i="84"/>
  <c r="GP508" i="84"/>
  <c r="FW1167" i="84"/>
  <c r="FZ841" i="84"/>
  <c r="GM1092" i="84"/>
  <c r="GE1041" i="84"/>
  <c r="GA554" i="84"/>
  <c r="FZ805" i="84"/>
  <c r="FT1098" i="84"/>
  <c r="GE886" i="84"/>
  <c r="GE852" i="84"/>
  <c r="GU671" i="84"/>
  <c r="FV558" i="84"/>
  <c r="FX1259" i="84"/>
  <c r="FS1256" i="84"/>
  <c r="FY681" i="84"/>
  <c r="GA1112" i="84"/>
  <c r="GO697" i="84"/>
  <c r="FZ611" i="84"/>
  <c r="GT483" i="84"/>
  <c r="GA1231" i="84"/>
  <c r="GP1562" i="84"/>
  <c r="GI878" i="84"/>
  <c r="FZ843" i="84"/>
  <c r="GG836" i="84"/>
  <c r="GE1014" i="84"/>
  <c r="GN1284" i="84"/>
  <c r="GA815" i="84"/>
  <c r="GQ581" i="84"/>
  <c r="GU577" i="84"/>
  <c r="FT750" i="84"/>
  <c r="GN1316" i="84"/>
  <c r="FZ1173" i="84"/>
  <c r="FZ181" i="84" s="1"/>
  <c r="AJ181" i="84" s="1"/>
  <c r="FY1563" i="84"/>
  <c r="GB1446" i="84"/>
  <c r="GP919" i="84"/>
  <c r="GN1114" i="84"/>
  <c r="GI1563" i="84"/>
  <c r="GS726" i="84"/>
  <c r="GI1100" i="84"/>
  <c r="FV741" i="84"/>
  <c r="GK1009" i="84"/>
  <c r="GP575" i="84"/>
  <c r="GC1239" i="84"/>
  <c r="GT708" i="84"/>
  <c r="GC1127" i="84"/>
  <c r="FZ502" i="84"/>
  <c r="GI1002" i="84"/>
  <c r="GU529" i="84"/>
  <c r="GK860" i="84"/>
  <c r="GN931" i="84"/>
  <c r="GH1066" i="84"/>
  <c r="FS1000" i="84"/>
  <c r="GJ886" i="84"/>
  <c r="FT781" i="84"/>
  <c r="GQ710" i="84"/>
  <c r="GQ1036" i="84"/>
  <c r="GP1136" i="84"/>
  <c r="FV566" i="84"/>
  <c r="GG1118" i="84"/>
  <c r="GK1374" i="84"/>
  <c r="FX1475" i="84"/>
  <c r="GS716" i="84"/>
  <c r="GD1177" i="84"/>
  <c r="GC1595" i="84"/>
  <c r="FW1501" i="84"/>
  <c r="FV1529" i="84"/>
  <c r="GM983" i="84"/>
  <c r="GG1047" i="84"/>
  <c r="GQ1180" i="84"/>
  <c r="FX1394" i="84"/>
  <c r="GG1450" i="84"/>
  <c r="FU1520" i="84"/>
  <c r="GO1414" i="84"/>
  <c r="FT1450" i="84"/>
  <c r="GN1370" i="84"/>
  <c r="GG1468" i="84"/>
  <c r="FU1390" i="84"/>
  <c r="GA1556" i="84"/>
  <c r="GD1399" i="84"/>
  <c r="FV1568" i="84"/>
  <c r="FX1390" i="84"/>
  <c r="FY1473" i="84"/>
  <c r="FS1454" i="84"/>
  <c r="GO1395" i="84"/>
  <c r="GJ1397" i="84"/>
  <c r="GP1259" i="84"/>
  <c r="FS1580" i="84"/>
  <c r="FS218" i="84" s="1"/>
  <c r="L218" i="84" s="1"/>
  <c r="FU1432" i="84"/>
  <c r="FY1227" i="84"/>
  <c r="FY606" i="84"/>
  <c r="FY723" i="84"/>
  <c r="FV851" i="84"/>
  <c r="GL1432" i="84"/>
  <c r="GO1364" i="84"/>
  <c r="GA1387" i="84"/>
  <c r="FY1398" i="84"/>
  <c r="GH1393" i="84"/>
  <c r="FU695" i="84"/>
  <c r="GA762" i="84"/>
  <c r="GK878" i="84"/>
  <c r="GP791" i="84"/>
  <c r="FU483" i="84"/>
  <c r="GU453" i="84"/>
  <c r="GD839" i="84"/>
  <c r="GA518" i="84"/>
  <c r="GR584" i="84"/>
  <c r="GB1442" i="84"/>
  <c r="GA601" i="84"/>
  <c r="FT1595" i="84"/>
  <c r="GJ1535" i="84"/>
  <c r="GE1530" i="84"/>
  <c r="FT941" i="84"/>
  <c r="GQ458" i="84"/>
  <c r="GK1398" i="84"/>
  <c r="GK1476" i="84"/>
  <c r="FX1568" i="84"/>
  <c r="GD1347" i="84"/>
  <c r="GJ1408" i="84"/>
  <c r="GC1256" i="84"/>
  <c r="FS1570" i="84"/>
  <c r="FZ1249" i="84"/>
  <c r="GO1400" i="84"/>
  <c r="FT1401" i="84"/>
  <c r="GN1405" i="84"/>
  <c r="FY1417" i="84"/>
  <c r="GJ1426" i="84"/>
  <c r="GP1571" i="84"/>
  <c r="GM1385" i="84"/>
  <c r="GK1274" i="84"/>
  <c r="GH1407" i="84"/>
  <c r="GP1478" i="84"/>
  <c r="FZ1443" i="84"/>
  <c r="FU1393" i="84"/>
  <c r="GQ1234" i="84"/>
  <c r="FS811" i="84"/>
  <c r="GQ488" i="84"/>
  <c r="GF1481" i="84"/>
  <c r="FY686" i="84"/>
  <c r="GB1185" i="84"/>
  <c r="GJ1587" i="84"/>
  <c r="GP1217" i="84"/>
  <c r="GA703" i="84"/>
  <c r="FX615" i="84"/>
  <c r="GI1113" i="84"/>
  <c r="GP902" i="84"/>
  <c r="FX1495" i="84"/>
  <c r="FX428" i="84" s="1"/>
  <c r="AD428" i="84" s="1"/>
  <c r="FX1124" i="84"/>
  <c r="GG1493" i="84"/>
  <c r="FU741" i="84"/>
  <c r="GB1452" i="84"/>
  <c r="GE779" i="84"/>
  <c r="GD739" i="84"/>
  <c r="GH809" i="84"/>
  <c r="GK1135" i="84"/>
  <c r="FS1498" i="84"/>
  <c r="GE1043" i="84"/>
  <c r="GA537" i="84"/>
  <c r="GH1127" i="84"/>
  <c r="FY1007" i="84"/>
  <c r="FU699" i="84"/>
  <c r="GH973" i="84"/>
  <c r="FW604" i="84"/>
  <c r="FS618" i="84"/>
  <c r="GH1551" i="84"/>
  <c r="GH1313" i="84"/>
  <c r="FZ579" i="84"/>
  <c r="GF739" i="84"/>
  <c r="GF1291" i="84"/>
  <c r="FW737" i="84"/>
  <c r="GK777" i="84"/>
  <c r="GK145" i="84" s="1"/>
  <c r="DB145" i="84" s="1"/>
  <c r="GU561" i="84"/>
  <c r="GQ619" i="84"/>
  <c r="FV1183" i="84"/>
  <c r="GI764" i="84"/>
  <c r="FS684" i="84"/>
  <c r="FT732" i="84"/>
  <c r="GE1551" i="84"/>
  <c r="GR484" i="84"/>
  <c r="GK1143" i="84"/>
  <c r="GJ864" i="84"/>
  <c r="GK769" i="84"/>
  <c r="GF1203" i="84"/>
  <c r="GE891" i="84"/>
  <c r="FU1448" i="84"/>
  <c r="FY646" i="84"/>
  <c r="GM874" i="84"/>
  <c r="FX547" i="84"/>
  <c r="GP1208" i="84"/>
  <c r="FS988" i="84"/>
  <c r="GF1565" i="84"/>
  <c r="FX1262" i="84"/>
  <c r="FW1057" i="84"/>
  <c r="GN747" i="84"/>
  <c r="GJ777" i="84"/>
  <c r="FT1553" i="84"/>
  <c r="GI1501" i="84"/>
  <c r="GL1521" i="84"/>
  <c r="FX727" i="84"/>
  <c r="GO757" i="84"/>
  <c r="GA903" i="84"/>
  <c r="GT507" i="84"/>
  <c r="GH1065" i="84"/>
  <c r="GM1519" i="84"/>
  <c r="GF1264" i="84"/>
  <c r="GJ837" i="84"/>
  <c r="GB1377" i="84"/>
  <c r="GD738" i="84"/>
  <c r="FV477" i="84"/>
  <c r="FX704" i="84"/>
  <c r="GJ1021" i="84"/>
  <c r="FY485" i="84"/>
  <c r="GK1098" i="84"/>
  <c r="GU565" i="84"/>
  <c r="FU1392" i="84"/>
  <c r="GA1140" i="84"/>
  <c r="FX738" i="84"/>
  <c r="GG1519" i="84"/>
  <c r="GM1522" i="84"/>
  <c r="GG1527" i="84"/>
  <c r="GG431" i="84" s="1"/>
  <c r="CL431" i="84" s="1"/>
  <c r="GM1321" i="84"/>
  <c r="FV1077" i="84"/>
  <c r="FY1394" i="84"/>
  <c r="FW1446" i="84"/>
  <c r="FW1349" i="84"/>
  <c r="FW197" i="84" s="1"/>
  <c r="AA197" i="84" s="1"/>
  <c r="FX1397" i="84"/>
  <c r="GM1475" i="84"/>
  <c r="FT1363" i="84"/>
  <c r="FT1380" i="84"/>
  <c r="FV1441" i="84"/>
  <c r="FX1354" i="84"/>
  <c r="GI1439" i="84"/>
  <c r="GB1235" i="84"/>
  <c r="GN1402" i="84"/>
  <c r="GI1426" i="84"/>
  <c r="GG1378" i="84"/>
  <c r="GM1482" i="84"/>
  <c r="GI1440" i="84"/>
  <c r="GP1374" i="84"/>
  <c r="GM1576" i="84"/>
  <c r="FV1359" i="84"/>
  <c r="GQ1448" i="84"/>
  <c r="GQ1409" i="84"/>
  <c r="GP1371" i="84"/>
  <c r="GM992" i="84"/>
  <c r="GP959" i="84"/>
  <c r="GT515" i="84"/>
  <c r="GQ590" i="84"/>
  <c r="FS585" i="84"/>
  <c r="GQ462" i="84"/>
  <c r="GH1577" i="84"/>
  <c r="GA1046" i="84"/>
  <c r="FX680" i="84"/>
  <c r="GQ1259" i="84"/>
  <c r="FU620" i="84"/>
  <c r="GQ1097" i="84"/>
  <c r="GU540" i="84"/>
  <c r="FX895" i="84"/>
  <c r="FW876" i="84"/>
  <c r="GP473" i="84"/>
  <c r="GU465" i="84"/>
  <c r="GL1052" i="84"/>
  <c r="FS698" i="84"/>
  <c r="GK953" i="84"/>
  <c r="FT724" i="84"/>
  <c r="GF1195" i="84"/>
  <c r="FV616" i="84"/>
  <c r="GK1436" i="84"/>
  <c r="GR621" i="84"/>
  <c r="GF767" i="84"/>
  <c r="GL1112" i="84"/>
  <c r="FZ469" i="84"/>
  <c r="FZ117" i="84" s="1"/>
  <c r="AJ117" i="84" s="1"/>
  <c r="FS557" i="84"/>
  <c r="GB1156" i="84"/>
  <c r="GR470" i="84"/>
  <c r="GD768" i="84"/>
  <c r="FS1017" i="84"/>
  <c r="GS652" i="84"/>
  <c r="GG1023" i="84"/>
  <c r="GD1503" i="84"/>
  <c r="FW698" i="84"/>
  <c r="GH1218" i="84"/>
  <c r="GP580" i="84"/>
  <c r="FY736" i="84"/>
  <c r="FW1464" i="84"/>
  <c r="FS689" i="84"/>
  <c r="GN791" i="84"/>
  <c r="FV873" i="84"/>
  <c r="GL1073" i="84"/>
  <c r="GN787" i="84"/>
  <c r="GG1064" i="84"/>
  <c r="GA479" i="84"/>
  <c r="GM1330" i="84"/>
  <c r="FZ703" i="84"/>
  <c r="GS498" i="84"/>
  <c r="GD841" i="84"/>
  <c r="GA641" i="84"/>
  <c r="GE1136" i="84"/>
  <c r="GF875" i="84"/>
  <c r="GP464" i="84"/>
  <c r="FV930" i="84"/>
  <c r="FZ807" i="84"/>
  <c r="GN1181" i="84"/>
  <c r="GJ995" i="84"/>
  <c r="GD1242" i="84"/>
  <c r="GO1216" i="84"/>
  <c r="GM1556" i="84"/>
  <c r="GQ1297" i="84"/>
  <c r="GI982" i="84"/>
  <c r="FV1067" i="84"/>
  <c r="GQ795" i="84"/>
  <c r="GP645" i="84"/>
  <c r="GP133" i="84" s="1"/>
  <c r="DR133" i="84" s="1"/>
  <c r="GP1585" i="84"/>
  <c r="GK1478" i="84"/>
  <c r="GP947" i="84"/>
  <c r="GI1412" i="84"/>
  <c r="GQ1140" i="84"/>
  <c r="GM1138" i="84"/>
  <c r="GB1557" i="84"/>
  <c r="GO1107" i="84"/>
  <c r="GG1524" i="84"/>
  <c r="GM1536" i="84"/>
  <c r="GI1522" i="84"/>
  <c r="FZ962" i="84"/>
  <c r="GO976" i="84"/>
  <c r="FV682" i="84"/>
  <c r="GG1477" i="84"/>
  <c r="FV1354" i="84"/>
  <c r="GH1379" i="84"/>
  <c r="GD1424" i="84"/>
  <c r="GP1451" i="84"/>
  <c r="GK1360" i="84"/>
  <c r="GP1392" i="84"/>
  <c r="GP1469" i="84"/>
  <c r="FW1481" i="84"/>
  <c r="GB1450" i="84"/>
  <c r="GC1332" i="84"/>
  <c r="FT1375" i="84"/>
  <c r="FZ1429" i="84"/>
  <c r="GA1570" i="84"/>
  <c r="GF1232" i="84"/>
  <c r="GF1348" i="84"/>
  <c r="GP1383" i="84"/>
  <c r="GC1330" i="84"/>
  <c r="GM1361" i="84"/>
  <c r="GE1492" i="84"/>
  <c r="FY922" i="84"/>
  <c r="GI1096" i="84"/>
  <c r="FY470" i="84"/>
  <c r="GI1252" i="84"/>
  <c r="GR498" i="84"/>
  <c r="GF937" i="84"/>
  <c r="GF901" i="84"/>
  <c r="GU642" i="84"/>
  <c r="GT547" i="84"/>
  <c r="FW1253" i="84"/>
  <c r="GT618" i="84"/>
  <c r="FY1222" i="84"/>
  <c r="GI873" i="84"/>
  <c r="FV819" i="84"/>
  <c r="GP491" i="84"/>
  <c r="GF820" i="84"/>
  <c r="GP1165" i="84"/>
  <c r="FX495" i="84"/>
  <c r="GH909" i="84"/>
  <c r="GF1336" i="84"/>
  <c r="FV727" i="84"/>
  <c r="GL739" i="84"/>
  <c r="FU752" i="84"/>
  <c r="FS581" i="84"/>
  <c r="GK936" i="84"/>
  <c r="GA1551" i="84"/>
  <c r="GD866" i="84"/>
  <c r="FX1091" i="84"/>
  <c r="GC1567" i="84"/>
  <c r="FU1241" i="84"/>
  <c r="FU505" i="84"/>
  <c r="GH1182" i="84"/>
  <c r="GT513" i="84"/>
  <c r="GM1012" i="84"/>
  <c r="GO1330" i="84"/>
  <c r="GP607" i="84"/>
  <c r="GP815" i="84"/>
  <c r="FY519" i="84"/>
  <c r="FW1127" i="84"/>
  <c r="GK747" i="84"/>
  <c r="GG1169" i="84"/>
  <c r="GG1104" i="84"/>
  <c r="FU506" i="84"/>
  <c r="GI1015" i="84"/>
  <c r="FX656" i="84"/>
  <c r="FX134" i="84" s="1"/>
  <c r="AD134" i="84" s="1"/>
  <c r="FV705" i="84"/>
  <c r="FT725" i="84"/>
  <c r="GL1035" i="84"/>
  <c r="GO1565" i="84"/>
  <c r="GJ788" i="84"/>
  <c r="GJ146" i="84" s="1"/>
  <c r="CX146" i="84" s="1"/>
  <c r="GC1586" i="84"/>
  <c r="FU848" i="84"/>
  <c r="FS765" i="84"/>
  <c r="FT574" i="84"/>
  <c r="GM1132" i="84"/>
  <c r="FV1190" i="84"/>
  <c r="GM1112" i="84"/>
  <c r="GH842" i="84"/>
  <c r="GH1193" i="84"/>
  <c r="FW449" i="84"/>
  <c r="GP753" i="84"/>
  <c r="GI1518" i="84"/>
  <c r="GP1185" i="84"/>
  <c r="GO1312" i="84"/>
  <c r="FW566" i="84"/>
  <c r="GK1348" i="84"/>
  <c r="GD1408" i="84"/>
  <c r="FX1448" i="84"/>
  <c r="FX206" i="84" s="1"/>
  <c r="AD206" i="84" s="1"/>
  <c r="FS1364" i="84"/>
  <c r="GB1414" i="84"/>
  <c r="GN1445" i="84"/>
  <c r="FT1441" i="84"/>
  <c r="GE1344" i="84"/>
  <c r="GN1408" i="84"/>
  <c r="GE1362" i="84"/>
  <c r="FT1393" i="84"/>
  <c r="GB1307" i="84"/>
  <c r="GN1433" i="84"/>
  <c r="GH1429" i="84"/>
  <c r="GH1469" i="84"/>
  <c r="GK1426" i="84"/>
  <c r="GE1406" i="84"/>
  <c r="GI1324" i="84"/>
  <c r="GR478" i="84"/>
  <c r="FT571" i="84"/>
  <c r="GN1354" i="84"/>
  <c r="FT703" i="84"/>
  <c r="GA1012" i="84"/>
  <c r="FV730" i="84"/>
  <c r="GI1400" i="84"/>
  <c r="FT1415" i="84"/>
  <c r="FT1300" i="84"/>
  <c r="FS577" i="84"/>
  <c r="FT1138" i="84"/>
  <c r="GA1207" i="84"/>
  <c r="GP1201" i="84"/>
  <c r="FV563" i="84"/>
  <c r="GA713" i="84"/>
  <c r="GN1434" i="84"/>
  <c r="GH1335" i="84"/>
  <c r="GB1232" i="84"/>
  <c r="FS1329" i="84"/>
  <c r="GA584" i="84"/>
  <c r="FU914" i="84"/>
  <c r="GH747" i="84"/>
  <c r="GE1524" i="84"/>
  <c r="GH1516" i="84"/>
  <c r="GE1525" i="84"/>
  <c r="GL1105" i="84"/>
  <c r="GA777" i="84"/>
  <c r="FS820" i="84"/>
  <c r="FV1349" i="84"/>
  <c r="FV197" i="84" s="1"/>
  <c r="O197" i="84" s="1"/>
  <c r="FX1323" i="84"/>
  <c r="GJ1421" i="84"/>
  <c r="GD1418" i="84"/>
  <c r="GH1470" i="84"/>
  <c r="GF1420" i="84"/>
  <c r="GI1330" i="84"/>
  <c r="GJ1401" i="84"/>
  <c r="GC1400" i="84"/>
  <c r="FX1341" i="84"/>
  <c r="FW1448" i="84"/>
  <c r="GK1566" i="84"/>
  <c r="GG1426" i="84"/>
  <c r="GJ1370" i="84"/>
  <c r="GG1467" i="84"/>
  <c r="FS1441" i="84"/>
  <c r="FX1385" i="84"/>
  <c r="FX1366" i="84"/>
  <c r="GQ1438" i="84"/>
  <c r="FU1566" i="84"/>
  <c r="FY1426" i="84"/>
  <c r="FZ1312" i="84"/>
  <c r="FZ1317" i="84"/>
  <c r="GK905" i="84"/>
  <c r="GI848" i="84"/>
  <c r="GQ1008" i="84"/>
  <c r="GQ166" i="84" s="1"/>
  <c r="FS664" i="84"/>
  <c r="FW1177" i="84"/>
  <c r="GK1295" i="84"/>
  <c r="GQ1094" i="84"/>
  <c r="FU657" i="84"/>
  <c r="GA869" i="84"/>
  <c r="GQ828" i="84"/>
  <c r="GP483" i="84"/>
  <c r="FS626" i="84"/>
  <c r="GA1058" i="84"/>
  <c r="GF1077" i="84"/>
  <c r="GD1175" i="84"/>
  <c r="GL1560" i="84"/>
  <c r="GT520" i="84"/>
  <c r="GO705" i="84"/>
  <c r="GO843" i="84"/>
  <c r="GO151" i="84" s="1"/>
  <c r="DN151" i="84" s="1"/>
  <c r="GK752" i="84"/>
  <c r="GB1563" i="84"/>
  <c r="GN1096" i="84"/>
  <c r="FW1222" i="84"/>
  <c r="GN821" i="84"/>
  <c r="GN149" i="84" s="1"/>
  <c r="DV149" i="84" s="1"/>
  <c r="GP1135" i="84"/>
  <c r="FY739" i="84"/>
  <c r="GK766" i="84"/>
  <c r="GM1118" i="84"/>
  <c r="GC1297" i="84"/>
  <c r="FV596" i="84"/>
  <c r="GD740" i="84"/>
  <c r="GH883" i="84"/>
  <c r="GB1339" i="84"/>
  <c r="GJ808" i="84"/>
  <c r="GA677" i="84"/>
  <c r="GN1567" i="84"/>
  <c r="GH986" i="84"/>
  <c r="GP840" i="84"/>
  <c r="FZ1141" i="84"/>
  <c r="FU569" i="84"/>
  <c r="FU714" i="84"/>
  <c r="GH772" i="84"/>
  <c r="FW1375" i="84"/>
  <c r="GC1304" i="84"/>
  <c r="GQ1405" i="84"/>
  <c r="FY514" i="84"/>
  <c r="FZ1013" i="84"/>
  <c r="GA590" i="84"/>
  <c r="GJ739" i="84"/>
  <c r="GJ141" i="84" s="1"/>
  <c r="CX141" i="84" s="1"/>
  <c r="FW928" i="84"/>
  <c r="GQ1279" i="84"/>
  <c r="GQ1242" i="84"/>
  <c r="GE756" i="84"/>
  <c r="FS1452" i="84"/>
  <c r="FS632" i="84"/>
  <c r="FT633" i="84"/>
  <c r="GT581" i="84"/>
  <c r="FS1521" i="84"/>
  <c r="GG1553" i="84"/>
  <c r="GG215" i="84" s="1"/>
  <c r="CL215" i="84" s="1"/>
  <c r="GP1319" i="84"/>
  <c r="GP1194" i="84"/>
  <c r="FU706" i="84"/>
  <c r="GO1469" i="84"/>
  <c r="GH1401" i="84"/>
  <c r="GH1247" i="84"/>
  <c r="GK1351" i="84"/>
  <c r="FZ1382" i="84"/>
  <c r="FV1448" i="84"/>
  <c r="GF1339" i="84"/>
  <c r="GD1455" i="84"/>
  <c r="GI1314" i="84"/>
  <c r="GB1392" i="84"/>
  <c r="FV1574" i="84"/>
  <c r="FZ1492" i="84"/>
  <c r="GJ1469" i="84"/>
  <c r="GL1053" i="84"/>
  <c r="FV1062" i="84"/>
  <c r="FY781" i="84"/>
  <c r="FT746" i="84"/>
  <c r="GL1078" i="84"/>
  <c r="FV1462" i="84"/>
  <c r="FY1373" i="84"/>
  <c r="FU1350" i="84"/>
  <c r="FU868" i="84"/>
  <c r="GO575" i="84"/>
  <c r="GG960" i="84"/>
  <c r="GT561" i="84"/>
  <c r="GL870" i="84"/>
  <c r="GO509" i="84"/>
  <c r="GF1480" i="84"/>
  <c r="FZ586" i="84"/>
  <c r="GL801" i="84"/>
  <c r="FX731" i="84"/>
  <c r="GQ1025" i="84"/>
  <c r="GH776" i="84"/>
  <c r="GM1102" i="84"/>
  <c r="GI1553" i="84"/>
  <c r="GI215" i="84" s="1"/>
  <c r="CT215" i="84" s="1"/>
  <c r="GF1140" i="84"/>
  <c r="GH740" i="84"/>
  <c r="GF1516" i="84"/>
  <c r="GJ1363" i="84"/>
  <c r="FV1459" i="84"/>
  <c r="GD1382" i="84"/>
  <c r="FU1434" i="84"/>
  <c r="FY1386" i="84"/>
  <c r="GB1498" i="84"/>
  <c r="FX1345" i="84"/>
  <c r="GD1366" i="84"/>
  <c r="GE1453" i="84"/>
  <c r="GH1368" i="84"/>
  <c r="GJ1574" i="84"/>
  <c r="FT1421" i="84"/>
  <c r="GM1477" i="84"/>
  <c r="GE1348" i="84"/>
  <c r="FW1463" i="84"/>
  <c r="GG1357" i="84"/>
  <c r="GG1228" i="84"/>
  <c r="GH1377" i="84"/>
  <c r="GA1434" i="84"/>
  <c r="FV1378" i="84"/>
  <c r="FZ1574" i="84"/>
  <c r="GQ1381" i="84"/>
  <c r="GO934" i="84"/>
  <c r="GP682" i="84"/>
  <c r="GL1309" i="84"/>
  <c r="FY737" i="84"/>
  <c r="FW748" i="84"/>
  <c r="GE901" i="84"/>
  <c r="FS1265" i="84"/>
  <c r="FU520" i="84"/>
  <c r="GI961" i="84"/>
  <c r="FU675" i="84"/>
  <c r="GG1054" i="84"/>
  <c r="GI1558" i="84"/>
  <c r="GG1545" i="84"/>
  <c r="FU1078" i="84"/>
  <c r="FS1223" i="84"/>
  <c r="FU742" i="84"/>
  <c r="FU519" i="84"/>
  <c r="GP1555" i="84"/>
  <c r="GO1585" i="84"/>
  <c r="GS549" i="84"/>
  <c r="FT976" i="84"/>
  <c r="FW625" i="84"/>
  <c r="GN922" i="84"/>
  <c r="GS481" i="84"/>
  <c r="FV1115" i="84"/>
  <c r="GD950" i="84"/>
  <c r="FY794" i="84"/>
  <c r="GL1265" i="84"/>
  <c r="FS622" i="84"/>
  <c r="GA470" i="84"/>
  <c r="GE1444" i="84"/>
  <c r="GO1073" i="84"/>
  <c r="GO745" i="84"/>
  <c r="FY757" i="84"/>
  <c r="FS716" i="84"/>
  <c r="GJ1120" i="84"/>
  <c r="GP829" i="84"/>
  <c r="FY732" i="84"/>
  <c r="GI1431" i="84"/>
  <c r="FX1583" i="84"/>
  <c r="FZ603" i="84"/>
  <c r="GL737" i="84"/>
  <c r="FY867" i="84"/>
  <c r="FY934" i="84"/>
  <c r="FV986" i="84"/>
  <c r="FX734" i="84"/>
  <c r="FS1175" i="84"/>
  <c r="GE788" i="84"/>
  <c r="FU643" i="84"/>
  <c r="GN1174" i="84"/>
  <c r="GO573" i="84"/>
  <c r="FV647" i="84"/>
  <c r="FZ924" i="84"/>
  <c r="GM785" i="84"/>
  <c r="FS1440" i="84"/>
  <c r="GA495" i="84"/>
  <c r="GP786" i="84"/>
  <c r="GK1413" i="84"/>
  <c r="GN675" i="84"/>
  <c r="FZ648" i="84"/>
  <c r="GQ593" i="84"/>
  <c r="GK784" i="84"/>
  <c r="FS1529" i="84"/>
  <c r="FV938" i="84"/>
  <c r="GF931" i="84"/>
  <c r="GM800" i="84"/>
  <c r="GD1422" i="84"/>
  <c r="FW1466" i="84"/>
  <c r="GG1351" i="84"/>
  <c r="FV1387" i="84"/>
  <c r="GQ1423" i="84"/>
  <c r="GN1468" i="84"/>
  <c r="GL1452" i="84"/>
  <c r="GA1411" i="84"/>
  <c r="GI1570" i="84"/>
  <c r="GA1432" i="84"/>
  <c r="GA1319" i="84"/>
  <c r="GQ1427" i="84"/>
  <c r="FY1396" i="84"/>
  <c r="GE1280" i="84"/>
  <c r="GG1580" i="84"/>
  <c r="GG218" i="84" s="1"/>
  <c r="CL218" i="84" s="1"/>
  <c r="FU1404" i="84"/>
  <c r="GD1361" i="84"/>
  <c r="FY851" i="84"/>
  <c r="GF1327" i="84"/>
  <c r="GF195" i="84" s="1"/>
  <c r="CH195" i="84" s="1"/>
  <c r="GK1568" i="84"/>
  <c r="FT812" i="84"/>
  <c r="GK900" i="84"/>
  <c r="FY1376" i="84"/>
  <c r="GC1570" i="84"/>
  <c r="FX1408" i="84"/>
  <c r="GK1319" i="84"/>
  <c r="GL731" i="84"/>
  <c r="GT494" i="84"/>
  <c r="GH1351" i="84"/>
  <c r="GJ1062" i="84"/>
  <c r="GK1339" i="84"/>
  <c r="GC1582" i="84"/>
  <c r="FX1106" i="84"/>
  <c r="FT606" i="84"/>
  <c r="FT502" i="84"/>
  <c r="FT120" i="84" s="1"/>
  <c r="M120" i="84" s="1"/>
  <c r="FZ1324" i="84"/>
  <c r="GE914" i="84"/>
  <c r="GH1024" i="84"/>
  <c r="FZ1009" i="84"/>
  <c r="GN992" i="84"/>
  <c r="GB1468" i="84"/>
  <c r="GQ1553" i="84"/>
  <c r="GQ215" i="84" s="1"/>
  <c r="EA215" i="84" s="1"/>
  <c r="FY1524" i="84"/>
  <c r="FT1527" i="84"/>
  <c r="GD836" i="84"/>
  <c r="GP451" i="84"/>
  <c r="FX1158" i="84"/>
  <c r="GQ1443" i="84"/>
  <c r="FY1467" i="84"/>
  <c r="GB1351" i="84"/>
  <c r="GM1380" i="84"/>
  <c r="GF1476" i="84"/>
  <c r="GQ1486" i="84"/>
  <c r="GG1389" i="84"/>
  <c r="FV1313" i="84"/>
  <c r="FV1395" i="84"/>
  <c r="GF1498" i="84"/>
  <c r="GN1570" i="84"/>
  <c r="FZ1404" i="84"/>
  <c r="GQ1331" i="84"/>
  <c r="GI1444" i="84"/>
  <c r="GL1257" i="84"/>
  <c r="GQ1444" i="84"/>
  <c r="FS1425" i="84"/>
  <c r="GG1395" i="84"/>
  <c r="GJ1329" i="84"/>
  <c r="FW1442" i="84"/>
  <c r="GO1580" i="84"/>
  <c r="GO218" i="84" s="1"/>
  <c r="DN218" i="84" s="1"/>
  <c r="GB1416" i="84"/>
  <c r="GD1312" i="84"/>
  <c r="FX1217" i="84"/>
  <c r="GN1293" i="84"/>
  <c r="GB1559" i="84"/>
  <c r="GR443" i="84"/>
  <c r="GQ906" i="84"/>
  <c r="FX518" i="84"/>
  <c r="GE862" i="84"/>
  <c r="FX640" i="84"/>
  <c r="FW1279" i="84"/>
  <c r="GQ978" i="84"/>
  <c r="GA1485" i="84"/>
  <c r="FW929" i="84"/>
  <c r="GN1139" i="84"/>
  <c r="GU501" i="84"/>
  <c r="GK1224" i="84"/>
  <c r="GD734" i="84"/>
  <c r="GQ1585" i="84"/>
  <c r="GO555" i="84"/>
  <c r="GS530" i="84"/>
  <c r="GS628" i="84"/>
  <c r="FX955" i="84"/>
  <c r="GQ838" i="84"/>
  <c r="GJ747" i="84"/>
  <c r="GF1285" i="84"/>
  <c r="FV1132" i="84"/>
  <c r="FZ486" i="84"/>
  <c r="FW1075" i="84"/>
  <c r="FW628" i="84"/>
  <c r="FU634" i="84"/>
  <c r="GI1237" i="84"/>
  <c r="GL1106" i="84"/>
  <c r="FV1215" i="84"/>
  <c r="GQ886" i="84"/>
  <c r="GJ1054" i="84"/>
  <c r="FS1295" i="84"/>
  <c r="FX835" i="84"/>
  <c r="FX942" i="84"/>
  <c r="GP746" i="84"/>
  <c r="GO844" i="84"/>
  <c r="FT1207" i="84"/>
  <c r="FV1204" i="84"/>
  <c r="GI753" i="84"/>
  <c r="FV841" i="84"/>
  <c r="GR593" i="84"/>
  <c r="GQ623" i="84"/>
  <c r="GE790" i="84"/>
  <c r="FY1569" i="84"/>
  <c r="FY217" i="84" s="1"/>
  <c r="AG217" i="84" s="1"/>
  <c r="GP1385" i="84"/>
  <c r="FW618" i="84"/>
  <c r="FY975" i="84"/>
  <c r="GK1582" i="84"/>
  <c r="GL1554" i="84"/>
  <c r="GO995" i="84"/>
  <c r="FX1015" i="84"/>
  <c r="GO1486" i="84"/>
  <c r="GP1108" i="84"/>
  <c r="GQ1324" i="84"/>
  <c r="FX1519" i="84"/>
  <c r="GF1529" i="84"/>
  <c r="FW1432" i="84"/>
  <c r="GO1597" i="84"/>
  <c r="GO580" i="84"/>
  <c r="GD877" i="84"/>
  <c r="FS839" i="84"/>
  <c r="FY791" i="84"/>
  <c r="FY1308" i="84"/>
  <c r="GA1462" i="84"/>
  <c r="GJ1238" i="84"/>
  <c r="GE763" i="84"/>
  <c r="FY493" i="84"/>
  <c r="GQ901" i="84"/>
  <c r="GN687" i="84"/>
  <c r="GM1076" i="84"/>
  <c r="GO578" i="84"/>
  <c r="FX1274" i="84"/>
  <c r="FX1213" i="84"/>
  <c r="GI871" i="84"/>
  <c r="GH1174" i="84"/>
  <c r="GA1070" i="84"/>
  <c r="GM812" i="84"/>
  <c r="FX1195" i="84"/>
  <c r="GF1148" i="84"/>
  <c r="GG1535" i="84"/>
  <c r="GM1524" i="84"/>
  <c r="GJ1511" i="84"/>
  <c r="FY1052" i="84"/>
  <c r="GI1012" i="84"/>
  <c r="FZ523" i="84"/>
  <c r="GD954" i="84"/>
  <c r="GO1376" i="84"/>
  <c r="GD1423" i="84"/>
  <c r="GO1325" i="84"/>
  <c r="GK1387" i="84"/>
  <c r="GQ1430" i="84"/>
  <c r="GJ1335" i="84"/>
  <c r="FZ1434" i="84"/>
  <c r="GD1415" i="84"/>
  <c r="FY1343" i="84"/>
  <c r="GM1449" i="84"/>
  <c r="GA1471" i="84"/>
  <c r="GF1449" i="84"/>
  <c r="GP1485" i="84"/>
  <c r="GA1375" i="84"/>
  <c r="GL1576" i="84"/>
  <c r="GL1349" i="84"/>
  <c r="GE1439" i="84"/>
  <c r="GL1471" i="84"/>
  <c r="GG1441" i="84"/>
  <c r="GQ1482" i="84"/>
  <c r="GQ665" i="84"/>
  <c r="FU542" i="84"/>
  <c r="GL1260" i="84"/>
  <c r="GR489" i="84"/>
  <c r="GK764" i="84"/>
  <c r="GE1161" i="84"/>
  <c r="GM751" i="84"/>
  <c r="FU806" i="84"/>
  <c r="GB1495" i="84"/>
  <c r="FX647" i="84"/>
  <c r="GC1186" i="84"/>
  <c r="FV635" i="84"/>
  <c r="GA535" i="84"/>
  <c r="FY497" i="84"/>
  <c r="FY119" i="84" s="1"/>
  <c r="AG119" i="84" s="1"/>
  <c r="GB1544" i="84"/>
  <c r="GM757" i="84"/>
  <c r="FY841" i="84"/>
  <c r="GA1461" i="84"/>
  <c r="GL1144" i="84"/>
  <c r="FX871" i="84"/>
  <c r="GQ930" i="84"/>
  <c r="FT826" i="84"/>
  <c r="GT579" i="84"/>
  <c r="GM956" i="84"/>
  <c r="GT638" i="84"/>
  <c r="FV481" i="84"/>
  <c r="GJ816" i="84"/>
  <c r="GO913" i="84"/>
  <c r="GM964" i="84"/>
  <c r="FZ1234" i="84"/>
  <c r="GS682" i="84"/>
  <c r="FS1585" i="84"/>
  <c r="FY594" i="84"/>
  <c r="FS1475" i="84"/>
  <c r="FU607" i="84"/>
  <c r="GP1050" i="84"/>
  <c r="FU938" i="84"/>
  <c r="FW1060" i="84"/>
  <c r="GP998" i="84"/>
  <c r="GP989" i="84"/>
  <c r="GL915" i="84"/>
  <c r="FZ933" i="84"/>
  <c r="GO511" i="84"/>
  <c r="GP541" i="84"/>
  <c r="GM782" i="84"/>
  <c r="FU639" i="84"/>
  <c r="FV1591" i="84"/>
  <c r="FS1022" i="84"/>
  <c r="FY906" i="84"/>
  <c r="FV1140" i="84"/>
  <c r="GJ764" i="84"/>
  <c r="FW500" i="84"/>
  <c r="FV757" i="84"/>
  <c r="GK1240" i="84"/>
  <c r="FT1298" i="84"/>
  <c r="GF1351" i="84"/>
  <c r="GP1564" i="84"/>
  <c r="GA1160" i="84"/>
  <c r="FU610" i="84"/>
  <c r="GQ888" i="84"/>
  <c r="GA1409" i="84"/>
  <c r="GF1382" i="84"/>
  <c r="GE1425" i="84"/>
  <c r="GE1414" i="84"/>
  <c r="FT742" i="84"/>
  <c r="GE839" i="84"/>
  <c r="FT1211" i="84"/>
  <c r="GA1129" i="84"/>
  <c r="GF1296" i="84"/>
  <c r="FW490" i="84"/>
  <c r="GL817" i="84"/>
  <c r="GJ1122" i="84"/>
  <c r="GT457" i="84"/>
  <c r="GG1055" i="84"/>
  <c r="FZ1227" i="84"/>
  <c r="GM1319" i="84"/>
  <c r="FZ1558" i="84"/>
  <c r="GO1564" i="84"/>
  <c r="GO216" i="84" s="1"/>
  <c r="DN216" i="84" s="1"/>
  <c r="GK1518" i="84"/>
  <c r="GO1178" i="84"/>
  <c r="GG831" i="84"/>
  <c r="GQ1457" i="84"/>
  <c r="GB1376" i="84"/>
  <c r="GG1414" i="84"/>
  <c r="GL1475" i="84"/>
  <c r="FZ1334" i="84"/>
  <c r="FW1399" i="84"/>
  <c r="FZ1456" i="84"/>
  <c r="GD1383" i="84"/>
  <c r="GN1452" i="84"/>
  <c r="GE1365" i="84"/>
  <c r="FS1445" i="84"/>
  <c r="GI1363" i="84"/>
  <c r="GK1452" i="84"/>
  <c r="GB1406" i="84"/>
  <c r="GH1365" i="84"/>
  <c r="GN1428" i="84"/>
  <c r="GE1580" i="84"/>
  <c r="GE1407" i="84"/>
  <c r="FT1294" i="84"/>
  <c r="GJ1357" i="84"/>
  <c r="GO1419" i="84"/>
  <c r="FT1361" i="84"/>
  <c r="GI1410" i="84"/>
  <c r="FU1001" i="84"/>
  <c r="GN813" i="84"/>
  <c r="FU1475" i="84"/>
  <c r="FT472" i="84"/>
  <c r="FZ853" i="84"/>
  <c r="FW700" i="84"/>
  <c r="FX1031" i="84"/>
  <c r="FZ987" i="84"/>
  <c r="GM1565" i="84"/>
  <c r="GQ765" i="84"/>
  <c r="FU683" i="84"/>
  <c r="FV758" i="84"/>
  <c r="FV1551" i="84"/>
  <c r="GA690" i="84"/>
  <c r="GP1044" i="84"/>
  <c r="GE1007" i="84"/>
  <c r="GT474" i="84"/>
  <c r="GF1127" i="84"/>
  <c r="FZ848" i="84"/>
  <c r="FW650" i="84"/>
  <c r="GF1035" i="84"/>
  <c r="GM991" i="84"/>
  <c r="FY929" i="84"/>
  <c r="GG1032" i="84"/>
  <c r="GA872" i="84"/>
  <c r="FV522" i="84"/>
  <c r="FX1465" i="84"/>
  <c r="FU664" i="84"/>
  <c r="GK1127" i="84"/>
  <c r="GP826" i="84"/>
  <c r="FT849" i="84"/>
  <c r="FY871" i="84"/>
  <c r="FS575" i="84"/>
  <c r="GJ1056" i="84"/>
  <c r="GG1548" i="84"/>
  <c r="GQ551" i="84"/>
  <c r="GB1591" i="84"/>
  <c r="GS464" i="84"/>
  <c r="GI904" i="84"/>
  <c r="GN834" i="84"/>
  <c r="FZ770" i="84"/>
  <c r="GM1579" i="84"/>
  <c r="GA1518" i="84"/>
  <c r="GQ808" i="84"/>
  <c r="GQ1487" i="84"/>
  <c r="GM1366" i="84"/>
  <c r="GO1509" i="84"/>
  <c r="GP676" i="84"/>
  <c r="GS502" i="84"/>
  <c r="GS120" i="84" s="1"/>
  <c r="ES120" i="84" s="1"/>
  <c r="FV487" i="84"/>
  <c r="GI882" i="84"/>
  <c r="GT589" i="84"/>
  <c r="GP816" i="84"/>
  <c r="GN972" i="84"/>
  <c r="GG771" i="84"/>
  <c r="GP856" i="84"/>
  <c r="FX657" i="84"/>
  <c r="FV919" i="84"/>
  <c r="GR661" i="84"/>
  <c r="GR243" i="84" s="1"/>
  <c r="EP243" i="84" s="1"/>
  <c r="FU959" i="84"/>
  <c r="GL1381" i="84"/>
  <c r="FZ777" i="84"/>
  <c r="FW683" i="84"/>
  <c r="GI750" i="84"/>
  <c r="GN1522" i="84"/>
  <c r="FX1515" i="84"/>
  <c r="GH1522" i="84"/>
  <c r="GP835" i="84"/>
  <c r="GM895" i="84"/>
  <c r="GP1437" i="84"/>
  <c r="GP205" i="84" s="1"/>
  <c r="DR205" i="84" s="1"/>
  <c r="GD1348" i="84"/>
  <c r="GB1396" i="84"/>
  <c r="GB1449" i="84"/>
  <c r="GN1357" i="84"/>
  <c r="GB1461" i="84"/>
  <c r="GI1460" i="84"/>
  <c r="GP1430" i="84"/>
  <c r="FU1373" i="84"/>
  <c r="FT1357" i="84"/>
  <c r="GM1570" i="84"/>
  <c r="GC1520" i="84"/>
  <c r="GI1399" i="84"/>
  <c r="FW1469" i="84"/>
  <c r="GO1197" i="84"/>
  <c r="GG1343" i="84"/>
  <c r="FZ1509" i="84"/>
  <c r="GB1398" i="84"/>
  <c r="FZ1556" i="84"/>
  <c r="GC1243" i="84"/>
  <c r="FT546" i="84"/>
  <c r="FT124" i="84" s="1"/>
  <c r="M124" i="84" s="1"/>
  <c r="GQ609" i="84"/>
  <c r="GQ653" i="84"/>
  <c r="GL861" i="84"/>
  <c r="GO614" i="84"/>
  <c r="GL1230" i="84"/>
  <c r="GB1554" i="84"/>
  <c r="FS944" i="84"/>
  <c r="GM1298" i="84"/>
  <c r="GF756" i="84"/>
  <c r="GG859" i="84"/>
  <c r="GH961" i="84"/>
  <c r="GA1214" i="84"/>
  <c r="GT452" i="84"/>
  <c r="FY682" i="84"/>
  <c r="GU653" i="84"/>
  <c r="GJ1149" i="84"/>
  <c r="GQ540" i="84"/>
  <c r="GL985" i="84"/>
  <c r="GH1239" i="84"/>
  <c r="GN1579" i="84"/>
  <c r="GK772" i="84"/>
  <c r="FT1370" i="84"/>
  <c r="FT854" i="84"/>
  <c r="FV1582" i="84"/>
  <c r="FU836" i="84"/>
  <c r="GO1401" i="84"/>
  <c r="FT710" i="84"/>
  <c r="FY877" i="84"/>
  <c r="GH987" i="84"/>
  <c r="GO1075" i="84"/>
  <c r="GD1568" i="84"/>
  <c r="FS627" i="84"/>
  <c r="FT841" i="84"/>
  <c r="FU1306" i="84"/>
  <c r="GQ880" i="84"/>
  <c r="GM825" i="84"/>
  <c r="GP982" i="84"/>
  <c r="FS1565" i="84"/>
  <c r="GU718" i="84"/>
  <c r="FS599" i="84"/>
  <c r="FS547" i="84"/>
  <c r="FT1469" i="84"/>
  <c r="GN1545" i="84"/>
  <c r="GM1387" i="84"/>
  <c r="FZ658" i="84"/>
  <c r="GL1361" i="84"/>
  <c r="FZ505" i="84"/>
  <c r="GD1389" i="84"/>
  <c r="FV497" i="84"/>
  <c r="GA877" i="84"/>
  <c r="GA649" i="84"/>
  <c r="FT664" i="84"/>
  <c r="GG1024" i="84"/>
  <c r="GD974" i="84"/>
  <c r="GQ875" i="84"/>
  <c r="GN1092" i="84"/>
  <c r="GG887" i="84"/>
  <c r="FV582" i="84"/>
  <c r="FW1595" i="84"/>
  <c r="GP1529" i="84"/>
  <c r="GF1527" i="84"/>
  <c r="GF431" i="84" s="1"/>
  <c r="CH431" i="84" s="1"/>
  <c r="FY1515" i="84"/>
  <c r="GB1244" i="84"/>
  <c r="FW1115" i="84"/>
  <c r="GO1529" i="84"/>
  <c r="GM1517" i="84"/>
  <c r="FZ1350" i="84"/>
  <c r="GH1384" i="84"/>
  <c r="GA1418" i="84"/>
  <c r="GI1456" i="84"/>
  <c r="GL1373" i="84"/>
  <c r="GB1451" i="84"/>
  <c r="GJ1415" i="84"/>
  <c r="GP1338" i="84"/>
  <c r="FV1410" i="84"/>
  <c r="GO1485" i="84"/>
  <c r="GD1427" i="84"/>
  <c r="GE1571" i="84"/>
  <c r="FZ1437" i="84"/>
  <c r="FS1354" i="84"/>
  <c r="GO1328" i="84"/>
  <c r="GO1427" i="84"/>
  <c r="GI1383" i="84"/>
  <c r="FZ1340" i="84"/>
  <c r="FS1426" i="84"/>
  <c r="GK1580" i="84"/>
  <c r="GQ1046" i="84"/>
  <c r="GL1357" i="84"/>
  <c r="FX745" i="84"/>
  <c r="FV1064" i="84"/>
  <c r="GR669" i="84"/>
  <c r="GO1385" i="84"/>
  <c r="GA598" i="84"/>
  <c r="FZ655" i="84"/>
  <c r="GM1290" i="84"/>
  <c r="FV464" i="84"/>
  <c r="GN1517" i="84"/>
  <c r="GJ980" i="84"/>
  <c r="GJ272" i="84" s="1"/>
  <c r="CX272" i="84" s="1"/>
  <c r="FY1125" i="84"/>
  <c r="GD1343" i="84"/>
  <c r="GM1430" i="84"/>
  <c r="FZ1436" i="84"/>
  <c r="GH1464" i="84"/>
  <c r="GE1570" i="84"/>
  <c r="GL1485" i="84"/>
  <c r="GD1452" i="84"/>
  <c r="GH1477" i="84"/>
  <c r="GI1438" i="84"/>
  <c r="GL1480" i="84"/>
  <c r="GE1098" i="84"/>
  <c r="GH1418" i="84"/>
  <c r="FZ784" i="84"/>
  <c r="GA1416" i="84"/>
  <c r="GT540" i="84"/>
  <c r="GA466" i="84"/>
  <c r="FV1103" i="84"/>
  <c r="GC1135" i="84"/>
  <c r="GC177" i="84" s="1"/>
  <c r="AS177" i="84" s="1"/>
  <c r="FU1266" i="84"/>
  <c r="GA934" i="84"/>
  <c r="FT521" i="84"/>
  <c r="FT1022" i="84"/>
  <c r="FT738" i="84"/>
  <c r="FU899" i="84"/>
  <c r="GD1419" i="84"/>
  <c r="GA1232" i="84"/>
  <c r="GI1230" i="84"/>
  <c r="GK904" i="84"/>
  <c r="FZ730" i="84"/>
  <c r="FW518" i="84"/>
  <c r="GM1147" i="84"/>
  <c r="FT481" i="84"/>
  <c r="FW1053" i="84"/>
  <c r="GH763" i="84"/>
  <c r="FU534" i="84"/>
  <c r="GA1016" i="84"/>
  <c r="FS1502" i="84"/>
  <c r="GP876" i="84"/>
  <c r="FV446" i="84"/>
  <c r="GO768" i="84"/>
  <c r="FV905" i="84"/>
  <c r="FU1452" i="84"/>
  <c r="GF849" i="84"/>
  <c r="GH831" i="84"/>
  <c r="FX1325" i="84"/>
  <c r="GQ729" i="84"/>
  <c r="FU1183" i="84"/>
  <c r="FY677" i="84"/>
  <c r="FX1002" i="84"/>
  <c r="FV811" i="84"/>
  <c r="FV601" i="84"/>
  <c r="GI1567" i="84"/>
  <c r="FV948" i="84"/>
  <c r="GA443" i="84"/>
  <c r="FU1199" i="84"/>
  <c r="GT726" i="84"/>
  <c r="FZ779" i="84"/>
  <c r="GQ570" i="84"/>
  <c r="GC1579" i="84"/>
  <c r="GF1362" i="84"/>
  <c r="FZ583" i="84"/>
  <c r="GO1079" i="84"/>
  <c r="FY642" i="84"/>
  <c r="GE1561" i="84"/>
  <c r="GK804" i="84"/>
  <c r="GM970" i="84"/>
  <c r="GN1562" i="84"/>
  <c r="GR716" i="84"/>
  <c r="FS1315" i="84"/>
  <c r="GK1218" i="84"/>
  <c r="FV1347" i="84"/>
  <c r="FV1254" i="84"/>
  <c r="GP574" i="84"/>
  <c r="FS1536" i="84"/>
  <c r="GN1564" i="84"/>
  <c r="FT1522" i="84"/>
  <c r="GQ1532" i="84"/>
  <c r="GL1060" i="84"/>
  <c r="GF1082" i="84"/>
  <c r="GM1121" i="84"/>
  <c r="GT700" i="84"/>
  <c r="GT138" i="84" s="1"/>
  <c r="GG1398" i="84"/>
  <c r="FU1426" i="84"/>
  <c r="GP1483" i="84"/>
  <c r="GK1347" i="84"/>
  <c r="GM1437" i="84"/>
  <c r="GI1448" i="84"/>
  <c r="FZ1376" i="84"/>
  <c r="GD1471" i="84"/>
  <c r="FV1556" i="84"/>
  <c r="GB1473" i="84"/>
  <c r="GF1363" i="84"/>
  <c r="GN1451" i="84"/>
  <c r="GA1385" i="84"/>
  <c r="FS1396" i="84"/>
  <c r="FW1480" i="84"/>
  <c r="FV1411" i="84"/>
  <c r="GJ1570" i="84"/>
  <c r="GL1392" i="84"/>
  <c r="GM1486" i="84"/>
  <c r="GJ1453" i="84"/>
  <c r="GP1486" i="84"/>
  <c r="FT1109" i="84"/>
  <c r="GE833" i="84"/>
  <c r="FV1550" i="84"/>
  <c r="GH1198" i="84"/>
  <c r="GM756" i="84"/>
  <c r="FS543" i="84"/>
  <c r="FZ1113" i="84"/>
  <c r="GG798" i="84"/>
  <c r="GF911" i="84"/>
  <c r="GU580" i="84"/>
  <c r="GP680" i="84"/>
  <c r="GD995" i="84"/>
  <c r="GF1146" i="84"/>
  <c r="FS617" i="84"/>
  <c r="GF1554" i="84"/>
  <c r="GA1563" i="84"/>
  <c r="GQ973" i="84"/>
  <c r="FV1149" i="84"/>
  <c r="GO862" i="84"/>
  <c r="GK1070" i="84"/>
  <c r="FU552" i="84"/>
  <c r="GJ923" i="84"/>
  <c r="GA849" i="84"/>
  <c r="GN1416" i="84"/>
  <c r="FS1341" i="84"/>
  <c r="GJ802" i="84"/>
  <c r="FZ673" i="84"/>
  <c r="GQ799" i="84"/>
  <c r="FY856" i="84"/>
  <c r="GT518" i="84"/>
  <c r="GQ787" i="84"/>
  <c r="GO1577" i="84"/>
  <c r="GA623" i="84"/>
  <c r="GO1127" i="84"/>
  <c r="GM805" i="84"/>
  <c r="GE1464" i="84"/>
  <c r="GJ1394" i="84"/>
  <c r="FW1420" i="84"/>
  <c r="FZ1441" i="84"/>
  <c r="GM1411" i="84"/>
  <c r="GM1488" i="84"/>
  <c r="GK1402" i="84"/>
  <c r="GB1437" i="84"/>
  <c r="GJ1393" i="84"/>
  <c r="GN1371" i="84"/>
  <c r="GC1374" i="84"/>
  <c r="GQ966" i="84"/>
  <c r="GO893" i="84"/>
  <c r="GH853" i="84"/>
  <c r="GE1534" i="84"/>
  <c r="FT1228" i="84"/>
  <c r="GF938" i="84"/>
  <c r="GL1559" i="84"/>
  <c r="GJ933" i="84"/>
  <c r="GK852" i="84"/>
  <c r="GC1177" i="84"/>
  <c r="GQ449" i="84"/>
  <c r="GQ1112" i="84"/>
  <c r="FW936" i="84"/>
  <c r="GO493" i="84"/>
  <c r="GA1550" i="84"/>
  <c r="FS819" i="84"/>
  <c r="GQ469" i="84"/>
  <c r="GM1582" i="84"/>
  <c r="GA742" i="84"/>
  <c r="GN1188" i="84"/>
  <c r="GR719" i="84"/>
  <c r="GE1000" i="84"/>
  <c r="GD1173" i="84"/>
  <c r="FV900" i="84"/>
  <c r="GH1496" i="84"/>
  <c r="GD807" i="84"/>
  <c r="GN1167" i="84"/>
  <c r="FZ518" i="84"/>
  <c r="FY1291" i="84"/>
  <c r="FZ1550" i="84"/>
  <c r="GD749" i="84"/>
  <c r="FW947" i="84"/>
  <c r="FT665" i="84"/>
  <c r="GE1331" i="84"/>
  <c r="GM1212" i="84"/>
  <c r="GM184" i="84" s="1"/>
  <c r="DJ184" i="84" s="1"/>
  <c r="GQ1499" i="84"/>
  <c r="GP1114" i="84"/>
  <c r="GC1421" i="84"/>
  <c r="FX1291" i="84"/>
  <c r="GJ781" i="84"/>
  <c r="GN1549" i="84"/>
  <c r="GO644" i="84"/>
  <c r="GQ1549" i="84"/>
  <c r="GM1247" i="84"/>
  <c r="GL1107" i="84"/>
  <c r="FS737" i="84"/>
  <c r="GR670" i="84"/>
  <c r="GK1231" i="84"/>
  <c r="FX632" i="84"/>
  <c r="GK805" i="84"/>
  <c r="FZ1551" i="84"/>
  <c r="FT1286" i="84"/>
  <c r="FT652" i="84"/>
  <c r="GH918" i="84"/>
  <c r="FT813" i="84"/>
  <c r="GN895" i="84"/>
  <c r="GI1080" i="84"/>
  <c r="FU734" i="84"/>
  <c r="GB1521" i="84"/>
  <c r="GE1521" i="84"/>
  <c r="GN1521" i="84"/>
  <c r="GG1530" i="84"/>
  <c r="GQ953" i="84"/>
  <c r="GP1214" i="84"/>
  <c r="GP1456" i="84"/>
  <c r="FV579" i="84"/>
  <c r="GH1348" i="84"/>
  <c r="GC1383" i="84"/>
  <c r="GK1474" i="84"/>
  <c r="GQ1335" i="84"/>
  <c r="FW1450" i="84"/>
  <c r="GI1332" i="84"/>
  <c r="GC1428" i="84"/>
  <c r="FT1485" i="84"/>
  <c r="FX1420" i="84"/>
  <c r="GI1409" i="84"/>
  <c r="GN1419" i="84"/>
  <c r="GP1487" i="84"/>
  <c r="FT1340" i="84"/>
  <c r="FX1440" i="84"/>
  <c r="GL1417" i="84"/>
  <c r="GM1377" i="84"/>
  <c r="FY731" i="84"/>
  <c r="GD1046" i="84"/>
  <c r="GS656" i="84"/>
  <c r="FX1392" i="84"/>
  <c r="GI1280" i="84"/>
  <c r="FT687" i="84"/>
  <c r="GF879" i="84"/>
  <c r="FT545" i="84"/>
  <c r="GP670" i="84"/>
  <c r="GA1049" i="84"/>
  <c r="FT1563" i="84"/>
  <c r="GP521" i="84"/>
  <c r="GA806" i="84"/>
  <c r="FV1157" i="84"/>
  <c r="GC1271" i="84"/>
  <c r="FZ622" i="84"/>
  <c r="GO569" i="84"/>
  <c r="GI785" i="84"/>
  <c r="FS1051" i="84"/>
  <c r="GM742" i="84"/>
  <c r="FT1147" i="84"/>
  <c r="FS1460" i="84"/>
  <c r="FV1447" i="84"/>
  <c r="GA721" i="84"/>
  <c r="GH1076" i="84"/>
  <c r="GD827" i="84"/>
  <c r="GJ1458" i="84"/>
  <c r="GN699" i="84"/>
  <c r="FS1098" i="84"/>
  <c r="GF1532" i="84"/>
  <c r="GM947" i="84"/>
  <c r="GQ1380" i="84"/>
  <c r="GA1377" i="84"/>
  <c r="GH1369" i="84"/>
  <c r="FV1393" i="84"/>
  <c r="GF1411" i="84"/>
  <c r="GF1387" i="84"/>
  <c r="GJ1376" i="84"/>
  <c r="GB1331" i="84"/>
  <c r="FW1467" i="84"/>
  <c r="GE1296" i="84"/>
  <c r="FZ1359" i="84"/>
  <c r="GP883" i="84"/>
  <c r="GJ885" i="84"/>
  <c r="FU700" i="84"/>
  <c r="GN736" i="84"/>
  <c r="GA475" i="84"/>
  <c r="FT1315" i="84"/>
  <c r="GL1509" i="84"/>
  <c r="GO809" i="84"/>
  <c r="GI783" i="84"/>
  <c r="FT934" i="84"/>
  <c r="FS496" i="84"/>
  <c r="GN1274" i="84"/>
  <c r="FU455" i="84"/>
  <c r="GD1582" i="84"/>
  <c r="GN841" i="84"/>
  <c r="FY600" i="84"/>
  <c r="GN704" i="84"/>
  <c r="GJ1027" i="84"/>
  <c r="FZ880" i="84"/>
  <c r="GP1591" i="84"/>
  <c r="GU509" i="84"/>
  <c r="GK1549" i="84"/>
  <c r="FU1157" i="84"/>
  <c r="FY550" i="84"/>
  <c r="GF1338" i="84"/>
  <c r="FU625" i="84"/>
  <c r="GU715" i="84"/>
  <c r="GC1329" i="84"/>
  <c r="FX556" i="84"/>
  <c r="FV940" i="84"/>
  <c r="FY1164" i="84"/>
  <c r="GQ700" i="84"/>
  <c r="FT627" i="84"/>
  <c r="GL1582" i="84"/>
  <c r="GF1263" i="84"/>
  <c r="GH1408" i="84"/>
  <c r="FU566" i="84"/>
  <c r="FT444" i="84"/>
  <c r="FV1288" i="84"/>
  <c r="FW888" i="84"/>
  <c r="GR479" i="84"/>
  <c r="GA516" i="84"/>
  <c r="GO706" i="84"/>
  <c r="FW882" i="84"/>
  <c r="GL797" i="84"/>
  <c r="GA734" i="84"/>
  <c r="GS500" i="84"/>
  <c r="GO1388" i="84"/>
  <c r="GI733" i="84"/>
  <c r="GI141" i="84" s="1"/>
  <c r="CT141" i="84" s="1"/>
  <c r="GD1256" i="84"/>
  <c r="GT553" i="84"/>
  <c r="FW1195" i="84"/>
  <c r="GE1105" i="84"/>
  <c r="GE807" i="84"/>
  <c r="GA906" i="84"/>
  <c r="GK1516" i="84"/>
  <c r="GC1525" i="84"/>
  <c r="GC213" i="84" s="1"/>
  <c r="AS213" i="84" s="1"/>
  <c r="GI869" i="84"/>
  <c r="GQ474" i="84"/>
  <c r="GF1446" i="84"/>
  <c r="GM1393" i="84"/>
  <c r="GP1428" i="84"/>
  <c r="GB1352" i="84"/>
  <c r="FV1488" i="84"/>
  <c r="GF1371" i="84"/>
  <c r="FV1435" i="84"/>
  <c r="GM1359" i="84"/>
  <c r="GI1411" i="84"/>
  <c r="FT1556" i="84"/>
  <c r="FS1383" i="84"/>
  <c r="GM1471" i="84"/>
  <c r="GO1345" i="84"/>
  <c r="GF1438" i="84"/>
  <c r="GB1485" i="84"/>
  <c r="GN1353" i="84"/>
  <c r="GN1473" i="84"/>
  <c r="FV1094" i="84"/>
  <c r="GA560" i="84"/>
  <c r="GA1175" i="84"/>
  <c r="GQ747" i="84"/>
  <c r="FV638" i="84"/>
  <c r="GH1554" i="84"/>
  <c r="GF1585" i="84"/>
  <c r="FT1113" i="84"/>
  <c r="GQ811" i="84"/>
  <c r="FX1211" i="84"/>
  <c r="FW540" i="84"/>
  <c r="FZ472" i="84"/>
  <c r="GK823" i="84"/>
  <c r="FY1234" i="84"/>
  <c r="GQ1247" i="84"/>
  <c r="GG1009" i="84"/>
  <c r="FZ619" i="84"/>
  <c r="FU473" i="84"/>
  <c r="GL1518" i="84"/>
  <c r="GE1582" i="84"/>
  <c r="GI1511" i="84"/>
  <c r="GC1224" i="84"/>
  <c r="FX623" i="84"/>
  <c r="GU538" i="84"/>
  <c r="FW665" i="84"/>
  <c r="GA933" i="84"/>
  <c r="FT589" i="84"/>
  <c r="GO1034" i="84"/>
  <c r="FU715" i="84"/>
  <c r="GJ1515" i="84"/>
  <c r="GE1113" i="84"/>
  <c r="FW1364" i="84"/>
  <c r="GH1473" i="84"/>
  <c r="FW1357" i="84"/>
  <c r="GH1336" i="84"/>
  <c r="GF1342" i="84"/>
  <c r="GE1509" i="84"/>
  <c r="GK1369" i="84"/>
  <c r="GH1346" i="84"/>
  <c r="GQ1372" i="84"/>
  <c r="GP1462" i="84"/>
  <c r="FW1390" i="84"/>
  <c r="GP1556" i="84"/>
  <c r="GR640" i="84"/>
  <c r="FY966" i="84"/>
  <c r="GF912" i="84"/>
  <c r="GT682" i="84"/>
  <c r="GP1177" i="84"/>
  <c r="GS446" i="84"/>
  <c r="FX747" i="84"/>
  <c r="GA843" i="84"/>
  <c r="GP482" i="84"/>
  <c r="GQ858" i="84"/>
  <c r="GI1509" i="84"/>
  <c r="GD806" i="84"/>
  <c r="FX1591" i="84"/>
  <c r="GF1150" i="84"/>
  <c r="GH1062" i="84"/>
  <c r="GQ542" i="84"/>
  <c r="GB1534" i="84"/>
  <c r="FV830" i="84"/>
  <c r="GG923" i="84"/>
  <c r="FW1302" i="84"/>
  <c r="FV1088" i="84"/>
  <c r="FY520" i="84"/>
  <c r="FY926" i="84"/>
  <c r="FV1391" i="84"/>
  <c r="FX1406" i="84"/>
  <c r="FU902" i="84"/>
  <c r="GD1544" i="84"/>
  <c r="FU517" i="84"/>
  <c r="GA1333" i="84"/>
  <c r="FX1011" i="84"/>
  <c r="GO703" i="84"/>
  <c r="GH1187" i="84"/>
  <c r="GQ595" i="84"/>
  <c r="GO522" i="84"/>
  <c r="GP1453" i="84"/>
  <c r="GK831" i="84"/>
  <c r="GG1001" i="84"/>
  <c r="GQ491" i="84"/>
  <c r="GL836" i="84"/>
  <c r="FW519" i="84"/>
  <c r="FW1350" i="84"/>
  <c r="GO605" i="84"/>
  <c r="FS444" i="84"/>
  <c r="GO826" i="84"/>
  <c r="GA733" i="84"/>
  <c r="GA141" i="84" s="1"/>
  <c r="AM141" i="84" s="1"/>
  <c r="FY505" i="84"/>
  <c r="FY1037" i="84"/>
  <c r="GL738" i="84"/>
  <c r="FW617" i="84"/>
  <c r="GT530" i="84"/>
  <c r="GC1240" i="84"/>
  <c r="GC1165" i="84"/>
  <c r="GO534" i="84"/>
  <c r="GI1242" i="84"/>
  <c r="GM870" i="84"/>
  <c r="FZ636" i="84"/>
  <c r="GD1247" i="84"/>
  <c r="GJ972" i="84"/>
  <c r="GH1243" i="84"/>
  <c r="GS615" i="84"/>
  <c r="GK1391" i="84"/>
  <c r="GE1448" i="84"/>
  <c r="FV1230" i="84"/>
  <c r="FW1365" i="84"/>
  <c r="FY1272" i="84"/>
  <c r="GG1432" i="84"/>
  <c r="FW1343" i="84"/>
  <c r="GE1421" i="84"/>
  <c r="FZ1248" i="84"/>
  <c r="FW1433" i="84"/>
  <c r="GH1566" i="84"/>
  <c r="GQ1368" i="84"/>
  <c r="GE1461" i="84"/>
  <c r="FS1433" i="84"/>
  <c r="GJ1395" i="84"/>
  <c r="GP1433" i="84"/>
  <c r="FW1401" i="84"/>
  <c r="GH940" i="84"/>
  <c r="GJ1199" i="84"/>
  <c r="GL1552" i="84"/>
  <c r="GQ601" i="84"/>
  <c r="GH811" i="84"/>
  <c r="GD1083" i="84"/>
  <c r="FX597" i="84"/>
  <c r="FV941" i="84"/>
  <c r="FW729" i="84"/>
  <c r="FZ466" i="84"/>
  <c r="FT1213" i="84"/>
  <c r="GU454" i="84"/>
  <c r="FT705" i="84"/>
  <c r="GL733" i="84"/>
  <c r="FU1117" i="84"/>
  <c r="FT1397" i="84"/>
  <c r="FT617" i="84"/>
  <c r="FV801" i="84"/>
  <c r="GE1579" i="84"/>
  <c r="FV520" i="84"/>
  <c r="GP1273" i="84"/>
  <c r="GS666" i="84"/>
  <c r="GM1250" i="84"/>
  <c r="GN937" i="84"/>
  <c r="FU478" i="84"/>
  <c r="FU1411" i="84"/>
  <c r="FU1576" i="84"/>
  <c r="FY804" i="84"/>
  <c r="GO1105" i="84"/>
  <c r="GA1206" i="84"/>
  <c r="FX447" i="84"/>
  <c r="FX115" i="84" s="1"/>
  <c r="AD115" i="84" s="1"/>
  <c r="FS638" i="84"/>
  <c r="GJ1223" i="84"/>
  <c r="GF862" i="84"/>
  <c r="GN1516" i="84"/>
  <c r="FV598" i="84"/>
  <c r="GS521" i="84"/>
  <c r="FU1436" i="84"/>
  <c r="GG1326" i="84"/>
  <c r="FU1473" i="84"/>
  <c r="GB1470" i="84"/>
  <c r="GO1456" i="84"/>
  <c r="GC1445" i="84"/>
  <c r="FU1357" i="84"/>
  <c r="FT1264" i="84"/>
  <c r="GQ1221" i="84"/>
  <c r="GI1473" i="84"/>
  <c r="GA1454" i="84"/>
  <c r="GC1351" i="84"/>
  <c r="FV1587" i="84"/>
  <c r="FY916" i="84"/>
  <c r="FW717" i="84"/>
  <c r="GK927" i="84"/>
  <c r="GH1145" i="84"/>
  <c r="GG1093" i="84"/>
  <c r="FS697" i="84"/>
  <c r="GH730" i="84"/>
  <c r="GA622" i="84"/>
  <c r="GH1036" i="84"/>
  <c r="FT1560" i="84"/>
  <c r="GH783" i="84"/>
  <c r="FY1509" i="84"/>
  <c r="GL974" i="84"/>
  <c r="GC1206" i="84"/>
  <c r="GC184" i="84" s="1"/>
  <c r="AS184" i="84" s="1"/>
  <c r="GA563" i="84"/>
  <c r="FZ1198" i="84"/>
  <c r="FU761" i="84"/>
  <c r="GO1097" i="84"/>
  <c r="GQ945" i="84"/>
  <c r="GA536" i="84"/>
  <c r="GH1082" i="84"/>
  <c r="GA673" i="84"/>
  <c r="GP712" i="84"/>
  <c r="GR603" i="84"/>
  <c r="GF1211" i="84"/>
  <c r="GF826" i="84"/>
  <c r="GS483" i="84"/>
  <c r="FW1153" i="84"/>
  <c r="FZ477" i="84"/>
  <c r="GO1165" i="84"/>
  <c r="GT627" i="84"/>
  <c r="FS646" i="84"/>
  <c r="FU1006" i="84"/>
  <c r="GP546" i="84"/>
  <c r="GR688" i="84"/>
  <c r="FT1554" i="84"/>
  <c r="GD1255" i="84"/>
  <c r="FY753" i="84"/>
  <c r="GO1356" i="84"/>
  <c r="GQ1060" i="84"/>
  <c r="GH805" i="84"/>
  <c r="GE1054" i="84"/>
  <c r="GQ520" i="84"/>
  <c r="GE743" i="84"/>
  <c r="GJ822" i="84"/>
  <c r="GJ1548" i="84"/>
  <c r="GQ832" i="84"/>
  <c r="GT500" i="84"/>
  <c r="GM1184" i="84"/>
  <c r="FV904" i="84"/>
  <c r="FU1305" i="84"/>
  <c r="GP456" i="84"/>
  <c r="GO1412" i="84"/>
  <c r="FS859" i="84"/>
  <c r="GQ549" i="84"/>
  <c r="GA1569" i="84"/>
  <c r="GA1526" i="84"/>
  <c r="FY1529" i="84"/>
  <c r="FZ1255" i="84"/>
  <c r="GJ1557" i="84"/>
  <c r="GN1342" i="84"/>
  <c r="GG1383" i="84"/>
  <c r="GJ1472" i="84"/>
  <c r="FV1353" i="84"/>
  <c r="GF1361" i="84"/>
  <c r="FT1459" i="84"/>
  <c r="GP1352" i="84"/>
  <c r="GC1509" i="84"/>
  <c r="GB1277" i="84"/>
  <c r="FT1444" i="84"/>
  <c r="GC1378" i="84"/>
  <c r="FY1486" i="84"/>
  <c r="GD1358" i="84"/>
  <c r="FW1474" i="84"/>
  <c r="GN1351" i="84"/>
  <c r="GK1447" i="84"/>
  <c r="GM1382" i="84"/>
  <c r="GO1574" i="84"/>
  <c r="GN1347" i="84"/>
  <c r="GG1569" i="84"/>
  <c r="GG217" i="84" s="1"/>
  <c r="CL217" i="84" s="1"/>
  <c r="FT578" i="84"/>
  <c r="FU597" i="84"/>
  <c r="GQ451" i="84"/>
  <c r="GA1015" i="84"/>
  <c r="FW629" i="84"/>
  <c r="GL1466" i="84"/>
  <c r="GA533" i="84"/>
  <c r="FZ1386" i="84"/>
  <c r="FW799" i="84"/>
  <c r="GK811" i="84"/>
  <c r="GA511" i="84"/>
  <c r="GQ986" i="84"/>
  <c r="GK1562" i="84"/>
  <c r="GP539" i="84"/>
  <c r="FU1031" i="84"/>
  <c r="GG806" i="84"/>
  <c r="GQ823" i="84"/>
  <c r="GI920" i="84"/>
  <c r="GI158" i="84" s="1"/>
  <c r="CT158" i="84" s="1"/>
  <c r="GB1140" i="84"/>
  <c r="FY1559" i="84"/>
  <c r="GH1157" i="84"/>
  <c r="GG1507" i="84"/>
  <c r="FY1388" i="84"/>
  <c r="FW1353" i="84"/>
  <c r="FZ1325" i="84"/>
  <c r="FV886" i="84"/>
  <c r="GT574" i="84"/>
  <c r="FV619" i="84"/>
  <c r="GQ772" i="84"/>
  <c r="GE786" i="84"/>
  <c r="FW1275" i="84"/>
  <c r="FX959" i="84"/>
  <c r="FX1511" i="84"/>
  <c r="GC1359" i="84"/>
  <c r="FZ700" i="84"/>
  <c r="GA1476" i="84"/>
  <c r="GI1388" i="84"/>
  <c r="GM1476" i="84"/>
  <c r="GD1401" i="84"/>
  <c r="GC1398" i="84"/>
  <c r="FZ1418" i="84"/>
  <c r="GC1454" i="84"/>
  <c r="GP1444" i="84"/>
  <c r="GO1466" i="84"/>
  <c r="GN1488" i="84"/>
  <c r="FS1350" i="84"/>
  <c r="FU1453" i="84"/>
  <c r="FZ1581" i="84"/>
  <c r="FV1299" i="84"/>
  <c r="FX560" i="84"/>
  <c r="FS572" i="84"/>
  <c r="FV821" i="84"/>
  <c r="GD741" i="84"/>
  <c r="GD1232" i="84"/>
  <c r="GK1422" i="84"/>
  <c r="FS813" i="84"/>
  <c r="FX446" i="84"/>
  <c r="FS1549" i="84"/>
  <c r="GK765" i="84"/>
  <c r="GI816" i="84"/>
  <c r="FS514" i="84"/>
  <c r="FW1074" i="84"/>
  <c r="GA718" i="84"/>
  <c r="GR545" i="84"/>
  <c r="FU855" i="84"/>
  <c r="GN755" i="84"/>
  <c r="GQ478" i="84"/>
  <c r="GJ1322" i="84"/>
  <c r="GH1096" i="84"/>
  <c r="GF1355" i="84"/>
  <c r="FS484" i="84"/>
  <c r="GO1250" i="84"/>
  <c r="FV805" i="84"/>
  <c r="GA1555" i="84"/>
  <c r="FZ1261" i="84"/>
  <c r="GN1056" i="84"/>
  <c r="FZ1047" i="84"/>
  <c r="FW1493" i="84"/>
  <c r="GD1341" i="84"/>
  <c r="FU1149" i="84"/>
  <c r="GB1394" i="84"/>
  <c r="FY451" i="84"/>
  <c r="GB1161" i="84"/>
  <c r="FT864" i="84"/>
  <c r="FT884" i="84"/>
  <c r="GQ697" i="84"/>
  <c r="FY1050" i="84"/>
  <c r="GG1181" i="84"/>
  <c r="GJ831" i="84"/>
  <c r="GO742" i="84"/>
  <c r="GO1231" i="84"/>
  <c r="FU754" i="84"/>
  <c r="FW649" i="84"/>
  <c r="GF898" i="84"/>
  <c r="GE859" i="84"/>
  <c r="GE261" i="84" s="1"/>
  <c r="CD261" i="84" s="1"/>
  <c r="FT1146" i="84"/>
  <c r="FW451" i="84"/>
  <c r="GO1061" i="84"/>
  <c r="FU704" i="84"/>
  <c r="GP1582" i="84"/>
  <c r="GC1130" i="84"/>
  <c r="GQ853" i="84"/>
  <c r="FW580" i="84"/>
  <c r="GI910" i="84"/>
  <c r="GC1457" i="84"/>
  <c r="GK755" i="84"/>
  <c r="GK143" i="84" s="1"/>
  <c r="DB143" i="84" s="1"/>
  <c r="FX479" i="84"/>
  <c r="FX1058" i="84"/>
  <c r="GQ1527" i="84"/>
  <c r="GD1519" i="84"/>
  <c r="GD1030" i="84"/>
  <c r="GD168" i="84" s="1"/>
  <c r="BZ168" i="84" s="1"/>
  <c r="GA748" i="84"/>
  <c r="FV991" i="84"/>
  <c r="FX1425" i="84"/>
  <c r="GN1498" i="84"/>
  <c r="FW1339" i="84"/>
  <c r="FU1387" i="84"/>
  <c r="GJ1481" i="84"/>
  <c r="FT1387" i="84"/>
  <c r="GN1198" i="84"/>
  <c r="GB1390" i="84"/>
  <c r="FZ1397" i="84"/>
  <c r="GG1570" i="84"/>
  <c r="FX1403" i="84"/>
  <c r="GO1415" i="84"/>
  <c r="GN1483" i="84"/>
  <c r="GF1413" i="84"/>
  <c r="FY1397" i="84"/>
  <c r="FU1398" i="84"/>
  <c r="GC1236" i="84"/>
  <c r="GO1570" i="84"/>
  <c r="GP1395" i="84"/>
  <c r="GH1211" i="84"/>
  <c r="FZ1430" i="84"/>
  <c r="GB1483" i="84"/>
  <c r="GD814" i="84"/>
  <c r="GL1544" i="84"/>
  <c r="FS855" i="84"/>
  <c r="GO1534" i="84"/>
  <c r="GO432" i="84" s="1"/>
  <c r="DN432" i="84" s="1"/>
  <c r="GS511" i="84"/>
  <c r="GQ1084" i="84"/>
  <c r="GO1175" i="84"/>
  <c r="GD1208" i="84"/>
  <c r="GD784" i="84"/>
  <c r="FW689" i="84"/>
  <c r="GD1380" i="84"/>
  <c r="GL746" i="84"/>
  <c r="GF1218" i="84"/>
  <c r="GO541" i="84"/>
  <c r="GC1551" i="84"/>
  <c r="GP859" i="84"/>
  <c r="GM1209" i="84"/>
  <c r="FV818" i="84"/>
  <c r="GG742" i="84"/>
  <c r="FT1471" i="84"/>
  <c r="GO928" i="84"/>
  <c r="GJ951" i="84"/>
  <c r="FV1360" i="84"/>
  <c r="FW636" i="84"/>
  <c r="FZ1400" i="84"/>
  <c r="GQ1407" i="84"/>
  <c r="GI1447" i="84"/>
  <c r="GO1161" i="84"/>
  <c r="GQ876" i="84"/>
  <c r="FZ609" i="84"/>
  <c r="GL902" i="84"/>
  <c r="GP1088" i="84"/>
  <c r="GF991" i="84"/>
  <c r="GD1553" i="84"/>
  <c r="GD215" i="84" s="1"/>
  <c r="BZ215" i="84" s="1"/>
  <c r="FY698" i="84"/>
  <c r="GU675" i="84"/>
  <c r="GC1369" i="84"/>
  <c r="FU1469" i="84"/>
  <c r="GJ1398" i="84"/>
  <c r="FU1438" i="84"/>
  <c r="FV1399" i="84"/>
  <c r="GH1350" i="84"/>
  <c r="GP1389" i="84"/>
  <c r="GQ1386" i="84"/>
  <c r="GM1335" i="84"/>
  <c r="FW1372" i="84"/>
  <c r="GP1360" i="84"/>
  <c r="GE1487" i="84"/>
  <c r="GL1414" i="84"/>
  <c r="GM1424" i="84"/>
  <c r="GH1169" i="84"/>
  <c r="FS607" i="84"/>
  <c r="FT600" i="84"/>
  <c r="GS670" i="84"/>
  <c r="FW579" i="84"/>
  <c r="FU1587" i="84"/>
  <c r="GM762" i="84"/>
  <c r="GM1144" i="84"/>
  <c r="GQ468" i="84"/>
  <c r="FY602" i="84"/>
  <c r="GJ1006" i="84"/>
  <c r="GI808" i="84"/>
  <c r="GQ1399" i="84"/>
  <c r="GR486" i="84"/>
  <c r="GD1211" i="84"/>
  <c r="FX598" i="84"/>
  <c r="GO1180" i="84"/>
  <c r="GN934" i="84"/>
  <c r="GN786" i="84"/>
  <c r="GU593" i="84"/>
  <c r="GN1118" i="84"/>
  <c r="GN176" i="84" s="1"/>
  <c r="DV176" i="84" s="1"/>
  <c r="GO1567" i="84"/>
  <c r="FZ530" i="84"/>
  <c r="GO1370" i="84"/>
  <c r="FW1492" i="84"/>
  <c r="GF1561" i="84"/>
  <c r="GP1267" i="84"/>
  <c r="GL782" i="84"/>
  <c r="FV672" i="84"/>
  <c r="FX824" i="84"/>
  <c r="FS1407" i="84"/>
  <c r="GP1037" i="84"/>
  <c r="GD1210" i="84"/>
  <c r="GA501" i="84"/>
  <c r="GA1545" i="84"/>
  <c r="GI1551" i="84"/>
  <c r="GK1082" i="84"/>
  <c r="FY707" i="84"/>
  <c r="GI914" i="84"/>
  <c r="GI1494" i="84"/>
  <c r="FV843" i="84"/>
  <c r="GO621" i="84"/>
  <c r="GA609" i="84"/>
  <c r="GM1428" i="84"/>
  <c r="GO720" i="84"/>
  <c r="GC1573" i="84"/>
  <c r="GA576" i="84"/>
  <c r="FT733" i="84"/>
  <c r="GJ1583" i="84"/>
  <c r="GG951" i="84"/>
  <c r="GG768" i="84"/>
  <c r="GK1404" i="84"/>
  <c r="FS1188" i="84"/>
  <c r="GG1080" i="84"/>
  <c r="GG172" i="84" s="1"/>
  <c r="CL172" i="84" s="1"/>
  <c r="FU467" i="84"/>
  <c r="GL1270" i="84"/>
  <c r="GD1169" i="84"/>
  <c r="GD1068" i="84"/>
  <c r="GA1525" i="84"/>
  <c r="GE1516" i="84"/>
  <c r="FU1511" i="84"/>
  <c r="GQ1132" i="84"/>
  <c r="FU1152" i="84"/>
  <c r="FS785" i="84"/>
  <c r="GA1422" i="84"/>
  <c r="GI1308" i="84"/>
  <c r="FT1392" i="84"/>
  <c r="FY1443" i="84"/>
  <c r="GD1314" i="84"/>
  <c r="GI1420" i="84"/>
  <c r="FW1324" i="84"/>
  <c r="GH1406" i="84"/>
  <c r="GB1346" i="84"/>
  <c r="GL1348" i="84"/>
  <c r="FY1463" i="84"/>
  <c r="FV1449" i="84"/>
  <c r="GM1463" i="84"/>
  <c r="GI1336" i="84"/>
  <c r="GG1347" i="84"/>
  <c r="GJ1491" i="84"/>
  <c r="GM1331" i="84"/>
  <c r="GG1470" i="84"/>
  <c r="GQ1431" i="84"/>
  <c r="FV1091" i="84"/>
  <c r="GH1370" i="84"/>
  <c r="FU1038" i="84"/>
  <c r="GT568" i="84"/>
  <c r="GT126" i="84" s="1"/>
  <c r="FS850" i="84"/>
  <c r="GA1310" i="84"/>
  <c r="GO1044" i="84"/>
  <c r="GE774" i="84"/>
  <c r="GD804" i="84"/>
  <c r="FS917" i="84"/>
  <c r="GN768" i="84"/>
  <c r="GA621" i="84"/>
  <c r="GA787" i="84"/>
  <c r="GS553" i="84"/>
  <c r="GP754" i="84"/>
  <c r="FX1372" i="84"/>
  <c r="GA545" i="84"/>
  <c r="FS982" i="84"/>
  <c r="FS1352" i="84"/>
  <c r="GH1305" i="84"/>
  <c r="GO1484" i="84"/>
  <c r="FW1163" i="84"/>
  <c r="GP811" i="84"/>
  <c r="FX746" i="84"/>
  <c r="FU689" i="84"/>
  <c r="GK1066" i="84"/>
  <c r="GD1148" i="84"/>
  <c r="GF1138" i="84"/>
  <c r="GM1351" i="84"/>
  <c r="GI1430" i="84"/>
  <c r="GC1347" i="84"/>
  <c r="GA1475" i="84"/>
  <c r="GM1388" i="84"/>
  <c r="FV1502" i="84"/>
  <c r="FW1402" i="84"/>
  <c r="GC1354" i="84"/>
  <c r="GP1345" i="84"/>
  <c r="GP1358" i="84"/>
  <c r="FU1427" i="84"/>
  <c r="FZ1407" i="84"/>
  <c r="GQ1370" i="84"/>
  <c r="GO891" i="84"/>
  <c r="FT1031" i="84"/>
  <c r="FW517" i="84"/>
  <c r="GC1355" i="84"/>
  <c r="GS583" i="84"/>
  <c r="FU824" i="84"/>
  <c r="FX1008" i="84"/>
  <c r="GJ1288" i="84"/>
  <c r="GP467" i="84"/>
  <c r="FS1552" i="84"/>
  <c r="FT764" i="84"/>
  <c r="FY1144" i="84"/>
  <c r="GF1288" i="84"/>
  <c r="GT455" i="84"/>
  <c r="FS999" i="84"/>
  <c r="GM790" i="84"/>
  <c r="GI796" i="84"/>
  <c r="FX587" i="84"/>
  <c r="GH1308" i="84"/>
  <c r="GO491" i="84"/>
  <c r="FS692" i="84"/>
  <c r="GG866" i="84"/>
  <c r="FT450" i="84"/>
  <c r="GE1323" i="84"/>
  <c r="GF1583" i="84"/>
  <c r="GA952" i="84"/>
  <c r="GO1183" i="84"/>
  <c r="FT470" i="84"/>
  <c r="FT759" i="84"/>
  <c r="FX660" i="84"/>
  <c r="GG765" i="84"/>
  <c r="GR712" i="84"/>
  <c r="FZ647" i="84"/>
  <c r="GK1048" i="84"/>
  <c r="FZ757" i="84"/>
  <c r="GP828" i="84"/>
  <c r="FX1067" i="84"/>
  <c r="FY488" i="84"/>
  <c r="FX773" i="84"/>
  <c r="FU672" i="84"/>
  <c r="GR697" i="84"/>
  <c r="GQ1216" i="84"/>
  <c r="GP1317" i="84"/>
  <c r="FS1233" i="84"/>
  <c r="FS656" i="84"/>
  <c r="GI879" i="84"/>
  <c r="GD750" i="84"/>
  <c r="GI856" i="84"/>
  <c r="FV597" i="84"/>
  <c r="GD1020" i="84"/>
  <c r="GL1138" i="84"/>
  <c r="GF775" i="84"/>
  <c r="FW654" i="84"/>
  <c r="FS968" i="84"/>
  <c r="GS469" i="84"/>
  <c r="GB1316" i="84"/>
  <c r="FU882" i="84"/>
  <c r="GG1423" i="84"/>
  <c r="GA914" i="84"/>
  <c r="GM1215" i="84"/>
  <c r="GI1521" i="84"/>
  <c r="GK1506" i="84"/>
  <c r="GF1515" i="84"/>
  <c r="FS1254" i="84"/>
  <c r="GE936" i="84"/>
  <c r="FS569" i="84"/>
  <c r="GG1452" i="84"/>
  <c r="FT1347" i="84"/>
  <c r="FV1394" i="84"/>
  <c r="GK1434" i="84"/>
  <c r="GD1274" i="84"/>
  <c r="FU1370" i="84"/>
  <c r="GK1446" i="84"/>
  <c r="GQ1387" i="84"/>
  <c r="FX1447" i="84"/>
  <c r="GG1336" i="84"/>
  <c r="GG1352" i="84"/>
  <c r="GP1399" i="84"/>
  <c r="FV1376" i="84"/>
  <c r="GH1568" i="84"/>
  <c r="GF1401" i="84"/>
  <c r="FW1570" i="84"/>
  <c r="FW1384" i="84"/>
  <c r="FV1492" i="84"/>
  <c r="GE1356" i="84"/>
  <c r="GQ1447" i="84"/>
  <c r="GD1384" i="84"/>
  <c r="GP1351" i="84"/>
  <c r="GM913" i="84"/>
  <c r="GJ855" i="84"/>
  <c r="GK1199" i="84"/>
  <c r="FV667" i="84"/>
  <c r="GS610" i="84"/>
  <c r="FS874" i="84"/>
  <c r="GM1381" i="84"/>
  <c r="FV524" i="84"/>
  <c r="GE780" i="84"/>
  <c r="GQ450" i="84"/>
  <c r="GP1365" i="84"/>
  <c r="FW1378" i="84"/>
  <c r="GQ560" i="84"/>
  <c r="GF961" i="84"/>
  <c r="FZ626" i="84"/>
  <c r="GA751" i="84"/>
  <c r="GQ1418" i="84"/>
  <c r="FW1415" i="84"/>
  <c r="GD792" i="84"/>
  <c r="FV1303" i="84"/>
  <c r="GG1035" i="84"/>
  <c r="GP1133" i="84"/>
  <c r="FV678" i="84"/>
  <c r="GA1019" i="84"/>
  <c r="FX1527" i="84"/>
  <c r="FT1301" i="84"/>
  <c r="FU1445" i="84"/>
  <c r="GQ1421" i="84"/>
  <c r="GO1467" i="84"/>
  <c r="FT1481" i="84"/>
  <c r="GH1435" i="84"/>
  <c r="FW1426" i="84"/>
  <c r="FU1289" i="84"/>
  <c r="FZ1471" i="84"/>
  <c r="FY1570" i="84"/>
  <c r="GA1478" i="84"/>
  <c r="GQ1463" i="84"/>
  <c r="GA1323" i="84"/>
  <c r="GO1367" i="84"/>
  <c r="FU1162" i="84"/>
  <c r="GL830" i="84"/>
  <c r="GH1139" i="84"/>
  <c r="FW833" i="84"/>
  <c r="GI963" i="84"/>
  <c r="GA502" i="84"/>
  <c r="FU445" i="84"/>
  <c r="GP767" i="84"/>
  <c r="FW483" i="84"/>
  <c r="FT1420" i="84"/>
  <c r="FS1190" i="84"/>
  <c r="FU730" i="84"/>
  <c r="GT613" i="84"/>
  <c r="GI1323" i="84"/>
  <c r="GD1163" i="84"/>
  <c r="GD810" i="84"/>
  <c r="GD148" i="84" s="1"/>
  <c r="BZ148" i="84" s="1"/>
  <c r="GL1145" i="84"/>
  <c r="GG780" i="84"/>
  <c r="FS1382" i="84"/>
  <c r="FS200" i="84" s="1"/>
  <c r="L200" i="84" s="1"/>
  <c r="FY531" i="84"/>
  <c r="GB1191" i="84"/>
  <c r="FS1562" i="84"/>
  <c r="FZ685" i="84"/>
  <c r="GK922" i="84"/>
  <c r="GH868" i="84"/>
  <c r="GJ806" i="84"/>
  <c r="GO721" i="84"/>
  <c r="GI1197" i="84"/>
  <c r="FW531" i="84"/>
  <c r="GM930" i="84"/>
  <c r="FV633" i="84"/>
  <c r="GA666" i="84"/>
  <c r="GT684" i="84"/>
  <c r="FT936" i="84"/>
  <c r="GN1358" i="84"/>
  <c r="GO744" i="84"/>
  <c r="FT1198" i="84"/>
  <c r="FV753" i="84"/>
  <c r="GK1262" i="84"/>
  <c r="FU729" i="84"/>
  <c r="GP639" i="84"/>
  <c r="FX545" i="84"/>
  <c r="GR462" i="84"/>
  <c r="GS509" i="84"/>
  <c r="FZ1152" i="84"/>
  <c r="GE784" i="84"/>
  <c r="FS725" i="84"/>
  <c r="GP1064" i="84"/>
  <c r="GF1042" i="84"/>
  <c r="GT622" i="84"/>
  <c r="FV509" i="84"/>
  <c r="GN1273" i="84"/>
  <c r="GM1005" i="84"/>
  <c r="FV1005" i="84"/>
  <c r="GR491" i="84"/>
  <c r="FS832" i="84"/>
  <c r="FW751" i="84"/>
  <c r="FX975" i="84"/>
  <c r="FV1239" i="84"/>
  <c r="FV187" i="84" s="1"/>
  <c r="O187" i="84" s="1"/>
  <c r="GJ1161" i="84"/>
  <c r="GA947" i="84"/>
  <c r="FV1045" i="84"/>
  <c r="FU1061" i="84"/>
  <c r="FZ1517" i="84"/>
  <c r="GI1527" i="84"/>
  <c r="GI431" i="84" s="1"/>
  <c r="CT431" i="84" s="1"/>
  <c r="GN1535" i="84"/>
  <c r="FZ1453" i="84"/>
  <c r="GH778" i="84"/>
  <c r="GF1428" i="84"/>
  <c r="FZ1486" i="84"/>
  <c r="FZ1385" i="84"/>
  <c r="FT1476" i="84"/>
  <c r="GH1485" i="84"/>
  <c r="FY1416" i="84"/>
  <c r="GN1314" i="84"/>
  <c r="FU1422" i="84"/>
  <c r="GP1329" i="84"/>
  <c r="GJ1439" i="84"/>
  <c r="FY1465" i="84"/>
  <c r="GH1364" i="84"/>
  <c r="FY1460" i="84"/>
  <c r="GJ1312" i="84"/>
  <c r="GE1417" i="84"/>
  <c r="GM1355" i="84"/>
  <c r="FU1440" i="84"/>
  <c r="GH1260" i="84"/>
  <c r="GG1315" i="84"/>
  <c r="GT469" i="84"/>
  <c r="GL757" i="84"/>
  <c r="GH1373" i="84"/>
  <c r="GS619" i="84"/>
  <c r="GM1025" i="84"/>
  <c r="GT556" i="84"/>
  <c r="FV965" i="84"/>
  <c r="GA1022" i="84"/>
  <c r="FY1004" i="84"/>
  <c r="GQ534" i="84"/>
  <c r="FS512" i="84"/>
  <c r="GD1167" i="84"/>
  <c r="GQ517" i="84"/>
  <c r="FY560" i="84"/>
  <c r="GE964" i="84"/>
  <c r="GE162" i="84" s="1"/>
  <c r="FY503" i="84"/>
  <c r="GR619" i="84"/>
  <c r="FT1447" i="84"/>
  <c r="FU608" i="84"/>
  <c r="FT569" i="84"/>
  <c r="GC1405" i="84"/>
  <c r="GJ1350" i="84"/>
  <c r="GD1559" i="84"/>
  <c r="GQ461" i="84"/>
  <c r="GR521" i="84"/>
  <c r="GE1123" i="84"/>
  <c r="FU500" i="84"/>
  <c r="GF850" i="84"/>
  <c r="GH1345" i="84"/>
  <c r="GF1511" i="84"/>
  <c r="FV1095" i="84"/>
  <c r="FU1443" i="84"/>
  <c r="GN1320" i="84"/>
  <c r="FS1402" i="84"/>
  <c r="GF1450" i="84"/>
  <c r="GI1576" i="84"/>
  <c r="GO1438" i="84"/>
  <c r="GG1430" i="84"/>
  <c r="FW1477" i="84"/>
  <c r="FY1440" i="84"/>
  <c r="GO1430" i="84"/>
  <c r="FX1415" i="84"/>
  <c r="FS1007" i="84"/>
  <c r="GI1249" i="84"/>
  <c r="GM730" i="84"/>
  <c r="FU1534" i="84"/>
  <c r="FU432" i="84" s="1"/>
  <c r="N432" i="84" s="1"/>
  <c r="GL806" i="84"/>
  <c r="GD1174" i="84"/>
  <c r="FU809" i="84"/>
  <c r="GE1108" i="84"/>
  <c r="GL1253" i="84"/>
  <c r="FZ1165" i="84"/>
  <c r="GD731" i="84"/>
  <c r="GB1312" i="84"/>
  <c r="FY746" i="84"/>
  <c r="GS460" i="84"/>
  <c r="GE1430" i="84"/>
  <c r="GJ1559" i="84"/>
  <c r="FS696" i="84"/>
  <c r="FV1419" i="84"/>
  <c r="FU471" i="84"/>
  <c r="GO787" i="84"/>
  <c r="GJ875" i="84"/>
  <c r="GE1390" i="84"/>
  <c r="GP747" i="84"/>
  <c r="GQ1121" i="84"/>
  <c r="FX645" i="84"/>
  <c r="GI734" i="84"/>
  <c r="GK945" i="84"/>
  <c r="GE1397" i="84"/>
  <c r="GP855" i="84"/>
  <c r="GO500" i="84"/>
  <c r="FT952" i="84"/>
  <c r="FZ939" i="84"/>
  <c r="GO665" i="84"/>
  <c r="GC1125" i="84"/>
  <c r="FU1499" i="84"/>
  <c r="FV763" i="84"/>
  <c r="FU1282" i="84"/>
  <c r="GM1199" i="84"/>
  <c r="FY445" i="84"/>
  <c r="GD823" i="84"/>
  <c r="FY582" i="84"/>
  <c r="GO782" i="84"/>
  <c r="GT672" i="84"/>
  <c r="FZ568" i="84"/>
  <c r="GQ447" i="84"/>
  <c r="GN1142" i="84"/>
  <c r="GE771" i="84"/>
  <c r="GQ1403" i="84"/>
  <c r="GU482" i="84"/>
  <c r="GN855" i="84"/>
  <c r="GA654" i="84"/>
  <c r="GP1304" i="84"/>
  <c r="GK1099" i="84"/>
  <c r="GO1082" i="84"/>
  <c r="FY638" i="84"/>
  <c r="GP987" i="84"/>
  <c r="FS1193" i="84"/>
  <c r="GA1460" i="84"/>
  <c r="FS893" i="84"/>
  <c r="GM1552" i="84"/>
  <c r="FX1521" i="84"/>
  <c r="FV1521" i="84"/>
  <c r="FU1516" i="84"/>
  <c r="GR550" i="84"/>
  <c r="GD1035" i="84"/>
  <c r="FZ588" i="84"/>
  <c r="GS621" i="84"/>
  <c r="GL1385" i="84"/>
  <c r="FZ1431" i="84"/>
  <c r="FT1448" i="84"/>
  <c r="FY1418" i="84"/>
  <c r="FT1457" i="84"/>
  <c r="GJ1353" i="84"/>
  <c r="GI1466" i="84"/>
  <c r="GG1392" i="84"/>
  <c r="FZ1570" i="84"/>
  <c r="GG1373" i="84"/>
  <c r="FY1359" i="84"/>
  <c r="FU1459" i="84"/>
  <c r="GE1358" i="84"/>
  <c r="GL1484" i="84"/>
  <c r="FT1353" i="84"/>
  <c r="FZ1458" i="84"/>
  <c r="GG1454" i="84"/>
  <c r="GH1556" i="84"/>
  <c r="GM1153" i="84"/>
  <c r="FV696" i="84"/>
  <c r="GP971" i="84"/>
  <c r="GD754" i="84"/>
  <c r="GU461" i="84"/>
  <c r="GQ514" i="84"/>
  <c r="FS865" i="84"/>
  <c r="FZ1134" i="84"/>
  <c r="GM841" i="84"/>
  <c r="FW1559" i="84"/>
  <c r="FV536" i="84"/>
  <c r="FU590" i="84"/>
  <c r="GC1344" i="84"/>
  <c r="GI1582" i="84"/>
  <c r="GH1197" i="84"/>
  <c r="FS815" i="84"/>
  <c r="GD1288" i="84"/>
  <c r="FY792" i="84"/>
  <c r="GO570" i="84"/>
  <c r="GD1442" i="84"/>
  <c r="GL1418" i="84"/>
  <c r="GB1456" i="84"/>
  <c r="GO659" i="84"/>
  <c r="FT927" i="84"/>
  <c r="GL1292" i="84"/>
  <c r="FT532" i="84"/>
  <c r="GD948" i="84"/>
  <c r="GA709" i="84"/>
  <c r="GF1069" i="84"/>
  <c r="GQ1530" i="84"/>
  <c r="GH1209" i="84"/>
  <c r="GQ723" i="84"/>
  <c r="GL1487" i="84"/>
  <c r="GL1399" i="84"/>
  <c r="GL1387" i="84"/>
  <c r="FS1360" i="84"/>
  <c r="GG1379" i="84"/>
  <c r="FY1409" i="84"/>
  <c r="GJ1400" i="84"/>
  <c r="GJ1374" i="84"/>
  <c r="FS1384" i="84"/>
  <c r="GF1574" i="84"/>
  <c r="GD1352" i="84"/>
  <c r="GP819" i="84"/>
  <c r="FS451" i="84"/>
  <c r="FT639" i="84"/>
  <c r="GU481" i="84"/>
  <c r="FW659" i="84"/>
  <c r="GA1330" i="84"/>
  <c r="GH748" i="84"/>
  <c r="GU591" i="84"/>
  <c r="FS1450" i="84"/>
  <c r="GQ724" i="84"/>
  <c r="GL1155" i="84"/>
  <c r="GQ634" i="84"/>
  <c r="GQ479" i="84"/>
  <c r="FT907" i="84"/>
  <c r="FZ549" i="84"/>
  <c r="FS522" i="84"/>
  <c r="GM1101" i="84"/>
  <c r="GL751" i="84"/>
  <c r="GP773" i="84"/>
  <c r="FV641" i="84"/>
  <c r="GN1464" i="84"/>
  <c r="GN682" i="84"/>
  <c r="GO1198" i="84"/>
  <c r="GQ733" i="84"/>
  <c r="GQ141" i="84" s="1"/>
  <c r="FZ1326" i="84"/>
  <c r="FW1062" i="84"/>
  <c r="GA548" i="84"/>
  <c r="GP765" i="84"/>
  <c r="FU1046" i="84"/>
  <c r="FW1108" i="84"/>
  <c r="GK1567" i="84"/>
  <c r="GJ1131" i="84"/>
  <c r="FZ599" i="84"/>
  <c r="FZ464" i="84"/>
  <c r="GO637" i="84"/>
  <c r="FS924" i="84"/>
  <c r="FZ776" i="84"/>
  <c r="FY849" i="84"/>
  <c r="GI1055" i="84"/>
  <c r="GQ1341" i="84"/>
  <c r="GP499" i="84"/>
  <c r="GI876" i="84"/>
  <c r="FS1550" i="84"/>
  <c r="GG787" i="84"/>
  <c r="GQ1560" i="84"/>
  <c r="GC1146" i="84"/>
  <c r="GI837" i="84"/>
  <c r="GI860" i="84"/>
  <c r="GI152" i="84" s="1"/>
  <c r="CT152" i="84" s="1"/>
  <c r="GA474" i="84"/>
  <c r="GA226" i="84" s="1"/>
  <c r="AM226" i="84" s="1"/>
  <c r="GF1113" i="84"/>
  <c r="GI923" i="84"/>
  <c r="GI1051" i="84"/>
  <c r="GP715" i="84"/>
  <c r="GN885" i="84"/>
  <c r="FZ827" i="84"/>
  <c r="GP1132" i="84"/>
  <c r="GO722" i="84"/>
  <c r="GU504" i="84"/>
  <c r="GD1521" i="84"/>
  <c r="GN1553" i="84"/>
  <c r="GN215" i="84" s="1"/>
  <c r="DV215" i="84" s="1"/>
  <c r="GO1530" i="84"/>
  <c r="FS1304" i="84"/>
  <c r="GD1191" i="84"/>
  <c r="GG1400" i="84"/>
  <c r="GC1324" i="84"/>
  <c r="GF1347" i="84"/>
  <c r="GC1416" i="84"/>
  <c r="GH1480" i="84"/>
  <c r="GA1388" i="84"/>
  <c r="GQ1384" i="84"/>
  <c r="FT1435" i="84"/>
  <c r="GB1389" i="84"/>
  <c r="GJ1279" i="84"/>
  <c r="GI1451" i="84"/>
  <c r="GN1401" i="84"/>
  <c r="GL1580" i="84"/>
  <c r="GN1387" i="84"/>
  <c r="FZ1351" i="84"/>
  <c r="GG1471" i="84"/>
  <c r="GP1330" i="84"/>
  <c r="GL1427" i="84"/>
  <c r="FV1405" i="84"/>
  <c r="GA1397" i="84"/>
  <c r="GJ1297" i="84"/>
  <c r="FS1439" i="84"/>
  <c r="FX1580" i="84"/>
  <c r="GL1400" i="84"/>
  <c r="FW1354" i="84"/>
  <c r="GK1587" i="84"/>
  <c r="GL789" i="84"/>
  <c r="GN754" i="84"/>
  <c r="FX1156" i="84"/>
  <c r="GG745" i="84"/>
  <c r="FW537" i="84"/>
  <c r="GK742" i="84"/>
  <c r="GM1259" i="84"/>
  <c r="FS1262" i="84"/>
  <c r="FX859" i="84"/>
  <c r="GH789" i="84"/>
  <c r="FV1437" i="84"/>
  <c r="GJ850" i="84"/>
  <c r="GM1050" i="84"/>
  <c r="GP698" i="84"/>
  <c r="GB1486" i="84"/>
  <c r="GN1514" i="84"/>
  <c r="GN1337" i="84"/>
  <c r="GP897" i="84"/>
  <c r="FT1124" i="84"/>
  <c r="FY706" i="84"/>
  <c r="FW495" i="84"/>
  <c r="GP719" i="84"/>
  <c r="GK1086" i="84"/>
  <c r="GH1564" i="84"/>
  <c r="FV1243" i="84"/>
  <c r="FU454" i="84"/>
  <c r="GD913" i="84"/>
  <c r="GC1448" i="84"/>
  <c r="GL805" i="84"/>
  <c r="FW1419" i="84"/>
  <c r="FT522" i="84"/>
  <c r="FU701" i="84"/>
  <c r="GP881" i="84"/>
  <c r="GP263" i="84" s="1"/>
  <c r="DR263" i="84" s="1"/>
  <c r="FU1482" i="84"/>
  <c r="GG1138" i="84"/>
  <c r="FT562" i="84"/>
  <c r="GO1555" i="84"/>
  <c r="GN1078" i="84"/>
  <c r="GH1371" i="84"/>
  <c r="FS1560" i="84"/>
  <c r="GB1582" i="84"/>
  <c r="GF1205" i="84"/>
  <c r="FX749" i="84"/>
  <c r="GM820" i="84"/>
  <c r="GC1492" i="84"/>
  <c r="GJ1039" i="84"/>
  <c r="GD868" i="84"/>
  <c r="FS688" i="84"/>
  <c r="GG1279" i="84"/>
  <c r="FS994" i="84"/>
  <c r="GT656" i="84"/>
  <c r="FZ1269" i="84"/>
  <c r="GP498" i="84"/>
  <c r="GJ1158" i="84"/>
  <c r="GG1174" i="84"/>
  <c r="FX784" i="84"/>
  <c r="GT578" i="84"/>
  <c r="FY1098" i="84"/>
  <c r="GQ754" i="84"/>
  <c r="GJ1230" i="84"/>
  <c r="GM1236" i="84"/>
  <c r="GK1113" i="84"/>
  <c r="GP465" i="84"/>
  <c r="GA538" i="84"/>
  <c r="GD1360" i="84"/>
  <c r="GH941" i="84"/>
  <c r="FT473" i="84"/>
  <c r="GJ1564" i="84"/>
  <c r="FU1188" i="84"/>
  <c r="GP1175" i="84"/>
  <c r="GQ684" i="84"/>
  <c r="GK1328" i="84"/>
  <c r="GI1415" i="84"/>
  <c r="GB1263" i="84"/>
  <c r="FS1409" i="84"/>
  <c r="FZ1320" i="84"/>
  <c r="GF1398" i="84"/>
  <c r="GO1353" i="84"/>
  <c r="FW1325" i="84"/>
  <c r="FV1436" i="84"/>
  <c r="GC1440" i="84"/>
  <c r="GM1423" i="84"/>
  <c r="GJ1452" i="84"/>
  <c r="FW1330" i="84"/>
  <c r="GL1351" i="84"/>
  <c r="GA1470" i="84"/>
  <c r="GJ1355" i="84"/>
  <c r="GB1429" i="84"/>
  <c r="GH1452" i="84"/>
  <c r="GP1426" i="84"/>
  <c r="FU976" i="84"/>
  <c r="FT1573" i="84"/>
  <c r="GE929" i="84"/>
  <c r="GA744" i="84"/>
  <c r="FS778" i="84"/>
  <c r="FY631" i="84"/>
  <c r="GM795" i="84"/>
  <c r="GE1242" i="84"/>
  <c r="GK961" i="84"/>
  <c r="GQ893" i="84"/>
  <c r="FT768" i="84"/>
  <c r="FY1334" i="84"/>
  <c r="GJ839" i="84"/>
  <c r="GE1244" i="84"/>
  <c r="FV752" i="84"/>
  <c r="GP1270" i="84"/>
  <c r="GF1557" i="84"/>
  <c r="GL1113" i="84"/>
  <c r="GP875" i="84"/>
  <c r="GO933" i="84"/>
  <c r="FV693" i="84"/>
  <c r="GJ1073" i="84"/>
  <c r="GQ1568" i="84"/>
  <c r="FS549" i="84"/>
  <c r="FS606" i="84"/>
  <c r="FU969" i="84"/>
  <c r="GH1287" i="84"/>
  <c r="GQ577" i="84"/>
  <c r="GI788" i="84"/>
  <c r="GR572" i="84"/>
  <c r="GB1163" i="84"/>
  <c r="GN878" i="84"/>
  <c r="GE1559" i="84"/>
  <c r="GF742" i="84"/>
  <c r="GH1276" i="84"/>
  <c r="GE1056" i="84"/>
  <c r="FZ1258" i="84"/>
  <c r="FW922" i="84"/>
  <c r="GF735" i="84"/>
  <c r="GG1110" i="84"/>
  <c r="GN1017" i="84"/>
  <c r="FV1161" i="84"/>
  <c r="FU1298" i="84"/>
  <c r="GT480" i="84"/>
  <c r="GI775" i="84"/>
  <c r="GK1389" i="84"/>
  <c r="FX533" i="84"/>
  <c r="GL1561" i="84"/>
  <c r="FS1303" i="84"/>
  <c r="FV525" i="84"/>
  <c r="GD883" i="84"/>
  <c r="GJ1143" i="84"/>
  <c r="GB1388" i="84"/>
  <c r="FX682" i="84"/>
  <c r="GN1454" i="84"/>
  <c r="GI1235" i="84"/>
  <c r="FU567" i="84"/>
  <c r="GI1189" i="84"/>
  <c r="GG1299" i="84"/>
  <c r="FW869" i="84"/>
  <c r="GC1559" i="84"/>
  <c r="FV1515" i="84"/>
  <c r="GB1422" i="84"/>
  <c r="GK1472" i="84"/>
  <c r="FT1032" i="84"/>
  <c r="GI1283" i="84"/>
  <c r="FV1102" i="84"/>
  <c r="FZ1067" i="84"/>
  <c r="GR536" i="84"/>
  <c r="FW983" i="84"/>
  <c r="FW473" i="84"/>
  <c r="FS867" i="84"/>
  <c r="GH1166" i="84"/>
  <c r="FY1294" i="84"/>
  <c r="FX1225" i="84"/>
  <c r="GU500" i="84"/>
  <c r="GK1315" i="84"/>
  <c r="GS506" i="84"/>
  <c r="GF1157" i="84"/>
  <c r="GQ939" i="84"/>
  <c r="FW1531" i="84"/>
  <c r="FW774" i="84"/>
  <c r="FT1049" i="84"/>
  <c r="GL1325" i="84"/>
  <c r="FX1222" i="84"/>
  <c r="FV493" i="84"/>
  <c r="GQ499" i="84"/>
  <c r="GQ1567" i="84"/>
  <c r="GN777" i="84"/>
  <c r="GG1554" i="84"/>
  <c r="GO713" i="84"/>
  <c r="GI1098" i="84"/>
  <c r="GQ829" i="84"/>
  <c r="GJ935" i="84"/>
  <c r="FZ1031" i="84"/>
  <c r="GQ781" i="84"/>
  <c r="FS750" i="84"/>
  <c r="FZ1561" i="84"/>
  <c r="FU453" i="84"/>
  <c r="GO1113" i="84"/>
  <c r="FY455" i="84"/>
  <c r="GN856" i="84"/>
  <c r="GQ1306" i="84"/>
  <c r="GK1222" i="84"/>
  <c r="FU495" i="84"/>
  <c r="FW1176" i="84"/>
  <c r="GA1103" i="84"/>
  <c r="GH1267" i="84"/>
  <c r="GI1532" i="84"/>
  <c r="GD1536" i="84"/>
  <c r="GD214" i="84" s="1"/>
  <c r="BZ214" i="84" s="1"/>
  <c r="FX943" i="84"/>
  <c r="GI1302" i="84"/>
  <c r="GA1564" i="84"/>
  <c r="GE1474" i="84"/>
  <c r="GG1399" i="84"/>
  <c r="GP1447" i="84"/>
  <c r="FY1421" i="84"/>
  <c r="GH1447" i="84"/>
  <c r="FZ1345" i="84"/>
  <c r="FV1446" i="84"/>
  <c r="GJ1366" i="84"/>
  <c r="FT1439" i="84"/>
  <c r="FZ1379" i="84"/>
  <c r="GH1374" i="84"/>
  <c r="GN1492" i="84"/>
  <c r="GQ1361" i="84"/>
  <c r="FT1468" i="84"/>
  <c r="GJ1352" i="84"/>
  <c r="GB1421" i="84"/>
  <c r="GL1350" i="84"/>
  <c r="GB1360" i="84"/>
  <c r="FZ701" i="84"/>
  <c r="FY527" i="84"/>
  <c r="GK1486" i="84"/>
  <c r="GN668" i="84"/>
  <c r="FU889" i="84"/>
  <c r="GD1009" i="84"/>
  <c r="GK1118" i="84"/>
  <c r="GP659" i="84"/>
  <c r="FZ1468" i="84"/>
  <c r="GA600" i="84"/>
  <c r="GL961" i="84"/>
  <c r="GJ836" i="84"/>
  <c r="GM884" i="84"/>
  <c r="FX767" i="84"/>
  <c r="GF845" i="84"/>
  <c r="GU609" i="84"/>
  <c r="GM1264" i="84"/>
  <c r="FS775" i="84"/>
  <c r="GH1426" i="84"/>
  <c r="FX557" i="84"/>
  <c r="GD855" i="84"/>
  <c r="GE1233" i="84"/>
  <c r="GE295" i="84" s="1"/>
  <c r="CD295" i="84" s="1"/>
  <c r="GR475" i="84"/>
  <c r="GR519" i="84"/>
  <c r="GH1454" i="84"/>
  <c r="GM739" i="84"/>
  <c r="FS623" i="84"/>
  <c r="FT779" i="84"/>
  <c r="FS446" i="84"/>
  <c r="GH1597" i="84"/>
  <c r="GG1483" i="84"/>
  <c r="FW688" i="84"/>
  <c r="GH903" i="84"/>
  <c r="FU1089" i="84"/>
  <c r="GQ1458" i="84"/>
  <c r="FU1450" i="84"/>
  <c r="GS462" i="84"/>
  <c r="GJ1180" i="84"/>
  <c r="GA471" i="84"/>
  <c r="GQ938" i="84"/>
  <c r="GO764" i="84"/>
  <c r="FU995" i="84"/>
  <c r="GE819" i="84"/>
  <c r="GL944" i="84"/>
  <c r="GC1560" i="84"/>
  <c r="GE1411" i="84"/>
  <c r="GG844" i="84"/>
  <c r="GF1088" i="84"/>
  <c r="FZ1025" i="84"/>
  <c r="FU1232" i="84"/>
  <c r="GP969" i="84"/>
  <c r="GR569" i="84"/>
  <c r="GE1334" i="84"/>
  <c r="FV698" i="84"/>
  <c r="GL1259" i="84"/>
  <c r="FU841" i="84"/>
  <c r="FS892" i="84"/>
  <c r="GM931" i="84"/>
  <c r="GE761" i="84"/>
  <c r="GK1353" i="84"/>
  <c r="FY476" i="84"/>
  <c r="GF948" i="84"/>
  <c r="FS601" i="84"/>
  <c r="FZ1308" i="84"/>
  <c r="GP804" i="84"/>
  <c r="GF1201" i="84"/>
  <c r="FY454" i="84"/>
  <c r="FT1096" i="84"/>
  <c r="FU782" i="84"/>
  <c r="GO915" i="84"/>
  <c r="FZ1140" i="84"/>
  <c r="FZ178" i="84" s="1"/>
  <c r="AJ178" i="84" s="1"/>
  <c r="FT823" i="84"/>
  <c r="FS529" i="84"/>
  <c r="GU714" i="84"/>
  <c r="GE1465" i="84"/>
  <c r="GO823" i="84"/>
  <c r="GE1277" i="84"/>
  <c r="FU697" i="84"/>
  <c r="GM1267" i="84"/>
  <c r="GM1441" i="84"/>
  <c r="FT890" i="84"/>
  <c r="GB1231" i="84"/>
  <c r="FZ694" i="84"/>
  <c r="GQ1336" i="84"/>
  <c r="GS494" i="84"/>
  <c r="FY1177" i="84"/>
  <c r="GO1441" i="84"/>
  <c r="GH1255" i="84"/>
  <c r="FU845" i="84"/>
  <c r="GO528" i="84"/>
  <c r="GO586" i="84"/>
  <c r="GG1557" i="84"/>
  <c r="FU865" i="84"/>
  <c r="GA445" i="84"/>
  <c r="GI799" i="84"/>
  <c r="GI807" i="84"/>
  <c r="GM995" i="84"/>
  <c r="FU507" i="84"/>
  <c r="GI1120" i="84"/>
  <c r="GF793" i="84"/>
  <c r="GD1583" i="84"/>
  <c r="FV921" i="84"/>
  <c r="GM811" i="84"/>
  <c r="FY1377" i="84"/>
  <c r="GP950" i="84"/>
  <c r="GS665" i="84"/>
  <c r="GI1028" i="84"/>
  <c r="GS672" i="84"/>
  <c r="GQ533" i="84"/>
  <c r="GQ1218" i="84"/>
  <c r="GI1427" i="84"/>
  <c r="GJ1278" i="84"/>
  <c r="GC1524" i="84"/>
  <c r="GF1535" i="84"/>
  <c r="FW1519" i="84"/>
  <c r="FY1380" i="84"/>
  <c r="GQ947" i="84"/>
  <c r="GS525" i="84"/>
  <c r="GA635" i="84"/>
  <c r="FS1468" i="84"/>
  <c r="GN1380" i="84"/>
  <c r="GD1437" i="84"/>
  <c r="GD205" i="84" s="1"/>
  <c r="BZ205" i="84" s="1"/>
  <c r="FV1474" i="84"/>
  <c r="GK1376" i="84"/>
  <c r="GN1453" i="84"/>
  <c r="FX1411" i="84"/>
  <c r="FT1424" i="84"/>
  <c r="FV1465" i="84"/>
  <c r="GO1342" i="84"/>
  <c r="GA1453" i="84"/>
  <c r="FW1270" i="84"/>
  <c r="GF1566" i="84"/>
  <c r="GQ556" i="84"/>
  <c r="GM1032" i="84"/>
  <c r="GL812" i="84"/>
  <c r="GS531" i="84"/>
  <c r="GA1053" i="84"/>
  <c r="GR626" i="84"/>
  <c r="FW1216" i="84"/>
  <c r="GL986" i="84"/>
  <c r="FU735" i="84"/>
  <c r="GU611" i="84"/>
  <c r="GC1568" i="84"/>
  <c r="FV561" i="84"/>
  <c r="FT630" i="84"/>
  <c r="FV612" i="84"/>
  <c r="GU479" i="84"/>
  <c r="GJ879" i="84"/>
  <c r="GH1238" i="84"/>
  <c r="FW886" i="84"/>
  <c r="FX741" i="84"/>
  <c r="GQ1382" i="84"/>
  <c r="GR465" i="84"/>
  <c r="FX530" i="84"/>
  <c r="GD1451" i="84"/>
  <c r="GQ445" i="84"/>
  <c r="GI978" i="84"/>
  <c r="FY798" i="84"/>
  <c r="GL1405" i="84"/>
  <c r="FV675" i="84"/>
  <c r="FV445" i="84"/>
  <c r="GI1573" i="84"/>
  <c r="GD1293" i="84"/>
  <c r="GE952" i="84"/>
  <c r="GO599" i="84"/>
  <c r="GA551" i="84"/>
  <c r="FX1597" i="84"/>
  <c r="GI815" i="84"/>
  <c r="FX1302" i="84"/>
  <c r="FT871" i="84"/>
  <c r="GP1457" i="84"/>
  <c r="FS1420" i="84"/>
  <c r="GJ1443" i="84"/>
  <c r="GF1531" i="84"/>
  <c r="FW533" i="84"/>
  <c r="GI748" i="84"/>
  <c r="GM1169" i="84"/>
  <c r="GH1476" i="84"/>
  <c r="GM1450" i="84"/>
  <c r="GK1151" i="84"/>
  <c r="GK179" i="84" s="1"/>
  <c r="DB179" i="84" s="1"/>
  <c r="GN1177" i="84"/>
  <c r="GU717" i="84"/>
  <c r="FW1414" i="84"/>
  <c r="GR694" i="84"/>
  <c r="GB1268" i="84"/>
  <c r="FU805" i="84"/>
  <c r="GF1257" i="84"/>
  <c r="GK997" i="84"/>
  <c r="GN1325" i="84"/>
  <c r="FS847" i="84"/>
  <c r="GO922" i="84"/>
  <c r="GG737" i="84"/>
  <c r="FS732" i="84"/>
  <c r="GM897" i="84"/>
  <c r="GP561" i="84"/>
  <c r="FY799" i="84"/>
  <c r="FT1333" i="84"/>
  <c r="GR608" i="84"/>
  <c r="GL845" i="84"/>
  <c r="GA583" i="84"/>
  <c r="GL971" i="84"/>
  <c r="FZ557" i="84"/>
  <c r="GQ1108" i="84"/>
  <c r="GJ738" i="84"/>
  <c r="FZ970" i="84"/>
  <c r="GO678" i="84"/>
  <c r="GJ1257" i="84"/>
  <c r="GB1305" i="84"/>
  <c r="GB193" i="84" s="1"/>
  <c r="BD193" i="84" s="1"/>
  <c r="GJ736" i="84"/>
  <c r="FU1208" i="84"/>
  <c r="GP1306" i="84"/>
  <c r="GA1041" i="84"/>
  <c r="GR549" i="84"/>
  <c r="GQ961" i="84"/>
  <c r="FY894" i="84"/>
  <c r="GI1331" i="84"/>
  <c r="GH966" i="84"/>
  <c r="GO740" i="84"/>
  <c r="GP749" i="84"/>
  <c r="FV1518" i="84"/>
  <c r="GE1518" i="84"/>
  <c r="GL1220" i="84"/>
  <c r="GL403" i="84" s="1"/>
  <c r="DF403" i="84" s="1"/>
  <c r="GG1078" i="84"/>
  <c r="FW1001" i="84"/>
  <c r="GL1393" i="84"/>
  <c r="FY1425" i="84"/>
  <c r="GO1335" i="84"/>
  <c r="FV1369" i="84"/>
  <c r="GO1413" i="84"/>
  <c r="GM1466" i="84"/>
  <c r="GD1454" i="84"/>
  <c r="FU1412" i="84"/>
  <c r="GF1356" i="84"/>
  <c r="GG1474" i="84"/>
  <c r="FZ1336" i="84"/>
  <c r="GD1476" i="84"/>
  <c r="GH1390" i="84"/>
  <c r="GF1556" i="84"/>
  <c r="FX1421" i="84"/>
  <c r="FU1480" i="84"/>
  <c r="GE1313" i="84"/>
  <c r="GF1384" i="84"/>
  <c r="FY1477" i="84"/>
  <c r="FW1351" i="84"/>
  <c r="FZ1442" i="84"/>
  <c r="GJ1077" i="84"/>
  <c r="GQ466" i="84"/>
  <c r="FX1216" i="84"/>
  <c r="FT845" i="84"/>
  <c r="GG1534" i="84"/>
  <c r="GG432" i="84" s="1"/>
  <c r="CL432" i="84" s="1"/>
  <c r="GA491" i="84"/>
  <c r="GT621" i="84"/>
  <c r="GL1565" i="84"/>
  <c r="FS640" i="84"/>
  <c r="FS1213" i="84"/>
  <c r="FZ605" i="84"/>
  <c r="FY609" i="84"/>
  <c r="GG897" i="84"/>
  <c r="FY1026" i="84"/>
  <c r="FX681" i="84"/>
  <c r="FW643" i="84"/>
  <c r="FX1204" i="84"/>
  <c r="FZ1555" i="84"/>
  <c r="GM1097" i="84"/>
  <c r="GT645" i="84"/>
  <c r="GE1030" i="84"/>
  <c r="FT548" i="84"/>
  <c r="GP1285" i="84"/>
  <c r="GD854" i="84"/>
  <c r="GJ1096" i="84"/>
  <c r="GJ174" i="84" s="1"/>
  <c r="GP728" i="84"/>
  <c r="GD881" i="84"/>
  <c r="GF1169" i="84"/>
  <c r="FV800" i="84"/>
  <c r="GK1068" i="84"/>
  <c r="FX634" i="84"/>
  <c r="FT1266" i="84"/>
  <c r="FV1212" i="84"/>
  <c r="GM1499" i="84"/>
  <c r="GD1162" i="84"/>
  <c r="FU646" i="84"/>
  <c r="GM774" i="84"/>
  <c r="FW773" i="84"/>
  <c r="FT717" i="84"/>
  <c r="FX594" i="84"/>
  <c r="GI1371" i="84"/>
  <c r="GU607" i="84"/>
  <c r="GM736" i="84"/>
  <c r="FZ715" i="84"/>
  <c r="FS1183" i="84"/>
  <c r="GG1120" i="84"/>
  <c r="FV503" i="84"/>
  <c r="FU461" i="84"/>
  <c r="GO1277" i="84"/>
  <c r="GP551" i="84"/>
  <c r="GI1403" i="84"/>
  <c r="GB1491" i="84"/>
  <c r="FZ453" i="84"/>
  <c r="FZ624" i="84"/>
  <c r="GD1573" i="84"/>
  <c r="GA1302" i="84"/>
  <c r="GL1566" i="84"/>
  <c r="GC1370" i="84"/>
  <c r="GN741" i="84"/>
  <c r="GQ1550" i="84"/>
  <c r="FS1430" i="84"/>
  <c r="GF1024" i="84"/>
  <c r="FY948" i="84"/>
  <c r="FY468" i="84"/>
  <c r="GG740" i="84"/>
  <c r="FT728" i="84"/>
  <c r="FZ646" i="84"/>
  <c r="GP812" i="84"/>
  <c r="GL1128" i="84"/>
  <c r="GF731" i="84"/>
  <c r="GH1012" i="84"/>
  <c r="FT557" i="84"/>
  <c r="GF1441" i="84"/>
  <c r="FX1357" i="84"/>
  <c r="FZ963" i="84"/>
  <c r="FU1138" i="84"/>
  <c r="FV1351" i="84"/>
  <c r="FV557" i="84"/>
  <c r="GD1084" i="84"/>
  <c r="GA772" i="84"/>
  <c r="GD1403" i="84"/>
  <c r="GS574" i="84"/>
  <c r="GP1119" i="84"/>
  <c r="FW513" i="84"/>
  <c r="FX1287" i="84"/>
  <c r="GO547" i="84"/>
  <c r="GO590" i="84"/>
  <c r="GC1587" i="84"/>
  <c r="GQ998" i="84"/>
  <c r="FV542" i="84"/>
  <c r="GS493" i="84"/>
  <c r="FS1473" i="84"/>
  <c r="GO606" i="84"/>
  <c r="GG909" i="84"/>
  <c r="GG1207" i="84"/>
  <c r="GU650" i="84"/>
  <c r="FX1240" i="84"/>
  <c r="GM781" i="84"/>
  <c r="GI834" i="84"/>
  <c r="FX1104" i="84"/>
  <c r="GA1001" i="84"/>
  <c r="GJ1516" i="84"/>
  <c r="GL1553" i="84"/>
  <c r="GU605" i="84"/>
  <c r="GH1230" i="84"/>
  <c r="GK1403" i="84"/>
  <c r="GG1306" i="84"/>
  <c r="GJ1358" i="84"/>
  <c r="GA1406" i="84"/>
  <c r="GC1464" i="84"/>
  <c r="GG1366" i="84"/>
  <c r="GE1378" i="84"/>
  <c r="GJ1435" i="84"/>
  <c r="FZ1568" i="84"/>
  <c r="GB1345" i="84"/>
  <c r="GJ1461" i="84"/>
  <c r="GP1580" i="84"/>
  <c r="GD1394" i="84"/>
  <c r="FX1458" i="84"/>
  <c r="FW1301" i="84"/>
  <c r="GK1383" i="84"/>
  <c r="GD1432" i="84"/>
  <c r="FU1251" i="84"/>
  <c r="GJ1411" i="84"/>
  <c r="GJ1580" i="84"/>
  <c r="GN1389" i="84"/>
  <c r="GD1377" i="84"/>
  <c r="FU1585" i="84"/>
  <c r="FV1328" i="84"/>
  <c r="GF1502" i="84"/>
  <c r="GQ525" i="84"/>
  <c r="FU1099" i="84"/>
  <c r="FV592" i="84"/>
  <c r="GP801" i="84"/>
  <c r="FZ1192" i="84"/>
  <c r="FS1339" i="84"/>
  <c r="GO475" i="84"/>
  <c r="GA447" i="84"/>
  <c r="GO684" i="84"/>
  <c r="FT782" i="84"/>
  <c r="FY605" i="84"/>
  <c r="GP1567" i="84"/>
  <c r="GM1167" i="84"/>
  <c r="FY1555" i="84"/>
  <c r="GT525" i="84"/>
  <c r="GA1384" i="84"/>
  <c r="GG758" i="84"/>
  <c r="GE1246" i="84"/>
  <c r="FW1017" i="84"/>
  <c r="FU1147" i="84"/>
  <c r="FZ553" i="84"/>
  <c r="GO686" i="84"/>
  <c r="GP1434" i="84"/>
  <c r="FU843" i="84"/>
  <c r="GQ1245" i="84"/>
  <c r="GN942" i="84"/>
  <c r="GP739" i="84"/>
  <c r="GG769" i="84"/>
  <c r="GN1422" i="84"/>
  <c r="FW1278" i="84"/>
  <c r="GE1587" i="84"/>
  <c r="FZ1007" i="84"/>
  <c r="FU1565" i="84"/>
  <c r="GA487" i="84"/>
  <c r="FV880" i="84"/>
  <c r="FY718" i="84"/>
  <c r="GR573" i="84"/>
  <c r="FV595" i="84"/>
  <c r="FT1597" i="84"/>
  <c r="FZ760" i="84"/>
  <c r="GO499" i="84"/>
  <c r="GE729" i="84"/>
  <c r="GF1170" i="84"/>
  <c r="GA757" i="84"/>
  <c r="FZ671" i="84"/>
  <c r="GD1051" i="84"/>
  <c r="GC1263" i="84"/>
  <c r="FS1191" i="84"/>
  <c r="FT788" i="84"/>
  <c r="GJ920" i="84"/>
  <c r="FS1338" i="84"/>
  <c r="FS196" i="84" s="1"/>
  <c r="L196" i="84" s="1"/>
  <c r="FU679" i="84"/>
  <c r="GK1477" i="84"/>
  <c r="FT809" i="84"/>
  <c r="FT980" i="84"/>
  <c r="GB1234" i="84"/>
  <c r="GD763" i="84"/>
  <c r="FV690" i="84"/>
  <c r="GE1297" i="84"/>
  <c r="GK1576" i="84"/>
  <c r="GF1132" i="84"/>
  <c r="GS616" i="84"/>
  <c r="GF1034" i="84"/>
  <c r="FS1126" i="84"/>
  <c r="FW1097" i="84"/>
  <c r="GS473" i="84"/>
  <c r="GM861" i="84"/>
  <c r="GR533" i="84"/>
  <c r="GO985" i="84"/>
  <c r="GA691" i="84"/>
  <c r="GM937" i="84"/>
  <c r="FW1587" i="84"/>
  <c r="FV877" i="84"/>
  <c r="GM775" i="84"/>
  <c r="GO860" i="84"/>
  <c r="FZ467" i="84"/>
  <c r="FV1019" i="84"/>
  <c r="FU562" i="84"/>
  <c r="FU497" i="84"/>
  <c r="GK1204" i="84"/>
  <c r="GF928" i="84"/>
  <c r="FU954" i="84"/>
  <c r="GG1560" i="84"/>
  <c r="GD1209" i="84"/>
  <c r="FU1328" i="84"/>
  <c r="GI1534" i="84"/>
  <c r="GI432" i="84" s="1"/>
  <c r="CT432" i="84" s="1"/>
  <c r="FX801" i="84"/>
  <c r="GN1509" i="84"/>
  <c r="GT468" i="84"/>
  <c r="GP1232" i="84"/>
  <c r="FY756" i="84"/>
  <c r="GF930" i="84"/>
  <c r="FS579" i="84"/>
  <c r="GN711" i="84"/>
  <c r="GN139" i="84" s="1"/>
  <c r="DV139" i="84" s="1"/>
  <c r="GA838" i="84"/>
  <c r="GQ1303" i="84"/>
  <c r="FX1001" i="84"/>
  <c r="FT467" i="84"/>
  <c r="GG795" i="84"/>
  <c r="GL1450" i="84"/>
  <c r="GT451" i="84"/>
  <c r="FX1264" i="84"/>
  <c r="FT790" i="84"/>
  <c r="GH1595" i="84"/>
  <c r="GP1517" i="84"/>
  <c r="GN1515" i="84"/>
  <c r="GL1519" i="84"/>
  <c r="FV979" i="84"/>
  <c r="GP1244" i="84"/>
  <c r="GB1441" i="84"/>
  <c r="GE1472" i="84"/>
  <c r="GA1415" i="84"/>
  <c r="FZ1461" i="84"/>
  <c r="GK1221" i="84"/>
  <c r="GN1407" i="84"/>
  <c r="FX1437" i="84"/>
  <c r="FT1566" i="84"/>
  <c r="FU1368" i="84"/>
  <c r="FZ1576" i="84"/>
  <c r="GK1325" i="84"/>
  <c r="GO1435" i="84"/>
  <c r="GK1314" i="84"/>
  <c r="GH1463" i="84"/>
  <c r="GO1362" i="84"/>
  <c r="GK1488" i="84"/>
  <c r="GB1428" i="84"/>
  <c r="GJ1345" i="84"/>
  <c r="GG1462" i="84"/>
  <c r="GQ1591" i="84"/>
  <c r="GD1171" i="84"/>
  <c r="FT1552" i="84"/>
  <c r="FT324" i="84" s="1"/>
  <c r="M324" i="84" s="1"/>
  <c r="GA1254" i="84"/>
  <c r="GQ611" i="84"/>
  <c r="GI1034" i="84"/>
  <c r="GQ481" i="84"/>
  <c r="GM875" i="84"/>
  <c r="FU662" i="84"/>
  <c r="FX516" i="84"/>
  <c r="FX1373" i="84"/>
  <c r="GT519" i="84"/>
  <c r="GC1583" i="84"/>
  <c r="GJ1069" i="84"/>
  <c r="GE757" i="84"/>
  <c r="FV544" i="84"/>
  <c r="FU486" i="84"/>
  <c r="FW706" i="84"/>
  <c r="FX668" i="84"/>
  <c r="FS1582" i="84"/>
  <c r="FW1236" i="84"/>
  <c r="GS632" i="84"/>
  <c r="FX924" i="84"/>
  <c r="FY472" i="84"/>
  <c r="FZ762" i="84"/>
  <c r="FY553" i="84"/>
  <c r="GQ546" i="84"/>
  <c r="GR616" i="84"/>
  <c r="FW740" i="84"/>
  <c r="GL1577" i="84"/>
  <c r="FT1092" i="84"/>
  <c r="GK1429" i="84"/>
  <c r="FX742" i="84"/>
  <c r="FZ758" i="84"/>
  <c r="GC1561" i="84"/>
  <c r="GP1031" i="84"/>
  <c r="GF964" i="84"/>
  <c r="GF162" i="84" s="1"/>
  <c r="FZ461" i="84"/>
  <c r="FT486" i="84"/>
  <c r="FU934" i="84"/>
  <c r="FY999" i="84"/>
  <c r="GR574" i="84"/>
  <c r="FY568" i="84"/>
  <c r="GG1422" i="84"/>
  <c r="FY930" i="84"/>
  <c r="GG875" i="84"/>
  <c r="FV866" i="84"/>
  <c r="GD744" i="84"/>
  <c r="FU496" i="84"/>
  <c r="FX600" i="84"/>
  <c r="FT591" i="84"/>
  <c r="GQ1338" i="84"/>
  <c r="FU1383" i="84"/>
  <c r="FW849" i="84"/>
  <c r="GH1386" i="84"/>
  <c r="FZ1559" i="84"/>
  <c r="GG880" i="84"/>
  <c r="GI1365" i="84"/>
  <c r="FT533" i="84"/>
  <c r="FT877" i="84"/>
  <c r="FU1202" i="84"/>
  <c r="FW1215" i="84"/>
  <c r="FW834" i="84"/>
  <c r="GK881" i="84"/>
  <c r="GK263" i="84" s="1"/>
  <c r="DB263" i="84" s="1"/>
  <c r="GA1198" i="84"/>
  <c r="FS735" i="84"/>
  <c r="GF1559" i="84"/>
  <c r="FW457" i="84"/>
  <c r="GP537" i="84"/>
  <c r="GQ486" i="84"/>
  <c r="GS514" i="84"/>
  <c r="GB1302" i="84"/>
  <c r="GD1161" i="84"/>
  <c r="GR706" i="84"/>
  <c r="GG1265" i="84"/>
  <c r="GN842" i="84"/>
  <c r="GI1206" i="84"/>
  <c r="GH1558" i="84"/>
  <c r="GL831" i="84"/>
  <c r="GF1552" i="84"/>
  <c r="GF324" i="84" s="1"/>
  <c r="CH324" i="84" s="1"/>
  <c r="GJ862" i="84"/>
  <c r="GM1130" i="84"/>
  <c r="GJ1555" i="84"/>
  <c r="FT997" i="84"/>
  <c r="GJ1012" i="84"/>
  <c r="FW1555" i="84"/>
  <c r="GP740" i="84"/>
  <c r="GH779" i="84"/>
  <c r="GP893" i="84"/>
  <c r="GE826" i="84"/>
  <c r="FS1375" i="84"/>
  <c r="FV1238" i="84"/>
  <c r="GN804" i="84"/>
  <c r="GQ607" i="84"/>
  <c r="GA832" i="84"/>
  <c r="GO1168" i="84"/>
  <c r="GE1159" i="84"/>
  <c r="GD857" i="84"/>
  <c r="GN1569" i="84"/>
  <c r="GN217" i="84" s="1"/>
  <c r="DV217" i="84" s="1"/>
  <c r="GS484" i="84"/>
  <c r="GM1030" i="84"/>
  <c r="GK1160" i="84"/>
  <c r="FS1310" i="84"/>
  <c r="GH937" i="84"/>
  <c r="GM1595" i="84"/>
  <c r="GF1501" i="84"/>
  <c r="GQ1536" i="84"/>
  <c r="GQ214" i="84" s="1"/>
  <c r="EA214" i="84" s="1"/>
  <c r="GP1104" i="84"/>
  <c r="FW1150" i="84"/>
  <c r="GP1048" i="84"/>
  <c r="FT739" i="84"/>
  <c r="GL1421" i="84"/>
  <c r="FS1431" i="84"/>
  <c r="GJ1343" i="84"/>
  <c r="GD1450" i="84"/>
  <c r="FW1520" i="84"/>
  <c r="FX1368" i="84"/>
  <c r="GK1574" i="84"/>
  <c r="GE1325" i="84"/>
  <c r="FV1485" i="84"/>
  <c r="FZ1378" i="84"/>
  <c r="GI1392" i="84"/>
  <c r="FX1401" i="84"/>
  <c r="GF1415" i="84"/>
  <c r="FV1570" i="84"/>
  <c r="GI1477" i="84"/>
  <c r="GI1382" i="84"/>
  <c r="FX1451" i="84"/>
  <c r="GI1454" i="84"/>
  <c r="GA1381" i="84"/>
  <c r="GO1028" i="84"/>
  <c r="GO932" i="84"/>
  <c r="FX1344" i="84"/>
  <c r="GA556" i="84"/>
  <c r="FS1192" i="84"/>
  <c r="GJ835" i="84"/>
  <c r="GS479" i="84"/>
  <c r="GC1143" i="84"/>
  <c r="FV451" i="84"/>
  <c r="GJ834" i="84"/>
  <c r="GO568" i="84"/>
  <c r="GI859" i="84"/>
  <c r="GI261" i="84" s="1"/>
  <c r="CT261" i="84" s="1"/>
  <c r="GL1228" i="84"/>
  <c r="GF813" i="84"/>
  <c r="GA1552" i="84"/>
  <c r="GO474" i="84"/>
  <c r="GF989" i="84"/>
  <c r="FX847" i="84"/>
  <c r="GN981" i="84"/>
  <c r="GD1558" i="84"/>
  <c r="FW813" i="84"/>
  <c r="GA458" i="84"/>
  <c r="GA116" i="84" s="1"/>
  <c r="AM116" i="84" s="1"/>
  <c r="GQ1502" i="84"/>
  <c r="GR544" i="84"/>
  <c r="GR471" i="84"/>
  <c r="GH1552" i="84"/>
  <c r="GH324" i="84" s="1"/>
  <c r="CP324" i="84" s="1"/>
  <c r="GE1583" i="84"/>
  <c r="GB1238" i="84"/>
  <c r="FS602" i="84"/>
  <c r="GQ1033" i="84"/>
  <c r="GS566" i="84"/>
  <c r="FV762" i="84"/>
  <c r="FU565" i="84"/>
  <c r="FV876" i="84"/>
  <c r="GK1544" i="84"/>
  <c r="GF844" i="84"/>
  <c r="GA1191" i="84"/>
  <c r="GB1245" i="84"/>
  <c r="GA1165" i="84"/>
  <c r="GP699" i="84"/>
  <c r="FX550" i="84"/>
  <c r="FY523" i="84"/>
  <c r="GQ1075" i="84"/>
  <c r="GL1264" i="84"/>
  <c r="GL1499" i="84"/>
  <c r="FY770" i="84"/>
  <c r="GQ1326" i="84"/>
  <c r="GL1126" i="84"/>
  <c r="FZ915" i="84"/>
  <c r="FS1471" i="84"/>
  <c r="GA449" i="84"/>
  <c r="GO596" i="84"/>
  <c r="FY776" i="84"/>
  <c r="GM1226" i="84"/>
  <c r="FX830" i="84"/>
  <c r="FW1276" i="84"/>
  <c r="FZ1448" i="84"/>
  <c r="GC1576" i="84"/>
  <c r="GJ1446" i="84"/>
  <c r="GF785" i="84"/>
  <c r="GO746" i="84"/>
  <c r="FT443" i="84"/>
  <c r="GA824" i="84"/>
  <c r="GP1586" i="84"/>
  <c r="GO777" i="84"/>
  <c r="GM1028" i="84"/>
  <c r="GQ633" i="84"/>
  <c r="GH806" i="84"/>
  <c r="GD1233" i="84"/>
  <c r="GO1554" i="84"/>
  <c r="FS877" i="84"/>
  <c r="GI852" i="84"/>
  <c r="GG990" i="84"/>
  <c r="FX509" i="84"/>
  <c r="FT638" i="84"/>
  <c r="GF877" i="84"/>
  <c r="FU733" i="84"/>
  <c r="GK1300" i="84"/>
  <c r="GP759" i="84"/>
  <c r="GN1493" i="84"/>
  <c r="GJ956" i="84"/>
  <c r="FZ771" i="84"/>
  <c r="GQ701" i="84"/>
  <c r="GN1356" i="84"/>
  <c r="FV975" i="84"/>
  <c r="FV1097" i="84"/>
  <c r="FT920" i="84"/>
  <c r="FS506" i="84"/>
  <c r="GH1170" i="84"/>
  <c r="FU550" i="84"/>
  <c r="GC1306" i="84"/>
  <c r="FX1499" i="84"/>
  <c r="FV927" i="84"/>
  <c r="GD1142" i="84"/>
  <c r="GP1021" i="84"/>
  <c r="GL1532" i="84"/>
  <c r="FT1017" i="84"/>
  <c r="GO1137" i="84"/>
  <c r="FV551" i="84"/>
  <c r="GP1521" i="84"/>
  <c r="GL1536" i="84"/>
  <c r="GL214" i="84" s="1"/>
  <c r="DF214" i="84" s="1"/>
  <c r="FS1516" i="84"/>
  <c r="GB1262" i="84"/>
  <c r="FS1395" i="84"/>
  <c r="GL847" i="84"/>
  <c r="GL1442" i="84"/>
  <c r="FX1338" i="84"/>
  <c r="GL1378" i="84"/>
  <c r="GP1436" i="84"/>
  <c r="GP1353" i="84"/>
  <c r="FT1385" i="84"/>
  <c r="GA1321" i="84"/>
  <c r="GQ1411" i="84"/>
  <c r="FX1492" i="84"/>
  <c r="GK1437" i="84"/>
  <c r="GG1417" i="84"/>
  <c r="GL1412" i="84"/>
  <c r="FV1451" i="84"/>
  <c r="FY1351" i="84"/>
  <c r="GB1371" i="84"/>
  <c r="FZ1466" i="84"/>
  <c r="FU1303" i="84"/>
  <c r="GC1442" i="84"/>
  <c r="FZ1414" i="84"/>
  <c r="FT1425" i="84"/>
  <c r="GF1187" i="84"/>
  <c r="GI1106" i="84"/>
  <c r="FV810" i="84"/>
  <c r="GP763" i="84"/>
  <c r="FS763" i="84"/>
  <c r="GQ1291" i="84"/>
  <c r="GS605" i="84"/>
  <c r="GK875" i="84"/>
  <c r="FX673" i="84"/>
  <c r="GM963" i="84"/>
  <c r="FX1249" i="84"/>
  <c r="FY1167" i="84"/>
  <c r="FW725" i="84"/>
  <c r="FW797" i="84"/>
  <c r="FZ1131" i="84"/>
  <c r="GO1056" i="84"/>
  <c r="GA1437" i="84"/>
  <c r="FT961" i="84"/>
  <c r="GK1119" i="84"/>
  <c r="GN688" i="84"/>
  <c r="GF729" i="84"/>
  <c r="FU1462" i="84"/>
  <c r="GK1294" i="84"/>
  <c r="FZ1304" i="84"/>
  <c r="FX490" i="84"/>
  <c r="FW825" i="84"/>
  <c r="FS878" i="84"/>
  <c r="GM1203" i="84"/>
  <c r="GI1316" i="84"/>
  <c r="GN825" i="84"/>
  <c r="GU602" i="84"/>
  <c r="GQ851" i="84"/>
  <c r="GH1438" i="84"/>
  <c r="GL932" i="84"/>
  <c r="FV634" i="84"/>
  <c r="GU584" i="84"/>
  <c r="GO458" i="84"/>
  <c r="GG732" i="84"/>
  <c r="FW939" i="84"/>
  <c r="GG1411" i="84"/>
  <c r="GA1147" i="84"/>
  <c r="GO1317" i="84"/>
  <c r="GK837" i="84"/>
  <c r="FV1229" i="84"/>
  <c r="GA809" i="84"/>
  <c r="GE958" i="84"/>
  <c r="GI1568" i="84"/>
  <c r="FW1388" i="84"/>
  <c r="GM923" i="84"/>
  <c r="GO898" i="84"/>
  <c r="FZ1591" i="84"/>
  <c r="FY596" i="84"/>
  <c r="FZ1180" i="84"/>
  <c r="FZ773" i="84"/>
  <c r="FU1362" i="84"/>
  <c r="FX882" i="84"/>
  <c r="GJ824" i="84"/>
  <c r="GA741" i="84"/>
  <c r="FY571" i="84"/>
  <c r="GA1246" i="84"/>
  <c r="FX785" i="84"/>
  <c r="GH1189" i="84"/>
  <c r="GH291" i="84" s="1"/>
  <c r="CP291" i="84" s="1"/>
  <c r="GN703" i="84"/>
  <c r="GC1569" i="84"/>
  <c r="GG843" i="84"/>
  <c r="FV703" i="84"/>
  <c r="GA616" i="84"/>
  <c r="GA493" i="84"/>
  <c r="GH1236" i="84"/>
  <c r="FS1413" i="84"/>
  <c r="GM1114" i="84"/>
  <c r="GO489" i="84"/>
  <c r="GK917" i="84"/>
  <c r="GN671" i="84"/>
  <c r="FX619" i="84"/>
  <c r="GJ939" i="84"/>
  <c r="GG1067" i="84"/>
  <c r="FW850" i="84"/>
  <c r="GJ1476" i="84"/>
  <c r="GE848" i="84"/>
  <c r="GG1451" i="84"/>
  <c r="GI778" i="84"/>
  <c r="GK1072" i="84"/>
  <c r="GK817" i="84"/>
  <c r="GQ732" i="84"/>
  <c r="GQ957" i="84"/>
  <c r="GN1297" i="84"/>
  <c r="GO456" i="84"/>
  <c r="GN759" i="84"/>
  <c r="GG1511" i="84"/>
  <c r="GF1530" i="84"/>
  <c r="GF322" i="84" s="1"/>
  <c r="CH322" i="84" s="1"/>
  <c r="GD1564" i="84"/>
  <c r="FX1153" i="84"/>
  <c r="GL833" i="84"/>
  <c r="GS681" i="84"/>
  <c r="FU499" i="84"/>
  <c r="GM1460" i="84"/>
  <c r="FY1285" i="84"/>
  <c r="GJ1399" i="84"/>
  <c r="GK1406" i="84"/>
  <c r="FZ1460" i="84"/>
  <c r="GE1332" i="84"/>
  <c r="FY1485" i="84"/>
  <c r="GH1362" i="84"/>
  <c r="GD1448" i="84"/>
  <c r="FZ1444" i="84"/>
  <c r="FX1431" i="84"/>
  <c r="GK1363" i="84"/>
  <c r="GP1354" i="84"/>
  <c r="GC1455" i="84"/>
  <c r="FY1556" i="84"/>
  <c r="GK1480" i="84"/>
  <c r="GD1354" i="84"/>
  <c r="FT1384" i="84"/>
  <c r="GA1488" i="84"/>
  <c r="FZ1348" i="84"/>
  <c r="GF1065" i="84"/>
  <c r="FS1246" i="84"/>
  <c r="GS667" i="84"/>
  <c r="GF903" i="84"/>
  <c r="GA698" i="84"/>
  <c r="FT991" i="84"/>
  <c r="GK1585" i="84"/>
  <c r="GL1026" i="84"/>
  <c r="GM880" i="84"/>
  <c r="FX620" i="84"/>
  <c r="FX783" i="84"/>
  <c r="GU467" i="84"/>
  <c r="GT605" i="84"/>
  <c r="FW1338" i="84"/>
  <c r="GP1045" i="84"/>
  <c r="GP1344" i="84"/>
  <c r="GN737" i="84"/>
  <c r="GK1551" i="84"/>
  <c r="GR501" i="84"/>
  <c r="GJ1203" i="84"/>
  <c r="FU717" i="84"/>
  <c r="GL1283" i="84"/>
  <c r="GG935" i="84"/>
  <c r="GF822" i="84"/>
  <c r="GG920" i="84"/>
  <c r="FY830" i="84"/>
  <c r="GF1579" i="84"/>
  <c r="GF832" i="84"/>
  <c r="GP910" i="84"/>
  <c r="GP642" i="84"/>
  <c r="FT944" i="84"/>
  <c r="GM1223" i="84"/>
  <c r="GH1359" i="84"/>
  <c r="GK1063" i="84"/>
  <c r="GL904" i="84"/>
  <c r="FT828" i="84"/>
  <c r="FZ1275" i="84"/>
  <c r="FU489" i="84"/>
  <c r="FX1290" i="84"/>
  <c r="FW582" i="84"/>
  <c r="FY569" i="84"/>
  <c r="FY1577" i="84"/>
  <c r="GA564" i="84"/>
  <c r="FU1354" i="84"/>
  <c r="GU604" i="84"/>
  <c r="FU644" i="84"/>
  <c r="GD1563" i="84"/>
  <c r="FS1073" i="84"/>
  <c r="FU1028" i="84"/>
  <c r="FU386" i="84" s="1"/>
  <c r="N386" i="84" s="1"/>
  <c r="GN1586" i="84"/>
  <c r="FZ1211" i="84"/>
  <c r="FU1347" i="84"/>
  <c r="GE1446" i="84"/>
  <c r="GM1237" i="84"/>
  <c r="GR588" i="84"/>
  <c r="GF819" i="84"/>
  <c r="FT640" i="84"/>
  <c r="FV485" i="84"/>
  <c r="GU698" i="84"/>
  <c r="GU356" i="84" s="1"/>
  <c r="EY356" i="84" s="1"/>
  <c r="FW784" i="84"/>
  <c r="GR717" i="84"/>
  <c r="GR139" i="84" s="1"/>
  <c r="EP139" i="84" s="1"/>
  <c r="FY1365" i="84"/>
  <c r="GD759" i="84"/>
  <c r="GI814" i="84"/>
  <c r="GR570" i="84"/>
  <c r="GD1267" i="84"/>
  <c r="FY583" i="84"/>
  <c r="FZ522" i="84"/>
  <c r="GL1142" i="84"/>
  <c r="FX552" i="84"/>
  <c r="FW733" i="84"/>
  <c r="GM980" i="84"/>
  <c r="FW671" i="84"/>
  <c r="GP1242" i="84"/>
  <c r="FU574" i="84"/>
  <c r="FT1094" i="84"/>
  <c r="FZ839" i="84"/>
  <c r="FU687" i="84"/>
  <c r="FV625" i="84"/>
  <c r="FZ573" i="84"/>
  <c r="GF1135" i="84"/>
  <c r="FV1334" i="84"/>
  <c r="FT1342" i="84"/>
  <c r="GL1130" i="84"/>
  <c r="GN715" i="84"/>
  <c r="GA469" i="84"/>
  <c r="FS1264" i="84"/>
  <c r="GN1552" i="84"/>
  <c r="FX761" i="84"/>
  <c r="FS1225" i="84"/>
  <c r="GO1442" i="84"/>
  <c r="GQ631" i="84"/>
  <c r="GJ1109" i="84"/>
  <c r="FW644" i="84"/>
  <c r="FU640" i="84"/>
  <c r="GT565" i="84"/>
  <c r="GQ1522" i="84"/>
  <c r="GA1519" i="84"/>
  <c r="GA321" i="84" s="1"/>
  <c r="AM321" i="84" s="1"/>
  <c r="FS1518" i="84"/>
  <c r="GC1270" i="84"/>
  <c r="FT1217" i="84"/>
  <c r="GA1328" i="84"/>
  <c r="GJ1403" i="84"/>
  <c r="FW1472" i="84"/>
  <c r="GD1367" i="84"/>
  <c r="GE1404" i="84"/>
  <c r="GQ1417" i="84"/>
  <c r="FS1224" i="84"/>
  <c r="FW1408" i="84"/>
  <c r="GG1206" i="84"/>
  <c r="GG184" i="84" s="1"/>
  <c r="CL184" i="84" s="1"/>
  <c r="GM1426" i="84"/>
  <c r="FY1571" i="84"/>
  <c r="GO1409" i="84"/>
  <c r="GD1371" i="84"/>
  <c r="FV1438" i="84"/>
  <c r="GD1246" i="84"/>
  <c r="FX1436" i="84"/>
  <c r="GI1394" i="84"/>
  <c r="GN1571" i="84"/>
  <c r="GA1155" i="84"/>
  <c r="GM1081" i="84"/>
  <c r="FW524" i="84"/>
  <c r="FV674" i="84"/>
  <c r="GO1581" i="84"/>
  <c r="GO877" i="84"/>
  <c r="FV620" i="84"/>
  <c r="GR605" i="84"/>
  <c r="FW529" i="84"/>
  <c r="GI863" i="84"/>
  <c r="GK1213" i="84"/>
  <c r="GQ890" i="84"/>
  <c r="GJ1558" i="84"/>
  <c r="FX694" i="84"/>
  <c r="FY644" i="84"/>
  <c r="FW835" i="84"/>
  <c r="GF1551" i="84"/>
  <c r="FT969" i="84"/>
  <c r="GO1221" i="84"/>
  <c r="FS1554" i="84"/>
  <c r="GR577" i="84"/>
  <c r="GC1222" i="84"/>
  <c r="GF823" i="84"/>
  <c r="GD824" i="84"/>
  <c r="GR594" i="84"/>
  <c r="GP455" i="84"/>
  <c r="FT1310" i="84"/>
  <c r="GL1033" i="84"/>
  <c r="GA481" i="84"/>
  <c r="FY873" i="84"/>
  <c r="FZ1142" i="84"/>
  <c r="GM815" i="84"/>
  <c r="GD908" i="84"/>
  <c r="GM1458" i="84"/>
  <c r="GT583" i="84"/>
  <c r="FT1240" i="84"/>
  <c r="GE1481" i="84"/>
  <c r="GL1323" i="84"/>
  <c r="GI1290" i="84"/>
  <c r="GQ1243" i="84"/>
  <c r="GG1280" i="84"/>
  <c r="GU585" i="84"/>
  <c r="GA688" i="84"/>
  <c r="FY645" i="84"/>
  <c r="GM816" i="84"/>
  <c r="GR468" i="84"/>
  <c r="FT842" i="84"/>
  <c r="FV857" i="84"/>
  <c r="GR607" i="84"/>
  <c r="GN1156" i="84"/>
  <c r="GG738" i="84"/>
  <c r="FV1184" i="84"/>
  <c r="GJ1268" i="84"/>
  <c r="GD1560" i="84"/>
  <c r="FV1018" i="84"/>
  <c r="FV770" i="84"/>
  <c r="GL1098" i="84"/>
  <c r="FY1383" i="84"/>
  <c r="GO876" i="84"/>
  <c r="GI1385" i="84"/>
  <c r="FZ833" i="84"/>
  <c r="FS553" i="84"/>
  <c r="FX492" i="84"/>
  <c r="FU830" i="84"/>
  <c r="FU368" i="84" s="1"/>
  <c r="N368" i="84" s="1"/>
  <c r="GE1563" i="84"/>
  <c r="FU856" i="84"/>
  <c r="GI870" i="84"/>
  <c r="GK1509" i="84"/>
  <c r="FS535" i="84"/>
  <c r="GS696" i="84"/>
  <c r="GP943" i="84"/>
  <c r="GH952" i="84"/>
  <c r="GP650" i="84"/>
  <c r="GE1298" i="84"/>
  <c r="FZ826" i="84"/>
  <c r="FV454" i="84"/>
  <c r="FZ845" i="84"/>
  <c r="FT653" i="84"/>
  <c r="GU659" i="84"/>
  <c r="GP748" i="84"/>
  <c r="GH1225" i="84"/>
  <c r="GN729" i="84"/>
  <c r="GO517" i="84"/>
  <c r="FT1249" i="84"/>
  <c r="GD1183" i="84"/>
  <c r="GH756" i="84"/>
  <c r="GP1524" i="84"/>
  <c r="GH1518" i="84"/>
  <c r="FW1517" i="84"/>
  <c r="FS919" i="84"/>
  <c r="GQ1286" i="84"/>
  <c r="GU535" i="84"/>
  <c r="GU123" i="84" s="1"/>
  <c r="EY123" i="84" s="1"/>
  <c r="GE1475" i="84"/>
  <c r="GD1351" i="84"/>
  <c r="GH1389" i="84"/>
  <c r="GI1436" i="84"/>
  <c r="GN1484" i="84"/>
  <c r="GO1336" i="84"/>
  <c r="GJ1465" i="84"/>
  <c r="FV1350" i="84"/>
  <c r="GP1476" i="84"/>
  <c r="GA1354" i="84"/>
  <c r="FT1438" i="84"/>
  <c r="GA1347" i="84"/>
  <c r="GN1572" i="84"/>
  <c r="GC1468" i="84"/>
  <c r="GC426" i="84" s="1"/>
  <c r="AS426" i="84" s="1"/>
  <c r="GL1255" i="84"/>
  <c r="FT1465" i="84"/>
  <c r="FU1471" i="84"/>
  <c r="GN1388" i="84"/>
  <c r="GL1437" i="84"/>
  <c r="GL205" i="84" s="1"/>
  <c r="DF205" i="84" s="1"/>
  <c r="GK1572" i="84"/>
  <c r="FY1375" i="84"/>
  <c r="GN1277" i="84"/>
  <c r="FZ663" i="84"/>
  <c r="FT866" i="84"/>
  <c r="GQ1548" i="84"/>
  <c r="GO566" i="84"/>
  <c r="FZ591" i="84"/>
  <c r="GA1327" i="84"/>
  <c r="GG1246" i="84"/>
  <c r="GS645" i="84"/>
  <c r="GO1274" i="84"/>
  <c r="GR539" i="84"/>
  <c r="GP781" i="84"/>
  <c r="GN868" i="84"/>
  <c r="FT1048" i="84"/>
  <c r="GA1565" i="84"/>
  <c r="GQ688" i="84"/>
  <c r="FS536" i="84"/>
  <c r="FZ958" i="84"/>
  <c r="FY665" i="84"/>
  <c r="GO759" i="84"/>
  <c r="GS677" i="84"/>
  <c r="GO1078" i="84"/>
  <c r="GR604" i="84"/>
  <c r="GS491" i="84"/>
  <c r="GK798" i="84"/>
  <c r="GK803" i="84"/>
  <c r="GH1091" i="84"/>
  <c r="GJ783" i="84"/>
  <c r="GA1431" i="84"/>
  <c r="GN735" i="84"/>
  <c r="FS672" i="84"/>
  <c r="GO1187" i="84"/>
  <c r="GM873" i="84"/>
  <c r="GA489" i="84"/>
  <c r="FW780" i="84"/>
  <c r="GK1583" i="84"/>
  <c r="GD990" i="84"/>
  <c r="GR644" i="84"/>
  <c r="FW1491" i="84"/>
  <c r="FU713" i="84"/>
  <c r="GU657" i="84"/>
  <c r="FX448" i="84"/>
  <c r="GQ830" i="84"/>
  <c r="FV1044" i="84"/>
  <c r="GQ575" i="84"/>
  <c r="FY818" i="84"/>
  <c r="GB1308" i="84"/>
  <c r="FW685" i="84"/>
  <c r="GG1556" i="84"/>
  <c r="GK1168" i="84"/>
  <c r="FS1534" i="84"/>
  <c r="FS432" i="84" s="1"/>
  <c r="L432" i="84" s="1"/>
  <c r="GA1496" i="84"/>
  <c r="GC1174" i="84"/>
  <c r="FV767" i="84"/>
  <c r="GH1044" i="84"/>
  <c r="GT575" i="84"/>
  <c r="GK865" i="84"/>
  <c r="FU719" i="84"/>
  <c r="GQ1328" i="84"/>
  <c r="GG1148" i="84"/>
  <c r="GE1222" i="84"/>
  <c r="FY902" i="84"/>
  <c r="GB1515" i="84"/>
  <c r="GD1511" i="84"/>
  <c r="GP1230" i="84"/>
  <c r="GN760" i="84"/>
  <c r="GO1455" i="84"/>
  <c r="FW1306" i="84"/>
  <c r="FV1365" i="84"/>
  <c r="GB1433" i="84"/>
  <c r="FT1449" i="84"/>
  <c r="GC1387" i="84"/>
  <c r="GG1386" i="84"/>
  <c r="GP1435" i="84"/>
  <c r="FU1556" i="84"/>
  <c r="GL1382" i="84"/>
  <c r="GI1467" i="84"/>
  <c r="FV1509" i="84"/>
  <c r="FT1419" i="84"/>
  <c r="GG1370" i="84"/>
  <c r="GJ1407" i="84"/>
  <c r="GC1556" i="84"/>
  <c r="FX1376" i="84"/>
  <c r="FU1502" i="84"/>
  <c r="FV1281" i="84"/>
  <c r="GF798" i="84"/>
  <c r="GI847" i="84"/>
  <c r="GK1548" i="84"/>
  <c r="FS950" i="84"/>
  <c r="GM1067" i="84"/>
  <c r="GP662" i="84"/>
  <c r="GA486" i="84"/>
  <c r="GH936" i="84"/>
  <c r="GD1436" i="84"/>
  <c r="GK1471" i="84"/>
  <c r="FZ625" i="84"/>
  <c r="GM1100" i="84"/>
  <c r="FV614" i="84"/>
  <c r="GM738" i="84"/>
  <c r="FU732" i="84"/>
  <c r="GD1567" i="84"/>
  <c r="GQ1227" i="84"/>
  <c r="FZ871" i="84"/>
  <c r="GI1200" i="84"/>
  <c r="FS649" i="84"/>
  <c r="FW747" i="84"/>
  <c r="FZ1380" i="84"/>
  <c r="FV1484" i="84"/>
  <c r="GH1172" i="84"/>
  <c r="FS864" i="84"/>
  <c r="FS1412" i="84"/>
  <c r="FW532" i="84"/>
  <c r="GD1225" i="84"/>
  <c r="GK1105" i="84"/>
  <c r="GM1375" i="84"/>
  <c r="GU532" i="84"/>
  <c r="GA1256" i="84"/>
  <c r="GG876" i="84"/>
  <c r="FZ739" i="84"/>
  <c r="GQ615" i="84"/>
  <c r="GT508" i="84"/>
  <c r="GK1232" i="84"/>
  <c r="FT558" i="84"/>
  <c r="FY931" i="84"/>
  <c r="GO579" i="84"/>
  <c r="GM818" i="84"/>
  <c r="GK1560" i="84"/>
  <c r="FW1066" i="84"/>
  <c r="GG810" i="84"/>
  <c r="FS712" i="84"/>
  <c r="GI1118" i="84"/>
  <c r="FV712" i="84"/>
  <c r="GA1178" i="84"/>
  <c r="FY697" i="84"/>
  <c r="GM1241" i="84"/>
  <c r="FU1063" i="84"/>
  <c r="GA1144" i="84"/>
  <c r="GO607" i="84"/>
  <c r="GD915" i="84"/>
  <c r="GD1076" i="84"/>
  <c r="GI1270" i="84"/>
  <c r="GR651" i="84"/>
  <c r="GK1136" i="84"/>
  <c r="FS1515" i="84"/>
  <c r="GD1501" i="84"/>
  <c r="GD429" i="84" s="1"/>
  <c r="BZ429" i="84" s="1"/>
  <c r="GF1237" i="84"/>
  <c r="GK991" i="84"/>
  <c r="GP824" i="84"/>
  <c r="GP1493" i="84"/>
  <c r="GI1368" i="84"/>
  <c r="GC1403" i="84"/>
  <c r="GM1433" i="84"/>
  <c r="GC1574" i="84"/>
  <c r="GH1352" i="84"/>
  <c r="GO1351" i="84"/>
  <c r="GC1364" i="84"/>
  <c r="GN1462" i="84"/>
  <c r="GM1454" i="84"/>
  <c r="FW1556" i="84"/>
  <c r="GO1382" i="84"/>
  <c r="GQ530" i="84"/>
  <c r="GO585" i="84"/>
  <c r="FS1230" i="84"/>
  <c r="FX1478" i="84"/>
  <c r="GM822" i="84"/>
  <c r="FS1398" i="84"/>
  <c r="GM1389" i="84"/>
  <c r="GE1405" i="84"/>
  <c r="GP671" i="84"/>
  <c r="GN709" i="84"/>
  <c r="FS782" i="84"/>
  <c r="FU578" i="84"/>
  <c r="GI861" i="84"/>
  <c r="GI1554" i="84"/>
  <c r="GF880" i="84"/>
  <c r="FU613" i="84"/>
  <c r="GO1259" i="84"/>
  <c r="GD1116" i="84"/>
  <c r="GR586" i="84"/>
  <c r="GJ1532" i="84"/>
  <c r="GA1515" i="84"/>
  <c r="GA1553" i="84"/>
  <c r="GD1010" i="84"/>
  <c r="GQ803" i="84"/>
  <c r="GE800" i="84"/>
  <c r="GF771" i="84"/>
  <c r="FV1343" i="84"/>
  <c r="FY1411" i="84"/>
  <c r="GQ1434" i="84"/>
  <c r="FY1347" i="84"/>
  <c r="FY415" i="84" s="1"/>
  <c r="AG415" i="84" s="1"/>
  <c r="GH1391" i="84"/>
  <c r="GH1423" i="84"/>
  <c r="GH1404" i="84"/>
  <c r="GC1353" i="84"/>
  <c r="FY1445" i="84"/>
  <c r="FV1366" i="84"/>
  <c r="GJ1440" i="84"/>
  <c r="FX1423" i="84"/>
  <c r="GL1426" i="84"/>
  <c r="FT1382" i="84"/>
  <c r="GC1461" i="84"/>
  <c r="GK1327" i="84"/>
  <c r="FV1402" i="84"/>
  <c r="GK1373" i="84"/>
  <c r="FW1458" i="84"/>
  <c r="GM1273" i="84"/>
  <c r="GL1431" i="84"/>
  <c r="GQ1415" i="84"/>
  <c r="GT602" i="84"/>
  <c r="GJ866" i="84"/>
  <c r="FV1433" i="84"/>
  <c r="GT715" i="84"/>
  <c r="FY532" i="84"/>
  <c r="FV1234" i="84"/>
  <c r="GJ912" i="84"/>
  <c r="FT929" i="84"/>
  <c r="GQ813" i="84"/>
  <c r="FV665" i="84"/>
  <c r="GO725" i="84"/>
  <c r="GJ749" i="84"/>
  <c r="FS490" i="84"/>
  <c r="FY777" i="84"/>
  <c r="FY821" i="84"/>
  <c r="FX757" i="84"/>
  <c r="FU923" i="84"/>
  <c r="FZ1073" i="84"/>
  <c r="GN725" i="84"/>
  <c r="GP616" i="84"/>
  <c r="GU539" i="84"/>
  <c r="GL828" i="84"/>
  <c r="GT528" i="84"/>
  <c r="GL752" i="84"/>
  <c r="FT457" i="84"/>
  <c r="GA1356" i="84"/>
  <c r="GD1286" i="84"/>
  <c r="GN1585" i="84"/>
  <c r="FT1166" i="84"/>
  <c r="GG1555" i="84"/>
  <c r="FU1219" i="84"/>
  <c r="GP583" i="84"/>
  <c r="GA1090" i="84"/>
  <c r="GQ1468" i="84"/>
  <c r="GP490" i="84"/>
  <c r="GO466" i="84"/>
  <c r="FZ511" i="84"/>
  <c r="GK794" i="84"/>
  <c r="FW862" i="84"/>
  <c r="GP1311" i="84"/>
  <c r="FV576" i="84"/>
  <c r="FY621" i="84"/>
  <c r="GD1203" i="84"/>
  <c r="GG943" i="84"/>
  <c r="FW979" i="84"/>
  <c r="FY1214" i="84"/>
  <c r="GR567" i="84"/>
  <c r="FV471" i="84"/>
  <c r="FS769" i="84"/>
  <c r="GG889" i="84"/>
  <c r="FU912" i="84"/>
  <c r="FV1559" i="84"/>
  <c r="GS618" i="84"/>
  <c r="FW1041" i="84"/>
  <c r="GQ528" i="84"/>
  <c r="GA553" i="84"/>
  <c r="GA1107" i="84"/>
  <c r="GJ898" i="84"/>
  <c r="GJ156" i="84" s="1"/>
  <c r="CX156" i="84" s="1"/>
  <c r="FT676" i="84"/>
  <c r="GB1516" i="84"/>
  <c r="GA1524" i="84"/>
  <c r="FV871" i="84"/>
  <c r="GC1140" i="84"/>
  <c r="GJ1095" i="84"/>
  <c r="FT445" i="84"/>
  <c r="GG1436" i="84"/>
  <c r="GI1309" i="84"/>
  <c r="GF1443" i="84"/>
  <c r="FX1498" i="84"/>
  <c r="FW1455" i="84"/>
  <c r="GN1425" i="84"/>
  <c r="GJ1432" i="84"/>
  <c r="GL1435" i="84"/>
  <c r="GO1432" i="84"/>
  <c r="GH1325" i="84"/>
  <c r="GH413" i="84" s="1"/>
  <c r="CP413" i="84" s="1"/>
  <c r="GH1498" i="84"/>
  <c r="GG1416" i="84"/>
  <c r="GM1444" i="84"/>
  <c r="FT1267" i="84"/>
  <c r="GN863" i="84"/>
  <c r="GR555" i="84"/>
  <c r="GL753" i="84"/>
  <c r="FY701" i="84"/>
  <c r="FX1000" i="84"/>
  <c r="GF1452" i="84"/>
  <c r="GH1493" i="84"/>
  <c r="FX1483" i="84"/>
  <c r="FT839" i="84"/>
  <c r="GA652" i="84"/>
  <c r="FV587" i="84"/>
  <c r="GT635" i="84"/>
  <c r="GL1597" i="84"/>
  <c r="GJ859" i="84"/>
  <c r="GD1047" i="84"/>
  <c r="GG998" i="84"/>
  <c r="GQ1159" i="84"/>
  <c r="GM1013" i="84"/>
  <c r="GI888" i="84"/>
  <c r="GN940" i="84"/>
  <c r="GO1519" i="84"/>
  <c r="GO321" i="84" s="1"/>
  <c r="DN321" i="84" s="1"/>
  <c r="FV1511" i="84"/>
  <c r="GB1501" i="84"/>
  <c r="GB429" i="84" s="1"/>
  <c r="BD429" i="84" s="1"/>
  <c r="FU1335" i="84"/>
  <c r="GU457" i="84"/>
  <c r="GS499" i="84"/>
  <c r="GQ1325" i="84"/>
  <c r="GK1416" i="84"/>
  <c r="GM1468" i="84"/>
  <c r="GA1464" i="84"/>
  <c r="FZ1373" i="84"/>
  <c r="GO1337" i="84"/>
  <c r="GN1456" i="84"/>
  <c r="GQ1367" i="84"/>
  <c r="GN1457" i="84"/>
  <c r="GE1381" i="84"/>
  <c r="GA1320" i="84"/>
  <c r="GK1361" i="84"/>
  <c r="GG1242" i="84"/>
  <c r="FY633" i="84"/>
  <c r="FX855" i="84"/>
  <c r="GJ865" i="84"/>
  <c r="FT1067" i="84"/>
  <c r="GD1303" i="84"/>
  <c r="FW1436" i="84"/>
  <c r="GN1048" i="84"/>
  <c r="FY715" i="84"/>
  <c r="GQ674" i="84"/>
  <c r="FX1567" i="84"/>
  <c r="GQ818" i="84"/>
  <c r="GP1474" i="84"/>
  <c r="FX470" i="84"/>
  <c r="GM1054" i="84"/>
  <c r="FW462" i="84"/>
  <c r="GA1146" i="84"/>
  <c r="GI993" i="84"/>
  <c r="GJ1545" i="84"/>
  <c r="GP1144" i="84"/>
  <c r="FT585" i="84"/>
  <c r="GN836" i="84"/>
  <c r="FU1496" i="84"/>
  <c r="FY745" i="84"/>
  <c r="FY797" i="84"/>
  <c r="GS631" i="84"/>
  <c r="GA1577" i="84"/>
  <c r="GA1048" i="84"/>
  <c r="GF774" i="84"/>
  <c r="FZ753" i="84"/>
  <c r="FU501" i="84"/>
  <c r="GA945" i="84"/>
  <c r="FX1502" i="84"/>
  <c r="FW1560" i="84"/>
  <c r="FY860" i="84"/>
  <c r="GP1139" i="84"/>
  <c r="FY506" i="84"/>
  <c r="GB1226" i="84"/>
  <c r="FT760" i="84"/>
  <c r="FT1376" i="84"/>
  <c r="GQ492" i="84"/>
  <c r="FU1125" i="84"/>
  <c r="GE845" i="84"/>
  <c r="GQ586" i="84"/>
  <c r="GF1236" i="84"/>
  <c r="FZ529" i="84"/>
  <c r="GG1332" i="84"/>
  <c r="FS1286" i="84"/>
  <c r="GO1363" i="84"/>
  <c r="FV933" i="84"/>
  <c r="GO1481" i="84"/>
  <c r="GF1160" i="84"/>
  <c r="GK825" i="84"/>
  <c r="GA1426" i="84"/>
  <c r="GK1042" i="84"/>
  <c r="GR682" i="84"/>
  <c r="GQ521" i="84"/>
  <c r="GB1529" i="84"/>
  <c r="FW1532" i="84"/>
  <c r="GQ1524" i="84"/>
  <c r="GF1433" i="84"/>
  <c r="GT648" i="84"/>
  <c r="FT1410" i="84"/>
  <c r="GC1444" i="84"/>
  <c r="FT1362" i="84"/>
  <c r="GO1416" i="84"/>
  <c r="FX1476" i="84"/>
  <c r="GL1290" i="84"/>
  <c r="GH1410" i="84"/>
  <c r="GN1438" i="84"/>
  <c r="GP1424" i="84"/>
  <c r="FX1367" i="84"/>
  <c r="GA1469" i="84"/>
  <c r="GE1336" i="84"/>
  <c r="GM1452" i="84"/>
  <c r="FV1404" i="84"/>
  <c r="FU1371" i="84"/>
  <c r="FX463" i="84"/>
  <c r="GJ858" i="84"/>
  <c r="GD1230" i="84"/>
  <c r="GE1133" i="84"/>
  <c r="GK1366" i="84"/>
  <c r="GA1407" i="84"/>
  <c r="FW1156" i="84"/>
  <c r="GN861" i="84"/>
  <c r="FV760" i="84"/>
  <c r="GP560" i="84"/>
  <c r="GL764" i="84"/>
  <c r="FZ484" i="84"/>
  <c r="GT537" i="84"/>
  <c r="FZ854" i="84"/>
  <c r="FZ787" i="84"/>
  <c r="GJ1172" i="84"/>
  <c r="GR720" i="84"/>
  <c r="GP1220" i="84"/>
  <c r="GQ1529" i="84"/>
  <c r="GM1511" i="84"/>
  <c r="GF1525" i="84"/>
  <c r="FW1164" i="84"/>
  <c r="FX452" i="84"/>
  <c r="GD1465" i="84"/>
  <c r="GJ1338" i="84"/>
  <c r="GO1394" i="84"/>
  <c r="GM1465" i="84"/>
  <c r="GA1389" i="84"/>
  <c r="FY1243" i="84"/>
  <c r="GF1373" i="84"/>
  <c r="FX1469" i="84"/>
  <c r="FY1407" i="84"/>
  <c r="GJ1276" i="84"/>
  <c r="GQ1402" i="84"/>
  <c r="FY1566" i="84"/>
  <c r="GN1436" i="84"/>
  <c r="GQ1345" i="84"/>
  <c r="FS1459" i="84"/>
  <c r="GL1241" i="84"/>
  <c r="GE1420" i="84"/>
  <c r="GM1404" i="84"/>
  <c r="GB1229" i="84"/>
  <c r="GF1437" i="84"/>
  <c r="GQ1566" i="84"/>
  <c r="GA1429" i="84"/>
  <c r="FZ462" i="84"/>
  <c r="GA692" i="84"/>
  <c r="FS654" i="84"/>
  <c r="FZ733" i="84"/>
  <c r="FS566" i="84"/>
  <c r="FY1520" i="84"/>
  <c r="GP523" i="84"/>
  <c r="FT1377" i="84"/>
  <c r="FT1056" i="84"/>
  <c r="GA451" i="84"/>
  <c r="GA1180" i="84"/>
  <c r="FZ544" i="84"/>
  <c r="GD1254" i="84"/>
  <c r="FX1299" i="84"/>
  <c r="GF734" i="84"/>
  <c r="GO805" i="84"/>
  <c r="FY554" i="84"/>
  <c r="GQ1249" i="84"/>
  <c r="FT1423" i="84"/>
  <c r="GO710" i="84"/>
  <c r="GP673" i="84"/>
  <c r="GP1548" i="84"/>
  <c r="GJ1364" i="84"/>
  <c r="GQ1365" i="84"/>
  <c r="GK1310" i="84"/>
  <c r="FT581" i="84"/>
  <c r="GQ463" i="84"/>
  <c r="FY952" i="84"/>
  <c r="FT825" i="84"/>
  <c r="GD766" i="84"/>
  <c r="GN663" i="84"/>
  <c r="GN702" i="84"/>
  <c r="GD978" i="84"/>
  <c r="GR499" i="84"/>
  <c r="GL837" i="84"/>
  <c r="GA1325" i="84"/>
  <c r="GU621" i="84"/>
  <c r="FS615" i="84"/>
  <c r="GA573" i="84"/>
  <c r="GK1272" i="84"/>
  <c r="FU1562" i="84"/>
  <c r="FT493" i="84"/>
  <c r="GA859" i="84"/>
  <c r="FU833" i="84"/>
  <c r="FW893" i="84"/>
  <c r="FZ608" i="84"/>
  <c r="FU1148" i="84"/>
  <c r="GQ937" i="84"/>
  <c r="GQ159" i="84" s="1"/>
  <c r="FW714" i="84"/>
  <c r="GL1316" i="84"/>
  <c r="GL802" i="84"/>
  <c r="FS1458" i="84"/>
  <c r="GD1229" i="84"/>
  <c r="GN1200" i="84"/>
  <c r="GN1529" i="84"/>
  <c r="FY473" i="84"/>
  <c r="GN1518" i="84"/>
  <c r="FW1529" i="84"/>
  <c r="GI1536" i="84"/>
  <c r="GN1183" i="84"/>
  <c r="GR528" i="84"/>
  <c r="GL1282" i="84"/>
  <c r="GE1317" i="84"/>
  <c r="FU1395" i="84"/>
  <c r="FV1473" i="84"/>
  <c r="GM1325" i="84"/>
  <c r="FS1404" i="84"/>
  <c r="FV1415" i="84"/>
  <c r="GB1404" i="84"/>
  <c r="FX1241" i="84"/>
  <c r="GG1480" i="84"/>
  <c r="GN1412" i="84"/>
  <c r="FV1571" i="84"/>
  <c r="GC1417" i="84"/>
  <c r="GH1339" i="84"/>
  <c r="GH1085" i="84"/>
  <c r="GN1355" i="84"/>
  <c r="FS986" i="84"/>
  <c r="FW1266" i="84"/>
  <c r="FV724" i="84"/>
  <c r="FS812" i="84"/>
  <c r="GP1373" i="84"/>
  <c r="GG1475" i="84"/>
  <c r="GB1490" i="84"/>
  <c r="GE902" i="84"/>
  <c r="GB1219" i="84"/>
  <c r="GT683" i="84"/>
  <c r="GL1015" i="84"/>
  <c r="GK1149" i="84"/>
  <c r="GA472" i="84"/>
  <c r="FS597" i="84"/>
  <c r="FU1296" i="84"/>
  <c r="FT718" i="84"/>
  <c r="GL1120" i="84"/>
  <c r="FZ1292" i="84"/>
  <c r="GC1336" i="84"/>
  <c r="GM831" i="84"/>
  <c r="FV1595" i="84"/>
  <c r="GJ1519" i="84"/>
  <c r="GE1535" i="84"/>
  <c r="FU857" i="84"/>
  <c r="GM1333" i="84"/>
  <c r="FX1187" i="84"/>
  <c r="GP1393" i="84"/>
  <c r="FY1412" i="84"/>
  <c r="FW1460" i="84"/>
  <c r="GO1381" i="84"/>
  <c r="GG1405" i="84"/>
  <c r="FW1360" i="84"/>
  <c r="GK1443" i="84"/>
  <c r="GD1417" i="84"/>
  <c r="GO1377" i="84"/>
  <c r="FW1440" i="84"/>
  <c r="GN1556" i="84"/>
  <c r="GJ1386" i="84"/>
  <c r="GE1456" i="84"/>
  <c r="GH1430" i="84"/>
  <c r="GG1374" i="84"/>
  <c r="FX1452" i="84"/>
  <c r="GB1348" i="84"/>
  <c r="GH1466" i="84"/>
  <c r="FT1379" i="84"/>
  <c r="GE1574" i="84"/>
  <c r="GO855" i="84"/>
  <c r="GO1426" i="84"/>
  <c r="FU616" i="84"/>
  <c r="GN1126" i="84"/>
  <c r="FX661" i="84"/>
  <c r="GU537" i="84"/>
  <c r="GH1298" i="84"/>
  <c r="GC1562" i="84"/>
  <c r="GQ717" i="84"/>
  <c r="FW591" i="84"/>
  <c r="GB1372" i="84"/>
  <c r="FW762" i="84"/>
  <c r="FY641" i="84"/>
  <c r="GU445" i="84"/>
  <c r="FS492" i="84"/>
  <c r="FZ459" i="84"/>
  <c r="GF869" i="84"/>
  <c r="GT727" i="84"/>
  <c r="GM741" i="84"/>
  <c r="GS472" i="84"/>
  <c r="FX910" i="84"/>
  <c r="GL1169" i="84"/>
  <c r="GN720" i="84"/>
  <c r="FT605" i="84"/>
  <c r="FT535" i="84"/>
  <c r="FW975" i="84"/>
  <c r="GI1121" i="84"/>
  <c r="GS527" i="84"/>
  <c r="FS624" i="84"/>
  <c r="GI875" i="84"/>
  <c r="GP1167" i="84"/>
  <c r="GK1283" i="84"/>
  <c r="GG1304" i="84"/>
  <c r="GS669" i="84"/>
  <c r="FX722" i="84"/>
  <c r="FZ649" i="84"/>
  <c r="GQ1098" i="84"/>
  <c r="GP760" i="84"/>
  <c r="GG839" i="84"/>
  <c r="GK1362" i="84"/>
  <c r="GO542" i="84"/>
  <c r="FT1050" i="84"/>
  <c r="GO589" i="84"/>
  <c r="GH872" i="84"/>
  <c r="GT632" i="84"/>
  <c r="FS935" i="84"/>
  <c r="GA1558" i="84"/>
  <c r="GM1060" i="84"/>
  <c r="GA1373" i="84"/>
  <c r="FT860" i="84"/>
  <c r="GN1340" i="84"/>
  <c r="GJ848" i="84"/>
  <c r="GP1080" i="84"/>
  <c r="GO753" i="84"/>
  <c r="GF1102" i="84"/>
  <c r="FW918" i="84"/>
  <c r="GE795" i="84"/>
  <c r="GI1373" i="84"/>
  <c r="GT562" i="84"/>
  <c r="GQ1501" i="84"/>
  <c r="GF1553" i="84"/>
  <c r="GO1501" i="84"/>
  <c r="GO429" i="84" s="1"/>
  <c r="DN429" i="84" s="1"/>
  <c r="FV1333" i="84"/>
  <c r="FY1322" i="84"/>
  <c r="FV658" i="84"/>
  <c r="FY1235" i="84"/>
  <c r="FU1446" i="84"/>
  <c r="FX1339" i="84"/>
  <c r="FY1436" i="84"/>
  <c r="FX1456" i="84"/>
  <c r="FZ1413" i="84"/>
  <c r="GN1363" i="84"/>
  <c r="GA1329" i="84"/>
  <c r="GQ1428" i="84"/>
  <c r="FX1439" i="84"/>
  <c r="GK1357" i="84"/>
  <c r="FV1576" i="84"/>
  <c r="FU1356" i="84"/>
  <c r="GC1469" i="84"/>
  <c r="FT1428" i="84"/>
  <c r="GM1357" i="84"/>
  <c r="GH1334" i="84"/>
  <c r="FU1268" i="84"/>
  <c r="GU618" i="84"/>
  <c r="FV1427" i="84"/>
  <c r="GM867" i="84"/>
  <c r="GO595" i="84"/>
  <c r="FS625" i="84"/>
  <c r="GN781" i="84"/>
  <c r="GK1176" i="84"/>
  <c r="GR568" i="84"/>
  <c r="GQ650" i="84"/>
  <c r="FY1587" i="84"/>
  <c r="GT584" i="84"/>
  <c r="GE903" i="84"/>
  <c r="GK1249" i="84"/>
  <c r="FY907" i="84"/>
  <c r="GQ1237" i="84"/>
  <c r="GO519" i="84"/>
  <c r="GO1532" i="84"/>
  <c r="GF1564" i="84"/>
  <c r="GF1044" i="84"/>
  <c r="GD916" i="84"/>
  <c r="GO1357" i="84"/>
  <c r="GF1469" i="84"/>
  <c r="GH1315" i="84"/>
  <c r="GK1410" i="84"/>
  <c r="GF1487" i="84"/>
  <c r="GH1399" i="84"/>
  <c r="GN1469" i="84"/>
  <c r="GD1391" i="84"/>
  <c r="GB1570" i="84"/>
  <c r="GA1396" i="84"/>
  <c r="GC1441" i="84"/>
  <c r="FS1300" i="84"/>
  <c r="FS1387" i="84"/>
  <c r="FS309" i="84" s="1"/>
  <c r="L309" i="84" s="1"/>
  <c r="GH1478" i="84"/>
  <c r="GK1401" i="84"/>
  <c r="GQ1570" i="84"/>
  <c r="GF1391" i="84"/>
  <c r="GA1331" i="84"/>
  <c r="GN1582" i="84"/>
  <c r="GO1287" i="84"/>
  <c r="FY773" i="84"/>
  <c r="GJ1550" i="84"/>
  <c r="GR676" i="84"/>
  <c r="GO902" i="84"/>
  <c r="FT1496" i="84"/>
  <c r="GA1455" i="84"/>
  <c r="GT522" i="84"/>
  <c r="GT340" i="84" s="1"/>
  <c r="EV340" i="84" s="1"/>
  <c r="GI812" i="84"/>
  <c r="FS674" i="84"/>
  <c r="GE733" i="84"/>
  <c r="GJ838" i="84"/>
  <c r="FS869" i="84"/>
  <c r="FV1192" i="84"/>
  <c r="FY809" i="84"/>
  <c r="FV726" i="84"/>
  <c r="GI1281" i="84"/>
  <c r="FV984" i="84"/>
  <c r="GB1552" i="84"/>
  <c r="GB324" i="84" s="1"/>
  <c r="BD324" i="84" s="1"/>
  <c r="GP665" i="84"/>
  <c r="FT1268" i="84"/>
  <c r="GR516" i="84"/>
  <c r="GD1561" i="84"/>
  <c r="GA1459" i="84"/>
  <c r="FS611" i="84"/>
  <c r="FW880" i="84"/>
  <c r="FV1014" i="84"/>
  <c r="GQ870" i="84"/>
  <c r="GP1168" i="84"/>
  <c r="FS907" i="84"/>
  <c r="GU692" i="84"/>
  <c r="FS1317" i="84"/>
  <c r="FZ656" i="84"/>
  <c r="FZ1005" i="84"/>
  <c r="GE1569" i="84"/>
  <c r="GE217" i="84" s="1"/>
  <c r="CD217" i="84" s="1"/>
  <c r="GP1199" i="84"/>
  <c r="FW1256" i="84"/>
  <c r="GQ594" i="84"/>
  <c r="GP798" i="84"/>
  <c r="FY607" i="84"/>
  <c r="FW933" i="84"/>
  <c r="FT716" i="84"/>
  <c r="FW453" i="84"/>
  <c r="GE1213" i="84"/>
  <c r="FW931" i="84"/>
  <c r="GE1469" i="84"/>
  <c r="GM733" i="84"/>
  <c r="FS1220" i="84"/>
  <c r="GA1098" i="84"/>
  <c r="FX1288" i="84"/>
  <c r="GB1386" i="84"/>
  <c r="FU940" i="84"/>
  <c r="GD1077" i="84"/>
  <c r="GA738" i="84"/>
  <c r="FX1517" i="84"/>
  <c r="FT1529" i="84"/>
  <c r="GE1519" i="84"/>
  <c r="GD1080" i="84"/>
  <c r="FU756" i="84"/>
  <c r="FY844" i="84"/>
  <c r="FV1389" i="84"/>
  <c r="GG1453" i="84"/>
  <c r="FW1269" i="84"/>
  <c r="GC1325" i="84"/>
  <c r="FS1486" i="84"/>
  <c r="GO1470" i="84"/>
  <c r="GO208" i="84" s="1"/>
  <c r="DN208" i="84" s="1"/>
  <c r="GF1364" i="84"/>
  <c r="FY1574" i="84"/>
  <c r="FZ1475" i="84"/>
  <c r="FU1394" i="84"/>
  <c r="GE1466" i="84"/>
  <c r="GP1422" i="84"/>
  <c r="GI1357" i="84"/>
  <c r="FW1379" i="84"/>
  <c r="GO1472" i="84"/>
  <c r="FU1417" i="84"/>
  <c r="GO1556" i="84"/>
  <c r="GE1347" i="84"/>
  <c r="GP1509" i="84"/>
  <c r="FW1400" i="84"/>
  <c r="GF1455" i="84"/>
  <c r="FU1017" i="84"/>
  <c r="GD1562" i="84"/>
  <c r="GT719" i="84"/>
  <c r="GD867" i="84"/>
  <c r="GK738" i="84"/>
  <c r="FU1595" i="84"/>
  <c r="GK1183" i="84"/>
  <c r="FZ796" i="84"/>
  <c r="GG1536" i="84"/>
  <c r="GG214" i="84" s="1"/>
  <c r="CL214" i="84" s="1"/>
  <c r="FV1457" i="84"/>
  <c r="GQ1383" i="84"/>
  <c r="GG1124" i="84"/>
  <c r="FW488" i="84"/>
  <c r="GH1353" i="84"/>
  <c r="FY490" i="84"/>
  <c r="FX850" i="84"/>
  <c r="GG885" i="84"/>
  <c r="GO980" i="84"/>
  <c r="GP1193" i="84"/>
  <c r="FV849" i="84"/>
  <c r="FT656" i="84"/>
  <c r="GP1516" i="84"/>
  <c r="FS1569" i="84"/>
  <c r="FS217" i="84" s="1"/>
  <c r="L217" i="84" s="1"/>
  <c r="GI1172" i="84"/>
  <c r="GA1209" i="84"/>
  <c r="GE1005" i="84"/>
  <c r="GH1550" i="84"/>
  <c r="GO1397" i="84"/>
  <c r="GQ1424" i="84"/>
  <c r="GL1568" i="84"/>
  <c r="FV1409" i="84"/>
  <c r="GI1341" i="84"/>
  <c r="GO1566" i="84"/>
  <c r="FU1401" i="84"/>
  <c r="GQ1358" i="84"/>
  <c r="GF1478" i="84"/>
  <c r="GN1336" i="84"/>
  <c r="GD1470" i="84"/>
  <c r="GM1420" i="84"/>
  <c r="GQ1375" i="84"/>
  <c r="GI1461" i="84"/>
  <c r="FU1337" i="84"/>
  <c r="GP1427" i="84"/>
  <c r="GE1410" i="84"/>
  <c r="GP1568" i="84"/>
  <c r="GD1339" i="84"/>
  <c r="GK1473" i="84"/>
  <c r="FW1168" i="84"/>
  <c r="GU546" i="84"/>
  <c r="GJ1447" i="84"/>
  <c r="GM1095" i="84"/>
  <c r="GP547" i="84"/>
  <c r="GQ690" i="84"/>
  <c r="GU696" i="84"/>
  <c r="FY1183" i="84"/>
  <c r="FV549" i="84"/>
  <c r="GM1275" i="84"/>
  <c r="GJ991" i="84"/>
  <c r="GI1557" i="84"/>
  <c r="FY643" i="84"/>
  <c r="GL1069" i="84"/>
  <c r="FW796" i="84"/>
  <c r="FU588" i="84"/>
  <c r="FS681" i="84"/>
  <c r="FS527" i="84"/>
  <c r="FX853" i="84"/>
  <c r="FW1471" i="84"/>
  <c r="GO485" i="84"/>
  <c r="FV754" i="84"/>
  <c r="FU1111" i="84"/>
  <c r="FZ742" i="84"/>
  <c r="GE969" i="84"/>
  <c r="FZ1498" i="84"/>
  <c r="GE1129" i="84"/>
  <c r="FZ667" i="84"/>
  <c r="GS648" i="84"/>
  <c r="GP558" i="84"/>
  <c r="GK816" i="84"/>
  <c r="FX827" i="84"/>
  <c r="GO1202" i="84"/>
  <c r="FV541" i="84"/>
  <c r="FX1364" i="84"/>
  <c r="GQ992" i="84"/>
  <c r="GE932" i="84"/>
  <c r="GR575" i="84"/>
  <c r="GQ865" i="84"/>
  <c r="GP1093" i="84"/>
  <c r="GM749" i="84"/>
  <c r="FY735" i="84"/>
  <c r="GU603" i="84"/>
  <c r="FY471" i="84"/>
  <c r="GD1224" i="84"/>
  <c r="GQ465" i="84"/>
  <c r="GH1527" i="84"/>
  <c r="GI1530" i="84"/>
  <c r="GI1455" i="84"/>
  <c r="GQ1073" i="84"/>
  <c r="FZ748" i="84"/>
  <c r="GA661" i="84"/>
  <c r="GF1346" i="84"/>
  <c r="GI1398" i="84"/>
  <c r="GP1439" i="84"/>
  <c r="FS1494" i="84"/>
  <c r="GL1419" i="84"/>
  <c r="GJ1217" i="84"/>
  <c r="FT1433" i="84"/>
  <c r="GE1253" i="84"/>
  <c r="GM1391" i="84"/>
  <c r="GA1337" i="84"/>
  <c r="GO1450" i="84"/>
  <c r="GL1304" i="84"/>
  <c r="FW1437" i="84"/>
  <c r="GL1438" i="84"/>
  <c r="GA1443" i="84"/>
  <c r="GD1346" i="84"/>
  <c r="GF1475" i="84"/>
  <c r="GQ1257" i="84"/>
  <c r="GD1430" i="84"/>
  <c r="GH1388" i="84"/>
  <c r="FW1435" i="84"/>
  <c r="FT1567" i="84"/>
  <c r="GL1002" i="84"/>
  <c r="GU470" i="84"/>
  <c r="FS1359" i="84"/>
  <c r="GO1378" i="84"/>
  <c r="GN826" i="84"/>
  <c r="FU1034" i="84"/>
  <c r="FX1293" i="84"/>
  <c r="GQ1037" i="84"/>
  <c r="GL1143" i="84"/>
  <c r="FS637" i="84"/>
  <c r="FZ481" i="84"/>
  <c r="GI1282" i="84"/>
  <c r="GS538" i="84"/>
  <c r="GI995" i="84"/>
  <c r="GI1483" i="84"/>
  <c r="GA855" i="84"/>
  <c r="GJ1245" i="84"/>
  <c r="FV1522" i="84"/>
  <c r="GH1536" i="84"/>
  <c r="GL1501" i="84"/>
  <c r="GK1055" i="84"/>
  <c r="FU1317" i="84"/>
  <c r="GL781" i="84"/>
  <c r="FW1503" i="84"/>
  <c r="GQ1374" i="84"/>
  <c r="GQ1441" i="84"/>
  <c r="GO1480" i="84"/>
  <c r="FW1336" i="84"/>
  <c r="GP1460" i="84"/>
  <c r="FU1360" i="84"/>
  <c r="FY1457" i="84"/>
  <c r="GB1471" i="84"/>
  <c r="FW1382" i="84"/>
  <c r="GJ1467" i="84"/>
  <c r="FW1362" i="84"/>
  <c r="GG1369" i="84"/>
  <c r="GD1483" i="84"/>
  <c r="GD1556" i="84"/>
  <c r="FZ1384" i="84"/>
  <c r="GO1483" i="84"/>
  <c r="FV1363" i="84"/>
  <c r="FT1464" i="84"/>
  <c r="FT1390" i="84"/>
  <c r="FU991" i="84"/>
  <c r="FV1176" i="84"/>
  <c r="FZ785" i="84"/>
  <c r="FY845" i="84"/>
  <c r="FY767" i="84"/>
  <c r="FZ559" i="84"/>
  <c r="FT937" i="84"/>
  <c r="GK797" i="84"/>
  <c r="GF1188" i="84"/>
  <c r="FT537" i="84"/>
  <c r="GA594" i="84"/>
  <c r="FS1140" i="84"/>
  <c r="FS178" i="84" s="1"/>
  <c r="L178" i="84" s="1"/>
  <c r="GM744" i="84"/>
  <c r="FU622" i="84"/>
  <c r="FY515" i="84"/>
  <c r="GP1367" i="84"/>
  <c r="GQ1040" i="84"/>
  <c r="GI1559" i="84"/>
  <c r="FZ693" i="84"/>
  <c r="FV1579" i="84"/>
  <c r="FT1276" i="84"/>
  <c r="GF1587" i="84"/>
  <c r="GQ1066" i="84"/>
  <c r="GS646" i="84"/>
  <c r="GU634" i="84"/>
  <c r="GO694" i="84"/>
  <c r="FV1130" i="84"/>
  <c r="FT547" i="84"/>
  <c r="FU585" i="84"/>
  <c r="GT453" i="84"/>
  <c r="FS1567" i="84"/>
  <c r="GQ840" i="84"/>
  <c r="FY655" i="84"/>
  <c r="FY635" i="84"/>
  <c r="GS638" i="84"/>
  <c r="GA1581" i="84"/>
  <c r="FT1248" i="84"/>
  <c r="GR653" i="84"/>
  <c r="GL1550" i="84"/>
  <c r="FU718" i="84"/>
  <c r="GO661" i="84"/>
  <c r="GO857" i="84"/>
  <c r="GQ1042" i="84"/>
  <c r="FW522" i="84"/>
  <c r="FS1212" i="84"/>
  <c r="GA695" i="84"/>
  <c r="GD1110" i="84"/>
  <c r="FT660" i="84"/>
  <c r="FY1226" i="84"/>
  <c r="GT577" i="84"/>
  <c r="FW946" i="84"/>
  <c r="FU612" i="84"/>
  <c r="FV996" i="84"/>
  <c r="GO988" i="84"/>
  <c r="GA782" i="84"/>
  <c r="FV473" i="84"/>
  <c r="GT653" i="84"/>
  <c r="FT1518" i="84"/>
  <c r="GC1536" i="84"/>
  <c r="GC214" i="84" s="1"/>
  <c r="AS214" i="84" s="1"/>
  <c r="FW1248" i="84"/>
  <c r="GP1197" i="84"/>
  <c r="GG1529" i="84"/>
  <c r="GA639" i="84"/>
  <c r="GH1342" i="84"/>
  <c r="GF1397" i="84"/>
  <c r="GL1428" i="84"/>
  <c r="FV1325" i="84"/>
  <c r="GK1365" i="84"/>
  <c r="GI1476" i="84"/>
  <c r="GG1353" i="84"/>
  <c r="FX1446" i="84"/>
  <c r="FZ1473" i="84"/>
  <c r="GP1449" i="84"/>
  <c r="FT1350" i="84"/>
  <c r="GF1251" i="84"/>
  <c r="GB1382" i="84"/>
  <c r="GC1471" i="84"/>
  <c r="GG1403" i="84"/>
  <c r="FW1434" i="84"/>
  <c r="GO939" i="84"/>
  <c r="FT824" i="84"/>
  <c r="FW669" i="84"/>
  <c r="GN1511" i="84"/>
  <c r="GL1481" i="84"/>
  <c r="GD931" i="84"/>
  <c r="GD914" i="84"/>
  <c r="FZ1375" i="84"/>
  <c r="GI1486" i="84"/>
  <c r="FZ1319" i="84"/>
  <c r="GQ645" i="84"/>
  <c r="GQ133" i="84" s="1"/>
  <c r="FV968" i="84"/>
  <c r="GH1183" i="84"/>
  <c r="GA1145" i="84"/>
  <c r="GP505" i="84"/>
  <c r="FS532" i="84"/>
  <c r="GI1271" i="84"/>
  <c r="FX1518" i="84"/>
  <c r="GA1536" i="84"/>
  <c r="GI1192" i="84"/>
  <c r="GI924" i="84"/>
  <c r="GH1292" i="84"/>
  <c r="FV1569" i="84"/>
  <c r="FV217" i="84" s="1"/>
  <c r="O217" i="84" s="1"/>
  <c r="GE1459" i="84"/>
  <c r="GN1331" i="84"/>
  <c r="GG1421" i="84"/>
  <c r="GI1475" i="84"/>
  <c r="GP1377" i="84"/>
  <c r="GE1451" i="84"/>
  <c r="GB1240" i="84"/>
  <c r="GN1395" i="84"/>
  <c r="GB1457" i="84"/>
  <c r="GC1422" i="84"/>
  <c r="GJ1383" i="84"/>
  <c r="FS1406" i="84"/>
  <c r="GM1462" i="84"/>
  <c r="GQ1334" i="84"/>
  <c r="GH1433" i="84"/>
  <c r="FX1336" i="84"/>
  <c r="GG1297" i="84"/>
  <c r="GE1402" i="84"/>
  <c r="FU1415" i="84"/>
  <c r="GH1403" i="84"/>
  <c r="GD1336" i="84"/>
  <c r="GQ1143" i="84"/>
  <c r="GK1308" i="84"/>
  <c r="FV735" i="84"/>
  <c r="FV951" i="84"/>
  <c r="GE810" i="84"/>
  <c r="FS1478" i="84"/>
  <c r="FX822" i="84"/>
  <c r="GD1261" i="84"/>
  <c r="FS670" i="84"/>
  <c r="GU620" i="84"/>
  <c r="GA808" i="84"/>
  <c r="GI1025" i="84"/>
  <c r="FX1565" i="84"/>
  <c r="GP502" i="84"/>
  <c r="GU662" i="84"/>
  <c r="FY1586" i="84"/>
  <c r="GI1146" i="84"/>
  <c r="GQ691" i="84"/>
  <c r="GB1411" i="84"/>
  <c r="GQ1577" i="84"/>
  <c r="GM787" i="84"/>
  <c r="GP1040" i="84"/>
  <c r="FW655" i="84"/>
  <c r="GP722" i="84"/>
  <c r="FT561" i="84"/>
  <c r="GH1531" i="84"/>
  <c r="GT554" i="84"/>
  <c r="GE831" i="84"/>
  <c r="GG1583" i="84"/>
  <c r="GN726" i="84"/>
  <c r="FX1443" i="84"/>
  <c r="GF1331" i="84"/>
  <c r="GN679" i="84"/>
  <c r="FS1280" i="84"/>
  <c r="GM1151" i="84"/>
  <c r="GH899" i="84"/>
  <c r="GP685" i="84"/>
  <c r="FT596" i="84"/>
  <c r="FZ689" i="84"/>
  <c r="FT1336" i="84"/>
  <c r="GP721" i="84"/>
  <c r="GF784" i="84"/>
  <c r="GN831" i="84"/>
  <c r="FW444" i="84"/>
  <c r="GP1386" i="84"/>
  <c r="FX454" i="84"/>
  <c r="FX467" i="84"/>
  <c r="GM1406" i="84"/>
  <c r="FY1110" i="84"/>
  <c r="FT1085" i="84"/>
  <c r="GE983" i="84"/>
  <c r="GK1209" i="84"/>
  <c r="FW753" i="84"/>
  <c r="GQ1595" i="84"/>
  <c r="GD1516" i="84"/>
  <c r="FV1516" i="84"/>
  <c r="GA942" i="84"/>
  <c r="FY534" i="84"/>
  <c r="GF1259" i="84"/>
  <c r="GA758" i="84"/>
  <c r="GG1413" i="84"/>
  <c r="FZ1477" i="84"/>
  <c r="GE1338" i="84"/>
  <c r="GM1376" i="84"/>
  <c r="GK1441" i="84"/>
  <c r="GC1458" i="84"/>
  <c r="GG1568" i="84"/>
  <c r="GF1358" i="84"/>
  <c r="GQ1464" i="84"/>
  <c r="FS1390" i="84"/>
  <c r="FZ1398" i="84"/>
  <c r="GP1413" i="84"/>
  <c r="GD1566" i="84"/>
  <c r="GJ1423" i="84"/>
  <c r="GN1417" i="84"/>
  <c r="GP1410" i="84"/>
  <c r="GA1420" i="84"/>
  <c r="GM1571" i="84"/>
  <c r="GO648" i="84"/>
  <c r="GH1283" i="84"/>
  <c r="GQ655" i="84"/>
  <c r="FZ789" i="84"/>
  <c r="FY575" i="84"/>
  <c r="FY1056" i="84"/>
  <c r="FX1383" i="84"/>
  <c r="FZ1391" i="84"/>
  <c r="GM747" i="84"/>
  <c r="GE824" i="84"/>
  <c r="FW662" i="84"/>
  <c r="GK1552" i="84"/>
  <c r="GK324" i="84" s="1"/>
  <c r="DB324" i="84" s="1"/>
  <c r="FV1544" i="84"/>
  <c r="FZ1040" i="84"/>
  <c r="GU705" i="84"/>
  <c r="GC1309" i="84"/>
  <c r="FS1231" i="84"/>
  <c r="GB1519" i="84"/>
  <c r="FX1536" i="84"/>
  <c r="FX214" i="84" s="1"/>
  <c r="AD214" i="84" s="1"/>
  <c r="GK1553" i="84"/>
  <c r="GK215" i="84" s="1"/>
  <c r="DB215" i="84" s="1"/>
  <c r="GG1102" i="84"/>
  <c r="GG1130" i="84"/>
  <c r="GA574" i="84"/>
  <c r="GF1393" i="84"/>
  <c r="FS1438" i="84"/>
  <c r="FS1376" i="84"/>
  <c r="FZ1459" i="84"/>
  <c r="GJ1478" i="84"/>
  <c r="FT1381" i="84"/>
  <c r="GP1465" i="84"/>
  <c r="GO1436" i="84"/>
  <c r="GC1372" i="84"/>
  <c r="GN1474" i="84"/>
  <c r="GJ1336" i="84"/>
  <c r="FW1484" i="84"/>
  <c r="GJ1405" i="84"/>
  <c r="FS1435" i="84"/>
  <c r="FX1332" i="84"/>
  <c r="FS1444" i="84"/>
  <c r="FV1468" i="84"/>
  <c r="GP1356" i="84"/>
  <c r="GM978" i="84"/>
  <c r="FX1219" i="84"/>
  <c r="GS720" i="84"/>
  <c r="FT1119" i="84"/>
  <c r="FW1045" i="84"/>
  <c r="GB1548" i="84"/>
  <c r="GJ1585" i="84"/>
  <c r="FS460" i="84"/>
  <c r="GK1291" i="84"/>
  <c r="FW693" i="84"/>
  <c r="GM810" i="84"/>
  <c r="FT460" i="84"/>
  <c r="GU700" i="84"/>
  <c r="GK1424" i="84"/>
  <c r="GK776" i="84"/>
  <c r="FZ1147" i="84"/>
  <c r="GT484" i="84"/>
  <c r="FX1096" i="84"/>
  <c r="FV607" i="84"/>
  <c r="FX1207" i="84"/>
  <c r="FS467" i="84"/>
  <c r="FV491" i="84"/>
  <c r="FV1244" i="84"/>
  <c r="GT529" i="84"/>
  <c r="FV572" i="84"/>
  <c r="GM1457" i="84"/>
  <c r="GA1308" i="84"/>
  <c r="GP687" i="84"/>
  <c r="GK1386" i="84"/>
  <c r="GU478" i="84"/>
  <c r="GU336" i="84" s="1"/>
  <c r="EY336" i="84" s="1"/>
  <c r="FU892" i="84"/>
  <c r="GQ669" i="84"/>
  <c r="GA1220" i="84"/>
  <c r="GG1485" i="84"/>
  <c r="FW863" i="84"/>
  <c r="GN710" i="84"/>
  <c r="FS1276" i="84"/>
  <c r="GH1327" i="84"/>
  <c r="GF748" i="84"/>
  <c r="FU812" i="84"/>
  <c r="GO1408" i="84"/>
  <c r="GA531" i="84"/>
  <c r="GL1011" i="84"/>
  <c r="GL997" i="84"/>
  <c r="FT1095" i="84"/>
  <c r="GG1256" i="84"/>
  <c r="FX626" i="84"/>
  <c r="GI770" i="84"/>
  <c r="GM1581" i="84"/>
  <c r="GI1255" i="84"/>
  <c r="FX593" i="84"/>
  <c r="FW710" i="84"/>
  <c r="FY660" i="84"/>
  <c r="GK1375" i="84"/>
  <c r="GD846" i="84"/>
  <c r="GM1210" i="84"/>
  <c r="FW1152" i="84"/>
  <c r="GN1268" i="84"/>
  <c r="FT909" i="84"/>
  <c r="FZ930" i="84"/>
  <c r="GK1126" i="84"/>
  <c r="GE1020" i="84"/>
  <c r="GO1595" i="84"/>
  <c r="GB1511" i="84"/>
  <c r="GD1524" i="84"/>
  <c r="GE1099" i="84"/>
  <c r="GS501" i="84"/>
  <c r="FY1381" i="84"/>
  <c r="FU1425" i="84"/>
  <c r="FU1470" i="84"/>
  <c r="GD1340" i="84"/>
  <c r="FV1375" i="84"/>
  <c r="GC1407" i="84"/>
  <c r="GE1427" i="84"/>
  <c r="FZ1389" i="84"/>
  <c r="GD1412" i="84"/>
  <c r="FX1377" i="84"/>
  <c r="GN1328" i="84"/>
  <c r="GH1459" i="84"/>
  <c r="FX1574" i="84"/>
  <c r="GC1467" i="84"/>
  <c r="FU1358" i="84"/>
  <c r="FX789" i="84"/>
  <c r="FT478" i="84"/>
  <c r="FV985" i="84"/>
  <c r="FT895" i="84"/>
  <c r="GH1396" i="84"/>
  <c r="GI1369" i="84"/>
  <c r="GL1029" i="84"/>
  <c r="GK887" i="84"/>
  <c r="GI1587" i="84"/>
  <c r="GP1302" i="84"/>
  <c r="GD892" i="84"/>
  <c r="GK1502" i="84"/>
  <c r="FV630" i="84"/>
  <c r="FZ1422" i="84"/>
  <c r="FZ645" i="84"/>
  <c r="FZ133" i="84" s="1"/>
  <c r="AJ133" i="84" s="1"/>
  <c r="GA880" i="84"/>
  <c r="FT1520" i="84"/>
  <c r="GP1004" i="84"/>
  <c r="GT681" i="84"/>
  <c r="GO1517" i="84"/>
  <c r="GJ1522" i="84"/>
  <c r="GC1518" i="84"/>
  <c r="FS1103" i="84"/>
  <c r="GP589" i="84"/>
  <c r="GQ599" i="84"/>
  <c r="GH1462" i="84"/>
  <c r="FU1349" i="84"/>
  <c r="GP1376" i="84"/>
  <c r="GF1520" i="84"/>
  <c r="GM1360" i="84"/>
  <c r="GL1465" i="84"/>
  <c r="FV1373" i="84"/>
  <c r="FY1402" i="84"/>
  <c r="GL1498" i="84"/>
  <c r="FZ1566" i="84"/>
  <c r="FS1347" i="84"/>
  <c r="FW1572" i="84"/>
  <c r="FT1371" i="84"/>
  <c r="GB1435" i="84"/>
  <c r="GL1503" i="84"/>
  <c r="GA1439" i="84"/>
  <c r="GH1375" i="84"/>
  <c r="GJ1337" i="84"/>
  <c r="GC1459" i="84"/>
  <c r="FY1410" i="84"/>
  <c r="GF1572" i="84"/>
  <c r="FV1228" i="84"/>
  <c r="GF1190" i="84"/>
  <c r="GU497" i="84"/>
  <c r="GP504" i="84"/>
  <c r="GQ617" i="84"/>
  <c r="FX718" i="84"/>
  <c r="GI1375" i="84"/>
  <c r="GL750" i="84"/>
  <c r="GP1441" i="84"/>
  <c r="FT957" i="84"/>
  <c r="GJ759" i="84"/>
  <c r="FU1014" i="84"/>
  <c r="FY819" i="84"/>
  <c r="GA515" i="84"/>
  <c r="GQ850" i="84"/>
  <c r="GD1420" i="84"/>
  <c r="GD312" i="84" s="1"/>
  <c r="BZ312" i="84" s="1"/>
  <c r="GD1330" i="84"/>
  <c r="FY823" i="84"/>
  <c r="FU1292" i="84"/>
  <c r="GT496" i="84"/>
  <c r="GA633" i="84"/>
  <c r="FW857" i="84"/>
  <c r="GR704" i="84"/>
  <c r="GR476" i="84"/>
  <c r="GL993" i="84"/>
  <c r="GA676" i="84"/>
  <c r="FZ1063" i="84"/>
  <c r="GE841" i="84"/>
  <c r="GN835" i="84"/>
  <c r="GG1410" i="84"/>
  <c r="GL774" i="84"/>
  <c r="FV722" i="84"/>
  <c r="FY1014" i="84"/>
  <c r="FT729" i="84"/>
  <c r="FV1037" i="84"/>
  <c r="FS1418" i="84"/>
  <c r="GP534" i="84"/>
  <c r="GL1171" i="84"/>
  <c r="FV1068" i="84"/>
  <c r="FS558" i="84"/>
  <c r="FT1256" i="84"/>
  <c r="GQ1332" i="84"/>
  <c r="FT777" i="84"/>
  <c r="GE809" i="84"/>
  <c r="GA1038" i="84"/>
  <c r="FY728" i="84"/>
  <c r="FY1130" i="84"/>
  <c r="GO465" i="84"/>
  <c r="FT590" i="84"/>
  <c r="FX1202" i="84"/>
  <c r="FT874" i="84"/>
  <c r="FV1423" i="84"/>
  <c r="FZ937" i="84"/>
  <c r="GA1263" i="84"/>
  <c r="GD1206" i="84"/>
  <c r="GE842" i="84"/>
  <c r="GO482" i="84"/>
  <c r="GB1409" i="84"/>
  <c r="GC1529" i="84"/>
  <c r="FY744" i="84"/>
  <c r="GK799" i="84"/>
  <c r="GU716" i="84"/>
  <c r="FZ1432" i="84"/>
  <c r="FS1427" i="84"/>
  <c r="FX1471" i="84"/>
  <c r="FT1345" i="84"/>
  <c r="GK1396" i="84"/>
  <c r="GJ1442" i="84"/>
  <c r="GI1468" i="84"/>
  <c r="GN1385" i="84"/>
  <c r="FZ1344" i="84"/>
  <c r="GQ1420" i="84"/>
  <c r="FZ1571" i="84"/>
  <c r="GO1403" i="84"/>
  <c r="FV1356" i="84"/>
  <c r="GB1332" i="84"/>
  <c r="GO1444" i="84"/>
  <c r="GN1427" i="84"/>
  <c r="GN1487" i="84"/>
  <c r="FY1292" i="84"/>
  <c r="GM1402" i="84"/>
  <c r="GE1349" i="84"/>
  <c r="GA1341" i="84"/>
  <c r="FU1447" i="84"/>
  <c r="FW1591" i="84"/>
  <c r="FS1088" i="84"/>
  <c r="FX1066" i="84"/>
  <c r="FT489" i="84"/>
  <c r="FZ598" i="84"/>
  <c r="GA1225" i="84"/>
  <c r="GP608" i="84"/>
  <c r="GP1515" i="84"/>
  <c r="GL1492" i="84"/>
  <c r="FV931" i="84"/>
  <c r="GN818" i="84"/>
  <c r="GP1202" i="84"/>
  <c r="GQ1253" i="84"/>
  <c r="GF946" i="84"/>
  <c r="GF814" i="84"/>
  <c r="FS1432" i="84"/>
  <c r="GA1288" i="84"/>
  <c r="GA300" i="84" s="1"/>
  <c r="AM300" i="84" s="1"/>
  <c r="GA1364" i="84"/>
  <c r="FW1427" i="84"/>
  <c r="FS728" i="84"/>
  <c r="GQ778" i="84"/>
  <c r="GQ638" i="84"/>
  <c r="GQ1244" i="84"/>
  <c r="FW907" i="84"/>
  <c r="FW375" i="84" s="1"/>
  <c r="AA375" i="84" s="1"/>
  <c r="GU563" i="84"/>
  <c r="GQ800" i="84"/>
  <c r="GQ762" i="84"/>
  <c r="GA893" i="84"/>
  <c r="FY918" i="84"/>
  <c r="FY481" i="84"/>
  <c r="GP691" i="84"/>
  <c r="GQ1070" i="84"/>
  <c r="GQ740" i="84"/>
  <c r="FT950" i="84"/>
  <c r="GN875" i="84"/>
  <c r="FU547" i="84"/>
  <c r="GG1316" i="84"/>
  <c r="GG194" i="84" s="1"/>
  <c r="CL194" i="84" s="1"/>
  <c r="GR609" i="84"/>
  <c r="GI1011" i="84"/>
  <c r="GU451" i="84"/>
  <c r="FV458" i="84"/>
  <c r="GJ731" i="84"/>
  <c r="GJ1459" i="84"/>
  <c r="GQ1483" i="84"/>
  <c r="GS626" i="84"/>
  <c r="GU572" i="84"/>
  <c r="GM1058" i="84"/>
  <c r="GF1503" i="84"/>
  <c r="GD773" i="84"/>
  <c r="FY676" i="84"/>
  <c r="FS612" i="84"/>
  <c r="FZ1225" i="84"/>
  <c r="GA1562" i="84"/>
  <c r="FY458" i="84"/>
  <c r="GM1311" i="84"/>
  <c r="GI851" i="84"/>
  <c r="FW758" i="84"/>
  <c r="GN914" i="84"/>
  <c r="GE1163" i="84"/>
  <c r="GR559" i="84"/>
  <c r="GO761" i="84"/>
  <c r="GM1440" i="84"/>
  <c r="GQ1233" i="84"/>
  <c r="GM1491" i="84"/>
  <c r="GO514" i="84"/>
  <c r="GG1394" i="84"/>
  <c r="FZ1244" i="84"/>
  <c r="GG762" i="84"/>
  <c r="GS640" i="84"/>
  <c r="GC1190" i="84"/>
  <c r="FX603" i="84"/>
  <c r="GR597" i="84"/>
  <c r="GO1527" i="84"/>
  <c r="GO431" i="84" s="1"/>
  <c r="DN431" i="84" s="1"/>
  <c r="GN906" i="84"/>
  <c r="FT1182" i="84"/>
  <c r="FV521" i="84"/>
  <c r="GC1365" i="84"/>
  <c r="FU1461" i="84"/>
  <c r="FX1488" i="84"/>
  <c r="FX319" i="84" s="1"/>
  <c r="AD319" i="84" s="1"/>
  <c r="FV1367" i="84"/>
  <c r="GE1409" i="84"/>
  <c r="GQ1442" i="84"/>
  <c r="FS1229" i="84"/>
  <c r="GN1378" i="84"/>
  <c r="GO1423" i="84"/>
  <c r="GA1405" i="84"/>
  <c r="FW1406" i="84"/>
  <c r="GM1435" i="84"/>
  <c r="GM1396" i="84"/>
  <c r="FY1367" i="84"/>
  <c r="GK1464" i="84"/>
  <c r="FT1477" i="84"/>
  <c r="GA1436" i="84"/>
  <c r="FX1358" i="84"/>
  <c r="GC1453" i="84"/>
  <c r="GN1111" i="84"/>
  <c r="FT529" i="84"/>
  <c r="FU1083" i="84"/>
  <c r="GF934" i="84"/>
  <c r="GO1173" i="84"/>
  <c r="GB1131" i="84"/>
  <c r="FU533" i="84"/>
  <c r="GH803" i="84"/>
  <c r="GP629" i="84"/>
  <c r="GB1424" i="84"/>
  <c r="FY585" i="84"/>
  <c r="FT1173" i="84"/>
  <c r="GQ867" i="84"/>
  <c r="GG1401" i="84"/>
  <c r="FV468" i="84"/>
  <c r="GA452" i="84"/>
  <c r="GU558" i="84"/>
  <c r="FW642" i="84"/>
  <c r="GQ1091" i="84"/>
  <c r="GO1449" i="84"/>
  <c r="GF794" i="84"/>
  <c r="FX579" i="84"/>
  <c r="FT1218" i="84"/>
  <c r="GN1447" i="84"/>
  <c r="FX701" i="84"/>
  <c r="FS546" i="84"/>
  <c r="GO1086" i="84"/>
  <c r="GQ1480" i="84"/>
  <c r="GR464" i="84"/>
  <c r="GI985" i="84"/>
  <c r="FV1519" i="84"/>
  <c r="FS1405" i="84"/>
  <c r="GU673" i="84"/>
  <c r="GA1255" i="84"/>
  <c r="GO478" i="84"/>
  <c r="GN719" i="84"/>
  <c r="FX531" i="84"/>
  <c r="GI1260" i="84"/>
  <c r="GK1382" i="84"/>
  <c r="FZ1469" i="84"/>
  <c r="GL882" i="84"/>
  <c r="GO615" i="84"/>
  <c r="FY1024" i="84"/>
  <c r="FY1488" i="84"/>
  <c r="FS788" i="84"/>
  <c r="GD1581" i="84"/>
  <c r="GI1285" i="84"/>
  <c r="FU1560" i="84"/>
  <c r="FT1013" i="84"/>
  <c r="GG756" i="84"/>
  <c r="FZ691" i="84"/>
  <c r="GQ1563" i="84"/>
  <c r="GH1015" i="84"/>
  <c r="FZ811" i="84"/>
  <c r="GQ545" i="84"/>
  <c r="FV606" i="84"/>
  <c r="FU1096" i="84"/>
  <c r="FU174" i="84" s="1"/>
  <c r="GM817" i="84"/>
  <c r="FT946" i="84"/>
  <c r="FW549" i="84"/>
  <c r="GH901" i="84"/>
  <c r="FV1416" i="84"/>
  <c r="FV460" i="84"/>
  <c r="GD869" i="84"/>
  <c r="GE1555" i="84"/>
  <c r="GK1100" i="84"/>
  <c r="GO544" i="84"/>
  <c r="GA814" i="84"/>
  <c r="FV511" i="84"/>
  <c r="GT666" i="84"/>
  <c r="GC1164" i="84"/>
  <c r="GE1585" i="84"/>
  <c r="GI1114" i="84"/>
  <c r="GO512" i="84"/>
  <c r="GK868" i="84"/>
  <c r="GI1496" i="84"/>
  <c r="GQ519" i="84"/>
  <c r="GP1029" i="84"/>
  <c r="FW465" i="84"/>
  <c r="GI1531" i="84"/>
  <c r="GM1086" i="84"/>
  <c r="GF1461" i="84"/>
  <c r="GJ813" i="84"/>
  <c r="GC1484" i="84"/>
  <c r="FU580" i="84"/>
  <c r="FT1007" i="84"/>
  <c r="FY629" i="84"/>
  <c r="GQ959" i="84"/>
  <c r="FU688" i="84"/>
  <c r="GO1077" i="84"/>
  <c r="FT469" i="84"/>
  <c r="GI740" i="84"/>
  <c r="GG749" i="84"/>
  <c r="GP793" i="84"/>
  <c r="GE1363" i="84"/>
  <c r="GE1114" i="84"/>
  <c r="FT651" i="84"/>
  <c r="GS636" i="84"/>
  <c r="FS1519" i="84"/>
  <c r="FY1553" i="84"/>
  <c r="FY215" i="84" s="1"/>
  <c r="AG215" i="84" s="1"/>
  <c r="GA1357" i="84"/>
  <c r="FU1414" i="84"/>
  <c r="GB1272" i="84"/>
  <c r="GN1421" i="84"/>
  <c r="GQ1450" i="84"/>
  <c r="GG1435" i="84"/>
  <c r="GK1388" i="84"/>
  <c r="FY1484" i="84"/>
  <c r="FS1369" i="84"/>
  <c r="FX1365" i="84"/>
  <c r="GE1486" i="84"/>
  <c r="FW1417" i="84"/>
  <c r="GH1580" i="84"/>
  <c r="GB1349" i="84"/>
  <c r="GB197" i="84" s="1"/>
  <c r="BD197" i="84" s="1"/>
  <c r="GD1416" i="84"/>
  <c r="GB1481" i="84"/>
  <c r="FU1367" i="84"/>
  <c r="GA1383" i="84"/>
  <c r="FV1486" i="84"/>
  <c r="GN1391" i="84"/>
  <c r="GD1580" i="84"/>
  <c r="GJ1282" i="84"/>
  <c r="GO972" i="84"/>
  <c r="GA534" i="84"/>
  <c r="FX1477" i="84"/>
  <c r="GK768" i="84"/>
  <c r="GJ1315" i="84"/>
  <c r="GA1582" i="84"/>
  <c r="GI827" i="84"/>
  <c r="GA895" i="84"/>
  <c r="FW454" i="84"/>
  <c r="FX449" i="84"/>
  <c r="FY613" i="84"/>
  <c r="GQ911" i="84"/>
  <c r="FZ1048" i="84"/>
  <c r="FS922" i="84"/>
  <c r="GQ537" i="84"/>
  <c r="GA864" i="84"/>
  <c r="FW1025" i="84"/>
  <c r="GN853" i="84"/>
  <c r="FV591" i="84"/>
  <c r="FT859" i="84"/>
  <c r="GO658" i="84"/>
  <c r="FX461" i="84"/>
  <c r="GD1238" i="84"/>
  <c r="GA589" i="84"/>
  <c r="GR714" i="84"/>
  <c r="GO878" i="84"/>
  <c r="GH850" i="84"/>
  <c r="GH1010" i="84"/>
  <c r="GP1277" i="84"/>
  <c r="FV997" i="84"/>
  <c r="GO1209" i="84"/>
  <c r="GK1485" i="84"/>
  <c r="FU1385" i="84"/>
  <c r="FT1204" i="84"/>
  <c r="FY690" i="84"/>
  <c r="FV837" i="84"/>
  <c r="GI1214" i="84"/>
  <c r="FW720" i="84"/>
  <c r="FT1530" i="84"/>
  <c r="GN1568" i="84"/>
  <c r="GI1220" i="84"/>
  <c r="FY1441" i="84"/>
  <c r="GP1417" i="84"/>
  <c r="GA509" i="84"/>
  <c r="GI1191" i="84"/>
  <c r="GP1552" i="84"/>
  <c r="FU755" i="84"/>
  <c r="GC1152" i="84"/>
  <c r="GQ770" i="84"/>
  <c r="GK1397" i="84"/>
  <c r="GS717" i="84"/>
  <c r="FY817" i="84"/>
  <c r="FT563" i="84"/>
  <c r="GH794" i="84"/>
  <c r="GH1380" i="84"/>
  <c r="FU1189" i="84"/>
  <c r="GI1545" i="84"/>
  <c r="GL768" i="84"/>
  <c r="FU1217" i="84"/>
  <c r="GD1579" i="84"/>
  <c r="FV1069" i="84"/>
  <c r="FT1135" i="84"/>
  <c r="FX711" i="84"/>
  <c r="FV495" i="84"/>
  <c r="FU963" i="84"/>
  <c r="GA1212" i="84"/>
  <c r="GD813" i="84"/>
  <c r="GG862" i="84"/>
  <c r="GD1458" i="84"/>
  <c r="FZ744" i="84"/>
  <c r="FS1577" i="84"/>
  <c r="GM969" i="84"/>
  <c r="GK850" i="84"/>
  <c r="FV896" i="84"/>
  <c r="GR673" i="84"/>
  <c r="FZ543" i="84"/>
  <c r="GI1561" i="84"/>
  <c r="GD820" i="84"/>
  <c r="GG779" i="84"/>
  <c r="FS981" i="84"/>
  <c r="FS163" i="84" s="1"/>
  <c r="L163" i="84" s="1"/>
  <c r="GQ629" i="84"/>
  <c r="GM1560" i="84"/>
  <c r="FW647" i="84"/>
  <c r="FZ707" i="84"/>
  <c r="FS715" i="84"/>
  <c r="GP653" i="84"/>
  <c r="FS1164" i="84"/>
  <c r="GI1176" i="84"/>
  <c r="FW1562" i="84"/>
  <c r="GQ580" i="84"/>
  <c r="GG925" i="84"/>
  <c r="FS1597" i="84"/>
  <c r="GK760" i="84"/>
  <c r="GK252" i="84" s="1"/>
  <c r="DB252" i="84" s="1"/>
  <c r="GQ855" i="84"/>
  <c r="GG1115" i="84"/>
  <c r="FX998" i="84"/>
  <c r="FV1586" i="84"/>
  <c r="GT587" i="84"/>
  <c r="GL1262" i="84"/>
  <c r="GP1551" i="84"/>
  <c r="FU1536" i="84"/>
  <c r="FZ1530" i="84"/>
  <c r="GG1522" i="84"/>
  <c r="FX1221" i="84"/>
  <c r="GN1173" i="84"/>
  <c r="GP931" i="84"/>
  <c r="FX1130" i="84"/>
  <c r="FV1444" i="84"/>
  <c r="GK1338" i="84"/>
  <c r="GK196" i="84" s="1"/>
  <c r="DB196" i="84" s="1"/>
  <c r="GA1365" i="84"/>
  <c r="FV1417" i="84"/>
  <c r="GF1464" i="84"/>
  <c r="FY1338" i="84"/>
  <c r="FY196" i="84" s="1"/>
  <c r="AG196" i="84" s="1"/>
  <c r="GO1417" i="84"/>
  <c r="GQ1342" i="84"/>
  <c r="FY1433" i="84"/>
  <c r="GC1303" i="84"/>
  <c r="GN1566" i="84"/>
  <c r="GJ1381" i="84"/>
  <c r="GB1576" i="84"/>
  <c r="GJ1325" i="84"/>
  <c r="GA1456" i="84"/>
  <c r="GH1455" i="84"/>
  <c r="GF1434" i="84"/>
  <c r="GP1370" i="84"/>
  <c r="GD1460" i="84"/>
  <c r="FS1243" i="84"/>
  <c r="GK1343" i="84"/>
  <c r="GG1576" i="84"/>
  <c r="GD1325" i="84"/>
  <c r="FX1559" i="84"/>
  <c r="FV853" i="84"/>
  <c r="GS590" i="84"/>
  <c r="GK1433" i="84"/>
  <c r="FX845" i="84"/>
  <c r="GE1591" i="84"/>
  <c r="GC1241" i="84"/>
  <c r="FS489" i="84"/>
  <c r="FU1042" i="84"/>
  <c r="GM838" i="84"/>
  <c r="GN795" i="84"/>
  <c r="GG757" i="84"/>
  <c r="FU490" i="84"/>
  <c r="GF861" i="84"/>
  <c r="FT528" i="84"/>
  <c r="GI752" i="84"/>
  <c r="FY1133" i="84"/>
  <c r="FS793" i="84"/>
  <c r="GN1008" i="84"/>
  <c r="FW593" i="84"/>
  <c r="GI1171" i="84"/>
  <c r="FY1565" i="84"/>
  <c r="FT932" i="84"/>
  <c r="FU691" i="84"/>
  <c r="GF1010" i="84"/>
  <c r="GD920" i="84"/>
  <c r="GH1585" i="84"/>
  <c r="GI956" i="84"/>
  <c r="FW544" i="84"/>
  <c r="GA1004" i="84"/>
  <c r="GJ787" i="84"/>
  <c r="GP468" i="84"/>
  <c r="GL1197" i="84"/>
  <c r="GI1472" i="84"/>
  <c r="FW1398" i="84"/>
  <c r="FS1381" i="84"/>
  <c r="GS723" i="84"/>
  <c r="FZ537" i="84"/>
  <c r="GS660" i="84"/>
  <c r="FU1324" i="84"/>
  <c r="GG1515" i="84"/>
  <c r="GA1342" i="84"/>
  <c r="GH1419" i="84"/>
  <c r="GQ1453" i="84"/>
  <c r="FT1429" i="84"/>
  <c r="GN1352" i="84"/>
  <c r="GJ1361" i="84"/>
  <c r="GI792" i="84"/>
  <c r="FU603" i="84"/>
  <c r="GO873" i="84"/>
  <c r="FZ1018" i="84"/>
  <c r="GP869" i="84"/>
  <c r="GS504" i="84"/>
  <c r="FX553" i="84"/>
  <c r="GJ1005" i="84"/>
  <c r="GT465" i="84"/>
  <c r="FW839" i="84"/>
  <c r="FW905" i="84"/>
  <c r="GP657" i="84"/>
  <c r="GP1560" i="84"/>
  <c r="GK748" i="84"/>
  <c r="FS930" i="84"/>
  <c r="FS1133" i="84"/>
  <c r="GU569" i="84"/>
  <c r="GS528" i="84"/>
  <c r="FX1438" i="84"/>
  <c r="GP567" i="84"/>
  <c r="GK1259" i="84"/>
  <c r="FS1037" i="84"/>
  <c r="FW603" i="84"/>
  <c r="GI777" i="84"/>
  <c r="FT506" i="84"/>
  <c r="GI1471" i="84"/>
  <c r="FS751" i="84"/>
  <c r="GS700" i="84"/>
  <c r="GS138" i="84" s="1"/>
  <c r="GO587" i="84"/>
  <c r="GP1409" i="84"/>
  <c r="FZ1419" i="84"/>
  <c r="GR675" i="84"/>
  <c r="GQ719" i="84"/>
  <c r="FS766" i="84"/>
  <c r="GU592" i="84"/>
  <c r="FT765" i="84"/>
  <c r="FX1552" i="84"/>
  <c r="FT833" i="84"/>
  <c r="GK935" i="84"/>
  <c r="GT634" i="84"/>
  <c r="FV1418" i="84"/>
  <c r="GT504" i="84"/>
  <c r="GQ666" i="84"/>
  <c r="GL939" i="84"/>
  <c r="GQ716" i="84"/>
  <c r="FZ541" i="84"/>
  <c r="GD1292" i="84"/>
  <c r="FT1283" i="84"/>
  <c r="GR444" i="84"/>
  <c r="FZ1534" i="84"/>
  <c r="GI798" i="84"/>
  <c r="FZ1481" i="84"/>
  <c r="GL1321" i="84"/>
  <c r="GJ758" i="84"/>
  <c r="GN870" i="84"/>
  <c r="GP976" i="84"/>
  <c r="FU647" i="84"/>
  <c r="GI1517" i="84"/>
  <c r="GM1553" i="84"/>
  <c r="GM215" i="84" s="1"/>
  <c r="DJ215" i="84" s="1"/>
  <c r="FU670" i="84"/>
  <c r="GQ554" i="84"/>
  <c r="FV593" i="84"/>
  <c r="GN718" i="84"/>
  <c r="GD1387" i="84"/>
  <c r="GG1376" i="84"/>
  <c r="GC1419" i="84"/>
  <c r="FW1374" i="84"/>
  <c r="FW1475" i="84"/>
  <c r="FT1358" i="84"/>
  <c r="FX1434" i="84"/>
  <c r="GE1387" i="84"/>
  <c r="GB1574" i="84"/>
  <c r="FX1369" i="84"/>
  <c r="FX1472" i="84"/>
  <c r="FU1386" i="84"/>
  <c r="FU1454" i="84"/>
  <c r="GE1343" i="84"/>
  <c r="GI1445" i="84"/>
  <c r="GM1417" i="84"/>
  <c r="FZ1455" i="84"/>
  <c r="FZ1478" i="84"/>
  <c r="GN982" i="84"/>
  <c r="FT1550" i="84"/>
  <c r="GH798" i="84"/>
  <c r="GE1268" i="84"/>
  <c r="GQ598" i="84"/>
  <c r="FS449" i="84"/>
  <c r="GQ820" i="84"/>
  <c r="GC1204" i="84"/>
  <c r="GJ1083" i="84"/>
  <c r="GJ391" i="84" s="1"/>
  <c r="CX391" i="84" s="1"/>
  <c r="GG814" i="84"/>
  <c r="GP1388" i="84"/>
  <c r="FV911" i="84"/>
  <c r="FX519" i="84"/>
  <c r="FS802" i="84"/>
  <c r="FS1442" i="84"/>
  <c r="FU870" i="84"/>
  <c r="FS614" i="84"/>
  <c r="GP587" i="84"/>
  <c r="FW658" i="84"/>
  <c r="GI1152" i="84"/>
  <c r="FZ456" i="84"/>
  <c r="FS821" i="84"/>
  <c r="FX551" i="84"/>
  <c r="GL937" i="84"/>
  <c r="FW1462" i="84"/>
  <c r="GP1581" i="84"/>
  <c r="GQ455" i="84"/>
  <c r="GF1133" i="84"/>
  <c r="GH742" i="84"/>
  <c r="FZ846" i="84"/>
  <c r="GI835" i="84"/>
  <c r="FW691" i="84"/>
  <c r="GD1392" i="84"/>
  <c r="GA544" i="84"/>
  <c r="GH1456" i="84"/>
  <c r="GK1407" i="84"/>
  <c r="FS464" i="84"/>
  <c r="GL1332" i="84"/>
  <c r="GH1502" i="84"/>
  <c r="GH1317" i="84"/>
  <c r="FS987" i="84"/>
  <c r="FT1064" i="84"/>
  <c r="FY1519" i="84"/>
  <c r="FY1446" i="84"/>
  <c r="GI1348" i="84"/>
  <c r="FX1419" i="84"/>
  <c r="GM971" i="84"/>
  <c r="GO672" i="84"/>
  <c r="GG1167" i="84"/>
  <c r="GA819" i="84"/>
  <c r="FV455" i="84"/>
  <c r="FU1145" i="84"/>
  <c r="FZ828" i="84"/>
  <c r="GH823" i="84"/>
  <c r="FX1017" i="84"/>
  <c r="GI1560" i="84"/>
  <c r="GG786" i="84"/>
  <c r="GK1304" i="84"/>
  <c r="FW639" i="84"/>
  <c r="GG891" i="84"/>
  <c r="GJ784" i="84"/>
  <c r="FY549" i="84"/>
  <c r="GO1229" i="84"/>
  <c r="GL852" i="84"/>
  <c r="GI1210" i="84"/>
  <c r="FS591" i="84"/>
  <c r="GQ852" i="84"/>
  <c r="GA800" i="84"/>
  <c r="GJ934" i="84"/>
  <c r="GG1100" i="84"/>
  <c r="GC1235" i="84"/>
  <c r="GM987" i="84"/>
  <c r="FX1378" i="84"/>
  <c r="GP1597" i="84"/>
  <c r="FS886" i="84"/>
  <c r="GN712" i="84"/>
  <c r="GN1089" i="84"/>
  <c r="GH1322" i="84"/>
  <c r="FV834" i="84"/>
  <c r="GP1274" i="84"/>
  <c r="GM1123" i="84"/>
  <c r="GR517" i="84"/>
  <c r="GK856" i="84"/>
  <c r="GN815" i="84"/>
  <c r="FS753" i="84"/>
  <c r="GQ535" i="84"/>
  <c r="GQ123" i="84" s="1"/>
  <c r="GQ671" i="84"/>
  <c r="FZ927" i="84"/>
  <c r="GI1042" i="84"/>
  <c r="GE820" i="84"/>
  <c r="GK890" i="84"/>
  <c r="FX864" i="84"/>
  <c r="GQ1241" i="84"/>
  <c r="FS662" i="84"/>
  <c r="GK1044" i="84"/>
  <c r="GQ1010" i="84"/>
  <c r="FT829" i="84"/>
  <c r="FV1553" i="84"/>
  <c r="FV215" i="84" s="1"/>
  <c r="O215" i="84" s="1"/>
  <c r="FY1536" i="84"/>
  <c r="FZ1501" i="84"/>
  <c r="GQ1109" i="84"/>
  <c r="GA961" i="84"/>
  <c r="FW682" i="84"/>
  <c r="FV498" i="84"/>
  <c r="FX1395" i="84"/>
  <c r="GG1440" i="84"/>
  <c r="FZ1362" i="84"/>
  <c r="FZ1396" i="84"/>
  <c r="FS1414" i="84"/>
  <c r="GM1478" i="84"/>
  <c r="FU1400" i="84"/>
  <c r="GG1286" i="84"/>
  <c r="FZ1428" i="84"/>
  <c r="GA1419" i="84"/>
  <c r="GJ1412" i="84"/>
  <c r="GN1418" i="84"/>
  <c r="FX1359" i="84"/>
  <c r="GK1412" i="84"/>
  <c r="GB1402" i="84"/>
  <c r="FZ1411" i="84"/>
  <c r="GQ1401" i="84"/>
  <c r="GA1417" i="84"/>
  <c r="FX588" i="84"/>
  <c r="GA675" i="84"/>
  <c r="GL862" i="84"/>
  <c r="FV472" i="84"/>
  <c r="GS584" i="84"/>
  <c r="FT918" i="84"/>
  <c r="GS569" i="84"/>
  <c r="FV626" i="84"/>
  <c r="GJ1065" i="84"/>
  <c r="FT465" i="84"/>
  <c r="GC1544" i="84"/>
  <c r="GD880" i="84"/>
  <c r="GQ892" i="84"/>
  <c r="GF1558" i="84"/>
  <c r="GH1215" i="84"/>
  <c r="GH403" i="84" s="1"/>
  <c r="CP403" i="84" s="1"/>
  <c r="FS1545" i="84"/>
  <c r="GR723" i="84"/>
  <c r="GI1202" i="84"/>
  <c r="FW1534" i="84"/>
  <c r="FW432" i="84" s="1"/>
  <c r="AA432" i="84" s="1"/>
  <c r="GP646" i="84"/>
  <c r="GH762" i="84"/>
  <c r="FX966" i="84"/>
  <c r="GA636" i="84"/>
  <c r="FY486" i="84"/>
  <c r="FX1570" i="84"/>
  <c r="GA1410" i="84"/>
  <c r="GB1412" i="84"/>
  <c r="GQ692" i="84"/>
  <c r="FU1166" i="84"/>
  <c r="GQ1160" i="84"/>
  <c r="GN1333" i="84"/>
  <c r="GE1597" i="84"/>
  <c r="GB1384" i="84"/>
  <c r="GM1574" i="84"/>
  <c r="FY1481" i="84"/>
  <c r="GL1570" i="84"/>
  <c r="GN1580" i="84"/>
  <c r="GF1376" i="84"/>
  <c r="FT1235" i="84"/>
  <c r="GT625" i="84"/>
  <c r="GK809" i="84"/>
  <c r="GL1558" i="84"/>
  <c r="FX763" i="84"/>
  <c r="GO1005" i="84"/>
  <c r="FU1369" i="84"/>
  <c r="FU450" i="84"/>
  <c r="GD1135" i="84"/>
  <c r="GA505" i="84"/>
  <c r="GR692" i="84"/>
  <c r="GH1381" i="84"/>
  <c r="FU725" i="84"/>
  <c r="FT1148" i="84"/>
  <c r="GA817" i="84"/>
  <c r="FU564" i="84"/>
  <c r="GF1154" i="84"/>
  <c r="GA1085" i="84"/>
  <c r="FS475" i="84"/>
  <c r="FU463" i="84"/>
  <c r="GC1376" i="84"/>
  <c r="FZ637" i="84"/>
  <c r="GO564" i="84"/>
  <c r="GO468" i="84"/>
  <c r="GT585" i="84"/>
  <c r="GO1046" i="84"/>
  <c r="FS784" i="84"/>
  <c r="FU631" i="84"/>
  <c r="GJ987" i="84"/>
  <c r="GH767" i="84"/>
  <c r="GK1181" i="84"/>
  <c r="GP566" i="84"/>
  <c r="FS718" i="84"/>
  <c r="GA567" i="84"/>
  <c r="GR632" i="84"/>
  <c r="FY720" i="84"/>
  <c r="GL792" i="84"/>
  <c r="FY1456" i="84"/>
  <c r="GM958" i="84"/>
  <c r="FW728" i="84"/>
  <c r="GQ1414" i="84"/>
  <c r="GP995" i="84"/>
  <c r="FV489" i="84"/>
  <c r="GE1322" i="84"/>
  <c r="FY654" i="84"/>
  <c r="FX1577" i="84"/>
  <c r="GI897" i="84"/>
  <c r="GM1053" i="84"/>
  <c r="GD1022" i="84"/>
  <c r="GB1447" i="84"/>
  <c r="GR583" i="84"/>
  <c r="GA769" i="84"/>
  <c r="GA1284" i="84"/>
  <c r="GG1305" i="84"/>
  <c r="GO783" i="84"/>
  <c r="GR452" i="84"/>
  <c r="GH1515" i="84"/>
  <c r="GC1521" i="84"/>
  <c r="GH1417" i="84"/>
  <c r="GQ1119" i="84"/>
  <c r="GH1492" i="84"/>
  <c r="GD1457" i="84"/>
  <c r="FY1356" i="84"/>
  <c r="FX1370" i="84"/>
  <c r="GL1423" i="84"/>
  <c r="FY1478" i="84"/>
  <c r="FS1349" i="84"/>
  <c r="GJ1429" i="84"/>
  <c r="GF1349" i="84"/>
  <c r="GE1488" i="84"/>
  <c r="GQ1440" i="84"/>
  <c r="FV1460" i="84"/>
  <c r="FX1413" i="84"/>
  <c r="FY1362" i="84"/>
  <c r="GJ1475" i="84"/>
  <c r="GG1385" i="84"/>
  <c r="GG1574" i="84"/>
  <c r="GM1374" i="84"/>
  <c r="GN1491" i="84"/>
  <c r="FZ1440" i="84"/>
  <c r="GG1363" i="84"/>
  <c r="GM1568" i="84"/>
  <c r="FT1368" i="84"/>
  <c r="GH765" i="84"/>
  <c r="GT514" i="84"/>
  <c r="GK1309" i="84"/>
  <c r="GF865" i="84"/>
  <c r="GG1203" i="84"/>
  <c r="FY863" i="84"/>
  <c r="GO494" i="84"/>
  <c r="GA581" i="84"/>
  <c r="FY937" i="84"/>
  <c r="FZ582" i="84"/>
  <c r="FT1555" i="84"/>
  <c r="FY1079" i="84"/>
  <c r="GE742" i="84"/>
  <c r="GS688" i="84"/>
  <c r="FT892" i="84"/>
  <c r="GR527" i="84"/>
  <c r="GO1160" i="84"/>
  <c r="GP656" i="84"/>
  <c r="GG763" i="84"/>
  <c r="GI1275" i="84"/>
  <c r="GU641" i="84"/>
  <c r="FX780" i="84"/>
  <c r="GD758" i="84"/>
  <c r="FX714" i="84"/>
  <c r="GO952" i="84"/>
  <c r="GE1062" i="84"/>
  <c r="FY453" i="84"/>
  <c r="GP637" i="84"/>
  <c r="GA860" i="84"/>
  <c r="GA152" i="84" s="1"/>
  <c r="AM152" i="84" s="1"/>
  <c r="FV444" i="84"/>
  <c r="FW1340" i="84"/>
  <c r="GF1477" i="84"/>
  <c r="FY1580" i="84"/>
  <c r="GC1260" i="84"/>
  <c r="GO698" i="84"/>
  <c r="FU1007" i="84"/>
  <c r="GB1200" i="84"/>
  <c r="GB1502" i="84"/>
  <c r="GL1402" i="84"/>
  <c r="GB1572" i="84"/>
  <c r="GN1574" i="84"/>
  <c r="GT443" i="84"/>
  <c r="FT695" i="84"/>
  <c r="FX748" i="84"/>
  <c r="GP613" i="84"/>
  <c r="GO798" i="84"/>
  <c r="FY834" i="84"/>
  <c r="FU766" i="84"/>
  <c r="GG784" i="84"/>
  <c r="FV640" i="84"/>
  <c r="FY730" i="84"/>
  <c r="FY1567" i="84"/>
  <c r="FS1059" i="84"/>
  <c r="FV564" i="84"/>
  <c r="FU1321" i="84"/>
  <c r="FU303" i="84" s="1"/>
  <c r="N303" i="84" s="1"/>
  <c r="GJ906" i="84"/>
  <c r="GH795" i="84"/>
  <c r="GL1567" i="84"/>
  <c r="FT1005" i="84"/>
  <c r="GR449" i="84"/>
  <c r="FW600" i="84"/>
  <c r="FZ1370" i="84"/>
  <c r="GT604" i="84"/>
  <c r="FU638" i="84"/>
  <c r="FW817" i="84"/>
  <c r="GM1534" i="84"/>
  <c r="GM432" i="84" s="1"/>
  <c r="DJ432" i="84" s="1"/>
  <c r="FZ508" i="84"/>
  <c r="GF1175" i="84"/>
  <c r="FY824" i="84"/>
  <c r="GM1193" i="84"/>
  <c r="GL924" i="84"/>
  <c r="GP1425" i="84"/>
  <c r="GA1026" i="84"/>
  <c r="GQ705" i="84"/>
  <c r="GU709" i="84"/>
  <c r="FS1581" i="84"/>
  <c r="GM1214" i="84"/>
  <c r="GG975" i="84"/>
  <c r="GG1551" i="84"/>
  <c r="GI729" i="84"/>
  <c r="FZ445" i="84"/>
  <c r="GM1098" i="84"/>
  <c r="GL1094" i="84"/>
  <c r="GF933" i="84"/>
  <c r="GB1187" i="84"/>
  <c r="FU464" i="84"/>
  <c r="FZ513" i="84"/>
  <c r="FZ121" i="84" s="1"/>
  <c r="AJ121" i="84" s="1"/>
  <c r="GQ1298" i="84"/>
  <c r="GP500" i="84"/>
  <c r="GE1352" i="84"/>
  <c r="GJ1167" i="84"/>
  <c r="GA725" i="84"/>
  <c r="GI1304" i="84"/>
  <c r="GU583" i="84"/>
  <c r="GK1595" i="84"/>
  <c r="FU1501" i="84"/>
  <c r="FX1553" i="84"/>
  <c r="GO1516" i="84"/>
  <c r="GQ699" i="84"/>
  <c r="FS494" i="84"/>
  <c r="GD1329" i="84"/>
  <c r="GL1386" i="84"/>
  <c r="GJ1424" i="84"/>
  <c r="GO1458" i="84"/>
  <c r="FU1477" i="84"/>
  <c r="GC1346" i="84"/>
  <c r="GI1462" i="84"/>
  <c r="FS1389" i="84"/>
  <c r="FT1356" i="84"/>
  <c r="GN1437" i="84"/>
  <c r="GN205" i="84" s="1"/>
  <c r="DV205" i="84" s="1"/>
  <c r="GG1566" i="84"/>
  <c r="FW1454" i="84"/>
  <c r="GQ1388" i="84"/>
  <c r="GM1485" i="84"/>
  <c r="GH1412" i="84"/>
  <c r="GC1410" i="84"/>
  <c r="GB1381" i="84"/>
  <c r="GA1508" i="84"/>
  <c r="GF1571" i="84"/>
  <c r="GK1417" i="84"/>
  <c r="GE1202" i="84"/>
  <c r="GU542" i="84"/>
  <c r="GM735" i="84"/>
  <c r="FZ928" i="84"/>
  <c r="GQ849" i="84"/>
  <c r="GL1185" i="84"/>
  <c r="GL949" i="84"/>
  <c r="GQ1200" i="84"/>
  <c r="GH1137" i="84"/>
  <c r="GP572" i="84"/>
  <c r="GQ467" i="84"/>
  <c r="FW563" i="84"/>
  <c r="GQ1579" i="84"/>
  <c r="GL857" i="84"/>
  <c r="FW616" i="84"/>
  <c r="GN775" i="84"/>
  <c r="GQ649" i="84"/>
  <c r="GR469" i="84"/>
  <c r="FX1381" i="84"/>
  <c r="FY693" i="84"/>
  <c r="GF1321" i="84"/>
  <c r="FY484" i="84"/>
  <c r="GL1189" i="84"/>
  <c r="GO890" i="84"/>
  <c r="FX1117" i="84"/>
  <c r="GD1147" i="84"/>
  <c r="FY535" i="84"/>
  <c r="FY123" i="84" s="1"/>
  <c r="AG123" i="84" s="1"/>
  <c r="FV501" i="84"/>
  <c r="GT686" i="84"/>
  <c r="FW1063" i="84"/>
  <c r="GO1384" i="84"/>
  <c r="FZ957" i="84"/>
  <c r="GA494" i="84"/>
  <c r="FW679" i="84"/>
  <c r="FV817" i="84"/>
  <c r="FT1030" i="84"/>
  <c r="GO1264" i="84"/>
  <c r="FZ1371" i="84"/>
  <c r="GL1376" i="84"/>
  <c r="GL308" i="84" s="1"/>
  <c r="DF308" i="84" s="1"/>
  <c r="FS1462" i="84"/>
  <c r="GD1428" i="84"/>
  <c r="GH1582" i="84"/>
  <c r="FS1323" i="84"/>
  <c r="GB1368" i="84"/>
  <c r="GO521" i="84"/>
  <c r="GD772" i="84"/>
  <c r="GQ457" i="84"/>
  <c r="GP1429" i="84"/>
  <c r="GA1253" i="84"/>
  <c r="FS772" i="84"/>
  <c r="GA728" i="84"/>
  <c r="GO1477" i="84"/>
  <c r="GK966" i="84"/>
  <c r="GN730" i="84"/>
  <c r="GI1407" i="84"/>
  <c r="GE1560" i="84"/>
  <c r="GC1439" i="84"/>
  <c r="FZ551" i="84"/>
  <c r="GG1090" i="84"/>
  <c r="FU1000" i="84"/>
  <c r="GH1583" i="84"/>
  <c r="GP708" i="84"/>
  <c r="GL803" i="84"/>
  <c r="GO479" i="84"/>
  <c r="GL841" i="84"/>
  <c r="FT1291" i="84"/>
  <c r="GF922" i="84"/>
  <c r="GQ654" i="84"/>
  <c r="GQ352" i="84" s="1"/>
  <c r="GG838" i="84"/>
  <c r="GE782" i="84"/>
  <c r="FY1066" i="84"/>
  <c r="GM1232" i="84"/>
  <c r="FZ630" i="84"/>
  <c r="GS563" i="84"/>
  <c r="GB1583" i="84"/>
  <c r="GN867" i="84"/>
  <c r="FX753" i="84"/>
  <c r="GM865" i="84"/>
  <c r="GM153" i="84" s="1"/>
  <c r="DJ153" i="84" s="1"/>
  <c r="FZ504" i="84"/>
  <c r="GM797" i="84"/>
  <c r="GD735" i="84"/>
  <c r="GG1419" i="84"/>
  <c r="GJ1079" i="84"/>
  <c r="GE1130" i="84"/>
  <c r="FZ746" i="84"/>
  <c r="GL1269" i="84"/>
  <c r="FY754" i="84"/>
  <c r="GK771" i="84"/>
  <c r="GQ1573" i="84"/>
  <c r="FX1585" i="84"/>
  <c r="GG792" i="84"/>
  <c r="GI1327" i="84"/>
  <c r="GM848" i="84"/>
  <c r="FS1573" i="84"/>
  <c r="GG1142" i="84"/>
  <c r="GB1192" i="84"/>
  <c r="GI1312" i="84"/>
  <c r="GU719" i="84"/>
  <c r="GP700" i="84"/>
  <c r="GL1058" i="84"/>
  <c r="GK1152" i="84"/>
  <c r="GQ722" i="84"/>
  <c r="GQ140" i="84" s="1"/>
  <c r="GE1595" i="84"/>
  <c r="FV1530" i="84"/>
  <c r="FU1525" i="84"/>
  <c r="FX1564" i="84"/>
  <c r="GE1023" i="84"/>
  <c r="GO831" i="84"/>
  <c r="FY1095" i="84"/>
  <c r="FW661" i="84"/>
  <c r="GN1367" i="84"/>
  <c r="GE1401" i="84"/>
  <c r="GF1439" i="84"/>
  <c r="GO1305" i="84"/>
  <c r="GE1367" i="84"/>
  <c r="FV1412" i="84"/>
  <c r="GK1324" i="84"/>
  <c r="GN1431" i="84"/>
  <c r="GB1405" i="84"/>
  <c r="FU1458" i="84"/>
  <c r="FT1355" i="84"/>
  <c r="FT1574" i="84"/>
  <c r="GA1367" i="84"/>
  <c r="GD1509" i="84"/>
  <c r="GQ1477" i="84"/>
  <c r="GF1399" i="84"/>
  <c r="GO1445" i="84"/>
  <c r="FW1316" i="84"/>
  <c r="FU1465" i="84"/>
  <c r="GO1421" i="84"/>
  <c r="FY1572" i="84"/>
  <c r="FW556" i="84"/>
  <c r="GS710" i="84"/>
  <c r="FU522" i="84"/>
  <c r="GO623" i="84"/>
  <c r="FZ491" i="84"/>
  <c r="GA707" i="84"/>
  <c r="GJ1328" i="84"/>
  <c r="GS541" i="84"/>
  <c r="FW809" i="84"/>
  <c r="FY846" i="84"/>
  <c r="GM1334" i="84"/>
  <c r="FY494" i="84"/>
  <c r="FZ857" i="84"/>
  <c r="FW791" i="84"/>
  <c r="GQ1126" i="84"/>
  <c r="FV764" i="84"/>
  <c r="FT862" i="84"/>
  <c r="GQ745" i="84"/>
  <c r="GM1277" i="84"/>
  <c r="GJ1474" i="84"/>
  <c r="GQ678" i="84"/>
  <c r="GM1148" i="84"/>
  <c r="GQ759" i="84"/>
  <c r="FV543" i="84"/>
  <c r="GL1014" i="84"/>
  <c r="FU579" i="84"/>
  <c r="FW1055" i="84"/>
  <c r="GP1309" i="84"/>
  <c r="FY1579" i="84"/>
  <c r="FU511" i="84"/>
  <c r="GM1338" i="84"/>
  <c r="GM196" i="84" s="1"/>
  <c r="DJ196" i="84" s="1"/>
  <c r="GE933" i="84"/>
  <c r="GP1228" i="84"/>
  <c r="GA1245" i="84"/>
  <c r="GM776" i="84"/>
  <c r="FV1428" i="84"/>
  <c r="GD732" i="84"/>
  <c r="FY691" i="84"/>
  <c r="GJ1162" i="84"/>
  <c r="GL983" i="84"/>
  <c r="GA1451" i="84"/>
  <c r="GI810" i="84"/>
  <c r="GE1435" i="84"/>
  <c r="GM1509" i="84"/>
  <c r="GQ1211" i="84"/>
  <c r="FU1409" i="84"/>
  <c r="GH1311" i="84"/>
  <c r="GL1474" i="84"/>
  <c r="GK1182" i="84"/>
  <c r="GH796" i="84"/>
  <c r="GU463" i="84"/>
  <c r="GO685" i="84"/>
  <c r="FZ633" i="84"/>
  <c r="GI1135" i="84"/>
  <c r="GF1417" i="84"/>
  <c r="FU462" i="84"/>
  <c r="FX643" i="84"/>
  <c r="GG1420" i="84"/>
  <c r="GM933" i="84"/>
  <c r="GE1118" i="84"/>
  <c r="GE1285" i="84"/>
  <c r="GL1157" i="84"/>
  <c r="FV514" i="84"/>
  <c r="FT1509" i="84"/>
  <c r="FW1169" i="84"/>
  <c r="FY1287" i="84"/>
  <c r="GO1249" i="84"/>
  <c r="GC1558" i="84"/>
  <c r="FU748" i="84"/>
  <c r="FW598" i="84"/>
  <c r="GS454" i="84"/>
  <c r="GM1182" i="84"/>
  <c r="GD1585" i="84"/>
  <c r="FW750" i="84"/>
  <c r="FV1545" i="84"/>
  <c r="FV433" i="84" s="1"/>
  <c r="O433" i="84" s="1"/>
  <c r="GR662" i="84"/>
  <c r="GE1565" i="84"/>
  <c r="GU619" i="84"/>
  <c r="GC1221" i="84"/>
  <c r="GN1271" i="84"/>
  <c r="GP892" i="84"/>
  <c r="FX879" i="84"/>
  <c r="FU808" i="84"/>
  <c r="GL1362" i="84"/>
  <c r="GU594" i="84"/>
  <c r="GD994" i="84"/>
  <c r="FY903" i="84"/>
  <c r="GK911" i="84"/>
  <c r="FW770" i="84"/>
  <c r="GP941" i="84"/>
  <c r="FU891" i="84"/>
  <c r="GT567" i="84"/>
  <c r="FU1581" i="84"/>
  <c r="FX1200" i="84"/>
  <c r="FV694" i="84"/>
  <c r="GF1560" i="84"/>
  <c r="GN721" i="84"/>
  <c r="FZ1265" i="84"/>
  <c r="FV1073" i="84"/>
  <c r="GK757" i="84"/>
  <c r="FW864" i="84"/>
  <c r="GP965" i="84"/>
  <c r="GH1191" i="84"/>
  <c r="FT882" i="84"/>
  <c r="GN1595" i="84"/>
  <c r="FS1522" i="84"/>
  <c r="GD1518" i="84"/>
  <c r="GN1007" i="84"/>
  <c r="FX890" i="84"/>
  <c r="FZ738" i="84"/>
  <c r="GC1474" i="84"/>
  <c r="FV1388" i="84"/>
  <c r="GM1432" i="84"/>
  <c r="FT1460" i="84"/>
  <c r="GL1229" i="84"/>
  <c r="GC1438" i="84"/>
  <c r="GC1393" i="84"/>
  <c r="GD1477" i="84"/>
  <c r="GH1453" i="84"/>
  <c r="GD1369" i="84"/>
  <c r="GJ1556" i="84"/>
  <c r="FZ1369" i="84"/>
  <c r="GB1248" i="84"/>
  <c r="GF1429" i="84"/>
  <c r="GJ1477" i="84"/>
  <c r="GK1408" i="84"/>
  <c r="GA1370" i="84"/>
  <c r="GO1379" i="84"/>
  <c r="GJ1485" i="84"/>
  <c r="FU1418" i="84"/>
  <c r="FU1570" i="84"/>
  <c r="GK1392" i="84"/>
  <c r="FT1272" i="84"/>
  <c r="GF1582" i="84"/>
  <c r="GE1170" i="84"/>
  <c r="GG915" i="84"/>
  <c r="FU460" i="84"/>
  <c r="GJ1247" i="84"/>
  <c r="FY806" i="84"/>
  <c r="FX534" i="84"/>
  <c r="GN1381" i="84"/>
  <c r="FV1221" i="84"/>
  <c r="GJ1562" i="84"/>
  <c r="GJ797" i="84"/>
  <c r="FY758" i="84"/>
  <c r="GA1428" i="84"/>
  <c r="GF1016" i="84"/>
  <c r="GL800" i="84"/>
  <c r="FT1577" i="84"/>
  <c r="GE994" i="84"/>
  <c r="GS637" i="84"/>
  <c r="FX765" i="84"/>
  <c r="GE872" i="84"/>
  <c r="GA541" i="84"/>
  <c r="FZ755" i="84"/>
  <c r="GJ1316" i="84"/>
  <c r="FW766" i="84"/>
  <c r="GM856" i="84"/>
  <c r="GA680" i="84"/>
  <c r="GQ495" i="84"/>
  <c r="GD879" i="84"/>
  <c r="FZ1401" i="84"/>
  <c r="FZ1597" i="84"/>
  <c r="FT745" i="84"/>
  <c r="GJ1471" i="84"/>
  <c r="GB1391" i="84"/>
  <c r="GB419" i="84" s="1"/>
  <c r="BD419" i="84" s="1"/>
  <c r="GF1115" i="84"/>
  <c r="GA663" i="84"/>
  <c r="GO1226" i="84"/>
  <c r="FV737" i="84"/>
  <c r="FV1136" i="84"/>
  <c r="FV751" i="84"/>
  <c r="GG1391" i="84"/>
  <c r="GG1372" i="84"/>
  <c r="FX1060" i="84"/>
  <c r="GI1035" i="84"/>
  <c r="GT722" i="84"/>
  <c r="GT140" i="84" s="1"/>
  <c r="EV140" i="84" s="1"/>
  <c r="FS568" i="84"/>
  <c r="FY656" i="84"/>
  <c r="GE745" i="84"/>
  <c r="GT517" i="84"/>
  <c r="GJ1098" i="84"/>
  <c r="FW900" i="84"/>
  <c r="GS715" i="84"/>
  <c r="GU524" i="84"/>
  <c r="GU122" i="84" s="1"/>
  <c r="EY122" i="84" s="1"/>
  <c r="GA732" i="84"/>
  <c r="FW1145" i="84"/>
  <c r="GE1265" i="84"/>
  <c r="GQ505" i="84"/>
  <c r="GU458" i="84"/>
  <c r="GI1550" i="84"/>
  <c r="GL1286" i="84"/>
  <c r="GJ973" i="84"/>
  <c r="GH1094" i="84"/>
  <c r="GL762" i="84"/>
  <c r="FW634" i="84"/>
  <c r="GD968" i="84"/>
  <c r="GF893" i="84"/>
  <c r="GE821" i="84"/>
  <c r="GE149" i="84" s="1"/>
  <c r="CD149" i="84" s="1"/>
  <c r="GC1577" i="84"/>
  <c r="FY780" i="84"/>
  <c r="GM1262" i="84"/>
  <c r="GI776" i="84"/>
  <c r="GP1322" i="84"/>
  <c r="GD1297" i="84"/>
  <c r="GK1444" i="84"/>
  <c r="GU455" i="84"/>
  <c r="FW769" i="84"/>
  <c r="GA1136" i="84"/>
  <c r="GI1057" i="84"/>
  <c r="GT619" i="84"/>
  <c r="GJ1043" i="84"/>
  <c r="GD1499" i="84"/>
  <c r="FV1319" i="84"/>
  <c r="GE1550" i="84"/>
  <c r="GU713" i="84"/>
  <c r="FX1573" i="84"/>
  <c r="GP1057" i="84"/>
  <c r="GG1330" i="84"/>
  <c r="GM1061" i="84"/>
  <c r="GD891" i="84"/>
  <c r="GD764" i="84"/>
  <c r="GG1006" i="84"/>
  <c r="GS585" i="84"/>
  <c r="FU671" i="84"/>
  <c r="GC1132" i="84"/>
  <c r="FW779" i="84"/>
  <c r="GK1384" i="84"/>
  <c r="GL838" i="84"/>
  <c r="GL150" i="84" s="1"/>
  <c r="GO1266" i="84"/>
  <c r="GJ1195" i="84"/>
  <c r="GP1128" i="84"/>
  <c r="GM1373" i="84"/>
  <c r="GG760" i="84"/>
  <c r="GB1522" i="84"/>
  <c r="GB1518" i="84"/>
  <c r="GQ1521" i="84"/>
  <c r="GQ501" i="84"/>
  <c r="GD1322" i="84"/>
  <c r="GK1333" i="84"/>
  <c r="GS635" i="84"/>
  <c r="GO1452" i="84"/>
  <c r="FW1348" i="84"/>
  <c r="GK1385" i="84"/>
  <c r="FW1409" i="84"/>
  <c r="GJ1360" i="84"/>
  <c r="FZ1416" i="84"/>
  <c r="FS1571" i="84"/>
  <c r="GP1455" i="84"/>
  <c r="FY1337" i="84"/>
  <c r="GN1424" i="84"/>
  <c r="FX1487" i="84"/>
  <c r="FU1420" i="84"/>
  <c r="GM1342" i="84"/>
  <c r="GK1451" i="84"/>
  <c r="GQ1465" i="84"/>
  <c r="GL1346" i="84"/>
  <c r="FX1455" i="84"/>
  <c r="GK1321" i="84"/>
  <c r="GI1442" i="84"/>
  <c r="GI1583" i="84"/>
  <c r="GD1019" i="84"/>
  <c r="FT1101" i="84"/>
  <c r="FY803" i="84"/>
  <c r="GH898" i="84"/>
  <c r="GO758" i="84"/>
  <c r="GC1198" i="84"/>
  <c r="GA693" i="84"/>
  <c r="FY1049" i="84"/>
  <c r="FV539" i="84"/>
  <c r="FX817" i="84"/>
  <c r="GI737" i="84"/>
  <c r="GO1371" i="84"/>
  <c r="FZ528" i="84"/>
  <c r="GC1498" i="84"/>
  <c r="GL749" i="84"/>
  <c r="FX513" i="84"/>
  <c r="FV624" i="84"/>
  <c r="GQ1127" i="84"/>
  <c r="GE904" i="84"/>
  <c r="FZ822" i="84"/>
  <c r="FW1567" i="84"/>
  <c r="GP1146" i="84"/>
  <c r="GD845" i="84"/>
  <c r="GB1413" i="84"/>
  <c r="FW499" i="84"/>
  <c r="FZ1109" i="84"/>
  <c r="GS702" i="84"/>
  <c r="GD829" i="84"/>
  <c r="FX1285" i="84"/>
  <c r="GN1565" i="84"/>
  <c r="FX877" i="84"/>
  <c r="FZ692" i="84"/>
  <c r="FY551" i="84"/>
  <c r="FS1501" i="84"/>
  <c r="FZ1383" i="84"/>
  <c r="FV1430" i="84"/>
  <c r="GQ927" i="84"/>
  <c r="GA820" i="84"/>
  <c r="GN807" i="84"/>
  <c r="GQ708" i="84"/>
  <c r="FU1429" i="84"/>
  <c r="FW1381" i="84"/>
  <c r="GE1437" i="84"/>
  <c r="GE205" i="84" s="1"/>
  <c r="CD205" i="84" s="1"/>
  <c r="FT1408" i="84"/>
  <c r="GL1365" i="84"/>
  <c r="FY1432" i="84"/>
  <c r="GC1292" i="84"/>
  <c r="FT681" i="84"/>
  <c r="GF829" i="84"/>
  <c r="FV1111" i="84"/>
  <c r="GO1560" i="84"/>
  <c r="FX1223" i="84"/>
  <c r="FS762" i="84"/>
  <c r="GN1551" i="84"/>
  <c r="GU552" i="84"/>
  <c r="FX1218" i="84"/>
  <c r="GQ735" i="84"/>
  <c r="FZ1095" i="84"/>
  <c r="FZ1272" i="84"/>
  <c r="GO931" i="84"/>
  <c r="GG775" i="84"/>
  <c r="GT534" i="84"/>
  <c r="FZ1242" i="84"/>
  <c r="GD1449" i="84"/>
  <c r="GJ1156" i="84"/>
  <c r="FW711" i="84"/>
  <c r="FV608" i="84"/>
  <c r="GG973" i="84"/>
  <c r="GN1122" i="84"/>
  <c r="FS1044" i="84"/>
  <c r="GP755" i="84"/>
  <c r="GP143" i="84" s="1"/>
  <c r="DR143" i="84" s="1"/>
  <c r="GQ868" i="84"/>
  <c r="GS452" i="84"/>
  <c r="FZ578" i="84"/>
  <c r="GA1477" i="84"/>
  <c r="GR459" i="84"/>
  <c r="FW570" i="84"/>
  <c r="GA779" i="84"/>
  <c r="FV1026" i="84"/>
  <c r="FU1165" i="84"/>
  <c r="FZ781" i="84"/>
  <c r="FU572" i="84"/>
  <c r="FU1339" i="84"/>
  <c r="GU527" i="84"/>
  <c r="GN1296" i="84"/>
  <c r="GU595" i="84"/>
  <c r="FY670" i="84"/>
  <c r="GJ1107" i="84"/>
  <c r="GJ175" i="84" s="1"/>
  <c r="CX175" i="84" s="1"/>
  <c r="GP865" i="84"/>
  <c r="FX860" i="84"/>
  <c r="GD1049" i="84"/>
  <c r="GA1305" i="84"/>
  <c r="GD1222" i="84"/>
  <c r="FZ722" i="84"/>
  <c r="GO1393" i="84"/>
  <c r="FU807" i="84"/>
  <c r="GI947" i="84"/>
  <c r="GF745" i="84"/>
  <c r="GP1495" i="84"/>
  <c r="FT670" i="84"/>
  <c r="GL1154" i="84"/>
  <c r="GD1089" i="84"/>
  <c r="FU482" i="84"/>
  <c r="FY526" i="84"/>
  <c r="GL1010" i="84"/>
  <c r="FY1535" i="84"/>
  <c r="FY1501" i="84"/>
  <c r="FW1059" i="84"/>
  <c r="FX1205" i="84"/>
  <c r="GU446" i="84"/>
  <c r="GM1431" i="84"/>
  <c r="GA1275" i="84"/>
  <c r="GM1410" i="84"/>
  <c r="GB1329" i="84"/>
  <c r="GM1347" i="84"/>
  <c r="GJ1462" i="84"/>
  <c r="GO1391" i="84"/>
  <c r="GC1375" i="84"/>
  <c r="GG1466" i="84"/>
  <c r="GC1415" i="84"/>
  <c r="FY1384" i="84"/>
  <c r="GI1328" i="84"/>
  <c r="GG1276" i="84"/>
  <c r="FX1337" i="84"/>
  <c r="GE1447" i="84"/>
  <c r="GK1468" i="84"/>
  <c r="FV1425" i="84"/>
  <c r="GM1400" i="84"/>
  <c r="FZ1377" i="84"/>
  <c r="GD1034" i="84"/>
  <c r="GB1246" i="84"/>
  <c r="FS936" i="84"/>
  <c r="GE911" i="84"/>
  <c r="FZ503" i="84"/>
  <c r="FS463" i="84"/>
  <c r="GI1378" i="84"/>
  <c r="GP559" i="84"/>
  <c r="GJ1314" i="84"/>
  <c r="GI828" i="84"/>
  <c r="GC1406" i="84"/>
  <c r="FS1142" i="84"/>
  <c r="GH854" i="84"/>
  <c r="FX497" i="84"/>
  <c r="FX119" i="84" s="1"/>
  <c r="AD119" i="84" s="1"/>
  <c r="FW1297" i="84"/>
  <c r="GF1330" i="84"/>
  <c r="FS551" i="84"/>
  <c r="GG929" i="84"/>
  <c r="FZ1204" i="84"/>
  <c r="FZ402" i="84" s="1"/>
  <c r="AJ402" i="84" s="1"/>
  <c r="GF1217" i="84"/>
  <c r="GF185" i="84" s="1"/>
  <c r="CH185" i="84" s="1"/>
  <c r="GO1275" i="84"/>
  <c r="FX521" i="84"/>
  <c r="GF1545" i="84"/>
  <c r="GP1481" i="84"/>
  <c r="GP1077" i="84"/>
  <c r="FU696" i="84"/>
  <c r="FV943" i="84"/>
  <c r="FX1090" i="84"/>
  <c r="GM1291" i="84"/>
  <c r="GA1018" i="84"/>
  <c r="GP1382" i="84"/>
  <c r="GD1406" i="84"/>
  <c r="GO476" i="84"/>
  <c r="GJ915" i="84"/>
  <c r="GQ1353" i="84"/>
  <c r="FU999" i="84"/>
  <c r="GN891" i="84"/>
  <c r="GM1362" i="84"/>
  <c r="FW1363" i="84"/>
  <c r="GJ1188" i="84"/>
  <c r="FV710" i="84"/>
  <c r="GO714" i="84"/>
  <c r="GE813" i="84"/>
  <c r="FZ713" i="84"/>
  <c r="GD788" i="84"/>
  <c r="GA496" i="84"/>
  <c r="GH1196" i="84"/>
  <c r="GM780" i="84"/>
  <c r="FU1133" i="84"/>
  <c r="GO552" i="84"/>
  <c r="GQ704" i="84"/>
  <c r="GC1435" i="84"/>
  <c r="FX777" i="84"/>
  <c r="GG1437" i="84"/>
  <c r="GB1256" i="84"/>
  <c r="GN1255" i="84"/>
  <c r="GS623" i="84"/>
  <c r="FY673" i="84"/>
  <c r="FW736" i="84"/>
  <c r="FU653" i="84"/>
  <c r="GA976" i="84"/>
  <c r="FT741" i="84"/>
  <c r="GJ1051" i="84"/>
  <c r="FX608" i="84"/>
  <c r="FU589" i="84"/>
  <c r="GG1518" i="84"/>
  <c r="FX820" i="84"/>
  <c r="GA826" i="84"/>
  <c r="GN1303" i="84"/>
  <c r="GL834" i="84"/>
  <c r="FX477" i="84"/>
  <c r="GP1522" i="84"/>
  <c r="GO1490" i="84"/>
  <c r="FZ761" i="84"/>
  <c r="GK1094" i="84"/>
  <c r="FW1147" i="84"/>
  <c r="GK1372" i="84"/>
  <c r="GK1492" i="84"/>
  <c r="FZ1360" i="84"/>
  <c r="GH1400" i="84"/>
  <c r="FZ1420" i="84"/>
  <c r="GC1452" i="84"/>
  <c r="FT1339" i="84"/>
  <c r="GH1405" i="84"/>
  <c r="FZ1405" i="84"/>
  <c r="GE1360" i="84"/>
  <c r="FS1328" i="84"/>
  <c r="FU1572" i="84"/>
  <c r="GG1367" i="84"/>
  <c r="GA1445" i="84"/>
  <c r="GN1471" i="84"/>
  <c r="FT1426" i="84"/>
  <c r="GD1349" i="84"/>
  <c r="GD197" i="84" s="1"/>
  <c r="BZ197" i="84" s="1"/>
  <c r="FT1461" i="84"/>
  <c r="FY1340" i="84"/>
  <c r="GI1464" i="84"/>
  <c r="GR585" i="84"/>
  <c r="FZ1064" i="84"/>
  <c r="GL1416" i="84"/>
  <c r="GS582" i="84"/>
  <c r="GQ527" i="84"/>
  <c r="GH1241" i="84"/>
  <c r="FU931" i="84"/>
  <c r="GA1358" i="84"/>
  <c r="FU876" i="84"/>
  <c r="GO527" i="84"/>
  <c r="GK1432" i="84"/>
  <c r="FT646" i="84"/>
  <c r="GP1014" i="84"/>
  <c r="GP577" i="84"/>
  <c r="GP1565" i="84"/>
  <c r="GT588" i="84"/>
  <c r="GM1550" i="84"/>
  <c r="GQ1062" i="84"/>
  <c r="FX537" i="84"/>
  <c r="FV993" i="84"/>
  <c r="FY1482" i="84"/>
  <c r="FX554" i="84"/>
  <c r="FT754" i="84"/>
  <c r="FW1092" i="84"/>
  <c r="GH1003" i="84"/>
  <c r="GQ1581" i="84"/>
  <c r="GE1270" i="84"/>
  <c r="FY499" i="84"/>
  <c r="GJ1181" i="84"/>
  <c r="GK871" i="84"/>
  <c r="GE924" i="84"/>
  <c r="GA884" i="84"/>
  <c r="GE1192" i="84"/>
  <c r="FY1303" i="84"/>
  <c r="FT503" i="84"/>
  <c r="FW664" i="84"/>
  <c r="GQ1029" i="84"/>
  <c r="GK820" i="84"/>
  <c r="GI1232" i="84"/>
  <c r="FS777" i="84"/>
  <c r="GD1237" i="84"/>
  <c r="FU770" i="84"/>
  <c r="GJ1231" i="84"/>
  <c r="GR635" i="84"/>
  <c r="FU708" i="84"/>
  <c r="FT1172" i="84"/>
  <c r="FZ687" i="84"/>
  <c r="GK1591" i="84"/>
  <c r="FW1083" i="84"/>
  <c r="FT554" i="84"/>
  <c r="GM1119" i="84"/>
  <c r="FS703" i="84"/>
  <c r="GJ820" i="84"/>
  <c r="FU1052" i="84"/>
  <c r="FU170" i="84" s="1"/>
  <c r="N170" i="84" s="1"/>
  <c r="FZ652" i="84"/>
  <c r="GL785" i="84"/>
  <c r="GF1061" i="84"/>
  <c r="GP809" i="84"/>
  <c r="GA745" i="84"/>
  <c r="FY734" i="84"/>
  <c r="GP1535" i="84"/>
  <c r="FZ1564" i="84"/>
  <c r="FS1530" i="84"/>
  <c r="GD1311" i="84"/>
  <c r="GQ1006" i="84"/>
  <c r="GQ1239" i="84"/>
  <c r="GQ509" i="84"/>
  <c r="GP1375" i="84"/>
  <c r="GQ1425" i="84"/>
  <c r="FV1456" i="84"/>
  <c r="GG1341" i="84"/>
  <c r="GK1393" i="84"/>
  <c r="GD1425" i="84"/>
  <c r="GO1374" i="84"/>
  <c r="GJ1576" i="84"/>
  <c r="FY1336" i="84"/>
  <c r="GR458" i="84"/>
  <c r="FW749" i="84"/>
  <c r="GR665" i="84"/>
  <c r="FV499" i="84"/>
  <c r="GK947" i="84"/>
  <c r="FV1324" i="84"/>
  <c r="GP1572" i="84"/>
  <c r="GA1481" i="84"/>
  <c r="GA209" i="84" s="1"/>
  <c r="AM209" i="84" s="1"/>
  <c r="FV708" i="84"/>
  <c r="GO618" i="84"/>
  <c r="GI949" i="84"/>
  <c r="GI270" i="84" s="1"/>
  <c r="CT270" i="84" s="1"/>
  <c r="FZ1585" i="84"/>
  <c r="FV573" i="84"/>
  <c r="GM1055" i="84"/>
  <c r="FW1413" i="84"/>
  <c r="FW609" i="84"/>
  <c r="GD1551" i="84"/>
  <c r="FY573" i="84"/>
  <c r="FX1054" i="84"/>
  <c r="GQ584" i="84"/>
  <c r="GM1164" i="84"/>
  <c r="GA737" i="84"/>
  <c r="GG977" i="84"/>
  <c r="GG767" i="84"/>
  <c r="FT730" i="84"/>
  <c r="GO1111" i="84"/>
  <c r="GG1565" i="84"/>
  <c r="FZ493" i="84"/>
  <c r="FU494" i="84"/>
  <c r="GI1182" i="84"/>
  <c r="FW741" i="84"/>
  <c r="FS752" i="84"/>
  <c r="FY616" i="84"/>
  <c r="GE927" i="84"/>
  <c r="GK1005" i="84"/>
  <c r="GQ444" i="84"/>
  <c r="GH754" i="84"/>
  <c r="GJ949" i="84"/>
  <c r="GH1035" i="84"/>
  <c r="FV545" i="84"/>
  <c r="GT456" i="84"/>
  <c r="GK1521" i="84"/>
  <c r="FY1564" i="84"/>
  <c r="GA1517" i="84"/>
  <c r="GG969" i="84"/>
  <c r="FW972" i="84"/>
  <c r="GD840" i="84"/>
  <c r="GC1202" i="84"/>
  <c r="FV1421" i="84"/>
  <c r="GF1454" i="84"/>
  <c r="FV1336" i="84"/>
  <c r="FW1387" i="84"/>
  <c r="FX1481" i="84"/>
  <c r="GF1432" i="84"/>
  <c r="FW1495" i="84"/>
  <c r="GF1368" i="84"/>
  <c r="FS1474" i="84"/>
  <c r="GE1454" i="84"/>
  <c r="GA1580" i="84"/>
  <c r="GA218" i="84" s="1"/>
  <c r="AM218" i="84" s="1"/>
  <c r="FW1412" i="84"/>
  <c r="GJ1437" i="84"/>
  <c r="FS1485" i="84"/>
  <c r="GP1406" i="84"/>
  <c r="FT1348" i="84"/>
  <c r="GB1365" i="84"/>
  <c r="GD1570" i="84"/>
  <c r="FT1398" i="84"/>
  <c r="GA1208" i="84"/>
  <c r="GQ908" i="84"/>
  <c r="FV622" i="84"/>
  <c r="FS1127" i="84"/>
  <c r="GU600" i="84"/>
  <c r="FX548" i="84"/>
  <c r="FT628" i="84"/>
  <c r="GD961" i="84"/>
  <c r="GE880" i="84"/>
  <c r="GJ841" i="84"/>
  <c r="GA791" i="84"/>
  <c r="GA1105" i="84"/>
  <c r="GH1214" i="84"/>
  <c r="GO937" i="84"/>
  <c r="GO728" i="84"/>
  <c r="GO1208" i="84"/>
  <c r="FV932" i="84"/>
  <c r="FW646" i="84"/>
  <c r="FZ499" i="84"/>
  <c r="GH1425" i="84"/>
  <c r="GE1434" i="84"/>
  <c r="GL1152" i="84"/>
  <c r="GG733" i="84"/>
  <c r="GE851" i="84"/>
  <c r="FZ1075" i="84"/>
  <c r="GO813" i="84"/>
  <c r="GJ1031" i="84"/>
  <c r="GO1054" i="84"/>
  <c r="GA550" i="84"/>
  <c r="FW989" i="84"/>
  <c r="FW584" i="84"/>
  <c r="FT984" i="84"/>
  <c r="GE1164" i="84"/>
  <c r="FT731" i="84"/>
  <c r="FW847" i="84"/>
  <c r="GI1115" i="84"/>
  <c r="GC1565" i="84"/>
  <c r="GP720" i="84"/>
  <c r="GA822" i="84"/>
  <c r="GA646" i="84"/>
  <c r="FY533" i="84"/>
  <c r="GE1586" i="84"/>
  <c r="FW944" i="84"/>
  <c r="GD1017" i="84"/>
  <c r="GN915" i="84"/>
  <c r="FZ1287" i="84"/>
  <c r="GG906" i="84"/>
  <c r="GJ840" i="84"/>
  <c r="GH792" i="84"/>
  <c r="GP832" i="84"/>
  <c r="GP150" i="84" s="1"/>
  <c r="GB1216" i="84"/>
  <c r="GQ591" i="84"/>
  <c r="GQ1007" i="84"/>
  <c r="FS921" i="84"/>
  <c r="GD1517" i="84"/>
  <c r="GB1530" i="84"/>
  <c r="GQ1518" i="84"/>
  <c r="FV881" i="84"/>
  <c r="GK1212" i="84"/>
  <c r="GL1089" i="84"/>
  <c r="FX616" i="84"/>
  <c r="FT1480" i="84"/>
  <c r="GF1378" i="84"/>
  <c r="FW1421" i="84"/>
  <c r="GH1297" i="84"/>
  <c r="GB1373" i="84"/>
  <c r="GG1473" i="84"/>
  <c r="GN1410" i="84"/>
  <c r="FU1451" i="84"/>
  <c r="GE1484" i="84"/>
  <c r="FT527" i="84"/>
  <c r="GO1244" i="84"/>
  <c r="FW1231" i="84"/>
  <c r="FX539" i="84"/>
  <c r="GE752" i="84"/>
  <c r="GM1352" i="84"/>
  <c r="FY1349" i="84"/>
  <c r="GI901" i="84"/>
  <c r="FS694" i="84"/>
  <c r="GI1142" i="84"/>
  <c r="GB1581" i="84"/>
  <c r="GK934" i="84"/>
  <c r="GR591" i="84"/>
  <c r="GC1157" i="84"/>
  <c r="GN677" i="84"/>
  <c r="GH784" i="84"/>
  <c r="FX1279" i="84"/>
  <c r="FY711" i="84"/>
  <c r="FY139" i="84" s="1"/>
  <c r="AG139" i="84" s="1"/>
  <c r="FX464" i="84"/>
  <c r="GO1587" i="84"/>
  <c r="GL1355" i="84"/>
  <c r="GN927" i="84"/>
  <c r="GO454" i="84"/>
  <c r="GO225" i="84" s="1"/>
  <c r="DN225" i="84" s="1"/>
  <c r="GI736" i="84"/>
  <c r="FX1149" i="84"/>
  <c r="GO751" i="84"/>
  <c r="GO1548" i="84"/>
  <c r="FW963" i="84"/>
  <c r="FX836" i="84"/>
  <c r="GC1549" i="84"/>
  <c r="GI1406" i="84"/>
  <c r="GO452" i="84"/>
  <c r="GK1236" i="84"/>
  <c r="GH836" i="84"/>
  <c r="GQ1161" i="84"/>
  <c r="FV453" i="84"/>
  <c r="GQ1169" i="84"/>
  <c r="FY546" i="84"/>
  <c r="FY124" i="84" s="1"/>
  <c r="AG124" i="84" s="1"/>
  <c r="GR493" i="84"/>
  <c r="GK1532" i="84"/>
  <c r="FT1517" i="84"/>
  <c r="FY1131" i="84"/>
  <c r="GI1253" i="84"/>
  <c r="FT783" i="84"/>
  <c r="GL1477" i="84"/>
  <c r="GF1436" i="84"/>
  <c r="GB1337" i="84"/>
  <c r="GQ1344" i="84"/>
  <c r="FV1406" i="84"/>
  <c r="GK1418" i="84"/>
  <c r="GN1465" i="84"/>
  <c r="GH1439" i="84"/>
  <c r="FT1351" i="84"/>
  <c r="FX1576" i="84"/>
  <c r="FZ1353" i="84"/>
  <c r="GN1470" i="84"/>
  <c r="FW1453" i="84"/>
  <c r="GH1409" i="84"/>
  <c r="GI1196" i="84"/>
  <c r="GQ1429" i="84"/>
  <c r="GI1349" i="84"/>
  <c r="FU1336" i="84"/>
  <c r="GJ1081" i="84"/>
  <c r="GQ1565" i="84"/>
  <c r="FY619" i="84"/>
  <c r="GH790" i="84"/>
  <c r="GP1419" i="84"/>
  <c r="GI833" i="84"/>
  <c r="FW805" i="84"/>
  <c r="GT598" i="84"/>
  <c r="FT1582" i="84"/>
  <c r="FZ1313" i="84"/>
  <c r="GR690" i="84"/>
  <c r="GE1110" i="84"/>
  <c r="GH815" i="84"/>
  <c r="GF986" i="84"/>
  <c r="GL849" i="84"/>
  <c r="FX544" i="84"/>
  <c r="GT546" i="84"/>
  <c r="FZ1050" i="84"/>
  <c r="GL855" i="84"/>
  <c r="FU685" i="84"/>
  <c r="GR705" i="84"/>
  <c r="GA1215" i="84"/>
  <c r="FU1557" i="84"/>
  <c r="GP797" i="84"/>
  <c r="GF1311" i="84"/>
  <c r="FZ865" i="84"/>
  <c r="GJ805" i="84"/>
  <c r="GM866" i="84"/>
  <c r="GE978" i="84"/>
  <c r="GE381" i="84" s="1"/>
  <c r="CD381" i="84" s="1"/>
  <c r="FU1015" i="84"/>
  <c r="GS550" i="84"/>
  <c r="GG761" i="84"/>
  <c r="GE1368" i="84"/>
  <c r="GA525" i="84"/>
  <c r="GP716" i="84"/>
  <c r="GH1148" i="84"/>
  <c r="FU814" i="84"/>
  <c r="FT879" i="84"/>
  <c r="GE943" i="84"/>
  <c r="GU701" i="84"/>
  <c r="GA625" i="84"/>
  <c r="GD1350" i="84"/>
  <c r="FV492" i="84"/>
  <c r="GK955" i="84"/>
  <c r="GO733" i="84"/>
  <c r="GO141" i="84" s="1"/>
  <c r="DN141" i="84" s="1"/>
  <c r="FY564" i="84"/>
  <c r="GQ1348" i="84"/>
  <c r="GQ642" i="84"/>
  <c r="GM1221" i="84"/>
  <c r="FU523" i="84"/>
  <c r="GG1113" i="84"/>
  <c r="GO461" i="84"/>
  <c r="GQ1203" i="84"/>
  <c r="FZ1563" i="84"/>
  <c r="FY1449" i="84"/>
  <c r="GF1091" i="84"/>
  <c r="FW1268" i="84"/>
  <c r="GL1368" i="84"/>
  <c r="GU514" i="84"/>
  <c r="GP1452" i="84"/>
  <c r="GS591" i="84"/>
  <c r="GQ812" i="84"/>
  <c r="FZ1300" i="84"/>
  <c r="GA1097" i="84"/>
  <c r="FZ490" i="84"/>
  <c r="GL799" i="84"/>
  <c r="FZ1532" i="84"/>
  <c r="FZ323" i="84" s="1"/>
  <c r="AJ323" i="84" s="1"/>
  <c r="GO1535" i="84"/>
  <c r="GI1044" i="84"/>
  <c r="GP901" i="84"/>
  <c r="FX766" i="84"/>
  <c r="FX144" i="84" s="1"/>
  <c r="AD144" i="84" s="1"/>
  <c r="GJ902" i="84"/>
  <c r="GO924" i="84"/>
  <c r="FW486" i="84"/>
  <c r="GO974" i="84"/>
  <c r="FS911" i="84"/>
  <c r="FU977" i="84"/>
  <c r="GE1491" i="84"/>
  <c r="GD1467" i="84"/>
  <c r="FU1476" i="84"/>
  <c r="GO819" i="84"/>
  <c r="GB1426" i="84"/>
  <c r="GB204" i="84" s="1"/>
  <c r="BD204" i="84" s="1"/>
  <c r="FS1332" i="84"/>
  <c r="GG1491" i="84"/>
  <c r="GK793" i="84"/>
  <c r="GO508" i="84"/>
  <c r="FZ1577" i="84"/>
  <c r="FS998" i="84"/>
  <c r="GR531" i="84"/>
  <c r="GI1103" i="84"/>
  <c r="FV714" i="84"/>
  <c r="GP778" i="84"/>
  <c r="FT792" i="84"/>
  <c r="GG1581" i="84"/>
  <c r="GN1212" i="84"/>
  <c r="GJ785" i="84"/>
  <c r="FY461" i="84"/>
  <c r="FZ572" i="84"/>
  <c r="GH1273" i="84"/>
  <c r="GM1064" i="84"/>
  <c r="GS601" i="84"/>
  <c r="FT858" i="84"/>
  <c r="FX719" i="84"/>
  <c r="FZ492" i="84"/>
  <c r="FZ847" i="84"/>
  <c r="GE940" i="84"/>
  <c r="FU1286" i="84"/>
  <c r="FS707" i="84"/>
  <c r="FV1195" i="84"/>
  <c r="FV897" i="84"/>
  <c r="GC1550" i="84"/>
  <c r="GP445" i="84"/>
  <c r="GO1518" i="84"/>
  <c r="GQ1504" i="84"/>
  <c r="GO450" i="84"/>
  <c r="GE861" i="84"/>
  <c r="GA1031" i="84"/>
  <c r="FU1379" i="84"/>
  <c r="FW1447" i="84"/>
  <c r="GQ1481" i="84"/>
  <c r="GO1375" i="84"/>
  <c r="GA1424" i="84"/>
  <c r="GA1371" i="84"/>
  <c r="GA199" i="84" s="1"/>
  <c r="AM199" i="84" s="1"/>
  <c r="FT1470" i="84"/>
  <c r="GQ1437" i="84"/>
  <c r="GD1379" i="84"/>
  <c r="GD1574" i="84"/>
  <c r="GB1399" i="84"/>
  <c r="FZ1445" i="84"/>
  <c r="FY1378" i="84"/>
  <c r="FU1464" i="84"/>
  <c r="FV1398" i="84"/>
  <c r="FV1368" i="84"/>
  <c r="GF1456" i="84"/>
  <c r="GQ1394" i="84"/>
  <c r="GI1574" i="84"/>
  <c r="FZ1381" i="84"/>
  <c r="FZ1487" i="84"/>
  <c r="GE1353" i="84"/>
  <c r="GG1481" i="84"/>
  <c r="GI895" i="84"/>
  <c r="GP1482" i="84"/>
  <c r="FZ666" i="84"/>
  <c r="GP658" i="84"/>
  <c r="FZ1367" i="84"/>
  <c r="GT470" i="84"/>
  <c r="GH1591" i="84"/>
  <c r="FX1185" i="84"/>
  <c r="FY559" i="84"/>
  <c r="GO683" i="84"/>
  <c r="GS545" i="84"/>
  <c r="GO755" i="84"/>
  <c r="GQ568" i="84"/>
  <c r="GQ126" i="84" s="1"/>
  <c r="GN752" i="84"/>
  <c r="GA958" i="84"/>
  <c r="GE1226" i="84"/>
  <c r="GE773" i="84"/>
  <c r="GN674" i="84"/>
  <c r="GQ933" i="84"/>
  <c r="GO750" i="84"/>
  <c r="FS705" i="84"/>
  <c r="GF888" i="84"/>
  <c r="GN838" i="84"/>
  <c r="GH736" i="84"/>
  <c r="GP782" i="84"/>
  <c r="GB1126" i="84"/>
  <c r="GA1137" i="84"/>
  <c r="FU651" i="84"/>
  <c r="GF1213" i="84"/>
  <c r="FS650" i="84"/>
  <c r="FX881" i="84"/>
  <c r="GH1266" i="84"/>
  <c r="GU487" i="84"/>
  <c r="GQ1056" i="84"/>
  <c r="GD1253" i="84"/>
  <c r="GH1129" i="84"/>
  <c r="GH177" i="84" s="1"/>
  <c r="CP177" i="84" s="1"/>
  <c r="GM743" i="84"/>
  <c r="FX861" i="84"/>
  <c r="GD1296" i="84"/>
  <c r="FS727" i="84"/>
  <c r="FU1228" i="84"/>
  <c r="FV518" i="84"/>
  <c r="FX528" i="84"/>
  <c r="FU1555" i="84"/>
  <c r="GI953" i="84"/>
  <c r="FV1199" i="84"/>
  <c r="GM1341" i="84"/>
  <c r="FU847" i="84"/>
  <c r="GD818" i="84"/>
  <c r="FX1346" i="84"/>
  <c r="GA1119" i="84"/>
  <c r="FV980" i="84"/>
  <c r="GP1446" i="84"/>
  <c r="GI1211" i="84"/>
  <c r="GU459" i="84"/>
  <c r="GH1553" i="84"/>
  <c r="GH215" i="84" s="1"/>
  <c r="CP215" i="84" s="1"/>
  <c r="GH1511" i="84"/>
  <c r="GG1185" i="84"/>
  <c r="GB1438" i="84"/>
  <c r="GT660" i="84"/>
  <c r="GK796" i="84"/>
  <c r="GM1474" i="84"/>
  <c r="FZ474" i="84"/>
  <c r="FX804" i="84"/>
  <c r="GE1086" i="84"/>
  <c r="GP958" i="84"/>
  <c r="GP705" i="84"/>
  <c r="GJ1130" i="84"/>
  <c r="FS1089" i="84"/>
  <c r="GE1249" i="84"/>
  <c r="GA1374" i="84"/>
  <c r="GD1338" i="84"/>
  <c r="FV1390" i="84"/>
  <c r="GO600" i="84"/>
  <c r="FS630" i="84"/>
  <c r="GQ625" i="84"/>
  <c r="GH1064" i="84"/>
  <c r="GM901" i="84"/>
  <c r="GE823" i="84"/>
  <c r="GQ1364" i="84"/>
  <c r="FT626" i="84"/>
  <c r="FY842" i="84"/>
  <c r="FW1579" i="84"/>
  <c r="GS578" i="84"/>
  <c r="GK1579" i="84"/>
  <c r="GN788" i="84"/>
  <c r="GI902" i="84"/>
  <c r="FZ984" i="84"/>
  <c r="GM932" i="84"/>
  <c r="GT488" i="84"/>
  <c r="FX659" i="84"/>
  <c r="FX1176" i="84"/>
  <c r="GG772" i="84"/>
  <c r="GN1455" i="84"/>
  <c r="FX503" i="84"/>
  <c r="GN724" i="84"/>
  <c r="FV1577" i="84"/>
  <c r="GO731" i="84"/>
  <c r="GO359" i="84" s="1"/>
  <c r="DN359" i="84" s="1"/>
  <c r="GF1101" i="84"/>
  <c r="GN723" i="84"/>
  <c r="GG913" i="84"/>
  <c r="GR680" i="84"/>
  <c r="FZ447" i="84"/>
  <c r="GJ1091" i="84"/>
  <c r="FZ959" i="84"/>
  <c r="GP1472" i="84"/>
  <c r="FS723" i="84"/>
  <c r="GK1527" i="84"/>
  <c r="GK431" i="84" s="1"/>
  <c r="DB431" i="84" s="1"/>
  <c r="GP1553" i="84"/>
  <c r="FU1521" i="84"/>
  <c r="GH904" i="84"/>
  <c r="GF871" i="84"/>
  <c r="FZ527" i="84"/>
  <c r="FW601" i="84"/>
  <c r="FW129" i="84" s="1"/>
  <c r="AA129" i="84" s="1"/>
  <c r="GB1341" i="84"/>
  <c r="GL1413" i="84"/>
  <c r="FT1484" i="84"/>
  <c r="GA1359" i="84"/>
  <c r="GH1398" i="84"/>
  <c r="GJ1417" i="84"/>
  <c r="FX1379" i="84"/>
  <c r="GQ1263" i="84"/>
  <c r="GL1391" i="84"/>
  <c r="FU1377" i="84"/>
  <c r="GA1447" i="84"/>
  <c r="GJ1566" i="84"/>
  <c r="FV1422" i="84"/>
  <c r="GQ1343" i="84"/>
  <c r="GA1413" i="84"/>
  <c r="GO1475" i="84"/>
  <c r="GP1454" i="84"/>
  <c r="GP206" i="84" s="1"/>
  <c r="DR206" i="84" s="1"/>
  <c r="GC1425" i="84"/>
  <c r="GG1443" i="84"/>
  <c r="GL1306" i="84"/>
  <c r="GS466" i="84"/>
  <c r="GJ851" i="84"/>
  <c r="GF1307" i="84"/>
  <c r="GO689" i="84"/>
  <c r="GU533" i="84"/>
  <c r="GF1381" i="84"/>
  <c r="GO1042" i="84"/>
  <c r="GR595" i="84"/>
  <c r="GS627" i="84"/>
  <c r="GD1025" i="84"/>
  <c r="GA559" i="84"/>
  <c r="GI886" i="84"/>
  <c r="FU617" i="84"/>
  <c r="GO469" i="84"/>
  <c r="GE739" i="84"/>
  <c r="GQ702" i="84"/>
  <c r="GU534" i="84"/>
  <c r="GL1579" i="84"/>
  <c r="GJ768" i="84"/>
  <c r="GK790" i="84"/>
  <c r="GQ558" i="84"/>
  <c r="GP1009" i="84"/>
  <c r="FS1255" i="84"/>
  <c r="GF1586" i="84"/>
  <c r="GO771" i="84"/>
  <c r="GM1282" i="84"/>
  <c r="FX650" i="84"/>
  <c r="FX242" i="84" s="1"/>
  <c r="AD242" i="84" s="1"/>
  <c r="GH858" i="84"/>
  <c r="GH774" i="84"/>
  <c r="FV913" i="84"/>
  <c r="FW704" i="84"/>
  <c r="GB1439" i="84"/>
  <c r="FU1561" i="84"/>
  <c r="GE1039" i="84"/>
  <c r="GN859" i="84"/>
  <c r="GJ770" i="84"/>
  <c r="GS658" i="84"/>
  <c r="GF821" i="84"/>
  <c r="GF149" i="84" s="1"/>
  <c r="CH149" i="84" s="1"/>
  <c r="FW778" i="84"/>
  <c r="GA818" i="84"/>
  <c r="FU1342" i="84"/>
  <c r="GN928" i="84"/>
  <c r="GL1328" i="84"/>
  <c r="FX1042" i="84"/>
  <c r="GQ756" i="84"/>
  <c r="GA736" i="84"/>
  <c r="GP1052" i="84"/>
  <c r="FZ791" i="84"/>
  <c r="GQ664" i="84"/>
  <c r="FU503" i="84"/>
  <c r="GN1230" i="84"/>
  <c r="FY1115" i="84"/>
  <c r="GL1320" i="84"/>
  <c r="GH988" i="84"/>
  <c r="GQ689" i="84"/>
  <c r="GQ137" i="84" s="1"/>
  <c r="GO1550" i="84"/>
  <c r="GK1501" i="84"/>
  <c r="GM1521" i="84"/>
  <c r="FU1230" i="84"/>
  <c r="GF1390" i="84"/>
  <c r="FY1428" i="84"/>
  <c r="GM1304" i="84"/>
  <c r="GM1419" i="84"/>
  <c r="FS1466" i="84"/>
  <c r="GH1284" i="84"/>
  <c r="FW1443" i="84"/>
  <c r="GN1339" i="84"/>
  <c r="FT1417" i="84"/>
  <c r="GI1221" i="84"/>
  <c r="GD1571" i="84"/>
  <c r="GQ512" i="84"/>
  <c r="GF790" i="84"/>
  <c r="GI742" i="84"/>
  <c r="GO903" i="84"/>
  <c r="GO265" i="84" s="1"/>
  <c r="DN265" i="84" s="1"/>
  <c r="GI1105" i="84"/>
  <c r="FU1419" i="84"/>
  <c r="GF1442" i="84"/>
  <c r="FZ1305" i="84"/>
  <c r="FZ193" i="84" s="1"/>
  <c r="AJ193" i="84" s="1"/>
  <c r="GD1141" i="84"/>
  <c r="GD1062" i="84"/>
  <c r="GE812" i="84"/>
  <c r="GQ1158" i="84"/>
  <c r="FT1364" i="84"/>
  <c r="FU945" i="84"/>
  <c r="FZ1154" i="84"/>
  <c r="FV960" i="84"/>
  <c r="GP453" i="84"/>
  <c r="FX1129" i="84"/>
  <c r="GN876" i="84"/>
  <c r="GO695" i="84"/>
  <c r="GD1054" i="84"/>
  <c r="FS797" i="84"/>
  <c r="GI1185" i="84"/>
  <c r="FT487" i="84"/>
  <c r="FX818" i="84"/>
  <c r="GQ1534" i="84"/>
  <c r="GQ432" i="84" s="1"/>
  <c r="EA432" i="84" s="1"/>
  <c r="FW667" i="84"/>
  <c r="FW135" i="84" s="1"/>
  <c r="AA135" i="84" s="1"/>
  <c r="FY1042" i="84"/>
  <c r="FZ858" i="84"/>
  <c r="FS748" i="84"/>
  <c r="GO505" i="84"/>
  <c r="GN740" i="84"/>
  <c r="FW452" i="84"/>
  <c r="FT616" i="84"/>
  <c r="GE1573" i="84"/>
  <c r="GL1159" i="84"/>
  <c r="GD1070" i="84"/>
  <c r="FV650" i="84"/>
  <c r="GA1238" i="84"/>
  <c r="FS1181" i="84"/>
  <c r="FT1081" i="84"/>
  <c r="GJ960" i="84"/>
  <c r="GO1545" i="84"/>
  <c r="GB1532" i="84"/>
  <c r="GQ1183" i="84"/>
  <c r="GI1059" i="84"/>
  <c r="GS614" i="84"/>
  <c r="GQ621" i="84"/>
  <c r="GL1453" i="84"/>
  <c r="FS1348" i="84"/>
  <c r="FW1386" i="84"/>
  <c r="GB1520" i="84"/>
  <c r="GL1360" i="84"/>
  <c r="FU1345" i="84"/>
  <c r="GM1455" i="84"/>
  <c r="GK1450" i="84"/>
  <c r="GB1464" i="84"/>
  <c r="GQ1376" i="84"/>
  <c r="FX1473" i="84"/>
  <c r="GP1411" i="84"/>
  <c r="FS1574" i="84"/>
  <c r="GK1358" i="84"/>
  <c r="GO1451" i="84"/>
  <c r="GH1471" i="84"/>
  <c r="GE1423" i="84"/>
  <c r="FZ1365" i="84"/>
  <c r="GN1475" i="84"/>
  <c r="GS524" i="84"/>
  <c r="FT483" i="84"/>
  <c r="FY955" i="84"/>
  <c r="FU532" i="84"/>
  <c r="FV1131" i="84"/>
  <c r="FT684" i="84"/>
  <c r="FX736" i="84"/>
  <c r="GE892" i="84"/>
  <c r="GF997" i="84"/>
  <c r="FY639" i="84"/>
  <c r="GQ487" i="84"/>
  <c r="GA1130" i="84"/>
  <c r="FZ1587" i="84"/>
  <c r="GQ1124" i="84"/>
  <c r="GE1236" i="84"/>
  <c r="GK814" i="84"/>
  <c r="FZ1349" i="84"/>
  <c r="GT544" i="84"/>
  <c r="GG1175" i="84"/>
  <c r="FY750" i="84"/>
  <c r="GB1217" i="84"/>
  <c r="GB185" i="84" s="1"/>
  <c r="BD185" i="84" s="1"/>
  <c r="FS818" i="84"/>
  <c r="GU599" i="84"/>
  <c r="GO1047" i="84"/>
  <c r="FU615" i="84"/>
  <c r="FT794" i="84"/>
  <c r="FW469" i="84"/>
  <c r="GK1381" i="84"/>
  <c r="FY970" i="84"/>
  <c r="FV1581" i="84"/>
  <c r="GM827" i="84"/>
  <c r="FY529" i="84"/>
  <c r="GQ1058" i="84"/>
  <c r="GQ170" i="84" s="1"/>
  <c r="GC1307" i="84"/>
  <c r="FT568" i="84"/>
  <c r="FU509" i="84"/>
  <c r="FY530" i="84"/>
  <c r="GH878" i="84"/>
  <c r="FW990" i="84"/>
  <c r="FW523" i="84"/>
  <c r="GD1335" i="84"/>
  <c r="GL1068" i="84"/>
  <c r="GE860" i="84"/>
  <c r="FS771" i="84"/>
  <c r="FV1174" i="84"/>
  <c r="FX605" i="84"/>
  <c r="GJ765" i="84"/>
  <c r="GL884" i="84"/>
  <c r="FS503" i="84"/>
  <c r="FV1224" i="84"/>
  <c r="GG797" i="84"/>
  <c r="FU1192" i="84"/>
  <c r="GO525" i="84"/>
  <c r="FU772" i="84"/>
  <c r="GA766" i="84"/>
  <c r="GH1226" i="84"/>
  <c r="FZ536" i="84"/>
  <c r="GH1121" i="84"/>
  <c r="GP988" i="84"/>
  <c r="GE753" i="84"/>
  <c r="FW1511" i="84"/>
  <c r="GE1553" i="84"/>
  <c r="GP921" i="84"/>
  <c r="FT913" i="84"/>
  <c r="FY1387" i="84"/>
  <c r="GJ1434" i="84"/>
  <c r="GL1457" i="84"/>
  <c r="FT1352" i="84"/>
  <c r="GO1448" i="84"/>
  <c r="GO1373" i="84"/>
  <c r="GM1487" i="84"/>
  <c r="GD1410" i="84"/>
  <c r="FU1423" i="84"/>
  <c r="GE1382" i="84"/>
  <c r="GI1572" i="84"/>
  <c r="GE882" i="84"/>
  <c r="GH866" i="84"/>
  <c r="GL1172" i="84"/>
  <c r="FV1016" i="84"/>
  <c r="GF1185" i="84"/>
  <c r="GL854" i="84"/>
  <c r="GL152" i="84" s="1"/>
  <c r="DF152" i="84" s="1"/>
  <c r="GC1368" i="84"/>
  <c r="FW844" i="84"/>
  <c r="GP820" i="84"/>
  <c r="GP1583" i="84"/>
  <c r="GL767" i="84"/>
  <c r="FV725" i="84"/>
  <c r="FW1099" i="84"/>
  <c r="GQ836" i="84"/>
  <c r="GQ1120" i="84"/>
  <c r="FV1284" i="84"/>
  <c r="GO879" i="84"/>
  <c r="FW493" i="84"/>
  <c r="FV1381" i="84"/>
  <c r="GI1157" i="84"/>
  <c r="FT1246" i="84"/>
  <c r="FS843" i="84"/>
  <c r="FS151" i="84" s="1"/>
  <c r="L151" i="84" s="1"/>
  <c r="GT712" i="84"/>
  <c r="GM829" i="84"/>
  <c r="GQ610" i="84"/>
  <c r="FU743" i="84"/>
  <c r="GR485" i="84"/>
  <c r="GS475" i="84"/>
  <c r="GH994" i="84"/>
  <c r="FZ510" i="84"/>
  <c r="FZ1098" i="84"/>
  <c r="FU1272" i="84"/>
  <c r="FU190" i="84" s="1"/>
  <c r="N190" i="84" s="1"/>
  <c r="GE843" i="84"/>
  <c r="GF1317" i="84"/>
  <c r="GQ1175" i="84"/>
  <c r="GN780" i="84"/>
  <c r="GD1332" i="84"/>
  <c r="GE1568" i="84"/>
  <c r="GE830" i="84"/>
  <c r="GD1491" i="84"/>
  <c r="FS1511" i="84"/>
  <c r="FV1527" i="84"/>
  <c r="FV431" i="84" s="1"/>
  <c r="O431" i="84" s="1"/>
  <c r="GL1181" i="84"/>
  <c r="FU1509" i="84"/>
  <c r="GB1299" i="84"/>
  <c r="GE1393" i="84"/>
  <c r="GA1412" i="84"/>
  <c r="GN1463" i="84"/>
  <c r="FV1384" i="84"/>
  <c r="GC1482" i="84"/>
  <c r="FZ1352" i="84"/>
  <c r="GM1421" i="84"/>
  <c r="GP1325" i="84"/>
  <c r="GE1373" i="84"/>
  <c r="FY1480" i="84"/>
  <c r="FZ1402" i="84"/>
  <c r="GM1418" i="84"/>
  <c r="GB1354" i="84"/>
  <c r="GF1407" i="84"/>
  <c r="GE1457" i="84"/>
  <c r="GJ1375" i="84"/>
  <c r="GB1387" i="84"/>
  <c r="GL1468" i="84"/>
  <c r="FT1571" i="84"/>
  <c r="FW814" i="84"/>
  <c r="FZ594" i="84"/>
  <c r="FZ929" i="84"/>
  <c r="GI1265" i="84"/>
  <c r="FX1152" i="84"/>
  <c r="FT464" i="84"/>
  <c r="FT637" i="84"/>
  <c r="GG1577" i="84"/>
  <c r="GP704" i="84"/>
  <c r="FX892" i="84"/>
  <c r="GM1016" i="84"/>
  <c r="FS457" i="84"/>
  <c r="GK869" i="84"/>
  <c r="GB1577" i="84"/>
  <c r="GD1052" i="84"/>
  <c r="GD170" i="84" s="1"/>
  <c r="BZ170" i="84" s="1"/>
  <c r="FZ754" i="84"/>
  <c r="FT822" i="84"/>
  <c r="GA455" i="84"/>
  <c r="GF783" i="84"/>
  <c r="GO571" i="84"/>
  <c r="GB1565" i="84"/>
  <c r="GP454" i="84"/>
  <c r="FW622" i="84"/>
  <c r="GN801" i="84"/>
  <c r="GP762" i="84"/>
  <c r="FX1457" i="84"/>
  <c r="FW1226" i="84"/>
  <c r="FX842" i="84"/>
  <c r="GU582" i="84"/>
  <c r="GA1159" i="84"/>
  <c r="FX793" i="84"/>
  <c r="GP621" i="84"/>
  <c r="GP494" i="84"/>
  <c r="FW818" i="84"/>
  <c r="FZ1552" i="84"/>
  <c r="FZ324" i="84" s="1"/>
  <c r="AJ324" i="84" s="1"/>
  <c r="FX635" i="84"/>
  <c r="GA1587" i="84"/>
  <c r="GM852" i="84"/>
  <c r="GA842" i="84"/>
  <c r="GE1473" i="84"/>
  <c r="FV1046" i="84"/>
  <c r="FZ1562" i="84"/>
  <c r="GE1049" i="84"/>
  <c r="FV568" i="84"/>
  <c r="FY1399" i="84"/>
  <c r="FU516" i="84"/>
  <c r="GN917" i="84"/>
  <c r="FX934" i="84"/>
  <c r="FT1036" i="84"/>
  <c r="FX978" i="84"/>
  <c r="GG999" i="84"/>
  <c r="GD1168" i="84"/>
  <c r="GH1131" i="84"/>
  <c r="FU874" i="84"/>
  <c r="GN1530" i="84"/>
  <c r="GN1192" i="84"/>
  <c r="FX1103" i="84"/>
  <c r="FU537" i="84"/>
  <c r="GO1369" i="84"/>
  <c r="GO1491" i="84"/>
  <c r="GD1388" i="84"/>
  <c r="FU1403" i="84"/>
  <c r="GG1472" i="84"/>
  <c r="GI1414" i="84"/>
  <c r="GN1467" i="84"/>
  <c r="GA1421" i="84"/>
  <c r="GK785" i="84"/>
  <c r="GG835" i="84"/>
  <c r="GB1220" i="84"/>
  <c r="FY1194" i="84"/>
  <c r="FW478" i="84"/>
  <c r="GE1482" i="84"/>
  <c r="GI1352" i="84"/>
  <c r="FU1351" i="84"/>
  <c r="FU958" i="84"/>
  <c r="GI913" i="84"/>
  <c r="GF750" i="84"/>
  <c r="GF142" i="84" s="1"/>
  <c r="CH142" i="84" s="1"/>
  <c r="GO912" i="84"/>
  <c r="GL1573" i="84"/>
  <c r="GD1469" i="84"/>
  <c r="GB1175" i="84"/>
  <c r="FX692" i="84"/>
  <c r="FY974" i="84"/>
  <c r="GO1134" i="84"/>
  <c r="GP1550" i="84"/>
  <c r="GH781" i="84"/>
  <c r="GA716" i="84"/>
  <c r="GK980" i="84"/>
  <c r="FX609" i="84"/>
  <c r="GG1591" i="84"/>
  <c r="FS1148" i="84"/>
  <c r="GQ490" i="84"/>
  <c r="FX782" i="84"/>
  <c r="GG865" i="84"/>
  <c r="GG153" i="84" s="1"/>
  <c r="CL153" i="84" s="1"/>
  <c r="GL970" i="84"/>
  <c r="GK898" i="84"/>
  <c r="GP1545" i="84"/>
  <c r="GN923" i="84"/>
  <c r="FU947" i="84"/>
  <c r="GU510" i="84"/>
  <c r="GO715" i="84"/>
  <c r="GL954" i="84"/>
  <c r="FT498" i="84"/>
  <c r="FY1595" i="84"/>
  <c r="GM1518" i="84"/>
  <c r="GL1564" i="84"/>
  <c r="GB1535" i="84"/>
  <c r="FZ896" i="84"/>
  <c r="GH1548" i="84"/>
  <c r="FW1403" i="84"/>
  <c r="GG1461" i="84"/>
  <c r="GG1381" i="84"/>
  <c r="GM1414" i="84"/>
  <c r="GE1310" i="84"/>
  <c r="GC1390" i="84"/>
  <c r="GL1461" i="84"/>
  <c r="GL1279" i="84"/>
  <c r="GQ1433" i="84"/>
  <c r="GG1365" i="84"/>
  <c r="GH1572" i="84"/>
  <c r="GC1357" i="84"/>
  <c r="FU1466" i="84"/>
  <c r="GE1282" i="84"/>
  <c r="GI1433" i="84"/>
  <c r="GP1347" i="84"/>
  <c r="FS1572" i="84"/>
  <c r="FV1261" i="84"/>
  <c r="FY612" i="84"/>
  <c r="GP800" i="84"/>
  <c r="GA523" i="84"/>
  <c r="GD886" i="84"/>
  <c r="GD1240" i="84"/>
  <c r="GL880" i="84"/>
  <c r="GB1190" i="84"/>
  <c r="GI841" i="84"/>
  <c r="GO812" i="84"/>
  <c r="GG1393" i="84"/>
  <c r="GS577" i="84"/>
  <c r="FU915" i="84"/>
  <c r="GN1330" i="84"/>
  <c r="GB1318" i="84"/>
  <c r="FT544" i="84"/>
  <c r="GG1101" i="84"/>
  <c r="GP898" i="84"/>
  <c r="GT495" i="84"/>
  <c r="GC1373" i="84"/>
  <c r="GP549" i="84"/>
  <c r="GO756" i="84"/>
  <c r="GQ620" i="84"/>
  <c r="GK1442" i="84"/>
  <c r="FY989" i="84"/>
  <c r="GN822" i="84"/>
  <c r="GA1003" i="84"/>
  <c r="GP1002" i="84"/>
  <c r="FY1135" i="84"/>
  <c r="GF954" i="84"/>
  <c r="FT1545" i="84"/>
  <c r="GH857" i="84"/>
  <c r="FT830" i="84"/>
  <c r="GQ503" i="84"/>
  <c r="GL1135" i="84"/>
  <c r="GH1071" i="84"/>
  <c r="FW557" i="84"/>
  <c r="GQ1569" i="84"/>
  <c r="GQ217" i="84" s="1"/>
  <c r="EA217" i="84" s="1"/>
  <c r="FX1342" i="84"/>
  <c r="GQ632" i="84"/>
  <c r="GO926" i="84"/>
  <c r="FX914" i="84"/>
  <c r="GM1557" i="84"/>
  <c r="FX589" i="84"/>
  <c r="FT657" i="84"/>
  <c r="FW794" i="84"/>
  <c r="GH760" i="84"/>
  <c r="FY1366" i="84"/>
  <c r="GG807" i="84"/>
  <c r="FV1152" i="84"/>
  <c r="FS450" i="84"/>
  <c r="GE918" i="84"/>
  <c r="GN806" i="84"/>
  <c r="GG789" i="84"/>
  <c r="GA1266" i="84"/>
  <c r="GA1535" i="84"/>
  <c r="GP1530" i="84"/>
  <c r="GG1418" i="84"/>
  <c r="FS540" i="84"/>
  <c r="FZ489" i="84"/>
  <c r="GP1062" i="84"/>
  <c r="GI938" i="84"/>
  <c r="FX751" i="84"/>
  <c r="GE1374" i="84"/>
  <c r="FV590" i="84"/>
  <c r="FW752" i="84"/>
  <c r="GP1125" i="84"/>
  <c r="GO871" i="84"/>
  <c r="GL896" i="84"/>
  <c r="FZ613" i="84"/>
  <c r="GU706" i="84"/>
  <c r="FZ1108" i="84"/>
  <c r="FW815" i="84"/>
  <c r="GE751" i="84"/>
  <c r="FZ662" i="84"/>
  <c r="FS593" i="84"/>
  <c r="GK750" i="84"/>
  <c r="FV659" i="84"/>
  <c r="GL761" i="84"/>
  <c r="FV684" i="84"/>
  <c r="GI990" i="84"/>
  <c r="FX599" i="84"/>
  <c r="FV1104" i="84"/>
  <c r="GA555" i="84"/>
  <c r="FT1406" i="84"/>
  <c r="GF1008" i="84"/>
  <c r="GE1156" i="84"/>
  <c r="GP825" i="84"/>
  <c r="GN761" i="84"/>
  <c r="FY1084" i="84"/>
  <c r="FW1308" i="84"/>
  <c r="FV1317" i="84"/>
  <c r="GU646" i="84"/>
  <c r="GK1071" i="84"/>
  <c r="GM1390" i="84"/>
  <c r="FZ675" i="84"/>
  <c r="FV1282" i="84"/>
  <c r="GF1109" i="84"/>
  <c r="GO1095" i="84"/>
  <c r="GS612" i="84"/>
  <c r="FS1595" i="84"/>
  <c r="GH1532" i="84"/>
  <c r="FT1535" i="84"/>
  <c r="FZ1062" i="84"/>
  <c r="GK942" i="84"/>
  <c r="GK160" i="84" s="1"/>
  <c r="DB160" i="84" s="1"/>
  <c r="GI791" i="84"/>
  <c r="FW1404" i="84"/>
  <c r="FW202" i="84" s="1"/>
  <c r="AA202" i="84" s="1"/>
  <c r="GH1440" i="84"/>
  <c r="GN1495" i="84"/>
  <c r="FX1343" i="84"/>
  <c r="FX1450" i="84"/>
  <c r="GB1357" i="84"/>
  <c r="GF1509" i="84"/>
  <c r="GM1356" i="84"/>
  <c r="GG1448" i="84"/>
  <c r="GK1556" i="84"/>
  <c r="GQ1500" i="84"/>
  <c r="GN1411" i="84"/>
  <c r="GN1472" i="84"/>
  <c r="GE1380" i="84"/>
  <c r="GO1350" i="84"/>
  <c r="GO1358" i="84"/>
  <c r="FZ1470" i="84"/>
  <c r="GQ1556" i="84"/>
  <c r="GN1393" i="84"/>
  <c r="GA1205" i="84"/>
  <c r="FY1120" i="84"/>
  <c r="FY662" i="84"/>
  <c r="GF868" i="84"/>
  <c r="FV599" i="84"/>
  <c r="GP706" i="84"/>
  <c r="FU546" i="84"/>
  <c r="GD776" i="84"/>
  <c r="FX873" i="84"/>
  <c r="GF1266" i="84"/>
  <c r="FX875" i="84"/>
  <c r="GF1022" i="84"/>
  <c r="GJ854" i="84"/>
  <c r="GJ152" i="84" s="1"/>
  <c r="CX152" i="84" s="1"/>
  <c r="GA602" i="84"/>
  <c r="FY1019" i="84"/>
  <c r="GL1163" i="84"/>
  <c r="GF1235" i="84"/>
  <c r="FY634" i="84"/>
  <c r="GQ1410" i="84"/>
  <c r="GU683" i="84"/>
  <c r="FV1290" i="84"/>
  <c r="FU1167" i="84"/>
  <c r="GH1282" i="84"/>
  <c r="GB1170" i="84"/>
  <c r="FT629" i="84"/>
  <c r="FY599" i="84"/>
  <c r="FS1326" i="84"/>
  <c r="FX756" i="84"/>
  <c r="FS942" i="84"/>
  <c r="FS160" i="84" s="1"/>
  <c r="L160" i="84" s="1"/>
  <c r="GS697" i="84"/>
  <c r="GI765" i="84"/>
  <c r="GN1161" i="84"/>
  <c r="GE1190" i="84"/>
  <c r="GR601" i="84"/>
  <c r="FV1112" i="84"/>
  <c r="GP1094" i="84"/>
  <c r="GQ1340" i="84"/>
  <c r="GF1145" i="84"/>
  <c r="GU693" i="84"/>
  <c r="GF835" i="84"/>
  <c r="GP1343" i="84"/>
  <c r="GK957" i="84"/>
  <c r="GQ511" i="84"/>
  <c r="FX720" i="84"/>
  <c r="GL1125" i="84"/>
  <c r="FZ678" i="84"/>
  <c r="GO889" i="84"/>
  <c r="FX771" i="84"/>
  <c r="GK1581" i="84"/>
  <c r="GH1195" i="84"/>
  <c r="FS706" i="84"/>
  <c r="FU1586" i="84"/>
  <c r="GM1276" i="84"/>
  <c r="FZ890" i="84"/>
  <c r="GP597" i="84"/>
  <c r="GI1307" i="84"/>
  <c r="GI927" i="84"/>
  <c r="FS1517" i="84"/>
  <c r="FS1532" i="84"/>
  <c r="GB1527" i="84"/>
  <c r="GL1502" i="84"/>
  <c r="GI1391" i="84"/>
  <c r="FT471" i="84"/>
  <c r="GP1423" i="84"/>
  <c r="FZ1485" i="84"/>
  <c r="GJ1365" i="84"/>
  <c r="GS576" i="84"/>
  <c r="GA1527" i="84"/>
  <c r="GA431" i="84" s="1"/>
  <c r="AM431" i="84" s="1"/>
  <c r="FU1498" i="84"/>
  <c r="GS683" i="84"/>
  <c r="GP593" i="84"/>
  <c r="GF1359" i="84"/>
  <c r="GG1291" i="84"/>
  <c r="FY965" i="84"/>
  <c r="GP710" i="84"/>
  <c r="FY986" i="84"/>
  <c r="FW1565" i="84"/>
  <c r="GI819" i="84"/>
  <c r="GI1397" i="84"/>
  <c r="GO553" i="84"/>
  <c r="GN1186" i="84"/>
  <c r="GI1562" i="84"/>
  <c r="FY727" i="84"/>
  <c r="FX487" i="84"/>
  <c r="FT583" i="84"/>
  <c r="FV482" i="84"/>
  <c r="GI932" i="84"/>
  <c r="GK1569" i="84"/>
  <c r="GK217" i="84" s="1"/>
  <c r="DB217" i="84" s="1"/>
  <c r="GJ849" i="84"/>
  <c r="GK819" i="84"/>
  <c r="GJ1235" i="84"/>
  <c r="FS554" i="84"/>
  <c r="GQ775" i="84"/>
  <c r="GF959" i="84"/>
  <c r="GD887" i="84"/>
  <c r="FT769" i="84"/>
  <c r="GG1218" i="84"/>
  <c r="GA640" i="84"/>
  <c r="GL736" i="84"/>
  <c r="GA783" i="84"/>
  <c r="GF1595" i="84"/>
  <c r="GL1515" i="84"/>
  <c r="GL1516" i="84"/>
  <c r="GA1217" i="84"/>
  <c r="GH1095" i="84"/>
  <c r="FU1005" i="84"/>
  <c r="GC1515" i="84"/>
  <c r="GM1453" i="84"/>
  <c r="FY1400" i="84"/>
  <c r="GD1433" i="84"/>
  <c r="GC1480" i="84"/>
  <c r="GF1404" i="84"/>
  <c r="GF202" i="84" s="1"/>
  <c r="CH202" i="84" s="1"/>
  <c r="GG1314" i="84"/>
  <c r="GI1571" i="84"/>
  <c r="FZ1395" i="84"/>
  <c r="GF1377" i="84"/>
  <c r="FX1466" i="84"/>
  <c r="FX1426" i="84"/>
  <c r="FX204" i="84" s="1"/>
  <c r="AD204" i="84" s="1"/>
  <c r="GO1462" i="84"/>
  <c r="GO1447" i="84"/>
  <c r="GN1359" i="84"/>
  <c r="GC1434" i="84"/>
  <c r="GE1235" i="84"/>
  <c r="GJ1419" i="84"/>
  <c r="GJ1351" i="84"/>
  <c r="FS1467" i="84"/>
  <c r="FX1449" i="84"/>
  <c r="GM1583" i="84"/>
  <c r="GI974" i="84"/>
  <c r="FT484" i="84"/>
  <c r="GD1434" i="84"/>
  <c r="GS604" i="84"/>
  <c r="GM1139" i="84"/>
  <c r="GD1492" i="84"/>
  <c r="FZ614" i="84"/>
  <c r="FW1254" i="84"/>
  <c r="FU666" i="84"/>
  <c r="GJ1259" i="84"/>
  <c r="FZ1034" i="84"/>
  <c r="FW821" i="84"/>
  <c r="GT659" i="84"/>
  <c r="FZ814" i="84"/>
  <c r="GF759" i="84"/>
  <c r="GC1456" i="84"/>
  <c r="GJ872" i="84"/>
  <c r="GB1138" i="84"/>
  <c r="FT468" i="84"/>
  <c r="GR623" i="84"/>
  <c r="FX1402" i="84"/>
  <c r="GI1145" i="84"/>
  <c r="GA1349" i="84"/>
  <c r="FW781" i="84"/>
  <c r="GQ626" i="84"/>
  <c r="FY509" i="84"/>
  <c r="GD1105" i="84"/>
  <c r="GO1573" i="84"/>
  <c r="GO641" i="84"/>
  <c r="GM1039" i="84"/>
  <c r="FW735" i="84"/>
  <c r="GQ635" i="84"/>
  <c r="GL992" i="84"/>
  <c r="GQ529" i="84"/>
  <c r="GH775" i="84"/>
  <c r="FU837" i="84"/>
  <c r="GP913" i="84"/>
  <c r="GQ596" i="84"/>
  <c r="FV602" i="84"/>
  <c r="GL1198" i="84"/>
  <c r="FX809" i="84"/>
  <c r="GG1354" i="84"/>
  <c r="GU669" i="84"/>
  <c r="FU1270" i="84"/>
  <c r="GQ589" i="84"/>
  <c r="FS1046" i="84"/>
  <c r="FU504" i="84"/>
  <c r="GK1405" i="84"/>
  <c r="GG1021" i="84"/>
  <c r="GP1333" i="84"/>
  <c r="GH1232" i="84"/>
  <c r="GJ892" i="84"/>
  <c r="GA1250" i="84"/>
  <c r="GI939" i="84"/>
  <c r="GC1144" i="84"/>
  <c r="FZ1037" i="84"/>
  <c r="GO492" i="84"/>
  <c r="GF1519" i="84"/>
  <c r="FW1516" i="84"/>
  <c r="FW1564" i="84"/>
  <c r="GA1117" i="84"/>
  <c r="FY998" i="84"/>
  <c r="GB1492" i="84"/>
  <c r="FU663" i="84"/>
  <c r="FT661" i="84"/>
  <c r="GQ1357" i="84"/>
  <c r="FX811" i="84"/>
  <c r="FT1183" i="84"/>
  <c r="GC1446" i="84"/>
  <c r="GA1574" i="84"/>
  <c r="FV645" i="84"/>
  <c r="FV133" i="84" s="1"/>
  <c r="O133" i="84" s="1"/>
  <c r="GJ1239" i="84"/>
  <c r="GA1273" i="84"/>
  <c r="GM836" i="84"/>
  <c r="FZ835" i="84"/>
  <c r="FY810" i="84"/>
  <c r="GR508" i="84"/>
  <c r="FT1193" i="84"/>
  <c r="GK1065" i="84"/>
  <c r="GH1555" i="84"/>
  <c r="GM993" i="84"/>
  <c r="GO800" i="84"/>
  <c r="GD819" i="84"/>
  <c r="GT650" i="84"/>
  <c r="GS668" i="84"/>
  <c r="FX565" i="84"/>
  <c r="GO1318" i="84"/>
  <c r="FS658" i="84"/>
  <c r="FU1074" i="84"/>
  <c r="FU172" i="84" s="1"/>
  <c r="N172" i="84" s="1"/>
  <c r="GD753" i="84"/>
  <c r="FS1123" i="84"/>
  <c r="GG730" i="84"/>
  <c r="FZ708" i="84"/>
  <c r="FU677" i="84"/>
  <c r="GF757" i="84"/>
  <c r="FU1163" i="84"/>
  <c r="GJ1433" i="84"/>
  <c r="GK1597" i="84"/>
  <c r="FZ1157" i="84"/>
  <c r="GT688" i="84"/>
  <c r="GA1113" i="84"/>
  <c r="FT1180" i="84"/>
  <c r="FT1282" i="84"/>
  <c r="GM803" i="84"/>
  <c r="GM1398" i="84"/>
  <c r="GM1535" i="84"/>
  <c r="GM1515" i="84"/>
  <c r="GJ1536" i="84"/>
  <c r="GI1227" i="84"/>
  <c r="GA992" i="84"/>
  <c r="GO1439" i="84"/>
  <c r="GJ1520" i="84"/>
  <c r="FS1408" i="84"/>
  <c r="GK1475" i="84"/>
  <c r="GA1316" i="84"/>
  <c r="GA194" i="84" s="1"/>
  <c r="AM194" i="84" s="1"/>
  <c r="GN1375" i="84"/>
  <c r="GL1470" i="84"/>
  <c r="GJ1422" i="84"/>
  <c r="FY1492" i="84"/>
  <c r="GF1372" i="84"/>
  <c r="GL1411" i="84"/>
  <c r="GM1369" i="84"/>
  <c r="FY1403" i="84"/>
  <c r="FW1319" i="84"/>
  <c r="FS1456" i="84"/>
  <c r="GL1233" i="84"/>
  <c r="GL1352" i="84"/>
  <c r="GF1402" i="84"/>
  <c r="GC1491" i="84"/>
  <c r="GC1392" i="84"/>
  <c r="GQ1398" i="84"/>
  <c r="FY964" i="84"/>
  <c r="GL1317" i="84"/>
  <c r="FU678" i="84"/>
  <c r="FU136" i="84" s="1"/>
  <c r="N136" i="84" s="1"/>
  <c r="FS757" i="84"/>
  <c r="GA727" i="84"/>
  <c r="FU890" i="84"/>
  <c r="FS669" i="84"/>
  <c r="GR511" i="84"/>
  <c r="FW511" i="84"/>
  <c r="GN670" i="84"/>
  <c r="GH1177" i="84"/>
  <c r="GE1494" i="84"/>
  <c r="FW853" i="84"/>
  <c r="GG980" i="84"/>
  <c r="FT1285" i="84"/>
  <c r="GO608" i="84"/>
  <c r="GQ464" i="84"/>
  <c r="GI1195" i="84"/>
  <c r="GI183" i="84" s="1"/>
  <c r="CT183" i="84" s="1"/>
  <c r="GD934" i="84"/>
  <c r="GL872" i="84"/>
  <c r="GP686" i="84"/>
  <c r="FX737" i="84"/>
  <c r="GI1585" i="84"/>
  <c r="GP900" i="84"/>
  <c r="FZ1054" i="84"/>
  <c r="GA835" i="84"/>
  <c r="GJ821" i="84"/>
  <c r="GJ149" i="84" s="1"/>
  <c r="CX149" i="84" s="1"/>
  <c r="GN805" i="84"/>
  <c r="GN147" i="84" s="1"/>
  <c r="DV147" i="84" s="1"/>
  <c r="GO446" i="84"/>
  <c r="GQ780" i="84"/>
  <c r="FW564" i="84"/>
  <c r="FW1416" i="84"/>
  <c r="FV1310" i="84"/>
  <c r="GM760" i="84"/>
  <c r="FU479" i="84"/>
  <c r="GP519" i="84"/>
  <c r="FS555" i="84"/>
  <c r="GI1579" i="84"/>
  <c r="FX1045" i="84"/>
  <c r="GI756" i="84"/>
  <c r="FV581" i="84"/>
  <c r="GQ1557" i="84"/>
  <c r="GN871" i="84"/>
  <c r="GK1023" i="84"/>
  <c r="FY733" i="84"/>
  <c r="FW1582" i="84"/>
  <c r="GQ1262" i="84"/>
  <c r="GQ448" i="84"/>
  <c r="FZ686" i="84"/>
  <c r="GT472" i="84"/>
  <c r="FT1149" i="84"/>
  <c r="GJ1263" i="84"/>
  <c r="GF1447" i="84"/>
  <c r="GH980" i="84"/>
  <c r="FU659" i="84"/>
  <c r="FY748" i="84"/>
  <c r="FX1260" i="84"/>
  <c r="FS1476" i="84"/>
  <c r="FS588" i="84"/>
  <c r="GF736" i="84"/>
  <c r="GH1525" i="84"/>
  <c r="FZ1529" i="84"/>
  <c r="FW1530" i="84"/>
  <c r="FV769" i="84"/>
  <c r="FV835" i="84"/>
  <c r="GG1428" i="84"/>
  <c r="GG832" i="84"/>
  <c r="GQ1445" i="84"/>
  <c r="FU1410" i="84"/>
  <c r="GH1428" i="84"/>
  <c r="FU1481" i="84"/>
  <c r="GJ1349" i="84"/>
  <c r="GI1405" i="84"/>
  <c r="GI1580" i="84"/>
  <c r="FV846" i="84"/>
  <c r="GO1172" i="84"/>
  <c r="GO1549" i="84"/>
  <c r="GH1560" i="84"/>
  <c r="GN1052" i="84"/>
  <c r="GN170" i="84" s="1"/>
  <c r="DV170" i="84" s="1"/>
  <c r="FZ989" i="84"/>
  <c r="FS537" i="84"/>
  <c r="FU737" i="84"/>
  <c r="GO629" i="84"/>
  <c r="FZ1072" i="84"/>
  <c r="FX1409" i="84"/>
  <c r="FY1281" i="84"/>
  <c r="GM1371" i="84"/>
  <c r="GQ1416" i="84"/>
  <c r="GN1362" i="84"/>
  <c r="GF1394" i="84"/>
  <c r="GI1247" i="84"/>
  <c r="GA1566" i="84"/>
  <c r="GK1409" i="84"/>
  <c r="GC1345" i="84"/>
  <c r="FY1491" i="84"/>
  <c r="GP1414" i="84"/>
  <c r="GG1368" i="84"/>
  <c r="FY1321" i="84"/>
  <c r="GL891" i="84"/>
  <c r="FS1158" i="84"/>
  <c r="GE776" i="84"/>
  <c r="GK732" i="84"/>
  <c r="GA792" i="84"/>
  <c r="FX1534" i="84"/>
  <c r="FX432" i="84" s="1"/>
  <c r="AD432" i="84" s="1"/>
  <c r="GU531" i="84"/>
  <c r="GO814" i="84"/>
  <c r="FS918" i="84"/>
  <c r="FX1282" i="84"/>
  <c r="GM845" i="84"/>
  <c r="GE1545" i="84"/>
  <c r="GP622" i="84"/>
  <c r="GG1063" i="84"/>
  <c r="GA647" i="84"/>
  <c r="GO692" i="84"/>
  <c r="GU520" i="84"/>
  <c r="FY1452" i="84"/>
  <c r="GU507" i="84"/>
  <c r="GM918" i="84"/>
  <c r="GK746" i="84"/>
  <c r="FU1224" i="84"/>
  <c r="GJ917" i="84"/>
  <c r="FS616" i="84"/>
  <c r="FY452" i="84"/>
  <c r="GJ1134" i="84"/>
  <c r="FV515" i="84"/>
  <c r="FW696" i="84"/>
  <c r="GM1254" i="84"/>
  <c r="GH978" i="84"/>
  <c r="GU678" i="84"/>
  <c r="GU136" i="84" s="1"/>
  <c r="EY136" i="84" s="1"/>
  <c r="GK1565" i="84"/>
  <c r="FZ632" i="84"/>
  <c r="GE1258" i="84"/>
  <c r="GP1113" i="84"/>
  <c r="GR564" i="84"/>
  <c r="GA1353" i="84"/>
  <c r="GU444" i="84"/>
  <c r="GM1305" i="84"/>
  <c r="FZ837" i="84"/>
  <c r="FX1197" i="84"/>
  <c r="GA506" i="84"/>
  <c r="FV702" i="84"/>
  <c r="GS588" i="84"/>
  <c r="GM1201" i="84"/>
  <c r="FT1255" i="84"/>
  <c r="GH955" i="84"/>
  <c r="GO1192" i="84"/>
  <c r="FS666" i="84"/>
  <c r="GI743" i="84"/>
  <c r="FW838" i="84"/>
  <c r="GN1116" i="84"/>
  <c r="FW734" i="84"/>
  <c r="FW672" i="84"/>
  <c r="GD1207" i="84"/>
  <c r="GO1355" i="84"/>
  <c r="GP1561" i="84"/>
  <c r="GD1484" i="84"/>
  <c r="FS1132" i="84"/>
  <c r="FZ732" i="84"/>
  <c r="FU477" i="84"/>
  <c r="GE1445" i="84"/>
  <c r="GI789" i="84"/>
  <c r="FV604" i="84"/>
  <c r="FT1107" i="84"/>
  <c r="FZ545" i="84"/>
  <c r="FY801" i="84"/>
  <c r="GG1585" i="84"/>
  <c r="FW1088" i="84"/>
  <c r="FV1560" i="84"/>
  <c r="FU1548" i="84"/>
  <c r="GP520" i="84"/>
  <c r="GD847" i="84"/>
  <c r="FY1155" i="84"/>
  <c r="GQ1473" i="84"/>
  <c r="GI772" i="84"/>
  <c r="FV998" i="84"/>
  <c r="GB1508" i="84"/>
  <c r="FX1500" i="84"/>
  <c r="GQ1505" i="84"/>
  <c r="GD1496" i="84"/>
  <c r="FU549" i="84"/>
  <c r="GO1392" i="84"/>
  <c r="FS1551" i="84"/>
  <c r="GS629" i="84"/>
  <c r="GD1156" i="84"/>
  <c r="FV867" i="84"/>
  <c r="FS828" i="84"/>
  <c r="GA540" i="84"/>
  <c r="GH1269" i="84"/>
  <c r="GG752" i="84"/>
  <c r="FT1290" i="84"/>
  <c r="GS471" i="84"/>
  <c r="FU1092" i="84"/>
  <c r="GQ1366" i="84"/>
  <c r="FT714" i="84"/>
  <c r="GB1211" i="84"/>
  <c r="FY1108" i="84"/>
  <c r="GH1132" i="84"/>
  <c r="GK849" i="84"/>
  <c r="GI758" i="84"/>
  <c r="FX1334" i="84"/>
  <c r="GH1392" i="84"/>
  <c r="GO1521" i="84"/>
  <c r="GG1253" i="84"/>
  <c r="FX743" i="84"/>
  <c r="FV704" i="84"/>
  <c r="FY724" i="84"/>
  <c r="GU697" i="84"/>
  <c r="GA1171" i="84"/>
  <c r="GA399" i="84" s="1"/>
  <c r="AM399" i="84" s="1"/>
  <c r="GP444" i="84"/>
  <c r="GD1413" i="84"/>
  <c r="GA972" i="84"/>
  <c r="GO473" i="84"/>
  <c r="GH1573" i="84"/>
  <c r="FV740" i="84"/>
  <c r="FT960" i="84"/>
  <c r="GK828" i="84"/>
  <c r="FS608" i="84"/>
  <c r="FY610" i="84"/>
  <c r="FS768" i="84"/>
  <c r="GG818" i="84"/>
  <c r="GP1542" i="84"/>
  <c r="GL1497" i="84"/>
  <c r="FV1508" i="84"/>
  <c r="GA1520" i="84"/>
  <c r="FX1468" i="84"/>
  <c r="FT778" i="84"/>
  <c r="GI1453" i="84"/>
  <c r="FX885" i="84"/>
  <c r="GO1053" i="84"/>
  <c r="FY466" i="84"/>
  <c r="GQ1028" i="84"/>
  <c r="GE1175" i="84"/>
  <c r="FZ812" i="84"/>
  <c r="GM1412" i="84"/>
  <c r="GB1252" i="84"/>
  <c r="GN916" i="84"/>
  <c r="GQ1515" i="84"/>
  <c r="FU1552" i="84"/>
  <c r="FU324" i="84" s="1"/>
  <c r="N324" i="84" s="1"/>
  <c r="GI818" i="84"/>
  <c r="GQ943" i="84"/>
  <c r="GA1000" i="84"/>
  <c r="GP1296" i="84"/>
  <c r="FY892" i="84"/>
  <c r="FZ882" i="84"/>
  <c r="FS1204" i="84"/>
  <c r="FU1472" i="84"/>
  <c r="GT685" i="84"/>
  <c r="FZ803" i="84"/>
  <c r="GG822" i="84"/>
  <c r="FW496" i="84"/>
  <c r="FV1316" i="84"/>
  <c r="FV194" i="84" s="1"/>
  <c r="O194" i="84" s="1"/>
  <c r="FU600" i="84"/>
  <c r="FT970" i="84"/>
  <c r="FT463" i="84"/>
  <c r="FX1428" i="84"/>
  <c r="GO464" i="84"/>
  <c r="GO632" i="84"/>
  <c r="FU726" i="84"/>
  <c r="FY859" i="84"/>
  <c r="FY843" i="84"/>
  <c r="GO815" i="84"/>
  <c r="GL755" i="84"/>
  <c r="GE834" i="84"/>
  <c r="FX894" i="84"/>
  <c r="GI1049" i="84"/>
  <c r="FT1344" i="84"/>
  <c r="GI1581" i="84"/>
  <c r="GH845" i="84"/>
  <c r="GT560" i="84"/>
  <c r="GF1182" i="84"/>
  <c r="GK792" i="84"/>
  <c r="GN1397" i="84"/>
  <c r="GO1514" i="84"/>
  <c r="GO212" i="84" s="1"/>
  <c r="DN212" i="84" s="1"/>
  <c r="GM1542" i="84"/>
  <c r="FZ1596" i="84"/>
  <c r="FT604" i="84"/>
  <c r="GD1307" i="84"/>
  <c r="FW873" i="84"/>
  <c r="FV1163" i="84"/>
  <c r="FY1020" i="84"/>
  <c r="GP576" i="84"/>
  <c r="GS536" i="84"/>
  <c r="FY557" i="84"/>
  <c r="GL1211" i="84"/>
  <c r="GK1296" i="84"/>
  <c r="FW836" i="84"/>
  <c r="GN1348" i="84"/>
  <c r="FU1112" i="84"/>
  <c r="GO1014" i="84"/>
  <c r="FS842" i="84"/>
  <c r="GF1137" i="84"/>
  <c r="FX1284" i="84"/>
  <c r="FV1283" i="84"/>
  <c r="FV191" i="84" s="1"/>
  <c r="O191" i="84" s="1"/>
  <c r="GQ844" i="84"/>
  <c r="GJ881" i="84"/>
  <c r="FW1202" i="84"/>
  <c r="GA1303" i="84"/>
  <c r="GH925" i="84"/>
  <c r="GF1457" i="84"/>
  <c r="GI1266" i="84"/>
  <c r="FY1299" i="84"/>
  <c r="GP924" i="84"/>
  <c r="GL809" i="84"/>
  <c r="GQ1546" i="84"/>
  <c r="GM986" i="84"/>
  <c r="FX674" i="84"/>
  <c r="GN1120" i="84"/>
  <c r="GQ472" i="84"/>
  <c r="GP542" i="84"/>
  <c r="GA587" i="84"/>
  <c r="FY1561" i="84"/>
  <c r="GA1261" i="84"/>
  <c r="GP578" i="84"/>
  <c r="GJ1396" i="84"/>
  <c r="GO1313" i="84"/>
  <c r="GP1082" i="84"/>
  <c r="GG861" i="84"/>
  <c r="FX941" i="84"/>
  <c r="GR541" i="84"/>
  <c r="GO1507" i="84"/>
  <c r="FS1503" i="84"/>
  <c r="GP1488" i="84"/>
  <c r="FS691" i="84"/>
  <c r="FU1428" i="84"/>
  <c r="GU726" i="84"/>
  <c r="GH1011" i="84"/>
  <c r="FW1518" i="84"/>
  <c r="GH1363" i="84"/>
  <c r="GU573" i="84"/>
  <c r="GE1391" i="84"/>
  <c r="FU484" i="84"/>
  <c r="GD1111" i="84"/>
  <c r="GF1451" i="84"/>
  <c r="GO888" i="84"/>
  <c r="GD1359" i="84"/>
  <c r="FU1444" i="84"/>
  <c r="GH1361" i="84"/>
  <c r="FS1393" i="84"/>
  <c r="GJ1320" i="84"/>
  <c r="GC1349" i="84"/>
  <c r="GJ1509" i="84"/>
  <c r="GK1340" i="84"/>
  <c r="GQ1461" i="84"/>
  <c r="FS1400" i="84"/>
  <c r="GL1572" i="84"/>
  <c r="GF1324" i="84"/>
  <c r="GK1453" i="84"/>
  <c r="GG1464" i="84"/>
  <c r="GO1407" i="84"/>
  <c r="FT1314" i="84"/>
  <c r="FU1460" i="84"/>
  <c r="FY1324" i="84"/>
  <c r="GH1449" i="84"/>
  <c r="GL1297" i="84"/>
  <c r="FW1019" i="84"/>
  <c r="FS1371" i="84"/>
  <c r="FS929" i="84"/>
  <c r="GN1021" i="84"/>
  <c r="GP579" i="84"/>
  <c r="FV781" i="84"/>
  <c r="GF834" i="84"/>
  <c r="FV1225" i="84"/>
  <c r="GA651" i="84"/>
  <c r="GE1477" i="84"/>
  <c r="FX1076" i="84"/>
  <c r="FV463" i="84"/>
  <c r="GA874" i="84"/>
  <c r="GG1562" i="84"/>
  <c r="GU728" i="84"/>
  <c r="GK867" i="84"/>
  <c r="FY1550" i="84"/>
  <c r="GK931" i="84"/>
  <c r="GK159" i="84" s="1"/>
  <c r="DB159" i="84" s="1"/>
  <c r="GK1081" i="84"/>
  <c r="GM1258" i="84"/>
  <c r="FU626" i="84"/>
  <c r="FW801" i="84"/>
  <c r="GP522" i="84"/>
  <c r="FU594" i="84"/>
  <c r="FV1031" i="84"/>
  <c r="GB1218" i="84"/>
  <c r="FU452" i="84"/>
  <c r="GP779" i="84"/>
  <c r="GM1179" i="84"/>
  <c r="GP478" i="84"/>
  <c r="GH1304" i="84"/>
  <c r="GN1449" i="84"/>
  <c r="FU536" i="84"/>
  <c r="GF851" i="84"/>
  <c r="GH1053" i="84"/>
  <c r="GO1103" i="84"/>
  <c r="GF1267" i="84"/>
  <c r="GA763" i="84"/>
  <c r="GO763" i="84"/>
  <c r="FZ800" i="84"/>
  <c r="GG918" i="84"/>
  <c r="GM1059" i="84"/>
  <c r="GM280" i="84" s="1"/>
  <c r="DJ280" i="84" s="1"/>
  <c r="GQ1559" i="84"/>
  <c r="GE815" i="84"/>
  <c r="FW743" i="84"/>
  <c r="GR613" i="84"/>
  <c r="FU623" i="84"/>
  <c r="FZ712" i="84"/>
  <c r="GJ740" i="84"/>
  <c r="GM1096" i="84"/>
  <c r="GN977" i="84"/>
  <c r="FZ1226" i="84"/>
  <c r="FS976" i="84"/>
  <c r="FZ607" i="84"/>
  <c r="GD910" i="84"/>
  <c r="GH835" i="84"/>
  <c r="FT958" i="84"/>
  <c r="GI805" i="84"/>
  <c r="GK1029" i="84"/>
  <c r="GA858" i="84"/>
  <c r="GP664" i="84"/>
  <c r="GI1295" i="84"/>
  <c r="GO470" i="84"/>
  <c r="FT593" i="84"/>
  <c r="GP475" i="84"/>
  <c r="FY1152" i="84"/>
  <c r="FS903" i="84"/>
  <c r="GU488" i="84"/>
  <c r="GI1045" i="84"/>
  <c r="GA670" i="84"/>
  <c r="FS829" i="84"/>
  <c r="FS695" i="84"/>
  <c r="FS1285" i="84"/>
  <c r="FT587" i="84"/>
  <c r="GD1266" i="84"/>
  <c r="FV1510" i="84"/>
  <c r="GP1510" i="84"/>
  <c r="FZ1490" i="84"/>
  <c r="GN1496" i="84"/>
  <c r="GL1478" i="84"/>
  <c r="FY826" i="84"/>
  <c r="FW482" i="84"/>
  <c r="GF1095" i="84"/>
  <c r="GG1250" i="84"/>
  <c r="FZ533" i="84"/>
  <c r="GA929" i="84"/>
  <c r="GC1203" i="84"/>
  <c r="FZ1465" i="84"/>
  <c r="GI1019" i="84"/>
  <c r="FX1467" i="84"/>
  <c r="GM1274" i="84"/>
  <c r="GQ791" i="84"/>
  <c r="FX489" i="84"/>
  <c r="GJ1035" i="84"/>
  <c r="FW611" i="84"/>
  <c r="GL1007" i="84"/>
  <c r="FW1267" i="84"/>
  <c r="GF1209" i="84"/>
  <c r="GA931" i="84"/>
  <c r="GA1530" i="84"/>
  <c r="FS583" i="84"/>
  <c r="FU480" i="84"/>
  <c r="GA1067" i="84"/>
  <c r="GI1215" i="84"/>
  <c r="FY565" i="84"/>
  <c r="FV961" i="84"/>
  <c r="GN938" i="84"/>
  <c r="GH930" i="84"/>
  <c r="GN1163" i="84"/>
  <c r="GK1167" i="84"/>
  <c r="FZ679" i="84"/>
  <c r="GK1411" i="84"/>
  <c r="GP711" i="84"/>
  <c r="GP139" i="84" s="1"/>
  <c r="DR139" i="84" s="1"/>
  <c r="FS1209" i="84"/>
  <c r="FV838" i="84"/>
  <c r="FS1548" i="84"/>
  <c r="FT499" i="84"/>
  <c r="GA504" i="84"/>
  <c r="GJ1135" i="84"/>
  <c r="GQ824" i="84"/>
  <c r="GJ755" i="84"/>
  <c r="GJ143" i="84" s="1"/>
  <c r="CX143" i="84" s="1"/>
  <c r="GF843" i="84"/>
  <c r="GF151" i="84" s="1"/>
  <c r="CH151" i="84" s="1"/>
  <c r="GA603" i="84"/>
  <c r="GK1077" i="84"/>
  <c r="FV744" i="84"/>
  <c r="FX1547" i="84"/>
  <c r="GG1077" i="84"/>
  <c r="GK1507" i="84"/>
  <c r="FS1489" i="84"/>
  <c r="FX1479" i="84"/>
  <c r="GN1494" i="84"/>
  <c r="GH1491" i="84"/>
  <c r="FV510" i="84"/>
  <c r="GJ1546" i="84"/>
  <c r="FT1270" i="84"/>
  <c r="GG902" i="84"/>
  <c r="GJ1464" i="84"/>
  <c r="GE888" i="84"/>
  <c r="FY1032" i="84"/>
  <c r="FV540" i="84"/>
  <c r="GO1026" i="84"/>
  <c r="FV1099" i="84"/>
  <c r="FY1097" i="84"/>
  <c r="GI1541" i="84"/>
  <c r="FW491" i="84"/>
  <c r="FW119" i="84" s="1"/>
  <c r="AA119" i="84" s="1"/>
  <c r="GE1289" i="84"/>
  <c r="GG1359" i="84"/>
  <c r="GF872" i="84"/>
  <c r="GE1262" i="84"/>
  <c r="GP783" i="84"/>
  <c r="FT836" i="84"/>
  <c r="GC1154" i="84"/>
  <c r="GJ1153" i="84"/>
  <c r="GH1092" i="84"/>
  <c r="GT485" i="84"/>
  <c r="GN809" i="84"/>
  <c r="FZ635" i="84"/>
  <c r="GN1554" i="84"/>
  <c r="GJ1206" i="84"/>
  <c r="GJ184" i="84" s="1"/>
  <c r="CX184" i="84" s="1"/>
  <c r="FW1246" i="84"/>
  <c r="GU613" i="84"/>
  <c r="GJ1319" i="84"/>
  <c r="FW610" i="84"/>
  <c r="FX633" i="84"/>
  <c r="FX1132" i="84"/>
  <c r="FS642" i="84"/>
  <c r="GP1321" i="84"/>
  <c r="GF1006" i="84"/>
  <c r="FT691" i="84"/>
  <c r="FS1361" i="84"/>
  <c r="FX664" i="84"/>
  <c r="FZ717" i="84"/>
  <c r="GQ905" i="84"/>
  <c r="GP617" i="84"/>
  <c r="GM941" i="84"/>
  <c r="FX1587" i="84"/>
  <c r="GT721" i="84"/>
  <c r="GH927" i="84"/>
  <c r="FV1525" i="84"/>
  <c r="FV213" i="84" s="1"/>
  <c r="O213" i="84" s="1"/>
  <c r="GH1506" i="84"/>
  <c r="FZ1513" i="84"/>
  <c r="GL787" i="84"/>
  <c r="GN1300" i="84"/>
  <c r="FW626" i="84"/>
  <c r="FW595" i="84"/>
  <c r="GL1298" i="84"/>
  <c r="FZ864" i="84"/>
  <c r="GA686" i="84"/>
  <c r="GP1213" i="84"/>
  <c r="GN947" i="84"/>
  <c r="GK1158" i="84"/>
  <c r="GD786" i="84"/>
  <c r="FU555" i="84"/>
  <c r="FW956" i="84"/>
  <c r="FX1526" i="84"/>
  <c r="GA715" i="84"/>
  <c r="GR510" i="84"/>
  <c r="GK1335" i="84"/>
  <c r="GB1148" i="84"/>
  <c r="GE1259" i="84"/>
  <c r="GE407" i="84" s="1"/>
  <c r="CD407" i="84" s="1"/>
  <c r="FX1028" i="84"/>
  <c r="GG1149" i="84"/>
  <c r="GG397" i="84" s="1"/>
  <c r="CL397" i="84" s="1"/>
  <c r="GO1551" i="84"/>
  <c r="GT691" i="84"/>
  <c r="FU773" i="84"/>
  <c r="FS714" i="84"/>
  <c r="GM1530" i="84"/>
  <c r="FZ1388" i="84"/>
  <c r="FS1306" i="84"/>
  <c r="GD1091" i="84"/>
  <c r="FV839" i="84"/>
  <c r="FV1471" i="84"/>
  <c r="FV736" i="84"/>
  <c r="FV449" i="84"/>
  <c r="GQ975" i="84"/>
  <c r="GQ163" i="84" s="1"/>
  <c r="GR563" i="84"/>
  <c r="GM1009" i="84"/>
  <c r="FW971" i="84"/>
  <c r="GA569" i="84"/>
  <c r="FX607" i="84"/>
  <c r="GL1009" i="84"/>
  <c r="GO1218" i="84"/>
  <c r="GM1354" i="84"/>
  <c r="FS701" i="84"/>
  <c r="GA669" i="84"/>
  <c r="GH1307" i="84"/>
  <c r="FX865" i="84"/>
  <c r="FX153" i="84" s="1"/>
  <c r="AD153" i="84" s="1"/>
  <c r="GE1578" i="84"/>
  <c r="FY1507" i="84"/>
  <c r="FY1503" i="84"/>
  <c r="GM1531" i="84"/>
  <c r="GK770" i="84"/>
  <c r="GQ703" i="84"/>
  <c r="GM1292" i="84"/>
  <c r="GA655" i="84"/>
  <c r="FW1521" i="84"/>
  <c r="GE1426" i="84"/>
  <c r="GD1463" i="84"/>
  <c r="FT880" i="84"/>
  <c r="FU475" i="84"/>
  <c r="GD955" i="84"/>
  <c r="GP1070" i="84"/>
  <c r="GR512" i="84"/>
  <c r="FT1472" i="84"/>
  <c r="GQ1396" i="84"/>
  <c r="GA1483" i="84"/>
  <c r="GJ1460" i="84"/>
  <c r="FY1448" i="84"/>
  <c r="GN1482" i="84"/>
  <c r="GJ1404" i="84"/>
  <c r="GF1570" i="84"/>
  <c r="GF1396" i="84"/>
  <c r="GK1334" i="84"/>
  <c r="GF1463" i="84"/>
  <c r="GH1343" i="84"/>
  <c r="FZ1357" i="84"/>
  <c r="GI1404" i="84"/>
  <c r="GI202" i="84" s="1"/>
  <c r="CT202" i="84" s="1"/>
  <c r="FT1570" i="84"/>
  <c r="FS1380" i="84"/>
  <c r="FY1190" i="84"/>
  <c r="GG803" i="84"/>
  <c r="GR643" i="84"/>
  <c r="FW498" i="84"/>
  <c r="GR647" i="84"/>
  <c r="FW614" i="84"/>
  <c r="GQ693" i="84"/>
  <c r="FT795" i="84"/>
  <c r="GP602" i="84"/>
  <c r="GN1260" i="84"/>
  <c r="GM1545" i="84"/>
  <c r="GN1041" i="84"/>
  <c r="GN169" i="84" s="1"/>
  <c r="DV169" i="84" s="1"/>
  <c r="GK1292" i="84"/>
  <c r="GS546" i="84"/>
  <c r="GS124" i="84" s="1"/>
  <c r="ES124" i="84" s="1"/>
  <c r="FX762" i="84"/>
  <c r="FS783" i="84"/>
  <c r="FU796" i="84"/>
  <c r="GH1254" i="84"/>
  <c r="FV452" i="84"/>
  <c r="FV224" i="84" s="1"/>
  <c r="O224" i="84" s="1"/>
  <c r="GP923" i="84"/>
  <c r="GE934" i="84"/>
  <c r="FZ680" i="84"/>
  <c r="GQ459" i="84"/>
  <c r="GN1343" i="84"/>
  <c r="GL1341" i="84"/>
  <c r="FZ470" i="84"/>
  <c r="GA630" i="84"/>
  <c r="GQ1554" i="84"/>
  <c r="GH938" i="84"/>
  <c r="GN1131" i="84"/>
  <c r="GM753" i="84"/>
  <c r="FZ1091" i="84"/>
  <c r="GG944" i="84"/>
  <c r="FT479" i="84"/>
  <c r="GO696" i="84"/>
  <c r="GP1498" i="84"/>
  <c r="FZ627" i="84"/>
  <c r="GA825" i="84"/>
  <c r="FT713" i="84"/>
  <c r="GP1253" i="84"/>
  <c r="GU460" i="84"/>
  <c r="GG1171" i="84"/>
  <c r="GL741" i="84"/>
  <c r="GT557" i="84"/>
  <c r="GT125" i="84" s="1"/>
  <c r="EV125" i="84" s="1"/>
  <c r="GF1367" i="84"/>
  <c r="FX611" i="84"/>
  <c r="GT649" i="84"/>
  <c r="GF1281" i="84"/>
  <c r="GP1020" i="84"/>
  <c r="GS705" i="84"/>
  <c r="FY1151" i="84"/>
  <c r="FY179" i="84" s="1"/>
  <c r="AG179" i="84" s="1"/>
  <c r="FU1097" i="84"/>
  <c r="FS759" i="84"/>
  <c r="FS520" i="84"/>
  <c r="GT599" i="84"/>
  <c r="GE1121" i="84"/>
  <c r="GR614" i="84"/>
  <c r="GF1430" i="84"/>
  <c r="FZ688" i="84"/>
  <c r="FX735" i="84"/>
  <c r="FU1279" i="84"/>
  <c r="GU676" i="84"/>
  <c r="FY774" i="84"/>
  <c r="GJ1549" i="84"/>
  <c r="GO1152" i="84"/>
  <c r="FX612" i="84"/>
  <c r="FX130" i="84" s="1"/>
  <c r="AD130" i="84" s="1"/>
  <c r="FZ1128" i="84"/>
  <c r="FS1128" i="84"/>
  <c r="FS501" i="84"/>
  <c r="GQ672" i="84"/>
  <c r="FX582" i="84"/>
  <c r="GK1559" i="84"/>
  <c r="FU1514" i="84"/>
  <c r="FU212" i="84" s="1"/>
  <c r="N212" i="84" s="1"/>
  <c r="GC1388" i="84"/>
  <c r="GB1383" i="84"/>
  <c r="GN950" i="84"/>
  <c r="GN1104" i="84"/>
  <c r="GD1125" i="84"/>
  <c r="GA1557" i="84"/>
  <c r="FZ654" i="84"/>
  <c r="GG1388" i="84"/>
  <c r="GJ1498" i="84"/>
  <c r="FY1434" i="84"/>
  <c r="GP1401" i="84"/>
  <c r="GI1346" i="84"/>
  <c r="FX1480" i="84"/>
  <c r="GH1444" i="84"/>
  <c r="GA1448" i="84"/>
  <c r="FV1443" i="84"/>
  <c r="GG1459" i="84"/>
  <c r="GB1566" i="84"/>
  <c r="FZ1412" i="84"/>
  <c r="FU1568" i="84"/>
  <c r="GG1377" i="84"/>
  <c r="GL1562" i="84"/>
  <c r="FU658" i="84"/>
  <c r="GO852" i="84"/>
  <c r="FT582" i="84"/>
  <c r="GT674" i="84"/>
  <c r="GM1036" i="84"/>
  <c r="GG759" i="84"/>
  <c r="FZ1051" i="84"/>
  <c r="GR612" i="84"/>
  <c r="GR130" i="84" s="1"/>
  <c r="EP130" i="84" s="1"/>
  <c r="GG1340" i="84"/>
  <c r="FX755" i="84"/>
  <c r="FU1164" i="84"/>
  <c r="GE1138" i="84"/>
  <c r="GP610" i="84"/>
  <c r="GP929" i="84"/>
  <c r="GD860" i="84"/>
  <c r="GL1551" i="84"/>
  <c r="GP511" i="84"/>
  <c r="GE1562" i="84"/>
  <c r="FV887" i="84"/>
  <c r="FV155" i="84" s="1"/>
  <c r="O155" i="84" s="1"/>
  <c r="FY611" i="84"/>
  <c r="GG808" i="84"/>
  <c r="FZ981" i="84"/>
  <c r="FS1074" i="84"/>
  <c r="FS172" i="84" s="1"/>
  <c r="L172" i="84" s="1"/>
  <c r="GU680" i="84"/>
  <c r="GB1254" i="84"/>
  <c r="GF1078" i="84"/>
  <c r="GO1002" i="84"/>
  <c r="GH827" i="84"/>
  <c r="GH149" i="84" s="1"/>
  <c r="CP149" i="84" s="1"/>
  <c r="FX494" i="84"/>
  <c r="GP1209" i="84"/>
  <c r="GE1162" i="84"/>
  <c r="GF1067" i="84"/>
  <c r="FT482" i="84"/>
  <c r="FS1172" i="84"/>
  <c r="FV502" i="84"/>
  <c r="FS453" i="84"/>
  <c r="FZ1094" i="84"/>
  <c r="GF929" i="84"/>
  <c r="GN790" i="84"/>
  <c r="FT924" i="84"/>
  <c r="GA572" i="84"/>
  <c r="FX926" i="84"/>
  <c r="GR724" i="84"/>
  <c r="GJ1097" i="84"/>
  <c r="GG910" i="84"/>
  <c r="GP1078" i="84"/>
  <c r="FU1214" i="84"/>
  <c r="FU951" i="84"/>
  <c r="GP1266" i="84"/>
  <c r="FW1172" i="84"/>
  <c r="GQ881" i="84"/>
  <c r="GQ578" i="84"/>
  <c r="GM1265" i="84"/>
  <c r="FZ1278" i="84"/>
  <c r="FU485" i="84"/>
  <c r="GJ1215" i="84"/>
  <c r="GJ1539" i="84"/>
  <c r="FY667" i="84"/>
  <c r="GQ1190" i="84"/>
  <c r="GD743" i="84"/>
  <c r="GK754" i="84"/>
  <c r="GN1162" i="84"/>
  <c r="GN180" i="84" s="1"/>
  <c r="DV180" i="84" s="1"/>
  <c r="GO799" i="84"/>
  <c r="GT628" i="84"/>
  <c r="GL1182" i="84"/>
  <c r="FT1309" i="84"/>
  <c r="GH1043" i="84"/>
  <c r="FV1558" i="84"/>
  <c r="GD850" i="84"/>
  <c r="FY958" i="84"/>
  <c r="GR695" i="84"/>
  <c r="GI1505" i="84"/>
  <c r="GI1500" i="84"/>
  <c r="GC1478" i="84"/>
  <c r="FY1205" i="84"/>
  <c r="GO687" i="84"/>
  <c r="FY577" i="84"/>
  <c r="GG1563" i="84"/>
  <c r="FS890" i="84"/>
  <c r="GI988" i="84"/>
  <c r="GS713" i="84"/>
  <c r="FT1537" i="84"/>
  <c r="GC1430" i="84"/>
  <c r="GL1540" i="84"/>
  <c r="FZ1536" i="84"/>
  <c r="FZ214" i="84" s="1"/>
  <c r="AJ214" i="84" s="1"/>
  <c r="GG1558" i="84"/>
  <c r="GG216" i="84" s="1"/>
  <c r="CL216" i="84" s="1"/>
  <c r="GF1075" i="84"/>
  <c r="FV1498" i="84"/>
  <c r="GO899" i="84"/>
  <c r="FW516" i="84"/>
  <c r="GA1115" i="84"/>
  <c r="FY1041" i="84"/>
  <c r="FY169" i="84" s="1"/>
  <c r="AG169" i="84" s="1"/>
  <c r="FS1298" i="84"/>
  <c r="FS790" i="84"/>
  <c r="GN1076" i="84"/>
  <c r="GE1218" i="84"/>
  <c r="GH1533" i="84"/>
  <c r="GA617" i="84"/>
  <c r="GA1122" i="84"/>
  <c r="FY651" i="84"/>
  <c r="GQ676" i="84"/>
  <c r="GH981" i="84"/>
  <c r="GA689" i="84"/>
  <c r="GG1131" i="84"/>
  <c r="GG1526" i="84"/>
  <c r="GB1173" i="84"/>
  <c r="GB1480" i="84"/>
  <c r="FZ1538" i="84"/>
  <c r="FT647" i="84"/>
  <c r="GS517" i="84"/>
  <c r="GH1291" i="84"/>
  <c r="FY648" i="84"/>
  <c r="FY688" i="84"/>
  <c r="FT931" i="84"/>
  <c r="GO874" i="84"/>
  <c r="GT629" i="84"/>
  <c r="GR526" i="84"/>
  <c r="FT978" i="84"/>
  <c r="GN1513" i="84"/>
  <c r="GD1508" i="84"/>
  <c r="FV1483" i="84"/>
  <c r="FS1484" i="84"/>
  <c r="GT551" i="84"/>
  <c r="GL1221" i="84"/>
  <c r="FY543" i="84"/>
  <c r="GS548" i="84"/>
  <c r="GS342" i="84" s="1"/>
  <c r="ES342" i="84" s="1"/>
  <c r="GE1137" i="84"/>
  <c r="FY1326" i="84"/>
  <c r="FU1433" i="84"/>
  <c r="GH1228" i="84"/>
  <c r="GH1341" i="84"/>
  <c r="GP729" i="84"/>
  <c r="GO1522" i="84"/>
  <c r="GN903" i="84"/>
  <c r="FU858" i="84"/>
  <c r="GQ979" i="84"/>
  <c r="FX482" i="84"/>
  <c r="FZ476" i="84"/>
  <c r="FW1284" i="84"/>
  <c r="GO796" i="84"/>
  <c r="FS582" i="84"/>
  <c r="FW507" i="84"/>
  <c r="GP1499" i="84"/>
  <c r="GL1285" i="84"/>
  <c r="FT1239" i="84"/>
  <c r="FT187" i="84" s="1"/>
  <c r="M187" i="84" s="1"/>
  <c r="FX575" i="84"/>
  <c r="GQ968" i="84"/>
  <c r="GD765" i="84"/>
  <c r="FT1329" i="84"/>
  <c r="GP447" i="84"/>
  <c r="GJ786" i="84"/>
  <c r="FW1468" i="84"/>
  <c r="FU1273" i="84"/>
  <c r="FW530" i="84"/>
  <c r="GI1278" i="84"/>
  <c r="GQ677" i="84"/>
  <c r="GJ927" i="84"/>
  <c r="GH1199" i="84"/>
  <c r="GK781" i="84"/>
  <c r="GR580" i="84"/>
  <c r="GI1009" i="84"/>
  <c r="GF825" i="84"/>
  <c r="GK1538" i="84"/>
  <c r="GC1490" i="84"/>
  <c r="GP1525" i="84"/>
  <c r="GO1508" i="84"/>
  <c r="GO320" i="84" s="1"/>
  <c r="DN320" i="84" s="1"/>
  <c r="FZ1499" i="84"/>
  <c r="GM1494" i="84"/>
  <c r="GE1415" i="84"/>
  <c r="GO784" i="84"/>
  <c r="GS589" i="84"/>
  <c r="GO1038" i="84"/>
  <c r="GE999" i="84"/>
  <c r="GM1108" i="84"/>
  <c r="FV718" i="84"/>
  <c r="FZ876" i="84"/>
  <c r="FT1160" i="84"/>
  <c r="GE799" i="84"/>
  <c r="GG938" i="84"/>
  <c r="GA1197" i="84"/>
  <c r="GI1597" i="84"/>
  <c r="GJ1214" i="84"/>
  <c r="GO1000" i="84"/>
  <c r="FV574" i="84"/>
  <c r="FY580" i="84"/>
  <c r="GP764" i="84"/>
  <c r="GH1251" i="84"/>
  <c r="GJ929" i="84"/>
  <c r="GK740" i="84"/>
  <c r="GH1579" i="84"/>
  <c r="GN1526" i="84"/>
  <c r="GF1086" i="84"/>
  <c r="GP1110" i="84"/>
  <c r="FW1212" i="84"/>
  <c r="GO884" i="84"/>
  <c r="GI813" i="84"/>
  <c r="GS529" i="84"/>
  <c r="FZ1076" i="84"/>
  <c r="GD1260" i="84"/>
  <c r="FS538" i="84"/>
  <c r="FS809" i="84"/>
  <c r="FS1355" i="84"/>
  <c r="FW810" i="84"/>
  <c r="GO1010" i="84"/>
  <c r="FW870" i="84"/>
  <c r="GM1386" i="84"/>
  <c r="FV1055" i="84"/>
  <c r="FX1484" i="84"/>
  <c r="GJ1451" i="84"/>
  <c r="FU1574" i="84"/>
  <c r="GA812" i="84"/>
  <c r="GT713" i="84"/>
  <c r="GF765" i="84"/>
  <c r="GB1555" i="84"/>
  <c r="GL1595" i="84"/>
  <c r="FS1386" i="84"/>
  <c r="GP1459" i="84"/>
  <c r="GD1398" i="84"/>
  <c r="FT1331" i="84"/>
  <c r="GE1399" i="84"/>
  <c r="GD1453" i="84"/>
  <c r="GK1350" i="84"/>
  <c r="GQ1452" i="84"/>
  <c r="GM1403" i="84"/>
  <c r="GM1367" i="84"/>
  <c r="GO1464" i="84"/>
  <c r="GD1405" i="84"/>
  <c r="GA1362" i="84"/>
  <c r="GN1382" i="84"/>
  <c r="FW1470" i="84"/>
  <c r="GI800" i="84"/>
  <c r="FT1559" i="84"/>
  <c r="GR529" i="84"/>
  <c r="FZ772" i="84"/>
  <c r="FS743" i="84"/>
  <c r="GP459" i="84"/>
  <c r="FZ664" i="84"/>
  <c r="GJ1582" i="84"/>
  <c r="GH1265" i="84"/>
  <c r="FU673" i="84"/>
  <c r="FU937" i="84"/>
  <c r="GF800" i="84"/>
  <c r="GN830" i="84"/>
  <c r="GA620" i="84"/>
  <c r="FT620" i="84"/>
  <c r="GP633" i="84"/>
  <c r="GJ811" i="84"/>
  <c r="GU685" i="84"/>
  <c r="GO1309" i="84"/>
  <c r="GE935" i="84"/>
  <c r="GC1195" i="84"/>
  <c r="GC183" i="84" s="1"/>
  <c r="AS183" i="84" s="1"/>
  <c r="FZ783" i="84"/>
  <c r="FY820" i="84"/>
  <c r="GE844" i="84"/>
  <c r="FZ1318" i="84"/>
  <c r="GG1234" i="84"/>
  <c r="GN765" i="84"/>
  <c r="FT885" i="84"/>
  <c r="FV676" i="84"/>
  <c r="FV354" i="84" s="1"/>
  <c r="O354" i="84" s="1"/>
  <c r="FT701" i="84"/>
  <c r="FX583" i="84"/>
  <c r="FU802" i="84"/>
  <c r="GQ1597" i="84"/>
  <c r="GG1069" i="84"/>
  <c r="FT1502" i="84"/>
  <c r="GJ745" i="84"/>
  <c r="GL1369" i="84"/>
  <c r="FS548" i="84"/>
  <c r="GG1111" i="84"/>
  <c r="GT446" i="84"/>
  <c r="GJ823" i="84"/>
  <c r="GJ1385" i="84"/>
  <c r="GM804" i="84"/>
  <c r="GT642" i="84"/>
  <c r="GE858" i="84"/>
  <c r="FZ1545" i="84"/>
  <c r="GP1579" i="84"/>
  <c r="GF747" i="84"/>
  <c r="FY785" i="84"/>
  <c r="FT1359" i="84"/>
  <c r="FX1270" i="84"/>
  <c r="FW464" i="84"/>
  <c r="GM793" i="84"/>
  <c r="GM255" i="84" s="1"/>
  <c r="DJ255" i="84" s="1"/>
  <c r="FV553" i="84"/>
  <c r="GK1191" i="84"/>
  <c r="GA1533" i="84"/>
  <c r="GR687" i="84"/>
  <c r="FS1492" i="84"/>
  <c r="FS210" i="84" s="1"/>
  <c r="FW558" i="84"/>
  <c r="FU1540" i="84"/>
  <c r="GI746" i="84"/>
  <c r="GK894" i="84"/>
  <c r="FZ695" i="84"/>
  <c r="GI1014" i="84"/>
  <c r="FT1008" i="84"/>
  <c r="GE986" i="84"/>
  <c r="GM1383" i="84"/>
  <c r="FV459" i="84"/>
  <c r="FW1080" i="84"/>
  <c r="GK1197" i="84"/>
  <c r="GM1224" i="84"/>
  <c r="FW837" i="84"/>
  <c r="FW1479" i="84"/>
  <c r="GM1510" i="84"/>
  <c r="GL1513" i="84"/>
  <c r="GQ1495" i="84"/>
  <c r="GE1496" i="84"/>
  <c r="FY738" i="84"/>
  <c r="FZ1463" i="84"/>
  <c r="FX1245" i="84"/>
  <c r="GE747" i="84"/>
  <c r="GN1223" i="84"/>
  <c r="FS690" i="84"/>
  <c r="GA1539" i="84"/>
  <c r="GA432" i="84" s="1"/>
  <c r="AM432" i="84" s="1"/>
  <c r="GF768" i="84"/>
  <c r="FW707" i="84"/>
  <c r="GD885" i="84"/>
  <c r="GM1537" i="84"/>
  <c r="GD1176" i="84"/>
  <c r="GH1253" i="84"/>
  <c r="FX459" i="84"/>
  <c r="GO1493" i="84"/>
  <c r="GQ1164" i="84"/>
  <c r="GO1121" i="84"/>
  <c r="GB1545" i="84"/>
  <c r="FS1270" i="84"/>
  <c r="GA1183" i="84"/>
  <c r="GP768" i="84"/>
  <c r="GA902" i="84"/>
  <c r="GD929" i="84"/>
  <c r="FS1095" i="84"/>
  <c r="GM796" i="84"/>
  <c r="GI1179" i="84"/>
  <c r="FZ1252" i="84"/>
  <c r="GO448" i="84"/>
  <c r="GK802" i="84"/>
  <c r="GT501" i="84"/>
  <c r="GG966" i="84"/>
  <c r="GO858" i="84"/>
  <c r="GE1171" i="84"/>
  <c r="GG802" i="84"/>
  <c r="GN1280" i="84"/>
  <c r="GH1581" i="84"/>
  <c r="GJ750" i="84"/>
  <c r="FY1139" i="84"/>
  <c r="FX1579" i="84"/>
  <c r="GQ1050" i="84"/>
  <c r="GQ388" i="84" s="1"/>
  <c r="GK1537" i="84"/>
  <c r="GE775" i="84"/>
  <c r="GN667" i="84"/>
  <c r="GN771" i="84"/>
  <c r="GE1408" i="84"/>
  <c r="GP1508" i="84"/>
  <c r="GG1513" i="84"/>
  <c r="FY1505" i="84"/>
  <c r="GB1499" i="84"/>
  <c r="GO1488" i="84"/>
  <c r="FV942" i="84"/>
  <c r="FZ778" i="84"/>
  <c r="FV895" i="84"/>
  <c r="GP495" i="84"/>
  <c r="GU544" i="84"/>
  <c r="GP1005" i="84"/>
  <c r="GH1217" i="84"/>
  <c r="GH185" i="84" s="1"/>
  <c r="CP185" i="84" s="1"/>
  <c r="FV1075" i="84"/>
  <c r="GP970" i="84"/>
  <c r="FX1442" i="84"/>
  <c r="GM765" i="84"/>
  <c r="GQ1310" i="84"/>
  <c r="FZ1309" i="84"/>
  <c r="FT573" i="84"/>
  <c r="GL840" i="84"/>
  <c r="FZ706" i="84"/>
  <c r="FX960" i="84"/>
  <c r="FT603" i="84"/>
  <c r="FZ1191" i="84"/>
  <c r="FX990" i="84"/>
  <c r="FV1240" i="84"/>
  <c r="FZ507" i="84"/>
  <c r="GL819" i="84"/>
  <c r="FX1016" i="84"/>
  <c r="GO449" i="84"/>
  <c r="GN1532" i="84"/>
  <c r="FU1253" i="84"/>
  <c r="FX688" i="84"/>
  <c r="GJ1281" i="84"/>
  <c r="GE856" i="84"/>
  <c r="FV662" i="84"/>
  <c r="GI931" i="84"/>
  <c r="FV1087" i="84"/>
  <c r="FS1528" i="84"/>
  <c r="FU1221" i="84"/>
  <c r="FW1586" i="84"/>
  <c r="FT579" i="84"/>
  <c r="GN797" i="84"/>
  <c r="GP1003" i="84"/>
  <c r="GT617" i="84"/>
  <c r="FT846" i="84"/>
  <c r="FU758" i="84"/>
  <c r="GT505" i="84"/>
  <c r="FU660" i="84"/>
  <c r="FX1133" i="84"/>
  <c r="GM1500" i="84"/>
  <c r="FZ1508" i="84"/>
  <c r="GA1542" i="84"/>
  <c r="GH1483" i="84"/>
  <c r="GK1482" i="84"/>
  <c r="GP1554" i="84"/>
  <c r="FU1233" i="84"/>
  <c r="GF749" i="84"/>
  <c r="GK1415" i="84"/>
  <c r="GK767" i="84"/>
  <c r="FU968" i="84"/>
  <c r="GK876" i="84"/>
  <c r="GJ1124" i="84"/>
  <c r="GP466" i="84"/>
  <c r="GI1450" i="84"/>
  <c r="GC1545" i="84"/>
  <c r="FT543" i="84"/>
  <c r="GL1179" i="84"/>
  <c r="FU757" i="84"/>
  <c r="GC1530" i="84"/>
  <c r="GK1228" i="84"/>
  <c r="GM734" i="84"/>
  <c r="GH759" i="84"/>
  <c r="FS932" i="84"/>
  <c r="GI1148" i="84"/>
  <c r="GM1296" i="84"/>
  <c r="GP858" i="84"/>
  <c r="FW562" i="84"/>
  <c r="FZ1449" i="84"/>
  <c r="FX852" i="84"/>
  <c r="FZ898" i="84"/>
  <c r="FY1471" i="84"/>
  <c r="GO1246" i="84"/>
  <c r="GO646" i="84"/>
  <c r="GJ771" i="84"/>
  <c r="GG955" i="84"/>
  <c r="GO908" i="84"/>
  <c r="GP688" i="84"/>
  <c r="FV790" i="84"/>
  <c r="GK932" i="84"/>
  <c r="GN994" i="84"/>
  <c r="GL877" i="84"/>
  <c r="FV761" i="84"/>
  <c r="FX1581" i="84"/>
  <c r="GK810" i="84"/>
  <c r="GO481" i="84"/>
  <c r="GP1151" i="84"/>
  <c r="FV646" i="84"/>
  <c r="FY593" i="84"/>
  <c r="GP1513" i="84"/>
  <c r="GI1503" i="84"/>
  <c r="FY579" i="84"/>
  <c r="GN802" i="84"/>
  <c r="GC1532" i="84"/>
  <c r="FX476" i="84"/>
  <c r="GI1173" i="84"/>
  <c r="GE1371" i="84"/>
  <c r="GN1364" i="84"/>
  <c r="GN691" i="84"/>
  <c r="FY710" i="84"/>
  <c r="GP912" i="84"/>
  <c r="GI1525" i="84"/>
  <c r="GC1331" i="84"/>
  <c r="GC1429" i="84"/>
  <c r="FX1351" i="84"/>
  <c r="FZ1302" i="84"/>
  <c r="GH1422" i="84"/>
  <c r="GN1477" i="84"/>
  <c r="FT1414" i="84"/>
  <c r="FX1380" i="84"/>
  <c r="GP1407" i="84"/>
  <c r="FT1354" i="84"/>
  <c r="FW1459" i="84"/>
  <c r="GC1566" i="84"/>
  <c r="GK1454" i="84"/>
  <c r="GA1482" i="84"/>
  <c r="GF1425" i="84"/>
  <c r="FT1416" i="84"/>
  <c r="FV1397" i="84"/>
  <c r="GO537" i="84"/>
  <c r="FU449" i="84"/>
  <c r="FX838" i="84"/>
  <c r="FU783" i="84"/>
  <c r="GJ790" i="84"/>
  <c r="GN1591" i="84"/>
  <c r="GK1116" i="84"/>
  <c r="GA830" i="84"/>
  <c r="FT1534" i="84"/>
  <c r="GG904" i="84"/>
  <c r="GG156" i="84" s="1"/>
  <c r="CL156" i="84" s="1"/>
  <c r="GN1031" i="84"/>
  <c r="GK915" i="84"/>
  <c r="GQ871" i="84"/>
  <c r="GR636" i="84"/>
  <c r="GA1304" i="84"/>
  <c r="GP484" i="84"/>
  <c r="GQ668" i="84"/>
  <c r="FS550" i="84"/>
  <c r="GF943" i="84"/>
  <c r="GP871" i="84"/>
  <c r="FX580" i="84"/>
  <c r="FS764" i="84"/>
  <c r="FY640" i="84"/>
  <c r="GL879" i="84"/>
  <c r="FZ690" i="84"/>
  <c r="GI1050" i="84"/>
  <c r="GA921" i="84"/>
  <c r="FY1191" i="84"/>
  <c r="GP599" i="84"/>
  <c r="FY477" i="84"/>
  <c r="GQ1224" i="84"/>
  <c r="GH829" i="84"/>
  <c r="FU849" i="84"/>
  <c r="GS649" i="84"/>
  <c r="GT571" i="84"/>
  <c r="FW1561" i="84"/>
  <c r="GB1467" i="84"/>
  <c r="GP655" i="84"/>
  <c r="FS952" i="84"/>
  <c r="GA724" i="84"/>
  <c r="GB1266" i="84"/>
  <c r="GP847" i="84"/>
  <c r="FT1129" i="84"/>
  <c r="GP956" i="84"/>
  <c r="GE1515" i="84"/>
  <c r="FZ1167" i="84"/>
  <c r="FS1294" i="84"/>
  <c r="GE1542" i="84"/>
  <c r="GE214" i="84" s="1"/>
  <c r="CD214" i="84" s="1"/>
  <c r="FX1087" i="84"/>
  <c r="GL1557" i="84"/>
  <c r="GG936" i="84"/>
  <c r="GG1259" i="84"/>
  <c r="GG407" i="84" s="1"/>
  <c r="CL407" i="84" s="1"/>
  <c r="GQ826" i="84"/>
  <c r="GP726" i="84"/>
  <c r="FX1061" i="84"/>
  <c r="GP532" i="84"/>
  <c r="FW744" i="84"/>
  <c r="GK1337" i="84"/>
  <c r="GQ736" i="84"/>
  <c r="GQ513" i="84"/>
  <c r="GD1565" i="84"/>
  <c r="GA1158" i="84"/>
  <c r="GR523" i="84"/>
  <c r="FS1184" i="84"/>
  <c r="GG1552" i="84"/>
  <c r="GG324" i="84" s="1"/>
  <c r="CL324" i="84" s="1"/>
  <c r="GI817" i="84"/>
  <c r="GJ1347" i="84"/>
  <c r="GA1135" i="84"/>
  <c r="GB1440" i="84"/>
  <c r="FZ1507" i="84"/>
  <c r="GE1596" i="84"/>
  <c r="FU682" i="84"/>
  <c r="GH871" i="84"/>
  <c r="GE863" i="84"/>
  <c r="GG1458" i="84"/>
  <c r="GG1202" i="84"/>
  <c r="FS1333" i="84"/>
  <c r="FU722" i="84"/>
  <c r="FU140" i="84" s="1"/>
  <c r="N140" i="84" s="1"/>
  <c r="GC1211" i="84"/>
  <c r="FX1201" i="84"/>
  <c r="GL1244" i="84"/>
  <c r="GP649" i="84"/>
  <c r="GF1014" i="84"/>
  <c r="GK736" i="84"/>
  <c r="FW927" i="84"/>
  <c r="GE1333" i="84"/>
  <c r="GA1549" i="84"/>
  <c r="GG776" i="84"/>
  <c r="FS1327" i="84"/>
  <c r="GA1311" i="84"/>
  <c r="FY1036" i="84"/>
  <c r="FY1028" i="84"/>
  <c r="FU1210" i="84"/>
  <c r="FS941" i="84"/>
  <c r="FS686" i="84"/>
  <c r="FT1116" i="84"/>
  <c r="FY498" i="84"/>
  <c r="GL1374" i="84"/>
  <c r="GI1075" i="84"/>
  <c r="FY653" i="84"/>
  <c r="FY904" i="84"/>
  <c r="GO1360" i="84"/>
  <c r="GO198" i="84" s="1"/>
  <c r="GG736" i="84"/>
  <c r="GI1013" i="84"/>
  <c r="FU909" i="84"/>
  <c r="GH1587" i="84"/>
  <c r="GE1035" i="84"/>
  <c r="GQ837" i="84"/>
  <c r="GS444" i="84"/>
  <c r="GM786" i="84"/>
  <c r="GM364" i="84" s="1"/>
  <c r="DJ364" i="84" s="1"/>
  <c r="GH1562" i="84"/>
  <c r="GI1224" i="84"/>
  <c r="FZ935" i="84"/>
  <c r="FY1348" i="84"/>
  <c r="GG1597" i="84"/>
  <c r="FW663" i="84"/>
  <c r="FV829" i="84"/>
  <c r="FU1503" i="84"/>
  <c r="GL1500" i="84"/>
  <c r="GH1500" i="84"/>
  <c r="GB1493" i="84"/>
  <c r="GO1365" i="84"/>
  <c r="GP821" i="84"/>
  <c r="FT1302" i="84"/>
  <c r="GJ941" i="84"/>
  <c r="FY483" i="84"/>
  <c r="FU920" i="84"/>
  <c r="FX826" i="84"/>
  <c r="GA490" i="84"/>
  <c r="GM921" i="84"/>
  <c r="FU1468" i="84"/>
  <c r="FY769" i="84"/>
  <c r="GQ1446" i="84"/>
  <c r="FU1153" i="84"/>
  <c r="GM842" i="84"/>
  <c r="GD781" i="84"/>
  <c r="FX1220" i="84"/>
  <c r="GI1204" i="84"/>
  <c r="GP486" i="84"/>
  <c r="FX515" i="84"/>
  <c r="FS726" i="84"/>
  <c r="GK1101" i="84"/>
  <c r="GA846" i="84"/>
  <c r="FZ992" i="84"/>
  <c r="FY1029" i="84"/>
  <c r="GI1569" i="84"/>
  <c r="GI217" i="84" s="1"/>
  <c r="CT217" i="84" s="1"/>
  <c r="GN1302" i="84"/>
  <c r="GU523" i="84"/>
  <c r="FT564" i="84"/>
  <c r="FU1178" i="84"/>
  <c r="GO1236" i="84"/>
  <c r="GN766" i="84"/>
  <c r="FW932" i="84"/>
  <c r="FW914" i="84"/>
  <c r="GJ800" i="84"/>
  <c r="FW1120" i="84"/>
  <c r="FS756" i="84"/>
  <c r="FS648" i="84"/>
  <c r="FV461" i="84"/>
  <c r="FV1070" i="84"/>
  <c r="GI1374" i="84"/>
  <c r="GL1114" i="84"/>
  <c r="GK730" i="84"/>
  <c r="GO808" i="84"/>
  <c r="GR725" i="84"/>
  <c r="GF1298" i="84"/>
  <c r="GS445" i="84"/>
  <c r="GS333" i="84" s="1"/>
  <c r="ES333" i="84" s="1"/>
  <c r="GL1510" i="84"/>
  <c r="GJ1496" i="84"/>
  <c r="FX691" i="84"/>
  <c r="GP780" i="84"/>
  <c r="FY1543" i="84"/>
  <c r="GE1319" i="84"/>
  <c r="GA1280" i="84"/>
  <c r="GA887" i="84"/>
  <c r="GA155" i="84" s="1"/>
  <c r="AM155" i="84" s="1"/>
  <c r="FV652" i="84"/>
  <c r="FS973" i="84"/>
  <c r="GI1109" i="84"/>
  <c r="GK1178" i="84"/>
  <c r="GK877" i="84"/>
  <c r="FW1449" i="84"/>
  <c r="FU1267" i="84"/>
  <c r="GM977" i="84"/>
  <c r="GJ1003" i="84"/>
  <c r="GH882" i="84"/>
  <c r="GL1124" i="84"/>
  <c r="FT1311" i="84"/>
  <c r="FV664" i="84"/>
  <c r="FZ1002" i="84"/>
  <c r="FY650" i="84"/>
  <c r="FT867" i="84"/>
  <c r="FV1332" i="84"/>
  <c r="GG928" i="84"/>
  <c r="GM914" i="84"/>
  <c r="GQ559" i="84"/>
  <c r="GK1261" i="84"/>
  <c r="GD1095" i="84"/>
  <c r="FS578" i="84"/>
  <c r="GJ729" i="84"/>
  <c r="GA1078" i="84"/>
  <c r="GC1408" i="84"/>
  <c r="FT566" i="84"/>
  <c r="FW640" i="84"/>
  <c r="GG783" i="84"/>
  <c r="GA510" i="84"/>
  <c r="GA983" i="84"/>
  <c r="GN1587" i="84"/>
  <c r="GN328" i="84" s="1"/>
  <c r="DV328" i="84" s="1"/>
  <c r="FS461" i="84"/>
  <c r="GO460" i="84"/>
  <c r="FX460" i="84"/>
  <c r="FW1506" i="84"/>
  <c r="GP1504" i="84"/>
  <c r="FU1500" i="84"/>
  <c r="FZ1504" i="84"/>
  <c r="GQ1496" i="84"/>
  <c r="GQ1596" i="84"/>
  <c r="FT505" i="84"/>
  <c r="GG1022" i="84"/>
  <c r="GB1157" i="84"/>
  <c r="FU897" i="84"/>
  <c r="GD1372" i="84"/>
  <c r="GP477" i="84"/>
  <c r="GR656" i="84"/>
  <c r="GA871" i="84"/>
  <c r="GA1335" i="84"/>
  <c r="GA888" i="84"/>
  <c r="FZ861" i="84"/>
  <c r="GD1576" i="84"/>
  <c r="GB1453" i="84"/>
  <c r="GN763" i="84"/>
  <c r="GP525" i="84"/>
  <c r="GP1577" i="84"/>
  <c r="FU1529" i="84"/>
  <c r="GC1447" i="84"/>
  <c r="GD1374" i="84"/>
  <c r="GF1467" i="84"/>
  <c r="GA1473" i="84"/>
  <c r="FW1424" i="84"/>
  <c r="GM1469" i="84"/>
  <c r="FW1465" i="84"/>
  <c r="GG1361" i="84"/>
  <c r="GF1471" i="84"/>
  <c r="FW1498" i="84"/>
  <c r="FY1379" i="84"/>
  <c r="GF1470" i="84"/>
  <c r="GO1433" i="84"/>
  <c r="FW1373" i="84"/>
  <c r="GQ1492" i="84"/>
  <c r="GD1353" i="84"/>
  <c r="GQ543" i="84"/>
  <c r="FZ786" i="84"/>
  <c r="GE995" i="84"/>
  <c r="FS927" i="84"/>
  <c r="FS1001" i="84"/>
  <c r="GS609" i="84"/>
  <c r="GO445" i="84"/>
  <c r="GE1413" i="84"/>
  <c r="FV973" i="84"/>
  <c r="GM1062" i="84"/>
  <c r="GN698" i="84"/>
  <c r="GG1194" i="84"/>
  <c r="GS622" i="84"/>
  <c r="GE1059" i="84"/>
  <c r="FY444" i="84"/>
  <c r="FX851" i="84"/>
  <c r="FX1586" i="84"/>
  <c r="GI774" i="84"/>
  <c r="FW812" i="84"/>
  <c r="GC1423" i="84"/>
  <c r="FZ769" i="84"/>
  <c r="GA1257" i="84"/>
  <c r="GL1545" i="84"/>
  <c r="GT536" i="84"/>
  <c r="FW480" i="84"/>
  <c r="FV1321" i="84"/>
  <c r="GS543" i="84"/>
  <c r="GM830" i="84"/>
  <c r="GM368" i="84" s="1"/>
  <c r="DJ368" i="84" s="1"/>
  <c r="GR474" i="84"/>
  <c r="GQ1002" i="84"/>
  <c r="FT940" i="84"/>
  <c r="FT378" i="84" s="1"/>
  <c r="M378" i="84" s="1"/>
  <c r="GD1079" i="84"/>
  <c r="FU788" i="84"/>
  <c r="GL1246" i="84"/>
  <c r="GN824" i="84"/>
  <c r="GK858" i="84"/>
  <c r="FW589" i="84"/>
  <c r="FS776" i="84"/>
  <c r="FU469" i="84"/>
  <c r="GE1180" i="84"/>
  <c r="GL921" i="84"/>
  <c r="FY555" i="84"/>
  <c r="FV1270" i="84"/>
  <c r="GA480" i="84"/>
  <c r="GE1151" i="84"/>
  <c r="GE179" i="84" s="1"/>
  <c r="CD179" i="84" s="1"/>
  <c r="FX627" i="84"/>
  <c r="GF733" i="84"/>
  <c r="GO1035" i="84"/>
  <c r="FU535" i="84"/>
  <c r="GN713" i="84"/>
  <c r="GI959" i="84"/>
  <c r="GG1107" i="84"/>
  <c r="GJ1528" i="84"/>
  <c r="GA1241" i="84"/>
  <c r="GQ565" i="84"/>
  <c r="GH1465" i="84"/>
  <c r="GK921" i="84"/>
  <c r="GD1039" i="84"/>
  <c r="GU464" i="84"/>
  <c r="FV1291" i="84"/>
  <c r="FY788" i="84"/>
  <c r="GP886" i="84"/>
  <c r="FT848" i="84"/>
  <c r="GS664" i="84"/>
  <c r="FS1279" i="84"/>
  <c r="FY893" i="84"/>
  <c r="GL1036" i="84"/>
  <c r="GL168" i="84" s="1"/>
  <c r="DF168" i="84" s="1"/>
  <c r="FT516" i="84"/>
  <c r="GB1178" i="84"/>
  <c r="FY626" i="84"/>
  <c r="GD1204" i="84"/>
  <c r="GF1591" i="84"/>
  <c r="GM917" i="84"/>
  <c r="FZ702" i="84"/>
  <c r="GM1312" i="84"/>
  <c r="GR554" i="84"/>
  <c r="GP789" i="84"/>
  <c r="GA1506" i="84"/>
  <c r="FW1507" i="84"/>
  <c r="FT1514" i="84"/>
  <c r="GA1513" i="84"/>
  <c r="FT1510" i="84"/>
  <c r="GI1596" i="84"/>
  <c r="FS531" i="84"/>
  <c r="GQ1048" i="84"/>
  <c r="GQ1141" i="84"/>
  <c r="FZ918" i="84"/>
  <c r="FY839" i="84"/>
  <c r="GP887" i="84"/>
  <c r="GK1085" i="84"/>
  <c r="GK1573" i="84"/>
  <c r="GP544" i="84"/>
  <c r="GF1011" i="84"/>
  <c r="FY696" i="84"/>
  <c r="FT837" i="84"/>
  <c r="FW620" i="84"/>
  <c r="FU1597" i="84"/>
  <c r="FT775" i="84"/>
  <c r="FW866" i="84"/>
  <c r="GD1001" i="84"/>
  <c r="GK998" i="84"/>
  <c r="FX1147" i="84"/>
  <c r="FS609" i="84"/>
  <c r="FX1441" i="84"/>
  <c r="GN692" i="84"/>
  <c r="GN1000" i="84"/>
  <c r="FT1253" i="84"/>
  <c r="GF967" i="84"/>
  <c r="GP1006" i="84"/>
  <c r="GI922" i="84"/>
  <c r="GE797" i="84"/>
  <c r="FU559" i="84"/>
  <c r="GQ1225" i="84"/>
  <c r="GK829" i="84"/>
  <c r="FX532" i="84"/>
  <c r="GA805" i="84"/>
  <c r="FY1558" i="84"/>
  <c r="FW789" i="84"/>
  <c r="GD1545" i="84"/>
  <c r="FZ999" i="84"/>
  <c r="GA597" i="84"/>
  <c r="GO793" i="84"/>
  <c r="FS730" i="84"/>
  <c r="GT570" i="84"/>
  <c r="GA532" i="84"/>
  <c r="GN1558" i="84"/>
  <c r="FZ640" i="84"/>
  <c r="GF1489" i="84"/>
  <c r="GM1496" i="84"/>
  <c r="GL1504" i="84"/>
  <c r="FT832" i="84"/>
  <c r="GG1331" i="84"/>
  <c r="FT1165" i="84"/>
  <c r="GC1371" i="84"/>
  <c r="FT1114" i="84"/>
  <c r="GD1308" i="84"/>
  <c r="FW596" i="84"/>
  <c r="GL808" i="84"/>
  <c r="FV1295" i="84"/>
  <c r="GG781" i="84"/>
  <c r="GO718" i="84"/>
  <c r="GG860" i="84"/>
  <c r="GG152" i="84" s="1"/>
  <c r="CL152" i="84" s="1"/>
  <c r="GP1018" i="84"/>
  <c r="GL1530" i="84"/>
  <c r="FU632" i="84"/>
  <c r="GI1068" i="84"/>
  <c r="GE915" i="84"/>
  <c r="GD815" i="84"/>
  <c r="GQ1220" i="84"/>
  <c r="GH964" i="84"/>
  <c r="GQ1111" i="84"/>
  <c r="GO1190" i="84"/>
  <c r="GH828" i="84"/>
  <c r="GQ758" i="84"/>
  <c r="GI900" i="84"/>
  <c r="FZ1096" i="84"/>
  <c r="FZ620" i="84"/>
  <c r="GJ852" i="84"/>
  <c r="GE1010" i="84"/>
  <c r="FY581" i="84"/>
  <c r="FT831" i="84"/>
  <c r="FY666" i="84"/>
  <c r="GO484" i="84"/>
  <c r="GO875" i="84"/>
  <c r="FU988" i="84"/>
  <c r="GP1587" i="84"/>
  <c r="GM974" i="84"/>
  <c r="GE764" i="84"/>
  <c r="GN1544" i="84"/>
  <c r="GF882" i="84"/>
  <c r="GQ738" i="84"/>
  <c r="GI1565" i="84"/>
  <c r="GA1289" i="84"/>
  <c r="GQ660" i="84"/>
  <c r="GD834" i="84"/>
  <c r="GD368" i="84" s="1"/>
  <c r="BZ368" i="84" s="1"/>
  <c r="GL1127" i="84"/>
  <c r="GI1490" i="84"/>
  <c r="FV1542" i="84"/>
  <c r="GQ1525" i="84"/>
  <c r="GQ213" i="84" s="1"/>
  <c r="EA213" i="84" s="1"/>
  <c r="GF1494" i="84"/>
  <c r="GU627" i="84"/>
  <c r="FY950" i="84"/>
  <c r="FY1148" i="84"/>
  <c r="GK1545" i="84"/>
  <c r="GT633" i="84"/>
  <c r="GL1101" i="84"/>
  <c r="FU1375" i="84"/>
  <c r="FV1371" i="84"/>
  <c r="GF1161" i="84"/>
  <c r="GL1274" i="84"/>
  <c r="FY852" i="84"/>
  <c r="FY370" i="84" s="1"/>
  <c r="AG370" i="84" s="1"/>
  <c r="GL1456" i="84"/>
  <c r="GG940" i="84"/>
  <c r="GF1017" i="84"/>
  <c r="GU511" i="84"/>
  <c r="GU339" i="84" s="1"/>
  <c r="EY339" i="84" s="1"/>
  <c r="FS1086" i="84"/>
  <c r="FY1420" i="84"/>
  <c r="FS1505" i="84"/>
  <c r="GO712" i="84"/>
  <c r="FX950" i="84"/>
  <c r="FX816" i="84"/>
  <c r="GS708" i="84"/>
  <c r="GA781" i="84"/>
  <c r="GM1163" i="84"/>
  <c r="GK1043" i="84"/>
  <c r="GJ791" i="84"/>
  <c r="GP449" i="84"/>
  <c r="FS1047" i="84"/>
  <c r="GF1081" i="84"/>
  <c r="GS690" i="84"/>
  <c r="GJ1547" i="84"/>
  <c r="GL875" i="84"/>
  <c r="FU854" i="84"/>
  <c r="GH892" i="84"/>
  <c r="GU484" i="84"/>
  <c r="FS719" i="84"/>
  <c r="FT727" i="84"/>
  <c r="FY462" i="84"/>
  <c r="FY1252" i="84"/>
  <c r="FT598" i="84"/>
  <c r="FX665" i="84"/>
  <c r="GO480" i="84"/>
  <c r="GE1506" i="84"/>
  <c r="FY1490" i="84"/>
  <c r="GF1510" i="84"/>
  <c r="FX1486" i="84"/>
  <c r="GL1596" i="84"/>
  <c r="FV1202" i="84"/>
  <c r="GO1380" i="84"/>
  <c r="FS491" i="84"/>
  <c r="FS119" i="84" s="1"/>
  <c r="L119" i="84" s="1"/>
  <c r="GJ1019" i="84"/>
  <c r="GU447" i="84"/>
  <c r="FW977" i="84"/>
  <c r="FZ1189" i="84"/>
  <c r="GD946" i="84"/>
  <c r="GC1527" i="84"/>
  <c r="GC431" i="84" s="1"/>
  <c r="AS431" i="84" s="1"/>
  <c r="FT1568" i="84"/>
  <c r="FW1423" i="84"/>
  <c r="GQ1395" i="84"/>
  <c r="GM1349" i="84"/>
  <c r="FX1482" i="84"/>
  <c r="GB1571" i="84"/>
  <c r="FW1405" i="84"/>
  <c r="GB1340" i="84"/>
  <c r="GP1418" i="84"/>
  <c r="FY1472" i="84"/>
  <c r="GA1363" i="84"/>
  <c r="FS1488" i="84"/>
  <c r="FU1580" i="84"/>
  <c r="GI1354" i="84"/>
  <c r="FZ877" i="84"/>
  <c r="FV643" i="84"/>
  <c r="GL1548" i="84"/>
  <c r="GK1188" i="84"/>
  <c r="GO704" i="84"/>
  <c r="FV809" i="84"/>
  <c r="GN1179" i="84"/>
  <c r="GE735" i="84"/>
  <c r="GH743" i="84"/>
  <c r="FZ612" i="84"/>
  <c r="FZ130" i="84" s="1"/>
  <c r="AJ130" i="84" s="1"/>
  <c r="GI1548" i="84"/>
  <c r="GS703" i="84"/>
  <c r="FS1587" i="84"/>
  <c r="FU864" i="84"/>
  <c r="GO776" i="84"/>
  <c r="FV955" i="84"/>
  <c r="GF1107" i="84"/>
  <c r="FT525" i="84"/>
  <c r="FU636" i="84"/>
  <c r="GA1143" i="84"/>
  <c r="GS644" i="84"/>
  <c r="FX480" i="84"/>
  <c r="FU656" i="84"/>
  <c r="GN1171" i="84"/>
  <c r="GQ483" i="84"/>
  <c r="GF1054" i="84"/>
  <c r="FW1545" i="84"/>
  <c r="GP1415" i="84"/>
  <c r="FU1579" i="84"/>
  <c r="GS655" i="84"/>
  <c r="GQ1106" i="84"/>
  <c r="FU443" i="84"/>
  <c r="FY1063" i="84"/>
  <c r="GN829" i="84"/>
  <c r="FZ863" i="84"/>
  <c r="GR581" i="84"/>
  <c r="GA1591" i="84"/>
  <c r="FT1063" i="84"/>
  <c r="GR448" i="84"/>
  <c r="GN803" i="84"/>
  <c r="GN1272" i="84"/>
  <c r="GQ698" i="84"/>
  <c r="GH841" i="84"/>
  <c r="FY802" i="84"/>
  <c r="GQ734" i="84"/>
  <c r="FS1366" i="84"/>
  <c r="FY1361" i="84"/>
  <c r="FS880" i="84"/>
  <c r="GT665" i="84"/>
  <c r="GJ1025" i="84"/>
  <c r="GP808" i="84"/>
  <c r="GS725" i="84"/>
  <c r="GM1546" i="84"/>
  <c r="GQ874" i="84"/>
  <c r="GN911" i="84"/>
  <c r="GH751" i="84"/>
  <c r="GL1547" i="84"/>
  <c r="GL215" i="84" s="1"/>
  <c r="DF215" i="84" s="1"/>
  <c r="FS541" i="84"/>
  <c r="FZ1368" i="84"/>
  <c r="GR546" i="84"/>
  <c r="GR124" i="84" s="1"/>
  <c r="EP124" i="84" s="1"/>
  <c r="FW1546" i="84"/>
  <c r="GD797" i="84"/>
  <c r="GA1033" i="84"/>
  <c r="FS525" i="84"/>
  <c r="GL1585" i="84"/>
  <c r="GN681" i="84"/>
  <c r="FS680" i="84"/>
  <c r="GI1132" i="84"/>
  <c r="FS957" i="84"/>
  <c r="GD1513" i="84"/>
  <c r="GI1479" i="84"/>
  <c r="GJ1542" i="84"/>
  <c r="GD1495" i="84"/>
  <c r="GO1596" i="84"/>
  <c r="FS452" i="84"/>
  <c r="GC1223" i="84"/>
  <c r="GN1004" i="84"/>
  <c r="GF1315" i="84"/>
  <c r="GL1039" i="84"/>
  <c r="FX1168" i="84"/>
  <c r="FX880" i="84"/>
  <c r="FT1337" i="84"/>
  <c r="GG882" i="84"/>
  <c r="GJ1413" i="84"/>
  <c r="GB1206" i="84"/>
  <c r="FW1281" i="84"/>
  <c r="FY726" i="84"/>
  <c r="GP1246" i="84"/>
  <c r="GH1262" i="84"/>
  <c r="FV1172" i="84"/>
  <c r="FS817" i="84"/>
  <c r="FS989" i="84"/>
  <c r="FS1480" i="84"/>
  <c r="GQ1274" i="84"/>
  <c r="GQ948" i="84"/>
  <c r="FT901" i="84"/>
  <c r="GA579" i="84"/>
  <c r="FV1364" i="84"/>
  <c r="FT1117" i="84"/>
  <c r="FX496" i="84"/>
  <c r="GL1045" i="84"/>
  <c r="GL1281" i="84"/>
  <c r="GT464" i="84"/>
  <c r="FU548" i="84"/>
  <c r="GM1070" i="84"/>
  <c r="FZ1480" i="84"/>
  <c r="FY623" i="84"/>
  <c r="FV688" i="84"/>
  <c r="FU1275" i="84"/>
  <c r="GP1238" i="84"/>
  <c r="FU611" i="84"/>
  <c r="GR562" i="84"/>
  <c r="GD757" i="84"/>
  <c r="GR727" i="84"/>
  <c r="FT1512" i="84"/>
  <c r="GI960" i="84"/>
  <c r="GS539" i="84"/>
  <c r="GE1028" i="84"/>
  <c r="FT515" i="84"/>
  <c r="FW1039" i="84"/>
  <c r="GQ1587" i="84"/>
  <c r="GK1578" i="84"/>
  <c r="FT1547" i="84"/>
  <c r="GI1542" i="84"/>
  <c r="FU1494" i="84"/>
  <c r="GL1493" i="84"/>
  <c r="GI771" i="84"/>
  <c r="FT906" i="84"/>
  <c r="FX697" i="84"/>
  <c r="GH1020" i="84"/>
  <c r="GK833" i="84"/>
  <c r="GT692" i="84"/>
  <c r="GA1351" i="84"/>
  <c r="FX1169" i="84"/>
  <c r="GE789" i="84"/>
  <c r="GJ767" i="84"/>
  <c r="FX1172" i="84"/>
  <c r="GN1157" i="84"/>
  <c r="FX596" i="84"/>
  <c r="FS1131" i="84"/>
  <c r="FY829" i="84"/>
  <c r="GA448" i="84"/>
  <c r="FV513" i="84"/>
  <c r="GH920" i="84"/>
  <c r="GJ762" i="84"/>
  <c r="GP1090" i="84"/>
  <c r="GK1090" i="84"/>
  <c r="GJ873" i="84"/>
  <c r="GP701" i="84"/>
  <c r="GQ1467" i="84"/>
  <c r="GH993" i="84"/>
  <c r="GF1056" i="84"/>
  <c r="FV1223" i="84"/>
  <c r="GK885" i="84"/>
  <c r="GN1540" i="84"/>
  <c r="GD1090" i="84"/>
  <c r="GJ1168" i="84"/>
  <c r="FX834" i="84"/>
  <c r="GF772" i="84"/>
  <c r="GP469" i="84"/>
  <c r="FX1186" i="84"/>
  <c r="FT466" i="84"/>
  <c r="GI1243" i="84"/>
  <c r="FV1526" i="84"/>
  <c r="GQ815" i="84"/>
  <c r="GO981" i="84"/>
  <c r="FS499" i="84"/>
  <c r="FV719" i="84"/>
  <c r="FZ808" i="84"/>
  <c r="FX928" i="84"/>
  <c r="FZ479" i="84"/>
  <c r="FW1551" i="84"/>
  <c r="FU1146" i="84"/>
  <c r="GF1508" i="84"/>
  <c r="FT1506" i="84"/>
  <c r="FT1489" i="84"/>
  <c r="FZ1494" i="84"/>
  <c r="FZ1502" i="84"/>
  <c r="GR557" i="84"/>
  <c r="GH826" i="84"/>
  <c r="GT646" i="84"/>
  <c r="GK950" i="84"/>
  <c r="FX1127" i="84"/>
  <c r="GR721" i="84"/>
  <c r="GO1013" i="84"/>
  <c r="GO275" i="84" s="1"/>
  <c r="DN275" i="84" s="1"/>
  <c r="GA699" i="84"/>
  <c r="FY566" i="84"/>
  <c r="GQ1564" i="84"/>
  <c r="GQ842" i="84"/>
  <c r="GE1220" i="84"/>
  <c r="GL1258" i="84"/>
  <c r="GQ592" i="84"/>
  <c r="GU617" i="84"/>
  <c r="GO1203" i="84"/>
  <c r="FW594" i="84"/>
  <c r="GD1364" i="84"/>
  <c r="GM1253" i="84"/>
  <c r="GM1310" i="84"/>
  <c r="GS642" i="84"/>
  <c r="GK874" i="84"/>
  <c r="FY919" i="84"/>
  <c r="FS504" i="84"/>
  <c r="GL810" i="84"/>
  <c r="GI802" i="84"/>
  <c r="FY985" i="84"/>
  <c r="FU883" i="84"/>
  <c r="FZ741" i="84"/>
  <c r="FV1191" i="84"/>
  <c r="FU823" i="84"/>
  <c r="GJ1256" i="84"/>
  <c r="GE1131" i="84"/>
  <c r="FW867" i="84"/>
  <c r="GJ1166" i="84"/>
  <c r="GD1378" i="84"/>
  <c r="FS846" i="84"/>
  <c r="GG766" i="84"/>
  <c r="GN686" i="84"/>
  <c r="GA882" i="84"/>
  <c r="GP513" i="84"/>
  <c r="GD944" i="84"/>
  <c r="FX778" i="84"/>
  <c r="FX989" i="84"/>
  <c r="FW1359" i="84"/>
  <c r="FY539" i="84"/>
  <c r="GC1253" i="84"/>
  <c r="GJ1503" i="84"/>
  <c r="FS1448" i="84"/>
  <c r="FS206" i="84" s="1"/>
  <c r="L206" i="84" s="1"/>
  <c r="GN1573" i="84"/>
  <c r="GU576" i="84"/>
  <c r="GG747" i="84"/>
  <c r="GA704" i="84"/>
  <c r="GL1247" i="84"/>
  <c r="GG1350" i="84"/>
  <c r="FX1429" i="84"/>
  <c r="FW1361" i="84"/>
  <c r="GA1336" i="84"/>
  <c r="FS1447" i="84"/>
  <c r="GM1442" i="84"/>
  <c r="GM1572" i="84"/>
  <c r="GK1438" i="84"/>
  <c r="GD1414" i="84"/>
  <c r="GI1377" i="84"/>
  <c r="GI1566" i="84"/>
  <c r="GQ1426" i="84"/>
  <c r="GN1399" i="84"/>
  <c r="GA1572" i="84"/>
  <c r="GL1210" i="84"/>
  <c r="GI821" i="84"/>
  <c r="GO676" i="84"/>
  <c r="GB1385" i="84"/>
  <c r="FV537" i="84"/>
  <c r="FX696" i="84"/>
  <c r="GA971" i="84"/>
  <c r="FU1544" i="84"/>
  <c r="FV695" i="84"/>
  <c r="FS1273" i="84"/>
  <c r="FS729" i="84"/>
  <c r="GI928" i="84"/>
  <c r="GC1581" i="84"/>
  <c r="GO626" i="84"/>
  <c r="GI1428" i="84"/>
  <c r="GH849" i="84"/>
  <c r="FZ1257" i="84"/>
  <c r="FV533" i="84"/>
  <c r="FS483" i="84"/>
  <c r="GG994" i="84"/>
  <c r="GU562" i="84"/>
  <c r="GN1485" i="84"/>
  <c r="GA696" i="84"/>
  <c r="GF758" i="84"/>
  <c r="FZ825" i="84"/>
  <c r="FZ851" i="84"/>
  <c r="GM1044" i="84"/>
  <c r="FX1400" i="84"/>
  <c r="FY814" i="84"/>
  <c r="FX610" i="84"/>
  <c r="GA1021" i="84"/>
  <c r="GE1389" i="84"/>
  <c r="GJ1001" i="84"/>
  <c r="FW463" i="84"/>
  <c r="GL928" i="84"/>
  <c r="GQ644" i="84"/>
  <c r="FU1234" i="84"/>
  <c r="FW709" i="84"/>
  <c r="GL744" i="84"/>
  <c r="FW1380" i="84"/>
  <c r="GD906" i="84"/>
  <c r="GJ1142" i="84"/>
  <c r="GS593" i="84"/>
  <c r="FT595" i="84"/>
  <c r="FS773" i="84"/>
  <c r="GL1214" i="84"/>
  <c r="GO1271" i="84"/>
  <c r="FT1262" i="84"/>
  <c r="GN918" i="84"/>
  <c r="FW1223" i="84"/>
  <c r="FT588" i="84"/>
  <c r="FW1171" i="84"/>
  <c r="GK1399" i="84"/>
  <c r="FY783" i="84"/>
  <c r="GF1261" i="84"/>
  <c r="FV859" i="84"/>
  <c r="FW1537" i="84"/>
  <c r="FT601" i="84"/>
  <c r="GK1027" i="84"/>
  <c r="FT1046" i="84"/>
  <c r="GQ662" i="84"/>
  <c r="FX969" i="84"/>
  <c r="GU443" i="84"/>
  <c r="GO803" i="84"/>
  <c r="FV653" i="84"/>
  <c r="GJ1086" i="84"/>
  <c r="GJ1139" i="84"/>
  <c r="GM806" i="84"/>
  <c r="GE1552" i="84"/>
  <c r="GE324" i="84" s="1"/>
  <c r="CD324" i="84" s="1"/>
  <c r="GI844" i="84"/>
  <c r="GH922" i="84"/>
  <c r="GA784" i="84"/>
  <c r="FU1513" i="84"/>
  <c r="GK1490" i="84"/>
  <c r="GK428" i="84" s="1"/>
  <c r="DB428" i="84" s="1"/>
  <c r="GN1489" i="84"/>
  <c r="FU1531" i="84"/>
  <c r="FU803" i="84"/>
  <c r="GH799" i="84"/>
  <c r="GD1438" i="84"/>
  <c r="FY763" i="84"/>
  <c r="GS595" i="84"/>
  <c r="GQ934" i="84"/>
  <c r="GJ1171" i="84"/>
  <c r="FZ991" i="84"/>
  <c r="FZ273" i="84" s="1"/>
  <c r="AJ273" i="84" s="1"/>
  <c r="FU1318" i="84"/>
  <c r="GA476" i="84"/>
  <c r="GF1112" i="84"/>
  <c r="FY603" i="84"/>
  <c r="GN684" i="84"/>
  <c r="FS923" i="84"/>
  <c r="GE1091" i="84"/>
  <c r="FW1525" i="84"/>
  <c r="FW213" i="84" s="1"/>
  <c r="AA213" i="84" s="1"/>
  <c r="GQ618" i="84"/>
  <c r="GK1530" i="84"/>
  <c r="GA1096" i="84"/>
  <c r="FW1452" i="84"/>
  <c r="GL743" i="84"/>
  <c r="GU475" i="84"/>
  <c r="GE948" i="84"/>
  <c r="GQ1187" i="84"/>
  <c r="GO1290" i="84"/>
  <c r="FZ1161" i="84"/>
  <c r="GO961" i="84"/>
  <c r="GN946" i="84"/>
  <c r="GJ1517" i="84"/>
  <c r="FT655" i="84"/>
  <c r="GB1330" i="84"/>
  <c r="GM892" i="84"/>
  <c r="GO1176" i="84"/>
  <c r="GK845" i="84"/>
  <c r="GA591" i="84"/>
  <c r="GE1092" i="84"/>
  <c r="FT743" i="84"/>
  <c r="GF890" i="84"/>
  <c r="GH1088" i="84"/>
  <c r="FV749" i="84"/>
  <c r="FX549" i="84"/>
  <c r="GO724" i="84"/>
  <c r="GK1155" i="84"/>
  <c r="GH1114" i="84"/>
  <c r="GJ1534" i="84"/>
  <c r="FS823" i="84"/>
  <c r="GP795" i="84"/>
  <c r="GH968" i="84"/>
  <c r="GJ1578" i="84"/>
  <c r="GP1514" i="84"/>
  <c r="FW1504" i="84"/>
  <c r="GO1502" i="84"/>
  <c r="GF1596" i="84"/>
  <c r="FT648" i="84"/>
  <c r="FV1109" i="84"/>
  <c r="FV863" i="84"/>
  <c r="GO785" i="84"/>
  <c r="FT959" i="84"/>
  <c r="GD1512" i="84"/>
  <c r="FT972" i="84"/>
  <c r="GP471" i="84"/>
  <c r="FV1203" i="84"/>
  <c r="GL1025" i="84"/>
  <c r="FT1263" i="84"/>
  <c r="FS603" i="84"/>
  <c r="FZ1201" i="84"/>
  <c r="GP1055" i="84"/>
  <c r="GF1309" i="84"/>
  <c r="FU1203" i="84"/>
  <c r="FW455" i="84"/>
  <c r="GJ959" i="84"/>
  <c r="FW1548" i="84"/>
  <c r="FT649" i="84"/>
  <c r="GG774" i="84"/>
  <c r="FW739" i="84"/>
  <c r="GA619" i="84"/>
  <c r="FT1402" i="84"/>
  <c r="FZ1056" i="84"/>
  <c r="FY1242" i="84"/>
  <c r="FW824" i="84"/>
  <c r="GF1250" i="84"/>
  <c r="GF188" i="84" s="1"/>
  <c r="CH188" i="84" s="1"/>
  <c r="FU985" i="84"/>
  <c r="GQ1273" i="84"/>
  <c r="FW846" i="84"/>
  <c r="FS468" i="84"/>
  <c r="GP1019" i="84"/>
  <c r="GP167" i="84" s="1"/>
  <c r="DR167" i="84" s="1"/>
  <c r="FS480" i="84"/>
  <c r="FS118" i="84" s="1"/>
  <c r="L118" i="84" s="1"/>
  <c r="FV623" i="84"/>
  <c r="GF1573" i="84"/>
  <c r="GG1188" i="84"/>
  <c r="GP497" i="84"/>
  <c r="GP669" i="84"/>
  <c r="GO1346" i="84"/>
  <c r="GI1264" i="84"/>
  <c r="FZ1006" i="84"/>
  <c r="GF927" i="84"/>
  <c r="GG800" i="84"/>
  <c r="GG1578" i="84"/>
  <c r="GI1514" i="84"/>
  <c r="FZ1491" i="84"/>
  <c r="GO1496" i="84"/>
  <c r="FV1453" i="84"/>
  <c r="GP852" i="84"/>
  <c r="GG1007" i="84"/>
  <c r="GC1262" i="84"/>
  <c r="FZ1053" i="84"/>
  <c r="GS557" i="84"/>
  <c r="GO572" i="84"/>
  <c r="FX814" i="84"/>
  <c r="GC1381" i="84"/>
  <c r="GS607" i="84"/>
  <c r="GO558" i="84"/>
  <c r="GD1193" i="84"/>
  <c r="GC1404" i="84"/>
  <c r="FZ1410" i="84"/>
  <c r="GF1320" i="84"/>
  <c r="FW930" i="84"/>
  <c r="GA1227" i="84"/>
  <c r="GL914" i="84"/>
  <c r="GJ1207" i="84"/>
  <c r="GS630" i="84"/>
  <c r="GI975" i="84"/>
  <c r="GG1157" i="84"/>
  <c r="GH1229" i="84"/>
  <c r="GN1288" i="84"/>
  <c r="FV772" i="84"/>
  <c r="FZ1268" i="84"/>
  <c r="GO656" i="84"/>
  <c r="FW548" i="84"/>
  <c r="FW724" i="84"/>
  <c r="GN1037" i="84"/>
  <c r="FX686" i="84"/>
  <c r="GK1346" i="84"/>
  <c r="GB1279" i="84"/>
  <c r="FU1363" i="84"/>
  <c r="GN1341" i="84"/>
  <c r="GU476" i="84"/>
  <c r="GE866" i="84"/>
  <c r="FU1160" i="84"/>
  <c r="FZ500" i="84"/>
  <c r="GJ730" i="84"/>
  <c r="FY528" i="84"/>
  <c r="GO775" i="84"/>
  <c r="GH1293" i="84"/>
  <c r="GA459" i="84"/>
  <c r="FZ1290" i="84"/>
  <c r="GK1489" i="84"/>
  <c r="GH1022" i="84"/>
  <c r="GQ1049" i="84"/>
  <c r="FX690" i="84"/>
  <c r="GF1032" i="84"/>
  <c r="GJ1285" i="84"/>
  <c r="FZ1421" i="84"/>
  <c r="FX675" i="84"/>
  <c r="FY556" i="84"/>
  <c r="FZ1586" i="84"/>
  <c r="GP1134" i="84"/>
  <c r="GK1470" i="84"/>
  <c r="FW1356" i="84"/>
  <c r="GG1390" i="84"/>
  <c r="GE1432" i="84"/>
  <c r="FX1410" i="84"/>
  <c r="GI1488" i="84"/>
  <c r="GO1411" i="84"/>
  <c r="GK1342" i="84"/>
  <c r="GP1364" i="84"/>
  <c r="GQ1451" i="84"/>
  <c r="FS1556" i="84"/>
  <c r="GN1365" i="84"/>
  <c r="GL1472" i="84"/>
  <c r="GF1567" i="84"/>
  <c r="FZ1028" i="84"/>
  <c r="FZ953" i="84"/>
  <c r="FV728" i="84"/>
  <c r="FZ736" i="84"/>
  <c r="FY601" i="84"/>
  <c r="GK1305" i="84"/>
  <c r="GK193" i="84" s="1"/>
  <c r="DB193" i="84" s="1"/>
  <c r="FU1077" i="84"/>
  <c r="GQ475" i="84"/>
  <c r="GS526" i="84"/>
  <c r="FZ724" i="84"/>
  <c r="GP584" i="84"/>
  <c r="GN1265" i="84"/>
  <c r="FS699" i="84"/>
  <c r="GA1502" i="84"/>
  <c r="GI1166" i="84"/>
  <c r="FV1401" i="84"/>
  <c r="GJ734" i="84"/>
  <c r="FU1222" i="84"/>
  <c r="FS668" i="84"/>
  <c r="GP553" i="84"/>
  <c r="GD1381" i="84"/>
  <c r="FX1073" i="84"/>
  <c r="FY874" i="84"/>
  <c r="FW768" i="84"/>
  <c r="FV697" i="84"/>
  <c r="FU474" i="84"/>
  <c r="GD1205" i="84"/>
  <c r="FS677" i="84"/>
  <c r="GL917" i="84"/>
  <c r="FT1091" i="84"/>
  <c r="FW1159" i="84"/>
  <c r="FX445" i="84"/>
  <c r="GD1159" i="84"/>
  <c r="FS767" i="84"/>
  <c r="FT1551" i="84"/>
  <c r="GI1549" i="84"/>
  <c r="GO443" i="84"/>
  <c r="GG1002" i="84"/>
  <c r="FS1297" i="84"/>
  <c r="GP627" i="84"/>
  <c r="GJ825" i="84"/>
  <c r="GP634" i="84"/>
  <c r="GE897" i="84"/>
  <c r="FW726" i="84"/>
  <c r="FU1359" i="84"/>
  <c r="FY507" i="84"/>
  <c r="GK1121" i="84"/>
  <c r="FZ1130" i="84"/>
  <c r="GP512" i="84"/>
  <c r="GK1022" i="84"/>
  <c r="FW1051" i="84"/>
  <c r="FW592" i="84"/>
  <c r="FW502" i="84"/>
  <c r="GI1239" i="84"/>
  <c r="GI187" i="84" s="1"/>
  <c r="CT187" i="84" s="1"/>
  <c r="FV683" i="84"/>
  <c r="FT570" i="84"/>
  <c r="FY622" i="84"/>
  <c r="GM1040" i="84"/>
  <c r="GN1201" i="84"/>
  <c r="GE1400" i="84"/>
  <c r="FW588" i="84"/>
  <c r="FY933" i="84"/>
  <c r="GH1387" i="84"/>
  <c r="FY740" i="84"/>
  <c r="FX568" i="84"/>
  <c r="FX126" i="84" s="1"/>
  <c r="GQ822" i="84"/>
  <c r="GA967" i="84"/>
  <c r="GI1174" i="84"/>
  <c r="FT531" i="84"/>
  <c r="GQ446" i="84"/>
  <c r="GN974" i="84"/>
  <c r="FW935" i="84"/>
  <c r="GD1112" i="84"/>
  <c r="GT531" i="84"/>
  <c r="FV496" i="84"/>
  <c r="GF1578" i="84"/>
  <c r="GN1500" i="84"/>
  <c r="GK1505" i="84"/>
  <c r="GA1499" i="84"/>
  <c r="GC1495" i="84"/>
  <c r="GQ1485" i="84"/>
  <c r="GO708" i="84"/>
  <c r="GP911" i="84"/>
  <c r="FS1110" i="84"/>
  <c r="GH1289" i="84"/>
  <c r="GL920" i="84"/>
  <c r="GD790" i="84"/>
  <c r="GH758" i="84"/>
  <c r="GF854" i="84"/>
  <c r="FW892" i="84"/>
  <c r="FW1122" i="84"/>
  <c r="GG931" i="84"/>
  <c r="GN983" i="84"/>
  <c r="FU1185" i="84"/>
  <c r="FW917" i="84"/>
  <c r="FS739" i="84"/>
  <c r="GD1488" i="84"/>
  <c r="GJ961" i="84"/>
  <c r="GP930" i="84"/>
  <c r="GQ1122" i="84"/>
  <c r="FW953" i="84"/>
  <c r="FZ1526" i="84"/>
  <c r="GH1147" i="84"/>
  <c r="FZ1256" i="84"/>
  <c r="GQ456" i="84"/>
  <c r="GO677" i="84"/>
  <c r="FZ904" i="84"/>
  <c r="GQ1295" i="84"/>
  <c r="GA580" i="84"/>
  <c r="GT670" i="84"/>
  <c r="FX768" i="84"/>
  <c r="FU629" i="84"/>
  <c r="GQ1362" i="84"/>
  <c r="FZ1055" i="84"/>
  <c r="GQ919" i="84"/>
  <c r="GT664" i="84"/>
  <c r="GO1434" i="84"/>
  <c r="GH852" i="84"/>
  <c r="FS647" i="84"/>
  <c r="GL1018" i="84"/>
  <c r="FV776" i="84"/>
  <c r="GH1164" i="84"/>
  <c r="GD1539" i="84"/>
  <c r="GP827" i="84"/>
  <c r="GO827" i="84"/>
  <c r="GC1507" i="84"/>
  <c r="GM1489" i="84"/>
  <c r="GM1497" i="84"/>
  <c r="GS507" i="84"/>
  <c r="GD1262" i="84"/>
  <c r="FV642" i="84"/>
  <c r="GM1093" i="84"/>
  <c r="GP1085" i="84"/>
  <c r="FV865" i="84"/>
  <c r="FV153" i="84" s="1"/>
  <c r="O153" i="84" s="1"/>
  <c r="GR629" i="84"/>
  <c r="GM1057" i="84"/>
  <c r="GG1407" i="84"/>
  <c r="GQ816" i="84"/>
  <c r="FW487" i="84"/>
  <c r="FV874" i="84"/>
  <c r="GI1164" i="84"/>
  <c r="FZ897" i="84"/>
  <c r="GJ1208" i="84"/>
  <c r="GI1313" i="84"/>
  <c r="FT674" i="84"/>
  <c r="GB1125" i="84"/>
  <c r="GH1221" i="84"/>
  <c r="GP1284" i="84"/>
  <c r="GG890" i="84"/>
  <c r="GH735" i="84"/>
  <c r="GO790" i="84"/>
  <c r="GQ742" i="84"/>
  <c r="GH1128" i="84"/>
  <c r="GF1431" i="84"/>
  <c r="FT771" i="84"/>
  <c r="GA520" i="84"/>
  <c r="GL1021" i="84"/>
  <c r="FT650" i="84"/>
  <c r="FT242" i="84" s="1"/>
  <c r="M242" i="84" s="1"/>
  <c r="GA577" i="84"/>
  <c r="FT1014" i="84"/>
  <c r="GN1032" i="84"/>
  <c r="GR681" i="84"/>
  <c r="FZ454" i="84"/>
  <c r="GE1072" i="84"/>
  <c r="GJ893" i="84"/>
  <c r="GE1189" i="84"/>
  <c r="GD1534" i="84"/>
  <c r="FY764" i="84"/>
  <c r="GE760" i="84"/>
  <c r="GF777" i="84"/>
  <c r="FY1186" i="84"/>
  <c r="FT1479" i="84"/>
  <c r="GM1505" i="84"/>
  <c r="GD937" i="84"/>
  <c r="GK759" i="84"/>
  <c r="GL1390" i="84"/>
  <c r="GH1105" i="84"/>
  <c r="GQ1459" i="84"/>
  <c r="GD918" i="84"/>
  <c r="GF1240" i="84"/>
  <c r="GA712" i="84"/>
  <c r="GI1198" i="84"/>
  <c r="FV526" i="84"/>
  <c r="GS579" i="84"/>
  <c r="GO1102" i="84"/>
  <c r="GP733" i="84"/>
  <c r="GP141" i="84" s="1"/>
  <c r="DR141" i="84" s="1"/>
  <c r="FW555" i="84"/>
  <c r="FV1049" i="84"/>
  <c r="FW585" i="84"/>
  <c r="FV831" i="84"/>
  <c r="GS495" i="84"/>
  <c r="FY1013" i="84"/>
  <c r="GG1219" i="84"/>
  <c r="FX542" i="84"/>
  <c r="GN865" i="84"/>
  <c r="GN1029" i="84"/>
  <c r="FS1178" i="84"/>
  <c r="GF1534" i="84"/>
  <c r="GU640" i="84"/>
  <c r="GT637" i="84"/>
  <c r="FZ1186" i="84"/>
  <c r="GA816" i="84"/>
  <c r="GA148" i="84" s="1"/>
  <c r="AM148" i="84" s="1"/>
  <c r="GF746" i="84"/>
  <c r="GA1091" i="84"/>
  <c r="FT693" i="84"/>
  <c r="FV926" i="84"/>
  <c r="GD1577" i="84"/>
  <c r="GL1056" i="84"/>
  <c r="FU570" i="84"/>
  <c r="GH846" i="84"/>
  <c r="FU498" i="84"/>
  <c r="FY1405" i="84"/>
  <c r="GO643" i="84"/>
  <c r="GA760" i="84"/>
  <c r="FT635" i="84"/>
  <c r="FT1507" i="84"/>
  <c r="FX689" i="84"/>
  <c r="FU1382" i="84"/>
  <c r="FY591" i="84"/>
  <c r="FU1283" i="84"/>
  <c r="FT1002" i="84"/>
  <c r="GQ1347" i="84"/>
  <c r="GL1469" i="84"/>
  <c r="GC1420" i="84"/>
  <c r="GN1461" i="84"/>
  <c r="FV1472" i="84"/>
  <c r="FW1476" i="84"/>
  <c r="GI1421" i="84"/>
  <c r="GJ1339" i="84"/>
  <c r="GM1365" i="84"/>
  <c r="GH1509" i="84"/>
  <c r="GD1396" i="84"/>
  <c r="GQ1574" i="84"/>
  <c r="FZ1347" i="84"/>
  <c r="FS1449" i="84"/>
  <c r="FU1474" i="84"/>
  <c r="GQ1369" i="84"/>
  <c r="GI1186" i="84"/>
  <c r="FS1196" i="84"/>
  <c r="FY684" i="84"/>
  <c r="GS467" i="84"/>
  <c r="FV1047" i="84"/>
  <c r="FY508" i="84"/>
  <c r="GS686" i="84"/>
  <c r="GE1450" i="84"/>
  <c r="GN1499" i="84"/>
  <c r="GT669" i="84"/>
  <c r="GI1143" i="84"/>
  <c r="GN1204" i="84"/>
  <c r="GG1281" i="84"/>
  <c r="FZ1083" i="84"/>
  <c r="FZ391" i="84" s="1"/>
  <c r="AJ391" i="84" s="1"/>
  <c r="FT1409" i="84"/>
  <c r="FS676" i="84"/>
  <c r="GJ1100" i="84"/>
  <c r="GA1343" i="84"/>
  <c r="GR514" i="84"/>
  <c r="FV1002" i="84"/>
  <c r="FS789" i="84"/>
  <c r="GQ727" i="84"/>
  <c r="GA637" i="84"/>
  <c r="GH1111" i="84"/>
  <c r="GG869" i="84"/>
  <c r="FZ565" i="84"/>
  <c r="FZ1066" i="84"/>
  <c r="GO1279" i="84"/>
  <c r="FU860" i="84"/>
  <c r="GD742" i="84"/>
  <c r="GN1581" i="84"/>
  <c r="GL889" i="84"/>
  <c r="FY835" i="84"/>
  <c r="GR535" i="84"/>
  <c r="GU668" i="84"/>
  <c r="GK830" i="84"/>
  <c r="FV807" i="84"/>
  <c r="GD985" i="84"/>
  <c r="GS477" i="84"/>
  <c r="FS1561" i="84"/>
  <c r="GQ863" i="84"/>
  <c r="GQ1214" i="84"/>
  <c r="GU471" i="84"/>
  <c r="FU527" i="84"/>
  <c r="GE1102" i="84"/>
  <c r="GQ1086" i="84"/>
  <c r="GS718" i="84"/>
  <c r="GN1158" i="84"/>
  <c r="GJ1273" i="84"/>
  <c r="GO779" i="84"/>
  <c r="FX953" i="84"/>
  <c r="FS1568" i="84"/>
  <c r="FT853" i="84"/>
  <c r="FV812" i="84"/>
  <c r="FS1266" i="84"/>
  <c r="GL770" i="84"/>
  <c r="GA607" i="84"/>
  <c r="GO1009" i="84"/>
  <c r="GC1238" i="84"/>
  <c r="FS904" i="84"/>
  <c r="GO1243" i="84"/>
  <c r="FT1591" i="84"/>
  <c r="GJ1226" i="84"/>
  <c r="FV787" i="84"/>
  <c r="FS629" i="84"/>
  <c r="FW1174" i="84"/>
  <c r="GL1512" i="84"/>
  <c r="GA999" i="84"/>
  <c r="FT861" i="84"/>
  <c r="GO495" i="84"/>
  <c r="GO772" i="84"/>
  <c r="GH1565" i="84"/>
  <c r="GU492" i="84"/>
  <c r="FX1507" i="84"/>
  <c r="GJ1505" i="84"/>
  <c r="GH1499" i="84"/>
  <c r="GP1494" i="84"/>
  <c r="GK1515" i="84"/>
  <c r="FS1557" i="84"/>
  <c r="FZ1081" i="84"/>
  <c r="FS961" i="84"/>
  <c r="GG1086" i="84"/>
  <c r="FT497" i="84"/>
  <c r="GJ966" i="84"/>
  <c r="FV1170" i="84"/>
  <c r="GN1152" i="84"/>
  <c r="GM855" i="84"/>
  <c r="FV1335" i="84"/>
  <c r="FX750" i="84"/>
  <c r="GG857" i="84"/>
  <c r="GO1311" i="84"/>
  <c r="GO954" i="84"/>
  <c r="GF1207" i="84"/>
  <c r="FS448" i="84"/>
  <c r="FY614" i="84"/>
  <c r="GK956" i="84"/>
  <c r="GD795" i="84"/>
  <c r="FW1257" i="84"/>
  <c r="FZ585" i="84"/>
  <c r="GL925" i="84"/>
  <c r="FX486" i="84"/>
  <c r="GN1379" i="84"/>
  <c r="GS551" i="84"/>
  <c r="GO1372" i="84"/>
  <c r="FZ710" i="84"/>
  <c r="GQ711" i="84"/>
  <c r="GQ782" i="84"/>
  <c r="FZ932" i="84"/>
  <c r="GO529" i="84"/>
  <c r="GU512" i="84"/>
  <c r="GG790" i="84"/>
  <c r="FS445" i="84"/>
  <c r="GL934" i="84"/>
  <c r="FZ1105" i="84"/>
  <c r="GA585" i="84"/>
  <c r="GF1275" i="84"/>
  <c r="GE1478" i="84"/>
  <c r="GK788" i="84"/>
  <c r="GK146" i="84" s="1"/>
  <c r="DB146" i="84" s="1"/>
  <c r="GP624" i="84"/>
  <c r="GC1514" i="84"/>
  <c r="GC212" i="84" s="1"/>
  <c r="AS212" i="84" s="1"/>
  <c r="GB1514" i="84"/>
  <c r="FX1520" i="84"/>
  <c r="GM1555" i="84"/>
  <c r="GH975" i="84"/>
  <c r="FY1065" i="84"/>
  <c r="FV1194" i="84"/>
  <c r="FS1579" i="84"/>
  <c r="GK882" i="84"/>
  <c r="GJ1341" i="84"/>
  <c r="FY495" i="84"/>
  <c r="FV1340" i="84"/>
  <c r="GE768" i="84"/>
  <c r="GP1060" i="84"/>
  <c r="FT475" i="84"/>
  <c r="GN1061" i="84"/>
  <c r="GK1031" i="84"/>
  <c r="GN672" i="84"/>
  <c r="FU1059" i="84"/>
  <c r="GJ883" i="84"/>
  <c r="FS530" i="84"/>
  <c r="FT897" i="84"/>
  <c r="GG1431" i="84"/>
  <c r="FY812" i="84"/>
  <c r="GA850" i="84"/>
  <c r="GT591" i="84"/>
  <c r="FW732" i="84"/>
  <c r="GF1522" i="84"/>
  <c r="GM1004" i="84"/>
  <c r="FU1168" i="84"/>
  <c r="FX1524" i="84"/>
  <c r="GK1115" i="84"/>
  <c r="GK969" i="84"/>
  <c r="GQ887" i="84"/>
  <c r="GQ597" i="84"/>
  <c r="GO1162" i="84"/>
  <c r="FT586" i="84"/>
  <c r="GH1450" i="84"/>
  <c r="FT614" i="84"/>
  <c r="GQ882" i="84"/>
  <c r="GA1559" i="84"/>
  <c r="GF1269" i="84"/>
  <c r="FX651" i="84"/>
  <c r="FY864" i="84"/>
  <c r="GQ1067" i="84"/>
  <c r="FY932" i="84"/>
  <c r="FU795" i="84"/>
  <c r="FS1437" i="84"/>
  <c r="FW969" i="84"/>
  <c r="GR482" i="84"/>
  <c r="GP1363" i="84"/>
  <c r="GA645" i="84"/>
  <c r="GH1489" i="84"/>
  <c r="GN1508" i="84"/>
  <c r="GK1514" i="84"/>
  <c r="FY1513" i="84"/>
  <c r="GG1486" i="84"/>
  <c r="GP1596" i="84"/>
  <c r="GS712" i="84"/>
  <c r="GN1033" i="84"/>
  <c r="GU626" i="84"/>
  <c r="GA876" i="84"/>
  <c r="GF999" i="84"/>
  <c r="GO1201" i="84"/>
  <c r="GF962" i="84"/>
  <c r="FZ1521" i="84"/>
  <c r="GM729" i="84"/>
  <c r="FV450" i="84"/>
  <c r="GQ1360" i="84"/>
  <c r="FZ815" i="84"/>
  <c r="FU1179" i="84"/>
  <c r="GO738" i="84"/>
  <c r="FW1540" i="84"/>
  <c r="FY1270" i="84"/>
  <c r="GE890" i="84"/>
  <c r="FS587" i="84"/>
  <c r="GJ1045" i="84"/>
  <c r="FZ1363" i="84"/>
  <c r="GF945" i="84"/>
  <c r="GE1183" i="84"/>
  <c r="FW871" i="84"/>
  <c r="GP1083" i="84"/>
  <c r="GM1143" i="84"/>
  <c r="FU828" i="84"/>
  <c r="FZ534" i="84"/>
  <c r="FU544" i="84"/>
  <c r="GT657" i="84"/>
  <c r="GN1555" i="84"/>
  <c r="FY1168" i="84"/>
  <c r="FW716" i="84"/>
  <c r="GQ784" i="84"/>
  <c r="GJ880" i="84"/>
  <c r="FX1306" i="84"/>
  <c r="GM1586" i="84"/>
  <c r="GL760" i="84"/>
  <c r="GQ714" i="84"/>
  <c r="FY878" i="84"/>
  <c r="FW1157" i="84"/>
  <c r="GL1539" i="84"/>
  <c r="FU1528" i="84"/>
  <c r="FW988" i="84"/>
  <c r="FZ1505" i="84"/>
  <c r="GQ1489" i="84"/>
  <c r="FZ1531" i="84"/>
  <c r="GG1531" i="84"/>
  <c r="GR460" i="84"/>
  <c r="FV1557" i="84"/>
  <c r="FX1214" i="84"/>
  <c r="GP472" i="84"/>
  <c r="GM1082" i="84"/>
  <c r="GL776" i="84"/>
  <c r="GI809" i="84"/>
  <c r="FT953" i="84"/>
  <c r="GO516" i="84"/>
  <c r="FZ756" i="84"/>
  <c r="GP714" i="84"/>
  <c r="GK1500" i="84"/>
  <c r="GN680" i="84"/>
  <c r="FZ1263" i="84"/>
  <c r="GB1586" i="84"/>
  <c r="GI1064" i="84"/>
  <c r="FV475" i="84"/>
  <c r="GL1458" i="84"/>
  <c r="FW543" i="84"/>
  <c r="FW1438" i="84"/>
  <c r="GG1042" i="84"/>
  <c r="FX1493" i="84"/>
  <c r="FX559" i="84"/>
  <c r="GN1563" i="84"/>
  <c r="GL1379" i="84"/>
  <c r="GO1515" i="84"/>
  <c r="FX906" i="84"/>
  <c r="GO642" i="84"/>
  <c r="FY752" i="84"/>
  <c r="GC1172" i="84"/>
  <c r="GU528" i="84"/>
  <c r="GF1294" i="84"/>
  <c r="GE1531" i="84"/>
  <c r="GN1083" i="84"/>
  <c r="FW512" i="84"/>
  <c r="GG731" i="84"/>
  <c r="GM888" i="84"/>
  <c r="FT577" i="84"/>
  <c r="FT345" i="84" s="1"/>
  <c r="M345" i="84" s="1"/>
  <c r="FY1254" i="84"/>
  <c r="GH1163" i="84"/>
  <c r="GN811" i="84"/>
  <c r="GI766" i="84"/>
  <c r="GK1148" i="84"/>
  <c r="GJ1213" i="84"/>
  <c r="GK1227" i="84"/>
  <c r="FV1573" i="84"/>
  <c r="GA1579" i="84"/>
  <c r="GK1109" i="84"/>
  <c r="FV1206" i="84"/>
  <c r="GM1409" i="84"/>
  <c r="FX508" i="84"/>
  <c r="GM1190" i="84"/>
  <c r="GN1022" i="84"/>
  <c r="GT647" i="84"/>
  <c r="GA981" i="84"/>
  <c r="GN669" i="84"/>
  <c r="GU519" i="84"/>
  <c r="GP1289" i="84"/>
  <c r="GE1523" i="84"/>
  <c r="GE431" i="84" s="1"/>
  <c r="CD431" i="84" s="1"/>
  <c r="FW1544" i="84"/>
  <c r="GI889" i="84"/>
  <c r="GE1051" i="84"/>
  <c r="GG1230" i="84"/>
  <c r="FU763" i="84"/>
  <c r="FX951" i="84"/>
  <c r="GN769" i="84"/>
  <c r="FZ448" i="84"/>
  <c r="FZ1016" i="84"/>
  <c r="GL1569" i="84"/>
  <c r="GL217" i="84" s="1"/>
  <c r="DF217" i="84" s="1"/>
  <c r="GF737" i="84"/>
  <c r="GC1503" i="84"/>
  <c r="GA508" i="84"/>
  <c r="FW798" i="84"/>
  <c r="FT1445" i="84"/>
  <c r="FZ1439" i="84"/>
  <c r="GD1196" i="84"/>
  <c r="GL732" i="84"/>
  <c r="GM1578" i="84"/>
  <c r="GC1500" i="84"/>
  <c r="GF1479" i="84"/>
  <c r="GH1520" i="84"/>
  <c r="GP1492" i="84"/>
  <c r="GG1573" i="84"/>
  <c r="GL829" i="84"/>
  <c r="GL763" i="84"/>
  <c r="GH738" i="84"/>
  <c r="GK1052" i="84"/>
  <c r="GK170" i="84" s="1"/>
  <c r="DB170" i="84" s="1"/>
  <c r="GP487" i="84"/>
  <c r="GA499" i="84"/>
  <c r="FZ718" i="84"/>
  <c r="FY1342" i="84"/>
  <c r="FZ747" i="84"/>
  <c r="GO901" i="84"/>
  <c r="GL987" i="84"/>
  <c r="FV1205" i="84"/>
  <c r="FY972" i="84"/>
  <c r="GP672" i="84"/>
  <c r="FS498" i="84"/>
  <c r="FV1100" i="84"/>
  <c r="GH1168" i="84"/>
  <c r="GA1120" i="84"/>
  <c r="GL790" i="84"/>
  <c r="GQ743" i="84"/>
  <c r="GF921" i="84"/>
  <c r="GL1043" i="84"/>
  <c r="GA1554" i="84"/>
  <c r="GI747" i="84"/>
  <c r="GP846" i="84"/>
  <c r="FY1000" i="84"/>
  <c r="GT620" i="84"/>
  <c r="GA1148" i="84"/>
  <c r="FU459" i="84"/>
  <c r="FT1190" i="84"/>
  <c r="GE744" i="84"/>
  <c r="GP581" i="84"/>
  <c r="FY1476" i="84"/>
  <c r="FW552" i="84"/>
  <c r="FU1484" i="84"/>
  <c r="GP894" i="84"/>
  <c r="GI846" i="84"/>
  <c r="GJ1145" i="84"/>
  <c r="FS573" i="84"/>
  <c r="GP1210" i="84"/>
  <c r="GP1420" i="84"/>
  <c r="GU631" i="84"/>
  <c r="FS495" i="84"/>
  <c r="FV967" i="84"/>
  <c r="GN1015" i="84"/>
  <c r="FZ934" i="84"/>
  <c r="GS625" i="84"/>
  <c r="GB1274" i="84"/>
  <c r="FS854" i="84"/>
  <c r="GG1191" i="84"/>
  <c r="GQ856" i="84"/>
  <c r="GB1230" i="84"/>
  <c r="GQ737" i="84"/>
  <c r="FY589" i="84"/>
  <c r="GJ1280" i="84"/>
  <c r="GL1338" i="84"/>
  <c r="FX1566" i="84"/>
  <c r="GJ1010" i="84"/>
  <c r="FU778" i="84"/>
  <c r="GE1549" i="84"/>
  <c r="FY679" i="84"/>
  <c r="FU598" i="84"/>
  <c r="GJ937" i="84"/>
  <c r="GM1506" i="84"/>
  <c r="FW1573" i="84"/>
  <c r="GM1152" i="84"/>
  <c r="GJ782" i="84"/>
  <c r="GO657" i="84"/>
  <c r="GH1488" i="84"/>
  <c r="GQ1551" i="84"/>
  <c r="FW1331" i="84"/>
  <c r="FV528" i="84"/>
  <c r="GQ976" i="84"/>
  <c r="GF1125" i="84"/>
  <c r="FW494" i="84"/>
  <c r="GH1090" i="84"/>
  <c r="FX952" i="84"/>
  <c r="GQ928" i="84"/>
  <c r="GQ798" i="84"/>
  <c r="GP1022" i="84"/>
  <c r="FZ463" i="84"/>
  <c r="FV786" i="84"/>
  <c r="GF1302" i="84"/>
  <c r="GQ571" i="84"/>
  <c r="FS887" i="84"/>
  <c r="FS155" i="84" s="1"/>
  <c r="L155" i="84" s="1"/>
  <c r="FX1072" i="84"/>
  <c r="GB1587" i="84"/>
  <c r="GG746" i="84"/>
  <c r="GQ1507" i="84"/>
  <c r="GP1496" i="84"/>
  <c r="FY1392" i="84"/>
  <c r="GB1273" i="84"/>
  <c r="GA1057" i="84"/>
  <c r="FU492" i="84"/>
  <c r="GR633" i="84"/>
  <c r="FT1010" i="84"/>
  <c r="FT992" i="84"/>
  <c r="GG1501" i="84"/>
  <c r="FX1333" i="84"/>
  <c r="GI1301" i="84"/>
  <c r="FT1516" i="84"/>
  <c r="GL1319" i="84"/>
  <c r="GM1280" i="84"/>
  <c r="FS872" i="84"/>
  <c r="GO699" i="84"/>
  <c r="FU669" i="84"/>
  <c r="GP1323" i="84"/>
  <c r="FV1563" i="84"/>
  <c r="GU494" i="84"/>
  <c r="GB1146" i="84"/>
  <c r="GH1240" i="84"/>
  <c r="GP488" i="84"/>
  <c r="GA462" i="84"/>
  <c r="FX1298" i="84"/>
  <c r="FV666" i="84"/>
  <c r="FW1047" i="84"/>
  <c r="GJ1390" i="84"/>
  <c r="GM1249" i="84"/>
  <c r="GQ630" i="84"/>
  <c r="FU818" i="84"/>
  <c r="FY518" i="84"/>
  <c r="GH797" i="84"/>
  <c r="GT471" i="84"/>
  <c r="FW1206" i="84"/>
  <c r="FT749" i="84"/>
  <c r="FT1111" i="84"/>
  <c r="GT611" i="84"/>
  <c r="FX715" i="84"/>
  <c r="GM850" i="84"/>
  <c r="GM859" i="84"/>
  <c r="GF918" i="84"/>
  <c r="GO837" i="84"/>
  <c r="GO259" i="84" s="1"/>
  <c r="DN259" i="84" s="1"/>
  <c r="FU1577" i="84"/>
  <c r="GE749" i="84"/>
  <c r="GN869" i="84"/>
  <c r="FZ571" i="84"/>
  <c r="GE1191" i="84"/>
  <c r="GE292" i="84" s="1"/>
  <c r="CD292" i="84" s="1"/>
  <c r="GQ1479" i="84"/>
  <c r="FT1542" i="84"/>
  <c r="FT214" i="84" s="1"/>
  <c r="M214" i="84" s="1"/>
  <c r="GD1478" i="84"/>
  <c r="FS1499" i="84"/>
  <c r="GE887" i="84"/>
  <c r="FS1337" i="84"/>
  <c r="GK1025" i="84"/>
  <c r="GT687" i="84"/>
  <c r="GQ1256" i="84"/>
  <c r="GD1265" i="84"/>
  <c r="GD805" i="84"/>
  <c r="GO690" i="84"/>
  <c r="GF1462" i="84"/>
  <c r="FS564" i="84"/>
  <c r="FU1218" i="84"/>
  <c r="GN1145" i="84"/>
  <c r="FS780" i="84"/>
  <c r="GB1233" i="84"/>
  <c r="GS641" i="84"/>
  <c r="FX707" i="84"/>
  <c r="GG1211" i="84"/>
  <c r="GK923" i="84"/>
  <c r="GU564" i="84"/>
  <c r="FW1262" i="84"/>
  <c r="GN975" i="84"/>
  <c r="GA1239" i="84"/>
  <c r="FW576" i="84"/>
  <c r="GJ1076" i="84"/>
  <c r="FZ888" i="84"/>
  <c r="GN1226" i="84"/>
  <c r="FY563" i="84"/>
  <c r="FT615" i="84"/>
  <c r="FV589" i="84"/>
  <c r="GQ1544" i="84"/>
  <c r="GI767" i="84"/>
  <c r="FT1454" i="84"/>
  <c r="GA706" i="84"/>
  <c r="GP647" i="84"/>
  <c r="GG1310" i="84"/>
  <c r="GP776" i="84"/>
  <c r="GR507" i="84"/>
  <c r="GG1168" i="84"/>
  <c r="GA746" i="84"/>
  <c r="FW996" i="84"/>
  <c r="FZ1390" i="84"/>
  <c r="FX1121" i="84"/>
  <c r="GP585" i="84"/>
  <c r="GA558" i="84"/>
  <c r="FS1130" i="84"/>
  <c r="FY1087" i="84"/>
  <c r="FT549" i="84"/>
  <c r="GQ613" i="84"/>
  <c r="FY1217" i="84"/>
  <c r="FT459" i="84"/>
  <c r="GO1267" i="84"/>
  <c r="FS708" i="84"/>
  <c r="GQ810" i="84"/>
  <c r="FT1047" i="84"/>
  <c r="FZ1139" i="84"/>
  <c r="FT675" i="84"/>
  <c r="GL886" i="84"/>
  <c r="GN913" i="84"/>
  <c r="FY1495" i="84"/>
  <c r="GP1096" i="84"/>
  <c r="FW1418" i="84"/>
  <c r="GA1414" i="84"/>
  <c r="FS848" i="84"/>
  <c r="GK907" i="84"/>
  <c r="FU790" i="84"/>
  <c r="GP683" i="84"/>
  <c r="FW468" i="84"/>
  <c r="GD863" i="84"/>
  <c r="GK1211" i="84"/>
  <c r="GM777" i="84"/>
  <c r="FS1497" i="84"/>
  <c r="GL912" i="84"/>
  <c r="GO1563" i="84"/>
  <c r="GP896" i="84"/>
  <c r="FU933" i="84"/>
  <c r="GO1080" i="84"/>
  <c r="GA546" i="84"/>
  <c r="GA124" i="84" s="1"/>
  <c r="AM124" i="84" s="1"/>
  <c r="GO488" i="84"/>
  <c r="GQ477" i="84"/>
  <c r="GB1478" i="84"/>
  <c r="GI1529" i="84"/>
  <c r="FX981" i="84"/>
  <c r="FV918" i="84"/>
  <c r="FY1283" i="84"/>
  <c r="FV673" i="84"/>
  <c r="GQ885" i="84"/>
  <c r="GK743" i="84"/>
  <c r="FT1533" i="84"/>
  <c r="FS476" i="84"/>
  <c r="GK1208" i="84"/>
  <c r="FY512" i="84"/>
  <c r="FS1493" i="84"/>
  <c r="GE770" i="84"/>
  <c r="GM1042" i="84"/>
  <c r="FU586" i="84"/>
  <c r="FX1080" i="84"/>
  <c r="GG1012" i="84"/>
  <c r="GJ826" i="84"/>
  <c r="GE854" i="84"/>
  <c r="FU1559" i="84"/>
  <c r="FZ798" i="84"/>
  <c r="GG1497" i="84"/>
  <c r="GG319" i="84" s="1"/>
  <c r="CL319" i="84" s="1"/>
  <c r="GO1494" i="84"/>
  <c r="GO666" i="84"/>
  <c r="FZ726" i="84"/>
  <c r="FV804" i="84"/>
  <c r="FZ1205" i="84"/>
  <c r="GO1213" i="84"/>
  <c r="GE846" i="84"/>
  <c r="GA650" i="84"/>
  <c r="GT445" i="84"/>
  <c r="FX932" i="84"/>
  <c r="FZ621" i="84"/>
  <c r="GE1152" i="84"/>
  <c r="FU1573" i="84"/>
  <c r="GH1144" i="84"/>
  <c r="GF1273" i="84"/>
  <c r="GO467" i="84"/>
  <c r="GO335" i="84" s="1"/>
  <c r="DN335" i="84" s="1"/>
  <c r="GC1173" i="84"/>
  <c r="GC181" i="84" s="1"/>
  <c r="AS181" i="84" s="1"/>
  <c r="FW854" i="84"/>
  <c r="GM935" i="84"/>
  <c r="GG979" i="84"/>
  <c r="FY759" i="84"/>
  <c r="GQ936" i="84"/>
  <c r="GM1162" i="84"/>
  <c r="GO647" i="84"/>
  <c r="GQ538" i="84"/>
  <c r="GN1106" i="84"/>
  <c r="GC1283" i="84"/>
  <c r="GE1219" i="84"/>
  <c r="FX930" i="84"/>
  <c r="GO1027" i="84"/>
  <c r="GK1420" i="84"/>
  <c r="GH902" i="84"/>
  <c r="GG1136" i="84"/>
  <c r="GR522" i="84"/>
  <c r="FU515" i="84"/>
  <c r="FX529" i="84"/>
  <c r="FX231" i="84" s="1"/>
  <c r="AD231" i="84" s="1"/>
  <c r="FT1305" i="84"/>
  <c r="GA463" i="84"/>
  <c r="FU1057" i="84"/>
  <c r="GN864" i="84"/>
  <c r="FS897" i="84"/>
  <c r="GP889" i="84"/>
  <c r="FU530" i="84"/>
  <c r="GJ1525" i="84"/>
  <c r="FX1508" i="84"/>
  <c r="FX1510" i="84"/>
  <c r="FY1596" i="84"/>
  <c r="GT450" i="84"/>
  <c r="GQ1100" i="84"/>
  <c r="GO1068" i="84"/>
  <c r="FW771" i="84"/>
  <c r="FY1573" i="84"/>
  <c r="GH1424" i="84"/>
  <c r="FT1451" i="84"/>
  <c r="GQ1350" i="84"/>
  <c r="FT949" i="84"/>
  <c r="FT734" i="84"/>
  <c r="GP1074" i="84"/>
  <c r="GP737" i="84"/>
  <c r="FW1510" i="84"/>
  <c r="GH752" i="84"/>
  <c r="GN794" i="84"/>
  <c r="FV848" i="84"/>
  <c r="GU601" i="84"/>
  <c r="FT1210" i="84"/>
  <c r="FT1539" i="84"/>
  <c r="FX455" i="84"/>
  <c r="GP1372" i="84"/>
  <c r="FW1241" i="84"/>
  <c r="GG1217" i="84"/>
  <c r="GG185" i="84" s="1"/>
  <c r="CL185" i="84" s="1"/>
  <c r="FU514" i="84"/>
  <c r="GE1009" i="84"/>
  <c r="GT535" i="84"/>
  <c r="GT123" i="84" s="1"/>
  <c r="EV123" i="84" s="1"/>
  <c r="GB1225" i="84"/>
  <c r="FS523" i="84"/>
  <c r="GO601" i="84"/>
  <c r="GO129" i="84" s="1"/>
  <c r="DN129" i="84" s="1"/>
  <c r="GJ874" i="84"/>
  <c r="FY492" i="84"/>
  <c r="GB1265" i="84"/>
  <c r="GG1005" i="84"/>
  <c r="FZ596" i="84"/>
  <c r="GT449" i="84"/>
  <c r="FW908" i="84"/>
  <c r="GQ1061" i="84"/>
  <c r="GP635" i="84"/>
  <c r="GM1513" i="84"/>
  <c r="GD1494" i="84"/>
  <c r="GP948" i="84"/>
  <c r="GK1162" i="84"/>
  <c r="GO669" i="84"/>
  <c r="FZ1310" i="84"/>
  <c r="GG1442" i="84"/>
  <c r="FY652" i="84"/>
  <c r="GS456" i="84"/>
  <c r="GL1174" i="84"/>
  <c r="FX1190" i="84"/>
  <c r="FY659" i="84"/>
  <c r="FW656" i="84"/>
  <c r="GE991" i="84"/>
  <c r="FS1078" i="84"/>
  <c r="FX844" i="84"/>
  <c r="GD989" i="84"/>
  <c r="FT1042" i="84"/>
  <c r="FX1540" i="84"/>
  <c r="FU1069" i="84"/>
  <c r="GI782" i="84"/>
  <c r="GK1277" i="84"/>
  <c r="FU472" i="84"/>
  <c r="FW1283" i="84"/>
  <c r="FW191" i="84" s="1"/>
  <c r="AA191" i="84" s="1"/>
  <c r="GU667" i="84"/>
  <c r="GG976" i="84"/>
  <c r="GN995" i="84"/>
  <c r="GL1541" i="84"/>
  <c r="GA955" i="84"/>
  <c r="FZ1409" i="84"/>
  <c r="GR477" i="84"/>
  <c r="FS1024" i="84"/>
  <c r="GQ608" i="84"/>
  <c r="FX1523" i="84"/>
  <c r="GO789" i="84"/>
  <c r="FZ1327" i="84"/>
  <c r="GG1277" i="84"/>
  <c r="GG825" i="84"/>
  <c r="GK1284" i="84"/>
  <c r="FS545" i="84"/>
  <c r="FV1344" i="84"/>
  <c r="FU592" i="84"/>
  <c r="GQ656" i="84"/>
  <c r="GQ1478" i="84"/>
  <c r="GA1495" i="84"/>
  <c r="GD1596" i="84"/>
  <c r="GI1241" i="84"/>
  <c r="GE913" i="84"/>
  <c r="GC1215" i="84"/>
  <c r="GL868" i="84"/>
  <c r="GM1332" i="84"/>
  <c r="GO973" i="84"/>
  <c r="GO381" i="84" s="1"/>
  <c r="DN381" i="84" s="1"/>
  <c r="GL1083" i="84"/>
  <c r="GM989" i="84"/>
  <c r="FT798" i="84"/>
  <c r="GI732" i="84"/>
  <c r="GA507" i="84"/>
  <c r="FY719" i="84"/>
  <c r="FY942" i="84"/>
  <c r="FS733" i="84"/>
  <c r="GE1037" i="84"/>
  <c r="GN1227" i="84"/>
  <c r="GM907" i="84"/>
  <c r="GM375" i="84" s="1"/>
  <c r="DJ375" i="84" s="1"/>
  <c r="GA900" i="84"/>
  <c r="FV571" i="84"/>
  <c r="GH1008" i="84"/>
  <c r="GL1086" i="84"/>
  <c r="FU1196" i="84"/>
  <c r="FS1481" i="84"/>
  <c r="FY1424" i="84"/>
  <c r="GP873" i="84"/>
  <c r="GP555" i="84"/>
  <c r="GD873" i="84"/>
  <c r="GE1082" i="84"/>
  <c r="GA1297" i="84"/>
  <c r="GG821" i="84"/>
  <c r="GP792" i="84"/>
  <c r="FX475" i="84"/>
  <c r="GP1558" i="84"/>
  <c r="GA446" i="84"/>
  <c r="GM1554" i="84"/>
  <c r="GM927" i="84"/>
  <c r="GJ1561" i="84"/>
  <c r="GD905" i="84"/>
  <c r="GI1434" i="84"/>
  <c r="GU596" i="84"/>
  <c r="GA1187" i="84"/>
  <c r="GL773" i="84"/>
  <c r="FS993" i="84"/>
  <c r="GP1398" i="84"/>
  <c r="FW514" i="84"/>
  <c r="GL950" i="84"/>
  <c r="GP1489" i="84"/>
  <c r="GE1188" i="84"/>
  <c r="FX1014" i="84"/>
  <c r="FT721" i="84"/>
  <c r="FV870" i="84"/>
  <c r="FV824" i="84"/>
  <c r="GF1244" i="84"/>
  <c r="FV1480" i="84"/>
  <c r="GA1444" i="84"/>
  <c r="GQ914" i="84"/>
  <c r="GD1390" i="84"/>
  <c r="GQ999" i="84"/>
  <c r="FY487" i="84"/>
  <c r="GC1597" i="84"/>
  <c r="FX1544" i="84"/>
  <c r="GR506" i="84"/>
  <c r="GG1504" i="84"/>
  <c r="GG1004" i="84"/>
  <c r="GD1537" i="84"/>
  <c r="GN973" i="84"/>
  <c r="FY1544" i="84"/>
  <c r="FW858" i="84"/>
  <c r="GD760" i="84"/>
  <c r="GA839" i="84"/>
  <c r="FV550" i="84"/>
  <c r="FY1141" i="84"/>
  <c r="GM1569" i="84"/>
  <c r="GM217" i="84" s="1"/>
  <c r="DJ217" i="84" s="1"/>
  <c r="FU1091" i="84"/>
  <c r="FV928" i="84"/>
  <c r="GD831" i="84"/>
  <c r="GI1022" i="84"/>
  <c r="FW875" i="84"/>
  <c r="GO1389" i="84"/>
  <c r="GE907" i="84"/>
  <c r="GH1569" i="84"/>
  <c r="GH217" i="84" s="1"/>
  <c r="CP217" i="84" s="1"/>
  <c r="GL1177" i="84"/>
  <c r="GI929" i="84"/>
  <c r="GI377" i="84" s="1"/>
  <c r="CT377" i="84" s="1"/>
  <c r="GQ552" i="84"/>
  <c r="GQ1215" i="84"/>
  <c r="GJ1436" i="84"/>
  <c r="GA1578" i="84"/>
  <c r="FX1513" i="84"/>
  <c r="GJ1531" i="84"/>
  <c r="GL1097" i="84"/>
  <c r="FY1002" i="84"/>
  <c r="FX558" i="84"/>
  <c r="GE1107" i="84"/>
  <c r="GM1041" i="84"/>
  <c r="GK1056" i="84"/>
  <c r="GF998" i="84"/>
  <c r="GG1075" i="84"/>
  <c r="GR579" i="84"/>
  <c r="GP745" i="84"/>
  <c r="FV1331" i="84"/>
  <c r="GR654" i="84"/>
  <c r="GP652" i="84"/>
  <c r="GA778" i="84"/>
  <c r="GJ1457" i="84"/>
  <c r="GP1532" i="84"/>
  <c r="GN792" i="84"/>
  <c r="GE794" i="84"/>
  <c r="FX904" i="84"/>
  <c r="GQ764" i="84"/>
  <c r="GQ362" i="84" s="1"/>
  <c r="GA659" i="84"/>
  <c r="GH1208" i="84"/>
  <c r="GF1485" i="84"/>
  <c r="FX740" i="84"/>
  <c r="FS800" i="84"/>
  <c r="GG864" i="84"/>
  <c r="GL814" i="84"/>
  <c r="GA671" i="84"/>
  <c r="GA457" i="84"/>
  <c r="GG1162" i="84"/>
  <c r="FZ1223" i="84"/>
  <c r="GQ814" i="84"/>
  <c r="GA1121" i="84"/>
  <c r="FY513" i="84"/>
  <c r="FX795" i="84"/>
  <c r="FU680" i="84"/>
  <c r="GS680" i="84"/>
  <c r="GJ775" i="84"/>
  <c r="GP461" i="84"/>
  <c r="GI840" i="84"/>
  <c r="GN722" i="84"/>
  <c r="FS1531" i="84"/>
  <c r="GL1136" i="84"/>
  <c r="GA1489" i="84"/>
  <c r="FU1506" i="84"/>
  <c r="GI1502" i="84"/>
  <c r="GI1489" i="84"/>
  <c r="GO1482" i="84"/>
  <c r="GI1408" i="84"/>
  <c r="GL745" i="84"/>
  <c r="FV1357" i="84"/>
  <c r="FW1310" i="84"/>
  <c r="GE1112" i="84"/>
  <c r="FZ1061" i="84"/>
  <c r="GK779" i="84"/>
  <c r="GA1516" i="84"/>
  <c r="GF828" i="84"/>
  <c r="FV1548" i="84"/>
  <c r="GP1366" i="84"/>
  <c r="GJ1160" i="84"/>
  <c r="FY637" i="84"/>
  <c r="GP1312" i="84"/>
  <c r="GA1283" i="84"/>
  <c r="GG827" i="84"/>
  <c r="FW715" i="84"/>
  <c r="GO1338" i="84"/>
  <c r="GO196" i="84" s="1"/>
  <c r="DN196" i="84" s="1"/>
  <c r="FV1374" i="84"/>
  <c r="GP843" i="84"/>
  <c r="GJ779" i="84"/>
  <c r="GQ1275" i="84"/>
  <c r="GO1440" i="84"/>
  <c r="GU712" i="84"/>
  <c r="GN939" i="84"/>
  <c r="GK1140" i="84"/>
  <c r="GL1263" i="84"/>
  <c r="GB1448" i="84"/>
  <c r="FS953" i="84"/>
  <c r="FS161" i="84" s="1"/>
  <c r="L161" i="84" s="1"/>
  <c r="GS724" i="84"/>
  <c r="GP1148" i="84"/>
  <c r="GP784" i="84"/>
  <c r="GE740" i="84"/>
  <c r="GU521" i="84"/>
  <c r="FT1274" i="84"/>
  <c r="GO709" i="84"/>
  <c r="GO539" i="84"/>
  <c r="FV1059" i="84"/>
  <c r="FV588" i="84"/>
  <c r="GH832" i="84"/>
  <c r="GK1258" i="84"/>
  <c r="FX1228" i="84"/>
  <c r="FS613" i="84"/>
  <c r="GO496" i="84"/>
  <c r="GJ1311" i="84"/>
  <c r="GG1335" i="84"/>
  <c r="GJ853" i="84"/>
  <c r="GK1289" i="84"/>
  <c r="GK1015" i="84"/>
  <c r="GT491" i="84"/>
  <c r="GT119" i="84" s="1"/>
  <c r="EV119" i="84" s="1"/>
  <c r="FS1057" i="84"/>
  <c r="GQ1115" i="84"/>
  <c r="FV1264" i="84"/>
  <c r="GE996" i="84"/>
  <c r="FT1494" i="84"/>
  <c r="GJ1202" i="84"/>
  <c r="GM1528" i="84"/>
  <c r="FU929" i="84"/>
  <c r="FV788" i="84"/>
  <c r="FV146" i="84" s="1"/>
  <c r="O146" i="84" s="1"/>
  <c r="FX1347" i="84"/>
  <c r="GC1233" i="84"/>
  <c r="GA570" i="84"/>
  <c r="GQ825" i="84"/>
  <c r="GP1089" i="84"/>
  <c r="GK1510" i="84"/>
  <c r="GI757" i="84"/>
  <c r="GM1378" i="84"/>
  <c r="GJ1299" i="84"/>
  <c r="GH932" i="84"/>
  <c r="GC1538" i="84"/>
  <c r="GQ1074" i="84"/>
  <c r="GQ172" i="84" s="1"/>
  <c r="GA679" i="84"/>
  <c r="FS717" i="84"/>
  <c r="GP750" i="84"/>
  <c r="GB1504" i="84"/>
  <c r="GH848" i="84"/>
  <c r="GH260" i="84" s="1"/>
  <c r="CP260" i="84" s="1"/>
  <c r="GJ828" i="84"/>
  <c r="GI912" i="84"/>
  <c r="GM1227" i="84"/>
  <c r="FV791" i="84"/>
  <c r="GP1222" i="84"/>
  <c r="FS1119" i="84"/>
  <c r="GE1504" i="84"/>
  <c r="GM1034" i="84"/>
  <c r="GL1268" i="84"/>
  <c r="FV1189" i="84"/>
  <c r="FV291" i="84" s="1"/>
  <c r="O291" i="84" s="1"/>
  <c r="FX703" i="84"/>
  <c r="FS1308" i="84"/>
  <c r="FY517" i="84"/>
  <c r="GH1513" i="84"/>
  <c r="FU1478" i="84"/>
  <c r="FZ657" i="84"/>
  <c r="FS796" i="84"/>
  <c r="FX443" i="84"/>
  <c r="FU1515" i="84"/>
  <c r="FT805" i="84"/>
  <c r="FV448" i="84"/>
  <c r="FY1541" i="84"/>
  <c r="GO1186" i="84"/>
  <c r="GN854" i="84"/>
  <c r="GN152" i="84" s="1"/>
  <c r="DV152" i="84" s="1"/>
  <c r="FY741" i="84"/>
  <c r="FY694" i="84"/>
  <c r="GT652" i="84"/>
  <c r="GG1294" i="84"/>
  <c r="GO900" i="84"/>
  <c r="FT903" i="84"/>
  <c r="FU1064" i="84"/>
  <c r="GR726" i="84"/>
  <c r="FX1363" i="84"/>
  <c r="GM809" i="84"/>
  <c r="GM1175" i="84"/>
  <c r="GM399" i="84" s="1"/>
  <c r="DJ399" i="84" s="1"/>
  <c r="GN1193" i="84"/>
  <c r="GA1296" i="84"/>
  <c r="FS471" i="84"/>
  <c r="GO675" i="84"/>
  <c r="GL965" i="84"/>
  <c r="GU612" i="84"/>
  <c r="GU130" i="84" s="1"/>
  <c r="EY130" i="84" s="1"/>
  <c r="GP474" i="84"/>
  <c r="GN1366" i="84"/>
  <c r="GM1211" i="84"/>
  <c r="GK1390" i="84"/>
  <c r="GQ1561" i="84"/>
  <c r="GQ1130" i="84"/>
  <c r="GN847" i="84"/>
  <c r="GS654" i="84"/>
  <c r="FV1078" i="84"/>
  <c r="GL929" i="84"/>
  <c r="GQ643" i="84"/>
  <c r="GJ1500" i="84"/>
  <c r="GO1504" i="84"/>
  <c r="GH1542" i="84"/>
  <c r="GJ1482" i="84"/>
  <c r="FS474" i="84"/>
  <c r="GD951" i="84"/>
  <c r="GD1164" i="84"/>
  <c r="GM1161" i="84"/>
  <c r="GP727" i="84"/>
  <c r="GE840" i="84"/>
  <c r="FW1252" i="84"/>
  <c r="GO895" i="84"/>
  <c r="GM1094" i="84"/>
  <c r="GM392" i="84" s="1"/>
  <c r="DJ392" i="84" s="1"/>
  <c r="GO1194" i="84"/>
  <c r="FS1410" i="84"/>
  <c r="GA488" i="84"/>
  <c r="GH905" i="84"/>
  <c r="FU1175" i="84"/>
  <c r="FX1181" i="84"/>
  <c r="FT1033" i="84"/>
  <c r="FZ639" i="84"/>
  <c r="FW1318" i="84"/>
  <c r="FV910" i="84"/>
  <c r="GO1087" i="84"/>
  <c r="GP973" i="84"/>
  <c r="GD1115" i="84"/>
  <c r="GJ815" i="84"/>
  <c r="FS1104" i="84"/>
  <c r="GJ1068" i="84"/>
  <c r="FU1056" i="84"/>
  <c r="GR685" i="84"/>
  <c r="GA1575" i="84"/>
  <c r="GL962" i="84"/>
  <c r="FX669" i="84"/>
  <c r="GF1448" i="84"/>
  <c r="FV844" i="84"/>
  <c r="GU688" i="84"/>
  <c r="FT736" i="84"/>
  <c r="GE1339" i="84"/>
  <c r="GP604" i="84"/>
  <c r="GL1329" i="84"/>
  <c r="FT1308" i="84"/>
  <c r="FX655" i="84"/>
  <c r="FV1552" i="84"/>
  <c r="FV324" i="84" s="1"/>
  <c r="O324" i="84" s="1"/>
  <c r="FZ1236" i="84"/>
  <c r="GQ797" i="84"/>
  <c r="FV738" i="84"/>
  <c r="FV1524" i="84"/>
  <c r="FS610" i="84"/>
  <c r="GK1103" i="84"/>
  <c r="GK853" i="84"/>
  <c r="GS515" i="84"/>
  <c r="FV655" i="84"/>
  <c r="FY1248" i="84"/>
  <c r="GP598" i="84"/>
  <c r="GT699" i="84"/>
  <c r="GC1450" i="84"/>
  <c r="GJ1431" i="84"/>
  <c r="GT462" i="84"/>
  <c r="FV826" i="84"/>
  <c r="GM1103" i="84"/>
  <c r="GJ1108" i="84"/>
  <c r="GR672" i="84"/>
  <c r="GR244" i="84" s="1"/>
  <c r="EP244" i="84" s="1"/>
  <c r="FX1578" i="84"/>
  <c r="FS1495" i="84"/>
  <c r="GK822" i="84"/>
  <c r="FU1128" i="84"/>
  <c r="FW872" i="84"/>
  <c r="GI1540" i="84"/>
  <c r="GM750" i="84"/>
  <c r="FV671" i="84"/>
  <c r="GA1442" i="84"/>
  <c r="GQ548" i="84"/>
  <c r="GL873" i="84"/>
  <c r="FV1214" i="84"/>
  <c r="GF1029" i="84"/>
  <c r="FW1445" i="84"/>
  <c r="FY475" i="84"/>
  <c r="GL784" i="84"/>
  <c r="FY657" i="84"/>
  <c r="GE1505" i="84"/>
  <c r="FT977" i="84"/>
  <c r="FW1129" i="84"/>
  <c r="FW177" i="84" s="1"/>
  <c r="AA177" i="84" s="1"/>
  <c r="GT467" i="84"/>
  <c r="GU502" i="84"/>
  <c r="GU120" i="84" s="1"/>
  <c r="EY120" i="84" s="1"/>
  <c r="GN968" i="84"/>
  <c r="GM1149" i="84"/>
  <c r="GA845" i="84"/>
  <c r="GK1165" i="84"/>
  <c r="FU980" i="84"/>
  <c r="GQ646" i="84"/>
  <c r="GH1508" i="84"/>
  <c r="FS1490" i="84"/>
  <c r="GC1197" i="84"/>
  <c r="GO691" i="84"/>
  <c r="FW1524" i="84"/>
  <c r="GT661" i="84"/>
  <c r="GP1178" i="84"/>
  <c r="GH1258" i="84"/>
  <c r="GR497" i="84"/>
  <c r="FU776" i="84"/>
  <c r="FS1043" i="84"/>
  <c r="GI1024" i="84"/>
  <c r="FY1082" i="84"/>
  <c r="FW545" i="84"/>
  <c r="FT1275" i="84"/>
  <c r="GN819" i="84"/>
  <c r="FY572" i="84"/>
  <c r="FX1092" i="84"/>
  <c r="FS1169" i="84"/>
  <c r="FW899" i="84"/>
  <c r="FZ979" i="84"/>
  <c r="FZ1511" i="84"/>
  <c r="FZ643" i="84"/>
  <c r="GK1054" i="84"/>
  <c r="GP1150" i="84"/>
  <c r="FY617" i="84"/>
  <c r="GA978" i="84"/>
  <c r="GO945" i="84"/>
  <c r="GN1577" i="84"/>
  <c r="FU774" i="84"/>
  <c r="GN951" i="84"/>
  <c r="GN379" i="84" s="1"/>
  <c r="DV379" i="84" s="1"/>
  <c r="FW1485" i="84"/>
  <c r="GH1278" i="84"/>
  <c r="FW602" i="84"/>
  <c r="FV586" i="84"/>
  <c r="GM934" i="84"/>
  <c r="FU966" i="84"/>
  <c r="FU1542" i="84"/>
  <c r="GH1507" i="84"/>
  <c r="GF1496" i="84"/>
  <c r="GO1478" i="84"/>
  <c r="GS687" i="84"/>
  <c r="GO1179" i="84"/>
  <c r="GK880" i="84"/>
  <c r="GF1023" i="84"/>
  <c r="FU1364" i="84"/>
  <c r="GE737" i="84"/>
  <c r="GP1368" i="84"/>
  <c r="GP1305" i="84"/>
  <c r="GF1093" i="84"/>
  <c r="FT624" i="84"/>
  <c r="GH1049" i="84"/>
  <c r="FV813" i="84"/>
  <c r="FW985" i="84"/>
  <c r="GG1133" i="84"/>
  <c r="FX493" i="84"/>
  <c r="GO1032" i="84"/>
  <c r="GN1046" i="84"/>
  <c r="FV721" i="84"/>
  <c r="GU630" i="84"/>
  <c r="GB1195" i="84"/>
  <c r="FY1353" i="84"/>
  <c r="GH1521" i="84"/>
  <c r="GO767" i="84"/>
  <c r="GP972" i="84"/>
  <c r="GH1451" i="84"/>
  <c r="FT1322" i="84"/>
  <c r="GL1308" i="84"/>
  <c r="GE906" i="84"/>
  <c r="GP769" i="84"/>
  <c r="FY1288" i="84"/>
  <c r="FT773" i="84"/>
  <c r="GC1555" i="84"/>
  <c r="FX1138" i="84"/>
  <c r="FS507" i="84"/>
  <c r="FT663" i="84"/>
  <c r="FZ1024" i="84"/>
  <c r="GQ539" i="84"/>
  <c r="GU647" i="84"/>
  <c r="GO870" i="84"/>
  <c r="GL955" i="84"/>
  <c r="GK1577" i="84"/>
  <c r="GU658" i="84"/>
  <c r="FY1012" i="84"/>
  <c r="FW503" i="84"/>
  <c r="FX474" i="84"/>
  <c r="FZ881" i="84"/>
  <c r="FU1256" i="84"/>
  <c r="GI1306" i="84"/>
  <c r="GQ641" i="84"/>
  <c r="GL1533" i="84"/>
  <c r="GA1251" i="84"/>
  <c r="GP752" i="84"/>
  <c r="FU785" i="84"/>
  <c r="FS1434" i="84"/>
  <c r="GP1127" i="84"/>
  <c r="FS488" i="84"/>
  <c r="GG1236" i="84"/>
  <c r="FZ1583" i="84"/>
  <c r="FZ867" i="84"/>
  <c r="GU581" i="84"/>
  <c r="GA1193" i="84"/>
  <c r="GO1015" i="84"/>
  <c r="GD1365" i="84"/>
  <c r="GO536" i="84"/>
  <c r="GJ1492" i="84"/>
  <c r="GP908" i="84"/>
  <c r="GC1291" i="84"/>
  <c r="GQ498" i="84"/>
  <c r="FV972" i="84"/>
  <c r="GQ1363" i="84"/>
  <c r="GS470" i="84"/>
  <c r="GG1520" i="84"/>
  <c r="GI1495" i="84"/>
  <c r="GF1329" i="84"/>
  <c r="GF1248" i="84"/>
  <c r="GK1171" i="84"/>
  <c r="GB1359" i="84"/>
  <c r="GK1170" i="84"/>
  <c r="FV507" i="84"/>
  <c r="GT592" i="84"/>
  <c r="FS808" i="84"/>
  <c r="FS1514" i="84"/>
  <c r="FS212" i="84" s="1"/>
  <c r="L212" i="84" s="1"/>
  <c r="FU973" i="84"/>
  <c r="GA547" i="84"/>
  <c r="FS1122" i="84"/>
  <c r="GN905" i="84"/>
  <c r="GQ960" i="84"/>
  <c r="GA964" i="84"/>
  <c r="GA162" i="84" s="1"/>
  <c r="FX1361" i="84"/>
  <c r="GN793" i="84"/>
  <c r="GH1514" i="84"/>
  <c r="FV1507" i="84"/>
  <c r="FZ1503" i="84"/>
  <c r="GO483" i="84"/>
  <c r="FX1070" i="84"/>
  <c r="GD890" i="84"/>
  <c r="FS510" i="84"/>
  <c r="GD1249" i="84"/>
  <c r="GP1103" i="84"/>
  <c r="GO1541" i="84"/>
  <c r="FT994" i="84"/>
  <c r="GM905" i="84"/>
  <c r="FV1517" i="84"/>
  <c r="FW788" i="84"/>
  <c r="FS786" i="84"/>
  <c r="GE963" i="84"/>
  <c r="GS634" i="84"/>
  <c r="GF885" i="84"/>
  <c r="FS1241" i="84"/>
  <c r="GL976" i="84"/>
  <c r="FV478" i="84"/>
  <c r="FW1192" i="84"/>
  <c r="GI1287" i="84"/>
  <c r="FS469" i="84"/>
  <c r="FS1069" i="84"/>
  <c r="GL1256" i="84"/>
  <c r="GA954" i="84"/>
  <c r="FT541" i="84"/>
  <c r="FX1280" i="84"/>
  <c r="FT894" i="84"/>
  <c r="FX472" i="84"/>
  <c r="FS702" i="84"/>
  <c r="GN1098" i="84"/>
  <c r="FS807" i="84"/>
  <c r="FZ684" i="84"/>
  <c r="GI1396" i="84"/>
  <c r="GU597" i="84"/>
  <c r="GH1559" i="84"/>
  <c r="FX709" i="84"/>
  <c r="GA521" i="84"/>
  <c r="FS721" i="84"/>
  <c r="GQ1497" i="84"/>
  <c r="GE1500" i="84"/>
  <c r="FT1482" i="84"/>
  <c r="GD947" i="84"/>
  <c r="FZ1520" i="84"/>
  <c r="FZ212" i="84" s="1"/>
  <c r="AJ212" i="84" s="1"/>
  <c r="GG967" i="84"/>
  <c r="GJ1152" i="84"/>
  <c r="GS678" i="84"/>
  <c r="FY699" i="84"/>
  <c r="GG1003" i="84"/>
  <c r="GE1196" i="84"/>
  <c r="GN1055" i="84"/>
  <c r="GD1106" i="84"/>
  <c r="FZ698" i="84"/>
  <c r="FZ832" i="84"/>
  <c r="GQ789" i="84"/>
  <c r="GF884" i="84"/>
  <c r="GA1260" i="84"/>
  <c r="GG1424" i="84"/>
  <c r="GO560" i="84"/>
  <c r="GL1217" i="84"/>
  <c r="GL185" i="84" s="1"/>
  <c r="DF185" i="84" s="1"/>
  <c r="FU481" i="84"/>
  <c r="FU1235" i="84"/>
  <c r="GQ504" i="84"/>
  <c r="GM1348" i="84"/>
  <c r="GB1160" i="84"/>
  <c r="FZ1298" i="84"/>
  <c r="GJ746" i="84"/>
  <c r="GE1145" i="84"/>
  <c r="FY870" i="84"/>
  <c r="GA1560" i="84"/>
  <c r="FX972" i="84"/>
  <c r="FV1597" i="84"/>
  <c r="GI1478" i="84"/>
  <c r="FV1182" i="84"/>
  <c r="GO927" i="84"/>
  <c r="FX937" i="84"/>
  <c r="GI1111" i="84"/>
  <c r="FY625" i="84"/>
  <c r="FT1288" i="84"/>
  <c r="GL906" i="84"/>
  <c r="FX478" i="84"/>
  <c r="FW920" i="84"/>
  <c r="GL1206" i="84"/>
  <c r="FS590" i="84"/>
  <c r="FT720" i="84"/>
  <c r="GM1272" i="84"/>
  <c r="GQ1462" i="84"/>
  <c r="GN745" i="84"/>
  <c r="GS488" i="84"/>
  <c r="GD1431" i="84"/>
  <c r="GE905" i="84"/>
  <c r="GB1242" i="84"/>
  <c r="GP507" i="84"/>
  <c r="GN882" i="84"/>
  <c r="GJ1543" i="84"/>
  <c r="GH734" i="84"/>
  <c r="GD1468" i="84"/>
  <c r="GQ496" i="84"/>
  <c r="FX1123" i="84"/>
  <c r="GJ1148" i="84"/>
  <c r="GL1156" i="84"/>
  <c r="GK968" i="84"/>
  <c r="GF1490" i="84"/>
  <c r="GK1156" i="84"/>
  <c r="GK954" i="84"/>
  <c r="FU1344" i="84"/>
  <c r="GB1128" i="84"/>
  <c r="GO622" i="84"/>
  <c r="GN920" i="84"/>
  <c r="GU679" i="84"/>
  <c r="GM1529" i="84"/>
  <c r="GG1514" i="84"/>
  <c r="FW1149" i="84"/>
  <c r="GH959" i="84"/>
  <c r="FU1519" i="84"/>
  <c r="FU321" i="84" s="1"/>
  <c r="N321" i="84" s="1"/>
  <c r="GL1122" i="84"/>
  <c r="GT593" i="84"/>
  <c r="GP1162" i="84"/>
  <c r="GM1504" i="84"/>
  <c r="GO1341" i="84"/>
  <c r="FV629" i="84"/>
  <c r="GF910" i="84"/>
  <c r="FX500" i="84"/>
  <c r="GM1438" i="84"/>
  <c r="FX622" i="84"/>
  <c r="GD921" i="84"/>
  <c r="GP1269" i="84"/>
  <c r="GL952" i="84"/>
  <c r="GJ760" i="84"/>
  <c r="FU1212" i="84"/>
  <c r="GA1040" i="84"/>
  <c r="GK1266" i="84"/>
  <c r="GU681" i="84"/>
  <c r="GO609" i="84"/>
  <c r="GQ453" i="84"/>
  <c r="GT447" i="84"/>
  <c r="GQ864" i="84"/>
  <c r="FS479" i="84"/>
  <c r="GI1183" i="84"/>
  <c r="GM1113" i="84"/>
  <c r="FW479" i="84"/>
  <c r="GS650" i="84"/>
  <c r="FV1275" i="84"/>
  <c r="FU604" i="84"/>
  <c r="FX687" i="84"/>
  <c r="FV1063" i="84"/>
  <c r="GO652" i="84"/>
  <c r="FT1575" i="84"/>
  <c r="FZ725" i="84"/>
  <c r="FT838" i="84"/>
  <c r="GF1466" i="84"/>
  <c r="GJ1359" i="84"/>
  <c r="FS747" i="84"/>
  <c r="GU727" i="84"/>
  <c r="FY658" i="84"/>
  <c r="GA813" i="84"/>
  <c r="GU589" i="84"/>
  <c r="GE1069" i="84"/>
  <c r="GP985" i="84"/>
  <c r="GJ814" i="84"/>
  <c r="GN1074" i="84"/>
  <c r="GN172" i="84" s="1"/>
  <c r="DV172" i="84" s="1"/>
  <c r="GI1342" i="84"/>
  <c r="GJ1251" i="84"/>
  <c r="GN1504" i="84"/>
  <c r="GJ1504" i="84"/>
  <c r="GH1484" i="84"/>
  <c r="GA723" i="84"/>
  <c r="GQ1545" i="84"/>
  <c r="GN1214" i="84"/>
  <c r="FX752" i="84"/>
  <c r="GH855" i="84"/>
  <c r="GH1030" i="84"/>
  <c r="GP545" i="84"/>
  <c r="FT1418" i="84"/>
  <c r="GA1060" i="84"/>
  <c r="FY1221" i="84"/>
  <c r="GI1218" i="84"/>
  <c r="GQ790" i="84"/>
  <c r="GU699" i="84"/>
  <c r="GI1162" i="84"/>
  <c r="GL1291" i="84"/>
  <c r="GD917" i="84"/>
  <c r="GF1569" i="84"/>
  <c r="GF217" i="84" s="1"/>
  <c r="CH217" i="84" s="1"/>
  <c r="FV1105" i="84"/>
  <c r="FS1116" i="84"/>
  <c r="FS394" i="84" s="1"/>
  <c r="L394" i="84" s="1"/>
  <c r="FV978" i="84"/>
  <c r="GJ863" i="84"/>
  <c r="GO1098" i="84"/>
  <c r="GQ1278" i="84"/>
  <c r="GF779" i="84"/>
  <c r="FT602" i="84"/>
  <c r="FT1044" i="84"/>
  <c r="FV631" i="84"/>
  <c r="FT965" i="84"/>
  <c r="GU545" i="84"/>
  <c r="FU731" i="84"/>
  <c r="FU359" i="84" s="1"/>
  <c r="N359" i="84" s="1"/>
  <c r="GH1272" i="84"/>
  <c r="GG1094" i="84"/>
  <c r="GI1292" i="84"/>
  <c r="GA776" i="84"/>
  <c r="FV570" i="84"/>
  <c r="GQ572" i="84"/>
  <c r="GT460" i="84"/>
  <c r="GE1458" i="84"/>
  <c r="GQ788" i="84"/>
  <c r="GQ146" i="84" s="1"/>
  <c r="GJ928" i="84"/>
  <c r="FX621" i="84"/>
  <c r="GS510" i="84"/>
  <c r="GO986" i="84"/>
  <c r="GO164" i="84" s="1"/>
  <c r="DN164" i="84" s="1"/>
  <c r="GC1323" i="84"/>
  <c r="GJ1193" i="84"/>
  <c r="GN1010" i="84"/>
  <c r="GI1095" i="84"/>
  <c r="GK1290" i="84"/>
  <c r="FY887" i="84"/>
  <c r="GQ726" i="84"/>
  <c r="GF1300" i="84"/>
  <c r="FU829" i="84"/>
  <c r="GE758" i="84"/>
  <c r="GI1052" i="84"/>
  <c r="GH1570" i="84"/>
  <c r="GJ748" i="84"/>
  <c r="GL1449" i="84"/>
  <c r="FZ525" i="84"/>
  <c r="FZ1224" i="84"/>
  <c r="FX1384" i="84"/>
  <c r="GC1462" i="84"/>
  <c r="GG850" i="84"/>
  <c r="FS834" i="84"/>
  <c r="GK986" i="84"/>
  <c r="GK164" i="84" s="1"/>
  <c r="DB164" i="84" s="1"/>
  <c r="FY1121" i="84"/>
  <c r="FS1544" i="84"/>
  <c r="GD1158" i="84"/>
  <c r="GS657" i="84"/>
  <c r="FS1021" i="84"/>
  <c r="GJ1514" i="84"/>
  <c r="GN1319" i="84"/>
  <c r="FZ577" i="84"/>
  <c r="FZ1553" i="84"/>
  <c r="GG1275" i="84"/>
  <c r="GT594" i="84"/>
  <c r="GM1405" i="84"/>
  <c r="GQ567" i="84"/>
  <c r="FY761" i="84"/>
  <c r="GK1508" i="84"/>
  <c r="GQ1116" i="84"/>
  <c r="FY537" i="84"/>
  <c r="FX1311" i="84"/>
  <c r="GG811" i="84"/>
  <c r="GD785" i="84"/>
  <c r="GG1460" i="84"/>
  <c r="FY1499" i="84"/>
  <c r="FY320" i="84" s="1"/>
  <c r="AG320" i="84" s="1"/>
  <c r="FX604" i="84"/>
  <c r="GC1218" i="84"/>
  <c r="FZ1433" i="84"/>
  <c r="FS596" i="84"/>
  <c r="FT625" i="84"/>
  <c r="FS1129" i="84"/>
  <c r="FX1148" i="84"/>
  <c r="FT456" i="84"/>
  <c r="FT334" i="84" s="1"/>
  <c r="M334" i="84" s="1"/>
  <c r="GJ1354" i="84"/>
  <c r="GL1147" i="84"/>
  <c r="GO628" i="84"/>
  <c r="FT1312" i="84"/>
  <c r="GK832" i="84"/>
  <c r="GK150" i="84" s="1"/>
  <c r="GM1140" i="84"/>
  <c r="GM178" i="84" s="1"/>
  <c r="DJ178" i="84" s="1"/>
  <c r="FZ552" i="84"/>
  <c r="GI1263" i="84"/>
  <c r="GO1234" i="84"/>
  <c r="FY982" i="84"/>
  <c r="FV982" i="84"/>
  <c r="FX642" i="84"/>
  <c r="FZ943" i="84"/>
  <c r="GF1141" i="84"/>
  <c r="FX1236" i="84"/>
  <c r="FT1115" i="84"/>
  <c r="GL759" i="84"/>
  <c r="GL1410" i="84"/>
  <c r="GI925" i="84"/>
  <c r="GG1117" i="84"/>
  <c r="FT856" i="84"/>
  <c r="GG1141" i="84"/>
  <c r="FY1552" i="84"/>
  <c r="GH879" i="84"/>
  <c r="GQ1081" i="84"/>
  <c r="FU861" i="84"/>
  <c r="FV474" i="84"/>
  <c r="FV1066" i="84"/>
  <c r="GL1188" i="84"/>
  <c r="FW501" i="84"/>
  <c r="GL1424" i="84"/>
  <c r="FZ766" i="84"/>
  <c r="GK800" i="84"/>
  <c r="GQ915" i="84"/>
  <c r="FY866" i="84"/>
  <c r="GE875" i="84"/>
  <c r="GN1490" i="84"/>
  <c r="GI1508" i="84"/>
  <c r="GI320" i="84" s="1"/>
  <c r="CT320" i="84" s="1"/>
  <c r="GI1506" i="84"/>
  <c r="FV1496" i="84"/>
  <c r="GE1520" i="84"/>
  <c r="FZ683" i="84"/>
  <c r="FZ983" i="84"/>
  <c r="FV1467" i="84"/>
  <c r="GO960" i="84"/>
  <c r="FV1477" i="84"/>
  <c r="GA1274" i="84"/>
  <c r="FU775" i="84"/>
  <c r="GB1196" i="84"/>
  <c r="FT911" i="84"/>
  <c r="GI966" i="84"/>
  <c r="GR686" i="84"/>
  <c r="FZ548" i="84"/>
  <c r="GA1099" i="84"/>
  <c r="GA644" i="84"/>
  <c r="FW692" i="84"/>
  <c r="FY836" i="84"/>
  <c r="GP1152" i="84"/>
  <c r="GN1002" i="84"/>
  <c r="FY1341" i="84"/>
  <c r="GD832" i="84"/>
  <c r="GI951" i="84"/>
  <c r="FY1284" i="84"/>
  <c r="GD851" i="84"/>
  <c r="FX933" i="84"/>
  <c r="GJ954" i="84"/>
  <c r="FX561" i="84"/>
  <c r="GT651" i="84"/>
  <c r="GA915" i="84"/>
  <c r="GD1466" i="84"/>
  <c r="GK756" i="84"/>
  <c r="GT606" i="84"/>
  <c r="FS1061" i="84"/>
  <c r="GO840" i="84"/>
  <c r="GE732" i="84"/>
  <c r="FV1101" i="84"/>
  <c r="GL1271" i="84"/>
  <c r="GA1092" i="84"/>
  <c r="GH741" i="84"/>
  <c r="FS1060" i="84"/>
  <c r="GN933" i="84"/>
  <c r="FT1492" i="84"/>
  <c r="FT210" i="84" s="1"/>
  <c r="GD730" i="84"/>
  <c r="GE736" i="84"/>
  <c r="FZ945" i="84"/>
  <c r="GH999" i="84"/>
  <c r="GO835" i="84"/>
  <c r="FX638" i="84"/>
  <c r="FS1513" i="84"/>
  <c r="FX841" i="84"/>
  <c r="FZ556" i="84"/>
  <c r="GI991" i="84"/>
  <c r="GG820" i="84"/>
  <c r="FZ496" i="84"/>
  <c r="FT1155" i="84"/>
  <c r="GE971" i="84"/>
  <c r="FY862" i="84"/>
  <c r="FZ629" i="84"/>
  <c r="GD1102" i="84"/>
  <c r="GA1512" i="84"/>
  <c r="GG919" i="84"/>
  <c r="GA908" i="84"/>
  <c r="FS552" i="84"/>
  <c r="FZ480" i="84"/>
  <c r="FU930" i="84"/>
  <c r="GQ661" i="84"/>
  <c r="FY1304" i="84"/>
  <c r="GB1205" i="84"/>
  <c r="GO941" i="84"/>
  <c r="GD1500" i="84"/>
  <c r="GD871" i="84"/>
  <c r="FX791" i="84"/>
  <c r="FW765" i="84"/>
  <c r="FS1510" i="84"/>
  <c r="GK1493" i="84"/>
  <c r="FV840" i="84"/>
  <c r="GA1077" i="84"/>
  <c r="GA837" i="84"/>
  <c r="FZ1240" i="84"/>
  <c r="GH1366" i="84"/>
  <c r="GL1313" i="84"/>
  <c r="FZ910" i="84"/>
  <c r="GO503" i="84"/>
  <c r="FT526" i="84"/>
  <c r="GQ783" i="84"/>
  <c r="GN1286" i="84"/>
  <c r="GP1519" i="84"/>
  <c r="GQ872" i="84"/>
  <c r="GL940" i="84"/>
  <c r="GC1356" i="84"/>
  <c r="GA660" i="84"/>
  <c r="GO664" i="84"/>
  <c r="GO1185" i="84"/>
  <c r="FZ1069" i="84"/>
  <c r="GH1519" i="84"/>
  <c r="GJ984" i="84"/>
  <c r="FZ1215" i="84"/>
  <c r="GJ857" i="84"/>
  <c r="GQ1117" i="84"/>
  <c r="FS700" i="84"/>
  <c r="GD1073" i="84"/>
  <c r="GS443" i="84"/>
  <c r="FV575" i="84"/>
  <c r="GE1489" i="84"/>
  <c r="FS567" i="84"/>
  <c r="GN1176" i="84"/>
  <c r="GA512" i="84"/>
  <c r="FY620" i="84"/>
  <c r="GP962" i="84"/>
  <c r="FX717" i="84"/>
  <c r="GF1319" i="84"/>
  <c r="GM1134" i="84"/>
  <c r="GM906" i="84"/>
  <c r="GO719" i="84"/>
  <c r="GI1493" i="84"/>
  <c r="GL798" i="84"/>
  <c r="GI1555" i="84"/>
  <c r="FV1147" i="84"/>
  <c r="FU1047" i="84"/>
  <c r="FT1020" i="84"/>
  <c r="GS661" i="84"/>
  <c r="FY1461" i="84"/>
  <c r="GC1494" i="84"/>
  <c r="GO638" i="84"/>
  <c r="FS513" i="84"/>
  <c r="GI1149" i="84"/>
  <c r="GI397" i="84" s="1"/>
  <c r="CT397" i="84" s="1"/>
  <c r="GP1046" i="84"/>
  <c r="GU628" i="84"/>
  <c r="FS741" i="84"/>
  <c r="FY1310" i="84"/>
  <c r="GN1278" i="84"/>
  <c r="FU1020" i="84"/>
  <c r="FS1055" i="84"/>
  <c r="GP1121" i="84"/>
  <c r="GA549" i="84"/>
  <c r="FW460" i="84"/>
  <c r="GI1484" i="84"/>
  <c r="GA916" i="84"/>
  <c r="GH1055" i="84"/>
  <c r="GM1573" i="84"/>
  <c r="FV1135" i="84"/>
  <c r="GA1224" i="84"/>
  <c r="GC1533" i="84"/>
  <c r="GM1527" i="84"/>
  <c r="GL758" i="84"/>
  <c r="GP961" i="84"/>
  <c r="FZ659" i="84"/>
  <c r="GA1051" i="84"/>
  <c r="GL1062" i="84"/>
  <c r="GB1176" i="84"/>
  <c r="GK1057" i="84"/>
  <c r="FV1108" i="84"/>
  <c r="FY447" i="84"/>
  <c r="GL844" i="84"/>
  <c r="GL795" i="84"/>
  <c r="GC1350" i="84"/>
  <c r="GN1219" i="84"/>
  <c r="FS933" i="84"/>
  <c r="FW1123" i="84"/>
  <c r="FT654" i="84"/>
  <c r="GH1179" i="84"/>
  <c r="GF995" i="84"/>
  <c r="FW1023" i="84"/>
  <c r="GU687" i="84"/>
  <c r="GH1578" i="84"/>
  <c r="GE1513" i="84"/>
  <c r="GJ1272" i="84"/>
  <c r="GE1204" i="84"/>
  <c r="GH1277" i="84"/>
  <c r="FT704" i="84"/>
  <c r="GK1499" i="84"/>
  <c r="FW997" i="84"/>
  <c r="FW165" i="84" s="1"/>
  <c r="AA165" i="84" s="1"/>
  <c r="FV1493" i="84"/>
  <c r="GO1227" i="84"/>
  <c r="GH1523" i="84"/>
  <c r="GI1046" i="84"/>
  <c r="GH1109" i="84"/>
  <c r="FU994" i="84"/>
  <c r="GU615" i="84"/>
  <c r="FS574" i="84"/>
  <c r="GG1125" i="84"/>
  <c r="GH1101" i="84"/>
  <c r="GQ1193" i="84"/>
  <c r="GQ401" i="84" s="1"/>
  <c r="GK813" i="84"/>
  <c r="FX957" i="84"/>
  <c r="GH804" i="84"/>
  <c r="FX1025" i="84"/>
  <c r="FX167" i="84" s="1"/>
  <c r="AD167" i="84" s="1"/>
  <c r="FW782" i="84"/>
  <c r="GT695" i="84"/>
  <c r="GK1428" i="84"/>
  <c r="FT1000" i="84"/>
  <c r="GK847" i="84"/>
  <c r="FU1131" i="84"/>
  <c r="FV1133" i="84"/>
  <c r="FU1081" i="84"/>
  <c r="FY511" i="84"/>
  <c r="GF1548" i="84"/>
  <c r="FZ793" i="84"/>
  <c r="FU595" i="84"/>
  <c r="GT549" i="84"/>
  <c r="FX1029" i="84"/>
  <c r="GI1577" i="84"/>
  <c r="GE992" i="84"/>
  <c r="FS900" i="84"/>
  <c r="GL818" i="84"/>
  <c r="FY1364" i="84"/>
  <c r="GE1294" i="84"/>
  <c r="GE192" i="84" s="1"/>
  <c r="CD192" i="84" s="1"/>
  <c r="GR518" i="84"/>
  <c r="FT504" i="84"/>
  <c r="GL867" i="84"/>
  <c r="GU652" i="84"/>
  <c r="GG1364" i="84"/>
  <c r="GO1101" i="84"/>
  <c r="FV1079" i="84"/>
  <c r="GQ696" i="84"/>
  <c r="GE1498" i="84"/>
  <c r="FS560" i="84"/>
  <c r="FV1033" i="84"/>
  <c r="FV1231" i="84"/>
  <c r="GP643" i="84"/>
  <c r="GT552" i="84"/>
  <c r="GL734" i="84"/>
  <c r="FS838" i="84"/>
  <c r="GA928" i="84"/>
  <c r="FS736" i="84"/>
  <c r="FZ610" i="84"/>
  <c r="FU1407" i="84"/>
  <c r="FY597" i="84"/>
  <c r="CW112" i="84"/>
  <c r="FD112" i="84"/>
  <c r="J100" i="29"/>
  <c r="S52" i="44"/>
  <c r="CG41" i="84"/>
  <c r="T52" i="44" s="1"/>
  <c r="GD1627" i="84"/>
  <c r="E100" i="76"/>
  <c r="I88" i="30"/>
  <c r="K77" i="84"/>
  <c r="J88" i="30" s="1"/>
  <c r="FX1627" i="84"/>
  <c r="R100" i="31"/>
  <c r="FJ89" i="84"/>
  <c r="F100" i="31" s="1"/>
  <c r="G52" i="60"/>
  <c r="Z41" i="84"/>
  <c r="K380" i="84"/>
  <c r="DE368" i="84"/>
  <c r="AI344" i="84"/>
  <c r="FH416" i="84"/>
  <c r="AC428" i="84"/>
  <c r="K428" i="84"/>
  <c r="AC392" i="84"/>
  <c r="FP416" i="84"/>
  <c r="CO404" i="84"/>
  <c r="GB1623" i="84"/>
  <c r="GD1624" i="84"/>
  <c r="K88" i="32"/>
  <c r="GN1624" i="84"/>
  <c r="I76" i="29"/>
  <c r="Q88" i="31"/>
  <c r="FH77" i="84"/>
  <c r="E88" i="31" s="1"/>
  <c r="FT1620" i="84"/>
  <c r="GA1620" i="84"/>
  <c r="DQ101" i="84"/>
  <c r="H112" i="32" s="1"/>
  <c r="G112" i="32"/>
  <c r="K52" i="32"/>
  <c r="W76" i="31"/>
  <c r="FI65" i="84"/>
  <c r="K76" i="31" s="1"/>
  <c r="GO1623" i="84"/>
  <c r="L112" i="29"/>
  <c r="R52" i="31"/>
  <c r="FJ41" i="84"/>
  <c r="F52" i="31" s="1"/>
  <c r="GL1627" i="84"/>
  <c r="FU1623" i="84"/>
  <c r="T100" i="31"/>
  <c r="FN89" i="84"/>
  <c r="H100" i="31" s="1"/>
  <c r="AA40" i="31"/>
  <c r="FQ29" i="84"/>
  <c r="O40" i="31" s="1"/>
  <c r="GQ1621" i="84"/>
  <c r="DZ101" i="84"/>
  <c r="M112" i="76" s="1"/>
  <c r="L112" i="76"/>
  <c r="K64" i="32"/>
  <c r="J76" i="29"/>
  <c r="GM1627" i="84"/>
  <c r="DQ89" i="84"/>
  <c r="H100" i="32" s="1"/>
  <c r="G100" i="32"/>
  <c r="BC64" i="44"/>
  <c r="DE53" i="84"/>
  <c r="BD64" i="44" s="1"/>
  <c r="W40" i="31"/>
  <c r="FI29" i="84"/>
  <c r="K40" i="31" s="1"/>
  <c r="FS1623" i="84"/>
  <c r="GP429" i="84"/>
  <c r="DR429" i="84" s="1"/>
  <c r="GB217" i="84"/>
  <c r="BD217" i="84" s="1"/>
  <c r="FY1628" i="84"/>
  <c r="GL1628" i="84"/>
  <c r="DI112" i="84"/>
  <c r="G100" i="44"/>
  <c r="BY89" i="84"/>
  <c r="H100" i="44" s="1"/>
  <c r="BI64" i="44"/>
  <c r="DI53" i="84"/>
  <c r="BJ64" i="44" s="1"/>
  <c r="FZ1626" i="84"/>
  <c r="I112" i="30"/>
  <c r="K101" i="84"/>
  <c r="J112" i="30" s="1"/>
  <c r="Q52" i="32"/>
  <c r="DM41" i="84"/>
  <c r="R52" i="32" s="1"/>
  <c r="S76" i="44"/>
  <c r="CG65" i="84"/>
  <c r="T76" i="44" s="1"/>
  <c r="FV1627" i="84"/>
  <c r="FX1629" i="84"/>
  <c r="GP1629" i="84"/>
  <c r="GN1629" i="84"/>
  <c r="GQ1629" i="84"/>
  <c r="FY1629" i="84"/>
  <c r="GO1629" i="84"/>
  <c r="GD1629" i="84"/>
  <c r="FZ1629" i="84"/>
  <c r="GF1629" i="84"/>
  <c r="GE1629" i="84"/>
  <c r="GK1629" i="84"/>
  <c r="FV1629" i="84"/>
  <c r="GC1629" i="84"/>
  <c r="GH1629" i="84"/>
  <c r="FU1629" i="84"/>
  <c r="GM1629" i="84"/>
  <c r="GG1629" i="84"/>
  <c r="FT1629" i="84"/>
  <c r="GA1629" i="84"/>
  <c r="FS1629" i="84"/>
  <c r="GI1629" i="84"/>
  <c r="GL1629" i="84"/>
  <c r="GJ1629" i="84"/>
  <c r="FW1629" i="84"/>
  <c r="GB1629" i="84"/>
  <c r="T28" i="31"/>
  <c r="FN17" i="84"/>
  <c r="H28" i="31" s="1"/>
  <c r="I76" i="30"/>
  <c r="K65" i="84"/>
  <c r="J76" i="30" s="1"/>
  <c r="DA380" i="84"/>
  <c r="CO380" i="84"/>
  <c r="FK344" i="84"/>
  <c r="FO380" i="84"/>
  <c r="FK404" i="84"/>
  <c r="CC428" i="84"/>
  <c r="FJ404" i="84"/>
  <c r="CK416" i="84"/>
  <c r="FH404" i="84"/>
  <c r="GK1627" i="84"/>
  <c r="GP1626" i="84"/>
  <c r="S100" i="31"/>
  <c r="FL89" i="84"/>
  <c r="G100" i="31" s="1"/>
  <c r="BI112" i="44"/>
  <c r="DI101" i="84"/>
  <c r="BJ112" i="44" s="1"/>
  <c r="AK64" i="44"/>
  <c r="CS53" i="84"/>
  <c r="AL64" i="44" s="1"/>
  <c r="Z17" i="84"/>
  <c r="G28" i="60"/>
  <c r="DQ77" i="84"/>
  <c r="H88" i="32" s="1"/>
  <c r="G88" i="32"/>
  <c r="S100" i="29"/>
  <c r="FH101" i="84"/>
  <c r="E112" i="31" s="1"/>
  <c r="Q112" i="31"/>
  <c r="G52" i="30"/>
  <c r="T64" i="32"/>
  <c r="E64" i="60"/>
  <c r="FX1624" i="84"/>
  <c r="GB1620" i="84"/>
  <c r="FS1620" i="84"/>
  <c r="S88" i="29"/>
  <c r="GA1627" i="84"/>
  <c r="E64" i="32"/>
  <c r="FF53" i="84"/>
  <c r="M64" i="32" s="1"/>
  <c r="S28" i="60"/>
  <c r="AF17" i="84"/>
  <c r="GE1627" i="84"/>
  <c r="GH1625" i="84"/>
  <c r="AW112" i="44"/>
  <c r="DA101" i="84"/>
  <c r="AX112" i="44" s="1"/>
  <c r="M33" i="33"/>
  <c r="ER29" i="84"/>
  <c r="N33" i="33" s="1"/>
  <c r="GP1624" i="84"/>
  <c r="GQ1626" i="84"/>
  <c r="Z28" i="31"/>
  <c r="FO17" i="84"/>
  <c r="N28" i="31" s="1"/>
  <c r="GC1627" i="84"/>
  <c r="G112" i="58"/>
  <c r="AR101" i="84"/>
  <c r="H112" i="58" s="1"/>
  <c r="L64" i="29"/>
  <c r="Y52" i="31"/>
  <c r="FM41" i="84"/>
  <c r="M52" i="31" s="1"/>
  <c r="Z88" i="31"/>
  <c r="FO77" i="84"/>
  <c r="N88" i="31" s="1"/>
  <c r="FS1624" i="84"/>
  <c r="FS149" i="84"/>
  <c r="L149" i="84" s="1"/>
  <c r="GE1628" i="84"/>
  <c r="AA112" i="31"/>
  <c r="FQ101" i="84"/>
  <c r="O112" i="31" s="1"/>
  <c r="E52" i="32"/>
  <c r="FF41" i="84"/>
  <c r="M52" i="32" s="1"/>
  <c r="AR77" i="84"/>
  <c r="H88" i="58" s="1"/>
  <c r="G88" i="58"/>
  <c r="J88" i="29"/>
  <c r="GM1626" i="84"/>
  <c r="G88" i="29"/>
  <c r="FK17" i="84"/>
  <c r="L28" i="31" s="1"/>
  <c r="X28" i="31"/>
  <c r="I40" i="30"/>
  <c r="K29" i="84"/>
  <c r="J40" i="30" s="1"/>
  <c r="T88" i="32"/>
  <c r="E88" i="60"/>
  <c r="GI1627" i="84"/>
  <c r="X40" i="31"/>
  <c r="FK29" i="84"/>
  <c r="L40" i="31" s="1"/>
  <c r="AE88" i="44"/>
  <c r="CO77" i="84"/>
  <c r="AF88" i="44" s="1"/>
  <c r="G100" i="30"/>
  <c r="GK1623" i="84"/>
  <c r="T76" i="31"/>
  <c r="FN65" i="84"/>
  <c r="H76" i="31" s="1"/>
  <c r="S76" i="60"/>
  <c r="AF65" i="84"/>
  <c r="GE1624" i="84"/>
  <c r="GL1620" i="84"/>
  <c r="FY1620" i="84"/>
  <c r="J112" i="29"/>
  <c r="L52" i="29"/>
  <c r="DA65" i="84"/>
  <c r="AX76" i="44" s="1"/>
  <c r="AW76" i="44"/>
  <c r="GN1627" i="84"/>
  <c r="FZ1624" i="84"/>
  <c r="S33" i="33"/>
  <c r="EU29" i="84"/>
  <c r="T33" i="33" s="1"/>
  <c r="GF1624" i="84"/>
  <c r="DU101" i="84"/>
  <c r="J112" i="43"/>
  <c r="U28" i="31"/>
  <c r="FP17" i="84"/>
  <c r="I28" i="31" s="1"/>
  <c r="FT1626" i="84"/>
  <c r="FQ89" i="84"/>
  <c r="O100" i="31" s="1"/>
  <c r="AA100" i="31"/>
  <c r="G40" i="30"/>
  <c r="Y52" i="44"/>
  <c r="CK41" i="84"/>
  <c r="Z52" i="44" s="1"/>
  <c r="I100" i="30"/>
  <c r="K89" i="84"/>
  <c r="J100" i="30" s="1"/>
  <c r="I112" i="29"/>
  <c r="I40" i="29"/>
  <c r="FZ1627" i="84"/>
  <c r="GC1625" i="84"/>
  <c r="Y33" i="33"/>
  <c r="EX29" i="84"/>
  <c r="Z33" i="33" s="1"/>
  <c r="J76" i="43"/>
  <c r="DU65" i="84"/>
  <c r="GI1624" i="84"/>
  <c r="FS1628" i="84"/>
  <c r="FP112" i="84"/>
  <c r="I123" i="31" s="1"/>
  <c r="CO112" i="84"/>
  <c r="G52" i="29"/>
  <c r="E88" i="29"/>
  <c r="AA88" i="31"/>
  <c r="FQ77" i="84"/>
  <c r="O88" i="31" s="1"/>
  <c r="DE101" i="84"/>
  <c r="BD112" i="44" s="1"/>
  <c r="BC112" i="44"/>
  <c r="G64" i="44"/>
  <c r="BY53" i="84"/>
  <c r="H64" i="44" s="1"/>
  <c r="U76" i="31"/>
  <c r="FP65" i="84"/>
  <c r="I76" i="31" s="1"/>
  <c r="AC356" i="84"/>
  <c r="CG380" i="84"/>
  <c r="AL380" i="84"/>
  <c r="EX344" i="84"/>
  <c r="ER344" i="84"/>
  <c r="EU356" i="84"/>
  <c r="FI368" i="84"/>
  <c r="AC344" i="84"/>
  <c r="CC368" i="84"/>
  <c r="AF368" i="84"/>
  <c r="CS428" i="84"/>
  <c r="CG416" i="84"/>
  <c r="K392" i="84"/>
  <c r="DM428" i="84"/>
  <c r="DU428" i="84"/>
  <c r="DI392" i="84"/>
  <c r="DI428" i="84"/>
  <c r="FK428" i="84"/>
  <c r="AE52" i="44"/>
  <c r="CO41" i="84"/>
  <c r="AF52" i="44" s="1"/>
  <c r="Z40" i="31"/>
  <c r="FO29" i="84"/>
  <c r="N40" i="31" s="1"/>
  <c r="GA1626" i="84"/>
  <c r="BC100" i="44"/>
  <c r="DE89" i="84"/>
  <c r="BD100" i="44" s="1"/>
  <c r="G100" i="29"/>
  <c r="G76" i="30"/>
  <c r="GO1626" i="84"/>
  <c r="AC101" i="84"/>
  <c r="N112" i="60" s="1"/>
  <c r="M112" i="60"/>
  <c r="M100" i="60"/>
  <c r="AC89" i="84"/>
  <c r="N100" i="60" s="1"/>
  <c r="G40" i="32"/>
  <c r="DQ29" i="84"/>
  <c r="H40" i="32" s="1"/>
  <c r="GA1625" i="84"/>
  <c r="GH1620" i="84"/>
  <c r="GI1620" i="84"/>
  <c r="G100" i="60"/>
  <c r="Z89" i="84"/>
  <c r="BC76" i="44"/>
  <c r="DE65" i="84"/>
  <c r="BD76" i="44" s="1"/>
  <c r="FF101" i="84"/>
  <c r="M112" i="32" s="1"/>
  <c r="E112" i="32"/>
  <c r="Y28" i="60"/>
  <c r="AI17" i="84"/>
  <c r="Y52" i="60"/>
  <c r="AI41" i="84"/>
  <c r="GB1625" i="84"/>
  <c r="J64" i="43"/>
  <c r="DU53" i="84"/>
  <c r="Q40" i="32"/>
  <c r="DM29" i="84"/>
  <c r="R40" i="32" s="1"/>
  <c r="T52" i="32"/>
  <c r="E52" i="60"/>
  <c r="GM1621" i="84"/>
  <c r="GA1623" i="84"/>
  <c r="FL101" i="84"/>
  <c r="G112" i="31" s="1"/>
  <c r="S112" i="31"/>
  <c r="G28" i="30"/>
  <c r="GH1621" i="84"/>
  <c r="T64" i="31"/>
  <c r="FN53" i="84"/>
  <c r="H64" i="31" s="1"/>
  <c r="Y88" i="31"/>
  <c r="FM77" i="84"/>
  <c r="M88" i="31" s="1"/>
  <c r="FU1627" i="84"/>
  <c r="E52" i="29"/>
  <c r="S88" i="60"/>
  <c r="AF77" i="84"/>
  <c r="A1630" i="84"/>
  <c r="Z129" i="60" s="1"/>
  <c r="FB1630" i="84"/>
  <c r="FC1630" i="84" s="1"/>
  <c r="BT162" i="84"/>
  <c r="EG186" i="84"/>
  <c r="BW210" i="84"/>
  <c r="AQ186" i="84"/>
  <c r="BQ186" i="84"/>
  <c r="CV198" i="84"/>
  <c r="DO198" i="84"/>
  <c r="AU210" i="84"/>
  <c r="R198" i="84"/>
  <c r="BG198" i="84"/>
  <c r="AB210" i="84"/>
  <c r="EH186" i="84"/>
  <c r="CR174" i="84"/>
  <c r="W198" i="84"/>
  <c r="BU198" i="84"/>
  <c r="BH210" i="84"/>
  <c r="Q198" i="84"/>
  <c r="BO198" i="84"/>
  <c r="DL210" i="84"/>
  <c r="BR198" i="84"/>
  <c r="H186" i="84"/>
  <c r="EE210" i="84"/>
  <c r="I186" i="84"/>
  <c r="CU186" i="84"/>
  <c r="R174" i="84"/>
  <c r="DT162" i="84"/>
  <c r="AK186" i="84"/>
  <c r="Y186" i="84"/>
  <c r="BO162" i="84"/>
  <c r="DW174" i="84"/>
  <c r="T210" i="84"/>
  <c r="BN126" i="84"/>
  <c r="EJ126" i="84"/>
  <c r="DT150" i="84"/>
  <c r="AH150" i="84"/>
  <c r="T126" i="84"/>
  <c r="BK138" i="84"/>
  <c r="DW138" i="84"/>
  <c r="AH126" i="84"/>
  <c r="BN138" i="84"/>
  <c r="BL126" i="84"/>
  <c r="DL126" i="84"/>
  <c r="DK150" i="84"/>
  <c r="CJ150" i="84"/>
  <c r="AH138" i="84"/>
  <c r="DW150" i="84"/>
  <c r="AU198" i="84"/>
  <c r="BP198" i="84"/>
  <c r="CJ210" i="84"/>
  <c r="BB186" i="84"/>
  <c r="P186" i="84"/>
  <c r="BN186" i="84"/>
  <c r="CA162" i="84"/>
  <c r="U210" i="84"/>
  <c r="DG162" i="84"/>
  <c r="DT174" i="84"/>
  <c r="V186" i="84"/>
  <c r="Q186" i="84"/>
  <c r="AY186" i="84"/>
  <c r="DH162" i="84"/>
  <c r="BR174" i="84"/>
  <c r="BF210" i="84"/>
  <c r="CU162" i="84"/>
  <c r="CY186" i="84"/>
  <c r="BO210" i="84"/>
  <c r="DW186" i="84"/>
  <c r="DY198" i="84"/>
  <c r="BN210" i="84"/>
  <c r="CZ174" i="84"/>
  <c r="U198" i="84"/>
  <c r="AV186" i="84"/>
  <c r="I198" i="84"/>
  <c r="ED198" i="84"/>
  <c r="AH198" i="84"/>
  <c r="AI198" i="84" s="1"/>
  <c r="S174" i="84"/>
  <c r="BB198" i="84"/>
  <c r="DH210" i="84"/>
  <c r="J126" i="84"/>
  <c r="BM126" i="84"/>
  <c r="Q150" i="84"/>
  <c r="AB150" i="84"/>
  <c r="EW126" i="84"/>
  <c r="DO138" i="84"/>
  <c r="AW138" i="84"/>
  <c r="R138" i="84"/>
  <c r="DS138" i="84"/>
  <c r="R126" i="84"/>
  <c r="AW126" i="84"/>
  <c r="AZ150" i="84"/>
  <c r="BQ150" i="84"/>
  <c r="V150" i="84"/>
  <c r="AK150" i="84"/>
  <c r="CE174" i="84"/>
  <c r="Y174" i="84"/>
  <c r="AP198" i="84"/>
  <c r="AT174" i="84"/>
  <c r="H198" i="84"/>
  <c r="CA198" i="84"/>
  <c r="DS186" i="84"/>
  <c r="DK210" i="84"/>
  <c r="S198" i="84"/>
  <c r="DP174" i="84"/>
  <c r="CI186" i="84"/>
  <c r="BQ162" i="84"/>
  <c r="AB162" i="84"/>
  <c r="EH198" i="84"/>
  <c r="DL198" i="84"/>
  <c r="DX210" i="84"/>
  <c r="DH198" i="84"/>
  <c r="CF174" i="84"/>
  <c r="R210" i="84"/>
  <c r="AE174" i="84"/>
  <c r="J162" i="84"/>
  <c r="CI210" i="84"/>
  <c r="U174" i="84"/>
  <c r="CV162" i="84"/>
  <c r="CZ162" i="84"/>
  <c r="CM186" i="84"/>
  <c r="AV162" i="84"/>
  <c r="Y210" i="84"/>
  <c r="DO186" i="84"/>
  <c r="I162" i="84"/>
  <c r="ED210" i="84"/>
  <c r="BT126" i="84"/>
  <c r="BR126" i="84"/>
  <c r="DK126" i="84"/>
  <c r="U150" i="84"/>
  <c r="EI126" i="84"/>
  <c r="W138" i="84"/>
  <c r="AU138" i="84"/>
  <c r="BL138" i="84"/>
  <c r="T138" i="84"/>
  <c r="AB126" i="84"/>
  <c r="BQ126" i="84"/>
  <c r="H150" i="84"/>
  <c r="BT150" i="84"/>
  <c r="CR150" i="84"/>
  <c r="BF198" i="84"/>
  <c r="AW174" i="84"/>
  <c r="BW174" i="84"/>
  <c r="CJ162" i="84"/>
  <c r="DD210" i="84"/>
  <c r="AU162" i="84"/>
  <c r="DD162" i="84"/>
  <c r="DG210" i="84"/>
  <c r="BS162" i="84"/>
  <c r="DP198" i="84"/>
  <c r="BV186" i="84"/>
  <c r="BM174" i="84"/>
  <c r="BT210" i="84"/>
  <c r="Q162" i="84"/>
  <c r="H162" i="84"/>
  <c r="CA210" i="84"/>
  <c r="AW162" i="84"/>
  <c r="DC162" i="84"/>
  <c r="CU210" i="84"/>
  <c r="X186" i="84"/>
  <c r="AE198" i="84"/>
  <c r="CQ162" i="84"/>
  <c r="EG198" i="84"/>
  <c r="CI162" i="84"/>
  <c r="CY198" i="84"/>
  <c r="CZ198" i="84"/>
  <c r="AY162" i="84"/>
  <c r="CQ210" i="84"/>
  <c r="BK198" i="84"/>
  <c r="AT198" i="84"/>
  <c r="DS210" i="84"/>
  <c r="EM126" i="84"/>
  <c r="AY126" i="84"/>
  <c r="W126" i="84"/>
  <c r="P150" i="84"/>
  <c r="BS126" i="84"/>
  <c r="AB138" i="84"/>
  <c r="V138" i="84"/>
  <c r="EJ138" i="84"/>
  <c r="BQ138" i="84"/>
  <c r="EN126" i="84"/>
  <c r="U126" i="84"/>
  <c r="BM150" i="84"/>
  <c r="AY150" i="84"/>
  <c r="BT138" i="84"/>
  <c r="DL186" i="84"/>
  <c r="CF198" i="84"/>
  <c r="BV198" i="84"/>
  <c r="CN198" i="84"/>
  <c r="BG210" i="84"/>
  <c r="BE186" i="84"/>
  <c r="CE162" i="84"/>
  <c r="P210" i="84"/>
  <c r="CI174" i="84"/>
  <c r="AZ162" i="84"/>
  <c r="AX174" i="84"/>
  <c r="DT198" i="84"/>
  <c r="BR210" i="84"/>
  <c r="CF186" i="84"/>
  <c r="BJ162" i="84"/>
  <c r="AY210" i="84"/>
  <c r="AU174" i="84"/>
  <c r="BP162" i="84"/>
  <c r="BB210" i="84"/>
  <c r="AN186" i="84"/>
  <c r="BU186" i="84"/>
  <c r="BR162" i="84"/>
  <c r="J186" i="84"/>
  <c r="CB198" i="84"/>
  <c r="CC198" i="84" s="1"/>
  <c r="DS174" i="84"/>
  <c r="BL174" i="84"/>
  <c r="T162" i="84"/>
  <c r="BP210" i="84"/>
  <c r="FK210" i="84" s="1"/>
  <c r="BO186" i="84"/>
  <c r="AZ174" i="84"/>
  <c r="R162" i="84"/>
  <c r="AU126" i="84"/>
  <c r="ET126" i="84"/>
  <c r="H126" i="84"/>
  <c r="W150" i="84"/>
  <c r="BI138" i="84"/>
  <c r="BK150" i="84"/>
  <c r="BS138" i="84"/>
  <c r="BP138" i="84"/>
  <c r="EL138" i="84"/>
  <c r="EQ138" i="84"/>
  <c r="BO138" i="84"/>
  <c r="DG150" i="84"/>
  <c r="BJ150" i="84"/>
  <c r="BI150" i="84"/>
  <c r="CM162" i="84"/>
  <c r="AV174" i="84"/>
  <c r="BM162" i="84"/>
  <c r="DC186" i="84"/>
  <c r="BE210" i="84"/>
  <c r="AX186" i="84"/>
  <c r="CI198" i="84"/>
  <c r="BL186" i="84"/>
  <c r="AY174" i="84"/>
  <c r="BX198" i="84"/>
  <c r="BV162" i="84"/>
  <c r="CE186" i="84"/>
  <c r="CM210" i="84"/>
  <c r="S162" i="84"/>
  <c r="H174" i="84"/>
  <c r="AO210" i="84"/>
  <c r="DK198" i="84"/>
  <c r="AN198" i="84"/>
  <c r="BF186" i="84"/>
  <c r="EB198" i="84"/>
  <c r="DT186" i="84"/>
  <c r="X162" i="84"/>
  <c r="BJ186" i="84"/>
  <c r="AW210" i="84"/>
  <c r="AZ186" i="84"/>
  <c r="CF162" i="84"/>
  <c r="DW162" i="84"/>
  <c r="EH210" i="84"/>
  <c r="S186" i="84"/>
  <c r="BP186" i="84"/>
  <c r="CB210" i="84"/>
  <c r="DO126" i="84"/>
  <c r="AT138" i="84"/>
  <c r="P126" i="84"/>
  <c r="EK126" i="84"/>
  <c r="AK138" i="84"/>
  <c r="AE150" i="84"/>
  <c r="BO150" i="84"/>
  <c r="EM138" i="84"/>
  <c r="DP150" i="84"/>
  <c r="P138" i="84"/>
  <c r="U138" i="84"/>
  <c r="X150" i="84"/>
  <c r="CY150" i="84"/>
  <c r="BP150" i="84"/>
  <c r="BX186" i="84"/>
  <c r="BW198" i="84"/>
  <c r="AB198" i="84"/>
  <c r="Y162" i="84"/>
  <c r="DW210" i="84"/>
  <c r="BH186" i="84"/>
  <c r="AH174" i="84"/>
  <c r="BV174" i="84"/>
  <c r="BQ174" i="84"/>
  <c r="CF210" i="84"/>
  <c r="BE198" i="84"/>
  <c r="BI186" i="84"/>
  <c r="EF210" i="84"/>
  <c r="AE186" i="84"/>
  <c r="CQ174" i="84"/>
  <c r="BK210" i="84"/>
  <c r="CY162" i="84"/>
  <c r="R186" i="84"/>
  <c r="BW186" i="84"/>
  <c r="DD174" i="84"/>
  <c r="AB174" i="84"/>
  <c r="AB186" i="84"/>
  <c r="DG174" i="84"/>
  <c r="DO210" i="84"/>
  <c r="BR186" i="84"/>
  <c r="FM186" i="84" s="1"/>
  <c r="BM198" i="84"/>
  <c r="BT198" i="84"/>
  <c r="Q210" i="84"/>
  <c r="BO174" i="84"/>
  <c r="CR186" i="84"/>
  <c r="S210" i="84"/>
  <c r="AX138" i="84"/>
  <c r="H138" i="84"/>
  <c r="AV126" i="84"/>
  <c r="Q126" i="84"/>
  <c r="S138" i="84"/>
  <c r="CZ150" i="84"/>
  <c r="AW150" i="84"/>
  <c r="EI150" i="84"/>
  <c r="BR150" i="84"/>
  <c r="AZ138" i="84"/>
  <c r="EK138" i="84"/>
  <c r="AT150" i="84"/>
  <c r="CB150" i="84"/>
  <c r="AV150" i="84"/>
  <c r="DS162" i="84"/>
  <c r="DO162" i="84"/>
  <c r="DP210" i="84"/>
  <c r="DQ210" i="84" s="1"/>
  <c r="BK186" i="84"/>
  <c r="J198" i="84"/>
  <c r="EG210" i="84"/>
  <c r="DS198" i="84"/>
  <c r="BG186" i="84"/>
  <c r="BI198" i="84"/>
  <c r="EE198" i="84"/>
  <c r="W210" i="84"/>
  <c r="BT186" i="84"/>
  <c r="CV174" i="84"/>
  <c r="BV210" i="84"/>
  <c r="BN198" i="84"/>
  <c r="CJ198" i="84"/>
  <c r="AO198" i="84"/>
  <c r="CU198" i="84"/>
  <c r="BX174" i="84"/>
  <c r="BI174" i="84"/>
  <c r="CN162" i="84"/>
  <c r="BI210" i="84"/>
  <c r="CA174" i="84"/>
  <c r="CQ186" i="84"/>
  <c r="V210" i="84"/>
  <c r="BK174" i="84"/>
  <c r="CN174" i="84"/>
  <c r="BN162" i="84"/>
  <c r="BM210" i="84"/>
  <c r="AH162" i="84"/>
  <c r="V174" i="84"/>
  <c r="AX210" i="84"/>
  <c r="EI138" i="84"/>
  <c r="Y138" i="84"/>
  <c r="DP138" i="84"/>
  <c r="BJ126" i="84"/>
  <c r="EN138" i="84"/>
  <c r="CE150" i="84"/>
  <c r="BN150" i="84"/>
  <c r="CQ150" i="84"/>
  <c r="R150" i="84"/>
  <c r="BM138" i="84"/>
  <c r="BV138" i="84"/>
  <c r="BU150" i="84"/>
  <c r="DH150" i="84"/>
  <c r="ET138" i="84"/>
  <c r="DC198" i="84"/>
  <c r="X198" i="84"/>
  <c r="BS210" i="84"/>
  <c r="CB174" i="84"/>
  <c r="DP186" i="84"/>
  <c r="AP210" i="84"/>
  <c r="BU162" i="84"/>
  <c r="AE162" i="84"/>
  <c r="X174" i="84"/>
  <c r="I174" i="84"/>
  <c r="I210" i="84"/>
  <c r="DK162" i="84"/>
  <c r="CB186" i="84"/>
  <c r="BL210" i="84"/>
  <c r="BP174" i="84"/>
  <c r="BU174" i="84"/>
  <c r="CR162" i="84"/>
  <c r="BI162" i="84"/>
  <c r="AW186" i="84"/>
  <c r="DG198" i="84"/>
  <c r="V162" i="84"/>
  <c r="X210" i="84"/>
  <c r="CB162" i="84"/>
  <c r="DD198" i="84"/>
  <c r="CN210" i="84"/>
  <c r="T198" i="84"/>
  <c r="CR198" i="84"/>
  <c r="CM198" i="84"/>
  <c r="AT186" i="84"/>
  <c r="AZ198" i="84"/>
  <c r="AY198" i="84"/>
  <c r="DT210" i="84"/>
  <c r="AE138" i="84"/>
  <c r="I138" i="84"/>
  <c r="BU138" i="84"/>
  <c r="AY138" i="84"/>
  <c r="AZ126" i="84"/>
  <c r="BK126" i="84"/>
  <c r="AU150" i="84"/>
  <c r="AK126" i="84"/>
  <c r="BL150" i="84"/>
  <c r="BJ138" i="84"/>
  <c r="CU150" i="84"/>
  <c r="DC150" i="84"/>
  <c r="DT138" i="84"/>
  <c r="DL150" i="84"/>
  <c r="Q174" i="84"/>
  <c r="AK162" i="84"/>
  <c r="BQ210" i="84"/>
  <c r="BA186" i="84"/>
  <c r="CQ198" i="84"/>
  <c r="BJ210" i="84"/>
  <c r="BJ174" i="84"/>
  <c r="CU174" i="84"/>
  <c r="V198" i="84"/>
  <c r="AX162" i="84"/>
  <c r="CY210" i="84"/>
  <c r="AO186" i="84"/>
  <c r="BJ198" i="84"/>
  <c r="J174" i="84"/>
  <c r="AK198" i="84"/>
  <c r="BK162" i="84"/>
  <c r="W174" i="84"/>
  <c r="U162" i="84"/>
  <c r="BU210" i="84"/>
  <c r="BS174" i="84"/>
  <c r="AU186" i="84"/>
  <c r="AH210" i="84"/>
  <c r="DG186" i="84"/>
  <c r="BL162" i="84"/>
  <c r="AE210" i="84"/>
  <c r="DL162" i="84"/>
  <c r="DM162" i="84" s="1"/>
  <c r="CV186" i="84"/>
  <c r="BS198" i="84"/>
  <c r="DH174" i="84"/>
  <c r="T186" i="84"/>
  <c r="EB210" i="84"/>
  <c r="J210" i="84"/>
  <c r="DL138" i="84"/>
  <c r="DM138" i="84" s="1"/>
  <c r="J150" i="84"/>
  <c r="X138" i="84"/>
  <c r="J138" i="84"/>
  <c r="K138" i="84" s="1"/>
  <c r="I126" i="84"/>
  <c r="BI126" i="84"/>
  <c r="T150" i="84"/>
  <c r="BO126" i="84"/>
  <c r="S150" i="84"/>
  <c r="AX126" i="84"/>
  <c r="Y150" i="84"/>
  <c r="DS150" i="84"/>
  <c r="BS150" i="84"/>
  <c r="CI150" i="84"/>
  <c r="CN186" i="84"/>
  <c r="DP162" i="84"/>
  <c r="H210" i="84"/>
  <c r="BT174" i="84"/>
  <c r="W186" i="84"/>
  <c r="AV198" i="84"/>
  <c r="AX198" i="84"/>
  <c r="EC198" i="84"/>
  <c r="P174" i="84"/>
  <c r="DX198" i="84"/>
  <c r="AZ210" i="84"/>
  <c r="DO174" i="84"/>
  <c r="CA186" i="84"/>
  <c r="AT162" i="84"/>
  <c r="BA198" i="84"/>
  <c r="DK174" i="84"/>
  <c r="AP186" i="84"/>
  <c r="EF198" i="84"/>
  <c r="AV210" i="84"/>
  <c r="BH198" i="84"/>
  <c r="BQ198" i="84"/>
  <c r="CZ210" i="84"/>
  <c r="P198" i="84"/>
  <c r="BX162" i="84"/>
  <c r="BX210" i="84"/>
  <c r="EI174" i="84"/>
  <c r="DL174" i="84"/>
  <c r="P162" i="84"/>
  <c r="AQ198" i="84"/>
  <c r="BS186" i="84"/>
  <c r="CE210" i="84"/>
  <c r="AK210" i="84"/>
  <c r="V126" i="84"/>
  <c r="DO150" i="84"/>
  <c r="BR138" i="84"/>
  <c r="Q138" i="84"/>
  <c r="BP126" i="84"/>
  <c r="EL126" i="84"/>
  <c r="DP126" i="84"/>
  <c r="EQ126" i="84"/>
  <c r="CM150" i="84"/>
  <c r="AT126" i="84"/>
  <c r="CA150" i="84"/>
  <c r="CF150" i="84"/>
  <c r="CG150" i="84" s="1"/>
  <c r="CN150" i="84"/>
  <c r="DD150" i="84"/>
  <c r="CJ174" i="84"/>
  <c r="W162" i="84"/>
  <c r="BA210" i="84"/>
  <c r="BL198" i="84"/>
  <c r="CY174" i="84"/>
  <c r="CJ186" i="84"/>
  <c r="U186" i="84"/>
  <c r="CR210" i="84"/>
  <c r="EI162" i="84"/>
  <c r="AK174" i="84"/>
  <c r="CV210" i="84"/>
  <c r="CE198" i="84"/>
  <c r="AW198" i="84"/>
  <c r="BM186" i="84"/>
  <c r="DH186" i="84"/>
  <c r="DI186" i="84" s="1"/>
  <c r="EC210" i="84"/>
  <c r="CZ186" i="84"/>
  <c r="CM174" i="84"/>
  <c r="AT210" i="84"/>
  <c r="AH186" i="84"/>
  <c r="BW162" i="84"/>
  <c r="AQ210" i="84"/>
  <c r="DD186" i="84"/>
  <c r="BN174" i="84"/>
  <c r="AN210" i="84"/>
  <c r="T174" i="84"/>
  <c r="Y198" i="84"/>
  <c r="DW198" i="84"/>
  <c r="DK186" i="84"/>
  <c r="DC174" i="84"/>
  <c r="DY210" i="84"/>
  <c r="DC210" i="84"/>
  <c r="AE126" i="84"/>
  <c r="I150" i="84"/>
  <c r="CV150" i="84"/>
  <c r="AV138" i="84"/>
  <c r="EW138" i="84"/>
  <c r="S126" i="84"/>
  <c r="BV126" i="84"/>
  <c r="BU126" i="84"/>
  <c r="Y126" i="84"/>
  <c r="X126" i="84"/>
  <c r="BW150" i="84"/>
  <c r="BX150" i="84"/>
  <c r="AX150" i="84"/>
  <c r="BV150" i="84"/>
  <c r="GI329" i="84"/>
  <c r="CT329" i="84" s="1"/>
  <c r="GE389" i="84"/>
  <c r="CD389" i="84" s="1"/>
  <c r="GP1628" i="84"/>
  <c r="GN1626" i="84"/>
  <c r="GE1623" i="84"/>
  <c r="GK1621" i="84"/>
  <c r="T88" i="31"/>
  <c r="FN77" i="84"/>
  <c r="H88" i="31" s="1"/>
  <c r="GI1623" i="84"/>
  <c r="BC52" i="44"/>
  <c r="DE41" i="84"/>
  <c r="BD52" i="44" s="1"/>
  <c r="G40" i="60"/>
  <c r="Z29" i="84"/>
  <c r="G88" i="60"/>
  <c r="Z77" i="84"/>
  <c r="FL380" i="84"/>
  <c r="AL356" i="84"/>
  <c r="FJ356" i="84"/>
  <c r="DQ368" i="84"/>
  <c r="FF416" i="84"/>
  <c r="Y100" i="44"/>
  <c r="CK89" i="84"/>
  <c r="Z100" i="44" s="1"/>
  <c r="FS1621" i="84"/>
  <c r="GJ1626" i="84"/>
  <c r="BI100" i="44"/>
  <c r="DI89" i="84"/>
  <c r="BJ100" i="44" s="1"/>
  <c r="Y88" i="44"/>
  <c r="CK77" i="84"/>
  <c r="Z88" i="44" s="1"/>
  <c r="AK52" i="44"/>
  <c r="CS41" i="84"/>
  <c r="AL52" i="44" s="1"/>
  <c r="FX1621" i="84"/>
  <c r="GM1624" i="84"/>
  <c r="AI112" i="60"/>
  <c r="AH112" i="60"/>
  <c r="I64" i="30"/>
  <c r="K53" i="84"/>
  <c r="J64" i="30" s="1"/>
  <c r="GB1621" i="84"/>
  <c r="GF1620" i="84"/>
  <c r="GE1620" i="84"/>
  <c r="S112" i="60"/>
  <c r="AF101" i="84"/>
  <c r="G28" i="29"/>
  <c r="G64" i="60"/>
  <c r="Z53" i="84"/>
  <c r="J64" i="29"/>
  <c r="AE28" i="60"/>
  <c r="AL17" i="84"/>
  <c r="G76" i="32"/>
  <c r="DQ65" i="84"/>
  <c r="H76" i="32" s="1"/>
  <c r="AE100" i="60"/>
  <c r="AL89" i="84"/>
  <c r="AQ64" i="44"/>
  <c r="CW53" i="84"/>
  <c r="AR64" i="44" s="1"/>
  <c r="GI1621" i="84"/>
  <c r="L100" i="29"/>
  <c r="U40" i="31"/>
  <c r="FP29" i="84"/>
  <c r="I40" i="31" s="1"/>
  <c r="AW52" i="44"/>
  <c r="DA41" i="84"/>
  <c r="AX52" i="44" s="1"/>
  <c r="S64" i="44"/>
  <c r="CG53" i="84"/>
  <c r="T64" i="44" s="1"/>
  <c r="Y76" i="31"/>
  <c r="FM65" i="84"/>
  <c r="M76" i="31" s="1"/>
  <c r="FZ1621" i="84"/>
  <c r="Q88" i="32"/>
  <c r="DM77" i="84"/>
  <c r="R88" i="32" s="1"/>
  <c r="L76" i="29"/>
  <c r="Y88" i="60"/>
  <c r="AI77" i="84"/>
  <c r="GB1628" i="84"/>
  <c r="GJ1628" i="84"/>
  <c r="GF1628" i="84"/>
  <c r="Z112" i="84"/>
  <c r="FI112" i="84"/>
  <c r="K123" i="31" s="1"/>
  <c r="CC112" i="84"/>
  <c r="FF112" i="84"/>
  <c r="GD1623" i="84"/>
  <c r="K112" i="32"/>
  <c r="T52" i="31"/>
  <c r="FN41" i="84"/>
  <c r="H52" i="31" s="1"/>
  <c r="GG1624" i="84"/>
  <c r="GC1621" i="84"/>
  <c r="AK112" i="44"/>
  <c r="CS101" i="84"/>
  <c r="AL112" i="44" s="1"/>
  <c r="J28" i="29"/>
  <c r="FS1626" i="84"/>
  <c r="FD1629" i="84"/>
  <c r="Z112" i="31"/>
  <c r="FO101" i="84"/>
  <c r="N112" i="31" s="1"/>
  <c r="M40" i="60"/>
  <c r="AC29" i="84"/>
  <c r="N40" i="60" s="1"/>
  <c r="CG368" i="84"/>
  <c r="AL368" i="84"/>
  <c r="FH344" i="84"/>
  <c r="FO368" i="84"/>
  <c r="Z416" i="84"/>
  <c r="FM404" i="84"/>
  <c r="DZ428" i="84"/>
  <c r="DU416" i="84"/>
  <c r="CW428" i="84"/>
  <c r="FH428" i="84"/>
  <c r="CW392" i="84"/>
  <c r="I52" i="30"/>
  <c r="K41" i="84"/>
  <c r="J52" i="30" s="1"/>
  <c r="GF1623" i="84"/>
  <c r="FY1624" i="84"/>
  <c r="K112" i="58"/>
  <c r="G112" i="29"/>
  <c r="AE76" i="44"/>
  <c r="CO65" i="84"/>
  <c r="AF76" i="44" s="1"/>
  <c r="G21" i="33"/>
  <c r="EO17" i="84"/>
  <c r="H21" i="33" s="1"/>
  <c r="GL1621" i="84"/>
  <c r="GN1621" i="84"/>
  <c r="I100" i="29"/>
  <c r="AI53" i="84"/>
  <c r="Y64" i="60"/>
  <c r="M21" i="33"/>
  <c r="ER17" i="84"/>
  <c r="N21" i="33" s="1"/>
  <c r="GO1625" i="84"/>
  <c r="GQ1623" i="84"/>
  <c r="GD1620" i="84"/>
  <c r="FZ1620" i="84"/>
  <c r="GP1620" i="84"/>
  <c r="M100" i="44"/>
  <c r="CC89" i="84"/>
  <c r="N100" i="44" s="1"/>
  <c r="BI88" i="44"/>
  <c r="DI77" i="84"/>
  <c r="BJ88" i="44" s="1"/>
  <c r="GQ1625" i="84"/>
  <c r="Z101" i="84"/>
  <c r="G112" i="60"/>
  <c r="R64" i="31"/>
  <c r="FJ53" i="84"/>
  <c r="F64" i="31" s="1"/>
  <c r="AE64" i="60"/>
  <c r="AL53" i="84"/>
  <c r="G76" i="44"/>
  <c r="BY65" i="84"/>
  <c r="H76" i="44" s="1"/>
  <c r="GE1625" i="84"/>
  <c r="E64" i="29"/>
  <c r="BI76" i="44"/>
  <c r="DI65" i="84"/>
  <c r="BJ76" i="44" s="1"/>
  <c r="GP1627" i="84"/>
  <c r="FY1625" i="84"/>
  <c r="AC33" i="33"/>
  <c r="BM40" i="44"/>
  <c r="K76" i="32"/>
  <c r="FS1625" i="84"/>
  <c r="R40" i="31"/>
  <c r="FJ29" i="84"/>
  <c r="F40" i="31" s="1"/>
  <c r="Z52" i="31"/>
  <c r="FO41" i="84"/>
  <c r="N52" i="31" s="1"/>
  <c r="FU1621" i="84"/>
  <c r="J52" i="29"/>
  <c r="AC17" i="84"/>
  <c r="N28" i="60" s="1"/>
  <c r="M28" i="60"/>
  <c r="AA76" i="31"/>
  <c r="FQ65" i="84"/>
  <c r="O76" i="31" s="1"/>
  <c r="FW1627" i="84"/>
  <c r="GG320" i="84"/>
  <c r="CL320" i="84" s="1"/>
  <c r="GO1628" i="84"/>
  <c r="GA1628" i="84"/>
  <c r="GD1628" i="84"/>
  <c r="GG1626" i="84"/>
  <c r="G52" i="32"/>
  <c r="DQ41" i="84"/>
  <c r="H52" i="32" s="1"/>
  <c r="W28" i="31"/>
  <c r="FI17" i="84"/>
  <c r="K28" i="31" s="1"/>
  <c r="GK1626" i="84"/>
  <c r="BY101" i="84"/>
  <c r="H112" i="44" s="1"/>
  <c r="G112" i="44"/>
  <c r="FV1621" i="84"/>
  <c r="W52" i="31"/>
  <c r="FI41" i="84"/>
  <c r="K52" i="31" s="1"/>
  <c r="Z64" i="31"/>
  <c r="FO53" i="84"/>
  <c r="N64" i="31" s="1"/>
  <c r="DQ17" i="84"/>
  <c r="H28" i="32" s="1"/>
  <c r="G28" i="32"/>
  <c r="FP380" i="84"/>
  <c r="FM344" i="84"/>
  <c r="FF368" i="84"/>
  <c r="CW404" i="84"/>
  <c r="DE428" i="84"/>
  <c r="FJ392" i="84"/>
  <c r="BY428" i="84"/>
  <c r="CS392" i="84"/>
  <c r="FV1624" i="84"/>
  <c r="AW100" i="44"/>
  <c r="DA89" i="84"/>
  <c r="AX100" i="44" s="1"/>
  <c r="M64" i="44"/>
  <c r="CC53" i="84"/>
  <c r="N64" i="44" s="1"/>
  <c r="GG1625" i="84"/>
  <c r="AK100" i="44"/>
  <c r="CS89" i="84"/>
  <c r="AL100" i="44" s="1"/>
  <c r="Y40" i="31"/>
  <c r="FM29" i="84"/>
  <c r="M40" i="31" s="1"/>
  <c r="GP1623" i="84"/>
  <c r="FX1625" i="84"/>
  <c r="U112" i="31"/>
  <c r="FP101" i="84"/>
  <c r="I112" i="31" s="1"/>
  <c r="GK1625" i="84"/>
  <c r="GQ1620" i="84"/>
  <c r="FU1620" i="84"/>
  <c r="AE64" i="44"/>
  <c r="CO53" i="84"/>
  <c r="AF64" i="44" s="1"/>
  <c r="I28" i="29"/>
  <c r="AK76" i="44"/>
  <c r="CS65" i="84"/>
  <c r="AL76" i="44" s="1"/>
  <c r="GO1624" i="84"/>
  <c r="E100" i="32"/>
  <c r="FF89" i="84"/>
  <c r="M100" i="32" s="1"/>
  <c r="T112" i="31"/>
  <c r="FN101" i="84"/>
  <c r="H112" i="31" s="1"/>
  <c r="S28" i="31"/>
  <c r="FL17" i="84"/>
  <c r="G28" i="31" s="1"/>
  <c r="E40" i="29"/>
  <c r="GB1626" i="84"/>
  <c r="FT1624" i="84"/>
  <c r="GB1627" i="84"/>
  <c r="GA1624" i="84"/>
  <c r="Y21" i="33"/>
  <c r="EX17" i="84"/>
  <c r="Z21" i="33" s="1"/>
  <c r="S88" i="31"/>
  <c r="FL77" i="84"/>
  <c r="G88" i="31" s="1"/>
  <c r="Q100" i="31"/>
  <c r="FH89" i="84"/>
  <c r="E100" i="31" s="1"/>
  <c r="S40" i="31"/>
  <c r="FL29" i="84"/>
  <c r="G40" i="31" s="1"/>
  <c r="W64" i="31"/>
  <c r="FI53" i="84"/>
  <c r="K64" i="31" s="1"/>
  <c r="FU1625" i="84"/>
  <c r="AE112" i="60"/>
  <c r="AL101" i="84"/>
  <c r="U64" i="31"/>
  <c r="FP53" i="84"/>
  <c r="I64" i="31" s="1"/>
  <c r="Q76" i="32"/>
  <c r="DM65" i="84"/>
  <c r="R76" i="32" s="1"/>
  <c r="FM161" i="84"/>
  <c r="GM1628" i="84"/>
  <c r="GQ1628" i="84"/>
  <c r="FV1628" i="84"/>
  <c r="BY112" i="84"/>
  <c r="GL1626" i="84"/>
  <c r="M88" i="44"/>
  <c r="CC77" i="84"/>
  <c r="N88" i="44" s="1"/>
  <c r="E76" i="32"/>
  <c r="FF65" i="84"/>
  <c r="M76" i="32" s="1"/>
  <c r="G76" i="60"/>
  <c r="Z65" i="84"/>
  <c r="S112" i="29"/>
  <c r="G64" i="30"/>
  <c r="GM1625" i="84"/>
  <c r="AE88" i="60"/>
  <c r="AL77" i="84"/>
  <c r="M112" i="58"/>
  <c r="BC101" i="84"/>
  <c r="N112" i="58" s="1"/>
  <c r="G64" i="29"/>
  <c r="AA64" i="31"/>
  <c r="FQ53" i="84"/>
  <c r="O64" i="31" s="1"/>
  <c r="I52" i="29"/>
  <c r="FL344" i="84"/>
  <c r="DA404" i="84"/>
  <c r="CK428" i="84"/>
  <c r="CS404" i="84"/>
  <c r="FV1626" i="84"/>
  <c r="AL29" i="84"/>
  <c r="AE40" i="60"/>
  <c r="GD1625" i="84"/>
  <c r="GJ1625" i="84"/>
  <c r="GN1625" i="84"/>
  <c r="Y76" i="44"/>
  <c r="CK65" i="84"/>
  <c r="Z76" i="44" s="1"/>
  <c r="Q28" i="31"/>
  <c r="FH17" i="84"/>
  <c r="E28" i="31" s="1"/>
  <c r="FY1627" i="84"/>
  <c r="GL1624" i="84"/>
  <c r="FV1620" i="84"/>
  <c r="GJ1620" i="84"/>
  <c r="U100" i="31"/>
  <c r="FP89" i="84"/>
  <c r="I100" i="31" s="1"/>
  <c r="AQ100" i="44"/>
  <c r="CW89" i="84"/>
  <c r="AR100" i="44" s="1"/>
  <c r="L28" i="29"/>
  <c r="GC1624" i="84"/>
  <c r="CG101" i="84"/>
  <c r="T112" i="44" s="1"/>
  <c r="S112" i="44"/>
  <c r="S52" i="31"/>
  <c r="FL41" i="84"/>
  <c r="G52" i="31" s="1"/>
  <c r="GE1626" i="84"/>
  <c r="J100" i="43"/>
  <c r="DU89" i="84"/>
  <c r="Y100" i="31"/>
  <c r="FM89" i="84"/>
  <c r="M100" i="31" s="1"/>
  <c r="L40" i="29"/>
  <c r="X52" i="31"/>
  <c r="FK41" i="84"/>
  <c r="L52" i="31" s="1"/>
  <c r="DA77" i="84"/>
  <c r="AX88" i="44" s="1"/>
  <c r="AW88" i="44"/>
  <c r="GL1625" i="84"/>
  <c r="E100" i="29"/>
  <c r="T112" i="32"/>
  <c r="E112" i="60"/>
  <c r="FN29" i="84"/>
  <c r="H40" i="31" s="1"/>
  <c r="T40" i="31"/>
  <c r="DU77" i="84"/>
  <c r="J88" i="43"/>
  <c r="GI1625" i="84"/>
  <c r="E88" i="32"/>
  <c r="FF77" i="84"/>
  <c r="M88" i="32" s="1"/>
  <c r="M52" i="60"/>
  <c r="AC41" i="84"/>
  <c r="N52" i="60" s="1"/>
  <c r="BC88" i="44"/>
  <c r="DE77" i="84"/>
  <c r="BD88" i="44" s="1"/>
  <c r="GF438" i="84"/>
  <c r="CH438" i="84" s="1"/>
  <c r="GP432" i="84"/>
  <c r="DR432" i="84" s="1"/>
  <c r="AI149" i="84"/>
  <c r="Z173" i="84"/>
  <c r="AI343" i="84"/>
  <c r="FO427" i="84"/>
  <c r="AR209" i="84"/>
  <c r="FN149" i="84"/>
  <c r="FT438" i="84"/>
  <c r="M438" i="84" s="1"/>
  <c r="FH173" i="84"/>
  <c r="AI221" i="84"/>
  <c r="GG438" i="84"/>
  <c r="CL438" i="84" s="1"/>
  <c r="AF161" i="84"/>
  <c r="FH197" i="84"/>
  <c r="GE437" i="84"/>
  <c r="CD437" i="84" s="1"/>
  <c r="FX329" i="84"/>
  <c r="AD329" i="84" s="1"/>
  <c r="GL329" i="84"/>
  <c r="DF329" i="84" s="1"/>
  <c r="GJ438" i="84"/>
  <c r="CX438" i="84" s="1"/>
  <c r="GG329" i="84"/>
  <c r="CL329" i="84" s="1"/>
  <c r="GH329" i="84"/>
  <c r="CP329" i="84" s="1"/>
  <c r="DI185" i="84"/>
  <c r="GP438" i="84"/>
  <c r="DR438" i="84" s="1"/>
  <c r="FK137" i="84"/>
  <c r="GA220" i="84"/>
  <c r="AM220" i="84" s="1"/>
  <c r="Z62" i="60"/>
  <c r="FJ137" i="84"/>
  <c r="Z197" i="84"/>
  <c r="FI197" i="84"/>
  <c r="GK329" i="84"/>
  <c r="DB329" i="84" s="1"/>
  <c r="DA427" i="84"/>
  <c r="GB220" i="84"/>
  <c r="BD220" i="84" s="1"/>
  <c r="L173" i="84"/>
  <c r="BY427" i="84"/>
  <c r="FO161" i="84"/>
  <c r="FZ438" i="84"/>
  <c r="AJ438" i="84" s="1"/>
  <c r="CS403" i="84"/>
  <c r="GE329" i="84"/>
  <c r="CD329" i="84" s="1"/>
  <c r="GO329" i="84"/>
  <c r="DN329" i="84" s="1"/>
  <c r="AI427" i="84"/>
  <c r="DU391" i="84"/>
  <c r="GQ438" i="84"/>
  <c r="EA438" i="84" s="1"/>
  <c r="FJ209" i="84"/>
  <c r="FI185" i="84"/>
  <c r="FO343" i="84"/>
  <c r="AF125" i="84"/>
  <c r="AL137" i="84"/>
  <c r="FQ137" i="84"/>
  <c r="CC185" i="84"/>
  <c r="GQ329" i="84"/>
  <c r="EA329" i="84" s="1"/>
  <c r="CC209" i="84"/>
  <c r="FZ220" i="84"/>
  <c r="AJ220" i="84" s="1"/>
  <c r="AI391" i="84"/>
  <c r="K221" i="84"/>
  <c r="FJ439" i="84"/>
  <c r="FN391" i="84"/>
  <c r="GN438" i="84"/>
  <c r="DV438" i="84" s="1"/>
  <c r="FX438" i="84"/>
  <c r="AD438" i="84" s="1"/>
  <c r="FY438" i="84"/>
  <c r="AG438" i="84" s="1"/>
  <c r="AR427" i="84"/>
  <c r="FQ427" i="84"/>
  <c r="BY403" i="84"/>
  <c r="FM403" i="84"/>
  <c r="FY329" i="84"/>
  <c r="AG329" i="84" s="1"/>
  <c r="FJ125" i="84"/>
  <c r="FL149" i="84"/>
  <c r="CK221" i="84"/>
  <c r="DU221" i="84"/>
  <c r="GH438" i="84"/>
  <c r="CP438" i="84" s="1"/>
  <c r="AI185" i="84"/>
  <c r="FO185" i="84"/>
  <c r="CC221" i="84"/>
  <c r="GN220" i="84"/>
  <c r="DV220" i="84" s="1"/>
  <c r="FN343" i="84"/>
  <c r="FN185" i="84"/>
  <c r="AR439" i="84"/>
  <c r="FF221" i="84"/>
  <c r="GO438" i="84"/>
  <c r="DN438" i="84" s="1"/>
  <c r="GK438" i="84"/>
  <c r="DB438" i="84" s="1"/>
  <c r="AC125" i="84"/>
  <c r="AC355" i="84"/>
  <c r="FP427" i="84"/>
  <c r="AF149" i="84"/>
  <c r="GQ220" i="84"/>
  <c r="EA220" i="84" s="1"/>
  <c r="DE221" i="84"/>
  <c r="AC343" i="84"/>
  <c r="FM221" i="84"/>
  <c r="J62" i="30"/>
  <c r="Z221" i="84"/>
  <c r="DM221" i="84"/>
  <c r="AC367" i="84"/>
  <c r="CC415" i="84"/>
  <c r="CK161" i="84"/>
  <c r="FI221" i="84"/>
  <c r="BY379" i="84"/>
  <c r="FI367" i="84"/>
  <c r="FJ343" i="84"/>
  <c r="FO367" i="84"/>
  <c r="FK343" i="84"/>
  <c r="FN367" i="84"/>
  <c r="CS221" i="84"/>
  <c r="FM379" i="84"/>
  <c r="DM439" i="84"/>
  <c r="CW221" i="84"/>
  <c r="AF197" i="84"/>
  <c r="GB329" i="84"/>
  <c r="BD329" i="84" s="1"/>
  <c r="GM438" i="84"/>
  <c r="DJ438" i="84" s="1"/>
  <c r="GG391" i="84"/>
  <c r="CL391" i="84" s="1"/>
  <c r="AO10" i="44"/>
  <c r="FW438" i="84"/>
  <c r="AA438" i="84" s="1"/>
  <c r="GB438" i="84"/>
  <c r="BD438" i="84" s="1"/>
  <c r="E14" i="44"/>
  <c r="GJ437" i="84"/>
  <c r="CX437" i="84" s="1"/>
  <c r="FV329" i="84"/>
  <c r="O329" i="84" s="1"/>
  <c r="DM403" i="84"/>
  <c r="FK161" i="84"/>
  <c r="FL173" i="84"/>
  <c r="DM209" i="84"/>
  <c r="CO173" i="84"/>
  <c r="FM173" i="84"/>
  <c r="DE439" i="84"/>
  <c r="FP221" i="84"/>
  <c r="FQ355" i="84"/>
  <c r="FP355" i="84"/>
  <c r="DI403" i="84"/>
  <c r="FO415" i="84"/>
  <c r="FJ185" i="84"/>
  <c r="ER137" i="84"/>
  <c r="FL439" i="84"/>
  <c r="AL221" i="84"/>
  <c r="FH221" i="84"/>
  <c r="DA403" i="84"/>
  <c r="Z149" i="84"/>
  <c r="CO221" i="84"/>
  <c r="DA221" i="84"/>
  <c r="K11" i="44"/>
  <c r="EX355" i="84"/>
  <c r="FF379" i="84"/>
  <c r="AR403" i="84"/>
  <c r="FK427" i="84"/>
  <c r="GL438" i="84"/>
  <c r="DF438" i="84" s="1"/>
  <c r="FK185" i="84"/>
  <c r="AF221" i="84"/>
  <c r="FV220" i="84"/>
  <c r="O220" i="84" s="1"/>
  <c r="DA161" i="84"/>
  <c r="FH209" i="84"/>
  <c r="FJ161" i="84"/>
  <c r="DQ137" i="84"/>
  <c r="AF439" i="84"/>
  <c r="AL197" i="84"/>
  <c r="CO185" i="84"/>
  <c r="FP197" i="84"/>
  <c r="AC161" i="84"/>
  <c r="FQ197" i="84"/>
  <c r="CS149" i="84"/>
  <c r="FO197" i="84"/>
  <c r="CS439" i="84"/>
  <c r="FO221" i="84"/>
  <c r="BY221" i="84"/>
  <c r="FQ221" i="84"/>
  <c r="FN197" i="84"/>
  <c r="AF173" i="84"/>
  <c r="FN221" i="84"/>
  <c r="DQ221" i="84"/>
  <c r="GP329" i="84"/>
  <c r="DR329" i="84" s="1"/>
  <c r="DU197" i="84"/>
  <c r="EX137" i="84"/>
  <c r="GN329" i="84"/>
  <c r="DV329" i="84" s="1"/>
  <c r="FT329" i="84"/>
  <c r="M329" i="84" s="1"/>
  <c r="FH343" i="84"/>
  <c r="CS427" i="84"/>
  <c r="FL403" i="84"/>
  <c r="FP149" i="84"/>
  <c r="DU161" i="84"/>
  <c r="AI173" i="84"/>
  <c r="Z161" i="84"/>
  <c r="Z209" i="84"/>
  <c r="Q13" i="58"/>
  <c r="Q10" i="44"/>
  <c r="K10" i="60"/>
  <c r="DQ403" i="84"/>
  <c r="CG161" i="84"/>
  <c r="CW173" i="84"/>
  <c r="AC149" i="84"/>
  <c r="DQ209" i="84"/>
  <c r="FO173" i="84"/>
  <c r="FN161" i="84"/>
  <c r="FH161" i="84"/>
  <c r="CO439" i="84"/>
  <c r="CO379" i="84"/>
  <c r="K343" i="84"/>
  <c r="FN355" i="84"/>
  <c r="Z343" i="84"/>
  <c r="AI379" i="84"/>
  <c r="FI343" i="84"/>
  <c r="BY391" i="84"/>
  <c r="AC427" i="84"/>
  <c r="DZ427" i="84"/>
  <c r="AC403" i="84"/>
  <c r="AC391" i="84"/>
  <c r="FK403" i="84"/>
  <c r="GD329" i="84"/>
  <c r="BZ329" i="84" s="1"/>
  <c r="FZ329" i="84"/>
  <c r="AJ329" i="84" s="1"/>
  <c r="GP1615" i="84"/>
  <c r="FJ403" i="84"/>
  <c r="DQ197" i="84"/>
  <c r="DQ173" i="84"/>
  <c r="FK439" i="84"/>
  <c r="DA439" i="84"/>
  <c r="FW220" i="84"/>
  <c r="AA220" i="84" s="1"/>
  <c r="GQ1613" i="84"/>
  <c r="K379" i="84"/>
  <c r="FK391" i="84"/>
  <c r="DE149" i="84"/>
  <c r="FM137" i="84"/>
  <c r="AL185" i="84"/>
  <c r="AF209" i="84"/>
  <c r="FP185" i="84"/>
  <c r="DZ197" i="84"/>
  <c r="FL197" i="84"/>
  <c r="CK209" i="84"/>
  <c r="GI438" i="84"/>
  <c r="CT438" i="84" s="1"/>
  <c r="DA197" i="84"/>
  <c r="FM209" i="84"/>
  <c r="FL125" i="84"/>
  <c r="FM125" i="84"/>
  <c r="FT1614" i="84"/>
  <c r="GP1616" i="84"/>
  <c r="FH367" i="84"/>
  <c r="FJ391" i="84"/>
  <c r="FK149" i="84"/>
  <c r="K209" i="84"/>
  <c r="CG173" i="84"/>
  <c r="AI161" i="84"/>
  <c r="FL209" i="84"/>
  <c r="AC137" i="84"/>
  <c r="E8" i="32"/>
  <c r="GB1616" i="84"/>
  <c r="Z415" i="84"/>
  <c r="CG403" i="84"/>
  <c r="CS209" i="84"/>
  <c r="GE438" i="84"/>
  <c r="CD438" i="84" s="1"/>
  <c r="FV438" i="84"/>
  <c r="O438" i="84" s="1"/>
  <c r="GI220" i="84"/>
  <c r="CT220" i="84" s="1"/>
  <c r="GH220" i="84"/>
  <c r="CP220" i="84" s="1"/>
  <c r="FU220" i="84"/>
  <c r="N220" i="84" s="1"/>
  <c r="FS220" i="84"/>
  <c r="L220" i="84" s="1"/>
  <c r="DE415" i="84"/>
  <c r="DQ415" i="84"/>
  <c r="BC415" i="84"/>
  <c r="GE1615" i="84"/>
  <c r="FU1618" i="84"/>
  <c r="GP1612" i="84"/>
  <c r="FZ1617" i="84"/>
  <c r="GL1616" i="84"/>
  <c r="FF439" i="84"/>
  <c r="K415" i="84"/>
  <c r="GF1615" i="84"/>
  <c r="GH1614" i="84"/>
  <c r="GD1614" i="84"/>
  <c r="GF1618" i="84"/>
  <c r="GF330" i="84" s="1"/>
  <c r="CH330" i="84" s="1"/>
  <c r="GF1617" i="84"/>
  <c r="GL1617" i="84"/>
  <c r="DM391" i="84"/>
  <c r="GF1616" i="84"/>
  <c r="FZ1618" i="84"/>
  <c r="GQ1617" i="84"/>
  <c r="GK1617" i="84"/>
  <c r="GC438" i="84"/>
  <c r="AS438" i="84" s="1"/>
  <c r="FW1613" i="84"/>
  <c r="FS1612" i="84"/>
  <c r="FP439" i="84"/>
  <c r="K439" i="84"/>
  <c r="GJ1616" i="84"/>
  <c r="GD1612" i="84"/>
  <c r="GQ1618" i="84"/>
  <c r="GQ330" i="84" s="1"/>
  <c r="EA330" i="84" s="1"/>
  <c r="FV1616" i="84"/>
  <c r="BY439" i="84"/>
  <c r="CC439" i="84"/>
  <c r="DM415" i="84"/>
  <c r="DQ391" i="84"/>
  <c r="GM1613" i="84"/>
  <c r="GC1616" i="84"/>
  <c r="GH1615" i="84"/>
  <c r="GO1618" i="84"/>
  <c r="GO330" i="84" s="1"/>
  <c r="DN330" i="84" s="1"/>
  <c r="FX1617" i="84"/>
  <c r="CS197" i="84"/>
  <c r="CW185" i="84"/>
  <c r="EO137" i="84"/>
  <c r="FQ149" i="84"/>
  <c r="FH149" i="84"/>
  <c r="FP137" i="84"/>
  <c r="EU137" i="84"/>
  <c r="Z439" i="84"/>
  <c r="DQ439" i="84"/>
  <c r="DQ343" i="84"/>
  <c r="FQ415" i="84"/>
  <c r="FP415" i="84"/>
  <c r="GL1614" i="84"/>
  <c r="GG1615" i="84"/>
  <c r="GJ1618" i="84"/>
  <c r="GJ330" i="84" s="1"/>
  <c r="CX330" i="84" s="1"/>
  <c r="GN1617" i="84"/>
  <c r="FS1614" i="84"/>
  <c r="K125" i="84"/>
  <c r="BC439" i="84"/>
  <c r="CG367" i="84"/>
  <c r="FI379" i="84"/>
  <c r="FF367" i="84"/>
  <c r="DI379" i="84"/>
  <c r="EU355" i="84"/>
  <c r="DU403" i="84"/>
  <c r="FQ403" i="84"/>
  <c r="DA415" i="84"/>
  <c r="AL403" i="84"/>
  <c r="Z391" i="84"/>
  <c r="DE391" i="84"/>
  <c r="CC391" i="84"/>
  <c r="GA1615" i="84"/>
  <c r="GB1618" i="84"/>
  <c r="GB330" i="84" s="1"/>
  <c r="BD330" i="84" s="1"/>
  <c r="FV1617" i="84"/>
  <c r="GO1614" i="84"/>
  <c r="AI125" i="84"/>
  <c r="DA149" i="84"/>
  <c r="FP209" i="84"/>
  <c r="K149" i="84"/>
  <c r="FQ439" i="84"/>
  <c r="DU379" i="84"/>
  <c r="DI367" i="84"/>
  <c r="AL343" i="84"/>
  <c r="DM355" i="84"/>
  <c r="FM355" i="84"/>
  <c r="DQ355" i="84"/>
  <c r="FO379" i="84"/>
  <c r="CK427" i="84"/>
  <c r="AL415" i="84"/>
  <c r="Z403" i="84"/>
  <c r="FK415" i="84"/>
  <c r="AL427" i="84"/>
  <c r="CK415" i="84"/>
  <c r="AL391" i="84"/>
  <c r="GB1612" i="84"/>
  <c r="FT1612" i="84"/>
  <c r="FT1618" i="84"/>
  <c r="GC1617" i="84"/>
  <c r="GQ1612" i="84"/>
  <c r="DU439" i="84"/>
  <c r="DI439" i="84"/>
  <c r="FH439" i="84"/>
  <c r="CS367" i="84"/>
  <c r="FH379" i="84"/>
  <c r="FN415" i="84"/>
  <c r="AI415" i="84"/>
  <c r="K391" i="84"/>
  <c r="GQ1614" i="84"/>
  <c r="FZ1614" i="84"/>
  <c r="GC1618" i="84"/>
  <c r="GC330" i="84" s="1"/>
  <c r="AS330" i="84" s="1"/>
  <c r="FT1615" i="84"/>
  <c r="CC197" i="84"/>
  <c r="FN439" i="84"/>
  <c r="CK439" i="84"/>
  <c r="FI439" i="84"/>
  <c r="AC439" i="84"/>
  <c r="AC379" i="84"/>
  <c r="DM379" i="84"/>
  <c r="CO403" i="84"/>
  <c r="CS391" i="84"/>
  <c r="CW403" i="84"/>
  <c r="GO1613" i="84"/>
  <c r="GD1618" i="84"/>
  <c r="GD330" i="84" s="1"/>
  <c r="BZ330" i="84" s="1"/>
  <c r="FW1617" i="84"/>
  <c r="GC1614" i="84"/>
  <c r="GK1614" i="84"/>
  <c r="FF149" i="84"/>
  <c r="AL149" i="84"/>
  <c r="DZ209" i="84"/>
  <c r="AI439" i="84"/>
  <c r="DM367" i="84"/>
  <c r="FK367" i="84"/>
  <c r="CW415" i="84"/>
  <c r="DU427" i="84"/>
  <c r="GG1612" i="84"/>
  <c r="GJ1614" i="84"/>
  <c r="FV1618" i="84"/>
  <c r="GE1617" i="84"/>
  <c r="FZ1612" i="84"/>
  <c r="DE209" i="84"/>
  <c r="K197" i="84"/>
  <c r="K137" i="84"/>
  <c r="FJ149" i="84"/>
  <c r="DE197" i="84"/>
  <c r="CO197" i="84"/>
  <c r="Z125" i="84"/>
  <c r="FK125" i="84"/>
  <c r="AL161" i="84"/>
  <c r="CO149" i="84"/>
  <c r="DM197" i="84"/>
  <c r="FQ173" i="84"/>
  <c r="GD438" i="84"/>
  <c r="BZ438" i="84" s="1"/>
  <c r="DZ439" i="84"/>
  <c r="FO439" i="84"/>
  <c r="CW439" i="84"/>
  <c r="CG439" i="84"/>
  <c r="K355" i="84"/>
  <c r="GA1614" i="84"/>
  <c r="GA1616" i="84"/>
  <c r="GA1617" i="84"/>
  <c r="GK1613" i="84"/>
  <c r="GD1616" i="84"/>
  <c r="FN125" i="84"/>
  <c r="FO137" i="84"/>
  <c r="AF137" i="84"/>
  <c r="FM149" i="84"/>
  <c r="CK197" i="84"/>
  <c r="AL439" i="84"/>
  <c r="W13" i="44"/>
  <c r="GA329" i="84"/>
  <c r="AM329" i="84" s="1"/>
  <c r="R39" i="31"/>
  <c r="FJ28" i="84"/>
  <c r="F39" i="31" s="1"/>
  <c r="Y111" i="60"/>
  <c r="AI100" i="84"/>
  <c r="Q87" i="32"/>
  <c r="DM76" i="84"/>
  <c r="R87" i="32" s="1"/>
  <c r="Q75" i="32"/>
  <c r="DM64" i="84"/>
  <c r="R75" i="32" s="1"/>
  <c r="I63" i="30"/>
  <c r="K52" i="84"/>
  <c r="AA111" i="31"/>
  <c r="FQ100" i="84"/>
  <c r="O111" i="31" s="1"/>
  <c r="J111" i="43"/>
  <c r="DU100" i="84"/>
  <c r="AL40" i="84"/>
  <c r="AE51" i="60"/>
  <c r="M51" i="60"/>
  <c r="AC40" i="84"/>
  <c r="BI63" i="44"/>
  <c r="DI52" i="84"/>
  <c r="BJ63" i="44" s="1"/>
  <c r="G27" i="32"/>
  <c r="DQ16" i="84"/>
  <c r="H27" i="32" s="1"/>
  <c r="M51" i="44"/>
  <c r="M10" i="44" s="1"/>
  <c r="CC40" i="84"/>
  <c r="N51" i="44" s="1"/>
  <c r="E63" i="32"/>
  <c r="FF52" i="84"/>
  <c r="M63" i="32" s="1"/>
  <c r="AK99" i="44"/>
  <c r="CS88" i="84"/>
  <c r="AL99" i="44" s="1"/>
  <c r="Z16" i="84"/>
  <c r="G27" i="60"/>
  <c r="G63" i="29"/>
  <c r="M87" i="60"/>
  <c r="M13" i="60" s="1"/>
  <c r="AC76" i="84"/>
  <c r="E27" i="60"/>
  <c r="E8" i="60" s="1"/>
  <c r="BC75" i="44"/>
  <c r="DE64" i="84"/>
  <c r="BD75" i="44" s="1"/>
  <c r="S99" i="29"/>
  <c r="S27" i="31"/>
  <c r="FL16" i="84"/>
  <c r="G27" i="31" s="1"/>
  <c r="I111" i="30"/>
  <c r="K100" i="84"/>
  <c r="BM39" i="44"/>
  <c r="AC32" i="33"/>
  <c r="J87" i="29"/>
  <c r="K111" i="32"/>
  <c r="M111" i="58"/>
  <c r="BC100" i="84"/>
  <c r="N111" i="58" s="1"/>
  <c r="AE51" i="44"/>
  <c r="CO40" i="84"/>
  <c r="AF51" i="44" s="1"/>
  <c r="Q75" i="31"/>
  <c r="Q12" i="31" s="1"/>
  <c r="FH64" i="84"/>
  <c r="E75" i="31" s="1"/>
  <c r="J111" i="29"/>
  <c r="G99" i="58"/>
  <c r="G14" i="58" s="1"/>
  <c r="AR88" i="84"/>
  <c r="H99" i="58" s="1"/>
  <c r="AQ63" i="44"/>
  <c r="CW52" i="84"/>
  <c r="AR63" i="44" s="1"/>
  <c r="G111" i="58"/>
  <c r="AR100" i="84"/>
  <c r="H111" i="58" s="1"/>
  <c r="FL391" i="84"/>
  <c r="GL1615" i="84"/>
  <c r="BI75" i="44"/>
  <c r="DI64" i="84"/>
  <c r="BJ75" i="44" s="1"/>
  <c r="AC39" i="60"/>
  <c r="AC9" i="60" s="1"/>
  <c r="S51" i="60"/>
  <c r="S10" i="60" s="1"/>
  <c r="AF40" i="84"/>
  <c r="E87" i="29"/>
  <c r="G99" i="30"/>
  <c r="BC51" i="44"/>
  <c r="DE40" i="84"/>
  <c r="BD51" i="44" s="1"/>
  <c r="M39" i="60"/>
  <c r="AC28" i="84"/>
  <c r="Z39" i="31"/>
  <c r="FO28" i="84"/>
  <c r="N39" i="31" s="1"/>
  <c r="Y27" i="31"/>
  <c r="FM16" i="84"/>
  <c r="M27" i="31" s="1"/>
  <c r="U87" i="31"/>
  <c r="U13" i="31" s="1"/>
  <c r="FP76" i="84"/>
  <c r="I87" i="31" s="1"/>
  <c r="J27" i="29"/>
  <c r="L87" i="29"/>
  <c r="L13" i="29" s="1"/>
  <c r="I75" i="30"/>
  <c r="K64" i="84"/>
  <c r="AE87" i="44"/>
  <c r="CO76" i="84"/>
  <c r="AF87" i="44" s="1"/>
  <c r="G75" i="29"/>
  <c r="G12" i="29" s="1"/>
  <c r="S63" i="44"/>
  <c r="CG52" i="84"/>
  <c r="T63" i="44" s="1"/>
  <c r="I99" i="29"/>
  <c r="AI64" i="84"/>
  <c r="Y75" i="60"/>
  <c r="Y12" i="60" s="1"/>
  <c r="Z87" i="31"/>
  <c r="FO76" i="84"/>
  <c r="N87" i="31" s="1"/>
  <c r="I99" i="30"/>
  <c r="K88" i="84"/>
  <c r="DA40" i="84"/>
  <c r="AX51" i="44" s="1"/>
  <c r="AW51" i="44"/>
  <c r="Q87" i="60"/>
  <c r="Q13" i="60" s="1"/>
  <c r="AC63" i="60"/>
  <c r="AC11" i="60" s="1"/>
  <c r="J99" i="43"/>
  <c r="DU88" i="84"/>
  <c r="Y75" i="44"/>
  <c r="CK64" i="84"/>
  <c r="Z75" i="44" s="1"/>
  <c r="S111" i="31"/>
  <c r="FL100" i="84"/>
  <c r="G111" i="31" s="1"/>
  <c r="AF367" i="84"/>
  <c r="AF379" i="84"/>
  <c r="FH427" i="84"/>
  <c r="CO415" i="84"/>
  <c r="FN403" i="84"/>
  <c r="FK197" i="84"/>
  <c r="FW1612" i="84"/>
  <c r="AK63" i="44"/>
  <c r="CS52" i="84"/>
  <c r="AL63" i="44" s="1"/>
  <c r="U111" i="31"/>
  <c r="FP100" i="84"/>
  <c r="I111" i="31" s="1"/>
  <c r="AA39" i="31"/>
  <c r="FQ28" i="84"/>
  <c r="O39" i="31" s="1"/>
  <c r="AW63" i="44"/>
  <c r="DA52" i="84"/>
  <c r="AX63" i="44" s="1"/>
  <c r="Z27" i="31"/>
  <c r="FO16" i="84"/>
  <c r="N27" i="31" s="1"/>
  <c r="Z100" i="84"/>
  <c r="G111" i="60"/>
  <c r="I75" i="29"/>
  <c r="Y99" i="31"/>
  <c r="FM88" i="84"/>
  <c r="M99" i="31" s="1"/>
  <c r="AE87" i="60"/>
  <c r="AL76" i="84"/>
  <c r="AE111" i="44"/>
  <c r="CO100" i="84"/>
  <c r="AF111" i="44" s="1"/>
  <c r="G87" i="44"/>
  <c r="G13" i="44" s="1"/>
  <c r="BY76" i="84"/>
  <c r="H87" i="44" s="1"/>
  <c r="Z28" i="84"/>
  <c r="G39" i="60"/>
  <c r="K27" i="29"/>
  <c r="K8" i="29" s="1"/>
  <c r="G63" i="30"/>
  <c r="BI87" i="44"/>
  <c r="DI76" i="84"/>
  <c r="BJ87" i="44" s="1"/>
  <c r="T27" i="31"/>
  <c r="FN16" i="84"/>
  <c r="H27" i="31" s="1"/>
  <c r="Y87" i="44"/>
  <c r="CK76" i="84"/>
  <c r="Z87" i="44" s="1"/>
  <c r="X63" i="31"/>
  <c r="X11" i="31" s="1"/>
  <c r="FK52" i="84"/>
  <c r="L63" i="31" s="1"/>
  <c r="Y51" i="60"/>
  <c r="AI40" i="84"/>
  <c r="E87" i="32"/>
  <c r="FF76" i="84"/>
  <c r="M87" i="32" s="1"/>
  <c r="T39" i="31"/>
  <c r="FN28" i="84"/>
  <c r="H39" i="31" s="1"/>
  <c r="W111" i="60"/>
  <c r="W15" i="60" s="1"/>
  <c r="U39" i="31"/>
  <c r="FP28" i="84"/>
  <c r="I39" i="31" s="1"/>
  <c r="Q111" i="60"/>
  <c r="Q15" i="60" s="1"/>
  <c r="K39" i="29"/>
  <c r="K9" i="29" s="1"/>
  <c r="AE75" i="44"/>
  <c r="CO64" i="84"/>
  <c r="AF75" i="44" s="1"/>
  <c r="M111" i="60"/>
  <c r="AC100" i="84"/>
  <c r="W87" i="31"/>
  <c r="W13" i="31" s="1"/>
  <c r="FI76" i="84"/>
  <c r="K87" i="31" s="1"/>
  <c r="ER355" i="84"/>
  <c r="EX343" i="84"/>
  <c r="FI355" i="84"/>
  <c r="FI427" i="84"/>
  <c r="CO427" i="84"/>
  <c r="FM415" i="84"/>
  <c r="CG391" i="84"/>
  <c r="GL1613" i="84"/>
  <c r="GG1616" i="84"/>
  <c r="GQ1616" i="84"/>
  <c r="FU1613" i="84"/>
  <c r="GM1616" i="84"/>
  <c r="DU149" i="84"/>
  <c r="CW161" i="84"/>
  <c r="FK173" i="84"/>
  <c r="FF173" i="84"/>
  <c r="CS173" i="84"/>
  <c r="BY185" i="84"/>
  <c r="DU209" i="84"/>
  <c r="AI197" i="84"/>
  <c r="FY1615" i="84"/>
  <c r="GP1613" i="84"/>
  <c r="GB1613" i="84"/>
  <c r="FU1615" i="84"/>
  <c r="G32" i="33"/>
  <c r="EO28" i="84"/>
  <c r="H32" i="33" s="1"/>
  <c r="J87" i="43"/>
  <c r="DU76" i="84"/>
  <c r="G111" i="29"/>
  <c r="W51" i="31"/>
  <c r="FI40" i="84"/>
  <c r="K51" i="31" s="1"/>
  <c r="L51" i="29"/>
  <c r="K99" i="32"/>
  <c r="K14" i="32" s="1"/>
  <c r="J99" i="29"/>
  <c r="AA99" i="31"/>
  <c r="FQ88" i="84"/>
  <c r="O99" i="31" s="1"/>
  <c r="I87" i="30"/>
  <c r="K76" i="84"/>
  <c r="L27" i="29"/>
  <c r="Y63" i="31"/>
  <c r="FM52" i="84"/>
  <c r="M63" i="31" s="1"/>
  <c r="E99" i="60"/>
  <c r="E14" i="60" s="1"/>
  <c r="G99" i="32"/>
  <c r="DQ88" i="84"/>
  <c r="H99" i="32" s="1"/>
  <c r="G87" i="30"/>
  <c r="R63" i="31"/>
  <c r="FJ52" i="84"/>
  <c r="F63" i="31" s="1"/>
  <c r="J63" i="43"/>
  <c r="DU52" i="84"/>
  <c r="G75" i="32"/>
  <c r="DQ64" i="84"/>
  <c r="H75" i="32" s="1"/>
  <c r="AL100" i="84"/>
  <c r="AE111" i="60"/>
  <c r="Z63" i="31"/>
  <c r="FO52" i="84"/>
  <c r="N63" i="31" s="1"/>
  <c r="U27" i="31"/>
  <c r="FP16" i="84"/>
  <c r="I27" i="31" s="1"/>
  <c r="BC99" i="44"/>
  <c r="DE88" i="84"/>
  <c r="BD99" i="44" s="1"/>
  <c r="S75" i="31"/>
  <c r="FL64" i="84"/>
  <c r="G75" i="31" s="1"/>
  <c r="Y27" i="60"/>
  <c r="AI16" i="84"/>
  <c r="Y99" i="60"/>
  <c r="Y14" i="60" s="1"/>
  <c r="AI88" i="84"/>
  <c r="AL64" i="84"/>
  <c r="AE75" i="60"/>
  <c r="AE12" i="60" s="1"/>
  <c r="AK87" i="44"/>
  <c r="CS76" i="84"/>
  <c r="AL87" i="44" s="1"/>
  <c r="X87" i="31"/>
  <c r="X13" i="31" s="1"/>
  <c r="FK76" i="84"/>
  <c r="L87" i="31" s="1"/>
  <c r="K75" i="32"/>
  <c r="R27" i="31"/>
  <c r="FJ16" i="84"/>
  <c r="F27" i="31" s="1"/>
  <c r="S87" i="60"/>
  <c r="AF76" i="84"/>
  <c r="E111" i="32"/>
  <c r="FF100" i="84"/>
  <c r="M111" i="32" s="1"/>
  <c r="T75" i="31"/>
  <c r="FN64" i="84"/>
  <c r="H75" i="31" s="1"/>
  <c r="AI76" i="84"/>
  <c r="Y87" i="60"/>
  <c r="BI111" i="44"/>
  <c r="DI100" i="84"/>
  <c r="BJ111" i="44" s="1"/>
  <c r="EO355" i="84"/>
  <c r="AL367" i="84"/>
  <c r="FP343" i="84"/>
  <c r="K403" i="84"/>
  <c r="FM391" i="84"/>
  <c r="FO403" i="84"/>
  <c r="K173" i="84"/>
  <c r="DM161" i="84"/>
  <c r="FL137" i="84"/>
  <c r="FK209" i="84"/>
  <c r="ER125" i="84"/>
  <c r="BY149" i="84"/>
  <c r="BC185" i="84"/>
  <c r="FH125" i="84"/>
  <c r="FI149" i="84"/>
  <c r="DA173" i="84"/>
  <c r="DU185" i="84"/>
  <c r="FV1614" i="84"/>
  <c r="FY1616" i="84"/>
  <c r="J75" i="29"/>
  <c r="AE27" i="60"/>
  <c r="AL16" i="84"/>
  <c r="AI52" i="84"/>
  <c r="Y63" i="60"/>
  <c r="Q99" i="60"/>
  <c r="Q14" i="60" s="1"/>
  <c r="E39" i="29"/>
  <c r="AE99" i="44"/>
  <c r="CO88" i="84"/>
  <c r="AF99" i="44" s="1"/>
  <c r="AW99" i="44"/>
  <c r="DA88" i="84"/>
  <c r="AX99" i="44" s="1"/>
  <c r="G39" i="32"/>
  <c r="DQ28" i="84"/>
  <c r="H39" i="32" s="1"/>
  <c r="Q99" i="31"/>
  <c r="FH88" i="84"/>
  <c r="E99" i="31" s="1"/>
  <c r="Q87" i="31"/>
  <c r="FH76" i="84"/>
  <c r="E87" i="31" s="1"/>
  <c r="AA75" i="31"/>
  <c r="FQ64" i="84"/>
  <c r="O75" i="31" s="1"/>
  <c r="L39" i="29"/>
  <c r="U99" i="31"/>
  <c r="FP88" i="84"/>
  <c r="I99" i="31" s="1"/>
  <c r="E111" i="76"/>
  <c r="M99" i="60"/>
  <c r="AC88" i="84"/>
  <c r="BI51" i="44"/>
  <c r="BI10" i="44" s="1"/>
  <c r="DI40" i="84"/>
  <c r="BJ51" i="44" s="1"/>
  <c r="G51" i="30"/>
  <c r="K51" i="29"/>
  <c r="K10" i="29" s="1"/>
  <c r="M87" i="44"/>
  <c r="CC76" i="84"/>
  <c r="N87" i="44" s="1"/>
  <c r="G87" i="29"/>
  <c r="X27" i="31"/>
  <c r="FK16" i="84"/>
  <c r="L27" i="31" s="1"/>
  <c r="I39" i="29"/>
  <c r="T99" i="31"/>
  <c r="FN88" i="84"/>
  <c r="H99" i="31" s="1"/>
  <c r="Q63" i="60"/>
  <c r="Q11" i="60" s="1"/>
  <c r="T63" i="31"/>
  <c r="FN52" i="84"/>
  <c r="H63" i="31" s="1"/>
  <c r="J39" i="29"/>
  <c r="Q51" i="32"/>
  <c r="DM40" i="84"/>
  <c r="R51" i="32" s="1"/>
  <c r="AC111" i="60"/>
  <c r="AC15" i="60" s="1"/>
  <c r="G99" i="60"/>
  <c r="Z88" i="84"/>
  <c r="G39" i="29"/>
  <c r="G9" i="29" s="1"/>
  <c r="J63" i="29"/>
  <c r="S87" i="44"/>
  <c r="S13" i="44" s="1"/>
  <c r="CG76" i="84"/>
  <c r="T87" i="44" s="1"/>
  <c r="AL379" i="84"/>
  <c r="EO343" i="84"/>
  <c r="CK367" i="84"/>
  <c r="CK379" i="84"/>
  <c r="AF391" i="84"/>
  <c r="BC427" i="84"/>
  <c r="CK403" i="84"/>
  <c r="CC427" i="84"/>
  <c r="DA391" i="84"/>
  <c r="GM1618" i="84"/>
  <c r="GM330" i="84" s="1"/>
  <c r="DJ330" i="84" s="1"/>
  <c r="FS1618" i="84"/>
  <c r="GA1618" i="84"/>
  <c r="GB1617" i="84"/>
  <c r="GM1617" i="84"/>
  <c r="GJ1617" i="84"/>
  <c r="GE1612" i="84"/>
  <c r="GK1612" i="84"/>
  <c r="GD1615" i="84"/>
  <c r="CG209" i="84"/>
  <c r="DQ149" i="84"/>
  <c r="AC209" i="84"/>
  <c r="CC161" i="84"/>
  <c r="FI125" i="84"/>
  <c r="FF197" i="84"/>
  <c r="DM149" i="84"/>
  <c r="FL185" i="84"/>
  <c r="DM125" i="84"/>
  <c r="DI161" i="84"/>
  <c r="FP161" i="84"/>
  <c r="FM197" i="84"/>
  <c r="FU1616" i="84"/>
  <c r="Q12" i="44"/>
  <c r="G75" i="30"/>
  <c r="AE63" i="44"/>
  <c r="CO52" i="84"/>
  <c r="AF63" i="44" s="1"/>
  <c r="G111" i="44"/>
  <c r="BY100" i="84"/>
  <c r="H111" i="44" s="1"/>
  <c r="G111" i="32"/>
  <c r="DQ100" i="84"/>
  <c r="H111" i="32" s="1"/>
  <c r="I51" i="29"/>
  <c r="AW87" i="44"/>
  <c r="DA76" i="84"/>
  <c r="AX87" i="44" s="1"/>
  <c r="I39" i="30"/>
  <c r="K28" i="84"/>
  <c r="K63" i="29"/>
  <c r="K11" i="29" s="1"/>
  <c r="Q111" i="32"/>
  <c r="DM100" i="84"/>
  <c r="R111" i="32" s="1"/>
  <c r="J75" i="43"/>
  <c r="DU64" i="84"/>
  <c r="X75" i="31"/>
  <c r="X12" i="31" s="1"/>
  <c r="FK64" i="84"/>
  <c r="L75" i="31" s="1"/>
  <c r="K111" i="58"/>
  <c r="X111" i="31"/>
  <c r="FK100" i="84"/>
  <c r="L111" i="31" s="1"/>
  <c r="E75" i="60"/>
  <c r="R51" i="31"/>
  <c r="FJ40" i="84"/>
  <c r="F51" i="31" s="1"/>
  <c r="AW75" i="44"/>
  <c r="DA64" i="84"/>
  <c r="AX75" i="44" s="1"/>
  <c r="E51" i="60"/>
  <c r="L63" i="29"/>
  <c r="G20" i="33"/>
  <c r="EO16" i="84"/>
  <c r="H20" i="33" s="1"/>
  <c r="S111" i="44"/>
  <c r="CG100" i="84"/>
  <c r="T111" i="44" s="1"/>
  <c r="E99" i="32"/>
  <c r="FF88" i="84"/>
  <c r="M99" i="32" s="1"/>
  <c r="W75" i="60"/>
  <c r="W12" i="60" s="1"/>
  <c r="R87" i="31"/>
  <c r="FJ76" i="84"/>
  <c r="F87" i="31" s="1"/>
  <c r="W87" i="60"/>
  <c r="W13" i="60" s="1"/>
  <c r="G39" i="30"/>
  <c r="I87" i="29"/>
  <c r="Q75" i="60"/>
  <c r="Q12" i="60" s="1"/>
  <c r="X51" i="31"/>
  <c r="FK40" i="84"/>
  <c r="L51" i="31" s="1"/>
  <c r="I111" i="29"/>
  <c r="DE367" i="84"/>
  <c r="FQ343" i="84"/>
  <c r="AI355" i="84"/>
  <c r="DQ379" i="84"/>
  <c r="FL343" i="84"/>
  <c r="DU355" i="84"/>
  <c r="DM343" i="84"/>
  <c r="FH355" i="84"/>
  <c r="CW367" i="84"/>
  <c r="FP403" i="84"/>
  <c r="FI403" i="84"/>
  <c r="AF403" i="84"/>
  <c r="FL427" i="84"/>
  <c r="BY415" i="84"/>
  <c r="CG415" i="84"/>
  <c r="GN1613" i="84"/>
  <c r="GH1612" i="84"/>
  <c r="GC1612" i="84"/>
  <c r="GG1618" i="84"/>
  <c r="GG330" i="84" s="1"/>
  <c r="CL330" i="84" s="1"/>
  <c r="GK1618" i="84"/>
  <c r="GK330" i="84" s="1"/>
  <c r="DB330" i="84" s="1"/>
  <c r="GG1617" i="84"/>
  <c r="GH1617" i="84"/>
  <c r="GA1612" i="84"/>
  <c r="FY1612" i="84"/>
  <c r="GD1613" i="84"/>
  <c r="GJ1615" i="84"/>
  <c r="FX1615" i="84"/>
  <c r="GN1614" i="84"/>
  <c r="AL173" i="84"/>
  <c r="CS161" i="84"/>
  <c r="FO125" i="84"/>
  <c r="CK173" i="84"/>
  <c r="FH137" i="84"/>
  <c r="AF185" i="84"/>
  <c r="DI197" i="84"/>
  <c r="CC149" i="84"/>
  <c r="CS185" i="84"/>
  <c r="DM173" i="84"/>
  <c r="FM185" i="84"/>
  <c r="EU125" i="84"/>
  <c r="BY197" i="84"/>
  <c r="FQ209" i="84"/>
  <c r="FI173" i="84"/>
  <c r="DI173" i="84"/>
  <c r="GC1613" i="84"/>
  <c r="FY1614" i="84"/>
  <c r="AK51" i="44"/>
  <c r="CS40" i="84"/>
  <c r="AL51" i="44" s="1"/>
  <c r="AC99" i="60"/>
  <c r="AC14" i="60" s="1"/>
  <c r="Y51" i="44"/>
  <c r="CK40" i="84"/>
  <c r="Z51" i="44" s="1"/>
  <c r="L111" i="76"/>
  <c r="DZ100" i="84"/>
  <c r="W63" i="31"/>
  <c r="FI52" i="84"/>
  <c r="K63" i="31" s="1"/>
  <c r="Y63" i="44"/>
  <c r="CK52" i="84"/>
  <c r="Z63" i="44" s="1"/>
  <c r="AC51" i="60"/>
  <c r="AC10" i="60" s="1"/>
  <c r="Y39" i="31"/>
  <c r="FM28" i="84"/>
  <c r="M39" i="31" s="1"/>
  <c r="Q63" i="31"/>
  <c r="FH52" i="84"/>
  <c r="E63" i="31" s="1"/>
  <c r="Y111" i="44"/>
  <c r="CK100" i="84"/>
  <c r="Z111" i="44" s="1"/>
  <c r="W27" i="60"/>
  <c r="W8" i="60" s="1"/>
  <c r="K51" i="32"/>
  <c r="W99" i="60"/>
  <c r="W14" i="60" s="1"/>
  <c r="FP64" i="84"/>
  <c r="I75" i="31" s="1"/>
  <c r="U75" i="31"/>
  <c r="R75" i="31"/>
  <c r="R12" i="31" s="1"/>
  <c r="FJ64" i="84"/>
  <c r="F75" i="31" s="1"/>
  <c r="Z40" i="84"/>
  <c r="G51" i="60"/>
  <c r="Q39" i="32"/>
  <c r="DM28" i="84"/>
  <c r="R39" i="32" s="1"/>
  <c r="AQ111" i="44"/>
  <c r="CW100" i="84"/>
  <c r="AR111" i="44" s="1"/>
  <c r="U51" i="31"/>
  <c r="FP40" i="84"/>
  <c r="I51" i="31" s="1"/>
  <c r="AC27" i="60"/>
  <c r="AC8" i="60" s="1"/>
  <c r="L75" i="29"/>
  <c r="E111" i="29"/>
  <c r="G51" i="32"/>
  <c r="DQ40" i="84"/>
  <c r="H51" i="32" s="1"/>
  <c r="L111" i="29"/>
  <c r="K87" i="29"/>
  <c r="K13" i="29" s="1"/>
  <c r="AF355" i="84"/>
  <c r="AL355" i="84"/>
  <c r="FO355" i="84"/>
  <c r="FM367" i="84"/>
  <c r="AF415" i="84"/>
  <c r="CO391" i="84"/>
  <c r="DQ427" i="84"/>
  <c r="DI391" i="84"/>
  <c r="CC403" i="84"/>
  <c r="FZ1616" i="84"/>
  <c r="FY1618" i="84"/>
  <c r="GL1618" i="84"/>
  <c r="GL330" i="84" s="1"/>
  <c r="DF330" i="84" s="1"/>
  <c r="GO1617" i="84"/>
  <c r="FU1617" i="84"/>
  <c r="GI1616" i="84"/>
  <c r="GC1615" i="84"/>
  <c r="GN1612" i="84"/>
  <c r="FV1612" i="84"/>
  <c r="GK1615" i="84"/>
  <c r="EO125" i="84"/>
  <c r="AR197" i="84"/>
  <c r="FF185" i="84"/>
  <c r="FW1616" i="84"/>
  <c r="GO1615" i="84"/>
  <c r="GN1615" i="84"/>
  <c r="FS1613" i="84"/>
  <c r="AL52" i="84"/>
  <c r="AE63" i="60"/>
  <c r="T111" i="31"/>
  <c r="FN100" i="84"/>
  <c r="H111" i="31" s="1"/>
  <c r="FI64" i="84"/>
  <c r="K75" i="31" s="1"/>
  <c r="W75" i="31"/>
  <c r="I51" i="30"/>
  <c r="K40" i="84"/>
  <c r="G63" i="44"/>
  <c r="BY52" i="84"/>
  <c r="H63" i="44" s="1"/>
  <c r="E27" i="29"/>
  <c r="E8" i="29" s="1"/>
  <c r="J51" i="43"/>
  <c r="J10" i="43" s="1"/>
  <c r="DU40" i="84"/>
  <c r="M20" i="33"/>
  <c r="ER16" i="84"/>
  <c r="N20" i="33" s="1"/>
  <c r="AK75" i="44"/>
  <c r="CS64" i="84"/>
  <c r="AL75" i="44" s="1"/>
  <c r="G27" i="30"/>
  <c r="E87" i="60"/>
  <c r="S39" i="31"/>
  <c r="FL28" i="84"/>
  <c r="G39" i="31" s="1"/>
  <c r="G99" i="29"/>
  <c r="G51" i="44"/>
  <c r="BY40" i="84"/>
  <c r="H51" i="44" s="1"/>
  <c r="Q99" i="32"/>
  <c r="DM88" i="84"/>
  <c r="R99" i="32" s="1"/>
  <c r="X99" i="31"/>
  <c r="X14" i="31" s="1"/>
  <c r="FK88" i="84"/>
  <c r="L99" i="31" s="1"/>
  <c r="T51" i="31"/>
  <c r="FN40" i="84"/>
  <c r="H51" i="31" s="1"/>
  <c r="AF16" i="84"/>
  <c r="S27" i="60"/>
  <c r="S111" i="29"/>
  <c r="M99" i="58"/>
  <c r="M14" i="58" s="1"/>
  <c r="BC88" i="84"/>
  <c r="N99" i="58" s="1"/>
  <c r="S32" i="33"/>
  <c r="EU28" i="84"/>
  <c r="T32" i="33" s="1"/>
  <c r="AF52" i="84"/>
  <c r="S63" i="60"/>
  <c r="Y111" i="31"/>
  <c r="Y15" i="31" s="1"/>
  <c r="FM100" i="84"/>
  <c r="M111" i="31" s="1"/>
  <c r="E39" i="60"/>
  <c r="J51" i="29"/>
  <c r="Z76" i="84"/>
  <c r="G87" i="60"/>
  <c r="S87" i="31"/>
  <c r="FL76" i="84"/>
  <c r="G87" i="31" s="1"/>
  <c r="FL367" i="84"/>
  <c r="EU343" i="84"/>
  <c r="DE379" i="84"/>
  <c r="AR415" i="84"/>
  <c r="FF427" i="84"/>
  <c r="DI415" i="84"/>
  <c r="DZ415" i="84"/>
  <c r="GI1613" i="84"/>
  <c r="GO1612" i="84"/>
  <c r="FX1612" i="84"/>
  <c r="GI1612" i="84"/>
  <c r="FZ1613" i="84"/>
  <c r="GM1614" i="84"/>
  <c r="FS1615" i="84"/>
  <c r="GI1615" i="84"/>
  <c r="FP173" i="84"/>
  <c r="CK149" i="84"/>
  <c r="DU137" i="84"/>
  <c r="BC209" i="84"/>
  <c r="EX125" i="84"/>
  <c r="AC185" i="84"/>
  <c r="CW209" i="84"/>
  <c r="FP125" i="84"/>
  <c r="CK185" i="84"/>
  <c r="FN209" i="84"/>
  <c r="DQ161" i="84"/>
  <c r="CO209" i="84"/>
  <c r="DA185" i="84"/>
  <c r="AR185" i="84"/>
  <c r="GH1616" i="84"/>
  <c r="GQ1615" i="84"/>
  <c r="AW111" i="44"/>
  <c r="DA100" i="84"/>
  <c r="AX111" i="44" s="1"/>
  <c r="M99" i="44"/>
  <c r="CC88" i="84"/>
  <c r="N99" i="44" s="1"/>
  <c r="W51" i="60"/>
  <c r="W10" i="60" s="1"/>
  <c r="AQ87" i="44"/>
  <c r="CW76" i="84"/>
  <c r="AR87" i="44" s="1"/>
  <c r="Y51" i="31"/>
  <c r="FM40" i="84"/>
  <c r="M51" i="31" s="1"/>
  <c r="M63" i="60"/>
  <c r="M11" i="60" s="1"/>
  <c r="AC52" i="84"/>
  <c r="G99" i="44"/>
  <c r="BY88" i="84"/>
  <c r="H99" i="44" s="1"/>
  <c r="G27" i="29"/>
  <c r="S87" i="29"/>
  <c r="G111" i="30"/>
  <c r="Z111" i="31"/>
  <c r="FO100" i="84"/>
  <c r="N111" i="31" s="1"/>
  <c r="Q63" i="32"/>
  <c r="Q11" i="32" s="1"/>
  <c r="DM52" i="84"/>
  <c r="R63" i="32" s="1"/>
  <c r="M63" i="44"/>
  <c r="CC52" i="84"/>
  <c r="N63" i="44" s="1"/>
  <c r="Z75" i="31"/>
  <c r="FO64" i="84"/>
  <c r="N75" i="31" s="1"/>
  <c r="K99" i="58"/>
  <c r="K14" i="58" s="1"/>
  <c r="AQ75" i="44"/>
  <c r="CW64" i="84"/>
  <c r="AR75" i="44" s="1"/>
  <c r="Z64" i="84"/>
  <c r="G75" i="60"/>
  <c r="W39" i="60"/>
  <c r="W9" i="60" s="1"/>
  <c r="E51" i="29"/>
  <c r="AQ51" i="44"/>
  <c r="CW40" i="84"/>
  <c r="AR51" i="44" s="1"/>
  <c r="AA87" i="31"/>
  <c r="FQ76" i="84"/>
  <c r="O87" i="31" s="1"/>
  <c r="AF343" i="84"/>
  <c r="FP379" i="84"/>
  <c r="AI367" i="84"/>
  <c r="FL379" i="84"/>
  <c r="CC379" i="84"/>
  <c r="FF355" i="84"/>
  <c r="FQ367" i="84"/>
  <c r="Z367" i="84"/>
  <c r="Z427" i="84"/>
  <c r="FF391" i="84"/>
  <c r="DU415" i="84"/>
  <c r="BC403" i="84"/>
  <c r="CG427" i="84"/>
  <c r="DM427" i="84"/>
  <c r="CW391" i="84"/>
  <c r="AI403" i="84"/>
  <c r="FN427" i="84"/>
  <c r="FX1613" i="84"/>
  <c r="GG1613" i="84"/>
  <c r="GM1615" i="84"/>
  <c r="GA1613" i="84"/>
  <c r="GK1616" i="84"/>
  <c r="GP1618" i="84"/>
  <c r="GP330" i="84" s="1"/>
  <c r="DR330" i="84" s="1"/>
  <c r="FW1618" i="84"/>
  <c r="FW1614" i="84"/>
  <c r="GI1617" i="84"/>
  <c r="GP1614" i="84"/>
  <c r="GJ1612" i="84"/>
  <c r="GI1614" i="84"/>
  <c r="CW149" i="84"/>
  <c r="DI209" i="84"/>
  <c r="DI149" i="84"/>
  <c r="K185" i="84"/>
  <c r="AI209" i="84"/>
  <c r="FF161" i="84"/>
  <c r="FH185" i="84"/>
  <c r="BY161" i="84"/>
  <c r="BY209" i="84"/>
  <c r="FO149" i="84"/>
  <c r="DE185" i="84"/>
  <c r="GE1616" i="84"/>
  <c r="GB1614" i="84"/>
  <c r="GE1613" i="84"/>
  <c r="AA27" i="31"/>
  <c r="FQ16" i="84"/>
  <c r="O27" i="31" s="1"/>
  <c r="W99" i="31"/>
  <c r="FI88" i="84"/>
  <c r="K99" i="31" s="1"/>
  <c r="E99" i="76"/>
  <c r="G63" i="32"/>
  <c r="DQ52" i="84"/>
  <c r="H63" i="32" s="1"/>
  <c r="Z99" i="31"/>
  <c r="Z14" i="31" s="1"/>
  <c r="FO88" i="84"/>
  <c r="N99" i="31" s="1"/>
  <c r="BC87" i="44"/>
  <c r="DE76" i="84"/>
  <c r="BD87" i="44" s="1"/>
  <c r="Y20" i="33"/>
  <c r="EX16" i="84"/>
  <c r="Z20" i="33" s="1"/>
  <c r="K75" i="29"/>
  <c r="K12" i="29" s="1"/>
  <c r="Q111" i="31"/>
  <c r="FH100" i="84"/>
  <c r="E111" i="31" s="1"/>
  <c r="G87" i="58"/>
  <c r="AR76" i="84"/>
  <c r="H87" i="58" s="1"/>
  <c r="Y75" i="31"/>
  <c r="FM64" i="84"/>
  <c r="M75" i="31" s="1"/>
  <c r="AF64" i="84"/>
  <c r="S75" i="60"/>
  <c r="Z52" i="84"/>
  <c r="G63" i="60"/>
  <c r="S111" i="60"/>
  <c r="AF100" i="84"/>
  <c r="Q27" i="31"/>
  <c r="FH16" i="84"/>
  <c r="E27" i="31" s="1"/>
  <c r="AA51" i="31"/>
  <c r="FQ40" i="84"/>
  <c r="O51" i="31" s="1"/>
  <c r="S99" i="60"/>
  <c r="S14" i="60" s="1"/>
  <c r="AF88" i="84"/>
  <c r="E63" i="60"/>
  <c r="AC75" i="60"/>
  <c r="AC12" i="60" s="1"/>
  <c r="M27" i="60"/>
  <c r="AC16" i="84"/>
  <c r="Q27" i="60"/>
  <c r="Q8" i="60" s="1"/>
  <c r="X39" i="31"/>
  <c r="FK28" i="84"/>
  <c r="L39" i="31" s="1"/>
  <c r="I27" i="29"/>
  <c r="K87" i="58"/>
  <c r="S99" i="31"/>
  <c r="FL88" i="84"/>
  <c r="G99" i="31" s="1"/>
  <c r="E39" i="32"/>
  <c r="FF28" i="84"/>
  <c r="AK111" i="44"/>
  <c r="CS100" i="84"/>
  <c r="AL111" i="44" s="1"/>
  <c r="S75" i="44"/>
  <c r="CG64" i="84"/>
  <c r="T75" i="44" s="1"/>
  <c r="W63" i="60"/>
  <c r="W11" i="60" s="1"/>
  <c r="K111" i="29"/>
  <c r="K15" i="29" s="1"/>
  <c r="AQ99" i="44"/>
  <c r="CW88" i="84"/>
  <c r="AR99" i="44" s="1"/>
  <c r="BY367" i="84"/>
  <c r="FM343" i="84"/>
  <c r="CG379" i="84"/>
  <c r="CS379" i="84"/>
  <c r="FJ367" i="84"/>
  <c r="DA379" i="84"/>
  <c r="DA367" i="84"/>
  <c r="FI391" i="84"/>
  <c r="FH391" i="84"/>
  <c r="FF415" i="84"/>
  <c r="FH403" i="84"/>
  <c r="K427" i="84"/>
  <c r="CK391" i="84"/>
  <c r="GJ1613" i="84"/>
  <c r="GN1616" i="84"/>
  <c r="FU1612" i="84"/>
  <c r="GI1618" i="84"/>
  <c r="GI330" i="84" s="1"/>
  <c r="CT330" i="84" s="1"/>
  <c r="FX1618" i="84"/>
  <c r="FX330" i="84" s="1"/>
  <c r="AD330" i="84" s="1"/>
  <c r="GM1612" i="84"/>
  <c r="FT1617" i="84"/>
  <c r="GD1617" i="84"/>
  <c r="GP1617" i="84"/>
  <c r="GF1614" i="84"/>
  <c r="GH1613" i="84"/>
  <c r="CG149" i="84"/>
  <c r="DU173" i="84"/>
  <c r="AI137" i="84"/>
  <c r="FI137" i="84"/>
  <c r="FJ173" i="84"/>
  <c r="FJ197" i="84"/>
  <c r="DQ125" i="84"/>
  <c r="AC173" i="84"/>
  <c r="FD1619" i="84"/>
  <c r="FW1615" i="84"/>
  <c r="GE1614" i="84"/>
  <c r="M32" i="33"/>
  <c r="ER28" i="84"/>
  <c r="N32" i="33" s="1"/>
  <c r="M75" i="60"/>
  <c r="M12" i="60" s="1"/>
  <c r="AC64" i="84"/>
  <c r="Y32" i="33"/>
  <c r="EX28" i="84"/>
  <c r="Z32" i="33" s="1"/>
  <c r="S51" i="31"/>
  <c r="FL40" i="84"/>
  <c r="G51" i="31" s="1"/>
  <c r="R111" i="31"/>
  <c r="FJ100" i="84"/>
  <c r="F111" i="31" s="1"/>
  <c r="E111" i="60"/>
  <c r="G87" i="32"/>
  <c r="DQ76" i="84"/>
  <c r="H87" i="32" s="1"/>
  <c r="M111" i="44"/>
  <c r="CC100" i="84"/>
  <c r="N111" i="44" s="1"/>
  <c r="S51" i="44"/>
  <c r="CG40" i="84"/>
  <c r="T51" i="44" s="1"/>
  <c r="E51" i="32"/>
  <c r="E10" i="32" s="1"/>
  <c r="FF40" i="84"/>
  <c r="M51" i="32" s="1"/>
  <c r="K87" i="32"/>
  <c r="Y39" i="60"/>
  <c r="AI28" i="84"/>
  <c r="BI99" i="44"/>
  <c r="DI88" i="84"/>
  <c r="BJ99" i="44" s="1"/>
  <c r="S20" i="33"/>
  <c r="EU16" i="84"/>
  <c r="T20" i="33" s="1"/>
  <c r="W27" i="31"/>
  <c r="FI16" i="84"/>
  <c r="K27" i="31" s="1"/>
  <c r="L99" i="29"/>
  <c r="E75" i="32"/>
  <c r="FF64" i="84"/>
  <c r="M75" i="32" s="1"/>
  <c r="Y99" i="44"/>
  <c r="CK88" i="84"/>
  <c r="Z99" i="44" s="1"/>
  <c r="M75" i="44"/>
  <c r="M12" i="44" s="1"/>
  <c r="CC64" i="84"/>
  <c r="N75" i="44" s="1"/>
  <c r="AA63" i="31"/>
  <c r="FQ52" i="84"/>
  <c r="O63" i="31" s="1"/>
  <c r="G75" i="44"/>
  <c r="BY64" i="84"/>
  <c r="H75" i="44" s="1"/>
  <c r="Q51" i="60"/>
  <c r="Q10" i="60" s="1"/>
  <c r="L99" i="76"/>
  <c r="DZ88" i="84"/>
  <c r="K99" i="29"/>
  <c r="K14" i="29" s="1"/>
  <c r="K63" i="32"/>
  <c r="G51" i="29"/>
  <c r="AC87" i="60"/>
  <c r="AC13" i="60" s="1"/>
  <c r="R99" i="31"/>
  <c r="FJ88" i="84"/>
  <c r="F99" i="31" s="1"/>
  <c r="DU367" i="84"/>
  <c r="FP367" i="84"/>
  <c r="FK355" i="84"/>
  <c r="CC367" i="84"/>
  <c r="ER343" i="84"/>
  <c r="FJ379" i="84"/>
  <c r="Z379" i="84"/>
  <c r="CW379" i="84"/>
  <c r="K367" i="84"/>
  <c r="FK379" i="84"/>
  <c r="CW427" i="84"/>
  <c r="FM427" i="84"/>
  <c r="DE403" i="84"/>
  <c r="AC415" i="84"/>
  <c r="FJ415" i="84"/>
  <c r="FL415" i="84"/>
  <c r="FP391" i="84"/>
  <c r="DE427" i="84"/>
  <c r="FQ391" i="84"/>
  <c r="AF427" i="84"/>
  <c r="FH415" i="84"/>
  <c r="FD1611" i="84"/>
  <c r="GO1616" i="84"/>
  <c r="GN1618" i="84"/>
  <c r="GN330" i="84" s="1"/>
  <c r="DV330" i="84" s="1"/>
  <c r="GH1618" i="84"/>
  <c r="GH330" i="84" s="1"/>
  <c r="CP330" i="84" s="1"/>
  <c r="FV1613" i="84"/>
  <c r="FY1617" i="84"/>
  <c r="FS1617" i="84"/>
  <c r="GF1612" i="84"/>
  <c r="FS1616" i="84"/>
  <c r="GG1614" i="84"/>
  <c r="FV1615" i="84"/>
  <c r="FN137" i="84"/>
  <c r="CG185" i="84"/>
  <c r="FF137" i="84"/>
  <c r="FQ125" i="84"/>
  <c r="DE173" i="84"/>
  <c r="FN173" i="84"/>
  <c r="FQ161" i="84"/>
  <c r="CW197" i="84"/>
  <c r="FI161" i="84"/>
  <c r="GA1619" i="84"/>
  <c r="GF1619" i="84"/>
  <c r="GM1619" i="84"/>
  <c r="FT1619" i="84"/>
  <c r="GI1619" i="84"/>
  <c r="FZ1619" i="84"/>
  <c r="GH1619" i="84"/>
  <c r="GJ1619" i="84"/>
  <c r="FV1619" i="84"/>
  <c r="FW1619" i="84"/>
  <c r="FY1619" i="84"/>
  <c r="GC1619" i="84"/>
  <c r="GN1619" i="84"/>
  <c r="GB1619" i="84"/>
  <c r="FU1619" i="84"/>
  <c r="GG1619" i="84"/>
  <c r="FS1619" i="84"/>
  <c r="GL1619" i="84"/>
  <c r="GO1619" i="84"/>
  <c r="GP1619" i="84"/>
  <c r="GE1619" i="84"/>
  <c r="GK1619" i="84"/>
  <c r="FX1619" i="84"/>
  <c r="GQ1619" i="84"/>
  <c r="Q30" i="30"/>
  <c r="BE41" i="44"/>
  <c r="L132" i="43"/>
  <c r="Q46" i="30"/>
  <c r="S131" i="29"/>
  <c r="I131" i="31"/>
  <c r="H126" i="32"/>
  <c r="P46" i="30"/>
  <c r="P33" i="30"/>
  <c r="F124" i="76"/>
  <c r="BD37" i="44"/>
  <c r="P30" i="30"/>
  <c r="N132" i="76"/>
  <c r="L125" i="30"/>
  <c r="E130" i="58"/>
  <c r="U130" i="44"/>
  <c r="W126" i="44"/>
  <c r="G123" i="76"/>
  <c r="Q122" i="32"/>
  <c r="P77" i="30"/>
  <c r="E128" i="60"/>
  <c r="Q56" i="30"/>
  <c r="O128" i="76"/>
  <c r="W122" i="31"/>
  <c r="K127" i="43"/>
  <c r="I129" i="32"/>
  <c r="O40" i="44"/>
  <c r="L123" i="76"/>
  <c r="AB65" i="29"/>
  <c r="W132" i="60"/>
  <c r="I125" i="31"/>
  <c r="AE38" i="44"/>
  <c r="T39" i="44"/>
  <c r="P130" i="30"/>
  <c r="J130" i="30"/>
  <c r="U119" i="29"/>
  <c r="M38" i="44"/>
  <c r="S123" i="60"/>
  <c r="Q78" i="30"/>
  <c r="U132" i="44"/>
  <c r="O131" i="44"/>
  <c r="K132" i="60"/>
  <c r="AW122" i="44"/>
  <c r="AC76" i="29"/>
  <c r="E125" i="76"/>
  <c r="BD123" i="44"/>
  <c r="Q59" i="30"/>
  <c r="E37" i="44"/>
  <c r="Q130" i="30"/>
  <c r="Q130" i="32"/>
  <c r="AA128" i="60"/>
  <c r="Y124" i="44"/>
  <c r="T128" i="29"/>
  <c r="BK132" i="44"/>
  <c r="H125" i="32"/>
  <c r="AE123" i="44"/>
  <c r="S124" i="60"/>
  <c r="Y127" i="44"/>
  <c r="AG125" i="60"/>
  <c r="AE40" i="44"/>
  <c r="T128" i="44"/>
  <c r="P45" i="30"/>
  <c r="T42" i="44"/>
  <c r="Q70" i="30"/>
  <c r="T129" i="44"/>
  <c r="M126" i="44"/>
  <c r="AM125" i="44"/>
  <c r="AM127" i="44"/>
  <c r="P36" i="30"/>
  <c r="K131" i="43"/>
  <c r="BG132" i="44"/>
  <c r="Y124" i="60"/>
  <c r="J132" i="30"/>
  <c r="AC41" i="29"/>
  <c r="Q25" i="30"/>
  <c r="BM89" i="44"/>
  <c r="P78" i="30"/>
  <c r="R128" i="32"/>
  <c r="Y123" i="60"/>
  <c r="AG40" i="44"/>
  <c r="AB24" i="29"/>
  <c r="E124" i="32"/>
  <c r="O126" i="44"/>
  <c r="H130" i="76"/>
  <c r="K37" i="44"/>
  <c r="L125" i="31"/>
  <c r="P125" i="30"/>
  <c r="Y127" i="29"/>
  <c r="AL39" i="44"/>
  <c r="Q73" i="30"/>
  <c r="T124" i="58"/>
  <c r="AC63" i="29"/>
  <c r="Q32" i="30"/>
  <c r="H132" i="60"/>
  <c r="R123" i="31"/>
  <c r="K127" i="44"/>
  <c r="W41" i="44"/>
  <c r="T123" i="58"/>
  <c r="Q131" i="58"/>
  <c r="K126" i="32"/>
  <c r="AC78" i="29"/>
  <c r="T130" i="29"/>
  <c r="U130" i="31"/>
  <c r="W123" i="31"/>
  <c r="I123" i="76"/>
  <c r="E127" i="29"/>
  <c r="S41" i="44"/>
  <c r="L126" i="31"/>
  <c r="AO132" i="44"/>
  <c r="P69" i="30"/>
  <c r="P74" i="30"/>
  <c r="Y129" i="29"/>
  <c r="BC42" i="44"/>
  <c r="F132" i="31"/>
  <c r="AY130" i="44"/>
  <c r="I131" i="32"/>
  <c r="G125" i="76"/>
  <c r="I127" i="44"/>
  <c r="Z123" i="60"/>
  <c r="M128" i="76"/>
  <c r="Z128" i="29"/>
  <c r="K40" i="44"/>
  <c r="Z126" i="44"/>
  <c r="X132" i="29"/>
  <c r="M124" i="31"/>
  <c r="E40" i="44"/>
  <c r="K127" i="31"/>
  <c r="BK127" i="44"/>
  <c r="J123" i="43"/>
  <c r="AW130" i="44"/>
  <c r="G41" i="44"/>
  <c r="P50" i="30"/>
  <c r="AI37" i="44"/>
  <c r="BK39" i="44"/>
  <c r="BG123" i="44"/>
  <c r="AC61" i="29"/>
  <c r="U127" i="44"/>
  <c r="P27" i="30"/>
  <c r="AF132" i="44"/>
  <c r="W39" i="44"/>
  <c r="AB62" i="29"/>
  <c r="AC132" i="29"/>
  <c r="AA42" i="44"/>
  <c r="AA123" i="31"/>
  <c r="Y38" i="44"/>
  <c r="O130" i="44"/>
  <c r="AE130" i="60"/>
  <c r="AC26" i="29"/>
  <c r="E132" i="76"/>
  <c r="X128" i="31"/>
  <c r="F123" i="31"/>
  <c r="Z124" i="29"/>
  <c r="Y124" i="31"/>
  <c r="W129" i="44"/>
  <c r="BK37" i="44"/>
  <c r="W128" i="44"/>
  <c r="Q39" i="44"/>
  <c r="E124" i="60"/>
  <c r="J127" i="43"/>
  <c r="K132" i="44"/>
  <c r="E130" i="60"/>
  <c r="R123" i="32"/>
  <c r="Q132" i="60"/>
  <c r="AQ132" i="44"/>
  <c r="O130" i="32"/>
  <c r="E126" i="76"/>
  <c r="N132" i="31"/>
  <c r="G123" i="31"/>
  <c r="M128" i="60"/>
  <c r="AC77" i="29"/>
  <c r="M129" i="30"/>
  <c r="P41" i="30"/>
  <c r="AG125" i="44"/>
  <c r="AB56" i="29"/>
  <c r="G132" i="32"/>
  <c r="Q127" i="58"/>
  <c r="Z131" i="31"/>
  <c r="AB131" i="29"/>
  <c r="E127" i="76"/>
  <c r="AS42" i="44"/>
  <c r="AC25" i="29"/>
  <c r="O131" i="60"/>
  <c r="M126" i="30"/>
  <c r="BC127" i="44"/>
  <c r="R132" i="58"/>
  <c r="L125" i="43"/>
  <c r="G129" i="43"/>
  <c r="AC64" i="29"/>
  <c r="M132" i="32"/>
  <c r="AF123" i="44"/>
  <c r="AG129" i="44"/>
  <c r="BI37" i="44"/>
  <c r="G131" i="43"/>
  <c r="E127" i="60"/>
  <c r="O128" i="44"/>
  <c r="AI39" i="44"/>
  <c r="AB123" i="29"/>
  <c r="BA127" i="44"/>
  <c r="AB71" i="29"/>
  <c r="S129" i="58"/>
  <c r="AR123" i="44"/>
  <c r="Q123" i="60"/>
  <c r="K129" i="29"/>
  <c r="AG132" i="60"/>
  <c r="I129" i="44"/>
  <c r="G128" i="32"/>
  <c r="K132" i="32"/>
  <c r="AI42" i="44"/>
  <c r="BD41" i="44"/>
  <c r="S132" i="31"/>
  <c r="Q131" i="60"/>
  <c r="AX41" i="44"/>
  <c r="BI122" i="44"/>
  <c r="O132" i="76"/>
  <c r="AC68" i="29"/>
  <c r="I129" i="58"/>
  <c r="N131" i="60"/>
  <c r="AB35" i="29"/>
  <c r="J123" i="30"/>
  <c r="K129" i="43"/>
  <c r="BM90" i="44"/>
  <c r="AG38" i="44"/>
  <c r="H124" i="76"/>
  <c r="N132" i="30"/>
  <c r="N127" i="76"/>
  <c r="U120" i="29"/>
  <c r="AR37" i="44"/>
  <c r="K128" i="44"/>
  <c r="N130" i="58"/>
  <c r="AI132" i="60"/>
  <c r="BG37" i="44"/>
  <c r="E39" i="44"/>
  <c r="BJ40" i="44"/>
  <c r="AB32" i="29"/>
  <c r="M127" i="30"/>
  <c r="AA39" i="44"/>
  <c r="G130" i="44"/>
  <c r="AO125" i="44"/>
  <c r="E129" i="32"/>
  <c r="I126" i="29"/>
  <c r="P40" i="30"/>
  <c r="AC44" i="29"/>
  <c r="Q63" i="30"/>
  <c r="M123" i="44"/>
  <c r="G126" i="30"/>
  <c r="I123" i="30"/>
  <c r="Q45" i="30"/>
  <c r="O130" i="60"/>
  <c r="E130" i="43"/>
  <c r="AC28" i="29"/>
  <c r="Q131" i="44"/>
  <c r="S126" i="31"/>
  <c r="BE128" i="44"/>
  <c r="AK37" i="44"/>
  <c r="E130" i="30"/>
  <c r="AF38" i="44"/>
  <c r="AO41" i="44"/>
  <c r="AC74" i="29"/>
  <c r="AC128" i="44"/>
  <c r="F132" i="76"/>
  <c r="W132" i="31"/>
  <c r="F129" i="76"/>
  <c r="AG128" i="44"/>
  <c r="G126" i="32"/>
  <c r="S131" i="60"/>
  <c r="I132" i="58"/>
  <c r="G126" i="76"/>
  <c r="R131" i="58"/>
  <c r="T132" i="60"/>
  <c r="AC24" i="29"/>
  <c r="AC130" i="29"/>
  <c r="T41" i="44"/>
  <c r="F125" i="76"/>
  <c r="M126" i="58"/>
  <c r="AB29" i="29"/>
  <c r="T130" i="60"/>
  <c r="AC132" i="60"/>
  <c r="N123" i="58"/>
  <c r="O132" i="44"/>
  <c r="S125" i="44"/>
  <c r="P54" i="30"/>
  <c r="R130" i="31"/>
  <c r="BM80" i="44"/>
  <c r="M132" i="30"/>
  <c r="O129" i="44"/>
  <c r="Y131" i="31"/>
  <c r="AL42" i="44"/>
  <c r="Z42" i="44"/>
  <c r="G132" i="44"/>
  <c r="Q31" i="30"/>
  <c r="AL129" i="44"/>
  <c r="S131" i="58"/>
  <c r="AC126" i="60"/>
  <c r="H129" i="44"/>
  <c r="E126" i="44"/>
  <c r="AC29" i="29"/>
  <c r="AO37" i="44"/>
  <c r="Q127" i="32"/>
  <c r="AU39" i="44"/>
  <c r="S132" i="44"/>
  <c r="BA123" i="44"/>
  <c r="O123" i="32"/>
  <c r="K128" i="29"/>
  <c r="AK125" i="60"/>
  <c r="M127" i="58"/>
  <c r="Y125" i="29"/>
  <c r="P61" i="30"/>
  <c r="E123" i="60"/>
  <c r="Q48" i="30"/>
  <c r="U124" i="29"/>
  <c r="H132" i="58"/>
  <c r="U127" i="29"/>
  <c r="K130" i="60"/>
  <c r="S125" i="29"/>
  <c r="I127" i="76"/>
  <c r="Z125" i="44"/>
  <c r="E130" i="31"/>
  <c r="U128" i="60"/>
  <c r="N123" i="31"/>
  <c r="AB78" i="29"/>
  <c r="I130" i="30"/>
  <c r="AK39" i="44"/>
  <c r="Z40" i="44"/>
  <c r="U129" i="44"/>
  <c r="Q75" i="30"/>
  <c r="AC22" i="29"/>
  <c r="BK42" i="44"/>
  <c r="M127" i="32"/>
  <c r="I125" i="76"/>
  <c r="I132" i="32"/>
  <c r="E125" i="44"/>
  <c r="AQ122" i="44"/>
  <c r="I129" i="30"/>
  <c r="S126" i="32"/>
  <c r="AA132" i="60"/>
  <c r="M128" i="58"/>
  <c r="AU127" i="44"/>
  <c r="G125" i="29"/>
  <c r="H127" i="58"/>
  <c r="H131" i="58"/>
  <c r="AE126" i="44"/>
  <c r="AK42" i="44"/>
  <c r="N128" i="30"/>
  <c r="AA129" i="31"/>
  <c r="AB63" i="29"/>
  <c r="AC34" i="29"/>
  <c r="X130" i="31"/>
  <c r="T125" i="29"/>
  <c r="AA124" i="31"/>
  <c r="N129" i="44"/>
  <c r="K128" i="31"/>
  <c r="N129" i="60"/>
  <c r="G132" i="29"/>
  <c r="BA41" i="44"/>
  <c r="M128" i="32"/>
  <c r="I126" i="31"/>
  <c r="H126" i="76"/>
  <c r="AU131" i="44"/>
  <c r="I128" i="76"/>
  <c r="Q23" i="30"/>
  <c r="AG129" i="60"/>
  <c r="BI131" i="44"/>
  <c r="Z131" i="60"/>
  <c r="AU42" i="44"/>
  <c r="AE124" i="44"/>
  <c r="E124" i="30"/>
  <c r="Q55" i="30"/>
  <c r="Y132" i="60"/>
  <c r="AS38" i="44"/>
  <c r="H132" i="76"/>
  <c r="M125" i="32"/>
  <c r="G128" i="30"/>
  <c r="M125" i="30"/>
  <c r="H130" i="31"/>
  <c r="Y42" i="44"/>
  <c r="G131" i="76"/>
  <c r="M129" i="58"/>
  <c r="AI121" i="60"/>
  <c r="E132" i="29"/>
  <c r="E42" i="44"/>
  <c r="AR128" i="44"/>
  <c r="AC62" i="29"/>
  <c r="O130" i="58"/>
  <c r="N125" i="31"/>
  <c r="AA40" i="44"/>
  <c r="R126" i="31"/>
  <c r="AB70" i="29"/>
  <c r="Q67" i="30"/>
  <c r="P75" i="30"/>
  <c r="AA132" i="44"/>
  <c r="AC56" i="29"/>
  <c r="P28" i="30"/>
  <c r="H123" i="44"/>
  <c r="AC123" i="44"/>
  <c r="R128" i="31"/>
  <c r="Z120" i="29"/>
  <c r="AI122" i="60"/>
  <c r="E131" i="30"/>
  <c r="AA38" i="44"/>
  <c r="H127" i="31"/>
  <c r="R129" i="58"/>
  <c r="AC128" i="60"/>
  <c r="Z130" i="29"/>
  <c r="T38" i="44"/>
  <c r="AQ42" i="44"/>
  <c r="W124" i="44"/>
  <c r="N132" i="44"/>
  <c r="S125" i="58"/>
  <c r="K132" i="58"/>
  <c r="AW42" i="44"/>
  <c r="W124" i="31"/>
  <c r="AR42" i="44"/>
  <c r="N41" i="44"/>
  <c r="P59" i="30"/>
  <c r="AK132" i="44"/>
  <c r="K132" i="43"/>
  <c r="AR41" i="44"/>
  <c r="Q36" i="30"/>
  <c r="K125" i="60"/>
  <c r="N126" i="31"/>
  <c r="I126" i="44"/>
  <c r="K129" i="58"/>
  <c r="H125" i="44"/>
  <c r="AI38" i="44"/>
  <c r="P49" i="30"/>
  <c r="AG41" i="44"/>
  <c r="W124" i="60"/>
  <c r="BM88" i="44"/>
  <c r="E129" i="76"/>
  <c r="P48" i="30"/>
  <c r="Q122" i="60"/>
  <c r="Y41" i="44"/>
  <c r="Y132" i="44"/>
  <c r="BM101" i="44"/>
  <c r="E126" i="60"/>
  <c r="BG127" i="44"/>
  <c r="T126" i="58"/>
  <c r="Y128" i="29"/>
  <c r="AW126" i="44"/>
  <c r="BA125" i="44"/>
  <c r="AB64" i="29"/>
  <c r="AY127" i="44"/>
  <c r="M131" i="76"/>
  <c r="AK41" i="44"/>
  <c r="G128" i="29"/>
  <c r="AA41" i="44"/>
  <c r="I130" i="32"/>
  <c r="N130" i="31"/>
  <c r="Y125" i="60"/>
  <c r="BM79" i="44"/>
  <c r="AF131" i="44"/>
  <c r="BI128" i="44"/>
  <c r="I128" i="29"/>
  <c r="AB39" i="29"/>
  <c r="BK130" i="44"/>
  <c r="Y127" i="60"/>
  <c r="N126" i="58"/>
  <c r="AB23" i="29"/>
  <c r="BE40" i="44"/>
  <c r="O125" i="31"/>
  <c r="BC40" i="44"/>
  <c r="AL128" i="44"/>
  <c r="M131" i="31"/>
  <c r="BA124" i="44"/>
  <c r="S125" i="31"/>
  <c r="BJ39" i="44"/>
  <c r="I40" i="44"/>
  <c r="Y129" i="31"/>
  <c r="T127" i="58"/>
  <c r="AA126" i="44"/>
  <c r="AA126" i="60"/>
  <c r="M130" i="58"/>
  <c r="U121" i="29"/>
  <c r="G129" i="76"/>
  <c r="S124" i="58"/>
  <c r="K128" i="43"/>
  <c r="AO126" i="44"/>
  <c r="AB30" i="29"/>
  <c r="J125" i="43"/>
  <c r="G39" i="44"/>
  <c r="E125" i="60"/>
  <c r="X129" i="31"/>
  <c r="Z132" i="29"/>
  <c r="BJ125" i="44"/>
  <c r="AM129" i="44"/>
  <c r="G123" i="43"/>
  <c r="T132" i="29"/>
  <c r="AB132" i="29"/>
  <c r="H129" i="76"/>
  <c r="M128" i="31"/>
  <c r="T126" i="31"/>
  <c r="BA40" i="44"/>
  <c r="H129" i="60"/>
  <c r="BE42" i="44"/>
  <c r="M42" i="44"/>
  <c r="AB43" i="29"/>
  <c r="Y129" i="44"/>
  <c r="AF127" i="60"/>
  <c r="G130" i="43"/>
  <c r="T125" i="44"/>
  <c r="O39" i="44"/>
  <c r="H125" i="76"/>
  <c r="E126" i="31"/>
  <c r="G127" i="44"/>
  <c r="BA131" i="44"/>
  <c r="O127" i="32"/>
  <c r="I128" i="32"/>
  <c r="F130" i="31"/>
  <c r="G130" i="31"/>
  <c r="S124" i="44"/>
  <c r="P52" i="30"/>
  <c r="E132" i="58"/>
  <c r="AA131" i="44"/>
  <c r="L132" i="31"/>
  <c r="K132" i="29"/>
  <c r="AE132" i="60"/>
  <c r="R124" i="58"/>
  <c r="H130" i="60"/>
  <c r="AY128" i="44"/>
  <c r="Y130" i="31"/>
  <c r="N131" i="31"/>
  <c r="AB125" i="29"/>
  <c r="BM85" i="44"/>
  <c r="BM98" i="44"/>
  <c r="O131" i="31"/>
  <c r="L132" i="30"/>
  <c r="BK131" i="44"/>
  <c r="AC51" i="29"/>
  <c r="P22" i="30"/>
  <c r="G123" i="44"/>
  <c r="BE131" i="44"/>
  <c r="AB59" i="29"/>
  <c r="Z131" i="44"/>
  <c r="E131" i="44"/>
  <c r="E123" i="58"/>
  <c r="O132" i="60"/>
  <c r="AS41" i="44"/>
  <c r="N130" i="44"/>
  <c r="AB52" i="29"/>
  <c r="G126" i="44"/>
  <c r="K130" i="30"/>
  <c r="AF41" i="44"/>
  <c r="AI130" i="44"/>
  <c r="M127" i="44"/>
  <c r="E125" i="32"/>
  <c r="BD129" i="44"/>
  <c r="AR127" i="44"/>
  <c r="S130" i="44"/>
  <c r="X132" i="31"/>
  <c r="M124" i="58"/>
  <c r="P131" i="30"/>
  <c r="H123" i="58"/>
  <c r="AM38" i="44"/>
  <c r="Q124" i="60"/>
  <c r="G125" i="44"/>
  <c r="H132" i="31"/>
  <c r="U125" i="31"/>
  <c r="K126" i="30"/>
  <c r="Z125" i="29"/>
  <c r="S132" i="60"/>
  <c r="Q123" i="32"/>
  <c r="X127" i="31"/>
  <c r="L127" i="29"/>
  <c r="X127" i="29"/>
  <c r="Q123" i="30"/>
  <c r="M132" i="44"/>
  <c r="K123" i="43"/>
  <c r="T129" i="31"/>
  <c r="Y130" i="29"/>
  <c r="E128" i="58"/>
  <c r="AF125" i="44"/>
  <c r="AI125" i="60"/>
  <c r="O124" i="76"/>
  <c r="Y123" i="31"/>
  <c r="Z121" i="29"/>
  <c r="Q129" i="60"/>
  <c r="H131" i="44"/>
  <c r="S127" i="31"/>
  <c r="AW132" i="44"/>
  <c r="T129" i="29"/>
  <c r="O129" i="76"/>
  <c r="P42" i="30"/>
  <c r="Q131" i="32"/>
  <c r="AU125" i="44"/>
  <c r="AC50" i="29"/>
  <c r="N128" i="76"/>
  <c r="Y37" i="44"/>
  <c r="G126" i="43"/>
  <c r="BD132" i="44"/>
  <c r="G132" i="43"/>
  <c r="AC41" i="44"/>
  <c r="U126" i="31"/>
  <c r="AB66" i="29"/>
  <c r="AK129" i="60"/>
  <c r="P44" i="30"/>
  <c r="I128" i="30"/>
  <c r="H40" i="44"/>
  <c r="I126" i="58"/>
  <c r="I130" i="58"/>
  <c r="U128" i="31"/>
  <c r="E132" i="31"/>
  <c r="G128" i="76"/>
  <c r="AX132" i="44"/>
  <c r="E125" i="43"/>
  <c r="Z126" i="60"/>
  <c r="W122" i="60"/>
  <c r="AC55" i="29"/>
  <c r="Y127" i="31"/>
  <c r="U124" i="31"/>
  <c r="AA130" i="44"/>
  <c r="G127" i="32"/>
  <c r="AS40" i="44"/>
  <c r="AC125" i="29"/>
  <c r="M132" i="31"/>
  <c r="M41" i="44"/>
  <c r="Y132" i="29"/>
  <c r="AF126" i="44"/>
  <c r="G37" i="44"/>
  <c r="I131" i="30"/>
  <c r="Z128" i="44"/>
  <c r="BK41" i="44"/>
  <c r="N40" i="44"/>
  <c r="Q41" i="44"/>
  <c r="AW128" i="44"/>
  <c r="T128" i="58"/>
  <c r="Q22" i="30"/>
  <c r="AF127" i="44"/>
  <c r="BG40" i="44"/>
  <c r="R129" i="32"/>
  <c r="G129" i="29"/>
  <c r="E131" i="60"/>
  <c r="O125" i="76"/>
  <c r="AE130" i="44"/>
  <c r="G130" i="76"/>
  <c r="T125" i="31"/>
  <c r="AF129" i="44"/>
  <c r="E38" i="44"/>
  <c r="AS131" i="44"/>
  <c r="AE127" i="60"/>
  <c r="S129" i="31"/>
  <c r="AS37" i="44"/>
  <c r="S130" i="32"/>
  <c r="I126" i="60"/>
  <c r="K125" i="43"/>
  <c r="R127" i="31"/>
  <c r="X124" i="31"/>
  <c r="M129" i="60"/>
  <c r="M131" i="32"/>
  <c r="AE127" i="44"/>
  <c r="AI123" i="60"/>
  <c r="L122" i="29"/>
  <c r="AM39" i="44"/>
  <c r="I132" i="29"/>
  <c r="AF131" i="60"/>
  <c r="O131" i="58"/>
  <c r="I131" i="44"/>
  <c r="BA42" i="44"/>
  <c r="AI132" i="44"/>
  <c r="M37" i="44"/>
  <c r="O127" i="58"/>
  <c r="L128" i="29"/>
  <c r="O128" i="31"/>
  <c r="G124" i="60"/>
  <c r="U122" i="29"/>
  <c r="AB77" i="29"/>
  <c r="X123" i="31"/>
  <c r="BI42" i="44"/>
  <c r="Q77" i="30"/>
  <c r="AB51" i="29"/>
  <c r="G132" i="58"/>
  <c r="L129" i="30"/>
  <c r="P38" i="30"/>
  <c r="G127" i="60"/>
  <c r="Q37" i="30"/>
  <c r="E128" i="43"/>
  <c r="AK126" i="60"/>
  <c r="K123" i="29"/>
  <c r="AE131" i="60"/>
  <c r="Q40" i="44"/>
  <c r="AB37" i="29"/>
  <c r="T124" i="31"/>
  <c r="G128" i="31"/>
  <c r="K126" i="31"/>
  <c r="AK124" i="44"/>
  <c r="AA129" i="44"/>
  <c r="AK132" i="60"/>
  <c r="P25" i="30"/>
  <c r="X131" i="29"/>
  <c r="BA130" i="44"/>
  <c r="H130" i="58"/>
  <c r="U127" i="31"/>
  <c r="Y126" i="44"/>
  <c r="AO130" i="44"/>
  <c r="AS130" i="44"/>
  <c r="AA37" i="44"/>
  <c r="R126" i="58"/>
  <c r="AK126" i="44"/>
  <c r="AQ124" i="44"/>
  <c r="R132" i="31"/>
  <c r="AC60" i="29"/>
  <c r="G126" i="58"/>
  <c r="L126" i="29"/>
  <c r="BI39" i="44"/>
  <c r="H131" i="31"/>
  <c r="T130" i="31"/>
  <c r="AB76" i="29"/>
  <c r="Q41" i="30"/>
  <c r="Q71" i="30"/>
  <c r="N130" i="76"/>
  <c r="BI41" i="44"/>
  <c r="BG41" i="44"/>
  <c r="AO128" i="44"/>
  <c r="M129" i="31"/>
  <c r="W127" i="31"/>
  <c r="AC71" i="29"/>
  <c r="H129" i="31"/>
  <c r="O127" i="76"/>
  <c r="O131" i="76"/>
  <c r="M129" i="76"/>
  <c r="G130" i="60"/>
  <c r="BI124" i="44"/>
  <c r="E125" i="31"/>
  <c r="X128" i="29"/>
  <c r="BG128" i="44"/>
  <c r="S127" i="44"/>
  <c r="F131" i="76"/>
  <c r="I128" i="60"/>
  <c r="G38" i="44"/>
  <c r="Q130" i="31"/>
  <c r="AQ125" i="44"/>
  <c r="Q130" i="60"/>
  <c r="AR40" i="44"/>
  <c r="Y39" i="44"/>
  <c r="Q44" i="30"/>
  <c r="BC123" i="44"/>
  <c r="L131" i="43"/>
  <c r="P31" i="30"/>
  <c r="AC54" i="29"/>
  <c r="BD131" i="44"/>
  <c r="AC33" i="29"/>
  <c r="AB126" i="29"/>
  <c r="L130" i="31"/>
  <c r="G128" i="58"/>
  <c r="S132" i="58"/>
  <c r="Z129" i="44"/>
  <c r="AB73" i="29"/>
  <c r="AC127" i="60"/>
  <c r="BI130" i="44"/>
  <c r="H132" i="32"/>
  <c r="AC72" i="29"/>
  <c r="K123" i="60"/>
  <c r="G129" i="44"/>
  <c r="G123" i="30"/>
  <c r="S39" i="44"/>
  <c r="O130" i="76"/>
  <c r="P67" i="30"/>
  <c r="S128" i="31"/>
  <c r="I127" i="58"/>
  <c r="L129" i="31"/>
  <c r="AC57" i="29"/>
  <c r="J127" i="29"/>
  <c r="AG127" i="44"/>
  <c r="AO123" i="44"/>
  <c r="K124" i="32"/>
  <c r="AC42" i="29"/>
  <c r="N125" i="76"/>
  <c r="Z132" i="44"/>
  <c r="AO131" i="44"/>
  <c r="BG39" i="44"/>
  <c r="AK123" i="44"/>
  <c r="T130" i="58"/>
  <c r="W128" i="60"/>
  <c r="K132" i="31"/>
  <c r="AA126" i="31"/>
  <c r="G127" i="30"/>
  <c r="AW123" i="44"/>
  <c r="AF132" i="60"/>
  <c r="AQ128" i="44"/>
  <c r="I132" i="76"/>
  <c r="O127" i="60"/>
  <c r="AX37" i="44"/>
  <c r="S132" i="32"/>
  <c r="U41" i="44"/>
  <c r="E122" i="60"/>
  <c r="P124" i="30"/>
  <c r="AY131" i="44"/>
  <c r="AM132" i="44"/>
  <c r="AF37" i="44"/>
  <c r="Z127" i="31"/>
  <c r="Q66" i="30"/>
  <c r="AR132" i="44"/>
  <c r="AB74" i="29"/>
  <c r="Z126" i="29"/>
  <c r="R131" i="31"/>
  <c r="G126" i="29"/>
  <c r="Q132" i="58"/>
  <c r="N127" i="44"/>
  <c r="W132" i="44"/>
  <c r="Q58" i="30"/>
  <c r="E129" i="58"/>
  <c r="Q129" i="44"/>
  <c r="K129" i="44"/>
  <c r="T123" i="29"/>
  <c r="L128" i="30"/>
  <c r="U125" i="29"/>
  <c r="Q43" i="30"/>
  <c r="K126" i="60"/>
  <c r="AC123" i="29"/>
  <c r="I129" i="31"/>
  <c r="Z130" i="60"/>
  <c r="E124" i="76"/>
  <c r="Q127" i="30"/>
  <c r="H126" i="60"/>
  <c r="AB36" i="29"/>
  <c r="AW124" i="44"/>
  <c r="AR39" i="44"/>
  <c r="K131" i="58"/>
  <c r="AC122" i="60"/>
  <c r="K127" i="60"/>
  <c r="Y126" i="31"/>
  <c r="AC31" i="29"/>
  <c r="T126" i="29"/>
  <c r="U125" i="44"/>
  <c r="AB22" i="29"/>
  <c r="K127" i="30"/>
  <c r="W129" i="60"/>
  <c r="O126" i="58"/>
  <c r="G123" i="60"/>
  <c r="Z123" i="29"/>
  <c r="J129" i="43"/>
  <c r="AE41" i="44"/>
  <c r="Q130" i="44"/>
  <c r="F129" i="31"/>
  <c r="AQ38" i="44"/>
  <c r="AW40" i="44"/>
  <c r="E41" i="44"/>
  <c r="AC36" i="29"/>
  <c r="AL41" i="44"/>
  <c r="I128" i="31"/>
  <c r="E130" i="44"/>
  <c r="G123" i="32"/>
  <c r="G124" i="58"/>
  <c r="Q29" i="30"/>
  <c r="N128" i="60"/>
  <c r="K126" i="44"/>
  <c r="E128" i="31"/>
  <c r="K125" i="30"/>
  <c r="J129" i="30"/>
  <c r="AS128" i="44"/>
  <c r="AL127" i="44"/>
  <c r="L125" i="76"/>
  <c r="M125" i="76"/>
  <c r="AA130" i="31"/>
  <c r="I128" i="58"/>
  <c r="G131" i="58"/>
  <c r="K130" i="29"/>
  <c r="P65" i="30"/>
  <c r="E126" i="29"/>
  <c r="BJ128" i="44"/>
  <c r="AB31" i="29"/>
  <c r="AW125" i="44"/>
  <c r="M132" i="60"/>
  <c r="BM102" i="44"/>
  <c r="T125" i="60"/>
  <c r="AB69" i="29"/>
  <c r="T126" i="60"/>
  <c r="G124" i="76"/>
  <c r="BE37" i="44"/>
  <c r="E129" i="30"/>
  <c r="N125" i="30"/>
  <c r="AU40" i="44"/>
  <c r="H128" i="31"/>
  <c r="AR130" i="44"/>
  <c r="Q123" i="44"/>
  <c r="Y126" i="29"/>
  <c r="I127" i="29"/>
  <c r="X126" i="31"/>
  <c r="O132" i="58"/>
  <c r="J130" i="29"/>
  <c r="AB41" i="29"/>
  <c r="M125" i="60"/>
  <c r="I124" i="76"/>
  <c r="P43" i="30"/>
  <c r="AQ127" i="44"/>
  <c r="BC37" i="44"/>
  <c r="AQ41" i="44"/>
  <c r="K130" i="58"/>
  <c r="T128" i="60"/>
  <c r="Z125" i="31"/>
  <c r="M127" i="76"/>
  <c r="M128" i="44"/>
  <c r="G132" i="31"/>
  <c r="P128" i="30"/>
  <c r="E127" i="31"/>
  <c r="AC125" i="60"/>
  <c r="G129" i="32"/>
  <c r="E125" i="58"/>
  <c r="L126" i="30"/>
  <c r="AI119" i="60"/>
  <c r="AI127" i="44"/>
  <c r="F126" i="76"/>
  <c r="AR38" i="44"/>
  <c r="F128" i="76"/>
  <c r="G42" i="44"/>
  <c r="AA125" i="44"/>
  <c r="AS39" i="44"/>
  <c r="G125" i="43"/>
  <c r="G124" i="44"/>
  <c r="F123" i="76"/>
  <c r="H38" i="44"/>
  <c r="AY38" i="44"/>
  <c r="S123" i="44"/>
  <c r="AL125" i="44"/>
  <c r="K130" i="32"/>
  <c r="BG125" i="44"/>
  <c r="AY125" i="44"/>
  <c r="U128" i="44"/>
  <c r="Z122" i="29"/>
  <c r="E123" i="31"/>
  <c r="AB127" i="29"/>
  <c r="N38" i="44"/>
  <c r="AF130" i="44"/>
  <c r="W127" i="60"/>
  <c r="T127" i="60"/>
  <c r="W127" i="44"/>
  <c r="E132" i="60"/>
  <c r="G125" i="30"/>
  <c r="AC39" i="44"/>
  <c r="H130" i="44"/>
  <c r="Z41" i="44"/>
  <c r="AE128" i="60"/>
  <c r="J131" i="29"/>
  <c r="O42" i="44"/>
  <c r="Q128" i="31"/>
  <c r="AA127" i="31"/>
  <c r="Y123" i="44"/>
  <c r="AK131" i="60"/>
  <c r="AY126" i="44"/>
  <c r="E124" i="29"/>
  <c r="Q125" i="31"/>
  <c r="AY37" i="44"/>
  <c r="E132" i="32"/>
  <c r="AI130" i="60"/>
  <c r="Q132" i="30"/>
  <c r="U132" i="60"/>
  <c r="BA39" i="44"/>
  <c r="BG42" i="44"/>
  <c r="W129" i="31"/>
  <c r="H128" i="60"/>
  <c r="BA132" i="44"/>
  <c r="AF126" i="60"/>
  <c r="AB38" i="29"/>
  <c r="AB50" i="29"/>
  <c r="AW127" i="44"/>
  <c r="Z123" i="44"/>
  <c r="U131" i="60"/>
  <c r="P126" i="30"/>
  <c r="P62" i="30"/>
  <c r="AC65" i="29"/>
  <c r="R124" i="31"/>
  <c r="M132" i="76"/>
  <c r="S123" i="29"/>
  <c r="Y130" i="60"/>
  <c r="AU37" i="44"/>
  <c r="Q52" i="30"/>
  <c r="AO129" i="44"/>
  <c r="S127" i="29"/>
  <c r="N132" i="58"/>
  <c r="BD42" i="44"/>
  <c r="T131" i="44"/>
  <c r="AC38" i="44"/>
  <c r="T127" i="29"/>
  <c r="M123" i="60"/>
  <c r="AW131" i="44"/>
  <c r="Q128" i="60"/>
  <c r="AK124" i="60"/>
  <c r="AK40" i="44"/>
  <c r="AA131" i="60"/>
  <c r="S128" i="29"/>
  <c r="BI127" i="44"/>
  <c r="I132" i="44"/>
  <c r="AC131" i="29"/>
  <c r="E127" i="43"/>
  <c r="BK40" i="44"/>
  <c r="U129" i="31"/>
  <c r="AI128" i="44"/>
  <c r="E131" i="31"/>
  <c r="K128" i="32"/>
  <c r="AC132" i="44"/>
  <c r="N129" i="31"/>
  <c r="AM40" i="44"/>
  <c r="O125" i="32"/>
  <c r="E130" i="76"/>
  <c r="K131" i="32"/>
  <c r="AW38" i="44"/>
  <c r="R128" i="58"/>
  <c r="J125" i="29"/>
  <c r="N128" i="31"/>
  <c r="K126" i="58"/>
  <c r="AU38" i="44"/>
  <c r="K122" i="29"/>
  <c r="BC125" i="44"/>
  <c r="E127" i="32"/>
  <c r="G131" i="29"/>
  <c r="AB47" i="29"/>
  <c r="AC52" i="29"/>
  <c r="I125" i="32"/>
  <c r="S40" i="44"/>
  <c r="G131" i="30"/>
  <c r="W37" i="44"/>
  <c r="H131" i="32"/>
  <c r="P23" i="30"/>
  <c r="AU129" i="44"/>
  <c r="E126" i="43"/>
  <c r="AI128" i="60"/>
  <c r="AI129" i="44"/>
  <c r="AX38" i="44"/>
  <c r="Y131" i="29"/>
  <c r="M132" i="58"/>
  <c r="G40" i="44"/>
  <c r="U128" i="29"/>
  <c r="AX125" i="44"/>
  <c r="T128" i="31"/>
  <c r="E132" i="43"/>
  <c r="Q129" i="31"/>
  <c r="AB44" i="29"/>
  <c r="Y125" i="44"/>
  <c r="AC124" i="60"/>
  <c r="G131" i="32"/>
  <c r="P58" i="30"/>
  <c r="N126" i="76"/>
  <c r="T126" i="44"/>
  <c r="R125" i="32"/>
  <c r="AC32" i="29"/>
  <c r="M125" i="31"/>
  <c r="AB58" i="29"/>
  <c r="J124" i="29"/>
  <c r="AB40" i="29"/>
  <c r="BK128" i="44"/>
  <c r="L122" i="76"/>
  <c r="BG124" i="44"/>
  <c r="H128" i="44"/>
  <c r="E124" i="43"/>
  <c r="I122" i="29"/>
  <c r="AM130" i="44"/>
  <c r="Z39" i="44"/>
  <c r="R127" i="58"/>
  <c r="T132" i="58"/>
  <c r="BE127" i="44"/>
  <c r="I129" i="60"/>
  <c r="T131" i="31"/>
  <c r="Q62" i="30"/>
  <c r="P55" i="30"/>
  <c r="W123" i="60"/>
  <c r="AL131" i="44"/>
  <c r="AC38" i="29"/>
  <c r="AR125" i="44"/>
  <c r="L131" i="76"/>
  <c r="Q126" i="31"/>
  <c r="AR126" i="44"/>
  <c r="AC42" i="44"/>
  <c r="J132" i="29"/>
  <c r="AX130" i="44"/>
  <c r="I39" i="44"/>
  <c r="AO39" i="44"/>
  <c r="H125" i="31"/>
  <c r="AK128" i="60"/>
  <c r="E126" i="32"/>
  <c r="O128" i="60"/>
  <c r="O37" i="44"/>
  <c r="K125" i="32"/>
  <c r="Q131" i="30"/>
  <c r="AU126" i="44"/>
  <c r="AK127" i="44"/>
  <c r="AX42" i="44"/>
  <c r="T131" i="58"/>
  <c r="P32" i="30"/>
  <c r="N127" i="31"/>
  <c r="AC129" i="29"/>
  <c r="Y128" i="44"/>
  <c r="N126" i="44"/>
  <c r="I42" i="44"/>
  <c r="S131" i="32"/>
  <c r="N127" i="58"/>
  <c r="AO42" i="44"/>
  <c r="W125" i="60"/>
  <c r="K131" i="60"/>
  <c r="I131" i="60"/>
  <c r="AY132" i="44"/>
  <c r="U131" i="29"/>
  <c r="O127" i="44"/>
  <c r="AC70" i="29"/>
  <c r="AO124" i="44"/>
  <c r="AQ129" i="44"/>
  <c r="O129" i="58"/>
  <c r="I127" i="31"/>
  <c r="AW39" i="44"/>
  <c r="E127" i="58"/>
  <c r="X123" i="29"/>
  <c r="AC73" i="29"/>
  <c r="I37" i="44"/>
  <c r="Q64" i="30"/>
  <c r="M126" i="76"/>
  <c r="Q28" i="30"/>
  <c r="U118" i="29"/>
  <c r="J131" i="43"/>
  <c r="AI127" i="60"/>
  <c r="AC30" i="29"/>
  <c r="Q125" i="58"/>
  <c r="S130" i="29"/>
  <c r="AM131" i="44"/>
  <c r="AB33" i="29"/>
  <c r="K129" i="31"/>
  <c r="AC58" i="29"/>
  <c r="AS132" i="44"/>
  <c r="BM100" i="44"/>
  <c r="AQ123" i="44"/>
  <c r="P51" i="30"/>
  <c r="BC128" i="44"/>
  <c r="J124" i="43"/>
  <c r="AC45" i="29"/>
  <c r="Q27" i="30"/>
  <c r="W42" i="44"/>
  <c r="BG129" i="44"/>
  <c r="AF42" i="44"/>
  <c r="R127" i="32"/>
  <c r="Q123" i="58"/>
  <c r="AB28" i="29"/>
  <c r="AE125" i="60"/>
  <c r="E129" i="44"/>
  <c r="P39" i="30"/>
  <c r="R125" i="31"/>
  <c r="M130" i="60"/>
  <c r="S126" i="29"/>
  <c r="AX40" i="44"/>
  <c r="AB45" i="29"/>
  <c r="L124" i="29"/>
  <c r="AC35" i="29"/>
  <c r="AI120" i="60"/>
  <c r="M131" i="44"/>
  <c r="Q127" i="60"/>
  <c r="AA129" i="60"/>
  <c r="O131" i="32"/>
  <c r="M130" i="31"/>
  <c r="S131" i="44"/>
  <c r="AC40" i="44"/>
  <c r="L131" i="30"/>
  <c r="E128" i="44"/>
  <c r="Z130" i="44"/>
  <c r="AE124" i="60"/>
  <c r="K124" i="60"/>
  <c r="G129" i="31"/>
  <c r="BK38" i="44"/>
  <c r="U42" i="44"/>
  <c r="R129" i="31"/>
  <c r="Y128" i="60"/>
  <c r="G122" i="32"/>
  <c r="G125" i="32"/>
  <c r="O126" i="76"/>
  <c r="H37" i="44"/>
  <c r="AE126" i="60"/>
  <c r="P29" i="30"/>
  <c r="AB34" i="29"/>
  <c r="AR131" i="44"/>
  <c r="I132" i="30"/>
  <c r="Y122" i="60"/>
  <c r="L132" i="29"/>
  <c r="G122" i="58"/>
  <c r="H127" i="32"/>
  <c r="AL126" i="44"/>
  <c r="Q69" i="30"/>
  <c r="O128" i="58"/>
  <c r="G125" i="58"/>
  <c r="E125" i="30"/>
  <c r="AX131" i="44"/>
  <c r="E126" i="30"/>
  <c r="AB42" i="29"/>
  <c r="I124" i="29"/>
  <c r="N129" i="76"/>
  <c r="W125" i="44"/>
  <c r="R132" i="32"/>
  <c r="Q124" i="32"/>
  <c r="AS127" i="44"/>
  <c r="BE125" i="44"/>
  <c r="O125" i="60"/>
  <c r="H128" i="32"/>
  <c r="P57" i="30"/>
  <c r="BG131" i="44"/>
  <c r="U37" i="44"/>
  <c r="L127" i="43"/>
  <c r="K39" i="44"/>
  <c r="M127" i="31"/>
  <c r="N123" i="60"/>
  <c r="AK123" i="60"/>
  <c r="N42" i="44"/>
  <c r="T37" i="44"/>
  <c r="U131" i="44"/>
  <c r="J126" i="29"/>
  <c r="AC127" i="29"/>
  <c r="Q131" i="31"/>
  <c r="Q57" i="30"/>
  <c r="T129" i="58"/>
  <c r="P35" i="30"/>
  <c r="I125" i="29"/>
  <c r="AL123" i="44"/>
  <c r="H128" i="76"/>
  <c r="K126" i="43"/>
  <c r="BK125" i="44"/>
  <c r="AY42" i="44"/>
  <c r="Q128" i="30"/>
  <c r="I125" i="58"/>
  <c r="AF39" i="44"/>
  <c r="G132" i="76"/>
  <c r="G129" i="30"/>
  <c r="U38" i="44"/>
  <c r="G132" i="30"/>
  <c r="P127" i="30"/>
  <c r="S128" i="44"/>
  <c r="S127" i="60"/>
  <c r="L127" i="30"/>
  <c r="G123" i="58"/>
  <c r="AG130" i="60"/>
  <c r="S132" i="29"/>
  <c r="I126" i="30"/>
  <c r="W126" i="31"/>
  <c r="P63" i="30"/>
  <c r="N125" i="44"/>
  <c r="AK127" i="60"/>
  <c r="Q126" i="30"/>
  <c r="M129" i="44"/>
  <c r="H127" i="44"/>
  <c r="I127" i="60"/>
  <c r="AO40" i="44"/>
  <c r="Q38" i="44"/>
  <c r="E130" i="32"/>
  <c r="K125" i="44"/>
  <c r="U130" i="29"/>
  <c r="I124" i="30"/>
  <c r="Q129" i="30"/>
  <c r="E123" i="76"/>
  <c r="S122" i="29"/>
  <c r="Q76" i="30"/>
  <c r="AY39" i="44"/>
  <c r="Z128" i="60"/>
  <c r="E128" i="30"/>
  <c r="G122" i="60"/>
  <c r="I131" i="58"/>
  <c r="Q132" i="32"/>
  <c r="P47" i="30"/>
  <c r="G122" i="29"/>
  <c r="AC126" i="44"/>
  <c r="I129" i="76"/>
  <c r="I130" i="60"/>
  <c r="G130" i="32"/>
  <c r="AC66" i="29"/>
  <c r="E131" i="58"/>
  <c r="E123" i="43"/>
  <c r="BJ126" i="44"/>
  <c r="Q42" i="30"/>
  <c r="AC40" i="29"/>
  <c r="AG131" i="44"/>
  <c r="H123" i="76"/>
  <c r="BI40" i="44"/>
  <c r="U132" i="29"/>
  <c r="AU128" i="44"/>
  <c r="AC43" i="29"/>
  <c r="G124" i="43"/>
  <c r="G132" i="60"/>
  <c r="AC131" i="44"/>
  <c r="AQ37" i="44"/>
  <c r="O38" i="44"/>
  <c r="G131" i="31"/>
  <c r="H126" i="58"/>
  <c r="J131" i="30"/>
  <c r="T40" i="44"/>
  <c r="Q65" i="30"/>
  <c r="AC131" i="60"/>
  <c r="M123" i="31"/>
  <c r="AE37" i="44"/>
  <c r="AX128" i="44"/>
  <c r="W128" i="31"/>
  <c r="BD125" i="44"/>
  <c r="S131" i="31"/>
  <c r="N129" i="30"/>
  <c r="J129" i="29"/>
  <c r="E123" i="30"/>
  <c r="H125" i="58"/>
  <c r="I125" i="30"/>
  <c r="AC53" i="29"/>
  <c r="AL37" i="44"/>
  <c r="AA128" i="44"/>
  <c r="X125" i="29"/>
  <c r="H123" i="32"/>
  <c r="Q125" i="44"/>
  <c r="S124" i="31"/>
  <c r="G124" i="31"/>
  <c r="K41" i="44"/>
  <c r="S125" i="60"/>
  <c r="R130" i="32"/>
  <c r="E129" i="29"/>
  <c r="Q37" i="44"/>
  <c r="K124" i="58"/>
  <c r="BJ123" i="44"/>
  <c r="L123" i="29"/>
  <c r="AG39" i="44"/>
  <c r="K124" i="44"/>
  <c r="Y40" i="44"/>
  <c r="L128" i="43"/>
  <c r="Z119" i="29"/>
  <c r="K132" i="30"/>
  <c r="H128" i="58"/>
  <c r="BA37" i="44"/>
  <c r="T123" i="31"/>
  <c r="H123" i="31"/>
  <c r="I123" i="29"/>
  <c r="AI124" i="60"/>
  <c r="L130" i="43"/>
  <c r="AC39" i="29"/>
  <c r="Q68" i="30"/>
  <c r="N126" i="60"/>
  <c r="N128" i="58"/>
  <c r="AG37" i="44"/>
  <c r="P24" i="30"/>
  <c r="K130" i="31"/>
  <c r="AI118" i="60"/>
  <c r="P64" i="30"/>
  <c r="BD127" i="44"/>
  <c r="AA122" i="31"/>
  <c r="J127" i="30"/>
  <c r="Q125" i="32"/>
  <c r="AC59" i="29"/>
  <c r="R125" i="58"/>
  <c r="S126" i="44"/>
  <c r="S126" i="58"/>
  <c r="K125" i="31"/>
  <c r="E124" i="44"/>
  <c r="I132" i="31"/>
  <c r="K38" i="44"/>
  <c r="U123" i="31"/>
  <c r="J130" i="43"/>
  <c r="AU41" i="44"/>
  <c r="BJ41" i="44"/>
  <c r="I41" i="44"/>
  <c r="L131" i="31"/>
  <c r="I130" i="31"/>
  <c r="S122" i="31"/>
  <c r="E132" i="30"/>
  <c r="U39" i="44"/>
  <c r="P71" i="30"/>
  <c r="AF122" i="60"/>
  <c r="K124" i="29"/>
  <c r="AG128" i="60"/>
  <c r="AG130" i="44"/>
  <c r="I127" i="30"/>
  <c r="K123" i="44"/>
  <c r="U129" i="29"/>
  <c r="M130" i="30"/>
  <c r="M125" i="44"/>
  <c r="AE125" i="44"/>
  <c r="U129" i="60"/>
  <c r="M126" i="60"/>
  <c r="AC37" i="44"/>
  <c r="Q126" i="32"/>
  <c r="AC127" i="44"/>
  <c r="U126" i="44"/>
  <c r="O125" i="58"/>
  <c r="M130" i="32"/>
  <c r="H123" i="60"/>
  <c r="R126" i="32"/>
  <c r="O41" i="44"/>
  <c r="AC46" i="29"/>
  <c r="Q128" i="44"/>
  <c r="G130" i="58"/>
  <c r="X126" i="29"/>
  <c r="BA129" i="44"/>
  <c r="O132" i="31"/>
  <c r="W131" i="31"/>
  <c r="G131" i="44"/>
  <c r="O126" i="31"/>
  <c r="T123" i="60"/>
  <c r="Z125" i="60"/>
  <c r="Q124" i="44"/>
  <c r="G127" i="29"/>
  <c r="N131" i="30"/>
  <c r="O123" i="76"/>
  <c r="T124" i="29"/>
  <c r="AL38" i="44"/>
  <c r="K131" i="29"/>
  <c r="P132" i="30"/>
  <c r="P72" i="30"/>
  <c r="AW37" i="44"/>
  <c r="S128" i="32"/>
  <c r="AB130" i="29"/>
  <c r="AB72" i="29"/>
  <c r="AI41" i="44"/>
  <c r="AL130" i="44"/>
  <c r="BI123" i="44"/>
  <c r="T123" i="44"/>
  <c r="O132" i="32"/>
  <c r="I129" i="29"/>
  <c r="BC130" i="44"/>
  <c r="AE122" i="60"/>
  <c r="M39" i="44"/>
  <c r="AC130" i="60"/>
  <c r="H126" i="31"/>
  <c r="L129" i="43"/>
  <c r="AB46" i="29"/>
  <c r="AX129" i="44"/>
  <c r="I130" i="76"/>
  <c r="AQ40" i="44"/>
  <c r="Q125" i="60"/>
  <c r="BC38" i="44"/>
  <c r="Q128" i="32"/>
  <c r="U123" i="29"/>
  <c r="AB54" i="29"/>
  <c r="K130" i="44"/>
  <c r="Q26" i="30"/>
  <c r="AE128" i="44"/>
  <c r="E123" i="29"/>
  <c r="Q126" i="44"/>
  <c r="F130" i="76"/>
  <c r="Q35" i="30"/>
  <c r="K125" i="58"/>
  <c r="Q127" i="31"/>
  <c r="AQ130" i="44"/>
  <c r="I125" i="44"/>
  <c r="BM86" i="44"/>
  <c r="O124" i="32"/>
  <c r="BA128" i="44"/>
  <c r="AI129" i="60"/>
  <c r="AF125" i="60"/>
  <c r="AM128" i="44"/>
  <c r="Y132" i="31"/>
  <c r="E129" i="31"/>
  <c r="M126" i="31"/>
  <c r="P66" i="30"/>
  <c r="AE42" i="44"/>
  <c r="U40" i="44"/>
  <c r="O126" i="32"/>
  <c r="M126" i="32"/>
  <c r="O129" i="31"/>
  <c r="Q129" i="32"/>
  <c r="P56" i="30"/>
  <c r="Q126" i="58"/>
  <c r="P73" i="30"/>
  <c r="Q126" i="60"/>
  <c r="P123" i="30"/>
  <c r="T127" i="31"/>
  <c r="BC131" i="44"/>
  <c r="AB61" i="29"/>
  <c r="K130" i="43"/>
  <c r="BM97" i="44"/>
  <c r="BJ129" i="44"/>
  <c r="G123" i="29"/>
  <c r="E128" i="29"/>
  <c r="K122" i="32"/>
  <c r="N127" i="30"/>
  <c r="X129" i="29"/>
  <c r="H39" i="44"/>
  <c r="Q132" i="31"/>
  <c r="G124" i="32"/>
  <c r="J128" i="43"/>
  <c r="AE129" i="60"/>
  <c r="S127" i="58"/>
  <c r="S126" i="60"/>
  <c r="Q124" i="31"/>
  <c r="AE131" i="44"/>
  <c r="L130" i="30"/>
  <c r="X130" i="29"/>
  <c r="U131" i="31"/>
  <c r="BE39" i="44"/>
  <c r="X131" i="31"/>
  <c r="E123" i="32"/>
  <c r="Q34" i="30"/>
  <c r="S123" i="58"/>
  <c r="AB60" i="29"/>
  <c r="BG126" i="44"/>
  <c r="N126" i="30"/>
  <c r="Z127" i="44"/>
  <c r="F127" i="76"/>
  <c r="E126" i="58"/>
  <c r="BC122" i="44"/>
  <c r="AM126" i="44"/>
  <c r="M131" i="58"/>
  <c r="AB75" i="29"/>
  <c r="W130" i="60"/>
  <c r="BG38" i="44"/>
  <c r="Z130" i="31"/>
  <c r="BD130" i="44"/>
  <c r="O130" i="31"/>
  <c r="AX39" i="44"/>
  <c r="H131" i="76"/>
  <c r="AC126" i="29"/>
  <c r="E128" i="32"/>
  <c r="AE132" i="44"/>
  <c r="O128" i="32"/>
  <c r="G127" i="43"/>
  <c r="I126" i="76"/>
  <c r="S128" i="60"/>
  <c r="BA126" i="44"/>
  <c r="N123" i="44"/>
  <c r="P68" i="30"/>
  <c r="Y128" i="31"/>
  <c r="AX126" i="44"/>
  <c r="K129" i="30"/>
  <c r="S124" i="29"/>
  <c r="AU132" i="44"/>
  <c r="AA131" i="31"/>
  <c r="E123" i="44"/>
  <c r="AF128" i="44"/>
  <c r="BI125" i="44"/>
  <c r="Q124" i="30"/>
  <c r="O129" i="32"/>
  <c r="G124" i="29"/>
  <c r="AA125" i="31"/>
  <c r="AA132" i="31"/>
  <c r="H132" i="44"/>
  <c r="Q49" i="30"/>
  <c r="Y130" i="44"/>
  <c r="Z124" i="31"/>
  <c r="AB57" i="29"/>
  <c r="AB128" i="29"/>
  <c r="I132" i="60"/>
  <c r="Z127" i="29"/>
  <c r="AY40" i="44"/>
  <c r="K128" i="58"/>
  <c r="M123" i="58"/>
  <c r="Q61" i="30"/>
  <c r="G127" i="58"/>
  <c r="N127" i="60"/>
  <c r="AC129" i="44"/>
  <c r="AB68" i="29"/>
  <c r="AF129" i="60"/>
  <c r="BC39" i="44"/>
  <c r="P26" i="30"/>
  <c r="BJ131" i="44"/>
  <c r="G125" i="31"/>
  <c r="AB48" i="29"/>
  <c r="U130" i="60"/>
  <c r="Q24" i="30"/>
  <c r="AI124" i="44"/>
  <c r="AM37" i="44"/>
  <c r="AL40" i="44"/>
  <c r="I38" i="44"/>
  <c r="AR129" i="44"/>
  <c r="E127" i="30"/>
  <c r="R123" i="58"/>
  <c r="AE123" i="60"/>
  <c r="K128" i="60"/>
  <c r="AI123" i="44"/>
  <c r="AL132" i="44"/>
  <c r="L128" i="76"/>
  <c r="J132" i="43"/>
  <c r="AC124" i="29"/>
  <c r="S123" i="31"/>
  <c r="BC124" i="44"/>
  <c r="S129" i="29"/>
  <c r="N128" i="44"/>
  <c r="AB53" i="29"/>
  <c r="K127" i="29"/>
  <c r="P37" i="30"/>
  <c r="H130" i="32"/>
  <c r="O126" i="60"/>
  <c r="H127" i="76"/>
  <c r="AK38" i="44"/>
  <c r="G124" i="30"/>
  <c r="E129" i="43"/>
  <c r="K129" i="32"/>
  <c r="BM99" i="44"/>
  <c r="AU123" i="44"/>
  <c r="AC37" i="29"/>
  <c r="H126" i="44"/>
  <c r="AG131" i="60"/>
  <c r="K128" i="30"/>
  <c r="J126" i="43"/>
  <c r="I127" i="32"/>
  <c r="Z129" i="29"/>
  <c r="AG126" i="44"/>
  <c r="K127" i="32"/>
  <c r="F125" i="31"/>
  <c r="AU124" i="44"/>
  <c r="I131" i="29"/>
  <c r="S129" i="44"/>
  <c r="AI126" i="60"/>
  <c r="X124" i="29"/>
  <c r="P129" i="30"/>
  <c r="K42" i="44"/>
  <c r="E130" i="29"/>
  <c r="J128" i="29"/>
  <c r="N37" i="44"/>
  <c r="BE129" i="44"/>
  <c r="AB129" i="29"/>
  <c r="AA125" i="60"/>
  <c r="L131" i="29"/>
  <c r="H41" i="44"/>
  <c r="AM41" i="44"/>
  <c r="K131" i="30"/>
  <c r="Z37" i="44"/>
  <c r="M40" i="44"/>
  <c r="W130" i="31"/>
  <c r="AG127" i="60"/>
  <c r="BE38" i="44"/>
  <c r="Y123" i="29"/>
  <c r="Q50" i="30"/>
  <c r="R131" i="32"/>
  <c r="BJ130" i="44"/>
  <c r="Z38" i="44"/>
  <c r="AB67" i="29"/>
  <c r="I128" i="44"/>
  <c r="BD126" i="44"/>
  <c r="L126" i="76"/>
  <c r="I126" i="32"/>
  <c r="S130" i="58"/>
  <c r="P70" i="30"/>
  <c r="N124" i="58"/>
  <c r="S122" i="44"/>
  <c r="G130" i="30"/>
  <c r="I131" i="76"/>
  <c r="U132" i="31"/>
  <c r="G128" i="60"/>
  <c r="E124" i="58"/>
  <c r="AO38" i="44"/>
  <c r="F131" i="31"/>
  <c r="M131" i="60"/>
  <c r="AB27" i="29"/>
  <c r="H125" i="60"/>
  <c r="P34" i="30"/>
  <c r="M128" i="30"/>
  <c r="S128" i="58"/>
  <c r="Q129" i="58"/>
  <c r="Z129" i="31"/>
  <c r="Q127" i="44"/>
  <c r="Z127" i="60"/>
  <c r="Y131" i="60"/>
  <c r="AC67" i="29"/>
  <c r="E125" i="29"/>
  <c r="AS126" i="44"/>
  <c r="BI129" i="44"/>
  <c r="E131" i="43"/>
  <c r="AK130" i="60"/>
  <c r="AU130" i="44"/>
  <c r="Y124" i="29"/>
  <c r="Q130" i="58"/>
  <c r="AF130" i="60"/>
  <c r="K127" i="58"/>
  <c r="L123" i="31"/>
  <c r="Q51" i="30"/>
  <c r="AC125" i="44"/>
  <c r="E122" i="29"/>
  <c r="AG126" i="60"/>
  <c r="AK122" i="44"/>
  <c r="Q72" i="30"/>
  <c r="X125" i="31"/>
  <c r="AI126" i="44"/>
  <c r="Y125" i="31"/>
  <c r="BD39" i="44"/>
  <c r="AC123" i="60"/>
  <c r="BJ132" i="44"/>
  <c r="W38" i="44"/>
  <c r="AC75" i="29"/>
  <c r="Q40" i="30"/>
  <c r="K131" i="31"/>
  <c r="N130" i="30"/>
  <c r="BJ42" i="44"/>
  <c r="T132" i="44"/>
  <c r="BD40" i="44"/>
  <c r="G126" i="60"/>
  <c r="N131" i="58"/>
  <c r="AY129" i="44"/>
  <c r="G127" i="31"/>
  <c r="AB49" i="29"/>
  <c r="Q33" i="30"/>
  <c r="AG42" i="44"/>
  <c r="M127" i="60"/>
  <c r="H127" i="60"/>
  <c r="W130" i="44"/>
  <c r="AB124" i="29"/>
  <c r="K131" i="44"/>
  <c r="AK129" i="44"/>
  <c r="L129" i="29"/>
  <c r="AE39" i="44"/>
  <c r="R130" i="58"/>
  <c r="W131" i="60"/>
  <c r="AA127" i="44"/>
  <c r="J123" i="29"/>
  <c r="AC49" i="29"/>
  <c r="W123" i="44"/>
  <c r="AX127" i="44"/>
  <c r="G130" i="29"/>
  <c r="G131" i="60"/>
  <c r="Z126" i="31"/>
  <c r="F126" i="31"/>
  <c r="J126" i="30"/>
  <c r="BM87" i="44"/>
  <c r="N39" i="44"/>
  <c r="BC41" i="44"/>
  <c r="Y126" i="60"/>
  <c r="Q39" i="30"/>
  <c r="M124" i="44"/>
  <c r="AK130" i="44"/>
  <c r="Y131" i="44"/>
  <c r="N130" i="60"/>
  <c r="BD38" i="44"/>
  <c r="AW129" i="44"/>
  <c r="AQ39" i="44"/>
  <c r="BC126" i="44"/>
  <c r="N125" i="60"/>
  <c r="BJ37" i="44"/>
  <c r="M124" i="60"/>
  <c r="AC124" i="44"/>
  <c r="W40" i="44"/>
  <c r="S37" i="44"/>
  <c r="Q132" i="44"/>
  <c r="I130" i="44"/>
  <c r="M125" i="58"/>
  <c r="Q54" i="30"/>
  <c r="BC129" i="44"/>
  <c r="T131" i="29"/>
  <c r="G128" i="43"/>
  <c r="J122" i="29"/>
  <c r="Q123" i="31"/>
  <c r="E131" i="76"/>
  <c r="AC69" i="29"/>
  <c r="AA127" i="60"/>
  <c r="AB25" i="29"/>
  <c r="P76" i="30"/>
  <c r="Q38" i="30"/>
  <c r="M123" i="76"/>
  <c r="AC47" i="29"/>
  <c r="AF128" i="60"/>
  <c r="BE132" i="44"/>
  <c r="Q74" i="30"/>
  <c r="BA38" i="44"/>
  <c r="AC27" i="29"/>
  <c r="AB26" i="29"/>
  <c r="AC48" i="29"/>
  <c r="Q47" i="30"/>
  <c r="Q53" i="30"/>
  <c r="S129" i="32"/>
  <c r="K123" i="58"/>
  <c r="L124" i="76"/>
  <c r="AM42" i="44"/>
  <c r="AC129" i="60"/>
  <c r="O127" i="31"/>
  <c r="H131" i="60"/>
  <c r="S38" i="44"/>
  <c r="G129" i="60"/>
  <c r="AF40" i="44"/>
  <c r="N131" i="76"/>
  <c r="AX123" i="44"/>
  <c r="H129" i="58"/>
  <c r="K123" i="32"/>
  <c r="L128" i="31"/>
  <c r="AW41" i="44"/>
  <c r="G127" i="76"/>
  <c r="L130" i="29"/>
  <c r="AI131" i="44"/>
  <c r="M122" i="44"/>
  <c r="E127" i="44"/>
  <c r="Z118" i="29"/>
  <c r="AK125" i="44"/>
  <c r="BJ38" i="44"/>
  <c r="I125" i="60"/>
  <c r="O129" i="60"/>
  <c r="W125" i="31"/>
  <c r="F127" i="31"/>
  <c r="K129" i="60"/>
  <c r="L129" i="76"/>
  <c r="S42" i="44"/>
  <c r="AB55" i="29"/>
  <c r="H129" i="32"/>
  <c r="Z132" i="31"/>
  <c r="W126" i="60"/>
  <c r="S122" i="60"/>
  <c r="AQ126" i="44"/>
  <c r="AG132" i="44"/>
  <c r="BC132" i="44"/>
  <c r="BE130" i="44"/>
  <c r="AI131" i="60"/>
  <c r="BI132" i="44"/>
  <c r="T130" i="44"/>
  <c r="AS129" i="44"/>
  <c r="F128" i="31"/>
  <c r="M130" i="44"/>
  <c r="O123" i="31"/>
  <c r="T132" i="31"/>
  <c r="Q125" i="30"/>
  <c r="H42" i="44"/>
  <c r="AI40" i="44"/>
  <c r="Z123" i="31"/>
  <c r="G122" i="30"/>
  <c r="E132" i="44"/>
  <c r="Q128" i="58"/>
  <c r="O125" i="44"/>
  <c r="E129" i="60"/>
  <c r="Z122" i="60"/>
  <c r="G125" i="60"/>
  <c r="N125" i="58"/>
  <c r="K122" i="43"/>
  <c r="Q42" i="44"/>
  <c r="M131" i="30"/>
  <c r="H122" i="60"/>
  <c r="L125" i="29"/>
  <c r="M122" i="76"/>
  <c r="AY41" i="44"/>
  <c r="M123" i="32"/>
  <c r="E131" i="29"/>
  <c r="AK131" i="44"/>
  <c r="N129" i="58"/>
  <c r="U126" i="29"/>
  <c r="U127" i="60"/>
  <c r="Z131" i="29"/>
  <c r="Z132" i="60"/>
  <c r="AF123" i="60"/>
  <c r="N132" i="60"/>
  <c r="T124" i="60"/>
  <c r="AA128" i="31"/>
  <c r="Z128" i="31"/>
  <c r="N131" i="44"/>
  <c r="L126" i="43"/>
  <c r="BI38" i="44"/>
  <c r="AE129" i="44"/>
  <c r="S129" i="60"/>
  <c r="S130" i="60"/>
  <c r="T122" i="60"/>
  <c r="Q122" i="31"/>
  <c r="L132" i="76"/>
  <c r="BK126" i="44"/>
  <c r="AK128" i="44"/>
  <c r="Q124" i="58"/>
  <c r="N122" i="60"/>
  <c r="K125" i="29"/>
  <c r="T131" i="60"/>
  <c r="T127" i="44"/>
  <c r="AC128" i="29"/>
  <c r="P53" i="30"/>
  <c r="J122" i="30"/>
  <c r="GD1619" i="84"/>
  <c r="GF1613" i="84"/>
  <c r="W39" i="31"/>
  <c r="FI28" i="84"/>
  <c r="K39" i="31" s="1"/>
  <c r="E63" i="29"/>
  <c r="M87" i="58"/>
  <c r="M13" i="58" s="1"/>
  <c r="BC76" i="84"/>
  <c r="N87" i="58" s="1"/>
  <c r="W111" i="31"/>
  <c r="FI100" i="84"/>
  <c r="K111" i="31" s="1"/>
  <c r="AL28" i="84"/>
  <c r="AE39" i="60"/>
  <c r="T87" i="31"/>
  <c r="FN76" i="84"/>
  <c r="H87" i="31" s="1"/>
  <c r="E99" i="29"/>
  <c r="I27" i="30"/>
  <c r="K16" i="84"/>
  <c r="U63" i="31"/>
  <c r="FP52" i="84"/>
  <c r="I63" i="31" s="1"/>
  <c r="S63" i="31"/>
  <c r="S11" i="31" s="1"/>
  <c r="FL52" i="84"/>
  <c r="G63" i="31" s="1"/>
  <c r="AE99" i="60"/>
  <c r="AL88" i="84"/>
  <c r="E75" i="29"/>
  <c r="E12" i="29" s="1"/>
  <c r="S39" i="60"/>
  <c r="S9" i="60" s="1"/>
  <c r="AF28" i="84"/>
  <c r="BC111" i="44"/>
  <c r="DE100" i="84"/>
  <c r="BD111" i="44" s="1"/>
  <c r="Q51" i="31"/>
  <c r="FH40" i="84"/>
  <c r="E51" i="31" s="1"/>
  <c r="BC63" i="44"/>
  <c r="DE52" i="84"/>
  <c r="BD63" i="44" s="1"/>
  <c r="S99" i="44"/>
  <c r="CG88" i="84"/>
  <c r="T99" i="44" s="1"/>
  <c r="Z51" i="31"/>
  <c r="FO40" i="84"/>
  <c r="N51" i="31" s="1"/>
  <c r="Q27" i="32"/>
  <c r="Q8" i="32" s="1"/>
  <c r="DM16" i="84"/>
  <c r="R27" i="32" s="1"/>
  <c r="Q39" i="60"/>
  <c r="Q9" i="60" s="1"/>
  <c r="I63" i="29"/>
  <c r="Q39" i="31"/>
  <c r="Q9" i="31" s="1"/>
  <c r="FH28" i="84"/>
  <c r="E39" i="31" s="1"/>
  <c r="J39" i="43"/>
  <c r="DU28" i="84"/>
  <c r="Y87" i="31"/>
  <c r="FM76" i="84"/>
  <c r="M87" i="31" s="1"/>
  <c r="DQ367" i="84"/>
  <c r="Z355" i="84"/>
  <c r="FQ379" i="84"/>
  <c r="FN379" i="84"/>
  <c r="FI415" i="84"/>
  <c r="FJ427" i="84"/>
  <c r="FF403" i="84"/>
  <c r="FO391" i="84"/>
  <c r="GM1611" i="84"/>
  <c r="FV1611" i="84"/>
  <c r="GN1611" i="84"/>
  <c r="GC1611" i="84"/>
  <c r="GD1611" i="84"/>
  <c r="GB1611" i="84"/>
  <c r="GH1611" i="84"/>
  <c r="FZ1611" i="84"/>
  <c r="GI1611" i="84"/>
  <c r="FS1611" i="84"/>
  <c r="GP1611" i="84"/>
  <c r="FX1611" i="84"/>
  <c r="GE1611" i="84"/>
  <c r="GJ1611" i="84"/>
  <c r="GQ1611" i="84"/>
  <c r="FT1611" i="84"/>
  <c r="GF1611" i="84"/>
  <c r="GL1611" i="84"/>
  <c r="GK1611" i="84"/>
  <c r="FU1611" i="84"/>
  <c r="GG1611" i="84"/>
  <c r="GO1611" i="84"/>
  <c r="GA1611" i="84"/>
  <c r="FW1611" i="84"/>
  <c r="FY1611" i="84"/>
  <c r="FT1616" i="84"/>
  <c r="GE1618" i="84"/>
  <c r="GE330" i="84" s="1"/>
  <c r="CD330" i="84" s="1"/>
  <c r="FX1614" i="84"/>
  <c r="FT1613" i="84"/>
  <c r="GB1615" i="84"/>
  <c r="GL1612" i="84"/>
  <c r="FX1616" i="84"/>
  <c r="FO209" i="84"/>
  <c r="BC197" i="84"/>
  <c r="CO161" i="84"/>
  <c r="CG197" i="84"/>
  <c r="AC197" i="84"/>
  <c r="FL161" i="84"/>
  <c r="CC173" i="84"/>
  <c r="Z137" i="84"/>
  <c r="DE161" i="84"/>
  <c r="AL125" i="84"/>
  <c r="FU1614" i="84"/>
  <c r="FV437" i="84"/>
  <c r="O437" i="84" s="1"/>
  <c r="J26" i="30"/>
  <c r="H50" i="60"/>
  <c r="J50" i="30"/>
  <c r="T50" i="60"/>
  <c r="N62" i="60"/>
  <c r="J74" i="30"/>
  <c r="T62" i="60"/>
  <c r="N50" i="60"/>
  <c r="J38" i="30"/>
  <c r="GA437" i="84"/>
  <c r="AM437" i="84" s="1"/>
  <c r="H38" i="60"/>
  <c r="FT437" i="84"/>
  <c r="M437" i="84" s="1"/>
  <c r="AF98" i="60"/>
  <c r="AF74" i="60"/>
  <c r="FZ437" i="84"/>
  <c r="AJ437" i="84" s="1"/>
  <c r="GQ437" i="84"/>
  <c r="EA437" i="84" s="1"/>
  <c r="GC437" i="84"/>
  <c r="AS437" i="84" s="1"/>
  <c r="FY437" i="84"/>
  <c r="AG437" i="84" s="1"/>
  <c r="GK437" i="84"/>
  <c r="DB437" i="84" s="1"/>
  <c r="FS437" i="84"/>
  <c r="L437" i="84" s="1"/>
  <c r="FU437" i="84"/>
  <c r="N437" i="84" s="1"/>
  <c r="H74" i="60"/>
  <c r="FV111" i="84"/>
  <c r="O111" i="84" s="1"/>
  <c r="GB111" i="84"/>
  <c r="BD111" i="84" s="1"/>
  <c r="O122" i="58" s="1"/>
  <c r="GO111" i="84"/>
  <c r="DN111" i="84" s="1"/>
  <c r="S122" i="32" s="1"/>
  <c r="GC111" i="84"/>
  <c r="AS111" i="84" s="1"/>
  <c r="I122" i="58" s="1"/>
  <c r="GI111" i="84"/>
  <c r="CT111" i="84" s="1"/>
  <c r="AM122" i="44" s="1"/>
  <c r="FZ111" i="84"/>
  <c r="AJ111" i="84" s="1"/>
  <c r="GE111" i="84"/>
  <c r="CD111" i="84" s="1"/>
  <c r="O122" i="44" s="1"/>
  <c r="GH111" i="84"/>
  <c r="CP111" i="84" s="1"/>
  <c r="AG122" i="44" s="1"/>
  <c r="FX111" i="84"/>
  <c r="AD111" i="84" s="1"/>
  <c r="GJ111" i="84"/>
  <c r="CX111" i="84" s="1"/>
  <c r="AS122" i="44" s="1"/>
  <c r="GM437" i="84"/>
  <c r="DJ437" i="84" s="1"/>
  <c r="FS111" i="84"/>
  <c r="L111" i="84" s="1"/>
  <c r="GQ111" i="84"/>
  <c r="EA111" i="84" s="1"/>
  <c r="GM111" i="84"/>
  <c r="DJ111" i="84" s="1"/>
  <c r="BK122" i="44" s="1"/>
  <c r="FY111" i="84"/>
  <c r="AG111" i="84" s="1"/>
  <c r="FT111" i="84"/>
  <c r="M111" i="84" s="1"/>
  <c r="GL111" i="84"/>
  <c r="DF111" i="84" s="1"/>
  <c r="BE122" i="44" s="1"/>
  <c r="GL437" i="84"/>
  <c r="DF437" i="84" s="1"/>
  <c r="GG111" i="84"/>
  <c r="CL111" i="84" s="1"/>
  <c r="AA122" i="44" s="1"/>
  <c r="GD111" i="84"/>
  <c r="BZ111" i="84" s="1"/>
  <c r="I122" i="44" s="1"/>
  <c r="FW111" i="84"/>
  <c r="AA111" i="84" s="1"/>
  <c r="GN111" i="84"/>
  <c r="DV111" i="84" s="1"/>
  <c r="FU111" i="84"/>
  <c r="N111" i="84" s="1"/>
  <c r="GP111" i="84"/>
  <c r="DR111" i="84" s="1"/>
  <c r="I122" i="32" s="1"/>
  <c r="GK111" i="84"/>
  <c r="DB111" i="84" s="1"/>
  <c r="AY122" i="44" s="1"/>
  <c r="GF111" i="84"/>
  <c r="CH111" i="84" s="1"/>
  <c r="U122" i="44" s="1"/>
  <c r="GD437" i="84"/>
  <c r="BZ437" i="84" s="1"/>
  <c r="FT220" i="84"/>
  <c r="M220" i="84" s="1"/>
  <c r="FY220" i="84"/>
  <c r="AG220" i="84" s="1"/>
  <c r="GP437" i="84"/>
  <c r="DR437" i="84" s="1"/>
  <c r="GG437" i="84"/>
  <c r="CL437" i="84" s="1"/>
  <c r="GB437" i="84"/>
  <c r="BD437" i="84" s="1"/>
  <c r="FW437" i="84"/>
  <c r="AA437" i="84" s="1"/>
  <c r="GF437" i="84"/>
  <c r="CH437" i="84" s="1"/>
  <c r="FX437" i="84"/>
  <c r="AD437" i="84" s="1"/>
  <c r="GN437" i="84"/>
  <c r="DV437" i="84" s="1"/>
  <c r="B15" i="76"/>
  <c r="W15" i="31" l="1"/>
  <c r="Q11" i="31"/>
  <c r="GM219" i="84"/>
  <c r="DJ219" i="84" s="1"/>
  <c r="GQ169" i="84"/>
  <c r="GP193" i="84"/>
  <c r="DR193" i="84" s="1"/>
  <c r="GB200" i="84"/>
  <c r="BD200" i="84" s="1"/>
  <c r="GM160" i="84"/>
  <c r="DJ160" i="84" s="1"/>
  <c r="GP156" i="84"/>
  <c r="DR156" i="84" s="1"/>
  <c r="GL165" i="84"/>
  <c r="DF165" i="84" s="1"/>
  <c r="GQ149" i="84"/>
  <c r="GN411" i="84"/>
  <c r="DV411" i="84" s="1"/>
  <c r="GA438" i="84"/>
  <c r="AM438" i="84" s="1"/>
  <c r="FZ208" i="84"/>
  <c r="AJ208" i="84" s="1"/>
  <c r="FX402" i="84"/>
  <c r="AD402" i="84" s="1"/>
  <c r="GK185" i="84"/>
  <c r="DB185" i="84" s="1"/>
  <c r="GC403" i="84"/>
  <c r="AS403" i="84" s="1"/>
  <c r="GD377" i="84"/>
  <c r="BZ377" i="84" s="1"/>
  <c r="Z10" i="31"/>
  <c r="FS405" i="84"/>
  <c r="L405" i="84" s="1"/>
  <c r="J9" i="29"/>
  <c r="Y15" i="60"/>
  <c r="FW161" i="84"/>
  <c r="AA161" i="84" s="1"/>
  <c r="FY129" i="84"/>
  <c r="AG129" i="84" s="1"/>
  <c r="GU115" i="84"/>
  <c r="EY115" i="84" s="1"/>
  <c r="GP349" i="84"/>
  <c r="DR349" i="84" s="1"/>
  <c r="FS146" i="84"/>
  <c r="L146" i="84" s="1"/>
  <c r="FY375" i="84"/>
  <c r="AG375" i="84" s="1"/>
  <c r="GK190" i="84"/>
  <c r="DB190" i="84" s="1"/>
  <c r="GO179" i="84"/>
  <c r="DN179" i="84" s="1"/>
  <c r="L14" i="29"/>
  <c r="GH360" i="84"/>
  <c r="CP360" i="84" s="1"/>
  <c r="GQ350" i="84"/>
  <c r="E15" i="29"/>
  <c r="S12" i="31"/>
  <c r="Y8" i="31"/>
  <c r="GP380" i="84"/>
  <c r="DR380" i="84" s="1"/>
  <c r="GD426" i="84"/>
  <c r="BZ426" i="84" s="1"/>
  <c r="FU191" i="84"/>
  <c r="N191" i="84" s="1"/>
  <c r="FT394" i="84"/>
  <c r="M394" i="84" s="1"/>
  <c r="GQ205" i="84"/>
  <c r="EA205" i="84" s="1"/>
  <c r="GK407" i="84"/>
  <c r="DB407" i="84" s="1"/>
  <c r="GK171" i="84"/>
  <c r="DB171" i="84" s="1"/>
  <c r="GN373" i="84"/>
  <c r="DV373" i="84" s="1"/>
  <c r="FZ189" i="84"/>
  <c r="AJ189" i="84" s="1"/>
  <c r="GT117" i="84"/>
  <c r="EV117" i="84" s="1"/>
  <c r="FW181" i="84"/>
  <c r="AA181" i="84" s="1"/>
  <c r="GP381" i="84"/>
  <c r="DR381" i="84" s="1"/>
  <c r="GP340" i="84"/>
  <c r="DR340" i="84" s="1"/>
  <c r="FY148" i="84"/>
  <c r="AG148" i="84" s="1"/>
  <c r="FT352" i="84"/>
  <c r="M352" i="84" s="1"/>
  <c r="GH162" i="84"/>
  <c r="GJ382" i="84"/>
  <c r="CX382" i="84" s="1"/>
  <c r="GQ204" i="84"/>
  <c r="EA204" i="84" s="1"/>
  <c r="GC199" i="84"/>
  <c r="AS199" i="84" s="1"/>
  <c r="GH363" i="84"/>
  <c r="CP363" i="84" s="1"/>
  <c r="GE418" i="84"/>
  <c r="CD418" i="84" s="1"/>
  <c r="GB432" i="84"/>
  <c r="BD432" i="84" s="1"/>
  <c r="FZ151" i="84"/>
  <c r="AJ151" i="84" s="1"/>
  <c r="GB212" i="84"/>
  <c r="BD212" i="84" s="1"/>
  <c r="GK149" i="84"/>
  <c r="DB149" i="84" s="1"/>
  <c r="FW340" i="84"/>
  <c r="AA340" i="84" s="1"/>
  <c r="AQ10" i="44"/>
  <c r="GA191" i="84"/>
  <c r="AM191" i="84" s="1"/>
  <c r="GH166" i="84"/>
  <c r="CP166" i="84" s="1"/>
  <c r="GL158" i="84"/>
  <c r="DF158" i="84" s="1"/>
  <c r="FV142" i="84"/>
  <c r="O142" i="84" s="1"/>
  <c r="GG193" i="84"/>
  <c r="CL193" i="84" s="1"/>
  <c r="GQ203" i="84"/>
  <c r="EA203" i="84" s="1"/>
  <c r="FW137" i="84"/>
  <c r="AA137" i="84" s="1"/>
  <c r="FZ374" i="84"/>
  <c r="AJ374" i="84" s="1"/>
  <c r="GJ202" i="84"/>
  <c r="CX202" i="84" s="1"/>
  <c r="FY214" i="84"/>
  <c r="AG214" i="84" s="1"/>
  <c r="Y9" i="60"/>
  <c r="R15" i="31"/>
  <c r="GP180" i="84"/>
  <c r="DR180" i="84" s="1"/>
  <c r="GL391" i="84"/>
  <c r="DF391" i="84" s="1"/>
  <c r="FY191" i="84"/>
  <c r="AG191" i="84" s="1"/>
  <c r="GF219" i="84"/>
  <c r="CH219" i="84" s="1"/>
  <c r="GP358" i="84"/>
  <c r="DR358" i="84" s="1"/>
  <c r="FZ140" i="84"/>
  <c r="AJ140" i="84" s="1"/>
  <c r="GJ158" i="84"/>
  <c r="CX158" i="84" s="1"/>
  <c r="GA142" i="84"/>
  <c r="AM142" i="84" s="1"/>
  <c r="FW126" i="84"/>
  <c r="GQ194" i="84"/>
  <c r="EA194" i="84" s="1"/>
  <c r="GP188" i="84"/>
  <c r="DR188" i="84" s="1"/>
  <c r="T13" i="31"/>
  <c r="FS121" i="84"/>
  <c r="L121" i="84" s="1"/>
  <c r="GK189" i="84"/>
  <c r="DB189" i="84" s="1"/>
  <c r="GB431" i="84"/>
  <c r="BD431" i="84" s="1"/>
  <c r="GG209" i="84"/>
  <c r="CL209" i="84" s="1"/>
  <c r="GJ381" i="84"/>
  <c r="CX381" i="84" s="1"/>
  <c r="GJ383" i="84"/>
  <c r="CX383" i="84" s="1"/>
  <c r="R13" i="31"/>
  <c r="E15" i="76"/>
  <c r="GP213" i="84"/>
  <c r="DR213" i="84" s="1"/>
  <c r="GP424" i="84"/>
  <c r="DR424" i="84" s="1"/>
  <c r="GJ282" i="84"/>
  <c r="CX282" i="84" s="1"/>
  <c r="FT134" i="84"/>
  <c r="M134" i="84" s="1"/>
  <c r="FS125" i="84"/>
  <c r="L125" i="84" s="1"/>
  <c r="GR122" i="84"/>
  <c r="EP122" i="84" s="1"/>
  <c r="GK188" i="84"/>
  <c r="DB188" i="84" s="1"/>
  <c r="GA346" i="84"/>
  <c r="AM346" i="84" s="1"/>
  <c r="FW402" i="84"/>
  <c r="AA402" i="84" s="1"/>
  <c r="GI185" i="84"/>
  <c r="CT185" i="84" s="1"/>
  <c r="GJ371" i="84"/>
  <c r="CX371" i="84" s="1"/>
  <c r="GC191" i="84"/>
  <c r="AS191" i="84" s="1"/>
  <c r="GQ427" i="84"/>
  <c r="EA427" i="84" s="1"/>
  <c r="FY408" i="84"/>
  <c r="AG408" i="84" s="1"/>
  <c r="FU146" i="84"/>
  <c r="N146" i="84" s="1"/>
  <c r="GN219" i="84"/>
  <c r="DV219" i="84" s="1"/>
  <c r="GN395" i="84"/>
  <c r="DV395" i="84" s="1"/>
  <c r="FX397" i="84"/>
  <c r="AD397" i="84" s="1"/>
  <c r="FV122" i="84"/>
  <c r="O122" i="84" s="1"/>
  <c r="FT181" i="84"/>
  <c r="M181" i="84" s="1"/>
  <c r="GD196" i="84"/>
  <c r="BZ196" i="84" s="1"/>
  <c r="FX338" i="84"/>
  <c r="AD338" i="84" s="1"/>
  <c r="FY110" i="84"/>
  <c r="AG110" i="84" s="1"/>
  <c r="GG429" i="84"/>
  <c r="CL429" i="84" s="1"/>
  <c r="GK203" i="84"/>
  <c r="DB203" i="84" s="1"/>
  <c r="FT397" i="84"/>
  <c r="M397" i="84" s="1"/>
  <c r="GG377" i="84"/>
  <c r="CL377" i="84" s="1"/>
  <c r="FW347" i="84"/>
  <c r="AA347" i="84" s="1"/>
  <c r="GA131" i="84"/>
  <c r="AM131" i="84" s="1"/>
  <c r="GN156" i="84"/>
  <c r="DV156" i="84" s="1"/>
  <c r="GN214" i="84"/>
  <c r="DV214" i="84" s="1"/>
  <c r="FW120" i="84"/>
  <c r="AA120" i="84" s="1"/>
  <c r="GN135" i="84"/>
  <c r="DV135" i="84" s="1"/>
  <c r="FX328" i="84"/>
  <c r="AD328" i="84" s="1"/>
  <c r="FU411" i="84"/>
  <c r="N411" i="84" s="1"/>
  <c r="GI218" i="84"/>
  <c r="CT218" i="84" s="1"/>
  <c r="Q10" i="31"/>
  <c r="FX357" i="84"/>
  <c r="AD357" i="84" s="1"/>
  <c r="FZ211" i="84"/>
  <c r="AJ211" i="84" s="1"/>
  <c r="GM169" i="84"/>
  <c r="DJ169" i="84" s="1"/>
  <c r="GE384" i="84"/>
  <c r="CD384" i="84" s="1"/>
  <c r="FV165" i="84"/>
  <c r="O165" i="84" s="1"/>
  <c r="GP120" i="84"/>
  <c r="DR120" i="84" s="1"/>
  <c r="GL191" i="84"/>
  <c r="DF191" i="84" s="1"/>
  <c r="FV167" i="84"/>
  <c r="O167" i="84" s="1"/>
  <c r="GH164" i="84"/>
  <c r="CP164" i="84" s="1"/>
  <c r="GK214" i="84"/>
  <c r="DB214" i="84" s="1"/>
  <c r="FU182" i="84"/>
  <c r="N182" i="84" s="1"/>
  <c r="GD195" i="84"/>
  <c r="BZ195" i="84" s="1"/>
  <c r="GE402" i="84"/>
  <c r="CD402" i="84" s="1"/>
  <c r="GD360" i="84"/>
  <c r="BZ360" i="84" s="1"/>
  <c r="GE396" i="84"/>
  <c r="CD396" i="84" s="1"/>
  <c r="GO342" i="84"/>
  <c r="DN342" i="84" s="1"/>
  <c r="GI194" i="84"/>
  <c r="CT194" i="84" s="1"/>
  <c r="GQ135" i="84"/>
  <c r="FS203" i="84"/>
  <c r="L203" i="84" s="1"/>
  <c r="GE376" i="84"/>
  <c r="CD376" i="84" s="1"/>
  <c r="AQ15" i="44"/>
  <c r="FW148" i="84"/>
  <c r="AA148" i="84" s="1"/>
  <c r="FS346" i="84"/>
  <c r="L346" i="84" s="1"/>
  <c r="GC410" i="84"/>
  <c r="AS410" i="84" s="1"/>
  <c r="GQ381" i="84"/>
  <c r="GK406" i="84"/>
  <c r="DB406" i="84" s="1"/>
  <c r="GO171" i="84"/>
  <c r="DN171" i="84" s="1"/>
  <c r="FV157" i="84"/>
  <c r="O157" i="84" s="1"/>
  <c r="FV428" i="84"/>
  <c r="O428" i="84" s="1"/>
  <c r="FW158" i="84"/>
  <c r="AA158" i="84" s="1"/>
  <c r="FZ351" i="84"/>
  <c r="AJ351" i="84" s="1"/>
  <c r="GK178" i="84"/>
  <c r="DB178" i="84" s="1"/>
  <c r="FW152" i="84"/>
  <c r="AA152" i="84" s="1"/>
  <c r="GP174" i="84"/>
  <c r="FX137" i="84"/>
  <c r="AD137" i="84" s="1"/>
  <c r="FT127" i="84"/>
  <c r="M127" i="84" s="1"/>
  <c r="FV160" i="84"/>
  <c r="O160" i="84" s="1"/>
  <c r="GB181" i="84"/>
  <c r="BD181" i="84" s="1"/>
  <c r="FZ153" i="84"/>
  <c r="AJ153" i="84" s="1"/>
  <c r="GG384" i="84"/>
  <c r="CL384" i="84" s="1"/>
  <c r="GG163" i="84"/>
  <c r="CL163" i="84" s="1"/>
  <c r="FV148" i="84"/>
  <c r="O148" i="84" s="1"/>
  <c r="GN174" i="84"/>
  <c r="FX192" i="84"/>
  <c r="AD192" i="84" s="1"/>
  <c r="GD386" i="84"/>
  <c r="BZ386" i="84" s="1"/>
  <c r="GU133" i="84"/>
  <c r="EY133" i="84" s="1"/>
  <c r="GD175" i="84"/>
  <c r="BZ175" i="84" s="1"/>
  <c r="GC189" i="84"/>
  <c r="AS189" i="84" s="1"/>
  <c r="GN389" i="84"/>
  <c r="DV389" i="84" s="1"/>
  <c r="GB184" i="84"/>
  <c r="BD184" i="84" s="1"/>
  <c r="FS211" i="84"/>
  <c r="L211" i="84" s="1"/>
  <c r="GL374" i="84"/>
  <c r="DF374" i="84" s="1"/>
  <c r="FT376" i="84"/>
  <c r="M376" i="84" s="1"/>
  <c r="FV374" i="84"/>
  <c r="O374" i="84" s="1"/>
  <c r="FU203" i="84"/>
  <c r="N203" i="84" s="1"/>
  <c r="GL429" i="84"/>
  <c r="DF429" i="84" s="1"/>
  <c r="FT186" i="84"/>
  <c r="GG189" i="84"/>
  <c r="CL189" i="84" s="1"/>
  <c r="GI145" i="84"/>
  <c r="CT145" i="84" s="1"/>
  <c r="L14" i="76"/>
  <c r="GJ212" i="84"/>
  <c r="CX212" i="84" s="1"/>
  <c r="GE142" i="84"/>
  <c r="CD142" i="84" s="1"/>
  <c r="GI163" i="84"/>
  <c r="CT163" i="84" s="1"/>
  <c r="GH147" i="84"/>
  <c r="CP147" i="84" s="1"/>
  <c r="GH158" i="84"/>
  <c r="CP158" i="84" s="1"/>
  <c r="FW387" i="84"/>
  <c r="AA387" i="84" s="1"/>
  <c r="GR134" i="84"/>
  <c r="EP134" i="84" s="1"/>
  <c r="GT132" i="84"/>
  <c r="EV132" i="84" s="1"/>
  <c r="GS128" i="84"/>
  <c r="ES128" i="84" s="1"/>
  <c r="FV409" i="84"/>
  <c r="O409" i="84" s="1"/>
  <c r="GM155" i="84"/>
  <c r="DJ155" i="84" s="1"/>
  <c r="GE180" i="84"/>
  <c r="CD180" i="84" s="1"/>
  <c r="GD425" i="84"/>
  <c r="BZ425" i="84" s="1"/>
  <c r="GK147" i="84"/>
  <c r="DB147" i="84" s="1"/>
  <c r="FW164" i="84"/>
  <c r="AA164" i="84" s="1"/>
  <c r="FS348" i="84"/>
  <c r="L348" i="84" s="1"/>
  <c r="GS125" i="84"/>
  <c r="ES125" i="84" s="1"/>
  <c r="GO350" i="84"/>
  <c r="DN350" i="84" s="1"/>
  <c r="FS127" i="84"/>
  <c r="L127" i="84" s="1"/>
  <c r="FT209" i="84"/>
  <c r="M209" i="84" s="1"/>
  <c r="GS118" i="84"/>
  <c r="ES118" i="84" s="1"/>
  <c r="FV190" i="84"/>
  <c r="O190" i="84" s="1"/>
  <c r="FT190" i="84"/>
  <c r="M190" i="84" s="1"/>
  <c r="GK155" i="84"/>
  <c r="DB155" i="84" s="1"/>
  <c r="GN367" i="84"/>
  <c r="DV367" i="84" s="1"/>
  <c r="GP155" i="84"/>
  <c r="DR155" i="84" s="1"/>
  <c r="GH167" i="84"/>
  <c r="CP167" i="84" s="1"/>
  <c r="GJ428" i="84"/>
  <c r="CX428" i="84" s="1"/>
  <c r="GP377" i="84"/>
  <c r="DR377" i="84" s="1"/>
  <c r="FY206" i="84"/>
  <c r="AG206" i="84" s="1"/>
  <c r="GQ368" i="84"/>
  <c r="GO356" i="84"/>
  <c r="DN356" i="84" s="1"/>
  <c r="GQ391" i="84"/>
  <c r="FT130" i="84"/>
  <c r="M130" i="84" s="1"/>
  <c r="FZ403" i="84"/>
  <c r="AJ403" i="84" s="1"/>
  <c r="GP344" i="84"/>
  <c r="DR344" i="84" s="1"/>
  <c r="FU410" i="84"/>
  <c r="N410" i="84" s="1"/>
  <c r="GO126" i="84"/>
  <c r="DN126" i="84" s="1"/>
  <c r="GL421" i="84"/>
  <c r="DF421" i="84" s="1"/>
  <c r="GC203" i="84"/>
  <c r="AS203" i="84" s="1"/>
  <c r="GJ153" i="84"/>
  <c r="CX153" i="84" s="1"/>
  <c r="GA198" i="84"/>
  <c r="GA397" i="84"/>
  <c r="AM397" i="84" s="1"/>
  <c r="FV118" i="84"/>
  <c r="O118" i="84" s="1"/>
  <c r="GQ175" i="84"/>
  <c r="FV346" i="84"/>
  <c r="O346" i="84" s="1"/>
  <c r="FU209" i="84"/>
  <c r="N209" i="84" s="1"/>
  <c r="GE151" i="84"/>
  <c r="CD151" i="84" s="1"/>
  <c r="FV209" i="84"/>
  <c r="O209" i="84" s="1"/>
  <c r="GH160" i="84"/>
  <c r="CP160" i="84" s="1"/>
  <c r="FW409" i="84"/>
  <c r="AA409" i="84" s="1"/>
  <c r="GC414" i="84"/>
  <c r="AS414" i="84" s="1"/>
  <c r="FX190" i="84"/>
  <c r="AD190" i="84" s="1"/>
  <c r="GK381" i="84"/>
  <c r="DB381" i="84" s="1"/>
  <c r="FQ17" i="84"/>
  <c r="O28" i="31" s="1"/>
  <c r="GI211" i="84"/>
  <c r="CT211" i="84" s="1"/>
  <c r="GE178" i="84"/>
  <c r="CD178" i="84" s="1"/>
  <c r="FY151" i="84"/>
  <c r="AG151" i="84" s="1"/>
  <c r="FX385" i="84"/>
  <c r="AD385" i="84" s="1"/>
  <c r="GL209" i="84"/>
  <c r="DF209" i="84" s="1"/>
  <c r="GK395" i="84"/>
  <c r="DB395" i="84" s="1"/>
  <c r="GL178" i="84"/>
  <c r="DF178" i="84" s="1"/>
  <c r="GO160" i="84"/>
  <c r="DN160" i="84" s="1"/>
  <c r="GG173" i="84"/>
  <c r="CL173" i="84" s="1"/>
  <c r="FU163" i="84"/>
  <c r="N163" i="84" s="1"/>
  <c r="GG159" i="84"/>
  <c r="CL159" i="84" s="1"/>
  <c r="FU428" i="84"/>
  <c r="N428" i="84" s="1"/>
  <c r="FT412" i="84"/>
  <c r="M412" i="84" s="1"/>
  <c r="FS201" i="84"/>
  <c r="L201" i="84" s="1"/>
  <c r="GM383" i="84"/>
  <c r="DJ383" i="84" s="1"/>
  <c r="GP356" i="84"/>
  <c r="DR356" i="84" s="1"/>
  <c r="FS214" i="84"/>
  <c r="L214" i="84" s="1"/>
  <c r="FX160" i="84"/>
  <c r="AD160" i="84" s="1"/>
  <c r="GM176" i="84"/>
  <c r="DJ176" i="84" s="1"/>
  <c r="GH362" i="84"/>
  <c r="CP362" i="84" s="1"/>
  <c r="FU387" i="84"/>
  <c r="N387" i="84" s="1"/>
  <c r="GC194" i="84"/>
  <c r="AS194" i="84" s="1"/>
  <c r="GL149" i="84"/>
  <c r="DF149" i="84" s="1"/>
  <c r="GN160" i="84"/>
  <c r="DV160" i="84" s="1"/>
  <c r="FS152" i="84"/>
  <c r="L152" i="84" s="1"/>
  <c r="FZ197" i="84"/>
  <c r="AJ197" i="84" s="1"/>
  <c r="GF165" i="84"/>
  <c r="CH165" i="84" s="1"/>
  <c r="GE198" i="84"/>
  <c r="GK397" i="84"/>
  <c r="DB397" i="84" s="1"/>
  <c r="GE181" i="84"/>
  <c r="CD181" i="84" s="1"/>
  <c r="GS121" i="84"/>
  <c r="ES121" i="84" s="1"/>
  <c r="FX179" i="84"/>
  <c r="AD179" i="84" s="1"/>
  <c r="GB398" i="84"/>
  <c r="BD398" i="84" s="1"/>
  <c r="GD371" i="84"/>
  <c r="BZ371" i="84" s="1"/>
  <c r="FT129" i="84"/>
  <c r="M129" i="84" s="1"/>
  <c r="GK173" i="84"/>
  <c r="DB173" i="84" s="1"/>
  <c r="GP179" i="84"/>
  <c r="DR179" i="84" s="1"/>
  <c r="FY167" i="84"/>
  <c r="AG167" i="84" s="1"/>
  <c r="GF433" i="84"/>
  <c r="CH433" i="84" s="1"/>
  <c r="GN166" i="84"/>
  <c r="DV166" i="84" s="1"/>
  <c r="GE177" i="84"/>
  <c r="CD177" i="84" s="1"/>
  <c r="FZ339" i="84"/>
  <c r="AJ339" i="84" s="1"/>
  <c r="GB198" i="84"/>
  <c r="GT134" i="84"/>
  <c r="EV134" i="84" s="1"/>
  <c r="FZ158" i="84"/>
  <c r="AJ158" i="84" s="1"/>
  <c r="FX157" i="84"/>
  <c r="AD157" i="84" s="1"/>
  <c r="GH171" i="84"/>
  <c r="CP171" i="84" s="1"/>
  <c r="GF163" i="84"/>
  <c r="CH163" i="84" s="1"/>
  <c r="GF406" i="84"/>
  <c r="CH406" i="84" s="1"/>
  <c r="FX369" i="84"/>
  <c r="AD369" i="84" s="1"/>
  <c r="FU363" i="84"/>
  <c r="N363" i="84" s="1"/>
  <c r="GH150" i="84"/>
  <c r="GK212" i="84"/>
  <c r="DB212" i="84" s="1"/>
  <c r="GF152" i="84"/>
  <c r="CH152" i="84" s="1"/>
  <c r="GK208" i="84"/>
  <c r="DB208" i="84" s="1"/>
  <c r="FZ115" i="84"/>
  <c r="AJ115" i="84" s="1"/>
  <c r="FZ142" i="84"/>
  <c r="AJ142" i="84" s="1"/>
  <c r="GS119" i="84"/>
  <c r="ES119" i="84" s="1"/>
  <c r="GF396" i="84"/>
  <c r="CH396" i="84" s="1"/>
  <c r="GI412" i="84"/>
  <c r="CT412" i="84" s="1"/>
  <c r="GC419" i="84"/>
  <c r="AS419" i="84" s="1"/>
  <c r="GU344" i="84"/>
  <c r="EY344" i="84" s="1"/>
  <c r="GQ208" i="84"/>
  <c r="EA208" i="84" s="1"/>
  <c r="GL184" i="84"/>
  <c r="DF184" i="84" s="1"/>
  <c r="FX436" i="84"/>
  <c r="AD436" i="84" s="1"/>
  <c r="GR352" i="84"/>
  <c r="EP352" i="84" s="1"/>
  <c r="FV216" i="84"/>
  <c r="O216" i="84" s="1"/>
  <c r="GM174" i="84"/>
  <c r="GM199" i="84"/>
  <c r="DJ199" i="84" s="1"/>
  <c r="FT204" i="84"/>
  <c r="M204" i="84" s="1"/>
  <c r="FT402" i="84"/>
  <c r="M402" i="84" s="1"/>
  <c r="GH218" i="84"/>
  <c r="CP218" i="84" s="1"/>
  <c r="GR341" i="84"/>
  <c r="EP341" i="84" s="1"/>
  <c r="GF196" i="84"/>
  <c r="CH196" i="84" s="1"/>
  <c r="GQ192" i="84"/>
  <c r="EA192" i="84" s="1"/>
  <c r="GC408" i="84"/>
  <c r="AS408" i="84" s="1"/>
  <c r="GS136" i="84"/>
  <c r="ES136" i="84" s="1"/>
  <c r="GH186" i="84"/>
  <c r="GD210" i="84"/>
  <c r="BZ210" i="84" s="1"/>
  <c r="GO206" i="84"/>
  <c r="DN206" i="84" s="1"/>
  <c r="GN208" i="84"/>
  <c r="DV208" i="84" s="1"/>
  <c r="FW139" i="84"/>
  <c r="AA139" i="84" s="1"/>
  <c r="GL200" i="84"/>
  <c r="DF200" i="84" s="1"/>
  <c r="GK187" i="84"/>
  <c r="DB187" i="84" s="1"/>
  <c r="FT403" i="84"/>
  <c r="M403" i="84" s="1"/>
  <c r="GI391" i="84"/>
  <c r="CT391" i="84" s="1"/>
  <c r="GE432" i="84"/>
  <c r="CD432" i="84" s="1"/>
  <c r="FW134" i="84"/>
  <c r="AA134" i="84" s="1"/>
  <c r="GE155" i="84"/>
  <c r="CD155" i="84" s="1"/>
  <c r="GN144" i="84"/>
  <c r="DV144" i="84" s="1"/>
  <c r="GA197" i="84"/>
  <c r="AM197" i="84" s="1"/>
  <c r="GD158" i="84"/>
  <c r="BZ158" i="84" s="1"/>
  <c r="GB190" i="84"/>
  <c r="BD190" i="84" s="1"/>
  <c r="GD184" i="84"/>
  <c r="BZ184" i="84" s="1"/>
  <c r="GF405" i="84"/>
  <c r="CH405" i="84" s="1"/>
  <c r="GA169" i="84"/>
  <c r="AM169" i="84" s="1"/>
  <c r="GK328" i="84"/>
  <c r="DB328" i="84" s="1"/>
  <c r="FZ346" i="84"/>
  <c r="AJ346" i="84" s="1"/>
  <c r="GO188" i="84"/>
  <c r="DN188" i="84" s="1"/>
  <c r="FX131" i="84"/>
  <c r="AD131" i="84" s="1"/>
  <c r="GI205" i="84"/>
  <c r="CT205" i="84" s="1"/>
  <c r="FS154" i="84"/>
  <c r="L154" i="84" s="1"/>
  <c r="GO202" i="84"/>
  <c r="DN202" i="84" s="1"/>
  <c r="GA168" i="84"/>
  <c r="AM168" i="84" s="1"/>
  <c r="FS177" i="84"/>
  <c r="L177" i="84" s="1"/>
  <c r="FZ150" i="84"/>
  <c r="GQ373" i="84"/>
  <c r="GQ417" i="84"/>
  <c r="EA417" i="84" s="1"/>
  <c r="GP203" i="84"/>
  <c r="DR203" i="84" s="1"/>
  <c r="GQ354" i="84"/>
  <c r="GO209" i="84"/>
  <c r="DN209" i="84" s="1"/>
  <c r="GG208" i="84"/>
  <c r="CL208" i="84" s="1"/>
  <c r="FY170" i="84"/>
  <c r="AG170" i="84" s="1"/>
  <c r="GL160" i="84"/>
  <c r="DF160" i="84" s="1"/>
  <c r="FS168" i="84"/>
  <c r="L168" i="84" s="1"/>
  <c r="GJ401" i="84"/>
  <c r="CX401" i="84" s="1"/>
  <c r="GH365" i="84"/>
  <c r="CP365" i="84" s="1"/>
  <c r="GL198" i="84"/>
  <c r="FW385" i="84"/>
  <c r="AA385" i="84" s="1"/>
  <c r="GI170" i="84"/>
  <c r="CT170" i="84" s="1"/>
  <c r="FW397" i="84"/>
  <c r="AA397" i="84" s="1"/>
  <c r="FW343" i="84"/>
  <c r="AA343" i="84" s="1"/>
  <c r="FZ174" i="84"/>
  <c r="FX143" i="84"/>
  <c r="AD143" i="84" s="1"/>
  <c r="GE428" i="84"/>
  <c r="CD428" i="84" s="1"/>
  <c r="GG412" i="84"/>
  <c r="CL412" i="84" s="1"/>
  <c r="FT368" i="84"/>
  <c r="M368" i="84" s="1"/>
  <c r="FS417" i="84"/>
  <c r="L417" i="84" s="1"/>
  <c r="FU197" i="84"/>
  <c r="N197" i="84" s="1"/>
  <c r="FU430" i="84"/>
  <c r="N430" i="84" s="1"/>
  <c r="GN393" i="84"/>
  <c r="DV393" i="84" s="1"/>
  <c r="GD166" i="84"/>
  <c r="BZ166" i="84" s="1"/>
  <c r="FX110" i="84"/>
  <c r="AD110" i="84" s="1"/>
  <c r="GF383" i="84"/>
  <c r="CH383" i="84" s="1"/>
  <c r="GL380" i="84"/>
  <c r="DF380" i="84" s="1"/>
  <c r="GB206" i="84"/>
  <c r="BD206" i="84" s="1"/>
  <c r="FT110" i="84"/>
  <c r="M110" i="84" s="1"/>
  <c r="GF432" i="84"/>
  <c r="CH432" i="84" s="1"/>
  <c r="FV189" i="84"/>
  <c r="O189" i="84" s="1"/>
  <c r="GC402" i="84"/>
  <c r="AS402" i="84" s="1"/>
  <c r="GD218" i="84"/>
  <c r="BZ218" i="84" s="1"/>
  <c r="GH195" i="84"/>
  <c r="CP195" i="84" s="1"/>
  <c r="GQ413" i="84"/>
  <c r="EA413" i="84" s="1"/>
  <c r="GD391" i="84"/>
  <c r="BZ391" i="84" s="1"/>
  <c r="GQ138" i="84"/>
  <c r="FY137" i="84"/>
  <c r="AG137" i="84" s="1"/>
  <c r="FT148" i="84"/>
  <c r="M148" i="84" s="1"/>
  <c r="FY388" i="84"/>
  <c r="AG388" i="84" s="1"/>
  <c r="FZ118" i="84"/>
  <c r="AJ118" i="84" s="1"/>
  <c r="GP151" i="84"/>
  <c r="DR151" i="84" s="1"/>
  <c r="GP216" i="84"/>
  <c r="DR216" i="84" s="1"/>
  <c r="GJ372" i="84"/>
  <c r="CX372" i="84" s="1"/>
  <c r="GL148" i="84"/>
  <c r="DF148" i="84" s="1"/>
  <c r="GL395" i="84"/>
  <c r="DF395" i="84" s="1"/>
  <c r="GP110" i="84"/>
  <c r="DR110" i="84" s="1"/>
  <c r="GE365" i="84"/>
  <c r="CD365" i="84" s="1"/>
  <c r="GB433" i="84"/>
  <c r="BD433" i="84" s="1"/>
  <c r="GE419" i="84"/>
  <c r="CD419" i="84" s="1"/>
  <c r="FW149" i="84"/>
  <c r="AA149" i="84" s="1"/>
  <c r="GJ369" i="84"/>
  <c r="CX369" i="84" s="1"/>
  <c r="FX127" i="84"/>
  <c r="AD127" i="84" s="1"/>
  <c r="GL399" i="84"/>
  <c r="DF399" i="84" s="1"/>
  <c r="GI110" i="84"/>
  <c r="CT110" i="84" s="1"/>
  <c r="FU141" i="84"/>
  <c r="N141" i="84" s="1"/>
  <c r="GS344" i="84"/>
  <c r="ES344" i="84" s="1"/>
  <c r="GE168" i="84"/>
  <c r="CD168" i="84" s="1"/>
  <c r="FT174" i="84"/>
  <c r="M174" i="84" s="1"/>
  <c r="GK163" i="84"/>
  <c r="DB163" i="84" s="1"/>
  <c r="FY144" i="84"/>
  <c r="AG144" i="84" s="1"/>
  <c r="GN296" i="84"/>
  <c r="DV296" i="84" s="1"/>
  <c r="FY121" i="84"/>
  <c r="AG121" i="84" s="1"/>
  <c r="GI212" i="84"/>
  <c r="CT212" i="84" s="1"/>
  <c r="GE199" i="84"/>
  <c r="CD199" i="84" s="1"/>
  <c r="GQ386" i="84"/>
  <c r="GN212" i="84"/>
  <c r="DV212" i="84" s="1"/>
  <c r="GG433" i="84"/>
  <c r="CL433" i="84" s="1"/>
  <c r="GI362" i="84"/>
  <c r="CT362" i="84" s="1"/>
  <c r="FX434" i="84"/>
  <c r="AD434" i="84" s="1"/>
  <c r="GI171" i="84"/>
  <c r="CT171" i="84" s="1"/>
  <c r="FW426" i="84"/>
  <c r="AA426" i="84" s="1"/>
  <c r="GQ339" i="84"/>
  <c r="GE378" i="84"/>
  <c r="CD378" i="84" s="1"/>
  <c r="GI197" i="84"/>
  <c r="CT197" i="84" s="1"/>
  <c r="FT388" i="84"/>
  <c r="M388" i="84" s="1"/>
  <c r="GJ196" i="84"/>
  <c r="CX196" i="84" s="1"/>
  <c r="GP197" i="84"/>
  <c r="DR197" i="84" s="1"/>
  <c r="GC429" i="84"/>
  <c r="AS429" i="84" s="1"/>
  <c r="GA146" i="84"/>
  <c r="AM146" i="84" s="1"/>
  <c r="GO133" i="84"/>
  <c r="DN133" i="84" s="1"/>
  <c r="GH439" i="84"/>
  <c r="CP439" i="84" s="1"/>
  <c r="GP384" i="84"/>
  <c r="DR384" i="84" s="1"/>
  <c r="GK186" i="84"/>
  <c r="FT373" i="84"/>
  <c r="M373" i="84" s="1"/>
  <c r="FZ380" i="84"/>
  <c r="AJ380" i="84" s="1"/>
  <c r="GM152" i="84"/>
  <c r="DJ152" i="84" s="1"/>
  <c r="GS132" i="84"/>
  <c r="ES132" i="84" s="1"/>
  <c r="GB183" i="84"/>
  <c r="BD183" i="84" s="1"/>
  <c r="GI402" i="84"/>
  <c r="CT402" i="84" s="1"/>
  <c r="FV120" i="84"/>
  <c r="O120" i="84" s="1"/>
  <c r="GP339" i="84"/>
  <c r="DR339" i="84" s="1"/>
  <c r="FS418" i="84"/>
  <c r="L418" i="84" s="1"/>
  <c r="GL419" i="84"/>
  <c r="DF419" i="84" s="1"/>
  <c r="FW144" i="84"/>
  <c r="AA144" i="84" s="1"/>
  <c r="GC207" i="84"/>
  <c r="AS207" i="84" s="1"/>
  <c r="FW196" i="84"/>
  <c r="AA196" i="84" s="1"/>
  <c r="FZ427" i="84"/>
  <c r="AJ427" i="84" s="1"/>
  <c r="GP431" i="84"/>
  <c r="DR431" i="84" s="1"/>
  <c r="FZ182" i="84"/>
  <c r="AJ182" i="84" s="1"/>
  <c r="GR356" i="84"/>
  <c r="EP356" i="84" s="1"/>
  <c r="FX161" i="84"/>
  <c r="AD161" i="84" s="1"/>
  <c r="GT115" i="84"/>
  <c r="EV115" i="84" s="1"/>
  <c r="GG192" i="84"/>
  <c r="CL192" i="84" s="1"/>
  <c r="GN140" i="84"/>
  <c r="DV140" i="84" s="1"/>
  <c r="GF427" i="84"/>
  <c r="CH427" i="84" s="1"/>
  <c r="GP173" i="84"/>
  <c r="DR173" i="84" s="1"/>
  <c r="FU123" i="84"/>
  <c r="N123" i="84" s="1"/>
  <c r="GB396" i="84"/>
  <c r="BD396" i="84" s="1"/>
  <c r="GP186" i="84"/>
  <c r="FS164" i="84"/>
  <c r="L164" i="84" s="1"/>
  <c r="GF203" i="84"/>
  <c r="CH203" i="84" s="1"/>
  <c r="GP137" i="84"/>
  <c r="DR137" i="84" s="1"/>
  <c r="GO139" i="84"/>
  <c r="DN139" i="84" s="1"/>
  <c r="GQ191" i="84"/>
  <c r="EA191" i="84" s="1"/>
  <c r="GL190" i="84"/>
  <c r="DF190" i="84" s="1"/>
  <c r="FZ146" i="84"/>
  <c r="AJ146" i="84" s="1"/>
  <c r="FZ348" i="84"/>
  <c r="AJ348" i="84" s="1"/>
  <c r="GI213" i="84"/>
  <c r="CT213" i="84" s="1"/>
  <c r="GA372" i="84"/>
  <c r="AM372" i="84" s="1"/>
  <c r="GL147" i="84"/>
  <c r="DF147" i="84" s="1"/>
  <c r="GB421" i="84"/>
  <c r="BD421" i="84" s="1"/>
  <c r="GH204" i="84"/>
  <c r="CP204" i="84" s="1"/>
  <c r="FU193" i="84"/>
  <c r="N193" i="84" s="1"/>
  <c r="FS194" i="84"/>
  <c r="L194" i="84" s="1"/>
  <c r="GE385" i="84"/>
  <c r="CD385" i="84" s="1"/>
  <c r="GF404" i="84"/>
  <c r="CH404" i="84" s="1"/>
  <c r="FV338" i="84"/>
  <c r="O338" i="84" s="1"/>
  <c r="GO190" i="84"/>
  <c r="DN190" i="84" s="1"/>
  <c r="FS193" i="84"/>
  <c r="L193" i="84" s="1"/>
  <c r="GI169" i="84"/>
  <c r="CT169" i="84" s="1"/>
  <c r="GS355" i="84"/>
  <c r="ES355" i="84" s="1"/>
  <c r="GK180" i="84"/>
  <c r="DB180" i="84" s="1"/>
  <c r="FV184" i="84"/>
  <c r="O184" i="84" s="1"/>
  <c r="GQ155" i="84"/>
  <c r="GD401" i="84"/>
  <c r="BZ401" i="84" s="1"/>
  <c r="FT215" i="84"/>
  <c r="M215" i="84" s="1"/>
  <c r="FS381" i="84"/>
  <c r="L381" i="84" s="1"/>
  <c r="FX386" i="84"/>
  <c r="AD386" i="84" s="1"/>
  <c r="GK367" i="84"/>
  <c r="DB367" i="84" s="1"/>
  <c r="FX177" i="84"/>
  <c r="AD177" i="84" s="1"/>
  <c r="FT157" i="84"/>
  <c r="M157" i="84" s="1"/>
  <c r="FU130" i="84"/>
  <c r="N130" i="84" s="1"/>
  <c r="GN434" i="84"/>
  <c r="DV434" i="84" s="1"/>
  <c r="GI371" i="84"/>
  <c r="CT371" i="84" s="1"/>
  <c r="GM110" i="84"/>
  <c r="DJ110" i="84" s="1"/>
  <c r="K11" i="32"/>
  <c r="S10" i="31"/>
  <c r="GF141" i="84"/>
  <c r="CH141" i="84" s="1"/>
  <c r="GI195" i="84"/>
  <c r="CT195" i="84" s="1"/>
  <c r="GN378" i="84"/>
  <c r="DV378" i="84" s="1"/>
  <c r="FW356" i="84"/>
  <c r="AA356" i="84" s="1"/>
  <c r="J9" i="43"/>
  <c r="AQ12" i="44"/>
  <c r="M15" i="44"/>
  <c r="Y11" i="44"/>
  <c r="S14" i="44"/>
  <c r="AQ13" i="44"/>
  <c r="G11" i="32"/>
  <c r="X15" i="31"/>
  <c r="R8" i="31"/>
  <c r="W14" i="31"/>
  <c r="U10" i="31"/>
  <c r="AA10" i="31"/>
  <c r="K13" i="58"/>
  <c r="I13" i="29"/>
  <c r="S11" i="60"/>
  <c r="E12" i="60"/>
  <c r="E15" i="60"/>
  <c r="FX350" i="84"/>
  <c r="AD350" i="84" s="1"/>
  <c r="FY178" i="84"/>
  <c r="AG178" i="84" s="1"/>
  <c r="GC180" i="84"/>
  <c r="AS180" i="84" s="1"/>
  <c r="GM439" i="84"/>
  <c r="DJ439" i="84" s="1"/>
  <c r="FT390" i="84"/>
  <c r="M390" i="84" s="1"/>
  <c r="GN369" i="84"/>
  <c r="DV369" i="84" s="1"/>
  <c r="GH386" i="84"/>
  <c r="CP386" i="84" s="1"/>
  <c r="AE14" i="60"/>
  <c r="FX101" i="84"/>
  <c r="AD101" i="84" s="1"/>
  <c r="O112" i="60" s="1"/>
  <c r="FT358" i="84"/>
  <c r="M358" i="84" s="1"/>
  <c r="GK363" i="84"/>
  <c r="DB363" i="84" s="1"/>
  <c r="FY160" i="84"/>
  <c r="AG160" i="84" s="1"/>
  <c r="GQ371" i="84"/>
  <c r="FW433" i="84"/>
  <c r="AA433" i="84" s="1"/>
  <c r="FV128" i="84"/>
  <c r="O128" i="84" s="1"/>
  <c r="GP383" i="84"/>
  <c r="DR383" i="84" s="1"/>
  <c r="GB425" i="84"/>
  <c r="BD425" i="84" s="1"/>
  <c r="GB430" i="84"/>
  <c r="BD430" i="84" s="1"/>
  <c r="GS133" i="84"/>
  <c r="ES133" i="84" s="1"/>
  <c r="GQ178" i="84"/>
  <c r="GP169" i="84"/>
  <c r="DR169" i="84" s="1"/>
  <c r="GL146" i="84"/>
  <c r="DF146" i="84" s="1"/>
  <c r="GC413" i="84"/>
  <c r="AS413" i="84" s="1"/>
  <c r="GT118" i="84"/>
  <c r="EV118" i="84" s="1"/>
  <c r="GC187" i="84"/>
  <c r="AS187" i="84" s="1"/>
  <c r="FZ381" i="84"/>
  <c r="AJ381" i="84" s="1"/>
  <c r="FV119" i="84"/>
  <c r="O119" i="84" s="1"/>
  <c r="GB202" i="84"/>
  <c r="BD202" i="84" s="1"/>
  <c r="GO347" i="84"/>
  <c r="DN347" i="84" s="1"/>
  <c r="FZ191" i="84"/>
  <c r="AJ191" i="84" s="1"/>
  <c r="GE175" i="84"/>
  <c r="CD175" i="84" s="1"/>
  <c r="GN216" i="84"/>
  <c r="DV216" i="84" s="1"/>
  <c r="FU124" i="84"/>
  <c r="N124" i="84" s="1"/>
  <c r="GO419" i="84"/>
  <c r="DN419" i="84" s="1"/>
  <c r="GM179" i="84"/>
  <c r="DJ179" i="84" s="1"/>
  <c r="FT200" i="84"/>
  <c r="M200" i="84" s="1"/>
  <c r="GL186" i="84"/>
  <c r="DF186" i="84" s="1"/>
  <c r="GL187" i="84"/>
  <c r="DF187" i="84" s="1"/>
  <c r="GH197" i="84"/>
  <c r="CP197" i="84" s="1"/>
  <c r="GC202" i="84"/>
  <c r="AS202" i="84" s="1"/>
  <c r="GD387" i="84"/>
  <c r="BZ387" i="84" s="1"/>
  <c r="FU118" i="84"/>
  <c r="N118" i="84" s="1"/>
  <c r="GM376" i="84"/>
  <c r="DJ376" i="84" s="1"/>
  <c r="GE196" i="84"/>
  <c r="CD196" i="84" s="1"/>
  <c r="FW211" i="84"/>
  <c r="AA211" i="84" s="1"/>
  <c r="FU385" i="84"/>
  <c r="N385" i="84" s="1"/>
  <c r="GE414" i="84"/>
  <c r="CD414" i="84" s="1"/>
  <c r="FV127" i="84"/>
  <c r="O127" i="84" s="1"/>
  <c r="GQ185" i="84"/>
  <c r="GN405" i="84"/>
  <c r="DV405" i="84" s="1"/>
  <c r="GJ197" i="84"/>
  <c r="CX197" i="84" s="1"/>
  <c r="FV178" i="84"/>
  <c r="O178" i="84" s="1"/>
  <c r="GL428" i="84"/>
  <c r="DF428" i="84" s="1"/>
  <c r="FV400" i="84"/>
  <c r="O400" i="84" s="1"/>
  <c r="GD110" i="84"/>
  <c r="BZ110" i="84" s="1"/>
  <c r="FX431" i="84"/>
  <c r="AD431" i="84" s="1"/>
  <c r="GP370" i="84"/>
  <c r="DR370" i="84" s="1"/>
  <c r="GR129" i="84"/>
  <c r="EP129" i="84" s="1"/>
  <c r="GQ209" i="84"/>
  <c r="EA209" i="84" s="1"/>
  <c r="GM404" i="84"/>
  <c r="DJ404" i="84" s="1"/>
  <c r="GK430" i="84"/>
  <c r="DB430" i="84" s="1"/>
  <c r="GE411" i="84"/>
  <c r="CD411" i="84" s="1"/>
  <c r="GM210" i="84"/>
  <c r="GP171" i="84"/>
  <c r="DR171" i="84" s="1"/>
  <c r="FS366" i="84"/>
  <c r="L366" i="84" s="1"/>
  <c r="GO134" i="84"/>
  <c r="DN134" i="84" s="1"/>
  <c r="GA137" i="84"/>
  <c r="AM137" i="84" s="1"/>
  <c r="FS130" i="84"/>
  <c r="L130" i="84" s="1"/>
  <c r="GM413" i="84"/>
  <c r="DJ413" i="84" s="1"/>
  <c r="GC178" i="84"/>
  <c r="AS178" i="84" s="1"/>
  <c r="GO200" i="84"/>
  <c r="DN200" i="84" s="1"/>
  <c r="GK176" i="84"/>
  <c r="DB176" i="84" s="1"/>
  <c r="GP204" i="84"/>
  <c r="DR204" i="84" s="1"/>
  <c r="GL195" i="84"/>
  <c r="DF195" i="84" s="1"/>
  <c r="GH170" i="84"/>
  <c r="CP170" i="84" s="1"/>
  <c r="GB189" i="84"/>
  <c r="BD189" i="84" s="1"/>
  <c r="GJ190" i="84"/>
  <c r="CX190" i="84" s="1"/>
  <c r="GE404" i="84"/>
  <c r="CD404" i="84" s="1"/>
  <c r="FY411" i="84"/>
  <c r="AG411" i="84" s="1"/>
  <c r="GK400" i="84"/>
  <c r="DB400" i="84" s="1"/>
  <c r="FV403" i="84"/>
  <c r="O403" i="84" s="1"/>
  <c r="FZ155" i="84"/>
  <c r="AJ155" i="84" s="1"/>
  <c r="GL142" i="84"/>
  <c r="DF142" i="84" s="1"/>
  <c r="FV351" i="84"/>
  <c r="O351" i="84" s="1"/>
  <c r="FU379" i="84"/>
  <c r="N379" i="84" s="1"/>
  <c r="GF377" i="84"/>
  <c r="CH377" i="84" s="1"/>
  <c r="GL208" i="84"/>
  <c r="DF208" i="84" s="1"/>
  <c r="GU341" i="84"/>
  <c r="EY341" i="84" s="1"/>
  <c r="FU198" i="84"/>
  <c r="G15" i="29"/>
  <c r="FZ334" i="84"/>
  <c r="AJ334" i="84" s="1"/>
  <c r="Q15" i="32"/>
  <c r="AE14" i="44"/>
  <c r="M14" i="44"/>
  <c r="AK13" i="44"/>
  <c r="G10" i="44"/>
  <c r="AE15" i="44"/>
  <c r="Z8" i="31"/>
  <c r="Y11" i="31"/>
  <c r="Z12" i="31"/>
  <c r="Q13" i="32"/>
  <c r="FT338" i="84"/>
  <c r="M338" i="84" s="1"/>
  <c r="GP121" i="84"/>
  <c r="DR121" i="84" s="1"/>
  <c r="GK426" i="84"/>
  <c r="DB426" i="84" s="1"/>
  <c r="GN200" i="84"/>
  <c r="DV200" i="84" s="1"/>
  <c r="GA144" i="84"/>
  <c r="AM144" i="84" s="1"/>
  <c r="GJ194" i="84"/>
  <c r="CX194" i="84" s="1"/>
  <c r="GN189" i="84"/>
  <c r="DV189" i="84" s="1"/>
  <c r="GN155" i="84"/>
  <c r="DV155" i="84" s="1"/>
  <c r="GJ185" i="84"/>
  <c r="CX185" i="84" s="1"/>
  <c r="FW110" i="84"/>
  <c r="AA110" i="84" s="1"/>
  <c r="I121" i="60" s="1"/>
  <c r="GK110" i="84"/>
  <c r="DB110" i="84" s="1"/>
  <c r="AY121" i="44" s="1"/>
  <c r="GG110" i="84"/>
  <c r="CL110" i="84" s="1"/>
  <c r="E10" i="29"/>
  <c r="GU355" i="84"/>
  <c r="EY355" i="84" s="1"/>
  <c r="GK436" i="84"/>
  <c r="DB436" i="84" s="1"/>
  <c r="GQ110" i="84"/>
  <c r="EA110" i="84" s="1"/>
  <c r="FT175" i="84"/>
  <c r="M175" i="84" s="1"/>
  <c r="FV116" i="84"/>
  <c r="O116" i="84" s="1"/>
  <c r="FV411" i="84"/>
  <c r="O411" i="84" s="1"/>
  <c r="DZ113" i="84"/>
  <c r="M124" i="76" s="1"/>
  <c r="BC222" i="84"/>
  <c r="GO117" i="84"/>
  <c r="DN117" i="84" s="1"/>
  <c r="GL363" i="84"/>
  <c r="DF363" i="84" s="1"/>
  <c r="FW412" i="84"/>
  <c r="AA412" i="84" s="1"/>
  <c r="GP343" i="84"/>
  <c r="DR343" i="84" s="1"/>
  <c r="GJ182" i="84"/>
  <c r="CX182" i="84" s="1"/>
  <c r="GF191" i="84"/>
  <c r="CH191" i="84" s="1"/>
  <c r="GR127" i="84"/>
  <c r="EP127" i="84" s="1"/>
  <c r="GB428" i="84"/>
  <c r="BD428" i="84" s="1"/>
  <c r="GP172" i="84"/>
  <c r="DR172" i="84" s="1"/>
  <c r="GF158" i="84"/>
  <c r="CH158" i="84" s="1"/>
  <c r="GL376" i="84"/>
  <c r="DF376" i="84" s="1"/>
  <c r="FV176" i="84"/>
  <c r="O176" i="84" s="1"/>
  <c r="GD154" i="84"/>
  <c r="BZ154" i="84" s="1"/>
  <c r="GP146" i="84"/>
  <c r="DR146" i="84" s="1"/>
  <c r="GQ207" i="84"/>
  <c r="EA207" i="84" s="1"/>
  <c r="GE161" i="84"/>
  <c r="CD161" i="84" s="1"/>
  <c r="GH396" i="84"/>
  <c r="CP396" i="84" s="1"/>
  <c r="FU396" i="84"/>
  <c r="N396" i="84" s="1"/>
  <c r="FY333" i="84"/>
  <c r="AG333" i="84" s="1"/>
  <c r="GQ351" i="84"/>
  <c r="GN163" i="84"/>
  <c r="DV163" i="84" s="1"/>
  <c r="GP391" i="84"/>
  <c r="DR391" i="84" s="1"/>
  <c r="GQ139" i="84"/>
  <c r="GJ404" i="84"/>
  <c r="CX404" i="84" s="1"/>
  <c r="FY344" i="84"/>
  <c r="AG344" i="84" s="1"/>
  <c r="FZ366" i="84"/>
  <c r="AJ366" i="84" s="1"/>
  <c r="FV199" i="84"/>
  <c r="O199" i="84" s="1"/>
  <c r="GG376" i="84"/>
  <c r="CL376" i="84" s="1"/>
  <c r="FY409" i="84"/>
  <c r="AG409" i="84" s="1"/>
  <c r="FY210" i="84"/>
  <c r="GS130" i="84"/>
  <c r="ES130" i="84" s="1"/>
  <c r="FY130" i="84"/>
  <c r="AG130" i="84" s="1"/>
  <c r="GA393" i="84"/>
  <c r="AM393" i="84" s="1"/>
  <c r="GR353" i="84"/>
  <c r="EP353" i="84" s="1"/>
  <c r="GP159" i="84"/>
  <c r="DR159" i="84" s="1"/>
  <c r="GM198" i="84"/>
  <c r="DJ198" i="84" s="1"/>
  <c r="FX174" i="84"/>
  <c r="FV154" i="84"/>
  <c r="O154" i="84" s="1"/>
  <c r="GR342" i="84"/>
  <c r="EP342" i="84" s="1"/>
  <c r="FT165" i="84"/>
  <c r="M165" i="84" s="1"/>
  <c r="FW408" i="84"/>
  <c r="AA408" i="84" s="1"/>
  <c r="GQ132" i="84"/>
  <c r="FU360" i="84"/>
  <c r="N360" i="84" s="1"/>
  <c r="GB207" i="84"/>
  <c r="BD207" i="84" s="1"/>
  <c r="GE165" i="84"/>
  <c r="CD165" i="84" s="1"/>
  <c r="GM163" i="84"/>
  <c r="DJ163" i="84" s="1"/>
  <c r="GI198" i="84"/>
  <c r="GN162" i="84"/>
  <c r="GO118" i="84"/>
  <c r="DN118" i="84" s="1"/>
  <c r="GL378" i="84"/>
  <c r="DF378" i="84" s="1"/>
  <c r="GF373" i="84"/>
  <c r="CH373" i="84" s="1"/>
  <c r="GL196" i="84"/>
  <c r="DF196" i="84" s="1"/>
  <c r="GA174" i="84"/>
  <c r="FZ376" i="84"/>
  <c r="AJ376" i="84" s="1"/>
  <c r="GQ210" i="84"/>
  <c r="GP348" i="84"/>
  <c r="DR348" i="84" s="1"/>
  <c r="GG207" i="84"/>
  <c r="CL207" i="84" s="1"/>
  <c r="GI191" i="84"/>
  <c r="CT191" i="84" s="1"/>
  <c r="GB205" i="84"/>
  <c r="BD205" i="84" s="1"/>
  <c r="GQ206" i="84"/>
  <c r="EA206" i="84" s="1"/>
  <c r="GH196" i="84"/>
  <c r="CP196" i="84" s="1"/>
  <c r="AF222" i="84"/>
  <c r="G10" i="29"/>
  <c r="GI379" i="84"/>
  <c r="CT379" i="84" s="1"/>
  <c r="GM180" i="84"/>
  <c r="DJ180" i="84" s="1"/>
  <c r="GQ360" i="84"/>
  <c r="FZ386" i="84"/>
  <c r="AJ386" i="84" s="1"/>
  <c r="GQ372" i="84"/>
  <c r="GA118" i="84"/>
  <c r="AM118" i="84" s="1"/>
  <c r="GJ403" i="84"/>
  <c r="CX403" i="84" s="1"/>
  <c r="GA411" i="84"/>
  <c r="AM411" i="84" s="1"/>
  <c r="GF400" i="84"/>
  <c r="CH400" i="84" s="1"/>
  <c r="FX425" i="84"/>
  <c r="AD425" i="84" s="1"/>
  <c r="FT414" i="84"/>
  <c r="M414" i="84" s="1"/>
  <c r="FV435" i="84"/>
  <c r="O435" i="84" s="1"/>
  <c r="FY184" i="84"/>
  <c r="AG184" i="84" s="1"/>
  <c r="GO170" i="84"/>
  <c r="DN170" i="84" s="1"/>
  <c r="FY432" i="84"/>
  <c r="AG432" i="84" s="1"/>
  <c r="GG372" i="84"/>
  <c r="CL372" i="84" s="1"/>
  <c r="GD150" i="84"/>
  <c r="FV393" i="84"/>
  <c r="O393" i="84" s="1"/>
  <c r="GM190" i="84"/>
  <c r="DJ190" i="84" s="1"/>
  <c r="GD376" i="84"/>
  <c r="BZ376" i="84" s="1"/>
  <c r="GF435" i="84"/>
  <c r="CH435" i="84" s="1"/>
  <c r="GO119" i="84"/>
  <c r="DN119" i="84" s="1"/>
  <c r="GP407" i="84"/>
  <c r="DR407" i="84" s="1"/>
  <c r="GJ398" i="84"/>
  <c r="CX398" i="84" s="1"/>
  <c r="GN368" i="84"/>
  <c r="DV368" i="84" s="1"/>
  <c r="GA206" i="84"/>
  <c r="AM206" i="84" s="1"/>
  <c r="FZ341" i="84"/>
  <c r="AJ341" i="84" s="1"/>
  <c r="GE197" i="84"/>
  <c r="CD197" i="84" s="1"/>
  <c r="FS415" i="84"/>
  <c r="L415" i="84" s="1"/>
  <c r="GG158" i="84"/>
  <c r="CL158" i="84" s="1"/>
  <c r="GO156" i="84"/>
  <c r="DN156" i="84" s="1"/>
  <c r="GS17" i="84"/>
  <c r="ES17" i="84" s="1"/>
  <c r="O21" i="33" s="1"/>
  <c r="GA167" i="84"/>
  <c r="AM167" i="84" s="1"/>
  <c r="GJ373" i="84"/>
  <c r="CX373" i="84" s="1"/>
  <c r="GD383" i="84"/>
  <c r="BZ383" i="84" s="1"/>
  <c r="FX344" i="84"/>
  <c r="AD344" i="84" s="1"/>
  <c r="GF184" i="84"/>
  <c r="CH184" i="84" s="1"/>
  <c r="GL206" i="84"/>
  <c r="DF206" i="84" s="1"/>
  <c r="FT405" i="84"/>
  <c r="M405" i="84" s="1"/>
  <c r="FV161" i="84"/>
  <c r="O161" i="84" s="1"/>
  <c r="GM212" i="84"/>
  <c r="DJ212" i="84" s="1"/>
  <c r="GI410" i="84"/>
  <c r="CT410" i="84" s="1"/>
  <c r="FX396" i="84"/>
  <c r="AD396" i="84" s="1"/>
  <c r="FX415" i="84"/>
  <c r="AD415" i="84" s="1"/>
  <c r="GS334" i="84"/>
  <c r="ES334" i="84" s="1"/>
  <c r="GQ389" i="84"/>
  <c r="FV376" i="84"/>
  <c r="O376" i="84" s="1"/>
  <c r="GF104" i="84"/>
  <c r="CH104" i="84" s="1"/>
  <c r="U115" i="44" s="1"/>
  <c r="FW357" i="84"/>
  <c r="AA357" i="84" s="1"/>
  <c r="GD433" i="84"/>
  <c r="BZ433" i="84" s="1"/>
  <c r="FY146" i="84"/>
  <c r="AG146" i="84" s="1"/>
  <c r="FX370" i="84"/>
  <c r="AD370" i="84" s="1"/>
  <c r="GA189" i="84"/>
  <c r="AM189" i="84" s="1"/>
  <c r="GD155" i="84"/>
  <c r="BZ155" i="84" s="1"/>
  <c r="FY164" i="84"/>
  <c r="AG164" i="84" s="1"/>
  <c r="GG206" i="84"/>
  <c r="CL206" i="84" s="1"/>
  <c r="FY197" i="84"/>
  <c r="AG197" i="84" s="1"/>
  <c r="FZ198" i="84"/>
  <c r="FZ119" i="84"/>
  <c r="AJ119" i="84" s="1"/>
  <c r="FX421" i="84"/>
  <c r="AD421" i="84" s="1"/>
  <c r="FY116" i="84"/>
  <c r="AG116" i="84" s="1"/>
  <c r="FS423" i="84"/>
  <c r="L423" i="84" s="1"/>
  <c r="GA115" i="84"/>
  <c r="AM115" i="84" s="1"/>
  <c r="GF156" i="84"/>
  <c r="CH156" i="84" s="1"/>
  <c r="GL155" i="84"/>
  <c r="DF155" i="84" s="1"/>
  <c r="FY385" i="84"/>
  <c r="AG385" i="84" s="1"/>
  <c r="E14" i="29"/>
  <c r="Q13" i="31"/>
  <c r="GG392" i="84"/>
  <c r="CL392" i="84" s="1"/>
  <c r="FS209" i="84"/>
  <c r="L209" i="84" s="1"/>
  <c r="GU129" i="84"/>
  <c r="EY129" i="84" s="1"/>
  <c r="GN391" i="84"/>
  <c r="DV391" i="84" s="1"/>
  <c r="GQ198" i="84"/>
  <c r="GP132" i="84"/>
  <c r="DR132" i="84" s="1"/>
  <c r="GG436" i="84"/>
  <c r="CL436" i="84" s="1"/>
  <c r="GK372" i="84"/>
  <c r="DB372" i="84" s="1"/>
  <c r="GI388" i="84"/>
  <c r="CT388" i="84" s="1"/>
  <c r="GI159" i="84"/>
  <c r="CT159" i="84" s="1"/>
  <c r="GO147" i="84"/>
  <c r="DN147" i="84" s="1"/>
  <c r="GH183" i="84"/>
  <c r="CP183" i="84" s="1"/>
  <c r="GS122" i="84"/>
  <c r="ES122" i="84" s="1"/>
  <c r="FT436" i="84"/>
  <c r="M436" i="84" s="1"/>
  <c r="GG141" i="84"/>
  <c r="CL141" i="84" s="1"/>
  <c r="FZ333" i="84"/>
  <c r="AJ333" i="84" s="1"/>
  <c r="GH210" i="84"/>
  <c r="FU391" i="84"/>
  <c r="N391" i="84" s="1"/>
  <c r="FY410" i="84"/>
  <c r="AG410" i="84" s="1"/>
  <c r="GL194" i="84"/>
  <c r="DF194" i="84" s="1"/>
  <c r="GC217" i="84"/>
  <c r="AS217" i="84" s="1"/>
  <c r="GM188" i="84"/>
  <c r="DJ188" i="84" s="1"/>
  <c r="FU407" i="84"/>
  <c r="N407" i="84" s="1"/>
  <c r="GH377" i="84"/>
  <c r="CP377" i="84" s="1"/>
  <c r="FW372" i="84"/>
  <c r="AA372" i="84" s="1"/>
  <c r="GO176" i="84"/>
  <c r="DN176" i="84" s="1"/>
  <c r="GH432" i="84"/>
  <c r="CP432" i="84" s="1"/>
  <c r="GJ195" i="84"/>
  <c r="CX195" i="84" s="1"/>
  <c r="GH436" i="84"/>
  <c r="CP436" i="84" s="1"/>
  <c r="FX349" i="84"/>
  <c r="AD349" i="84" s="1"/>
  <c r="GI180" i="84"/>
  <c r="CT180" i="84" s="1"/>
  <c r="FX281" i="84"/>
  <c r="AD281" i="84" s="1"/>
  <c r="GM145" i="84"/>
  <c r="DJ145" i="84" s="1"/>
  <c r="FY185" i="84"/>
  <c r="AG185" i="84" s="1"/>
  <c r="GL433" i="84"/>
  <c r="DF433" i="84" s="1"/>
  <c r="FU158" i="84"/>
  <c r="N158" i="84" s="1"/>
  <c r="GI403" i="84"/>
  <c r="CT403" i="84" s="1"/>
  <c r="GE387" i="84"/>
  <c r="CD387" i="84" s="1"/>
  <c r="GE423" i="84"/>
  <c r="CD423" i="84" s="1"/>
  <c r="FZ206" i="84"/>
  <c r="AJ206" i="84" s="1"/>
  <c r="GH378" i="84"/>
  <c r="CP378" i="84" s="1"/>
  <c r="FW338" i="84"/>
  <c r="AA338" i="84" s="1"/>
  <c r="GQ189" i="84"/>
  <c r="EA189" i="84" s="1"/>
  <c r="GF214" i="84"/>
  <c r="CH214" i="84" s="1"/>
  <c r="FV188" i="84"/>
  <c r="O188" i="84" s="1"/>
  <c r="DI222" i="84"/>
  <c r="FX186" i="84"/>
  <c r="AD186" i="84" s="1"/>
  <c r="GO180" i="84"/>
  <c r="DN180" i="84" s="1"/>
  <c r="GN402" i="84"/>
  <c r="DV402" i="84" s="1"/>
  <c r="GQ415" i="84"/>
  <c r="EA415" i="84" s="1"/>
  <c r="FX333" i="84"/>
  <c r="AD333" i="84" s="1"/>
  <c r="GK373" i="84"/>
  <c r="DB373" i="84" s="1"/>
  <c r="FY141" i="84"/>
  <c r="AG141" i="84" s="1"/>
  <c r="FW117" i="84"/>
  <c r="AA117" i="84" s="1"/>
  <c r="GM400" i="84"/>
  <c r="DJ400" i="84" s="1"/>
  <c r="FY376" i="84"/>
  <c r="AG376" i="84" s="1"/>
  <c r="GE148" i="84"/>
  <c r="CD148" i="84" s="1"/>
  <c r="GJ218" i="84"/>
  <c r="CX218" i="84" s="1"/>
  <c r="FV130" i="84"/>
  <c r="O130" i="84" s="1"/>
  <c r="GQ435" i="84"/>
  <c r="EA435" i="84" s="1"/>
  <c r="FY356" i="84"/>
  <c r="AG356" i="84" s="1"/>
  <c r="S10" i="44"/>
  <c r="S15" i="60"/>
  <c r="AE10" i="60"/>
  <c r="I11" i="29"/>
  <c r="FU200" i="84"/>
  <c r="N200" i="84" s="1"/>
  <c r="GK433" i="84"/>
  <c r="DB433" i="84" s="1"/>
  <c r="GF208" i="84"/>
  <c r="CH208" i="84" s="1"/>
  <c r="GG155" i="84"/>
  <c r="CL155" i="84" s="1"/>
  <c r="GE391" i="84"/>
  <c r="CD391" i="84" s="1"/>
  <c r="GD190" i="84"/>
  <c r="BZ190" i="84" s="1"/>
  <c r="FS205" i="84"/>
  <c r="L205" i="84" s="1"/>
  <c r="GA345" i="84"/>
  <c r="AM345" i="84" s="1"/>
  <c r="GH370" i="84"/>
  <c r="CP370" i="84" s="1"/>
  <c r="FT208" i="84"/>
  <c r="M208" i="84" s="1"/>
  <c r="FY126" i="84"/>
  <c r="FY193" i="84"/>
  <c r="AG193" i="84" s="1"/>
  <c r="FT172" i="84"/>
  <c r="M172" i="84" s="1"/>
  <c r="GK439" i="84"/>
  <c r="DB439" i="84" s="1"/>
  <c r="BC15" i="44"/>
  <c r="FZ349" i="84"/>
  <c r="AJ349" i="84" s="1"/>
  <c r="FU211" i="84"/>
  <c r="N211" i="84" s="1"/>
  <c r="GE147" i="84"/>
  <c r="CD147" i="84" s="1"/>
  <c r="GE200" i="84"/>
  <c r="CD200" i="84" s="1"/>
  <c r="FT382" i="84"/>
  <c r="M382" i="84" s="1"/>
  <c r="GB209" i="84"/>
  <c r="BD209" i="84" s="1"/>
  <c r="GQ347" i="84"/>
  <c r="FW198" i="84"/>
  <c r="AA198" i="84" s="1"/>
  <c r="GJ187" i="84"/>
  <c r="CX187" i="84" s="1"/>
  <c r="FT126" i="84"/>
  <c r="FU154" i="84"/>
  <c r="N154" i="84" s="1"/>
  <c r="GP209" i="84"/>
  <c r="DR209" i="84" s="1"/>
  <c r="FU417" i="84"/>
  <c r="N417" i="84" s="1"/>
  <c r="GI383" i="84"/>
  <c r="CT383" i="84" s="1"/>
  <c r="GU333" i="84"/>
  <c r="EY333" i="84" s="1"/>
  <c r="FX125" i="84"/>
  <c r="AD125" i="84" s="1"/>
  <c r="GP124" i="84"/>
  <c r="DR124" i="84" s="1"/>
  <c r="GK161" i="84"/>
  <c r="DB161" i="84" s="1"/>
  <c r="GF167" i="84"/>
  <c r="CH167" i="84" s="1"/>
  <c r="FX411" i="84"/>
  <c r="AD411" i="84" s="1"/>
  <c r="GN186" i="84"/>
  <c r="GF186" i="84"/>
  <c r="GM156" i="84"/>
  <c r="DJ156" i="84" s="1"/>
  <c r="GA395" i="84"/>
  <c r="AM395" i="84" s="1"/>
  <c r="AR113" i="84"/>
  <c r="H124" i="58" s="1"/>
  <c r="FY211" i="84"/>
  <c r="AG211" i="84" s="1"/>
  <c r="FW125" i="84"/>
  <c r="AA125" i="84" s="1"/>
  <c r="GE408" i="84"/>
  <c r="CD408" i="84" s="1"/>
  <c r="GI148" i="84"/>
  <c r="CT148" i="84" s="1"/>
  <c r="FY209" i="84"/>
  <c r="AG209" i="84" s="1"/>
  <c r="GE209" i="84"/>
  <c r="CD209" i="84" s="1"/>
  <c r="GF429" i="84"/>
  <c r="CH429" i="84" s="1"/>
  <c r="FV125" i="84"/>
  <c r="O125" i="84" s="1"/>
  <c r="GA213" i="84"/>
  <c r="AM213" i="84" s="1"/>
  <c r="GI204" i="84"/>
  <c r="CT204" i="84" s="1"/>
  <c r="FT160" i="84"/>
  <c r="M160" i="84" s="1"/>
  <c r="S14" i="31"/>
  <c r="J12" i="43"/>
  <c r="FU331" i="84"/>
  <c r="N331" i="84" s="1"/>
  <c r="FS138" i="84"/>
  <c r="L138" i="84" s="1"/>
  <c r="GN428" i="84"/>
  <c r="DV428" i="84" s="1"/>
  <c r="FU381" i="84"/>
  <c r="N381" i="84" s="1"/>
  <c r="FZ384" i="84"/>
  <c r="AJ384" i="84" s="1"/>
  <c r="FT420" i="84"/>
  <c r="M420" i="84" s="1"/>
  <c r="GM42" i="84"/>
  <c r="DJ42" i="84" s="1"/>
  <c r="BK53" i="44" s="1"/>
  <c r="GK156" i="84"/>
  <c r="DB156" i="84" s="1"/>
  <c r="GA204" i="84"/>
  <c r="AM204" i="84" s="1"/>
  <c r="GL423" i="84"/>
  <c r="DF423" i="84" s="1"/>
  <c r="GI146" i="84"/>
  <c r="CT146" i="84" s="1"/>
  <c r="GI174" i="84"/>
  <c r="GL169" i="84"/>
  <c r="DF169" i="84" s="1"/>
  <c r="FV170" i="84"/>
  <c r="O170" i="84" s="1"/>
  <c r="BY113" i="84"/>
  <c r="H124" i="44" s="1"/>
  <c r="GF206" i="84"/>
  <c r="CH206" i="84" s="1"/>
  <c r="GR340" i="84"/>
  <c r="EP340" i="84" s="1"/>
  <c r="GE390" i="84"/>
  <c r="CD390" i="84" s="1"/>
  <c r="FV121" i="84"/>
  <c r="O121" i="84" s="1"/>
  <c r="FT363" i="84"/>
  <c r="M363" i="84" s="1"/>
  <c r="GE425" i="84"/>
  <c r="CD425" i="84" s="1"/>
  <c r="GH152" i="84"/>
  <c r="CP152" i="84" s="1"/>
  <c r="FZ152" i="84"/>
  <c r="AJ152" i="84" s="1"/>
  <c r="GF150" i="84"/>
  <c r="GL436" i="84"/>
  <c r="DF436" i="84" s="1"/>
  <c r="GF414" i="84"/>
  <c r="CH414" i="84" s="1"/>
  <c r="FV204" i="84"/>
  <c r="O204" i="84" s="1"/>
  <c r="GS354" i="84"/>
  <c r="ES354" i="84" s="1"/>
  <c r="GG366" i="84"/>
  <c r="CL366" i="84" s="1"/>
  <c r="FS199" i="84"/>
  <c r="L199" i="84" s="1"/>
  <c r="GF170" i="84"/>
  <c r="CH170" i="84" s="1"/>
  <c r="FV175" i="84"/>
  <c r="O175" i="84" s="1"/>
  <c r="GO354" i="84"/>
  <c r="DN354" i="84" s="1"/>
  <c r="GT345" i="84"/>
  <c r="EV345" i="84" s="1"/>
  <c r="FW403" i="84"/>
  <c r="AA403" i="84" s="1"/>
  <c r="GK165" i="84"/>
  <c r="DB165" i="84" s="1"/>
  <c r="GO389" i="84"/>
  <c r="DN389" i="84" s="1"/>
  <c r="FY190" i="84"/>
  <c r="AG190" i="84" s="1"/>
  <c r="GD203" i="84"/>
  <c r="BZ203" i="84" s="1"/>
  <c r="GO178" i="84"/>
  <c r="DN178" i="84" s="1"/>
  <c r="GK391" i="84"/>
  <c r="DB391" i="84" s="1"/>
  <c r="GG187" i="84"/>
  <c r="CL187" i="84" s="1"/>
  <c r="FJ222" i="84"/>
  <c r="FV331" i="84"/>
  <c r="O331" i="84" s="1"/>
  <c r="GO357" i="84"/>
  <c r="DN357" i="84" s="1"/>
  <c r="GO418" i="84"/>
  <c r="DN418" i="84" s="1"/>
  <c r="GL400" i="84"/>
  <c r="DF400" i="84" s="1"/>
  <c r="GH392" i="84"/>
  <c r="CP392" i="84" s="1"/>
  <c r="FY354" i="84"/>
  <c r="AG354" i="84" s="1"/>
  <c r="GP154" i="84"/>
  <c r="DR154" i="84" s="1"/>
  <c r="FS167" i="84"/>
  <c r="L167" i="84" s="1"/>
  <c r="GL173" i="84"/>
  <c r="DF173" i="84" s="1"/>
  <c r="GF370" i="84"/>
  <c r="CH370" i="84" s="1"/>
  <c r="BC11" i="44"/>
  <c r="G14" i="29"/>
  <c r="GQ365" i="84"/>
  <c r="GD379" i="84"/>
  <c r="BZ379" i="84" s="1"/>
  <c r="GI367" i="84"/>
  <c r="CT367" i="84" s="1"/>
  <c r="GP170" i="84"/>
  <c r="DR170" i="84" s="1"/>
  <c r="GH219" i="84"/>
  <c r="CP219" i="84" s="1"/>
  <c r="FU414" i="84"/>
  <c r="N414" i="84" s="1"/>
  <c r="GQ395" i="84"/>
  <c r="GJ183" i="84"/>
  <c r="CX183" i="84" s="1"/>
  <c r="GM389" i="84"/>
  <c r="DJ389" i="84" s="1"/>
  <c r="FU185" i="84"/>
  <c r="N185" i="84" s="1"/>
  <c r="FT400" i="84"/>
  <c r="M400" i="84" s="1"/>
  <c r="GK413" i="84"/>
  <c r="DB413" i="84" s="1"/>
  <c r="GD219" i="84"/>
  <c r="BZ219" i="84" s="1"/>
  <c r="GN387" i="84"/>
  <c r="DV387" i="84" s="1"/>
  <c r="GI189" i="84"/>
  <c r="CT189" i="84" s="1"/>
  <c r="AC222" i="84"/>
  <c r="DZ222" i="84"/>
  <c r="FW146" i="84"/>
  <c r="AA146" i="84" s="1"/>
  <c r="GE420" i="84"/>
  <c r="CD420" i="84" s="1"/>
  <c r="FV383" i="84"/>
  <c r="O383" i="84" s="1"/>
  <c r="FY390" i="84"/>
  <c r="AG390" i="84" s="1"/>
  <c r="GR355" i="84"/>
  <c r="EP355" i="84" s="1"/>
  <c r="GM193" i="84"/>
  <c r="DJ193" i="84" s="1"/>
  <c r="GD393" i="84"/>
  <c r="BZ393" i="84" s="1"/>
  <c r="GO371" i="84"/>
  <c r="DN371" i="84" s="1"/>
  <c r="GH142" i="84"/>
  <c r="CP142" i="84" s="1"/>
  <c r="GQ439" i="84"/>
  <c r="EA439" i="84" s="1"/>
  <c r="I10" i="29"/>
  <c r="GJ198" i="84"/>
  <c r="FU125" i="84"/>
  <c r="N125" i="84" s="1"/>
  <c r="GB409" i="84"/>
  <c r="BD409" i="84" s="1"/>
  <c r="GS127" i="84"/>
  <c r="ES127" i="84" s="1"/>
  <c r="FT212" i="84"/>
  <c r="M212" i="84" s="1"/>
  <c r="GA422" i="84"/>
  <c r="AM422" i="84" s="1"/>
  <c r="FZ135" i="84"/>
  <c r="AJ135" i="84" s="1"/>
  <c r="FX435" i="84"/>
  <c r="AD435" i="84" s="1"/>
  <c r="FZ414" i="84"/>
  <c r="AJ414" i="84" s="1"/>
  <c r="FV405" i="84"/>
  <c r="O405" i="84" s="1"/>
  <c r="GD143" i="84"/>
  <c r="BZ143" i="84" s="1"/>
  <c r="GQ348" i="84"/>
  <c r="GL204" i="84"/>
  <c r="DF204" i="84" s="1"/>
  <c r="FZ347" i="84"/>
  <c r="AJ347" i="84" s="1"/>
  <c r="GK218" i="84"/>
  <c r="DB218" i="84" s="1"/>
  <c r="FY374" i="84"/>
  <c r="AG374" i="84" s="1"/>
  <c r="FU194" i="84"/>
  <c r="N194" i="84" s="1"/>
  <c r="AC198" i="84"/>
  <c r="FY155" i="84"/>
  <c r="AG155" i="84" s="1"/>
  <c r="FV336" i="84"/>
  <c r="O336" i="84" s="1"/>
  <c r="GJ422" i="84"/>
  <c r="CX422" i="84" s="1"/>
  <c r="GF197" i="84"/>
  <c r="CH197" i="84" s="1"/>
  <c r="GQ147" i="84"/>
  <c r="GP185" i="84"/>
  <c r="DR185" i="84" s="1"/>
  <c r="AL222" i="84"/>
  <c r="I14" i="29"/>
  <c r="AA12" i="31"/>
  <c r="FZ201" i="84"/>
  <c r="AJ201" i="84" s="1"/>
  <c r="FY384" i="84"/>
  <c r="AG384" i="84" s="1"/>
  <c r="GA176" i="84"/>
  <c r="AM176" i="84" s="1"/>
  <c r="AA8" i="31"/>
  <c r="K12" i="32"/>
  <c r="GU347" i="84"/>
  <c r="EY347" i="84" s="1"/>
  <c r="GL172" i="84"/>
  <c r="DF172" i="84" s="1"/>
  <c r="FT161" i="84"/>
  <c r="M161" i="84" s="1"/>
  <c r="GM425" i="84"/>
  <c r="DJ425" i="84" s="1"/>
  <c r="FV208" i="84"/>
  <c r="O208" i="84" s="1"/>
  <c r="GO422" i="84"/>
  <c r="DN422" i="84" s="1"/>
  <c r="FX378" i="84"/>
  <c r="AD378" i="84" s="1"/>
  <c r="FP222" i="84"/>
  <c r="CO222" i="84"/>
  <c r="FX355" i="84"/>
  <c r="AD355" i="84" s="1"/>
  <c r="GO207" i="84"/>
  <c r="DN207" i="84" s="1"/>
  <c r="GG195" i="84"/>
  <c r="CL195" i="84" s="1"/>
  <c r="FW200" i="84"/>
  <c r="AA200" i="84" s="1"/>
  <c r="GN110" i="84"/>
  <c r="DV110" i="84" s="1"/>
  <c r="GM148" i="84"/>
  <c r="DJ148" i="84" s="1"/>
  <c r="GR126" i="84"/>
  <c r="FY24" i="84"/>
  <c r="AG24" i="84" s="1"/>
  <c r="U35" i="60" s="1"/>
  <c r="E10" i="60"/>
  <c r="FH186" i="84"/>
  <c r="GH173" i="84"/>
  <c r="CP173" i="84" s="1"/>
  <c r="FT213" i="84"/>
  <c r="M213" i="84" s="1"/>
  <c r="GC416" i="84"/>
  <c r="AS416" i="84" s="1"/>
  <c r="FX147" i="84"/>
  <c r="AD147" i="84" s="1"/>
  <c r="GE364" i="84"/>
  <c r="CD364" i="84" s="1"/>
  <c r="GK158" i="84"/>
  <c r="DB158" i="84" s="1"/>
  <c r="FZ393" i="84"/>
  <c r="AJ393" i="84" s="1"/>
  <c r="GJ439" i="84"/>
  <c r="CX439" i="84" s="1"/>
  <c r="AA13" i="31"/>
  <c r="AC174" i="84"/>
  <c r="FY422" i="84"/>
  <c r="AG422" i="84" s="1"/>
  <c r="FY402" i="84"/>
  <c r="AG402" i="84" s="1"/>
  <c r="E12" i="32"/>
  <c r="J10" i="29"/>
  <c r="GJ216" i="84"/>
  <c r="CX216" i="84" s="1"/>
  <c r="DU210" i="84"/>
  <c r="FH138" i="84"/>
  <c r="FX379" i="84"/>
  <c r="AD379" i="84" s="1"/>
  <c r="GK368" i="84"/>
  <c r="DB368" i="84" s="1"/>
  <c r="GP212" i="84"/>
  <c r="DR212" i="84" s="1"/>
  <c r="FS182" i="84"/>
  <c r="L182" i="84" s="1"/>
  <c r="GE176" i="84"/>
  <c r="CD176" i="84" s="1"/>
  <c r="GI176" i="84"/>
  <c r="CT176" i="84" s="1"/>
  <c r="GG428" i="84"/>
  <c r="CL428" i="84" s="1"/>
  <c r="FM138" i="84"/>
  <c r="FH210" i="84"/>
  <c r="FT191" i="84"/>
  <c r="M191" i="84" s="1"/>
  <c r="FV382" i="84"/>
  <c r="O382" i="84" s="1"/>
  <c r="GO154" i="84"/>
  <c r="DN154" i="84" s="1"/>
  <c r="GC412" i="84"/>
  <c r="AS412" i="84" s="1"/>
  <c r="GE170" i="84"/>
  <c r="CD170" i="84" s="1"/>
  <c r="GG387" i="84"/>
  <c r="CL387" i="84" s="1"/>
  <c r="GL192" i="84"/>
  <c r="DF192" i="84" s="1"/>
  <c r="GI192" i="84"/>
  <c r="CT192" i="84" s="1"/>
  <c r="FY339" i="84"/>
  <c r="AG339" i="84" s="1"/>
  <c r="GE152" i="84"/>
  <c r="CD152" i="84" s="1"/>
  <c r="FU372" i="84"/>
  <c r="N372" i="84" s="1"/>
  <c r="GD146" i="84"/>
  <c r="BZ146" i="84" s="1"/>
  <c r="GN422" i="84"/>
  <c r="DV422" i="84" s="1"/>
  <c r="GM401" i="84"/>
  <c r="DJ401" i="84" s="1"/>
  <c r="GL211" i="84"/>
  <c r="DF211" i="84" s="1"/>
  <c r="FT158" i="84"/>
  <c r="M158" i="84" s="1"/>
  <c r="GD416" i="84"/>
  <c r="BZ416" i="84" s="1"/>
  <c r="FV164" i="84"/>
  <c r="O164" i="84" s="1"/>
  <c r="FT201" i="84"/>
  <c r="M201" i="84" s="1"/>
  <c r="GF190" i="84"/>
  <c r="CH190" i="84" s="1"/>
  <c r="FT122" i="84"/>
  <c r="M122" i="84" s="1"/>
  <c r="GQ433" i="84"/>
  <c r="EA433" i="84" s="1"/>
  <c r="FV371" i="84"/>
  <c r="O371" i="84" s="1"/>
  <c r="FW418" i="84"/>
  <c r="AA418" i="84" s="1"/>
  <c r="GD365" i="84"/>
  <c r="BZ365" i="84" s="1"/>
  <c r="GO367" i="84"/>
  <c r="DN367" i="84" s="1"/>
  <c r="GF164" i="84"/>
  <c r="CH164" i="84" s="1"/>
  <c r="GJ205" i="84"/>
  <c r="CX205" i="84" s="1"/>
  <c r="GO201" i="84"/>
  <c r="DN201" i="84" s="1"/>
  <c r="GJ365" i="84"/>
  <c r="CX365" i="84" s="1"/>
  <c r="FX351" i="84"/>
  <c r="AD351" i="84" s="1"/>
  <c r="GM365" i="84"/>
  <c r="DJ365" i="84" s="1"/>
  <c r="FS433" i="84"/>
  <c r="L433" i="84" s="1"/>
  <c r="GF398" i="84"/>
  <c r="CH398" i="84" s="1"/>
  <c r="FY149" i="84"/>
  <c r="AG149" i="84" s="1"/>
  <c r="GO346" i="84"/>
  <c r="DN346" i="84" s="1"/>
  <c r="FV145" i="84"/>
  <c r="O145" i="84" s="1"/>
  <c r="GS235" i="84"/>
  <c r="ES235" i="84" s="1"/>
  <c r="GP45" i="84"/>
  <c r="DR45" i="84" s="1"/>
  <c r="I56" i="32" s="1"/>
  <c r="GC211" i="84"/>
  <c r="AS211" i="84" s="1"/>
  <c r="GP117" i="84"/>
  <c r="DR117" i="84" s="1"/>
  <c r="FS408" i="84"/>
  <c r="L408" i="84" s="1"/>
  <c r="GE436" i="84"/>
  <c r="CD436" i="84" s="1"/>
  <c r="GM164" i="84"/>
  <c r="DJ164" i="84" s="1"/>
  <c r="FW430" i="84"/>
  <c r="AA430" i="84" s="1"/>
  <c r="GD405" i="84"/>
  <c r="BZ405" i="84" s="1"/>
  <c r="FW194" i="84"/>
  <c r="AA194" i="84" s="1"/>
  <c r="FY424" i="84"/>
  <c r="AG424" i="84" s="1"/>
  <c r="FY404" i="84"/>
  <c r="AG404" i="84" s="1"/>
  <c r="FV163" i="84"/>
  <c r="O163" i="84" s="1"/>
  <c r="GL218" i="84"/>
  <c r="DF218" i="84" s="1"/>
  <c r="GD181" i="84"/>
  <c r="BZ181" i="84" s="1"/>
  <c r="FV402" i="84"/>
  <c r="O402" i="84" s="1"/>
  <c r="GD171" i="84"/>
  <c r="BZ171" i="84" s="1"/>
  <c r="GE184" i="84"/>
  <c r="CD184" i="84" s="1"/>
  <c r="GA186" i="84"/>
  <c r="GH408" i="84"/>
  <c r="CP408" i="84" s="1"/>
  <c r="FZ194" i="84"/>
  <c r="AJ194" i="84" s="1"/>
  <c r="GP351" i="84"/>
  <c r="DR351" i="84" s="1"/>
  <c r="FW399" i="84"/>
  <c r="AA399" i="84" s="1"/>
  <c r="GE386" i="84"/>
  <c r="CD386" i="84" s="1"/>
  <c r="GE421" i="84"/>
  <c r="CD421" i="84" s="1"/>
  <c r="FW422" i="84"/>
  <c r="AA422" i="84" s="1"/>
  <c r="GE371" i="84"/>
  <c r="CD371" i="84" s="1"/>
  <c r="GQ121" i="84"/>
  <c r="GU342" i="84"/>
  <c r="EY342" i="84" s="1"/>
  <c r="GA185" i="84"/>
  <c r="AM185" i="84" s="1"/>
  <c r="FZ337" i="84"/>
  <c r="AJ337" i="84" s="1"/>
  <c r="GG201" i="84"/>
  <c r="CL201" i="84" s="1"/>
  <c r="GA160" i="84"/>
  <c r="AM160" i="84" s="1"/>
  <c r="FS153" i="84"/>
  <c r="L153" i="84" s="1"/>
  <c r="GN430" i="84"/>
  <c r="DV430" i="84" s="1"/>
  <c r="GF200" i="84"/>
  <c r="CH200" i="84" s="1"/>
  <c r="FY175" i="84"/>
  <c r="AG175" i="84" s="1"/>
  <c r="GF172" i="84"/>
  <c r="CH172" i="84" s="1"/>
  <c r="GO177" i="84"/>
  <c r="DN177" i="84" s="1"/>
  <c r="E11" i="29"/>
  <c r="GJ399" i="84"/>
  <c r="CX399" i="84" s="1"/>
  <c r="FX348" i="84"/>
  <c r="AD348" i="84" s="1"/>
  <c r="FW427" i="84"/>
  <c r="AA427" i="84" s="1"/>
  <c r="GO370" i="84"/>
  <c r="DN370" i="84" s="1"/>
  <c r="FX420" i="84"/>
  <c r="AD420" i="84" s="1"/>
  <c r="FX358" i="84"/>
  <c r="AD358" i="84" s="1"/>
  <c r="FW163" i="84"/>
  <c r="AA163" i="84" s="1"/>
  <c r="GE413" i="84"/>
  <c r="CD413" i="84" s="1"/>
  <c r="GQ119" i="84"/>
  <c r="GO395" i="84"/>
  <c r="DN395" i="84" s="1"/>
  <c r="FH29" i="84"/>
  <c r="E40" i="31" s="1"/>
  <c r="GN41" i="84"/>
  <c r="DV41" i="84" s="1"/>
  <c r="L52" i="43" s="1"/>
  <c r="FU218" i="84"/>
  <c r="N218" i="84" s="1"/>
  <c r="GJ215" i="84"/>
  <c r="CX215" i="84" s="1"/>
  <c r="GE363" i="84"/>
  <c r="CD363" i="84" s="1"/>
  <c r="GG151" i="84"/>
  <c r="CL151" i="84" s="1"/>
  <c r="FZ126" i="84"/>
  <c r="GH174" i="84"/>
  <c r="FV378" i="84"/>
  <c r="O378" i="84" s="1"/>
  <c r="GK386" i="84"/>
  <c r="DB386" i="84" s="1"/>
  <c r="GE397" i="84"/>
  <c r="CD397" i="84" s="1"/>
  <c r="GH176" i="84"/>
  <c r="CP176" i="84" s="1"/>
  <c r="DI41" i="84"/>
  <c r="BJ52" i="44" s="1"/>
  <c r="GM397" i="84"/>
  <c r="DJ397" i="84" s="1"/>
  <c r="GQ134" i="84"/>
  <c r="GP210" i="84"/>
  <c r="GP366" i="84"/>
  <c r="DR366" i="84" s="1"/>
  <c r="GP392" i="84"/>
  <c r="DR392" i="84" s="1"/>
  <c r="GK210" i="84"/>
  <c r="GC201" i="84"/>
  <c r="AS201" i="84" s="1"/>
  <c r="GB199" i="84"/>
  <c r="BD199" i="84" s="1"/>
  <c r="GM205" i="84"/>
  <c r="DJ205" i="84" s="1"/>
  <c r="GN380" i="84"/>
  <c r="DV380" i="84" s="1"/>
  <c r="E40" i="60"/>
  <c r="E9" i="60" s="1"/>
  <c r="GP439" i="84"/>
  <c r="DR439" i="84" s="1"/>
  <c r="G13" i="58"/>
  <c r="GH168" i="84"/>
  <c r="CP168" i="84" s="1"/>
  <c r="GL430" i="84"/>
  <c r="DF430" i="84" s="1"/>
  <c r="FV372" i="84"/>
  <c r="O372" i="84" s="1"/>
  <c r="GM197" i="84"/>
  <c r="DJ197" i="84" s="1"/>
  <c r="GL367" i="84"/>
  <c r="DF367" i="84" s="1"/>
  <c r="GD421" i="84"/>
  <c r="BZ421" i="84" s="1"/>
  <c r="FY162" i="84"/>
  <c r="GH404" i="84"/>
  <c r="CP404" i="84" s="1"/>
  <c r="GJ413" i="84"/>
  <c r="CX413" i="84" s="1"/>
  <c r="GH418" i="84"/>
  <c r="CP418" i="84" s="1"/>
  <c r="GA356" i="84"/>
  <c r="AM356" i="84" s="1"/>
  <c r="GN145" i="84"/>
  <c r="DV145" i="84" s="1"/>
  <c r="GB208" i="84"/>
  <c r="BD208" i="84" s="1"/>
  <c r="GK383" i="84"/>
  <c r="DB383" i="84" s="1"/>
  <c r="FY181" i="84"/>
  <c r="AG181" i="84" s="1"/>
  <c r="FV180" i="84"/>
  <c r="O180" i="84" s="1"/>
  <c r="FX200" i="84"/>
  <c r="AD200" i="84" s="1"/>
  <c r="FF29" i="84"/>
  <c r="Y13" i="31"/>
  <c r="GN158" i="84"/>
  <c r="DV158" i="84" s="1"/>
  <c r="GG422" i="84"/>
  <c r="CL422" i="84" s="1"/>
  <c r="GN401" i="84"/>
  <c r="DV401" i="84" s="1"/>
  <c r="GJ425" i="84"/>
  <c r="CX425" i="84" s="1"/>
  <c r="GF409" i="84"/>
  <c r="CH409" i="84" s="1"/>
  <c r="FZ404" i="84"/>
  <c r="AJ404" i="84" s="1"/>
  <c r="GO416" i="84"/>
  <c r="DN416" i="84" s="1"/>
  <c r="FX414" i="84"/>
  <c r="AD414" i="84" s="1"/>
  <c r="GI184" i="84"/>
  <c r="CT184" i="84" s="1"/>
  <c r="GI386" i="84"/>
  <c r="CT386" i="84" s="1"/>
  <c r="FU128" i="84"/>
  <c r="N128" i="84" s="1"/>
  <c r="GD412" i="84"/>
  <c r="BZ412" i="84" s="1"/>
  <c r="FV397" i="84"/>
  <c r="O397" i="84" s="1"/>
  <c r="GG435" i="84"/>
  <c r="CL435" i="84" s="1"/>
  <c r="GL163" i="84"/>
  <c r="DF163" i="84" s="1"/>
  <c r="G14" i="32"/>
  <c r="G12" i="44"/>
  <c r="M11" i="44"/>
  <c r="Y15" i="44"/>
  <c r="Y14" i="44"/>
  <c r="GH148" i="84"/>
  <c r="CP148" i="84" s="1"/>
  <c r="GO110" i="84"/>
  <c r="DN110" i="84" s="1"/>
  <c r="FT205" i="84"/>
  <c r="M205" i="84" s="1"/>
  <c r="CG222" i="84"/>
  <c r="GD162" i="84"/>
  <c r="FU165" i="84"/>
  <c r="N165" i="84" s="1"/>
  <c r="CS222" i="84"/>
  <c r="DA186" i="84"/>
  <c r="CC113" i="84"/>
  <c r="N124" i="44" s="1"/>
  <c r="AI210" i="84"/>
  <c r="AL138" i="84"/>
  <c r="E9" i="32"/>
  <c r="Q14" i="32"/>
  <c r="BI13" i="44"/>
  <c r="AW15" i="44"/>
  <c r="BI11" i="44"/>
  <c r="BC12" i="44"/>
  <c r="AW11" i="44"/>
  <c r="G13" i="32"/>
  <c r="GD331" i="84"/>
  <c r="BZ331" i="84" s="1"/>
  <c r="FZ125" i="84"/>
  <c r="AJ125" i="84" s="1"/>
  <c r="FY192" i="84"/>
  <c r="AG192" i="84" s="1"/>
  <c r="GE169" i="84"/>
  <c r="CD169" i="84" s="1"/>
  <c r="GM373" i="84"/>
  <c r="DJ373" i="84" s="1"/>
  <c r="GC197" i="84"/>
  <c r="AS197" i="84" s="1"/>
  <c r="FZ420" i="84"/>
  <c r="AJ420" i="84" s="1"/>
  <c r="FS344" i="84"/>
  <c r="L344" i="84" s="1"/>
  <c r="FX413" i="84"/>
  <c r="AD413" i="84" s="1"/>
  <c r="GL174" i="84"/>
  <c r="Q15" i="31"/>
  <c r="G14" i="60"/>
  <c r="U14" i="31"/>
  <c r="FX408" i="84"/>
  <c r="AD408" i="84" s="1"/>
  <c r="FT185" i="84"/>
  <c r="M185" i="84" s="1"/>
  <c r="GR346" i="84"/>
  <c r="EP346" i="84" s="1"/>
  <c r="GI216" i="84"/>
  <c r="CT216" i="84" s="1"/>
  <c r="GB177" i="84"/>
  <c r="BD177" i="84" s="1"/>
  <c r="E14" i="76"/>
  <c r="GL422" i="84"/>
  <c r="DF422" i="84" s="1"/>
  <c r="GL420" i="84"/>
  <c r="DF420" i="84" s="1"/>
  <c r="GP395" i="84"/>
  <c r="DR395" i="84" s="1"/>
  <c r="GG419" i="84"/>
  <c r="CL419" i="84" s="1"/>
  <c r="FT149" i="84"/>
  <c r="M149" i="84" s="1"/>
  <c r="GD212" i="84"/>
  <c r="BZ212" i="84" s="1"/>
  <c r="GE430" i="84"/>
  <c r="CD430" i="84" s="1"/>
  <c r="GM393" i="84"/>
  <c r="DJ393" i="84" s="1"/>
  <c r="FW174" i="84"/>
  <c r="GU135" i="84"/>
  <c r="EY135" i="84" s="1"/>
  <c r="FU134" i="84"/>
  <c r="N134" i="84" s="1"/>
  <c r="FY371" i="84"/>
  <c r="AG371" i="84" s="1"/>
  <c r="GD394" i="84"/>
  <c r="BZ394" i="84" s="1"/>
  <c r="FV182" i="84"/>
  <c r="O182" i="84" s="1"/>
  <c r="GS135" i="84"/>
  <c r="ES135" i="84" s="1"/>
  <c r="FU384" i="84"/>
  <c r="N384" i="84" s="1"/>
  <c r="GD395" i="84"/>
  <c r="BZ395" i="84" s="1"/>
  <c r="GN142" i="84"/>
  <c r="DV142" i="84" s="1"/>
  <c r="GF168" i="84"/>
  <c r="CH168" i="84" s="1"/>
  <c r="GH440" i="84"/>
  <c r="CP440" i="84" s="1"/>
  <c r="GB210" i="84"/>
  <c r="GM426" i="84"/>
  <c r="DJ426" i="84" s="1"/>
  <c r="GO393" i="84"/>
  <c r="DN393" i="84" s="1"/>
  <c r="AE9" i="60"/>
  <c r="W9" i="31"/>
  <c r="T15" i="31"/>
  <c r="J11" i="43"/>
  <c r="J15" i="43"/>
  <c r="GQ334" i="84"/>
  <c r="GG162" i="84"/>
  <c r="R14" i="31"/>
  <c r="FW404" i="84"/>
  <c r="AA404" i="84" s="1"/>
  <c r="GC216" i="84"/>
  <c r="AS216" i="84" s="1"/>
  <c r="FZ410" i="84"/>
  <c r="AJ410" i="84" s="1"/>
  <c r="FT392" i="84"/>
  <c r="M392" i="84" s="1"/>
  <c r="GH157" i="84"/>
  <c r="CP157" i="84" s="1"/>
  <c r="GA182" i="84"/>
  <c r="AM182" i="84" s="1"/>
  <c r="GL398" i="84"/>
  <c r="DF398" i="84" s="1"/>
  <c r="GF440" i="84"/>
  <c r="CH440" i="84" s="1"/>
  <c r="BI15" i="44"/>
  <c r="GD362" i="84"/>
  <c r="BZ362" i="84" s="1"/>
  <c r="FV206" i="84"/>
  <c r="O206" i="84" s="1"/>
  <c r="GI157" i="84"/>
  <c r="CT157" i="84" s="1"/>
  <c r="S8" i="31"/>
  <c r="GM436" i="84"/>
  <c r="DJ436" i="84" s="1"/>
  <c r="FX389" i="84"/>
  <c r="AD389" i="84" s="1"/>
  <c r="GP365" i="84"/>
  <c r="DR365" i="84" s="1"/>
  <c r="GB420" i="84"/>
  <c r="BD420" i="84" s="1"/>
  <c r="GO427" i="84"/>
  <c r="DN427" i="84" s="1"/>
  <c r="GL431" i="84"/>
  <c r="DF431" i="84" s="1"/>
  <c r="K13" i="32"/>
  <c r="Y10" i="60"/>
  <c r="FS331" i="84"/>
  <c r="L331" i="84" s="1"/>
  <c r="GR123" i="84"/>
  <c r="EP123" i="84" s="1"/>
  <c r="FZ161" i="84"/>
  <c r="AJ161" i="84" s="1"/>
  <c r="GI167" i="84"/>
  <c r="CT167" i="84" s="1"/>
  <c r="GP336" i="84"/>
  <c r="DR336" i="84" s="1"/>
  <c r="GL143" i="84"/>
  <c r="DF143" i="84" s="1"/>
  <c r="FX209" i="84"/>
  <c r="AD209" i="84" s="1"/>
  <c r="GP430" i="84"/>
  <c r="DR430" i="84" s="1"/>
  <c r="GA216" i="84"/>
  <c r="AM216" i="84" s="1"/>
  <c r="GF213" i="84"/>
  <c r="CH213" i="84" s="1"/>
  <c r="GG148" i="84"/>
  <c r="CL148" i="84" s="1"/>
  <c r="GA119" i="84"/>
  <c r="AM119" i="84" s="1"/>
  <c r="GQ345" i="84"/>
  <c r="GD198" i="84"/>
  <c r="GH205" i="84"/>
  <c r="CP205" i="84" s="1"/>
  <c r="GD179" i="84"/>
  <c r="BZ179" i="84" s="1"/>
  <c r="FY397" i="84"/>
  <c r="AG397" i="84" s="1"/>
  <c r="FT404" i="84"/>
  <c r="M404" i="84" s="1"/>
  <c r="FU362" i="84"/>
  <c r="N362" i="84" s="1"/>
  <c r="GE187" i="84"/>
  <c r="CD187" i="84" s="1"/>
  <c r="U12" i="31"/>
  <c r="AE10" i="44"/>
  <c r="FZ331" i="84"/>
  <c r="AJ331" i="84" s="1"/>
  <c r="DI174" i="84"/>
  <c r="FK174" i="84"/>
  <c r="CC210" i="84"/>
  <c r="CO198" i="84"/>
  <c r="FL150" i="84"/>
  <c r="FT331" i="84"/>
  <c r="M331" i="84" s="1"/>
  <c r="FY406" i="84"/>
  <c r="AG406" i="84" s="1"/>
  <c r="GE375" i="84"/>
  <c r="CD375" i="84" s="1"/>
  <c r="GK375" i="84"/>
  <c r="DB375" i="84" s="1"/>
  <c r="GN376" i="84"/>
  <c r="DV376" i="84" s="1"/>
  <c r="GM361" i="84"/>
  <c r="DJ361" i="84" s="1"/>
  <c r="GH213" i="84"/>
  <c r="CP213" i="84" s="1"/>
  <c r="FX145" i="84"/>
  <c r="AD145" i="84" s="1"/>
  <c r="GO404" i="84"/>
  <c r="DN404" i="84" s="1"/>
  <c r="GF407" i="84"/>
  <c r="CH407" i="84" s="1"/>
  <c r="GD142" i="84"/>
  <c r="BZ142" i="84" s="1"/>
  <c r="GK412" i="84"/>
  <c r="DB412" i="84" s="1"/>
  <c r="GU338" i="84"/>
  <c r="EY338" i="84" s="1"/>
  <c r="GM403" i="84"/>
  <c r="DJ403" i="84" s="1"/>
  <c r="FY163" i="84"/>
  <c r="AG163" i="84" s="1"/>
  <c r="GN165" i="84"/>
  <c r="DV165" i="84" s="1"/>
  <c r="GF143" i="84"/>
  <c r="CH143" i="84" s="1"/>
  <c r="X8" i="31"/>
  <c r="AM162" i="84"/>
  <c r="CS210" i="84"/>
  <c r="FV149" i="84"/>
  <c r="O149" i="84" s="1"/>
  <c r="GB434" i="84"/>
  <c r="BD434" i="84" s="1"/>
  <c r="Y10" i="31"/>
  <c r="Q10" i="32"/>
  <c r="FY102" i="84"/>
  <c r="AG102" i="84" s="1"/>
  <c r="U113" i="60" s="1"/>
  <c r="GF428" i="84"/>
  <c r="CH428" i="84" s="1"/>
  <c r="GP374" i="84"/>
  <c r="DR374" i="84" s="1"/>
  <c r="FY131" i="84"/>
  <c r="AG131" i="84" s="1"/>
  <c r="FU366" i="84"/>
  <c r="N366" i="84" s="1"/>
  <c r="FV337" i="84"/>
  <c r="O337" i="84" s="1"/>
  <c r="GF416" i="84"/>
  <c r="CH416" i="84" s="1"/>
  <c r="GM141" i="84"/>
  <c r="DJ141" i="84" s="1"/>
  <c r="FX140" i="84"/>
  <c r="AD140" i="84" s="1"/>
  <c r="FX132" i="84"/>
  <c r="AD132" i="84" s="1"/>
  <c r="FU138" i="84"/>
  <c r="GM372" i="84"/>
  <c r="DJ372" i="84" s="1"/>
  <c r="GN193" i="84"/>
  <c r="DV193" i="84" s="1"/>
  <c r="GG177" i="84"/>
  <c r="CL177" i="84" s="1"/>
  <c r="FX162" i="84"/>
  <c r="BC13" i="44"/>
  <c r="GH431" i="84"/>
  <c r="CP431" i="84" s="1"/>
  <c r="GN404" i="84"/>
  <c r="DV404" i="84" s="1"/>
  <c r="GN153" i="84"/>
  <c r="DV153" i="84" s="1"/>
  <c r="FT177" i="84"/>
  <c r="M177" i="84" s="1"/>
  <c r="GG399" i="84"/>
  <c r="CL399" i="84" s="1"/>
  <c r="FY218" i="84"/>
  <c r="AG218" i="84" s="1"/>
  <c r="FU143" i="84"/>
  <c r="N143" i="84" s="1"/>
  <c r="GL393" i="84"/>
  <c r="DF393" i="84" s="1"/>
  <c r="GP192" i="84"/>
  <c r="DR192" i="84" s="1"/>
  <c r="GJ217" i="84"/>
  <c r="CX217" i="84" s="1"/>
  <c r="GF157" i="84"/>
  <c r="CH157" i="84" s="1"/>
  <c r="AI65" i="84"/>
  <c r="GF145" i="84"/>
  <c r="CH145" i="84" s="1"/>
  <c r="FW118" i="84"/>
  <c r="AA118" i="84" s="1"/>
  <c r="GJ407" i="84"/>
  <c r="CX407" i="84" s="1"/>
  <c r="GP415" i="84"/>
  <c r="DR415" i="84" s="1"/>
  <c r="GQ420" i="84"/>
  <c r="EA420" i="84" s="1"/>
  <c r="FO65" i="84"/>
  <c r="N76" i="31" s="1"/>
  <c r="GK399" i="84"/>
  <c r="DB399" i="84" s="1"/>
  <c r="FZ415" i="84"/>
  <c r="AJ415" i="84" s="1"/>
  <c r="FV341" i="84"/>
  <c r="O341" i="84" s="1"/>
  <c r="GN365" i="84"/>
  <c r="DV365" i="84" s="1"/>
  <c r="GE203" i="84"/>
  <c r="CD203" i="84" s="1"/>
  <c r="GD367" i="84"/>
  <c r="BZ367" i="84" s="1"/>
  <c r="GL369" i="84"/>
  <c r="DF369" i="84" s="1"/>
  <c r="FZ361" i="84"/>
  <c r="AJ361" i="84" s="1"/>
  <c r="GJ186" i="84"/>
  <c r="GO406" i="84"/>
  <c r="DN406" i="84" s="1"/>
  <c r="GN191" i="84"/>
  <c r="DV191" i="84" s="1"/>
  <c r="GQ394" i="84"/>
  <c r="GN383" i="84"/>
  <c r="DV383" i="84" s="1"/>
  <c r="FT193" i="84"/>
  <c r="M193" i="84" s="1"/>
  <c r="GG409" i="84"/>
  <c r="CL409" i="84" s="1"/>
  <c r="GF175" i="84"/>
  <c r="CH175" i="84" s="1"/>
  <c r="GP342" i="84"/>
  <c r="DR342" i="84" s="1"/>
  <c r="GO372" i="84"/>
  <c r="DN372" i="84" s="1"/>
  <c r="GP413" i="84"/>
  <c r="DR413" i="84" s="1"/>
  <c r="GQ187" i="84"/>
  <c r="GP200" i="84"/>
  <c r="DR200" i="84" s="1"/>
  <c r="GN218" i="84"/>
  <c r="DV218" i="84" s="1"/>
  <c r="GI399" i="84"/>
  <c r="CT399" i="84" s="1"/>
  <c r="FV202" i="84"/>
  <c r="O202" i="84" s="1"/>
  <c r="FW341" i="84"/>
  <c r="AA341" i="84" s="1"/>
  <c r="FW204" i="84"/>
  <c r="AA204" i="84" s="1"/>
  <c r="GP361" i="84"/>
  <c r="DR361" i="84" s="1"/>
  <c r="FU201" i="84"/>
  <c r="N201" i="84" s="1"/>
  <c r="GE193" i="84"/>
  <c r="CD193" i="84" s="1"/>
  <c r="FW157" i="84"/>
  <c r="AA157" i="84" s="1"/>
  <c r="GQ385" i="84"/>
  <c r="GD430" i="84"/>
  <c r="BZ430" i="84" s="1"/>
  <c r="GN196" i="84"/>
  <c r="DV196" i="84" s="1"/>
  <c r="G8" i="29"/>
  <c r="U8" i="31"/>
  <c r="FS192" i="84"/>
  <c r="L192" i="84" s="1"/>
  <c r="GP115" i="84"/>
  <c r="DR115" i="84" s="1"/>
  <c r="GJ207" i="84"/>
  <c r="CX207" i="84" s="1"/>
  <c r="FX169" i="84"/>
  <c r="AD169" i="84" s="1"/>
  <c r="GA343" i="84"/>
  <c r="AM343" i="84" s="1"/>
  <c r="FS440" i="84"/>
  <c r="L440" i="84" s="1"/>
  <c r="GI440" i="84"/>
  <c r="CT440" i="84" s="1"/>
  <c r="FW440" i="84"/>
  <c r="AA440" i="84" s="1"/>
  <c r="FT440" i="84"/>
  <c r="M440" i="84" s="1"/>
  <c r="DA222" i="84"/>
  <c r="AS125" i="44"/>
  <c r="Y129" i="60"/>
  <c r="E131" i="32"/>
  <c r="AC130" i="44"/>
  <c r="S127" i="32"/>
  <c r="AK12" i="44"/>
  <c r="T12" i="31"/>
  <c r="FN150" i="84"/>
  <c r="FP162" i="84"/>
  <c r="K198" i="84"/>
  <c r="FQ162" i="84"/>
  <c r="EO126" i="84"/>
  <c r="GR339" i="84"/>
  <c r="EP339" i="84" s="1"/>
  <c r="GL201" i="84"/>
  <c r="DF201" i="84" s="1"/>
  <c r="GG400" i="84"/>
  <c r="CL400" i="84" s="1"/>
  <c r="GL440" i="84"/>
  <c r="DF440" i="84" s="1"/>
  <c r="GP440" i="84"/>
  <c r="DR440" i="84" s="1"/>
  <c r="G129" i="58"/>
  <c r="G126" i="31"/>
  <c r="U126" i="60"/>
  <c r="W131" i="44"/>
  <c r="BD128" i="44"/>
  <c r="AA130" i="60"/>
  <c r="GT355" i="84"/>
  <c r="EV355" i="84" s="1"/>
  <c r="GS335" i="84"/>
  <c r="ES335" i="84" s="1"/>
  <c r="GL409" i="84"/>
  <c r="DF409" i="84" s="1"/>
  <c r="FY420" i="84"/>
  <c r="AG420" i="84" s="1"/>
  <c r="FZ367" i="84"/>
  <c r="AJ367" i="84" s="1"/>
  <c r="GD440" i="84"/>
  <c r="BZ440" i="84" s="1"/>
  <c r="GN440" i="84"/>
  <c r="DV440" i="84" s="1"/>
  <c r="S130" i="31"/>
  <c r="J125" i="30"/>
  <c r="L127" i="31"/>
  <c r="T125" i="58"/>
  <c r="AI125" i="44"/>
  <c r="BE126" i="44"/>
  <c r="BI126" i="44"/>
  <c r="BK129" i="44"/>
  <c r="AQ131" i="44"/>
  <c r="L127" i="76"/>
  <c r="J128" i="30"/>
  <c r="Y9" i="31"/>
  <c r="AA9" i="31"/>
  <c r="GJ359" i="84"/>
  <c r="CX359" i="84" s="1"/>
  <c r="FZ440" i="84"/>
  <c r="AJ440" i="84" s="1"/>
  <c r="K126" i="29"/>
  <c r="S125" i="32"/>
  <c r="AO127" i="44"/>
  <c r="M129" i="32"/>
  <c r="T129" i="60"/>
  <c r="M130" i="76"/>
  <c r="BJ127" i="44"/>
  <c r="U125" i="60"/>
  <c r="L130" i="76"/>
  <c r="W12" i="31"/>
  <c r="GJ331" i="84"/>
  <c r="CX331" i="84" s="1"/>
  <c r="GP331" i="84"/>
  <c r="DR331" i="84" s="1"/>
  <c r="GA187" i="84"/>
  <c r="AM187" i="84" s="1"/>
  <c r="FX426" i="84"/>
  <c r="AD426" i="84" s="1"/>
  <c r="GM440" i="84"/>
  <c r="DJ440" i="84" s="1"/>
  <c r="GO440" i="84"/>
  <c r="DN440" i="84" s="1"/>
  <c r="G128" i="44"/>
  <c r="I130" i="29"/>
  <c r="BG130" i="44"/>
  <c r="E128" i="76"/>
  <c r="CW174" i="84"/>
  <c r="GH331" i="84"/>
  <c r="CP331" i="84" s="1"/>
  <c r="FS354" i="84"/>
  <c r="L354" i="84" s="1"/>
  <c r="GF189" i="84"/>
  <c r="CH189" i="84" s="1"/>
  <c r="GQ328" i="84"/>
  <c r="EA328" i="84" s="1"/>
  <c r="GJ167" i="84"/>
  <c r="CX167" i="84" s="1"/>
  <c r="FY127" i="84"/>
  <c r="AG127" i="84" s="1"/>
  <c r="FY135" i="84"/>
  <c r="AG135" i="84" s="1"/>
  <c r="FZ417" i="84"/>
  <c r="AJ417" i="84" s="1"/>
  <c r="GP355" i="84"/>
  <c r="DR355" i="84" s="1"/>
  <c r="FV440" i="84"/>
  <c r="O440" i="84" s="1"/>
  <c r="GQ440" i="84"/>
  <c r="EA440" i="84" s="1"/>
  <c r="Y13" i="44"/>
  <c r="GQ25" i="84"/>
  <c r="FT427" i="84"/>
  <c r="M427" i="84" s="1"/>
  <c r="GT347" i="84"/>
  <c r="EV347" i="84" s="1"/>
  <c r="GA403" i="84"/>
  <c r="AM403" i="84" s="1"/>
  <c r="FX440" i="84"/>
  <c r="AD440" i="84" s="1"/>
  <c r="CK222" i="84"/>
  <c r="FH222" i="84"/>
  <c r="AK11" i="44"/>
  <c r="GA368" i="84"/>
  <c r="AM368" i="84" s="1"/>
  <c r="GR116" i="84"/>
  <c r="EP116" i="84" s="1"/>
  <c r="GG440" i="84"/>
  <c r="CL440" i="84" s="1"/>
  <c r="GC440" i="84"/>
  <c r="AS440" i="84" s="1"/>
  <c r="GA440" i="84"/>
  <c r="AM440" i="84" s="1"/>
  <c r="CW113" i="84"/>
  <c r="AR124" i="44" s="1"/>
  <c r="AR222" i="84"/>
  <c r="E13" i="60"/>
  <c r="I15" i="29"/>
  <c r="I12" i="29"/>
  <c r="GE331" i="84"/>
  <c r="CD331" i="84" s="1"/>
  <c r="GL377" i="84"/>
  <c r="DF377" i="84" s="1"/>
  <c r="FU440" i="84"/>
  <c r="N440" i="84" s="1"/>
  <c r="GK440" i="84"/>
  <c r="DB440" i="84" s="1"/>
  <c r="FM222" i="84"/>
  <c r="FI222" i="84"/>
  <c r="FY440" i="84"/>
  <c r="AG440" i="84" s="1"/>
  <c r="GB440" i="84"/>
  <c r="BD440" i="84" s="1"/>
  <c r="BI14" i="44"/>
  <c r="GJ377" i="84"/>
  <c r="CX377" i="84" s="1"/>
  <c r="GM144" i="84"/>
  <c r="DJ144" i="84" s="1"/>
  <c r="GE440" i="84"/>
  <c r="CD440" i="84" s="1"/>
  <c r="GJ440" i="84"/>
  <c r="CX440" i="84" s="1"/>
  <c r="DE222" i="84"/>
  <c r="GF331" i="84"/>
  <c r="CH331" i="84" s="1"/>
  <c r="FS189" i="84"/>
  <c r="L189" i="84" s="1"/>
  <c r="G11" i="44"/>
  <c r="FW331" i="84"/>
  <c r="AA331" i="84" s="1"/>
  <c r="AK10" i="44"/>
  <c r="GK331" i="84"/>
  <c r="DB331" i="84" s="1"/>
  <c r="GG381" i="84"/>
  <c r="CL381" i="84" s="1"/>
  <c r="GQ331" i="84"/>
  <c r="EA331" i="84" s="1"/>
  <c r="GG331" i="84"/>
  <c r="CL331" i="84" s="1"/>
  <c r="GI331" i="84"/>
  <c r="CT331" i="84" s="1"/>
  <c r="GM331" i="84"/>
  <c r="DJ331" i="84" s="1"/>
  <c r="FX331" i="84"/>
  <c r="AD331" i="84" s="1"/>
  <c r="GO331" i="84"/>
  <c r="DN331" i="84" s="1"/>
  <c r="FY331" i="84"/>
  <c r="AG331" i="84" s="1"/>
  <c r="GA331" i="84"/>
  <c r="AM331" i="84" s="1"/>
  <c r="GN331" i="84"/>
  <c r="DV331" i="84" s="1"/>
  <c r="GC331" i="84"/>
  <c r="AS331" i="84" s="1"/>
  <c r="GL331" i="84"/>
  <c r="DF331" i="84" s="1"/>
  <c r="GB331" i="84"/>
  <c r="BD331" i="84" s="1"/>
  <c r="GK410" i="84"/>
  <c r="DB410" i="84" s="1"/>
  <c r="GL110" i="84"/>
  <c r="DF110" i="84" s="1"/>
  <c r="BE121" i="44" s="1"/>
  <c r="GE39" i="84"/>
  <c r="CD39" i="84" s="1"/>
  <c r="O50" i="44" s="1"/>
  <c r="GE439" i="84"/>
  <c r="CD439" i="84" s="1"/>
  <c r="S15" i="44"/>
  <c r="GA154" i="84"/>
  <c r="AM154" i="84" s="1"/>
  <c r="GO417" i="84"/>
  <c r="DN417" i="84" s="1"/>
  <c r="GD385" i="84"/>
  <c r="BZ385" i="84" s="1"/>
  <c r="GB219" i="84"/>
  <c r="BD219" i="84" s="1"/>
  <c r="FS191" i="84"/>
  <c r="L191" i="84" s="1"/>
  <c r="GA388" i="84"/>
  <c r="AM388" i="84" s="1"/>
  <c r="GM165" i="84"/>
  <c r="DJ165" i="84" s="1"/>
  <c r="GO380" i="84"/>
  <c r="DN380" i="84" s="1"/>
  <c r="AI113" i="84"/>
  <c r="FN113" i="84"/>
  <c r="H124" i="31" s="1"/>
  <c r="DI113" i="84"/>
  <c r="BJ124" i="44" s="1"/>
  <c r="DM222" i="84"/>
  <c r="L9" i="29"/>
  <c r="FY115" i="84"/>
  <c r="AG115" i="84" s="1"/>
  <c r="GF376" i="84"/>
  <c r="CH376" i="84" s="1"/>
  <c r="FZ421" i="84"/>
  <c r="AJ421" i="84" s="1"/>
  <c r="GQ197" i="84"/>
  <c r="EA197" i="84" s="1"/>
  <c r="GG210" i="84"/>
  <c r="CL210" i="84" s="1"/>
  <c r="FF222" i="84"/>
  <c r="EO138" i="84"/>
  <c r="FZ144" i="84"/>
  <c r="AJ144" i="84" s="1"/>
  <c r="GS352" i="84"/>
  <c r="ES352" i="84" s="1"/>
  <c r="GA436" i="84"/>
  <c r="AM436" i="84" s="1"/>
  <c r="GM216" i="84"/>
  <c r="DJ216" i="84" s="1"/>
  <c r="DQ222" i="84"/>
  <c r="FS117" i="84"/>
  <c r="L117" i="84" s="1"/>
  <c r="FS333" i="84"/>
  <c r="L333" i="84" s="1"/>
  <c r="FU106" i="84"/>
  <c r="N106" i="84" s="1"/>
  <c r="M117" i="30" s="1"/>
  <c r="FW142" i="84"/>
  <c r="AA142" i="84" s="1"/>
  <c r="GN210" i="84"/>
  <c r="DV210" i="84" s="1"/>
  <c r="GA128" i="84"/>
  <c r="AM128" i="84" s="1"/>
  <c r="Y8" i="60"/>
  <c r="Y12" i="44"/>
  <c r="GJ421" i="84"/>
  <c r="CX421" i="84" s="1"/>
  <c r="GF389" i="84"/>
  <c r="CH389" i="84" s="1"/>
  <c r="GG363" i="84"/>
  <c r="CL363" i="84" s="1"/>
  <c r="GB194" i="84"/>
  <c r="BD194" i="84" s="1"/>
  <c r="FV423" i="84"/>
  <c r="O423" i="84" s="1"/>
  <c r="GO413" i="84"/>
  <c r="DN413" i="84" s="1"/>
  <c r="FX123" i="84"/>
  <c r="AD123" i="84" s="1"/>
  <c r="FW187" i="84"/>
  <c r="AA187" i="84" s="1"/>
  <c r="GO397" i="84"/>
  <c r="DN397" i="84" s="1"/>
  <c r="GG398" i="84"/>
  <c r="CL398" i="84" s="1"/>
  <c r="CG113" i="84"/>
  <c r="T124" i="44" s="1"/>
  <c r="FQ222" i="84"/>
  <c r="FX373" i="84"/>
  <c r="AD373" i="84" s="1"/>
  <c r="GI150" i="84"/>
  <c r="GC186" i="84"/>
  <c r="AS186" i="84" s="1"/>
  <c r="CC222" i="84"/>
  <c r="DU222" i="84"/>
  <c r="BY222" i="84"/>
  <c r="FL126" i="84"/>
  <c r="GO204" i="84"/>
  <c r="DN204" i="84" s="1"/>
  <c r="GP364" i="84"/>
  <c r="DR364" i="84" s="1"/>
  <c r="FT396" i="84"/>
  <c r="M396" i="84" s="1"/>
  <c r="FU177" i="84"/>
  <c r="N177" i="84" s="1"/>
  <c r="FT395" i="84"/>
  <c r="M395" i="84" s="1"/>
  <c r="FK222" i="84"/>
  <c r="GL439" i="84"/>
  <c r="DF439" i="84" s="1"/>
  <c r="GD439" i="84"/>
  <c r="BZ439" i="84" s="1"/>
  <c r="G15" i="60"/>
  <c r="GJ211" i="84"/>
  <c r="CX211" i="84" s="1"/>
  <c r="GO199" i="84"/>
  <c r="DN199" i="84" s="1"/>
  <c r="GN361" i="84"/>
  <c r="DV361" i="84" s="1"/>
  <c r="FN222" i="84"/>
  <c r="CW222" i="84"/>
  <c r="BY174" i="84"/>
  <c r="GR125" i="84"/>
  <c r="EP125" i="84" s="1"/>
  <c r="FW407" i="84"/>
  <c r="AA407" i="84" s="1"/>
  <c r="AI222" i="84"/>
  <c r="FL222" i="84"/>
  <c r="GN439" i="84"/>
  <c r="DV439" i="84" s="1"/>
  <c r="FU398" i="84"/>
  <c r="N398" i="84" s="1"/>
  <c r="FW435" i="84"/>
  <c r="AA435" i="84" s="1"/>
  <c r="FZ166" i="84"/>
  <c r="AJ166" i="84" s="1"/>
  <c r="GJ191" i="84"/>
  <c r="CX191" i="84" s="1"/>
  <c r="GH143" i="84"/>
  <c r="CP143" i="84" s="1"/>
  <c r="G8" i="32"/>
  <c r="CK174" i="84"/>
  <c r="GA133" i="84"/>
  <c r="AM133" i="84" s="1"/>
  <c r="GP201" i="84"/>
  <c r="DR201" i="84" s="1"/>
  <c r="GF415" i="84"/>
  <c r="CH415" i="84" s="1"/>
  <c r="GA357" i="84"/>
  <c r="AM357" i="84" s="1"/>
  <c r="FS166" i="84"/>
  <c r="L166" i="84" s="1"/>
  <c r="GK197" i="84"/>
  <c r="DB197" i="84" s="1"/>
  <c r="FO222" i="84"/>
  <c r="GM201" i="84"/>
  <c r="DJ201" i="84" s="1"/>
  <c r="GE186" i="84"/>
  <c r="FV373" i="84"/>
  <c r="O373" i="84" s="1"/>
  <c r="GI389" i="84"/>
  <c r="CT389" i="84" s="1"/>
  <c r="G15" i="58"/>
  <c r="GL392" i="84"/>
  <c r="DF392" i="84" s="1"/>
  <c r="FT192" i="84"/>
  <c r="M192" i="84" s="1"/>
  <c r="FU142" i="84"/>
  <c r="N142" i="84" s="1"/>
  <c r="FW209" i="84"/>
  <c r="AA209" i="84" s="1"/>
  <c r="GC198" i="84"/>
  <c r="AS198" i="84" s="1"/>
  <c r="GL153" i="84"/>
  <c r="DF153" i="84" s="1"/>
  <c r="T8" i="31"/>
  <c r="S11" i="44"/>
  <c r="FS120" i="84"/>
  <c r="L120" i="84" s="1"/>
  <c r="GN423" i="84"/>
  <c r="DV423" i="84" s="1"/>
  <c r="GE435" i="84"/>
  <c r="CD435" i="84" s="1"/>
  <c r="GH187" i="84"/>
  <c r="CP187" i="84" s="1"/>
  <c r="G12" i="60"/>
  <c r="AA14" i="31"/>
  <c r="GL388" i="84"/>
  <c r="DF388" i="84" s="1"/>
  <c r="GD363" i="84"/>
  <c r="BZ363" i="84" s="1"/>
  <c r="G10" i="60"/>
  <c r="R10" i="31"/>
  <c r="BM9" i="44"/>
  <c r="G13" i="60"/>
  <c r="T14" i="31"/>
  <c r="G9" i="32"/>
  <c r="FS362" i="84"/>
  <c r="L362" i="84" s="1"/>
  <c r="FZ335" i="84"/>
  <c r="AJ335" i="84" s="1"/>
  <c r="GH199" i="84"/>
  <c r="CP199" i="84" s="1"/>
  <c r="G14" i="44"/>
  <c r="L12" i="29"/>
  <c r="FW376" i="84"/>
  <c r="AA376" i="84" s="1"/>
  <c r="GA117" i="84"/>
  <c r="AM117" i="84" s="1"/>
  <c r="AC138" i="84"/>
  <c r="GD434" i="84"/>
  <c r="BZ434" i="84" s="1"/>
  <c r="GG178" i="84"/>
  <c r="CL178" i="84" s="1"/>
  <c r="GB192" i="84"/>
  <c r="BD192" i="84" s="1"/>
  <c r="FX136" i="84"/>
  <c r="AD136" i="84" s="1"/>
  <c r="AK15" i="44"/>
  <c r="Q8" i="31"/>
  <c r="S9" i="31"/>
  <c r="M14" i="60"/>
  <c r="J12" i="29"/>
  <c r="L8" i="29"/>
  <c r="W10" i="31"/>
  <c r="U9" i="31"/>
  <c r="Y14" i="31"/>
  <c r="J14" i="43"/>
  <c r="M9" i="60"/>
  <c r="K15" i="32"/>
  <c r="R9" i="31"/>
  <c r="DZ210" i="84"/>
  <c r="AR198" i="84"/>
  <c r="CW186" i="84"/>
  <c r="AL198" i="84"/>
  <c r="FL210" i="84"/>
  <c r="CO210" i="84"/>
  <c r="CC186" i="84"/>
  <c r="DQ138" i="84"/>
  <c r="CC150" i="84"/>
  <c r="FQ174" i="84"/>
  <c r="FN138" i="84"/>
  <c r="CG186" i="84"/>
  <c r="CG198" i="84"/>
  <c r="FI186" i="84"/>
  <c r="FI138" i="84"/>
  <c r="Z186" i="84"/>
  <c r="FZ55" i="84"/>
  <c r="AJ55" i="84" s="1"/>
  <c r="AA66" i="60" s="1"/>
  <c r="GI407" i="84"/>
  <c r="CT407" i="84" s="1"/>
  <c r="GQ148" i="84"/>
  <c r="GI149" i="84"/>
  <c r="CT149" i="84" s="1"/>
  <c r="GH369" i="84"/>
  <c r="CP369" i="84" s="1"/>
  <c r="GL366" i="84"/>
  <c r="DF366" i="84" s="1"/>
  <c r="FU426" i="84"/>
  <c r="N426" i="84" s="1"/>
  <c r="GK434" i="84"/>
  <c r="DB434" i="84" s="1"/>
  <c r="GE368" i="84"/>
  <c r="CD368" i="84" s="1"/>
  <c r="FU127" i="84"/>
  <c r="N127" i="84" s="1"/>
  <c r="FT416" i="84"/>
  <c r="M416" i="84" s="1"/>
  <c r="GI43" i="84"/>
  <c r="CT43" i="84" s="1"/>
  <c r="AM54" i="44" s="1"/>
  <c r="GE207" i="84"/>
  <c r="CD207" i="84" s="1"/>
  <c r="FS165" i="84"/>
  <c r="L165" i="84" s="1"/>
  <c r="GG170" i="84"/>
  <c r="CL170" i="84" s="1"/>
  <c r="GG161" i="84"/>
  <c r="CL161" i="84" s="1"/>
  <c r="FO113" i="84"/>
  <c r="N124" i="31" s="1"/>
  <c r="DQ113" i="84"/>
  <c r="H124" i="32" s="1"/>
  <c r="FZ112" i="84"/>
  <c r="AJ112" i="84" s="1"/>
  <c r="X9" i="31"/>
  <c r="AE11" i="60"/>
  <c r="K10" i="32"/>
  <c r="W11" i="31"/>
  <c r="K15" i="58"/>
  <c r="GJ64" i="84"/>
  <c r="CX64" i="84" s="1"/>
  <c r="AS75" i="44" s="1"/>
  <c r="CK186" i="84"/>
  <c r="ER126" i="84"/>
  <c r="FO174" i="84"/>
  <c r="K174" i="84"/>
  <c r="AL162" i="84"/>
  <c r="DE198" i="84"/>
  <c r="EU138" i="84"/>
  <c r="Z138" i="84"/>
  <c r="AI174" i="84"/>
  <c r="DQ150" i="84"/>
  <c r="FM210" i="84"/>
  <c r="DQ198" i="84"/>
  <c r="AL186" i="84"/>
  <c r="FP198" i="84"/>
  <c r="FZ345" i="84"/>
  <c r="AJ345" i="84" s="1"/>
  <c r="FT346" i="84"/>
  <c r="M346" i="84" s="1"/>
  <c r="GQ356" i="84"/>
  <c r="FY343" i="84"/>
  <c r="AG343" i="84" s="1"/>
  <c r="GD208" i="84"/>
  <c r="BZ208" i="84" s="1"/>
  <c r="GI200" i="84"/>
  <c r="CT200" i="84" s="1"/>
  <c r="GS343" i="84"/>
  <c r="ES343" i="84" s="1"/>
  <c r="GF181" i="84"/>
  <c r="CH181" i="84" s="1"/>
  <c r="FY387" i="84"/>
  <c r="AG387" i="84" s="1"/>
  <c r="AC113" i="84"/>
  <c r="N124" i="60" s="1"/>
  <c r="U11" i="31"/>
  <c r="Y12" i="31"/>
  <c r="T11" i="31"/>
  <c r="BC14" i="44"/>
  <c r="BC10" i="44"/>
  <c r="BI12" i="44"/>
  <c r="Z126" i="84"/>
  <c r="DQ126" i="84"/>
  <c r="FP138" i="84"/>
  <c r="CC162" i="84"/>
  <c r="DI150" i="84"/>
  <c r="CO162" i="84"/>
  <c r="CS186" i="84"/>
  <c r="FH162" i="84"/>
  <c r="DU198" i="84"/>
  <c r="FO138" i="84"/>
  <c r="AF198" i="84"/>
  <c r="FN162" i="84"/>
  <c r="CG174" i="84"/>
  <c r="BC186" i="84"/>
  <c r="DU162" i="84"/>
  <c r="GD402" i="84"/>
  <c r="BZ402" i="84" s="1"/>
  <c r="GC423" i="84"/>
  <c r="AS423" i="84" s="1"/>
  <c r="GA348" i="84"/>
  <c r="AM348" i="84" s="1"/>
  <c r="GK162" i="84"/>
  <c r="DB162" i="84" s="1"/>
  <c r="FY176" i="84"/>
  <c r="AG176" i="84" s="1"/>
  <c r="FV394" i="84"/>
  <c r="O394" i="84" s="1"/>
  <c r="FT167" i="84"/>
  <c r="M167" i="84" s="1"/>
  <c r="GA334" i="84"/>
  <c r="AM334" i="84" s="1"/>
  <c r="FF113" i="84"/>
  <c r="M124" i="32" s="1"/>
  <c r="Z113" i="84"/>
  <c r="AL113" i="84"/>
  <c r="Q9" i="32"/>
  <c r="DQ162" i="84"/>
  <c r="DM150" i="84"/>
  <c r="FP150" i="84"/>
  <c r="FJ174" i="84"/>
  <c r="FJ150" i="84"/>
  <c r="CG162" i="84"/>
  <c r="K186" i="84"/>
  <c r="AC126" i="84"/>
  <c r="FM174" i="84"/>
  <c r="CK210" i="84"/>
  <c r="DB150" i="84"/>
  <c r="GC209" i="84"/>
  <c r="AS209" i="84" s="1"/>
  <c r="FW373" i="84"/>
  <c r="AA373" i="84" s="1"/>
  <c r="GN161" i="84"/>
  <c r="DV161" i="84" s="1"/>
  <c r="CO113" i="84"/>
  <c r="AF124" i="44" s="1"/>
  <c r="GF439" i="84"/>
  <c r="CH439" i="84" s="1"/>
  <c r="Z198" i="84"/>
  <c r="FM150" i="84"/>
  <c r="Z162" i="84"/>
  <c r="Z210" i="84"/>
  <c r="DI162" i="84"/>
  <c r="FX211" i="84"/>
  <c r="AD211" i="84" s="1"/>
  <c r="GH399" i="84"/>
  <c r="CP399" i="84" s="1"/>
  <c r="FW192" i="84"/>
  <c r="AA192" i="84" s="1"/>
  <c r="GG147" i="84"/>
  <c r="CL147" i="84" s="1"/>
  <c r="FX393" i="84"/>
  <c r="AD393" i="84" s="1"/>
  <c r="GN182" i="84"/>
  <c r="DV182" i="84" s="1"/>
  <c r="FT115" i="84"/>
  <c r="M115" i="84" s="1"/>
  <c r="CK113" i="84"/>
  <c r="Z124" i="44" s="1"/>
  <c r="FJ113" i="84"/>
  <c r="F124" i="31" s="1"/>
  <c r="GC439" i="84"/>
  <c r="AS439" i="84" s="1"/>
  <c r="M13" i="44"/>
  <c r="BY162" i="84"/>
  <c r="K150" i="84"/>
  <c r="AC210" i="84"/>
  <c r="GA414" i="84"/>
  <c r="AM414" i="84" s="1"/>
  <c r="GQ136" i="84"/>
  <c r="GB422" i="84"/>
  <c r="BD422" i="84" s="1"/>
  <c r="CS113" i="84"/>
  <c r="AL124" i="44" s="1"/>
  <c r="FQ113" i="84"/>
  <c r="O124" i="31" s="1"/>
  <c r="DA113" i="84"/>
  <c r="AX124" i="44" s="1"/>
  <c r="DM113" i="84"/>
  <c r="R124" i="32" s="1"/>
  <c r="I9" i="29"/>
  <c r="M15" i="60"/>
  <c r="FH198" i="84"/>
  <c r="DE210" i="84"/>
  <c r="DU150" i="84"/>
  <c r="FZ364" i="84"/>
  <c r="AJ364" i="84" s="1"/>
  <c r="GO366" i="84"/>
  <c r="DN366" i="84" s="1"/>
  <c r="GR117" i="84"/>
  <c r="EP117" i="84" s="1"/>
  <c r="FP113" i="84"/>
  <c r="I124" i="31" s="1"/>
  <c r="DE113" i="84"/>
  <c r="BD124" i="44" s="1"/>
  <c r="K113" i="84"/>
  <c r="J124" i="30" s="1"/>
  <c r="S8" i="60"/>
  <c r="Y11" i="60"/>
  <c r="FI162" i="84"/>
  <c r="DA150" i="84"/>
  <c r="FL138" i="84"/>
  <c r="CK162" i="84"/>
  <c r="AC150" i="84"/>
  <c r="FV162" i="84"/>
  <c r="GA190" i="84"/>
  <c r="AM190" i="84" s="1"/>
  <c r="FI113" i="84"/>
  <c r="K124" i="31" s="1"/>
  <c r="S15" i="29"/>
  <c r="L11" i="29"/>
  <c r="AE11" i="44"/>
  <c r="FK150" i="84"/>
  <c r="FI210" i="84"/>
  <c r="GE74" i="84"/>
  <c r="CD74" i="84" s="1"/>
  <c r="O85" i="44" s="1"/>
  <c r="GH422" i="84"/>
  <c r="CP422" i="84" s="1"/>
  <c r="GJ436" i="84"/>
  <c r="CX436" i="84" s="1"/>
  <c r="GD182" i="84"/>
  <c r="BZ182" i="84" s="1"/>
  <c r="DU113" i="84"/>
  <c r="AA11" i="31"/>
  <c r="FT105" i="84"/>
  <c r="M105" i="84" s="1"/>
  <c r="L116" i="30" s="1"/>
  <c r="GN356" i="84"/>
  <c r="DV356" i="84" s="1"/>
  <c r="GQ424" i="84"/>
  <c r="EA424" i="84" s="1"/>
  <c r="GM62" i="84"/>
  <c r="DJ62" i="84" s="1"/>
  <c r="BK73" i="44" s="1"/>
  <c r="GG205" i="84"/>
  <c r="CL205" i="84" s="1"/>
  <c r="GQ405" i="84"/>
  <c r="FX196" i="84"/>
  <c r="AD196" i="84" s="1"/>
  <c r="GJ423" i="84"/>
  <c r="CX423" i="84" s="1"/>
  <c r="FV424" i="84"/>
  <c r="O424" i="84" s="1"/>
  <c r="GJ203" i="84"/>
  <c r="CX203" i="84" s="1"/>
  <c r="GN141" i="84"/>
  <c r="DV141" i="84" s="1"/>
  <c r="GO135" i="84"/>
  <c r="DN135" i="84" s="1"/>
  <c r="FW419" i="84"/>
  <c r="AA419" i="84" s="1"/>
  <c r="FV396" i="84"/>
  <c r="O396" i="84" s="1"/>
  <c r="GQ390" i="84"/>
  <c r="GQ402" i="84"/>
  <c r="GO173" i="84"/>
  <c r="DN173" i="84" s="1"/>
  <c r="GE401" i="84"/>
  <c r="CD401" i="84" s="1"/>
  <c r="FV429" i="84"/>
  <c r="O429" i="84" s="1"/>
  <c r="FH113" i="84"/>
  <c r="E124" i="31" s="1"/>
  <c r="M8" i="60"/>
  <c r="Y10" i="44"/>
  <c r="X10" i="31"/>
  <c r="G15" i="32"/>
  <c r="T9" i="31"/>
  <c r="J8" i="29"/>
  <c r="J15" i="29"/>
  <c r="GH212" i="84"/>
  <c r="CP212" i="84" s="1"/>
  <c r="GN381" i="84"/>
  <c r="DV381" i="84" s="1"/>
  <c r="FX390" i="84"/>
  <c r="AD390" i="84" s="1"/>
  <c r="FU35" i="84"/>
  <c r="N35" i="84" s="1"/>
  <c r="M46" i="30" s="1"/>
  <c r="GF380" i="84"/>
  <c r="CH380" i="84" s="1"/>
  <c r="FZ338" i="84"/>
  <c r="AJ338" i="84" s="1"/>
  <c r="GK148" i="84"/>
  <c r="DB148" i="84" s="1"/>
  <c r="GK392" i="84"/>
  <c r="DB392" i="84" s="1"/>
  <c r="FX417" i="84"/>
  <c r="AD417" i="84" s="1"/>
  <c r="GP140" i="84"/>
  <c r="DR140" i="84" s="1"/>
  <c r="FT385" i="84"/>
  <c r="M385" i="84" s="1"/>
  <c r="GQ411" i="84"/>
  <c r="EA411" i="84" s="1"/>
  <c r="FU153" i="84"/>
  <c r="N153" i="84" s="1"/>
  <c r="GJ209" i="84"/>
  <c r="CX209" i="84" s="1"/>
  <c r="GN199" i="84"/>
  <c r="DV199" i="84" s="1"/>
  <c r="FW395" i="84"/>
  <c r="AA395" i="84" s="1"/>
  <c r="AQ14" i="44"/>
  <c r="E11" i="60"/>
  <c r="S13" i="31"/>
  <c r="G15" i="44"/>
  <c r="J14" i="29"/>
  <c r="FW184" i="84"/>
  <c r="AA184" i="84" s="1"/>
  <c r="GF436" i="84"/>
  <c r="CH436" i="84" s="1"/>
  <c r="GA82" i="84"/>
  <c r="AM82" i="84" s="1"/>
  <c r="AG93" i="60" s="1"/>
  <c r="GP149" i="84"/>
  <c r="DR149" i="84" s="1"/>
  <c r="GC433" i="84"/>
  <c r="AS433" i="84" s="1"/>
  <c r="GP207" i="84"/>
  <c r="DR207" i="84" s="1"/>
  <c r="FX215" i="84"/>
  <c r="AD215" i="84" s="1"/>
  <c r="FW167" i="84"/>
  <c r="AA167" i="84" s="1"/>
  <c r="GN394" i="84"/>
  <c r="DV394" i="84" s="1"/>
  <c r="FZ350" i="84"/>
  <c r="AJ350" i="84" s="1"/>
  <c r="GF420" i="84"/>
  <c r="CH420" i="84" s="1"/>
  <c r="GM387" i="84"/>
  <c r="DJ387" i="84" s="1"/>
  <c r="GK416" i="84"/>
  <c r="DB416" i="84" s="1"/>
  <c r="GA421" i="84"/>
  <c r="AM421" i="84" s="1"/>
  <c r="GU357" i="84"/>
  <c r="EY357" i="84" s="1"/>
  <c r="GL216" i="84"/>
  <c r="DF216" i="84" s="1"/>
  <c r="GI370" i="84"/>
  <c r="CT370" i="84" s="1"/>
  <c r="FW121" i="84"/>
  <c r="AA121" i="84" s="1"/>
  <c r="GC206" i="84"/>
  <c r="AS206" i="84" s="1"/>
  <c r="GQ150" i="84"/>
  <c r="GF178" i="84"/>
  <c r="CH178" i="84" s="1"/>
  <c r="FX138" i="84"/>
  <c r="GT348" i="84"/>
  <c r="EV348" i="84" s="1"/>
  <c r="GO150" i="84"/>
  <c r="GN382" i="84"/>
  <c r="DV382" i="84" s="1"/>
  <c r="FX374" i="84"/>
  <c r="AD374" i="84" s="1"/>
  <c r="GM391" i="84"/>
  <c r="DJ391" i="84" s="1"/>
  <c r="GH407" i="84"/>
  <c r="CP407" i="84" s="1"/>
  <c r="GD164" i="84"/>
  <c r="BZ164" i="84" s="1"/>
  <c r="FT155" i="84"/>
  <c r="M155" i="84" s="1"/>
  <c r="GG402" i="84"/>
  <c r="CL402" i="84" s="1"/>
  <c r="Z15" i="31"/>
  <c r="GD400" i="84"/>
  <c r="BZ400" i="84" s="1"/>
  <c r="AE15" i="60"/>
  <c r="Z13" i="31"/>
  <c r="G8" i="60"/>
  <c r="FX336" i="84"/>
  <c r="AD336" i="84" s="1"/>
  <c r="FS141" i="84"/>
  <c r="L141" i="84" s="1"/>
  <c r="FU152" i="84"/>
  <c r="N152" i="84" s="1"/>
  <c r="GP328" i="84"/>
  <c r="DR328" i="84" s="1"/>
  <c r="FY386" i="84"/>
  <c r="AG386" i="84" s="1"/>
  <c r="FZ392" i="84"/>
  <c r="AJ392" i="84" s="1"/>
  <c r="GM433" i="84"/>
  <c r="DJ433" i="84" s="1"/>
  <c r="GG171" i="84"/>
  <c r="CL171" i="84" s="1"/>
  <c r="GA367" i="84"/>
  <c r="AM367" i="84" s="1"/>
  <c r="GK200" i="84"/>
  <c r="DB200" i="84" s="1"/>
  <c r="GL210" i="84"/>
  <c r="FV186" i="84"/>
  <c r="GC434" i="84"/>
  <c r="AS434" i="84" s="1"/>
  <c r="GK192" i="84"/>
  <c r="DB192" i="84" s="1"/>
  <c r="GO362" i="84"/>
  <c r="DN362" i="84" s="1"/>
  <c r="FV361" i="84"/>
  <c r="O361" i="84" s="1"/>
  <c r="FU137" i="84"/>
  <c r="N137" i="84" s="1"/>
  <c r="GL141" i="84"/>
  <c r="DF141" i="84" s="1"/>
  <c r="FV419" i="84"/>
  <c r="O419" i="84" s="1"/>
  <c r="GS134" i="84"/>
  <c r="ES134" i="84" s="1"/>
  <c r="W8" i="31"/>
  <c r="L15" i="29"/>
  <c r="S13" i="60"/>
  <c r="J13" i="43"/>
  <c r="AE12" i="44"/>
  <c r="S15" i="31"/>
  <c r="S14" i="29"/>
  <c r="GM431" i="84"/>
  <c r="DJ431" i="84" s="1"/>
  <c r="FZ356" i="84"/>
  <c r="AJ356" i="84" s="1"/>
  <c r="FS364" i="84"/>
  <c r="L364" i="84" s="1"/>
  <c r="GG175" i="84"/>
  <c r="CL175" i="84" s="1"/>
  <c r="GO137" i="84"/>
  <c r="DN137" i="84" s="1"/>
  <c r="FX361" i="84"/>
  <c r="AD361" i="84" s="1"/>
  <c r="GP134" i="84"/>
  <c r="DR134" i="84" s="1"/>
  <c r="GF216" i="84"/>
  <c r="CH216" i="84" s="1"/>
  <c r="GD189" i="84"/>
  <c r="BZ189" i="84" s="1"/>
  <c r="GO127" i="84"/>
  <c r="DN127" i="84" s="1"/>
  <c r="GI363" i="84"/>
  <c r="CT363" i="84" s="1"/>
  <c r="GA208" i="84"/>
  <c r="AM208" i="84" s="1"/>
  <c r="GB426" i="84"/>
  <c r="BD426" i="84" s="1"/>
  <c r="GO115" i="84"/>
  <c r="DN115" i="84" s="1"/>
  <c r="GD423" i="84"/>
  <c r="BZ423" i="84" s="1"/>
  <c r="FZ409" i="84"/>
  <c r="AJ409" i="84" s="1"/>
  <c r="GJ168" i="84"/>
  <c r="CX168" i="84" s="1"/>
  <c r="GE380" i="84"/>
  <c r="CD380" i="84" s="1"/>
  <c r="FU436" i="84"/>
  <c r="N436" i="84" s="1"/>
  <c r="FW136" i="84"/>
  <c r="AA136" i="84" s="1"/>
  <c r="GI439" i="84"/>
  <c r="CT439" i="84" s="1"/>
  <c r="S12" i="44"/>
  <c r="I8" i="29"/>
  <c r="S13" i="29"/>
  <c r="T10" i="31"/>
  <c r="E9" i="29"/>
  <c r="AE8" i="60"/>
  <c r="L10" i="29"/>
  <c r="AE13" i="44"/>
  <c r="E13" i="29"/>
  <c r="FZ105" i="84"/>
  <c r="AJ105" i="84" s="1"/>
  <c r="AA116" i="60" s="1"/>
  <c r="GG212" i="84"/>
  <c r="CL212" i="84" s="1"/>
  <c r="FU40" i="84"/>
  <c r="N40" i="84" s="1"/>
  <c r="M51" i="30" s="1"/>
  <c r="FX395" i="84"/>
  <c r="AD395" i="84" s="1"/>
  <c r="GJ415" i="84"/>
  <c r="CX415" i="84" s="1"/>
  <c r="GG188" i="84"/>
  <c r="CL188" i="84" s="1"/>
  <c r="GO398" i="84"/>
  <c r="DN398" i="84" s="1"/>
  <c r="GD206" i="84"/>
  <c r="BZ206" i="84" s="1"/>
  <c r="GJ416" i="84"/>
  <c r="CX416" i="84" s="1"/>
  <c r="GM418" i="84"/>
  <c r="DJ418" i="84" s="1"/>
  <c r="GN204" i="84"/>
  <c r="DV204" i="84" s="1"/>
  <c r="GG401" i="84"/>
  <c r="CL401" i="84" s="1"/>
  <c r="GA376" i="84"/>
  <c r="AM376" i="84" s="1"/>
  <c r="FW176" i="84"/>
  <c r="AA176" i="84" s="1"/>
  <c r="GF379" i="84"/>
  <c r="CH379" i="84" s="1"/>
  <c r="GI164" i="84"/>
  <c r="CT164" i="84" s="1"/>
  <c r="GG168" i="84"/>
  <c r="CL168" i="84" s="1"/>
  <c r="FX164" i="84"/>
  <c r="AD164" i="84" s="1"/>
  <c r="GP386" i="84"/>
  <c r="DR386" i="84" s="1"/>
  <c r="G11" i="60"/>
  <c r="S12" i="60"/>
  <c r="G10" i="32"/>
  <c r="J11" i="29"/>
  <c r="Z9" i="31"/>
  <c r="AK14" i="44"/>
  <c r="GG149" i="84"/>
  <c r="CL149" i="84" s="1"/>
  <c r="FU342" i="84"/>
  <c r="N342" i="84" s="1"/>
  <c r="GF385" i="84"/>
  <c r="CH385" i="84" s="1"/>
  <c r="GE399" i="84"/>
  <c r="CD399" i="84" s="1"/>
  <c r="GE366" i="84"/>
  <c r="CD366" i="84" s="1"/>
  <c r="GO143" i="84"/>
  <c r="DN143" i="84" s="1"/>
  <c r="FX121" i="84"/>
  <c r="AD121" i="84" s="1"/>
  <c r="FX346" i="84"/>
  <c r="AD346" i="84" s="1"/>
  <c r="GM419" i="84"/>
  <c r="DJ419" i="84" s="1"/>
  <c r="FZ141" i="84"/>
  <c r="AJ141" i="84" s="1"/>
  <c r="GP218" i="84"/>
  <c r="DR218" i="84" s="1"/>
  <c r="GQ333" i="84"/>
  <c r="GC415" i="84"/>
  <c r="AS415" i="84" s="1"/>
  <c r="GG415" i="84"/>
  <c r="CL415" i="84" s="1"/>
  <c r="FZ205" i="84"/>
  <c r="AJ205" i="84" s="1"/>
  <c r="GG388" i="84"/>
  <c r="CL388" i="84" s="1"/>
  <c r="FX201" i="84"/>
  <c r="AD201" i="84" s="1"/>
  <c r="FX366" i="84"/>
  <c r="AD366" i="84" s="1"/>
  <c r="GJ219" i="84"/>
  <c r="CX219" i="84" s="1"/>
  <c r="GD161" i="84"/>
  <c r="BZ161" i="84" s="1"/>
  <c r="FU160" i="84"/>
  <c r="N160" i="84" s="1"/>
  <c r="AW13" i="44"/>
  <c r="GH190" i="84"/>
  <c r="CP190" i="84" s="1"/>
  <c r="GJ210" i="84"/>
  <c r="FY362" i="84"/>
  <c r="AG362" i="84" s="1"/>
  <c r="GG378" i="84"/>
  <c r="CL378" i="84" s="1"/>
  <c r="FY216" i="84"/>
  <c r="AG216" i="84" s="1"/>
  <c r="GH216" i="84"/>
  <c r="CP216" i="84" s="1"/>
  <c r="FX360" i="84"/>
  <c r="AD360" i="84" s="1"/>
  <c r="GK415" i="84"/>
  <c r="DB415" i="84" s="1"/>
  <c r="FX165" i="84"/>
  <c r="AD165" i="84" s="1"/>
  <c r="AQ11" i="44"/>
  <c r="FS129" i="84"/>
  <c r="L129" i="84" s="1"/>
  <c r="GO435" i="84"/>
  <c r="DN435" i="84" s="1"/>
  <c r="GG389" i="84"/>
  <c r="CL389" i="84" s="1"/>
  <c r="L15" i="76"/>
  <c r="AW12" i="44"/>
  <c r="J13" i="29"/>
  <c r="GI52" i="84"/>
  <c r="CT52" i="84" s="1"/>
  <c r="AM63" i="44" s="1"/>
  <c r="FU157" i="84"/>
  <c r="N157" i="84" s="1"/>
  <c r="GS140" i="84"/>
  <c r="ES140" i="84" s="1"/>
  <c r="FV181" i="84"/>
  <c r="O181" i="84" s="1"/>
  <c r="G13" i="29"/>
  <c r="Q14" i="31"/>
  <c r="R11" i="31"/>
  <c r="AA15" i="31"/>
  <c r="FX63" i="84"/>
  <c r="AD63" i="84" s="1"/>
  <c r="O74" i="60" s="1"/>
  <c r="GI144" i="84"/>
  <c r="CT144" i="84" s="1"/>
  <c r="FW346" i="84"/>
  <c r="AA346" i="84" s="1"/>
  <c r="GG144" i="84"/>
  <c r="CL144" i="84" s="1"/>
  <c r="FU117" i="84"/>
  <c r="N117" i="84" s="1"/>
  <c r="FZ154" i="84"/>
  <c r="AJ154" i="84" s="1"/>
  <c r="GA188" i="84"/>
  <c r="AM188" i="84" s="1"/>
  <c r="GO159" i="84"/>
  <c r="DN159" i="84" s="1"/>
  <c r="FT333" i="84"/>
  <c r="M333" i="84" s="1"/>
  <c r="GI154" i="84"/>
  <c r="CT154" i="84" s="1"/>
  <c r="FW393" i="84"/>
  <c r="AA393" i="84" s="1"/>
  <c r="GO396" i="84"/>
  <c r="DN396" i="84" s="1"/>
  <c r="GN173" i="84"/>
  <c r="DV173" i="84" s="1"/>
  <c r="K88" i="43"/>
  <c r="H112" i="60"/>
  <c r="EX138" i="84"/>
  <c r="AF186" i="84"/>
  <c r="Z174" i="84"/>
  <c r="EX126" i="84"/>
  <c r="K76" i="43"/>
  <c r="K112" i="43"/>
  <c r="FY238" i="84"/>
  <c r="AG238" i="84" s="1"/>
  <c r="FY20" i="84"/>
  <c r="AG20" i="84" s="1"/>
  <c r="GG68" i="84"/>
  <c r="CL68" i="84" s="1"/>
  <c r="AA79" i="44" s="1"/>
  <c r="GG286" i="84"/>
  <c r="CL286" i="84" s="1"/>
  <c r="GA295" i="84"/>
  <c r="AM295" i="84" s="1"/>
  <c r="GA77" i="84"/>
  <c r="GG261" i="84"/>
  <c r="CL261" i="84" s="1"/>
  <c r="GG43" i="84"/>
  <c r="CL43" i="84" s="1"/>
  <c r="AA54" i="44" s="1"/>
  <c r="GN266" i="84"/>
  <c r="DV266" i="84" s="1"/>
  <c r="GN48" i="84"/>
  <c r="DV48" i="84" s="1"/>
  <c r="FV237" i="84"/>
  <c r="O237" i="84" s="1"/>
  <c r="FV19" i="84"/>
  <c r="O19" i="84" s="1"/>
  <c r="N30" i="30" s="1"/>
  <c r="GK321" i="84"/>
  <c r="DB321" i="84" s="1"/>
  <c r="GK103" i="84"/>
  <c r="DB103" i="84" s="1"/>
  <c r="AY114" i="44" s="1"/>
  <c r="GE251" i="84"/>
  <c r="CD251" i="84" s="1"/>
  <c r="GE33" i="84"/>
  <c r="CD33" i="84" s="1"/>
  <c r="O44" i="44" s="1"/>
  <c r="GL69" i="84"/>
  <c r="DF69" i="84" s="1"/>
  <c r="BE80" i="44" s="1"/>
  <c r="GL287" i="84"/>
  <c r="DF287" i="84" s="1"/>
  <c r="FY228" i="84"/>
  <c r="AG228" i="84" s="1"/>
  <c r="FY10" i="84"/>
  <c r="AG10" i="84" s="1"/>
  <c r="FY243" i="84"/>
  <c r="AG243" i="84" s="1"/>
  <c r="FY25" i="84"/>
  <c r="AG25" i="84" s="1"/>
  <c r="FX103" i="84"/>
  <c r="AD103" i="84" s="1"/>
  <c r="O114" i="60" s="1"/>
  <c r="FX321" i="84"/>
  <c r="AD321" i="84" s="1"/>
  <c r="DR174" i="84"/>
  <c r="FX248" i="84"/>
  <c r="AD248" i="84" s="1"/>
  <c r="FX30" i="84"/>
  <c r="AD30" i="84" s="1"/>
  <c r="O41" i="60" s="1"/>
  <c r="GM261" i="84"/>
  <c r="DJ261" i="84" s="1"/>
  <c r="GM43" i="84"/>
  <c r="DJ43" i="84" s="1"/>
  <c r="BK54" i="44" s="1"/>
  <c r="GQ241" i="84"/>
  <c r="GQ23" i="84"/>
  <c r="DR210" i="84"/>
  <c r="EA198" i="84"/>
  <c r="FU280" i="84"/>
  <c r="N280" i="84" s="1"/>
  <c r="FU62" i="84"/>
  <c r="N62" i="84" s="1"/>
  <c r="GH393" i="84"/>
  <c r="CP393" i="84" s="1"/>
  <c r="AD126" i="84"/>
  <c r="FY372" i="84"/>
  <c r="AG372" i="84" s="1"/>
  <c r="FS434" i="84"/>
  <c r="L434" i="84" s="1"/>
  <c r="GO301" i="84"/>
  <c r="DN301" i="84" s="1"/>
  <c r="GO83" i="84"/>
  <c r="DN83" i="84" s="1"/>
  <c r="S94" i="32" s="1"/>
  <c r="FS254" i="84"/>
  <c r="L254" i="84" s="1"/>
  <c r="FS36" i="84"/>
  <c r="L36" i="84" s="1"/>
  <c r="K47" i="30" s="1"/>
  <c r="GM281" i="84"/>
  <c r="DJ281" i="84" s="1"/>
  <c r="GM63" i="84"/>
  <c r="DJ63" i="84" s="1"/>
  <c r="BK74" i="44" s="1"/>
  <c r="GN190" i="84"/>
  <c r="DV190" i="84" s="1"/>
  <c r="FY171" i="84"/>
  <c r="AG171" i="84" s="1"/>
  <c r="FT285" i="84"/>
  <c r="M285" i="84" s="1"/>
  <c r="FT67" i="84"/>
  <c r="M67" i="84" s="1"/>
  <c r="L78" i="30" s="1"/>
  <c r="FX288" i="84"/>
  <c r="AD288" i="84" s="1"/>
  <c r="FX70" i="84"/>
  <c r="AD70" i="84" s="1"/>
  <c r="O81" i="60" s="1"/>
  <c r="FT321" i="84"/>
  <c r="M321" i="84" s="1"/>
  <c r="FT103" i="84"/>
  <c r="M103" i="84" s="1"/>
  <c r="L114" i="30" s="1"/>
  <c r="FY324" i="84"/>
  <c r="AG324" i="84" s="1"/>
  <c r="FY106" i="84"/>
  <c r="AG106" i="84" s="1"/>
  <c r="DB186" i="84"/>
  <c r="GE164" i="84"/>
  <c r="CD164" i="84" s="1"/>
  <c r="FU300" i="84"/>
  <c r="N300" i="84" s="1"/>
  <c r="FU82" i="84"/>
  <c r="N82" i="84" s="1"/>
  <c r="M93" i="30" s="1"/>
  <c r="GA241" i="84"/>
  <c r="AM241" i="84" s="1"/>
  <c r="GA23" i="84"/>
  <c r="AM23" i="84" s="1"/>
  <c r="FU254" i="84"/>
  <c r="N254" i="84" s="1"/>
  <c r="FU36" i="84"/>
  <c r="N36" i="84" s="1"/>
  <c r="M47" i="30" s="1"/>
  <c r="FU283" i="84"/>
  <c r="N283" i="84" s="1"/>
  <c r="FU65" i="84"/>
  <c r="N65" i="84" s="1"/>
  <c r="M76" i="30" s="1"/>
  <c r="FZ278" i="84"/>
  <c r="AJ278" i="84" s="1"/>
  <c r="FZ60" i="84"/>
  <c r="AJ60" i="84" s="1"/>
  <c r="GR131" i="84"/>
  <c r="EP131" i="84" s="1"/>
  <c r="FX10" i="84"/>
  <c r="AD10" i="84" s="1"/>
  <c r="FX228" i="84"/>
  <c r="AD228" i="84" s="1"/>
  <c r="FS323" i="84"/>
  <c r="L323" i="84" s="1"/>
  <c r="FS105" i="84"/>
  <c r="L105" i="84" s="1"/>
  <c r="K116" i="30" s="1"/>
  <c r="GM89" i="84"/>
  <c r="DJ89" i="84" s="1"/>
  <c r="BK100" i="44" s="1"/>
  <c r="GM307" i="84"/>
  <c r="DJ307" i="84" s="1"/>
  <c r="GE34" i="84"/>
  <c r="CD34" i="84" s="1"/>
  <c r="O45" i="44" s="1"/>
  <c r="GE252" i="84"/>
  <c r="CD252" i="84" s="1"/>
  <c r="GI314" i="84"/>
  <c r="CT314" i="84" s="1"/>
  <c r="GI96" i="84"/>
  <c r="CT96" i="84" s="1"/>
  <c r="AM107" i="44" s="1"/>
  <c r="FX284" i="84"/>
  <c r="AD284" i="84" s="1"/>
  <c r="FX66" i="84"/>
  <c r="AD66" i="84" s="1"/>
  <c r="O77" i="60" s="1"/>
  <c r="GP225" i="84"/>
  <c r="DR225" i="84" s="1"/>
  <c r="GP7" i="84"/>
  <c r="DR7" i="84" s="1"/>
  <c r="I18" i="32" s="1"/>
  <c r="FT282" i="84"/>
  <c r="M282" i="84" s="1"/>
  <c r="FT64" i="84"/>
  <c r="M64" i="84" s="1"/>
  <c r="L75" i="30" s="1"/>
  <c r="FS365" i="84"/>
  <c r="L365" i="84" s="1"/>
  <c r="GU228" i="84"/>
  <c r="EY228" i="84" s="1"/>
  <c r="GU10" i="84"/>
  <c r="EY10" i="84" s="1"/>
  <c r="AA14" i="33" s="1"/>
  <c r="GL90" i="84"/>
  <c r="DF90" i="84" s="1"/>
  <c r="BE101" i="44" s="1"/>
  <c r="GH255" i="84"/>
  <c r="CP255" i="84" s="1"/>
  <c r="GH37" i="84"/>
  <c r="CP37" i="84" s="1"/>
  <c r="AG48" i="44" s="1"/>
  <c r="DR150" i="84"/>
  <c r="GC293" i="84"/>
  <c r="AS293" i="84" s="1"/>
  <c r="GC75" i="84"/>
  <c r="AS75" i="84" s="1"/>
  <c r="I86" i="58" s="1"/>
  <c r="GG326" i="84"/>
  <c r="CL326" i="84" s="1"/>
  <c r="GG108" i="84"/>
  <c r="CL108" i="84" s="1"/>
  <c r="AA119" i="44" s="1"/>
  <c r="FV30" i="84"/>
  <c r="O30" i="84" s="1"/>
  <c r="N41" i="30" s="1"/>
  <c r="GQ230" i="84"/>
  <c r="GQ12" i="84"/>
  <c r="GK219" i="84"/>
  <c r="DB219" i="84" s="1"/>
  <c r="DB210" i="84"/>
  <c r="FS253" i="84"/>
  <c r="L253" i="84" s="1"/>
  <c r="FS35" i="84"/>
  <c r="L35" i="84" s="1"/>
  <c r="K46" i="30" s="1"/>
  <c r="DF150" i="84"/>
  <c r="FY257" i="84"/>
  <c r="AG257" i="84" s="1"/>
  <c r="FY39" i="84"/>
  <c r="AG39" i="84" s="1"/>
  <c r="GO131" i="84"/>
  <c r="DN131" i="84" s="1"/>
  <c r="GQ100" i="84"/>
  <c r="EA100" i="84" s="1"/>
  <c r="N111" i="76" s="1"/>
  <c r="GQ318" i="84"/>
  <c r="EA318" i="84" s="1"/>
  <c r="FU213" i="84"/>
  <c r="N213" i="84" s="1"/>
  <c r="FZ199" i="84"/>
  <c r="AJ199" i="84" s="1"/>
  <c r="CP210" i="84"/>
  <c r="FW355" i="84"/>
  <c r="AA355" i="84" s="1"/>
  <c r="GE81" i="84"/>
  <c r="CD81" i="84" s="1"/>
  <c r="O92" i="44" s="1"/>
  <c r="GE299" i="84"/>
  <c r="CD299" i="84" s="1"/>
  <c r="FY326" i="84"/>
  <c r="AG326" i="84" s="1"/>
  <c r="FY108" i="84"/>
  <c r="AG108" i="84" s="1"/>
  <c r="GK261" i="84"/>
  <c r="DB261" i="84" s="1"/>
  <c r="GK43" i="84"/>
  <c r="DB43" i="84" s="1"/>
  <c r="AY54" i="44" s="1"/>
  <c r="FW358" i="84"/>
  <c r="AA358" i="84" s="1"/>
  <c r="FZ279" i="84"/>
  <c r="AJ279" i="84" s="1"/>
  <c r="FZ61" i="84"/>
  <c r="AJ61" i="84" s="1"/>
  <c r="FY308" i="84"/>
  <c r="AG308" i="84" s="1"/>
  <c r="FY90" i="84"/>
  <c r="AG90" i="84" s="1"/>
  <c r="FV278" i="84"/>
  <c r="O278" i="84" s="1"/>
  <c r="FV60" i="84"/>
  <c r="O60" i="84" s="1"/>
  <c r="N71" i="30" s="1"/>
  <c r="GI417" i="84"/>
  <c r="CT417" i="84" s="1"/>
  <c r="FU208" i="84"/>
  <c r="N208" i="84" s="1"/>
  <c r="GK422" i="84"/>
  <c r="DB422" i="84" s="1"/>
  <c r="GP28" i="84"/>
  <c r="DR28" i="84" s="1"/>
  <c r="I39" i="32" s="1"/>
  <c r="GP246" i="84"/>
  <c r="DR246" i="84" s="1"/>
  <c r="GB94" i="84"/>
  <c r="BD94" i="84" s="1"/>
  <c r="O105" i="58" s="1"/>
  <c r="GB312" i="84"/>
  <c r="BD312" i="84" s="1"/>
  <c r="GU132" i="84"/>
  <c r="EY132" i="84" s="1"/>
  <c r="FW159" i="84"/>
  <c r="AA159" i="84" s="1"/>
  <c r="GO233" i="84"/>
  <c r="DN233" i="84" s="1"/>
  <c r="GO15" i="84"/>
  <c r="DN15" i="84" s="1"/>
  <c r="S26" i="32" s="1"/>
  <c r="FT123" i="84"/>
  <c r="M123" i="84" s="1"/>
  <c r="FT354" i="84"/>
  <c r="M354" i="84" s="1"/>
  <c r="GK195" i="84"/>
  <c r="DB195" i="84" s="1"/>
  <c r="GA195" i="84"/>
  <c r="AM195" i="84" s="1"/>
  <c r="GS247" i="84"/>
  <c r="ES247" i="84" s="1"/>
  <c r="GS29" i="84"/>
  <c r="ES29" i="84" s="1"/>
  <c r="O33" i="33" s="1"/>
  <c r="GL304" i="84"/>
  <c r="DF304" i="84" s="1"/>
  <c r="GL86" i="84"/>
  <c r="DF86" i="84" s="1"/>
  <c r="BE97" i="44" s="1"/>
  <c r="FV245" i="84"/>
  <c r="O245" i="84" s="1"/>
  <c r="FV27" i="84"/>
  <c r="O27" i="84" s="1"/>
  <c r="N38" i="30" s="1"/>
  <c r="FW141" i="84"/>
  <c r="AA141" i="84" s="1"/>
  <c r="GF250" i="84"/>
  <c r="CH250" i="84" s="1"/>
  <c r="GF32" i="84"/>
  <c r="CH32" i="84" s="1"/>
  <c r="U43" i="44" s="1"/>
  <c r="FS430" i="84"/>
  <c r="L430" i="84" s="1"/>
  <c r="FX320" i="84"/>
  <c r="AD320" i="84" s="1"/>
  <c r="FX102" i="84"/>
  <c r="AD102" i="84" s="1"/>
  <c r="O113" i="60" s="1"/>
  <c r="GC109" i="84"/>
  <c r="AS109" i="84" s="1"/>
  <c r="I120" i="58" s="1"/>
  <c r="GC327" i="84"/>
  <c r="AS327" i="84" s="1"/>
  <c r="FT341" i="84"/>
  <c r="M341" i="84" s="1"/>
  <c r="AG126" i="84"/>
  <c r="GK402" i="84"/>
  <c r="DB402" i="84" s="1"/>
  <c r="GA228" i="84"/>
  <c r="AM228" i="84" s="1"/>
  <c r="GA10" i="84"/>
  <c r="AM10" i="84" s="1"/>
  <c r="FW254" i="84"/>
  <c r="AA254" i="84" s="1"/>
  <c r="FW36" i="84"/>
  <c r="AA36" i="84" s="1"/>
  <c r="GF290" i="84"/>
  <c r="CH290" i="84" s="1"/>
  <c r="GF72" i="84"/>
  <c r="CH72" i="84" s="1"/>
  <c r="U83" i="44" s="1"/>
  <c r="GO251" i="84"/>
  <c r="DN251" i="84" s="1"/>
  <c r="GO33" i="84"/>
  <c r="DN33" i="84" s="1"/>
  <c r="S44" i="32" s="1"/>
  <c r="FS426" i="84"/>
  <c r="L426" i="84" s="1"/>
  <c r="GQ341" i="84"/>
  <c r="GJ291" i="84"/>
  <c r="CX291" i="84" s="1"/>
  <c r="GJ73" i="84"/>
  <c r="CX73" i="84" s="1"/>
  <c r="AS84" i="44" s="1"/>
  <c r="GD46" i="84"/>
  <c r="BZ46" i="84" s="1"/>
  <c r="I57" i="44" s="1"/>
  <c r="GD264" i="84"/>
  <c r="BZ264" i="84" s="1"/>
  <c r="GP408" i="84"/>
  <c r="DR408" i="84" s="1"/>
  <c r="GK360" i="84"/>
  <c r="DB360" i="84" s="1"/>
  <c r="GJ300" i="84"/>
  <c r="CX300" i="84" s="1"/>
  <c r="GJ82" i="84"/>
  <c r="CX82" i="84" s="1"/>
  <c r="AS93" i="44" s="1"/>
  <c r="FX104" i="84"/>
  <c r="AD104" i="84" s="1"/>
  <c r="O115" i="60" s="1"/>
  <c r="FX322" i="84"/>
  <c r="AD322" i="84" s="1"/>
  <c r="GA352" i="84"/>
  <c r="AM352" i="84" s="1"/>
  <c r="FS29" i="84"/>
  <c r="L29" i="84" s="1"/>
  <c r="K40" i="30" s="1"/>
  <c r="FS247" i="84"/>
  <c r="L247" i="84" s="1"/>
  <c r="FS150" i="84"/>
  <c r="L150" i="84" s="1"/>
  <c r="GN416" i="84"/>
  <c r="DV416" i="84" s="1"/>
  <c r="GI304" i="84"/>
  <c r="CT304" i="84" s="1"/>
  <c r="GI86" i="84"/>
  <c r="CT86" i="84" s="1"/>
  <c r="AM97" i="44" s="1"/>
  <c r="FV136" i="84"/>
  <c r="O136" i="84" s="1"/>
  <c r="GP335" i="84"/>
  <c r="DR335" i="84" s="1"/>
  <c r="GS234" i="84"/>
  <c r="ES234" i="84" s="1"/>
  <c r="GS16" i="84"/>
  <c r="ES16" i="84" s="1"/>
  <c r="O20" i="33" s="1"/>
  <c r="EV126" i="84"/>
  <c r="GK202" i="84"/>
  <c r="DB202" i="84" s="1"/>
  <c r="GM253" i="84"/>
  <c r="DJ253" i="84" s="1"/>
  <c r="GM35" i="84"/>
  <c r="DJ35" i="84" s="1"/>
  <c r="BK46" i="44" s="1"/>
  <c r="GC417" i="84"/>
  <c r="AS417" i="84" s="1"/>
  <c r="GN415" i="84"/>
  <c r="DV415" i="84" s="1"/>
  <c r="GC309" i="84"/>
  <c r="AS309" i="84" s="1"/>
  <c r="GC91" i="84"/>
  <c r="AS91" i="84" s="1"/>
  <c r="I102" i="58" s="1"/>
  <c r="FT325" i="84"/>
  <c r="M325" i="84" s="1"/>
  <c r="FT107" i="84"/>
  <c r="M107" i="84" s="1"/>
  <c r="L118" i="30" s="1"/>
  <c r="FT76" i="84"/>
  <c r="M76" i="84" s="1"/>
  <c r="L87" i="30" s="1"/>
  <c r="FT294" i="84"/>
  <c r="M294" i="84" s="1"/>
  <c r="FX219" i="84"/>
  <c r="AD219" i="84" s="1"/>
  <c r="GT234" i="84"/>
  <c r="EV234" i="84" s="1"/>
  <c r="GT16" i="84"/>
  <c r="EV16" i="84" s="1"/>
  <c r="U20" i="33" s="1"/>
  <c r="GL365" i="84"/>
  <c r="DF365" i="84" s="1"/>
  <c r="GP219" i="84"/>
  <c r="DR219" i="84" s="1"/>
  <c r="FY359" i="84"/>
  <c r="AG359" i="84" s="1"/>
  <c r="GK281" i="84"/>
  <c r="DB281" i="84" s="1"/>
  <c r="GK63" i="84"/>
  <c r="DB63" i="84" s="1"/>
  <c r="AY74" i="44" s="1"/>
  <c r="AW14" i="44"/>
  <c r="Z11" i="31"/>
  <c r="Q12" i="32"/>
  <c r="FI174" i="84"/>
  <c r="DE150" i="84"/>
  <c r="FF150" i="84"/>
  <c r="DA210" i="84"/>
  <c r="K210" i="84"/>
  <c r="FN174" i="84"/>
  <c r="CK198" i="84"/>
  <c r="BY186" i="84"/>
  <c r="BY198" i="84"/>
  <c r="BC210" i="84"/>
  <c r="DA162" i="84"/>
  <c r="AC162" i="84"/>
  <c r="DA174" i="84"/>
  <c r="AI138" i="84"/>
  <c r="GS224" i="84"/>
  <c r="ES224" i="84" s="1"/>
  <c r="GS6" i="84"/>
  <c r="ES6" i="84" s="1"/>
  <c r="O10" i="33" s="1"/>
  <c r="FT303" i="84"/>
  <c r="M303" i="84" s="1"/>
  <c r="FT85" i="84"/>
  <c r="M85" i="84" s="1"/>
  <c r="L96" i="30" s="1"/>
  <c r="GM266" i="84"/>
  <c r="DJ266" i="84" s="1"/>
  <c r="GM48" i="84"/>
  <c r="DJ48" i="84" s="1"/>
  <c r="BK59" i="44" s="1"/>
  <c r="CX210" i="84"/>
  <c r="FT254" i="84"/>
  <c r="M254" i="84" s="1"/>
  <c r="FT36" i="84"/>
  <c r="M36" i="84" s="1"/>
  <c r="L47" i="30" s="1"/>
  <c r="FW263" i="84"/>
  <c r="AA263" i="84" s="1"/>
  <c r="FW45" i="84"/>
  <c r="AA45" i="84" s="1"/>
  <c r="GP37" i="84"/>
  <c r="DR37" i="84" s="1"/>
  <c r="I48" i="32" s="1"/>
  <c r="GP255" i="84"/>
  <c r="DR255" i="84" s="1"/>
  <c r="GP323" i="84"/>
  <c r="DR323" i="84" s="1"/>
  <c r="GP105" i="84"/>
  <c r="DR105" i="84" s="1"/>
  <c r="I116" i="32" s="1"/>
  <c r="GQ403" i="84"/>
  <c r="GS242" i="84"/>
  <c r="ES242" i="84" s="1"/>
  <c r="GS24" i="84"/>
  <c r="ES24" i="84" s="1"/>
  <c r="O28" i="33" s="1"/>
  <c r="GP86" i="84"/>
  <c r="DR86" i="84" s="1"/>
  <c r="I97" i="32" s="1"/>
  <c r="GP304" i="84"/>
  <c r="DR304" i="84" s="1"/>
  <c r="GH319" i="84"/>
  <c r="CP319" i="84" s="1"/>
  <c r="GH101" i="84"/>
  <c r="CP101" i="84" s="1"/>
  <c r="AG112" i="44" s="1"/>
  <c r="GG74" i="84"/>
  <c r="CL74" i="84" s="1"/>
  <c r="AA85" i="44" s="1"/>
  <c r="GG292" i="84"/>
  <c r="CL292" i="84" s="1"/>
  <c r="FS229" i="84"/>
  <c r="L229" i="84" s="1"/>
  <c r="FS11" i="84"/>
  <c r="L11" i="84" s="1"/>
  <c r="K22" i="30" s="1"/>
  <c r="FT237" i="84"/>
  <c r="M237" i="84" s="1"/>
  <c r="FT19" i="84"/>
  <c r="M19" i="84" s="1"/>
  <c r="L30" i="30" s="1"/>
  <c r="FV72" i="84"/>
  <c r="O72" i="84" s="1"/>
  <c r="N83" i="30" s="1"/>
  <c r="GH320" i="84"/>
  <c r="CP320" i="84" s="1"/>
  <c r="GH102" i="84"/>
  <c r="CP102" i="84" s="1"/>
  <c r="AG113" i="44" s="1"/>
  <c r="GN71" i="84"/>
  <c r="DV71" i="84" s="1"/>
  <c r="GN289" i="84"/>
  <c r="DV289" i="84" s="1"/>
  <c r="FY33" i="84"/>
  <c r="AG33" i="84" s="1"/>
  <c r="FY251" i="84"/>
  <c r="AG251" i="84" s="1"/>
  <c r="FW89" i="84"/>
  <c r="AA89" i="84" s="1"/>
  <c r="FW307" i="84"/>
  <c r="AA307" i="84" s="1"/>
  <c r="GO363" i="84"/>
  <c r="DN363" i="84" s="1"/>
  <c r="FY35" i="84"/>
  <c r="AG35" i="84" s="1"/>
  <c r="FX311" i="84"/>
  <c r="AD311" i="84" s="1"/>
  <c r="FX93" i="84"/>
  <c r="AD93" i="84" s="1"/>
  <c r="O104" i="60" s="1"/>
  <c r="FZ298" i="84"/>
  <c r="AJ298" i="84" s="1"/>
  <c r="FZ80" i="84"/>
  <c r="AJ80" i="84" s="1"/>
  <c r="FT430" i="84"/>
  <c r="M430" i="84" s="1"/>
  <c r="GN275" i="84"/>
  <c r="DV275" i="84" s="1"/>
  <c r="GN57" i="84"/>
  <c r="DV57" i="84" s="1"/>
  <c r="FU224" i="84"/>
  <c r="N224" i="84" s="1"/>
  <c r="FU6" i="84"/>
  <c r="N6" i="84" s="1"/>
  <c r="FS101" i="84"/>
  <c r="L101" i="84" s="1"/>
  <c r="K112" i="30" s="1"/>
  <c r="FS319" i="84"/>
  <c r="L319" i="84" s="1"/>
  <c r="GF103" i="84"/>
  <c r="CH103" i="84" s="1"/>
  <c r="U114" i="44" s="1"/>
  <c r="GF321" i="84"/>
  <c r="CH321" i="84" s="1"/>
  <c r="GF64" i="84"/>
  <c r="CH64" i="84" s="1"/>
  <c r="U75" i="44" s="1"/>
  <c r="GF282" i="84"/>
  <c r="CH282" i="84" s="1"/>
  <c r="FU350" i="84"/>
  <c r="N350" i="84" s="1"/>
  <c r="GE291" i="84"/>
  <c r="CD291" i="84" s="1"/>
  <c r="GE73" i="84"/>
  <c r="CD73" i="84" s="1"/>
  <c r="O84" i="44" s="1"/>
  <c r="FS268" i="84"/>
  <c r="L268" i="84" s="1"/>
  <c r="FS50" i="84"/>
  <c r="L50" i="84" s="1"/>
  <c r="FZ262" i="84"/>
  <c r="AJ262" i="84" s="1"/>
  <c r="FZ44" i="84"/>
  <c r="AJ44" i="84" s="1"/>
  <c r="FS195" i="84"/>
  <c r="L195" i="84" s="1"/>
  <c r="GI258" i="84"/>
  <c r="CT258" i="84" s="1"/>
  <c r="GI40" i="84"/>
  <c r="CT40" i="84" s="1"/>
  <c r="AM51" i="44" s="1"/>
  <c r="GI181" i="84"/>
  <c r="CT181" i="84" s="1"/>
  <c r="FT166" i="84"/>
  <c r="M166" i="84" s="1"/>
  <c r="GL417" i="84"/>
  <c r="DF417" i="84" s="1"/>
  <c r="FW208" i="84"/>
  <c r="AA208" i="84" s="1"/>
  <c r="GD286" i="84"/>
  <c r="BZ286" i="84" s="1"/>
  <c r="GD68" i="84"/>
  <c r="BZ68" i="84" s="1"/>
  <c r="I79" i="44" s="1"/>
  <c r="FT256" i="84"/>
  <c r="M256" i="84" s="1"/>
  <c r="FT38" i="84"/>
  <c r="M38" i="84" s="1"/>
  <c r="GH268" i="84"/>
  <c r="CP268" i="84" s="1"/>
  <c r="GH50" i="84"/>
  <c r="CP50" i="84" s="1"/>
  <c r="AG61" i="44" s="1"/>
  <c r="GN325" i="84"/>
  <c r="DV325" i="84" s="1"/>
  <c r="GN107" i="84"/>
  <c r="DV107" i="84" s="1"/>
  <c r="GO277" i="84"/>
  <c r="DN277" i="84" s="1"/>
  <c r="GO59" i="84"/>
  <c r="DN59" i="84" s="1"/>
  <c r="S70" i="32" s="1"/>
  <c r="FX427" i="84"/>
  <c r="AD427" i="84" s="1"/>
  <c r="FS402" i="84"/>
  <c r="L402" i="84" s="1"/>
  <c r="FY348" i="84"/>
  <c r="AG348" i="84" s="1"/>
  <c r="FX305" i="84"/>
  <c r="AD305" i="84" s="1"/>
  <c r="FX87" i="84"/>
  <c r="AD87" i="84" s="1"/>
  <c r="O98" i="60" s="1"/>
  <c r="FU295" i="84"/>
  <c r="N295" i="84" s="1"/>
  <c r="FU77" i="84"/>
  <c r="N77" i="84" s="1"/>
  <c r="M88" i="30" s="1"/>
  <c r="FS289" i="84"/>
  <c r="L289" i="84" s="1"/>
  <c r="FS71" i="84"/>
  <c r="L71" i="84" s="1"/>
  <c r="K82" i="30" s="1"/>
  <c r="GG150" i="84"/>
  <c r="CL150" i="84" s="1"/>
  <c r="FW339" i="84"/>
  <c r="AA339" i="84" s="1"/>
  <c r="AG162" i="84"/>
  <c r="FU408" i="84"/>
  <c r="N408" i="84" s="1"/>
  <c r="FY230" i="84"/>
  <c r="AG230" i="84" s="1"/>
  <c r="FY12" i="84"/>
  <c r="AG12" i="84" s="1"/>
  <c r="GD314" i="84"/>
  <c r="BZ314" i="84" s="1"/>
  <c r="GD96" i="84"/>
  <c r="BZ96" i="84" s="1"/>
  <c r="I107" i="44" s="1"/>
  <c r="GQ363" i="84"/>
  <c r="GF296" i="84"/>
  <c r="CH296" i="84" s="1"/>
  <c r="GF78" i="84"/>
  <c r="CH78" i="84" s="1"/>
  <c r="U89" i="44" s="1"/>
  <c r="GG219" i="84"/>
  <c r="CL219" i="84" s="1"/>
  <c r="GB326" i="84"/>
  <c r="BD326" i="84" s="1"/>
  <c r="GB108" i="84"/>
  <c r="BD108" i="84" s="1"/>
  <c r="O119" i="58" s="1"/>
  <c r="GL426" i="84"/>
  <c r="DF426" i="84" s="1"/>
  <c r="FU230" i="84"/>
  <c r="N230" i="84" s="1"/>
  <c r="FU12" i="84"/>
  <c r="N12" i="84" s="1"/>
  <c r="M23" i="30" s="1"/>
  <c r="GT342" i="84"/>
  <c r="EV342" i="84" s="1"/>
  <c r="FZ382" i="84"/>
  <c r="AJ382" i="84" s="1"/>
  <c r="FW81" i="84"/>
  <c r="AA81" i="84" s="1"/>
  <c r="FW299" i="84"/>
  <c r="AA299" i="84" s="1"/>
  <c r="GO252" i="84"/>
  <c r="DN252" i="84" s="1"/>
  <c r="GO34" i="84"/>
  <c r="DN34" i="84" s="1"/>
  <c r="S45" i="32" s="1"/>
  <c r="FY341" i="84"/>
  <c r="AG341" i="84" s="1"/>
  <c r="GJ327" i="84"/>
  <c r="CX327" i="84" s="1"/>
  <c r="GJ109" i="84"/>
  <c r="CX109" i="84" s="1"/>
  <c r="AS120" i="44" s="1"/>
  <c r="FZ355" i="84"/>
  <c r="AJ355" i="84" s="1"/>
  <c r="GI309" i="84"/>
  <c r="CT309" i="84" s="1"/>
  <c r="GI91" i="84"/>
  <c r="CT91" i="84" s="1"/>
  <c r="AM102" i="44" s="1"/>
  <c r="FW280" i="84"/>
  <c r="AA280" i="84" s="1"/>
  <c r="FW62" i="84"/>
  <c r="AA62" i="84" s="1"/>
  <c r="GP153" i="84"/>
  <c r="DR153" i="84" s="1"/>
  <c r="CX198" i="84"/>
  <c r="GA287" i="84"/>
  <c r="AM287" i="84" s="1"/>
  <c r="GA69" i="84"/>
  <c r="AM69" i="84" s="1"/>
  <c r="GU116" i="84"/>
  <c r="EY116" i="84" s="1"/>
  <c r="FU340" i="84"/>
  <c r="N340" i="84" s="1"/>
  <c r="FU318" i="84"/>
  <c r="N318" i="84" s="1"/>
  <c r="FU100" i="84"/>
  <c r="N100" i="84" s="1"/>
  <c r="M111" i="30" s="1"/>
  <c r="GO430" i="84"/>
  <c r="DN430" i="84" s="1"/>
  <c r="GP338" i="84"/>
  <c r="DR338" i="84" s="1"/>
  <c r="GI250" i="84"/>
  <c r="CT250" i="84" s="1"/>
  <c r="GI32" i="84"/>
  <c r="CT32" i="84" s="1"/>
  <c r="AM43" i="44" s="1"/>
  <c r="GA59" i="84"/>
  <c r="AM59" i="84" s="1"/>
  <c r="GA277" i="84"/>
  <c r="AM277" i="84" s="1"/>
  <c r="FS249" i="84"/>
  <c r="L249" i="84" s="1"/>
  <c r="FS31" i="84"/>
  <c r="L31" i="84" s="1"/>
  <c r="K42" i="30" s="1"/>
  <c r="FU235" i="84"/>
  <c r="N235" i="84" s="1"/>
  <c r="FU17" i="84"/>
  <c r="N17" i="84" s="1"/>
  <c r="M28" i="30" s="1"/>
  <c r="GC106" i="84"/>
  <c r="AS106" i="84" s="1"/>
  <c r="I117" i="58" s="1"/>
  <c r="FS361" i="84"/>
  <c r="L361" i="84" s="1"/>
  <c r="GJ255" i="84"/>
  <c r="CX255" i="84" s="1"/>
  <c r="GJ37" i="84"/>
  <c r="CX37" i="84" s="1"/>
  <c r="AS48" i="44" s="1"/>
  <c r="FZ209" i="84"/>
  <c r="AJ209" i="84" s="1"/>
  <c r="FS60" i="84"/>
  <c r="L60" i="84" s="1"/>
  <c r="K71" i="30" s="1"/>
  <c r="FS278" i="84"/>
  <c r="L278" i="84" s="1"/>
  <c r="GN256" i="84"/>
  <c r="DV256" i="84" s="1"/>
  <c r="GN38" i="84"/>
  <c r="DV38" i="84" s="1"/>
  <c r="FX139" i="84"/>
  <c r="AD139" i="84" s="1"/>
  <c r="GI292" i="84"/>
  <c r="CT292" i="84" s="1"/>
  <c r="GI74" i="84"/>
  <c r="CT74" i="84" s="1"/>
  <c r="AM85" i="44" s="1"/>
  <c r="FX100" i="84"/>
  <c r="AD100" i="84" s="1"/>
  <c r="O111" i="60" s="1"/>
  <c r="FX318" i="84"/>
  <c r="AD318" i="84" s="1"/>
  <c r="FT372" i="84"/>
  <c r="M372" i="84" s="1"/>
  <c r="FT250" i="84"/>
  <c r="M250" i="84" s="1"/>
  <c r="FT32" i="84"/>
  <c r="M32" i="84" s="1"/>
  <c r="L43" i="30" s="1"/>
  <c r="GH207" i="84"/>
  <c r="CP207" i="84" s="1"/>
  <c r="GU138" i="84"/>
  <c r="EY138" i="84" s="1"/>
  <c r="FZ207" i="84"/>
  <c r="AJ207" i="84" s="1"/>
  <c r="FX326" i="84"/>
  <c r="AD326" i="84" s="1"/>
  <c r="FX108" i="84"/>
  <c r="AD108" i="84" s="1"/>
  <c r="O119" i="60" s="1"/>
  <c r="FX424" i="84"/>
  <c r="AD424" i="84" s="1"/>
  <c r="GI316" i="84"/>
  <c r="CT316" i="84" s="1"/>
  <c r="GI98" i="84"/>
  <c r="CT98" i="84" s="1"/>
  <c r="AM109" i="44" s="1"/>
  <c r="FY351" i="84"/>
  <c r="AG351" i="84" s="1"/>
  <c r="GQ416" i="84"/>
  <c r="EA416" i="84" s="1"/>
  <c r="GP313" i="84"/>
  <c r="DR313" i="84" s="1"/>
  <c r="GP95" i="84"/>
  <c r="DR95" i="84" s="1"/>
  <c r="I106" i="32" s="1"/>
  <c r="GE294" i="84"/>
  <c r="CD294" i="84" s="1"/>
  <c r="GE76" i="84"/>
  <c r="CD76" i="84" s="1"/>
  <c r="O87" i="44" s="1"/>
  <c r="FS375" i="84"/>
  <c r="L375" i="84" s="1"/>
  <c r="GR354" i="84"/>
  <c r="EP354" i="84" s="1"/>
  <c r="FY328" i="84"/>
  <c r="AG328" i="84" s="1"/>
  <c r="FU307" i="84"/>
  <c r="N307" i="84" s="1"/>
  <c r="FU89" i="84"/>
  <c r="N89" i="84" s="1"/>
  <c r="M100" i="30" s="1"/>
  <c r="GK191" i="84"/>
  <c r="DB191" i="84" s="1"/>
  <c r="FZ342" i="84"/>
  <c r="AJ342" i="84" s="1"/>
  <c r="FS352" i="84"/>
  <c r="L352" i="84" s="1"/>
  <c r="GF205" i="84"/>
  <c r="CH205" i="84" s="1"/>
  <c r="GN262" i="84"/>
  <c r="DV262" i="84" s="1"/>
  <c r="GN44" i="84"/>
  <c r="DV44" i="84" s="1"/>
  <c r="FV353" i="84"/>
  <c r="O353" i="84" s="1"/>
  <c r="FV314" i="84"/>
  <c r="O314" i="84" s="1"/>
  <c r="FV96" i="84"/>
  <c r="O96" i="84" s="1"/>
  <c r="N107" i="30" s="1"/>
  <c r="GH419" i="84"/>
  <c r="CP419" i="84" s="1"/>
  <c r="GJ323" i="84"/>
  <c r="CX323" i="84" s="1"/>
  <c r="GJ105" i="84"/>
  <c r="CX105" i="84" s="1"/>
  <c r="AS116" i="44" s="1"/>
  <c r="GI408" i="84"/>
  <c r="CT408" i="84" s="1"/>
  <c r="FS123" i="84"/>
  <c r="L123" i="84" s="1"/>
  <c r="FS16" i="84"/>
  <c r="L16" i="84" s="1"/>
  <c r="K27" i="30" s="1"/>
  <c r="FS234" i="84"/>
  <c r="L234" i="84" s="1"/>
  <c r="GJ299" i="84"/>
  <c r="CX299" i="84" s="1"/>
  <c r="GJ81" i="84"/>
  <c r="CX81" i="84" s="1"/>
  <c r="AS92" i="44" s="1"/>
  <c r="FS77" i="84"/>
  <c r="L77" i="84" s="1"/>
  <c r="K88" i="30" s="1"/>
  <c r="FS295" i="84"/>
  <c r="L295" i="84" s="1"/>
  <c r="GM405" i="84"/>
  <c r="DJ405" i="84" s="1"/>
  <c r="GA17" i="84"/>
  <c r="AM17" i="84" s="1"/>
  <c r="GA235" i="84"/>
  <c r="AM235" i="84" s="1"/>
  <c r="GO337" i="84"/>
  <c r="DN337" i="84" s="1"/>
  <c r="GH257" i="84"/>
  <c r="CP257" i="84" s="1"/>
  <c r="GH39" i="84"/>
  <c r="CP39" i="84" s="1"/>
  <c r="AG50" i="44" s="1"/>
  <c r="FZ253" i="84"/>
  <c r="AJ253" i="84" s="1"/>
  <c r="FZ35" i="84"/>
  <c r="AJ35" i="84" s="1"/>
  <c r="FV342" i="84"/>
  <c r="O342" i="84" s="1"/>
  <c r="GG256" i="84"/>
  <c r="CL256" i="84" s="1"/>
  <c r="GG38" i="84"/>
  <c r="CL38" i="84" s="1"/>
  <c r="AA49" i="44" s="1"/>
  <c r="GA355" i="84"/>
  <c r="AM355" i="84" s="1"/>
  <c r="GK318" i="84"/>
  <c r="DB318" i="84" s="1"/>
  <c r="GK100" i="84"/>
  <c r="DB100" i="84" s="1"/>
  <c r="AY111" i="44" s="1"/>
  <c r="FU326" i="84"/>
  <c r="N326" i="84" s="1"/>
  <c r="FU108" i="84"/>
  <c r="N108" i="84" s="1"/>
  <c r="M119" i="30" s="1"/>
  <c r="GN310" i="84"/>
  <c r="DV310" i="84" s="1"/>
  <c r="GN92" i="84"/>
  <c r="DV92" i="84" s="1"/>
  <c r="GF359" i="84"/>
  <c r="CH359" i="84" s="1"/>
  <c r="Z64" i="60"/>
  <c r="CW150" i="84"/>
  <c r="DE186" i="84"/>
  <c r="CW210" i="84"/>
  <c r="CO150" i="84"/>
  <c r="FL198" i="84"/>
  <c r="Z150" i="84"/>
  <c r="FP210" i="84"/>
  <c r="CS162" i="84"/>
  <c r="DQ186" i="84"/>
  <c r="FI150" i="84"/>
  <c r="CO174" i="84"/>
  <c r="FI198" i="84"/>
  <c r="FF210" i="84"/>
  <c r="DU186" i="84"/>
  <c r="FJ138" i="84"/>
  <c r="FK162" i="84"/>
  <c r="CW162" i="84"/>
  <c r="FL162" i="84"/>
  <c r="AL150" i="84"/>
  <c r="DU174" i="84"/>
  <c r="CK150" i="84"/>
  <c r="FI126" i="84"/>
  <c r="FM198" i="84"/>
  <c r="FD1630" i="84"/>
  <c r="GK320" i="84"/>
  <c r="DB320" i="84" s="1"/>
  <c r="GK102" i="84"/>
  <c r="DB102" i="84" s="1"/>
  <c r="AY113" i="44" s="1"/>
  <c r="FS321" i="84"/>
  <c r="L321" i="84" s="1"/>
  <c r="FS103" i="84"/>
  <c r="L103" i="84" s="1"/>
  <c r="K114" i="30" s="1"/>
  <c r="GA430" i="84"/>
  <c r="AM430" i="84" s="1"/>
  <c r="GA283" i="84"/>
  <c r="AM283" i="84" s="1"/>
  <c r="GA65" i="84"/>
  <c r="AM65" i="84" s="1"/>
  <c r="FX24" i="84"/>
  <c r="AD24" i="84" s="1"/>
  <c r="O35" i="60" s="1"/>
  <c r="FU377" i="84"/>
  <c r="N377" i="84" s="1"/>
  <c r="GK58" i="84"/>
  <c r="DB58" i="84" s="1"/>
  <c r="AY69" i="44" s="1"/>
  <c r="GK276" i="84"/>
  <c r="DB276" i="84" s="1"/>
  <c r="GD266" i="84"/>
  <c r="BZ266" i="84" s="1"/>
  <c r="GD48" i="84"/>
  <c r="BZ48" i="84" s="1"/>
  <c r="I59" i="44" s="1"/>
  <c r="FZ195" i="84"/>
  <c r="AJ195" i="84" s="1"/>
  <c r="FT270" i="84"/>
  <c r="M270" i="84" s="1"/>
  <c r="FT52" i="84"/>
  <c r="M52" i="84" s="1"/>
  <c r="L63" i="30" s="1"/>
  <c r="GJ213" i="84"/>
  <c r="CX213" i="84" s="1"/>
  <c r="GB328" i="84"/>
  <c r="BD328" i="84" s="1"/>
  <c r="GB110" i="84"/>
  <c r="BD110" i="84" s="1"/>
  <c r="O121" i="58" s="1"/>
  <c r="FU256" i="84"/>
  <c r="N256" i="84" s="1"/>
  <c r="FU38" i="84"/>
  <c r="N38" i="84" s="1"/>
  <c r="GS31" i="84"/>
  <c r="ES31" i="84" s="1"/>
  <c r="O35" i="33" s="1"/>
  <c r="GS249" i="84"/>
  <c r="ES249" i="84" s="1"/>
  <c r="GO300" i="84"/>
  <c r="DN300" i="84" s="1"/>
  <c r="GO82" i="84"/>
  <c r="DN82" i="84" s="1"/>
  <c r="S93" i="32" s="1"/>
  <c r="FU11" i="84"/>
  <c r="N11" i="84" s="1"/>
  <c r="M22" i="30" s="1"/>
  <c r="FU229" i="84"/>
  <c r="N229" i="84" s="1"/>
  <c r="GD432" i="84"/>
  <c r="BZ432" i="84" s="1"/>
  <c r="GM257" i="84"/>
  <c r="DJ257" i="84" s="1"/>
  <c r="GM39" i="84"/>
  <c r="DJ39" i="84" s="1"/>
  <c r="BK50" i="44" s="1"/>
  <c r="GL50" i="84"/>
  <c r="DF50" i="84" s="1"/>
  <c r="BE61" i="44" s="1"/>
  <c r="GA272" i="84"/>
  <c r="AM272" i="84" s="1"/>
  <c r="GA54" i="84"/>
  <c r="AM54" i="84" s="1"/>
  <c r="GJ253" i="84"/>
  <c r="CX253" i="84" s="1"/>
  <c r="GJ35" i="84"/>
  <c r="CX35" i="84" s="1"/>
  <c r="AS46" i="44" s="1"/>
  <c r="GT353" i="84"/>
  <c r="EV353" i="84" s="1"/>
  <c r="GN399" i="84"/>
  <c r="DV399" i="84" s="1"/>
  <c r="FY428" i="84"/>
  <c r="AG428" i="84" s="1"/>
  <c r="GH259" i="84"/>
  <c r="CP259" i="84" s="1"/>
  <c r="GH41" i="84"/>
  <c r="CP41" i="84" s="1"/>
  <c r="AG52" i="44" s="1"/>
  <c r="GA298" i="84"/>
  <c r="AM298" i="84" s="1"/>
  <c r="GA80" i="84"/>
  <c r="AM80" i="84" s="1"/>
  <c r="GE280" i="84"/>
  <c r="CD280" i="84" s="1"/>
  <c r="GE62" i="84"/>
  <c r="CD62" i="84" s="1"/>
  <c r="O73" i="44" s="1"/>
  <c r="GE383" i="84"/>
  <c r="CD383" i="84" s="1"/>
  <c r="GH328" i="84"/>
  <c r="CP328" i="84" s="1"/>
  <c r="GH110" i="84"/>
  <c r="CP110" i="84" s="1"/>
  <c r="AG121" i="44" s="1"/>
  <c r="FY229" i="84"/>
  <c r="AG229" i="84" s="1"/>
  <c r="FY11" i="84"/>
  <c r="AG11" i="84" s="1"/>
  <c r="GQ295" i="84"/>
  <c r="GQ77" i="84"/>
  <c r="FX227" i="84"/>
  <c r="AD227" i="84" s="1"/>
  <c r="FX9" i="84"/>
  <c r="AD9" i="84" s="1"/>
  <c r="O20" i="60" s="1"/>
  <c r="GP362" i="84"/>
  <c r="DR362" i="84" s="1"/>
  <c r="FT398" i="84"/>
  <c r="M398" i="84" s="1"/>
  <c r="GJ364" i="84"/>
  <c r="CX364" i="84" s="1"/>
  <c r="GP320" i="84"/>
  <c r="DR320" i="84" s="1"/>
  <c r="GP102" i="84"/>
  <c r="DR102" i="84" s="1"/>
  <c r="I113" i="32" s="1"/>
  <c r="FT159" i="84"/>
  <c r="M159" i="84" s="1"/>
  <c r="GF384" i="84"/>
  <c r="CH384" i="84" s="1"/>
  <c r="GK94" i="84"/>
  <c r="DB94" i="84" s="1"/>
  <c r="AY105" i="44" s="1"/>
  <c r="GK312" i="84"/>
  <c r="DB312" i="84" s="1"/>
  <c r="FX337" i="84"/>
  <c r="AD337" i="84" s="1"/>
  <c r="FY125" i="84"/>
  <c r="AG125" i="84" s="1"/>
  <c r="FS239" i="84"/>
  <c r="L239" i="84" s="1"/>
  <c r="FS21" i="84"/>
  <c r="L21" i="84" s="1"/>
  <c r="K32" i="30" s="1"/>
  <c r="FT301" i="84"/>
  <c r="M301" i="84" s="1"/>
  <c r="FT83" i="84"/>
  <c r="M83" i="84" s="1"/>
  <c r="L94" i="30" s="1"/>
  <c r="GL263" i="84"/>
  <c r="DF263" i="84" s="1"/>
  <c r="GL45" i="84"/>
  <c r="DF45" i="84" s="1"/>
  <c r="BE56" i="44" s="1"/>
  <c r="GM417" i="84"/>
  <c r="DJ417" i="84" s="1"/>
  <c r="FT73" i="84"/>
  <c r="M73" i="84" s="1"/>
  <c r="L84" i="30" s="1"/>
  <c r="FT291" i="84"/>
  <c r="M291" i="84" s="1"/>
  <c r="FY311" i="84"/>
  <c r="AG311" i="84" s="1"/>
  <c r="FY93" i="84"/>
  <c r="AG93" i="84" s="1"/>
  <c r="FX347" i="84"/>
  <c r="AD347" i="84" s="1"/>
  <c r="FT433" i="84"/>
  <c r="M433" i="84" s="1"/>
  <c r="FT106" i="84"/>
  <c r="M106" i="84" s="1"/>
  <c r="L117" i="30" s="1"/>
  <c r="FU317" i="84"/>
  <c r="N317" i="84" s="1"/>
  <c r="FU99" i="84"/>
  <c r="N99" i="84" s="1"/>
  <c r="M110" i="30" s="1"/>
  <c r="M126" i="84"/>
  <c r="FY17" i="84"/>
  <c r="AG17" i="84" s="1"/>
  <c r="FY235" i="84"/>
  <c r="AG235" i="84" s="1"/>
  <c r="GQ384" i="84"/>
  <c r="CD198" i="84"/>
  <c r="GS131" i="84"/>
  <c r="ES131" i="84" s="1"/>
  <c r="FS429" i="84"/>
  <c r="L429" i="84" s="1"/>
  <c r="GH156" i="84"/>
  <c r="CP156" i="84" s="1"/>
  <c r="FY134" i="84"/>
  <c r="AG134" i="84" s="1"/>
  <c r="DR186" i="84"/>
  <c r="GA308" i="84"/>
  <c r="AM308" i="84" s="1"/>
  <c r="GA90" i="84"/>
  <c r="AM90" i="84" s="1"/>
  <c r="GE308" i="84"/>
  <c r="CD308" i="84" s="1"/>
  <c r="GE90" i="84"/>
  <c r="CD90" i="84" s="1"/>
  <c r="O101" i="44" s="1"/>
  <c r="FZ241" i="84"/>
  <c r="AJ241" i="84" s="1"/>
  <c r="FZ23" i="84"/>
  <c r="AJ23" i="84" s="1"/>
  <c r="FT168" i="84"/>
  <c r="M168" i="84" s="1"/>
  <c r="GQ335" i="84"/>
  <c r="FV6" i="84"/>
  <c r="O6" i="84" s="1"/>
  <c r="GM272" i="84"/>
  <c r="DJ272" i="84" s="1"/>
  <c r="GM54" i="84"/>
  <c r="DJ54" i="84" s="1"/>
  <c r="BK65" i="44" s="1"/>
  <c r="FW266" i="84"/>
  <c r="AA266" i="84" s="1"/>
  <c r="FW48" i="84"/>
  <c r="AA48" i="84" s="1"/>
  <c r="GB327" i="84"/>
  <c r="BD327" i="84" s="1"/>
  <c r="GB109" i="84"/>
  <c r="BD109" i="84" s="1"/>
  <c r="O120" i="58" s="1"/>
  <c r="GH261" i="84"/>
  <c r="CP261" i="84" s="1"/>
  <c r="GH43" i="84"/>
  <c r="CP43" i="84" s="1"/>
  <c r="AG54" i="44" s="1"/>
  <c r="FY319" i="84"/>
  <c r="AG319" i="84" s="1"/>
  <c r="FY101" i="84"/>
  <c r="AG101" i="84" s="1"/>
  <c r="FX232" i="84"/>
  <c r="AD232" i="84" s="1"/>
  <c r="FX14" i="84"/>
  <c r="AD14" i="84" s="1"/>
  <c r="O25" i="60" s="1"/>
  <c r="GR20" i="84"/>
  <c r="EP20" i="84" s="1"/>
  <c r="I24" i="33" s="1"/>
  <c r="GR238" i="84"/>
  <c r="EP238" i="84" s="1"/>
  <c r="GI426" i="84"/>
  <c r="CT426" i="84" s="1"/>
  <c r="FX293" i="84"/>
  <c r="AD293" i="84" s="1"/>
  <c r="FX75" i="84"/>
  <c r="AD75" i="84" s="1"/>
  <c r="O86" i="60" s="1"/>
  <c r="GR227" i="84"/>
  <c r="EP227" i="84" s="1"/>
  <c r="GR9" i="84"/>
  <c r="EP9" i="84" s="1"/>
  <c r="I13" i="33" s="1"/>
  <c r="GQ261" i="84"/>
  <c r="GQ43" i="84"/>
  <c r="FX249" i="84"/>
  <c r="AD249" i="84" s="1"/>
  <c r="FX31" i="84"/>
  <c r="AD31" i="84" s="1"/>
  <c r="O42" i="60" s="1"/>
  <c r="GA232" i="84"/>
  <c r="AM232" i="84" s="1"/>
  <c r="GA14" i="84"/>
  <c r="AM14" i="84" s="1"/>
  <c r="FS335" i="84"/>
  <c r="L335" i="84" s="1"/>
  <c r="GS358" i="84"/>
  <c r="ES358" i="84" s="1"/>
  <c r="GH191" i="84"/>
  <c r="CP191" i="84" s="1"/>
  <c r="FW361" i="84"/>
  <c r="AA361" i="84" s="1"/>
  <c r="GA214" i="84"/>
  <c r="AM214" i="84" s="1"/>
  <c r="GP90" i="84"/>
  <c r="DR90" i="84" s="1"/>
  <c r="I101" i="32" s="1"/>
  <c r="GP308" i="84"/>
  <c r="DR308" i="84" s="1"/>
  <c r="GK365" i="84"/>
  <c r="DB365" i="84" s="1"/>
  <c r="FT314" i="84"/>
  <c r="M314" i="84" s="1"/>
  <c r="FT96" i="84"/>
  <c r="M96" i="84" s="1"/>
  <c r="L107" i="30" s="1"/>
  <c r="GO75" i="84"/>
  <c r="DN75" i="84" s="1"/>
  <c r="S86" i="32" s="1"/>
  <c r="GO293" i="84"/>
  <c r="DN293" i="84" s="1"/>
  <c r="GE317" i="84"/>
  <c r="CD317" i="84" s="1"/>
  <c r="GE99" i="84"/>
  <c r="CD99" i="84" s="1"/>
  <c r="O110" i="44" s="1"/>
  <c r="FT299" i="84"/>
  <c r="M299" i="84" s="1"/>
  <c r="FT81" i="84"/>
  <c r="M81" i="84" s="1"/>
  <c r="L92" i="30" s="1"/>
  <c r="FV327" i="84"/>
  <c r="O327" i="84" s="1"/>
  <c r="FV109" i="84"/>
  <c r="O109" i="84" s="1"/>
  <c r="N120" i="30" s="1"/>
  <c r="GN358" i="84"/>
  <c r="DV358" i="84" s="1"/>
  <c r="GA291" i="84"/>
  <c r="AM291" i="84" s="1"/>
  <c r="GA73" i="84"/>
  <c r="AM73" i="84" s="1"/>
  <c r="GA279" i="84"/>
  <c r="AM279" i="84" s="1"/>
  <c r="GA61" i="84"/>
  <c r="AM61" i="84" s="1"/>
  <c r="GJ433" i="84"/>
  <c r="CX433" i="84" s="1"/>
  <c r="GL361" i="84"/>
  <c r="DF361" i="84" s="1"/>
  <c r="GA175" i="84"/>
  <c r="AM175" i="84" s="1"/>
  <c r="GR237" i="84"/>
  <c r="EP237" i="84" s="1"/>
  <c r="GR19" i="84"/>
  <c r="EP19" i="84" s="1"/>
  <c r="I23" i="33" s="1"/>
  <c r="GN357" i="84"/>
  <c r="DV357" i="84" s="1"/>
  <c r="GI90" i="84"/>
  <c r="CT90" i="84" s="1"/>
  <c r="AM101" i="44" s="1"/>
  <c r="GK393" i="84"/>
  <c r="DB393" i="84" s="1"/>
  <c r="GB314" i="84"/>
  <c r="BD314" i="84" s="1"/>
  <c r="GB96" i="84"/>
  <c r="BD96" i="84" s="1"/>
  <c r="O107" i="58" s="1"/>
  <c r="GA337" i="84"/>
  <c r="AM337" i="84" s="1"/>
  <c r="GA326" i="84"/>
  <c r="AM326" i="84" s="1"/>
  <c r="GA108" i="84"/>
  <c r="AM108" i="84" s="1"/>
  <c r="FY133" i="84"/>
  <c r="AG133" i="84" s="1"/>
  <c r="GK294" i="84"/>
  <c r="DB294" i="84" s="1"/>
  <c r="GK76" i="84"/>
  <c r="DB76" i="84" s="1"/>
  <c r="AY87" i="44" s="1"/>
  <c r="FW122" i="84"/>
  <c r="AA122" i="84" s="1"/>
  <c r="GE424" i="84"/>
  <c r="CD424" i="84" s="1"/>
  <c r="GM285" i="84"/>
  <c r="DJ285" i="84" s="1"/>
  <c r="GM67" i="84"/>
  <c r="DJ67" i="84" s="1"/>
  <c r="BK78" i="44" s="1"/>
  <c r="GP322" i="84"/>
  <c r="DR322" i="84" s="1"/>
  <c r="GP104" i="84"/>
  <c r="DR104" i="84" s="1"/>
  <c r="I115" i="32" s="1"/>
  <c r="FX205" i="84"/>
  <c r="AD205" i="84" s="1"/>
  <c r="GE250" i="84"/>
  <c r="CD250" i="84" s="1"/>
  <c r="GE32" i="84"/>
  <c r="CD32" i="84" s="1"/>
  <c r="O43" i="44" s="1"/>
  <c r="GC110" i="84"/>
  <c r="AS110" i="84" s="1"/>
  <c r="I121" i="58" s="1"/>
  <c r="GC328" i="84"/>
  <c r="AS328" i="84" s="1"/>
  <c r="GI147" i="84"/>
  <c r="CT147" i="84" s="1"/>
  <c r="GQ414" i="84"/>
  <c r="EA414" i="84" s="1"/>
  <c r="GE312" i="84"/>
  <c r="CD312" i="84" s="1"/>
  <c r="GE94" i="84"/>
  <c r="CD94" i="84" s="1"/>
  <c r="O105" i="44" s="1"/>
  <c r="GA284" i="84"/>
  <c r="AM284" i="84" s="1"/>
  <c r="GA66" i="84"/>
  <c r="AM66" i="84" s="1"/>
  <c r="G11" i="29"/>
  <c r="M10" i="60"/>
  <c r="AF112" i="60"/>
  <c r="H64" i="60"/>
  <c r="FQ150" i="84"/>
  <c r="AR210" i="84"/>
  <c r="AL174" i="84"/>
  <c r="AL210" i="84"/>
  <c r="AL126" i="84"/>
  <c r="FP174" i="84"/>
  <c r="CC174" i="84"/>
  <c r="FQ210" i="84"/>
  <c r="FF162" i="84"/>
  <c r="ER138" i="84"/>
  <c r="FJ186" i="84"/>
  <c r="DA198" i="84"/>
  <c r="FH126" i="84"/>
  <c r="DZ198" i="84"/>
  <c r="DM210" i="84"/>
  <c r="FF198" i="84"/>
  <c r="GD1630" i="84"/>
  <c r="GD113" i="84" s="1"/>
  <c r="BZ113" i="84" s="1"/>
  <c r="I124" i="44" s="1"/>
  <c r="GK1630" i="84"/>
  <c r="GK113" i="84" s="1"/>
  <c r="DB113" i="84" s="1"/>
  <c r="AY124" i="44" s="1"/>
  <c r="FY1630" i="84"/>
  <c r="FY113" i="84" s="1"/>
  <c r="AG113" i="84" s="1"/>
  <c r="GE1630" i="84"/>
  <c r="GE113" i="84" s="1"/>
  <c r="CD113" i="84" s="1"/>
  <c r="O124" i="44" s="1"/>
  <c r="GQ1630" i="84"/>
  <c r="GQ113" i="84" s="1"/>
  <c r="EA113" i="84" s="1"/>
  <c r="GJ1630" i="84"/>
  <c r="GJ113" i="84" s="1"/>
  <c r="CX113" i="84" s="1"/>
  <c r="AS124" i="44" s="1"/>
  <c r="FZ1630" i="84"/>
  <c r="FZ113" i="84" s="1"/>
  <c r="AJ113" i="84" s="1"/>
  <c r="GC1630" i="84"/>
  <c r="GC113" i="84" s="1"/>
  <c r="AS113" i="84" s="1"/>
  <c r="I124" i="58" s="1"/>
  <c r="FX1630" i="84"/>
  <c r="FX113" i="84" s="1"/>
  <c r="AD113" i="84" s="1"/>
  <c r="GM1630" i="84"/>
  <c r="GM113" i="84" s="1"/>
  <c r="DJ113" i="84" s="1"/>
  <c r="BK124" i="44" s="1"/>
  <c r="GF1630" i="84"/>
  <c r="GF113" i="84" s="1"/>
  <c r="CH113" i="84" s="1"/>
  <c r="U124" i="44" s="1"/>
  <c r="FV1630" i="84"/>
  <c r="FV113" i="84" s="1"/>
  <c r="O113" i="84" s="1"/>
  <c r="GI1630" i="84"/>
  <c r="GI113" i="84" s="1"/>
  <c r="CT113" i="84" s="1"/>
  <c r="AM124" i="44" s="1"/>
  <c r="FS1630" i="84"/>
  <c r="FS113" i="84" s="1"/>
  <c r="L113" i="84" s="1"/>
  <c r="GB1630" i="84"/>
  <c r="GB113" i="84" s="1"/>
  <c r="BD113" i="84" s="1"/>
  <c r="O124" i="58" s="1"/>
  <c r="GL1630" i="84"/>
  <c r="GL113" i="84" s="1"/>
  <c r="DF113" i="84" s="1"/>
  <c r="BE124" i="44" s="1"/>
  <c r="FT1630" i="84"/>
  <c r="FT222" i="84" s="1"/>
  <c r="M222" i="84" s="1"/>
  <c r="GO1630" i="84"/>
  <c r="GO113" i="84" s="1"/>
  <c r="DN113" i="84" s="1"/>
  <c r="S124" i="32" s="1"/>
  <c r="GH1630" i="84"/>
  <c r="GH113" i="84" s="1"/>
  <c r="CP113" i="84" s="1"/>
  <c r="AG124" i="44" s="1"/>
  <c r="GP1630" i="84"/>
  <c r="GP113" i="84" s="1"/>
  <c r="DR113" i="84" s="1"/>
  <c r="I124" i="32" s="1"/>
  <c r="FW1630" i="84"/>
  <c r="FW113" i="84" s="1"/>
  <c r="AA113" i="84" s="1"/>
  <c r="GN1630" i="84"/>
  <c r="GN113" i="84" s="1"/>
  <c r="DV113" i="84" s="1"/>
  <c r="GA1630" i="84"/>
  <c r="GA113" i="84" s="1"/>
  <c r="AM113" i="84" s="1"/>
  <c r="T124" i="32"/>
  <c r="T132" i="32"/>
  <c r="T128" i="32"/>
  <c r="T130" i="32"/>
  <c r="T131" i="32"/>
  <c r="T126" i="32"/>
  <c r="T127" i="32"/>
  <c r="T125" i="32"/>
  <c r="T129" i="32"/>
  <c r="FU1630" i="84"/>
  <c r="FU113" i="84" s="1"/>
  <c r="N113" i="84" s="1"/>
  <c r="FT1623" i="84"/>
  <c r="GG1630" i="84"/>
  <c r="GG113" i="84" s="1"/>
  <c r="CL113" i="84" s="1"/>
  <c r="AA124" i="44" s="1"/>
  <c r="H52" i="60"/>
  <c r="GQ247" i="84"/>
  <c r="GQ29" i="84"/>
  <c r="FV273" i="84"/>
  <c r="O273" i="84" s="1"/>
  <c r="FV55" i="84"/>
  <c r="O55" i="84" s="1"/>
  <c r="N66" i="30" s="1"/>
  <c r="GF317" i="84"/>
  <c r="CH317" i="84" s="1"/>
  <c r="GF99" i="84"/>
  <c r="CH99" i="84" s="1"/>
  <c r="U110" i="44" s="1"/>
  <c r="GU238" i="84"/>
  <c r="EY238" i="84" s="1"/>
  <c r="GU20" i="84"/>
  <c r="EY20" i="84" s="1"/>
  <c r="AA24" i="33" s="1"/>
  <c r="GU241" i="84"/>
  <c r="EY241" i="84" s="1"/>
  <c r="GU23" i="84"/>
  <c r="EY23" i="84" s="1"/>
  <c r="AA27" i="33" s="1"/>
  <c r="GK284" i="84"/>
  <c r="DB284" i="84" s="1"/>
  <c r="GK66" i="84"/>
  <c r="DB66" i="84" s="1"/>
  <c r="AY77" i="44" s="1"/>
  <c r="GO47" i="84"/>
  <c r="DN47" i="84" s="1"/>
  <c r="S58" i="32" s="1"/>
  <c r="GP303" i="84"/>
  <c r="DR303" i="84" s="1"/>
  <c r="GP85" i="84"/>
  <c r="DR85" i="84" s="1"/>
  <c r="I96" i="32" s="1"/>
  <c r="GG180" i="84"/>
  <c r="CL180" i="84" s="1"/>
  <c r="FX33" i="84"/>
  <c r="AD33" i="84" s="1"/>
  <c r="O44" i="60" s="1"/>
  <c r="FX251" i="84"/>
  <c r="AD251" i="84" s="1"/>
  <c r="GA325" i="84"/>
  <c r="AM325" i="84" s="1"/>
  <c r="GA107" i="84"/>
  <c r="AM107" i="84" s="1"/>
  <c r="GP228" i="84"/>
  <c r="DR228" i="84" s="1"/>
  <c r="GP10" i="84"/>
  <c r="DR10" i="84" s="1"/>
  <c r="I21" i="32" s="1"/>
  <c r="GF192" i="84"/>
  <c r="CH192" i="84" s="1"/>
  <c r="GM250" i="84"/>
  <c r="DJ250" i="84" s="1"/>
  <c r="GM32" i="84"/>
  <c r="DJ32" i="84" s="1"/>
  <c r="BK43" i="44" s="1"/>
  <c r="GQ238" i="84"/>
  <c r="GQ20" i="84"/>
  <c r="GA261" i="84"/>
  <c r="AM261" i="84" s="1"/>
  <c r="GA43" i="84"/>
  <c r="AM43" i="84" s="1"/>
  <c r="GA231" i="84"/>
  <c r="AM231" i="84" s="1"/>
  <c r="GA13" i="84"/>
  <c r="AM13" i="84" s="1"/>
  <c r="FW228" i="84"/>
  <c r="AA228" i="84" s="1"/>
  <c r="FW10" i="84"/>
  <c r="AA10" i="84" s="1"/>
  <c r="GN278" i="84"/>
  <c r="DV278" i="84" s="1"/>
  <c r="GN60" i="84"/>
  <c r="DV60" i="84" s="1"/>
  <c r="GF268" i="84"/>
  <c r="CH268" i="84" s="1"/>
  <c r="GF50" i="84"/>
  <c r="CH50" i="84" s="1"/>
  <c r="U61" i="44" s="1"/>
  <c r="FV131" i="84"/>
  <c r="O131" i="84" s="1"/>
  <c r="FX247" i="84"/>
  <c r="AD247" i="84" s="1"/>
  <c r="FX29" i="84"/>
  <c r="AD29" i="84" s="1"/>
  <c r="O40" i="60" s="1"/>
  <c r="FV292" i="84"/>
  <c r="O292" i="84" s="1"/>
  <c r="FV74" i="84"/>
  <c r="O74" i="84" s="1"/>
  <c r="FX290" i="84"/>
  <c r="AD290" i="84" s="1"/>
  <c r="FX72" i="84"/>
  <c r="AD72" i="84" s="1"/>
  <c r="O83" i="60" s="1"/>
  <c r="GI326" i="84"/>
  <c r="CT326" i="84" s="1"/>
  <c r="GI108" i="84"/>
  <c r="CT108" i="84" s="1"/>
  <c r="AM119" i="44" s="1"/>
  <c r="FW244" i="84"/>
  <c r="AA244" i="84" s="1"/>
  <c r="FW26" i="84"/>
  <c r="AA26" i="84" s="1"/>
  <c r="FW207" i="84"/>
  <c r="AA207" i="84" s="1"/>
  <c r="GK154" i="84"/>
  <c r="DB154" i="84" s="1"/>
  <c r="GO319" i="84"/>
  <c r="DN319" i="84" s="1"/>
  <c r="GO101" i="84"/>
  <c r="DN101" i="84" s="1"/>
  <c r="S112" i="32" s="1"/>
  <c r="GU246" i="84"/>
  <c r="EY246" i="84" s="1"/>
  <c r="GU28" i="84"/>
  <c r="EY28" i="84" s="1"/>
  <c r="AA32" i="33" s="1"/>
  <c r="FZ320" i="84"/>
  <c r="AJ320" i="84" s="1"/>
  <c r="FZ102" i="84"/>
  <c r="AJ102" i="84" s="1"/>
  <c r="GJ268" i="84"/>
  <c r="CX268" i="84" s="1"/>
  <c r="GJ50" i="84"/>
  <c r="CX50" i="84" s="1"/>
  <c r="AS61" i="44" s="1"/>
  <c r="FY345" i="84"/>
  <c r="AG345" i="84" s="1"/>
  <c r="GD43" i="84"/>
  <c r="BZ43" i="84" s="1"/>
  <c r="I54" i="44" s="1"/>
  <c r="GD261" i="84"/>
  <c r="BZ261" i="84" s="1"/>
  <c r="GP127" i="84"/>
  <c r="DR127" i="84" s="1"/>
  <c r="FU315" i="84"/>
  <c r="N315" i="84" s="1"/>
  <c r="FU97" i="84"/>
  <c r="N97" i="84" s="1"/>
  <c r="M108" i="30" s="1"/>
  <c r="GR235" i="84"/>
  <c r="EP235" i="84" s="1"/>
  <c r="GR17" i="84"/>
  <c r="EP17" i="84" s="1"/>
  <c r="I21" i="33" s="1"/>
  <c r="GL312" i="84"/>
  <c r="DF312" i="84" s="1"/>
  <c r="GL94" i="84"/>
  <c r="DF94" i="84" s="1"/>
  <c r="BE105" i="44" s="1"/>
  <c r="GM274" i="84"/>
  <c r="DJ274" i="84" s="1"/>
  <c r="GM56" i="84"/>
  <c r="DJ56" i="84" s="1"/>
  <c r="BK67" i="44" s="1"/>
  <c r="FU244" i="84"/>
  <c r="N244" i="84" s="1"/>
  <c r="FU26" i="84"/>
  <c r="N26" i="84" s="1"/>
  <c r="GJ263" i="84"/>
  <c r="CX263" i="84" s="1"/>
  <c r="GJ45" i="84"/>
  <c r="CX45" i="84" s="1"/>
  <c r="AS56" i="44" s="1"/>
  <c r="GJ296" i="84"/>
  <c r="CX296" i="84" s="1"/>
  <c r="GJ78" i="84"/>
  <c r="CX78" i="84" s="1"/>
  <c r="AS89" i="44" s="1"/>
  <c r="GI268" i="84"/>
  <c r="CT268" i="84" s="1"/>
  <c r="GI50" i="84"/>
  <c r="CT50" i="84" s="1"/>
  <c r="AM61" i="44" s="1"/>
  <c r="FY347" i="84"/>
  <c r="AG347" i="84" s="1"/>
  <c r="GH105" i="84"/>
  <c r="CP105" i="84" s="1"/>
  <c r="AG116" i="44" s="1"/>
  <c r="GH323" i="84"/>
  <c r="CP323" i="84" s="1"/>
  <c r="FT342" i="84"/>
  <c r="M342" i="84" s="1"/>
  <c r="GP433" i="84"/>
  <c r="DR433" i="84" s="1"/>
  <c r="GQ349" i="84"/>
  <c r="GN154" i="84"/>
  <c r="DV154" i="84" s="1"/>
  <c r="FS241" i="84"/>
  <c r="L241" i="84" s="1"/>
  <c r="FS23" i="84"/>
  <c r="L23" i="84" s="1"/>
  <c r="K34" i="30" s="1"/>
  <c r="FX262" i="84"/>
  <c r="AD262" i="84" s="1"/>
  <c r="FX44" i="84"/>
  <c r="AD44" i="84" s="1"/>
  <c r="O55" i="60" s="1"/>
  <c r="GP333" i="84"/>
  <c r="DR333" i="84" s="1"/>
  <c r="FZ388" i="84"/>
  <c r="AJ388" i="84" s="1"/>
  <c r="GA416" i="84"/>
  <c r="AM416" i="84" s="1"/>
  <c r="FY429" i="84"/>
  <c r="AG429" i="84" s="1"/>
  <c r="GQ322" i="84"/>
  <c r="EA322" i="84" s="1"/>
  <c r="GQ104" i="84"/>
  <c r="EA104" i="84" s="1"/>
  <c r="N115" i="76" s="1"/>
  <c r="FV34" i="84"/>
  <c r="O34" i="84" s="1"/>
  <c r="N45" i="30" s="1"/>
  <c r="FV252" i="84"/>
  <c r="O252" i="84" s="1"/>
  <c r="GJ318" i="84"/>
  <c r="CX318" i="84" s="1"/>
  <c r="GJ100" i="84"/>
  <c r="CX100" i="84" s="1"/>
  <c r="AS111" i="44" s="1"/>
  <c r="GU240" i="84"/>
  <c r="EY240" i="84" s="1"/>
  <c r="GU22" i="84"/>
  <c r="EY22" i="84" s="1"/>
  <c r="AA26" i="33" s="1"/>
  <c r="GS225" i="84"/>
  <c r="ES225" i="84" s="1"/>
  <c r="GS7" i="84"/>
  <c r="ES7" i="84" s="1"/>
  <c r="O11" i="33" s="1"/>
  <c r="GO246" i="84"/>
  <c r="DN246" i="84" s="1"/>
  <c r="GO28" i="84"/>
  <c r="DN28" i="84" s="1"/>
  <c r="S39" i="32" s="1"/>
  <c r="GO193" i="84"/>
  <c r="DN193" i="84" s="1"/>
  <c r="GU233" i="84"/>
  <c r="EY233" i="84" s="1"/>
  <c r="GU15" i="84"/>
  <c r="EY15" i="84" s="1"/>
  <c r="AA19" i="33" s="1"/>
  <c r="FU429" i="84"/>
  <c r="N429" i="84" s="1"/>
  <c r="FV235" i="84"/>
  <c r="O235" i="84" s="1"/>
  <c r="FV17" i="84"/>
  <c r="O17" i="84" s="1"/>
  <c r="N28" i="30" s="1"/>
  <c r="GE319" i="84"/>
  <c r="CD319" i="84" s="1"/>
  <c r="GE101" i="84"/>
  <c r="CD101" i="84" s="1"/>
  <c r="O112" i="44" s="1"/>
  <c r="GO235" i="84"/>
  <c r="DN235" i="84" s="1"/>
  <c r="GO17" i="84"/>
  <c r="DN17" i="84" s="1"/>
  <c r="S28" i="32" s="1"/>
  <c r="GI293" i="84"/>
  <c r="CT293" i="84" s="1"/>
  <c r="GI75" i="84"/>
  <c r="CT75" i="84" s="1"/>
  <c r="AM86" i="44" s="1"/>
  <c r="FZ312" i="84"/>
  <c r="AJ312" i="84" s="1"/>
  <c r="FZ94" i="84"/>
  <c r="AJ94" i="84" s="1"/>
  <c r="FV229" i="84"/>
  <c r="O229" i="84" s="1"/>
  <c r="FV11" i="84"/>
  <c r="O11" i="84" s="1"/>
  <c r="N22" i="30" s="1"/>
  <c r="GN273" i="84"/>
  <c r="DV273" i="84" s="1"/>
  <c r="GN55" i="84"/>
  <c r="DV55" i="84" s="1"/>
  <c r="FZ432" i="84"/>
  <c r="AJ432" i="84" s="1"/>
  <c r="FW260" i="84"/>
  <c r="AA260" i="84" s="1"/>
  <c r="FW42" i="84"/>
  <c r="AA42" i="84" s="1"/>
  <c r="GA275" i="84"/>
  <c r="AM275" i="84" s="1"/>
  <c r="GA57" i="84"/>
  <c r="AM57" i="84" s="1"/>
  <c r="GD413" i="84"/>
  <c r="BZ413" i="84" s="1"/>
  <c r="GA230" i="84"/>
  <c r="AM230" i="84" s="1"/>
  <c r="GA12" i="84"/>
  <c r="AM12" i="84" s="1"/>
  <c r="FV308" i="84"/>
  <c r="O308" i="84" s="1"/>
  <c r="FV90" i="84"/>
  <c r="O90" i="84" s="1"/>
  <c r="N101" i="30" s="1"/>
  <c r="FT337" i="84"/>
  <c r="M337" i="84" s="1"/>
  <c r="FT128" i="84"/>
  <c r="M128" i="84" s="1"/>
  <c r="FV140" i="84"/>
  <c r="O140" i="84" s="1"/>
  <c r="FS66" i="84"/>
  <c r="L66" i="84" s="1"/>
  <c r="K77" i="30" s="1"/>
  <c r="FS284" i="84"/>
  <c r="L284" i="84" s="1"/>
  <c r="GP421" i="84"/>
  <c r="DR421" i="84" s="1"/>
  <c r="GF255" i="84"/>
  <c r="CH255" i="84" s="1"/>
  <c r="GF37" i="84"/>
  <c r="CH37" i="84" s="1"/>
  <c r="U48" i="44" s="1"/>
  <c r="FV379" i="84"/>
  <c r="O379" i="84" s="1"/>
  <c r="GH96" i="84"/>
  <c r="CP96" i="84" s="1"/>
  <c r="AG107" i="44" s="1"/>
  <c r="GH314" i="84"/>
  <c r="CP314" i="84" s="1"/>
  <c r="FW406" i="84"/>
  <c r="AA406" i="84" s="1"/>
  <c r="GQ80" i="84"/>
  <c r="EA80" i="84" s="1"/>
  <c r="GQ298" i="84"/>
  <c r="EA298" i="84" s="1"/>
  <c r="GP401" i="84"/>
  <c r="DR401" i="84" s="1"/>
  <c r="FV425" i="84"/>
  <c r="O425" i="84" s="1"/>
  <c r="FU378" i="84"/>
  <c r="N378" i="84" s="1"/>
  <c r="GP353" i="84"/>
  <c r="DR353" i="84" s="1"/>
  <c r="GO323" i="84"/>
  <c r="DN323" i="84" s="1"/>
  <c r="GO105" i="84"/>
  <c r="DN105" i="84" s="1"/>
  <c r="S116" i="32" s="1"/>
  <c r="EP126" i="84"/>
  <c r="FY242" i="84"/>
  <c r="AG242" i="84" s="1"/>
  <c r="GL276" i="84"/>
  <c r="DF276" i="84" s="1"/>
  <c r="GL58" i="84"/>
  <c r="DF58" i="84" s="1"/>
  <c r="BE69" i="44" s="1"/>
  <c r="FV203" i="84"/>
  <c r="O203" i="84" s="1"/>
  <c r="GI214" i="84"/>
  <c r="CT214" i="84" s="1"/>
  <c r="GU349" i="84"/>
  <c r="EY349" i="84" s="1"/>
  <c r="GM202" i="84"/>
  <c r="DJ202" i="84" s="1"/>
  <c r="GQ27" i="84"/>
  <c r="GQ245" i="84"/>
  <c r="GR343" i="84"/>
  <c r="EP343" i="84" s="1"/>
  <c r="GA234" i="84"/>
  <c r="AM234" i="84" s="1"/>
  <c r="GA16" i="84"/>
  <c r="AM16" i="84" s="1"/>
  <c r="GQ236" i="84"/>
  <c r="GQ18" i="84"/>
  <c r="FT61" i="84"/>
  <c r="M61" i="84" s="1"/>
  <c r="L72" i="30" s="1"/>
  <c r="FT279" i="84"/>
  <c r="M279" i="84" s="1"/>
  <c r="GO344" i="84"/>
  <c r="DN344" i="84" s="1"/>
  <c r="GR345" i="84"/>
  <c r="EP345" i="84" s="1"/>
  <c r="GM64" i="84"/>
  <c r="DJ64" i="84" s="1"/>
  <c r="BK75" i="44" s="1"/>
  <c r="GM282" i="84"/>
  <c r="DJ282" i="84" s="1"/>
  <c r="GD297" i="84"/>
  <c r="BZ297" i="84" s="1"/>
  <c r="GD79" i="84"/>
  <c r="BZ79" i="84" s="1"/>
  <c r="I90" i="44" s="1"/>
  <c r="FU415" i="84"/>
  <c r="N415" i="84" s="1"/>
  <c r="GU335" i="84"/>
  <c r="EY335" i="84" s="1"/>
  <c r="FY434" i="84"/>
  <c r="AG434" i="84" s="1"/>
  <c r="FZ36" i="84"/>
  <c r="AJ36" i="84" s="1"/>
  <c r="FZ254" i="84"/>
  <c r="AJ254" i="84" s="1"/>
  <c r="GO116" i="84"/>
  <c r="DN116" i="84" s="1"/>
  <c r="FX230" i="84"/>
  <c r="AD230" i="84" s="1"/>
  <c r="FX12" i="84"/>
  <c r="AD12" i="84" s="1"/>
  <c r="O23" i="60" s="1"/>
  <c r="GM386" i="84"/>
  <c r="DJ386" i="84" s="1"/>
  <c r="FX368" i="84"/>
  <c r="AD368" i="84" s="1"/>
  <c r="GA292" i="84"/>
  <c r="AM292" i="84" s="1"/>
  <c r="GA74" i="84"/>
  <c r="AM74" i="84" s="1"/>
  <c r="GD216" i="84"/>
  <c r="BZ216" i="84" s="1"/>
  <c r="GP33" i="84"/>
  <c r="DR33" i="84" s="1"/>
  <c r="I44" i="32" s="1"/>
  <c r="GP251" i="84"/>
  <c r="DR251" i="84" s="1"/>
  <c r="FT335" i="84"/>
  <c r="M335" i="84" s="1"/>
  <c r="GK327" i="84"/>
  <c r="DB327" i="84" s="1"/>
  <c r="GK109" i="84"/>
  <c r="DB109" i="84" s="1"/>
  <c r="AY120" i="44" s="1"/>
  <c r="GO11" i="84"/>
  <c r="DN11" i="84" s="1"/>
  <c r="S22" i="32" s="1"/>
  <c r="FU151" i="84"/>
  <c r="N151" i="84" s="1"/>
  <c r="GJ312" i="84"/>
  <c r="CX312" i="84" s="1"/>
  <c r="GJ94" i="84"/>
  <c r="CX94" i="84" s="1"/>
  <c r="AS105" i="44" s="1"/>
  <c r="GB306" i="84"/>
  <c r="BD306" i="84" s="1"/>
  <c r="GB88" i="84"/>
  <c r="BD88" i="84" s="1"/>
  <c r="O99" i="58" s="1"/>
  <c r="CX174" i="84"/>
  <c r="FW351" i="84"/>
  <c r="AA351" i="84" s="1"/>
  <c r="GL326" i="84"/>
  <c r="DF326" i="84" s="1"/>
  <c r="GL108" i="84"/>
  <c r="DF108" i="84" s="1"/>
  <c r="BE119" i="44" s="1"/>
  <c r="FY265" i="84"/>
  <c r="AG265" i="84" s="1"/>
  <c r="FY47" i="84"/>
  <c r="AG47" i="84" s="1"/>
  <c r="GJ298" i="84"/>
  <c r="CX298" i="84" s="1"/>
  <c r="GJ80" i="84"/>
  <c r="CX80" i="84" s="1"/>
  <c r="AS91" i="44" s="1"/>
  <c r="GR239" i="84"/>
  <c r="EP239" i="84" s="1"/>
  <c r="GR21" i="84"/>
  <c r="EP21" i="84" s="1"/>
  <c r="I25" i="33" s="1"/>
  <c r="GL164" i="84"/>
  <c r="DF164" i="84" s="1"/>
  <c r="FX312" i="84"/>
  <c r="AD312" i="84" s="1"/>
  <c r="FX94" i="84"/>
  <c r="AD94" i="84" s="1"/>
  <c r="O105" i="60" s="1"/>
  <c r="GS353" i="84"/>
  <c r="ES353" i="84" s="1"/>
  <c r="AF40" i="60"/>
  <c r="H88" i="60"/>
  <c r="AF126" i="84"/>
  <c r="CS198" i="84"/>
  <c r="FN210" i="84"/>
  <c r="AC186" i="84"/>
  <c r="CG210" i="84"/>
  <c r="FO210" i="84"/>
  <c r="DQ174" i="84"/>
  <c r="K126" i="84"/>
  <c r="DM126" i="84"/>
  <c r="FJ198" i="84"/>
  <c r="CW198" i="84"/>
  <c r="T88" i="60"/>
  <c r="GA267" i="84"/>
  <c r="AM267" i="84" s="1"/>
  <c r="GA49" i="84"/>
  <c r="AM49" i="84" s="1"/>
  <c r="FY273" i="84"/>
  <c r="AG273" i="84" s="1"/>
  <c r="FY55" i="84"/>
  <c r="AG55" i="84" s="1"/>
  <c r="GL70" i="84"/>
  <c r="DF70" i="84" s="1"/>
  <c r="BE81" i="44" s="1"/>
  <c r="GL288" i="84"/>
  <c r="DF288" i="84" s="1"/>
  <c r="GD289" i="84"/>
  <c r="BZ289" i="84" s="1"/>
  <c r="GD71" i="84"/>
  <c r="BZ71" i="84" s="1"/>
  <c r="I82" i="44" s="1"/>
  <c r="FZ295" i="84"/>
  <c r="AJ295" i="84" s="1"/>
  <c r="FZ77" i="84"/>
  <c r="GE266" i="84"/>
  <c r="CD266" i="84" s="1"/>
  <c r="GE48" i="84"/>
  <c r="CD48" i="84" s="1"/>
  <c r="O59" i="44" s="1"/>
  <c r="FS128" i="84"/>
  <c r="L128" i="84" s="1"/>
  <c r="GO268" i="84"/>
  <c r="DN268" i="84" s="1"/>
  <c r="GO50" i="84"/>
  <c r="DN50" i="84" s="1"/>
  <c r="S61" i="32" s="1"/>
  <c r="GO276" i="84"/>
  <c r="DN276" i="84" s="1"/>
  <c r="GO58" i="84"/>
  <c r="DN58" i="84" s="1"/>
  <c r="S69" i="32" s="1"/>
  <c r="FS290" i="84"/>
  <c r="L290" i="84" s="1"/>
  <c r="FS72" i="84"/>
  <c r="L72" i="84" s="1"/>
  <c r="K83" i="30" s="1"/>
  <c r="GT335" i="84"/>
  <c r="EV335" i="84" s="1"/>
  <c r="GT25" i="84"/>
  <c r="EV25" i="84" s="1"/>
  <c r="U29" i="33" s="1"/>
  <c r="GT243" i="84"/>
  <c r="EV243" i="84" s="1"/>
  <c r="GJ293" i="84"/>
  <c r="CX293" i="84" s="1"/>
  <c r="GJ75" i="84"/>
  <c r="CX75" i="84" s="1"/>
  <c r="AS86" i="44" s="1"/>
  <c r="CP150" i="84"/>
  <c r="GP243" i="84"/>
  <c r="DR243" i="84" s="1"/>
  <c r="GP25" i="84"/>
  <c r="DR25" i="84" s="1"/>
  <c r="I36" i="32" s="1"/>
  <c r="GM268" i="84"/>
  <c r="DJ268" i="84" s="1"/>
  <c r="GM50" i="84"/>
  <c r="DJ50" i="84" s="1"/>
  <c r="BK61" i="44" s="1"/>
  <c r="GT333" i="84"/>
  <c r="EV333" i="84" s="1"/>
  <c r="GQ106" i="84"/>
  <c r="EA106" i="84" s="1"/>
  <c r="N117" i="76" s="1"/>
  <c r="FS45" i="84"/>
  <c r="L45" i="84" s="1"/>
  <c r="K56" i="30" s="1"/>
  <c r="FS263" i="84"/>
  <c r="L263" i="84" s="1"/>
  <c r="FU41" i="84"/>
  <c r="N41" i="84" s="1"/>
  <c r="M52" i="30" s="1"/>
  <c r="FU259" i="84"/>
  <c r="N259" i="84" s="1"/>
  <c r="FZ322" i="84"/>
  <c r="AJ322" i="84" s="1"/>
  <c r="FZ104" i="84"/>
  <c r="AJ104" i="84" s="1"/>
  <c r="GA320" i="84"/>
  <c r="AM320" i="84" s="1"/>
  <c r="GA102" i="84"/>
  <c r="AM102" i="84" s="1"/>
  <c r="GP16" i="84"/>
  <c r="DR16" i="84" s="1"/>
  <c r="I27" i="32" s="1"/>
  <c r="GP234" i="84"/>
  <c r="DR234" i="84" s="1"/>
  <c r="FX118" i="84"/>
  <c r="AD118" i="84" s="1"/>
  <c r="GG293" i="84"/>
  <c r="CL293" i="84" s="1"/>
  <c r="GG75" i="84"/>
  <c r="CL75" i="84" s="1"/>
  <c r="AA86" i="44" s="1"/>
  <c r="GC105" i="84"/>
  <c r="AS105" i="84" s="1"/>
  <c r="I116" i="58" s="1"/>
  <c r="GC323" i="84"/>
  <c r="AS323" i="84" s="1"/>
  <c r="GJ409" i="84"/>
  <c r="CX409" i="84" s="1"/>
  <c r="GB320" i="84"/>
  <c r="BD320" i="84" s="1"/>
  <c r="GB102" i="84"/>
  <c r="BD102" i="84" s="1"/>
  <c r="O113" i="58" s="1"/>
  <c r="GM295" i="84"/>
  <c r="DJ295" i="84" s="1"/>
  <c r="GM77" i="84"/>
  <c r="DJ77" i="84" s="1"/>
  <c r="BK88" i="44" s="1"/>
  <c r="GK292" i="84"/>
  <c r="DB292" i="84" s="1"/>
  <c r="GK74" i="84"/>
  <c r="DB74" i="84" s="1"/>
  <c r="AY85" i="44" s="1"/>
  <c r="FZ433" i="84"/>
  <c r="AJ433" i="84" s="1"/>
  <c r="FZ106" i="84"/>
  <c r="AJ106" i="84" s="1"/>
  <c r="GP250" i="84"/>
  <c r="DR250" i="84" s="1"/>
  <c r="GP32" i="84"/>
  <c r="DR32" i="84" s="1"/>
  <c r="I43" i="32" s="1"/>
  <c r="GO355" i="84"/>
  <c r="DN355" i="84" s="1"/>
  <c r="FX35" i="84"/>
  <c r="AD35" i="84" s="1"/>
  <c r="O46" i="60" s="1"/>
  <c r="FX253" i="84"/>
  <c r="AD253" i="84" s="1"/>
  <c r="FU343" i="84"/>
  <c r="N343" i="84" s="1"/>
  <c r="GP233" i="84"/>
  <c r="DR233" i="84" s="1"/>
  <c r="GP15" i="84"/>
  <c r="DR15" i="84" s="1"/>
  <c r="I26" i="32" s="1"/>
  <c r="FX265" i="84"/>
  <c r="AD265" i="84" s="1"/>
  <c r="FX47" i="84"/>
  <c r="AD47" i="84" s="1"/>
  <c r="O58" i="60" s="1"/>
  <c r="GN267" i="84"/>
  <c r="DV267" i="84" s="1"/>
  <c r="GN49" i="84"/>
  <c r="DV49" i="84" s="1"/>
  <c r="GK259" i="84"/>
  <c r="DB259" i="84" s="1"/>
  <c r="GK41" i="84"/>
  <c r="DB41" i="84" s="1"/>
  <c r="AY52" i="44" s="1"/>
  <c r="GS346" i="84"/>
  <c r="ES346" i="84" s="1"/>
  <c r="GD361" i="84"/>
  <c r="BZ361" i="84" s="1"/>
  <c r="BD210" i="84"/>
  <c r="GO234" i="84"/>
  <c r="DN234" i="84" s="1"/>
  <c r="GO16" i="84"/>
  <c r="DN16" i="84" s="1"/>
  <c r="S27" i="32" s="1"/>
  <c r="FZ136" i="84"/>
  <c r="AJ136" i="84" s="1"/>
  <c r="FV347" i="84"/>
  <c r="O347" i="84" s="1"/>
  <c r="FW336" i="84"/>
  <c r="AA336" i="84" s="1"/>
  <c r="GD281" i="84"/>
  <c r="BZ281" i="84" s="1"/>
  <c r="GD63" i="84"/>
  <c r="BZ63" i="84" s="1"/>
  <c r="I74" i="44" s="1"/>
  <c r="GN146" i="84"/>
  <c r="DV146" i="84" s="1"/>
  <c r="GT124" i="84"/>
  <c r="EV124" i="84" s="1"/>
  <c r="GE50" i="84"/>
  <c r="CD50" i="84" s="1"/>
  <c r="O61" i="44" s="1"/>
  <c r="GE268" i="84"/>
  <c r="CD268" i="84" s="1"/>
  <c r="FZ243" i="84"/>
  <c r="AJ243" i="84" s="1"/>
  <c r="FZ25" i="84"/>
  <c r="AJ25" i="84" s="1"/>
  <c r="FU159" i="84"/>
  <c r="N159" i="84" s="1"/>
  <c r="FW288" i="84"/>
  <c r="AA288" i="84" s="1"/>
  <c r="FW70" i="84"/>
  <c r="AA70" i="84" s="1"/>
  <c r="FX13" i="84"/>
  <c r="AD13" i="84" s="1"/>
  <c r="O24" i="60" s="1"/>
  <c r="GM415" i="84"/>
  <c r="DJ415" i="84" s="1"/>
  <c r="FV59" i="84"/>
  <c r="O59" i="84" s="1"/>
  <c r="N70" i="30" s="1"/>
  <c r="FV277" i="84"/>
  <c r="O277" i="84" s="1"/>
  <c r="FS126" i="84"/>
  <c r="L126" i="84" s="1"/>
  <c r="FZ143" i="84"/>
  <c r="AJ143" i="84" s="1"/>
  <c r="GE108" i="84"/>
  <c r="CD108" i="84" s="1"/>
  <c r="O119" i="44" s="1"/>
  <c r="GE326" i="84"/>
  <c r="CD326" i="84" s="1"/>
  <c r="GM305" i="84"/>
  <c r="DJ305" i="84" s="1"/>
  <c r="GM87" i="84"/>
  <c r="DJ87" i="84" s="1"/>
  <c r="BK98" i="44" s="1"/>
  <c r="FV40" i="84"/>
  <c r="O40" i="84" s="1"/>
  <c r="N51" i="30" s="1"/>
  <c r="FV258" i="84"/>
  <c r="O258" i="84" s="1"/>
  <c r="GE293" i="84"/>
  <c r="CD293" i="84" s="1"/>
  <c r="GE75" i="84"/>
  <c r="CD75" i="84" s="1"/>
  <c r="O86" i="44" s="1"/>
  <c r="FS280" i="84"/>
  <c r="L280" i="84" s="1"/>
  <c r="FS62" i="84"/>
  <c r="L62" i="84" s="1"/>
  <c r="GE360" i="84"/>
  <c r="CD360" i="84" s="1"/>
  <c r="GC104" i="84"/>
  <c r="AS104" i="84" s="1"/>
  <c r="I115" i="58" s="1"/>
  <c r="GC322" i="84"/>
  <c r="AS322" i="84" s="1"/>
  <c r="GA40" i="84"/>
  <c r="AM40" i="84" s="1"/>
  <c r="GA258" i="84"/>
  <c r="AM258" i="84" s="1"/>
  <c r="GO57" i="84"/>
  <c r="DN57" i="84" s="1"/>
  <c r="S68" i="32" s="1"/>
  <c r="GQ370" i="84"/>
  <c r="GT226" i="84"/>
  <c r="EV226" i="84" s="1"/>
  <c r="GT8" i="84"/>
  <c r="EV8" i="84" s="1"/>
  <c r="U12" i="33" s="1"/>
  <c r="FW342" i="84"/>
  <c r="AA342" i="84" s="1"/>
  <c r="FS337" i="84"/>
  <c r="L337" i="84" s="1"/>
  <c r="GG109" i="84"/>
  <c r="CL109" i="84" s="1"/>
  <c r="AA120" i="44" s="1"/>
  <c r="GG327" i="84"/>
  <c r="CL327" i="84" s="1"/>
  <c r="FV97" i="84"/>
  <c r="O97" i="84" s="1"/>
  <c r="N108" i="30" s="1"/>
  <c r="FV315" i="84"/>
  <c r="O315" i="84" s="1"/>
  <c r="FY258" i="84"/>
  <c r="AG258" i="84" s="1"/>
  <c r="FY40" i="84"/>
  <c r="AG40" i="84" s="1"/>
  <c r="GG423" i="84"/>
  <c r="CL423" i="84" s="1"/>
  <c r="GI285" i="84"/>
  <c r="CT285" i="84" s="1"/>
  <c r="GI67" i="84"/>
  <c r="CT67" i="84" s="1"/>
  <c r="AM78" i="44" s="1"/>
  <c r="GH276" i="84"/>
  <c r="CP276" i="84" s="1"/>
  <c r="GH58" i="84"/>
  <c r="CP58" i="84" s="1"/>
  <c r="AG69" i="44" s="1"/>
  <c r="GP293" i="84"/>
  <c r="DR293" i="84" s="1"/>
  <c r="GP75" i="84"/>
  <c r="DR75" i="84" s="1"/>
  <c r="I86" i="32" s="1"/>
  <c r="GO226" i="84"/>
  <c r="DN226" i="84" s="1"/>
  <c r="GO8" i="84"/>
  <c r="DN8" i="84" s="1"/>
  <c r="S19" i="32" s="1"/>
  <c r="FZ313" i="84"/>
  <c r="AJ313" i="84" s="1"/>
  <c r="FZ95" i="84"/>
  <c r="AJ95" i="84" s="1"/>
  <c r="GJ414" i="84"/>
  <c r="CX414" i="84" s="1"/>
  <c r="FZ318" i="84"/>
  <c r="AJ318" i="84" s="1"/>
  <c r="FZ100" i="84"/>
  <c r="AJ100" i="84" s="1"/>
  <c r="GA366" i="84"/>
  <c r="AM366" i="84" s="1"/>
  <c r="GQ305" i="84"/>
  <c r="EA305" i="84" s="1"/>
  <c r="GQ87" i="84"/>
  <c r="EA87" i="84" s="1"/>
  <c r="N98" i="76" s="1"/>
  <c r="GO309" i="84"/>
  <c r="DN309" i="84" s="1"/>
  <c r="GO91" i="84"/>
  <c r="DN91" i="84" s="1"/>
  <c r="S102" i="32" s="1"/>
  <c r="GQ153" i="84"/>
  <c r="GF98" i="84"/>
  <c r="CH98" i="84" s="1"/>
  <c r="U109" i="44" s="1"/>
  <c r="GF316" i="84"/>
  <c r="CH316" i="84" s="1"/>
  <c r="GE141" i="84"/>
  <c r="CD141" i="84" s="1"/>
  <c r="FU424" i="84"/>
  <c r="N424" i="84" s="1"/>
  <c r="GE256" i="84"/>
  <c r="CD256" i="84" s="1"/>
  <c r="GE38" i="84"/>
  <c r="CD38" i="84" s="1"/>
  <c r="O49" i="44" s="1"/>
  <c r="GG42" i="84"/>
  <c r="CL42" i="84" s="1"/>
  <c r="AA53" i="44" s="1"/>
  <c r="GG260" i="84"/>
  <c r="CL260" i="84" s="1"/>
  <c r="GL72" i="84"/>
  <c r="DF72" i="84" s="1"/>
  <c r="BE83" i="44" s="1"/>
  <c r="GL290" i="84"/>
  <c r="DF290" i="84" s="1"/>
  <c r="FW253" i="84"/>
  <c r="AA253" i="84" s="1"/>
  <c r="FW35" i="84"/>
  <c r="AA35" i="84" s="1"/>
  <c r="GA413" i="84"/>
  <c r="AM413" i="84" s="1"/>
  <c r="GC315" i="84"/>
  <c r="AS315" i="84" s="1"/>
  <c r="GC97" i="84"/>
  <c r="AS97" i="84" s="1"/>
  <c r="I108" i="58" s="1"/>
  <c r="GQ19" i="84"/>
  <c r="GQ237" i="84"/>
  <c r="GI274" i="84"/>
  <c r="CT274" i="84" s="1"/>
  <c r="GI56" i="84"/>
  <c r="CT56" i="84" s="1"/>
  <c r="AM67" i="44" s="1"/>
  <c r="GN425" i="84"/>
  <c r="DV425" i="84" s="1"/>
  <c r="GN371" i="84"/>
  <c r="DV371" i="84" s="1"/>
  <c r="GA307" i="84"/>
  <c r="AM307" i="84" s="1"/>
  <c r="GA89" i="84"/>
  <c r="AM89" i="84" s="1"/>
  <c r="GO407" i="84"/>
  <c r="DN407" i="84" s="1"/>
  <c r="GD435" i="84"/>
  <c r="BZ435" i="84" s="1"/>
  <c r="FS107" i="84"/>
  <c r="L107" i="84" s="1"/>
  <c r="K118" i="30" s="1"/>
  <c r="FS325" i="84"/>
  <c r="L325" i="84" s="1"/>
  <c r="GE202" i="84"/>
  <c r="CD202" i="84" s="1"/>
  <c r="FU355" i="84"/>
  <c r="N355" i="84" s="1"/>
  <c r="FZ340" i="84"/>
  <c r="AJ340" i="84" s="1"/>
  <c r="FW255" i="84"/>
  <c r="AA255" i="84" s="1"/>
  <c r="FW37" i="84"/>
  <c r="AA37" i="84" s="1"/>
  <c r="FS297" i="84"/>
  <c r="L297" i="84" s="1"/>
  <c r="FS79" i="84"/>
  <c r="L79" i="84" s="1"/>
  <c r="K90" i="30" s="1"/>
  <c r="FS421" i="84"/>
  <c r="L421" i="84" s="1"/>
  <c r="FZ291" i="84"/>
  <c r="AJ291" i="84" s="1"/>
  <c r="FZ73" i="84"/>
  <c r="AJ73" i="84" s="1"/>
  <c r="GA205" i="84"/>
  <c r="AM205" i="84" s="1"/>
  <c r="GO145" i="84"/>
  <c r="DN145" i="84" s="1"/>
  <c r="FT283" i="84"/>
  <c r="M283" i="84" s="1"/>
  <c r="FT65" i="84"/>
  <c r="M65" i="84" s="1"/>
  <c r="L76" i="30" s="1"/>
  <c r="GK319" i="84"/>
  <c r="DB319" i="84" s="1"/>
  <c r="GK101" i="84"/>
  <c r="DB101" i="84" s="1"/>
  <c r="AY112" i="44" s="1"/>
  <c r="GO128" i="84"/>
  <c r="DN128" i="84" s="1"/>
  <c r="GD180" i="84"/>
  <c r="BZ180" i="84" s="1"/>
  <c r="GT349" i="84"/>
  <c r="EV349" i="84" s="1"/>
  <c r="GF307" i="84"/>
  <c r="CH307" i="84" s="1"/>
  <c r="GF89" i="84"/>
  <c r="CH89" i="84" s="1"/>
  <c r="U100" i="44" s="1"/>
  <c r="GO136" i="84"/>
  <c r="DN136" i="84" s="1"/>
  <c r="FV356" i="84"/>
  <c r="O356" i="84" s="1"/>
  <c r="FS363" i="84"/>
  <c r="L363" i="84" s="1"/>
  <c r="FZ426" i="84"/>
  <c r="AJ426" i="84" s="1"/>
  <c r="FS411" i="84"/>
  <c r="L411" i="84" s="1"/>
  <c r="FY87" i="84"/>
  <c r="AG87" i="84" s="1"/>
  <c r="FY305" i="84"/>
  <c r="AG305" i="84" s="1"/>
  <c r="FV205" i="84"/>
  <c r="O205" i="84" s="1"/>
  <c r="GH434" i="84"/>
  <c r="CP434" i="84" s="1"/>
  <c r="GI99" i="84"/>
  <c r="CT99" i="84" s="1"/>
  <c r="AM110" i="44" s="1"/>
  <c r="GI317" i="84"/>
  <c r="CT317" i="84" s="1"/>
  <c r="FS401" i="84"/>
  <c r="L401" i="84" s="1"/>
  <c r="GI327" i="84"/>
  <c r="CT327" i="84" s="1"/>
  <c r="GI109" i="84"/>
  <c r="CT109" i="84" s="1"/>
  <c r="AM120" i="44" s="1"/>
  <c r="GR240" i="84"/>
  <c r="EP240" i="84" s="1"/>
  <c r="GR22" i="84"/>
  <c r="EP22" i="84" s="1"/>
  <c r="I26" i="33" s="1"/>
  <c r="FU313" i="84"/>
  <c r="N313" i="84" s="1"/>
  <c r="FU95" i="84"/>
  <c r="N95" i="84" s="1"/>
  <c r="M106" i="30" s="1"/>
  <c r="FY14" i="84"/>
  <c r="AG14" i="84" s="1"/>
  <c r="FY232" i="84"/>
  <c r="AG232" i="84" s="1"/>
  <c r="FU180" i="84"/>
  <c r="N180" i="84" s="1"/>
  <c r="FV135" i="84"/>
  <c r="O135" i="84" s="1"/>
  <c r="G12" i="32"/>
  <c r="AE13" i="60"/>
  <c r="U15" i="31"/>
  <c r="M15" i="58"/>
  <c r="AF100" i="60"/>
  <c r="BY150" i="84"/>
  <c r="AI186" i="84"/>
  <c r="FN186" i="84"/>
  <c r="FJ126" i="84"/>
  <c r="FN198" i="84"/>
  <c r="FO186" i="84"/>
  <c r="FL174" i="84"/>
  <c r="FK186" i="84"/>
  <c r="FK138" i="84"/>
  <c r="FQ198" i="84"/>
  <c r="FN126" i="84"/>
  <c r="FH174" i="84"/>
  <c r="CS150" i="84"/>
  <c r="FM126" i="84"/>
  <c r="K162" i="84"/>
  <c r="DI210" i="84"/>
  <c r="FJ210" i="84"/>
  <c r="FJ162" i="84"/>
  <c r="FL186" i="84"/>
  <c r="K64" i="43"/>
  <c r="H100" i="60"/>
  <c r="GK301" i="84"/>
  <c r="DB301" i="84" s="1"/>
  <c r="GK83" i="84"/>
  <c r="DB83" i="84" s="1"/>
  <c r="AY94" i="44" s="1"/>
  <c r="FT47" i="84"/>
  <c r="M47" i="84" s="1"/>
  <c r="L58" i="30" s="1"/>
  <c r="FT265" i="84"/>
  <c r="M265" i="84" s="1"/>
  <c r="GP284" i="84"/>
  <c r="DR284" i="84" s="1"/>
  <c r="GP66" i="84"/>
  <c r="DR66" i="84" s="1"/>
  <c r="I77" i="32" s="1"/>
  <c r="FX283" i="84"/>
  <c r="AD283" i="84" s="1"/>
  <c r="FX65" i="84"/>
  <c r="AD65" i="84" s="1"/>
  <c r="O76" i="60" s="1"/>
  <c r="FS428" i="84"/>
  <c r="L428" i="84" s="1"/>
  <c r="GH266" i="84"/>
  <c r="CP266" i="84" s="1"/>
  <c r="GH48" i="84"/>
  <c r="CP48" i="84" s="1"/>
  <c r="AG59" i="44" s="1"/>
  <c r="GJ363" i="84"/>
  <c r="CX363" i="84" s="1"/>
  <c r="GA315" i="84"/>
  <c r="AM315" i="84" s="1"/>
  <c r="GA97" i="84"/>
  <c r="AM97" i="84" s="1"/>
  <c r="FS274" i="84"/>
  <c r="L274" i="84" s="1"/>
  <c r="FS56" i="84"/>
  <c r="L56" i="84" s="1"/>
  <c r="K67" i="30" s="1"/>
  <c r="GM325" i="84"/>
  <c r="DJ325" i="84" s="1"/>
  <c r="GM107" i="84"/>
  <c r="DJ107" i="84" s="1"/>
  <c r="BK118" i="44" s="1"/>
  <c r="FS227" i="84"/>
  <c r="L227" i="84" s="1"/>
  <c r="FS9" i="84"/>
  <c r="L9" i="84" s="1"/>
  <c r="K20" i="30" s="1"/>
  <c r="GH163" i="84"/>
  <c r="CP163" i="84" s="1"/>
  <c r="GB286" i="84"/>
  <c r="BD286" i="84" s="1"/>
  <c r="GB68" i="84"/>
  <c r="BD68" i="84" s="1"/>
  <c r="O79" i="58" s="1"/>
  <c r="GE311" i="84"/>
  <c r="CD311" i="84" s="1"/>
  <c r="GE93" i="84"/>
  <c r="CD93" i="84" s="1"/>
  <c r="O104" i="44" s="1"/>
  <c r="GA240" i="84"/>
  <c r="AM240" i="84" s="1"/>
  <c r="GA22" i="84"/>
  <c r="AM22" i="84" s="1"/>
  <c r="FU264" i="84"/>
  <c r="N264" i="84" s="1"/>
  <c r="FU46" i="84"/>
  <c r="N46" i="84" s="1"/>
  <c r="M57" i="30" s="1"/>
  <c r="FS258" i="84"/>
  <c r="L258" i="84" s="1"/>
  <c r="FS40" i="84"/>
  <c r="L40" i="84" s="1"/>
  <c r="K51" i="30" s="1"/>
  <c r="GH252" i="84"/>
  <c r="CP252" i="84" s="1"/>
  <c r="GH34" i="84"/>
  <c r="CP34" i="84" s="1"/>
  <c r="AG45" i="44" s="1"/>
  <c r="FY260" i="84"/>
  <c r="AG260" i="84" s="1"/>
  <c r="FY42" i="84"/>
  <c r="AG42" i="84" s="1"/>
  <c r="FT344" i="84"/>
  <c r="M344" i="84" s="1"/>
  <c r="FV243" i="84"/>
  <c r="O243" i="84" s="1"/>
  <c r="FV25" i="84"/>
  <c r="O25" i="84" s="1"/>
  <c r="N36" i="30" s="1"/>
  <c r="GL285" i="84"/>
  <c r="DF285" i="84" s="1"/>
  <c r="GL67" i="84"/>
  <c r="DF67" i="84" s="1"/>
  <c r="BE78" i="44" s="1"/>
  <c r="FZ292" i="84"/>
  <c r="AJ292" i="84" s="1"/>
  <c r="FZ74" i="84"/>
  <c r="AJ74" i="84" s="1"/>
  <c r="FV249" i="84"/>
  <c r="O249" i="84" s="1"/>
  <c r="FV31" i="84"/>
  <c r="O31" i="84" s="1"/>
  <c r="N42" i="30" s="1"/>
  <c r="GE204" i="84"/>
  <c r="CD204" i="84" s="1"/>
  <c r="FV42" i="84"/>
  <c r="O42" i="84" s="1"/>
  <c r="N53" i="30" s="1"/>
  <c r="FV260" i="84"/>
  <c r="O260" i="84" s="1"/>
  <c r="FZ428" i="84"/>
  <c r="AJ428" i="84" s="1"/>
  <c r="DJ174" i="84"/>
  <c r="FS377" i="84"/>
  <c r="L377" i="84" s="1"/>
  <c r="GF425" i="84"/>
  <c r="CH425" i="84" s="1"/>
  <c r="FS376" i="84"/>
  <c r="L376" i="84" s="1"/>
  <c r="GC424" i="84"/>
  <c r="AS424" i="84" s="1"/>
  <c r="FX99" i="84"/>
  <c r="AD99" i="84" s="1"/>
  <c r="O110" i="60" s="1"/>
  <c r="FX317" i="84"/>
  <c r="AD317" i="84" s="1"/>
  <c r="GL286" i="84"/>
  <c r="DF286" i="84" s="1"/>
  <c r="GL68" i="84"/>
  <c r="DF68" i="84" s="1"/>
  <c r="BE79" i="44" s="1"/>
  <c r="FX252" i="84"/>
  <c r="AD252" i="84" s="1"/>
  <c r="FX34" i="84"/>
  <c r="AD34" i="84" s="1"/>
  <c r="O45" i="60" s="1"/>
  <c r="GM370" i="84"/>
  <c r="DJ370" i="84" s="1"/>
  <c r="GI280" i="84"/>
  <c r="CT280" i="84" s="1"/>
  <c r="GI62" i="84"/>
  <c r="CT62" i="84" s="1"/>
  <c r="AM73" i="44" s="1"/>
  <c r="GN98" i="84"/>
  <c r="DV98" i="84" s="1"/>
  <c r="GN316" i="84"/>
  <c r="DV316" i="84" s="1"/>
  <c r="GI161" i="84"/>
  <c r="CT161" i="84" s="1"/>
  <c r="GF294" i="84"/>
  <c r="CH294" i="84" s="1"/>
  <c r="GF76" i="84"/>
  <c r="CH76" i="84" s="1"/>
  <c r="U87" i="44" s="1"/>
  <c r="GN245" i="84"/>
  <c r="DV245" i="84" s="1"/>
  <c r="GN27" i="84"/>
  <c r="DV27" i="84" s="1"/>
  <c r="FY309" i="84"/>
  <c r="AG309" i="84" s="1"/>
  <c r="FY91" i="84"/>
  <c r="AG91" i="84" s="1"/>
  <c r="GS129" i="84"/>
  <c r="ES129" i="84" s="1"/>
  <c r="FX342" i="84"/>
  <c r="AD342" i="84" s="1"/>
  <c r="GK105" i="84"/>
  <c r="DB105" i="84" s="1"/>
  <c r="AY116" i="44" s="1"/>
  <c r="GK323" i="84"/>
  <c r="DB323" i="84" s="1"/>
  <c r="GO7" i="84"/>
  <c r="DN7" i="84" s="1"/>
  <c r="S18" i="32" s="1"/>
  <c r="GC326" i="84"/>
  <c r="AS326" i="84" s="1"/>
  <c r="GC108" i="84"/>
  <c r="AS108" i="84" s="1"/>
  <c r="I119" i="58" s="1"/>
  <c r="FW421" i="84"/>
  <c r="AA421" i="84" s="1"/>
  <c r="GT346" i="84"/>
  <c r="EV346" i="84" s="1"/>
  <c r="FV239" i="84"/>
  <c r="O239" i="84" s="1"/>
  <c r="FV21" i="84"/>
  <c r="O21" i="84" s="1"/>
  <c r="N32" i="30" s="1"/>
  <c r="FZ190" i="84"/>
  <c r="AJ190" i="84" s="1"/>
  <c r="GK315" i="84"/>
  <c r="DB315" i="84" s="1"/>
  <c r="GK97" i="84"/>
  <c r="DB97" i="84" s="1"/>
  <c r="AY108" i="44" s="1"/>
  <c r="FV287" i="84"/>
  <c r="O287" i="84" s="1"/>
  <c r="FV69" i="84"/>
  <c r="O69" i="84" s="1"/>
  <c r="N80" i="30" s="1"/>
  <c r="GB406" i="84"/>
  <c r="BD406" i="84" s="1"/>
  <c r="FU339" i="84"/>
  <c r="N339" i="84" s="1"/>
  <c r="GN363" i="84"/>
  <c r="DV363" i="84" s="1"/>
  <c r="FY435" i="84"/>
  <c r="AG435" i="84" s="1"/>
  <c r="GF153" i="84"/>
  <c r="CH153" i="84" s="1"/>
  <c r="FU311" i="84"/>
  <c r="N311" i="84" s="1"/>
  <c r="FU93" i="84"/>
  <c r="N93" i="84" s="1"/>
  <c r="M104" i="30" s="1"/>
  <c r="FW7" i="84"/>
  <c r="AA7" i="84" s="1"/>
  <c r="I18" i="60" s="1"/>
  <c r="FW225" i="84"/>
  <c r="AA225" i="84" s="1"/>
  <c r="GE67" i="84"/>
  <c r="CD67" i="84" s="1"/>
  <c r="O78" i="44" s="1"/>
  <c r="GE285" i="84"/>
  <c r="CD285" i="84" s="1"/>
  <c r="GO336" i="84"/>
  <c r="DN336" i="84" s="1"/>
  <c r="FS124" i="84"/>
  <c r="L124" i="84" s="1"/>
  <c r="GM423" i="84"/>
  <c r="DJ423" i="84" s="1"/>
  <c r="GO315" i="84"/>
  <c r="DN315" i="84" s="1"/>
  <c r="GO97" i="84"/>
  <c r="DN97" i="84" s="1"/>
  <c r="S108" i="32" s="1"/>
  <c r="FT306" i="84"/>
  <c r="M306" i="84" s="1"/>
  <c r="FT88" i="84"/>
  <c r="M88" i="84" s="1"/>
  <c r="L99" i="30" s="1"/>
  <c r="FY367" i="84"/>
  <c r="AG367" i="84" s="1"/>
  <c r="GJ104" i="84"/>
  <c r="CX104" i="84" s="1"/>
  <c r="AS115" i="44" s="1"/>
  <c r="FV23" i="84"/>
  <c r="O23" i="84" s="1"/>
  <c r="N34" i="30" s="1"/>
  <c r="FV241" i="84"/>
  <c r="O241" i="84" s="1"/>
  <c r="GD94" i="84"/>
  <c r="BZ94" i="84" s="1"/>
  <c r="I105" i="44" s="1"/>
  <c r="GN81" i="84"/>
  <c r="DV81" i="84" s="1"/>
  <c r="GN299" i="84"/>
  <c r="DV299" i="84" s="1"/>
  <c r="GG421" i="84"/>
  <c r="CL421" i="84" s="1"/>
  <c r="FU249" i="84"/>
  <c r="N249" i="84" s="1"/>
  <c r="FU31" i="84"/>
  <c r="N31" i="84" s="1"/>
  <c r="M42" i="30" s="1"/>
  <c r="FS435" i="84"/>
  <c r="L435" i="84" s="1"/>
  <c r="GF328" i="84"/>
  <c r="CH328" i="84" s="1"/>
  <c r="GF110" i="84"/>
  <c r="CH110" i="84" s="1"/>
  <c r="U121" i="44" s="1"/>
  <c r="GQ226" i="84"/>
  <c r="GQ8" i="84"/>
  <c r="GG373" i="84"/>
  <c r="CL373" i="84" s="1"/>
  <c r="FZ38" i="84"/>
  <c r="AJ38" i="84" s="1"/>
  <c r="FW311" i="84"/>
  <c r="AA311" i="84" s="1"/>
  <c r="FW93" i="84"/>
  <c r="AA93" i="84" s="1"/>
  <c r="FV310" i="84"/>
  <c r="O310" i="84" s="1"/>
  <c r="FV92" i="84"/>
  <c r="O92" i="84" s="1"/>
  <c r="N103" i="30" s="1"/>
  <c r="FY254" i="84"/>
  <c r="AG254" i="84" s="1"/>
  <c r="FY36" i="84"/>
  <c r="AG36" i="84" s="1"/>
  <c r="FU299" i="84"/>
  <c r="N299" i="84" s="1"/>
  <c r="FU81" i="84"/>
  <c r="N81" i="84" s="1"/>
  <c r="M92" i="30" s="1"/>
  <c r="FY296" i="84"/>
  <c r="AG296" i="84" s="1"/>
  <c r="FY78" i="84"/>
  <c r="AG78" i="84" s="1"/>
  <c r="U89" i="60" s="1"/>
  <c r="FS202" i="84"/>
  <c r="L202" i="84" s="1"/>
  <c r="FZ239" i="84"/>
  <c r="AJ239" i="84" s="1"/>
  <c r="FZ21" i="84"/>
  <c r="AJ21" i="84" s="1"/>
  <c r="FX308" i="84"/>
  <c r="AD308" i="84" s="1"/>
  <c r="FX90" i="84"/>
  <c r="AD90" i="84" s="1"/>
  <c r="O101" i="60" s="1"/>
  <c r="GQ308" i="84"/>
  <c r="EA308" i="84" s="1"/>
  <c r="GQ90" i="84"/>
  <c r="EA90" i="84" s="1"/>
  <c r="N101" i="76" s="1"/>
  <c r="FW169" i="84"/>
  <c r="AA169" i="84" s="1"/>
  <c r="FT377" i="84"/>
  <c r="M377" i="84" s="1"/>
  <c r="FY312" i="84"/>
  <c r="AG312" i="84" s="1"/>
  <c r="FY94" i="84"/>
  <c r="AG94" i="84" s="1"/>
  <c r="GO98" i="84"/>
  <c r="DN98" i="84" s="1"/>
  <c r="S109" i="32" s="1"/>
  <c r="GO316" i="84"/>
  <c r="DN316" i="84" s="1"/>
  <c r="GO414" i="84"/>
  <c r="DN414" i="84" s="1"/>
  <c r="FV7" i="84"/>
  <c r="O7" i="84" s="1"/>
  <c r="N18" i="30" s="1"/>
  <c r="FV225" i="84"/>
  <c r="O225" i="84" s="1"/>
  <c r="GD199" i="84"/>
  <c r="BZ199" i="84" s="1"/>
  <c r="GD308" i="84"/>
  <c r="BZ308" i="84" s="1"/>
  <c r="GD90" i="84"/>
  <c r="BZ90" i="84" s="1"/>
  <c r="I101" i="44" s="1"/>
  <c r="FZ260" i="84"/>
  <c r="AJ260" i="84" s="1"/>
  <c r="FZ42" i="84"/>
  <c r="AJ42" i="84" s="1"/>
  <c r="FX83" i="84"/>
  <c r="AD83" i="84" s="1"/>
  <c r="O94" i="60" s="1"/>
  <c r="FX301" i="84"/>
  <c r="AD301" i="84" s="1"/>
  <c r="CH150" i="84"/>
  <c r="GC316" i="84"/>
  <c r="AS316" i="84" s="1"/>
  <c r="GC98" i="84"/>
  <c r="AS98" i="84" s="1"/>
  <c r="I109" i="58" s="1"/>
  <c r="GO334" i="84"/>
  <c r="DN334" i="84" s="1"/>
  <c r="GL309" i="84"/>
  <c r="DF309" i="84" s="1"/>
  <c r="GL91" i="84"/>
  <c r="DF91" i="84" s="1"/>
  <c r="BE102" i="44" s="1"/>
  <c r="GL102" i="84"/>
  <c r="DF102" i="84" s="1"/>
  <c r="BE113" i="44" s="1"/>
  <c r="GL320" i="84"/>
  <c r="DF320" i="84" s="1"/>
  <c r="GK106" i="84"/>
  <c r="DB106" i="84" s="1"/>
  <c r="AY117" i="44" s="1"/>
  <c r="GA150" i="84"/>
  <c r="AM150" i="84" s="1"/>
  <c r="Z88" i="60"/>
  <c r="H40" i="60"/>
  <c r="DE174" i="84"/>
  <c r="FQ186" i="84"/>
  <c r="FO150" i="84"/>
  <c r="FO126" i="84"/>
  <c r="AF174" i="84"/>
  <c r="BC198" i="84"/>
  <c r="AR186" i="84"/>
  <c r="T76" i="60"/>
  <c r="GL38" i="84"/>
  <c r="DF38" i="84" s="1"/>
  <c r="BE49" i="44" s="1"/>
  <c r="GL256" i="84"/>
  <c r="DF256" i="84" s="1"/>
  <c r="FV288" i="84"/>
  <c r="O288" i="84" s="1"/>
  <c r="FV70" i="84"/>
  <c r="O70" i="84" s="1"/>
  <c r="N81" i="30" s="1"/>
  <c r="GC307" i="84"/>
  <c r="AS307" i="84" s="1"/>
  <c r="GC89" i="84"/>
  <c r="AS89" i="84" s="1"/>
  <c r="I100" i="58" s="1"/>
  <c r="FV100" i="84"/>
  <c r="O100" i="84" s="1"/>
  <c r="N111" i="30" s="1"/>
  <c r="FV318" i="84"/>
  <c r="O318" i="84" s="1"/>
  <c r="GA401" i="84"/>
  <c r="AM401" i="84" s="1"/>
  <c r="FX6" i="84"/>
  <c r="AD6" i="84" s="1"/>
  <c r="O17" i="60" s="1"/>
  <c r="FX224" i="84"/>
  <c r="AD224" i="84" s="1"/>
  <c r="FV280" i="84"/>
  <c r="O280" i="84" s="1"/>
  <c r="FV62" i="84"/>
  <c r="O62" i="84" s="1"/>
  <c r="GL254" i="84"/>
  <c r="DF254" i="84" s="1"/>
  <c r="GL36" i="84"/>
  <c r="DF36" i="84" s="1"/>
  <c r="BE47" i="44" s="1"/>
  <c r="GQ239" i="84"/>
  <c r="GQ21" i="84"/>
  <c r="FW321" i="84"/>
  <c r="AA321" i="84" s="1"/>
  <c r="FW103" i="84"/>
  <c r="AA103" i="84" s="1"/>
  <c r="GG287" i="84"/>
  <c r="CL287" i="84" s="1"/>
  <c r="GG69" i="84"/>
  <c r="CL69" i="84" s="1"/>
  <c r="AA80" i="44" s="1"/>
  <c r="GF286" i="84"/>
  <c r="CH286" i="84" s="1"/>
  <c r="GF68" i="84"/>
  <c r="CH68" i="84" s="1"/>
  <c r="U79" i="44" s="1"/>
  <c r="GQ255" i="84"/>
  <c r="GQ37" i="84"/>
  <c r="FZ282" i="84"/>
  <c r="AJ282" i="84" s="1"/>
  <c r="FZ64" i="84"/>
  <c r="AJ64" i="84" s="1"/>
  <c r="FT232" i="84"/>
  <c r="M232" i="84" s="1"/>
  <c r="FT14" i="84"/>
  <c r="M14" i="84" s="1"/>
  <c r="L25" i="30" s="1"/>
  <c r="GS241" i="84"/>
  <c r="ES241" i="84" s="1"/>
  <c r="GS23" i="84"/>
  <c r="ES23" i="84" s="1"/>
  <c r="O27" i="33" s="1"/>
  <c r="GA247" i="84"/>
  <c r="AM247" i="84" s="1"/>
  <c r="GA29" i="84"/>
  <c r="AM29" i="84" s="1"/>
  <c r="GD309" i="84"/>
  <c r="BZ309" i="84" s="1"/>
  <c r="GD91" i="84"/>
  <c r="BZ91" i="84" s="1"/>
  <c r="I102" i="44" s="1"/>
  <c r="FT171" i="84"/>
  <c r="M171" i="84" s="1"/>
  <c r="FS328" i="84"/>
  <c r="L328" i="84" s="1"/>
  <c r="FS110" i="84"/>
  <c r="L110" i="84" s="1"/>
  <c r="K121" i="30" s="1"/>
  <c r="CP162" i="84"/>
  <c r="GO249" i="84"/>
  <c r="DN249" i="84" s="1"/>
  <c r="GO31" i="84"/>
  <c r="DN31" i="84" s="1"/>
  <c r="S42" i="32" s="1"/>
  <c r="FT150" i="84"/>
  <c r="M150" i="84" s="1"/>
  <c r="FS300" i="84"/>
  <c r="L300" i="84" s="1"/>
  <c r="FS82" i="84"/>
  <c r="L82" i="84" s="1"/>
  <c r="K93" i="30" s="1"/>
  <c r="FW268" i="84"/>
  <c r="AA268" i="84" s="1"/>
  <c r="FW50" i="84"/>
  <c r="AA50" i="84" s="1"/>
  <c r="FX418" i="84"/>
  <c r="AD418" i="84" s="1"/>
  <c r="GO297" i="84"/>
  <c r="DN297" i="84" s="1"/>
  <c r="GO79" i="84"/>
  <c r="DN79" i="84" s="1"/>
  <c r="S90" i="32" s="1"/>
  <c r="GD373" i="84"/>
  <c r="BZ373" i="84" s="1"/>
  <c r="FV234" i="84"/>
  <c r="O234" i="84" s="1"/>
  <c r="FV16" i="84"/>
  <c r="O16" i="84" s="1"/>
  <c r="N27" i="30" s="1"/>
  <c r="GC428" i="84"/>
  <c r="AS428" i="84" s="1"/>
  <c r="CP186" i="84"/>
  <c r="GT27" i="84"/>
  <c r="EV27" i="84" s="1"/>
  <c r="U31" i="33" s="1"/>
  <c r="GT245" i="84"/>
  <c r="EV245" i="84" s="1"/>
  <c r="FW322" i="84"/>
  <c r="AA322" i="84" s="1"/>
  <c r="FW104" i="84"/>
  <c r="AA104" i="84" s="1"/>
  <c r="GD364" i="84"/>
  <c r="BZ364" i="84" s="1"/>
  <c r="GF263" i="84"/>
  <c r="CH263" i="84" s="1"/>
  <c r="GF45" i="84"/>
  <c r="CH45" i="84" s="1"/>
  <c r="U56" i="44" s="1"/>
  <c r="GA159" i="84"/>
  <c r="AM159" i="84" s="1"/>
  <c r="GP103" i="84"/>
  <c r="DR103" i="84" s="1"/>
  <c r="I114" i="32" s="1"/>
  <c r="GP321" i="84"/>
  <c r="DR321" i="84" s="1"/>
  <c r="FS311" i="84"/>
  <c r="L311" i="84" s="1"/>
  <c r="FS93" i="84"/>
  <c r="L93" i="84" s="1"/>
  <c r="K104" i="30" s="1"/>
  <c r="GG262" i="84"/>
  <c r="CL262" i="84" s="1"/>
  <c r="GG44" i="84"/>
  <c r="CL44" i="84" s="1"/>
  <c r="AA55" i="44" s="1"/>
  <c r="FT271" i="84"/>
  <c r="M271" i="84" s="1"/>
  <c r="FT53" i="84"/>
  <c r="M53" i="84" s="1"/>
  <c r="L64" i="30" s="1"/>
  <c r="GU231" i="84"/>
  <c r="EY231" i="84" s="1"/>
  <c r="GU13" i="84"/>
  <c r="EY13" i="84" s="1"/>
  <c r="AA17" i="33" s="1"/>
  <c r="FW235" i="84"/>
  <c r="AA235" i="84" s="1"/>
  <c r="FW17" i="84"/>
  <c r="AA17" i="84" s="1"/>
  <c r="GO239" i="84"/>
  <c r="DN239" i="84" s="1"/>
  <c r="GO21" i="84"/>
  <c r="DN21" i="84" s="1"/>
  <c r="S32" i="32" s="1"/>
  <c r="AG210" i="84"/>
  <c r="GI419" i="84"/>
  <c r="CT419" i="84" s="1"/>
  <c r="GN94" i="84"/>
  <c r="DV94" i="84" s="1"/>
  <c r="GN312" i="84"/>
  <c r="DV312" i="84" s="1"/>
  <c r="GI51" i="84"/>
  <c r="CT51" i="84" s="1"/>
  <c r="AM62" i="44" s="1"/>
  <c r="GI269" i="84"/>
  <c r="CT269" i="84" s="1"/>
  <c r="FV126" i="84"/>
  <c r="O126" i="84" s="1"/>
  <c r="FZ377" i="84"/>
  <c r="AJ377" i="84" s="1"/>
  <c r="GG365" i="84"/>
  <c r="CL365" i="84" s="1"/>
  <c r="GM316" i="84"/>
  <c r="DJ316" i="84" s="1"/>
  <c r="GM98" i="84"/>
  <c r="DJ98" i="84" s="1"/>
  <c r="BK109" i="44" s="1"/>
  <c r="FV271" i="84"/>
  <c r="O271" i="84" s="1"/>
  <c r="FV53" i="84"/>
  <c r="O53" i="84" s="1"/>
  <c r="N64" i="30" s="1"/>
  <c r="GI393" i="84"/>
  <c r="CT393" i="84" s="1"/>
  <c r="GE254" i="84"/>
  <c r="CD254" i="84" s="1"/>
  <c r="GE36" i="84"/>
  <c r="CD36" i="84" s="1"/>
  <c r="O47" i="44" s="1"/>
  <c r="FY240" i="84"/>
  <c r="AG240" i="84" s="1"/>
  <c r="FY22" i="84"/>
  <c r="AG22" i="84" s="1"/>
  <c r="GN268" i="84"/>
  <c r="DV268" i="84" s="1"/>
  <c r="GN50" i="84"/>
  <c r="DV50" i="84" s="1"/>
  <c r="FS395" i="84"/>
  <c r="L395" i="84" s="1"/>
  <c r="GK201" i="84"/>
  <c r="DB201" i="84" s="1"/>
  <c r="GP326" i="84"/>
  <c r="DR326" i="84" s="1"/>
  <c r="GP108" i="84"/>
  <c r="DR108" i="84" s="1"/>
  <c r="I119" i="32" s="1"/>
  <c r="FX258" i="84"/>
  <c r="AD258" i="84" s="1"/>
  <c r="FX40" i="84"/>
  <c r="AD40" i="84" s="1"/>
  <c r="O51" i="60" s="1"/>
  <c r="GD167" i="84"/>
  <c r="BZ167" i="84" s="1"/>
  <c r="FW132" i="84"/>
  <c r="AA132" i="84" s="1"/>
  <c r="GH292" i="84"/>
  <c r="CP292" i="84" s="1"/>
  <c r="GH74" i="84"/>
  <c r="CP74" i="84" s="1"/>
  <c r="AG85" i="44" s="1"/>
  <c r="GD56" i="84"/>
  <c r="BZ56" i="84" s="1"/>
  <c r="I67" i="44" s="1"/>
  <c r="GN308" i="84"/>
  <c r="DV308" i="84" s="1"/>
  <c r="GN90" i="84"/>
  <c r="DV90" i="84" s="1"/>
  <c r="GP138" i="84"/>
  <c r="DR138" i="84" s="1"/>
  <c r="FS304" i="84"/>
  <c r="L304" i="84" s="1"/>
  <c r="FS86" i="84"/>
  <c r="L86" i="84" s="1"/>
  <c r="GD288" i="84"/>
  <c r="BZ288" i="84" s="1"/>
  <c r="GD70" i="84"/>
  <c r="BZ70" i="84" s="1"/>
  <c r="I81" i="44" s="1"/>
  <c r="GU242" i="84"/>
  <c r="EY242" i="84" s="1"/>
  <c r="GU24" i="84"/>
  <c r="EY24" i="84" s="1"/>
  <c r="AA28" i="33" s="1"/>
  <c r="FS197" i="84"/>
  <c r="L197" i="84" s="1"/>
  <c r="FT8" i="84"/>
  <c r="M8" i="84" s="1"/>
  <c r="L19" i="30" s="1"/>
  <c r="FT226" i="84"/>
  <c r="M226" i="84" s="1"/>
  <c r="GG364" i="84"/>
  <c r="CL364" i="84" s="1"/>
  <c r="FZ259" i="84"/>
  <c r="AJ259" i="84" s="1"/>
  <c r="FZ41" i="84"/>
  <c r="AJ41" i="84" s="1"/>
  <c r="FZ316" i="84"/>
  <c r="AJ316" i="84" s="1"/>
  <c r="FZ98" i="84"/>
  <c r="AJ98" i="84" s="1"/>
  <c r="GN31" i="84"/>
  <c r="DV31" i="84" s="1"/>
  <c r="GN249" i="84"/>
  <c r="DV249" i="84" s="1"/>
  <c r="ES138" i="84"/>
  <c r="FX234" i="84"/>
  <c r="AD234" i="84" s="1"/>
  <c r="FX16" i="84"/>
  <c r="AD16" i="84" s="1"/>
  <c r="O27" i="60" s="1"/>
  <c r="GE219" i="84"/>
  <c r="CD219" i="84" s="1"/>
  <c r="FU341" i="84"/>
  <c r="N341" i="84" s="1"/>
  <c r="FW219" i="84"/>
  <c r="AA219" i="84" s="1"/>
  <c r="FT336" i="84"/>
  <c r="M336" i="84" s="1"/>
  <c r="FZ310" i="84"/>
  <c r="AJ310" i="84" s="1"/>
  <c r="FZ92" i="84"/>
  <c r="AJ92" i="84" s="1"/>
  <c r="AD174" i="84"/>
  <c r="GP307" i="84"/>
  <c r="DR307" i="84" s="1"/>
  <c r="GP89" i="84"/>
  <c r="DR89" i="84" s="1"/>
  <c r="I100" i="32" s="1"/>
  <c r="GF201" i="84"/>
  <c r="CH201" i="84" s="1"/>
  <c r="FV413" i="84"/>
  <c r="O413" i="84" s="1"/>
  <c r="GM142" i="84"/>
  <c r="DJ142" i="84" s="1"/>
  <c r="GR236" i="84"/>
  <c r="EP236" i="84" s="1"/>
  <c r="GR18" i="84"/>
  <c r="EP18" i="84" s="1"/>
  <c r="I22" i="33" s="1"/>
  <c r="FZ134" i="84"/>
  <c r="AJ134" i="84" s="1"/>
  <c r="GI409" i="84"/>
  <c r="CT409" i="84" s="1"/>
  <c r="FS245" i="84"/>
  <c r="L245" i="84" s="1"/>
  <c r="FS27" i="84"/>
  <c r="L27" i="84" s="1"/>
  <c r="K38" i="30" s="1"/>
  <c r="GN279" i="84"/>
  <c r="DV279" i="84" s="1"/>
  <c r="GN61" i="84"/>
  <c r="DV61" i="84" s="1"/>
  <c r="FZ244" i="84"/>
  <c r="AJ244" i="84" s="1"/>
  <c r="FZ26" i="84"/>
  <c r="AJ26" i="84" s="1"/>
  <c r="FU337" i="84"/>
  <c r="N337" i="84" s="1"/>
  <c r="FW43" i="84"/>
  <c r="AA43" i="84" s="1"/>
  <c r="FW261" i="84"/>
  <c r="AA261" i="84" s="1"/>
  <c r="GA297" i="84"/>
  <c r="AM297" i="84" s="1"/>
  <c r="GA79" i="84"/>
  <c r="AM79" i="84" s="1"/>
  <c r="FV132" i="84"/>
  <c r="O132" i="84" s="1"/>
  <c r="GL323" i="84"/>
  <c r="DF323" i="84" s="1"/>
  <c r="GL105" i="84"/>
  <c r="DF105" i="84" s="1"/>
  <c r="BE116" i="44" s="1"/>
  <c r="GO386" i="84"/>
  <c r="DN386" i="84" s="1"/>
  <c r="FW251" i="84"/>
  <c r="AA251" i="84" s="1"/>
  <c r="FW33" i="84"/>
  <c r="AA33" i="84" s="1"/>
  <c r="GS350" i="84"/>
  <c r="ES350" i="84" s="1"/>
  <c r="GM262" i="84"/>
  <c r="DJ262" i="84" s="1"/>
  <c r="GM44" i="84"/>
  <c r="DJ44" i="84" s="1"/>
  <c r="BK55" i="44" s="1"/>
  <c r="FT146" i="84"/>
  <c r="M146" i="84" s="1"/>
  <c r="FZ16" i="84"/>
  <c r="AJ16" i="84" s="1"/>
  <c r="FZ234" i="84"/>
  <c r="AJ234" i="84" s="1"/>
  <c r="GP435" i="84"/>
  <c r="DR435" i="84" s="1"/>
  <c r="GJ430" i="84"/>
  <c r="CX430" i="84" s="1"/>
  <c r="GN413" i="84"/>
  <c r="DV413" i="84" s="1"/>
  <c r="GR8" i="84"/>
  <c r="EP8" i="84" s="1"/>
  <c r="I12" i="33" s="1"/>
  <c r="GR226" i="84"/>
  <c r="EP226" i="84" s="1"/>
  <c r="GE367" i="84"/>
  <c r="CD367" i="84" s="1"/>
  <c r="GI203" i="84"/>
  <c r="CT203" i="84" s="1"/>
  <c r="BZ198" i="84"/>
  <c r="GO140" i="84"/>
  <c r="DN140" i="84" s="1"/>
  <c r="FT425" i="84"/>
  <c r="M425" i="84" s="1"/>
  <c r="GS349" i="84"/>
  <c r="ES349" i="84" s="1"/>
  <c r="GO338" i="84"/>
  <c r="DN338" i="84" s="1"/>
  <c r="GB85" i="84"/>
  <c r="BD85" i="84" s="1"/>
  <c r="O96" i="58" s="1"/>
  <c r="GB303" i="84"/>
  <c r="BD303" i="84" s="1"/>
  <c r="FW232" i="84"/>
  <c r="AA232" i="84" s="1"/>
  <c r="FW14" i="84"/>
  <c r="AA14" i="84" s="1"/>
  <c r="GO90" i="84"/>
  <c r="DN90" i="84" s="1"/>
  <c r="S101" i="32" s="1"/>
  <c r="GO308" i="84"/>
  <c r="DN308" i="84" s="1"/>
  <c r="FW352" i="84"/>
  <c r="AA352" i="84" s="1"/>
  <c r="FS134" i="84"/>
  <c r="L134" i="84" s="1"/>
  <c r="GK61" i="84"/>
  <c r="DB61" i="84" s="1"/>
  <c r="AY72" i="44" s="1"/>
  <c r="GK279" i="84"/>
  <c r="DB279" i="84" s="1"/>
  <c r="GP306" i="84"/>
  <c r="DR306" i="84" s="1"/>
  <c r="GP88" i="84"/>
  <c r="DR88" i="84" s="1"/>
  <c r="I99" i="32" s="1"/>
  <c r="GD290" i="84"/>
  <c r="BZ290" i="84" s="1"/>
  <c r="GD72" i="84"/>
  <c r="BZ72" i="84" s="1"/>
  <c r="I83" i="44" s="1"/>
  <c r="GN364" i="84"/>
  <c r="DV364" i="84" s="1"/>
  <c r="FV198" i="84"/>
  <c r="O198" i="84" s="1"/>
  <c r="GF421" i="84"/>
  <c r="CH421" i="84" s="1"/>
  <c r="GA249" i="84"/>
  <c r="AM249" i="84" s="1"/>
  <c r="GA31" i="84"/>
  <c r="AM31" i="84" s="1"/>
  <c r="GO317" i="84"/>
  <c r="DN317" i="84" s="1"/>
  <c r="GO99" i="84"/>
  <c r="DN99" i="84" s="1"/>
  <c r="S110" i="32" s="1"/>
  <c r="GQ164" i="84"/>
  <c r="GT338" i="84"/>
  <c r="EV338" i="84" s="1"/>
  <c r="FU327" i="84"/>
  <c r="N327" i="84" s="1"/>
  <c r="FU109" i="84"/>
  <c r="N109" i="84" s="1"/>
  <c r="M120" i="30" s="1"/>
  <c r="FX20" i="84"/>
  <c r="AD20" i="84" s="1"/>
  <c r="O31" i="60" s="1"/>
  <c r="FX238" i="84"/>
  <c r="AD238" i="84" s="1"/>
  <c r="GJ419" i="84"/>
  <c r="CX419" i="84" s="1"/>
  <c r="GJ54" i="84"/>
  <c r="CX54" i="84" s="1"/>
  <c r="AS65" i="44" s="1"/>
  <c r="H76" i="60"/>
  <c r="AF64" i="60"/>
  <c r="DM186" i="84"/>
  <c r="AI126" i="84"/>
  <c r="T28" i="60"/>
  <c r="FU282" i="84"/>
  <c r="N282" i="84" s="1"/>
  <c r="FU64" i="84"/>
  <c r="N64" i="84" s="1"/>
  <c r="M75" i="30" s="1"/>
  <c r="GE54" i="84"/>
  <c r="CD54" i="84" s="1"/>
  <c r="O65" i="44" s="1"/>
  <c r="GE272" i="84"/>
  <c r="CD272" i="84" s="1"/>
  <c r="FS389" i="84"/>
  <c r="L389" i="84" s="1"/>
  <c r="GO271" i="84"/>
  <c r="DN271" i="84" s="1"/>
  <c r="GO53" i="84"/>
  <c r="DN53" i="84" s="1"/>
  <c r="S64" i="32" s="1"/>
  <c r="GO243" i="84"/>
  <c r="DN243" i="84" s="1"/>
  <c r="GO25" i="84"/>
  <c r="DN25" i="84" s="1"/>
  <c r="S36" i="32" s="1"/>
  <c r="FU296" i="84"/>
  <c r="N296" i="84" s="1"/>
  <c r="FU78" i="84"/>
  <c r="N78" i="84" s="1"/>
  <c r="M89" i="30" s="1"/>
  <c r="GG275" i="84"/>
  <c r="CL275" i="84" s="1"/>
  <c r="GG57" i="84"/>
  <c r="CL57" i="84" s="1"/>
  <c r="AA68" i="44" s="1"/>
  <c r="GO294" i="84"/>
  <c r="DN294" i="84" s="1"/>
  <c r="GO76" i="84"/>
  <c r="DN76" i="84" s="1"/>
  <c r="S87" i="32" s="1"/>
  <c r="GN276" i="84"/>
  <c r="DV276" i="84" s="1"/>
  <c r="GN58" i="84"/>
  <c r="DV58" i="84" s="1"/>
  <c r="GH108" i="84"/>
  <c r="CP108" i="84" s="1"/>
  <c r="AG119" i="44" s="1"/>
  <c r="GH326" i="84"/>
  <c r="CP326" i="84" s="1"/>
  <c r="FT219" i="84"/>
  <c r="M219" i="84" s="1"/>
  <c r="FT245" i="84"/>
  <c r="M245" i="84" s="1"/>
  <c r="FT27" i="84"/>
  <c r="M27" i="84" s="1"/>
  <c r="L38" i="30" s="1"/>
  <c r="GD101" i="84"/>
  <c r="BZ101" i="84" s="1"/>
  <c r="I112" i="44" s="1"/>
  <c r="GD319" i="84"/>
  <c r="BZ319" i="84" s="1"/>
  <c r="GO224" i="84"/>
  <c r="DN224" i="84" s="1"/>
  <c r="GO6" i="84"/>
  <c r="DN6" i="84" s="1"/>
  <c r="S17" i="32" s="1"/>
  <c r="GO94" i="84"/>
  <c r="DN94" i="84" s="1"/>
  <c r="S105" i="32" s="1"/>
  <c r="GO312" i="84"/>
  <c r="DN312" i="84" s="1"/>
  <c r="AM174" i="84"/>
  <c r="GA9" i="84"/>
  <c r="AM9" i="84" s="1"/>
  <c r="AG20" i="60" s="1"/>
  <c r="GA227" i="84"/>
  <c r="AM227" i="84" s="1"/>
  <c r="GE310" i="84"/>
  <c r="CD310" i="84" s="1"/>
  <c r="GE92" i="84"/>
  <c r="CD92" i="84" s="1"/>
  <c r="O103" i="44" s="1"/>
  <c r="GH274" i="84"/>
  <c r="CP274" i="84" s="1"/>
  <c r="GH56" i="84"/>
  <c r="CP56" i="84" s="1"/>
  <c r="AG67" i="44" s="1"/>
  <c r="GA219" i="84"/>
  <c r="AM219" i="84" s="1"/>
  <c r="FX353" i="84"/>
  <c r="AD353" i="84" s="1"/>
  <c r="GE362" i="84"/>
  <c r="CD362" i="84" s="1"/>
  <c r="GM85" i="84"/>
  <c r="DJ85" i="84" s="1"/>
  <c r="BK96" i="44" s="1"/>
  <c r="GM303" i="84"/>
  <c r="DJ303" i="84" s="1"/>
  <c r="EA210" i="84"/>
  <c r="GI295" i="84"/>
  <c r="CT295" i="84" s="1"/>
  <c r="GI77" i="84"/>
  <c r="CT77" i="84" s="1"/>
  <c r="AM88" i="44" s="1"/>
  <c r="GA289" i="84"/>
  <c r="AM289" i="84" s="1"/>
  <c r="GA71" i="84"/>
  <c r="AM71" i="84" s="1"/>
  <c r="GP347" i="84"/>
  <c r="DR347" i="84" s="1"/>
  <c r="FT432" i="84"/>
  <c r="M432" i="84" s="1"/>
  <c r="FX271" i="84"/>
  <c r="AD271" i="84" s="1"/>
  <c r="FX53" i="84"/>
  <c r="AD53" i="84" s="1"/>
  <c r="O64" i="60" s="1"/>
  <c r="FW248" i="84"/>
  <c r="AA248" i="84" s="1"/>
  <c r="FW30" i="84"/>
  <c r="AA30" i="84" s="1"/>
  <c r="GK47" i="84"/>
  <c r="DB47" i="84" s="1"/>
  <c r="AY58" i="44" s="1"/>
  <c r="GK265" i="84"/>
  <c r="DB265" i="84" s="1"/>
  <c r="FZ227" i="84"/>
  <c r="AJ227" i="84" s="1"/>
  <c r="FZ9" i="84"/>
  <c r="AJ9" i="84" s="1"/>
  <c r="AA20" i="60" s="1"/>
  <c r="FU96" i="84"/>
  <c r="N96" i="84" s="1"/>
  <c r="M107" i="30" s="1"/>
  <c r="FU314" i="84"/>
  <c r="N314" i="84" s="1"/>
  <c r="GF308" i="84"/>
  <c r="CH308" i="84" s="1"/>
  <c r="GF90" i="84"/>
  <c r="CH90" i="84" s="1"/>
  <c r="U101" i="44" s="1"/>
  <c r="GK71" i="84"/>
  <c r="DB71" i="84" s="1"/>
  <c r="AY82" i="44" s="1"/>
  <c r="GK289" i="84"/>
  <c r="DB289" i="84" s="1"/>
  <c r="GH283" i="84"/>
  <c r="CP283" i="84" s="1"/>
  <c r="GH65" i="84"/>
  <c r="CP65" i="84" s="1"/>
  <c r="AG76" i="44" s="1"/>
  <c r="FV321" i="84"/>
  <c r="O321" i="84" s="1"/>
  <c r="FV103" i="84"/>
  <c r="O103" i="84" s="1"/>
  <c r="N114" i="30" s="1"/>
  <c r="GJ33" i="84"/>
  <c r="CX33" i="84" s="1"/>
  <c r="AS44" i="44" s="1"/>
  <c r="GJ251" i="84"/>
  <c r="CX251" i="84" s="1"/>
  <c r="GK282" i="84"/>
  <c r="DB282" i="84" s="1"/>
  <c r="GK64" i="84"/>
  <c r="DB64" i="84" s="1"/>
  <c r="AY75" i="44" s="1"/>
  <c r="FX245" i="84"/>
  <c r="AD245" i="84" s="1"/>
  <c r="FX27" i="84"/>
  <c r="AD27" i="84" s="1"/>
  <c r="O38" i="60" s="1"/>
  <c r="FS259" i="84"/>
  <c r="L259" i="84" s="1"/>
  <c r="FS41" i="84"/>
  <c r="L41" i="84" s="1"/>
  <c r="K52" i="30" s="1"/>
  <c r="FW247" i="84"/>
  <c r="AA247" i="84" s="1"/>
  <c r="FW29" i="84"/>
  <c r="AA29" i="84" s="1"/>
  <c r="GU232" i="84"/>
  <c r="EY232" i="84" s="1"/>
  <c r="GU14" i="84"/>
  <c r="EY14" i="84" s="1"/>
  <c r="AA18" i="33" s="1"/>
  <c r="GJ313" i="84"/>
  <c r="CX313" i="84" s="1"/>
  <c r="GJ95" i="84"/>
  <c r="CX95" i="84" s="1"/>
  <c r="AS106" i="44" s="1"/>
  <c r="GP238" i="84"/>
  <c r="DR238" i="84" s="1"/>
  <c r="GP20" i="84"/>
  <c r="DR20" i="84" s="1"/>
  <c r="I31" i="32" s="1"/>
  <c r="FY394" i="84"/>
  <c r="AG394" i="84" s="1"/>
  <c r="GN257" i="84"/>
  <c r="DV257" i="84" s="1"/>
  <c r="GN39" i="84"/>
  <c r="DV39" i="84" s="1"/>
  <c r="GA328" i="84"/>
  <c r="AM328" i="84" s="1"/>
  <c r="GA110" i="84"/>
  <c r="AM110" i="84" s="1"/>
  <c r="GE361" i="84"/>
  <c r="CD361" i="84" s="1"/>
  <c r="FV295" i="84"/>
  <c r="O295" i="84" s="1"/>
  <c r="FV77" i="84"/>
  <c r="O77" i="84" s="1"/>
  <c r="N88" i="30" s="1"/>
  <c r="FU306" i="84"/>
  <c r="N306" i="84" s="1"/>
  <c r="FU88" i="84"/>
  <c r="N88" i="84" s="1"/>
  <c r="M99" i="30" s="1"/>
  <c r="GM322" i="84"/>
  <c r="DJ322" i="84" s="1"/>
  <c r="GM104" i="84"/>
  <c r="DJ104" i="84" s="1"/>
  <c r="BK115" i="44" s="1"/>
  <c r="FV183" i="84"/>
  <c r="O183" i="84" s="1"/>
  <c r="GQ326" i="84"/>
  <c r="EA326" i="84" s="1"/>
  <c r="GQ108" i="84"/>
  <c r="EA108" i="84" s="1"/>
  <c r="N119" i="76" s="1"/>
  <c r="GF309" i="84"/>
  <c r="CH309" i="84" s="1"/>
  <c r="GF91" i="84"/>
  <c r="CH91" i="84" s="1"/>
  <c r="U102" i="44" s="1"/>
  <c r="GK322" i="84"/>
  <c r="DB322" i="84" s="1"/>
  <c r="GK104" i="84"/>
  <c r="DB104" i="84" s="1"/>
  <c r="AY115" i="44" s="1"/>
  <c r="FW283" i="84"/>
  <c r="AA283" i="84" s="1"/>
  <c r="FW65" i="84"/>
  <c r="AA65" i="84" s="1"/>
  <c r="GP345" i="84"/>
  <c r="DR345" i="84" s="1"/>
  <c r="GO428" i="84"/>
  <c r="DN428" i="84" s="1"/>
  <c r="FX239" i="84"/>
  <c r="AD239" i="84" s="1"/>
  <c r="FX21" i="84"/>
  <c r="AD21" i="84" s="1"/>
  <c r="O32" i="60" s="1"/>
  <c r="GB297" i="84"/>
  <c r="BD297" i="84" s="1"/>
  <c r="GB79" i="84"/>
  <c r="BD79" i="84" s="1"/>
  <c r="O90" i="58" s="1"/>
  <c r="GL35" i="84"/>
  <c r="DF35" i="84" s="1"/>
  <c r="BE46" i="44" s="1"/>
  <c r="GL253" i="84"/>
  <c r="DF253" i="84" s="1"/>
  <c r="GE263" i="84"/>
  <c r="CD263" i="84" s="1"/>
  <c r="GE45" i="84"/>
  <c r="CD45" i="84" s="1"/>
  <c r="O56" i="44" s="1"/>
  <c r="GJ434" i="84"/>
  <c r="CX434" i="84" s="1"/>
  <c r="GJ180" i="84"/>
  <c r="CX180" i="84" s="1"/>
  <c r="GO318" i="84"/>
  <c r="DN318" i="84" s="1"/>
  <c r="GO100" i="84"/>
  <c r="DN100" i="84" s="1"/>
  <c r="S111" i="32" s="1"/>
  <c r="GT6" i="84"/>
  <c r="EV6" i="84" s="1"/>
  <c r="U10" i="33" s="1"/>
  <c r="GT224" i="84"/>
  <c r="EV224" i="84" s="1"/>
  <c r="FY352" i="84"/>
  <c r="AG352" i="84" s="1"/>
  <c r="FY358" i="84"/>
  <c r="AG358" i="84" s="1"/>
  <c r="FZ429" i="84"/>
  <c r="AJ429" i="84" s="1"/>
  <c r="FX309" i="84"/>
  <c r="AD309" i="84" s="1"/>
  <c r="FX91" i="84"/>
  <c r="AD91" i="84" s="1"/>
  <c r="O102" i="60" s="1"/>
  <c r="GD410" i="84"/>
  <c r="BZ410" i="84" s="1"/>
  <c r="FS252" i="84"/>
  <c r="L252" i="84" s="1"/>
  <c r="FS34" i="84"/>
  <c r="L34" i="84" s="1"/>
  <c r="K45" i="30" s="1"/>
  <c r="GC411" i="84"/>
  <c r="AS411" i="84" s="1"/>
  <c r="GN181" i="84"/>
  <c r="DV181" i="84" s="1"/>
  <c r="FW226" i="84"/>
  <c r="AA226" i="84" s="1"/>
  <c r="FW8" i="84"/>
  <c r="AA8" i="84" s="1"/>
  <c r="I19" i="60" s="1"/>
  <c r="GG253" i="84"/>
  <c r="CL253" i="84" s="1"/>
  <c r="GG35" i="84"/>
  <c r="CL35" i="84" s="1"/>
  <c r="AA46" i="44" s="1"/>
  <c r="GQ253" i="84"/>
  <c r="GQ35" i="84"/>
  <c r="FV159" i="84"/>
  <c r="O159" i="84" s="1"/>
  <c r="GB423" i="84"/>
  <c r="BD423" i="84" s="1"/>
  <c r="FV426" i="84"/>
  <c r="O426" i="84" s="1"/>
  <c r="FZ419" i="84"/>
  <c r="AJ419" i="84" s="1"/>
  <c r="FT173" i="84"/>
  <c r="M173" i="84" s="1"/>
  <c r="GR25" i="84"/>
  <c r="EP25" i="84" s="1"/>
  <c r="I29" i="33" s="1"/>
  <c r="FY425" i="84"/>
  <c r="AG425" i="84" s="1"/>
  <c r="GU124" i="84"/>
  <c r="EY124" i="84" s="1"/>
  <c r="FX261" i="84"/>
  <c r="AD261" i="84" s="1"/>
  <c r="FX43" i="84"/>
  <c r="AD43" i="84" s="1"/>
  <c r="O54" i="60" s="1"/>
  <c r="GE415" i="84"/>
  <c r="CD415" i="84" s="1"/>
  <c r="GH87" i="84"/>
  <c r="CP87" i="84" s="1"/>
  <c r="AG98" i="44" s="1"/>
  <c r="GH305" i="84"/>
  <c r="CP305" i="84" s="1"/>
  <c r="FS207" i="84"/>
  <c r="L207" i="84" s="1"/>
  <c r="GA310" i="84"/>
  <c r="AM310" i="84" s="1"/>
  <c r="GA92" i="84"/>
  <c r="AM92" i="84" s="1"/>
  <c r="GP422" i="84"/>
  <c r="DR422" i="84" s="1"/>
  <c r="FU286" i="84"/>
  <c r="N286" i="84" s="1"/>
  <c r="FU68" i="84"/>
  <c r="N68" i="84" s="1"/>
  <c r="M79" i="30" s="1"/>
  <c r="FY365" i="84"/>
  <c r="AG365" i="84" s="1"/>
  <c r="GA25" i="84"/>
  <c r="AM25" i="84" s="1"/>
  <c r="GA243" i="84"/>
  <c r="AM243" i="84" s="1"/>
  <c r="GM315" i="84"/>
  <c r="DJ315" i="84" s="1"/>
  <c r="GM97" i="84"/>
  <c r="DJ97" i="84" s="1"/>
  <c r="BK108" i="44" s="1"/>
  <c r="GQ426" i="84"/>
  <c r="EA426" i="84" s="1"/>
  <c r="FW434" i="84"/>
  <c r="AA434" i="84" s="1"/>
  <c r="GG154" i="84"/>
  <c r="CL154" i="84" s="1"/>
  <c r="FU434" i="84"/>
  <c r="N434" i="84" s="1"/>
  <c r="GK153" i="84"/>
  <c r="DB153" i="84" s="1"/>
  <c r="FU370" i="84"/>
  <c r="N370" i="84" s="1"/>
  <c r="GK205" i="84"/>
  <c r="DB205" i="84" s="1"/>
  <c r="CH162" i="84"/>
  <c r="GA203" i="84"/>
  <c r="AM203" i="84" s="1"/>
  <c r="GM363" i="84"/>
  <c r="DJ363" i="84" s="1"/>
  <c r="FS74" i="84"/>
  <c r="L74" i="84" s="1"/>
  <c r="FS292" i="84"/>
  <c r="L292" i="84" s="1"/>
  <c r="GE328" i="84"/>
  <c r="CD328" i="84" s="1"/>
  <c r="GE110" i="84"/>
  <c r="CD110" i="84" s="1"/>
  <c r="O121" i="44" s="1"/>
  <c r="FU288" i="84"/>
  <c r="N288" i="84" s="1"/>
  <c r="FU70" i="84"/>
  <c r="N70" i="84" s="1"/>
  <c r="M81" i="30" s="1"/>
  <c r="GE309" i="84"/>
  <c r="CD309" i="84" s="1"/>
  <c r="GE91" i="84"/>
  <c r="CD91" i="84" s="1"/>
  <c r="O102" i="44" s="1"/>
  <c r="GG157" i="84"/>
  <c r="CL157" i="84" s="1"/>
  <c r="GI199" i="84"/>
  <c r="CT199" i="84" s="1"/>
  <c r="GM317" i="84"/>
  <c r="DJ317" i="84" s="1"/>
  <c r="GM99" i="84"/>
  <c r="DJ99" i="84" s="1"/>
  <c r="BK110" i="44" s="1"/>
  <c r="GQ200" i="84"/>
  <c r="EA200" i="84" s="1"/>
  <c r="GS232" i="84"/>
  <c r="ES232" i="84" s="1"/>
  <c r="GS14" i="84"/>
  <c r="ES14" i="84" s="1"/>
  <c r="O18" i="33" s="1"/>
  <c r="GO237" i="84"/>
  <c r="DN237" i="84" s="1"/>
  <c r="GO19" i="84"/>
  <c r="DN19" i="84" s="1"/>
  <c r="S30" i="32" s="1"/>
  <c r="FU383" i="84"/>
  <c r="N383" i="84" s="1"/>
  <c r="FZ306" i="84"/>
  <c r="AJ306" i="84" s="1"/>
  <c r="FZ88" i="84"/>
  <c r="AJ88" i="84" s="1"/>
  <c r="GL413" i="84"/>
  <c r="DF413" i="84" s="1"/>
  <c r="FW413" i="84"/>
  <c r="AA413" i="84" s="1"/>
  <c r="GK435" i="84"/>
  <c r="DB435" i="84" s="1"/>
  <c r="FV242" i="84"/>
  <c r="O242" i="84" s="1"/>
  <c r="FV24" i="84"/>
  <c r="O24" i="84" s="1"/>
  <c r="N35" i="30" s="1"/>
  <c r="FS198" i="84"/>
  <c r="L198" i="84" s="1"/>
  <c r="GM369" i="84"/>
  <c r="DJ369" i="84" s="1"/>
  <c r="GD359" i="84"/>
  <c r="BZ359" i="84" s="1"/>
  <c r="FS420" i="84"/>
  <c r="L420" i="84" s="1"/>
  <c r="CD162" i="84"/>
  <c r="GJ303" i="84"/>
  <c r="CX303" i="84" s="1"/>
  <c r="GJ85" i="84"/>
  <c r="CX85" i="84" s="1"/>
  <c r="AS96" i="44" s="1"/>
  <c r="GN412" i="84"/>
  <c r="DV412" i="84" s="1"/>
  <c r="FU250" i="84"/>
  <c r="N250" i="84" s="1"/>
  <c r="FU32" i="84"/>
  <c r="N32" i="84" s="1"/>
  <c r="M43" i="30" s="1"/>
  <c r="GA304" i="84"/>
  <c r="AM304" i="84" s="1"/>
  <c r="GA86" i="84"/>
  <c r="AM86" i="84" s="1"/>
  <c r="FW203" i="84"/>
  <c r="AA203" i="84" s="1"/>
  <c r="GA95" i="84"/>
  <c r="AM95" i="84" s="1"/>
  <c r="GA313" i="84"/>
  <c r="AM313" i="84" s="1"/>
  <c r="GL408" i="84"/>
  <c r="DF408" i="84" s="1"/>
  <c r="FY248" i="84"/>
  <c r="AG248" i="84" s="1"/>
  <c r="FY30" i="84"/>
  <c r="AG30" i="84" s="1"/>
  <c r="GI366" i="84"/>
  <c r="CT366" i="84" s="1"/>
  <c r="GJ379" i="84"/>
  <c r="CX379" i="84" s="1"/>
  <c r="GD418" i="84"/>
  <c r="BZ418" i="84" s="1"/>
  <c r="GN427" i="84"/>
  <c r="DV427" i="84" s="1"/>
  <c r="FW172" i="84"/>
  <c r="AA172" i="84" s="1"/>
  <c r="GP315" i="84"/>
  <c r="DR315" i="84" s="1"/>
  <c r="GP97" i="84"/>
  <c r="DR97" i="84" s="1"/>
  <c r="I108" i="32" s="1"/>
  <c r="GA276" i="84"/>
  <c r="AM276" i="84" s="1"/>
  <c r="GA58" i="84"/>
  <c r="AM58" i="84" s="1"/>
  <c r="DM174" i="84"/>
  <c r="AF210" i="84"/>
  <c r="Z52" i="60"/>
  <c r="H28" i="60"/>
  <c r="FU262" i="84"/>
  <c r="N262" i="84" s="1"/>
  <c r="FU44" i="84"/>
  <c r="N44" i="84" s="1"/>
  <c r="M55" i="30" s="1"/>
  <c r="FV171" i="84"/>
  <c r="O171" i="84" s="1"/>
  <c r="AJ150" i="84"/>
  <c r="GM284" i="84"/>
  <c r="DJ284" i="84" s="1"/>
  <c r="GM66" i="84"/>
  <c r="DJ66" i="84" s="1"/>
  <c r="BK77" i="44" s="1"/>
  <c r="GF259" i="84"/>
  <c r="CH259" i="84" s="1"/>
  <c r="GF41" i="84"/>
  <c r="CH41" i="84" s="1"/>
  <c r="U52" i="44" s="1"/>
  <c r="FX256" i="84"/>
  <c r="AD256" i="84" s="1"/>
  <c r="FX38" i="84"/>
  <c r="AD38" i="84" s="1"/>
  <c r="O49" i="60" s="1"/>
  <c r="GE278" i="84"/>
  <c r="CD278" i="84" s="1"/>
  <c r="GE60" i="84"/>
  <c r="CD60" i="84" s="1"/>
  <c r="O71" i="44" s="1"/>
  <c r="GU235" i="84"/>
  <c r="EY235" i="84" s="1"/>
  <c r="GU17" i="84"/>
  <c r="EY17" i="84" s="1"/>
  <c r="AA21" i="33" s="1"/>
  <c r="FS235" i="84"/>
  <c r="L235" i="84" s="1"/>
  <c r="FS17" i="84"/>
  <c r="L17" i="84" s="1"/>
  <c r="K28" i="30" s="1"/>
  <c r="GI302" i="84"/>
  <c r="CT302" i="84" s="1"/>
  <c r="GI84" i="84"/>
  <c r="CT84" i="84" s="1"/>
  <c r="AM95" i="44" s="1"/>
  <c r="GP265" i="84"/>
  <c r="DR265" i="84" s="1"/>
  <c r="GP47" i="84"/>
  <c r="DR47" i="84" s="1"/>
  <c r="I58" i="32" s="1"/>
  <c r="GJ264" i="84"/>
  <c r="CX264" i="84" s="1"/>
  <c r="GJ46" i="84"/>
  <c r="CX46" i="84" s="1"/>
  <c r="AS57" i="44" s="1"/>
  <c r="FW80" i="84"/>
  <c r="AA80" i="84" s="1"/>
  <c r="FW298" i="84"/>
  <c r="AA298" i="84" s="1"/>
  <c r="FZ225" i="84"/>
  <c r="AJ225" i="84" s="1"/>
  <c r="FZ7" i="84"/>
  <c r="AJ7" i="84" s="1"/>
  <c r="AA18" i="60" s="1"/>
  <c r="GI319" i="84"/>
  <c r="CT319" i="84" s="1"/>
  <c r="GI101" i="84"/>
  <c r="CT101" i="84" s="1"/>
  <c r="AM112" i="44" s="1"/>
  <c r="GU227" i="84"/>
  <c r="EY227" i="84" s="1"/>
  <c r="GU9" i="84"/>
  <c r="EY9" i="84" s="1"/>
  <c r="AA13" i="33" s="1"/>
  <c r="FZ81" i="84"/>
  <c r="AJ81" i="84" s="1"/>
  <c r="FZ299" i="84"/>
  <c r="AJ299" i="84" s="1"/>
  <c r="GP256" i="84"/>
  <c r="DR256" i="84" s="1"/>
  <c r="GP38" i="84"/>
  <c r="DR38" i="84" s="1"/>
  <c r="I49" i="32" s="1"/>
  <c r="GU224" i="84"/>
  <c r="EY224" i="84" s="1"/>
  <c r="GU6" i="84"/>
  <c r="EY6" i="84" s="1"/>
  <c r="AA10" i="33" s="1"/>
  <c r="GI427" i="84"/>
  <c r="CT427" i="84" s="1"/>
  <c r="GI428" i="84"/>
  <c r="CT428" i="84" s="1"/>
  <c r="GJ370" i="84"/>
  <c r="CX370" i="84" s="1"/>
  <c r="FV381" i="84"/>
  <c r="O381" i="84" s="1"/>
  <c r="FV281" i="84"/>
  <c r="O281" i="84" s="1"/>
  <c r="FV63" i="84"/>
  <c r="O63" i="84" s="1"/>
  <c r="N74" i="30" s="1"/>
  <c r="DN198" i="84"/>
  <c r="GD326" i="84"/>
  <c r="BZ326" i="84" s="1"/>
  <c r="GD108" i="84"/>
  <c r="BZ108" i="84" s="1"/>
  <c r="I119" i="44" s="1"/>
  <c r="GN318" i="84"/>
  <c r="DV318" i="84" s="1"/>
  <c r="GN100" i="84"/>
  <c r="DV100" i="84" s="1"/>
  <c r="GN105" i="84"/>
  <c r="DV105" i="84" s="1"/>
  <c r="GN323" i="84"/>
  <c r="DV323" i="84" s="1"/>
  <c r="GM308" i="84"/>
  <c r="DJ308" i="84" s="1"/>
  <c r="GM90" i="84"/>
  <c r="DJ90" i="84" s="1"/>
  <c r="BK101" i="44" s="1"/>
  <c r="FS231" i="84"/>
  <c r="L231" i="84" s="1"/>
  <c r="FS13" i="84"/>
  <c r="L13" i="84" s="1"/>
  <c r="K24" i="30" s="1"/>
  <c r="FW348" i="84"/>
  <c r="AA348" i="84" s="1"/>
  <c r="FT408" i="84"/>
  <c r="M408" i="84" s="1"/>
  <c r="GE100" i="84"/>
  <c r="CD100" i="84" s="1"/>
  <c r="O111" i="44" s="1"/>
  <c r="GE318" i="84"/>
  <c r="CD318" i="84" s="1"/>
  <c r="FV251" i="84"/>
  <c r="O251" i="84" s="1"/>
  <c r="FV33" i="84"/>
  <c r="O33" i="84" s="1"/>
  <c r="N44" i="30" s="1"/>
  <c r="GJ214" i="84"/>
  <c r="CX214" i="84" s="1"/>
  <c r="GJ314" i="84"/>
  <c r="CX314" i="84" s="1"/>
  <c r="GJ96" i="84"/>
  <c r="CX96" i="84" s="1"/>
  <c r="AS107" i="44" s="1"/>
  <c r="FT401" i="84"/>
  <c r="M401" i="84" s="1"/>
  <c r="FV301" i="84"/>
  <c r="O301" i="84" s="1"/>
  <c r="FV83" i="84"/>
  <c r="O83" i="84" s="1"/>
  <c r="N94" i="30" s="1"/>
  <c r="GP68" i="84"/>
  <c r="DR68" i="84" s="1"/>
  <c r="I79" i="32" s="1"/>
  <c r="GP286" i="84"/>
  <c r="DR286" i="84" s="1"/>
  <c r="GS345" i="84"/>
  <c r="ES345" i="84" s="1"/>
  <c r="FT229" i="84"/>
  <c r="M229" i="84" s="1"/>
  <c r="FT11" i="84"/>
  <c r="M11" i="84" s="1"/>
  <c r="L22" i="30" s="1"/>
  <c r="FZ328" i="84"/>
  <c r="AJ328" i="84" s="1"/>
  <c r="FZ110" i="84"/>
  <c r="AJ110" i="84" s="1"/>
  <c r="GK429" i="84"/>
  <c r="DB429" i="84" s="1"/>
  <c r="FS248" i="84"/>
  <c r="L248" i="84" s="1"/>
  <c r="FS30" i="84"/>
  <c r="L30" i="84" s="1"/>
  <c r="K41" i="30" s="1"/>
  <c r="FX327" i="84"/>
  <c r="AD327" i="84" s="1"/>
  <c r="FX109" i="84"/>
  <c r="AD109" i="84" s="1"/>
  <c r="O120" i="60" s="1"/>
  <c r="GQ72" i="84"/>
  <c r="GQ290" i="84"/>
  <c r="GO328" i="84"/>
  <c r="DN328" i="84" s="1"/>
  <c r="FV414" i="84"/>
  <c r="O414" i="84" s="1"/>
  <c r="GT334" i="84"/>
  <c r="EV334" i="84" s="1"/>
  <c r="GI400" i="84"/>
  <c r="CT400" i="84" s="1"/>
  <c r="GG308" i="84"/>
  <c r="CL308" i="84" s="1"/>
  <c r="GG90" i="84"/>
  <c r="CL90" i="84" s="1"/>
  <c r="AA101" i="44" s="1"/>
  <c r="GA318" i="84"/>
  <c r="AM318" i="84" s="1"/>
  <c r="GA100" i="84"/>
  <c r="AM100" i="84" s="1"/>
  <c r="GP316" i="84"/>
  <c r="DR316" i="84" s="1"/>
  <c r="GP98" i="84"/>
  <c r="DR98" i="84" s="1"/>
  <c r="I109" i="32" s="1"/>
  <c r="GD320" i="84"/>
  <c r="BZ320" i="84" s="1"/>
  <c r="GD102" i="84"/>
  <c r="BZ102" i="84" s="1"/>
  <c r="I113" i="44" s="1"/>
  <c r="GD417" i="84"/>
  <c r="BZ417" i="84" s="1"/>
  <c r="GR350" i="84"/>
  <c r="EP350" i="84" s="1"/>
  <c r="GL370" i="84"/>
  <c r="DF370" i="84" s="1"/>
  <c r="GK314" i="84"/>
  <c r="DB314" i="84" s="1"/>
  <c r="GK96" i="84"/>
  <c r="DB96" i="84" s="1"/>
  <c r="AY107" i="44" s="1"/>
  <c r="FY96" i="84"/>
  <c r="AG96" i="84" s="1"/>
  <c r="FY314" i="84"/>
  <c r="AG314" i="84" s="1"/>
  <c r="GN419" i="84"/>
  <c r="DV419" i="84" s="1"/>
  <c r="GM258" i="84"/>
  <c r="DJ258" i="84" s="1"/>
  <c r="GM40" i="84"/>
  <c r="DJ40" i="84" s="1"/>
  <c r="BK51" i="44" s="1"/>
  <c r="FX416" i="84"/>
  <c r="AD416" i="84" s="1"/>
  <c r="FV307" i="84"/>
  <c r="O307" i="84" s="1"/>
  <c r="FV89" i="84"/>
  <c r="O89" i="84" s="1"/>
  <c r="N100" i="30" s="1"/>
  <c r="GE369" i="84"/>
  <c r="CD369" i="84" s="1"/>
  <c r="FT199" i="84"/>
  <c r="M199" i="84" s="1"/>
  <c r="FU416" i="84"/>
  <c r="N416" i="84" s="1"/>
  <c r="FZ288" i="84"/>
  <c r="AJ288" i="84" s="1"/>
  <c r="FZ70" i="84"/>
  <c r="AJ70" i="84" s="1"/>
  <c r="GD414" i="84"/>
  <c r="BZ414" i="84" s="1"/>
  <c r="FT406" i="84"/>
  <c r="M406" i="84" s="1"/>
  <c r="N198" i="84"/>
  <c r="FW205" i="84"/>
  <c r="AA205" i="84" s="1"/>
  <c r="GD77" i="84"/>
  <c r="BZ77" i="84" s="1"/>
  <c r="I88" i="44" s="1"/>
  <c r="GD295" i="84"/>
  <c r="BZ295" i="84" s="1"/>
  <c r="FZ360" i="84"/>
  <c r="AJ360" i="84" s="1"/>
  <c r="GQ422" i="84"/>
  <c r="EA422" i="84" s="1"/>
  <c r="GO434" i="84"/>
  <c r="DN434" i="84" s="1"/>
  <c r="GO361" i="84"/>
  <c r="DN361" i="84" s="1"/>
  <c r="GT350" i="84"/>
  <c r="EV350" i="84" s="1"/>
  <c r="GH317" i="84"/>
  <c r="CP317" i="84" s="1"/>
  <c r="GH99" i="84"/>
  <c r="CP99" i="84" s="1"/>
  <c r="AG110" i="44" s="1"/>
  <c r="FT249" i="84"/>
  <c r="M249" i="84" s="1"/>
  <c r="FT31" i="84"/>
  <c r="M31" i="84" s="1"/>
  <c r="L42" i="30" s="1"/>
  <c r="GQ88" i="84"/>
  <c r="EA88" i="84" s="1"/>
  <c r="N99" i="76" s="1"/>
  <c r="GQ306" i="84"/>
  <c r="EA306" i="84" s="1"/>
  <c r="GF96" i="84"/>
  <c r="CH96" i="84" s="1"/>
  <c r="U107" i="44" s="1"/>
  <c r="GF314" i="84"/>
  <c r="CH314" i="84" s="1"/>
  <c r="FT260" i="84"/>
  <c r="M260" i="84" s="1"/>
  <c r="FT42" i="84"/>
  <c r="M42" i="84" s="1"/>
  <c r="L53" i="30" s="1"/>
  <c r="FW316" i="84"/>
  <c r="AA316" i="84" s="1"/>
  <c r="FW98" i="84"/>
  <c r="AA98" i="84" s="1"/>
  <c r="FY349" i="84"/>
  <c r="AG349" i="84" s="1"/>
  <c r="FY145" i="84"/>
  <c r="AG145" i="84" s="1"/>
  <c r="GI325" i="84"/>
  <c r="CT325" i="84" s="1"/>
  <c r="GI107" i="84"/>
  <c r="CT107" i="84" s="1"/>
  <c r="AM118" i="44" s="1"/>
  <c r="GM310" i="84"/>
  <c r="DJ310" i="84" s="1"/>
  <c r="GM92" i="84"/>
  <c r="DJ92" i="84" s="1"/>
  <c r="BK103" i="44" s="1"/>
  <c r="GG434" i="84"/>
  <c r="CL434" i="84" s="1"/>
  <c r="GH310" i="84"/>
  <c r="CP310" i="84" s="1"/>
  <c r="GH92" i="84"/>
  <c r="CP92" i="84" s="1"/>
  <c r="AG103" i="44" s="1"/>
  <c r="GM204" i="84"/>
  <c r="DJ204" i="84" s="1"/>
  <c r="FT41" i="84"/>
  <c r="M41" i="84" s="1"/>
  <c r="L52" i="30" s="1"/>
  <c r="FT259" i="84"/>
  <c r="M259" i="84" s="1"/>
  <c r="FY368" i="84"/>
  <c r="AG368" i="84" s="1"/>
  <c r="FZ219" i="84"/>
  <c r="AJ219" i="84" s="1"/>
  <c r="FW365" i="84"/>
  <c r="AA365" i="84" s="1"/>
  <c r="FX210" i="84"/>
  <c r="AD210" i="84" s="1"/>
  <c r="FT6" i="84"/>
  <c r="M6" i="84" s="1"/>
  <c r="L17" i="30" s="1"/>
  <c r="FT224" i="84"/>
  <c r="M224" i="84" s="1"/>
  <c r="FV253" i="84"/>
  <c r="O253" i="84" s="1"/>
  <c r="FV35" i="84"/>
  <c r="O35" i="84" s="1"/>
  <c r="N46" i="30" s="1"/>
  <c r="FZ309" i="84"/>
  <c r="AJ309" i="84" s="1"/>
  <c r="FZ91" i="84"/>
  <c r="AJ91" i="84" s="1"/>
  <c r="GK398" i="84"/>
  <c r="DB398" i="84" s="1"/>
  <c r="GQ124" i="84"/>
  <c r="GD399" i="84"/>
  <c r="BZ399" i="84" s="1"/>
  <c r="GO423" i="84"/>
  <c r="DN423" i="84" s="1"/>
  <c r="GD35" i="84"/>
  <c r="BZ35" i="84" s="1"/>
  <c r="I46" i="44" s="1"/>
  <c r="FW302" i="84"/>
  <c r="AA302" i="84" s="1"/>
  <c r="FW84" i="84"/>
  <c r="AA84" i="84" s="1"/>
  <c r="GF80" i="84"/>
  <c r="CH80" i="84" s="1"/>
  <c r="U91" i="44" s="1"/>
  <c r="GF298" i="84"/>
  <c r="CH298" i="84" s="1"/>
  <c r="FT426" i="84"/>
  <c r="M426" i="84" s="1"/>
  <c r="FX341" i="84"/>
  <c r="AD341" i="84" s="1"/>
  <c r="GP226" i="84"/>
  <c r="DR226" i="84" s="1"/>
  <c r="GP8" i="84"/>
  <c r="DR8" i="84" s="1"/>
  <c r="I19" i="32" s="1"/>
  <c r="AA186" i="84"/>
  <c r="FP126" i="84"/>
  <c r="FF186" i="84"/>
  <c r="DI198" i="84"/>
  <c r="CS174" i="84"/>
  <c r="FO162" i="84"/>
  <c r="GU243" i="84"/>
  <c r="EY243" i="84" s="1"/>
  <c r="GU25" i="84"/>
  <c r="EY25" i="84" s="1"/>
  <c r="AA29" i="33" s="1"/>
  <c r="BZ150" i="84"/>
  <c r="GQ282" i="84"/>
  <c r="GQ64" i="84"/>
  <c r="GJ324" i="84"/>
  <c r="CX324" i="84" s="1"/>
  <c r="GJ106" i="84"/>
  <c r="CX106" i="84" s="1"/>
  <c r="AS117" i="44" s="1"/>
  <c r="FT244" i="84"/>
  <c r="M244" i="84" s="1"/>
  <c r="FT26" i="84"/>
  <c r="M26" i="84" s="1"/>
  <c r="GL255" i="84"/>
  <c r="DF255" i="84" s="1"/>
  <c r="GL37" i="84"/>
  <c r="DF37" i="84" s="1"/>
  <c r="BE48" i="44" s="1"/>
  <c r="GR246" i="84"/>
  <c r="EP246" i="84" s="1"/>
  <c r="GR28" i="84"/>
  <c r="EP28" i="84" s="1"/>
  <c r="I32" i="33" s="1"/>
  <c r="GJ259" i="84"/>
  <c r="CX259" i="84" s="1"/>
  <c r="GJ41" i="84"/>
  <c r="CX41" i="84" s="1"/>
  <c r="AS52" i="44" s="1"/>
  <c r="GO310" i="84"/>
  <c r="DN310" i="84" s="1"/>
  <c r="GO92" i="84"/>
  <c r="DN92" i="84" s="1"/>
  <c r="S103" i="32" s="1"/>
  <c r="FS320" i="84"/>
  <c r="L320" i="84" s="1"/>
  <c r="FS102" i="84"/>
  <c r="L102" i="84" s="1"/>
  <c r="K113" i="30" s="1"/>
  <c r="FV364" i="84"/>
  <c r="O364" i="84" s="1"/>
  <c r="GD256" i="84"/>
  <c r="BZ256" i="84" s="1"/>
  <c r="GD38" i="84"/>
  <c r="BZ38" i="84" s="1"/>
  <c r="I49" i="44" s="1"/>
  <c r="GN320" i="84"/>
  <c r="DV320" i="84" s="1"/>
  <c r="GN102" i="84"/>
  <c r="DV102" i="84" s="1"/>
  <c r="GH288" i="84"/>
  <c r="CP288" i="84" s="1"/>
  <c r="GH70" i="84"/>
  <c r="CP70" i="84" s="1"/>
  <c r="AG81" i="44" s="1"/>
  <c r="FZ301" i="84"/>
  <c r="AJ301" i="84" s="1"/>
  <c r="FZ83" i="84"/>
  <c r="AJ83" i="84" s="1"/>
  <c r="FS250" i="84"/>
  <c r="L250" i="84" s="1"/>
  <c r="FS32" i="84"/>
  <c r="L32" i="84" s="1"/>
  <c r="K43" i="30" s="1"/>
  <c r="GP297" i="84"/>
  <c r="DR297" i="84" s="1"/>
  <c r="GP79" i="84"/>
  <c r="DR79" i="84" s="1"/>
  <c r="I90" i="32" s="1"/>
  <c r="FV293" i="84"/>
  <c r="O293" i="84" s="1"/>
  <c r="FV75" i="84"/>
  <c r="O75" i="84" s="1"/>
  <c r="N86" i="30" s="1"/>
  <c r="GA238" i="84"/>
  <c r="AM238" i="84" s="1"/>
  <c r="GA20" i="84"/>
  <c r="AM20" i="84" s="1"/>
  <c r="GQ279" i="84"/>
  <c r="GQ61" i="84"/>
  <c r="FV408" i="84"/>
  <c r="O408" i="84" s="1"/>
  <c r="GL297" i="84"/>
  <c r="DF297" i="84" s="1"/>
  <c r="GL79" i="84"/>
  <c r="DF79" i="84" s="1"/>
  <c r="BE90" i="44" s="1"/>
  <c r="GO96" i="84"/>
  <c r="DN96" i="84" s="1"/>
  <c r="S107" i="32" s="1"/>
  <c r="GO314" i="84"/>
  <c r="DN314" i="84" s="1"/>
  <c r="GJ250" i="84"/>
  <c r="CX250" i="84" s="1"/>
  <c r="GJ32" i="84"/>
  <c r="CX32" i="84" s="1"/>
  <c r="AS43" i="44" s="1"/>
  <c r="FY292" i="84"/>
  <c r="AG292" i="84" s="1"/>
  <c r="FY74" i="84"/>
  <c r="AG74" i="84" s="1"/>
  <c r="GK394" i="84"/>
  <c r="DB394" i="84" s="1"/>
  <c r="GH95" i="84"/>
  <c r="CP95" i="84" s="1"/>
  <c r="AG106" i="44" s="1"/>
  <c r="GH313" i="84"/>
  <c r="CP313" i="84" s="1"/>
  <c r="GM321" i="84"/>
  <c r="DJ321" i="84" s="1"/>
  <c r="GM103" i="84"/>
  <c r="DJ103" i="84" s="1"/>
  <c r="BK114" i="44" s="1"/>
  <c r="GK251" i="84"/>
  <c r="DB251" i="84" s="1"/>
  <c r="GK33" i="84"/>
  <c r="DB33" i="84" s="1"/>
  <c r="AY44" i="44" s="1"/>
  <c r="GH269" i="84"/>
  <c r="CP269" i="84" s="1"/>
  <c r="GH51" i="84"/>
  <c r="CP51" i="84" s="1"/>
  <c r="AG62" i="44" s="1"/>
  <c r="FW229" i="84"/>
  <c r="AA229" i="84" s="1"/>
  <c r="FW11" i="84"/>
  <c r="AA11" i="84" s="1"/>
  <c r="FW272" i="84"/>
  <c r="AA272" i="84" s="1"/>
  <c r="FW54" i="84"/>
  <c r="AA54" i="84" s="1"/>
  <c r="GP294" i="84"/>
  <c r="DR294" i="84" s="1"/>
  <c r="GP76" i="84"/>
  <c r="DR76" i="84" s="1"/>
  <c r="I87" i="32" s="1"/>
  <c r="GQ266" i="84"/>
  <c r="GQ48" i="84"/>
  <c r="GN269" i="84"/>
  <c r="DV269" i="84" s="1"/>
  <c r="GN51" i="84"/>
  <c r="DV51" i="84" s="1"/>
  <c r="GA377" i="84"/>
  <c r="AM377" i="84" s="1"/>
  <c r="GP319" i="84"/>
  <c r="DR319" i="84" s="1"/>
  <c r="GP101" i="84"/>
  <c r="DR101" i="84" s="1"/>
  <c r="I112" i="32" s="1"/>
  <c r="FW293" i="84"/>
  <c r="AA293" i="84" s="1"/>
  <c r="FW75" i="84"/>
  <c r="AA75" i="84" s="1"/>
  <c r="GK108" i="84"/>
  <c r="DB108" i="84" s="1"/>
  <c r="AY119" i="44" s="1"/>
  <c r="GK326" i="84"/>
  <c r="DB326" i="84" s="1"/>
  <c r="GC306" i="84"/>
  <c r="AS306" i="84" s="1"/>
  <c r="GC88" i="84"/>
  <c r="AS88" i="84" s="1"/>
  <c r="I99" i="58" s="1"/>
  <c r="GO242" i="84"/>
  <c r="DN242" i="84" s="1"/>
  <c r="GO24" i="84"/>
  <c r="DN24" i="84" s="1"/>
  <c r="S35" i="32" s="1"/>
  <c r="GP253" i="84"/>
  <c r="DR253" i="84" s="1"/>
  <c r="GP35" i="84"/>
  <c r="DR35" i="84" s="1"/>
  <c r="I46" i="32" s="1"/>
  <c r="GE201" i="84"/>
  <c r="CD201" i="84" s="1"/>
  <c r="FT297" i="84"/>
  <c r="M297" i="84" s="1"/>
  <c r="FT79" i="84"/>
  <c r="M79" i="84" s="1"/>
  <c r="L90" i="30" s="1"/>
  <c r="GL425" i="84"/>
  <c r="DF425" i="84" s="1"/>
  <c r="GP312" i="84"/>
  <c r="DR312" i="84" s="1"/>
  <c r="GP94" i="84"/>
  <c r="DR94" i="84" s="1"/>
  <c r="I105" i="32" s="1"/>
  <c r="DF198" i="84"/>
  <c r="GB323" i="84"/>
  <c r="BD323" i="84" s="1"/>
  <c r="GB105" i="84"/>
  <c r="BD105" i="84" s="1"/>
  <c r="O116" i="58" s="1"/>
  <c r="FT10" i="84"/>
  <c r="M10" i="84" s="1"/>
  <c r="L21" i="30" s="1"/>
  <c r="FT228" i="84"/>
  <c r="M228" i="84" s="1"/>
  <c r="FS99" i="84"/>
  <c r="L99" i="84" s="1"/>
  <c r="K110" i="30" s="1"/>
  <c r="FS317" i="84"/>
  <c r="L317" i="84" s="1"/>
  <c r="FV313" i="84"/>
  <c r="O313" i="84" s="1"/>
  <c r="FV95" i="84"/>
  <c r="O95" i="84" s="1"/>
  <c r="N106" i="30" s="1"/>
  <c r="FU322" i="84"/>
  <c r="N322" i="84" s="1"/>
  <c r="FU104" i="84"/>
  <c r="N104" i="84" s="1"/>
  <c r="M115" i="30" s="1"/>
  <c r="GE262" i="84"/>
  <c r="CD262" i="84" s="1"/>
  <c r="GE44" i="84"/>
  <c r="CD44" i="84" s="1"/>
  <c r="O55" i="44" s="1"/>
  <c r="FT359" i="84"/>
  <c r="M359" i="84" s="1"/>
  <c r="FS145" i="84"/>
  <c r="L145" i="84" s="1"/>
  <c r="FU247" i="84"/>
  <c r="N247" i="84" s="1"/>
  <c r="FU29" i="84"/>
  <c r="N29" i="84" s="1"/>
  <c r="M40" i="30" s="1"/>
  <c r="GN326" i="84"/>
  <c r="DV326" i="84" s="1"/>
  <c r="GN108" i="84"/>
  <c r="DV108" i="84" s="1"/>
  <c r="GA244" i="84"/>
  <c r="AM244" i="84" s="1"/>
  <c r="GA26" i="84"/>
  <c r="AM26" i="84" s="1"/>
  <c r="FW72" i="84"/>
  <c r="AA72" i="84" s="1"/>
  <c r="FW290" i="84"/>
  <c r="AA290" i="84" s="1"/>
  <c r="GI303" i="84"/>
  <c r="CT303" i="84" s="1"/>
  <c r="GI85" i="84"/>
  <c r="CT85" i="84" s="1"/>
  <c r="AM96" i="44" s="1"/>
  <c r="FT307" i="84"/>
  <c r="M307" i="84" s="1"/>
  <c r="FT89" i="84"/>
  <c r="M89" i="84" s="1"/>
  <c r="L100" i="30" s="1"/>
  <c r="GL435" i="84"/>
  <c r="DF435" i="84" s="1"/>
  <c r="GQ398" i="84"/>
  <c r="FZ268" i="84"/>
  <c r="AJ268" i="84" s="1"/>
  <c r="FZ50" i="84"/>
  <c r="AJ50" i="84" s="1"/>
  <c r="GA342" i="84"/>
  <c r="AM342" i="84" s="1"/>
  <c r="GF262" i="84"/>
  <c r="CH262" i="84" s="1"/>
  <c r="GF44" i="84"/>
  <c r="CH44" i="84" s="1"/>
  <c r="U55" i="44" s="1"/>
  <c r="FZ248" i="84"/>
  <c r="AJ248" i="84" s="1"/>
  <c r="FZ30" i="84"/>
  <c r="AJ30" i="84" s="1"/>
  <c r="FV339" i="84"/>
  <c r="O339" i="84" s="1"/>
  <c r="N174" i="84"/>
  <c r="GD36" i="84"/>
  <c r="BZ36" i="84" s="1"/>
  <c r="I47" i="44" s="1"/>
  <c r="GD254" i="84"/>
  <c r="BZ254" i="84" s="1"/>
  <c r="GQ251" i="84"/>
  <c r="GQ33" i="84"/>
  <c r="DF210" i="84"/>
  <c r="FZ171" i="84"/>
  <c r="AJ171" i="84" s="1"/>
  <c r="O186" i="84"/>
  <c r="GP275" i="84"/>
  <c r="DR275" i="84" s="1"/>
  <c r="GP57" i="84"/>
  <c r="DR57" i="84" s="1"/>
  <c r="I68" i="32" s="1"/>
  <c r="GI328" i="84"/>
  <c r="CT328" i="84" s="1"/>
  <c r="FS315" i="84"/>
  <c r="L315" i="84" s="1"/>
  <c r="FS97" i="84"/>
  <c r="L97" i="84" s="1"/>
  <c r="K108" i="30" s="1"/>
  <c r="GC313" i="84"/>
  <c r="AS313" i="84" s="1"/>
  <c r="GC95" i="84"/>
  <c r="AS95" i="84" s="1"/>
  <c r="I106" i="58" s="1"/>
  <c r="GD159" i="84"/>
  <c r="BZ159" i="84" s="1"/>
  <c r="GH214" i="84"/>
  <c r="CP214" i="84" s="1"/>
  <c r="GQ278" i="84"/>
  <c r="GQ60" i="84"/>
  <c r="FU346" i="84"/>
  <c r="N346" i="84" s="1"/>
  <c r="GA316" i="84"/>
  <c r="AM316" i="84" s="1"/>
  <c r="GA98" i="84"/>
  <c r="AM98" i="84" s="1"/>
  <c r="GF419" i="84"/>
  <c r="CH419" i="84" s="1"/>
  <c r="GD419" i="84"/>
  <c r="BZ419" i="84" s="1"/>
  <c r="GH263" i="84"/>
  <c r="CP263" i="84" s="1"/>
  <c r="GH45" i="84"/>
  <c r="CP45" i="84" s="1"/>
  <c r="AG56" i="44" s="1"/>
  <c r="GN244" i="84"/>
  <c r="DV244" i="84" s="1"/>
  <c r="GN26" i="84"/>
  <c r="DV26" i="84" s="1"/>
  <c r="L37" i="43" s="1"/>
  <c r="GL362" i="84"/>
  <c r="DF362" i="84" s="1"/>
  <c r="GD411" i="84"/>
  <c r="BZ411" i="84" s="1"/>
  <c r="GL41" i="84"/>
  <c r="DF41" i="84" s="1"/>
  <c r="BE52" i="44" s="1"/>
  <c r="GL259" i="84"/>
  <c r="DF259" i="84" s="1"/>
  <c r="GH202" i="84"/>
  <c r="CP202" i="84" s="1"/>
  <c r="GI262" i="84"/>
  <c r="CT262" i="84" s="1"/>
  <c r="GI44" i="84"/>
  <c r="CT44" i="84" s="1"/>
  <c r="AM55" i="44" s="1"/>
  <c r="GM314" i="84"/>
  <c r="DJ314" i="84" s="1"/>
  <c r="GM96" i="84"/>
  <c r="DJ96" i="84" s="1"/>
  <c r="BK107" i="44" s="1"/>
  <c r="FU171" i="84"/>
  <c r="N171" i="84" s="1"/>
  <c r="GP423" i="84"/>
  <c r="DR423" i="84" s="1"/>
  <c r="GT18" i="84"/>
  <c r="EV18" i="84" s="1"/>
  <c r="U22" i="33" s="1"/>
  <c r="GT236" i="84"/>
  <c r="EV236" i="84" s="1"/>
  <c r="GA415" i="84"/>
  <c r="AM415" i="84" s="1"/>
  <c r="FV87" i="84"/>
  <c r="O87" i="84" s="1"/>
  <c r="N98" i="30" s="1"/>
  <c r="FV305" i="84"/>
  <c r="O305" i="84" s="1"/>
  <c r="GL59" i="84"/>
  <c r="DF59" i="84" s="1"/>
  <c r="BE70" i="44" s="1"/>
  <c r="GL277" i="84"/>
  <c r="DF277" i="84" s="1"/>
  <c r="GA319" i="84"/>
  <c r="AM319" i="84" s="1"/>
  <c r="GA101" i="84"/>
  <c r="AM101" i="84" s="1"/>
  <c r="GK258" i="84"/>
  <c r="DB258" i="84" s="1"/>
  <c r="GK40" i="84"/>
  <c r="DB40" i="84" s="1"/>
  <c r="AY51" i="44" s="1"/>
  <c r="GA70" i="84"/>
  <c r="AM70" i="84" s="1"/>
  <c r="GA288" i="84"/>
  <c r="AM288" i="84" s="1"/>
  <c r="GQ312" i="84"/>
  <c r="EA312" i="84" s="1"/>
  <c r="GQ94" i="84"/>
  <c r="EA94" i="84" s="1"/>
  <c r="N105" i="76" s="1"/>
  <c r="FU293" i="84"/>
  <c r="N293" i="84" s="1"/>
  <c r="FU75" i="84"/>
  <c r="N75" i="84" s="1"/>
  <c r="M86" i="30" s="1"/>
  <c r="GQ219" i="84"/>
  <c r="EA219" i="84" s="1"/>
  <c r="FW328" i="84"/>
  <c r="AA328" i="84" s="1"/>
  <c r="GG251" i="84"/>
  <c r="CL251" i="84" s="1"/>
  <c r="GG33" i="84"/>
  <c r="CL33" i="84" s="1"/>
  <c r="AA44" i="44" s="1"/>
  <c r="GO421" i="84"/>
  <c r="DN421" i="84" s="1"/>
  <c r="FY147" i="84"/>
  <c r="AG147" i="84" s="1"/>
  <c r="GK310" i="84"/>
  <c r="DB310" i="84" s="1"/>
  <c r="GK92" i="84"/>
  <c r="DB92" i="84" s="1"/>
  <c r="AY103" i="44" s="1"/>
  <c r="GJ289" i="84"/>
  <c r="CX289" i="84" s="1"/>
  <c r="GJ71" i="84"/>
  <c r="CX71" i="84" s="1"/>
  <c r="AS82" i="44" s="1"/>
  <c r="GC210" i="84"/>
  <c r="AS210" i="84" s="1"/>
  <c r="GL311" i="84"/>
  <c r="DF311" i="84" s="1"/>
  <c r="GL93" i="84"/>
  <c r="DF93" i="84" s="1"/>
  <c r="BE104" i="44" s="1"/>
  <c r="GG311" i="84"/>
  <c r="CL311" i="84" s="1"/>
  <c r="GG93" i="84"/>
  <c r="CL93" i="84" s="1"/>
  <c r="AA104" i="44" s="1"/>
  <c r="GE416" i="84"/>
  <c r="CD416" i="84" s="1"/>
  <c r="GQ115" i="84"/>
  <c r="FX163" i="84"/>
  <c r="AD163" i="84" s="1"/>
  <c r="FU333" i="84"/>
  <c r="N333" i="84" s="1"/>
  <c r="GA34" i="84"/>
  <c r="AM34" i="84" s="1"/>
  <c r="GA252" i="84"/>
  <c r="AM252" i="84" s="1"/>
  <c r="FT415" i="84"/>
  <c r="M415" i="84" s="1"/>
  <c r="FT362" i="84"/>
  <c r="M362" i="84" s="1"/>
  <c r="FW210" i="84"/>
  <c r="AA210" i="84" s="1"/>
  <c r="GH290" i="84"/>
  <c r="CP290" i="84" s="1"/>
  <c r="GH72" i="84"/>
  <c r="CP72" i="84" s="1"/>
  <c r="AG83" i="44" s="1"/>
  <c r="GQ154" i="84"/>
  <c r="GD255" i="84"/>
  <c r="BZ255" i="84" s="1"/>
  <c r="GD37" i="84"/>
  <c r="BZ37" i="84" s="1"/>
  <c r="I48" i="44" s="1"/>
  <c r="FU238" i="84"/>
  <c r="N238" i="84" s="1"/>
  <c r="FU20" i="84"/>
  <c r="N20" i="84" s="1"/>
  <c r="M31" i="30" s="1"/>
  <c r="GA217" i="84"/>
  <c r="AM217" i="84" s="1"/>
  <c r="GO307" i="84"/>
  <c r="DN307" i="84" s="1"/>
  <c r="GO89" i="84"/>
  <c r="DN89" i="84" s="1"/>
  <c r="S100" i="32" s="1"/>
  <c r="GC295" i="84"/>
  <c r="AS295" i="84" s="1"/>
  <c r="GC77" i="84"/>
  <c r="AS77" i="84" s="1"/>
  <c r="I88" i="58" s="1"/>
  <c r="FV392" i="84"/>
  <c r="O392" i="84" s="1"/>
  <c r="GE393" i="84"/>
  <c r="CD393" i="84" s="1"/>
  <c r="N138" i="84"/>
  <c r="FV201" i="84"/>
  <c r="O201" i="84" s="1"/>
  <c r="GE322" i="84"/>
  <c r="CD322" i="84" s="1"/>
  <c r="GE104" i="84"/>
  <c r="CD104" i="84" s="1"/>
  <c r="O115" i="44" s="1"/>
  <c r="GK420" i="84"/>
  <c r="DB420" i="84" s="1"/>
  <c r="GQ105" i="84"/>
  <c r="EA105" i="84" s="1"/>
  <c r="N116" i="76" s="1"/>
  <c r="GQ323" i="84"/>
  <c r="EA323" i="84" s="1"/>
  <c r="GQ250" i="84"/>
  <c r="GQ32" i="84"/>
  <c r="Y13" i="60"/>
  <c r="G9" i="60"/>
  <c r="AW10" i="44"/>
  <c r="AF88" i="60"/>
  <c r="AF28" i="60"/>
  <c r="FQ126" i="84"/>
  <c r="FK126" i="84"/>
  <c r="BY210" i="84"/>
  <c r="CO186" i="84"/>
  <c r="DU138" i="84"/>
  <c r="AF138" i="84"/>
  <c r="FQ138" i="84"/>
  <c r="AF150" i="84"/>
  <c r="FM162" i="84"/>
  <c r="FH150" i="84"/>
  <c r="DE162" i="84"/>
  <c r="FK198" i="84"/>
  <c r="Z28" i="60"/>
  <c r="GQ263" i="84"/>
  <c r="GQ45" i="84"/>
  <c r="M210" i="84"/>
  <c r="GC304" i="84"/>
  <c r="AS304" i="84" s="1"/>
  <c r="GC86" i="84"/>
  <c r="AS86" i="84" s="1"/>
  <c r="I97" i="58" s="1"/>
  <c r="GQ229" i="84"/>
  <c r="GQ11" i="84"/>
  <c r="GQ242" i="84"/>
  <c r="GQ24" i="84"/>
  <c r="GL299" i="84"/>
  <c r="DF299" i="84" s="1"/>
  <c r="GL81" i="84"/>
  <c r="DF81" i="84" s="1"/>
  <c r="BE92" i="44" s="1"/>
  <c r="GM309" i="84"/>
  <c r="DJ309" i="84" s="1"/>
  <c r="GM91" i="84"/>
  <c r="DJ91" i="84" s="1"/>
  <c r="BK102" i="44" s="1"/>
  <c r="GA260" i="84"/>
  <c r="AM260" i="84" s="1"/>
  <c r="GA42" i="84"/>
  <c r="AM42" i="84" s="1"/>
  <c r="FU237" i="84"/>
  <c r="N237" i="84" s="1"/>
  <c r="FU19" i="84"/>
  <c r="N19" i="84" s="1"/>
  <c r="M30" i="30" s="1"/>
  <c r="GG359" i="84"/>
  <c r="CL359" i="84" s="1"/>
  <c r="GM57" i="84"/>
  <c r="DJ57" i="84" s="1"/>
  <c r="BK68" i="44" s="1"/>
  <c r="GM275" i="84"/>
  <c r="DJ275" i="84" s="1"/>
  <c r="GT232" i="84"/>
  <c r="EV232" i="84" s="1"/>
  <c r="GT14" i="84"/>
  <c r="EV14" i="84" s="1"/>
  <c r="U18" i="33" s="1"/>
  <c r="GJ432" i="84"/>
  <c r="CX432" i="84" s="1"/>
  <c r="GE65" i="84"/>
  <c r="CD65" i="84" s="1"/>
  <c r="O76" i="44" s="1"/>
  <c r="GE283" i="84"/>
  <c r="CD283" i="84" s="1"/>
  <c r="GA255" i="84"/>
  <c r="AM255" i="84" s="1"/>
  <c r="GA37" i="84"/>
  <c r="AM37" i="84" s="1"/>
  <c r="GA127" i="84"/>
  <c r="AM127" i="84" s="1"/>
  <c r="GL387" i="84"/>
  <c r="DF387" i="84" s="1"/>
  <c r="FZ371" i="84"/>
  <c r="AJ371" i="84" s="1"/>
  <c r="AJ174" i="84"/>
  <c r="FY29" i="84"/>
  <c r="AG29" i="84" s="1"/>
  <c r="FY247" i="84"/>
  <c r="AG247" i="84" s="1"/>
  <c r="FS232" i="84"/>
  <c r="L232" i="84" s="1"/>
  <c r="FS14" i="84"/>
  <c r="L14" i="84" s="1"/>
  <c r="GO333" i="84"/>
  <c r="DN333" i="84" s="1"/>
  <c r="GD327" i="84"/>
  <c r="BZ327" i="84" s="1"/>
  <c r="GD109" i="84"/>
  <c r="BZ109" i="84" s="1"/>
  <c r="I120" i="44" s="1"/>
  <c r="GL321" i="84"/>
  <c r="DF321" i="84" s="1"/>
  <c r="GL103" i="84"/>
  <c r="DF103" i="84" s="1"/>
  <c r="BE114" i="44" s="1"/>
  <c r="FT235" i="84"/>
  <c r="M235" i="84" s="1"/>
  <c r="FT17" i="84"/>
  <c r="M17" i="84" s="1"/>
  <c r="L28" i="30" s="1"/>
  <c r="FZ156" i="84"/>
  <c r="AJ156" i="84" s="1"/>
  <c r="GP325" i="84"/>
  <c r="DR325" i="84" s="1"/>
  <c r="GP107" i="84"/>
  <c r="DR107" i="84" s="1"/>
  <c r="I118" i="32" s="1"/>
  <c r="GG269" i="84"/>
  <c r="CL269" i="84" s="1"/>
  <c r="GG51" i="84"/>
  <c r="CL51" i="84" s="1"/>
  <c r="AA62" i="44" s="1"/>
  <c r="FZ352" i="84"/>
  <c r="AJ352" i="84" s="1"/>
  <c r="GR351" i="84"/>
  <c r="EP351" i="84" s="1"/>
  <c r="GK305" i="84"/>
  <c r="DB305" i="84" s="1"/>
  <c r="GK87" i="84"/>
  <c r="DB87" i="84" s="1"/>
  <c r="AY98" i="44" s="1"/>
  <c r="GM410" i="84"/>
  <c r="DJ410" i="84" s="1"/>
  <c r="FU131" i="84"/>
  <c r="N131" i="84" s="1"/>
  <c r="GO322" i="84"/>
  <c r="DN322" i="84" s="1"/>
  <c r="GO104" i="84"/>
  <c r="DN104" i="84" s="1"/>
  <c r="S115" i="32" s="1"/>
  <c r="GP231" i="84"/>
  <c r="DR231" i="84" s="1"/>
  <c r="GP13" i="84"/>
  <c r="DR13" i="84" s="1"/>
  <c r="I24" i="32" s="1"/>
  <c r="GE296" i="84"/>
  <c r="CD296" i="84" s="1"/>
  <c r="GE78" i="84"/>
  <c r="CD78" i="84" s="1"/>
  <c r="O89" i="44" s="1"/>
  <c r="FW326" i="84"/>
  <c r="AA326" i="84" s="1"/>
  <c r="FW108" i="84"/>
  <c r="AA108" i="84" s="1"/>
  <c r="GN201" i="84"/>
  <c r="DV201" i="84" s="1"/>
  <c r="GF166" i="84"/>
  <c r="CH166" i="84" s="1"/>
  <c r="GQ314" i="84"/>
  <c r="EA314" i="84" s="1"/>
  <c r="GQ96" i="84"/>
  <c r="EA96" i="84" s="1"/>
  <c r="N107" i="76" s="1"/>
  <c r="GQ228" i="84"/>
  <c r="GQ10" i="84"/>
  <c r="GO106" i="84"/>
  <c r="DN106" i="84" s="1"/>
  <c r="S117" i="32" s="1"/>
  <c r="GO433" i="84"/>
  <c r="DN433" i="84" s="1"/>
  <c r="GI360" i="84"/>
  <c r="CT360" i="84" s="1"/>
  <c r="GI284" i="84"/>
  <c r="CT284" i="84" s="1"/>
  <c r="GI66" i="84"/>
  <c r="CT66" i="84" s="1"/>
  <c r="AM77" i="44" s="1"/>
  <c r="FU276" i="84"/>
  <c r="N276" i="84" s="1"/>
  <c r="FU58" i="84"/>
  <c r="N58" i="84" s="1"/>
  <c r="M69" i="30" s="1"/>
  <c r="GH93" i="84"/>
  <c r="CP93" i="84" s="1"/>
  <c r="AG104" i="44" s="1"/>
  <c r="GH311" i="84"/>
  <c r="CP311" i="84" s="1"/>
  <c r="GO227" i="84"/>
  <c r="DN227" i="84" s="1"/>
  <c r="GO9" i="84"/>
  <c r="DN9" i="84" s="1"/>
  <c r="S20" i="32" s="1"/>
  <c r="GI259" i="84"/>
  <c r="CT259" i="84" s="1"/>
  <c r="GI41" i="84"/>
  <c r="CT41" i="84" s="1"/>
  <c r="AM52" i="44" s="1"/>
  <c r="GM93" i="84"/>
  <c r="DJ93" i="84" s="1"/>
  <c r="BK104" i="44" s="1"/>
  <c r="GM311" i="84"/>
  <c r="DJ311" i="84" s="1"/>
  <c r="GA193" i="84"/>
  <c r="AM193" i="84" s="1"/>
  <c r="FX316" i="84"/>
  <c r="AD316" i="84" s="1"/>
  <c r="FX98" i="84"/>
  <c r="AD98" i="84" s="1"/>
  <c r="O109" i="60" s="1"/>
  <c r="FV362" i="84"/>
  <c r="O362" i="84" s="1"/>
  <c r="GA248" i="84"/>
  <c r="AM248" i="84" s="1"/>
  <c r="GA30" i="84"/>
  <c r="AM30" i="84" s="1"/>
  <c r="GL270" i="84"/>
  <c r="DF270" i="84" s="1"/>
  <c r="GL52" i="84"/>
  <c r="DF52" i="84" s="1"/>
  <c r="BE63" i="44" s="1"/>
  <c r="FS310" i="84"/>
  <c r="L310" i="84" s="1"/>
  <c r="FS92" i="84"/>
  <c r="L92" i="84" s="1"/>
  <c r="K103" i="30" s="1"/>
  <c r="GG37" i="84"/>
  <c r="CL37" i="84" s="1"/>
  <c r="AA48" i="44" s="1"/>
  <c r="GG255" i="84"/>
  <c r="CL255" i="84" s="1"/>
  <c r="FY307" i="84"/>
  <c r="AG307" i="84" s="1"/>
  <c r="FY89" i="84"/>
  <c r="AG89" i="84" s="1"/>
  <c r="FS255" i="84"/>
  <c r="L255" i="84" s="1"/>
  <c r="FS37" i="84"/>
  <c r="L37" i="84" s="1"/>
  <c r="K48" i="30" s="1"/>
  <c r="GA173" i="84"/>
  <c r="AM173" i="84" s="1"/>
  <c r="GH253" i="84"/>
  <c r="CP253" i="84" s="1"/>
  <c r="GH35" i="84"/>
  <c r="CP35" i="84" s="1"/>
  <c r="AG46" i="44" s="1"/>
  <c r="GI251" i="84"/>
  <c r="CT251" i="84" s="1"/>
  <c r="GI33" i="84"/>
  <c r="CT33" i="84" s="1"/>
  <c r="AM44" i="44" s="1"/>
  <c r="GO181" i="84"/>
  <c r="DN181" i="84" s="1"/>
  <c r="FT318" i="84"/>
  <c r="M318" i="84" s="1"/>
  <c r="FT100" i="84"/>
  <c r="M100" i="84" s="1"/>
  <c r="L111" i="30" s="1"/>
  <c r="GN91" i="84"/>
  <c r="DV91" i="84" s="1"/>
  <c r="GN309" i="84"/>
  <c r="DV309" i="84" s="1"/>
  <c r="GF211" i="84"/>
  <c r="CH211" i="84" s="1"/>
  <c r="GQ281" i="84"/>
  <c r="GQ63" i="84"/>
  <c r="FT145" i="84"/>
  <c r="M145" i="84" s="1"/>
  <c r="GA354" i="84"/>
  <c r="AM354" i="84" s="1"/>
  <c r="FW371" i="84"/>
  <c r="AA371" i="84" s="1"/>
  <c r="FV106" i="84"/>
  <c r="O106" i="84" s="1"/>
  <c r="N117" i="30" s="1"/>
  <c r="FY236" i="84"/>
  <c r="AG236" i="84" s="1"/>
  <c r="FY18" i="84"/>
  <c r="AG18" i="84" s="1"/>
  <c r="FV430" i="84"/>
  <c r="O430" i="84" s="1"/>
  <c r="FX335" i="84"/>
  <c r="AD335" i="84" s="1"/>
  <c r="FZ137" i="84"/>
  <c r="AJ137" i="84" s="1"/>
  <c r="GG417" i="84"/>
  <c r="CL417" i="84" s="1"/>
  <c r="FT435" i="84"/>
  <c r="M435" i="84" s="1"/>
  <c r="GU247" i="84"/>
  <c r="EY247" i="84" s="1"/>
  <c r="GU29" i="84"/>
  <c r="EY29" i="84" s="1"/>
  <c r="AA33" i="33" s="1"/>
  <c r="GD144" i="84"/>
  <c r="BZ144" i="84" s="1"/>
  <c r="GR358" i="84"/>
  <c r="EP358" i="84" s="1"/>
  <c r="FZ418" i="84"/>
  <c r="AJ418" i="84" s="1"/>
  <c r="FW246" i="84"/>
  <c r="AA246" i="84" s="1"/>
  <c r="FW28" i="84"/>
  <c r="AA28" i="84" s="1"/>
  <c r="FY353" i="84"/>
  <c r="AG353" i="84" s="1"/>
  <c r="GF367" i="84"/>
  <c r="CH367" i="84" s="1"/>
  <c r="FZ315" i="84"/>
  <c r="AJ315" i="84" s="1"/>
  <c r="FZ97" i="84"/>
  <c r="AJ97" i="84" s="1"/>
  <c r="FX240" i="84"/>
  <c r="AD240" i="84" s="1"/>
  <c r="FX22" i="84"/>
  <c r="AD22" i="84" s="1"/>
  <c r="O33" i="60" s="1"/>
  <c r="GG312" i="84"/>
  <c r="CL312" i="84" s="1"/>
  <c r="GG94" i="84"/>
  <c r="CL94" i="84" s="1"/>
  <c r="AA105" i="44" s="1"/>
  <c r="GN307" i="84"/>
  <c r="DV307" i="84" s="1"/>
  <c r="GN89" i="84"/>
  <c r="DV89" i="84" s="1"/>
  <c r="GP279" i="84"/>
  <c r="DR279" i="84" s="1"/>
  <c r="GP61" i="84"/>
  <c r="DR61" i="84" s="1"/>
  <c r="I72" i="32" s="1"/>
  <c r="FY234" i="84"/>
  <c r="AG234" i="84" s="1"/>
  <c r="FY16" i="84"/>
  <c r="AG16" i="84" s="1"/>
  <c r="FZ327" i="84"/>
  <c r="AJ327" i="84" s="1"/>
  <c r="FZ109" i="84"/>
  <c r="AJ109" i="84" s="1"/>
  <c r="FY249" i="84"/>
  <c r="AG249" i="84" s="1"/>
  <c r="FY31" i="84"/>
  <c r="AG31" i="84" s="1"/>
  <c r="GN95" i="84"/>
  <c r="DV95" i="84" s="1"/>
  <c r="GN313" i="84"/>
  <c r="DV313" i="84" s="1"/>
  <c r="GE297" i="84"/>
  <c r="CD297" i="84" s="1"/>
  <c r="GE79" i="84"/>
  <c r="CD79" i="84" s="1"/>
  <c r="O90" i="44" s="1"/>
  <c r="GT133" i="84"/>
  <c r="EV133" i="84" s="1"/>
  <c r="FS294" i="84"/>
  <c r="L294" i="84" s="1"/>
  <c r="FS76" i="84"/>
  <c r="L76" i="84" s="1"/>
  <c r="K87" i="30" s="1"/>
  <c r="FV417" i="84"/>
  <c r="O417" i="84" s="1"/>
  <c r="GL272" i="84"/>
  <c r="DF272" i="84" s="1"/>
  <c r="GL54" i="84"/>
  <c r="DF54" i="84" s="1"/>
  <c r="BE65" i="44" s="1"/>
  <c r="GB299" i="84"/>
  <c r="BD299" i="84" s="1"/>
  <c r="GB81" i="84"/>
  <c r="BD81" i="84" s="1"/>
  <c r="O92" i="58" s="1"/>
  <c r="GM290" i="84"/>
  <c r="DJ290" i="84" s="1"/>
  <c r="GM72" i="84"/>
  <c r="DJ72" i="84" s="1"/>
  <c r="BK83" i="44" s="1"/>
  <c r="GN418" i="84"/>
  <c r="DV418" i="84" s="1"/>
  <c r="FY7" i="84"/>
  <c r="AG7" i="84" s="1"/>
  <c r="U18" i="60" s="1"/>
  <c r="FY225" i="84"/>
  <c r="AG225" i="84" s="1"/>
  <c r="GM159" i="84"/>
  <c r="DJ159" i="84" s="1"/>
  <c r="GQ51" i="84"/>
  <c r="GQ269" i="84"/>
  <c r="GB313" i="84"/>
  <c r="BD313" i="84" s="1"/>
  <c r="GB95" i="84"/>
  <c r="BD95" i="84" s="1"/>
  <c r="O106" i="58" s="1"/>
  <c r="GM256" i="84"/>
  <c r="DJ256" i="84" s="1"/>
  <c r="GM38" i="84"/>
  <c r="DJ38" i="84" s="1"/>
  <c r="BK49" i="44" s="1"/>
  <c r="FX218" i="84"/>
  <c r="AD218" i="84" s="1"/>
  <c r="K100" i="43"/>
  <c r="T112" i="60"/>
  <c r="FF174" i="84"/>
  <c r="AF162" i="84"/>
  <c r="AI162" i="84"/>
  <c r="FO198" i="84"/>
  <c r="EU126" i="84"/>
  <c r="FP186" i="84"/>
  <c r="DM198" i="84"/>
  <c r="FF138" i="84"/>
  <c r="AI150" i="84"/>
  <c r="FV236" i="84"/>
  <c r="O236" i="84" s="1"/>
  <c r="FV18" i="84"/>
  <c r="O18" i="84" s="1"/>
  <c r="N29" i="30" s="1"/>
  <c r="GD317" i="84"/>
  <c r="BZ317" i="84" s="1"/>
  <c r="GD99" i="84"/>
  <c r="BZ99" i="84" s="1"/>
  <c r="I110" i="44" s="1"/>
  <c r="FZ96" i="84"/>
  <c r="AJ96" i="84" s="1"/>
  <c r="FZ314" i="84"/>
  <c r="AJ314" i="84" s="1"/>
  <c r="GQ53" i="84"/>
  <c r="GQ271" i="84"/>
  <c r="GH104" i="84"/>
  <c r="CP104" i="84" s="1"/>
  <c r="AG115" i="44" s="1"/>
  <c r="GH322" i="84"/>
  <c r="CP322" i="84" s="1"/>
  <c r="FZ389" i="84"/>
  <c r="AJ389" i="84" s="1"/>
  <c r="FZ31" i="84"/>
  <c r="AJ31" i="84" s="1"/>
  <c r="FZ249" i="84"/>
  <c r="AJ249" i="84" s="1"/>
  <c r="GJ76" i="84"/>
  <c r="CX76" i="84" s="1"/>
  <c r="AS87" i="44" s="1"/>
  <c r="GJ294" i="84"/>
  <c r="CX294" i="84" s="1"/>
  <c r="FT262" i="84"/>
  <c r="M262" i="84" s="1"/>
  <c r="FT44" i="84"/>
  <c r="M44" i="84" s="1"/>
  <c r="L55" i="30" s="1"/>
  <c r="GO351" i="84"/>
  <c r="DN351" i="84" s="1"/>
  <c r="FX233" i="84"/>
  <c r="AD233" i="84" s="1"/>
  <c r="FX15" i="84"/>
  <c r="AD15" i="84" s="1"/>
  <c r="O26" i="60" s="1"/>
  <c r="GB300" i="84"/>
  <c r="BD300" i="84" s="1"/>
  <c r="GB82" i="84"/>
  <c r="BD82" i="84" s="1"/>
  <c r="O93" i="58" s="1"/>
  <c r="GH285" i="84"/>
  <c r="CP285" i="84" s="1"/>
  <c r="GH67" i="84"/>
  <c r="CP67" i="84" s="1"/>
  <c r="AG78" i="44" s="1"/>
  <c r="GI271" i="84"/>
  <c r="CT271" i="84" s="1"/>
  <c r="GI53" i="84"/>
  <c r="CT53" i="84" s="1"/>
  <c r="AM64" i="44" s="1"/>
  <c r="L210" i="84"/>
  <c r="GO255" i="84"/>
  <c r="DN255" i="84" s="1"/>
  <c r="GO37" i="84"/>
  <c r="DN37" i="84" s="1"/>
  <c r="S48" i="32" s="1"/>
  <c r="FX236" i="84"/>
  <c r="AD236" i="84" s="1"/>
  <c r="FX18" i="84"/>
  <c r="AD18" i="84" s="1"/>
  <c r="O29" i="60" s="1"/>
  <c r="GI102" i="84"/>
  <c r="CT102" i="84" s="1"/>
  <c r="AM113" i="44" s="1"/>
  <c r="GH315" i="84"/>
  <c r="CP315" i="84" s="1"/>
  <c r="GH97" i="84"/>
  <c r="CP97" i="84" s="1"/>
  <c r="AG108" i="44" s="1"/>
  <c r="GU354" i="84"/>
  <c r="EY354" i="84" s="1"/>
  <c r="GO247" i="84"/>
  <c r="DN247" i="84" s="1"/>
  <c r="GO29" i="84"/>
  <c r="DN29" i="84" s="1"/>
  <c r="S40" i="32" s="1"/>
  <c r="GQ325" i="84"/>
  <c r="EA325" i="84" s="1"/>
  <c r="GQ107" i="84"/>
  <c r="EA107" i="84" s="1"/>
  <c r="N118" i="76" s="1"/>
  <c r="GP281" i="84"/>
  <c r="DR281" i="84" s="1"/>
  <c r="GP63" i="84"/>
  <c r="DR63" i="84" s="1"/>
  <c r="I74" i="32" s="1"/>
  <c r="FX26" i="84"/>
  <c r="AD26" i="84" s="1"/>
  <c r="O37" i="60" s="1"/>
  <c r="FW297" i="84"/>
  <c r="AA297" i="84" s="1"/>
  <c r="FW79" i="84"/>
  <c r="AA79" i="84" s="1"/>
  <c r="GO66" i="84"/>
  <c r="DN66" i="84" s="1"/>
  <c r="S77" i="32" s="1"/>
  <c r="GO284" i="84"/>
  <c r="DN284" i="84" s="1"/>
  <c r="GT246" i="84"/>
  <c r="EV246" i="84" s="1"/>
  <c r="GT28" i="84"/>
  <c r="EV28" i="84" s="1"/>
  <c r="U32" i="33" s="1"/>
  <c r="GE433" i="84"/>
  <c r="CD433" i="84" s="1"/>
  <c r="GE106" i="84"/>
  <c r="CD106" i="84" s="1"/>
  <c r="O117" i="44" s="1"/>
  <c r="FZ390" i="84"/>
  <c r="AJ390" i="84" s="1"/>
  <c r="FS343" i="84"/>
  <c r="L343" i="84" s="1"/>
  <c r="FY132" i="84"/>
  <c r="AG132" i="84" s="1"/>
  <c r="GQ434" i="84"/>
  <c r="EA434" i="84" s="1"/>
  <c r="GI369" i="84"/>
  <c r="CT369" i="84" s="1"/>
  <c r="GL300" i="84"/>
  <c r="DF300" i="84" s="1"/>
  <c r="GL82" i="84"/>
  <c r="DF82" i="84" s="1"/>
  <c r="BE93" i="44" s="1"/>
  <c r="GJ53" i="84"/>
  <c r="CX53" i="84" s="1"/>
  <c r="AS64" i="44" s="1"/>
  <c r="GJ271" i="84"/>
  <c r="CX271" i="84" s="1"/>
  <c r="GN251" i="84"/>
  <c r="DV251" i="84" s="1"/>
  <c r="GN33" i="84"/>
  <c r="DV33" i="84" s="1"/>
  <c r="GQ71" i="84"/>
  <c r="GQ289" i="84"/>
  <c r="FU186" i="84"/>
  <c r="N186" i="84" s="1"/>
  <c r="FZ308" i="84"/>
  <c r="AJ308" i="84" s="1"/>
  <c r="FZ90" i="84"/>
  <c r="AJ90" i="84" s="1"/>
  <c r="GR14" i="84"/>
  <c r="EP14" i="84" s="1"/>
  <c r="I18" i="33" s="1"/>
  <c r="GR232" i="84"/>
  <c r="EP232" i="84" s="1"/>
  <c r="FU246" i="84"/>
  <c r="N246" i="84" s="1"/>
  <c r="FU28" i="84"/>
  <c r="N28" i="84" s="1"/>
  <c r="M39" i="30" s="1"/>
  <c r="GL100" i="84"/>
  <c r="DF100" i="84" s="1"/>
  <c r="BE111" i="44" s="1"/>
  <c r="GL318" i="84"/>
  <c r="DF318" i="84" s="1"/>
  <c r="FX300" i="84"/>
  <c r="AD300" i="84" s="1"/>
  <c r="FX82" i="84"/>
  <c r="AD82" i="84" s="1"/>
  <c r="O93" i="60" s="1"/>
  <c r="GE43" i="84"/>
  <c r="CD43" i="84" s="1"/>
  <c r="O54" i="44" s="1"/>
  <c r="GJ270" i="84"/>
  <c r="CX270" i="84" s="1"/>
  <c r="GJ52" i="84"/>
  <c r="CX52" i="84" s="1"/>
  <c r="AS63" i="44" s="1"/>
  <c r="FY414" i="84"/>
  <c r="AG414" i="84" s="1"/>
  <c r="FW391" i="84"/>
  <c r="AA391" i="84" s="1"/>
  <c r="FV274" i="84"/>
  <c r="O274" i="84" s="1"/>
  <c r="FV56" i="84"/>
  <c r="O56" i="84" s="1"/>
  <c r="N67" i="30" s="1"/>
  <c r="AJ198" i="84"/>
  <c r="GJ412" i="84"/>
  <c r="CX412" i="84" s="1"/>
  <c r="GG317" i="84"/>
  <c r="CL317" i="84" s="1"/>
  <c r="GG99" i="84"/>
  <c r="CL99" i="84" s="1"/>
  <c r="AA110" i="44" s="1"/>
  <c r="GQ50" i="84"/>
  <c r="GQ268" i="84"/>
  <c r="GT240" i="84"/>
  <c r="EV240" i="84" s="1"/>
  <c r="GT22" i="84"/>
  <c r="EV22" i="84" s="1"/>
  <c r="U26" i="33" s="1"/>
  <c r="GD318" i="84"/>
  <c r="BZ318" i="84" s="1"/>
  <c r="GD100" i="84"/>
  <c r="BZ100" i="84" s="1"/>
  <c r="I111" i="44" s="1"/>
  <c r="FW171" i="84"/>
  <c r="AA171" i="84" s="1"/>
  <c r="FW258" i="84"/>
  <c r="AA258" i="84" s="1"/>
  <c r="FW40" i="84"/>
  <c r="AA40" i="84" s="1"/>
  <c r="GH256" i="84"/>
  <c r="CP256" i="84" s="1"/>
  <c r="GH38" i="84"/>
  <c r="CP38" i="84" s="1"/>
  <c r="AG49" i="44" s="1"/>
  <c r="FU144" i="84"/>
  <c r="N144" i="84" s="1"/>
  <c r="GF100" i="84"/>
  <c r="CH100" i="84" s="1"/>
  <c r="U111" i="44" s="1"/>
  <c r="GF318" i="84"/>
  <c r="CH318" i="84" s="1"/>
  <c r="FT296" i="84"/>
  <c r="M296" i="84" s="1"/>
  <c r="FT78" i="84"/>
  <c r="M78" i="84" s="1"/>
  <c r="L89" i="30" s="1"/>
  <c r="GC78" i="84"/>
  <c r="AS78" i="84" s="1"/>
  <c r="I89" i="58" s="1"/>
  <c r="GC296" i="84"/>
  <c r="AS296" i="84" s="1"/>
  <c r="FS144" i="84"/>
  <c r="L144" i="84" s="1"/>
  <c r="GH316" i="84"/>
  <c r="CP316" i="84" s="1"/>
  <c r="GH98" i="84"/>
  <c r="CP98" i="84" s="1"/>
  <c r="AG109" i="44" s="1"/>
  <c r="FU214" i="84"/>
  <c r="N214" i="84" s="1"/>
  <c r="GI433" i="84"/>
  <c r="CT433" i="84" s="1"/>
  <c r="FU308" i="84"/>
  <c r="N308" i="84" s="1"/>
  <c r="FU90" i="84"/>
  <c r="N90" i="84" s="1"/>
  <c r="M101" i="30" s="1"/>
  <c r="FT117" i="84"/>
  <c r="M117" i="84" s="1"/>
  <c r="GP21" i="84"/>
  <c r="DR21" i="84" s="1"/>
  <c r="I32" i="32" s="1"/>
  <c r="GP239" i="84"/>
  <c r="DR239" i="84" s="1"/>
  <c r="GM420" i="84"/>
  <c r="DJ420" i="84" s="1"/>
  <c r="FY142" i="84"/>
  <c r="AG142" i="84" s="1"/>
  <c r="GL56" i="84"/>
  <c r="DF56" i="84" s="1"/>
  <c r="BE67" i="44" s="1"/>
  <c r="GL274" i="84"/>
  <c r="DF274" i="84" s="1"/>
  <c r="FX225" i="84"/>
  <c r="AD225" i="84" s="1"/>
  <c r="FX7" i="84"/>
  <c r="AD7" i="84" s="1"/>
  <c r="O18" i="60" s="1"/>
  <c r="GH410" i="84"/>
  <c r="CP410" i="84" s="1"/>
  <c r="FW414" i="84"/>
  <c r="AA414" i="84" s="1"/>
  <c r="FW423" i="84"/>
  <c r="AA423" i="84" s="1"/>
  <c r="GN414" i="84"/>
  <c r="DV414" i="84" s="1"/>
  <c r="GA207" i="84"/>
  <c r="AM207" i="84" s="1"/>
  <c r="GD49" i="84"/>
  <c r="BZ49" i="84" s="1"/>
  <c r="I60" i="44" s="1"/>
  <c r="GD267" i="84"/>
  <c r="BZ267" i="84" s="1"/>
  <c r="GQ429" i="84"/>
  <c r="EA429" i="84" s="1"/>
  <c r="FS238" i="84"/>
  <c r="L238" i="84" s="1"/>
  <c r="FS20" i="84"/>
  <c r="L20" i="84" s="1"/>
  <c r="K31" i="30" s="1"/>
  <c r="FU199" i="84"/>
  <c r="N199" i="84" s="1"/>
  <c r="GL83" i="84"/>
  <c r="DF83" i="84" s="1"/>
  <c r="BE94" i="44" s="1"/>
  <c r="GL301" i="84"/>
  <c r="DF301" i="84" s="1"/>
  <c r="FW323" i="84"/>
  <c r="AA323" i="84" s="1"/>
  <c r="FW105" i="84"/>
  <c r="AA105" i="84" s="1"/>
  <c r="GB404" i="84"/>
  <c r="BD404" i="84" s="1"/>
  <c r="FV420" i="84"/>
  <c r="O420" i="84" s="1"/>
  <c r="GK287" i="84"/>
  <c r="DB287" i="84" s="1"/>
  <c r="GK69" i="84"/>
  <c r="DB69" i="84" s="1"/>
  <c r="AY80" i="44" s="1"/>
  <c r="FY159" i="84"/>
  <c r="AG159" i="84" s="1"/>
  <c r="GG79" i="84"/>
  <c r="CL79" i="84" s="1"/>
  <c r="AA90" i="44" s="1"/>
  <c r="GG297" i="84"/>
  <c r="CL297" i="84" s="1"/>
  <c r="GN250" i="84"/>
  <c r="DV250" i="84" s="1"/>
  <c r="GN32" i="84"/>
  <c r="DV32" i="84" s="1"/>
  <c r="GI301" i="84"/>
  <c r="CT301" i="84" s="1"/>
  <c r="GI83" i="84"/>
  <c r="CT83" i="84" s="1"/>
  <c r="AM94" i="44" s="1"/>
  <c r="GK390" i="84"/>
  <c r="DB390" i="84" s="1"/>
  <c r="FZ99" i="84"/>
  <c r="AJ99" i="84" s="1"/>
  <c r="FZ317" i="84"/>
  <c r="AJ317" i="84" s="1"/>
  <c r="FV268" i="84"/>
  <c r="O268" i="84" s="1"/>
  <c r="FV50" i="84"/>
  <c r="O50" i="84" s="1"/>
  <c r="GO325" i="84"/>
  <c r="DN325" i="84" s="1"/>
  <c r="GO107" i="84"/>
  <c r="DN107" i="84" s="1"/>
  <c r="S118" i="32" s="1"/>
  <c r="GJ424" i="84"/>
  <c r="CX424" i="84" s="1"/>
  <c r="GI318" i="84"/>
  <c r="CT318" i="84" s="1"/>
  <c r="GI100" i="84"/>
  <c r="CT100" i="84" s="1"/>
  <c r="AM111" i="44" s="1"/>
  <c r="GM168" i="84"/>
  <c r="DJ168" i="84" s="1"/>
  <c r="GQ196" i="84"/>
  <c r="EA196" i="84" s="1"/>
  <c r="GG313" i="84"/>
  <c r="CL313" i="84" s="1"/>
  <c r="GG95" i="84"/>
  <c r="CL95" i="84" s="1"/>
  <c r="AA106" i="44" s="1"/>
  <c r="GJ306" i="84"/>
  <c r="CX306" i="84" s="1"/>
  <c r="GJ88" i="84"/>
  <c r="CX88" i="84" s="1"/>
  <c r="AS99" i="44" s="1"/>
  <c r="FV233" i="84"/>
  <c r="O233" i="84" s="1"/>
  <c r="FV15" i="84"/>
  <c r="O15" i="84" s="1"/>
  <c r="N26" i="30" s="1"/>
  <c r="FT125" i="84"/>
  <c r="M125" i="84" s="1"/>
  <c r="GF434" i="84"/>
  <c r="CH434" i="84" s="1"/>
  <c r="FT422" i="84"/>
  <c r="M422" i="84" s="1"/>
  <c r="GI105" i="84"/>
  <c r="CT105" i="84" s="1"/>
  <c r="AM116" i="44" s="1"/>
  <c r="GI323" i="84"/>
  <c r="CT323" i="84" s="1"/>
  <c r="GG325" i="84"/>
  <c r="CL325" i="84" s="1"/>
  <c r="GG107" i="84"/>
  <c r="CL107" i="84" s="1"/>
  <c r="AA118" i="44" s="1"/>
  <c r="GF360" i="84"/>
  <c r="CH360" i="84" s="1"/>
  <c r="GP11" i="84"/>
  <c r="DR11" i="84" s="1"/>
  <c r="I22" i="32" s="1"/>
  <c r="GP229" i="84"/>
  <c r="DR229" i="84" s="1"/>
  <c r="FU7" i="84"/>
  <c r="N7" i="84" s="1"/>
  <c r="M18" i="30" s="1"/>
  <c r="FU225" i="84"/>
  <c r="N225" i="84" s="1"/>
  <c r="GM407" i="84"/>
  <c r="DJ407" i="84" s="1"/>
  <c r="GD292" i="84"/>
  <c r="BZ292" i="84" s="1"/>
  <c r="GD74" i="84"/>
  <c r="BZ74" i="84" s="1"/>
  <c r="I85" i="44" s="1"/>
  <c r="FT268" i="84"/>
  <c r="M268" i="84" s="1"/>
  <c r="FT50" i="84"/>
  <c r="M50" i="84" s="1"/>
  <c r="FV104" i="84"/>
  <c r="O104" i="84" s="1"/>
  <c r="N115" i="30" s="1"/>
  <c r="FV322" i="84"/>
  <c r="O322" i="84" s="1"/>
  <c r="AJ126" i="84"/>
  <c r="GC286" i="84"/>
  <c r="AS286" i="84" s="1"/>
  <c r="GC68" i="84"/>
  <c r="AS68" i="84" s="1"/>
  <c r="I79" i="58" s="1"/>
  <c r="FU389" i="84"/>
  <c r="N389" i="84" s="1"/>
  <c r="FW252" i="84"/>
  <c r="AA252" i="84" s="1"/>
  <c r="FW34" i="84"/>
  <c r="AA34" i="84" s="1"/>
  <c r="GE255" i="84"/>
  <c r="CD255" i="84" s="1"/>
  <c r="GE37" i="84"/>
  <c r="CD37" i="84" s="1"/>
  <c r="O48" i="44" s="1"/>
  <c r="GO142" i="84"/>
  <c r="DN142" i="84" s="1"/>
  <c r="GA120" i="84"/>
  <c r="AM120" i="84" s="1"/>
  <c r="FS372" i="84"/>
  <c r="L372" i="84" s="1"/>
  <c r="GL396" i="84"/>
  <c r="DF396" i="84" s="1"/>
  <c r="FS261" i="84"/>
  <c r="L261" i="84" s="1"/>
  <c r="FS43" i="84"/>
  <c r="L43" i="84" s="1"/>
  <c r="K54" i="30" s="1"/>
  <c r="GA433" i="84"/>
  <c r="AM433" i="84" s="1"/>
  <c r="GC425" i="84"/>
  <c r="AS425" i="84" s="1"/>
  <c r="CP174" i="84"/>
  <c r="GD93" i="84"/>
  <c r="BZ93" i="84" s="1"/>
  <c r="I104" i="44" s="1"/>
  <c r="FV240" i="84"/>
  <c r="O240" i="84" s="1"/>
  <c r="FV22" i="84"/>
  <c r="O22" i="84" s="1"/>
  <c r="N33" i="30" s="1"/>
  <c r="FW147" i="84"/>
  <c r="AA147" i="84" s="1"/>
  <c r="GK268" i="84"/>
  <c r="DB268" i="84" s="1"/>
  <c r="GK50" i="84"/>
  <c r="DB50" i="84" s="1"/>
  <c r="AY61" i="44" s="1"/>
  <c r="GU225" i="84"/>
  <c r="EY225" i="84" s="1"/>
  <c r="GU7" i="84"/>
  <c r="EY7" i="84" s="1"/>
  <c r="AA11" i="33" s="1"/>
  <c r="FY278" i="84"/>
  <c r="AG278" i="84" s="1"/>
  <c r="FY60" i="84"/>
  <c r="AG60" i="84" s="1"/>
  <c r="GK417" i="84"/>
  <c r="DB417" i="84" s="1"/>
  <c r="GL34" i="84"/>
  <c r="DF34" i="84" s="1"/>
  <c r="BE45" i="44" s="1"/>
  <c r="GL252" i="84"/>
  <c r="DF252" i="84" s="1"/>
  <c r="GP367" i="84"/>
  <c r="DR367" i="84" s="1"/>
  <c r="GL410" i="84"/>
  <c r="DF410" i="84" s="1"/>
  <c r="FU207" i="84"/>
  <c r="N207" i="84" s="1"/>
  <c r="FT206" i="84"/>
  <c r="M206" i="84" s="1"/>
  <c r="FU102" i="84"/>
  <c r="N102" i="84" s="1"/>
  <c r="M113" i="30" s="1"/>
  <c r="FU320" i="84"/>
  <c r="N320" i="84" s="1"/>
  <c r="GJ39" i="84"/>
  <c r="CX39" i="84" s="1"/>
  <c r="AS50" i="44" s="1"/>
  <c r="GJ257" i="84"/>
  <c r="CX257" i="84" s="1"/>
  <c r="GF363" i="84"/>
  <c r="CH363" i="84" s="1"/>
  <c r="GM422" i="84"/>
  <c r="DJ422" i="84" s="1"/>
  <c r="GG360" i="84"/>
  <c r="CL360" i="84" s="1"/>
  <c r="GB178" i="84"/>
  <c r="BD178" i="84" s="1"/>
  <c r="FY361" i="84"/>
  <c r="AG361" i="84" s="1"/>
  <c r="FU336" i="84"/>
  <c r="N336" i="84" s="1"/>
  <c r="GQ129" i="84"/>
  <c r="GF424" i="84"/>
  <c r="CH424" i="84" s="1"/>
  <c r="FW183" i="84"/>
  <c r="AA183" i="84" s="1"/>
  <c r="GS338" i="84"/>
  <c r="ES338" i="84" s="1"/>
  <c r="GU230" i="84"/>
  <c r="EY230" i="84" s="1"/>
  <c r="GU12" i="84"/>
  <c r="EY12" i="84" s="1"/>
  <c r="AA16" i="33" s="1"/>
  <c r="GB104" i="84"/>
  <c r="BD104" i="84" s="1"/>
  <c r="O115" i="58" s="1"/>
  <c r="GB322" i="84"/>
  <c r="BD322" i="84" s="1"/>
  <c r="GE105" i="84"/>
  <c r="CD105" i="84" s="1"/>
  <c r="O116" i="44" s="1"/>
  <c r="GM319" i="84"/>
  <c r="DJ319" i="84" s="1"/>
  <c r="GM101" i="84"/>
  <c r="DJ101" i="84" s="1"/>
  <c r="BK112" i="44" s="1"/>
  <c r="FV312" i="84"/>
  <c r="O312" i="84" s="1"/>
  <c r="FV94" i="84"/>
  <c r="O94" i="84" s="1"/>
  <c r="N105" i="30" s="1"/>
  <c r="GH100" i="84"/>
  <c r="CP100" i="84" s="1"/>
  <c r="AG111" i="44" s="1"/>
  <c r="GH318" i="84"/>
  <c r="CP318" i="84" s="1"/>
  <c r="GD310" i="84"/>
  <c r="BZ310" i="84" s="1"/>
  <c r="GD92" i="84"/>
  <c r="BZ92" i="84" s="1"/>
  <c r="I103" i="44" s="1"/>
  <c r="FS326" i="84"/>
  <c r="L326" i="84" s="1"/>
  <c r="FS108" i="84"/>
  <c r="L108" i="84" s="1"/>
  <c r="K119" i="30" s="1"/>
  <c r="GQ366" i="84"/>
  <c r="FU15" i="84"/>
  <c r="N15" i="84" s="1"/>
  <c r="M26" i="30" s="1"/>
  <c r="FU233" i="84"/>
  <c r="N233" i="84" s="1"/>
  <c r="GK77" i="84"/>
  <c r="DB77" i="84" s="1"/>
  <c r="AY88" i="44" s="1"/>
  <c r="GK295" i="84"/>
  <c r="DB295" i="84" s="1"/>
  <c r="GR224" i="84"/>
  <c r="EP224" i="84" s="1"/>
  <c r="GR6" i="84"/>
  <c r="EP6" i="84" s="1"/>
  <c r="I10" i="33" s="1"/>
  <c r="GQ97" i="84"/>
  <c r="EA97" i="84" s="1"/>
  <c r="N108" i="76" s="1"/>
  <c r="GQ315" i="84"/>
  <c r="EA315" i="84" s="1"/>
  <c r="GO12" i="84"/>
  <c r="DN12" i="84" s="1"/>
  <c r="S23" i="32" s="1"/>
  <c r="GO230" i="84"/>
  <c r="DN230" i="84" s="1"/>
  <c r="GK34" i="84"/>
  <c r="DB34" i="84" s="1"/>
  <c r="AY45" i="44" s="1"/>
  <c r="GI311" i="84"/>
  <c r="CT311" i="84" s="1"/>
  <c r="GI93" i="84"/>
  <c r="CT93" i="84" s="1"/>
  <c r="AM104" i="44" s="1"/>
  <c r="GK204" i="84"/>
  <c r="DB204" i="84" s="1"/>
  <c r="GP119" i="84"/>
  <c r="DR119" i="84" s="1"/>
  <c r="GS243" i="84"/>
  <c r="ES243" i="84" s="1"/>
  <c r="GS25" i="84"/>
  <c r="ES25" i="84" s="1"/>
  <c r="O29" i="33" s="1"/>
  <c r="FY136" i="84"/>
  <c r="AG136" i="84" s="1"/>
  <c r="GT344" i="84"/>
  <c r="EV344" i="84" s="1"/>
  <c r="GH426" i="84"/>
  <c r="CP426" i="84" s="1"/>
  <c r="GI434" i="84"/>
  <c r="CT434" i="84" s="1"/>
  <c r="GS226" i="84"/>
  <c r="ES226" i="84" s="1"/>
  <c r="GS8" i="84"/>
  <c r="ES8" i="84" s="1"/>
  <c r="O12" i="33" s="1"/>
  <c r="GH275" i="84"/>
  <c r="CP275" i="84" s="1"/>
  <c r="GH57" i="84"/>
  <c r="CP57" i="84" s="1"/>
  <c r="AG68" i="44" s="1"/>
  <c r="GQ406" i="84"/>
  <c r="FS312" i="84"/>
  <c r="L312" i="84" s="1"/>
  <c r="FS94" i="84"/>
  <c r="L94" i="84" s="1"/>
  <c r="K105" i="30" s="1"/>
  <c r="GP19" i="84"/>
  <c r="DR19" i="84" s="1"/>
  <c r="I30" i="32" s="1"/>
  <c r="GP237" i="84"/>
  <c r="DR237" i="84" s="1"/>
  <c r="GA7" i="84"/>
  <c r="AM7" i="84" s="1"/>
  <c r="AG18" i="60" s="1"/>
  <c r="GA225" i="84"/>
  <c r="AM225" i="84" s="1"/>
  <c r="GO269" i="84"/>
  <c r="DN269" i="84" s="1"/>
  <c r="GO51" i="84"/>
  <c r="DN51" i="84" s="1"/>
  <c r="S62" i="32" s="1"/>
  <c r="DF174" i="84"/>
  <c r="FU380" i="84"/>
  <c r="N380" i="84" s="1"/>
  <c r="GN327" i="84"/>
  <c r="DV327" i="84" s="1"/>
  <c r="GN109" i="84"/>
  <c r="DV109" i="84" s="1"/>
  <c r="FW31" i="84"/>
  <c r="AA31" i="84" s="1"/>
  <c r="FW249" i="84"/>
  <c r="AA249" i="84" s="1"/>
  <c r="GA417" i="84"/>
  <c r="AM417" i="84" s="1"/>
  <c r="GP276" i="84"/>
  <c r="DR276" i="84" s="1"/>
  <c r="GP58" i="84"/>
  <c r="DR58" i="84" s="1"/>
  <c r="I69" i="32" s="1"/>
  <c r="FV257" i="84"/>
  <c r="O257" i="84" s="1"/>
  <c r="FV39" i="84"/>
  <c r="O39" i="84" s="1"/>
  <c r="N50" i="30" s="1"/>
  <c r="GQ122" i="84"/>
  <c r="FS219" i="84"/>
  <c r="L219" i="84" s="1"/>
  <c r="GJ429" i="84"/>
  <c r="CX429" i="84" s="1"/>
  <c r="GB201" i="84"/>
  <c r="BD201" i="84" s="1"/>
  <c r="GQ409" i="84"/>
  <c r="EA409" i="84" s="1"/>
  <c r="GI413" i="84"/>
  <c r="CT413" i="84" s="1"/>
  <c r="GS116" i="84"/>
  <c r="ES116" i="84" s="1"/>
  <c r="FT328" i="84"/>
  <c r="M328" i="84" s="1"/>
  <c r="GP91" i="84"/>
  <c r="DR91" i="84" s="1"/>
  <c r="I102" i="32" s="1"/>
  <c r="GP309" i="84"/>
  <c r="DR309" i="84" s="1"/>
  <c r="GA233" i="84"/>
  <c r="AM233" i="84" s="1"/>
  <c r="GA15" i="84"/>
  <c r="AM15" i="84" s="1"/>
  <c r="GA103" i="84"/>
  <c r="AM103" i="84" s="1"/>
  <c r="GD262" i="84"/>
  <c r="BZ262" i="84" s="1"/>
  <c r="GD44" i="84"/>
  <c r="BZ44" i="84" s="1"/>
  <c r="I55" i="44" s="1"/>
  <c r="GH273" i="84"/>
  <c r="CP273" i="84" s="1"/>
  <c r="GH55" i="84"/>
  <c r="CP55" i="84" s="1"/>
  <c r="AG66" i="44" s="1"/>
  <c r="DN210" i="84"/>
  <c r="GQ257" i="84"/>
  <c r="GQ39" i="84"/>
  <c r="FY203" i="84"/>
  <c r="AG203" i="84" s="1"/>
  <c r="GH421" i="84"/>
  <c r="CP421" i="84" s="1"/>
  <c r="GO120" i="84"/>
  <c r="DN120" i="84" s="1"/>
  <c r="FT257" i="84"/>
  <c r="M257" i="84" s="1"/>
  <c r="FT39" i="84"/>
  <c r="M39" i="84" s="1"/>
  <c r="L50" i="30" s="1"/>
  <c r="GQ199" i="84"/>
  <c r="EA199" i="84" s="1"/>
  <c r="GN311" i="84"/>
  <c r="DV311" i="84" s="1"/>
  <c r="GN93" i="84"/>
  <c r="DV93" i="84" s="1"/>
  <c r="FX375" i="84"/>
  <c r="AD375" i="84" s="1"/>
  <c r="GT139" i="84"/>
  <c r="EV139" i="84" s="1"/>
  <c r="GS233" i="84"/>
  <c r="ES233" i="84" s="1"/>
  <c r="GS15" i="84"/>
  <c r="ES15" i="84" s="1"/>
  <c r="O19" i="33" s="1"/>
  <c r="GI36" i="84"/>
  <c r="CT36" i="84" s="1"/>
  <c r="AM47" i="44" s="1"/>
  <c r="GI254" i="84"/>
  <c r="CT254" i="84" s="1"/>
  <c r="GP131" i="84"/>
  <c r="DR131" i="84" s="1"/>
  <c r="GO256" i="84"/>
  <c r="DN256" i="84" s="1"/>
  <c r="GO38" i="84"/>
  <c r="DN38" i="84" s="1"/>
  <c r="S49" i="32" s="1"/>
  <c r="GD370" i="84"/>
  <c r="BZ370" i="84" s="1"/>
  <c r="GA202" i="84"/>
  <c r="AM202" i="84" s="1"/>
  <c r="GC432" i="84"/>
  <c r="AS432" i="84" s="1"/>
  <c r="FX292" i="84"/>
  <c r="AD292" i="84" s="1"/>
  <c r="FX74" i="84"/>
  <c r="AD74" i="84" s="1"/>
  <c r="O85" i="60" s="1"/>
  <c r="GO262" i="84"/>
  <c r="DN262" i="84" s="1"/>
  <c r="GO44" i="84"/>
  <c r="DN44" i="84" s="1"/>
  <c r="S55" i="32" s="1"/>
  <c r="GM218" i="84"/>
  <c r="DJ218" i="84" s="1"/>
  <c r="GD88" i="84"/>
  <c r="BZ88" i="84" s="1"/>
  <c r="I99" i="44" s="1"/>
  <c r="GD306" i="84"/>
  <c r="BZ306" i="84" s="1"/>
  <c r="GJ188" i="84"/>
  <c r="CX188" i="84" s="1"/>
  <c r="GQ68" i="84"/>
  <c r="GQ286" i="84"/>
  <c r="FW237" i="84"/>
  <c r="AA237" i="84" s="1"/>
  <c r="FW19" i="84"/>
  <c r="AA19" i="84" s="1"/>
  <c r="FX314" i="84"/>
  <c r="AD314" i="84" s="1"/>
  <c r="FX96" i="84"/>
  <c r="AD96" i="84" s="1"/>
  <c r="O107" i="60" s="1"/>
  <c r="GD280" i="84"/>
  <c r="BZ280" i="84" s="1"/>
  <c r="GD62" i="84"/>
  <c r="BZ62" i="84" s="1"/>
  <c r="I73" i="44" s="1"/>
  <c r="FY183" i="84"/>
  <c r="AG183" i="84" s="1"/>
  <c r="GN248" i="84"/>
  <c r="DV248" i="84" s="1"/>
  <c r="GN30" i="84"/>
  <c r="DV30" i="84" s="1"/>
  <c r="GO287" i="84"/>
  <c r="DN287" i="84" s="1"/>
  <c r="GO69" i="84"/>
  <c r="DN69" i="84" s="1"/>
  <c r="S80" i="32" s="1"/>
  <c r="GM270" i="84"/>
  <c r="DJ270" i="84" s="1"/>
  <c r="GM52" i="84"/>
  <c r="DJ52" i="84" s="1"/>
  <c r="BK63" i="44" s="1"/>
  <c r="GQ262" i="84"/>
  <c r="GQ44" i="84"/>
  <c r="GJ361" i="84"/>
  <c r="CX361" i="84" s="1"/>
  <c r="FW140" i="84"/>
  <c r="AA140" i="84" s="1"/>
  <c r="GK374" i="84"/>
  <c r="DB374" i="84" s="1"/>
  <c r="GL292" i="84"/>
  <c r="DF292" i="84" s="1"/>
  <c r="GL74" i="84"/>
  <c r="DF74" i="84" s="1"/>
  <c r="BE85" i="44" s="1"/>
  <c r="GJ278" i="84"/>
  <c r="CX278" i="84" s="1"/>
  <c r="GJ60" i="84"/>
  <c r="CX60" i="84" s="1"/>
  <c r="AS71" i="44" s="1"/>
  <c r="GF274" i="84"/>
  <c r="CH274" i="84" s="1"/>
  <c r="GF56" i="84"/>
  <c r="CH56" i="84" s="1"/>
  <c r="U67" i="44" s="1"/>
  <c r="GL293" i="84"/>
  <c r="DF293" i="84" s="1"/>
  <c r="GL75" i="84"/>
  <c r="DF75" i="84" s="1"/>
  <c r="BE86" i="44" s="1"/>
  <c r="FV214" i="84"/>
  <c r="O214" i="84" s="1"/>
  <c r="GD151" i="84"/>
  <c r="BZ151" i="84" s="1"/>
  <c r="GK408" i="84"/>
  <c r="DB408" i="84" s="1"/>
  <c r="GK308" i="84"/>
  <c r="DB308" i="84" s="1"/>
  <c r="GK90" i="84"/>
  <c r="DB90" i="84" s="1"/>
  <c r="AY101" i="44" s="1"/>
  <c r="GL144" i="84"/>
  <c r="DF144" i="84" s="1"/>
  <c r="FX159" i="84"/>
  <c r="AD159" i="84" s="1"/>
  <c r="FT370" i="84"/>
  <c r="M370" i="84" s="1"/>
  <c r="GL416" i="84"/>
  <c r="DF416" i="84" s="1"/>
  <c r="GD252" i="84"/>
  <c r="BZ252" i="84" s="1"/>
  <c r="GD34" i="84"/>
  <c r="BZ34" i="84" s="1"/>
  <c r="I45" i="44" s="1"/>
  <c r="GD282" i="84"/>
  <c r="BZ282" i="84" s="1"/>
  <c r="GD64" i="84"/>
  <c r="BZ64" i="84" s="1"/>
  <c r="I75" i="44" s="1"/>
  <c r="GK293" i="84"/>
  <c r="DB293" i="84" s="1"/>
  <c r="GK75" i="84"/>
  <c r="DB75" i="84" s="1"/>
  <c r="AY86" i="44" s="1"/>
  <c r="GG296" i="84"/>
  <c r="CL296" i="84" s="1"/>
  <c r="GG78" i="84"/>
  <c r="CL78" i="84" s="1"/>
  <c r="AA89" i="44" s="1"/>
  <c r="GH387" i="84"/>
  <c r="CP387" i="84" s="1"/>
  <c r="FT312" i="84"/>
  <c r="M312" i="84" s="1"/>
  <c r="FT94" i="84"/>
  <c r="M94" i="84" s="1"/>
  <c r="L105" i="30" s="1"/>
  <c r="FW179" i="84"/>
  <c r="AA179" i="84" s="1"/>
  <c r="FZ173" i="84"/>
  <c r="AJ173" i="84" s="1"/>
  <c r="GO411" i="84"/>
  <c r="DN411" i="84" s="1"/>
  <c r="GS239" i="84"/>
  <c r="ES239" i="84" s="1"/>
  <c r="GS21" i="84"/>
  <c r="ES21" i="84" s="1"/>
  <c r="O25" i="33" s="1"/>
  <c r="GK303" i="84"/>
  <c r="DB303" i="84" s="1"/>
  <c r="GK85" i="84"/>
  <c r="DB85" i="84" s="1"/>
  <c r="AY96" i="44" s="1"/>
  <c r="GK274" i="84"/>
  <c r="DB274" i="84" s="1"/>
  <c r="GK56" i="84"/>
  <c r="DB56" i="84" s="1"/>
  <c r="AY67" i="44" s="1"/>
  <c r="FW58" i="84"/>
  <c r="AA58" i="84" s="1"/>
  <c r="GM298" i="84"/>
  <c r="DJ298" i="84" s="1"/>
  <c r="GM80" i="84"/>
  <c r="DJ80" i="84" s="1"/>
  <c r="BK91" i="44" s="1"/>
  <c r="GC401" i="84"/>
  <c r="AS401" i="84" s="1"/>
  <c r="FT236" i="84"/>
  <c r="M236" i="84" s="1"/>
  <c r="FT18" i="84"/>
  <c r="M18" i="84" s="1"/>
  <c r="L29" i="30" s="1"/>
  <c r="GP311" i="84"/>
  <c r="DR311" i="84" s="1"/>
  <c r="GP93" i="84"/>
  <c r="DR93" i="84" s="1"/>
  <c r="I104" i="32" s="1"/>
  <c r="GG288" i="84"/>
  <c r="CL288" i="84" s="1"/>
  <c r="GG70" i="84"/>
  <c r="CL70" i="84" s="1"/>
  <c r="AA81" i="44" s="1"/>
  <c r="FT116" i="84"/>
  <c r="M116" i="84" s="1"/>
  <c r="GU126" i="84"/>
  <c r="EY126" i="84" s="1"/>
  <c r="GA305" i="84"/>
  <c r="AM305" i="84" s="1"/>
  <c r="GA87" i="84"/>
  <c r="AM87" i="84" s="1"/>
  <c r="FS359" i="84"/>
  <c r="L359" i="84" s="1"/>
  <c r="GT352" i="84"/>
  <c r="EV352" i="84" s="1"/>
  <c r="FX124" i="84"/>
  <c r="AD124" i="84" s="1"/>
  <c r="FS392" i="84"/>
  <c r="L392" i="84" s="1"/>
  <c r="GP291" i="84"/>
  <c r="DR291" i="84" s="1"/>
  <c r="GP73" i="84"/>
  <c r="DR73" i="84" s="1"/>
  <c r="I84" i="32" s="1"/>
  <c r="FU376" i="84"/>
  <c r="N376" i="84" s="1"/>
  <c r="GB182" i="84"/>
  <c r="BD182" i="84" s="1"/>
  <c r="FV300" i="84"/>
  <c r="O300" i="84" s="1"/>
  <c r="FV82" i="84"/>
  <c r="O82" i="84" s="1"/>
  <c r="N93" i="30" s="1"/>
  <c r="FZ267" i="84"/>
  <c r="AJ267" i="84" s="1"/>
  <c r="FZ49" i="84"/>
  <c r="AJ49" i="84" s="1"/>
  <c r="GM411" i="84"/>
  <c r="DJ411" i="84" s="1"/>
  <c r="GC299" i="84"/>
  <c r="AS299" i="84" s="1"/>
  <c r="GC81" i="84"/>
  <c r="AS81" i="84" s="1"/>
  <c r="I92" i="58" s="1"/>
  <c r="FW279" i="84"/>
  <c r="AA279" i="84" s="1"/>
  <c r="FW61" i="84"/>
  <c r="AA61" i="84" s="1"/>
  <c r="GO364" i="84"/>
  <c r="DN364" i="84" s="1"/>
  <c r="GA347" i="84"/>
  <c r="AM347" i="84" s="1"/>
  <c r="GD374" i="84"/>
  <c r="BZ374" i="84" s="1"/>
  <c r="GI290" i="84"/>
  <c r="CT290" i="84" s="1"/>
  <c r="GI72" i="84"/>
  <c r="CT72" i="84" s="1"/>
  <c r="AM83" i="44" s="1"/>
  <c r="FW115" i="84"/>
  <c r="AA115" i="84" s="1"/>
  <c r="FW349" i="84"/>
  <c r="AA349" i="84" s="1"/>
  <c r="GA390" i="84"/>
  <c r="AM390" i="84" s="1"/>
  <c r="FZ235" i="84"/>
  <c r="AJ235" i="84" s="1"/>
  <c r="FZ17" i="84"/>
  <c r="AJ17" i="84" s="1"/>
  <c r="FV380" i="84"/>
  <c r="O380" i="84" s="1"/>
  <c r="FV389" i="84"/>
  <c r="O389" i="84" s="1"/>
  <c r="FZ229" i="84"/>
  <c r="AJ229" i="84" s="1"/>
  <c r="FZ11" i="84"/>
  <c r="AJ11" i="84" s="1"/>
  <c r="GL314" i="84"/>
  <c r="DF314" i="84" s="1"/>
  <c r="GL96" i="84"/>
  <c r="DF96" i="84" s="1"/>
  <c r="BE107" i="44" s="1"/>
  <c r="GC290" i="84"/>
  <c r="AS290" i="84" s="1"/>
  <c r="GC72" i="84"/>
  <c r="AS72" i="84" s="1"/>
  <c r="I83" i="58" s="1"/>
  <c r="FX188" i="84"/>
  <c r="AD188" i="84" s="1"/>
  <c r="FY355" i="84"/>
  <c r="AG355" i="84" s="1"/>
  <c r="FT263" i="84"/>
  <c r="M263" i="84" s="1"/>
  <c r="FT45" i="84"/>
  <c r="M45" i="84" s="1"/>
  <c r="L56" i="30" s="1"/>
  <c r="FT386" i="84"/>
  <c r="M386" i="84" s="1"/>
  <c r="GA389" i="84"/>
  <c r="AM389" i="84" s="1"/>
  <c r="GO302" i="84"/>
  <c r="DN302" i="84" s="1"/>
  <c r="GO84" i="84"/>
  <c r="DN84" i="84" s="1"/>
  <c r="S95" i="32" s="1"/>
  <c r="GO341" i="84"/>
  <c r="DN341" i="84" s="1"/>
  <c r="GD302" i="84"/>
  <c r="BZ302" i="84" s="1"/>
  <c r="GD84" i="84"/>
  <c r="BZ84" i="84" s="1"/>
  <c r="I95" i="44" s="1"/>
  <c r="GQ177" i="84"/>
  <c r="FU325" i="84"/>
  <c r="N325" i="84" s="1"/>
  <c r="FU107" i="84"/>
  <c r="N107" i="84" s="1"/>
  <c r="M118" i="30" s="1"/>
  <c r="GA135" i="84"/>
  <c r="AM135" i="84" s="1"/>
  <c r="FW281" i="84"/>
  <c r="AA281" i="84" s="1"/>
  <c r="FW63" i="84"/>
  <c r="AA63" i="84" s="1"/>
  <c r="GG282" i="84"/>
  <c r="CL282" i="84" s="1"/>
  <c r="GG64" i="84"/>
  <c r="CL64" i="84" s="1"/>
  <c r="AA75" i="44" s="1"/>
  <c r="GG145" i="84"/>
  <c r="CL145" i="84" s="1"/>
  <c r="GF155" i="84"/>
  <c r="CH155" i="84" s="1"/>
  <c r="GQ171" i="84"/>
  <c r="GF412" i="84"/>
  <c r="CH412" i="84" s="1"/>
  <c r="GQ156" i="84"/>
  <c r="GF52" i="84"/>
  <c r="CH52" i="84" s="1"/>
  <c r="U63" i="44" s="1"/>
  <c r="GF270" i="84"/>
  <c r="CH270" i="84" s="1"/>
  <c r="GI372" i="84"/>
  <c r="CT372" i="84" s="1"/>
  <c r="GO394" i="84"/>
  <c r="DN394" i="84" s="1"/>
  <c r="FW262" i="84"/>
  <c r="AA262" i="84" s="1"/>
  <c r="FW44" i="84"/>
  <c r="AA44" i="84" s="1"/>
  <c r="GK270" i="84"/>
  <c r="DB270" i="84" s="1"/>
  <c r="GK52" i="84"/>
  <c r="DB52" i="84" s="1"/>
  <c r="AY63" i="44" s="1"/>
  <c r="GP385" i="84"/>
  <c r="DR385" i="84" s="1"/>
  <c r="FT409" i="84"/>
  <c r="M409" i="84" s="1"/>
  <c r="GF176" i="84"/>
  <c r="CH176" i="84" s="1"/>
  <c r="GI281" i="84"/>
  <c r="CT281" i="84" s="1"/>
  <c r="GI63" i="84"/>
  <c r="CT63" i="84" s="1"/>
  <c r="AM74" i="44" s="1"/>
  <c r="GJ288" i="84"/>
  <c r="CX288" i="84" s="1"/>
  <c r="GJ70" i="84"/>
  <c r="CX70" i="84" s="1"/>
  <c r="AS81" i="44" s="1"/>
  <c r="FZ187" i="84"/>
  <c r="AJ187" i="84" s="1"/>
  <c r="GC301" i="84"/>
  <c r="AS301" i="84" s="1"/>
  <c r="GC83" i="84"/>
  <c r="AS83" i="84" s="1"/>
  <c r="I94" i="58" s="1"/>
  <c r="GL167" i="84"/>
  <c r="DF167" i="84" s="1"/>
  <c r="GO184" i="84"/>
  <c r="DN184" i="84" s="1"/>
  <c r="FT179" i="84"/>
  <c r="M179" i="84" s="1"/>
  <c r="GA392" i="84"/>
  <c r="AM392" i="84" s="1"/>
  <c r="GC73" i="84"/>
  <c r="AS73" i="84" s="1"/>
  <c r="I84" i="58" s="1"/>
  <c r="GC291" i="84"/>
  <c r="AS291" i="84" s="1"/>
  <c r="GB291" i="84"/>
  <c r="BD291" i="84" s="1"/>
  <c r="GB73" i="84"/>
  <c r="BD73" i="84" s="1"/>
  <c r="O84" i="58" s="1"/>
  <c r="GI390" i="84"/>
  <c r="CT390" i="84" s="1"/>
  <c r="GB203" i="84"/>
  <c r="BD203" i="84" s="1"/>
  <c r="FV166" i="84"/>
  <c r="O166" i="84" s="1"/>
  <c r="GG305" i="84"/>
  <c r="CL305" i="84" s="1"/>
  <c r="GG87" i="84"/>
  <c r="CL87" i="84" s="1"/>
  <c r="AA98" i="44" s="1"/>
  <c r="FV232" i="84"/>
  <c r="O232" i="84" s="1"/>
  <c r="FV14" i="84"/>
  <c r="O14" i="84" s="1"/>
  <c r="FX274" i="84"/>
  <c r="AD274" i="84" s="1"/>
  <c r="FX56" i="84"/>
  <c r="AD56" i="84" s="1"/>
  <c r="O67" i="60" s="1"/>
  <c r="GI425" i="84"/>
  <c r="CT425" i="84" s="1"/>
  <c r="FZ27" i="84"/>
  <c r="AJ27" i="84" s="1"/>
  <c r="FZ245" i="84"/>
  <c r="AJ245" i="84" s="1"/>
  <c r="GH394" i="84"/>
  <c r="CP394" i="84" s="1"/>
  <c r="GA280" i="84"/>
  <c r="AM280" i="84" s="1"/>
  <c r="GA62" i="84"/>
  <c r="AM62" i="84" s="1"/>
  <c r="BZ162" i="84"/>
  <c r="GI272" i="84"/>
  <c r="CT272" i="84" s="1"/>
  <c r="GI54" i="84"/>
  <c r="CT54" i="84" s="1"/>
  <c r="AM65" i="44" s="1"/>
  <c r="GC303" i="84"/>
  <c r="AS303" i="84" s="1"/>
  <c r="GC85" i="84"/>
  <c r="AS85" i="84" s="1"/>
  <c r="I96" i="58" s="1"/>
  <c r="GN377" i="84"/>
  <c r="DV377" i="84" s="1"/>
  <c r="GF378" i="84"/>
  <c r="CH378" i="84" s="1"/>
  <c r="GA364" i="84"/>
  <c r="AM364" i="84" s="1"/>
  <c r="GA374" i="84"/>
  <c r="AM374" i="84" s="1"/>
  <c r="GH178" i="84"/>
  <c r="CP178" i="84" s="1"/>
  <c r="GD420" i="84"/>
  <c r="BZ420" i="84" s="1"/>
  <c r="FW133" i="84"/>
  <c r="AA133" i="84" s="1"/>
  <c r="GP298" i="84"/>
  <c r="DR298" i="84" s="1"/>
  <c r="GP80" i="84"/>
  <c r="DR80" i="84" s="1"/>
  <c r="I91" i="32" s="1"/>
  <c r="GA404" i="84"/>
  <c r="AM404" i="84" s="1"/>
  <c r="GQ162" i="84"/>
  <c r="GQ265" i="84"/>
  <c r="GQ47" i="84"/>
  <c r="GL183" i="84"/>
  <c r="DF183" i="84" s="1"/>
  <c r="GC208" i="84"/>
  <c r="AS208" i="84" s="1"/>
  <c r="GH303" i="84"/>
  <c r="CP303" i="84" s="1"/>
  <c r="GH85" i="84"/>
  <c r="CP85" i="84" s="1"/>
  <c r="AG96" i="44" s="1"/>
  <c r="GF36" i="84"/>
  <c r="CH36" i="84" s="1"/>
  <c r="U47" i="44" s="1"/>
  <c r="GF254" i="84"/>
  <c r="CH254" i="84" s="1"/>
  <c r="FU267" i="84"/>
  <c r="N267" i="84" s="1"/>
  <c r="FU49" i="84"/>
  <c r="N49" i="84" s="1"/>
  <c r="FZ365" i="84"/>
  <c r="AJ365" i="84" s="1"/>
  <c r="FV193" i="84"/>
  <c r="O193" i="84" s="1"/>
  <c r="GJ417" i="84"/>
  <c r="CX417" i="84" s="1"/>
  <c r="GN187" i="84"/>
  <c r="DV187" i="84" s="1"/>
  <c r="GP412" i="84"/>
  <c r="DR412" i="84" s="1"/>
  <c r="GF179" i="84"/>
  <c r="CH179" i="84" s="1"/>
  <c r="GJ320" i="84"/>
  <c r="CX320" i="84" s="1"/>
  <c r="GJ102" i="84"/>
  <c r="CX102" i="84" s="1"/>
  <c r="AS113" i="44" s="1"/>
  <c r="FY153" i="84"/>
  <c r="AG153" i="84" s="1"/>
  <c r="GQ84" i="84"/>
  <c r="EA84" i="84" s="1"/>
  <c r="N95" i="76" s="1"/>
  <c r="GQ302" i="84"/>
  <c r="EA302" i="84" s="1"/>
  <c r="FV334" i="84"/>
  <c r="O334" i="84" s="1"/>
  <c r="GQ143" i="84"/>
  <c r="FX400" i="84"/>
  <c r="AD400" i="84" s="1"/>
  <c r="FY436" i="84"/>
  <c r="AG436" i="84" s="1"/>
  <c r="GE282" i="84"/>
  <c r="CD282" i="84" s="1"/>
  <c r="GE64" i="84"/>
  <c r="CD64" i="84" s="1"/>
  <c r="O75" i="44" s="1"/>
  <c r="GU237" i="84"/>
  <c r="EY237" i="84" s="1"/>
  <c r="GU19" i="84"/>
  <c r="EY19" i="84" s="1"/>
  <c r="AA23" i="33" s="1"/>
  <c r="FU420" i="84"/>
  <c r="N420" i="84" s="1"/>
  <c r="GH267" i="84"/>
  <c r="CP267" i="84" s="1"/>
  <c r="GH49" i="84"/>
  <c r="CP49" i="84" s="1"/>
  <c r="AG60" i="44" s="1"/>
  <c r="FU192" i="84"/>
  <c r="N192" i="84" s="1"/>
  <c r="FV352" i="84"/>
  <c r="O352" i="84" s="1"/>
  <c r="GC188" i="84"/>
  <c r="AS188" i="84" s="1"/>
  <c r="GO258" i="84"/>
  <c r="DN258" i="84" s="1"/>
  <c r="GO40" i="84"/>
  <c r="DN40" i="84" s="1"/>
  <c r="S51" i="32" s="1"/>
  <c r="GQ216" i="84"/>
  <c r="EA216" i="84" s="1"/>
  <c r="GO161" i="84"/>
  <c r="DN161" i="84" s="1"/>
  <c r="FU418" i="84"/>
  <c r="N418" i="84" s="1"/>
  <c r="FU352" i="84"/>
  <c r="N352" i="84" s="1"/>
  <c r="FV343" i="84"/>
  <c r="O343" i="84" s="1"/>
  <c r="FW410" i="84"/>
  <c r="AA410" i="84" s="1"/>
  <c r="FY246" i="84"/>
  <c r="AG246" i="84" s="1"/>
  <c r="FY28" i="84"/>
  <c r="AG28" i="84" s="1"/>
  <c r="FY50" i="84"/>
  <c r="AG50" i="84" s="1"/>
  <c r="FY268" i="84"/>
  <c r="AG268" i="84" s="1"/>
  <c r="GF371" i="84"/>
  <c r="CH371" i="84" s="1"/>
  <c r="FW383" i="84"/>
  <c r="AA383" i="84" s="1"/>
  <c r="GH364" i="84"/>
  <c r="CP364" i="84" s="1"/>
  <c r="GA428" i="84"/>
  <c r="AM428" i="84" s="1"/>
  <c r="FW216" i="84"/>
  <c r="AA216" i="84" s="1"/>
  <c r="GD183" i="84"/>
  <c r="BZ183" i="84" s="1"/>
  <c r="FY290" i="84"/>
  <c r="AG290" i="84" s="1"/>
  <c r="FY72" i="84"/>
  <c r="AG72" i="84" s="1"/>
  <c r="FX343" i="84"/>
  <c r="AD343" i="84" s="1"/>
  <c r="GR333" i="84"/>
  <c r="EP333" i="84" s="1"/>
  <c r="FY407" i="84"/>
  <c r="AG407" i="84" s="1"/>
  <c r="FW156" i="84"/>
  <c r="AA156" i="84" s="1"/>
  <c r="FY301" i="84"/>
  <c r="AG301" i="84" s="1"/>
  <c r="FY83" i="84"/>
  <c r="AG83" i="84" s="1"/>
  <c r="FT217" i="84"/>
  <c r="M217" i="84" s="1"/>
  <c r="GM208" i="84"/>
  <c r="DJ208" i="84" s="1"/>
  <c r="GL251" i="84"/>
  <c r="DF251" i="84" s="1"/>
  <c r="GL33" i="84"/>
  <c r="DF33" i="84" s="1"/>
  <c r="BE44" i="44" s="1"/>
  <c r="GJ411" i="84"/>
  <c r="CX411" i="84" s="1"/>
  <c r="GO373" i="84"/>
  <c r="DN373" i="84" s="1"/>
  <c r="FZ148" i="84"/>
  <c r="AJ148" i="84" s="1"/>
  <c r="GP136" i="84"/>
  <c r="DR136" i="84" s="1"/>
  <c r="FU401" i="84"/>
  <c r="N401" i="84" s="1"/>
  <c r="GB435" i="84"/>
  <c r="BD435" i="84" s="1"/>
  <c r="GC204" i="84"/>
  <c r="AS204" i="84" s="1"/>
  <c r="FS224" i="84"/>
  <c r="L224" i="84" s="1"/>
  <c r="FS6" i="84"/>
  <c r="L6" i="84" s="1"/>
  <c r="GO387" i="84"/>
  <c r="DN387" i="84" s="1"/>
  <c r="FW378" i="84"/>
  <c r="AA378" i="84" s="1"/>
  <c r="GO267" i="84"/>
  <c r="DN267" i="84" s="1"/>
  <c r="GO49" i="84"/>
  <c r="DN49" i="84" s="1"/>
  <c r="S60" i="32" s="1"/>
  <c r="FX352" i="84"/>
  <c r="AD352" i="84" s="1"/>
  <c r="GQ120" i="84"/>
  <c r="GQ337" i="84"/>
  <c r="FU294" i="84"/>
  <c r="N294" i="84" s="1"/>
  <c r="FU76" i="84"/>
  <c r="N76" i="84" s="1"/>
  <c r="M87" i="30" s="1"/>
  <c r="GP376" i="84"/>
  <c r="DR376" i="84" s="1"/>
  <c r="GL360" i="84"/>
  <c r="DF360" i="84" s="1"/>
  <c r="FS158" i="84"/>
  <c r="L158" i="84" s="1"/>
  <c r="GG211" i="84"/>
  <c r="CL211" i="84" s="1"/>
  <c r="GM402" i="84"/>
  <c r="DJ402" i="84" s="1"/>
  <c r="GC409" i="84"/>
  <c r="AS409" i="84" s="1"/>
  <c r="GP215" i="84"/>
  <c r="DR215" i="84" s="1"/>
  <c r="FV349" i="84"/>
  <c r="O349" i="84" s="1"/>
  <c r="GP410" i="84"/>
  <c r="DR410" i="84" s="1"/>
  <c r="GA322" i="84"/>
  <c r="AM322" i="84" s="1"/>
  <c r="GA104" i="84"/>
  <c r="AM104" i="84" s="1"/>
  <c r="GF390" i="84"/>
  <c r="CH390" i="84" s="1"/>
  <c r="GN148" i="84"/>
  <c r="DV148" i="84" s="1"/>
  <c r="GP182" i="84"/>
  <c r="DR182" i="84" s="1"/>
  <c r="FX394" i="84"/>
  <c r="AD394" i="84" s="1"/>
  <c r="FZ257" i="84"/>
  <c r="AJ257" i="84" s="1"/>
  <c r="FZ39" i="84"/>
  <c r="AJ39" i="84" s="1"/>
  <c r="GN179" i="84"/>
  <c r="DV179" i="84" s="1"/>
  <c r="GA78" i="84"/>
  <c r="AM78" i="84" s="1"/>
  <c r="AG89" i="60" s="1"/>
  <c r="GP264" i="84"/>
  <c r="DR264" i="84" s="1"/>
  <c r="GP46" i="84"/>
  <c r="DR46" i="84" s="1"/>
  <c r="I57" i="32" s="1"/>
  <c r="GH417" i="84"/>
  <c r="CP417" i="84" s="1"/>
  <c r="GM312" i="84"/>
  <c r="DJ312" i="84" s="1"/>
  <c r="GM94" i="84"/>
  <c r="DJ94" i="84" s="1"/>
  <c r="BK105" i="44" s="1"/>
  <c r="GI206" i="84"/>
  <c r="CT206" i="84" s="1"/>
  <c r="FV284" i="84"/>
  <c r="O284" i="84" s="1"/>
  <c r="FV66" i="84"/>
  <c r="O66" i="84" s="1"/>
  <c r="N77" i="30" s="1"/>
  <c r="GP273" i="84"/>
  <c r="DR273" i="84" s="1"/>
  <c r="GP55" i="84"/>
  <c r="DR55" i="84" s="1"/>
  <c r="I66" i="32" s="1"/>
  <c r="GN54" i="84"/>
  <c r="DV54" i="84" s="1"/>
  <c r="GE218" i="84"/>
  <c r="CD218" i="84" s="1"/>
  <c r="FU269" i="84"/>
  <c r="N269" i="84" s="1"/>
  <c r="FU51" i="84"/>
  <c r="N51" i="84" s="1"/>
  <c r="M62" i="30" s="1"/>
  <c r="GM162" i="84"/>
  <c r="DJ162" i="84" s="1"/>
  <c r="GN355" i="84"/>
  <c r="DV355" i="84" s="1"/>
  <c r="FS260" i="84"/>
  <c r="L260" i="84" s="1"/>
  <c r="FS42" i="84"/>
  <c r="L42" i="84" s="1"/>
  <c r="K53" i="30" s="1"/>
  <c r="GI405" i="84"/>
  <c r="CT405" i="84" s="1"/>
  <c r="GL298" i="84"/>
  <c r="DF298" i="84" s="1"/>
  <c r="GL80" i="84"/>
  <c r="DF80" i="84" s="1"/>
  <c r="BE91" i="44" s="1"/>
  <c r="GE97" i="84"/>
  <c r="CD97" i="84" s="1"/>
  <c r="O108" i="44" s="1"/>
  <c r="GE315" i="84"/>
  <c r="CD315" i="84" s="1"/>
  <c r="GD200" i="84"/>
  <c r="BZ200" i="84" s="1"/>
  <c r="FZ210" i="84"/>
  <c r="AJ210" i="84" s="1"/>
  <c r="GE213" i="84"/>
  <c r="CD213" i="84" s="1"/>
  <c r="GT121" i="84"/>
  <c r="EV121" i="84" s="1"/>
  <c r="FV367" i="84"/>
  <c r="O367" i="84" s="1"/>
  <c r="GM434" i="84"/>
  <c r="DJ434" i="84" s="1"/>
  <c r="FS385" i="84"/>
  <c r="L385" i="84" s="1"/>
  <c r="GF183" i="84"/>
  <c r="CH183" i="84" s="1"/>
  <c r="GQ128" i="84"/>
  <c r="FT418" i="84"/>
  <c r="M418" i="84" s="1"/>
  <c r="FU206" i="84"/>
  <c r="N206" i="84" s="1"/>
  <c r="GD415" i="84"/>
  <c r="BZ415" i="84" s="1"/>
  <c r="GA129" i="84"/>
  <c r="AM129" i="84" s="1"/>
  <c r="GM65" i="84"/>
  <c r="DJ65" i="84" s="1"/>
  <c r="BK76" i="44" s="1"/>
  <c r="GM283" i="84"/>
  <c r="DJ283" i="84" s="1"/>
  <c r="GG316" i="84"/>
  <c r="CL316" i="84" s="1"/>
  <c r="GG98" i="84"/>
  <c r="CL98" i="84" s="1"/>
  <c r="AA109" i="44" s="1"/>
  <c r="GP191" i="84"/>
  <c r="DR191" i="84" s="1"/>
  <c r="GN261" i="84"/>
  <c r="DV261" i="84" s="1"/>
  <c r="GN43" i="84"/>
  <c r="DV43" i="84" s="1"/>
  <c r="GK366" i="84"/>
  <c r="DB366" i="84" s="1"/>
  <c r="FU34" i="84"/>
  <c r="N34" i="84" s="1"/>
  <c r="M45" i="30" s="1"/>
  <c r="FU252" i="84"/>
  <c r="N252" i="84" s="1"/>
  <c r="GF369" i="84"/>
  <c r="CH369" i="84" s="1"/>
  <c r="FT313" i="84"/>
  <c r="M313" i="84" s="1"/>
  <c r="FT95" i="84"/>
  <c r="M95" i="84" s="1"/>
  <c r="L106" i="30" s="1"/>
  <c r="GH106" i="84"/>
  <c r="CP106" i="84" s="1"/>
  <c r="AG117" i="44" s="1"/>
  <c r="FS306" i="84"/>
  <c r="L306" i="84" s="1"/>
  <c r="FS88" i="84"/>
  <c r="L88" i="84" s="1"/>
  <c r="K99" i="30" s="1"/>
  <c r="GH179" i="84"/>
  <c r="CP179" i="84" s="1"/>
  <c r="FT411" i="84"/>
  <c r="M411" i="84" s="1"/>
  <c r="FY26" i="84"/>
  <c r="AG26" i="84" s="1"/>
  <c r="FY244" i="84"/>
  <c r="AG244" i="84" s="1"/>
  <c r="FW416" i="84"/>
  <c r="AA416" i="84" s="1"/>
  <c r="GL373" i="84"/>
  <c r="DF373" i="84" s="1"/>
  <c r="GC219" i="84"/>
  <c r="AS219" i="84" s="1"/>
  <c r="GL313" i="84"/>
  <c r="DF313" i="84" s="1"/>
  <c r="GL95" i="84"/>
  <c r="DF95" i="84" s="1"/>
  <c r="BE106" i="44" s="1"/>
  <c r="GM323" i="84"/>
  <c r="DJ323" i="84" s="1"/>
  <c r="GM105" i="84"/>
  <c r="DJ105" i="84" s="1"/>
  <c r="BK116" i="44" s="1"/>
  <c r="GS123" i="84"/>
  <c r="ES123" i="84" s="1"/>
  <c r="FY360" i="84"/>
  <c r="AG360" i="84" s="1"/>
  <c r="FW415" i="84"/>
  <c r="AA415" i="84" s="1"/>
  <c r="GL306" i="84"/>
  <c r="DF306" i="84" s="1"/>
  <c r="GL88" i="84"/>
  <c r="DF88" i="84" s="1"/>
  <c r="BE99" i="44" s="1"/>
  <c r="FS122" i="84"/>
  <c r="L122" i="84" s="1"/>
  <c r="FX105" i="84"/>
  <c r="AD105" i="84" s="1"/>
  <c r="O116" i="60" s="1"/>
  <c r="FX323" i="84"/>
  <c r="AD323" i="84" s="1"/>
  <c r="GE153" i="84"/>
  <c r="CD153" i="84" s="1"/>
  <c r="FX423" i="84"/>
  <c r="AD423" i="84" s="1"/>
  <c r="GF301" i="84"/>
  <c r="CH301" i="84" s="1"/>
  <c r="GF83" i="84"/>
  <c r="CH83" i="84" s="1"/>
  <c r="U94" i="44" s="1"/>
  <c r="GN304" i="84"/>
  <c r="DV304" i="84" s="1"/>
  <c r="GN86" i="84"/>
  <c r="DV86" i="84" s="1"/>
  <c r="GM147" i="84"/>
  <c r="DJ147" i="84" s="1"/>
  <c r="GH371" i="84"/>
  <c r="CP371" i="84" s="1"/>
  <c r="GT247" i="84"/>
  <c r="EV247" i="84" s="1"/>
  <c r="GT29" i="84"/>
  <c r="EV29" i="84" s="1"/>
  <c r="U33" i="33" s="1"/>
  <c r="GT122" i="84"/>
  <c r="EV122" i="84" s="1"/>
  <c r="GK316" i="84"/>
  <c r="DB316" i="84" s="1"/>
  <c r="GK98" i="84"/>
  <c r="DB98" i="84" s="1"/>
  <c r="AY109" i="44" s="1"/>
  <c r="FX365" i="84"/>
  <c r="AD365" i="84" s="1"/>
  <c r="FX120" i="84"/>
  <c r="AD120" i="84" s="1"/>
  <c r="GF372" i="84"/>
  <c r="CH372" i="84" s="1"/>
  <c r="GG106" i="84"/>
  <c r="CL106" i="84" s="1"/>
  <c r="AA117" i="44" s="1"/>
  <c r="GB309" i="84"/>
  <c r="BD309" i="84" s="1"/>
  <c r="GB91" i="84"/>
  <c r="BD91" i="84" s="1"/>
  <c r="O102" i="58" s="1"/>
  <c r="GR225" i="84"/>
  <c r="EP225" i="84" s="1"/>
  <c r="GR7" i="84"/>
  <c r="EP7" i="84" s="1"/>
  <c r="I11" i="33" s="1"/>
  <c r="GP116" i="84"/>
  <c r="DR116" i="84" s="1"/>
  <c r="GP202" i="84"/>
  <c r="DR202" i="84" s="1"/>
  <c r="GQ95" i="84"/>
  <c r="EA95" i="84" s="1"/>
  <c r="N106" i="76" s="1"/>
  <c r="GQ313" i="84"/>
  <c r="EA313" i="84" s="1"/>
  <c r="GK275" i="84"/>
  <c r="DB275" i="84" s="1"/>
  <c r="GK57" i="84"/>
  <c r="DB57" i="84" s="1"/>
  <c r="AY68" i="44" s="1"/>
  <c r="FV418" i="84"/>
  <c r="O418" i="84" s="1"/>
  <c r="GO282" i="84"/>
  <c r="DN282" i="84" s="1"/>
  <c r="GO64" i="84"/>
  <c r="DN64" i="84" s="1"/>
  <c r="S75" i="32" s="1"/>
  <c r="GN288" i="84"/>
  <c r="DV288" i="84" s="1"/>
  <c r="GN70" i="84"/>
  <c r="DV70" i="84" s="1"/>
  <c r="FZ373" i="84"/>
  <c r="AJ373" i="84" s="1"/>
  <c r="FY363" i="84"/>
  <c r="AG363" i="84" s="1"/>
  <c r="FT252" i="84"/>
  <c r="M252" i="84" s="1"/>
  <c r="FT34" i="84"/>
  <c r="M34" i="84" s="1"/>
  <c r="L45" i="30" s="1"/>
  <c r="GG143" i="84"/>
  <c r="CL143" i="84" s="1"/>
  <c r="FX156" i="84"/>
  <c r="AD156" i="84" s="1"/>
  <c r="GR118" i="84"/>
  <c r="EP118" i="84" s="1"/>
  <c r="FY338" i="84"/>
  <c r="AG338" i="84" s="1"/>
  <c r="GG410" i="84"/>
  <c r="CL410" i="84" s="1"/>
  <c r="GL305" i="84"/>
  <c r="DF305" i="84" s="1"/>
  <c r="GL87" i="84"/>
  <c r="DF87" i="84" s="1"/>
  <c r="BE98" i="44" s="1"/>
  <c r="GC308" i="84"/>
  <c r="AS308" i="84" s="1"/>
  <c r="GC90" i="84"/>
  <c r="AS90" i="84" s="1"/>
  <c r="I101" i="58" s="1"/>
  <c r="GJ279" i="84"/>
  <c r="CX279" i="84" s="1"/>
  <c r="GJ61" i="84"/>
  <c r="CX61" i="84" s="1"/>
  <c r="AS72" i="44" s="1"/>
  <c r="GD406" i="84"/>
  <c r="BZ406" i="84" s="1"/>
  <c r="FZ128" i="84"/>
  <c r="AJ128" i="84" s="1"/>
  <c r="GK387" i="84"/>
  <c r="DB387" i="84" s="1"/>
  <c r="GK184" i="84"/>
  <c r="DB184" i="84" s="1"/>
  <c r="FV386" i="84"/>
  <c r="O386" i="84" s="1"/>
  <c r="FW389" i="84"/>
  <c r="AA389" i="84" s="1"/>
  <c r="GB317" i="84"/>
  <c r="BD317" i="84" s="1"/>
  <c r="GB99" i="84"/>
  <c r="BD99" i="84" s="1"/>
  <c r="O110" i="58" s="1"/>
  <c r="FU284" i="84"/>
  <c r="N284" i="84" s="1"/>
  <c r="FU66" i="84"/>
  <c r="N66" i="84" s="1"/>
  <c r="M77" i="30" s="1"/>
  <c r="GH309" i="84"/>
  <c r="CP309" i="84" s="1"/>
  <c r="GH91" i="84"/>
  <c r="CP91" i="84" s="1"/>
  <c r="AG102" i="44" s="1"/>
  <c r="GD366" i="84"/>
  <c r="BZ366" i="84" s="1"/>
  <c r="FW291" i="84"/>
  <c r="AA291" i="84" s="1"/>
  <c r="FW73" i="84"/>
  <c r="AA73" i="84" s="1"/>
  <c r="FV359" i="84"/>
  <c r="O359" i="84" s="1"/>
  <c r="FW273" i="84"/>
  <c r="AA273" i="84" s="1"/>
  <c r="FW55" i="84"/>
  <c r="AA55" i="84" s="1"/>
  <c r="FU402" i="84"/>
  <c r="N402" i="84" s="1"/>
  <c r="FZ157" i="84"/>
  <c r="AJ157" i="84" s="1"/>
  <c r="FT407" i="84"/>
  <c r="M407" i="84" s="1"/>
  <c r="GA400" i="84"/>
  <c r="AM400" i="84" s="1"/>
  <c r="FU73" i="84"/>
  <c r="N73" i="84" s="1"/>
  <c r="M84" i="30" s="1"/>
  <c r="FU291" i="84"/>
  <c r="N291" i="84" s="1"/>
  <c r="GI153" i="84"/>
  <c r="CT153" i="84" s="1"/>
  <c r="GK167" i="84"/>
  <c r="DB167" i="84" s="1"/>
  <c r="FT240" i="84"/>
  <c r="M240" i="84" s="1"/>
  <c r="FT22" i="84"/>
  <c r="M22" i="84" s="1"/>
  <c r="L33" i="30" s="1"/>
  <c r="GQ375" i="84"/>
  <c r="FV399" i="84"/>
  <c r="O399" i="84" s="1"/>
  <c r="GB405" i="84"/>
  <c r="BD405" i="84" s="1"/>
  <c r="FX398" i="84"/>
  <c r="AD398" i="84" s="1"/>
  <c r="GK183" i="84"/>
  <c r="DB183" i="84" s="1"/>
  <c r="GO392" i="84"/>
  <c r="DN392" i="84" s="1"/>
  <c r="FZ400" i="84"/>
  <c r="AJ400" i="84" s="1"/>
  <c r="GP305" i="84"/>
  <c r="DR305" i="84" s="1"/>
  <c r="GP87" i="84"/>
  <c r="DR87" i="84" s="1"/>
  <c r="I98" i="32" s="1"/>
  <c r="FX170" i="84"/>
  <c r="AD170" i="84" s="1"/>
  <c r="GE166" i="84"/>
  <c r="CD166" i="84" s="1"/>
  <c r="GO183" i="84"/>
  <c r="DN183" i="84" s="1"/>
  <c r="GP399" i="84"/>
  <c r="DR399" i="84" s="1"/>
  <c r="GP270" i="84"/>
  <c r="DR270" i="84" s="1"/>
  <c r="GP52" i="84"/>
  <c r="DR52" i="84" s="1"/>
  <c r="I63" i="32" s="1"/>
  <c r="GS347" i="84"/>
  <c r="ES347" i="84" s="1"/>
  <c r="GP162" i="84"/>
  <c r="DR162" i="84" s="1"/>
  <c r="GG274" i="84"/>
  <c r="CL274" i="84" s="1"/>
  <c r="GG56" i="84"/>
  <c r="CL56" i="84" s="1"/>
  <c r="AA67" i="44" s="1"/>
  <c r="FX187" i="84"/>
  <c r="AD187" i="84" s="1"/>
  <c r="GQ179" i="84"/>
  <c r="GQ260" i="84"/>
  <c r="GQ42" i="84"/>
  <c r="GO292" i="84"/>
  <c r="DN292" i="84" s="1"/>
  <c r="GO74" i="84"/>
  <c r="DN74" i="84" s="1"/>
  <c r="S85" i="32" s="1"/>
  <c r="GP357" i="84"/>
  <c r="DR357" i="84" s="1"/>
  <c r="GO132" i="84"/>
  <c r="DN132" i="84" s="1"/>
  <c r="GQ75" i="84"/>
  <c r="GQ293" i="84"/>
  <c r="FY45" i="84"/>
  <c r="AG45" i="84" s="1"/>
  <c r="FY263" i="84"/>
  <c r="AG263" i="84" s="1"/>
  <c r="FS412" i="84"/>
  <c r="L412" i="84" s="1"/>
  <c r="FV169" i="84"/>
  <c r="O169" i="84" s="1"/>
  <c r="GA215" i="84"/>
  <c r="AM215" i="84" s="1"/>
  <c r="GK396" i="84"/>
  <c r="DB396" i="84" s="1"/>
  <c r="GK389" i="84"/>
  <c r="DB389" i="84" s="1"/>
  <c r="FW230" i="84"/>
  <c r="AA230" i="84" s="1"/>
  <c r="FW12" i="84"/>
  <c r="AA12" i="84" s="1"/>
  <c r="GD55" i="84"/>
  <c r="BZ55" i="84" s="1"/>
  <c r="I66" i="44" s="1"/>
  <c r="FS414" i="84"/>
  <c r="L414" i="84" s="1"/>
  <c r="GN409" i="84"/>
  <c r="DV409" i="84" s="1"/>
  <c r="FX356" i="84"/>
  <c r="AD356" i="84" s="1"/>
  <c r="FW195" i="84"/>
  <c r="AA195" i="84" s="1"/>
  <c r="FU273" i="84"/>
  <c r="N273" i="84" s="1"/>
  <c r="FU55" i="84"/>
  <c r="N55" i="84" s="1"/>
  <c r="M66" i="30" s="1"/>
  <c r="GO23" i="84"/>
  <c r="DN23" i="84" s="1"/>
  <c r="S34" i="32" s="1"/>
  <c r="GO241" i="84"/>
  <c r="DN241" i="84" s="1"/>
  <c r="GA56" i="84"/>
  <c r="AM56" i="84" s="1"/>
  <c r="GA274" i="84"/>
  <c r="AM274" i="84" s="1"/>
  <c r="GO405" i="84"/>
  <c r="DN405" i="84" s="1"/>
  <c r="GT131" i="84"/>
  <c r="EV131" i="84" s="1"/>
  <c r="FT274" i="84"/>
  <c r="M274" i="84" s="1"/>
  <c r="FT56" i="84"/>
  <c r="M56" i="84" s="1"/>
  <c r="L67" i="30" s="1"/>
  <c r="FX401" i="84"/>
  <c r="AD401" i="84" s="1"/>
  <c r="FW78" i="84"/>
  <c r="AA78" i="84" s="1"/>
  <c r="I89" i="60" s="1"/>
  <c r="FW296" i="84"/>
  <c r="AA296" i="84" s="1"/>
  <c r="GG63" i="84"/>
  <c r="CL63" i="84" s="1"/>
  <c r="AA74" i="44" s="1"/>
  <c r="GQ275" i="84"/>
  <c r="GQ57" i="84"/>
  <c r="GS357" i="84"/>
  <c r="ES357" i="84" s="1"/>
  <c r="GL291" i="84"/>
  <c r="DF291" i="84" s="1"/>
  <c r="GL73" i="84"/>
  <c r="DF73" i="84" s="1"/>
  <c r="BE84" i="44" s="1"/>
  <c r="FT80" i="84"/>
  <c r="M80" i="84" s="1"/>
  <c r="L91" i="30" s="1"/>
  <c r="FT298" i="84"/>
  <c r="M298" i="84" s="1"/>
  <c r="FS257" i="84"/>
  <c r="L257" i="84" s="1"/>
  <c r="FS39" i="84"/>
  <c r="L39" i="84" s="1"/>
  <c r="K50" i="30" s="1"/>
  <c r="GG304" i="84"/>
  <c r="CL304" i="84" s="1"/>
  <c r="GG86" i="84"/>
  <c r="CL86" i="84" s="1"/>
  <c r="AA97" i="44" s="1"/>
  <c r="GK302" i="84"/>
  <c r="DB302" i="84" s="1"/>
  <c r="GK84" i="84"/>
  <c r="DB84" i="84" s="1"/>
  <c r="AY95" i="44" s="1"/>
  <c r="FV298" i="84"/>
  <c r="O298" i="84" s="1"/>
  <c r="FV80" i="84"/>
  <c r="O80" i="84" s="1"/>
  <c r="N91" i="30" s="1"/>
  <c r="GA196" i="84"/>
  <c r="AM196" i="84" s="1"/>
  <c r="GF252" i="84"/>
  <c r="CH252" i="84" s="1"/>
  <c r="GF34" i="84"/>
  <c r="CH34" i="84" s="1"/>
  <c r="U45" i="44" s="1"/>
  <c r="GN294" i="84"/>
  <c r="DV294" i="84" s="1"/>
  <c r="GN76" i="84"/>
  <c r="DV76" i="84" s="1"/>
  <c r="FV412" i="84"/>
  <c r="O412" i="84" s="1"/>
  <c r="FT374" i="84"/>
  <c r="M374" i="84" s="1"/>
  <c r="GH367" i="84"/>
  <c r="CP367" i="84" s="1"/>
  <c r="GQ176" i="84"/>
  <c r="GA418" i="84"/>
  <c r="AM418" i="84" s="1"/>
  <c r="GG165" i="84"/>
  <c r="CL165" i="84" s="1"/>
  <c r="GP145" i="84"/>
  <c r="DR145" i="84" s="1"/>
  <c r="GQ188" i="84"/>
  <c r="FS383" i="84"/>
  <c r="L383" i="84" s="1"/>
  <c r="GK174" i="84"/>
  <c r="DB174" i="84" s="1"/>
  <c r="GJ177" i="84"/>
  <c r="CX177" i="84" s="1"/>
  <c r="FU85" i="84"/>
  <c r="N85" i="84" s="1"/>
  <c r="M96" i="30" s="1"/>
  <c r="GJ286" i="84"/>
  <c r="CX286" i="84" s="1"/>
  <c r="GJ68" i="84"/>
  <c r="CX68" i="84" s="1"/>
  <c r="AS79" i="44" s="1"/>
  <c r="GH180" i="84"/>
  <c r="CP180" i="84" s="1"/>
  <c r="GH270" i="84"/>
  <c r="CP270" i="84" s="1"/>
  <c r="GH52" i="84"/>
  <c r="CP52" i="84" s="1"/>
  <c r="AG63" i="44" s="1"/>
  <c r="GO424" i="84"/>
  <c r="DN424" i="84" s="1"/>
  <c r="GI177" i="84"/>
  <c r="CT177" i="84" s="1"/>
  <c r="GO167" i="84"/>
  <c r="DN167" i="84" s="1"/>
  <c r="GJ199" i="84"/>
  <c r="CX199" i="84" s="1"/>
  <c r="FS380" i="84"/>
  <c r="L380" i="84" s="1"/>
  <c r="GI298" i="84"/>
  <c r="CT298" i="84" s="1"/>
  <c r="GI80" i="84"/>
  <c r="CT80" i="84" s="1"/>
  <c r="AM91" i="44" s="1"/>
  <c r="GH308" i="84"/>
  <c r="CP308" i="84" s="1"/>
  <c r="GH90" i="84"/>
  <c r="CP90" i="84" s="1"/>
  <c r="AG101" i="44" s="1"/>
  <c r="GE394" i="84"/>
  <c r="CD394" i="84" s="1"/>
  <c r="GA378" i="84"/>
  <c r="AM378" i="84" s="1"/>
  <c r="GO266" i="84"/>
  <c r="DN266" i="84" s="1"/>
  <c r="GO48" i="84"/>
  <c r="DN48" i="84" s="1"/>
  <c r="S59" i="32" s="1"/>
  <c r="FV117" i="84"/>
  <c r="O117" i="84" s="1"/>
  <c r="GJ395" i="84"/>
  <c r="CX395" i="84" s="1"/>
  <c r="GM380" i="84"/>
  <c r="DJ380" i="84" s="1"/>
  <c r="GJ292" i="84"/>
  <c r="CX292" i="84" s="1"/>
  <c r="GJ74" i="84"/>
  <c r="CX74" i="84" s="1"/>
  <c r="AS85" i="44" s="1"/>
  <c r="FT163" i="84"/>
  <c r="M163" i="84" s="1"/>
  <c r="GR241" i="84"/>
  <c r="EP241" i="84" s="1"/>
  <c r="GR23" i="84"/>
  <c r="EP23" i="84" s="1"/>
  <c r="I27" i="33" s="1"/>
  <c r="GL203" i="84"/>
  <c r="DF203" i="84" s="1"/>
  <c r="FS176" i="84"/>
  <c r="L176" i="84" s="1"/>
  <c r="FT389" i="84"/>
  <c r="M389" i="84" s="1"/>
  <c r="FW411" i="84"/>
  <c r="AA411" i="84" s="1"/>
  <c r="FX273" i="84"/>
  <c r="AD273" i="84" s="1"/>
  <c r="FX55" i="84"/>
  <c r="AD55" i="84" s="1"/>
  <c r="O66" i="60" s="1"/>
  <c r="GQ378" i="84"/>
  <c r="GF266" i="84"/>
  <c r="CH266" i="84" s="1"/>
  <c r="GF48" i="84"/>
  <c r="CH48" i="84" s="1"/>
  <c r="U59" i="44" s="1"/>
  <c r="GE269" i="84"/>
  <c r="CD269" i="84" s="1"/>
  <c r="GE51" i="84"/>
  <c r="CD51" i="84" s="1"/>
  <c r="O62" i="44" s="1"/>
  <c r="GD188" i="84"/>
  <c r="BZ188" i="84" s="1"/>
  <c r="GO248" i="84"/>
  <c r="DN248" i="84" s="1"/>
  <c r="GO30" i="84"/>
  <c r="DN30" i="84" s="1"/>
  <c r="S41" i="32" s="1"/>
  <c r="FX172" i="84"/>
  <c r="AD172" i="84" s="1"/>
  <c r="GH161" i="84"/>
  <c r="CP161" i="84" s="1"/>
  <c r="GI168" i="84"/>
  <c r="CT168" i="84" s="1"/>
  <c r="GG278" i="84"/>
  <c r="CL278" i="84" s="1"/>
  <c r="GG60" i="84"/>
  <c r="CL60" i="84" s="1"/>
  <c r="AA71" i="44" s="1"/>
  <c r="FV156" i="84"/>
  <c r="O156" i="84" s="1"/>
  <c r="GB407" i="84"/>
  <c r="BD407" i="84" s="1"/>
  <c r="GQ264" i="84"/>
  <c r="GQ46" i="84"/>
  <c r="GA143" i="84"/>
  <c r="AM143" i="84" s="1"/>
  <c r="FY128" i="84"/>
  <c r="AG128" i="84" s="1"/>
  <c r="FS388" i="84"/>
  <c r="L388" i="84" s="1"/>
  <c r="GF144" i="84"/>
  <c r="CH144" i="84" s="1"/>
  <c r="GI155" i="84"/>
  <c r="CT155" i="84" s="1"/>
  <c r="GG36" i="84"/>
  <c r="CL36" i="84" s="1"/>
  <c r="AA47" i="44" s="1"/>
  <c r="GG254" i="84"/>
  <c r="CL254" i="84" s="1"/>
  <c r="GB418" i="84"/>
  <c r="BD418" i="84" s="1"/>
  <c r="FZ122" i="84"/>
  <c r="AJ122" i="84" s="1"/>
  <c r="FS336" i="84"/>
  <c r="L336" i="84" s="1"/>
  <c r="GO102" i="84"/>
  <c r="DN102" i="84" s="1"/>
  <c r="S113" i="32" s="1"/>
  <c r="GA183" i="84"/>
  <c r="AM183" i="84" s="1"/>
  <c r="FW182" i="84"/>
  <c r="AA182" i="84" s="1"/>
  <c r="GH366" i="84"/>
  <c r="CP366" i="84" s="1"/>
  <c r="GE267" i="84"/>
  <c r="CD267" i="84" s="1"/>
  <c r="GE49" i="84"/>
  <c r="CD49" i="84" s="1"/>
  <c r="O60" i="44" s="1"/>
  <c r="FV427" i="84"/>
  <c r="O427" i="84" s="1"/>
  <c r="GL51" i="84"/>
  <c r="DF51" i="84" s="1"/>
  <c r="BE62" i="44" s="1"/>
  <c r="GL269" i="84"/>
  <c r="DF269" i="84" s="1"/>
  <c r="GD436" i="84"/>
  <c r="BZ436" i="84" s="1"/>
  <c r="GP56" i="84"/>
  <c r="DR56" i="84" s="1"/>
  <c r="I67" i="32" s="1"/>
  <c r="GP274" i="84"/>
  <c r="DR274" i="84" s="1"/>
  <c r="FY357" i="84"/>
  <c r="AG357" i="84" s="1"/>
  <c r="FY383" i="84"/>
  <c r="AG383" i="84" s="1"/>
  <c r="GN178" i="84"/>
  <c r="DV178" i="84" s="1"/>
  <c r="GG408" i="84"/>
  <c r="CL408" i="84" s="1"/>
  <c r="FX422" i="84"/>
  <c r="AD422" i="84" s="1"/>
  <c r="GE171" i="84"/>
  <c r="CD171" i="84" s="1"/>
  <c r="GE154" i="84"/>
  <c r="CD154" i="84" s="1"/>
  <c r="GA126" i="84"/>
  <c r="AM126" i="84" s="1"/>
  <c r="FT429" i="84"/>
  <c r="M429" i="84" s="1"/>
  <c r="GK325" i="84"/>
  <c r="DB325" i="84" s="1"/>
  <c r="GK107" i="84"/>
  <c r="DB107" i="84" s="1"/>
  <c r="AY118" i="44" s="1"/>
  <c r="GS238" i="84"/>
  <c r="ES238" i="84" s="1"/>
  <c r="GS20" i="84"/>
  <c r="ES20" i="84" s="1"/>
  <c r="O24" i="33" s="1"/>
  <c r="GA394" i="84"/>
  <c r="AM394" i="84" s="1"/>
  <c r="GP428" i="84"/>
  <c r="DR428" i="84" s="1"/>
  <c r="GE300" i="84"/>
  <c r="CD300" i="84" s="1"/>
  <c r="GE82" i="84"/>
  <c r="CD82" i="84" s="1"/>
  <c r="O93" i="44" s="1"/>
  <c r="GK377" i="84"/>
  <c r="DB377" i="84" s="1"/>
  <c r="FZ430" i="84"/>
  <c r="AJ430" i="84" s="1"/>
  <c r="FZ300" i="84"/>
  <c r="AJ300" i="84" s="1"/>
  <c r="FZ82" i="84"/>
  <c r="AJ82" i="84" s="1"/>
  <c r="GD389" i="84"/>
  <c r="BZ389" i="84" s="1"/>
  <c r="FY297" i="84"/>
  <c r="AG297" i="84" s="1"/>
  <c r="FY79" i="84"/>
  <c r="AG79" i="84" s="1"/>
  <c r="GA229" i="84"/>
  <c r="AM229" i="84" s="1"/>
  <c r="GA11" i="84"/>
  <c r="AM11" i="84" s="1"/>
  <c r="FW380" i="84"/>
  <c r="AA380" i="84" s="1"/>
  <c r="GI190" i="84"/>
  <c r="CT190" i="84" s="1"/>
  <c r="GK82" i="84"/>
  <c r="DB82" i="84" s="1"/>
  <c r="AY93" i="44" s="1"/>
  <c r="GK300" i="84"/>
  <c r="DB300" i="84" s="1"/>
  <c r="GF276" i="84"/>
  <c r="CH276" i="84" s="1"/>
  <c r="GF58" i="84"/>
  <c r="CH58" i="84" s="1"/>
  <c r="U69" i="44" s="1"/>
  <c r="GQ6" i="84"/>
  <c r="GQ224" i="84"/>
  <c r="GE288" i="84"/>
  <c r="CD288" i="84" s="1"/>
  <c r="GE70" i="84"/>
  <c r="CD70" i="84" s="1"/>
  <c r="O81" i="44" s="1"/>
  <c r="FX212" i="84"/>
  <c r="AD212" i="84" s="1"/>
  <c r="FU167" i="84"/>
  <c r="N167" i="84" s="1"/>
  <c r="GM157" i="84"/>
  <c r="DJ157" i="84" s="1"/>
  <c r="GD186" i="84"/>
  <c r="BZ186" i="84" s="1"/>
  <c r="FS140" i="84"/>
  <c r="L140" i="84" s="1"/>
  <c r="FU236" i="84"/>
  <c r="N236" i="84" s="1"/>
  <c r="FU18" i="84"/>
  <c r="N18" i="84" s="1"/>
  <c r="M29" i="30" s="1"/>
  <c r="FZ436" i="84"/>
  <c r="AJ436" i="84" s="1"/>
  <c r="GF366" i="84"/>
  <c r="CH366" i="84" s="1"/>
  <c r="FW160" i="84"/>
  <c r="AA160" i="84" s="1"/>
  <c r="GO231" i="84"/>
  <c r="DN231" i="84" s="1"/>
  <c r="GO13" i="84"/>
  <c r="DN13" i="84" s="1"/>
  <c r="S24" i="32" s="1"/>
  <c r="GH433" i="84"/>
  <c r="CP433" i="84" s="1"/>
  <c r="K52" i="43"/>
  <c r="GA8" i="84"/>
  <c r="AM8" i="84" s="1"/>
  <c r="AG19" i="60" s="1"/>
  <c r="FS236" i="84"/>
  <c r="L236" i="84" s="1"/>
  <c r="FS18" i="84"/>
  <c r="L18" i="84" s="1"/>
  <c r="K29" i="30" s="1"/>
  <c r="FY377" i="84"/>
  <c r="AG377" i="84" s="1"/>
  <c r="GA177" i="84"/>
  <c r="AM177" i="84" s="1"/>
  <c r="GP388" i="84"/>
  <c r="DR388" i="84" s="1"/>
  <c r="GQ353" i="84"/>
  <c r="FX276" i="84"/>
  <c r="AD276" i="84" s="1"/>
  <c r="FX58" i="84"/>
  <c r="AD58" i="84" s="1"/>
  <c r="O69" i="60" s="1"/>
  <c r="FU132" i="84"/>
  <c r="N132" i="84" s="1"/>
  <c r="GI315" i="84"/>
  <c r="CT315" i="84" s="1"/>
  <c r="GI97" i="84"/>
  <c r="CT97" i="84" s="1"/>
  <c r="AM108" i="44" s="1"/>
  <c r="FW317" i="84"/>
  <c r="AA317" i="84" s="1"/>
  <c r="FW99" i="84"/>
  <c r="AA99" i="84" s="1"/>
  <c r="GM318" i="84"/>
  <c r="DJ318" i="84" s="1"/>
  <c r="GM100" i="84"/>
  <c r="DJ100" i="84" s="1"/>
  <c r="BK111" i="44" s="1"/>
  <c r="GK266" i="84"/>
  <c r="DB266" i="84" s="1"/>
  <c r="GK48" i="84"/>
  <c r="DB48" i="84" s="1"/>
  <c r="AY59" i="44" s="1"/>
  <c r="GH208" i="84"/>
  <c r="CP208" i="84" s="1"/>
  <c r="GI276" i="84"/>
  <c r="CT276" i="84" s="1"/>
  <c r="GI58" i="84"/>
  <c r="CT58" i="84" s="1"/>
  <c r="AM69" i="44" s="1"/>
  <c r="GH400" i="84"/>
  <c r="CP400" i="84" s="1"/>
  <c r="GQ240" i="84"/>
  <c r="GQ22" i="84"/>
  <c r="FX407" i="84"/>
  <c r="AD407" i="84" s="1"/>
  <c r="FZ369" i="84"/>
  <c r="AJ369" i="84" s="1"/>
  <c r="FU323" i="84"/>
  <c r="N323" i="84" s="1"/>
  <c r="FU105" i="84"/>
  <c r="N105" i="84" s="1"/>
  <c r="M116" i="30" s="1"/>
  <c r="FV107" i="84"/>
  <c r="O107" i="84" s="1"/>
  <c r="N118" i="30" s="1"/>
  <c r="FV325" i="84"/>
  <c r="O325" i="84" s="1"/>
  <c r="GO197" i="84"/>
  <c r="DN197" i="84" s="1"/>
  <c r="FX275" i="84"/>
  <c r="AD275" i="84" s="1"/>
  <c r="FX57" i="84"/>
  <c r="AD57" i="84" s="1"/>
  <c r="O68" i="60" s="1"/>
  <c r="FW256" i="84"/>
  <c r="AA256" i="84" s="1"/>
  <c r="FW38" i="84"/>
  <c r="AA38" i="84" s="1"/>
  <c r="GT248" i="84"/>
  <c r="EV248" i="84" s="1"/>
  <c r="GT30" i="84"/>
  <c r="EV30" i="84" s="1"/>
  <c r="U34" i="33" s="1"/>
  <c r="GI310" i="84"/>
  <c r="CT310" i="84" s="1"/>
  <c r="GI92" i="84"/>
  <c r="CT92" i="84" s="1"/>
  <c r="AM103" i="44" s="1"/>
  <c r="GL418" i="84"/>
  <c r="DF418" i="84" s="1"/>
  <c r="GA362" i="84"/>
  <c r="AM362" i="84" s="1"/>
  <c r="GH385" i="84"/>
  <c r="CP385" i="84" s="1"/>
  <c r="GO109" i="84"/>
  <c r="DN109" i="84" s="1"/>
  <c r="S120" i="32" s="1"/>
  <c r="GO327" i="84"/>
  <c r="DN327" i="84" s="1"/>
  <c r="GQ70" i="84"/>
  <c r="GQ288" i="84"/>
  <c r="GA317" i="84"/>
  <c r="AM317" i="84" s="1"/>
  <c r="GA99" i="84"/>
  <c r="AM99" i="84" s="1"/>
  <c r="GQ285" i="84"/>
  <c r="GQ67" i="84"/>
  <c r="FY21" i="84"/>
  <c r="AG21" i="84" s="1"/>
  <c r="FY239" i="84"/>
  <c r="AG239" i="84" s="1"/>
  <c r="GO313" i="84"/>
  <c r="DN313" i="84" s="1"/>
  <c r="GO95" i="84"/>
  <c r="DN95" i="84" s="1"/>
  <c r="S106" i="32" s="1"/>
  <c r="FZ167" i="84"/>
  <c r="AJ167" i="84" s="1"/>
  <c r="FX128" i="84"/>
  <c r="AD128" i="84" s="1"/>
  <c r="GC287" i="84"/>
  <c r="AS287" i="84" s="1"/>
  <c r="GC69" i="84"/>
  <c r="AS69" i="84" s="1"/>
  <c r="I80" i="58" s="1"/>
  <c r="GE325" i="84"/>
  <c r="CD325" i="84" s="1"/>
  <c r="GE107" i="84"/>
  <c r="CD107" i="84" s="1"/>
  <c r="O118" i="44" s="1"/>
  <c r="GK67" i="84"/>
  <c r="DB67" i="84" s="1"/>
  <c r="AY78" i="44" s="1"/>
  <c r="GK285" i="84"/>
  <c r="DB285" i="84" s="1"/>
  <c r="FT267" i="84"/>
  <c r="M267" i="84" s="1"/>
  <c r="FT49" i="84"/>
  <c r="M49" i="84" s="1"/>
  <c r="GP244" i="84"/>
  <c r="DR244" i="84" s="1"/>
  <c r="GP26" i="84"/>
  <c r="DR26" i="84" s="1"/>
  <c r="I37" i="32" s="1"/>
  <c r="GK211" i="84"/>
  <c r="DB211" i="84" s="1"/>
  <c r="FZ123" i="84"/>
  <c r="AJ123" i="84" s="1"/>
  <c r="FS272" i="84"/>
  <c r="L272" i="84" s="1"/>
  <c r="FS54" i="84"/>
  <c r="L54" i="84" s="1"/>
  <c r="K65" i="30" s="1"/>
  <c r="GM206" i="84"/>
  <c r="DJ206" i="84" s="1"/>
  <c r="GK369" i="84"/>
  <c r="DB369" i="84" s="1"/>
  <c r="GB289" i="84"/>
  <c r="BD289" i="84" s="1"/>
  <c r="GB71" i="84"/>
  <c r="BD71" i="84" s="1"/>
  <c r="O82" i="58" s="1"/>
  <c r="GP288" i="84"/>
  <c r="DR288" i="84" s="1"/>
  <c r="GP70" i="84"/>
  <c r="DR70" i="84" s="1"/>
  <c r="I81" i="32" s="1"/>
  <c r="CX186" i="84"/>
  <c r="GF173" i="84"/>
  <c r="CH173" i="84" s="1"/>
  <c r="FS313" i="84"/>
  <c r="L313" i="84" s="1"/>
  <c r="FS95" i="84"/>
  <c r="L95" i="84" s="1"/>
  <c r="K106" i="30" s="1"/>
  <c r="GL434" i="84"/>
  <c r="DF434" i="84" s="1"/>
  <c r="GK88" i="84"/>
  <c r="DB88" i="84" s="1"/>
  <c r="AY99" i="44" s="1"/>
  <c r="GK306" i="84"/>
  <c r="DB306" i="84" s="1"/>
  <c r="FS148" i="84"/>
  <c r="L148" i="84" s="1"/>
  <c r="GR335" i="84"/>
  <c r="EP335" i="84" s="1"/>
  <c r="GG303" i="84"/>
  <c r="CL303" i="84" s="1"/>
  <c r="GG85" i="84"/>
  <c r="CL85" i="84" s="1"/>
  <c r="AA96" i="44" s="1"/>
  <c r="FT140" i="84"/>
  <c r="M140" i="84" s="1"/>
  <c r="FT424" i="84"/>
  <c r="M424" i="84" s="1"/>
  <c r="FT139" i="84"/>
  <c r="M139" i="84" s="1"/>
  <c r="GI88" i="84"/>
  <c r="CT88" i="84" s="1"/>
  <c r="AM99" i="44" s="1"/>
  <c r="GI306" i="84"/>
  <c r="CT306" i="84" s="1"/>
  <c r="FU150" i="84"/>
  <c r="N150" i="84" s="1"/>
  <c r="GO121" i="84"/>
  <c r="DN121" i="84" s="1"/>
  <c r="GE306" i="84"/>
  <c r="CD306" i="84" s="1"/>
  <c r="GE88" i="84"/>
  <c r="CD88" i="84" s="1"/>
  <c r="O99" i="44" s="1"/>
  <c r="FV421" i="84"/>
  <c r="O421" i="84" s="1"/>
  <c r="GB315" i="84"/>
  <c r="BD315" i="84" s="1"/>
  <c r="GB97" i="84"/>
  <c r="BD97" i="84" s="1"/>
  <c r="O108" i="58" s="1"/>
  <c r="FV323" i="84"/>
  <c r="O323" i="84" s="1"/>
  <c r="FV105" i="84"/>
  <c r="O105" i="84" s="1"/>
  <c r="N116" i="30" s="1"/>
  <c r="GH389" i="84"/>
  <c r="CP389" i="84" s="1"/>
  <c r="FZ302" i="84"/>
  <c r="AJ302" i="84" s="1"/>
  <c r="FZ84" i="84"/>
  <c r="AJ84" i="84" s="1"/>
  <c r="FZ276" i="84"/>
  <c r="AJ276" i="84" s="1"/>
  <c r="FZ58" i="84"/>
  <c r="AJ58" i="84" s="1"/>
  <c r="GF277" i="84"/>
  <c r="CH277" i="84" s="1"/>
  <c r="GF59" i="84"/>
  <c r="CH59" i="84" s="1"/>
  <c r="U70" i="44" s="1"/>
  <c r="GL406" i="84"/>
  <c r="DF406" i="84" s="1"/>
  <c r="FX122" i="84"/>
  <c r="AD122" i="84" s="1"/>
  <c r="GP65" i="84"/>
  <c r="DR65" i="84" s="1"/>
  <c r="I76" i="32" s="1"/>
  <c r="GP283" i="84"/>
  <c r="DR283" i="84" s="1"/>
  <c r="GD69" i="84"/>
  <c r="BZ69" i="84" s="1"/>
  <c r="I80" i="44" s="1"/>
  <c r="GD287" i="84"/>
  <c r="BZ287" i="84" s="1"/>
  <c r="GP398" i="84"/>
  <c r="DR398" i="84" s="1"/>
  <c r="GH198" i="84"/>
  <c r="CP198" i="84" s="1"/>
  <c r="GF106" i="84"/>
  <c r="CH106" i="84" s="1"/>
  <c r="U117" i="44" s="1"/>
  <c r="FX182" i="84"/>
  <c r="AD182" i="84" s="1"/>
  <c r="GG174" i="84"/>
  <c r="CL174" i="84" s="1"/>
  <c r="FZ139" i="84"/>
  <c r="AJ139" i="84" s="1"/>
  <c r="GT239" i="84"/>
  <c r="EV239" i="84" s="1"/>
  <c r="GT21" i="84"/>
  <c r="EV21" i="84" s="1"/>
  <c r="U25" i="33" s="1"/>
  <c r="GI173" i="84"/>
  <c r="CT173" i="84" s="1"/>
  <c r="GE277" i="84"/>
  <c r="CD277" i="84" s="1"/>
  <c r="GE59" i="84"/>
  <c r="CD59" i="84" s="1"/>
  <c r="O70" i="44" s="1"/>
  <c r="GQ180" i="84"/>
  <c r="FZ266" i="84"/>
  <c r="AJ266" i="84" s="1"/>
  <c r="FZ48" i="84"/>
  <c r="AJ48" i="84" s="1"/>
  <c r="FX152" i="84"/>
  <c r="AD152" i="84" s="1"/>
  <c r="GH60" i="84"/>
  <c r="CP60" i="84" s="1"/>
  <c r="AG71" i="44" s="1"/>
  <c r="GH278" i="84"/>
  <c r="CP278" i="84" s="1"/>
  <c r="FV275" i="84"/>
  <c r="O275" i="84" s="1"/>
  <c r="FV57" i="84"/>
  <c r="O57" i="84" s="1"/>
  <c r="N68" i="30" s="1"/>
  <c r="GN252" i="84"/>
  <c r="DV252" i="84" s="1"/>
  <c r="GN34" i="84"/>
  <c r="DV34" i="84" s="1"/>
  <c r="GG424" i="84"/>
  <c r="CL424" i="84" s="1"/>
  <c r="GF177" i="84"/>
  <c r="CH177" i="84" s="1"/>
  <c r="GH272" i="84"/>
  <c r="CP272" i="84" s="1"/>
  <c r="GH54" i="84"/>
  <c r="CP54" i="84" s="1"/>
  <c r="AG65" i="44" s="1"/>
  <c r="GE195" i="84"/>
  <c r="CD195" i="84" s="1"/>
  <c r="FX387" i="84"/>
  <c r="AD387" i="84" s="1"/>
  <c r="GQ412" i="84"/>
  <c r="EA412" i="84" s="1"/>
  <c r="GO401" i="84"/>
  <c r="DN401" i="84" s="1"/>
  <c r="FV65" i="84"/>
  <c r="O65" i="84" s="1"/>
  <c r="N76" i="30" s="1"/>
  <c r="FV283" i="84"/>
  <c r="O283" i="84" s="1"/>
  <c r="GK169" i="84"/>
  <c r="DB169" i="84" s="1"/>
  <c r="GJ400" i="84"/>
  <c r="CX400" i="84" s="1"/>
  <c r="GL414" i="84"/>
  <c r="DF414" i="84" s="1"/>
  <c r="GN253" i="84"/>
  <c r="DV253" i="84" s="1"/>
  <c r="GN35" i="84"/>
  <c r="DV35" i="84" s="1"/>
  <c r="GC396" i="84"/>
  <c r="AS396" i="84" s="1"/>
  <c r="GJ380" i="84"/>
  <c r="CX380" i="84" s="1"/>
  <c r="GD396" i="84"/>
  <c r="BZ396" i="84" s="1"/>
  <c r="GF284" i="84"/>
  <c r="CH284" i="84" s="1"/>
  <c r="GF66" i="84"/>
  <c r="CH66" i="84" s="1"/>
  <c r="U77" i="44" s="1"/>
  <c r="GJ151" i="84"/>
  <c r="CX151" i="84" s="1"/>
  <c r="GT137" i="84"/>
  <c r="EV137" i="84" s="1"/>
  <c r="FW295" i="84"/>
  <c r="AA295" i="84" s="1"/>
  <c r="FW77" i="84"/>
  <c r="FY270" i="84"/>
  <c r="AG270" i="84" s="1"/>
  <c r="FY52" i="84"/>
  <c r="AG52" i="84" s="1"/>
  <c r="GO163" i="84"/>
  <c r="DN163" i="84" s="1"/>
  <c r="GG179" i="84"/>
  <c r="CL179" i="84" s="1"/>
  <c r="GC182" i="84"/>
  <c r="AS182" i="84" s="1"/>
  <c r="FV174" i="84"/>
  <c r="O174" i="84" s="1"/>
  <c r="GP378" i="84"/>
  <c r="DR378" i="84" s="1"/>
  <c r="FU382" i="84"/>
  <c r="N382" i="84" s="1"/>
  <c r="GQ399" i="84"/>
  <c r="GL207" i="84"/>
  <c r="DF207" i="84" s="1"/>
  <c r="FZ277" i="84"/>
  <c r="AJ277" i="84" s="1"/>
  <c r="FZ59" i="84"/>
  <c r="AJ59" i="84" s="1"/>
  <c r="GP249" i="84"/>
  <c r="DR249" i="84" s="1"/>
  <c r="GP31" i="84"/>
  <c r="DR31" i="84" s="1"/>
  <c r="I42" i="32" s="1"/>
  <c r="GK199" i="84"/>
  <c r="DB199" i="84" s="1"/>
  <c r="GO299" i="84"/>
  <c r="DN299" i="84" s="1"/>
  <c r="GO81" i="84"/>
  <c r="DN81" i="84" s="1"/>
  <c r="S92" i="32" s="1"/>
  <c r="GF253" i="84"/>
  <c r="CH253" i="84" s="1"/>
  <c r="GF35" i="84"/>
  <c r="CH35" i="84" s="1"/>
  <c r="U46" i="44" s="1"/>
  <c r="FZ411" i="84"/>
  <c r="AJ411" i="84" s="1"/>
  <c r="GG160" i="84"/>
  <c r="CL160" i="84" s="1"/>
  <c r="GG383" i="84"/>
  <c r="CL383" i="84" s="1"/>
  <c r="FT194" i="84"/>
  <c r="M194" i="84" s="1"/>
  <c r="GL182" i="84"/>
  <c r="DF182" i="84" s="1"/>
  <c r="GE382" i="84"/>
  <c r="CD382" i="84" s="1"/>
  <c r="FV350" i="84"/>
  <c r="O350" i="84" s="1"/>
  <c r="GQ393" i="84"/>
  <c r="GD163" i="84"/>
  <c r="BZ163" i="84" s="1"/>
  <c r="GO288" i="84"/>
  <c r="DN288" i="84" s="1"/>
  <c r="GO70" i="84"/>
  <c r="DN70" i="84" s="1"/>
  <c r="S81" i="32" s="1"/>
  <c r="GB416" i="84"/>
  <c r="BD416" i="84" s="1"/>
  <c r="GJ378" i="84"/>
  <c r="CX378" i="84" s="1"/>
  <c r="GK264" i="84"/>
  <c r="DB264" i="84" s="1"/>
  <c r="GK46" i="84"/>
  <c r="DB46" i="84" s="1"/>
  <c r="AY57" i="44" s="1"/>
  <c r="GH284" i="84"/>
  <c r="CP284" i="84" s="1"/>
  <c r="GH66" i="84"/>
  <c r="CP66" i="84" s="1"/>
  <c r="AG77" i="44" s="1"/>
  <c r="FV276" i="84"/>
  <c r="O276" i="84" s="1"/>
  <c r="FV58" i="84"/>
  <c r="O58" i="84" s="1"/>
  <c r="N69" i="30" s="1"/>
  <c r="FU173" i="84"/>
  <c r="N173" i="84" s="1"/>
  <c r="GQ346" i="84"/>
  <c r="FY299" i="84"/>
  <c r="AG299" i="84" s="1"/>
  <c r="FY81" i="84"/>
  <c r="AG81" i="84" s="1"/>
  <c r="GI289" i="84"/>
  <c r="CT289" i="84" s="1"/>
  <c r="GI71" i="84"/>
  <c r="CT71" i="84" s="1"/>
  <c r="AM82" i="44" s="1"/>
  <c r="FZ399" i="84"/>
  <c r="AJ399" i="84" s="1"/>
  <c r="GL188" i="84"/>
  <c r="DF188" i="84" s="1"/>
  <c r="GH73" i="84"/>
  <c r="CP73" i="84" s="1"/>
  <c r="AG84" i="44" s="1"/>
  <c r="GF401" i="84"/>
  <c r="CH401" i="84" s="1"/>
  <c r="GR247" i="84"/>
  <c r="EP247" i="84" s="1"/>
  <c r="GR29" i="84"/>
  <c r="EP29" i="84" s="1"/>
  <c r="I33" i="33" s="1"/>
  <c r="GF313" i="84"/>
  <c r="CH313" i="84" s="1"/>
  <c r="GF95" i="84"/>
  <c r="CH95" i="84" s="1"/>
  <c r="U106" i="44" s="1"/>
  <c r="FS399" i="84"/>
  <c r="L399" i="84" s="1"/>
  <c r="GP258" i="84"/>
  <c r="DR258" i="84" s="1"/>
  <c r="GP40" i="84"/>
  <c r="DR40" i="84" s="1"/>
  <c r="I51" i="32" s="1"/>
  <c r="GA408" i="84"/>
  <c r="AM408" i="84" s="1"/>
  <c r="GT337" i="84"/>
  <c r="EV337" i="84" s="1"/>
  <c r="GJ157" i="84"/>
  <c r="CX157" i="84" s="1"/>
  <c r="GF403" i="84"/>
  <c r="CH403" i="84" s="1"/>
  <c r="FV404" i="84"/>
  <c r="O404" i="84" s="1"/>
  <c r="GG418" i="84"/>
  <c r="CL418" i="84" s="1"/>
  <c r="FT410" i="84"/>
  <c r="M410" i="84" s="1"/>
  <c r="GC192" i="84"/>
  <c r="AS192" i="84" s="1"/>
  <c r="FS251" i="84"/>
  <c r="L251" i="84" s="1"/>
  <c r="FS33" i="84"/>
  <c r="L33" i="84" s="1"/>
  <c r="K44" i="30" s="1"/>
  <c r="GQ174" i="84"/>
  <c r="GL281" i="84"/>
  <c r="DF281" i="84" s="1"/>
  <c r="GL63" i="84"/>
  <c r="DF63" i="84" s="1"/>
  <c r="BE74" i="44" s="1"/>
  <c r="GL250" i="84"/>
  <c r="DF250" i="84" s="1"/>
  <c r="GL32" i="84"/>
  <c r="DF32" i="84" s="1"/>
  <c r="BE43" i="44" s="1"/>
  <c r="FX388" i="84"/>
  <c r="AD388" i="84" s="1"/>
  <c r="FS393" i="84"/>
  <c r="L393" i="84" s="1"/>
  <c r="GD185" i="84"/>
  <c r="BZ185" i="84" s="1"/>
  <c r="GF293" i="84"/>
  <c r="CH293" i="84" s="1"/>
  <c r="GF75" i="84"/>
  <c r="CH75" i="84" s="1"/>
  <c r="U86" i="44" s="1"/>
  <c r="GN195" i="84"/>
  <c r="DV195" i="84" s="1"/>
  <c r="GD285" i="84"/>
  <c r="BZ285" i="84" s="1"/>
  <c r="GD67" i="84"/>
  <c r="BZ67" i="84" s="1"/>
  <c r="I78" i="44" s="1"/>
  <c r="GG299" i="84"/>
  <c r="CL299" i="84" s="1"/>
  <c r="GG81" i="84"/>
  <c r="CL81" i="84" s="1"/>
  <c r="AA92" i="44" s="1"/>
  <c r="GG283" i="84"/>
  <c r="CL283" i="84" s="1"/>
  <c r="GG65" i="84"/>
  <c r="CL65" i="84" s="1"/>
  <c r="AA76" i="44" s="1"/>
  <c r="GL382" i="84"/>
  <c r="DF382" i="84" s="1"/>
  <c r="FT183" i="84"/>
  <c r="M183" i="84" s="1"/>
  <c r="GD83" i="84"/>
  <c r="BZ83" i="84" s="1"/>
  <c r="I94" i="44" s="1"/>
  <c r="GD301" i="84"/>
  <c r="BZ301" i="84" s="1"/>
  <c r="GI257" i="84"/>
  <c r="CT257" i="84" s="1"/>
  <c r="GI39" i="84"/>
  <c r="CT39" i="84" s="1"/>
  <c r="AM50" i="44" s="1"/>
  <c r="GL381" i="84"/>
  <c r="DF381" i="84" s="1"/>
  <c r="GH192" i="84"/>
  <c r="CP192" i="84" s="1"/>
  <c r="GH277" i="84"/>
  <c r="CP277" i="84" s="1"/>
  <c r="GH59" i="84"/>
  <c r="CP59" i="84" s="1"/>
  <c r="AG70" i="44" s="1"/>
  <c r="GN255" i="84"/>
  <c r="DV255" i="84" s="1"/>
  <c r="GN37" i="84"/>
  <c r="DV37" i="84" s="1"/>
  <c r="GD427" i="84"/>
  <c r="BZ427" i="84" s="1"/>
  <c r="FY43" i="84"/>
  <c r="AG43" i="84" s="1"/>
  <c r="FY261" i="84"/>
  <c r="AG261" i="84" s="1"/>
  <c r="GQ157" i="84"/>
  <c r="FT264" i="84"/>
  <c r="M264" i="84" s="1"/>
  <c r="FT46" i="84"/>
  <c r="M46" i="84" s="1"/>
  <c r="L57" i="30" s="1"/>
  <c r="GU350" i="84"/>
  <c r="EY350" i="84" s="1"/>
  <c r="GD392" i="84"/>
  <c r="BZ392" i="84" s="1"/>
  <c r="FW310" i="84"/>
  <c r="AA310" i="84" s="1"/>
  <c r="FW92" i="84"/>
  <c r="AA92" i="84" s="1"/>
  <c r="GL402" i="84"/>
  <c r="DF402" i="84" s="1"/>
  <c r="GP135" i="84"/>
  <c r="DR135" i="84" s="1"/>
  <c r="FV192" i="84"/>
  <c r="O192" i="84" s="1"/>
  <c r="GO390" i="84"/>
  <c r="DN390" i="84" s="1"/>
  <c r="GC320" i="84"/>
  <c r="AS320" i="84" s="1"/>
  <c r="GC102" i="84"/>
  <c r="AS102" i="84" s="1"/>
  <c r="I113" i="58" s="1"/>
  <c r="GA201" i="84"/>
  <c r="AM201" i="84" s="1"/>
  <c r="GS244" i="84"/>
  <c r="ES244" i="84" s="1"/>
  <c r="GS26" i="84"/>
  <c r="ES26" i="84" s="1"/>
  <c r="O30" i="33" s="1"/>
  <c r="FS136" i="84"/>
  <c r="L136" i="84" s="1"/>
  <c r="FZ236" i="84"/>
  <c r="AJ236" i="84" s="1"/>
  <c r="FZ18" i="84"/>
  <c r="AJ18" i="84" s="1"/>
  <c r="GA122" i="84"/>
  <c r="AM122" i="84" s="1"/>
  <c r="FW390" i="84"/>
  <c r="AA390" i="84" s="1"/>
  <c r="FW13" i="84"/>
  <c r="AA13" i="84" s="1"/>
  <c r="FW231" i="84"/>
  <c r="AA231" i="84" s="1"/>
  <c r="GP436" i="84"/>
  <c r="DR436" i="84" s="1"/>
  <c r="GJ316" i="84"/>
  <c r="CX316" i="84" s="1"/>
  <c r="GJ98" i="84"/>
  <c r="CX98" i="84" s="1"/>
  <c r="AS109" i="44" s="1"/>
  <c r="GO257" i="84"/>
  <c r="DN257" i="84" s="1"/>
  <c r="GO39" i="84"/>
  <c r="DN39" i="84" s="1"/>
  <c r="S50" i="32" s="1"/>
  <c r="GJ274" i="84"/>
  <c r="CX274" i="84" s="1"/>
  <c r="GJ56" i="84"/>
  <c r="CX56" i="84" s="1"/>
  <c r="AS67" i="44" s="1"/>
  <c r="GF402" i="84"/>
  <c r="CH402" i="84" s="1"/>
  <c r="GG302" i="84"/>
  <c r="CL302" i="84" s="1"/>
  <c r="GG84" i="84"/>
  <c r="CL84" i="84" s="1"/>
  <c r="AA95" i="44" s="1"/>
  <c r="GD153" i="84"/>
  <c r="BZ153" i="84" s="1"/>
  <c r="FY182" i="84"/>
  <c r="AG182" i="84" s="1"/>
  <c r="FY272" i="84"/>
  <c r="AG272" i="84" s="1"/>
  <c r="FY54" i="84"/>
  <c r="AG54" i="84" s="1"/>
  <c r="GK141" i="84"/>
  <c r="DB141" i="84" s="1"/>
  <c r="FV360" i="84"/>
  <c r="O360" i="84" s="1"/>
  <c r="GK423" i="84"/>
  <c r="DB423" i="84" s="1"/>
  <c r="FT138" i="84"/>
  <c r="M138" i="84" s="1"/>
  <c r="FV406" i="84"/>
  <c r="O406" i="84" s="1"/>
  <c r="GG395" i="84"/>
  <c r="CL395" i="84" s="1"/>
  <c r="GT343" i="84"/>
  <c r="EV343" i="84" s="1"/>
  <c r="GB395" i="84"/>
  <c r="BD395" i="84" s="1"/>
  <c r="GQ404" i="84"/>
  <c r="FU27" i="84"/>
  <c r="N27" i="84" s="1"/>
  <c r="M38" i="30" s="1"/>
  <c r="FU245" i="84"/>
  <c r="N245" i="84" s="1"/>
  <c r="GJ256" i="84"/>
  <c r="CX256" i="84" s="1"/>
  <c r="GJ38" i="84"/>
  <c r="CX38" i="84" s="1"/>
  <c r="AS49" i="44" s="1"/>
  <c r="GE302" i="84"/>
  <c r="CD302" i="84" s="1"/>
  <c r="GE84" i="84"/>
  <c r="CD84" i="84" s="1"/>
  <c r="O95" i="44" s="1"/>
  <c r="GF368" i="84"/>
  <c r="CH368" i="84" s="1"/>
  <c r="GG279" i="84"/>
  <c r="CL279" i="84" s="1"/>
  <c r="GG61" i="84"/>
  <c r="CL61" i="84" s="1"/>
  <c r="AA72" i="44" s="1"/>
  <c r="GQ321" i="84"/>
  <c r="EA321" i="84" s="1"/>
  <c r="GQ103" i="84"/>
  <c r="EA103" i="84" s="1"/>
  <c r="N114" i="76" s="1"/>
  <c r="GF292" i="84"/>
  <c r="CH292" i="84" s="1"/>
  <c r="GF74" i="84"/>
  <c r="CH74" i="84" s="1"/>
  <c r="U85" i="44" s="1"/>
  <c r="GU340" i="84"/>
  <c r="EY340" i="84" s="1"/>
  <c r="FS282" i="84"/>
  <c r="L282" i="84" s="1"/>
  <c r="FS64" i="84"/>
  <c r="L64" i="84" s="1"/>
  <c r="K75" i="30" s="1"/>
  <c r="FT348" i="84"/>
  <c r="M348" i="84" s="1"/>
  <c r="GH141" i="84"/>
  <c r="CP141" i="84" s="1"/>
  <c r="GM435" i="84"/>
  <c r="DJ435" i="84" s="1"/>
  <c r="FZ280" i="84"/>
  <c r="AJ280" i="84" s="1"/>
  <c r="FZ62" i="84"/>
  <c r="AJ62" i="84" s="1"/>
  <c r="GH53" i="84"/>
  <c r="CP53" i="84" s="1"/>
  <c r="AG64" i="44" s="1"/>
  <c r="GH271" i="84"/>
  <c r="CP271" i="84" s="1"/>
  <c r="GG250" i="84"/>
  <c r="CL250" i="84" s="1"/>
  <c r="GG32" i="84"/>
  <c r="CL32" i="84" s="1"/>
  <c r="AA43" i="44" s="1"/>
  <c r="GO22" i="84"/>
  <c r="DN22" i="84" s="1"/>
  <c r="S33" i="32" s="1"/>
  <c r="GO240" i="84"/>
  <c r="DN240" i="84" s="1"/>
  <c r="FY250" i="84"/>
  <c r="AG250" i="84" s="1"/>
  <c r="FY32" i="84"/>
  <c r="AG32" i="84" s="1"/>
  <c r="FS181" i="84"/>
  <c r="L181" i="84" s="1"/>
  <c r="FT419" i="84"/>
  <c r="M419" i="84" s="1"/>
  <c r="GT249" i="84"/>
  <c r="EV249" i="84" s="1"/>
  <c r="GT31" i="84"/>
  <c r="EV31" i="84" s="1"/>
  <c r="U35" i="33" s="1"/>
  <c r="GO244" i="84"/>
  <c r="DN244" i="84" s="1"/>
  <c r="GO26" i="84"/>
  <c r="DN26" i="84" s="1"/>
  <c r="S37" i="32" s="1"/>
  <c r="GA130" i="84"/>
  <c r="AM130" i="84" s="1"/>
  <c r="GD384" i="84"/>
  <c r="BZ384" i="84" s="1"/>
  <c r="GN78" i="84"/>
  <c r="DV78" i="84" s="1"/>
  <c r="FU369" i="84"/>
  <c r="N369" i="84" s="1"/>
  <c r="GB436" i="84"/>
  <c r="BD436" i="84" s="1"/>
  <c r="GM388" i="84"/>
  <c r="DJ388" i="84" s="1"/>
  <c r="GB310" i="84"/>
  <c r="BD310" i="84" s="1"/>
  <c r="GB92" i="84"/>
  <c r="BD92" i="84" s="1"/>
  <c r="O103" i="58" s="1"/>
  <c r="FS340" i="84"/>
  <c r="L340" i="84" s="1"/>
  <c r="GP54" i="84"/>
  <c r="DR54" i="84" s="1"/>
  <c r="I65" i="32" s="1"/>
  <c r="GP272" i="84"/>
  <c r="DR272" i="84" s="1"/>
  <c r="GO353" i="84"/>
  <c r="DN353" i="84" s="1"/>
  <c r="FW318" i="84"/>
  <c r="AA318" i="84" s="1"/>
  <c r="FW100" i="84"/>
  <c r="AA100" i="84" s="1"/>
  <c r="GH306" i="84"/>
  <c r="CP306" i="84" s="1"/>
  <c r="GH88" i="84"/>
  <c r="CP88" i="84" s="1"/>
  <c r="AG99" i="44" s="1"/>
  <c r="GR119" i="84"/>
  <c r="EP119" i="84" s="1"/>
  <c r="GS230" i="84"/>
  <c r="ES230" i="84" s="1"/>
  <c r="GS12" i="84"/>
  <c r="ES12" i="84" s="1"/>
  <c r="O16" i="33" s="1"/>
  <c r="FZ246" i="84"/>
  <c r="AJ246" i="84" s="1"/>
  <c r="FZ28" i="84"/>
  <c r="AJ28" i="84" s="1"/>
  <c r="GE307" i="84"/>
  <c r="CD307" i="84" s="1"/>
  <c r="GE89" i="84"/>
  <c r="CD89" i="84" s="1"/>
  <c r="O100" i="44" s="1"/>
  <c r="GG414" i="84"/>
  <c r="CL414" i="84" s="1"/>
  <c r="FX254" i="84"/>
  <c r="AD254" i="84" s="1"/>
  <c r="FX36" i="84"/>
  <c r="AD36" i="84" s="1"/>
  <c r="O47" i="60" s="1"/>
  <c r="FU103" i="84"/>
  <c r="N103" i="84" s="1"/>
  <c r="M114" i="30" s="1"/>
  <c r="GP198" i="84"/>
  <c r="DR198" i="84" s="1"/>
  <c r="GS339" i="84"/>
  <c r="ES339" i="84" s="1"/>
  <c r="GA341" i="84"/>
  <c r="AM341" i="84" s="1"/>
  <c r="FT315" i="84"/>
  <c r="M315" i="84" s="1"/>
  <c r="FT97" i="84"/>
  <c r="M97" i="84" s="1"/>
  <c r="L108" i="30" s="1"/>
  <c r="GP334" i="84"/>
  <c r="DR334" i="84" s="1"/>
  <c r="GQ231" i="84"/>
  <c r="GQ13" i="84"/>
  <c r="GE206" i="84"/>
  <c r="CD206" i="84" s="1"/>
  <c r="FY231" i="84"/>
  <c r="AG231" i="84" s="1"/>
  <c r="FY13" i="84"/>
  <c r="AG13" i="84" s="1"/>
  <c r="GD257" i="84"/>
  <c r="BZ257" i="84" s="1"/>
  <c r="GD39" i="84"/>
  <c r="BZ39" i="84" s="1"/>
  <c r="I50" i="44" s="1"/>
  <c r="FU344" i="84"/>
  <c r="N344" i="84" s="1"/>
  <c r="GP67" i="84"/>
  <c r="DR67" i="84" s="1"/>
  <c r="I78" i="32" s="1"/>
  <c r="GP285" i="84"/>
  <c r="DR285" i="84" s="1"/>
  <c r="GA224" i="84"/>
  <c r="AM224" i="84" s="1"/>
  <c r="GA6" i="84"/>
  <c r="AM6" i="84" s="1"/>
  <c r="GM301" i="84"/>
  <c r="DJ301" i="84" s="1"/>
  <c r="GM83" i="84"/>
  <c r="DJ83" i="84" s="1"/>
  <c r="BK94" i="44" s="1"/>
  <c r="GN283" i="84"/>
  <c r="DV283" i="84" s="1"/>
  <c r="GN65" i="84"/>
  <c r="DV65" i="84" s="1"/>
  <c r="FZ305" i="84"/>
  <c r="AJ305" i="84" s="1"/>
  <c r="FZ87" i="84"/>
  <c r="AJ87" i="84" s="1"/>
  <c r="FZ216" i="84"/>
  <c r="AJ216" i="84" s="1"/>
  <c r="FY337" i="84"/>
  <c r="AG337" i="84" s="1"/>
  <c r="GO383" i="84"/>
  <c r="DN383" i="84" s="1"/>
  <c r="FW377" i="84"/>
  <c r="AA377" i="84" s="1"/>
  <c r="FX185" i="84"/>
  <c r="AD185" i="84" s="1"/>
  <c r="GD95" i="84"/>
  <c r="BZ95" i="84" s="1"/>
  <c r="I106" i="44" s="1"/>
  <c r="GD313" i="84"/>
  <c r="BZ313" i="84" s="1"/>
  <c r="FU351" i="84"/>
  <c r="N351" i="84" s="1"/>
  <c r="FV207" i="84"/>
  <c r="O207" i="84" s="1"/>
  <c r="GG271" i="84"/>
  <c r="CL271" i="84" s="1"/>
  <c r="GG53" i="84"/>
  <c r="CL53" i="84" s="1"/>
  <c r="AA64" i="44" s="1"/>
  <c r="FS350" i="84"/>
  <c r="L350" i="84" s="1"/>
  <c r="GN435" i="84"/>
  <c r="DV435" i="84" s="1"/>
  <c r="GT231" i="84"/>
  <c r="EV231" i="84" s="1"/>
  <c r="GT13" i="84"/>
  <c r="EV13" i="84" s="1"/>
  <c r="U17" i="33" s="1"/>
  <c r="GR229" i="84"/>
  <c r="EP229" i="84" s="1"/>
  <c r="GR11" i="84"/>
  <c r="EP11" i="84" s="1"/>
  <c r="I15" i="33" s="1"/>
  <c r="GE69" i="84"/>
  <c r="CD69" i="84" s="1"/>
  <c r="O80" i="44" s="1"/>
  <c r="GE287" i="84"/>
  <c r="CD287" i="84" s="1"/>
  <c r="GH381" i="84"/>
  <c r="CP381" i="84" s="1"/>
  <c r="GA35" i="84"/>
  <c r="AM35" i="84" s="1"/>
  <c r="GA253" i="84"/>
  <c r="AM253" i="84" s="1"/>
  <c r="GP236" i="84"/>
  <c r="DR236" i="84" s="1"/>
  <c r="GP18" i="84"/>
  <c r="DR18" i="84" s="1"/>
  <c r="I29" i="32" s="1"/>
  <c r="GN194" i="84"/>
  <c r="DV194" i="84" s="1"/>
  <c r="FT98" i="84"/>
  <c r="M98" i="84" s="1"/>
  <c r="FT316" i="84"/>
  <c r="M316" i="84" s="1"/>
  <c r="FY342" i="84"/>
  <c r="AG342" i="84" s="1"/>
  <c r="GG252" i="84"/>
  <c r="CL252" i="84" s="1"/>
  <c r="GG34" i="84"/>
  <c r="CL34" i="84" s="1"/>
  <c r="AA45" i="44" s="1"/>
  <c r="GE359" i="84"/>
  <c r="CD359" i="84" s="1"/>
  <c r="FX272" i="84"/>
  <c r="AD272" i="84" s="1"/>
  <c r="FX54" i="84"/>
  <c r="AD54" i="84" s="1"/>
  <c r="O65" i="60" s="1"/>
  <c r="GG371" i="84"/>
  <c r="CL371" i="84" s="1"/>
  <c r="FX383" i="84"/>
  <c r="AD383" i="84" s="1"/>
  <c r="GP178" i="84"/>
  <c r="DR178" i="84" s="1"/>
  <c r="FZ261" i="84"/>
  <c r="AJ261" i="84" s="1"/>
  <c r="FZ43" i="84"/>
  <c r="AJ43" i="84" s="1"/>
  <c r="GE258" i="84"/>
  <c r="CD258" i="84" s="1"/>
  <c r="GE40" i="84"/>
  <c r="CD40" i="84" s="1"/>
  <c r="O51" i="44" s="1"/>
  <c r="GO123" i="84"/>
  <c r="DN123" i="84" s="1"/>
  <c r="FX295" i="84"/>
  <c r="AD295" i="84" s="1"/>
  <c r="FX77" i="84"/>
  <c r="AD77" i="84" s="1"/>
  <c r="O88" i="60" s="1"/>
  <c r="FX391" i="84"/>
  <c r="AD391" i="84" s="1"/>
  <c r="GK257" i="84"/>
  <c r="DB257" i="84" s="1"/>
  <c r="GK39" i="84"/>
  <c r="DB39" i="84" s="1"/>
  <c r="AY50" i="44" s="1"/>
  <c r="GF88" i="84"/>
  <c r="CH88" i="84" s="1"/>
  <c r="U99" i="44" s="1"/>
  <c r="GF306" i="84"/>
  <c r="CH306" i="84" s="1"/>
  <c r="FY84" i="84"/>
  <c r="AG84" i="84" s="1"/>
  <c r="FY302" i="84"/>
  <c r="AG302" i="84" s="1"/>
  <c r="GU117" i="84"/>
  <c r="EY117" i="84" s="1"/>
  <c r="FZ218" i="84"/>
  <c r="AJ218" i="84" s="1"/>
  <c r="GK371" i="84"/>
  <c r="DB371" i="84" s="1"/>
  <c r="FU219" i="84"/>
  <c r="N219" i="84" s="1"/>
  <c r="FT202" i="84"/>
  <c r="M202" i="84" s="1"/>
  <c r="FY291" i="84"/>
  <c r="AG291" i="84" s="1"/>
  <c r="FY73" i="84"/>
  <c r="AG73" i="84" s="1"/>
  <c r="FS109" i="84"/>
  <c r="L109" i="84" s="1"/>
  <c r="K120" i="30" s="1"/>
  <c r="FS327" i="84"/>
  <c r="L327" i="84" s="1"/>
  <c r="FS38" i="84"/>
  <c r="L38" i="84" s="1"/>
  <c r="FS256" i="84"/>
  <c r="L256" i="84" s="1"/>
  <c r="GD202" i="84"/>
  <c r="BZ202" i="84" s="1"/>
  <c r="FZ242" i="84"/>
  <c r="AJ242" i="84" s="1"/>
  <c r="FZ24" i="84"/>
  <c r="AJ24" i="84" s="1"/>
  <c r="FW327" i="84"/>
  <c r="AA327" i="84" s="1"/>
  <c r="FW109" i="84"/>
  <c r="AA109" i="84" s="1"/>
  <c r="GA419" i="84"/>
  <c r="AM419" i="84" s="1"/>
  <c r="FV144" i="84"/>
  <c r="O144" i="84" s="1"/>
  <c r="GL202" i="84"/>
  <c r="DF202" i="84" s="1"/>
  <c r="GE320" i="84"/>
  <c r="CD320" i="84" s="1"/>
  <c r="GE102" i="84"/>
  <c r="CD102" i="84" s="1"/>
  <c r="O113" i="44" s="1"/>
  <c r="FZ363" i="84"/>
  <c r="AJ363" i="84" s="1"/>
  <c r="FV64" i="84"/>
  <c r="O64" i="84" s="1"/>
  <c r="N75" i="30" s="1"/>
  <c r="FV282" i="84"/>
  <c r="O282" i="84" s="1"/>
  <c r="GF320" i="84"/>
  <c r="CH320" i="84" s="1"/>
  <c r="GF102" i="84"/>
  <c r="CH102" i="84" s="1"/>
  <c r="U113" i="44" s="1"/>
  <c r="FS425" i="84"/>
  <c r="L425" i="84" s="1"/>
  <c r="FZ226" i="84"/>
  <c r="AJ226" i="84" s="1"/>
  <c r="FZ8" i="84"/>
  <c r="AJ8" i="84" s="1"/>
  <c r="AA19" i="60" s="1"/>
  <c r="FV218" i="84"/>
  <c r="O218" i="84" s="1"/>
  <c r="GO377" i="84"/>
  <c r="DN377" i="84" s="1"/>
  <c r="FS396" i="84"/>
  <c r="L396" i="84" s="1"/>
  <c r="FT137" i="84"/>
  <c r="M137" i="84" s="1"/>
  <c r="FT421" i="84"/>
  <c r="M421" i="84" s="1"/>
  <c r="GA309" i="84"/>
  <c r="AM309" i="84" s="1"/>
  <c r="GA91" i="84"/>
  <c r="AM91" i="84" s="1"/>
  <c r="GK418" i="84"/>
  <c r="DB418" i="84" s="1"/>
  <c r="GJ435" i="84"/>
  <c r="CX435" i="84" s="1"/>
  <c r="GR140" i="84"/>
  <c r="EP140" i="84" s="1"/>
  <c r="GN292" i="84"/>
  <c r="DV292" i="84" s="1"/>
  <c r="GN74" i="84"/>
  <c r="DV74" i="84" s="1"/>
  <c r="FT197" i="84"/>
  <c r="M197" i="84" s="1"/>
  <c r="GJ367" i="84"/>
  <c r="CX367" i="84" s="1"/>
  <c r="FY380" i="84"/>
  <c r="AG380" i="84" s="1"/>
  <c r="FT92" i="84"/>
  <c r="M92" i="84" s="1"/>
  <c r="L103" i="30" s="1"/>
  <c r="FT310" i="84"/>
  <c r="M310" i="84" s="1"/>
  <c r="FX8" i="84"/>
  <c r="AD8" i="84" s="1"/>
  <c r="O19" i="60" s="1"/>
  <c r="FX226" i="84"/>
  <c r="AD226" i="84" s="1"/>
  <c r="GH374" i="84"/>
  <c r="CP374" i="84" s="1"/>
  <c r="GD207" i="84"/>
  <c r="BZ207" i="84" s="1"/>
  <c r="FW319" i="84"/>
  <c r="AA319" i="84" s="1"/>
  <c r="FW101" i="84"/>
  <c r="AA101" i="84" s="1"/>
  <c r="FT216" i="84"/>
  <c r="M216" i="84" s="1"/>
  <c r="FT357" i="84"/>
  <c r="M357" i="84" s="1"/>
  <c r="GP302" i="84"/>
  <c r="DR302" i="84" s="1"/>
  <c r="GP84" i="84"/>
  <c r="DR84" i="84" s="1"/>
  <c r="I95" i="32" s="1"/>
  <c r="GO391" i="84"/>
  <c r="DN391" i="84" s="1"/>
  <c r="GB187" i="84"/>
  <c r="BD187" i="84" s="1"/>
  <c r="GE96" i="84"/>
  <c r="CD96" i="84" s="1"/>
  <c r="O107" i="44" s="1"/>
  <c r="GE314" i="84"/>
  <c r="CD314" i="84" s="1"/>
  <c r="GP317" i="84"/>
  <c r="DR317" i="84" s="1"/>
  <c r="GP99" i="84"/>
  <c r="DR99" i="84" s="1"/>
  <c r="I110" i="32" s="1"/>
  <c r="FY426" i="84"/>
  <c r="AG426" i="84" s="1"/>
  <c r="FU358" i="84"/>
  <c r="N358" i="84" s="1"/>
  <c r="GI368" i="84"/>
  <c r="CT368" i="84" s="1"/>
  <c r="GJ326" i="84"/>
  <c r="CX326" i="84" s="1"/>
  <c r="GJ108" i="84"/>
  <c r="CX108" i="84" s="1"/>
  <c r="AS119" i="44" s="1"/>
  <c r="GH154" i="84"/>
  <c r="CP154" i="84" s="1"/>
  <c r="FW264" i="84"/>
  <c r="AA264" i="84" s="1"/>
  <c r="FW46" i="84"/>
  <c r="AA46" i="84" s="1"/>
  <c r="FS98" i="84"/>
  <c r="L98" i="84" s="1"/>
  <c r="FS316" i="84"/>
  <c r="L316" i="84" s="1"/>
  <c r="GP318" i="84"/>
  <c r="DR318" i="84" s="1"/>
  <c r="GP100" i="84"/>
  <c r="DR100" i="84" s="1"/>
  <c r="I111" i="32" s="1"/>
  <c r="GC399" i="84"/>
  <c r="AS399" i="84" s="1"/>
  <c r="FX51" i="84"/>
  <c r="AD51" i="84" s="1"/>
  <c r="O62" i="60" s="1"/>
  <c r="FX269" i="84"/>
  <c r="AD269" i="84" s="1"/>
  <c r="FU361" i="84"/>
  <c r="N361" i="84" s="1"/>
  <c r="FW150" i="84"/>
  <c r="AA150" i="84" s="1"/>
  <c r="GF300" i="84"/>
  <c r="CH300" i="84" s="1"/>
  <c r="GF82" i="84"/>
  <c r="CH82" i="84" s="1"/>
  <c r="U93" i="44" s="1"/>
  <c r="GR348" i="84"/>
  <c r="EP348" i="84" s="1"/>
  <c r="GE271" i="84"/>
  <c r="CD271" i="84" s="1"/>
  <c r="GE53" i="84"/>
  <c r="CD53" i="84" s="1"/>
  <c r="O64" i="44" s="1"/>
  <c r="FT74" i="84"/>
  <c r="M74" i="84" s="1"/>
  <c r="FT292" i="84"/>
  <c r="M292" i="84" s="1"/>
  <c r="GM306" i="84"/>
  <c r="DJ306" i="84" s="1"/>
  <c r="GM88" i="84"/>
  <c r="DJ88" i="84" s="1"/>
  <c r="BK99" i="44" s="1"/>
  <c r="FU268" i="84"/>
  <c r="N268" i="84" s="1"/>
  <c r="FU50" i="84"/>
  <c r="N50" i="84" s="1"/>
  <c r="GF146" i="84"/>
  <c r="CH146" i="84" s="1"/>
  <c r="GQ160" i="84"/>
  <c r="FU178" i="84"/>
  <c r="N178" i="84" s="1"/>
  <c r="FX148" i="84"/>
  <c r="AD148" i="84" s="1"/>
  <c r="FS262" i="84"/>
  <c r="L262" i="84" s="1"/>
  <c r="FS44" i="84"/>
  <c r="L44" i="84" s="1"/>
  <c r="K55" i="30" s="1"/>
  <c r="FX80" i="84"/>
  <c r="AD80" i="84" s="1"/>
  <c r="O91" i="60" s="1"/>
  <c r="FZ78" i="84"/>
  <c r="AJ78" i="84" s="1"/>
  <c r="AA89" i="60" s="1"/>
  <c r="FZ296" i="84"/>
  <c r="AJ296" i="84" s="1"/>
  <c r="GH411" i="84"/>
  <c r="CP411" i="84" s="1"/>
  <c r="GH281" i="84"/>
  <c r="CP281" i="84" s="1"/>
  <c r="GH63" i="84"/>
  <c r="CP63" i="84" s="1"/>
  <c r="AG74" i="44" s="1"/>
  <c r="GF182" i="84"/>
  <c r="CH182" i="84" s="1"/>
  <c r="GL279" i="84"/>
  <c r="DF279" i="84" s="1"/>
  <c r="GL61" i="84"/>
  <c r="DF61" i="84" s="1"/>
  <c r="BE72" i="44" s="1"/>
  <c r="GA405" i="84"/>
  <c r="AM405" i="84" s="1"/>
  <c r="GF418" i="84"/>
  <c r="CH418" i="84" s="1"/>
  <c r="GF194" i="84"/>
  <c r="CH194" i="84" s="1"/>
  <c r="GN287" i="84"/>
  <c r="DV287" i="84" s="1"/>
  <c r="GN69" i="84"/>
  <c r="DV69" i="84" s="1"/>
  <c r="GD204" i="84"/>
  <c r="BZ204" i="84" s="1"/>
  <c r="FS230" i="84"/>
  <c r="L230" i="84" s="1"/>
  <c r="FS12" i="84"/>
  <c r="L12" i="84" s="1"/>
  <c r="K23" i="30" s="1"/>
  <c r="FY313" i="84"/>
  <c r="AG313" i="84" s="1"/>
  <c r="FY95" i="84"/>
  <c r="AG95" i="84" s="1"/>
  <c r="FV52" i="84"/>
  <c r="O52" i="84" s="1"/>
  <c r="N63" i="30" s="1"/>
  <c r="FV270" i="84"/>
  <c r="O270" i="84" s="1"/>
  <c r="FY255" i="84"/>
  <c r="AG255" i="84" s="1"/>
  <c r="FY37" i="84"/>
  <c r="AG37" i="84" s="1"/>
  <c r="FV297" i="84"/>
  <c r="O297" i="84" s="1"/>
  <c r="FV79" i="84"/>
  <c r="O79" i="84" s="1"/>
  <c r="N90" i="30" s="1"/>
  <c r="FT154" i="84"/>
  <c r="M154" i="84" s="1"/>
  <c r="GM408" i="84"/>
  <c r="DJ408" i="84" s="1"/>
  <c r="GH383" i="84"/>
  <c r="CP383" i="84" s="1"/>
  <c r="GK182" i="84"/>
  <c r="DB182" i="84" s="1"/>
  <c r="GM378" i="84"/>
  <c r="DJ378" i="84" s="1"/>
  <c r="GA171" i="84"/>
  <c r="AM171" i="84" s="1"/>
  <c r="GC310" i="84"/>
  <c r="AS310" i="84" s="1"/>
  <c r="GC92" i="84"/>
  <c r="AS92" i="84" s="1"/>
  <c r="I103" i="58" s="1"/>
  <c r="GA256" i="84"/>
  <c r="AM256" i="84" s="1"/>
  <c r="GA38" i="84"/>
  <c r="AM38" i="84" s="1"/>
  <c r="GG190" i="84"/>
  <c r="CL190" i="84" s="1"/>
  <c r="GP123" i="84"/>
  <c r="DR123" i="84" s="1"/>
  <c r="GK272" i="84"/>
  <c r="DB272" i="84" s="1"/>
  <c r="GK54" i="84"/>
  <c r="DB54" i="84" s="1"/>
  <c r="AY65" i="44" s="1"/>
  <c r="GL176" i="84"/>
  <c r="DF176" i="84" s="1"/>
  <c r="FT275" i="84"/>
  <c r="M275" i="84" s="1"/>
  <c r="FT57" i="84"/>
  <c r="M57" i="84" s="1"/>
  <c r="L68" i="30" s="1"/>
  <c r="GE412" i="84"/>
  <c r="CD412" i="84" s="1"/>
  <c r="GQ310" i="84"/>
  <c r="EA310" i="84" s="1"/>
  <c r="GQ92" i="84"/>
  <c r="EA92" i="84" s="1"/>
  <c r="N103" i="76" s="1"/>
  <c r="FY281" i="84"/>
  <c r="AG281" i="84" s="1"/>
  <c r="FY63" i="84"/>
  <c r="AG63" i="84" s="1"/>
  <c r="GF288" i="84"/>
  <c r="CH288" i="84" s="1"/>
  <c r="GF70" i="84"/>
  <c r="CH70" i="84" s="1"/>
  <c r="U81" i="44" s="1"/>
  <c r="FW274" i="84"/>
  <c r="AA274" i="84" s="1"/>
  <c r="FW56" i="84"/>
  <c r="AA56" i="84" s="1"/>
  <c r="GC185" i="84"/>
  <c r="AS185" i="84" s="1"/>
  <c r="GD375" i="84"/>
  <c r="BZ375" i="84" s="1"/>
  <c r="GF97" i="84"/>
  <c r="CH97" i="84" s="1"/>
  <c r="U108" i="44" s="1"/>
  <c r="GF315" i="84"/>
  <c r="CH315" i="84" s="1"/>
  <c r="GH282" i="84"/>
  <c r="CP282" i="84" s="1"/>
  <c r="GH64" i="84"/>
  <c r="CP64" i="84" s="1"/>
  <c r="AG75" i="44" s="1"/>
  <c r="GD284" i="84"/>
  <c r="BZ284" i="84" s="1"/>
  <c r="GD66" i="84"/>
  <c r="BZ66" i="84" s="1"/>
  <c r="I77" i="44" s="1"/>
  <c r="GN284" i="84"/>
  <c r="DV284" i="84" s="1"/>
  <c r="GN66" i="84"/>
  <c r="DV66" i="84" s="1"/>
  <c r="GE57" i="84"/>
  <c r="CD57" i="84" s="1"/>
  <c r="O68" i="44" s="1"/>
  <c r="GE275" i="84"/>
  <c r="CD275" i="84" s="1"/>
  <c r="GM151" i="84"/>
  <c r="DJ151" i="84" s="1"/>
  <c r="GK388" i="84"/>
  <c r="DB388" i="84" s="1"/>
  <c r="GJ376" i="84"/>
  <c r="CX376" i="84" s="1"/>
  <c r="GL302" i="84"/>
  <c r="DF302" i="84" s="1"/>
  <c r="GL84" i="84"/>
  <c r="DF84" i="84" s="1"/>
  <c r="BE95" i="44" s="1"/>
  <c r="GF280" i="84"/>
  <c r="CH280" i="84" s="1"/>
  <c r="GF62" i="84"/>
  <c r="CH62" i="84" s="1"/>
  <c r="U73" i="44" s="1"/>
  <c r="GG285" i="84"/>
  <c r="CL285" i="84" s="1"/>
  <c r="GG67" i="84"/>
  <c r="CL67" i="84" s="1"/>
  <c r="AA78" i="44" s="1"/>
  <c r="FX180" i="84"/>
  <c r="AD180" i="84" s="1"/>
  <c r="GL412" i="84"/>
  <c r="DF412" i="84" s="1"/>
  <c r="GI384" i="84"/>
  <c r="CT384" i="84" s="1"/>
  <c r="GI166" i="84"/>
  <c r="CT166" i="84" s="1"/>
  <c r="GL157" i="84"/>
  <c r="DF157" i="84" s="1"/>
  <c r="FV363" i="84"/>
  <c r="O363" i="84" s="1"/>
  <c r="GJ266" i="84"/>
  <c r="CX266" i="84" s="1"/>
  <c r="GJ48" i="84"/>
  <c r="CX48" i="84" s="1"/>
  <c r="AS59" i="44" s="1"/>
  <c r="GP292" i="84"/>
  <c r="DR292" i="84" s="1"/>
  <c r="GP74" i="84"/>
  <c r="DR74" i="84" s="1"/>
  <c r="I85" i="32" s="1"/>
  <c r="GH412" i="84"/>
  <c r="CP412" i="84" s="1"/>
  <c r="FT62" i="84"/>
  <c r="M62" i="84" s="1"/>
  <c r="GP414" i="84"/>
  <c r="DR414" i="84" s="1"/>
  <c r="GB305" i="84"/>
  <c r="BD305" i="84" s="1"/>
  <c r="GB87" i="84"/>
  <c r="BD87" i="84" s="1"/>
  <c r="O98" i="58" s="1"/>
  <c r="GH258" i="84"/>
  <c r="CP258" i="84" s="1"/>
  <c r="GH40" i="84"/>
  <c r="CP40" i="84" s="1"/>
  <c r="AG51" i="44" s="1"/>
  <c r="GL166" i="84"/>
  <c r="DF166" i="84" s="1"/>
  <c r="GL296" i="84"/>
  <c r="DF296" i="84" s="1"/>
  <c r="GL78" i="84"/>
  <c r="DF78" i="84" s="1"/>
  <c r="BE89" i="44" s="1"/>
  <c r="FW190" i="84"/>
  <c r="AA190" i="84" s="1"/>
  <c r="GL49" i="84"/>
  <c r="DF49" i="84" s="1"/>
  <c r="BE60" i="44" s="1"/>
  <c r="GL267" i="84"/>
  <c r="DF267" i="84" s="1"/>
  <c r="FW285" i="84"/>
  <c r="AA285" i="84" s="1"/>
  <c r="FW67" i="84"/>
  <c r="AA67" i="84" s="1"/>
  <c r="FZ180" i="84"/>
  <c r="AJ180" i="84" s="1"/>
  <c r="GG164" i="84"/>
  <c r="CL164" i="84" s="1"/>
  <c r="GH172" i="84"/>
  <c r="CP172" i="84" s="1"/>
  <c r="FX282" i="84"/>
  <c r="AD282" i="84" s="1"/>
  <c r="FX64" i="84"/>
  <c r="AD64" i="84" s="1"/>
  <c r="O75" i="60" s="1"/>
  <c r="GJ90" i="84"/>
  <c r="CX90" i="84" s="1"/>
  <c r="AS101" i="44" s="1"/>
  <c r="GJ308" i="84"/>
  <c r="CX308" i="84" s="1"/>
  <c r="GJ410" i="84"/>
  <c r="CX410" i="84" s="1"/>
  <c r="FX277" i="84"/>
  <c r="AD277" i="84" s="1"/>
  <c r="FX59" i="84"/>
  <c r="AD59" i="84" s="1"/>
  <c r="O70" i="60" s="1"/>
  <c r="GQ125" i="84"/>
  <c r="FV407" i="84"/>
  <c r="O407" i="84" s="1"/>
  <c r="GN360" i="84"/>
  <c r="DV360" i="84" s="1"/>
  <c r="FY67" i="84"/>
  <c r="AG67" i="84" s="1"/>
  <c r="FY285" i="84"/>
  <c r="AG285" i="84" s="1"/>
  <c r="GM259" i="84"/>
  <c r="DJ259" i="84" s="1"/>
  <c r="GM41" i="84"/>
  <c r="DJ41" i="84" s="1"/>
  <c r="BK52" i="44" s="1"/>
  <c r="GA271" i="84"/>
  <c r="AM271" i="84" s="1"/>
  <c r="GA53" i="84"/>
  <c r="AM53" i="84" s="1"/>
  <c r="FU228" i="84"/>
  <c r="N228" i="84" s="1"/>
  <c r="FU10" i="84"/>
  <c r="N10" i="84" s="1"/>
  <c r="GM377" i="84"/>
  <c r="DJ377" i="84" s="1"/>
  <c r="GB410" i="84"/>
  <c r="BD410" i="84" s="1"/>
  <c r="GQ99" i="84"/>
  <c r="EA99" i="84" s="1"/>
  <c r="N110" i="76" s="1"/>
  <c r="GQ317" i="84"/>
  <c r="EA317" i="84" s="1"/>
  <c r="FW188" i="84"/>
  <c r="AA188" i="84" s="1"/>
  <c r="FU400" i="84"/>
  <c r="N400" i="84" s="1"/>
  <c r="FZ395" i="84"/>
  <c r="AJ395" i="84" s="1"/>
  <c r="FY405" i="84"/>
  <c r="AG405" i="84" s="1"/>
  <c r="GO174" i="84"/>
  <c r="DN174" i="84" s="1"/>
  <c r="FX158" i="84"/>
  <c r="AD158" i="84" s="1"/>
  <c r="GB290" i="84"/>
  <c r="BD290" i="84" s="1"/>
  <c r="GB72" i="84"/>
  <c r="BD72" i="84" s="1"/>
  <c r="O83" i="58" s="1"/>
  <c r="GH299" i="84"/>
  <c r="CP299" i="84" s="1"/>
  <c r="GH81" i="84"/>
  <c r="CP81" i="84" s="1"/>
  <c r="AG92" i="44" s="1"/>
  <c r="FZ233" i="84"/>
  <c r="AJ233" i="84" s="1"/>
  <c r="FZ15" i="84"/>
  <c r="AJ15" i="84" s="1"/>
  <c r="GF303" i="84"/>
  <c r="CH303" i="84" s="1"/>
  <c r="GF85" i="84"/>
  <c r="CH85" i="84" s="1"/>
  <c r="U96" i="44" s="1"/>
  <c r="GH155" i="84"/>
  <c r="CP155" i="84" s="1"/>
  <c r="GM74" i="84"/>
  <c r="DJ74" i="84" s="1"/>
  <c r="BK85" i="44" s="1"/>
  <c r="GM292" i="84"/>
  <c r="DJ292" i="84" s="1"/>
  <c r="GN417" i="84"/>
  <c r="DV417" i="84" s="1"/>
  <c r="GM150" i="84"/>
  <c r="DJ150" i="84" s="1"/>
  <c r="GO195" i="84"/>
  <c r="DN195" i="84" s="1"/>
  <c r="GI297" i="84"/>
  <c r="CT297" i="84" s="1"/>
  <c r="GI79" i="84"/>
  <c r="CT79" i="84" s="1"/>
  <c r="AM90" i="44" s="1"/>
  <c r="GM409" i="84"/>
  <c r="DJ409" i="84" s="1"/>
  <c r="FZ163" i="84"/>
  <c r="AJ163" i="84" s="1"/>
  <c r="GO400" i="84"/>
  <c r="DN400" i="84" s="1"/>
  <c r="FZ284" i="84"/>
  <c r="AJ284" i="84" s="1"/>
  <c r="FZ66" i="84"/>
  <c r="AJ66" i="84" s="1"/>
  <c r="FU205" i="84"/>
  <c r="N205" i="84" s="1"/>
  <c r="GF154" i="84"/>
  <c r="CH154" i="84" s="1"/>
  <c r="FT277" i="84"/>
  <c r="M277" i="84" s="1"/>
  <c r="FT59" i="84"/>
  <c r="M59" i="84" s="1"/>
  <c r="L70" i="30" s="1"/>
  <c r="GD378" i="84"/>
  <c r="BZ378" i="84" s="1"/>
  <c r="FS277" i="84"/>
  <c r="L277" i="84" s="1"/>
  <c r="FS59" i="84"/>
  <c r="L59" i="84" s="1"/>
  <c r="K70" i="30" s="1"/>
  <c r="GF297" i="84"/>
  <c r="CH297" i="84" s="1"/>
  <c r="GF79" i="84"/>
  <c r="CH79" i="84" s="1"/>
  <c r="U90" i="44" s="1"/>
  <c r="FY321" i="84"/>
  <c r="AG321" i="84" s="1"/>
  <c r="FY103" i="84"/>
  <c r="AG103" i="84" s="1"/>
  <c r="GO148" i="84"/>
  <c r="DN148" i="84" s="1"/>
  <c r="GJ142" i="84"/>
  <c r="CX142" i="84" s="1"/>
  <c r="GJ44" i="84"/>
  <c r="CX44" i="84" s="1"/>
  <c r="AS55" i="44" s="1"/>
  <c r="GJ262" i="84"/>
  <c r="CX262" i="84" s="1"/>
  <c r="GT227" i="84"/>
  <c r="EV227" i="84" s="1"/>
  <c r="GT9" i="84"/>
  <c r="EV9" i="84" s="1"/>
  <c r="U13" i="33" s="1"/>
  <c r="GM359" i="84"/>
  <c r="DJ359" i="84" s="1"/>
  <c r="FZ129" i="84"/>
  <c r="AJ129" i="84" s="1"/>
  <c r="FY165" i="84"/>
  <c r="AG165" i="84" s="1"/>
  <c r="GN398" i="84"/>
  <c r="DV398" i="84" s="1"/>
  <c r="GD293" i="84"/>
  <c r="BZ293" i="84" s="1"/>
  <c r="GD75" i="84"/>
  <c r="BZ75" i="84" s="1"/>
  <c r="I86" i="44" s="1"/>
  <c r="O138" i="84"/>
  <c r="GI165" i="84"/>
  <c r="CT165" i="84" s="1"/>
  <c r="FS406" i="84"/>
  <c r="L406" i="84" s="1"/>
  <c r="GG202" i="84"/>
  <c r="CL202" i="84" s="1"/>
  <c r="FU427" i="84"/>
  <c r="N427" i="84" s="1"/>
  <c r="FT251" i="84"/>
  <c r="M251" i="84" s="1"/>
  <c r="FT33" i="84"/>
  <c r="M33" i="84" s="1"/>
  <c r="L44" i="30" s="1"/>
  <c r="GT354" i="84"/>
  <c r="EV354" i="84" s="1"/>
  <c r="GO103" i="84"/>
  <c r="DN103" i="84" s="1"/>
  <c r="S114" i="32" s="1"/>
  <c r="GD324" i="84"/>
  <c r="BZ324" i="84" s="1"/>
  <c r="GD106" i="84"/>
  <c r="BZ106" i="84" s="1"/>
  <c r="I117" i="44" s="1"/>
  <c r="FS169" i="84"/>
  <c r="L169" i="84" s="1"/>
  <c r="FW335" i="84"/>
  <c r="AA335" i="84" s="1"/>
  <c r="GS237" i="84"/>
  <c r="ES237" i="84" s="1"/>
  <c r="GS19" i="84"/>
  <c r="ES19" i="84" s="1"/>
  <c r="O23" i="33" s="1"/>
  <c r="GI277" i="84"/>
  <c r="CT277" i="84" s="1"/>
  <c r="GI59" i="84"/>
  <c r="CT59" i="84" s="1"/>
  <c r="AM70" i="44" s="1"/>
  <c r="GU337" i="84"/>
  <c r="EY337" i="84" s="1"/>
  <c r="FX250" i="84"/>
  <c r="AD250" i="84" s="1"/>
  <c r="FX32" i="84"/>
  <c r="AD32" i="84" s="1"/>
  <c r="O43" i="60" s="1"/>
  <c r="GQ227" i="84"/>
  <c r="GQ9" i="84"/>
  <c r="FS135" i="84"/>
  <c r="L135" i="84" s="1"/>
  <c r="FS15" i="84"/>
  <c r="L15" i="84" s="1"/>
  <c r="K26" i="30" s="1"/>
  <c r="FS233" i="84"/>
  <c r="L233" i="84" s="1"/>
  <c r="FT356" i="84"/>
  <c r="M356" i="84" s="1"/>
  <c r="FS382" i="84"/>
  <c r="L382" i="84" s="1"/>
  <c r="GA163" i="84"/>
  <c r="AM163" i="84" s="1"/>
  <c r="FV267" i="84"/>
  <c r="O267" i="84" s="1"/>
  <c r="FV49" i="84"/>
  <c r="O49" i="84" s="1"/>
  <c r="FY403" i="84"/>
  <c r="AG403" i="84" s="1"/>
  <c r="GM412" i="84"/>
  <c r="DJ412" i="84" s="1"/>
  <c r="GH429" i="84"/>
  <c r="CP429" i="84" s="1"/>
  <c r="GP161" i="84"/>
  <c r="DR161" i="84" s="1"/>
  <c r="GK304" i="84"/>
  <c r="DB304" i="84" s="1"/>
  <c r="GK86" i="84"/>
  <c r="DB86" i="84" s="1"/>
  <c r="AY97" i="44" s="1"/>
  <c r="FW396" i="84"/>
  <c r="AA396" i="84" s="1"/>
  <c r="GA125" i="84"/>
  <c r="AM125" i="84" s="1"/>
  <c r="FU263" i="84"/>
  <c r="N263" i="84" s="1"/>
  <c r="FU45" i="84"/>
  <c r="N45" i="84" s="1"/>
  <c r="M56" i="30" s="1"/>
  <c r="GR120" i="84"/>
  <c r="EP120" i="84" s="1"/>
  <c r="GG321" i="84"/>
  <c r="CL321" i="84" s="1"/>
  <c r="GG103" i="84"/>
  <c r="CL103" i="84" s="1"/>
  <c r="AA114" i="44" s="1"/>
  <c r="FV73" i="84"/>
  <c r="O73" i="84" s="1"/>
  <c r="N84" i="30" s="1"/>
  <c r="GL275" i="84"/>
  <c r="DF275" i="84" s="1"/>
  <c r="GL57" i="84"/>
  <c r="DF57" i="84" s="1"/>
  <c r="BE68" i="44" s="1"/>
  <c r="GG213" i="84"/>
  <c r="CL213" i="84" s="1"/>
  <c r="GN258" i="84"/>
  <c r="DV258" i="84" s="1"/>
  <c r="GN40" i="84"/>
  <c r="DV40" i="84" s="1"/>
  <c r="GP352" i="84"/>
  <c r="DR352" i="84" s="1"/>
  <c r="GM260" i="84"/>
  <c r="DJ260" i="84" s="1"/>
  <c r="FS413" i="84"/>
  <c r="L413" i="84" s="1"/>
  <c r="GD176" i="84"/>
  <c r="BZ176" i="84" s="1"/>
  <c r="GK253" i="84"/>
  <c r="DB253" i="84" s="1"/>
  <c r="GK35" i="84"/>
  <c r="DB35" i="84" s="1"/>
  <c r="AY46" i="44" s="1"/>
  <c r="GJ147" i="84"/>
  <c r="CX147" i="84" s="1"/>
  <c r="GP241" i="84"/>
  <c r="DR241" i="84" s="1"/>
  <c r="GP23" i="84"/>
  <c r="DR23" i="84" s="1"/>
  <c r="I34" i="32" s="1"/>
  <c r="GQ344" i="84"/>
  <c r="GR31" i="84"/>
  <c r="EP31" i="84" s="1"/>
  <c r="I35" i="33" s="1"/>
  <c r="GR249" i="84"/>
  <c r="EP249" i="84" s="1"/>
  <c r="GE400" i="84"/>
  <c r="CD400" i="84" s="1"/>
  <c r="GC297" i="84"/>
  <c r="AS297" i="84" s="1"/>
  <c r="GC79" i="84"/>
  <c r="AS79" i="84" s="1"/>
  <c r="I90" i="58" s="1"/>
  <c r="GR242" i="84"/>
  <c r="EP242" i="84" s="1"/>
  <c r="GR24" i="84"/>
  <c r="EP24" i="84" s="1"/>
  <c r="I28" i="33" s="1"/>
  <c r="GD53" i="84"/>
  <c r="BZ53" i="84" s="1"/>
  <c r="I64" i="44" s="1"/>
  <c r="GD271" i="84"/>
  <c r="BZ271" i="84" s="1"/>
  <c r="FZ263" i="84"/>
  <c r="AJ263" i="84" s="1"/>
  <c r="FZ45" i="84"/>
  <c r="AJ45" i="84" s="1"/>
  <c r="FU279" i="84"/>
  <c r="N279" i="84" s="1"/>
  <c r="FU61" i="84"/>
  <c r="N61" i="84" s="1"/>
  <c r="M72" i="30" s="1"/>
  <c r="GH321" i="84"/>
  <c r="CP321" i="84" s="1"/>
  <c r="GH103" i="84"/>
  <c r="CP103" i="84" s="1"/>
  <c r="AG114" i="44" s="1"/>
  <c r="GM73" i="84"/>
  <c r="DJ73" i="84" s="1"/>
  <c r="BK84" i="44" s="1"/>
  <c r="GM291" i="84"/>
  <c r="DJ291" i="84" s="1"/>
  <c r="GE321" i="84"/>
  <c r="CD321" i="84" s="1"/>
  <c r="GE103" i="84"/>
  <c r="CD103" i="84" s="1"/>
  <c r="O114" i="44" s="1"/>
  <c r="GQ284" i="84"/>
  <c r="GQ66" i="84"/>
  <c r="FU274" i="84"/>
  <c r="N274" i="84" s="1"/>
  <c r="FU56" i="84"/>
  <c r="N56" i="84" s="1"/>
  <c r="M67" i="30" s="1"/>
  <c r="GO375" i="84"/>
  <c r="DN375" i="84" s="1"/>
  <c r="FU388" i="84"/>
  <c r="N388" i="84" s="1"/>
  <c r="Z100" i="60"/>
  <c r="FT423" i="84"/>
  <c r="M423" i="84" s="1"/>
  <c r="FV29" i="84"/>
  <c r="O29" i="84" s="1"/>
  <c r="N40" i="30" s="1"/>
  <c r="FV247" i="84"/>
  <c r="O247" i="84" s="1"/>
  <c r="FX133" i="84"/>
  <c r="AD133" i="84" s="1"/>
  <c r="GL39" i="84"/>
  <c r="DF39" i="84" s="1"/>
  <c r="BE50" i="44" s="1"/>
  <c r="GL257" i="84"/>
  <c r="DF257" i="84" s="1"/>
  <c r="GF261" i="84"/>
  <c r="CH261" i="84" s="1"/>
  <c r="GF43" i="84"/>
  <c r="CH43" i="84" s="1"/>
  <c r="U54" i="44" s="1"/>
  <c r="FU239" i="84"/>
  <c r="N239" i="84" s="1"/>
  <c r="FU21" i="84"/>
  <c r="N21" i="84" s="1"/>
  <c r="M32" i="30" s="1"/>
  <c r="GH423" i="84"/>
  <c r="CP423" i="84" s="1"/>
  <c r="GS348" i="84"/>
  <c r="ES348" i="84" s="1"/>
  <c r="FV210" i="84"/>
  <c r="O210" i="84" s="1"/>
  <c r="GS117" i="84"/>
  <c r="ES117" i="84" s="1"/>
  <c r="FV20" i="84"/>
  <c r="O20" i="84" s="1"/>
  <c r="N31" i="30" s="1"/>
  <c r="FV238" i="84"/>
  <c r="O238" i="84" s="1"/>
  <c r="GI414" i="84"/>
  <c r="CT414" i="84" s="1"/>
  <c r="GG379" i="84"/>
  <c r="CL379" i="84" s="1"/>
  <c r="GP60" i="84"/>
  <c r="DR60" i="84" s="1"/>
  <c r="I71" i="32" s="1"/>
  <c r="GP278" i="84"/>
  <c r="DR278" i="84" s="1"/>
  <c r="FU110" i="84"/>
  <c r="N110" i="84" s="1"/>
  <c r="M121" i="30" s="1"/>
  <c r="FU328" i="84"/>
  <c r="N328" i="84" s="1"/>
  <c r="GQ336" i="84"/>
  <c r="FZ413" i="84"/>
  <c r="AJ413" i="84" s="1"/>
  <c r="GG39" i="84"/>
  <c r="CL39" i="84" s="1"/>
  <c r="AA50" i="44" s="1"/>
  <c r="GG257" i="84"/>
  <c r="CL257" i="84" s="1"/>
  <c r="GM200" i="84"/>
  <c r="DJ200" i="84" s="1"/>
  <c r="FY267" i="84"/>
  <c r="AG267" i="84" s="1"/>
  <c r="FY49" i="84"/>
  <c r="AG49" i="84" s="1"/>
  <c r="FW250" i="84"/>
  <c r="AA250" i="84" s="1"/>
  <c r="FW32" i="84"/>
  <c r="AA32" i="84" s="1"/>
  <c r="FW314" i="84"/>
  <c r="AA314" i="84" s="1"/>
  <c r="FW96" i="84"/>
  <c r="AA96" i="84" s="1"/>
  <c r="GK419" i="84"/>
  <c r="DB419" i="84" s="1"/>
  <c r="FZ240" i="84"/>
  <c r="AJ240" i="84" s="1"/>
  <c r="FZ22" i="84"/>
  <c r="AJ22" i="84" s="1"/>
  <c r="GH325" i="84"/>
  <c r="CP325" i="84" s="1"/>
  <c r="GH107" i="84"/>
  <c r="CP107" i="84" s="1"/>
  <c r="AG118" i="44" s="1"/>
  <c r="GQ320" i="84"/>
  <c r="EA320" i="84" s="1"/>
  <c r="GQ102" i="84"/>
  <c r="EA102" i="84" s="1"/>
  <c r="N113" i="76" s="1"/>
  <c r="GA360" i="84"/>
  <c r="AM360" i="84" s="1"/>
  <c r="FV266" i="84"/>
  <c r="O266" i="84" s="1"/>
  <c r="FV48" i="84"/>
  <c r="O48" i="84" s="1"/>
  <c r="N59" i="30" s="1"/>
  <c r="FZ145" i="84"/>
  <c r="AJ145" i="84" s="1"/>
  <c r="GJ362" i="84"/>
  <c r="CX362" i="84" s="1"/>
  <c r="FX183" i="84"/>
  <c r="AD183" i="84" s="1"/>
  <c r="GQ131" i="84"/>
  <c r="FZ202" i="84"/>
  <c r="AJ202" i="84" s="1"/>
  <c r="GK421" i="84"/>
  <c r="DB421" i="84" s="1"/>
  <c r="GQ259" i="84"/>
  <c r="GQ41" i="84"/>
  <c r="GK198" i="84"/>
  <c r="DB198" i="84" s="1"/>
  <c r="GM214" i="84"/>
  <c r="DJ214" i="84" s="1"/>
  <c r="GQ407" i="84"/>
  <c r="EA407" i="84" s="1"/>
  <c r="GG91" i="84"/>
  <c r="CL91" i="84" s="1"/>
  <c r="AA102" i="44" s="1"/>
  <c r="GG309" i="84"/>
  <c r="CL309" i="84" s="1"/>
  <c r="GA178" i="84"/>
  <c r="AM178" i="84" s="1"/>
  <c r="GO311" i="84"/>
  <c r="DN311" i="84" s="1"/>
  <c r="GO93" i="84"/>
  <c r="DN93" i="84" s="1"/>
  <c r="S104" i="32" s="1"/>
  <c r="GN421" i="84"/>
  <c r="DV421" i="84" s="1"/>
  <c r="GC200" i="84"/>
  <c r="AS200" i="84" s="1"/>
  <c r="GU348" i="84"/>
  <c r="EY348" i="84" s="1"/>
  <c r="FV326" i="84"/>
  <c r="O326" i="84" s="1"/>
  <c r="FV108" i="84"/>
  <c r="O108" i="84" s="1"/>
  <c r="N119" i="30" s="1"/>
  <c r="GM394" i="84"/>
  <c r="DJ394" i="84" s="1"/>
  <c r="GM421" i="84"/>
  <c r="DJ421" i="84" s="1"/>
  <c r="GI420" i="84"/>
  <c r="CT420" i="84" s="1"/>
  <c r="GA351" i="84"/>
  <c r="AM351" i="84" s="1"/>
  <c r="GO348" i="84"/>
  <c r="DN348" i="84" s="1"/>
  <c r="GU134" i="84"/>
  <c r="EY134" i="84" s="1"/>
  <c r="FT383" i="84"/>
  <c r="M383" i="84" s="1"/>
  <c r="GK359" i="84"/>
  <c r="DB359" i="84" s="1"/>
  <c r="FW368" i="84"/>
  <c r="AA368" i="84" s="1"/>
  <c r="FZ425" i="84"/>
  <c r="AJ425" i="84" s="1"/>
  <c r="FS208" i="84"/>
  <c r="L208" i="84" s="1"/>
  <c r="GB307" i="84"/>
  <c r="BD307" i="84" s="1"/>
  <c r="GB89" i="84"/>
  <c r="BD89" i="84" s="1"/>
  <c r="O100" i="58" s="1"/>
  <c r="AA126" i="84"/>
  <c r="GJ40" i="84"/>
  <c r="CX40" i="84" s="1"/>
  <c r="AS51" i="44" s="1"/>
  <c r="GJ258" i="84"/>
  <c r="CX258" i="84" s="1"/>
  <c r="FX303" i="84"/>
  <c r="AD303" i="84" s="1"/>
  <c r="FX85" i="84"/>
  <c r="AD85" i="84" s="1"/>
  <c r="O96" i="60" s="1"/>
  <c r="GA335" i="84"/>
  <c r="AM335" i="84" s="1"/>
  <c r="GI313" i="84"/>
  <c r="CT313" i="84" s="1"/>
  <c r="GI95" i="84"/>
  <c r="CT95" i="84" s="1"/>
  <c r="AM106" i="44" s="1"/>
  <c r="FZ12" i="84"/>
  <c r="AJ12" i="84" s="1"/>
  <c r="FZ230" i="84"/>
  <c r="AJ230" i="84" s="1"/>
  <c r="FT417" i="84"/>
  <c r="M417" i="84" s="1"/>
  <c r="GB417" i="84"/>
  <c r="BD417" i="84" s="1"/>
  <c r="FV200" i="84"/>
  <c r="O200" i="84" s="1"/>
  <c r="GR230" i="84"/>
  <c r="EP230" i="84" s="1"/>
  <c r="GR12" i="84"/>
  <c r="EP12" i="84" s="1"/>
  <c r="I16" i="33" s="1"/>
  <c r="GO41" i="84"/>
  <c r="DN41" i="84" s="1"/>
  <c r="S52" i="32" s="1"/>
  <c r="GD307" i="84"/>
  <c r="BZ307" i="84" s="1"/>
  <c r="GD89" i="84"/>
  <c r="BZ89" i="84" s="1"/>
  <c r="I100" i="44" s="1"/>
  <c r="GA420" i="84"/>
  <c r="AM420" i="84" s="1"/>
  <c r="FY241" i="84"/>
  <c r="AG241" i="84" s="1"/>
  <c r="FY23" i="84"/>
  <c r="AG23" i="84" s="1"/>
  <c r="GA359" i="84"/>
  <c r="AM359" i="84" s="1"/>
  <c r="FW360" i="84"/>
  <c r="AA360" i="84" s="1"/>
  <c r="GG315" i="84"/>
  <c r="CL315" i="84" s="1"/>
  <c r="GG97" i="84"/>
  <c r="CL97" i="84" s="1"/>
  <c r="AA108" i="44" s="1"/>
  <c r="FZ250" i="84"/>
  <c r="AJ250" i="84" s="1"/>
  <c r="FZ32" i="84"/>
  <c r="AJ32" i="84" s="1"/>
  <c r="FT211" i="84"/>
  <c r="M211" i="84" s="1"/>
  <c r="GA136" i="84"/>
  <c r="AM136" i="84" s="1"/>
  <c r="FW116" i="84"/>
  <c r="AA116" i="84" s="1"/>
  <c r="GP268" i="84"/>
  <c r="DR268" i="84" s="1"/>
  <c r="GP50" i="84"/>
  <c r="DR50" i="84" s="1"/>
  <c r="I61" i="32" s="1"/>
  <c r="GK379" i="84"/>
  <c r="DB379" i="84" s="1"/>
  <c r="GH424" i="84"/>
  <c r="CP424" i="84" s="1"/>
  <c r="GA429" i="84"/>
  <c r="AM429" i="84" s="1"/>
  <c r="GD424" i="84"/>
  <c r="BZ424" i="84" s="1"/>
  <c r="FT320" i="84"/>
  <c r="M320" i="84" s="1"/>
  <c r="FT102" i="84"/>
  <c r="M102" i="84" s="1"/>
  <c r="L113" i="30" s="1"/>
  <c r="FS269" i="84"/>
  <c r="L269" i="84" s="1"/>
  <c r="FS51" i="84"/>
  <c r="L51" i="84" s="1"/>
  <c r="K62" i="30" s="1"/>
  <c r="FT101" i="84"/>
  <c r="M101" i="84" s="1"/>
  <c r="L112" i="30" s="1"/>
  <c r="FT319" i="84"/>
  <c r="M319" i="84" s="1"/>
  <c r="GF251" i="84"/>
  <c r="CH251" i="84" s="1"/>
  <c r="GF33" i="84"/>
  <c r="CH33" i="84" s="1"/>
  <c r="U44" i="44" s="1"/>
  <c r="FW306" i="84"/>
  <c r="AA306" i="84" s="1"/>
  <c r="FW88" i="84"/>
  <c r="AA88" i="84" s="1"/>
  <c r="GM278" i="84"/>
  <c r="DJ278" i="84" s="1"/>
  <c r="GM60" i="84"/>
  <c r="DJ60" i="84" s="1"/>
  <c r="BK71" i="44" s="1"/>
  <c r="GH435" i="84"/>
  <c r="CP435" i="84" s="1"/>
  <c r="GU229" i="84"/>
  <c r="EY229" i="84" s="1"/>
  <c r="GU11" i="84"/>
  <c r="EY11" i="84" s="1"/>
  <c r="AA15" i="33" s="1"/>
  <c r="GN198" i="84"/>
  <c r="DV198" i="84" s="1"/>
  <c r="FV259" i="84"/>
  <c r="O259" i="84" s="1"/>
  <c r="FV41" i="84"/>
  <c r="O41" i="84" s="1"/>
  <c r="N52" i="30" s="1"/>
  <c r="FS91" i="84"/>
  <c r="L91" i="84" s="1"/>
  <c r="K102" i="30" s="1"/>
  <c r="FY219" i="84"/>
  <c r="AG219" i="84" s="1"/>
  <c r="FU354" i="84"/>
  <c r="N354" i="84" s="1"/>
  <c r="GN197" i="84"/>
  <c r="DV197" i="84" s="1"/>
  <c r="GN99" i="84"/>
  <c r="DV99" i="84" s="1"/>
  <c r="GN317" i="84"/>
  <c r="DV317" i="84" s="1"/>
  <c r="GI374" i="84"/>
  <c r="CT374" i="84" s="1"/>
  <c r="GU353" i="84"/>
  <c r="EY353" i="84" s="1"/>
  <c r="GN372" i="84"/>
  <c r="DV372" i="84" s="1"/>
  <c r="GT341" i="84"/>
  <c r="EV341" i="84" s="1"/>
  <c r="GD328" i="84"/>
  <c r="BZ328" i="84" s="1"/>
  <c r="FU37" i="84"/>
  <c r="N37" i="84" s="1"/>
  <c r="M48" i="30" s="1"/>
  <c r="FU255" i="84"/>
  <c r="N255" i="84" s="1"/>
  <c r="FU310" i="84"/>
  <c r="N310" i="84" s="1"/>
  <c r="FU92" i="84"/>
  <c r="N92" i="84" s="1"/>
  <c r="M103" i="30" s="1"/>
  <c r="GJ276" i="84"/>
  <c r="CX276" i="84" s="1"/>
  <c r="GJ58" i="84"/>
  <c r="CX58" i="84" s="1"/>
  <c r="AS69" i="44" s="1"/>
  <c r="FV299" i="84"/>
  <c r="O299" i="84" s="1"/>
  <c r="FV81" i="84"/>
  <c r="O81" i="84" s="1"/>
  <c r="N92" i="30" s="1"/>
  <c r="GK425" i="84"/>
  <c r="DB425" i="84" s="1"/>
  <c r="FV250" i="84"/>
  <c r="O250" i="84" s="1"/>
  <c r="FV32" i="84"/>
  <c r="O32" i="84" s="1"/>
  <c r="N43" i="30" s="1"/>
  <c r="GN192" i="84"/>
  <c r="DV192" i="84" s="1"/>
  <c r="GL379" i="84"/>
  <c r="DF379" i="84" s="1"/>
  <c r="FS276" i="84"/>
  <c r="L276" i="84" s="1"/>
  <c r="FS58" i="84"/>
  <c r="L58" i="84" s="1"/>
  <c r="K69" i="30" s="1"/>
  <c r="GD174" i="84"/>
  <c r="BZ174" i="84" s="1"/>
  <c r="FV391" i="84"/>
  <c r="O391" i="84" s="1"/>
  <c r="GM300" i="84"/>
  <c r="DJ300" i="84" s="1"/>
  <c r="GM82" i="84"/>
  <c r="DJ82" i="84" s="1"/>
  <c r="BK93" i="44" s="1"/>
  <c r="GL372" i="84"/>
  <c r="DF372" i="84" s="1"/>
  <c r="GH307" i="84"/>
  <c r="CP307" i="84" s="1"/>
  <c r="GH89" i="84"/>
  <c r="CP89" i="84" s="1"/>
  <c r="AG100" i="44" s="1"/>
  <c r="GA153" i="84"/>
  <c r="AM153" i="84" s="1"/>
  <c r="FU270" i="84"/>
  <c r="N270" i="84" s="1"/>
  <c r="FU52" i="84"/>
  <c r="N52" i="84" s="1"/>
  <c r="M63" i="30" s="1"/>
  <c r="AA174" i="84"/>
  <c r="GN397" i="84"/>
  <c r="DV397" i="84" s="1"/>
  <c r="GC400" i="84"/>
  <c r="AS400" i="84" s="1"/>
  <c r="GA164" i="84"/>
  <c r="AM164" i="84" s="1"/>
  <c r="FS409" i="84"/>
  <c r="L409" i="84" s="1"/>
  <c r="GD194" i="84"/>
  <c r="BZ194" i="84" s="1"/>
  <c r="FT261" i="84"/>
  <c r="M261" i="84" s="1"/>
  <c r="FT43" i="84"/>
  <c r="M43" i="84" s="1"/>
  <c r="L54" i="30" s="1"/>
  <c r="FU179" i="84"/>
  <c r="N179" i="84" s="1"/>
  <c r="GE274" i="84"/>
  <c r="CD274" i="84" s="1"/>
  <c r="GE56" i="84"/>
  <c r="CD56" i="84" s="1"/>
  <c r="O67" i="44" s="1"/>
  <c r="GN406" i="84"/>
  <c r="DV406" i="84" s="1"/>
  <c r="GG370" i="84"/>
  <c r="CL370" i="84" s="1"/>
  <c r="GQ277" i="84"/>
  <c r="GQ59" i="84"/>
  <c r="GG405" i="84"/>
  <c r="CL405" i="84" s="1"/>
  <c r="GM362" i="84"/>
  <c r="DJ362" i="84" s="1"/>
  <c r="GG265" i="84"/>
  <c r="CL265" i="84" s="1"/>
  <c r="GG47" i="84"/>
  <c r="CL47" i="84" s="1"/>
  <c r="AA58" i="44" s="1"/>
  <c r="GG198" i="84"/>
  <c r="CL198" i="84" s="1"/>
  <c r="FY199" i="84"/>
  <c r="AG199" i="84" s="1"/>
  <c r="GI423" i="84"/>
  <c r="CT423" i="84" s="1"/>
  <c r="GI160" i="84"/>
  <c r="CT160" i="84" s="1"/>
  <c r="GI385" i="84"/>
  <c r="CT385" i="84" s="1"/>
  <c r="FS342" i="84"/>
  <c r="L342" i="84" s="1"/>
  <c r="GO384" i="84"/>
  <c r="DN384" i="84" s="1"/>
  <c r="GP290" i="84"/>
  <c r="DR290" i="84" s="1"/>
  <c r="GP72" i="84"/>
  <c r="DR72" i="84" s="1"/>
  <c r="I83" i="32" s="1"/>
  <c r="GJ273" i="84"/>
  <c r="CX273" i="84" s="1"/>
  <c r="GJ55" i="84"/>
  <c r="CX55" i="84" s="1"/>
  <c r="AS66" i="44" s="1"/>
  <c r="GL385" i="84"/>
  <c r="DF385" i="84" s="1"/>
  <c r="FW312" i="84"/>
  <c r="AA312" i="84" s="1"/>
  <c r="FW94" i="84"/>
  <c r="AA94" i="84" s="1"/>
  <c r="GL375" i="84"/>
  <c r="DF375" i="84" s="1"/>
  <c r="FS271" i="84"/>
  <c r="L271" i="84" s="1"/>
  <c r="FS53" i="84"/>
  <c r="L53" i="84" s="1"/>
  <c r="K64" i="30" s="1"/>
  <c r="GC300" i="84"/>
  <c r="AS300" i="84" s="1"/>
  <c r="GC82" i="84"/>
  <c r="AS82" i="84" s="1"/>
  <c r="I93" i="58" s="1"/>
  <c r="FT431" i="84"/>
  <c r="M431" i="84" s="1"/>
  <c r="FZ238" i="84"/>
  <c r="AJ238" i="84" s="1"/>
  <c r="FZ20" i="84"/>
  <c r="AJ20" i="84" s="1"/>
  <c r="FT230" i="84"/>
  <c r="M230" i="84" s="1"/>
  <c r="FT12" i="84"/>
  <c r="M12" i="84" s="1"/>
  <c r="L23" i="30" s="1"/>
  <c r="DV186" i="84"/>
  <c r="GK278" i="84"/>
  <c r="DB278" i="84" s="1"/>
  <c r="GK60" i="84"/>
  <c r="DB60" i="84" s="1"/>
  <c r="AY71" i="44" s="1"/>
  <c r="FZ379" i="84"/>
  <c r="AJ379" i="84" s="1"/>
  <c r="FZ186" i="84"/>
  <c r="AJ186" i="84" s="1"/>
  <c r="CT150" i="84"/>
  <c r="FW388" i="84"/>
  <c r="AA388" i="84" s="1"/>
  <c r="GH175" i="84"/>
  <c r="CP175" i="84" s="1"/>
  <c r="GQ202" i="84"/>
  <c r="EA202" i="84" s="1"/>
  <c r="GQ287" i="84"/>
  <c r="GQ69" i="84"/>
  <c r="GI378" i="84"/>
  <c r="CT378" i="84" s="1"/>
  <c r="GA386" i="84"/>
  <c r="AM386" i="84" s="1"/>
  <c r="FS419" i="84"/>
  <c r="L419" i="84" s="1"/>
  <c r="GD325" i="84"/>
  <c r="BZ325" i="84" s="1"/>
  <c r="GD107" i="84"/>
  <c r="BZ107" i="84" s="1"/>
  <c r="I118" i="44" s="1"/>
  <c r="GN270" i="84"/>
  <c r="DV270" i="84" s="1"/>
  <c r="GN52" i="84"/>
  <c r="DV52" i="84" s="1"/>
  <c r="GQ280" i="84"/>
  <c r="GQ62" i="84"/>
  <c r="CH186" i="84"/>
  <c r="GF171" i="84"/>
  <c r="CH171" i="84" s="1"/>
  <c r="FU297" i="84"/>
  <c r="N297" i="84" s="1"/>
  <c r="FU79" i="84"/>
  <c r="N79" i="84" s="1"/>
  <c r="M90" i="30" s="1"/>
  <c r="FY177" i="84"/>
  <c r="AG177" i="84" s="1"/>
  <c r="GJ287" i="84"/>
  <c r="CX287" i="84" s="1"/>
  <c r="GJ69" i="84"/>
  <c r="CX69" i="84" s="1"/>
  <c r="AS80" i="44" s="1"/>
  <c r="FS390" i="84"/>
  <c r="L390" i="84" s="1"/>
  <c r="FZ149" i="84"/>
  <c r="AJ149" i="84" s="1"/>
  <c r="GN281" i="84"/>
  <c r="DV281" i="84" s="1"/>
  <c r="GN63" i="84"/>
  <c r="DV63" i="84" s="1"/>
  <c r="GE160" i="84"/>
  <c r="CD160" i="84" s="1"/>
  <c r="GG191" i="84"/>
  <c r="CL191" i="84" s="1"/>
  <c r="GF193" i="84"/>
  <c r="CH193" i="84" s="1"/>
  <c r="FW394" i="84"/>
  <c r="AA394" i="84" s="1"/>
  <c r="GG291" i="84"/>
  <c r="CL291" i="84" s="1"/>
  <c r="GG73" i="84"/>
  <c r="CL73" i="84" s="1"/>
  <c r="AA84" i="44" s="1"/>
  <c r="GF161" i="84"/>
  <c r="CH161" i="84" s="1"/>
  <c r="FV172" i="84"/>
  <c r="O172" i="84" s="1"/>
  <c r="GN384" i="84"/>
  <c r="DV384" i="84" s="1"/>
  <c r="FT132" i="84"/>
  <c r="M132" i="84" s="1"/>
  <c r="GP262" i="84"/>
  <c r="DR262" i="84" s="1"/>
  <c r="GP44" i="84"/>
  <c r="DR44" i="84" s="1"/>
  <c r="I55" i="32" s="1"/>
  <c r="FS302" i="84"/>
  <c r="L302" i="84" s="1"/>
  <c r="FS84" i="84"/>
  <c r="L84" i="84" s="1"/>
  <c r="K95" i="30" s="1"/>
  <c r="FZ169" i="84"/>
  <c r="AJ169" i="84" s="1"/>
  <c r="FX146" i="84"/>
  <c r="AD146" i="84" s="1"/>
  <c r="FS305" i="84"/>
  <c r="L305" i="84" s="1"/>
  <c r="FS87" i="84"/>
  <c r="L87" i="84" s="1"/>
  <c r="K98" i="30" s="1"/>
  <c r="GP78" i="84"/>
  <c r="DR78" i="84" s="1"/>
  <c r="I89" i="32" s="1"/>
  <c r="GP296" i="84"/>
  <c r="DR296" i="84" s="1"/>
  <c r="FY364" i="84"/>
  <c r="AG364" i="84" s="1"/>
  <c r="FS387" i="84"/>
  <c r="L387" i="84" s="1"/>
  <c r="FW289" i="84"/>
  <c r="AA289" i="84" s="1"/>
  <c r="FW71" i="84"/>
  <c r="AA71" i="84" s="1"/>
  <c r="GQ380" i="84"/>
  <c r="GO352" i="84"/>
  <c r="DN352" i="84" s="1"/>
  <c r="GJ206" i="84"/>
  <c r="CX206" i="84" s="1"/>
  <c r="FT253" i="84"/>
  <c r="M253" i="84" s="1"/>
  <c r="FT35" i="84"/>
  <c r="M35" i="84" s="1"/>
  <c r="L46" i="30" s="1"/>
  <c r="FY398" i="84"/>
  <c r="AG398" i="84" s="1"/>
  <c r="GE290" i="84"/>
  <c r="CD290" i="84" s="1"/>
  <c r="GE72" i="84"/>
  <c r="CD72" i="84" s="1"/>
  <c r="O83" i="44" s="1"/>
  <c r="FY393" i="84"/>
  <c r="AG393" i="84" s="1"/>
  <c r="GQ183" i="84"/>
  <c r="GN388" i="84"/>
  <c r="DV388" i="84" s="1"/>
  <c r="FY168" i="84"/>
  <c r="AG168" i="84" s="1"/>
  <c r="GP400" i="84"/>
  <c r="DR400" i="84" s="1"/>
  <c r="GI401" i="84"/>
  <c r="CT401" i="84" s="1"/>
  <c r="FY392" i="84"/>
  <c r="AG392" i="84" s="1"/>
  <c r="GO365" i="84"/>
  <c r="DN365" i="84" s="1"/>
  <c r="FW384" i="84"/>
  <c r="AA384" i="84" s="1"/>
  <c r="FZ286" i="84"/>
  <c r="AJ286" i="84" s="1"/>
  <c r="FZ68" i="84"/>
  <c r="AJ68" i="84" s="1"/>
  <c r="GH184" i="84"/>
  <c r="CP184" i="84" s="1"/>
  <c r="GH200" i="84"/>
  <c r="CP200" i="84" s="1"/>
  <c r="FX291" i="84"/>
  <c r="AD291" i="84" s="1"/>
  <c r="FX73" i="84"/>
  <c r="AD73" i="84" s="1"/>
  <c r="O84" i="60" s="1"/>
  <c r="FW86" i="84"/>
  <c r="AA86" i="84" s="1"/>
  <c r="FW304" i="84"/>
  <c r="AA304" i="84" s="1"/>
  <c r="FZ196" i="84"/>
  <c r="AJ196" i="84" s="1"/>
  <c r="FU374" i="84"/>
  <c r="N374" i="84" s="1"/>
  <c r="FT281" i="84"/>
  <c r="M281" i="84" s="1"/>
  <c r="FT63" i="84"/>
  <c r="M63" i="84" s="1"/>
  <c r="L74" i="30" s="1"/>
  <c r="GB288" i="84"/>
  <c r="BD288" i="84" s="1"/>
  <c r="GB70" i="84"/>
  <c r="BD70" i="84" s="1"/>
  <c r="O81" i="58" s="1"/>
  <c r="FU278" i="84"/>
  <c r="N278" i="84" s="1"/>
  <c r="FU60" i="84"/>
  <c r="N60" i="84" s="1"/>
  <c r="M71" i="30" s="1"/>
  <c r="FZ256" i="84"/>
  <c r="AJ256" i="84" s="1"/>
  <c r="GI253" i="84"/>
  <c r="CT253" i="84" s="1"/>
  <c r="GI35" i="84"/>
  <c r="CT35" i="84" s="1"/>
  <c r="AM46" i="44" s="1"/>
  <c r="FU375" i="84"/>
  <c r="N375" i="84" s="1"/>
  <c r="GJ295" i="84"/>
  <c r="CX295" i="84" s="1"/>
  <c r="GJ77" i="84"/>
  <c r="CX77" i="84" s="1"/>
  <c r="AS88" i="44" s="1"/>
  <c r="GE144" i="84"/>
  <c r="CD144" i="84" s="1"/>
  <c r="FZ269" i="84"/>
  <c r="AJ269" i="84" s="1"/>
  <c r="FZ51" i="84"/>
  <c r="AJ51" i="84" s="1"/>
  <c r="GQ168" i="84"/>
  <c r="GH373" i="84"/>
  <c r="CP373" i="84" s="1"/>
  <c r="FS379" i="84"/>
  <c r="L379" i="84" s="1"/>
  <c r="FX302" i="84"/>
  <c r="AD302" i="84" s="1"/>
  <c r="FX84" i="84"/>
  <c r="AD84" i="84" s="1"/>
  <c r="O95" i="60" s="1"/>
  <c r="GG416" i="84"/>
  <c r="CL416" i="84" s="1"/>
  <c r="FY62" i="84"/>
  <c r="AG62" i="84" s="1"/>
  <c r="FY280" i="84"/>
  <c r="AG280" i="84" s="1"/>
  <c r="FY303" i="84"/>
  <c r="AG303" i="84" s="1"/>
  <c r="FY85" i="84"/>
  <c r="AG85" i="84" s="1"/>
  <c r="FS391" i="84"/>
  <c r="L391" i="84" s="1"/>
  <c r="GO191" i="84"/>
  <c r="DN191" i="84" s="1"/>
  <c r="FU251" i="84"/>
  <c r="N251" i="84" s="1"/>
  <c r="FU33" i="84"/>
  <c r="N33" i="84" s="1"/>
  <c r="M44" i="30" s="1"/>
  <c r="GG263" i="84"/>
  <c r="CL263" i="84" s="1"/>
  <c r="GG45" i="84"/>
  <c r="CL45" i="84" s="1"/>
  <c r="AA56" i="44" s="1"/>
  <c r="GL193" i="84"/>
  <c r="DF193" i="84" s="1"/>
  <c r="FX176" i="84"/>
  <c r="AD176" i="84" s="1"/>
  <c r="GA294" i="84"/>
  <c r="AM294" i="84" s="1"/>
  <c r="GA76" i="84"/>
  <c r="AM76" i="84" s="1"/>
  <c r="GM172" i="84"/>
  <c r="DJ172" i="84" s="1"/>
  <c r="GO146" i="84"/>
  <c r="DN146" i="84" s="1"/>
  <c r="FZ258" i="84"/>
  <c r="AJ258" i="84" s="1"/>
  <c r="FZ40" i="84"/>
  <c r="AJ40" i="84" s="1"/>
  <c r="GE301" i="84"/>
  <c r="CD301" i="84" s="1"/>
  <c r="GE83" i="84"/>
  <c r="CD83" i="84" s="1"/>
  <c r="O94" i="44" s="1"/>
  <c r="FW57" i="84"/>
  <c r="AA57" i="84" s="1"/>
  <c r="FW275" i="84"/>
  <c r="AA275" i="84" s="1"/>
  <c r="GH375" i="84"/>
  <c r="CP375" i="84" s="1"/>
  <c r="GI142" i="84"/>
  <c r="CT142" i="84" s="1"/>
  <c r="GH398" i="84"/>
  <c r="CP398" i="84" s="1"/>
  <c r="GO280" i="84"/>
  <c r="DN280" i="84" s="1"/>
  <c r="GO62" i="84"/>
  <c r="DN62" i="84" s="1"/>
  <c r="S73" i="32" s="1"/>
  <c r="GP397" i="84"/>
  <c r="DR397" i="84" s="1"/>
  <c r="GE156" i="84"/>
  <c r="CD156" i="84" s="1"/>
  <c r="FX433" i="84"/>
  <c r="AD433" i="84" s="1"/>
  <c r="FT133" i="84"/>
  <c r="M133" i="84" s="1"/>
  <c r="GJ304" i="84"/>
  <c r="CX304" i="84" s="1"/>
  <c r="GJ86" i="84"/>
  <c r="CX86" i="84" s="1"/>
  <c r="AS97" i="44" s="1"/>
  <c r="GO189" i="84"/>
  <c r="DN189" i="84" s="1"/>
  <c r="FX409" i="84"/>
  <c r="AD409" i="84" s="1"/>
  <c r="GN202" i="84"/>
  <c r="DV202" i="84" s="1"/>
  <c r="GG362" i="84"/>
  <c r="CL362" i="84" s="1"/>
  <c r="FV212" i="84"/>
  <c r="O212" i="84" s="1"/>
  <c r="FT258" i="84"/>
  <c r="M258" i="84" s="1"/>
  <c r="FT40" i="84"/>
  <c r="M40" i="84" s="1"/>
  <c r="L51" i="30" s="1"/>
  <c r="GO219" i="84"/>
  <c r="DN219" i="84" s="1"/>
  <c r="FW425" i="84"/>
  <c r="AA425" i="84" s="1"/>
  <c r="FS338" i="84"/>
  <c r="L338" i="84" s="1"/>
  <c r="GA259" i="84"/>
  <c r="AM259" i="84" s="1"/>
  <c r="GA41" i="84"/>
  <c r="AM41" i="84" s="1"/>
  <c r="GL266" i="84"/>
  <c r="DF266" i="84" s="1"/>
  <c r="GL48" i="84"/>
  <c r="DF48" i="84" s="1"/>
  <c r="BE59" i="44" s="1"/>
  <c r="GM251" i="84"/>
  <c r="DJ251" i="84" s="1"/>
  <c r="GM33" i="84"/>
  <c r="DJ33" i="84" s="1"/>
  <c r="BK44" i="44" s="1"/>
  <c r="FX380" i="84"/>
  <c r="AD380" i="84" s="1"/>
  <c r="GR136" i="84"/>
  <c r="EP136" i="84" s="1"/>
  <c r="GP214" i="84"/>
  <c r="DR214" i="84" s="1"/>
  <c r="GD278" i="84"/>
  <c r="BZ278" i="84" s="1"/>
  <c r="GD60" i="84"/>
  <c r="BZ60" i="84" s="1"/>
  <c r="I71" i="44" s="1"/>
  <c r="GK262" i="84"/>
  <c r="DB262" i="84" s="1"/>
  <c r="GK44" i="84"/>
  <c r="DB44" i="84" s="1"/>
  <c r="AY55" i="44" s="1"/>
  <c r="FW162" i="84"/>
  <c r="AA162" i="84" s="1"/>
  <c r="GG430" i="84"/>
  <c r="CL430" i="84" s="1"/>
  <c r="FS242" i="84"/>
  <c r="L242" i="84" s="1"/>
  <c r="FS24" i="84"/>
  <c r="L24" i="84" s="1"/>
  <c r="K35" i="30" s="1"/>
  <c r="GQ421" i="84"/>
  <c r="EA421" i="84" s="1"/>
  <c r="GB427" i="84"/>
  <c r="BD427" i="84" s="1"/>
  <c r="GF392" i="84"/>
  <c r="CH392" i="84" s="1"/>
  <c r="FX340" i="84"/>
  <c r="AD340" i="84" s="1"/>
  <c r="GD149" i="84"/>
  <c r="BZ149" i="84" s="1"/>
  <c r="FY140" i="84"/>
  <c r="AG140" i="84" s="1"/>
  <c r="FV38" i="84"/>
  <c r="O38" i="84" s="1"/>
  <c r="FV256" i="84"/>
  <c r="O256" i="84" s="1"/>
  <c r="FX429" i="84"/>
  <c r="AD429" i="84" s="1"/>
  <c r="FU433" i="84"/>
  <c r="N433" i="84" s="1"/>
  <c r="FX135" i="84"/>
  <c r="AD135" i="84" s="1"/>
  <c r="GC190" i="84"/>
  <c r="AS190" i="84" s="1"/>
  <c r="FS185" i="84"/>
  <c r="L185" i="84" s="1"/>
  <c r="GN290" i="84"/>
  <c r="DV290" i="84" s="1"/>
  <c r="GN72" i="84"/>
  <c r="DV72" i="84" s="1"/>
  <c r="GR344" i="84"/>
  <c r="EP344" i="84" s="1"/>
  <c r="GH250" i="84"/>
  <c r="CP250" i="84" s="1"/>
  <c r="GH32" i="84"/>
  <c r="CP32" i="84" s="1"/>
  <c r="AG43" i="44" s="1"/>
  <c r="GJ150" i="84"/>
  <c r="CX150" i="84" s="1"/>
  <c r="GE429" i="84"/>
  <c r="CD429" i="84" s="1"/>
  <c r="GQ379" i="84"/>
  <c r="FT361" i="84"/>
  <c r="M361" i="84" s="1"/>
  <c r="GF361" i="84"/>
  <c r="CH361" i="84" s="1"/>
  <c r="GO211" i="84"/>
  <c r="DN211" i="84" s="1"/>
  <c r="GB211" i="84"/>
  <c r="BD211" i="84" s="1"/>
  <c r="GD372" i="84"/>
  <c r="BZ372" i="84" s="1"/>
  <c r="GQ316" i="84"/>
  <c r="EA316" i="84" s="1"/>
  <c r="GQ98" i="84"/>
  <c r="EA98" i="84" s="1"/>
  <c r="GQ248" i="84"/>
  <c r="GQ30" i="84"/>
  <c r="GF386" i="84"/>
  <c r="CH386" i="84" s="1"/>
  <c r="GC325" i="84"/>
  <c r="AS325" i="84" s="1"/>
  <c r="GC107" i="84"/>
  <c r="AS107" i="84" s="1"/>
  <c r="I118" i="58" s="1"/>
  <c r="GN264" i="84"/>
  <c r="DV264" i="84" s="1"/>
  <c r="GN46" i="84"/>
  <c r="DV46" i="84" s="1"/>
  <c r="FT136" i="84"/>
  <c r="M136" i="84" s="1"/>
  <c r="GR245" i="84"/>
  <c r="EP245" i="84" s="1"/>
  <c r="GR27" i="84"/>
  <c r="EP27" i="84" s="1"/>
  <c r="I31" i="33" s="1"/>
  <c r="GD283" i="84"/>
  <c r="BZ283" i="84" s="1"/>
  <c r="GD65" i="84"/>
  <c r="BZ65" i="84" s="1"/>
  <c r="I76" i="44" s="1"/>
  <c r="FU367" i="84"/>
  <c r="N367" i="84" s="1"/>
  <c r="GN436" i="84"/>
  <c r="DV436" i="84" s="1"/>
  <c r="FU24" i="84"/>
  <c r="N24" i="84" s="1"/>
  <c r="M35" i="30" s="1"/>
  <c r="FU242" i="84"/>
  <c r="N242" i="84" s="1"/>
  <c r="GA338" i="84"/>
  <c r="AM338" i="84" s="1"/>
  <c r="GD173" i="84"/>
  <c r="BZ173" i="84" s="1"/>
  <c r="GH427" i="84"/>
  <c r="CP427" i="84" s="1"/>
  <c r="GR133" i="84"/>
  <c r="EP133" i="84" s="1"/>
  <c r="FW324" i="84"/>
  <c r="AA324" i="84" s="1"/>
  <c r="FW106" i="84"/>
  <c r="AA106" i="84" s="1"/>
  <c r="T40" i="60"/>
  <c r="GA333" i="84"/>
  <c r="AM333" i="84" s="1"/>
  <c r="GL407" i="84"/>
  <c r="DF407" i="84" s="1"/>
  <c r="FS131" i="84"/>
  <c r="L131" i="84" s="1"/>
  <c r="BD198" i="84"/>
  <c r="GN385" i="84"/>
  <c r="DV385" i="84" s="1"/>
  <c r="GJ260" i="84"/>
  <c r="CX260" i="84" s="1"/>
  <c r="GJ42" i="84"/>
  <c r="CX42" i="84" s="1"/>
  <c r="AS53" i="44" s="1"/>
  <c r="GE377" i="84"/>
  <c r="CD377" i="84" s="1"/>
  <c r="FT340" i="84"/>
  <c r="M340" i="84" s="1"/>
  <c r="GJ261" i="84"/>
  <c r="CX261" i="84" s="1"/>
  <c r="GJ43" i="84"/>
  <c r="CX43" i="84" s="1"/>
  <c r="AS54" i="44" s="1"/>
  <c r="GD322" i="84"/>
  <c r="BZ322" i="84" s="1"/>
  <c r="GD104" i="84"/>
  <c r="BZ104" i="84" s="1"/>
  <c r="I115" i="44" s="1"/>
  <c r="FT375" i="84"/>
  <c r="M375" i="84" s="1"/>
  <c r="GJ311" i="84"/>
  <c r="CX311" i="84" s="1"/>
  <c r="GJ93" i="84"/>
  <c r="CX93" i="84" s="1"/>
  <c r="AS104" i="44" s="1"/>
  <c r="FU338" i="84"/>
  <c r="N338" i="84" s="1"/>
  <c r="FY275" i="84"/>
  <c r="AG275" i="84" s="1"/>
  <c r="FY57" i="84"/>
  <c r="AG57" i="84" s="1"/>
  <c r="GB292" i="84"/>
  <c r="BD292" i="84" s="1"/>
  <c r="GB74" i="84"/>
  <c r="BD74" i="84" s="1"/>
  <c r="O85" i="58" s="1"/>
  <c r="GL368" i="84"/>
  <c r="DF368" i="84" s="1"/>
  <c r="FW309" i="84"/>
  <c r="AA309" i="84" s="1"/>
  <c r="FW91" i="84"/>
  <c r="AA91" i="84" s="1"/>
  <c r="FX166" i="84"/>
  <c r="AD166" i="84" s="1"/>
  <c r="GO349" i="84"/>
  <c r="DN349" i="84" s="1"/>
  <c r="FZ93" i="84"/>
  <c r="AJ93" i="84" s="1"/>
  <c r="FZ311" i="84"/>
  <c r="AJ311" i="84" s="1"/>
  <c r="GN143" i="84"/>
  <c r="DV143" i="84" s="1"/>
  <c r="GK95" i="84"/>
  <c r="DB95" i="84" s="1"/>
  <c r="AY106" i="44" s="1"/>
  <c r="GK313" i="84"/>
  <c r="DB313" i="84" s="1"/>
  <c r="FZ138" i="84"/>
  <c r="AJ138" i="84" s="1"/>
  <c r="GL317" i="84"/>
  <c r="DF317" i="84" s="1"/>
  <c r="GL99" i="84"/>
  <c r="DF99" i="84" s="1"/>
  <c r="BE110" i="44" s="1"/>
  <c r="FV328" i="84"/>
  <c r="O328" i="84" s="1"/>
  <c r="FV110" i="84"/>
  <c r="O110" i="84" s="1"/>
  <c r="N121" i="30" s="1"/>
  <c r="GA184" i="84"/>
  <c r="AM184" i="84" s="1"/>
  <c r="FV13" i="84"/>
  <c r="O13" i="84" s="1"/>
  <c r="N24" i="30" s="1"/>
  <c r="FV231" i="84"/>
  <c r="O231" i="84" s="1"/>
  <c r="FZ406" i="84"/>
  <c r="AJ406" i="84" s="1"/>
  <c r="GH414" i="84"/>
  <c r="CP414" i="84" s="1"/>
  <c r="GO306" i="84"/>
  <c r="DN306" i="84" s="1"/>
  <c r="GO88" i="84"/>
  <c r="DN88" i="84" s="1"/>
  <c r="S99" i="32" s="1"/>
  <c r="GF199" i="84"/>
  <c r="CH199" i="84" s="1"/>
  <c r="GQ418" i="84"/>
  <c r="EA418" i="84" s="1"/>
  <c r="GL175" i="84"/>
  <c r="DF175" i="84" s="1"/>
  <c r="FU204" i="84"/>
  <c r="N204" i="84" s="1"/>
  <c r="GI435" i="84"/>
  <c r="CT435" i="84" s="1"/>
  <c r="FZ434" i="84"/>
  <c r="AJ434" i="84" s="1"/>
  <c r="FV10" i="84"/>
  <c r="O10" i="84" s="1"/>
  <c r="FV228" i="84"/>
  <c r="O228" i="84" s="1"/>
  <c r="GO339" i="84"/>
  <c r="DN339" i="84" s="1"/>
  <c r="FY369" i="84"/>
  <c r="AG369" i="84" s="1"/>
  <c r="FU257" i="84"/>
  <c r="N257" i="84" s="1"/>
  <c r="FU39" i="84"/>
  <c r="N39" i="84" s="1"/>
  <c r="M50" i="30" s="1"/>
  <c r="GL325" i="84"/>
  <c r="DF325" i="84" s="1"/>
  <c r="GL107" i="84"/>
  <c r="DF107" i="84" s="1"/>
  <c r="BE118" i="44" s="1"/>
  <c r="GD303" i="84"/>
  <c r="BZ303" i="84" s="1"/>
  <c r="GD85" i="84"/>
  <c r="BZ85" i="84" s="1"/>
  <c r="I96" i="44" s="1"/>
  <c r="FX71" i="84"/>
  <c r="AD71" i="84" s="1"/>
  <c r="O82" i="60" s="1"/>
  <c r="FX289" i="84"/>
  <c r="AD289" i="84" s="1"/>
  <c r="GL359" i="84"/>
  <c r="DF359" i="84" s="1"/>
  <c r="FU202" i="84"/>
  <c r="N202" i="84" s="1"/>
  <c r="GA312" i="84"/>
  <c r="AM312" i="84" s="1"/>
  <c r="GA94" i="84"/>
  <c r="AM94" i="84" s="1"/>
  <c r="GE146" i="84"/>
  <c r="CD146" i="84" s="1"/>
  <c r="FU231" i="84"/>
  <c r="N231" i="84" s="1"/>
  <c r="FU13" i="84"/>
  <c r="N13" i="84" s="1"/>
  <c r="M24" i="30" s="1"/>
  <c r="GO236" i="84"/>
  <c r="DN236" i="84" s="1"/>
  <c r="GO18" i="84"/>
  <c r="DN18" i="84" s="1"/>
  <c r="S29" i="32" s="1"/>
  <c r="GK144" i="84"/>
  <c r="DB144" i="84" s="1"/>
  <c r="FZ303" i="84"/>
  <c r="AJ303" i="84" s="1"/>
  <c r="FZ85" i="84"/>
  <c r="AJ85" i="84" s="1"/>
  <c r="GG204" i="84"/>
  <c r="CL204" i="84" s="1"/>
  <c r="FX304" i="84"/>
  <c r="AD304" i="84" s="1"/>
  <c r="FX86" i="84"/>
  <c r="AD86" i="84" s="1"/>
  <c r="O97" i="60" s="1"/>
  <c r="GH401" i="84"/>
  <c r="CP401" i="84" s="1"/>
  <c r="GG72" i="84"/>
  <c r="CL72" i="84" s="1"/>
  <c r="AA83" i="44" s="1"/>
  <c r="GG290" i="84"/>
  <c r="CL290" i="84" s="1"/>
  <c r="GC435" i="84"/>
  <c r="AS435" i="84" s="1"/>
  <c r="GA242" i="84"/>
  <c r="AM242" i="84" s="1"/>
  <c r="GA24" i="84"/>
  <c r="AM24" i="84" s="1"/>
  <c r="GQ116" i="84"/>
  <c r="GU345" i="84"/>
  <c r="EY345" i="84" s="1"/>
  <c r="GE370" i="84"/>
  <c r="CD370" i="84" s="1"/>
  <c r="GU244" i="84"/>
  <c r="EY244" i="84" s="1"/>
  <c r="GU26" i="84"/>
  <c r="EY26" i="84" s="1"/>
  <c r="AA30" i="33" s="1"/>
  <c r="GP252" i="84"/>
  <c r="DR252" i="84" s="1"/>
  <c r="GP34" i="84"/>
  <c r="DR34" i="84" s="1"/>
  <c r="I45" i="32" s="1"/>
  <c r="GO368" i="84"/>
  <c r="DN368" i="84" s="1"/>
  <c r="GG268" i="84"/>
  <c r="CL268" i="84" s="1"/>
  <c r="GG50" i="84"/>
  <c r="CL50" i="84" s="1"/>
  <c r="AA61" i="44" s="1"/>
  <c r="GH416" i="84"/>
  <c r="CP416" i="84" s="1"/>
  <c r="FY201" i="84"/>
  <c r="AG201" i="84" s="1"/>
  <c r="FX334" i="84"/>
  <c r="AD334" i="84" s="1"/>
  <c r="GF417" i="84"/>
  <c r="CH417" i="84" s="1"/>
  <c r="GU234" i="84"/>
  <c r="EY234" i="84" s="1"/>
  <c r="GU16" i="84"/>
  <c r="EY16" i="84" s="1"/>
  <c r="AA20" i="33" s="1"/>
  <c r="FS159" i="84"/>
  <c r="L159" i="84" s="1"/>
  <c r="FW370" i="84"/>
  <c r="AA370" i="84" s="1"/>
  <c r="GL261" i="84"/>
  <c r="DF261" i="84" s="1"/>
  <c r="GL43" i="84"/>
  <c r="DF43" i="84" s="1"/>
  <c r="BE54" i="44" s="1"/>
  <c r="FU334" i="84"/>
  <c r="N334" i="84" s="1"/>
  <c r="GJ309" i="84"/>
  <c r="CX309" i="84" s="1"/>
  <c r="GJ91" i="84"/>
  <c r="CX91" i="84" s="1"/>
  <c r="AS102" i="44" s="1"/>
  <c r="GG406" i="84"/>
  <c r="CL406" i="84" s="1"/>
  <c r="FV196" i="84"/>
  <c r="O196" i="84" s="1"/>
  <c r="GT229" i="84"/>
  <c r="EV229" i="84" s="1"/>
  <c r="GT11" i="84"/>
  <c r="EV11" i="84" s="1"/>
  <c r="U15" i="33" s="1"/>
  <c r="FZ232" i="84"/>
  <c r="AJ232" i="84" s="1"/>
  <c r="FZ14" i="84"/>
  <c r="AJ14" i="84" s="1"/>
  <c r="GT241" i="84"/>
  <c r="EV241" i="84" s="1"/>
  <c r="GT23" i="84"/>
  <c r="EV23" i="84" s="1"/>
  <c r="U27" i="33" s="1"/>
  <c r="FY208" i="84"/>
  <c r="AG208" i="84" s="1"/>
  <c r="GQ218" i="84"/>
  <c r="EA218" i="84" s="1"/>
  <c r="GM429" i="84"/>
  <c r="DJ429" i="84" s="1"/>
  <c r="FU248" i="84"/>
  <c r="N248" i="84" s="1"/>
  <c r="FU30" i="84"/>
  <c r="N30" i="84" s="1"/>
  <c r="M41" i="30" s="1"/>
  <c r="GG368" i="84"/>
  <c r="CL368" i="84" s="1"/>
  <c r="GC218" i="84"/>
  <c r="AS218" i="84" s="1"/>
  <c r="FU425" i="84"/>
  <c r="N425" i="84" s="1"/>
  <c r="GI307" i="84"/>
  <c r="CT307" i="84" s="1"/>
  <c r="GI89" i="84"/>
  <c r="CT89" i="84" s="1"/>
  <c r="AM100" i="44" s="1"/>
  <c r="GD269" i="84"/>
  <c r="BZ269" i="84" s="1"/>
  <c r="GD51" i="84"/>
  <c r="BZ51" i="84" s="1"/>
  <c r="I62" i="44" s="1"/>
  <c r="FZ252" i="84"/>
  <c r="AJ252" i="84" s="1"/>
  <c r="FZ34" i="84"/>
  <c r="AJ34" i="84" s="1"/>
  <c r="GD390" i="84"/>
  <c r="BZ390" i="84" s="1"/>
  <c r="GU239" i="84"/>
  <c r="EY239" i="84" s="1"/>
  <c r="GU21" i="84"/>
  <c r="EY21" i="84" s="1"/>
  <c r="AA25" i="33" s="1"/>
  <c r="FZ407" i="84"/>
  <c r="AJ407" i="84" s="1"/>
  <c r="GP363" i="84"/>
  <c r="DR363" i="84" s="1"/>
  <c r="FW359" i="84"/>
  <c r="AA359" i="84" s="1"/>
  <c r="GI201" i="84"/>
  <c r="CT201" i="84" s="1"/>
  <c r="GJ275" i="84"/>
  <c r="CX275" i="84" s="1"/>
  <c r="GJ57" i="84"/>
  <c r="CX57" i="84" s="1"/>
  <c r="AS68" i="44" s="1"/>
  <c r="FW233" i="84"/>
  <c r="AA233" i="84" s="1"/>
  <c r="FW15" i="84"/>
  <c r="AA15" i="84" s="1"/>
  <c r="GL284" i="84"/>
  <c r="DF284" i="84" s="1"/>
  <c r="GL66" i="84"/>
  <c r="DF66" i="84" s="1"/>
  <c r="BE77" i="44" s="1"/>
  <c r="GQ142" i="84"/>
  <c r="GU125" i="84"/>
  <c r="EY125" i="84" s="1"/>
  <c r="FS355" i="84"/>
  <c r="L355" i="84" s="1"/>
  <c r="GI300" i="84"/>
  <c r="CT300" i="84" s="1"/>
  <c r="GI82" i="84"/>
  <c r="CT82" i="84" s="1"/>
  <c r="AM93" i="44" s="1"/>
  <c r="FY317" i="84"/>
  <c r="AG317" i="84" s="1"/>
  <c r="FY99" i="84"/>
  <c r="AG99" i="84" s="1"/>
  <c r="GP417" i="84"/>
  <c r="DR417" i="84" s="1"/>
  <c r="GP403" i="84"/>
  <c r="DR403" i="84" s="1"/>
  <c r="GP405" i="84"/>
  <c r="DR405" i="84" s="1"/>
  <c r="GK256" i="84"/>
  <c r="DB256" i="84" s="1"/>
  <c r="GK38" i="84"/>
  <c r="DB38" i="84" s="1"/>
  <c r="AY49" i="44" s="1"/>
  <c r="GQ309" i="84"/>
  <c r="EA309" i="84" s="1"/>
  <c r="GQ91" i="84"/>
  <c r="EA91" i="84" s="1"/>
  <c r="N102" i="76" s="1"/>
  <c r="GU245" i="84"/>
  <c r="EY245" i="84" s="1"/>
  <c r="GU27" i="84"/>
  <c r="EY27" i="84" s="1"/>
  <c r="AA31" i="33" s="1"/>
  <c r="GF327" i="84"/>
  <c r="CH327" i="84" s="1"/>
  <c r="GF109" i="84"/>
  <c r="CH109" i="84" s="1"/>
  <c r="U120" i="44" s="1"/>
  <c r="FW363" i="84"/>
  <c r="AA363" i="84" s="1"/>
  <c r="GU18" i="84"/>
  <c r="EY18" i="84" s="1"/>
  <c r="AA22" i="33" s="1"/>
  <c r="GU236" i="84"/>
  <c r="EY236" i="84" s="1"/>
  <c r="FX367" i="84"/>
  <c r="AD367" i="84" s="1"/>
  <c r="GT339" i="84"/>
  <c r="EV339" i="84" s="1"/>
  <c r="FV306" i="84"/>
  <c r="O306" i="84" s="1"/>
  <c r="FV88" i="84"/>
  <c r="O88" i="84" s="1"/>
  <c r="N99" i="30" s="1"/>
  <c r="GL199" i="84"/>
  <c r="DF199" i="84" s="1"/>
  <c r="FT322" i="84"/>
  <c r="M322" i="84" s="1"/>
  <c r="FT104" i="84"/>
  <c r="M104" i="84" s="1"/>
  <c r="L115" i="30" s="1"/>
  <c r="GA285" i="84"/>
  <c r="AM285" i="84" s="1"/>
  <c r="GA67" i="84"/>
  <c r="AM67" i="84" s="1"/>
  <c r="GD157" i="84"/>
  <c r="BZ157" i="84" s="1"/>
  <c r="GJ269" i="84"/>
  <c r="CX269" i="84" s="1"/>
  <c r="GJ51" i="84"/>
  <c r="CX51" i="84" s="1"/>
  <c r="AS62" i="44" s="1"/>
  <c r="GG183" i="84"/>
  <c r="CL183" i="84" s="1"/>
  <c r="GH296" i="84"/>
  <c r="CP296" i="84" s="1"/>
  <c r="GH78" i="84"/>
  <c r="CP78" i="84" s="1"/>
  <c r="AG89" i="44" s="1"/>
  <c r="GM203" i="84"/>
  <c r="DJ203" i="84" s="1"/>
  <c r="FY69" i="84"/>
  <c r="AG69" i="84" s="1"/>
  <c r="FY287" i="84"/>
  <c r="AG287" i="84" s="1"/>
  <c r="GJ394" i="84"/>
  <c r="CX394" i="84" s="1"/>
  <c r="GQ342" i="84"/>
  <c r="GM385" i="84"/>
  <c r="DJ385" i="84" s="1"/>
  <c r="GG301" i="84"/>
  <c r="CL301" i="84" s="1"/>
  <c r="GG83" i="84"/>
  <c r="CL83" i="84" s="1"/>
  <c r="AA94" i="44" s="1"/>
  <c r="GP12" i="84"/>
  <c r="DR12" i="84" s="1"/>
  <c r="I23" i="32" s="1"/>
  <c r="GP230" i="84"/>
  <c r="DR230" i="84" s="1"/>
  <c r="FZ423" i="84"/>
  <c r="AJ423" i="84" s="1"/>
  <c r="GG266" i="84"/>
  <c r="CL266" i="84" s="1"/>
  <c r="GG48" i="84"/>
  <c r="CL48" i="84" s="1"/>
  <c r="AA59" i="44" s="1"/>
  <c r="FY195" i="84"/>
  <c r="AG195" i="84" s="1"/>
  <c r="GA365" i="84"/>
  <c r="AM365" i="84" s="1"/>
  <c r="GA391" i="84"/>
  <c r="AM391" i="84" s="1"/>
  <c r="GL295" i="84"/>
  <c r="DF295" i="84" s="1"/>
  <c r="GL77" i="84"/>
  <c r="DF77" i="84" s="1"/>
  <c r="BE88" i="44" s="1"/>
  <c r="GE388" i="84"/>
  <c r="CD388" i="84" s="1"/>
  <c r="GM382" i="84"/>
  <c r="DJ382" i="84" s="1"/>
  <c r="GI424" i="84"/>
  <c r="CT424" i="84" s="1"/>
  <c r="GP375" i="84"/>
  <c r="DR375" i="84" s="1"/>
  <c r="GA266" i="84"/>
  <c r="AM266" i="84" s="1"/>
  <c r="GA48" i="84"/>
  <c r="AM48" i="84" s="1"/>
  <c r="FV289" i="84"/>
  <c r="O289" i="84" s="1"/>
  <c r="FV71" i="84"/>
  <c r="O71" i="84" s="1"/>
  <c r="N82" i="30" s="1"/>
  <c r="GB301" i="84"/>
  <c r="BD301" i="84" s="1"/>
  <c r="GB83" i="84"/>
  <c r="BD83" i="84" s="1"/>
  <c r="O94" i="58" s="1"/>
  <c r="GS245" i="84"/>
  <c r="ES245" i="84" s="1"/>
  <c r="GS27" i="84"/>
  <c r="ES27" i="84" s="1"/>
  <c r="O31" i="33" s="1"/>
  <c r="GM381" i="84"/>
  <c r="DJ381" i="84" s="1"/>
  <c r="GN207" i="84"/>
  <c r="DV207" i="84" s="1"/>
  <c r="GI395" i="84"/>
  <c r="CT395" i="84" s="1"/>
  <c r="GO402" i="84"/>
  <c r="DN402" i="84" s="1"/>
  <c r="GD304" i="84"/>
  <c r="BZ304" i="84" s="1"/>
  <c r="GD86" i="84"/>
  <c r="BZ86" i="84" s="1"/>
  <c r="I97" i="44" s="1"/>
  <c r="GA384" i="84"/>
  <c r="AM384" i="84" s="1"/>
  <c r="GK157" i="84"/>
  <c r="DB157" i="84" s="1"/>
  <c r="FS69" i="84"/>
  <c r="L69" i="84" s="1"/>
  <c r="K80" i="30" s="1"/>
  <c r="FS287" i="84"/>
  <c r="L287" i="84" s="1"/>
  <c r="FZ275" i="84"/>
  <c r="AJ275" i="84" s="1"/>
  <c r="FZ57" i="84"/>
  <c r="AJ57" i="84" s="1"/>
  <c r="GN303" i="84"/>
  <c r="DV303" i="84" s="1"/>
  <c r="GN85" i="84"/>
  <c r="DV85" i="84" s="1"/>
  <c r="FZ116" i="84"/>
  <c r="AJ116" i="84" s="1"/>
  <c r="GL397" i="84"/>
  <c r="DF397" i="84" s="1"/>
  <c r="GO157" i="84"/>
  <c r="DN157" i="84" s="1"/>
  <c r="FW392" i="84"/>
  <c r="AA392" i="84" s="1"/>
  <c r="FZ368" i="84"/>
  <c r="AJ368" i="84" s="1"/>
  <c r="GE316" i="84"/>
  <c r="CD316" i="84" s="1"/>
  <c r="GE98" i="84"/>
  <c r="CD98" i="84" s="1"/>
  <c r="O109" i="44" s="1"/>
  <c r="GD160" i="84"/>
  <c r="BZ160" i="84" s="1"/>
  <c r="GL389" i="84"/>
  <c r="DF389" i="84" s="1"/>
  <c r="FW22" i="84"/>
  <c r="AA22" i="84" s="1"/>
  <c r="FW240" i="84"/>
  <c r="AA240" i="84" s="1"/>
  <c r="GT230" i="84"/>
  <c r="EV230" i="84" s="1"/>
  <c r="GT12" i="84"/>
  <c r="EV12" i="84" s="1"/>
  <c r="U16" i="33" s="1"/>
  <c r="FT413" i="84"/>
  <c r="M413" i="84" s="1"/>
  <c r="GE158" i="84"/>
  <c r="CD158" i="84" s="1"/>
  <c r="GN260" i="84"/>
  <c r="DV260" i="84" s="1"/>
  <c r="GN42" i="84"/>
  <c r="DV42" i="84" s="1"/>
  <c r="GQ419" i="84"/>
  <c r="EA419" i="84" s="1"/>
  <c r="GQ190" i="84"/>
  <c r="EA190" i="84" s="1"/>
  <c r="FX259" i="84"/>
  <c r="AD259" i="84" s="1"/>
  <c r="FX41" i="84"/>
  <c r="AD41" i="84" s="1"/>
  <c r="O52" i="60" s="1"/>
  <c r="GQ276" i="84"/>
  <c r="GQ58" i="84"/>
  <c r="GO270" i="84"/>
  <c r="DN270" i="84" s="1"/>
  <c r="GO52" i="84"/>
  <c r="DN52" i="84" s="1"/>
  <c r="S63" i="32" s="1"/>
  <c r="GD270" i="84"/>
  <c r="BZ270" i="84" s="1"/>
  <c r="GD52" i="84"/>
  <c r="BZ52" i="84" s="1"/>
  <c r="I63" i="44" s="1"/>
  <c r="GP181" i="84"/>
  <c r="DR181" i="84" s="1"/>
  <c r="FT393" i="84"/>
  <c r="M393" i="84" s="1"/>
  <c r="FX324" i="84"/>
  <c r="AD324" i="84" s="1"/>
  <c r="FX106" i="84"/>
  <c r="AD106" i="84" s="1"/>
  <c r="O117" i="60" s="1"/>
  <c r="GB69" i="84"/>
  <c r="BD69" i="84" s="1"/>
  <c r="O80" i="58" s="1"/>
  <c r="GB287" i="84"/>
  <c r="BD287" i="84" s="1"/>
  <c r="GP280" i="84"/>
  <c r="DR280" i="84" s="1"/>
  <c r="GP62" i="84"/>
  <c r="DR62" i="84" s="1"/>
  <c r="I73" i="32" s="1"/>
  <c r="GQ369" i="84"/>
  <c r="GD388" i="84"/>
  <c r="BZ388" i="84" s="1"/>
  <c r="FT188" i="84"/>
  <c r="M188" i="84" s="1"/>
  <c r="FW130" i="84"/>
  <c r="AA130" i="84" s="1"/>
  <c r="GE163" i="84"/>
  <c r="CD163" i="84" s="1"/>
  <c r="GI418" i="84"/>
  <c r="CT418" i="84" s="1"/>
  <c r="FX173" i="84"/>
  <c r="AD173" i="84" s="1"/>
  <c r="FT290" i="84"/>
  <c r="M290" i="84" s="1"/>
  <c r="FT72" i="84"/>
  <c r="M72" i="84" s="1"/>
  <c r="L83" i="30" s="1"/>
  <c r="FU392" i="84"/>
  <c r="N392" i="84" s="1"/>
  <c r="GH361" i="84"/>
  <c r="CP361" i="84" s="1"/>
  <c r="GT128" i="84"/>
  <c r="EV128" i="84" s="1"/>
  <c r="GO187" i="84"/>
  <c r="DN187" i="84" s="1"/>
  <c r="GQ249" i="84"/>
  <c r="GQ31" i="84"/>
  <c r="GP402" i="84"/>
  <c r="DR402" i="84" s="1"/>
  <c r="GD265" i="84"/>
  <c r="BZ265" i="84" s="1"/>
  <c r="GD47" i="84"/>
  <c r="BZ47" i="84" s="1"/>
  <c r="I58" i="44" s="1"/>
  <c r="GR357" i="84"/>
  <c r="EP357" i="84" s="1"/>
  <c r="FZ397" i="84"/>
  <c r="AJ397" i="84" s="1"/>
  <c r="GM185" i="84"/>
  <c r="DJ185" i="84" s="1"/>
  <c r="GN298" i="84"/>
  <c r="DV298" i="84" s="1"/>
  <c r="GN80" i="84"/>
  <c r="DV80" i="84" s="1"/>
  <c r="FY295" i="84"/>
  <c r="AG295" i="84" s="1"/>
  <c r="FY77" i="84"/>
  <c r="FY274" i="84"/>
  <c r="AG274" i="84" s="1"/>
  <c r="FY56" i="84"/>
  <c r="AG56" i="84" s="1"/>
  <c r="FW85" i="84"/>
  <c r="AA85" i="84" s="1"/>
  <c r="FW303" i="84"/>
  <c r="AA303" i="84" s="1"/>
  <c r="GA301" i="84"/>
  <c r="AM301" i="84" s="1"/>
  <c r="GA83" i="84"/>
  <c r="AM83" i="84" s="1"/>
  <c r="GQ182" i="84"/>
  <c r="FZ13" i="84"/>
  <c r="AJ13" i="84" s="1"/>
  <c r="FZ231" i="84"/>
  <c r="AJ231" i="84" s="1"/>
  <c r="FX399" i="84"/>
  <c r="AD399" i="84" s="1"/>
  <c r="GH262" i="84"/>
  <c r="CP262" i="84" s="1"/>
  <c r="GH44" i="84"/>
  <c r="CP44" i="84" s="1"/>
  <c r="AG55" i="44" s="1"/>
  <c r="GA293" i="84"/>
  <c r="AM293" i="84" s="1"/>
  <c r="GA75" i="84"/>
  <c r="AM75" i="84" s="1"/>
  <c r="GN403" i="84"/>
  <c r="DV403" i="84" s="1"/>
  <c r="GM416" i="84"/>
  <c r="DJ416" i="84" s="1"/>
  <c r="GO278" i="84"/>
  <c r="DN278" i="84" s="1"/>
  <c r="GO60" i="84"/>
  <c r="DN60" i="84" s="1"/>
  <c r="S71" i="32" s="1"/>
  <c r="GA250" i="84"/>
  <c r="AM250" i="84" s="1"/>
  <c r="GA32" i="84"/>
  <c r="AM32" i="84" s="1"/>
  <c r="GM379" i="84"/>
  <c r="DJ379" i="84" s="1"/>
  <c r="FY38" i="84"/>
  <c r="AG38" i="84" s="1"/>
  <c r="FW189" i="84"/>
  <c r="AA189" i="84" s="1"/>
  <c r="GJ374" i="84"/>
  <c r="CX374" i="84" s="1"/>
  <c r="GP195" i="84"/>
  <c r="DR195" i="84" s="1"/>
  <c r="GL71" i="84"/>
  <c r="DF71" i="84" s="1"/>
  <c r="BE82" i="44" s="1"/>
  <c r="GL289" i="84"/>
  <c r="DF289" i="84" s="1"/>
  <c r="GE191" i="84"/>
  <c r="CD191" i="84" s="1"/>
  <c r="FW405" i="84"/>
  <c r="AA405" i="84" s="1"/>
  <c r="GL189" i="84"/>
  <c r="DF189" i="84" s="1"/>
  <c r="GD250" i="84"/>
  <c r="BZ250" i="84" s="1"/>
  <c r="GD32" i="84"/>
  <c r="BZ32" i="84" s="1"/>
  <c r="I43" i="44" s="1"/>
  <c r="FV385" i="84"/>
  <c r="O385" i="84" s="1"/>
  <c r="FZ47" i="84"/>
  <c r="AJ47" i="84" s="1"/>
  <c r="FZ265" i="84"/>
  <c r="AJ265" i="84" s="1"/>
  <c r="GA402" i="84"/>
  <c r="AM402" i="84" s="1"/>
  <c r="GR334" i="84"/>
  <c r="EP334" i="84" s="1"/>
  <c r="GH382" i="84"/>
  <c r="CP382" i="84" s="1"/>
  <c r="FU421" i="84"/>
  <c r="N421" i="84" s="1"/>
  <c r="GA409" i="84"/>
  <c r="AM409" i="84" s="1"/>
  <c r="FZ293" i="84"/>
  <c r="AJ293" i="84" s="1"/>
  <c r="FZ75" i="84"/>
  <c r="AJ75" i="84" s="1"/>
  <c r="GM194" i="84"/>
  <c r="DJ194" i="84" s="1"/>
  <c r="GM166" i="84"/>
  <c r="DJ166" i="84" s="1"/>
  <c r="FY51" i="84"/>
  <c r="AG51" i="84" s="1"/>
  <c r="FY269" i="84"/>
  <c r="AG269" i="84" s="1"/>
  <c r="FZ184" i="84"/>
  <c r="AJ184" i="84" s="1"/>
  <c r="FS179" i="84"/>
  <c r="L179" i="84" s="1"/>
  <c r="FX257" i="84"/>
  <c r="AD257" i="84" s="1"/>
  <c r="FX39" i="84"/>
  <c r="AD39" i="84" s="1"/>
  <c r="O50" i="60" s="1"/>
  <c r="FX193" i="84"/>
  <c r="AD193" i="84" s="1"/>
  <c r="GQ86" i="84"/>
  <c r="EA86" i="84" s="1"/>
  <c r="GQ304" i="84"/>
  <c r="EA304" i="84" s="1"/>
  <c r="GN185" i="84"/>
  <c r="DV185" i="84" s="1"/>
  <c r="GD404" i="84"/>
  <c r="BZ404" i="84" s="1"/>
  <c r="GM294" i="84"/>
  <c r="DJ294" i="84" s="1"/>
  <c r="GM76" i="84"/>
  <c r="DJ76" i="84" s="1"/>
  <c r="BK87" i="44" s="1"/>
  <c r="GB399" i="84"/>
  <c r="BD399" i="84" s="1"/>
  <c r="GC288" i="84"/>
  <c r="AS288" i="84" s="1"/>
  <c r="GC70" i="84"/>
  <c r="AS70" i="84" s="1"/>
  <c r="I81" i="58" s="1"/>
  <c r="GG295" i="84"/>
  <c r="CL295" i="84" s="1"/>
  <c r="GG77" i="84"/>
  <c r="CL77" i="84" s="1"/>
  <c r="AA88" i="44" s="1"/>
  <c r="FY396" i="84"/>
  <c r="AG396" i="84" s="1"/>
  <c r="FU135" i="84"/>
  <c r="N135" i="84" s="1"/>
  <c r="GD40" i="84"/>
  <c r="BZ40" i="84" s="1"/>
  <c r="I51" i="44" s="1"/>
  <c r="GD258" i="84"/>
  <c r="BZ258" i="84" s="1"/>
  <c r="GD407" i="84"/>
  <c r="BZ407" i="84" s="1"/>
  <c r="GH297" i="84"/>
  <c r="CP297" i="84" s="1"/>
  <c r="GH79" i="84"/>
  <c r="CP79" i="84" s="1"/>
  <c r="AG90" i="44" s="1"/>
  <c r="GG200" i="84"/>
  <c r="CL200" i="84" s="1"/>
  <c r="GA273" i="84"/>
  <c r="AM273" i="84" s="1"/>
  <c r="GA55" i="84"/>
  <c r="AM55" i="84" s="1"/>
  <c r="GI275" i="84"/>
  <c r="CT275" i="84" s="1"/>
  <c r="GI57" i="84"/>
  <c r="CT57" i="84" s="1"/>
  <c r="AM68" i="44" s="1"/>
  <c r="GM177" i="84"/>
  <c r="DJ177" i="84" s="1"/>
  <c r="FU364" i="84"/>
  <c r="N364" i="84" s="1"/>
  <c r="GA407" i="84"/>
  <c r="AM407" i="84" s="1"/>
  <c r="FT366" i="84"/>
  <c r="M366" i="84" s="1"/>
  <c r="FZ247" i="84"/>
  <c r="AJ247" i="84" s="1"/>
  <c r="FZ29" i="84"/>
  <c r="AJ29" i="84" s="1"/>
  <c r="GA170" i="84"/>
  <c r="AM170" i="84" s="1"/>
  <c r="GI156" i="84"/>
  <c r="CT156" i="84" s="1"/>
  <c r="GO186" i="84"/>
  <c r="DN186" i="84" s="1"/>
  <c r="FW185" i="84"/>
  <c r="AA185" i="84" s="1"/>
  <c r="FS175" i="84"/>
  <c r="L175" i="84" s="1"/>
  <c r="GJ189" i="84"/>
  <c r="CX189" i="84" s="1"/>
  <c r="GK384" i="84"/>
  <c r="DB384" i="84" s="1"/>
  <c r="GH279" i="84"/>
  <c r="CP279" i="84" s="1"/>
  <c r="GH61" i="84"/>
  <c r="CP61" i="84" s="1"/>
  <c r="AG72" i="44" s="1"/>
  <c r="GH405" i="84"/>
  <c r="CP405" i="84" s="1"/>
  <c r="FS183" i="84"/>
  <c r="L183" i="84" s="1"/>
  <c r="GI381" i="84"/>
  <c r="CT381" i="84" s="1"/>
  <c r="GQ396" i="84"/>
  <c r="FW301" i="84"/>
  <c r="AA301" i="84" s="1"/>
  <c r="FW83" i="84"/>
  <c r="AA83" i="84" s="1"/>
  <c r="FY200" i="84"/>
  <c r="AG200" i="84" s="1"/>
  <c r="FT339" i="84"/>
  <c r="M339" i="84" s="1"/>
  <c r="GK142" i="84"/>
  <c r="DB142" i="84" s="1"/>
  <c r="FZ372" i="84"/>
  <c r="AJ372" i="84" s="1"/>
  <c r="GC179" i="84"/>
  <c r="AS179" i="84" s="1"/>
  <c r="GJ431" i="84"/>
  <c r="CX431" i="84" s="1"/>
  <c r="GM264" i="84"/>
  <c r="DJ264" i="84" s="1"/>
  <c r="GM46" i="84"/>
  <c r="DJ46" i="84" s="1"/>
  <c r="BK57" i="44" s="1"/>
  <c r="FW16" i="84"/>
  <c r="AA16" i="84" s="1"/>
  <c r="FW234" i="84"/>
  <c r="AA234" i="84" s="1"/>
  <c r="GD177" i="84"/>
  <c r="BZ177" i="84" s="1"/>
  <c r="FT379" i="84"/>
  <c r="M379" i="84" s="1"/>
  <c r="GE188" i="84"/>
  <c r="CD188" i="84" s="1"/>
  <c r="GI219" i="84"/>
  <c r="CT219" i="84" s="1"/>
  <c r="GD268" i="84"/>
  <c r="BZ268" i="84" s="1"/>
  <c r="GD50" i="84"/>
  <c r="BZ50" i="84" s="1"/>
  <c r="I61" i="44" s="1"/>
  <c r="GA358" i="84"/>
  <c r="AM358" i="84" s="1"/>
  <c r="GG277" i="84"/>
  <c r="CL277" i="84" s="1"/>
  <c r="GG59" i="84"/>
  <c r="CL59" i="84" s="1"/>
  <c r="AA70" i="44" s="1"/>
  <c r="GT225" i="84"/>
  <c r="EV225" i="84" s="1"/>
  <c r="GT7" i="84"/>
  <c r="EV7" i="84" s="1"/>
  <c r="U11" i="33" s="1"/>
  <c r="FY350" i="84"/>
  <c r="AG350" i="84" s="1"/>
  <c r="FS369" i="84"/>
  <c r="L369" i="84" s="1"/>
  <c r="GO232" i="84"/>
  <c r="DN232" i="84" s="1"/>
  <c r="GO14" i="84"/>
  <c r="DN14" i="84" s="1"/>
  <c r="S25" i="32" s="1"/>
  <c r="GF319" i="84"/>
  <c r="CH319" i="84" s="1"/>
  <c r="GF101" i="84"/>
  <c r="CH101" i="84" s="1"/>
  <c r="U112" i="44" s="1"/>
  <c r="GG258" i="84"/>
  <c r="CL258" i="84" s="1"/>
  <c r="GG40" i="84"/>
  <c r="CL40" i="84" s="1"/>
  <c r="AA51" i="44" s="1"/>
  <c r="FW145" i="84"/>
  <c r="AA145" i="84" s="1"/>
  <c r="GU131" i="84"/>
  <c r="EY131" i="84" s="1"/>
  <c r="GK267" i="84"/>
  <c r="DB267" i="84" s="1"/>
  <c r="GK49" i="84"/>
  <c r="DB49" i="84" s="1"/>
  <c r="AY60" i="44" s="1"/>
  <c r="GM187" i="84"/>
  <c r="DJ187" i="84" s="1"/>
  <c r="GS236" i="84"/>
  <c r="ES236" i="84" s="1"/>
  <c r="GS18" i="84"/>
  <c r="ES18" i="84" s="1"/>
  <c r="O22" i="33" s="1"/>
  <c r="CH198" i="84"/>
  <c r="GQ376" i="84"/>
  <c r="FY158" i="84"/>
  <c r="AG158" i="84" s="1"/>
  <c r="GA361" i="84"/>
  <c r="AM361" i="84" s="1"/>
  <c r="GP166" i="84"/>
  <c r="DR166" i="84" s="1"/>
  <c r="FW180" i="84"/>
  <c r="AA180" i="84" s="1"/>
  <c r="FY427" i="84"/>
  <c r="AG427" i="84" s="1"/>
  <c r="GG367" i="84"/>
  <c r="CL367" i="84" s="1"/>
  <c r="GM390" i="84"/>
  <c r="DJ390" i="84" s="1"/>
  <c r="GP245" i="84"/>
  <c r="DR245" i="84" s="1"/>
  <c r="GP27" i="84"/>
  <c r="DR27" i="84" s="1"/>
  <c r="I38" i="32" s="1"/>
  <c r="FY122" i="84"/>
  <c r="AG122" i="84" s="1"/>
  <c r="GG105" i="84"/>
  <c r="CL105" i="84" s="1"/>
  <c r="AA116" i="44" s="1"/>
  <c r="GG323" i="84"/>
  <c r="CL323" i="84" s="1"/>
  <c r="GE427" i="84"/>
  <c r="CD427" i="84" s="1"/>
  <c r="FT289" i="84"/>
  <c r="M289" i="84" s="1"/>
  <c r="FT71" i="84"/>
  <c r="M71" i="84" s="1"/>
  <c r="L82" i="30" s="1"/>
  <c r="FY156" i="84"/>
  <c r="AG156" i="84" s="1"/>
  <c r="GE143" i="84"/>
  <c r="CD143" i="84" s="1"/>
  <c r="GA138" i="84"/>
  <c r="AM138" i="84" s="1"/>
  <c r="GO130" i="84"/>
  <c r="DN130" i="84" s="1"/>
  <c r="FU399" i="84"/>
  <c r="N399" i="84" s="1"/>
  <c r="FS116" i="84"/>
  <c r="L116" i="84" s="1"/>
  <c r="GG425" i="84"/>
  <c r="CL425" i="84" s="1"/>
  <c r="FX150" i="84"/>
  <c r="AD150" i="84" s="1"/>
  <c r="FT280" i="84"/>
  <c r="M280" i="84" s="1"/>
  <c r="GK427" i="84"/>
  <c r="DB427" i="84" s="1"/>
  <c r="GM367" i="84"/>
  <c r="DJ367" i="84" s="1"/>
  <c r="FU148" i="84"/>
  <c r="N148" i="84" s="1"/>
  <c r="GK271" i="84"/>
  <c r="DB271" i="84" s="1"/>
  <c r="GK53" i="84"/>
  <c r="DB53" i="84" s="1"/>
  <c r="AY64" i="44" s="1"/>
  <c r="FW362" i="84"/>
  <c r="AA362" i="84" s="1"/>
  <c r="GP427" i="84"/>
  <c r="DR427" i="84" s="1"/>
  <c r="FX142" i="84"/>
  <c r="AD142" i="84" s="1"/>
  <c r="GJ389" i="84"/>
  <c r="CX389" i="84" s="1"/>
  <c r="FS427" i="84"/>
  <c r="L427" i="84" s="1"/>
  <c r="GG361" i="84"/>
  <c r="CL361" i="84" s="1"/>
  <c r="FU166" i="84"/>
  <c r="N166" i="84" s="1"/>
  <c r="GQ343" i="84"/>
  <c r="GA166" i="84"/>
  <c r="AM166" i="84" s="1"/>
  <c r="GH289" i="84"/>
  <c r="CP289" i="84" s="1"/>
  <c r="GH71" i="84"/>
  <c r="CP71" i="84" s="1"/>
  <c r="AG82" i="44" s="1"/>
  <c r="GQ211" i="84"/>
  <c r="EA211" i="84" s="1"/>
  <c r="GG369" i="84"/>
  <c r="CL369" i="84" s="1"/>
  <c r="FV134" i="84"/>
  <c r="O134" i="84" s="1"/>
  <c r="FU183" i="84"/>
  <c r="N183" i="84" s="1"/>
  <c r="GH359" i="84"/>
  <c r="CP359" i="84" s="1"/>
  <c r="GA387" i="84"/>
  <c r="AM387" i="84" s="1"/>
  <c r="GR132" i="84"/>
  <c r="EP132" i="84" s="1"/>
  <c r="GP242" i="84"/>
  <c r="DR242" i="84" s="1"/>
  <c r="GP24" i="84"/>
  <c r="DR24" i="84" s="1"/>
  <c r="I35" i="32" s="1"/>
  <c r="GP301" i="84"/>
  <c r="DR301" i="84" s="1"/>
  <c r="GP83" i="84"/>
  <c r="DR83" i="84" s="1"/>
  <c r="I94" i="32" s="1"/>
  <c r="FY237" i="84"/>
  <c r="AG237" i="84" s="1"/>
  <c r="FY19" i="84"/>
  <c r="AG19" i="84" s="1"/>
  <c r="GK424" i="84"/>
  <c r="DB424" i="84" s="1"/>
  <c r="GP259" i="84"/>
  <c r="DR259" i="84" s="1"/>
  <c r="GP41" i="84"/>
  <c r="DR41" i="84" s="1"/>
  <c r="I52" i="32" s="1"/>
  <c r="GA349" i="84"/>
  <c r="AM349" i="84" s="1"/>
  <c r="FT141" i="84"/>
  <c r="M141" i="84" s="1"/>
  <c r="FV151" i="84"/>
  <c r="O151" i="84" s="1"/>
  <c r="FU397" i="84"/>
  <c r="N397" i="84" s="1"/>
  <c r="GP314" i="84"/>
  <c r="DR314" i="84" s="1"/>
  <c r="GP96" i="84"/>
  <c r="DR96" i="84" s="1"/>
  <c r="I107" i="32" s="1"/>
  <c r="GO340" i="84"/>
  <c r="DN340" i="84" s="1"/>
  <c r="FV319" i="84"/>
  <c r="O319" i="84" s="1"/>
  <c r="FV101" i="84"/>
  <c r="O101" i="84" s="1"/>
  <c r="N112" i="30" s="1"/>
  <c r="FT355" i="84"/>
  <c r="M355" i="84" s="1"/>
  <c r="GQ117" i="84"/>
  <c r="GK370" i="84"/>
  <c r="DB370" i="84" s="1"/>
  <c r="FV129" i="84"/>
  <c r="O129" i="84" s="1"/>
  <c r="FZ37" i="84"/>
  <c r="AJ37" i="84" s="1"/>
  <c r="FZ255" i="84"/>
  <c r="AJ255" i="84" s="1"/>
  <c r="FS204" i="84"/>
  <c r="L204" i="84" s="1"/>
  <c r="GN433" i="84"/>
  <c r="DV433" i="84" s="1"/>
  <c r="GJ397" i="84"/>
  <c r="CX397" i="84" s="1"/>
  <c r="GE260" i="84"/>
  <c r="CD260" i="84" s="1"/>
  <c r="GE42" i="84"/>
  <c r="CD42" i="84" s="1"/>
  <c r="O53" i="44" s="1"/>
  <c r="FU348" i="84"/>
  <c r="N348" i="84" s="1"/>
  <c r="GM34" i="84"/>
  <c r="DJ34" i="84" s="1"/>
  <c r="BK45" i="44" s="1"/>
  <c r="GM252" i="84"/>
  <c r="DJ252" i="84" s="1"/>
  <c r="GA281" i="84"/>
  <c r="AM281" i="84" s="1"/>
  <c r="GA63" i="84"/>
  <c r="AM63" i="84" s="1"/>
  <c r="FV369" i="84"/>
  <c r="O369" i="84" s="1"/>
  <c r="FW300" i="84"/>
  <c r="AA300" i="84" s="1"/>
  <c r="FW82" i="84"/>
  <c r="AA82" i="84" s="1"/>
  <c r="GF159" i="84"/>
  <c r="CH159" i="84" s="1"/>
  <c r="GJ366" i="84"/>
  <c r="CX366" i="84" s="1"/>
  <c r="FS345" i="84"/>
  <c r="L345" i="84" s="1"/>
  <c r="GN314" i="84"/>
  <c r="DV314" i="84" s="1"/>
  <c r="GN96" i="84"/>
  <c r="DV96" i="84" s="1"/>
  <c r="CT174" i="84"/>
  <c r="GD422" i="84"/>
  <c r="BZ422" i="84" s="1"/>
  <c r="GO175" i="84"/>
  <c r="DN175" i="84" s="1"/>
  <c r="FS356" i="84"/>
  <c r="L356" i="84" s="1"/>
  <c r="GP199" i="84"/>
  <c r="DR199" i="84" s="1"/>
  <c r="GN420" i="84"/>
  <c r="DV420" i="84" s="1"/>
  <c r="GH201" i="84"/>
  <c r="CP201" i="84" s="1"/>
  <c r="GQ291" i="84"/>
  <c r="GQ73" i="84"/>
  <c r="GN159" i="84"/>
  <c r="DV159" i="84" s="1"/>
  <c r="FS47" i="84"/>
  <c r="L47" i="84" s="1"/>
  <c r="K58" i="30" s="1"/>
  <c r="FS265" i="84"/>
  <c r="L265" i="84" s="1"/>
  <c r="GR347" i="84"/>
  <c r="EP347" i="84" s="1"/>
  <c r="FS307" i="84"/>
  <c r="L307" i="84" s="1"/>
  <c r="FS89" i="84"/>
  <c r="L89" i="84" s="1"/>
  <c r="K100" i="30" s="1"/>
  <c r="GL307" i="84"/>
  <c r="DF307" i="84" s="1"/>
  <c r="GL89" i="84"/>
  <c r="DF89" i="84" s="1"/>
  <c r="BE100" i="44" s="1"/>
  <c r="GS248" i="84"/>
  <c r="ES248" i="84" s="1"/>
  <c r="GS30" i="84"/>
  <c r="ES30" i="84" s="1"/>
  <c r="O34" i="33" s="1"/>
  <c r="GQ151" i="84"/>
  <c r="FT227" i="84"/>
  <c r="M227" i="84" s="1"/>
  <c r="FT9" i="84"/>
  <c r="M9" i="84" s="1"/>
  <c r="L20" i="30" s="1"/>
  <c r="GA270" i="84"/>
  <c r="AM270" i="84" s="1"/>
  <c r="GA52" i="84"/>
  <c r="AM52" i="84" s="1"/>
  <c r="FU316" i="84"/>
  <c r="N316" i="84" s="1"/>
  <c r="FU98" i="84"/>
  <c r="N98" i="84" s="1"/>
  <c r="GQ118" i="84"/>
  <c r="GN203" i="84"/>
  <c r="DV203" i="84" s="1"/>
  <c r="FU290" i="84"/>
  <c r="N290" i="84" s="1"/>
  <c r="FU72" i="84"/>
  <c r="N72" i="84" s="1"/>
  <c r="M83" i="30" s="1"/>
  <c r="GA245" i="84"/>
  <c r="AM245" i="84" s="1"/>
  <c r="GA27" i="84"/>
  <c r="AM27" i="84" s="1"/>
  <c r="GL383" i="84"/>
  <c r="DF383" i="84" s="1"/>
  <c r="GL151" i="84"/>
  <c r="DF151" i="84" s="1"/>
  <c r="FS142" i="84"/>
  <c r="L142" i="84" s="1"/>
  <c r="GP6" i="84"/>
  <c r="DR6" i="84" s="1"/>
  <c r="I17" i="32" s="1"/>
  <c r="GP224" i="84"/>
  <c r="DR224" i="84" s="1"/>
  <c r="FX307" i="84"/>
  <c r="AD307" i="84" s="1"/>
  <c r="FX89" i="84"/>
  <c r="AD89" i="84" s="1"/>
  <c r="O100" i="60" s="1"/>
  <c r="FZ213" i="84"/>
  <c r="AJ213" i="84" s="1"/>
  <c r="GQ243" i="84"/>
  <c r="GN254" i="84"/>
  <c r="DV254" i="84" s="1"/>
  <c r="GN36" i="84"/>
  <c r="DV36" i="84" s="1"/>
  <c r="GS356" i="84"/>
  <c r="ES356" i="84" s="1"/>
  <c r="GO144" i="84"/>
  <c r="DN144" i="84" s="1"/>
  <c r="GM149" i="84"/>
  <c r="DJ149" i="84" s="1"/>
  <c r="FS226" i="84"/>
  <c r="L226" i="84" s="1"/>
  <c r="FS8" i="84"/>
  <c r="L8" i="84" s="1"/>
  <c r="K19" i="30" s="1"/>
  <c r="GO68" i="84"/>
  <c r="DN68" i="84" s="1"/>
  <c r="S79" i="32" s="1"/>
  <c r="GO286" i="84"/>
  <c r="DN286" i="84" s="1"/>
  <c r="GN315" i="84"/>
  <c r="DV315" i="84" s="1"/>
  <c r="GN97" i="84"/>
  <c r="DV97" i="84" s="1"/>
  <c r="GO290" i="84"/>
  <c r="DN290" i="84" s="1"/>
  <c r="GO72" i="84"/>
  <c r="DN72" i="84" s="1"/>
  <c r="S83" i="32" s="1"/>
  <c r="GG259" i="84"/>
  <c r="CL259" i="84" s="1"/>
  <c r="GG41" i="84"/>
  <c r="CL41" i="84" s="1"/>
  <c r="AA52" i="44" s="1"/>
  <c r="GN424" i="84"/>
  <c r="DV424" i="84" s="1"/>
  <c r="GH76" i="84"/>
  <c r="CP76" i="84" s="1"/>
  <c r="AG87" i="44" s="1"/>
  <c r="GH294" i="84"/>
  <c r="CP294" i="84" s="1"/>
  <c r="FV255" i="84"/>
  <c r="O255" i="84" s="1"/>
  <c r="FV37" i="84"/>
  <c r="O37" i="84" s="1"/>
  <c r="N48" i="30" s="1"/>
  <c r="GF311" i="84"/>
  <c r="CH311" i="84" s="1"/>
  <c r="GF93" i="84"/>
  <c r="CH93" i="84" s="1"/>
  <c r="U104" i="44" s="1"/>
  <c r="GC94" i="84"/>
  <c r="AS94" i="84" s="1"/>
  <c r="I105" i="58" s="1"/>
  <c r="GC312" i="84"/>
  <c r="AS312" i="84" s="1"/>
  <c r="GO253" i="84"/>
  <c r="DN253" i="84" s="1"/>
  <c r="GO35" i="84"/>
  <c r="DN35" i="84" s="1"/>
  <c r="S46" i="32" s="1"/>
  <c r="FS424" i="84"/>
  <c r="L424" i="84" s="1"/>
  <c r="GT242" i="84"/>
  <c r="EV242" i="84" s="1"/>
  <c r="GT24" i="84"/>
  <c r="EV24" i="84" s="1"/>
  <c r="U28" i="33" s="1"/>
  <c r="GN392" i="84"/>
  <c r="DV392" i="84" s="1"/>
  <c r="GE194" i="84"/>
  <c r="CD194" i="84" s="1"/>
  <c r="GO122" i="84"/>
  <c r="DN122" i="84" s="1"/>
  <c r="FY327" i="84"/>
  <c r="AG327" i="84" s="1"/>
  <c r="FY109" i="84"/>
  <c r="AG109" i="84" s="1"/>
  <c r="GP126" i="84"/>
  <c r="DR126" i="84" s="1"/>
  <c r="GU128" i="84"/>
  <c r="EY128" i="84" s="1"/>
  <c r="FU373" i="84"/>
  <c r="N373" i="84" s="1"/>
  <c r="GN150" i="84"/>
  <c r="DV150" i="84" s="1"/>
  <c r="GP257" i="84"/>
  <c r="DR257" i="84" s="1"/>
  <c r="GP39" i="84"/>
  <c r="DR39" i="84" s="1"/>
  <c r="I50" i="32" s="1"/>
  <c r="GN164" i="84"/>
  <c r="DV164" i="84" s="1"/>
  <c r="GL271" i="84"/>
  <c r="DF271" i="84" s="1"/>
  <c r="GL53" i="84"/>
  <c r="DF53" i="84" s="1"/>
  <c r="BE64" i="44" s="1"/>
  <c r="GA350" i="84"/>
  <c r="AM350" i="84" s="1"/>
  <c r="GO369" i="84"/>
  <c r="DN369" i="84" s="1"/>
  <c r="FZ224" i="84"/>
  <c r="AJ224" i="84" s="1"/>
  <c r="FZ6" i="84"/>
  <c r="AJ6" i="84" s="1"/>
  <c r="FW325" i="84"/>
  <c r="AA325" i="84" s="1"/>
  <c r="FW107" i="84"/>
  <c r="AA107" i="84" s="1"/>
  <c r="FT266" i="84"/>
  <c r="M266" i="84" s="1"/>
  <c r="FT48" i="84"/>
  <c r="M48" i="84" s="1"/>
  <c r="L59" i="30" s="1"/>
  <c r="FY224" i="84"/>
  <c r="AG224" i="84" s="1"/>
  <c r="FY6" i="84"/>
  <c r="AG6" i="84" s="1"/>
  <c r="GP260" i="84"/>
  <c r="DR260" i="84" s="1"/>
  <c r="GP42" i="84"/>
  <c r="DR42" i="84" s="1"/>
  <c r="I53" i="32" s="1"/>
  <c r="GK432" i="84"/>
  <c r="DB432" i="84" s="1"/>
  <c r="GE253" i="84"/>
  <c r="CD253" i="84" s="1"/>
  <c r="GE35" i="84"/>
  <c r="CD35" i="84" s="1"/>
  <c r="O46" i="44" s="1"/>
  <c r="GI178" i="84"/>
  <c r="CT178" i="84" s="1"/>
  <c r="GJ267" i="84"/>
  <c r="CX267" i="84" s="1"/>
  <c r="GJ49" i="84"/>
  <c r="CX49" i="84" s="1"/>
  <c r="AS60" i="44" s="1"/>
  <c r="GC100" i="84"/>
  <c r="AS100" i="84" s="1"/>
  <c r="I111" i="58" s="1"/>
  <c r="GC318" i="84"/>
  <c r="AS318" i="84" s="1"/>
  <c r="FV390" i="84"/>
  <c r="O390" i="84" s="1"/>
  <c r="GG169" i="84"/>
  <c r="CL169" i="84" s="1"/>
  <c r="GO298" i="84"/>
  <c r="DN298" i="84" s="1"/>
  <c r="GO80" i="84"/>
  <c r="DN80" i="84" s="1"/>
  <c r="S91" i="32" s="1"/>
  <c r="GH82" i="84"/>
  <c r="CP82" i="84" s="1"/>
  <c r="AG93" i="44" s="1"/>
  <c r="GH300" i="84"/>
  <c r="CP300" i="84" s="1"/>
  <c r="FW334" i="84"/>
  <c r="AA334" i="84" s="1"/>
  <c r="GN302" i="84"/>
  <c r="DV302" i="84" s="1"/>
  <c r="GN84" i="84"/>
  <c r="DV84" i="84" s="1"/>
  <c r="GB316" i="84"/>
  <c r="BD316" i="84" s="1"/>
  <c r="GB98" i="84"/>
  <c r="BD98" i="84" s="1"/>
  <c r="O109" i="58" s="1"/>
  <c r="GH379" i="84"/>
  <c r="CP379" i="84" s="1"/>
  <c r="AG150" i="84"/>
  <c r="FT365" i="84"/>
  <c r="M365" i="84" s="1"/>
  <c r="FT269" i="84"/>
  <c r="M269" i="84" s="1"/>
  <c r="FT51" i="84"/>
  <c r="M51" i="84" s="1"/>
  <c r="L62" i="30" s="1"/>
  <c r="GL179" i="84"/>
  <c r="DF179" i="84" s="1"/>
  <c r="GC317" i="84"/>
  <c r="AS317" i="84" s="1"/>
  <c r="GC99" i="84"/>
  <c r="AS99" i="84" s="1"/>
  <c r="I110" i="58" s="1"/>
  <c r="GM395" i="84"/>
  <c r="DJ395" i="84" s="1"/>
  <c r="GK378" i="84"/>
  <c r="DB378" i="84" s="1"/>
  <c r="GT228" i="84"/>
  <c r="EV228" i="84" s="1"/>
  <c r="GT10" i="84"/>
  <c r="EV10" i="84" s="1"/>
  <c r="U14" i="33" s="1"/>
  <c r="GN271" i="84"/>
  <c r="DV271" i="84" s="1"/>
  <c r="GN53" i="84"/>
  <c r="DV53" i="84" s="1"/>
  <c r="GK175" i="84"/>
  <c r="DB175" i="84" s="1"/>
  <c r="GP299" i="84"/>
  <c r="DR299" i="84" s="1"/>
  <c r="GP81" i="84"/>
  <c r="DR81" i="84" s="1"/>
  <c r="I92" i="32" s="1"/>
  <c r="GA311" i="84"/>
  <c r="AM311" i="84" s="1"/>
  <c r="GA93" i="84"/>
  <c r="AM93" i="84" s="1"/>
  <c r="FX296" i="84"/>
  <c r="AD296" i="84" s="1"/>
  <c r="FX78" i="84"/>
  <c r="AD78" i="84" s="1"/>
  <c r="O89" i="60" s="1"/>
  <c r="GM265" i="84"/>
  <c r="DJ265" i="84" s="1"/>
  <c r="GM47" i="84"/>
  <c r="DJ47" i="84" s="1"/>
  <c r="BK58" i="44" s="1"/>
  <c r="GI260" i="84"/>
  <c r="CT260" i="84" s="1"/>
  <c r="GI42" i="84"/>
  <c r="CT42" i="84" s="1"/>
  <c r="AM53" i="44" s="1"/>
  <c r="GI294" i="84"/>
  <c r="CT294" i="84" s="1"/>
  <c r="GI76" i="84"/>
  <c r="CT76" i="84" s="1"/>
  <c r="AM87" i="44" s="1"/>
  <c r="GL280" i="84"/>
  <c r="DF280" i="84" s="1"/>
  <c r="GL62" i="84"/>
  <c r="DF62" i="84" s="1"/>
  <c r="BE73" i="44" s="1"/>
  <c r="FT381" i="84"/>
  <c r="M381" i="84" s="1"/>
  <c r="GP419" i="84"/>
  <c r="DR419" i="84" s="1"/>
  <c r="GL260" i="84"/>
  <c r="DF260" i="84" s="1"/>
  <c r="GL42" i="84"/>
  <c r="DF42" i="84" s="1"/>
  <c r="BE53" i="44" s="1"/>
  <c r="GB293" i="84"/>
  <c r="BD293" i="84" s="1"/>
  <c r="GB75" i="84"/>
  <c r="BD75" i="84" s="1"/>
  <c r="O86" i="58" s="1"/>
  <c r="GT336" i="84"/>
  <c r="EV336" i="84" s="1"/>
  <c r="GL386" i="84"/>
  <c r="DF386" i="84" s="1"/>
  <c r="FX410" i="84"/>
  <c r="AD410" i="84" s="1"/>
  <c r="GE395" i="84"/>
  <c r="CD395" i="84" s="1"/>
  <c r="GJ281" i="84"/>
  <c r="CX281" i="84" s="1"/>
  <c r="GJ63" i="84"/>
  <c r="CX63" i="84" s="1"/>
  <c r="AS74" i="44" s="1"/>
  <c r="GO296" i="84"/>
  <c r="DN296" i="84" s="1"/>
  <c r="GO78" i="84"/>
  <c r="DN78" i="84" s="1"/>
  <c r="S89" i="32" s="1"/>
  <c r="GK299" i="84"/>
  <c r="DB299" i="84" s="1"/>
  <c r="GK81" i="84"/>
  <c r="DB81" i="84" s="1"/>
  <c r="AY92" i="44" s="1"/>
  <c r="GQ307" i="84"/>
  <c r="EA307" i="84" s="1"/>
  <c r="GQ89" i="84"/>
  <c r="EA89" i="84" s="1"/>
  <c r="N100" i="76" s="1"/>
  <c r="FS374" i="84"/>
  <c r="L374" i="84" s="1"/>
  <c r="GD315" i="84"/>
  <c r="BZ315" i="84" s="1"/>
  <c r="GD97" i="84"/>
  <c r="BZ97" i="84" s="1"/>
  <c r="I108" i="44" s="1"/>
  <c r="GB402" i="84"/>
  <c r="BD402" i="84" s="1"/>
  <c r="GC289" i="84"/>
  <c r="AS289" i="84" s="1"/>
  <c r="GC71" i="84"/>
  <c r="AS71" i="84" s="1"/>
  <c r="I82" i="58" s="1"/>
  <c r="FU412" i="84"/>
  <c r="N412" i="84" s="1"/>
  <c r="GF272" i="84"/>
  <c r="CH272" i="84" s="1"/>
  <c r="GF54" i="84"/>
  <c r="CH54" i="84" s="1"/>
  <c r="U65" i="44" s="1"/>
  <c r="FV227" i="84"/>
  <c r="O227" i="84" s="1"/>
  <c r="FV9" i="84"/>
  <c r="O9" i="84" s="1"/>
  <c r="N20" i="30" s="1"/>
  <c r="GL411" i="84"/>
  <c r="DF411" i="84" s="1"/>
  <c r="GH368" i="84"/>
  <c r="CP368" i="84" s="1"/>
  <c r="FU184" i="84"/>
  <c r="N184" i="84" s="1"/>
  <c r="GF53" i="84"/>
  <c r="CH53" i="84" s="1"/>
  <c r="U64" i="44" s="1"/>
  <c r="GF271" i="84"/>
  <c r="CH271" i="84" s="1"/>
  <c r="GQ83" i="84"/>
  <c r="EA83" i="84" s="1"/>
  <c r="N94" i="76" s="1"/>
  <c r="GQ301" i="84"/>
  <c r="EA301" i="84" s="1"/>
  <c r="FW398" i="84"/>
  <c r="AA398" i="84" s="1"/>
  <c r="FX263" i="84"/>
  <c r="AD263" i="84" s="1"/>
  <c r="FX45" i="84"/>
  <c r="AD45" i="84" s="1"/>
  <c r="O56" i="60" s="1"/>
  <c r="FT196" i="84"/>
  <c r="M196" i="84" s="1"/>
  <c r="FS400" i="84"/>
  <c r="L400" i="84" s="1"/>
  <c r="FY395" i="84"/>
  <c r="AG395" i="84" s="1"/>
  <c r="GG411" i="84"/>
  <c r="CL411" i="84" s="1"/>
  <c r="FW382" i="84"/>
  <c r="AA382" i="84" s="1"/>
  <c r="FU16" i="84"/>
  <c r="N16" i="84" s="1"/>
  <c r="M27" i="30" s="1"/>
  <c r="FU234" i="84"/>
  <c r="N234" i="84" s="1"/>
  <c r="GC294" i="84"/>
  <c r="AS294" i="84" s="1"/>
  <c r="GC76" i="84"/>
  <c r="AS76" i="84" s="1"/>
  <c r="I87" i="58" s="1"/>
  <c r="GG264" i="84"/>
  <c r="CL264" i="84" s="1"/>
  <c r="GG46" i="84"/>
  <c r="CL46" i="84" s="1"/>
  <c r="AA57" i="44" s="1"/>
  <c r="GG403" i="84"/>
  <c r="CL403" i="84" s="1"/>
  <c r="FX286" i="84"/>
  <c r="AD286" i="84" s="1"/>
  <c r="FX68" i="84"/>
  <c r="AD68" i="84" s="1"/>
  <c r="O79" i="60" s="1"/>
  <c r="FX354" i="84"/>
  <c r="AD354" i="84" s="1"/>
  <c r="GN183" i="84"/>
  <c r="DV183" i="84" s="1"/>
  <c r="GM371" i="84"/>
  <c r="DJ371" i="84" s="1"/>
  <c r="GH265" i="84"/>
  <c r="CP265" i="84" s="1"/>
  <c r="GH47" i="84"/>
  <c r="CP47" i="84" s="1"/>
  <c r="AG58" i="44" s="1"/>
  <c r="GO382" i="84"/>
  <c r="DN382" i="84" s="1"/>
  <c r="GR137" i="84"/>
  <c r="EP137" i="84" s="1"/>
  <c r="FU406" i="84"/>
  <c r="N406" i="84" s="1"/>
  <c r="GE403" i="84"/>
  <c r="CD403" i="84" s="1"/>
  <c r="FW278" i="84"/>
  <c r="AA278" i="84" s="1"/>
  <c r="FW60" i="84"/>
  <c r="AA60" i="84" s="1"/>
  <c r="FT399" i="84"/>
  <c r="M399" i="84" s="1"/>
  <c r="GL171" i="84"/>
  <c r="DF171" i="84" s="1"/>
  <c r="FW305" i="84"/>
  <c r="AA305" i="84" s="1"/>
  <c r="FW87" i="84"/>
  <c r="AA87" i="84" s="1"/>
  <c r="GC405" i="84"/>
  <c r="AS405" i="84" s="1"/>
  <c r="GK209" i="84"/>
  <c r="DB209" i="84" s="1"/>
  <c r="FX168" i="84"/>
  <c r="AD168" i="84" s="1"/>
  <c r="FZ297" i="84"/>
  <c r="AJ297" i="84" s="1"/>
  <c r="FZ79" i="84"/>
  <c r="AJ79" i="84" s="1"/>
  <c r="GJ84" i="84"/>
  <c r="CX84" i="84" s="1"/>
  <c r="AS95" i="44" s="1"/>
  <c r="GJ302" i="84"/>
  <c r="CX302" i="84" s="1"/>
  <c r="FS279" i="84"/>
  <c r="L279" i="84" s="1"/>
  <c r="FS61" i="84"/>
  <c r="L61" i="84" s="1"/>
  <c r="K72" i="30" s="1"/>
  <c r="GI266" i="84"/>
  <c r="CT266" i="84" s="1"/>
  <c r="GI48" i="84"/>
  <c r="CT48" i="84" s="1"/>
  <c r="AM59" i="44" s="1"/>
  <c r="GD80" i="84"/>
  <c r="BZ80" i="84" s="1"/>
  <c r="I91" i="44" s="1"/>
  <c r="GD298" i="84"/>
  <c r="BZ298" i="84" s="1"/>
  <c r="FV177" i="84"/>
  <c r="O177" i="84" s="1"/>
  <c r="FV303" i="84"/>
  <c r="O303" i="84" s="1"/>
  <c r="FV85" i="84"/>
  <c r="O85" i="84" s="1"/>
  <c r="N96" i="30" s="1"/>
  <c r="FV143" i="84"/>
  <c r="O143" i="84" s="1"/>
  <c r="GQ244" i="84"/>
  <c r="GQ26" i="84"/>
  <c r="O162" i="84"/>
  <c r="GM191" i="84"/>
  <c r="DJ191" i="84" s="1"/>
  <c r="GO272" i="84"/>
  <c r="DN272" i="84" s="1"/>
  <c r="GO54" i="84"/>
  <c r="DN54" i="84" s="1"/>
  <c r="S65" i="32" s="1"/>
  <c r="GC195" i="84"/>
  <c r="AS195" i="84" s="1"/>
  <c r="FX50" i="84"/>
  <c r="AD50" i="84" s="1"/>
  <c r="O61" i="60" s="1"/>
  <c r="FX268" i="84"/>
  <c r="AD268" i="84" s="1"/>
  <c r="FV410" i="84"/>
  <c r="O410" i="84" s="1"/>
  <c r="FW271" i="84"/>
  <c r="AA271" i="84" s="1"/>
  <c r="FW53" i="84"/>
  <c r="AA53" i="84" s="1"/>
  <c r="FW369" i="84"/>
  <c r="AA369" i="84" s="1"/>
  <c r="FY283" i="84"/>
  <c r="AG283" i="84" s="1"/>
  <c r="FY65" i="84"/>
  <c r="AG65" i="84" s="1"/>
  <c r="GG196" i="84"/>
  <c r="CL196" i="84" s="1"/>
  <c r="GH301" i="84"/>
  <c r="CP301" i="84" s="1"/>
  <c r="GH83" i="84"/>
  <c r="CP83" i="84" s="1"/>
  <c r="AG94" i="44" s="1"/>
  <c r="GA211" i="84"/>
  <c r="AM211" i="84" s="1"/>
  <c r="GN431" i="84"/>
  <c r="DV431" i="84" s="1"/>
  <c r="GA426" i="84"/>
  <c r="AM426" i="84" s="1"/>
  <c r="GJ265" i="84"/>
  <c r="CX265" i="84" s="1"/>
  <c r="GJ47" i="84"/>
  <c r="CX47" i="84" s="1"/>
  <c r="AS58" i="44" s="1"/>
  <c r="GI188" i="84"/>
  <c r="CT188" i="84" s="1"/>
  <c r="FT293" i="84"/>
  <c r="M293" i="84" s="1"/>
  <c r="FT75" i="84"/>
  <c r="M75" i="84" s="1"/>
  <c r="L86" i="30" s="1"/>
  <c r="FS291" i="84"/>
  <c r="L291" i="84" s="1"/>
  <c r="FS73" i="84"/>
  <c r="L73" i="84" s="1"/>
  <c r="K84" i="30" s="1"/>
  <c r="GG294" i="84"/>
  <c r="CL294" i="84" s="1"/>
  <c r="GG76" i="84"/>
  <c r="CL76" i="84" s="1"/>
  <c r="AA87" i="44" s="1"/>
  <c r="FX362" i="84"/>
  <c r="AD362" i="84" s="1"/>
  <c r="GB195" i="84"/>
  <c r="BD195" i="84" s="1"/>
  <c r="FT308" i="84"/>
  <c r="M308" i="84" s="1"/>
  <c r="FT90" i="84"/>
  <c r="M90" i="84" s="1"/>
  <c r="L101" i="30" s="1"/>
  <c r="GF287" i="84"/>
  <c r="CH287" i="84" s="1"/>
  <c r="GF69" i="84"/>
  <c r="CH69" i="84" s="1"/>
  <c r="U80" i="44" s="1"/>
  <c r="FX189" i="84"/>
  <c r="AD189" i="84" s="1"/>
  <c r="GQ186" i="84"/>
  <c r="FZ405" i="84"/>
  <c r="AJ405" i="84" s="1"/>
  <c r="GN324" i="84"/>
  <c r="DV324" i="84" s="1"/>
  <c r="GN106" i="84"/>
  <c r="DV106" i="84" s="1"/>
  <c r="FY118" i="84"/>
  <c r="AG118" i="84" s="1"/>
  <c r="GM286" i="84"/>
  <c r="DJ286" i="84" s="1"/>
  <c r="GM68" i="84"/>
  <c r="DJ68" i="84" s="1"/>
  <c r="BK79" i="44" s="1"/>
  <c r="GB318" i="84"/>
  <c r="BD318" i="84" s="1"/>
  <c r="GB100" i="84"/>
  <c r="BD100" i="84" s="1"/>
  <c r="O111" i="58" s="1"/>
  <c r="GP409" i="84"/>
  <c r="DR409" i="84" s="1"/>
  <c r="GO168" i="84"/>
  <c r="DN168" i="84" s="1"/>
  <c r="GD201" i="84"/>
  <c r="BZ201" i="84" s="1"/>
  <c r="GC397" i="84"/>
  <c r="AS397" i="84" s="1"/>
  <c r="GE259" i="84"/>
  <c r="CD259" i="84" s="1"/>
  <c r="GE41" i="84"/>
  <c r="CD41" i="84" s="1"/>
  <c r="O52" i="44" s="1"/>
  <c r="GD57" i="84"/>
  <c r="BZ57" i="84" s="1"/>
  <c r="I68" i="44" s="1"/>
  <c r="GD275" i="84"/>
  <c r="BZ275" i="84" s="1"/>
  <c r="GI286" i="84"/>
  <c r="CT286" i="84" s="1"/>
  <c r="GI68" i="84"/>
  <c r="CT68" i="84" s="1"/>
  <c r="AM79" i="44" s="1"/>
  <c r="GF375" i="84"/>
  <c r="CH375" i="84" s="1"/>
  <c r="GA161" i="84"/>
  <c r="AM161" i="84" s="1"/>
  <c r="GQ56" i="84"/>
  <c r="GQ274" i="84"/>
  <c r="GM398" i="84"/>
  <c r="DJ398" i="84" s="1"/>
  <c r="GS351" i="84"/>
  <c r="ES351" i="84" s="1"/>
  <c r="FS308" i="84"/>
  <c r="L308" i="84" s="1"/>
  <c r="FS90" i="84"/>
  <c r="L90" i="84" s="1"/>
  <c r="K101" i="30" s="1"/>
  <c r="GK291" i="84"/>
  <c r="DB291" i="84" s="1"/>
  <c r="GK73" i="84"/>
  <c r="DB73" i="84" s="1"/>
  <c r="AY84" i="44" s="1"/>
  <c r="FX372" i="84"/>
  <c r="AD372" i="84" s="1"/>
  <c r="FS341" i="84"/>
  <c r="L341" i="84" s="1"/>
  <c r="GJ375" i="84"/>
  <c r="CX375" i="84" s="1"/>
  <c r="GN211" i="84"/>
  <c r="DV211" i="84" s="1"/>
  <c r="GQ319" i="84"/>
  <c r="EA319" i="84" s="1"/>
  <c r="GQ101" i="84"/>
  <c r="EA101" i="84" s="1"/>
  <c r="N112" i="76" s="1"/>
  <c r="GM79" i="84"/>
  <c r="DJ79" i="84" s="1"/>
  <c r="BK90" i="44" s="1"/>
  <c r="GM297" i="84"/>
  <c r="DJ297" i="84" s="1"/>
  <c r="FT135" i="84"/>
  <c r="M135" i="84" s="1"/>
  <c r="FX392" i="84"/>
  <c r="AD392" i="84" s="1"/>
  <c r="FT248" i="84"/>
  <c r="M248" i="84" s="1"/>
  <c r="FT30" i="84"/>
  <c r="M30" i="84" s="1"/>
  <c r="L41" i="30" s="1"/>
  <c r="GO399" i="84"/>
  <c r="DN399" i="84" s="1"/>
  <c r="GJ360" i="84"/>
  <c r="CX360" i="84" s="1"/>
  <c r="FX197" i="84"/>
  <c r="AD197" i="84" s="1"/>
  <c r="FX371" i="84"/>
  <c r="AD371" i="84" s="1"/>
  <c r="FY143" i="84"/>
  <c r="AG143" i="84" s="1"/>
  <c r="GE211" i="84"/>
  <c r="CD211" i="84" s="1"/>
  <c r="GL371" i="84"/>
  <c r="DF371" i="84" s="1"/>
  <c r="GF147" i="84"/>
  <c r="CH147" i="84" s="1"/>
  <c r="GI430" i="84"/>
  <c r="CT430" i="84" s="1"/>
  <c r="FV384" i="84"/>
  <c r="O384" i="84" s="1"/>
  <c r="GC406" i="84"/>
  <c r="AS406" i="84" s="1"/>
  <c r="FW350" i="84"/>
  <c r="AA350" i="84" s="1"/>
  <c r="FY266" i="84"/>
  <c r="AG266" i="84" s="1"/>
  <c r="FY48" i="84"/>
  <c r="AG48" i="84" s="1"/>
  <c r="GF426" i="84"/>
  <c r="CH426" i="84" s="1"/>
  <c r="FU232" i="84"/>
  <c r="N232" i="84" s="1"/>
  <c r="FU14" i="84"/>
  <c r="N14" i="84" s="1"/>
  <c r="GA353" i="84"/>
  <c r="AM353" i="84" s="1"/>
  <c r="GH211" i="84"/>
  <c r="CP211" i="84" s="1"/>
  <c r="GQ130" i="84"/>
  <c r="FY378" i="84"/>
  <c r="AG378" i="84" s="1"/>
  <c r="FZ108" i="84"/>
  <c r="AJ108" i="84" s="1"/>
  <c r="FZ326" i="84"/>
  <c r="AJ326" i="84" s="1"/>
  <c r="GK65" i="84"/>
  <c r="DB65" i="84" s="1"/>
  <c r="AY76" i="44" s="1"/>
  <c r="GK283" i="84"/>
  <c r="DB283" i="84" s="1"/>
  <c r="FV436" i="84"/>
  <c r="O436" i="84" s="1"/>
  <c r="GO182" i="84"/>
  <c r="DN182" i="84" s="1"/>
  <c r="FT272" i="84"/>
  <c r="M272" i="84" s="1"/>
  <c r="FT54" i="84"/>
  <c r="M54" i="84" s="1"/>
  <c r="L65" i="30" s="1"/>
  <c r="FT180" i="84"/>
  <c r="M180" i="84" s="1"/>
  <c r="FV137" i="84"/>
  <c r="O137" i="84" s="1"/>
  <c r="GI186" i="84"/>
  <c r="CT186" i="84" s="1"/>
  <c r="GI263" i="84"/>
  <c r="CT263" i="84" s="1"/>
  <c r="GI45" i="84"/>
  <c r="CT45" i="84" s="1"/>
  <c r="AM56" i="44" s="1"/>
  <c r="GL319" i="84"/>
  <c r="DF319" i="84" s="1"/>
  <c r="GL101" i="84"/>
  <c r="DF101" i="84" s="1"/>
  <c r="BE112" i="44" s="1"/>
  <c r="GO238" i="84"/>
  <c r="DN238" i="84" s="1"/>
  <c r="GO20" i="84"/>
  <c r="DN20" i="84" s="1"/>
  <c r="S31" i="32" s="1"/>
  <c r="GA344" i="84"/>
  <c r="AM344" i="84" s="1"/>
  <c r="GM213" i="84"/>
  <c r="DJ213" i="84" s="1"/>
  <c r="FU133" i="84"/>
  <c r="N133" i="84" s="1"/>
  <c r="GP371" i="84"/>
  <c r="DR371" i="84" s="1"/>
  <c r="GF391" i="84"/>
  <c r="CH391" i="84" s="1"/>
  <c r="GP164" i="84"/>
  <c r="DR164" i="84" s="1"/>
  <c r="FS349" i="84"/>
  <c r="L349" i="84" s="1"/>
  <c r="GE410" i="84"/>
  <c r="CD410" i="84" s="1"/>
  <c r="GN282" i="84"/>
  <c r="DV282" i="84" s="1"/>
  <c r="GN64" i="84"/>
  <c r="DV64" i="84" s="1"/>
  <c r="GJ408" i="84"/>
  <c r="CX408" i="84" s="1"/>
  <c r="FT118" i="84"/>
  <c r="M118" i="84" s="1"/>
  <c r="GP165" i="84"/>
  <c r="DR165" i="84" s="1"/>
  <c r="AF52" i="60"/>
  <c r="GM320" i="84"/>
  <c r="DJ320" i="84" s="1"/>
  <c r="GM102" i="84"/>
  <c r="DJ102" i="84" s="1"/>
  <c r="BK113" i="44" s="1"/>
  <c r="GD152" i="84"/>
  <c r="BZ152" i="84" s="1"/>
  <c r="FY277" i="84"/>
  <c r="AG277" i="84" s="1"/>
  <c r="FY59" i="84"/>
  <c r="AG59" i="84" s="1"/>
  <c r="FY100" i="84"/>
  <c r="AG100" i="84" s="1"/>
  <c r="FY318" i="84"/>
  <c r="AG318" i="84" s="1"/>
  <c r="GP425" i="84"/>
  <c r="DR425" i="84" s="1"/>
  <c r="FV333" i="84"/>
  <c r="O333" i="84" s="1"/>
  <c r="FT241" i="84"/>
  <c r="M241" i="84" s="1"/>
  <c r="FT23" i="84"/>
  <c r="M23" i="84" s="1"/>
  <c r="L34" i="30" s="1"/>
  <c r="FY418" i="84"/>
  <c r="AG418" i="84" s="1"/>
  <c r="FY9" i="84"/>
  <c r="AG9" i="84" s="1"/>
  <c r="U20" i="60" s="1"/>
  <c r="FY227" i="84"/>
  <c r="AG227" i="84" s="1"/>
  <c r="GE305" i="84"/>
  <c r="CD305" i="84" s="1"/>
  <c r="GE87" i="84"/>
  <c r="CD87" i="84" s="1"/>
  <c r="O98" i="44" s="1"/>
  <c r="GI296" i="84"/>
  <c r="CT296" i="84" s="1"/>
  <c r="GI78" i="84"/>
  <c r="CT78" i="84" s="1"/>
  <c r="AM89" i="44" s="1"/>
  <c r="FX255" i="84"/>
  <c r="AD255" i="84" s="1"/>
  <c r="FX37" i="84"/>
  <c r="AD37" i="84" s="1"/>
  <c r="O48" i="60" s="1"/>
  <c r="GG300" i="84"/>
  <c r="CL300" i="84" s="1"/>
  <c r="GG82" i="84"/>
  <c r="CL82" i="84" s="1"/>
  <c r="AA93" i="44" s="1"/>
  <c r="FV230" i="84"/>
  <c r="O230" i="84" s="1"/>
  <c r="FV12" i="84"/>
  <c r="O12" i="84" s="1"/>
  <c r="N23" i="30" s="1"/>
  <c r="GI104" i="84"/>
  <c r="CT104" i="84" s="1"/>
  <c r="AM115" i="44" s="1"/>
  <c r="GI322" i="84"/>
  <c r="CT322" i="84" s="1"/>
  <c r="GE304" i="84"/>
  <c r="CD304" i="84" s="1"/>
  <c r="GE86" i="84"/>
  <c r="CD86" i="84" s="1"/>
  <c r="O97" i="44" s="1"/>
  <c r="GP416" i="84"/>
  <c r="DR416" i="84" s="1"/>
  <c r="GH193" i="84"/>
  <c r="CP193" i="84" s="1"/>
  <c r="FW127" i="84"/>
  <c r="AA127" i="84" s="1"/>
  <c r="GP310" i="84"/>
  <c r="DR310" i="84" s="1"/>
  <c r="GP92" i="84"/>
  <c r="DR92" i="84" s="1"/>
  <c r="I103" i="32" s="1"/>
  <c r="GO360" i="84"/>
  <c r="DN360" i="84" s="1"/>
  <c r="GN319" i="84"/>
  <c r="DV319" i="84" s="1"/>
  <c r="GN101" i="84"/>
  <c r="DV101" i="84" s="1"/>
  <c r="FT207" i="84"/>
  <c r="M207" i="84" s="1"/>
  <c r="GM182" i="84"/>
  <c r="DJ182" i="84" s="1"/>
  <c r="FY256" i="84"/>
  <c r="AG256" i="84" s="1"/>
  <c r="GA151" i="84"/>
  <c r="AM151" i="84" s="1"/>
  <c r="GP434" i="84"/>
  <c r="DR434" i="84" s="1"/>
  <c r="FW353" i="84"/>
  <c r="AA353" i="84" s="1"/>
  <c r="GH376" i="84"/>
  <c r="CP376" i="84" s="1"/>
  <c r="GF325" i="84"/>
  <c r="CH325" i="84" s="1"/>
  <c r="GF107" i="84"/>
  <c r="CH107" i="84" s="1"/>
  <c r="U118" i="44" s="1"/>
  <c r="EV138" i="84"/>
  <c r="FV415" i="84"/>
  <c r="O415" i="84" s="1"/>
  <c r="GP196" i="84"/>
  <c r="DR196" i="84" s="1"/>
  <c r="GB107" i="84"/>
  <c r="BD107" i="84" s="1"/>
  <c r="O118" i="58" s="1"/>
  <c r="GB325" i="84"/>
  <c r="BD325" i="84" s="1"/>
  <c r="GP354" i="84"/>
  <c r="DR354" i="84" s="1"/>
  <c r="GQ425" i="84"/>
  <c r="EA425" i="84" s="1"/>
  <c r="FT360" i="84"/>
  <c r="M360" i="84" s="1"/>
  <c r="GB106" i="84"/>
  <c r="BD106" i="84" s="1"/>
  <c r="O117" i="58" s="1"/>
  <c r="FV269" i="84"/>
  <c r="O269" i="84" s="1"/>
  <c r="FV51" i="84"/>
  <c r="O51" i="84" s="1"/>
  <c r="N62" i="30" s="1"/>
  <c r="FV91" i="84"/>
  <c r="O91" i="84" s="1"/>
  <c r="N102" i="30" s="1"/>
  <c r="FV309" i="84"/>
  <c r="O309" i="84" s="1"/>
  <c r="GD316" i="84"/>
  <c r="BZ316" i="84" s="1"/>
  <c r="GD98" i="84"/>
  <c r="BZ98" i="84" s="1"/>
  <c r="I109" i="44" s="1"/>
  <c r="FY204" i="84"/>
  <c r="AG204" i="84" s="1"/>
  <c r="FW206" i="84"/>
  <c r="AA206" i="84" s="1"/>
  <c r="GO326" i="84"/>
  <c r="DN326" i="84" s="1"/>
  <c r="GO108" i="84"/>
  <c r="DN108" i="84" s="1"/>
  <c r="S119" i="32" s="1"/>
  <c r="GL170" i="84"/>
  <c r="DF170" i="84" s="1"/>
  <c r="FW424" i="84"/>
  <c r="AA424" i="84" s="1"/>
  <c r="GF326" i="84"/>
  <c r="CH326" i="84" s="1"/>
  <c r="GF108" i="84"/>
  <c r="CH108" i="84" s="1"/>
  <c r="U119" i="44" s="1"/>
  <c r="GJ110" i="84"/>
  <c r="CX110" i="84" s="1"/>
  <c r="AS121" i="44" s="1"/>
  <c r="GJ328" i="84"/>
  <c r="CX328" i="84" s="1"/>
  <c r="GD260" i="84"/>
  <c r="BZ260" i="84" s="1"/>
  <c r="GD42" i="84"/>
  <c r="BZ42" i="84" s="1"/>
  <c r="I53" i="44" s="1"/>
  <c r="GA434" i="84"/>
  <c r="AM434" i="84" s="1"/>
  <c r="FV317" i="84"/>
  <c r="O317" i="84" s="1"/>
  <c r="FV99" i="84"/>
  <c r="O99" i="84" s="1"/>
  <c r="N110" i="30" s="1"/>
  <c r="GH327" i="84"/>
  <c r="CP327" i="84" s="1"/>
  <c r="GH109" i="84"/>
  <c r="CP109" i="84" s="1"/>
  <c r="AG120" i="44" s="1"/>
  <c r="GF160" i="84"/>
  <c r="CH160" i="84" s="1"/>
  <c r="GP327" i="84"/>
  <c r="DR327" i="84" s="1"/>
  <c r="GP109" i="84"/>
  <c r="DR109" i="84" s="1"/>
  <c r="I120" i="32" s="1"/>
  <c r="FU431" i="84"/>
  <c r="N431" i="84" s="1"/>
  <c r="GA132" i="84"/>
  <c r="AM132" i="84" s="1"/>
  <c r="FS301" i="84"/>
  <c r="L301" i="84" s="1"/>
  <c r="FS83" i="84"/>
  <c r="L83" i="84" s="1"/>
  <c r="K94" i="30" s="1"/>
  <c r="GA262" i="84"/>
  <c r="AM262" i="84" s="1"/>
  <c r="GA44" i="84"/>
  <c r="AM44" i="84" s="1"/>
  <c r="GQ361" i="84"/>
  <c r="FX116" i="84"/>
  <c r="AD116" i="84" s="1"/>
  <c r="GK89" i="84"/>
  <c r="DB89" i="84" s="1"/>
  <c r="AY100" i="44" s="1"/>
  <c r="GK307" i="84"/>
  <c r="DB307" i="84" s="1"/>
  <c r="GB179" i="84"/>
  <c r="BD179" i="84" s="1"/>
  <c r="GT357" i="84"/>
  <c r="EV357" i="84" s="1"/>
  <c r="FS237" i="84"/>
  <c r="L237" i="84" s="1"/>
  <c r="FS19" i="84"/>
  <c r="L19" i="84" s="1"/>
  <c r="K30" i="30" s="1"/>
  <c r="GP346" i="84"/>
  <c r="DR346" i="84" s="1"/>
  <c r="FS115" i="84"/>
  <c r="L115" i="84" s="1"/>
  <c r="GP189" i="84"/>
  <c r="DR189" i="84" s="1"/>
  <c r="GQ81" i="84"/>
  <c r="EA81" i="84" s="1"/>
  <c r="N92" i="76" s="1"/>
  <c r="GQ299" i="84"/>
  <c r="EA299" i="84" s="1"/>
  <c r="FZ183" i="84"/>
  <c r="AJ183" i="84" s="1"/>
  <c r="FZ401" i="84"/>
  <c r="AJ401" i="84" s="1"/>
  <c r="GF210" i="84"/>
  <c r="CH210" i="84" s="1"/>
  <c r="GI70" i="84"/>
  <c r="CT70" i="84" s="1"/>
  <c r="AM81" i="44" s="1"/>
  <c r="GI288" i="84"/>
  <c r="CT288" i="84" s="1"/>
  <c r="FT218" i="84"/>
  <c r="M218" i="84" s="1"/>
  <c r="GK80" i="84"/>
  <c r="DB80" i="84" s="1"/>
  <c r="AY91" i="44" s="1"/>
  <c r="GK298" i="84"/>
  <c r="DB298" i="84" s="1"/>
  <c r="FT343" i="84"/>
  <c r="M343" i="84" s="1"/>
  <c r="FX237" i="84"/>
  <c r="AD237" i="84" s="1"/>
  <c r="FX19" i="84"/>
  <c r="AD19" i="84" s="1"/>
  <c r="O30" i="60" s="1"/>
  <c r="GS231" i="84"/>
  <c r="ES231" i="84" s="1"/>
  <c r="GS13" i="84"/>
  <c r="ES13" i="84" s="1"/>
  <c r="O17" i="33" s="1"/>
  <c r="FY117" i="84"/>
  <c r="AG117" i="84" s="1"/>
  <c r="FZ412" i="84"/>
  <c r="AJ412" i="84" s="1"/>
  <c r="FZ435" i="84"/>
  <c r="AJ435" i="84" s="1"/>
  <c r="GP208" i="84"/>
  <c r="DR208" i="84" s="1"/>
  <c r="FX207" i="84"/>
  <c r="AD207" i="84" s="1"/>
  <c r="GH159" i="84"/>
  <c r="CP159" i="84" s="1"/>
  <c r="FY264" i="84"/>
  <c r="AG264" i="84" s="1"/>
  <c r="FY46" i="84"/>
  <c r="AG46" i="84" s="1"/>
  <c r="GA371" i="84"/>
  <c r="AM371" i="84" s="1"/>
  <c r="GE313" i="84"/>
  <c r="CD313" i="84" s="1"/>
  <c r="GE95" i="84"/>
  <c r="CD95" i="84" s="1"/>
  <c r="O106" i="44" s="1"/>
  <c r="FS240" i="84"/>
  <c r="L240" i="84" s="1"/>
  <c r="FS22" i="84"/>
  <c r="L22" i="84" s="1"/>
  <c r="K33" i="30" s="1"/>
  <c r="FU116" i="84"/>
  <c r="N116" i="84" s="1"/>
  <c r="FY92" i="84"/>
  <c r="AG92" i="84" s="1"/>
  <c r="FY310" i="84"/>
  <c r="AG310" i="84" s="1"/>
  <c r="GP118" i="84"/>
  <c r="DR118" i="84" s="1"/>
  <c r="GI252" i="84"/>
  <c r="CT252" i="84" s="1"/>
  <c r="GI34" i="84"/>
  <c r="CT34" i="84" s="1"/>
  <c r="AM45" i="44" s="1"/>
  <c r="FU419" i="84"/>
  <c r="N419" i="84" s="1"/>
  <c r="GU334" i="84"/>
  <c r="EY334" i="84" s="1"/>
  <c r="FS157" i="84"/>
  <c r="L157" i="84" s="1"/>
  <c r="GD193" i="84"/>
  <c r="BZ193" i="84" s="1"/>
  <c r="GB218" i="84"/>
  <c r="BD218" i="84" s="1"/>
  <c r="FZ336" i="84"/>
  <c r="AJ336" i="84" s="1"/>
  <c r="GN247" i="84"/>
  <c r="DV247" i="84" s="1"/>
  <c r="GN29" i="84"/>
  <c r="DV29" i="84" s="1"/>
  <c r="FU126" i="84"/>
  <c r="N126" i="84" s="1"/>
  <c r="GI364" i="84"/>
  <c r="CT364" i="84" s="1"/>
  <c r="GI208" i="84"/>
  <c r="CT208" i="84" s="1"/>
  <c r="FS358" i="84"/>
  <c r="L358" i="84" s="1"/>
  <c r="FZ132" i="84"/>
  <c r="AJ132" i="84" s="1"/>
  <c r="GA327" i="84"/>
  <c r="AM327" i="84" s="1"/>
  <c r="GA109" i="84"/>
  <c r="AM109" i="84" s="1"/>
  <c r="FW379" i="84"/>
  <c r="AA379" i="84" s="1"/>
  <c r="FT255" i="84"/>
  <c r="M255" i="84" s="1"/>
  <c r="FT37" i="84"/>
  <c r="M37" i="84" s="1"/>
  <c r="L48" i="30" s="1"/>
  <c r="GF218" i="84"/>
  <c r="CH218" i="84" s="1"/>
  <c r="FU261" i="84"/>
  <c r="N261" i="84" s="1"/>
  <c r="FU43" i="84"/>
  <c r="N43" i="84" s="1"/>
  <c r="M54" i="30" s="1"/>
  <c r="GP369" i="84"/>
  <c r="DR369" i="84" s="1"/>
  <c r="FU119" i="84"/>
  <c r="N119" i="84" s="1"/>
  <c r="FW97" i="84"/>
  <c r="AA97" i="84" s="1"/>
  <c r="FW315" i="84"/>
  <c r="AA315" i="84" s="1"/>
  <c r="FV264" i="84"/>
  <c r="O264" i="84" s="1"/>
  <c r="FV46" i="84"/>
  <c r="O46" i="84" s="1"/>
  <c r="N57" i="30" s="1"/>
  <c r="GE298" i="84"/>
  <c r="CD298" i="84" s="1"/>
  <c r="GE80" i="84"/>
  <c r="CD80" i="84" s="1"/>
  <c r="O91" i="44" s="1"/>
  <c r="FY366" i="84"/>
  <c r="AG366" i="84" s="1"/>
  <c r="GM277" i="84"/>
  <c r="DJ277" i="84" s="1"/>
  <c r="GM59" i="84"/>
  <c r="DJ59" i="84" s="1"/>
  <c r="BK70" i="44" s="1"/>
  <c r="GB400" i="84"/>
  <c r="BD400" i="84" s="1"/>
  <c r="GQ158" i="84"/>
  <c r="GQ408" i="84"/>
  <c r="EA408" i="84" s="1"/>
  <c r="GN82" i="84"/>
  <c r="DV82" i="84" s="1"/>
  <c r="GN300" i="84"/>
  <c r="DV300" i="84" s="1"/>
  <c r="FW400" i="84"/>
  <c r="AA400" i="84" s="1"/>
  <c r="GE276" i="84"/>
  <c r="CD276" i="84" s="1"/>
  <c r="GE58" i="84"/>
  <c r="CD58" i="84" s="1"/>
  <c r="O69" i="44" s="1"/>
  <c r="GH298" i="84"/>
  <c r="CP298" i="84" s="1"/>
  <c r="GH80" i="84"/>
  <c r="CP80" i="84" s="1"/>
  <c r="AG91" i="44" s="1"/>
  <c r="GM181" i="84"/>
  <c r="DJ181" i="84" s="1"/>
  <c r="FY382" i="84"/>
  <c r="AG382" i="84" s="1"/>
  <c r="GJ280" i="84"/>
  <c r="CX280" i="84" s="1"/>
  <c r="GJ62" i="84"/>
  <c r="CX62" i="84" s="1"/>
  <c r="AS73" i="44" s="1"/>
  <c r="GA278" i="84"/>
  <c r="AM278" i="84" s="1"/>
  <c r="GA60" i="84"/>
  <c r="AM60" i="84" s="1"/>
  <c r="GD141" i="84"/>
  <c r="BZ141" i="84" s="1"/>
  <c r="FU298" i="84"/>
  <c r="N298" i="84" s="1"/>
  <c r="FU80" i="84"/>
  <c r="N80" i="84" s="1"/>
  <c r="M91" i="30" s="1"/>
  <c r="GJ163" i="84"/>
  <c r="CX163" i="84" s="1"/>
  <c r="FS286" i="84"/>
  <c r="L286" i="84" s="1"/>
  <c r="FS68" i="84"/>
  <c r="L68" i="84" s="1"/>
  <c r="K79" i="30" s="1"/>
  <c r="FU139" i="84"/>
  <c r="N139" i="84" s="1"/>
  <c r="FY198" i="84"/>
  <c r="AG198" i="84" s="1"/>
  <c r="GA369" i="84"/>
  <c r="AM369" i="84" s="1"/>
  <c r="GT136" i="84"/>
  <c r="EV136" i="84" s="1"/>
  <c r="GA264" i="84"/>
  <c r="AM264" i="84" s="1"/>
  <c r="GA46" i="84"/>
  <c r="AM46" i="84" s="1"/>
  <c r="FS106" i="84"/>
  <c r="L106" i="84" s="1"/>
  <c r="K117" i="30" s="1"/>
  <c r="FS324" i="84"/>
  <c r="L324" i="84" s="1"/>
  <c r="GF283" i="84"/>
  <c r="CH283" i="84" s="1"/>
  <c r="GF65" i="84"/>
  <c r="CH65" i="84" s="1"/>
  <c r="U76" i="44" s="1"/>
  <c r="FZ424" i="84"/>
  <c r="AJ424" i="84" s="1"/>
  <c r="GN375" i="84"/>
  <c r="DV375" i="84" s="1"/>
  <c r="GA282" i="84"/>
  <c r="AM282" i="84" s="1"/>
  <c r="GA64" i="84"/>
  <c r="AM64" i="84" s="1"/>
  <c r="FY381" i="84"/>
  <c r="AG381" i="84" s="1"/>
  <c r="GO412" i="84"/>
  <c r="DN412" i="84" s="1"/>
  <c r="CL162" i="84"/>
  <c r="GI376" i="84"/>
  <c r="CT376" i="84" s="1"/>
  <c r="GQ382" i="84"/>
  <c r="GA385" i="84"/>
  <c r="AM385" i="84" s="1"/>
  <c r="FY186" i="84"/>
  <c r="AG186" i="84" s="1"/>
  <c r="GI411" i="84"/>
  <c r="CT411" i="84" s="1"/>
  <c r="FZ69" i="84"/>
  <c r="AJ69" i="84" s="1"/>
  <c r="FZ287" i="84"/>
  <c r="AJ287" i="84" s="1"/>
  <c r="FV173" i="84"/>
  <c r="O173" i="84" s="1"/>
  <c r="GQ297" i="84"/>
  <c r="GQ79" i="84"/>
  <c r="GB412" i="84"/>
  <c r="BD412" i="84" s="1"/>
  <c r="GI392" i="84"/>
  <c r="CT392" i="84" s="1"/>
  <c r="GO295" i="84"/>
  <c r="DN295" i="84" s="1"/>
  <c r="GO77" i="84"/>
  <c r="DN77" i="84" s="1"/>
  <c r="S88" i="32" s="1"/>
  <c r="GL177" i="84"/>
  <c r="DF177" i="84" s="1"/>
  <c r="FX202" i="84"/>
  <c r="AD202" i="84" s="1"/>
  <c r="GC404" i="84"/>
  <c r="AS404" i="84" s="1"/>
  <c r="FX315" i="84"/>
  <c r="AD315" i="84" s="1"/>
  <c r="FX97" i="84"/>
  <c r="AD97" i="84" s="1"/>
  <c r="O108" i="60" s="1"/>
  <c r="DJ210" i="84"/>
  <c r="FX154" i="84"/>
  <c r="AD154" i="84" s="1"/>
  <c r="FV147" i="84"/>
  <c r="O147" i="84" s="1"/>
  <c r="GB401" i="84"/>
  <c r="BD401" i="84" s="1"/>
  <c r="GC302" i="84"/>
  <c r="AS302" i="84" s="1"/>
  <c r="GC84" i="84"/>
  <c r="AS84" i="84" s="1"/>
  <c r="I95" i="58" s="1"/>
  <c r="FT276" i="84"/>
  <c r="M276" i="84" s="1"/>
  <c r="FT58" i="84"/>
  <c r="M58" i="84" s="1"/>
  <c r="L69" i="30" s="1"/>
  <c r="FZ76" i="84"/>
  <c r="AJ76" i="84" s="1"/>
  <c r="GJ301" i="84"/>
  <c r="CX301" i="84" s="1"/>
  <c r="GJ83" i="84"/>
  <c r="CX83" i="84" s="1"/>
  <c r="AS94" i="44" s="1"/>
  <c r="GQ340" i="84"/>
  <c r="FS404" i="84"/>
  <c r="L404" i="84" s="1"/>
  <c r="FZ353" i="84"/>
  <c r="AJ353" i="84" s="1"/>
  <c r="GA412" i="84"/>
  <c r="AM412" i="84" s="1"/>
  <c r="GD169" i="84"/>
  <c r="BZ169" i="84" s="1"/>
  <c r="GN206" i="84"/>
  <c r="DV206" i="84" s="1"/>
  <c r="GA302" i="84"/>
  <c r="AM302" i="84" s="1"/>
  <c r="GA84" i="84"/>
  <c r="AM84" i="84" s="1"/>
  <c r="FV304" i="84"/>
  <c r="O304" i="84" s="1"/>
  <c r="FV86" i="84"/>
  <c r="O86" i="84" s="1"/>
  <c r="GH304" i="84"/>
  <c r="CP304" i="84" s="1"/>
  <c r="GH86" i="84"/>
  <c r="CP86" i="84" s="1"/>
  <c r="AG97" i="44" s="1"/>
  <c r="GP289" i="84"/>
  <c r="DR289" i="84" s="1"/>
  <c r="GP71" i="84"/>
  <c r="DR71" i="84" s="1"/>
  <c r="I82" i="32" s="1"/>
  <c r="GM207" i="84"/>
  <c r="DJ207" i="84" s="1"/>
  <c r="GF310" i="84"/>
  <c r="CH310" i="84" s="1"/>
  <c r="GF92" i="84"/>
  <c r="CH92" i="84" s="1"/>
  <c r="U103" i="44" s="1"/>
  <c r="GD276" i="84"/>
  <c r="BZ276" i="84" s="1"/>
  <c r="GD58" i="84"/>
  <c r="BZ58" i="84" s="1"/>
  <c r="I69" i="44" s="1"/>
  <c r="FY194" i="84"/>
  <c r="AG194" i="84" s="1"/>
  <c r="FU195" i="84"/>
  <c r="N195" i="84" s="1"/>
  <c r="GE398" i="84"/>
  <c r="CD398" i="84" s="1"/>
  <c r="FU161" i="84"/>
  <c r="N161" i="84" s="1"/>
  <c r="FS410" i="84"/>
  <c r="L410" i="84" s="1"/>
  <c r="GS336" i="84"/>
  <c r="ES336" i="84" s="1"/>
  <c r="GM186" i="84"/>
  <c r="DJ186" i="84" s="1"/>
  <c r="FT384" i="84"/>
  <c r="M384" i="84" s="1"/>
  <c r="GJ283" i="84"/>
  <c r="CX283" i="84" s="1"/>
  <c r="GJ65" i="84"/>
  <c r="CX65" i="84" s="1"/>
  <c r="AS76" i="44" s="1"/>
  <c r="GP184" i="84"/>
  <c r="DR184" i="84" s="1"/>
  <c r="FU156" i="84"/>
  <c r="N156" i="84" s="1"/>
  <c r="GG267" i="84"/>
  <c r="CL267" i="84" s="1"/>
  <c r="GG49" i="84"/>
  <c r="CL49" i="84" s="1"/>
  <c r="AA60" i="44" s="1"/>
  <c r="GM175" i="84"/>
  <c r="DJ175" i="84" s="1"/>
  <c r="GO283" i="84"/>
  <c r="DN283" i="84" s="1"/>
  <c r="GO65" i="84"/>
  <c r="DN65" i="84" s="1"/>
  <c r="S76" i="32" s="1"/>
  <c r="GQ273" i="84"/>
  <c r="GQ55" i="84"/>
  <c r="GQ267" i="84"/>
  <c r="GQ49" i="84"/>
  <c r="GG385" i="84"/>
  <c r="CL385" i="84" s="1"/>
  <c r="FV168" i="84"/>
  <c r="O168" i="84" s="1"/>
  <c r="GP160" i="84"/>
  <c r="DR160" i="84" s="1"/>
  <c r="GL180" i="84"/>
  <c r="DF180" i="84" s="1"/>
  <c r="FW417" i="84"/>
  <c r="AA417" i="84" s="1"/>
  <c r="FX278" i="84"/>
  <c r="AD278" i="84" s="1"/>
  <c r="FX60" i="84"/>
  <c r="AD60" i="84" s="1"/>
  <c r="O71" i="60" s="1"/>
  <c r="GF265" i="84"/>
  <c r="CH265" i="84" s="1"/>
  <c r="GF47" i="84"/>
  <c r="CH47" i="84" s="1"/>
  <c r="U58" i="44" s="1"/>
  <c r="FW64" i="84"/>
  <c r="AA64" i="84" s="1"/>
  <c r="FW282" i="84"/>
  <c r="AA282" i="84" s="1"/>
  <c r="GL161" i="84"/>
  <c r="DF161" i="84" s="1"/>
  <c r="GG404" i="84"/>
  <c r="CL404" i="84" s="1"/>
  <c r="FX194" i="84"/>
  <c r="AD194" i="84" s="1"/>
  <c r="GH169" i="84"/>
  <c r="CP169" i="84" s="1"/>
  <c r="GQ283" i="84"/>
  <c r="GQ65" i="84"/>
  <c r="FY282" i="84"/>
  <c r="AG282" i="84" s="1"/>
  <c r="FY64" i="84"/>
  <c r="AG64" i="84" s="1"/>
  <c r="FU266" i="84"/>
  <c r="N266" i="84" s="1"/>
  <c r="FU48" i="84"/>
  <c r="N48" i="84" s="1"/>
  <c r="M59" i="30" s="1"/>
  <c r="FX313" i="84"/>
  <c r="AD313" i="84" s="1"/>
  <c r="FX95" i="84"/>
  <c r="AD95" i="84" s="1"/>
  <c r="O106" i="60" s="1"/>
  <c r="GJ164" i="84"/>
  <c r="CX164" i="84" s="1"/>
  <c r="GH384" i="84"/>
  <c r="CP384" i="84" s="1"/>
  <c r="GL265" i="84"/>
  <c r="DF265" i="84" s="1"/>
  <c r="GL47" i="84"/>
  <c r="DF47" i="84" s="1"/>
  <c r="BE58" i="44" s="1"/>
  <c r="GG54" i="84"/>
  <c r="CL54" i="84" s="1"/>
  <c r="AA65" i="44" s="1"/>
  <c r="GG272" i="84"/>
  <c r="CL272" i="84" s="1"/>
  <c r="FW265" i="84"/>
  <c r="AA265" i="84" s="1"/>
  <c r="FW47" i="84"/>
  <c r="AA47" i="84" s="1"/>
  <c r="FS281" i="84"/>
  <c r="L281" i="84" s="1"/>
  <c r="FS63" i="84"/>
  <c r="L63" i="84" s="1"/>
  <c r="K74" i="30" s="1"/>
  <c r="FX235" i="84"/>
  <c r="AD235" i="84" s="1"/>
  <c r="FX17" i="84"/>
  <c r="AD17" i="84" s="1"/>
  <c r="O28" i="60" s="1"/>
  <c r="FV320" i="84"/>
  <c r="O320" i="84" s="1"/>
  <c r="FV102" i="84"/>
  <c r="O102" i="84" s="1"/>
  <c r="N113" i="30" s="1"/>
  <c r="GN295" i="84"/>
  <c r="DV295" i="84" s="1"/>
  <c r="GN77" i="84"/>
  <c r="DV77" i="84" s="1"/>
  <c r="FU260" i="84"/>
  <c r="N260" i="84" s="1"/>
  <c r="FU42" i="84"/>
  <c r="N42" i="84" s="1"/>
  <c r="M53" i="30" s="1"/>
  <c r="FX280" i="84"/>
  <c r="AD280" i="84" s="1"/>
  <c r="FX62" i="84"/>
  <c r="AD62" i="84" s="1"/>
  <c r="O73" i="60" s="1"/>
  <c r="FX181" i="84"/>
  <c r="AD181" i="84" s="1"/>
  <c r="FZ383" i="84"/>
  <c r="AJ383" i="84" s="1"/>
  <c r="GH189" i="84"/>
  <c r="CP189" i="84" s="1"/>
  <c r="GH425" i="84"/>
  <c r="CP425" i="84" s="1"/>
  <c r="FU162" i="84"/>
  <c r="N162" i="84" s="1"/>
  <c r="FZ358" i="84"/>
  <c r="AJ358" i="84" s="1"/>
  <c r="GD263" i="84"/>
  <c r="BZ263" i="84" s="1"/>
  <c r="GD45" i="84"/>
  <c r="BZ45" i="84" s="1"/>
  <c r="I56" i="44" s="1"/>
  <c r="FZ52" i="84"/>
  <c r="AJ52" i="84" s="1"/>
  <c r="FZ270" i="84"/>
  <c r="AJ270" i="84" s="1"/>
  <c r="GE77" i="84"/>
  <c r="CD77" i="84" s="1"/>
  <c r="O88" i="44" s="1"/>
  <c r="FU365" i="84"/>
  <c r="N365" i="84" s="1"/>
  <c r="FU176" i="84"/>
  <c r="N176" i="84" s="1"/>
  <c r="FX178" i="84"/>
  <c r="AD178" i="84" s="1"/>
  <c r="GG427" i="84"/>
  <c r="CL427" i="84" s="1"/>
  <c r="GK385" i="84"/>
  <c r="DB385" i="84" s="1"/>
  <c r="FW257" i="84"/>
  <c r="AA257" i="84" s="1"/>
  <c r="FW39" i="84"/>
  <c r="AA39" i="84" s="1"/>
  <c r="FX61" i="84"/>
  <c r="AD61" i="84" s="1"/>
  <c r="O72" i="60" s="1"/>
  <c r="GB319" i="84"/>
  <c r="BD319" i="84" s="1"/>
  <c r="GB101" i="84"/>
  <c r="BD101" i="84" s="1"/>
  <c r="O112" i="58" s="1"/>
  <c r="GM53" i="84"/>
  <c r="DJ53" i="84" s="1"/>
  <c r="BK64" i="44" s="1"/>
  <c r="GM271" i="84"/>
  <c r="DJ271" i="84" s="1"/>
  <c r="GK260" i="84"/>
  <c r="DB260" i="84" s="1"/>
  <c r="GK42" i="84"/>
  <c r="DB42" i="84" s="1"/>
  <c r="AY53" i="44" s="1"/>
  <c r="FX404" i="84"/>
  <c r="AD404" i="84" s="1"/>
  <c r="FT309" i="84"/>
  <c r="M309" i="84" s="1"/>
  <c r="FT91" i="84"/>
  <c r="M91" i="84" s="1"/>
  <c r="L102" i="30" s="1"/>
  <c r="GJ368" i="84"/>
  <c r="CX368" i="84" s="1"/>
  <c r="FT311" i="84"/>
  <c r="M311" i="84" s="1"/>
  <c r="FT93" i="84"/>
  <c r="M93" i="84" s="1"/>
  <c r="L104" i="30" s="1"/>
  <c r="FU413" i="84"/>
  <c r="N413" i="84" s="1"/>
  <c r="FU122" i="84"/>
  <c r="N122" i="84" s="1"/>
  <c r="FZ179" i="84"/>
  <c r="AJ179" i="84" s="1"/>
  <c r="GU351" i="84"/>
  <c r="EY351" i="84" s="1"/>
  <c r="GQ254" i="84"/>
  <c r="GQ36" i="84"/>
  <c r="GA147" i="84"/>
  <c r="AM147" i="84" s="1"/>
  <c r="FY412" i="84"/>
  <c r="AG412" i="84" s="1"/>
  <c r="GD145" i="84"/>
  <c r="BZ145" i="84" s="1"/>
  <c r="GA21" i="84"/>
  <c r="AM21" i="84" s="1"/>
  <c r="GA239" i="84"/>
  <c r="AM239" i="84" s="1"/>
  <c r="GO152" i="84"/>
  <c r="DN152" i="84" s="1"/>
  <c r="GB304" i="84"/>
  <c r="BD304" i="84" s="1"/>
  <c r="GB86" i="84"/>
  <c r="BD86" i="84" s="1"/>
  <c r="O97" i="58" s="1"/>
  <c r="FT233" i="84"/>
  <c r="M233" i="84" s="1"/>
  <c r="FT15" i="84"/>
  <c r="M15" i="84" s="1"/>
  <c r="L26" i="30" s="1"/>
  <c r="GP420" i="84"/>
  <c r="DR420" i="84" s="1"/>
  <c r="GG102" i="84"/>
  <c r="CL102" i="84" s="1"/>
  <c r="AA113" i="44" s="1"/>
  <c r="FV263" i="84"/>
  <c r="O263" i="84" s="1"/>
  <c r="FV45" i="84"/>
  <c r="O45" i="84" s="1"/>
  <c r="N56" i="30" s="1"/>
  <c r="FW238" i="84"/>
  <c r="AA238" i="84" s="1"/>
  <c r="FW20" i="84"/>
  <c r="AA20" i="84" s="1"/>
  <c r="GI264" i="84"/>
  <c r="CT264" i="84" s="1"/>
  <c r="GI46" i="84"/>
  <c r="CT46" i="84" s="1"/>
  <c r="AM57" i="44" s="1"/>
  <c r="GK36" i="84"/>
  <c r="DB36" i="84" s="1"/>
  <c r="AY47" i="44" s="1"/>
  <c r="FV262" i="84"/>
  <c r="O262" i="84" s="1"/>
  <c r="FV44" i="84"/>
  <c r="O44" i="84" s="1"/>
  <c r="N55" i="30" s="1"/>
  <c r="FV302" i="84"/>
  <c r="O302" i="84" s="1"/>
  <c r="FV84" i="84"/>
  <c r="O84" i="84" s="1"/>
  <c r="N95" i="30" s="1"/>
  <c r="GJ166" i="84"/>
  <c r="CX166" i="84" s="1"/>
  <c r="FT156" i="84"/>
  <c r="M156" i="84" s="1"/>
  <c r="GJ178" i="84"/>
  <c r="CX178" i="84" s="1"/>
  <c r="FS216" i="84"/>
  <c r="L216" i="84" s="1"/>
  <c r="GM269" i="84"/>
  <c r="DJ269" i="84" s="1"/>
  <c r="GM51" i="84"/>
  <c r="DJ51" i="84" s="1"/>
  <c r="BK62" i="44" s="1"/>
  <c r="GT116" i="84"/>
  <c r="EV116" i="84" s="1"/>
  <c r="GE215" i="84"/>
  <c r="CD215" i="84" s="1"/>
  <c r="FV348" i="84"/>
  <c r="O348" i="84" s="1"/>
  <c r="GF180" i="84"/>
  <c r="CH180" i="84" s="1"/>
  <c r="GP211" i="84"/>
  <c r="DR211" i="84" s="1"/>
  <c r="FW428" i="84"/>
  <c r="AA428" i="84" s="1"/>
  <c r="GH402" i="84"/>
  <c r="CP402" i="84" s="1"/>
  <c r="GK409" i="84"/>
  <c r="DB409" i="84" s="1"/>
  <c r="GL303" i="84"/>
  <c r="DF303" i="84" s="1"/>
  <c r="GL85" i="84"/>
  <c r="DF85" i="84" s="1"/>
  <c r="BE96" i="44" s="1"/>
  <c r="GL154" i="84"/>
  <c r="DF154" i="84" s="1"/>
  <c r="FX364" i="84"/>
  <c r="AD364" i="84" s="1"/>
  <c r="FZ162" i="84"/>
  <c r="AJ162" i="84" s="1"/>
  <c r="GO436" i="84"/>
  <c r="DN436" i="84" s="1"/>
  <c r="GO289" i="84"/>
  <c r="DN289" i="84" s="1"/>
  <c r="GO71" i="84"/>
  <c r="DN71" i="84" s="1"/>
  <c r="S82" i="32" s="1"/>
  <c r="GJ285" i="84"/>
  <c r="CX285" i="84" s="1"/>
  <c r="GJ67" i="84"/>
  <c r="CX67" i="84" s="1"/>
  <c r="AS78" i="44" s="1"/>
  <c r="GK288" i="84"/>
  <c r="DB288" i="84" s="1"/>
  <c r="GK70" i="84"/>
  <c r="DB70" i="84" s="1"/>
  <c r="AY81" i="44" s="1"/>
  <c r="GB321" i="84"/>
  <c r="BD321" i="84" s="1"/>
  <c r="GB103" i="84"/>
  <c r="BD103" i="84" s="1"/>
  <c r="O114" i="58" s="1"/>
  <c r="GB415" i="84"/>
  <c r="BD415" i="84" s="1"/>
  <c r="GA383" i="84"/>
  <c r="AM383" i="84" s="1"/>
  <c r="FS225" i="84"/>
  <c r="L225" i="84" s="1"/>
  <c r="FS7" i="84"/>
  <c r="L7" i="84" s="1"/>
  <c r="K18" i="30" s="1"/>
  <c r="FS147" i="84"/>
  <c r="L147" i="84" s="1"/>
  <c r="GR135" i="84"/>
  <c r="EP135" i="84" s="1"/>
  <c r="GQ34" i="84"/>
  <c r="FZ53" i="84"/>
  <c r="AJ53" i="84" s="1"/>
  <c r="FZ271" i="84"/>
  <c r="AJ271" i="84" s="1"/>
  <c r="GL324" i="84"/>
  <c r="DF324" i="84" s="1"/>
  <c r="GL106" i="84"/>
  <c r="DF106" i="84" s="1"/>
  <c r="BE117" i="44" s="1"/>
  <c r="FY431" i="84"/>
  <c r="AG431" i="84" s="1"/>
  <c r="GF258" i="84"/>
  <c r="CH258" i="84" s="1"/>
  <c r="GF40" i="84"/>
  <c r="CH40" i="84" s="1"/>
  <c r="U51" i="44" s="1"/>
  <c r="GG298" i="84"/>
  <c r="CL298" i="84" s="1"/>
  <c r="GG80" i="84"/>
  <c r="CL80" i="84" s="1"/>
  <c r="AA91" i="44" s="1"/>
  <c r="FY276" i="84"/>
  <c r="AG276" i="84" s="1"/>
  <c r="FY58" i="84"/>
  <c r="AG58" i="84" s="1"/>
  <c r="FU287" i="84"/>
  <c r="N287" i="84" s="1"/>
  <c r="FU69" i="84"/>
  <c r="N69" i="84" s="1"/>
  <c r="M80" i="30" s="1"/>
  <c r="GF215" i="84"/>
  <c r="CH215" i="84" s="1"/>
  <c r="FS431" i="84"/>
  <c r="L431" i="84" s="1"/>
  <c r="GP261" i="84"/>
  <c r="DR261" i="84" s="1"/>
  <c r="GP43" i="84"/>
  <c r="DR43" i="84" s="1"/>
  <c r="I54" i="32" s="1"/>
  <c r="GT129" i="84"/>
  <c r="EV129" i="84" s="1"/>
  <c r="FU403" i="84"/>
  <c r="N403" i="84" s="1"/>
  <c r="FZ177" i="84"/>
  <c r="AJ177" i="84" s="1"/>
  <c r="GE212" i="84"/>
  <c r="CD212" i="84" s="1"/>
  <c r="Z76" i="60"/>
  <c r="FV368" i="84"/>
  <c r="O368" i="84" s="1"/>
  <c r="FT434" i="84"/>
  <c r="M434" i="84" s="1"/>
  <c r="GF323" i="84"/>
  <c r="CH323" i="84" s="1"/>
  <c r="GF105" i="84"/>
  <c r="CH105" i="84" s="1"/>
  <c r="U116" i="44" s="1"/>
  <c r="GQ161" i="84"/>
  <c r="FT243" i="84"/>
  <c r="M243" i="84" s="1"/>
  <c r="FT25" i="84"/>
  <c r="M25" i="84" s="1"/>
  <c r="L36" i="30" s="1"/>
  <c r="FT353" i="84"/>
  <c r="M353" i="84" s="1"/>
  <c r="FS367" i="84"/>
  <c r="L367" i="84" s="1"/>
  <c r="GJ201" i="84"/>
  <c r="CX201" i="84" s="1"/>
  <c r="GM288" i="84"/>
  <c r="DJ288" i="84" s="1"/>
  <c r="GM70" i="84"/>
  <c r="DJ70" i="84" s="1"/>
  <c r="BK81" i="44" s="1"/>
  <c r="FT369" i="84"/>
  <c r="M369" i="84" s="1"/>
  <c r="GM326" i="84"/>
  <c r="DJ326" i="84" s="1"/>
  <c r="GM108" i="84"/>
  <c r="DJ108" i="84" s="1"/>
  <c r="BK119" i="44" s="1"/>
  <c r="GA398" i="84"/>
  <c r="AM398" i="84" s="1"/>
  <c r="GL197" i="84"/>
  <c r="DF197" i="84" s="1"/>
  <c r="GO343" i="84"/>
  <c r="DN343" i="84" s="1"/>
  <c r="GM37" i="84"/>
  <c r="DJ37" i="84" s="1"/>
  <c r="BK48" i="44" s="1"/>
  <c r="GH251" i="84"/>
  <c r="CP251" i="84" s="1"/>
  <c r="GH33" i="84"/>
  <c r="CP33" i="84" s="1"/>
  <c r="AG44" i="44" s="1"/>
  <c r="FX359" i="84"/>
  <c r="AD359" i="84" s="1"/>
  <c r="GH264" i="84"/>
  <c r="CP264" i="84" s="1"/>
  <c r="GH46" i="84"/>
  <c r="CP46" i="84" s="1"/>
  <c r="AG57" i="44" s="1"/>
  <c r="GQ392" i="84"/>
  <c r="GR336" i="84"/>
  <c r="EP336" i="84" s="1"/>
  <c r="FW344" i="84"/>
  <c r="AA344" i="84" s="1"/>
  <c r="GM396" i="84"/>
  <c r="DJ396" i="84" s="1"/>
  <c r="GM69" i="84"/>
  <c r="DJ69" i="84" s="1"/>
  <c r="BK80" i="44" s="1"/>
  <c r="GD369" i="84"/>
  <c r="BZ369" i="84" s="1"/>
  <c r="GD211" i="84"/>
  <c r="BZ211" i="84" s="1"/>
  <c r="GU226" i="84"/>
  <c r="EY226" i="84" s="1"/>
  <c r="GU8" i="84"/>
  <c r="EY8" i="84" s="1"/>
  <c r="AA12" i="33" s="1"/>
  <c r="GB296" i="84"/>
  <c r="BD296" i="84" s="1"/>
  <c r="GB78" i="84"/>
  <c r="BD78" i="84" s="1"/>
  <c r="O89" i="58" s="1"/>
  <c r="GL322" i="84"/>
  <c r="DF322" i="84" s="1"/>
  <c r="GL104" i="84"/>
  <c r="DF104" i="84" s="1"/>
  <c r="BE115" i="44" s="1"/>
  <c r="GG176" i="84"/>
  <c r="CL176" i="84" s="1"/>
  <c r="FV416" i="84"/>
  <c r="O416" i="84" s="1"/>
  <c r="GS340" i="84"/>
  <c r="ES340" i="84" s="1"/>
  <c r="GA379" i="84"/>
  <c r="AM379" i="84" s="1"/>
  <c r="FY205" i="84"/>
  <c r="AG205" i="84" s="1"/>
  <c r="GL219" i="84"/>
  <c r="DF219" i="84" s="1"/>
  <c r="GL328" i="84"/>
  <c r="DF328" i="84" s="1"/>
  <c r="GH286" i="84"/>
  <c r="CP286" i="84" s="1"/>
  <c r="GH68" i="84"/>
  <c r="CP68" i="84" s="1"/>
  <c r="AG79" i="44" s="1"/>
  <c r="GQ423" i="84"/>
  <c r="EA423" i="84" s="1"/>
  <c r="FS139" i="84"/>
  <c r="L139" i="84" s="1"/>
  <c r="FX117" i="84"/>
  <c r="AD117" i="84" s="1"/>
  <c r="FW337" i="84"/>
  <c r="AA337" i="84" s="1"/>
  <c r="FY419" i="84"/>
  <c r="AG419" i="84" s="1"/>
  <c r="GO124" i="84"/>
  <c r="DN124" i="84" s="1"/>
  <c r="GB298" i="84"/>
  <c r="BD298" i="84" s="1"/>
  <c r="GB80" i="84"/>
  <c r="BD80" i="84" s="1"/>
  <c r="O91" i="58" s="1"/>
  <c r="FU390" i="84"/>
  <c r="N390" i="84" s="1"/>
  <c r="FU147" i="84"/>
  <c r="N147" i="84" s="1"/>
  <c r="FU435" i="84"/>
  <c r="N435" i="84" s="1"/>
  <c r="GU140" i="84"/>
  <c r="EY140" i="84" s="1"/>
  <c r="FX243" i="84"/>
  <c r="AD243" i="84" s="1"/>
  <c r="FX25" i="84"/>
  <c r="AD25" i="84" s="1"/>
  <c r="O36" i="60" s="1"/>
  <c r="FW201" i="84"/>
  <c r="AA201" i="84" s="1"/>
  <c r="FZ203" i="84"/>
  <c r="AJ203" i="84" s="1"/>
  <c r="FV335" i="84"/>
  <c r="O335" i="84" s="1"/>
  <c r="GN362" i="84"/>
  <c r="DV362" i="84" s="1"/>
  <c r="GL92" i="84"/>
  <c r="DF92" i="84" s="1"/>
  <c r="BE103" i="44" s="1"/>
  <c r="GL310" i="84"/>
  <c r="DF310" i="84" s="1"/>
  <c r="GO250" i="84"/>
  <c r="DN250" i="84" s="1"/>
  <c r="GO32" i="84"/>
  <c r="DN32" i="84" s="1"/>
  <c r="S43" i="32" s="1"/>
  <c r="FS57" i="84"/>
  <c r="L57" i="84" s="1"/>
  <c r="K68" i="30" s="1"/>
  <c r="FS275" i="84"/>
  <c r="L275" i="84" s="1"/>
  <c r="GP350" i="84"/>
  <c r="DR350" i="84" s="1"/>
  <c r="GQ258" i="84"/>
  <c r="GQ40" i="84"/>
  <c r="GJ307" i="84"/>
  <c r="CX307" i="84" s="1"/>
  <c r="GJ89" i="84"/>
  <c r="CX89" i="84" s="1"/>
  <c r="AS100" i="44" s="1"/>
  <c r="FX23" i="84"/>
  <c r="AD23" i="84" s="1"/>
  <c r="O34" i="60" s="1"/>
  <c r="GQ201" i="84"/>
  <c r="EA201" i="84" s="1"/>
  <c r="GJ420" i="84"/>
  <c r="CX420" i="84" s="1"/>
  <c r="FZ285" i="84"/>
  <c r="AJ285" i="84" s="1"/>
  <c r="FZ67" i="84"/>
  <c r="AJ67" i="84" s="1"/>
  <c r="GT238" i="84"/>
  <c r="EV238" i="84" s="1"/>
  <c r="GT20" i="84"/>
  <c r="EV20" i="84" s="1"/>
  <c r="U24" i="33" s="1"/>
  <c r="GR233" i="84"/>
  <c r="EP233" i="84" s="1"/>
  <c r="GR15" i="84"/>
  <c r="EP15" i="84" s="1"/>
  <c r="I19" i="33" s="1"/>
  <c r="FY421" i="84"/>
  <c r="AG421" i="84" s="1"/>
  <c r="GL316" i="84"/>
  <c r="DF316" i="84" s="1"/>
  <c r="GL98" i="84"/>
  <c r="DF98" i="84" s="1"/>
  <c r="BE109" i="44" s="1"/>
  <c r="GE434" i="84"/>
  <c r="CD434" i="84" s="1"/>
  <c r="GQ355" i="84"/>
  <c r="FV244" i="84"/>
  <c r="O244" i="84" s="1"/>
  <c r="FV26" i="84"/>
  <c r="O26" i="84" s="1"/>
  <c r="GR121" i="84"/>
  <c r="EP121" i="84" s="1"/>
  <c r="FX42" i="84"/>
  <c r="AD42" i="84" s="1"/>
  <c r="O53" i="60" s="1"/>
  <c r="FX260" i="84"/>
  <c r="AD260" i="84" s="1"/>
  <c r="GP426" i="84"/>
  <c r="DR426" i="84" s="1"/>
  <c r="FT247" i="84"/>
  <c r="M247" i="84" s="1"/>
  <c r="FT29" i="84"/>
  <c r="M29" i="84" s="1"/>
  <c r="L40" i="30" s="1"/>
  <c r="FV316" i="84"/>
  <c r="O316" i="84" s="1"/>
  <c r="FV98" i="84"/>
  <c r="O98" i="84" s="1"/>
  <c r="FU285" i="84"/>
  <c r="N285" i="84" s="1"/>
  <c r="FU67" i="84"/>
  <c r="N67" i="84" s="1"/>
  <c r="M78" i="30" s="1"/>
  <c r="GQ14" i="84"/>
  <c r="GQ232" i="84"/>
  <c r="FT169" i="84"/>
  <c r="M169" i="84" s="1"/>
  <c r="DV138" i="84"/>
  <c r="FX208" i="84"/>
  <c r="AD208" i="84" s="1"/>
  <c r="GC420" i="84"/>
  <c r="AS420" i="84" s="1"/>
  <c r="FW320" i="84"/>
  <c r="AA320" i="84" s="1"/>
  <c r="FW102" i="84"/>
  <c r="AA102" i="84" s="1"/>
  <c r="GD305" i="84"/>
  <c r="BZ305" i="84" s="1"/>
  <c r="GD87" i="84"/>
  <c r="BZ87" i="84" s="1"/>
  <c r="I98" i="44" s="1"/>
  <c r="GJ290" i="84"/>
  <c r="CX290" i="84" s="1"/>
  <c r="GJ72" i="84"/>
  <c r="CX72" i="84" s="1"/>
  <c r="AS83" i="44" s="1"/>
  <c r="FV375" i="84"/>
  <c r="O375" i="84" s="1"/>
  <c r="GJ254" i="84"/>
  <c r="CX254" i="84" s="1"/>
  <c r="GJ36" i="84"/>
  <c r="CX36" i="84" s="1"/>
  <c r="AS47" i="44" s="1"/>
  <c r="GP418" i="84"/>
  <c r="DR418" i="84" s="1"/>
  <c r="GL427" i="84"/>
  <c r="DF427" i="84" s="1"/>
  <c r="GJ165" i="84"/>
  <c r="CX165" i="84" s="1"/>
  <c r="GH145" i="84"/>
  <c r="CP145" i="84" s="1"/>
  <c r="GH302" i="84"/>
  <c r="CP302" i="84" s="1"/>
  <c r="GH84" i="84"/>
  <c r="CP84" i="84" s="1"/>
  <c r="AG95" i="44" s="1"/>
  <c r="FW24" i="84"/>
  <c r="AA24" i="84" s="1"/>
  <c r="FW242" i="84"/>
  <c r="AA242" i="84" s="1"/>
  <c r="GS139" i="84"/>
  <c r="ES139" i="84" s="1"/>
  <c r="FT351" i="84"/>
  <c r="M351" i="84" s="1"/>
  <c r="GH372" i="84"/>
  <c r="CP372" i="84" s="1"/>
  <c r="FY180" i="84"/>
  <c r="AG180" i="84" s="1"/>
  <c r="FZ185" i="84"/>
  <c r="AJ185" i="84" s="1"/>
  <c r="GP360" i="84"/>
  <c r="DR360" i="84" s="1"/>
  <c r="GS126" i="84"/>
  <c r="ES126" i="84" s="1"/>
  <c r="GH406" i="84"/>
  <c r="CP406" i="84" s="1"/>
  <c r="GM430" i="84"/>
  <c r="DJ430" i="84" s="1"/>
  <c r="GQ296" i="84"/>
  <c r="GQ78" i="84"/>
  <c r="FU169" i="84"/>
  <c r="N169" i="84" s="1"/>
  <c r="GQ357" i="84"/>
  <c r="GN359" i="84"/>
  <c r="DV359" i="84" s="1"/>
  <c r="FS357" i="84"/>
  <c r="L357" i="84" s="1"/>
  <c r="GA373" i="84"/>
  <c r="AM373" i="84" s="1"/>
  <c r="FX267" i="84"/>
  <c r="AD267" i="84" s="1"/>
  <c r="FX49" i="84"/>
  <c r="AD49" i="84" s="1"/>
  <c r="O60" i="60" s="1"/>
  <c r="FZ86" i="84"/>
  <c r="AJ86" i="84" s="1"/>
  <c r="FZ304" i="84"/>
  <c r="AJ304" i="84" s="1"/>
  <c r="FZ396" i="84"/>
  <c r="AJ396" i="84" s="1"/>
  <c r="GJ148" i="84"/>
  <c r="CX148" i="84" s="1"/>
  <c r="FZ165" i="84"/>
  <c r="AJ165" i="84" s="1"/>
  <c r="GE182" i="84"/>
  <c r="CD182" i="84" s="1"/>
  <c r="GO162" i="84"/>
  <c r="DN162" i="84" s="1"/>
  <c r="GF278" i="84"/>
  <c r="CH278" i="84" s="1"/>
  <c r="GF60" i="84"/>
  <c r="CH60" i="84" s="1"/>
  <c r="U71" i="44" s="1"/>
  <c r="GK404" i="84"/>
  <c r="DB404" i="84" s="1"/>
  <c r="FU226" i="84"/>
  <c r="N226" i="84" s="1"/>
  <c r="FU8" i="84"/>
  <c r="N8" i="84" s="1"/>
  <c r="M19" i="30" s="1"/>
  <c r="FT371" i="84"/>
  <c r="M371" i="84" s="1"/>
  <c r="FY423" i="84"/>
  <c r="AG423" i="84" s="1"/>
  <c r="GL394" i="84"/>
  <c r="DF394" i="84" s="1"/>
  <c r="GQ359" i="84"/>
  <c r="GH380" i="84"/>
  <c r="CP380" i="84" s="1"/>
  <c r="GA323" i="84"/>
  <c r="AM323" i="84" s="1"/>
  <c r="GA105" i="84"/>
  <c r="AM105" i="84" s="1"/>
  <c r="GL401" i="84"/>
  <c r="DF401" i="84" s="1"/>
  <c r="GI267" i="84"/>
  <c r="CT267" i="84" s="1"/>
  <c r="GI49" i="84"/>
  <c r="CT49" i="84" s="1"/>
  <c r="AM60" i="44" s="1"/>
  <c r="GS337" i="84"/>
  <c r="ES337" i="84" s="1"/>
  <c r="GC298" i="84"/>
  <c r="AS298" i="84" s="1"/>
  <c r="GC80" i="84"/>
  <c r="AS80" i="84" s="1"/>
  <c r="I91" i="58" s="1"/>
  <c r="GD403" i="84"/>
  <c r="BZ403" i="84" s="1"/>
  <c r="CT198" i="84"/>
  <c r="GP163" i="84"/>
  <c r="DR163" i="84" s="1"/>
  <c r="FX297" i="84"/>
  <c r="AD297" i="84" s="1"/>
  <c r="FX79" i="84"/>
  <c r="AD79" i="84" s="1"/>
  <c r="O90" i="60" s="1"/>
  <c r="GN374" i="84"/>
  <c r="DV374" i="84" s="1"/>
  <c r="GG167" i="84"/>
  <c r="CL167" i="84" s="1"/>
  <c r="FS283" i="84"/>
  <c r="L283" i="84" s="1"/>
  <c r="FS65" i="84"/>
  <c r="L65" i="84" s="1"/>
  <c r="K76" i="30" s="1"/>
  <c r="GK297" i="84"/>
  <c r="DB297" i="84" s="1"/>
  <c r="GK79" i="84"/>
  <c r="DB79" i="84" s="1"/>
  <c r="AY90" i="44" s="1"/>
  <c r="GF302" i="84"/>
  <c r="CH302" i="84" s="1"/>
  <c r="GF84" i="84"/>
  <c r="CH84" i="84" s="1"/>
  <c r="U95" i="44" s="1"/>
  <c r="FY188" i="84"/>
  <c r="AG188" i="84" s="1"/>
  <c r="GO274" i="84"/>
  <c r="DN274" i="84" s="1"/>
  <c r="GO56" i="84"/>
  <c r="DN56" i="84" s="1"/>
  <c r="S67" i="32" s="1"/>
  <c r="FX363" i="84"/>
  <c r="AD363" i="84" s="1"/>
  <c r="GD279" i="84"/>
  <c r="BZ279" i="84" s="1"/>
  <c r="GD61" i="84"/>
  <c r="BZ61" i="84" s="1"/>
  <c r="I72" i="44" s="1"/>
  <c r="GQ387" i="84"/>
  <c r="GQ294" i="84"/>
  <c r="GQ76" i="84"/>
  <c r="GO166" i="84"/>
  <c r="DN166" i="84" s="1"/>
  <c r="GP194" i="84"/>
  <c r="DR194" i="84" s="1"/>
  <c r="GN263" i="84"/>
  <c r="DV263" i="84" s="1"/>
  <c r="GN45" i="84"/>
  <c r="DV45" i="84" s="1"/>
  <c r="GN407" i="84"/>
  <c r="DV407" i="84" s="1"/>
  <c r="GP396" i="84"/>
  <c r="DR396" i="84" s="1"/>
  <c r="GI375" i="84"/>
  <c r="CT375" i="84" s="1"/>
  <c r="DV162" i="84"/>
  <c r="FV179" i="84"/>
  <c r="O179" i="84" s="1"/>
  <c r="GJ193" i="84"/>
  <c r="CX193" i="84" s="1"/>
  <c r="GH206" i="84"/>
  <c r="CP206" i="84" s="1"/>
  <c r="GJ179" i="84"/>
  <c r="CX179" i="84" s="1"/>
  <c r="FZ175" i="84"/>
  <c r="AJ175" i="84" s="1"/>
  <c r="GP300" i="84"/>
  <c r="DR300" i="84" s="1"/>
  <c r="GP82" i="84"/>
  <c r="DR82" i="84" s="1"/>
  <c r="I93" i="32" s="1"/>
  <c r="FT295" i="84"/>
  <c r="M295" i="84" s="1"/>
  <c r="FT77" i="84"/>
  <c r="M77" i="84" s="1"/>
  <c r="L88" i="30" s="1"/>
  <c r="FZ54" i="84"/>
  <c r="AJ54" i="84" s="1"/>
  <c r="FZ272" i="84"/>
  <c r="AJ272" i="84" s="1"/>
  <c r="GQ311" i="84"/>
  <c r="EA311" i="84" s="1"/>
  <c r="GQ93" i="84"/>
  <c r="EA93" i="84" s="1"/>
  <c r="N104" i="76" s="1"/>
  <c r="GI291" i="84"/>
  <c r="CT291" i="84" s="1"/>
  <c r="GI73" i="84"/>
  <c r="CT73" i="84" s="1"/>
  <c r="AM84" i="44" s="1"/>
  <c r="FU175" i="84"/>
  <c r="N175" i="84" s="1"/>
  <c r="GO408" i="84"/>
  <c r="DN408" i="84" s="1"/>
  <c r="GB403" i="84"/>
  <c r="BD403" i="84" s="1"/>
  <c r="GP168" i="84"/>
  <c r="DR168" i="84" s="1"/>
  <c r="GQ246" i="84"/>
  <c r="GQ28" i="84"/>
  <c r="GO403" i="84"/>
  <c r="DN403" i="84" s="1"/>
  <c r="GF267" i="84"/>
  <c r="CH267" i="84" s="1"/>
  <c r="GF49" i="84"/>
  <c r="CH49" i="84" s="1"/>
  <c r="U60" i="44" s="1"/>
  <c r="FS288" i="84"/>
  <c r="L288" i="84" s="1"/>
  <c r="FS70" i="84"/>
  <c r="L70" i="84" s="1"/>
  <c r="K81" i="30" s="1"/>
  <c r="GF73" i="84"/>
  <c r="CH73" i="84" s="1"/>
  <c r="U84" i="44" s="1"/>
  <c r="GF291" i="84"/>
  <c r="CH291" i="84" s="1"/>
  <c r="GO86" i="84"/>
  <c r="DN86" i="84" s="1"/>
  <c r="S97" i="32" s="1"/>
  <c r="GO304" i="84"/>
  <c r="DN304" i="84" s="1"/>
  <c r="GD398" i="84"/>
  <c r="BZ398" i="84" s="1"/>
  <c r="GP177" i="84"/>
  <c r="DR177" i="84" s="1"/>
  <c r="GA156" i="84"/>
  <c r="AM156" i="84" s="1"/>
  <c r="GK177" i="84"/>
  <c r="DB177" i="84" s="1"/>
  <c r="FY226" i="84"/>
  <c r="AG226" i="84" s="1"/>
  <c r="FY8" i="84"/>
  <c r="AG8" i="84" s="1"/>
  <c r="U19" i="60" s="1"/>
  <c r="GE373" i="84"/>
  <c r="CD373" i="84" s="1"/>
  <c r="FS299" i="84"/>
  <c r="L299" i="84" s="1"/>
  <c r="FS81" i="84"/>
  <c r="L81" i="84" s="1"/>
  <c r="K92" i="30" s="1"/>
  <c r="FY187" i="84"/>
  <c r="AG187" i="84" s="1"/>
  <c r="GE270" i="84"/>
  <c r="CD270" i="84" s="1"/>
  <c r="GE52" i="84"/>
  <c r="CD52" i="84" s="1"/>
  <c r="O63" i="44" s="1"/>
  <c r="GB196" i="84"/>
  <c r="BD196" i="84" s="1"/>
  <c r="GI305" i="84"/>
  <c r="CT305" i="84" s="1"/>
  <c r="GI87" i="84"/>
  <c r="CT87" i="84" s="1"/>
  <c r="AM98" i="44" s="1"/>
  <c r="FU281" i="84"/>
  <c r="N281" i="84" s="1"/>
  <c r="FU63" i="84"/>
  <c r="N63" i="84" s="1"/>
  <c r="M74" i="30" s="1"/>
  <c r="FU422" i="84"/>
  <c r="N422" i="84" s="1"/>
  <c r="FY279" i="84"/>
  <c r="AG279" i="84" s="1"/>
  <c r="FY61" i="84"/>
  <c r="AG61" i="84" s="1"/>
  <c r="GK382" i="84"/>
  <c r="DB382" i="84" s="1"/>
  <c r="GH397" i="84"/>
  <c r="CP397" i="84" s="1"/>
  <c r="GA406" i="84"/>
  <c r="AM406" i="84" s="1"/>
  <c r="GF304" i="84"/>
  <c r="CH304" i="84" s="1"/>
  <c r="GF86" i="84"/>
  <c r="CH86" i="84" s="1"/>
  <c r="U97" i="44" s="1"/>
  <c r="GE379" i="84"/>
  <c r="CD379" i="84" s="1"/>
  <c r="GB308" i="84"/>
  <c r="BD308" i="84" s="1"/>
  <c r="GB90" i="84"/>
  <c r="BD90" i="84" s="1"/>
  <c r="O101" i="58" s="1"/>
  <c r="FS171" i="84"/>
  <c r="L171" i="84" s="1"/>
  <c r="FT164" i="84"/>
  <c r="M164" i="84" s="1"/>
  <c r="GO385" i="84"/>
  <c r="DN385" i="84" s="1"/>
  <c r="GG420" i="84"/>
  <c r="CL420" i="84" s="1"/>
  <c r="FV311" i="84"/>
  <c r="O311" i="84" s="1"/>
  <c r="FV93" i="84"/>
  <c r="O93" i="84" s="1"/>
  <c r="N104" i="30" s="1"/>
  <c r="GA68" i="84"/>
  <c r="AM68" i="84" s="1"/>
  <c r="FZ170" i="84"/>
  <c r="AJ170" i="84" s="1"/>
  <c r="GF174" i="84"/>
  <c r="CH174" i="84" s="1"/>
  <c r="FX384" i="84"/>
  <c r="AD384" i="84" s="1"/>
  <c r="GT237" i="84"/>
  <c r="EV237" i="84" s="1"/>
  <c r="GT19" i="84"/>
  <c r="EV19" i="84" s="1"/>
  <c r="U23" i="33" s="1"/>
  <c r="GG374" i="84"/>
  <c r="CL374" i="84" s="1"/>
  <c r="GF382" i="84"/>
  <c r="CH382" i="84" s="1"/>
  <c r="GK194" i="84"/>
  <c r="DB194" i="84" s="1"/>
  <c r="GH254" i="84"/>
  <c r="CP254" i="84" s="1"/>
  <c r="GH36" i="84"/>
  <c r="CP36" i="84" s="1"/>
  <c r="AG47" i="44" s="1"/>
  <c r="FV285" i="84"/>
  <c r="O285" i="84" s="1"/>
  <c r="FV67" i="84"/>
  <c r="O67" i="84" s="1"/>
  <c r="N78" i="30" s="1"/>
  <c r="GN410" i="84"/>
  <c r="DV410" i="84" s="1"/>
  <c r="GF279" i="84"/>
  <c r="CH279" i="84" s="1"/>
  <c r="GF61" i="84"/>
  <c r="CH61" i="84" s="1"/>
  <c r="U72" i="44" s="1"/>
  <c r="FU84" i="84"/>
  <c r="N84" i="84" s="1"/>
  <c r="M95" i="30" s="1"/>
  <c r="FU302" i="84"/>
  <c r="N302" i="84" s="1"/>
  <c r="FZ398" i="84"/>
  <c r="AJ398" i="84" s="1"/>
  <c r="GI287" i="84"/>
  <c r="CT287" i="84" s="1"/>
  <c r="GI69" i="84"/>
  <c r="CT69" i="84" s="1"/>
  <c r="AM80" i="44" s="1"/>
  <c r="GA172" i="84"/>
  <c r="AM172" i="84" s="1"/>
  <c r="FW90" i="84"/>
  <c r="AA90" i="84" s="1"/>
  <c r="FW308" i="84"/>
  <c r="AA308" i="84" s="1"/>
  <c r="FS293" i="84"/>
  <c r="L293" i="84" s="1"/>
  <c r="FS75" i="84"/>
  <c r="L75" i="84" s="1"/>
  <c r="K86" i="30" s="1"/>
  <c r="GP106" i="84"/>
  <c r="DR106" i="84" s="1"/>
  <c r="I117" i="32" s="1"/>
  <c r="GP324" i="84"/>
  <c r="DR324" i="84" s="1"/>
  <c r="GR338" i="84"/>
  <c r="EP338" i="84" s="1"/>
  <c r="GO305" i="84"/>
  <c r="DN305" i="84" s="1"/>
  <c r="GO87" i="84"/>
  <c r="DN87" i="84" s="1"/>
  <c r="S98" i="32" s="1"/>
  <c r="GN366" i="84"/>
  <c r="DV366" i="84" s="1"/>
  <c r="FX175" i="84"/>
  <c r="AD175" i="84" s="1"/>
  <c r="GG375" i="84"/>
  <c r="CL375" i="84" s="1"/>
  <c r="GA269" i="84"/>
  <c r="AM269" i="84" s="1"/>
  <c r="GA51" i="84"/>
  <c r="AM51" i="84" s="1"/>
  <c r="GH153" i="84"/>
  <c r="CP153" i="84" s="1"/>
  <c r="GP175" i="84"/>
  <c r="DR175" i="84" s="1"/>
  <c r="GU137" i="84"/>
  <c r="EY137" i="84" s="1"/>
  <c r="GQ193" i="84"/>
  <c r="EA193" i="84" s="1"/>
  <c r="GE273" i="84"/>
  <c r="CD273" i="84" s="1"/>
  <c r="GE55" i="84"/>
  <c r="CD55" i="84" s="1"/>
  <c r="O66" i="44" s="1"/>
  <c r="FU289" i="84"/>
  <c r="N289" i="84" s="1"/>
  <c r="FU71" i="84"/>
  <c r="N71" i="84" s="1"/>
  <c r="M82" i="30" s="1"/>
  <c r="FW168" i="84"/>
  <c r="AA168" i="84" s="1"/>
  <c r="GM209" i="84"/>
  <c r="DJ209" i="84" s="1"/>
  <c r="FV226" i="84"/>
  <c r="O226" i="84" s="1"/>
  <c r="FV8" i="84"/>
  <c r="O8" i="84" s="1"/>
  <c r="N19" i="30" s="1"/>
  <c r="GN136" i="84"/>
  <c r="DV136" i="84" s="1"/>
  <c r="GF423" i="84"/>
  <c r="CH423" i="84" s="1"/>
  <c r="FT151" i="84"/>
  <c r="M151" i="84" s="1"/>
  <c r="GM183" i="84"/>
  <c r="DJ183" i="84" s="1"/>
  <c r="FS186" i="84"/>
  <c r="L186" i="84" s="1"/>
  <c r="FX345" i="84"/>
  <c r="AD345" i="84" s="1"/>
  <c r="FY41" i="84"/>
  <c r="AG41" i="84" s="1"/>
  <c r="FY259" i="84"/>
  <c r="AG259" i="84" s="1"/>
  <c r="GO214" i="84"/>
  <c r="DN214" i="84" s="1"/>
  <c r="FU243" i="84"/>
  <c r="N243" i="84" s="1"/>
  <c r="FU25" i="84"/>
  <c r="N25" i="84" s="1"/>
  <c r="M36" i="30" s="1"/>
  <c r="FX339" i="84"/>
  <c r="AD339" i="84" s="1"/>
  <c r="GD156" i="84"/>
  <c r="BZ156" i="84" s="1"/>
  <c r="FW175" i="84"/>
  <c r="AA175" i="84" s="1"/>
  <c r="GH430" i="84"/>
  <c r="CP430" i="84" s="1"/>
  <c r="GM427" i="84"/>
  <c r="DJ427" i="84" s="1"/>
  <c r="GL162" i="84"/>
  <c r="DF162" i="84" s="1"/>
  <c r="GH181" i="84"/>
  <c r="CP181" i="84" s="1"/>
  <c r="GB188" i="84"/>
  <c r="BD188" i="84" s="1"/>
  <c r="GA179" i="84"/>
  <c r="AM179" i="84" s="1"/>
  <c r="FZ264" i="84"/>
  <c r="AJ264" i="84" s="1"/>
  <c r="FZ46" i="84"/>
  <c r="AJ46" i="84" s="1"/>
  <c r="GL46" i="84"/>
  <c r="DF46" i="84" s="1"/>
  <c r="BE57" i="44" s="1"/>
  <c r="GL264" i="84"/>
  <c r="DF264" i="84" s="1"/>
  <c r="FV115" i="84"/>
  <c r="O115" i="84" s="1"/>
  <c r="GT17" i="84"/>
  <c r="EV17" i="84" s="1"/>
  <c r="U21" i="33" s="1"/>
  <c r="GT235" i="84"/>
  <c r="EV235" i="84" s="1"/>
  <c r="GM78" i="84"/>
  <c r="DJ78" i="84" s="1"/>
  <c r="BK89" i="44" s="1"/>
  <c r="GM296" i="84"/>
  <c r="DJ296" i="84" s="1"/>
  <c r="FY340" i="84"/>
  <c r="AG340" i="84" s="1"/>
  <c r="FY154" i="84"/>
  <c r="AG154" i="84" s="1"/>
  <c r="GA212" i="84"/>
  <c r="AM212" i="84" s="1"/>
  <c r="GB180" i="84"/>
  <c r="BD180" i="84" s="1"/>
  <c r="GF399" i="84"/>
  <c r="CH399" i="84" s="1"/>
  <c r="GN188" i="84"/>
  <c r="DV188" i="84" s="1"/>
  <c r="GP359" i="84"/>
  <c r="DR359" i="84" s="1"/>
  <c r="GT351" i="84"/>
  <c r="EV351" i="84" s="1"/>
  <c r="FY213" i="84"/>
  <c r="AG213" i="84" s="1"/>
  <c r="GJ192" i="84"/>
  <c r="CX192" i="84" s="1"/>
  <c r="GB294" i="84"/>
  <c r="BD294" i="84" s="1"/>
  <c r="GB76" i="84"/>
  <c r="BD76" i="84" s="1"/>
  <c r="O87" i="58" s="1"/>
  <c r="GO388" i="84"/>
  <c r="DN388" i="84" s="1"/>
  <c r="FV365" i="84"/>
  <c r="O365" i="84" s="1"/>
  <c r="GO194" i="84"/>
  <c r="DN194" i="84" s="1"/>
  <c r="FZ290" i="84"/>
  <c r="AJ290" i="84" s="1"/>
  <c r="FZ72" i="84"/>
  <c r="AJ72" i="84" s="1"/>
  <c r="FY161" i="84"/>
  <c r="AG161" i="84" s="1"/>
  <c r="GP240" i="84"/>
  <c r="DR240" i="84" s="1"/>
  <c r="GP22" i="84"/>
  <c r="DR22" i="84" s="1"/>
  <c r="I33" i="32" s="1"/>
  <c r="GL145" i="84"/>
  <c r="DF145" i="84" s="1"/>
  <c r="FT428" i="84"/>
  <c r="M428" i="84" s="1"/>
  <c r="GK286" i="84"/>
  <c r="DB286" i="84" s="1"/>
  <c r="GK68" i="84"/>
  <c r="DB68" i="84" s="1"/>
  <c r="AY79" i="44" s="1"/>
  <c r="FU240" i="84"/>
  <c r="N240" i="84" s="1"/>
  <c r="FU22" i="84"/>
  <c r="N22" i="84" s="1"/>
  <c r="M33" i="30" s="1"/>
  <c r="FS184" i="84"/>
  <c r="L184" i="84" s="1"/>
  <c r="GN321" i="84"/>
  <c r="DV321" i="84" s="1"/>
  <c r="GN103" i="84"/>
  <c r="DV103" i="84" s="1"/>
  <c r="GO285" i="84"/>
  <c r="DN285" i="84" s="1"/>
  <c r="GO67" i="84"/>
  <c r="DN67" i="84" s="1"/>
  <c r="S78" i="32" s="1"/>
  <c r="FT238" i="84"/>
  <c r="M238" i="84" s="1"/>
  <c r="FT20" i="84"/>
  <c r="M20" i="84" s="1"/>
  <c r="L31" i="30" s="1"/>
  <c r="FY294" i="84"/>
  <c r="AG294" i="84" s="1"/>
  <c r="FY76" i="84"/>
  <c r="AG76" i="84" s="1"/>
  <c r="GP227" i="84"/>
  <c r="DR227" i="84" s="1"/>
  <c r="GP9" i="84"/>
  <c r="DR9" i="84" s="1"/>
  <c r="I20" i="32" s="1"/>
  <c r="GJ103" i="84"/>
  <c r="CX103" i="84" s="1"/>
  <c r="AS114" i="44" s="1"/>
  <c r="GJ321" i="84"/>
  <c r="CX321" i="84" s="1"/>
  <c r="GE284" i="84"/>
  <c r="CD284" i="84" s="1"/>
  <c r="GE66" i="84"/>
  <c r="CD66" i="84" s="1"/>
  <c r="O77" i="44" s="1"/>
  <c r="GD277" i="84"/>
  <c r="BZ277" i="84" s="1"/>
  <c r="GD59" i="84"/>
  <c r="BZ59" i="84" s="1"/>
  <c r="I70" i="44" s="1"/>
  <c r="Z40" i="60"/>
  <c r="T52" i="60"/>
  <c r="FU94" i="84"/>
  <c r="N94" i="84" s="1"/>
  <c r="M105" i="30" s="1"/>
  <c r="FU312" i="84"/>
  <c r="N312" i="84" s="1"/>
  <c r="GI312" i="84"/>
  <c r="CT312" i="84" s="1"/>
  <c r="GI94" i="84"/>
  <c r="CT94" i="84" s="1"/>
  <c r="AM105" i="44" s="1"/>
  <c r="GF312" i="84"/>
  <c r="CH312" i="84" s="1"/>
  <c r="GF94" i="84"/>
  <c r="CH94" i="84" s="1"/>
  <c r="U105" i="44" s="1"/>
  <c r="FT288" i="84"/>
  <c r="M288" i="84" s="1"/>
  <c r="FT70" i="84"/>
  <c r="M70" i="84" s="1"/>
  <c r="L81" i="30" s="1"/>
  <c r="GA257" i="84"/>
  <c r="AM257" i="84" s="1"/>
  <c r="GA39" i="84"/>
  <c r="AM39" i="84" s="1"/>
  <c r="GF51" i="84"/>
  <c r="CH51" i="84" s="1"/>
  <c r="U62" i="44" s="1"/>
  <c r="GF269" i="84"/>
  <c r="CH269" i="84" s="1"/>
  <c r="FV434" i="84"/>
  <c r="O434" i="84" s="1"/>
  <c r="FS347" i="84"/>
  <c r="L347" i="84" s="1"/>
  <c r="GF395" i="84"/>
  <c r="CH395" i="84" s="1"/>
  <c r="GA123" i="84"/>
  <c r="AM123" i="84" s="1"/>
  <c r="GK362" i="84"/>
  <c r="DB362" i="84" s="1"/>
  <c r="GL327" i="84"/>
  <c r="DF327" i="84" s="1"/>
  <c r="GL109" i="84"/>
  <c r="DF109" i="84" s="1"/>
  <c r="BE120" i="44" s="1"/>
  <c r="FX294" i="84"/>
  <c r="AD294" i="84" s="1"/>
  <c r="FX76" i="84"/>
  <c r="AD76" i="84" s="1"/>
  <c r="O87" i="60" s="1"/>
  <c r="GI361" i="84"/>
  <c r="CT361" i="84" s="1"/>
  <c r="FX306" i="84"/>
  <c r="AD306" i="84" s="1"/>
  <c r="FX88" i="84"/>
  <c r="AD88" i="84" s="1"/>
  <c r="O99" i="60" s="1"/>
  <c r="GQ300" i="84"/>
  <c r="EA300" i="84" s="1"/>
  <c r="GQ82" i="84"/>
  <c r="EA82" i="84" s="1"/>
  <c r="N93" i="76" s="1"/>
  <c r="GD251" i="84"/>
  <c r="BZ251" i="84" s="1"/>
  <c r="GD33" i="84"/>
  <c r="BZ33" i="84" s="1"/>
  <c r="I44" i="44" s="1"/>
  <c r="GC311" i="84"/>
  <c r="AS311" i="84" s="1"/>
  <c r="GC93" i="84"/>
  <c r="AS93" i="84" s="1"/>
  <c r="I104" i="58" s="1"/>
  <c r="GO303" i="84"/>
  <c r="DN303" i="84" s="1"/>
  <c r="GO85" i="84"/>
  <c r="DN85" i="84" s="1"/>
  <c r="S96" i="32" s="1"/>
  <c r="GE210" i="84"/>
  <c r="CD210" i="84" s="1"/>
  <c r="GG318" i="84"/>
  <c r="CL318" i="84" s="1"/>
  <c r="GG100" i="84"/>
  <c r="CL100" i="84" s="1"/>
  <c r="AA111" i="44" s="1"/>
  <c r="GQ256" i="84"/>
  <c r="GQ38" i="84"/>
  <c r="GS229" i="84"/>
  <c r="ES229" i="84" s="1"/>
  <c r="GS11" i="84"/>
  <c r="ES11" i="84" s="1"/>
  <c r="O15" i="33" s="1"/>
  <c r="GI429" i="84"/>
  <c r="CT429" i="84" s="1"/>
  <c r="GH395" i="84"/>
  <c r="CP395" i="84" s="1"/>
  <c r="GG426" i="84"/>
  <c r="CL426" i="84" s="1"/>
  <c r="FV344" i="84"/>
  <c r="O344" i="84" s="1"/>
  <c r="GN285" i="84"/>
  <c r="DV285" i="84" s="1"/>
  <c r="GN67" i="84"/>
  <c r="DV67" i="84" s="1"/>
  <c r="FY252" i="84"/>
  <c r="AG252" i="84" s="1"/>
  <c r="FY34" i="84"/>
  <c r="AG34" i="84" s="1"/>
  <c r="GG203" i="84"/>
  <c r="CL203" i="84" s="1"/>
  <c r="FZ325" i="84"/>
  <c r="AJ325" i="84" s="1"/>
  <c r="FZ107" i="84"/>
  <c r="AJ107" i="84" s="1"/>
  <c r="AD138" i="84"/>
  <c r="GF411" i="84"/>
  <c r="CH411" i="84" s="1"/>
  <c r="FU145" i="84"/>
  <c r="N145" i="84" s="1"/>
  <c r="GL156" i="84"/>
  <c r="DF156" i="84" s="1"/>
  <c r="GJ159" i="84"/>
  <c r="CX159" i="84" s="1"/>
  <c r="FX419" i="84"/>
  <c r="AD419" i="84" s="1"/>
  <c r="FZ204" i="84"/>
  <c r="AJ204" i="84" s="1"/>
  <c r="GJ402" i="84"/>
  <c r="CX402" i="84" s="1"/>
  <c r="FU357" i="84"/>
  <c r="N357" i="84" s="1"/>
  <c r="GH312" i="84"/>
  <c r="CP312" i="84" s="1"/>
  <c r="GH94" i="84"/>
  <c r="CP94" i="84" s="1"/>
  <c r="AG105" i="44" s="1"/>
  <c r="GT26" i="84"/>
  <c r="EV26" i="84" s="1"/>
  <c r="U30" i="33" s="1"/>
  <c r="GT244" i="84"/>
  <c r="EV244" i="84" s="1"/>
  <c r="GU139" i="84"/>
  <c r="EY139" i="84" s="1"/>
  <c r="GL273" i="84"/>
  <c r="DF273" i="84" s="1"/>
  <c r="GL55" i="84"/>
  <c r="DF55" i="84" s="1"/>
  <c r="BE66" i="44" s="1"/>
  <c r="FX299" i="84"/>
  <c r="AD299" i="84" s="1"/>
  <c r="FX81" i="84"/>
  <c r="AD81" i="84" s="1"/>
  <c r="O92" i="60" s="1"/>
  <c r="FT24" i="84"/>
  <c r="M24" i="84" s="1"/>
  <c r="L35" i="30" s="1"/>
  <c r="FT347" i="84"/>
  <c r="M347" i="84" s="1"/>
  <c r="GA254" i="84"/>
  <c r="AM254" i="84" s="1"/>
  <c r="GA36" i="84"/>
  <c r="AM36" i="84" s="1"/>
  <c r="FU227" i="84"/>
  <c r="N227" i="84" s="1"/>
  <c r="FU9" i="84"/>
  <c r="N9" i="84" s="1"/>
  <c r="M20" i="30" s="1"/>
  <c r="FT287" i="84"/>
  <c r="M287" i="84" s="1"/>
  <c r="FT69" i="84"/>
  <c r="M69" i="84" s="1"/>
  <c r="L80" i="30" s="1"/>
  <c r="FY152" i="84"/>
  <c r="AG152" i="84" s="1"/>
  <c r="GQ144" i="84"/>
  <c r="FY202" i="84"/>
  <c r="AG202" i="84" s="1"/>
  <c r="GP17" i="84"/>
  <c r="DR17" i="84" s="1"/>
  <c r="I28" i="32" s="1"/>
  <c r="GP235" i="84"/>
  <c r="DR235" i="84" s="1"/>
  <c r="FZ89" i="84"/>
  <c r="AJ89" i="84" s="1"/>
  <c r="FZ307" i="84"/>
  <c r="AJ307" i="84" s="1"/>
  <c r="GJ426" i="84"/>
  <c r="CX426" i="84" s="1"/>
  <c r="FU349" i="84"/>
  <c r="N349" i="84" s="1"/>
  <c r="GR234" i="84"/>
  <c r="EP234" i="84" s="1"/>
  <c r="GR16" i="84"/>
  <c r="EP16" i="84" s="1"/>
  <c r="I20" i="33" s="1"/>
  <c r="GQ109" i="84"/>
  <c r="EA109" i="84" s="1"/>
  <c r="N120" i="76" s="1"/>
  <c r="GQ327" i="84"/>
  <c r="EA327" i="84" s="1"/>
  <c r="FU115" i="84"/>
  <c r="N115" i="84" s="1"/>
  <c r="GQ270" i="84"/>
  <c r="GQ52" i="84"/>
  <c r="DN150" i="84"/>
  <c r="GM170" i="84"/>
  <c r="DJ170" i="84" s="1"/>
  <c r="GI365" i="84"/>
  <c r="CT365" i="84" s="1"/>
  <c r="FT234" i="84"/>
  <c r="M234" i="84" s="1"/>
  <c r="FT16" i="84"/>
  <c r="M16" i="84" s="1"/>
  <c r="L27" i="30" s="1"/>
  <c r="GG413" i="84"/>
  <c r="CL413" i="84" s="1"/>
  <c r="FW218" i="84"/>
  <c r="AA218" i="84" s="1"/>
  <c r="GU346" i="84"/>
  <c r="EY346" i="84" s="1"/>
  <c r="FY433" i="84"/>
  <c r="AG433" i="84" s="1"/>
  <c r="GG284" i="84"/>
  <c r="CL284" i="84" s="1"/>
  <c r="GG66" i="84"/>
  <c r="CL66" i="84" s="1"/>
  <c r="AA77" i="44" s="1"/>
  <c r="FS398" i="84"/>
  <c r="L398" i="84" s="1"/>
  <c r="FY207" i="84"/>
  <c r="AG207" i="84" s="1"/>
  <c r="GQ167" i="84"/>
  <c r="GA423" i="84"/>
  <c r="AM423" i="84" s="1"/>
  <c r="GO426" i="84"/>
  <c r="DN426" i="84" s="1"/>
  <c r="GQ358" i="84"/>
  <c r="GD409" i="84"/>
  <c r="BZ409" i="84" s="1"/>
  <c r="GK401" i="84"/>
  <c r="DB401" i="84" s="1"/>
  <c r="FW128" i="84"/>
  <c r="AA128" i="84" s="1"/>
  <c r="GF39" i="84"/>
  <c r="CH39" i="84" s="1"/>
  <c r="U50" i="44" s="1"/>
  <c r="GF257" i="84"/>
  <c r="CH257" i="84" s="1"/>
  <c r="GF207" i="84"/>
  <c r="CH207" i="84" s="1"/>
  <c r="FW367" i="84"/>
  <c r="AA367" i="84" s="1"/>
  <c r="FY379" i="84"/>
  <c r="AG379" i="84" s="1"/>
  <c r="GB311" i="84"/>
  <c r="BD311" i="84" s="1"/>
  <c r="GB93" i="84"/>
  <c r="BD93" i="84" s="1"/>
  <c r="O104" i="58" s="1"/>
  <c r="FT387" i="84"/>
  <c r="M387" i="84" s="1"/>
  <c r="FT273" i="84"/>
  <c r="M273" i="84" s="1"/>
  <c r="FT55" i="84"/>
  <c r="M55" i="84" s="1"/>
  <c r="L66" i="30" s="1"/>
  <c r="GA410" i="84"/>
  <c r="AM410" i="84" s="1"/>
  <c r="FY315" i="84"/>
  <c r="AG315" i="84" s="1"/>
  <c r="FY97" i="84"/>
  <c r="AG97" i="84" s="1"/>
  <c r="FS132" i="84"/>
  <c r="L132" i="84" s="1"/>
  <c r="FV358" i="84"/>
  <c r="O358" i="84" s="1"/>
  <c r="GA81" i="84"/>
  <c r="AM81" i="84" s="1"/>
  <c r="GA299" i="84"/>
  <c r="AM299" i="84" s="1"/>
  <c r="GA382" i="84"/>
  <c r="AM382" i="84" s="1"/>
  <c r="FV265" i="84"/>
  <c r="O265" i="84" s="1"/>
  <c r="FV47" i="84"/>
  <c r="O47" i="84" s="1"/>
  <c r="N58" i="30" s="1"/>
  <c r="GD381" i="84"/>
  <c r="BZ381" i="84" s="1"/>
  <c r="GR26" i="84"/>
  <c r="EP26" i="84" s="1"/>
  <c r="I30" i="33" s="1"/>
  <c r="GI373" i="84"/>
  <c r="CT373" i="84" s="1"/>
  <c r="FU304" i="84"/>
  <c r="N304" i="84" s="1"/>
  <c r="FU86" i="84"/>
  <c r="N86" i="84" s="1"/>
  <c r="GB411" i="84"/>
  <c r="BD411" i="84" s="1"/>
  <c r="GE409" i="84"/>
  <c r="CD409" i="84" s="1"/>
  <c r="GE46" i="84"/>
  <c r="CD46" i="84" s="1"/>
  <c r="O57" i="44" s="1"/>
  <c r="GE264" i="84"/>
  <c r="CD264" i="84" s="1"/>
  <c r="FS270" i="84"/>
  <c r="L270" i="84" s="1"/>
  <c r="FS52" i="84"/>
  <c r="L52" i="84" s="1"/>
  <c r="K63" i="30" s="1"/>
  <c r="GN184" i="84"/>
  <c r="DV184" i="84" s="1"/>
  <c r="FW199" i="84"/>
  <c r="AA199" i="84" s="1"/>
  <c r="GQ383" i="84"/>
  <c r="FZ228" i="84"/>
  <c r="AJ228" i="84" s="1"/>
  <c r="FZ10" i="84"/>
  <c r="AJ10" i="84" s="1"/>
  <c r="FT350" i="84"/>
  <c r="M350" i="84" s="1"/>
  <c r="GE303" i="84"/>
  <c r="CD303" i="84" s="1"/>
  <c r="GE85" i="84"/>
  <c r="CD85" i="84" s="1"/>
  <c r="O96" i="44" s="1"/>
  <c r="FZ344" i="84"/>
  <c r="AJ344" i="84" s="1"/>
  <c r="GK62" i="84"/>
  <c r="DB62" i="84" s="1"/>
  <c r="AY73" i="44" s="1"/>
  <c r="GK280" i="84"/>
  <c r="DB280" i="84" s="1"/>
  <c r="GO378" i="84"/>
  <c r="DN378" i="84" s="1"/>
  <c r="GQ374" i="84"/>
  <c r="FU301" i="84"/>
  <c r="N301" i="84" s="1"/>
  <c r="FU83" i="84"/>
  <c r="N83" i="84" s="1"/>
  <c r="M94" i="30" s="1"/>
  <c r="GC407" i="84"/>
  <c r="AS407" i="84" s="1"/>
  <c r="GF397" i="84"/>
  <c r="CH397" i="84" s="1"/>
  <c r="GQ7" i="84"/>
  <c r="GQ225" i="84"/>
  <c r="FZ362" i="84"/>
  <c r="AJ362" i="84" s="1"/>
  <c r="GE174" i="84"/>
  <c r="CD174" i="84" s="1"/>
  <c r="GJ161" i="84"/>
  <c r="CX161" i="84" s="1"/>
  <c r="GJ155" i="84"/>
  <c r="CX155" i="84" s="1"/>
  <c r="GF387" i="84"/>
  <c r="CH387" i="84" s="1"/>
  <c r="GH165" i="84"/>
  <c r="CP165" i="84" s="1"/>
  <c r="GP77" i="84"/>
  <c r="DR77" i="84" s="1"/>
  <c r="I88" i="32" s="1"/>
  <c r="GN301" i="84"/>
  <c r="DV301" i="84" s="1"/>
  <c r="GN83" i="84"/>
  <c r="DV83" i="84" s="1"/>
  <c r="GI380" i="84"/>
  <c r="CT380" i="84" s="1"/>
  <c r="GI394" i="84"/>
  <c r="CT394" i="84" s="1"/>
  <c r="FU409" i="84"/>
  <c r="N409" i="84" s="1"/>
  <c r="FU272" i="84"/>
  <c r="N272" i="84" s="1"/>
  <c r="FU54" i="84"/>
  <c r="N54" i="84" s="1"/>
  <c r="M65" i="30" s="1"/>
  <c r="FS303" i="84"/>
  <c r="L303" i="84" s="1"/>
  <c r="FS85" i="84"/>
  <c r="L85" i="84" s="1"/>
  <c r="K96" i="30" s="1"/>
  <c r="GS246" i="84"/>
  <c r="ES246" i="84" s="1"/>
  <c r="GS28" i="84"/>
  <c r="ES28" i="84" s="1"/>
  <c r="O32" i="33" s="1"/>
  <c r="GI283" i="84"/>
  <c r="CT283" i="84" s="1"/>
  <c r="GI65" i="84"/>
  <c r="CT65" i="84" s="1"/>
  <c r="AM76" i="44" s="1"/>
  <c r="FT300" i="84"/>
  <c r="M300" i="84" s="1"/>
  <c r="FT82" i="84"/>
  <c r="M82" i="84" s="1"/>
  <c r="L93" i="30" s="1"/>
  <c r="GF275" i="84"/>
  <c r="CH275" i="84" s="1"/>
  <c r="GF57" i="84"/>
  <c r="CH57" i="84" s="1"/>
  <c r="U68" i="44" s="1"/>
  <c r="FT13" i="84"/>
  <c r="M13" i="84" s="1"/>
  <c r="L24" i="30" s="1"/>
  <c r="FT231" i="84"/>
  <c r="M231" i="84" s="1"/>
  <c r="GJ396" i="84"/>
  <c r="CX396" i="84" s="1"/>
  <c r="GF273" i="84"/>
  <c r="CH273" i="84" s="1"/>
  <c r="GF55" i="84"/>
  <c r="CH55" i="84" s="1"/>
  <c r="U66" i="44" s="1"/>
  <c r="FW259" i="84"/>
  <c r="AA259" i="84" s="1"/>
  <c r="FW41" i="84"/>
  <c r="AA41" i="84" s="1"/>
  <c r="FT367" i="84"/>
  <c r="M367" i="84" s="1"/>
  <c r="GE422" i="84"/>
  <c r="CD422" i="84" s="1"/>
  <c r="FW287" i="84"/>
  <c r="AA287" i="84" s="1"/>
  <c r="FW69" i="84"/>
  <c r="AA69" i="84" s="1"/>
  <c r="FT278" i="84"/>
  <c r="M278" i="84" s="1"/>
  <c r="FT60" i="84"/>
  <c r="M60" i="84" s="1"/>
  <c r="L71" i="30" s="1"/>
  <c r="GJ181" i="84"/>
  <c r="CX181" i="84" s="1"/>
  <c r="GA265" i="84"/>
  <c r="AM265" i="84" s="1"/>
  <c r="GA47" i="84"/>
  <c r="AM47" i="84" s="1"/>
  <c r="GH391" i="84"/>
  <c r="CP391" i="84" s="1"/>
  <c r="GQ173" i="84"/>
  <c r="GK311" i="84"/>
  <c r="DB311" i="84" s="1"/>
  <c r="GK93" i="84"/>
  <c r="DB93" i="84" s="1"/>
  <c r="AY104" i="44" s="1"/>
  <c r="FY346" i="84"/>
  <c r="AG346" i="84" s="1"/>
  <c r="GP152" i="84"/>
  <c r="DR152" i="84" s="1"/>
  <c r="FV185" i="84"/>
  <c r="O185" i="84" s="1"/>
  <c r="GG390" i="84"/>
  <c r="CL390" i="84" s="1"/>
  <c r="FY417" i="84"/>
  <c r="AG417" i="84" s="1"/>
  <c r="FW292" i="84"/>
  <c r="AA292" i="84" s="1"/>
  <c r="FW74" i="84"/>
  <c r="AA74" i="84" s="1"/>
  <c r="FT349" i="84"/>
  <c r="M349" i="84" s="1"/>
  <c r="FX287" i="84"/>
  <c r="AD287" i="84" s="1"/>
  <c r="FX69" i="84"/>
  <c r="AD69" i="84" s="1"/>
  <c r="O80" i="60" s="1"/>
  <c r="GG199" i="84"/>
  <c r="CL199" i="84" s="1"/>
  <c r="FV294" i="84"/>
  <c r="O294" i="84" s="1"/>
  <c r="FV76" i="84"/>
  <c r="O76" i="84" s="1"/>
  <c r="N87" i="30" s="1"/>
  <c r="GO409" i="84"/>
  <c r="DN409" i="84" s="1"/>
  <c r="GN209" i="84"/>
  <c r="DV209" i="84" s="1"/>
  <c r="GQ364" i="84"/>
  <c r="FS162" i="84"/>
  <c r="L162" i="84" s="1"/>
  <c r="GP129" i="84"/>
  <c r="DR129" i="84" s="1"/>
  <c r="FY413" i="84"/>
  <c r="AG413" i="84" s="1"/>
  <c r="GI387" i="84"/>
  <c r="CT387" i="84" s="1"/>
  <c r="FY120" i="84"/>
  <c r="AG120" i="84" s="1"/>
  <c r="GO165" i="84"/>
  <c r="DN165" i="84" s="1"/>
  <c r="GI265" i="84"/>
  <c r="CT265" i="84" s="1"/>
  <c r="GI47" i="84"/>
  <c r="CT47" i="84" s="1"/>
  <c r="AM58" i="44" s="1"/>
  <c r="GJ200" i="84"/>
  <c r="CX200" i="84" s="1"/>
  <c r="GM414" i="84"/>
  <c r="DJ414" i="84" s="1"/>
  <c r="GF422" i="84"/>
  <c r="CH422" i="84" s="1"/>
  <c r="GJ277" i="84"/>
  <c r="CX277" i="84" s="1"/>
  <c r="GJ59" i="84"/>
  <c r="CX59" i="84" s="1"/>
  <c r="AS70" i="44" s="1"/>
  <c r="GD291" i="84"/>
  <c r="BZ291" i="84" s="1"/>
  <c r="GD73" i="84"/>
  <c r="BZ73" i="84" s="1"/>
  <c r="I84" i="44" s="1"/>
  <c r="GR138" i="84"/>
  <c r="EP138" i="84" s="1"/>
  <c r="GD54" i="84"/>
  <c r="BZ54" i="84" s="1"/>
  <c r="I65" i="44" s="1"/>
  <c r="GD272" i="84"/>
  <c r="BZ272" i="84" s="1"/>
  <c r="GP269" i="84"/>
  <c r="DR269" i="84" s="1"/>
  <c r="GP51" i="84"/>
  <c r="DR51" i="84" s="1"/>
  <c r="I62" i="32" s="1"/>
  <c r="FW245" i="84"/>
  <c r="AA245" i="84" s="1"/>
  <c r="FW27" i="84"/>
  <c r="AA27" i="84" s="1"/>
  <c r="GE372" i="84"/>
  <c r="CD372" i="84" s="1"/>
  <c r="FU345" i="84"/>
  <c r="N345" i="84" s="1"/>
  <c r="GO155" i="84"/>
  <c r="DN155" i="84" s="1"/>
  <c r="FY373" i="84"/>
  <c r="AG373" i="84" s="1"/>
  <c r="GJ385" i="84"/>
  <c r="CX385" i="84" s="1"/>
  <c r="GK273" i="84"/>
  <c r="DB273" i="84" s="1"/>
  <c r="GK55" i="84"/>
  <c r="DB55" i="84" s="1"/>
  <c r="AY66" i="44" s="1"/>
  <c r="GP158" i="84"/>
  <c r="DR158" i="84" s="1"/>
  <c r="GB397" i="84"/>
  <c r="BD397" i="84" s="1"/>
  <c r="FY304" i="84"/>
  <c r="AG304" i="84" s="1"/>
  <c r="FY86" i="84"/>
  <c r="AG86" i="84" s="1"/>
  <c r="FX403" i="84"/>
  <c r="AD403" i="84" s="1"/>
  <c r="FV158" i="84"/>
  <c r="O158" i="84" s="1"/>
  <c r="GN370" i="84"/>
  <c r="DV370" i="84" s="1"/>
  <c r="GM158" i="84"/>
  <c r="DJ158" i="84" s="1"/>
  <c r="GD397" i="84"/>
  <c r="BZ397" i="84" s="1"/>
  <c r="GI396" i="84"/>
  <c r="CT396" i="84" s="1"/>
  <c r="GT233" i="84"/>
  <c r="EV233" i="84" s="1"/>
  <c r="GT15" i="84"/>
  <c r="EV15" i="84" s="1"/>
  <c r="U19" i="33" s="1"/>
  <c r="GL294" i="84"/>
  <c r="DF294" i="84" s="1"/>
  <c r="GL76" i="84"/>
  <c r="DF76" i="84" s="1"/>
  <c r="BE87" i="44" s="1"/>
  <c r="GF362" i="84"/>
  <c r="CH362" i="84" s="1"/>
  <c r="GP190" i="84"/>
  <c r="DR190" i="84" s="1"/>
  <c r="GP337" i="84"/>
  <c r="DR337" i="84" s="1"/>
  <c r="GH390" i="84"/>
  <c r="CP390" i="84" s="1"/>
  <c r="GD408" i="84"/>
  <c r="BZ408" i="84" s="1"/>
  <c r="FS174" i="84"/>
  <c r="L174" i="84" s="1"/>
  <c r="FY335" i="84"/>
  <c r="AG335" i="84" s="1"/>
  <c r="FW270" i="84"/>
  <c r="AA270" i="84" s="1"/>
  <c r="FW52" i="84"/>
  <c r="AA52" i="84" s="1"/>
  <c r="GO46" i="84"/>
  <c r="DN46" i="84" s="1"/>
  <c r="S57" i="32" s="1"/>
  <c r="GO264" i="84"/>
  <c r="DN264" i="84" s="1"/>
  <c r="GD296" i="84"/>
  <c r="BZ296" i="84" s="1"/>
  <c r="GD78" i="84"/>
  <c r="BZ78" i="84" s="1"/>
  <c r="I89" i="44" s="1"/>
  <c r="GE185" i="84"/>
  <c r="CD185" i="84" s="1"/>
  <c r="GI179" i="84"/>
  <c r="CT179" i="84" s="1"/>
  <c r="GL364" i="84"/>
  <c r="DF364" i="84" s="1"/>
  <c r="GG382" i="84"/>
  <c r="CL382" i="84" s="1"/>
  <c r="FX149" i="84"/>
  <c r="AD149" i="84" s="1"/>
  <c r="FY389" i="84"/>
  <c r="AG389" i="84" s="1"/>
  <c r="GA210" i="84"/>
  <c r="AM210" i="84" s="1"/>
  <c r="GM384" i="84"/>
  <c r="DJ384" i="84" s="1"/>
  <c r="FY284" i="84"/>
  <c r="AG284" i="84" s="1"/>
  <c r="FY66" i="84"/>
  <c r="AG66" i="84" s="1"/>
  <c r="GC305" i="84"/>
  <c r="AS305" i="84" s="1"/>
  <c r="GC87" i="84"/>
  <c r="AS87" i="84" s="1"/>
  <c r="I98" i="58" s="1"/>
  <c r="GN280" i="84"/>
  <c r="DV280" i="84" s="1"/>
  <c r="GN62" i="84"/>
  <c r="DV62" i="84" s="1"/>
  <c r="FY399" i="84"/>
  <c r="AG399" i="84" s="1"/>
  <c r="FT305" i="84"/>
  <c r="M305" i="84" s="1"/>
  <c r="FT87" i="84"/>
  <c r="M87" i="84" s="1"/>
  <c r="L98" i="30" s="1"/>
  <c r="GK296" i="84"/>
  <c r="DB296" i="84" s="1"/>
  <c r="GK78" i="84"/>
  <c r="DB78" i="84" s="1"/>
  <c r="AY89" i="44" s="1"/>
  <c r="GO149" i="84"/>
  <c r="DN149" i="84" s="1"/>
  <c r="GM211" i="84"/>
  <c r="DJ211" i="84" s="1"/>
  <c r="GI196" i="84"/>
  <c r="CT196" i="84" s="1"/>
  <c r="FW151" i="84"/>
  <c r="AA151" i="84" s="1"/>
  <c r="GN286" i="84"/>
  <c r="DV286" i="84" s="1"/>
  <c r="GN68" i="84"/>
  <c r="DV68" i="84" s="1"/>
  <c r="FS244" i="84"/>
  <c r="L244" i="84" s="1"/>
  <c r="FS26" i="84"/>
  <c r="L26" i="84" s="1"/>
  <c r="GE257" i="84"/>
  <c r="CD257" i="84" s="1"/>
  <c r="FS360" i="84"/>
  <c r="L360" i="84" s="1"/>
  <c r="GD147" i="84"/>
  <c r="BZ147" i="84" s="1"/>
  <c r="GD380" i="84"/>
  <c r="BZ380" i="84" s="1"/>
  <c r="GM374" i="84"/>
  <c r="DJ374" i="84" s="1"/>
  <c r="FW364" i="84"/>
  <c r="AA364" i="84" s="1"/>
  <c r="FY322" i="84"/>
  <c r="AG322" i="84" s="1"/>
  <c r="FY104" i="84"/>
  <c r="AG104" i="84" s="1"/>
  <c r="GK151" i="84"/>
  <c r="DB151" i="84" s="1"/>
  <c r="GJ427" i="84"/>
  <c r="CX427" i="84" s="1"/>
  <c r="GA375" i="84"/>
  <c r="AM375" i="84" s="1"/>
  <c r="GO254" i="84"/>
  <c r="DN254" i="84" s="1"/>
  <c r="GO36" i="84"/>
  <c r="DN36" i="84" s="1"/>
  <c r="S47" i="32" s="1"/>
  <c r="GP148" i="84"/>
  <c r="DR148" i="84" s="1"/>
  <c r="GF212" i="84"/>
  <c r="CH212" i="84" s="1"/>
  <c r="FS170" i="84"/>
  <c r="L170" i="84" s="1"/>
  <c r="FZ281" i="84"/>
  <c r="AJ281" i="84" s="1"/>
  <c r="FZ63" i="84"/>
  <c r="AJ63" i="84" s="1"/>
  <c r="FW294" i="84"/>
  <c r="AA294" i="84" s="1"/>
  <c r="FW76" i="84"/>
  <c r="AA76" i="84" s="1"/>
  <c r="FV422" i="84"/>
  <c r="O422" i="84" s="1"/>
  <c r="GF264" i="84"/>
  <c r="CH264" i="84" s="1"/>
  <c r="GF46" i="84"/>
  <c r="CH46" i="84" s="1"/>
  <c r="U57" i="44" s="1"/>
  <c r="GM267" i="84"/>
  <c r="DJ267" i="84" s="1"/>
  <c r="GM49" i="84"/>
  <c r="DJ49" i="84" s="1"/>
  <c r="BK60" i="44" s="1"/>
  <c r="GQ430" i="84"/>
  <c r="EA430" i="84" s="1"/>
  <c r="FT178" i="84"/>
  <c r="M178" i="84" s="1"/>
  <c r="GF148" i="84"/>
  <c r="CH148" i="84" s="1"/>
  <c r="GP271" i="84"/>
  <c r="DR271" i="84" s="1"/>
  <c r="GP53" i="84"/>
  <c r="DR53" i="84" s="1"/>
  <c r="I64" i="32" s="1"/>
  <c r="GA140" i="84"/>
  <c r="AM140" i="84" s="1"/>
  <c r="FT364" i="84"/>
  <c r="M364" i="84" s="1"/>
  <c r="FW143" i="84"/>
  <c r="AA143" i="84" s="1"/>
  <c r="GH409" i="84"/>
  <c r="CP409" i="84" s="1"/>
  <c r="GE190" i="84"/>
  <c r="CD190" i="84" s="1"/>
  <c r="FV211" i="84"/>
  <c r="O211" i="84" s="1"/>
  <c r="FU423" i="84"/>
  <c r="N423" i="84" s="1"/>
  <c r="GI436" i="84"/>
  <c r="CT436" i="84" s="1"/>
  <c r="FS133" i="84"/>
  <c r="L133" i="84" s="1"/>
  <c r="GE374" i="84"/>
  <c r="CD374" i="84" s="1"/>
  <c r="GI209" i="84"/>
  <c r="CT209" i="84" s="1"/>
  <c r="FX377" i="84"/>
  <c r="AD377" i="84" s="1"/>
  <c r="GJ252" i="84"/>
  <c r="CX252" i="84" s="1"/>
  <c r="GJ34" i="84"/>
  <c r="CX34" i="84" s="1"/>
  <c r="AS45" i="44" s="1"/>
  <c r="FW243" i="84"/>
  <c r="AA243" i="84" s="1"/>
  <c r="FW25" i="84"/>
  <c r="AA25" i="84" s="1"/>
  <c r="FS264" i="84"/>
  <c r="L264" i="84" s="1"/>
  <c r="FS46" i="84"/>
  <c r="L46" i="84" s="1"/>
  <c r="K57" i="30" s="1"/>
  <c r="GI210" i="84"/>
  <c r="CT210" i="84" s="1"/>
  <c r="FT147" i="84"/>
  <c r="M147" i="84" s="1"/>
  <c r="GP393" i="84"/>
  <c r="DR393" i="84" s="1"/>
  <c r="GQ431" i="84"/>
  <c r="EA431" i="84" s="1"/>
  <c r="GI416" i="84"/>
  <c r="CT416" i="84" s="1"/>
  <c r="GN297" i="84"/>
  <c r="DV297" i="84" s="1"/>
  <c r="GN79" i="84"/>
  <c r="DV79" i="84" s="1"/>
  <c r="GJ297" i="84"/>
  <c r="CX297" i="84" s="1"/>
  <c r="GJ79" i="84"/>
  <c r="CX79" i="84" s="1"/>
  <c r="AS90" i="44" s="1"/>
  <c r="GD321" i="84"/>
  <c r="BZ321" i="84" s="1"/>
  <c r="GD103" i="84"/>
  <c r="BZ103" i="84" s="1"/>
  <c r="I114" i="44" s="1"/>
  <c r="FT131" i="84"/>
  <c r="M131" i="84" s="1"/>
  <c r="FW333" i="84"/>
  <c r="AA333" i="84" s="1"/>
  <c r="GE406" i="84"/>
  <c r="CD406" i="84" s="1"/>
  <c r="AF76" i="60"/>
  <c r="GJ387" i="84"/>
  <c r="CX387" i="84" s="1"/>
  <c r="GG396" i="84"/>
  <c r="CL396" i="84" s="1"/>
  <c r="GP254" i="84"/>
  <c r="DR254" i="84" s="1"/>
  <c r="GP36" i="84"/>
  <c r="DR36" i="84" s="1"/>
  <c r="I47" i="32" s="1"/>
  <c r="FX203" i="84"/>
  <c r="AD203" i="84" s="1"/>
  <c r="GS240" i="84"/>
  <c r="ES240" i="84" s="1"/>
  <c r="GS22" i="84"/>
  <c r="ES22" i="84" s="1"/>
  <c r="O26" i="33" s="1"/>
  <c r="FT302" i="84"/>
  <c r="M302" i="84" s="1"/>
  <c r="FT84" i="84"/>
  <c r="M84" i="84" s="1"/>
  <c r="L95" i="30" s="1"/>
  <c r="FW420" i="84"/>
  <c r="AA420" i="84" s="1"/>
  <c r="FS55" i="84"/>
  <c r="L55" i="84" s="1"/>
  <c r="K66" i="30" s="1"/>
  <c r="FS273" i="84"/>
  <c r="L273" i="84" s="1"/>
  <c r="FU335" i="84"/>
  <c r="N335" i="84" s="1"/>
  <c r="GO358" i="84"/>
  <c r="DN358" i="84" s="1"/>
  <c r="GO291" i="84"/>
  <c r="DN291" i="84" s="1"/>
  <c r="GO73" i="84"/>
  <c r="DN73" i="84" s="1"/>
  <c r="S84" i="32" s="1"/>
  <c r="GJ384" i="84"/>
  <c r="CX384" i="84" s="1"/>
  <c r="GO203" i="84"/>
  <c r="DN203" i="84" s="1"/>
  <c r="GA339" i="84"/>
  <c r="AM339" i="84" s="1"/>
  <c r="FS314" i="84"/>
  <c r="L314" i="84" s="1"/>
  <c r="FS96" i="84"/>
  <c r="L96" i="84" s="1"/>
  <c r="K107" i="30" s="1"/>
  <c r="GQ233" i="84"/>
  <c r="GQ15" i="84"/>
  <c r="GM360" i="84"/>
  <c r="DJ360" i="84" s="1"/>
  <c r="GN322" i="84"/>
  <c r="DV322" i="84" s="1"/>
  <c r="GN104" i="84"/>
  <c r="DV104" i="84" s="1"/>
  <c r="M186" i="84"/>
  <c r="GU31" i="84"/>
  <c r="EY31" i="84" s="1"/>
  <c r="AA35" i="33" s="1"/>
  <c r="GU249" i="84"/>
  <c r="EY249" i="84" s="1"/>
  <c r="FV340" i="84"/>
  <c r="O340" i="84" s="1"/>
  <c r="FV219" i="84"/>
  <c r="O219" i="84" s="1"/>
  <c r="GR337" i="84"/>
  <c r="EP337" i="84" s="1"/>
  <c r="GG310" i="84"/>
  <c r="CL310" i="84" s="1"/>
  <c r="GG92" i="84"/>
  <c r="CL92" i="84" s="1"/>
  <c r="AA103" i="44" s="1"/>
  <c r="GN426" i="84"/>
  <c r="DV426" i="84" s="1"/>
  <c r="GG186" i="84"/>
  <c r="CL186" i="84" s="1"/>
  <c r="FZ237" i="84"/>
  <c r="AJ237" i="84" s="1"/>
  <c r="FZ19" i="84"/>
  <c r="AJ19" i="84" s="1"/>
  <c r="FZ200" i="84"/>
  <c r="AJ200" i="84" s="1"/>
  <c r="DV174" i="84"/>
  <c r="GR349" i="84"/>
  <c r="EP349" i="84" s="1"/>
  <c r="FZ127" i="84"/>
  <c r="AJ127" i="84" s="1"/>
  <c r="GF209" i="84"/>
  <c r="CH209" i="84" s="1"/>
  <c r="GJ204" i="84"/>
  <c r="CX204" i="84" s="1"/>
  <c r="FZ120" i="84"/>
  <c r="AJ120" i="84" s="1"/>
  <c r="GH415" i="84"/>
  <c r="CP415" i="84" s="1"/>
  <c r="GI398" i="84"/>
  <c r="CT398" i="84" s="1"/>
  <c r="GK414" i="84"/>
  <c r="DB414" i="84" s="1"/>
  <c r="FS228" i="84"/>
  <c r="L228" i="84" s="1"/>
  <c r="FS10" i="84"/>
  <c r="L10" i="84" s="1"/>
  <c r="GE109" i="84"/>
  <c r="CD109" i="84" s="1"/>
  <c r="O120" i="44" s="1"/>
  <c r="GE327" i="84"/>
  <c r="CD327" i="84" s="1"/>
  <c r="FS243" i="84"/>
  <c r="L243" i="84" s="1"/>
  <c r="FS25" i="84"/>
  <c r="L25" i="84" s="1"/>
  <c r="K36" i="30" s="1"/>
  <c r="GJ208" i="84"/>
  <c r="CX208" i="84" s="1"/>
  <c r="FW366" i="84"/>
  <c r="AA366" i="84" s="1"/>
  <c r="FT119" i="84"/>
  <c r="M119" i="84" s="1"/>
  <c r="FY298" i="84"/>
  <c r="AG298" i="84" s="1"/>
  <c r="FY80" i="84"/>
  <c r="AG80" i="84" s="1"/>
  <c r="GF260" i="84"/>
  <c r="CH260" i="84" s="1"/>
  <c r="GF42" i="84"/>
  <c r="CH42" i="84" s="1"/>
  <c r="U53" i="44" s="1"/>
  <c r="FT142" i="84"/>
  <c r="M142" i="84" s="1"/>
  <c r="FW124" i="84"/>
  <c r="AA124" i="84" s="1"/>
  <c r="FT246" i="84"/>
  <c r="M246" i="84" s="1"/>
  <c r="FT28" i="84"/>
  <c r="M28" i="84" s="1"/>
  <c r="L39" i="30" s="1"/>
  <c r="FX195" i="84"/>
  <c r="AD195" i="84" s="1"/>
  <c r="GJ66" i="84"/>
  <c r="CX66" i="84" s="1"/>
  <c r="AS77" i="44" s="1"/>
  <c r="GJ284" i="84"/>
  <c r="CX284" i="84" s="1"/>
  <c r="FS353" i="84"/>
  <c r="L353" i="84" s="1"/>
  <c r="GO420" i="84"/>
  <c r="DN420" i="84" s="1"/>
  <c r="GU127" i="84"/>
  <c r="EY127" i="84" s="1"/>
  <c r="FS416" i="84"/>
  <c r="L416" i="84" s="1"/>
  <c r="GP267" i="84"/>
  <c r="DR267" i="84" s="1"/>
  <c r="GP49" i="84"/>
  <c r="DR49" i="84" s="1"/>
  <c r="I60" i="32" s="1"/>
  <c r="FS407" i="84"/>
  <c r="L407" i="84" s="1"/>
  <c r="GC421" i="84"/>
  <c r="AS421" i="84" s="1"/>
  <c r="FV357" i="84"/>
  <c r="O357" i="84" s="1"/>
  <c r="FX285" i="84"/>
  <c r="AD285" i="84" s="1"/>
  <c r="FX67" i="84"/>
  <c r="AD67" i="84" s="1"/>
  <c r="O78" i="60" s="1"/>
  <c r="GI415" i="84"/>
  <c r="CT415" i="84" s="1"/>
  <c r="GP30" i="84"/>
  <c r="DR30" i="84" s="1"/>
  <c r="I41" i="32" s="1"/>
  <c r="GP248" i="84"/>
  <c r="DR248" i="84" s="1"/>
  <c r="FT7" i="84"/>
  <c r="M7" i="84" s="1"/>
  <c r="L18" i="30" s="1"/>
  <c r="FT225" i="84"/>
  <c r="M225" i="84" s="1"/>
  <c r="GA340" i="84"/>
  <c r="AM340" i="84" s="1"/>
  <c r="GK277" i="84"/>
  <c r="DB277" i="84" s="1"/>
  <c r="GK59" i="84"/>
  <c r="DB59" i="84" s="1"/>
  <c r="AY70" i="44" s="1"/>
  <c r="FU129" i="84"/>
  <c r="N129" i="84" s="1"/>
  <c r="GA424" i="84"/>
  <c r="AM424" i="84" s="1"/>
  <c r="GC319" i="84"/>
  <c r="AS319" i="84" s="1"/>
  <c r="GC101" i="84"/>
  <c r="AS101" i="84" s="1"/>
  <c r="I112" i="58" s="1"/>
  <c r="GJ319" i="84"/>
  <c r="CX319" i="84" s="1"/>
  <c r="GJ101" i="84"/>
  <c r="CX101" i="84" s="1"/>
  <c r="AS112" i="44" s="1"/>
  <c r="GG386" i="84"/>
  <c r="CL386" i="84" s="1"/>
  <c r="GL424" i="84"/>
  <c r="DF424" i="84" s="1"/>
  <c r="FV123" i="84"/>
  <c r="O123" i="84" s="1"/>
  <c r="GK206" i="84"/>
  <c r="DB206" i="84" s="1"/>
  <c r="GH287" i="84"/>
  <c r="CP287" i="84" s="1"/>
  <c r="GH69" i="84"/>
  <c r="CP69" i="84" s="1"/>
  <c r="AG80" i="44" s="1"/>
  <c r="FV377" i="84"/>
  <c r="O377" i="84" s="1"/>
  <c r="GS227" i="84"/>
  <c r="ES227" i="84" s="1"/>
  <c r="GS9" i="84"/>
  <c r="ES9" i="84" s="1"/>
  <c r="O13" i="33" s="1"/>
  <c r="FW284" i="84"/>
  <c r="AA284" i="84" s="1"/>
  <c r="FW66" i="84"/>
  <c r="AA66" i="84" s="1"/>
  <c r="GO415" i="84"/>
  <c r="DN415" i="84" s="1"/>
  <c r="GQ377" i="84"/>
  <c r="FV28" i="84"/>
  <c r="O28" i="84" s="1"/>
  <c r="N39" i="30" s="1"/>
  <c r="FV246" i="84"/>
  <c r="O246" i="84" s="1"/>
  <c r="GA381" i="84"/>
  <c r="AM381" i="84" s="1"/>
  <c r="GB186" i="84"/>
  <c r="BD186" i="84" s="1"/>
  <c r="FU241" i="84"/>
  <c r="N241" i="84" s="1"/>
  <c r="FU23" i="84"/>
  <c r="N23" i="84" s="1"/>
  <c r="M34" i="30" s="1"/>
  <c r="GS341" i="84"/>
  <c r="ES341" i="84" s="1"/>
  <c r="FU309" i="84"/>
  <c r="N309" i="84" s="1"/>
  <c r="FU91" i="84"/>
  <c r="N91" i="84" s="1"/>
  <c r="M102" i="30" s="1"/>
  <c r="FY288" i="84"/>
  <c r="AG288" i="84" s="1"/>
  <c r="FY70" i="84"/>
  <c r="AG70" i="84" s="1"/>
  <c r="GI299" i="84"/>
  <c r="CT299" i="84" s="1"/>
  <c r="GI81" i="84"/>
  <c r="CT81" i="84" s="1"/>
  <c r="AM92" i="44" s="1"/>
  <c r="GE173" i="84"/>
  <c r="CD173" i="84" s="1"/>
  <c r="AM198" i="84"/>
  <c r="GK380" i="84"/>
  <c r="DB380" i="84" s="1"/>
  <c r="FW286" i="84"/>
  <c r="AA286" i="84" s="1"/>
  <c r="FW68" i="84"/>
  <c r="AA68" i="84" s="1"/>
  <c r="FU189" i="84"/>
  <c r="N189" i="84" s="1"/>
  <c r="GG276" i="84"/>
  <c r="CL276" i="84" s="1"/>
  <c r="GG58" i="84"/>
  <c r="CL58" i="84" s="1"/>
  <c r="AA69" i="44" s="1"/>
  <c r="FT284" i="84"/>
  <c r="M284" i="84" s="1"/>
  <c r="FT66" i="84"/>
  <c r="M66" i="84" s="1"/>
  <c r="L77" i="30" s="1"/>
  <c r="GM167" i="84"/>
  <c r="DJ167" i="84" s="1"/>
  <c r="GP282" i="84"/>
  <c r="DR282" i="84" s="1"/>
  <c r="GP64" i="84"/>
  <c r="DR64" i="84" s="1"/>
  <c r="I75" i="32" s="1"/>
  <c r="GI256" i="84"/>
  <c r="CT256" i="84" s="1"/>
  <c r="GI38" i="84"/>
  <c r="CT38" i="84" s="1"/>
  <c r="AM49" i="44" s="1"/>
  <c r="GG289" i="84"/>
  <c r="CL289" i="84" s="1"/>
  <c r="GG71" i="84"/>
  <c r="CL71" i="84" s="1"/>
  <c r="AA82" i="44" s="1"/>
  <c r="GE392" i="84"/>
  <c r="CD392" i="84" s="1"/>
  <c r="GA303" i="84"/>
  <c r="AM303" i="84" s="1"/>
  <c r="GA85" i="84"/>
  <c r="AM85" i="84" s="1"/>
  <c r="FV272" i="84"/>
  <c r="O272" i="84" s="1"/>
  <c r="FV54" i="84"/>
  <c r="O54" i="84" s="1"/>
  <c r="N65" i="30" s="1"/>
  <c r="FT198" i="84"/>
  <c r="M198" i="84" s="1"/>
  <c r="GN396" i="84"/>
  <c r="DV396" i="84" s="1"/>
  <c r="CD186" i="84"/>
  <c r="FZ283" i="84"/>
  <c r="AJ283" i="84" s="1"/>
  <c r="FZ65" i="84"/>
  <c r="AJ65" i="84" s="1"/>
  <c r="FW9" i="84"/>
  <c r="AA9" i="84" s="1"/>
  <c r="I20" i="60" s="1"/>
  <c r="FW227" i="84"/>
  <c r="AA227" i="84" s="1"/>
  <c r="GH295" i="84"/>
  <c r="CP295" i="84" s="1"/>
  <c r="GH77" i="84"/>
  <c r="CP77" i="84" s="1"/>
  <c r="AG88" i="44" s="1"/>
  <c r="GJ305" i="84"/>
  <c r="CX305" i="84" s="1"/>
  <c r="GJ87" i="84"/>
  <c r="CX87" i="84" s="1"/>
  <c r="AS98" i="44" s="1"/>
  <c r="GQ54" i="84"/>
  <c r="GN265" i="84"/>
  <c r="DV265" i="84" s="1"/>
  <c r="GN47" i="84"/>
  <c r="DV47" i="84" s="1"/>
  <c r="GI175" i="84"/>
  <c r="CT175" i="84" s="1"/>
  <c r="GG270" i="84"/>
  <c r="CL270" i="84" s="1"/>
  <c r="GG52" i="84"/>
  <c r="CL52" i="84" s="1"/>
  <c r="AA63" i="44" s="1"/>
  <c r="GE71" i="84"/>
  <c r="CD71" i="84" s="1"/>
  <c r="O82" i="44" s="1"/>
  <c r="GE289" i="84"/>
  <c r="CD289" i="84" s="1"/>
  <c r="GO158" i="84"/>
  <c r="DN158" i="84" s="1"/>
  <c r="GO425" i="84"/>
  <c r="DN425" i="84" s="1"/>
  <c r="FV279" i="84"/>
  <c r="O279" i="84" s="1"/>
  <c r="FV61" i="84"/>
  <c r="O61" i="84" s="1"/>
  <c r="N72" i="30" s="1"/>
  <c r="GQ292" i="84"/>
  <c r="GQ74" i="84"/>
  <c r="GP142" i="84"/>
  <c r="DR142" i="84" s="1"/>
  <c r="GO281" i="84"/>
  <c r="DN281" i="84" s="1"/>
  <c r="GO63" i="84"/>
  <c r="DN63" i="84" s="1"/>
  <c r="S74" i="32" s="1"/>
  <c r="GJ173" i="84"/>
  <c r="CX173" i="84" s="1"/>
  <c r="GQ400" i="84"/>
  <c r="GU343" i="84"/>
  <c r="EY343" i="84" s="1"/>
  <c r="FT286" i="84"/>
  <c r="M286" i="84" s="1"/>
  <c r="FT68" i="84"/>
  <c r="M68" i="84" s="1"/>
  <c r="L79" i="30" s="1"/>
  <c r="GM293" i="84"/>
  <c r="DJ293" i="84" s="1"/>
  <c r="GM75" i="84"/>
  <c r="DJ75" i="84" s="1"/>
  <c r="BK86" i="44" s="1"/>
  <c r="FZ147" i="84"/>
  <c r="AJ147" i="84" s="1"/>
  <c r="GF295" i="84"/>
  <c r="CH295" i="84" s="1"/>
  <c r="GF77" i="84"/>
  <c r="CH77" i="84" s="1"/>
  <c r="U88" i="44" s="1"/>
  <c r="FU216" i="84"/>
  <c r="N216" i="84" s="1"/>
  <c r="AM186" i="84"/>
  <c r="FY289" i="84"/>
  <c r="AG289" i="84" s="1"/>
  <c r="FY71" i="84"/>
  <c r="AG71" i="84" s="1"/>
  <c r="FZ192" i="84"/>
  <c r="AJ192" i="84" s="1"/>
  <c r="FS285" i="84"/>
  <c r="L285" i="84" s="1"/>
  <c r="FS67" i="84"/>
  <c r="L67" i="84" s="1"/>
  <c r="K78" i="30" s="1"/>
  <c r="GF281" i="84"/>
  <c r="CH281" i="84" s="1"/>
  <c r="GF63" i="84"/>
  <c r="CH63" i="84" s="1"/>
  <c r="U74" i="44" s="1"/>
  <c r="GP390" i="84"/>
  <c r="DR390" i="84" s="1"/>
  <c r="GJ388" i="84"/>
  <c r="CX388" i="84" s="1"/>
  <c r="FV401" i="84"/>
  <c r="O401" i="84" s="1"/>
  <c r="GG307" i="84"/>
  <c r="CL307" i="84" s="1"/>
  <c r="GG89" i="84"/>
  <c r="CL89" i="84" s="1"/>
  <c r="AA100" i="44" s="1"/>
  <c r="GF169" i="84"/>
  <c r="CH169" i="84" s="1"/>
  <c r="GJ317" i="84"/>
  <c r="CX317" i="84" s="1"/>
  <c r="GJ99" i="84"/>
  <c r="CX99" i="84" s="1"/>
  <c r="AS110" i="44" s="1"/>
  <c r="GE167" i="84"/>
  <c r="CD167" i="84" s="1"/>
  <c r="GQ410" i="84"/>
  <c r="EA410" i="84" s="1"/>
  <c r="FT176" i="84"/>
  <c r="M176" i="84" s="1"/>
  <c r="FS156" i="84"/>
  <c r="L156" i="84" s="1"/>
  <c r="GM304" i="84"/>
  <c r="DJ304" i="84" s="1"/>
  <c r="GM86" i="84"/>
  <c r="DJ86" i="84" s="1"/>
  <c r="BK97" i="44" s="1"/>
  <c r="FX412" i="84"/>
  <c r="AD412" i="84" s="1"/>
  <c r="GJ405" i="84"/>
  <c r="CX405" i="84" s="1"/>
  <c r="GJ162" i="84"/>
  <c r="CX162" i="84" s="1"/>
  <c r="GU118" i="84"/>
  <c r="EY118" i="84" s="1"/>
  <c r="GP379" i="84"/>
  <c r="DR379" i="84" s="1"/>
  <c r="GI406" i="84"/>
  <c r="CT406" i="84" s="1"/>
  <c r="GJ386" i="84"/>
  <c r="CX386" i="84" s="1"/>
  <c r="GH62" i="84"/>
  <c r="CP62" i="84" s="1"/>
  <c r="AG73" i="44" s="1"/>
  <c r="GH280" i="84"/>
  <c r="CP280" i="84" s="1"/>
  <c r="FU404" i="84"/>
  <c r="N404" i="84" s="1"/>
  <c r="GF204" i="84"/>
  <c r="CH204" i="84" s="1"/>
  <c r="GM263" i="84"/>
  <c r="DJ263" i="84" s="1"/>
  <c r="GM45" i="84"/>
  <c r="DJ45" i="84" s="1"/>
  <c r="BK56" i="44" s="1"/>
  <c r="GE208" i="84"/>
  <c r="CD208" i="84" s="1"/>
  <c r="GK411" i="84"/>
  <c r="DB411" i="84" s="1"/>
  <c r="GL405" i="84"/>
  <c r="DF405" i="84" s="1"/>
  <c r="GC193" i="84"/>
  <c r="AS193" i="84" s="1"/>
  <c r="GB295" i="84"/>
  <c r="BD295" i="84" s="1"/>
  <c r="GB77" i="84"/>
  <c r="BD77" i="84" s="1"/>
  <c r="O88" i="58" s="1"/>
  <c r="FS371" i="84"/>
  <c r="L371" i="84" s="1"/>
  <c r="GP404" i="84"/>
  <c r="DR404" i="84" s="1"/>
  <c r="FS187" i="84"/>
  <c r="L187" i="84" s="1"/>
  <c r="GM189" i="84"/>
  <c r="DJ189" i="84" s="1"/>
  <c r="GH420" i="84"/>
  <c r="CP420" i="84" s="1"/>
  <c r="GO172" i="84"/>
  <c r="DN172" i="84" s="1"/>
  <c r="FX198" i="84"/>
  <c r="AD198" i="84" s="1"/>
  <c r="FW345" i="84"/>
  <c r="AA345" i="84" s="1"/>
  <c r="GJ171" i="84"/>
  <c r="CX171" i="84" s="1"/>
  <c r="GA165" i="84"/>
  <c r="AM165" i="84" s="1"/>
  <c r="GP176" i="84"/>
  <c r="DR176" i="84" s="1"/>
  <c r="FY293" i="84"/>
  <c r="AG293" i="84" s="1"/>
  <c r="FY75" i="84"/>
  <c r="AG75" i="84" s="1"/>
  <c r="FS386" i="84"/>
  <c r="L386" i="84" s="1"/>
  <c r="GO263" i="84"/>
  <c r="DN263" i="84" s="1"/>
  <c r="GO45" i="84"/>
  <c r="DN45" i="84" s="1"/>
  <c r="S56" i="32" s="1"/>
  <c r="GK45" i="84"/>
  <c r="DB45" i="84" s="1"/>
  <c r="AY56" i="44" s="1"/>
  <c r="GE286" i="84"/>
  <c r="CD286" i="84" s="1"/>
  <c r="GE68" i="84"/>
  <c r="CD68" i="84" s="1"/>
  <c r="O79" i="44" s="1"/>
  <c r="GP122" i="84"/>
  <c r="DR122" i="84" s="1"/>
  <c r="GF388" i="84"/>
  <c r="CH388" i="84" s="1"/>
  <c r="FZ172" i="84"/>
  <c r="AJ172" i="84" s="1"/>
  <c r="GK403" i="84"/>
  <c r="DB403" i="84" s="1"/>
  <c r="GA370" i="84"/>
  <c r="AM370" i="84" s="1"/>
  <c r="GM254" i="84"/>
  <c r="DJ254" i="84" s="1"/>
  <c r="GM36" i="84"/>
  <c r="DJ36" i="84" s="1"/>
  <c r="BK47" i="44" s="1"/>
  <c r="FZ160" i="84"/>
  <c r="AJ160" i="84" s="1"/>
  <c r="GP373" i="84"/>
  <c r="DR373" i="84" s="1"/>
  <c r="GG394" i="84"/>
  <c r="CL394" i="84" s="1"/>
  <c r="FV195" i="84"/>
  <c r="O195" i="84" s="1"/>
  <c r="FY306" i="84"/>
  <c r="AG306" i="84" s="1"/>
  <c r="FY88" i="84"/>
  <c r="AG88" i="84" s="1"/>
  <c r="FS296" i="84"/>
  <c r="L296" i="84" s="1"/>
  <c r="FS78" i="84"/>
  <c r="L78" i="84" s="1"/>
  <c r="K89" i="30" s="1"/>
  <c r="GJ406" i="84"/>
  <c r="CX406" i="84" s="1"/>
  <c r="GP411" i="84"/>
  <c r="DR411" i="84" s="1"/>
  <c r="GJ176" i="84"/>
  <c r="CX176" i="84" s="1"/>
  <c r="FY174" i="84"/>
  <c r="AG174" i="84" s="1"/>
  <c r="FX382" i="84"/>
  <c r="AD382" i="84" s="1"/>
  <c r="GJ393" i="84"/>
  <c r="CX393" i="84" s="1"/>
  <c r="GA336" i="84"/>
  <c r="AM336" i="84" s="1"/>
  <c r="FS180" i="84"/>
  <c r="L180" i="84" s="1"/>
  <c r="FX171" i="84"/>
  <c r="AD171" i="84" s="1"/>
  <c r="FX381" i="84"/>
  <c r="AD381" i="84" s="1"/>
  <c r="FT391" i="84"/>
  <c r="M391" i="84" s="1"/>
  <c r="GF299" i="84"/>
  <c r="CH299" i="84" s="1"/>
  <c r="GF81" i="84"/>
  <c r="CH81" i="84" s="1"/>
  <c r="U92" i="44" s="1"/>
  <c r="GG393" i="84"/>
  <c r="CL393" i="84" s="1"/>
  <c r="GJ392" i="84"/>
  <c r="CX392" i="84" s="1"/>
  <c r="GI422" i="84"/>
  <c r="CT422" i="84" s="1"/>
  <c r="GD178" i="84"/>
  <c r="BZ178" i="84" s="1"/>
  <c r="FV387" i="84"/>
  <c r="O387" i="84" s="1"/>
  <c r="FU275" i="84"/>
  <c r="N275" i="84" s="1"/>
  <c r="FU57" i="84"/>
  <c r="N57" i="84" s="1"/>
  <c r="M68" i="30" s="1"/>
  <c r="FZ387" i="84"/>
  <c r="AJ387" i="84" s="1"/>
  <c r="GK166" i="84"/>
  <c r="DB166" i="84" s="1"/>
  <c r="GG62" i="84"/>
  <c r="CL62" i="84" s="1"/>
  <c r="AA73" i="44" s="1"/>
  <c r="GG280" i="84"/>
  <c r="CL280" i="84" s="1"/>
  <c r="FU395" i="84"/>
  <c r="N395" i="84" s="1"/>
  <c r="GM302" i="84"/>
  <c r="DJ302" i="84" s="1"/>
  <c r="GM84" i="84"/>
  <c r="DJ84" i="84" s="1"/>
  <c r="BK95" i="44" s="1"/>
  <c r="GC205" i="84"/>
  <c r="AS205" i="84" s="1"/>
  <c r="GQ367" i="84"/>
  <c r="FT317" i="84"/>
  <c r="M317" i="84" s="1"/>
  <c r="FT99" i="84"/>
  <c r="M99" i="84" s="1"/>
  <c r="L110" i="30" s="1"/>
  <c r="GN293" i="84"/>
  <c r="DV293" i="84" s="1"/>
  <c r="GN75" i="84"/>
  <c r="DV75" i="84" s="1"/>
  <c r="GA396" i="84"/>
  <c r="AM396" i="84" s="1"/>
  <c r="GN175" i="84"/>
  <c r="DV175" i="84" s="1"/>
  <c r="GM406" i="84"/>
  <c r="DJ406" i="84" s="1"/>
  <c r="GO376" i="84"/>
  <c r="DN376" i="84" s="1"/>
  <c r="FT195" i="84"/>
  <c r="M195" i="84" s="1"/>
  <c r="GI278" i="84"/>
  <c r="CT278" i="84" s="1"/>
  <c r="GI60" i="84"/>
  <c r="CT60" i="84" s="1"/>
  <c r="AM71" i="44" s="1"/>
  <c r="GP368" i="84"/>
  <c r="DR368" i="84" s="1"/>
  <c r="GP277" i="84"/>
  <c r="DR277" i="84" s="1"/>
  <c r="GP59" i="84"/>
  <c r="DR59" i="84" s="1"/>
  <c r="I70" i="32" s="1"/>
  <c r="GE150" i="84"/>
  <c r="CD150" i="84" s="1"/>
  <c r="GI207" i="84"/>
  <c r="CT207" i="84" s="1"/>
  <c r="GD299" i="84"/>
  <c r="BZ299" i="84" s="1"/>
  <c r="GD81" i="84"/>
  <c r="BZ81" i="84" s="1"/>
  <c r="I92" i="44" s="1"/>
  <c r="GK290" i="84"/>
  <c r="DB290" i="84" s="1"/>
  <c r="GK72" i="84"/>
  <c r="DB72" i="84" s="1"/>
  <c r="AY83" i="44" s="1"/>
  <c r="FS368" i="84"/>
  <c r="L368" i="84" s="1"/>
  <c r="FV150" i="84"/>
  <c r="O150" i="84" s="1"/>
  <c r="GN386" i="84"/>
  <c r="DV386" i="84" s="1"/>
  <c r="GN171" i="84"/>
  <c r="DV171" i="84" s="1"/>
  <c r="FZ394" i="84"/>
  <c r="AJ394" i="84" s="1"/>
  <c r="FU188" i="84"/>
  <c r="N188" i="84" s="1"/>
  <c r="FU271" i="84"/>
  <c r="N271" i="84" s="1"/>
  <c r="FU53" i="84"/>
  <c r="N53" i="84" s="1"/>
  <c r="M64" i="30" s="1"/>
  <c r="FS266" i="84"/>
  <c r="L266" i="84" s="1"/>
  <c r="FS48" i="84"/>
  <c r="L48" i="84" s="1"/>
  <c r="K59" i="30" s="1"/>
  <c r="FX129" i="84"/>
  <c r="AD129" i="84" s="1"/>
  <c r="FT153" i="84"/>
  <c r="M153" i="84" s="1"/>
  <c r="GN354" i="84"/>
  <c r="DV354" i="84" s="1"/>
  <c r="FZ319" i="84"/>
  <c r="AJ319" i="84" s="1"/>
  <c r="FZ101" i="84"/>
  <c r="AJ101" i="84" s="1"/>
  <c r="FW59" i="84"/>
  <c r="AA59" i="84" s="1"/>
  <c r="FW277" i="84"/>
  <c r="AA277" i="84" s="1"/>
  <c r="GH146" i="84"/>
  <c r="CP146" i="84" s="1"/>
  <c r="FW401" i="84"/>
  <c r="AA401" i="84" s="1"/>
  <c r="GA314" i="84"/>
  <c r="AM314" i="84" s="1"/>
  <c r="GA96" i="84"/>
  <c r="AM96" i="84" s="1"/>
  <c r="GK309" i="84"/>
  <c r="DB309" i="84" s="1"/>
  <c r="GK91" i="84"/>
  <c r="DB91" i="84" s="1"/>
  <c r="AY102" i="44" s="1"/>
  <c r="FS436" i="84"/>
  <c r="L436" i="84" s="1"/>
  <c r="GL159" i="84"/>
  <c r="DF159" i="84" s="1"/>
  <c r="GA324" i="84"/>
  <c r="AM324" i="84" s="1"/>
  <c r="GA106" i="84"/>
  <c r="AM106" i="84" s="1"/>
  <c r="GP125" i="84"/>
  <c r="DR125" i="84" s="1"/>
  <c r="GA246" i="84"/>
  <c r="AM246" i="84" s="1"/>
  <c r="GA28" i="84"/>
  <c r="AM28" i="84" s="1"/>
  <c r="FX406" i="84"/>
  <c r="AD406" i="84" s="1"/>
  <c r="FY300" i="84"/>
  <c r="AG300" i="84" s="1"/>
  <c r="FY82" i="84"/>
  <c r="AG82" i="84" s="1"/>
  <c r="FZ354" i="84"/>
  <c r="AJ354" i="84" s="1"/>
  <c r="FZ321" i="84"/>
  <c r="AJ321" i="84" s="1"/>
  <c r="FZ103" i="84"/>
  <c r="AJ103" i="84" s="1"/>
  <c r="GU358" i="84"/>
  <c r="EY358" i="84" s="1"/>
  <c r="FW166" i="84"/>
  <c r="AA166" i="84" s="1"/>
  <c r="GK269" i="84"/>
  <c r="DB269" i="84" s="1"/>
  <c r="GK51" i="84"/>
  <c r="DB51" i="84" s="1"/>
  <c r="AY62" i="44" s="1"/>
  <c r="FU164" i="84"/>
  <c r="N164" i="84" s="1"/>
  <c r="GB84" i="84"/>
  <c r="BD84" i="84" s="1"/>
  <c r="O95" i="58" s="1"/>
  <c r="GB302" i="84"/>
  <c r="BD302" i="84" s="1"/>
  <c r="GM428" i="84"/>
  <c r="DJ428" i="84" s="1"/>
  <c r="GA268" i="84"/>
  <c r="AM268" i="84" s="1"/>
  <c r="GA50" i="84"/>
  <c r="AM50" i="84" s="1"/>
  <c r="GK361" i="84"/>
  <c r="DB361" i="84" s="1"/>
  <c r="GD428" i="84"/>
  <c r="BZ428" i="84" s="1"/>
  <c r="GL278" i="84"/>
  <c r="DF278" i="84" s="1"/>
  <c r="GL60" i="84"/>
  <c r="DF60" i="84" s="1"/>
  <c r="BE71" i="44" s="1"/>
  <c r="GE426" i="84"/>
  <c r="CD426" i="84" s="1"/>
  <c r="FY245" i="84"/>
  <c r="AG245" i="84" s="1"/>
  <c r="FY27" i="84"/>
  <c r="AG27" i="84" s="1"/>
  <c r="GR228" i="84"/>
  <c r="EP228" i="84" s="1"/>
  <c r="GR10" i="84"/>
  <c r="EP10" i="84" s="1"/>
  <c r="I14" i="33" s="1"/>
  <c r="FW21" i="84"/>
  <c r="AA21" i="84" s="1"/>
  <c r="FW239" i="84"/>
  <c r="AA239" i="84" s="1"/>
  <c r="GA427" i="84"/>
  <c r="AM427" i="84" s="1"/>
  <c r="GO379" i="84"/>
  <c r="DN379" i="84" s="1"/>
  <c r="GL432" i="84"/>
  <c r="DF432" i="84" s="1"/>
  <c r="GM143" i="84"/>
  <c r="DJ143" i="84" s="1"/>
  <c r="GO228" i="84"/>
  <c r="DN228" i="84" s="1"/>
  <c r="GO10" i="84"/>
  <c r="DN10" i="84" s="1"/>
  <c r="S21" i="32" s="1"/>
  <c r="GL390" i="84"/>
  <c r="DF390" i="84" s="1"/>
  <c r="GK152" i="84"/>
  <c r="DB152" i="84" s="1"/>
  <c r="GI382" i="84"/>
  <c r="CT382" i="84" s="1"/>
  <c r="FZ416" i="84"/>
  <c r="AJ416" i="84" s="1"/>
  <c r="GU119" i="84"/>
  <c r="EY119" i="84" s="1"/>
  <c r="FY430" i="84"/>
  <c r="AG430" i="84" s="1"/>
  <c r="FW212" i="84"/>
  <c r="AA212" i="84" s="1"/>
  <c r="FS267" i="84"/>
  <c r="L267" i="84" s="1"/>
  <c r="FS49" i="84"/>
  <c r="L49" i="84" s="1"/>
  <c r="GE159" i="84"/>
  <c r="CD159" i="84" s="1"/>
  <c r="FY233" i="84"/>
  <c r="AG233" i="84" s="1"/>
  <c r="FY15" i="84"/>
  <c r="AG15" i="84" s="1"/>
  <c r="GQ234" i="84"/>
  <c r="GQ16" i="84"/>
  <c r="FZ357" i="84"/>
  <c r="AJ357" i="84" s="1"/>
  <c r="GM192" i="84"/>
  <c r="DJ192" i="84" s="1"/>
  <c r="GD172" i="84"/>
  <c r="BZ172" i="84" s="1"/>
  <c r="GO245" i="84"/>
  <c r="DN245" i="84" s="1"/>
  <c r="GO27" i="84"/>
  <c r="DN27" i="84" s="1"/>
  <c r="S38" i="32" s="1"/>
  <c r="FX216" i="84"/>
  <c r="AD216" i="84" s="1"/>
  <c r="FW123" i="84"/>
  <c r="AA123" i="84" s="1"/>
  <c r="GQ338" i="84"/>
  <c r="GL404" i="84"/>
  <c r="DF404" i="84" s="1"/>
  <c r="FS190" i="84"/>
  <c r="L190" i="84" s="1"/>
  <c r="FU319" i="84"/>
  <c r="N319" i="84" s="1"/>
  <c r="FU101" i="84"/>
  <c r="N101" i="84" s="1"/>
  <c r="M112" i="30" s="1"/>
  <c r="GF430" i="84"/>
  <c r="CH430" i="84" s="1"/>
  <c r="GM324" i="84"/>
  <c r="DJ324" i="84" s="1"/>
  <c r="GM106" i="84"/>
  <c r="DJ106" i="84" s="1"/>
  <c r="BK117" i="44" s="1"/>
  <c r="GN157" i="84"/>
  <c r="DV157" i="84" s="1"/>
  <c r="FW153" i="84"/>
  <c r="AA153" i="84" s="1"/>
  <c r="GI282" i="84"/>
  <c r="CT282" i="84" s="1"/>
  <c r="GI64" i="84"/>
  <c r="CT64" i="84" s="1"/>
  <c r="AM75" i="44" s="1"/>
  <c r="FV355" i="84"/>
  <c r="O355" i="84" s="1"/>
  <c r="GP247" i="84"/>
  <c r="DR247" i="84" s="1"/>
  <c r="GP29" i="84"/>
  <c r="DR29" i="84" s="1"/>
  <c r="I40" i="32" s="1"/>
  <c r="FX217" i="84"/>
  <c r="AD217" i="84" s="1"/>
  <c r="GF408" i="84"/>
  <c r="CH408" i="84" s="1"/>
  <c r="GH428" i="84"/>
  <c r="CP428" i="84" s="1"/>
  <c r="GJ154" i="84"/>
  <c r="CX154" i="84" s="1"/>
  <c r="GJ170" i="84"/>
  <c r="CX170" i="84" s="1"/>
  <c r="FU215" i="84"/>
  <c r="N215" i="84" s="1"/>
  <c r="K40" i="43"/>
  <c r="T100" i="60"/>
  <c r="Z112" i="60"/>
  <c r="FY68" i="84"/>
  <c r="AG68" i="84" s="1"/>
  <c r="FY286" i="84"/>
  <c r="AG286" i="84" s="1"/>
  <c r="FT152" i="84"/>
  <c r="M152" i="84" s="1"/>
  <c r="GL262" i="84"/>
  <c r="DF262" i="84" s="1"/>
  <c r="GL44" i="84"/>
  <c r="DF44" i="84" s="1"/>
  <c r="BE55" i="44" s="1"/>
  <c r="GA263" i="84"/>
  <c r="AM263" i="84" s="1"/>
  <c r="GA45" i="84"/>
  <c r="AM45" i="84" s="1"/>
  <c r="FW138" i="84"/>
  <c r="AA138" i="84" s="1"/>
  <c r="GL258" i="84"/>
  <c r="DF258" i="84" s="1"/>
  <c r="GL40" i="84"/>
  <c r="DF40" i="84" s="1"/>
  <c r="BE51" i="44" s="1"/>
  <c r="GT127" i="84"/>
  <c r="EV127" i="84" s="1"/>
  <c r="GK255" i="84"/>
  <c r="DB255" i="84" s="1"/>
  <c r="GK37" i="84"/>
  <c r="DB37" i="84" s="1"/>
  <c r="AY48" i="44" s="1"/>
  <c r="FS322" i="84"/>
  <c r="L322" i="84" s="1"/>
  <c r="FS104" i="84"/>
  <c r="L104" i="84" s="1"/>
  <c r="K115" i="30" s="1"/>
  <c r="GA145" i="84"/>
  <c r="AM145" i="84" s="1"/>
  <c r="FT203" i="84"/>
  <c r="M203" i="84" s="1"/>
  <c r="GI273" i="84"/>
  <c r="CT273" i="84" s="1"/>
  <c r="GI55" i="84"/>
  <c r="CT55" i="84" s="1"/>
  <c r="AM66" i="44" s="1"/>
  <c r="FS137" i="84"/>
  <c r="L137" i="84" s="1"/>
  <c r="FW154" i="84"/>
  <c r="AA154" i="84" s="1"/>
  <c r="GM327" i="84"/>
  <c r="DJ327" i="84" s="1"/>
  <c r="GM109" i="84"/>
  <c r="DJ109" i="84" s="1"/>
  <c r="BK120" i="44" s="1"/>
  <c r="GJ145" i="84"/>
  <c r="CX145" i="84" s="1"/>
  <c r="FW429" i="84"/>
  <c r="AA429" i="84" s="1"/>
  <c r="GP287" i="84"/>
  <c r="DR287" i="84" s="1"/>
  <c r="GP69" i="84"/>
  <c r="DR69" i="84" s="1"/>
  <c r="I80" i="32" s="1"/>
  <c r="GC395" i="84"/>
  <c r="AS395" i="84" s="1"/>
  <c r="GB424" i="84"/>
  <c r="BD424" i="84" s="1"/>
  <c r="GM95" i="84"/>
  <c r="DJ95" i="84" s="1"/>
  <c r="BK106" i="44" s="1"/>
  <c r="GM313" i="84"/>
  <c r="DJ313" i="84" s="1"/>
  <c r="GK364" i="84"/>
  <c r="DB364" i="84" s="1"/>
  <c r="GE417" i="84"/>
  <c r="CD417" i="84" s="1"/>
  <c r="GQ235" i="84"/>
  <c r="GQ17" i="84"/>
  <c r="GR231" i="84"/>
  <c r="EP231" i="84" s="1"/>
  <c r="GR13" i="84"/>
  <c r="EP13" i="84" s="1"/>
  <c r="I17" i="33" s="1"/>
  <c r="GA200" i="84"/>
  <c r="AM200" i="84" s="1"/>
  <c r="FW241" i="84"/>
  <c r="AA241" i="84" s="1"/>
  <c r="FW23" i="84"/>
  <c r="AA23" i="84" s="1"/>
  <c r="FY334" i="84"/>
  <c r="AG334" i="84" s="1"/>
  <c r="FZ370" i="84"/>
  <c r="AJ370" i="84" s="1"/>
  <c r="GN353" i="84"/>
  <c r="DV353" i="84" s="1"/>
  <c r="FT326" i="84"/>
  <c r="M326" i="84" s="1"/>
  <c r="FT108" i="84"/>
  <c r="M108" i="84" s="1"/>
  <c r="L119" i="30" s="1"/>
  <c r="GJ418" i="84"/>
  <c r="CX418" i="84" s="1"/>
  <c r="GB414" i="84"/>
  <c r="BD414" i="84" s="1"/>
  <c r="GB216" i="84"/>
  <c r="BD216" i="84" s="1"/>
  <c r="FV366" i="84"/>
  <c r="O366" i="84" s="1"/>
  <c r="FZ131" i="84"/>
  <c r="AJ131" i="84" s="1"/>
  <c r="FX405" i="84"/>
  <c r="AD405" i="84" s="1"/>
  <c r="FY323" i="84"/>
  <c r="AG323" i="84" s="1"/>
  <c r="FY105" i="84"/>
  <c r="AG105" i="84" s="1"/>
  <c r="FT239" i="84"/>
  <c r="M239" i="84" s="1"/>
  <c r="FT21" i="84"/>
  <c r="M21" i="84" s="1"/>
  <c r="L32" i="30" s="1"/>
  <c r="GO153" i="84"/>
  <c r="DN153" i="84" s="1"/>
  <c r="FW18" i="84"/>
  <c r="AA18" i="84" s="1"/>
  <c r="FW236" i="84"/>
  <c r="AA236" i="84" s="1"/>
  <c r="GS115" i="84"/>
  <c r="ES115" i="84" s="1"/>
  <c r="FW313" i="84"/>
  <c r="AA313" i="84" s="1"/>
  <c r="FW95" i="84"/>
  <c r="AA95" i="84" s="1"/>
  <c r="FX107" i="84"/>
  <c r="AD107" i="84" s="1"/>
  <c r="O118" i="60" s="1"/>
  <c r="GN246" i="84"/>
  <c r="DV246" i="84" s="1"/>
  <c r="GN28" i="84"/>
  <c r="DV28" i="84" s="1"/>
  <c r="FY53" i="84"/>
  <c r="AG53" i="84" s="1"/>
  <c r="FY271" i="84"/>
  <c r="AG271" i="84" s="1"/>
  <c r="GO138" i="84"/>
  <c r="DN138" i="84" s="1"/>
  <c r="GO55" i="84"/>
  <c r="DN55" i="84" s="1"/>
  <c r="S66" i="32" s="1"/>
  <c r="GO273" i="84"/>
  <c r="DN273" i="84" s="1"/>
  <c r="FY316" i="84"/>
  <c r="AG316" i="84" s="1"/>
  <c r="FY98" i="84"/>
  <c r="AG98" i="84" s="1"/>
  <c r="GU121" i="84"/>
  <c r="EY121" i="84" s="1"/>
  <c r="GI421" i="84"/>
  <c r="CT421" i="84" s="1"/>
  <c r="FX310" i="84"/>
  <c r="AD310" i="84" s="1"/>
  <c r="FX92" i="84"/>
  <c r="AD92" i="84" s="1"/>
  <c r="O103" i="60" s="1"/>
  <c r="GF413" i="84"/>
  <c r="CH413" i="84" s="1"/>
  <c r="FW269" i="84"/>
  <c r="AA269" i="84" s="1"/>
  <c r="FW51" i="84"/>
  <c r="AA51" i="84" s="1"/>
  <c r="FW131" i="84"/>
  <c r="AA131" i="84" s="1"/>
  <c r="GT356" i="84"/>
  <c r="EV356" i="84" s="1"/>
  <c r="FW354" i="84"/>
  <c r="AA354" i="84" s="1"/>
  <c r="FU196" i="84"/>
  <c r="N196" i="84" s="1"/>
  <c r="GQ303" i="84"/>
  <c r="EA303" i="84" s="1"/>
  <c r="GQ85" i="84"/>
  <c r="EA85" i="84" s="1"/>
  <c r="N96" i="76" s="1"/>
  <c r="GG88" i="84"/>
  <c r="CL88" i="84" s="1"/>
  <c r="AA99" i="44" s="1"/>
  <c r="GG306" i="84"/>
  <c r="CL306" i="84" s="1"/>
  <c r="GA425" i="84"/>
  <c r="AM425" i="84" s="1"/>
  <c r="GT120" i="84"/>
  <c r="EV120" i="84" s="1"/>
  <c r="FT327" i="84"/>
  <c r="M327" i="84" s="1"/>
  <c r="FT109" i="84"/>
  <c r="M109" i="84" s="1"/>
  <c r="L120" i="30" s="1"/>
  <c r="FZ164" i="84"/>
  <c r="AJ164" i="84" s="1"/>
  <c r="GA121" i="84"/>
  <c r="AM121" i="84" s="1"/>
  <c r="FY166" i="84"/>
  <c r="AG166" i="84" s="1"/>
  <c r="FU305" i="84"/>
  <c r="N305" i="84" s="1"/>
  <c r="FU87" i="84"/>
  <c r="N87" i="84" s="1"/>
  <c r="M98" i="30" s="1"/>
  <c r="GL315" i="84"/>
  <c r="DF315" i="84" s="1"/>
  <c r="GL97" i="84"/>
  <c r="DF97" i="84" s="1"/>
  <c r="BE108" i="44" s="1"/>
  <c r="GF285" i="84"/>
  <c r="CH285" i="84" s="1"/>
  <c r="GF67" i="84"/>
  <c r="CH67" i="84" s="1"/>
  <c r="U78" i="44" s="1"/>
  <c r="GO260" i="84"/>
  <c r="DN260" i="84" s="1"/>
  <c r="GO42" i="84"/>
  <c r="DN42" i="84" s="1"/>
  <c r="S53" i="32" s="1"/>
  <c r="GA380" i="84"/>
  <c r="AM380" i="84" s="1"/>
  <c r="GB413" i="84"/>
  <c r="BD413" i="84" s="1"/>
  <c r="GB408" i="84"/>
  <c r="BD408" i="84" s="1"/>
  <c r="GL415" i="84"/>
  <c r="DF415" i="84" s="1"/>
  <c r="GN400" i="84"/>
  <c r="DV400" i="84" s="1"/>
  <c r="FV370" i="84"/>
  <c r="O370" i="84" s="1"/>
  <c r="GJ315" i="84"/>
  <c r="CX315" i="84" s="1"/>
  <c r="GJ97" i="84"/>
  <c r="CX97" i="84" s="1"/>
  <c r="AS108" i="44" s="1"/>
  <c r="GC422" i="84"/>
  <c r="AS422" i="84" s="1"/>
  <c r="GD209" i="84"/>
  <c r="BZ209" i="84" s="1"/>
  <c r="FY416" i="84"/>
  <c r="AG416" i="84" s="1"/>
  <c r="GM366" i="84"/>
  <c r="DJ366" i="84" s="1"/>
  <c r="FS351" i="84"/>
  <c r="L351" i="84" s="1"/>
  <c r="GF410" i="84"/>
  <c r="CH410" i="84" s="1"/>
  <c r="GG273" i="84"/>
  <c r="CL273" i="84" s="1"/>
  <c r="GG55" i="84"/>
  <c r="CL55" i="84" s="1"/>
  <c r="AA66" i="44" s="1"/>
  <c r="GG322" i="84"/>
  <c r="CL322" i="84" s="1"/>
  <c r="GG104" i="84"/>
  <c r="CL104" i="84" s="1"/>
  <c r="AA115" i="44" s="1"/>
  <c r="GO261" i="84"/>
  <c r="DN261" i="84" s="1"/>
  <c r="GO43" i="84"/>
  <c r="DN43" i="84" s="1"/>
  <c r="S54" i="32" s="1"/>
  <c r="GN291" i="84"/>
  <c r="DV291" i="84" s="1"/>
  <c r="GN73" i="84"/>
  <c r="DV73" i="84" s="1"/>
  <c r="GP48" i="84"/>
  <c r="DR48" i="84" s="1"/>
  <c r="I59" i="32" s="1"/>
  <c r="GP266" i="84"/>
  <c r="DR266" i="84" s="1"/>
  <c r="FU168" i="84"/>
  <c r="N168" i="84" s="1"/>
  <c r="GN305" i="84"/>
  <c r="DV305" i="84" s="1"/>
  <c r="GN87" i="84"/>
  <c r="DV87" i="84" s="1"/>
  <c r="GP406" i="84"/>
  <c r="DR406" i="84" s="1"/>
  <c r="GA236" i="84"/>
  <c r="AM236" i="84" s="1"/>
  <c r="GA18" i="84"/>
  <c r="AM18" i="84" s="1"/>
  <c r="GO410" i="84"/>
  <c r="DN410" i="84" s="1"/>
  <c r="GS228" i="84"/>
  <c r="ES228" i="84" s="1"/>
  <c r="GS10" i="84"/>
  <c r="ES10" i="84" s="1"/>
  <c r="O14" i="33" s="1"/>
  <c r="GH144" i="84"/>
  <c r="CP144" i="84" s="1"/>
  <c r="GH388" i="84"/>
  <c r="CP388" i="84" s="1"/>
  <c r="GM289" i="84"/>
  <c r="DJ289" i="84" s="1"/>
  <c r="GM71" i="84"/>
  <c r="DJ71" i="84" s="1"/>
  <c r="BK82" i="44" s="1"/>
  <c r="FT162" i="84"/>
  <c r="M162" i="84" s="1"/>
  <c r="GF365" i="84"/>
  <c r="CH365" i="84" s="1"/>
  <c r="GF38" i="84"/>
  <c r="CH38" i="84" s="1"/>
  <c r="U49" i="44" s="1"/>
  <c r="GL282" i="84"/>
  <c r="DF282" i="84" s="1"/>
  <c r="GL64" i="84"/>
  <c r="DF64" i="84" s="1"/>
  <c r="BE75" i="44" s="1"/>
  <c r="FU149" i="84"/>
  <c r="N149" i="84" s="1"/>
  <c r="GP183" i="84"/>
  <c r="DR183" i="84" s="1"/>
  <c r="FY401" i="84"/>
  <c r="AG401" i="84" s="1"/>
  <c r="FZ375" i="84"/>
  <c r="AJ375" i="84" s="1"/>
  <c r="GD382" i="84"/>
  <c r="BZ382" i="84" s="1"/>
  <c r="GT358" i="84"/>
  <c r="EV358" i="84" s="1"/>
  <c r="FZ359" i="84"/>
  <c r="AJ359" i="84" s="1"/>
  <c r="GU248" i="84"/>
  <c r="EY248" i="84" s="1"/>
  <c r="GU30" i="84"/>
  <c r="EY30" i="84" s="1"/>
  <c r="AA34" i="33" s="1"/>
  <c r="GO374" i="84"/>
  <c r="DN374" i="84" s="1"/>
  <c r="GK250" i="84"/>
  <c r="DB250" i="84" s="1"/>
  <c r="GK32" i="84"/>
  <c r="DB32" i="84" s="1"/>
  <c r="AY43" i="44" s="1"/>
  <c r="FV395" i="84"/>
  <c r="O395" i="84" s="1"/>
  <c r="GC196" i="84"/>
  <c r="AS196" i="84" s="1"/>
  <c r="AD162" i="84"/>
  <c r="GI255" i="84"/>
  <c r="CT255" i="84" s="1"/>
  <c r="GI37" i="84"/>
  <c r="CT37" i="84" s="1"/>
  <c r="AM48" i="44" s="1"/>
  <c r="GA72" i="84"/>
  <c r="AM72" i="84" s="1"/>
  <c r="GA290" i="84"/>
  <c r="AM290" i="84" s="1"/>
  <c r="FX264" i="84"/>
  <c r="AD264" i="84" s="1"/>
  <c r="FX46" i="84"/>
  <c r="AD46" i="84" s="1"/>
  <c r="O57" i="60" s="1"/>
  <c r="FV296" i="84"/>
  <c r="O296" i="84" s="1"/>
  <c r="FV78" i="84"/>
  <c r="O78" i="84" s="1"/>
  <c r="N89" i="30" s="1"/>
  <c r="GQ165" i="84"/>
  <c r="GP394" i="84"/>
  <c r="DR394" i="84" s="1"/>
  <c r="GF289" i="84"/>
  <c r="CH289" i="84" s="1"/>
  <c r="GF71" i="84"/>
  <c r="CH71" i="84" s="1"/>
  <c r="U82" i="44" s="1"/>
  <c r="GK317" i="84"/>
  <c r="DB317" i="84" s="1"/>
  <c r="GK99" i="84"/>
  <c r="DB99" i="84" s="1"/>
  <c r="AY110" i="44" s="1"/>
  <c r="GJ169" i="84"/>
  <c r="CX169" i="84" s="1"/>
  <c r="FZ422" i="84"/>
  <c r="AJ422" i="84" s="1"/>
  <c r="FT304" i="84"/>
  <c r="M304" i="84" s="1"/>
  <c r="FT86" i="84"/>
  <c r="M86" i="84" s="1"/>
  <c r="GN277" i="84"/>
  <c r="DV277" i="84" s="1"/>
  <c r="GN59" i="84"/>
  <c r="DV59" i="84" s="1"/>
  <c r="FW155" i="84"/>
  <c r="AA155" i="84" s="1"/>
  <c r="GK376" i="84"/>
  <c r="DB376" i="84" s="1"/>
  <c r="FX246" i="84"/>
  <c r="AD246" i="84" s="1"/>
  <c r="FX28" i="84"/>
  <c r="AD28" i="84" s="1"/>
  <c r="O39" i="60" s="1"/>
  <c r="GA251" i="84"/>
  <c r="AM251" i="84" s="1"/>
  <c r="GA33" i="84"/>
  <c r="AM33" i="84" s="1"/>
  <c r="GG197" i="84"/>
  <c r="CL197" i="84" s="1"/>
  <c r="GD300" i="84"/>
  <c r="BZ300" i="84" s="1"/>
  <c r="GD82" i="84"/>
  <c r="BZ82" i="84" s="1"/>
  <c r="I93" i="44" s="1"/>
  <c r="FY391" i="84"/>
  <c r="AG391" i="84" s="1"/>
  <c r="FS384" i="84"/>
  <c r="L384" i="84" s="1"/>
  <c r="FU181" i="84"/>
  <c r="N181" i="84" s="1"/>
  <c r="FX270" i="84"/>
  <c r="AD270" i="84" s="1"/>
  <c r="FX52" i="84"/>
  <c r="AD52" i="84" s="1"/>
  <c r="O63" i="60" s="1"/>
  <c r="GI151" i="84"/>
  <c r="CT151" i="84" s="1"/>
  <c r="FY172" i="84"/>
  <c r="AG172" i="84" s="1"/>
  <c r="GC418" i="84"/>
  <c r="AS418" i="84" s="1"/>
  <c r="GJ390" i="84"/>
  <c r="CX390" i="84" s="1"/>
  <c r="FU210" i="84"/>
  <c r="N210" i="84" s="1"/>
  <c r="FU405" i="84"/>
  <c r="N405" i="84" s="1"/>
  <c r="FY138" i="84"/>
  <c r="AG138" i="84" s="1"/>
  <c r="GL181" i="84"/>
  <c r="DF181" i="84" s="1"/>
  <c r="GQ397" i="84"/>
  <c r="FX266" i="84"/>
  <c r="AD266" i="84" s="1"/>
  <c r="FX48" i="84"/>
  <c r="AD48" i="84" s="1"/>
  <c r="O59" i="60" s="1"/>
  <c r="GG96" i="84"/>
  <c r="CL96" i="84" s="1"/>
  <c r="AA107" i="44" s="1"/>
  <c r="GG314" i="84"/>
  <c r="CL314" i="84" s="1"/>
  <c r="FW267" i="84"/>
  <c r="AA267" i="84" s="1"/>
  <c r="FW49" i="84"/>
  <c r="AA49" i="84" s="1"/>
  <c r="FX199" i="84"/>
  <c r="AD199" i="84" s="1"/>
  <c r="GG380" i="84"/>
  <c r="CL380" i="84" s="1"/>
  <c r="GP187" i="84"/>
  <c r="DR187" i="84" s="1"/>
  <c r="GF374" i="84"/>
  <c r="CH374" i="84" s="1"/>
  <c r="GA363" i="84"/>
  <c r="AM363" i="84" s="1"/>
  <c r="GA157" i="84"/>
  <c r="AM157" i="84" s="1"/>
  <c r="GM81" i="84"/>
  <c r="DJ81" i="84" s="1"/>
  <c r="BK92" i="44" s="1"/>
  <c r="GM299" i="84"/>
  <c r="DJ299" i="84" s="1"/>
  <c r="GE172" i="84"/>
  <c r="CD172" i="84" s="1"/>
  <c r="GK181" i="84"/>
  <c r="DB181" i="84" s="1"/>
  <c r="FZ385" i="84"/>
  <c r="AJ385" i="84" s="1"/>
  <c r="GF305" i="84"/>
  <c r="CH305" i="84" s="1"/>
  <c r="GF87" i="84"/>
  <c r="CH87" i="84" s="1"/>
  <c r="U98" i="44" s="1"/>
  <c r="FZ378" i="84"/>
  <c r="AJ378" i="84" s="1"/>
  <c r="GM195" i="84"/>
  <c r="DJ195" i="84" s="1"/>
  <c r="GD294" i="84"/>
  <c r="BZ294" i="84" s="1"/>
  <c r="GD76" i="84"/>
  <c r="BZ76" i="84" s="1"/>
  <c r="I87" i="44" s="1"/>
  <c r="FV141" i="84"/>
  <c r="O141" i="84" s="1"/>
  <c r="GU352" i="84"/>
  <c r="EY352" i="84" s="1"/>
  <c r="GE279" i="84"/>
  <c r="CD279" i="84" s="1"/>
  <c r="GE61" i="84"/>
  <c r="CD61" i="84" s="1"/>
  <c r="O72" i="44" s="1"/>
  <c r="GM273" i="84"/>
  <c r="DJ273" i="84" s="1"/>
  <c r="GM55" i="84"/>
  <c r="DJ55" i="84" s="1"/>
  <c r="BK66" i="44" s="1"/>
  <c r="GR248" i="84"/>
  <c r="EP248" i="84" s="1"/>
  <c r="GR30" i="84"/>
  <c r="EP30" i="84" s="1"/>
  <c r="I34" i="33" s="1"/>
  <c r="FS403" i="84"/>
  <c r="L403" i="84" s="1"/>
  <c r="GE281" i="84"/>
  <c r="CD281" i="84" s="1"/>
  <c r="GE63" i="84"/>
  <c r="CD63" i="84" s="1"/>
  <c r="O74" i="44" s="1"/>
  <c r="FS373" i="84"/>
  <c r="L373" i="84" s="1"/>
  <c r="FY400" i="84"/>
  <c r="AG400" i="84" s="1"/>
  <c r="GE157" i="84"/>
  <c r="CD157" i="84" s="1"/>
  <c r="GO279" i="84"/>
  <c r="DN279" i="84" s="1"/>
  <c r="GO61" i="84"/>
  <c r="DN61" i="84" s="1"/>
  <c r="S72" i="32" s="1"/>
  <c r="GI172" i="84"/>
  <c r="CT172" i="84" s="1"/>
  <c r="GP387" i="84"/>
  <c r="DR387" i="84" s="1"/>
  <c r="GI359" i="84"/>
  <c r="CT359" i="84" s="1"/>
  <c r="FU121" i="84"/>
  <c r="N121" i="84" s="1"/>
  <c r="GI279" i="84"/>
  <c r="CT279" i="84" s="1"/>
  <c r="GI61" i="84"/>
  <c r="CT61" i="84" s="1"/>
  <c r="AM72" i="44" s="1"/>
  <c r="FU265" i="84"/>
  <c r="N265" i="84" s="1"/>
  <c r="FU47" i="84"/>
  <c r="N47" i="84" s="1"/>
  <c r="M58" i="30" s="1"/>
  <c r="FT189" i="84"/>
  <c r="M189" i="84" s="1"/>
  <c r="GF394" i="84"/>
  <c r="CH394" i="84" s="1"/>
  <c r="GH42" i="84"/>
  <c r="CP42" i="84" s="1"/>
  <c r="AG53" i="44" s="1"/>
  <c r="GP232" i="84"/>
  <c r="DR232" i="84" s="1"/>
  <c r="GP14" i="84"/>
  <c r="DR14" i="84" s="1"/>
  <c r="I25" i="32" s="1"/>
  <c r="GE47" i="84"/>
  <c r="CD47" i="84" s="1"/>
  <c r="O58" i="44" s="1"/>
  <c r="GE265" i="84"/>
  <c r="CD265" i="84" s="1"/>
  <c r="FY336" i="84"/>
  <c r="AG336" i="84" s="1"/>
  <c r="FZ188" i="84"/>
  <c r="AJ188" i="84" s="1"/>
  <c r="GF187" i="84"/>
  <c r="CH187" i="84" s="1"/>
  <c r="FY189" i="84"/>
  <c r="AG189" i="84" s="1"/>
  <c r="GE189" i="84"/>
  <c r="CD189" i="84" s="1"/>
  <c r="GI143" i="84"/>
  <c r="CT143" i="84" s="1"/>
  <c r="FV398" i="84"/>
  <c r="O398" i="84" s="1"/>
  <c r="FS370" i="84"/>
  <c r="L370" i="84" s="1"/>
  <c r="FU393" i="84"/>
  <c r="N393" i="84" s="1"/>
  <c r="FZ408" i="84"/>
  <c r="AJ408" i="84" s="1"/>
  <c r="FS397" i="84"/>
  <c r="L397" i="84" s="1"/>
  <c r="FZ124" i="84"/>
  <c r="AJ124" i="84" s="1"/>
  <c r="FZ274" i="84"/>
  <c r="AJ274" i="84" s="1"/>
  <c r="FZ56" i="84"/>
  <c r="AJ56" i="84" s="1"/>
  <c r="GJ172" i="84"/>
  <c r="CX172" i="84" s="1"/>
  <c r="FU277" i="84"/>
  <c r="N277" i="84" s="1"/>
  <c r="FU59" i="84"/>
  <c r="N59" i="84" s="1"/>
  <c r="M70" i="30" s="1"/>
  <c r="FT170" i="84"/>
  <c r="M170" i="84" s="1"/>
  <c r="FT184" i="84"/>
  <c r="M184" i="84" s="1"/>
  <c r="FU353" i="84"/>
  <c r="N353" i="84" s="1"/>
  <c r="FV286" i="84"/>
  <c r="O286" i="84" s="1"/>
  <c r="FV68" i="84"/>
  <c r="O68" i="84" s="1"/>
  <c r="N79" i="30" s="1"/>
  <c r="FV388" i="84"/>
  <c r="O388" i="84" s="1"/>
  <c r="GC398" i="84"/>
  <c r="AS398" i="84" s="1"/>
  <c r="GM276" i="84"/>
  <c r="DJ276" i="84" s="1"/>
  <c r="GM58" i="84"/>
  <c r="DJ58" i="84" s="1"/>
  <c r="BK69" i="44" s="1"/>
  <c r="GH293" i="84"/>
  <c r="CP293" i="84" s="1"/>
  <c r="GH75" i="84"/>
  <c r="CP75" i="84" s="1"/>
  <c r="AG86" i="44" s="1"/>
  <c r="FS80" i="84"/>
  <c r="L80" i="84" s="1"/>
  <c r="K91" i="30" s="1"/>
  <c r="FS298" i="84"/>
  <c r="L298" i="84" s="1"/>
  <c r="FS318" i="84"/>
  <c r="L318" i="84" s="1"/>
  <c r="FS100" i="84"/>
  <c r="L100" i="84" s="1"/>
  <c r="K111" i="30" s="1"/>
  <c r="GC314" i="84"/>
  <c r="AS314" i="84" s="1"/>
  <c r="GC96" i="84"/>
  <c r="AS96" i="84" s="1"/>
  <c r="I107" i="58" s="1"/>
  <c r="GA306" i="84"/>
  <c r="AM306" i="84" s="1"/>
  <c r="GA88" i="84"/>
  <c r="AM88" i="84" s="1"/>
  <c r="FU74" i="84"/>
  <c r="N74" i="84" s="1"/>
  <c r="FU292" i="84"/>
  <c r="N292" i="84" s="1"/>
  <c r="FW381" i="84"/>
  <c r="AA381" i="84" s="1"/>
  <c r="GM279" i="84"/>
  <c r="DJ279" i="84" s="1"/>
  <c r="GM61" i="84"/>
  <c r="DJ61" i="84" s="1"/>
  <c r="BK72" i="44" s="1"/>
  <c r="FZ289" i="84"/>
  <c r="AJ289" i="84" s="1"/>
  <c r="FZ71" i="84"/>
  <c r="AJ71" i="84" s="1"/>
  <c r="FS246" i="84"/>
  <c r="L246" i="84" s="1"/>
  <c r="FS28" i="84"/>
  <c r="L28" i="84" s="1"/>
  <c r="K39" i="30" s="1"/>
  <c r="GI106" i="84"/>
  <c r="CT106" i="84" s="1"/>
  <c r="AM117" i="44" s="1"/>
  <c r="GH194" i="84"/>
  <c r="CP194" i="84" s="1"/>
  <c r="FU347" i="84"/>
  <c r="N347" i="84" s="1"/>
  <c r="GE405" i="84"/>
  <c r="CD405" i="84" s="1"/>
  <c r="FW193" i="84"/>
  <c r="AA193" i="84" s="1"/>
  <c r="GL283" i="84"/>
  <c r="DF283" i="84" s="1"/>
  <c r="GL65" i="84"/>
  <c r="DF65" i="84" s="1"/>
  <c r="BE76" i="44" s="1"/>
  <c r="GI321" i="84"/>
  <c r="CT321" i="84" s="1"/>
  <c r="GI103" i="84"/>
  <c r="CT103" i="84" s="1"/>
  <c r="AM114" i="44" s="1"/>
  <c r="GI162" i="84"/>
  <c r="CT162" i="84" s="1"/>
  <c r="FY212" i="84"/>
  <c r="AG212" i="84" s="1"/>
  <c r="GJ310" i="84"/>
  <c r="CX310" i="84" s="1"/>
  <c r="GJ92" i="84"/>
  <c r="CX92" i="84" s="1"/>
  <c r="AS103" i="44" s="1"/>
  <c r="FX430" i="84"/>
  <c r="AD430" i="84" s="1"/>
  <c r="GN408" i="84"/>
  <c r="DV408" i="84" s="1"/>
  <c r="GC427" i="84"/>
  <c r="AS427" i="84" s="1"/>
  <c r="GN306" i="84"/>
  <c r="DV306" i="84" s="1"/>
  <c r="GN88" i="84"/>
  <c r="DV88" i="84" s="1"/>
  <c r="GQ145" i="84"/>
  <c r="FW224" i="84"/>
  <c r="AA224" i="84" s="1"/>
  <c r="FW6" i="84"/>
  <c r="AA6" i="84" s="1"/>
  <c r="FX229" i="84"/>
  <c r="AD229" i="84" s="1"/>
  <c r="FX11" i="84"/>
  <c r="AD11" i="84" s="1"/>
  <c r="O22" i="60" s="1"/>
  <c r="GJ325" i="84"/>
  <c r="CX325" i="84" s="1"/>
  <c r="GJ107" i="84"/>
  <c r="CX107" i="84" s="1"/>
  <c r="AS118" i="44" s="1"/>
  <c r="FS188" i="84"/>
  <c r="L188" i="84" s="1"/>
  <c r="FZ251" i="84"/>
  <c r="AJ251" i="84" s="1"/>
  <c r="FZ33" i="84"/>
  <c r="AJ33" i="84" s="1"/>
  <c r="FV345" i="84"/>
  <c r="O345" i="84" s="1"/>
  <c r="FS378" i="84"/>
  <c r="L378" i="84" s="1"/>
  <c r="GO169" i="84"/>
  <c r="DN169" i="84" s="1"/>
  <c r="GQ428" i="84"/>
  <c r="EA428" i="84" s="1"/>
  <c r="GM424" i="84"/>
  <c r="DJ424" i="84" s="1"/>
  <c r="GQ436" i="84"/>
  <c r="EA436" i="84" s="1"/>
  <c r="GD259" i="84"/>
  <c r="BZ259" i="84" s="1"/>
  <c r="GD41" i="84"/>
  <c r="BZ41" i="84" s="1"/>
  <c r="I52" i="44" s="1"/>
  <c r="FY325" i="84"/>
  <c r="AG325" i="84" s="1"/>
  <c r="FY107" i="84"/>
  <c r="AG107" i="84" s="1"/>
  <c r="GP372" i="84"/>
  <c r="DR372" i="84" s="1"/>
  <c r="GP341" i="84"/>
  <c r="DR341" i="84" s="1"/>
  <c r="FT182" i="84"/>
  <c r="M182" i="84" s="1"/>
  <c r="GP382" i="84"/>
  <c r="DR382" i="84" s="1"/>
  <c r="GL384" i="84"/>
  <c r="DF384" i="84" s="1"/>
  <c r="GG101" i="84"/>
  <c r="CL101" i="84" s="1"/>
  <c r="AA112" i="44" s="1"/>
  <c r="FS334" i="84"/>
  <c r="L334" i="84" s="1"/>
  <c r="FW436" i="84"/>
  <c r="AA436" i="84" s="1"/>
  <c r="GK405" i="84"/>
  <c r="DB405" i="84" s="1"/>
  <c r="GN390" i="84"/>
  <c r="DV390" i="84" s="1"/>
  <c r="GF393" i="84"/>
  <c r="CH393" i="84" s="1"/>
  <c r="FV261" i="84"/>
  <c r="O261" i="84" s="1"/>
  <c r="FV43" i="84"/>
  <c r="O43" i="84" s="1"/>
  <c r="N54" i="30" s="1"/>
  <c r="GA237" i="84"/>
  <c r="AM237" i="84" s="1"/>
  <c r="GA19" i="84"/>
  <c r="AM19" i="84" s="1"/>
  <c r="FV254" i="84"/>
  <c r="O254" i="84" s="1"/>
  <c r="FV36" i="84"/>
  <c r="O36" i="84" s="1"/>
  <c r="N47" i="30" s="1"/>
  <c r="FZ159" i="84"/>
  <c r="AJ159" i="84" s="1"/>
  <c r="FX376" i="84"/>
  <c r="AD376" i="84" s="1"/>
  <c r="GF364" i="84"/>
  <c r="CH364" i="84" s="1"/>
  <c r="GI404" i="84"/>
  <c r="CT404" i="84" s="1"/>
  <c r="GC321" i="84"/>
  <c r="AS321" i="84" s="1"/>
  <c r="GC103" i="84"/>
  <c r="AS103" i="84" s="1"/>
  <c r="I114" i="58" s="1"/>
  <c r="GP389" i="84"/>
  <c r="DR389" i="84" s="1"/>
  <c r="GD323" i="84"/>
  <c r="BZ323" i="84" s="1"/>
  <c r="GD105" i="84"/>
  <c r="BZ105" i="84" s="1"/>
  <c r="I116" i="44" s="1"/>
  <c r="GP217" i="84"/>
  <c r="DR217" i="84" s="1"/>
  <c r="FU187" i="84"/>
  <c r="N187" i="84" s="1"/>
  <c r="FU371" i="84"/>
  <c r="N371" i="84" s="1"/>
  <c r="GT130" i="84"/>
  <c r="EV130" i="84" s="1"/>
  <c r="GC436" i="84"/>
  <c r="AS436" i="84" s="1"/>
  <c r="GC292" i="84"/>
  <c r="AS292" i="84" s="1"/>
  <c r="GC74" i="84"/>
  <c r="AS74" i="84" s="1"/>
  <c r="I85" i="58" s="1"/>
  <c r="FZ343" i="84"/>
  <c r="AJ343" i="84" s="1"/>
  <c r="GH151" i="84"/>
  <c r="CP151" i="84" s="1"/>
  <c r="FS339" i="84"/>
  <c r="L339" i="84" s="1"/>
  <c r="GN274" i="84"/>
  <c r="DV274" i="84" s="1"/>
  <c r="GN56" i="84"/>
  <c r="DV56" i="84" s="1"/>
  <c r="FW374" i="84"/>
  <c r="AA374" i="84" s="1"/>
  <c r="FT143" i="84"/>
  <c r="M143" i="84" s="1"/>
  <c r="FS213" i="84"/>
  <c r="L213" i="84" s="1"/>
  <c r="GA435" i="84"/>
  <c r="AM435" i="84" s="1"/>
  <c r="FY262" i="84"/>
  <c r="AG262" i="84" s="1"/>
  <c r="FY44" i="84"/>
  <c r="AG44" i="84" s="1"/>
  <c r="FZ215" i="84"/>
  <c r="AJ215" i="84" s="1"/>
  <c r="T64" i="60"/>
  <c r="GF221" i="84"/>
  <c r="CH221" i="84" s="1"/>
  <c r="GO112" i="84"/>
  <c r="DN112" i="84" s="1"/>
  <c r="S123" i="32" s="1"/>
  <c r="GG112" i="84"/>
  <c r="CL112" i="84" s="1"/>
  <c r="AA123" i="44" s="1"/>
  <c r="GA112" i="84"/>
  <c r="AM112" i="84" s="1"/>
  <c r="FW112" i="84"/>
  <c r="AA112" i="84" s="1"/>
  <c r="FU112" i="84"/>
  <c r="N112" i="84" s="1"/>
  <c r="FV112" i="84"/>
  <c r="O112" i="84" s="1"/>
  <c r="FY112" i="84"/>
  <c r="AG112" i="84" s="1"/>
  <c r="FX112" i="84"/>
  <c r="AD112" i="84" s="1"/>
  <c r="FS112" i="84"/>
  <c r="L112" i="84" s="1"/>
  <c r="GB112" i="84"/>
  <c r="BD112" i="84" s="1"/>
  <c r="O123" i="58" s="1"/>
  <c r="FT112" i="84"/>
  <c r="M112" i="84" s="1"/>
  <c r="AA123" i="60"/>
  <c r="GH112" i="84"/>
  <c r="CP112" i="84" s="1"/>
  <c r="AG123" i="44" s="1"/>
  <c r="GD112" i="84"/>
  <c r="BZ112" i="84" s="1"/>
  <c r="I123" i="44" s="1"/>
  <c r="GM112" i="84"/>
  <c r="DJ112" i="84" s="1"/>
  <c r="BK123" i="44" s="1"/>
  <c r="GC112" i="84"/>
  <c r="AS112" i="84" s="1"/>
  <c r="I123" i="58" s="1"/>
  <c r="GI112" i="84"/>
  <c r="CT112" i="84" s="1"/>
  <c r="AM123" i="44" s="1"/>
  <c r="GP112" i="84"/>
  <c r="DR112" i="84" s="1"/>
  <c r="I123" i="32" s="1"/>
  <c r="GN112" i="84"/>
  <c r="DV112" i="84" s="1"/>
  <c r="GJ112" i="84"/>
  <c r="CX112" i="84" s="1"/>
  <c r="AS123" i="44" s="1"/>
  <c r="GF112" i="84"/>
  <c r="CH112" i="84" s="1"/>
  <c r="U123" i="44" s="1"/>
  <c r="GQ112" i="84"/>
  <c r="EA112" i="84" s="1"/>
  <c r="GE112" i="84"/>
  <c r="CD112" i="84" s="1"/>
  <c r="O123" i="44" s="1"/>
  <c r="GL112" i="84"/>
  <c r="DF112" i="84" s="1"/>
  <c r="BE123" i="44" s="1"/>
  <c r="GK112" i="84"/>
  <c r="DB112" i="84" s="1"/>
  <c r="AY123" i="44" s="1"/>
  <c r="GI221" i="84"/>
  <c r="CT221" i="84" s="1"/>
  <c r="GL221" i="84"/>
  <c r="DF221" i="84" s="1"/>
  <c r="FS221" i="84"/>
  <c r="L221" i="84" s="1"/>
  <c r="GA221" i="84"/>
  <c r="AM221" i="84" s="1"/>
  <c r="GK221" i="84"/>
  <c r="DB221" i="84" s="1"/>
  <c r="GG221" i="84"/>
  <c r="CL221" i="84" s="1"/>
  <c r="FW221" i="84"/>
  <c r="AA221" i="84" s="1"/>
  <c r="FV221" i="84"/>
  <c r="O221" i="84" s="1"/>
  <c r="GH221" i="84"/>
  <c r="CP221" i="84" s="1"/>
  <c r="GJ221" i="84"/>
  <c r="CX221" i="84" s="1"/>
  <c r="FX221" i="84"/>
  <c r="AD221" i="84" s="1"/>
  <c r="FT221" i="84"/>
  <c r="M221" i="84" s="1"/>
  <c r="FZ221" i="84"/>
  <c r="AJ221" i="84" s="1"/>
  <c r="GD221" i="84"/>
  <c r="BZ221" i="84" s="1"/>
  <c r="GN221" i="84"/>
  <c r="DV221" i="84" s="1"/>
  <c r="GB221" i="84"/>
  <c r="BD221" i="84" s="1"/>
  <c r="FU221" i="84"/>
  <c r="N221" i="84" s="1"/>
  <c r="GO221" i="84"/>
  <c r="DN221" i="84" s="1"/>
  <c r="GE221" i="84"/>
  <c r="CD221" i="84" s="1"/>
  <c r="GP221" i="84"/>
  <c r="DR221" i="84" s="1"/>
  <c r="FY221" i="84"/>
  <c r="AG221" i="84" s="1"/>
  <c r="GC221" i="84"/>
  <c r="AS221" i="84" s="1"/>
  <c r="GM221" i="84"/>
  <c r="DJ221" i="84" s="1"/>
  <c r="GQ221" i="84"/>
  <c r="EA221" i="84" s="1"/>
  <c r="FS330" i="84"/>
  <c r="L330" i="84" s="1"/>
  <c r="Z15" i="29"/>
  <c r="GG439" i="84"/>
  <c r="CL439" i="84" s="1"/>
  <c r="FW330" i="84"/>
  <c r="AA330" i="84" s="1"/>
  <c r="FZ330" i="84"/>
  <c r="AJ330" i="84" s="1"/>
  <c r="FV330" i="84"/>
  <c r="O330" i="84" s="1"/>
  <c r="FU330" i="84"/>
  <c r="N330" i="84" s="1"/>
  <c r="FY330" i="84"/>
  <c r="AG330" i="84" s="1"/>
  <c r="AC7" i="29"/>
  <c r="GA330" i="84"/>
  <c r="AM330" i="84" s="1"/>
  <c r="FT330" i="84"/>
  <c r="M330" i="84" s="1"/>
  <c r="AI15" i="60"/>
  <c r="BM12" i="44"/>
  <c r="U15" i="29"/>
  <c r="FX439" i="84"/>
  <c r="AD439" i="84" s="1"/>
  <c r="M16" i="60"/>
  <c r="FY439" i="84"/>
  <c r="AG439" i="84" s="1"/>
  <c r="FV439" i="84"/>
  <c r="O439" i="84" s="1"/>
  <c r="L121" i="30"/>
  <c r="FW439" i="84"/>
  <c r="AA439" i="84" s="1"/>
  <c r="GO439" i="84"/>
  <c r="DN439" i="84" s="1"/>
  <c r="FS439" i="84"/>
  <c r="L439" i="84" s="1"/>
  <c r="AC12" i="29"/>
  <c r="FU439" i="84"/>
  <c r="N439" i="84" s="1"/>
  <c r="FZ439" i="84"/>
  <c r="AJ439" i="84" s="1"/>
  <c r="M10" i="32"/>
  <c r="Y16" i="60"/>
  <c r="AB7" i="29"/>
  <c r="AI9" i="44"/>
  <c r="GA439" i="84"/>
  <c r="AM439" i="84" s="1"/>
  <c r="GB439" i="84"/>
  <c r="BD439" i="84" s="1"/>
  <c r="FT439" i="84"/>
  <c r="M439" i="84" s="1"/>
  <c r="AC10" i="29"/>
  <c r="AK16" i="60"/>
  <c r="AF39" i="60"/>
  <c r="Y9" i="44"/>
  <c r="AF27" i="60"/>
  <c r="AF87" i="60"/>
  <c r="T51" i="60"/>
  <c r="H27" i="60"/>
  <c r="BA9" i="44"/>
  <c r="Q9" i="44"/>
  <c r="AE9" i="44"/>
  <c r="AB12" i="29"/>
  <c r="AO9" i="44"/>
  <c r="AC8" i="29"/>
  <c r="N27" i="60"/>
  <c r="Z27" i="60"/>
  <c r="K99" i="43"/>
  <c r="AB8" i="29"/>
  <c r="BM14" i="44"/>
  <c r="BI9" i="44"/>
  <c r="T27" i="60"/>
  <c r="AF111" i="60"/>
  <c r="M99" i="76"/>
  <c r="T111" i="60"/>
  <c r="AF63" i="60"/>
  <c r="E13" i="32"/>
  <c r="M13" i="32"/>
  <c r="Z75" i="60"/>
  <c r="J111" i="30"/>
  <c r="N87" i="60"/>
  <c r="AF51" i="60"/>
  <c r="Z111" i="60"/>
  <c r="AF99" i="60"/>
  <c r="S9" i="44"/>
  <c r="AB11" i="29"/>
  <c r="N75" i="60"/>
  <c r="K75" i="43"/>
  <c r="Z51" i="60"/>
  <c r="M11" i="32"/>
  <c r="E11" i="32"/>
  <c r="K111" i="43"/>
  <c r="AI16" i="60"/>
  <c r="T39" i="60"/>
  <c r="AE16" i="60"/>
  <c r="AW9" i="44"/>
  <c r="G9" i="44"/>
  <c r="W16" i="60"/>
  <c r="Z39" i="60"/>
  <c r="H63" i="60"/>
  <c r="M111" i="76"/>
  <c r="Z87" i="60"/>
  <c r="K63" i="43"/>
  <c r="T75" i="60"/>
  <c r="H75" i="60"/>
  <c r="H51" i="60"/>
  <c r="H99" i="60"/>
  <c r="H87" i="60"/>
  <c r="T63" i="60"/>
  <c r="J51" i="30"/>
  <c r="H39" i="60"/>
  <c r="J75" i="30"/>
  <c r="W9" i="44"/>
  <c r="AU9" i="44"/>
  <c r="K16" i="60"/>
  <c r="E9" i="44"/>
  <c r="K51" i="43"/>
  <c r="T87" i="60"/>
  <c r="AF75" i="60"/>
  <c r="J63" i="30"/>
  <c r="K39" i="43"/>
  <c r="S16" i="60"/>
  <c r="AC16" i="60"/>
  <c r="BM13" i="44"/>
  <c r="Q16" i="60"/>
  <c r="AK9" i="44"/>
  <c r="T99" i="60"/>
  <c r="E15" i="32"/>
  <c r="M15" i="32"/>
  <c r="K87" i="43"/>
  <c r="H111" i="60"/>
  <c r="J99" i="30"/>
  <c r="M12" i="32"/>
  <c r="J27" i="30"/>
  <c r="AC9" i="29"/>
  <c r="AC9" i="44"/>
  <c r="AQ9" i="44"/>
  <c r="G16" i="60"/>
  <c r="BC9" i="44"/>
  <c r="E16" i="60"/>
  <c r="AB9" i="29"/>
  <c r="M9" i="44"/>
  <c r="BG9" i="44"/>
  <c r="E14" i="32"/>
  <c r="M14" i="32"/>
  <c r="J39" i="30"/>
  <c r="N99" i="60"/>
  <c r="Z63" i="60"/>
  <c r="N39" i="60"/>
  <c r="AB10" i="29"/>
  <c r="AC11" i="29"/>
  <c r="K9" i="44"/>
  <c r="N63" i="60"/>
  <c r="Z99" i="60"/>
  <c r="J87" i="30"/>
  <c r="N111" i="60"/>
  <c r="N51" i="60"/>
  <c r="S121" i="32"/>
  <c r="AM121" i="44"/>
  <c r="I121" i="44"/>
  <c r="L121" i="43"/>
  <c r="BK121" i="44"/>
  <c r="AA121" i="44"/>
  <c r="I121" i="32"/>
  <c r="K122" i="30"/>
  <c r="N122" i="30"/>
  <c r="O122" i="60"/>
  <c r="N121" i="76"/>
  <c r="U121" i="60"/>
  <c r="O121" i="60"/>
  <c r="L122" i="43"/>
  <c r="AG122" i="60"/>
  <c r="I122" i="60"/>
  <c r="L122" i="30"/>
  <c r="AA122" i="60"/>
  <c r="U122" i="60"/>
  <c r="M122" i="30"/>
  <c r="N122" i="76"/>
  <c r="B15" i="43"/>
  <c r="B15" i="44"/>
  <c r="B15" i="32"/>
  <c r="B15" i="31"/>
  <c r="M16" i="32" l="1"/>
  <c r="Z124" i="60"/>
  <c r="FU222" i="84"/>
  <c r="N222" i="84" s="1"/>
  <c r="GD222" i="84"/>
  <c r="BZ222" i="84" s="1"/>
  <c r="GF222" i="84"/>
  <c r="CH222" i="84" s="1"/>
  <c r="FS222" i="84"/>
  <c r="L222" i="84" s="1"/>
  <c r="GP222" i="84"/>
  <c r="DR222" i="84" s="1"/>
  <c r="FY222" i="84"/>
  <c r="AG222" i="84" s="1"/>
  <c r="GI222" i="84"/>
  <c r="CT222" i="84" s="1"/>
  <c r="FX222" i="84"/>
  <c r="AD222" i="84" s="1"/>
  <c r="GJ222" i="84"/>
  <c r="CX222" i="84" s="1"/>
  <c r="GE222" i="84"/>
  <c r="CD222" i="84" s="1"/>
  <c r="FZ222" i="84"/>
  <c r="AJ222" i="84" s="1"/>
  <c r="GM222" i="84"/>
  <c r="DJ222" i="84" s="1"/>
  <c r="GN222" i="84"/>
  <c r="DV222" i="84" s="1"/>
  <c r="GK222" i="84"/>
  <c r="DB222" i="84" s="1"/>
  <c r="GH222" i="84"/>
  <c r="CP222" i="84" s="1"/>
  <c r="GG222" i="84"/>
  <c r="CL222" i="84" s="1"/>
  <c r="FV222" i="84"/>
  <c r="O222" i="84" s="1"/>
  <c r="GB222" i="84"/>
  <c r="BD222" i="84" s="1"/>
  <c r="GL222" i="84"/>
  <c r="DF222" i="84" s="1"/>
  <c r="GA222" i="84"/>
  <c r="AM222" i="84" s="1"/>
  <c r="GO222" i="84"/>
  <c r="DN222" i="84" s="1"/>
  <c r="FW222" i="84"/>
  <c r="AA222" i="84" s="1"/>
  <c r="GQ222" i="84"/>
  <c r="EA222" i="84" s="1"/>
  <c r="GC222" i="84"/>
  <c r="AS222" i="84" s="1"/>
  <c r="K124" i="43"/>
  <c r="AF124" i="60"/>
  <c r="H124" i="60"/>
  <c r="FT113" i="84"/>
  <c r="M113" i="84" s="1"/>
  <c r="L124" i="30" s="1"/>
  <c r="U124" i="60"/>
  <c r="M124" i="30"/>
  <c r="I124" i="60"/>
  <c r="N124" i="30"/>
  <c r="O124" i="60"/>
  <c r="AA124" i="60"/>
  <c r="AG124" i="60"/>
  <c r="N124" i="76"/>
  <c r="L124" i="43"/>
  <c r="K124" i="30"/>
  <c r="U79" i="60"/>
  <c r="I32" i="60"/>
  <c r="U99" i="60"/>
  <c r="AG96" i="60"/>
  <c r="U77" i="60"/>
  <c r="AA57" i="60"/>
  <c r="AG71" i="60"/>
  <c r="U103" i="60"/>
  <c r="I118" i="60"/>
  <c r="U120" i="60"/>
  <c r="M109" i="30"/>
  <c r="AG63" i="60"/>
  <c r="L107" i="43"/>
  <c r="AA68" i="60"/>
  <c r="U80" i="60"/>
  <c r="AA31" i="60"/>
  <c r="U48" i="60"/>
  <c r="AG17" i="60"/>
  <c r="U24" i="60"/>
  <c r="U90" i="60"/>
  <c r="U94" i="60"/>
  <c r="U83" i="60"/>
  <c r="I74" i="60"/>
  <c r="I30" i="60"/>
  <c r="L120" i="43"/>
  <c r="U71" i="60"/>
  <c r="U29" i="60"/>
  <c r="AA41" i="60"/>
  <c r="AA121" i="60"/>
  <c r="U33" i="60"/>
  <c r="I61" i="60"/>
  <c r="I104" i="60"/>
  <c r="AA117" i="60"/>
  <c r="AG118" i="60"/>
  <c r="AG72" i="60"/>
  <c r="U22" i="60"/>
  <c r="AG91" i="60"/>
  <c r="L49" i="43"/>
  <c r="L68" i="43"/>
  <c r="AG34" i="60"/>
  <c r="AA82" i="60"/>
  <c r="U91" i="60"/>
  <c r="AA65" i="60"/>
  <c r="AA97" i="60"/>
  <c r="I113" i="60"/>
  <c r="I68" i="60"/>
  <c r="U73" i="60"/>
  <c r="L80" i="43"/>
  <c r="AA35" i="60"/>
  <c r="AG46" i="60"/>
  <c r="AA98" i="60"/>
  <c r="U65" i="60"/>
  <c r="L46" i="43"/>
  <c r="AA95" i="60"/>
  <c r="AG110" i="60"/>
  <c r="AA50" i="60"/>
  <c r="AG73" i="60"/>
  <c r="I55" i="60"/>
  <c r="L100" i="43"/>
  <c r="AG112" i="60"/>
  <c r="L37" i="30"/>
  <c r="L116" i="43"/>
  <c r="I91" i="60"/>
  <c r="AG69" i="60"/>
  <c r="AA27" i="60"/>
  <c r="I54" i="60"/>
  <c r="L101" i="43"/>
  <c r="U98" i="60"/>
  <c r="AA84" i="60"/>
  <c r="AA111" i="60"/>
  <c r="AG113" i="60"/>
  <c r="AG65" i="60"/>
  <c r="AA46" i="60"/>
  <c r="I92" i="60"/>
  <c r="AG21" i="60"/>
  <c r="AG38" i="60"/>
  <c r="U81" i="60"/>
  <c r="L78" i="43"/>
  <c r="AG116" i="60"/>
  <c r="AA80" i="60"/>
  <c r="U70" i="60"/>
  <c r="I94" i="60"/>
  <c r="AA40" i="60"/>
  <c r="N97" i="76"/>
  <c r="I107" i="60"/>
  <c r="AA26" i="60"/>
  <c r="I24" i="60"/>
  <c r="N61" i="30"/>
  <c r="AG109" i="60"/>
  <c r="U85" i="60"/>
  <c r="I95" i="60"/>
  <c r="AA99" i="60"/>
  <c r="K85" i="30"/>
  <c r="AG36" i="60"/>
  <c r="AA52" i="60"/>
  <c r="AG40" i="60"/>
  <c r="AA49" i="60"/>
  <c r="AJ77" i="84"/>
  <c r="AG23" i="60"/>
  <c r="L66" i="43"/>
  <c r="N85" i="30"/>
  <c r="L55" i="43"/>
  <c r="U46" i="60"/>
  <c r="U36" i="60"/>
  <c r="U31" i="60"/>
  <c r="AG83" i="60"/>
  <c r="U109" i="60"/>
  <c r="U26" i="60"/>
  <c r="AA114" i="60"/>
  <c r="AG39" i="60"/>
  <c r="U82" i="60"/>
  <c r="I79" i="60"/>
  <c r="K21" i="30"/>
  <c r="L90" i="43"/>
  <c r="AA74" i="60"/>
  <c r="I85" i="60"/>
  <c r="AG58" i="60"/>
  <c r="I80" i="60"/>
  <c r="L56" i="43"/>
  <c r="N37" i="30"/>
  <c r="I50" i="60"/>
  <c r="I108" i="60"/>
  <c r="U62" i="60"/>
  <c r="AG43" i="60"/>
  <c r="I33" i="60"/>
  <c r="I117" i="60"/>
  <c r="L57" i="43"/>
  <c r="L110" i="43"/>
  <c r="AA56" i="60"/>
  <c r="AA77" i="60"/>
  <c r="L73" i="30"/>
  <c r="AG49" i="60"/>
  <c r="M61" i="30"/>
  <c r="L76" i="43"/>
  <c r="AA39" i="60"/>
  <c r="U43" i="60"/>
  <c r="U54" i="60"/>
  <c r="I49" i="60"/>
  <c r="K17" i="30"/>
  <c r="AA28" i="60"/>
  <c r="I51" i="60"/>
  <c r="AA120" i="60"/>
  <c r="L62" i="43"/>
  <c r="I22" i="60"/>
  <c r="AA102" i="60"/>
  <c r="AG82" i="60"/>
  <c r="L105" i="43"/>
  <c r="I28" i="60"/>
  <c r="AA53" i="60"/>
  <c r="AA85" i="60"/>
  <c r="U53" i="60"/>
  <c r="U25" i="60"/>
  <c r="AG60" i="60"/>
  <c r="AA105" i="60"/>
  <c r="AG76" i="60"/>
  <c r="AG28" i="60"/>
  <c r="L82" i="43"/>
  <c r="U101" i="60"/>
  <c r="L59" i="43"/>
  <c r="AA67" i="60"/>
  <c r="AA76" i="60"/>
  <c r="I36" i="60"/>
  <c r="K37" i="30"/>
  <c r="U108" i="60"/>
  <c r="AA83" i="60"/>
  <c r="AG79" i="60"/>
  <c r="U69" i="60"/>
  <c r="L93" i="43"/>
  <c r="L75" i="43"/>
  <c r="AA90" i="60"/>
  <c r="L95" i="43"/>
  <c r="AG74" i="60"/>
  <c r="N21" i="30"/>
  <c r="AA51" i="60"/>
  <c r="I82" i="60"/>
  <c r="I43" i="60"/>
  <c r="I67" i="60"/>
  <c r="K109" i="30"/>
  <c r="L85" i="43"/>
  <c r="AG102" i="60"/>
  <c r="AA54" i="60"/>
  <c r="L89" i="43"/>
  <c r="L87" i="43"/>
  <c r="I69" i="60"/>
  <c r="L102" i="43"/>
  <c r="U100" i="60"/>
  <c r="U41" i="60"/>
  <c r="I25" i="60"/>
  <c r="AA75" i="60"/>
  <c r="AG33" i="60"/>
  <c r="AG108" i="60"/>
  <c r="AA47" i="60"/>
  <c r="AG119" i="60"/>
  <c r="U112" i="60"/>
  <c r="U23" i="60"/>
  <c r="K61" i="30"/>
  <c r="U119" i="60"/>
  <c r="U21" i="60"/>
  <c r="I29" i="60"/>
  <c r="M97" i="30"/>
  <c r="U87" i="60"/>
  <c r="I31" i="60"/>
  <c r="U118" i="60"/>
  <c r="M85" i="30"/>
  <c r="L84" i="43"/>
  <c r="U64" i="60"/>
  <c r="I34" i="60"/>
  <c r="U38" i="60"/>
  <c r="I38" i="60"/>
  <c r="U72" i="60"/>
  <c r="N97" i="30"/>
  <c r="AG95" i="60"/>
  <c r="AG55" i="60"/>
  <c r="L112" i="43"/>
  <c r="U76" i="60"/>
  <c r="L47" i="43"/>
  <c r="U49" i="60"/>
  <c r="L53" i="43"/>
  <c r="AG78" i="60"/>
  <c r="N49" i="30"/>
  <c r="L63" i="43"/>
  <c r="M21" i="30"/>
  <c r="U84" i="60"/>
  <c r="L109" i="30"/>
  <c r="AA70" i="60"/>
  <c r="I110" i="60"/>
  <c r="AA93" i="60"/>
  <c r="L97" i="43"/>
  <c r="L54" i="43"/>
  <c r="AG115" i="60"/>
  <c r="AG98" i="60"/>
  <c r="AA101" i="60"/>
  <c r="L44" i="43"/>
  <c r="I90" i="60"/>
  <c r="U27" i="60"/>
  <c r="I119" i="60"/>
  <c r="AG48" i="60"/>
  <c r="AG81" i="60"/>
  <c r="I83" i="60"/>
  <c r="L119" i="43"/>
  <c r="AG31" i="60"/>
  <c r="L111" i="43"/>
  <c r="I40" i="60"/>
  <c r="I41" i="60"/>
  <c r="AA37" i="60"/>
  <c r="L92" i="43"/>
  <c r="L109" i="43"/>
  <c r="I21" i="60"/>
  <c r="AG54" i="60"/>
  <c r="N17" i="30"/>
  <c r="AA34" i="60"/>
  <c r="AA55" i="60"/>
  <c r="U117" i="60"/>
  <c r="M73" i="30"/>
  <c r="I62" i="60"/>
  <c r="L58" i="43"/>
  <c r="I77" i="60"/>
  <c r="L39" i="43"/>
  <c r="AA30" i="60"/>
  <c r="L115" i="43"/>
  <c r="L79" i="43"/>
  <c r="L73" i="43"/>
  <c r="AA21" i="60"/>
  <c r="AA100" i="60"/>
  <c r="I101" i="60"/>
  <c r="U75" i="60"/>
  <c r="I98" i="60"/>
  <c r="I71" i="60"/>
  <c r="AA17" i="60"/>
  <c r="AA24" i="60"/>
  <c r="U67" i="60"/>
  <c r="AG77" i="84"/>
  <c r="U110" i="60"/>
  <c r="AA45" i="60"/>
  <c r="U68" i="60"/>
  <c r="L74" i="43"/>
  <c r="U34" i="60"/>
  <c r="U60" i="60"/>
  <c r="U114" i="60"/>
  <c r="U106" i="60"/>
  <c r="AA73" i="60"/>
  <c r="I66" i="60"/>
  <c r="L65" i="43"/>
  <c r="N25" i="30"/>
  <c r="L104" i="43"/>
  <c r="I39" i="60"/>
  <c r="K25" i="30"/>
  <c r="L113" i="43"/>
  <c r="I109" i="60"/>
  <c r="I76" i="60"/>
  <c r="AA109" i="60"/>
  <c r="I114" i="60"/>
  <c r="U47" i="60"/>
  <c r="M37" i="30"/>
  <c r="AA113" i="60"/>
  <c r="AG77" i="60"/>
  <c r="AG84" i="60"/>
  <c r="I73" i="60"/>
  <c r="L49" i="30"/>
  <c r="I56" i="60"/>
  <c r="AG56" i="60"/>
  <c r="AG62" i="60"/>
  <c r="U55" i="60"/>
  <c r="I17" i="60"/>
  <c r="L97" i="30"/>
  <c r="AG29" i="60"/>
  <c r="U116" i="60"/>
  <c r="AG61" i="60"/>
  <c r="U86" i="60"/>
  <c r="U115" i="60"/>
  <c r="AG92" i="60"/>
  <c r="AG47" i="60"/>
  <c r="AG75" i="60"/>
  <c r="AG120" i="60"/>
  <c r="U17" i="60"/>
  <c r="L108" i="43"/>
  <c r="AA48" i="60"/>
  <c r="AG59" i="60"/>
  <c r="AA25" i="60"/>
  <c r="AA33" i="60"/>
  <c r="AG64" i="60"/>
  <c r="I57" i="60"/>
  <c r="U95" i="60"/>
  <c r="I103" i="60"/>
  <c r="L48" i="43"/>
  <c r="U63" i="60"/>
  <c r="AA59" i="60"/>
  <c r="AG114" i="60"/>
  <c r="AA94" i="60"/>
  <c r="L69" i="43"/>
  <c r="AG42" i="60"/>
  <c r="L72" i="43"/>
  <c r="I46" i="60"/>
  <c r="K73" i="30"/>
  <c r="I81" i="60"/>
  <c r="AG27" i="60"/>
  <c r="AG68" i="60"/>
  <c r="L71" i="43"/>
  <c r="AG25" i="60"/>
  <c r="U28" i="60"/>
  <c r="AA91" i="60"/>
  <c r="I100" i="60"/>
  <c r="O21" i="60"/>
  <c r="AA118" i="60"/>
  <c r="I96" i="60"/>
  <c r="L70" i="43"/>
  <c r="I70" i="60"/>
  <c r="U97" i="60"/>
  <c r="U45" i="60"/>
  <c r="N109" i="30"/>
  <c r="AA64" i="60"/>
  <c r="I58" i="60"/>
  <c r="M25" i="30"/>
  <c r="U30" i="60"/>
  <c r="AG94" i="60"/>
  <c r="L91" i="43"/>
  <c r="AG52" i="60"/>
  <c r="AG87" i="60"/>
  <c r="I97" i="60"/>
  <c r="AA79" i="60"/>
  <c r="I105" i="60"/>
  <c r="AA43" i="60"/>
  <c r="U78" i="60"/>
  <c r="K49" i="30"/>
  <c r="U92" i="60"/>
  <c r="L45" i="43"/>
  <c r="AG67" i="60"/>
  <c r="U61" i="60"/>
  <c r="AA38" i="60"/>
  <c r="I72" i="60"/>
  <c r="I42" i="60"/>
  <c r="L61" i="30"/>
  <c r="AA110" i="60"/>
  <c r="I116" i="60"/>
  <c r="AA107" i="60"/>
  <c r="AG53" i="60"/>
  <c r="AG37" i="60"/>
  <c r="I86" i="60"/>
  <c r="AG106" i="60"/>
  <c r="L50" i="43"/>
  <c r="I44" i="60"/>
  <c r="AA103" i="60"/>
  <c r="U105" i="60"/>
  <c r="I48" i="60"/>
  <c r="AG100" i="60"/>
  <c r="U51" i="60"/>
  <c r="U66" i="60"/>
  <c r="U58" i="60"/>
  <c r="AG85" i="60"/>
  <c r="I59" i="60"/>
  <c r="U50" i="60"/>
  <c r="AM77" i="84"/>
  <c r="AG44" i="60"/>
  <c r="I60" i="60"/>
  <c r="AG99" i="60"/>
  <c r="AG107" i="60"/>
  <c r="I52" i="60"/>
  <c r="L94" i="43"/>
  <c r="L114" i="43"/>
  <c r="I35" i="60"/>
  <c r="AA87" i="60"/>
  <c r="L117" i="43"/>
  <c r="I64" i="60"/>
  <c r="L64" i="43"/>
  <c r="AA86" i="60"/>
  <c r="AA58" i="60"/>
  <c r="AG86" i="60"/>
  <c r="AA62" i="60"/>
  <c r="AA77" i="84"/>
  <c r="I23" i="60"/>
  <c r="I84" i="60"/>
  <c r="U37" i="60"/>
  <c r="AA22" i="60"/>
  <c r="AA60" i="60"/>
  <c r="U40" i="60"/>
  <c r="AA92" i="60"/>
  <c r="K97" i="30"/>
  <c r="I115" i="60"/>
  <c r="U102" i="60"/>
  <c r="AG51" i="60"/>
  <c r="L60" i="43"/>
  <c r="N91" i="76"/>
  <c r="I53" i="60"/>
  <c r="I37" i="60"/>
  <c r="AG24" i="60"/>
  <c r="AG101" i="60"/>
  <c r="M49" i="30"/>
  <c r="L103" i="43"/>
  <c r="U44" i="60"/>
  <c r="L67" i="43"/>
  <c r="I106" i="60"/>
  <c r="AG30" i="60"/>
  <c r="AA44" i="60"/>
  <c r="L99" i="43"/>
  <c r="L98" i="43"/>
  <c r="U93" i="60"/>
  <c r="L86" i="43"/>
  <c r="U52" i="60"/>
  <c r="AA78" i="60"/>
  <c r="AG32" i="60"/>
  <c r="L88" i="43"/>
  <c r="AG57" i="60"/>
  <c r="L40" i="43"/>
  <c r="AA119" i="60"/>
  <c r="AG104" i="60"/>
  <c r="AG66" i="60"/>
  <c r="L96" i="43"/>
  <c r="I26" i="60"/>
  <c r="AG105" i="60"/>
  <c r="AA104" i="60"/>
  <c r="I102" i="60"/>
  <c r="N109" i="76"/>
  <c r="U96" i="60"/>
  <c r="AA23" i="60"/>
  <c r="L51" i="43"/>
  <c r="L77" i="43"/>
  <c r="L85" i="30"/>
  <c r="AA29" i="60"/>
  <c r="U32" i="60"/>
  <c r="AG22" i="60"/>
  <c r="AG26" i="60"/>
  <c r="L43" i="43"/>
  <c r="AA42" i="60"/>
  <c r="L106" i="43"/>
  <c r="AA108" i="60"/>
  <c r="AG45" i="60"/>
  <c r="AA61" i="60"/>
  <c r="AA81" i="60"/>
  <c r="AG111" i="60"/>
  <c r="AG97" i="60"/>
  <c r="AG103" i="60"/>
  <c r="AG90" i="60"/>
  <c r="L61" i="43"/>
  <c r="AA32" i="60"/>
  <c r="AA36" i="60"/>
  <c r="AA115" i="60"/>
  <c r="AG70" i="60"/>
  <c r="M17" i="30"/>
  <c r="AG117" i="60"/>
  <c r="AA112" i="60"/>
  <c r="I87" i="60"/>
  <c r="I63" i="60"/>
  <c r="AG50" i="60"/>
  <c r="AA63" i="60"/>
  <c r="I75" i="60"/>
  <c r="U57" i="60"/>
  <c r="U111" i="60"/>
  <c r="U59" i="60"/>
  <c r="I93" i="60"/>
  <c r="I27" i="60"/>
  <c r="AG35" i="60"/>
  <c r="AA96" i="60"/>
  <c r="L83" i="43"/>
  <c r="I99" i="60"/>
  <c r="I78" i="60"/>
  <c r="U74" i="60"/>
  <c r="I112" i="60"/>
  <c r="I120" i="60"/>
  <c r="I111" i="60"/>
  <c r="AA69" i="60"/>
  <c r="U56" i="60"/>
  <c r="L81" i="43"/>
  <c r="U39" i="60"/>
  <c r="L41" i="43"/>
  <c r="I45" i="60"/>
  <c r="U42" i="60"/>
  <c r="AG41" i="60"/>
  <c r="I65" i="60"/>
  <c r="U107" i="60"/>
  <c r="AG121" i="60"/>
  <c r="L42" i="43"/>
  <c r="N73" i="30"/>
  <c r="L38" i="43"/>
  <c r="AA106" i="60"/>
  <c r="U104" i="60"/>
  <c r="AG80" i="60"/>
  <c r="L118" i="43"/>
  <c r="I47" i="60"/>
  <c r="AA72" i="60"/>
  <c r="AA71" i="60"/>
  <c r="O123" i="60"/>
  <c r="N123" i="30"/>
  <c r="M123" i="30"/>
  <c r="N123" i="76"/>
  <c r="K123" i="30"/>
  <c r="AG123" i="60"/>
  <c r="L123" i="30"/>
  <c r="I123" i="60"/>
  <c r="U123" i="60"/>
  <c r="L123" i="43"/>
  <c r="B15" i="58"/>
  <c r="B15" i="30"/>
  <c r="B15" i="29"/>
  <c r="B15" i="60"/>
  <c r="U88" i="60" l="1"/>
  <c r="I88" i="60"/>
  <c r="AA88" i="60"/>
  <c r="AG88" i="60"/>
  <c r="B10" i="76" l="1"/>
  <c r="B11" i="76"/>
  <c r="B12" i="76"/>
  <c r="B13" i="76"/>
  <c r="B14" i="76"/>
  <c r="B13" i="43" l="1"/>
  <c r="B13" i="44"/>
  <c r="B13" i="32"/>
  <c r="B13" i="31"/>
  <c r="B13" i="58"/>
  <c r="B13" i="30"/>
  <c r="B13" i="29"/>
  <c r="B14" i="60" l="1"/>
  <c r="A92" i="76" l="1"/>
  <c r="A93" i="76" s="1"/>
  <c r="A94" i="76" s="1"/>
  <c r="A95" i="76" s="1"/>
  <c r="A96" i="76" s="1"/>
  <c r="A97" i="76" s="1"/>
  <c r="A98" i="76" s="1"/>
  <c r="A99" i="76" s="1"/>
  <c r="A100" i="76" s="1"/>
  <c r="A101" i="76" s="1"/>
  <c r="A102" i="76" s="1"/>
  <c r="A103" i="76" s="1"/>
  <c r="A104" i="76" s="1"/>
  <c r="A105" i="76" s="1"/>
  <c r="A106" i="76" s="1"/>
  <c r="A107" i="76" s="1"/>
  <c r="A108" i="76" s="1"/>
  <c r="T90" i="76"/>
  <c r="T89" i="76"/>
  <c r="T88" i="76"/>
  <c r="T87" i="76"/>
  <c r="T86" i="76"/>
  <c r="T85" i="76"/>
  <c r="T84" i="76"/>
  <c r="T83" i="76"/>
  <c r="T82" i="76"/>
  <c r="T81" i="76"/>
  <c r="T80" i="76"/>
  <c r="T79" i="76"/>
  <c r="T78" i="76"/>
  <c r="T77" i="76"/>
  <c r="T76" i="76"/>
  <c r="T75" i="76"/>
  <c r="T74" i="76"/>
  <c r="A74" i="76"/>
  <c r="A75" i="76" s="1"/>
  <c r="A76" i="76" s="1"/>
  <c r="A77" i="76" s="1"/>
  <c r="A78" i="76" s="1"/>
  <c r="A79" i="76" s="1"/>
  <c r="A80" i="76" s="1"/>
  <c r="A81" i="76" s="1"/>
  <c r="A82" i="76" s="1"/>
  <c r="A83" i="76" s="1"/>
  <c r="A84" i="76" s="1"/>
  <c r="T73" i="76"/>
  <c r="T72" i="76"/>
  <c r="T71" i="76"/>
  <c r="T70" i="76"/>
  <c r="T69" i="76"/>
  <c r="T68" i="76"/>
  <c r="T67" i="76"/>
  <c r="T66" i="76"/>
  <c r="T65" i="76"/>
  <c r="T64" i="76"/>
  <c r="T63" i="76"/>
  <c r="T62" i="76"/>
  <c r="T61" i="76"/>
  <c r="T60" i="76"/>
  <c r="T59" i="76"/>
  <c r="T58" i="76"/>
  <c r="T57" i="76"/>
  <c r="T56" i="76"/>
  <c r="T55" i="76"/>
  <c r="T54" i="76"/>
  <c r="T53" i="76"/>
  <c r="T52" i="76"/>
  <c r="T51" i="76"/>
  <c r="T50" i="76"/>
  <c r="T49" i="76"/>
  <c r="T48" i="76"/>
  <c r="T47" i="76"/>
  <c r="T46" i="76"/>
  <c r="T45" i="76"/>
  <c r="T44" i="76"/>
  <c r="T43" i="76"/>
  <c r="T42" i="76"/>
  <c r="T41" i="76"/>
  <c r="T40" i="76"/>
  <c r="T39" i="76"/>
  <c r="T38" i="76"/>
  <c r="T37" i="76"/>
  <c r="T36" i="76"/>
  <c r="T35" i="76"/>
  <c r="T34" i="76"/>
  <c r="T33" i="76"/>
  <c r="T32" i="76"/>
  <c r="T31" i="76"/>
  <c r="T30" i="76"/>
  <c r="T29" i="76"/>
  <c r="T28" i="76"/>
  <c r="T27" i="76"/>
  <c r="T26" i="76"/>
  <c r="T25" i="76"/>
  <c r="T24" i="76"/>
  <c r="T23" i="76"/>
  <c r="T22" i="76"/>
  <c r="T21" i="76"/>
  <c r="T20" i="76"/>
  <c r="T19" i="76"/>
  <c r="T18" i="76"/>
  <c r="T17" i="76"/>
  <c r="B12" i="43" l="1"/>
  <c r="B12" i="44"/>
  <c r="B12" i="32"/>
  <c r="B12" i="31"/>
  <c r="B12" i="58"/>
  <c r="B12" i="30"/>
  <c r="B12" i="29"/>
  <c r="B12" i="60"/>
  <c r="A38" i="43" l="1"/>
  <c r="A39" i="43" s="1"/>
  <c r="A40" i="43" s="1"/>
  <c r="A41" i="43" s="1"/>
  <c r="A42" i="43" s="1"/>
  <c r="A43" i="43" s="1"/>
  <c r="A44" i="43" s="1"/>
  <c r="A45" i="43" s="1"/>
  <c r="A46" i="43" s="1"/>
  <c r="A47" i="43" s="1"/>
  <c r="A48" i="43" s="1"/>
  <c r="A49" i="43" s="1"/>
  <c r="A50" i="43" s="1"/>
  <c r="A51" i="43" s="1"/>
  <c r="A52" i="43" s="1"/>
  <c r="A53" i="43" s="1"/>
  <c r="A54" i="43" l="1"/>
  <c r="A55" i="43" s="1"/>
  <c r="A56" i="43" s="1"/>
  <c r="A57" i="43" s="1"/>
  <c r="A58" i="43" s="1"/>
  <c r="A59" i="43" s="1"/>
  <c r="A60" i="43" s="1"/>
  <c r="A61" i="43" s="1"/>
  <c r="A62" i="43" s="1"/>
  <c r="A63" i="43" s="1"/>
  <c r="A64" i="43" s="1"/>
  <c r="A65" i="43" s="1"/>
  <c r="A66" i="43" s="1"/>
  <c r="A67" i="43" s="1"/>
  <c r="A68" i="43" s="1"/>
  <c r="A69" i="43" s="1"/>
  <c r="A70" i="43" s="1"/>
  <c r="A71" i="43" s="1"/>
  <c r="A72" i="43" s="1"/>
  <c r="A73" i="43" s="1"/>
  <c r="A74" i="43" s="1"/>
  <c r="A75" i="43" s="1"/>
  <c r="A76" i="43" s="1"/>
  <c r="A77" i="43" s="1"/>
  <c r="A78" i="43" s="1"/>
  <c r="A79" i="43" s="1"/>
  <c r="A80" i="43" s="1"/>
  <c r="A81" i="43" s="1"/>
  <c r="A82" i="43" s="1"/>
  <c r="A83" i="43" s="1"/>
  <c r="A84" i="43" s="1"/>
  <c r="A85" i="43" s="1"/>
  <c r="A86" i="43" s="1"/>
  <c r="A87" i="43" s="1"/>
  <c r="A88" i="43" s="1"/>
  <c r="A89" i="43" s="1"/>
  <c r="A90" i="43" s="1"/>
  <c r="A91" i="43" s="1"/>
  <c r="A92" i="43" s="1"/>
  <c r="A93" i="43" s="1"/>
  <c r="A94" i="43" s="1"/>
  <c r="A95" i="43" s="1"/>
  <c r="A96" i="43" s="1"/>
  <c r="A97" i="43" s="1"/>
  <c r="A98" i="43" s="1"/>
  <c r="A99" i="43" s="1"/>
  <c r="A100" i="43" s="1"/>
  <c r="A101" i="43" s="1"/>
  <c r="A102" i="43" s="1"/>
  <c r="A103" i="43" s="1"/>
  <c r="A104" i="43" s="1"/>
  <c r="A105" i="43" s="1"/>
  <c r="A106" i="43" s="1"/>
  <c r="A107" i="43" s="1"/>
  <c r="A38" i="44"/>
  <c r="A39" i="44" s="1"/>
  <c r="A40" i="44" s="1"/>
  <c r="A41" i="44" s="1"/>
  <c r="A42" i="44" s="1"/>
  <c r="A43" i="44" s="1"/>
  <c r="A44" i="44" s="1"/>
  <c r="A45" i="44" s="1"/>
  <c r="A46" i="44" s="1"/>
  <c r="A47" i="44" s="1"/>
  <c r="A48" i="44" s="1"/>
  <c r="A49" i="44" s="1"/>
  <c r="A50" i="44" s="1"/>
  <c r="A51" i="44" s="1"/>
  <c r="A52" i="44" s="1"/>
  <c r="A53" i="44" s="1"/>
  <c r="A11" i="33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18" i="32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18" i="3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74" i="58"/>
  <c r="A75" i="58" s="1"/>
  <c r="A76" i="58" s="1"/>
  <c r="A77" i="58" s="1"/>
  <c r="A78" i="58" s="1"/>
  <c r="A79" i="58" s="1"/>
  <c r="A80" i="58" s="1"/>
  <c r="A81" i="58" s="1"/>
  <c r="A82" i="58" s="1"/>
  <c r="A83" i="58" s="1"/>
  <c r="A84" i="58" s="1"/>
  <c r="A85" i="58" s="1"/>
  <c r="A86" i="58" s="1"/>
  <c r="A87" i="58" s="1"/>
  <c r="A88" i="58" s="1"/>
  <c r="A89" i="58" s="1"/>
  <c r="A90" i="58" s="1"/>
  <c r="A91" i="58" s="1"/>
  <c r="A92" i="58" s="1"/>
  <c r="A93" i="58" s="1"/>
  <c r="A94" i="58" s="1"/>
  <c r="A95" i="58" s="1"/>
  <c r="A96" i="58" s="1"/>
  <c r="A97" i="58" s="1"/>
  <c r="A98" i="58" s="1"/>
  <c r="A99" i="58" s="1"/>
  <c r="A100" i="58" s="1"/>
  <c r="A101" i="58" s="1"/>
  <c r="A102" i="58" s="1"/>
  <c r="A103" i="58" s="1"/>
  <c r="A104" i="58" s="1"/>
  <c r="A105" i="58" s="1"/>
  <c r="A106" i="58" s="1"/>
  <c r="A107" i="58" s="1"/>
  <c r="A108" i="58" s="1"/>
  <c r="A18" i="30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18" i="29"/>
  <c r="A18" i="60"/>
  <c r="A54" i="44" l="1"/>
  <c r="A55" i="44" s="1"/>
  <c r="A56" i="44" s="1"/>
  <c r="A57" i="44" s="1"/>
  <c r="A58" i="44" s="1"/>
  <c r="A59" i="44" s="1"/>
  <c r="A60" i="44" s="1"/>
  <c r="A61" i="44" s="1"/>
  <c r="A62" i="44" s="1"/>
  <c r="A63" i="44" s="1"/>
  <c r="A64" i="44" s="1"/>
  <c r="A65" i="44" s="1"/>
  <c r="A66" i="44" s="1"/>
  <c r="A67" i="44" s="1"/>
  <c r="A68" i="44" s="1"/>
  <c r="A69" i="44" s="1"/>
  <c r="A70" i="44" s="1"/>
  <c r="A71" i="44" s="1"/>
  <c r="A72" i="44" s="1"/>
  <c r="A73" i="44" s="1"/>
  <c r="A74" i="44" s="1"/>
  <c r="A75" i="44" s="1"/>
  <c r="A76" i="44" s="1"/>
  <c r="A77" i="44" s="1"/>
  <c r="A78" i="44" s="1"/>
  <c r="A79" i="44" s="1"/>
  <c r="A80" i="44" s="1"/>
  <c r="A81" i="44" s="1"/>
  <c r="A82" i="44" s="1"/>
  <c r="A83" i="44" s="1"/>
  <c r="A84" i="44" s="1"/>
  <c r="A85" i="44" s="1"/>
  <c r="A86" i="44" s="1"/>
  <c r="A87" i="44" s="1"/>
  <c r="A88" i="44" s="1"/>
  <c r="A89" i="44" s="1"/>
  <c r="A90" i="44" s="1"/>
  <c r="A91" i="44" s="1"/>
  <c r="A92" i="44" s="1"/>
  <c r="A93" i="44" s="1"/>
  <c r="A94" i="44" s="1"/>
  <c r="A95" i="44" s="1"/>
  <c r="A96" i="44" s="1"/>
  <c r="A97" i="44" s="1"/>
  <c r="A98" i="44" s="1"/>
  <c r="A99" i="44" s="1"/>
  <c r="A100" i="44" s="1"/>
  <c r="A101" i="44" s="1"/>
  <c r="A102" i="44" s="1"/>
  <c r="A103" i="44" s="1"/>
  <c r="A104" i="44" s="1"/>
  <c r="A105" i="44" s="1"/>
  <c r="A106" i="44" s="1"/>
  <c r="A107" i="44" s="1"/>
  <c r="A54" i="3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54" i="30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54" i="32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  <c r="A95" i="32" s="1"/>
  <c r="A96" i="32" s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B11" i="58" l="1"/>
  <c r="B10" i="58"/>
  <c r="B60" i="60" l="1"/>
  <c r="B13" i="60"/>
  <c r="B14" i="58" l="1"/>
  <c r="B60" i="43" l="1"/>
  <c r="B36" i="43"/>
  <c r="B35" i="43"/>
  <c r="B34" i="43"/>
  <c r="B33" i="43"/>
  <c r="B32" i="43"/>
  <c r="B31" i="43"/>
  <c r="B30" i="43"/>
  <c r="B29" i="43"/>
  <c r="B28" i="43"/>
  <c r="B27" i="43"/>
  <c r="B26" i="43"/>
  <c r="B25" i="43"/>
  <c r="B24" i="43"/>
  <c r="B23" i="43"/>
  <c r="B22" i="43"/>
  <c r="B21" i="43"/>
  <c r="B20" i="43"/>
  <c r="B19" i="43"/>
  <c r="B18" i="43"/>
  <c r="B17" i="43"/>
  <c r="B14" i="43"/>
  <c r="B11" i="43"/>
  <c r="B10" i="43"/>
  <c r="B60" i="44"/>
  <c r="BM16" i="44" s="1"/>
  <c r="B14" i="44"/>
  <c r="B11" i="44"/>
  <c r="B10" i="44"/>
  <c r="B60" i="32"/>
  <c r="B14" i="32"/>
  <c r="B11" i="32"/>
  <c r="B10" i="32"/>
  <c r="B60" i="31"/>
  <c r="B14" i="31"/>
  <c r="B11" i="31"/>
  <c r="B10" i="31"/>
  <c r="B60" i="30"/>
  <c r="B14" i="30"/>
  <c r="B11" i="30"/>
  <c r="B10" i="30"/>
  <c r="B60" i="29"/>
  <c r="B14" i="29"/>
  <c r="B11" i="29"/>
  <c r="B10" i="29"/>
  <c r="E11" i="30" l="1"/>
  <c r="I11" i="30"/>
  <c r="Q11" i="30"/>
  <c r="P11" i="30"/>
  <c r="G11" i="30"/>
  <c r="P14" i="30"/>
  <c r="E14" i="30"/>
  <c r="Q14" i="30"/>
  <c r="G14" i="30"/>
  <c r="I14" i="30"/>
  <c r="E60" i="30"/>
  <c r="E10" i="30" s="1"/>
  <c r="G60" i="30"/>
  <c r="I60" i="30"/>
  <c r="I10" i="30" s="1"/>
  <c r="J60" i="30"/>
  <c r="I7" i="30"/>
  <c r="E7" i="30"/>
  <c r="G7" i="30"/>
  <c r="N60" i="30"/>
  <c r="L60" i="30"/>
  <c r="E9" i="30"/>
  <c r="Q60" i="30"/>
  <c r="Q10" i="30" s="1"/>
  <c r="M60" i="30"/>
  <c r="P60" i="30"/>
  <c r="P10" i="30" s="1"/>
  <c r="K60" i="30"/>
  <c r="E8" i="30"/>
  <c r="I9" i="30"/>
  <c r="P8" i="30"/>
  <c r="P7" i="30"/>
  <c r="P9" i="30"/>
  <c r="G8" i="30"/>
  <c r="G9" i="30"/>
  <c r="Q9" i="30"/>
  <c r="Q7" i="30"/>
  <c r="I8" i="30"/>
  <c r="Q8" i="30"/>
  <c r="P15" i="30"/>
  <c r="E15" i="30"/>
  <c r="Q15" i="30"/>
  <c r="G15" i="30"/>
  <c r="I15" i="30"/>
  <c r="E13" i="30"/>
  <c r="P13" i="30"/>
  <c r="Q13" i="30"/>
  <c r="G13" i="30"/>
  <c r="I13" i="30"/>
  <c r="E12" i="30"/>
  <c r="Q12" i="30"/>
  <c r="P12" i="30"/>
  <c r="I12" i="30"/>
  <c r="G12" i="30"/>
  <c r="L8" i="30" l="1"/>
  <c r="M8" i="30"/>
  <c r="N8" i="30"/>
  <c r="K8" i="30"/>
  <c r="L7" i="30"/>
  <c r="M7" i="30"/>
  <c r="N7" i="30"/>
  <c r="K7" i="30"/>
  <c r="L11" i="30"/>
  <c r="K11" i="30"/>
  <c r="N11" i="30"/>
  <c r="M11" i="30"/>
  <c r="L15" i="30"/>
  <c r="M15" i="30"/>
  <c r="N15" i="30"/>
  <c r="K15" i="30"/>
  <c r="K13" i="30"/>
  <c r="L13" i="30"/>
  <c r="M13" i="30"/>
  <c r="N13" i="30"/>
  <c r="M12" i="30"/>
  <c r="N12" i="30"/>
  <c r="K12" i="30"/>
  <c r="L12" i="30"/>
  <c r="L9" i="30"/>
  <c r="N9" i="30"/>
  <c r="M9" i="30"/>
  <c r="K9" i="30"/>
  <c r="N14" i="30"/>
  <c r="K14" i="30"/>
  <c r="L14" i="30"/>
  <c r="M14" i="30"/>
  <c r="G10" i="30"/>
  <c r="L10" i="30" s="1"/>
  <c r="N10" i="30" l="1"/>
  <c r="K10" i="30"/>
  <c r="M10" i="30"/>
  <c r="N124" i="29" l="1"/>
  <c r="V129" i="58"/>
  <c r="X125" i="58"/>
  <c r="Y129" i="58"/>
  <c r="Q126" i="29"/>
  <c r="Q132" i="76"/>
  <c r="V126" i="58"/>
  <c r="O126" i="29"/>
  <c r="W129" i="58"/>
  <c r="N126" i="29"/>
  <c r="Y121" i="58"/>
  <c r="S121" i="76"/>
  <c r="N121" i="29"/>
  <c r="J123" i="76" l="1"/>
  <c r="X123" i="58"/>
  <c r="R127" i="76"/>
  <c r="P126" i="29"/>
  <c r="Q127" i="76"/>
  <c r="J126" i="76"/>
  <c r="X126" i="58"/>
  <c r="Q131" i="76"/>
  <c r="W125" i="58"/>
  <c r="V121" i="58"/>
  <c r="J125" i="76"/>
  <c r="W132" i="58"/>
  <c r="X132" i="58"/>
  <c r="H123" i="43"/>
  <c r="T132" i="76"/>
  <c r="O124" i="29"/>
  <c r="Q124" i="29"/>
  <c r="P124" i="29"/>
  <c r="N127" i="29"/>
  <c r="P132" i="29"/>
  <c r="Q132" i="29"/>
  <c r="P128" i="29"/>
  <c r="Q125" i="29"/>
  <c r="O132" i="29"/>
  <c r="P125" i="29"/>
  <c r="Q121" i="29"/>
  <c r="T16" i="58"/>
  <c r="H126" i="43"/>
  <c r="J128" i="76"/>
  <c r="N125" i="29"/>
  <c r="X121" i="58"/>
  <c r="S16" i="58"/>
  <c r="AO16" i="44"/>
  <c r="X16" i="31"/>
  <c r="L16" i="31" s="1"/>
  <c r="P131" i="29"/>
  <c r="V130" i="58"/>
  <c r="W121" i="58"/>
  <c r="G16" i="29"/>
  <c r="Q125" i="76"/>
  <c r="P122" i="29"/>
  <c r="N132" i="29"/>
  <c r="X129" i="58"/>
  <c r="V125" i="58"/>
  <c r="W124" i="58"/>
  <c r="Q121" i="76"/>
  <c r="E16" i="30"/>
  <c r="V127" i="58"/>
  <c r="T121" i="76"/>
  <c r="X130" i="58"/>
  <c r="Y16" i="29"/>
  <c r="Y125" i="58"/>
  <c r="O125" i="29"/>
  <c r="O131" i="29"/>
  <c r="N131" i="29"/>
  <c r="Q128" i="76"/>
  <c r="S130" i="76"/>
  <c r="T131" i="76"/>
  <c r="K16" i="44"/>
  <c r="R125" i="76"/>
  <c r="X16" i="29"/>
  <c r="Y127" i="58"/>
  <c r="T122" i="76"/>
  <c r="N129" i="29"/>
  <c r="Y128" i="58"/>
  <c r="J127" i="76"/>
  <c r="V122" i="58"/>
  <c r="Y126" i="58"/>
  <c r="Y130" i="58"/>
  <c r="W126" i="58"/>
  <c r="W123" i="58"/>
  <c r="P16" i="30"/>
  <c r="S124" i="76"/>
  <c r="R122" i="76"/>
  <c r="E16" i="58"/>
  <c r="T124" i="76"/>
  <c r="J129" i="76"/>
  <c r="O16" i="76"/>
  <c r="Q124" i="76"/>
  <c r="W122" i="58"/>
  <c r="T16" i="29"/>
  <c r="Q16" i="30"/>
  <c r="BA16" i="44"/>
  <c r="Y122" i="58"/>
  <c r="R131" i="76"/>
  <c r="Y123" i="58"/>
  <c r="Q122" i="29"/>
  <c r="Q16" i="44"/>
  <c r="AI16" i="44"/>
  <c r="W16" i="44"/>
  <c r="H132" i="43"/>
  <c r="Q130" i="76"/>
  <c r="AC16" i="29"/>
  <c r="P121" i="29"/>
  <c r="BG16" i="44"/>
  <c r="AB16" i="29"/>
  <c r="AU16" i="44"/>
  <c r="E16" i="44"/>
  <c r="R121" i="76"/>
  <c r="T130" i="76"/>
  <c r="H128" i="43"/>
  <c r="AC16" i="44"/>
  <c r="R16" i="58"/>
  <c r="BI16" i="44"/>
  <c r="K16" i="32"/>
  <c r="AE16" i="44"/>
  <c r="H131" i="43"/>
  <c r="J124" i="76"/>
  <c r="O130" i="29"/>
  <c r="X128" i="58"/>
  <c r="R128" i="76"/>
  <c r="G16" i="58"/>
  <c r="V131" i="58"/>
  <c r="U16" i="29"/>
  <c r="I16" i="30"/>
  <c r="AA16" i="31"/>
  <c r="O16" i="31" s="1"/>
  <c r="G16" i="30"/>
  <c r="Q16" i="58"/>
  <c r="R16" i="31"/>
  <c r="F16" i="31" s="1"/>
  <c r="K16" i="58"/>
  <c r="H124" i="43"/>
  <c r="V124" i="58"/>
  <c r="AQ16" i="44"/>
  <c r="O123" i="29"/>
  <c r="R129" i="76"/>
  <c r="Q122" i="76"/>
  <c r="T123" i="76"/>
  <c r="L16" i="76"/>
  <c r="Q130" i="29"/>
  <c r="O121" i="29"/>
  <c r="U16" i="31"/>
  <c r="I16" i="31" s="1"/>
  <c r="BC16" i="44"/>
  <c r="Q129" i="76"/>
  <c r="N123" i="29"/>
  <c r="O127" i="29"/>
  <c r="Q127" i="29"/>
  <c r="X131" i="58"/>
  <c r="O129" i="29"/>
  <c r="S16" i="31"/>
  <c r="G16" i="31" s="1"/>
  <c r="L16" i="29"/>
  <c r="Y16" i="31"/>
  <c r="M16" i="31" s="1"/>
  <c r="J16" i="29"/>
  <c r="M16" i="44"/>
  <c r="I16" i="29"/>
  <c r="H16" i="76"/>
  <c r="H130" i="43"/>
  <c r="T129" i="76"/>
  <c r="E16" i="43"/>
  <c r="Q16" i="31"/>
  <c r="E16" i="31" s="1"/>
  <c r="Z16" i="29"/>
  <c r="W131" i="58"/>
  <c r="J132" i="76"/>
  <c r="R130" i="76"/>
  <c r="Q128" i="29"/>
  <c r="P129" i="29"/>
  <c r="S125" i="76"/>
  <c r="N122" i="29"/>
  <c r="S132" i="76"/>
  <c r="P130" i="29"/>
  <c r="AK16" i="44"/>
  <c r="T16" i="31"/>
  <c r="H16" i="31" s="1"/>
  <c r="R123" i="76"/>
  <c r="R126" i="76"/>
  <c r="V128" i="58"/>
  <c r="J131" i="76"/>
  <c r="S16" i="29"/>
  <c r="S123" i="76"/>
  <c r="X122" i="58"/>
  <c r="I16" i="76"/>
  <c r="H127" i="43"/>
  <c r="J122" i="76"/>
  <c r="Q16" i="32"/>
  <c r="G16" i="76"/>
  <c r="AW16" i="44"/>
  <c r="F16" i="76"/>
  <c r="Y16" i="44"/>
  <c r="J130" i="76"/>
  <c r="G16" i="44"/>
  <c r="H129" i="43"/>
  <c r="T128" i="76"/>
  <c r="S126" i="76"/>
  <c r="V132" i="58"/>
  <c r="X127" i="58"/>
  <c r="T125" i="76"/>
  <c r="M16" i="58"/>
  <c r="O128" i="29"/>
  <c r="R132" i="76"/>
  <c r="S16" i="44"/>
  <c r="S128" i="76"/>
  <c r="S129" i="76"/>
  <c r="R124" i="76"/>
  <c r="S122" i="76"/>
  <c r="Q123" i="29"/>
  <c r="S131" i="76"/>
  <c r="P123" i="29"/>
  <c r="W127" i="58"/>
  <c r="Q129" i="29"/>
  <c r="Q123" i="76"/>
  <c r="X124" i="58"/>
  <c r="Y131" i="58"/>
  <c r="Y124" i="58"/>
  <c r="N128" i="29"/>
  <c r="Y132" i="58"/>
  <c r="N130" i="29"/>
  <c r="W130" i="58"/>
  <c r="Z16" i="31"/>
  <c r="N16" i="31" s="1"/>
  <c r="G16" i="32"/>
  <c r="K16" i="29"/>
  <c r="W16" i="31"/>
  <c r="K16" i="31" s="1"/>
  <c r="Q126" i="76"/>
  <c r="S127" i="76"/>
  <c r="O122" i="29"/>
  <c r="T126" i="76"/>
  <c r="W128" i="58"/>
  <c r="J16" i="43"/>
  <c r="E16" i="29"/>
  <c r="H122" i="43"/>
  <c r="H125" i="43"/>
  <c r="O16" i="32"/>
  <c r="P127" i="29"/>
  <c r="Q131" i="29"/>
  <c r="T127" i="76"/>
  <c r="V123" i="58"/>
  <c r="E16" i="32"/>
  <c r="E16" i="76"/>
  <c r="J121" i="76"/>
  <c r="G16" i="43"/>
  <c r="H121" i="43"/>
  <c r="K16" i="30" l="1"/>
  <c r="N16" i="30"/>
  <c r="M16" i="30"/>
  <c r="L16" i="30"/>
  <c r="N16" i="58"/>
  <c r="BE16" i="44"/>
  <c r="AM16" i="44"/>
  <c r="S16" i="32"/>
  <c r="O16" i="58"/>
  <c r="AA16" i="44"/>
  <c r="N16" i="44"/>
  <c r="K16" i="43"/>
  <c r="Y16" i="58"/>
  <c r="T16" i="76"/>
  <c r="S16" i="76"/>
  <c r="X16" i="58"/>
  <c r="Z16" i="44"/>
  <c r="H16" i="43"/>
  <c r="Z16" i="60"/>
  <c r="R16" i="76"/>
  <c r="BJ16" i="44"/>
  <c r="BK16" i="44"/>
  <c r="AG16" i="44"/>
  <c r="AR16" i="44"/>
  <c r="AS16" i="44"/>
  <c r="O16" i="44"/>
  <c r="AL16" i="44"/>
  <c r="H16" i="44"/>
  <c r="AY16" i="44"/>
  <c r="N16" i="60"/>
  <c r="AF16" i="60"/>
  <c r="I16" i="44"/>
  <c r="T16" i="60"/>
  <c r="T16" i="44"/>
  <c r="U16" i="44"/>
  <c r="AX16" i="44"/>
  <c r="H16" i="58"/>
  <c r="I16" i="58"/>
  <c r="BD16" i="44"/>
  <c r="AF16" i="44"/>
  <c r="V16" i="58"/>
  <c r="H16" i="60"/>
  <c r="N16" i="29"/>
  <c r="I16" i="32"/>
  <c r="P16" i="29"/>
  <c r="J16" i="30"/>
  <c r="J16" i="76"/>
  <c r="H16" i="32"/>
  <c r="Q16" i="76"/>
  <c r="O16" i="29"/>
  <c r="R16" i="32"/>
  <c r="Q16" i="29"/>
  <c r="M16" i="76"/>
  <c r="W16" i="58"/>
  <c r="O16" i="60"/>
  <c r="AA16" i="60"/>
  <c r="L16" i="43"/>
  <c r="AG16" i="60"/>
  <c r="U16" i="60"/>
  <c r="N16" i="76"/>
  <c r="I16" i="60" l="1"/>
  <c r="Y109" i="58" l="1"/>
  <c r="V109" i="58"/>
  <c r="X109" i="58"/>
  <c r="X118" i="58"/>
  <c r="O117" i="29"/>
  <c r="N117" i="29"/>
  <c r="O111" i="29"/>
  <c r="T110" i="76"/>
  <c r="T109" i="76"/>
  <c r="H109" i="43"/>
  <c r="J109" i="76"/>
  <c r="S112" i="76" l="1"/>
  <c r="T113" i="76"/>
  <c r="J112" i="76"/>
  <c r="O114" i="29"/>
  <c r="P117" i="29"/>
  <c r="Q117" i="29"/>
  <c r="H120" i="43"/>
  <c r="X117" i="58"/>
  <c r="R113" i="76"/>
  <c r="J120" i="76"/>
  <c r="S113" i="76"/>
  <c r="P114" i="29"/>
  <c r="N114" i="29"/>
  <c r="Q114" i="29"/>
  <c r="Q118" i="76"/>
  <c r="R111" i="76"/>
  <c r="Q113" i="76"/>
  <c r="N115" i="29"/>
  <c r="H118" i="43"/>
  <c r="I15" i="31"/>
  <c r="W118" i="58"/>
  <c r="Y118" i="58"/>
  <c r="Y116" i="58"/>
  <c r="Y114" i="58"/>
  <c r="V118" i="58"/>
  <c r="Y111" i="58"/>
  <c r="S110" i="76"/>
  <c r="S114" i="76"/>
  <c r="Q114" i="76"/>
  <c r="T114" i="76"/>
  <c r="T111" i="76"/>
  <c r="Q111" i="76"/>
  <c r="J119" i="76"/>
  <c r="J116" i="76"/>
  <c r="S115" i="76"/>
  <c r="R118" i="76"/>
  <c r="O118" i="29"/>
  <c r="N119" i="29"/>
  <c r="O119" i="29"/>
  <c r="P119" i="29"/>
  <c r="N118" i="29"/>
  <c r="P112" i="29"/>
  <c r="BK32" i="44"/>
  <c r="H110" i="43"/>
  <c r="M15" i="31"/>
  <c r="K15" i="31"/>
  <c r="J115" i="76"/>
  <c r="S119" i="76"/>
  <c r="T118" i="76"/>
  <c r="S118" i="76"/>
  <c r="O15" i="31"/>
  <c r="L15" i="31"/>
  <c r="G15" i="31"/>
  <c r="R117" i="76"/>
  <c r="J117" i="76"/>
  <c r="X113" i="58"/>
  <c r="F15" i="31"/>
  <c r="Q120" i="76"/>
  <c r="Q112" i="29"/>
  <c r="W115" i="58"/>
  <c r="H111" i="43"/>
  <c r="X116" i="58"/>
  <c r="W114" i="58"/>
  <c r="H115" i="43"/>
  <c r="R119" i="76"/>
  <c r="X114" i="58"/>
  <c r="V111" i="58"/>
  <c r="Q110" i="29"/>
  <c r="N15" i="31"/>
  <c r="BK36" i="44"/>
  <c r="BK29" i="44"/>
  <c r="R115" i="76"/>
  <c r="V119" i="58"/>
  <c r="Q109" i="76"/>
  <c r="BK28" i="44"/>
  <c r="J110" i="76"/>
  <c r="Q110" i="76"/>
  <c r="O120" i="29"/>
  <c r="Y113" i="58"/>
  <c r="W113" i="58"/>
  <c r="H117" i="43"/>
  <c r="X115" i="58"/>
  <c r="X111" i="58"/>
  <c r="P113" i="29"/>
  <c r="P109" i="29"/>
  <c r="Q112" i="76"/>
  <c r="T112" i="76"/>
  <c r="BK30" i="44"/>
  <c r="H116" i="43"/>
  <c r="N112" i="29"/>
  <c r="Y110" i="58"/>
  <c r="N113" i="29"/>
  <c r="X112" i="58"/>
  <c r="X120" i="58"/>
  <c r="Q118" i="29"/>
  <c r="O113" i="29"/>
  <c r="W111" i="58"/>
  <c r="R116" i="76"/>
  <c r="J113" i="76"/>
  <c r="R114" i="76"/>
  <c r="W119" i="58"/>
  <c r="Q113" i="29"/>
  <c r="V110" i="58"/>
  <c r="W117" i="58"/>
  <c r="P116" i="29"/>
  <c r="Y119" i="58"/>
  <c r="Q119" i="29"/>
  <c r="H15" i="31"/>
  <c r="R109" i="76"/>
  <c r="N109" i="29"/>
  <c r="BK33" i="44"/>
  <c r="J118" i="76"/>
  <c r="R112" i="76"/>
  <c r="T119" i="76"/>
  <c r="H113" i="43"/>
  <c r="Q120" i="29"/>
  <c r="Q115" i="29"/>
  <c r="Q111" i="29"/>
  <c r="P118" i="29"/>
  <c r="W116" i="58"/>
  <c r="Y120" i="58"/>
  <c r="E15" i="31"/>
  <c r="Q119" i="76"/>
  <c r="BK35" i="44"/>
  <c r="J111" i="76"/>
  <c r="Q116" i="76"/>
  <c r="V120" i="58"/>
  <c r="W120" i="58"/>
  <c r="O112" i="29"/>
  <c r="V116" i="58"/>
  <c r="V113" i="58"/>
  <c r="Y115" i="58"/>
  <c r="O109" i="29"/>
  <c r="R120" i="76"/>
  <c r="T117" i="76"/>
  <c r="O110" i="29"/>
  <c r="H112" i="43"/>
  <c r="P111" i="29"/>
  <c r="V112" i="58"/>
  <c r="X110" i="58"/>
  <c r="O115" i="29"/>
  <c r="H114" i="43"/>
  <c r="Q117" i="76"/>
  <c r="T115" i="76"/>
  <c r="Q115" i="76"/>
  <c r="N116" i="29"/>
  <c r="Y112" i="58"/>
  <c r="P110" i="29"/>
  <c r="BK31" i="44"/>
  <c r="J114" i="76"/>
  <c r="S116" i="76"/>
  <c r="P120" i="29"/>
  <c r="V117" i="58"/>
  <c r="P115" i="29"/>
  <c r="Y117" i="58"/>
  <c r="X119" i="58"/>
  <c r="H119" i="43"/>
  <c r="Q109" i="29"/>
  <c r="S109" i="76"/>
  <c r="BK34" i="44"/>
  <c r="S117" i="76"/>
  <c r="T116" i="76"/>
  <c r="S111" i="76"/>
  <c r="N110" i="29"/>
  <c r="N120" i="29"/>
  <c r="N111" i="29"/>
  <c r="O116" i="29"/>
  <c r="V115" i="58"/>
  <c r="Q116" i="29"/>
  <c r="S120" i="76"/>
  <c r="R110" i="76"/>
  <c r="W112" i="58"/>
  <c r="V114" i="58"/>
  <c r="T120" i="76"/>
  <c r="W110" i="58"/>
  <c r="W109" i="58" l="1"/>
  <c r="O15" i="29"/>
  <c r="K15" i="43"/>
  <c r="H15" i="44"/>
  <c r="AX15" i="44"/>
  <c r="H15" i="43"/>
  <c r="AF15" i="44"/>
  <c r="T15" i="76"/>
  <c r="Q15" i="29"/>
  <c r="Q15" i="76"/>
  <c r="S15" i="76"/>
  <c r="T15" i="44"/>
  <c r="M15" i="76"/>
  <c r="R15" i="32"/>
  <c r="AL15" i="44"/>
  <c r="Z15" i="44"/>
  <c r="BD15" i="44"/>
  <c r="BJ15" i="44"/>
  <c r="N15" i="44"/>
  <c r="AR15" i="44"/>
  <c r="R15" i="76"/>
  <c r="J15" i="76"/>
  <c r="P15" i="29"/>
  <c r="N15" i="29"/>
  <c r="W15" i="58"/>
  <c r="V15" i="58"/>
  <c r="X15" i="58"/>
  <c r="Y15" i="58"/>
  <c r="N15" i="58"/>
  <c r="H15" i="58"/>
  <c r="H15" i="32"/>
  <c r="J15" i="30"/>
  <c r="AA15" i="44" l="1"/>
  <c r="AY15" i="44"/>
  <c r="I15" i="32"/>
  <c r="U15" i="44"/>
  <c r="BE15" i="44"/>
  <c r="O15" i="58"/>
  <c r="I15" i="44"/>
  <c r="AS15" i="44"/>
  <c r="BK23" i="44"/>
  <c r="O15" i="44"/>
  <c r="AM15" i="44"/>
  <c r="AG15" i="44"/>
  <c r="I15" i="58"/>
  <c r="S15" i="32"/>
  <c r="BK19" i="44" l="1"/>
  <c r="L15" i="43"/>
  <c r="BK27" i="44"/>
  <c r="BK15" i="44"/>
  <c r="BK21" i="44"/>
  <c r="BK17" i="44"/>
  <c r="BK25" i="44"/>
  <c r="BK26" i="44"/>
  <c r="BK18" i="44"/>
  <c r="BK20" i="44"/>
  <c r="BK22" i="44"/>
  <c r="BK24" i="44"/>
  <c r="N15" i="76"/>
  <c r="H58" i="43" l="1"/>
  <c r="H57" i="43"/>
  <c r="H45" i="43"/>
  <c r="H46" i="43"/>
  <c r="H70" i="43"/>
  <c r="H69" i="43"/>
  <c r="S93" i="76" l="1"/>
  <c r="T93" i="76"/>
  <c r="J93" i="76"/>
  <c r="H81" i="43"/>
  <c r="R93" i="76"/>
  <c r="Q93" i="29"/>
  <c r="O93" i="29"/>
  <c r="Q93" i="76"/>
  <c r="N93" i="29"/>
  <c r="P93" i="29"/>
  <c r="J94" i="76"/>
  <c r="H93" i="43"/>
  <c r="H82" i="43"/>
  <c r="H94" i="43"/>
  <c r="R94" i="76"/>
  <c r="S94" i="76"/>
  <c r="T94" i="76"/>
  <c r="Q94" i="76"/>
  <c r="P69" i="29"/>
  <c r="P57" i="29"/>
  <c r="P34" i="29"/>
  <c r="O70" i="29"/>
  <c r="Q33" i="29"/>
  <c r="P45" i="29"/>
  <c r="N94" i="29"/>
  <c r="P82" i="29"/>
  <c r="Q21" i="29"/>
  <c r="P94" i="29"/>
  <c r="N33" i="29"/>
  <c r="N46" i="29"/>
  <c r="N58" i="29"/>
  <c r="P58" i="29"/>
  <c r="Q45" i="29"/>
  <c r="O82" i="29"/>
  <c r="O94" i="29"/>
  <c r="Q81" i="29"/>
  <c r="Q57" i="29"/>
  <c r="O34" i="29"/>
  <c r="N70" i="29"/>
  <c r="P33" i="29"/>
  <c r="O21" i="29"/>
  <c r="N21" i="29"/>
  <c r="Q46" i="29"/>
  <c r="N82" i="29"/>
  <c r="P46" i="29"/>
  <c r="P70" i="29"/>
  <c r="Q94" i="29"/>
  <c r="O33" i="29"/>
  <c r="O69" i="29"/>
  <c r="O46" i="29"/>
  <c r="O58" i="29"/>
  <c r="O81" i="29"/>
  <c r="O45" i="29"/>
  <c r="O57" i="29"/>
  <c r="N81" i="29"/>
  <c r="P21" i="29"/>
  <c r="N45" i="29"/>
  <c r="Q69" i="29"/>
  <c r="Q34" i="29"/>
  <c r="Q58" i="29"/>
  <c r="N69" i="29"/>
  <c r="N34" i="29"/>
  <c r="Q82" i="29"/>
  <c r="Q70" i="29"/>
  <c r="N57" i="29"/>
  <c r="P81" i="29"/>
  <c r="H59" i="43" l="1"/>
  <c r="H71" i="43"/>
  <c r="H47" i="43"/>
  <c r="T95" i="76" l="1"/>
  <c r="H95" i="43"/>
  <c r="J95" i="76"/>
  <c r="H72" i="43"/>
  <c r="H83" i="43"/>
  <c r="H60" i="43"/>
  <c r="H48" i="43"/>
  <c r="P23" i="29"/>
  <c r="N59" i="29"/>
  <c r="P83" i="29"/>
  <c r="R95" i="76"/>
  <c r="Q83" i="29"/>
  <c r="Q71" i="29"/>
  <c r="Q59" i="29"/>
  <c r="S95" i="76"/>
  <c r="N95" i="29"/>
  <c r="Q95" i="76"/>
  <c r="O59" i="29"/>
  <c r="O95" i="29"/>
  <c r="P35" i="29"/>
  <c r="N35" i="29"/>
  <c r="N23" i="29"/>
  <c r="N47" i="29"/>
  <c r="O83" i="29"/>
  <c r="P71" i="29"/>
  <c r="P95" i="29"/>
  <c r="N71" i="29"/>
  <c r="O47" i="29"/>
  <c r="N83" i="29"/>
  <c r="O35" i="29"/>
  <c r="P47" i="29"/>
  <c r="P59" i="29"/>
  <c r="Q47" i="29"/>
  <c r="Q35" i="29"/>
  <c r="Q95" i="29"/>
  <c r="Q23" i="29"/>
  <c r="O71" i="29"/>
  <c r="R96" i="76" l="1"/>
  <c r="J96" i="76"/>
  <c r="T96" i="76"/>
  <c r="H84" i="43"/>
  <c r="H97" i="43"/>
  <c r="H96" i="43"/>
  <c r="S96" i="76"/>
  <c r="Q96" i="76"/>
  <c r="H49" i="43"/>
  <c r="H61" i="43"/>
  <c r="N36" i="29"/>
  <c r="P60" i="29"/>
  <c r="H37" i="43"/>
  <c r="H73" i="43"/>
  <c r="Q60" i="29"/>
  <c r="O60" i="29"/>
  <c r="O48" i="29"/>
  <c r="O36" i="29"/>
  <c r="Q36" i="29"/>
  <c r="P24" i="29"/>
  <c r="O24" i="29"/>
  <c r="P96" i="29"/>
  <c r="N48" i="29"/>
  <c r="O96" i="29"/>
  <c r="N96" i="29"/>
  <c r="Q96" i="29"/>
  <c r="Q72" i="29"/>
  <c r="N60" i="29"/>
  <c r="N72" i="29"/>
  <c r="N84" i="29"/>
  <c r="Q84" i="29"/>
  <c r="P84" i="29"/>
  <c r="P36" i="29"/>
  <c r="P72" i="29"/>
  <c r="O84" i="29"/>
  <c r="Q24" i="29"/>
  <c r="Q48" i="29"/>
  <c r="N24" i="29"/>
  <c r="O72" i="29"/>
  <c r="P48" i="29"/>
  <c r="S98" i="76" l="1"/>
  <c r="Q98" i="76"/>
  <c r="H87" i="43"/>
  <c r="H63" i="43"/>
  <c r="H75" i="43"/>
  <c r="H74" i="43"/>
  <c r="H62" i="43"/>
  <c r="H38" i="43"/>
  <c r="H50" i="43"/>
  <c r="H98" i="43"/>
  <c r="Q97" i="29"/>
  <c r="O97" i="29"/>
  <c r="R98" i="76"/>
  <c r="Q73" i="29"/>
  <c r="J98" i="76"/>
  <c r="P97" i="29"/>
  <c r="T98" i="76"/>
  <c r="R97" i="76"/>
  <c r="J97" i="76"/>
  <c r="T97" i="76"/>
  <c r="S97" i="76"/>
  <c r="Q97" i="76"/>
  <c r="N97" i="29"/>
  <c r="P49" i="29"/>
  <c r="H85" i="43"/>
  <c r="P37" i="29"/>
  <c r="Q49" i="29"/>
  <c r="P61" i="29"/>
  <c r="Q37" i="29"/>
  <c r="N49" i="29"/>
  <c r="O61" i="29"/>
  <c r="O73" i="29"/>
  <c r="O37" i="29"/>
  <c r="N37" i="29"/>
  <c r="O49" i="29"/>
  <c r="N61" i="29"/>
  <c r="Q61" i="29"/>
  <c r="P73" i="29"/>
  <c r="N73" i="29"/>
  <c r="P85" i="29"/>
  <c r="O85" i="29"/>
  <c r="Q85" i="29"/>
  <c r="N85" i="29"/>
  <c r="N25" i="29"/>
  <c r="O25" i="29"/>
  <c r="Q25" i="29"/>
  <c r="P25" i="29"/>
  <c r="H39" i="43" l="1"/>
  <c r="T99" i="76"/>
  <c r="H51" i="43"/>
  <c r="H99" i="43"/>
  <c r="J99" i="76"/>
  <c r="H100" i="43"/>
  <c r="N63" i="29"/>
  <c r="Q75" i="29"/>
  <c r="O63" i="29"/>
  <c r="P63" i="29"/>
  <c r="Q63" i="29"/>
  <c r="P51" i="29"/>
  <c r="O51" i="29"/>
  <c r="O75" i="29"/>
  <c r="N87" i="29"/>
  <c r="P75" i="29"/>
  <c r="O39" i="29"/>
  <c r="N51" i="29"/>
  <c r="P27" i="29"/>
  <c r="N75" i="29"/>
  <c r="Q87" i="29"/>
  <c r="O27" i="29"/>
  <c r="Q39" i="29"/>
  <c r="P87" i="29"/>
  <c r="P39" i="29"/>
  <c r="Q51" i="29"/>
  <c r="N27" i="29"/>
  <c r="N39" i="29"/>
  <c r="Q27" i="29"/>
  <c r="O87" i="29"/>
  <c r="Q99" i="29"/>
  <c r="N99" i="29"/>
  <c r="Q50" i="29"/>
  <c r="P50" i="29"/>
  <c r="O99" i="29"/>
  <c r="P99" i="29"/>
  <c r="P98" i="29"/>
  <c r="N38" i="29"/>
  <c r="N50" i="29"/>
  <c r="O50" i="29"/>
  <c r="N98" i="29"/>
  <c r="O98" i="29"/>
  <c r="Q98" i="29"/>
  <c r="P38" i="29"/>
  <c r="H86" i="43"/>
  <c r="P86" i="29"/>
  <c r="O38" i="29"/>
  <c r="P74" i="29"/>
  <c r="N62" i="29"/>
  <c r="Q62" i="29"/>
  <c r="Q26" i="29"/>
  <c r="P26" i="29"/>
  <c r="O62" i="29"/>
  <c r="Q38" i="29"/>
  <c r="Q74" i="29"/>
  <c r="P62" i="29"/>
  <c r="N26" i="29"/>
  <c r="Q86" i="29"/>
  <c r="O74" i="29"/>
  <c r="O26" i="29"/>
  <c r="N86" i="29"/>
  <c r="O86" i="29"/>
  <c r="N74" i="29"/>
  <c r="J100" i="76" l="1"/>
  <c r="T100" i="76"/>
  <c r="S100" i="76"/>
  <c r="Q99" i="76"/>
  <c r="R99" i="76"/>
  <c r="S99" i="76"/>
  <c r="J101" i="76"/>
  <c r="H65" i="43"/>
  <c r="H88" i="43"/>
  <c r="H53" i="43"/>
  <c r="H77" i="43"/>
  <c r="H41" i="43"/>
  <c r="H64" i="43"/>
  <c r="H76" i="43"/>
  <c r="H40" i="43"/>
  <c r="H52" i="43"/>
  <c r="V87" i="58" l="1"/>
  <c r="V93" i="58"/>
  <c r="X101" i="58"/>
  <c r="W80" i="58"/>
  <c r="X80" i="58"/>
  <c r="Y80" i="58"/>
  <c r="W93" i="58"/>
  <c r="X92" i="58"/>
  <c r="W102" i="58"/>
  <c r="V101" i="58"/>
  <c r="V98" i="58"/>
  <c r="V81" i="58"/>
  <c r="W86" i="58"/>
  <c r="Y97" i="58"/>
  <c r="V102" i="58"/>
  <c r="X93" i="58"/>
  <c r="Y96" i="58"/>
  <c r="W99" i="58"/>
  <c r="X91" i="58"/>
  <c r="W98" i="58"/>
  <c r="W87" i="58"/>
  <c r="X98" i="58"/>
  <c r="X81" i="58"/>
  <c r="X96" i="58"/>
  <c r="Y87" i="58"/>
  <c r="W94" i="58"/>
  <c r="Y95" i="58"/>
  <c r="X95" i="58"/>
  <c r="V96" i="58"/>
  <c r="W95" i="58"/>
  <c r="V95" i="58"/>
  <c r="Y98" i="58"/>
  <c r="Y102" i="58"/>
  <c r="X83" i="58"/>
  <c r="X97" i="58"/>
  <c r="X85" i="58"/>
  <c r="Y85" i="58"/>
  <c r="X87" i="58"/>
  <c r="X102" i="58"/>
  <c r="V85" i="58"/>
  <c r="W89" i="58"/>
  <c r="Y93" i="58"/>
  <c r="V91" i="58"/>
  <c r="Q100" i="76"/>
  <c r="R100" i="76"/>
  <c r="R101" i="76"/>
  <c r="T101" i="76"/>
  <c r="Q101" i="76"/>
  <c r="S101" i="76"/>
  <c r="H89" i="43"/>
  <c r="P41" i="29"/>
  <c r="Q77" i="29"/>
  <c r="P65" i="29"/>
  <c r="Q65" i="29"/>
  <c r="N89" i="29"/>
  <c r="N65" i="29"/>
  <c r="O65" i="29"/>
  <c r="Q29" i="29"/>
  <c r="P29" i="29"/>
  <c r="N29" i="29"/>
  <c r="N77" i="29"/>
  <c r="P77" i="29"/>
  <c r="O77" i="29"/>
  <c r="N41" i="29"/>
  <c r="O29" i="29"/>
  <c r="P53" i="29"/>
  <c r="N53" i="29"/>
  <c r="O41" i="29"/>
  <c r="P89" i="29"/>
  <c r="Q89" i="29"/>
  <c r="O53" i="29"/>
  <c r="Q41" i="29"/>
  <c r="Y89" i="58"/>
  <c r="O89" i="29"/>
  <c r="Q53" i="29"/>
  <c r="O28" i="29"/>
  <c r="Y88" i="58"/>
  <c r="P28" i="29"/>
  <c r="O100" i="29"/>
  <c r="Q88" i="29"/>
  <c r="V88" i="58"/>
  <c r="N88" i="29"/>
  <c r="O52" i="29"/>
  <c r="N76" i="29"/>
  <c r="N28" i="29"/>
  <c r="N64" i="29"/>
  <c r="O88" i="29"/>
  <c r="X88" i="58"/>
  <c r="N40" i="29"/>
  <c r="N52" i="29"/>
  <c r="O76" i="29"/>
  <c r="Q28" i="29"/>
  <c r="P100" i="29"/>
  <c r="N100" i="29"/>
  <c r="P52" i="29"/>
  <c r="Q64" i="29"/>
  <c r="P76" i="29"/>
  <c r="Q100" i="29"/>
  <c r="P88" i="29"/>
  <c r="P40" i="29"/>
  <c r="W88" i="58"/>
  <c r="O64" i="29"/>
  <c r="P64" i="29"/>
  <c r="Q40" i="29"/>
  <c r="Q52" i="29"/>
  <c r="Q76" i="29"/>
  <c r="O40" i="29"/>
  <c r="Q101" i="29" l="1"/>
  <c r="Y92" i="58"/>
  <c r="W9" i="33"/>
  <c r="W101" i="58"/>
  <c r="Y84" i="58"/>
  <c r="Y82" i="58"/>
  <c r="V94" i="58"/>
  <c r="V99" i="58"/>
  <c r="W92" i="58"/>
  <c r="X89" i="58"/>
  <c r="W81" i="58"/>
  <c r="V84" i="58"/>
  <c r="K9" i="33"/>
  <c r="O9" i="33" s="1"/>
  <c r="P101" i="29"/>
  <c r="O12" i="58"/>
  <c r="X86" i="58"/>
  <c r="V83" i="58"/>
  <c r="W97" i="58"/>
  <c r="X100" i="58"/>
  <c r="W96" i="58"/>
  <c r="Y101" i="58"/>
  <c r="Y86" i="58"/>
  <c r="W100" i="58"/>
  <c r="W84" i="58"/>
  <c r="V92" i="58"/>
  <c r="Y91" i="58"/>
  <c r="P102" i="29"/>
  <c r="W79" i="58"/>
  <c r="X84" i="58"/>
  <c r="Y83" i="58"/>
  <c r="Y79" i="58"/>
  <c r="X79" i="58"/>
  <c r="I12" i="58"/>
  <c r="J102" i="76"/>
  <c r="Q102" i="76"/>
  <c r="O101" i="29"/>
  <c r="Y81" i="58"/>
  <c r="V89" i="58"/>
  <c r="X82" i="58"/>
  <c r="V97" i="58"/>
  <c r="X99" i="58"/>
  <c r="Q9" i="33"/>
  <c r="N101" i="29"/>
  <c r="W91" i="58"/>
  <c r="X94" i="58"/>
  <c r="V80" i="58"/>
  <c r="V79" i="58"/>
  <c r="W85" i="58"/>
  <c r="W83" i="58"/>
  <c r="V100" i="58"/>
  <c r="H102" i="43"/>
  <c r="O102" i="29"/>
  <c r="H101" i="43"/>
  <c r="V86" i="58"/>
  <c r="Y100" i="58"/>
  <c r="Y94" i="58"/>
  <c r="W82" i="58"/>
  <c r="Y99" i="58"/>
  <c r="V82" i="58"/>
  <c r="H67" i="43"/>
  <c r="H55" i="43"/>
  <c r="H43" i="43"/>
  <c r="H103" i="43"/>
  <c r="J103" i="76"/>
  <c r="Y9" i="33"/>
  <c r="H66" i="43"/>
  <c r="S9" i="33"/>
  <c r="E9" i="33"/>
  <c r="I9" i="33" s="1"/>
  <c r="H78" i="43"/>
  <c r="G9" i="33"/>
  <c r="H42" i="43"/>
  <c r="AC9" i="33"/>
  <c r="M9" i="33"/>
  <c r="H54" i="43"/>
  <c r="V12" i="58" l="1"/>
  <c r="X12" i="58"/>
  <c r="N12" i="58"/>
  <c r="Y12" i="58"/>
  <c r="W12" i="58"/>
  <c r="N102" i="29"/>
  <c r="N43" i="29"/>
  <c r="N55" i="29"/>
  <c r="T103" i="76"/>
  <c r="P19" i="29"/>
  <c r="P91" i="29"/>
  <c r="H12" i="58"/>
  <c r="Q102" i="29"/>
  <c r="T9" i="33"/>
  <c r="Q103" i="76"/>
  <c r="S103" i="76"/>
  <c r="O55" i="29"/>
  <c r="N19" i="29"/>
  <c r="R103" i="76"/>
  <c r="J91" i="76"/>
  <c r="O19" i="29"/>
  <c r="P31" i="29"/>
  <c r="X103" i="58"/>
  <c r="H108" i="43"/>
  <c r="N91" i="29"/>
  <c r="H79" i="43"/>
  <c r="J107" i="76"/>
  <c r="S102" i="76"/>
  <c r="W103" i="58"/>
  <c r="Z9" i="33"/>
  <c r="N103" i="29"/>
  <c r="O31" i="29"/>
  <c r="N79" i="29"/>
  <c r="Q43" i="29"/>
  <c r="Q19" i="29"/>
  <c r="W108" i="58"/>
  <c r="Q105" i="76"/>
  <c r="X104" i="58"/>
  <c r="N67" i="29"/>
  <c r="Q31" i="29"/>
  <c r="W107" i="58"/>
  <c r="Q108" i="76"/>
  <c r="T108" i="76"/>
  <c r="X107" i="58"/>
  <c r="O106" i="29"/>
  <c r="V103" i="58"/>
  <c r="R102" i="76"/>
  <c r="N9" i="33"/>
  <c r="Q55" i="29"/>
  <c r="P106" i="29"/>
  <c r="W104" i="58"/>
  <c r="S106" i="76"/>
  <c r="Q79" i="29"/>
  <c r="Q67" i="29"/>
  <c r="T106" i="76"/>
  <c r="S108" i="76"/>
  <c r="Y103" i="58"/>
  <c r="T102" i="76"/>
  <c r="Y105" i="58"/>
  <c r="T105" i="76"/>
  <c r="AA9" i="33"/>
  <c r="U9" i="33"/>
  <c r="H9" i="33"/>
  <c r="E9" i="31"/>
  <c r="E11" i="31"/>
  <c r="L10" i="31"/>
  <c r="H12" i="31"/>
  <c r="K12" i="31"/>
  <c r="Y8" i="33"/>
  <c r="L12" i="31"/>
  <c r="O11" i="31"/>
  <c r="H11" i="31"/>
  <c r="E7" i="33"/>
  <c r="L8" i="31"/>
  <c r="S8" i="33"/>
  <c r="I12" i="31"/>
  <c r="E13" i="31"/>
  <c r="L13" i="31"/>
  <c r="O10" i="31"/>
  <c r="G11" i="31"/>
  <c r="O9" i="31"/>
  <c r="O8" i="31"/>
  <c r="N9" i="31"/>
  <c r="G8" i="33"/>
  <c r="I8" i="31"/>
  <c r="K8" i="31"/>
  <c r="H13" i="31"/>
  <c r="N11" i="31"/>
  <c r="L9" i="31"/>
  <c r="H8" i="31"/>
  <c r="G10" i="31"/>
  <c r="F13" i="31"/>
  <c r="F9" i="31"/>
  <c r="M10" i="31"/>
  <c r="K11" i="31"/>
  <c r="M11" i="31"/>
  <c r="F11" i="31"/>
  <c r="I11" i="31"/>
  <c r="E8" i="31"/>
  <c r="G9" i="31"/>
  <c r="N8" i="31"/>
  <c r="G13" i="31"/>
  <c r="F12" i="31"/>
  <c r="K10" i="31"/>
  <c r="L11" i="31"/>
  <c r="M9" i="31"/>
  <c r="M8" i="33"/>
  <c r="H9" i="31"/>
  <c r="I9" i="31"/>
  <c r="K13" i="31"/>
  <c r="I13" i="31"/>
  <c r="G12" i="31"/>
  <c r="F8" i="31"/>
  <c r="N12" i="31"/>
  <c r="O13" i="31"/>
  <c r="M13" i="31"/>
  <c r="N10" i="31"/>
  <c r="E12" i="31"/>
  <c r="E8" i="33"/>
  <c r="F10" i="31"/>
  <c r="K8" i="33"/>
  <c r="AC8" i="33"/>
  <c r="P20" i="29"/>
  <c r="H44" i="43"/>
  <c r="W8" i="33"/>
  <c r="N13" i="31"/>
  <c r="I10" i="31"/>
  <c r="O20" i="29"/>
  <c r="N20" i="29"/>
  <c r="E10" i="31"/>
  <c r="Q20" i="29"/>
  <c r="Q8" i="33"/>
  <c r="H13" i="58"/>
  <c r="H90" i="43"/>
  <c r="V90" i="58"/>
  <c r="I13" i="58"/>
  <c r="W90" i="58"/>
  <c r="P108" i="29"/>
  <c r="N108" i="29"/>
  <c r="P54" i="29"/>
  <c r="O30" i="29"/>
  <c r="P66" i="29"/>
  <c r="O107" i="29"/>
  <c r="O108" i="29"/>
  <c r="O13" i="58"/>
  <c r="P107" i="29"/>
  <c r="Y90" i="58"/>
  <c r="N30" i="29"/>
  <c r="Q42" i="29"/>
  <c r="O78" i="29"/>
  <c r="P30" i="29"/>
  <c r="O42" i="29"/>
  <c r="Q107" i="29"/>
  <c r="O90" i="29"/>
  <c r="Q78" i="29"/>
  <c r="N90" i="29"/>
  <c r="N42" i="29"/>
  <c r="N54" i="29"/>
  <c r="Q66" i="29"/>
  <c r="Q90" i="29"/>
  <c r="O66" i="29"/>
  <c r="Q108" i="29"/>
  <c r="N66" i="29"/>
  <c r="P78" i="29"/>
  <c r="N78" i="29"/>
  <c r="Q30" i="29"/>
  <c r="P42" i="29"/>
  <c r="O54" i="29"/>
  <c r="P90" i="29"/>
  <c r="Q54" i="29"/>
  <c r="X90" i="58"/>
  <c r="K10" i="43" l="1"/>
  <c r="H9" i="32"/>
  <c r="H12" i="32"/>
  <c r="T10" i="44"/>
  <c r="H9" i="44"/>
  <c r="U10" i="44"/>
  <c r="AL9" i="44"/>
  <c r="AR12" i="44"/>
  <c r="AL12" i="44"/>
  <c r="N12" i="44"/>
  <c r="AF11" i="44"/>
  <c r="AL11" i="44"/>
  <c r="AR9" i="44"/>
  <c r="K7" i="33"/>
  <c r="Q7" i="33"/>
  <c r="Q92" i="76"/>
  <c r="K11" i="43"/>
  <c r="R8" i="32"/>
  <c r="BD11" i="44"/>
  <c r="R11" i="32"/>
  <c r="R91" i="76"/>
  <c r="BJ9" i="44"/>
  <c r="I8" i="32"/>
  <c r="H80" i="43"/>
  <c r="H12" i="43"/>
  <c r="T92" i="76"/>
  <c r="Y7" i="33"/>
  <c r="T107" i="76"/>
  <c r="J10" i="30"/>
  <c r="R106" i="76"/>
  <c r="O67" i="29"/>
  <c r="P103" i="29"/>
  <c r="H107" i="43"/>
  <c r="Q103" i="29"/>
  <c r="AX14" i="44"/>
  <c r="AA11" i="44"/>
  <c r="S12" i="32"/>
  <c r="K9" i="31"/>
  <c r="N13" i="44"/>
  <c r="BD12" i="44"/>
  <c r="H12" i="44"/>
  <c r="BJ10" i="44"/>
  <c r="Q107" i="76"/>
  <c r="O43" i="29"/>
  <c r="N106" i="29"/>
  <c r="P79" i="29"/>
  <c r="BD9" i="44"/>
  <c r="O103" i="29"/>
  <c r="O12" i="44"/>
  <c r="I7" i="33"/>
  <c r="G7" i="33"/>
  <c r="H7" i="33" s="1"/>
  <c r="AL10" i="44"/>
  <c r="H8" i="33"/>
  <c r="M13" i="76"/>
  <c r="R9" i="32"/>
  <c r="M12" i="31"/>
  <c r="T9" i="44"/>
  <c r="R107" i="76"/>
  <c r="V107" i="58"/>
  <c r="O79" i="29"/>
  <c r="AS9" i="44"/>
  <c r="AM10" i="44"/>
  <c r="BE12" i="44"/>
  <c r="Z10" i="44"/>
  <c r="AF12" i="44"/>
  <c r="O7" i="31"/>
  <c r="R12" i="32"/>
  <c r="N10" i="44"/>
  <c r="X108" i="58"/>
  <c r="S91" i="76"/>
  <c r="P105" i="29"/>
  <c r="X106" i="58"/>
  <c r="I14" i="31"/>
  <c r="F14" i="31"/>
  <c r="N31" i="29"/>
  <c r="I10" i="44"/>
  <c r="AA12" i="44"/>
  <c r="Z12" i="44"/>
  <c r="BJ12" i="44"/>
  <c r="T12" i="44"/>
  <c r="AX12" i="44"/>
  <c r="BJ11" i="44"/>
  <c r="T8" i="33"/>
  <c r="K9" i="43"/>
  <c r="N9" i="44"/>
  <c r="Q91" i="29"/>
  <c r="S107" i="76"/>
  <c r="AF13" i="44"/>
  <c r="Q91" i="76"/>
  <c r="Q13" i="76"/>
  <c r="T14" i="44"/>
  <c r="BJ14" i="44"/>
  <c r="R104" i="76"/>
  <c r="AG12" i="44"/>
  <c r="AR11" i="44"/>
  <c r="H8" i="32"/>
  <c r="H10" i="44"/>
  <c r="R13" i="32"/>
  <c r="V104" i="58"/>
  <c r="J9" i="30"/>
  <c r="P67" i="29"/>
  <c r="I8" i="33"/>
  <c r="U9" i="44"/>
  <c r="AA9" i="44"/>
  <c r="BE9" i="44"/>
  <c r="AY11" i="44"/>
  <c r="O10" i="44"/>
  <c r="J92" i="76"/>
  <c r="N8" i="33"/>
  <c r="AX11" i="44"/>
  <c r="R10" i="32"/>
  <c r="M8" i="31"/>
  <c r="AX13" i="44"/>
  <c r="V106" i="58"/>
  <c r="J105" i="76"/>
  <c r="G8" i="31"/>
  <c r="N14" i="31"/>
  <c r="AF14" i="44"/>
  <c r="T104" i="76"/>
  <c r="H14" i="44"/>
  <c r="O8" i="33"/>
  <c r="AG9" i="44"/>
  <c r="AM9" i="44"/>
  <c r="BJ13" i="44"/>
  <c r="H10" i="31"/>
  <c r="H56" i="43"/>
  <c r="H10" i="43"/>
  <c r="N11" i="44"/>
  <c r="BD10" i="44"/>
  <c r="J106" i="76"/>
  <c r="H13" i="44"/>
  <c r="Q105" i="29"/>
  <c r="Z13" i="44"/>
  <c r="N14" i="44"/>
  <c r="O14" i="31"/>
  <c r="M14" i="31"/>
  <c r="Q22" i="29"/>
  <c r="N22" i="29"/>
  <c r="M7" i="31"/>
  <c r="AC7" i="33"/>
  <c r="W7" i="33"/>
  <c r="AA7" i="33" s="1"/>
  <c r="K7" i="31"/>
  <c r="O22" i="29"/>
  <c r="S7" i="33"/>
  <c r="H7" i="31"/>
  <c r="P22" i="29"/>
  <c r="E7" i="31"/>
  <c r="N7" i="31"/>
  <c r="O23" i="29"/>
  <c r="M7" i="33"/>
  <c r="G7" i="31"/>
  <c r="P55" i="29"/>
  <c r="S7" i="32"/>
  <c r="J13" i="30"/>
  <c r="O12" i="31"/>
  <c r="H11" i="44"/>
  <c r="H68" i="43"/>
  <c r="H11" i="43"/>
  <c r="AR10" i="44"/>
  <c r="H7" i="32"/>
  <c r="Z8" i="33"/>
  <c r="T11" i="44"/>
  <c r="Z9" i="44"/>
  <c r="H91" i="43"/>
  <c r="O91" i="29"/>
  <c r="P43" i="29"/>
  <c r="G14" i="31"/>
  <c r="BK11" i="44"/>
  <c r="J8" i="30"/>
  <c r="AF10" i="44"/>
  <c r="AR13" i="44"/>
  <c r="T13" i="44"/>
  <c r="L7" i="31"/>
  <c r="I7" i="31"/>
  <c r="AX10" i="44"/>
  <c r="AL13" i="44"/>
  <c r="H9" i="43"/>
  <c r="BD13" i="44"/>
  <c r="Y107" i="58"/>
  <c r="V105" i="58"/>
  <c r="T91" i="76"/>
  <c r="T13" i="76"/>
  <c r="Y108" i="58"/>
  <c r="J12" i="30"/>
  <c r="W105" i="58"/>
  <c r="X105" i="58"/>
  <c r="H104" i="43"/>
  <c r="AA8" i="33"/>
  <c r="U12" i="44"/>
  <c r="R92" i="76"/>
  <c r="AX9" i="44"/>
  <c r="S92" i="76"/>
  <c r="Z11" i="44"/>
  <c r="F7" i="31"/>
  <c r="R7" i="32"/>
  <c r="K12" i="43"/>
  <c r="AF9" i="44"/>
  <c r="Y104" i="58"/>
  <c r="N105" i="29"/>
  <c r="J108" i="76"/>
  <c r="AA14" i="44"/>
  <c r="BK14" i="44"/>
  <c r="R108" i="76"/>
  <c r="H106" i="43"/>
  <c r="N107" i="29"/>
  <c r="Q106" i="29"/>
  <c r="O105" i="29"/>
  <c r="L11" i="43"/>
  <c r="I11" i="44"/>
  <c r="AA10" i="44"/>
  <c r="S8" i="32"/>
  <c r="AS11" i="44"/>
  <c r="S9" i="32"/>
  <c r="L9" i="43"/>
  <c r="N13" i="76"/>
  <c r="AY10" i="44"/>
  <c r="AY12" i="44"/>
  <c r="L10" i="43"/>
  <c r="I7" i="32"/>
  <c r="L12" i="43"/>
  <c r="AG10" i="44"/>
  <c r="AS10" i="44"/>
  <c r="I9" i="44"/>
  <c r="AY9" i="44"/>
  <c r="O11" i="44"/>
  <c r="AM12" i="44"/>
  <c r="AS12" i="44"/>
  <c r="U11" i="44"/>
  <c r="BE11" i="44"/>
  <c r="O9" i="44"/>
  <c r="BE10" i="44"/>
  <c r="U8" i="33"/>
  <c r="BK10" i="44"/>
  <c r="AG11" i="44"/>
  <c r="I12" i="44"/>
  <c r="AM11" i="44"/>
  <c r="BK9" i="44"/>
  <c r="BK12" i="44"/>
  <c r="I14" i="58"/>
  <c r="O14" i="58"/>
  <c r="X14" i="58"/>
  <c r="N13" i="58"/>
  <c r="N14" i="58"/>
  <c r="I12" i="32"/>
  <c r="H10" i="32"/>
  <c r="I10" i="32"/>
  <c r="H13" i="32"/>
  <c r="I13" i="32"/>
  <c r="Y13" i="58"/>
  <c r="W13" i="58"/>
  <c r="V13" i="58"/>
  <c r="X13" i="58"/>
  <c r="I9" i="32"/>
  <c r="I11" i="32"/>
  <c r="H11" i="32"/>
  <c r="K14" i="43" l="1"/>
  <c r="N7" i="33"/>
  <c r="J14" i="30"/>
  <c r="BD14" i="44"/>
  <c r="AA13" i="44"/>
  <c r="T7" i="33"/>
  <c r="S13" i="32"/>
  <c r="BE13" i="44"/>
  <c r="AM13" i="44"/>
  <c r="AG14" i="44"/>
  <c r="U14" i="44"/>
  <c r="I14" i="44"/>
  <c r="S14" i="32"/>
  <c r="O14" i="44"/>
  <c r="J11" i="30"/>
  <c r="L14" i="43"/>
  <c r="H14" i="58"/>
  <c r="E14" i="31"/>
  <c r="R14" i="32"/>
  <c r="P92" i="29"/>
  <c r="P13" i="29"/>
  <c r="P44" i="29"/>
  <c r="P9" i="29"/>
  <c r="O56" i="29"/>
  <c r="O10" i="29"/>
  <c r="L13" i="43"/>
  <c r="K13" i="43"/>
  <c r="Q92" i="29"/>
  <c r="Q13" i="29"/>
  <c r="S10" i="32"/>
  <c r="H14" i="31"/>
  <c r="V108" i="58"/>
  <c r="V14" i="58"/>
  <c r="S104" i="76"/>
  <c r="K14" i="31"/>
  <c r="P80" i="29"/>
  <c r="P12" i="29"/>
  <c r="R13" i="76"/>
  <c r="P32" i="29"/>
  <c r="P8" i="29"/>
  <c r="O104" i="29"/>
  <c r="O14" i="29"/>
  <c r="AM14" i="44"/>
  <c r="O68" i="29"/>
  <c r="O11" i="29"/>
  <c r="O7" i="29"/>
  <c r="O7" i="33"/>
  <c r="P56" i="29"/>
  <c r="P10" i="29"/>
  <c r="O32" i="29"/>
  <c r="O8" i="29"/>
  <c r="I14" i="32"/>
  <c r="R105" i="76"/>
  <c r="N68" i="29"/>
  <c r="N11" i="29"/>
  <c r="J13" i="76"/>
  <c r="O80" i="29"/>
  <c r="O12" i="29"/>
  <c r="J7" i="30"/>
  <c r="BE14" i="44"/>
  <c r="S11" i="32"/>
  <c r="N32" i="29"/>
  <c r="N8" i="29"/>
  <c r="L14" i="31"/>
  <c r="AL14" i="44"/>
  <c r="Q44" i="29"/>
  <c r="Q9" i="29"/>
  <c r="P104" i="29"/>
  <c r="P14" i="29"/>
  <c r="O44" i="29"/>
  <c r="O9" i="29"/>
  <c r="N56" i="29"/>
  <c r="N10" i="29"/>
  <c r="Q68" i="29"/>
  <c r="Q11" i="29"/>
  <c r="Z7" i="33"/>
  <c r="W106" i="58"/>
  <c r="W14" i="58"/>
  <c r="H92" i="43"/>
  <c r="H105" i="43"/>
  <c r="H14" i="43"/>
  <c r="AY14" i="44"/>
  <c r="N80" i="29"/>
  <c r="N12" i="29"/>
  <c r="BK13" i="44"/>
  <c r="O92" i="29"/>
  <c r="O13" i="29"/>
  <c r="N104" i="29"/>
  <c r="N14" i="29"/>
  <c r="N44" i="29"/>
  <c r="N9" i="29"/>
  <c r="Z14" i="44"/>
  <c r="U7" i="33"/>
  <c r="Q80" i="29"/>
  <c r="Q12" i="29"/>
  <c r="Q56" i="29"/>
  <c r="Q10" i="29"/>
  <c r="Q32" i="29"/>
  <c r="Q8" i="29"/>
  <c r="S13" i="76"/>
  <c r="P68" i="29"/>
  <c r="P11" i="29"/>
  <c r="AS14" i="44"/>
  <c r="Q106" i="76"/>
  <c r="Q104" i="29"/>
  <c r="Q14" i="29"/>
  <c r="J104" i="76"/>
  <c r="Y106" i="58"/>
  <c r="Y14" i="58"/>
  <c r="H13" i="43"/>
  <c r="AR14" i="44"/>
  <c r="N92" i="29"/>
  <c r="N13" i="29"/>
  <c r="S105" i="76"/>
  <c r="Q104" i="76"/>
  <c r="AS13" i="44"/>
  <c r="U13" i="44"/>
  <c r="AY13" i="44"/>
  <c r="AG13" i="44"/>
  <c r="O13" i="44"/>
  <c r="I13" i="44"/>
  <c r="P7" i="29" l="1"/>
  <c r="Q14" i="76"/>
  <c r="Q7" i="29"/>
  <c r="N7" i="29"/>
  <c r="S14" i="76"/>
  <c r="R14" i="76"/>
  <c r="H14" i="32"/>
  <c r="J14" i="76"/>
  <c r="N14" i="76"/>
  <c r="T14" i="76"/>
  <c r="M14" i="76"/>
  <c r="O15" i="60" l="1"/>
  <c r="I15" i="60"/>
  <c r="O11" i="60"/>
  <c r="AA15" i="60"/>
  <c r="I7" i="60"/>
  <c r="U12" i="60"/>
  <c r="AG11" i="60"/>
  <c r="AG10" i="60"/>
  <c r="H7" i="60"/>
  <c r="AF7" i="60"/>
  <c r="AA10" i="60"/>
  <c r="U15" i="60"/>
  <c r="O10" i="60"/>
  <c r="U10" i="60"/>
  <c r="O9" i="60"/>
  <c r="AA11" i="60"/>
  <c r="I14" i="60"/>
  <c r="AG12" i="60"/>
  <c r="I11" i="60"/>
  <c r="U7" i="60"/>
  <c r="AG14" i="60"/>
  <c r="AG9" i="60"/>
  <c r="I12" i="60"/>
  <c r="O8" i="60"/>
  <c r="U11" i="60"/>
  <c r="U14" i="60"/>
  <c r="I10" i="60"/>
  <c r="U8" i="60"/>
  <c r="AA12" i="60"/>
  <c r="AG8" i="60"/>
  <c r="AA14" i="60"/>
  <c r="U13" i="60"/>
  <c r="AG13" i="60"/>
  <c r="U9" i="60"/>
  <c r="I8" i="60"/>
  <c r="AA8" i="60"/>
  <c r="AG15" i="60"/>
  <c r="I13" i="60"/>
  <c r="I9" i="60"/>
  <c r="O7" i="60"/>
  <c r="Z13" i="60"/>
  <c r="Z7" i="60"/>
  <c r="O14" i="60"/>
  <c r="AA9" i="60"/>
  <c r="O12" i="60"/>
  <c r="AG7" i="60" l="1"/>
  <c r="T10" i="60"/>
  <c r="AF13" i="60"/>
  <c r="N11" i="60"/>
  <c r="Z11" i="60"/>
  <c r="H9" i="60"/>
  <c r="H12" i="60"/>
  <c r="AF14" i="60"/>
  <c r="N9" i="60"/>
  <c r="N13" i="60"/>
  <c r="Z12" i="60"/>
  <c r="N12" i="60"/>
  <c r="H14" i="60"/>
  <c r="T7" i="60"/>
  <c r="T9" i="60"/>
  <c r="AA7" i="60"/>
  <c r="Z8" i="60"/>
  <c r="AF15" i="60"/>
  <c r="N14" i="60"/>
  <c r="H10" i="60"/>
  <c r="T13" i="60"/>
  <c r="N7" i="60"/>
  <c r="N10" i="60"/>
  <c r="H8" i="60"/>
  <c r="H13" i="60"/>
  <c r="N15" i="60"/>
  <c r="H15" i="60"/>
  <c r="T14" i="60"/>
  <c r="Z10" i="60"/>
  <c r="AF11" i="60"/>
  <c r="T11" i="60"/>
  <c r="AF10" i="60"/>
  <c r="Z15" i="60"/>
  <c r="T15" i="60"/>
  <c r="Z14" i="60"/>
  <c r="AF12" i="60"/>
  <c r="AF9" i="60"/>
  <c r="H11" i="60"/>
  <c r="N8" i="60"/>
  <c r="T12" i="60"/>
  <c r="AF8" i="60"/>
  <c r="Z9" i="60"/>
  <c r="O13" i="60"/>
  <c r="AA13" i="60"/>
  <c r="T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tc={EEBAEA4C-6A23-478B-BCE6-E7360D6E0954}</author>
  </authors>
  <commentList>
    <comment ref="FO2" authorId="0" shapeId="0" xr:uid="{EEBAEA4C-6A23-478B-BCE6-E7360D6E0954}">
      <text>
        <t>[Threaded comment]
Your version of Excel allows you to read this threaded comment; however, any edits to it will get removed if the file is opened in a newer version of Excel. Learn more: https://go.microsoft.com/fwlink/?linkid=870924
Comment:
    October and November 2022:
London C1-C4 incident counts missing,
so ratios exclude resources in London.</t>
      </text>
    </comment>
  </commentList>
</comments>
</file>

<file path=xl/sharedStrings.xml><?xml version="1.0" encoding="utf-8"?>
<sst xmlns="http://schemas.openxmlformats.org/spreadsheetml/2006/main" count="22085" uniqueCount="1130">
  <si>
    <t>About the Ambulance Quality Indicators (AQI)</t>
  </si>
  <si>
    <t>The AQI comprise the Systems Indicators (AmbSYS), in this spreadsheet,</t>
  </si>
  <si>
    <t>and separate files of Clinical Outcomes (AmbCO) data. Each month, NHS</t>
  </si>
  <si>
    <t>England publishes them, with a Statistical Note summarising the data, at</t>
  </si>
  <si>
    <t>www.england.nhs.uk/statistics/statistical-work-areas/ambulance-quality-indicators</t>
  </si>
  <si>
    <t>which also holds the specification for each indicator, and other supporting material.</t>
  </si>
  <si>
    <t>Source</t>
  </si>
  <si>
    <t>NHS Ambulance Services in England, via the AmbSYS collection in the Strategic</t>
  </si>
  <si>
    <t>Data Collection System (SDCS), except for Calls indicators A124 and A125 from</t>
  </si>
  <si>
    <t>the Intelligent Routing Platform (IRP).</t>
  </si>
  <si>
    <t>Contents of this Systems Indicators spreadsheet:</t>
  </si>
  <si>
    <t>Response times</t>
  </si>
  <si>
    <t>Handovers</t>
  </si>
  <si>
    <t>NoC, CPR</t>
  </si>
  <si>
    <t>HCP to Sep 2019</t>
  </si>
  <si>
    <t>Incidents</t>
  </si>
  <si>
    <t>Validation and assessment</t>
  </si>
  <si>
    <t>Section 136</t>
  </si>
  <si>
    <t>Calls</t>
  </si>
  <si>
    <t>Resources</t>
  </si>
  <si>
    <t>HCP, IFT</t>
  </si>
  <si>
    <t>ICB lookup</t>
  </si>
  <si>
    <t>Median</t>
  </si>
  <si>
    <t>A median call answer time of 7 seconds means that half the calls were</t>
  </si>
  <si>
    <t>answered in less than 7 seconds. The median is identical to the 50th centile.</t>
  </si>
  <si>
    <t>Centile</t>
  </si>
  <si>
    <t>A 90th centile incident response time of 13 minutes means that 9 out</t>
  </si>
  <si>
    <t>of 10 incidents were responded to in less than 13 minutes.</t>
  </si>
  <si>
    <t>Annual centiles for England, regions, and trusts, are the means of monthly centiles</t>
  </si>
  <si>
    <t>for the area, weighted by the counts of incidents/calls.</t>
  </si>
  <si>
    <t>Coverage</t>
  </si>
  <si>
    <t>Ambulance Services provided Systems Indicators starting from the following dates:</t>
  </si>
  <si>
    <t>East Midlands (EMAS)</t>
  </si>
  <si>
    <t>North West (NWAS)</t>
  </si>
  <si>
    <t>Yorkshire (YAS)</t>
  </si>
  <si>
    <t>West Midlands (WMAS)</t>
  </si>
  <si>
    <t>North East, East of England, London, South Central (NEAS, EEAST, LAS, SCAS)</t>
  </si>
  <si>
    <t>South Western (SWAS)</t>
  </si>
  <si>
    <t>South East Coast (SECAmb)</t>
  </si>
  <si>
    <t>Isle of Wight (IOW)</t>
  </si>
  <si>
    <t>See notes under individual tables for data items not supplied until after these dates.</t>
  </si>
  <si>
    <t>Isle of Wight</t>
  </si>
  <si>
    <t>Until 9 October 2018, IOW Ambulance Service continued to use the old</t>
  </si>
  <si>
    <t xml:space="preserve">Red 1 / Red 2 / Green categories operationally, and then assign each incident to the </t>
  </si>
  <si>
    <t xml:space="preserve">new categories C1 to C4 for data reporting, so its response times reflected the old </t>
  </si>
  <si>
    <t>category used for each incident, rather than the new category assigned to.</t>
  </si>
  <si>
    <t>Definitions</t>
  </si>
  <si>
    <t>NHS England reviews the specifications about once a year, leading to definition changes</t>
  </si>
  <si>
    <t xml:space="preserve">for some indicators. These are listed in the 20230825 specification PDF on the above website. </t>
  </si>
  <si>
    <t>Ambulance Services implemented the 2018 definitional changes on these dates:</t>
  </si>
  <si>
    <t>Change</t>
  </si>
  <si>
    <t>EMAS</t>
  </si>
  <si>
    <t>EEAST</t>
  </si>
  <si>
    <t>LAS</t>
  </si>
  <si>
    <t>NEAS</t>
  </si>
  <si>
    <t>NWAS</t>
  </si>
  <si>
    <t>SCAS</t>
  </si>
  <si>
    <t>SECAmb</t>
  </si>
  <si>
    <t>SWAST</t>
  </si>
  <si>
    <t>WMAS</t>
  </si>
  <si>
    <t>YAS</t>
  </si>
  <si>
    <t>C1 can be downgraded</t>
  </si>
  <si>
    <t>x</t>
  </si>
  <si>
    <t>Re-categorisation during call</t>
  </si>
  <si>
    <t>"</t>
  </si>
  <si>
    <t>Categorise as per Care Plan</t>
  </si>
  <si>
    <t>Clock start at time of upgrade</t>
  </si>
  <si>
    <t>Defibrillator will not stop clock</t>
  </si>
  <si>
    <t>Already in use, no change needed</t>
  </si>
  <si>
    <t>Change not made</t>
  </si>
  <si>
    <t>Other indicators may be disrupted when Emergency Operations Centres (EOCs) changed triage systems:</t>
  </si>
  <si>
    <t>Media contact</t>
  </si>
  <si>
    <t>NHS England Media Team: 0113 825 0958 or</t>
  </si>
  <si>
    <t>nhsengland.media@nhs.net</t>
  </si>
  <si>
    <t>Produced by</t>
  </si>
  <si>
    <t>Operational Insights, Transformation Directorate, NHS England</t>
  </si>
  <si>
    <t>england.999iucdata@nhs.net</t>
  </si>
  <si>
    <t>07918 336050 (Ian Kay)</t>
  </si>
  <si>
    <t>Published</t>
  </si>
  <si>
    <t>Status</t>
  </si>
  <si>
    <t>These official statistics were independently reviewed by the Office for Statistics</t>
  </si>
  <si>
    <t>Regulation in May 2015. They comply with the standards of trustworthiness, quality and value</t>
  </si>
  <si>
    <t>in the Code of Practice for Statistics and should be labelled "accredited official statistics".</t>
  </si>
  <si>
    <r>
      <t xml:space="preserve">Ambulance Systems Indicators </t>
    </r>
    <r>
      <rPr>
        <b/>
        <vertAlign val="superscript"/>
        <sz val="12"/>
        <rFont val="Arial"/>
        <family val="2"/>
      </rPr>
      <t>1</t>
    </r>
  </si>
  <si>
    <t>C5 defaults</t>
  </si>
  <si>
    <r>
      <t xml:space="preserve">C1 </t>
    </r>
    <r>
      <rPr>
        <vertAlign val="superscript"/>
        <sz val="10"/>
        <rFont val="Arial"/>
        <family val="2"/>
      </rPr>
      <t>2</t>
    </r>
  </si>
  <si>
    <r>
      <t xml:space="preserve">C1T </t>
    </r>
    <r>
      <rPr>
        <vertAlign val="superscript"/>
        <sz val="10"/>
        <rFont val="Arial"/>
        <family val="2"/>
      </rPr>
      <t>3</t>
    </r>
  </si>
  <si>
    <t>C2</t>
  </si>
  <si>
    <r>
      <t xml:space="preserve">C3 </t>
    </r>
    <r>
      <rPr>
        <vertAlign val="superscript"/>
        <sz val="10"/>
        <rFont val="Arial"/>
        <family val="2"/>
      </rPr>
      <t>4</t>
    </r>
  </si>
  <si>
    <t>C4</t>
  </si>
  <si>
    <t>Non-</t>
  </si>
  <si>
    <t>to C3 for</t>
  </si>
  <si>
    <t>Select Region or Trust:</t>
  </si>
  <si>
    <t>emergency</t>
  </si>
  <si>
    <t>response</t>
  </si>
  <si>
    <t>England</t>
  </si>
  <si>
    <t>Count of Incidents</t>
  </si>
  <si>
    <t>Total (hours)</t>
  </si>
  <si>
    <t>Mean (min:sec)</t>
  </si>
  <si>
    <r>
      <t xml:space="preserve">90th centile (min:sec) </t>
    </r>
    <r>
      <rPr>
        <vertAlign val="superscript"/>
        <sz val="10"/>
        <rFont val="Arial"/>
        <family val="2"/>
      </rPr>
      <t>1</t>
    </r>
  </si>
  <si>
    <t>Mean (hour: min:sec)</t>
  </si>
  <si>
    <r>
      <t xml:space="preserve">90th centile (hr: min:sec) </t>
    </r>
    <r>
      <rPr>
        <vertAlign val="superscript"/>
        <sz val="10"/>
        <rFont val="Arial"/>
        <family val="2"/>
      </rPr>
      <t>1</t>
    </r>
  </si>
  <si>
    <r>
      <t xml:space="preserve">on scene: Count of Incidents </t>
    </r>
    <r>
      <rPr>
        <vertAlign val="superscript"/>
        <sz val="10"/>
        <rFont val="Arial"/>
        <family val="2"/>
      </rPr>
      <t>4</t>
    </r>
  </si>
  <si>
    <t>Indicator:</t>
  </si>
  <si>
    <t>A8</t>
  </si>
  <si>
    <t>A24</t>
  </si>
  <si>
    <t>A25</t>
  </si>
  <si>
    <t>A26</t>
  </si>
  <si>
    <t>A9</t>
  </si>
  <si>
    <t>A27</t>
  </si>
  <si>
    <t>A28</t>
  </si>
  <si>
    <t>A29</t>
  </si>
  <si>
    <t>A10</t>
  </si>
  <si>
    <t>A30</t>
  </si>
  <si>
    <t>A31</t>
  </si>
  <si>
    <t>A32</t>
  </si>
  <si>
    <t>A11</t>
  </si>
  <si>
    <t>A33</t>
  </si>
  <si>
    <t>A34</t>
  </si>
  <si>
    <t>A35</t>
  </si>
  <si>
    <t>A12</t>
  </si>
  <si>
    <t>A36</t>
  </si>
  <si>
    <t>A37</t>
  </si>
  <si>
    <t>A38</t>
  </si>
  <si>
    <t>A112</t>
  </si>
  <si>
    <t>A113</t>
  </si>
  <si>
    <t>2017-18</t>
  </si>
  <si>
    <t>2017-18 Aug-Mar</t>
  </si>
  <si>
    <t>2018-19</t>
  </si>
  <si>
    <t>2019-20</t>
  </si>
  <si>
    <t>2020-21</t>
  </si>
  <si>
    <t>2021-22</t>
  </si>
  <si>
    <r>
      <t xml:space="preserve">2022-23 </t>
    </r>
    <r>
      <rPr>
        <vertAlign val="superscript"/>
        <sz val="10"/>
        <rFont val="Arial"/>
        <family val="2"/>
      </rPr>
      <t>6</t>
    </r>
  </si>
  <si>
    <t>2023-24</t>
  </si>
  <si>
    <t>2024-25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</si>
  <si>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</si>
  <si>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</si>
  <si>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</si>
  <si>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</si>
  <si>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</si>
  <si>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</si>
  <si>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</si>
  <si>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</si>
  <si>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</si>
  <si>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</si>
  <si>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</si>
  <si>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</si>
  <si>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2022-23</t>
  </si>
  <si>
    <r>
      <t xml:space="preserve">September </t>
    </r>
    <r>
      <rPr>
        <vertAlign val="superscript"/>
        <sz val="10"/>
        <rFont val="Arial"/>
        <family val="2"/>
      </rPr>
      <t>6</t>
    </r>
  </si>
  <si>
    <t xml:space="preserve">September </t>
  </si>
  <si>
    <t xml:space="preserve">October </t>
  </si>
  <si>
    <t>2025-26</t>
  </si>
  <si>
    <t>-</t>
  </si>
  <si>
    <t>denotes not available.</t>
  </si>
  <si>
    <t>Introduction</t>
  </si>
  <si>
    <t>See the Introduction tab for source, contacts, notes on centiles, first date of data supply for each Ambulance Service, and Isle of Wight 2018 estimates.</t>
  </si>
  <si>
    <t>LAS C1 times under-reported from 19 August 2020 to 22 September 2022. Mean should be an average of 54 seconds longer.</t>
  </si>
  <si>
    <t>SWAST C1 and C1T times from 30 September to 12 December 2023 were a few seconds longer than reported above.</t>
  </si>
  <si>
    <t>EEAST C1T response times from August to November 2021 inclusive appear too short in comparison to other categories and months.</t>
  </si>
  <si>
    <t>WMAS C1T times from April 2023 use an improved method resulting in a shorter time for some incidents with more than one ambulance on scene.</t>
  </si>
  <si>
    <t>A113 originally counted C5 incidents with a response on scene. From 1 October 2022, such incidents should still comprise A113, but should also default</t>
  </si>
  <si>
    <t>Up to 30 July 2021, for SWAST, A113 includes counts of Hospital Ambulance Liaison Officers assigned to hospital duties.</t>
  </si>
  <si>
    <t>LAS data (except A113) are not available for October and November 2022, and September 2022 data are only 1-22 September.</t>
  </si>
  <si>
    <t>Counts of incidents</t>
  </si>
  <si>
    <r>
      <t>Initially Category 5</t>
    </r>
    <r>
      <rPr>
        <vertAlign val="superscript"/>
        <sz val="10"/>
        <rFont val="Arial"/>
        <family val="2"/>
      </rPr>
      <t xml:space="preserve"> 3</t>
    </r>
  </si>
  <si>
    <r>
      <t>Initially not Category 5</t>
    </r>
    <r>
      <rPr>
        <vertAlign val="superscript"/>
        <sz val="10"/>
        <rFont val="Arial"/>
        <family val="2"/>
      </rPr>
      <t xml:space="preserve"> 3</t>
    </r>
  </si>
  <si>
    <t>All incidents</t>
  </si>
  <si>
    <t>Face to face response</t>
  </si>
  <si>
    <r>
      <t xml:space="preserve">Convey to Emergency 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Department (ED)</t>
    </r>
  </si>
  <si>
    <r>
      <t xml:space="preserve">Convey to non-ED </t>
    </r>
    <r>
      <rPr>
        <vertAlign val="superscript"/>
        <sz val="10"/>
        <rFont val="Arial"/>
        <family val="2"/>
      </rPr>
      <t>2</t>
    </r>
  </si>
  <si>
    <t>Face to face incidents with no conveyance</t>
  </si>
  <si>
    <t>No face to face response</t>
  </si>
  <si>
    <r>
      <t>Convey to ED</t>
    </r>
    <r>
      <rPr>
        <vertAlign val="superscript"/>
        <sz val="10"/>
        <rFont val="Arial"/>
        <family val="2"/>
      </rPr>
      <t xml:space="preserve"> 2</t>
    </r>
  </si>
  <si>
    <r>
      <t>Convey to non-ED</t>
    </r>
    <r>
      <rPr>
        <vertAlign val="superscript"/>
        <sz val="10"/>
        <rFont val="Arial"/>
        <family val="2"/>
      </rPr>
      <t xml:space="preserve"> 2</t>
    </r>
  </si>
  <si>
    <t>See &amp; Treat</t>
  </si>
  <si>
    <t>Hear &amp; Treat</t>
  </si>
  <si>
    <r>
      <t xml:space="preserve">Non-ambulance conveyance including taxi </t>
    </r>
    <r>
      <rPr>
        <vertAlign val="superscript"/>
        <sz val="10"/>
        <rFont val="Arial"/>
        <family val="2"/>
      </rPr>
      <t>5</t>
    </r>
  </si>
  <si>
    <t>Numerator:</t>
  </si>
  <si>
    <t>A7</t>
  </si>
  <si>
    <t>A56</t>
  </si>
  <si>
    <t>A53</t>
  </si>
  <si>
    <t>A54</t>
  </si>
  <si>
    <t>A55</t>
  </si>
  <si>
    <t>A17</t>
  </si>
  <si>
    <t>A21</t>
  </si>
  <si>
    <t>A22</t>
  </si>
  <si>
    <t>A23</t>
  </si>
  <si>
    <t>A18</t>
  </si>
  <si>
    <t>A19</t>
  </si>
  <si>
    <t>A20</t>
  </si>
  <si>
    <t>A126</t>
  </si>
  <si>
    <t>A127</t>
  </si>
  <si>
    <t>Denominator:</t>
  </si>
  <si>
    <t>See the Introduction tab for source, contacts, and first date of data supply for each Ambulance Service.</t>
  </si>
  <si>
    <t>Incidents that YAS referred to Integrated Urgent Care are included in A22 (and therefore A17 and A7) from 7 December 2023.</t>
  </si>
  <si>
    <t>A20 and A23: NWAS from October 2019, EEAST from October 2022 and again from April 2023.</t>
  </si>
  <si>
    <t>A7 and A17 to A23 not available for NWAS until October 2017, so percentages using them and other indicators are not shown until October 2017.</t>
  </si>
  <si>
    <t>In London, for January to March 2018, indicators A7, A17, A19 and A22 exclude incidents clinically assessed and then referred to NHS 111.</t>
  </si>
  <si>
    <r>
      <t xml:space="preserve">Call answer times (seconds) </t>
    </r>
    <r>
      <rPr>
        <vertAlign val="superscript"/>
        <sz val="10"/>
        <rFont val="Arial"/>
        <family val="2"/>
      </rPr>
      <t>2</t>
    </r>
  </si>
  <si>
    <r>
      <t xml:space="preserve">Centiles </t>
    </r>
    <r>
      <rPr>
        <vertAlign val="superscript"/>
        <sz val="10"/>
        <rFont val="Arial"/>
        <family val="2"/>
      </rPr>
      <t>1, 3</t>
    </r>
  </si>
  <si>
    <t>Contact count</t>
  </si>
  <si>
    <t>Calls answered</t>
  </si>
  <si>
    <t>Total</t>
  </si>
  <si>
    <t>Mean</t>
  </si>
  <si>
    <t>90th</t>
  </si>
  <si>
    <t>95th</t>
  </si>
  <si>
    <t>99th</t>
  </si>
  <si>
    <r>
      <t xml:space="preserve">Calls </t>
    </r>
    <r>
      <rPr>
        <vertAlign val="superscript"/>
        <sz val="10"/>
        <rFont val="Arial"/>
        <family val="2"/>
      </rPr>
      <t>1, 3</t>
    </r>
    <r>
      <rPr>
        <sz val="10"/>
        <rFont val="Arial"/>
        <family val="2"/>
      </rPr>
      <t xml:space="preserve"> diverted in automatically</t>
    </r>
  </si>
  <si>
    <r>
      <t xml:space="preserve">Calls </t>
    </r>
    <r>
      <rPr>
        <vertAlign val="superscript"/>
        <sz val="10"/>
        <rFont val="Arial"/>
        <family val="2"/>
      </rPr>
      <t>1, 3</t>
    </r>
    <r>
      <rPr>
        <sz val="10"/>
        <rFont val="Arial"/>
        <family val="2"/>
      </rPr>
      <t xml:space="preserve"> diverted out automatically</t>
    </r>
  </si>
  <si>
    <t>A0</t>
  </si>
  <si>
    <t>A1</t>
  </si>
  <si>
    <t>A2</t>
  </si>
  <si>
    <t>A3</t>
  </si>
  <si>
    <t>A4</t>
  </si>
  <si>
    <t>A114</t>
  </si>
  <si>
    <t>A5</t>
  </si>
  <si>
    <t>A6</t>
  </si>
  <si>
    <t>A124</t>
  </si>
  <si>
    <t>A125</t>
  </si>
  <si>
    <t>EEAST call time measurement was capped at 5 minutes until November 2021. 90th centile first collected in April 2019.</t>
  </si>
  <si>
    <t>Automatically diverted calls were not collected before October 2022.</t>
  </si>
  <si>
    <t>A0 to A6 and A114 include where a trust answered 999 calls on behalf of a second trust by pre-arranged agreement.</t>
  </si>
  <si>
    <t>The second trust responded where an ambulance was required, and such incidents are included in the second trust's</t>
  </si>
  <si>
    <t>Calls from YAS answered by:</t>
  </si>
  <si>
    <t>WAS</t>
  </si>
  <si>
    <t>England and regional data on this tab exclude calls answered by Welsh Ambulance Services (WAS).</t>
  </si>
  <si>
    <t>WMAS answered calls from:</t>
  </si>
  <si>
    <t>Calls from LAS answered by:</t>
  </si>
  <si>
    <t>3,629 calls from YAS answered by NWAS, and others by LAS and SECAmb</t>
  </si>
  <si>
    <t>1,100 calls from YAS answered by SWAST, and others by LAS, NWAS, and SECAmb.</t>
  </si>
  <si>
    <t>Count of all handovers (ED and non-ED inclusive)</t>
  </si>
  <si>
    <r>
      <t>Handover time</t>
    </r>
    <r>
      <rPr>
        <vertAlign val="superscript"/>
        <sz val="10"/>
        <rFont val="Arial"/>
        <family val="2"/>
      </rPr>
      <t xml:space="preserve"> </t>
    </r>
  </si>
  <si>
    <t>Proportion of handovers</t>
  </si>
  <si>
    <t>Handover time known</t>
  </si>
  <si>
    <t>Over 15 minutes</t>
  </si>
  <si>
    <t>Over 30 minutes</t>
  </si>
  <si>
    <t>Over 60 minutes</t>
  </si>
  <si>
    <t>Handover time unknown</t>
  </si>
  <si>
    <t>All handovers</t>
  </si>
  <si>
    <r>
      <t xml:space="preserve">90th centile (hour: min:sec) </t>
    </r>
    <r>
      <rPr>
        <vertAlign val="superscript"/>
        <sz val="10"/>
        <rFont val="Arial"/>
        <family val="2"/>
      </rPr>
      <t>1</t>
    </r>
  </si>
  <si>
    <t>Total beyond 30 minutes (hours)</t>
  </si>
  <si>
    <t>A140</t>
  </si>
  <si>
    <t>A144</t>
  </si>
  <si>
    <t>A145</t>
  </si>
  <si>
    <t>A146</t>
  </si>
  <si>
    <t>A148</t>
  </si>
  <si>
    <t>A140+A148</t>
  </si>
  <si>
    <t>A141</t>
  </si>
  <si>
    <t>A142</t>
  </si>
  <si>
    <t>A143</t>
  </si>
  <si>
    <t>A147</t>
  </si>
  <si>
    <t>2023-24 Oct-Mar</t>
  </si>
  <si>
    <t>See the Introduction tab for source, contacts, and notes on centiles.</t>
  </si>
  <si>
    <t xml:space="preserve">Validation / Assessment </t>
  </si>
  <si>
    <r>
      <t xml:space="preserve">C5 clinical assessment </t>
    </r>
    <r>
      <rPr>
        <vertAlign val="superscript"/>
        <sz val="10"/>
        <rFont val="Arial"/>
        <family val="2"/>
      </rPr>
      <t>2</t>
    </r>
  </si>
  <si>
    <r>
      <t xml:space="preserve">Incidents with clinical validation </t>
    </r>
    <r>
      <rPr>
        <vertAlign val="superscript"/>
        <sz val="10"/>
        <rFont val="Arial"/>
        <family val="2"/>
      </rPr>
      <t>3</t>
    </r>
  </si>
  <si>
    <t>Time to assessment</t>
  </si>
  <si>
    <t>Time to validation</t>
  </si>
  <si>
    <t>Outcomes</t>
  </si>
  <si>
    <t>Incidents validated</t>
  </si>
  <si>
    <t>Incident closed</t>
  </si>
  <si>
    <t>Incident referred</t>
  </si>
  <si>
    <t>Category lowered / unchanged</t>
  </si>
  <si>
    <t>Category upgraded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</si>
  <si>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</si>
  <si>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</si>
  <si>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</si>
  <si>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</si>
  <si>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</si>
  <si>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</si>
  <si>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</si>
  <si>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</si>
  <si>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</si>
  <si>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</si>
  <si>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</si>
  <si>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</si>
  <si>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2022-23 Oct-Mar</t>
  </si>
  <si>
    <t>Clinical assessment data are not available for SWAST until April 2024 or LAS until April 2023.</t>
  </si>
  <si>
    <r>
      <t>Mean average resources allocated</t>
    </r>
    <r>
      <rPr>
        <vertAlign val="superscript"/>
        <sz val="10"/>
        <rFont val="Arial"/>
        <family val="2"/>
      </rPr>
      <t xml:space="preserve"> </t>
    </r>
  </si>
  <si>
    <t>Mean average resources arriving on scene</t>
  </si>
  <si>
    <t>Total resources allocated</t>
  </si>
  <si>
    <t>Total resources arriving on scene</t>
  </si>
  <si>
    <t>C1</t>
  </si>
  <si>
    <t>C1T</t>
  </si>
  <si>
    <t>C3</t>
  </si>
  <si>
    <t>A39</t>
  </si>
  <si>
    <t>A41</t>
  </si>
  <si>
    <t>A43</t>
  </si>
  <si>
    <t>A45</t>
  </si>
  <si>
    <t>A47</t>
  </si>
  <si>
    <t>A40</t>
  </si>
  <si>
    <t>A42</t>
  </si>
  <si>
    <t>A44</t>
  </si>
  <si>
    <t>A46</t>
  </si>
  <si>
    <t>A48</t>
  </si>
  <si>
    <r>
      <t xml:space="preserve">2022-23 </t>
    </r>
    <r>
      <rPr>
        <vertAlign val="superscript"/>
        <sz val="10"/>
        <rFont val="Arial"/>
        <family val="2"/>
      </rPr>
      <t>2</t>
    </r>
  </si>
  <si>
    <r>
      <t xml:space="preserve">September </t>
    </r>
    <r>
      <rPr>
        <vertAlign val="superscript"/>
        <sz val="10"/>
        <rFont val="Arial"/>
        <family val="2"/>
      </rPr>
      <t>2</t>
    </r>
  </si>
  <si>
    <r>
      <t xml:space="preserve">October </t>
    </r>
    <r>
      <rPr>
        <vertAlign val="superscript"/>
        <sz val="10"/>
        <rFont val="Arial"/>
        <family val="2"/>
      </rPr>
      <t>2</t>
    </r>
  </si>
  <si>
    <r>
      <t xml:space="preserve">November </t>
    </r>
    <r>
      <rPr>
        <vertAlign val="superscript"/>
        <sz val="10"/>
        <rFont val="Arial"/>
        <family val="2"/>
      </rPr>
      <t>2</t>
    </r>
  </si>
  <si>
    <r>
      <t xml:space="preserve">May </t>
    </r>
    <r>
      <rPr>
        <vertAlign val="superscript"/>
        <sz val="10"/>
        <rFont val="Arial"/>
        <family val="2"/>
      </rPr>
      <t>3</t>
    </r>
  </si>
  <si>
    <t xml:space="preserve">From 1 October 2022, C5 incidents should default to C3 before receiving a response on scene, and be included in A11 (and therefore </t>
  </si>
  <si>
    <t>See the Introduction tab for source, contacts, first date of data supply for each Ambulance Service, and Isle of Wight 2018 estimates.</t>
  </si>
  <si>
    <t>London data for September 2022 are only 1-22 September. 2022-23 data exclude London resource counts for October and November,</t>
  </si>
  <si>
    <t>so that ratios use consistent numerators and denominators. October and November 2022 ratios also exclude London resource counts.</t>
  </si>
  <si>
    <t>EMAS improved their identification of resources from May 2024.</t>
  </si>
  <si>
    <t>C1 identified with Nature of Call (NoC)</t>
  </si>
  <si>
    <t>Incidents where cardio-pulmonary resuscitation</t>
  </si>
  <si>
    <r>
      <t>or pre-triage questions (PTQ)</t>
    </r>
    <r>
      <rPr>
        <vertAlign val="superscript"/>
        <sz val="10"/>
        <rFont val="Arial"/>
        <family val="2"/>
      </rPr>
      <t xml:space="preserve"> 2</t>
    </r>
  </si>
  <si>
    <r>
      <t xml:space="preserve">C1 from 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</si>
  <si>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r>
      <t xml:space="preserve">identified </t>
    </r>
    <r>
      <rPr>
        <vertAlign val="superscript"/>
        <sz val="10"/>
        <rFont val="Arial"/>
        <family val="2"/>
      </rPr>
      <t>3</t>
    </r>
  </si>
  <si>
    <r>
      <t>(CPR) is started by a bystander</t>
    </r>
    <r>
      <rPr>
        <vertAlign val="superscript"/>
        <sz val="10"/>
        <rFont val="Arial"/>
        <family val="2"/>
      </rPr>
      <t xml:space="preserve"> 4</t>
    </r>
  </si>
  <si>
    <t>Time to identify C1</t>
  </si>
  <si>
    <t>NHS 111</t>
  </si>
  <si>
    <t>by PTQ</t>
  </si>
  <si>
    <t>Time until CPR started</t>
  </si>
  <si>
    <t>A13</t>
  </si>
  <si>
    <t>A14</t>
  </si>
  <si>
    <t>A15</t>
  </si>
  <si>
    <t>A16</t>
  </si>
  <si>
    <t>A111</t>
  </si>
  <si>
    <t>(A8-A111)</t>
  </si>
  <si>
    <t>A49</t>
  </si>
  <si>
    <t>A50</t>
  </si>
  <si>
    <t>A51</t>
  </si>
  <si>
    <t>A52</t>
  </si>
  <si>
    <t>See the Introduction tab for source, contacts, notes on centiles, first date of data supply for each Ambulance Service,</t>
  </si>
  <si>
    <t>and dates of EMAS new triage system in November 2023.</t>
  </si>
  <si>
    <t>A13 to A16 not available for EMAS until October 2017, SWAST until February 2018, IOW in May 2018,</t>
  </si>
  <si>
    <t xml:space="preserve"> or LAS in October or November 2020.</t>
  </si>
  <si>
    <t>NEAS clock start for NoC corrected from 21 March 2022.</t>
  </si>
  <si>
    <t>SCAS and IOW NoC codes standardised with other trusts from April 2022.</t>
  </si>
  <si>
    <t>C1 identification rate only shown from October 2019 onwards, when collection of A111 started.</t>
  </si>
  <si>
    <t>A cyber attack in August 2022 meant that not all C1 incidents from NHS 111 could be identified, particularly for SCAS.</t>
  </si>
  <si>
    <t>WMAS ran the local NHS 111 until March 2023 and A111 excluded incidents not transferred via Inter-operability Toolkit.</t>
  </si>
  <si>
    <t>A111 is not available for London from 21 September 2022 to 1 June 2024.</t>
  </si>
  <si>
    <t>A49-A52 not available: SWAST until February 2018, IOW until October 2018, YAS until October 2019, NWAS until December 2019,</t>
  </si>
  <si>
    <t>LAS before April 2019 or from 23 September 2022 to 31 March 2023, or EMAS until October 2017.</t>
  </si>
  <si>
    <t>For SECAmb, a change in operational practice on 21 May 2020 has reduced the identification of bystander CPR start times.</t>
  </si>
  <si>
    <t>HCP response times</t>
  </si>
  <si>
    <t>Incidents where a 1 to 4 hour response is agreed with a Healthcare Professional (HCP)</t>
  </si>
  <si>
    <t>1 hour response</t>
  </si>
  <si>
    <t>2 hour response</t>
  </si>
  <si>
    <t>3 hour response</t>
  </si>
  <si>
    <t>4 hour response</t>
  </si>
  <si>
    <t>Count of HCP</t>
  </si>
  <si>
    <t>incidents with non-emergency conveyance</t>
  </si>
  <si>
    <t>A58</t>
  </si>
  <si>
    <t>A62</t>
  </si>
  <si>
    <t>A63</t>
  </si>
  <si>
    <t>A64</t>
  </si>
  <si>
    <t>A59</t>
  </si>
  <si>
    <t>A65</t>
  </si>
  <si>
    <t>A66</t>
  </si>
  <si>
    <t>A67</t>
  </si>
  <si>
    <t>A60</t>
  </si>
  <si>
    <t>A68</t>
  </si>
  <si>
    <t>A69</t>
  </si>
  <si>
    <t>A70</t>
  </si>
  <si>
    <t>A61</t>
  </si>
  <si>
    <t>A71</t>
  </si>
  <si>
    <t>A72</t>
  </si>
  <si>
    <t>A73</t>
  </si>
  <si>
    <t>A57</t>
  </si>
  <si>
    <t>2019-20 Apr-Sep</t>
  </si>
  <si>
    <t>See the Introduction tab for source, contacts, notes on centiles, and first date of data supply for each Ambulance Service.</t>
  </si>
  <si>
    <t>Ambulance Services have introduced new frameworks for Inter-Facility Transfers (IFT) and HCP responses from these dates:</t>
  </si>
  <si>
    <t>2018: WMAS 2 August, NWAS 3 December. 2019: NEAS 20 February, IOW and SCAS 4 July, SWAST 6 August, SECAmb 4 September, LAS 25 September.</t>
  </si>
  <si>
    <t>The frameworks are described in the 12 September 2019 AQI Statistical Note. From those dates, Level 3 HCP responses are</t>
  </si>
  <si>
    <t>included in 2 hour responses above (A59), and Level 4 HCP responses and IFTs are included in 4 hour responses (A61).</t>
  </si>
  <si>
    <t>September 2019 is the last collection of indicators A58 to A73.</t>
  </si>
  <si>
    <t>HCP/IFT response times</t>
  </si>
  <si>
    <t>Level 1</t>
  </si>
  <si>
    <t>Level 2</t>
  </si>
  <si>
    <t>Level 3</t>
  </si>
  <si>
    <t>Level 4</t>
  </si>
  <si>
    <t>C1 Healthcare Professional (HCP) incidents</t>
  </si>
  <si>
    <t>C1 Inter-Facility Transfers (IFT) incidents</t>
  </si>
  <si>
    <t>C1 incidents other than HCP / IFT</t>
  </si>
  <si>
    <t>C2 HCP incidents</t>
  </si>
  <si>
    <t>C2 IFT incidents</t>
  </si>
  <si>
    <t>C2 incidents other than HCP / IFT</t>
  </si>
  <si>
    <t>Level 3 HCP incidents</t>
  </si>
  <si>
    <t>Level 3 IFT incidents</t>
  </si>
  <si>
    <t>Level 4 HCP incidents</t>
  </si>
  <si>
    <t>Level 4 IFT incidents</t>
  </si>
  <si>
    <r>
      <t xml:space="preserve">90th centile (hr:min:sec) </t>
    </r>
    <r>
      <rPr>
        <vertAlign val="superscript"/>
        <sz val="10"/>
        <rFont val="Arial"/>
        <family val="2"/>
      </rPr>
      <t>1</t>
    </r>
  </si>
  <si>
    <t>A74</t>
  </si>
  <si>
    <t>A82</t>
  </si>
  <si>
    <t>A83</t>
  </si>
  <si>
    <t>A84</t>
  </si>
  <si>
    <t>A78</t>
  </si>
  <si>
    <t>A94</t>
  </si>
  <si>
    <t>A95</t>
  </si>
  <si>
    <t>A96</t>
  </si>
  <si>
    <t>A115</t>
  </si>
  <si>
    <t>A116</t>
  </si>
  <si>
    <t>A117</t>
  </si>
  <si>
    <t>A118</t>
  </si>
  <si>
    <t>A75</t>
  </si>
  <si>
    <t>A85</t>
  </si>
  <si>
    <t>A86</t>
  </si>
  <si>
    <t>A87</t>
  </si>
  <si>
    <t>A79</t>
  </si>
  <si>
    <t>A97</t>
  </si>
  <si>
    <t>A98</t>
  </si>
  <si>
    <t>A99</t>
  </si>
  <si>
    <t>A119</t>
  </si>
  <si>
    <t>A120</t>
  </si>
  <si>
    <t>A121</t>
  </si>
  <si>
    <t>A122</t>
  </si>
  <si>
    <t>A76</t>
  </si>
  <si>
    <t>A88</t>
  </si>
  <si>
    <t>A89</t>
  </si>
  <si>
    <t>A90</t>
  </si>
  <si>
    <t>A80</t>
  </si>
  <si>
    <t>A100</t>
  </si>
  <si>
    <t>A101</t>
  </si>
  <si>
    <t>A102</t>
  </si>
  <si>
    <t>A77</t>
  </si>
  <si>
    <t>A91</t>
  </si>
  <si>
    <t>A92</t>
  </si>
  <si>
    <t>A93</t>
  </si>
  <si>
    <t>A81</t>
  </si>
  <si>
    <t>A103</t>
  </si>
  <si>
    <t>A104</t>
  </si>
  <si>
    <t>A105</t>
  </si>
  <si>
    <t>2019-20 Oct-Mar</t>
  </si>
  <si>
    <t xml:space="preserve">February </t>
  </si>
  <si>
    <t>For A57 before October 2019, see</t>
  </si>
  <si>
    <t>HCP to Sep 2019.</t>
  </si>
  <si>
    <t>All other indicators on this tab were not collected before October 2019.</t>
  </si>
  <si>
    <t>A57 was not collected after September 2022. See the Introduction tab for source, contacts, and notes on centiles.</t>
  </si>
  <si>
    <t>IOW IFT data do not include full response times before October 2021.</t>
  </si>
  <si>
    <t>London data not available for October or November 2022, and September 2022 data are only 1-22 September.</t>
  </si>
  <si>
    <t>Section 136 response times</t>
  </si>
  <si>
    <t>Incident count</t>
  </si>
  <si>
    <t>Transported incidents</t>
  </si>
  <si>
    <r>
      <t xml:space="preserve">Transported incidents </t>
    </r>
    <r>
      <rPr>
        <sz val="10"/>
        <color rgb="FF41B6E6"/>
        <rFont val="Arial"/>
        <family val="2"/>
      </rPr>
      <t>A110</t>
    </r>
  </si>
  <si>
    <t>Mean (hour:min:sec)</t>
  </si>
  <si>
    <t>A106</t>
  </si>
  <si>
    <t>A110</t>
  </si>
  <si>
    <t>A107</t>
  </si>
  <si>
    <t>A108</t>
  </si>
  <si>
    <t>A109</t>
  </si>
  <si>
    <t xml:space="preserve">November </t>
  </si>
  <si>
    <t>Indicators about section 136 were first collected for April 2019.</t>
  </si>
  <si>
    <t>Ambulance Service geography</t>
  </si>
  <si>
    <t>Ambulance Service code:</t>
  </si>
  <si>
    <t>RX6</t>
  </si>
  <si>
    <t>RX7</t>
  </si>
  <si>
    <t>RX8</t>
  </si>
  <si>
    <t>RX9</t>
  </si>
  <si>
    <t>RYA</t>
  </si>
  <si>
    <t>RYC</t>
  </si>
  <si>
    <t>RRU</t>
  </si>
  <si>
    <t>RYD</t>
  </si>
  <si>
    <t>RYE</t>
  </si>
  <si>
    <t>RYF</t>
  </si>
  <si>
    <t>R1F</t>
  </si>
  <si>
    <t>ICB code by ONS</t>
  </si>
  <si>
    <t>ICB code by NHS</t>
  </si>
  <si>
    <t>North East</t>
  </si>
  <si>
    <t>North West</t>
  </si>
  <si>
    <t>Yorkshire</t>
  </si>
  <si>
    <t>East Midlands</t>
  </si>
  <si>
    <t>West Midlands</t>
  </si>
  <si>
    <t>East of England</t>
  </si>
  <si>
    <t>London</t>
  </si>
  <si>
    <t>South East Coast</t>
  </si>
  <si>
    <t>South Central</t>
  </si>
  <si>
    <t>South Western</t>
  </si>
  <si>
    <t>E54000050</t>
  </si>
  <si>
    <t>QHM</t>
  </si>
  <si>
    <t>E54000008</t>
  </si>
  <si>
    <t>QYG</t>
  </si>
  <si>
    <t>E54000048</t>
  </si>
  <si>
    <t>QE1</t>
  </si>
  <si>
    <t>E54000057</t>
  </si>
  <si>
    <t>QOP</t>
  </si>
  <si>
    <t>E54000051</t>
  </si>
  <si>
    <t>QOQ</t>
  </si>
  <si>
    <t>E54000054</t>
  </si>
  <si>
    <t>QWO</t>
  </si>
  <si>
    <t>E54000061</t>
  </si>
  <si>
    <t>QF7</t>
  </si>
  <si>
    <t>E54000058</t>
  </si>
  <si>
    <t>QJ2</t>
  </si>
  <si>
    <t>E54000013</t>
  </si>
  <si>
    <t>QJM</t>
  </si>
  <si>
    <t>E54000015</t>
  </si>
  <si>
    <t>QK1</t>
  </si>
  <si>
    <t>E54000059</t>
  </si>
  <si>
    <t>QPM</t>
  </si>
  <si>
    <t>E54000060</t>
  </si>
  <si>
    <t>QT1</t>
  </si>
  <si>
    <t>E54000010</t>
  </si>
  <si>
    <t>QNC</t>
  </si>
  <si>
    <t>E54000011</t>
  </si>
  <si>
    <t>QOC</t>
  </si>
  <si>
    <t>E54000018</t>
  </si>
  <si>
    <t>QWU</t>
  </si>
  <si>
    <t>E54000019</t>
  </si>
  <si>
    <t>QGH</t>
  </si>
  <si>
    <t>E54000055</t>
  </si>
  <si>
    <t>QHL</t>
  </si>
  <si>
    <t>E54000062</t>
  </si>
  <si>
    <t>QUA</t>
  </si>
  <si>
    <t>E54000029</t>
  </si>
  <si>
    <t>QMF</t>
  </si>
  <si>
    <t>E54000030</t>
  </si>
  <si>
    <t>QKK</t>
  </si>
  <si>
    <t>E54000031</t>
  </si>
  <si>
    <t>QWE</t>
  </si>
  <si>
    <t>E54000032</t>
  </si>
  <si>
    <t>QKS</t>
  </si>
  <si>
    <t>E54000036</t>
  </si>
  <si>
    <t>QT6</t>
  </si>
  <si>
    <t>E54000037</t>
  </si>
  <si>
    <t>QJK</t>
  </si>
  <si>
    <t>E54000038</t>
  </si>
  <si>
    <t>QSL</t>
  </si>
  <si>
    <t>E54000039</t>
  </si>
  <si>
    <t>QUY</t>
  </si>
  <si>
    <t>E54000040</t>
  </si>
  <si>
    <t>QOX</t>
  </si>
  <si>
    <t>E54000041</t>
  </si>
  <si>
    <t>QVV</t>
  </si>
  <si>
    <t>E54000043</t>
  </si>
  <si>
    <t>QR1</t>
  </si>
  <si>
    <t>QRL</t>
  </si>
  <si>
    <t>ICB names, NHS codes, and ONS codes, are taken from Office for National Statistics (ONS):</t>
  </si>
  <si>
    <t>https://geoportal.statistics.gov.uk/datasets/0f0823d7708d4d0e8315092890564470_0/explore</t>
  </si>
  <si>
    <t>C1 ID'd</t>
  </si>
  <si>
    <t>Count item</t>
  </si>
  <si>
    <t>C5s</t>
  </si>
  <si>
    <t>All</t>
  </si>
  <si>
    <t>C1-C4 response times</t>
  </si>
  <si>
    <t>Refer</t>
  </si>
  <si>
    <t>H&amp;T</t>
  </si>
  <si>
    <t>Validation outcomes</t>
  </si>
  <si>
    <t>Nature of Call</t>
  </si>
  <si>
    <t>Diverts</t>
  </si>
  <si>
    <t>Resource ratios allocated / arriving</t>
  </si>
  <si>
    <t>Time item</t>
  </si>
  <si>
    <t>HCP2</t>
  </si>
  <si>
    <t>IFT2</t>
  </si>
  <si>
    <t>HCP3</t>
  </si>
  <si>
    <t>IFT3</t>
  </si>
  <si>
    <t>HCP4</t>
  </si>
  <si>
    <t>IFT4</t>
  </si>
  <si>
    <t>Count</t>
  </si>
  <si>
    <t>from</t>
  </si>
  <si>
    <t>emer.</t>
  </si>
  <si>
    <t>on</t>
  </si>
  <si>
    <t>to ED</t>
  </si>
  <si>
    <t>C5 clinical assessment times</t>
  </si>
  <si>
    <t>Initially non-C5</t>
  </si>
  <si>
    <t>Initially C5</t>
  </si>
  <si>
    <t>Clinical validation times</t>
  </si>
  <si>
    <t>Close</t>
  </si>
  <si>
    <t>Same/</t>
  </si>
  <si>
    <t>Upgr</t>
  </si>
  <si>
    <t>To ED</t>
  </si>
  <si>
    <t>Elsew</t>
  </si>
  <si>
    <t>No Conv</t>
  </si>
  <si>
    <t>F2F</t>
  </si>
  <si>
    <t>Alloc</t>
  </si>
  <si>
    <t>Arriv</t>
  </si>
  <si>
    <t>HCP Level 1</t>
  </si>
  <si>
    <t>IFT Level 1</t>
  </si>
  <si>
    <t>C1 exc. HCP &amp; IFT</t>
  </si>
  <si>
    <t>HCP Level 2</t>
  </si>
  <si>
    <t>IFT Level 2</t>
  </si>
  <si>
    <t>C2 exc. HCP &amp; IFT</t>
  </si>
  <si>
    <t>HCP Level 3</t>
  </si>
  <si>
    <t>IFT Level 3</t>
  </si>
  <si>
    <t>HCP Level 4</t>
  </si>
  <si>
    <t>IFT Level 4</t>
  </si>
  <si>
    <t>Bystander CPR</t>
  </si>
  <si>
    <t>in</t>
  </si>
  <si>
    <t>out</t>
  </si>
  <si>
    <t>HCP calls</t>
  </si>
  <si>
    <t>NoC</t>
  </si>
  <si>
    <t>Products for centiles</t>
  </si>
  <si>
    <t>IFT1</t>
  </si>
  <si>
    <t>HCP1</t>
  </si>
  <si>
    <t>Contacts</t>
  </si>
  <si>
    <t>Total time</t>
  </si>
  <si>
    <t>50th</t>
  </si>
  <si>
    <t>conv.</t>
  </si>
  <si>
    <t>scene</t>
  </si>
  <si>
    <t>NAC</t>
  </si>
  <si>
    <t>Closed</t>
  </si>
  <si>
    <t>Referred</t>
  </si>
  <si>
    <t>Call back</t>
  </si>
  <si>
    <t>lower</t>
  </si>
  <si>
    <t>Convey</t>
  </si>
  <si>
    <t>T known</t>
  </si>
  <si>
    <t>Over 15</t>
  </si>
  <si>
    <t>Over 30</t>
  </si>
  <si>
    <t>Over 60</t>
  </si>
  <si>
    <t>Total x30</t>
  </si>
  <si>
    <t>T n/k</t>
  </si>
  <si>
    <t>No T</t>
  </si>
  <si>
    <t>1h</t>
  </si>
  <si>
    <t>2h</t>
  </si>
  <si>
    <t>3h</t>
  </si>
  <si>
    <t>4h</t>
  </si>
  <si>
    <t>First of</t>
  </si>
  <si>
    <t>A13 /</t>
  </si>
  <si>
    <t>Clinical</t>
  </si>
  <si>
    <t>C1 exc</t>
  </si>
  <si>
    <t>C2 exc</t>
  </si>
  <si>
    <t>S136</t>
  </si>
  <si>
    <t>CPR</t>
  </si>
  <si>
    <t>Handover time</t>
  </si>
  <si>
    <t>HCP1 (old)</t>
  </si>
  <si>
    <t>HCP2 (old)</t>
  </si>
  <si>
    <t>HCP3 (old)</t>
  </si>
  <si>
    <t>HCP4 (old)</t>
  </si>
  <si>
    <t>Concatenated</t>
  </si>
  <si>
    <t>Year</t>
  </si>
  <si>
    <t>Month</t>
  </si>
  <si>
    <t>Reg</t>
  </si>
  <si>
    <t>Area</t>
  </si>
  <si>
    <t>Trust</t>
  </si>
  <si>
    <t>month</t>
  </si>
  <si>
    <t>Days</t>
  </si>
  <si>
    <t>allo</t>
  </si>
  <si>
    <t>arri</t>
  </si>
  <si>
    <t>validation</t>
  </si>
  <si>
    <t>assessment</t>
  </si>
  <si>
    <t>Geography</t>
  </si>
  <si>
    <t>Code</t>
  </si>
  <si>
    <t>Region</t>
  </si>
  <si>
    <t>Region Long</t>
  </si>
  <si>
    <t>AUGUST</t>
  </si>
  <si>
    <t>ENG</t>
  </si>
  <si>
    <t>Eng</t>
  </si>
  <si>
    <t>.</t>
  </si>
  <si>
    <t>SEPTEMBER</t>
  </si>
  <si>
    <t>ONS code</t>
  </si>
  <si>
    <t xml:space="preserve"> --REGION--</t>
  </si>
  <si>
    <t>OCTOBER</t>
  </si>
  <si>
    <t>E40000009</t>
  </si>
  <si>
    <t>North East and Yorkshire</t>
  </si>
  <si>
    <t>Y63</t>
  </si>
  <si>
    <t>NOVEMBER</t>
  </si>
  <si>
    <t>E40000010</t>
  </si>
  <si>
    <t>Y62</t>
  </si>
  <si>
    <t>DECEMBER</t>
  </si>
  <si>
    <t>E40000008</t>
  </si>
  <si>
    <t>Midlands</t>
  </si>
  <si>
    <t>Y60</t>
  </si>
  <si>
    <t>JANUARY</t>
  </si>
  <si>
    <t>E40000007</t>
  </si>
  <si>
    <t>Y61</t>
  </si>
  <si>
    <t>FEBRUARY</t>
  </si>
  <si>
    <t>E40000003</t>
  </si>
  <si>
    <t>Y56</t>
  </si>
  <si>
    <t>MARCH</t>
  </si>
  <si>
    <t>E40000005</t>
  </si>
  <si>
    <t>South East</t>
  </si>
  <si>
    <t>Y59</t>
  </si>
  <si>
    <t>APRIL</t>
  </si>
  <si>
    <t>E40000006</t>
  </si>
  <si>
    <t>South West</t>
  </si>
  <si>
    <t>Y58</t>
  </si>
  <si>
    <t>MAY</t>
  </si>
  <si>
    <t>Trust abbv.</t>
  </si>
  <si>
    <t xml:space="preserve"> --TRUST--</t>
  </si>
  <si>
    <t>JUNE</t>
  </si>
  <si>
    <t>East Midlands Ambulance Service</t>
  </si>
  <si>
    <t>JULY</t>
  </si>
  <si>
    <t>East of England Ambulance Service</t>
  </si>
  <si>
    <t>IOW</t>
  </si>
  <si>
    <t>Isle of Wight Ambulance Service</t>
  </si>
  <si>
    <t>London Ambulance Service</t>
  </si>
  <si>
    <t>North East Ambulance Service</t>
  </si>
  <si>
    <t>North West Ambulance Service</t>
  </si>
  <si>
    <t>South Central Ambulance Service</t>
  </si>
  <si>
    <t>South East Coast Ambulance Service</t>
  </si>
  <si>
    <t>South Western Ambulance Service</t>
  </si>
  <si>
    <t>West Midlands Ambulance Service</t>
  </si>
  <si>
    <t>Yorkshire Ambulance Service</t>
  </si>
  <si>
    <t>Raw data</t>
  </si>
  <si>
    <t>EAST MIDLANDS AMBULANCE SERVICE NHS TRUST</t>
  </si>
  <si>
    <t>EAST OF ENGLAND AMBULANCE SERVICE NHS TRUST</t>
  </si>
  <si>
    <t>ISLE OF WIGHT NHS TRUST</t>
  </si>
  <si>
    <t>LONDON AMBULANCE SERVICE NHS TRUST</t>
  </si>
  <si>
    <t>NORTH EAST AMBULANCE SERVICE NHS FOUNDATION TRUST</t>
  </si>
  <si>
    <t>NORTH WEST AMBULANCE SERVICE NHS TRUST</t>
  </si>
  <si>
    <t>SOUTH CENTRAL AMBULANCE SERVICE NHS FOUNDATION TRUST</t>
  </si>
  <si>
    <t>SOUTH EAST COAST AMBULANCE SERVICE NHS FOUNDATION TRUST</t>
  </si>
  <si>
    <t>SOUTH WESTERN AMBULANCE SERVICE NHS FOUNDATION TRUST</t>
  </si>
  <si>
    <t>WEST MIDLANDS AMBULANCE SERVICE NHS FOUNDATION TRUST</t>
  </si>
  <si>
    <t>YORKSHIRE AMBULANCE SERVICE NHS TRUST</t>
  </si>
  <si>
    <t>WEST MIDLANDS AMBULANCE SERVICE UNIVERSITY NHS FOUNDATION TRUST</t>
  </si>
  <si>
    <t>2021-22APRILRX9</t>
  </si>
  <si>
    <t>2021-22APRILRYC</t>
  </si>
  <si>
    <t>2021-22APRILR1F</t>
  </si>
  <si>
    <t>2021-22APRILRRU</t>
  </si>
  <si>
    <t>2021-22APRILRX6</t>
  </si>
  <si>
    <t>2021-22APRILRX7</t>
  </si>
  <si>
    <t>2021-22APRILRYE</t>
  </si>
  <si>
    <t>2021-22APRILRYD</t>
  </si>
  <si>
    <t>2021-22APRILRYF</t>
  </si>
  <si>
    <t>2021-22APRILRYA</t>
  </si>
  <si>
    <t>2021-22APRILRX8</t>
  </si>
  <si>
    <t>Ambulance Service for each Clinical Commissioning Group (CCG)</t>
  </si>
  <si>
    <t>Name</t>
  </si>
  <si>
    <t>NHS code</t>
  </si>
  <si>
    <t>ONS Code</t>
  </si>
  <si>
    <t>NHS CCG code</t>
  </si>
  <si>
    <t>CCG name</t>
  </si>
  <si>
    <t>Office for National Statistics (ONS) April 2021 CCG code</t>
  </si>
  <si>
    <t xml:space="preserve">Ambulance Service </t>
  </si>
  <si>
    <r>
      <t xml:space="preserve">NHS Region of Ambulance Service </t>
    </r>
    <r>
      <rPr>
        <sz val="10"/>
        <rFont val="Arial"/>
        <family val="2"/>
      </rPr>
      <t>(not necessarily the region of the CCG)</t>
    </r>
  </si>
  <si>
    <t>02Q</t>
  </si>
  <si>
    <t>NHS Bassetlaw CCG</t>
  </si>
  <si>
    <t>E38000008</t>
  </si>
  <si>
    <t>03W</t>
  </si>
  <si>
    <t>NHS East Leicestershire and Rutland CCG</t>
  </si>
  <si>
    <t>E38000051</t>
  </si>
  <si>
    <t>04C</t>
  </si>
  <si>
    <t>NHS Leicester City CCG</t>
  </si>
  <si>
    <t>E38000097</t>
  </si>
  <si>
    <t>03H</t>
  </si>
  <si>
    <t>NHS North East Lincolnshire CCG</t>
  </si>
  <si>
    <t>E38000119</t>
  </si>
  <si>
    <t>03K</t>
  </si>
  <si>
    <t>NHS North Lincolnshire CCG</t>
  </si>
  <si>
    <t>E38000122</t>
  </si>
  <si>
    <t>04V</t>
  </si>
  <si>
    <t>NHS West Leicestershire CCG</t>
  </si>
  <si>
    <t>E38000201</t>
  </si>
  <si>
    <t>15M</t>
  </si>
  <si>
    <t>NHS Derby and Derbyshire CCG</t>
  </si>
  <si>
    <t>E38000229</t>
  </si>
  <si>
    <t>71E</t>
  </si>
  <si>
    <t>NHS Lincolnshire CCG</t>
  </si>
  <si>
    <t>E38000238</t>
  </si>
  <si>
    <t>78H</t>
  </si>
  <si>
    <t>NHS Northamptonshire CCG</t>
  </si>
  <si>
    <t>E38000242</t>
  </si>
  <si>
    <t>52R</t>
  </si>
  <si>
    <t>NHS Nottingham and Nottinghamshire CCG</t>
  </si>
  <si>
    <t>E38000243</t>
  </si>
  <si>
    <t>99E</t>
  </si>
  <si>
    <t>NHS Basildon and Brentwood CCG</t>
  </si>
  <si>
    <t>E38000007</t>
  </si>
  <si>
    <t>06H</t>
  </si>
  <si>
    <t>NHS Cambridgeshire and Peterborough CCG</t>
  </si>
  <si>
    <t>E38000026</t>
  </si>
  <si>
    <t>99F</t>
  </si>
  <si>
    <t>NHS Castle Point and Rochford CCG</t>
  </si>
  <si>
    <t>E38000030</t>
  </si>
  <si>
    <t>06K</t>
  </si>
  <si>
    <t>NHS East and North Hertfordshire CCG</t>
  </si>
  <si>
    <t>E38000049</t>
  </si>
  <si>
    <t>06N</t>
  </si>
  <si>
    <t>NHS Herts Valleys CCG</t>
  </si>
  <si>
    <t>E38000079</t>
  </si>
  <si>
    <t>06L</t>
  </si>
  <si>
    <t>NHS Ipswich and East Suffolk CCG</t>
  </si>
  <si>
    <t>E38000086</t>
  </si>
  <si>
    <t>06Q</t>
  </si>
  <si>
    <t>NHS Mid Essex CCG</t>
  </si>
  <si>
    <t>E38000106</t>
  </si>
  <si>
    <t>06T</t>
  </si>
  <si>
    <t>NHS North East Essex CCG</t>
  </si>
  <si>
    <t>E38000117</t>
  </si>
  <si>
    <t>99G</t>
  </si>
  <si>
    <t>NHS Southend CCG</t>
  </si>
  <si>
    <t>E38000168</t>
  </si>
  <si>
    <t>07G</t>
  </si>
  <si>
    <t>NHS Thurrock CCG</t>
  </si>
  <si>
    <t>E38000185</t>
  </si>
  <si>
    <t>07H</t>
  </si>
  <si>
    <t>NHS West Essex CCG</t>
  </si>
  <si>
    <t>E38000197</t>
  </si>
  <si>
    <t>07K</t>
  </si>
  <si>
    <t>NHS West Suffolk CCG</t>
  </si>
  <si>
    <t>E38000204</t>
  </si>
  <si>
    <t>26A</t>
  </si>
  <si>
    <t>NHS Norfolk and Waveney CCG</t>
  </si>
  <si>
    <t>E38000239</t>
  </si>
  <si>
    <t>93C</t>
  </si>
  <si>
    <t>NHS North Central London CCG</t>
  </si>
  <si>
    <t>E38000240</t>
  </si>
  <si>
    <t>72Q</t>
  </si>
  <si>
    <t>NHS South East London CCG</t>
  </si>
  <si>
    <t>E38000244</t>
  </si>
  <si>
    <t>36L</t>
  </si>
  <si>
    <t>NHS South West London CCG</t>
  </si>
  <si>
    <t>E38000245</t>
  </si>
  <si>
    <t>A3A8R</t>
  </si>
  <si>
    <t>NHS North East London CCG</t>
  </si>
  <si>
    <t>E38000255</t>
  </si>
  <si>
    <t>W2U3Z</t>
  </si>
  <si>
    <t>NHS North West London CCG</t>
  </si>
  <si>
    <t>E38000256</t>
  </si>
  <si>
    <t>99C</t>
  </si>
  <si>
    <t>NHS North Tyneside CCG</t>
  </si>
  <si>
    <t>E38000127</t>
  </si>
  <si>
    <t>00L</t>
  </si>
  <si>
    <t>NHS Northumberland CCG</t>
  </si>
  <si>
    <t>E38000130</t>
  </si>
  <si>
    <t>00N</t>
  </si>
  <si>
    <t>NHS South Tyneside CCG</t>
  </si>
  <si>
    <t>E38000163</t>
  </si>
  <si>
    <t>00P</t>
  </si>
  <si>
    <t>NHS Sunderland CCG</t>
  </si>
  <si>
    <t>E38000176</t>
  </si>
  <si>
    <t>13T</t>
  </si>
  <si>
    <t>NHS Newcastle Gateshead CCG</t>
  </si>
  <si>
    <t>E38000212</t>
  </si>
  <si>
    <t>84H</t>
  </si>
  <si>
    <t>NHS County Durham CCG</t>
  </si>
  <si>
    <t>E38000234</t>
  </si>
  <si>
    <t>16C</t>
  </si>
  <si>
    <t>NHS Tees Valley CCG</t>
  </si>
  <si>
    <t>E38000247</t>
  </si>
  <si>
    <t>00Q</t>
  </si>
  <si>
    <t>NHS Blackburn with Darwen CCG</t>
  </si>
  <si>
    <t>E38000014</t>
  </si>
  <si>
    <t>00R</t>
  </si>
  <si>
    <t>NHS Blackpool CCG</t>
  </si>
  <si>
    <t>E38000015</t>
  </si>
  <si>
    <t>00T</t>
  </si>
  <si>
    <t>NHS Bolton CCG</t>
  </si>
  <si>
    <t>E38000016</t>
  </si>
  <si>
    <t>00V</t>
  </si>
  <si>
    <t>NHS Bury CCG</t>
  </si>
  <si>
    <t>E38000024</t>
  </si>
  <si>
    <t>00X</t>
  </si>
  <si>
    <t>NHS Chorley and South Ribble CCG</t>
  </si>
  <si>
    <t>E38000034</t>
  </si>
  <si>
    <t>01A</t>
  </si>
  <si>
    <t>NHS East Lancashire CCG</t>
  </si>
  <si>
    <t>E38000050</t>
  </si>
  <si>
    <t>01F</t>
  </si>
  <si>
    <t>NHS Halton CCG</t>
  </si>
  <si>
    <t>E38000068</t>
  </si>
  <si>
    <t>01D</t>
  </si>
  <si>
    <t>NHS Heywood, Middleton and Rochdale CCG</t>
  </si>
  <si>
    <t>E38000080</t>
  </si>
  <si>
    <t>01J</t>
  </si>
  <si>
    <t>NHS Knowsley CCG</t>
  </si>
  <si>
    <t>E38000091</t>
  </si>
  <si>
    <t>99A</t>
  </si>
  <si>
    <t>NHS Liverpool CCG</t>
  </si>
  <si>
    <t>E38000101</t>
  </si>
  <si>
    <t>00Y</t>
  </si>
  <si>
    <t>NHS Oldham CCG</t>
  </si>
  <si>
    <t>E38000135</t>
  </si>
  <si>
    <t>01G</t>
  </si>
  <si>
    <t>NHS Salford CCG</t>
  </si>
  <si>
    <t>E38000143</t>
  </si>
  <si>
    <t>01T</t>
  </si>
  <si>
    <t>NHS South Sefton CCG</t>
  </si>
  <si>
    <t>E38000161</t>
  </si>
  <si>
    <t>01V</t>
  </si>
  <si>
    <t>NHS Southport and Formby CCG</t>
  </si>
  <si>
    <t>E38000170</t>
  </si>
  <si>
    <t>01X</t>
  </si>
  <si>
    <t>NHS St Helens CCG</t>
  </si>
  <si>
    <t>E38000172</t>
  </si>
  <si>
    <t>01W</t>
  </si>
  <si>
    <t>NHS Stockport CCG</t>
  </si>
  <si>
    <t>E38000174</t>
  </si>
  <si>
    <t>01Y</t>
  </si>
  <si>
    <t>NHS Tameside and Glossop CCG</t>
  </si>
  <si>
    <t>E38000182</t>
  </si>
  <si>
    <t>02A</t>
  </si>
  <si>
    <t>NHS Trafford CCG</t>
  </si>
  <si>
    <t>E38000187</t>
  </si>
  <si>
    <t>02E</t>
  </si>
  <si>
    <t>NHS Warrington CCG</t>
  </si>
  <si>
    <t>E38000194</t>
  </si>
  <si>
    <t>02G</t>
  </si>
  <si>
    <t>NHS West Lancashire CCG</t>
  </si>
  <si>
    <t>E38000200</t>
  </si>
  <si>
    <t>02H</t>
  </si>
  <si>
    <t>NHS Wigan Borough CCG</t>
  </si>
  <si>
    <t>E38000205</t>
  </si>
  <si>
    <t>12F</t>
  </si>
  <si>
    <t>NHS Wirral CCG</t>
  </si>
  <si>
    <t>E38000208</t>
  </si>
  <si>
    <t>01H</t>
  </si>
  <si>
    <t>NHS North Cumbria CCG</t>
  </si>
  <si>
    <t>E38000215</t>
  </si>
  <si>
    <t>14L</t>
  </si>
  <si>
    <t>NHS Manchester CCG</t>
  </si>
  <si>
    <t>E38000217</t>
  </si>
  <si>
    <t>02M</t>
  </si>
  <si>
    <t>NHS Fylde and Wyre CCG</t>
  </si>
  <si>
    <t>E38000226</t>
  </si>
  <si>
    <t>01E</t>
  </si>
  <si>
    <t>NHS Greater Preston CCG</t>
  </si>
  <si>
    <t>E38000227</t>
  </si>
  <si>
    <t>01K</t>
  </si>
  <si>
    <t>NHS Morecambe Bay CCG</t>
  </si>
  <si>
    <t>E38000228</t>
  </si>
  <si>
    <t>27D</t>
  </si>
  <si>
    <t>NHS Cheshire CCG</t>
  </si>
  <si>
    <t>E38000233</t>
  </si>
  <si>
    <t>10Q</t>
  </si>
  <si>
    <t>NHS Oxfordshire CCG</t>
  </si>
  <si>
    <t>E38000136</t>
  </si>
  <si>
    <t>10R</t>
  </si>
  <si>
    <t>NHS Portsmouth CCG</t>
  </si>
  <si>
    <t>E38000137</t>
  </si>
  <si>
    <t>15A</t>
  </si>
  <si>
    <t>NHS Berkshire West CCG</t>
  </si>
  <si>
    <t>E38000221</t>
  </si>
  <si>
    <t>14Y</t>
  </si>
  <si>
    <t>NHS Buckinghamshire CCG</t>
  </si>
  <si>
    <t>E38000223</t>
  </si>
  <si>
    <t>09D</t>
  </si>
  <si>
    <t>NHS Brighton and Hove CCG</t>
  </si>
  <si>
    <t>E38000021</t>
  </si>
  <si>
    <t>97R</t>
  </si>
  <si>
    <t>NHS East Sussex CCG</t>
  </si>
  <si>
    <t>E38000235</t>
  </si>
  <si>
    <t>91Q</t>
  </si>
  <si>
    <t>NHS Kent and Medway CCG</t>
  </si>
  <si>
    <t>E38000237</t>
  </si>
  <si>
    <t>92A</t>
  </si>
  <si>
    <t>NHS Surrey Heartlands CCG</t>
  </si>
  <si>
    <t>E38000246</t>
  </si>
  <si>
    <t>70F</t>
  </si>
  <si>
    <t>NHS West Sussex CCG</t>
  </si>
  <si>
    <t>E38000248</t>
  </si>
  <si>
    <t>D4U1Y</t>
  </si>
  <si>
    <t>NHS Frimley CCG</t>
  </si>
  <si>
    <t>E38000252</t>
  </si>
  <si>
    <t>11J</t>
  </si>
  <si>
    <t>NHS Dorset CCG</t>
  </si>
  <si>
    <t>E38000045</t>
  </si>
  <si>
    <t>SWAS</t>
  </si>
  <si>
    <t>11M</t>
  </si>
  <si>
    <t>NHS Gloucestershire CCG</t>
  </si>
  <si>
    <t>E38000062</t>
  </si>
  <si>
    <t>11N</t>
  </si>
  <si>
    <t>NHS Kernow CCG</t>
  </si>
  <si>
    <t>E38000089</t>
  </si>
  <si>
    <t>11X</t>
  </si>
  <si>
    <t>NHS Somerset CCG</t>
  </si>
  <si>
    <t>E38000150</t>
  </si>
  <si>
    <t>15C</t>
  </si>
  <si>
    <t>NHS Bristol, North Somerset and South Gloucestershire CCG</t>
  </si>
  <si>
    <t>E38000222</t>
  </si>
  <si>
    <t>15N</t>
  </si>
  <si>
    <t>NHS Devon CCG</t>
  </si>
  <si>
    <t>E38000230</t>
  </si>
  <si>
    <t>92G</t>
  </si>
  <si>
    <t>NHS Bath and North East Somerset, Swindon and Wiltshire CCG</t>
  </si>
  <si>
    <t>E38000231</t>
  </si>
  <si>
    <t>04Y</t>
  </si>
  <si>
    <t>NHS Cannock Chase CCG</t>
  </si>
  <si>
    <t>E38000028</t>
  </si>
  <si>
    <t>05D</t>
  </si>
  <si>
    <t>NHS East Staffordshire CCG</t>
  </si>
  <si>
    <t>E38000053</t>
  </si>
  <si>
    <t>05G</t>
  </si>
  <si>
    <t>NHS North Staffordshire CCG</t>
  </si>
  <si>
    <t>E38000126</t>
  </si>
  <si>
    <t>05Q</t>
  </si>
  <si>
    <t>NHS South East Staffordshire and Seisdon Peninsula CCG</t>
  </si>
  <si>
    <t>E38000153</t>
  </si>
  <si>
    <t>05V</t>
  </si>
  <si>
    <t>NHS Stafford and Surrounds CCG</t>
  </si>
  <si>
    <t>E38000173</t>
  </si>
  <si>
    <t>05W</t>
  </si>
  <si>
    <t>NHS Stoke on Trent CCG</t>
  </si>
  <si>
    <t>E38000175</t>
  </si>
  <si>
    <t>15E</t>
  </si>
  <si>
    <t>NHS Birmingham and Solihull CCG</t>
  </si>
  <si>
    <t>E38000220</t>
  </si>
  <si>
    <t>18C</t>
  </si>
  <si>
    <t>NHS Herefordshire and Worcestershire CCG</t>
  </si>
  <si>
    <t>E38000236</t>
  </si>
  <si>
    <t>D2P2L</t>
  </si>
  <si>
    <t>NHS Black Country and West Birmingham CCG</t>
  </si>
  <si>
    <t>E38000250</t>
  </si>
  <si>
    <t>B2M3M</t>
  </si>
  <si>
    <t>NHS Coventry and Warwickshire CCG</t>
  </si>
  <si>
    <t>E38000251</t>
  </si>
  <si>
    <t>M2L0M</t>
  </si>
  <si>
    <t>NHS Shropshire, Telford and Wrekin CCG</t>
  </si>
  <si>
    <t>E38000257</t>
  </si>
  <si>
    <t>02P</t>
  </si>
  <si>
    <t>NHS Barnsley CCG</t>
  </si>
  <si>
    <t>E38000006</t>
  </si>
  <si>
    <t>02T</t>
  </si>
  <si>
    <t>NHS Calderdale CCG</t>
  </si>
  <si>
    <t>E38000025</t>
  </si>
  <si>
    <t>02X</t>
  </si>
  <si>
    <t>NHS Doncaster CCG</t>
  </si>
  <si>
    <t>E38000044</t>
  </si>
  <si>
    <t>02Y</t>
  </si>
  <si>
    <t>NHS East Riding of Yorkshire CCG</t>
  </si>
  <si>
    <t>E38000052</t>
  </si>
  <si>
    <t>03F</t>
  </si>
  <si>
    <t>NHS Hull CCG</t>
  </si>
  <si>
    <t>E38000085</t>
  </si>
  <si>
    <t>03L</t>
  </si>
  <si>
    <t>NHS Rotherham CCG</t>
  </si>
  <si>
    <t>E38000141</t>
  </si>
  <si>
    <t>03N</t>
  </si>
  <si>
    <t>NHS Sheffield CCG</t>
  </si>
  <si>
    <t>E38000146</t>
  </si>
  <si>
    <t>03Q</t>
  </si>
  <si>
    <t>NHS Vale of York CCG</t>
  </si>
  <si>
    <t>E38000188</t>
  </si>
  <si>
    <t>03R</t>
  </si>
  <si>
    <t>NHS Wakefield CCG</t>
  </si>
  <si>
    <t>E38000190</t>
  </si>
  <si>
    <t>15F</t>
  </si>
  <si>
    <t>NHS Leeds CCG</t>
  </si>
  <si>
    <t>E38000225</t>
  </si>
  <si>
    <t>36J</t>
  </si>
  <si>
    <t>NHS Bradford District and Craven CCG</t>
  </si>
  <si>
    <t>E38000232</t>
  </si>
  <si>
    <t>42D</t>
  </si>
  <si>
    <t>NHS North Yorkshire CCG</t>
  </si>
  <si>
    <t>E38000241</t>
  </si>
  <si>
    <t>X2C4Y</t>
  </si>
  <si>
    <t>NHS Kirklees CCG</t>
  </si>
  <si>
    <t>E38000254</t>
  </si>
  <si>
    <t>Partly covered by EEAST, partly by SCAS:</t>
  </si>
  <si>
    <t>M1J4Y</t>
  </si>
  <si>
    <t>NHS Bedfordshire, Luton and Milton Keynes CCG</t>
  </si>
  <si>
    <t>E38000249</t>
  </si>
  <si>
    <t>More than one</t>
  </si>
  <si>
    <t>Partly covered by Isle of Wight Ambulance Service, partly by SCAS:</t>
  </si>
  <si>
    <t>D9Y0V</t>
  </si>
  <si>
    <t>NHS Hampshire, Southampton and Isle of Wight CCG</t>
  </si>
  <si>
    <t>E38000253</t>
  </si>
  <si>
    <t>EMAS EOCs switch from AMPDS to NHS Pathways: Lincs 8 November, Notts 15 November 2023.</t>
  </si>
  <si>
    <t>NWAS EOCs to NHS Pathways: Lancs 29 March, Manchester 26 July, Merseyside 9 August 2022.</t>
  </si>
  <si>
    <t>YAS EOCs to NHS Pathways: York 20 June, Wakefield 6 October 2025.</t>
  </si>
  <si>
    <t>A127 for EMAS uses an improved methodology from April 2025.</t>
  </si>
  <si>
    <r>
      <t xml:space="preserve">conveyance: Count of Incidents </t>
    </r>
    <r>
      <rPr>
        <vertAlign val="superscript"/>
        <sz val="10"/>
        <rFont val="Arial"/>
        <family val="2"/>
      </rPr>
      <t>5</t>
    </r>
  </si>
  <si>
    <r>
      <t xml:space="preserve">Call back from clinician before 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response on scene</t>
    </r>
  </si>
  <si>
    <t>A112 not collected after December 2025. Until February 2022, NWAS includes not just the data specification but all conveyance in non-emergency vehicles.</t>
  </si>
  <si>
    <t>A20: SWAST in August and September 2020, SCAS from April 2022. A23: YAS from April 2020, EMAS from December 2020.</t>
  </si>
  <si>
    <t>Closed with advice</t>
  </si>
  <si>
    <t>Referred to other service</t>
  </si>
  <si>
    <t>A20 and A23 not collected after December 2025. For LAS, A20 is only available up to September 2022, and A23 was never available.</t>
  </si>
  <si>
    <r>
      <t xml:space="preserve">Refer to ED </t>
    </r>
    <r>
      <rPr>
        <vertAlign val="superscript"/>
        <sz val="10"/>
        <rFont val="Arial"/>
        <family val="2"/>
      </rPr>
      <t>6</t>
    </r>
  </si>
  <si>
    <r>
      <t xml:space="preserve">2017-18 Oct-Mar </t>
    </r>
    <r>
      <rPr>
        <vertAlign val="superscript"/>
        <sz val="10"/>
        <rFont val="Arial"/>
        <family val="2"/>
      </rPr>
      <t>7, 8</t>
    </r>
  </si>
  <si>
    <r>
      <t xml:space="preserve">October </t>
    </r>
    <r>
      <rPr>
        <vertAlign val="superscript"/>
        <sz val="10"/>
        <rFont val="Arial"/>
        <family val="2"/>
      </rPr>
      <t>7</t>
    </r>
  </si>
  <si>
    <r>
      <t xml:space="preserve">January </t>
    </r>
    <r>
      <rPr>
        <vertAlign val="superscript"/>
        <sz val="10"/>
        <rFont val="Arial"/>
        <family val="2"/>
      </rPr>
      <t>8</t>
    </r>
  </si>
  <si>
    <t>Improvements and difficulties at trusts affected the balance between convey to ED and non-ED, which changed for SCAS in autumn 2024,</t>
  </si>
  <si>
    <t>SECAmb between April 2018 and April 2020, EMAS from March 2020, and WMAS from July 2019.</t>
  </si>
  <si>
    <t>Improvements and difficulties at trusts affected the counting of closed and referred incidents in SWAST in April 2025, in EEAST in December 2023,</t>
  </si>
  <si>
    <t>in LAS in autumn 2022, and in EMAS in May 2019.</t>
  </si>
  <si>
    <t>For WMAS, A23 was unavailable in winter 2023-24. Trusts occasionally improved their methodology, with changes taking effect in these months:</t>
  </si>
  <si>
    <t>2026-27</t>
  </si>
  <si>
    <t>For Category 2 incidents responded to in each ICB, the proportion responded to by each Ambulance Service</t>
  </si>
  <si>
    <t>NHS Integrated Care Board (ICB) name</t>
  </si>
  <si>
    <t>North East and North Cumbria</t>
  </si>
  <si>
    <t>Cheshire and Merseyside</t>
  </si>
  <si>
    <t>Greater Manchester</t>
  </si>
  <si>
    <t>Lancashire and South Cumbria</t>
  </si>
  <si>
    <t>Humber and North Yorkshire</t>
  </si>
  <si>
    <t>South Yorkshire</t>
  </si>
  <si>
    <t>West Yorkshire</t>
  </si>
  <si>
    <t>Derby and Derbyshire</t>
  </si>
  <si>
    <t>Leicester, Leicestershire and Rutland</t>
  </si>
  <si>
    <t>Lincolnshire</t>
  </si>
  <si>
    <t>Northamptonshire</t>
  </si>
  <si>
    <t>Nottingham and Nottinghamshire</t>
  </si>
  <si>
    <t>Birmingham and Solihull</t>
  </si>
  <si>
    <t>Black Country</t>
  </si>
  <si>
    <t>Coventry and Warwickshire</t>
  </si>
  <si>
    <t>Herefordshire and Worcestershire</t>
  </si>
  <si>
    <t>Shropshire, Telford and Wrekin</t>
  </si>
  <si>
    <t>Staffordshire and Stoke-on-Trent</t>
  </si>
  <si>
    <t>E54000066</t>
  </si>
  <si>
    <t>D7T5G</t>
  </si>
  <si>
    <t>Essex</t>
  </si>
  <si>
    <t>E54000068</t>
  </si>
  <si>
    <t>T6Y0W</t>
  </si>
  <si>
    <t>Norfolk and Suffolk</t>
  </si>
  <si>
    <t>E54000065</t>
  </si>
  <si>
    <t>S1Y5D</t>
  </si>
  <si>
    <t>Central East</t>
  </si>
  <si>
    <t>North East London</t>
  </si>
  <si>
    <t>South East London</t>
  </si>
  <si>
    <t>South West London</t>
  </si>
  <si>
    <t>E54000071</t>
  </si>
  <si>
    <t>Z9B2Z</t>
  </si>
  <si>
    <t>West and North London</t>
  </si>
  <si>
    <t>Kent and Medway</t>
  </si>
  <si>
    <t>E54000069</t>
  </si>
  <si>
    <t>S9B9J</t>
  </si>
  <si>
    <t>Surrey and Sussex</t>
  </si>
  <si>
    <t>E54000070</t>
  </si>
  <si>
    <t>S0E4D</t>
  </si>
  <si>
    <t>Thames Valley</t>
  </si>
  <si>
    <t>E54000067</t>
  </si>
  <si>
    <t>Hampshire and Isle of Wight</t>
  </si>
  <si>
    <t>Cornwall and the Isles of Scilly</t>
  </si>
  <si>
    <t>Devon</t>
  </si>
  <si>
    <t>Dorset</t>
  </si>
  <si>
    <t>Gloucestershire</t>
  </si>
  <si>
    <t>Somerset</t>
  </si>
  <si>
    <r>
      <t xml:space="preserve">April </t>
    </r>
    <r>
      <rPr>
        <vertAlign val="superscript"/>
        <sz val="10"/>
        <rFont val="Arial"/>
        <family val="2"/>
      </rPr>
      <t>9</t>
    </r>
  </si>
  <si>
    <t>for YAS in April 2026, and SCAS in March 2026 - they plan to revise 2025-26 data.</t>
  </si>
  <si>
    <t>Data above are for the four weeks ending Sunday 3 May 2026.</t>
  </si>
  <si>
    <t>Bath and NE Somerset, Swindon and Wilts</t>
  </si>
  <si>
    <t>Bristol, North Somerset and South Glos</t>
  </si>
  <si>
    <t>2026-27 so far</t>
  </si>
  <si>
    <r>
      <t xml:space="preserve">2026-27 so far </t>
    </r>
    <r>
      <rPr>
        <vertAlign val="superscript"/>
        <sz val="10"/>
        <rFont val="Arial"/>
        <family val="2"/>
      </rPr>
      <t>9</t>
    </r>
  </si>
  <si>
    <t>The calculation method was improved for EEAST in April 2023, and for EMAS in April 2025.</t>
  </si>
  <si>
    <t>The calculation method was improved for EEAST in April and December 2023, for EMAS in April 2025,</t>
  </si>
  <si>
    <t xml:space="preserve"> to C3, and therefore be included in A11 and A33-A35. WMAS did this from April 2023; LAS and NWAS do not yet do this.</t>
  </si>
  <si>
    <t>resource counts A45-A46). WMAS did this from April 2023; LAS and NWAS do not yet do this.</t>
  </si>
  <si>
    <t>YAS improved their use of stop codes to close incidents from April 2026.</t>
  </si>
  <si>
    <t>Clinical validation data unavailable for IOW until May 2026, NEAS until October 2023, LAS until April 2023, or SWAST in December 2022.</t>
  </si>
  <si>
    <t xml:space="preserve">A1 to A6 and A114 are missing most calls for SCAS for a few days in late June 2026. A0 to A6 and A114 are missing </t>
  </si>
  <si>
    <t xml:space="preserve"> for YAS from 13 November 2019 to 7 September 2021, for WMAS in November 2020, and small number of calls</t>
  </si>
  <si>
    <t xml:space="preserve"> for NWAS for three days in December 2024. See the Introduction tab for source, contacts, notes on centiles, </t>
  </si>
  <si>
    <t xml:space="preserve"> and first date of data supply for each Ambulance Service.</t>
  </si>
  <si>
    <t xml:space="preserve"> incident counts A7 to A139. Here are months when a trust answered more than 1,000 calls on behalf of another trust:</t>
  </si>
  <si>
    <t>A126 is unavailable for NEAS until April 2026 and for IOW until June 2024; and it is under review for EMAS and YAS in April and May 2026.</t>
  </si>
  <si>
    <t>A138 (lowered / unchanged) and A139 (upgraded) are unavailable for WMAS in winter 2023-24.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</si>
</sst>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d\ mmm\ yyyy"/>
    <numFmt numFmtId="167" formatCode="#,##0;[Red]\-#,##0;\-"/>
    <numFmt numFmtId="168" formatCode="[h]:mm:ss;;\-"/>
    <numFmt numFmtId="169" formatCode="m:ss;;\-"/>
    <numFmt numFmtId="170" formatCode="#,##0.00;[Red]\-#,##0.00;\-"/>
    <numFmt numFmtId="171" formatCode="d\ mmm"/>
    <numFmt numFmtId="172" formatCode="[$-F400]h:mm:ss\ AM/PM"/>
    <numFmt numFmtId="173" formatCode="m:ss"/>
    <numFmt numFmtId="174" formatCode="mmm\'yy"/>
    <numFmt numFmtId="175" formatCode="#,##0;\-#,##0;\-"/>
    <numFmt numFmtId="176" formatCode="0%;\-0%;\-"/>
    <numFmt numFmtId="177" formatCode="mmm\ yyyy"/>
    <numFmt numFmtId="178" formatCode="#,##0.0;\-#,##0.0;\-"/>
    <numFmt numFmtId="179" formatCode="h:mm:ss;h:mm:ss;\-"/>
    <numFmt numFmtId="180" formatCode="0.0000000000"/>
  </numFmts>
  <fonts count="6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rgb="FF005EB8"/>
      <name val="Arial"/>
      <family val="2"/>
    </font>
    <font>
      <vertAlign val="superscript"/>
      <sz val="10"/>
      <name val="Arial"/>
      <family val="2"/>
    </font>
    <font>
      <sz val="10"/>
      <color rgb="FF41B6E6"/>
      <name val="Arial"/>
      <family val="2"/>
    </font>
    <font>
      <sz val="14"/>
      <color theme="0"/>
      <name val="Arial"/>
      <family val="2"/>
    </font>
    <font>
      <b/>
      <sz val="10"/>
      <name val="Arial"/>
      <family val="2"/>
    </font>
    <font>
      <sz val="10"/>
      <color theme="0" tint="-0.14999847407452621"/>
      <name val="Arial"/>
      <family val="2"/>
    </font>
    <font>
      <b/>
      <vertAlign val="superscript"/>
      <sz val="12"/>
      <name val="Arial"/>
      <family val="2"/>
    </font>
    <font>
      <sz val="8"/>
      <color theme="3"/>
      <name val="Arial"/>
      <family val="2"/>
    </font>
    <font>
      <sz val="8"/>
      <color theme="6" tint="-0.499984740745262"/>
      <name val="Arial"/>
      <family val="2"/>
    </font>
    <font>
      <sz val="10"/>
      <color rgb="FFFF0000"/>
      <name val="Arial"/>
      <family val="2"/>
    </font>
    <font>
      <sz val="8"/>
      <color rgb="FF005EB8"/>
      <name val="Arial"/>
      <family val="2"/>
    </font>
    <font>
      <sz val="8"/>
      <color theme="2" tint="-0.749992370372631"/>
      <name val="Arial"/>
      <family val="2"/>
    </font>
    <font>
      <sz val="10"/>
      <color rgb="FF005EB8"/>
      <name val="Arial"/>
      <family val="2"/>
    </font>
    <font>
      <sz val="18"/>
      <color theme="3"/>
      <name val="Cambria"/>
      <family val="2"/>
      <scheme val="major"/>
    </font>
    <font>
      <sz val="10"/>
      <color theme="2" tint="-0.499984740745262"/>
      <name val="Arial"/>
      <family val="2"/>
    </font>
    <font>
      <sz val="8"/>
      <color theme="5" tint="-0.499984740745262"/>
      <name val="Arial"/>
      <family val="2"/>
    </font>
    <font>
      <sz val="8"/>
      <color theme="7" tint="-0.499984740745262"/>
      <name val="Arial"/>
      <family val="2"/>
    </font>
    <font>
      <u/>
      <sz val="10"/>
      <color theme="11"/>
      <name val="Arial"/>
      <family val="2"/>
    </font>
    <font>
      <sz val="13"/>
      <color theme="0"/>
      <name val="Arial"/>
      <family val="2"/>
    </font>
    <font>
      <sz val="12"/>
      <name val="Arial"/>
      <family val="2"/>
    </font>
    <font>
      <sz val="8"/>
      <color rgb="FFD26400"/>
      <name val="Arial"/>
      <family val="2"/>
    </font>
    <font>
      <sz val="8"/>
      <color rgb="FFE66400"/>
      <name val="Arial"/>
      <family val="2"/>
    </font>
    <font>
      <b/>
      <sz val="11"/>
      <name val="Arial"/>
      <family val="2"/>
    </font>
    <font>
      <sz val="8"/>
      <color theme="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8"/>
      <name val="Arial"/>
      <family val="2"/>
    </font>
    <font>
      <sz val="8"/>
      <color theme="8" tint="-0.249977111117893"/>
      <name val="Arial"/>
      <family val="2"/>
    </font>
    <font>
      <sz val="8"/>
      <color rgb="FF330072"/>
      <name val="Arial"/>
      <family val="2"/>
    </font>
    <font>
      <sz val="8"/>
      <color rgb="FF006747"/>
      <name val="Arial"/>
      <family val="2"/>
    </font>
    <font>
      <sz val="7.5"/>
      <color rgb="FF41B6E6"/>
      <name val="Arial"/>
      <family val="2"/>
    </font>
    <font>
      <sz val="7.5"/>
      <color theme="0" tint="-0.14999847407452621"/>
      <name val="Arial"/>
      <family val="2"/>
    </font>
    <font>
      <b/>
      <sz val="12"/>
      <color theme="1"/>
      <name val="Arial"/>
      <family val="2"/>
    </font>
    <font>
      <sz val="11"/>
      <color theme="0"/>
      <name val="Arial"/>
      <family val="2"/>
    </font>
    <font>
      <i/>
      <sz val="8"/>
      <name val="Arial"/>
      <family val="2"/>
    </font>
    <font>
      <sz val="11"/>
      <color rgb="FF41B6E6"/>
      <name val="Arial"/>
      <family val="2"/>
    </font>
    <font>
      <b/>
      <sz val="12"/>
      <color theme="0"/>
      <name val="Arial"/>
      <family val="2"/>
    </font>
    <font>
      <sz val="8"/>
      <color theme="2" tint="-0.499984740745262"/>
      <name val="Arial"/>
      <family val="2"/>
    </font>
    <font>
      <sz val="8"/>
      <color rgb="FFC00000"/>
      <name val="Arial"/>
      <family val="2"/>
    </font>
    <font>
      <sz val="8"/>
      <color rgb="FFFF5066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41B6E6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3" tint="0.5999938962981048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41B6E6"/>
      </top>
      <bottom/>
      <diagonal/>
    </border>
    <border>
      <left/>
      <right/>
      <top style="thin">
        <color theme="3" tint="0.59999389629810485"/>
      </top>
      <bottom/>
      <diagonal/>
    </border>
    <border>
      <left/>
      <right/>
      <top/>
      <bottom style="thin">
        <color rgb="FF41B6E6"/>
      </bottom>
      <diagonal/>
    </border>
  </borders>
  <cellStyleXfs count="74">
    <xf numFmtId="0" fontId="0" fillId="0" borderId="0"/>
    <xf numFmtId="0" fontId="23" fillId="0" borderId="0" applyNumberFormat="0" applyFill="0" applyBorder="0" applyAlignment="0" applyProtection="0"/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40" fillId="6" borderId="18" applyNumberFormat="0" applyAlignment="0" applyProtection="0"/>
    <xf numFmtId="0" fontId="41" fillId="7" borderId="19" applyNumberFormat="0" applyAlignment="0" applyProtection="0"/>
    <xf numFmtId="0" fontId="42" fillId="7" borderId="18" applyNumberFormat="0" applyAlignment="0" applyProtection="0"/>
    <xf numFmtId="0" fontId="43" fillId="0" borderId="20" applyNumberFormat="0" applyFill="0" applyAlignment="0" applyProtection="0"/>
    <xf numFmtId="0" fontId="44" fillId="8" borderId="21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3" applyNumberFormat="0" applyFill="0" applyAlignment="0" applyProtection="0"/>
    <xf numFmtId="0" fontId="4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4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4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9" borderId="22" applyNumberFormat="0" applyFont="0" applyAlignment="0" applyProtection="0"/>
    <xf numFmtId="0" fontId="1" fillId="0" borderId="0"/>
    <xf numFmtId="0" fontId="1" fillId="9" borderId="22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9" fontId="3" fillId="0" borderId="0" applyFont="0" applyFill="0" applyBorder="0" applyAlignment="0" applyProtection="0"/>
    <xf numFmtId="0" fontId="63" fillId="0" borderId="0"/>
    <xf numFmtId="0" fontId="10" fillId="0" borderId="0" applyFill="0" applyBorder="0" applyAlignment="0" applyProtection="0"/>
  </cellStyleXfs>
  <cellXfs count="540">
    <xf numFmtId="0" fontId="0" fillId="0" borderId="0" xfId="0"/>
    <xf numFmtId="0" fontId="3" fillId="2" borderId="0" xfId="0" applyFont="1" applyFill="1"/>
    <xf numFmtId="0" fontId="4" fillId="2" borderId="0" xfId="0" applyFont="1" applyFill="1"/>
    <xf numFmtId="14" fontId="4" fillId="2" borderId="0" xfId="0" applyNumberFormat="1" applyFont="1" applyFill="1"/>
    <xf numFmtId="0" fontId="7" fillId="2" borderId="0" xfId="0" applyFont="1" applyFill="1"/>
    <xf numFmtId="0" fontId="3" fillId="2" borderId="1" xfId="5" applyNumberFormat="1" applyFont="1" applyFill="1" applyBorder="1" applyAlignment="1">
      <alignment horizontal="center" wrapText="1"/>
    </xf>
    <xf numFmtId="0" fontId="3" fillId="2" borderId="0" xfId="5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/>
    </xf>
    <xf numFmtId="0" fontId="10" fillId="2" borderId="0" xfId="6" applyNumberFormat="1" applyFont="1" applyFill="1" applyBorder="1" applyAlignment="1"/>
    <xf numFmtId="0" fontId="3" fillId="2" borderId="1" xfId="4" applyNumberFormat="1" applyFont="1" applyFill="1" applyBorder="1" applyAlignment="1"/>
    <xf numFmtId="166" fontId="3" fillId="2" borderId="0" xfId="0" applyNumberFormat="1" applyFont="1" applyFill="1"/>
    <xf numFmtId="49" fontId="12" fillId="2" borderId="0" xfId="5" applyNumberFormat="1" applyFont="1" applyFill="1" applyBorder="1" applyAlignment="1">
      <alignment horizontal="right" vertical="top"/>
    </xf>
    <xf numFmtId="49" fontId="12" fillId="2" borderId="0" xfId="0" applyNumberFormat="1" applyFont="1" applyFill="1" applyAlignment="1">
      <alignment horizontal="right"/>
    </xf>
    <xf numFmtId="49" fontId="12" fillId="2" borderId="0" xfId="5" applyNumberFormat="1" applyFont="1" applyFill="1" applyBorder="1" applyAlignment="1">
      <alignment horizontal="center"/>
    </xf>
    <xf numFmtId="49" fontId="12" fillId="2" borderId="0" xfId="0" applyNumberFormat="1" applyFont="1" applyFill="1"/>
    <xf numFmtId="0" fontId="6" fillId="2" borderId="0" xfId="0" applyFont="1" applyFill="1"/>
    <xf numFmtId="0" fontId="9" fillId="2" borderId="0" xfId="0" applyFont="1" applyFill="1" applyAlignment="1">
      <alignment wrapText="1"/>
    </xf>
    <xf numFmtId="0" fontId="3" fillId="2" borderId="0" xfId="5" applyNumberFormat="1" applyFont="1" applyFill="1" applyBorder="1" applyAlignment="1">
      <alignment horizontal="left" wrapText="1"/>
    </xf>
    <xf numFmtId="167" fontId="3" fillId="2" borderId="0" xfId="4" applyNumberFormat="1" applyFont="1" applyFill="1" applyBorder="1" applyAlignment="1">
      <alignment horizontal="right"/>
    </xf>
    <xf numFmtId="167" fontId="3" fillId="2" borderId="1" xfId="4" applyNumberFormat="1" applyFont="1" applyFill="1" applyBorder="1" applyAlignment="1">
      <alignment horizontal="right"/>
    </xf>
    <xf numFmtId="0" fontId="3" fillId="2" borderId="0" xfId="4" applyNumberFormat="1" applyFont="1" applyFill="1" applyBorder="1" applyAlignment="1"/>
    <xf numFmtId="167" fontId="3" fillId="2" borderId="0" xfId="0" applyNumberFormat="1" applyFont="1" applyFill="1" applyAlignment="1">
      <alignment horizontal="right"/>
    </xf>
    <xf numFmtId="167" fontId="3" fillId="2" borderId="0" xfId="0" applyNumberFormat="1" applyFont="1" applyFill="1"/>
    <xf numFmtId="0" fontId="15" fillId="2" borderId="0" xfId="0" applyFont="1" applyFill="1"/>
    <xf numFmtId="0" fontId="7" fillId="2" borderId="0" xfId="0" applyFont="1" applyFill="1" applyAlignment="1">
      <alignment horizontal="centerContinuous"/>
    </xf>
    <xf numFmtId="0" fontId="3" fillId="2" borderId="2" xfId="0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168" fontId="12" fillId="2" borderId="0" xfId="0" applyNumberFormat="1" applyFont="1" applyFill="1" applyAlignment="1">
      <alignment horizontal="center"/>
    </xf>
    <xf numFmtId="49" fontId="12" fillId="2" borderId="3" xfId="5" applyNumberFormat="1" applyFont="1" applyFill="1" applyBorder="1" applyAlignment="1">
      <alignment horizontal="center"/>
    </xf>
    <xf numFmtId="168" fontId="12" fillId="2" borderId="3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4" fillId="2" borderId="0" xfId="0" applyFont="1" applyFill="1" applyAlignment="1">
      <alignment horizontal="centerContinuous"/>
    </xf>
    <xf numFmtId="0" fontId="14" fillId="2" borderId="0" xfId="0" applyFont="1" applyFill="1" applyAlignment="1">
      <alignment horizontal="left"/>
    </xf>
    <xf numFmtId="49" fontId="12" fillId="2" borderId="0" xfId="5" applyNumberFormat="1" applyFont="1" applyFill="1" applyBorder="1" applyAlignment="1">
      <alignment horizontal="right"/>
    </xf>
    <xf numFmtId="0" fontId="0" fillId="2" borderId="0" xfId="0" applyFill="1"/>
    <xf numFmtId="166" fontId="3" fillId="2" borderId="0" xfId="0" applyNumberFormat="1" applyFont="1" applyFill="1" applyAlignment="1">
      <alignment horizontal="left"/>
    </xf>
    <xf numFmtId="0" fontId="3" fillId="2" borderId="1" xfId="0" applyFont="1" applyFill="1" applyBorder="1"/>
    <xf numFmtId="168" fontId="12" fillId="2" borderId="4" xfId="0" applyNumberFormat="1" applyFont="1" applyFill="1" applyBorder="1" applyAlignment="1">
      <alignment horizontal="center"/>
    </xf>
    <xf numFmtId="167" fontId="3" fillId="2" borderId="0" xfId="4" applyNumberFormat="1" applyFont="1" applyFill="1" applyBorder="1" applyAlignment="1">
      <alignment horizontal="right" indent="1"/>
    </xf>
    <xf numFmtId="167" fontId="3" fillId="2" borderId="1" xfId="4" applyNumberFormat="1" applyFont="1" applyFill="1" applyBorder="1" applyAlignment="1">
      <alignment horizontal="right" indent="1"/>
    </xf>
    <xf numFmtId="167" fontId="3" fillId="2" borderId="0" xfId="4" applyNumberFormat="1" applyFont="1" applyFill="1" applyBorder="1" applyAlignment="1">
      <alignment horizontal="right" indent="2"/>
    </xf>
    <xf numFmtId="169" fontId="3" fillId="2" borderId="0" xfId="4" applyNumberFormat="1" applyFont="1" applyFill="1" applyBorder="1" applyAlignment="1">
      <alignment horizontal="right" indent="1"/>
    </xf>
    <xf numFmtId="169" fontId="3" fillId="2" borderId="1" xfId="4" applyNumberFormat="1" applyFont="1" applyFill="1" applyBorder="1" applyAlignment="1">
      <alignment horizontal="right" indent="1"/>
    </xf>
    <xf numFmtId="170" fontId="3" fillId="2" borderId="0" xfId="4" applyNumberFormat="1" applyFont="1" applyFill="1" applyBorder="1" applyAlignment="1">
      <alignment horizontal="right" indent="1"/>
    </xf>
    <xf numFmtId="170" fontId="3" fillId="2" borderId="1" xfId="4" applyNumberFormat="1" applyFont="1" applyFill="1" applyBorder="1" applyAlignment="1">
      <alignment horizontal="right" indent="1"/>
    </xf>
    <xf numFmtId="167" fontId="3" fillId="2" borderId="0" xfId="4" applyNumberFormat="1" applyFont="1" applyFill="1" applyBorder="1" applyAlignment="1"/>
    <xf numFmtId="1" fontId="3" fillId="2" borderId="0" xfId="0" quotePrefix="1" applyNumberFormat="1" applyFont="1" applyFill="1" applyAlignment="1">
      <alignment horizontal="center"/>
    </xf>
    <xf numFmtId="1" fontId="19" fillId="2" borderId="0" xfId="0" applyNumberFormat="1" applyFont="1" applyFill="1"/>
    <xf numFmtId="9" fontId="3" fillId="2" borderId="0" xfId="0" applyNumberFormat="1" applyFont="1" applyFill="1"/>
    <xf numFmtId="9" fontId="3" fillId="2" borderId="0" xfId="1" applyNumberFormat="1" applyFont="1" applyFill="1" applyBorder="1" applyAlignment="1">
      <alignment horizontal="right" indent="1"/>
    </xf>
    <xf numFmtId="9" fontId="3" fillId="2" borderId="1" xfId="1" applyNumberFormat="1" applyFont="1" applyFill="1" applyBorder="1" applyAlignment="1">
      <alignment horizontal="right" inden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0" xfId="0" applyFont="1" applyFill="1"/>
    <xf numFmtId="0" fontId="0" fillId="2" borderId="1" xfId="0" applyFill="1" applyBorder="1" applyAlignment="1">
      <alignment horizontal="centerContinuous"/>
    </xf>
    <xf numFmtId="1" fontId="0" fillId="2" borderId="0" xfId="0" applyNumberFormat="1" applyFill="1"/>
    <xf numFmtId="167" fontId="12" fillId="2" borderId="0" xfId="0" applyNumberFormat="1" applyFont="1" applyFill="1" applyAlignment="1">
      <alignment horizontal="center"/>
    </xf>
    <xf numFmtId="169" fontId="0" fillId="2" borderId="0" xfId="0" applyNumberFormat="1" applyFill="1"/>
    <xf numFmtId="0" fontId="0" fillId="2" borderId="1" xfId="5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Continuous"/>
    </xf>
    <xf numFmtId="0" fontId="10" fillId="2" borderId="0" xfId="6" quotePrefix="1" applyNumberFormat="1" applyFont="1" applyFill="1" applyBorder="1" applyAlignment="1"/>
    <xf numFmtId="0" fontId="14" fillId="2" borderId="0" xfId="0" applyFont="1" applyFill="1" applyAlignment="1">
      <alignment horizontal="center"/>
    </xf>
    <xf numFmtId="0" fontId="14" fillId="2" borderId="0" xfId="0" applyFont="1" applyFill="1"/>
    <xf numFmtId="0" fontId="0" fillId="2" borderId="1" xfId="0" applyFill="1" applyBorder="1"/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0" xfId="0" quotePrefix="1" applyFont="1" applyFill="1" applyAlignment="1">
      <alignment horizontal="right"/>
    </xf>
    <xf numFmtId="171" fontId="5" fillId="2" borderId="0" xfId="0" applyNumberFormat="1" applyFont="1" applyFill="1"/>
    <xf numFmtId="166" fontId="0" fillId="2" borderId="0" xfId="0" applyNumberFormat="1" applyFill="1" applyAlignment="1">
      <alignment horizontal="left"/>
    </xf>
    <xf numFmtId="167" fontId="0" fillId="2" borderId="1" xfId="0" applyNumberFormat="1" applyFill="1" applyBorder="1" applyAlignment="1">
      <alignment horizontal="center" wrapText="1"/>
    </xf>
    <xf numFmtId="0" fontId="0" fillId="2" borderId="0" xfId="4" applyNumberFormat="1" applyFont="1" applyFill="1" applyBorder="1" applyAlignment="1"/>
    <xf numFmtId="0" fontId="3" fillId="2" borderId="4" xfId="0" applyFont="1" applyFill="1" applyBorder="1"/>
    <xf numFmtId="167" fontId="3" fillId="2" borderId="4" xfId="4" applyNumberFormat="1" applyFont="1" applyFill="1" applyBorder="1" applyAlignment="1">
      <alignment horizontal="right"/>
    </xf>
    <xf numFmtId="167" fontId="3" fillId="2" borderId="4" xfId="4" applyNumberFormat="1" applyFont="1" applyFill="1" applyBorder="1" applyAlignment="1">
      <alignment horizontal="right" indent="1"/>
    </xf>
    <xf numFmtId="9" fontId="3" fillId="2" borderId="4" xfId="1" applyNumberFormat="1" applyFont="1" applyFill="1" applyBorder="1" applyAlignment="1">
      <alignment horizontal="right" indent="1"/>
    </xf>
    <xf numFmtId="170" fontId="3" fillId="2" borderId="4" xfId="4" applyNumberFormat="1" applyFont="1" applyFill="1" applyBorder="1" applyAlignment="1">
      <alignment horizontal="right" indent="1"/>
    </xf>
    <xf numFmtId="169" fontId="3" fillId="2" borderId="4" xfId="4" applyNumberFormat="1" applyFont="1" applyFill="1" applyBorder="1" applyAlignment="1">
      <alignment horizontal="right" indent="1"/>
    </xf>
    <xf numFmtId="0" fontId="0" fillId="2" borderId="2" xfId="0" applyFill="1" applyBorder="1" applyAlignment="1">
      <alignment horizontal="center" wrapText="1"/>
    </xf>
    <xf numFmtId="168" fontId="0" fillId="0" borderId="1" xfId="0" applyNumberFormat="1" applyBorder="1" applyAlignment="1">
      <alignment horizontal="centerContinuous"/>
    </xf>
    <xf numFmtId="168" fontId="3" fillId="0" borderId="1" xfId="0" applyNumberFormat="1" applyFont="1" applyBorder="1" applyAlignment="1">
      <alignment horizontal="centerContinuous"/>
    </xf>
    <xf numFmtId="0" fontId="3" fillId="0" borderId="0" xfId="2" applyNumberFormat="1" applyFont="1" applyFill="1" applyBorder="1" applyAlignment="1"/>
    <xf numFmtId="0" fontId="9" fillId="0" borderId="1" xfId="2" applyNumberFormat="1" applyFont="1" applyFill="1" applyBorder="1" applyAlignment="1">
      <alignment horizontal="center" wrapText="1"/>
    </xf>
    <xf numFmtId="0" fontId="14" fillId="0" borderId="1" xfId="2" applyNumberFormat="1" applyFont="1" applyFill="1" applyBorder="1" applyAlignment="1">
      <alignment horizontal="center" wrapText="1"/>
    </xf>
    <xf numFmtId="0" fontId="14" fillId="0" borderId="0" xfId="2" applyNumberFormat="1" applyFont="1" applyFill="1" applyBorder="1" applyAlignment="1">
      <alignment horizontal="center" wrapText="1"/>
    </xf>
    <xf numFmtId="0" fontId="4" fillId="2" borderId="4" xfId="0" applyFont="1" applyFill="1" applyBorder="1"/>
    <xf numFmtId="0" fontId="3" fillId="2" borderId="4" xfId="4" applyNumberFormat="1" applyFont="1" applyFill="1" applyBorder="1" applyAlignment="1"/>
    <xf numFmtId="0" fontId="10" fillId="2" borderId="4" xfId="6" applyNumberFormat="1" applyFont="1" applyFill="1" applyBorder="1" applyAlignment="1"/>
    <xf numFmtId="167" fontId="3" fillId="2" borderId="4" xfId="0" applyNumberFormat="1" applyFont="1" applyFill="1" applyBorder="1"/>
    <xf numFmtId="167" fontId="3" fillId="2" borderId="4" xfId="0" applyNumberFormat="1" applyFont="1" applyFill="1" applyBorder="1" applyAlignment="1">
      <alignment horizontal="right"/>
    </xf>
    <xf numFmtId="1" fontId="19" fillId="2" borderId="4" xfId="0" applyNumberFormat="1" applyFont="1" applyFill="1" applyBorder="1"/>
    <xf numFmtId="167" fontId="3" fillId="2" borderId="4" xfId="0" applyNumberFormat="1" applyFont="1" applyFill="1" applyBorder="1" applyAlignment="1">
      <alignment horizontal="left"/>
    </xf>
    <xf numFmtId="0" fontId="4" fillId="2" borderId="0" xfId="4" applyNumberFormat="1" applyFont="1" applyFill="1" applyBorder="1" applyAlignment="1"/>
    <xf numFmtId="0" fontId="0" fillId="2" borderId="4" xfId="0" applyFill="1" applyBorder="1"/>
    <xf numFmtId="0" fontId="0" fillId="2" borderId="1" xfId="4" applyNumberFormat="1" applyFont="1" applyFill="1" applyBorder="1" applyAlignment="1"/>
    <xf numFmtId="49" fontId="0" fillId="2" borderId="4" xfId="0" applyNumberFormat="1" applyFill="1" applyBorder="1"/>
    <xf numFmtId="0" fontId="13" fillId="2" borderId="0" xfId="0" applyFont="1" applyFill="1"/>
    <xf numFmtId="0" fontId="13" fillId="2" borderId="4" xfId="0" applyFont="1" applyFill="1" applyBorder="1"/>
    <xf numFmtId="0" fontId="13" fillId="2" borderId="0" xfId="4" applyNumberFormat="1" applyFont="1" applyFill="1" applyBorder="1" applyAlignment="1"/>
    <xf numFmtId="49" fontId="0" fillId="2" borderId="0" xfId="0" applyNumberFormat="1" applyFill="1"/>
    <xf numFmtId="167" fontId="0" fillId="0" borderId="1" xfId="0" applyNumberFormat="1" applyBorder="1" applyAlignment="1">
      <alignment horizontal="centerContinuous"/>
    </xf>
    <xf numFmtId="0" fontId="14" fillId="0" borderId="1" xfId="2" applyNumberFormat="1" applyFont="1" applyFill="1" applyBorder="1" applyAlignment="1">
      <alignment horizontal="centerContinuous" wrapText="1"/>
    </xf>
    <xf numFmtId="0" fontId="3" fillId="2" borderId="1" xfId="3" applyNumberFormat="1" applyFont="1" applyFill="1" applyBorder="1" applyAlignment="1" applyProtection="1">
      <alignment horizontal="center" wrapText="1"/>
      <protection hidden="1"/>
    </xf>
    <xf numFmtId="0" fontId="3" fillId="2" borderId="1" xfId="0" applyFont="1" applyFill="1" applyBorder="1" applyAlignment="1">
      <alignment horizontal="center" wrapText="1"/>
    </xf>
    <xf numFmtId="169" fontId="3" fillId="2" borderId="4" xfId="0" applyNumberFormat="1" applyFont="1" applyFill="1" applyBorder="1"/>
    <xf numFmtId="169" fontId="3" fillId="2" borderId="0" xfId="0" applyNumberFormat="1" applyFont="1" applyFill="1" applyAlignment="1">
      <alignment horizontal="left"/>
    </xf>
    <xf numFmtId="169" fontId="3" fillId="2" borderId="0" xfId="0" applyNumberFormat="1" applyFont="1" applyFill="1"/>
    <xf numFmtId="169" fontId="3" fillId="2" borderId="4" xfId="0" applyNumberFormat="1" applyFont="1" applyFill="1" applyBorder="1" applyAlignment="1">
      <alignment horizontal="right"/>
    </xf>
    <xf numFmtId="168" fontId="12" fillId="2" borderId="0" xfId="5" applyNumberFormat="1" applyFont="1" applyFill="1" applyBorder="1" applyAlignment="1">
      <alignment horizontal="center"/>
    </xf>
    <xf numFmtId="168" fontId="3" fillId="2" borderId="0" xfId="0" applyNumberFormat="1" applyFont="1" applyFill="1" applyAlignment="1">
      <alignment horizontal="right"/>
    </xf>
    <xf numFmtId="168" fontId="3" fillId="2" borderId="0" xfId="0" applyNumberFormat="1" applyFont="1" applyFill="1"/>
    <xf numFmtId="168" fontId="0" fillId="2" borderId="0" xfId="0" applyNumberFormat="1" applyFill="1"/>
    <xf numFmtId="168" fontId="3" fillId="2" borderId="0" xfId="0" applyNumberFormat="1" applyFont="1" applyFill="1" applyAlignment="1">
      <alignment horizontal="left"/>
    </xf>
    <xf numFmtId="2" fontId="3" fillId="2" borderId="0" xfId="0" applyNumberFormat="1" applyFont="1" applyFill="1"/>
    <xf numFmtId="0" fontId="3" fillId="2" borderId="1" xfId="5" applyNumberFormat="1" applyFont="1" applyFill="1" applyBorder="1" applyAlignment="1">
      <alignment horizontal="center" vertical="center" wrapText="1"/>
    </xf>
    <xf numFmtId="0" fontId="3" fillId="2" borderId="0" xfId="5" applyNumberFormat="1" applyFont="1" applyFill="1" applyBorder="1" applyAlignment="1">
      <alignment horizontal="center" vertical="center" wrapText="1"/>
    </xf>
    <xf numFmtId="0" fontId="0" fillId="2" borderId="0" xfId="0" quotePrefix="1" applyFill="1"/>
    <xf numFmtId="0" fontId="10" fillId="2" borderId="0" xfId="8" quotePrefix="1" applyFill="1"/>
    <xf numFmtId="0" fontId="10" fillId="2" borderId="0" xfId="8" quotePrefix="1" applyNumberFormat="1" applyFill="1" applyBorder="1" applyAlignment="1"/>
    <xf numFmtId="0" fontId="3" fillId="2" borderId="1" xfId="0" applyFont="1" applyFill="1" applyBorder="1" applyAlignment="1">
      <alignment horizontal="center"/>
    </xf>
    <xf numFmtId="169" fontId="3" fillId="2" borderId="0" xfId="4" applyNumberFormat="1" applyFont="1" applyFill="1" applyBorder="1" applyAlignment="1">
      <alignment horizontal="center"/>
    </xf>
    <xf numFmtId="0" fontId="3" fillId="2" borderId="0" xfId="8" applyNumberFormat="1" applyFont="1" applyFill="1" applyBorder="1" applyAlignment="1">
      <alignment horizontal="left" wrapText="1"/>
    </xf>
    <xf numFmtId="0" fontId="3" fillId="2" borderId="1" xfId="8" applyNumberFormat="1" applyFont="1" applyFill="1" applyBorder="1" applyAlignment="1">
      <alignment horizontal="center" wrapText="1"/>
    </xf>
    <xf numFmtId="0" fontId="3" fillId="2" borderId="0" xfId="8" applyNumberFormat="1" applyFont="1" applyFill="1" applyBorder="1" applyAlignment="1">
      <alignment horizontal="center" wrapText="1"/>
    </xf>
    <xf numFmtId="0" fontId="0" fillId="2" borderId="1" xfId="8" applyNumberFormat="1" applyFont="1" applyFill="1" applyBorder="1" applyAlignment="1">
      <alignment horizontal="center" wrapText="1"/>
    </xf>
    <xf numFmtId="0" fontId="0" fillId="2" borderId="1" xfId="3" applyNumberFormat="1" applyFont="1" applyFill="1" applyBorder="1" applyAlignment="1" applyProtection="1">
      <alignment horizontal="center" wrapText="1"/>
      <protection hidden="1"/>
    </xf>
    <xf numFmtId="49" fontId="12" fillId="2" borderId="0" xfId="8" applyNumberFormat="1" applyFont="1" applyFill="1" applyBorder="1" applyAlignment="1">
      <alignment horizontal="center"/>
    </xf>
    <xf numFmtId="0" fontId="24" fillId="2" borderId="0" xfId="0" applyFont="1" applyFill="1"/>
    <xf numFmtId="49" fontId="12" fillId="2" borderId="0" xfId="0" applyNumberFormat="1" applyFont="1" applyFill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0" fillId="2" borderId="0" xfId="5" applyNumberFormat="1" applyFont="1" applyFill="1" applyBorder="1" applyAlignment="1">
      <alignment horizontal="center" wrapText="1"/>
    </xf>
    <xf numFmtId="168" fontId="3" fillId="2" borderId="0" xfId="4" applyNumberFormat="1" applyFont="1" applyFill="1" applyBorder="1" applyAlignment="1">
      <alignment horizontal="right"/>
    </xf>
    <xf numFmtId="168" fontId="3" fillId="2" borderId="4" xfId="4" applyNumberFormat="1" applyFont="1" applyFill="1" applyBorder="1" applyAlignment="1">
      <alignment horizontal="right"/>
    </xf>
    <xf numFmtId="168" fontId="3" fillId="2" borderId="1" xfId="4" applyNumberFormat="1" applyFont="1" applyFill="1" applyBorder="1" applyAlignment="1">
      <alignment horizontal="right"/>
    </xf>
    <xf numFmtId="0" fontId="0" fillId="2" borderId="0" xfId="4" quotePrefix="1" applyNumberFormat="1" applyFont="1" applyFill="1" applyBorder="1" applyAlignment="1"/>
    <xf numFmtId="0" fontId="10" fillId="2" borderId="0" xfId="8" applyNumberFormat="1" applyFill="1" applyBorder="1" applyAlignment="1"/>
    <xf numFmtId="0" fontId="0" fillId="2" borderId="1" xfId="4" quotePrefix="1" applyNumberFormat="1" applyFont="1" applyFill="1" applyBorder="1" applyAlignment="1"/>
    <xf numFmtId="0" fontId="0" fillId="2" borderId="4" xfId="0" quotePrefix="1" applyFill="1" applyBorder="1"/>
    <xf numFmtId="0" fontId="0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165" fontId="4" fillId="2" borderId="0" xfId="4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7" fontId="0" fillId="2" borderId="4" xfId="4" applyNumberFormat="1" applyFont="1" applyFill="1" applyBorder="1" applyAlignment="1">
      <alignment horizontal="right"/>
    </xf>
    <xf numFmtId="167" fontId="0" fillId="2" borderId="0" xfId="4" applyNumberFormat="1" applyFont="1" applyFill="1" applyBorder="1" applyAlignment="1">
      <alignment horizontal="right"/>
    </xf>
    <xf numFmtId="167" fontId="0" fillId="2" borderId="0" xfId="4" applyNumberFormat="1" applyFont="1" applyFill="1" applyBorder="1" applyAlignment="1">
      <alignment horizontal="right" indent="2"/>
    </xf>
    <xf numFmtId="167" fontId="0" fillId="2" borderId="1" xfId="4" applyNumberFormat="1" applyFont="1" applyFill="1" applyBorder="1" applyAlignment="1">
      <alignment horizontal="right" indent="2"/>
    </xf>
    <xf numFmtId="167" fontId="0" fillId="2" borderId="1" xfId="4" applyNumberFormat="1" applyFont="1" applyFill="1" applyBorder="1" applyAlignment="1">
      <alignment horizontal="right"/>
    </xf>
    <xf numFmtId="167" fontId="0" fillId="2" borderId="4" xfId="4" applyNumberFormat="1" applyFont="1" applyFill="1" applyBorder="1" applyAlignment="1">
      <alignment horizontal="right" indent="1"/>
    </xf>
    <xf numFmtId="9" fontId="0" fillId="2" borderId="4" xfId="1" applyNumberFormat="1" applyFont="1" applyFill="1" applyBorder="1" applyAlignment="1">
      <alignment horizontal="right" indent="1"/>
    </xf>
    <xf numFmtId="167" fontId="0" fillId="2" borderId="0" xfId="4" applyNumberFormat="1" applyFont="1" applyFill="1" applyBorder="1" applyAlignment="1">
      <alignment horizontal="right" indent="1"/>
    </xf>
    <xf numFmtId="9" fontId="0" fillId="2" borderId="0" xfId="1" applyNumberFormat="1" applyFont="1" applyFill="1" applyBorder="1" applyAlignment="1">
      <alignment horizontal="right" indent="1"/>
    </xf>
    <xf numFmtId="170" fontId="0" fillId="2" borderId="4" xfId="4" applyNumberFormat="1" applyFont="1" applyFill="1" applyBorder="1" applyAlignment="1">
      <alignment horizontal="right" indent="1"/>
    </xf>
    <xf numFmtId="170" fontId="0" fillId="2" borderId="0" xfId="4" applyNumberFormat="1" applyFont="1" applyFill="1" applyBorder="1" applyAlignment="1">
      <alignment horizontal="right" indent="1"/>
    </xf>
    <xf numFmtId="167" fontId="0" fillId="2" borderId="1" xfId="4" applyNumberFormat="1" applyFont="1" applyFill="1" applyBorder="1" applyAlignment="1">
      <alignment horizontal="right" indent="1"/>
    </xf>
    <xf numFmtId="0" fontId="0" fillId="0" borderId="0" xfId="2" applyNumberFormat="1" applyFont="1" applyFill="1" applyBorder="1" applyAlignment="1"/>
    <xf numFmtId="0" fontId="9" fillId="0" borderId="0" xfId="1" applyNumberFormat="1" applyFont="1" applyFill="1" applyBorder="1" applyAlignment="1"/>
    <xf numFmtId="0" fontId="3" fillId="0" borderId="0" xfId="1" applyNumberFormat="1" applyFont="1" applyFill="1" applyBorder="1" applyAlignment="1"/>
    <xf numFmtId="0" fontId="14" fillId="0" borderId="0" xfId="1" applyNumberFormat="1" applyFont="1" applyFill="1" applyBorder="1" applyAlignment="1"/>
    <xf numFmtId="0" fontId="14" fillId="0" borderId="0" xfId="1" applyNumberFormat="1" applyFont="1" applyFill="1" applyBorder="1" applyAlignment="1">
      <alignment horizontal="center"/>
    </xf>
    <xf numFmtId="0" fontId="10" fillId="0" borderId="0" xfId="8" applyFill="1" applyBorder="1" applyAlignment="1"/>
    <xf numFmtId="3" fontId="3" fillId="2" borderId="0" xfId="4" applyNumberFormat="1" applyFont="1" applyFill="1" applyBorder="1" applyAlignment="1">
      <alignment horizontal="right"/>
    </xf>
    <xf numFmtId="49" fontId="0" fillId="2" borderId="1" xfId="4" applyNumberFormat="1" applyFont="1" applyFill="1" applyBorder="1" applyAlignment="1"/>
    <xf numFmtId="49" fontId="0" fillId="2" borderId="0" xfId="4" applyNumberFormat="1" applyFont="1" applyFill="1" applyBorder="1" applyAlignment="1"/>
    <xf numFmtId="49" fontId="3" fillId="2" borderId="0" xfId="0" applyNumberFormat="1" applyFont="1" applyFill="1"/>
    <xf numFmtId="49" fontId="3" fillId="2" borderId="0" xfId="4" applyNumberFormat="1" applyFont="1" applyFill="1" applyBorder="1" applyAlignment="1"/>
    <xf numFmtId="49" fontId="3" fillId="2" borderId="4" xfId="0" applyNumberFormat="1" applyFont="1" applyFill="1" applyBorder="1"/>
    <xf numFmtId="49" fontId="3" fillId="2" borderId="1" xfId="4" applyNumberFormat="1" applyFont="1" applyFill="1" applyBorder="1" applyAlignment="1"/>
    <xf numFmtId="0" fontId="3" fillId="0" borderId="0" xfId="0" applyFont="1"/>
    <xf numFmtId="175" fontId="3" fillId="2" borderId="0" xfId="0" applyNumberFormat="1" applyFont="1" applyFill="1"/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4" applyNumberFormat="1" applyFont="1" applyFill="1" applyBorder="1" applyAlignment="1"/>
    <xf numFmtId="0" fontId="29" fillId="2" borderId="0" xfId="4" applyNumberFormat="1" applyFont="1" applyFill="1" applyBorder="1" applyAlignment="1"/>
    <xf numFmtId="14" fontId="14" fillId="2" borderId="0" xfId="0" applyNumberFormat="1" applyFont="1" applyFill="1" applyAlignment="1">
      <alignment horizontal="centerContinuous"/>
    </xf>
    <xf numFmtId="17" fontId="0" fillId="2" borderId="0" xfId="0" quotePrefix="1" applyNumberFormat="1" applyFill="1"/>
    <xf numFmtId="10" fontId="19" fillId="2" borderId="0" xfId="2" applyNumberFormat="1" applyFont="1" applyFill="1" applyAlignment="1"/>
    <xf numFmtId="3" fontId="0" fillId="2" borderId="0" xfId="4" applyNumberFormat="1" applyFont="1" applyFill="1" applyBorder="1" applyAlignment="1">
      <alignment horizontal="right"/>
    </xf>
    <xf numFmtId="0" fontId="33" fillId="2" borderId="0" xfId="0" applyFont="1" applyFill="1"/>
    <xf numFmtId="0" fontId="5" fillId="2" borderId="0" xfId="0" applyFont="1" applyFill="1"/>
    <xf numFmtId="167" fontId="5" fillId="2" borderId="0" xfId="0" applyNumberFormat="1" applyFont="1" applyFill="1"/>
    <xf numFmtId="0" fontId="5" fillId="2" borderId="0" xfId="0" applyFont="1" applyFill="1" applyAlignment="1">
      <alignment horizontal="center"/>
    </xf>
    <xf numFmtId="174" fontId="4" fillId="2" borderId="0" xfId="0" applyNumberFormat="1" applyFont="1" applyFill="1"/>
    <xf numFmtId="0" fontId="0" fillId="2" borderId="4" xfId="4" quotePrefix="1" applyNumberFormat="1" applyFont="1" applyFill="1" applyBorder="1" applyAlignment="1"/>
    <xf numFmtId="167" fontId="0" fillId="2" borderId="0" xfId="4" applyNumberFormat="1" applyFont="1" applyFill="1" applyAlignment="1">
      <alignment horizontal="right"/>
    </xf>
    <xf numFmtId="167" fontId="0" fillId="2" borderId="0" xfId="4" applyNumberFormat="1" applyFont="1" applyFill="1" applyAlignment="1">
      <alignment horizontal="right" indent="1"/>
    </xf>
    <xf numFmtId="0" fontId="28" fillId="2" borderId="0" xfId="4" applyNumberFormat="1" applyFont="1" applyFill="1" applyBorder="1" applyAlignment="1"/>
    <xf numFmtId="17" fontId="0" fillId="2" borderId="4" xfId="4" quotePrefix="1" applyNumberFormat="1" applyFont="1" applyFill="1" applyBorder="1" applyAlignment="1"/>
    <xf numFmtId="49" fontId="12" fillId="2" borderId="4" xfId="5" applyNumberFormat="1" applyFont="1" applyFill="1" applyBorder="1" applyAlignment="1">
      <alignment horizontal="center"/>
    </xf>
    <xf numFmtId="179" fontId="0" fillId="2" borderId="0" xfId="4" applyNumberFormat="1" applyFont="1" applyFill="1" applyBorder="1" applyAlignment="1">
      <alignment horizontal="right"/>
    </xf>
    <xf numFmtId="179" fontId="3" fillId="2" borderId="0" xfId="4" applyNumberFormat="1" applyFont="1" applyFill="1" applyBorder="1" applyAlignment="1">
      <alignment horizontal="right"/>
    </xf>
    <xf numFmtId="179" fontId="3" fillId="2" borderId="1" xfId="4" applyNumberFormat="1" applyFont="1" applyFill="1" applyBorder="1" applyAlignment="1">
      <alignment horizontal="right"/>
    </xf>
    <xf numFmtId="179" fontId="0" fillId="2" borderId="4" xfId="4" applyNumberFormat="1" applyFont="1" applyFill="1" applyBorder="1" applyAlignment="1">
      <alignment horizontal="right"/>
    </xf>
    <xf numFmtId="179" fontId="3" fillId="2" borderId="4" xfId="0" applyNumberFormat="1" applyFont="1" applyFill="1" applyBorder="1"/>
    <xf numFmtId="179" fontId="3" fillId="2" borderId="4" xfId="0" applyNumberFormat="1" applyFont="1" applyFill="1" applyBorder="1" applyAlignment="1">
      <alignment horizontal="right"/>
    </xf>
    <xf numFmtId="179" fontId="12" fillId="2" borderId="0" xfId="8" applyNumberFormat="1" applyFont="1" applyFill="1" applyBorder="1" applyAlignment="1">
      <alignment horizontal="center"/>
    </xf>
    <xf numFmtId="179" fontId="3" fillId="2" borderId="0" xfId="4" applyNumberFormat="1" applyFont="1" applyFill="1" applyBorder="1" applyAlignment="1">
      <alignment horizontal="right" indent="1"/>
    </xf>
    <xf numFmtId="179" fontId="0" fillId="2" borderId="0" xfId="4" applyNumberFormat="1" applyFont="1" applyFill="1" applyBorder="1" applyAlignment="1">
      <alignment horizontal="right" indent="1"/>
    </xf>
    <xf numFmtId="179" fontId="3" fillId="2" borderId="4" xfId="4" applyNumberFormat="1" applyFont="1" applyFill="1" applyBorder="1" applyAlignment="1">
      <alignment horizontal="right"/>
    </xf>
    <xf numFmtId="179" fontId="3" fillId="2" borderId="4" xfId="4" applyNumberFormat="1" applyFont="1" applyFill="1" applyBorder="1" applyAlignment="1">
      <alignment horizontal="right" indent="1"/>
    </xf>
    <xf numFmtId="179" fontId="3" fillId="2" borderId="1" xfId="4" applyNumberFormat="1" applyFont="1" applyFill="1" applyBorder="1" applyAlignment="1">
      <alignment horizontal="right" indent="1"/>
    </xf>
    <xf numFmtId="179" fontId="0" fillId="2" borderId="4" xfId="4" applyNumberFormat="1" applyFont="1" applyFill="1" applyBorder="1" applyAlignment="1">
      <alignment horizontal="right" indent="1"/>
    </xf>
    <xf numFmtId="179" fontId="0" fillId="2" borderId="1" xfId="4" applyNumberFormat="1" applyFont="1" applyFill="1" applyBorder="1" applyAlignment="1">
      <alignment horizontal="right" indent="1"/>
    </xf>
    <xf numFmtId="0" fontId="15" fillId="2" borderId="0" xfId="0" applyFont="1" applyFill="1" applyAlignment="1">
      <alignment horizontal="right"/>
    </xf>
    <xf numFmtId="0" fontId="15" fillId="2" borderId="0" xfId="0" applyFont="1" applyFill="1" applyAlignment="1">
      <alignment horizontal="left"/>
    </xf>
    <xf numFmtId="172" fontId="3" fillId="2" borderId="0" xfId="4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4" fontId="3" fillId="2" borderId="4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64" fontId="0" fillId="2" borderId="4" xfId="1" applyNumberFormat="1" applyFont="1" applyFill="1" applyBorder="1" applyAlignment="1">
      <alignment horizontal="right"/>
    </xf>
    <xf numFmtId="164" fontId="0" fillId="2" borderId="0" xfId="1" applyNumberFormat="1" applyFont="1" applyFill="1" applyBorder="1" applyAlignment="1">
      <alignment horizontal="right"/>
    </xf>
    <xf numFmtId="0" fontId="0" fillId="2" borderId="2" xfId="3" applyNumberFormat="1" applyFont="1" applyFill="1" applyBorder="1" applyAlignment="1" applyProtection="1">
      <alignment horizontal="center" wrapText="1"/>
      <protection hidden="1"/>
    </xf>
    <xf numFmtId="167" fontId="0" fillId="2" borderId="1" xfId="0" applyNumberFormat="1" applyFill="1" applyBorder="1" applyAlignment="1">
      <alignment horizontal="center" vertical="center" wrapText="1"/>
    </xf>
    <xf numFmtId="165" fontId="4" fillId="2" borderId="0" xfId="4" applyNumberFormat="1" applyFont="1" applyFill="1" applyAlignment="1">
      <alignment horizontal="center"/>
    </xf>
    <xf numFmtId="175" fontId="3" fillId="2" borderId="0" xfId="4" applyNumberFormat="1" applyFont="1" applyFill="1" applyBorder="1" applyAlignment="1">
      <alignment horizontal="right" indent="1"/>
    </xf>
    <xf numFmtId="175" fontId="3" fillId="2" borderId="4" xfId="4" applyNumberFormat="1" applyFont="1" applyFill="1" applyBorder="1" applyAlignment="1">
      <alignment horizontal="right" indent="1"/>
    </xf>
    <xf numFmtId="175" fontId="3" fillId="2" borderId="1" xfId="4" applyNumberFormat="1" applyFont="1" applyFill="1" applyBorder="1" applyAlignment="1">
      <alignment horizontal="right" indent="1"/>
    </xf>
    <xf numFmtId="175" fontId="3" fillId="2" borderId="0" xfId="4" applyNumberFormat="1" applyFont="1" applyFill="1" applyBorder="1" applyAlignment="1">
      <alignment horizontal="right"/>
    </xf>
    <xf numFmtId="175" fontId="3" fillId="2" borderId="4" xfId="4" applyNumberFormat="1" applyFont="1" applyFill="1" applyBorder="1" applyAlignment="1">
      <alignment horizontal="right"/>
    </xf>
    <xf numFmtId="175" fontId="3" fillId="2" borderId="1" xfId="4" applyNumberFormat="1" applyFont="1" applyFill="1" applyBorder="1" applyAlignment="1">
      <alignment horizontal="right"/>
    </xf>
    <xf numFmtId="175" fontId="0" fillId="2" borderId="0" xfId="4" applyNumberFormat="1" applyFont="1" applyFill="1" applyAlignment="1">
      <alignment horizontal="right" indent="1"/>
    </xf>
    <xf numFmtId="175" fontId="0" fillId="2" borderId="4" xfId="4" applyNumberFormat="1" applyFont="1" applyFill="1" applyBorder="1" applyAlignment="1">
      <alignment horizontal="right" indent="1"/>
    </xf>
    <xf numFmtId="175" fontId="0" fillId="2" borderId="1" xfId="4" applyNumberFormat="1" applyFont="1" applyFill="1" applyBorder="1" applyAlignment="1">
      <alignment horizontal="right" indent="1"/>
    </xf>
    <xf numFmtId="0" fontId="10" fillId="2" borderId="0" xfId="8" quotePrefix="1" applyFill="1" applyAlignment="1">
      <alignment horizontal="left"/>
    </xf>
    <xf numFmtId="0" fontId="3" fillId="2" borderId="0" xfId="0" applyFont="1" applyFill="1" applyProtection="1">
      <protection hidden="1"/>
    </xf>
    <xf numFmtId="0" fontId="0" fillId="2" borderId="1" xfId="0" applyFill="1" applyBorder="1" applyAlignment="1">
      <alignment horizontal="center" wrapText="1"/>
    </xf>
    <xf numFmtId="17" fontId="3" fillId="2" borderId="0" xfId="0" applyNumberFormat="1" applyFont="1" applyFill="1"/>
    <xf numFmtId="46" fontId="3" fillId="2" borderId="0" xfId="4" applyNumberFormat="1" applyFont="1" applyFill="1" applyBorder="1" applyAlignment="1">
      <alignment horizontal="right"/>
    </xf>
    <xf numFmtId="46" fontId="3" fillId="2" borderId="1" xfId="4" applyNumberFormat="1" applyFont="1" applyFill="1" applyBorder="1" applyAlignment="1">
      <alignment horizontal="right"/>
    </xf>
    <xf numFmtId="46" fontId="0" fillId="2" borderId="4" xfId="4" applyNumberFormat="1" applyFont="1" applyFill="1" applyBorder="1" applyAlignment="1">
      <alignment horizontal="right"/>
    </xf>
    <xf numFmtId="46" fontId="0" fillId="2" borderId="0" xfId="4" applyNumberFormat="1" applyFont="1" applyFill="1" applyBorder="1" applyAlignment="1">
      <alignment horizontal="right"/>
    </xf>
    <xf numFmtId="46" fontId="0" fillId="2" borderId="1" xfId="4" applyNumberFormat="1" applyFont="1" applyFill="1" applyBorder="1" applyAlignment="1">
      <alignment horizontal="right"/>
    </xf>
    <xf numFmtId="169" fontId="0" fillId="2" borderId="0" xfId="4" applyNumberFormat="1" applyFont="1" applyFill="1" applyBorder="1" applyAlignment="1">
      <alignment horizontal="center"/>
    </xf>
    <xf numFmtId="9" fontId="0" fillId="2" borderId="0" xfId="7" applyNumberFormat="1" applyFont="1" applyFill="1" applyBorder="1" applyAlignment="1">
      <alignment horizontal="right" indent="1"/>
    </xf>
    <xf numFmtId="169" fontId="0" fillId="2" borderId="0" xfId="4" applyNumberFormat="1" applyFont="1" applyFill="1" applyBorder="1" applyAlignment="1">
      <alignment horizontal="right" indent="1"/>
    </xf>
    <xf numFmtId="1" fontId="0" fillId="2" borderId="0" xfId="0" quotePrefix="1" applyNumberFormat="1" applyFill="1" applyAlignment="1">
      <alignment horizontal="center"/>
    </xf>
    <xf numFmtId="164" fontId="0" fillId="2" borderId="0" xfId="2" applyNumberFormat="1" applyFont="1" applyFill="1" applyBorder="1" applyAlignment="1">
      <alignment horizontal="right"/>
    </xf>
    <xf numFmtId="164" fontId="0" fillId="2" borderId="0" xfId="4" applyNumberFormat="1" applyFont="1" applyFill="1" applyAlignment="1">
      <alignment horizontal="right"/>
    </xf>
    <xf numFmtId="164" fontId="0" fillId="2" borderId="1" xfId="4" applyNumberFormat="1" applyFont="1" applyFill="1" applyBorder="1" applyAlignment="1">
      <alignment horizontal="right"/>
    </xf>
    <xf numFmtId="164" fontId="0" fillId="2" borderId="4" xfId="4" applyNumberFormat="1" applyFont="1" applyFill="1" applyBorder="1" applyAlignment="1">
      <alignment horizontal="right"/>
    </xf>
    <xf numFmtId="164" fontId="0" fillId="2" borderId="0" xfId="4" applyNumberFormat="1" applyFont="1" applyFill="1" applyBorder="1" applyAlignment="1">
      <alignment horizontal="right"/>
    </xf>
    <xf numFmtId="164" fontId="0" fillId="2" borderId="1" xfId="2" applyNumberFormat="1" applyFont="1" applyFill="1" applyBorder="1" applyAlignment="1">
      <alignment horizontal="right"/>
    </xf>
    <xf numFmtId="169" fontId="0" fillId="2" borderId="1" xfId="4" applyNumberFormat="1" applyFont="1" applyFill="1" applyBorder="1" applyAlignment="1">
      <alignment horizontal="right" indent="1"/>
    </xf>
    <xf numFmtId="9" fontId="0" fillId="2" borderId="1" xfId="7" applyNumberFormat="1" applyFont="1" applyFill="1" applyBorder="1" applyAlignment="1">
      <alignment horizontal="right" indent="1"/>
    </xf>
    <xf numFmtId="175" fontId="0" fillId="2" borderId="0" xfId="4" applyNumberFormat="1" applyFont="1" applyFill="1" applyBorder="1" applyAlignment="1">
      <alignment horizontal="right" indent="1"/>
    </xf>
    <xf numFmtId="175" fontId="0" fillId="2" borderId="0" xfId="4" applyNumberFormat="1" applyFont="1" applyFill="1" applyBorder="1" applyAlignment="1">
      <alignment horizontal="right"/>
    </xf>
    <xf numFmtId="167" fontId="0" fillId="2" borderId="0" xfId="4" applyNumberFormat="1" applyFont="1" applyFill="1" applyBorder="1" applyAlignment="1"/>
    <xf numFmtId="167" fontId="29" fillId="2" borderId="0" xfId="4" applyNumberFormat="1" applyFont="1" applyFill="1" applyBorder="1" applyAlignment="1">
      <alignment horizontal="right" indent="2"/>
    </xf>
    <xf numFmtId="175" fontId="0" fillId="2" borderId="1" xfId="4" applyNumberFormat="1" applyFont="1" applyFill="1" applyBorder="1" applyAlignment="1">
      <alignment horizontal="right"/>
    </xf>
    <xf numFmtId="179" fontId="0" fillId="2" borderId="1" xfId="4" applyNumberFormat="1" applyFont="1" applyFill="1" applyBorder="1" applyAlignment="1">
      <alignment horizontal="right"/>
    </xf>
    <xf numFmtId="0" fontId="3" fillId="2" borderId="0" xfId="0" applyFont="1" applyFill="1" applyAlignment="1">
      <alignment horizontal="right" indent="1"/>
    </xf>
    <xf numFmtId="0" fontId="0" fillId="2" borderId="0" xfId="0" applyFill="1" applyAlignment="1">
      <alignment horizontal="right" indent="1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wrapText="1"/>
    </xf>
    <xf numFmtId="49" fontId="53" fillId="2" borderId="0" xfId="0" applyNumberFormat="1" applyFont="1" applyFill="1" applyAlignment="1">
      <alignment horizontal="right"/>
    </xf>
    <xf numFmtId="0" fontId="54" fillId="2" borderId="0" xfId="0" applyFont="1" applyFill="1"/>
    <xf numFmtId="49" fontId="53" fillId="2" borderId="0" xfId="5" applyNumberFormat="1" applyFont="1" applyFill="1" applyBorder="1" applyAlignment="1">
      <alignment horizontal="right" vertical="top"/>
    </xf>
    <xf numFmtId="49" fontId="53" fillId="2" borderId="0" xfId="5" applyNumberFormat="1" applyFont="1" applyFill="1" applyBorder="1" applyAlignment="1">
      <alignment horizontal="center"/>
    </xf>
    <xf numFmtId="168" fontId="53" fillId="2" borderId="0" xfId="0" applyNumberFormat="1" applyFont="1" applyFill="1" applyAlignment="1">
      <alignment horizontal="center"/>
    </xf>
    <xf numFmtId="0" fontId="53" fillId="2" borderId="0" xfId="0" applyFont="1" applyFill="1"/>
    <xf numFmtId="49" fontId="53" fillId="2" borderId="0" xfId="0" applyNumberFormat="1" applyFont="1" applyFill="1"/>
    <xf numFmtId="167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55" fillId="2" borderId="0" xfId="1" applyNumberFormat="1" applyFont="1" applyFill="1" applyBorder="1" applyAlignment="1"/>
    <xf numFmtId="176" fontId="8" fillId="0" borderId="0" xfId="2" applyNumberFormat="1" applyFont="1" applyFill="1" applyBorder="1"/>
    <xf numFmtId="176" fontId="8" fillId="2" borderId="0" xfId="2" applyNumberFormat="1" applyFont="1" applyFill="1" applyBorder="1"/>
    <xf numFmtId="0" fontId="8" fillId="2" borderId="0" xfId="1" applyNumberFormat="1" applyFont="1" applyFill="1" applyBorder="1" applyAlignment="1"/>
    <xf numFmtId="0" fontId="3" fillId="0" borderId="0" xfId="0" applyFont="1" applyAlignment="1">
      <alignment horizontal="left"/>
    </xf>
    <xf numFmtId="172" fontId="3" fillId="2" borderId="0" xfId="0" applyNumberFormat="1" applyFont="1" applyFill="1"/>
    <xf numFmtId="1" fontId="3" fillId="2" borderId="4" xfId="4" applyNumberFormat="1" applyFont="1" applyFill="1" applyBorder="1" applyAlignment="1">
      <alignment horizontal="right"/>
    </xf>
    <xf numFmtId="1" fontId="3" fillId="2" borderId="0" xfId="4" applyNumberFormat="1" applyFont="1" applyFill="1" applyBorder="1" applyAlignment="1">
      <alignment horizontal="right"/>
    </xf>
    <xf numFmtId="1" fontId="3" fillId="0" borderId="0" xfId="4" applyNumberFormat="1" applyFont="1" applyFill="1" applyBorder="1" applyAlignment="1">
      <alignment horizontal="right"/>
    </xf>
    <xf numFmtId="1" fontId="0" fillId="2" borderId="0" xfId="4" applyNumberFormat="1" applyFont="1" applyFill="1" applyBorder="1" applyAlignment="1">
      <alignment horizontal="right"/>
    </xf>
    <xf numFmtId="1" fontId="3" fillId="2" borderId="1" xfId="4" applyNumberFormat="1" applyFont="1" applyFill="1" applyBorder="1" applyAlignment="1">
      <alignment horizontal="right"/>
    </xf>
    <xf numFmtId="1" fontId="0" fillId="2" borderId="4" xfId="4" applyNumberFormat="1" applyFont="1" applyFill="1" applyBorder="1" applyAlignment="1">
      <alignment horizontal="right"/>
    </xf>
    <xf numFmtId="1" fontId="0" fillId="0" borderId="0" xfId="4" applyNumberFormat="1" applyFont="1" applyFill="1" applyBorder="1" applyAlignment="1">
      <alignment horizontal="right"/>
    </xf>
    <xf numFmtId="1" fontId="0" fillId="2" borderId="1" xfId="4" applyNumberFormat="1" applyFont="1" applyFill="1" applyBorder="1" applyAlignment="1">
      <alignment horizontal="right"/>
    </xf>
    <xf numFmtId="166" fontId="3" fillId="2" borderId="0" xfId="0" quotePrefix="1" applyNumberFormat="1" applyFont="1" applyFill="1"/>
    <xf numFmtId="166" fontId="3" fillId="2" borderId="0" xfId="0" quotePrefix="1" applyNumberFormat="1" applyFont="1" applyFill="1" applyAlignment="1">
      <alignment horizontal="right"/>
    </xf>
    <xf numFmtId="171" fontId="5" fillId="2" borderId="0" xfId="0" applyNumberFormat="1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171" fontId="5" fillId="2" borderId="1" xfId="0" applyNumberFormat="1" applyFont="1" applyFill="1" applyBorder="1" applyAlignment="1">
      <alignment horizontal="center"/>
    </xf>
    <xf numFmtId="0" fontId="5" fillId="2" borderId="1" xfId="0" quotePrefix="1" applyFont="1" applyFill="1" applyBorder="1" applyAlignment="1">
      <alignment horizontal="center"/>
    </xf>
    <xf numFmtId="37" fontId="0" fillId="2" borderId="0" xfId="4" applyNumberFormat="1" applyFont="1" applyFill="1" applyBorder="1" applyAlignment="1"/>
    <xf numFmtId="37" fontId="0" fillId="2" borderId="0" xfId="4" applyNumberFormat="1" applyFont="1" applyFill="1" applyBorder="1" applyAlignment="1">
      <alignment horizontal="right"/>
    </xf>
    <xf numFmtId="164" fontId="0" fillId="2" borderId="1" xfId="0" applyNumberFormat="1" applyFill="1" applyBorder="1" applyAlignment="1">
      <alignment horizontal="centerContinuous"/>
    </xf>
    <xf numFmtId="0" fontId="0" fillId="2" borderId="0" xfId="0" applyFill="1" applyAlignment="1">
      <alignment horizontal="center" vertical="center"/>
    </xf>
    <xf numFmtId="0" fontId="10" fillId="0" borderId="0" xfId="6" applyNumberFormat="1" applyFont="1" applyFill="1" applyBorder="1" applyAlignment="1"/>
    <xf numFmtId="49" fontId="12" fillId="2" borderId="0" xfId="5" applyNumberFormat="1" applyFont="1" applyFill="1" applyBorder="1" applyAlignment="1">
      <alignment horizontal="center" vertical="top"/>
    </xf>
    <xf numFmtId="175" fontId="12" fillId="2" borderId="0" xfId="5" applyNumberFormat="1" applyFont="1" applyFill="1" applyBorder="1" applyAlignment="1">
      <alignment horizontal="center"/>
    </xf>
    <xf numFmtId="175" fontId="0" fillId="2" borderId="4" xfId="4" applyNumberFormat="1" applyFont="1" applyFill="1" applyBorder="1" applyAlignment="1">
      <alignment horizontal="right"/>
    </xf>
    <xf numFmtId="0" fontId="10" fillId="2" borderId="0" xfId="6" applyNumberFormat="1" applyFont="1" applyFill="1" applyBorder="1" applyAlignment="1">
      <alignment horizontal="left"/>
    </xf>
    <xf numFmtId="0" fontId="10" fillId="2" borderId="0" xfId="8" applyFill="1" applyAlignment="1">
      <alignment horizontal="left"/>
    </xf>
    <xf numFmtId="0" fontId="10" fillId="2" borderId="0" xfId="8" quotePrefix="1" applyNumberFormat="1" applyFill="1" applyBorder="1" applyAlignment="1">
      <alignment horizontal="left"/>
    </xf>
    <xf numFmtId="168" fontId="12" fillId="2" borderId="24" xfId="0" applyNumberFormat="1" applyFont="1" applyFill="1" applyBorder="1" applyAlignment="1">
      <alignment horizontal="centerContinuous"/>
    </xf>
    <xf numFmtId="49" fontId="12" fillId="2" borderId="0" xfId="0" applyNumberFormat="1" applyFont="1" applyFill="1" applyAlignment="1">
      <alignment horizontal="centerContinuous"/>
    </xf>
    <xf numFmtId="167" fontId="12" fillId="2" borderId="3" xfId="0" applyNumberFormat="1" applyFont="1" applyFill="1" applyBorder="1" applyAlignment="1">
      <alignment horizontal="center"/>
    </xf>
    <xf numFmtId="175" fontId="0" fillId="2" borderId="0" xfId="4" applyNumberFormat="1" applyFont="1" applyFill="1" applyAlignment="1"/>
    <xf numFmtId="175" fontId="0" fillId="2" borderId="0" xfId="4" applyNumberFormat="1" applyFont="1" applyFill="1" applyAlignment="1">
      <alignment horizontal="right"/>
    </xf>
    <xf numFmtId="9" fontId="3" fillId="2" borderId="0" xfId="2" applyFont="1" applyFill="1"/>
    <xf numFmtId="37" fontId="0" fillId="2" borderId="0" xfId="4" applyNumberFormat="1" applyFont="1" applyFill="1" applyAlignment="1">
      <alignment horizontal="right"/>
    </xf>
    <xf numFmtId="0" fontId="4" fillId="2" borderId="0" xfId="4" applyNumberFormat="1" applyFont="1" applyFill="1"/>
    <xf numFmtId="179" fontId="0" fillId="2" borderId="0" xfId="4" applyNumberFormat="1" applyFont="1" applyFill="1" applyAlignment="1">
      <alignment horizontal="right" indent="1"/>
    </xf>
    <xf numFmtId="0" fontId="0" fillId="2" borderId="2" xfId="0" applyFill="1" applyBorder="1" applyAlignment="1">
      <alignment horizontal="centerContinuous"/>
    </xf>
    <xf numFmtId="168" fontId="0" fillId="2" borderId="1" xfId="0" applyNumberFormat="1" applyFill="1" applyBorder="1" applyAlignment="1">
      <alignment horizontal="centerContinuous"/>
    </xf>
    <xf numFmtId="0" fontId="0" fillId="2" borderId="0" xfId="0" applyFill="1" applyAlignment="1">
      <alignment horizontal="right"/>
    </xf>
    <xf numFmtId="164" fontId="0" fillId="2" borderId="1" xfId="1" applyNumberFormat="1" applyFont="1" applyFill="1" applyBorder="1" applyAlignment="1">
      <alignment horizontal="right"/>
    </xf>
    <xf numFmtId="169" fontId="3" fillId="2" borderId="0" xfId="4" applyNumberFormat="1" applyFont="1" applyFill="1" applyBorder="1" applyAlignment="1">
      <alignment horizontal="right"/>
    </xf>
    <xf numFmtId="169" fontId="0" fillId="2" borderId="0" xfId="4" applyNumberFormat="1" applyFont="1" applyFill="1" applyBorder="1" applyAlignment="1">
      <alignment horizontal="right"/>
    </xf>
    <xf numFmtId="169" fontId="3" fillId="2" borderId="4" xfId="4" applyNumberFormat="1" applyFont="1" applyFill="1" applyBorder="1" applyAlignment="1">
      <alignment horizontal="right"/>
    </xf>
    <xf numFmtId="169" fontId="3" fillId="2" borderId="1" xfId="4" applyNumberFormat="1" applyFont="1" applyFill="1" applyBorder="1" applyAlignment="1">
      <alignment horizontal="right"/>
    </xf>
    <xf numFmtId="10" fontId="3" fillId="2" borderId="0" xfId="2" applyNumberFormat="1" applyFont="1" applyFill="1" applyBorder="1" applyAlignment="1">
      <alignment horizontal="right"/>
    </xf>
    <xf numFmtId="9" fontId="3" fillId="2" borderId="0" xfId="2" applyFont="1" applyFill="1" applyBorder="1" applyAlignment="1">
      <alignment horizontal="right"/>
    </xf>
    <xf numFmtId="9" fontId="3" fillId="2" borderId="0" xfId="7" applyNumberFormat="1" applyFont="1" applyFill="1" applyBorder="1" applyAlignment="1">
      <alignment horizontal="right"/>
    </xf>
    <xf numFmtId="9" fontId="3" fillId="2" borderId="1" xfId="7" applyNumberFormat="1" applyFont="1" applyFill="1" applyBorder="1" applyAlignment="1">
      <alignment horizontal="right"/>
    </xf>
    <xf numFmtId="9" fontId="3" fillId="2" borderId="4" xfId="7" applyNumberFormat="1" applyFont="1" applyFill="1" applyBorder="1" applyAlignment="1">
      <alignment horizontal="right"/>
    </xf>
    <xf numFmtId="9" fontId="0" fillId="2" borderId="0" xfId="7" applyNumberFormat="1" applyFont="1" applyFill="1" applyBorder="1" applyAlignment="1">
      <alignment horizontal="right"/>
    </xf>
    <xf numFmtId="9" fontId="0" fillId="2" borderId="0" xfId="7" applyNumberFormat="1" applyFont="1" applyFill="1" applyAlignment="1">
      <alignment horizontal="right" indent="1"/>
    </xf>
    <xf numFmtId="167" fontId="0" fillId="2" borderId="0" xfId="4" applyNumberFormat="1" applyFont="1" applyFill="1" applyAlignment="1">
      <alignment horizontal="right" indent="3"/>
    </xf>
    <xf numFmtId="167" fontId="0" fillId="2" borderId="4" xfId="4" applyNumberFormat="1" applyFont="1" applyFill="1" applyBorder="1" applyAlignment="1">
      <alignment horizontal="right" indent="3"/>
    </xf>
    <xf numFmtId="175" fontId="3" fillId="2" borderId="4" xfId="0" applyNumberFormat="1" applyFont="1" applyFill="1" applyBorder="1"/>
    <xf numFmtId="169" fontId="0" fillId="2" borderId="1" xfId="4" applyNumberFormat="1" applyFont="1" applyFill="1" applyBorder="1" applyAlignment="1">
      <alignment horizontal="right"/>
    </xf>
    <xf numFmtId="9" fontId="0" fillId="2" borderId="1" xfId="7" applyNumberFormat="1" applyFont="1" applyFill="1" applyBorder="1" applyAlignment="1">
      <alignment horizontal="right"/>
    </xf>
    <xf numFmtId="170" fontId="0" fillId="2" borderId="1" xfId="4" applyNumberFormat="1" applyFont="1" applyFill="1" applyBorder="1" applyAlignment="1">
      <alignment horizontal="right" indent="1"/>
    </xf>
    <xf numFmtId="174" fontId="4" fillId="2" borderId="1" xfId="0" applyNumberFormat="1" applyFont="1" applyFill="1" applyBorder="1"/>
    <xf numFmtId="0" fontId="56" fillId="2" borderId="0" xfId="0" applyFont="1" applyFill="1"/>
    <xf numFmtId="167" fontId="0" fillId="0" borderId="0" xfId="4" applyNumberFormat="1" applyFont="1" applyFill="1" applyBorder="1" applyAlignment="1">
      <alignment horizontal="right"/>
    </xf>
    <xf numFmtId="175" fontId="3" fillId="2" borderId="4" xfId="0" applyNumberFormat="1" applyFont="1" applyFill="1" applyBorder="1" applyAlignment="1">
      <alignment horizontal="right"/>
    </xf>
    <xf numFmtId="175" fontId="0" fillId="2" borderId="4" xfId="0" applyNumberFormat="1" applyFill="1" applyBorder="1" applyAlignment="1">
      <alignment horizontal="right" indent="1"/>
    </xf>
    <xf numFmtId="0" fontId="4" fillId="2" borderId="0" xfId="4" applyNumberFormat="1" applyFont="1" applyFill="1" applyBorder="1"/>
    <xf numFmtId="49" fontId="13" fillId="2" borderId="0" xfId="0" applyNumberFormat="1" applyFont="1" applyFill="1"/>
    <xf numFmtId="0" fontId="28" fillId="2" borderId="0" xfId="0" applyFont="1" applyFill="1"/>
    <xf numFmtId="167" fontId="0" fillId="2" borderId="0" xfId="0" applyNumberFormat="1" applyFill="1"/>
    <xf numFmtId="49" fontId="58" fillId="2" borderId="0" xfId="0" applyNumberFormat="1" applyFont="1" applyFill="1" applyAlignment="1">
      <alignment horizontal="right"/>
    </xf>
    <xf numFmtId="0" fontId="59" fillId="2" borderId="0" xfId="0" applyFont="1" applyFill="1"/>
    <xf numFmtId="37" fontId="5" fillId="2" borderId="0" xfId="0" applyNumberFormat="1" applyFont="1" applyFill="1"/>
    <xf numFmtId="37" fontId="0" fillId="2" borderId="1" xfId="0" applyNumberFormat="1" applyFill="1" applyBorder="1" applyAlignment="1">
      <alignment horizontal="left"/>
    </xf>
    <xf numFmtId="37" fontId="0" fillId="2" borderId="0" xfId="0" applyNumberFormat="1" applyFill="1" applyAlignment="1">
      <alignment horizontal="left"/>
    </xf>
    <xf numFmtId="37" fontId="57" fillId="2" borderId="0" xfId="0" applyNumberFormat="1" applyFont="1" applyFill="1"/>
    <xf numFmtId="37" fontId="0" fillId="2" borderId="1" xfId="0" applyNumberFormat="1" applyFill="1" applyBorder="1"/>
    <xf numFmtId="37" fontId="0" fillId="2" borderId="1" xfId="0" applyNumberFormat="1" applyFill="1" applyBorder="1" applyAlignment="1">
      <alignment horizontal="right"/>
    </xf>
    <xf numFmtId="177" fontId="0" fillId="2" borderId="0" xfId="0" quotePrefix="1" applyNumberFormat="1" applyFill="1"/>
    <xf numFmtId="177" fontId="0" fillId="2" borderId="0" xfId="0" quotePrefix="1" applyNumberFormat="1" applyFill="1" applyAlignment="1">
      <alignment horizontal="right"/>
    </xf>
    <xf numFmtId="0" fontId="0" fillId="2" borderId="0" xfId="0" applyFill="1" applyAlignment="1">
      <alignment vertical="top"/>
    </xf>
    <xf numFmtId="177" fontId="3" fillId="2" borderId="0" xfId="0" quotePrefix="1" applyNumberFormat="1" applyFont="1" applyFill="1" applyAlignment="1">
      <alignment horizontal="right"/>
    </xf>
    <xf numFmtId="37" fontId="0" fillId="2" borderId="0" xfId="0" applyNumberFormat="1" applyFill="1" applyAlignment="1">
      <alignment horizontal="right"/>
    </xf>
    <xf numFmtId="37" fontId="0" fillId="2" borderId="0" xfId="0" applyNumberFormat="1" applyFill="1" applyAlignment="1">
      <alignment horizontal="center"/>
    </xf>
    <xf numFmtId="37" fontId="0" fillId="2" borderId="0" xfId="0" applyNumberFormat="1" applyFill="1"/>
    <xf numFmtId="37" fontId="14" fillId="2" borderId="0" xfId="0" applyNumberFormat="1" applyFont="1" applyFill="1"/>
    <xf numFmtId="177" fontId="3" fillId="2" borderId="1" xfId="0" quotePrefix="1" applyNumberFormat="1" applyFont="1" applyFill="1" applyBorder="1" applyAlignment="1">
      <alignment horizontal="right"/>
    </xf>
    <xf numFmtId="37" fontId="14" fillId="2" borderId="1" xfId="0" applyNumberFormat="1" applyFont="1" applyFill="1" applyBorder="1"/>
    <xf numFmtId="37" fontId="0" fillId="2" borderId="1" xfId="0" applyNumberFormat="1" applyFill="1" applyBorder="1" applyAlignment="1">
      <alignment horizontal="right" vertical="center"/>
    </xf>
    <xf numFmtId="37" fontId="0" fillId="2" borderId="1" xfId="0" applyNumberFormat="1" applyFill="1" applyBorder="1" applyAlignment="1">
      <alignment horizontal="center"/>
    </xf>
    <xf numFmtId="0" fontId="10" fillId="2" borderId="0" xfId="8" applyFill="1"/>
    <xf numFmtId="172" fontId="3" fillId="2" borderId="4" xfId="0" applyNumberFormat="1" applyFont="1" applyFill="1" applyBorder="1" applyAlignment="1">
      <alignment horizontal="right"/>
    </xf>
    <xf numFmtId="172" fontId="3" fillId="2" borderId="0" xfId="0" applyNumberFormat="1" applyFont="1" applyFill="1" applyAlignment="1">
      <alignment horizontal="right"/>
    </xf>
    <xf numFmtId="169" fontId="0" fillId="0" borderId="0" xfId="4" applyNumberFormat="1" applyFont="1" applyFill="1" applyBorder="1" applyAlignment="1">
      <alignment horizontal="right" indent="1"/>
    </xf>
    <xf numFmtId="173" fontId="0" fillId="2" borderId="0" xfId="4" applyNumberFormat="1" applyFont="1" applyFill="1" applyBorder="1" applyAlignment="1">
      <alignment horizontal="right"/>
    </xf>
    <xf numFmtId="173" fontId="0" fillId="2" borderId="0" xfId="4" applyNumberFormat="1" applyFont="1" applyFill="1" applyBorder="1" applyAlignment="1">
      <alignment horizontal="right" indent="1"/>
    </xf>
    <xf numFmtId="173" fontId="3" fillId="2" borderId="0" xfId="4" applyNumberFormat="1" applyFont="1" applyFill="1" applyBorder="1" applyAlignment="1">
      <alignment horizontal="right"/>
    </xf>
    <xf numFmtId="173" fontId="3" fillId="2" borderId="0" xfId="4" applyNumberFormat="1" applyFont="1" applyFill="1" applyBorder="1" applyAlignment="1">
      <alignment horizontal="right" indent="1"/>
    </xf>
    <xf numFmtId="173" fontId="0" fillId="2" borderId="0" xfId="4" applyNumberFormat="1" applyFont="1" applyFill="1" applyAlignment="1">
      <alignment horizontal="right" indent="1"/>
    </xf>
    <xf numFmtId="173" fontId="0" fillId="2" borderId="1" xfId="4" applyNumberFormat="1" applyFont="1" applyFill="1" applyBorder="1" applyAlignment="1">
      <alignment horizontal="right"/>
    </xf>
    <xf numFmtId="173" fontId="0" fillId="2" borderId="1" xfId="4" applyNumberFormat="1" applyFont="1" applyFill="1" applyBorder="1" applyAlignment="1">
      <alignment horizontal="right" indent="1"/>
    </xf>
    <xf numFmtId="0" fontId="0" fillId="2" borderId="26" xfId="5" applyNumberFormat="1" applyFont="1" applyFill="1" applyBorder="1" applyAlignment="1">
      <alignment horizontal="center" wrapText="1"/>
    </xf>
    <xf numFmtId="17" fontId="0" fillId="2" borderId="1" xfId="4" quotePrefix="1" applyNumberFormat="1" applyFont="1" applyFill="1" applyBorder="1" applyAlignment="1"/>
    <xf numFmtId="17" fontId="0" fillId="2" borderId="0" xfId="4" quotePrefix="1" applyNumberFormat="1" applyFont="1" applyFill="1" applyBorder="1" applyAlignment="1"/>
    <xf numFmtId="0" fontId="4" fillId="2" borderId="1" xfId="0" applyFont="1" applyFill="1" applyBorder="1"/>
    <xf numFmtId="0" fontId="8" fillId="2" borderId="0" xfId="72" applyFont="1" applyFill="1"/>
    <xf numFmtId="0" fontId="63" fillId="2" borderId="0" xfId="72" applyFill="1"/>
    <xf numFmtId="0" fontId="9" fillId="2" borderId="1" xfId="72" applyFont="1" applyFill="1" applyBorder="1" applyAlignment="1">
      <alignment horizontal="centerContinuous"/>
    </xf>
    <xf numFmtId="0" fontId="8" fillId="2" borderId="1" xfId="72" applyFont="1" applyFill="1" applyBorder="1" applyAlignment="1">
      <alignment horizontal="centerContinuous"/>
    </xf>
    <xf numFmtId="0" fontId="9" fillId="2" borderId="0" xfId="72" applyFont="1" applyFill="1" applyAlignment="1">
      <alignment horizontal="center" wrapText="1"/>
    </xf>
    <xf numFmtId="0" fontId="22" fillId="0" borderId="0" xfId="72" applyFont="1" applyAlignment="1">
      <alignment horizontal="right"/>
    </xf>
    <xf numFmtId="0" fontId="22" fillId="0" borderId="0" xfId="72" applyFont="1" applyAlignment="1">
      <alignment horizontal="center"/>
    </xf>
    <xf numFmtId="0" fontId="9" fillId="0" borderId="0" xfId="72" applyFont="1" applyAlignment="1">
      <alignment horizontal="center" wrapText="1"/>
    </xf>
    <xf numFmtId="0" fontId="8" fillId="0" borderId="0" xfId="72" applyFont="1" applyAlignment="1">
      <alignment horizontal="center" vertical="center" wrapText="1"/>
    </xf>
    <xf numFmtId="0" fontId="8" fillId="0" borderId="0" xfId="72" applyFont="1"/>
    <xf numFmtId="0" fontId="8" fillId="0" borderId="1" xfId="72" applyFont="1" applyBorder="1"/>
    <xf numFmtId="176" fontId="8" fillId="0" borderId="1" xfId="2" applyNumberFormat="1" applyFont="1" applyFill="1" applyBorder="1"/>
    <xf numFmtId="0" fontId="10" fillId="2" borderId="0" xfId="73" applyFill="1" applyBorder="1" applyAlignment="1"/>
    <xf numFmtId="0" fontId="9" fillId="2" borderId="0" xfId="72" applyFont="1" applyFill="1" applyAlignment="1">
      <alignment horizontal="center"/>
    </xf>
    <xf numFmtId="0" fontId="8" fillId="2" borderId="0" xfId="72" applyFont="1" applyFill="1" applyAlignment="1">
      <alignment horizontal="center" wrapText="1"/>
    </xf>
    <xf numFmtId="0" fontId="13" fillId="2" borderId="0" xfId="4" applyNumberFormat="1" applyFont="1" applyFill="1" applyBorder="1"/>
    <xf numFmtId="3" fontId="3" fillId="2" borderId="1" xfId="4" applyNumberFormat="1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0" fontId="64" fillId="2" borderId="0" xfId="0" applyFont="1" applyFill="1" applyAlignment="1">
      <alignment wrapText="1"/>
    </xf>
    <xf numFmtId="173" fontId="0" fillId="0" borderId="0" xfId="4" applyNumberFormat="1" applyFont="1" applyFill="1" applyBorder="1" applyAlignment="1">
      <alignment horizontal="right"/>
    </xf>
    <xf numFmtId="179" fontId="0" fillId="0" borderId="0" xfId="4" applyNumberFormat="1" applyFont="1" applyFill="1" applyBorder="1" applyAlignment="1">
      <alignment horizontal="right"/>
    </xf>
    <xf numFmtId="0" fontId="51" fillId="0" borderId="5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67" fontId="5" fillId="0" borderId="0" xfId="0" applyNumberFormat="1" applyFont="1" applyAlignment="1">
      <alignment horizontal="left"/>
    </xf>
    <xf numFmtId="0" fontId="5" fillId="0" borderId="0" xfId="0" applyFont="1"/>
    <xf numFmtId="167" fontId="5" fillId="0" borderId="0" xfId="0" applyNumberFormat="1" applyFont="1"/>
    <xf numFmtId="167" fontId="5" fillId="0" borderId="1" xfId="0" applyNumberFormat="1" applyFont="1" applyBorder="1" applyAlignment="1">
      <alignment horizontal="centerContinuous"/>
    </xf>
    <xf numFmtId="167" fontId="5" fillId="0" borderId="0" xfId="0" applyNumberFormat="1" applyFont="1" applyAlignment="1">
      <alignment horizontal="center"/>
    </xf>
    <xf numFmtId="1" fontId="60" fillId="0" borderId="0" xfId="0" applyNumberFormat="1" applyFont="1" applyAlignment="1">
      <alignment horizontal="left"/>
    </xf>
    <xf numFmtId="1" fontId="26" fillId="0" borderId="0" xfId="0" applyNumberFormat="1" applyFont="1" applyAlignment="1">
      <alignment horizontal="center"/>
    </xf>
    <xf numFmtId="1" fontId="26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center"/>
    </xf>
    <xf numFmtId="0" fontId="60" fillId="0" borderId="0" xfId="0" applyFont="1" applyAlignment="1">
      <alignment horizontal="centerContinuous"/>
    </xf>
    <xf numFmtId="1" fontId="49" fillId="0" borderId="0" xfId="0" applyNumberFormat="1" applyFont="1" applyAlignment="1">
      <alignment horizontal="right"/>
    </xf>
    <xf numFmtId="1" fontId="49" fillId="0" borderId="0" xfId="0" applyNumberFormat="1" applyFont="1" applyAlignment="1">
      <alignment horizontal="center"/>
    </xf>
    <xf numFmtId="0" fontId="60" fillId="0" borderId="1" xfId="0" applyFont="1" applyBorder="1" applyAlignment="1">
      <alignment horizontal="centerContinuous"/>
    </xf>
    <xf numFmtId="0" fontId="21" fillId="0" borderId="0" xfId="0" applyFont="1" applyAlignment="1">
      <alignment horizontal="center"/>
    </xf>
    <xf numFmtId="0" fontId="51" fillId="0" borderId="7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167" fontId="5" fillId="0" borderId="0" xfId="0" applyNumberFormat="1" applyFont="1" applyAlignment="1">
      <alignment horizontal="centerContinuous"/>
    </xf>
    <xf numFmtId="167" fontId="5" fillId="0" borderId="1" xfId="0" applyNumberFormat="1" applyFont="1" applyBorder="1" applyAlignment="1">
      <alignment horizontal="center"/>
    </xf>
    <xf numFmtId="167" fontId="25" fillId="0" borderId="0" xfId="0" applyNumberFormat="1" applyFont="1"/>
    <xf numFmtId="1" fontId="25" fillId="0" borderId="0" xfId="0" applyNumberFormat="1" applyFont="1" applyAlignment="1">
      <alignment horizontal="right"/>
    </xf>
    <xf numFmtId="1" fontId="5" fillId="0" borderId="0" xfId="0" applyNumberFormat="1" applyFont="1"/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"/>
    </xf>
    <xf numFmtId="1" fontId="50" fillId="0" borderId="1" xfId="0" applyNumberFormat="1" applyFont="1" applyBorder="1" applyAlignment="1">
      <alignment horizontal="right"/>
    </xf>
    <xf numFmtId="1" fontId="50" fillId="0" borderId="1" xfId="0" applyNumberFormat="1" applyFont="1" applyBorder="1" applyAlignment="1">
      <alignment horizontal="center"/>
    </xf>
    <xf numFmtId="0" fontId="21" fillId="0" borderId="0" xfId="0" applyFont="1"/>
    <xf numFmtId="0" fontId="61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0" fontId="31" fillId="0" borderId="0" xfId="0" applyFont="1" applyAlignment="1">
      <alignment horizontal="right"/>
    </xf>
    <xf numFmtId="167" fontId="5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Continuous"/>
    </xf>
    <xf numFmtId="0" fontId="52" fillId="0" borderId="11" xfId="0" applyFont="1" applyBorder="1" applyAlignment="1">
      <alignment horizontal="left"/>
    </xf>
    <xf numFmtId="0" fontId="5" fillId="0" borderId="1" xfId="0" applyFont="1" applyBorder="1"/>
    <xf numFmtId="0" fontId="20" fillId="0" borderId="1" xfId="0" applyFont="1" applyBorder="1" applyAlignment="1">
      <alignment horizontal="left"/>
    </xf>
    <xf numFmtId="0" fontId="30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left"/>
    </xf>
    <xf numFmtId="0" fontId="62" fillId="0" borderId="1" xfId="0" applyFont="1" applyBorder="1" applyAlignment="1">
      <alignment horizontal="right"/>
    </xf>
    <xf numFmtId="49" fontId="5" fillId="0" borderId="0" xfId="0" applyNumberFormat="1" applyFont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167" fontId="20" fillId="0" borderId="0" xfId="0" applyNumberFormat="1" applyFont="1"/>
    <xf numFmtId="167" fontId="20" fillId="0" borderId="0" xfId="0" applyNumberFormat="1" applyFont="1" applyAlignment="1">
      <alignment horizontal="right"/>
    </xf>
    <xf numFmtId="167" fontId="20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9" fontId="20" fillId="0" borderId="0" xfId="2" applyFont="1" applyFill="1" applyAlignment="1">
      <alignment horizontal="right"/>
    </xf>
    <xf numFmtId="178" fontId="20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67" fontId="21" fillId="0" borderId="7" xfId="0" applyNumberFormat="1" applyFont="1" applyBorder="1"/>
    <xf numFmtId="167" fontId="21" fillId="0" borderId="0" xfId="0" applyNumberFormat="1" applyFont="1"/>
    <xf numFmtId="167" fontId="21" fillId="0" borderId="8" xfId="0" applyNumberFormat="1" applyFont="1" applyBorder="1"/>
    <xf numFmtId="0" fontId="20" fillId="0" borderId="0" xfId="0" applyFont="1"/>
    <xf numFmtId="1" fontId="20" fillId="0" borderId="1" xfId="0" applyNumberFormat="1" applyFont="1" applyBorder="1" applyAlignment="1">
      <alignment horizontal="center"/>
    </xf>
    <xf numFmtId="167" fontId="21" fillId="0" borderId="11" xfId="0" applyNumberFormat="1" applyFont="1" applyBorder="1"/>
    <xf numFmtId="167" fontId="21" fillId="0" borderId="1" xfId="0" applyNumberFormat="1" applyFont="1" applyBorder="1"/>
    <xf numFmtId="167" fontId="21" fillId="0" borderId="9" xfId="0" applyNumberFormat="1" applyFont="1" applyBorder="1"/>
    <xf numFmtId="37" fontId="20" fillId="0" borderId="0" xfId="0" applyNumberFormat="1" applyFont="1" applyAlignment="1">
      <alignment horizontal="right"/>
    </xf>
    <xf numFmtId="1" fontId="20" fillId="0" borderId="4" xfId="0" applyNumberFormat="1" applyFont="1" applyBorder="1" applyAlignment="1">
      <alignment horizontal="center"/>
    </xf>
    <xf numFmtId="178" fontId="20" fillId="0" borderId="2" xfId="0" applyNumberFormat="1" applyFont="1" applyBorder="1" applyAlignment="1">
      <alignment horizontal="center"/>
    </xf>
    <xf numFmtId="180" fontId="5" fillId="0" borderId="0" xfId="0" applyNumberFormat="1" applyFont="1"/>
    <xf numFmtId="0" fontId="17" fillId="0" borderId="0" xfId="0" applyFont="1" applyAlignment="1">
      <alignment horizontal="right"/>
    </xf>
    <xf numFmtId="167" fontId="20" fillId="0" borderId="1" xfId="0" applyNumberFormat="1" applyFont="1" applyBorder="1" applyAlignment="1">
      <alignment horizontal="right"/>
    </xf>
    <xf numFmtId="164" fontId="20" fillId="0" borderId="1" xfId="2" applyNumberFormat="1" applyFont="1" applyFill="1" applyBorder="1" applyAlignment="1">
      <alignment horizontal="right"/>
    </xf>
    <xf numFmtId="1" fontId="20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0" fontId="20" fillId="0" borderId="4" xfId="0" applyFont="1" applyBorder="1" applyAlignment="1">
      <alignment horizontal="right"/>
    </xf>
    <xf numFmtId="167" fontId="5" fillId="0" borderId="4" xfId="0" applyNumberFormat="1" applyFont="1" applyBorder="1"/>
    <xf numFmtId="0" fontId="52" fillId="0" borderId="4" xfId="0" applyFont="1" applyBorder="1"/>
    <xf numFmtId="167" fontId="52" fillId="0" borderId="4" xfId="0" applyNumberFormat="1" applyFont="1" applyBorder="1" applyAlignment="1">
      <alignment horizontal="right"/>
    </xf>
    <xf numFmtId="167" fontId="18" fillId="0" borderId="0" xfId="0" applyNumberFormat="1" applyFont="1" applyAlignment="1">
      <alignment horizontal="center"/>
    </xf>
    <xf numFmtId="167" fontId="20" fillId="0" borderId="4" xfId="0" applyNumberFormat="1" applyFont="1" applyBorder="1" applyAlignment="1">
      <alignment horizontal="right"/>
    </xf>
    <xf numFmtId="0" fontId="52" fillId="0" borderId="0" xfId="0" applyFont="1"/>
    <xf numFmtId="167" fontId="52" fillId="0" borderId="0" xfId="0" applyNumberFormat="1" applyFont="1" applyAlignment="1">
      <alignment horizontal="right"/>
    </xf>
    <xf numFmtId="0" fontId="5" fillId="0" borderId="10" xfId="0" applyFont="1" applyBorder="1"/>
    <xf numFmtId="178" fontId="20" fillId="0" borderId="10" xfId="0" applyNumberFormat="1" applyFont="1" applyBorder="1" applyAlignment="1">
      <alignment horizontal="center"/>
    </xf>
    <xf numFmtId="167" fontId="20" fillId="0" borderId="10" xfId="0" applyNumberFormat="1" applyFont="1" applyBorder="1" applyAlignment="1">
      <alignment horizontal="right"/>
    </xf>
    <xf numFmtId="167" fontId="52" fillId="0" borderId="1" xfId="0" applyNumberFormat="1" applyFont="1" applyBorder="1" applyAlignment="1">
      <alignment horizontal="right"/>
    </xf>
    <xf numFmtId="167" fontId="18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right"/>
    </xf>
    <xf numFmtId="166" fontId="20" fillId="0" borderId="1" xfId="0" applyNumberFormat="1" applyFont="1" applyBorder="1" applyAlignment="1">
      <alignment horizontal="right"/>
    </xf>
    <xf numFmtId="178" fontId="20" fillId="0" borderId="1" xfId="0" applyNumberFormat="1" applyFont="1" applyBorder="1" applyAlignment="1">
      <alignment horizontal="center"/>
    </xf>
    <xf numFmtId="0" fontId="20" fillId="0" borderId="4" xfId="0" applyFont="1" applyBorder="1"/>
    <xf numFmtId="167" fontId="18" fillId="0" borderId="4" xfId="0" applyNumberFormat="1" applyFont="1" applyBorder="1" applyAlignment="1">
      <alignment horizontal="center"/>
    </xf>
    <xf numFmtId="166" fontId="20" fillId="0" borderId="4" xfId="0" applyNumberFormat="1" applyFont="1" applyBorder="1" applyAlignment="1">
      <alignment horizontal="right"/>
    </xf>
    <xf numFmtId="1" fontId="20" fillId="0" borderId="4" xfId="0" applyNumberFormat="1" applyFont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20" fillId="0" borderId="10" xfId="0" applyFont="1" applyBorder="1"/>
    <xf numFmtId="0" fontId="52" fillId="0" borderId="10" xfId="0" applyFont="1" applyBorder="1"/>
    <xf numFmtId="167" fontId="52" fillId="0" borderId="10" xfId="0" applyNumberFormat="1" applyFont="1" applyBorder="1" applyAlignment="1">
      <alignment horizontal="right"/>
    </xf>
    <xf numFmtId="167" fontId="18" fillId="0" borderId="10" xfId="0" applyNumberFormat="1" applyFont="1" applyBorder="1" applyAlignment="1">
      <alignment horizontal="center"/>
    </xf>
    <xf numFmtId="166" fontId="20" fillId="0" borderId="10" xfId="0" applyNumberFormat="1" applyFont="1" applyBorder="1" applyAlignment="1">
      <alignment horizontal="right"/>
    </xf>
    <xf numFmtId="1" fontId="20" fillId="0" borderId="10" xfId="0" applyNumberFormat="1" applyFont="1" applyBorder="1" applyAlignment="1">
      <alignment horizontal="right"/>
    </xf>
    <xf numFmtId="1" fontId="5" fillId="0" borderId="10" xfId="0" applyNumberFormat="1" applyFont="1" applyBorder="1" applyAlignment="1">
      <alignment horizontal="right"/>
    </xf>
    <xf numFmtId="1" fontId="20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0" fillId="0" borderId="1" xfId="0" applyFont="1" applyBorder="1"/>
    <xf numFmtId="0" fontId="52" fillId="0" borderId="1" xfId="0" applyFont="1" applyBorder="1"/>
    <xf numFmtId="1" fontId="52" fillId="0" borderId="4" xfId="0" applyNumberFormat="1" applyFont="1" applyBorder="1" applyAlignment="1">
      <alignment horizontal="right"/>
    </xf>
    <xf numFmtId="1" fontId="52" fillId="0" borderId="0" xfId="0" applyNumberFormat="1" applyFont="1" applyAlignment="1">
      <alignment horizontal="right"/>
    </xf>
    <xf numFmtId="1" fontId="52" fillId="0" borderId="10" xfId="0" applyNumberFormat="1" applyFont="1" applyBorder="1" applyAlignment="1">
      <alignment horizontal="right"/>
    </xf>
    <xf numFmtId="1" fontId="52" fillId="0" borderId="1" xfId="0" applyNumberFormat="1" applyFont="1" applyBorder="1" applyAlignment="1">
      <alignment horizontal="right"/>
    </xf>
    <xf numFmtId="14" fontId="5" fillId="0" borderId="0" xfId="0" applyNumberFormat="1" applyFont="1"/>
    <xf numFmtId="37" fontId="52" fillId="0" borderId="0" xfId="0" applyNumberFormat="1" applyFont="1" applyAlignment="1">
      <alignment horizontal="right"/>
    </xf>
    <xf numFmtId="0" fontId="52" fillId="0" borderId="12" xfId="0" applyFont="1" applyBorder="1"/>
    <xf numFmtId="167" fontId="52" fillId="0" borderId="12" xfId="0" applyNumberFormat="1" applyFont="1" applyBorder="1" applyAlignment="1">
      <alignment horizontal="right"/>
    </xf>
    <xf numFmtId="1" fontId="52" fillId="0" borderId="12" xfId="0" applyNumberFormat="1" applyFont="1" applyBorder="1" applyAlignment="1">
      <alignment horizontal="right"/>
    </xf>
    <xf numFmtId="167" fontId="18" fillId="0" borderId="12" xfId="0" applyNumberFormat="1" applyFont="1" applyBorder="1" applyAlignment="1">
      <alignment horizontal="center"/>
    </xf>
    <xf numFmtId="9" fontId="20" fillId="0" borderId="10" xfId="2" applyFont="1" applyFill="1" applyBorder="1" applyAlignment="1">
      <alignment horizontal="right"/>
    </xf>
    <xf numFmtId="167" fontId="18" fillId="0" borderId="0" xfId="0" applyNumberFormat="1" applyFont="1" applyAlignment="1">
      <alignment horizontal="right"/>
    </xf>
    <xf numFmtId="9" fontId="20" fillId="0" borderId="1" xfId="2" applyFont="1" applyFill="1" applyBorder="1" applyAlignment="1">
      <alignment horizontal="right"/>
    </xf>
    <xf numFmtId="37" fontId="52" fillId="0" borderId="4" xfId="0" applyNumberFormat="1" applyFont="1" applyBorder="1" applyAlignment="1">
      <alignment horizontal="right"/>
    </xf>
    <xf numFmtId="37" fontId="52" fillId="0" borderId="12" xfId="0" applyNumberFormat="1" applyFont="1" applyBorder="1" applyAlignment="1">
      <alignment horizontal="right"/>
    </xf>
    <xf numFmtId="167" fontId="20" fillId="0" borderId="12" xfId="0" applyNumberFormat="1" applyFont="1" applyBorder="1" applyAlignment="1">
      <alignment horizontal="right"/>
    </xf>
    <xf numFmtId="37" fontId="52" fillId="0" borderId="10" xfId="0" applyNumberFormat="1" applyFont="1" applyBorder="1" applyAlignment="1">
      <alignment horizontal="right"/>
    </xf>
    <xf numFmtId="37" fontId="52" fillId="0" borderId="1" xfId="0" applyNumberFormat="1" applyFont="1" applyBorder="1" applyAlignment="1">
      <alignment horizontal="right"/>
    </xf>
    <xf numFmtId="0" fontId="20" fillId="0" borderId="25" xfId="0" applyFont="1" applyBorder="1" applyAlignment="1">
      <alignment horizontal="right"/>
    </xf>
    <xf numFmtId="0" fontId="20" fillId="0" borderId="25" xfId="0" applyFont="1" applyBorder="1"/>
    <xf numFmtId="0" fontId="5" fillId="0" borderId="25" xfId="0" applyFont="1" applyBorder="1"/>
    <xf numFmtId="0" fontId="52" fillId="0" borderId="25" xfId="0" applyFont="1" applyBorder="1"/>
    <xf numFmtId="37" fontId="52" fillId="0" borderId="25" xfId="0" applyNumberFormat="1" applyFont="1" applyBorder="1" applyAlignment="1">
      <alignment horizontal="right"/>
    </xf>
    <xf numFmtId="167" fontId="52" fillId="0" borderId="25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center"/>
    </xf>
    <xf numFmtId="1" fontId="5" fillId="0" borderId="25" xfId="0" applyNumberFormat="1" applyFont="1" applyBorder="1" applyAlignment="1">
      <alignment horizontal="right"/>
    </xf>
    <xf numFmtId="9" fontId="20" fillId="0" borderId="25" xfId="2" applyFont="1" applyFill="1" applyBorder="1" applyAlignment="1">
      <alignment horizontal="right"/>
    </xf>
    <xf numFmtId="178" fontId="20" fillId="0" borderId="25" xfId="0" applyNumberFormat="1" applyFont="1" applyBorder="1" applyAlignment="1">
      <alignment horizontal="center"/>
    </xf>
    <xf numFmtId="1" fontId="20" fillId="0" borderId="25" xfId="0" applyNumberFormat="1" applyFont="1" applyBorder="1" applyAlignment="1">
      <alignment horizontal="center"/>
    </xf>
    <xf numFmtId="167" fontId="20" fillId="0" borderId="25" xfId="0" applyNumberFormat="1" applyFont="1" applyBorder="1" applyAlignment="1">
      <alignment horizontal="right"/>
    </xf>
    <xf numFmtId="0" fontId="5" fillId="0" borderId="25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</cellXfs>
  <cellStyles count="74">
    <cellStyle name="20% - Accent1" xfId="26" builtinId="30" customBuiltin="1"/>
    <cellStyle name="20% - Accent1 2" xfId="53" xr:uid="{0C322D0C-2194-4F15-A602-FB3FCE0CDE0A}"/>
    <cellStyle name="20% - Accent2" xfId="30" builtinId="34" customBuiltin="1"/>
    <cellStyle name="20% - Accent2 2" xfId="56" xr:uid="{EE32D42F-0C7D-4FA8-BC96-3A2F6EAD1215}"/>
    <cellStyle name="20% - Accent3" xfId="34" builtinId="38" customBuiltin="1"/>
    <cellStyle name="20% - Accent3 2" xfId="59" xr:uid="{5229597C-C4BE-4561-BF19-18B6E08A2353}"/>
    <cellStyle name="20% - Accent4" xfId="38" builtinId="42" customBuiltin="1"/>
    <cellStyle name="20% - Accent4 2" xfId="62" xr:uid="{434924CB-6790-499D-98A1-698B462930CC}"/>
    <cellStyle name="20% - Accent5" xfId="42" builtinId="46" customBuiltin="1"/>
    <cellStyle name="20% - Accent5 2" xfId="65" xr:uid="{40D3C468-CB8F-4947-923F-8AD51689DCC6}"/>
    <cellStyle name="20% - Accent6" xfId="46" builtinId="50" customBuiltin="1"/>
    <cellStyle name="20% - Accent6 2" xfId="68" xr:uid="{43A21BBA-7EE7-4819-A273-31B2207EB08F}"/>
    <cellStyle name="40% - Accent1" xfId="27" builtinId="31" customBuiltin="1"/>
    <cellStyle name="40% - Accent1 2" xfId="54" xr:uid="{9941B021-E81E-4820-A5FB-4EBF47598D7B}"/>
    <cellStyle name="40% - Accent2" xfId="31" builtinId="35" customBuiltin="1"/>
    <cellStyle name="40% - Accent2 2" xfId="57" xr:uid="{87751DD8-2241-4B3E-A5EA-95A6481CDBF1}"/>
    <cellStyle name="40% - Accent3" xfId="35" builtinId="39" customBuiltin="1"/>
    <cellStyle name="40% - Accent3 2" xfId="60" xr:uid="{ABDA7A67-611E-49ED-8160-A61620EB23C8}"/>
    <cellStyle name="40% - Accent4" xfId="39" builtinId="43" customBuiltin="1"/>
    <cellStyle name="40% - Accent4 2" xfId="63" xr:uid="{A040A467-92DB-4A40-B4B4-0C0D53E46D97}"/>
    <cellStyle name="40% - Accent5" xfId="43" builtinId="47" customBuiltin="1"/>
    <cellStyle name="40% - Accent5 2" xfId="66" xr:uid="{2BEDFC50-4456-42B3-84F7-F5514EC7B6D4}"/>
    <cellStyle name="40% - Accent6" xfId="47" builtinId="51" customBuiltin="1"/>
    <cellStyle name="40% - Accent6 2" xfId="69" xr:uid="{5F686C52-4F69-4D96-B3D7-11C381F5F16C}"/>
    <cellStyle name="60% - Accent1" xfId="28" builtinId="32" customBuiltin="1"/>
    <cellStyle name="60% - Accent1 2" xfId="55" xr:uid="{398CEF9C-9C94-4F85-AFBA-19C98F29A29C}"/>
    <cellStyle name="60% - Accent2" xfId="32" builtinId="36" customBuiltin="1"/>
    <cellStyle name="60% - Accent2 2" xfId="58" xr:uid="{BAD03EA4-3FE6-4F09-B87D-8AE3C77AAEC3}"/>
    <cellStyle name="60% - Accent3" xfId="36" builtinId="40" customBuiltin="1"/>
    <cellStyle name="60% - Accent3 2" xfId="61" xr:uid="{61B7B27F-80B1-49F1-825D-EEE73F756068}"/>
    <cellStyle name="60% - Accent4" xfId="40" builtinId="44" customBuiltin="1"/>
    <cellStyle name="60% - Accent4 2" xfId="64" xr:uid="{0FACE466-9791-4C2E-8AED-2E05F6D8CF3D}"/>
    <cellStyle name="60% - Accent5" xfId="44" builtinId="48" customBuiltin="1"/>
    <cellStyle name="60% - Accent5 2" xfId="67" xr:uid="{D839C754-3467-4004-B252-A5C4E0A50B7A}"/>
    <cellStyle name="60% - Accent6" xfId="48" builtinId="52" customBuiltin="1"/>
    <cellStyle name="60% - Accent6 2" xfId="70" xr:uid="{0DA88742-B53B-4BDC-B374-1DF3A0E8BF0F}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Comma" xfId="6" builtinId="3"/>
    <cellStyle name="Comma [0]" xfId="5" builtinId="6"/>
    <cellStyle name="Currency" xfId="4" builtinId="4"/>
    <cellStyle name="Currency [0]" xfId="3" builtinId="7"/>
    <cellStyle name="Explanatory Text" xfId="23" builtinId="53" customBuiltin="1"/>
    <cellStyle name="Followed Hyperlink" xfId="7" builtinId="9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Hyperlink" xfId="8" builtinId="8" customBuiltin="1"/>
    <cellStyle name="Hyperlink 2" xfId="73" xr:uid="{38993049-EE8D-480F-8173-03124EFBB86E}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/>
    <cellStyle name="Normal 2" xfId="49" xr:uid="{C8A3B7A3-C9B0-45A6-9A63-B05068EEB7B8}"/>
    <cellStyle name="Normal 2 2" xfId="9" xr:uid="{AA06AC92-F700-49F0-BB3C-38BA4C678339}"/>
    <cellStyle name="Normal 3" xfId="51" xr:uid="{36163C58-120B-4153-9A9D-C3D54934DB2E}"/>
    <cellStyle name="Normal 4" xfId="72" xr:uid="{A67B5E80-7604-4F88-8AE3-2630CDAE25DA}"/>
    <cellStyle name="Note 2" xfId="50" xr:uid="{EAF5086A-384A-43FF-A666-4AAE490FE2C3}"/>
    <cellStyle name="Note 3" xfId="52" xr:uid="{C78A163B-C010-46BD-8A6F-3C3F99CC1301}"/>
    <cellStyle name="Output" xfId="18" builtinId="21" customBuiltin="1"/>
    <cellStyle name="Per cent" xfId="2" builtinId="5"/>
    <cellStyle name="Percent 2" xfId="71" xr:uid="{5FA7435C-2414-4447-8857-F187FCC36EE3}"/>
    <cellStyle name="Title" xfId="1" builtinId="15" customBuiltin="1"/>
    <cellStyle name="Total" xfId="24" builtinId="25" customBuiltin="1"/>
    <cellStyle name="Warning Text" xfId="22" builtinId="11" customBuiltin="1"/>
  </cellStyles>
  <dxfs count="5">
    <dxf>
      <numFmt numFmtId="173" formatCode="m:ss"/>
    </dxf>
    <dxf>
      <numFmt numFmtId="173" formatCode="m:ss"/>
    </dxf>
    <dxf>
      <numFmt numFmtId="173" formatCode="m:ss"/>
    </dxf>
    <dxf>
      <numFmt numFmtId="173" formatCode="m:ss"/>
    </dxf>
    <dxf>
      <numFmt numFmtId="173" formatCode="m:ss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95BA6"/>
      <rgbColor rgb="00FFFFFF"/>
      <rgbColor rgb="00F71301"/>
      <rgbColor rgb="0000FF00"/>
      <rgbColor rgb="000000FF"/>
      <rgbColor rgb="00FFFF00"/>
      <rgbColor rgb="00F9FBFD"/>
      <rgbColor rgb="0000FFFF"/>
      <rgbColor rgb="000066CC"/>
      <rgbColor rgb="00008000"/>
      <rgbColor rgb="00000080"/>
      <rgbColor rgb="00808000"/>
      <rgbColor rgb="00800080"/>
      <rgbColor rgb="00008080"/>
      <rgbColor rgb="00EDF3F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747"/>
      <color rgb="FFDAEEFF"/>
      <color rgb="FF009639"/>
      <color rgb="FFCCFFFF"/>
      <color rgb="FF003087"/>
      <color rgb="FF005EB8"/>
      <color rgb="FF330072"/>
      <color rgb="FF41B6E6"/>
      <color rgb="FFAE2573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400050</xdr:colOff>
      <xdr:row>0</xdr:row>
      <xdr:rowOff>0</xdr:rowOff>
    </xdr:from>
    <xdr:to>
      <xdr:col>11</xdr:col>
      <xdr:colOff>381000</xdr:colOff>
      <xdr:row>5</xdr:row>
      <xdr:rowOff>101600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678A0CF4-C07F-AA49-4182-A79369A2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48275" y="0"/>
          <a:ext cx="952500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PRT\DCVA\Ambulance%20return\Publication\2019-20%20Data\A%20May%209th%20pub\Working%20files\AmbSYS%20time%20series%20to%2020190430%20working%20fi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ata\PPRT\DCVA\Ambulance%20return\Publication\2014-15%20Data\K%20Apr%209%20pub%20-%20Feb15%20Sys%20-%20Nov14%20CO\Working%20files\AmbSys%20-%20check%20revised%20comparison%20period%202013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Response times"/>
      <sheetName val="Incidents"/>
      <sheetName val="Calls"/>
      <sheetName val="Resources"/>
      <sheetName val="NoC, CPR"/>
      <sheetName val="HCP response times"/>
      <sheetName val="Ambulance CCG lookup"/>
      <sheetName val="Section 136"/>
      <sheetName val="Raw"/>
      <sheetName val="Data Queries"/>
      <sheetName val="Graphs"/>
      <sheetName val="Trust Standards"/>
      <sheetName val="Maps (Am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istical Note"/>
      <sheetName val="Latest Months"/>
      <sheetName val="Latest Month raw data"/>
      <sheetName val="Comp for Sig Test"/>
      <sheetName val="2012-13 YTD"/>
      <sheetName val="2013-14 YTD"/>
      <sheetName val="Macro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Ian Kay" id="{1ED5CF79-EB82-4B13-AFEC-7763E44037D6}" userId="S::ian.kay@england.nhs.uk::208acd6c-6a2a-409a-a3a6-156d8e419408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O2" dT="2023-05-18T08:28:56.73" personId="{1ED5CF79-EB82-4B13-AFEC-7763E44037D6}" id="{EEBAEA4C-6A23-478B-BCE6-E7360D6E0954}">
    <text>October and November 2022:
London C1-C4 incident counts missing,
so ratios exclude resources in London.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hsengland.media@nhs.net" TargetMode="External"/><Relationship Id="rId2" Type="http://schemas.openxmlformats.org/officeDocument/2006/relationships/hyperlink" Target="mailto:england.999iucdata@nhs.net" TargetMode="External"/><Relationship Id="rId1" Type="http://schemas.openxmlformats.org/officeDocument/2006/relationships/hyperlink" Target="http://www.england.nhs.uk/statistics/statistical-work-areas/ambulance-quality-indicator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geoportal.statistics.gov.uk/datasets/0f0823d7708d4d0e8315092890564470_0/explore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66"/>
  <sheetViews>
    <sheetView tabSelected="1" workbookViewId="0"/>
  </sheetViews>
  <sheetFormatPr defaultColWidth="9.453125" defaultRowHeight="12.5" x14ac:dyDescent="0.25"/>
  <cols>
    <col min="1" max="1" width="13.90625" style="38" bestFit="1" customWidth="1"/>
    <col min="2" max="2" width="13" style="38" customWidth="1"/>
    <col min="3" max="3" width="6.453125" style="38" bestFit="1" customWidth="1"/>
    <col min="4" max="4" width="7.453125" style="38" bestFit="1" customWidth="1"/>
    <col min="5" max="5" width="5.453125" style="38" bestFit="1" customWidth="1"/>
    <col min="6" max="6" width="6.453125" style="38" bestFit="1" customWidth="1"/>
    <col min="7" max="7" width="6.54296875" style="38" bestFit="1" customWidth="1"/>
    <col min="8" max="8" width="6.453125" style="38" bestFit="1" customWidth="1"/>
    <col min="9" max="9" width="8.54296875" style="38" bestFit="1" customWidth="1"/>
    <col min="10" max="10" width="7.54296875" style="38" bestFit="1" customWidth="1"/>
    <col min="11" max="11" width="7" style="38" bestFit="1" customWidth="1"/>
    <col min="12" max="12" width="6" style="38" customWidth="1"/>
    <col min="13" max="13" width="2" style="38" customWidth="1"/>
    <col min="14" max="16384" width="9.453125" style="38"/>
  </cols>
  <sheetData>
    <row r="1" spans="1:8" ht="15.5" x14ac:dyDescent="0.35">
      <c r="A1" s="4" t="s">
        <v>0</v>
      </c>
    </row>
    <row r="2" spans="1:8" x14ac:dyDescent="0.25">
      <c r="A2" s="38" t="s">
        <v>1</v>
      </c>
    </row>
    <row r="3" spans="1:8" x14ac:dyDescent="0.25">
      <c r="A3" s="38" t="s">
        <v>2</v>
      </c>
    </row>
    <row r="4" spans="1:8" x14ac:dyDescent="0.25">
      <c r="A4" s="38" t="s">
        <v>3</v>
      </c>
    </row>
    <row r="5" spans="1:8" x14ac:dyDescent="0.25">
      <c r="A5" s="11" t="s">
        <v>4</v>
      </c>
    </row>
    <row r="6" spans="1:8" x14ac:dyDescent="0.25">
      <c r="A6" s="38" t="s">
        <v>5</v>
      </c>
    </row>
    <row r="8" spans="1:8" ht="13" x14ac:dyDescent="0.3">
      <c r="A8" s="66" t="s">
        <v>6</v>
      </c>
      <c r="B8" s="38" t="s">
        <v>7</v>
      </c>
    </row>
    <row r="9" spans="1:8" x14ac:dyDescent="0.25">
      <c r="B9" s="1" t="s">
        <v>8</v>
      </c>
    </row>
    <row r="10" spans="1:8" x14ac:dyDescent="0.25">
      <c r="B10" s="38" t="s">
        <v>9</v>
      </c>
    </row>
    <row r="12" spans="1:8" ht="13" x14ac:dyDescent="0.3">
      <c r="A12" s="36" t="s">
        <v>10</v>
      </c>
      <c r="H12" s="121"/>
    </row>
    <row r="13" spans="1:8" x14ac:dyDescent="0.25">
      <c r="B13" s="64" t="s">
        <v>11</v>
      </c>
      <c r="D13" s="299" t="s">
        <v>12</v>
      </c>
      <c r="F13" s="64" t="s">
        <v>13</v>
      </c>
      <c r="H13" s="120" t="s">
        <v>14</v>
      </c>
    </row>
    <row r="14" spans="1:8" ht="13" x14ac:dyDescent="0.3">
      <c r="A14" s="65"/>
      <c r="B14" s="11" t="s">
        <v>15</v>
      </c>
      <c r="D14" s="300" t="s">
        <v>16</v>
      </c>
      <c r="H14" s="64" t="s">
        <v>17</v>
      </c>
    </row>
    <row r="15" spans="1:8" x14ac:dyDescent="0.25">
      <c r="B15" s="11" t="s">
        <v>18</v>
      </c>
      <c r="D15" s="298" t="s">
        <v>19</v>
      </c>
      <c r="F15" s="121" t="s">
        <v>20</v>
      </c>
      <c r="H15" s="121" t="s">
        <v>21</v>
      </c>
    </row>
    <row r="17" spans="1:3" ht="13" x14ac:dyDescent="0.3">
      <c r="A17" s="66" t="s">
        <v>22</v>
      </c>
      <c r="B17" s="38" t="s">
        <v>23</v>
      </c>
    </row>
    <row r="18" spans="1:3" ht="13" x14ac:dyDescent="0.3">
      <c r="A18" s="66"/>
      <c r="B18" s="38" t="s">
        <v>24</v>
      </c>
    </row>
    <row r="19" spans="1:3" ht="13" x14ac:dyDescent="0.3">
      <c r="A19" s="66" t="s">
        <v>25</v>
      </c>
      <c r="B19" s="38" t="s">
        <v>26</v>
      </c>
    </row>
    <row r="20" spans="1:3" x14ac:dyDescent="0.25">
      <c r="B20" s="38" t="s">
        <v>27</v>
      </c>
    </row>
    <row r="21" spans="1:3" x14ac:dyDescent="0.25">
      <c r="B21" s="38" t="s">
        <v>28</v>
      </c>
    </row>
    <row r="22" spans="1:3" x14ac:dyDescent="0.25">
      <c r="B22" s="38" t="s">
        <v>29</v>
      </c>
    </row>
    <row r="24" spans="1:3" ht="13" x14ac:dyDescent="0.3">
      <c r="A24" s="66" t="s">
        <v>30</v>
      </c>
      <c r="B24" s="1" t="s">
        <v>31</v>
      </c>
    </row>
    <row r="25" spans="1:3" x14ac:dyDescent="0.25">
      <c r="B25" s="284">
        <v>42948</v>
      </c>
      <c r="C25" s="1" t="s">
        <v>32</v>
      </c>
    </row>
    <row r="26" spans="1:3" x14ac:dyDescent="0.25">
      <c r="B26" s="284">
        <v>42954</v>
      </c>
      <c r="C26" s="1" t="s">
        <v>33</v>
      </c>
    </row>
    <row r="27" spans="1:3" x14ac:dyDescent="0.25">
      <c r="B27" s="284">
        <v>42979</v>
      </c>
      <c r="C27" s="1" t="s">
        <v>34</v>
      </c>
    </row>
    <row r="28" spans="1:3" x14ac:dyDescent="0.25">
      <c r="B28" s="284">
        <v>42987</v>
      </c>
      <c r="C28" s="1" t="s">
        <v>35</v>
      </c>
    </row>
    <row r="29" spans="1:3" x14ac:dyDescent="0.25">
      <c r="B29" s="284">
        <v>43040</v>
      </c>
      <c r="C29" s="1" t="s">
        <v>36</v>
      </c>
    </row>
    <row r="30" spans="1:3" x14ac:dyDescent="0.25">
      <c r="B30" s="284">
        <v>43062</v>
      </c>
      <c r="C30" s="1" t="s">
        <v>37</v>
      </c>
    </row>
    <row r="31" spans="1:3" x14ac:dyDescent="0.25">
      <c r="B31" s="284">
        <v>43070</v>
      </c>
      <c r="C31" s="1" t="s">
        <v>38</v>
      </c>
    </row>
    <row r="32" spans="1:3" x14ac:dyDescent="0.25">
      <c r="B32" s="285">
        <v>43191</v>
      </c>
      <c r="C32" s="1" t="s">
        <v>39</v>
      </c>
    </row>
    <row r="33" spans="1:12" x14ac:dyDescent="0.25">
      <c r="B33" s="38" t="s">
        <v>40</v>
      </c>
    </row>
    <row r="35" spans="1:12" ht="13" x14ac:dyDescent="0.3">
      <c r="A35" s="66" t="s">
        <v>41</v>
      </c>
      <c r="B35" s="38" t="s">
        <v>42</v>
      </c>
    </row>
    <row r="36" spans="1:12" x14ac:dyDescent="0.25">
      <c r="B36" s="38" t="s">
        <v>43</v>
      </c>
    </row>
    <row r="37" spans="1:12" x14ac:dyDescent="0.25">
      <c r="B37" s="38" t="s">
        <v>44</v>
      </c>
    </row>
    <row r="38" spans="1:12" x14ac:dyDescent="0.25">
      <c r="B38" s="38" t="s">
        <v>45</v>
      </c>
    </row>
    <row r="40" spans="1:12" ht="13" x14ac:dyDescent="0.3">
      <c r="A40" s="36" t="s">
        <v>46</v>
      </c>
      <c r="B40" s="38" t="s">
        <v>47</v>
      </c>
    </row>
    <row r="41" spans="1:12" ht="13" x14ac:dyDescent="0.3">
      <c r="A41" s="36"/>
      <c r="B41" s="38" t="s">
        <v>48</v>
      </c>
    </row>
    <row r="42" spans="1:12" x14ac:dyDescent="0.25">
      <c r="B42" s="38" t="s">
        <v>49</v>
      </c>
    </row>
    <row r="43" spans="1:12" x14ac:dyDescent="0.25">
      <c r="A43" s="67" t="s">
        <v>50</v>
      </c>
      <c r="B43" s="67"/>
      <c r="C43" s="55" t="s">
        <v>51</v>
      </c>
      <c r="D43" s="55" t="s">
        <v>52</v>
      </c>
      <c r="E43" s="55" t="s">
        <v>53</v>
      </c>
      <c r="F43" s="55" t="s">
        <v>54</v>
      </c>
      <c r="G43" s="55" t="s">
        <v>55</v>
      </c>
      <c r="H43" s="55" t="s">
        <v>56</v>
      </c>
      <c r="I43" s="55" t="s">
        <v>57</v>
      </c>
      <c r="J43" s="55" t="s">
        <v>58</v>
      </c>
      <c r="K43" s="55" t="s">
        <v>59</v>
      </c>
      <c r="L43" s="55" t="s">
        <v>60</v>
      </c>
    </row>
    <row r="44" spans="1:12" x14ac:dyDescent="0.25">
      <c r="A44" s="68" t="s">
        <v>61</v>
      </c>
      <c r="C44" s="286">
        <v>43283</v>
      </c>
      <c r="D44" s="286">
        <v>43257</v>
      </c>
      <c r="E44" s="286" t="s">
        <v>62</v>
      </c>
      <c r="F44" s="286">
        <v>43311</v>
      </c>
      <c r="G44" s="286">
        <v>43286</v>
      </c>
      <c r="H44" s="286">
        <v>43282</v>
      </c>
      <c r="I44" s="286">
        <v>43286</v>
      </c>
      <c r="J44" s="286">
        <v>43272</v>
      </c>
      <c r="K44" s="287">
        <v>0</v>
      </c>
      <c r="L44" s="286">
        <v>43263</v>
      </c>
    </row>
    <row r="45" spans="1:12" x14ac:dyDescent="0.25">
      <c r="A45" s="68" t="s">
        <v>63</v>
      </c>
      <c r="C45" s="286" t="s">
        <v>64</v>
      </c>
      <c r="D45" s="286">
        <v>43252</v>
      </c>
      <c r="E45" s="286" t="s">
        <v>62</v>
      </c>
      <c r="F45" s="286" t="s">
        <v>64</v>
      </c>
      <c r="G45" s="286" t="s">
        <v>64</v>
      </c>
      <c r="H45" s="286" t="s">
        <v>64</v>
      </c>
      <c r="I45" s="286" t="s">
        <v>64</v>
      </c>
      <c r="J45" s="286">
        <v>43258</v>
      </c>
      <c r="K45" s="286">
        <v>43286</v>
      </c>
      <c r="L45" s="286">
        <v>43245</v>
      </c>
    </row>
    <row r="46" spans="1:12" x14ac:dyDescent="0.25">
      <c r="A46" s="68" t="s">
        <v>65</v>
      </c>
      <c r="C46" s="286" t="s">
        <v>64</v>
      </c>
      <c r="D46" s="287">
        <v>0</v>
      </c>
      <c r="E46" s="286" t="s">
        <v>62</v>
      </c>
      <c r="F46" s="287">
        <v>0</v>
      </c>
      <c r="G46" s="286" t="s">
        <v>62</v>
      </c>
      <c r="H46" s="286" t="s">
        <v>62</v>
      </c>
      <c r="I46" s="286" t="s">
        <v>64</v>
      </c>
      <c r="J46" s="286">
        <v>43279</v>
      </c>
      <c r="K46" s="287">
        <v>0</v>
      </c>
      <c r="L46" s="287">
        <v>0</v>
      </c>
    </row>
    <row r="47" spans="1:12" x14ac:dyDescent="0.25">
      <c r="A47" s="68" t="s">
        <v>66</v>
      </c>
      <c r="C47" s="286" t="s">
        <v>64</v>
      </c>
      <c r="D47" s="287">
        <v>0</v>
      </c>
      <c r="E47" s="286" t="s">
        <v>62</v>
      </c>
      <c r="F47" s="286">
        <v>43282</v>
      </c>
      <c r="G47" s="286">
        <v>43286</v>
      </c>
      <c r="H47" s="286">
        <v>43282</v>
      </c>
      <c r="I47" s="286" t="s">
        <v>64</v>
      </c>
      <c r="J47" s="286">
        <v>43272</v>
      </c>
      <c r="K47" s="287">
        <v>0</v>
      </c>
      <c r="L47" s="287">
        <v>0</v>
      </c>
    </row>
    <row r="48" spans="1:12" x14ac:dyDescent="0.25">
      <c r="A48" s="69" t="s">
        <v>67</v>
      </c>
      <c r="B48" s="67"/>
      <c r="C48" s="288" t="s">
        <v>64</v>
      </c>
      <c r="D48" s="288">
        <v>43282</v>
      </c>
      <c r="E48" s="289">
        <v>0</v>
      </c>
      <c r="F48" s="288">
        <v>43311</v>
      </c>
      <c r="G48" s="288" t="s">
        <v>64</v>
      </c>
      <c r="H48" s="288" t="s">
        <v>64</v>
      </c>
      <c r="I48" s="288" t="s">
        <v>64</v>
      </c>
      <c r="J48" s="288" t="s">
        <v>64</v>
      </c>
      <c r="K48" s="288">
        <v>43286</v>
      </c>
      <c r="L48" s="288">
        <v>43245</v>
      </c>
    </row>
    <row r="49" spans="1:12" x14ac:dyDescent="0.25">
      <c r="B49" s="70">
        <v>0</v>
      </c>
      <c r="C49" s="71" t="s">
        <v>68</v>
      </c>
      <c r="E49" s="71"/>
      <c r="F49" s="71"/>
      <c r="G49" s="71"/>
      <c r="H49" s="70" t="s">
        <v>62</v>
      </c>
      <c r="I49" s="71" t="s">
        <v>69</v>
      </c>
      <c r="J49" s="71"/>
      <c r="K49" s="71"/>
      <c r="L49" s="71"/>
    </row>
    <row r="50" spans="1:12" x14ac:dyDescent="0.25">
      <c r="B50" s="70"/>
      <c r="C50" s="71"/>
      <c r="E50" s="71"/>
      <c r="F50" s="71"/>
      <c r="G50" s="71"/>
      <c r="H50" s="70"/>
      <c r="I50" s="71"/>
      <c r="J50" s="71"/>
      <c r="K50" s="71"/>
      <c r="L50" s="71"/>
    </row>
    <row r="51" spans="1:12" x14ac:dyDescent="0.25">
      <c r="A51" s="38" t="s">
        <v>70</v>
      </c>
    </row>
    <row r="52" spans="1:12" x14ac:dyDescent="0.25">
      <c r="A52" s="38" t="s">
        <v>1040</v>
      </c>
    </row>
    <row r="53" spans="1:12" x14ac:dyDescent="0.25">
      <c r="A53" s="38" t="s">
        <v>1041</v>
      </c>
    </row>
    <row r="54" spans="1:12" x14ac:dyDescent="0.25">
      <c r="A54" s="38" t="s">
        <v>1042</v>
      </c>
    </row>
    <row r="56" spans="1:12" ht="13" x14ac:dyDescent="0.3">
      <c r="A56" s="66" t="s">
        <v>71</v>
      </c>
      <c r="B56" s="38" t="s">
        <v>72</v>
      </c>
      <c r="G56" s="360" t="s">
        <v>73</v>
      </c>
    </row>
    <row r="57" spans="1:12" ht="13" x14ac:dyDescent="0.3">
      <c r="A57" s="66"/>
    </row>
    <row r="58" spans="1:12" ht="13" x14ac:dyDescent="0.3">
      <c r="A58" s="66" t="s">
        <v>74</v>
      </c>
      <c r="B58" s="230" t="s">
        <v>75</v>
      </c>
    </row>
    <row r="59" spans="1:12" x14ac:dyDescent="0.25">
      <c r="B59" s="138" t="s">
        <v>76</v>
      </c>
    </row>
    <row r="60" spans="1:12" x14ac:dyDescent="0.25">
      <c r="B60" s="38" t="s">
        <v>77</v>
      </c>
    </row>
    <row r="62" spans="1:12" ht="13" x14ac:dyDescent="0.3">
      <c r="A62" s="66" t="s">
        <v>78</v>
      </c>
      <c r="B62" s="72">
        <v>46247</v>
      </c>
    </row>
    <row r="64" spans="1:12" ht="13" x14ac:dyDescent="0.3">
      <c r="A64" s="66" t="s">
        <v>79</v>
      </c>
      <c r="B64" s="38" t="s">
        <v>80</v>
      </c>
    </row>
    <row r="65" spans="2:2" x14ac:dyDescent="0.25">
      <c r="B65" s="38" t="s">
        <v>81</v>
      </c>
    </row>
    <row r="66" spans="2:2" x14ac:dyDescent="0.25">
      <c r="B66" s="38" t="s">
        <v>82</v>
      </c>
    </row>
  </sheetData>
  <sortState xmlns:xlrd2="http://schemas.microsoft.com/office/spreadsheetml/2017/richdata2" ref="B18:B27">
    <sortCondition ref="B18"/>
  </sortState>
  <hyperlinks>
    <hyperlink ref="F13" location="'NoC, CPR'!A1" display="'NoC, CPR'!A1" xr:uid="{00000000-0004-0000-0000-000001000000}"/>
    <hyperlink ref="D15" location="Resources!A1" display="Resources!A1" xr:uid="{00000000-0004-0000-0000-000002000000}"/>
    <hyperlink ref="B13" location="'Response times'!A1" display="'Response times'!A1" xr:uid="{00000000-0004-0000-0000-000005000000}"/>
    <hyperlink ref="A5" r:id="rId1" xr:uid="{00000000-0004-0000-0000-000006000000}"/>
    <hyperlink ref="F15" location="'HCP, IFT'!A1" display="HCP, IFT" xr:uid="{00000000-0004-0000-0000-00000A000000}"/>
    <hyperlink ref="H14" location="'Section 136'!A1" display="Section 136" xr:uid="{D11F1D24-7E17-4D5A-B044-EEAD64EAD32A}"/>
    <hyperlink ref="H13" location="'HCP to Sep''19'!A1" display="HCP to Sep'19" xr:uid="{B42E5C23-7135-44C6-84BB-40320F34A7D3}"/>
    <hyperlink ref="D14" location="Validation!A1" display="Validation and assessment" xr:uid="{411D8A77-2575-4B2E-B3FC-726E806938C7}"/>
    <hyperlink ref="H15" location="'ICB lookup'!A1" display="'ICB lookup" xr:uid="{343C9580-9549-403A-B602-B38274152848}"/>
    <hyperlink ref="B15" location="Calls!A1" display="Calls!A1" xr:uid="{7D12876D-F2C6-468C-BD19-E8B7C67FFC5E}"/>
    <hyperlink ref="B14" location="'Response times'!A1" display="'Response times'!A1" xr:uid="{0EA83105-8583-4FCE-A9E1-303952978D8A}"/>
    <hyperlink ref="D13" location="Handovers!A1" display="Handovers!A1" xr:uid="{AB724F22-AF9A-4ABB-BACF-BE4DA5CC6BB2}"/>
    <hyperlink ref="B59" r:id="rId2" xr:uid="{39BB8AFC-1874-49B2-96A6-C148ADB4D7D1}"/>
    <hyperlink ref="G56" r:id="rId3" xr:uid="{11FE6E21-6564-41B7-AD72-081D7884E10C}"/>
  </hyperlinks>
  <pageMargins left="0.51181102362204722" right="0.31496062992125984" top="0.74803149606299213" bottom="0.74803149606299213" header="0.31496062992125984" footer="0.31496062992125984"/>
  <pageSetup paperSize="9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A1:BM138"/>
  <sheetViews>
    <sheetView zoomScaleNormal="100" workbookViewId="0">
      <pane xSplit="4" ySplit="36" topLeftCell="E109" activePane="bottomRight" state="frozen"/>
      <selection pane="topRight" activeCell="E1" sqref="E1"/>
      <selection pane="bottomLeft" activeCell="A37" sqref="A37"/>
      <selection pane="bottomRight" activeCell="B5" sqref="B5:C5"/>
    </sheetView>
  </sheetViews>
  <sheetFormatPr defaultColWidth="9.453125" defaultRowHeight="12.5" x14ac:dyDescent="0.25"/>
  <cols>
    <col min="1" max="1" width="1.54296875" style="2" customWidth="1"/>
    <col min="2" max="2" width="8.54296875" style="1" customWidth="1"/>
    <col min="3" max="3" width="14.54296875" style="1" customWidth="1"/>
    <col min="4" max="4" width="3" style="1" customWidth="1"/>
    <col min="5" max="5" width="11.453125" style="1" customWidth="1"/>
    <col min="6" max="6" width="1.54296875" style="1" customWidth="1"/>
    <col min="7" max="7" width="7.54296875" style="1" customWidth="1"/>
    <col min="8" max="8" width="8.54296875" style="1" customWidth="1"/>
    <col min="9" max="9" width="11.54296875" style="1" customWidth="1"/>
    <col min="10" max="10" width="1.54296875" style="1" customWidth="1"/>
    <col min="11" max="11" width="8.453125" style="1" customWidth="1"/>
    <col min="12" max="12" width="1.54296875" style="1" customWidth="1"/>
    <col min="13" max="13" width="7.54296875" style="1" customWidth="1"/>
    <col min="14" max="14" width="8.54296875" style="1" customWidth="1"/>
    <col min="15" max="15" width="11.54296875" style="1" customWidth="1"/>
    <col min="16" max="16" width="1.54296875" style="1" customWidth="1"/>
    <col min="17" max="17" width="8.453125" style="1" customWidth="1"/>
    <col min="18" max="18" width="1.54296875" style="1" customWidth="1"/>
    <col min="19" max="19" width="7.54296875" style="1" customWidth="1"/>
    <col min="20" max="20" width="8.54296875" style="1" customWidth="1"/>
    <col min="21" max="21" width="11.54296875" style="1" customWidth="1"/>
    <col min="22" max="22" width="1.54296875" style="1" customWidth="1"/>
    <col min="23" max="23" width="8.453125" style="1" customWidth="1"/>
    <col min="24" max="24" width="1.54296875" style="1" customWidth="1"/>
    <col min="25" max="25" width="7.54296875" style="1" customWidth="1"/>
    <col min="26" max="26" width="8.54296875" style="1" customWidth="1"/>
    <col min="27" max="27" width="12.54296875" style="1" customWidth="1"/>
    <col min="28" max="28" width="1.54296875" style="1" customWidth="1"/>
    <col min="29" max="29" width="8.453125" style="1" customWidth="1"/>
    <col min="30" max="30" width="1.54296875" style="1" customWidth="1"/>
    <col min="31" max="31" width="7.54296875" style="1" customWidth="1"/>
    <col min="32" max="32" width="8.54296875" style="1" customWidth="1"/>
    <col min="33" max="33" width="12.54296875" style="1" customWidth="1"/>
    <col min="34" max="34" width="1.54296875" style="1" customWidth="1"/>
    <col min="35" max="35" width="9.453125" style="1" customWidth="1"/>
    <col min="36" max="36" width="1.54296875" style="1" customWidth="1"/>
    <col min="37" max="37" width="9.453125" style="1" bestFit="1" customWidth="1"/>
    <col min="38" max="38" width="8.54296875" style="1" customWidth="1"/>
    <col min="39" max="39" width="12.54296875" style="1" customWidth="1"/>
    <col min="40" max="40" width="1.54296875" style="1" customWidth="1"/>
    <col min="41" max="41" width="8.453125" style="1" customWidth="1"/>
    <col min="42" max="42" width="1.54296875" style="1" customWidth="1"/>
    <col min="43" max="43" width="7.54296875" style="1" customWidth="1"/>
    <col min="44" max="44" width="8.54296875" style="1" customWidth="1"/>
    <col min="45" max="45" width="12.54296875" style="1" customWidth="1"/>
    <col min="46" max="46" width="1.54296875" style="1" customWidth="1"/>
    <col min="47" max="47" width="8.453125" style="1" customWidth="1"/>
    <col min="48" max="48" width="1.54296875" style="1" customWidth="1"/>
    <col min="49" max="49" width="7.54296875" style="1" customWidth="1"/>
    <col min="50" max="50" width="8.54296875" style="1" customWidth="1"/>
    <col min="51" max="51" width="12.54296875" style="1" customWidth="1"/>
    <col min="52" max="52" width="1.54296875" style="1" customWidth="1"/>
    <col min="53" max="53" width="8.453125" style="1" customWidth="1"/>
    <col min="54" max="54" width="1.54296875" style="1" customWidth="1"/>
    <col min="55" max="55" width="7.54296875" style="1" customWidth="1"/>
    <col min="56" max="56" width="8.54296875" style="1" customWidth="1"/>
    <col min="57" max="57" width="12.54296875" style="1" customWidth="1"/>
    <col min="58" max="58" width="1.54296875" style="1" customWidth="1"/>
    <col min="59" max="59" width="8.453125" style="1" customWidth="1"/>
    <col min="60" max="60" width="1.54296875" style="1" customWidth="1"/>
    <col min="61" max="61" width="7.54296875" style="1" customWidth="1"/>
    <col min="62" max="62" width="8.54296875" style="1" customWidth="1"/>
    <col min="63" max="63" width="12.54296875" style="1" customWidth="1"/>
    <col min="64" max="64" width="1.54296875" style="1" customWidth="1"/>
    <col min="65" max="65" width="14.54296875" style="1" customWidth="1"/>
    <col min="66" max="16384" width="9.453125" style="38"/>
  </cols>
  <sheetData>
    <row r="1" spans="1:65" ht="17.5" x14ac:dyDescent="0.35">
      <c r="A1" s="33" t="s">
        <v>370</v>
      </c>
      <c r="B1" s="27"/>
      <c r="C1" s="9"/>
      <c r="E1" s="33" t="s">
        <v>83</v>
      </c>
      <c r="F1" s="35"/>
      <c r="G1" s="9"/>
      <c r="H1" s="9"/>
      <c r="I1" s="9"/>
      <c r="J1" s="36"/>
      <c r="K1" s="34"/>
      <c r="L1" s="34"/>
      <c r="M1" s="34"/>
      <c r="W1" s="34"/>
      <c r="X1" s="34"/>
      <c r="Y1" s="34"/>
      <c r="AC1" s="34"/>
      <c r="AD1" s="34"/>
      <c r="AE1" s="34"/>
      <c r="AO1" s="34"/>
      <c r="AP1" s="34"/>
      <c r="AQ1" s="34"/>
      <c r="AU1" s="34"/>
      <c r="AV1" s="34"/>
      <c r="AW1" s="34"/>
      <c r="BG1" s="34"/>
      <c r="BH1" s="34"/>
      <c r="BI1" s="34"/>
    </row>
    <row r="2" spans="1:65" x14ac:dyDescent="0.25">
      <c r="B2" s="209"/>
      <c r="C2" s="2"/>
      <c r="E2" s="58" t="s">
        <v>371</v>
      </c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10"/>
      <c r="W2" s="58" t="s">
        <v>372</v>
      </c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10"/>
      <c r="AO2" s="58" t="s">
        <v>373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5"/>
      <c r="BA2" s="58" t="s">
        <v>374</v>
      </c>
      <c r="BB2" s="58"/>
      <c r="BC2" s="58"/>
      <c r="BD2" s="58"/>
      <c r="BE2" s="58"/>
      <c r="BF2" s="58"/>
      <c r="BG2" s="58"/>
      <c r="BH2" s="58"/>
      <c r="BI2" s="58"/>
      <c r="BJ2" s="58"/>
      <c r="BK2" s="58"/>
    </row>
    <row r="3" spans="1:65" ht="13.5" customHeight="1" x14ac:dyDescent="0.3">
      <c r="A3" s="18"/>
      <c r="B3" s="209" t="str">
        <f ca="1">OFFSET(Raw!$GW$5,MATCH($B$5,Raw!$GX$6:$GX$26,0),0)</f>
        <v>Eng</v>
      </c>
      <c r="C3" s="26" t="str">
        <f>VLOOKUP($B$5,Raw!$GX$6:$HA$26,3,0)</f>
        <v>.</v>
      </c>
      <c r="D3" s="57"/>
      <c r="E3" s="58" t="s">
        <v>375</v>
      </c>
      <c r="F3" s="58"/>
      <c r="G3" s="58"/>
      <c r="H3" s="58"/>
      <c r="I3" s="58"/>
      <c r="J3" s="55"/>
      <c r="K3" s="58" t="s">
        <v>376</v>
      </c>
      <c r="L3" s="58"/>
      <c r="M3" s="58"/>
      <c r="N3" s="58"/>
      <c r="O3" s="58"/>
      <c r="P3" s="55"/>
      <c r="Q3" s="58" t="s">
        <v>377</v>
      </c>
      <c r="R3" s="58"/>
      <c r="S3" s="58"/>
      <c r="T3" s="58"/>
      <c r="U3" s="58"/>
      <c r="V3" s="55"/>
      <c r="W3" s="58" t="s">
        <v>378</v>
      </c>
      <c r="X3" s="58"/>
      <c r="Y3" s="58"/>
      <c r="Z3" s="58"/>
      <c r="AA3" s="58"/>
      <c r="AB3" s="55"/>
      <c r="AC3" s="58" t="s">
        <v>379</v>
      </c>
      <c r="AD3" s="58"/>
      <c r="AE3" s="58"/>
      <c r="AF3" s="58"/>
      <c r="AG3" s="58"/>
      <c r="AH3" s="55"/>
      <c r="AI3" s="58" t="s">
        <v>380</v>
      </c>
      <c r="AJ3" s="58"/>
      <c r="AK3" s="58"/>
      <c r="AL3" s="58"/>
      <c r="AM3" s="58"/>
      <c r="AN3" s="55"/>
      <c r="AO3" s="58" t="s">
        <v>381</v>
      </c>
      <c r="AP3" s="58"/>
      <c r="AQ3" s="58"/>
      <c r="AR3" s="58"/>
      <c r="AS3" s="58"/>
      <c r="AT3" s="55"/>
      <c r="AU3" s="58" t="s">
        <v>382</v>
      </c>
      <c r="AV3" s="58"/>
      <c r="AW3" s="58"/>
      <c r="AX3" s="58"/>
      <c r="AY3" s="58"/>
      <c r="AZ3" s="55"/>
      <c r="BA3" s="58" t="s">
        <v>383</v>
      </c>
      <c r="BB3" s="58"/>
      <c r="BC3" s="58"/>
      <c r="BD3" s="58"/>
      <c r="BE3" s="58"/>
      <c r="BF3" s="55"/>
      <c r="BG3" s="58" t="s">
        <v>384</v>
      </c>
      <c r="BH3" s="58"/>
      <c r="BI3" s="58"/>
      <c r="BJ3" s="58"/>
      <c r="BK3" s="58"/>
      <c r="BL3" s="55"/>
      <c r="BM3" s="55"/>
    </row>
    <row r="4" spans="1:65" ht="13.5" customHeight="1" x14ac:dyDescent="0.3">
      <c r="A4" s="18"/>
      <c r="B4" s="66" t="s">
        <v>92</v>
      </c>
      <c r="D4" s="19"/>
      <c r="E4" s="9"/>
      <c r="F4" s="9"/>
      <c r="G4" s="58" t="s">
        <v>11</v>
      </c>
      <c r="H4" s="8"/>
      <c r="I4" s="8"/>
      <c r="K4" s="9"/>
      <c r="L4" s="9"/>
      <c r="M4" s="58" t="s">
        <v>11</v>
      </c>
      <c r="N4" s="8"/>
      <c r="O4" s="8"/>
      <c r="Q4" s="9"/>
      <c r="R4" s="9"/>
      <c r="S4" s="58" t="s">
        <v>11</v>
      </c>
      <c r="T4" s="8"/>
      <c r="U4" s="8"/>
      <c r="W4" s="9"/>
      <c r="X4" s="9"/>
      <c r="Y4" s="58" t="s">
        <v>11</v>
      </c>
      <c r="Z4" s="8"/>
      <c r="AA4" s="8"/>
      <c r="AC4" s="9"/>
      <c r="AD4" s="9"/>
      <c r="AE4" s="58" t="s">
        <v>11</v>
      </c>
      <c r="AF4" s="8"/>
      <c r="AG4" s="8"/>
      <c r="AI4" s="9"/>
      <c r="AJ4" s="9"/>
      <c r="AK4" s="58" t="s">
        <v>11</v>
      </c>
      <c r="AL4" s="8"/>
      <c r="AM4" s="8"/>
      <c r="AO4" s="9"/>
      <c r="AP4" s="9"/>
      <c r="AQ4" s="58" t="s">
        <v>11</v>
      </c>
      <c r="AR4" s="8"/>
      <c r="AS4" s="8"/>
      <c r="AU4" s="9"/>
      <c r="AV4" s="9"/>
      <c r="AW4" s="58" t="s">
        <v>11</v>
      </c>
      <c r="AX4" s="8"/>
      <c r="AY4" s="8"/>
      <c r="BA4" s="9"/>
      <c r="BB4" s="9"/>
      <c r="BC4" s="58" t="s">
        <v>11</v>
      </c>
      <c r="BD4" s="8"/>
      <c r="BE4" s="8"/>
      <c r="BG4" s="9"/>
      <c r="BH4" s="9"/>
      <c r="BI4" s="58" t="s">
        <v>11</v>
      </c>
      <c r="BJ4" s="8"/>
      <c r="BK4" s="8"/>
      <c r="BM4" s="63" t="s">
        <v>344</v>
      </c>
    </row>
    <row r="5" spans="1:65" ht="37.5" x14ac:dyDescent="0.25">
      <c r="B5" s="538" t="s">
        <v>95</v>
      </c>
      <c r="C5" s="539"/>
      <c r="D5" s="124"/>
      <c r="E5" s="125" t="s">
        <v>96</v>
      </c>
      <c r="F5" s="126"/>
      <c r="G5" s="125" t="s">
        <v>97</v>
      </c>
      <c r="H5" s="125" t="s">
        <v>98</v>
      </c>
      <c r="I5" s="127" t="s">
        <v>99</v>
      </c>
      <c r="J5" s="126"/>
      <c r="K5" s="125" t="s">
        <v>96</v>
      </c>
      <c r="L5" s="126"/>
      <c r="M5" s="125" t="s">
        <v>97</v>
      </c>
      <c r="N5" s="125" t="s">
        <v>98</v>
      </c>
      <c r="O5" s="127" t="s">
        <v>99</v>
      </c>
      <c r="P5" s="126"/>
      <c r="Q5" s="125" t="s">
        <v>96</v>
      </c>
      <c r="R5" s="126"/>
      <c r="S5" s="125" t="s">
        <v>97</v>
      </c>
      <c r="T5" s="125" t="s">
        <v>98</v>
      </c>
      <c r="U5" s="127" t="s">
        <v>99</v>
      </c>
      <c r="V5" s="126"/>
      <c r="W5" s="125" t="s">
        <v>96</v>
      </c>
      <c r="X5" s="126"/>
      <c r="Y5" s="125" t="s">
        <v>97</v>
      </c>
      <c r="Z5" s="125" t="s">
        <v>100</v>
      </c>
      <c r="AA5" s="62" t="s">
        <v>385</v>
      </c>
      <c r="AB5" s="126"/>
      <c r="AC5" s="125" t="s">
        <v>96</v>
      </c>
      <c r="AD5" s="126"/>
      <c r="AE5" s="125" t="s">
        <v>97</v>
      </c>
      <c r="AF5" s="125" t="s">
        <v>100</v>
      </c>
      <c r="AG5" s="62" t="s">
        <v>385</v>
      </c>
      <c r="AH5" s="126"/>
      <c r="AI5" s="125" t="s">
        <v>96</v>
      </c>
      <c r="AJ5" s="126"/>
      <c r="AK5" s="125" t="s">
        <v>97</v>
      </c>
      <c r="AL5" s="125" t="s">
        <v>100</v>
      </c>
      <c r="AM5" s="62" t="s">
        <v>385</v>
      </c>
      <c r="AN5" s="126"/>
      <c r="AO5" s="125" t="s">
        <v>96</v>
      </c>
      <c r="AP5" s="126"/>
      <c r="AQ5" s="125" t="s">
        <v>97</v>
      </c>
      <c r="AR5" s="125" t="s">
        <v>100</v>
      </c>
      <c r="AS5" s="62" t="s">
        <v>385</v>
      </c>
      <c r="AT5" s="126"/>
      <c r="AU5" s="125" t="s">
        <v>96</v>
      </c>
      <c r="AV5" s="126"/>
      <c r="AW5" s="125" t="s">
        <v>97</v>
      </c>
      <c r="AX5" s="125" t="s">
        <v>100</v>
      </c>
      <c r="AY5" s="62" t="s">
        <v>385</v>
      </c>
      <c r="AZ5" s="126"/>
      <c r="BA5" s="125" t="s">
        <v>96</v>
      </c>
      <c r="BB5" s="126"/>
      <c r="BC5" s="125" t="s">
        <v>97</v>
      </c>
      <c r="BD5" s="125" t="s">
        <v>100</v>
      </c>
      <c r="BE5" s="62" t="s">
        <v>385</v>
      </c>
      <c r="BF5" s="126"/>
      <c r="BG5" s="125" t="s">
        <v>96</v>
      </c>
      <c r="BH5" s="126"/>
      <c r="BI5" s="125" t="s">
        <v>97</v>
      </c>
      <c r="BJ5" s="125" t="s">
        <v>100</v>
      </c>
      <c r="BK5" s="62" t="s">
        <v>385</v>
      </c>
      <c r="BL5" s="6"/>
      <c r="BM5" s="128" t="s">
        <v>345</v>
      </c>
    </row>
    <row r="6" spans="1:65" x14ac:dyDescent="0.25">
      <c r="A6" s="15"/>
      <c r="B6" s="26" t="str">
        <f>VLOOKUP($B$5,Raw!$GX$6:$HA$26,2,0)</f>
        <v>ENG</v>
      </c>
      <c r="C6" s="37"/>
      <c r="D6" s="15" t="s">
        <v>103</v>
      </c>
      <c r="E6" s="129" t="s">
        <v>386</v>
      </c>
      <c r="F6" s="129"/>
      <c r="G6" s="129" t="s">
        <v>387</v>
      </c>
      <c r="H6" s="201" t="s">
        <v>388</v>
      </c>
      <c r="I6" s="201" t="s">
        <v>389</v>
      </c>
      <c r="J6" s="129"/>
      <c r="K6" s="129" t="s">
        <v>390</v>
      </c>
      <c r="L6" s="129"/>
      <c r="M6" s="129" t="s">
        <v>391</v>
      </c>
      <c r="N6" s="201" t="s">
        <v>392</v>
      </c>
      <c r="O6" s="201" t="s">
        <v>393</v>
      </c>
      <c r="P6" s="129"/>
      <c r="Q6" s="129" t="s">
        <v>394</v>
      </c>
      <c r="R6" s="129"/>
      <c r="S6" s="129" t="s">
        <v>395</v>
      </c>
      <c r="T6" s="201" t="s">
        <v>396</v>
      </c>
      <c r="U6" s="201" t="s">
        <v>397</v>
      </c>
      <c r="V6" s="129"/>
      <c r="W6" s="129" t="s">
        <v>398</v>
      </c>
      <c r="X6" s="129"/>
      <c r="Y6" s="129" t="s">
        <v>399</v>
      </c>
      <c r="Z6" s="201" t="s">
        <v>400</v>
      </c>
      <c r="AA6" s="201" t="s">
        <v>401</v>
      </c>
      <c r="AB6" s="129"/>
      <c r="AC6" s="129" t="s">
        <v>402</v>
      </c>
      <c r="AD6" s="129"/>
      <c r="AE6" s="129" t="s">
        <v>403</v>
      </c>
      <c r="AF6" s="201" t="s">
        <v>404</v>
      </c>
      <c r="AG6" s="201" t="s">
        <v>405</v>
      </c>
      <c r="AH6" s="129"/>
      <c r="AI6" s="129" t="s">
        <v>406</v>
      </c>
      <c r="AJ6" s="129"/>
      <c r="AK6" s="129" t="s">
        <v>407</v>
      </c>
      <c r="AL6" s="201" t="s">
        <v>408</v>
      </c>
      <c r="AM6" s="201" t="s">
        <v>409</v>
      </c>
      <c r="AN6" s="129"/>
      <c r="AO6" s="129" t="s">
        <v>410</v>
      </c>
      <c r="AP6" s="129"/>
      <c r="AQ6" s="129" t="s">
        <v>411</v>
      </c>
      <c r="AR6" s="201" t="s">
        <v>412</v>
      </c>
      <c r="AS6" s="201" t="s">
        <v>413</v>
      </c>
      <c r="AT6" s="129"/>
      <c r="AU6" s="129" t="s">
        <v>414</v>
      </c>
      <c r="AV6" s="129"/>
      <c r="AW6" s="129" t="s">
        <v>415</v>
      </c>
      <c r="AX6" s="201" t="s">
        <v>416</v>
      </c>
      <c r="AY6" s="201" t="s">
        <v>417</v>
      </c>
      <c r="AZ6" s="129"/>
      <c r="BA6" s="129" t="s">
        <v>418</v>
      </c>
      <c r="BB6" s="129"/>
      <c r="BC6" s="129" t="s">
        <v>419</v>
      </c>
      <c r="BD6" s="201" t="s">
        <v>420</v>
      </c>
      <c r="BE6" s="201" t="s">
        <v>421</v>
      </c>
      <c r="BF6" s="129"/>
      <c r="BG6" s="129" t="s">
        <v>422</v>
      </c>
      <c r="BH6" s="129"/>
      <c r="BI6" s="129" t="s">
        <v>423</v>
      </c>
      <c r="BJ6" s="201" t="s">
        <v>424</v>
      </c>
      <c r="BK6" s="201" t="s">
        <v>425</v>
      </c>
      <c r="BL6" s="16"/>
      <c r="BM6" s="16" t="s">
        <v>362</v>
      </c>
    </row>
    <row r="7" spans="1:65" hidden="1" x14ac:dyDescent="0.25">
      <c r="A7" s="15"/>
      <c r="B7" s="26"/>
      <c r="C7" s="37"/>
      <c r="D7" s="15"/>
      <c r="E7" s="129"/>
      <c r="F7" s="129"/>
      <c r="G7" s="129"/>
      <c r="H7" s="201"/>
      <c r="I7" s="201"/>
      <c r="J7" s="129"/>
      <c r="K7" s="129"/>
      <c r="L7" s="129"/>
      <c r="M7" s="129"/>
      <c r="N7" s="201"/>
      <c r="O7" s="201"/>
      <c r="P7" s="129"/>
      <c r="Q7" s="129"/>
      <c r="R7" s="129"/>
      <c r="S7" s="129"/>
      <c r="T7" s="201"/>
      <c r="U7" s="201"/>
      <c r="V7" s="129"/>
      <c r="W7" s="129"/>
      <c r="X7" s="129"/>
      <c r="Y7" s="129"/>
      <c r="Z7" s="201"/>
      <c r="AA7" s="201"/>
      <c r="AB7" s="129"/>
      <c r="AC7" s="129"/>
      <c r="AD7" s="129"/>
      <c r="AE7" s="129"/>
      <c r="AF7" s="201"/>
      <c r="AG7" s="201"/>
      <c r="AH7" s="129"/>
      <c r="AI7" s="129"/>
      <c r="AJ7" s="129"/>
      <c r="AK7" s="129"/>
      <c r="AL7" s="201"/>
      <c r="AM7" s="201"/>
      <c r="AN7" s="129"/>
      <c r="AO7" s="129"/>
      <c r="AP7" s="129"/>
      <c r="AQ7" s="129"/>
      <c r="AR7" s="201"/>
      <c r="AS7" s="201"/>
      <c r="AT7" s="129"/>
      <c r="AU7" s="129"/>
      <c r="AV7" s="129"/>
      <c r="AW7" s="129"/>
      <c r="AX7" s="201"/>
      <c r="AY7" s="201"/>
      <c r="AZ7" s="129"/>
      <c r="BA7" s="129"/>
      <c r="BB7" s="129"/>
      <c r="BC7" s="129"/>
      <c r="BD7" s="201"/>
      <c r="BE7" s="201"/>
      <c r="BF7" s="129"/>
      <c r="BG7" s="129"/>
      <c r="BH7" s="129"/>
      <c r="BI7" s="129"/>
      <c r="BJ7" s="201"/>
      <c r="BK7" s="201"/>
      <c r="BL7" s="16"/>
      <c r="BM7" s="16"/>
    </row>
    <row r="8" spans="1:65" hidden="1" x14ac:dyDescent="0.25">
      <c r="A8" s="15"/>
      <c r="B8" s="26"/>
      <c r="C8" s="37"/>
      <c r="D8" s="15"/>
      <c r="E8" s="129"/>
      <c r="F8" s="129"/>
      <c r="G8" s="129"/>
      <c r="H8" s="201"/>
      <c r="I8" s="201"/>
      <c r="J8" s="129"/>
      <c r="K8" s="129"/>
      <c r="L8" s="129"/>
      <c r="M8" s="129"/>
      <c r="N8" s="201"/>
      <c r="O8" s="201"/>
      <c r="P8" s="129"/>
      <c r="Q8" s="129"/>
      <c r="R8" s="129"/>
      <c r="S8" s="129"/>
      <c r="T8" s="201"/>
      <c r="U8" s="201"/>
      <c r="V8" s="129"/>
      <c r="W8" s="129"/>
      <c r="X8" s="129"/>
      <c r="Y8" s="129"/>
      <c r="Z8" s="201"/>
      <c r="AA8" s="201"/>
      <c r="AB8" s="129"/>
      <c r="AC8" s="129"/>
      <c r="AD8" s="129"/>
      <c r="AE8" s="129"/>
      <c r="AF8" s="201"/>
      <c r="AG8" s="201"/>
      <c r="AH8" s="129"/>
      <c r="AI8" s="129"/>
      <c r="AJ8" s="129"/>
      <c r="AK8" s="129"/>
      <c r="AL8" s="201"/>
      <c r="AM8" s="201"/>
      <c r="AN8" s="129"/>
      <c r="AO8" s="129"/>
      <c r="AP8" s="129"/>
      <c r="AQ8" s="129"/>
      <c r="AR8" s="201"/>
      <c r="AS8" s="201"/>
      <c r="AT8" s="129"/>
      <c r="AU8" s="129"/>
      <c r="AV8" s="129"/>
      <c r="AW8" s="129"/>
      <c r="AX8" s="201"/>
      <c r="AY8" s="201"/>
      <c r="AZ8" s="129"/>
      <c r="BA8" s="129"/>
      <c r="BB8" s="129"/>
      <c r="BC8" s="129"/>
      <c r="BD8" s="201"/>
      <c r="BE8" s="201"/>
      <c r="BF8" s="129"/>
      <c r="BG8" s="129"/>
      <c r="BH8" s="129"/>
      <c r="BI8" s="129"/>
      <c r="BJ8" s="201"/>
      <c r="BK8" s="201"/>
      <c r="BL8" s="16"/>
      <c r="BM8" s="16"/>
    </row>
    <row r="9" spans="1:65" s="1" customFormat="1" ht="15.5" x14ac:dyDescent="0.35">
      <c r="A9" s="3"/>
      <c r="B9" s="144" t="s">
        <v>129</v>
      </c>
      <c r="C9" s="74" t="s">
        <v>426</v>
      </c>
      <c r="D9" s="179"/>
      <c r="E9" s="220">
        <f t="shared" ref="E9:E16" si="0">IFERROR(SUMIF($B$17:$B$133,$B9,E$17:E$133),"-")</f>
        <v>5229</v>
      </c>
      <c r="F9" s="21"/>
      <c r="G9" s="223">
        <f t="shared" ref="G9:G16" si="1">IFERROR(SUMIF($B$17:$B$133,$B9,G$17:G$133),"-")</f>
        <v>789.06805555555547</v>
      </c>
      <c r="H9" s="196">
        <f t="shared" ref="H9:H15" si="2">IFERROR(G9/E9/24,"-")</f>
        <v>6.2875952664272596E-3</v>
      </c>
      <c r="I9" s="202">
        <f>IFERROR(SUMPRODUCT(E37:E48,I37:I48)/E9,"-")</f>
        <v>1.078446059369754E-2</v>
      </c>
      <c r="J9" s="21"/>
      <c r="K9" s="223">
        <f t="shared" ref="K9:K16" si="3">IFERROR(SUMIF($B$17:$B$133,$B9,K$17:K$133),"-")</f>
        <v>2917</v>
      </c>
      <c r="L9" s="21"/>
      <c r="M9" s="223">
        <f t="shared" ref="M9:M16" si="4">IFERROR(SUMIF($B$17:$B$133,$B9,M$17:M$133),"-")</f>
        <v>404.17722222222221</v>
      </c>
      <c r="N9" s="196">
        <f t="shared" ref="N9:N15" si="5">IFERROR(M9/K9/24,"-")</f>
        <v>5.7733005116875529E-3</v>
      </c>
      <c r="O9" s="202">
        <f>IFERROR(SUMPRODUCT(K37:K48,O37:O48)/K9,"-")</f>
        <v>1.1054442984293858E-2</v>
      </c>
      <c r="P9" s="21"/>
      <c r="Q9" s="21">
        <f t="shared" ref="Q9:Q16" si="6">IFERROR(SUMIF($B$17:$B$133,$B9,Q$17:Q$133),"-")</f>
        <v>366195</v>
      </c>
      <c r="R9" s="21"/>
      <c r="S9" s="21">
        <f t="shared" ref="S9:S16" si="7">IFERROR(SUMIF($B$17:$B$133,$B9,S$17:S$133),"-")</f>
        <v>45507.591111111105</v>
      </c>
      <c r="T9" s="196">
        <f t="shared" ref="T9:T15" si="8">IFERROR(S9/Q9/24,"-")</f>
        <v>5.177977934241673E-3</v>
      </c>
      <c r="U9" s="202">
        <f>IFERROR(SUMPRODUCT(Q37:Q48,U37:U48)/Q9,"-")</f>
        <v>9.1186702983585451E-3</v>
      </c>
      <c r="V9" s="21"/>
      <c r="W9" s="21">
        <f t="shared" ref="W9:W16" si="9">IFERROR(SUMIF($B$17:$B$133,$B9,W$17:W$133),"-")</f>
        <v>194068</v>
      </c>
      <c r="X9" s="21"/>
      <c r="Y9" s="21">
        <f t="shared" ref="Y9:Y16" si="10">IFERROR(SUMIF($B$17:$B$133,$B9,Y$17:Y$133),"-")</f>
        <v>78434.725277777776</v>
      </c>
      <c r="Z9" s="196">
        <f t="shared" ref="Z9:Z15" si="11">IFERROR(Y9/W9/24,"-")</f>
        <v>1.6840043455081419E-2</v>
      </c>
      <c r="AA9" s="202">
        <f>IFERROR(SUMPRODUCT(W37:W48,AA37:AA48)/W9,"-")</f>
        <v>3.3506784551558484E-2</v>
      </c>
      <c r="AB9" s="21"/>
      <c r="AC9" s="223">
        <f t="shared" ref="AC9:AC16" si="12">IFERROR(SUMIF($B$17:$B$133,$B9,AC$17:AC$133),"-")</f>
        <v>55114</v>
      </c>
      <c r="AD9" s="21"/>
      <c r="AE9" s="223">
        <f t="shared" ref="AE9:AE16" si="13">IFERROR(SUMIF($B$17:$B$133,$B9,AE$17:AE$133),"-")</f>
        <v>22658.418611111112</v>
      </c>
      <c r="AF9" s="196">
        <f t="shared" ref="AF9:AF15" si="14">IFERROR(AE9/AC9/24,"-")</f>
        <v>1.7129962903490274E-2</v>
      </c>
      <c r="AG9" s="202">
        <f>IFERROR(SUMPRODUCT(AC37:AC48,AG37:AG48)/AC9,"-")</f>
        <v>3.7042913745112822E-2</v>
      </c>
      <c r="AH9" s="21"/>
      <c r="AI9" s="21">
        <f t="shared" ref="AI9:AI16" si="15">IFERROR(SUMIF($B$17:$B$133,$B9,AI$17:AI$133),"-")</f>
        <v>2210481</v>
      </c>
      <c r="AJ9" s="21"/>
      <c r="AK9" s="21">
        <f t="shared" ref="AK9:AK16" si="16">IFERROR(SUMIF($B$17:$B$133,$B9,AK$17:AK$133),"-")</f>
        <v>945779.23055555555</v>
      </c>
      <c r="AL9" s="196">
        <f t="shared" ref="AL9:AL15" si="17">IFERROR(AK9/AI9/24,"-")</f>
        <v>1.7827553342378791E-2</v>
      </c>
      <c r="AM9" s="202">
        <f>IFERROR(SUMPRODUCT(AI37:AI48,AM37:AM48)/AI9,"-")</f>
        <v>3.7077768493725016E-2</v>
      </c>
      <c r="AN9" s="21"/>
      <c r="AO9" s="21">
        <f t="shared" ref="AO9:AO16" si="18">IFERROR(SUMIF($B$17:$B$133,$B9,AO$17:AO$133),"-")</f>
        <v>104048</v>
      </c>
      <c r="AP9" s="21"/>
      <c r="AQ9" s="21">
        <f t="shared" ref="AQ9:AQ16" si="19">IFERROR(SUMIF($B$17:$B$133,$B9,AQ$17:AQ$133),"-")</f>
        <v>166740.77583333335</v>
      </c>
      <c r="AR9" s="196">
        <f t="shared" ref="AR9:AR15" si="20">IFERROR(AQ9/AO9/24,"-")</f>
        <v>6.6772377425696694E-2</v>
      </c>
      <c r="AS9" s="202">
        <f>IFERROR(SUMPRODUCT(AO37:AO48,AS37:AS48)/AO9,"-")</f>
        <v>0.14883988083669361</v>
      </c>
      <c r="AT9" s="21"/>
      <c r="AU9" s="223">
        <f t="shared" ref="AU9:AU16" si="21">IFERROR(SUMIF($B$17:$B$133,$B9,AU$17:AU$133),"-")</f>
        <v>40092</v>
      </c>
      <c r="AV9" s="21"/>
      <c r="AW9" s="223">
        <f t="shared" ref="AW9:AW16" si="22">IFERROR(SUMIF($B$17:$B$133,$B9,AW$17:AW$133),"-")</f>
        <v>59148.145000000004</v>
      </c>
      <c r="AX9" s="196">
        <f t="shared" ref="AX9:AX15" si="23">IFERROR(AW9/AU9/24,"-")</f>
        <v>6.1471267127273937E-2</v>
      </c>
      <c r="AY9" s="202">
        <f>IFERROR(SUMPRODUCT(AU37:AU48,AY37:AY48)/AU9,"-")</f>
        <v>0.14051455927986004</v>
      </c>
      <c r="AZ9" s="21"/>
      <c r="BA9" s="21">
        <f t="shared" ref="BA9:BA16" si="24">IFERROR(SUMIF($B$17:$B$133,$B9,BA$17:BA$133),"-")</f>
        <v>75951</v>
      </c>
      <c r="BB9" s="21"/>
      <c r="BC9" s="21">
        <f t="shared" ref="BC9:BC16" si="25">IFERROR(SUMIF($B$17:$B$133,$B9,BC$17:BC$133),"-")</f>
        <v>174486.61888888886</v>
      </c>
      <c r="BD9" s="196">
        <f t="shared" ref="BD9:BD15" si="26">IFERROR(BC9/BA9/24,"-")</f>
        <v>9.5723239812998337E-2</v>
      </c>
      <c r="BE9" s="202">
        <f>IFERROR(SUMPRODUCT(BA37:BA48,BE37:BE48)/BA9,"-")</f>
        <v>0.20734100250795223</v>
      </c>
      <c r="BF9" s="21"/>
      <c r="BG9" s="21">
        <f t="shared" ref="BG9:BG16" si="27">IFERROR(SUMIF($B$17:$B$133,$B9,BG$17:BG$133),"-")</f>
        <v>18203</v>
      </c>
      <c r="BH9" s="21"/>
      <c r="BI9" s="21">
        <f t="shared" ref="BI9:BI16" si="28">IFERROR(SUMIF($B$17:$B$133,$B9,BI$17:BI$133),"-")</f>
        <v>39949.215833333328</v>
      </c>
      <c r="BJ9" s="196">
        <f t="shared" ref="BJ9:BJ15" si="29">IFERROR(BI9/BG9/24,"-")</f>
        <v>9.1443754310949962E-2</v>
      </c>
      <c r="BK9" s="202">
        <f>IFERROR(SUMPRODUCT(BG37:BG48,BK37:BK48)/BG9,"-")</f>
        <v>0.21148222349897552</v>
      </c>
      <c r="BL9" s="21"/>
      <c r="BM9" s="220">
        <f t="shared" ref="BM9:BM16" si="30">IFERROR(SUMIF($B$17:$B$133,$B9,BM$17:BM$133),"-")</f>
        <v>21358</v>
      </c>
    </row>
    <row r="10" spans="1:65" s="1" customFormat="1" ht="15.5" x14ac:dyDescent="0.35">
      <c r="A10" s="3"/>
      <c r="B10" s="144" t="str">
        <f t="shared" ref="B10:B16" si="31">LEFT(C10,7)</f>
        <v>2020-21</v>
      </c>
      <c r="C10" s="74" t="s">
        <v>130</v>
      </c>
      <c r="D10" s="179"/>
      <c r="E10" s="220">
        <f t="shared" si="0"/>
        <v>7689</v>
      </c>
      <c r="F10" s="21"/>
      <c r="G10" s="223">
        <f t="shared" si="1"/>
        <v>1118.1341666666667</v>
      </c>
      <c r="H10" s="196">
        <f t="shared" si="2"/>
        <v>6.0591655106140086E-3</v>
      </c>
      <c r="I10" s="202">
        <f>IFERROR(SUMPRODUCT(E49:E60,I49:I60)/E10,"-")</f>
        <v>1.0371625771303883E-2</v>
      </c>
      <c r="J10" s="21"/>
      <c r="K10" s="223">
        <f t="shared" si="3"/>
        <v>5065</v>
      </c>
      <c r="L10" s="21"/>
      <c r="M10" s="223">
        <f t="shared" si="4"/>
        <v>651.69499999999994</v>
      </c>
      <c r="N10" s="196">
        <f t="shared" si="5"/>
        <v>5.3610974004606772E-3</v>
      </c>
      <c r="O10" s="202">
        <f>IFERROR(SUMPRODUCT(K49:K60,O49:O60)/K10,"-")</f>
        <v>9.9013358743738813E-3</v>
      </c>
      <c r="P10" s="21"/>
      <c r="Q10" s="21">
        <f t="shared" si="6"/>
        <v>639471</v>
      </c>
      <c r="R10" s="21"/>
      <c r="S10" s="21">
        <f t="shared" si="7"/>
        <v>74803.901944444457</v>
      </c>
      <c r="T10" s="196">
        <f t="shared" si="8"/>
        <v>4.8740744266513817E-3</v>
      </c>
      <c r="U10" s="202">
        <f>IFERROR(SUMPRODUCT(Q49:Q60,U49:U60)/Q10,"-")</f>
        <v>8.5855678083047466E-3</v>
      </c>
      <c r="V10" s="21"/>
      <c r="W10" s="21">
        <f t="shared" si="9"/>
        <v>305255</v>
      </c>
      <c r="X10" s="21"/>
      <c r="Y10" s="21">
        <f t="shared" si="10"/>
        <v>108705.5275</v>
      </c>
      <c r="Z10" s="196">
        <f t="shared" si="11"/>
        <v>1.4838076294136596E-2</v>
      </c>
      <c r="AA10" s="202">
        <f>IFERROR(SUMPRODUCT(W49:W60,AA49:AA60)/W10,"-")</f>
        <v>2.9236965739633594E-2</v>
      </c>
      <c r="AB10" s="21"/>
      <c r="AC10" s="223">
        <f t="shared" si="12"/>
        <v>98323</v>
      </c>
      <c r="AD10" s="21"/>
      <c r="AE10" s="223">
        <f t="shared" si="13"/>
        <v>33231.239444444444</v>
      </c>
      <c r="AF10" s="196">
        <f t="shared" si="14"/>
        <v>1.4082513520253165E-2</v>
      </c>
      <c r="AG10" s="202">
        <f>IFERROR(SUMPRODUCT(AC49:AC60,AG49:AG60)/AC10,"-")</f>
        <v>3.0397734357019063E-2</v>
      </c>
      <c r="AH10" s="21"/>
      <c r="AI10" s="21">
        <f t="shared" si="15"/>
        <v>4014076</v>
      </c>
      <c r="AJ10" s="21"/>
      <c r="AK10" s="21">
        <f t="shared" si="16"/>
        <v>1400914.8491666666</v>
      </c>
      <c r="AL10" s="196">
        <f t="shared" si="17"/>
        <v>1.4541690802219766E-2</v>
      </c>
      <c r="AM10" s="202">
        <f>IFERROR(SUMPRODUCT(AI49:AI60,AM49:AM60)/AI10,"-")</f>
        <v>2.9693730196886231E-2</v>
      </c>
      <c r="AN10" s="21"/>
      <c r="AO10" s="21">
        <f t="shared" si="18"/>
        <v>212658</v>
      </c>
      <c r="AP10" s="21"/>
      <c r="AQ10" s="21">
        <f t="shared" si="19"/>
        <v>247505.05472222227</v>
      </c>
      <c r="AR10" s="196">
        <f t="shared" si="20"/>
        <v>4.849434591421873E-2</v>
      </c>
      <c r="AS10" s="202">
        <f>IFERROR(SUMPRODUCT(AO49:AO60,AS49:AS60)/AO10,"-")</f>
        <v>0.10378888519446805</v>
      </c>
      <c r="AT10" s="21"/>
      <c r="AU10" s="223">
        <f t="shared" si="21"/>
        <v>71264</v>
      </c>
      <c r="AV10" s="21"/>
      <c r="AW10" s="223">
        <f t="shared" si="22"/>
        <v>85313.482777777783</v>
      </c>
      <c r="AX10" s="196">
        <f t="shared" si="23"/>
        <v>4.9881124397649225E-2</v>
      </c>
      <c r="AY10" s="202">
        <f>IFERROR(SUMPRODUCT(AU49:AU60,AY49:AY60)/AU10,"-")</f>
        <v>0.11141072719044678</v>
      </c>
      <c r="AZ10" s="21"/>
      <c r="BA10" s="21">
        <f t="shared" si="24"/>
        <v>162849</v>
      </c>
      <c r="BB10" s="21"/>
      <c r="BC10" s="21">
        <f t="shared" si="25"/>
        <v>262604.80722222221</v>
      </c>
      <c r="BD10" s="196">
        <f t="shared" si="26"/>
        <v>6.719026194568338E-2</v>
      </c>
      <c r="BE10" s="202">
        <f>IFERROR(SUMPRODUCT(BA49:BA60,BE49:BE60)/BA10,"-")</f>
        <v>0.1429523966959394</v>
      </c>
      <c r="BF10" s="21"/>
      <c r="BG10" s="21">
        <f t="shared" si="27"/>
        <v>32388</v>
      </c>
      <c r="BH10" s="21"/>
      <c r="BI10" s="21">
        <f t="shared" si="28"/>
        <v>55075.904166666667</v>
      </c>
      <c r="BJ10" s="196">
        <f t="shared" si="29"/>
        <v>7.0854308394398477E-2</v>
      </c>
      <c r="BK10" s="202">
        <f>IFERROR(SUMPRODUCT(BG49:BG60,BK49:BK60)/BG10,"-")</f>
        <v>0.16302642811237819</v>
      </c>
      <c r="BL10" s="21"/>
      <c r="BM10" s="220">
        <f t="shared" si="30"/>
        <v>38152</v>
      </c>
    </row>
    <row r="11" spans="1:65" s="1" customFormat="1" ht="15" customHeight="1" x14ac:dyDescent="0.35">
      <c r="A11" s="3"/>
      <c r="B11" s="144" t="str">
        <f t="shared" si="31"/>
        <v>2021-22</v>
      </c>
      <c r="C11" s="74" t="s">
        <v>131</v>
      </c>
      <c r="D11" s="179"/>
      <c r="E11" s="220">
        <f t="shared" si="0"/>
        <v>10222</v>
      </c>
      <c r="F11" s="21"/>
      <c r="G11" s="223">
        <f t="shared" si="1"/>
        <v>1733.1447222222221</v>
      </c>
      <c r="H11" s="196">
        <f t="shared" si="2"/>
        <v>7.0646021743226298E-3</v>
      </c>
      <c r="I11" s="202">
        <f>IFERROR(SUMPRODUCT(E61:E72,I61:I72)/E11,"-")</f>
        <v>1.1958169833402177E-2</v>
      </c>
      <c r="J11" s="21"/>
      <c r="K11" s="223">
        <f t="shared" si="3"/>
        <v>6211</v>
      </c>
      <c r="L11" s="21"/>
      <c r="M11" s="223">
        <f t="shared" si="4"/>
        <v>967.78277777777782</v>
      </c>
      <c r="N11" s="196">
        <f t="shared" si="5"/>
        <v>6.4923977471272598E-3</v>
      </c>
      <c r="O11" s="202">
        <f>IFERROR(SUMPRODUCT(K61:K72,O61:O72)/K11,"-")</f>
        <v>1.1799212269748414E-2</v>
      </c>
      <c r="P11" s="21"/>
      <c r="Q11" s="21">
        <f t="shared" si="6"/>
        <v>879424</v>
      </c>
      <c r="R11" s="21"/>
      <c r="S11" s="21">
        <f t="shared" si="7"/>
        <v>126525.12333333334</v>
      </c>
      <c r="T11" s="196">
        <f t="shared" si="8"/>
        <v>5.9946966865685831E-3</v>
      </c>
      <c r="U11" s="202">
        <f>IFERROR(SUMPRODUCT(Q61:Q72,U61:U72)/Q11,"-")</f>
        <v>1.0604917384265998E-2</v>
      </c>
      <c r="V11" s="21"/>
      <c r="W11" s="21">
        <f t="shared" si="9"/>
        <v>333370</v>
      </c>
      <c r="X11" s="21"/>
      <c r="Y11" s="21">
        <f t="shared" si="10"/>
        <v>231856.85694444441</v>
      </c>
      <c r="Z11" s="196">
        <f t="shared" si="11"/>
        <v>2.8978919436917491E-2</v>
      </c>
      <c r="AA11" s="202">
        <f>IFERROR(SUMPRODUCT(W61:W72,AA61:AA72)/W11,"-")</f>
        <v>6.0262194526657611E-2</v>
      </c>
      <c r="AB11" s="21"/>
      <c r="AC11" s="223">
        <f t="shared" si="12"/>
        <v>124171</v>
      </c>
      <c r="AD11" s="21"/>
      <c r="AE11" s="223">
        <f t="shared" si="13"/>
        <v>87438.974444444466</v>
      </c>
      <c r="AF11" s="196">
        <f t="shared" si="14"/>
        <v>2.9340913754836901E-2</v>
      </c>
      <c r="AG11" s="202">
        <f>IFERROR(SUMPRODUCT(AC61:AC72,AG61:AG72)/AC11,"-")</f>
        <v>6.5110088533077301E-2</v>
      </c>
      <c r="AH11" s="21"/>
      <c r="AI11" s="21">
        <f t="shared" si="15"/>
        <v>4400142</v>
      </c>
      <c r="AJ11" s="21"/>
      <c r="AK11" s="21">
        <f t="shared" si="16"/>
        <v>3023798.5847222218</v>
      </c>
      <c r="AL11" s="196">
        <f t="shared" si="17"/>
        <v>2.863353221254206E-2</v>
      </c>
      <c r="AM11" s="202">
        <f>IFERROR(SUMPRODUCT(AI61:AI72,AM61:AM72)/AI11,"-")</f>
        <v>6.1915449357467706E-2</v>
      </c>
      <c r="AN11" s="21"/>
      <c r="AO11" s="21">
        <f t="shared" si="18"/>
        <v>153878</v>
      </c>
      <c r="AP11" s="21"/>
      <c r="AQ11" s="21">
        <f t="shared" si="19"/>
        <v>359168.11333333328</v>
      </c>
      <c r="AR11" s="196">
        <f t="shared" si="20"/>
        <v>9.7254565666018242E-2</v>
      </c>
      <c r="AS11" s="202">
        <f>IFERROR(SUMPRODUCT(AO61:AO72,AS61:AS72)/AO11,"-")</f>
        <v>0.21848080879549597</v>
      </c>
      <c r="AT11" s="21"/>
      <c r="AU11" s="223">
        <f t="shared" si="21"/>
        <v>67550</v>
      </c>
      <c r="AV11" s="21"/>
      <c r="AW11" s="223">
        <f t="shared" si="22"/>
        <v>171712.92083333334</v>
      </c>
      <c r="AX11" s="196">
        <f t="shared" si="23"/>
        <v>0.1059171729788634</v>
      </c>
      <c r="AY11" s="202">
        <f>IFERROR(SUMPRODUCT(AU61:AU72,AY61:AY72)/AU11,"-")</f>
        <v>0.25144818875592839</v>
      </c>
      <c r="AZ11" s="21"/>
      <c r="BA11" s="21">
        <f t="shared" si="24"/>
        <v>130127</v>
      </c>
      <c r="BB11" s="21"/>
      <c r="BC11" s="21">
        <f t="shared" si="25"/>
        <v>421867.21749999997</v>
      </c>
      <c r="BD11" s="196">
        <f t="shared" si="26"/>
        <v>0.13508188714998937</v>
      </c>
      <c r="BE11" s="202">
        <f>IFERROR(SUMPRODUCT(BA61:BA72,BE61:BE72)/BA11,"-")</f>
        <v>0.30523865814208861</v>
      </c>
      <c r="BF11" s="21"/>
      <c r="BG11" s="21">
        <f t="shared" si="27"/>
        <v>24858</v>
      </c>
      <c r="BH11" s="21"/>
      <c r="BI11" s="21">
        <f t="shared" si="28"/>
        <v>102296.31416666668</v>
      </c>
      <c r="BJ11" s="196">
        <f t="shared" si="29"/>
        <v>0.17146779401444653</v>
      </c>
      <c r="BK11" s="202">
        <f>IFERROR(SUMPRODUCT(BG61:BG72,BK61:BK72)/BG11,"-")</f>
        <v>0.40927170867564794</v>
      </c>
      <c r="BL11" s="21"/>
      <c r="BM11" s="220">
        <f t="shared" si="30"/>
        <v>3819</v>
      </c>
    </row>
    <row r="12" spans="1:65" ht="15" customHeight="1" x14ac:dyDescent="0.25">
      <c r="A12" s="3"/>
      <c r="B12" s="144" t="str">
        <f t="shared" si="31"/>
        <v>2022-23</v>
      </c>
      <c r="C12" s="74" t="s">
        <v>295</v>
      </c>
      <c r="D12" s="23"/>
      <c r="E12" s="220">
        <f t="shared" si="0"/>
        <v>10553</v>
      </c>
      <c r="F12" s="21"/>
      <c r="G12" s="223">
        <f t="shared" si="1"/>
        <v>1908.4369444444444</v>
      </c>
      <c r="H12" s="196">
        <f t="shared" si="2"/>
        <v>7.5351280222229235E-3</v>
      </c>
      <c r="I12" s="202">
        <f>IFERROR(SUMPRODUCT(E73:E84,I73:I84)/E12,"-")</f>
        <v>1.2731783089590113E-2</v>
      </c>
      <c r="J12" s="21"/>
      <c r="K12" s="223">
        <f t="shared" si="3"/>
        <v>6089</v>
      </c>
      <c r="L12" s="21"/>
      <c r="M12" s="223">
        <f t="shared" si="4"/>
        <v>987.13888888888891</v>
      </c>
      <c r="N12" s="196">
        <f t="shared" si="5"/>
        <v>6.7549330000060831E-3</v>
      </c>
      <c r="O12" s="202">
        <f>IFERROR(SUMPRODUCT(K73:K84,O73:O84)/K12,"-")</f>
        <v>1.2262464416707725E-2</v>
      </c>
      <c r="P12" s="21"/>
      <c r="Q12" s="21">
        <f t="shared" si="6"/>
        <v>901198</v>
      </c>
      <c r="R12" s="21"/>
      <c r="S12" s="21">
        <f t="shared" si="7"/>
        <v>139294.40916666668</v>
      </c>
      <c r="T12" s="196">
        <f t="shared" si="8"/>
        <v>6.4402425607666437E-3</v>
      </c>
      <c r="U12" s="202">
        <f>IFERROR(SUMPRODUCT(Q73:Q84,U73:U84)/Q12,"-")</f>
        <v>1.1452838332974551E-2</v>
      </c>
      <c r="V12" s="21"/>
      <c r="W12" s="21">
        <f t="shared" si="9"/>
        <v>326123</v>
      </c>
      <c r="X12" s="21"/>
      <c r="Y12" s="21">
        <f t="shared" si="10"/>
        <v>270863.06972222222</v>
      </c>
      <c r="Z12" s="196">
        <f t="shared" si="11"/>
        <v>3.4606455964240258E-2</v>
      </c>
      <c r="AA12" s="202">
        <f>IFERROR(SUMPRODUCT(W73:W84,AA73:AA84)/W12,"-")</f>
        <v>7.4546839987434874E-2</v>
      </c>
      <c r="AB12" s="21"/>
      <c r="AC12" s="223">
        <f t="shared" si="12"/>
        <v>122647</v>
      </c>
      <c r="AD12" s="21"/>
      <c r="AE12" s="223">
        <f t="shared" si="13"/>
        <v>99594.172499999986</v>
      </c>
      <c r="AF12" s="196">
        <f t="shared" si="14"/>
        <v>3.3834966917250318E-2</v>
      </c>
      <c r="AG12" s="202">
        <f>IFERROR(SUMPRODUCT(AC73:AC84,AG73:AG84)/AC12,"-")</f>
        <v>7.6134241800995262E-2</v>
      </c>
      <c r="AH12" s="21"/>
      <c r="AI12" s="21">
        <f t="shared" si="15"/>
        <v>3829519</v>
      </c>
      <c r="AJ12" s="21"/>
      <c r="AK12" s="21">
        <f t="shared" si="16"/>
        <v>3194912.6138888891</v>
      </c>
      <c r="AL12" s="196">
        <f t="shared" si="17"/>
        <v>3.4761900623038307E-2</v>
      </c>
      <c r="AM12" s="202">
        <f>IFERROR(SUMPRODUCT(AI73:AI84,AM73:AM84)/AI12,"-")</f>
        <v>7.7542709535888626E-2</v>
      </c>
      <c r="AN12" s="21"/>
      <c r="AO12" s="21">
        <f t="shared" si="18"/>
        <v>110503</v>
      </c>
      <c r="AP12" s="21"/>
      <c r="AQ12" s="21">
        <f t="shared" si="19"/>
        <v>284887.82472222223</v>
      </c>
      <c r="AR12" s="196">
        <f t="shared" si="20"/>
        <v>0.10742084857508477</v>
      </c>
      <c r="AS12" s="202">
        <f>IFERROR(SUMPRODUCT(AO73:AO84,AS73:AS84)/AO12,"-")</f>
        <v>0.25718284766275828</v>
      </c>
      <c r="AT12" s="21"/>
      <c r="AU12" s="223">
        <f t="shared" si="21"/>
        <v>53663</v>
      </c>
      <c r="AV12" s="21"/>
      <c r="AW12" s="223">
        <f t="shared" si="22"/>
        <v>137614.64638888888</v>
      </c>
      <c r="AX12" s="196">
        <f t="shared" si="23"/>
        <v>0.10685096993341849</v>
      </c>
      <c r="AY12" s="202">
        <f>IFERROR(SUMPRODUCT(AU73:AU84,AY73:AY84)/AU12,"-")</f>
        <v>0.25994880494768102</v>
      </c>
      <c r="AZ12" s="21"/>
      <c r="BA12" s="21">
        <f t="shared" si="24"/>
        <v>124175</v>
      </c>
      <c r="BB12" s="21"/>
      <c r="BC12" s="21">
        <f t="shared" si="25"/>
        <v>461983.46277777781</v>
      </c>
      <c r="BD12" s="196">
        <f t="shared" si="26"/>
        <v>0.15501760377752427</v>
      </c>
      <c r="BE12" s="202">
        <f>IFERROR(SUMPRODUCT(BA73:BA84,BE73:BE84)/BA12,"-")</f>
        <v>0.36595201701600932</v>
      </c>
      <c r="BF12" s="21"/>
      <c r="BG12" s="21">
        <f t="shared" si="27"/>
        <v>23105</v>
      </c>
      <c r="BH12" s="21"/>
      <c r="BI12" s="21">
        <f t="shared" si="28"/>
        <v>93558.52805555558</v>
      </c>
      <c r="BJ12" s="196">
        <f t="shared" si="29"/>
        <v>0.16871984428975614</v>
      </c>
      <c r="BK12" s="202">
        <f>IFERROR(SUMPRODUCT(BG73:BG84,BK73:BK84)/BG12,"-")</f>
        <v>0.42119442641082971</v>
      </c>
      <c r="BL12" s="21"/>
      <c r="BM12" s="220">
        <f t="shared" si="30"/>
        <v>1399</v>
      </c>
    </row>
    <row r="13" spans="1:65" ht="15.5" x14ac:dyDescent="0.35">
      <c r="A13" s="3"/>
      <c r="B13" s="144" t="str">
        <f t="shared" si="31"/>
        <v>2023-24</v>
      </c>
      <c r="C13" s="74" t="s">
        <v>133</v>
      </c>
      <c r="D13" s="179"/>
      <c r="E13" s="250">
        <f t="shared" si="0"/>
        <v>11516</v>
      </c>
      <c r="F13" s="149"/>
      <c r="G13" s="251">
        <f t="shared" si="1"/>
        <v>1864.6919444444445</v>
      </c>
      <c r="H13" s="195">
        <f t="shared" si="2"/>
        <v>6.7467434599848206E-3</v>
      </c>
      <c r="I13" s="202">
        <f>IFERROR(SUMPRODUCT(E85:E96,I85:I96)/E13,"-")</f>
        <v>1.1639534528449952E-2</v>
      </c>
      <c r="J13" s="149"/>
      <c r="K13" s="251">
        <f t="shared" si="3"/>
        <v>6057</v>
      </c>
      <c r="L13" s="149"/>
      <c r="M13" s="251">
        <f t="shared" si="4"/>
        <v>881.38416666666683</v>
      </c>
      <c r="N13" s="195">
        <f t="shared" si="5"/>
        <v>6.0631237044374746E-3</v>
      </c>
      <c r="O13" s="309">
        <f>IFERROR(SUMPRODUCT(K85:K96,O85:O96)/K13,"-")</f>
        <v>1.1387444279346209E-2</v>
      </c>
      <c r="P13" s="149"/>
      <c r="Q13" s="149">
        <f t="shared" si="6"/>
        <v>925128</v>
      </c>
      <c r="R13" s="149"/>
      <c r="S13" s="149">
        <f t="shared" si="7"/>
        <v>130024.95833333331</v>
      </c>
      <c r="T13" s="195">
        <f t="shared" si="8"/>
        <v>5.8561697378332741E-3</v>
      </c>
      <c r="U13" s="309">
        <f>IFERROR(SUMPRODUCT(Q85:Q96,U85:U96)/Q13,"-")</f>
        <v>1.0424752159420904E-2</v>
      </c>
      <c r="V13" s="149"/>
      <c r="W13" s="149">
        <f t="shared" si="9"/>
        <v>372573</v>
      </c>
      <c r="X13" s="149"/>
      <c r="Y13" s="149">
        <f t="shared" si="10"/>
        <v>231685.92444444445</v>
      </c>
      <c r="Z13" s="195">
        <f t="shared" si="11"/>
        <v>2.5910573726988229E-2</v>
      </c>
      <c r="AA13" s="203">
        <f>IFERROR(SUMPRODUCT(W85:W96,AA85:AA96)/W13,"-")</f>
        <v>5.4586841687549979E-2</v>
      </c>
      <c r="AB13" s="149"/>
      <c r="AC13" s="251">
        <f t="shared" si="12"/>
        <v>133607</v>
      </c>
      <c r="AD13" s="149"/>
      <c r="AE13" s="251">
        <f t="shared" si="13"/>
        <v>75948.948888888888</v>
      </c>
      <c r="AF13" s="195">
        <f t="shared" si="14"/>
        <v>2.368543217823196E-2</v>
      </c>
      <c r="AG13" s="203">
        <f>IFERROR(SUMPRODUCT(AC85:AC96,AG85:AG96)/AC13,"-")</f>
        <v>5.231206074532023E-2</v>
      </c>
      <c r="AH13" s="149"/>
      <c r="AI13" s="149">
        <f t="shared" si="15"/>
        <v>4097233</v>
      </c>
      <c r="AJ13" s="149"/>
      <c r="AK13" s="149">
        <f t="shared" si="16"/>
        <v>2484072.8416666668</v>
      </c>
      <c r="AL13" s="195">
        <f t="shared" si="17"/>
        <v>2.5261691260771463E-2</v>
      </c>
      <c r="AM13" s="203">
        <f>IFERROR(SUMPRODUCT(AI85:AI96,AM85:AM96)/AI13,"-")</f>
        <v>5.4408169392973625E-2</v>
      </c>
      <c r="AN13" s="149"/>
      <c r="AO13" s="149">
        <f t="shared" si="18"/>
        <v>124699</v>
      </c>
      <c r="AP13" s="149"/>
      <c r="AQ13" s="149">
        <f t="shared" si="19"/>
        <v>267424.29111111112</v>
      </c>
      <c r="AR13" s="195">
        <f t="shared" si="20"/>
        <v>8.9356601065736674E-2</v>
      </c>
      <c r="AS13" s="203">
        <f>IFERROR(SUMPRODUCT(AO85:AO96,AS85:AS96)/AO13,"-")</f>
        <v>0.20520797357815393</v>
      </c>
      <c r="AT13" s="149"/>
      <c r="AU13" s="251">
        <f t="shared" si="21"/>
        <v>58167</v>
      </c>
      <c r="AV13" s="149"/>
      <c r="AW13" s="251">
        <f t="shared" si="22"/>
        <v>118385.7375</v>
      </c>
      <c r="AX13" s="195">
        <f t="shared" si="23"/>
        <v>8.4803050913748346E-2</v>
      </c>
      <c r="AY13" s="203">
        <f>IFERROR(SUMPRODUCT(AU85:AU96,AY85:AY96)/AU13,"-")</f>
        <v>0.19957245847524593</v>
      </c>
      <c r="AZ13" s="149"/>
      <c r="BA13" s="149">
        <f t="shared" si="24"/>
        <v>140436</v>
      </c>
      <c r="BB13" s="149"/>
      <c r="BC13" s="149">
        <f t="shared" si="25"/>
        <v>432816.07750000001</v>
      </c>
      <c r="BD13" s="195">
        <f t="shared" si="26"/>
        <v>0.12841438968047128</v>
      </c>
      <c r="BE13" s="203">
        <f>IFERROR(SUMPRODUCT(BA85:BA96,BE85:BE96)/BA13,"-")</f>
        <v>0.29557183661425318</v>
      </c>
      <c r="BF13" s="149"/>
      <c r="BG13" s="149">
        <f t="shared" si="27"/>
        <v>24568</v>
      </c>
      <c r="BH13" s="149"/>
      <c r="BI13" s="149">
        <f t="shared" si="28"/>
        <v>81556.472222222219</v>
      </c>
      <c r="BJ13" s="195">
        <f t="shared" si="29"/>
        <v>0.13831758151223514</v>
      </c>
      <c r="BK13" s="203">
        <f>IFERROR(SUMPRODUCT(BG85:BG96,BK85:BK96)/BG13,"-")</f>
        <v>0.34918462136835626</v>
      </c>
      <c r="BL13" s="149"/>
      <c r="BM13" s="220">
        <f t="shared" si="30"/>
        <v>0</v>
      </c>
    </row>
    <row r="14" spans="1:65" ht="15.5" x14ac:dyDescent="0.35">
      <c r="A14" s="3"/>
      <c r="B14" s="144" t="str">
        <f t="shared" si="31"/>
        <v>2024-25</v>
      </c>
      <c r="C14" s="74" t="s">
        <v>134</v>
      </c>
      <c r="D14" s="179"/>
      <c r="E14" s="250">
        <f t="shared" si="0"/>
        <v>14344</v>
      </c>
      <c r="F14" s="149"/>
      <c r="G14" s="251">
        <f t="shared" si="1"/>
        <v>2295.0805555555557</v>
      </c>
      <c r="H14" s="195">
        <f t="shared" si="2"/>
        <v>6.666784473053646E-3</v>
      </c>
      <c r="I14" s="202">
        <f>IFERROR(SUMPRODUCT(E97:E108,I97:I108)/E14,"-")</f>
        <v>1.1613000209146681E-2</v>
      </c>
      <c r="J14" s="149"/>
      <c r="K14" s="251">
        <f t="shared" si="3"/>
        <v>7282</v>
      </c>
      <c r="L14" s="149"/>
      <c r="M14" s="251">
        <f t="shared" si="4"/>
        <v>1005.5566666666666</v>
      </c>
      <c r="N14" s="195">
        <f t="shared" si="5"/>
        <v>5.7536658122005549E-3</v>
      </c>
      <c r="O14" s="309">
        <f>IFERROR(SUMPRODUCT(K97:K108,O97:O108)/K14,"-")</f>
        <v>1.0967627241702017E-2</v>
      </c>
      <c r="P14" s="149"/>
      <c r="Q14" s="149">
        <f t="shared" si="6"/>
        <v>940363</v>
      </c>
      <c r="R14" s="149"/>
      <c r="S14" s="149">
        <f t="shared" si="7"/>
        <v>129997.41416666667</v>
      </c>
      <c r="T14" s="195">
        <f t="shared" si="8"/>
        <v>5.7600723588774883E-3</v>
      </c>
      <c r="U14" s="309">
        <f>IFERROR(SUMPRODUCT(Q97:Q108,U97:U108)/Q14,"-")</f>
        <v>1.0238329802191047E-2</v>
      </c>
      <c r="V14" s="149"/>
      <c r="W14" s="149">
        <f t="shared" si="9"/>
        <v>407248</v>
      </c>
      <c r="X14" s="149"/>
      <c r="Y14" s="149">
        <f t="shared" si="10"/>
        <v>237529.33305555556</v>
      </c>
      <c r="Z14" s="195">
        <f t="shared" si="11"/>
        <v>2.4302281518832458E-2</v>
      </c>
      <c r="AA14" s="203">
        <f>IFERROR(SUMPRODUCT(W97:W108,AA97:AA108)/W14,"-")</f>
        <v>5.0805088503492642E-2</v>
      </c>
      <c r="AB14" s="149"/>
      <c r="AC14" s="251">
        <f t="shared" si="12"/>
        <v>138024</v>
      </c>
      <c r="AD14" s="149"/>
      <c r="AE14" s="251">
        <f t="shared" si="13"/>
        <v>73783.450555555581</v>
      </c>
      <c r="AF14" s="195">
        <f t="shared" si="14"/>
        <v>2.2273738189117948E-2</v>
      </c>
      <c r="AG14" s="203">
        <f>IFERROR(SUMPRODUCT(AC97:AC108,AG97:AG108)/AC14,"-")</f>
        <v>4.8972564117941916E-2</v>
      </c>
      <c r="AH14" s="149"/>
      <c r="AI14" s="149">
        <f t="shared" si="15"/>
        <v>4098252</v>
      </c>
      <c r="AJ14" s="149"/>
      <c r="AK14" s="149">
        <f t="shared" si="16"/>
        <v>2425915.5472222222</v>
      </c>
      <c r="AL14" s="195">
        <f t="shared" si="17"/>
        <v>2.466412862547071E-2</v>
      </c>
      <c r="AM14" s="203">
        <f>IFERROR(SUMPRODUCT(AI97:AI108,AM97:AM108)/AI14,"-")</f>
        <v>5.2170343927750794E-2</v>
      </c>
      <c r="AN14" s="149"/>
      <c r="AO14" s="149">
        <f t="shared" si="18"/>
        <v>133925</v>
      </c>
      <c r="AP14" s="149"/>
      <c r="AQ14" s="149">
        <f t="shared" si="19"/>
        <v>283353.91500000004</v>
      </c>
      <c r="AR14" s="195">
        <f t="shared" si="20"/>
        <v>8.815690218405825E-2</v>
      </c>
      <c r="AS14" s="203">
        <f>IFERROR(SUMPRODUCT(AO97:AO108,AS97:AS108)/AO14,"-")</f>
        <v>0.20344498285386373</v>
      </c>
      <c r="AT14" s="149"/>
      <c r="AU14" s="251">
        <f t="shared" si="21"/>
        <v>59744</v>
      </c>
      <c r="AV14" s="149"/>
      <c r="AW14" s="251">
        <f t="shared" si="22"/>
        <v>120088.62861111111</v>
      </c>
      <c r="AX14" s="195">
        <f t="shared" si="23"/>
        <v>8.3752223801491291E-2</v>
      </c>
      <c r="AY14" s="203">
        <f>IFERROR(SUMPRODUCT(AU97:AU108,AY97:AY108)/AU14,"-")</f>
        <v>0.19889925100180519</v>
      </c>
      <c r="AZ14" s="149"/>
      <c r="BA14" s="149">
        <f t="shared" si="24"/>
        <v>137136</v>
      </c>
      <c r="BB14" s="149"/>
      <c r="BC14" s="149">
        <f t="shared" si="25"/>
        <v>424678.58611111104</v>
      </c>
      <c r="BD14" s="195">
        <f t="shared" si="26"/>
        <v>0.12903206370291506</v>
      </c>
      <c r="BE14" s="203">
        <f>IFERROR(SUMPRODUCT(BA97:BA108,BE97:BE108)/BA14,"-")</f>
        <v>0.30510367209139783</v>
      </c>
      <c r="BF14" s="149"/>
      <c r="BG14" s="149">
        <f t="shared" si="27"/>
        <v>24419</v>
      </c>
      <c r="BH14" s="149"/>
      <c r="BI14" s="149">
        <f t="shared" si="28"/>
        <v>77601.953888888878</v>
      </c>
      <c r="BJ14" s="195">
        <f t="shared" si="29"/>
        <v>0.13241388858554282</v>
      </c>
      <c r="BK14" s="203">
        <f>IFERROR(SUMPRODUCT(BG97:BG108,BK97:BK108)/BG14,"-")</f>
        <v>0.33603087939643228</v>
      </c>
      <c r="BL14" s="149"/>
      <c r="BM14" s="220">
        <f t="shared" si="30"/>
        <v>0</v>
      </c>
    </row>
    <row r="15" spans="1:65" ht="15.5" x14ac:dyDescent="0.35">
      <c r="A15" s="3"/>
      <c r="B15" s="144" t="str">
        <f t="shared" si="31"/>
        <v>2025-26</v>
      </c>
      <c r="C15" s="74" t="s">
        <v>151</v>
      </c>
      <c r="D15" s="179"/>
      <c r="E15" s="250">
        <f t="shared" si="0"/>
        <v>11151</v>
      </c>
      <c r="F15" s="149"/>
      <c r="G15" s="251">
        <f t="shared" si="1"/>
        <v>1722.8819444444448</v>
      </c>
      <c r="H15" s="195">
        <f t="shared" si="2"/>
        <v>6.4376959631589278E-3</v>
      </c>
      <c r="I15" s="202">
        <f>IFERROR(SUMPRODUCT(E109:E120,I109:I120)/E15,"-")</f>
        <v>1.1274295072356905E-2</v>
      </c>
      <c r="J15" s="149"/>
      <c r="K15" s="251">
        <f t="shared" si="3"/>
        <v>8958</v>
      </c>
      <c r="L15" s="149"/>
      <c r="M15" s="251">
        <f t="shared" si="4"/>
        <v>1174.8569444444445</v>
      </c>
      <c r="N15" s="195">
        <f t="shared" si="5"/>
        <v>5.4646542403644994E-3</v>
      </c>
      <c r="O15" s="309">
        <f>IFERROR(SUMPRODUCT(K109:K120,O109:O120)/K15,"-")</f>
        <v>1.0096229678830426E-2</v>
      </c>
      <c r="P15" s="149"/>
      <c r="Q15" s="149">
        <f t="shared" si="6"/>
        <v>918889</v>
      </c>
      <c r="R15" s="149"/>
      <c r="S15" s="149">
        <f t="shared" si="7"/>
        <v>120941.65888888889</v>
      </c>
      <c r="T15" s="195">
        <f t="shared" si="8"/>
        <v>5.4840527931415408E-3</v>
      </c>
      <c r="U15" s="309">
        <f>IFERROR(SUMPRODUCT(Q109:Q120,U109:U120)/Q15,"-")</f>
        <v>9.7675465315340739E-3</v>
      </c>
      <c r="V15" s="149"/>
      <c r="W15" s="149">
        <f t="shared" si="9"/>
        <v>412663</v>
      </c>
      <c r="X15" s="149"/>
      <c r="Y15" s="149">
        <f t="shared" si="10"/>
        <v>201398.33000000002</v>
      </c>
      <c r="Z15" s="195">
        <f t="shared" si="11"/>
        <v>2.0335230159557155E-2</v>
      </c>
      <c r="AA15" s="203">
        <f>IFERROR(SUMPRODUCT(W109:W120,AA109:AA120)/W15,"-")</f>
        <v>4.1574901384647013E-2</v>
      </c>
      <c r="AB15" s="149"/>
      <c r="AC15" s="251">
        <f t="shared" si="12"/>
        <v>153756</v>
      </c>
      <c r="AD15" s="149"/>
      <c r="AE15" s="251">
        <f t="shared" si="13"/>
        <v>66509.848611111127</v>
      </c>
      <c r="AF15" s="195">
        <f t="shared" si="14"/>
        <v>1.8023645855313811E-2</v>
      </c>
      <c r="AG15" s="203">
        <f>IFERROR(SUMPRODUCT(AC109:AC120,AG109:AG120)/AC15,"-")</f>
        <v>3.9250079626522251E-2</v>
      </c>
      <c r="AH15" s="149"/>
      <c r="AI15" s="149">
        <f t="shared" si="15"/>
        <v>4189751</v>
      </c>
      <c r="AJ15" s="149"/>
      <c r="AK15" s="149">
        <f t="shared" si="16"/>
        <v>2115024.4597222223</v>
      </c>
      <c r="AL15" s="195">
        <f t="shared" si="17"/>
        <v>2.1033712780328135E-2</v>
      </c>
      <c r="AM15" s="203">
        <f>IFERROR(SUMPRODUCT(AI109:AI120,AM109:AM120)/AI15,"-")</f>
        <v>4.3231658900758321E-2</v>
      </c>
      <c r="AN15" s="149"/>
      <c r="AO15" s="149">
        <f t="shared" si="18"/>
        <v>140168</v>
      </c>
      <c r="AP15" s="149"/>
      <c r="AQ15" s="149">
        <f t="shared" si="19"/>
        <v>270499.38583333336</v>
      </c>
      <c r="AR15" s="195">
        <f t="shared" si="20"/>
        <v>8.0409278459103048E-2</v>
      </c>
      <c r="AS15" s="203">
        <f>IFERROR(SUMPRODUCT(AO109:AO120,AS109:AS120)/AO15,"-")</f>
        <v>0.185899512185906</v>
      </c>
      <c r="AT15" s="149"/>
      <c r="AU15" s="251">
        <f t="shared" si="21"/>
        <v>62627</v>
      </c>
      <c r="AV15" s="149"/>
      <c r="AW15" s="251">
        <f t="shared" si="22"/>
        <v>111924.76166666667</v>
      </c>
      <c r="AX15" s="195">
        <f t="shared" si="23"/>
        <v>7.4465194502548612E-2</v>
      </c>
      <c r="AY15" s="203">
        <f>IFERROR(SUMPRODUCT(AU109:AU120,AY109:AY120)/AU15,"-")</f>
        <v>0.17807529378081519</v>
      </c>
      <c r="AZ15" s="149"/>
      <c r="BA15" s="149">
        <f t="shared" si="24"/>
        <v>131516</v>
      </c>
      <c r="BB15" s="149"/>
      <c r="BC15" s="149">
        <f t="shared" si="25"/>
        <v>366099.86222222226</v>
      </c>
      <c r="BD15" s="195">
        <f t="shared" si="26"/>
        <v>0.11598711127106913</v>
      </c>
      <c r="BE15" s="203">
        <f>IFERROR(SUMPRODUCT(BA109:BA120,BE109:BE120)/BA15,"-")</f>
        <v>0.28146294840692526</v>
      </c>
      <c r="BF15" s="149"/>
      <c r="BG15" s="149">
        <f t="shared" si="27"/>
        <v>27034</v>
      </c>
      <c r="BH15" s="149"/>
      <c r="BI15" s="149">
        <f t="shared" si="28"/>
        <v>73189.941111111111</v>
      </c>
      <c r="BJ15" s="195">
        <f t="shared" si="29"/>
        <v>0.11280538875599726</v>
      </c>
      <c r="BK15" s="203">
        <f>IFERROR(SUMPRODUCT(BG109:BG120,BK109:BK120)/BG15,"-")</f>
        <v>0.28791409874122847</v>
      </c>
      <c r="BL15" s="149"/>
      <c r="BM15" s="220">
        <f t="shared" si="30"/>
        <v>0</v>
      </c>
    </row>
    <row r="16" spans="1:65" ht="15.5" x14ac:dyDescent="0.35">
      <c r="A16" s="3"/>
      <c r="B16" s="144" t="str">
        <f t="shared" si="31"/>
        <v>2026-27</v>
      </c>
      <c r="C16" s="74" t="s">
        <v>1115</v>
      </c>
      <c r="D16" s="179"/>
      <c r="E16" s="250">
        <f t="shared" si="0"/>
        <v>3253</v>
      </c>
      <c r="F16" s="149"/>
      <c r="G16" s="251">
        <f t="shared" si="1"/>
        <v>490.52805555555557</v>
      </c>
      <c r="H16" s="195">
        <f t="shared" ref="H16" si="32">IFERROR(G16/E16/24,"-")</f>
        <v>6.283021512905467E-3</v>
      </c>
      <c r="I16" s="202">
        <f>IFERROR(SUMPRODUCT(E121:E132,I121:I132)/E16,"-")</f>
        <v>1.0987984026141111E-2</v>
      </c>
      <c r="J16" s="149"/>
      <c r="K16" s="251">
        <f t="shared" si="3"/>
        <v>3103</v>
      </c>
      <c r="L16" s="149"/>
      <c r="M16" s="251">
        <f t="shared" si="4"/>
        <v>405.04833333333335</v>
      </c>
      <c r="N16" s="195">
        <f t="shared" ref="N16" si="33">IFERROR(M16/K16/24,"-")</f>
        <v>5.4389345436316114E-3</v>
      </c>
      <c r="O16" s="309">
        <f>IFERROR(SUMPRODUCT(K121:K132,O121:O132)/K16,"-")</f>
        <v>1.0079668272042586E-2</v>
      </c>
      <c r="P16" s="149"/>
      <c r="Q16" s="149">
        <f t="shared" si="6"/>
        <v>316097</v>
      </c>
      <c r="R16" s="149"/>
      <c r="S16" s="149">
        <f t="shared" si="7"/>
        <v>41626.288888888885</v>
      </c>
      <c r="T16" s="195">
        <f t="shared" ref="T16" si="34">IFERROR(S16/Q16/24,"-")</f>
        <v>5.4870141244735106E-3</v>
      </c>
      <c r="U16" s="309">
        <f>IFERROR(SUMPRODUCT(Q121:Q132,U121:U132)/Q16,"-")</f>
        <v>9.7962714782581402E-3</v>
      </c>
      <c r="V16" s="149"/>
      <c r="W16" s="149">
        <f t="shared" si="9"/>
        <v>135468</v>
      </c>
      <c r="X16" s="149"/>
      <c r="Y16" s="149">
        <f t="shared" si="10"/>
        <v>61622.023333333331</v>
      </c>
      <c r="Z16" s="195">
        <f t="shared" ref="Z16" si="35">IFERROR(Y16/W16/24,"-")</f>
        <v>1.8953437753237337E-2</v>
      </c>
      <c r="AA16" s="203">
        <f>IFERROR(SUMPRODUCT(W121:W132,AA121:AA132)/W16,"-")</f>
        <v>3.84555185541973E-2</v>
      </c>
      <c r="AB16" s="149"/>
      <c r="AC16" s="251">
        <f t="shared" si="12"/>
        <v>53439</v>
      </c>
      <c r="AD16" s="149"/>
      <c r="AE16" s="251">
        <f t="shared" si="13"/>
        <v>21504.714999999997</v>
      </c>
      <c r="AF16" s="195">
        <f t="shared" ref="AF16" si="36">IFERROR(AE16/AC16/24,"-")</f>
        <v>1.6767338304733741E-2</v>
      </c>
      <c r="AG16" s="203">
        <f>IFERROR(SUMPRODUCT(AC121:AC132,AG121:AG132)/AC16,"-")</f>
        <v>3.6429953579817209E-2</v>
      </c>
      <c r="AH16" s="149"/>
      <c r="AI16" s="149">
        <f t="shared" si="15"/>
        <v>1415005</v>
      </c>
      <c r="AJ16" s="149"/>
      <c r="AK16" s="149">
        <f t="shared" si="16"/>
        <v>693043.66416666668</v>
      </c>
      <c r="AL16" s="195">
        <f t="shared" ref="AL16" si="37">IFERROR(AK16/AI16/24,"-")</f>
        <v>2.040757406530562E-2</v>
      </c>
      <c r="AM16" s="203">
        <f>IFERROR(SUMPRODUCT(AI121:AI132,AM121:AM132)/AI16,"-")</f>
        <v>4.1435523588648493E-2</v>
      </c>
      <c r="AN16" s="149"/>
      <c r="AO16" s="149">
        <f t="shared" si="18"/>
        <v>48826</v>
      </c>
      <c r="AP16" s="149"/>
      <c r="AQ16" s="149">
        <f t="shared" si="19"/>
        <v>85084.626666666678</v>
      </c>
      <c r="AR16" s="195">
        <f t="shared" ref="AR16" si="38">IFERROR(AQ16/AO16/24,"-")</f>
        <v>7.2608708019861926E-2</v>
      </c>
      <c r="AS16" s="203">
        <f>IFERROR(SUMPRODUCT(AO121:AO132,AS121:AS132)/AO16,"-")</f>
        <v>0.16553639786255347</v>
      </c>
      <c r="AT16" s="149"/>
      <c r="AU16" s="251">
        <f t="shared" si="21"/>
        <v>21361</v>
      </c>
      <c r="AV16" s="149"/>
      <c r="AW16" s="251">
        <f t="shared" si="22"/>
        <v>36450.205555555556</v>
      </c>
      <c r="AX16" s="195">
        <f t="shared" ref="AX16" si="39">IFERROR(AW16/AU16/24,"-")</f>
        <v>7.1099600431384996E-2</v>
      </c>
      <c r="AY16" s="203">
        <f>IFERROR(SUMPRODUCT(AU121:AU132,AY121:AY132)/AU16,"-")</f>
        <v>0.16941057885866767</v>
      </c>
      <c r="AZ16" s="149"/>
      <c r="BA16" s="149">
        <f t="shared" si="24"/>
        <v>42119</v>
      </c>
      <c r="BB16" s="149"/>
      <c r="BC16" s="149">
        <f t="shared" si="25"/>
        <v>109379.09111111109</v>
      </c>
      <c r="BD16" s="195">
        <f t="shared" ref="BD16" si="40">IFERROR(BC16/BA16/24,"-")</f>
        <v>0.10820442388541107</v>
      </c>
      <c r="BE16" s="203">
        <f>IFERROR(SUMPRODUCT(BA121:BA132,BE121:BE132)/BA16,"-")</f>
        <v>0.26427444715721682</v>
      </c>
      <c r="BF16" s="149"/>
      <c r="BG16" s="149">
        <f t="shared" si="27"/>
        <v>9772</v>
      </c>
      <c r="BH16" s="149"/>
      <c r="BI16" s="149">
        <f t="shared" si="28"/>
        <v>23786.516111111108</v>
      </c>
      <c r="BJ16" s="195">
        <f t="shared" ref="BJ16" si="41">IFERROR(BI16/BG16/24,"-")</f>
        <v>0.10142292652097451</v>
      </c>
      <c r="BK16" s="203">
        <f>IFERROR(SUMPRODUCT(BG121:BG132,BK121:BK132)/BG16,"-")</f>
        <v>0.2654341639851579</v>
      </c>
      <c r="BL16" s="149"/>
      <c r="BM16" s="220">
        <f t="shared" si="30"/>
        <v>0</v>
      </c>
    </row>
    <row r="17" spans="1:65" s="1" customFormat="1" hidden="1" x14ac:dyDescent="0.25">
      <c r="A17" s="3">
        <v>42948</v>
      </c>
      <c r="B17" s="10"/>
      <c r="D17" s="2"/>
      <c r="E17" s="220"/>
      <c r="F17" s="21"/>
      <c r="G17" s="223"/>
      <c r="H17" s="196"/>
      <c r="I17" s="202"/>
      <c r="J17" s="21"/>
      <c r="K17" s="223"/>
      <c r="L17" s="21"/>
      <c r="M17" s="223"/>
      <c r="N17" s="196"/>
      <c r="O17" s="202"/>
      <c r="P17" s="21"/>
      <c r="Q17" s="191"/>
      <c r="R17" s="21"/>
      <c r="S17" s="21"/>
      <c r="T17" s="196"/>
      <c r="U17" s="202"/>
      <c r="V17" s="21"/>
      <c r="W17" s="191"/>
      <c r="X17" s="21"/>
      <c r="Y17" s="21"/>
      <c r="Z17" s="196"/>
      <c r="AA17" s="202"/>
      <c r="AB17" s="21"/>
      <c r="AC17" s="226"/>
      <c r="AD17" s="21"/>
      <c r="AE17" s="223"/>
      <c r="AF17" s="196"/>
      <c r="AG17" s="202"/>
      <c r="AH17" s="21"/>
      <c r="AI17" s="191"/>
      <c r="AJ17" s="21"/>
      <c r="AK17" s="21"/>
      <c r="AL17" s="196"/>
      <c r="AM17" s="202"/>
      <c r="AN17" s="21"/>
      <c r="AO17" s="21"/>
      <c r="AP17" s="21"/>
      <c r="AQ17" s="21"/>
      <c r="AR17" s="196"/>
      <c r="AS17" s="202"/>
      <c r="AT17" s="21"/>
      <c r="AU17" s="223"/>
      <c r="AV17" s="21"/>
      <c r="AW17" s="223"/>
      <c r="AX17" s="196"/>
      <c r="AY17" s="202"/>
      <c r="AZ17" s="21"/>
      <c r="BA17" s="21"/>
      <c r="BB17" s="21"/>
      <c r="BC17" s="21"/>
      <c r="BD17" s="196"/>
      <c r="BE17" s="202"/>
      <c r="BF17" s="21"/>
      <c r="BG17" s="21"/>
      <c r="BH17" s="21"/>
      <c r="BI17" s="21"/>
      <c r="BJ17" s="196"/>
      <c r="BK17" s="203" t="str">
        <f t="shared" ref="BK17:BK27" si="42">IFERROR(SUMPRODUCT(BG99:BG110,BK99:BK110)/BG17,"-")</f>
        <v>-</v>
      </c>
      <c r="BL17" s="21"/>
      <c r="BM17" s="220"/>
    </row>
    <row r="18" spans="1:65" s="1" customFormat="1" ht="12.75" hidden="1" customHeight="1" x14ac:dyDescent="0.25">
      <c r="A18" s="3">
        <v>42979</v>
      </c>
      <c r="B18" s="145"/>
      <c r="D18" s="2"/>
      <c r="E18" s="220"/>
      <c r="F18" s="21"/>
      <c r="G18" s="223"/>
      <c r="H18" s="196"/>
      <c r="I18" s="202"/>
      <c r="J18" s="21"/>
      <c r="K18" s="223"/>
      <c r="L18" s="21"/>
      <c r="M18" s="223"/>
      <c r="N18" s="196"/>
      <c r="O18" s="202"/>
      <c r="P18" s="21"/>
      <c r="Q18" s="191"/>
      <c r="R18" s="21"/>
      <c r="S18" s="21"/>
      <c r="T18" s="196"/>
      <c r="U18" s="202"/>
      <c r="V18" s="21"/>
      <c r="W18" s="191"/>
      <c r="X18" s="21"/>
      <c r="Y18" s="21"/>
      <c r="Z18" s="196"/>
      <c r="AA18" s="202"/>
      <c r="AB18" s="21"/>
      <c r="AC18" s="226"/>
      <c r="AD18" s="21"/>
      <c r="AE18" s="223"/>
      <c r="AF18" s="196"/>
      <c r="AG18" s="202"/>
      <c r="AH18" s="21"/>
      <c r="AI18" s="191"/>
      <c r="AJ18" s="21"/>
      <c r="AK18" s="21"/>
      <c r="AL18" s="196"/>
      <c r="AM18" s="202"/>
      <c r="AN18" s="21"/>
      <c r="AO18" s="21"/>
      <c r="AP18" s="21"/>
      <c r="AQ18" s="21"/>
      <c r="AR18" s="196"/>
      <c r="AS18" s="202"/>
      <c r="AT18" s="21"/>
      <c r="AU18" s="223"/>
      <c r="AV18" s="21"/>
      <c r="AW18" s="223"/>
      <c r="AX18" s="196"/>
      <c r="AY18" s="202"/>
      <c r="AZ18" s="21"/>
      <c r="BA18" s="21"/>
      <c r="BB18" s="21"/>
      <c r="BC18" s="21"/>
      <c r="BD18" s="196"/>
      <c r="BE18" s="202"/>
      <c r="BF18" s="21"/>
      <c r="BG18" s="21"/>
      <c r="BH18" s="21"/>
      <c r="BI18" s="21"/>
      <c r="BJ18" s="196"/>
      <c r="BK18" s="203" t="str">
        <f t="shared" si="42"/>
        <v>-</v>
      </c>
      <c r="BL18" s="21"/>
      <c r="BM18" s="220"/>
    </row>
    <row r="19" spans="1:65" s="1" customFormat="1" ht="17.5" hidden="1" x14ac:dyDescent="0.35">
      <c r="A19" s="3">
        <v>43009</v>
      </c>
      <c r="B19" s="145"/>
      <c r="D19" s="99"/>
      <c r="E19" s="220"/>
      <c r="F19" s="21"/>
      <c r="G19" s="223"/>
      <c r="H19" s="196"/>
      <c r="I19" s="202"/>
      <c r="J19" s="21"/>
      <c r="K19" s="223"/>
      <c r="L19" s="21"/>
      <c r="M19" s="223"/>
      <c r="N19" s="196"/>
      <c r="O19" s="202"/>
      <c r="P19" s="21"/>
      <c r="Q19" s="191"/>
      <c r="R19" s="21"/>
      <c r="S19" s="21"/>
      <c r="T19" s="196"/>
      <c r="U19" s="202"/>
      <c r="V19" s="21"/>
      <c r="W19" s="191"/>
      <c r="X19" s="21"/>
      <c r="Y19" s="21"/>
      <c r="Z19" s="196"/>
      <c r="AA19" s="202"/>
      <c r="AB19" s="21"/>
      <c r="AC19" s="226"/>
      <c r="AD19" s="21"/>
      <c r="AE19" s="223"/>
      <c r="AF19" s="196"/>
      <c r="AG19" s="202"/>
      <c r="AH19" s="21"/>
      <c r="AI19" s="191"/>
      <c r="AJ19" s="21"/>
      <c r="AK19" s="21"/>
      <c r="AL19" s="196"/>
      <c r="AM19" s="202"/>
      <c r="AN19" s="21"/>
      <c r="AO19" s="21"/>
      <c r="AP19" s="21"/>
      <c r="AQ19" s="21"/>
      <c r="AR19" s="196"/>
      <c r="AS19" s="202"/>
      <c r="AT19" s="21"/>
      <c r="AU19" s="223"/>
      <c r="AV19" s="21"/>
      <c r="AW19" s="223"/>
      <c r="AX19" s="196"/>
      <c r="AY19" s="202"/>
      <c r="AZ19" s="21"/>
      <c r="BA19" s="21"/>
      <c r="BB19" s="21"/>
      <c r="BC19" s="21"/>
      <c r="BD19" s="196"/>
      <c r="BE19" s="202"/>
      <c r="BF19" s="21"/>
      <c r="BG19" s="21"/>
      <c r="BH19" s="21"/>
      <c r="BI19" s="21"/>
      <c r="BJ19" s="196"/>
      <c r="BK19" s="203" t="str">
        <f t="shared" si="42"/>
        <v>-</v>
      </c>
      <c r="BL19" s="21"/>
      <c r="BM19" s="220"/>
    </row>
    <row r="20" spans="1:65" s="1" customFormat="1" ht="12.75" hidden="1" customHeight="1" x14ac:dyDescent="0.25">
      <c r="A20" s="3">
        <v>43040</v>
      </c>
      <c r="B20" s="145"/>
      <c r="D20" s="2"/>
      <c r="E20" s="220"/>
      <c r="F20" s="21"/>
      <c r="G20" s="223"/>
      <c r="H20" s="196"/>
      <c r="I20" s="202"/>
      <c r="J20" s="21"/>
      <c r="K20" s="223"/>
      <c r="L20" s="21"/>
      <c r="M20" s="223"/>
      <c r="N20" s="196"/>
      <c r="O20" s="202"/>
      <c r="P20" s="21"/>
      <c r="Q20" s="191"/>
      <c r="R20" s="21"/>
      <c r="S20" s="21"/>
      <c r="T20" s="196"/>
      <c r="U20" s="202"/>
      <c r="V20" s="21"/>
      <c r="W20" s="191"/>
      <c r="X20" s="21"/>
      <c r="Y20" s="21"/>
      <c r="Z20" s="196"/>
      <c r="AA20" s="202"/>
      <c r="AB20" s="21"/>
      <c r="AC20" s="226"/>
      <c r="AD20" s="21"/>
      <c r="AE20" s="223"/>
      <c r="AF20" s="196"/>
      <c r="AG20" s="202"/>
      <c r="AH20" s="21"/>
      <c r="AI20" s="191"/>
      <c r="AJ20" s="21"/>
      <c r="AK20" s="21"/>
      <c r="AL20" s="196"/>
      <c r="AM20" s="202"/>
      <c r="AN20" s="21"/>
      <c r="AO20" s="21"/>
      <c r="AP20" s="21"/>
      <c r="AQ20" s="21"/>
      <c r="AR20" s="196"/>
      <c r="AS20" s="202"/>
      <c r="AT20" s="21"/>
      <c r="AU20" s="223"/>
      <c r="AV20" s="21"/>
      <c r="AW20" s="223"/>
      <c r="AX20" s="196"/>
      <c r="AY20" s="202"/>
      <c r="AZ20" s="21"/>
      <c r="BA20" s="21"/>
      <c r="BB20" s="21"/>
      <c r="BC20" s="21"/>
      <c r="BD20" s="196"/>
      <c r="BE20" s="202"/>
      <c r="BF20" s="21"/>
      <c r="BG20" s="21"/>
      <c r="BH20" s="21"/>
      <c r="BI20" s="21"/>
      <c r="BJ20" s="196"/>
      <c r="BK20" s="203" t="str">
        <f t="shared" si="42"/>
        <v>-</v>
      </c>
      <c r="BL20" s="21"/>
      <c r="BM20" s="220"/>
    </row>
    <row r="21" spans="1:65" s="1" customFormat="1" hidden="1" x14ac:dyDescent="0.25">
      <c r="A21" s="3">
        <v>43070</v>
      </c>
      <c r="B21" s="145"/>
      <c r="D21" s="2"/>
      <c r="E21" s="220"/>
      <c r="F21" s="21"/>
      <c r="G21" s="223"/>
      <c r="H21" s="196"/>
      <c r="I21" s="202"/>
      <c r="J21" s="21"/>
      <c r="K21" s="223"/>
      <c r="L21" s="21"/>
      <c r="M21" s="223"/>
      <c r="N21" s="196"/>
      <c r="O21" s="202"/>
      <c r="P21" s="21"/>
      <c r="Q21" s="191"/>
      <c r="R21" s="21"/>
      <c r="S21" s="21"/>
      <c r="T21" s="196"/>
      <c r="U21" s="202"/>
      <c r="V21" s="21"/>
      <c r="W21" s="191"/>
      <c r="X21" s="21"/>
      <c r="Y21" s="21"/>
      <c r="Z21" s="196"/>
      <c r="AA21" s="202"/>
      <c r="AB21" s="21"/>
      <c r="AC21" s="226"/>
      <c r="AD21" s="21"/>
      <c r="AE21" s="223"/>
      <c r="AF21" s="196"/>
      <c r="AG21" s="202"/>
      <c r="AH21" s="21"/>
      <c r="AI21" s="191"/>
      <c r="AJ21" s="21"/>
      <c r="AK21" s="21"/>
      <c r="AL21" s="196"/>
      <c r="AM21" s="202"/>
      <c r="AN21" s="21"/>
      <c r="AO21" s="21"/>
      <c r="AP21" s="21"/>
      <c r="AQ21" s="21"/>
      <c r="AR21" s="196"/>
      <c r="AS21" s="202"/>
      <c r="AT21" s="21"/>
      <c r="AU21" s="223"/>
      <c r="AV21" s="21"/>
      <c r="AW21" s="223"/>
      <c r="AX21" s="196"/>
      <c r="AY21" s="202"/>
      <c r="AZ21" s="21"/>
      <c r="BA21" s="21"/>
      <c r="BB21" s="21"/>
      <c r="BC21" s="21"/>
      <c r="BD21" s="196"/>
      <c r="BE21" s="202"/>
      <c r="BF21" s="21"/>
      <c r="BG21" s="21"/>
      <c r="BH21" s="21"/>
      <c r="BI21" s="21"/>
      <c r="BJ21" s="196"/>
      <c r="BK21" s="203" t="str">
        <f t="shared" si="42"/>
        <v>-</v>
      </c>
      <c r="BL21" s="21"/>
      <c r="BM21" s="220"/>
    </row>
    <row r="22" spans="1:65" s="1" customFormat="1" ht="17.5" hidden="1" x14ac:dyDescent="0.35">
      <c r="A22" s="3">
        <v>43101</v>
      </c>
      <c r="B22" s="145"/>
      <c r="D22" s="99"/>
      <c r="E22" s="220"/>
      <c r="F22" s="21"/>
      <c r="G22" s="223"/>
      <c r="H22" s="196"/>
      <c r="I22" s="202"/>
      <c r="J22" s="21"/>
      <c r="K22" s="223"/>
      <c r="L22" s="21"/>
      <c r="M22" s="223"/>
      <c r="N22" s="196"/>
      <c r="O22" s="202"/>
      <c r="P22" s="21"/>
      <c r="Q22" s="191"/>
      <c r="R22" s="21"/>
      <c r="S22" s="21"/>
      <c r="T22" s="196"/>
      <c r="U22" s="202"/>
      <c r="V22" s="21"/>
      <c r="W22" s="191"/>
      <c r="X22" s="21"/>
      <c r="Y22" s="21"/>
      <c r="Z22" s="196"/>
      <c r="AA22" s="202"/>
      <c r="AB22" s="21"/>
      <c r="AC22" s="226"/>
      <c r="AD22" s="21"/>
      <c r="AE22" s="223"/>
      <c r="AF22" s="196"/>
      <c r="AG22" s="202"/>
      <c r="AH22" s="21"/>
      <c r="AI22" s="191"/>
      <c r="AJ22" s="21"/>
      <c r="AK22" s="21"/>
      <c r="AL22" s="196"/>
      <c r="AM22" s="202"/>
      <c r="AN22" s="21"/>
      <c r="AO22" s="21"/>
      <c r="AP22" s="21"/>
      <c r="AQ22" s="21"/>
      <c r="AR22" s="196"/>
      <c r="AS22" s="202"/>
      <c r="AT22" s="21"/>
      <c r="AU22" s="223"/>
      <c r="AV22" s="21"/>
      <c r="AW22" s="223"/>
      <c r="AX22" s="196"/>
      <c r="AY22" s="202"/>
      <c r="AZ22" s="21"/>
      <c r="BA22" s="21"/>
      <c r="BB22" s="21"/>
      <c r="BC22" s="21"/>
      <c r="BD22" s="196"/>
      <c r="BE22" s="202"/>
      <c r="BF22" s="21"/>
      <c r="BG22" s="21"/>
      <c r="BH22" s="21"/>
      <c r="BI22" s="21"/>
      <c r="BJ22" s="196"/>
      <c r="BK22" s="203" t="str">
        <f t="shared" si="42"/>
        <v>-</v>
      </c>
      <c r="BL22" s="21"/>
      <c r="BM22" s="220"/>
    </row>
    <row r="23" spans="1:65" s="1" customFormat="1" hidden="1" x14ac:dyDescent="0.25">
      <c r="A23" s="3">
        <v>43132</v>
      </c>
      <c r="B23" s="145"/>
      <c r="D23" s="2"/>
      <c r="E23" s="220"/>
      <c r="F23" s="21"/>
      <c r="G23" s="223"/>
      <c r="H23" s="196"/>
      <c r="I23" s="202"/>
      <c r="J23" s="21"/>
      <c r="K23" s="223"/>
      <c r="L23" s="21"/>
      <c r="M23" s="223"/>
      <c r="N23" s="196"/>
      <c r="O23" s="202"/>
      <c r="P23" s="21"/>
      <c r="Q23" s="191"/>
      <c r="R23" s="21"/>
      <c r="S23" s="21"/>
      <c r="T23" s="196"/>
      <c r="U23" s="202"/>
      <c r="V23" s="21"/>
      <c r="W23" s="191"/>
      <c r="X23" s="21"/>
      <c r="Y23" s="21"/>
      <c r="Z23" s="196"/>
      <c r="AA23" s="202"/>
      <c r="AB23" s="21"/>
      <c r="AC23" s="226"/>
      <c r="AD23" s="21"/>
      <c r="AE23" s="223"/>
      <c r="AF23" s="196"/>
      <c r="AG23" s="202"/>
      <c r="AH23" s="21"/>
      <c r="AI23" s="191"/>
      <c r="AJ23" s="21"/>
      <c r="AK23" s="21"/>
      <c r="AL23" s="196"/>
      <c r="AM23" s="202"/>
      <c r="AN23" s="21"/>
      <c r="AO23" s="21"/>
      <c r="AP23" s="21"/>
      <c r="AQ23" s="21"/>
      <c r="AR23" s="196"/>
      <c r="AS23" s="202"/>
      <c r="AT23" s="21"/>
      <c r="AU23" s="223"/>
      <c r="AV23" s="21"/>
      <c r="AW23" s="223"/>
      <c r="AX23" s="196"/>
      <c r="AY23" s="202"/>
      <c r="AZ23" s="21"/>
      <c r="BA23" s="21"/>
      <c r="BB23" s="21"/>
      <c r="BC23" s="21"/>
      <c r="BD23" s="196"/>
      <c r="BE23" s="202"/>
      <c r="BF23" s="21"/>
      <c r="BG23" s="21"/>
      <c r="BH23" s="21"/>
      <c r="BI23" s="21"/>
      <c r="BJ23" s="196"/>
      <c r="BK23" s="203" t="str">
        <f t="shared" si="42"/>
        <v>-</v>
      </c>
      <c r="BL23" s="21"/>
      <c r="BM23" s="220"/>
    </row>
    <row r="24" spans="1:65" s="1" customFormat="1" hidden="1" collapsed="1" x14ac:dyDescent="0.25">
      <c r="A24" s="3">
        <v>43160</v>
      </c>
      <c r="B24" s="147"/>
      <c r="C24" s="23"/>
      <c r="D24" s="95"/>
      <c r="E24" s="220"/>
      <c r="F24" s="21"/>
      <c r="G24" s="223"/>
      <c r="H24" s="196"/>
      <c r="I24" s="202"/>
      <c r="J24" s="21"/>
      <c r="K24" s="223"/>
      <c r="L24" s="21"/>
      <c r="M24" s="223"/>
      <c r="N24" s="196"/>
      <c r="O24" s="202"/>
      <c r="P24" s="21"/>
      <c r="Q24" s="191"/>
      <c r="R24" s="21"/>
      <c r="S24" s="21"/>
      <c r="T24" s="196"/>
      <c r="U24" s="202"/>
      <c r="V24" s="21"/>
      <c r="W24" s="191"/>
      <c r="X24" s="21"/>
      <c r="Y24" s="21"/>
      <c r="Z24" s="196"/>
      <c r="AA24" s="202"/>
      <c r="AB24" s="21"/>
      <c r="AC24" s="226"/>
      <c r="AD24" s="21"/>
      <c r="AE24" s="223"/>
      <c r="AF24" s="196"/>
      <c r="AG24" s="202"/>
      <c r="AH24" s="21"/>
      <c r="AI24" s="191"/>
      <c r="AJ24" s="21"/>
      <c r="AK24" s="21"/>
      <c r="AL24" s="196"/>
      <c r="AM24" s="202"/>
      <c r="AN24" s="21"/>
      <c r="AO24" s="21"/>
      <c r="AP24" s="21"/>
      <c r="AQ24" s="21"/>
      <c r="AR24" s="196"/>
      <c r="AS24" s="202"/>
      <c r="AT24" s="21"/>
      <c r="AU24" s="223"/>
      <c r="AV24" s="21"/>
      <c r="AW24" s="223"/>
      <c r="AX24" s="196"/>
      <c r="AY24" s="202"/>
      <c r="AZ24" s="21"/>
      <c r="BA24" s="21"/>
      <c r="BB24" s="21"/>
      <c r="BC24" s="21"/>
      <c r="BD24" s="196"/>
      <c r="BE24" s="202"/>
      <c r="BF24" s="21"/>
      <c r="BG24" s="21"/>
      <c r="BH24" s="21"/>
      <c r="BI24" s="21"/>
      <c r="BJ24" s="196"/>
      <c r="BK24" s="203" t="str">
        <f t="shared" si="42"/>
        <v>-</v>
      </c>
      <c r="BL24" s="21"/>
      <c r="BM24" s="220"/>
    </row>
    <row r="25" spans="1:65" s="1" customFormat="1" ht="17.5" hidden="1" x14ac:dyDescent="0.35">
      <c r="A25" s="3">
        <v>43191</v>
      </c>
      <c r="B25" s="143"/>
      <c r="C25" s="75"/>
      <c r="D25" s="100"/>
      <c r="E25" s="221"/>
      <c r="F25" s="76"/>
      <c r="G25" s="224"/>
      <c r="H25" s="204"/>
      <c r="I25" s="205"/>
      <c r="J25" s="21"/>
      <c r="K25" s="224"/>
      <c r="L25" s="76"/>
      <c r="M25" s="224"/>
      <c r="N25" s="204"/>
      <c r="O25" s="205"/>
      <c r="P25" s="21"/>
      <c r="Q25" s="153"/>
      <c r="R25" s="76"/>
      <c r="S25" s="76"/>
      <c r="T25" s="204"/>
      <c r="U25" s="205"/>
      <c r="V25" s="149"/>
      <c r="W25" s="153"/>
      <c r="X25" s="76"/>
      <c r="Y25" s="76"/>
      <c r="Z25" s="204"/>
      <c r="AA25" s="205"/>
      <c r="AB25" s="21"/>
      <c r="AC25" s="227"/>
      <c r="AD25" s="76"/>
      <c r="AE25" s="224"/>
      <c r="AF25" s="204"/>
      <c r="AG25" s="205"/>
      <c r="AH25" s="21"/>
      <c r="AI25" s="153"/>
      <c r="AJ25" s="76"/>
      <c r="AK25" s="76"/>
      <c r="AL25" s="204"/>
      <c r="AM25" s="205"/>
      <c r="AN25" s="149"/>
      <c r="AO25" s="76"/>
      <c r="AP25" s="76"/>
      <c r="AQ25" s="76"/>
      <c r="AR25" s="204"/>
      <c r="AS25" s="205"/>
      <c r="AT25" s="21"/>
      <c r="AU25" s="224"/>
      <c r="AV25" s="76"/>
      <c r="AW25" s="224"/>
      <c r="AX25" s="204"/>
      <c r="AY25" s="205"/>
      <c r="AZ25" s="21"/>
      <c r="BA25" s="76"/>
      <c r="BB25" s="76"/>
      <c r="BC25" s="76"/>
      <c r="BD25" s="204"/>
      <c r="BE25" s="205"/>
      <c r="BF25" s="21"/>
      <c r="BG25" s="76"/>
      <c r="BH25" s="76"/>
      <c r="BI25" s="76"/>
      <c r="BJ25" s="204"/>
      <c r="BK25" s="203" t="str">
        <f t="shared" si="42"/>
        <v>-</v>
      </c>
      <c r="BL25" s="21"/>
      <c r="BM25" s="221"/>
    </row>
    <row r="26" spans="1:65" s="1" customFormat="1" hidden="1" x14ac:dyDescent="0.25">
      <c r="A26" s="3">
        <v>43221</v>
      </c>
      <c r="B26" s="145"/>
      <c r="D26" s="2"/>
      <c r="E26" s="220"/>
      <c r="F26" s="21"/>
      <c r="G26" s="223"/>
      <c r="H26" s="196"/>
      <c r="I26" s="202"/>
      <c r="J26" s="21"/>
      <c r="K26" s="223"/>
      <c r="L26" s="21"/>
      <c r="M26" s="223"/>
      <c r="N26" s="196"/>
      <c r="O26" s="202"/>
      <c r="P26" s="21"/>
      <c r="Q26" s="191"/>
      <c r="R26" s="21"/>
      <c r="S26" s="21"/>
      <c r="T26" s="196"/>
      <c r="U26" s="202"/>
      <c r="V26" s="21"/>
      <c r="W26" s="191"/>
      <c r="X26" s="21"/>
      <c r="Y26" s="21"/>
      <c r="Z26" s="196"/>
      <c r="AA26" s="202"/>
      <c r="AB26" s="21"/>
      <c r="AC26" s="226"/>
      <c r="AD26" s="21"/>
      <c r="AE26" s="223"/>
      <c r="AF26" s="196"/>
      <c r="AG26" s="202"/>
      <c r="AH26" s="21"/>
      <c r="AI26" s="191"/>
      <c r="AJ26" s="21"/>
      <c r="AK26" s="21"/>
      <c r="AL26" s="196"/>
      <c r="AM26" s="202"/>
      <c r="AN26" s="21"/>
      <c r="AO26" s="21"/>
      <c r="AP26" s="21"/>
      <c r="AQ26" s="21"/>
      <c r="AR26" s="196"/>
      <c r="AS26" s="202"/>
      <c r="AT26" s="21"/>
      <c r="AU26" s="223"/>
      <c r="AV26" s="21"/>
      <c r="AW26" s="223"/>
      <c r="AX26" s="196"/>
      <c r="AY26" s="202"/>
      <c r="AZ26" s="21"/>
      <c r="BA26" s="21"/>
      <c r="BB26" s="21"/>
      <c r="BC26" s="21"/>
      <c r="BD26" s="196"/>
      <c r="BE26" s="202"/>
      <c r="BF26" s="21"/>
      <c r="BG26" s="21"/>
      <c r="BH26" s="21"/>
      <c r="BI26" s="21"/>
      <c r="BJ26" s="196"/>
      <c r="BK26" s="203" t="str">
        <f t="shared" si="42"/>
        <v>-</v>
      </c>
      <c r="BL26" s="21"/>
      <c r="BM26" s="220"/>
    </row>
    <row r="27" spans="1:65" s="1" customFormat="1" hidden="1" x14ac:dyDescent="0.25">
      <c r="A27" s="3">
        <v>43252</v>
      </c>
      <c r="B27" s="145"/>
      <c r="C27" s="23"/>
      <c r="D27" s="95"/>
      <c r="E27" s="220"/>
      <c r="F27" s="21"/>
      <c r="G27" s="223"/>
      <c r="H27" s="196"/>
      <c r="I27" s="202"/>
      <c r="J27" s="21"/>
      <c r="K27" s="223"/>
      <c r="L27" s="21"/>
      <c r="M27" s="223"/>
      <c r="N27" s="196"/>
      <c r="O27" s="202"/>
      <c r="P27" s="21"/>
      <c r="Q27" s="191"/>
      <c r="R27" s="21"/>
      <c r="S27" s="21"/>
      <c r="T27" s="196"/>
      <c r="U27" s="202"/>
      <c r="V27" s="21"/>
      <c r="W27" s="191"/>
      <c r="X27" s="21"/>
      <c r="Y27" s="21"/>
      <c r="Z27" s="196"/>
      <c r="AA27" s="202"/>
      <c r="AB27" s="21"/>
      <c r="AC27" s="226"/>
      <c r="AD27" s="21"/>
      <c r="AE27" s="223"/>
      <c r="AF27" s="196"/>
      <c r="AG27" s="202"/>
      <c r="AH27" s="21"/>
      <c r="AI27" s="191"/>
      <c r="AJ27" s="21"/>
      <c r="AK27" s="21"/>
      <c r="AL27" s="196"/>
      <c r="AM27" s="202"/>
      <c r="AN27" s="21"/>
      <c r="AO27" s="21"/>
      <c r="AP27" s="21"/>
      <c r="AQ27" s="21"/>
      <c r="AR27" s="196"/>
      <c r="AS27" s="202"/>
      <c r="AT27" s="21"/>
      <c r="AU27" s="223"/>
      <c r="AV27" s="21"/>
      <c r="AW27" s="223"/>
      <c r="AX27" s="196"/>
      <c r="AY27" s="202"/>
      <c r="AZ27" s="21"/>
      <c r="BA27" s="21"/>
      <c r="BB27" s="21"/>
      <c r="BC27" s="21"/>
      <c r="BD27" s="196"/>
      <c r="BE27" s="202"/>
      <c r="BF27" s="21"/>
      <c r="BG27" s="21"/>
      <c r="BH27" s="21"/>
      <c r="BI27" s="21"/>
      <c r="BJ27" s="196"/>
      <c r="BK27" s="203" t="str">
        <f t="shared" si="42"/>
        <v>-</v>
      </c>
      <c r="BL27" s="21"/>
      <c r="BM27" s="220"/>
    </row>
    <row r="28" spans="1:65" s="1" customFormat="1" ht="17.5" hidden="1" x14ac:dyDescent="0.35">
      <c r="A28" s="3">
        <v>43282</v>
      </c>
      <c r="B28" s="145"/>
      <c r="D28" s="99"/>
      <c r="E28" s="220"/>
      <c r="F28" s="21"/>
      <c r="G28" s="223"/>
      <c r="H28" s="196"/>
      <c r="I28" s="202"/>
      <c r="J28" s="21"/>
      <c r="K28" s="223"/>
      <c r="L28" s="21"/>
      <c r="M28" s="223"/>
      <c r="N28" s="196"/>
      <c r="O28" s="202"/>
      <c r="P28" s="21"/>
      <c r="Q28" s="191"/>
      <c r="R28" s="21"/>
      <c r="S28" s="21"/>
      <c r="T28" s="196"/>
      <c r="U28" s="202"/>
      <c r="V28" s="21"/>
      <c r="W28" s="191"/>
      <c r="X28" s="21"/>
      <c r="Y28" s="21"/>
      <c r="Z28" s="196"/>
      <c r="AA28" s="202"/>
      <c r="AB28" s="21"/>
      <c r="AC28" s="226"/>
      <c r="AD28" s="21"/>
      <c r="AE28" s="223"/>
      <c r="AF28" s="196"/>
      <c r="AG28" s="202"/>
      <c r="AH28" s="21"/>
      <c r="AI28" s="191"/>
      <c r="AJ28" s="21"/>
      <c r="AK28" s="21"/>
      <c r="AL28" s="196"/>
      <c r="AM28" s="202"/>
      <c r="AN28" s="21"/>
      <c r="AO28" s="21"/>
      <c r="AP28" s="21"/>
      <c r="AQ28" s="21"/>
      <c r="AR28" s="196"/>
      <c r="AS28" s="202"/>
      <c r="AT28" s="21"/>
      <c r="AU28" s="223"/>
      <c r="AV28" s="21"/>
      <c r="AW28" s="223"/>
      <c r="AX28" s="196"/>
      <c r="AY28" s="202"/>
      <c r="AZ28" s="21"/>
      <c r="BA28" s="21"/>
      <c r="BB28" s="21"/>
      <c r="BC28" s="21"/>
      <c r="BD28" s="196"/>
      <c r="BE28" s="202"/>
      <c r="BF28" s="21"/>
      <c r="BG28" s="21"/>
      <c r="BH28" s="21"/>
      <c r="BI28" s="21"/>
      <c r="BJ28" s="196"/>
      <c r="BK28" s="203" t="str">
        <f t="shared" ref="BK28:BK36" si="43">IFERROR(SUMPRODUCT(BG110:BG133,BK110:BK133)/BG28,"-")</f>
        <v>-</v>
      </c>
      <c r="BL28" s="21"/>
      <c r="BM28" s="220"/>
    </row>
    <row r="29" spans="1:65" s="1" customFormat="1" hidden="1" x14ac:dyDescent="0.25">
      <c r="A29" s="3">
        <v>43313</v>
      </c>
      <c r="B29" s="145"/>
      <c r="D29" s="2"/>
      <c r="E29" s="220"/>
      <c r="F29" s="21"/>
      <c r="G29" s="223"/>
      <c r="H29" s="196"/>
      <c r="I29" s="202"/>
      <c r="J29" s="21"/>
      <c r="K29" s="223"/>
      <c r="L29" s="21"/>
      <c r="M29" s="223"/>
      <c r="N29" s="196"/>
      <c r="O29" s="202"/>
      <c r="P29" s="21"/>
      <c r="Q29" s="191"/>
      <c r="R29" s="21"/>
      <c r="S29" s="21"/>
      <c r="T29" s="196"/>
      <c r="U29" s="202"/>
      <c r="V29" s="21"/>
      <c r="W29" s="191"/>
      <c r="X29" s="21"/>
      <c r="Y29" s="21"/>
      <c r="Z29" s="196"/>
      <c r="AA29" s="202"/>
      <c r="AB29" s="21"/>
      <c r="AC29" s="226"/>
      <c r="AD29" s="21"/>
      <c r="AE29" s="223"/>
      <c r="AF29" s="196"/>
      <c r="AG29" s="202"/>
      <c r="AH29" s="21"/>
      <c r="AI29" s="191"/>
      <c r="AJ29" s="21"/>
      <c r="AK29" s="21"/>
      <c r="AL29" s="196"/>
      <c r="AM29" s="202"/>
      <c r="AN29" s="21"/>
      <c r="AO29" s="21"/>
      <c r="AP29" s="21"/>
      <c r="AQ29" s="21"/>
      <c r="AR29" s="196"/>
      <c r="AS29" s="202"/>
      <c r="AT29" s="21"/>
      <c r="AU29" s="223"/>
      <c r="AV29" s="21"/>
      <c r="AW29" s="223"/>
      <c r="AX29" s="196"/>
      <c r="AY29" s="202"/>
      <c r="AZ29" s="21"/>
      <c r="BA29" s="21"/>
      <c r="BB29" s="21"/>
      <c r="BC29" s="21"/>
      <c r="BD29" s="196"/>
      <c r="BE29" s="202"/>
      <c r="BF29" s="21"/>
      <c r="BG29" s="21"/>
      <c r="BH29" s="21"/>
      <c r="BI29" s="21"/>
      <c r="BJ29" s="196"/>
      <c r="BK29" s="203" t="str">
        <f t="shared" si="43"/>
        <v>-</v>
      </c>
      <c r="BL29" s="21"/>
      <c r="BM29" s="220"/>
    </row>
    <row r="30" spans="1:65" s="1" customFormat="1" hidden="1" x14ac:dyDescent="0.25">
      <c r="A30" s="3">
        <v>43344</v>
      </c>
      <c r="B30" s="145"/>
      <c r="C30" s="23"/>
      <c r="D30" s="95"/>
      <c r="E30" s="220"/>
      <c r="F30" s="21"/>
      <c r="G30" s="223"/>
      <c r="H30" s="196"/>
      <c r="I30" s="202"/>
      <c r="J30" s="21"/>
      <c r="K30" s="223"/>
      <c r="L30" s="21"/>
      <c r="M30" s="223"/>
      <c r="N30" s="196"/>
      <c r="O30" s="202"/>
      <c r="P30" s="21"/>
      <c r="Q30" s="191"/>
      <c r="R30" s="21"/>
      <c r="S30" s="21"/>
      <c r="T30" s="196"/>
      <c r="U30" s="202"/>
      <c r="V30" s="21"/>
      <c r="W30" s="191"/>
      <c r="X30" s="21"/>
      <c r="Y30" s="21"/>
      <c r="Z30" s="196"/>
      <c r="AA30" s="202"/>
      <c r="AB30" s="21"/>
      <c r="AC30" s="226"/>
      <c r="AD30" s="21"/>
      <c r="AE30" s="223"/>
      <c r="AF30" s="196"/>
      <c r="AG30" s="202"/>
      <c r="AH30" s="21"/>
      <c r="AI30" s="191"/>
      <c r="AJ30" s="21"/>
      <c r="AK30" s="21"/>
      <c r="AL30" s="196"/>
      <c r="AM30" s="202"/>
      <c r="AN30" s="21"/>
      <c r="AO30" s="21"/>
      <c r="AP30" s="21"/>
      <c r="AQ30" s="21"/>
      <c r="AR30" s="196"/>
      <c r="AS30" s="202"/>
      <c r="AT30" s="21"/>
      <c r="AU30" s="223"/>
      <c r="AV30" s="21"/>
      <c r="AW30" s="223"/>
      <c r="AX30" s="196"/>
      <c r="AY30" s="202"/>
      <c r="AZ30" s="21"/>
      <c r="BA30" s="21"/>
      <c r="BB30" s="21"/>
      <c r="BC30" s="21"/>
      <c r="BD30" s="196"/>
      <c r="BE30" s="202"/>
      <c r="BF30" s="21"/>
      <c r="BG30" s="21"/>
      <c r="BH30" s="21"/>
      <c r="BI30" s="21"/>
      <c r="BJ30" s="196"/>
      <c r="BK30" s="203" t="str">
        <f t="shared" si="43"/>
        <v>-</v>
      </c>
      <c r="BL30" s="21"/>
      <c r="BM30" s="220"/>
    </row>
    <row r="31" spans="1:65" s="1" customFormat="1" ht="17.5" hidden="1" x14ac:dyDescent="0.35">
      <c r="A31" s="3">
        <v>43374</v>
      </c>
      <c r="B31" s="145"/>
      <c r="D31" s="99"/>
      <c r="E31" s="220"/>
      <c r="F31" s="21"/>
      <c r="G31" s="223"/>
      <c r="H31" s="196"/>
      <c r="I31" s="202"/>
      <c r="J31" s="21"/>
      <c r="K31" s="223"/>
      <c r="L31" s="21"/>
      <c r="M31" s="223"/>
      <c r="N31" s="196"/>
      <c r="O31" s="202"/>
      <c r="P31" s="21"/>
      <c r="Q31" s="191"/>
      <c r="R31" s="21"/>
      <c r="S31" s="21"/>
      <c r="T31" s="196"/>
      <c r="U31" s="202"/>
      <c r="V31" s="21"/>
      <c r="W31" s="191"/>
      <c r="X31" s="21"/>
      <c r="Y31" s="21"/>
      <c r="Z31" s="196"/>
      <c r="AA31" s="202"/>
      <c r="AB31" s="21"/>
      <c r="AC31" s="226"/>
      <c r="AD31" s="21"/>
      <c r="AE31" s="223"/>
      <c r="AF31" s="196"/>
      <c r="AG31" s="202"/>
      <c r="AH31" s="21"/>
      <c r="AI31" s="191"/>
      <c r="AJ31" s="21"/>
      <c r="AK31" s="21"/>
      <c r="AL31" s="196"/>
      <c r="AM31" s="202"/>
      <c r="AN31" s="21"/>
      <c r="AO31" s="21"/>
      <c r="AP31" s="21"/>
      <c r="AQ31" s="21"/>
      <c r="AR31" s="196"/>
      <c r="AS31" s="202"/>
      <c r="AT31" s="21"/>
      <c r="AU31" s="223"/>
      <c r="AV31" s="21"/>
      <c r="AW31" s="223"/>
      <c r="AX31" s="196"/>
      <c r="AY31" s="202"/>
      <c r="AZ31" s="21"/>
      <c r="BA31" s="21"/>
      <c r="BB31" s="21"/>
      <c r="BC31" s="21"/>
      <c r="BD31" s="196"/>
      <c r="BE31" s="202"/>
      <c r="BF31" s="21"/>
      <c r="BG31" s="21"/>
      <c r="BH31" s="21"/>
      <c r="BI31" s="21"/>
      <c r="BJ31" s="196"/>
      <c r="BK31" s="203" t="str">
        <f t="shared" si="43"/>
        <v>-</v>
      </c>
      <c r="BL31" s="21"/>
      <c r="BM31" s="220"/>
    </row>
    <row r="32" spans="1:65" s="1" customFormat="1" hidden="1" x14ac:dyDescent="0.25">
      <c r="A32" s="3">
        <v>43405</v>
      </c>
      <c r="B32" s="145"/>
      <c r="D32" s="2"/>
      <c r="E32" s="220"/>
      <c r="F32" s="21"/>
      <c r="G32" s="223"/>
      <c r="H32" s="196"/>
      <c r="I32" s="202"/>
      <c r="J32" s="21"/>
      <c r="K32" s="223"/>
      <c r="L32" s="21"/>
      <c r="M32" s="223"/>
      <c r="N32" s="196"/>
      <c r="O32" s="202"/>
      <c r="P32" s="21"/>
      <c r="Q32" s="191"/>
      <c r="R32" s="21"/>
      <c r="S32" s="21"/>
      <c r="T32" s="196"/>
      <c r="U32" s="202"/>
      <c r="V32" s="21"/>
      <c r="W32" s="191"/>
      <c r="X32" s="21"/>
      <c r="Y32" s="21"/>
      <c r="Z32" s="196"/>
      <c r="AA32" s="202"/>
      <c r="AB32" s="21"/>
      <c r="AC32" s="226"/>
      <c r="AD32" s="21"/>
      <c r="AE32" s="223"/>
      <c r="AF32" s="196"/>
      <c r="AG32" s="202"/>
      <c r="AH32" s="21"/>
      <c r="AI32" s="191"/>
      <c r="AJ32" s="21"/>
      <c r="AK32" s="21"/>
      <c r="AL32" s="196"/>
      <c r="AM32" s="202"/>
      <c r="AN32" s="21"/>
      <c r="AO32" s="21"/>
      <c r="AP32" s="21"/>
      <c r="AQ32" s="21"/>
      <c r="AR32" s="196"/>
      <c r="AS32" s="202"/>
      <c r="AT32" s="21"/>
      <c r="AU32" s="223"/>
      <c r="AV32" s="21"/>
      <c r="AW32" s="223"/>
      <c r="AX32" s="196"/>
      <c r="AY32" s="202"/>
      <c r="AZ32" s="21"/>
      <c r="BA32" s="21"/>
      <c r="BB32" s="21"/>
      <c r="BC32" s="21"/>
      <c r="BD32" s="196"/>
      <c r="BE32" s="202"/>
      <c r="BF32" s="21"/>
      <c r="BG32" s="21"/>
      <c r="BH32" s="21"/>
      <c r="BI32" s="21"/>
      <c r="BJ32" s="196"/>
      <c r="BK32" s="203" t="str">
        <f t="shared" si="43"/>
        <v>-</v>
      </c>
      <c r="BL32" s="21"/>
      <c r="BM32" s="220"/>
    </row>
    <row r="33" spans="1:65" s="1" customFormat="1" hidden="1" x14ac:dyDescent="0.25">
      <c r="A33" s="3">
        <v>43435</v>
      </c>
      <c r="B33" s="145"/>
      <c r="C33" s="23"/>
      <c r="D33" s="95"/>
      <c r="E33" s="220"/>
      <c r="F33" s="21"/>
      <c r="G33" s="223"/>
      <c r="H33" s="196"/>
      <c r="I33" s="202"/>
      <c r="J33" s="21"/>
      <c r="K33" s="223"/>
      <c r="L33" s="21"/>
      <c r="M33" s="223"/>
      <c r="N33" s="196"/>
      <c r="O33" s="202"/>
      <c r="P33" s="21"/>
      <c r="Q33" s="191"/>
      <c r="R33" s="21"/>
      <c r="S33" s="21"/>
      <c r="T33" s="196"/>
      <c r="U33" s="202"/>
      <c r="V33" s="21"/>
      <c r="W33" s="191"/>
      <c r="X33" s="21"/>
      <c r="Y33" s="21"/>
      <c r="Z33" s="196"/>
      <c r="AA33" s="202"/>
      <c r="AB33" s="21"/>
      <c r="AC33" s="226"/>
      <c r="AD33" s="21"/>
      <c r="AE33" s="223"/>
      <c r="AF33" s="196"/>
      <c r="AG33" s="202"/>
      <c r="AH33" s="21"/>
      <c r="AI33" s="191"/>
      <c r="AJ33" s="21"/>
      <c r="AK33" s="21"/>
      <c r="AL33" s="196"/>
      <c r="AM33" s="202"/>
      <c r="AN33" s="21"/>
      <c r="AO33" s="21"/>
      <c r="AP33" s="21"/>
      <c r="AQ33" s="21"/>
      <c r="AR33" s="196"/>
      <c r="AS33" s="202"/>
      <c r="AT33" s="21"/>
      <c r="AU33" s="223"/>
      <c r="AV33" s="21"/>
      <c r="AW33" s="223"/>
      <c r="AX33" s="196"/>
      <c r="AY33" s="202"/>
      <c r="AZ33" s="21"/>
      <c r="BA33" s="21"/>
      <c r="BB33" s="21"/>
      <c r="BC33" s="21"/>
      <c r="BD33" s="196"/>
      <c r="BE33" s="202"/>
      <c r="BF33" s="21"/>
      <c r="BG33" s="21"/>
      <c r="BH33" s="21"/>
      <c r="BI33" s="21"/>
      <c r="BJ33" s="196"/>
      <c r="BK33" s="203" t="str">
        <f t="shared" si="43"/>
        <v>-</v>
      </c>
      <c r="BL33" s="21"/>
      <c r="BM33" s="220"/>
    </row>
    <row r="34" spans="1:65" s="1" customFormat="1" ht="17.5" hidden="1" x14ac:dyDescent="0.35">
      <c r="A34" s="3">
        <v>43466</v>
      </c>
      <c r="B34" s="145"/>
      <c r="D34" s="99"/>
      <c r="E34" s="220"/>
      <c r="F34" s="21"/>
      <c r="G34" s="223"/>
      <c r="H34" s="196"/>
      <c r="I34" s="202"/>
      <c r="J34" s="21"/>
      <c r="K34" s="223"/>
      <c r="L34" s="21"/>
      <c r="M34" s="223"/>
      <c r="N34" s="196"/>
      <c r="O34" s="202"/>
      <c r="P34" s="21"/>
      <c r="Q34" s="191"/>
      <c r="R34" s="21"/>
      <c r="S34" s="21"/>
      <c r="T34" s="196"/>
      <c r="U34" s="202"/>
      <c r="V34" s="21"/>
      <c r="W34" s="191"/>
      <c r="X34" s="21"/>
      <c r="Y34" s="21"/>
      <c r="Z34" s="196"/>
      <c r="AA34" s="202"/>
      <c r="AB34" s="21"/>
      <c r="AC34" s="226"/>
      <c r="AD34" s="21"/>
      <c r="AE34" s="223"/>
      <c r="AF34" s="196"/>
      <c r="AG34" s="202"/>
      <c r="AH34" s="21"/>
      <c r="AI34" s="191"/>
      <c r="AJ34" s="21"/>
      <c r="AK34" s="21"/>
      <c r="AL34" s="196"/>
      <c r="AM34" s="202"/>
      <c r="AN34" s="21"/>
      <c r="AO34" s="21"/>
      <c r="AP34" s="21"/>
      <c r="AQ34" s="21"/>
      <c r="AR34" s="196"/>
      <c r="AS34" s="202"/>
      <c r="AT34" s="21"/>
      <c r="AU34" s="223"/>
      <c r="AV34" s="21"/>
      <c r="AW34" s="223"/>
      <c r="AX34" s="196"/>
      <c r="AY34" s="202"/>
      <c r="AZ34" s="21"/>
      <c r="BA34" s="21"/>
      <c r="BB34" s="21"/>
      <c r="BC34" s="21"/>
      <c r="BD34" s="196"/>
      <c r="BE34" s="202"/>
      <c r="BF34" s="21"/>
      <c r="BG34" s="21"/>
      <c r="BH34" s="21"/>
      <c r="BI34" s="21"/>
      <c r="BJ34" s="196"/>
      <c r="BK34" s="203" t="str">
        <f t="shared" si="43"/>
        <v>-</v>
      </c>
      <c r="BL34" s="21"/>
      <c r="BM34" s="220"/>
    </row>
    <row r="35" spans="1:65" s="1" customFormat="1" hidden="1" x14ac:dyDescent="0.25">
      <c r="A35" s="3">
        <v>43497</v>
      </c>
      <c r="B35" s="145"/>
      <c r="D35" s="2"/>
      <c r="E35" s="220"/>
      <c r="F35" s="21"/>
      <c r="G35" s="223"/>
      <c r="H35" s="196"/>
      <c r="I35" s="202"/>
      <c r="J35" s="21"/>
      <c r="K35" s="223"/>
      <c r="L35" s="21"/>
      <c r="M35" s="223"/>
      <c r="N35" s="196"/>
      <c r="O35" s="202"/>
      <c r="P35" s="21"/>
      <c r="Q35" s="191"/>
      <c r="R35" s="21"/>
      <c r="S35" s="21"/>
      <c r="T35" s="196"/>
      <c r="U35" s="202"/>
      <c r="V35" s="21"/>
      <c r="W35" s="191"/>
      <c r="X35" s="21"/>
      <c r="Y35" s="21"/>
      <c r="Z35" s="196"/>
      <c r="AA35" s="202"/>
      <c r="AB35" s="21"/>
      <c r="AC35" s="226"/>
      <c r="AD35" s="21"/>
      <c r="AE35" s="223"/>
      <c r="AF35" s="196"/>
      <c r="AG35" s="202"/>
      <c r="AH35" s="21"/>
      <c r="AI35" s="191"/>
      <c r="AJ35" s="21"/>
      <c r="AK35" s="21"/>
      <c r="AL35" s="196"/>
      <c r="AM35" s="202"/>
      <c r="AN35" s="21"/>
      <c r="AO35" s="21"/>
      <c r="AP35" s="21"/>
      <c r="AQ35" s="21"/>
      <c r="AR35" s="196"/>
      <c r="AS35" s="202"/>
      <c r="AT35" s="21"/>
      <c r="AU35" s="223"/>
      <c r="AV35" s="21"/>
      <c r="AW35" s="223"/>
      <c r="AX35" s="196"/>
      <c r="AY35" s="202"/>
      <c r="AZ35" s="21"/>
      <c r="BA35" s="21"/>
      <c r="BB35" s="21"/>
      <c r="BC35" s="21"/>
      <c r="BD35" s="196"/>
      <c r="BE35" s="202"/>
      <c r="BF35" s="21"/>
      <c r="BG35" s="21"/>
      <c r="BH35" s="21"/>
      <c r="BI35" s="21"/>
      <c r="BJ35" s="196"/>
      <c r="BK35" s="203" t="str">
        <f t="shared" si="43"/>
        <v>-</v>
      </c>
      <c r="BL35" s="21"/>
      <c r="BM35" s="220"/>
    </row>
    <row r="36" spans="1:65" s="1" customFormat="1" hidden="1" collapsed="1" x14ac:dyDescent="0.25">
      <c r="A36" s="3">
        <v>43525</v>
      </c>
      <c r="B36" s="147"/>
      <c r="C36" s="12"/>
      <c r="D36" s="95"/>
      <c r="E36" s="222"/>
      <c r="F36" s="22"/>
      <c r="G36" s="225"/>
      <c r="H36" s="197"/>
      <c r="I36" s="206"/>
      <c r="J36" s="21"/>
      <c r="K36" s="225"/>
      <c r="L36" s="22"/>
      <c r="M36" s="225"/>
      <c r="N36" s="197"/>
      <c r="O36" s="206"/>
      <c r="P36" s="21"/>
      <c r="Q36" s="159"/>
      <c r="R36" s="22"/>
      <c r="S36" s="22"/>
      <c r="T36" s="197"/>
      <c r="U36" s="206"/>
      <c r="V36" s="149"/>
      <c r="W36" s="159"/>
      <c r="X36" s="22"/>
      <c r="Y36" s="22"/>
      <c r="Z36" s="197"/>
      <c r="AA36" s="206"/>
      <c r="AB36" s="21"/>
      <c r="AC36" s="228"/>
      <c r="AD36" s="22"/>
      <c r="AE36" s="225"/>
      <c r="AF36" s="197"/>
      <c r="AG36" s="206"/>
      <c r="AH36" s="21"/>
      <c r="AI36" s="159"/>
      <c r="AJ36" s="22"/>
      <c r="AK36" s="22"/>
      <c r="AL36" s="197"/>
      <c r="AM36" s="206"/>
      <c r="AN36" s="149"/>
      <c r="AO36" s="22"/>
      <c r="AP36" s="22"/>
      <c r="AQ36" s="22"/>
      <c r="AR36" s="197"/>
      <c r="AS36" s="206"/>
      <c r="AT36" s="21"/>
      <c r="AU36" s="225"/>
      <c r="AV36" s="22"/>
      <c r="AW36" s="225"/>
      <c r="AX36" s="197"/>
      <c r="AY36" s="206"/>
      <c r="AZ36" s="21"/>
      <c r="BA36" s="22"/>
      <c r="BB36" s="22"/>
      <c r="BC36" s="22"/>
      <c r="BD36" s="197"/>
      <c r="BE36" s="206"/>
      <c r="BF36" s="21"/>
      <c r="BG36" s="22"/>
      <c r="BH36" s="22"/>
      <c r="BI36" s="22"/>
      <c r="BJ36" s="197"/>
      <c r="BK36" s="203" t="str">
        <f t="shared" si="43"/>
        <v>-</v>
      </c>
      <c r="BL36" s="21"/>
      <c r="BM36" s="222"/>
    </row>
    <row r="37" spans="1:65" s="1" customFormat="1" ht="17.5" x14ac:dyDescent="0.35">
      <c r="A37" s="3">
        <v>43556</v>
      </c>
      <c r="B37" s="143" t="s">
        <v>129</v>
      </c>
      <c r="C37" s="102" t="s">
        <v>143</v>
      </c>
      <c r="D37" s="99" t="s">
        <v>143</v>
      </c>
      <c r="E37" s="221">
        <f>IFERROR(INDEX(Raw!$H$6:$EZ$2076,MATCH($B37&amp;$D37&amp;$B$6,Raw!$A$6:$A$2076,0),MATCH(E$6,Raw!$H$5:$EZ$5,0)),"-")</f>
        <v>0</v>
      </c>
      <c r="F37" s="76"/>
      <c r="G37" s="224" t="str">
        <f>IFERROR(INDEX(Raw!$H$6:$EZ$2076,MATCH($B37&amp;$D37&amp;$B$6,Raw!$A$6:$A$2076,0),MATCH(G$6,Raw!$H$5:$EZ$5,0))/60/60,"-")</f>
        <v>-</v>
      </c>
      <c r="H37" s="204" t="str">
        <f>IFERROR(INDEX(Raw!$H$6:$EZ$2076,MATCH($B37&amp;$D37&amp;$B$6,Raw!$A$6:$A$2076,0),MATCH(H$6,Raw!$H$5:$EZ$5,0))/60/60/24,"-")</f>
        <v>-</v>
      </c>
      <c r="I37" s="205" t="str">
        <f>IFERROR(INDEX(Raw!$H$6:$EZ$2076,MATCH($B37&amp;$D37&amp;$B$6,Raw!$A$6:$A$2076,0),MATCH(I$6,Raw!$H$5:$EZ$5,0))/60/60/24,"-")</f>
        <v>-</v>
      </c>
      <c r="J37" s="21"/>
      <c r="K37" s="224" t="str">
        <f>IFERROR(INDEX(Raw!$H$6:$EZ$2076,MATCH($B37&amp;$D37&amp;$B$6,Raw!$A$6:$A$2076,0),MATCH(K$6,Raw!$H$5:$EZ$5,0)),"-")</f>
        <v>-</v>
      </c>
      <c r="L37" s="76"/>
      <c r="M37" s="224" t="str">
        <f>IFERROR(INDEX(Raw!$H$6:$EZ$2076,MATCH($B37&amp;$D37&amp;$B$6,Raw!$A$6:$A$2076,0),MATCH(M$6,Raw!$H$5:$EZ$5,0))/60/60,"-")</f>
        <v>-</v>
      </c>
      <c r="N37" s="204" t="str">
        <f>IFERROR(INDEX(Raw!$H$6:$EZ$2076,MATCH($B37&amp;$D37&amp;$B$6,Raw!$A$6:$A$2076,0),MATCH(N$6,Raw!$H$5:$EZ$5,0))/60/60/24,"-")</f>
        <v>-</v>
      </c>
      <c r="O37" s="205" t="str">
        <f>IFERROR(INDEX(Raw!$H$6:$EZ$2076,MATCH($B37&amp;$D37&amp;$B$6,Raw!$A$6:$A$2076,0),MATCH(O$6,Raw!$H$5:$EZ$5,0))/60/60/24,"-")</f>
        <v>-</v>
      </c>
      <c r="P37" s="21"/>
      <c r="Q37" s="153" t="str">
        <f>IFERROR(INDEX(Raw!$H$6:$EZ$2076,MATCH($B37&amp;$D37&amp;$B$6,Raw!$A$6:$A$2076,0),MATCH(Q$6,Raw!$H$5:$EZ$5,0)),"-")</f>
        <v>-</v>
      </c>
      <c r="R37" s="76"/>
      <c r="S37" s="76" t="str">
        <f>IFERROR(INDEX(Raw!$H$6:$EZ$2076,MATCH($B37&amp;$D37&amp;$B$6,Raw!$A$6:$A$2076,0),MATCH(S$6,Raw!$H$5:$EZ$5,0))/60/60,"-")</f>
        <v>-</v>
      </c>
      <c r="T37" s="204" t="str">
        <f>IFERROR(INDEX(Raw!$H$6:$EZ$2076,MATCH($B37&amp;$D37&amp;$B$6,Raw!$A$6:$A$2076,0),MATCH(T$6,Raw!$H$5:$EZ$5,0))/60/60/24,"-")</f>
        <v>-</v>
      </c>
      <c r="U37" s="205" t="str">
        <f>IFERROR(INDEX(Raw!$H$6:$EZ$2076,MATCH($B37&amp;$D37&amp;$B$6,Raw!$A$6:$A$2076,0),MATCH(U$6,Raw!$H$5:$EZ$5,0))/60/60/24,"-")</f>
        <v>-</v>
      </c>
      <c r="V37" s="149"/>
      <c r="W37" s="153" t="str">
        <f>IFERROR(INDEX(Raw!$H$6:$EZ$2076,MATCH($B37&amp;$D37&amp;$B$6,Raw!$A$6:$A$2076,0),MATCH(W$6,Raw!$H$5:$EZ$5,0)),"-")</f>
        <v>-</v>
      </c>
      <c r="X37" s="76"/>
      <c r="Y37" s="76" t="str">
        <f>IFERROR(INDEX(Raw!$H$6:$EZ$2076,MATCH($B37&amp;$D37&amp;$B$6,Raw!$A$6:$A$2076,0),MATCH(Y$6,Raw!$H$5:$EZ$5,0))/60/60,"-")</f>
        <v>-</v>
      </c>
      <c r="Z37" s="204" t="str">
        <f>IFERROR(INDEX(Raw!$H$6:$EZ$2076,MATCH($B37&amp;$D37&amp;$B$6,Raw!$A$6:$A$2076,0),MATCH(Z$6,Raw!$H$5:$EZ$5,0))/60/60/24,"-")</f>
        <v>-</v>
      </c>
      <c r="AA37" s="205" t="str">
        <f>IFERROR(INDEX(Raw!$H$6:$EZ$2076,MATCH($B37&amp;$D37&amp;$B$6,Raw!$A$6:$A$2076,0),MATCH(AA$6,Raw!$H$5:$EZ$5,0))/60/60/24,"-")</f>
        <v>-</v>
      </c>
      <c r="AB37" s="21"/>
      <c r="AC37" s="227" t="str">
        <f>IFERROR(INDEX(Raw!$H$6:$EZ$2076,MATCH($B37&amp;$D37&amp;$B$6,Raw!$A$6:$A$2076,0),MATCH(AC$6,Raw!$H$5:$EZ$5,0)),"-")</f>
        <v>-</v>
      </c>
      <c r="AD37" s="76"/>
      <c r="AE37" s="224" t="str">
        <f>IFERROR(INDEX(Raw!$H$6:$EZ$2076,MATCH($B37&amp;$D37&amp;$B$6,Raw!$A$6:$A$2076,0),MATCH(AE$6,Raw!$H$5:$EZ$5,0))/60/60,"-")</f>
        <v>-</v>
      </c>
      <c r="AF37" s="204" t="str">
        <f>IFERROR(INDEX(Raw!$H$6:$EZ$2076,MATCH($B37&amp;$D37&amp;$B$6,Raw!$A$6:$A$2076,0),MATCH(AF$6,Raw!$H$5:$EZ$5,0))/60/60/24,"-")</f>
        <v>-</v>
      </c>
      <c r="AG37" s="205" t="str">
        <f>IFERROR(INDEX(Raw!$H$6:$EZ$2076,MATCH($B37&amp;$D37&amp;$B$6,Raw!$A$6:$A$2076,0),MATCH(AG$6,Raw!$H$5:$EZ$5,0))/60/60/24,"-")</f>
        <v>-</v>
      </c>
      <c r="AH37" s="21"/>
      <c r="AI37" s="153" t="str">
        <f>IFERROR(INDEX(Raw!$H$6:$EZ$2076,MATCH($B37&amp;$D37&amp;$B$6,Raw!$A$6:$A$2076,0),MATCH(AI$6,Raw!$H$5:$EZ$5,0)),"-")</f>
        <v>-</v>
      </c>
      <c r="AJ37" s="76"/>
      <c r="AK37" s="76" t="str">
        <f>IFERROR(INDEX(Raw!$H$6:$EZ$2076,MATCH($B37&amp;$D37&amp;$B$6,Raw!$A$6:$A$2076,0),MATCH(AK$6,Raw!$H$5:$EZ$5,0))/60/60,"-")</f>
        <v>-</v>
      </c>
      <c r="AL37" s="204" t="str">
        <f>IFERROR(INDEX(Raw!$H$6:$EZ$2076,MATCH($B37&amp;$D37&amp;$B$6,Raw!$A$6:$A$2076,0),MATCH(AL$6,Raw!$H$5:$EZ$5,0))/60/60/24,"-")</f>
        <v>-</v>
      </c>
      <c r="AM37" s="205" t="str">
        <f>IFERROR(INDEX(Raw!$H$6:$EZ$2076,MATCH($B37&amp;$D37&amp;$B$6,Raw!$A$6:$A$2076,0),MATCH(AM$6,Raw!$H$5:$EZ$5,0))/60/60/24,"-")</f>
        <v>-</v>
      </c>
      <c r="AN37" s="149"/>
      <c r="AO37" s="76" t="str">
        <f>IFERROR(INDEX(Raw!$H$6:$EZ$2076,MATCH($B37&amp;$D37&amp;$B$6,Raw!$A$6:$A$2076,0),MATCH(AO$6,Raw!$H$5:$EZ$5,0)),"-")</f>
        <v>-</v>
      </c>
      <c r="AP37" s="76"/>
      <c r="AQ37" s="76" t="str">
        <f>IFERROR(INDEX(Raw!$H$6:$EZ$2076,MATCH($B37&amp;$D37&amp;$B$6,Raw!$A$6:$A$2076,0),MATCH(AQ$6,Raw!$H$5:$EZ$5,0))/60/60,"-")</f>
        <v>-</v>
      </c>
      <c r="AR37" s="204" t="str">
        <f>IFERROR(INDEX(Raw!$H$6:$EZ$2076,MATCH($B37&amp;$D37&amp;$B$6,Raw!$A$6:$A$2076,0),MATCH(AR$6,Raw!$H$5:$EZ$5,0))/60/60/24,"-")</f>
        <v>-</v>
      </c>
      <c r="AS37" s="205" t="str">
        <f>IFERROR(INDEX(Raw!$H$6:$EZ$2076,MATCH($B37&amp;$D37&amp;$B$6,Raw!$A$6:$A$2076,0),MATCH(AS$6,Raw!$H$5:$EZ$5,0))/60/60/24,"-")</f>
        <v>-</v>
      </c>
      <c r="AT37" s="21"/>
      <c r="AU37" s="224" t="str">
        <f>IFERROR(INDEX(Raw!$H$6:$EZ$2076,MATCH($B37&amp;$D37&amp;$B$6,Raw!$A$6:$A$2076,0),MATCH(AU$6,Raw!$H$5:$EZ$5,0)),"-")</f>
        <v>-</v>
      </c>
      <c r="AV37" s="76"/>
      <c r="AW37" s="224" t="str">
        <f>IFERROR(INDEX(Raw!$H$6:$EZ$2076,MATCH($B37&amp;$D37&amp;$B$6,Raw!$A$6:$A$2076,0),MATCH(AW$6,Raw!$H$5:$EZ$5,0))/60/60,"-")</f>
        <v>-</v>
      </c>
      <c r="AX37" s="204" t="str">
        <f>IFERROR(INDEX(Raw!$H$6:$EZ$2076,MATCH($B37&amp;$D37&amp;$B$6,Raw!$A$6:$A$2076,0),MATCH(AX$6,Raw!$H$5:$EZ$5,0))/60/60/24,"-")</f>
        <v>-</v>
      </c>
      <c r="AY37" s="205" t="str">
        <f>IFERROR(INDEX(Raw!$H$6:$EZ$2076,MATCH($B37&amp;$D37&amp;$B$6,Raw!$A$6:$A$2076,0),MATCH(AY$6,Raw!$H$5:$EZ$5,0))/60/60/24,"-")</f>
        <v>-</v>
      </c>
      <c r="AZ37" s="21"/>
      <c r="BA37" s="76" t="str">
        <f>IFERROR(INDEX(Raw!$H$6:$EZ$2076,MATCH($B37&amp;$D37&amp;$B$6,Raw!$A$6:$A$2076,0),MATCH(BA$6,Raw!$H$5:$EZ$5,0)),"-")</f>
        <v>-</v>
      </c>
      <c r="BB37" s="76"/>
      <c r="BC37" s="76" t="str">
        <f>IFERROR(INDEX(Raw!$H$6:$EZ$2076,MATCH($B37&amp;$D37&amp;$B$6,Raw!$A$6:$A$2076,0),MATCH(BC$6,Raw!$H$5:$EZ$5,0))/60/60,"-")</f>
        <v>-</v>
      </c>
      <c r="BD37" s="204" t="str">
        <f>IFERROR(INDEX(Raw!$H$6:$EZ$2076,MATCH($B37&amp;$D37&amp;$B$6,Raw!$A$6:$A$2076,0),MATCH(BD$6,Raw!$H$5:$EZ$5,0))/60/60/24,"-")</f>
        <v>-</v>
      </c>
      <c r="BE37" s="205" t="str">
        <f>IFERROR(INDEX(Raw!$H$6:$EZ$2076,MATCH($B37&amp;$D37&amp;$B$6,Raw!$A$6:$A$2076,0),MATCH(BE$6,Raw!$H$5:$EZ$5,0))/60/60/24,"-")</f>
        <v>-</v>
      </c>
      <c r="BF37" s="21"/>
      <c r="BG37" s="76" t="str">
        <f>IFERROR(INDEX(Raw!$H$6:$EZ$2076,MATCH($B37&amp;$D37&amp;$B$6,Raw!$A$6:$A$2076,0),MATCH(BG$6,Raw!$H$5:$EZ$5,0)),"-")</f>
        <v>-</v>
      </c>
      <c r="BH37" s="76"/>
      <c r="BI37" s="76" t="str">
        <f>IFERROR(INDEX(Raw!$H$6:$EZ$2076,MATCH($B37&amp;$D37&amp;$B$6,Raw!$A$6:$A$2076,0),MATCH(BI$6,Raw!$H$5:$EZ$5,0))/60/60,"-")</f>
        <v>-</v>
      </c>
      <c r="BJ37" s="204" t="str">
        <f>IFERROR(INDEX(Raw!$H$6:$EZ$2076,MATCH($B37&amp;$D37&amp;$B$6,Raw!$A$6:$A$2076,0),MATCH(BJ$6,Raw!$H$5:$EZ$5,0))/60/60/24,"-")</f>
        <v>-</v>
      </c>
      <c r="BK37" s="205" t="str">
        <f>IFERROR(INDEX(Raw!$H$6:$EZ$2076,MATCH($B37&amp;$D37&amp;$B$6,Raw!$A$6:$A$2076,0),MATCH(BK$6,Raw!$H$5:$EZ$5,0))/60/60/24,"-")</f>
        <v>-</v>
      </c>
      <c r="BL37" s="21"/>
      <c r="BM37" s="221">
        <f>IFERROR(INDEX(Raw!$H$6:$EZ$2076,MATCH($B37&amp;$D37&amp;$B$6,Raw!$A$6:$A$2076,0),MATCH(BM$6,Raw!$H$5:$EZ$5,0)),"-")</f>
        <v>2821</v>
      </c>
    </row>
    <row r="38" spans="1:65" s="1" customFormat="1" x14ac:dyDescent="0.25">
      <c r="A38" s="188">
        <f t="shared" ref="A38:A101" si="44">EOMONTH(A37,0)+1</f>
        <v>43586</v>
      </c>
      <c r="B38" s="145" t="s">
        <v>129</v>
      </c>
      <c r="C38" s="1" t="s">
        <v>144</v>
      </c>
      <c r="D38" s="2" t="s">
        <v>144</v>
      </c>
      <c r="E38" s="220">
        <f>IFERROR(INDEX(Raw!$H$6:$EZ$2076,MATCH($B38&amp;$D38&amp;$B$6,Raw!$A$6:$A$2076,0),MATCH(E$6,Raw!$H$5:$EZ$5,0)),"-")</f>
        <v>0</v>
      </c>
      <c r="F38" s="21"/>
      <c r="G38" s="223" t="str">
        <f>IFERROR(INDEX(Raw!$H$6:$EZ$2076,MATCH($B38&amp;$D38&amp;$B$6,Raw!$A$6:$A$2076,0),MATCH(G$6,Raw!$H$5:$EZ$5,0))/60/60,"-")</f>
        <v>-</v>
      </c>
      <c r="H38" s="196" t="str">
        <f>IFERROR(INDEX(Raw!$H$6:$EZ$2076,MATCH($B38&amp;$D38&amp;$B$6,Raw!$A$6:$A$2076,0),MATCH(H$6,Raw!$H$5:$EZ$5,0))/60/60/24,"-")</f>
        <v>-</v>
      </c>
      <c r="I38" s="202" t="str">
        <f>IFERROR(INDEX(Raw!$H$6:$EZ$2076,MATCH($B38&amp;$D38&amp;$B$6,Raw!$A$6:$A$2076,0),MATCH(I$6,Raw!$H$5:$EZ$5,0))/60/60/24,"-")</f>
        <v>-</v>
      </c>
      <c r="J38" s="21"/>
      <c r="K38" s="223" t="str">
        <f>IFERROR(INDEX(Raw!$H$6:$EZ$2076,MATCH($B38&amp;$D38&amp;$B$6,Raw!$A$6:$A$2076,0),MATCH(K$6,Raw!$H$5:$EZ$5,0)),"-")</f>
        <v>-</v>
      </c>
      <c r="L38" s="21"/>
      <c r="M38" s="223" t="str">
        <f>IFERROR(INDEX(Raw!$H$6:$EZ$2076,MATCH($B38&amp;$D38&amp;$B$6,Raw!$A$6:$A$2076,0),MATCH(M$6,Raw!$H$5:$EZ$5,0))/60/60,"-")</f>
        <v>-</v>
      </c>
      <c r="N38" s="196" t="str">
        <f>IFERROR(INDEX(Raw!$H$6:$EZ$2076,MATCH($B38&amp;$D38&amp;$B$6,Raw!$A$6:$A$2076,0),MATCH(N$6,Raw!$H$5:$EZ$5,0))/60/60/24,"-")</f>
        <v>-</v>
      </c>
      <c r="O38" s="202" t="str">
        <f>IFERROR(INDEX(Raw!$H$6:$EZ$2076,MATCH($B38&amp;$D38&amp;$B$6,Raw!$A$6:$A$2076,0),MATCH(O$6,Raw!$H$5:$EZ$5,0))/60/60/24,"-")</f>
        <v>-</v>
      </c>
      <c r="P38" s="21"/>
      <c r="Q38" s="191" t="str">
        <f>IFERROR(INDEX(Raw!$H$6:$EZ$2076,MATCH($B38&amp;$D38&amp;$B$6,Raw!$A$6:$A$2076,0),MATCH(Q$6,Raw!$H$5:$EZ$5,0)),"-")</f>
        <v>-</v>
      </c>
      <c r="R38" s="21"/>
      <c r="S38" s="21" t="str">
        <f>IFERROR(INDEX(Raw!$H$6:$EZ$2076,MATCH($B38&amp;$D38&amp;$B$6,Raw!$A$6:$A$2076,0),MATCH(S$6,Raw!$H$5:$EZ$5,0))/60/60,"-")</f>
        <v>-</v>
      </c>
      <c r="T38" s="196" t="str">
        <f>IFERROR(INDEX(Raw!$H$6:$EZ$2076,MATCH($B38&amp;$D38&amp;$B$6,Raw!$A$6:$A$2076,0),MATCH(T$6,Raw!$H$5:$EZ$5,0))/60/60/24,"-")</f>
        <v>-</v>
      </c>
      <c r="U38" s="202" t="str">
        <f>IFERROR(INDEX(Raw!$H$6:$EZ$2076,MATCH($B38&amp;$D38&amp;$B$6,Raw!$A$6:$A$2076,0),MATCH(U$6,Raw!$H$5:$EZ$5,0))/60/60/24,"-")</f>
        <v>-</v>
      </c>
      <c r="V38" s="21"/>
      <c r="W38" s="191" t="str">
        <f>IFERROR(INDEX(Raw!$H$6:$EZ$2076,MATCH($B38&amp;$D38&amp;$B$6,Raw!$A$6:$A$2076,0),MATCH(W$6,Raw!$H$5:$EZ$5,0)),"-")</f>
        <v>-</v>
      </c>
      <c r="X38" s="21"/>
      <c r="Y38" s="21" t="str">
        <f>IFERROR(INDEX(Raw!$H$6:$EZ$2076,MATCH($B38&amp;$D38&amp;$B$6,Raw!$A$6:$A$2076,0),MATCH(Y$6,Raw!$H$5:$EZ$5,0))/60/60,"-")</f>
        <v>-</v>
      </c>
      <c r="Z38" s="196" t="str">
        <f>IFERROR(INDEX(Raw!$H$6:$EZ$2076,MATCH($B38&amp;$D38&amp;$B$6,Raw!$A$6:$A$2076,0),MATCH(Z$6,Raw!$H$5:$EZ$5,0))/60/60/24,"-")</f>
        <v>-</v>
      </c>
      <c r="AA38" s="202" t="str">
        <f>IFERROR(INDEX(Raw!$H$6:$EZ$2076,MATCH($B38&amp;$D38&amp;$B$6,Raw!$A$6:$A$2076,0),MATCH(AA$6,Raw!$H$5:$EZ$5,0))/60/60/24,"-")</f>
        <v>-</v>
      </c>
      <c r="AB38" s="21"/>
      <c r="AC38" s="226" t="str">
        <f>IFERROR(INDEX(Raw!$H$6:$EZ$2076,MATCH($B38&amp;$D38&amp;$B$6,Raw!$A$6:$A$2076,0),MATCH(AC$6,Raw!$H$5:$EZ$5,0)),"-")</f>
        <v>-</v>
      </c>
      <c r="AD38" s="21"/>
      <c r="AE38" s="223" t="str">
        <f>IFERROR(INDEX(Raw!$H$6:$EZ$2076,MATCH($B38&amp;$D38&amp;$B$6,Raw!$A$6:$A$2076,0),MATCH(AE$6,Raw!$H$5:$EZ$5,0))/60/60,"-")</f>
        <v>-</v>
      </c>
      <c r="AF38" s="196" t="str">
        <f>IFERROR(INDEX(Raw!$H$6:$EZ$2076,MATCH($B38&amp;$D38&amp;$B$6,Raw!$A$6:$A$2076,0),MATCH(AF$6,Raw!$H$5:$EZ$5,0))/60/60/24,"-")</f>
        <v>-</v>
      </c>
      <c r="AG38" s="202" t="str">
        <f>IFERROR(INDEX(Raw!$H$6:$EZ$2076,MATCH($B38&amp;$D38&amp;$B$6,Raw!$A$6:$A$2076,0),MATCH(AG$6,Raw!$H$5:$EZ$5,0))/60/60/24,"-")</f>
        <v>-</v>
      </c>
      <c r="AH38" s="21"/>
      <c r="AI38" s="191" t="str">
        <f>IFERROR(INDEX(Raw!$H$6:$EZ$2076,MATCH($B38&amp;$D38&amp;$B$6,Raw!$A$6:$A$2076,0),MATCH(AI$6,Raw!$H$5:$EZ$5,0)),"-")</f>
        <v>-</v>
      </c>
      <c r="AJ38" s="21"/>
      <c r="AK38" s="21" t="str">
        <f>IFERROR(INDEX(Raw!$H$6:$EZ$2076,MATCH($B38&amp;$D38&amp;$B$6,Raw!$A$6:$A$2076,0),MATCH(AK$6,Raw!$H$5:$EZ$5,0))/60/60,"-")</f>
        <v>-</v>
      </c>
      <c r="AL38" s="196" t="str">
        <f>IFERROR(INDEX(Raw!$H$6:$EZ$2076,MATCH($B38&amp;$D38&amp;$B$6,Raw!$A$6:$A$2076,0),MATCH(AL$6,Raw!$H$5:$EZ$5,0))/60/60/24,"-")</f>
        <v>-</v>
      </c>
      <c r="AM38" s="202" t="str">
        <f>IFERROR(INDEX(Raw!$H$6:$EZ$2076,MATCH($B38&amp;$D38&amp;$B$6,Raw!$A$6:$A$2076,0),MATCH(AM$6,Raw!$H$5:$EZ$5,0))/60/60/24,"-")</f>
        <v>-</v>
      </c>
      <c r="AN38" s="21"/>
      <c r="AO38" s="21" t="str">
        <f>IFERROR(INDEX(Raw!$H$6:$EZ$2076,MATCH($B38&amp;$D38&amp;$B$6,Raw!$A$6:$A$2076,0),MATCH(AO$6,Raw!$H$5:$EZ$5,0)),"-")</f>
        <v>-</v>
      </c>
      <c r="AP38" s="21"/>
      <c r="AQ38" s="21" t="str">
        <f>IFERROR(INDEX(Raw!$H$6:$EZ$2076,MATCH($B38&amp;$D38&amp;$B$6,Raw!$A$6:$A$2076,0),MATCH(AQ$6,Raw!$H$5:$EZ$5,0))/60/60,"-")</f>
        <v>-</v>
      </c>
      <c r="AR38" s="196" t="str">
        <f>IFERROR(INDEX(Raw!$H$6:$EZ$2076,MATCH($B38&amp;$D38&amp;$B$6,Raw!$A$6:$A$2076,0),MATCH(AR$6,Raw!$H$5:$EZ$5,0))/60/60/24,"-")</f>
        <v>-</v>
      </c>
      <c r="AS38" s="202" t="str">
        <f>IFERROR(INDEX(Raw!$H$6:$EZ$2076,MATCH($B38&amp;$D38&amp;$B$6,Raw!$A$6:$A$2076,0),MATCH(AS$6,Raw!$H$5:$EZ$5,0))/60/60/24,"-")</f>
        <v>-</v>
      </c>
      <c r="AT38" s="21"/>
      <c r="AU38" s="223" t="str">
        <f>IFERROR(INDEX(Raw!$H$6:$EZ$2076,MATCH($B38&amp;$D38&amp;$B$6,Raw!$A$6:$A$2076,0),MATCH(AU$6,Raw!$H$5:$EZ$5,0)),"-")</f>
        <v>-</v>
      </c>
      <c r="AV38" s="21"/>
      <c r="AW38" s="223" t="str">
        <f>IFERROR(INDEX(Raw!$H$6:$EZ$2076,MATCH($B38&amp;$D38&amp;$B$6,Raw!$A$6:$A$2076,0),MATCH(AW$6,Raw!$H$5:$EZ$5,0))/60/60,"-")</f>
        <v>-</v>
      </c>
      <c r="AX38" s="196" t="str">
        <f>IFERROR(INDEX(Raw!$H$6:$EZ$2076,MATCH($B38&amp;$D38&amp;$B$6,Raw!$A$6:$A$2076,0),MATCH(AX$6,Raw!$H$5:$EZ$5,0))/60/60/24,"-")</f>
        <v>-</v>
      </c>
      <c r="AY38" s="202" t="str">
        <f>IFERROR(INDEX(Raw!$H$6:$EZ$2076,MATCH($B38&amp;$D38&amp;$B$6,Raw!$A$6:$A$2076,0),MATCH(AY$6,Raw!$H$5:$EZ$5,0))/60/60/24,"-")</f>
        <v>-</v>
      </c>
      <c r="AZ38" s="21"/>
      <c r="BA38" s="21" t="str">
        <f>IFERROR(INDEX(Raw!$H$6:$EZ$2076,MATCH($B38&amp;$D38&amp;$B$6,Raw!$A$6:$A$2076,0),MATCH(BA$6,Raw!$H$5:$EZ$5,0)),"-")</f>
        <v>-</v>
      </c>
      <c r="BB38" s="21"/>
      <c r="BC38" s="21" t="str">
        <f>IFERROR(INDEX(Raw!$H$6:$EZ$2076,MATCH($B38&amp;$D38&amp;$B$6,Raw!$A$6:$A$2076,0),MATCH(BC$6,Raw!$H$5:$EZ$5,0))/60/60,"-")</f>
        <v>-</v>
      </c>
      <c r="BD38" s="196" t="str">
        <f>IFERROR(INDEX(Raw!$H$6:$EZ$2076,MATCH($B38&amp;$D38&amp;$B$6,Raw!$A$6:$A$2076,0),MATCH(BD$6,Raw!$H$5:$EZ$5,0))/60/60/24,"-")</f>
        <v>-</v>
      </c>
      <c r="BE38" s="202" t="str">
        <f>IFERROR(INDEX(Raw!$H$6:$EZ$2076,MATCH($B38&amp;$D38&amp;$B$6,Raw!$A$6:$A$2076,0),MATCH(BE$6,Raw!$H$5:$EZ$5,0))/60/60/24,"-")</f>
        <v>-</v>
      </c>
      <c r="BF38" s="21"/>
      <c r="BG38" s="21" t="str">
        <f>IFERROR(INDEX(Raw!$H$6:$EZ$2076,MATCH($B38&amp;$D38&amp;$B$6,Raw!$A$6:$A$2076,0),MATCH(BG$6,Raw!$H$5:$EZ$5,0)),"-")</f>
        <v>-</v>
      </c>
      <c r="BH38" s="21"/>
      <c r="BI38" s="21" t="str">
        <f>IFERROR(INDEX(Raw!$H$6:$EZ$2076,MATCH($B38&amp;$D38&amp;$B$6,Raw!$A$6:$A$2076,0),MATCH(BI$6,Raw!$H$5:$EZ$5,0))/60/60,"-")</f>
        <v>-</v>
      </c>
      <c r="BJ38" s="196" t="str">
        <f>IFERROR(INDEX(Raw!$H$6:$EZ$2076,MATCH($B38&amp;$D38&amp;$B$6,Raw!$A$6:$A$2076,0),MATCH(BJ$6,Raw!$H$5:$EZ$5,0))/60/60/24,"-")</f>
        <v>-</v>
      </c>
      <c r="BK38" s="202" t="str">
        <f>IFERROR(INDEX(Raw!$H$6:$EZ$2076,MATCH($B38&amp;$D38&amp;$B$6,Raw!$A$6:$A$2076,0),MATCH(BK$6,Raw!$H$5:$EZ$5,0))/60/60/24,"-")</f>
        <v>-</v>
      </c>
      <c r="BL38" s="21"/>
      <c r="BM38" s="220">
        <f>IFERROR(INDEX(Raw!$H$6:$EZ$2076,MATCH($B38&amp;$D38&amp;$B$6,Raw!$A$6:$A$2076,0),MATCH(BM$6,Raw!$H$5:$EZ$5,0)),"-")</f>
        <v>2837</v>
      </c>
    </row>
    <row r="39" spans="1:65" s="1" customFormat="1" x14ac:dyDescent="0.25">
      <c r="A39" s="188">
        <f t="shared" si="44"/>
        <v>43617</v>
      </c>
      <c r="B39" s="145" t="s">
        <v>129</v>
      </c>
      <c r="C39" s="23" t="s">
        <v>145</v>
      </c>
      <c r="D39" s="95" t="s">
        <v>145</v>
      </c>
      <c r="E39" s="220">
        <f>IFERROR(INDEX(Raw!$H$6:$EZ$2076,MATCH($B39&amp;$D39&amp;$B$6,Raw!$A$6:$A$2076,0),MATCH(E$6,Raw!$H$5:$EZ$5,0)),"-")</f>
        <v>0</v>
      </c>
      <c r="F39" s="21"/>
      <c r="G39" s="223" t="str">
        <f>IFERROR(INDEX(Raw!$H$6:$EZ$2076,MATCH($B39&amp;$D39&amp;$B$6,Raw!$A$6:$A$2076,0),MATCH(G$6,Raw!$H$5:$EZ$5,0))/60/60,"-")</f>
        <v>-</v>
      </c>
      <c r="H39" s="196" t="str">
        <f>IFERROR(INDEX(Raw!$H$6:$EZ$2076,MATCH($B39&amp;$D39&amp;$B$6,Raw!$A$6:$A$2076,0),MATCH(H$6,Raw!$H$5:$EZ$5,0))/60/60/24,"-")</f>
        <v>-</v>
      </c>
      <c r="I39" s="202" t="str">
        <f>IFERROR(INDEX(Raw!$H$6:$EZ$2076,MATCH($B39&amp;$D39&amp;$B$6,Raw!$A$6:$A$2076,0),MATCH(I$6,Raw!$H$5:$EZ$5,0))/60/60/24,"-")</f>
        <v>-</v>
      </c>
      <c r="J39" s="21"/>
      <c r="K39" s="223" t="str">
        <f>IFERROR(INDEX(Raw!$H$6:$EZ$2076,MATCH($B39&amp;$D39&amp;$B$6,Raw!$A$6:$A$2076,0),MATCH(K$6,Raw!$H$5:$EZ$5,0)),"-")</f>
        <v>-</v>
      </c>
      <c r="L39" s="21"/>
      <c r="M39" s="223" t="str">
        <f>IFERROR(INDEX(Raw!$H$6:$EZ$2076,MATCH($B39&amp;$D39&amp;$B$6,Raw!$A$6:$A$2076,0),MATCH(M$6,Raw!$H$5:$EZ$5,0))/60/60,"-")</f>
        <v>-</v>
      </c>
      <c r="N39" s="196" t="str">
        <f>IFERROR(INDEX(Raw!$H$6:$EZ$2076,MATCH($B39&amp;$D39&amp;$B$6,Raw!$A$6:$A$2076,0),MATCH(N$6,Raw!$H$5:$EZ$5,0))/60/60/24,"-")</f>
        <v>-</v>
      </c>
      <c r="O39" s="202" t="str">
        <f>IFERROR(INDEX(Raw!$H$6:$EZ$2076,MATCH($B39&amp;$D39&amp;$B$6,Raw!$A$6:$A$2076,0),MATCH(O$6,Raw!$H$5:$EZ$5,0))/60/60/24,"-")</f>
        <v>-</v>
      </c>
      <c r="P39" s="21"/>
      <c r="Q39" s="191" t="str">
        <f>IFERROR(INDEX(Raw!$H$6:$EZ$2076,MATCH($B39&amp;$D39&amp;$B$6,Raw!$A$6:$A$2076,0),MATCH(Q$6,Raw!$H$5:$EZ$5,0)),"-")</f>
        <v>-</v>
      </c>
      <c r="R39" s="21"/>
      <c r="S39" s="21" t="str">
        <f>IFERROR(INDEX(Raw!$H$6:$EZ$2076,MATCH($B39&amp;$D39&amp;$B$6,Raw!$A$6:$A$2076,0),MATCH(S$6,Raw!$H$5:$EZ$5,0))/60/60,"-")</f>
        <v>-</v>
      </c>
      <c r="T39" s="196" t="str">
        <f>IFERROR(INDEX(Raw!$H$6:$EZ$2076,MATCH($B39&amp;$D39&amp;$B$6,Raw!$A$6:$A$2076,0),MATCH(T$6,Raw!$H$5:$EZ$5,0))/60/60/24,"-")</f>
        <v>-</v>
      </c>
      <c r="U39" s="202" t="str">
        <f>IFERROR(INDEX(Raw!$H$6:$EZ$2076,MATCH($B39&amp;$D39&amp;$B$6,Raw!$A$6:$A$2076,0),MATCH(U$6,Raw!$H$5:$EZ$5,0))/60/60/24,"-")</f>
        <v>-</v>
      </c>
      <c r="V39" s="21"/>
      <c r="W39" s="191" t="str">
        <f>IFERROR(INDEX(Raw!$H$6:$EZ$2076,MATCH($B39&amp;$D39&amp;$B$6,Raw!$A$6:$A$2076,0),MATCH(W$6,Raw!$H$5:$EZ$5,0)),"-")</f>
        <v>-</v>
      </c>
      <c r="X39" s="21"/>
      <c r="Y39" s="21" t="str">
        <f>IFERROR(INDEX(Raw!$H$6:$EZ$2076,MATCH($B39&amp;$D39&amp;$B$6,Raw!$A$6:$A$2076,0),MATCH(Y$6,Raw!$H$5:$EZ$5,0))/60/60,"-")</f>
        <v>-</v>
      </c>
      <c r="Z39" s="196" t="str">
        <f>IFERROR(INDEX(Raw!$H$6:$EZ$2076,MATCH($B39&amp;$D39&amp;$B$6,Raw!$A$6:$A$2076,0),MATCH(Z$6,Raw!$H$5:$EZ$5,0))/60/60/24,"-")</f>
        <v>-</v>
      </c>
      <c r="AA39" s="202" t="str">
        <f>IFERROR(INDEX(Raw!$H$6:$EZ$2076,MATCH($B39&amp;$D39&amp;$B$6,Raw!$A$6:$A$2076,0),MATCH(AA$6,Raw!$H$5:$EZ$5,0))/60/60/24,"-")</f>
        <v>-</v>
      </c>
      <c r="AB39" s="21"/>
      <c r="AC39" s="226" t="str">
        <f>IFERROR(INDEX(Raw!$H$6:$EZ$2076,MATCH($B39&amp;$D39&amp;$B$6,Raw!$A$6:$A$2076,0),MATCH(AC$6,Raw!$H$5:$EZ$5,0)),"-")</f>
        <v>-</v>
      </c>
      <c r="AD39" s="21"/>
      <c r="AE39" s="223" t="str">
        <f>IFERROR(INDEX(Raw!$H$6:$EZ$2076,MATCH($B39&amp;$D39&amp;$B$6,Raw!$A$6:$A$2076,0),MATCH(AE$6,Raw!$H$5:$EZ$5,0))/60/60,"-")</f>
        <v>-</v>
      </c>
      <c r="AF39" s="196" t="str">
        <f>IFERROR(INDEX(Raw!$H$6:$EZ$2076,MATCH($B39&amp;$D39&amp;$B$6,Raw!$A$6:$A$2076,0),MATCH(AF$6,Raw!$H$5:$EZ$5,0))/60/60/24,"-")</f>
        <v>-</v>
      </c>
      <c r="AG39" s="202" t="str">
        <f>IFERROR(INDEX(Raw!$H$6:$EZ$2076,MATCH($B39&amp;$D39&amp;$B$6,Raw!$A$6:$A$2076,0),MATCH(AG$6,Raw!$H$5:$EZ$5,0))/60/60/24,"-")</f>
        <v>-</v>
      </c>
      <c r="AH39" s="21"/>
      <c r="AI39" s="191" t="str">
        <f>IFERROR(INDEX(Raw!$H$6:$EZ$2076,MATCH($B39&amp;$D39&amp;$B$6,Raw!$A$6:$A$2076,0),MATCH(AI$6,Raw!$H$5:$EZ$5,0)),"-")</f>
        <v>-</v>
      </c>
      <c r="AJ39" s="21"/>
      <c r="AK39" s="21" t="str">
        <f>IFERROR(INDEX(Raw!$H$6:$EZ$2076,MATCH($B39&amp;$D39&amp;$B$6,Raw!$A$6:$A$2076,0),MATCH(AK$6,Raw!$H$5:$EZ$5,0))/60/60,"-")</f>
        <v>-</v>
      </c>
      <c r="AL39" s="196" t="str">
        <f>IFERROR(INDEX(Raw!$H$6:$EZ$2076,MATCH($B39&amp;$D39&amp;$B$6,Raw!$A$6:$A$2076,0),MATCH(AL$6,Raw!$H$5:$EZ$5,0))/60/60/24,"-")</f>
        <v>-</v>
      </c>
      <c r="AM39" s="202" t="str">
        <f>IFERROR(INDEX(Raw!$H$6:$EZ$2076,MATCH($B39&amp;$D39&amp;$B$6,Raw!$A$6:$A$2076,0),MATCH(AM$6,Raw!$H$5:$EZ$5,0))/60/60/24,"-")</f>
        <v>-</v>
      </c>
      <c r="AN39" s="21"/>
      <c r="AO39" s="21" t="str">
        <f>IFERROR(INDEX(Raw!$H$6:$EZ$2076,MATCH($B39&amp;$D39&amp;$B$6,Raw!$A$6:$A$2076,0),MATCH(AO$6,Raw!$H$5:$EZ$5,0)),"-")</f>
        <v>-</v>
      </c>
      <c r="AP39" s="21"/>
      <c r="AQ39" s="21" t="str">
        <f>IFERROR(INDEX(Raw!$H$6:$EZ$2076,MATCH($B39&amp;$D39&amp;$B$6,Raw!$A$6:$A$2076,0),MATCH(AQ$6,Raw!$H$5:$EZ$5,0))/60/60,"-")</f>
        <v>-</v>
      </c>
      <c r="AR39" s="196" t="str">
        <f>IFERROR(INDEX(Raw!$H$6:$EZ$2076,MATCH($B39&amp;$D39&amp;$B$6,Raw!$A$6:$A$2076,0),MATCH(AR$6,Raw!$H$5:$EZ$5,0))/60/60/24,"-")</f>
        <v>-</v>
      </c>
      <c r="AS39" s="202" t="str">
        <f>IFERROR(INDEX(Raw!$H$6:$EZ$2076,MATCH($B39&amp;$D39&amp;$B$6,Raw!$A$6:$A$2076,0),MATCH(AS$6,Raw!$H$5:$EZ$5,0))/60/60/24,"-")</f>
        <v>-</v>
      </c>
      <c r="AT39" s="21"/>
      <c r="AU39" s="223" t="str">
        <f>IFERROR(INDEX(Raw!$H$6:$EZ$2076,MATCH($B39&amp;$D39&amp;$B$6,Raw!$A$6:$A$2076,0),MATCH(AU$6,Raw!$H$5:$EZ$5,0)),"-")</f>
        <v>-</v>
      </c>
      <c r="AV39" s="21"/>
      <c r="AW39" s="223" t="str">
        <f>IFERROR(INDEX(Raw!$H$6:$EZ$2076,MATCH($B39&amp;$D39&amp;$B$6,Raw!$A$6:$A$2076,0),MATCH(AW$6,Raw!$H$5:$EZ$5,0))/60/60,"-")</f>
        <v>-</v>
      </c>
      <c r="AX39" s="196" t="str">
        <f>IFERROR(INDEX(Raw!$H$6:$EZ$2076,MATCH($B39&amp;$D39&amp;$B$6,Raw!$A$6:$A$2076,0),MATCH(AX$6,Raw!$H$5:$EZ$5,0))/60/60/24,"-")</f>
        <v>-</v>
      </c>
      <c r="AY39" s="202" t="str">
        <f>IFERROR(INDEX(Raw!$H$6:$EZ$2076,MATCH($B39&amp;$D39&amp;$B$6,Raw!$A$6:$A$2076,0),MATCH(AY$6,Raw!$H$5:$EZ$5,0))/60/60/24,"-")</f>
        <v>-</v>
      </c>
      <c r="AZ39" s="21"/>
      <c r="BA39" s="21" t="str">
        <f>IFERROR(INDEX(Raw!$H$6:$EZ$2076,MATCH($B39&amp;$D39&amp;$B$6,Raw!$A$6:$A$2076,0),MATCH(BA$6,Raw!$H$5:$EZ$5,0)),"-")</f>
        <v>-</v>
      </c>
      <c r="BB39" s="21"/>
      <c r="BC39" s="21" t="str">
        <f>IFERROR(INDEX(Raw!$H$6:$EZ$2076,MATCH($B39&amp;$D39&amp;$B$6,Raw!$A$6:$A$2076,0),MATCH(BC$6,Raw!$H$5:$EZ$5,0))/60/60,"-")</f>
        <v>-</v>
      </c>
      <c r="BD39" s="196" t="str">
        <f>IFERROR(INDEX(Raw!$H$6:$EZ$2076,MATCH($B39&amp;$D39&amp;$B$6,Raw!$A$6:$A$2076,0),MATCH(BD$6,Raw!$H$5:$EZ$5,0))/60/60/24,"-")</f>
        <v>-</v>
      </c>
      <c r="BE39" s="202" t="str">
        <f>IFERROR(INDEX(Raw!$H$6:$EZ$2076,MATCH($B39&amp;$D39&amp;$B$6,Raw!$A$6:$A$2076,0),MATCH(BE$6,Raw!$H$5:$EZ$5,0))/60/60/24,"-")</f>
        <v>-</v>
      </c>
      <c r="BF39" s="21"/>
      <c r="BG39" s="21" t="str">
        <f>IFERROR(INDEX(Raw!$H$6:$EZ$2076,MATCH($B39&amp;$D39&amp;$B$6,Raw!$A$6:$A$2076,0),MATCH(BG$6,Raw!$H$5:$EZ$5,0)),"-")</f>
        <v>-</v>
      </c>
      <c r="BH39" s="21"/>
      <c r="BI39" s="21" t="str">
        <f>IFERROR(INDEX(Raw!$H$6:$EZ$2076,MATCH($B39&amp;$D39&amp;$B$6,Raw!$A$6:$A$2076,0),MATCH(BI$6,Raw!$H$5:$EZ$5,0))/60/60,"-")</f>
        <v>-</v>
      </c>
      <c r="BJ39" s="196" t="str">
        <f>IFERROR(INDEX(Raw!$H$6:$EZ$2076,MATCH($B39&amp;$D39&amp;$B$6,Raw!$A$6:$A$2076,0),MATCH(BJ$6,Raw!$H$5:$EZ$5,0))/60/60/24,"-")</f>
        <v>-</v>
      </c>
      <c r="BK39" s="202" t="str">
        <f>IFERROR(INDEX(Raw!$H$6:$EZ$2076,MATCH($B39&amp;$D39&amp;$B$6,Raw!$A$6:$A$2076,0),MATCH(BK$6,Raw!$H$5:$EZ$5,0))/60/60/24,"-")</f>
        <v>-</v>
      </c>
      <c r="BL39" s="21"/>
      <c r="BM39" s="220">
        <f>IFERROR(INDEX(Raw!$H$6:$EZ$2076,MATCH($B39&amp;$D39&amp;$B$6,Raw!$A$6:$A$2076,0),MATCH(BM$6,Raw!$H$5:$EZ$5,0)),"-")</f>
        <v>2473</v>
      </c>
    </row>
    <row r="40" spans="1:65" s="1" customFormat="1" ht="17.5" x14ac:dyDescent="0.35">
      <c r="A40" s="188">
        <f t="shared" si="44"/>
        <v>43647</v>
      </c>
      <c r="B40" s="145" t="s">
        <v>129</v>
      </c>
      <c r="C40" s="1" t="s">
        <v>146</v>
      </c>
      <c r="D40" s="99" t="s">
        <v>146</v>
      </c>
      <c r="E40" s="220">
        <f>IFERROR(INDEX(Raw!$H$6:$EZ$2076,MATCH($B40&amp;$D40&amp;$B$6,Raw!$A$6:$A$2076,0),MATCH(E$6,Raw!$H$5:$EZ$5,0)),"-")</f>
        <v>0</v>
      </c>
      <c r="F40" s="21"/>
      <c r="G40" s="223" t="str">
        <f>IFERROR(INDEX(Raw!$H$6:$EZ$2076,MATCH($B40&amp;$D40&amp;$B$6,Raw!$A$6:$A$2076,0),MATCH(G$6,Raw!$H$5:$EZ$5,0))/60/60,"-")</f>
        <v>-</v>
      </c>
      <c r="H40" s="196" t="str">
        <f>IFERROR(INDEX(Raw!$H$6:$EZ$2076,MATCH($B40&amp;$D40&amp;$B$6,Raw!$A$6:$A$2076,0),MATCH(H$6,Raw!$H$5:$EZ$5,0))/60/60/24,"-")</f>
        <v>-</v>
      </c>
      <c r="I40" s="202" t="str">
        <f>IFERROR(INDEX(Raw!$H$6:$EZ$2076,MATCH($B40&amp;$D40&amp;$B$6,Raw!$A$6:$A$2076,0),MATCH(I$6,Raw!$H$5:$EZ$5,0))/60/60/24,"-")</f>
        <v>-</v>
      </c>
      <c r="J40" s="21"/>
      <c r="K40" s="223" t="str">
        <f>IFERROR(INDEX(Raw!$H$6:$EZ$2076,MATCH($B40&amp;$D40&amp;$B$6,Raw!$A$6:$A$2076,0),MATCH(K$6,Raw!$H$5:$EZ$5,0)),"-")</f>
        <v>-</v>
      </c>
      <c r="L40" s="21"/>
      <c r="M40" s="223" t="str">
        <f>IFERROR(INDEX(Raw!$H$6:$EZ$2076,MATCH($B40&amp;$D40&amp;$B$6,Raw!$A$6:$A$2076,0),MATCH(M$6,Raw!$H$5:$EZ$5,0))/60/60,"-")</f>
        <v>-</v>
      </c>
      <c r="N40" s="196" t="str">
        <f>IFERROR(INDEX(Raw!$H$6:$EZ$2076,MATCH($B40&amp;$D40&amp;$B$6,Raw!$A$6:$A$2076,0),MATCH(N$6,Raw!$H$5:$EZ$5,0))/60/60/24,"-")</f>
        <v>-</v>
      </c>
      <c r="O40" s="202" t="str">
        <f>IFERROR(INDEX(Raw!$H$6:$EZ$2076,MATCH($B40&amp;$D40&amp;$B$6,Raw!$A$6:$A$2076,0),MATCH(O$6,Raw!$H$5:$EZ$5,0))/60/60/24,"-")</f>
        <v>-</v>
      </c>
      <c r="P40" s="21"/>
      <c r="Q40" s="191" t="str">
        <f>IFERROR(INDEX(Raw!$H$6:$EZ$2076,MATCH($B40&amp;$D40&amp;$B$6,Raw!$A$6:$A$2076,0),MATCH(Q$6,Raw!$H$5:$EZ$5,0)),"-")</f>
        <v>-</v>
      </c>
      <c r="R40" s="21"/>
      <c r="S40" s="21" t="str">
        <f>IFERROR(INDEX(Raw!$H$6:$EZ$2076,MATCH($B40&amp;$D40&amp;$B$6,Raw!$A$6:$A$2076,0),MATCH(S$6,Raw!$H$5:$EZ$5,0))/60/60,"-")</f>
        <v>-</v>
      </c>
      <c r="T40" s="196" t="str">
        <f>IFERROR(INDEX(Raw!$H$6:$EZ$2076,MATCH($B40&amp;$D40&amp;$B$6,Raw!$A$6:$A$2076,0),MATCH(T$6,Raw!$H$5:$EZ$5,0))/60/60/24,"-")</f>
        <v>-</v>
      </c>
      <c r="U40" s="202" t="str">
        <f>IFERROR(INDEX(Raw!$H$6:$EZ$2076,MATCH($B40&amp;$D40&amp;$B$6,Raw!$A$6:$A$2076,0),MATCH(U$6,Raw!$H$5:$EZ$5,0))/60/60/24,"-")</f>
        <v>-</v>
      </c>
      <c r="V40" s="21"/>
      <c r="W40" s="191" t="str">
        <f>IFERROR(INDEX(Raw!$H$6:$EZ$2076,MATCH($B40&amp;$D40&amp;$B$6,Raw!$A$6:$A$2076,0),MATCH(W$6,Raw!$H$5:$EZ$5,0)),"-")</f>
        <v>-</v>
      </c>
      <c r="X40" s="21"/>
      <c r="Y40" s="21" t="str">
        <f>IFERROR(INDEX(Raw!$H$6:$EZ$2076,MATCH($B40&amp;$D40&amp;$B$6,Raw!$A$6:$A$2076,0),MATCH(Y$6,Raw!$H$5:$EZ$5,0))/60/60,"-")</f>
        <v>-</v>
      </c>
      <c r="Z40" s="196" t="str">
        <f>IFERROR(INDEX(Raw!$H$6:$EZ$2076,MATCH($B40&amp;$D40&amp;$B$6,Raw!$A$6:$A$2076,0),MATCH(Z$6,Raw!$H$5:$EZ$5,0))/60/60/24,"-")</f>
        <v>-</v>
      </c>
      <c r="AA40" s="202" t="str">
        <f>IFERROR(INDEX(Raw!$H$6:$EZ$2076,MATCH($B40&amp;$D40&amp;$B$6,Raw!$A$6:$A$2076,0),MATCH(AA$6,Raw!$H$5:$EZ$5,0))/60/60/24,"-")</f>
        <v>-</v>
      </c>
      <c r="AB40" s="21"/>
      <c r="AC40" s="226" t="str">
        <f>IFERROR(INDEX(Raw!$H$6:$EZ$2076,MATCH($B40&amp;$D40&amp;$B$6,Raw!$A$6:$A$2076,0),MATCH(AC$6,Raw!$H$5:$EZ$5,0)),"-")</f>
        <v>-</v>
      </c>
      <c r="AD40" s="21"/>
      <c r="AE40" s="223" t="str">
        <f>IFERROR(INDEX(Raw!$H$6:$EZ$2076,MATCH($B40&amp;$D40&amp;$B$6,Raw!$A$6:$A$2076,0),MATCH(AE$6,Raw!$H$5:$EZ$5,0))/60/60,"-")</f>
        <v>-</v>
      </c>
      <c r="AF40" s="196" t="str">
        <f>IFERROR(INDEX(Raw!$H$6:$EZ$2076,MATCH($B40&amp;$D40&amp;$B$6,Raw!$A$6:$A$2076,0),MATCH(AF$6,Raw!$H$5:$EZ$5,0))/60/60/24,"-")</f>
        <v>-</v>
      </c>
      <c r="AG40" s="202" t="str">
        <f>IFERROR(INDEX(Raw!$H$6:$EZ$2076,MATCH($B40&amp;$D40&amp;$B$6,Raw!$A$6:$A$2076,0),MATCH(AG$6,Raw!$H$5:$EZ$5,0))/60/60/24,"-")</f>
        <v>-</v>
      </c>
      <c r="AH40" s="21"/>
      <c r="AI40" s="191" t="str">
        <f>IFERROR(INDEX(Raw!$H$6:$EZ$2076,MATCH($B40&amp;$D40&amp;$B$6,Raw!$A$6:$A$2076,0),MATCH(AI$6,Raw!$H$5:$EZ$5,0)),"-")</f>
        <v>-</v>
      </c>
      <c r="AJ40" s="21"/>
      <c r="AK40" s="21" t="str">
        <f>IFERROR(INDEX(Raw!$H$6:$EZ$2076,MATCH($B40&amp;$D40&amp;$B$6,Raw!$A$6:$A$2076,0),MATCH(AK$6,Raw!$H$5:$EZ$5,0))/60/60,"-")</f>
        <v>-</v>
      </c>
      <c r="AL40" s="196" t="str">
        <f>IFERROR(INDEX(Raw!$H$6:$EZ$2076,MATCH($B40&amp;$D40&amp;$B$6,Raw!$A$6:$A$2076,0),MATCH(AL$6,Raw!$H$5:$EZ$5,0))/60/60/24,"-")</f>
        <v>-</v>
      </c>
      <c r="AM40" s="202" t="str">
        <f>IFERROR(INDEX(Raw!$H$6:$EZ$2076,MATCH($B40&amp;$D40&amp;$B$6,Raw!$A$6:$A$2076,0),MATCH(AM$6,Raw!$H$5:$EZ$5,0))/60/60/24,"-")</f>
        <v>-</v>
      </c>
      <c r="AN40" s="21"/>
      <c r="AO40" s="21" t="str">
        <f>IFERROR(INDEX(Raw!$H$6:$EZ$2076,MATCH($B40&amp;$D40&amp;$B$6,Raw!$A$6:$A$2076,0),MATCH(AO$6,Raw!$H$5:$EZ$5,0)),"-")</f>
        <v>-</v>
      </c>
      <c r="AP40" s="21"/>
      <c r="AQ40" s="21" t="str">
        <f>IFERROR(INDEX(Raw!$H$6:$EZ$2076,MATCH($B40&amp;$D40&amp;$B$6,Raw!$A$6:$A$2076,0),MATCH(AQ$6,Raw!$H$5:$EZ$5,0))/60/60,"-")</f>
        <v>-</v>
      </c>
      <c r="AR40" s="196" t="str">
        <f>IFERROR(INDEX(Raw!$H$6:$EZ$2076,MATCH($B40&amp;$D40&amp;$B$6,Raw!$A$6:$A$2076,0),MATCH(AR$6,Raw!$H$5:$EZ$5,0))/60/60/24,"-")</f>
        <v>-</v>
      </c>
      <c r="AS40" s="202" t="str">
        <f>IFERROR(INDEX(Raw!$H$6:$EZ$2076,MATCH($B40&amp;$D40&amp;$B$6,Raw!$A$6:$A$2076,0),MATCH(AS$6,Raw!$H$5:$EZ$5,0))/60/60/24,"-")</f>
        <v>-</v>
      </c>
      <c r="AT40" s="21"/>
      <c r="AU40" s="223" t="str">
        <f>IFERROR(INDEX(Raw!$H$6:$EZ$2076,MATCH($B40&amp;$D40&amp;$B$6,Raw!$A$6:$A$2076,0),MATCH(AU$6,Raw!$H$5:$EZ$5,0)),"-")</f>
        <v>-</v>
      </c>
      <c r="AV40" s="21"/>
      <c r="AW40" s="223" t="str">
        <f>IFERROR(INDEX(Raw!$H$6:$EZ$2076,MATCH($B40&amp;$D40&amp;$B$6,Raw!$A$6:$A$2076,0),MATCH(AW$6,Raw!$H$5:$EZ$5,0))/60/60,"-")</f>
        <v>-</v>
      </c>
      <c r="AX40" s="196" t="str">
        <f>IFERROR(INDEX(Raw!$H$6:$EZ$2076,MATCH($B40&amp;$D40&amp;$B$6,Raw!$A$6:$A$2076,0),MATCH(AX$6,Raw!$H$5:$EZ$5,0))/60/60/24,"-")</f>
        <v>-</v>
      </c>
      <c r="AY40" s="202" t="str">
        <f>IFERROR(INDEX(Raw!$H$6:$EZ$2076,MATCH($B40&amp;$D40&amp;$B$6,Raw!$A$6:$A$2076,0),MATCH(AY$6,Raw!$H$5:$EZ$5,0))/60/60/24,"-")</f>
        <v>-</v>
      </c>
      <c r="AZ40" s="21"/>
      <c r="BA40" s="21" t="str">
        <f>IFERROR(INDEX(Raw!$H$6:$EZ$2076,MATCH($B40&amp;$D40&amp;$B$6,Raw!$A$6:$A$2076,0),MATCH(BA$6,Raw!$H$5:$EZ$5,0)),"-")</f>
        <v>-</v>
      </c>
      <c r="BB40" s="21"/>
      <c r="BC40" s="21" t="str">
        <f>IFERROR(INDEX(Raw!$H$6:$EZ$2076,MATCH($B40&amp;$D40&amp;$B$6,Raw!$A$6:$A$2076,0),MATCH(BC$6,Raw!$H$5:$EZ$5,0))/60/60,"-")</f>
        <v>-</v>
      </c>
      <c r="BD40" s="196" t="str">
        <f>IFERROR(INDEX(Raw!$H$6:$EZ$2076,MATCH($B40&amp;$D40&amp;$B$6,Raw!$A$6:$A$2076,0),MATCH(BD$6,Raw!$H$5:$EZ$5,0))/60/60/24,"-")</f>
        <v>-</v>
      </c>
      <c r="BE40" s="202" t="str">
        <f>IFERROR(INDEX(Raw!$H$6:$EZ$2076,MATCH($B40&amp;$D40&amp;$B$6,Raw!$A$6:$A$2076,0),MATCH(BE$6,Raw!$H$5:$EZ$5,0))/60/60/24,"-")</f>
        <v>-</v>
      </c>
      <c r="BF40" s="21"/>
      <c r="BG40" s="21" t="str">
        <f>IFERROR(INDEX(Raw!$H$6:$EZ$2076,MATCH($B40&amp;$D40&amp;$B$6,Raw!$A$6:$A$2076,0),MATCH(BG$6,Raw!$H$5:$EZ$5,0)),"-")</f>
        <v>-</v>
      </c>
      <c r="BH40" s="21"/>
      <c r="BI40" s="21" t="str">
        <f>IFERROR(INDEX(Raw!$H$6:$EZ$2076,MATCH($B40&amp;$D40&amp;$B$6,Raw!$A$6:$A$2076,0),MATCH(BI$6,Raw!$H$5:$EZ$5,0))/60/60,"-")</f>
        <v>-</v>
      </c>
      <c r="BJ40" s="196" t="str">
        <f>IFERROR(INDEX(Raw!$H$6:$EZ$2076,MATCH($B40&amp;$D40&amp;$B$6,Raw!$A$6:$A$2076,0),MATCH(BJ$6,Raw!$H$5:$EZ$5,0))/60/60/24,"-")</f>
        <v>-</v>
      </c>
      <c r="BK40" s="202" t="str">
        <f>IFERROR(INDEX(Raw!$H$6:$EZ$2076,MATCH($B40&amp;$D40&amp;$B$6,Raw!$A$6:$A$2076,0),MATCH(BK$6,Raw!$H$5:$EZ$5,0))/60/60/24,"-")</f>
        <v>-</v>
      </c>
      <c r="BL40" s="21"/>
      <c r="BM40" s="220">
        <f>IFERROR(INDEX(Raw!$H$6:$EZ$2076,MATCH($B40&amp;$D40&amp;$B$6,Raw!$A$6:$A$2076,0),MATCH(BM$6,Raw!$H$5:$EZ$5,0)),"-")</f>
        <v>2587</v>
      </c>
    </row>
    <row r="41" spans="1:65" s="1" customFormat="1" x14ac:dyDescent="0.25">
      <c r="A41" s="188">
        <f t="shared" si="44"/>
        <v>43678</v>
      </c>
      <c r="B41" s="145" t="s">
        <v>129</v>
      </c>
      <c r="C41" s="1" t="s">
        <v>135</v>
      </c>
      <c r="D41" s="2" t="s">
        <v>135</v>
      </c>
      <c r="E41" s="220">
        <f>IFERROR(INDEX(Raw!$H$6:$EZ$2076,MATCH($B41&amp;$D41&amp;$B$6,Raw!$A$6:$A$2076,0),MATCH(E$6,Raw!$H$5:$EZ$5,0)),"-")</f>
        <v>0</v>
      </c>
      <c r="F41" s="21"/>
      <c r="G41" s="223" t="str">
        <f>IFERROR(INDEX(Raw!$H$6:$EZ$2076,MATCH($B41&amp;$D41&amp;$B$6,Raw!$A$6:$A$2076,0),MATCH(G$6,Raw!$H$5:$EZ$5,0))/60/60,"-")</f>
        <v>-</v>
      </c>
      <c r="H41" s="196" t="str">
        <f>IFERROR(INDEX(Raw!$H$6:$EZ$2076,MATCH($B41&amp;$D41&amp;$B$6,Raw!$A$6:$A$2076,0),MATCH(H$6,Raw!$H$5:$EZ$5,0))/60/60/24,"-")</f>
        <v>-</v>
      </c>
      <c r="I41" s="202" t="str">
        <f>IFERROR(INDEX(Raw!$H$6:$EZ$2076,MATCH($B41&amp;$D41&amp;$B$6,Raw!$A$6:$A$2076,0),MATCH(I$6,Raw!$H$5:$EZ$5,0))/60/60/24,"-")</f>
        <v>-</v>
      </c>
      <c r="J41" s="21"/>
      <c r="K41" s="223" t="str">
        <f>IFERROR(INDEX(Raw!$H$6:$EZ$2076,MATCH($B41&amp;$D41&amp;$B$6,Raw!$A$6:$A$2076,0),MATCH(K$6,Raw!$H$5:$EZ$5,0)),"-")</f>
        <v>-</v>
      </c>
      <c r="L41" s="21"/>
      <c r="M41" s="223" t="str">
        <f>IFERROR(INDEX(Raw!$H$6:$EZ$2076,MATCH($B41&amp;$D41&amp;$B$6,Raw!$A$6:$A$2076,0),MATCH(M$6,Raw!$H$5:$EZ$5,0))/60/60,"-")</f>
        <v>-</v>
      </c>
      <c r="N41" s="196" t="str">
        <f>IFERROR(INDEX(Raw!$H$6:$EZ$2076,MATCH($B41&amp;$D41&amp;$B$6,Raw!$A$6:$A$2076,0),MATCH(N$6,Raw!$H$5:$EZ$5,0))/60/60/24,"-")</f>
        <v>-</v>
      </c>
      <c r="O41" s="202" t="str">
        <f>IFERROR(INDEX(Raw!$H$6:$EZ$2076,MATCH($B41&amp;$D41&amp;$B$6,Raw!$A$6:$A$2076,0),MATCH(O$6,Raw!$H$5:$EZ$5,0))/60/60/24,"-")</f>
        <v>-</v>
      </c>
      <c r="P41" s="21"/>
      <c r="Q41" s="191" t="str">
        <f>IFERROR(INDEX(Raw!$H$6:$EZ$2076,MATCH($B41&amp;$D41&amp;$B$6,Raw!$A$6:$A$2076,0),MATCH(Q$6,Raw!$H$5:$EZ$5,0)),"-")</f>
        <v>-</v>
      </c>
      <c r="R41" s="21"/>
      <c r="S41" s="21" t="str">
        <f>IFERROR(INDEX(Raw!$H$6:$EZ$2076,MATCH($B41&amp;$D41&amp;$B$6,Raw!$A$6:$A$2076,0),MATCH(S$6,Raw!$H$5:$EZ$5,0))/60/60,"-")</f>
        <v>-</v>
      </c>
      <c r="T41" s="196" t="str">
        <f>IFERROR(INDEX(Raw!$H$6:$EZ$2076,MATCH($B41&amp;$D41&amp;$B$6,Raw!$A$6:$A$2076,0),MATCH(T$6,Raw!$H$5:$EZ$5,0))/60/60/24,"-")</f>
        <v>-</v>
      </c>
      <c r="U41" s="202" t="str">
        <f>IFERROR(INDEX(Raw!$H$6:$EZ$2076,MATCH($B41&amp;$D41&amp;$B$6,Raw!$A$6:$A$2076,0),MATCH(U$6,Raw!$H$5:$EZ$5,0))/60/60/24,"-")</f>
        <v>-</v>
      </c>
      <c r="V41" s="21"/>
      <c r="W41" s="191" t="str">
        <f>IFERROR(INDEX(Raw!$H$6:$EZ$2076,MATCH($B41&amp;$D41&amp;$B$6,Raw!$A$6:$A$2076,0),MATCH(W$6,Raw!$H$5:$EZ$5,0)),"-")</f>
        <v>-</v>
      </c>
      <c r="X41" s="21"/>
      <c r="Y41" s="21" t="str">
        <f>IFERROR(INDEX(Raw!$H$6:$EZ$2076,MATCH($B41&amp;$D41&amp;$B$6,Raw!$A$6:$A$2076,0),MATCH(Y$6,Raw!$H$5:$EZ$5,0))/60/60,"-")</f>
        <v>-</v>
      </c>
      <c r="Z41" s="196" t="str">
        <f>IFERROR(INDEX(Raw!$H$6:$EZ$2076,MATCH($B41&amp;$D41&amp;$B$6,Raw!$A$6:$A$2076,0),MATCH(Z$6,Raw!$H$5:$EZ$5,0))/60/60/24,"-")</f>
        <v>-</v>
      </c>
      <c r="AA41" s="202" t="str">
        <f>IFERROR(INDEX(Raw!$H$6:$EZ$2076,MATCH($B41&amp;$D41&amp;$B$6,Raw!$A$6:$A$2076,0),MATCH(AA$6,Raw!$H$5:$EZ$5,0))/60/60/24,"-")</f>
        <v>-</v>
      </c>
      <c r="AB41" s="21"/>
      <c r="AC41" s="226" t="str">
        <f>IFERROR(INDEX(Raw!$H$6:$EZ$2076,MATCH($B41&amp;$D41&amp;$B$6,Raw!$A$6:$A$2076,0),MATCH(AC$6,Raw!$H$5:$EZ$5,0)),"-")</f>
        <v>-</v>
      </c>
      <c r="AD41" s="21"/>
      <c r="AE41" s="223" t="str">
        <f>IFERROR(INDEX(Raw!$H$6:$EZ$2076,MATCH($B41&amp;$D41&amp;$B$6,Raw!$A$6:$A$2076,0),MATCH(AE$6,Raw!$H$5:$EZ$5,0))/60/60,"-")</f>
        <v>-</v>
      </c>
      <c r="AF41" s="196" t="str">
        <f>IFERROR(INDEX(Raw!$H$6:$EZ$2076,MATCH($B41&amp;$D41&amp;$B$6,Raw!$A$6:$A$2076,0),MATCH(AF$6,Raw!$H$5:$EZ$5,0))/60/60/24,"-")</f>
        <v>-</v>
      </c>
      <c r="AG41" s="202" t="str">
        <f>IFERROR(INDEX(Raw!$H$6:$EZ$2076,MATCH($B41&amp;$D41&amp;$B$6,Raw!$A$6:$A$2076,0),MATCH(AG$6,Raw!$H$5:$EZ$5,0))/60/60/24,"-")</f>
        <v>-</v>
      </c>
      <c r="AH41" s="21"/>
      <c r="AI41" s="191" t="str">
        <f>IFERROR(INDEX(Raw!$H$6:$EZ$2076,MATCH($B41&amp;$D41&amp;$B$6,Raw!$A$6:$A$2076,0),MATCH(AI$6,Raw!$H$5:$EZ$5,0)),"-")</f>
        <v>-</v>
      </c>
      <c r="AJ41" s="21"/>
      <c r="AK41" s="21" t="str">
        <f>IFERROR(INDEX(Raw!$H$6:$EZ$2076,MATCH($B41&amp;$D41&amp;$B$6,Raw!$A$6:$A$2076,0),MATCH(AK$6,Raw!$H$5:$EZ$5,0))/60/60,"-")</f>
        <v>-</v>
      </c>
      <c r="AL41" s="196" t="str">
        <f>IFERROR(INDEX(Raw!$H$6:$EZ$2076,MATCH($B41&amp;$D41&amp;$B$6,Raw!$A$6:$A$2076,0),MATCH(AL$6,Raw!$H$5:$EZ$5,0))/60/60/24,"-")</f>
        <v>-</v>
      </c>
      <c r="AM41" s="202" t="str">
        <f>IFERROR(INDEX(Raw!$H$6:$EZ$2076,MATCH($B41&amp;$D41&amp;$B$6,Raw!$A$6:$A$2076,0),MATCH(AM$6,Raw!$H$5:$EZ$5,0))/60/60/24,"-")</f>
        <v>-</v>
      </c>
      <c r="AN41" s="21"/>
      <c r="AO41" s="21" t="str">
        <f>IFERROR(INDEX(Raw!$H$6:$EZ$2076,MATCH($B41&amp;$D41&amp;$B$6,Raw!$A$6:$A$2076,0),MATCH(AO$6,Raw!$H$5:$EZ$5,0)),"-")</f>
        <v>-</v>
      </c>
      <c r="AP41" s="21"/>
      <c r="AQ41" s="21" t="str">
        <f>IFERROR(INDEX(Raw!$H$6:$EZ$2076,MATCH($B41&amp;$D41&amp;$B$6,Raw!$A$6:$A$2076,0),MATCH(AQ$6,Raw!$H$5:$EZ$5,0))/60/60,"-")</f>
        <v>-</v>
      </c>
      <c r="AR41" s="196" t="str">
        <f>IFERROR(INDEX(Raw!$H$6:$EZ$2076,MATCH($B41&amp;$D41&amp;$B$6,Raw!$A$6:$A$2076,0),MATCH(AR$6,Raw!$H$5:$EZ$5,0))/60/60/24,"-")</f>
        <v>-</v>
      </c>
      <c r="AS41" s="202" t="str">
        <f>IFERROR(INDEX(Raw!$H$6:$EZ$2076,MATCH($B41&amp;$D41&amp;$B$6,Raw!$A$6:$A$2076,0),MATCH(AS$6,Raw!$H$5:$EZ$5,0))/60/60/24,"-")</f>
        <v>-</v>
      </c>
      <c r="AT41" s="21"/>
      <c r="AU41" s="223" t="str">
        <f>IFERROR(INDEX(Raw!$H$6:$EZ$2076,MATCH($B41&amp;$D41&amp;$B$6,Raw!$A$6:$A$2076,0),MATCH(AU$6,Raw!$H$5:$EZ$5,0)),"-")</f>
        <v>-</v>
      </c>
      <c r="AV41" s="21"/>
      <c r="AW41" s="223" t="str">
        <f>IFERROR(INDEX(Raw!$H$6:$EZ$2076,MATCH($B41&amp;$D41&amp;$B$6,Raw!$A$6:$A$2076,0),MATCH(AW$6,Raw!$H$5:$EZ$5,0))/60/60,"-")</f>
        <v>-</v>
      </c>
      <c r="AX41" s="196" t="str">
        <f>IFERROR(INDEX(Raw!$H$6:$EZ$2076,MATCH($B41&amp;$D41&amp;$B$6,Raw!$A$6:$A$2076,0),MATCH(AX$6,Raw!$H$5:$EZ$5,0))/60/60/24,"-")</f>
        <v>-</v>
      </c>
      <c r="AY41" s="202" t="str">
        <f>IFERROR(INDEX(Raw!$H$6:$EZ$2076,MATCH($B41&amp;$D41&amp;$B$6,Raw!$A$6:$A$2076,0),MATCH(AY$6,Raw!$H$5:$EZ$5,0))/60/60/24,"-")</f>
        <v>-</v>
      </c>
      <c r="AZ41" s="21"/>
      <c r="BA41" s="21" t="str">
        <f>IFERROR(INDEX(Raw!$H$6:$EZ$2076,MATCH($B41&amp;$D41&amp;$B$6,Raw!$A$6:$A$2076,0),MATCH(BA$6,Raw!$H$5:$EZ$5,0)),"-")</f>
        <v>-</v>
      </c>
      <c r="BB41" s="21"/>
      <c r="BC41" s="21" t="str">
        <f>IFERROR(INDEX(Raw!$H$6:$EZ$2076,MATCH($B41&amp;$D41&amp;$B$6,Raw!$A$6:$A$2076,0),MATCH(BC$6,Raw!$H$5:$EZ$5,0))/60/60,"-")</f>
        <v>-</v>
      </c>
      <c r="BD41" s="196" t="str">
        <f>IFERROR(INDEX(Raw!$H$6:$EZ$2076,MATCH($B41&amp;$D41&amp;$B$6,Raw!$A$6:$A$2076,0),MATCH(BD$6,Raw!$H$5:$EZ$5,0))/60/60/24,"-")</f>
        <v>-</v>
      </c>
      <c r="BE41" s="202" t="str">
        <f>IFERROR(INDEX(Raw!$H$6:$EZ$2076,MATCH($B41&amp;$D41&amp;$B$6,Raw!$A$6:$A$2076,0),MATCH(BE$6,Raw!$H$5:$EZ$5,0))/60/60/24,"-")</f>
        <v>-</v>
      </c>
      <c r="BF41" s="21"/>
      <c r="BG41" s="21" t="str">
        <f>IFERROR(INDEX(Raw!$H$6:$EZ$2076,MATCH($B41&amp;$D41&amp;$B$6,Raw!$A$6:$A$2076,0),MATCH(BG$6,Raw!$H$5:$EZ$5,0)),"-")</f>
        <v>-</v>
      </c>
      <c r="BH41" s="21"/>
      <c r="BI41" s="21" t="str">
        <f>IFERROR(INDEX(Raw!$H$6:$EZ$2076,MATCH($B41&amp;$D41&amp;$B$6,Raw!$A$6:$A$2076,0),MATCH(BI$6,Raw!$H$5:$EZ$5,0))/60/60,"-")</f>
        <v>-</v>
      </c>
      <c r="BJ41" s="196" t="str">
        <f>IFERROR(INDEX(Raw!$H$6:$EZ$2076,MATCH($B41&amp;$D41&amp;$B$6,Raw!$A$6:$A$2076,0),MATCH(BJ$6,Raw!$H$5:$EZ$5,0))/60/60/24,"-")</f>
        <v>-</v>
      </c>
      <c r="BK41" s="202" t="str">
        <f>IFERROR(INDEX(Raw!$H$6:$EZ$2076,MATCH($B41&amp;$D41&amp;$B$6,Raw!$A$6:$A$2076,0),MATCH(BK$6,Raw!$H$5:$EZ$5,0))/60/60/24,"-")</f>
        <v>-</v>
      </c>
      <c r="BL41" s="21"/>
      <c r="BM41" s="220">
        <f>IFERROR(INDEX(Raw!$H$6:$EZ$2076,MATCH($B41&amp;$D41&amp;$B$6,Raw!$A$6:$A$2076,0),MATCH(BM$6,Raw!$H$5:$EZ$5,0)),"-")</f>
        <v>2008</v>
      </c>
    </row>
    <row r="42" spans="1:65" s="1" customFormat="1" x14ac:dyDescent="0.25">
      <c r="A42" s="188">
        <f t="shared" si="44"/>
        <v>43709</v>
      </c>
      <c r="B42" s="145" t="s">
        <v>129</v>
      </c>
      <c r="C42" s="23" t="s">
        <v>136</v>
      </c>
      <c r="D42" s="95" t="s">
        <v>136</v>
      </c>
      <c r="E42" s="220">
        <f>IFERROR(INDEX(Raw!$H$6:$EZ$2076,MATCH($B42&amp;$D42&amp;$B$6,Raw!$A$6:$A$2076,0),MATCH(E$6,Raw!$H$5:$EZ$5,0)),"-")</f>
        <v>0</v>
      </c>
      <c r="F42" s="21"/>
      <c r="G42" s="223" t="str">
        <f>IFERROR(INDEX(Raw!$H$6:$EZ$2076,MATCH($B42&amp;$D42&amp;$B$6,Raw!$A$6:$A$2076,0),MATCH(G$6,Raw!$H$5:$EZ$5,0))/60/60,"-")</f>
        <v>-</v>
      </c>
      <c r="H42" s="196" t="str">
        <f>IFERROR(INDEX(Raw!$H$6:$EZ$2076,MATCH($B42&amp;$D42&amp;$B$6,Raw!$A$6:$A$2076,0),MATCH(H$6,Raw!$H$5:$EZ$5,0))/60/60/24,"-")</f>
        <v>-</v>
      </c>
      <c r="I42" s="202" t="str">
        <f>IFERROR(INDEX(Raw!$H$6:$EZ$2076,MATCH($B42&amp;$D42&amp;$B$6,Raw!$A$6:$A$2076,0),MATCH(I$6,Raw!$H$5:$EZ$5,0))/60/60/24,"-")</f>
        <v>-</v>
      </c>
      <c r="J42" s="21"/>
      <c r="K42" s="223" t="str">
        <f>IFERROR(INDEX(Raw!$H$6:$EZ$2076,MATCH($B42&amp;$D42&amp;$B$6,Raw!$A$6:$A$2076,0),MATCH(K$6,Raw!$H$5:$EZ$5,0)),"-")</f>
        <v>-</v>
      </c>
      <c r="L42" s="21"/>
      <c r="M42" s="223" t="str">
        <f>IFERROR(INDEX(Raw!$H$6:$EZ$2076,MATCH($B42&amp;$D42&amp;$B$6,Raw!$A$6:$A$2076,0),MATCH(M$6,Raw!$H$5:$EZ$5,0))/60/60,"-")</f>
        <v>-</v>
      </c>
      <c r="N42" s="196" t="str">
        <f>IFERROR(INDEX(Raw!$H$6:$EZ$2076,MATCH($B42&amp;$D42&amp;$B$6,Raw!$A$6:$A$2076,0),MATCH(N$6,Raw!$H$5:$EZ$5,0))/60/60/24,"-")</f>
        <v>-</v>
      </c>
      <c r="O42" s="202" t="str">
        <f>IFERROR(INDEX(Raw!$H$6:$EZ$2076,MATCH($B42&amp;$D42&amp;$B$6,Raw!$A$6:$A$2076,0),MATCH(O$6,Raw!$H$5:$EZ$5,0))/60/60/24,"-")</f>
        <v>-</v>
      </c>
      <c r="P42" s="21"/>
      <c r="Q42" s="191" t="str">
        <f>IFERROR(INDEX(Raw!$H$6:$EZ$2076,MATCH($B42&amp;$D42&amp;$B$6,Raw!$A$6:$A$2076,0),MATCH(Q$6,Raw!$H$5:$EZ$5,0)),"-")</f>
        <v>-</v>
      </c>
      <c r="R42" s="21"/>
      <c r="S42" s="21" t="str">
        <f>IFERROR(INDEX(Raw!$H$6:$EZ$2076,MATCH($B42&amp;$D42&amp;$B$6,Raw!$A$6:$A$2076,0),MATCH(S$6,Raw!$H$5:$EZ$5,0))/60/60,"-")</f>
        <v>-</v>
      </c>
      <c r="T42" s="196" t="str">
        <f>IFERROR(INDEX(Raw!$H$6:$EZ$2076,MATCH($B42&amp;$D42&amp;$B$6,Raw!$A$6:$A$2076,0),MATCH(T$6,Raw!$H$5:$EZ$5,0))/60/60/24,"-")</f>
        <v>-</v>
      </c>
      <c r="U42" s="202" t="str">
        <f>IFERROR(INDEX(Raw!$H$6:$EZ$2076,MATCH($B42&amp;$D42&amp;$B$6,Raw!$A$6:$A$2076,0),MATCH(U$6,Raw!$H$5:$EZ$5,0))/60/60/24,"-")</f>
        <v>-</v>
      </c>
      <c r="V42" s="21"/>
      <c r="W42" s="191" t="str">
        <f>IFERROR(INDEX(Raw!$H$6:$EZ$2076,MATCH($B42&amp;$D42&amp;$B$6,Raw!$A$6:$A$2076,0),MATCH(W$6,Raw!$H$5:$EZ$5,0)),"-")</f>
        <v>-</v>
      </c>
      <c r="X42" s="21"/>
      <c r="Y42" s="21" t="str">
        <f>IFERROR(INDEX(Raw!$H$6:$EZ$2076,MATCH($B42&amp;$D42&amp;$B$6,Raw!$A$6:$A$2076,0),MATCH(Y$6,Raw!$H$5:$EZ$5,0))/60/60,"-")</f>
        <v>-</v>
      </c>
      <c r="Z42" s="196" t="str">
        <f>IFERROR(INDEX(Raw!$H$6:$EZ$2076,MATCH($B42&amp;$D42&amp;$B$6,Raw!$A$6:$A$2076,0),MATCH(Z$6,Raw!$H$5:$EZ$5,0))/60/60/24,"-")</f>
        <v>-</v>
      </c>
      <c r="AA42" s="202" t="str">
        <f>IFERROR(INDEX(Raw!$H$6:$EZ$2076,MATCH($B42&amp;$D42&amp;$B$6,Raw!$A$6:$A$2076,0),MATCH(AA$6,Raw!$H$5:$EZ$5,0))/60/60/24,"-")</f>
        <v>-</v>
      </c>
      <c r="AB42" s="21"/>
      <c r="AC42" s="226" t="str">
        <f>IFERROR(INDEX(Raw!$H$6:$EZ$2076,MATCH($B42&amp;$D42&amp;$B$6,Raw!$A$6:$A$2076,0),MATCH(AC$6,Raw!$H$5:$EZ$5,0)),"-")</f>
        <v>-</v>
      </c>
      <c r="AD42" s="21"/>
      <c r="AE42" s="223" t="str">
        <f>IFERROR(INDEX(Raw!$H$6:$EZ$2076,MATCH($B42&amp;$D42&amp;$B$6,Raw!$A$6:$A$2076,0),MATCH(AE$6,Raw!$H$5:$EZ$5,0))/60/60,"-")</f>
        <v>-</v>
      </c>
      <c r="AF42" s="196" t="str">
        <f>IFERROR(INDEX(Raw!$H$6:$EZ$2076,MATCH($B42&amp;$D42&amp;$B$6,Raw!$A$6:$A$2076,0),MATCH(AF$6,Raw!$H$5:$EZ$5,0))/60/60/24,"-")</f>
        <v>-</v>
      </c>
      <c r="AG42" s="202" t="str">
        <f>IFERROR(INDEX(Raw!$H$6:$EZ$2076,MATCH($B42&amp;$D42&amp;$B$6,Raw!$A$6:$A$2076,0),MATCH(AG$6,Raw!$H$5:$EZ$5,0))/60/60/24,"-")</f>
        <v>-</v>
      </c>
      <c r="AH42" s="21"/>
      <c r="AI42" s="191" t="str">
        <f>IFERROR(INDEX(Raw!$H$6:$EZ$2076,MATCH($B42&amp;$D42&amp;$B$6,Raw!$A$6:$A$2076,0),MATCH(AI$6,Raw!$H$5:$EZ$5,0)),"-")</f>
        <v>-</v>
      </c>
      <c r="AJ42" s="21"/>
      <c r="AK42" s="21" t="str">
        <f>IFERROR(INDEX(Raw!$H$6:$EZ$2076,MATCH($B42&amp;$D42&amp;$B$6,Raw!$A$6:$A$2076,0),MATCH(AK$6,Raw!$H$5:$EZ$5,0))/60/60,"-")</f>
        <v>-</v>
      </c>
      <c r="AL42" s="196" t="str">
        <f>IFERROR(INDEX(Raw!$H$6:$EZ$2076,MATCH($B42&amp;$D42&amp;$B$6,Raw!$A$6:$A$2076,0),MATCH(AL$6,Raw!$H$5:$EZ$5,0))/60/60/24,"-")</f>
        <v>-</v>
      </c>
      <c r="AM42" s="202" t="str">
        <f>IFERROR(INDEX(Raw!$H$6:$EZ$2076,MATCH($B42&amp;$D42&amp;$B$6,Raw!$A$6:$A$2076,0),MATCH(AM$6,Raw!$H$5:$EZ$5,0))/60/60/24,"-")</f>
        <v>-</v>
      </c>
      <c r="AN42" s="21"/>
      <c r="AO42" s="21" t="str">
        <f>IFERROR(INDEX(Raw!$H$6:$EZ$2076,MATCH($B42&amp;$D42&amp;$B$6,Raw!$A$6:$A$2076,0),MATCH(AO$6,Raw!$H$5:$EZ$5,0)),"-")</f>
        <v>-</v>
      </c>
      <c r="AP42" s="21"/>
      <c r="AQ42" s="21" t="str">
        <f>IFERROR(INDEX(Raw!$H$6:$EZ$2076,MATCH($B42&amp;$D42&amp;$B$6,Raw!$A$6:$A$2076,0),MATCH(AQ$6,Raw!$H$5:$EZ$5,0))/60/60,"-")</f>
        <v>-</v>
      </c>
      <c r="AR42" s="196" t="str">
        <f>IFERROR(INDEX(Raw!$H$6:$EZ$2076,MATCH($B42&amp;$D42&amp;$B$6,Raw!$A$6:$A$2076,0),MATCH(AR$6,Raw!$H$5:$EZ$5,0))/60/60/24,"-")</f>
        <v>-</v>
      </c>
      <c r="AS42" s="202" t="str">
        <f>IFERROR(INDEX(Raw!$H$6:$EZ$2076,MATCH($B42&amp;$D42&amp;$B$6,Raw!$A$6:$A$2076,0),MATCH(AS$6,Raw!$H$5:$EZ$5,0))/60/60/24,"-")</f>
        <v>-</v>
      </c>
      <c r="AT42" s="21"/>
      <c r="AU42" s="223" t="str">
        <f>IFERROR(INDEX(Raw!$H$6:$EZ$2076,MATCH($B42&amp;$D42&amp;$B$6,Raw!$A$6:$A$2076,0),MATCH(AU$6,Raw!$H$5:$EZ$5,0)),"-")</f>
        <v>-</v>
      </c>
      <c r="AV42" s="21"/>
      <c r="AW42" s="223" t="str">
        <f>IFERROR(INDEX(Raw!$H$6:$EZ$2076,MATCH($B42&amp;$D42&amp;$B$6,Raw!$A$6:$A$2076,0),MATCH(AW$6,Raw!$H$5:$EZ$5,0))/60/60,"-")</f>
        <v>-</v>
      </c>
      <c r="AX42" s="196" t="str">
        <f>IFERROR(INDEX(Raw!$H$6:$EZ$2076,MATCH($B42&amp;$D42&amp;$B$6,Raw!$A$6:$A$2076,0),MATCH(AX$6,Raw!$H$5:$EZ$5,0))/60/60/24,"-")</f>
        <v>-</v>
      </c>
      <c r="AY42" s="202" t="str">
        <f>IFERROR(INDEX(Raw!$H$6:$EZ$2076,MATCH($B42&amp;$D42&amp;$B$6,Raw!$A$6:$A$2076,0),MATCH(AY$6,Raw!$H$5:$EZ$5,0))/60/60/24,"-")</f>
        <v>-</v>
      </c>
      <c r="AZ42" s="21"/>
      <c r="BA42" s="21" t="str">
        <f>IFERROR(INDEX(Raw!$H$6:$EZ$2076,MATCH($B42&amp;$D42&amp;$B$6,Raw!$A$6:$A$2076,0),MATCH(BA$6,Raw!$H$5:$EZ$5,0)),"-")</f>
        <v>-</v>
      </c>
      <c r="BB42" s="21"/>
      <c r="BC42" s="21" t="str">
        <f>IFERROR(INDEX(Raw!$H$6:$EZ$2076,MATCH($B42&amp;$D42&amp;$B$6,Raw!$A$6:$A$2076,0),MATCH(BC$6,Raw!$H$5:$EZ$5,0))/60/60,"-")</f>
        <v>-</v>
      </c>
      <c r="BD42" s="196" t="str">
        <f>IFERROR(INDEX(Raw!$H$6:$EZ$2076,MATCH($B42&amp;$D42&amp;$B$6,Raw!$A$6:$A$2076,0),MATCH(BD$6,Raw!$H$5:$EZ$5,0))/60/60/24,"-")</f>
        <v>-</v>
      </c>
      <c r="BE42" s="202" t="str">
        <f>IFERROR(INDEX(Raw!$H$6:$EZ$2076,MATCH($B42&amp;$D42&amp;$B$6,Raw!$A$6:$A$2076,0),MATCH(BE$6,Raw!$H$5:$EZ$5,0))/60/60/24,"-")</f>
        <v>-</v>
      </c>
      <c r="BF42" s="21"/>
      <c r="BG42" s="21" t="str">
        <f>IFERROR(INDEX(Raw!$H$6:$EZ$2076,MATCH($B42&amp;$D42&amp;$B$6,Raw!$A$6:$A$2076,0),MATCH(BG$6,Raw!$H$5:$EZ$5,0)),"-")</f>
        <v>-</v>
      </c>
      <c r="BH42" s="21"/>
      <c r="BI42" s="21" t="str">
        <f>IFERROR(INDEX(Raw!$H$6:$EZ$2076,MATCH($B42&amp;$D42&amp;$B$6,Raw!$A$6:$A$2076,0),MATCH(BI$6,Raw!$H$5:$EZ$5,0))/60/60,"-")</f>
        <v>-</v>
      </c>
      <c r="BJ42" s="196" t="str">
        <f>IFERROR(INDEX(Raw!$H$6:$EZ$2076,MATCH($B42&amp;$D42&amp;$B$6,Raw!$A$6:$A$2076,0),MATCH(BJ$6,Raw!$H$5:$EZ$5,0))/60/60/24,"-")</f>
        <v>-</v>
      </c>
      <c r="BK42" s="202" t="str">
        <f>IFERROR(INDEX(Raw!$H$6:$EZ$2076,MATCH($B42&amp;$D42&amp;$B$6,Raw!$A$6:$A$2076,0),MATCH(BK$6,Raw!$H$5:$EZ$5,0))/60/60/24,"-")</f>
        <v>-</v>
      </c>
      <c r="BL42" s="21"/>
      <c r="BM42" s="220">
        <f>IFERROR(INDEX(Raw!$H$6:$EZ$2076,MATCH($B42&amp;$D42&amp;$B$6,Raw!$A$6:$A$2076,0),MATCH(BM$6,Raw!$H$5:$EZ$5,0)),"-")</f>
        <v>1824</v>
      </c>
    </row>
    <row r="43" spans="1:65" s="1" customFormat="1" ht="17.5" x14ac:dyDescent="0.35">
      <c r="A43" s="188">
        <f t="shared" si="44"/>
        <v>43739</v>
      </c>
      <c r="B43" s="145" t="s">
        <v>129</v>
      </c>
      <c r="C43" s="1" t="s">
        <v>137</v>
      </c>
      <c r="D43" s="99" t="s">
        <v>137</v>
      </c>
      <c r="E43" s="220">
        <f>IFERROR(INDEX(Raw!$H$6:$EZ$2076,MATCH($B43&amp;$D43&amp;$B$6,Raw!$A$6:$A$2076,0),MATCH(E$6,Raw!$H$5:$EZ$5,0)),"-")</f>
        <v>955</v>
      </c>
      <c r="F43" s="166"/>
      <c r="G43" s="223">
        <f>IFERROR(INDEX(Raw!$H$6:$EZ$2076,MATCH($B43&amp;$D43&amp;$B$6,Raw!$A$6:$A$2076,0),MATCH(G$6,Raw!$H$5:$EZ$5,0))/60/60,"-")</f>
        <v>144.19333333333333</v>
      </c>
      <c r="H43" s="196">
        <f>IFERROR(INDEX(Raw!$H$6:$EZ$2076,MATCH($B43&amp;$D43&amp;$B$6,Raw!$A$6:$A$2076,0),MATCH(H$6,Raw!$H$5:$EZ$5,0))/60/60/24,"-")</f>
        <v>6.2962962962962964E-3</v>
      </c>
      <c r="I43" s="202">
        <f>IFERROR(INDEX(Raw!$H$6:$EZ$2076,MATCH($B43&amp;$D43&amp;$B$6,Raw!$A$6:$A$2076,0),MATCH(I$6,Raw!$H$5:$EZ$5,0))/60/60/24,"-")</f>
        <v>1.1226851851851854E-2</v>
      </c>
      <c r="J43" s="166"/>
      <c r="K43" s="223">
        <f>IFERROR(INDEX(Raw!$H$6:$EZ$2076,MATCH($B43&amp;$D43&amp;$B$6,Raw!$A$6:$A$2076,0),MATCH(K$6,Raw!$H$5:$EZ$5,0)),"-")</f>
        <v>530</v>
      </c>
      <c r="L43" s="166"/>
      <c r="M43" s="223">
        <f>IFERROR(INDEX(Raw!$H$6:$EZ$2076,MATCH($B43&amp;$D43&amp;$B$6,Raw!$A$6:$A$2076,0),MATCH(M$6,Raw!$H$5:$EZ$5,0))/60/60,"-")</f>
        <v>70.783611111111114</v>
      </c>
      <c r="N43" s="196">
        <f>IFERROR(INDEX(Raw!$H$6:$EZ$2076,MATCH($B43&amp;$D43&amp;$B$6,Raw!$A$6:$A$2076,0),MATCH(N$6,Raw!$H$5:$EZ$5,0))/60/60/24,"-")</f>
        <v>5.5671296296296302E-3</v>
      </c>
      <c r="O43" s="202">
        <f>IFERROR(INDEX(Raw!$H$6:$EZ$2076,MATCH($B43&amp;$D43&amp;$B$6,Raw!$A$6:$A$2076,0),MATCH(O$6,Raw!$H$5:$EZ$5,0))/60/60/24,"-")</f>
        <v>1.0636574074074074E-2</v>
      </c>
      <c r="P43" s="21"/>
      <c r="Q43" s="21">
        <f>IFERROR(INDEX(Raw!$H$6:$EZ$2076,MATCH($B43&amp;$D43&amp;$B$6,Raw!$A$6:$A$2076,0),MATCH(Q$6,Raw!$H$5:$EZ$5,0)),"-")</f>
        <v>60076</v>
      </c>
      <c r="R43" s="166"/>
      <c r="S43" s="21">
        <f>IFERROR(INDEX(Raw!$H$6:$EZ$2076,MATCH($B43&amp;$D43&amp;$B$6,Raw!$A$6:$A$2076,0),MATCH(S$6,Raw!$H$5:$EZ$5,0))/60/60,"-")</f>
        <v>7352.4986111111111</v>
      </c>
      <c r="T43" s="196">
        <f>IFERROR(INDEX(Raw!$H$6:$EZ$2076,MATCH($B43&amp;$D43&amp;$B$6,Raw!$A$6:$A$2076,0),MATCH(T$6,Raw!$H$5:$EZ$5,0))/60/60/24,"-")</f>
        <v>5.1041666666666666E-3</v>
      </c>
      <c r="U43" s="202">
        <f>IFERROR(INDEX(Raw!$H$6:$EZ$2076,MATCH($B43&amp;$D43&amp;$B$6,Raw!$A$6:$A$2076,0),MATCH(U$6,Raw!$H$5:$EZ$5,0))/60/60/24,"-")</f>
        <v>8.9699074074074073E-3</v>
      </c>
      <c r="V43" s="21"/>
      <c r="W43" s="21">
        <f>IFERROR(INDEX(Raw!$H$6:$EZ$2076,MATCH($B43&amp;$D43&amp;$B$6,Raw!$A$6:$A$2076,0),MATCH(W$6,Raw!$H$5:$EZ$5,0)),"-")</f>
        <v>32933</v>
      </c>
      <c r="X43" s="166"/>
      <c r="Y43" s="21">
        <f>IFERROR(INDEX(Raw!$H$6:$EZ$2076,MATCH($B43&amp;$D43&amp;$B$6,Raw!$A$6:$A$2076,0),MATCH(Y$6,Raw!$H$5:$EZ$5,0))/60/60,"-")</f>
        <v>12869.031388888889</v>
      </c>
      <c r="Z43" s="196">
        <f>IFERROR(INDEX(Raw!$H$6:$EZ$2076,MATCH($B43&amp;$D43&amp;$B$6,Raw!$A$6:$A$2076,0),MATCH(Z$6,Raw!$H$5:$EZ$5,0))/60/60/24,"-")</f>
        <v>1.6284722222222221E-2</v>
      </c>
      <c r="AA43" s="202">
        <f>IFERROR(INDEX(Raw!$H$6:$EZ$2076,MATCH($B43&amp;$D43&amp;$B$6,Raw!$A$6:$A$2076,0),MATCH(AA$6,Raw!$H$5:$EZ$5,0))/60/60/24,"-")</f>
        <v>3.1921296296296302E-2</v>
      </c>
      <c r="AB43" s="21"/>
      <c r="AC43" s="223">
        <f>IFERROR(INDEX(Raw!$H$6:$EZ$2076,MATCH($B43&amp;$D43&amp;$B$6,Raw!$A$6:$A$2076,0),MATCH(AC$6,Raw!$H$5:$EZ$5,0)),"-")</f>
        <v>9331</v>
      </c>
      <c r="AD43" s="166"/>
      <c r="AE43" s="223">
        <f>IFERROR(INDEX(Raw!$H$6:$EZ$2076,MATCH($B43&amp;$D43&amp;$B$6,Raw!$A$6:$A$2076,0),MATCH(AE$6,Raw!$H$5:$EZ$5,0))/60/60,"-")</f>
        <v>3686.8325</v>
      </c>
      <c r="AF43" s="196">
        <f>IFERROR(INDEX(Raw!$H$6:$EZ$2076,MATCH($B43&amp;$D43&amp;$B$6,Raw!$A$6:$A$2076,0),MATCH(AF$6,Raw!$H$5:$EZ$5,0))/60/60/24,"-")</f>
        <v>1.6458333333333332E-2</v>
      </c>
      <c r="AG43" s="202">
        <f>IFERROR(INDEX(Raw!$H$6:$EZ$2076,MATCH($B43&amp;$D43&amp;$B$6,Raw!$A$6:$A$2076,0),MATCH(AG$6,Raw!$H$5:$EZ$5,0))/60/60/24,"-")</f>
        <v>3.5173611111111107E-2</v>
      </c>
      <c r="AH43" s="21"/>
      <c r="AI43" s="21">
        <f>IFERROR(INDEX(Raw!$H$6:$EZ$2076,MATCH($B43&amp;$D43&amp;$B$6,Raw!$A$6:$A$2076,0),MATCH(AI$6,Raw!$H$5:$EZ$5,0)),"-")</f>
        <v>366603</v>
      </c>
      <c r="AJ43" s="166"/>
      <c r="AK43" s="21">
        <f>IFERROR(INDEX(Raw!$H$6:$EZ$2076,MATCH($B43&amp;$D43&amp;$B$6,Raw!$A$6:$A$2076,0),MATCH(AK$6,Raw!$H$5:$EZ$5,0))/60/60,"-")</f>
        <v>145538.48111111112</v>
      </c>
      <c r="AL43" s="196">
        <f>IFERROR(INDEX(Raw!$H$6:$EZ$2076,MATCH($B43&amp;$D43&amp;$B$6,Raw!$A$6:$A$2076,0),MATCH(AL$6,Raw!$H$5:$EZ$5,0))/60/60/24,"-")</f>
        <v>1.653935185185185E-2</v>
      </c>
      <c r="AM43" s="202">
        <f>IFERROR(INDEX(Raw!$H$6:$EZ$2076,MATCH($B43&amp;$D43&amp;$B$6,Raw!$A$6:$A$2076,0),MATCH(AM$6,Raw!$H$5:$EZ$5,0))/60/60/24,"-")</f>
        <v>3.3784722222222223E-2</v>
      </c>
      <c r="AN43" s="21"/>
      <c r="AO43" s="21">
        <f>IFERROR(INDEX(Raw!$H$6:$EZ$2076,MATCH($B43&amp;$D43&amp;$B$6,Raw!$A$6:$A$2076,0),MATCH(AO$6,Raw!$H$5:$EZ$5,0)),"-")</f>
        <v>17665</v>
      </c>
      <c r="AP43" s="166"/>
      <c r="AQ43" s="21">
        <f>IFERROR(INDEX(Raw!$H$6:$EZ$2076,MATCH($B43&amp;$D43&amp;$B$6,Raw!$A$6:$A$2076,0),MATCH(AQ$6,Raw!$H$5:$EZ$5,0))/60/60,"-")</f>
        <v>28422.508055555558</v>
      </c>
      <c r="AR43" s="196">
        <f>IFERROR(INDEX(Raw!$H$6:$EZ$2076,MATCH($B43&amp;$D43&amp;$B$6,Raw!$A$6:$A$2076,0),MATCH(AR$6,Raw!$H$5:$EZ$5,0))/60/60/24,"-")</f>
        <v>6.7037037037037034E-2</v>
      </c>
      <c r="AS43" s="202">
        <f>IFERROR(INDEX(Raw!$H$6:$EZ$2076,MATCH($B43&amp;$D43&amp;$B$6,Raw!$A$6:$A$2076,0),MATCH(AS$6,Raw!$H$5:$EZ$5,0))/60/60/24,"-")</f>
        <v>0.14627314814814815</v>
      </c>
      <c r="AT43" s="21"/>
      <c r="AU43" s="223">
        <f>IFERROR(INDEX(Raw!$H$6:$EZ$2076,MATCH($B43&amp;$D43&amp;$B$6,Raw!$A$6:$A$2076,0),MATCH(AU$6,Raw!$H$5:$EZ$5,0)),"-")</f>
        <v>6974</v>
      </c>
      <c r="AV43" s="166"/>
      <c r="AW43" s="223">
        <f>IFERROR(INDEX(Raw!$H$6:$EZ$2076,MATCH($B43&amp;$D43&amp;$B$6,Raw!$A$6:$A$2076,0),MATCH(AW$6,Raw!$H$5:$EZ$5,0))/60/60,"-")</f>
        <v>10273.158888888889</v>
      </c>
      <c r="AX43" s="196">
        <f>IFERROR(INDEX(Raw!$H$6:$EZ$2076,MATCH($B43&amp;$D43&amp;$B$6,Raw!$A$6:$A$2076,0),MATCH(AX$6,Raw!$H$5:$EZ$5,0))/60/60/24,"-")</f>
        <v>6.1377314814814815E-2</v>
      </c>
      <c r="AY43" s="202">
        <f>IFERROR(INDEX(Raw!$H$6:$EZ$2076,MATCH($B43&amp;$D43&amp;$B$6,Raw!$A$6:$A$2076,0),MATCH(AY$6,Raw!$H$5:$EZ$5,0))/60/60/24,"-")</f>
        <v>0.13906250000000001</v>
      </c>
      <c r="AZ43" s="21"/>
      <c r="BA43" s="21">
        <f>IFERROR(INDEX(Raw!$H$6:$EZ$2076,MATCH($B43&amp;$D43&amp;$B$6,Raw!$A$6:$A$2076,0),MATCH(BA$6,Raw!$H$5:$EZ$5,0)),"-")</f>
        <v>12888</v>
      </c>
      <c r="BB43" s="166"/>
      <c r="BC43" s="21">
        <f>IFERROR(INDEX(Raw!$H$6:$EZ$2076,MATCH($B43&amp;$D43&amp;$B$6,Raw!$A$6:$A$2076,0),MATCH(BC$6,Raw!$H$5:$EZ$5,0))/60/60,"-")</f>
        <v>31466.359444444442</v>
      </c>
      <c r="BD43" s="196">
        <f>IFERROR(INDEX(Raw!$H$6:$EZ$2076,MATCH($B43&amp;$D43&amp;$B$6,Raw!$A$6:$A$2076,0),MATCH(BD$6,Raw!$H$5:$EZ$5,0))/60/60/24,"-")</f>
        <v>0.10172453703703703</v>
      </c>
      <c r="BE43" s="202">
        <f>IFERROR(INDEX(Raw!$H$6:$EZ$2076,MATCH($B43&amp;$D43&amp;$B$6,Raw!$A$6:$A$2076,0),MATCH(BE$6,Raw!$H$5:$EZ$5,0))/60/60/24,"-")</f>
        <v>0.21701388888888887</v>
      </c>
      <c r="BF43" s="21"/>
      <c r="BG43" s="21">
        <f>IFERROR(INDEX(Raw!$H$6:$EZ$2076,MATCH($B43&amp;$D43&amp;$B$6,Raw!$A$6:$A$2076,0),MATCH(BG$6,Raw!$H$5:$EZ$5,0)),"-")</f>
        <v>3243</v>
      </c>
      <c r="BH43" s="166"/>
      <c r="BI43" s="21">
        <f>IFERROR(INDEX(Raw!$H$6:$EZ$2076,MATCH($B43&amp;$D43&amp;$B$6,Raw!$A$6:$A$2076,0),MATCH(BI$6,Raw!$H$5:$EZ$5,0))/60/60,"-")</f>
        <v>7313.9219444444443</v>
      </c>
      <c r="BJ43" s="196">
        <f>IFERROR(INDEX(Raw!$H$6:$EZ$2076,MATCH($B43&amp;$D43&amp;$B$6,Raw!$A$6:$A$2076,0),MATCH(BJ$6,Raw!$H$5:$EZ$5,0))/60/60/24,"-")</f>
        <v>9.3969907407407405E-2</v>
      </c>
      <c r="BK43" s="202">
        <f>IFERROR(INDEX(Raw!$H$6:$EZ$2076,MATCH($B43&amp;$D43&amp;$B$6,Raw!$A$6:$A$2076,0),MATCH(BK$6,Raw!$H$5:$EZ$5,0))/60/60/24,"-")</f>
        <v>0.20715277777777777</v>
      </c>
      <c r="BL43" s="166"/>
      <c r="BM43" s="220">
        <f>IFERROR(INDEX(Raw!$H$6:$EZ$2076,MATCH($B43&amp;$D43&amp;$B$6,Raw!$A$6:$A$2076,0),MATCH(BM$6,Raw!$H$5:$EZ$5,0)),"-")</f>
        <v>2615</v>
      </c>
    </row>
    <row r="44" spans="1:65" s="1" customFormat="1" x14ac:dyDescent="0.25">
      <c r="A44" s="188">
        <f t="shared" si="44"/>
        <v>43770</v>
      </c>
      <c r="B44" s="145" t="s">
        <v>129</v>
      </c>
      <c r="C44" s="1" t="s">
        <v>138</v>
      </c>
      <c r="D44" s="2" t="s">
        <v>138</v>
      </c>
      <c r="E44" s="220">
        <f>IFERROR(INDEX(Raw!$H$6:$EZ$2076,MATCH($B44&amp;$D44&amp;$B$6,Raw!$A$6:$A$2076,0),MATCH(E$6,Raw!$H$5:$EZ$5,0)),"-")</f>
        <v>1003</v>
      </c>
      <c r="F44" s="166"/>
      <c r="G44" s="223">
        <f>IFERROR(INDEX(Raw!$H$6:$EZ$2076,MATCH($B44&amp;$D44&amp;$B$6,Raw!$A$6:$A$2076,0),MATCH(G$6,Raw!$H$5:$EZ$5,0))/60/60,"-")</f>
        <v>148.64194444444445</v>
      </c>
      <c r="H44" s="196">
        <f>IFERROR(INDEX(Raw!$H$6:$EZ$2076,MATCH($B44&amp;$D44&amp;$B$6,Raw!$A$6:$A$2076,0),MATCH(H$6,Raw!$H$5:$EZ$5,0))/60/60/24,"-")</f>
        <v>6.1805555555555563E-3</v>
      </c>
      <c r="I44" s="202">
        <f>IFERROR(INDEX(Raw!$H$6:$EZ$2076,MATCH($B44&amp;$D44&amp;$B$6,Raw!$A$6:$A$2076,0),MATCH(I$6,Raw!$H$5:$EZ$5,0))/60/60/24,"-")</f>
        <v>1.0335648148148148E-2</v>
      </c>
      <c r="J44" s="166"/>
      <c r="K44" s="223">
        <f>IFERROR(INDEX(Raw!$H$6:$EZ$2076,MATCH($B44&amp;$D44&amp;$B$6,Raw!$A$6:$A$2076,0),MATCH(K$6,Raw!$H$5:$EZ$5,0)),"-")</f>
        <v>484</v>
      </c>
      <c r="L44" s="166"/>
      <c r="M44" s="223">
        <f>IFERROR(INDEX(Raw!$H$6:$EZ$2076,MATCH($B44&amp;$D44&amp;$B$6,Raw!$A$6:$A$2076,0),MATCH(M$6,Raw!$H$5:$EZ$5,0))/60/60,"-")</f>
        <v>69.201666666666668</v>
      </c>
      <c r="N44" s="196">
        <f>IFERROR(INDEX(Raw!$H$6:$EZ$2076,MATCH($B44&amp;$D44&amp;$B$6,Raw!$A$6:$A$2076,0),MATCH(N$6,Raw!$H$5:$EZ$5,0))/60/60/24,"-")</f>
        <v>5.9606481481481489E-3</v>
      </c>
      <c r="O44" s="202">
        <f>IFERROR(INDEX(Raw!$H$6:$EZ$2076,MATCH($B44&amp;$D44&amp;$B$6,Raw!$A$6:$A$2076,0),MATCH(O$6,Raw!$H$5:$EZ$5,0))/60/60/24,"-")</f>
        <v>1.1481481481481483E-2</v>
      </c>
      <c r="P44" s="21"/>
      <c r="Q44" s="21">
        <f>IFERROR(INDEX(Raw!$H$6:$EZ$2076,MATCH($B44&amp;$D44&amp;$B$6,Raw!$A$6:$A$2076,0),MATCH(Q$6,Raw!$H$5:$EZ$5,0)),"-")</f>
        <v>61740</v>
      </c>
      <c r="R44" s="166"/>
      <c r="S44" s="21">
        <f>IFERROR(INDEX(Raw!$H$6:$EZ$2076,MATCH($B44&amp;$D44&amp;$B$6,Raw!$A$6:$A$2076,0),MATCH(S$6,Raw!$H$5:$EZ$5,0))/60/60,"-")</f>
        <v>7641.0272222222229</v>
      </c>
      <c r="T44" s="196">
        <f>IFERROR(INDEX(Raw!$H$6:$EZ$2076,MATCH($B44&amp;$D44&amp;$B$6,Raw!$A$6:$A$2076,0),MATCH(T$6,Raw!$H$5:$EZ$5,0))/60/60/24,"-")</f>
        <v>5.162037037037037E-3</v>
      </c>
      <c r="U44" s="202">
        <f>IFERROR(INDEX(Raw!$H$6:$EZ$2076,MATCH($B44&amp;$D44&amp;$B$6,Raw!$A$6:$A$2076,0),MATCH(U$6,Raw!$H$5:$EZ$5,0))/60/60/24,"-")</f>
        <v>9.0972222222222218E-3</v>
      </c>
      <c r="V44" s="21"/>
      <c r="W44" s="21">
        <f>IFERROR(INDEX(Raw!$H$6:$EZ$2076,MATCH($B44&amp;$D44&amp;$B$6,Raw!$A$6:$A$2076,0),MATCH(W$6,Raw!$H$5:$EZ$5,0)),"-")</f>
        <v>34797</v>
      </c>
      <c r="X44" s="166"/>
      <c r="Y44" s="21">
        <f>IFERROR(INDEX(Raw!$H$6:$EZ$2076,MATCH($B44&amp;$D44&amp;$B$6,Raw!$A$6:$A$2076,0),MATCH(Y$6,Raw!$H$5:$EZ$5,0))/60/60,"-")</f>
        <v>14750.844444444443</v>
      </c>
      <c r="Z44" s="196">
        <f>IFERROR(INDEX(Raw!$H$6:$EZ$2076,MATCH($B44&amp;$D44&amp;$B$6,Raw!$A$6:$A$2076,0),MATCH(Z$6,Raw!$H$5:$EZ$5,0))/60/60/24,"-")</f>
        <v>1.7662037037037035E-2</v>
      </c>
      <c r="AA44" s="202">
        <f>IFERROR(INDEX(Raw!$H$6:$EZ$2076,MATCH($B44&amp;$D44&amp;$B$6,Raw!$A$6:$A$2076,0),MATCH(AA$6,Raw!$H$5:$EZ$5,0))/60/60/24,"-")</f>
        <v>3.4895833333333334E-2</v>
      </c>
      <c r="AB44" s="21"/>
      <c r="AC44" s="223">
        <f>IFERROR(INDEX(Raw!$H$6:$EZ$2076,MATCH($B44&amp;$D44&amp;$B$6,Raw!$A$6:$A$2076,0),MATCH(AC$6,Raw!$H$5:$EZ$5,0)),"-")</f>
        <v>9451</v>
      </c>
      <c r="AD44" s="166"/>
      <c r="AE44" s="223">
        <f>IFERROR(INDEX(Raw!$H$6:$EZ$2076,MATCH($B44&amp;$D44&amp;$B$6,Raw!$A$6:$A$2076,0),MATCH(AE$6,Raw!$H$5:$EZ$5,0))/60/60,"-")</f>
        <v>4150.0652777777777</v>
      </c>
      <c r="AF44" s="196">
        <f>IFERROR(INDEX(Raw!$H$6:$EZ$2076,MATCH($B44&amp;$D44&amp;$B$6,Raw!$A$6:$A$2076,0),MATCH(AF$6,Raw!$H$5:$EZ$5,0))/60/60/24,"-")</f>
        <v>1.8298611111111113E-2</v>
      </c>
      <c r="AG44" s="202">
        <f>IFERROR(INDEX(Raw!$H$6:$EZ$2076,MATCH($B44&amp;$D44&amp;$B$6,Raw!$A$6:$A$2076,0),MATCH(AG$6,Raw!$H$5:$EZ$5,0))/60/60/24,"-")</f>
        <v>4.0138888888888884E-2</v>
      </c>
      <c r="AH44" s="21"/>
      <c r="AI44" s="21">
        <f>IFERROR(INDEX(Raw!$H$6:$EZ$2076,MATCH($B44&amp;$D44&amp;$B$6,Raw!$A$6:$A$2076,0),MATCH(AI$6,Raw!$H$5:$EZ$5,0)),"-")</f>
        <v>373103</v>
      </c>
      <c r="AJ44" s="166"/>
      <c r="AK44" s="21">
        <f>IFERROR(INDEX(Raw!$H$6:$EZ$2076,MATCH($B44&amp;$D44&amp;$B$6,Raw!$A$6:$A$2076,0),MATCH(AK$6,Raw!$H$5:$EZ$5,0))/60/60,"-")</f>
        <v>161000.0363888889</v>
      </c>
      <c r="AL44" s="196">
        <f>IFERROR(INDEX(Raw!$H$6:$EZ$2076,MATCH($B44&amp;$D44&amp;$B$6,Raw!$A$6:$A$2076,0),MATCH(AL$6,Raw!$H$5:$EZ$5,0))/60/60/24,"-")</f>
        <v>1.7974537037037035E-2</v>
      </c>
      <c r="AM44" s="202">
        <f>IFERROR(INDEX(Raw!$H$6:$EZ$2076,MATCH($B44&amp;$D44&amp;$B$6,Raw!$A$6:$A$2076,0),MATCH(AM$6,Raw!$H$5:$EZ$5,0))/60/60/24,"-")</f>
        <v>3.7141203703703704E-2</v>
      </c>
      <c r="AN44" s="21"/>
      <c r="AO44" s="21">
        <f>IFERROR(INDEX(Raw!$H$6:$EZ$2076,MATCH($B44&amp;$D44&amp;$B$6,Raw!$A$6:$A$2076,0),MATCH(AO$6,Raw!$H$5:$EZ$5,0)),"-")</f>
        <v>17202</v>
      </c>
      <c r="AP44" s="166"/>
      <c r="AQ44" s="21">
        <f>IFERROR(INDEX(Raw!$H$6:$EZ$2076,MATCH($B44&amp;$D44&amp;$B$6,Raw!$A$6:$A$2076,0),MATCH(AQ$6,Raw!$H$5:$EZ$5,0))/60/60,"-")</f>
        <v>29813.717500000002</v>
      </c>
      <c r="AR44" s="196">
        <f>IFERROR(INDEX(Raw!$H$6:$EZ$2076,MATCH($B44&amp;$D44&amp;$B$6,Raw!$A$6:$A$2076,0),MATCH(AR$6,Raw!$H$5:$EZ$5,0))/60/60/24,"-")</f>
        <v>7.2210648148148149E-2</v>
      </c>
      <c r="AS44" s="202">
        <f>IFERROR(INDEX(Raw!$H$6:$EZ$2076,MATCH($B44&amp;$D44&amp;$B$6,Raw!$A$6:$A$2076,0),MATCH(AS$6,Raw!$H$5:$EZ$5,0))/60/60/24,"-")</f>
        <v>0.15813657407407408</v>
      </c>
      <c r="AT44" s="21"/>
      <c r="AU44" s="223">
        <f>IFERROR(INDEX(Raw!$H$6:$EZ$2076,MATCH($B44&amp;$D44&amp;$B$6,Raw!$A$6:$A$2076,0),MATCH(AU$6,Raw!$H$5:$EZ$5,0)),"-")</f>
        <v>6597</v>
      </c>
      <c r="AV44" s="166"/>
      <c r="AW44" s="223">
        <f>IFERROR(INDEX(Raw!$H$6:$EZ$2076,MATCH($B44&amp;$D44&amp;$B$6,Raw!$A$6:$A$2076,0),MATCH(AW$6,Raw!$H$5:$EZ$5,0))/60/60,"-")</f>
        <v>11065.865833333333</v>
      </c>
      <c r="AX44" s="196">
        <f>IFERROR(INDEX(Raw!$H$6:$EZ$2076,MATCH($B44&amp;$D44&amp;$B$6,Raw!$A$6:$A$2076,0),MATCH(AX$6,Raw!$H$5:$EZ$5,0))/60/60/24,"-")</f>
        <v>6.9895833333333338E-2</v>
      </c>
      <c r="AY44" s="202">
        <f>IFERROR(INDEX(Raw!$H$6:$EZ$2076,MATCH($B44&amp;$D44&amp;$B$6,Raw!$A$6:$A$2076,0),MATCH(AY$6,Raw!$H$5:$EZ$5,0))/60/60/24,"-")</f>
        <v>0.16153935185185186</v>
      </c>
      <c r="AZ44" s="21"/>
      <c r="BA44" s="21">
        <f>IFERROR(INDEX(Raw!$H$6:$EZ$2076,MATCH($B44&amp;$D44&amp;$B$6,Raw!$A$6:$A$2076,0),MATCH(BA$6,Raw!$H$5:$EZ$5,0)),"-")</f>
        <v>12729</v>
      </c>
      <c r="BB44" s="166"/>
      <c r="BC44" s="21">
        <f>IFERROR(INDEX(Raw!$H$6:$EZ$2076,MATCH($B44&amp;$D44&amp;$B$6,Raw!$A$6:$A$2076,0),MATCH(BC$6,Raw!$H$5:$EZ$5,0))/60/60,"-")</f>
        <v>32331.342777777776</v>
      </c>
      <c r="BD44" s="196">
        <f>IFERROR(INDEX(Raw!$H$6:$EZ$2076,MATCH($B44&amp;$D44&amp;$B$6,Raw!$A$6:$A$2076,0),MATCH(BD$6,Raw!$H$5:$EZ$5,0))/60/60/24,"-")</f>
        <v>0.10583333333333333</v>
      </c>
      <c r="BE44" s="202">
        <f>IFERROR(INDEX(Raw!$H$6:$EZ$2076,MATCH($B44&amp;$D44&amp;$B$6,Raw!$A$6:$A$2076,0),MATCH(BE$6,Raw!$H$5:$EZ$5,0))/60/60/24,"-")</f>
        <v>0.22604166666666667</v>
      </c>
      <c r="BF44" s="21"/>
      <c r="BG44" s="21">
        <f>IFERROR(INDEX(Raw!$H$6:$EZ$2076,MATCH($B44&amp;$D44&amp;$B$6,Raw!$A$6:$A$2076,0),MATCH(BG$6,Raw!$H$5:$EZ$5,0)),"-")</f>
        <v>3134</v>
      </c>
      <c r="BH44" s="166"/>
      <c r="BI44" s="21">
        <f>IFERROR(INDEX(Raw!$H$6:$EZ$2076,MATCH($B44&amp;$D44&amp;$B$6,Raw!$A$6:$A$2076,0),MATCH(BI$6,Raw!$H$5:$EZ$5,0))/60/60,"-")</f>
        <v>7400.1558333333332</v>
      </c>
      <c r="BJ44" s="196">
        <f>IFERROR(INDEX(Raw!$H$6:$EZ$2076,MATCH($B44&amp;$D44&amp;$B$6,Raw!$A$6:$A$2076,0),MATCH(BJ$6,Raw!$H$5:$EZ$5,0))/60/60/24,"-")</f>
        <v>9.8379629629629636E-2</v>
      </c>
      <c r="BK44" s="202">
        <f>IFERROR(INDEX(Raw!$H$6:$EZ$2076,MATCH($B44&amp;$D44&amp;$B$6,Raw!$A$6:$A$2076,0),MATCH(BK$6,Raw!$H$5:$EZ$5,0))/60/60/24,"-")</f>
        <v>0.22745370370370374</v>
      </c>
      <c r="BL44" s="166"/>
      <c r="BM44" s="220">
        <f>IFERROR(INDEX(Raw!$H$6:$EZ$2076,MATCH($B44&amp;$D44&amp;$B$6,Raw!$A$6:$A$2076,0),MATCH(BM$6,Raw!$H$5:$EZ$5,0)),"-")</f>
        <v>568</v>
      </c>
    </row>
    <row r="45" spans="1:65" s="1" customFormat="1" x14ac:dyDescent="0.25">
      <c r="A45" s="188">
        <f t="shared" si="44"/>
        <v>43800</v>
      </c>
      <c r="B45" s="145" t="s">
        <v>129</v>
      </c>
      <c r="C45" s="23" t="s">
        <v>139</v>
      </c>
      <c r="D45" s="95" t="s">
        <v>139</v>
      </c>
      <c r="E45" s="220">
        <f>IFERROR(INDEX(Raw!$H$6:$EZ$2076,MATCH($B45&amp;$D45&amp;$B$6,Raw!$A$6:$A$2076,0),MATCH(E$6,Raw!$H$5:$EZ$5,0)),"-")</f>
        <v>960</v>
      </c>
      <c r="F45" s="166"/>
      <c r="G45" s="223">
        <f>IFERROR(INDEX(Raw!$H$6:$EZ$2076,MATCH($B45&amp;$D45&amp;$B$6,Raw!$A$6:$A$2076,0),MATCH(G$6,Raw!$H$5:$EZ$5,0))/60/60,"-")</f>
        <v>149.20277777777775</v>
      </c>
      <c r="H45" s="196">
        <f>IFERROR(INDEX(Raw!$H$6:$EZ$2076,MATCH($B45&amp;$D45&amp;$B$6,Raw!$A$6:$A$2076,0),MATCH(H$6,Raw!$H$5:$EZ$5,0))/60/60/24,"-")</f>
        <v>6.4814814814814813E-3</v>
      </c>
      <c r="I45" s="202">
        <f>IFERROR(INDEX(Raw!$H$6:$EZ$2076,MATCH($B45&amp;$D45&amp;$B$6,Raw!$A$6:$A$2076,0),MATCH(I$6,Raw!$H$5:$EZ$5,0))/60/60/24,"-")</f>
        <v>1.1076388888888887E-2</v>
      </c>
      <c r="J45" s="166"/>
      <c r="K45" s="223">
        <f>IFERROR(INDEX(Raw!$H$6:$EZ$2076,MATCH($B45&amp;$D45&amp;$B$6,Raw!$A$6:$A$2076,0),MATCH(K$6,Raw!$H$5:$EZ$5,0)),"-")</f>
        <v>571</v>
      </c>
      <c r="L45" s="166"/>
      <c r="M45" s="223">
        <f>IFERROR(INDEX(Raw!$H$6:$EZ$2076,MATCH($B45&amp;$D45&amp;$B$6,Raw!$A$6:$A$2076,0),MATCH(M$6,Raw!$H$5:$EZ$5,0))/60/60,"-")</f>
        <v>80.775833333333338</v>
      </c>
      <c r="N45" s="196">
        <f>IFERROR(INDEX(Raw!$H$6:$EZ$2076,MATCH($B45&amp;$D45&amp;$B$6,Raw!$A$6:$A$2076,0),MATCH(N$6,Raw!$H$5:$EZ$5,0))/60/60/24,"-")</f>
        <v>5.8912037037037032E-3</v>
      </c>
      <c r="O45" s="202">
        <f>IFERROR(INDEX(Raw!$H$6:$EZ$2076,MATCH($B45&amp;$D45&amp;$B$6,Raw!$A$6:$A$2076,0),MATCH(O$6,Raw!$H$5:$EZ$5,0))/60/60/24,"-")</f>
        <v>1.1446759259259261E-2</v>
      </c>
      <c r="P45" s="21"/>
      <c r="Q45" s="21">
        <f>IFERROR(INDEX(Raw!$H$6:$EZ$2076,MATCH($B45&amp;$D45&amp;$B$6,Raw!$A$6:$A$2076,0),MATCH(Q$6,Raw!$H$5:$EZ$5,0)),"-")</f>
        <v>68928</v>
      </c>
      <c r="R45" s="166"/>
      <c r="S45" s="21">
        <f>IFERROR(INDEX(Raw!$H$6:$EZ$2076,MATCH($B45&amp;$D45&amp;$B$6,Raw!$A$6:$A$2076,0),MATCH(S$6,Raw!$H$5:$EZ$5,0))/60/60,"-")</f>
        <v>8632.7374999999993</v>
      </c>
      <c r="T45" s="196">
        <f>IFERROR(INDEX(Raw!$H$6:$EZ$2076,MATCH($B45&amp;$D45&amp;$B$6,Raw!$A$6:$A$2076,0),MATCH(T$6,Raw!$H$5:$EZ$5,0))/60/60/24,"-")</f>
        <v>5.2199074074074066E-3</v>
      </c>
      <c r="U45" s="202">
        <f>IFERROR(INDEX(Raw!$H$6:$EZ$2076,MATCH($B45&amp;$D45&amp;$B$6,Raw!$A$6:$A$2076,0),MATCH(U$6,Raw!$H$5:$EZ$5,0))/60/60/24,"-")</f>
        <v>9.1666666666666667E-3</v>
      </c>
      <c r="V45" s="21"/>
      <c r="W45" s="21">
        <f>IFERROR(INDEX(Raw!$H$6:$EZ$2076,MATCH($B45&amp;$D45&amp;$B$6,Raw!$A$6:$A$2076,0),MATCH(W$6,Raw!$H$5:$EZ$5,0)),"-")</f>
        <v>35106</v>
      </c>
      <c r="X45" s="166"/>
      <c r="Y45" s="21">
        <f>IFERROR(INDEX(Raw!$H$6:$EZ$2076,MATCH($B45&amp;$D45&amp;$B$6,Raw!$A$6:$A$2076,0),MATCH(Y$6,Raw!$H$5:$EZ$5,0))/60/60,"-")</f>
        <v>15777.491944444446</v>
      </c>
      <c r="Z45" s="196">
        <f>IFERROR(INDEX(Raw!$H$6:$EZ$2076,MATCH($B45&amp;$D45&amp;$B$6,Raw!$A$6:$A$2076,0),MATCH(Z$6,Raw!$H$5:$EZ$5,0))/60/60/24,"-")</f>
        <v>1.8726851851851852E-2</v>
      </c>
      <c r="AA45" s="202">
        <f>IFERROR(INDEX(Raw!$H$6:$EZ$2076,MATCH($B45&amp;$D45&amp;$B$6,Raw!$A$6:$A$2076,0),MATCH(AA$6,Raw!$H$5:$EZ$5,0))/60/60/24,"-")</f>
        <v>3.7604166666666668E-2</v>
      </c>
      <c r="AB45" s="21"/>
      <c r="AC45" s="223">
        <f>IFERROR(INDEX(Raw!$H$6:$EZ$2076,MATCH($B45&amp;$D45&amp;$B$6,Raw!$A$6:$A$2076,0),MATCH(AC$6,Raw!$H$5:$EZ$5,0)),"-")</f>
        <v>10064</v>
      </c>
      <c r="AD45" s="166"/>
      <c r="AE45" s="223">
        <f>IFERROR(INDEX(Raw!$H$6:$EZ$2076,MATCH($B45&amp;$D45&amp;$B$6,Raw!$A$6:$A$2076,0),MATCH(AE$6,Raw!$H$5:$EZ$5,0))/60/60,"-")</f>
        <v>4608.9347222222223</v>
      </c>
      <c r="AF45" s="196">
        <f>IFERROR(INDEX(Raw!$H$6:$EZ$2076,MATCH($B45&amp;$D45&amp;$B$6,Raw!$A$6:$A$2076,0),MATCH(AF$6,Raw!$H$5:$EZ$5,0))/60/60/24,"-")</f>
        <v>1.9085648148148147E-2</v>
      </c>
      <c r="AG45" s="202">
        <f>IFERROR(INDEX(Raw!$H$6:$EZ$2076,MATCH($B45&amp;$D45&amp;$B$6,Raw!$A$6:$A$2076,0),MATCH(AG$6,Raw!$H$5:$EZ$5,0))/60/60/24,"-")</f>
        <v>4.1400462962962965E-2</v>
      </c>
      <c r="AH45" s="21"/>
      <c r="AI45" s="21">
        <f>IFERROR(INDEX(Raw!$H$6:$EZ$2076,MATCH($B45&amp;$D45&amp;$B$6,Raw!$A$6:$A$2076,0),MATCH(AI$6,Raw!$H$5:$EZ$5,0)),"-")</f>
        <v>402842</v>
      </c>
      <c r="AJ45" s="166"/>
      <c r="AK45" s="21">
        <f>IFERROR(INDEX(Raw!$H$6:$EZ$2076,MATCH($B45&amp;$D45&amp;$B$6,Raw!$A$6:$A$2076,0),MATCH(AK$6,Raw!$H$5:$EZ$5,0))/60/60,"-")</f>
        <v>188371.06972222222</v>
      </c>
      <c r="AL45" s="196">
        <f>IFERROR(INDEX(Raw!$H$6:$EZ$2076,MATCH($B45&amp;$D45&amp;$B$6,Raw!$A$6:$A$2076,0),MATCH(AL$6,Raw!$H$5:$EZ$5,0))/60/60/24,"-")</f>
        <v>1.9479166666666669E-2</v>
      </c>
      <c r="AM45" s="202">
        <f>IFERROR(INDEX(Raw!$H$6:$EZ$2076,MATCH($B45&amp;$D45&amp;$B$6,Raw!$A$6:$A$2076,0),MATCH(AM$6,Raw!$H$5:$EZ$5,0))/60/60/24,"-")</f>
        <v>4.0833333333333333E-2</v>
      </c>
      <c r="AN45" s="21"/>
      <c r="AO45" s="21">
        <f>IFERROR(INDEX(Raw!$H$6:$EZ$2076,MATCH($B45&amp;$D45&amp;$B$6,Raw!$A$6:$A$2076,0),MATCH(AO$6,Raw!$H$5:$EZ$5,0)),"-")</f>
        <v>17095</v>
      </c>
      <c r="AP45" s="166"/>
      <c r="AQ45" s="21">
        <f>IFERROR(INDEX(Raw!$H$6:$EZ$2076,MATCH($B45&amp;$D45&amp;$B$6,Raw!$A$6:$A$2076,0),MATCH(AQ$6,Raw!$H$5:$EZ$5,0))/60/60,"-")</f>
        <v>31089.945833333335</v>
      </c>
      <c r="AR45" s="196">
        <f>IFERROR(INDEX(Raw!$H$6:$EZ$2076,MATCH($B45&amp;$D45&amp;$B$6,Raw!$A$6:$A$2076,0),MATCH(AR$6,Raw!$H$5:$EZ$5,0))/60/60/24,"-")</f>
        <v>7.5775462962962961E-2</v>
      </c>
      <c r="AS45" s="202">
        <f>IFERROR(INDEX(Raw!$H$6:$EZ$2076,MATCH($B45&amp;$D45&amp;$B$6,Raw!$A$6:$A$2076,0),MATCH(AS$6,Raw!$H$5:$EZ$5,0))/60/60/24,"-")</f>
        <v>0.16842592592592595</v>
      </c>
      <c r="AT45" s="21"/>
      <c r="AU45" s="223">
        <f>IFERROR(INDEX(Raw!$H$6:$EZ$2076,MATCH($B45&amp;$D45&amp;$B$6,Raw!$A$6:$A$2076,0),MATCH(AU$6,Raw!$H$5:$EZ$5,0)),"-")</f>
        <v>6604</v>
      </c>
      <c r="AV45" s="166"/>
      <c r="AW45" s="223">
        <f>IFERROR(INDEX(Raw!$H$6:$EZ$2076,MATCH($B45&amp;$D45&amp;$B$6,Raw!$A$6:$A$2076,0),MATCH(AW$6,Raw!$H$5:$EZ$5,0))/60/60,"-")</f>
        <v>11090.871111111112</v>
      </c>
      <c r="AX45" s="196">
        <f>IFERROR(INDEX(Raw!$H$6:$EZ$2076,MATCH($B45&amp;$D45&amp;$B$6,Raw!$A$6:$A$2076,0),MATCH(AX$6,Raw!$H$5:$EZ$5,0))/60/60/24,"-")</f>
        <v>6.997685185185186E-2</v>
      </c>
      <c r="AY45" s="202">
        <f>IFERROR(INDEX(Raw!$H$6:$EZ$2076,MATCH($B45&amp;$D45&amp;$B$6,Raw!$A$6:$A$2076,0),MATCH(AY$6,Raw!$H$5:$EZ$5,0))/60/60/24,"-")</f>
        <v>0.15842592592592591</v>
      </c>
      <c r="AZ45" s="21"/>
      <c r="BA45" s="21">
        <f>IFERROR(INDEX(Raw!$H$6:$EZ$2076,MATCH($B45&amp;$D45&amp;$B$6,Raw!$A$6:$A$2076,0),MATCH(BA$6,Raw!$H$5:$EZ$5,0)),"-")</f>
        <v>11734</v>
      </c>
      <c r="BB45" s="166"/>
      <c r="BC45" s="21">
        <f>IFERROR(INDEX(Raw!$H$6:$EZ$2076,MATCH($B45&amp;$D45&amp;$B$6,Raw!$A$6:$A$2076,0),MATCH(BC$6,Raw!$H$5:$EZ$5,0))/60/60,"-")</f>
        <v>28826.454722222225</v>
      </c>
      <c r="BD45" s="196">
        <f>IFERROR(INDEX(Raw!$H$6:$EZ$2076,MATCH($B45&amp;$D45&amp;$B$6,Raw!$A$6:$A$2076,0),MATCH(BD$6,Raw!$H$5:$EZ$5,0))/60/60/24,"-")</f>
        <v>0.10236111111111111</v>
      </c>
      <c r="BE45" s="202">
        <f>IFERROR(INDEX(Raw!$H$6:$EZ$2076,MATCH($B45&amp;$D45&amp;$B$6,Raw!$A$6:$A$2076,0),MATCH(BE$6,Raw!$H$5:$EZ$5,0))/60/60/24,"-")</f>
        <v>0.21668981481481484</v>
      </c>
      <c r="BF45" s="21"/>
      <c r="BG45" s="21">
        <f>IFERROR(INDEX(Raw!$H$6:$EZ$2076,MATCH($B45&amp;$D45&amp;$B$6,Raw!$A$6:$A$2076,0),MATCH(BG$6,Raw!$H$5:$EZ$5,0)),"-")</f>
        <v>2980</v>
      </c>
      <c r="BH45" s="166"/>
      <c r="BI45" s="21">
        <f>IFERROR(INDEX(Raw!$H$6:$EZ$2076,MATCH($B45&amp;$D45&amp;$B$6,Raw!$A$6:$A$2076,0),MATCH(BI$6,Raw!$H$5:$EZ$5,0))/60/60,"-")</f>
        <v>7165.3022222222226</v>
      </c>
      <c r="BJ45" s="196">
        <f>IFERROR(INDEX(Raw!$H$6:$EZ$2076,MATCH($B45&amp;$D45&amp;$B$6,Raw!$A$6:$A$2076,0),MATCH(BJ$6,Raw!$H$5:$EZ$5,0))/60/60/24,"-")</f>
        <v>0.1001851851851852</v>
      </c>
      <c r="BK45" s="202">
        <f>IFERROR(INDEX(Raw!$H$6:$EZ$2076,MATCH($B45&amp;$D45&amp;$B$6,Raw!$A$6:$A$2076,0),MATCH(BK$6,Raw!$H$5:$EZ$5,0))/60/60/24,"-")</f>
        <v>0.22841435185185188</v>
      </c>
      <c r="BL45" s="166"/>
      <c r="BM45" s="220">
        <f>IFERROR(INDEX(Raw!$H$6:$EZ$2076,MATCH($B45&amp;$D45&amp;$B$6,Raw!$A$6:$A$2076,0),MATCH(BM$6,Raw!$H$5:$EZ$5,0)),"-")</f>
        <v>433</v>
      </c>
    </row>
    <row r="46" spans="1:65" s="1" customFormat="1" ht="17.5" x14ac:dyDescent="0.35">
      <c r="A46" s="188">
        <f t="shared" si="44"/>
        <v>43831</v>
      </c>
      <c r="B46" s="145" t="s">
        <v>129</v>
      </c>
      <c r="C46" s="1" t="s">
        <v>140</v>
      </c>
      <c r="D46" s="99" t="s">
        <v>140</v>
      </c>
      <c r="E46" s="220">
        <f>IFERROR(INDEX(Raw!$H$6:$EZ$2076,MATCH($B46&amp;$D46&amp;$B$6,Raw!$A$6:$A$2076,0),MATCH(E$6,Raw!$H$5:$EZ$5,0)),"-")</f>
        <v>906</v>
      </c>
      <c r="F46" s="166"/>
      <c r="G46" s="223">
        <f>IFERROR(INDEX(Raw!$H$6:$EZ$2076,MATCH($B46&amp;$D46&amp;$B$6,Raw!$A$6:$A$2076,0),MATCH(G$6,Raw!$H$5:$EZ$5,0))/60/60,"-")</f>
        <v>131.81083333333333</v>
      </c>
      <c r="H46" s="196">
        <f>IFERROR(INDEX(Raw!$H$6:$EZ$2076,MATCH($B46&amp;$D46&amp;$B$6,Raw!$A$6:$A$2076,0),MATCH(H$6,Raw!$H$5:$EZ$5,0))/60/60/24,"-")</f>
        <v>6.0648148148148145E-3</v>
      </c>
      <c r="I46" s="202">
        <f>IFERROR(INDEX(Raw!$H$6:$EZ$2076,MATCH($B46&amp;$D46&amp;$B$6,Raw!$A$6:$A$2076,0),MATCH(I$6,Raw!$H$5:$EZ$5,0))/60/60/24,"-")</f>
        <v>1.068287037037037E-2</v>
      </c>
      <c r="J46" s="166"/>
      <c r="K46" s="223">
        <f>IFERROR(INDEX(Raw!$H$6:$EZ$2076,MATCH($B46&amp;$D46&amp;$B$6,Raw!$A$6:$A$2076,0),MATCH(K$6,Raw!$H$5:$EZ$5,0)),"-")</f>
        <v>482</v>
      </c>
      <c r="L46" s="166"/>
      <c r="M46" s="223">
        <f>IFERROR(INDEX(Raw!$H$6:$EZ$2076,MATCH($B46&amp;$D46&amp;$B$6,Raw!$A$6:$A$2076,0),MATCH(M$6,Raw!$H$5:$EZ$5,0))/60/60,"-")</f>
        <v>63.896666666666668</v>
      </c>
      <c r="N46" s="196">
        <f>IFERROR(INDEX(Raw!$H$6:$EZ$2076,MATCH($B46&amp;$D46&amp;$B$6,Raw!$A$6:$A$2076,0),MATCH(N$6,Raw!$H$5:$EZ$5,0))/60/60/24,"-")</f>
        <v>5.5208333333333333E-3</v>
      </c>
      <c r="O46" s="202">
        <f>IFERROR(INDEX(Raw!$H$6:$EZ$2076,MATCH($B46&amp;$D46&amp;$B$6,Raw!$A$6:$A$2076,0),MATCH(O$6,Raw!$H$5:$EZ$5,0))/60/60/24,"-")</f>
        <v>1.091435185185185E-2</v>
      </c>
      <c r="P46" s="21"/>
      <c r="Q46" s="21">
        <f>IFERROR(INDEX(Raw!$H$6:$EZ$2076,MATCH($B46&amp;$D46&amp;$B$6,Raw!$A$6:$A$2076,0),MATCH(Q$6,Raw!$H$5:$EZ$5,0)),"-")</f>
        <v>59389</v>
      </c>
      <c r="R46" s="166"/>
      <c r="S46" s="21">
        <f>IFERROR(INDEX(Raw!$H$6:$EZ$2076,MATCH($B46&amp;$D46&amp;$B$6,Raw!$A$6:$A$2076,0),MATCH(S$6,Raw!$H$5:$EZ$5,0))/60/60,"-")</f>
        <v>6990.770833333333</v>
      </c>
      <c r="T46" s="196">
        <f>IFERROR(INDEX(Raw!$H$6:$EZ$2076,MATCH($B46&amp;$D46&amp;$B$6,Raw!$A$6:$A$2076,0),MATCH(T$6,Raw!$H$5:$EZ$5,0))/60/60/24,"-")</f>
        <v>4.9074074074074072E-3</v>
      </c>
      <c r="U46" s="202">
        <f>IFERROR(INDEX(Raw!$H$6:$EZ$2076,MATCH($B46&amp;$D46&amp;$B$6,Raw!$A$6:$A$2076,0),MATCH(U$6,Raw!$H$5:$EZ$5,0))/60/60/24,"-")</f>
        <v>8.5995370370370357E-3</v>
      </c>
      <c r="V46" s="21"/>
      <c r="W46" s="21">
        <f>IFERROR(INDEX(Raw!$H$6:$EZ$2076,MATCH($B46&amp;$D46&amp;$B$6,Raw!$A$6:$A$2076,0),MATCH(W$6,Raw!$H$5:$EZ$5,0)),"-")</f>
        <v>35306</v>
      </c>
      <c r="X46" s="166"/>
      <c r="Y46" s="21">
        <f>IFERROR(INDEX(Raw!$H$6:$EZ$2076,MATCH($B46&amp;$D46&amp;$B$6,Raw!$A$6:$A$2076,0),MATCH(Y$6,Raw!$H$5:$EZ$5,0))/60/60,"-")</f>
        <v>12093.406111111111</v>
      </c>
      <c r="Z46" s="196">
        <f>IFERROR(INDEX(Raw!$H$6:$EZ$2076,MATCH($B46&amp;$D46&amp;$B$6,Raw!$A$6:$A$2076,0),MATCH(Z$6,Raw!$H$5:$EZ$5,0))/60/60/24,"-")</f>
        <v>1.4270833333333335E-2</v>
      </c>
      <c r="AA46" s="202">
        <f>IFERROR(INDEX(Raw!$H$6:$EZ$2076,MATCH($B46&amp;$D46&amp;$B$6,Raw!$A$6:$A$2076,0),MATCH(AA$6,Raw!$H$5:$EZ$5,0))/60/60/24,"-")</f>
        <v>2.8113425925925927E-2</v>
      </c>
      <c r="AB46" s="21"/>
      <c r="AC46" s="223">
        <f>IFERROR(INDEX(Raw!$H$6:$EZ$2076,MATCH($B46&amp;$D46&amp;$B$6,Raw!$A$6:$A$2076,0),MATCH(AC$6,Raw!$H$5:$EZ$5,0)),"-")</f>
        <v>9651</v>
      </c>
      <c r="AD46" s="166"/>
      <c r="AE46" s="223">
        <f>IFERROR(INDEX(Raw!$H$6:$EZ$2076,MATCH($B46&amp;$D46&amp;$B$6,Raw!$A$6:$A$2076,0),MATCH(AE$6,Raw!$H$5:$EZ$5,0))/60/60,"-")</f>
        <v>3293.2113888888885</v>
      </c>
      <c r="AF46" s="196">
        <f>IFERROR(INDEX(Raw!$H$6:$EZ$2076,MATCH($B46&amp;$D46&amp;$B$6,Raw!$A$6:$A$2076,0),MATCH(AF$6,Raw!$H$5:$EZ$5,0))/60/60/24,"-")</f>
        <v>1.4212962962962962E-2</v>
      </c>
      <c r="AG46" s="202">
        <f>IFERROR(INDEX(Raw!$H$6:$EZ$2076,MATCH($B46&amp;$D46&amp;$B$6,Raw!$A$6:$A$2076,0),MATCH(AG$6,Raw!$H$5:$EZ$5,0))/60/60/24,"-")</f>
        <v>3.0578703703703702E-2</v>
      </c>
      <c r="AH46" s="21"/>
      <c r="AI46" s="21">
        <f>IFERROR(INDEX(Raw!$H$6:$EZ$2076,MATCH($B46&amp;$D46&amp;$B$6,Raw!$A$6:$A$2076,0),MATCH(AI$6,Raw!$H$5:$EZ$5,0)),"-")</f>
        <v>362515</v>
      </c>
      <c r="AJ46" s="166"/>
      <c r="AK46" s="21">
        <f>IFERROR(INDEX(Raw!$H$6:$EZ$2076,MATCH($B46&amp;$D46&amp;$B$6,Raw!$A$6:$A$2076,0),MATCH(AK$6,Raw!$H$5:$EZ$5,0))/60/60,"-")</f>
        <v>126714.61027777777</v>
      </c>
      <c r="AL46" s="196">
        <f>IFERROR(INDEX(Raw!$H$6:$EZ$2076,MATCH($B46&amp;$D46&amp;$B$6,Raw!$A$6:$A$2076,0),MATCH(AL$6,Raw!$H$5:$EZ$5,0))/60/60/24,"-")</f>
        <v>1.4560185185185183E-2</v>
      </c>
      <c r="AM46" s="202">
        <f>IFERROR(INDEX(Raw!$H$6:$EZ$2076,MATCH($B46&amp;$D46&amp;$B$6,Raw!$A$6:$A$2076,0),MATCH(AM$6,Raw!$H$5:$EZ$5,0))/60/60/24,"-")</f>
        <v>2.9629629629629627E-2</v>
      </c>
      <c r="AN46" s="21"/>
      <c r="AO46" s="21">
        <f>IFERROR(INDEX(Raw!$H$6:$EZ$2076,MATCH($B46&amp;$D46&amp;$B$6,Raw!$A$6:$A$2076,0),MATCH(AO$6,Raw!$H$5:$EZ$5,0)),"-")</f>
        <v>19450</v>
      </c>
      <c r="AP46" s="166"/>
      <c r="AQ46" s="21">
        <f>IFERROR(INDEX(Raw!$H$6:$EZ$2076,MATCH($B46&amp;$D46&amp;$B$6,Raw!$A$6:$A$2076,0),MATCH(AQ$6,Raw!$H$5:$EZ$5,0))/60/60,"-")</f>
        <v>25252.245833333334</v>
      </c>
      <c r="AR46" s="196">
        <f>IFERROR(INDEX(Raw!$H$6:$EZ$2076,MATCH($B46&amp;$D46&amp;$B$6,Raw!$A$6:$A$2076,0),MATCH(AR$6,Raw!$H$5:$EZ$5,0))/60/60/24,"-")</f>
        <v>5.409722222222222E-2</v>
      </c>
      <c r="AS46" s="202">
        <f>IFERROR(INDEX(Raw!$H$6:$EZ$2076,MATCH($B46&amp;$D46&amp;$B$6,Raw!$A$6:$A$2076,0),MATCH(AS$6,Raw!$H$5:$EZ$5,0))/60/60/24,"-")</f>
        <v>0.1182986111111111</v>
      </c>
      <c r="AT46" s="21"/>
      <c r="AU46" s="223">
        <f>IFERROR(INDEX(Raw!$H$6:$EZ$2076,MATCH($B46&amp;$D46&amp;$B$6,Raw!$A$6:$A$2076,0),MATCH(AU$6,Raw!$H$5:$EZ$5,0)),"-")</f>
        <v>7172</v>
      </c>
      <c r="AV46" s="166"/>
      <c r="AW46" s="223">
        <f>IFERROR(INDEX(Raw!$H$6:$EZ$2076,MATCH($B46&amp;$D46&amp;$B$6,Raw!$A$6:$A$2076,0),MATCH(AW$6,Raw!$H$5:$EZ$5,0))/60/60,"-")</f>
        <v>8315.0630555555563</v>
      </c>
      <c r="AX46" s="196">
        <f>IFERROR(INDEX(Raw!$H$6:$EZ$2076,MATCH($B46&amp;$D46&amp;$B$6,Raw!$A$6:$A$2076,0),MATCH(AX$6,Raw!$H$5:$EZ$5,0))/60/60/24,"-")</f>
        <v>4.8310185185185178E-2</v>
      </c>
      <c r="AY46" s="202">
        <f>IFERROR(INDEX(Raw!$H$6:$EZ$2076,MATCH($B46&amp;$D46&amp;$B$6,Raw!$A$6:$A$2076,0),MATCH(AY$6,Raw!$H$5:$EZ$5,0))/60/60/24,"-")</f>
        <v>0.11104166666666666</v>
      </c>
      <c r="AZ46" s="21"/>
      <c r="BA46" s="21">
        <f>IFERROR(INDEX(Raw!$H$6:$EZ$2076,MATCH($B46&amp;$D46&amp;$B$6,Raw!$A$6:$A$2076,0),MATCH(BA$6,Raw!$H$5:$EZ$5,0)),"-")</f>
        <v>14172</v>
      </c>
      <c r="BB46" s="166"/>
      <c r="BC46" s="21">
        <f>IFERROR(INDEX(Raw!$H$6:$EZ$2076,MATCH($B46&amp;$D46&amp;$B$6,Raw!$A$6:$A$2076,0),MATCH(BC$6,Raw!$H$5:$EZ$5,0))/60/60,"-")</f>
        <v>27369.327499999999</v>
      </c>
      <c r="BD46" s="196">
        <f>IFERROR(INDEX(Raw!$H$6:$EZ$2076,MATCH($B46&amp;$D46&amp;$B$6,Raw!$A$6:$A$2076,0),MATCH(BD$6,Raw!$H$5:$EZ$5,0))/60/60/24,"-")</f>
        <v>8.0462962962962958E-2</v>
      </c>
      <c r="BE46" s="202">
        <f>IFERROR(INDEX(Raw!$H$6:$EZ$2076,MATCH($B46&amp;$D46&amp;$B$6,Raw!$A$6:$A$2076,0),MATCH(BE$6,Raw!$H$5:$EZ$5,0))/60/60/24,"-")</f>
        <v>0.17407407407407408</v>
      </c>
      <c r="BF46" s="21"/>
      <c r="BG46" s="21">
        <f>IFERROR(INDEX(Raw!$H$6:$EZ$2076,MATCH($B46&amp;$D46&amp;$B$6,Raw!$A$6:$A$2076,0),MATCH(BG$6,Raw!$H$5:$EZ$5,0)),"-")</f>
        <v>3150</v>
      </c>
      <c r="BH46" s="166"/>
      <c r="BI46" s="21">
        <f>IFERROR(INDEX(Raw!$H$6:$EZ$2076,MATCH($B46&amp;$D46&amp;$B$6,Raw!$A$6:$A$2076,0),MATCH(BI$6,Raw!$H$5:$EZ$5,0))/60/60,"-")</f>
        <v>5593.2313888888893</v>
      </c>
      <c r="BJ46" s="196">
        <f>IFERROR(INDEX(Raw!$H$6:$EZ$2076,MATCH($B46&amp;$D46&amp;$B$6,Raw!$A$6:$A$2076,0),MATCH(BJ$6,Raw!$H$5:$EZ$5,0))/60/60/24,"-")</f>
        <v>7.3981481481481481E-2</v>
      </c>
      <c r="BK46" s="202">
        <f>IFERROR(INDEX(Raw!$H$6:$EZ$2076,MATCH($B46&amp;$D46&amp;$B$6,Raw!$A$6:$A$2076,0),MATCH(BK$6,Raw!$H$5:$EZ$5,0))/60/60/24,"-")</f>
        <v>0.17225694444444448</v>
      </c>
      <c r="BL46" s="166"/>
      <c r="BM46" s="220">
        <f>IFERROR(INDEX(Raw!$H$6:$EZ$2076,MATCH($B46&amp;$D46&amp;$B$6,Raw!$A$6:$A$2076,0),MATCH(BM$6,Raw!$H$5:$EZ$5,0)),"-")</f>
        <v>564</v>
      </c>
    </row>
    <row r="47" spans="1:65" s="1" customFormat="1" ht="12.75" customHeight="1" x14ac:dyDescent="0.25">
      <c r="A47" s="188">
        <f t="shared" si="44"/>
        <v>43862</v>
      </c>
      <c r="B47" s="145" t="s">
        <v>129</v>
      </c>
      <c r="C47" s="1" t="s">
        <v>141</v>
      </c>
      <c r="D47" s="2" t="s">
        <v>141</v>
      </c>
      <c r="E47" s="220">
        <f>IFERROR(INDEX(Raw!$H$6:$EZ$2076,MATCH($B47&amp;$D47&amp;$B$6,Raw!$A$6:$A$2076,0),MATCH(E$6,Raw!$H$5:$EZ$5,0)),"-")</f>
        <v>694</v>
      </c>
      <c r="F47" s="166"/>
      <c r="G47" s="223">
        <f>IFERROR(INDEX(Raw!$H$6:$EZ$2076,MATCH($B47&amp;$D47&amp;$B$6,Raw!$A$6:$A$2076,0),MATCH(G$6,Raw!$H$5:$EZ$5,0))/60/60,"-")</f>
        <v>101.48416666666667</v>
      </c>
      <c r="H47" s="196">
        <f>IFERROR(INDEX(Raw!$H$6:$EZ$2076,MATCH($B47&amp;$D47&amp;$B$6,Raw!$A$6:$A$2076,0),MATCH(H$6,Raw!$H$5:$EZ$5,0))/60/60/24,"-")</f>
        <v>6.0879629629629643E-3</v>
      </c>
      <c r="I47" s="202">
        <f>IFERROR(INDEX(Raw!$H$6:$EZ$2076,MATCH($B47&amp;$D47&amp;$B$6,Raw!$A$6:$A$2076,0),MATCH(I$6,Raw!$H$5:$EZ$5,0))/60/60/24,"-")</f>
        <v>1.0277777777777778E-2</v>
      </c>
      <c r="J47" s="166"/>
      <c r="K47" s="223">
        <f>IFERROR(INDEX(Raw!$H$6:$EZ$2076,MATCH($B47&amp;$D47&amp;$B$6,Raw!$A$6:$A$2076,0),MATCH(K$6,Raw!$H$5:$EZ$5,0)),"-")</f>
        <v>453</v>
      </c>
      <c r="L47" s="166"/>
      <c r="M47" s="223">
        <f>IFERROR(INDEX(Raw!$H$6:$EZ$2076,MATCH($B47&amp;$D47&amp;$B$6,Raw!$A$6:$A$2076,0),MATCH(M$6,Raw!$H$5:$EZ$5,0))/60/60,"-")</f>
        <v>60.481388888888887</v>
      </c>
      <c r="N47" s="196">
        <f>IFERROR(INDEX(Raw!$H$6:$EZ$2076,MATCH($B47&amp;$D47&amp;$B$6,Raw!$A$6:$A$2076,0),MATCH(N$6,Raw!$H$5:$EZ$5,0))/60/60/24,"-")</f>
        <v>5.5671296296296302E-3</v>
      </c>
      <c r="O47" s="202">
        <f>IFERROR(INDEX(Raw!$H$6:$EZ$2076,MATCH($B47&amp;$D47&amp;$B$6,Raw!$A$6:$A$2076,0),MATCH(O$6,Raw!$H$5:$EZ$5,0))/60/60/24,"-")</f>
        <v>1.042824074074074E-2</v>
      </c>
      <c r="P47" s="21"/>
      <c r="Q47" s="21">
        <f>IFERROR(INDEX(Raw!$H$6:$EZ$2076,MATCH($B47&amp;$D47&amp;$B$6,Raw!$A$6:$A$2076,0),MATCH(Q$6,Raw!$H$5:$EZ$5,0)),"-")</f>
        <v>55477</v>
      </c>
      <c r="R47" s="166"/>
      <c r="S47" s="21">
        <f>IFERROR(INDEX(Raw!$H$6:$EZ$2076,MATCH($B47&amp;$D47&amp;$B$6,Raw!$A$6:$A$2076,0),MATCH(S$6,Raw!$H$5:$EZ$5,0))/60/60,"-")</f>
        <v>6725.8105555555558</v>
      </c>
      <c r="T47" s="196">
        <f>IFERROR(INDEX(Raw!$H$6:$EZ$2076,MATCH($B47&amp;$D47&amp;$B$6,Raw!$A$6:$A$2076,0),MATCH(T$6,Raw!$H$5:$EZ$5,0))/60/60/24,"-")</f>
        <v>5.0462962962962961E-3</v>
      </c>
      <c r="U47" s="202">
        <f>IFERROR(INDEX(Raw!$H$6:$EZ$2076,MATCH($B47&amp;$D47&amp;$B$6,Raw!$A$6:$A$2076,0),MATCH(U$6,Raw!$H$5:$EZ$5,0))/60/60/24,"-")</f>
        <v>8.9004629629629625E-3</v>
      </c>
      <c r="V47" s="21"/>
      <c r="W47" s="21">
        <f>IFERROR(INDEX(Raw!$H$6:$EZ$2076,MATCH($B47&amp;$D47&amp;$B$6,Raw!$A$6:$A$2076,0),MATCH(W$6,Raw!$H$5:$EZ$5,0)),"-")</f>
        <v>30184</v>
      </c>
      <c r="X47" s="166"/>
      <c r="Y47" s="21">
        <f>IFERROR(INDEX(Raw!$H$6:$EZ$2076,MATCH($B47&amp;$D47&amp;$B$6,Raw!$A$6:$A$2076,0),MATCH(Y$6,Raw!$H$5:$EZ$5,0))/60/60,"-")</f>
        <v>10567.343888888889</v>
      </c>
      <c r="Z47" s="196">
        <f>IFERROR(INDEX(Raw!$H$6:$EZ$2076,MATCH($B47&amp;$D47&amp;$B$6,Raw!$A$6:$A$2076,0),MATCH(Z$6,Raw!$H$5:$EZ$5,0))/60/60/24,"-")</f>
        <v>1.4583333333333332E-2</v>
      </c>
      <c r="AA47" s="202">
        <f>IFERROR(INDEX(Raw!$H$6:$EZ$2076,MATCH($B47&amp;$D47&amp;$B$6,Raw!$A$6:$A$2076,0),MATCH(AA$6,Raw!$H$5:$EZ$5,0))/60/60/24,"-")</f>
        <v>2.8564814814814817E-2</v>
      </c>
      <c r="AB47" s="21"/>
      <c r="AC47" s="223">
        <f>IFERROR(INDEX(Raw!$H$6:$EZ$2076,MATCH($B47&amp;$D47&amp;$B$6,Raw!$A$6:$A$2076,0),MATCH(AC$6,Raw!$H$5:$EZ$5,0)),"-")</f>
        <v>9039</v>
      </c>
      <c r="AD47" s="166"/>
      <c r="AE47" s="223">
        <f>IFERROR(INDEX(Raw!$H$6:$EZ$2076,MATCH($B47&amp;$D47&amp;$B$6,Raw!$A$6:$A$2076,0),MATCH(AE$6,Raw!$H$5:$EZ$5,0))/60/60,"-")</f>
        <v>3274.0183333333334</v>
      </c>
      <c r="AF47" s="196">
        <f>IFERROR(INDEX(Raw!$H$6:$EZ$2076,MATCH($B47&amp;$D47&amp;$B$6,Raw!$A$6:$A$2076,0),MATCH(AF$6,Raw!$H$5:$EZ$5,0))/60/60/24,"-")</f>
        <v>1.5092592592592593E-2</v>
      </c>
      <c r="AG47" s="202">
        <f>IFERROR(INDEX(Raw!$H$6:$EZ$2076,MATCH($B47&amp;$D47&amp;$B$6,Raw!$A$6:$A$2076,0),MATCH(AG$6,Raw!$H$5:$EZ$5,0))/60/60/24,"-")</f>
        <v>3.1793981481481479E-2</v>
      </c>
      <c r="AH47" s="21"/>
      <c r="AI47" s="21">
        <f>IFERROR(INDEX(Raw!$H$6:$EZ$2076,MATCH($B47&amp;$D47&amp;$B$6,Raw!$A$6:$A$2076,0),MATCH(AI$6,Raw!$H$5:$EZ$5,0)),"-")</f>
        <v>334632</v>
      </c>
      <c r="AJ47" s="166"/>
      <c r="AK47" s="21">
        <f>IFERROR(INDEX(Raw!$H$6:$EZ$2076,MATCH($B47&amp;$D47&amp;$B$6,Raw!$A$6:$A$2076,0),MATCH(AK$6,Raw!$H$5:$EZ$5,0))/60/60,"-")</f>
        <v>123982.78194444445</v>
      </c>
      <c r="AL47" s="196">
        <f>IFERROR(INDEX(Raw!$H$6:$EZ$2076,MATCH($B47&amp;$D47&amp;$B$6,Raw!$A$6:$A$2076,0),MATCH(AL$6,Raw!$H$5:$EZ$5,0))/60/60/24,"-")</f>
        <v>1.5439814814814816E-2</v>
      </c>
      <c r="AM47" s="202">
        <f>IFERROR(INDEX(Raw!$H$6:$EZ$2076,MATCH($B47&amp;$D47&amp;$B$6,Raw!$A$6:$A$2076,0),MATCH(AM$6,Raw!$H$5:$EZ$5,0))/60/60/24,"-")</f>
        <v>3.15625E-2</v>
      </c>
      <c r="AN47" s="21"/>
      <c r="AO47" s="21">
        <f>IFERROR(INDEX(Raw!$H$6:$EZ$2076,MATCH($B47&amp;$D47&amp;$B$6,Raw!$A$6:$A$2076,0),MATCH(AO$6,Raw!$H$5:$EZ$5,0)),"-")</f>
        <v>17557</v>
      </c>
      <c r="AP47" s="166"/>
      <c r="AQ47" s="21">
        <f>IFERROR(INDEX(Raw!$H$6:$EZ$2076,MATCH($B47&amp;$D47&amp;$B$6,Raw!$A$6:$A$2076,0),MATCH(AQ$6,Raw!$H$5:$EZ$5,0))/60/60,"-")</f>
        <v>25681.170555555556</v>
      </c>
      <c r="AR47" s="196">
        <f>IFERROR(INDEX(Raw!$H$6:$EZ$2076,MATCH($B47&amp;$D47&amp;$B$6,Raw!$A$6:$A$2076,0),MATCH(AR$6,Raw!$H$5:$EZ$5,0))/60/60/24,"-")</f>
        <v>6.0949074074074072E-2</v>
      </c>
      <c r="AS47" s="202">
        <f>IFERROR(INDEX(Raw!$H$6:$EZ$2076,MATCH($B47&amp;$D47&amp;$B$6,Raw!$A$6:$A$2076,0),MATCH(AS$6,Raw!$H$5:$EZ$5,0))/60/60/24,"-")</f>
        <v>0.13645833333333332</v>
      </c>
      <c r="AT47" s="21"/>
      <c r="AU47" s="223">
        <f>IFERROR(INDEX(Raw!$H$6:$EZ$2076,MATCH($B47&amp;$D47&amp;$B$6,Raw!$A$6:$A$2076,0),MATCH(AU$6,Raw!$H$5:$EZ$5,0)),"-")</f>
        <v>6790</v>
      </c>
      <c r="AV47" s="166"/>
      <c r="AW47" s="223">
        <f>IFERROR(INDEX(Raw!$H$6:$EZ$2076,MATCH($B47&amp;$D47&amp;$B$6,Raw!$A$6:$A$2076,0),MATCH(AW$6,Raw!$H$5:$EZ$5,0))/60/60,"-")</f>
        <v>8652.0905555555564</v>
      </c>
      <c r="AX47" s="196">
        <f>IFERROR(INDEX(Raw!$H$6:$EZ$2076,MATCH($B47&amp;$D47&amp;$B$6,Raw!$A$6:$A$2076,0),MATCH(AX$6,Raw!$H$5:$EZ$5,0))/60/60/24,"-")</f>
        <v>5.3090277777777778E-2</v>
      </c>
      <c r="AY47" s="202">
        <f>IFERROR(INDEX(Raw!$H$6:$EZ$2076,MATCH($B47&amp;$D47&amp;$B$6,Raw!$A$6:$A$2076,0),MATCH(AY$6,Raw!$H$5:$EZ$5,0))/60/60/24,"-")</f>
        <v>0.12211805555555555</v>
      </c>
      <c r="AZ47" s="21"/>
      <c r="BA47" s="21">
        <f>IFERROR(INDEX(Raw!$H$6:$EZ$2076,MATCH($B47&amp;$D47&amp;$B$6,Raw!$A$6:$A$2076,0),MATCH(BA$6,Raw!$H$5:$EZ$5,0)),"-")</f>
        <v>12721</v>
      </c>
      <c r="BB47" s="166"/>
      <c r="BC47" s="21">
        <f>IFERROR(INDEX(Raw!$H$6:$EZ$2076,MATCH($B47&amp;$D47&amp;$B$6,Raw!$A$6:$A$2076,0),MATCH(BC$6,Raw!$H$5:$EZ$5,0))/60/60,"-")</f>
        <v>27142.601111111111</v>
      </c>
      <c r="BD47" s="196">
        <f>IFERROR(INDEX(Raw!$H$6:$EZ$2076,MATCH($B47&amp;$D47&amp;$B$6,Raw!$A$6:$A$2076,0),MATCH(BD$6,Raw!$H$5:$EZ$5,0))/60/60/24,"-")</f>
        <v>8.8900462962962959E-2</v>
      </c>
      <c r="BE47" s="202">
        <f>IFERROR(INDEX(Raw!$H$6:$EZ$2076,MATCH($B47&amp;$D47&amp;$B$6,Raw!$A$6:$A$2076,0),MATCH(BE$6,Raw!$H$5:$EZ$5,0))/60/60/24,"-")</f>
        <v>0.19231481481481483</v>
      </c>
      <c r="BF47" s="21"/>
      <c r="BG47" s="21">
        <f>IFERROR(INDEX(Raw!$H$6:$EZ$2076,MATCH($B47&amp;$D47&amp;$B$6,Raw!$A$6:$A$2076,0),MATCH(BG$6,Raw!$H$5:$EZ$5,0)),"-")</f>
        <v>2981</v>
      </c>
      <c r="BH47" s="166"/>
      <c r="BI47" s="21">
        <f>IFERROR(INDEX(Raw!$H$6:$EZ$2076,MATCH($B47&amp;$D47&amp;$B$6,Raw!$A$6:$A$2076,0),MATCH(BI$6,Raw!$H$5:$EZ$5,0))/60/60,"-")</f>
        <v>5870.6486111111117</v>
      </c>
      <c r="BJ47" s="196">
        <f>IFERROR(INDEX(Raw!$H$6:$EZ$2076,MATCH($B47&amp;$D47&amp;$B$6,Raw!$A$6:$A$2076,0),MATCH(BJ$6,Raw!$H$5:$EZ$5,0))/60/60/24,"-")</f>
        <v>8.2060185185185194E-2</v>
      </c>
      <c r="BK47" s="202">
        <f>IFERROR(INDEX(Raw!$H$6:$EZ$2076,MATCH($B47&amp;$D47&amp;$B$6,Raw!$A$6:$A$2076,0),MATCH(BK$6,Raw!$H$5:$EZ$5,0))/60/60/24,"-")</f>
        <v>0.18872685185185187</v>
      </c>
      <c r="BL47" s="166"/>
      <c r="BM47" s="220">
        <f>IFERROR(INDEX(Raw!$H$6:$EZ$2076,MATCH($B47&amp;$D47&amp;$B$6,Raw!$A$6:$A$2076,0),MATCH(BM$6,Raw!$H$5:$EZ$5,0)),"-")</f>
        <v>502</v>
      </c>
    </row>
    <row r="48" spans="1:65" s="1" customFormat="1" x14ac:dyDescent="0.25">
      <c r="A48" s="188">
        <f t="shared" si="44"/>
        <v>43891</v>
      </c>
      <c r="B48" s="145" t="s">
        <v>129</v>
      </c>
      <c r="C48" s="137" t="s">
        <v>142</v>
      </c>
      <c r="D48" s="95" t="s">
        <v>142</v>
      </c>
      <c r="E48" s="220">
        <f>IFERROR(INDEX(Raw!$H$6:$EZ$2076,MATCH($B48&amp;$D48&amp;$B$6,Raw!$A$6:$A$2076,0),MATCH(E$6,Raw!$H$5:$EZ$5,0)),"-")</f>
        <v>711</v>
      </c>
      <c r="F48" s="391"/>
      <c r="G48" s="223">
        <f>IFERROR(INDEX(Raw!$H$6:$EZ$2076,MATCH($B48&amp;$D48&amp;$B$6,Raw!$A$6:$A$2076,0),MATCH(G$6,Raw!$H$5:$EZ$5,0))/60/60,"-")</f>
        <v>113.735</v>
      </c>
      <c r="H48" s="196">
        <f>IFERROR(INDEX(Raw!$H$6:$EZ$2076,MATCH($B48&amp;$D48&amp;$B$6,Raw!$A$6:$A$2076,0),MATCH(H$6,Raw!$H$5:$EZ$5,0))/60/60/24,"-")</f>
        <v>6.6666666666666671E-3</v>
      </c>
      <c r="I48" s="202">
        <f>IFERROR(INDEX(Raw!$H$6:$EZ$2076,MATCH($B48&amp;$D48&amp;$B$6,Raw!$A$6:$A$2076,0),MATCH(I$6,Raw!$H$5:$EZ$5,0))/60/60/24,"-")</f>
        <v>1.105324074074074E-2</v>
      </c>
      <c r="J48" s="166"/>
      <c r="K48" s="223">
        <f>IFERROR(INDEX(Raw!$H$6:$EZ$2076,MATCH($B48&amp;$D48&amp;$B$6,Raw!$A$6:$A$2076,0),MATCH(K$6,Raw!$H$5:$EZ$5,0)),"-")</f>
        <v>397</v>
      </c>
      <c r="L48" s="391"/>
      <c r="M48" s="223">
        <f>IFERROR(INDEX(Raw!$H$6:$EZ$2076,MATCH($B48&amp;$D48&amp;$B$6,Raw!$A$6:$A$2076,0),MATCH(M$6,Raw!$H$5:$EZ$5,0))/60/60,"-")</f>
        <v>59.038055555555552</v>
      </c>
      <c r="N48" s="196">
        <f>IFERROR(INDEX(Raw!$H$6:$EZ$2076,MATCH($B48&amp;$D48&amp;$B$6,Raw!$A$6:$A$2076,0),MATCH(N$6,Raw!$H$5:$EZ$5,0))/60/60/24,"-")</f>
        <v>6.1921296296296299E-3</v>
      </c>
      <c r="O48" s="202">
        <f>IFERROR(INDEX(Raw!$H$6:$EZ$2076,MATCH($B48&amp;$D48&amp;$B$6,Raw!$A$6:$A$2076,0),MATCH(O$6,Raw!$H$5:$EZ$5,0))/60/60/24,"-")</f>
        <v>1.1412037037037038E-2</v>
      </c>
      <c r="P48" s="21"/>
      <c r="Q48" s="21">
        <f>IFERROR(INDEX(Raw!$H$6:$EZ$2076,MATCH($B48&amp;$D48&amp;$B$6,Raw!$A$6:$A$2076,0),MATCH(Q$6,Raw!$H$5:$EZ$5,0)),"-")</f>
        <v>60585</v>
      </c>
      <c r="R48" s="391"/>
      <c r="S48" s="21">
        <f>IFERROR(INDEX(Raw!$H$6:$EZ$2076,MATCH($B48&amp;$D48&amp;$B$6,Raw!$A$6:$A$2076,0),MATCH(S$6,Raw!$H$5:$EZ$5,0))/60/60,"-")</f>
        <v>8164.7463888888888</v>
      </c>
      <c r="T48" s="196">
        <f>IFERROR(INDEX(Raw!$H$6:$EZ$2076,MATCH($B48&amp;$D48&amp;$B$6,Raw!$A$6:$A$2076,0),MATCH(T$6,Raw!$H$5:$EZ$5,0))/60/60/24,"-")</f>
        <v>5.6134259259259271E-3</v>
      </c>
      <c r="U48" s="202">
        <f>IFERROR(INDEX(Raw!$H$6:$EZ$2076,MATCH($B48&amp;$D48&amp;$B$6,Raw!$A$6:$A$2076,0),MATCH(U$6,Raw!$H$5:$EZ$5,0))/60/60/24,"-")</f>
        <v>9.9421296296296289E-3</v>
      </c>
      <c r="V48" s="21"/>
      <c r="W48" s="21">
        <f>IFERROR(INDEX(Raw!$H$6:$EZ$2076,MATCH($B48&amp;$D48&amp;$B$6,Raw!$A$6:$A$2076,0),MATCH(W$6,Raw!$H$5:$EZ$5,0)),"-")</f>
        <v>25742</v>
      </c>
      <c r="X48" s="391"/>
      <c r="Y48" s="21">
        <f>IFERROR(INDEX(Raw!$H$6:$EZ$2076,MATCH($B48&amp;$D48&amp;$B$6,Raw!$A$6:$A$2076,0),MATCH(Y$6,Raw!$H$5:$EZ$5,0))/60/60,"-")</f>
        <v>12376.6075</v>
      </c>
      <c r="Z48" s="196">
        <f>IFERROR(INDEX(Raw!$H$6:$EZ$2076,MATCH($B48&amp;$D48&amp;$B$6,Raw!$A$6:$A$2076,0),MATCH(Z$6,Raw!$H$5:$EZ$5,0))/60/60/24,"-")</f>
        <v>2.0034722222222221E-2</v>
      </c>
      <c r="AA48" s="202">
        <f>IFERROR(INDEX(Raw!$H$6:$EZ$2076,MATCH($B48&amp;$D48&amp;$B$6,Raw!$A$6:$A$2076,0),MATCH(AA$6,Raw!$H$5:$EZ$5,0))/60/60/24,"-")</f>
        <v>4.1261574074074069E-2</v>
      </c>
      <c r="AB48" s="21"/>
      <c r="AC48" s="223">
        <f>IFERROR(INDEX(Raw!$H$6:$EZ$2076,MATCH($B48&amp;$D48&amp;$B$6,Raw!$A$6:$A$2076,0),MATCH(AC$6,Raw!$H$5:$EZ$5,0)),"-")</f>
        <v>7578</v>
      </c>
      <c r="AD48" s="391"/>
      <c r="AE48" s="223">
        <f>IFERROR(INDEX(Raw!$H$6:$EZ$2076,MATCH($B48&amp;$D48&amp;$B$6,Raw!$A$6:$A$2076,0),MATCH(AE$6,Raw!$H$5:$EZ$5,0))/60/60,"-")</f>
        <v>3645.3563888888889</v>
      </c>
      <c r="AF48" s="196">
        <f>IFERROR(INDEX(Raw!$H$6:$EZ$2076,MATCH($B48&amp;$D48&amp;$B$6,Raw!$A$6:$A$2076,0),MATCH(AF$6,Raw!$H$5:$EZ$5,0))/60/60/24,"-")</f>
        <v>2.0046296296296295E-2</v>
      </c>
      <c r="AG48" s="202">
        <f>IFERROR(INDEX(Raw!$H$6:$EZ$2076,MATCH($B48&amp;$D48&amp;$B$6,Raw!$A$6:$A$2076,0),MATCH(AG$6,Raw!$H$5:$EZ$5,0))/60/60/24,"-")</f>
        <v>4.4189814814814814E-2</v>
      </c>
      <c r="AH48" s="21"/>
      <c r="AI48" s="21">
        <f>IFERROR(INDEX(Raw!$H$6:$EZ$2076,MATCH($B48&amp;$D48&amp;$B$6,Raw!$A$6:$A$2076,0),MATCH(AI$6,Raw!$H$5:$EZ$5,0)),"-")</f>
        <v>370786</v>
      </c>
      <c r="AJ48" s="391"/>
      <c r="AK48" s="21">
        <f>IFERROR(INDEX(Raw!$H$6:$EZ$2076,MATCH($B48&amp;$D48&amp;$B$6,Raw!$A$6:$A$2076,0),MATCH(AK$6,Raw!$H$5:$EZ$5,0))/60/60,"-")</f>
        <v>200172.25111111111</v>
      </c>
      <c r="AL48" s="196">
        <f>IFERROR(INDEX(Raw!$H$6:$EZ$2076,MATCH($B48&amp;$D48&amp;$B$6,Raw!$A$6:$A$2076,0),MATCH(AL$6,Raw!$H$5:$EZ$5,0))/60/60/24,"-")</f>
        <v>2.2488425925925926E-2</v>
      </c>
      <c r="AM48" s="202">
        <f>IFERROR(INDEX(Raw!$H$6:$EZ$2076,MATCH($B48&amp;$D48&amp;$B$6,Raw!$A$6:$A$2076,0),MATCH(AM$6,Raw!$H$5:$EZ$5,0))/60/60/24,"-")</f>
        <v>4.8449074074074068E-2</v>
      </c>
      <c r="AN48" s="21"/>
      <c r="AO48" s="21">
        <f>IFERROR(INDEX(Raw!$H$6:$EZ$2076,MATCH($B48&amp;$D48&amp;$B$6,Raw!$A$6:$A$2076,0),MATCH(AO$6,Raw!$H$5:$EZ$5,0)),"-")</f>
        <v>15079</v>
      </c>
      <c r="AP48" s="391"/>
      <c r="AQ48" s="21">
        <f>IFERROR(INDEX(Raw!$H$6:$EZ$2076,MATCH($B48&amp;$D48&amp;$B$6,Raw!$A$6:$A$2076,0),MATCH(AQ$6,Raw!$H$5:$EZ$5,0))/60/60,"-")</f>
        <v>26481.188055555558</v>
      </c>
      <c r="AR48" s="196">
        <f>IFERROR(INDEX(Raw!$H$6:$EZ$2076,MATCH($B48&amp;$D48&amp;$B$6,Raw!$A$6:$A$2076,0),MATCH(AR$6,Raw!$H$5:$EZ$5,0))/60/60/24,"-")</f>
        <v>7.317129629629629E-2</v>
      </c>
      <c r="AS48" s="202">
        <f>IFERROR(INDEX(Raw!$H$6:$EZ$2076,MATCH($B48&amp;$D48&amp;$B$6,Raw!$A$6:$A$2076,0),MATCH(AS$6,Raw!$H$5:$EZ$5,0))/60/60/24,"-")</f>
        <v>0.17284722222222224</v>
      </c>
      <c r="AT48" s="21"/>
      <c r="AU48" s="223">
        <f>IFERROR(INDEX(Raw!$H$6:$EZ$2076,MATCH($B48&amp;$D48&amp;$B$6,Raw!$A$6:$A$2076,0),MATCH(AU$6,Raw!$H$5:$EZ$5,0)),"-")</f>
        <v>5955</v>
      </c>
      <c r="AV48" s="391"/>
      <c r="AW48" s="223">
        <f>IFERROR(INDEX(Raw!$H$6:$EZ$2076,MATCH($B48&amp;$D48&amp;$B$6,Raw!$A$6:$A$2076,0),MATCH(AW$6,Raw!$H$5:$EZ$5,0))/60/60,"-")</f>
        <v>9751.0955555555538</v>
      </c>
      <c r="AX48" s="196">
        <f>IFERROR(INDEX(Raw!$H$6:$EZ$2076,MATCH($B48&amp;$D48&amp;$B$6,Raw!$A$6:$A$2076,0),MATCH(AX$6,Raw!$H$5:$EZ$5,0))/60/60/24,"-")</f>
        <v>6.822916666666666E-2</v>
      </c>
      <c r="AY48" s="202">
        <f>IFERROR(INDEX(Raw!$H$6:$EZ$2076,MATCH($B48&amp;$D48&amp;$B$6,Raw!$A$6:$A$2076,0),MATCH(AY$6,Raw!$H$5:$EZ$5,0))/60/60/24,"-")</f>
        <v>0.1555324074074074</v>
      </c>
      <c r="AZ48" s="21"/>
      <c r="BA48" s="21">
        <f>IFERROR(INDEX(Raw!$H$6:$EZ$2076,MATCH($B48&amp;$D48&amp;$B$6,Raw!$A$6:$A$2076,0),MATCH(BA$6,Raw!$H$5:$EZ$5,0)),"-")</f>
        <v>11707</v>
      </c>
      <c r="BB48" s="391"/>
      <c r="BC48" s="21">
        <f>IFERROR(INDEX(Raw!$H$6:$EZ$2076,MATCH($B48&amp;$D48&amp;$B$6,Raw!$A$6:$A$2076,0),MATCH(BC$6,Raw!$H$5:$EZ$5,0))/60/60,"-")</f>
        <v>27350.533333333333</v>
      </c>
      <c r="BD48" s="196">
        <f>IFERROR(INDEX(Raw!$H$6:$EZ$2076,MATCH($B48&amp;$D48&amp;$B$6,Raw!$A$6:$A$2076,0),MATCH(BD$6,Raw!$H$5:$EZ$5,0))/60/60/24,"-")</f>
        <v>9.734953703703704E-2</v>
      </c>
      <c r="BE48" s="202">
        <f>IFERROR(INDEX(Raw!$H$6:$EZ$2076,MATCH($B48&amp;$D48&amp;$B$6,Raw!$A$6:$A$2076,0),MATCH(BE$6,Raw!$H$5:$EZ$5,0))/60/60/24,"-")</f>
        <v>0.22358796296296293</v>
      </c>
      <c r="BF48" s="21"/>
      <c r="BG48" s="21">
        <f>IFERROR(INDEX(Raw!$H$6:$EZ$2076,MATCH($B48&amp;$D48&amp;$B$6,Raw!$A$6:$A$2076,0),MATCH(BG$6,Raw!$H$5:$EZ$5,0)),"-")</f>
        <v>2715</v>
      </c>
      <c r="BH48" s="391"/>
      <c r="BI48" s="21">
        <f>IFERROR(INDEX(Raw!$H$6:$EZ$2076,MATCH($B48&amp;$D48&amp;$B$6,Raw!$A$6:$A$2076,0),MATCH(BI$6,Raw!$H$5:$EZ$5,0))/60/60,"-")</f>
        <v>6605.9558333333325</v>
      </c>
      <c r="BJ48" s="196">
        <f>IFERROR(INDEX(Raw!$H$6:$EZ$2076,MATCH($B48&amp;$D48&amp;$B$6,Raw!$A$6:$A$2076,0),MATCH(BJ$6,Raw!$H$5:$EZ$5,0))/60/60/24,"-")</f>
        <v>0.10137731481481481</v>
      </c>
      <c r="BK48" s="202">
        <f>IFERROR(INDEX(Raw!$H$6:$EZ$2076,MATCH($B48&amp;$D48&amp;$B$6,Raw!$A$6:$A$2076,0),MATCH(BK$6,Raw!$H$5:$EZ$5,0))/60/60/24,"-")</f>
        <v>0.25012731481481482</v>
      </c>
      <c r="BL48" s="166"/>
      <c r="BM48" s="220">
        <f>IFERROR(INDEX(Raw!$H$6:$EZ$2076,MATCH($B48&amp;$D48&amp;$B$6,Raw!$A$6:$A$2076,0),MATCH(BM$6,Raw!$H$5:$EZ$5,0)),"-")</f>
        <v>2126</v>
      </c>
    </row>
    <row r="49" spans="1:65" s="1" customFormat="1" ht="17.5" x14ac:dyDescent="0.35">
      <c r="A49" s="188">
        <f t="shared" si="44"/>
        <v>43922</v>
      </c>
      <c r="B49" s="146" t="s">
        <v>130</v>
      </c>
      <c r="C49" s="96" t="s">
        <v>143</v>
      </c>
      <c r="D49" s="99" t="s">
        <v>143</v>
      </c>
      <c r="E49" s="221">
        <f>IFERROR(INDEX(Raw!$H$6:$EZ$2076,MATCH($B49&amp;$D49&amp;$B$6,Raw!$A$6:$A$2076,0),MATCH(E$6,Raw!$H$5:$EZ$5,0)),"-")</f>
        <v>593</v>
      </c>
      <c r="F49" s="166"/>
      <c r="G49" s="224">
        <f>IFERROR(INDEX(Raw!$H$6:$EZ$2076,MATCH($B49&amp;$D49&amp;$B$6,Raw!$A$6:$A$2076,0),MATCH(G$6,Raw!$H$5:$EZ$5,0))/60/60,"-")</f>
        <v>88.244166666666658</v>
      </c>
      <c r="H49" s="204">
        <f>IFERROR(INDEX(Raw!$H$6:$EZ$2076,MATCH($B49&amp;$D49&amp;$B$6,Raw!$A$6:$A$2076,0),MATCH(H$6,Raw!$H$5:$EZ$5,0))/60/60/24,"-")</f>
        <v>6.2037037037037043E-3</v>
      </c>
      <c r="I49" s="205">
        <f>IFERROR(INDEX(Raw!$H$6:$EZ$2076,MATCH($B49&amp;$D49&amp;$B$6,Raw!$A$6:$A$2076,0),MATCH(I$6,Raw!$H$5:$EZ$5,0))/60/60/24,"-")</f>
        <v>1.0439814814814813E-2</v>
      </c>
      <c r="J49" s="166"/>
      <c r="K49" s="224">
        <f>IFERROR(INDEX(Raw!$H$6:$EZ$2076,MATCH($B49&amp;$D49&amp;$B$6,Raw!$A$6:$A$2076,0),MATCH(K$6,Raw!$H$5:$EZ$5,0)),"-")</f>
        <v>314</v>
      </c>
      <c r="L49" s="166"/>
      <c r="M49" s="224">
        <f>IFERROR(INDEX(Raw!$H$6:$EZ$2076,MATCH($B49&amp;$D49&amp;$B$6,Raw!$A$6:$A$2076,0),MATCH(M$6,Raw!$H$5:$EZ$5,0))/60/60,"-")</f>
        <v>40.363333333333337</v>
      </c>
      <c r="N49" s="204">
        <f>IFERROR(INDEX(Raw!$H$6:$EZ$2076,MATCH($B49&amp;$D49&amp;$B$6,Raw!$A$6:$A$2076,0),MATCH(N$6,Raw!$H$5:$EZ$5,0))/60/60/24,"-")</f>
        <v>5.3587962962962964E-3</v>
      </c>
      <c r="O49" s="205">
        <f>IFERROR(INDEX(Raw!$H$6:$EZ$2076,MATCH($B49&amp;$D49&amp;$B$6,Raw!$A$6:$A$2076,0),MATCH(O$6,Raw!$H$5:$EZ$5,0))/60/60/24,"-")</f>
        <v>9.571759259259259E-3</v>
      </c>
      <c r="P49" s="21"/>
      <c r="Q49" s="76">
        <f>IFERROR(INDEX(Raw!$H$6:$EZ$2076,MATCH($B49&amp;$D49&amp;$B$6,Raw!$A$6:$A$2076,0),MATCH(Q$6,Raw!$H$5:$EZ$5,0)),"-")</f>
        <v>49097</v>
      </c>
      <c r="R49" s="166"/>
      <c r="S49" s="76">
        <f>IFERROR(INDEX(Raw!$H$6:$EZ$2076,MATCH($B49&amp;$D49&amp;$B$6,Raw!$A$6:$A$2076,0),MATCH(S$6,Raw!$H$5:$EZ$5,0))/60/60,"-")</f>
        <v>5750.1441666666669</v>
      </c>
      <c r="T49" s="204">
        <f>IFERROR(INDEX(Raw!$H$6:$EZ$2076,MATCH($B49&amp;$D49&amp;$B$6,Raw!$A$6:$A$2076,0),MATCH(T$6,Raw!$H$5:$EZ$5,0))/60/60/24,"-")</f>
        <v>4.8842592592592592E-3</v>
      </c>
      <c r="U49" s="205">
        <f>IFERROR(INDEX(Raw!$H$6:$EZ$2076,MATCH($B49&amp;$D49&amp;$B$6,Raw!$A$6:$A$2076,0),MATCH(U$6,Raw!$H$5:$EZ$5,0))/60/60/24,"-")</f>
        <v>8.518518518518519E-3</v>
      </c>
      <c r="V49" s="21"/>
      <c r="W49" s="76">
        <f>IFERROR(INDEX(Raw!$H$6:$EZ$2076,MATCH($B49&amp;$D49&amp;$B$6,Raw!$A$6:$A$2076,0),MATCH(W$6,Raw!$H$5:$EZ$5,0)),"-")</f>
        <v>24006</v>
      </c>
      <c r="X49" s="166"/>
      <c r="Y49" s="76">
        <f>IFERROR(INDEX(Raw!$H$6:$EZ$2076,MATCH($B49&amp;$D49&amp;$B$6,Raw!$A$6:$A$2076,0),MATCH(Y$6,Raw!$H$5:$EZ$5,0))/60/60,"-")</f>
        <v>7137.9216666666662</v>
      </c>
      <c r="Z49" s="204">
        <f>IFERROR(INDEX(Raw!$H$6:$EZ$2076,MATCH($B49&amp;$D49&amp;$B$6,Raw!$A$6:$A$2076,0),MATCH(Z$6,Raw!$H$5:$EZ$5,0))/60/60/24,"-")</f>
        <v>1.238425925925926E-2</v>
      </c>
      <c r="AA49" s="205">
        <f>IFERROR(INDEX(Raw!$H$6:$EZ$2076,MATCH($B49&amp;$D49&amp;$B$6,Raw!$A$6:$A$2076,0),MATCH(AA$6,Raw!$H$5:$EZ$5,0))/60/60/24,"-")</f>
        <v>2.4872685185185189E-2</v>
      </c>
      <c r="AB49" s="21"/>
      <c r="AC49" s="224">
        <f>IFERROR(INDEX(Raw!$H$6:$EZ$2076,MATCH($B49&amp;$D49&amp;$B$6,Raw!$A$6:$A$2076,0),MATCH(AC$6,Raw!$H$5:$EZ$5,0)),"-")</f>
        <v>5271</v>
      </c>
      <c r="AD49" s="166"/>
      <c r="AE49" s="224">
        <f>IFERROR(INDEX(Raw!$H$6:$EZ$2076,MATCH($B49&amp;$D49&amp;$B$6,Raw!$A$6:$A$2076,0),MATCH(AE$6,Raw!$H$5:$EZ$5,0))/60/60,"-")</f>
        <v>1536.383888888889</v>
      </c>
      <c r="AF49" s="204">
        <f>IFERROR(INDEX(Raw!$H$6:$EZ$2076,MATCH($B49&amp;$D49&amp;$B$6,Raw!$A$6:$A$2076,0),MATCH(AF$6,Raw!$H$5:$EZ$5,0))/60/60/24,"-")</f>
        <v>1.2141203703703704E-2</v>
      </c>
      <c r="AG49" s="205">
        <f>IFERROR(INDEX(Raw!$H$6:$EZ$2076,MATCH($B49&amp;$D49&amp;$B$6,Raw!$A$6:$A$2076,0),MATCH(AG$6,Raw!$H$5:$EZ$5,0))/60/60/24,"-")</f>
        <v>2.6030092592592594E-2</v>
      </c>
      <c r="AH49" s="21"/>
      <c r="AI49" s="76">
        <f>IFERROR(INDEX(Raw!$H$6:$EZ$2076,MATCH($B49&amp;$D49&amp;$B$6,Raw!$A$6:$A$2076,0),MATCH(AI$6,Raw!$H$5:$EZ$5,0)),"-")</f>
        <v>294314</v>
      </c>
      <c r="AJ49" s="166"/>
      <c r="AK49" s="76">
        <f>IFERROR(INDEX(Raw!$H$6:$EZ$2076,MATCH($B49&amp;$D49&amp;$B$6,Raw!$A$6:$A$2076,0),MATCH(AK$6,Raw!$H$5:$EZ$5,0))/60/60,"-")</f>
        <v>91016.516666666663</v>
      </c>
      <c r="AL49" s="204">
        <f>IFERROR(INDEX(Raw!$H$6:$EZ$2076,MATCH($B49&amp;$D49&amp;$B$6,Raw!$A$6:$A$2076,0),MATCH(AL$6,Raw!$H$5:$EZ$5,0))/60/60/24,"-")</f>
        <v>1.2881944444444446E-2</v>
      </c>
      <c r="AM49" s="205">
        <f>IFERROR(INDEX(Raw!$H$6:$EZ$2076,MATCH($B49&amp;$D49&amp;$B$6,Raw!$A$6:$A$2076,0),MATCH(AM$6,Raw!$H$5:$EZ$5,0))/60/60/24,"-")</f>
        <v>2.6875E-2</v>
      </c>
      <c r="AN49" s="21"/>
      <c r="AO49" s="76">
        <f>IFERROR(INDEX(Raw!$H$6:$EZ$2076,MATCH($B49&amp;$D49&amp;$B$6,Raw!$A$6:$A$2076,0),MATCH(AO$6,Raw!$H$5:$EZ$5,0)),"-")</f>
        <v>16501</v>
      </c>
      <c r="AP49" s="166"/>
      <c r="AQ49" s="76">
        <f>IFERROR(INDEX(Raw!$H$6:$EZ$2076,MATCH($B49&amp;$D49&amp;$B$6,Raw!$A$6:$A$2076,0),MATCH(AQ$6,Raw!$H$5:$EZ$5,0))/60/60,"-")</f>
        <v>14256.292500000001</v>
      </c>
      <c r="AR49" s="204">
        <f>IFERROR(INDEX(Raw!$H$6:$EZ$2076,MATCH($B49&amp;$D49&amp;$B$6,Raw!$A$6:$A$2076,0),MATCH(AR$6,Raw!$H$5:$EZ$5,0))/60/60/24,"-")</f>
        <v>3.5995370370370372E-2</v>
      </c>
      <c r="AS49" s="205">
        <f>IFERROR(INDEX(Raw!$H$6:$EZ$2076,MATCH($B49&amp;$D49&amp;$B$6,Raw!$A$6:$A$2076,0),MATCH(AS$6,Raw!$H$5:$EZ$5,0))/60/60/24,"-")</f>
        <v>7.9201388888888891E-2</v>
      </c>
      <c r="AT49" s="21"/>
      <c r="AU49" s="224">
        <f>IFERROR(INDEX(Raw!$H$6:$EZ$2076,MATCH($B49&amp;$D49&amp;$B$6,Raw!$A$6:$A$2076,0),MATCH(AU$6,Raw!$H$5:$EZ$5,0)),"-")</f>
        <v>4163</v>
      </c>
      <c r="AV49" s="166"/>
      <c r="AW49" s="224">
        <f>IFERROR(INDEX(Raw!$H$6:$EZ$2076,MATCH($B49&amp;$D49&amp;$B$6,Raw!$A$6:$A$2076,0),MATCH(AW$6,Raw!$H$5:$EZ$5,0))/60/60,"-")</f>
        <v>3367.4563888888888</v>
      </c>
      <c r="AX49" s="204">
        <f>IFERROR(INDEX(Raw!$H$6:$EZ$2076,MATCH($B49&amp;$D49&amp;$B$6,Raw!$A$6:$A$2076,0),MATCH(AX$6,Raw!$H$5:$EZ$5,0))/60/60/24,"-")</f>
        <v>3.3703703703703701E-2</v>
      </c>
      <c r="AY49" s="205">
        <f>IFERROR(INDEX(Raw!$H$6:$EZ$2076,MATCH($B49&amp;$D49&amp;$B$6,Raw!$A$6:$A$2076,0),MATCH(AY$6,Raw!$H$5:$EZ$5,0))/60/60/24,"-")</f>
        <v>7.5682870370370373E-2</v>
      </c>
      <c r="AZ49" s="21"/>
      <c r="BA49" s="76">
        <f>IFERROR(INDEX(Raw!$H$6:$EZ$2076,MATCH($B49&amp;$D49&amp;$B$6,Raw!$A$6:$A$2076,0),MATCH(BA$6,Raw!$H$5:$EZ$5,0)),"-")</f>
        <v>15979</v>
      </c>
      <c r="BB49" s="166"/>
      <c r="BC49" s="76">
        <f>IFERROR(INDEX(Raw!$H$6:$EZ$2076,MATCH($B49&amp;$D49&amp;$B$6,Raw!$A$6:$A$2076,0),MATCH(BC$6,Raw!$H$5:$EZ$5,0))/60/60,"-")</f>
        <v>22113.372777777779</v>
      </c>
      <c r="BD49" s="204">
        <f>IFERROR(INDEX(Raw!$H$6:$EZ$2076,MATCH($B49&amp;$D49&amp;$B$6,Raw!$A$6:$A$2076,0),MATCH(BD$6,Raw!$H$5:$EZ$5,0))/60/60/24,"-")</f>
        <v>5.7662037037037039E-2</v>
      </c>
      <c r="BE49" s="205">
        <f>IFERROR(INDEX(Raw!$H$6:$EZ$2076,MATCH($B49&amp;$D49&amp;$B$6,Raw!$A$6:$A$2076,0),MATCH(BE$6,Raw!$H$5:$EZ$5,0))/60/60/24,"-")</f>
        <v>0.11944444444444445</v>
      </c>
      <c r="BF49" s="21"/>
      <c r="BG49" s="76">
        <f>IFERROR(INDEX(Raw!$H$6:$EZ$2076,MATCH($B49&amp;$D49&amp;$B$6,Raw!$A$6:$A$2076,0),MATCH(BG$6,Raw!$H$5:$EZ$5,0)),"-")</f>
        <v>2534</v>
      </c>
      <c r="BH49" s="166"/>
      <c r="BI49" s="76">
        <f>IFERROR(INDEX(Raw!$H$6:$EZ$2076,MATCH($B49&amp;$D49&amp;$B$6,Raw!$A$6:$A$2076,0),MATCH(BI$6,Raw!$H$5:$EZ$5,0))/60/60,"-")</f>
        <v>3416.2922222222219</v>
      </c>
      <c r="BJ49" s="204">
        <f>IFERROR(INDEX(Raw!$H$6:$EZ$2076,MATCH($B49&amp;$D49&amp;$B$6,Raw!$A$6:$A$2076,0),MATCH(BJ$6,Raw!$H$5:$EZ$5,0))/60/60/24,"-")</f>
        <v>5.6168981481481479E-2</v>
      </c>
      <c r="BK49" s="205">
        <f>IFERROR(INDEX(Raw!$H$6:$EZ$2076,MATCH($B49&amp;$D49&amp;$B$6,Raw!$A$6:$A$2076,0),MATCH(BK$6,Raw!$H$5:$EZ$5,0))/60/60/24,"-")</f>
        <v>0.12078703703703704</v>
      </c>
      <c r="BL49" s="166"/>
      <c r="BM49" s="221">
        <f>IFERROR(INDEX(Raw!$H$6:$EZ$2076,MATCH($B49&amp;$D49&amp;$B$6,Raw!$A$6:$A$2076,0),MATCH(BM$6,Raw!$H$5:$EZ$5,0)),"-")</f>
        <v>2757</v>
      </c>
    </row>
    <row r="50" spans="1:65" s="1" customFormat="1" x14ac:dyDescent="0.25">
      <c r="A50" s="188">
        <f t="shared" si="44"/>
        <v>43952</v>
      </c>
      <c r="B50" s="145" t="s">
        <v>130</v>
      </c>
      <c r="C50" s="38" t="s">
        <v>144</v>
      </c>
      <c r="D50" s="2" t="s">
        <v>144</v>
      </c>
      <c r="E50" s="220">
        <f>IFERROR(INDEX(Raw!$H$6:$EZ$2076,MATCH($B50&amp;$D50&amp;$B$6,Raw!$A$6:$A$2076,0),MATCH(E$6,Raw!$H$5:$EZ$5,0)),"-")</f>
        <v>465</v>
      </c>
      <c r="F50" s="166"/>
      <c r="G50" s="223">
        <f>IFERROR(INDEX(Raw!$H$6:$EZ$2076,MATCH($B50&amp;$D50&amp;$B$6,Raw!$A$6:$A$2076,0),MATCH(G$6,Raw!$H$5:$EZ$5,0))/60/60,"-")</f>
        <v>63.984166666666667</v>
      </c>
      <c r="H50" s="196">
        <f>IFERROR(INDEX(Raw!$H$6:$EZ$2076,MATCH($B50&amp;$D50&amp;$B$6,Raw!$A$6:$A$2076,0),MATCH(H$6,Raw!$H$5:$EZ$5,0))/60/60/24,"-")</f>
        <v>5.7291666666666671E-3</v>
      </c>
      <c r="I50" s="202">
        <f>IFERROR(INDEX(Raw!$H$6:$EZ$2076,MATCH($B50&amp;$D50&amp;$B$6,Raw!$A$6:$A$2076,0),MATCH(I$6,Raw!$H$5:$EZ$5,0))/60/60/24,"-")</f>
        <v>9.5138888888888894E-3</v>
      </c>
      <c r="J50" s="166"/>
      <c r="K50" s="223">
        <f>IFERROR(INDEX(Raw!$H$6:$EZ$2076,MATCH($B50&amp;$D50&amp;$B$6,Raw!$A$6:$A$2076,0),MATCH(K$6,Raw!$H$5:$EZ$5,0)),"-")</f>
        <v>364</v>
      </c>
      <c r="L50" s="166"/>
      <c r="M50" s="223">
        <f>IFERROR(INDEX(Raw!$H$6:$EZ$2076,MATCH($B50&amp;$D50&amp;$B$6,Raw!$A$6:$A$2076,0),MATCH(M$6,Raw!$H$5:$EZ$5,0))/60/60,"-")</f>
        <v>45.386388888888888</v>
      </c>
      <c r="N50" s="196">
        <f>IFERROR(INDEX(Raw!$H$6:$EZ$2076,MATCH($B50&amp;$D50&amp;$B$6,Raw!$A$6:$A$2076,0),MATCH(N$6,Raw!$H$5:$EZ$5,0))/60/60/24,"-")</f>
        <v>5.1967592592592595E-3</v>
      </c>
      <c r="O50" s="202">
        <f>IFERROR(INDEX(Raw!$H$6:$EZ$2076,MATCH($B50&amp;$D50&amp;$B$6,Raw!$A$6:$A$2076,0),MATCH(O$6,Raw!$H$5:$EZ$5,0))/60/60/24,"-")</f>
        <v>9.2245370370370363E-3</v>
      </c>
      <c r="P50" s="21"/>
      <c r="Q50" s="21">
        <f>IFERROR(INDEX(Raw!$H$6:$EZ$2076,MATCH($B50&amp;$D50&amp;$B$6,Raw!$A$6:$A$2076,0),MATCH(Q$6,Raw!$H$5:$EZ$5,0)),"-")</f>
        <v>44562</v>
      </c>
      <c r="R50" s="166"/>
      <c r="S50" s="21">
        <f>IFERROR(INDEX(Raw!$H$6:$EZ$2076,MATCH($B50&amp;$D50&amp;$B$6,Raw!$A$6:$A$2076,0),MATCH(S$6,Raw!$H$5:$EZ$5,0))/60/60,"-")</f>
        <v>4819.6680555555549</v>
      </c>
      <c r="T50" s="196">
        <f>IFERROR(INDEX(Raw!$H$6:$EZ$2076,MATCH($B50&amp;$D50&amp;$B$6,Raw!$A$6:$A$2076,0),MATCH(T$6,Raw!$H$5:$EZ$5,0))/60/60/24,"-")</f>
        <v>4.5023148148148149E-3</v>
      </c>
      <c r="U50" s="202">
        <f>IFERROR(INDEX(Raw!$H$6:$EZ$2076,MATCH($B50&amp;$D50&amp;$B$6,Raw!$A$6:$A$2076,0),MATCH(U$6,Raw!$H$5:$EZ$5,0))/60/60/24,"-")</f>
        <v>7.8472222222222224E-3</v>
      </c>
      <c r="V50" s="21"/>
      <c r="W50" s="21">
        <f>IFERROR(INDEX(Raw!$H$6:$EZ$2076,MATCH($B50&amp;$D50&amp;$B$6,Raw!$A$6:$A$2076,0),MATCH(W$6,Raw!$H$5:$EZ$5,0)),"-")</f>
        <v>22175</v>
      </c>
      <c r="X50" s="166"/>
      <c r="Y50" s="21">
        <f>IFERROR(INDEX(Raw!$H$6:$EZ$2076,MATCH($B50&amp;$D50&amp;$B$6,Raw!$A$6:$A$2076,0),MATCH(Y$6,Raw!$H$5:$EZ$5,0))/60/60,"-")</f>
        <v>5048.7213888888891</v>
      </c>
      <c r="Z50" s="196">
        <f>IFERROR(INDEX(Raw!$H$6:$EZ$2076,MATCH($B50&amp;$D50&amp;$B$6,Raw!$A$6:$A$2076,0),MATCH(Z$6,Raw!$H$5:$EZ$5,0))/60/60/24,"-")</f>
        <v>9.4907407407407406E-3</v>
      </c>
      <c r="AA50" s="202">
        <f>IFERROR(INDEX(Raw!$H$6:$EZ$2076,MATCH($B50&amp;$D50&amp;$B$6,Raw!$A$6:$A$2076,0),MATCH(AA$6,Raw!$H$5:$EZ$5,0))/60/60/24,"-")</f>
        <v>1.7291666666666667E-2</v>
      </c>
      <c r="AB50" s="21"/>
      <c r="AC50" s="223">
        <f>IFERROR(INDEX(Raw!$H$6:$EZ$2076,MATCH($B50&amp;$D50&amp;$B$6,Raw!$A$6:$A$2076,0),MATCH(AC$6,Raw!$H$5:$EZ$5,0)),"-")</f>
        <v>6689</v>
      </c>
      <c r="AD50" s="166"/>
      <c r="AE50" s="223">
        <f>IFERROR(INDEX(Raw!$H$6:$EZ$2076,MATCH($B50&amp;$D50&amp;$B$6,Raw!$A$6:$A$2076,0),MATCH(AE$6,Raw!$H$5:$EZ$5,0))/60/60,"-")</f>
        <v>1390.0897222222222</v>
      </c>
      <c r="AF50" s="196">
        <f>IFERROR(INDEX(Raw!$H$6:$EZ$2076,MATCH($B50&amp;$D50&amp;$B$6,Raw!$A$6:$A$2076,0),MATCH(AF$6,Raw!$H$5:$EZ$5,0))/60/60/24,"-")</f>
        <v>8.6574074074074071E-3</v>
      </c>
      <c r="AG50" s="202">
        <f>IFERROR(INDEX(Raw!$H$6:$EZ$2076,MATCH($B50&amp;$D50&amp;$B$6,Raw!$A$6:$A$2076,0),MATCH(AG$6,Raw!$H$5:$EZ$5,0))/60/60/24,"-")</f>
        <v>1.7847222222222223E-2</v>
      </c>
      <c r="AH50" s="21"/>
      <c r="AI50" s="21">
        <f>IFERROR(INDEX(Raw!$H$6:$EZ$2076,MATCH($B50&amp;$D50&amp;$B$6,Raw!$A$6:$A$2076,0),MATCH(AI$6,Raw!$H$5:$EZ$5,0)),"-")</f>
        <v>294183</v>
      </c>
      <c r="AJ50" s="166"/>
      <c r="AK50" s="21">
        <f>IFERROR(INDEX(Raw!$H$6:$EZ$2076,MATCH($B50&amp;$D50&amp;$B$6,Raw!$A$6:$A$2076,0),MATCH(AK$6,Raw!$H$5:$EZ$5,0))/60/60,"-")</f>
        <v>66124.273611111115</v>
      </c>
      <c r="AL50" s="196">
        <f>IFERROR(INDEX(Raw!$H$6:$EZ$2076,MATCH($B50&amp;$D50&amp;$B$6,Raw!$A$6:$A$2076,0),MATCH(AL$6,Raw!$H$5:$EZ$5,0))/60/60/24,"-")</f>
        <v>9.3634259259259261E-3</v>
      </c>
      <c r="AM50" s="202">
        <f>IFERROR(INDEX(Raw!$H$6:$EZ$2076,MATCH($B50&amp;$D50&amp;$B$6,Raw!$A$6:$A$2076,0),MATCH(AM$6,Raw!$H$5:$EZ$5,0))/60/60/24,"-")</f>
        <v>1.7546296296296296E-2</v>
      </c>
      <c r="AN50" s="21"/>
      <c r="AO50" s="21">
        <f>IFERROR(INDEX(Raw!$H$6:$EZ$2076,MATCH($B50&amp;$D50&amp;$B$6,Raw!$A$6:$A$2076,0),MATCH(AO$6,Raw!$H$5:$EZ$5,0)),"-")</f>
        <v>18057</v>
      </c>
      <c r="AP50" s="166"/>
      <c r="AQ50" s="21">
        <f>IFERROR(INDEX(Raw!$H$6:$EZ$2076,MATCH($B50&amp;$D50&amp;$B$6,Raw!$A$6:$A$2076,0),MATCH(AQ$6,Raw!$H$5:$EZ$5,0))/60/60,"-")</f>
        <v>12128.056111111111</v>
      </c>
      <c r="AR50" s="196">
        <f>IFERROR(INDEX(Raw!$H$6:$EZ$2076,MATCH($B50&amp;$D50&amp;$B$6,Raw!$A$6:$A$2076,0),MATCH(AR$6,Raw!$H$5:$EZ$5,0))/60/60/24,"-")</f>
        <v>2.7986111111111111E-2</v>
      </c>
      <c r="AS50" s="202">
        <f>IFERROR(INDEX(Raw!$H$6:$EZ$2076,MATCH($B50&amp;$D50&amp;$B$6,Raw!$A$6:$A$2076,0),MATCH(AS$6,Raw!$H$5:$EZ$5,0))/60/60/24,"-")</f>
        <v>5.7592592592592591E-2</v>
      </c>
      <c r="AT50" s="21"/>
      <c r="AU50" s="223">
        <f>IFERROR(INDEX(Raw!$H$6:$EZ$2076,MATCH($B50&amp;$D50&amp;$B$6,Raw!$A$6:$A$2076,0),MATCH(AU$6,Raw!$H$5:$EZ$5,0)),"-")</f>
        <v>5503</v>
      </c>
      <c r="AV50" s="166"/>
      <c r="AW50" s="223">
        <f>IFERROR(INDEX(Raw!$H$6:$EZ$2076,MATCH($B50&amp;$D50&amp;$B$6,Raw!$A$6:$A$2076,0),MATCH(AW$6,Raw!$H$5:$EZ$5,0))/60/60,"-")</f>
        <v>3471.9841666666666</v>
      </c>
      <c r="AX50" s="196">
        <f>IFERROR(INDEX(Raw!$H$6:$EZ$2076,MATCH($B50&amp;$D50&amp;$B$6,Raw!$A$6:$A$2076,0),MATCH(AX$6,Raw!$H$5:$EZ$5,0))/60/60/24,"-")</f>
        <v>2.6284722222222223E-2</v>
      </c>
      <c r="AY50" s="202">
        <f>IFERROR(INDEX(Raw!$H$6:$EZ$2076,MATCH($B50&amp;$D50&amp;$B$6,Raw!$A$6:$A$2076,0),MATCH(AY$6,Raw!$H$5:$EZ$5,0))/60/60/24,"-")</f>
        <v>5.7812499999999996E-2</v>
      </c>
      <c r="AZ50" s="21"/>
      <c r="BA50" s="21">
        <f>IFERROR(INDEX(Raw!$H$6:$EZ$2076,MATCH($B50&amp;$D50&amp;$B$6,Raw!$A$6:$A$2076,0),MATCH(BA$6,Raw!$H$5:$EZ$5,0)),"-")</f>
        <v>14702</v>
      </c>
      <c r="BB50" s="166"/>
      <c r="BC50" s="21">
        <f>IFERROR(INDEX(Raw!$H$6:$EZ$2076,MATCH($B50&amp;$D50&amp;$B$6,Raw!$A$6:$A$2076,0),MATCH(BC$6,Raw!$H$5:$EZ$5,0))/60/60,"-")</f>
        <v>14133.138333333334</v>
      </c>
      <c r="BD50" s="196">
        <f>IFERROR(INDEX(Raw!$H$6:$EZ$2076,MATCH($B50&amp;$D50&amp;$B$6,Raw!$A$6:$A$2076,0),MATCH(BD$6,Raw!$H$5:$EZ$5,0))/60/60/24,"-")</f>
        <v>4.0057870370370369E-2</v>
      </c>
      <c r="BE50" s="202">
        <f>IFERROR(INDEX(Raw!$H$6:$EZ$2076,MATCH($B50&amp;$D50&amp;$B$6,Raw!$A$6:$A$2076,0),MATCH(BE$6,Raw!$H$5:$EZ$5,0))/60/60/24,"-")</f>
        <v>8.3101851851851857E-2</v>
      </c>
      <c r="BF50" s="21"/>
      <c r="BG50" s="21">
        <f>IFERROR(INDEX(Raw!$H$6:$EZ$2076,MATCH($B50&amp;$D50&amp;$B$6,Raw!$A$6:$A$2076,0),MATCH(BG$6,Raw!$H$5:$EZ$5,0)),"-")</f>
        <v>2820</v>
      </c>
      <c r="BH50" s="166"/>
      <c r="BI50" s="21">
        <f>IFERROR(INDEX(Raw!$H$6:$EZ$2076,MATCH($B50&amp;$D50&amp;$B$6,Raw!$A$6:$A$2076,0),MATCH(BI$6,Raw!$H$5:$EZ$5,0))/60/60,"-")</f>
        <v>2530.9158333333335</v>
      </c>
      <c r="BJ50" s="196">
        <f>IFERROR(INDEX(Raw!$H$6:$EZ$2076,MATCH($B50&amp;$D50&amp;$B$6,Raw!$A$6:$A$2076,0),MATCH(BJ$6,Raw!$H$5:$EZ$5,0))/60/60/24,"-")</f>
        <v>3.7395833333333336E-2</v>
      </c>
      <c r="BK50" s="202">
        <f>IFERROR(INDEX(Raw!$H$6:$EZ$2076,MATCH($B50&amp;$D50&amp;$B$6,Raw!$A$6:$A$2076,0),MATCH(BK$6,Raw!$H$5:$EZ$5,0))/60/60/24,"-")</f>
        <v>7.9548611111111112E-2</v>
      </c>
      <c r="BL50" s="166"/>
      <c r="BM50" s="220">
        <f>IFERROR(INDEX(Raw!$H$6:$EZ$2076,MATCH($B50&amp;$D50&amp;$B$6,Raw!$A$6:$A$2076,0),MATCH(BM$6,Raw!$H$5:$EZ$5,0)),"-")</f>
        <v>3480</v>
      </c>
    </row>
    <row r="51" spans="1:65" s="1" customFormat="1" x14ac:dyDescent="0.25">
      <c r="A51" s="188">
        <f t="shared" si="44"/>
        <v>43983</v>
      </c>
      <c r="B51" s="145" t="s">
        <v>130</v>
      </c>
      <c r="C51" s="38" t="s">
        <v>145</v>
      </c>
      <c r="D51" s="95" t="s">
        <v>145</v>
      </c>
      <c r="E51" s="220">
        <f>IFERROR(INDEX(Raw!$H$6:$EZ$2076,MATCH($B51&amp;$D51&amp;$B$6,Raw!$A$6:$A$2076,0),MATCH(E$6,Raw!$H$5:$EZ$5,0)),"-")</f>
        <v>482</v>
      </c>
      <c r="F51" s="166"/>
      <c r="G51" s="223">
        <f>IFERROR(INDEX(Raw!$H$6:$EZ$2076,MATCH($B51&amp;$D51&amp;$B$6,Raw!$A$6:$A$2076,0),MATCH(G$6,Raw!$H$5:$EZ$5,0))/60/60,"-")</f>
        <v>65.893333333333331</v>
      </c>
      <c r="H51" s="196">
        <f>IFERROR(INDEX(Raw!$H$6:$EZ$2076,MATCH($B51&amp;$D51&amp;$B$6,Raw!$A$6:$A$2076,0),MATCH(H$6,Raw!$H$5:$EZ$5,0))/60/60/24,"-")</f>
        <v>5.6944444444444438E-3</v>
      </c>
      <c r="I51" s="202">
        <f>IFERROR(INDEX(Raw!$H$6:$EZ$2076,MATCH($B51&amp;$D51&amp;$B$6,Raw!$A$6:$A$2076,0),MATCH(I$6,Raw!$H$5:$EZ$5,0))/60/60/24,"-")</f>
        <v>9.5949074074074079E-3</v>
      </c>
      <c r="J51" s="166"/>
      <c r="K51" s="223">
        <f>IFERROR(INDEX(Raw!$H$6:$EZ$2076,MATCH($B51&amp;$D51&amp;$B$6,Raw!$A$6:$A$2076,0),MATCH(K$6,Raw!$H$5:$EZ$5,0)),"-")</f>
        <v>397</v>
      </c>
      <c r="L51" s="166"/>
      <c r="M51" s="223">
        <f>IFERROR(INDEX(Raw!$H$6:$EZ$2076,MATCH($B51&amp;$D51&amp;$B$6,Raw!$A$6:$A$2076,0),MATCH(M$6,Raw!$H$5:$EZ$5,0))/60/60,"-")</f>
        <v>48.18138888888889</v>
      </c>
      <c r="N51" s="196">
        <f>IFERROR(INDEX(Raw!$H$6:$EZ$2076,MATCH($B51&amp;$D51&amp;$B$6,Raw!$A$6:$A$2076,0),MATCH(N$6,Raw!$H$5:$EZ$5,0))/60/60/24,"-")</f>
        <v>5.0578703703703706E-3</v>
      </c>
      <c r="O51" s="202">
        <f>IFERROR(INDEX(Raw!$H$6:$EZ$2076,MATCH($B51&amp;$D51&amp;$B$6,Raw!$A$6:$A$2076,0),MATCH(O$6,Raw!$H$5:$EZ$5,0))/60/60/24,"-")</f>
        <v>9.2245370370370363E-3</v>
      </c>
      <c r="P51" s="21"/>
      <c r="Q51" s="21">
        <f>IFERROR(INDEX(Raw!$H$6:$EZ$2076,MATCH($B51&amp;$D51&amp;$B$6,Raw!$A$6:$A$2076,0),MATCH(Q$6,Raw!$H$5:$EZ$5,0)),"-")</f>
        <v>45267</v>
      </c>
      <c r="R51" s="166"/>
      <c r="S51" s="21">
        <f>IFERROR(INDEX(Raw!$H$6:$EZ$2076,MATCH($B51&amp;$D51&amp;$B$6,Raw!$A$6:$A$2076,0),MATCH(S$6,Raw!$H$5:$EZ$5,0))/60/60,"-")</f>
        <v>4949.1386111111105</v>
      </c>
      <c r="T51" s="196">
        <f>IFERROR(INDEX(Raw!$H$6:$EZ$2076,MATCH($B51&amp;$D51&amp;$B$6,Raw!$A$6:$A$2076,0),MATCH(T$6,Raw!$H$5:$EZ$5,0))/60/60/24,"-")</f>
        <v>4.5601851851851853E-3</v>
      </c>
      <c r="U51" s="202">
        <f>IFERROR(INDEX(Raw!$H$6:$EZ$2076,MATCH($B51&amp;$D51&amp;$B$6,Raw!$A$6:$A$2076,0),MATCH(U$6,Raw!$H$5:$EZ$5,0))/60/60/24,"-")</f>
        <v>7.9745370370370369E-3</v>
      </c>
      <c r="V51" s="21"/>
      <c r="W51" s="21">
        <f>IFERROR(INDEX(Raw!$H$6:$EZ$2076,MATCH($B51&amp;$D51&amp;$B$6,Raw!$A$6:$A$2076,0),MATCH(W$6,Raw!$H$5:$EZ$5,0)),"-")</f>
        <v>22781</v>
      </c>
      <c r="X51" s="166"/>
      <c r="Y51" s="21">
        <f>IFERROR(INDEX(Raw!$H$6:$EZ$2076,MATCH($B51&amp;$D51&amp;$B$6,Raw!$A$6:$A$2076,0),MATCH(Y$6,Raw!$H$5:$EZ$5,0))/60/60,"-")</f>
        <v>5683.1958333333332</v>
      </c>
      <c r="Z51" s="196">
        <f>IFERROR(INDEX(Raw!$H$6:$EZ$2076,MATCH($B51&amp;$D51&amp;$B$6,Raw!$A$6:$A$2076,0),MATCH(Z$6,Raw!$H$5:$EZ$5,0))/60/60/24,"-")</f>
        <v>1.0393518518518519E-2</v>
      </c>
      <c r="AA51" s="202">
        <f>IFERROR(INDEX(Raw!$H$6:$EZ$2076,MATCH($B51&amp;$D51&amp;$B$6,Raw!$A$6:$A$2076,0),MATCH(AA$6,Raw!$H$5:$EZ$5,0))/60/60/24,"-")</f>
        <v>1.9444444444444445E-2</v>
      </c>
      <c r="AB51" s="21"/>
      <c r="AC51" s="223">
        <f>IFERROR(INDEX(Raw!$H$6:$EZ$2076,MATCH($B51&amp;$D51&amp;$B$6,Raw!$A$6:$A$2076,0),MATCH(AC$6,Raw!$H$5:$EZ$5,0)),"-")</f>
        <v>7360</v>
      </c>
      <c r="AD51" s="166"/>
      <c r="AE51" s="223">
        <f>IFERROR(INDEX(Raw!$H$6:$EZ$2076,MATCH($B51&amp;$D51&amp;$B$6,Raw!$A$6:$A$2076,0),MATCH(AE$6,Raw!$H$5:$EZ$5,0))/60/60,"-")</f>
        <v>1681.473888888889</v>
      </c>
      <c r="AF51" s="196">
        <f>IFERROR(INDEX(Raw!$H$6:$EZ$2076,MATCH($B51&amp;$D51&amp;$B$6,Raw!$A$6:$A$2076,0),MATCH(AF$6,Raw!$H$5:$EZ$5,0))/60/60/24,"-")</f>
        <v>9.5138888888888894E-3</v>
      </c>
      <c r="AG51" s="202">
        <f>IFERROR(INDEX(Raw!$H$6:$EZ$2076,MATCH($B51&amp;$D51&amp;$B$6,Raw!$A$6:$A$2076,0),MATCH(AG$6,Raw!$H$5:$EZ$5,0))/60/60/24,"-")</f>
        <v>1.9895833333333331E-2</v>
      </c>
      <c r="AH51" s="21"/>
      <c r="AI51" s="21">
        <f>IFERROR(INDEX(Raw!$H$6:$EZ$2076,MATCH($B51&amp;$D51&amp;$B$6,Raw!$A$6:$A$2076,0),MATCH(AI$6,Raw!$H$5:$EZ$5,0)),"-")</f>
        <v>303476</v>
      </c>
      <c r="AJ51" s="166"/>
      <c r="AK51" s="21">
        <f>IFERROR(INDEX(Raw!$H$6:$EZ$2076,MATCH($B51&amp;$D51&amp;$B$6,Raw!$A$6:$A$2076,0),MATCH(AK$6,Raw!$H$5:$EZ$5,0))/60/60,"-")</f>
        <v>75434.218888888892</v>
      </c>
      <c r="AL51" s="196">
        <f>IFERROR(INDEX(Raw!$H$6:$EZ$2076,MATCH($B51&amp;$D51&amp;$B$6,Raw!$A$6:$A$2076,0),MATCH(AL$6,Raw!$H$5:$EZ$5,0))/60/60/24,"-")</f>
        <v>1.0358796296296295E-2</v>
      </c>
      <c r="AM51" s="202">
        <f>IFERROR(INDEX(Raw!$H$6:$EZ$2076,MATCH($B51&amp;$D51&amp;$B$6,Raw!$A$6:$A$2076,0),MATCH(AM$6,Raw!$H$5:$EZ$5,0))/60/60/24,"-")</f>
        <v>1.9745370370370371E-2</v>
      </c>
      <c r="AN51" s="21"/>
      <c r="AO51" s="21">
        <f>IFERROR(INDEX(Raw!$H$6:$EZ$2076,MATCH($B51&amp;$D51&amp;$B$6,Raw!$A$6:$A$2076,0),MATCH(AO$6,Raw!$H$5:$EZ$5,0)),"-")</f>
        <v>18482</v>
      </c>
      <c r="AP51" s="166"/>
      <c r="AQ51" s="21">
        <f>IFERROR(INDEX(Raw!$H$6:$EZ$2076,MATCH($B51&amp;$D51&amp;$B$6,Raw!$A$6:$A$2076,0),MATCH(AQ$6,Raw!$H$5:$EZ$5,0))/60/60,"-")</f>
        <v>14814.175277777778</v>
      </c>
      <c r="AR51" s="196">
        <f>IFERROR(INDEX(Raw!$H$6:$EZ$2076,MATCH($B51&amp;$D51&amp;$B$6,Raw!$A$6:$A$2076,0),MATCH(AR$6,Raw!$H$5:$EZ$5,0))/60/60/24,"-")</f>
        <v>3.3402777777777774E-2</v>
      </c>
      <c r="AS51" s="202">
        <f>IFERROR(INDEX(Raw!$H$6:$EZ$2076,MATCH($B51&amp;$D51&amp;$B$6,Raw!$A$6:$A$2076,0),MATCH(AS$6,Raw!$H$5:$EZ$5,0))/60/60/24,"-")</f>
        <v>7.059027777777778E-2</v>
      </c>
      <c r="AT51" s="21"/>
      <c r="AU51" s="223">
        <f>IFERROR(INDEX(Raw!$H$6:$EZ$2076,MATCH($B51&amp;$D51&amp;$B$6,Raw!$A$6:$A$2076,0),MATCH(AU$6,Raw!$H$5:$EZ$5,0)),"-")</f>
        <v>5932</v>
      </c>
      <c r="AV51" s="166"/>
      <c r="AW51" s="223">
        <f>IFERROR(INDEX(Raw!$H$6:$EZ$2076,MATCH($B51&amp;$D51&amp;$B$6,Raw!$A$6:$A$2076,0),MATCH(AW$6,Raw!$H$5:$EZ$5,0))/60/60,"-")</f>
        <v>4890.0775000000003</v>
      </c>
      <c r="AX51" s="196">
        <f>IFERROR(INDEX(Raw!$H$6:$EZ$2076,MATCH($B51&amp;$D51&amp;$B$6,Raw!$A$6:$A$2076,0),MATCH(AX$6,Raw!$H$5:$EZ$5,0))/60/60/24,"-")</f>
        <v>3.4351851851851849E-2</v>
      </c>
      <c r="AY51" s="202">
        <f>IFERROR(INDEX(Raw!$H$6:$EZ$2076,MATCH($B51&amp;$D51&amp;$B$6,Raw!$A$6:$A$2076,0),MATCH(AY$6,Raw!$H$5:$EZ$5,0))/60/60/24,"-")</f>
        <v>7.6087962962962954E-2</v>
      </c>
      <c r="AZ51" s="21"/>
      <c r="BA51" s="21">
        <f>IFERROR(INDEX(Raw!$H$6:$EZ$2076,MATCH($B51&amp;$D51&amp;$B$6,Raw!$A$6:$A$2076,0),MATCH(BA$6,Raw!$H$5:$EZ$5,0)),"-")</f>
        <v>14064</v>
      </c>
      <c r="BB51" s="166"/>
      <c r="BC51" s="21">
        <f>IFERROR(INDEX(Raw!$H$6:$EZ$2076,MATCH($B51&amp;$D51&amp;$B$6,Raw!$A$6:$A$2076,0),MATCH(BC$6,Raw!$H$5:$EZ$5,0))/60/60,"-")</f>
        <v>16226.81111111111</v>
      </c>
      <c r="BD51" s="196">
        <f>IFERROR(INDEX(Raw!$H$6:$EZ$2076,MATCH($B51&amp;$D51&amp;$B$6,Raw!$A$6:$A$2076,0),MATCH(BD$6,Raw!$H$5:$EZ$5,0))/60/60/24,"-")</f>
        <v>4.8078703703703707E-2</v>
      </c>
      <c r="BE51" s="202">
        <f>IFERROR(INDEX(Raw!$H$6:$EZ$2076,MATCH($B51&amp;$D51&amp;$B$6,Raw!$A$6:$A$2076,0),MATCH(BE$6,Raw!$H$5:$EZ$5,0))/60/60/24,"-")</f>
        <v>0.10034722222222221</v>
      </c>
      <c r="BF51" s="21"/>
      <c r="BG51" s="21">
        <f>IFERROR(INDEX(Raw!$H$6:$EZ$2076,MATCH($B51&amp;$D51&amp;$B$6,Raw!$A$6:$A$2076,0),MATCH(BG$6,Raw!$H$5:$EZ$5,0)),"-")</f>
        <v>2975</v>
      </c>
      <c r="BH51" s="166"/>
      <c r="BI51" s="21">
        <f>IFERROR(INDEX(Raw!$H$6:$EZ$2076,MATCH($B51&amp;$D51&amp;$B$6,Raw!$A$6:$A$2076,0),MATCH(BI$6,Raw!$H$5:$EZ$5,0))/60/60,"-")</f>
        <v>3452.2872222222222</v>
      </c>
      <c r="BJ51" s="196">
        <f>IFERROR(INDEX(Raw!$H$6:$EZ$2076,MATCH($B51&amp;$D51&amp;$B$6,Raw!$A$6:$A$2076,0),MATCH(BJ$6,Raw!$H$5:$EZ$5,0))/60/60/24,"-")</f>
        <v>4.8356481481481479E-2</v>
      </c>
      <c r="BK51" s="202">
        <f>IFERROR(INDEX(Raw!$H$6:$EZ$2076,MATCH($B51&amp;$D51&amp;$B$6,Raw!$A$6:$A$2076,0),MATCH(BK$6,Raw!$H$5:$EZ$5,0))/60/60/24,"-")</f>
        <v>0.10887731481481482</v>
      </c>
      <c r="BL51" s="166"/>
      <c r="BM51" s="220">
        <f>IFERROR(INDEX(Raw!$H$6:$EZ$2076,MATCH($B51&amp;$D51&amp;$B$6,Raw!$A$6:$A$2076,0),MATCH(BM$6,Raw!$H$5:$EZ$5,0)),"-")</f>
        <v>3718</v>
      </c>
    </row>
    <row r="52" spans="1:65" s="1" customFormat="1" ht="17.5" x14ac:dyDescent="0.35">
      <c r="A52" s="188">
        <f t="shared" si="44"/>
        <v>44013</v>
      </c>
      <c r="B52" s="145" t="s">
        <v>130</v>
      </c>
      <c r="C52" s="38" t="s">
        <v>146</v>
      </c>
      <c r="D52" s="99" t="s">
        <v>146</v>
      </c>
      <c r="E52" s="220">
        <f>IFERROR(INDEX(Raw!$H$6:$EZ$2076,MATCH($B52&amp;$D52&amp;$B$6,Raw!$A$6:$A$2076,0),MATCH(E$6,Raw!$H$5:$EZ$5,0)),"-")</f>
        <v>535</v>
      </c>
      <c r="F52" s="166"/>
      <c r="G52" s="223">
        <f>IFERROR(INDEX(Raw!$H$6:$EZ$2076,MATCH($B52&amp;$D52&amp;$B$6,Raw!$A$6:$A$2076,0),MATCH(G$6,Raw!$H$5:$EZ$5,0))/60/60,"-")</f>
        <v>75.282499999999999</v>
      </c>
      <c r="H52" s="196">
        <f>IFERROR(INDEX(Raw!$H$6:$EZ$2076,MATCH($B52&amp;$D52&amp;$B$6,Raw!$A$6:$A$2076,0),MATCH(H$6,Raw!$H$5:$EZ$5,0))/60/60/24,"-")</f>
        <v>5.8680555555555543E-3</v>
      </c>
      <c r="I52" s="202">
        <f>IFERROR(INDEX(Raw!$H$6:$EZ$2076,MATCH($B52&amp;$D52&amp;$B$6,Raw!$A$6:$A$2076,0),MATCH(I$6,Raw!$H$5:$EZ$5,0))/60/60/24,"-")</f>
        <v>1.0405092592592593E-2</v>
      </c>
      <c r="J52" s="166"/>
      <c r="K52" s="223">
        <f>IFERROR(INDEX(Raw!$H$6:$EZ$2076,MATCH($B52&amp;$D52&amp;$B$6,Raw!$A$6:$A$2076,0),MATCH(K$6,Raw!$H$5:$EZ$5,0)),"-")</f>
        <v>413</v>
      </c>
      <c r="L52" s="166"/>
      <c r="M52" s="223">
        <f>IFERROR(INDEX(Raw!$H$6:$EZ$2076,MATCH($B52&amp;$D52&amp;$B$6,Raw!$A$6:$A$2076,0),MATCH(M$6,Raw!$H$5:$EZ$5,0))/60/60,"-")</f>
        <v>55.195</v>
      </c>
      <c r="N52" s="196">
        <f>IFERROR(INDEX(Raw!$H$6:$EZ$2076,MATCH($B52&amp;$D52&amp;$B$6,Raw!$A$6:$A$2076,0),MATCH(N$6,Raw!$H$5:$EZ$5,0))/60/60/24,"-")</f>
        <v>5.5671296296296302E-3</v>
      </c>
      <c r="O52" s="202">
        <f>IFERROR(INDEX(Raw!$H$6:$EZ$2076,MATCH($B52&amp;$D52&amp;$B$6,Raw!$A$6:$A$2076,0),MATCH(O$6,Raw!$H$5:$EZ$5,0))/60/60/24,"-")</f>
        <v>1.0023148148148147E-2</v>
      </c>
      <c r="P52" s="21"/>
      <c r="Q52" s="21">
        <f>IFERROR(INDEX(Raw!$H$6:$EZ$2076,MATCH($B52&amp;$D52&amp;$B$6,Raw!$A$6:$A$2076,0),MATCH(Q$6,Raw!$H$5:$EZ$5,0)),"-")</f>
        <v>50823</v>
      </c>
      <c r="R52" s="166"/>
      <c r="S52" s="21">
        <f>IFERROR(INDEX(Raw!$H$6:$EZ$2076,MATCH($B52&amp;$D52&amp;$B$6,Raw!$A$6:$A$2076,0),MATCH(S$6,Raw!$H$5:$EZ$5,0))/60/60,"-")</f>
        <v>5706.3280555555557</v>
      </c>
      <c r="T52" s="196">
        <f>IFERROR(INDEX(Raw!$H$6:$EZ$2076,MATCH($B52&amp;$D52&amp;$B$6,Raw!$A$6:$A$2076,0),MATCH(T$6,Raw!$H$5:$EZ$5,0))/60/60/24,"-")</f>
        <v>4.6759259259259263E-3</v>
      </c>
      <c r="U52" s="202">
        <f>IFERROR(INDEX(Raw!$H$6:$EZ$2076,MATCH($B52&amp;$D52&amp;$B$6,Raw!$A$6:$A$2076,0),MATCH(U$6,Raw!$H$5:$EZ$5,0))/60/60/24,"-")</f>
        <v>8.2638888888888883E-3</v>
      </c>
      <c r="V52" s="21"/>
      <c r="W52" s="21">
        <f>IFERROR(INDEX(Raw!$H$6:$EZ$2076,MATCH($B52&amp;$D52&amp;$B$6,Raw!$A$6:$A$2076,0),MATCH(W$6,Raw!$H$5:$EZ$5,0)),"-")</f>
        <v>23533</v>
      </c>
      <c r="X52" s="166"/>
      <c r="Y52" s="21">
        <f>IFERROR(INDEX(Raw!$H$6:$EZ$2076,MATCH($B52&amp;$D52&amp;$B$6,Raw!$A$6:$A$2076,0),MATCH(Y$6,Raw!$H$5:$EZ$5,0))/60/60,"-")</f>
        <v>6599.583333333333</v>
      </c>
      <c r="Z52" s="196">
        <f>IFERROR(INDEX(Raw!$H$6:$EZ$2076,MATCH($B52&amp;$D52&amp;$B$6,Raw!$A$6:$A$2076,0),MATCH(Z$6,Raw!$H$5:$EZ$5,0))/60/60/24,"-")</f>
        <v>1.1689814814814814E-2</v>
      </c>
      <c r="AA52" s="202">
        <f>IFERROR(INDEX(Raw!$H$6:$EZ$2076,MATCH($B52&amp;$D52&amp;$B$6,Raw!$A$6:$A$2076,0),MATCH(AA$6,Raw!$H$5:$EZ$5,0))/60/60/24,"-")</f>
        <v>2.207175925925926E-2</v>
      </c>
      <c r="AB52" s="21"/>
      <c r="AC52" s="223">
        <f>IFERROR(INDEX(Raw!$H$6:$EZ$2076,MATCH($B52&amp;$D52&amp;$B$6,Raw!$A$6:$A$2076,0),MATCH(AC$6,Raw!$H$5:$EZ$5,0)),"-")</f>
        <v>8463</v>
      </c>
      <c r="AD52" s="166"/>
      <c r="AE52" s="223">
        <f>IFERROR(INDEX(Raw!$H$6:$EZ$2076,MATCH($B52&amp;$D52&amp;$B$6,Raw!$A$6:$A$2076,0),MATCH(AE$6,Raw!$H$5:$EZ$5,0))/60/60,"-")</f>
        <v>2227.999166666667</v>
      </c>
      <c r="AF52" s="196">
        <f>IFERROR(INDEX(Raw!$H$6:$EZ$2076,MATCH($B52&amp;$D52&amp;$B$6,Raw!$A$6:$A$2076,0),MATCH(AF$6,Raw!$H$5:$EZ$5,0))/60/60/24,"-")</f>
        <v>1.0972222222222223E-2</v>
      </c>
      <c r="AG52" s="202">
        <f>IFERROR(INDEX(Raw!$H$6:$EZ$2076,MATCH($B52&amp;$D52&amp;$B$6,Raw!$A$6:$A$2076,0),MATCH(AG$6,Raw!$H$5:$EZ$5,0))/60/60/24,"-")</f>
        <v>2.3090277777777779E-2</v>
      </c>
      <c r="AH52" s="21"/>
      <c r="AI52" s="21">
        <f>IFERROR(INDEX(Raw!$H$6:$EZ$2076,MATCH($B52&amp;$D52&amp;$B$6,Raw!$A$6:$A$2076,0),MATCH(AI$6,Raw!$H$5:$EZ$5,0)),"-")</f>
        <v>326702</v>
      </c>
      <c r="AJ52" s="166"/>
      <c r="AK52" s="21">
        <f>IFERROR(INDEX(Raw!$H$6:$EZ$2076,MATCH($B52&amp;$D52&amp;$B$6,Raw!$A$6:$A$2076,0),MATCH(AK$6,Raw!$H$5:$EZ$5,0))/60/60,"-")</f>
        <v>90872.979444444441</v>
      </c>
      <c r="AL52" s="196">
        <f>IFERROR(INDEX(Raw!$H$6:$EZ$2076,MATCH($B52&amp;$D52&amp;$B$6,Raw!$A$6:$A$2076,0),MATCH(AL$6,Raw!$H$5:$EZ$5,0))/60/60/24,"-")</f>
        <v>1.1585648148148149E-2</v>
      </c>
      <c r="AM52" s="202">
        <f>IFERROR(INDEX(Raw!$H$6:$EZ$2076,MATCH($B52&amp;$D52&amp;$B$6,Raw!$A$6:$A$2076,0),MATCH(AM$6,Raw!$H$5:$EZ$5,0))/60/60/24,"-")</f>
        <v>2.2627314814814819E-2</v>
      </c>
      <c r="AN52" s="21"/>
      <c r="AO52" s="21">
        <f>IFERROR(INDEX(Raw!$H$6:$EZ$2076,MATCH($B52&amp;$D52&amp;$B$6,Raw!$A$6:$A$2076,0),MATCH(AO$6,Raw!$H$5:$EZ$5,0)),"-")</f>
        <v>18354</v>
      </c>
      <c r="AP52" s="166"/>
      <c r="AQ52" s="21">
        <f>IFERROR(INDEX(Raw!$H$6:$EZ$2076,MATCH($B52&amp;$D52&amp;$B$6,Raw!$A$6:$A$2076,0),MATCH(AQ$6,Raw!$H$5:$EZ$5,0))/60/60,"-")</f>
        <v>17251.192222222224</v>
      </c>
      <c r="AR52" s="196">
        <f>IFERROR(INDEX(Raw!$H$6:$EZ$2076,MATCH($B52&amp;$D52&amp;$B$6,Raw!$A$6:$A$2076,0),MATCH(AR$6,Raw!$H$5:$EZ$5,0))/60/60/24,"-")</f>
        <v>3.9166666666666662E-2</v>
      </c>
      <c r="AS52" s="202">
        <f>IFERROR(INDEX(Raw!$H$6:$EZ$2076,MATCH($B52&amp;$D52&amp;$B$6,Raw!$A$6:$A$2076,0),MATCH(AS$6,Raw!$H$5:$EZ$5,0))/60/60/24,"-")</f>
        <v>8.1967592592592592E-2</v>
      </c>
      <c r="AT52" s="21"/>
      <c r="AU52" s="223">
        <f>IFERROR(INDEX(Raw!$H$6:$EZ$2076,MATCH($B52&amp;$D52&amp;$B$6,Raw!$A$6:$A$2076,0),MATCH(AU$6,Raw!$H$5:$EZ$5,0)),"-")</f>
        <v>6540</v>
      </c>
      <c r="AV52" s="166"/>
      <c r="AW52" s="223">
        <f>IFERROR(INDEX(Raw!$H$6:$EZ$2076,MATCH($B52&amp;$D52&amp;$B$6,Raw!$A$6:$A$2076,0),MATCH(AW$6,Raw!$H$5:$EZ$5,0))/60/60,"-")</f>
        <v>6224.7833333333338</v>
      </c>
      <c r="AX52" s="196">
        <f>IFERROR(INDEX(Raw!$H$6:$EZ$2076,MATCH($B52&amp;$D52&amp;$B$6,Raw!$A$6:$A$2076,0),MATCH(AX$6,Raw!$H$5:$EZ$5,0))/60/60/24,"-")</f>
        <v>3.965277777777778E-2</v>
      </c>
      <c r="AY52" s="202">
        <f>IFERROR(INDEX(Raw!$H$6:$EZ$2076,MATCH($B52&amp;$D52&amp;$B$6,Raw!$A$6:$A$2076,0),MATCH(AY$6,Raw!$H$5:$EZ$5,0))/60/60/24,"-")</f>
        <v>8.7534722222222208E-2</v>
      </c>
      <c r="AZ52" s="21"/>
      <c r="BA52" s="21">
        <f>IFERROR(INDEX(Raw!$H$6:$EZ$2076,MATCH($B52&amp;$D52&amp;$B$6,Raw!$A$6:$A$2076,0),MATCH(BA$6,Raw!$H$5:$EZ$5,0)),"-")</f>
        <v>14030</v>
      </c>
      <c r="BB52" s="166"/>
      <c r="BC52" s="21">
        <f>IFERROR(INDEX(Raw!$H$6:$EZ$2076,MATCH($B52&amp;$D52&amp;$B$6,Raw!$A$6:$A$2076,0),MATCH(BC$6,Raw!$H$5:$EZ$5,0))/60/60,"-")</f>
        <v>18684.384444444444</v>
      </c>
      <c r="BD52" s="196">
        <f>IFERROR(INDEX(Raw!$H$6:$EZ$2076,MATCH($B52&amp;$D52&amp;$B$6,Raw!$A$6:$A$2076,0),MATCH(BD$6,Raw!$H$5:$EZ$5,0))/60/60/24,"-")</f>
        <v>5.5486111111111118E-2</v>
      </c>
      <c r="BE52" s="202">
        <f>IFERROR(INDEX(Raw!$H$6:$EZ$2076,MATCH($B52&amp;$D52&amp;$B$6,Raw!$A$6:$A$2076,0),MATCH(BE$6,Raw!$H$5:$EZ$5,0))/60/60/24,"-")</f>
        <v>0.11704861111111113</v>
      </c>
      <c r="BF52" s="21"/>
      <c r="BG52" s="21">
        <f>IFERROR(INDEX(Raw!$H$6:$EZ$2076,MATCH($B52&amp;$D52&amp;$B$6,Raw!$A$6:$A$2076,0),MATCH(BG$6,Raw!$H$5:$EZ$5,0)),"-")</f>
        <v>3100</v>
      </c>
      <c r="BH52" s="166"/>
      <c r="BI52" s="21">
        <f>IFERROR(INDEX(Raw!$H$6:$EZ$2076,MATCH($B52&amp;$D52&amp;$B$6,Raw!$A$6:$A$2076,0),MATCH(BI$6,Raw!$H$5:$EZ$5,0))/60/60,"-")</f>
        <v>4153.6038888888888</v>
      </c>
      <c r="BJ52" s="196">
        <f>IFERROR(INDEX(Raw!$H$6:$EZ$2076,MATCH($B52&amp;$D52&amp;$B$6,Raw!$A$6:$A$2076,0),MATCH(BJ$6,Raw!$H$5:$EZ$5,0))/60/60/24,"-")</f>
        <v>5.5833333333333339E-2</v>
      </c>
      <c r="BK52" s="202">
        <f>IFERROR(INDEX(Raw!$H$6:$EZ$2076,MATCH($B52&amp;$D52&amp;$B$6,Raw!$A$6:$A$2076,0),MATCH(BK$6,Raw!$H$5:$EZ$5,0))/60/60/24,"-")</f>
        <v>0.12710648148148149</v>
      </c>
      <c r="BL52" s="166"/>
      <c r="BM52" s="220">
        <f>IFERROR(INDEX(Raw!$H$6:$EZ$2076,MATCH($B52&amp;$D52&amp;$B$6,Raw!$A$6:$A$2076,0),MATCH(BM$6,Raw!$H$5:$EZ$5,0)),"-")</f>
        <v>3590</v>
      </c>
    </row>
    <row r="53" spans="1:65" s="1" customFormat="1" x14ac:dyDescent="0.25">
      <c r="A53" s="188">
        <f t="shared" si="44"/>
        <v>44044</v>
      </c>
      <c r="B53" s="145" t="s">
        <v>130</v>
      </c>
      <c r="C53" s="38" t="s">
        <v>135</v>
      </c>
      <c r="D53" s="2" t="s">
        <v>135</v>
      </c>
      <c r="E53" s="220">
        <f>IFERROR(INDEX(Raw!$H$6:$EZ$2076,MATCH($B53&amp;$D53&amp;$B$6,Raw!$A$6:$A$2076,0),MATCH(E$6,Raw!$H$5:$EZ$5,0)),"-")</f>
        <v>585</v>
      </c>
      <c r="F53" s="166"/>
      <c r="G53" s="223">
        <f>IFERROR(INDEX(Raw!$H$6:$EZ$2076,MATCH($B53&amp;$D53&amp;$B$6,Raw!$A$6:$A$2076,0),MATCH(G$6,Raw!$H$5:$EZ$5,0))/60/60,"-")</f>
        <v>84.211666666666659</v>
      </c>
      <c r="H53" s="196">
        <f>IFERROR(INDEX(Raw!$H$6:$EZ$2076,MATCH($B53&amp;$D53&amp;$B$6,Raw!$A$6:$A$2076,0),MATCH(H$6,Raw!$H$5:$EZ$5,0))/60/60/24,"-")</f>
        <v>5.9953703703703697E-3</v>
      </c>
      <c r="I53" s="202">
        <f>IFERROR(INDEX(Raw!$H$6:$EZ$2076,MATCH($B53&amp;$D53&amp;$B$6,Raw!$A$6:$A$2076,0),MATCH(I$6,Raw!$H$5:$EZ$5,0))/60/60/24,"-")</f>
        <v>9.9537037037037042E-3</v>
      </c>
      <c r="J53" s="166"/>
      <c r="K53" s="223">
        <f>IFERROR(INDEX(Raw!$H$6:$EZ$2076,MATCH($B53&amp;$D53&amp;$B$6,Raw!$A$6:$A$2076,0),MATCH(K$6,Raw!$H$5:$EZ$5,0)),"-")</f>
        <v>439</v>
      </c>
      <c r="L53" s="166"/>
      <c r="M53" s="223">
        <f>IFERROR(INDEX(Raw!$H$6:$EZ$2076,MATCH($B53&amp;$D53&amp;$B$6,Raw!$A$6:$A$2076,0),MATCH(M$6,Raw!$H$5:$EZ$5,0))/60/60,"-")</f>
        <v>57.317777777777778</v>
      </c>
      <c r="N53" s="196">
        <f>IFERROR(INDEX(Raw!$H$6:$EZ$2076,MATCH($B53&amp;$D53&amp;$B$6,Raw!$A$6:$A$2076,0),MATCH(N$6,Raw!$H$5:$EZ$5,0))/60/60/24,"-")</f>
        <v>5.4398148148148149E-3</v>
      </c>
      <c r="O53" s="202">
        <f>IFERROR(INDEX(Raw!$H$6:$EZ$2076,MATCH($B53&amp;$D53&amp;$B$6,Raw!$A$6:$A$2076,0),MATCH(O$6,Raw!$H$5:$EZ$5,0))/60/60/24,"-")</f>
        <v>1.0046296296296296E-2</v>
      </c>
      <c r="P53" s="21"/>
      <c r="Q53" s="21">
        <f>IFERROR(INDEX(Raw!$H$6:$EZ$2076,MATCH($B53&amp;$D53&amp;$B$6,Raw!$A$6:$A$2076,0),MATCH(Q$6,Raw!$H$5:$EZ$5,0)),"-")</f>
        <v>55438</v>
      </c>
      <c r="R53" s="166"/>
      <c r="S53" s="21">
        <f>IFERROR(INDEX(Raw!$H$6:$EZ$2076,MATCH($B53&amp;$D53&amp;$B$6,Raw!$A$6:$A$2076,0),MATCH(S$6,Raw!$H$5:$EZ$5,0))/60/60,"-")</f>
        <v>6501.4719444444445</v>
      </c>
      <c r="T53" s="196">
        <f>IFERROR(INDEX(Raw!$H$6:$EZ$2076,MATCH($B53&amp;$D53&amp;$B$6,Raw!$A$6:$A$2076,0),MATCH(T$6,Raw!$H$5:$EZ$5,0))/60/60/24,"-")</f>
        <v>4.8842592592592592E-3</v>
      </c>
      <c r="U53" s="202">
        <f>IFERROR(INDEX(Raw!$H$6:$EZ$2076,MATCH($B53&amp;$D53&amp;$B$6,Raw!$A$6:$A$2076,0),MATCH(U$6,Raw!$H$5:$EZ$5,0))/60/60/24,"-")</f>
        <v>8.7152777777777784E-3</v>
      </c>
      <c r="V53" s="21"/>
      <c r="W53" s="21">
        <f>IFERROR(INDEX(Raw!$H$6:$EZ$2076,MATCH($B53&amp;$D53&amp;$B$6,Raw!$A$6:$A$2076,0),MATCH(W$6,Raw!$H$5:$EZ$5,0)),"-")</f>
        <v>23722</v>
      </c>
      <c r="X53" s="166"/>
      <c r="Y53" s="21">
        <f>IFERROR(INDEX(Raw!$H$6:$EZ$2076,MATCH($B53&amp;$D53&amp;$B$6,Raw!$A$6:$A$2076,0),MATCH(Y$6,Raw!$H$5:$EZ$5,0))/60/60,"-")</f>
        <v>8094.4338888888888</v>
      </c>
      <c r="Z53" s="196">
        <f>IFERROR(INDEX(Raw!$H$6:$EZ$2076,MATCH($B53&amp;$D53&amp;$B$6,Raw!$A$6:$A$2076,0),MATCH(Z$6,Raw!$H$5:$EZ$5,0))/60/60/24,"-")</f>
        <v>1.4212962962962962E-2</v>
      </c>
      <c r="AA53" s="202">
        <f>IFERROR(INDEX(Raw!$H$6:$EZ$2076,MATCH($B53&amp;$D53&amp;$B$6,Raw!$A$6:$A$2076,0),MATCH(AA$6,Raw!$H$5:$EZ$5,0))/60/60/24,"-")</f>
        <v>2.7893518518518515E-2</v>
      </c>
      <c r="AB53" s="21"/>
      <c r="AC53" s="223">
        <f>IFERROR(INDEX(Raw!$H$6:$EZ$2076,MATCH($B53&amp;$D53&amp;$B$6,Raw!$A$6:$A$2076,0),MATCH(AC$6,Raw!$H$5:$EZ$5,0)),"-")</f>
        <v>8801</v>
      </c>
      <c r="AD53" s="166"/>
      <c r="AE53" s="223">
        <f>IFERROR(INDEX(Raw!$H$6:$EZ$2076,MATCH($B53&amp;$D53&amp;$B$6,Raw!$A$6:$A$2076,0),MATCH(AE$6,Raw!$H$5:$EZ$5,0))/60/60,"-")</f>
        <v>2924.4566666666665</v>
      </c>
      <c r="AF53" s="196">
        <f>IFERROR(INDEX(Raw!$H$6:$EZ$2076,MATCH($B53&amp;$D53&amp;$B$6,Raw!$A$6:$A$2076,0),MATCH(AF$6,Raw!$H$5:$EZ$5,0))/60/60/24,"-")</f>
        <v>1.3842592592592594E-2</v>
      </c>
      <c r="AG53" s="202">
        <f>IFERROR(INDEX(Raw!$H$6:$EZ$2076,MATCH($B53&amp;$D53&amp;$B$6,Raw!$A$6:$A$2076,0),MATCH(AG$6,Raw!$H$5:$EZ$5,0))/60/60/24,"-")</f>
        <v>2.9803240740740741E-2</v>
      </c>
      <c r="AH53" s="21"/>
      <c r="AI53" s="21">
        <f>IFERROR(INDEX(Raw!$H$6:$EZ$2076,MATCH($B53&amp;$D53&amp;$B$6,Raw!$A$6:$A$2076,0),MATCH(AI$6,Raw!$H$5:$EZ$5,0)),"-")</f>
        <v>344426</v>
      </c>
      <c r="AJ53" s="166"/>
      <c r="AK53" s="21">
        <f>IFERROR(INDEX(Raw!$H$6:$EZ$2076,MATCH($B53&amp;$D53&amp;$B$6,Raw!$A$6:$A$2076,0),MATCH(AK$6,Raw!$H$5:$EZ$5,0))/60/60,"-")</f>
        <v>114958.85222222222</v>
      </c>
      <c r="AL53" s="196">
        <f>IFERROR(INDEX(Raw!$H$6:$EZ$2076,MATCH($B53&amp;$D53&amp;$B$6,Raw!$A$6:$A$2076,0),MATCH(AL$6,Raw!$H$5:$EZ$5,0))/60/60/24,"-")</f>
        <v>1.3912037037037037E-2</v>
      </c>
      <c r="AM53" s="202">
        <f>IFERROR(INDEX(Raw!$H$6:$EZ$2076,MATCH($B53&amp;$D53&amp;$B$6,Raw!$A$6:$A$2076,0),MATCH(AM$6,Raw!$H$5:$EZ$5,0))/60/60/24,"-")</f>
        <v>2.8136574074074074E-2</v>
      </c>
      <c r="AN53" s="21"/>
      <c r="AO53" s="21">
        <f>IFERROR(INDEX(Raw!$H$6:$EZ$2076,MATCH($B53&amp;$D53&amp;$B$6,Raw!$A$6:$A$2076,0),MATCH(AO$6,Raw!$H$5:$EZ$5,0)),"-")</f>
        <v>17309</v>
      </c>
      <c r="AP53" s="166"/>
      <c r="AQ53" s="21">
        <f>IFERROR(INDEX(Raw!$H$6:$EZ$2076,MATCH($B53&amp;$D53&amp;$B$6,Raw!$A$6:$A$2076,0),MATCH(AQ$6,Raw!$H$5:$EZ$5,0))/60/60,"-")</f>
        <v>20996.292222222222</v>
      </c>
      <c r="AR53" s="196">
        <f>IFERROR(INDEX(Raw!$H$6:$EZ$2076,MATCH($B53&amp;$D53&amp;$B$6,Raw!$A$6:$A$2076,0),MATCH(AR$6,Raw!$H$5:$EZ$5,0))/60/60/24,"-")</f>
        <v>5.0543981481481481E-2</v>
      </c>
      <c r="AS53" s="202">
        <f>IFERROR(INDEX(Raw!$H$6:$EZ$2076,MATCH($B53&amp;$D53&amp;$B$6,Raw!$A$6:$A$2076,0),MATCH(AS$6,Raw!$H$5:$EZ$5,0))/60/60/24,"-")</f>
        <v>0.10947916666666667</v>
      </c>
      <c r="AT53" s="21"/>
      <c r="AU53" s="223">
        <f>IFERROR(INDEX(Raw!$H$6:$EZ$2076,MATCH($B53&amp;$D53&amp;$B$6,Raw!$A$6:$A$2076,0),MATCH(AU$6,Raw!$H$5:$EZ$5,0)),"-")</f>
        <v>6209</v>
      </c>
      <c r="AV53" s="166"/>
      <c r="AW53" s="223">
        <f>IFERROR(INDEX(Raw!$H$6:$EZ$2076,MATCH($B53&amp;$D53&amp;$B$6,Raw!$A$6:$A$2076,0),MATCH(AW$6,Raw!$H$5:$EZ$5,0))/60/60,"-")</f>
        <v>7415.6861111111111</v>
      </c>
      <c r="AX53" s="196">
        <f>IFERROR(INDEX(Raw!$H$6:$EZ$2076,MATCH($B53&amp;$D53&amp;$B$6,Raw!$A$6:$A$2076,0),MATCH(AX$6,Raw!$H$5:$EZ$5,0))/60/60/24,"-")</f>
        <v>4.9768518518518517E-2</v>
      </c>
      <c r="AY53" s="202">
        <f>IFERROR(INDEX(Raw!$H$6:$EZ$2076,MATCH($B53&amp;$D53&amp;$B$6,Raw!$A$6:$A$2076,0),MATCH(AY$6,Raw!$H$5:$EZ$5,0))/60/60/24,"-")</f>
        <v>0.11168981481481483</v>
      </c>
      <c r="AZ53" s="21"/>
      <c r="BA53" s="21">
        <f>IFERROR(INDEX(Raw!$H$6:$EZ$2076,MATCH($B53&amp;$D53&amp;$B$6,Raw!$A$6:$A$2076,0),MATCH(BA$6,Raw!$H$5:$EZ$5,0)),"-")</f>
        <v>12388</v>
      </c>
      <c r="BB53" s="166"/>
      <c r="BC53" s="21">
        <f>IFERROR(INDEX(Raw!$H$6:$EZ$2076,MATCH($B53&amp;$D53&amp;$B$6,Raw!$A$6:$A$2076,0),MATCH(BC$6,Raw!$H$5:$EZ$5,0))/60/60,"-")</f>
        <v>20920.384722222221</v>
      </c>
      <c r="BD53" s="196">
        <f>IFERROR(INDEX(Raw!$H$6:$EZ$2076,MATCH($B53&amp;$D53&amp;$B$6,Raw!$A$6:$A$2076,0),MATCH(BD$6,Raw!$H$5:$EZ$5,0))/60/60/24,"-")</f>
        <v>7.0370370370370375E-2</v>
      </c>
      <c r="BE53" s="202">
        <f>IFERROR(INDEX(Raw!$H$6:$EZ$2076,MATCH($B53&amp;$D53&amp;$B$6,Raw!$A$6:$A$2076,0),MATCH(BE$6,Raw!$H$5:$EZ$5,0))/60/60/24,"-")</f>
        <v>0.15189814814814814</v>
      </c>
      <c r="BF53" s="21"/>
      <c r="BG53" s="21">
        <f>IFERROR(INDEX(Raw!$H$6:$EZ$2076,MATCH($B53&amp;$D53&amp;$B$6,Raw!$A$6:$A$2076,0),MATCH(BG$6,Raw!$H$5:$EZ$5,0)),"-")</f>
        <v>2960</v>
      </c>
      <c r="BH53" s="166"/>
      <c r="BI53" s="21">
        <f>IFERROR(INDEX(Raw!$H$6:$EZ$2076,MATCH($B53&amp;$D53&amp;$B$6,Raw!$A$6:$A$2076,0),MATCH(BI$6,Raw!$H$5:$EZ$5,0))/60/60,"-")</f>
        <v>5284.8716666666669</v>
      </c>
      <c r="BJ53" s="196">
        <f>IFERROR(INDEX(Raw!$H$6:$EZ$2076,MATCH($B53&amp;$D53&amp;$B$6,Raw!$A$6:$A$2076,0),MATCH(BJ$6,Raw!$H$5:$EZ$5,0))/60/60/24,"-")</f>
        <v>7.4398148148148144E-2</v>
      </c>
      <c r="BK53" s="202">
        <f>IFERROR(INDEX(Raw!$H$6:$EZ$2076,MATCH($B53&amp;$D53&amp;$B$6,Raw!$A$6:$A$2076,0),MATCH(BK$6,Raw!$H$5:$EZ$5,0))/60/60/24,"-")</f>
        <v>0.17186342592592593</v>
      </c>
      <c r="BL53" s="166"/>
      <c r="BM53" s="220">
        <f>IFERROR(INDEX(Raw!$H$6:$EZ$2076,MATCH($B53&amp;$D53&amp;$B$6,Raw!$A$6:$A$2076,0),MATCH(BM$6,Raw!$H$5:$EZ$5,0)),"-")</f>
        <v>3028</v>
      </c>
    </row>
    <row r="54" spans="1:65" s="1" customFormat="1" x14ac:dyDescent="0.25">
      <c r="A54" s="188">
        <f t="shared" si="44"/>
        <v>44075</v>
      </c>
      <c r="B54" s="145" t="s">
        <v>130</v>
      </c>
      <c r="C54" s="38" t="s">
        <v>136</v>
      </c>
      <c r="D54" s="95" t="s">
        <v>136</v>
      </c>
      <c r="E54" s="220">
        <f>IFERROR(INDEX(Raw!$H$6:$EZ$2076,MATCH($B54&amp;$D54&amp;$B$6,Raw!$A$6:$A$2076,0),MATCH(E$6,Raw!$H$5:$EZ$5,0)),"-")</f>
        <v>705</v>
      </c>
      <c r="F54" s="166"/>
      <c r="G54" s="223">
        <f>IFERROR(INDEX(Raw!$H$6:$EZ$2076,MATCH($B54&amp;$D54&amp;$B$6,Raw!$A$6:$A$2076,0),MATCH(G$6,Raw!$H$5:$EZ$5,0))/60/60,"-")</f>
        <v>103.02250000000001</v>
      </c>
      <c r="H54" s="196">
        <f>IFERROR(INDEX(Raw!$H$6:$EZ$2076,MATCH($B54&amp;$D54&amp;$B$6,Raw!$A$6:$A$2076,0),MATCH(H$6,Raw!$H$5:$EZ$5,0))/60/60/24,"-")</f>
        <v>6.0879629629629643E-3</v>
      </c>
      <c r="I54" s="202">
        <f>IFERROR(INDEX(Raw!$H$6:$EZ$2076,MATCH($B54&amp;$D54&amp;$B$6,Raw!$A$6:$A$2076,0),MATCH(I$6,Raw!$H$5:$EZ$5,0))/60/60/24,"-")</f>
        <v>1.0787037037037038E-2</v>
      </c>
      <c r="J54" s="166"/>
      <c r="K54" s="223">
        <f>IFERROR(INDEX(Raw!$H$6:$EZ$2076,MATCH($B54&amp;$D54&amp;$B$6,Raw!$A$6:$A$2076,0),MATCH(K$6,Raw!$H$5:$EZ$5,0)),"-")</f>
        <v>468</v>
      </c>
      <c r="L54" s="166"/>
      <c r="M54" s="223">
        <f>IFERROR(INDEX(Raw!$H$6:$EZ$2076,MATCH($B54&amp;$D54&amp;$B$6,Raw!$A$6:$A$2076,0),MATCH(M$6,Raw!$H$5:$EZ$5,0))/60/60,"-")</f>
        <v>60.232222222222227</v>
      </c>
      <c r="N54" s="196">
        <f>IFERROR(INDEX(Raw!$H$6:$EZ$2076,MATCH($B54&amp;$D54&amp;$B$6,Raw!$A$6:$A$2076,0),MATCH(N$6,Raw!$H$5:$EZ$5,0))/60/60/24,"-")</f>
        <v>5.3587962962962964E-3</v>
      </c>
      <c r="O54" s="202">
        <f>IFERROR(INDEX(Raw!$H$6:$EZ$2076,MATCH($B54&amp;$D54&amp;$B$6,Raw!$A$6:$A$2076,0),MATCH(O$6,Raw!$H$5:$EZ$5,0))/60/60/24,"-")</f>
        <v>1.064814814814815E-2</v>
      </c>
      <c r="P54" s="21"/>
      <c r="Q54" s="21">
        <f>IFERROR(INDEX(Raw!$H$6:$EZ$2076,MATCH($B54&amp;$D54&amp;$B$6,Raw!$A$6:$A$2076,0),MATCH(Q$6,Raw!$H$5:$EZ$5,0)),"-")</f>
        <v>56745</v>
      </c>
      <c r="R54" s="166"/>
      <c r="S54" s="21">
        <f>IFERROR(INDEX(Raw!$H$6:$EZ$2076,MATCH($B54&amp;$D54&amp;$B$6,Raw!$A$6:$A$2076,0),MATCH(S$6,Raw!$H$5:$EZ$5,0))/60/60,"-")</f>
        <v>6758.5055555555555</v>
      </c>
      <c r="T54" s="196">
        <f>IFERROR(INDEX(Raw!$H$6:$EZ$2076,MATCH($B54&amp;$D54&amp;$B$6,Raw!$A$6:$A$2076,0),MATCH(T$6,Raw!$H$5:$EZ$5,0))/60/60/24,"-")</f>
        <v>4.9652777777777777E-3</v>
      </c>
      <c r="U54" s="202">
        <f>IFERROR(INDEX(Raw!$H$6:$EZ$2076,MATCH($B54&amp;$D54&amp;$B$6,Raw!$A$6:$A$2076,0),MATCH(U$6,Raw!$H$5:$EZ$5,0))/60/60/24,"-")</f>
        <v>8.819444444444444E-3</v>
      </c>
      <c r="V54" s="21"/>
      <c r="W54" s="21">
        <f>IFERROR(INDEX(Raw!$H$6:$EZ$2076,MATCH($B54&amp;$D54&amp;$B$6,Raw!$A$6:$A$2076,0),MATCH(W$6,Raw!$H$5:$EZ$5,0)),"-")</f>
        <v>24705</v>
      </c>
      <c r="X54" s="166"/>
      <c r="Y54" s="21">
        <f>IFERROR(INDEX(Raw!$H$6:$EZ$2076,MATCH($B54&amp;$D54&amp;$B$6,Raw!$A$6:$A$2076,0),MATCH(Y$6,Raw!$H$5:$EZ$5,0))/60/60,"-")</f>
        <v>9438.1694444444438</v>
      </c>
      <c r="Z54" s="196">
        <f>IFERROR(INDEX(Raw!$H$6:$EZ$2076,MATCH($B54&amp;$D54&amp;$B$6,Raw!$A$6:$A$2076,0),MATCH(Z$6,Raw!$H$5:$EZ$5,0))/60/60/24,"-")</f>
        <v>1.5914351851851853E-2</v>
      </c>
      <c r="AA54" s="202">
        <f>IFERROR(INDEX(Raw!$H$6:$EZ$2076,MATCH($B54&amp;$D54&amp;$B$6,Raw!$A$6:$A$2076,0),MATCH(AA$6,Raw!$H$5:$EZ$5,0))/60/60/24,"-")</f>
        <v>3.15625E-2</v>
      </c>
      <c r="AB54" s="21"/>
      <c r="AC54" s="223">
        <f>IFERROR(INDEX(Raw!$H$6:$EZ$2076,MATCH($B54&amp;$D54&amp;$B$6,Raw!$A$6:$A$2076,0),MATCH(AC$6,Raw!$H$5:$EZ$5,0)),"-")</f>
        <v>8966</v>
      </c>
      <c r="AD54" s="166"/>
      <c r="AE54" s="223">
        <f>IFERROR(INDEX(Raw!$H$6:$EZ$2076,MATCH($B54&amp;$D54&amp;$B$6,Raw!$A$6:$A$2076,0),MATCH(AE$6,Raw!$H$5:$EZ$5,0))/60/60,"-")</f>
        <v>3349.0747222222221</v>
      </c>
      <c r="AF54" s="196">
        <f>IFERROR(INDEX(Raw!$H$6:$EZ$2076,MATCH($B54&amp;$D54&amp;$B$6,Raw!$A$6:$A$2076,0),MATCH(AF$6,Raw!$H$5:$EZ$5,0))/60/60/24,"-")</f>
        <v>1.556712962962963E-2</v>
      </c>
      <c r="AG54" s="202">
        <f>IFERROR(INDEX(Raw!$H$6:$EZ$2076,MATCH($B54&amp;$D54&amp;$B$6,Raw!$A$6:$A$2076,0),MATCH(AG$6,Raw!$H$5:$EZ$5,0))/60/60/24,"-")</f>
        <v>3.3796296296296297E-2</v>
      </c>
      <c r="AH54" s="21"/>
      <c r="AI54" s="21">
        <f>IFERROR(INDEX(Raw!$H$6:$EZ$2076,MATCH($B54&amp;$D54&amp;$B$6,Raw!$A$6:$A$2076,0),MATCH(AI$6,Raw!$H$5:$EZ$5,0)),"-")</f>
        <v>344044</v>
      </c>
      <c r="AJ54" s="166"/>
      <c r="AK54" s="21">
        <f>IFERROR(INDEX(Raw!$H$6:$EZ$2076,MATCH($B54&amp;$D54&amp;$B$6,Raw!$A$6:$A$2076,0),MATCH(AK$6,Raw!$H$5:$EZ$5,0))/60/60,"-")</f>
        <v>129120.05083333333</v>
      </c>
      <c r="AL54" s="196">
        <f>IFERROR(INDEX(Raw!$H$6:$EZ$2076,MATCH($B54&amp;$D54&amp;$B$6,Raw!$A$6:$A$2076,0),MATCH(AL$6,Raw!$H$5:$EZ$5,0))/60/60/24,"-")</f>
        <v>1.5636574074074074E-2</v>
      </c>
      <c r="AM54" s="202">
        <f>IFERROR(INDEX(Raw!$H$6:$EZ$2076,MATCH($B54&amp;$D54&amp;$B$6,Raw!$A$6:$A$2076,0),MATCH(AM$6,Raw!$H$5:$EZ$5,0))/60/60/24,"-")</f>
        <v>3.1990740740740743E-2</v>
      </c>
      <c r="AN54" s="21"/>
      <c r="AO54" s="21">
        <f>IFERROR(INDEX(Raw!$H$6:$EZ$2076,MATCH($B54&amp;$D54&amp;$B$6,Raw!$A$6:$A$2076,0),MATCH(AO$6,Raw!$H$5:$EZ$5,0)),"-")</f>
        <v>16622</v>
      </c>
      <c r="AP54" s="166"/>
      <c r="AQ54" s="21">
        <f>IFERROR(INDEX(Raw!$H$6:$EZ$2076,MATCH($B54&amp;$D54&amp;$B$6,Raw!$A$6:$A$2076,0),MATCH(AQ$6,Raw!$H$5:$EZ$5,0))/60/60,"-")</f>
        <v>23208.094166666666</v>
      </c>
      <c r="AR54" s="196">
        <f>IFERROR(INDEX(Raw!$H$6:$EZ$2076,MATCH($B54&amp;$D54&amp;$B$6,Raw!$A$6:$A$2076,0),MATCH(AR$6,Raw!$H$5:$EZ$5,0))/60/60/24,"-")</f>
        <v>5.8171296296296297E-2</v>
      </c>
      <c r="AS54" s="202">
        <f>IFERROR(INDEX(Raw!$H$6:$EZ$2076,MATCH($B54&amp;$D54&amp;$B$6,Raw!$A$6:$A$2076,0),MATCH(AS$6,Raw!$H$5:$EZ$5,0))/60/60/24,"-")</f>
        <v>0.12487268518518518</v>
      </c>
      <c r="AT54" s="21"/>
      <c r="AU54" s="223">
        <f>IFERROR(INDEX(Raw!$H$6:$EZ$2076,MATCH($B54&amp;$D54&amp;$B$6,Raw!$A$6:$A$2076,0),MATCH(AU$6,Raw!$H$5:$EZ$5,0)),"-")</f>
        <v>6095</v>
      </c>
      <c r="AV54" s="166"/>
      <c r="AW54" s="223">
        <f>IFERROR(INDEX(Raw!$H$6:$EZ$2076,MATCH($B54&amp;$D54&amp;$B$6,Raw!$A$6:$A$2076,0),MATCH(AW$6,Raw!$H$5:$EZ$5,0))/60/60,"-")</f>
        <v>8559.8883333333324</v>
      </c>
      <c r="AX54" s="196">
        <f>IFERROR(INDEX(Raw!$H$6:$EZ$2076,MATCH($B54&amp;$D54&amp;$B$6,Raw!$A$6:$A$2076,0),MATCH(AX$6,Raw!$H$5:$EZ$5,0))/60/60/24,"-")</f>
        <v>5.8518518518518518E-2</v>
      </c>
      <c r="AY54" s="202">
        <f>IFERROR(INDEX(Raw!$H$6:$EZ$2076,MATCH($B54&amp;$D54&amp;$B$6,Raw!$A$6:$A$2076,0),MATCH(AY$6,Raw!$H$5:$EZ$5,0))/60/60/24,"-")</f>
        <v>0.1310763888888889</v>
      </c>
      <c r="AZ54" s="21"/>
      <c r="BA54" s="21">
        <f>IFERROR(INDEX(Raw!$H$6:$EZ$2076,MATCH($B54&amp;$D54&amp;$B$6,Raw!$A$6:$A$2076,0),MATCH(BA$6,Raw!$H$5:$EZ$5,0)),"-")</f>
        <v>12482</v>
      </c>
      <c r="BB54" s="166"/>
      <c r="BC54" s="21">
        <f>IFERROR(INDEX(Raw!$H$6:$EZ$2076,MATCH($B54&amp;$D54&amp;$B$6,Raw!$A$6:$A$2076,0),MATCH(BC$6,Raw!$H$5:$EZ$5,0))/60/60,"-")</f>
        <v>23333.710000000003</v>
      </c>
      <c r="BD54" s="196">
        <f>IFERROR(INDEX(Raw!$H$6:$EZ$2076,MATCH($B54&amp;$D54&amp;$B$6,Raw!$A$6:$A$2076,0),MATCH(BD$6,Raw!$H$5:$EZ$5,0))/60/60/24,"-")</f>
        <v>7.7893518518518515E-2</v>
      </c>
      <c r="BE54" s="202">
        <f>IFERROR(INDEX(Raw!$H$6:$EZ$2076,MATCH($B54&amp;$D54&amp;$B$6,Raw!$A$6:$A$2076,0),MATCH(BE$6,Raw!$H$5:$EZ$5,0))/60/60/24,"-")</f>
        <v>0.16501157407407407</v>
      </c>
      <c r="BF54" s="21"/>
      <c r="BG54" s="21">
        <f>IFERROR(INDEX(Raw!$H$6:$EZ$2076,MATCH($B54&amp;$D54&amp;$B$6,Raw!$A$6:$A$2076,0),MATCH(BG$6,Raw!$H$5:$EZ$5,0)),"-")</f>
        <v>2599</v>
      </c>
      <c r="BH54" s="166"/>
      <c r="BI54" s="21">
        <f>IFERROR(INDEX(Raw!$H$6:$EZ$2076,MATCH($B54&amp;$D54&amp;$B$6,Raw!$A$6:$A$2076,0),MATCH(BI$6,Raw!$H$5:$EZ$5,0))/60/60,"-")</f>
        <v>5551.6097222222215</v>
      </c>
      <c r="BJ54" s="196">
        <f>IFERROR(INDEX(Raw!$H$6:$EZ$2076,MATCH($B54&amp;$D54&amp;$B$6,Raw!$A$6:$A$2076,0),MATCH(BJ$6,Raw!$H$5:$EZ$5,0))/60/60/24,"-")</f>
        <v>8.9004629629629628E-2</v>
      </c>
      <c r="BK54" s="202">
        <f>IFERROR(INDEX(Raw!$H$6:$EZ$2076,MATCH($B54&amp;$D54&amp;$B$6,Raw!$A$6:$A$2076,0),MATCH(BK$6,Raw!$H$5:$EZ$5,0))/60/60/24,"-")</f>
        <v>0.20853009259259261</v>
      </c>
      <c r="BL54" s="166"/>
      <c r="BM54" s="220">
        <f>IFERROR(INDEX(Raw!$H$6:$EZ$2076,MATCH($B54&amp;$D54&amp;$B$6,Raw!$A$6:$A$2076,0),MATCH(BM$6,Raw!$H$5:$EZ$5,0)),"-")</f>
        <v>3018</v>
      </c>
    </row>
    <row r="55" spans="1:65" s="1" customFormat="1" ht="17.5" x14ac:dyDescent="0.35">
      <c r="A55" s="188">
        <f t="shared" si="44"/>
        <v>44105</v>
      </c>
      <c r="B55" s="145" t="s">
        <v>130</v>
      </c>
      <c r="C55" s="1" t="s">
        <v>137</v>
      </c>
      <c r="D55" s="99" t="s">
        <v>137</v>
      </c>
      <c r="E55" s="220">
        <f>IFERROR(INDEX(Raw!$H$6:$EZ$2076,MATCH($B55&amp;$D55&amp;$B$6,Raw!$A$6:$A$2076,0),MATCH(E$6,Raw!$H$5:$EZ$5,0)),"-")</f>
        <v>751</v>
      </c>
      <c r="F55" s="166"/>
      <c r="G55" s="223">
        <f>IFERROR(INDEX(Raw!$H$6:$EZ$2076,MATCH($B55&amp;$D55&amp;$B$6,Raw!$A$6:$A$2076,0),MATCH(G$6,Raw!$H$5:$EZ$5,0))/60/60,"-")</f>
        <v>115.16166666666666</v>
      </c>
      <c r="H55" s="196">
        <f>IFERROR(INDEX(Raw!$H$6:$EZ$2076,MATCH($B55&amp;$D55&amp;$B$6,Raw!$A$6:$A$2076,0),MATCH(H$6,Raw!$H$5:$EZ$5,0))/60/60/24,"-")</f>
        <v>6.3888888888888884E-3</v>
      </c>
      <c r="I55" s="202">
        <f>IFERROR(INDEX(Raw!$H$6:$EZ$2076,MATCH($B55&amp;$D55&amp;$B$6,Raw!$A$6:$A$2076,0),MATCH(I$6,Raw!$H$5:$EZ$5,0))/60/60/24,"-")</f>
        <v>1.1041666666666667E-2</v>
      </c>
      <c r="J55" s="166"/>
      <c r="K55" s="223">
        <f>IFERROR(INDEX(Raw!$H$6:$EZ$2076,MATCH($B55&amp;$D55&amp;$B$6,Raw!$A$6:$A$2076,0),MATCH(K$6,Raw!$H$5:$EZ$5,0)),"-")</f>
        <v>474</v>
      </c>
      <c r="L55" s="166"/>
      <c r="M55" s="223">
        <f>IFERROR(INDEX(Raw!$H$6:$EZ$2076,MATCH($B55&amp;$D55&amp;$B$6,Raw!$A$6:$A$2076,0),MATCH(M$6,Raw!$H$5:$EZ$5,0))/60/60,"-")</f>
        <v>65.751944444444447</v>
      </c>
      <c r="N55" s="196">
        <f>IFERROR(INDEX(Raw!$H$6:$EZ$2076,MATCH($B55&amp;$D55&amp;$B$6,Raw!$A$6:$A$2076,0),MATCH(N$6,Raw!$H$5:$EZ$5,0))/60/60/24,"-")</f>
        <v>5.7754629629629623E-3</v>
      </c>
      <c r="O55" s="202">
        <f>IFERROR(INDEX(Raw!$H$6:$EZ$2076,MATCH($B55&amp;$D55&amp;$B$6,Raw!$A$6:$A$2076,0),MATCH(O$6,Raw!$H$5:$EZ$5,0))/60/60/24,"-")</f>
        <v>1.0694444444444444E-2</v>
      </c>
      <c r="P55" s="21"/>
      <c r="Q55" s="21">
        <f>IFERROR(INDEX(Raw!$H$6:$EZ$2076,MATCH($B55&amp;$D55&amp;$B$6,Raw!$A$6:$A$2076,0),MATCH(Q$6,Raw!$H$5:$EZ$5,0)),"-")</f>
        <v>59445</v>
      </c>
      <c r="R55" s="166"/>
      <c r="S55" s="21">
        <f>IFERROR(INDEX(Raw!$H$6:$EZ$2076,MATCH($B55&amp;$D55&amp;$B$6,Raw!$A$6:$A$2076,0),MATCH(S$6,Raw!$H$5:$EZ$5,0))/60/60,"-")</f>
        <v>7287.2005555555552</v>
      </c>
      <c r="T55" s="196">
        <f>IFERROR(INDEX(Raw!$H$6:$EZ$2076,MATCH($B55&amp;$D55&amp;$B$6,Raw!$A$6:$A$2076,0),MATCH(T$6,Raw!$H$5:$EZ$5,0))/60/60/24,"-")</f>
        <v>5.1041666666666666E-3</v>
      </c>
      <c r="U55" s="202">
        <f>IFERROR(INDEX(Raw!$H$6:$EZ$2076,MATCH($B55&amp;$D55&amp;$B$6,Raw!$A$6:$A$2076,0),MATCH(U$6,Raw!$H$5:$EZ$5,0))/60/60/24,"-")</f>
        <v>8.9930555555555545E-3</v>
      </c>
      <c r="V55" s="21"/>
      <c r="W55" s="21">
        <f>IFERROR(INDEX(Raw!$H$6:$EZ$2076,MATCH($B55&amp;$D55&amp;$B$6,Raw!$A$6:$A$2076,0),MATCH(W$6,Raw!$H$5:$EZ$5,0)),"-")</f>
        <v>27559</v>
      </c>
      <c r="X55" s="166"/>
      <c r="Y55" s="21">
        <f>IFERROR(INDEX(Raw!$H$6:$EZ$2076,MATCH($B55&amp;$D55&amp;$B$6,Raw!$A$6:$A$2076,0),MATCH(Y$6,Raw!$H$5:$EZ$5,0))/60/60,"-")</f>
        <v>12517.824444444444</v>
      </c>
      <c r="Z55" s="196">
        <f>IFERROR(INDEX(Raw!$H$6:$EZ$2076,MATCH($B55&amp;$D55&amp;$B$6,Raw!$A$6:$A$2076,0),MATCH(Z$6,Raw!$H$5:$EZ$5,0))/60/60/24,"-")</f>
        <v>1.892361111111111E-2</v>
      </c>
      <c r="AA55" s="202">
        <f>IFERROR(INDEX(Raw!$H$6:$EZ$2076,MATCH($B55&amp;$D55&amp;$B$6,Raw!$A$6:$A$2076,0),MATCH(AA$6,Raw!$H$5:$EZ$5,0))/60/60/24,"-")</f>
        <v>3.7870370370370367E-2</v>
      </c>
      <c r="AB55" s="21"/>
      <c r="AC55" s="223">
        <f>IFERROR(INDEX(Raw!$H$6:$EZ$2076,MATCH($B55&amp;$D55&amp;$B$6,Raw!$A$6:$A$2076,0),MATCH(AC$6,Raw!$H$5:$EZ$5,0)),"-")</f>
        <v>9459</v>
      </c>
      <c r="AD55" s="166"/>
      <c r="AE55" s="223">
        <f>IFERROR(INDEX(Raw!$H$6:$EZ$2076,MATCH($B55&amp;$D55&amp;$B$6,Raw!$A$6:$A$2076,0),MATCH(AE$6,Raw!$H$5:$EZ$5,0))/60/60,"-")</f>
        <v>4120.7297222222223</v>
      </c>
      <c r="AF55" s="196">
        <f>IFERROR(INDEX(Raw!$H$6:$EZ$2076,MATCH($B55&amp;$D55&amp;$B$6,Raw!$A$6:$A$2076,0),MATCH(AF$6,Raw!$H$5:$EZ$5,0))/60/60/24,"-")</f>
        <v>1.8148148148148146E-2</v>
      </c>
      <c r="AG55" s="202">
        <f>IFERROR(INDEX(Raw!$H$6:$EZ$2076,MATCH($B55&amp;$D55&amp;$B$6,Raw!$A$6:$A$2076,0),MATCH(AG$6,Raw!$H$5:$EZ$5,0))/60/60/24,"-")</f>
        <v>3.9884259259259258E-2</v>
      </c>
      <c r="AH55" s="21"/>
      <c r="AI55" s="21">
        <f>IFERROR(INDEX(Raw!$H$6:$EZ$2076,MATCH($B55&amp;$D55&amp;$B$6,Raw!$A$6:$A$2076,0),MATCH(AI$6,Raw!$H$5:$EZ$5,0)),"-")</f>
        <v>355908</v>
      </c>
      <c r="AJ55" s="166"/>
      <c r="AK55" s="21">
        <f>IFERROR(INDEX(Raw!$H$6:$EZ$2076,MATCH($B55&amp;$D55&amp;$B$6,Raw!$A$6:$A$2076,0),MATCH(AK$6,Raw!$H$5:$EZ$5,0))/60/60,"-")</f>
        <v>149382.37777777776</v>
      </c>
      <c r="AL55" s="196">
        <f>IFERROR(INDEX(Raw!$H$6:$EZ$2076,MATCH($B55&amp;$D55&amp;$B$6,Raw!$A$6:$A$2076,0),MATCH(AL$6,Raw!$H$5:$EZ$5,0))/60/60/24,"-")</f>
        <v>1.7488425925925925E-2</v>
      </c>
      <c r="AM55" s="202">
        <f>IFERROR(INDEX(Raw!$H$6:$EZ$2076,MATCH($B55&amp;$D55&amp;$B$6,Raw!$A$6:$A$2076,0),MATCH(AM$6,Raw!$H$5:$EZ$5,0))/60/60/24,"-")</f>
        <v>3.5937500000000004E-2</v>
      </c>
      <c r="AN55" s="21"/>
      <c r="AO55" s="21">
        <f>IFERROR(INDEX(Raw!$H$6:$EZ$2076,MATCH($B55&amp;$D55&amp;$B$6,Raw!$A$6:$A$2076,0),MATCH(AO$6,Raw!$H$5:$EZ$5,0)),"-")</f>
        <v>18165</v>
      </c>
      <c r="AP55" s="166"/>
      <c r="AQ55" s="21">
        <f>IFERROR(INDEX(Raw!$H$6:$EZ$2076,MATCH($B55&amp;$D55&amp;$B$6,Raw!$A$6:$A$2076,0),MATCH(AQ$6,Raw!$H$5:$EZ$5,0))/60/60,"-")</f>
        <v>28456.871388888892</v>
      </c>
      <c r="AR55" s="196">
        <f>IFERROR(INDEX(Raw!$H$6:$EZ$2076,MATCH($B55&amp;$D55&amp;$B$6,Raw!$A$6:$A$2076,0),MATCH(AR$6,Raw!$H$5:$EZ$5,0))/60/60/24,"-")</f>
        <v>6.5277777777777782E-2</v>
      </c>
      <c r="AS55" s="202">
        <f>IFERROR(INDEX(Raw!$H$6:$EZ$2076,MATCH($B55&amp;$D55&amp;$B$6,Raw!$A$6:$A$2076,0),MATCH(AS$6,Raw!$H$5:$EZ$5,0))/60/60/24,"-")</f>
        <v>0.13924768518518518</v>
      </c>
      <c r="AT55" s="21"/>
      <c r="AU55" s="223">
        <f>IFERROR(INDEX(Raw!$H$6:$EZ$2076,MATCH($B55&amp;$D55&amp;$B$6,Raw!$A$6:$A$2076,0),MATCH(AU$6,Raw!$H$5:$EZ$5,0)),"-")</f>
        <v>6468</v>
      </c>
      <c r="AV55" s="166"/>
      <c r="AW55" s="223">
        <f>IFERROR(INDEX(Raw!$H$6:$EZ$2076,MATCH($B55&amp;$D55&amp;$B$6,Raw!$A$6:$A$2076,0),MATCH(AW$6,Raw!$H$5:$EZ$5,0))/60/60,"-")</f>
        <v>10720.672499999999</v>
      </c>
      <c r="AX55" s="196">
        <f>IFERROR(INDEX(Raw!$H$6:$EZ$2076,MATCH($B55&amp;$D55&amp;$B$6,Raw!$A$6:$A$2076,0),MATCH(AX$6,Raw!$H$5:$EZ$5,0))/60/60/24,"-")</f>
        <v>6.9062499999999999E-2</v>
      </c>
      <c r="AY55" s="202">
        <f>IFERROR(INDEX(Raw!$H$6:$EZ$2076,MATCH($B55&amp;$D55&amp;$B$6,Raw!$A$6:$A$2076,0),MATCH(AY$6,Raw!$H$5:$EZ$5,0))/60/60/24,"-")</f>
        <v>0.15516203703703704</v>
      </c>
      <c r="AZ55" s="21"/>
      <c r="BA55" s="21">
        <f>IFERROR(INDEX(Raw!$H$6:$EZ$2076,MATCH($B55&amp;$D55&amp;$B$6,Raw!$A$6:$A$2076,0),MATCH(BA$6,Raw!$H$5:$EZ$5,0)),"-")</f>
        <v>13016</v>
      </c>
      <c r="BB55" s="166"/>
      <c r="BC55" s="21">
        <f>IFERROR(INDEX(Raw!$H$6:$EZ$2076,MATCH($B55&amp;$D55&amp;$B$6,Raw!$A$6:$A$2076,0),MATCH(BC$6,Raw!$H$5:$EZ$5,0))/60/60,"-")</f>
        <v>26471.538055555557</v>
      </c>
      <c r="BD55" s="196">
        <f>IFERROR(INDEX(Raw!$H$6:$EZ$2076,MATCH($B55&amp;$D55&amp;$B$6,Raw!$A$6:$A$2076,0),MATCH(BD$6,Raw!$H$5:$EZ$5,0))/60/60/24,"-")</f>
        <v>8.4745370370370374E-2</v>
      </c>
      <c r="BE55" s="202">
        <f>IFERROR(INDEX(Raw!$H$6:$EZ$2076,MATCH($B55&amp;$D55&amp;$B$6,Raw!$A$6:$A$2076,0),MATCH(BE$6,Raw!$H$5:$EZ$5,0))/60/60/24,"-")</f>
        <v>0.18162037037037038</v>
      </c>
      <c r="BF55" s="21"/>
      <c r="BG55" s="21">
        <f>IFERROR(INDEX(Raw!$H$6:$EZ$2076,MATCH($B55&amp;$D55&amp;$B$6,Raw!$A$6:$A$2076,0),MATCH(BG$6,Raw!$H$5:$EZ$5,0)),"-")</f>
        <v>2604</v>
      </c>
      <c r="BH55" s="166"/>
      <c r="BI55" s="21">
        <f>IFERROR(INDEX(Raw!$H$6:$EZ$2076,MATCH($B55&amp;$D55&amp;$B$6,Raw!$A$6:$A$2076,0),MATCH(BI$6,Raw!$H$5:$EZ$5,0))/60/60,"-")</f>
        <v>6328.9208333333336</v>
      </c>
      <c r="BJ55" s="196">
        <f>IFERROR(INDEX(Raw!$H$6:$EZ$2076,MATCH($B55&amp;$D55&amp;$B$6,Raw!$A$6:$A$2076,0),MATCH(BJ$6,Raw!$H$5:$EZ$5,0))/60/60/24,"-")</f>
        <v>0.10127314814814815</v>
      </c>
      <c r="BK55" s="202">
        <f>IFERROR(INDEX(Raw!$H$6:$EZ$2076,MATCH($B55&amp;$D55&amp;$B$6,Raw!$A$6:$A$2076,0),MATCH(BK$6,Raw!$H$5:$EZ$5,0))/60/60/24,"-")</f>
        <v>0.23372685185185185</v>
      </c>
      <c r="BL55" s="166"/>
      <c r="BM55" s="220">
        <f>IFERROR(INDEX(Raw!$H$6:$EZ$2076,MATCH($B55&amp;$D55&amp;$B$6,Raw!$A$6:$A$2076,0),MATCH(BM$6,Raw!$H$5:$EZ$5,0)),"-")</f>
        <v>2941</v>
      </c>
    </row>
    <row r="56" spans="1:65" s="1" customFormat="1" x14ac:dyDescent="0.25">
      <c r="A56" s="188">
        <f t="shared" si="44"/>
        <v>44136</v>
      </c>
      <c r="B56" s="145" t="s">
        <v>130</v>
      </c>
      <c r="C56" s="1" t="s">
        <v>138</v>
      </c>
      <c r="D56" s="2" t="s">
        <v>138</v>
      </c>
      <c r="E56" s="220">
        <f>IFERROR(INDEX(Raw!$H$6:$EZ$2076,MATCH($B56&amp;$D56&amp;$B$6,Raw!$A$6:$A$2076,0),MATCH(E$6,Raw!$H$5:$EZ$5,0)),"-")</f>
        <v>697</v>
      </c>
      <c r="F56" s="166"/>
      <c r="G56" s="223">
        <f>IFERROR(INDEX(Raw!$H$6:$EZ$2076,MATCH($B56&amp;$D56&amp;$B$6,Raw!$A$6:$A$2076,0),MATCH(G$6,Raw!$H$5:$EZ$5,0))/60/60,"-")</f>
        <v>101.08333333333333</v>
      </c>
      <c r="H56" s="196">
        <f>IFERROR(INDEX(Raw!$H$6:$EZ$2076,MATCH($B56&amp;$D56&amp;$B$6,Raw!$A$6:$A$2076,0),MATCH(H$6,Raw!$H$5:$EZ$5,0))/60/60/24,"-")</f>
        <v>6.0416666666666665E-3</v>
      </c>
      <c r="I56" s="202">
        <f>IFERROR(INDEX(Raw!$H$6:$EZ$2076,MATCH($B56&amp;$D56&amp;$B$6,Raw!$A$6:$A$2076,0),MATCH(I$6,Raw!$H$5:$EZ$5,0))/60/60/24,"-")</f>
        <v>1.0185185185185184E-2</v>
      </c>
      <c r="J56" s="166"/>
      <c r="K56" s="223">
        <f>IFERROR(INDEX(Raw!$H$6:$EZ$2076,MATCH($B56&amp;$D56&amp;$B$6,Raw!$A$6:$A$2076,0),MATCH(K$6,Raw!$H$5:$EZ$5,0)),"-")</f>
        <v>458</v>
      </c>
      <c r="L56" s="166"/>
      <c r="M56" s="223">
        <f>IFERROR(INDEX(Raw!$H$6:$EZ$2076,MATCH($B56&amp;$D56&amp;$B$6,Raw!$A$6:$A$2076,0),MATCH(M$6,Raw!$H$5:$EZ$5,0))/60/60,"-")</f>
        <v>63.661666666666662</v>
      </c>
      <c r="N56" s="196">
        <f>IFERROR(INDEX(Raw!$H$6:$EZ$2076,MATCH($B56&amp;$D56&amp;$B$6,Raw!$A$6:$A$2076,0),MATCH(N$6,Raw!$H$5:$EZ$5,0))/60/60/24,"-")</f>
        <v>5.7870370370370376E-3</v>
      </c>
      <c r="O56" s="202">
        <f>IFERROR(INDEX(Raw!$H$6:$EZ$2076,MATCH($B56&amp;$D56&amp;$B$6,Raw!$A$6:$A$2076,0),MATCH(O$6,Raw!$H$5:$EZ$5,0))/60/60/24,"-")</f>
        <v>1.1030092592592591E-2</v>
      </c>
      <c r="P56" s="21"/>
      <c r="Q56" s="21">
        <f>IFERROR(INDEX(Raw!$H$6:$EZ$2076,MATCH($B56&amp;$D56&amp;$B$6,Raw!$A$6:$A$2076,0),MATCH(Q$6,Raw!$H$5:$EZ$5,0)),"-")</f>
        <v>53806</v>
      </c>
      <c r="R56" s="166"/>
      <c r="S56" s="21">
        <f>IFERROR(INDEX(Raw!$H$6:$EZ$2076,MATCH($B56&amp;$D56&amp;$B$6,Raw!$A$6:$A$2076,0),MATCH(S$6,Raw!$H$5:$EZ$5,0))/60/60,"-")</f>
        <v>6386.2880555555557</v>
      </c>
      <c r="T56" s="196">
        <f>IFERROR(INDEX(Raw!$H$6:$EZ$2076,MATCH($B56&amp;$D56&amp;$B$6,Raw!$A$6:$A$2076,0),MATCH(T$6,Raw!$H$5:$EZ$5,0))/60/60/24,"-")</f>
        <v>4.9421296296296288E-3</v>
      </c>
      <c r="U56" s="202">
        <f>IFERROR(INDEX(Raw!$H$6:$EZ$2076,MATCH($B56&amp;$D56&amp;$B$6,Raw!$A$6:$A$2076,0),MATCH(U$6,Raw!$H$5:$EZ$5,0))/60/60/24,"-")</f>
        <v>8.6689814814814806E-3</v>
      </c>
      <c r="V56" s="21"/>
      <c r="W56" s="21">
        <f>IFERROR(INDEX(Raw!$H$6:$EZ$2076,MATCH($B56&amp;$D56&amp;$B$6,Raw!$A$6:$A$2076,0),MATCH(W$6,Raw!$H$5:$EZ$5,0)),"-")</f>
        <v>26436</v>
      </c>
      <c r="X56" s="166"/>
      <c r="Y56" s="21">
        <f>IFERROR(INDEX(Raw!$H$6:$EZ$2076,MATCH($B56&amp;$D56&amp;$B$6,Raw!$A$6:$A$2076,0),MATCH(Y$6,Raw!$H$5:$EZ$5,0))/60/60,"-")</f>
        <v>9919.505000000001</v>
      </c>
      <c r="Z56" s="196">
        <f>IFERROR(INDEX(Raw!$H$6:$EZ$2076,MATCH($B56&amp;$D56&amp;$B$6,Raw!$A$6:$A$2076,0),MATCH(Z$6,Raw!$H$5:$EZ$5,0))/60/60/24,"-")</f>
        <v>1.5636574074074074E-2</v>
      </c>
      <c r="AA56" s="202">
        <f>IFERROR(INDEX(Raw!$H$6:$EZ$2076,MATCH($B56&amp;$D56&amp;$B$6,Raw!$A$6:$A$2076,0),MATCH(AA$6,Raw!$H$5:$EZ$5,0))/60/60/24,"-")</f>
        <v>3.0740740740740739E-2</v>
      </c>
      <c r="AB56" s="21"/>
      <c r="AC56" s="223">
        <f>IFERROR(INDEX(Raw!$H$6:$EZ$2076,MATCH($B56&amp;$D56&amp;$B$6,Raw!$A$6:$A$2076,0),MATCH(AC$6,Raw!$H$5:$EZ$5,0)),"-")</f>
        <v>8847</v>
      </c>
      <c r="AD56" s="166"/>
      <c r="AE56" s="223">
        <f>IFERROR(INDEX(Raw!$H$6:$EZ$2076,MATCH($B56&amp;$D56&amp;$B$6,Raw!$A$6:$A$2076,0),MATCH(AE$6,Raw!$H$5:$EZ$5,0))/60/60,"-")</f>
        <v>3109.8238888888886</v>
      </c>
      <c r="AF56" s="196">
        <f>IFERROR(INDEX(Raw!$H$6:$EZ$2076,MATCH($B56&amp;$D56&amp;$B$6,Raw!$A$6:$A$2076,0),MATCH(AF$6,Raw!$H$5:$EZ$5,0))/60/60/24,"-")</f>
        <v>1.4641203703703703E-2</v>
      </c>
      <c r="AG56" s="202">
        <f>IFERROR(INDEX(Raw!$H$6:$EZ$2076,MATCH($B56&amp;$D56&amp;$B$6,Raw!$A$6:$A$2076,0),MATCH(AG$6,Raw!$H$5:$EZ$5,0))/60/60/24,"-")</f>
        <v>3.1354166666666662E-2</v>
      </c>
      <c r="AH56" s="21"/>
      <c r="AI56" s="21">
        <f>IFERROR(INDEX(Raw!$H$6:$EZ$2076,MATCH($B56&amp;$D56&amp;$B$6,Raw!$A$6:$A$2076,0),MATCH(AI$6,Raw!$H$5:$EZ$5,0)),"-")</f>
        <v>338585</v>
      </c>
      <c r="AJ56" s="166"/>
      <c r="AK56" s="21">
        <f>IFERROR(INDEX(Raw!$H$6:$EZ$2076,MATCH($B56&amp;$D56&amp;$B$6,Raw!$A$6:$A$2076,0),MATCH(AK$6,Raw!$H$5:$EZ$5,0))/60/60,"-")</f>
        <v>119490.76194444444</v>
      </c>
      <c r="AL56" s="196">
        <f>IFERROR(INDEX(Raw!$H$6:$EZ$2076,MATCH($B56&amp;$D56&amp;$B$6,Raw!$A$6:$A$2076,0),MATCH(AL$6,Raw!$H$5:$EZ$5,0))/60/60/24,"-")</f>
        <v>1.4699074074074074E-2</v>
      </c>
      <c r="AM56" s="202">
        <f>IFERROR(INDEX(Raw!$H$6:$EZ$2076,MATCH($B56&amp;$D56&amp;$B$6,Raw!$A$6:$A$2076,0),MATCH(AM$6,Raw!$H$5:$EZ$5,0))/60/60/24,"-")</f>
        <v>2.9618055555555554E-2</v>
      </c>
      <c r="AN56" s="21"/>
      <c r="AO56" s="21">
        <f>IFERROR(INDEX(Raw!$H$6:$EZ$2076,MATCH($B56&amp;$D56&amp;$B$6,Raw!$A$6:$A$2076,0),MATCH(AO$6,Raw!$H$5:$EZ$5,0)),"-")</f>
        <v>18055</v>
      </c>
      <c r="AP56" s="166"/>
      <c r="AQ56" s="21">
        <f>IFERROR(INDEX(Raw!$H$6:$EZ$2076,MATCH($B56&amp;$D56&amp;$B$6,Raw!$A$6:$A$2076,0),MATCH(AQ$6,Raw!$H$5:$EZ$5,0))/60/60,"-")</f>
        <v>23059.703333333331</v>
      </c>
      <c r="AR56" s="196">
        <f>IFERROR(INDEX(Raw!$H$6:$EZ$2076,MATCH($B56&amp;$D56&amp;$B$6,Raw!$A$6:$A$2076,0),MATCH(AR$6,Raw!$H$5:$EZ$5,0))/60/60/24,"-")</f>
        <v>5.3217592592592594E-2</v>
      </c>
      <c r="AS56" s="202">
        <f>IFERROR(INDEX(Raw!$H$6:$EZ$2076,MATCH($B56&amp;$D56&amp;$B$6,Raw!$A$6:$A$2076,0),MATCH(AS$6,Raw!$H$5:$EZ$5,0))/60/60/24,"-")</f>
        <v>0.11291666666666667</v>
      </c>
      <c r="AT56" s="21"/>
      <c r="AU56" s="223">
        <f>IFERROR(INDEX(Raw!$H$6:$EZ$2076,MATCH($B56&amp;$D56&amp;$B$6,Raw!$A$6:$A$2076,0),MATCH(AU$6,Raw!$H$5:$EZ$5,0)),"-")</f>
        <v>6020</v>
      </c>
      <c r="AV56" s="166"/>
      <c r="AW56" s="223">
        <f>IFERROR(INDEX(Raw!$H$6:$EZ$2076,MATCH($B56&amp;$D56&amp;$B$6,Raw!$A$6:$A$2076,0),MATCH(AW$6,Raw!$H$5:$EZ$5,0))/60/60,"-")</f>
        <v>8152.0891666666666</v>
      </c>
      <c r="AX56" s="196">
        <f>IFERROR(INDEX(Raw!$H$6:$EZ$2076,MATCH($B56&amp;$D56&amp;$B$6,Raw!$A$6:$A$2076,0),MATCH(AX$6,Raw!$H$5:$EZ$5,0))/60/60/24,"-")</f>
        <v>5.6423611111111112E-2</v>
      </c>
      <c r="AY56" s="202">
        <f>IFERROR(INDEX(Raw!$H$6:$EZ$2076,MATCH($B56&amp;$D56&amp;$B$6,Raw!$A$6:$A$2076,0),MATCH(AY$6,Raw!$H$5:$EZ$5,0))/60/60/24,"-")</f>
        <v>0.12814814814814815</v>
      </c>
      <c r="AZ56" s="21"/>
      <c r="BA56" s="21">
        <f>IFERROR(INDEX(Raw!$H$6:$EZ$2076,MATCH($B56&amp;$D56&amp;$B$6,Raw!$A$6:$A$2076,0),MATCH(BA$6,Raw!$H$5:$EZ$5,0)),"-")</f>
        <v>13489</v>
      </c>
      <c r="BB56" s="166"/>
      <c r="BC56" s="21">
        <f>IFERROR(INDEX(Raw!$H$6:$EZ$2076,MATCH($B56&amp;$D56&amp;$B$6,Raw!$A$6:$A$2076,0),MATCH(BC$6,Raw!$H$5:$EZ$5,0))/60/60,"-")</f>
        <v>24594.335000000003</v>
      </c>
      <c r="BD56" s="196">
        <f>IFERROR(INDEX(Raw!$H$6:$EZ$2076,MATCH($B56&amp;$D56&amp;$B$6,Raw!$A$6:$A$2076,0),MATCH(BD$6,Raw!$H$5:$EZ$5,0))/60/60/24,"-")</f>
        <v>7.5972222222222233E-2</v>
      </c>
      <c r="BE56" s="202">
        <f>IFERROR(INDEX(Raw!$H$6:$EZ$2076,MATCH($B56&amp;$D56&amp;$B$6,Raw!$A$6:$A$2076,0),MATCH(BE$6,Raw!$H$5:$EZ$5,0))/60/60/24,"-")</f>
        <v>0.16215277777777778</v>
      </c>
      <c r="BF56" s="21"/>
      <c r="BG56" s="21">
        <f>IFERROR(INDEX(Raw!$H$6:$EZ$2076,MATCH($B56&amp;$D56&amp;$B$6,Raw!$A$6:$A$2076,0),MATCH(BG$6,Raw!$H$5:$EZ$5,0)),"-")</f>
        <v>2585</v>
      </c>
      <c r="BH56" s="166"/>
      <c r="BI56" s="21">
        <f>IFERROR(INDEX(Raw!$H$6:$EZ$2076,MATCH($B56&amp;$D56&amp;$B$6,Raw!$A$6:$A$2076,0),MATCH(BI$6,Raw!$H$5:$EZ$5,0))/60/60,"-")</f>
        <v>5138.575277777778</v>
      </c>
      <c r="BJ56" s="196">
        <f>IFERROR(INDEX(Raw!$H$6:$EZ$2076,MATCH($B56&amp;$D56&amp;$B$6,Raw!$A$6:$A$2076,0),MATCH(BJ$6,Raw!$H$5:$EZ$5,0))/60/60/24,"-")</f>
        <v>8.2824074074074078E-2</v>
      </c>
      <c r="BK56" s="202">
        <f>IFERROR(INDEX(Raw!$H$6:$EZ$2076,MATCH($B56&amp;$D56&amp;$B$6,Raw!$A$6:$A$2076,0),MATCH(BK$6,Raw!$H$5:$EZ$5,0))/60/60/24,"-")</f>
        <v>0.18988425925925925</v>
      </c>
      <c r="BL56" s="166"/>
      <c r="BM56" s="220">
        <f>IFERROR(INDEX(Raw!$H$6:$EZ$2076,MATCH($B56&amp;$D56&amp;$B$6,Raw!$A$6:$A$2076,0),MATCH(BM$6,Raw!$H$5:$EZ$5,0)),"-")</f>
        <v>2864</v>
      </c>
    </row>
    <row r="57" spans="1:65" s="1" customFormat="1" x14ac:dyDescent="0.25">
      <c r="A57" s="188">
        <f t="shared" si="44"/>
        <v>44166</v>
      </c>
      <c r="B57" s="145" t="s">
        <v>130</v>
      </c>
      <c r="C57" s="1" t="s">
        <v>139</v>
      </c>
      <c r="D57" s="95" t="s">
        <v>139</v>
      </c>
      <c r="E57" s="220">
        <f>IFERROR(INDEX(Raw!$H$6:$EZ$2076,MATCH($B57&amp;$D57&amp;$B$6,Raw!$A$6:$A$2076,0),MATCH(E$6,Raw!$H$5:$EZ$5,0)),"-")</f>
        <v>718</v>
      </c>
      <c r="F57" s="166"/>
      <c r="G57" s="223">
        <f>IFERROR(INDEX(Raw!$H$6:$EZ$2076,MATCH($B57&amp;$D57&amp;$B$6,Raw!$A$6:$A$2076,0),MATCH(G$6,Raw!$H$5:$EZ$5,0))/60/60,"-")</f>
        <v>108.59333333333333</v>
      </c>
      <c r="H57" s="196">
        <f>IFERROR(INDEX(Raw!$H$6:$EZ$2076,MATCH($B57&amp;$D57&amp;$B$6,Raw!$A$6:$A$2076,0),MATCH(H$6,Raw!$H$5:$EZ$5,0))/60/60/24,"-")</f>
        <v>6.2962962962962964E-3</v>
      </c>
      <c r="I57" s="202">
        <f>IFERROR(INDEX(Raw!$H$6:$EZ$2076,MATCH($B57&amp;$D57&amp;$B$6,Raw!$A$6:$A$2076,0),MATCH(I$6,Raw!$H$5:$EZ$5,0))/60/60/24,"-")</f>
        <v>1.0578703703703703E-2</v>
      </c>
      <c r="J57" s="166"/>
      <c r="K57" s="223">
        <f>IFERROR(INDEX(Raw!$H$6:$EZ$2076,MATCH($B57&amp;$D57&amp;$B$6,Raw!$A$6:$A$2076,0),MATCH(K$6,Raw!$H$5:$EZ$5,0)),"-")</f>
        <v>491</v>
      </c>
      <c r="L57" s="166"/>
      <c r="M57" s="223">
        <f>IFERROR(INDEX(Raw!$H$6:$EZ$2076,MATCH($B57&amp;$D57&amp;$B$6,Raw!$A$6:$A$2076,0),MATCH(M$6,Raw!$H$5:$EZ$5,0))/60/60,"-")</f>
        <v>60.736944444444447</v>
      </c>
      <c r="N57" s="196">
        <f>IFERROR(INDEX(Raw!$H$6:$EZ$2076,MATCH($B57&amp;$D57&amp;$B$6,Raw!$A$6:$A$2076,0),MATCH(N$6,Raw!$H$5:$EZ$5,0))/60/60/24,"-")</f>
        <v>5.1504629629629635E-3</v>
      </c>
      <c r="O57" s="202">
        <f>IFERROR(INDEX(Raw!$H$6:$EZ$2076,MATCH($B57&amp;$D57&amp;$B$6,Raw!$A$6:$A$2076,0),MATCH(O$6,Raw!$H$5:$EZ$5,0))/60/60/24,"-")</f>
        <v>9.8032407407407408E-3</v>
      </c>
      <c r="P57" s="21"/>
      <c r="Q57" s="21">
        <f>IFERROR(INDEX(Raw!$H$6:$EZ$2076,MATCH($B57&amp;$D57&amp;$B$6,Raw!$A$6:$A$2076,0),MATCH(Q$6,Raw!$H$5:$EZ$5,0)),"-")</f>
        <v>59882</v>
      </c>
      <c r="R57" s="166"/>
      <c r="S57" s="21">
        <f>IFERROR(INDEX(Raw!$H$6:$EZ$2076,MATCH($B57&amp;$D57&amp;$B$6,Raw!$A$6:$A$2076,0),MATCH(S$6,Raw!$H$5:$EZ$5,0))/60/60,"-")</f>
        <v>7387.1855555555558</v>
      </c>
      <c r="T57" s="196">
        <f>IFERROR(INDEX(Raw!$H$6:$EZ$2076,MATCH($B57&amp;$D57&amp;$B$6,Raw!$A$6:$A$2076,0),MATCH(T$6,Raw!$H$5:$EZ$5,0))/60/60/24,"-")</f>
        <v>5.138888888888889E-3</v>
      </c>
      <c r="U57" s="202">
        <f>IFERROR(INDEX(Raw!$H$6:$EZ$2076,MATCH($B57&amp;$D57&amp;$B$6,Raw!$A$6:$A$2076,0),MATCH(U$6,Raw!$H$5:$EZ$5,0))/60/60/24,"-")</f>
        <v>9.0624999999999994E-3</v>
      </c>
      <c r="V57" s="21"/>
      <c r="W57" s="21">
        <f>IFERROR(INDEX(Raw!$H$6:$EZ$2076,MATCH($B57&amp;$D57&amp;$B$6,Raw!$A$6:$A$2076,0),MATCH(W$6,Raw!$H$5:$EZ$5,0)),"-")</f>
        <v>28048</v>
      </c>
      <c r="X57" s="166"/>
      <c r="Y57" s="21">
        <f>IFERROR(INDEX(Raw!$H$6:$EZ$2076,MATCH($B57&amp;$D57&amp;$B$6,Raw!$A$6:$A$2076,0),MATCH(Y$6,Raw!$H$5:$EZ$5,0))/60/60,"-")</f>
        <v>12974.694722222222</v>
      </c>
      <c r="Z57" s="196">
        <f>IFERROR(INDEX(Raw!$H$6:$EZ$2076,MATCH($B57&amp;$D57&amp;$B$6,Raw!$A$6:$A$2076,0),MATCH(Z$6,Raw!$H$5:$EZ$5,0))/60/60/24,"-")</f>
        <v>1.9270833333333334E-2</v>
      </c>
      <c r="AA57" s="202">
        <f>IFERROR(INDEX(Raw!$H$6:$EZ$2076,MATCH($B57&amp;$D57&amp;$B$6,Raw!$A$6:$A$2076,0),MATCH(AA$6,Raw!$H$5:$EZ$5,0))/60/60/24,"-")</f>
        <v>3.9224537037037037E-2</v>
      </c>
      <c r="AB57" s="21"/>
      <c r="AC57" s="223">
        <f>IFERROR(INDEX(Raw!$H$6:$EZ$2076,MATCH($B57&amp;$D57&amp;$B$6,Raw!$A$6:$A$2076,0),MATCH(AC$6,Raw!$H$5:$EZ$5,0)),"-")</f>
        <v>9058</v>
      </c>
      <c r="AD57" s="166"/>
      <c r="AE57" s="223">
        <f>IFERROR(INDEX(Raw!$H$6:$EZ$2076,MATCH($B57&amp;$D57&amp;$B$6,Raw!$A$6:$A$2076,0),MATCH(AE$6,Raw!$H$5:$EZ$5,0))/60/60,"-")</f>
        <v>3862.2830555555556</v>
      </c>
      <c r="AF57" s="196">
        <f>IFERROR(INDEX(Raw!$H$6:$EZ$2076,MATCH($B57&amp;$D57&amp;$B$6,Raw!$A$6:$A$2076,0),MATCH(AF$6,Raw!$H$5:$EZ$5,0))/60/60/24,"-")</f>
        <v>1.7766203703703704E-2</v>
      </c>
      <c r="AG57" s="202">
        <f>IFERROR(INDEX(Raw!$H$6:$EZ$2076,MATCH($B57&amp;$D57&amp;$B$6,Raw!$A$6:$A$2076,0),MATCH(AG$6,Raw!$H$5:$EZ$5,0))/60/60/24,"-")</f>
        <v>3.9050925925925926E-2</v>
      </c>
      <c r="AH57" s="21"/>
      <c r="AI57" s="21">
        <f>IFERROR(INDEX(Raw!$H$6:$EZ$2076,MATCH($B57&amp;$D57&amp;$B$6,Raw!$A$6:$A$2076,0),MATCH(AI$6,Raw!$H$5:$EZ$5,0)),"-")</f>
        <v>371716</v>
      </c>
      <c r="AJ57" s="166"/>
      <c r="AK57" s="21">
        <f>IFERROR(INDEX(Raw!$H$6:$EZ$2076,MATCH($B57&amp;$D57&amp;$B$6,Raw!$A$6:$A$2076,0),MATCH(AK$6,Raw!$H$5:$EZ$5,0))/60/60,"-")</f>
        <v>172966.75472222222</v>
      </c>
      <c r="AL57" s="196">
        <f>IFERROR(INDEX(Raw!$H$6:$EZ$2076,MATCH($B57&amp;$D57&amp;$B$6,Raw!$A$6:$A$2076,0),MATCH(AL$6,Raw!$H$5:$EZ$5,0))/60/60/24,"-")</f>
        <v>1.9386574074074073E-2</v>
      </c>
      <c r="AM57" s="202">
        <f>IFERROR(INDEX(Raw!$H$6:$EZ$2076,MATCH($B57&amp;$D57&amp;$B$6,Raw!$A$6:$A$2076,0),MATCH(AM$6,Raw!$H$5:$EZ$5,0))/60/60/24,"-")</f>
        <v>4.162037037037037E-2</v>
      </c>
      <c r="AN57" s="21"/>
      <c r="AO57" s="21">
        <f>IFERROR(INDEX(Raw!$H$6:$EZ$2076,MATCH($B57&amp;$D57&amp;$B$6,Raw!$A$6:$A$2076,0),MATCH(AO$6,Raw!$H$5:$EZ$5,0)),"-")</f>
        <v>18087</v>
      </c>
      <c r="AP57" s="166"/>
      <c r="AQ57" s="21">
        <f>IFERROR(INDEX(Raw!$H$6:$EZ$2076,MATCH($B57&amp;$D57&amp;$B$6,Raw!$A$6:$A$2076,0),MATCH(AQ$6,Raw!$H$5:$EZ$5,0))/60/60,"-")</f>
        <v>29285.078611111108</v>
      </c>
      <c r="AR57" s="196">
        <f>IFERROR(INDEX(Raw!$H$6:$EZ$2076,MATCH($B57&amp;$D57&amp;$B$6,Raw!$A$6:$A$2076,0),MATCH(AR$6,Raw!$H$5:$EZ$5,0))/60/60/24,"-")</f>
        <v>6.7465277777777791E-2</v>
      </c>
      <c r="AS57" s="202">
        <f>IFERROR(INDEX(Raw!$H$6:$EZ$2076,MATCH($B57&amp;$D57&amp;$B$6,Raw!$A$6:$A$2076,0),MATCH(AS$6,Raw!$H$5:$EZ$5,0))/60/60/24,"-")</f>
        <v>0.1479398148148148</v>
      </c>
      <c r="AT57" s="21"/>
      <c r="AU57" s="223">
        <f>IFERROR(INDEX(Raw!$H$6:$EZ$2076,MATCH($B57&amp;$D57&amp;$B$6,Raw!$A$6:$A$2076,0),MATCH(AU$6,Raw!$H$5:$EZ$5,0)),"-")</f>
        <v>6149</v>
      </c>
      <c r="AV57" s="166"/>
      <c r="AW57" s="223">
        <f>IFERROR(INDEX(Raw!$H$6:$EZ$2076,MATCH($B57&amp;$D57&amp;$B$6,Raw!$A$6:$A$2076,0),MATCH(AW$6,Raw!$H$5:$EZ$5,0))/60/60,"-")</f>
        <v>9915.6102777777778</v>
      </c>
      <c r="AX57" s="196">
        <f>IFERROR(INDEX(Raw!$H$6:$EZ$2076,MATCH($B57&amp;$D57&amp;$B$6,Raw!$A$6:$A$2076,0),MATCH(AX$6,Raw!$H$5:$EZ$5,0))/60/60/24,"-")</f>
        <v>6.7187499999999997E-2</v>
      </c>
      <c r="AY57" s="202">
        <f>IFERROR(INDEX(Raw!$H$6:$EZ$2076,MATCH($B57&amp;$D57&amp;$B$6,Raw!$A$6:$A$2076,0),MATCH(AY$6,Raw!$H$5:$EZ$5,0))/60/60/24,"-")</f>
        <v>0.15027777777777779</v>
      </c>
      <c r="AZ57" s="21"/>
      <c r="BA57" s="21">
        <f>IFERROR(INDEX(Raw!$H$6:$EZ$2076,MATCH($B57&amp;$D57&amp;$B$6,Raw!$A$6:$A$2076,0),MATCH(BA$6,Raw!$H$5:$EZ$5,0)),"-")</f>
        <v>13219</v>
      </c>
      <c r="BB57" s="166"/>
      <c r="BC57" s="21">
        <f>IFERROR(INDEX(Raw!$H$6:$EZ$2076,MATCH($B57&amp;$D57&amp;$B$6,Raw!$A$6:$A$2076,0),MATCH(BC$6,Raw!$H$5:$EZ$5,0))/60/60,"-")</f>
        <v>28774.260277777779</v>
      </c>
      <c r="BD57" s="196">
        <f>IFERROR(INDEX(Raw!$H$6:$EZ$2076,MATCH($B57&amp;$D57&amp;$B$6,Raw!$A$6:$A$2076,0),MATCH(BD$6,Raw!$H$5:$EZ$5,0))/60/60/24,"-")</f>
        <v>9.0694444444444453E-2</v>
      </c>
      <c r="BE57" s="202">
        <f>IFERROR(INDEX(Raw!$H$6:$EZ$2076,MATCH($B57&amp;$D57&amp;$B$6,Raw!$A$6:$A$2076,0),MATCH(BE$6,Raw!$H$5:$EZ$5,0))/60/60/24,"-")</f>
        <v>0.19645833333333332</v>
      </c>
      <c r="BF57" s="21"/>
      <c r="BG57" s="21">
        <f>IFERROR(INDEX(Raw!$H$6:$EZ$2076,MATCH($B57&amp;$D57&amp;$B$6,Raw!$A$6:$A$2076,0),MATCH(BG$6,Raw!$H$5:$EZ$5,0)),"-")</f>
        <v>2680</v>
      </c>
      <c r="BH57" s="166"/>
      <c r="BI57" s="21">
        <f>IFERROR(INDEX(Raw!$H$6:$EZ$2076,MATCH($B57&amp;$D57&amp;$B$6,Raw!$A$6:$A$2076,0),MATCH(BI$6,Raw!$H$5:$EZ$5,0))/60/60,"-")</f>
        <v>6090.4647222222229</v>
      </c>
      <c r="BJ57" s="196">
        <f>IFERROR(INDEX(Raw!$H$6:$EZ$2076,MATCH($B57&amp;$D57&amp;$B$6,Raw!$A$6:$A$2076,0),MATCH(BJ$6,Raw!$H$5:$EZ$5,0))/60/60/24,"-")</f>
        <v>9.4687499999999994E-2</v>
      </c>
      <c r="BK57" s="202">
        <f>IFERROR(INDEX(Raw!$H$6:$EZ$2076,MATCH($B57&amp;$D57&amp;$B$6,Raw!$A$6:$A$2076,0),MATCH(BK$6,Raw!$H$5:$EZ$5,0))/60/60/24,"-")</f>
        <v>0.23269675925925926</v>
      </c>
      <c r="BL57" s="166"/>
      <c r="BM57" s="220">
        <f>IFERROR(INDEX(Raw!$H$6:$EZ$2076,MATCH($B57&amp;$D57&amp;$B$6,Raw!$A$6:$A$2076,0),MATCH(BM$6,Raw!$H$5:$EZ$5,0)),"-")</f>
        <v>3147</v>
      </c>
    </row>
    <row r="58" spans="1:65" s="1" customFormat="1" ht="17.5" x14ac:dyDescent="0.35">
      <c r="A58" s="188">
        <f t="shared" si="44"/>
        <v>44197</v>
      </c>
      <c r="B58" s="145" t="s">
        <v>130</v>
      </c>
      <c r="C58" s="1" t="s">
        <v>140</v>
      </c>
      <c r="D58" s="99" t="s">
        <v>140</v>
      </c>
      <c r="E58" s="220">
        <f>IFERROR(INDEX(Raw!$H$6:$EZ$2076,MATCH($B58&amp;$D58&amp;$B$6,Raw!$A$6:$A$2076,0),MATCH(E$6,Raw!$H$5:$EZ$5,0)),"-")</f>
        <v>757</v>
      </c>
      <c r="F58" s="166"/>
      <c r="G58" s="223">
        <f>IFERROR(INDEX(Raw!$H$6:$EZ$2076,MATCH($B58&amp;$D58&amp;$B$6,Raw!$A$6:$A$2076,0),MATCH(G$6,Raw!$H$5:$EZ$5,0))/60/60,"-")</f>
        <v>121.62805555555556</v>
      </c>
      <c r="H58" s="196">
        <f>IFERROR(INDEX(Raw!$H$6:$EZ$2076,MATCH($B58&amp;$D58&amp;$B$6,Raw!$A$6:$A$2076,0),MATCH(H$6,Raw!$H$5:$EZ$5,0))/60/60/24,"-")</f>
        <v>6.6898148148148142E-3</v>
      </c>
      <c r="I58" s="202">
        <f>IFERROR(INDEX(Raw!$H$6:$EZ$2076,MATCH($B58&amp;$D58&amp;$B$6,Raw!$A$6:$A$2076,0),MATCH(I$6,Raw!$H$5:$EZ$5,0))/60/60/24,"-")</f>
        <v>1.1643518518518518E-2</v>
      </c>
      <c r="J58" s="166"/>
      <c r="K58" s="223">
        <f>IFERROR(INDEX(Raw!$H$6:$EZ$2076,MATCH($B58&amp;$D58&amp;$B$6,Raw!$A$6:$A$2076,0),MATCH(K$6,Raw!$H$5:$EZ$5,0)),"-")</f>
        <v>440</v>
      </c>
      <c r="L58" s="166"/>
      <c r="M58" s="223">
        <f>IFERROR(INDEX(Raw!$H$6:$EZ$2076,MATCH($B58&amp;$D58&amp;$B$6,Raw!$A$6:$A$2076,0),MATCH(M$6,Raw!$H$5:$EZ$5,0))/60/60,"-")</f>
        <v>58.581944444444439</v>
      </c>
      <c r="N58" s="196">
        <f>IFERROR(INDEX(Raw!$H$6:$EZ$2076,MATCH($B58&amp;$D58&amp;$B$6,Raw!$A$6:$A$2076,0),MATCH(N$6,Raw!$H$5:$EZ$5,0))/60/60/24,"-")</f>
        <v>5.5439814814814822E-3</v>
      </c>
      <c r="O58" s="202">
        <f>IFERROR(INDEX(Raw!$H$6:$EZ$2076,MATCH($B58&amp;$D58&amp;$B$6,Raw!$A$6:$A$2076,0),MATCH(O$6,Raw!$H$5:$EZ$5,0))/60/60/24,"-")</f>
        <v>1.0092592592592592E-2</v>
      </c>
      <c r="P58" s="21"/>
      <c r="Q58" s="21">
        <f>IFERROR(INDEX(Raw!$H$6:$EZ$2076,MATCH($B58&amp;$D58&amp;$B$6,Raw!$A$6:$A$2076,0),MATCH(Q$6,Raw!$H$5:$EZ$5,0)),"-")</f>
        <v>60604</v>
      </c>
      <c r="R58" s="166"/>
      <c r="S58" s="21">
        <f>IFERROR(INDEX(Raw!$H$6:$EZ$2076,MATCH($B58&amp;$D58&amp;$B$6,Raw!$A$6:$A$2076,0),MATCH(S$6,Raw!$H$5:$EZ$5,0))/60/60,"-")</f>
        <v>7570.2711111111112</v>
      </c>
      <c r="T58" s="196">
        <f>IFERROR(INDEX(Raw!$H$6:$EZ$2076,MATCH($B58&amp;$D58&amp;$B$6,Raw!$A$6:$A$2076,0),MATCH(T$6,Raw!$H$5:$EZ$5,0))/60/60/24,"-")</f>
        <v>5.208333333333333E-3</v>
      </c>
      <c r="U58" s="202">
        <f>IFERROR(INDEX(Raw!$H$6:$EZ$2076,MATCH($B58&amp;$D58&amp;$B$6,Raw!$A$6:$A$2076,0),MATCH(U$6,Raw!$H$5:$EZ$5,0))/60/60/24,"-")</f>
        <v>9.1666666666666667E-3</v>
      </c>
      <c r="V58" s="21"/>
      <c r="W58" s="21">
        <f>IFERROR(INDEX(Raw!$H$6:$EZ$2076,MATCH($B58&amp;$D58&amp;$B$6,Raw!$A$6:$A$2076,0),MATCH(W$6,Raw!$H$5:$EZ$5,0)),"-")</f>
        <v>30256</v>
      </c>
      <c r="X58" s="166"/>
      <c r="Y58" s="21">
        <f>IFERROR(INDEX(Raw!$H$6:$EZ$2076,MATCH($B58&amp;$D58&amp;$B$6,Raw!$A$6:$A$2076,0),MATCH(Y$6,Raw!$H$5:$EZ$5,0))/60/60,"-")</f>
        <v>14795.158611111112</v>
      </c>
      <c r="Z58" s="196">
        <f>IFERROR(INDEX(Raw!$H$6:$EZ$2076,MATCH($B58&amp;$D58&amp;$B$6,Raw!$A$6:$A$2076,0),MATCH(Z$6,Raw!$H$5:$EZ$5,0))/60/60/24,"-")</f>
        <v>2.0370370370370369E-2</v>
      </c>
      <c r="AA58" s="202">
        <f>IFERROR(INDEX(Raw!$H$6:$EZ$2076,MATCH($B58&amp;$D58&amp;$B$6,Raw!$A$6:$A$2076,0),MATCH(AA$6,Raw!$H$5:$EZ$5,0))/60/60/24,"-")</f>
        <v>4.1921296296296297E-2</v>
      </c>
      <c r="AB58" s="21"/>
      <c r="AC58" s="223">
        <f>IFERROR(INDEX(Raw!$H$6:$EZ$2076,MATCH($B58&amp;$D58&amp;$B$6,Raw!$A$6:$A$2076,0),MATCH(AC$6,Raw!$H$5:$EZ$5,0)),"-")</f>
        <v>8436</v>
      </c>
      <c r="AD58" s="166"/>
      <c r="AE58" s="223">
        <f>IFERROR(INDEX(Raw!$H$6:$EZ$2076,MATCH($B58&amp;$D58&amp;$B$6,Raw!$A$6:$A$2076,0),MATCH(AE$6,Raw!$H$5:$EZ$5,0))/60/60,"-")</f>
        <v>4046.6433333333334</v>
      </c>
      <c r="AF58" s="196">
        <f>IFERROR(INDEX(Raw!$H$6:$EZ$2076,MATCH($B58&amp;$D58&amp;$B$6,Raw!$A$6:$A$2076,0),MATCH(AF$6,Raw!$H$5:$EZ$5,0))/60/60/24,"-")</f>
        <v>1.9988425925925927E-2</v>
      </c>
      <c r="AG58" s="202">
        <f>IFERROR(INDEX(Raw!$H$6:$EZ$2076,MATCH($B58&amp;$D58&amp;$B$6,Raw!$A$6:$A$2076,0),MATCH(AG$6,Raw!$H$5:$EZ$5,0))/60/60/24,"-")</f>
        <v>4.4247685185185189E-2</v>
      </c>
      <c r="AH58" s="21"/>
      <c r="AI58" s="21">
        <f>IFERROR(INDEX(Raw!$H$6:$EZ$2076,MATCH($B58&amp;$D58&amp;$B$6,Raw!$A$6:$A$2076,0),MATCH(AI$6,Raw!$H$5:$EZ$5,0)),"-")</f>
        <v>387254</v>
      </c>
      <c r="AJ58" s="166"/>
      <c r="AK58" s="21">
        <f>IFERROR(INDEX(Raw!$H$6:$EZ$2076,MATCH($B58&amp;$D58&amp;$B$6,Raw!$A$6:$A$2076,0),MATCH(AK$6,Raw!$H$5:$EZ$5,0))/60/60,"-")</f>
        <v>191666.8986111111</v>
      </c>
      <c r="AL58" s="196">
        <f>IFERROR(INDEX(Raw!$H$6:$EZ$2076,MATCH($B58&amp;$D58&amp;$B$6,Raw!$A$6:$A$2076,0),MATCH(AL$6,Raw!$H$5:$EZ$5,0))/60/60/24,"-")</f>
        <v>2.0625000000000001E-2</v>
      </c>
      <c r="AM58" s="202">
        <f>IFERROR(INDEX(Raw!$H$6:$EZ$2076,MATCH($B58&amp;$D58&amp;$B$6,Raw!$A$6:$A$2076,0),MATCH(AM$6,Raw!$H$5:$EZ$5,0))/60/60/24,"-")</f>
        <v>4.4780092592592587E-2</v>
      </c>
      <c r="AN58" s="21"/>
      <c r="AO58" s="21">
        <f>IFERROR(INDEX(Raw!$H$6:$EZ$2076,MATCH($B58&amp;$D58&amp;$B$6,Raw!$A$6:$A$2076,0),MATCH(AO$6,Raw!$H$5:$EZ$5,0)),"-")</f>
        <v>17024</v>
      </c>
      <c r="AP58" s="166"/>
      <c r="AQ58" s="21">
        <f>IFERROR(INDEX(Raw!$H$6:$EZ$2076,MATCH($B58&amp;$D58&amp;$B$6,Raw!$A$6:$A$2076,0),MATCH(AQ$6,Raw!$H$5:$EZ$5,0))/60/60,"-")</f>
        <v>27583.205833333333</v>
      </c>
      <c r="AR58" s="196">
        <f>IFERROR(INDEX(Raw!$H$6:$EZ$2076,MATCH($B58&amp;$D58&amp;$B$6,Raw!$A$6:$A$2076,0),MATCH(AR$6,Raw!$H$5:$EZ$5,0))/60/60/24,"-")</f>
        <v>6.7511574074074071E-2</v>
      </c>
      <c r="AS58" s="202">
        <f>IFERROR(INDEX(Raw!$H$6:$EZ$2076,MATCH($B58&amp;$D58&amp;$B$6,Raw!$A$6:$A$2076,0),MATCH(AS$6,Raw!$H$5:$EZ$5,0))/60/60/24,"-")</f>
        <v>0.14585648148148148</v>
      </c>
      <c r="AT58" s="21"/>
      <c r="AU58" s="223">
        <f>IFERROR(INDEX(Raw!$H$6:$EZ$2076,MATCH($B58&amp;$D58&amp;$B$6,Raw!$A$6:$A$2076,0),MATCH(AU$6,Raw!$H$5:$EZ$5,0)),"-")</f>
        <v>5672</v>
      </c>
      <c r="AV58" s="166"/>
      <c r="AW58" s="223">
        <f>IFERROR(INDEX(Raw!$H$6:$EZ$2076,MATCH($B58&amp;$D58&amp;$B$6,Raw!$A$6:$A$2076,0),MATCH(AW$6,Raw!$H$5:$EZ$5,0))/60/60,"-")</f>
        <v>9241.8261111111115</v>
      </c>
      <c r="AX58" s="196">
        <f>IFERROR(INDEX(Raw!$H$6:$EZ$2076,MATCH($B58&amp;$D58&amp;$B$6,Raw!$A$6:$A$2076,0),MATCH(AX$6,Raw!$H$5:$EZ$5,0))/60/60/24,"-")</f>
        <v>6.789351851851852E-2</v>
      </c>
      <c r="AY58" s="202">
        <f>IFERROR(INDEX(Raw!$H$6:$EZ$2076,MATCH($B58&amp;$D58&amp;$B$6,Raw!$A$6:$A$2076,0),MATCH(AY$6,Raw!$H$5:$EZ$5,0))/60/60/24,"-")</f>
        <v>0.15386574074074075</v>
      </c>
      <c r="AZ58" s="21"/>
      <c r="BA58" s="21">
        <f>IFERROR(INDEX(Raw!$H$6:$EZ$2076,MATCH($B58&amp;$D58&amp;$B$6,Raw!$A$6:$A$2076,0),MATCH(BA$6,Raw!$H$5:$EZ$5,0)),"-")</f>
        <v>12721</v>
      </c>
      <c r="BB58" s="166"/>
      <c r="BC58" s="21">
        <f>IFERROR(INDEX(Raw!$H$6:$EZ$2076,MATCH($B58&amp;$D58&amp;$B$6,Raw!$A$6:$A$2076,0),MATCH(BC$6,Raw!$H$5:$EZ$5,0))/60/60,"-")</f>
        <v>27799.673611111113</v>
      </c>
      <c r="BD58" s="196">
        <f>IFERROR(INDEX(Raw!$H$6:$EZ$2076,MATCH($B58&amp;$D58&amp;$B$6,Raw!$A$6:$A$2076,0),MATCH(BD$6,Raw!$H$5:$EZ$5,0))/60/60/24,"-")</f>
        <v>9.105324074074074E-2</v>
      </c>
      <c r="BE58" s="202">
        <f>IFERROR(INDEX(Raw!$H$6:$EZ$2076,MATCH($B58&amp;$D58&amp;$B$6,Raw!$A$6:$A$2076,0),MATCH(BE$6,Raw!$H$5:$EZ$5,0))/60/60/24,"-")</f>
        <v>0.19666666666666666</v>
      </c>
      <c r="BF58" s="21"/>
      <c r="BG58" s="21">
        <f>IFERROR(INDEX(Raw!$H$6:$EZ$2076,MATCH($B58&amp;$D58&amp;$B$6,Raw!$A$6:$A$2076,0),MATCH(BG$6,Raw!$H$5:$EZ$5,0)),"-")</f>
        <v>2461</v>
      </c>
      <c r="BH58" s="166"/>
      <c r="BI58" s="21">
        <f>IFERROR(INDEX(Raw!$H$6:$EZ$2076,MATCH($B58&amp;$D58&amp;$B$6,Raw!$A$6:$A$2076,0),MATCH(BI$6,Raw!$H$5:$EZ$5,0))/60/60,"-")</f>
        <v>5692.2072222222223</v>
      </c>
      <c r="BJ58" s="196">
        <f>IFERROR(INDEX(Raw!$H$6:$EZ$2076,MATCH($B58&amp;$D58&amp;$B$6,Raw!$A$6:$A$2076,0),MATCH(BJ$6,Raw!$H$5:$EZ$5,0))/60/60/24,"-")</f>
        <v>9.6377314814814818E-2</v>
      </c>
      <c r="BK58" s="202">
        <f>IFERROR(INDEX(Raw!$H$6:$EZ$2076,MATCH($B58&amp;$D58&amp;$B$6,Raw!$A$6:$A$2076,0),MATCH(BK$6,Raw!$H$5:$EZ$5,0))/60/60/24,"-")</f>
        <v>0.22733796296296296</v>
      </c>
      <c r="BL58" s="166"/>
      <c r="BM58" s="220">
        <f>IFERROR(INDEX(Raw!$H$6:$EZ$2076,MATCH($B58&amp;$D58&amp;$B$6,Raw!$A$6:$A$2076,0),MATCH(BM$6,Raw!$H$5:$EZ$5,0)),"-")</f>
        <v>3443</v>
      </c>
    </row>
    <row r="59" spans="1:65" s="1" customFormat="1" x14ac:dyDescent="0.25">
      <c r="A59" s="188">
        <f t="shared" si="44"/>
        <v>44228</v>
      </c>
      <c r="B59" s="145" t="s">
        <v>130</v>
      </c>
      <c r="C59" s="1" t="s">
        <v>141</v>
      </c>
      <c r="D59" s="2" t="s">
        <v>141</v>
      </c>
      <c r="E59" s="220">
        <f>IFERROR(INDEX(Raw!$H$6:$EZ$2076,MATCH($B59&amp;$D59&amp;$B$6,Raw!$A$6:$A$2076,0),MATCH(E$6,Raw!$H$5:$EZ$5,0)),"-")</f>
        <v>632</v>
      </c>
      <c r="F59" s="166"/>
      <c r="G59" s="223">
        <f>IFERROR(INDEX(Raw!$H$6:$EZ$2076,MATCH($B59&amp;$D59&amp;$B$6,Raw!$A$6:$A$2076,0),MATCH(G$6,Raw!$H$5:$EZ$5,0))/60/60,"-")</f>
        <v>87.618333333333339</v>
      </c>
      <c r="H59" s="196">
        <f>IFERROR(INDEX(Raw!$H$6:$EZ$2076,MATCH($B59&amp;$D59&amp;$B$6,Raw!$A$6:$A$2076,0),MATCH(H$6,Raw!$H$5:$EZ$5,0))/60/60/24,"-")</f>
        <v>5.7754629629629623E-3</v>
      </c>
      <c r="I59" s="202">
        <f>IFERROR(INDEX(Raw!$H$6:$EZ$2076,MATCH($B59&amp;$D59&amp;$B$6,Raw!$A$6:$A$2076,0),MATCH(I$6,Raw!$H$5:$EZ$5,0))/60/60/24,"-")</f>
        <v>9.7685185185185184E-3</v>
      </c>
      <c r="J59" s="166"/>
      <c r="K59" s="223">
        <f>IFERROR(INDEX(Raw!$H$6:$EZ$2076,MATCH($B59&amp;$D59&amp;$B$6,Raw!$A$6:$A$2076,0),MATCH(K$6,Raw!$H$5:$EZ$5,0)),"-")</f>
        <v>367</v>
      </c>
      <c r="L59" s="166"/>
      <c r="M59" s="223">
        <f>IFERROR(INDEX(Raw!$H$6:$EZ$2076,MATCH($B59&amp;$D59&amp;$B$6,Raw!$A$6:$A$2076,0),MATCH(M$6,Raw!$H$5:$EZ$5,0))/60/60,"-")</f>
        <v>42.024722222222216</v>
      </c>
      <c r="N59" s="196">
        <f>IFERROR(INDEX(Raw!$H$6:$EZ$2076,MATCH($B59&amp;$D59&amp;$B$6,Raw!$A$6:$A$2076,0),MATCH(N$6,Raw!$H$5:$EZ$5,0))/60/60/24,"-")</f>
        <v>4.7685185185185183E-3</v>
      </c>
      <c r="O59" s="202">
        <f>IFERROR(INDEX(Raw!$H$6:$EZ$2076,MATCH($B59&amp;$D59&amp;$B$6,Raw!$A$6:$A$2076,0),MATCH(O$6,Raw!$H$5:$EZ$5,0))/60/60/24,"-")</f>
        <v>8.7152777777777784E-3</v>
      </c>
      <c r="P59" s="21"/>
      <c r="Q59" s="21">
        <f>IFERROR(INDEX(Raw!$H$6:$EZ$2076,MATCH($B59&amp;$D59&amp;$B$6,Raw!$A$6:$A$2076,0),MATCH(Q$6,Raw!$H$5:$EZ$5,0)),"-")</f>
        <v>48231</v>
      </c>
      <c r="R59" s="166"/>
      <c r="S59" s="21">
        <f>IFERROR(INDEX(Raw!$H$6:$EZ$2076,MATCH($B59&amp;$D59&amp;$B$6,Raw!$A$6:$A$2076,0),MATCH(S$6,Raw!$H$5:$EZ$5,0))/60/60,"-")</f>
        <v>5420.0777777777785</v>
      </c>
      <c r="T59" s="196">
        <f>IFERROR(INDEX(Raw!$H$6:$EZ$2076,MATCH($B59&amp;$D59&amp;$B$6,Raw!$A$6:$A$2076,0),MATCH(T$6,Raw!$H$5:$EZ$5,0))/60/60/24,"-")</f>
        <v>4.6874999999999998E-3</v>
      </c>
      <c r="U59" s="202">
        <f>IFERROR(INDEX(Raw!$H$6:$EZ$2076,MATCH($B59&amp;$D59&amp;$B$6,Raw!$A$6:$A$2076,0),MATCH(U$6,Raw!$H$5:$EZ$5,0))/60/60/24,"-")</f>
        <v>8.2638888888888883E-3</v>
      </c>
      <c r="V59" s="21"/>
      <c r="W59" s="21">
        <f>IFERROR(INDEX(Raw!$H$6:$EZ$2076,MATCH($B59&amp;$D59&amp;$B$6,Raw!$A$6:$A$2076,0),MATCH(W$6,Raw!$H$5:$EZ$5,0)),"-")</f>
        <v>25096</v>
      </c>
      <c r="X59" s="166"/>
      <c r="Y59" s="21">
        <f>IFERROR(INDEX(Raw!$H$6:$EZ$2076,MATCH($B59&amp;$D59&amp;$B$6,Raw!$A$6:$A$2076,0),MATCH(Y$6,Raw!$H$5:$EZ$5,0))/60/60,"-")</f>
        <v>8026.1011111111111</v>
      </c>
      <c r="Z59" s="196">
        <f>IFERROR(INDEX(Raw!$H$6:$EZ$2076,MATCH($B59&amp;$D59&amp;$B$6,Raw!$A$6:$A$2076,0),MATCH(Z$6,Raw!$H$5:$EZ$5,0))/60/60/24,"-")</f>
        <v>1.3321759259259261E-2</v>
      </c>
      <c r="AA59" s="202">
        <f>IFERROR(INDEX(Raw!$H$6:$EZ$2076,MATCH($B59&amp;$D59&amp;$B$6,Raw!$A$6:$A$2076,0),MATCH(AA$6,Raw!$H$5:$EZ$5,0))/60/60/24,"-")</f>
        <v>2.5509259259259259E-2</v>
      </c>
      <c r="AB59" s="21"/>
      <c r="AC59" s="223">
        <f>IFERROR(INDEX(Raw!$H$6:$EZ$2076,MATCH($B59&amp;$D59&amp;$B$6,Raw!$A$6:$A$2076,0),MATCH(AC$6,Raw!$H$5:$EZ$5,0)),"-")</f>
        <v>7758</v>
      </c>
      <c r="AD59" s="166"/>
      <c r="AE59" s="223">
        <f>IFERROR(INDEX(Raw!$H$6:$EZ$2076,MATCH($B59&amp;$D59&amp;$B$6,Raw!$A$6:$A$2076,0),MATCH(AE$6,Raw!$H$5:$EZ$5,0))/60/60,"-")</f>
        <v>2277.6055555555558</v>
      </c>
      <c r="AF59" s="196">
        <f>IFERROR(INDEX(Raw!$H$6:$EZ$2076,MATCH($B59&amp;$D59&amp;$B$6,Raw!$A$6:$A$2076,0),MATCH(AF$6,Raw!$H$5:$EZ$5,0))/60/60/24,"-")</f>
        <v>1.2233796296296296E-2</v>
      </c>
      <c r="AG59" s="202">
        <f>IFERROR(INDEX(Raw!$H$6:$EZ$2076,MATCH($B59&amp;$D59&amp;$B$6,Raw!$A$6:$A$2076,0),MATCH(AG$6,Raw!$H$5:$EZ$5,0))/60/60/24,"-")</f>
        <v>2.6111111111111113E-2</v>
      </c>
      <c r="AH59" s="21"/>
      <c r="AI59" s="21">
        <f>IFERROR(INDEX(Raw!$H$6:$EZ$2076,MATCH($B59&amp;$D59&amp;$B$6,Raw!$A$6:$A$2076,0),MATCH(AI$6,Raw!$H$5:$EZ$5,0)),"-")</f>
        <v>309957</v>
      </c>
      <c r="AJ59" s="166"/>
      <c r="AK59" s="21">
        <f>IFERROR(INDEX(Raw!$H$6:$EZ$2076,MATCH($B59&amp;$D59&amp;$B$6,Raw!$A$6:$A$2076,0),MATCH(AK$6,Raw!$H$5:$EZ$5,0))/60/60,"-")</f>
        <v>94368.074999999997</v>
      </c>
      <c r="AL59" s="196">
        <f>IFERROR(INDEX(Raw!$H$6:$EZ$2076,MATCH($B59&amp;$D59&amp;$B$6,Raw!$A$6:$A$2076,0),MATCH(AL$6,Raw!$H$5:$EZ$5,0))/60/60/24,"-")</f>
        <v>1.2685185185185183E-2</v>
      </c>
      <c r="AM59" s="202">
        <f>IFERROR(INDEX(Raw!$H$6:$EZ$2076,MATCH($B59&amp;$D59&amp;$B$6,Raw!$A$6:$A$2076,0),MATCH(AM$6,Raw!$H$5:$EZ$5,0))/60/60/24,"-")</f>
        <v>2.4988425925925928E-2</v>
      </c>
      <c r="AN59" s="21"/>
      <c r="AO59" s="21">
        <f>IFERROR(INDEX(Raw!$H$6:$EZ$2076,MATCH($B59&amp;$D59&amp;$B$6,Raw!$A$6:$A$2076,0),MATCH(AO$6,Raw!$H$5:$EZ$5,0)),"-")</f>
        <v>17038</v>
      </c>
      <c r="AP59" s="166"/>
      <c r="AQ59" s="21">
        <f>IFERROR(INDEX(Raw!$H$6:$EZ$2076,MATCH($B59&amp;$D59&amp;$B$6,Raw!$A$6:$A$2076,0),MATCH(AQ$6,Raw!$H$5:$EZ$5,0))/60/60,"-")</f>
        <v>16498.507222222222</v>
      </c>
      <c r="AR59" s="196">
        <f>IFERROR(INDEX(Raw!$H$6:$EZ$2076,MATCH($B59&amp;$D59&amp;$B$6,Raw!$A$6:$A$2076,0),MATCH(AR$6,Raw!$H$5:$EZ$5,0))/60/60/24,"-")</f>
        <v>4.0347222222222222E-2</v>
      </c>
      <c r="AS59" s="202">
        <f>IFERROR(INDEX(Raw!$H$6:$EZ$2076,MATCH($B59&amp;$D59&amp;$B$6,Raw!$A$6:$A$2076,0),MATCH(AS$6,Raw!$H$5:$EZ$5,0))/60/60/24,"-")</f>
        <v>8.5902777777777772E-2</v>
      </c>
      <c r="AT59" s="21"/>
      <c r="AU59" s="223">
        <f>IFERROR(INDEX(Raw!$H$6:$EZ$2076,MATCH($B59&amp;$D59&amp;$B$6,Raw!$A$6:$A$2076,0),MATCH(AU$6,Raw!$H$5:$EZ$5,0)),"-")</f>
        <v>5622</v>
      </c>
      <c r="AV59" s="166"/>
      <c r="AW59" s="223">
        <f>IFERROR(INDEX(Raw!$H$6:$EZ$2076,MATCH($B59&amp;$D59&amp;$B$6,Raw!$A$6:$A$2076,0),MATCH(AW$6,Raw!$H$5:$EZ$5,0))/60/60,"-")</f>
        <v>5803.7902777777781</v>
      </c>
      <c r="AX59" s="196">
        <f>IFERROR(INDEX(Raw!$H$6:$EZ$2076,MATCH($B59&amp;$D59&amp;$B$6,Raw!$A$6:$A$2076,0),MATCH(AX$6,Raw!$H$5:$EZ$5,0))/60/60/24,"-")</f>
        <v>4.3009259259259254E-2</v>
      </c>
      <c r="AY59" s="202">
        <f>IFERROR(INDEX(Raw!$H$6:$EZ$2076,MATCH($B59&amp;$D59&amp;$B$6,Raw!$A$6:$A$2076,0),MATCH(AY$6,Raw!$H$5:$EZ$5,0))/60/60/24,"-")</f>
        <v>9.418981481481481E-2</v>
      </c>
      <c r="AZ59" s="21"/>
      <c r="BA59" s="21">
        <f>IFERROR(INDEX(Raw!$H$6:$EZ$2076,MATCH($B59&amp;$D59&amp;$B$6,Raw!$A$6:$A$2076,0),MATCH(BA$6,Raw!$H$5:$EZ$5,0)),"-")</f>
        <v>12663</v>
      </c>
      <c r="BB59" s="166"/>
      <c r="BC59" s="21">
        <f>IFERROR(INDEX(Raw!$H$6:$EZ$2076,MATCH($B59&amp;$D59&amp;$B$6,Raw!$A$6:$A$2076,0),MATCH(BC$6,Raw!$H$5:$EZ$5,0))/60/60,"-")</f>
        <v>18119.929722222223</v>
      </c>
      <c r="BD59" s="196">
        <f>IFERROR(INDEX(Raw!$H$6:$EZ$2076,MATCH($B59&amp;$D59&amp;$B$6,Raw!$A$6:$A$2076,0),MATCH(BD$6,Raw!$H$5:$EZ$5,0))/60/60/24,"-")</f>
        <v>5.9618055555555549E-2</v>
      </c>
      <c r="BE59" s="202">
        <f>IFERROR(INDEX(Raw!$H$6:$EZ$2076,MATCH($B59&amp;$D59&amp;$B$6,Raw!$A$6:$A$2076,0),MATCH(BE$6,Raw!$H$5:$EZ$5,0))/60/60/24,"-")</f>
        <v>0.12593750000000001</v>
      </c>
      <c r="BF59" s="21"/>
      <c r="BG59" s="21">
        <f>IFERROR(INDEX(Raw!$H$6:$EZ$2076,MATCH($B59&amp;$D59&amp;$B$6,Raw!$A$6:$A$2076,0),MATCH(BG$6,Raw!$H$5:$EZ$5,0)),"-")</f>
        <v>2442</v>
      </c>
      <c r="BH59" s="166"/>
      <c r="BI59" s="21">
        <f>IFERROR(INDEX(Raw!$H$6:$EZ$2076,MATCH($B59&amp;$D59&amp;$B$6,Raw!$A$6:$A$2076,0),MATCH(BI$6,Raw!$H$5:$EZ$5,0))/60/60,"-")</f>
        <v>3286.5575000000003</v>
      </c>
      <c r="BJ59" s="196">
        <f>IFERROR(INDEX(Raw!$H$6:$EZ$2076,MATCH($B59&amp;$D59&amp;$B$6,Raw!$A$6:$A$2076,0),MATCH(BJ$6,Raw!$H$5:$EZ$5,0))/60/60/24,"-")</f>
        <v>5.6076388888888891E-2</v>
      </c>
      <c r="BK59" s="202">
        <f>IFERROR(INDEX(Raw!$H$6:$EZ$2076,MATCH($B59&amp;$D59&amp;$B$6,Raw!$A$6:$A$2076,0),MATCH(BK$6,Raw!$H$5:$EZ$5,0))/60/60/24,"-")</f>
        <v>0.12344907407407409</v>
      </c>
      <c r="BL59" s="166"/>
      <c r="BM59" s="220">
        <f>IFERROR(INDEX(Raw!$H$6:$EZ$2076,MATCH($B59&amp;$D59&amp;$B$6,Raw!$A$6:$A$2076,0),MATCH(BM$6,Raw!$H$5:$EZ$5,0)),"-")</f>
        <v>2934</v>
      </c>
    </row>
    <row r="60" spans="1:65" s="1" customFormat="1" collapsed="1" x14ac:dyDescent="0.25">
      <c r="A60" s="188">
        <f t="shared" si="44"/>
        <v>44256</v>
      </c>
      <c r="B60" s="147" t="str">
        <f>IF($D60="April",LEFT($B59,4)+1&amp;"-"&amp;RIGHT($B59,2)+1,$B59)</f>
        <v>2020-21</v>
      </c>
      <c r="C60" s="139" t="s">
        <v>142</v>
      </c>
      <c r="D60" s="95" t="s">
        <v>142</v>
      </c>
      <c r="E60" s="222">
        <f>IFERROR(INDEX(Raw!$H$6:$EZ$2076,MATCH($B60&amp;$D60&amp;$B$6,Raw!$A$6:$A$2076,0),MATCH(E$6,Raw!$H$5:$EZ$5,0)),"-")</f>
        <v>769</v>
      </c>
      <c r="F60" s="391"/>
      <c r="G60" s="225">
        <f>IFERROR(INDEX(Raw!$H$6:$EZ$2076,MATCH($B60&amp;$D60&amp;$B$6,Raw!$A$6:$A$2076,0),MATCH(G$6,Raw!$H$5:$EZ$5,0))/60/60,"-")</f>
        <v>103.41111111111111</v>
      </c>
      <c r="H60" s="197">
        <f>IFERROR(INDEX(Raw!$H$6:$EZ$2076,MATCH($B60&amp;$D60&amp;$B$6,Raw!$A$6:$A$2076,0),MATCH(H$6,Raw!$H$5:$EZ$5,0))/60/60/24,"-")</f>
        <v>5.6018518518518518E-3</v>
      </c>
      <c r="I60" s="206">
        <f>IFERROR(INDEX(Raw!$H$6:$EZ$2076,MATCH($B60&amp;$D60&amp;$B$6,Raw!$A$6:$A$2076,0),MATCH(I$6,Raw!$H$5:$EZ$5,0))/60/60/24,"-")</f>
        <v>9.8032407407407408E-3</v>
      </c>
      <c r="J60" s="166"/>
      <c r="K60" s="225">
        <f>IFERROR(INDEX(Raw!$H$6:$EZ$2076,MATCH($B60&amp;$D60&amp;$B$6,Raw!$A$6:$A$2076,0),MATCH(K$6,Raw!$H$5:$EZ$5,0)),"-")</f>
        <v>440</v>
      </c>
      <c r="L60" s="391"/>
      <c r="M60" s="225">
        <f>IFERROR(INDEX(Raw!$H$6:$EZ$2076,MATCH($B60&amp;$D60&amp;$B$6,Raw!$A$6:$A$2076,0),MATCH(M$6,Raw!$H$5:$EZ$5,0))/60/60,"-")</f>
        <v>54.261666666666663</v>
      </c>
      <c r="N60" s="197">
        <f>IFERROR(INDEX(Raw!$H$6:$EZ$2076,MATCH($B60&amp;$D60&amp;$B$6,Raw!$A$6:$A$2076,0),MATCH(N$6,Raw!$H$5:$EZ$5,0))/60/60/24,"-")</f>
        <v>5.138888888888889E-3</v>
      </c>
      <c r="O60" s="206">
        <f>IFERROR(INDEX(Raw!$H$6:$EZ$2076,MATCH($B60&amp;$D60&amp;$B$6,Raw!$A$6:$A$2076,0),MATCH(O$6,Raw!$H$5:$EZ$5,0))/60/60/24,"-")</f>
        <v>9.1319444444444443E-3</v>
      </c>
      <c r="P60" s="21"/>
      <c r="Q60" s="22">
        <f>IFERROR(INDEX(Raw!$H$6:$EZ$2076,MATCH($B60&amp;$D60&amp;$B$6,Raw!$A$6:$A$2076,0),MATCH(Q$6,Raw!$H$5:$EZ$5,0)),"-")</f>
        <v>55571</v>
      </c>
      <c r="R60" s="391"/>
      <c r="S60" s="22">
        <f>IFERROR(INDEX(Raw!$H$6:$EZ$2076,MATCH($B60&amp;$D60&amp;$B$6,Raw!$A$6:$A$2076,0),MATCH(S$6,Raw!$H$5:$EZ$5,0))/60/60,"-")</f>
        <v>6267.6224999999995</v>
      </c>
      <c r="T60" s="197">
        <f>IFERROR(INDEX(Raw!$H$6:$EZ$2076,MATCH($B60&amp;$D60&amp;$B$6,Raw!$A$6:$A$2076,0),MATCH(T$6,Raw!$H$5:$EZ$5,0))/60/60/24,"-")</f>
        <v>4.6990740740740743E-3</v>
      </c>
      <c r="U60" s="206">
        <f>IFERROR(INDEX(Raw!$H$6:$EZ$2076,MATCH($B60&amp;$D60&amp;$B$6,Raw!$A$6:$A$2076,0),MATCH(U$6,Raw!$H$5:$EZ$5,0))/60/60/24,"-")</f>
        <v>8.2754629629629619E-3</v>
      </c>
      <c r="V60" s="21"/>
      <c r="W60" s="22">
        <f>IFERROR(INDEX(Raw!$H$6:$EZ$2076,MATCH($B60&amp;$D60&amp;$B$6,Raw!$A$6:$A$2076,0),MATCH(W$6,Raw!$H$5:$EZ$5,0)),"-")</f>
        <v>26938</v>
      </c>
      <c r="X60" s="391"/>
      <c r="Y60" s="22">
        <f>IFERROR(INDEX(Raw!$H$6:$EZ$2076,MATCH($B60&amp;$D60&amp;$B$6,Raw!$A$6:$A$2076,0),MATCH(Y$6,Raw!$H$5:$EZ$5,0))/60/60,"-")</f>
        <v>8470.2180555555551</v>
      </c>
      <c r="Z60" s="197">
        <f>IFERROR(INDEX(Raw!$H$6:$EZ$2076,MATCH($B60&amp;$D60&amp;$B$6,Raw!$A$6:$A$2076,0),MATCH(Z$6,Raw!$H$5:$EZ$5,0))/60/60/24,"-")</f>
        <v>1.3101851851851852E-2</v>
      </c>
      <c r="AA60" s="206">
        <f>IFERROR(INDEX(Raw!$H$6:$EZ$2076,MATCH($B60&amp;$D60&amp;$B$6,Raw!$A$6:$A$2076,0),MATCH(AA$6,Raw!$H$5:$EZ$5,0))/60/60/24,"-")</f>
        <v>2.5069444444444446E-2</v>
      </c>
      <c r="AB60" s="21"/>
      <c r="AC60" s="225">
        <f>IFERROR(INDEX(Raw!$H$6:$EZ$2076,MATCH($B60&amp;$D60&amp;$B$6,Raw!$A$6:$A$2076,0),MATCH(AC$6,Raw!$H$5:$EZ$5,0)),"-")</f>
        <v>9215</v>
      </c>
      <c r="AD60" s="391"/>
      <c r="AE60" s="225">
        <f>IFERROR(INDEX(Raw!$H$6:$EZ$2076,MATCH($B60&amp;$D60&amp;$B$6,Raw!$A$6:$A$2076,0),MATCH(AE$6,Raw!$H$5:$EZ$5,0))/60/60,"-")</f>
        <v>2704.6758333333332</v>
      </c>
      <c r="AF60" s="197">
        <f>IFERROR(INDEX(Raw!$H$6:$EZ$2076,MATCH($B60&amp;$D60&amp;$B$6,Raw!$A$6:$A$2076,0),MATCH(AF$6,Raw!$H$5:$EZ$5,0))/60/60/24,"-")</f>
        <v>1.2233796296296296E-2</v>
      </c>
      <c r="AG60" s="206">
        <f>IFERROR(INDEX(Raw!$H$6:$EZ$2076,MATCH($B60&amp;$D60&amp;$B$6,Raw!$A$6:$A$2076,0),MATCH(AG$6,Raw!$H$5:$EZ$5,0))/60/60/24,"-")</f>
        <v>2.613425925925926E-2</v>
      </c>
      <c r="AH60" s="21"/>
      <c r="AI60" s="22">
        <f>IFERROR(INDEX(Raw!$H$6:$EZ$2076,MATCH($B60&amp;$D60&amp;$B$6,Raw!$A$6:$A$2076,0),MATCH(AI$6,Raw!$H$5:$EZ$5,0)),"-")</f>
        <v>343511</v>
      </c>
      <c r="AJ60" s="391"/>
      <c r="AK60" s="22">
        <f>IFERROR(INDEX(Raw!$H$6:$EZ$2076,MATCH($B60&amp;$D60&amp;$B$6,Raw!$A$6:$A$2076,0),MATCH(AK$6,Raw!$H$5:$EZ$5,0))/60/60,"-")</f>
        <v>105513.08944444444</v>
      </c>
      <c r="AL60" s="197">
        <f>IFERROR(INDEX(Raw!$H$6:$EZ$2076,MATCH($B60&amp;$D60&amp;$B$6,Raw!$A$6:$A$2076,0),MATCH(AL$6,Raw!$H$5:$EZ$5,0))/60/60/24,"-")</f>
        <v>1.2800925925925926E-2</v>
      </c>
      <c r="AM60" s="206">
        <f>IFERROR(INDEX(Raw!$H$6:$EZ$2076,MATCH($B60&amp;$D60&amp;$B$6,Raw!$A$6:$A$2076,0),MATCH(AM$6,Raw!$H$5:$EZ$5,0))/60/60/24,"-")</f>
        <v>2.521990740740741E-2</v>
      </c>
      <c r="AN60" s="21"/>
      <c r="AO60" s="22">
        <f>IFERROR(INDEX(Raw!$H$6:$EZ$2076,MATCH($B60&amp;$D60&amp;$B$6,Raw!$A$6:$A$2076,0),MATCH(AO$6,Raw!$H$5:$EZ$5,0)),"-")</f>
        <v>18964</v>
      </c>
      <c r="AP60" s="391"/>
      <c r="AQ60" s="22">
        <f>IFERROR(INDEX(Raw!$H$6:$EZ$2076,MATCH($B60&amp;$D60&amp;$B$6,Raw!$A$6:$A$2076,0),MATCH(AQ$6,Raw!$H$5:$EZ$5,0))/60/60,"-")</f>
        <v>19967.585833333331</v>
      </c>
      <c r="AR60" s="197">
        <f>IFERROR(INDEX(Raw!$H$6:$EZ$2076,MATCH($B60&amp;$D60&amp;$B$6,Raw!$A$6:$A$2076,0),MATCH(AR$6,Raw!$H$5:$EZ$5,0))/60/60/24,"-")</f>
        <v>4.3877314814814806E-2</v>
      </c>
      <c r="AS60" s="206">
        <f>IFERROR(INDEX(Raw!$H$6:$EZ$2076,MATCH($B60&amp;$D60&amp;$B$6,Raw!$A$6:$A$2076,0),MATCH(AS$6,Raw!$H$5:$EZ$5,0))/60/60/24,"-")</f>
        <v>9.2511574074074079E-2</v>
      </c>
      <c r="AT60" s="21"/>
      <c r="AU60" s="225">
        <f>IFERROR(INDEX(Raw!$H$6:$EZ$2076,MATCH($B60&amp;$D60&amp;$B$6,Raw!$A$6:$A$2076,0),MATCH(AU$6,Raw!$H$5:$EZ$5,0)),"-")</f>
        <v>6891</v>
      </c>
      <c r="AV60" s="391"/>
      <c r="AW60" s="225">
        <f>IFERROR(INDEX(Raw!$H$6:$EZ$2076,MATCH($B60&amp;$D60&amp;$B$6,Raw!$A$6:$A$2076,0),MATCH(AW$6,Raw!$H$5:$EZ$5,0))/60/60,"-")</f>
        <v>7549.618611111111</v>
      </c>
      <c r="AX60" s="197">
        <f>IFERROR(INDEX(Raw!$H$6:$EZ$2076,MATCH($B60&amp;$D60&amp;$B$6,Raw!$A$6:$A$2076,0),MATCH(AX$6,Raw!$H$5:$EZ$5,0))/60/60/24,"-")</f>
        <v>4.5648148148148153E-2</v>
      </c>
      <c r="AY60" s="206">
        <f>IFERROR(INDEX(Raw!$H$6:$EZ$2076,MATCH($B60&amp;$D60&amp;$B$6,Raw!$A$6:$A$2076,0),MATCH(AY$6,Raw!$H$5:$EZ$5,0))/60/60/24,"-")</f>
        <v>9.9953703703703711E-2</v>
      </c>
      <c r="AZ60" s="21"/>
      <c r="BA60" s="22">
        <f>IFERROR(INDEX(Raw!$H$6:$EZ$2076,MATCH($B60&amp;$D60&amp;$B$6,Raw!$A$6:$A$2076,0),MATCH(BA$6,Raw!$H$5:$EZ$5,0)),"-")</f>
        <v>14096</v>
      </c>
      <c r="BB60" s="391"/>
      <c r="BC60" s="22">
        <f>IFERROR(INDEX(Raw!$H$6:$EZ$2076,MATCH($B60&amp;$D60&amp;$B$6,Raw!$A$6:$A$2076,0),MATCH(BC$6,Raw!$H$5:$EZ$5,0))/60/60,"-")</f>
        <v>21433.269166666665</v>
      </c>
      <c r="BD60" s="197">
        <f>IFERROR(INDEX(Raw!$H$6:$EZ$2076,MATCH($B60&amp;$D60&amp;$B$6,Raw!$A$6:$A$2076,0),MATCH(BD$6,Raw!$H$5:$EZ$5,0))/60/60/24,"-")</f>
        <v>6.3356481481481486E-2</v>
      </c>
      <c r="BE60" s="206">
        <f>IFERROR(INDEX(Raw!$H$6:$EZ$2076,MATCH($B60&amp;$D60&amp;$B$6,Raw!$A$6:$A$2076,0),MATCH(BE$6,Raw!$H$5:$EZ$5,0))/60/60/24,"-")</f>
        <v>0.13547453703703705</v>
      </c>
      <c r="BF60" s="21"/>
      <c r="BG60" s="22">
        <f>IFERROR(INDEX(Raw!$H$6:$EZ$2076,MATCH($B60&amp;$D60&amp;$B$6,Raw!$A$6:$A$2076,0),MATCH(BG$6,Raw!$H$5:$EZ$5,0)),"-")</f>
        <v>2628</v>
      </c>
      <c r="BH60" s="391"/>
      <c r="BI60" s="22">
        <f>IFERROR(INDEX(Raw!$H$6:$EZ$2076,MATCH($B60&amp;$D60&amp;$B$6,Raw!$A$6:$A$2076,0),MATCH(BI$6,Raw!$H$5:$EZ$5,0))/60/60,"-")</f>
        <v>4149.5980555555552</v>
      </c>
      <c r="BJ60" s="197">
        <f>IFERROR(INDEX(Raw!$H$6:$EZ$2076,MATCH($B60&amp;$D60&amp;$B$6,Raw!$A$6:$A$2076,0),MATCH(BJ$6,Raw!$H$5:$EZ$5,0))/60/60/24,"-")</f>
        <v>6.5787037037037047E-2</v>
      </c>
      <c r="BK60" s="206">
        <f>IFERROR(INDEX(Raw!$H$6:$EZ$2076,MATCH($B60&amp;$D60&amp;$B$6,Raw!$A$6:$A$2076,0),MATCH(BK$6,Raw!$H$5:$EZ$5,0))/60/60/24,"-")</f>
        <v>0.15107638888888889</v>
      </c>
      <c r="BL60" s="166"/>
      <c r="BM60" s="222">
        <f>IFERROR(INDEX(Raw!$H$6:$EZ$2076,MATCH($B60&amp;$D60&amp;$B$6,Raw!$A$6:$A$2076,0),MATCH(BM$6,Raw!$H$5:$EZ$5,0)),"-")</f>
        <v>3232</v>
      </c>
    </row>
    <row r="61" spans="1:65" s="1" customFormat="1" ht="17.5" x14ac:dyDescent="0.35">
      <c r="A61" s="188">
        <f t="shared" si="44"/>
        <v>44287</v>
      </c>
      <c r="B61" s="55" t="s">
        <v>131</v>
      </c>
      <c r="C61" s="137" t="s">
        <v>143</v>
      </c>
      <c r="D61" s="101" t="s">
        <v>143</v>
      </c>
      <c r="E61" s="220">
        <f>IFERROR(INDEX(Raw!$H$6:$EZ$2076,MATCH($B61&amp;$D61&amp;$B$6,Raw!$A$6:$A$2076,0),MATCH(E$6,Raw!$H$5:$EZ$5,0)),"-")</f>
        <v>686</v>
      </c>
      <c r="F61" s="166"/>
      <c r="G61" s="223">
        <f>IFERROR(INDEX(Raw!$H$6:$EZ$2076,MATCH($B61&amp;$D61&amp;$B$6,Raw!$A$6:$A$2076,0),MATCH(G$6,Raw!$H$5:$EZ$5,0))/60/60,"-")</f>
        <v>101.79944444444443</v>
      </c>
      <c r="H61" s="196">
        <f>IFERROR(INDEX(Raw!$H$6:$EZ$2076,MATCH($B61&amp;$D61&amp;$B$6,Raw!$A$6:$A$2076,0),MATCH(H$6,Raw!$H$5:$EZ$5,0))/60/60/24,"-")</f>
        <v>6.1805555555555563E-3</v>
      </c>
      <c r="I61" s="202">
        <f>IFERROR(INDEX(Raw!$H$6:$EZ$2076,MATCH($B61&amp;$D61&amp;$B$6,Raw!$A$6:$A$2076,0),MATCH(I$6,Raw!$H$5:$EZ$5,0))/60/60/24,"-")</f>
        <v>1.0219907407407408E-2</v>
      </c>
      <c r="J61" s="166"/>
      <c r="K61" s="223">
        <f>IFERROR(INDEX(Raw!$H$6:$EZ$2076,MATCH($B61&amp;$D61&amp;$B$6,Raw!$A$6:$A$2076,0),MATCH(K$6,Raw!$H$5:$EZ$5,0)),"-")</f>
        <v>472</v>
      </c>
      <c r="L61" s="166"/>
      <c r="M61" s="223">
        <f>IFERROR(INDEX(Raw!$H$6:$EZ$2076,MATCH($B61&amp;$D61&amp;$B$6,Raw!$A$6:$A$2076,0),MATCH(M$6,Raw!$H$5:$EZ$5,0))/60/60,"-")</f>
        <v>58.651111111111113</v>
      </c>
      <c r="N61" s="196">
        <f>IFERROR(INDEX(Raw!$H$6:$EZ$2076,MATCH($B61&amp;$D61&amp;$B$6,Raw!$A$6:$A$2076,0),MATCH(N$6,Raw!$H$5:$EZ$5,0))/60/60/24,"-")</f>
        <v>5.1736111111111115E-3</v>
      </c>
      <c r="O61" s="202">
        <f>IFERROR(INDEX(Raw!$H$6:$EZ$2076,MATCH($B61&amp;$D61&amp;$B$6,Raw!$A$6:$A$2076,0),MATCH(O$6,Raw!$H$5:$EZ$5,0))/60/60/24,"-")</f>
        <v>8.6574074074074071E-3</v>
      </c>
      <c r="P61" s="21"/>
      <c r="Q61" s="21">
        <f>IFERROR(INDEX(Raw!$H$6:$EZ$2076,MATCH($B61&amp;$D61&amp;$B$6,Raw!$A$6:$A$2076,0),MATCH(Q$6,Raw!$H$5:$EZ$5,0)),"-")</f>
        <v>57119</v>
      </c>
      <c r="R61" s="166"/>
      <c r="S61" s="21">
        <f>IFERROR(INDEX(Raw!$H$6:$EZ$2076,MATCH($B61&amp;$D61&amp;$B$6,Raw!$A$6:$A$2076,0),MATCH(S$6,Raw!$H$5:$EZ$5,0))/60/60,"-")</f>
        <v>6642.7230555555561</v>
      </c>
      <c r="T61" s="196">
        <f>IFERROR(INDEX(Raw!$H$6:$EZ$2076,MATCH($B61&amp;$D61&amp;$B$6,Raw!$A$6:$A$2076,0),MATCH(T$6,Raw!$H$5:$EZ$5,0))/60/60/24,"-")</f>
        <v>4.8495370370370368E-3</v>
      </c>
      <c r="U61" s="202">
        <f>IFERROR(INDEX(Raw!$H$6:$EZ$2076,MATCH($B61&amp;$D61&amp;$B$6,Raw!$A$6:$A$2076,0),MATCH(U$6,Raw!$H$5:$EZ$5,0))/60/60/24,"-")</f>
        <v>8.611111111111111E-3</v>
      </c>
      <c r="V61" s="21"/>
      <c r="W61" s="21">
        <f>IFERROR(INDEX(Raw!$H$6:$EZ$2076,MATCH($B61&amp;$D61&amp;$B$6,Raw!$A$6:$A$2076,0),MATCH(W$6,Raw!$H$5:$EZ$5,0)),"-")</f>
        <v>25219</v>
      </c>
      <c r="X61" s="166"/>
      <c r="Y61" s="21">
        <f>IFERROR(INDEX(Raw!$H$6:$EZ$2076,MATCH($B61&amp;$D61&amp;$B$6,Raw!$A$6:$A$2076,0),MATCH(Y$6,Raw!$H$5:$EZ$5,0))/60/60,"-")</f>
        <v>8767.4566666666669</v>
      </c>
      <c r="Z61" s="196">
        <f>IFERROR(INDEX(Raw!$H$6:$EZ$2076,MATCH($B61&amp;$D61&amp;$B$6,Raw!$A$6:$A$2076,0),MATCH(Z$6,Raw!$H$5:$EZ$5,0))/60/60/24,"-")</f>
        <v>1.4490740740740742E-2</v>
      </c>
      <c r="AA61" s="202">
        <f>IFERROR(INDEX(Raw!$H$6:$EZ$2076,MATCH($B61&amp;$D61&amp;$B$6,Raw!$A$6:$A$2076,0),MATCH(AA$6,Raw!$H$5:$EZ$5,0))/60/60/24,"-")</f>
        <v>2.8101851851851854E-2</v>
      </c>
      <c r="AB61" s="21"/>
      <c r="AC61" s="223">
        <f>IFERROR(INDEX(Raw!$H$6:$EZ$2076,MATCH($B61&amp;$D61&amp;$B$6,Raw!$A$6:$A$2076,0),MATCH(AC$6,Raw!$H$5:$EZ$5,0)),"-")</f>
        <v>9666</v>
      </c>
      <c r="AD61" s="166"/>
      <c r="AE61" s="223">
        <f>IFERROR(INDEX(Raw!$H$6:$EZ$2076,MATCH($B61&amp;$D61&amp;$B$6,Raw!$A$6:$A$2076,0),MATCH(AE$6,Raw!$H$5:$EZ$5,0))/60/60,"-")</f>
        <v>3258.0875000000001</v>
      </c>
      <c r="AF61" s="196">
        <f>IFERROR(INDEX(Raw!$H$6:$EZ$2076,MATCH($B61&amp;$D61&amp;$B$6,Raw!$A$6:$A$2076,0),MATCH(AF$6,Raw!$H$5:$EZ$5,0))/60/60/24,"-")</f>
        <v>1.4039351851851851E-2</v>
      </c>
      <c r="AG61" s="202">
        <f>IFERROR(INDEX(Raw!$H$6:$EZ$2076,MATCH($B61&amp;$D61&amp;$B$6,Raw!$A$6:$A$2076,0),MATCH(AG$6,Raw!$H$5:$EZ$5,0))/60/60/24,"-")</f>
        <v>3.0115740740740738E-2</v>
      </c>
      <c r="AH61" s="21"/>
      <c r="AI61" s="21">
        <f>IFERROR(INDEX(Raw!$H$6:$EZ$2076,MATCH($B61&amp;$D61&amp;$B$6,Raw!$A$6:$A$2076,0),MATCH(AI$6,Raw!$H$5:$EZ$5,0)),"-")</f>
        <v>348661</v>
      </c>
      <c r="AJ61" s="166"/>
      <c r="AK61" s="21">
        <f>IFERROR(INDEX(Raw!$H$6:$EZ$2076,MATCH($B61&amp;$D61&amp;$B$6,Raw!$A$6:$A$2076,0),MATCH(AK$6,Raw!$H$5:$EZ$5,0))/60/60,"-")</f>
        <v>117680.57388888889</v>
      </c>
      <c r="AL61" s="196">
        <f>IFERROR(INDEX(Raw!$H$6:$EZ$2076,MATCH($B61&amp;$D61&amp;$B$6,Raw!$A$6:$A$2076,0),MATCH(AL$6,Raw!$H$5:$EZ$5,0))/60/60/24,"-")</f>
        <v>1.40625E-2</v>
      </c>
      <c r="AM61" s="202">
        <f>IFERROR(INDEX(Raw!$H$6:$EZ$2076,MATCH($B61&amp;$D61&amp;$B$6,Raw!$A$6:$A$2076,0),MATCH(AM$6,Raw!$H$5:$EZ$5,0))/60/60/24,"-")</f>
        <v>2.8078703703703703E-2</v>
      </c>
      <c r="AN61" s="21"/>
      <c r="AO61" s="21">
        <f>IFERROR(INDEX(Raw!$H$6:$EZ$2076,MATCH($B61&amp;$D61&amp;$B$6,Raw!$A$6:$A$2076,0),MATCH(AO$6,Raw!$H$5:$EZ$5,0)),"-")</f>
        <v>17650</v>
      </c>
      <c r="AP61" s="166"/>
      <c r="AQ61" s="21">
        <f>IFERROR(INDEX(Raw!$H$6:$EZ$2076,MATCH($B61&amp;$D61&amp;$B$6,Raw!$A$6:$A$2076,0),MATCH(AQ$6,Raw!$H$5:$EZ$5,0))/60/60,"-")</f>
        <v>23465.023055555554</v>
      </c>
      <c r="AR61" s="196">
        <f>IFERROR(INDEX(Raw!$H$6:$EZ$2076,MATCH($B61&amp;$D61&amp;$B$6,Raw!$A$6:$A$2076,0),MATCH(AR$6,Raw!$H$5:$EZ$5,0))/60/60/24,"-")</f>
        <v>5.5393518518518516E-2</v>
      </c>
      <c r="AS61" s="202">
        <f>IFERROR(INDEX(Raw!$H$6:$EZ$2076,MATCH($B61&amp;$D61&amp;$B$6,Raw!$A$6:$A$2076,0),MATCH(AS$6,Raw!$H$5:$EZ$5,0))/60/60/24,"-")</f>
        <v>0.11508101851851853</v>
      </c>
      <c r="AT61" s="21"/>
      <c r="AU61" s="223">
        <f>IFERROR(INDEX(Raw!$H$6:$EZ$2076,MATCH($B61&amp;$D61&amp;$B$6,Raw!$A$6:$A$2076,0),MATCH(AU$6,Raw!$H$5:$EZ$5,0)),"-")</f>
        <v>6848</v>
      </c>
      <c r="AV61" s="166"/>
      <c r="AW61" s="223">
        <f>IFERROR(INDEX(Raw!$H$6:$EZ$2076,MATCH($B61&amp;$D61&amp;$B$6,Raw!$A$6:$A$2076,0),MATCH(AW$6,Raw!$H$5:$EZ$5,0))/60/60,"-")</f>
        <v>8973.0588888888888</v>
      </c>
      <c r="AX61" s="196">
        <f>IFERROR(INDEX(Raw!$H$6:$EZ$2076,MATCH($B61&amp;$D61&amp;$B$6,Raw!$A$6:$A$2076,0),MATCH(AX$6,Raw!$H$5:$EZ$5,0))/60/60/24,"-")</f>
        <v>5.4594907407407404E-2</v>
      </c>
      <c r="AY61" s="202">
        <f>IFERROR(INDEX(Raw!$H$6:$EZ$2076,MATCH($B61&amp;$D61&amp;$B$6,Raw!$A$6:$A$2076,0),MATCH(AY$6,Raw!$H$5:$EZ$5,0))/60/60/24,"-")</f>
        <v>0.12152777777777778</v>
      </c>
      <c r="AZ61" s="21"/>
      <c r="BA61" s="21">
        <f>IFERROR(INDEX(Raw!$H$6:$EZ$2076,MATCH($B61&amp;$D61&amp;$B$6,Raw!$A$6:$A$2076,0),MATCH(BA$6,Raw!$H$5:$EZ$5,0)),"-")</f>
        <v>12674</v>
      </c>
      <c r="BB61" s="166"/>
      <c r="BC61" s="21">
        <f>IFERROR(INDEX(Raw!$H$6:$EZ$2076,MATCH($B61&amp;$D61&amp;$B$6,Raw!$A$6:$A$2076,0),MATCH(BC$6,Raw!$H$5:$EZ$5,0))/60/60,"-")</f>
        <v>24345.079444444444</v>
      </c>
      <c r="BD61" s="196">
        <f>IFERROR(INDEX(Raw!$H$6:$EZ$2076,MATCH($B61&amp;$D61&amp;$B$6,Raw!$A$6:$A$2076,0),MATCH(BD$6,Raw!$H$5:$EZ$5,0))/60/60/24,"-")</f>
        <v>8.0034722222222229E-2</v>
      </c>
      <c r="BE61" s="202">
        <f>IFERROR(INDEX(Raw!$H$6:$EZ$2076,MATCH($B61&amp;$D61&amp;$B$6,Raw!$A$6:$A$2076,0),MATCH(BE$6,Raw!$H$5:$EZ$5,0))/60/60/24,"-")</f>
        <v>0.17053240740740741</v>
      </c>
      <c r="BF61" s="21"/>
      <c r="BG61" s="21">
        <f>IFERROR(INDEX(Raw!$H$6:$EZ$2076,MATCH($B61&amp;$D61&amp;$B$6,Raw!$A$6:$A$2076,0),MATCH(BG$6,Raw!$H$5:$EZ$5,0)),"-")</f>
        <v>2623</v>
      </c>
      <c r="BH61" s="166"/>
      <c r="BI61" s="21">
        <f>IFERROR(INDEX(Raw!$H$6:$EZ$2076,MATCH($B61&amp;$D61&amp;$B$6,Raw!$A$6:$A$2076,0),MATCH(BI$6,Raw!$H$5:$EZ$5,0))/60/60,"-")</f>
        <v>5869.3286111111111</v>
      </c>
      <c r="BJ61" s="196">
        <f>IFERROR(INDEX(Raw!$H$6:$EZ$2076,MATCH($B61&amp;$D61&amp;$B$6,Raw!$A$6:$A$2076,0),MATCH(BJ$6,Raw!$H$5:$EZ$5,0))/60/60/24,"-")</f>
        <v>9.3240740740740749E-2</v>
      </c>
      <c r="BK61" s="202">
        <f>IFERROR(INDEX(Raw!$H$6:$EZ$2076,MATCH($B61&amp;$D61&amp;$B$6,Raw!$A$6:$A$2076,0),MATCH(BK$6,Raw!$H$5:$EZ$5,0))/60/60/24,"-")</f>
        <v>0.21924768518518514</v>
      </c>
      <c r="BL61" s="166"/>
      <c r="BM61" s="220">
        <f>IFERROR(INDEX(Raw!$H$6:$EZ$2076,MATCH($B61&amp;$D61&amp;$B$6,Raw!$A$6:$A$2076,0),MATCH(BM$6,Raw!$H$5:$EZ$5,0)),"-")</f>
        <v>774</v>
      </c>
    </row>
    <row r="62" spans="1:65" s="1" customFormat="1" x14ac:dyDescent="0.25">
      <c r="A62" s="188">
        <f t="shared" si="44"/>
        <v>44317</v>
      </c>
      <c r="B62" s="145" t="s">
        <v>131</v>
      </c>
      <c r="C62" s="137" t="s">
        <v>144</v>
      </c>
      <c r="D62" s="95" t="s">
        <v>144</v>
      </c>
      <c r="E62" s="220">
        <f>IFERROR(INDEX(Raw!$H$6:$EZ$2076,MATCH($B62&amp;$D62&amp;$B$6,Raw!$A$6:$A$2076,0),MATCH(E$6,Raw!$H$5:$EZ$5,0)),"-")</f>
        <v>863</v>
      </c>
      <c r="F62" s="166"/>
      <c r="G62" s="223">
        <f>IFERROR(INDEX(Raw!$H$6:$EZ$2076,MATCH($B62&amp;$D62&amp;$B$6,Raw!$A$6:$A$2076,0),MATCH(G$6,Raw!$H$5:$EZ$5,0))/60/60,"-")</f>
        <v>132.67111111111112</v>
      </c>
      <c r="H62" s="196">
        <f>IFERROR(INDEX(Raw!$H$6:$EZ$2076,MATCH($B62&amp;$D62&amp;$B$6,Raw!$A$6:$A$2076,0),MATCH(H$6,Raw!$H$5:$EZ$5,0))/60/60/24,"-")</f>
        <v>6.4004629629629628E-3</v>
      </c>
      <c r="I62" s="202">
        <f>IFERROR(INDEX(Raw!$H$6:$EZ$2076,MATCH($B62&amp;$D62&amp;$B$6,Raw!$A$6:$A$2076,0),MATCH(I$6,Raw!$H$5:$EZ$5,0))/60/60/24,"-")</f>
        <v>1.1446759259259261E-2</v>
      </c>
      <c r="J62" s="166"/>
      <c r="K62" s="223">
        <f>IFERROR(INDEX(Raw!$H$6:$EZ$2076,MATCH($B62&amp;$D62&amp;$B$6,Raw!$A$6:$A$2076,0),MATCH(K$6,Raw!$H$5:$EZ$5,0)),"-")</f>
        <v>546</v>
      </c>
      <c r="L62" s="166"/>
      <c r="M62" s="223">
        <f>IFERROR(INDEX(Raw!$H$6:$EZ$2076,MATCH($B62&amp;$D62&amp;$B$6,Raw!$A$6:$A$2076,0),MATCH(M$6,Raw!$H$5:$EZ$5,0))/60/60,"-")</f>
        <v>68.833333333333329</v>
      </c>
      <c r="N62" s="196">
        <f>IFERROR(INDEX(Raw!$H$6:$EZ$2076,MATCH($B62&amp;$D62&amp;$B$6,Raw!$A$6:$A$2076,0),MATCH(N$6,Raw!$H$5:$EZ$5,0))/60/60/24,"-")</f>
        <v>5.2546296296296299E-3</v>
      </c>
      <c r="O62" s="202">
        <f>IFERROR(INDEX(Raw!$H$6:$EZ$2076,MATCH($B62&amp;$D62&amp;$B$6,Raw!$A$6:$A$2076,0),MATCH(O$6,Raw!$H$5:$EZ$5,0))/60/60/24,"-")</f>
        <v>9.9305555555555553E-3</v>
      </c>
      <c r="P62" s="21"/>
      <c r="Q62" s="21">
        <f>IFERROR(INDEX(Raw!$H$6:$EZ$2076,MATCH($B62&amp;$D62&amp;$B$6,Raw!$A$6:$A$2076,0),MATCH(Q$6,Raw!$H$5:$EZ$5,0)),"-")</f>
        <v>66578</v>
      </c>
      <c r="R62" s="166"/>
      <c r="S62" s="21">
        <f>IFERROR(INDEX(Raw!$H$6:$EZ$2076,MATCH($B62&amp;$D62&amp;$B$6,Raw!$A$6:$A$2076,0),MATCH(S$6,Raw!$H$5:$EZ$5,0))/60/60,"-")</f>
        <v>8202.6927777777782</v>
      </c>
      <c r="T62" s="196">
        <f>IFERROR(INDEX(Raw!$H$6:$EZ$2076,MATCH($B62&amp;$D62&amp;$B$6,Raw!$A$6:$A$2076,0),MATCH(T$6,Raw!$H$5:$EZ$5,0))/60/60/24,"-")</f>
        <v>5.138888888888889E-3</v>
      </c>
      <c r="U62" s="202">
        <f>IFERROR(INDEX(Raw!$H$6:$EZ$2076,MATCH($B62&amp;$D62&amp;$B$6,Raw!$A$6:$A$2076,0),MATCH(U$6,Raw!$H$5:$EZ$5,0))/60/60/24,"-")</f>
        <v>9.1319444444444443E-3</v>
      </c>
      <c r="V62" s="21"/>
      <c r="W62" s="21">
        <f>IFERROR(INDEX(Raw!$H$6:$EZ$2076,MATCH($B62&amp;$D62&amp;$B$6,Raw!$A$6:$A$2076,0),MATCH(W$6,Raw!$H$5:$EZ$5,0)),"-")</f>
        <v>26907</v>
      </c>
      <c r="X62" s="166"/>
      <c r="Y62" s="21">
        <f>IFERROR(INDEX(Raw!$H$6:$EZ$2076,MATCH($B62&amp;$D62&amp;$B$6,Raw!$A$6:$A$2076,0),MATCH(Y$6,Raw!$H$5:$EZ$5,0))/60/60,"-")</f>
        <v>11246.590833333332</v>
      </c>
      <c r="Z62" s="196">
        <f>IFERROR(INDEX(Raw!$H$6:$EZ$2076,MATCH($B62&amp;$D62&amp;$B$6,Raw!$A$6:$A$2076,0),MATCH(Z$6,Raw!$H$5:$EZ$5,0))/60/60/24,"-")</f>
        <v>1.741898148148148E-2</v>
      </c>
      <c r="AA62" s="202">
        <f>IFERROR(INDEX(Raw!$H$6:$EZ$2076,MATCH($B62&amp;$D62&amp;$B$6,Raw!$A$6:$A$2076,0),MATCH(AA$6,Raw!$H$5:$EZ$5,0))/60/60/24,"-")</f>
        <v>3.4467592592592591E-2</v>
      </c>
      <c r="AB62" s="21"/>
      <c r="AC62" s="223">
        <f>IFERROR(INDEX(Raw!$H$6:$EZ$2076,MATCH($B62&amp;$D62&amp;$B$6,Raw!$A$6:$A$2076,0),MATCH(AC$6,Raw!$H$5:$EZ$5,0)),"-")</f>
        <v>10599</v>
      </c>
      <c r="AD62" s="166"/>
      <c r="AE62" s="223">
        <f>IFERROR(INDEX(Raw!$H$6:$EZ$2076,MATCH($B62&amp;$D62&amp;$B$6,Raw!$A$6:$A$2076,0),MATCH(AE$6,Raw!$H$5:$EZ$5,0))/60/60,"-")</f>
        <v>4280.1005555555557</v>
      </c>
      <c r="AF62" s="196">
        <f>IFERROR(INDEX(Raw!$H$6:$EZ$2076,MATCH($B62&amp;$D62&amp;$B$6,Raw!$A$6:$A$2076,0),MATCH(AF$6,Raw!$H$5:$EZ$5,0))/60/60/24,"-")</f>
        <v>1.6828703703703703E-2</v>
      </c>
      <c r="AG62" s="202">
        <f>IFERROR(INDEX(Raw!$H$6:$EZ$2076,MATCH($B62&amp;$D62&amp;$B$6,Raw!$A$6:$A$2076,0),MATCH(AG$6,Raw!$H$5:$EZ$5,0))/60/60/24,"-")</f>
        <v>3.6030092592592593E-2</v>
      </c>
      <c r="AH62" s="21"/>
      <c r="AI62" s="21">
        <f>IFERROR(INDEX(Raw!$H$6:$EZ$2076,MATCH($B62&amp;$D62&amp;$B$6,Raw!$A$6:$A$2076,0),MATCH(AI$6,Raw!$H$5:$EZ$5,0)),"-")</f>
        <v>392305</v>
      </c>
      <c r="AJ62" s="166"/>
      <c r="AK62" s="21">
        <f>IFERROR(INDEX(Raw!$H$6:$EZ$2076,MATCH($B62&amp;$D62&amp;$B$6,Raw!$A$6:$A$2076,0),MATCH(AK$6,Raw!$H$5:$EZ$5,0))/60/60,"-")</f>
        <v>160530.07111111112</v>
      </c>
      <c r="AL62" s="196">
        <f>IFERROR(INDEX(Raw!$H$6:$EZ$2076,MATCH($B62&amp;$D62&amp;$B$6,Raw!$A$6:$A$2076,0),MATCH(AL$6,Raw!$H$5:$EZ$5,0))/60/60/24,"-")</f>
        <v>1.7048611111111112E-2</v>
      </c>
      <c r="AM62" s="202">
        <f>IFERROR(INDEX(Raw!$H$6:$EZ$2076,MATCH($B62&amp;$D62&amp;$B$6,Raw!$A$6:$A$2076,0),MATCH(AM$6,Raw!$H$5:$EZ$5,0))/60/60/24,"-")</f>
        <v>3.4664351851851849E-2</v>
      </c>
      <c r="AN62" s="21"/>
      <c r="AO62" s="21">
        <f>IFERROR(INDEX(Raw!$H$6:$EZ$2076,MATCH($B62&amp;$D62&amp;$B$6,Raw!$A$6:$A$2076,0),MATCH(AO$6,Raw!$H$5:$EZ$5,0)),"-")</f>
        <v>16959</v>
      </c>
      <c r="AP62" s="166"/>
      <c r="AQ62" s="21">
        <f>IFERROR(INDEX(Raw!$H$6:$EZ$2076,MATCH($B62&amp;$D62&amp;$B$6,Raw!$A$6:$A$2076,0),MATCH(AQ$6,Raw!$H$5:$EZ$5,0))/60/60,"-")</f>
        <v>29089.323888888888</v>
      </c>
      <c r="AR62" s="196">
        <f>IFERROR(INDEX(Raw!$H$6:$EZ$2076,MATCH($B62&amp;$D62&amp;$B$6,Raw!$A$6:$A$2076,0),MATCH(AR$6,Raw!$H$5:$EZ$5,0))/60/60/24,"-")</f>
        <v>7.1469907407407413E-2</v>
      </c>
      <c r="AS62" s="202">
        <f>IFERROR(INDEX(Raw!$H$6:$EZ$2076,MATCH($B62&amp;$D62&amp;$B$6,Raw!$A$6:$A$2076,0),MATCH(AS$6,Raw!$H$5:$EZ$5,0))/60/60/24,"-")</f>
        <v>0.14913194444444444</v>
      </c>
      <c r="AT62" s="21"/>
      <c r="AU62" s="223">
        <f>IFERROR(INDEX(Raw!$H$6:$EZ$2076,MATCH($B62&amp;$D62&amp;$B$6,Raw!$A$6:$A$2076,0),MATCH(AU$6,Raw!$H$5:$EZ$5,0)),"-")</f>
        <v>6971</v>
      </c>
      <c r="AV62" s="166"/>
      <c r="AW62" s="223">
        <f>IFERROR(INDEX(Raw!$H$6:$EZ$2076,MATCH($B62&amp;$D62&amp;$B$6,Raw!$A$6:$A$2076,0),MATCH(AW$6,Raw!$H$5:$EZ$5,0))/60/60,"-")</f>
        <v>12158.444722222222</v>
      </c>
      <c r="AX62" s="196">
        <f>IFERROR(INDEX(Raw!$H$6:$EZ$2076,MATCH($B62&amp;$D62&amp;$B$6,Raw!$A$6:$A$2076,0),MATCH(AX$6,Raw!$H$5:$EZ$5,0))/60/60/24,"-")</f>
        <v>7.2673611111111119E-2</v>
      </c>
      <c r="AY62" s="202">
        <f>IFERROR(INDEX(Raw!$H$6:$EZ$2076,MATCH($B62&amp;$D62&amp;$B$6,Raw!$A$6:$A$2076,0),MATCH(AY$6,Raw!$H$5:$EZ$5,0))/60/60/24,"-")</f>
        <v>0.15923611111111111</v>
      </c>
      <c r="AZ62" s="21"/>
      <c r="BA62" s="21">
        <f>IFERROR(INDEX(Raw!$H$6:$EZ$2076,MATCH($B62&amp;$D62&amp;$B$6,Raw!$A$6:$A$2076,0),MATCH(BA$6,Raw!$H$5:$EZ$5,0)),"-")</f>
        <v>11556</v>
      </c>
      <c r="BB62" s="166"/>
      <c r="BC62" s="21">
        <f>IFERROR(INDEX(Raw!$H$6:$EZ$2076,MATCH($B62&amp;$D62&amp;$B$6,Raw!$A$6:$A$2076,0),MATCH(BC$6,Raw!$H$5:$EZ$5,0))/60/60,"-")</f>
        <v>27514.49388888889</v>
      </c>
      <c r="BD62" s="196">
        <f>IFERROR(INDEX(Raw!$H$6:$EZ$2076,MATCH($B62&amp;$D62&amp;$B$6,Raw!$A$6:$A$2076,0),MATCH(BD$6,Raw!$H$5:$EZ$5,0))/60/60/24,"-")</f>
        <v>9.9201388888888895E-2</v>
      </c>
      <c r="BE62" s="202">
        <f>IFERROR(INDEX(Raw!$H$6:$EZ$2076,MATCH($B62&amp;$D62&amp;$B$6,Raw!$A$6:$A$2076,0),MATCH(BE$6,Raw!$H$5:$EZ$5,0))/60/60/24,"-")</f>
        <v>0.21380787037037038</v>
      </c>
      <c r="BF62" s="21"/>
      <c r="BG62" s="21">
        <f>IFERROR(INDEX(Raw!$H$6:$EZ$2076,MATCH($B62&amp;$D62&amp;$B$6,Raw!$A$6:$A$2076,0),MATCH(BG$6,Raw!$H$5:$EZ$5,0)),"-")</f>
        <v>2577</v>
      </c>
      <c r="BH62" s="166"/>
      <c r="BI62" s="21">
        <f>IFERROR(INDEX(Raw!$H$6:$EZ$2076,MATCH($B62&amp;$D62&amp;$B$6,Raw!$A$6:$A$2076,0),MATCH(BI$6,Raw!$H$5:$EZ$5,0))/60/60,"-")</f>
        <v>7807.0105555555556</v>
      </c>
      <c r="BJ62" s="196">
        <f>IFERROR(INDEX(Raw!$H$6:$EZ$2076,MATCH($B62&amp;$D62&amp;$B$6,Raw!$A$6:$A$2076,0),MATCH(BJ$6,Raw!$H$5:$EZ$5,0))/60/60/24,"-")</f>
        <v>0.12622685185185187</v>
      </c>
      <c r="BK62" s="202">
        <f>IFERROR(INDEX(Raw!$H$6:$EZ$2076,MATCH($B62&amp;$D62&amp;$B$6,Raw!$A$6:$A$2076,0),MATCH(BK$6,Raw!$H$5:$EZ$5,0))/60/60/24,"-")</f>
        <v>0.31871527777777781</v>
      </c>
      <c r="BL62" s="166"/>
      <c r="BM62" s="220">
        <f>IFERROR(INDEX(Raw!$H$6:$EZ$2076,MATCH($B62&amp;$D62&amp;$B$6,Raw!$A$6:$A$2076,0),MATCH(BM$6,Raw!$H$5:$EZ$5,0)),"-")</f>
        <v>642</v>
      </c>
    </row>
    <row r="63" spans="1:65" s="1" customFormat="1" x14ac:dyDescent="0.25">
      <c r="A63" s="188">
        <f t="shared" si="44"/>
        <v>44348</v>
      </c>
      <c r="B63" s="145" t="s">
        <v>131</v>
      </c>
      <c r="C63" s="137" t="s">
        <v>145</v>
      </c>
      <c r="D63" s="95" t="s">
        <v>145</v>
      </c>
      <c r="E63" s="220">
        <f>IFERROR(INDEX(Raw!$H$6:$EZ$2076,MATCH($B63&amp;$D63&amp;$B$6,Raw!$A$6:$A$2076,0),MATCH(E$6,Raw!$H$5:$EZ$5,0)),"-")</f>
        <v>894</v>
      </c>
      <c r="F63" s="166"/>
      <c r="G63" s="223">
        <f>IFERROR(INDEX(Raw!$H$6:$EZ$2076,MATCH($B63&amp;$D63&amp;$B$6,Raw!$A$6:$A$2076,0),MATCH(G$6,Raw!$H$5:$EZ$5,0))/60/60,"-")</f>
        <v>144.88861111111112</v>
      </c>
      <c r="H63" s="196">
        <f>IFERROR(INDEX(Raw!$H$6:$EZ$2076,MATCH($B63&amp;$D63&amp;$B$6,Raw!$A$6:$A$2076,0),MATCH(H$6,Raw!$H$5:$EZ$5,0))/60/60/24,"-")</f>
        <v>6.7476851851851856E-3</v>
      </c>
      <c r="I63" s="202">
        <f>IFERROR(INDEX(Raw!$H$6:$EZ$2076,MATCH($B63&amp;$D63&amp;$B$6,Raw!$A$6:$A$2076,0),MATCH(I$6,Raw!$H$5:$EZ$5,0))/60/60/24,"-")</f>
        <v>1.1238425925925928E-2</v>
      </c>
      <c r="J63" s="166"/>
      <c r="K63" s="223">
        <f>IFERROR(INDEX(Raw!$H$6:$EZ$2076,MATCH($B63&amp;$D63&amp;$B$6,Raw!$A$6:$A$2076,0),MATCH(K$6,Raw!$H$5:$EZ$5,0)),"-")</f>
        <v>533</v>
      </c>
      <c r="L63" s="166"/>
      <c r="M63" s="223">
        <f>IFERROR(INDEX(Raw!$H$6:$EZ$2076,MATCH($B63&amp;$D63&amp;$B$6,Raw!$A$6:$A$2076,0),MATCH(M$6,Raw!$H$5:$EZ$5,0))/60/60,"-")</f>
        <v>73.658333333333331</v>
      </c>
      <c r="N63" s="196">
        <f>IFERROR(INDEX(Raw!$H$6:$EZ$2076,MATCH($B63&amp;$D63&amp;$B$6,Raw!$A$6:$A$2076,0),MATCH(N$6,Raw!$H$5:$EZ$5,0))/60/60/24,"-")</f>
        <v>5.7638888888888887E-3</v>
      </c>
      <c r="O63" s="202">
        <f>IFERROR(INDEX(Raw!$H$6:$EZ$2076,MATCH($B63&amp;$D63&amp;$B$6,Raw!$A$6:$A$2076,0),MATCH(O$6,Raw!$H$5:$EZ$5,0))/60/60/24,"-")</f>
        <v>1.1099537037037038E-2</v>
      </c>
      <c r="P63" s="21"/>
      <c r="Q63" s="21">
        <f>IFERROR(INDEX(Raw!$H$6:$EZ$2076,MATCH($B63&amp;$D63&amp;$B$6,Raw!$A$6:$A$2076,0),MATCH(Q$6,Raw!$H$5:$EZ$5,0)),"-")</f>
        <v>72072</v>
      </c>
      <c r="R63" s="166"/>
      <c r="S63" s="21">
        <f>IFERROR(INDEX(Raw!$H$6:$EZ$2076,MATCH($B63&amp;$D63&amp;$B$6,Raw!$A$6:$A$2076,0),MATCH(S$6,Raw!$H$5:$EZ$5,0))/60/60,"-")</f>
        <v>9469.2872222222213</v>
      </c>
      <c r="T63" s="196">
        <f>IFERROR(INDEX(Raw!$H$6:$EZ$2076,MATCH($B63&amp;$D63&amp;$B$6,Raw!$A$6:$A$2076,0),MATCH(T$6,Raw!$H$5:$EZ$5,0))/60/60/24,"-")</f>
        <v>5.4745370370370373E-3</v>
      </c>
      <c r="U63" s="202">
        <f>IFERROR(INDEX(Raw!$H$6:$EZ$2076,MATCH($B63&amp;$D63&amp;$B$6,Raw!$A$6:$A$2076,0),MATCH(U$6,Raw!$H$5:$EZ$5,0))/60/60/24,"-")</f>
        <v>9.7106481481481471E-3</v>
      </c>
      <c r="V63" s="21"/>
      <c r="W63" s="21">
        <f>IFERROR(INDEX(Raw!$H$6:$EZ$2076,MATCH($B63&amp;$D63&amp;$B$6,Raw!$A$6:$A$2076,0),MATCH(W$6,Raw!$H$5:$EZ$5,0)),"-")</f>
        <v>27334</v>
      </c>
      <c r="X63" s="166"/>
      <c r="Y63" s="21">
        <f>IFERROR(INDEX(Raw!$H$6:$EZ$2076,MATCH($B63&amp;$D63&amp;$B$6,Raw!$A$6:$A$2076,0),MATCH(Y$6,Raw!$H$5:$EZ$5,0))/60/60,"-")</f>
        <v>13946.244166666667</v>
      </c>
      <c r="Z63" s="196">
        <f>IFERROR(INDEX(Raw!$H$6:$EZ$2076,MATCH($B63&amp;$D63&amp;$B$6,Raw!$A$6:$A$2076,0),MATCH(Z$6,Raw!$H$5:$EZ$5,0))/60/60/24,"-")</f>
        <v>2.1261574074074075E-2</v>
      </c>
      <c r="AA63" s="202">
        <f>IFERROR(INDEX(Raw!$H$6:$EZ$2076,MATCH($B63&amp;$D63&amp;$B$6,Raw!$A$6:$A$2076,0),MATCH(AA$6,Raw!$H$5:$EZ$5,0))/60/60/24,"-")</f>
        <v>4.2256944444444444E-2</v>
      </c>
      <c r="AB63" s="21"/>
      <c r="AC63" s="223">
        <f>IFERROR(INDEX(Raw!$H$6:$EZ$2076,MATCH($B63&amp;$D63&amp;$B$6,Raw!$A$6:$A$2076,0),MATCH(AC$6,Raw!$H$5:$EZ$5,0)),"-")</f>
        <v>10553</v>
      </c>
      <c r="AD63" s="166"/>
      <c r="AE63" s="223">
        <f>IFERROR(INDEX(Raw!$H$6:$EZ$2076,MATCH($B63&amp;$D63&amp;$B$6,Raw!$A$6:$A$2076,0),MATCH(AE$6,Raw!$H$5:$EZ$5,0))/60/60,"-")</f>
        <v>5403.9205555555554</v>
      </c>
      <c r="AF63" s="196">
        <f>IFERROR(INDEX(Raw!$H$6:$EZ$2076,MATCH($B63&amp;$D63&amp;$B$6,Raw!$A$6:$A$2076,0),MATCH(AF$6,Raw!$H$5:$EZ$5,0))/60/60/24,"-")</f>
        <v>2.1331018518518517E-2</v>
      </c>
      <c r="AG63" s="202">
        <f>IFERROR(INDEX(Raw!$H$6:$EZ$2076,MATCH($B63&amp;$D63&amp;$B$6,Raw!$A$6:$A$2076,0),MATCH(AG$6,Raw!$H$5:$EZ$5,0))/60/60/24,"-")</f>
        <v>4.6435185185185184E-2</v>
      </c>
      <c r="AH63" s="21"/>
      <c r="AI63" s="21">
        <f>IFERROR(INDEX(Raw!$H$6:$EZ$2076,MATCH($B63&amp;$D63&amp;$B$6,Raw!$A$6:$A$2076,0),MATCH(AI$6,Raw!$H$5:$EZ$5,0)),"-")</f>
        <v>387751</v>
      </c>
      <c r="AJ63" s="166"/>
      <c r="AK63" s="21">
        <f>IFERROR(INDEX(Raw!$H$6:$EZ$2076,MATCH($B63&amp;$D63&amp;$B$6,Raw!$A$6:$A$2076,0),MATCH(AK$6,Raw!$H$5:$EZ$5,0))/60/60,"-")</f>
        <v>198354.74361111113</v>
      </c>
      <c r="AL63" s="196">
        <f>IFERROR(INDEX(Raw!$H$6:$EZ$2076,MATCH($B63&amp;$D63&amp;$B$6,Raw!$A$6:$A$2076,0),MATCH(AL$6,Raw!$H$5:$EZ$5,0))/60/60/24,"-")</f>
        <v>2.1319444444444443E-2</v>
      </c>
      <c r="AM63" s="202">
        <f>IFERROR(INDEX(Raw!$H$6:$EZ$2076,MATCH($B63&amp;$D63&amp;$B$6,Raw!$A$6:$A$2076,0),MATCH(AM$6,Raw!$H$5:$EZ$5,0))/60/60/24,"-")</f>
        <v>4.4155092592592593E-2</v>
      </c>
      <c r="AN63" s="21"/>
      <c r="AO63" s="21">
        <f>IFERROR(INDEX(Raw!$H$6:$EZ$2076,MATCH($B63&amp;$D63&amp;$B$6,Raw!$A$6:$A$2076,0),MATCH(AO$6,Raw!$H$5:$EZ$5,0)),"-")</f>
        <v>15996</v>
      </c>
      <c r="AP63" s="166"/>
      <c r="AQ63" s="21">
        <f>IFERROR(INDEX(Raw!$H$6:$EZ$2076,MATCH($B63&amp;$D63&amp;$B$6,Raw!$A$6:$A$2076,0),MATCH(AQ$6,Raw!$H$5:$EZ$5,0))/60/60,"-")</f>
        <v>34717.157500000001</v>
      </c>
      <c r="AR63" s="196">
        <f>IFERROR(INDEX(Raw!$H$6:$EZ$2076,MATCH($B63&amp;$D63&amp;$B$6,Raw!$A$6:$A$2076,0),MATCH(AR$6,Raw!$H$5:$EZ$5,0))/60/60/24,"-")</f>
        <v>9.042824074074074E-2</v>
      </c>
      <c r="AS63" s="202">
        <f>IFERROR(INDEX(Raw!$H$6:$EZ$2076,MATCH($B63&amp;$D63&amp;$B$6,Raw!$A$6:$A$2076,0),MATCH(AS$6,Raw!$H$5:$EZ$5,0))/60/60/24,"-")</f>
        <v>0.19526620370370371</v>
      </c>
      <c r="AT63" s="21"/>
      <c r="AU63" s="223">
        <f>IFERROR(INDEX(Raw!$H$6:$EZ$2076,MATCH($B63&amp;$D63&amp;$B$6,Raw!$A$6:$A$2076,0),MATCH(AU$6,Raw!$H$5:$EZ$5,0)),"-")</f>
        <v>6481</v>
      </c>
      <c r="AV63" s="166"/>
      <c r="AW63" s="223">
        <f>IFERROR(INDEX(Raw!$H$6:$EZ$2076,MATCH($B63&amp;$D63&amp;$B$6,Raw!$A$6:$A$2076,0),MATCH(AW$6,Raw!$H$5:$EZ$5,0))/60/60,"-")</f>
        <v>15448.206944444444</v>
      </c>
      <c r="AX63" s="196">
        <f>IFERROR(INDEX(Raw!$H$6:$EZ$2076,MATCH($B63&amp;$D63&amp;$B$6,Raw!$A$6:$A$2076,0),MATCH(AX$6,Raw!$H$5:$EZ$5,0))/60/60/24,"-")</f>
        <v>9.931712962962963E-2</v>
      </c>
      <c r="AY63" s="202">
        <f>IFERROR(INDEX(Raw!$H$6:$EZ$2076,MATCH($B63&amp;$D63&amp;$B$6,Raw!$A$6:$A$2076,0),MATCH(AY$6,Raw!$H$5:$EZ$5,0))/60/60/24,"-")</f>
        <v>0.22520833333333334</v>
      </c>
      <c r="AZ63" s="21"/>
      <c r="BA63" s="21">
        <f>IFERROR(INDEX(Raw!$H$6:$EZ$2076,MATCH($B63&amp;$D63&amp;$B$6,Raw!$A$6:$A$2076,0),MATCH(BA$6,Raw!$H$5:$EZ$5,0)),"-")</f>
        <v>11508</v>
      </c>
      <c r="BB63" s="166"/>
      <c r="BC63" s="21">
        <f>IFERROR(INDEX(Raw!$H$6:$EZ$2076,MATCH($B63&amp;$D63&amp;$B$6,Raw!$A$6:$A$2076,0),MATCH(BC$6,Raw!$H$5:$EZ$5,0))/60/60,"-")</f>
        <v>34688.858611111107</v>
      </c>
      <c r="BD63" s="196">
        <f>IFERROR(INDEX(Raw!$H$6:$EZ$2076,MATCH($B63&amp;$D63&amp;$B$6,Raw!$A$6:$A$2076,0),MATCH(BD$6,Raw!$H$5:$EZ$5,0))/60/60/24,"-")</f>
        <v>0.12560185185185185</v>
      </c>
      <c r="BE63" s="202">
        <f>IFERROR(INDEX(Raw!$H$6:$EZ$2076,MATCH($B63&amp;$D63&amp;$B$6,Raw!$A$6:$A$2076,0),MATCH(BE$6,Raw!$H$5:$EZ$5,0))/60/60/24,"-")</f>
        <v>0.27589120370370374</v>
      </c>
      <c r="BF63" s="21"/>
      <c r="BG63" s="21">
        <f>IFERROR(INDEX(Raw!$H$6:$EZ$2076,MATCH($B63&amp;$D63&amp;$B$6,Raw!$A$6:$A$2076,0),MATCH(BG$6,Raw!$H$5:$EZ$5,0)),"-")</f>
        <v>2207</v>
      </c>
      <c r="BH63" s="166"/>
      <c r="BI63" s="21">
        <f>IFERROR(INDEX(Raw!$H$6:$EZ$2076,MATCH($B63&amp;$D63&amp;$B$6,Raw!$A$6:$A$2076,0),MATCH(BI$6,Raw!$H$5:$EZ$5,0))/60/60,"-")</f>
        <v>9119.7230555555543</v>
      </c>
      <c r="BJ63" s="196">
        <f>IFERROR(INDEX(Raw!$H$6:$EZ$2076,MATCH($B63&amp;$D63&amp;$B$6,Raw!$A$6:$A$2076,0),MATCH(BJ$6,Raw!$H$5:$EZ$5,0))/60/60/24,"-")</f>
        <v>0.17217592592592593</v>
      </c>
      <c r="BK63" s="202">
        <f>IFERROR(INDEX(Raw!$H$6:$EZ$2076,MATCH($B63&amp;$D63&amp;$B$6,Raw!$A$6:$A$2076,0),MATCH(BK$6,Raw!$H$5:$EZ$5,0))/60/60/24,"-")</f>
        <v>0.393587962962963</v>
      </c>
      <c r="BL63" s="166"/>
      <c r="BM63" s="220">
        <f>IFERROR(INDEX(Raw!$H$6:$EZ$2076,MATCH($B63&amp;$D63&amp;$B$6,Raw!$A$6:$A$2076,0),MATCH(BM$6,Raw!$H$5:$EZ$5,0)),"-")</f>
        <v>343</v>
      </c>
    </row>
    <row r="64" spans="1:65" s="1" customFormat="1" ht="17.5" x14ac:dyDescent="0.35">
      <c r="A64" s="188">
        <f t="shared" si="44"/>
        <v>44378</v>
      </c>
      <c r="B64" s="145" t="s">
        <v>131</v>
      </c>
      <c r="C64" s="137" t="s">
        <v>146</v>
      </c>
      <c r="D64" s="101" t="s">
        <v>146</v>
      </c>
      <c r="E64" s="220">
        <f>IFERROR(INDEX(Raw!$H$6:$EZ$2076,MATCH($B64&amp;$D64&amp;$B$6,Raw!$A$6:$A$2076,0),MATCH(E$6,Raw!$H$5:$EZ$5,0)),"-")</f>
        <v>891</v>
      </c>
      <c r="F64" s="166"/>
      <c r="G64" s="223">
        <f>IFERROR(INDEX(Raw!$H$6:$EZ$2076,MATCH($B64&amp;$D64&amp;$B$6,Raw!$A$6:$A$2076,0),MATCH(G$6,Raw!$H$5:$EZ$5,0))/60/60,"-")</f>
        <v>156.09555555555556</v>
      </c>
      <c r="H64" s="196">
        <f>IFERROR(INDEX(Raw!$H$6:$EZ$2076,MATCH($B64&amp;$D64&amp;$B$6,Raw!$A$6:$A$2076,0),MATCH(H$6,Raw!$H$5:$EZ$5,0))/60/60/24,"-")</f>
        <v>7.3032407407407412E-3</v>
      </c>
      <c r="I64" s="202">
        <f>IFERROR(INDEX(Raw!$H$6:$EZ$2076,MATCH($B64&amp;$D64&amp;$B$6,Raw!$A$6:$A$2076,0),MATCH(I$6,Raw!$H$5:$EZ$5,0))/60/60/24,"-")</f>
        <v>1.2731481481481481E-2</v>
      </c>
      <c r="J64" s="166"/>
      <c r="K64" s="223">
        <f>IFERROR(INDEX(Raw!$H$6:$EZ$2076,MATCH($B64&amp;$D64&amp;$B$6,Raw!$A$6:$A$2076,0),MATCH(K$6,Raw!$H$5:$EZ$5,0)),"-")</f>
        <v>544</v>
      </c>
      <c r="L64" s="166"/>
      <c r="M64" s="223">
        <f>IFERROR(INDEX(Raw!$H$6:$EZ$2076,MATCH($B64&amp;$D64&amp;$B$6,Raw!$A$6:$A$2076,0),MATCH(M$6,Raw!$H$5:$EZ$5,0))/60/60,"-")</f>
        <v>81.112222222222229</v>
      </c>
      <c r="N64" s="196">
        <f>IFERROR(INDEX(Raw!$H$6:$EZ$2076,MATCH($B64&amp;$D64&amp;$B$6,Raw!$A$6:$A$2076,0),MATCH(N$6,Raw!$H$5:$EZ$5,0))/60/60/24,"-")</f>
        <v>6.215277777777777E-3</v>
      </c>
      <c r="O64" s="202">
        <f>IFERROR(INDEX(Raw!$H$6:$EZ$2076,MATCH($B64&amp;$D64&amp;$B$6,Raw!$A$6:$A$2076,0),MATCH(O$6,Raw!$H$5:$EZ$5,0))/60/60/24,"-")</f>
        <v>1.1805555555555555E-2</v>
      </c>
      <c r="P64" s="21"/>
      <c r="Q64" s="21">
        <f>IFERROR(INDEX(Raw!$H$6:$EZ$2076,MATCH($B64&amp;$D64&amp;$B$6,Raw!$A$6:$A$2076,0),MATCH(Q$6,Raw!$H$5:$EZ$5,0)),"-")</f>
        <v>80249</v>
      </c>
      <c r="R64" s="166"/>
      <c r="S64" s="21">
        <f>IFERROR(INDEX(Raw!$H$6:$EZ$2076,MATCH($B64&amp;$D64&amp;$B$6,Raw!$A$6:$A$2076,0),MATCH(S$6,Raw!$H$5:$EZ$5,0))/60/60,"-")</f>
        <v>11426.490555555556</v>
      </c>
      <c r="T64" s="196">
        <f>IFERROR(INDEX(Raw!$H$6:$EZ$2076,MATCH($B64&amp;$D64&amp;$B$6,Raw!$A$6:$A$2076,0),MATCH(T$6,Raw!$H$5:$EZ$5,0))/60/60/24,"-")</f>
        <v>5.9375000000000009E-3</v>
      </c>
      <c r="U64" s="202">
        <f>IFERROR(INDEX(Raw!$H$6:$EZ$2076,MATCH($B64&amp;$D64&amp;$B$6,Raw!$A$6:$A$2076,0),MATCH(U$6,Raw!$H$5:$EZ$5,0))/60/60/24,"-")</f>
        <v>1.0578703703703703E-2</v>
      </c>
      <c r="V64" s="21"/>
      <c r="W64" s="21">
        <f>IFERROR(INDEX(Raw!$H$6:$EZ$2076,MATCH($B64&amp;$D64&amp;$B$6,Raw!$A$6:$A$2076,0),MATCH(W$6,Raw!$H$5:$EZ$5,0)),"-")</f>
        <v>29330</v>
      </c>
      <c r="X64" s="166"/>
      <c r="Y64" s="21">
        <f>IFERROR(INDEX(Raw!$H$6:$EZ$2076,MATCH($B64&amp;$D64&amp;$B$6,Raw!$A$6:$A$2076,0),MATCH(Y$6,Raw!$H$5:$EZ$5,0))/60/60,"-")</f>
        <v>19951.411111111112</v>
      </c>
      <c r="Z64" s="196">
        <f>IFERROR(INDEX(Raw!$H$6:$EZ$2076,MATCH($B64&amp;$D64&amp;$B$6,Raw!$A$6:$A$2076,0),MATCH(Z$6,Raw!$H$5:$EZ$5,0))/60/60/24,"-")</f>
        <v>2.8344907407407412E-2</v>
      </c>
      <c r="AA64" s="202">
        <f>IFERROR(INDEX(Raw!$H$6:$EZ$2076,MATCH($B64&amp;$D64&amp;$B$6,Raw!$A$6:$A$2076,0),MATCH(AA$6,Raw!$H$5:$EZ$5,0))/60/60/24,"-")</f>
        <v>5.8483796296296298E-2</v>
      </c>
      <c r="AB64" s="21"/>
      <c r="AC64" s="223">
        <f>IFERROR(INDEX(Raw!$H$6:$EZ$2076,MATCH($B64&amp;$D64&amp;$B$6,Raw!$A$6:$A$2076,0),MATCH(AC$6,Raw!$H$5:$EZ$5,0)),"-")</f>
        <v>10956</v>
      </c>
      <c r="AD64" s="166"/>
      <c r="AE64" s="223">
        <f>IFERROR(INDEX(Raw!$H$6:$EZ$2076,MATCH($B64&amp;$D64&amp;$B$6,Raw!$A$6:$A$2076,0),MATCH(AE$6,Raw!$H$5:$EZ$5,0))/60/60,"-")</f>
        <v>7871.4519444444441</v>
      </c>
      <c r="AF64" s="196">
        <f>IFERROR(INDEX(Raw!$H$6:$EZ$2076,MATCH($B64&amp;$D64&amp;$B$6,Raw!$A$6:$A$2076,0),MATCH(AF$6,Raw!$H$5:$EZ$5,0))/60/60/24,"-")</f>
        <v>2.9930555555555557E-2</v>
      </c>
      <c r="AG64" s="202">
        <f>IFERROR(INDEX(Raw!$H$6:$EZ$2076,MATCH($B64&amp;$D64&amp;$B$6,Raw!$A$6:$A$2076,0),MATCH(AG$6,Raw!$H$5:$EZ$5,0))/60/60/24,"-")</f>
        <v>6.4317129629629627E-2</v>
      </c>
      <c r="AH64" s="21"/>
      <c r="AI64" s="21">
        <f>IFERROR(INDEX(Raw!$H$6:$EZ$2076,MATCH($B64&amp;$D64&amp;$B$6,Raw!$A$6:$A$2076,0),MATCH(AI$6,Raw!$H$5:$EZ$5,0)),"-")</f>
        <v>398495</v>
      </c>
      <c r="AJ64" s="166"/>
      <c r="AK64" s="21">
        <f>IFERROR(INDEX(Raw!$H$6:$EZ$2076,MATCH($B64&amp;$D64&amp;$B$6,Raw!$A$6:$A$2076,0),MATCH(AK$6,Raw!$H$5:$EZ$5,0))/60/60,"-")</f>
        <v>272482.83388888888</v>
      </c>
      <c r="AL64" s="196">
        <f>IFERROR(INDEX(Raw!$H$6:$EZ$2076,MATCH($B64&amp;$D64&amp;$B$6,Raw!$A$6:$A$2076,0),MATCH(AL$6,Raw!$H$5:$EZ$5,0))/60/60/24,"-")</f>
        <v>2.8495370370370369E-2</v>
      </c>
      <c r="AM64" s="202">
        <f>IFERROR(INDEX(Raw!$H$6:$EZ$2076,MATCH($B64&amp;$D64&amp;$B$6,Raw!$A$6:$A$2076,0),MATCH(AM$6,Raw!$H$5:$EZ$5,0))/60/60/24,"-")</f>
        <v>6.100694444444444E-2</v>
      </c>
      <c r="AN64" s="21"/>
      <c r="AO64" s="21">
        <f>IFERROR(INDEX(Raw!$H$6:$EZ$2076,MATCH($B64&amp;$D64&amp;$B$6,Raw!$A$6:$A$2076,0),MATCH(AO$6,Raw!$H$5:$EZ$5,0)),"-")</f>
        <v>14149</v>
      </c>
      <c r="AP64" s="166"/>
      <c r="AQ64" s="21">
        <f>IFERROR(INDEX(Raw!$H$6:$EZ$2076,MATCH($B64&amp;$D64&amp;$B$6,Raw!$A$6:$A$2076,0),MATCH(AQ$6,Raw!$H$5:$EZ$5,0))/60/60,"-")</f>
        <v>38768.447222222225</v>
      </c>
      <c r="AR64" s="196">
        <f>IFERROR(INDEX(Raw!$H$6:$EZ$2076,MATCH($B64&amp;$D64&amp;$B$6,Raw!$A$6:$A$2076,0),MATCH(AR$6,Raw!$H$5:$EZ$5,0))/60/60/24,"-")</f>
        <v>0.11416666666666668</v>
      </c>
      <c r="AS64" s="202">
        <f>IFERROR(INDEX(Raw!$H$6:$EZ$2076,MATCH($B64&amp;$D64&amp;$B$6,Raw!$A$6:$A$2076,0),MATCH(AS$6,Raw!$H$5:$EZ$5,0))/60/60/24,"-")</f>
        <v>0.25612268518518516</v>
      </c>
      <c r="AT64" s="21"/>
      <c r="AU64" s="223">
        <f>IFERROR(INDEX(Raw!$H$6:$EZ$2076,MATCH($B64&amp;$D64&amp;$B$6,Raw!$A$6:$A$2076,0),MATCH(AU$6,Raw!$H$5:$EZ$5,0)),"-")</f>
        <v>5870</v>
      </c>
      <c r="AV64" s="166"/>
      <c r="AW64" s="223">
        <f>IFERROR(INDEX(Raw!$H$6:$EZ$2076,MATCH($B64&amp;$D64&amp;$B$6,Raw!$A$6:$A$2076,0),MATCH(AW$6,Raw!$H$5:$EZ$5,0))/60/60,"-")</f>
        <v>18416.871944444443</v>
      </c>
      <c r="AX64" s="196">
        <f>IFERROR(INDEX(Raw!$H$6:$EZ$2076,MATCH($B64&amp;$D64&amp;$B$6,Raw!$A$6:$A$2076,0),MATCH(AX$6,Raw!$H$5:$EZ$5,0))/60/60/24,"-")</f>
        <v>0.13072916666666667</v>
      </c>
      <c r="AY64" s="202">
        <f>IFERROR(INDEX(Raw!$H$6:$EZ$2076,MATCH($B64&amp;$D64&amp;$B$6,Raw!$A$6:$A$2076,0),MATCH(AY$6,Raw!$H$5:$EZ$5,0))/60/60/24,"-")</f>
        <v>0.31262731481481482</v>
      </c>
      <c r="AZ64" s="21"/>
      <c r="BA64" s="21">
        <f>IFERROR(INDEX(Raw!$H$6:$EZ$2076,MATCH($B64&amp;$D64&amp;$B$6,Raw!$A$6:$A$2076,0),MATCH(BA$6,Raw!$H$5:$EZ$5,0)),"-")</f>
        <v>10869</v>
      </c>
      <c r="BB64" s="166"/>
      <c r="BC64" s="21">
        <f>IFERROR(INDEX(Raw!$H$6:$EZ$2076,MATCH($B64&amp;$D64&amp;$B$6,Raw!$A$6:$A$2076,0),MATCH(BC$6,Raw!$H$5:$EZ$5,0))/60/60,"-")</f>
        <v>37953.204999999994</v>
      </c>
      <c r="BD64" s="196">
        <f>IFERROR(INDEX(Raw!$H$6:$EZ$2076,MATCH($B64&amp;$D64&amp;$B$6,Raw!$A$6:$A$2076,0),MATCH(BD$6,Raw!$H$5:$EZ$5,0))/60/60/24,"-")</f>
        <v>0.14549768518518519</v>
      </c>
      <c r="BE64" s="202">
        <f>IFERROR(INDEX(Raw!$H$6:$EZ$2076,MATCH($B64&amp;$D64&amp;$B$6,Raw!$A$6:$A$2076,0),MATCH(BE$6,Raw!$H$5:$EZ$5,0))/60/60/24,"-")</f>
        <v>0.3285763888888889</v>
      </c>
      <c r="BF64" s="21"/>
      <c r="BG64" s="21">
        <f>IFERROR(INDEX(Raw!$H$6:$EZ$2076,MATCH($B64&amp;$D64&amp;$B$6,Raw!$A$6:$A$2076,0),MATCH(BG$6,Raw!$H$5:$EZ$5,0)),"-")</f>
        <v>2013</v>
      </c>
      <c r="BH64" s="166"/>
      <c r="BI64" s="21">
        <f>IFERROR(INDEX(Raw!$H$6:$EZ$2076,MATCH($B64&amp;$D64&amp;$B$6,Raw!$A$6:$A$2076,0),MATCH(BI$6,Raw!$H$5:$EZ$5,0))/60/60,"-")</f>
        <v>10283.64861111111</v>
      </c>
      <c r="BJ64" s="196">
        <f>IFERROR(INDEX(Raw!$H$6:$EZ$2076,MATCH($B64&amp;$D64&amp;$B$6,Raw!$A$6:$A$2076,0),MATCH(BJ$6,Raw!$H$5:$EZ$5,0))/60/60/24,"-")</f>
        <v>0.21285879629629631</v>
      </c>
      <c r="BK64" s="202">
        <f>IFERROR(INDEX(Raw!$H$6:$EZ$2076,MATCH($B64&amp;$D64&amp;$B$6,Raw!$A$6:$A$2076,0),MATCH(BK$6,Raw!$H$5:$EZ$5,0))/60/60/24,"-")</f>
        <v>0.49193287037037031</v>
      </c>
      <c r="BL64" s="166"/>
      <c r="BM64" s="220">
        <f>IFERROR(INDEX(Raw!$H$6:$EZ$2076,MATCH($B64&amp;$D64&amp;$B$6,Raw!$A$6:$A$2076,0),MATCH(BM$6,Raw!$H$5:$EZ$5,0)),"-")</f>
        <v>365</v>
      </c>
    </row>
    <row r="65" spans="1:65" s="1" customFormat="1" x14ac:dyDescent="0.25">
      <c r="A65" s="188">
        <f t="shared" si="44"/>
        <v>44409</v>
      </c>
      <c r="B65" s="145" t="s">
        <v>131</v>
      </c>
      <c r="C65" s="137" t="s">
        <v>135</v>
      </c>
      <c r="D65" s="95" t="s">
        <v>135</v>
      </c>
      <c r="E65" s="220">
        <f>IFERROR(INDEX(Raw!$H$6:$EZ$2076,MATCH($B65&amp;$D65&amp;$B$6,Raw!$A$6:$A$2076,0),MATCH(E$6,Raw!$H$5:$EZ$5,0)),"-")</f>
        <v>844</v>
      </c>
      <c r="F65" s="166"/>
      <c r="G65" s="223">
        <f>IFERROR(INDEX(Raw!$H$6:$EZ$2076,MATCH($B65&amp;$D65&amp;$B$6,Raw!$A$6:$A$2076,0),MATCH(G$6,Raw!$H$5:$EZ$5,0))/60/60,"-")</f>
        <v>135.53305555555556</v>
      </c>
      <c r="H65" s="196">
        <f>IFERROR(INDEX(Raw!$H$6:$EZ$2076,MATCH($B65&amp;$D65&amp;$B$6,Raw!$A$6:$A$2076,0),MATCH(H$6,Raw!$H$5:$EZ$5,0))/60/60/24,"-")</f>
        <v>6.6898148148148142E-3</v>
      </c>
      <c r="I65" s="202">
        <f>IFERROR(INDEX(Raw!$H$6:$EZ$2076,MATCH($B65&amp;$D65&amp;$B$6,Raw!$A$6:$A$2076,0),MATCH(I$6,Raw!$H$5:$EZ$5,0))/60/60/24,"-")</f>
        <v>1.1238425925925928E-2</v>
      </c>
      <c r="J65" s="166"/>
      <c r="K65" s="223">
        <f>IFERROR(INDEX(Raw!$H$6:$EZ$2076,MATCH($B65&amp;$D65&amp;$B$6,Raw!$A$6:$A$2076,0),MATCH(K$6,Raw!$H$5:$EZ$5,0)),"-")</f>
        <v>521</v>
      </c>
      <c r="L65" s="166"/>
      <c r="M65" s="223">
        <f>IFERROR(INDEX(Raw!$H$6:$EZ$2076,MATCH($B65&amp;$D65&amp;$B$6,Raw!$A$6:$A$2076,0),MATCH(M$6,Raw!$H$5:$EZ$5,0))/60/60,"-")</f>
        <v>77.327222222222218</v>
      </c>
      <c r="N65" s="196">
        <f>IFERROR(INDEX(Raw!$H$6:$EZ$2076,MATCH($B65&amp;$D65&amp;$B$6,Raw!$A$6:$A$2076,0),MATCH(N$6,Raw!$H$5:$EZ$5,0))/60/60/24,"-")</f>
        <v>6.1805555555555563E-3</v>
      </c>
      <c r="O65" s="202">
        <f>IFERROR(INDEX(Raw!$H$6:$EZ$2076,MATCH($B65&amp;$D65&amp;$B$6,Raw!$A$6:$A$2076,0),MATCH(O$6,Raw!$H$5:$EZ$5,0))/60/60/24,"-")</f>
        <v>1.1354166666666667E-2</v>
      </c>
      <c r="P65" s="21"/>
      <c r="Q65" s="21">
        <f>IFERROR(INDEX(Raw!$H$6:$EZ$2076,MATCH($B65&amp;$D65&amp;$B$6,Raw!$A$6:$A$2076,0),MATCH(Q$6,Raw!$H$5:$EZ$5,0)),"-")</f>
        <v>72731</v>
      </c>
      <c r="R65" s="166"/>
      <c r="S65" s="21">
        <f>IFERROR(INDEX(Raw!$H$6:$EZ$2076,MATCH($B65&amp;$D65&amp;$B$6,Raw!$A$6:$A$2076,0),MATCH(S$6,Raw!$H$5:$EZ$5,0))/60/60,"-")</f>
        <v>10250.905833333332</v>
      </c>
      <c r="T65" s="196">
        <f>IFERROR(INDEX(Raw!$H$6:$EZ$2076,MATCH($B65&amp;$D65&amp;$B$6,Raw!$A$6:$A$2076,0),MATCH(T$6,Raw!$H$5:$EZ$5,0))/60/60/24,"-")</f>
        <v>5.8680555555555543E-3</v>
      </c>
      <c r="U65" s="202">
        <f>IFERROR(INDEX(Raw!$H$6:$EZ$2076,MATCH($B65&amp;$D65&amp;$B$6,Raw!$A$6:$A$2076,0),MATCH(U$6,Raw!$H$5:$EZ$5,0))/60/60/24,"-")</f>
        <v>1.0474537037037037E-2</v>
      </c>
      <c r="V65" s="21"/>
      <c r="W65" s="21">
        <f>IFERROR(INDEX(Raw!$H$6:$EZ$2076,MATCH($B65&amp;$D65&amp;$B$6,Raw!$A$6:$A$2076,0),MATCH(W$6,Raw!$H$5:$EZ$5,0)),"-")</f>
        <v>27470</v>
      </c>
      <c r="X65" s="166"/>
      <c r="Y65" s="21">
        <f>IFERROR(INDEX(Raw!$H$6:$EZ$2076,MATCH($B65&amp;$D65&amp;$B$6,Raw!$A$6:$A$2076,0),MATCH(Y$6,Raw!$H$5:$EZ$5,0))/60/60,"-")</f>
        <v>17551.934166666666</v>
      </c>
      <c r="Z65" s="196">
        <f>IFERROR(INDEX(Raw!$H$6:$EZ$2076,MATCH($B65&amp;$D65&amp;$B$6,Raw!$A$6:$A$2076,0),MATCH(Z$6,Raw!$H$5:$EZ$5,0))/60/60/24,"-")</f>
        <v>2.6620370370370374E-2</v>
      </c>
      <c r="AA65" s="202">
        <f>IFERROR(INDEX(Raw!$H$6:$EZ$2076,MATCH($B65&amp;$D65&amp;$B$6,Raw!$A$6:$A$2076,0),MATCH(AA$6,Raw!$H$5:$EZ$5,0))/60/60/24,"-")</f>
        <v>5.4467592592592595E-2</v>
      </c>
      <c r="AB65" s="21"/>
      <c r="AC65" s="223">
        <f>IFERROR(INDEX(Raw!$H$6:$EZ$2076,MATCH($B65&amp;$D65&amp;$B$6,Raw!$A$6:$A$2076,0),MATCH(AC$6,Raw!$H$5:$EZ$5,0)),"-")</f>
        <v>10406</v>
      </c>
      <c r="AD65" s="166"/>
      <c r="AE65" s="223">
        <f>IFERROR(INDEX(Raw!$H$6:$EZ$2076,MATCH($B65&amp;$D65&amp;$B$6,Raw!$A$6:$A$2076,0),MATCH(AE$6,Raw!$H$5:$EZ$5,0))/60/60,"-")</f>
        <v>6906.67</v>
      </c>
      <c r="AF65" s="196">
        <f>IFERROR(INDEX(Raw!$H$6:$EZ$2076,MATCH($B65&amp;$D65&amp;$B$6,Raw!$A$6:$A$2076,0),MATCH(AF$6,Raw!$H$5:$EZ$5,0))/60/60/24,"-")</f>
        <v>2.7650462962962963E-2</v>
      </c>
      <c r="AG65" s="202">
        <f>IFERROR(INDEX(Raw!$H$6:$EZ$2076,MATCH($B65&amp;$D65&amp;$B$6,Raw!$A$6:$A$2076,0),MATCH(AG$6,Raw!$H$5:$EZ$5,0))/60/60/24,"-")</f>
        <v>5.9745370370370365E-2</v>
      </c>
      <c r="AH65" s="21"/>
      <c r="AI65" s="21">
        <f>IFERROR(INDEX(Raw!$H$6:$EZ$2076,MATCH($B65&amp;$D65&amp;$B$6,Raw!$A$6:$A$2076,0),MATCH(AI$6,Raw!$H$5:$EZ$5,0)),"-")</f>
        <v>375973</v>
      </c>
      <c r="AJ65" s="166"/>
      <c r="AK65" s="21">
        <f>IFERROR(INDEX(Raw!$H$6:$EZ$2076,MATCH($B65&amp;$D65&amp;$B$6,Raw!$A$6:$A$2076,0),MATCH(AK$6,Raw!$H$5:$EZ$5,0))/60/60,"-")</f>
        <v>242083.89722222224</v>
      </c>
      <c r="AL65" s="196">
        <f>IFERROR(INDEX(Raw!$H$6:$EZ$2076,MATCH($B65&amp;$D65&amp;$B$6,Raw!$A$6:$A$2076,0),MATCH(AL$6,Raw!$H$5:$EZ$5,0))/60/60/24,"-")</f>
        <v>2.6828703703703702E-2</v>
      </c>
      <c r="AM65" s="202">
        <f>IFERROR(INDEX(Raw!$H$6:$EZ$2076,MATCH($B65&amp;$D65&amp;$B$6,Raw!$A$6:$A$2076,0),MATCH(AM$6,Raw!$H$5:$EZ$5,0))/60/60/24,"-")</f>
        <v>5.7280092592592591E-2</v>
      </c>
      <c r="AN65" s="21"/>
      <c r="AO65" s="21">
        <f>IFERROR(INDEX(Raw!$H$6:$EZ$2076,MATCH($B65&amp;$D65&amp;$B$6,Raw!$A$6:$A$2076,0),MATCH(AO$6,Raw!$H$5:$EZ$5,0)),"-")</f>
        <v>14062</v>
      </c>
      <c r="AP65" s="166"/>
      <c r="AQ65" s="21">
        <f>IFERROR(INDEX(Raw!$H$6:$EZ$2076,MATCH($B65&amp;$D65&amp;$B$6,Raw!$A$6:$A$2076,0),MATCH(AQ$6,Raw!$H$5:$EZ$5,0))/60/60,"-")</f>
        <v>32408.388333333332</v>
      </c>
      <c r="AR65" s="196">
        <f>IFERROR(INDEX(Raw!$H$6:$EZ$2076,MATCH($B65&amp;$D65&amp;$B$6,Raw!$A$6:$A$2076,0),MATCH(AR$6,Raw!$H$5:$EZ$5,0))/60/60/24,"-")</f>
        <v>9.6030092592592597E-2</v>
      </c>
      <c r="AS65" s="202">
        <f>IFERROR(INDEX(Raw!$H$6:$EZ$2076,MATCH($B65&amp;$D65&amp;$B$6,Raw!$A$6:$A$2076,0),MATCH(AS$6,Raw!$H$5:$EZ$5,0))/60/60/24,"-")</f>
        <v>0.21488425925925925</v>
      </c>
      <c r="AT65" s="21"/>
      <c r="AU65" s="223">
        <f>IFERROR(INDEX(Raw!$H$6:$EZ$2076,MATCH($B65&amp;$D65&amp;$B$6,Raw!$A$6:$A$2076,0),MATCH(AU$6,Raw!$H$5:$EZ$5,0)),"-")</f>
        <v>5729</v>
      </c>
      <c r="AV65" s="166"/>
      <c r="AW65" s="223">
        <f>IFERROR(INDEX(Raw!$H$6:$EZ$2076,MATCH($B65&amp;$D65&amp;$B$6,Raw!$A$6:$A$2076,0),MATCH(AW$6,Raw!$H$5:$EZ$5,0))/60/60,"-")</f>
        <v>15074.559166666668</v>
      </c>
      <c r="AX65" s="196">
        <f>IFERROR(INDEX(Raw!$H$6:$EZ$2076,MATCH($B65&amp;$D65&amp;$B$6,Raw!$A$6:$A$2076,0),MATCH(AX$6,Raw!$H$5:$EZ$5,0))/60/60/24,"-")</f>
        <v>0.10964120370370369</v>
      </c>
      <c r="AY65" s="202">
        <f>IFERROR(INDEX(Raw!$H$6:$EZ$2076,MATCH($B65&amp;$D65&amp;$B$6,Raw!$A$6:$A$2076,0),MATCH(AY$6,Raw!$H$5:$EZ$5,0))/60/60/24,"-")</f>
        <v>0.27078703703703705</v>
      </c>
      <c r="AZ65" s="21"/>
      <c r="BA65" s="21">
        <f>IFERROR(INDEX(Raw!$H$6:$EZ$2076,MATCH($B65&amp;$D65&amp;$B$6,Raw!$A$6:$A$2076,0),MATCH(BA$6,Raw!$H$5:$EZ$5,0)),"-")</f>
        <v>10604</v>
      </c>
      <c r="BB65" s="166"/>
      <c r="BC65" s="21">
        <f>IFERROR(INDEX(Raw!$H$6:$EZ$2076,MATCH($B65&amp;$D65&amp;$B$6,Raw!$A$6:$A$2076,0),MATCH(BC$6,Raw!$H$5:$EZ$5,0))/60/60,"-")</f>
        <v>32789.20444444444</v>
      </c>
      <c r="BD65" s="196">
        <f>IFERROR(INDEX(Raw!$H$6:$EZ$2076,MATCH($B65&amp;$D65&amp;$B$6,Raw!$A$6:$A$2076,0),MATCH(BD$6,Raw!$H$5:$EZ$5,0))/60/60/24,"-")</f>
        <v>0.12884259259259259</v>
      </c>
      <c r="BE65" s="202">
        <f>IFERROR(INDEX(Raw!$H$6:$EZ$2076,MATCH($B65&amp;$D65&amp;$B$6,Raw!$A$6:$A$2076,0),MATCH(BE$6,Raw!$H$5:$EZ$5,0))/60/60/24,"-")</f>
        <v>0.2961226851851852</v>
      </c>
      <c r="BF65" s="21"/>
      <c r="BG65" s="21">
        <f>IFERROR(INDEX(Raw!$H$6:$EZ$2076,MATCH($B65&amp;$D65&amp;$B$6,Raw!$A$6:$A$2076,0),MATCH(BG$6,Raw!$H$5:$EZ$5,0)),"-")</f>
        <v>1959</v>
      </c>
      <c r="BH65" s="166"/>
      <c r="BI65" s="21">
        <f>IFERROR(INDEX(Raw!$H$6:$EZ$2076,MATCH($B65&amp;$D65&amp;$B$6,Raw!$A$6:$A$2076,0),MATCH(BI$6,Raw!$H$5:$EZ$5,0))/60/60,"-")</f>
        <v>8506.4816666666666</v>
      </c>
      <c r="BJ65" s="196">
        <f>IFERROR(INDEX(Raw!$H$6:$EZ$2076,MATCH($B65&amp;$D65&amp;$B$6,Raw!$A$6:$A$2076,0),MATCH(BJ$6,Raw!$H$5:$EZ$5,0))/60/60/24,"-")</f>
        <v>0.18092592592592593</v>
      </c>
      <c r="BK65" s="202">
        <f>IFERROR(INDEX(Raw!$H$6:$EZ$2076,MATCH($B65&amp;$D65&amp;$B$6,Raw!$A$6:$A$2076,0),MATCH(BK$6,Raw!$H$5:$EZ$5,0))/60/60/24,"-")</f>
        <v>0.43699074074074074</v>
      </c>
      <c r="BL65" s="166"/>
      <c r="BM65" s="220">
        <f>IFERROR(INDEX(Raw!$H$6:$EZ$2076,MATCH($B65&amp;$D65&amp;$B$6,Raw!$A$6:$A$2076,0),MATCH(BM$6,Raw!$H$5:$EZ$5,0)),"-")</f>
        <v>215</v>
      </c>
    </row>
    <row r="66" spans="1:65" s="1" customFormat="1" x14ac:dyDescent="0.25">
      <c r="A66" s="188">
        <f t="shared" si="44"/>
        <v>44440</v>
      </c>
      <c r="B66" s="145" t="s">
        <v>131</v>
      </c>
      <c r="C66" s="137" t="s">
        <v>136</v>
      </c>
      <c r="D66" s="95" t="s">
        <v>136</v>
      </c>
      <c r="E66" s="220">
        <f>IFERROR(INDEX(Raw!$H$6:$EZ$2076,MATCH($B66&amp;$D66&amp;$B$6,Raw!$A$6:$A$2076,0),MATCH(E$6,Raw!$H$5:$EZ$5,0)),"-")</f>
        <v>918</v>
      </c>
      <c r="F66" s="166"/>
      <c r="G66" s="223">
        <f>IFERROR(INDEX(Raw!$H$6:$EZ$2076,MATCH($B66&amp;$D66&amp;$B$6,Raw!$A$6:$A$2076,0),MATCH(G$6,Raw!$H$5:$EZ$5,0))/60/60,"-")</f>
        <v>172.92694444444444</v>
      </c>
      <c r="H66" s="196">
        <f>IFERROR(INDEX(Raw!$H$6:$EZ$2076,MATCH($B66&amp;$D66&amp;$B$6,Raw!$A$6:$A$2076,0),MATCH(H$6,Raw!$H$5:$EZ$5,0))/60/60/24,"-")</f>
        <v>7.8472222222222224E-3</v>
      </c>
      <c r="I66" s="202">
        <f>IFERROR(INDEX(Raw!$H$6:$EZ$2076,MATCH($B66&amp;$D66&amp;$B$6,Raw!$A$6:$A$2076,0),MATCH(I$6,Raw!$H$5:$EZ$5,0))/60/60/24,"-")</f>
        <v>1.2731481481481481E-2</v>
      </c>
      <c r="J66" s="166"/>
      <c r="K66" s="223">
        <f>IFERROR(INDEX(Raw!$H$6:$EZ$2076,MATCH($B66&amp;$D66&amp;$B$6,Raw!$A$6:$A$2076,0),MATCH(K$6,Raw!$H$5:$EZ$5,0)),"-")</f>
        <v>535</v>
      </c>
      <c r="L66" s="166"/>
      <c r="M66" s="223">
        <f>IFERROR(INDEX(Raw!$H$6:$EZ$2076,MATCH($B66&amp;$D66&amp;$B$6,Raw!$A$6:$A$2076,0),MATCH(M$6,Raw!$H$5:$EZ$5,0))/60/60,"-")</f>
        <v>93.402222222222221</v>
      </c>
      <c r="N66" s="196">
        <f>IFERROR(INDEX(Raw!$H$6:$EZ$2076,MATCH($B66&amp;$D66&amp;$B$6,Raw!$A$6:$A$2076,0),MATCH(N$6,Raw!$H$5:$EZ$5,0))/60/60/24,"-")</f>
        <v>7.2800925925925915E-3</v>
      </c>
      <c r="O66" s="202">
        <f>IFERROR(INDEX(Raw!$H$6:$EZ$2076,MATCH($B66&amp;$D66&amp;$B$6,Raw!$A$6:$A$2076,0),MATCH(O$6,Raw!$H$5:$EZ$5,0))/60/60/24,"-")</f>
        <v>1.2766203703703703E-2</v>
      </c>
      <c r="P66" s="21"/>
      <c r="Q66" s="21">
        <f>IFERROR(INDEX(Raw!$H$6:$EZ$2076,MATCH($B66&amp;$D66&amp;$B$6,Raw!$A$6:$A$2076,0),MATCH(Q$6,Raw!$H$5:$EZ$5,0)),"-")</f>
        <v>74670</v>
      </c>
      <c r="R66" s="166"/>
      <c r="S66" s="21">
        <f>IFERROR(INDEX(Raw!$H$6:$EZ$2076,MATCH($B66&amp;$D66&amp;$B$6,Raw!$A$6:$A$2076,0),MATCH(S$6,Raw!$H$5:$EZ$5,0))/60/60,"-")</f>
        <v>11201.214444444446</v>
      </c>
      <c r="T66" s="196">
        <f>IFERROR(INDEX(Raw!$H$6:$EZ$2076,MATCH($B66&amp;$D66&amp;$B$6,Raw!$A$6:$A$2076,0),MATCH(T$6,Raw!$H$5:$EZ$5,0))/60/60/24,"-")</f>
        <v>6.2499999999999995E-3</v>
      </c>
      <c r="U66" s="202">
        <f>IFERROR(INDEX(Raw!$H$6:$EZ$2076,MATCH($B66&amp;$D66&amp;$B$6,Raw!$A$6:$A$2076,0),MATCH(U$6,Raw!$H$5:$EZ$5,0))/60/60/24,"-")</f>
        <v>1.1064814814814814E-2</v>
      </c>
      <c r="V66" s="21"/>
      <c r="W66" s="21">
        <f>IFERROR(INDEX(Raw!$H$6:$EZ$2076,MATCH($B66&amp;$D66&amp;$B$6,Raw!$A$6:$A$2076,0),MATCH(W$6,Raw!$H$5:$EZ$5,0)),"-")</f>
        <v>28020</v>
      </c>
      <c r="X66" s="166"/>
      <c r="Y66" s="21">
        <f>IFERROR(INDEX(Raw!$H$6:$EZ$2076,MATCH($B66&amp;$D66&amp;$B$6,Raw!$A$6:$A$2076,0),MATCH(Y$6,Raw!$H$5:$EZ$5,0))/60/60,"-")</f>
        <v>20901.9375</v>
      </c>
      <c r="Z66" s="196">
        <f>IFERROR(INDEX(Raw!$H$6:$EZ$2076,MATCH($B66&amp;$D66&amp;$B$6,Raw!$A$6:$A$2076,0),MATCH(Z$6,Raw!$H$5:$EZ$5,0))/60/60/24,"-")</f>
        <v>3.107638888888889E-2</v>
      </c>
      <c r="AA66" s="202">
        <f>IFERROR(INDEX(Raw!$H$6:$EZ$2076,MATCH($B66&amp;$D66&amp;$B$6,Raw!$A$6:$A$2076,0),MATCH(AA$6,Raw!$H$5:$EZ$5,0))/60/60/24,"-")</f>
        <v>6.4421296296296296E-2</v>
      </c>
      <c r="AB66" s="21"/>
      <c r="AC66" s="223">
        <f>IFERROR(INDEX(Raw!$H$6:$EZ$2076,MATCH($B66&amp;$D66&amp;$B$6,Raw!$A$6:$A$2076,0),MATCH(AC$6,Raw!$H$5:$EZ$5,0)),"-")</f>
        <v>10354</v>
      </c>
      <c r="AD66" s="166"/>
      <c r="AE66" s="223">
        <f>IFERROR(INDEX(Raw!$H$6:$EZ$2076,MATCH($B66&amp;$D66&amp;$B$6,Raw!$A$6:$A$2076,0),MATCH(AE$6,Raw!$H$5:$EZ$5,0))/60/60,"-")</f>
        <v>8345.4794444444451</v>
      </c>
      <c r="AF66" s="196">
        <f>IFERROR(INDEX(Raw!$H$6:$EZ$2076,MATCH($B66&amp;$D66&amp;$B$6,Raw!$A$6:$A$2076,0),MATCH(AF$6,Raw!$H$5:$EZ$5,0))/60/60/24,"-")</f>
        <v>3.3587962962962965E-2</v>
      </c>
      <c r="AG66" s="202">
        <f>IFERROR(INDEX(Raw!$H$6:$EZ$2076,MATCH($B66&amp;$D66&amp;$B$6,Raw!$A$6:$A$2076,0),MATCH(AG$6,Raw!$H$5:$EZ$5,0))/60/60/24,"-")</f>
        <v>7.4004629629629629E-2</v>
      </c>
      <c r="AH66" s="21"/>
      <c r="AI66" s="21">
        <f>IFERROR(INDEX(Raw!$H$6:$EZ$2076,MATCH($B66&amp;$D66&amp;$B$6,Raw!$A$6:$A$2076,0),MATCH(AI$6,Raw!$H$5:$EZ$5,0)),"-")</f>
        <v>366065</v>
      </c>
      <c r="AJ66" s="166"/>
      <c r="AK66" s="21">
        <f>IFERROR(INDEX(Raw!$H$6:$EZ$2076,MATCH($B66&amp;$D66&amp;$B$6,Raw!$A$6:$A$2076,0),MATCH(AK$6,Raw!$H$5:$EZ$5,0))/60/60,"-")</f>
        <v>277450.87083333335</v>
      </c>
      <c r="AL66" s="196">
        <f>IFERROR(INDEX(Raw!$H$6:$EZ$2076,MATCH($B66&amp;$D66&amp;$B$6,Raw!$A$6:$A$2076,0),MATCH(AL$6,Raw!$H$5:$EZ$5,0))/60/60/24,"-")</f>
        <v>3.1585648148148147E-2</v>
      </c>
      <c r="AM66" s="202">
        <f>IFERROR(INDEX(Raw!$H$6:$EZ$2076,MATCH($B66&amp;$D66&amp;$B$6,Raw!$A$6:$A$2076,0),MATCH(AM$6,Raw!$H$5:$EZ$5,0))/60/60/24,"-")</f>
        <v>6.8194444444444446E-2</v>
      </c>
      <c r="AN66" s="21"/>
      <c r="AO66" s="21">
        <f>IFERROR(INDEX(Raw!$H$6:$EZ$2076,MATCH($B66&amp;$D66&amp;$B$6,Raw!$A$6:$A$2076,0),MATCH(AO$6,Raw!$H$5:$EZ$5,0)),"-")</f>
        <v>12707</v>
      </c>
      <c r="AP66" s="166"/>
      <c r="AQ66" s="21">
        <f>IFERROR(INDEX(Raw!$H$6:$EZ$2076,MATCH($B66&amp;$D66&amp;$B$6,Raw!$A$6:$A$2076,0),MATCH(AQ$6,Raw!$H$5:$EZ$5,0))/60/60,"-")</f>
        <v>33829.530277777776</v>
      </c>
      <c r="AR66" s="196">
        <f>IFERROR(INDEX(Raw!$H$6:$EZ$2076,MATCH($B66&amp;$D66&amp;$B$6,Raw!$A$6:$A$2076,0),MATCH(AR$6,Raw!$H$5:$EZ$5,0))/60/60/24,"-")</f>
        <v>0.11092592592592591</v>
      </c>
      <c r="AS66" s="202">
        <f>IFERROR(INDEX(Raw!$H$6:$EZ$2076,MATCH($B66&amp;$D66&amp;$B$6,Raw!$A$6:$A$2076,0),MATCH(AS$6,Raw!$H$5:$EZ$5,0))/60/60/24,"-")</f>
        <v>0.25710648148148146</v>
      </c>
      <c r="AT66" s="21"/>
      <c r="AU66" s="223">
        <f>IFERROR(INDEX(Raw!$H$6:$EZ$2076,MATCH($B66&amp;$D66&amp;$B$6,Raw!$A$6:$A$2076,0),MATCH(AU$6,Raw!$H$5:$EZ$5,0)),"-")</f>
        <v>5561</v>
      </c>
      <c r="AV66" s="166"/>
      <c r="AW66" s="223">
        <f>IFERROR(INDEX(Raw!$H$6:$EZ$2076,MATCH($B66&amp;$D66&amp;$B$6,Raw!$A$6:$A$2076,0),MATCH(AW$6,Raw!$H$5:$EZ$5,0))/60/60,"-")</f>
        <v>16303.551944444445</v>
      </c>
      <c r="AX66" s="196">
        <f>IFERROR(INDEX(Raw!$H$6:$EZ$2076,MATCH($B66&amp;$D66&amp;$B$6,Raw!$A$6:$A$2076,0),MATCH(AX$6,Raw!$H$5:$EZ$5,0))/60/60/24,"-")</f>
        <v>0.12215277777777778</v>
      </c>
      <c r="AY66" s="202">
        <f>IFERROR(INDEX(Raw!$H$6:$EZ$2076,MATCH($B66&amp;$D66&amp;$B$6,Raw!$A$6:$A$2076,0),MATCH(AY$6,Raw!$H$5:$EZ$5,0))/60/60/24,"-")</f>
        <v>0.29334490740740743</v>
      </c>
      <c r="AZ66" s="21"/>
      <c r="BA66" s="21">
        <f>IFERROR(INDEX(Raw!$H$6:$EZ$2076,MATCH($B66&amp;$D66&amp;$B$6,Raw!$A$6:$A$2076,0),MATCH(BA$6,Raw!$H$5:$EZ$5,0)),"-")</f>
        <v>9782</v>
      </c>
      <c r="BB66" s="166"/>
      <c r="BC66" s="21">
        <f>IFERROR(INDEX(Raw!$H$6:$EZ$2076,MATCH($B66&amp;$D66&amp;$B$6,Raw!$A$6:$A$2076,0),MATCH(BC$6,Raw!$H$5:$EZ$5,0))/60/60,"-")</f>
        <v>36191.549722222226</v>
      </c>
      <c r="BD66" s="196">
        <f>IFERROR(INDEX(Raw!$H$6:$EZ$2076,MATCH($B66&amp;$D66&amp;$B$6,Raw!$A$6:$A$2076,0),MATCH(BD$6,Raw!$H$5:$EZ$5,0))/60/60/24,"-")</f>
        <v>0.15415509259259258</v>
      </c>
      <c r="BE66" s="202">
        <f>IFERROR(INDEX(Raw!$H$6:$EZ$2076,MATCH($B66&amp;$D66&amp;$B$6,Raw!$A$6:$A$2076,0),MATCH(BE$6,Raw!$H$5:$EZ$5,0))/60/60/24,"-")</f>
        <v>0.34755787037037039</v>
      </c>
      <c r="BF66" s="21"/>
      <c r="BG66" s="21">
        <f>IFERROR(INDEX(Raw!$H$6:$EZ$2076,MATCH($B66&amp;$D66&amp;$B$6,Raw!$A$6:$A$2076,0),MATCH(BG$6,Raw!$H$5:$EZ$5,0)),"-")</f>
        <v>1767</v>
      </c>
      <c r="BH66" s="166"/>
      <c r="BI66" s="21">
        <f>IFERROR(INDEX(Raw!$H$6:$EZ$2076,MATCH($B66&amp;$D66&amp;$B$6,Raw!$A$6:$A$2076,0),MATCH(BI$6,Raw!$H$5:$EZ$5,0))/60/60,"-")</f>
        <v>9148.9744444444441</v>
      </c>
      <c r="BJ66" s="196">
        <f>IFERROR(INDEX(Raw!$H$6:$EZ$2076,MATCH($B66&amp;$D66&amp;$B$6,Raw!$A$6:$A$2076,0),MATCH(BJ$6,Raw!$H$5:$EZ$5,0))/60/60/24,"-")</f>
        <v>0.21574074074074076</v>
      </c>
      <c r="BK66" s="202">
        <f>IFERROR(INDEX(Raw!$H$6:$EZ$2076,MATCH($B66&amp;$D66&amp;$B$6,Raw!$A$6:$A$2076,0),MATCH(BK$6,Raw!$H$5:$EZ$5,0))/60/60/24,"-")</f>
        <v>0.49513888888888885</v>
      </c>
      <c r="BL66" s="166"/>
      <c r="BM66" s="220">
        <f>IFERROR(INDEX(Raw!$H$6:$EZ$2076,MATCH($B66&amp;$D66&amp;$B$6,Raw!$A$6:$A$2076,0),MATCH(BM$6,Raw!$H$5:$EZ$5,0)),"-")</f>
        <v>215</v>
      </c>
    </row>
    <row r="67" spans="1:65" s="1" customFormat="1" ht="17.5" x14ac:dyDescent="0.35">
      <c r="A67" s="188">
        <f t="shared" si="44"/>
        <v>44470</v>
      </c>
      <c r="B67" s="145" t="s">
        <v>131</v>
      </c>
      <c r="C67" s="137" t="s">
        <v>137</v>
      </c>
      <c r="D67" s="101" t="s">
        <v>137</v>
      </c>
      <c r="E67" s="220">
        <f>IFERROR(INDEX(Raw!$H$6:$EZ$2076,MATCH($B67&amp;$D67&amp;$B$6,Raw!$A$6:$A$2076,0),MATCH(E$6,Raw!$H$5:$EZ$5,0)),"-")</f>
        <v>1012</v>
      </c>
      <c r="F67" s="166"/>
      <c r="G67" s="223">
        <f>IFERROR(INDEX(Raw!$H$6:$EZ$2076,MATCH($B67&amp;$D67&amp;$B$6,Raw!$A$6:$A$2076,0),MATCH(G$6,Raw!$H$5:$EZ$5,0))/60/60,"-")</f>
        <v>188.8486111111111</v>
      </c>
      <c r="H67" s="196">
        <f>IFERROR(INDEX(Raw!$H$6:$EZ$2076,MATCH($B67&amp;$D67&amp;$B$6,Raw!$A$6:$A$2076,0),MATCH(H$6,Raw!$H$5:$EZ$5,0))/60/60/24,"-")</f>
        <v>7.7777777777777767E-3</v>
      </c>
      <c r="I67" s="202">
        <f>IFERROR(INDEX(Raw!$H$6:$EZ$2076,MATCH($B67&amp;$D67&amp;$B$6,Raw!$A$6:$A$2076,0),MATCH(I$6,Raw!$H$5:$EZ$5,0))/60/60/24,"-")</f>
        <v>1.2662037037037039E-2</v>
      </c>
      <c r="J67" s="166"/>
      <c r="K67" s="223">
        <f>IFERROR(INDEX(Raw!$H$6:$EZ$2076,MATCH($B67&amp;$D67&amp;$B$6,Raw!$A$6:$A$2076,0),MATCH(K$6,Raw!$H$5:$EZ$5,0)),"-")</f>
        <v>585</v>
      </c>
      <c r="L67" s="166"/>
      <c r="M67" s="223">
        <f>IFERROR(INDEX(Raw!$H$6:$EZ$2076,MATCH($B67&amp;$D67&amp;$B$6,Raw!$A$6:$A$2076,0),MATCH(M$6,Raw!$H$5:$EZ$5,0))/60/60,"-")</f>
        <v>92.326666666666668</v>
      </c>
      <c r="N67" s="196">
        <f>IFERROR(INDEX(Raw!$H$6:$EZ$2076,MATCH($B67&amp;$D67&amp;$B$6,Raw!$A$6:$A$2076,0),MATCH(N$6,Raw!$H$5:$EZ$5,0))/60/60/24,"-")</f>
        <v>6.5740740740740733E-3</v>
      </c>
      <c r="O67" s="202">
        <f>IFERROR(INDEX(Raw!$H$6:$EZ$2076,MATCH($B67&amp;$D67&amp;$B$6,Raw!$A$6:$A$2076,0),MATCH(O$6,Raw!$H$5:$EZ$5,0))/60/60/24,"-")</f>
        <v>1.2499999999999999E-2</v>
      </c>
      <c r="P67" s="21"/>
      <c r="Q67" s="21">
        <f>IFERROR(INDEX(Raw!$H$6:$EZ$2076,MATCH($B67&amp;$D67&amp;$B$6,Raw!$A$6:$A$2076,0),MATCH(Q$6,Raw!$H$5:$EZ$5,0)),"-")</f>
        <v>80532</v>
      </c>
      <c r="R67" s="166"/>
      <c r="S67" s="21">
        <f>IFERROR(INDEX(Raw!$H$6:$EZ$2076,MATCH($B67&amp;$D67&amp;$B$6,Raw!$A$6:$A$2076,0),MATCH(S$6,Raw!$H$5:$EZ$5,0))/60/60,"-")</f>
        <v>12548.672499999999</v>
      </c>
      <c r="T67" s="196">
        <f>IFERROR(INDEX(Raw!$H$6:$EZ$2076,MATCH($B67&amp;$D67&amp;$B$6,Raw!$A$6:$A$2076,0),MATCH(T$6,Raw!$H$5:$EZ$5,0))/60/60/24,"-")</f>
        <v>6.4930555555555549E-3</v>
      </c>
      <c r="U67" s="202">
        <f>IFERROR(INDEX(Raw!$H$6:$EZ$2076,MATCH($B67&amp;$D67&amp;$B$6,Raw!$A$6:$A$2076,0),MATCH(U$6,Raw!$H$5:$EZ$5,0))/60/60/24,"-")</f>
        <v>1.1377314814814814E-2</v>
      </c>
      <c r="V67" s="21"/>
      <c r="W67" s="21">
        <f>IFERROR(INDEX(Raw!$H$6:$EZ$2076,MATCH($B67&amp;$D67&amp;$B$6,Raw!$A$6:$A$2076,0),MATCH(W$6,Raw!$H$5:$EZ$5,0)),"-")</f>
        <v>29720</v>
      </c>
      <c r="X67" s="166"/>
      <c r="Y67" s="21">
        <f>IFERROR(INDEX(Raw!$H$6:$EZ$2076,MATCH($B67&amp;$D67&amp;$B$6,Raw!$A$6:$A$2076,0),MATCH(Y$6,Raw!$H$5:$EZ$5,0))/60/60,"-")</f>
        <v>26735.911111111112</v>
      </c>
      <c r="Z67" s="196">
        <f>IFERROR(INDEX(Raw!$H$6:$EZ$2076,MATCH($B67&amp;$D67&amp;$B$6,Raw!$A$6:$A$2076,0),MATCH(Z$6,Raw!$H$5:$EZ$5,0))/60/60/24,"-")</f>
        <v>3.7488425925925925E-2</v>
      </c>
      <c r="AA67" s="202">
        <f>IFERROR(INDEX(Raw!$H$6:$EZ$2076,MATCH($B67&amp;$D67&amp;$B$6,Raw!$A$6:$A$2076,0),MATCH(AA$6,Raw!$H$5:$EZ$5,0))/60/60/24,"-")</f>
        <v>7.7488425925925919E-2</v>
      </c>
      <c r="AB67" s="21"/>
      <c r="AC67" s="223">
        <f>IFERROR(INDEX(Raw!$H$6:$EZ$2076,MATCH($B67&amp;$D67&amp;$B$6,Raw!$A$6:$A$2076,0),MATCH(AC$6,Raw!$H$5:$EZ$5,0)),"-")</f>
        <v>10892</v>
      </c>
      <c r="AD67" s="166"/>
      <c r="AE67" s="223">
        <f>IFERROR(INDEX(Raw!$H$6:$EZ$2076,MATCH($B67&amp;$D67&amp;$B$6,Raw!$A$6:$A$2076,0),MATCH(AE$6,Raw!$H$5:$EZ$5,0))/60/60,"-")</f>
        <v>10302.151666666667</v>
      </c>
      <c r="AF67" s="196">
        <f>IFERROR(INDEX(Raw!$H$6:$EZ$2076,MATCH($B67&amp;$D67&amp;$B$6,Raw!$A$6:$A$2076,0),MATCH(AF$6,Raw!$H$5:$EZ$5,0))/60/60/24,"-")</f>
        <v>3.9409722222222221E-2</v>
      </c>
      <c r="AG67" s="202">
        <f>IFERROR(INDEX(Raw!$H$6:$EZ$2076,MATCH($B67&amp;$D67&amp;$B$6,Raw!$A$6:$A$2076,0),MATCH(AG$6,Raw!$H$5:$EZ$5,0))/60/60/24,"-")</f>
        <v>8.6539351851851853E-2</v>
      </c>
      <c r="AH67" s="21"/>
      <c r="AI67" s="21">
        <f>IFERROR(INDEX(Raw!$H$6:$EZ$2076,MATCH($B67&amp;$D67&amp;$B$6,Raw!$A$6:$A$2076,0),MATCH(AI$6,Raw!$H$5:$EZ$5,0)),"-")</f>
        <v>381959</v>
      </c>
      <c r="AJ67" s="166"/>
      <c r="AK67" s="21">
        <f>IFERROR(INDEX(Raw!$H$6:$EZ$2076,MATCH($B67&amp;$D67&amp;$B$6,Raw!$A$6:$A$2076,0),MATCH(AK$6,Raw!$H$5:$EZ$5,0))/60/60,"-")</f>
        <v>342724.90694444446</v>
      </c>
      <c r="AL67" s="196">
        <f>IFERROR(INDEX(Raw!$H$6:$EZ$2076,MATCH($B67&amp;$D67&amp;$B$6,Raw!$A$6:$A$2076,0),MATCH(AL$6,Raw!$H$5:$EZ$5,0))/60/60/24,"-")</f>
        <v>3.7384259259259263E-2</v>
      </c>
      <c r="AM67" s="202">
        <f>IFERROR(INDEX(Raw!$H$6:$EZ$2076,MATCH($B67&amp;$D67&amp;$B$6,Raw!$A$6:$A$2076,0),MATCH(AM$6,Raw!$H$5:$EZ$5,0))/60/60/24,"-")</f>
        <v>8.0775462962962966E-2</v>
      </c>
      <c r="AN67" s="21"/>
      <c r="AO67" s="21">
        <f>IFERROR(INDEX(Raw!$H$6:$EZ$2076,MATCH($B67&amp;$D67&amp;$B$6,Raw!$A$6:$A$2076,0),MATCH(AO$6,Raw!$H$5:$EZ$5,0)),"-")</f>
        <v>11007</v>
      </c>
      <c r="AP67" s="166"/>
      <c r="AQ67" s="21">
        <f>IFERROR(INDEX(Raw!$H$6:$EZ$2076,MATCH($B67&amp;$D67&amp;$B$6,Raw!$A$6:$A$2076,0),MATCH(AQ$6,Raw!$H$5:$EZ$5,0))/60/60,"-")</f>
        <v>35413.169166666667</v>
      </c>
      <c r="AR67" s="196">
        <f>IFERROR(INDEX(Raw!$H$6:$EZ$2076,MATCH($B67&amp;$D67&amp;$B$6,Raw!$A$6:$A$2076,0),MATCH(AR$6,Raw!$H$5:$EZ$5,0))/60/60/24,"-")</f>
        <v>0.13405092592592591</v>
      </c>
      <c r="AS67" s="202">
        <f>IFERROR(INDEX(Raw!$H$6:$EZ$2076,MATCH($B67&amp;$D67&amp;$B$6,Raw!$A$6:$A$2076,0),MATCH(AS$6,Raw!$H$5:$EZ$5,0))/60/60/24,"-")</f>
        <v>0.30793981481481481</v>
      </c>
      <c r="AT67" s="21"/>
      <c r="AU67" s="223">
        <f>IFERROR(INDEX(Raw!$H$6:$EZ$2076,MATCH($B67&amp;$D67&amp;$B$6,Raw!$A$6:$A$2076,0),MATCH(AU$6,Raw!$H$5:$EZ$5,0)),"-")</f>
        <v>5285</v>
      </c>
      <c r="AV67" s="166"/>
      <c r="AW67" s="223">
        <f>IFERROR(INDEX(Raw!$H$6:$EZ$2076,MATCH($B67&amp;$D67&amp;$B$6,Raw!$A$6:$A$2076,0),MATCH(AW$6,Raw!$H$5:$EZ$5,0))/60/60,"-")</f>
        <v>18669.613333333335</v>
      </c>
      <c r="AX67" s="196">
        <f>IFERROR(INDEX(Raw!$H$6:$EZ$2076,MATCH($B67&amp;$D67&amp;$B$6,Raw!$A$6:$A$2076,0),MATCH(AX$6,Raw!$H$5:$EZ$5,0))/60/60/24,"-")</f>
        <v>0.1471875</v>
      </c>
      <c r="AY67" s="202">
        <f>IFERROR(INDEX(Raw!$H$6:$EZ$2076,MATCH($B67&amp;$D67&amp;$B$6,Raw!$A$6:$A$2076,0),MATCH(AY$6,Raw!$H$5:$EZ$5,0))/60/60/24,"-")</f>
        <v>0.35745370370370372</v>
      </c>
      <c r="AZ67" s="21"/>
      <c r="BA67" s="21">
        <f>IFERROR(INDEX(Raw!$H$6:$EZ$2076,MATCH($B67&amp;$D67&amp;$B$6,Raw!$A$6:$A$2076,0),MATCH(BA$6,Raw!$H$5:$EZ$5,0)),"-")</f>
        <v>9376</v>
      </c>
      <c r="BB67" s="166"/>
      <c r="BC67" s="21">
        <f>IFERROR(INDEX(Raw!$H$6:$EZ$2076,MATCH($B67&amp;$D67&amp;$B$6,Raw!$A$6:$A$2076,0),MATCH(BC$6,Raw!$H$5:$EZ$5,0))/60/60,"-")</f>
        <v>41207.875555555554</v>
      </c>
      <c r="BD67" s="196">
        <f>IFERROR(INDEX(Raw!$H$6:$EZ$2076,MATCH($B67&amp;$D67&amp;$B$6,Raw!$A$6:$A$2076,0),MATCH(BD$6,Raw!$H$5:$EZ$5,0))/60/60/24,"-")</f>
        <v>0.18312499999999998</v>
      </c>
      <c r="BE67" s="202">
        <f>IFERROR(INDEX(Raw!$H$6:$EZ$2076,MATCH($B67&amp;$D67&amp;$B$6,Raw!$A$6:$A$2076,0),MATCH(BE$6,Raw!$H$5:$EZ$5,0))/60/60/24,"-")</f>
        <v>0.41585648148148152</v>
      </c>
      <c r="BF67" s="21"/>
      <c r="BG67" s="21">
        <f>IFERROR(INDEX(Raw!$H$6:$EZ$2076,MATCH($B67&amp;$D67&amp;$B$6,Raw!$A$6:$A$2076,0),MATCH(BG$6,Raw!$H$5:$EZ$5,0)),"-")</f>
        <v>1660</v>
      </c>
      <c r="BH67" s="166"/>
      <c r="BI67" s="21">
        <f>IFERROR(INDEX(Raw!$H$6:$EZ$2076,MATCH($B67&amp;$D67&amp;$B$6,Raw!$A$6:$A$2076,0),MATCH(BI$6,Raw!$H$5:$EZ$5,0))/60/60,"-")</f>
        <v>9967.9511111111115</v>
      </c>
      <c r="BJ67" s="196">
        <f>IFERROR(INDEX(Raw!$H$6:$EZ$2076,MATCH($B67&amp;$D67&amp;$B$6,Raw!$A$6:$A$2076,0),MATCH(BJ$6,Raw!$H$5:$EZ$5,0))/60/60/24,"-")</f>
        <v>0.25019675925925927</v>
      </c>
      <c r="BK67" s="202">
        <f>IFERROR(INDEX(Raw!$H$6:$EZ$2076,MATCH($B67&amp;$D67&amp;$B$6,Raw!$A$6:$A$2076,0),MATCH(BK$6,Raw!$H$5:$EZ$5,0))/60/60/24,"-")</f>
        <v>0.58543981481481477</v>
      </c>
      <c r="BL67" s="166"/>
      <c r="BM67" s="220">
        <f>IFERROR(INDEX(Raw!$H$6:$EZ$2076,MATCH($B67&amp;$D67&amp;$B$6,Raw!$A$6:$A$2076,0),MATCH(BM$6,Raw!$H$5:$EZ$5,0)),"-")</f>
        <v>175</v>
      </c>
    </row>
    <row r="68" spans="1:65" s="1" customFormat="1" x14ac:dyDescent="0.25">
      <c r="A68" s="188">
        <f t="shared" si="44"/>
        <v>44501</v>
      </c>
      <c r="B68" s="145" t="s">
        <v>131</v>
      </c>
      <c r="C68" s="137" t="s">
        <v>138</v>
      </c>
      <c r="D68" s="95" t="s">
        <v>138</v>
      </c>
      <c r="E68" s="220">
        <f>IFERROR(INDEX(Raw!$H$6:$EZ$2076,MATCH($B68&amp;$D68&amp;$B$6,Raw!$A$6:$A$2076,0),MATCH(E$6,Raw!$H$5:$EZ$5,0)),"-")</f>
        <v>921</v>
      </c>
      <c r="F68" s="166"/>
      <c r="G68" s="223">
        <f>IFERROR(INDEX(Raw!$H$6:$EZ$2076,MATCH($B68&amp;$D68&amp;$B$6,Raw!$A$6:$A$2076,0),MATCH(G$6,Raw!$H$5:$EZ$5,0))/60/60,"-")</f>
        <v>154.01527777777775</v>
      </c>
      <c r="H68" s="196">
        <f>IFERROR(INDEX(Raw!$H$6:$EZ$2076,MATCH($B68&amp;$D68&amp;$B$6,Raw!$A$6:$A$2076,0),MATCH(H$6,Raw!$H$5:$EZ$5,0))/60/60/24,"-")</f>
        <v>6.9675925925925921E-3</v>
      </c>
      <c r="I68" s="202">
        <f>IFERROR(INDEX(Raw!$H$6:$EZ$2076,MATCH($B68&amp;$D68&amp;$B$6,Raw!$A$6:$A$2076,0),MATCH(I$6,Raw!$H$5:$EZ$5,0))/60/60/24,"-")</f>
        <v>1.1840277777777778E-2</v>
      </c>
      <c r="J68" s="166"/>
      <c r="K68" s="223">
        <f>IFERROR(INDEX(Raw!$H$6:$EZ$2076,MATCH($B68&amp;$D68&amp;$B$6,Raw!$A$6:$A$2076,0),MATCH(K$6,Raw!$H$5:$EZ$5,0)),"-")</f>
        <v>530</v>
      </c>
      <c r="L68" s="166"/>
      <c r="M68" s="223">
        <f>IFERROR(INDEX(Raw!$H$6:$EZ$2076,MATCH($B68&amp;$D68&amp;$B$6,Raw!$A$6:$A$2076,0),MATCH(M$6,Raw!$H$5:$EZ$5,0))/60/60,"-")</f>
        <v>86.367777777777775</v>
      </c>
      <c r="N68" s="196">
        <f>IFERROR(INDEX(Raw!$H$6:$EZ$2076,MATCH($B68&amp;$D68&amp;$B$6,Raw!$A$6:$A$2076,0),MATCH(N$6,Raw!$H$5:$EZ$5,0))/60/60/24,"-")</f>
        <v>6.7939814814814816E-3</v>
      </c>
      <c r="O68" s="202">
        <f>IFERROR(INDEX(Raw!$H$6:$EZ$2076,MATCH($B68&amp;$D68&amp;$B$6,Raw!$A$6:$A$2076,0),MATCH(O$6,Raw!$H$5:$EZ$5,0))/60/60/24,"-")</f>
        <v>1.2777777777777777E-2</v>
      </c>
      <c r="P68" s="21"/>
      <c r="Q68" s="21">
        <f>IFERROR(INDEX(Raw!$H$6:$EZ$2076,MATCH($B68&amp;$D68&amp;$B$6,Raw!$A$6:$A$2076,0),MATCH(Q$6,Raw!$H$5:$EZ$5,0)),"-")</f>
        <v>76575</v>
      </c>
      <c r="R68" s="166"/>
      <c r="S68" s="21">
        <f>IFERROR(INDEX(Raw!$H$6:$EZ$2076,MATCH($B68&amp;$D68&amp;$B$6,Raw!$A$6:$A$2076,0),MATCH(S$6,Raw!$H$5:$EZ$5,0))/60/60,"-")</f>
        <v>11700.796388888888</v>
      </c>
      <c r="T68" s="196">
        <f>IFERROR(INDEX(Raw!$H$6:$EZ$2076,MATCH($B68&amp;$D68&amp;$B$6,Raw!$A$6:$A$2076,0),MATCH(T$6,Raw!$H$5:$EZ$5,0))/60/60/24,"-")</f>
        <v>6.3657407407407404E-3</v>
      </c>
      <c r="U68" s="202">
        <f>IFERROR(INDEX(Raw!$H$6:$EZ$2076,MATCH($B68&amp;$D68&amp;$B$6,Raw!$A$6:$A$2076,0),MATCH(U$6,Raw!$H$5:$EZ$5,0))/60/60/24,"-")</f>
        <v>1.1168981481481481E-2</v>
      </c>
      <c r="V68" s="21"/>
      <c r="W68" s="21">
        <f>IFERROR(INDEX(Raw!$H$6:$EZ$2076,MATCH($B68&amp;$D68&amp;$B$6,Raw!$A$6:$A$2076,0),MATCH(W$6,Raw!$H$5:$EZ$5,0)),"-")</f>
        <v>29078</v>
      </c>
      <c r="X68" s="166"/>
      <c r="Y68" s="21">
        <f>IFERROR(INDEX(Raw!$H$6:$EZ$2076,MATCH($B68&amp;$D68&amp;$B$6,Raw!$A$6:$A$2076,0),MATCH(Y$6,Raw!$H$5:$EZ$5,0))/60/60,"-")</f>
        <v>22445.499444444442</v>
      </c>
      <c r="Z68" s="196">
        <f>IFERROR(INDEX(Raw!$H$6:$EZ$2076,MATCH($B68&amp;$D68&amp;$B$6,Raw!$A$6:$A$2076,0),MATCH(Z$6,Raw!$H$5:$EZ$5,0))/60/60/24,"-")</f>
        <v>3.2164351851851854E-2</v>
      </c>
      <c r="AA68" s="202">
        <f>IFERROR(INDEX(Raw!$H$6:$EZ$2076,MATCH($B68&amp;$D68&amp;$B$6,Raw!$A$6:$A$2076,0),MATCH(AA$6,Raw!$H$5:$EZ$5,0))/60/60/24,"-")</f>
        <v>6.700231481481482E-2</v>
      </c>
      <c r="AB68" s="21"/>
      <c r="AC68" s="223">
        <f>IFERROR(INDEX(Raw!$H$6:$EZ$2076,MATCH($B68&amp;$D68&amp;$B$6,Raw!$A$6:$A$2076,0),MATCH(AC$6,Raw!$H$5:$EZ$5,0)),"-")</f>
        <v>10357</v>
      </c>
      <c r="AD68" s="166"/>
      <c r="AE68" s="223">
        <f>IFERROR(INDEX(Raw!$H$6:$EZ$2076,MATCH($B68&amp;$D68&amp;$B$6,Raw!$A$6:$A$2076,0),MATCH(AE$6,Raw!$H$5:$EZ$5,0))/60/60,"-")</f>
        <v>8140.7644444444441</v>
      </c>
      <c r="AF68" s="196">
        <f>IFERROR(INDEX(Raw!$H$6:$EZ$2076,MATCH($B68&amp;$D68&amp;$B$6,Raw!$A$6:$A$2076,0),MATCH(AF$6,Raw!$H$5:$EZ$5,0))/60/60/24,"-")</f>
        <v>3.2754629629629627E-2</v>
      </c>
      <c r="AG68" s="202">
        <f>IFERROR(INDEX(Raw!$H$6:$EZ$2076,MATCH($B68&amp;$D68&amp;$B$6,Raw!$A$6:$A$2076,0),MATCH(AG$6,Raw!$H$5:$EZ$5,0))/60/60/24,"-")</f>
        <v>7.2071759259259252E-2</v>
      </c>
      <c r="AH68" s="21"/>
      <c r="AI68" s="21">
        <f>IFERROR(INDEX(Raw!$H$6:$EZ$2076,MATCH($B68&amp;$D68&amp;$B$6,Raw!$A$6:$A$2076,0),MATCH(AI$6,Raw!$H$5:$EZ$5,0)),"-")</f>
        <v>366672</v>
      </c>
      <c r="AJ68" s="166"/>
      <c r="AK68" s="21">
        <f>IFERROR(INDEX(Raw!$H$6:$EZ$2076,MATCH($B68&amp;$D68&amp;$B$6,Raw!$A$6:$A$2076,0),MATCH(AK$6,Raw!$H$5:$EZ$5,0))/60/60,"-")</f>
        <v>285101.88527777779</v>
      </c>
      <c r="AL68" s="196">
        <f>IFERROR(INDEX(Raw!$H$6:$EZ$2076,MATCH($B68&amp;$D68&amp;$B$6,Raw!$A$6:$A$2076,0),MATCH(AL$6,Raw!$H$5:$EZ$5,0))/60/60/24,"-")</f>
        <v>3.2395833333333332E-2</v>
      </c>
      <c r="AM68" s="202">
        <f>IFERROR(INDEX(Raw!$H$6:$EZ$2076,MATCH($B68&amp;$D68&amp;$B$6,Raw!$A$6:$A$2076,0),MATCH(AM$6,Raw!$H$5:$EZ$5,0))/60/60/24,"-")</f>
        <v>7.0300925925925919E-2</v>
      </c>
      <c r="AN68" s="21"/>
      <c r="AO68" s="21">
        <f>IFERROR(INDEX(Raw!$H$6:$EZ$2076,MATCH($B68&amp;$D68&amp;$B$6,Raw!$A$6:$A$2076,0),MATCH(AO$6,Raw!$H$5:$EZ$5,0)),"-")</f>
        <v>10389</v>
      </c>
      <c r="AP68" s="166"/>
      <c r="AQ68" s="21">
        <f>IFERROR(INDEX(Raw!$H$6:$EZ$2076,MATCH($B68&amp;$D68&amp;$B$6,Raw!$A$6:$A$2076,0),MATCH(AQ$6,Raw!$H$5:$EZ$5,0))/60/60,"-")</f>
        <v>27615.237499999999</v>
      </c>
      <c r="AR68" s="196">
        <f>IFERROR(INDEX(Raw!$H$6:$EZ$2076,MATCH($B68&amp;$D68&amp;$B$6,Raw!$A$6:$A$2076,0),MATCH(AR$6,Raw!$H$5:$EZ$5,0))/60/60/24,"-")</f>
        <v>0.1107523148148148</v>
      </c>
      <c r="AS68" s="202">
        <f>IFERROR(INDEX(Raw!$H$6:$EZ$2076,MATCH($B68&amp;$D68&amp;$B$6,Raw!$A$6:$A$2076,0),MATCH(AS$6,Raw!$H$5:$EZ$5,0))/60/60/24,"-")</f>
        <v>0.24859953703703705</v>
      </c>
      <c r="AT68" s="21"/>
      <c r="AU68" s="223">
        <f>IFERROR(INDEX(Raw!$H$6:$EZ$2076,MATCH($B68&amp;$D68&amp;$B$6,Raw!$A$6:$A$2076,0),MATCH(AU$6,Raw!$H$5:$EZ$5,0)),"-")</f>
        <v>5136</v>
      </c>
      <c r="AV68" s="166"/>
      <c r="AW68" s="223">
        <f>IFERROR(INDEX(Raw!$H$6:$EZ$2076,MATCH($B68&amp;$D68&amp;$B$6,Raw!$A$6:$A$2076,0),MATCH(AW$6,Raw!$H$5:$EZ$5,0))/60/60,"-")</f>
        <v>15057.931111111111</v>
      </c>
      <c r="AX68" s="196">
        <f>IFERROR(INDEX(Raw!$H$6:$EZ$2076,MATCH($B68&amp;$D68&amp;$B$6,Raw!$A$6:$A$2076,0),MATCH(AX$6,Raw!$H$5:$EZ$5,0))/60/60/24,"-")</f>
        <v>0.12216435185185186</v>
      </c>
      <c r="AY68" s="202">
        <f>IFERROR(INDEX(Raw!$H$6:$EZ$2076,MATCH($B68&amp;$D68&amp;$B$6,Raw!$A$6:$A$2076,0),MATCH(AY$6,Raw!$H$5:$EZ$5,0))/60/60/24,"-")</f>
        <v>0.30075231481481479</v>
      </c>
      <c r="AZ68" s="21"/>
      <c r="BA68" s="21">
        <f>IFERROR(INDEX(Raw!$H$6:$EZ$2076,MATCH($B68&amp;$D68&amp;$B$6,Raw!$A$6:$A$2076,0),MATCH(BA$6,Raw!$H$5:$EZ$5,0)),"-")</f>
        <v>10383</v>
      </c>
      <c r="BB68" s="166"/>
      <c r="BC68" s="21">
        <f>IFERROR(INDEX(Raw!$H$6:$EZ$2076,MATCH($B68&amp;$D68&amp;$B$6,Raw!$A$6:$A$2076,0),MATCH(BC$6,Raw!$H$5:$EZ$5,0))/60/60,"-")</f>
        <v>37559.841111111113</v>
      </c>
      <c r="BD68" s="196">
        <f>IFERROR(INDEX(Raw!$H$6:$EZ$2076,MATCH($B68&amp;$D68&amp;$B$6,Raw!$A$6:$A$2076,0),MATCH(BD$6,Raw!$H$5:$EZ$5,0))/60/60/24,"-")</f>
        <v>0.15072916666666666</v>
      </c>
      <c r="BE68" s="202">
        <f>IFERROR(INDEX(Raw!$H$6:$EZ$2076,MATCH($B68&amp;$D68&amp;$B$6,Raw!$A$6:$A$2076,0),MATCH(BE$6,Raw!$H$5:$EZ$5,0))/60/60/24,"-")</f>
        <v>0.34034722222222219</v>
      </c>
      <c r="BF68" s="21"/>
      <c r="BG68" s="21">
        <f>IFERROR(INDEX(Raw!$H$6:$EZ$2076,MATCH($B68&amp;$D68&amp;$B$6,Raw!$A$6:$A$2076,0),MATCH(BG$6,Raw!$H$5:$EZ$5,0)),"-")</f>
        <v>1966</v>
      </c>
      <c r="BH68" s="166"/>
      <c r="BI68" s="21">
        <f>IFERROR(INDEX(Raw!$H$6:$EZ$2076,MATCH($B68&amp;$D68&amp;$B$6,Raw!$A$6:$A$2076,0),MATCH(BI$6,Raw!$H$5:$EZ$5,0))/60/60,"-")</f>
        <v>9757.1658333333326</v>
      </c>
      <c r="BJ68" s="196">
        <f>IFERROR(INDEX(Raw!$H$6:$EZ$2076,MATCH($B68&amp;$D68&amp;$B$6,Raw!$A$6:$A$2076,0),MATCH(BJ$6,Raw!$H$5:$EZ$5,0))/60/60/24,"-")</f>
        <v>0.20679398148148151</v>
      </c>
      <c r="BK68" s="202">
        <f>IFERROR(INDEX(Raw!$H$6:$EZ$2076,MATCH($B68&amp;$D68&amp;$B$6,Raw!$A$6:$A$2076,0),MATCH(BK$6,Raw!$H$5:$EZ$5,0))/60/60/24,"-")</f>
        <v>0.49309027777777775</v>
      </c>
      <c r="BL68" s="166"/>
      <c r="BM68" s="220">
        <f>IFERROR(INDEX(Raw!$H$6:$EZ$2076,MATCH($B68&amp;$D68&amp;$B$6,Raw!$A$6:$A$2076,0),MATCH(BM$6,Raw!$H$5:$EZ$5,0)),"-")</f>
        <v>157</v>
      </c>
    </row>
    <row r="69" spans="1:65" s="1" customFormat="1" x14ac:dyDescent="0.25">
      <c r="A69" s="188">
        <f t="shared" si="44"/>
        <v>44531</v>
      </c>
      <c r="B69" s="145" t="s">
        <v>131</v>
      </c>
      <c r="C69" s="137" t="s">
        <v>139</v>
      </c>
      <c r="D69" s="95" t="s">
        <v>139</v>
      </c>
      <c r="E69" s="220">
        <f>IFERROR(INDEX(Raw!$H$6:$EZ$2076,MATCH($B69&amp;$D69&amp;$B$6,Raw!$A$6:$A$2076,0),MATCH(E$6,Raw!$H$5:$EZ$5,0)),"-")</f>
        <v>872</v>
      </c>
      <c r="F69" s="166"/>
      <c r="G69" s="223">
        <f>IFERROR(INDEX(Raw!$H$6:$EZ$2076,MATCH($B69&amp;$D69&amp;$B$6,Raw!$A$6:$A$2076,0),MATCH(G$6,Raw!$H$5:$EZ$5,0))/60/60,"-")</f>
        <v>156.27472222222224</v>
      </c>
      <c r="H69" s="196">
        <f>IFERROR(INDEX(Raw!$H$6:$EZ$2076,MATCH($B69&amp;$D69&amp;$B$6,Raw!$A$6:$A$2076,0),MATCH(H$6,Raw!$H$5:$EZ$5,0))/60/60/24,"-")</f>
        <v>7.4652777777777781E-3</v>
      </c>
      <c r="I69" s="202">
        <f>IFERROR(INDEX(Raw!$H$6:$EZ$2076,MATCH($B69&amp;$D69&amp;$B$6,Raw!$A$6:$A$2076,0),MATCH(I$6,Raw!$H$5:$EZ$5,0))/60/60/24,"-")</f>
        <v>1.2766203703703703E-2</v>
      </c>
      <c r="J69" s="166"/>
      <c r="K69" s="223">
        <f>IFERROR(INDEX(Raw!$H$6:$EZ$2076,MATCH($B69&amp;$D69&amp;$B$6,Raw!$A$6:$A$2076,0),MATCH(K$6,Raw!$H$5:$EZ$5,0)),"-")</f>
        <v>505</v>
      </c>
      <c r="L69" s="166"/>
      <c r="M69" s="223">
        <f>IFERROR(INDEX(Raw!$H$6:$EZ$2076,MATCH($B69&amp;$D69&amp;$B$6,Raw!$A$6:$A$2076,0),MATCH(M$6,Raw!$H$5:$EZ$5,0))/60/60,"-")</f>
        <v>85.986388888888897</v>
      </c>
      <c r="N69" s="196">
        <f>IFERROR(INDEX(Raw!$H$6:$EZ$2076,MATCH($B69&amp;$D69&amp;$B$6,Raw!$A$6:$A$2076,0),MATCH(N$6,Raw!$H$5:$EZ$5,0))/60/60/24,"-")</f>
        <v>7.0949074074074074E-3</v>
      </c>
      <c r="O69" s="202">
        <f>IFERROR(INDEX(Raw!$H$6:$EZ$2076,MATCH($B69&amp;$D69&amp;$B$6,Raw!$A$6:$A$2076,0),MATCH(O$6,Raw!$H$5:$EZ$5,0))/60/60/24,"-")</f>
        <v>1.3125E-2</v>
      </c>
      <c r="P69" s="21"/>
      <c r="Q69" s="21">
        <f>IFERROR(INDEX(Raw!$H$6:$EZ$2076,MATCH($B69&amp;$D69&amp;$B$6,Raw!$A$6:$A$2076,0),MATCH(Q$6,Raw!$H$5:$EZ$5,0)),"-")</f>
        <v>80982</v>
      </c>
      <c r="R69" s="166"/>
      <c r="S69" s="21">
        <f>IFERROR(INDEX(Raw!$H$6:$EZ$2076,MATCH($B69&amp;$D69&amp;$B$6,Raw!$A$6:$A$2076,0),MATCH(S$6,Raw!$H$5:$EZ$5,0))/60/60,"-")</f>
        <v>12437.46361111111</v>
      </c>
      <c r="T69" s="196">
        <f>IFERROR(INDEX(Raw!$H$6:$EZ$2076,MATCH($B69&amp;$D69&amp;$B$6,Raw!$A$6:$A$2076,0),MATCH(T$6,Raw!$H$5:$EZ$5,0))/60/60/24,"-")</f>
        <v>6.4004629629629628E-3</v>
      </c>
      <c r="U69" s="202">
        <f>IFERROR(INDEX(Raw!$H$6:$EZ$2076,MATCH($B69&amp;$D69&amp;$B$6,Raw!$A$6:$A$2076,0),MATCH(U$6,Raw!$H$5:$EZ$5,0))/60/60/24,"-")</f>
        <v>1.1249999999999998E-2</v>
      </c>
      <c r="V69" s="21"/>
      <c r="W69" s="21">
        <f>IFERROR(INDEX(Raw!$H$6:$EZ$2076,MATCH($B69&amp;$D69&amp;$B$6,Raw!$A$6:$A$2076,0),MATCH(W$6,Raw!$H$5:$EZ$5,0)),"-")</f>
        <v>27781</v>
      </c>
      <c r="X69" s="166"/>
      <c r="Y69" s="21">
        <f>IFERROR(INDEX(Raw!$H$6:$EZ$2076,MATCH($B69&amp;$D69&amp;$B$6,Raw!$A$6:$A$2076,0),MATCH(Y$6,Raw!$H$5:$EZ$5,0))/60/60,"-")</f>
        <v>25408.527222222223</v>
      </c>
      <c r="Z69" s="196">
        <f>IFERROR(INDEX(Raw!$H$6:$EZ$2076,MATCH($B69&amp;$D69&amp;$B$6,Raw!$A$6:$A$2076,0),MATCH(Z$6,Raw!$H$5:$EZ$5,0))/60/60/24,"-")</f>
        <v>3.8113425925925926E-2</v>
      </c>
      <c r="AA69" s="202">
        <f>IFERROR(INDEX(Raw!$H$6:$EZ$2076,MATCH($B69&amp;$D69&amp;$B$6,Raw!$A$6:$A$2076,0),MATCH(AA$6,Raw!$H$5:$EZ$5,0))/60/60/24,"-")</f>
        <v>8.2245370370370371E-2</v>
      </c>
      <c r="AB69" s="21"/>
      <c r="AC69" s="223">
        <f>IFERROR(INDEX(Raw!$H$6:$EZ$2076,MATCH($B69&amp;$D69&amp;$B$6,Raw!$A$6:$A$2076,0),MATCH(AC$6,Raw!$H$5:$EZ$5,0)),"-")</f>
        <v>10340</v>
      </c>
      <c r="AD69" s="166"/>
      <c r="AE69" s="223">
        <f>IFERROR(INDEX(Raw!$H$6:$EZ$2076,MATCH($B69&amp;$D69&amp;$B$6,Raw!$A$6:$A$2076,0),MATCH(AE$6,Raw!$H$5:$EZ$5,0))/60/60,"-")</f>
        <v>9467.4291666666668</v>
      </c>
      <c r="AF69" s="196">
        <f>IFERROR(INDEX(Raw!$H$6:$EZ$2076,MATCH($B69&amp;$D69&amp;$B$6,Raw!$A$6:$A$2076,0),MATCH(AF$6,Raw!$H$5:$EZ$5,0))/60/60/24,"-")</f>
        <v>3.8148148148148146E-2</v>
      </c>
      <c r="AG69" s="202">
        <f>IFERROR(INDEX(Raw!$H$6:$EZ$2076,MATCH($B69&amp;$D69&amp;$B$6,Raw!$A$6:$A$2076,0),MATCH(AG$6,Raw!$H$5:$EZ$5,0))/60/60/24,"-")</f>
        <v>8.6249999999999993E-2</v>
      </c>
      <c r="AH69" s="21"/>
      <c r="AI69" s="21">
        <f>IFERROR(INDEX(Raw!$H$6:$EZ$2076,MATCH($B69&amp;$D69&amp;$B$6,Raw!$A$6:$A$2076,0),MATCH(AI$6,Raw!$H$5:$EZ$5,0)),"-")</f>
        <v>371781</v>
      </c>
      <c r="AJ69" s="166"/>
      <c r="AK69" s="21">
        <f>IFERROR(INDEX(Raw!$H$6:$EZ$2076,MATCH($B69&amp;$D69&amp;$B$6,Raw!$A$6:$A$2076,0),MATCH(AK$6,Raw!$H$5:$EZ$5,0))/60/60,"-")</f>
        <v>329733.54333333333</v>
      </c>
      <c r="AL69" s="196">
        <f>IFERROR(INDEX(Raw!$H$6:$EZ$2076,MATCH($B69&amp;$D69&amp;$B$6,Raw!$A$6:$A$2076,0),MATCH(AL$6,Raw!$H$5:$EZ$5,0))/60/60/24,"-")</f>
        <v>3.695601851851852E-2</v>
      </c>
      <c r="AM69" s="202">
        <f>IFERROR(INDEX(Raw!$H$6:$EZ$2076,MATCH($B69&amp;$D69&amp;$B$6,Raw!$A$6:$A$2076,0),MATCH(AM$6,Raw!$H$5:$EZ$5,0))/60/60/24,"-")</f>
        <v>8.2754629629629636E-2</v>
      </c>
      <c r="AN69" s="21"/>
      <c r="AO69" s="21">
        <f>IFERROR(INDEX(Raw!$H$6:$EZ$2076,MATCH($B69&amp;$D69&amp;$B$6,Raw!$A$6:$A$2076,0),MATCH(AO$6,Raw!$H$5:$EZ$5,0)),"-")</f>
        <v>9961</v>
      </c>
      <c r="AP69" s="166"/>
      <c r="AQ69" s="21">
        <f>IFERROR(INDEX(Raw!$H$6:$EZ$2076,MATCH($B69&amp;$D69&amp;$B$6,Raw!$A$6:$A$2076,0),MATCH(AQ$6,Raw!$H$5:$EZ$5,0))/60/60,"-")</f>
        <v>28030.296944444442</v>
      </c>
      <c r="AR69" s="196">
        <f>IFERROR(INDEX(Raw!$H$6:$EZ$2076,MATCH($B69&amp;$D69&amp;$B$6,Raw!$A$6:$A$2076,0),MATCH(AR$6,Raw!$H$5:$EZ$5,0))/60/60/24,"-")</f>
        <v>0.11724537037037037</v>
      </c>
      <c r="AS69" s="202">
        <f>IFERROR(INDEX(Raw!$H$6:$EZ$2076,MATCH($B69&amp;$D69&amp;$B$6,Raw!$A$6:$A$2076,0),MATCH(AS$6,Raw!$H$5:$EZ$5,0))/60/60/24,"-")</f>
        <v>0.28063657407407411</v>
      </c>
      <c r="AT69" s="21"/>
      <c r="AU69" s="223">
        <f>IFERROR(INDEX(Raw!$H$6:$EZ$2076,MATCH($B69&amp;$D69&amp;$B$6,Raw!$A$6:$A$2076,0),MATCH(AU$6,Raw!$H$5:$EZ$5,0)),"-")</f>
        <v>4926</v>
      </c>
      <c r="AV69" s="166"/>
      <c r="AW69" s="223">
        <f>IFERROR(INDEX(Raw!$H$6:$EZ$2076,MATCH($B69&amp;$D69&amp;$B$6,Raw!$A$6:$A$2076,0),MATCH(AW$6,Raw!$H$5:$EZ$5,0))/60/60,"-")</f>
        <v>15601.767222222223</v>
      </c>
      <c r="AX69" s="196">
        <f>IFERROR(INDEX(Raw!$H$6:$EZ$2076,MATCH($B69&amp;$D69&amp;$B$6,Raw!$A$6:$A$2076,0),MATCH(AX$6,Raw!$H$5:$EZ$5,0))/60/60/24,"-")</f>
        <v>0.13196759259259258</v>
      </c>
      <c r="AY69" s="202">
        <f>IFERROR(INDEX(Raw!$H$6:$EZ$2076,MATCH($B69&amp;$D69&amp;$B$6,Raw!$A$6:$A$2076,0),MATCH(AY$6,Raw!$H$5:$EZ$5,0))/60/60/24,"-")</f>
        <v>0.32187499999999997</v>
      </c>
      <c r="AZ69" s="21"/>
      <c r="BA69" s="21">
        <f>IFERROR(INDEX(Raw!$H$6:$EZ$2076,MATCH($B69&amp;$D69&amp;$B$6,Raw!$A$6:$A$2076,0),MATCH(BA$6,Raw!$H$5:$EZ$5,0)),"-")</f>
        <v>10626</v>
      </c>
      <c r="BB69" s="166"/>
      <c r="BC69" s="21">
        <f>IFERROR(INDEX(Raw!$H$6:$EZ$2076,MATCH($B69&amp;$D69&amp;$B$6,Raw!$A$6:$A$2076,0),MATCH(BC$6,Raw!$H$5:$EZ$5,0))/60/60,"-")</f>
        <v>40378.081388888888</v>
      </c>
      <c r="BD69" s="196">
        <f>IFERROR(INDEX(Raw!$H$6:$EZ$2076,MATCH($B69&amp;$D69&amp;$B$6,Raw!$A$6:$A$2076,0),MATCH(BD$6,Raw!$H$5:$EZ$5,0))/60/60/24,"-")</f>
        <v>0.15833333333333333</v>
      </c>
      <c r="BE69" s="202">
        <f>IFERROR(INDEX(Raw!$H$6:$EZ$2076,MATCH($B69&amp;$D69&amp;$B$6,Raw!$A$6:$A$2076,0),MATCH(BE$6,Raw!$H$5:$EZ$5,0))/60/60/24,"-")</f>
        <v>0.37362268518518515</v>
      </c>
      <c r="BF69" s="21"/>
      <c r="BG69" s="21">
        <f>IFERROR(INDEX(Raw!$H$6:$EZ$2076,MATCH($B69&amp;$D69&amp;$B$6,Raw!$A$6:$A$2076,0),MATCH(BG$6,Raw!$H$5:$EZ$5,0)),"-")</f>
        <v>1990</v>
      </c>
      <c r="BH69" s="166"/>
      <c r="BI69" s="21">
        <f>IFERROR(INDEX(Raw!$H$6:$EZ$2076,MATCH($B69&amp;$D69&amp;$B$6,Raw!$A$6:$A$2076,0),MATCH(BI$6,Raw!$H$5:$EZ$5,0))/60/60,"-")</f>
        <v>10257.968888888889</v>
      </c>
      <c r="BJ69" s="196">
        <f>IFERROR(INDEX(Raw!$H$6:$EZ$2076,MATCH($B69&amp;$D69&amp;$B$6,Raw!$A$6:$A$2076,0),MATCH(BJ$6,Raw!$H$5:$EZ$5,0))/60/60/24,"-")</f>
        <v>0.21478009259259259</v>
      </c>
      <c r="BK69" s="202">
        <f>IFERROR(INDEX(Raw!$H$6:$EZ$2076,MATCH($B69&amp;$D69&amp;$B$6,Raw!$A$6:$A$2076,0),MATCH(BK$6,Raw!$H$5:$EZ$5,0))/60/60/24,"-")</f>
        <v>0.51674768518518521</v>
      </c>
      <c r="BL69" s="166"/>
      <c r="BM69" s="220">
        <f>IFERROR(INDEX(Raw!$H$6:$EZ$2076,MATCH($B69&amp;$D69&amp;$B$6,Raw!$A$6:$A$2076,0),MATCH(BM$6,Raw!$H$5:$EZ$5,0)),"-")</f>
        <v>229</v>
      </c>
    </row>
    <row r="70" spans="1:65" s="1" customFormat="1" ht="17.5" x14ac:dyDescent="0.35">
      <c r="A70" s="188">
        <f t="shared" si="44"/>
        <v>44562</v>
      </c>
      <c r="B70" s="145" t="s">
        <v>131</v>
      </c>
      <c r="C70" s="137" t="s">
        <v>140</v>
      </c>
      <c r="D70" s="101" t="s">
        <v>140</v>
      </c>
      <c r="E70" s="220">
        <f>IFERROR(INDEX(Raw!$H$6:$EZ$2076,MATCH($B70&amp;$D70&amp;$B$6,Raw!$A$6:$A$2076,0),MATCH(E$6,Raw!$H$5:$EZ$5,0)),"-")</f>
        <v>677</v>
      </c>
      <c r="F70" s="166"/>
      <c r="G70" s="223">
        <f>IFERROR(INDEX(Raw!$H$6:$EZ$2076,MATCH($B70&amp;$D70&amp;$B$6,Raw!$A$6:$A$2076,0),MATCH(G$6,Raw!$H$5:$EZ$5,0))/60/60,"-")</f>
        <v>107.4175</v>
      </c>
      <c r="H70" s="196">
        <f>IFERROR(INDEX(Raw!$H$6:$EZ$2076,MATCH($B70&amp;$D70&amp;$B$6,Raw!$A$6:$A$2076,0),MATCH(H$6,Raw!$H$5:$EZ$5,0))/60/60/24,"-")</f>
        <v>6.6087962962962966E-3</v>
      </c>
      <c r="I70" s="202">
        <f>IFERROR(INDEX(Raw!$H$6:$EZ$2076,MATCH($B70&amp;$D70&amp;$B$6,Raw!$A$6:$A$2076,0),MATCH(I$6,Raw!$H$5:$EZ$5,0))/60/60/24,"-")</f>
        <v>1.1527777777777777E-2</v>
      </c>
      <c r="J70" s="166"/>
      <c r="K70" s="223">
        <f>IFERROR(INDEX(Raw!$H$6:$EZ$2076,MATCH($B70&amp;$D70&amp;$B$6,Raw!$A$6:$A$2076,0),MATCH(K$6,Raw!$H$5:$EZ$5,0)),"-")</f>
        <v>457</v>
      </c>
      <c r="L70" s="166"/>
      <c r="M70" s="223">
        <f>IFERROR(INDEX(Raw!$H$6:$EZ$2076,MATCH($B70&amp;$D70&amp;$B$6,Raw!$A$6:$A$2076,0),MATCH(M$6,Raw!$H$5:$EZ$5,0))/60/60,"-")</f>
        <v>74.221666666666664</v>
      </c>
      <c r="N70" s="196">
        <f>IFERROR(INDEX(Raw!$H$6:$EZ$2076,MATCH($B70&amp;$D70&amp;$B$6,Raw!$A$6:$A$2076,0),MATCH(N$6,Raw!$H$5:$EZ$5,0))/60/60/24,"-")</f>
        <v>6.7708333333333336E-3</v>
      </c>
      <c r="O70" s="202">
        <f>IFERROR(INDEX(Raw!$H$6:$EZ$2076,MATCH($B70&amp;$D70&amp;$B$6,Raw!$A$6:$A$2076,0),MATCH(O$6,Raw!$H$5:$EZ$5,0))/60/60/24,"-")</f>
        <v>1.1122685185185185E-2</v>
      </c>
      <c r="P70" s="21"/>
      <c r="Q70" s="21">
        <f>IFERROR(INDEX(Raw!$H$6:$EZ$2076,MATCH($B70&amp;$D70&amp;$B$6,Raw!$A$6:$A$2076,0),MATCH(Q$6,Raw!$H$5:$EZ$5,0)),"-")</f>
        <v>71160</v>
      </c>
      <c r="R70" s="166"/>
      <c r="S70" s="21">
        <f>IFERROR(INDEX(Raw!$H$6:$EZ$2076,MATCH($B70&amp;$D70&amp;$B$6,Raw!$A$6:$A$2076,0),MATCH(S$6,Raw!$H$5:$EZ$5,0))/60/60,"-")</f>
        <v>10071.203611111112</v>
      </c>
      <c r="T70" s="196">
        <f>IFERROR(INDEX(Raw!$H$6:$EZ$2076,MATCH($B70&amp;$D70&amp;$B$6,Raw!$A$6:$A$2076,0),MATCH(T$6,Raw!$H$5:$EZ$5,0))/60/60/24,"-")</f>
        <v>5.9027777777777776E-3</v>
      </c>
      <c r="U70" s="202">
        <f>IFERROR(INDEX(Raw!$H$6:$EZ$2076,MATCH($B70&amp;$D70&amp;$B$6,Raw!$A$6:$A$2076,0),MATCH(U$6,Raw!$H$5:$EZ$5,0))/60/60/24,"-")</f>
        <v>1.0474537037037037E-2</v>
      </c>
      <c r="V70" s="21"/>
      <c r="W70" s="21">
        <f>IFERROR(INDEX(Raw!$H$6:$EZ$2076,MATCH($B70&amp;$D70&amp;$B$6,Raw!$A$6:$A$2076,0),MATCH(W$6,Raw!$H$5:$EZ$5,0)),"-")</f>
        <v>27040</v>
      </c>
      <c r="X70" s="166"/>
      <c r="Y70" s="21">
        <f>IFERROR(INDEX(Raw!$H$6:$EZ$2076,MATCH($B70&amp;$D70&amp;$B$6,Raw!$A$6:$A$2076,0),MATCH(Y$6,Raw!$H$5:$EZ$5,0))/60/60,"-")</f>
        <v>17024.013333333332</v>
      </c>
      <c r="Z70" s="196">
        <f>IFERROR(INDEX(Raw!$H$6:$EZ$2076,MATCH($B70&amp;$D70&amp;$B$6,Raw!$A$6:$A$2076,0),MATCH(Z$6,Raw!$H$5:$EZ$5,0))/60/60/24,"-")</f>
        <v>2.6238425925925925E-2</v>
      </c>
      <c r="AA70" s="202">
        <f>IFERROR(INDEX(Raw!$H$6:$EZ$2076,MATCH($B70&amp;$D70&amp;$B$6,Raw!$A$6:$A$2076,0),MATCH(AA$6,Raw!$H$5:$EZ$5,0))/60/60/24,"-")</f>
        <v>5.5312500000000007E-2</v>
      </c>
      <c r="AB70" s="21"/>
      <c r="AC70" s="223">
        <f>IFERROR(INDEX(Raw!$H$6:$EZ$2076,MATCH($B70&amp;$D70&amp;$B$6,Raw!$A$6:$A$2076,0),MATCH(AC$6,Raw!$H$5:$EZ$5,0)),"-")</f>
        <v>9767</v>
      </c>
      <c r="AD70" s="166"/>
      <c r="AE70" s="223">
        <f>IFERROR(INDEX(Raw!$H$6:$EZ$2076,MATCH($B70&amp;$D70&amp;$B$6,Raw!$A$6:$A$2076,0),MATCH(AE$6,Raw!$H$5:$EZ$5,0))/60/60,"-")</f>
        <v>6160.6344444444439</v>
      </c>
      <c r="AF70" s="196">
        <f>IFERROR(INDEX(Raw!$H$6:$EZ$2076,MATCH($B70&amp;$D70&amp;$B$6,Raw!$A$6:$A$2076,0),MATCH(AF$6,Raw!$H$5:$EZ$5,0))/60/60/24,"-")</f>
        <v>2.6284722222222223E-2</v>
      </c>
      <c r="AG70" s="202">
        <f>IFERROR(INDEX(Raw!$H$6:$EZ$2076,MATCH($B70&amp;$D70&amp;$B$6,Raw!$A$6:$A$2076,0),MATCH(AG$6,Raw!$H$5:$EZ$5,0))/60/60/24,"-")</f>
        <v>6.0046296296296299E-2</v>
      </c>
      <c r="AH70" s="21"/>
      <c r="AI70" s="21">
        <f>IFERROR(INDEX(Raw!$H$6:$EZ$2076,MATCH($B70&amp;$D70&amp;$B$6,Raw!$A$6:$A$2076,0),MATCH(AI$6,Raw!$H$5:$EZ$5,0)),"-")</f>
        <v>346187</v>
      </c>
      <c r="AJ70" s="166"/>
      <c r="AK70" s="21">
        <f>IFERROR(INDEX(Raw!$H$6:$EZ$2076,MATCH($B70&amp;$D70&amp;$B$6,Raw!$A$6:$A$2076,0),MATCH(AK$6,Raw!$H$5:$EZ$5,0))/60/60,"-")</f>
        <v>219843.83666666664</v>
      </c>
      <c r="AL70" s="196">
        <f>IFERROR(INDEX(Raw!$H$6:$EZ$2076,MATCH($B70&amp;$D70&amp;$B$6,Raw!$A$6:$A$2076,0),MATCH(AL$6,Raw!$H$5:$EZ$5,0))/60/60/24,"-")</f>
        <v>2.6458333333333334E-2</v>
      </c>
      <c r="AM70" s="202">
        <f>IFERROR(INDEX(Raw!$H$6:$EZ$2076,MATCH($B70&amp;$D70&amp;$B$6,Raw!$A$6:$A$2076,0),MATCH(AM$6,Raw!$H$5:$EZ$5,0))/60/60/24,"-")</f>
        <v>5.8240740740740732E-2</v>
      </c>
      <c r="AN70" s="21"/>
      <c r="AO70" s="21">
        <f>IFERROR(INDEX(Raw!$H$6:$EZ$2076,MATCH($B70&amp;$D70&amp;$B$6,Raw!$A$6:$A$2076,0),MATCH(AO$6,Raw!$H$5:$EZ$5,0)),"-")</f>
        <v>10842</v>
      </c>
      <c r="AP70" s="166"/>
      <c r="AQ70" s="21">
        <f>IFERROR(INDEX(Raw!$H$6:$EZ$2076,MATCH($B70&amp;$D70&amp;$B$6,Raw!$A$6:$A$2076,0),MATCH(AQ$6,Raw!$H$5:$EZ$5,0))/60/60,"-")</f>
        <v>21396.608055555556</v>
      </c>
      <c r="AR70" s="196">
        <f>IFERROR(INDEX(Raw!$H$6:$EZ$2076,MATCH($B70&amp;$D70&amp;$B$6,Raw!$A$6:$A$2076,0),MATCH(AR$6,Raw!$H$5:$EZ$5,0))/60/60/24,"-")</f>
        <v>8.2233796296296305E-2</v>
      </c>
      <c r="AS70" s="202">
        <f>IFERROR(INDEX(Raw!$H$6:$EZ$2076,MATCH($B70&amp;$D70&amp;$B$6,Raw!$A$6:$A$2076,0),MATCH(AS$6,Raw!$H$5:$EZ$5,0))/60/60/24,"-")</f>
        <v>0.18587962962962964</v>
      </c>
      <c r="AT70" s="21"/>
      <c r="AU70" s="223">
        <f>IFERROR(INDEX(Raw!$H$6:$EZ$2076,MATCH($B70&amp;$D70&amp;$B$6,Raw!$A$6:$A$2076,0),MATCH(AU$6,Raw!$H$5:$EZ$5,0)),"-")</f>
        <v>5253</v>
      </c>
      <c r="AV70" s="166"/>
      <c r="AW70" s="223">
        <f>IFERROR(INDEX(Raw!$H$6:$EZ$2076,MATCH($B70&amp;$D70&amp;$B$6,Raw!$A$6:$A$2076,0),MATCH(AW$6,Raw!$H$5:$EZ$5,0))/60/60,"-")</f>
        <v>10652.110555555555</v>
      </c>
      <c r="AX70" s="196">
        <f>IFERROR(INDEX(Raw!$H$6:$EZ$2076,MATCH($B70&amp;$D70&amp;$B$6,Raw!$A$6:$A$2076,0),MATCH(AX$6,Raw!$H$5:$EZ$5,0))/60/60/24,"-")</f>
        <v>8.4490740740740741E-2</v>
      </c>
      <c r="AY70" s="202">
        <f>IFERROR(INDEX(Raw!$H$6:$EZ$2076,MATCH($B70&amp;$D70&amp;$B$6,Raw!$A$6:$A$2076,0),MATCH(AY$6,Raw!$H$5:$EZ$5,0))/60/60/24,"-")</f>
        <v>0.20464120370370373</v>
      </c>
      <c r="AZ70" s="21"/>
      <c r="BA70" s="21">
        <f>IFERROR(INDEX(Raw!$H$6:$EZ$2076,MATCH($B70&amp;$D70&amp;$B$6,Raw!$A$6:$A$2076,0),MATCH(BA$6,Raw!$H$5:$EZ$5,0)),"-")</f>
        <v>11809</v>
      </c>
      <c r="BB70" s="166"/>
      <c r="BC70" s="21">
        <f>IFERROR(INDEX(Raw!$H$6:$EZ$2076,MATCH($B70&amp;$D70&amp;$B$6,Raw!$A$6:$A$2076,0),MATCH(BC$6,Raw!$H$5:$EZ$5,0))/60/60,"-")</f>
        <v>30879.658055555556</v>
      </c>
      <c r="BD70" s="196">
        <f>IFERROR(INDEX(Raw!$H$6:$EZ$2076,MATCH($B70&amp;$D70&amp;$B$6,Raw!$A$6:$A$2076,0),MATCH(BD$6,Raw!$H$5:$EZ$5,0))/60/60/24,"-")</f>
        <v>0.10895833333333334</v>
      </c>
      <c r="BE70" s="202">
        <f>IFERROR(INDEX(Raw!$H$6:$EZ$2076,MATCH($B70&amp;$D70&amp;$B$6,Raw!$A$6:$A$2076,0),MATCH(BE$6,Raw!$H$5:$EZ$5,0))/60/60/24,"-")</f>
        <v>0.24625</v>
      </c>
      <c r="BF70" s="21"/>
      <c r="BG70" s="21">
        <f>IFERROR(INDEX(Raw!$H$6:$EZ$2076,MATCH($B70&amp;$D70&amp;$B$6,Raw!$A$6:$A$2076,0),MATCH(BG$6,Raw!$H$5:$EZ$5,0)),"-")</f>
        <v>2088</v>
      </c>
      <c r="BH70" s="166"/>
      <c r="BI70" s="21">
        <f>IFERROR(INDEX(Raw!$H$6:$EZ$2076,MATCH($B70&amp;$D70&amp;$B$6,Raw!$A$6:$A$2076,0),MATCH(BI$6,Raw!$H$5:$EZ$5,0))/60/60,"-")</f>
        <v>6123.5591666666669</v>
      </c>
      <c r="BJ70" s="196">
        <f>IFERROR(INDEX(Raw!$H$6:$EZ$2076,MATCH($B70&amp;$D70&amp;$B$6,Raw!$A$6:$A$2076,0),MATCH(BJ$6,Raw!$H$5:$EZ$5,0))/60/60/24,"-")</f>
        <v>0.12219907407407408</v>
      </c>
      <c r="BK70" s="202">
        <f>IFERROR(INDEX(Raw!$H$6:$EZ$2076,MATCH($B70&amp;$D70&amp;$B$6,Raw!$A$6:$A$2076,0),MATCH(BK$6,Raw!$H$5:$EZ$5,0))/60/60/24,"-")</f>
        <v>0.31432870370370369</v>
      </c>
      <c r="BL70" s="166"/>
      <c r="BM70" s="220">
        <f>IFERROR(INDEX(Raw!$H$6:$EZ$2076,MATCH($B70&amp;$D70&amp;$B$6,Raw!$A$6:$A$2076,0),MATCH(BM$6,Raw!$H$5:$EZ$5,0)),"-")</f>
        <v>214</v>
      </c>
    </row>
    <row r="71" spans="1:65" s="1" customFormat="1" x14ac:dyDescent="0.25">
      <c r="A71" s="188">
        <f t="shared" si="44"/>
        <v>44593</v>
      </c>
      <c r="B71" s="145" t="s">
        <v>131</v>
      </c>
      <c r="C71" s="137" t="s">
        <v>141</v>
      </c>
      <c r="D71" s="95" t="s">
        <v>141</v>
      </c>
      <c r="E71" s="220">
        <f>IFERROR(INDEX(Raw!$H$6:$EZ$2076,MATCH($B71&amp;$D71&amp;$B$6,Raw!$A$6:$A$2076,0),MATCH(E$6,Raw!$H$5:$EZ$5,0)),"-")</f>
        <v>738</v>
      </c>
      <c r="F71" s="166"/>
      <c r="G71" s="223">
        <f>IFERROR(INDEX(Raw!$H$6:$EZ$2076,MATCH($B71&amp;$D71&amp;$B$6,Raw!$A$6:$A$2076,0),MATCH(G$6,Raw!$H$5:$EZ$5,0))/60/60,"-")</f>
        <v>120.49611111111111</v>
      </c>
      <c r="H71" s="196">
        <f>IFERROR(INDEX(Raw!$H$6:$EZ$2076,MATCH($B71&amp;$D71&amp;$B$6,Raw!$A$6:$A$2076,0),MATCH(H$6,Raw!$H$5:$EZ$5,0))/60/60/24,"-")</f>
        <v>6.8055555555555569E-3</v>
      </c>
      <c r="I71" s="202">
        <f>IFERROR(INDEX(Raw!$H$6:$EZ$2076,MATCH($B71&amp;$D71&amp;$B$6,Raw!$A$6:$A$2076,0),MATCH(I$6,Raw!$H$5:$EZ$5,0))/60/60/24,"-")</f>
        <v>1.1516203703703702E-2</v>
      </c>
      <c r="J71" s="166"/>
      <c r="K71" s="223">
        <f>IFERROR(INDEX(Raw!$H$6:$EZ$2076,MATCH($B71&amp;$D71&amp;$B$6,Raw!$A$6:$A$2076,0),MATCH(K$6,Raw!$H$5:$EZ$5,0)),"-")</f>
        <v>431</v>
      </c>
      <c r="L71" s="166"/>
      <c r="M71" s="223">
        <f>IFERROR(INDEX(Raw!$H$6:$EZ$2076,MATCH($B71&amp;$D71&amp;$B$6,Raw!$A$6:$A$2076,0),MATCH(M$6,Raw!$H$5:$EZ$5,0))/60/60,"-")</f>
        <v>66.88388888888889</v>
      </c>
      <c r="N71" s="196">
        <f>IFERROR(INDEX(Raw!$H$6:$EZ$2076,MATCH($B71&amp;$D71&amp;$B$6,Raw!$A$6:$A$2076,0),MATCH(N$6,Raw!$H$5:$EZ$5,0))/60/60/24,"-")</f>
        <v>6.4699074074074069E-3</v>
      </c>
      <c r="O71" s="202">
        <f>IFERROR(INDEX(Raw!$H$6:$EZ$2076,MATCH($B71&amp;$D71&amp;$B$6,Raw!$A$6:$A$2076,0),MATCH(O$6,Raw!$H$5:$EZ$5,0))/60/60/24,"-")</f>
        <v>1.2268518518518519E-2</v>
      </c>
      <c r="P71" s="21"/>
      <c r="Q71" s="21">
        <f>IFERROR(INDEX(Raw!$H$6:$EZ$2076,MATCH($B71&amp;$D71&amp;$B$6,Raw!$A$6:$A$2076,0),MATCH(Q$6,Raw!$H$5:$EZ$5,0)),"-")</f>
        <v>66357</v>
      </c>
      <c r="R71" s="166"/>
      <c r="S71" s="21">
        <f>IFERROR(INDEX(Raw!$H$6:$EZ$2076,MATCH($B71&amp;$D71&amp;$B$6,Raw!$A$6:$A$2076,0),MATCH(S$6,Raw!$H$5:$EZ$5,0))/60/60,"-")</f>
        <v>9766.6552777777779</v>
      </c>
      <c r="T71" s="196">
        <f>IFERROR(INDEX(Raw!$H$6:$EZ$2076,MATCH($B71&amp;$D71&amp;$B$6,Raw!$A$6:$A$2076,0),MATCH(T$6,Raw!$H$5:$EZ$5,0))/60/60/24,"-")</f>
        <v>6.1342592592592594E-3</v>
      </c>
      <c r="U71" s="202">
        <f>IFERROR(INDEX(Raw!$H$6:$EZ$2076,MATCH($B71&amp;$D71&amp;$B$6,Raw!$A$6:$A$2076,0),MATCH(U$6,Raw!$H$5:$EZ$5,0))/60/60/24,"-")</f>
        <v>1.0891203703703703E-2</v>
      </c>
      <c r="V71" s="21"/>
      <c r="W71" s="21">
        <f>IFERROR(INDEX(Raw!$H$6:$EZ$2076,MATCH($B71&amp;$D71&amp;$B$6,Raw!$A$6:$A$2076,0),MATCH(W$6,Raw!$H$5:$EZ$5,0)),"-")</f>
        <v>25872</v>
      </c>
      <c r="X71" s="166"/>
      <c r="Y71" s="21">
        <f>IFERROR(INDEX(Raw!$H$6:$EZ$2076,MATCH($B71&amp;$D71&amp;$B$6,Raw!$A$6:$A$2076,0),MATCH(Y$6,Raw!$H$5:$EZ$5,0))/60/60,"-")</f>
        <v>17835.8</v>
      </c>
      <c r="Z71" s="196">
        <f>IFERROR(INDEX(Raw!$H$6:$EZ$2076,MATCH($B71&amp;$D71&amp;$B$6,Raw!$A$6:$A$2076,0),MATCH(Z$6,Raw!$H$5:$EZ$5,0))/60/60/24,"-")</f>
        <v>2.8726851851851851E-2</v>
      </c>
      <c r="AA71" s="202">
        <f>IFERROR(INDEX(Raw!$H$6:$EZ$2076,MATCH($B71&amp;$D71&amp;$B$6,Raw!$A$6:$A$2076,0),MATCH(AA$6,Raw!$H$5:$EZ$5,0))/60/60/24,"-")</f>
        <v>6.0763888888888888E-2</v>
      </c>
      <c r="AB71" s="21"/>
      <c r="AC71" s="223">
        <f>IFERROR(INDEX(Raw!$H$6:$EZ$2076,MATCH($B71&amp;$D71&amp;$B$6,Raw!$A$6:$A$2076,0),MATCH(AC$6,Raw!$H$5:$EZ$5,0)),"-")</f>
        <v>9534</v>
      </c>
      <c r="AD71" s="166"/>
      <c r="AE71" s="223">
        <f>IFERROR(INDEX(Raw!$H$6:$EZ$2076,MATCH($B71&amp;$D71&amp;$B$6,Raw!$A$6:$A$2076,0),MATCH(AE$6,Raw!$H$5:$EZ$5,0))/60/60,"-")</f>
        <v>6546.4575000000004</v>
      </c>
      <c r="AF71" s="196">
        <f>IFERROR(INDEX(Raw!$H$6:$EZ$2076,MATCH($B71&amp;$D71&amp;$B$6,Raw!$A$6:$A$2076,0),MATCH(AF$6,Raw!$H$5:$EZ$5,0))/60/60/24,"-")</f>
        <v>2.8611111111111115E-2</v>
      </c>
      <c r="AG71" s="202">
        <f>IFERROR(INDEX(Raw!$H$6:$EZ$2076,MATCH($B71&amp;$D71&amp;$B$6,Raw!$A$6:$A$2076,0),MATCH(AG$6,Raw!$H$5:$EZ$5,0))/60/60/24,"-")</f>
        <v>6.5300925925925929E-2</v>
      </c>
      <c r="AH71" s="21"/>
      <c r="AI71" s="21">
        <f>IFERROR(INDEX(Raw!$H$6:$EZ$2076,MATCH($B71&amp;$D71&amp;$B$6,Raw!$A$6:$A$2076,0),MATCH(AI$6,Raw!$H$5:$EZ$5,0)),"-")</f>
        <v>313847</v>
      </c>
      <c r="AJ71" s="166"/>
      <c r="AK71" s="21">
        <f>IFERROR(INDEX(Raw!$H$6:$EZ$2076,MATCH($B71&amp;$D71&amp;$B$6,Raw!$A$6:$A$2076,0),MATCH(AK$6,Raw!$H$5:$EZ$5,0))/60/60,"-")</f>
        <v>220765.69499999998</v>
      </c>
      <c r="AL71" s="196">
        <f>IFERROR(INDEX(Raw!$H$6:$EZ$2076,MATCH($B71&amp;$D71&amp;$B$6,Raw!$A$6:$A$2076,0),MATCH(AL$6,Raw!$H$5:$EZ$5,0))/60/60/24,"-")</f>
        <v>2.9305555555555557E-2</v>
      </c>
      <c r="AM71" s="202">
        <f>IFERROR(INDEX(Raw!$H$6:$EZ$2076,MATCH($B71&amp;$D71&amp;$B$6,Raw!$A$6:$A$2076,0),MATCH(AM$6,Raw!$H$5:$EZ$5,0))/60/60/24,"-")</f>
        <v>6.4039351851851847E-2</v>
      </c>
      <c r="AN71" s="21"/>
      <c r="AO71" s="21">
        <f>IFERROR(INDEX(Raw!$H$6:$EZ$2076,MATCH($B71&amp;$D71&amp;$B$6,Raw!$A$6:$A$2076,0),MATCH(AO$6,Raw!$H$5:$EZ$5,0)),"-")</f>
        <v>10173</v>
      </c>
      <c r="AP71" s="166"/>
      <c r="AQ71" s="21">
        <f>IFERROR(INDEX(Raw!$H$6:$EZ$2076,MATCH($B71&amp;$D71&amp;$B$6,Raw!$A$6:$A$2076,0),MATCH(AQ$6,Raw!$H$5:$EZ$5,0))/60/60,"-")</f>
        <v>21638.171944444442</v>
      </c>
      <c r="AR71" s="196">
        <f>IFERROR(INDEX(Raw!$H$6:$EZ$2076,MATCH($B71&amp;$D71&amp;$B$6,Raw!$A$6:$A$2076,0),MATCH(AR$6,Raw!$H$5:$EZ$5,0))/60/60/24,"-")</f>
        <v>8.8622685185185179E-2</v>
      </c>
      <c r="AS71" s="202">
        <f>IFERROR(INDEX(Raw!$H$6:$EZ$2076,MATCH($B71&amp;$D71&amp;$B$6,Raw!$A$6:$A$2076,0),MATCH(AS$6,Raw!$H$5:$EZ$5,0))/60/60/24,"-")</f>
        <v>0.19831018518518517</v>
      </c>
      <c r="AT71" s="21"/>
      <c r="AU71" s="223">
        <f>IFERROR(INDEX(Raw!$H$6:$EZ$2076,MATCH($B71&amp;$D71&amp;$B$6,Raw!$A$6:$A$2076,0),MATCH(AU$6,Raw!$H$5:$EZ$5,0)),"-")</f>
        <v>4785</v>
      </c>
      <c r="AV71" s="166"/>
      <c r="AW71" s="223">
        <f>IFERROR(INDEX(Raw!$H$6:$EZ$2076,MATCH($B71&amp;$D71&amp;$B$6,Raw!$A$6:$A$2076,0),MATCH(AW$6,Raw!$H$5:$EZ$5,0))/60/60,"-")</f>
        <v>9910.0447222222228</v>
      </c>
      <c r="AX71" s="196">
        <f>IFERROR(INDEX(Raw!$H$6:$EZ$2076,MATCH($B71&amp;$D71&amp;$B$6,Raw!$A$6:$A$2076,0),MATCH(AX$6,Raw!$H$5:$EZ$5,0))/60/60/24,"-")</f>
        <v>8.6296296296296301E-2</v>
      </c>
      <c r="AY71" s="202">
        <f>IFERROR(INDEX(Raw!$H$6:$EZ$2076,MATCH($B71&amp;$D71&amp;$B$6,Raw!$A$6:$A$2076,0),MATCH(AY$6,Raw!$H$5:$EZ$5,0))/60/60/24,"-")</f>
        <v>0.19765046296296296</v>
      </c>
      <c r="AZ71" s="21"/>
      <c r="BA71" s="21">
        <f>IFERROR(INDEX(Raw!$H$6:$EZ$2076,MATCH($B71&amp;$D71&amp;$B$6,Raw!$A$6:$A$2076,0),MATCH(BA$6,Raw!$H$5:$EZ$5,0)),"-")</f>
        <v>10472</v>
      </c>
      <c r="BB71" s="166"/>
      <c r="BC71" s="21">
        <f>IFERROR(INDEX(Raw!$H$6:$EZ$2076,MATCH($B71&amp;$D71&amp;$B$6,Raw!$A$6:$A$2076,0),MATCH(BC$6,Raw!$H$5:$EZ$5,0))/60/60,"-")</f>
        <v>31521.424999999999</v>
      </c>
      <c r="BD71" s="196">
        <f>IFERROR(INDEX(Raw!$H$6:$EZ$2076,MATCH($B71&amp;$D71&amp;$B$6,Raw!$A$6:$A$2076,0),MATCH(BD$6,Raw!$H$5:$EZ$5,0))/60/60/24,"-")</f>
        <v>0.12541666666666665</v>
      </c>
      <c r="BE71" s="202">
        <f>IFERROR(INDEX(Raw!$H$6:$EZ$2076,MATCH($B71&amp;$D71&amp;$B$6,Raw!$A$6:$A$2076,0),MATCH(BE$6,Raw!$H$5:$EZ$5,0))/60/60/24,"-")</f>
        <v>0.27695601851851853</v>
      </c>
      <c r="BF71" s="21"/>
      <c r="BG71" s="21">
        <f>IFERROR(INDEX(Raw!$H$6:$EZ$2076,MATCH($B71&amp;$D71&amp;$B$6,Raw!$A$6:$A$2076,0),MATCH(BG$6,Raw!$H$5:$EZ$5,0)),"-")</f>
        <v>2005</v>
      </c>
      <c r="BH71" s="166"/>
      <c r="BI71" s="21">
        <f>IFERROR(INDEX(Raw!$H$6:$EZ$2076,MATCH($B71&amp;$D71&amp;$B$6,Raw!$A$6:$A$2076,0),MATCH(BI$6,Raw!$H$5:$EZ$5,0))/60/60,"-")</f>
        <v>5822.9427777777773</v>
      </c>
      <c r="BJ71" s="196">
        <f>IFERROR(INDEX(Raw!$H$6:$EZ$2076,MATCH($B71&amp;$D71&amp;$B$6,Raw!$A$6:$A$2076,0),MATCH(BJ$6,Raw!$H$5:$EZ$5,0))/60/60/24,"-")</f>
        <v>0.12100694444444444</v>
      </c>
      <c r="BK71" s="202">
        <f>IFERROR(INDEX(Raw!$H$6:$EZ$2076,MATCH($B71&amp;$D71&amp;$B$6,Raw!$A$6:$A$2076,0),MATCH(BK$6,Raw!$H$5:$EZ$5,0))/60/60/24,"-")</f>
        <v>0.30206018518518518</v>
      </c>
      <c r="BL71" s="166"/>
      <c r="BM71" s="220">
        <f>IFERROR(INDEX(Raw!$H$6:$EZ$2076,MATCH($B71&amp;$D71&amp;$B$6,Raw!$A$6:$A$2076,0),MATCH(BM$6,Raw!$H$5:$EZ$5,0)),"-")</f>
        <v>258</v>
      </c>
    </row>
    <row r="72" spans="1:65" s="1" customFormat="1" collapsed="1" x14ac:dyDescent="0.25">
      <c r="A72" s="188">
        <f t="shared" si="44"/>
        <v>44621</v>
      </c>
      <c r="B72" s="147" t="s">
        <v>131</v>
      </c>
      <c r="C72" s="139" t="s">
        <v>142</v>
      </c>
      <c r="D72" s="95" t="s">
        <v>142</v>
      </c>
      <c r="E72" s="222">
        <f>IFERROR(INDEX(Raw!$H$6:$EZ$2076,MATCH($B72&amp;$D72&amp;$B$6,Raw!$A$6:$A$2076,0),MATCH(E$6,Raw!$H$5:$EZ$5,0)),"-")</f>
        <v>906</v>
      </c>
      <c r="F72" s="391"/>
      <c r="G72" s="225">
        <f>IFERROR(INDEX(Raw!$H$6:$EZ$2076,MATCH($B72&amp;$D72&amp;$B$6,Raw!$A$6:$A$2076,0),MATCH(G$6,Raw!$H$5:$EZ$5,0))/60/60,"-")</f>
        <v>162.17777777777778</v>
      </c>
      <c r="H72" s="197">
        <f>IFERROR(INDEX(Raw!$H$6:$EZ$2076,MATCH($B72&amp;$D72&amp;$B$6,Raw!$A$6:$A$2076,0),MATCH(H$6,Raw!$H$5:$EZ$5,0))/60/60/24,"-")</f>
        <v>7.4537037037037028E-3</v>
      </c>
      <c r="I72" s="206">
        <f>IFERROR(INDEX(Raw!$H$6:$EZ$2076,MATCH($B72&amp;$D72&amp;$B$6,Raw!$A$6:$A$2076,0),MATCH(I$6,Raw!$H$5:$EZ$5,0))/60/60/24,"-")</f>
        <v>1.283564814814815E-2</v>
      </c>
      <c r="J72" s="166"/>
      <c r="K72" s="225">
        <f>IFERROR(INDEX(Raw!$H$6:$EZ$2076,MATCH($B72&amp;$D72&amp;$B$6,Raw!$A$6:$A$2076,0),MATCH(K$6,Raw!$H$5:$EZ$5,0)),"-")</f>
        <v>552</v>
      </c>
      <c r="L72" s="391"/>
      <c r="M72" s="225">
        <f>IFERROR(INDEX(Raw!$H$6:$EZ$2076,MATCH($B72&amp;$D72&amp;$B$6,Raw!$A$6:$A$2076,0),MATCH(M$6,Raw!$H$5:$EZ$5,0))/60/60,"-")</f>
        <v>109.01194444444444</v>
      </c>
      <c r="N72" s="197">
        <f>IFERROR(INDEX(Raw!$H$6:$EZ$2076,MATCH($B72&amp;$D72&amp;$B$6,Raw!$A$6:$A$2076,0),MATCH(N$6,Raw!$H$5:$EZ$5,0))/60/60/24,"-")</f>
        <v>8.2291666666666659E-3</v>
      </c>
      <c r="O72" s="206">
        <f>IFERROR(INDEX(Raw!$H$6:$EZ$2076,MATCH($B72&amp;$D72&amp;$B$6,Raw!$A$6:$A$2076,0),MATCH(O$6,Raw!$H$5:$EZ$5,0))/60/60/24,"-")</f>
        <v>1.3784722222222224E-2</v>
      </c>
      <c r="P72" s="21"/>
      <c r="Q72" s="22">
        <f>IFERROR(INDEX(Raw!$H$6:$EZ$2076,MATCH($B72&amp;$D72&amp;$B$6,Raw!$A$6:$A$2076,0),MATCH(Q$6,Raw!$H$5:$EZ$5,0)),"-")</f>
        <v>80399</v>
      </c>
      <c r="R72" s="391"/>
      <c r="S72" s="22">
        <f>IFERROR(INDEX(Raw!$H$6:$EZ$2076,MATCH($B72&amp;$D72&amp;$B$6,Raw!$A$6:$A$2076,0),MATCH(S$6,Raw!$H$5:$EZ$5,0))/60/60,"-")</f>
        <v>12807.018055555556</v>
      </c>
      <c r="T72" s="197">
        <f>IFERROR(INDEX(Raw!$H$6:$EZ$2076,MATCH($B72&amp;$D72&amp;$B$6,Raw!$A$6:$A$2076,0),MATCH(T$6,Raw!$H$5:$EZ$5,0))/60/60/24,"-")</f>
        <v>6.6319444444444446E-3</v>
      </c>
      <c r="U72" s="206">
        <f>IFERROR(INDEX(Raw!$H$6:$EZ$2076,MATCH($B72&amp;$D72&amp;$B$6,Raw!$A$6:$A$2076,0),MATCH(U$6,Raw!$H$5:$EZ$5,0))/60/60/24,"-")</f>
        <v>1.1678240740740741E-2</v>
      </c>
      <c r="V72" s="21"/>
      <c r="W72" s="22">
        <f>IFERROR(INDEX(Raw!$H$6:$EZ$2076,MATCH($B72&amp;$D72&amp;$B$6,Raw!$A$6:$A$2076,0),MATCH(W$6,Raw!$H$5:$EZ$5,0)),"-")</f>
        <v>29599</v>
      </c>
      <c r="X72" s="391"/>
      <c r="Y72" s="22">
        <f>IFERROR(INDEX(Raw!$H$6:$EZ$2076,MATCH($B72&amp;$D72&amp;$B$6,Raw!$A$6:$A$2076,0),MATCH(Y$6,Raw!$H$5:$EZ$5,0))/60/60,"-")</f>
        <v>30041.531388888889</v>
      </c>
      <c r="Z72" s="197">
        <f>IFERROR(INDEX(Raw!$H$6:$EZ$2076,MATCH($B72&amp;$D72&amp;$B$6,Raw!$A$6:$A$2076,0),MATCH(Z$6,Raw!$H$5:$EZ$5,0))/60/60/24,"-")</f>
        <v>4.2291666666666665E-2</v>
      </c>
      <c r="AA72" s="206">
        <f>IFERROR(INDEX(Raw!$H$6:$EZ$2076,MATCH($B72&amp;$D72&amp;$B$6,Raw!$A$6:$A$2076,0),MATCH(AA$6,Raw!$H$5:$EZ$5,0))/60/60/24,"-")</f>
        <v>9.0474537037037048E-2</v>
      </c>
      <c r="AB72" s="21"/>
      <c r="AC72" s="225">
        <f>IFERROR(INDEX(Raw!$H$6:$EZ$2076,MATCH($B72&amp;$D72&amp;$B$6,Raw!$A$6:$A$2076,0),MATCH(AC$6,Raw!$H$5:$EZ$5,0)),"-")</f>
        <v>10747</v>
      </c>
      <c r="AD72" s="391"/>
      <c r="AE72" s="225">
        <f>IFERROR(INDEX(Raw!$H$6:$EZ$2076,MATCH($B72&amp;$D72&amp;$B$6,Raw!$A$6:$A$2076,0),MATCH(AE$6,Raw!$H$5:$EZ$5,0))/60/60,"-")</f>
        <v>10755.827222222222</v>
      </c>
      <c r="AF72" s="197">
        <f>IFERROR(INDEX(Raw!$H$6:$EZ$2076,MATCH($B72&amp;$D72&amp;$B$6,Raw!$A$6:$A$2076,0),MATCH(AF$6,Raw!$H$5:$EZ$5,0))/60/60/24,"-")</f>
        <v>4.1701388888888885E-2</v>
      </c>
      <c r="AG72" s="206">
        <f>IFERROR(INDEX(Raw!$H$6:$EZ$2076,MATCH($B72&amp;$D72&amp;$B$6,Raw!$A$6:$A$2076,0),MATCH(AG$6,Raw!$H$5:$EZ$5,0))/60/60/24,"-")</f>
        <v>9.6701388888888892E-2</v>
      </c>
      <c r="AH72" s="21"/>
      <c r="AI72" s="22">
        <f>IFERROR(INDEX(Raw!$H$6:$EZ$2076,MATCH($B72&amp;$D72&amp;$B$6,Raw!$A$6:$A$2076,0),MATCH(AI$6,Raw!$H$5:$EZ$5,0)),"-")</f>
        <v>350446</v>
      </c>
      <c r="AJ72" s="391"/>
      <c r="AK72" s="22">
        <f>IFERROR(INDEX(Raw!$H$6:$EZ$2076,MATCH($B72&amp;$D72&amp;$B$6,Raw!$A$6:$A$2076,0),MATCH(AK$6,Raw!$H$5:$EZ$5,0))/60/60,"-")</f>
        <v>357045.72694444447</v>
      </c>
      <c r="AL72" s="197">
        <f>IFERROR(INDEX(Raw!$H$6:$EZ$2076,MATCH($B72&amp;$D72&amp;$B$6,Raw!$A$6:$A$2076,0),MATCH(AL$6,Raw!$H$5:$EZ$5,0))/60/60/24,"-")</f>
        <v>4.2453703703703709E-2</v>
      </c>
      <c r="AM72" s="206">
        <f>IFERROR(INDEX(Raw!$H$6:$EZ$2076,MATCH($B72&amp;$D72&amp;$B$6,Raw!$A$6:$A$2076,0),MATCH(AM$6,Raw!$H$5:$EZ$5,0))/60/60/24,"-")</f>
        <v>9.5474537037037024E-2</v>
      </c>
      <c r="AN72" s="21"/>
      <c r="AO72" s="22">
        <f>IFERROR(INDEX(Raw!$H$6:$EZ$2076,MATCH($B72&amp;$D72&amp;$B$6,Raw!$A$6:$A$2076,0),MATCH(AO$6,Raw!$H$5:$EZ$5,0)),"-")</f>
        <v>9983</v>
      </c>
      <c r="AP72" s="391"/>
      <c r="AQ72" s="22">
        <f>IFERROR(INDEX(Raw!$H$6:$EZ$2076,MATCH($B72&amp;$D72&amp;$B$6,Raw!$A$6:$A$2076,0),MATCH(AQ$6,Raw!$H$5:$EZ$5,0))/60/60,"-")</f>
        <v>32796.759444444448</v>
      </c>
      <c r="AR72" s="197">
        <f>IFERROR(INDEX(Raw!$H$6:$EZ$2076,MATCH($B72&amp;$D72&amp;$B$6,Raw!$A$6:$A$2076,0),MATCH(AR$6,Raw!$H$5:$EZ$5,0))/60/60/24,"-")</f>
        <v>0.13688657407407409</v>
      </c>
      <c r="AS72" s="206">
        <f>IFERROR(INDEX(Raw!$H$6:$EZ$2076,MATCH($B72&amp;$D72&amp;$B$6,Raw!$A$6:$A$2076,0),MATCH(AS$6,Raw!$H$5:$EZ$5,0))/60/60/24,"-")</f>
        <v>0.3228125</v>
      </c>
      <c r="AT72" s="21"/>
      <c r="AU72" s="225">
        <f>IFERROR(INDEX(Raw!$H$6:$EZ$2076,MATCH($B72&amp;$D72&amp;$B$6,Raw!$A$6:$A$2076,0),MATCH(AU$6,Raw!$H$5:$EZ$5,0)),"-")</f>
        <v>4705</v>
      </c>
      <c r="AV72" s="391"/>
      <c r="AW72" s="225">
        <f>IFERROR(INDEX(Raw!$H$6:$EZ$2076,MATCH($B72&amp;$D72&amp;$B$6,Raw!$A$6:$A$2076,0),MATCH(AW$6,Raw!$H$5:$EZ$5,0))/60/60,"-")</f>
        <v>15446.760277777777</v>
      </c>
      <c r="AX72" s="197">
        <f>IFERROR(INDEX(Raw!$H$6:$EZ$2076,MATCH($B72&amp;$D72&amp;$B$6,Raw!$A$6:$A$2076,0),MATCH(AX$6,Raw!$H$5:$EZ$5,0))/60/60/24,"-")</f>
        <v>0.13679398148148147</v>
      </c>
      <c r="AY72" s="206">
        <f>IFERROR(INDEX(Raw!$H$6:$EZ$2076,MATCH($B72&amp;$D72&amp;$B$6,Raw!$A$6:$A$2076,0),MATCH(AY$6,Raw!$H$5:$EZ$5,0))/60/60/24,"-")</f>
        <v>0.32425925925925925</v>
      </c>
      <c r="AZ72" s="21"/>
      <c r="BA72" s="22">
        <f>IFERROR(INDEX(Raw!$H$6:$EZ$2076,MATCH($B72&amp;$D72&amp;$B$6,Raw!$A$6:$A$2076,0),MATCH(BA$6,Raw!$H$5:$EZ$5,0)),"-")</f>
        <v>10468</v>
      </c>
      <c r="BB72" s="391"/>
      <c r="BC72" s="22">
        <f>IFERROR(INDEX(Raw!$H$6:$EZ$2076,MATCH($B72&amp;$D72&amp;$B$6,Raw!$A$6:$A$2076,0),MATCH(BC$6,Raw!$H$5:$EZ$5,0))/60/60,"-")</f>
        <v>46837.945277777777</v>
      </c>
      <c r="BD72" s="197">
        <f>IFERROR(INDEX(Raw!$H$6:$EZ$2076,MATCH($B72&amp;$D72&amp;$B$6,Raw!$A$6:$A$2076,0),MATCH(BD$6,Raw!$H$5:$EZ$5,0))/60/60/24,"-")</f>
        <v>0.18643518518518518</v>
      </c>
      <c r="BE72" s="206">
        <f>IFERROR(INDEX(Raw!$H$6:$EZ$2076,MATCH($B72&amp;$D72&amp;$B$6,Raw!$A$6:$A$2076,0),MATCH(BE$6,Raw!$H$5:$EZ$5,0))/60/60/24,"-")</f>
        <v>0.43850694444444449</v>
      </c>
      <c r="BF72" s="21"/>
      <c r="BG72" s="22">
        <f>IFERROR(INDEX(Raw!$H$6:$EZ$2076,MATCH($B72&amp;$D72&amp;$B$6,Raw!$A$6:$A$2076,0),MATCH(BG$6,Raw!$H$5:$EZ$5,0)),"-")</f>
        <v>2003</v>
      </c>
      <c r="BH72" s="391"/>
      <c r="BI72" s="22">
        <f>IFERROR(INDEX(Raw!$H$6:$EZ$2076,MATCH($B72&amp;$D72&amp;$B$6,Raw!$A$6:$A$2076,0),MATCH(BI$6,Raw!$H$5:$EZ$5,0))/60/60,"-")</f>
        <v>9631.559444444445</v>
      </c>
      <c r="BJ72" s="197">
        <f>IFERROR(INDEX(Raw!$H$6:$EZ$2076,MATCH($B72&amp;$D72&amp;$B$6,Raw!$A$6:$A$2076,0),MATCH(BJ$6,Raw!$H$5:$EZ$5,0))/60/60/24,"-")</f>
        <v>0.20035879629629627</v>
      </c>
      <c r="BK72" s="206">
        <f>IFERROR(INDEX(Raw!$H$6:$EZ$2076,MATCH($B72&amp;$D72&amp;$B$6,Raw!$A$6:$A$2076,0),MATCH(BK$6,Raw!$H$5:$EZ$5,0))/60/60/24,"-")</f>
        <v>0.47721064814814812</v>
      </c>
      <c r="BL72" s="166"/>
      <c r="BM72" s="222">
        <f>IFERROR(INDEX(Raw!$H$6:$EZ$2076,MATCH($B72&amp;$D72&amp;$B$6,Raw!$A$6:$A$2076,0),MATCH(BM$6,Raw!$H$5:$EZ$5,0)),"-")</f>
        <v>232</v>
      </c>
    </row>
    <row r="73" spans="1:65" s="1" customFormat="1" ht="17.5" x14ac:dyDescent="0.35">
      <c r="A73" s="188">
        <f t="shared" si="44"/>
        <v>44652</v>
      </c>
      <c r="B73" s="177" t="s">
        <v>147</v>
      </c>
      <c r="C73" s="189" t="s">
        <v>143</v>
      </c>
      <c r="D73" s="101" t="s">
        <v>143</v>
      </c>
      <c r="E73" s="220">
        <f>IFERROR(INDEX(Raw!$H$6:$EZ$2076,MATCH($B73&amp;$D73&amp;$B$6,Raw!$A$6:$A$2076,0),MATCH(E$6,Raw!$H$5:$EZ$5,0)),"-")</f>
        <v>769</v>
      </c>
      <c r="F73" s="166"/>
      <c r="G73" s="223">
        <f>IFERROR(INDEX(Raw!$H$6:$EZ$2076,MATCH($B73&amp;$D73&amp;$B$6,Raw!$A$6:$A$2076,0),MATCH(G$6,Raw!$H$5:$EZ$5,0))/60/60,"-")</f>
        <v>133.02972222222223</v>
      </c>
      <c r="H73" s="196">
        <f>IFERROR(INDEX(Raw!$H$6:$EZ$2076,MATCH($B73&amp;$D73&amp;$B$6,Raw!$A$6:$A$2076,0),MATCH(H$6,Raw!$H$5:$EZ$5,0))/60/60/24,"-")</f>
        <v>7.2106481481481475E-3</v>
      </c>
      <c r="I73" s="202">
        <f>IFERROR(INDEX(Raw!$H$6:$EZ$2076,MATCH($B73&amp;$D73&amp;$B$6,Raw!$A$6:$A$2076,0),MATCH(I$6,Raw!$H$5:$EZ$5,0))/60/60/24,"-")</f>
        <v>1.2060185185185186E-2</v>
      </c>
      <c r="J73" s="166"/>
      <c r="K73" s="223">
        <f>IFERROR(INDEX(Raw!$H$6:$EZ$2076,MATCH($B73&amp;$D73&amp;$B$6,Raw!$A$6:$A$2076,0),MATCH(K$6,Raw!$H$5:$EZ$5,0)),"-")</f>
        <v>455</v>
      </c>
      <c r="L73" s="166"/>
      <c r="M73" s="223">
        <f>IFERROR(INDEX(Raw!$H$6:$EZ$2076,MATCH($B73&amp;$D73&amp;$B$6,Raw!$A$6:$A$2076,0),MATCH(M$6,Raw!$H$5:$EZ$5,0))/60/60,"-")</f>
        <v>70.875277777777768</v>
      </c>
      <c r="N73" s="196">
        <f>IFERROR(INDEX(Raw!$H$6:$EZ$2076,MATCH($B73&amp;$D73&amp;$B$6,Raw!$A$6:$A$2076,0),MATCH(N$6,Raw!$H$5:$EZ$5,0))/60/60/24,"-")</f>
        <v>6.4930555555555549E-3</v>
      </c>
      <c r="O73" s="202">
        <f>IFERROR(INDEX(Raw!$H$6:$EZ$2076,MATCH($B73&amp;$D73&amp;$B$6,Raw!$A$6:$A$2076,0),MATCH(O$6,Raw!$H$5:$EZ$5,0))/60/60/24,"-")</f>
        <v>1.1944444444444445E-2</v>
      </c>
      <c r="P73" s="21"/>
      <c r="Q73" s="21">
        <f>IFERROR(INDEX(Raw!$H$6:$EZ$2076,MATCH($B73&amp;$D73&amp;$B$6,Raw!$A$6:$A$2076,0),MATCH(Q$6,Raw!$H$5:$EZ$5,0)),"-")</f>
        <v>75323</v>
      </c>
      <c r="R73" s="166"/>
      <c r="S73" s="21">
        <f>IFERROR(INDEX(Raw!$H$6:$EZ$2076,MATCH($B73&amp;$D73&amp;$B$6,Raw!$A$6:$A$2076,0),MATCH(S$6,Raw!$H$5:$EZ$5,0))/60/60,"-")</f>
        <v>11319.920277777777</v>
      </c>
      <c r="T73" s="196">
        <f>IFERROR(INDEX(Raw!$H$6:$EZ$2076,MATCH($B73&amp;$D73&amp;$B$6,Raw!$A$6:$A$2076,0),MATCH(T$6,Raw!$H$5:$EZ$5,0))/60/60/24,"-")</f>
        <v>6.2615740740740748E-3</v>
      </c>
      <c r="U73" s="202">
        <f>IFERROR(INDEX(Raw!$H$6:$EZ$2076,MATCH($B73&amp;$D73&amp;$B$6,Raw!$A$6:$A$2076,0),MATCH(U$6,Raw!$H$5:$EZ$5,0))/60/60/24,"-")</f>
        <v>1.1168981481481481E-2</v>
      </c>
      <c r="V73" s="21"/>
      <c r="W73" s="21">
        <f>IFERROR(INDEX(Raw!$H$6:$EZ$2076,MATCH($B73&amp;$D73&amp;$B$6,Raw!$A$6:$A$2076,0),MATCH(W$6,Raw!$H$5:$EZ$5,0)),"-")</f>
        <v>25770</v>
      </c>
      <c r="X73" s="166"/>
      <c r="Y73" s="21">
        <f>IFERROR(INDEX(Raw!$H$6:$EZ$2076,MATCH($B73&amp;$D73&amp;$B$6,Raw!$A$6:$A$2076,0),MATCH(Y$6,Raw!$H$5:$EZ$5,0))/60/60,"-")</f>
        <v>22909.741111111111</v>
      </c>
      <c r="Z73" s="196">
        <f>IFERROR(INDEX(Raw!$H$6:$EZ$2076,MATCH($B73&amp;$D73&amp;$B$6,Raw!$A$6:$A$2076,0),MATCH(Z$6,Raw!$H$5:$EZ$5,0))/60/60/24,"-")</f>
        <v>3.7037037037037042E-2</v>
      </c>
      <c r="AA73" s="202">
        <f>IFERROR(INDEX(Raw!$H$6:$EZ$2076,MATCH($B73&amp;$D73&amp;$B$6,Raw!$A$6:$A$2076,0),MATCH(AA$6,Raw!$H$5:$EZ$5,0))/60/60/24,"-")</f>
        <v>8.1886574074074084E-2</v>
      </c>
      <c r="AB73" s="21"/>
      <c r="AC73" s="223">
        <f>IFERROR(INDEX(Raw!$H$6:$EZ$2076,MATCH($B73&amp;$D73&amp;$B$6,Raw!$A$6:$A$2076,0),MATCH(AC$6,Raw!$H$5:$EZ$5,0)),"-")</f>
        <v>10098</v>
      </c>
      <c r="AD73" s="166"/>
      <c r="AE73" s="223">
        <f>IFERROR(INDEX(Raw!$H$6:$EZ$2076,MATCH($B73&amp;$D73&amp;$B$6,Raw!$A$6:$A$2076,0),MATCH(AE$6,Raw!$H$5:$EZ$5,0))/60/60,"-")</f>
        <v>8692.4816666666666</v>
      </c>
      <c r="AF73" s="196">
        <f>IFERROR(INDEX(Raw!$H$6:$EZ$2076,MATCH($B73&amp;$D73&amp;$B$6,Raw!$A$6:$A$2076,0),MATCH(AF$6,Raw!$H$5:$EZ$5,0))/60/60/24,"-")</f>
        <v>3.5868055555555556E-2</v>
      </c>
      <c r="AG73" s="202">
        <f>IFERROR(INDEX(Raw!$H$6:$EZ$2076,MATCH($B73&amp;$D73&amp;$B$6,Raw!$A$6:$A$2076,0),MATCH(AG$6,Raw!$H$5:$EZ$5,0))/60/60/24,"-")</f>
        <v>8.4861111111111109E-2</v>
      </c>
      <c r="AH73" s="21"/>
      <c r="AI73" s="21">
        <f>IFERROR(INDEX(Raw!$H$6:$EZ$2076,MATCH($B73&amp;$D73&amp;$B$6,Raw!$A$6:$A$2076,0),MATCH(AI$6,Raw!$H$5:$EZ$5,0)),"-")</f>
        <v>333787</v>
      </c>
      <c r="AJ73" s="166"/>
      <c r="AK73" s="21">
        <f>IFERROR(INDEX(Raw!$H$6:$EZ$2076,MATCH($B73&amp;$D73&amp;$B$6,Raw!$A$6:$A$2076,0),MATCH(AK$6,Raw!$H$5:$EZ$5,0))/60/60,"-")</f>
        <v>284305.2533333333</v>
      </c>
      <c r="AL73" s="196">
        <f>IFERROR(INDEX(Raw!$H$6:$EZ$2076,MATCH($B73&amp;$D73&amp;$B$6,Raw!$A$6:$A$2076,0),MATCH(AL$6,Raw!$H$5:$EZ$5,0))/60/60/24,"-")</f>
        <v>3.5486111111111114E-2</v>
      </c>
      <c r="AM73" s="202">
        <f>IFERROR(INDEX(Raw!$H$6:$EZ$2076,MATCH($B73&amp;$D73&amp;$B$6,Raw!$A$6:$A$2076,0),MATCH(AM$6,Raw!$H$5:$EZ$5,0))/60/60/24,"-")</f>
        <v>7.9282407407407413E-2</v>
      </c>
      <c r="AN73" s="21"/>
      <c r="AO73" s="21">
        <f>IFERROR(INDEX(Raw!$H$6:$EZ$2076,MATCH($B73&amp;$D73&amp;$B$6,Raw!$A$6:$A$2076,0),MATCH(AO$6,Raw!$H$5:$EZ$5,0)),"-")</f>
        <v>9337</v>
      </c>
      <c r="AP73" s="166"/>
      <c r="AQ73" s="21">
        <f>IFERROR(INDEX(Raw!$H$6:$EZ$2076,MATCH($B73&amp;$D73&amp;$B$6,Raw!$A$6:$A$2076,0),MATCH(AQ$6,Raw!$H$5:$EZ$5,0))/60/60,"-")</f>
        <v>26083.966666666667</v>
      </c>
      <c r="AR73" s="196">
        <f>IFERROR(INDEX(Raw!$H$6:$EZ$2076,MATCH($B73&amp;$D73&amp;$B$6,Raw!$A$6:$A$2076,0),MATCH(AR$6,Raw!$H$5:$EZ$5,0))/60/60/24,"-")</f>
        <v>0.11640046296296297</v>
      </c>
      <c r="AS73" s="202">
        <f>IFERROR(INDEX(Raw!$H$6:$EZ$2076,MATCH($B73&amp;$D73&amp;$B$6,Raw!$A$6:$A$2076,0),MATCH(AS$6,Raw!$H$5:$EZ$5,0))/60/60/24,"-")</f>
        <v>0.29067129629629629</v>
      </c>
      <c r="AT73" s="21"/>
      <c r="AU73" s="223">
        <f>IFERROR(INDEX(Raw!$H$6:$EZ$2076,MATCH($B73&amp;$D73&amp;$B$6,Raw!$A$6:$A$2076,0),MATCH(AU$6,Raw!$H$5:$EZ$5,0)),"-")</f>
        <v>4595</v>
      </c>
      <c r="AV73" s="166"/>
      <c r="AW73" s="223">
        <f>IFERROR(INDEX(Raw!$H$6:$EZ$2076,MATCH($B73&amp;$D73&amp;$B$6,Raw!$A$6:$A$2076,0),MATCH(AW$6,Raw!$H$5:$EZ$5,0))/60/60,"-")</f>
        <v>13085.618611111111</v>
      </c>
      <c r="AX73" s="196">
        <f>IFERROR(INDEX(Raw!$H$6:$EZ$2076,MATCH($B73&amp;$D73&amp;$B$6,Raw!$A$6:$A$2076,0),MATCH(AX$6,Raw!$H$5:$EZ$5,0))/60/60/24,"-")</f>
        <v>0.11865740740740742</v>
      </c>
      <c r="AY73" s="202">
        <f>IFERROR(INDEX(Raw!$H$6:$EZ$2076,MATCH($B73&amp;$D73&amp;$B$6,Raw!$A$6:$A$2076,0),MATCH(AY$6,Raw!$H$5:$EZ$5,0))/60/60/24,"-")</f>
        <v>0.2997569444444444</v>
      </c>
      <c r="AZ73" s="21"/>
      <c r="BA73" s="21">
        <f>IFERROR(INDEX(Raw!$H$6:$EZ$2076,MATCH($B73&amp;$D73&amp;$B$6,Raw!$A$6:$A$2076,0),MATCH(BA$6,Raw!$H$5:$EZ$5,0)),"-")</f>
        <v>10075</v>
      </c>
      <c r="BB73" s="166"/>
      <c r="BC73" s="21">
        <f>IFERROR(INDEX(Raw!$H$6:$EZ$2076,MATCH($B73&amp;$D73&amp;$B$6,Raw!$A$6:$A$2076,0),MATCH(BC$6,Raw!$H$5:$EZ$5,0))/60/60,"-")</f>
        <v>40511.540555555555</v>
      </c>
      <c r="BD73" s="196">
        <f>IFERROR(INDEX(Raw!$H$6:$EZ$2076,MATCH($B73&amp;$D73&amp;$B$6,Raw!$A$6:$A$2076,0),MATCH(BD$6,Raw!$H$5:$EZ$5,0))/60/60/24,"-")</f>
        <v>0.16754629629629633</v>
      </c>
      <c r="BE73" s="202">
        <f>IFERROR(INDEX(Raw!$H$6:$EZ$2076,MATCH($B73&amp;$D73&amp;$B$6,Raw!$A$6:$A$2076,0),MATCH(BE$6,Raw!$H$5:$EZ$5,0))/60/60/24,"-")</f>
        <v>0.40864583333333337</v>
      </c>
      <c r="BF73" s="21"/>
      <c r="BG73" s="21">
        <f>IFERROR(INDEX(Raw!$H$6:$EZ$2076,MATCH($B73&amp;$D73&amp;$B$6,Raw!$A$6:$A$2076,0),MATCH(BG$6,Raw!$H$5:$EZ$5,0)),"-")</f>
        <v>2057</v>
      </c>
      <c r="BH73" s="166"/>
      <c r="BI73" s="21">
        <f>IFERROR(INDEX(Raw!$H$6:$EZ$2076,MATCH($B73&amp;$D73&amp;$B$6,Raw!$A$6:$A$2076,0),MATCH(BI$6,Raw!$H$5:$EZ$5,0))/60/60,"-")</f>
        <v>8986.9563888888879</v>
      </c>
      <c r="BJ73" s="196">
        <f>IFERROR(INDEX(Raw!$H$6:$EZ$2076,MATCH($B73&amp;$D73&amp;$B$6,Raw!$A$6:$A$2076,0),MATCH(BJ$6,Raw!$H$5:$EZ$5,0))/60/60/24,"-")</f>
        <v>0.18203703703703702</v>
      </c>
      <c r="BK73" s="202">
        <f>IFERROR(INDEX(Raw!$H$6:$EZ$2076,MATCH($B73&amp;$D73&amp;$B$6,Raw!$A$6:$A$2076,0),MATCH(BK$6,Raw!$H$5:$EZ$5,0))/60/60/24,"-")</f>
        <v>0.46572916666666669</v>
      </c>
      <c r="BL73" s="166"/>
      <c r="BM73" s="220">
        <f>IFERROR(INDEX(Raw!$H$6:$EZ$2076,MATCH($B73&amp;$D73&amp;$B$6,Raw!$A$6:$A$2076,0),MATCH(BM$6,Raw!$H$5:$EZ$5,0)),"-")</f>
        <v>238</v>
      </c>
    </row>
    <row r="74" spans="1:65" s="1" customFormat="1" x14ac:dyDescent="0.25">
      <c r="A74" s="188">
        <f t="shared" si="44"/>
        <v>44682</v>
      </c>
      <c r="B74" s="145" t="s">
        <v>147</v>
      </c>
      <c r="C74" s="137" t="s">
        <v>144</v>
      </c>
      <c r="D74" s="95" t="s">
        <v>144</v>
      </c>
      <c r="E74" s="220">
        <f>IFERROR(INDEX(Raw!$H$6:$EZ$2076,MATCH($B74&amp;$D74&amp;$B$6,Raw!$A$6:$A$2076,0),MATCH(E$6,Raw!$H$5:$EZ$5,0)),"-")</f>
        <v>805</v>
      </c>
      <c r="F74" s="166"/>
      <c r="G74" s="223">
        <f>IFERROR(INDEX(Raw!$H$6:$EZ$2076,MATCH($B74&amp;$D74&amp;$B$6,Raw!$A$6:$A$2076,0),MATCH(G$6,Raw!$H$5:$EZ$5,0))/60/60,"-")</f>
        <v>132.46833333333333</v>
      </c>
      <c r="H74" s="196">
        <f>IFERROR(INDEX(Raw!$H$6:$EZ$2076,MATCH($B74&amp;$D74&amp;$B$6,Raw!$A$6:$A$2076,0),MATCH(H$6,Raw!$H$5:$EZ$5,0))/60/60/24,"-")</f>
        <v>6.851851851851852E-3</v>
      </c>
      <c r="I74" s="202">
        <f>IFERROR(INDEX(Raw!$H$6:$EZ$2076,MATCH($B74&amp;$D74&amp;$B$6,Raw!$A$6:$A$2076,0),MATCH(I$6,Raw!$H$5:$EZ$5,0))/60/60/24,"-")</f>
        <v>1.1168981481481481E-2</v>
      </c>
      <c r="J74" s="166"/>
      <c r="K74" s="223">
        <f>IFERROR(INDEX(Raw!$H$6:$EZ$2076,MATCH($B74&amp;$D74&amp;$B$6,Raw!$A$6:$A$2076,0),MATCH(K$6,Raw!$H$5:$EZ$5,0)),"-")</f>
        <v>515</v>
      </c>
      <c r="L74" s="166"/>
      <c r="M74" s="223">
        <f>IFERROR(INDEX(Raw!$H$6:$EZ$2076,MATCH($B74&amp;$D74&amp;$B$6,Raw!$A$6:$A$2076,0),MATCH(M$6,Raw!$H$5:$EZ$5,0))/60/60,"-")</f>
        <v>74.394722222222228</v>
      </c>
      <c r="N74" s="196">
        <f>IFERROR(INDEX(Raw!$H$6:$EZ$2076,MATCH($B74&amp;$D74&amp;$B$6,Raw!$A$6:$A$2076,0),MATCH(N$6,Raw!$H$5:$EZ$5,0))/60/60/24,"-")</f>
        <v>6.0185185185185177E-3</v>
      </c>
      <c r="O74" s="202">
        <f>IFERROR(INDEX(Raw!$H$6:$EZ$2076,MATCH($B74&amp;$D74&amp;$B$6,Raw!$A$6:$A$2076,0),MATCH(O$6,Raw!$H$5:$EZ$5,0))/60/60/24,"-")</f>
        <v>1.0706018518518517E-2</v>
      </c>
      <c r="P74" s="21"/>
      <c r="Q74" s="21">
        <f>IFERROR(INDEX(Raw!$H$6:$EZ$2076,MATCH($B74&amp;$D74&amp;$B$6,Raw!$A$6:$A$2076,0),MATCH(Q$6,Raw!$H$5:$EZ$5,0)),"-")</f>
        <v>76613</v>
      </c>
      <c r="R74" s="166"/>
      <c r="S74" s="21">
        <f>IFERROR(INDEX(Raw!$H$6:$EZ$2076,MATCH($B74&amp;$D74&amp;$B$6,Raw!$A$6:$A$2076,0),MATCH(S$6,Raw!$H$5:$EZ$5,0))/60/60,"-")</f>
        <v>10957.4475</v>
      </c>
      <c r="T74" s="196">
        <f>IFERROR(INDEX(Raw!$H$6:$EZ$2076,MATCH($B74&amp;$D74&amp;$B$6,Raw!$A$6:$A$2076,0),MATCH(T$6,Raw!$H$5:$EZ$5,0))/60/60/24,"-")</f>
        <v>5.9606481481481489E-3</v>
      </c>
      <c r="U74" s="202">
        <f>IFERROR(INDEX(Raw!$H$6:$EZ$2076,MATCH($B74&amp;$D74&amp;$B$6,Raw!$A$6:$A$2076,0),MATCH(U$6,Raw!$H$5:$EZ$5,0))/60/60/24,"-")</f>
        <v>1.0578703703703703E-2</v>
      </c>
      <c r="V74" s="21"/>
      <c r="W74" s="21">
        <f>IFERROR(INDEX(Raw!$H$6:$EZ$2076,MATCH($B74&amp;$D74&amp;$B$6,Raw!$A$6:$A$2076,0),MATCH(W$6,Raw!$H$5:$EZ$5,0)),"-")</f>
        <v>27198</v>
      </c>
      <c r="X74" s="166"/>
      <c r="Y74" s="21">
        <f>IFERROR(INDEX(Raw!$H$6:$EZ$2076,MATCH($B74&amp;$D74&amp;$B$6,Raw!$A$6:$A$2076,0),MATCH(Y$6,Raw!$H$5:$EZ$5,0))/60/60,"-")</f>
        <v>17468.694166666668</v>
      </c>
      <c r="Z74" s="196">
        <f>IFERROR(INDEX(Raw!$H$6:$EZ$2076,MATCH($B74&amp;$D74&amp;$B$6,Raw!$A$6:$A$2076,0),MATCH(Z$6,Raw!$H$5:$EZ$5,0))/60/60/24,"-")</f>
        <v>2.6759259259259257E-2</v>
      </c>
      <c r="AA74" s="202">
        <f>IFERROR(INDEX(Raw!$H$6:$EZ$2076,MATCH($B74&amp;$D74&amp;$B$6,Raw!$A$6:$A$2076,0),MATCH(AA$6,Raw!$H$5:$EZ$5,0))/60/60/24,"-")</f>
        <v>5.5543981481481486E-2</v>
      </c>
      <c r="AB74" s="21"/>
      <c r="AC74" s="223">
        <f>IFERROR(INDEX(Raw!$H$6:$EZ$2076,MATCH($B74&amp;$D74&amp;$B$6,Raw!$A$6:$A$2076,0),MATCH(AC$6,Raw!$H$5:$EZ$5,0)),"-")</f>
        <v>10800</v>
      </c>
      <c r="AD74" s="166"/>
      <c r="AE74" s="223">
        <f>IFERROR(INDEX(Raw!$H$6:$EZ$2076,MATCH($B74&amp;$D74&amp;$B$6,Raw!$A$6:$A$2076,0),MATCH(AE$6,Raw!$H$5:$EZ$5,0))/60/60,"-")</f>
        <v>7021.3711111111106</v>
      </c>
      <c r="AF74" s="196">
        <f>IFERROR(INDEX(Raw!$H$6:$EZ$2076,MATCH($B74&amp;$D74&amp;$B$6,Raw!$A$6:$A$2076,0),MATCH(AF$6,Raw!$H$5:$EZ$5,0))/60/60/24,"-")</f>
        <v>2.7083333333333334E-2</v>
      </c>
      <c r="AG74" s="202">
        <f>IFERROR(INDEX(Raw!$H$6:$EZ$2076,MATCH($B74&amp;$D74&amp;$B$6,Raw!$A$6:$A$2076,0),MATCH(AG$6,Raw!$H$5:$EZ$5,0))/60/60/24,"-")</f>
        <v>5.9016203703703703E-2</v>
      </c>
      <c r="AH74" s="21"/>
      <c r="AI74" s="21">
        <f>IFERROR(INDEX(Raw!$H$6:$EZ$2076,MATCH($B74&amp;$D74&amp;$B$6,Raw!$A$6:$A$2076,0),MATCH(AI$6,Raw!$H$5:$EZ$5,0)),"-")</f>
        <v>343902</v>
      </c>
      <c r="AJ74" s="166"/>
      <c r="AK74" s="21">
        <f>IFERROR(INDEX(Raw!$H$6:$EZ$2076,MATCH($B74&amp;$D74&amp;$B$6,Raw!$A$6:$A$2076,0),MATCH(AK$6,Raw!$H$5:$EZ$5,0))/60/60,"-")</f>
        <v>229512.52972222221</v>
      </c>
      <c r="AL74" s="196">
        <f>IFERROR(INDEX(Raw!$H$6:$EZ$2076,MATCH($B74&amp;$D74&amp;$B$6,Raw!$A$6:$A$2076,0),MATCH(AL$6,Raw!$H$5:$EZ$5,0))/60/60/24,"-")</f>
        <v>2.78125E-2</v>
      </c>
      <c r="AM74" s="202">
        <f>IFERROR(INDEX(Raw!$H$6:$EZ$2076,MATCH($B74&amp;$D74&amp;$B$6,Raw!$A$6:$A$2076,0),MATCH(AM$6,Raw!$H$5:$EZ$5,0))/60/60/24,"-")</f>
        <v>5.9907407407407409E-2</v>
      </c>
      <c r="AN74" s="21"/>
      <c r="AO74" s="21">
        <f>IFERROR(INDEX(Raw!$H$6:$EZ$2076,MATCH($B74&amp;$D74&amp;$B$6,Raw!$A$6:$A$2076,0),MATCH(AO$6,Raw!$H$5:$EZ$5,0)),"-")</f>
        <v>10580</v>
      </c>
      <c r="AP74" s="166"/>
      <c r="AQ74" s="21">
        <f>IFERROR(INDEX(Raw!$H$6:$EZ$2076,MATCH($B74&amp;$D74&amp;$B$6,Raw!$A$6:$A$2076,0),MATCH(AQ$6,Raw!$H$5:$EZ$5,0))/60/60,"-")</f>
        <v>22660.428888888891</v>
      </c>
      <c r="AR74" s="196">
        <f>IFERROR(INDEX(Raw!$H$6:$EZ$2076,MATCH($B74&amp;$D74&amp;$B$6,Raw!$A$6:$A$2076,0),MATCH(AR$6,Raw!$H$5:$EZ$5,0))/60/60/24,"-")</f>
        <v>8.9247685185185208E-2</v>
      </c>
      <c r="AS74" s="202">
        <f>IFERROR(INDEX(Raw!$H$6:$EZ$2076,MATCH($B74&amp;$D74&amp;$B$6,Raw!$A$6:$A$2076,0),MATCH(AS$6,Raw!$H$5:$EZ$5,0))/60/60/24,"-")</f>
        <v>0.19853009259259258</v>
      </c>
      <c r="AT74" s="21"/>
      <c r="AU74" s="223">
        <f>IFERROR(INDEX(Raw!$H$6:$EZ$2076,MATCH($B74&amp;$D74&amp;$B$6,Raw!$A$6:$A$2076,0),MATCH(AU$6,Raw!$H$5:$EZ$5,0)),"-")</f>
        <v>5092</v>
      </c>
      <c r="AV74" s="166"/>
      <c r="AW74" s="223">
        <f>IFERROR(INDEX(Raw!$H$6:$EZ$2076,MATCH($B74&amp;$D74&amp;$B$6,Raw!$A$6:$A$2076,0),MATCH(AW$6,Raw!$H$5:$EZ$5,0))/60/60,"-")</f>
        <v>11434.756111111112</v>
      </c>
      <c r="AX74" s="196">
        <f>IFERROR(INDEX(Raw!$H$6:$EZ$2076,MATCH($B74&amp;$D74&amp;$B$6,Raw!$A$6:$A$2076,0),MATCH(AX$6,Raw!$H$5:$EZ$5,0))/60/60/24,"-")</f>
        <v>9.3564814814814809E-2</v>
      </c>
      <c r="AY74" s="202">
        <f>IFERROR(INDEX(Raw!$H$6:$EZ$2076,MATCH($B74&amp;$D74&amp;$B$6,Raw!$A$6:$A$2076,0),MATCH(AY$6,Raw!$H$5:$EZ$5,0))/60/60/24,"-")</f>
        <v>0.22215277777777775</v>
      </c>
      <c r="AZ74" s="21"/>
      <c r="BA74" s="21">
        <f>IFERROR(INDEX(Raw!$H$6:$EZ$2076,MATCH($B74&amp;$D74&amp;$B$6,Raw!$A$6:$A$2076,0),MATCH(BA$6,Raw!$H$5:$EZ$5,0)),"-")</f>
        <v>11090</v>
      </c>
      <c r="BB74" s="166"/>
      <c r="BC74" s="21">
        <f>IFERROR(INDEX(Raw!$H$6:$EZ$2076,MATCH($B74&amp;$D74&amp;$B$6,Raw!$A$6:$A$2076,0),MATCH(BC$6,Raw!$H$5:$EZ$5,0))/60/60,"-")</f>
        <v>35360.516111111116</v>
      </c>
      <c r="BD74" s="196">
        <f>IFERROR(INDEX(Raw!$H$6:$EZ$2076,MATCH($B74&amp;$D74&amp;$B$6,Raw!$A$6:$A$2076,0),MATCH(BD$6,Raw!$H$5:$EZ$5,0))/60/60/24,"-")</f>
        <v>0.13285879629629629</v>
      </c>
      <c r="BE74" s="202">
        <f>IFERROR(INDEX(Raw!$H$6:$EZ$2076,MATCH($B74&amp;$D74&amp;$B$6,Raw!$A$6:$A$2076,0),MATCH(BE$6,Raw!$H$5:$EZ$5,0))/60/60/24,"-")</f>
        <v>0.30777777777777776</v>
      </c>
      <c r="BF74" s="21"/>
      <c r="BG74" s="21">
        <f>IFERROR(INDEX(Raw!$H$6:$EZ$2076,MATCH($B74&amp;$D74&amp;$B$6,Raw!$A$6:$A$2076,0),MATCH(BG$6,Raw!$H$5:$EZ$5,0)),"-")</f>
        <v>2333</v>
      </c>
      <c r="BH74" s="166"/>
      <c r="BI74" s="21">
        <f>IFERROR(INDEX(Raw!$H$6:$EZ$2076,MATCH($B74&amp;$D74&amp;$B$6,Raw!$A$6:$A$2076,0),MATCH(BI$6,Raw!$H$5:$EZ$5,0))/60/60,"-")</f>
        <v>8204.8019444444435</v>
      </c>
      <c r="BJ74" s="196">
        <f>IFERROR(INDEX(Raw!$H$6:$EZ$2076,MATCH($B74&amp;$D74&amp;$B$6,Raw!$A$6:$A$2076,0),MATCH(BJ$6,Raw!$H$5:$EZ$5,0))/60/60/24,"-")</f>
        <v>0.14653935185185188</v>
      </c>
      <c r="BK74" s="202">
        <f>IFERROR(INDEX(Raw!$H$6:$EZ$2076,MATCH($B74&amp;$D74&amp;$B$6,Raw!$A$6:$A$2076,0),MATCH(BK$6,Raw!$H$5:$EZ$5,0))/60/60/24,"-")</f>
        <v>0.37893518518518515</v>
      </c>
      <c r="BL74" s="166"/>
      <c r="BM74" s="220">
        <f>IFERROR(INDEX(Raw!$H$6:$EZ$2076,MATCH($B74&amp;$D74&amp;$B$6,Raw!$A$6:$A$2076,0),MATCH(BM$6,Raw!$H$5:$EZ$5,0)),"-")</f>
        <v>247</v>
      </c>
    </row>
    <row r="75" spans="1:65" s="1" customFormat="1" x14ac:dyDescent="0.25">
      <c r="A75" s="188">
        <f t="shared" si="44"/>
        <v>44713</v>
      </c>
      <c r="B75" s="145" t="s">
        <v>147</v>
      </c>
      <c r="C75" s="137" t="s">
        <v>145</v>
      </c>
      <c r="D75" s="95" t="s">
        <v>145</v>
      </c>
      <c r="E75" s="220">
        <f>IFERROR(INDEX(Raw!$H$6:$EZ$2076,MATCH($B75&amp;$D75&amp;$B$6,Raw!$A$6:$A$2076,0),MATCH(E$6,Raw!$H$5:$EZ$5,0)),"-")</f>
        <v>840</v>
      </c>
      <c r="F75" s="166"/>
      <c r="G75" s="223">
        <f>IFERROR(INDEX(Raw!$H$6:$EZ$2076,MATCH($B75&amp;$D75&amp;$B$6,Raw!$A$6:$A$2076,0),MATCH(G$6,Raw!$H$5:$EZ$5,0))/60/60,"-")</f>
        <v>157.30305555555555</v>
      </c>
      <c r="H75" s="196">
        <f>IFERROR(INDEX(Raw!$H$6:$EZ$2076,MATCH($B75&amp;$D75&amp;$B$6,Raw!$A$6:$A$2076,0),MATCH(H$6,Raw!$H$5:$EZ$5,0))/60/60/24,"-")</f>
        <v>7.8009259259259256E-3</v>
      </c>
      <c r="I75" s="202">
        <f>IFERROR(INDEX(Raw!$H$6:$EZ$2076,MATCH($B75&amp;$D75&amp;$B$6,Raw!$A$6:$A$2076,0),MATCH(I$6,Raw!$H$5:$EZ$5,0))/60/60/24,"-")</f>
        <v>1.3495370370370371E-2</v>
      </c>
      <c r="J75" s="166"/>
      <c r="K75" s="223">
        <f>IFERROR(INDEX(Raw!$H$6:$EZ$2076,MATCH($B75&amp;$D75&amp;$B$6,Raw!$A$6:$A$2076,0),MATCH(K$6,Raw!$H$5:$EZ$5,0)),"-")</f>
        <v>542</v>
      </c>
      <c r="L75" s="166"/>
      <c r="M75" s="223">
        <f>IFERROR(INDEX(Raw!$H$6:$EZ$2076,MATCH($B75&amp;$D75&amp;$B$6,Raw!$A$6:$A$2076,0),MATCH(M$6,Raw!$H$5:$EZ$5,0))/60/60,"-")</f>
        <v>85.941111111111098</v>
      </c>
      <c r="N75" s="196">
        <f>IFERROR(INDEX(Raw!$H$6:$EZ$2076,MATCH($B75&amp;$D75&amp;$B$6,Raw!$A$6:$A$2076,0),MATCH(N$6,Raw!$H$5:$EZ$5,0))/60/60/24,"-")</f>
        <v>6.6087962962962966E-3</v>
      </c>
      <c r="O75" s="202">
        <f>IFERROR(INDEX(Raw!$H$6:$EZ$2076,MATCH($B75&amp;$D75&amp;$B$6,Raw!$A$6:$A$2076,0),MATCH(O$6,Raw!$H$5:$EZ$5,0))/60/60/24,"-")</f>
        <v>1.2233796296296296E-2</v>
      </c>
      <c r="P75" s="21"/>
      <c r="Q75" s="21">
        <f>IFERROR(INDEX(Raw!$H$6:$EZ$2076,MATCH($B75&amp;$D75&amp;$B$6,Raw!$A$6:$A$2076,0),MATCH(Q$6,Raw!$H$5:$EZ$5,0)),"-")</f>
        <v>78054</v>
      </c>
      <c r="R75" s="166"/>
      <c r="S75" s="21">
        <f>IFERROR(INDEX(Raw!$H$6:$EZ$2076,MATCH($B75&amp;$D75&amp;$B$6,Raw!$A$6:$A$2076,0),MATCH(S$6,Raw!$H$5:$EZ$5,0))/60/60,"-")</f>
        <v>11792.880555555555</v>
      </c>
      <c r="T75" s="196">
        <f>IFERROR(INDEX(Raw!$H$6:$EZ$2076,MATCH($B75&amp;$D75&amp;$B$6,Raw!$A$6:$A$2076,0),MATCH(T$6,Raw!$H$5:$EZ$5,0))/60/60/24,"-")</f>
        <v>6.2962962962962964E-3</v>
      </c>
      <c r="U75" s="202">
        <f>IFERROR(INDEX(Raw!$H$6:$EZ$2076,MATCH($B75&amp;$D75&amp;$B$6,Raw!$A$6:$A$2076,0),MATCH(U$6,Raw!$H$5:$EZ$5,0))/60/60/24,"-")</f>
        <v>1.1111111111111112E-2</v>
      </c>
      <c r="V75" s="21"/>
      <c r="W75" s="21">
        <f>IFERROR(INDEX(Raw!$H$6:$EZ$2076,MATCH($B75&amp;$D75&amp;$B$6,Raw!$A$6:$A$2076,0),MATCH(W$6,Raw!$H$5:$EZ$5,0)),"-")</f>
        <v>27343</v>
      </c>
      <c r="X75" s="166"/>
      <c r="Y75" s="21">
        <f>IFERROR(INDEX(Raw!$H$6:$EZ$2076,MATCH($B75&amp;$D75&amp;$B$6,Raw!$A$6:$A$2076,0),MATCH(Y$6,Raw!$H$5:$EZ$5,0))/60/60,"-")</f>
        <v>22889.439166666667</v>
      </c>
      <c r="Z75" s="211">
        <f>IFERROR(INDEX(Raw!$H$6:$EZ$2076,MATCH($B75&amp;$D75&amp;$B$6,Raw!$A$6:$A$2076,0),MATCH(Z$6,Raw!$H$5:$EZ$5,0))/60/60/24,"-")</f>
        <v>3.4884259259259261E-2</v>
      </c>
      <c r="AA75" s="202">
        <f>IFERROR(INDEX(Raw!$H$6:$EZ$2076,MATCH($B75&amp;$D75&amp;$B$6,Raw!$A$6:$A$2076,0),MATCH(AA$6,Raw!$H$5:$EZ$5,0))/60/60/24,"-")</f>
        <v>7.391203703703704E-2</v>
      </c>
      <c r="AB75" s="21"/>
      <c r="AC75" s="223">
        <f>IFERROR(INDEX(Raw!$H$6:$EZ$2076,MATCH($B75&amp;$D75&amp;$B$6,Raw!$A$6:$A$2076,0),MATCH(AC$6,Raw!$H$5:$EZ$5,0)),"-")</f>
        <v>10579</v>
      </c>
      <c r="AD75" s="166"/>
      <c r="AE75" s="223">
        <f>IFERROR(INDEX(Raw!$H$6:$EZ$2076,MATCH($B75&amp;$D75&amp;$B$6,Raw!$A$6:$A$2076,0),MATCH(AE$6,Raw!$H$5:$EZ$5,0))/60/60,"-")</f>
        <v>8910.5566666666673</v>
      </c>
      <c r="AF75" s="196">
        <f>IFERROR(INDEX(Raw!$H$6:$EZ$2076,MATCH($B75&amp;$D75&amp;$B$6,Raw!$A$6:$A$2076,0),MATCH(AF$6,Raw!$H$5:$EZ$5,0))/60/60/24,"-")</f>
        <v>3.5092592592592592E-2</v>
      </c>
      <c r="AG75" s="202">
        <f>IFERROR(INDEX(Raw!$H$6:$EZ$2076,MATCH($B75&amp;$D75&amp;$B$6,Raw!$A$6:$A$2076,0),MATCH(AG$6,Raw!$H$5:$EZ$5,0))/60/60/24,"-")</f>
        <v>7.8321759259259258E-2</v>
      </c>
      <c r="AH75" s="21"/>
      <c r="AI75" s="21">
        <f>IFERROR(INDEX(Raw!$H$6:$EZ$2076,MATCH($B75&amp;$D75&amp;$B$6,Raw!$A$6:$A$2076,0),MATCH(AI$6,Raw!$H$5:$EZ$5,0)),"-")</f>
        <v>335085</v>
      </c>
      <c r="AJ75" s="166"/>
      <c r="AK75" s="21">
        <f>IFERROR(INDEX(Raw!$H$6:$EZ$2076,MATCH($B75&amp;$D75&amp;$B$6,Raw!$A$6:$A$2076,0),MATCH(AK$6,Raw!$H$5:$EZ$5,0))/60/60,"-")</f>
        <v>287910.36916666664</v>
      </c>
      <c r="AL75" s="196">
        <f>IFERROR(INDEX(Raw!$H$6:$EZ$2076,MATCH($B75&amp;$D75&amp;$B$6,Raw!$A$6:$A$2076,0),MATCH(AL$6,Raw!$H$5:$EZ$5,0))/60/60/24,"-")</f>
        <v>3.5798611111111107E-2</v>
      </c>
      <c r="AM75" s="202">
        <f>IFERROR(INDEX(Raw!$H$6:$EZ$2076,MATCH($B75&amp;$D75&amp;$B$6,Raw!$A$6:$A$2076,0),MATCH(AM$6,Raw!$H$5:$EZ$5,0))/60/60/24,"-")</f>
        <v>7.9537037037037031E-2</v>
      </c>
      <c r="AN75" s="21"/>
      <c r="AO75" s="21">
        <f>IFERROR(INDEX(Raw!$H$6:$EZ$2076,MATCH($B75&amp;$D75&amp;$B$6,Raw!$A$6:$A$2076,0),MATCH(AO$6,Raw!$H$5:$EZ$5,0)),"-")</f>
        <v>9629</v>
      </c>
      <c r="AP75" s="166"/>
      <c r="AQ75" s="21">
        <f>IFERROR(INDEX(Raw!$H$6:$EZ$2076,MATCH($B75&amp;$D75&amp;$B$6,Raw!$A$6:$A$2076,0),MATCH(AQ$6,Raw!$H$5:$EZ$5,0))/60/60,"-")</f>
        <v>27204.779444444444</v>
      </c>
      <c r="AR75" s="196">
        <f>IFERROR(INDEX(Raw!$H$6:$EZ$2076,MATCH($B75&amp;$D75&amp;$B$6,Raw!$A$6:$A$2076,0),MATCH(AR$6,Raw!$H$5:$EZ$5,0))/60/60/24,"-")</f>
        <v>0.11771990740740741</v>
      </c>
      <c r="AS75" s="202">
        <f>IFERROR(INDEX(Raw!$H$6:$EZ$2076,MATCH($B75&amp;$D75&amp;$B$6,Raw!$A$6:$A$2076,0),MATCH(AS$6,Raw!$H$5:$EZ$5,0))/60/60/24,"-")</f>
        <v>0.2832291666666667</v>
      </c>
      <c r="AT75" s="21"/>
      <c r="AU75" s="223">
        <f>IFERROR(INDEX(Raw!$H$6:$EZ$2076,MATCH($B75&amp;$D75&amp;$B$6,Raw!$A$6:$A$2076,0),MATCH(AU$6,Raw!$H$5:$EZ$5,0)),"-")</f>
        <v>4675</v>
      </c>
      <c r="AV75" s="166"/>
      <c r="AW75" s="223">
        <f>IFERROR(INDEX(Raw!$H$6:$EZ$2076,MATCH($B75&amp;$D75&amp;$B$6,Raw!$A$6:$A$2076,0),MATCH(AW$6,Raw!$H$5:$EZ$5,0))/60/60,"-")</f>
        <v>12760.967500000001</v>
      </c>
      <c r="AX75" s="196">
        <f>IFERROR(INDEX(Raw!$H$6:$EZ$2076,MATCH($B75&amp;$D75&amp;$B$6,Raw!$A$6:$A$2076,0),MATCH(AX$6,Raw!$H$5:$EZ$5,0))/60/60/24,"-")</f>
        <v>0.11373842592592592</v>
      </c>
      <c r="AY75" s="202">
        <f>IFERROR(INDEX(Raw!$H$6:$EZ$2076,MATCH($B75&amp;$D75&amp;$B$6,Raw!$A$6:$A$2076,0),MATCH(AY$6,Raw!$H$5:$EZ$5,0))/60/60/24,"-")</f>
        <v>0.27151620370370372</v>
      </c>
      <c r="AZ75" s="21"/>
      <c r="BA75" s="21">
        <f>IFERROR(INDEX(Raw!$H$6:$EZ$2076,MATCH($B75&amp;$D75&amp;$B$6,Raw!$A$6:$A$2076,0),MATCH(BA$6,Raw!$H$5:$EZ$5,0)),"-")</f>
        <v>9984</v>
      </c>
      <c r="BB75" s="166"/>
      <c r="BC75" s="21">
        <f>IFERROR(INDEX(Raw!$H$6:$EZ$2076,MATCH($B75&amp;$D75&amp;$B$6,Raw!$A$6:$A$2076,0),MATCH(BC$6,Raw!$H$5:$EZ$5,0))/60/60,"-")</f>
        <v>39794.560277777775</v>
      </c>
      <c r="BD75" s="196">
        <f>IFERROR(INDEX(Raw!$H$6:$EZ$2076,MATCH($B75&amp;$D75&amp;$B$6,Raw!$A$6:$A$2076,0),MATCH(BD$6,Raw!$H$5:$EZ$5,0))/60/60/24,"-")</f>
        <v>0.1660763888888889</v>
      </c>
      <c r="BE75" s="202">
        <f>IFERROR(INDEX(Raw!$H$6:$EZ$2076,MATCH($B75&amp;$D75&amp;$B$6,Raw!$A$6:$A$2076,0),MATCH(BE$6,Raw!$H$5:$EZ$5,0))/60/60/24,"-")</f>
        <v>0.39570601851851855</v>
      </c>
      <c r="BF75" s="21"/>
      <c r="BG75" s="21">
        <f>IFERROR(INDEX(Raw!$H$6:$EZ$2076,MATCH($B75&amp;$D75&amp;$B$6,Raw!$A$6:$A$2076,0),MATCH(BG$6,Raw!$H$5:$EZ$5,0)),"-")</f>
        <v>1991</v>
      </c>
      <c r="BH75" s="166"/>
      <c r="BI75" s="21">
        <f>IFERROR(INDEX(Raw!$H$6:$EZ$2076,MATCH($B75&amp;$D75&amp;$B$6,Raw!$A$6:$A$2076,0),MATCH(BI$6,Raw!$H$5:$EZ$5,0))/60/60,"-")</f>
        <v>8896.432777777778</v>
      </c>
      <c r="BJ75" s="196">
        <f>IFERROR(INDEX(Raw!$H$6:$EZ$2076,MATCH($B75&amp;$D75&amp;$B$6,Raw!$A$6:$A$2076,0),MATCH(BJ$6,Raw!$H$5:$EZ$5,0))/60/60/24,"-")</f>
        <v>0.18618055555555557</v>
      </c>
      <c r="BK75" s="202">
        <f>IFERROR(INDEX(Raw!$H$6:$EZ$2076,MATCH($B75&amp;$D75&amp;$B$6,Raw!$A$6:$A$2076,0),MATCH(BK$6,Raw!$H$5:$EZ$5,0))/60/60/24,"-")</f>
        <v>0.458587962962963</v>
      </c>
      <c r="BL75" s="166"/>
      <c r="BM75" s="220">
        <f>IFERROR(INDEX(Raw!$H$6:$EZ$2076,MATCH($B75&amp;$D75&amp;$B$6,Raw!$A$6:$A$2076,0),MATCH(BM$6,Raw!$H$5:$EZ$5,0)),"-")</f>
        <v>206</v>
      </c>
    </row>
    <row r="76" spans="1:65" s="1" customFormat="1" ht="16.5" x14ac:dyDescent="0.35">
      <c r="A76" s="188">
        <f t="shared" si="44"/>
        <v>44743</v>
      </c>
      <c r="B76" s="145" t="s">
        <v>147</v>
      </c>
      <c r="C76" s="137" t="s">
        <v>146</v>
      </c>
      <c r="D76" s="192" t="s">
        <v>146</v>
      </c>
      <c r="E76" s="220">
        <f>IFERROR(INDEX(Raw!$H$6:$EZ$2076,MATCH($B76&amp;$D76&amp;$B$6,Raw!$A$6:$A$2076,0),MATCH(E$6,Raw!$H$5:$EZ$5,0)),"-")</f>
        <v>844</v>
      </c>
      <c r="F76" s="166"/>
      <c r="G76" s="223">
        <f>IFERROR(INDEX(Raw!$H$6:$EZ$2076,MATCH($B76&amp;$D76&amp;$B$6,Raw!$A$6:$A$2076,0),MATCH(G$6,Raw!$H$5:$EZ$5,0))/60/60,"-")</f>
        <v>158.29361111111112</v>
      </c>
      <c r="H76" s="196">
        <f>IFERROR(INDEX(Raw!$H$6:$EZ$2076,MATCH($B76&amp;$D76&amp;$B$6,Raw!$A$6:$A$2076,0),MATCH(H$6,Raw!$H$5:$EZ$5,0))/60/60/24,"-")</f>
        <v>7.8125E-3</v>
      </c>
      <c r="I76" s="202">
        <f>IFERROR(INDEX(Raw!$H$6:$EZ$2076,MATCH($B76&amp;$D76&amp;$B$6,Raw!$A$6:$A$2076,0),MATCH(I$6,Raw!$H$5:$EZ$5,0))/60/60/24,"-")</f>
        <v>1.3541666666666667E-2</v>
      </c>
      <c r="J76" s="166"/>
      <c r="K76" s="223">
        <f>IFERROR(INDEX(Raw!$H$6:$EZ$2076,MATCH($B76&amp;$D76&amp;$B$6,Raw!$A$6:$A$2076,0),MATCH(K$6,Raw!$H$5:$EZ$5,0)),"-")</f>
        <v>570</v>
      </c>
      <c r="L76" s="166"/>
      <c r="M76" s="223">
        <f>IFERROR(INDEX(Raw!$H$6:$EZ$2076,MATCH($B76&amp;$D76&amp;$B$6,Raw!$A$6:$A$2076,0),MATCH(M$6,Raw!$H$5:$EZ$5,0))/60/60,"-")</f>
        <v>100.83305555555556</v>
      </c>
      <c r="N76" s="196">
        <f>IFERROR(INDEX(Raw!$H$6:$EZ$2076,MATCH($B76&amp;$D76&amp;$B$6,Raw!$A$6:$A$2076,0),MATCH(N$6,Raw!$H$5:$EZ$5,0))/60/60/24,"-")</f>
        <v>7.3726851851851861E-3</v>
      </c>
      <c r="O76" s="202">
        <f>IFERROR(INDEX(Raw!$H$6:$EZ$2076,MATCH($B76&amp;$D76&amp;$B$6,Raw!$A$6:$A$2076,0),MATCH(O$6,Raw!$H$5:$EZ$5,0))/60/60/24,"-")</f>
        <v>1.3854166666666666E-2</v>
      </c>
      <c r="P76" s="21"/>
      <c r="Q76" s="21">
        <f>IFERROR(INDEX(Raw!$H$6:$EZ$2076,MATCH($B76&amp;$D76&amp;$B$6,Raw!$A$6:$A$2076,0),MATCH(Q$6,Raw!$H$5:$EZ$5,0)),"-")</f>
        <v>83978</v>
      </c>
      <c r="R76" s="166"/>
      <c r="S76" s="21">
        <f>IFERROR(INDEX(Raw!$H$6:$EZ$2076,MATCH($B76&amp;$D76&amp;$B$6,Raw!$A$6:$A$2076,0),MATCH(S$6,Raw!$H$5:$EZ$5,0))/60/60,"-")</f>
        <v>13366.649444444445</v>
      </c>
      <c r="T76" s="196">
        <f>IFERROR(INDEX(Raw!$H$6:$EZ$2076,MATCH($B76&amp;$D76&amp;$B$6,Raw!$A$6:$A$2076,0),MATCH(T$6,Raw!$H$5:$EZ$5,0))/60/60/24,"-")</f>
        <v>6.6319444444444446E-3</v>
      </c>
      <c r="U76" s="202">
        <f>IFERROR(INDEX(Raw!$H$6:$EZ$2076,MATCH($B76&amp;$D76&amp;$B$6,Raw!$A$6:$A$2076,0),MATCH(U$6,Raw!$H$5:$EZ$5,0))/60/60/24,"-")</f>
        <v>1.1724537037037035E-2</v>
      </c>
      <c r="V76" s="21"/>
      <c r="W76" s="21">
        <f>IFERROR(INDEX(Raw!$H$6:$EZ$2076,MATCH($B76&amp;$D76&amp;$B$6,Raw!$A$6:$A$2076,0),MATCH(W$6,Raw!$H$5:$EZ$5,0)),"-")</f>
        <v>27164</v>
      </c>
      <c r="X76" s="166"/>
      <c r="Y76" s="21">
        <f>IFERROR(INDEX(Raw!$H$6:$EZ$2076,MATCH($B76&amp;$D76&amp;$B$6,Raw!$A$6:$A$2076,0),MATCH(Y$6,Raw!$H$5:$EZ$5,0))/60/60,"-")</f>
        <v>26406.595833333333</v>
      </c>
      <c r="Z76" s="196">
        <f>IFERROR(INDEX(Raw!$H$6:$EZ$2076,MATCH($B76&amp;$D76&amp;$B$6,Raw!$A$6:$A$2076,0),MATCH(Z$6,Raw!$H$5:$EZ$5,0))/60/60/24,"-")</f>
        <v>4.0509259259259259E-2</v>
      </c>
      <c r="AA76" s="202">
        <f>IFERROR(INDEX(Raw!$H$6:$EZ$2076,MATCH($B76&amp;$D76&amp;$B$6,Raw!$A$6:$A$2076,0),MATCH(AA$6,Raw!$H$5:$EZ$5,0))/60/60/24,"-")</f>
        <v>8.565972222222222E-2</v>
      </c>
      <c r="AB76" s="21"/>
      <c r="AC76" s="223">
        <f>IFERROR(INDEX(Raw!$H$6:$EZ$2076,MATCH($B76&amp;$D76&amp;$B$6,Raw!$A$6:$A$2076,0),MATCH(AC$6,Raw!$H$5:$EZ$5,0)),"-")</f>
        <v>10688</v>
      </c>
      <c r="AD76" s="166"/>
      <c r="AE76" s="223">
        <f>IFERROR(INDEX(Raw!$H$6:$EZ$2076,MATCH($B76&amp;$D76&amp;$B$6,Raw!$A$6:$A$2076,0),MATCH(AE$6,Raw!$H$5:$EZ$5,0))/60/60,"-")</f>
        <v>10451.793333333333</v>
      </c>
      <c r="AF76" s="196">
        <f>IFERROR(INDEX(Raw!$H$6:$EZ$2076,MATCH($B76&amp;$D76&amp;$B$6,Raw!$A$6:$A$2076,0),MATCH(AF$6,Raw!$H$5:$EZ$5,0))/60/60/24,"-")</f>
        <v>4.0740740740740737E-2</v>
      </c>
      <c r="AG76" s="202">
        <f>IFERROR(INDEX(Raw!$H$6:$EZ$2076,MATCH($B76&amp;$D76&amp;$B$6,Raw!$A$6:$A$2076,0),MATCH(AG$6,Raw!$H$5:$EZ$5,0))/60/60/24,"-")</f>
        <v>9.2939814814814822E-2</v>
      </c>
      <c r="AH76" s="21"/>
      <c r="AI76" s="21">
        <f>IFERROR(INDEX(Raw!$H$6:$EZ$2076,MATCH($B76&amp;$D76&amp;$B$6,Raw!$A$6:$A$2076,0),MATCH(AI$6,Raw!$H$5:$EZ$5,0)),"-")</f>
        <v>341602</v>
      </c>
      <c r="AJ76" s="166"/>
      <c r="AK76" s="21">
        <f>IFERROR(INDEX(Raw!$H$6:$EZ$2076,MATCH($B76&amp;$D76&amp;$B$6,Raw!$A$6:$A$2076,0),MATCH(AK$6,Raw!$H$5:$EZ$5,0))/60/60,"-")</f>
        <v>335567.0591666667</v>
      </c>
      <c r="AL76" s="196">
        <f>IFERROR(INDEX(Raw!$H$6:$EZ$2076,MATCH($B76&amp;$D76&amp;$B$6,Raw!$A$6:$A$2076,0),MATCH(AL$6,Raw!$H$5:$EZ$5,0))/60/60/24,"-")</f>
        <v>4.0925925925925928E-2</v>
      </c>
      <c r="AM76" s="202">
        <f>IFERROR(INDEX(Raw!$H$6:$EZ$2076,MATCH($B76&amp;$D76&amp;$B$6,Raw!$A$6:$A$2076,0),MATCH(AM$6,Raw!$H$5:$EZ$5,0))/60/60/24,"-")</f>
        <v>9.1689814814814807E-2</v>
      </c>
      <c r="AN76" s="21"/>
      <c r="AO76" s="21">
        <f>IFERROR(INDEX(Raw!$H$6:$EZ$2076,MATCH($B76&amp;$D76&amp;$B$6,Raw!$A$6:$A$2076,0),MATCH(AO$6,Raw!$H$5:$EZ$5,0)),"-")</f>
        <v>9071</v>
      </c>
      <c r="AP76" s="166"/>
      <c r="AQ76" s="21">
        <f>IFERROR(INDEX(Raw!$H$6:$EZ$2076,MATCH($B76&amp;$D76&amp;$B$6,Raw!$A$6:$A$2076,0),MATCH(AQ$6,Raw!$H$5:$EZ$5,0))/60/60,"-")</f>
        <v>29568.01083333333</v>
      </c>
      <c r="AR76" s="196">
        <f>IFERROR(INDEX(Raw!$H$6:$EZ$2076,MATCH($B76&amp;$D76&amp;$B$6,Raw!$A$6:$A$2076,0),MATCH(AR$6,Raw!$H$5:$EZ$5,0))/60/60/24,"-")</f>
        <v>0.13582175925925927</v>
      </c>
      <c r="AS76" s="202">
        <f>IFERROR(INDEX(Raw!$H$6:$EZ$2076,MATCH($B76&amp;$D76&amp;$B$6,Raw!$A$6:$A$2076,0),MATCH(AS$6,Raw!$H$5:$EZ$5,0))/60/60/24,"-")</f>
        <v>0.34340277777777778</v>
      </c>
      <c r="AT76" s="21"/>
      <c r="AU76" s="223">
        <f>IFERROR(INDEX(Raw!$H$6:$EZ$2076,MATCH($B76&amp;$D76&amp;$B$6,Raw!$A$6:$A$2076,0),MATCH(AU$6,Raw!$H$5:$EZ$5,0)),"-")</f>
        <v>4477</v>
      </c>
      <c r="AV76" s="166"/>
      <c r="AW76" s="223">
        <f>IFERROR(INDEX(Raw!$H$6:$EZ$2076,MATCH($B76&amp;$D76&amp;$B$6,Raw!$A$6:$A$2076,0),MATCH(AW$6,Raw!$H$5:$EZ$5,0))/60/60,"-")</f>
        <v>14032.268611111112</v>
      </c>
      <c r="AX76" s="196">
        <f>IFERROR(INDEX(Raw!$H$6:$EZ$2076,MATCH($B76&amp;$D76&amp;$B$6,Raw!$A$6:$A$2076,0),MATCH(AX$6,Raw!$H$5:$EZ$5,0))/60/60/24,"-")</f>
        <v>0.13059027777777779</v>
      </c>
      <c r="AY76" s="202">
        <f>IFERROR(INDEX(Raw!$H$6:$EZ$2076,MATCH($B76&amp;$D76&amp;$B$6,Raw!$A$6:$A$2076,0),MATCH(AY$6,Raw!$H$5:$EZ$5,0))/60/60/24,"-")</f>
        <v>0.32674768518518521</v>
      </c>
      <c r="AZ76" s="21"/>
      <c r="BA76" s="21">
        <f>IFERROR(INDEX(Raw!$H$6:$EZ$2076,MATCH($B76&amp;$D76&amp;$B$6,Raw!$A$6:$A$2076,0),MATCH(BA$6,Raw!$H$5:$EZ$5,0)),"-")</f>
        <v>9905</v>
      </c>
      <c r="BB76" s="166"/>
      <c r="BC76" s="21">
        <f>IFERROR(INDEX(Raw!$H$6:$EZ$2076,MATCH($B76&amp;$D76&amp;$B$6,Raw!$A$6:$A$2076,0),MATCH(BC$6,Raw!$H$5:$EZ$5,0))/60/60,"-")</f>
        <v>43739.319444444445</v>
      </c>
      <c r="BD76" s="196">
        <f>IFERROR(INDEX(Raw!$H$6:$EZ$2076,MATCH($B76&amp;$D76&amp;$B$6,Raw!$A$6:$A$2076,0),MATCH(BD$6,Raw!$H$5:$EZ$5,0))/60/60/24,"-")</f>
        <v>0.18399305555555556</v>
      </c>
      <c r="BE76" s="202">
        <f>IFERROR(INDEX(Raw!$H$6:$EZ$2076,MATCH($B76&amp;$D76&amp;$B$6,Raw!$A$6:$A$2076,0),MATCH(BE$6,Raw!$H$5:$EZ$5,0))/60/60/24,"-")</f>
        <v>0.44906249999999998</v>
      </c>
      <c r="BF76" s="21"/>
      <c r="BG76" s="21">
        <f>IFERROR(INDEX(Raw!$H$6:$EZ$2076,MATCH($B76&amp;$D76&amp;$B$6,Raw!$A$6:$A$2076,0),MATCH(BG$6,Raw!$H$5:$EZ$5,0)),"-")</f>
        <v>1957</v>
      </c>
      <c r="BH76" s="166"/>
      <c r="BI76" s="21">
        <f>IFERROR(INDEX(Raw!$H$6:$EZ$2076,MATCH($B76&amp;$D76&amp;$B$6,Raw!$A$6:$A$2076,0),MATCH(BI$6,Raw!$H$5:$EZ$5,0))/60/60,"-")</f>
        <v>9804.6638888888901</v>
      </c>
      <c r="BJ76" s="196">
        <f>IFERROR(INDEX(Raw!$H$6:$EZ$2076,MATCH($B76&amp;$D76&amp;$B$6,Raw!$A$6:$A$2076,0),MATCH(BJ$6,Raw!$H$5:$EZ$5,0))/60/60/24,"-")</f>
        <v>0.20875000000000002</v>
      </c>
      <c r="BK76" s="202">
        <f>IFERROR(INDEX(Raw!$H$6:$EZ$2076,MATCH($B76&amp;$D76&amp;$B$6,Raw!$A$6:$A$2076,0),MATCH(BK$6,Raw!$H$5:$EZ$5,0))/60/60/24,"-")</f>
        <v>0.52383101851851854</v>
      </c>
      <c r="BL76" s="166"/>
      <c r="BM76" s="220">
        <f>IFERROR(INDEX(Raw!$H$6:$EZ$2076,MATCH($B76&amp;$D76&amp;$B$6,Raw!$A$6:$A$2076,0),MATCH(BM$6,Raw!$H$5:$EZ$5,0)),"-")</f>
        <v>243</v>
      </c>
    </row>
    <row r="77" spans="1:65" s="1" customFormat="1" x14ac:dyDescent="0.25">
      <c r="A77" s="188">
        <f t="shared" si="44"/>
        <v>44774</v>
      </c>
      <c r="B77" s="145" t="s">
        <v>147</v>
      </c>
      <c r="C77" s="137" t="s">
        <v>135</v>
      </c>
      <c r="D77" s="95" t="s">
        <v>135</v>
      </c>
      <c r="E77" s="220">
        <f>IFERROR(INDEX(Raw!$H$6:$EZ$2076,MATCH($B77&amp;$D77&amp;$B$6,Raw!$A$6:$A$2076,0),MATCH(E$6,Raw!$H$5:$EZ$5,0)),"-")</f>
        <v>782</v>
      </c>
      <c r="F77" s="166"/>
      <c r="G77" s="223">
        <f>IFERROR(INDEX(Raw!$H$6:$EZ$2076,MATCH($B77&amp;$D77&amp;$B$6,Raw!$A$6:$A$2076,0),MATCH(G$6,Raw!$H$5:$EZ$5,0))/60/60,"-")</f>
        <v>136.36027777777778</v>
      </c>
      <c r="H77" s="196">
        <f>IFERROR(INDEX(Raw!$H$6:$EZ$2076,MATCH($B77&amp;$D77&amp;$B$6,Raw!$A$6:$A$2076,0),MATCH(H$6,Raw!$H$5:$EZ$5,0))/60/60/24,"-")</f>
        <v>7.2685185185185188E-3</v>
      </c>
      <c r="I77" s="202">
        <f>IFERROR(INDEX(Raw!$H$6:$EZ$2076,MATCH($B77&amp;$D77&amp;$B$6,Raw!$A$6:$A$2076,0),MATCH(I$6,Raw!$H$5:$EZ$5,0))/60/60/24,"-")</f>
        <v>1.2152777777777778E-2</v>
      </c>
      <c r="J77" s="166"/>
      <c r="K77" s="223">
        <f>IFERROR(INDEX(Raw!$H$6:$EZ$2076,MATCH($B77&amp;$D77&amp;$B$6,Raw!$A$6:$A$2076,0),MATCH(K$6,Raw!$H$5:$EZ$5,0)),"-")</f>
        <v>490</v>
      </c>
      <c r="L77" s="166"/>
      <c r="M77" s="223">
        <f>IFERROR(INDEX(Raw!$H$6:$EZ$2076,MATCH($B77&amp;$D77&amp;$B$6,Raw!$A$6:$A$2076,0),MATCH(M$6,Raw!$H$5:$EZ$5,0))/60/60,"-")</f>
        <v>73.86333333333333</v>
      </c>
      <c r="N77" s="196">
        <f>IFERROR(INDEX(Raw!$H$6:$EZ$2076,MATCH($B77&amp;$D77&amp;$B$6,Raw!$A$6:$A$2076,0),MATCH(N$6,Raw!$H$5:$EZ$5,0))/60/60/24,"-")</f>
        <v>6.2847222222222228E-3</v>
      </c>
      <c r="O77" s="202">
        <f>IFERROR(INDEX(Raw!$H$6:$EZ$2076,MATCH($B77&amp;$D77&amp;$B$6,Raw!$A$6:$A$2076,0),MATCH(O$6,Raw!$H$5:$EZ$5,0))/60/60/24,"-")</f>
        <v>1.2210648148148146E-2</v>
      </c>
      <c r="P77" s="21"/>
      <c r="Q77" s="21">
        <f>IFERROR(INDEX(Raw!$H$6:$EZ$2076,MATCH($B77&amp;$D77&amp;$B$6,Raw!$A$6:$A$2076,0),MATCH(Q$6,Raw!$H$5:$EZ$5,0)),"-")</f>
        <v>71176</v>
      </c>
      <c r="R77" s="166"/>
      <c r="S77" s="21">
        <f>IFERROR(INDEX(Raw!$H$6:$EZ$2076,MATCH($B77&amp;$D77&amp;$B$6,Raw!$A$6:$A$2076,0),MATCH(S$6,Raw!$H$5:$EZ$5,0))/60/60,"-")</f>
        <v>10812.308611111112</v>
      </c>
      <c r="T77" s="196">
        <f>IFERROR(INDEX(Raw!$H$6:$EZ$2076,MATCH($B77&amp;$D77&amp;$B$6,Raw!$A$6:$A$2076,0),MATCH(T$6,Raw!$H$5:$EZ$5,0))/60/60/24,"-")</f>
        <v>6.3310185185185197E-3</v>
      </c>
      <c r="U77" s="202">
        <f>IFERROR(INDEX(Raw!$H$6:$EZ$2076,MATCH($B77&amp;$D77&amp;$B$6,Raw!$A$6:$A$2076,0),MATCH(U$6,Raw!$H$5:$EZ$5,0))/60/60/24,"-")</f>
        <v>1.1319444444444444E-2</v>
      </c>
      <c r="V77" s="21"/>
      <c r="W77" s="21">
        <f>IFERROR(INDEX(Raw!$H$6:$EZ$2076,MATCH($B77&amp;$D77&amp;$B$6,Raw!$A$6:$A$2076,0),MATCH(W$6,Raw!$H$5:$EZ$5,0)),"-")</f>
        <v>26656</v>
      </c>
      <c r="X77" s="166"/>
      <c r="Y77" s="21">
        <f>IFERROR(INDEX(Raw!$H$6:$EZ$2076,MATCH($B77&amp;$D77&amp;$B$6,Raw!$A$6:$A$2076,0),MATCH(Y$6,Raw!$H$5:$EZ$5,0))/60/60,"-")</f>
        <v>18670.078611111108</v>
      </c>
      <c r="Z77" s="196">
        <f>IFERROR(INDEX(Raw!$H$6:$EZ$2076,MATCH($B77&amp;$D77&amp;$B$6,Raw!$A$6:$A$2076,0),MATCH(Z$6,Raw!$H$5:$EZ$5,0))/60/60/24,"-")</f>
        <v>2.9178240740740741E-2</v>
      </c>
      <c r="AA77" s="202">
        <f>IFERROR(INDEX(Raw!$H$6:$EZ$2076,MATCH($B77&amp;$D77&amp;$B$6,Raw!$A$6:$A$2076,0),MATCH(AA$6,Raw!$H$5:$EZ$5,0))/60/60/24,"-")</f>
        <v>6.157407407407408E-2</v>
      </c>
      <c r="AB77" s="21"/>
      <c r="AC77" s="223">
        <f>IFERROR(INDEX(Raw!$H$6:$EZ$2076,MATCH($B77&amp;$D77&amp;$B$6,Raw!$A$6:$A$2076,0),MATCH(AC$6,Raw!$H$5:$EZ$5,0)),"-")</f>
        <v>10173</v>
      </c>
      <c r="AD77" s="166"/>
      <c r="AE77" s="223">
        <f>IFERROR(INDEX(Raw!$H$6:$EZ$2076,MATCH($B77&amp;$D77&amp;$B$6,Raw!$A$6:$A$2076,0),MATCH(AE$6,Raw!$H$5:$EZ$5,0))/60/60,"-")</f>
        <v>7120.320555555556</v>
      </c>
      <c r="AF77" s="196">
        <f>IFERROR(INDEX(Raw!$H$6:$EZ$2076,MATCH($B77&amp;$D77&amp;$B$6,Raw!$A$6:$A$2076,0),MATCH(AF$6,Raw!$H$5:$EZ$5,0))/60/60/24,"-")</f>
        <v>2.9166666666666664E-2</v>
      </c>
      <c r="AG77" s="202">
        <f>IFERROR(INDEX(Raw!$H$6:$EZ$2076,MATCH($B77&amp;$D77&amp;$B$6,Raw!$A$6:$A$2076,0),MATCH(AG$6,Raw!$H$5:$EZ$5,0))/60/60/24,"-")</f>
        <v>6.4675925925925928E-2</v>
      </c>
      <c r="AH77" s="21"/>
      <c r="AI77" s="21">
        <f>IFERROR(INDEX(Raw!$H$6:$EZ$2076,MATCH($B77&amp;$D77&amp;$B$6,Raw!$A$6:$A$2076,0),MATCH(AI$6,Raw!$H$5:$EZ$5,0)),"-")</f>
        <v>320562</v>
      </c>
      <c r="AJ77" s="166"/>
      <c r="AK77" s="21">
        <f>IFERROR(INDEX(Raw!$H$6:$EZ$2076,MATCH($B77&amp;$D77&amp;$B$6,Raw!$A$6:$A$2076,0),MATCH(AK$6,Raw!$H$5:$EZ$5,0))/60/60,"-")</f>
        <v>228033.40555555557</v>
      </c>
      <c r="AL77" s="196">
        <f>IFERROR(INDEX(Raw!$H$6:$EZ$2076,MATCH($B77&amp;$D77&amp;$B$6,Raw!$A$6:$A$2076,0),MATCH(AL$6,Raw!$H$5:$EZ$5,0))/60/60/24,"-")</f>
        <v>2.9641203703703701E-2</v>
      </c>
      <c r="AM77" s="202">
        <f>IFERROR(INDEX(Raw!$H$6:$EZ$2076,MATCH($B77&amp;$D77&amp;$B$6,Raw!$A$6:$A$2076,0),MATCH(AM$6,Raw!$H$5:$EZ$5,0))/60/60/24,"-")</f>
        <v>6.5046296296296297E-2</v>
      </c>
      <c r="AN77" s="21"/>
      <c r="AO77" s="21">
        <f>IFERROR(INDEX(Raw!$H$6:$EZ$2076,MATCH($B77&amp;$D77&amp;$B$6,Raw!$A$6:$A$2076,0),MATCH(AO$6,Raw!$H$5:$EZ$5,0)),"-")</f>
        <v>9932</v>
      </c>
      <c r="AP77" s="166"/>
      <c r="AQ77" s="21">
        <f>IFERROR(INDEX(Raw!$H$6:$EZ$2076,MATCH($B77&amp;$D77&amp;$B$6,Raw!$A$6:$A$2076,0),MATCH(AQ$6,Raw!$H$5:$EZ$5,0))/60/60,"-")</f>
        <v>22279.22388888889</v>
      </c>
      <c r="AR77" s="196">
        <f>IFERROR(INDEX(Raw!$H$6:$EZ$2076,MATCH($B77&amp;$D77&amp;$B$6,Raw!$A$6:$A$2076,0),MATCH(AR$6,Raw!$H$5:$EZ$5,0))/60/60/24,"-")</f>
        <v>9.3460648148148154E-2</v>
      </c>
      <c r="AS77" s="202">
        <f>IFERROR(INDEX(Raw!$H$6:$EZ$2076,MATCH($B77&amp;$D77&amp;$B$6,Raw!$A$6:$A$2076,0),MATCH(AS$6,Raw!$H$5:$EZ$5,0))/60/60/24,"-")</f>
        <v>0.21681712962962962</v>
      </c>
      <c r="AT77" s="21"/>
      <c r="AU77" s="223">
        <f>IFERROR(INDEX(Raw!$H$6:$EZ$2076,MATCH($B77&amp;$D77&amp;$B$6,Raw!$A$6:$A$2076,0),MATCH(AU$6,Raw!$H$5:$EZ$5,0)),"-")</f>
        <v>4678</v>
      </c>
      <c r="AV77" s="166"/>
      <c r="AW77" s="223">
        <f>IFERROR(INDEX(Raw!$H$6:$EZ$2076,MATCH($B77&amp;$D77&amp;$B$6,Raw!$A$6:$A$2076,0),MATCH(AW$6,Raw!$H$5:$EZ$5,0))/60/60,"-")</f>
        <v>10757.694722222222</v>
      </c>
      <c r="AX77" s="196">
        <f>IFERROR(INDEX(Raw!$H$6:$EZ$2076,MATCH($B77&amp;$D77&amp;$B$6,Raw!$A$6:$A$2076,0),MATCH(AX$6,Raw!$H$5:$EZ$5,0))/60/60/24,"-")</f>
        <v>9.5821759259259245E-2</v>
      </c>
      <c r="AY77" s="202">
        <f>IFERROR(INDEX(Raw!$H$6:$EZ$2076,MATCH($B77&amp;$D77&amp;$B$6,Raw!$A$6:$A$2076,0),MATCH(AY$6,Raw!$H$5:$EZ$5,0))/60/60/24,"-")</f>
        <v>0.23630787037037038</v>
      </c>
      <c r="AZ77" s="21"/>
      <c r="BA77" s="21">
        <f>IFERROR(INDEX(Raw!$H$6:$EZ$2076,MATCH($B77&amp;$D77&amp;$B$6,Raw!$A$6:$A$2076,0),MATCH(BA$6,Raw!$H$5:$EZ$5,0)),"-")</f>
        <v>11428</v>
      </c>
      <c r="BB77" s="166"/>
      <c r="BC77" s="21">
        <f>IFERROR(INDEX(Raw!$H$6:$EZ$2076,MATCH($B77&amp;$D77&amp;$B$6,Raw!$A$6:$A$2076,0),MATCH(BC$6,Raw!$H$5:$EZ$5,0))/60/60,"-")</f>
        <v>35987.863888888889</v>
      </c>
      <c r="BD77" s="196">
        <f>IFERROR(INDEX(Raw!$H$6:$EZ$2076,MATCH($B77&amp;$D77&amp;$B$6,Raw!$A$6:$A$2076,0),MATCH(BD$6,Raw!$H$5:$EZ$5,0))/60/60/24,"-")</f>
        <v>0.13121527777777778</v>
      </c>
      <c r="BE77" s="202">
        <f>IFERROR(INDEX(Raw!$H$6:$EZ$2076,MATCH($B77&amp;$D77&amp;$B$6,Raw!$A$6:$A$2076,0),MATCH(BE$6,Raw!$H$5:$EZ$5,0))/60/60/24,"-")</f>
        <v>0.3093981481481482</v>
      </c>
      <c r="BF77" s="21"/>
      <c r="BG77" s="21">
        <f>IFERROR(INDEX(Raw!$H$6:$EZ$2076,MATCH($B77&amp;$D77&amp;$B$6,Raw!$A$6:$A$2076,0),MATCH(BG$6,Raw!$H$5:$EZ$5,0)),"-")</f>
        <v>2088</v>
      </c>
      <c r="BH77" s="166"/>
      <c r="BI77" s="21">
        <f>IFERROR(INDEX(Raw!$H$6:$EZ$2076,MATCH($B77&amp;$D77&amp;$B$6,Raw!$A$6:$A$2076,0),MATCH(BI$6,Raw!$H$5:$EZ$5,0))/60/60,"-")</f>
        <v>6851.7672222222218</v>
      </c>
      <c r="BJ77" s="196">
        <f>IFERROR(INDEX(Raw!$H$6:$EZ$2076,MATCH($B77&amp;$D77&amp;$B$6,Raw!$A$6:$A$2076,0),MATCH(BJ$6,Raw!$H$5:$EZ$5,0))/60/60/24,"-")</f>
        <v>0.13672453703703705</v>
      </c>
      <c r="BK77" s="202">
        <f>IFERROR(INDEX(Raw!$H$6:$EZ$2076,MATCH($B77&amp;$D77&amp;$B$6,Raw!$A$6:$A$2076,0),MATCH(BK$6,Raw!$H$5:$EZ$5,0))/60/60/24,"-")</f>
        <v>0.35379629629629633</v>
      </c>
      <c r="BL77" s="166"/>
      <c r="BM77" s="220">
        <f>IFERROR(INDEX(Raw!$H$6:$EZ$2076,MATCH($B77&amp;$D77&amp;$B$6,Raw!$A$6:$A$2076,0),MATCH(BM$6,Raw!$H$5:$EZ$5,0)),"-")</f>
        <v>236</v>
      </c>
    </row>
    <row r="78" spans="1:65" s="1" customFormat="1" ht="14.5" x14ac:dyDescent="0.25">
      <c r="A78" s="188">
        <f t="shared" si="44"/>
        <v>44805</v>
      </c>
      <c r="B78" s="145" t="s">
        <v>147</v>
      </c>
      <c r="C78" s="137" t="s">
        <v>296</v>
      </c>
      <c r="D78" s="95" t="s">
        <v>136</v>
      </c>
      <c r="E78" s="220">
        <f>IFERROR(INDEX(Raw!$H$6:$EZ$2076,MATCH($B78&amp;$D78&amp;$B$6,Raw!$A$6:$A$2076,0),MATCH(E$6,Raw!$H$5:$EZ$5,0)),"-")</f>
        <v>973</v>
      </c>
      <c r="F78" s="166"/>
      <c r="G78" s="223">
        <f>IFERROR(INDEX(Raw!$H$6:$EZ$2076,MATCH($B78&amp;$D78&amp;$B$6,Raw!$A$6:$A$2076,0),MATCH(G$6,Raw!$H$5:$EZ$5,0))/60/60,"-")</f>
        <v>172.22861111111112</v>
      </c>
      <c r="H78" s="196">
        <f>IFERROR(INDEX(Raw!$H$6:$EZ$2076,MATCH($B78&amp;$D78&amp;$B$6,Raw!$A$6:$A$2076,0),MATCH(H$6,Raw!$H$5:$EZ$5,0))/60/60/24,"-")</f>
        <v>7.3726851851851861E-3</v>
      </c>
      <c r="I78" s="202">
        <f>IFERROR(INDEX(Raw!$H$6:$EZ$2076,MATCH($B78&amp;$D78&amp;$B$6,Raw!$A$6:$A$2076,0),MATCH(I$6,Raw!$H$5:$EZ$5,0))/60/60/24,"-")</f>
        <v>1.2719907407407407E-2</v>
      </c>
      <c r="J78" s="166"/>
      <c r="K78" s="223">
        <f>IFERROR(INDEX(Raw!$H$6:$EZ$2076,MATCH($B78&amp;$D78&amp;$B$6,Raw!$A$6:$A$2076,0),MATCH(K$6,Raw!$H$5:$EZ$5,0)),"-")</f>
        <v>483</v>
      </c>
      <c r="L78" s="166"/>
      <c r="M78" s="223">
        <f>IFERROR(INDEX(Raw!$H$6:$EZ$2076,MATCH($B78&amp;$D78&amp;$B$6,Raw!$A$6:$A$2076,0),MATCH(M$6,Raw!$H$5:$EZ$5,0))/60/60,"-")</f>
        <v>83.998333333333321</v>
      </c>
      <c r="N78" s="196">
        <f>IFERROR(INDEX(Raw!$H$6:$EZ$2076,MATCH($B78&amp;$D78&amp;$B$6,Raw!$A$6:$A$2076,0),MATCH(N$6,Raw!$H$5:$EZ$5,0))/60/60/24,"-")</f>
        <v>7.2453703703703708E-3</v>
      </c>
      <c r="O78" s="202">
        <f>IFERROR(INDEX(Raw!$H$6:$EZ$2076,MATCH($B78&amp;$D78&amp;$B$6,Raw!$A$6:$A$2076,0),MATCH(O$6,Raw!$H$5:$EZ$5,0))/60/60/24,"-")</f>
        <v>1.255787037037037E-2</v>
      </c>
      <c r="P78" s="21"/>
      <c r="Q78" s="21">
        <f>IFERROR(INDEX(Raw!$H$6:$EZ$2076,MATCH($B78&amp;$D78&amp;$B$6,Raw!$A$6:$A$2076,0),MATCH(Q$6,Raw!$H$5:$EZ$5,0)),"-")</f>
        <v>67998</v>
      </c>
      <c r="R78" s="166"/>
      <c r="S78" s="21">
        <f>IFERROR(INDEX(Raw!$H$6:$EZ$2076,MATCH($B78&amp;$D78&amp;$B$6,Raw!$A$6:$A$2076,0),MATCH(S$6,Raw!$H$5:$EZ$5,0))/60/60,"-")</f>
        <v>10535.408333333333</v>
      </c>
      <c r="T78" s="196">
        <f>IFERROR(INDEX(Raw!$H$6:$EZ$2076,MATCH($B78&amp;$D78&amp;$B$6,Raw!$A$6:$A$2076,0),MATCH(T$6,Raw!$H$5:$EZ$5,0))/60/60/24,"-")</f>
        <v>6.4583333333333333E-3</v>
      </c>
      <c r="U78" s="202">
        <f>IFERROR(INDEX(Raw!$H$6:$EZ$2076,MATCH($B78&amp;$D78&amp;$B$6,Raw!$A$6:$A$2076,0),MATCH(U$6,Raw!$H$5:$EZ$5,0))/60/60/24,"-")</f>
        <v>1.1527777777777777E-2</v>
      </c>
      <c r="V78" s="21"/>
      <c r="W78" s="21">
        <f>IFERROR(INDEX(Raw!$H$6:$EZ$2076,MATCH($B78&amp;$D78&amp;$B$6,Raw!$A$6:$A$2076,0),MATCH(W$6,Raw!$H$5:$EZ$5,0)),"-")</f>
        <v>26908</v>
      </c>
      <c r="X78" s="166"/>
      <c r="Y78" s="21">
        <f>IFERROR(INDEX(Raw!$H$6:$EZ$2076,MATCH($B78&amp;$D78&amp;$B$6,Raw!$A$6:$A$2076,0),MATCH(Y$6,Raw!$H$5:$EZ$5,0))/60/60,"-")</f>
        <v>21886.519444444446</v>
      </c>
      <c r="Z78" s="196">
        <f>IFERROR(INDEX(Raw!$H$6:$EZ$2076,MATCH($B78&amp;$D78&amp;$B$6,Raw!$A$6:$A$2076,0),MATCH(Z$6,Raw!$H$5:$EZ$5,0))/60/60/24,"-")</f>
        <v>3.3888888888888885E-2</v>
      </c>
      <c r="AA78" s="202">
        <f>IFERROR(INDEX(Raw!$H$6:$EZ$2076,MATCH($B78&amp;$D78&amp;$B$6,Raw!$A$6:$A$2076,0),MATCH(AA$6,Raw!$H$5:$EZ$5,0))/60/60/24,"-")</f>
        <v>7.2951388888888885E-2</v>
      </c>
      <c r="AB78" s="21"/>
      <c r="AC78" s="223">
        <f>IFERROR(INDEX(Raw!$H$6:$EZ$2076,MATCH($B78&amp;$D78&amp;$B$6,Raw!$A$6:$A$2076,0),MATCH(AC$6,Raw!$H$5:$EZ$5,0)),"-")</f>
        <v>10258</v>
      </c>
      <c r="AD78" s="166"/>
      <c r="AE78" s="223">
        <f>IFERROR(INDEX(Raw!$H$6:$EZ$2076,MATCH($B78&amp;$D78&amp;$B$6,Raw!$A$6:$A$2076,0),MATCH(AE$6,Raw!$H$5:$EZ$5,0))/60/60,"-")</f>
        <v>7985.4369444444446</v>
      </c>
      <c r="AF78" s="196">
        <f>IFERROR(INDEX(Raw!$H$6:$EZ$2076,MATCH($B78&amp;$D78&amp;$B$6,Raw!$A$6:$A$2076,0),MATCH(AF$6,Raw!$H$5:$EZ$5,0))/60/60/24,"-")</f>
        <v>3.243055555555556E-2</v>
      </c>
      <c r="AG78" s="202">
        <f>IFERROR(INDEX(Raw!$H$6:$EZ$2076,MATCH($B78&amp;$D78&amp;$B$6,Raw!$A$6:$A$2076,0),MATCH(AG$6,Raw!$H$5:$EZ$5,0))/60/60/24,"-")</f>
        <v>7.3576388888888886E-2</v>
      </c>
      <c r="AH78" s="21"/>
      <c r="AI78" s="21">
        <f>IFERROR(INDEX(Raw!$H$6:$EZ$2076,MATCH($B78&amp;$D78&amp;$B$6,Raw!$A$6:$A$2076,0),MATCH(AI$6,Raw!$H$5:$EZ$5,0)),"-")</f>
        <v>308462</v>
      </c>
      <c r="AJ78" s="166"/>
      <c r="AK78" s="21">
        <f>IFERROR(INDEX(Raw!$H$6:$EZ$2076,MATCH($B78&amp;$D78&amp;$B$6,Raw!$A$6:$A$2076,0),MATCH(AK$6,Raw!$H$5:$EZ$5,0))/60/60,"-")</f>
        <v>246560.65055555556</v>
      </c>
      <c r="AL78" s="196">
        <f>IFERROR(INDEX(Raw!$H$6:$EZ$2076,MATCH($B78&amp;$D78&amp;$B$6,Raw!$A$6:$A$2076,0),MATCH(AL$6,Raw!$H$5:$EZ$5,0))/60/60/24,"-")</f>
        <v>3.3310185185185186E-2</v>
      </c>
      <c r="AM78" s="202">
        <f>IFERROR(INDEX(Raw!$H$6:$EZ$2076,MATCH($B78&amp;$D78&amp;$B$6,Raw!$A$6:$A$2076,0),MATCH(AM$6,Raw!$H$5:$EZ$5,0))/60/60/24,"-")</f>
        <v>7.3530092592592591E-2</v>
      </c>
      <c r="AN78" s="21"/>
      <c r="AO78" s="21">
        <f>IFERROR(INDEX(Raw!$H$6:$EZ$2076,MATCH($B78&amp;$D78&amp;$B$6,Raw!$A$6:$A$2076,0),MATCH(AO$6,Raw!$H$5:$EZ$5,0)),"-")</f>
        <v>9373</v>
      </c>
      <c r="AP78" s="166"/>
      <c r="AQ78" s="21">
        <f>IFERROR(INDEX(Raw!$H$6:$EZ$2076,MATCH($B78&amp;$D78&amp;$B$6,Raw!$A$6:$A$2076,0),MATCH(AQ$6,Raw!$H$5:$EZ$5,0))/60/60,"-")</f>
        <v>24413.524722222224</v>
      </c>
      <c r="AR78" s="196">
        <f>IFERROR(INDEX(Raw!$H$6:$EZ$2076,MATCH($B78&amp;$D78&amp;$B$6,Raw!$A$6:$A$2076,0),MATCH(AR$6,Raw!$H$5:$EZ$5,0))/60/60/24,"-")</f>
        <v>0.10853009259259259</v>
      </c>
      <c r="AS78" s="202">
        <f>IFERROR(INDEX(Raw!$H$6:$EZ$2076,MATCH($B78&amp;$D78&amp;$B$6,Raw!$A$6:$A$2076,0),MATCH(AS$6,Raw!$H$5:$EZ$5,0))/60/60/24,"-")</f>
        <v>0.2623611111111111</v>
      </c>
      <c r="AT78" s="21"/>
      <c r="AU78" s="223">
        <f>IFERROR(INDEX(Raw!$H$6:$EZ$2076,MATCH($B78&amp;$D78&amp;$B$6,Raw!$A$6:$A$2076,0),MATCH(AU$6,Raw!$H$5:$EZ$5,0)),"-")</f>
        <v>4635</v>
      </c>
      <c r="AV78" s="166"/>
      <c r="AW78" s="223">
        <f>IFERROR(INDEX(Raw!$H$6:$EZ$2076,MATCH($B78&amp;$D78&amp;$B$6,Raw!$A$6:$A$2076,0),MATCH(AW$6,Raw!$H$5:$EZ$5,0))/60/60,"-")</f>
        <v>12087.037222222221</v>
      </c>
      <c r="AX78" s="196">
        <f>IFERROR(INDEX(Raw!$H$6:$EZ$2076,MATCH($B78&amp;$D78&amp;$B$6,Raw!$A$6:$A$2076,0),MATCH(AX$6,Raw!$H$5:$EZ$5,0))/60/60/24,"-")</f>
        <v>0.10865740740740741</v>
      </c>
      <c r="AY78" s="202">
        <f>IFERROR(INDEX(Raw!$H$6:$EZ$2076,MATCH($B78&amp;$D78&amp;$B$6,Raw!$A$6:$A$2076,0),MATCH(AY$6,Raw!$H$5:$EZ$5,0))/60/60/24,"-")</f>
        <v>0.27049768518518519</v>
      </c>
      <c r="AZ78" s="21"/>
      <c r="BA78" s="21">
        <f>IFERROR(INDEX(Raw!$H$6:$EZ$2076,MATCH($B78&amp;$D78&amp;$B$6,Raw!$A$6:$A$2076,0),MATCH(BA$6,Raw!$H$5:$EZ$5,0)),"-")</f>
        <v>10079</v>
      </c>
      <c r="BB78" s="166"/>
      <c r="BC78" s="21">
        <f>IFERROR(INDEX(Raw!$H$6:$EZ$2076,MATCH($B78&amp;$D78&amp;$B$6,Raw!$A$6:$A$2076,0),MATCH(BC$6,Raw!$H$5:$EZ$5,0))/60/60,"-")</f>
        <v>37170.770000000004</v>
      </c>
      <c r="BD78" s="196">
        <f>IFERROR(INDEX(Raw!$H$6:$EZ$2076,MATCH($B78&amp;$D78&amp;$B$6,Raw!$A$6:$A$2076,0),MATCH(BD$6,Raw!$H$5:$EZ$5,0))/60/60/24,"-")</f>
        <v>0.15366898148148148</v>
      </c>
      <c r="BE78" s="202">
        <f>IFERROR(INDEX(Raw!$H$6:$EZ$2076,MATCH($B78&amp;$D78&amp;$B$6,Raw!$A$6:$A$2076,0),MATCH(BE$6,Raw!$H$5:$EZ$5,0))/60/60/24,"-")</f>
        <v>0.35930555555555554</v>
      </c>
      <c r="BF78" s="21"/>
      <c r="BG78" s="21">
        <f>IFERROR(INDEX(Raw!$H$6:$EZ$2076,MATCH($B78&amp;$D78&amp;$B$6,Raw!$A$6:$A$2076,0),MATCH(BG$6,Raw!$H$5:$EZ$5,0)),"-")</f>
        <v>1888</v>
      </c>
      <c r="BH78" s="166"/>
      <c r="BI78" s="21">
        <f>IFERROR(INDEX(Raw!$H$6:$EZ$2076,MATCH($B78&amp;$D78&amp;$B$6,Raw!$A$6:$A$2076,0),MATCH(BI$6,Raw!$H$5:$EZ$5,0))/60/60,"-")</f>
        <v>8093.5686111111108</v>
      </c>
      <c r="BJ78" s="196">
        <f>IFERROR(INDEX(Raw!$H$6:$EZ$2076,MATCH($B78&amp;$D78&amp;$B$6,Raw!$A$6:$A$2076,0),MATCH(BJ$6,Raw!$H$5:$EZ$5,0))/60/60/24,"-")</f>
        <v>0.17862268518518518</v>
      </c>
      <c r="BK78" s="202">
        <f>IFERROR(INDEX(Raw!$H$6:$EZ$2076,MATCH($B78&amp;$D78&amp;$B$6,Raw!$A$6:$A$2076,0),MATCH(BK$6,Raw!$H$5:$EZ$5,0))/60/60/24,"-")</f>
        <v>0.45079861111111108</v>
      </c>
      <c r="BL78" s="166"/>
      <c r="BM78" s="220">
        <f>IFERROR(INDEX(Raw!$H$6:$EZ$2076,MATCH($B78&amp;$D78&amp;$B$6,Raw!$A$6:$A$2076,0),MATCH(BM$6,Raw!$H$5:$EZ$5,0)),"-")</f>
        <v>229</v>
      </c>
    </row>
    <row r="79" spans="1:65" ht="17.5" x14ac:dyDescent="0.35">
      <c r="A79" s="188">
        <f t="shared" si="44"/>
        <v>44835</v>
      </c>
      <c r="B79" s="145" t="s">
        <v>147</v>
      </c>
      <c r="C79" s="119" t="s">
        <v>137</v>
      </c>
      <c r="D79" s="101" t="s">
        <v>137</v>
      </c>
      <c r="E79" s="220">
        <f>IFERROR(INDEX(Raw!$H$6:$EZ$2076,MATCH($B79&amp;$D79&amp;$B$6,Raw!$A$6:$A$2076,0),MATCH(E$6,Raw!$H$5:$EZ$5,0)),"-")</f>
        <v>1001</v>
      </c>
      <c r="F79" s="166"/>
      <c r="G79" s="223">
        <f>IFERROR(INDEX(Raw!$H$6:$EZ$2076,MATCH($B79&amp;$D79&amp;$B$6,Raw!$A$6:$A$2076,0),MATCH(G$6,Raw!$H$5:$EZ$5,0))/60/60,"-")</f>
        <v>186.32833333333335</v>
      </c>
      <c r="H79" s="196">
        <f>IFERROR(INDEX(Raw!$H$6:$EZ$2076,MATCH($B79&amp;$D79&amp;$B$6,Raw!$A$6:$A$2076,0),MATCH(H$6,Raw!$H$5:$EZ$5,0))/60/60/24,"-")</f>
        <v>7.7546296296296287E-3</v>
      </c>
      <c r="I79" s="202">
        <f>IFERROR(INDEX(Raw!$H$6:$EZ$2076,MATCH($B79&amp;$D79&amp;$B$6,Raw!$A$6:$A$2076,0),MATCH(I$6,Raw!$H$5:$EZ$5,0))/60/60/24,"-")</f>
        <v>1.2858796296296297E-2</v>
      </c>
      <c r="J79" s="166"/>
      <c r="K79" s="223">
        <f>IFERROR(INDEX(Raw!$H$6:$EZ$2076,MATCH($B79&amp;$D79&amp;$B$6,Raw!$A$6:$A$2076,0),MATCH(K$6,Raw!$H$5:$EZ$5,0)),"-")</f>
        <v>520</v>
      </c>
      <c r="L79" s="166"/>
      <c r="M79" s="223">
        <f>IFERROR(INDEX(Raw!$H$6:$EZ$2076,MATCH($B79&amp;$D79&amp;$B$6,Raw!$A$6:$A$2076,0),MATCH(M$6,Raw!$H$5:$EZ$5,0))/60/60,"-")</f>
        <v>89.779722222222233</v>
      </c>
      <c r="N79" s="196">
        <f>IFERROR(INDEX(Raw!$H$6:$EZ$2076,MATCH($B79&amp;$D79&amp;$B$6,Raw!$A$6:$A$2076,0),MATCH(N$6,Raw!$H$5:$EZ$5,0))/60/60/24,"-")</f>
        <v>7.1990740740740739E-3</v>
      </c>
      <c r="O79" s="202">
        <f>IFERROR(INDEX(Raw!$H$6:$EZ$2076,MATCH($B79&amp;$D79&amp;$B$6,Raw!$A$6:$A$2076,0),MATCH(O$6,Raw!$H$5:$EZ$5,0))/60/60/24,"-")</f>
        <v>1.275462962962963E-2</v>
      </c>
      <c r="P79" s="21"/>
      <c r="Q79" s="21">
        <f>IFERROR(INDEX(Raw!$H$6:$EZ$2076,MATCH($B79&amp;$D79&amp;$B$6,Raw!$A$6:$A$2076,0),MATCH(Q$6,Raw!$H$5:$EZ$5,0)),"-")</f>
        <v>69251</v>
      </c>
      <c r="R79" s="166"/>
      <c r="S79" s="21">
        <f>IFERROR(INDEX(Raw!$H$6:$EZ$2076,MATCH($B79&amp;$D79&amp;$B$6,Raw!$A$6:$A$2076,0),MATCH(S$6,Raw!$H$5:$EZ$5,0))/60/60,"-")</f>
        <v>11450.106944444444</v>
      </c>
      <c r="T79" s="196">
        <f>IFERROR(INDEX(Raw!$H$6:$EZ$2076,MATCH($B79&amp;$D79&amp;$B$6,Raw!$A$6:$A$2076,0),MATCH(T$6,Raw!$H$5:$EZ$5,0))/60/60/24,"-")</f>
        <v>6.8865740740740736E-3</v>
      </c>
      <c r="U79" s="202">
        <f>IFERROR(INDEX(Raw!$H$6:$EZ$2076,MATCH($B79&amp;$D79&amp;$B$6,Raw!$A$6:$A$2076,0),MATCH(U$6,Raw!$H$5:$EZ$5,0))/60/60/24,"-")</f>
        <v>1.2280092592592592E-2</v>
      </c>
      <c r="V79" s="21"/>
      <c r="W79" s="21">
        <f>IFERROR(INDEX(Raw!$H$6:$EZ$2076,MATCH($B79&amp;$D79&amp;$B$6,Raw!$A$6:$A$2076,0),MATCH(W$6,Raw!$H$5:$EZ$5,0)),"-")</f>
        <v>25966</v>
      </c>
      <c r="X79" s="166"/>
      <c r="Y79" s="21">
        <f>IFERROR(INDEX(Raw!$H$6:$EZ$2076,MATCH($B79&amp;$D79&amp;$B$6,Raw!$A$6:$A$2076,0),MATCH(Y$6,Raw!$H$5:$EZ$5,0))/60/60,"-")</f>
        <v>26929.633611111109</v>
      </c>
      <c r="Z79" s="196">
        <f>IFERROR(INDEX(Raw!$H$6:$EZ$2076,MATCH($B79&amp;$D79&amp;$B$6,Raw!$A$6:$A$2076,0),MATCH(Z$6,Raw!$H$5:$EZ$5,0))/60/60/24,"-")</f>
        <v>4.3217592592592592E-2</v>
      </c>
      <c r="AA79" s="202">
        <f>IFERROR(INDEX(Raw!$H$6:$EZ$2076,MATCH($B79&amp;$D79&amp;$B$6,Raw!$A$6:$A$2076,0),MATCH(AA$6,Raw!$H$5:$EZ$5,0))/60/60/24,"-")</f>
        <v>9.2488425925925932E-2</v>
      </c>
      <c r="AB79" s="21"/>
      <c r="AC79" s="223">
        <f>IFERROR(INDEX(Raw!$H$6:$EZ$2076,MATCH($B79&amp;$D79&amp;$B$6,Raw!$A$6:$A$2076,0),MATCH(AC$6,Raw!$H$5:$EZ$5,0)),"-")</f>
        <v>9762</v>
      </c>
      <c r="AD79" s="166"/>
      <c r="AE79" s="223">
        <f>IFERROR(INDEX(Raw!$H$6:$EZ$2076,MATCH($B79&amp;$D79&amp;$B$6,Raw!$A$6:$A$2076,0),MATCH(AE$6,Raw!$H$5:$EZ$5,0))/60/60,"-")</f>
        <v>9772.6916666666675</v>
      </c>
      <c r="AF79" s="196">
        <f>IFERROR(INDEX(Raw!$H$6:$EZ$2076,MATCH($B79&amp;$D79&amp;$B$6,Raw!$A$6:$A$2076,0),MATCH(AF$6,Raw!$H$5:$EZ$5,0))/60/60/24,"-")</f>
        <v>4.1712962962962959E-2</v>
      </c>
      <c r="AG79" s="202">
        <f>IFERROR(INDEX(Raw!$H$6:$EZ$2076,MATCH($B79&amp;$D79&amp;$B$6,Raw!$A$6:$A$2076,0),MATCH(AG$6,Raw!$H$5:$EZ$5,0))/60/60/24,"-")</f>
        <v>9.3495370370370368E-2</v>
      </c>
      <c r="AH79" s="21"/>
      <c r="AI79" s="21">
        <f>IFERROR(INDEX(Raw!$H$6:$EZ$2076,MATCH($B79&amp;$D79&amp;$B$6,Raw!$A$6:$A$2076,0),MATCH(AI$6,Raw!$H$5:$EZ$5,0)),"-")</f>
        <v>288708</v>
      </c>
      <c r="AJ79" s="166"/>
      <c r="AK79" s="21">
        <f>IFERROR(INDEX(Raw!$H$6:$EZ$2076,MATCH($B79&amp;$D79&amp;$B$6,Raw!$A$6:$A$2076,0),MATCH(AK$6,Raw!$H$5:$EZ$5,0))/60/60,"-")</f>
        <v>294862.65138888889</v>
      </c>
      <c r="AL79" s="196">
        <f>IFERROR(INDEX(Raw!$H$6:$EZ$2076,MATCH($B79&amp;$D79&amp;$B$6,Raw!$A$6:$A$2076,0),MATCH(AL$6,Raw!$H$5:$EZ$5,0))/60/60/24,"-")</f>
        <v>4.2557870370370371E-2</v>
      </c>
      <c r="AM79" s="202">
        <f>IFERROR(INDEX(Raw!$H$6:$EZ$2076,MATCH($B79&amp;$D79&amp;$B$6,Raw!$A$6:$A$2076,0),MATCH(AM$6,Raw!$H$5:$EZ$5,0))/60/60/24,"-")</f>
        <v>9.4745370370370383E-2</v>
      </c>
      <c r="AN79" s="21"/>
      <c r="AO79" s="21">
        <f>IFERROR(INDEX(Raw!$H$6:$EZ$2076,MATCH($B79&amp;$D79&amp;$B$6,Raw!$A$6:$A$2076,0),MATCH(AO$6,Raw!$H$5:$EZ$5,0)),"-")</f>
        <v>8286</v>
      </c>
      <c r="AP79" s="166"/>
      <c r="AQ79" s="21">
        <f>IFERROR(INDEX(Raw!$H$6:$EZ$2076,MATCH($B79&amp;$D79&amp;$B$6,Raw!$A$6:$A$2076,0),MATCH(AQ$6,Raw!$H$5:$EZ$5,0))/60/60,"-")</f>
        <v>26998.390833333331</v>
      </c>
      <c r="AR79" s="196">
        <f>IFERROR(INDEX(Raw!$H$6:$EZ$2076,MATCH($B79&amp;$D79&amp;$B$6,Raw!$A$6:$A$2076,0),MATCH(AR$6,Raw!$H$5:$EZ$5,0))/60/60/24,"-")</f>
        <v>0.13576388888888888</v>
      </c>
      <c r="AS79" s="202">
        <f>IFERROR(INDEX(Raw!$H$6:$EZ$2076,MATCH($B79&amp;$D79&amp;$B$6,Raw!$A$6:$A$2076,0),MATCH(AS$6,Raw!$H$5:$EZ$5,0))/60/60/24,"-")</f>
        <v>0.32563657407407409</v>
      </c>
      <c r="AT79" s="21"/>
      <c r="AU79" s="223">
        <f>IFERROR(INDEX(Raw!$H$6:$EZ$2076,MATCH($B79&amp;$D79&amp;$B$6,Raw!$A$6:$A$2076,0),MATCH(AU$6,Raw!$H$5:$EZ$5,0)),"-")</f>
        <v>3934</v>
      </c>
      <c r="AV79" s="166"/>
      <c r="AW79" s="223">
        <f>IFERROR(INDEX(Raw!$H$6:$EZ$2076,MATCH($B79&amp;$D79&amp;$B$6,Raw!$A$6:$A$2076,0),MATCH(AW$6,Raw!$H$5:$EZ$5,0))/60/60,"-")</f>
        <v>13146.118611111111</v>
      </c>
      <c r="AX79" s="196">
        <f>IFERROR(INDEX(Raw!$H$6:$EZ$2076,MATCH($B79&amp;$D79&amp;$B$6,Raw!$A$6:$A$2076,0),MATCH(AX$6,Raw!$H$5:$EZ$5,0))/60/60/24,"-")</f>
        <v>0.13923611111111112</v>
      </c>
      <c r="AY79" s="202">
        <f>IFERROR(INDEX(Raw!$H$6:$EZ$2076,MATCH($B79&amp;$D79&amp;$B$6,Raw!$A$6:$A$2076,0),MATCH(AY$6,Raw!$H$5:$EZ$5,0))/60/60/24,"-")</f>
        <v>0.33250000000000002</v>
      </c>
      <c r="AZ79" s="21"/>
      <c r="BA79" s="21">
        <f>IFERROR(INDEX(Raw!$H$6:$EZ$2076,MATCH($B79&amp;$D79&amp;$B$6,Raw!$A$6:$A$2076,0),MATCH(BA$6,Raw!$H$5:$EZ$5,0)),"-")</f>
        <v>8771</v>
      </c>
      <c r="BB79" s="166"/>
      <c r="BC79" s="21">
        <f>IFERROR(INDEX(Raw!$H$6:$EZ$2076,MATCH($B79&amp;$D79&amp;$B$6,Raw!$A$6:$A$2076,0),MATCH(BC$6,Raw!$H$5:$EZ$5,0))/60/60,"-")</f>
        <v>41153.407222222217</v>
      </c>
      <c r="BD79" s="196">
        <f>IFERROR(INDEX(Raw!$H$6:$EZ$2076,MATCH($B79&amp;$D79&amp;$B$6,Raw!$A$6:$A$2076,0),MATCH(BD$6,Raw!$H$5:$EZ$5,0))/60/60/24,"-")</f>
        <v>0.19549768518518518</v>
      </c>
      <c r="BE79" s="202">
        <f>IFERROR(INDEX(Raw!$H$6:$EZ$2076,MATCH($B79&amp;$D79&amp;$B$6,Raw!$A$6:$A$2076,0),MATCH(BE$6,Raw!$H$5:$EZ$5,0))/60/60/24,"-")</f>
        <v>0.44629629629629625</v>
      </c>
      <c r="BF79" s="21"/>
      <c r="BG79" s="21">
        <f>IFERROR(INDEX(Raw!$H$6:$EZ$2076,MATCH($B79&amp;$D79&amp;$B$6,Raw!$A$6:$A$2076,0),MATCH(BG$6,Raw!$H$5:$EZ$5,0)),"-")</f>
        <v>1732</v>
      </c>
      <c r="BH79" s="166"/>
      <c r="BI79" s="21">
        <f>IFERROR(INDEX(Raw!$H$6:$EZ$2076,MATCH($B79&amp;$D79&amp;$B$6,Raw!$A$6:$A$2076,0),MATCH(BI$6,Raw!$H$5:$EZ$5,0))/60/60,"-")</f>
        <v>8974.575277777778</v>
      </c>
      <c r="BJ79" s="196">
        <f>IFERROR(INDEX(Raw!$H$6:$EZ$2076,MATCH($B79&amp;$D79&amp;$B$6,Raw!$A$6:$A$2076,0),MATCH(BJ$6,Raw!$H$5:$EZ$5,0))/60/60/24,"-")</f>
        <v>0.21590277777777778</v>
      </c>
      <c r="BK79" s="202">
        <f>IFERROR(INDEX(Raw!$H$6:$EZ$2076,MATCH($B79&amp;$D79&amp;$B$6,Raw!$A$6:$A$2076,0),MATCH(BK$6,Raw!$H$5:$EZ$5,0))/60/60/24,"-")</f>
        <v>0.50800925925925922</v>
      </c>
      <c r="BL79" s="166"/>
      <c r="BM79" s="220" t="str">
        <f>IFERROR(INDEX(Raw!$H$6:$EZ$2076,MATCH($B79&amp;$D79&amp;$B$6,Raw!$A$6:$A$2076,0),MATCH(BM$6,Raw!$H$5:$EZ$5,0)),"-")</f>
        <v>-</v>
      </c>
    </row>
    <row r="80" spans="1:65" s="1" customFormat="1" x14ac:dyDescent="0.25">
      <c r="A80" s="188">
        <f t="shared" si="44"/>
        <v>44866</v>
      </c>
      <c r="B80" s="145" t="s">
        <v>147</v>
      </c>
      <c r="C80" s="137" t="s">
        <v>138</v>
      </c>
      <c r="D80" s="95" t="s">
        <v>138</v>
      </c>
      <c r="E80" s="220">
        <f>IFERROR(INDEX(Raw!$H$6:$EZ$2076,MATCH($B80&amp;$D80&amp;$B$6,Raw!$A$6:$A$2076,0),MATCH(E$6,Raw!$H$5:$EZ$5,0)),"-")</f>
        <v>954</v>
      </c>
      <c r="F80" s="166"/>
      <c r="G80" s="223">
        <f>IFERROR(INDEX(Raw!$H$6:$EZ$2076,MATCH($B80&amp;$D80&amp;$B$6,Raw!$A$6:$A$2076,0),MATCH(G$6,Raw!$H$5:$EZ$5,0))/60/60,"-")</f>
        <v>175.5925</v>
      </c>
      <c r="H80" s="196">
        <f>IFERROR(INDEX(Raw!$H$6:$EZ$2076,MATCH($B80&amp;$D80&amp;$B$6,Raw!$A$6:$A$2076,0),MATCH(H$6,Raw!$H$5:$EZ$5,0))/60/60/24,"-")</f>
        <v>7.6736111111111111E-3</v>
      </c>
      <c r="I80" s="202">
        <f>IFERROR(INDEX(Raw!$H$6:$EZ$2076,MATCH($B80&amp;$D80&amp;$B$6,Raw!$A$6:$A$2076,0),MATCH(I$6,Raw!$H$5:$EZ$5,0))/60/60/24,"-")</f>
        <v>1.3148148148148147E-2</v>
      </c>
      <c r="J80" s="166"/>
      <c r="K80" s="223">
        <f>IFERROR(INDEX(Raw!$H$6:$EZ$2076,MATCH($B80&amp;$D80&amp;$B$6,Raw!$A$6:$A$2076,0),MATCH(K$6,Raw!$H$5:$EZ$5,0)),"-")</f>
        <v>537</v>
      </c>
      <c r="L80" s="166"/>
      <c r="M80" s="223">
        <f>IFERROR(INDEX(Raw!$H$6:$EZ$2076,MATCH($B80&amp;$D80&amp;$B$6,Raw!$A$6:$A$2076,0),MATCH(M$6,Raw!$H$5:$EZ$5,0))/60/60,"-")</f>
        <v>85.026944444444453</v>
      </c>
      <c r="N80" s="196">
        <f>IFERROR(INDEX(Raw!$H$6:$EZ$2076,MATCH($B80&amp;$D80&amp;$B$6,Raw!$A$6:$A$2076,0),MATCH(N$6,Raw!$H$5:$EZ$5,0))/60/60/24,"-")</f>
        <v>6.5972222222222222E-3</v>
      </c>
      <c r="O80" s="202">
        <f>IFERROR(INDEX(Raw!$H$6:$EZ$2076,MATCH($B80&amp;$D80&amp;$B$6,Raw!$A$6:$A$2076,0),MATCH(O$6,Raw!$H$5:$EZ$5,0))/60/60/24,"-")</f>
        <v>1.2118055555555556E-2</v>
      </c>
      <c r="P80" s="21"/>
      <c r="Q80" s="21">
        <f>IFERROR(INDEX(Raw!$H$6:$EZ$2076,MATCH($B80&amp;$D80&amp;$B$6,Raw!$A$6:$A$2076,0),MATCH(Q$6,Raw!$H$5:$EZ$5,0)),"-")</f>
        <v>67397</v>
      </c>
      <c r="R80" s="166"/>
      <c r="S80" s="21">
        <f>IFERROR(INDEX(Raw!$H$6:$EZ$2076,MATCH($B80&amp;$D80&amp;$B$6,Raw!$A$6:$A$2076,0),MATCH(S$6,Raw!$H$5:$EZ$5,0))/60/60,"-")</f>
        <v>10577.224444444444</v>
      </c>
      <c r="T80" s="196">
        <f>IFERROR(INDEX(Raw!$H$6:$EZ$2076,MATCH($B80&amp;$D80&amp;$B$6,Raw!$A$6:$A$2076,0),MATCH(T$6,Raw!$H$5:$EZ$5,0))/60/60/24,"-")</f>
        <v>6.5393518518518517E-3</v>
      </c>
      <c r="U80" s="202">
        <f>IFERROR(INDEX(Raw!$H$6:$EZ$2076,MATCH($B80&amp;$D80&amp;$B$6,Raw!$A$6:$A$2076,0),MATCH(U$6,Raw!$H$5:$EZ$5,0))/60/60/24,"-")</f>
        <v>1.1678240740740741E-2</v>
      </c>
      <c r="V80" s="21"/>
      <c r="W80" s="21">
        <f>IFERROR(INDEX(Raw!$H$6:$EZ$2076,MATCH($B80&amp;$D80&amp;$B$6,Raw!$A$6:$A$2076,0),MATCH(W$6,Raw!$H$5:$EZ$5,0)),"-")</f>
        <v>26123</v>
      </c>
      <c r="X80" s="166"/>
      <c r="Y80" s="21">
        <f>IFERROR(INDEX(Raw!$H$6:$EZ$2076,MATCH($B80&amp;$D80&amp;$B$6,Raw!$A$6:$A$2076,0),MATCH(Y$6,Raw!$H$5:$EZ$5,0))/60/60,"-")</f>
        <v>21182.864444444444</v>
      </c>
      <c r="Z80" s="196">
        <f>IFERROR(INDEX(Raw!$H$6:$EZ$2076,MATCH($B80&amp;$D80&amp;$B$6,Raw!$A$6:$A$2076,0),MATCH(Z$6,Raw!$H$5:$EZ$5,0))/60/60/24,"-")</f>
        <v>3.3784722222222223E-2</v>
      </c>
      <c r="AA80" s="202">
        <f>IFERROR(INDEX(Raw!$H$6:$EZ$2076,MATCH($B80&amp;$D80&amp;$B$6,Raw!$A$6:$A$2076,0),MATCH(AA$6,Raw!$H$5:$EZ$5,0))/60/60/24,"-")</f>
        <v>7.1145833333333339E-2</v>
      </c>
      <c r="AB80" s="21"/>
      <c r="AC80" s="223">
        <f>IFERROR(INDEX(Raw!$H$6:$EZ$2076,MATCH($B80&amp;$D80&amp;$B$6,Raw!$A$6:$A$2076,0),MATCH(AC$6,Raw!$H$5:$EZ$5,0)),"-")</f>
        <v>9590</v>
      </c>
      <c r="AD80" s="166"/>
      <c r="AE80" s="223">
        <f>IFERROR(INDEX(Raw!$H$6:$EZ$2076,MATCH($B80&amp;$D80&amp;$B$6,Raw!$A$6:$A$2076,0),MATCH(AE$6,Raw!$H$5:$EZ$5,0))/60/60,"-")</f>
        <v>7854.2894444444437</v>
      </c>
      <c r="AF80" s="196">
        <f>IFERROR(INDEX(Raw!$H$6:$EZ$2076,MATCH($B80&amp;$D80&amp;$B$6,Raw!$A$6:$A$2076,0),MATCH(AF$6,Raw!$H$5:$EZ$5,0))/60/60/24,"-")</f>
        <v>3.412037037037037E-2</v>
      </c>
      <c r="AG80" s="202">
        <f>IFERROR(INDEX(Raw!$H$6:$EZ$2076,MATCH($B80&amp;$D80&amp;$B$6,Raw!$A$6:$A$2076,0),MATCH(AG$6,Raw!$H$5:$EZ$5,0))/60/60/24,"-")</f>
        <v>7.2256944444444443E-2</v>
      </c>
      <c r="AH80" s="21"/>
      <c r="AI80" s="21">
        <f>IFERROR(INDEX(Raw!$H$6:$EZ$2076,MATCH($B80&amp;$D80&amp;$B$6,Raw!$A$6:$A$2076,0),MATCH(AI$6,Raw!$H$5:$EZ$5,0)),"-")</f>
        <v>284244</v>
      </c>
      <c r="AJ80" s="166"/>
      <c r="AK80" s="21">
        <f>IFERROR(INDEX(Raw!$H$6:$EZ$2076,MATCH($B80&amp;$D80&amp;$B$6,Raw!$A$6:$A$2076,0),MATCH(AK$6,Raw!$H$5:$EZ$5,0))/60/60,"-")</f>
        <v>227802.57861111112</v>
      </c>
      <c r="AL80" s="196">
        <f>IFERROR(INDEX(Raw!$H$6:$EZ$2076,MATCH($B80&amp;$D80&amp;$B$6,Raw!$A$6:$A$2076,0),MATCH(AL$6,Raw!$H$5:$EZ$5,0))/60/60/24,"-")</f>
        <v>3.3391203703703708E-2</v>
      </c>
      <c r="AM80" s="202">
        <f>IFERROR(INDEX(Raw!$H$6:$EZ$2076,MATCH($B80&amp;$D80&amp;$B$6,Raw!$A$6:$A$2076,0),MATCH(AM$6,Raw!$H$5:$EZ$5,0))/60/60/24,"-")</f>
        <v>7.3379629629629642E-2</v>
      </c>
      <c r="AN80" s="21"/>
      <c r="AO80" s="21">
        <f>IFERROR(INDEX(Raw!$H$6:$EZ$2076,MATCH($B80&amp;$D80&amp;$B$6,Raw!$A$6:$A$2076,0),MATCH(AO$6,Raw!$H$5:$EZ$5,0)),"-")</f>
        <v>8351</v>
      </c>
      <c r="AP80" s="166"/>
      <c r="AQ80" s="21">
        <f>IFERROR(INDEX(Raw!$H$6:$EZ$2076,MATCH($B80&amp;$D80&amp;$B$6,Raw!$A$6:$A$2076,0),MATCH(AQ$6,Raw!$H$5:$EZ$5,0))/60/60,"-")</f>
        <v>21675.008055555558</v>
      </c>
      <c r="AR80" s="196">
        <f>IFERROR(INDEX(Raw!$H$6:$EZ$2076,MATCH($B80&amp;$D80&amp;$B$6,Raw!$A$6:$A$2076,0),MATCH(AR$6,Raw!$H$5:$EZ$5,0))/60/60/24,"-")</f>
        <v>0.10814814814814815</v>
      </c>
      <c r="AS80" s="202">
        <f>IFERROR(INDEX(Raw!$H$6:$EZ$2076,MATCH($B80&amp;$D80&amp;$B$6,Raw!$A$6:$A$2076,0),MATCH(AS$6,Raw!$H$5:$EZ$5,0))/60/60/24,"-")</f>
        <v>0.25136574074074075</v>
      </c>
      <c r="AT80" s="21"/>
      <c r="AU80" s="223">
        <f>IFERROR(INDEX(Raw!$H$6:$EZ$2076,MATCH($B80&amp;$D80&amp;$B$6,Raw!$A$6:$A$2076,0),MATCH(AU$6,Raw!$H$5:$EZ$5,0)),"-")</f>
        <v>4222</v>
      </c>
      <c r="AV80" s="166"/>
      <c r="AW80" s="223">
        <f>IFERROR(INDEX(Raw!$H$6:$EZ$2076,MATCH($B80&amp;$D80&amp;$B$6,Raw!$A$6:$A$2076,0),MATCH(AW$6,Raw!$H$5:$EZ$5,0))/60/60,"-")</f>
        <v>11478.845277777778</v>
      </c>
      <c r="AX80" s="196">
        <f>IFERROR(INDEX(Raw!$H$6:$EZ$2076,MATCH($B80&amp;$D80&amp;$B$6,Raw!$A$6:$A$2076,0),MATCH(AX$6,Raw!$H$5:$EZ$5,0))/60/60/24,"-")</f>
        <v>0.11328703703703703</v>
      </c>
      <c r="AY80" s="202">
        <f>IFERROR(INDEX(Raw!$H$6:$EZ$2076,MATCH($B80&amp;$D80&amp;$B$6,Raw!$A$6:$A$2076,0),MATCH(AY$6,Raw!$H$5:$EZ$5,0))/60/60/24,"-")</f>
        <v>0.2722222222222222</v>
      </c>
      <c r="AZ80" s="21"/>
      <c r="BA80" s="21">
        <f>IFERROR(INDEX(Raw!$H$6:$EZ$2076,MATCH($B80&amp;$D80&amp;$B$6,Raw!$A$6:$A$2076,0),MATCH(BA$6,Raw!$H$5:$EZ$5,0)),"-")</f>
        <v>9277</v>
      </c>
      <c r="BB80" s="166"/>
      <c r="BC80" s="21">
        <f>IFERROR(INDEX(Raw!$H$6:$EZ$2076,MATCH($B80&amp;$D80&amp;$B$6,Raw!$A$6:$A$2076,0),MATCH(BC$6,Raw!$H$5:$EZ$5,0))/60/60,"-")</f>
        <v>36765.859444444446</v>
      </c>
      <c r="BD80" s="196">
        <f>IFERROR(INDEX(Raw!$H$6:$EZ$2076,MATCH($B80&amp;$D80&amp;$B$6,Raw!$A$6:$A$2076,0),MATCH(BD$6,Raw!$H$5:$EZ$5,0))/60/60/24,"-")</f>
        <v>0.16512731481481482</v>
      </c>
      <c r="BE80" s="202">
        <f>IFERROR(INDEX(Raw!$H$6:$EZ$2076,MATCH($B80&amp;$D80&amp;$B$6,Raw!$A$6:$A$2076,0),MATCH(BE$6,Raw!$H$5:$EZ$5,0))/60/60/24,"-")</f>
        <v>0.38907407407407407</v>
      </c>
      <c r="BF80" s="21"/>
      <c r="BG80" s="21">
        <f>IFERROR(INDEX(Raw!$H$6:$EZ$2076,MATCH($B80&amp;$D80&amp;$B$6,Raw!$A$6:$A$2076,0),MATCH(BG$6,Raw!$H$5:$EZ$5,0)),"-")</f>
        <v>1712</v>
      </c>
      <c r="BH80" s="166"/>
      <c r="BI80" s="21">
        <f>IFERROR(INDEX(Raw!$H$6:$EZ$2076,MATCH($B80&amp;$D80&amp;$B$6,Raw!$A$6:$A$2076,0),MATCH(BI$6,Raw!$H$5:$EZ$5,0))/60/60,"-")</f>
        <v>7739.7224999999999</v>
      </c>
      <c r="BJ80" s="196">
        <f>IFERROR(INDEX(Raw!$H$6:$EZ$2076,MATCH($B80&amp;$D80&amp;$B$6,Raw!$A$6:$A$2076,0),MATCH(BJ$6,Raw!$H$5:$EZ$5,0))/60/60/24,"-")</f>
        <v>0.18836805555555555</v>
      </c>
      <c r="BK80" s="202">
        <f>IFERROR(INDEX(Raw!$H$6:$EZ$2076,MATCH($B80&amp;$D80&amp;$B$6,Raw!$A$6:$A$2076,0),MATCH(BK$6,Raw!$H$5:$EZ$5,0))/60/60/24,"-")</f>
        <v>0.47743055555555558</v>
      </c>
      <c r="BL80" s="166"/>
      <c r="BM80" s="220" t="str">
        <f>IFERROR(INDEX(Raw!$H$6:$EZ$2076,MATCH($B80&amp;$D80&amp;$B$6,Raw!$A$6:$A$2076,0),MATCH(BM$6,Raw!$H$5:$EZ$5,0)),"-")</f>
        <v>-</v>
      </c>
    </row>
    <row r="81" spans="1:65" s="1" customFormat="1" x14ac:dyDescent="0.25">
      <c r="A81" s="188">
        <f t="shared" si="44"/>
        <v>44896</v>
      </c>
      <c r="B81" s="145" t="s">
        <v>147</v>
      </c>
      <c r="C81" s="137" t="s">
        <v>139</v>
      </c>
      <c r="D81" s="95" t="s">
        <v>139</v>
      </c>
      <c r="E81" s="220">
        <f>IFERROR(INDEX(Raw!$H$6:$EZ$2076,MATCH($B81&amp;$D81&amp;$B$6,Raw!$A$6:$A$2076,0),MATCH(E$6,Raw!$H$5:$EZ$5,0)),"-")</f>
        <v>1229</v>
      </c>
      <c r="F81" s="166"/>
      <c r="G81" s="223">
        <f>IFERROR(INDEX(Raw!$H$6:$EZ$2076,MATCH($B81&amp;$D81&amp;$B$6,Raw!$A$6:$A$2076,0),MATCH(G$6,Raw!$H$5:$EZ$5,0))/60/60,"-")</f>
        <v>265.9733333333333</v>
      </c>
      <c r="H81" s="196">
        <f>IFERROR(INDEX(Raw!$H$6:$EZ$2076,MATCH($B81&amp;$D81&amp;$B$6,Raw!$A$6:$A$2076,0),MATCH(H$6,Raw!$H$5:$EZ$5,0))/60/60/24,"-")</f>
        <v>9.0162037037037034E-3</v>
      </c>
      <c r="I81" s="202">
        <f>IFERROR(INDEX(Raw!$H$6:$EZ$2076,MATCH($B81&amp;$D81&amp;$B$6,Raw!$A$6:$A$2076,0),MATCH(I$6,Raw!$H$5:$EZ$5,0))/60/60/24,"-")</f>
        <v>1.53125E-2</v>
      </c>
      <c r="J81" s="166"/>
      <c r="K81" s="223">
        <f>IFERROR(INDEX(Raw!$H$6:$EZ$2076,MATCH($B81&amp;$D81&amp;$B$6,Raw!$A$6:$A$2076,0),MATCH(K$6,Raw!$H$5:$EZ$5,0)),"-")</f>
        <v>614</v>
      </c>
      <c r="L81" s="166"/>
      <c r="M81" s="223">
        <f>IFERROR(INDEX(Raw!$H$6:$EZ$2076,MATCH($B81&amp;$D81&amp;$B$6,Raw!$A$6:$A$2076,0),MATCH(M$6,Raw!$H$5:$EZ$5,0))/60/60,"-")</f>
        <v>118.50722222222223</v>
      </c>
      <c r="N81" s="196">
        <f>IFERROR(INDEX(Raw!$H$6:$EZ$2076,MATCH($B81&amp;$D81&amp;$B$6,Raw!$A$6:$A$2076,0),MATCH(N$6,Raw!$H$5:$EZ$5,0))/60/60/24,"-")</f>
        <v>8.0439814814814818E-3</v>
      </c>
      <c r="O81" s="202">
        <f>IFERROR(INDEX(Raw!$H$6:$EZ$2076,MATCH($B81&amp;$D81&amp;$B$6,Raw!$A$6:$A$2076,0),MATCH(O$6,Raw!$H$5:$EZ$5,0))/60/60/24,"-")</f>
        <v>1.3958333333333335E-2</v>
      </c>
      <c r="P81" s="21"/>
      <c r="Q81" s="21">
        <f>IFERROR(INDEX(Raw!$H$6:$EZ$2076,MATCH($B81&amp;$D81&amp;$B$6,Raw!$A$6:$A$2076,0),MATCH(Q$6,Raw!$H$5:$EZ$5,0)),"-")</f>
        <v>99247</v>
      </c>
      <c r="R81" s="166"/>
      <c r="S81" s="21">
        <f>IFERROR(INDEX(Raw!$H$6:$EZ$2076,MATCH($B81&amp;$D81&amp;$B$6,Raw!$A$6:$A$2076,0),MATCH(S$6,Raw!$H$5:$EZ$5,0))/60/60,"-")</f>
        <v>18083.348055555554</v>
      </c>
      <c r="T81" s="196">
        <f>IFERROR(INDEX(Raw!$H$6:$EZ$2076,MATCH($B81&amp;$D81&amp;$B$6,Raw!$A$6:$A$2076,0),MATCH(T$6,Raw!$H$5:$EZ$5,0))/60/60/24,"-")</f>
        <v>7.5925925925925926E-3</v>
      </c>
      <c r="U81" s="202">
        <f>IFERROR(INDEX(Raw!$H$6:$EZ$2076,MATCH($B81&amp;$D81&amp;$B$6,Raw!$A$6:$A$2076,0),MATCH(U$6,Raw!$H$5:$EZ$5,0))/60/60/24,"-")</f>
        <v>1.3472222222222221E-2</v>
      </c>
      <c r="V81" s="21"/>
      <c r="W81" s="21">
        <f>IFERROR(INDEX(Raw!$H$6:$EZ$2076,MATCH($B81&amp;$D81&amp;$B$6,Raw!$A$6:$A$2076,0),MATCH(W$6,Raw!$H$5:$EZ$5,0)),"-")</f>
        <v>29011</v>
      </c>
      <c r="X81" s="166"/>
      <c r="Y81" s="21">
        <f>IFERROR(INDEX(Raw!$H$6:$EZ$2076,MATCH($B81&amp;$D81&amp;$B$6,Raw!$A$6:$A$2076,0),MATCH(Y$6,Raw!$H$5:$EZ$5,0))/60/60,"-")</f>
        <v>45171.406111111115</v>
      </c>
      <c r="Z81" s="196">
        <f>IFERROR(INDEX(Raw!$H$6:$EZ$2076,MATCH($B81&amp;$D81&amp;$B$6,Raw!$A$6:$A$2076,0),MATCH(Z$6,Raw!$H$5:$EZ$5,0))/60/60/24,"-")</f>
        <v>6.4872685185185186E-2</v>
      </c>
      <c r="AA81" s="202">
        <f>IFERROR(INDEX(Raw!$H$6:$EZ$2076,MATCH($B81&amp;$D81&amp;$B$6,Raw!$A$6:$A$2076,0),MATCH(AA$6,Raw!$H$5:$EZ$5,0))/60/60/24,"-")</f>
        <v>0.1504050925925926</v>
      </c>
      <c r="AB81" s="21"/>
      <c r="AC81" s="223">
        <f>IFERROR(INDEX(Raw!$H$6:$EZ$2076,MATCH($B81&amp;$D81&amp;$B$6,Raw!$A$6:$A$2076,0),MATCH(AC$6,Raw!$H$5:$EZ$5,0)),"-")</f>
        <v>10480</v>
      </c>
      <c r="AD81" s="166"/>
      <c r="AE81" s="223">
        <f>IFERROR(INDEX(Raw!$H$6:$EZ$2076,MATCH($B81&amp;$D81&amp;$B$6,Raw!$A$6:$A$2076,0),MATCH(AE$6,Raw!$H$5:$EZ$5,0))/60/60,"-")</f>
        <v>15312.878333333332</v>
      </c>
      <c r="AF81" s="196">
        <f>IFERROR(INDEX(Raw!$H$6:$EZ$2076,MATCH($B81&amp;$D81&amp;$B$6,Raw!$A$6:$A$2076,0),MATCH(AF$6,Raw!$H$5:$EZ$5,0))/60/60/24,"-")</f>
        <v>6.0879629629629638E-2</v>
      </c>
      <c r="AG81" s="202">
        <f>IFERROR(INDEX(Raw!$H$6:$EZ$2076,MATCH($B81&amp;$D81&amp;$B$6,Raw!$A$6:$A$2076,0),MATCH(AG$6,Raw!$H$5:$EZ$5,0))/60/60/24,"-")</f>
        <v>0.14293981481481483</v>
      </c>
      <c r="AH81" s="21"/>
      <c r="AI81" s="21">
        <f>IFERROR(INDEX(Raw!$H$6:$EZ$2076,MATCH($B81&amp;$D81&amp;$B$6,Raw!$A$6:$A$2076,0),MATCH(AI$6,Raw!$H$5:$EZ$5,0)),"-")</f>
        <v>328494</v>
      </c>
      <c r="AJ81" s="166"/>
      <c r="AK81" s="21">
        <f>IFERROR(INDEX(Raw!$H$6:$EZ$2076,MATCH($B81&amp;$D81&amp;$B$6,Raw!$A$6:$A$2076,0),MATCH(AK$6,Raw!$H$5:$EZ$5,0))/60/60,"-")</f>
        <v>509355.17138888891</v>
      </c>
      <c r="AL81" s="196">
        <f>IFERROR(INDEX(Raw!$H$6:$EZ$2076,MATCH($B81&amp;$D81&amp;$B$6,Raw!$A$6:$A$2076,0),MATCH(AL$6,Raw!$H$5:$EZ$5,0))/60/60/24,"-")</f>
        <v>6.4606481481481473E-2</v>
      </c>
      <c r="AM81" s="202">
        <f>IFERROR(INDEX(Raw!$H$6:$EZ$2076,MATCH($B81&amp;$D81&amp;$B$6,Raw!$A$6:$A$2076,0),MATCH(AM$6,Raw!$H$5:$EZ$5,0))/60/60/24,"-")</f>
        <v>0.15478009259259259</v>
      </c>
      <c r="AN81" s="21"/>
      <c r="AO81" s="21">
        <f>IFERROR(INDEX(Raw!$H$6:$EZ$2076,MATCH($B81&amp;$D81&amp;$B$6,Raw!$A$6:$A$2076,0),MATCH(AO$6,Raw!$H$5:$EZ$5,0)),"-")</f>
        <v>7408</v>
      </c>
      <c r="AP81" s="166"/>
      <c r="AQ81" s="21">
        <f>IFERROR(INDEX(Raw!$H$6:$EZ$2076,MATCH($B81&amp;$D81&amp;$B$6,Raw!$A$6:$A$2076,0),MATCH(AQ$6,Raw!$H$5:$EZ$5,0))/60/60,"-")</f>
        <v>30656.224999999999</v>
      </c>
      <c r="AR81" s="196">
        <f>IFERROR(INDEX(Raw!$H$6:$EZ$2076,MATCH($B81&amp;$D81&amp;$B$6,Raw!$A$6:$A$2076,0),MATCH(AR$6,Raw!$H$5:$EZ$5,0))/60/60/24,"-")</f>
        <v>0.17243055555555556</v>
      </c>
      <c r="AS81" s="202">
        <f>IFERROR(INDEX(Raw!$H$6:$EZ$2076,MATCH($B81&amp;$D81&amp;$B$6,Raw!$A$6:$A$2076,0),MATCH(AS$6,Raw!$H$5:$EZ$5,0))/60/60/24,"-")</f>
        <v>0.43255787037037036</v>
      </c>
      <c r="AT81" s="21"/>
      <c r="AU81" s="223">
        <f>IFERROR(INDEX(Raw!$H$6:$EZ$2076,MATCH($B81&amp;$D81&amp;$B$6,Raw!$A$6:$A$2076,0),MATCH(AU$6,Raw!$H$5:$EZ$5,0)),"-")</f>
        <v>3783</v>
      </c>
      <c r="AV81" s="166"/>
      <c r="AW81" s="223">
        <f>IFERROR(INDEX(Raw!$H$6:$EZ$2076,MATCH($B81&amp;$D81&amp;$B$6,Raw!$A$6:$A$2076,0),MATCH(AW$6,Raw!$H$5:$EZ$5,0))/60/60,"-")</f>
        <v>14583.328333333333</v>
      </c>
      <c r="AX81" s="196">
        <f>IFERROR(INDEX(Raw!$H$6:$EZ$2076,MATCH($B81&amp;$D81&amp;$B$6,Raw!$A$6:$A$2076,0),MATCH(AX$6,Raw!$H$5:$EZ$5,0))/60/60/24,"-")</f>
        <v>0.16062499999999999</v>
      </c>
      <c r="AY81" s="202">
        <f>IFERROR(INDEX(Raw!$H$6:$EZ$2076,MATCH($B81&amp;$D81&amp;$B$6,Raw!$A$6:$A$2076,0),MATCH(AY$6,Raw!$H$5:$EZ$5,0))/60/60/24,"-")</f>
        <v>0.39848379629629632</v>
      </c>
      <c r="AZ81" s="21"/>
      <c r="BA81" s="21">
        <f>IFERROR(INDEX(Raw!$H$6:$EZ$2076,MATCH($B81&amp;$D81&amp;$B$6,Raw!$A$6:$A$2076,0),MATCH(BA$6,Raw!$H$5:$EZ$5,0)),"-")</f>
        <v>8802</v>
      </c>
      <c r="BB81" s="166"/>
      <c r="BC81" s="21">
        <f>IFERROR(INDEX(Raw!$H$6:$EZ$2076,MATCH($B81&amp;$D81&amp;$B$6,Raw!$A$6:$A$2076,0),MATCH(BC$6,Raw!$H$5:$EZ$5,0))/60/60,"-")</f>
        <v>51070.20416666667</v>
      </c>
      <c r="BD81" s="196">
        <f>IFERROR(INDEX(Raw!$H$6:$EZ$2076,MATCH($B81&amp;$D81&amp;$B$6,Raw!$A$6:$A$2076,0),MATCH(BD$6,Raw!$H$5:$EZ$5,0))/60/60/24,"-")</f>
        <v>0.24175925925925926</v>
      </c>
      <c r="BE81" s="202">
        <f>IFERROR(INDEX(Raw!$H$6:$EZ$2076,MATCH($B81&amp;$D81&amp;$B$6,Raw!$A$6:$A$2076,0),MATCH(BE$6,Raw!$H$5:$EZ$5,0))/60/60/24,"-")</f>
        <v>0.58697916666666672</v>
      </c>
      <c r="BF81" s="21"/>
      <c r="BG81" s="21">
        <f>IFERROR(INDEX(Raw!$H$6:$EZ$2076,MATCH($B81&amp;$D81&amp;$B$6,Raw!$A$6:$A$2076,0),MATCH(BG$6,Raw!$H$5:$EZ$5,0)),"-")</f>
        <v>1479</v>
      </c>
      <c r="BH81" s="166"/>
      <c r="BI81" s="21">
        <f>IFERROR(INDEX(Raw!$H$6:$EZ$2076,MATCH($B81&amp;$D81&amp;$B$6,Raw!$A$6:$A$2076,0),MATCH(BI$6,Raw!$H$5:$EZ$5,0))/60/60,"-")</f>
        <v>8781.3336111111112</v>
      </c>
      <c r="BJ81" s="196">
        <f>IFERROR(INDEX(Raw!$H$6:$EZ$2076,MATCH($B81&amp;$D81&amp;$B$6,Raw!$A$6:$A$2076,0),MATCH(BJ$6,Raw!$H$5:$EZ$5,0))/60/60/24,"-")</f>
        <v>0.24738425925925925</v>
      </c>
      <c r="BK81" s="202">
        <f>IFERROR(INDEX(Raw!$H$6:$EZ$2076,MATCH($B81&amp;$D81&amp;$B$6,Raw!$A$6:$A$2076,0),MATCH(BK$6,Raw!$H$5:$EZ$5,0))/60/60/24,"-")</f>
        <v>0.59560185185185188</v>
      </c>
      <c r="BL81" s="166"/>
      <c r="BM81" s="220" t="s">
        <v>152</v>
      </c>
    </row>
    <row r="82" spans="1:65" s="1" customFormat="1" ht="17.5" x14ac:dyDescent="0.35">
      <c r="A82" s="188">
        <f t="shared" si="44"/>
        <v>44927</v>
      </c>
      <c r="B82" s="145" t="s">
        <v>147</v>
      </c>
      <c r="C82" s="137" t="s">
        <v>140</v>
      </c>
      <c r="D82" s="101" t="s">
        <v>140</v>
      </c>
      <c r="E82" s="220">
        <f>IFERROR(INDEX(Raw!$H$6:$EZ$2076,MATCH($B82&amp;$D82&amp;$B$6,Raw!$A$6:$A$2076,0),MATCH(E$6,Raw!$H$5:$EZ$5,0)),"-")</f>
        <v>813</v>
      </c>
      <c r="F82" s="166"/>
      <c r="G82" s="223">
        <f>IFERROR(INDEX(Raw!$H$6:$EZ$2076,MATCH($B82&amp;$D82&amp;$B$6,Raw!$A$6:$A$2076,0),MATCH(G$6,Raw!$H$5:$EZ$5,0))/60/60,"-")</f>
        <v>131.43138888888888</v>
      </c>
      <c r="H82" s="196">
        <f>IFERROR(INDEX(Raw!$H$6:$EZ$2076,MATCH($B82&amp;$D82&amp;$B$6,Raw!$A$6:$A$2076,0),MATCH(H$6,Raw!$H$5:$EZ$5,0))/60/60/24,"-")</f>
        <v>6.7361111111111103E-3</v>
      </c>
      <c r="I82" s="202">
        <f>IFERROR(INDEX(Raw!$H$6:$EZ$2076,MATCH($B82&amp;$D82&amp;$B$6,Raw!$A$6:$A$2076,0),MATCH(I$6,Raw!$H$5:$EZ$5,0))/60/60/24,"-")</f>
        <v>1.136574074074074E-2</v>
      </c>
      <c r="J82" s="166"/>
      <c r="K82" s="223">
        <f>IFERROR(INDEX(Raw!$H$6:$EZ$2076,MATCH($B82&amp;$D82&amp;$B$6,Raw!$A$6:$A$2076,0),MATCH(K$6,Raw!$H$5:$EZ$5,0)),"-")</f>
        <v>463</v>
      </c>
      <c r="L82" s="166"/>
      <c r="M82" s="223">
        <f>IFERROR(INDEX(Raw!$H$6:$EZ$2076,MATCH($B82&amp;$D82&amp;$B$6,Raw!$A$6:$A$2076,0),MATCH(M$6,Raw!$H$5:$EZ$5,0))/60/60,"-")</f>
        <v>70.085555555555558</v>
      </c>
      <c r="N82" s="196">
        <f>IFERROR(INDEX(Raw!$H$6:$EZ$2076,MATCH($B82&amp;$D82&amp;$B$6,Raw!$A$6:$A$2076,0),MATCH(N$6,Raw!$H$5:$EZ$5,0))/60/60/24,"-")</f>
        <v>6.3078703703703708E-3</v>
      </c>
      <c r="O82" s="202">
        <f>IFERROR(INDEX(Raw!$H$6:$EZ$2076,MATCH($B82&amp;$D82&amp;$B$6,Raw!$A$6:$A$2076,0),MATCH(O$6,Raw!$H$5:$EZ$5,0))/60/60/24,"-")</f>
        <v>1.1319444444444444E-2</v>
      </c>
      <c r="P82" s="21"/>
      <c r="Q82" s="21">
        <f>IFERROR(INDEX(Raw!$H$6:$EZ$2076,MATCH($B82&amp;$D82&amp;$B$6,Raw!$A$6:$A$2076,0),MATCH(Q$6,Raw!$H$5:$EZ$5,0)),"-")</f>
        <v>71584</v>
      </c>
      <c r="R82" s="166"/>
      <c r="S82" s="21">
        <f>IFERROR(INDEX(Raw!$H$6:$EZ$2076,MATCH($B82&amp;$D82&amp;$B$6,Raw!$A$6:$A$2076,0),MATCH(S$6,Raw!$H$5:$EZ$5,0))/60/60,"-")</f>
        <v>10126.318055555555</v>
      </c>
      <c r="T82" s="196">
        <f>IFERROR(INDEX(Raw!$H$6:$EZ$2076,MATCH($B82&amp;$D82&amp;$B$6,Raw!$A$6:$A$2076,0),MATCH(T$6,Raw!$H$5:$EZ$5,0))/60/60/24,"-")</f>
        <v>5.8912037037037032E-3</v>
      </c>
      <c r="U82" s="202">
        <f>IFERROR(INDEX(Raw!$H$6:$EZ$2076,MATCH($B82&amp;$D82&amp;$B$6,Raw!$A$6:$A$2076,0),MATCH(U$6,Raw!$H$5:$EZ$5,0))/60/60/24,"-")</f>
        <v>1.0532407407407407E-2</v>
      </c>
      <c r="V82" s="21"/>
      <c r="W82" s="21">
        <f>IFERROR(INDEX(Raw!$H$6:$EZ$2076,MATCH($B82&amp;$D82&amp;$B$6,Raw!$A$6:$A$2076,0),MATCH(W$6,Raw!$H$5:$EZ$5,0)),"-")</f>
        <v>27104</v>
      </c>
      <c r="X82" s="166"/>
      <c r="Y82" s="21">
        <f>IFERROR(INDEX(Raw!$H$6:$EZ$2076,MATCH($B82&amp;$D82&amp;$B$6,Raw!$A$6:$A$2076,0),MATCH(Y$6,Raw!$H$5:$EZ$5,0))/60/60,"-")</f>
        <v>14401.202777777777</v>
      </c>
      <c r="Z82" s="196">
        <f>IFERROR(INDEX(Raw!$H$6:$EZ$2076,MATCH($B82&amp;$D82&amp;$B$6,Raw!$A$6:$A$2076,0),MATCH(Z$6,Raw!$H$5:$EZ$5,0))/60/60/24,"-")</f>
        <v>2.2141203703703705E-2</v>
      </c>
      <c r="AA82" s="202">
        <f>IFERROR(INDEX(Raw!$H$6:$EZ$2076,MATCH($B82&amp;$D82&amp;$B$6,Raw!$A$6:$A$2076,0),MATCH(AA$6,Raw!$H$5:$EZ$5,0))/60/60/24,"-")</f>
        <v>4.5671296296296293E-2</v>
      </c>
      <c r="AB82" s="21"/>
      <c r="AC82" s="223">
        <f>IFERROR(INDEX(Raw!$H$6:$EZ$2076,MATCH($B82&amp;$D82&amp;$B$6,Raw!$A$6:$A$2076,0),MATCH(AC$6,Raw!$H$5:$EZ$5,0)),"-")</f>
        <v>9977</v>
      </c>
      <c r="AD82" s="166"/>
      <c r="AE82" s="223">
        <f>IFERROR(INDEX(Raw!$H$6:$EZ$2076,MATCH($B82&amp;$D82&amp;$B$6,Raw!$A$6:$A$2076,0),MATCH(AE$6,Raw!$H$5:$EZ$5,0))/60/60,"-")</f>
        <v>5007.0244444444443</v>
      </c>
      <c r="AF82" s="196">
        <f>IFERROR(INDEX(Raw!$H$6:$EZ$2076,MATCH($B82&amp;$D82&amp;$B$6,Raw!$A$6:$A$2076,0),MATCH(AF$6,Raw!$H$5:$EZ$5,0))/60/60/24,"-")</f>
        <v>2.0914351851851851E-2</v>
      </c>
      <c r="AG82" s="202">
        <f>IFERROR(INDEX(Raw!$H$6:$EZ$2076,MATCH($B82&amp;$D82&amp;$B$6,Raw!$A$6:$A$2076,0),MATCH(AG$6,Raw!$H$5:$EZ$5,0))/60/60/24,"-")</f>
        <v>4.4837962962962961E-2</v>
      </c>
      <c r="AH82" s="21"/>
      <c r="AI82" s="21">
        <f>IFERROR(INDEX(Raw!$H$6:$EZ$2076,MATCH($B82&amp;$D82&amp;$B$6,Raw!$A$6:$A$2076,0),MATCH(AI$6,Raw!$H$5:$EZ$5,0)),"-")</f>
        <v>314483</v>
      </c>
      <c r="AJ82" s="166"/>
      <c r="AK82" s="21">
        <f>IFERROR(INDEX(Raw!$H$6:$EZ$2076,MATCH($B82&amp;$D82&amp;$B$6,Raw!$A$6:$A$2076,0),MATCH(AK$6,Raw!$H$5:$EZ$5,0))/60/60,"-")</f>
        <v>168721.85694444444</v>
      </c>
      <c r="AL82" s="196">
        <f>IFERROR(INDEX(Raw!$H$6:$EZ$2076,MATCH($B82&amp;$D82&amp;$B$6,Raw!$A$6:$A$2076,0),MATCH(AL$6,Raw!$H$5:$EZ$5,0))/60/60/24,"-")</f>
        <v>2.2349537037037032E-2</v>
      </c>
      <c r="AM82" s="202">
        <f>IFERROR(INDEX(Raw!$H$6:$EZ$2076,MATCH($B82&amp;$D82&amp;$B$6,Raw!$A$6:$A$2076,0),MATCH(AM$6,Raw!$H$5:$EZ$5,0))/60/60/24,"-")</f>
        <v>4.7395833333333331E-2</v>
      </c>
      <c r="AN82" s="21"/>
      <c r="AO82" s="21">
        <f>IFERROR(INDEX(Raw!$H$6:$EZ$2076,MATCH($B82&amp;$D82&amp;$B$6,Raw!$A$6:$A$2076,0),MATCH(AO$6,Raw!$H$5:$EZ$5,0)),"-")</f>
        <v>9325</v>
      </c>
      <c r="AP82" s="166"/>
      <c r="AQ82" s="21">
        <f>IFERROR(INDEX(Raw!$H$6:$EZ$2076,MATCH($B82&amp;$D82&amp;$B$6,Raw!$A$6:$A$2076,0),MATCH(AQ$6,Raw!$H$5:$EZ$5,0))/60/60,"-")</f>
        <v>13923.1075</v>
      </c>
      <c r="AR82" s="196">
        <f>IFERROR(INDEX(Raw!$H$6:$EZ$2076,MATCH($B82&amp;$D82&amp;$B$6,Raw!$A$6:$A$2076,0),MATCH(AR$6,Raw!$H$5:$EZ$5,0))/60/60/24,"-")</f>
        <v>6.2210648148148147E-2</v>
      </c>
      <c r="AS82" s="202">
        <f>IFERROR(INDEX(Raw!$H$6:$EZ$2076,MATCH($B82&amp;$D82&amp;$B$6,Raw!$A$6:$A$2076,0),MATCH(AS$6,Raw!$H$5:$EZ$5,0))/60/60/24,"-")</f>
        <v>0.13892361111111112</v>
      </c>
      <c r="AT82" s="21"/>
      <c r="AU82" s="223">
        <f>IFERROR(INDEX(Raw!$H$6:$EZ$2076,MATCH($B82&amp;$D82&amp;$B$6,Raw!$A$6:$A$2076,0),MATCH(AU$6,Raw!$H$5:$EZ$5,0)),"-")</f>
        <v>4566</v>
      </c>
      <c r="AV82" s="166"/>
      <c r="AW82" s="223">
        <f>IFERROR(INDEX(Raw!$H$6:$EZ$2076,MATCH($B82&amp;$D82&amp;$B$6,Raw!$A$6:$A$2076,0),MATCH(AW$6,Raw!$H$5:$EZ$5,0))/60/60,"-")</f>
        <v>6807.4469444444439</v>
      </c>
      <c r="AX82" s="196">
        <f>IFERROR(INDEX(Raw!$H$6:$EZ$2076,MATCH($B82&amp;$D82&amp;$B$6,Raw!$A$6:$A$2076,0),MATCH(AX$6,Raw!$H$5:$EZ$5,0))/60/60/24,"-")</f>
        <v>6.2118055555555558E-2</v>
      </c>
      <c r="AY82" s="202">
        <f>IFERROR(INDEX(Raw!$H$6:$EZ$2076,MATCH($B82&amp;$D82&amp;$B$6,Raw!$A$6:$A$2076,0),MATCH(AY$6,Raw!$H$5:$EZ$5,0))/60/60/24,"-")</f>
        <v>0.14020833333333335</v>
      </c>
      <c r="AZ82" s="21"/>
      <c r="BA82" s="21">
        <f>IFERROR(INDEX(Raw!$H$6:$EZ$2076,MATCH($B82&amp;$D82&amp;$B$6,Raw!$A$6:$A$2076,0),MATCH(BA$6,Raw!$H$5:$EZ$5,0)),"-")</f>
        <v>11630</v>
      </c>
      <c r="BB82" s="166"/>
      <c r="BC82" s="21">
        <f>IFERROR(INDEX(Raw!$H$6:$EZ$2076,MATCH($B82&amp;$D82&amp;$B$6,Raw!$A$6:$A$2076,0),MATCH(BC$6,Raw!$H$5:$EZ$5,0))/60/60,"-")</f>
        <v>27917.38861111111</v>
      </c>
      <c r="BD82" s="196">
        <f>IFERROR(INDEX(Raw!$H$6:$EZ$2076,MATCH($B82&amp;$D82&amp;$B$6,Raw!$A$6:$A$2076,0),MATCH(BD$6,Raw!$H$5:$EZ$5,0))/60/60/24,"-")</f>
        <v>0.10002314814814815</v>
      </c>
      <c r="BE82" s="202">
        <f>IFERROR(INDEX(Raw!$H$6:$EZ$2076,MATCH($B82&amp;$D82&amp;$B$6,Raw!$A$6:$A$2076,0),MATCH(BE$6,Raw!$H$5:$EZ$5,0))/60/60/24,"-")</f>
        <v>0.22886574074074073</v>
      </c>
      <c r="BF82" s="21"/>
      <c r="BG82" s="21">
        <f>IFERROR(INDEX(Raw!$H$6:$EZ$2076,MATCH($B82&amp;$D82&amp;$B$6,Raw!$A$6:$A$2076,0),MATCH(BG$6,Raw!$H$5:$EZ$5,0)),"-")</f>
        <v>1936</v>
      </c>
      <c r="BH82" s="166"/>
      <c r="BI82" s="21">
        <f>IFERROR(INDEX(Raw!$H$6:$EZ$2076,MATCH($B82&amp;$D82&amp;$B$6,Raw!$A$6:$A$2076,0),MATCH(BI$6,Raw!$H$5:$EZ$5,0))/60/60,"-")</f>
        <v>4460.9555555555553</v>
      </c>
      <c r="BJ82" s="196">
        <f>IFERROR(INDEX(Raw!$H$6:$EZ$2076,MATCH($B82&amp;$D82&amp;$B$6,Raw!$A$6:$A$2076,0),MATCH(BJ$6,Raw!$H$5:$EZ$5,0))/60/60/24,"-")</f>
        <v>9.600694444444445E-2</v>
      </c>
      <c r="BK82" s="202">
        <f>IFERROR(INDEX(Raw!$H$6:$EZ$2076,MATCH($B82&amp;$D82&amp;$B$6,Raw!$A$6:$A$2076,0),MATCH(BK$6,Raw!$H$5:$EZ$5,0))/60/60/24,"-")</f>
        <v>0.2414699074074074</v>
      </c>
      <c r="BL82" s="166"/>
      <c r="BM82" s="220" t="s">
        <v>152</v>
      </c>
    </row>
    <row r="83" spans="1:65" s="1" customFormat="1" x14ac:dyDescent="0.25">
      <c r="A83" s="188">
        <f t="shared" si="44"/>
        <v>44958</v>
      </c>
      <c r="B83" s="145" t="s">
        <v>147</v>
      </c>
      <c r="C83" s="137" t="s">
        <v>141</v>
      </c>
      <c r="D83" s="95" t="s">
        <v>141</v>
      </c>
      <c r="E83" s="220">
        <f>IFERROR(INDEX(Raw!$H$6:$EZ$2076,MATCH($B83&amp;$D83&amp;$B$6,Raw!$A$6:$A$2076,0),MATCH(E$6,Raw!$H$5:$EZ$5,0)),"-")</f>
        <v>668</v>
      </c>
      <c r="F83" s="166"/>
      <c r="G83" s="223">
        <f>IFERROR(INDEX(Raw!$H$6:$EZ$2076,MATCH($B83&amp;$D83&amp;$B$6,Raw!$A$6:$A$2076,0),MATCH(G$6,Raw!$H$5:$EZ$5,0))/60/60,"-")</f>
        <v>107.6711111111111</v>
      </c>
      <c r="H83" s="196">
        <f>IFERROR(INDEX(Raw!$H$6:$EZ$2076,MATCH($B83&amp;$D83&amp;$B$6,Raw!$A$6:$A$2076,0),MATCH(H$6,Raw!$H$5:$EZ$5,0))/60/60/24,"-")</f>
        <v>6.7129629629629622E-3</v>
      </c>
      <c r="I83" s="202">
        <f>IFERROR(INDEX(Raw!$H$6:$EZ$2076,MATCH($B83&amp;$D83&amp;$B$6,Raw!$A$6:$A$2076,0),MATCH(I$6,Raw!$H$5:$EZ$5,0))/60/60/24,"-")</f>
        <v>1.1215277777777777E-2</v>
      </c>
      <c r="J83" s="166"/>
      <c r="K83" s="223">
        <f>IFERROR(INDEX(Raw!$H$6:$EZ$2076,MATCH($B83&amp;$D83&amp;$B$6,Raw!$A$6:$A$2076,0),MATCH(K$6,Raw!$H$5:$EZ$5,0)),"-")</f>
        <v>422</v>
      </c>
      <c r="L83" s="166"/>
      <c r="M83" s="223">
        <f>IFERROR(INDEX(Raw!$H$6:$EZ$2076,MATCH($B83&amp;$D83&amp;$B$6,Raw!$A$6:$A$2076,0),MATCH(M$6,Raw!$H$5:$EZ$5,0))/60/60,"-")</f>
        <v>63.024166666666666</v>
      </c>
      <c r="N83" s="196">
        <f>IFERROR(INDEX(Raw!$H$6:$EZ$2076,MATCH($B83&amp;$D83&amp;$B$6,Raw!$A$6:$A$2076,0),MATCH(N$6,Raw!$H$5:$EZ$5,0))/60/60/24,"-")</f>
        <v>6.2268518518518515E-3</v>
      </c>
      <c r="O83" s="202">
        <f>IFERROR(INDEX(Raw!$H$6:$EZ$2076,MATCH($B83&amp;$D83&amp;$B$6,Raw!$A$6:$A$2076,0),MATCH(O$6,Raw!$H$5:$EZ$5,0))/60/60/24,"-")</f>
        <v>1.136574074074074E-2</v>
      </c>
      <c r="P83" s="21"/>
      <c r="Q83" s="21">
        <f>IFERROR(INDEX(Raw!$H$6:$EZ$2076,MATCH($B83&amp;$D83&amp;$B$6,Raw!$A$6:$A$2076,0),MATCH(Q$6,Raw!$H$5:$EZ$5,0)),"-")</f>
        <v>64981</v>
      </c>
      <c r="R83" s="166"/>
      <c r="S83" s="21">
        <f>IFERROR(INDEX(Raw!$H$6:$EZ$2076,MATCH($B83&amp;$D83&amp;$B$6,Raw!$A$6:$A$2076,0),MATCH(S$6,Raw!$H$5:$EZ$5,0))/60/60,"-")</f>
        <v>9187.1697222222228</v>
      </c>
      <c r="T83" s="196">
        <f>IFERROR(INDEX(Raw!$H$6:$EZ$2076,MATCH($B83&amp;$D83&amp;$B$6,Raw!$A$6:$A$2076,0),MATCH(T$6,Raw!$H$5:$EZ$5,0))/60/60/24,"-")</f>
        <v>5.8912037037037032E-3</v>
      </c>
      <c r="U83" s="202">
        <f>IFERROR(INDEX(Raw!$H$6:$EZ$2076,MATCH($B83&amp;$D83&amp;$B$6,Raw!$A$6:$A$2076,0),MATCH(U$6,Raw!$H$5:$EZ$5,0))/60/60/24,"-")</f>
        <v>1.0474537037037037E-2</v>
      </c>
      <c r="V83" s="21"/>
      <c r="W83" s="21">
        <f>IFERROR(INDEX(Raw!$H$6:$EZ$2076,MATCH($B83&amp;$D83&amp;$B$6,Raw!$A$6:$A$2076,0),MATCH(W$6,Raw!$H$5:$EZ$5,0)),"-")</f>
        <v>25746</v>
      </c>
      <c r="X83" s="166"/>
      <c r="Y83" s="21">
        <f>IFERROR(INDEX(Raw!$H$6:$EZ$2076,MATCH($B83&amp;$D83&amp;$B$6,Raw!$A$6:$A$2076,0),MATCH(Y$6,Raw!$H$5:$EZ$5,0))/60/60,"-")</f>
        <v>13302.866666666667</v>
      </c>
      <c r="Z83" s="196">
        <f>IFERROR(INDEX(Raw!$H$6:$EZ$2076,MATCH($B83&amp;$D83&amp;$B$6,Raw!$A$6:$A$2076,0),MATCH(Z$6,Raw!$H$5:$EZ$5,0))/60/60/24,"-")</f>
        <v>2.1527777777777781E-2</v>
      </c>
      <c r="AA83" s="202">
        <f>IFERROR(INDEX(Raw!$H$6:$EZ$2076,MATCH($B83&amp;$D83&amp;$B$6,Raw!$A$6:$A$2076,0),MATCH(AA$6,Raw!$H$5:$EZ$5,0))/60/60/24,"-")</f>
        <v>4.4270833333333336E-2</v>
      </c>
      <c r="AB83" s="21"/>
      <c r="AC83" s="223">
        <f>IFERROR(INDEX(Raw!$H$6:$EZ$2076,MATCH($B83&amp;$D83&amp;$B$6,Raw!$A$6:$A$2076,0),MATCH(AC$6,Raw!$H$5:$EZ$5,0)),"-")</f>
        <v>9291</v>
      </c>
      <c r="AD83" s="166"/>
      <c r="AE83" s="223">
        <f>IFERROR(INDEX(Raw!$H$6:$EZ$2076,MATCH($B83&amp;$D83&amp;$B$6,Raw!$A$6:$A$2076,0),MATCH(AE$6,Raw!$H$5:$EZ$5,0))/60/60,"-")</f>
        <v>4623.7097222222219</v>
      </c>
      <c r="AF83" s="196">
        <f>IFERROR(INDEX(Raw!$H$6:$EZ$2076,MATCH($B83&amp;$D83&amp;$B$6,Raw!$A$6:$A$2076,0),MATCH(AF$6,Raw!$H$5:$EZ$5,0))/60/60/24,"-")</f>
        <v>2.074074074074074E-2</v>
      </c>
      <c r="AG83" s="202">
        <f>IFERROR(INDEX(Raw!$H$6:$EZ$2076,MATCH($B83&amp;$D83&amp;$B$6,Raw!$A$6:$A$2076,0),MATCH(AG$6,Raw!$H$5:$EZ$5,0))/60/60/24,"-")</f>
        <v>4.5266203703703704E-2</v>
      </c>
      <c r="AH83" s="21"/>
      <c r="AI83" s="21">
        <f>IFERROR(INDEX(Raw!$H$6:$EZ$2076,MATCH($B83&amp;$D83&amp;$B$6,Raw!$A$6:$A$2076,0),MATCH(AI$6,Raw!$H$5:$EZ$5,0)),"-")</f>
        <v>293840</v>
      </c>
      <c r="AJ83" s="166"/>
      <c r="AK83" s="21">
        <f>IFERROR(INDEX(Raw!$H$6:$EZ$2076,MATCH($B83&amp;$D83&amp;$B$6,Raw!$A$6:$A$2076,0),MATCH(AK$6,Raw!$H$5:$EZ$5,0))/60/60,"-")</f>
        <v>159263.84027777778</v>
      </c>
      <c r="AL83" s="196">
        <f>IFERROR(INDEX(Raw!$H$6:$EZ$2076,MATCH($B83&amp;$D83&amp;$B$6,Raw!$A$6:$A$2076,0),MATCH(AL$6,Raw!$H$5:$EZ$5,0))/60/60/24,"-")</f>
        <v>2.2581018518518518E-2</v>
      </c>
      <c r="AM83" s="202">
        <f>IFERROR(INDEX(Raw!$H$6:$EZ$2076,MATCH($B83&amp;$D83&amp;$B$6,Raw!$A$6:$A$2076,0),MATCH(AM$6,Raw!$H$5:$EZ$5,0))/60/60/24,"-")</f>
        <v>4.8136574074074068E-2</v>
      </c>
      <c r="AN83" s="21"/>
      <c r="AO83" s="21">
        <f>IFERROR(INDEX(Raw!$H$6:$EZ$2076,MATCH($B83&amp;$D83&amp;$B$6,Raw!$A$6:$A$2076,0),MATCH(AO$6,Raw!$H$5:$EZ$5,0)),"-")</f>
        <v>9051</v>
      </c>
      <c r="AP83" s="166"/>
      <c r="AQ83" s="21">
        <f>IFERROR(INDEX(Raw!$H$6:$EZ$2076,MATCH($B83&amp;$D83&amp;$B$6,Raw!$A$6:$A$2076,0),MATCH(AQ$6,Raw!$H$5:$EZ$5,0))/60/60,"-")</f>
        <v>15360.194166666666</v>
      </c>
      <c r="AR83" s="196">
        <f>IFERROR(INDEX(Raw!$H$6:$EZ$2076,MATCH($B83&amp;$D83&amp;$B$6,Raw!$A$6:$A$2076,0),MATCH(AR$6,Raw!$H$5:$EZ$5,0))/60/60/24,"-")</f>
        <v>7.0706018518518515E-2</v>
      </c>
      <c r="AS83" s="202">
        <f>IFERROR(INDEX(Raw!$H$6:$EZ$2076,MATCH($B83&amp;$D83&amp;$B$6,Raw!$A$6:$A$2076,0),MATCH(AS$6,Raw!$H$5:$EZ$5,0))/60/60/24,"-")</f>
        <v>0.16297453703703704</v>
      </c>
      <c r="AT83" s="21"/>
      <c r="AU83" s="223">
        <f>IFERROR(INDEX(Raw!$H$6:$EZ$2076,MATCH($B83&amp;$D83&amp;$B$6,Raw!$A$6:$A$2076,0),MATCH(AU$6,Raw!$H$5:$EZ$5,0)),"-")</f>
        <v>4364</v>
      </c>
      <c r="AV83" s="166"/>
      <c r="AW83" s="223">
        <f>IFERROR(INDEX(Raw!$H$6:$EZ$2076,MATCH($B83&amp;$D83&amp;$B$6,Raw!$A$6:$A$2076,0),MATCH(AW$6,Raw!$H$5:$EZ$5,0))/60/60,"-")</f>
        <v>7396.024166666667</v>
      </c>
      <c r="AX83" s="196">
        <f>IFERROR(INDEX(Raw!$H$6:$EZ$2076,MATCH($B83&amp;$D83&amp;$B$6,Raw!$A$6:$A$2076,0),MATCH(AX$6,Raw!$H$5:$EZ$5,0))/60/60/24,"-")</f>
        <v>7.0613425925925927E-2</v>
      </c>
      <c r="AY83" s="202">
        <f>IFERROR(INDEX(Raw!$H$6:$EZ$2076,MATCH($B83&amp;$D83&amp;$B$6,Raw!$A$6:$A$2076,0),MATCH(AY$6,Raw!$H$5:$EZ$5,0))/60/60/24,"-")</f>
        <v>0.16677083333333334</v>
      </c>
      <c r="AZ83" s="21"/>
      <c r="BA83" s="21">
        <f>IFERROR(INDEX(Raw!$H$6:$EZ$2076,MATCH($B83&amp;$D83&amp;$B$6,Raw!$A$6:$A$2076,0),MATCH(BA$6,Raw!$H$5:$EZ$5,0)),"-")</f>
        <v>10722</v>
      </c>
      <c r="BB83" s="166"/>
      <c r="BC83" s="21">
        <f>IFERROR(INDEX(Raw!$H$6:$EZ$2076,MATCH($B83&amp;$D83&amp;$B$6,Raw!$A$6:$A$2076,0),MATCH(BC$6,Raw!$H$5:$EZ$5,0))/60/60,"-")</f>
        <v>29469.027222222223</v>
      </c>
      <c r="BD83" s="196">
        <f>IFERROR(INDEX(Raw!$H$6:$EZ$2076,MATCH($B83&amp;$D83&amp;$B$6,Raw!$A$6:$A$2076,0),MATCH(BD$6,Raw!$H$5:$EZ$5,0))/60/60/24,"-")</f>
        <v>0.1145138888888889</v>
      </c>
      <c r="BE83" s="202">
        <f>IFERROR(INDEX(Raw!$H$6:$EZ$2076,MATCH($B83&amp;$D83&amp;$B$6,Raw!$A$6:$A$2076,0),MATCH(BE$6,Raw!$H$5:$EZ$5,0))/60/60/24,"-")</f>
        <v>0.26563657407407409</v>
      </c>
      <c r="BF83" s="21"/>
      <c r="BG83" s="21">
        <f>IFERROR(INDEX(Raw!$H$6:$EZ$2076,MATCH($B83&amp;$D83&amp;$B$6,Raw!$A$6:$A$2076,0),MATCH(BG$6,Raw!$H$5:$EZ$5,0)),"-")</f>
        <v>1921</v>
      </c>
      <c r="BH83" s="166"/>
      <c r="BI83" s="21">
        <f>IFERROR(INDEX(Raw!$H$6:$EZ$2076,MATCH($B83&amp;$D83&amp;$B$6,Raw!$A$6:$A$2076,0),MATCH(BI$6,Raw!$H$5:$EZ$5,0))/60/60,"-")</f>
        <v>5539.2783333333336</v>
      </c>
      <c r="BJ83" s="196">
        <f>IFERROR(INDEX(Raw!$H$6:$EZ$2076,MATCH($B83&amp;$D83&amp;$B$6,Raw!$A$6:$A$2076,0),MATCH(BJ$6,Raw!$H$5:$EZ$5,0))/60/60/24,"-")</f>
        <v>0.12015046296296296</v>
      </c>
      <c r="BK83" s="202">
        <f>IFERROR(INDEX(Raw!$H$6:$EZ$2076,MATCH($B83&amp;$D83&amp;$B$6,Raw!$A$6:$A$2076,0),MATCH(BK$6,Raw!$H$5:$EZ$5,0))/60/60/24,"-")</f>
        <v>0.31387731481481479</v>
      </c>
      <c r="BL83" s="166"/>
      <c r="BM83" s="220" t="s">
        <v>152</v>
      </c>
    </row>
    <row r="84" spans="1:65" s="1" customFormat="1" collapsed="1" x14ac:dyDescent="0.25">
      <c r="A84" s="188">
        <f t="shared" si="44"/>
        <v>44986</v>
      </c>
      <c r="B84" s="147" t="s">
        <v>147</v>
      </c>
      <c r="C84" s="139" t="s">
        <v>142</v>
      </c>
      <c r="D84" s="95" t="s">
        <v>142</v>
      </c>
      <c r="E84" s="222">
        <f>IFERROR(INDEX(Raw!$H$6:$EZ$2076,MATCH($B84&amp;$D84&amp;$B$6,Raw!$A$6:$A$2076,0),MATCH(E$6,Raw!$H$5:$EZ$5,0)),"-")</f>
        <v>875</v>
      </c>
      <c r="F84" s="391"/>
      <c r="G84" s="225">
        <f>IFERROR(INDEX(Raw!$H$6:$EZ$2076,MATCH($B84&amp;$D84&amp;$B$6,Raw!$A$6:$A$2076,0),MATCH(G$6,Raw!$H$5:$EZ$5,0))/60/60,"-")</f>
        <v>151.75666666666666</v>
      </c>
      <c r="H84" s="197">
        <f>IFERROR(INDEX(Raw!$H$6:$EZ$2076,MATCH($B84&amp;$D84&amp;$B$6,Raw!$A$6:$A$2076,0),MATCH(H$6,Raw!$H$5:$EZ$5,0))/60/60/24,"-")</f>
        <v>7.2222222222222228E-3</v>
      </c>
      <c r="I84" s="206">
        <f>IFERROR(INDEX(Raw!$H$6:$EZ$2076,MATCH($B84&amp;$D84&amp;$B$6,Raw!$A$6:$A$2076,0),MATCH(I$6,Raw!$H$5:$EZ$5,0))/60/60/24,"-")</f>
        <v>1.1979166666666666E-2</v>
      </c>
      <c r="J84" s="166"/>
      <c r="K84" s="225">
        <f>IFERROR(INDEX(Raw!$H$6:$EZ$2076,MATCH($B84&amp;$D84&amp;$B$6,Raw!$A$6:$A$2076,0),MATCH(K$6,Raw!$H$5:$EZ$5,0)),"-")</f>
        <v>478</v>
      </c>
      <c r="L84" s="391"/>
      <c r="M84" s="225">
        <f>IFERROR(INDEX(Raw!$H$6:$EZ$2076,MATCH($B84&amp;$D84&amp;$B$6,Raw!$A$6:$A$2076,0),MATCH(M$6,Raw!$H$5:$EZ$5,0))/60/60,"-")</f>
        <v>70.809444444444438</v>
      </c>
      <c r="N84" s="197">
        <f>IFERROR(INDEX(Raw!$H$6:$EZ$2076,MATCH($B84&amp;$D84&amp;$B$6,Raw!$A$6:$A$2076,0),MATCH(N$6,Raw!$H$5:$EZ$5,0))/60/60/24,"-")</f>
        <v>6.168981481481481E-3</v>
      </c>
      <c r="O84" s="206">
        <f>IFERROR(INDEX(Raw!$H$6:$EZ$2076,MATCH($B84&amp;$D84&amp;$B$6,Raw!$A$6:$A$2076,0),MATCH(O$6,Raw!$H$5:$EZ$5,0))/60/60/24,"-")</f>
        <v>1.1284722222222222E-2</v>
      </c>
      <c r="P84" s="21"/>
      <c r="Q84" s="22">
        <f>IFERROR(INDEX(Raw!$H$6:$EZ$2076,MATCH($B84&amp;$D84&amp;$B$6,Raw!$A$6:$A$2076,0),MATCH(Q$6,Raw!$H$5:$EZ$5,0)),"-")</f>
        <v>75596</v>
      </c>
      <c r="R84" s="391"/>
      <c r="S84" s="22">
        <f>IFERROR(INDEX(Raw!$H$6:$EZ$2076,MATCH($B84&amp;$D84&amp;$B$6,Raw!$A$6:$A$2076,0),MATCH(S$6,Raw!$H$5:$EZ$5,0))/60/60,"-")</f>
        <v>11085.627222222221</v>
      </c>
      <c r="T84" s="197">
        <f>IFERROR(INDEX(Raw!$H$6:$EZ$2076,MATCH($B84&amp;$D84&amp;$B$6,Raw!$A$6:$A$2076,0),MATCH(T$6,Raw!$H$5:$EZ$5,0))/60/60/24,"-")</f>
        <v>6.1111111111111114E-3</v>
      </c>
      <c r="U84" s="206">
        <f>IFERROR(INDEX(Raw!$H$6:$EZ$2076,MATCH($B84&amp;$D84&amp;$B$6,Raw!$A$6:$A$2076,0),MATCH(U$6,Raw!$H$5:$EZ$5,0))/60/60/24,"-")</f>
        <v>1.0833333333333334E-2</v>
      </c>
      <c r="V84" s="21"/>
      <c r="W84" s="22">
        <f>IFERROR(INDEX(Raw!$H$6:$EZ$2076,MATCH($B84&amp;$D84&amp;$B$6,Raw!$A$6:$A$2076,0),MATCH(W$6,Raw!$H$5:$EZ$5,0)),"-")</f>
        <v>31134</v>
      </c>
      <c r="X84" s="391"/>
      <c r="Y84" s="22">
        <f>IFERROR(INDEX(Raw!$H$6:$EZ$2076,MATCH($B84&amp;$D84&amp;$B$6,Raw!$A$6:$A$2076,0),MATCH(Y$6,Raw!$H$5:$EZ$5,0))/60/60,"-")</f>
        <v>19644.027777777777</v>
      </c>
      <c r="Z84" s="197">
        <f>IFERROR(INDEX(Raw!$H$6:$EZ$2076,MATCH($B84&amp;$D84&amp;$B$6,Raw!$A$6:$A$2076,0),MATCH(Z$6,Raw!$H$5:$EZ$5,0))/60/60/24,"-")</f>
        <v>2.6284722222222223E-2</v>
      </c>
      <c r="AA84" s="206">
        <f>IFERROR(INDEX(Raw!$H$6:$EZ$2076,MATCH($B84&amp;$D84&amp;$B$6,Raw!$A$6:$A$2076,0),MATCH(AA$6,Raw!$H$5:$EZ$5,0))/60/60/24,"-")</f>
        <v>5.5798611111111111E-2</v>
      </c>
      <c r="AB84" s="21"/>
      <c r="AC84" s="225">
        <f>IFERROR(INDEX(Raw!$H$6:$EZ$2076,MATCH($B84&amp;$D84&amp;$B$6,Raw!$A$6:$A$2076,0),MATCH(AC$6,Raw!$H$5:$EZ$5,0)),"-")</f>
        <v>10951</v>
      </c>
      <c r="AD84" s="391"/>
      <c r="AE84" s="225">
        <f>IFERROR(INDEX(Raw!$H$6:$EZ$2076,MATCH($B84&amp;$D84&amp;$B$6,Raw!$A$6:$A$2076,0),MATCH(AE$6,Raw!$H$5:$EZ$5,0))/60/60,"-")</f>
        <v>6841.618611111111</v>
      </c>
      <c r="AF84" s="197">
        <f>IFERROR(INDEX(Raw!$H$6:$EZ$2076,MATCH($B84&amp;$D84&amp;$B$6,Raw!$A$6:$A$2076,0),MATCH(AF$6,Raw!$H$5:$EZ$5,0))/60/60/24,"-")</f>
        <v>2.6030092592592594E-2</v>
      </c>
      <c r="AG84" s="206">
        <f>IFERROR(INDEX(Raw!$H$6:$EZ$2076,MATCH($B84&amp;$D84&amp;$B$6,Raw!$A$6:$A$2076,0),MATCH(AG$6,Raw!$H$5:$EZ$5,0))/60/60/24,"-")</f>
        <v>5.8182870370370371E-2</v>
      </c>
      <c r="AH84" s="21"/>
      <c r="AI84" s="22">
        <f>IFERROR(INDEX(Raw!$H$6:$EZ$2076,MATCH($B84&amp;$D84&amp;$B$6,Raw!$A$6:$A$2076,0),MATCH(AI$6,Raw!$H$5:$EZ$5,0)),"-")</f>
        <v>336350</v>
      </c>
      <c r="AJ84" s="391"/>
      <c r="AK84" s="22">
        <f>IFERROR(INDEX(Raw!$H$6:$EZ$2076,MATCH($B84&amp;$D84&amp;$B$6,Raw!$A$6:$A$2076,0),MATCH(AK$6,Raw!$H$5:$EZ$5,0))/60/60,"-")</f>
        <v>223017.24777777778</v>
      </c>
      <c r="AL84" s="197">
        <f>IFERROR(INDEX(Raw!$H$6:$EZ$2076,MATCH($B84&amp;$D84&amp;$B$6,Raw!$A$6:$A$2076,0),MATCH(AL$6,Raw!$H$5:$EZ$5,0))/60/60/24,"-")</f>
        <v>2.7627314814814813E-2</v>
      </c>
      <c r="AM84" s="206">
        <f>IFERROR(INDEX(Raw!$H$6:$EZ$2076,MATCH($B84&amp;$D84&amp;$B$6,Raw!$A$6:$A$2076,0),MATCH(AM$6,Raw!$H$5:$EZ$5,0))/60/60/24,"-")</f>
        <v>6.027777777777777E-2</v>
      </c>
      <c r="AN84" s="21"/>
      <c r="AO84" s="22">
        <f>IFERROR(INDEX(Raw!$H$6:$EZ$2076,MATCH($B84&amp;$D84&amp;$B$6,Raw!$A$6:$A$2076,0),MATCH(AO$6,Raw!$H$5:$EZ$5,0)),"-")</f>
        <v>10160</v>
      </c>
      <c r="AP84" s="391"/>
      <c r="AQ84" s="22">
        <f>IFERROR(INDEX(Raw!$H$6:$EZ$2076,MATCH($B84&amp;$D84&amp;$B$6,Raw!$A$6:$A$2076,0),MATCH(AQ$6,Raw!$H$5:$EZ$5,0))/60/60,"-")</f>
        <v>24064.964722222223</v>
      </c>
      <c r="AR84" s="197">
        <f>IFERROR(INDEX(Raw!$H$6:$EZ$2076,MATCH($B84&amp;$D84&amp;$B$6,Raw!$A$6:$A$2076,0),MATCH(AR$6,Raw!$H$5:$EZ$5,0))/60/60/24,"-")</f>
        <v>9.8692129629629644E-2</v>
      </c>
      <c r="AS84" s="206">
        <f>IFERROR(INDEX(Raw!$H$6:$EZ$2076,MATCH($B84&amp;$D84&amp;$B$6,Raw!$A$6:$A$2076,0),MATCH(AS$6,Raw!$H$5:$EZ$5,0))/60/60/24,"-")</f>
        <v>0.23405092592592594</v>
      </c>
      <c r="AT84" s="21"/>
      <c r="AU84" s="225">
        <f>IFERROR(INDEX(Raw!$H$6:$EZ$2076,MATCH($B84&amp;$D84&amp;$B$6,Raw!$A$6:$A$2076,0),MATCH(AU$6,Raw!$H$5:$EZ$5,0)),"-")</f>
        <v>4642</v>
      </c>
      <c r="AV84" s="391"/>
      <c r="AW84" s="225">
        <f>IFERROR(INDEX(Raw!$H$6:$EZ$2076,MATCH($B84&amp;$D84&amp;$B$6,Raw!$A$6:$A$2076,0),MATCH(AW$6,Raw!$H$5:$EZ$5,0))/60/60,"-")</f>
        <v>10044.540277777776</v>
      </c>
      <c r="AX84" s="197">
        <f>IFERROR(INDEX(Raw!$H$6:$EZ$2076,MATCH($B84&amp;$D84&amp;$B$6,Raw!$A$6:$A$2076,0),MATCH(AX$6,Raw!$H$5:$EZ$5,0))/60/60/24,"-")</f>
        <v>9.0162037037037054E-2</v>
      </c>
      <c r="AY84" s="206">
        <f>IFERROR(INDEX(Raw!$H$6:$EZ$2076,MATCH($B84&amp;$D84&amp;$B$6,Raw!$A$6:$A$2076,0),MATCH(AY$6,Raw!$H$5:$EZ$5,0))/60/60/24,"-")</f>
        <v>0.21905092592592593</v>
      </c>
      <c r="AZ84" s="21"/>
      <c r="BA84" s="22">
        <f>IFERROR(INDEX(Raw!$H$6:$EZ$2076,MATCH($B84&amp;$D84&amp;$B$6,Raw!$A$6:$A$2076,0),MATCH(BA$6,Raw!$H$5:$EZ$5,0)),"-")</f>
        <v>12412</v>
      </c>
      <c r="BB84" s="391"/>
      <c r="BC84" s="22">
        <f>IFERROR(INDEX(Raw!$H$6:$EZ$2076,MATCH($B84&amp;$D84&amp;$B$6,Raw!$A$6:$A$2076,0),MATCH(BC$6,Raw!$H$5:$EZ$5,0))/60/60,"-")</f>
        <v>43043.005833333336</v>
      </c>
      <c r="BD84" s="197">
        <f>IFERROR(INDEX(Raw!$H$6:$EZ$2076,MATCH($B84&amp;$D84&amp;$B$6,Raw!$A$6:$A$2076,0),MATCH(BD$6,Raw!$H$5:$EZ$5,0))/60/60/24,"-")</f>
        <v>0.14449074074074073</v>
      </c>
      <c r="BE84" s="206">
        <f>IFERROR(INDEX(Raw!$H$6:$EZ$2076,MATCH($B84&amp;$D84&amp;$B$6,Raw!$A$6:$A$2076,0),MATCH(BE$6,Raw!$H$5:$EZ$5,0))/60/60/24,"-")</f>
        <v>0.33479166666666665</v>
      </c>
      <c r="BF84" s="21"/>
      <c r="BG84" s="22">
        <f>IFERROR(INDEX(Raw!$H$6:$EZ$2076,MATCH($B84&amp;$D84&amp;$B$6,Raw!$A$6:$A$2076,0),MATCH(BG$6,Raw!$H$5:$EZ$5,0)),"-")</f>
        <v>2011</v>
      </c>
      <c r="BH84" s="391"/>
      <c r="BI84" s="22">
        <f>IFERROR(INDEX(Raw!$H$6:$EZ$2076,MATCH($B84&amp;$D84&amp;$B$6,Raw!$A$6:$A$2076,0),MATCH(BI$6,Raw!$H$5:$EZ$5,0))/60/60,"-")</f>
        <v>7224.4719444444445</v>
      </c>
      <c r="BJ84" s="197">
        <f>IFERROR(INDEX(Raw!$H$6:$EZ$2076,MATCH($B84&amp;$D84&amp;$B$6,Raw!$A$6:$A$2076,0),MATCH(BJ$6,Raw!$H$5:$EZ$5,0))/60/60/24,"-")</f>
        <v>0.1496875</v>
      </c>
      <c r="BK84" s="206">
        <f>IFERROR(INDEX(Raw!$H$6:$EZ$2076,MATCH($B84&amp;$D84&amp;$B$6,Raw!$A$6:$A$2076,0),MATCH(BK$6,Raw!$H$5:$EZ$5,0))/60/60/24,"-")</f>
        <v>0.35457175925925921</v>
      </c>
      <c r="BL84" s="166"/>
      <c r="BM84" s="222" t="s">
        <v>152</v>
      </c>
    </row>
    <row r="85" spans="1:65" ht="17.5" x14ac:dyDescent="0.35">
      <c r="A85" s="188">
        <f t="shared" si="44"/>
        <v>45017</v>
      </c>
      <c r="B85" s="146" t="s">
        <v>133</v>
      </c>
      <c r="C85" s="189" t="s">
        <v>143</v>
      </c>
      <c r="D85" s="99" t="s">
        <v>143</v>
      </c>
      <c r="E85" s="250">
        <f>IFERROR(INDEX(Raw!$H$6:$EZ$2076,MATCH($B85&amp;$D85&amp;$B$6,Raw!$A$6:$A$2076,0),MATCH(E$6,Raw!$H$5:$EZ$5,0)),"-")</f>
        <v>711</v>
      </c>
      <c r="F85" s="183"/>
      <c r="G85" s="251">
        <f>IFERROR(INDEX(Raw!$H$6:$EZ$2076,MATCH($B85&amp;$D85&amp;$B$6,Raw!$A$6:$A$2076,0),MATCH(G$6,Raw!$H$5:$EZ$5,0))/60/60,"-")</f>
        <v>107.12166666666667</v>
      </c>
      <c r="H85" s="195">
        <f>IFERROR(INDEX(Raw!$H$6:$EZ$2076,MATCH($B85&amp;$D85&amp;$B$6,Raw!$A$6:$A$2076,0),MATCH(H$6,Raw!$H$5:$EZ$5,0))/60/60/24,"-")</f>
        <v>6.2731481481481484E-3</v>
      </c>
      <c r="I85" s="203">
        <f>IFERROR(INDEX(Raw!$H$6:$EZ$2076,MATCH($B85&amp;$D85&amp;$B$6,Raw!$A$6:$A$2076,0),MATCH(I$6,Raw!$H$5:$EZ$5,0))/60/60/24,"-")</f>
        <v>1.0706018518518517E-2</v>
      </c>
      <c r="J85" s="183"/>
      <c r="K85" s="251">
        <f>IFERROR(INDEX(Raw!$H$6:$EZ$2076,MATCH($B85&amp;$D85&amp;$B$6,Raw!$A$6:$A$2076,0),MATCH(K$6,Raw!$H$5:$EZ$5,0)),"-")</f>
        <v>437</v>
      </c>
      <c r="L85" s="183"/>
      <c r="M85" s="251">
        <f>IFERROR(INDEX(Raw!$H$6:$EZ$2076,MATCH($B85&amp;$D85&amp;$B$6,Raw!$A$6:$A$2076,0),MATCH(M$6,Raw!$H$5:$EZ$5,0))/60/60,"-")</f>
        <v>62.593611111111116</v>
      </c>
      <c r="N85" s="195">
        <f>IFERROR(INDEX(Raw!$H$6:$EZ$2076,MATCH($B85&amp;$D85&amp;$B$6,Raw!$A$6:$A$2076,0),MATCH(N$6,Raw!$H$5:$EZ$5,0))/60/60/24,"-")</f>
        <v>5.9722222222222225E-3</v>
      </c>
      <c r="O85" s="203">
        <f>IFERROR(INDEX(Raw!$H$6:$EZ$2076,MATCH($B85&amp;$D85&amp;$B$6,Raw!$A$6:$A$2076,0),MATCH(O$6,Raw!$H$5:$EZ$5,0))/60/60/24,"-")</f>
        <v>1.1307870370370371E-2</v>
      </c>
      <c r="P85" s="21"/>
      <c r="Q85" s="149">
        <f>IFERROR(INDEX(Raw!$H$6:$EZ$2076,MATCH($B85&amp;$D85&amp;$B$6,Raw!$A$6:$A$2076,0),MATCH(Q$6,Raw!$H$5:$EZ$5,0)),"-")</f>
        <v>70849</v>
      </c>
      <c r="R85" s="183"/>
      <c r="S85" s="149">
        <f>IFERROR(INDEX(Raw!$H$6:$EZ$2076,MATCH($B85&amp;$D85&amp;$B$6,Raw!$A$6:$A$2076,0),MATCH(S$6,Raw!$H$5:$EZ$5,0))/60/60,"-")</f>
        <v>9561.3663888888877</v>
      </c>
      <c r="T85" s="195">
        <f>IFERROR(INDEX(Raw!$H$6:$EZ$2076,MATCH($B85&amp;$D85&amp;$B$6,Raw!$A$6:$A$2076,0),MATCH(T$6,Raw!$H$5:$EZ$5,0))/60/60/24,"-")</f>
        <v>5.6249999999999989E-3</v>
      </c>
      <c r="U85" s="203">
        <f>IFERROR(INDEX(Raw!$H$6:$EZ$2076,MATCH($B85&amp;$D85&amp;$B$6,Raw!$A$6:$A$2076,0),MATCH(U$6,Raw!$H$5:$EZ$5,0))/60/60/24,"-")</f>
        <v>1.0023148148148147E-2</v>
      </c>
      <c r="V85" s="21"/>
      <c r="W85" s="149">
        <f>IFERROR(INDEX(Raw!$H$6:$EZ$2076,MATCH($B85&amp;$D85&amp;$B$6,Raw!$A$6:$A$2076,0),MATCH(W$6,Raw!$H$5:$EZ$5,0)),"-")</f>
        <v>26214</v>
      </c>
      <c r="X85" s="183"/>
      <c r="Y85" s="149">
        <f>IFERROR(INDEX(Raw!$H$6:$EZ$2076,MATCH($B85&amp;$D85&amp;$B$6,Raw!$A$6:$A$2076,0),MATCH(Y$6,Raw!$H$5:$EZ$5,0))/60/60,"-")</f>
        <v>12376.067777777778</v>
      </c>
      <c r="Z85" s="195">
        <f>IFERROR(INDEX(Raw!$H$6:$EZ$2076,MATCH($B85&amp;$D85&amp;$B$6,Raw!$A$6:$A$2076,0),MATCH(Z$6,Raw!$H$5:$EZ$5,0))/60/60/24,"-")</f>
        <v>1.9675925925925927E-2</v>
      </c>
      <c r="AA85" s="203">
        <f>IFERROR(INDEX(Raw!$H$6:$EZ$2076,MATCH($B85&amp;$D85&amp;$B$6,Raw!$A$6:$A$2076,0),MATCH(AA$6,Raw!$H$5:$EZ$5,0))/60/60/24,"-")</f>
        <v>4.0127314814814817E-2</v>
      </c>
      <c r="AB85" s="21"/>
      <c r="AC85" s="251">
        <f>IFERROR(INDEX(Raw!$H$6:$EZ$2076,MATCH($B85&amp;$D85&amp;$B$6,Raw!$A$6:$A$2076,0),MATCH(AC$6,Raw!$H$5:$EZ$5,0)),"-")</f>
        <v>10219</v>
      </c>
      <c r="AD85" s="183"/>
      <c r="AE85" s="251">
        <f>IFERROR(INDEX(Raw!$H$6:$EZ$2076,MATCH($B85&amp;$D85&amp;$B$6,Raw!$A$6:$A$2076,0),MATCH(AE$6,Raw!$H$5:$EZ$5,0))/60/60,"-")</f>
        <v>4445.741944444444</v>
      </c>
      <c r="AF85" s="195">
        <f>IFERROR(INDEX(Raw!$H$6:$EZ$2076,MATCH($B85&amp;$D85&amp;$B$6,Raw!$A$6:$A$2076,0),MATCH(AF$6,Raw!$H$5:$EZ$5,0))/60/60/24,"-")</f>
        <v>1.8124999999999999E-2</v>
      </c>
      <c r="AG85" s="203">
        <f>IFERROR(INDEX(Raw!$H$6:$EZ$2076,MATCH($B85&amp;$D85&amp;$B$6,Raw!$A$6:$A$2076,0),MATCH(AG$6,Raw!$H$5:$EZ$5,0))/60/60/24,"-")</f>
        <v>3.9803240740740743E-2</v>
      </c>
      <c r="AH85" s="21"/>
      <c r="AI85" s="149">
        <f>IFERROR(INDEX(Raw!$H$6:$EZ$2076,MATCH($B85&amp;$D85&amp;$B$6,Raw!$A$6:$A$2076,0),MATCH(AI$6,Raw!$H$5:$EZ$5,0)),"-")</f>
        <v>324266</v>
      </c>
      <c r="AJ85" s="183"/>
      <c r="AK85" s="149">
        <f>IFERROR(INDEX(Raw!$H$6:$EZ$2076,MATCH($B85&amp;$D85&amp;$B$6,Raw!$A$6:$A$2076,0),MATCH(AK$6,Raw!$H$5:$EZ$5,0))/60/60,"-")</f>
        <v>154828.24611111113</v>
      </c>
      <c r="AL85" s="195">
        <f>IFERROR(INDEX(Raw!$H$6:$EZ$2076,MATCH($B85&amp;$D85&amp;$B$6,Raw!$A$6:$A$2076,0),MATCH(AL$6,Raw!$H$5:$EZ$5,0))/60/60/24,"-")</f>
        <v>1.9895833333333331E-2</v>
      </c>
      <c r="AM85" s="203">
        <f>IFERROR(INDEX(Raw!$H$6:$EZ$2076,MATCH($B85&amp;$D85&amp;$B$6,Raw!$A$6:$A$2076,0),MATCH(AM$6,Raw!$H$5:$EZ$5,0))/60/60/24,"-")</f>
        <v>4.2222222222222217E-2</v>
      </c>
      <c r="AN85" s="21"/>
      <c r="AO85" s="149">
        <f>IFERROR(INDEX(Raw!$H$6:$EZ$2076,MATCH($B85&amp;$D85&amp;$B$6,Raw!$A$6:$A$2076,0),MATCH(AO$6,Raw!$H$5:$EZ$5,0)),"-")</f>
        <v>9797</v>
      </c>
      <c r="AP85" s="183"/>
      <c r="AQ85" s="149">
        <f>IFERROR(INDEX(Raw!$H$6:$EZ$2076,MATCH($B85&amp;$D85&amp;$B$6,Raw!$A$6:$A$2076,0),MATCH(AQ$6,Raw!$H$5:$EZ$5,0))/60/60,"-")</f>
        <v>15621.176388888889</v>
      </c>
      <c r="AR85" s="195">
        <f>IFERROR(INDEX(Raw!$H$6:$EZ$2076,MATCH($B85&amp;$D85&amp;$B$6,Raw!$A$6:$A$2076,0),MATCH(AR$6,Raw!$H$5:$EZ$5,0))/60/60/24,"-")</f>
        <v>6.6435185185185194E-2</v>
      </c>
      <c r="AS85" s="203">
        <f>IFERROR(INDEX(Raw!$H$6:$EZ$2076,MATCH($B85&amp;$D85&amp;$B$6,Raw!$A$6:$A$2076,0),MATCH(AS$6,Raw!$H$5:$EZ$5,0))/60/60/24,"-")</f>
        <v>0.14961805555555555</v>
      </c>
      <c r="AT85" s="149"/>
      <c r="AU85" s="251">
        <f>IFERROR(INDEX(Raw!$H$6:$EZ$2076,MATCH($B85&amp;$D85&amp;$B$6,Raw!$A$6:$A$2076,0),MATCH(AU$6,Raw!$H$5:$EZ$5,0)),"-")</f>
        <v>4935</v>
      </c>
      <c r="AV85" s="183"/>
      <c r="AW85" s="251">
        <f>IFERROR(INDEX(Raw!$H$6:$EZ$2076,MATCH($B85&amp;$D85&amp;$B$6,Raw!$A$6:$A$2076,0),MATCH(AW$6,Raw!$H$5:$EZ$5,0))/60/60,"-")</f>
        <v>7222.9291666666668</v>
      </c>
      <c r="AX85" s="195">
        <f>IFERROR(INDEX(Raw!$H$6:$EZ$2076,MATCH($B85&amp;$D85&amp;$B$6,Raw!$A$6:$A$2076,0),MATCH(AX$6,Raw!$H$5:$EZ$5,0))/60/60/24,"-")</f>
        <v>6.0983796296296293E-2</v>
      </c>
      <c r="AY85" s="203">
        <f>IFERROR(INDEX(Raw!$H$6:$EZ$2076,MATCH($B85&amp;$D85&amp;$B$6,Raw!$A$6:$A$2076,0),MATCH(AY$6,Raw!$H$5:$EZ$5,0))/60/60/24,"-")</f>
        <v>0.14129629629629628</v>
      </c>
      <c r="AZ85" s="149"/>
      <c r="BA85" s="149">
        <f>IFERROR(INDEX(Raw!$H$6:$EZ$2076,MATCH($B85&amp;$D85&amp;$B$6,Raw!$A$6:$A$2076,0),MATCH(BA$6,Raw!$H$5:$EZ$5,0)),"-")</f>
        <v>11759</v>
      </c>
      <c r="BB85" s="183"/>
      <c r="BC85" s="149">
        <f>IFERROR(INDEX(Raw!$H$6:$EZ$2076,MATCH($B85&amp;$D85&amp;$B$6,Raw!$A$6:$A$2076,0),MATCH(BC$6,Raw!$H$5:$EZ$5,0))/60/60,"-")</f>
        <v>28929.64638888889</v>
      </c>
      <c r="BD85" s="195">
        <f>IFERROR(INDEX(Raw!$H$6:$EZ$2076,MATCH($B85&amp;$D85&amp;$B$6,Raw!$A$6:$A$2076,0),MATCH(BD$6,Raw!$H$5:$EZ$5,0))/60/60/24,"-")</f>
        <v>0.10251157407407407</v>
      </c>
      <c r="BE85" s="203">
        <f>IFERROR(INDEX(Raw!$H$6:$EZ$2076,MATCH($B85&amp;$D85&amp;$B$6,Raw!$A$6:$A$2076,0),MATCH(BE$6,Raw!$H$5:$EZ$5,0))/60/60/24,"-")</f>
        <v>0.23079861111111113</v>
      </c>
      <c r="BF85" s="149"/>
      <c r="BG85" s="149">
        <f>IFERROR(INDEX(Raw!$H$6:$EZ$2076,MATCH($B85&amp;$D85&amp;$B$6,Raw!$A$6:$A$2076,0),MATCH(BG$6,Raw!$H$5:$EZ$5,0)),"-")</f>
        <v>2183</v>
      </c>
      <c r="BH85" s="183"/>
      <c r="BI85" s="149">
        <f>IFERROR(INDEX(Raw!$H$6:$EZ$2076,MATCH($B85&amp;$D85&amp;$B$6,Raw!$A$6:$A$2076,0),MATCH(BI$6,Raw!$H$5:$EZ$5,0))/60/60,"-")</f>
        <v>5593.3716666666669</v>
      </c>
      <c r="BJ85" s="195">
        <f>IFERROR(INDEX(Raw!$H$6:$EZ$2076,MATCH($B85&amp;$D85&amp;$B$6,Raw!$A$6:$A$2076,0),MATCH(BJ$6,Raw!$H$5:$EZ$5,0))/60/60/24,"-")</f>
        <v>0.10675925925925926</v>
      </c>
      <c r="BK85" s="203">
        <f>IFERROR(INDEX(Raw!$H$6:$EZ$2076,MATCH($B85&amp;$D85&amp;$B$6,Raw!$A$6:$A$2076,0),MATCH(BK$6,Raw!$H$5:$EZ$5,0))/60/60/24,"-")</f>
        <v>0.27863425925925928</v>
      </c>
      <c r="BL85" s="183"/>
      <c r="BM85" s="250" t="str">
        <f>IFERROR(INDEX(Raw!$H$6:$EZ$2076,MATCH($B85&amp;$D85&amp;$B$6,Raw!$A$6:$A$2076,0),MATCH(BM$6,Raw!$H$5:$EZ$5,0)),"-")</f>
        <v>-</v>
      </c>
    </row>
    <row r="86" spans="1:65" x14ac:dyDescent="0.25">
      <c r="A86" s="188">
        <f t="shared" si="44"/>
        <v>45047</v>
      </c>
      <c r="B86" s="145" t="s">
        <v>133</v>
      </c>
      <c r="C86" s="137" t="s">
        <v>144</v>
      </c>
      <c r="D86" s="2" t="s">
        <v>144</v>
      </c>
      <c r="E86" s="250">
        <f>IFERROR(INDEX(Raw!$H$6:$EZ$2076,MATCH($B86&amp;$D86&amp;$B$6,Raw!$A$6:$A$2076,0),MATCH(E$6,Raw!$H$5:$EZ$5,0)),"-")</f>
        <v>832</v>
      </c>
      <c r="F86" s="183"/>
      <c r="G86" s="251">
        <f>IFERROR(INDEX(Raw!$H$6:$EZ$2076,MATCH($B86&amp;$D86&amp;$B$6,Raw!$A$6:$A$2076,0),MATCH(G$6,Raw!$H$5:$EZ$5,0))/60/60,"-")</f>
        <v>131.44166666666666</v>
      </c>
      <c r="H86" s="195">
        <f>IFERROR(INDEX(Raw!$H$6:$EZ$2076,MATCH($B86&amp;$D86&amp;$B$6,Raw!$A$6:$A$2076,0),MATCH(H$6,Raw!$H$5:$EZ$5,0))/60/60/24,"-")</f>
        <v>6.5856481481481469E-3</v>
      </c>
      <c r="I86" s="203">
        <f>IFERROR(INDEX(Raw!$H$6:$EZ$2076,MATCH($B86&amp;$D86&amp;$B$6,Raw!$A$6:$A$2076,0),MATCH(I$6,Raw!$H$5:$EZ$5,0))/60/60/24,"-")</f>
        <v>1.113425925925926E-2</v>
      </c>
      <c r="J86" s="183"/>
      <c r="K86" s="251">
        <f>IFERROR(INDEX(Raw!$H$6:$EZ$2076,MATCH($B86&amp;$D86&amp;$B$6,Raw!$A$6:$A$2076,0),MATCH(K$6,Raw!$H$5:$EZ$5,0)),"-")</f>
        <v>493</v>
      </c>
      <c r="L86" s="183"/>
      <c r="M86" s="251">
        <f>IFERROR(INDEX(Raw!$H$6:$EZ$2076,MATCH($B86&amp;$D86&amp;$B$6,Raw!$A$6:$A$2076,0),MATCH(M$6,Raw!$H$5:$EZ$5,0))/60/60,"-")</f>
        <v>69.75833333333334</v>
      </c>
      <c r="N86" s="195">
        <f>IFERROR(INDEX(Raw!$H$6:$EZ$2076,MATCH($B86&amp;$D86&amp;$B$6,Raw!$A$6:$A$2076,0),MATCH(N$6,Raw!$H$5:$EZ$5,0))/60/60/24,"-")</f>
        <v>5.8912037037037032E-3</v>
      </c>
      <c r="O86" s="203">
        <f>IFERROR(INDEX(Raw!$H$6:$EZ$2076,MATCH($B86&amp;$D86&amp;$B$6,Raw!$A$6:$A$2076,0),MATCH(O$6,Raw!$H$5:$EZ$5,0))/60/60/24,"-")</f>
        <v>1.1018518518518518E-2</v>
      </c>
      <c r="P86" s="149"/>
      <c r="Q86" s="149">
        <f>IFERROR(INDEX(Raw!$H$6:$EZ$2076,MATCH($B86&amp;$D86&amp;$B$6,Raw!$A$6:$A$2076,0),MATCH(Q$6,Raw!$H$5:$EZ$5,0)),"-")</f>
        <v>74830</v>
      </c>
      <c r="R86" s="183"/>
      <c r="S86" s="149">
        <f>IFERROR(INDEX(Raw!$H$6:$EZ$2076,MATCH($B86&amp;$D86&amp;$B$6,Raw!$A$6:$A$2076,0),MATCH(S$6,Raw!$H$5:$EZ$5,0))/60/60,"-")</f>
        <v>10317.65111111111</v>
      </c>
      <c r="T86" s="195">
        <f>IFERROR(INDEX(Raw!$H$6:$EZ$2076,MATCH($B86&amp;$D86&amp;$B$6,Raw!$A$6:$A$2076,0),MATCH(T$6,Raw!$H$5:$EZ$5,0))/60/60/24,"-")</f>
        <v>5.7407407407407416E-3</v>
      </c>
      <c r="U86" s="203">
        <f>IFERROR(INDEX(Raw!$H$6:$EZ$2076,MATCH($B86&amp;$D86&amp;$B$6,Raw!$A$6:$A$2076,0),MATCH(U$6,Raw!$H$5:$EZ$5,0))/60/60/24,"-")</f>
        <v>1.0231481481481482E-2</v>
      </c>
      <c r="V86" s="149"/>
      <c r="W86" s="149">
        <f>IFERROR(INDEX(Raw!$H$6:$EZ$2076,MATCH($B86&amp;$D86&amp;$B$6,Raw!$A$6:$A$2076,0),MATCH(W$6,Raw!$H$5:$EZ$5,0)),"-")</f>
        <v>28502</v>
      </c>
      <c r="X86" s="183"/>
      <c r="Y86" s="149">
        <f>IFERROR(INDEX(Raw!$H$6:$EZ$2076,MATCH($B86&amp;$D86&amp;$B$6,Raw!$A$6:$A$2076,0),MATCH(Y$6,Raw!$H$5:$EZ$5,0))/60/60,"-")</f>
        <v>15473.407499999999</v>
      </c>
      <c r="Z86" s="195">
        <f>IFERROR(INDEX(Raw!$H$6:$EZ$2076,MATCH($B86&amp;$D86&amp;$B$6,Raw!$A$6:$A$2076,0),MATCH(Z$6,Raw!$H$5:$EZ$5,0))/60/60/24,"-")</f>
        <v>2.2615740740740742E-2</v>
      </c>
      <c r="AA86" s="203">
        <f>IFERROR(INDEX(Raw!$H$6:$EZ$2076,MATCH($B86&amp;$D86&amp;$B$6,Raw!$A$6:$A$2076,0),MATCH(AA$6,Raw!$H$5:$EZ$5,0))/60/60/24,"-")</f>
        <v>4.6875E-2</v>
      </c>
      <c r="AB86" s="149"/>
      <c r="AC86" s="251">
        <f>IFERROR(INDEX(Raw!$H$6:$EZ$2076,MATCH($B86&amp;$D86&amp;$B$6,Raw!$A$6:$A$2076,0),MATCH(AC$6,Raw!$H$5:$EZ$5,0)),"-")</f>
        <v>11255</v>
      </c>
      <c r="AD86" s="183"/>
      <c r="AE86" s="251">
        <f>IFERROR(INDEX(Raw!$H$6:$EZ$2076,MATCH($B86&amp;$D86&amp;$B$6,Raw!$A$6:$A$2076,0),MATCH(AE$6,Raw!$H$5:$EZ$5,0))/60/60,"-")</f>
        <v>5552.9341666666669</v>
      </c>
      <c r="AF86" s="195">
        <f>IFERROR(INDEX(Raw!$H$6:$EZ$2076,MATCH($B86&amp;$D86&amp;$B$6,Raw!$A$6:$A$2076,0),MATCH(AF$6,Raw!$H$5:$EZ$5,0))/60/60/24,"-")</f>
        <v>2.0555555555555556E-2</v>
      </c>
      <c r="AG86" s="203">
        <f>IFERROR(INDEX(Raw!$H$6:$EZ$2076,MATCH($B86&amp;$D86&amp;$B$6,Raw!$A$6:$A$2076,0),MATCH(AG$6,Raw!$H$5:$EZ$5,0))/60/60/24,"-")</f>
        <v>4.5590277777777778E-2</v>
      </c>
      <c r="AH86" s="149"/>
      <c r="AI86" s="149">
        <f>IFERROR(INDEX(Raw!$H$6:$EZ$2076,MATCH($B86&amp;$D86&amp;$B$6,Raw!$A$6:$A$2076,0),MATCH(AI$6,Raw!$H$5:$EZ$5,0)),"-")</f>
        <v>336016</v>
      </c>
      <c r="AJ86" s="183"/>
      <c r="AK86" s="149">
        <f>IFERROR(INDEX(Raw!$H$6:$EZ$2076,MATCH($B86&amp;$D86&amp;$B$6,Raw!$A$6:$A$2076,0),MATCH(AK$6,Raw!$H$5:$EZ$5,0))/60/60,"-")</f>
        <v>181729.82194444444</v>
      </c>
      <c r="AL86" s="195">
        <f>IFERROR(INDEX(Raw!$H$6:$EZ$2076,MATCH($B86&amp;$D86&amp;$B$6,Raw!$A$6:$A$2076,0),MATCH(AL$6,Raw!$H$5:$EZ$5,0))/60/60/24,"-")</f>
        <v>2.2534722222222223E-2</v>
      </c>
      <c r="AM86" s="203">
        <f>IFERROR(INDEX(Raw!$H$6:$EZ$2076,MATCH($B86&amp;$D86&amp;$B$6,Raw!$A$6:$A$2076,0),MATCH(AM$6,Raw!$H$5:$EZ$5,0))/60/60/24,"-")</f>
        <v>4.8553240740740744E-2</v>
      </c>
      <c r="AN86" s="149"/>
      <c r="AO86" s="149">
        <f>IFERROR(INDEX(Raw!$H$6:$EZ$2076,MATCH($B86&amp;$D86&amp;$B$6,Raw!$A$6:$A$2076,0),MATCH(AO$6,Raw!$H$5:$EZ$5,0)),"-")</f>
        <v>10211</v>
      </c>
      <c r="AP86" s="183"/>
      <c r="AQ86" s="149">
        <f>IFERROR(INDEX(Raw!$H$6:$EZ$2076,MATCH($B86&amp;$D86&amp;$B$6,Raw!$A$6:$A$2076,0),MATCH(AQ$6,Raw!$H$5:$EZ$5,0))/60/60,"-")</f>
        <v>20303.127222222221</v>
      </c>
      <c r="AR86" s="195">
        <f>IFERROR(INDEX(Raw!$H$6:$EZ$2076,MATCH($B86&amp;$D86&amp;$B$6,Raw!$A$6:$A$2076,0),MATCH(AR$6,Raw!$H$5:$EZ$5,0))/60/60/24,"-")</f>
        <v>8.2847222222222225E-2</v>
      </c>
      <c r="AS86" s="203">
        <f>IFERROR(INDEX(Raw!$H$6:$EZ$2076,MATCH($B86&amp;$D86&amp;$B$6,Raw!$A$6:$A$2076,0),MATCH(AS$6,Raw!$H$5:$EZ$5,0))/60/60/24,"-")</f>
        <v>0.18614583333333334</v>
      </c>
      <c r="AT86" s="149"/>
      <c r="AU86" s="251">
        <f>IFERROR(INDEX(Raw!$H$6:$EZ$2076,MATCH($B86&amp;$D86&amp;$B$6,Raw!$A$6:$A$2076,0),MATCH(AU$6,Raw!$H$5:$EZ$5,0)),"-")</f>
        <v>5411</v>
      </c>
      <c r="AV86" s="183"/>
      <c r="AW86" s="251">
        <f>IFERROR(INDEX(Raw!$H$6:$EZ$2076,MATCH($B86&amp;$D86&amp;$B$6,Raw!$A$6:$A$2076,0),MATCH(AW$6,Raw!$H$5:$EZ$5,0))/60/60,"-")</f>
        <v>9665.942500000001</v>
      </c>
      <c r="AX86" s="195">
        <f>IFERROR(INDEX(Raw!$H$6:$EZ$2076,MATCH($B86&amp;$D86&amp;$B$6,Raw!$A$6:$A$2076,0),MATCH(AX$6,Raw!$H$5:$EZ$5,0))/60/60/24,"-")</f>
        <v>7.4432870370370371E-2</v>
      </c>
      <c r="AY86" s="203">
        <f>IFERROR(INDEX(Raw!$H$6:$EZ$2076,MATCH($B86&amp;$D86&amp;$B$6,Raw!$A$6:$A$2076,0),MATCH(AY$6,Raw!$H$5:$EZ$5,0))/60/60/24,"-")</f>
        <v>0.17454861111111111</v>
      </c>
      <c r="AZ86" s="149"/>
      <c r="BA86" s="149">
        <f>IFERROR(INDEX(Raw!$H$6:$EZ$2076,MATCH($B86&amp;$D86&amp;$B$6,Raw!$A$6:$A$2076,0),MATCH(BA$6,Raw!$H$5:$EZ$5,0)),"-")</f>
        <v>11868</v>
      </c>
      <c r="BB86" s="183"/>
      <c r="BC86" s="149">
        <f>IFERROR(INDEX(Raw!$H$6:$EZ$2076,MATCH($B86&amp;$D86&amp;$B$6,Raw!$A$6:$A$2076,0),MATCH(BC$6,Raw!$H$5:$EZ$5,0))/60/60,"-")</f>
        <v>36428.64666666666</v>
      </c>
      <c r="BD86" s="195">
        <f>IFERROR(INDEX(Raw!$H$6:$EZ$2076,MATCH($B86&amp;$D86&amp;$B$6,Raw!$A$6:$A$2076,0),MATCH(BD$6,Raw!$H$5:$EZ$5,0))/60/60/24,"-")</f>
        <v>0.12789351851851852</v>
      </c>
      <c r="BE86" s="203">
        <f>IFERROR(INDEX(Raw!$H$6:$EZ$2076,MATCH($B86&amp;$D86&amp;$B$6,Raw!$A$6:$A$2076,0),MATCH(BE$6,Raw!$H$5:$EZ$5,0))/60/60/24,"-")</f>
        <v>0.28640046296296301</v>
      </c>
      <c r="BF86" s="149"/>
      <c r="BG86" s="149">
        <f>IFERROR(INDEX(Raw!$H$6:$EZ$2076,MATCH($B86&amp;$D86&amp;$B$6,Raw!$A$6:$A$2076,0),MATCH(BG$6,Raw!$H$5:$EZ$5,0)),"-")</f>
        <v>2125</v>
      </c>
      <c r="BH86" s="183"/>
      <c r="BI86" s="149">
        <f>IFERROR(INDEX(Raw!$H$6:$EZ$2076,MATCH($B86&amp;$D86&amp;$B$6,Raw!$A$6:$A$2076,0),MATCH(BI$6,Raw!$H$5:$EZ$5,0))/60/60,"-")</f>
        <v>6699.0491666666667</v>
      </c>
      <c r="BJ86" s="195">
        <f>IFERROR(INDEX(Raw!$H$6:$EZ$2076,MATCH($B86&amp;$D86&amp;$B$6,Raw!$A$6:$A$2076,0),MATCH(BJ$6,Raw!$H$5:$EZ$5,0))/60/60/24,"-")</f>
        <v>0.13135416666666669</v>
      </c>
      <c r="BK86" s="203">
        <f>IFERROR(INDEX(Raw!$H$6:$EZ$2076,MATCH($B86&amp;$D86&amp;$B$6,Raw!$A$6:$A$2076,0),MATCH(BK$6,Raw!$H$5:$EZ$5,0))/60/60/24,"-")</f>
        <v>0.32246527777777778</v>
      </c>
      <c r="BL86" s="183"/>
      <c r="BM86" s="250" t="str">
        <f>IFERROR(INDEX(Raw!$H$6:$EZ$2076,MATCH($B86&amp;$D86&amp;$B$6,Raw!$A$6:$A$2076,0),MATCH(BM$6,Raw!$H$5:$EZ$5,0)),"-")</f>
        <v>-</v>
      </c>
    </row>
    <row r="87" spans="1:65" x14ac:dyDescent="0.25">
      <c r="A87" s="188">
        <f t="shared" si="44"/>
        <v>45078</v>
      </c>
      <c r="B87" s="145" t="s">
        <v>133</v>
      </c>
      <c r="C87" s="137" t="s">
        <v>145</v>
      </c>
      <c r="D87" s="95" t="s">
        <v>145</v>
      </c>
      <c r="E87" s="250">
        <f>IFERROR(INDEX(Raw!$H$6:$EZ$2076,MATCH($B87&amp;$D87&amp;$B$6,Raw!$A$6:$A$2076,0),MATCH(E$6,Raw!$H$5:$EZ$5,0)),"-")</f>
        <v>812</v>
      </c>
      <c r="F87" s="183"/>
      <c r="G87" s="251">
        <f>IFERROR(INDEX(Raw!$H$6:$EZ$2076,MATCH($B87&amp;$D87&amp;$B$6,Raw!$A$6:$A$2076,0),MATCH(G$6,Raw!$H$5:$EZ$5,0))/60/60,"-")</f>
        <v>146.77000000000001</v>
      </c>
      <c r="H87" s="195">
        <f>IFERROR(INDEX(Raw!$H$6:$EZ$2076,MATCH($B87&amp;$D87&amp;$B$6,Raw!$A$6:$A$2076,0),MATCH(H$6,Raw!$H$5:$EZ$5,0))/60/60/24,"-")</f>
        <v>7.5347222222222213E-3</v>
      </c>
      <c r="I87" s="203">
        <f>IFERROR(INDEX(Raw!$H$6:$EZ$2076,MATCH($B87&amp;$D87&amp;$B$6,Raw!$A$6:$A$2076,0),MATCH(I$6,Raw!$H$5:$EZ$5,0))/60/60/24,"-")</f>
        <v>1.2280092592592592E-2</v>
      </c>
      <c r="J87" s="183"/>
      <c r="K87" s="251">
        <f>IFERROR(INDEX(Raw!$H$6:$EZ$2076,MATCH($B87&amp;$D87&amp;$B$6,Raw!$A$6:$A$2076,0),MATCH(K$6,Raw!$H$5:$EZ$5,0)),"-")</f>
        <v>481</v>
      </c>
      <c r="L87" s="183"/>
      <c r="M87" s="251">
        <f>IFERROR(INDEX(Raw!$H$6:$EZ$2076,MATCH($B87&amp;$D87&amp;$B$6,Raw!$A$6:$A$2076,0),MATCH(M$6,Raw!$H$5:$EZ$5,0))/60/60,"-")</f>
        <v>72.327222222222218</v>
      </c>
      <c r="N87" s="195">
        <f>IFERROR(INDEX(Raw!$H$6:$EZ$2076,MATCH($B87&amp;$D87&amp;$B$6,Raw!$A$6:$A$2076,0),MATCH(N$6,Raw!$H$5:$EZ$5,0))/60/60/24,"-")</f>
        <v>6.2615740740740748E-3</v>
      </c>
      <c r="O87" s="203">
        <f>IFERROR(INDEX(Raw!$H$6:$EZ$2076,MATCH($B87&amp;$D87&amp;$B$6,Raw!$A$6:$A$2076,0),MATCH(O$6,Raw!$H$5:$EZ$5,0))/60/60/24,"-")</f>
        <v>1.1956018518518517E-2</v>
      </c>
      <c r="P87" s="149"/>
      <c r="Q87" s="149">
        <f>IFERROR(INDEX(Raw!$H$6:$EZ$2076,MATCH($B87&amp;$D87&amp;$B$6,Raw!$A$6:$A$2076,0),MATCH(Q$6,Raw!$H$5:$EZ$5,0)),"-")</f>
        <v>75800</v>
      </c>
      <c r="R87" s="183"/>
      <c r="S87" s="149">
        <f>IFERROR(INDEX(Raw!$H$6:$EZ$2076,MATCH($B87&amp;$D87&amp;$B$6,Raw!$A$6:$A$2076,0),MATCH(S$6,Raw!$H$5:$EZ$5,0))/60/60,"-")</f>
        <v>10937.129444444445</v>
      </c>
      <c r="T87" s="195">
        <f>IFERROR(INDEX(Raw!$H$6:$EZ$2076,MATCH($B87&amp;$D87&amp;$B$6,Raw!$A$6:$A$2076,0),MATCH(T$6,Raw!$H$5:$EZ$5,0))/60/60/24,"-")</f>
        <v>6.0069444444444441E-3</v>
      </c>
      <c r="U87" s="203">
        <f>IFERROR(INDEX(Raw!$H$6:$EZ$2076,MATCH($B87&amp;$D87&amp;$B$6,Raw!$A$6:$A$2076,0),MATCH(U$6,Raw!$H$5:$EZ$5,0))/60/60/24,"-")</f>
        <v>1.0706018518518517E-2</v>
      </c>
      <c r="V87" s="149"/>
      <c r="W87" s="149">
        <f>IFERROR(INDEX(Raw!$H$6:$EZ$2076,MATCH($B87&amp;$D87&amp;$B$6,Raw!$A$6:$A$2076,0),MATCH(W$6,Raw!$H$5:$EZ$5,0)),"-")</f>
        <v>28696</v>
      </c>
      <c r="X87" s="183"/>
      <c r="Y87" s="149">
        <f>IFERROR(INDEX(Raw!$H$6:$EZ$2076,MATCH($B87&amp;$D87&amp;$B$6,Raw!$A$6:$A$2076,0),MATCH(Y$6,Raw!$H$5:$EZ$5,0))/60/60,"-")</f>
        <v>17399.615277777779</v>
      </c>
      <c r="Z87" s="195">
        <f>IFERROR(INDEX(Raw!$H$6:$EZ$2076,MATCH($B87&amp;$D87&amp;$B$6,Raw!$A$6:$A$2076,0),MATCH(Z$6,Raw!$H$5:$EZ$5,0))/60/60/24,"-")</f>
        <v>2.5266203703703704E-2</v>
      </c>
      <c r="AA87" s="203">
        <f>IFERROR(INDEX(Raw!$H$6:$EZ$2076,MATCH($B87&amp;$D87&amp;$B$6,Raw!$A$6:$A$2076,0),MATCH(AA$6,Raw!$H$5:$EZ$5,0))/60/60/24,"-")</f>
        <v>5.2893518518518527E-2</v>
      </c>
      <c r="AB87" s="149"/>
      <c r="AC87" s="251">
        <f>IFERROR(INDEX(Raw!$H$6:$EZ$2076,MATCH($B87&amp;$D87&amp;$B$6,Raw!$A$6:$A$2076,0),MATCH(AC$6,Raw!$H$5:$EZ$5,0)),"-")</f>
        <v>11077</v>
      </c>
      <c r="AD87" s="183"/>
      <c r="AE87" s="251">
        <f>IFERROR(INDEX(Raw!$H$6:$EZ$2076,MATCH($B87&amp;$D87&amp;$B$6,Raw!$A$6:$A$2076,0),MATCH(AE$6,Raw!$H$5:$EZ$5,0))/60/60,"-")</f>
        <v>6503.7266666666665</v>
      </c>
      <c r="AF87" s="195">
        <f>IFERROR(INDEX(Raw!$H$6:$EZ$2076,MATCH($B87&amp;$D87&amp;$B$6,Raw!$A$6:$A$2076,0),MATCH(AF$6,Raw!$H$5:$EZ$5,0))/60/60/24,"-")</f>
        <v>2.4467592592592593E-2</v>
      </c>
      <c r="AG87" s="203">
        <f>IFERROR(INDEX(Raw!$H$6:$EZ$2076,MATCH($B87&amp;$D87&amp;$B$6,Raw!$A$6:$A$2076,0),MATCH(AG$6,Raw!$H$5:$EZ$5,0))/60/60/24,"-")</f>
        <v>5.2418981481481476E-2</v>
      </c>
      <c r="AH87" s="149"/>
      <c r="AI87" s="149">
        <f>IFERROR(INDEX(Raw!$H$6:$EZ$2076,MATCH($B87&amp;$D87&amp;$B$6,Raw!$A$6:$A$2076,0),MATCH(AI$6,Raw!$H$5:$EZ$5,0)),"-")</f>
        <v>327697</v>
      </c>
      <c r="AJ87" s="183"/>
      <c r="AK87" s="149">
        <f>IFERROR(INDEX(Raw!$H$6:$EZ$2076,MATCH($B87&amp;$D87&amp;$B$6,Raw!$A$6:$A$2076,0),MATCH(AK$6,Raw!$H$5:$EZ$5,0))/60/60,"-")</f>
        <v>201405.2111111111</v>
      </c>
      <c r="AL87" s="195">
        <f>IFERROR(INDEX(Raw!$H$6:$EZ$2076,MATCH($B87&amp;$D87&amp;$B$6,Raw!$A$6:$A$2076,0),MATCH(AL$6,Raw!$H$5:$EZ$5,0))/60/60/24,"-")</f>
        <v>2.5613425925925925E-2</v>
      </c>
      <c r="AM87" s="203">
        <f>IFERROR(INDEX(Raw!$H$6:$EZ$2076,MATCH($B87&amp;$D87&amp;$B$6,Raw!$A$6:$A$2076,0),MATCH(AM$6,Raw!$H$5:$EZ$5,0))/60/60/24,"-")</f>
        <v>5.4953703703703706E-2</v>
      </c>
      <c r="AN87" s="149"/>
      <c r="AO87" s="149">
        <f>IFERROR(INDEX(Raw!$H$6:$EZ$2076,MATCH($B87&amp;$D87&amp;$B$6,Raw!$A$6:$A$2076,0),MATCH(AO$6,Raw!$H$5:$EZ$5,0)),"-")</f>
        <v>10210</v>
      </c>
      <c r="AP87" s="183"/>
      <c r="AQ87" s="149">
        <f>IFERROR(INDEX(Raw!$H$6:$EZ$2076,MATCH($B87&amp;$D87&amp;$B$6,Raw!$A$6:$A$2076,0),MATCH(AQ$6,Raw!$H$5:$EZ$5,0))/60/60,"-")</f>
        <v>22250.972777777777</v>
      </c>
      <c r="AR87" s="195">
        <f>IFERROR(INDEX(Raw!$H$6:$EZ$2076,MATCH($B87&amp;$D87&amp;$B$6,Raw!$A$6:$A$2076,0),MATCH(AR$6,Raw!$H$5:$EZ$5,0))/60/60/24,"-")</f>
        <v>9.0810185185185188E-2</v>
      </c>
      <c r="AS87" s="203">
        <f>IFERROR(INDEX(Raw!$H$6:$EZ$2076,MATCH($B87&amp;$D87&amp;$B$6,Raw!$A$6:$A$2076,0),MATCH(AS$6,Raw!$H$5:$EZ$5,0))/60/60/24,"-")</f>
        <v>0.20686342592592591</v>
      </c>
      <c r="AT87" s="149"/>
      <c r="AU87" s="251">
        <f>IFERROR(INDEX(Raw!$H$6:$EZ$2076,MATCH($B87&amp;$D87&amp;$B$6,Raw!$A$6:$A$2076,0),MATCH(AU$6,Raw!$H$5:$EZ$5,0)),"-")</f>
        <v>5069</v>
      </c>
      <c r="AV87" s="183"/>
      <c r="AW87" s="251">
        <f>IFERROR(INDEX(Raw!$H$6:$EZ$2076,MATCH($B87&amp;$D87&amp;$B$6,Raw!$A$6:$A$2076,0),MATCH(AW$6,Raw!$H$5:$EZ$5,0))/60/60,"-")</f>
        <v>10461.800277777778</v>
      </c>
      <c r="AX87" s="195">
        <f>IFERROR(INDEX(Raw!$H$6:$EZ$2076,MATCH($B87&amp;$D87&amp;$B$6,Raw!$A$6:$A$2076,0),MATCH(AX$6,Raw!$H$5:$EZ$5,0))/60/60/24,"-")</f>
        <v>8.5995370370370361E-2</v>
      </c>
      <c r="AY87" s="203">
        <f>IFERROR(INDEX(Raw!$H$6:$EZ$2076,MATCH($B87&amp;$D87&amp;$B$6,Raw!$A$6:$A$2076,0),MATCH(AY$6,Raw!$H$5:$EZ$5,0))/60/60/24,"-")</f>
        <v>0.20162037037037037</v>
      </c>
      <c r="AZ87" s="149"/>
      <c r="BA87" s="149">
        <f>IFERROR(INDEX(Raw!$H$6:$EZ$2076,MATCH($B87&amp;$D87&amp;$B$6,Raw!$A$6:$A$2076,0),MATCH(BA$6,Raw!$H$5:$EZ$5,0)),"-")</f>
        <v>11981</v>
      </c>
      <c r="BB87" s="183"/>
      <c r="BC87" s="149">
        <f>IFERROR(INDEX(Raw!$H$6:$EZ$2076,MATCH($B87&amp;$D87&amp;$B$6,Raw!$A$6:$A$2076,0),MATCH(BC$6,Raw!$H$5:$EZ$5,0))/60/60,"-")</f>
        <v>40513.065277777772</v>
      </c>
      <c r="BD87" s="195">
        <f>IFERROR(INDEX(Raw!$H$6:$EZ$2076,MATCH($B87&amp;$D87&amp;$B$6,Raw!$A$6:$A$2076,0),MATCH(BD$6,Raw!$H$5:$EZ$5,0))/60/60/24,"-")</f>
        <v>0.1408912037037037</v>
      </c>
      <c r="BE87" s="203">
        <f>IFERROR(INDEX(Raw!$H$6:$EZ$2076,MATCH($B87&amp;$D87&amp;$B$6,Raw!$A$6:$A$2076,0),MATCH(BE$6,Raw!$H$5:$EZ$5,0))/60/60/24,"-")</f>
        <v>0.32340277777777776</v>
      </c>
      <c r="BF87" s="149"/>
      <c r="BG87" s="149">
        <f>IFERROR(INDEX(Raw!$H$6:$EZ$2076,MATCH($B87&amp;$D87&amp;$B$6,Raw!$A$6:$A$2076,0),MATCH(BG$6,Raw!$H$5:$EZ$5,0)),"-")</f>
        <v>2096</v>
      </c>
      <c r="BH87" s="183"/>
      <c r="BI87" s="149">
        <f>IFERROR(INDEX(Raw!$H$6:$EZ$2076,MATCH($B87&amp;$D87&amp;$B$6,Raw!$A$6:$A$2076,0),MATCH(BI$6,Raw!$H$5:$EZ$5,0))/60/60,"-")</f>
        <v>8287.8330555555549</v>
      </c>
      <c r="BJ87" s="195">
        <f>IFERROR(INDEX(Raw!$H$6:$EZ$2076,MATCH($B87&amp;$D87&amp;$B$6,Raw!$A$6:$A$2076,0),MATCH(BJ$6,Raw!$H$5:$EZ$5,0))/60/60/24,"-")</f>
        <v>0.16475694444444444</v>
      </c>
      <c r="BK87" s="203">
        <f>IFERROR(INDEX(Raw!$H$6:$EZ$2076,MATCH($B87&amp;$D87&amp;$B$6,Raw!$A$6:$A$2076,0),MATCH(BK$6,Raw!$H$5:$EZ$5,0))/60/60/24,"-")</f>
        <v>0.40991898148148143</v>
      </c>
      <c r="BL87" s="183"/>
      <c r="BM87" s="250" t="str">
        <f>IFERROR(INDEX(Raw!$H$6:$EZ$2076,MATCH($B87&amp;$D87&amp;$B$6,Raw!$A$6:$A$2076,0),MATCH(BM$6,Raw!$H$5:$EZ$5,0)),"-")</f>
        <v>-</v>
      </c>
    </row>
    <row r="88" spans="1:65" ht="17.5" x14ac:dyDescent="0.35">
      <c r="A88" s="188">
        <f t="shared" si="44"/>
        <v>45108</v>
      </c>
      <c r="B88" s="145" t="s">
        <v>133</v>
      </c>
      <c r="C88" s="137" t="s">
        <v>146</v>
      </c>
      <c r="D88" s="99" t="s">
        <v>146</v>
      </c>
      <c r="E88" s="250">
        <f>IFERROR(INDEX(Raw!$H$6:$EZ$2076,MATCH($B88&amp;$D88&amp;$B$6,Raw!$A$6:$A$2076,0),MATCH(E$6,Raw!$H$5:$EZ$5,0)),"-")</f>
        <v>858</v>
      </c>
      <c r="F88" s="183"/>
      <c r="G88" s="251">
        <f>IFERROR(INDEX(Raw!$H$6:$EZ$2076,MATCH($B88&amp;$D88&amp;$B$6,Raw!$A$6:$A$2076,0),MATCH(G$6,Raw!$H$5:$EZ$5,0))/60/60,"-")</f>
        <v>141.53805555555556</v>
      </c>
      <c r="H88" s="195">
        <f>IFERROR(INDEX(Raw!$H$6:$EZ$2076,MATCH($B88&amp;$D88&amp;$B$6,Raw!$A$6:$A$2076,0),MATCH(H$6,Raw!$H$5:$EZ$5,0))/60/60/24,"-")</f>
        <v>6.875E-3</v>
      </c>
      <c r="I88" s="203">
        <f>IFERROR(INDEX(Raw!$H$6:$EZ$2076,MATCH($B88&amp;$D88&amp;$B$6,Raw!$A$6:$A$2076,0),MATCH(I$6,Raw!$H$5:$EZ$5,0))/60/60/24,"-")</f>
        <v>1.1967592592592592E-2</v>
      </c>
      <c r="J88" s="183"/>
      <c r="K88" s="251">
        <f>IFERROR(INDEX(Raw!$H$6:$EZ$2076,MATCH($B88&amp;$D88&amp;$B$6,Raw!$A$6:$A$2076,0),MATCH(K$6,Raw!$H$5:$EZ$5,0)),"-")</f>
        <v>494</v>
      </c>
      <c r="L88" s="183"/>
      <c r="M88" s="251">
        <f>IFERROR(INDEX(Raw!$H$6:$EZ$2076,MATCH($B88&amp;$D88&amp;$B$6,Raw!$A$6:$A$2076,0),MATCH(M$6,Raw!$H$5:$EZ$5,0))/60/60,"-")</f>
        <v>69.021388888888893</v>
      </c>
      <c r="N88" s="195">
        <f>IFERROR(INDEX(Raw!$H$6:$EZ$2076,MATCH($B88&amp;$D88&amp;$B$6,Raw!$A$6:$A$2076,0),MATCH(N$6,Raw!$H$5:$EZ$5,0))/60/60/24,"-")</f>
        <v>5.8217592592592592E-3</v>
      </c>
      <c r="O88" s="203">
        <f>IFERROR(INDEX(Raw!$H$6:$EZ$2076,MATCH($B88&amp;$D88&amp;$B$6,Raw!$A$6:$A$2076,0),MATCH(O$6,Raw!$H$5:$EZ$5,0))/60/60/24,"-")</f>
        <v>1.0833333333333334E-2</v>
      </c>
      <c r="P88" s="149"/>
      <c r="Q88" s="149">
        <f>IFERROR(INDEX(Raw!$H$6:$EZ$2076,MATCH($B88&amp;$D88&amp;$B$6,Raw!$A$6:$A$2076,0),MATCH(Q$6,Raw!$H$5:$EZ$5,0)),"-")</f>
        <v>74368</v>
      </c>
      <c r="R88" s="183"/>
      <c r="S88" s="149">
        <f>IFERROR(INDEX(Raw!$H$6:$EZ$2076,MATCH($B88&amp;$D88&amp;$B$6,Raw!$A$6:$A$2076,0),MATCH(S$6,Raw!$H$5:$EZ$5,0))/60/60,"-")</f>
        <v>10336.805555555557</v>
      </c>
      <c r="T88" s="195">
        <f>IFERROR(INDEX(Raw!$H$6:$EZ$2076,MATCH($B88&amp;$D88&amp;$B$6,Raw!$A$6:$A$2076,0),MATCH(T$6,Raw!$H$5:$EZ$5,0))/60/60/24,"-")</f>
        <v>5.7870370370370376E-3</v>
      </c>
      <c r="U88" s="203">
        <f>IFERROR(INDEX(Raw!$H$6:$EZ$2076,MATCH($B88&amp;$D88&amp;$B$6,Raw!$A$6:$A$2076,0),MATCH(U$6,Raw!$H$5:$EZ$5,0))/60/60/24,"-")</f>
        <v>1.0393518518518519E-2</v>
      </c>
      <c r="V88" s="149"/>
      <c r="W88" s="149">
        <f>IFERROR(INDEX(Raw!$H$6:$EZ$2076,MATCH($B88&amp;$D88&amp;$B$6,Raw!$A$6:$A$2076,0),MATCH(W$6,Raw!$H$5:$EZ$5,0)),"-")</f>
        <v>28970</v>
      </c>
      <c r="X88" s="183"/>
      <c r="Y88" s="149">
        <f>IFERROR(INDEX(Raw!$H$6:$EZ$2076,MATCH($B88&amp;$D88&amp;$B$6,Raw!$A$6:$A$2076,0),MATCH(Y$6,Raw!$H$5:$EZ$5,0))/60/60,"-")</f>
        <v>14946.828333333333</v>
      </c>
      <c r="Z88" s="195">
        <f>IFERROR(INDEX(Raw!$H$6:$EZ$2076,MATCH($B88&amp;$D88&amp;$B$6,Raw!$A$6:$A$2076,0),MATCH(Z$6,Raw!$H$5:$EZ$5,0))/60/60/24,"-")</f>
        <v>2.1493055555555557E-2</v>
      </c>
      <c r="AA88" s="203">
        <f>IFERROR(INDEX(Raw!$H$6:$EZ$2076,MATCH($B88&amp;$D88&amp;$B$6,Raw!$A$6:$A$2076,0),MATCH(AA$6,Raw!$H$5:$EZ$5,0))/60/60/24,"-")</f>
        <v>4.4594907407407409E-2</v>
      </c>
      <c r="AB88" s="149"/>
      <c r="AC88" s="251">
        <f>IFERROR(INDEX(Raw!$H$6:$EZ$2076,MATCH($B88&amp;$D88&amp;$B$6,Raw!$A$6:$A$2076,0),MATCH(AC$6,Raw!$H$5:$EZ$5,0)),"-")</f>
        <v>11277</v>
      </c>
      <c r="AD88" s="183"/>
      <c r="AE88" s="251">
        <f>IFERROR(INDEX(Raw!$H$6:$EZ$2076,MATCH($B88&amp;$D88&amp;$B$6,Raw!$A$6:$A$2076,0),MATCH(AE$6,Raw!$H$5:$EZ$5,0))/60/60,"-")</f>
        <v>5697.0102777777774</v>
      </c>
      <c r="AF88" s="195">
        <f>IFERROR(INDEX(Raw!$H$6:$EZ$2076,MATCH($B88&amp;$D88&amp;$B$6,Raw!$A$6:$A$2076,0),MATCH(AF$6,Raw!$H$5:$EZ$5,0))/60/60/24,"-")</f>
        <v>2.1053240740740744E-2</v>
      </c>
      <c r="AG88" s="203">
        <f>IFERROR(INDEX(Raw!$H$6:$EZ$2076,MATCH($B88&amp;$D88&amp;$B$6,Raw!$A$6:$A$2076,0),MATCH(AG$6,Raw!$H$5:$EZ$5,0))/60/60/24,"-")</f>
        <v>4.65625E-2</v>
      </c>
      <c r="AH88" s="149"/>
      <c r="AI88" s="149">
        <f>IFERROR(INDEX(Raw!$H$6:$EZ$2076,MATCH($B88&amp;$D88&amp;$B$6,Raw!$A$6:$A$2076,0),MATCH(AI$6,Raw!$H$5:$EZ$5,0)),"-")</f>
        <v>339316</v>
      </c>
      <c r="AJ88" s="183"/>
      <c r="AK88" s="149">
        <f>IFERROR(INDEX(Raw!$H$6:$EZ$2076,MATCH($B88&amp;$D88&amp;$B$6,Raw!$A$6:$A$2076,0),MATCH(AK$6,Raw!$H$5:$EZ$5,0))/60/60,"-")</f>
        <v>180601.255</v>
      </c>
      <c r="AL88" s="195">
        <f>IFERROR(INDEX(Raw!$H$6:$EZ$2076,MATCH($B88&amp;$D88&amp;$B$6,Raw!$A$6:$A$2076,0),MATCH(AL$6,Raw!$H$5:$EZ$5,0))/60/60/24,"-")</f>
        <v>2.2175925925925929E-2</v>
      </c>
      <c r="AM88" s="203">
        <f>IFERROR(INDEX(Raw!$H$6:$EZ$2076,MATCH($B88&amp;$D88&amp;$B$6,Raw!$A$6:$A$2076,0),MATCH(AM$6,Raw!$H$5:$EZ$5,0))/60/60/24,"-")</f>
        <v>4.7372685185185191E-2</v>
      </c>
      <c r="AN88" s="149"/>
      <c r="AO88" s="149">
        <f>IFERROR(INDEX(Raw!$H$6:$EZ$2076,MATCH($B88&amp;$D88&amp;$B$6,Raw!$A$6:$A$2076,0),MATCH(AO$6,Raw!$H$5:$EZ$5,0)),"-")</f>
        <v>10033</v>
      </c>
      <c r="AP88" s="183"/>
      <c r="AQ88" s="149">
        <f>IFERROR(INDEX(Raw!$H$6:$EZ$2076,MATCH($B88&amp;$D88&amp;$B$6,Raw!$A$6:$A$2076,0),MATCH(AQ$6,Raw!$H$5:$EZ$5,0))/60/60,"-")</f>
        <v>19512.134166666667</v>
      </c>
      <c r="AR88" s="195">
        <f>IFERROR(INDEX(Raw!$H$6:$EZ$2076,MATCH($B88&amp;$D88&amp;$B$6,Raw!$A$6:$A$2076,0),MATCH(AR$6,Raw!$H$5:$EZ$5,0))/60/60/24,"-")</f>
        <v>8.1030092592592598E-2</v>
      </c>
      <c r="AS88" s="203">
        <f>IFERROR(INDEX(Raw!$H$6:$EZ$2076,MATCH($B88&amp;$D88&amp;$B$6,Raw!$A$6:$A$2076,0),MATCH(AS$6,Raw!$H$5:$EZ$5,0))/60/60/24,"-")</f>
        <v>0.18555555555555556</v>
      </c>
      <c r="AT88" s="149"/>
      <c r="AU88" s="251">
        <f>IFERROR(INDEX(Raw!$H$6:$EZ$2076,MATCH($B88&amp;$D88&amp;$B$6,Raw!$A$6:$A$2076,0),MATCH(AU$6,Raw!$H$5:$EZ$5,0)),"-")</f>
        <v>5013</v>
      </c>
      <c r="AV88" s="183"/>
      <c r="AW88" s="251">
        <f>IFERROR(INDEX(Raw!$H$6:$EZ$2076,MATCH($B88&amp;$D88&amp;$B$6,Raw!$A$6:$A$2076,0),MATCH(AW$6,Raw!$H$5:$EZ$5,0))/60/60,"-")</f>
        <v>9078.5650000000005</v>
      </c>
      <c r="AX88" s="195">
        <f>IFERROR(INDEX(Raw!$H$6:$EZ$2076,MATCH($B88&amp;$D88&amp;$B$6,Raw!$A$6:$A$2076,0),MATCH(AX$6,Raw!$H$5:$EZ$5,0))/60/60/24,"-")</f>
        <v>7.5462962962962968E-2</v>
      </c>
      <c r="AY88" s="203">
        <f>IFERROR(INDEX(Raw!$H$6:$EZ$2076,MATCH($B88&amp;$D88&amp;$B$6,Raw!$A$6:$A$2076,0),MATCH(AY$6,Raw!$H$5:$EZ$5,0))/60/60/24,"-")</f>
        <v>0.17266203703703706</v>
      </c>
      <c r="AZ88" s="149"/>
      <c r="BA88" s="149">
        <f>IFERROR(INDEX(Raw!$H$6:$EZ$2076,MATCH($B88&amp;$D88&amp;$B$6,Raw!$A$6:$A$2076,0),MATCH(BA$6,Raw!$H$5:$EZ$5,0)),"-")</f>
        <v>12012</v>
      </c>
      <c r="BB88" s="183"/>
      <c r="BC88" s="149">
        <f>IFERROR(INDEX(Raw!$H$6:$EZ$2076,MATCH($B88&amp;$D88&amp;$B$6,Raw!$A$6:$A$2076,0),MATCH(BC$6,Raw!$H$5:$EZ$5,0))/60/60,"-")</f>
        <v>34243.25277777778</v>
      </c>
      <c r="BD88" s="195">
        <f>IFERROR(INDEX(Raw!$H$6:$EZ$2076,MATCH($B88&amp;$D88&amp;$B$6,Raw!$A$6:$A$2076,0),MATCH(BD$6,Raw!$H$5:$EZ$5,0))/60/60/24,"-")</f>
        <v>0.11878472222222224</v>
      </c>
      <c r="BE88" s="203">
        <f>IFERROR(INDEX(Raw!$H$6:$EZ$2076,MATCH($B88&amp;$D88&amp;$B$6,Raw!$A$6:$A$2076,0),MATCH(BE$6,Raw!$H$5:$EZ$5,0))/60/60/24,"-")</f>
        <v>0.28260416666666666</v>
      </c>
      <c r="BF88" s="149"/>
      <c r="BG88" s="149">
        <f>IFERROR(INDEX(Raw!$H$6:$EZ$2076,MATCH($B88&amp;$D88&amp;$B$6,Raw!$A$6:$A$2076,0),MATCH(BG$6,Raw!$H$5:$EZ$5,0)),"-")</f>
        <v>2137</v>
      </c>
      <c r="BH88" s="183"/>
      <c r="BI88" s="149">
        <f>IFERROR(INDEX(Raw!$H$6:$EZ$2076,MATCH($B88&amp;$D88&amp;$B$6,Raw!$A$6:$A$2076,0),MATCH(BI$6,Raw!$H$5:$EZ$5,0))/60/60,"-")</f>
        <v>6563.5130555555552</v>
      </c>
      <c r="BJ88" s="195">
        <f>IFERROR(INDEX(Raw!$H$6:$EZ$2076,MATCH($B88&amp;$D88&amp;$B$6,Raw!$A$6:$A$2076,0),MATCH(BJ$6,Raw!$H$5:$EZ$5,0))/60/60/24,"-")</f>
        <v>0.12797453703703704</v>
      </c>
      <c r="BK88" s="203">
        <f>IFERROR(INDEX(Raw!$H$6:$EZ$2076,MATCH($B88&amp;$D88&amp;$B$6,Raw!$A$6:$A$2076,0),MATCH(BK$6,Raw!$H$5:$EZ$5,0))/60/60/24,"-")</f>
        <v>0.32414351851851853</v>
      </c>
      <c r="BL88" s="183"/>
      <c r="BM88" s="250" t="str">
        <f>IFERROR(INDEX(Raw!$H$6:$EZ$2076,MATCH($B88&amp;$D88&amp;$B$6,Raw!$A$6:$A$2076,0),MATCH(BM$6,Raw!$H$5:$EZ$5,0)),"-")</f>
        <v>-</v>
      </c>
    </row>
    <row r="89" spans="1:65" x14ac:dyDescent="0.25">
      <c r="A89" s="188">
        <f t="shared" si="44"/>
        <v>45139</v>
      </c>
      <c r="B89" s="145" t="s">
        <v>133</v>
      </c>
      <c r="C89" s="137" t="s">
        <v>135</v>
      </c>
      <c r="D89" s="2" t="s">
        <v>135</v>
      </c>
      <c r="E89" s="250">
        <f>IFERROR(INDEX(Raw!$H$6:$EZ$2076,MATCH($B89&amp;$D89&amp;$B$6,Raw!$A$6:$A$2076,0),MATCH(E$6,Raw!$H$5:$EZ$5,0)),"-")</f>
        <v>800</v>
      </c>
      <c r="F89" s="183"/>
      <c r="G89" s="251">
        <f>IFERROR(INDEX(Raw!$H$6:$EZ$2076,MATCH($B89&amp;$D89&amp;$B$6,Raw!$A$6:$A$2076,0),MATCH(G$6,Raw!$H$5:$EZ$5,0))/60/60,"-")</f>
        <v>123.53861111111111</v>
      </c>
      <c r="H89" s="195">
        <f>IFERROR(INDEX(Raw!$H$6:$EZ$2076,MATCH($B89&amp;$D89&amp;$B$6,Raw!$A$6:$A$2076,0),MATCH(H$6,Raw!$H$5:$EZ$5,0))/60/60/24,"-")</f>
        <v>6.4351851851851861E-3</v>
      </c>
      <c r="I89" s="203">
        <f>IFERROR(INDEX(Raw!$H$6:$EZ$2076,MATCH($B89&amp;$D89&amp;$B$6,Raw!$A$6:$A$2076,0),MATCH(I$6,Raw!$H$5:$EZ$5,0))/60/60/24,"-")</f>
        <v>1.1145833333333334E-2</v>
      </c>
      <c r="J89" s="183"/>
      <c r="K89" s="251">
        <f>IFERROR(INDEX(Raw!$H$6:$EZ$2076,MATCH($B89&amp;$D89&amp;$B$6,Raw!$A$6:$A$2076,0),MATCH(K$6,Raw!$H$5:$EZ$5,0)),"-")</f>
        <v>454</v>
      </c>
      <c r="L89" s="183"/>
      <c r="M89" s="251">
        <f>IFERROR(INDEX(Raw!$H$6:$EZ$2076,MATCH($B89&amp;$D89&amp;$B$6,Raw!$A$6:$A$2076,0),MATCH(M$6,Raw!$H$5:$EZ$5,0))/60/60,"-")</f>
        <v>63.634999999999998</v>
      </c>
      <c r="N89" s="195">
        <f>IFERROR(INDEX(Raw!$H$6:$EZ$2076,MATCH($B89&amp;$D89&amp;$B$6,Raw!$A$6:$A$2076,0),MATCH(N$6,Raw!$H$5:$EZ$5,0))/60/60/24,"-")</f>
        <v>5.8449074074074072E-3</v>
      </c>
      <c r="O89" s="203">
        <f>IFERROR(INDEX(Raw!$H$6:$EZ$2076,MATCH($B89&amp;$D89&amp;$B$6,Raw!$A$6:$A$2076,0),MATCH(O$6,Raw!$H$5:$EZ$5,0))/60/60/24,"-")</f>
        <v>1.0567129629629629E-2</v>
      </c>
      <c r="P89" s="149"/>
      <c r="Q89" s="149">
        <f>IFERROR(INDEX(Raw!$H$6:$EZ$2076,MATCH($B89&amp;$D89&amp;$B$6,Raw!$A$6:$A$2076,0),MATCH(Q$6,Raw!$H$5:$EZ$5,0)),"-")</f>
        <v>72568</v>
      </c>
      <c r="R89" s="183"/>
      <c r="S89" s="149">
        <f>IFERROR(INDEX(Raw!$H$6:$EZ$2076,MATCH($B89&amp;$D89&amp;$B$6,Raw!$A$6:$A$2076,0),MATCH(S$6,Raw!$H$5:$EZ$5,0))/60/60,"-")</f>
        <v>9996.82</v>
      </c>
      <c r="T89" s="195">
        <f>IFERROR(INDEX(Raw!$H$6:$EZ$2076,MATCH($B89&amp;$D89&amp;$B$6,Raw!$A$6:$A$2076,0),MATCH(T$6,Raw!$H$5:$EZ$5,0))/60/60/24,"-")</f>
        <v>5.7407407407407416E-3</v>
      </c>
      <c r="U89" s="203">
        <f>IFERROR(INDEX(Raw!$H$6:$EZ$2076,MATCH($B89&amp;$D89&amp;$B$6,Raw!$A$6:$A$2076,0),MATCH(U$6,Raw!$H$5:$EZ$5,0))/60/60/24,"-")</f>
        <v>1.0254629629629629E-2</v>
      </c>
      <c r="V89" s="149"/>
      <c r="W89" s="149">
        <f>IFERROR(INDEX(Raw!$H$6:$EZ$2076,MATCH($B89&amp;$D89&amp;$B$6,Raw!$A$6:$A$2076,0),MATCH(W$6,Raw!$H$5:$EZ$5,0)),"-")</f>
        <v>29331</v>
      </c>
      <c r="X89" s="183"/>
      <c r="Y89" s="149">
        <f>IFERROR(INDEX(Raw!$H$6:$EZ$2076,MATCH($B89&amp;$D89&amp;$B$6,Raw!$A$6:$A$2076,0),MATCH(Y$6,Raw!$H$5:$EZ$5,0))/60/60,"-")</f>
        <v>14994.551388888889</v>
      </c>
      <c r="Z89" s="195">
        <f>IFERROR(INDEX(Raw!$H$6:$EZ$2076,MATCH($B89&amp;$D89&amp;$B$6,Raw!$A$6:$A$2076,0),MATCH(Z$6,Raw!$H$5:$EZ$5,0))/60/60/24,"-")</f>
        <v>2.1296296296296299E-2</v>
      </c>
      <c r="AA89" s="203">
        <f>IFERROR(INDEX(Raw!$H$6:$EZ$2076,MATCH($B89&amp;$D89&amp;$B$6,Raw!$A$6:$A$2076,0),MATCH(AA$6,Raw!$H$5:$EZ$5,0))/60/60/24,"-")</f>
        <v>4.4027777777777777E-2</v>
      </c>
      <c r="AB89" s="149"/>
      <c r="AC89" s="251">
        <f>IFERROR(INDEX(Raw!$H$6:$EZ$2076,MATCH($B89&amp;$D89&amp;$B$6,Raw!$A$6:$A$2076,0),MATCH(AC$6,Raw!$H$5:$EZ$5,0)),"-")</f>
        <v>11074</v>
      </c>
      <c r="AD89" s="183"/>
      <c r="AE89" s="251">
        <f>IFERROR(INDEX(Raw!$H$6:$EZ$2076,MATCH($B89&amp;$D89&amp;$B$6,Raw!$A$6:$A$2076,0),MATCH(AE$6,Raw!$H$5:$EZ$5,0))/60/60,"-")</f>
        <v>5501.8394444444439</v>
      </c>
      <c r="AF89" s="195">
        <f>IFERROR(INDEX(Raw!$H$6:$EZ$2076,MATCH($B89&amp;$D89&amp;$B$6,Raw!$A$6:$A$2076,0),MATCH(AF$6,Raw!$H$5:$EZ$5,0))/60/60/24,"-")</f>
        <v>2.0706018518518519E-2</v>
      </c>
      <c r="AG89" s="203">
        <f>IFERROR(INDEX(Raw!$H$6:$EZ$2076,MATCH($B89&amp;$D89&amp;$B$6,Raw!$A$6:$A$2076,0),MATCH(AG$6,Raw!$H$5:$EZ$5,0))/60/60/24,"-")</f>
        <v>4.5613425925925932E-2</v>
      </c>
      <c r="AH89" s="149"/>
      <c r="AI89" s="149">
        <f>IFERROR(INDEX(Raw!$H$6:$EZ$2076,MATCH($B89&amp;$D89&amp;$B$6,Raw!$A$6:$A$2076,0),MATCH(AI$6,Raw!$H$5:$EZ$5,0)),"-")</f>
        <v>336594</v>
      </c>
      <c r="AJ89" s="183"/>
      <c r="AK89" s="149">
        <f>IFERROR(INDEX(Raw!$H$6:$EZ$2076,MATCH($B89&amp;$D89&amp;$B$6,Raw!$A$6:$A$2076,0),MATCH(AK$6,Raw!$H$5:$EZ$5,0))/60/60,"-")</f>
        <v>177437.38055555557</v>
      </c>
      <c r="AL89" s="195">
        <f>IFERROR(INDEX(Raw!$H$6:$EZ$2076,MATCH($B89&amp;$D89&amp;$B$6,Raw!$A$6:$A$2076,0),MATCH(AL$6,Raw!$H$5:$EZ$5,0))/60/60/24,"-")</f>
        <v>2.1967592592592594E-2</v>
      </c>
      <c r="AM89" s="203">
        <f>IFERROR(INDEX(Raw!$H$6:$EZ$2076,MATCH($B89&amp;$D89&amp;$B$6,Raw!$A$6:$A$2076,0),MATCH(AM$6,Raw!$H$5:$EZ$5,0))/60/60/24,"-")</f>
        <v>4.7094907407407405E-2</v>
      </c>
      <c r="AN89" s="149"/>
      <c r="AO89" s="149">
        <f>IFERROR(INDEX(Raw!$H$6:$EZ$2076,MATCH($B89&amp;$D89&amp;$B$6,Raw!$A$6:$A$2076,0),MATCH(AO$6,Raw!$H$5:$EZ$5,0)),"-")</f>
        <v>10281</v>
      </c>
      <c r="AP89" s="183"/>
      <c r="AQ89" s="149">
        <f>IFERROR(INDEX(Raw!$H$6:$EZ$2076,MATCH($B89&amp;$D89&amp;$B$6,Raw!$A$6:$A$2076,0),MATCH(AQ$6,Raw!$H$5:$EZ$5,0))/60/60,"-")</f>
        <v>18480.147500000003</v>
      </c>
      <c r="AR89" s="195">
        <f>IFERROR(INDEX(Raw!$H$6:$EZ$2076,MATCH($B89&amp;$D89&amp;$B$6,Raw!$A$6:$A$2076,0),MATCH(AR$6,Raw!$H$5:$EZ$5,0))/60/60/24,"-")</f>
        <v>7.4895833333333328E-2</v>
      </c>
      <c r="AS89" s="203">
        <f>IFERROR(INDEX(Raw!$H$6:$EZ$2076,MATCH($B89&amp;$D89&amp;$B$6,Raw!$A$6:$A$2076,0),MATCH(AS$6,Raw!$H$5:$EZ$5,0))/60/60/24,"-")</f>
        <v>0.17090277777777776</v>
      </c>
      <c r="AT89" s="149"/>
      <c r="AU89" s="251">
        <f>IFERROR(INDEX(Raw!$H$6:$EZ$2076,MATCH($B89&amp;$D89&amp;$B$6,Raw!$A$6:$A$2076,0),MATCH(AU$6,Raw!$H$5:$EZ$5,0)),"-")</f>
        <v>5117</v>
      </c>
      <c r="AV89" s="183"/>
      <c r="AW89" s="251">
        <f>IFERROR(INDEX(Raw!$H$6:$EZ$2076,MATCH($B89&amp;$D89&amp;$B$6,Raw!$A$6:$A$2076,0),MATCH(AW$6,Raw!$H$5:$EZ$5,0))/60/60,"-")</f>
        <v>9209.6602777777789</v>
      </c>
      <c r="AX89" s="195">
        <f>IFERROR(INDEX(Raw!$H$6:$EZ$2076,MATCH($B89&amp;$D89&amp;$B$6,Raw!$A$6:$A$2076,0),MATCH(AX$6,Raw!$H$5:$EZ$5,0))/60/60/24,"-")</f>
        <v>7.4988425925925931E-2</v>
      </c>
      <c r="AY89" s="203">
        <f>IFERROR(INDEX(Raw!$H$6:$EZ$2076,MATCH($B89&amp;$D89&amp;$B$6,Raw!$A$6:$A$2076,0),MATCH(AY$6,Raw!$H$5:$EZ$5,0))/60/60/24,"-")</f>
        <v>0.17938657407407407</v>
      </c>
      <c r="AZ89" s="149"/>
      <c r="BA89" s="149">
        <f>IFERROR(INDEX(Raw!$H$6:$EZ$2076,MATCH($B89&amp;$D89&amp;$B$6,Raw!$A$6:$A$2076,0),MATCH(BA$6,Raw!$H$5:$EZ$5,0)),"-")</f>
        <v>12010</v>
      </c>
      <c r="BB89" s="183"/>
      <c r="BC89" s="149">
        <f>IFERROR(INDEX(Raw!$H$6:$EZ$2076,MATCH($B89&amp;$D89&amp;$B$6,Raw!$A$6:$A$2076,0),MATCH(BC$6,Raw!$H$5:$EZ$5,0))/60/60,"-")</f>
        <v>31064.548333333332</v>
      </c>
      <c r="BD89" s="195">
        <f>IFERROR(INDEX(Raw!$H$6:$EZ$2076,MATCH($B89&amp;$D89&amp;$B$6,Raw!$A$6:$A$2076,0),MATCH(BD$6,Raw!$H$5:$EZ$5,0))/60/60/24,"-")</f>
        <v>0.10777777777777776</v>
      </c>
      <c r="BE89" s="203">
        <f>IFERROR(INDEX(Raw!$H$6:$EZ$2076,MATCH($B89&amp;$D89&amp;$B$6,Raw!$A$6:$A$2076,0),MATCH(BE$6,Raw!$H$5:$EZ$5,0))/60/60/24,"-")</f>
        <v>0.25168981481481484</v>
      </c>
      <c r="BF89" s="149"/>
      <c r="BG89" s="149">
        <f>IFERROR(INDEX(Raw!$H$6:$EZ$2076,MATCH($B89&amp;$D89&amp;$B$6,Raw!$A$6:$A$2076,0),MATCH(BG$6,Raw!$H$5:$EZ$5,0)),"-")</f>
        <v>2160</v>
      </c>
      <c r="BH89" s="183"/>
      <c r="BI89" s="149">
        <f>IFERROR(INDEX(Raw!$H$6:$EZ$2076,MATCH($B89&amp;$D89&amp;$B$6,Raw!$A$6:$A$2076,0),MATCH(BI$6,Raw!$H$5:$EZ$5,0))/60/60,"-")</f>
        <v>6260.6858333333339</v>
      </c>
      <c r="BJ89" s="195">
        <f>IFERROR(INDEX(Raw!$H$6:$EZ$2076,MATCH($B89&amp;$D89&amp;$B$6,Raw!$A$6:$A$2076,0),MATCH(BJ$6,Raw!$H$5:$EZ$5,0))/60/60/24,"-")</f>
        <v>0.12076388888888889</v>
      </c>
      <c r="BK89" s="203">
        <f>IFERROR(INDEX(Raw!$H$6:$EZ$2076,MATCH($B89&amp;$D89&amp;$B$6,Raw!$A$6:$A$2076,0),MATCH(BK$6,Raw!$H$5:$EZ$5,0))/60/60/24,"-")</f>
        <v>0.30685185185185188</v>
      </c>
      <c r="BL89" s="183"/>
      <c r="BM89" s="250" t="str">
        <f>IFERROR(INDEX(Raw!$H$6:$EZ$2076,MATCH($B89&amp;$D89&amp;$B$6,Raw!$A$6:$A$2076,0),MATCH(BM$6,Raw!$H$5:$EZ$5,0)),"-")</f>
        <v>-</v>
      </c>
    </row>
    <row r="90" spans="1:65" x14ac:dyDescent="0.25">
      <c r="A90" s="188">
        <f t="shared" si="44"/>
        <v>45170</v>
      </c>
      <c r="B90" s="145" t="s">
        <v>133</v>
      </c>
      <c r="C90" s="137" t="s">
        <v>149</v>
      </c>
      <c r="D90" s="95" t="s">
        <v>136</v>
      </c>
      <c r="E90" s="250">
        <f>IFERROR(INDEX(Raw!$H$6:$EZ$2076,MATCH($B90&amp;$D90&amp;$B$6,Raw!$A$6:$A$2076,0),MATCH(E$6,Raw!$H$5:$EZ$5,0)),"-")</f>
        <v>876</v>
      </c>
      <c r="F90" s="183"/>
      <c r="G90" s="251">
        <f>IFERROR(INDEX(Raw!$H$6:$EZ$2076,MATCH($B90&amp;$D90&amp;$B$6,Raw!$A$6:$A$2076,0),MATCH(G$6,Raw!$H$5:$EZ$5,0))/60/60,"-")</f>
        <v>143.82027777777779</v>
      </c>
      <c r="H90" s="195">
        <f>IFERROR(INDEX(Raw!$H$6:$EZ$2076,MATCH($B90&amp;$D90&amp;$B$6,Raw!$A$6:$A$2076,0),MATCH(H$6,Raw!$H$5:$EZ$5,0))/60/60/24,"-")</f>
        <v>6.8402777777777776E-3</v>
      </c>
      <c r="I90" s="203">
        <f>IFERROR(INDEX(Raw!$H$6:$EZ$2076,MATCH($B90&amp;$D90&amp;$B$6,Raw!$A$6:$A$2076,0),MATCH(I$6,Raw!$H$5:$EZ$5,0))/60/60/24,"-")</f>
        <v>1.2314814814814815E-2</v>
      </c>
      <c r="J90" s="183"/>
      <c r="K90" s="251">
        <f>IFERROR(INDEX(Raw!$H$6:$EZ$2076,MATCH($B90&amp;$D90&amp;$B$6,Raw!$A$6:$A$2076,0),MATCH(K$6,Raw!$H$5:$EZ$5,0)),"-")</f>
        <v>457</v>
      </c>
      <c r="L90" s="183"/>
      <c r="M90" s="251">
        <f>IFERROR(INDEX(Raw!$H$6:$EZ$2076,MATCH($B90&amp;$D90&amp;$B$6,Raw!$A$6:$A$2076,0),MATCH(M$6,Raw!$H$5:$EZ$5,0))/60/60,"-")</f>
        <v>67.016388888888883</v>
      </c>
      <c r="N90" s="195">
        <f>IFERROR(INDEX(Raw!$H$6:$EZ$2076,MATCH($B90&amp;$D90&amp;$B$6,Raw!$A$6:$A$2076,0),MATCH(N$6,Raw!$H$5:$EZ$5,0))/60/60/24,"-")</f>
        <v>6.1111111111111114E-3</v>
      </c>
      <c r="O90" s="203">
        <f>IFERROR(INDEX(Raw!$H$6:$EZ$2076,MATCH($B90&amp;$D90&amp;$B$6,Raw!$A$6:$A$2076,0),MATCH(O$6,Raw!$H$5:$EZ$5,0))/60/60/24,"-")</f>
        <v>1.1805555555555555E-2</v>
      </c>
      <c r="P90" s="149"/>
      <c r="Q90" s="149">
        <f>IFERROR(INDEX(Raw!$H$6:$EZ$2076,MATCH($B90&amp;$D90&amp;$B$6,Raw!$A$6:$A$2076,0),MATCH(Q$6,Raw!$H$5:$EZ$5,0)),"-")</f>
        <v>76215</v>
      </c>
      <c r="R90" s="183"/>
      <c r="S90" s="149">
        <f>IFERROR(INDEX(Raw!$H$6:$EZ$2076,MATCH($B90&amp;$D90&amp;$B$6,Raw!$A$6:$A$2076,0),MATCH(S$6,Raw!$H$5:$EZ$5,0))/60/60,"-")</f>
        <v>10793.131388888889</v>
      </c>
      <c r="T90" s="195">
        <f>IFERROR(INDEX(Raw!$H$6:$EZ$2076,MATCH($B90&amp;$D90&amp;$B$6,Raw!$A$6:$A$2076,0),MATCH(T$6,Raw!$H$5:$EZ$5,0))/60/60/24,"-")</f>
        <v>5.9027777777777776E-3</v>
      </c>
      <c r="U90" s="203">
        <f>IFERROR(INDEX(Raw!$H$6:$EZ$2076,MATCH($B90&amp;$D90&amp;$B$6,Raw!$A$6:$A$2076,0),MATCH(U$6,Raw!$H$5:$EZ$5,0))/60/60/24,"-")</f>
        <v>1.0520833333333333E-2</v>
      </c>
      <c r="V90" s="149"/>
      <c r="W90" s="149">
        <f>IFERROR(INDEX(Raw!$H$6:$EZ$2076,MATCH($B90&amp;$D90&amp;$B$6,Raw!$A$6:$A$2076,0),MATCH(W$6,Raw!$H$5:$EZ$5,0)),"-")</f>
        <v>29770</v>
      </c>
      <c r="X90" s="183"/>
      <c r="Y90" s="149">
        <f>IFERROR(INDEX(Raw!$H$6:$EZ$2076,MATCH($B90&amp;$D90&amp;$B$6,Raw!$A$6:$A$2076,0),MATCH(Y$6,Raw!$H$5:$EZ$5,0))/60/60,"-")</f>
        <v>18592.793888888889</v>
      </c>
      <c r="Z90" s="195">
        <f>IFERROR(INDEX(Raw!$H$6:$EZ$2076,MATCH($B90&amp;$D90&amp;$B$6,Raw!$A$6:$A$2076,0),MATCH(Z$6,Raw!$H$5:$EZ$5,0))/60/60/24,"-")</f>
        <v>2.6018518518518521E-2</v>
      </c>
      <c r="AA90" s="203">
        <f>IFERROR(INDEX(Raw!$H$6:$EZ$2076,MATCH($B90&amp;$D90&amp;$B$6,Raw!$A$6:$A$2076,0),MATCH(AA$6,Raw!$H$5:$EZ$5,0))/60/60/24,"-")</f>
        <v>5.4803240740740743E-2</v>
      </c>
      <c r="AB90" s="149"/>
      <c r="AC90" s="251">
        <f>IFERROR(INDEX(Raw!$H$6:$EZ$2076,MATCH($B90&amp;$D90&amp;$B$6,Raw!$A$6:$A$2076,0),MATCH(AC$6,Raw!$H$5:$EZ$5,0)),"-")</f>
        <v>10900</v>
      </c>
      <c r="AD90" s="183"/>
      <c r="AE90" s="251">
        <f>IFERROR(INDEX(Raw!$H$6:$EZ$2076,MATCH($B90&amp;$D90&amp;$B$6,Raw!$A$6:$A$2076,0),MATCH(AE$6,Raw!$H$5:$EZ$5,0))/60/60,"-")</f>
        <v>6297.1402777777785</v>
      </c>
      <c r="AF90" s="195">
        <f>IFERROR(INDEX(Raw!$H$6:$EZ$2076,MATCH($B90&amp;$D90&amp;$B$6,Raw!$A$6:$A$2076,0),MATCH(AF$6,Raw!$H$5:$EZ$5,0))/60/60/24,"-")</f>
        <v>2.4074074074074071E-2</v>
      </c>
      <c r="AG90" s="203">
        <f>IFERROR(INDEX(Raw!$H$6:$EZ$2076,MATCH($B90&amp;$D90&amp;$B$6,Raw!$A$6:$A$2076,0),MATCH(AG$6,Raw!$H$5:$EZ$5,0))/60/60/24,"-")</f>
        <v>5.2164351851851844E-2</v>
      </c>
      <c r="AH90" s="149"/>
      <c r="AI90" s="149">
        <f>IFERROR(INDEX(Raw!$H$6:$EZ$2076,MATCH($B90&amp;$D90&amp;$B$6,Raw!$A$6:$A$2076,0),MATCH(AI$6,Raw!$H$5:$EZ$5,0)),"-")</f>
        <v>336396</v>
      </c>
      <c r="AJ90" s="183"/>
      <c r="AK90" s="149">
        <f>IFERROR(INDEX(Raw!$H$6:$EZ$2076,MATCH($B90&amp;$D90&amp;$B$6,Raw!$A$6:$A$2076,0),MATCH(AK$6,Raw!$H$5:$EZ$5,0))/60/60,"-")</f>
        <v>211669.05722222224</v>
      </c>
      <c r="AL90" s="195">
        <f>IFERROR(INDEX(Raw!$H$6:$EZ$2076,MATCH($B90&amp;$D90&amp;$B$6,Raw!$A$6:$A$2076,0),MATCH(AL$6,Raw!$H$5:$EZ$5,0))/60/60/24,"-")</f>
        <v>2.6215277777777778E-2</v>
      </c>
      <c r="AM90" s="203">
        <f>IFERROR(INDEX(Raw!$H$6:$EZ$2076,MATCH($B90&amp;$D90&amp;$B$6,Raw!$A$6:$A$2076,0),MATCH(AM$6,Raw!$H$5:$EZ$5,0))/60/60/24,"-")</f>
        <v>5.6574074074074075E-2</v>
      </c>
      <c r="AN90" s="149"/>
      <c r="AO90" s="149">
        <f>IFERROR(INDEX(Raw!$H$6:$EZ$2076,MATCH($B90&amp;$D90&amp;$B$6,Raw!$A$6:$A$2076,0),MATCH(AO$6,Raw!$H$5:$EZ$5,0)),"-")</f>
        <v>9866</v>
      </c>
      <c r="AP90" s="183"/>
      <c r="AQ90" s="149">
        <f>IFERROR(INDEX(Raw!$H$6:$EZ$2076,MATCH($B90&amp;$D90&amp;$B$6,Raw!$A$6:$A$2076,0),MATCH(AQ$6,Raw!$H$5:$EZ$5,0))/60/60,"-")</f>
        <v>22393.054166666665</v>
      </c>
      <c r="AR90" s="195">
        <f>IFERROR(INDEX(Raw!$H$6:$EZ$2076,MATCH($B90&amp;$D90&amp;$B$6,Raw!$A$6:$A$2076,0),MATCH(AR$6,Raw!$H$5:$EZ$5,0))/60/60/24,"-")</f>
        <v>9.4571759259259258E-2</v>
      </c>
      <c r="AS90" s="203">
        <f>IFERROR(INDEX(Raw!$H$6:$EZ$2076,MATCH($B90&amp;$D90&amp;$B$6,Raw!$A$6:$A$2076,0),MATCH(AS$6,Raw!$H$5:$EZ$5,0))/60/60/24,"-")</f>
        <v>0.2182638888888889</v>
      </c>
      <c r="AT90" s="149"/>
      <c r="AU90" s="251">
        <f>IFERROR(INDEX(Raw!$H$6:$EZ$2076,MATCH($B90&amp;$D90&amp;$B$6,Raw!$A$6:$A$2076,0),MATCH(AU$6,Raw!$H$5:$EZ$5,0)),"-")</f>
        <v>4816</v>
      </c>
      <c r="AV90" s="183"/>
      <c r="AW90" s="251">
        <f>IFERROR(INDEX(Raw!$H$6:$EZ$2076,MATCH($B90&amp;$D90&amp;$B$6,Raw!$A$6:$A$2076,0),MATCH(AW$6,Raw!$H$5:$EZ$5,0))/60/60,"-")</f>
        <v>10689.688055555556</v>
      </c>
      <c r="AX90" s="195">
        <f>IFERROR(INDEX(Raw!$H$6:$EZ$2076,MATCH($B90&amp;$D90&amp;$B$6,Raw!$A$6:$A$2076,0),MATCH(AX$6,Raw!$H$5:$EZ$5,0))/60/60/24,"-")</f>
        <v>9.2488425925925932E-2</v>
      </c>
      <c r="AY90" s="203">
        <f>IFERROR(INDEX(Raw!$H$6:$EZ$2076,MATCH($B90&amp;$D90&amp;$B$6,Raw!$A$6:$A$2076,0),MATCH(AY$6,Raw!$H$5:$EZ$5,0))/60/60/24,"-")</f>
        <v>0.22363425925925928</v>
      </c>
      <c r="AZ90" s="149"/>
      <c r="BA90" s="149">
        <f>IFERROR(INDEX(Raw!$H$6:$EZ$2076,MATCH($B90&amp;$D90&amp;$B$6,Raw!$A$6:$A$2076,0),MATCH(BA$6,Raw!$H$5:$EZ$5,0)),"-")</f>
        <v>11540</v>
      </c>
      <c r="BB90" s="183"/>
      <c r="BC90" s="149">
        <f>IFERROR(INDEX(Raw!$H$6:$EZ$2076,MATCH($B90&amp;$D90&amp;$B$6,Raw!$A$6:$A$2076,0),MATCH(BC$6,Raw!$H$5:$EZ$5,0))/60/60,"-")</f>
        <v>36748.966666666667</v>
      </c>
      <c r="BD90" s="195">
        <f>IFERROR(INDEX(Raw!$H$6:$EZ$2076,MATCH($B90&amp;$D90&amp;$B$6,Raw!$A$6:$A$2076,0),MATCH(BD$6,Raw!$H$5:$EZ$5,0))/60/60/24,"-")</f>
        <v>0.13268518518518518</v>
      </c>
      <c r="BE90" s="203">
        <f>IFERROR(INDEX(Raw!$H$6:$EZ$2076,MATCH($B90&amp;$D90&amp;$B$6,Raw!$A$6:$A$2076,0),MATCH(BE$6,Raw!$H$5:$EZ$5,0))/60/60/24,"-")</f>
        <v>0.30848379629629624</v>
      </c>
      <c r="BF90" s="149"/>
      <c r="BG90" s="149">
        <f>IFERROR(INDEX(Raw!$H$6:$EZ$2076,MATCH($B90&amp;$D90&amp;$B$6,Raw!$A$6:$A$2076,0),MATCH(BG$6,Raw!$H$5:$EZ$5,0)),"-")</f>
        <v>1960</v>
      </c>
      <c r="BH90" s="183"/>
      <c r="BI90" s="149">
        <f>IFERROR(INDEX(Raw!$H$6:$EZ$2076,MATCH($B90&amp;$D90&amp;$B$6,Raw!$A$6:$A$2076,0),MATCH(BI$6,Raw!$H$5:$EZ$5,0))/60/60,"-")</f>
        <v>6515.620277777778</v>
      </c>
      <c r="BJ90" s="195">
        <f>IFERROR(INDEX(Raw!$H$6:$EZ$2076,MATCH($B90&amp;$D90&amp;$B$6,Raw!$A$6:$A$2076,0),MATCH(BJ$6,Raw!$H$5:$EZ$5,0))/60/60/24,"-")</f>
        <v>0.13850694444444442</v>
      </c>
      <c r="BK90" s="203">
        <f>IFERROR(INDEX(Raw!$H$6:$EZ$2076,MATCH($B90&amp;$D90&amp;$B$6,Raw!$A$6:$A$2076,0),MATCH(BK$6,Raw!$H$5:$EZ$5,0))/60/60/24,"-")</f>
        <v>0.34543981481481478</v>
      </c>
      <c r="BL90" s="183"/>
      <c r="BM90" s="250" t="str">
        <f>IFERROR(INDEX(Raw!$H$6:$EZ$2076,MATCH($B90&amp;$D90&amp;$B$6,Raw!$A$6:$A$2076,0),MATCH(BM$6,Raw!$H$5:$EZ$5,0)),"-")</f>
        <v>-</v>
      </c>
    </row>
    <row r="91" spans="1:65" ht="17.5" x14ac:dyDescent="0.35">
      <c r="A91" s="188">
        <f t="shared" si="44"/>
        <v>45200</v>
      </c>
      <c r="B91" s="145" t="s">
        <v>133</v>
      </c>
      <c r="C91" s="137" t="s">
        <v>150</v>
      </c>
      <c r="D91" s="101" t="s">
        <v>137</v>
      </c>
      <c r="E91" s="250">
        <f>IFERROR(INDEX(Raw!$H$6:$EZ$2076,MATCH($B91&amp;$D91&amp;$B$6,Raw!$A$6:$A$2076,0),MATCH(E$6,Raw!$H$5:$EZ$5,0)),"-")</f>
        <v>1029</v>
      </c>
      <c r="F91" s="183"/>
      <c r="G91" s="251">
        <f>IFERROR(INDEX(Raw!$H$6:$EZ$2076,MATCH($B91&amp;$D91&amp;$B$6,Raw!$A$6:$A$2076,0),MATCH(G$6,Raw!$H$5:$EZ$5,0))/60/60,"-")</f>
        <v>167.54861111111111</v>
      </c>
      <c r="H91" s="195">
        <f>IFERROR(INDEX(Raw!$H$6:$EZ$2076,MATCH($B91&amp;$D91&amp;$B$6,Raw!$A$6:$A$2076,0),MATCH(H$6,Raw!$H$5:$EZ$5,0))/60/60/24,"-")</f>
        <v>6.782407407407408E-3</v>
      </c>
      <c r="I91" s="203">
        <f>IFERROR(INDEX(Raw!$H$6:$EZ$2076,MATCH($B91&amp;$D91&amp;$B$6,Raw!$A$6:$A$2076,0),MATCH(I$6,Raw!$H$5:$EZ$5,0))/60/60/24,"-")</f>
        <v>1.1689814814814814E-2</v>
      </c>
      <c r="J91" s="183"/>
      <c r="K91" s="251">
        <f>IFERROR(INDEX(Raw!$H$6:$EZ$2076,MATCH($B91&amp;$D91&amp;$B$6,Raw!$A$6:$A$2076,0),MATCH(K$6,Raw!$H$5:$EZ$5,0)),"-")</f>
        <v>466</v>
      </c>
      <c r="L91" s="183"/>
      <c r="M91" s="251">
        <f>IFERROR(INDEX(Raw!$H$6:$EZ$2076,MATCH($B91&amp;$D91&amp;$B$6,Raw!$A$6:$A$2076,0),MATCH(M$6,Raw!$H$5:$EZ$5,0))/60/60,"-")</f>
        <v>70.944444444444443</v>
      </c>
      <c r="N91" s="195">
        <f>IFERROR(INDEX(Raw!$H$6:$EZ$2076,MATCH($B91&amp;$D91&amp;$B$6,Raw!$A$6:$A$2076,0),MATCH(N$6,Raw!$H$5:$EZ$5,0))/60/60/24,"-")</f>
        <v>6.3425925925925915E-3</v>
      </c>
      <c r="O91" s="203">
        <f>IFERROR(INDEX(Raw!$H$6:$EZ$2076,MATCH($B91&amp;$D91&amp;$B$6,Raw!$A$6:$A$2076,0),MATCH(O$6,Raw!$H$5:$EZ$5,0))/60/60/24,"-")</f>
        <v>1.1805555555555555E-2</v>
      </c>
      <c r="P91" s="149"/>
      <c r="Q91" s="149">
        <f>IFERROR(INDEX(Raw!$H$6:$EZ$2076,MATCH($B91&amp;$D91&amp;$B$6,Raw!$A$6:$A$2076,0),MATCH(Q$6,Raw!$H$5:$EZ$5,0)),"-")</f>
        <v>81467</v>
      </c>
      <c r="R91" s="183"/>
      <c r="S91" s="149">
        <f>IFERROR(INDEX(Raw!$H$6:$EZ$2076,MATCH($B91&amp;$D91&amp;$B$6,Raw!$A$6:$A$2076,0),MATCH(S$6,Raw!$H$5:$EZ$5,0))/60/60,"-")</f>
        <v>11758.765277777777</v>
      </c>
      <c r="T91" s="195">
        <f>IFERROR(INDEX(Raw!$H$6:$EZ$2076,MATCH($B91&amp;$D91&amp;$B$6,Raw!$A$6:$A$2076,0),MATCH(T$6,Raw!$H$5:$EZ$5,0))/60/60/24,"-")</f>
        <v>6.0185185185185177E-3</v>
      </c>
      <c r="U91" s="203">
        <f>IFERROR(INDEX(Raw!$H$6:$EZ$2076,MATCH($B91&amp;$D91&amp;$B$6,Raw!$A$6:$A$2076,0),MATCH(U$6,Raw!$H$5:$EZ$5,0))/60/60/24,"-")</f>
        <v>1.074074074074074E-2</v>
      </c>
      <c r="V91" s="149"/>
      <c r="W91" s="149">
        <f>IFERROR(INDEX(Raw!$H$6:$EZ$2076,MATCH($B91&amp;$D91&amp;$B$6,Raw!$A$6:$A$2076,0),MATCH(W$6,Raw!$H$5:$EZ$5,0)),"-")</f>
        <v>32847</v>
      </c>
      <c r="X91" s="183"/>
      <c r="Y91" s="149">
        <f>IFERROR(INDEX(Raw!$H$6:$EZ$2076,MATCH($B91&amp;$D91&amp;$B$6,Raw!$A$6:$A$2076,0),MATCH(Y$6,Raw!$H$5:$EZ$5,0))/60/60,"-")</f>
        <v>23008.626944444444</v>
      </c>
      <c r="Z91" s="195">
        <f>IFERROR(INDEX(Raw!$H$6:$EZ$2076,MATCH($B91&amp;$D91&amp;$B$6,Raw!$A$6:$A$2076,0),MATCH(Z$6,Raw!$H$5:$EZ$5,0))/60/60/24,"-")</f>
        <v>2.9189814814814811E-2</v>
      </c>
      <c r="AA91" s="203">
        <f>IFERROR(INDEX(Raw!$H$6:$EZ$2076,MATCH($B91&amp;$D91&amp;$B$6,Raw!$A$6:$A$2076,0),MATCH(AA$6,Raw!$H$5:$EZ$5,0))/60/60/24,"-")</f>
        <v>6.2037037037037029E-2</v>
      </c>
      <c r="AB91" s="149"/>
      <c r="AC91" s="251">
        <f>IFERROR(INDEX(Raw!$H$6:$EZ$2076,MATCH($B91&amp;$D91&amp;$B$6,Raw!$A$6:$A$2076,0),MATCH(AC$6,Raw!$H$5:$EZ$5,0)),"-")</f>
        <v>11530</v>
      </c>
      <c r="AD91" s="183"/>
      <c r="AE91" s="251">
        <f>IFERROR(INDEX(Raw!$H$6:$EZ$2076,MATCH($B91&amp;$D91&amp;$B$6,Raw!$A$6:$A$2076,0),MATCH(AE$6,Raw!$H$5:$EZ$5,0))/60/60,"-")</f>
        <v>7540.2744444444443</v>
      </c>
      <c r="AF91" s="195">
        <f>IFERROR(INDEX(Raw!$H$6:$EZ$2076,MATCH($B91&amp;$D91&amp;$B$6,Raw!$A$6:$A$2076,0),MATCH(AF$6,Raw!$H$5:$EZ$5,0))/60/60/24,"-")</f>
        <v>2.7245370370370368E-2</v>
      </c>
      <c r="AG91" s="203">
        <f>IFERROR(INDEX(Raw!$H$6:$EZ$2076,MATCH($B91&amp;$D91&amp;$B$6,Raw!$A$6:$A$2076,0),MATCH(AG$6,Raw!$H$5:$EZ$5,0))/60/60/24,"-")</f>
        <v>6.0138888888888881E-2</v>
      </c>
      <c r="AH91" s="149"/>
      <c r="AI91" s="149">
        <f>IFERROR(INDEX(Raw!$H$6:$EZ$2076,MATCH($B91&amp;$D91&amp;$B$6,Raw!$A$6:$A$2076,0),MATCH(AI$6,Raw!$H$5:$EZ$5,0)),"-")</f>
        <v>348588</v>
      </c>
      <c r="AJ91" s="183"/>
      <c r="AK91" s="149">
        <f>IFERROR(INDEX(Raw!$H$6:$EZ$2076,MATCH($B91&amp;$D91&amp;$B$6,Raw!$A$6:$A$2076,0),MATCH(AK$6,Raw!$H$5:$EZ$5,0))/60/60,"-")</f>
        <v>242640.38444444444</v>
      </c>
      <c r="AL91" s="195">
        <f>IFERROR(INDEX(Raw!$H$6:$EZ$2076,MATCH($B91&amp;$D91&amp;$B$6,Raw!$A$6:$A$2076,0),MATCH(AL$6,Raw!$H$5:$EZ$5,0))/60/60/24,"-")</f>
        <v>2.900462962962963E-2</v>
      </c>
      <c r="AM91" s="203">
        <f>IFERROR(INDEX(Raw!$H$6:$EZ$2076,MATCH($B91&amp;$D91&amp;$B$6,Raw!$A$6:$A$2076,0),MATCH(AM$6,Raw!$H$5:$EZ$5,0))/60/60/24,"-")</f>
        <v>6.2731481481481485E-2</v>
      </c>
      <c r="AN91" s="149"/>
      <c r="AO91" s="149">
        <f>IFERROR(INDEX(Raw!$H$6:$EZ$2076,MATCH($B91&amp;$D91&amp;$B$6,Raw!$A$6:$A$2076,0),MATCH(AO$6,Raw!$H$5:$EZ$5,0)),"-")</f>
        <v>10465</v>
      </c>
      <c r="AP91" s="183"/>
      <c r="AQ91" s="149">
        <f>IFERROR(INDEX(Raw!$H$6:$EZ$2076,MATCH($B91&amp;$D91&amp;$B$6,Raw!$A$6:$A$2076,0),MATCH(AQ$6,Raw!$H$5:$EZ$5,0))/60/60,"-")</f>
        <v>25578.210555555554</v>
      </c>
      <c r="AR91" s="195">
        <f>IFERROR(INDEX(Raw!$H$6:$EZ$2076,MATCH($B91&amp;$D91&amp;$B$6,Raw!$A$6:$A$2076,0),MATCH(AR$6,Raw!$H$5:$EZ$5,0))/60/60/24,"-")</f>
        <v>0.10184027777777778</v>
      </c>
      <c r="AS91" s="203">
        <f>IFERROR(INDEX(Raw!$H$6:$EZ$2076,MATCH($B91&amp;$D91&amp;$B$6,Raw!$A$6:$A$2076,0),MATCH(AS$6,Raw!$H$5:$EZ$5,0))/60/60/24,"-")</f>
        <v>0.23659722222222221</v>
      </c>
      <c r="AT91" s="149"/>
      <c r="AU91" s="251">
        <f>IFERROR(INDEX(Raw!$H$6:$EZ$2076,MATCH($B91&amp;$D91&amp;$B$6,Raw!$A$6:$A$2076,0),MATCH(AU$6,Raw!$H$5:$EZ$5,0)),"-")</f>
        <v>4604</v>
      </c>
      <c r="AV91" s="183"/>
      <c r="AW91" s="251">
        <f>IFERROR(INDEX(Raw!$H$6:$EZ$2076,MATCH($B91&amp;$D91&amp;$B$6,Raw!$A$6:$A$2076,0),MATCH(AW$6,Raw!$H$5:$EZ$5,0))/60/60,"-")</f>
        <v>11401.758611111112</v>
      </c>
      <c r="AX91" s="195">
        <f>IFERROR(INDEX(Raw!$H$6:$EZ$2076,MATCH($B91&amp;$D91&amp;$B$6,Raw!$A$6:$A$2076,0),MATCH(AX$6,Raw!$H$5:$EZ$5,0))/60/60/24,"-")</f>
        <v>0.10318287037037038</v>
      </c>
      <c r="AY91" s="203">
        <f>IFERROR(INDEX(Raw!$H$6:$EZ$2076,MATCH($B91&amp;$D91&amp;$B$6,Raw!$A$6:$A$2076,0),MATCH(AY$6,Raw!$H$5:$EZ$5,0))/60/60/24,"-")</f>
        <v>0.23579861111111111</v>
      </c>
      <c r="AZ91" s="149"/>
      <c r="BA91" s="149">
        <f>IFERROR(INDEX(Raw!$H$6:$EZ$2076,MATCH($B91&amp;$D91&amp;$B$6,Raw!$A$6:$A$2076,0),MATCH(BA$6,Raw!$H$5:$EZ$5,0)),"-")</f>
        <v>11497</v>
      </c>
      <c r="BB91" s="183"/>
      <c r="BC91" s="149">
        <f>IFERROR(INDEX(Raw!$H$6:$EZ$2076,MATCH($B91&amp;$D91&amp;$B$6,Raw!$A$6:$A$2076,0),MATCH(BC$6,Raw!$H$5:$EZ$5,0))/60/60,"-")</f>
        <v>38737.259722222225</v>
      </c>
      <c r="BD91" s="195">
        <f>IFERROR(INDEX(Raw!$H$6:$EZ$2076,MATCH($B91&amp;$D91&amp;$B$6,Raw!$A$6:$A$2076,0),MATCH(BD$6,Raw!$H$5:$EZ$5,0))/60/60/24,"-")</f>
        <v>0.14039351851851853</v>
      </c>
      <c r="BE91" s="203">
        <f>IFERROR(INDEX(Raw!$H$6:$EZ$2076,MATCH($B91&amp;$D91&amp;$B$6,Raw!$A$6:$A$2076,0),MATCH(BE$6,Raw!$H$5:$EZ$5,0))/60/60/24,"-")</f>
        <v>0.32598379629629631</v>
      </c>
      <c r="BF91" s="149"/>
      <c r="BG91" s="149">
        <f>IFERROR(INDEX(Raw!$H$6:$EZ$2076,MATCH($B91&amp;$D91&amp;$B$6,Raw!$A$6:$A$2076,0),MATCH(BG$6,Raw!$H$5:$EZ$5,0)),"-")</f>
        <v>1908</v>
      </c>
      <c r="BH91" s="183"/>
      <c r="BI91" s="149">
        <f>IFERROR(INDEX(Raw!$H$6:$EZ$2076,MATCH($B91&amp;$D91&amp;$B$6,Raw!$A$6:$A$2076,0),MATCH(BI$6,Raw!$H$5:$EZ$5,0))/60/60,"-")</f>
        <v>6946.6908333333331</v>
      </c>
      <c r="BJ91" s="195">
        <f>IFERROR(INDEX(Raw!$H$6:$EZ$2076,MATCH($B91&amp;$D91&amp;$B$6,Raw!$A$6:$A$2076,0),MATCH(BJ$6,Raw!$H$5:$EZ$5,0))/60/60/24,"-")</f>
        <v>0.15170138888888887</v>
      </c>
      <c r="BK91" s="203">
        <f>IFERROR(INDEX(Raw!$H$6:$EZ$2076,MATCH($B91&amp;$D91&amp;$B$6,Raw!$A$6:$A$2076,0),MATCH(BK$6,Raw!$H$5:$EZ$5,0))/60/60/24,"-")</f>
        <v>0.37887731481481485</v>
      </c>
      <c r="BL91" s="183"/>
      <c r="BM91" s="250" t="s">
        <v>152</v>
      </c>
    </row>
    <row r="92" spans="1:65" x14ac:dyDescent="0.25">
      <c r="A92" s="188">
        <f t="shared" si="44"/>
        <v>45231</v>
      </c>
      <c r="B92" s="145" t="s">
        <v>133</v>
      </c>
      <c r="C92" s="137" t="s">
        <v>138</v>
      </c>
      <c r="D92" s="95" t="s">
        <v>138</v>
      </c>
      <c r="E92" s="250">
        <f>IFERROR(INDEX(Raw!$H$6:$EZ$2076,MATCH($B92&amp;$D92&amp;$B$6,Raw!$A$6:$A$2076,0),MATCH(E$6,Raw!$H$5:$EZ$5,0)),"-")</f>
        <v>1001</v>
      </c>
      <c r="F92" s="183"/>
      <c r="G92" s="251">
        <f>IFERROR(INDEX(Raw!$H$6:$EZ$2076,MATCH($B92&amp;$D92&amp;$B$6,Raw!$A$6:$A$2076,0),MATCH(G$6,Raw!$H$5:$EZ$5,0))/60/60,"-")</f>
        <v>162.2225</v>
      </c>
      <c r="H92" s="195">
        <f>IFERROR(INDEX(Raw!$H$6:$EZ$2076,MATCH($B92&amp;$D92&amp;$B$6,Raw!$A$6:$A$2076,0),MATCH(H$6,Raw!$H$5:$EZ$5,0))/60/60/24,"-")</f>
        <v>6.7476851851851856E-3</v>
      </c>
      <c r="I92" s="203">
        <f>IFERROR(INDEX(Raw!$H$6:$EZ$2076,MATCH($B92&amp;$D92&amp;$B$6,Raw!$A$6:$A$2076,0),MATCH(I$6,Raw!$H$5:$EZ$5,0))/60/60/24,"-")</f>
        <v>1.1921296296296298E-2</v>
      </c>
      <c r="J92" s="183"/>
      <c r="K92" s="251">
        <f>IFERROR(INDEX(Raw!$H$6:$EZ$2076,MATCH($B92&amp;$D92&amp;$B$6,Raw!$A$6:$A$2076,0),MATCH(K$6,Raw!$H$5:$EZ$5,0)),"-")</f>
        <v>484</v>
      </c>
      <c r="L92" s="183"/>
      <c r="M92" s="251">
        <f>IFERROR(INDEX(Raw!$H$6:$EZ$2076,MATCH($B92&amp;$D92&amp;$B$6,Raw!$A$6:$A$2076,0),MATCH(M$6,Raw!$H$5:$EZ$5,0))/60/60,"-")</f>
        <v>70.484999999999999</v>
      </c>
      <c r="N92" s="195">
        <f>IFERROR(INDEX(Raw!$H$6:$EZ$2076,MATCH($B92&amp;$D92&amp;$B$6,Raw!$A$6:$A$2076,0),MATCH(N$6,Raw!$H$5:$EZ$5,0))/60/60/24,"-")</f>
        <v>6.0648148148148145E-3</v>
      </c>
      <c r="O92" s="203">
        <f>IFERROR(INDEX(Raw!$H$6:$EZ$2076,MATCH($B92&amp;$D92&amp;$B$6,Raw!$A$6:$A$2076,0),MATCH(O$6,Raw!$H$5:$EZ$5,0))/60/60/24,"-")</f>
        <v>1.1747685185185186E-2</v>
      </c>
      <c r="P92" s="149"/>
      <c r="Q92" s="149">
        <f>IFERROR(INDEX(Raw!$H$6:$EZ$2076,MATCH($B92&amp;$D92&amp;$B$6,Raw!$A$6:$A$2076,0),MATCH(Q$6,Raw!$H$5:$EZ$5,0)),"-")</f>
        <v>77753</v>
      </c>
      <c r="R92" s="183"/>
      <c r="S92" s="149">
        <f>IFERROR(INDEX(Raw!$H$6:$EZ$2076,MATCH($B92&amp;$D92&amp;$B$6,Raw!$A$6:$A$2076,0),MATCH(S$6,Raw!$H$5:$EZ$5,0))/60/60,"-")</f>
        <v>11016.593055555557</v>
      </c>
      <c r="T92" s="195">
        <f>IFERROR(INDEX(Raw!$H$6:$EZ$2076,MATCH($B92&amp;$D92&amp;$B$6,Raw!$A$6:$A$2076,0),MATCH(T$6,Raw!$H$5:$EZ$5,0))/60/60/24,"-")</f>
        <v>5.9027777777777776E-3</v>
      </c>
      <c r="U92" s="203">
        <f>IFERROR(INDEX(Raw!$H$6:$EZ$2076,MATCH($B92&amp;$D92&amp;$B$6,Raw!$A$6:$A$2076,0),MATCH(U$6,Raw!$H$5:$EZ$5,0))/60/60/24,"-")</f>
        <v>1.0486111111111111E-2</v>
      </c>
      <c r="V92" s="149"/>
      <c r="W92" s="149">
        <f>IFERROR(INDEX(Raw!$H$6:$EZ$2076,MATCH($B92&amp;$D92&amp;$B$6,Raw!$A$6:$A$2076,0),MATCH(W$6,Raw!$H$5:$EZ$5,0)),"-")</f>
        <v>32879</v>
      </c>
      <c r="X92" s="183"/>
      <c r="Y92" s="149">
        <f>IFERROR(INDEX(Raw!$H$6:$EZ$2076,MATCH($B92&amp;$D92&amp;$B$6,Raw!$A$6:$A$2076,0),MATCH(Y$6,Raw!$H$5:$EZ$5,0))/60/60,"-")</f>
        <v>22214.013055555559</v>
      </c>
      <c r="Z92" s="195">
        <f>IFERROR(INDEX(Raw!$H$6:$EZ$2076,MATCH($B92&amp;$D92&amp;$B$6,Raw!$A$6:$A$2076,0),MATCH(Z$6,Raw!$H$5:$EZ$5,0))/60/60/24,"-")</f>
        <v>2.8148148148148148E-2</v>
      </c>
      <c r="AA92" s="203">
        <f>IFERROR(INDEX(Raw!$H$6:$EZ$2076,MATCH($B92&amp;$D92&amp;$B$6,Raw!$A$6:$A$2076,0),MATCH(AA$6,Raw!$H$5:$EZ$5,0))/60/60/24,"-")</f>
        <v>5.8773148148148151E-2</v>
      </c>
      <c r="AB92" s="149"/>
      <c r="AC92" s="251">
        <f>IFERROR(INDEX(Raw!$H$6:$EZ$2076,MATCH($B92&amp;$D92&amp;$B$6,Raw!$A$6:$A$2076,0),MATCH(AC$6,Raw!$H$5:$EZ$5,0)),"-")</f>
        <v>11266</v>
      </c>
      <c r="AD92" s="183"/>
      <c r="AE92" s="251">
        <f>IFERROR(INDEX(Raw!$H$6:$EZ$2076,MATCH($B92&amp;$D92&amp;$B$6,Raw!$A$6:$A$2076,0),MATCH(AE$6,Raw!$H$5:$EZ$5,0))/60/60,"-")</f>
        <v>6738.3530555555562</v>
      </c>
      <c r="AF92" s="195">
        <f>IFERROR(INDEX(Raw!$H$6:$EZ$2076,MATCH($B92&amp;$D92&amp;$B$6,Raw!$A$6:$A$2076,0),MATCH(AF$6,Raw!$H$5:$EZ$5,0))/60/60/24,"-")</f>
        <v>2.4918981481481483E-2</v>
      </c>
      <c r="AG92" s="203">
        <f>IFERROR(INDEX(Raw!$H$6:$EZ$2076,MATCH($B92&amp;$D92&amp;$B$6,Raw!$A$6:$A$2076,0),MATCH(AG$6,Raw!$H$5:$EZ$5,0))/60/60/24,"-")</f>
        <v>5.4259259259259264E-2</v>
      </c>
      <c r="AH92" s="149"/>
      <c r="AI92" s="149">
        <f>IFERROR(INDEX(Raw!$H$6:$EZ$2076,MATCH($B92&amp;$D92&amp;$B$6,Raw!$A$6:$A$2076,0),MATCH(AI$6,Raw!$H$5:$EZ$5,0)),"-")</f>
        <v>338720</v>
      </c>
      <c r="AJ92" s="183"/>
      <c r="AK92" s="149">
        <f>IFERROR(INDEX(Raw!$H$6:$EZ$2076,MATCH($B92&amp;$D92&amp;$B$6,Raw!$A$6:$A$2076,0),MATCH(AK$6,Raw!$H$5:$EZ$5,0))/60/60,"-")</f>
        <v>216693.79166666666</v>
      </c>
      <c r="AL92" s="195">
        <f>IFERROR(INDEX(Raw!$H$6:$EZ$2076,MATCH($B92&amp;$D92&amp;$B$6,Raw!$A$6:$A$2076,0),MATCH(AL$6,Raw!$H$5:$EZ$5,0))/60/60/24,"-")</f>
        <v>2.6655092592592591E-2</v>
      </c>
      <c r="AM92" s="203">
        <f>IFERROR(INDEX(Raw!$H$6:$EZ$2076,MATCH($B92&amp;$D92&amp;$B$6,Raw!$A$6:$A$2076,0),MATCH(AM$6,Raw!$H$5:$EZ$5,0))/60/60/24,"-")</f>
        <v>5.7048611111111119E-2</v>
      </c>
      <c r="AN92" s="149"/>
      <c r="AO92" s="149">
        <f>IFERROR(INDEX(Raw!$H$6:$EZ$2076,MATCH($B92&amp;$D92&amp;$B$6,Raw!$A$6:$A$2076,0),MATCH(AO$6,Raw!$H$5:$EZ$5,0)),"-")</f>
        <v>10541</v>
      </c>
      <c r="AP92" s="183"/>
      <c r="AQ92" s="149">
        <f>IFERROR(INDEX(Raw!$H$6:$EZ$2076,MATCH($B92&amp;$D92&amp;$B$6,Raw!$A$6:$A$2076,0),MATCH(AQ$6,Raw!$H$5:$EZ$5,0))/60/60,"-")</f>
        <v>24297.340555555555</v>
      </c>
      <c r="AR92" s="195">
        <f>IFERROR(INDEX(Raw!$H$6:$EZ$2076,MATCH($B92&amp;$D92&amp;$B$6,Raw!$A$6:$A$2076,0),MATCH(AR$6,Raw!$H$5:$EZ$5,0))/60/60/24,"-")</f>
        <v>9.6041666666666678E-2</v>
      </c>
      <c r="AS92" s="203">
        <f>IFERROR(INDEX(Raw!$H$6:$EZ$2076,MATCH($B92&amp;$D92&amp;$B$6,Raw!$A$6:$A$2076,0),MATCH(AS$6,Raw!$H$5:$EZ$5,0))/60/60/24,"-")</f>
        <v>0.21737268518518518</v>
      </c>
      <c r="AT92" s="149"/>
      <c r="AU92" s="251">
        <f>IFERROR(INDEX(Raw!$H$6:$EZ$2076,MATCH($B92&amp;$D92&amp;$B$6,Raw!$A$6:$A$2076,0),MATCH(AU$6,Raw!$H$5:$EZ$5,0)),"-")</f>
        <v>4580</v>
      </c>
      <c r="AV92" s="183"/>
      <c r="AW92" s="251">
        <f>IFERROR(INDEX(Raw!$H$6:$EZ$2076,MATCH($B92&amp;$D92&amp;$B$6,Raw!$A$6:$A$2076,0),MATCH(AW$6,Raw!$H$5:$EZ$5,0))/60/60,"-")</f>
        <v>10171.150833333335</v>
      </c>
      <c r="AX92" s="195">
        <f>IFERROR(INDEX(Raw!$H$6:$EZ$2076,MATCH($B92&amp;$D92&amp;$B$6,Raw!$A$6:$A$2076,0),MATCH(AX$6,Raw!$H$5:$EZ$5,0))/60/60/24,"-")</f>
        <v>9.2534722222222213E-2</v>
      </c>
      <c r="AY92" s="203">
        <f>IFERROR(INDEX(Raw!$H$6:$EZ$2076,MATCH($B92&amp;$D92&amp;$B$6,Raw!$A$6:$A$2076,0),MATCH(AY$6,Raw!$H$5:$EZ$5,0))/60/60/24,"-")</f>
        <v>0.21402777777777779</v>
      </c>
      <c r="AZ92" s="149"/>
      <c r="BA92" s="149">
        <f>IFERROR(INDEX(Raw!$H$6:$EZ$2076,MATCH($B92&amp;$D92&amp;$B$6,Raw!$A$6:$A$2076,0),MATCH(BA$6,Raw!$H$5:$EZ$5,0)),"-")</f>
        <v>11572</v>
      </c>
      <c r="BB92" s="183"/>
      <c r="BC92" s="149">
        <f>IFERROR(INDEX(Raw!$H$6:$EZ$2076,MATCH($B92&amp;$D92&amp;$B$6,Raw!$A$6:$A$2076,0),MATCH(BC$6,Raw!$H$5:$EZ$5,0))/60/60,"-")</f>
        <v>36964.646944444445</v>
      </c>
      <c r="BD92" s="195">
        <f>IFERROR(INDEX(Raw!$H$6:$EZ$2076,MATCH($B92&amp;$D92&amp;$B$6,Raw!$A$6:$A$2076,0),MATCH(BD$6,Raw!$H$5:$EZ$5,0))/60/60/24,"-")</f>
        <v>0.13310185185185183</v>
      </c>
      <c r="BE92" s="203">
        <f>IFERROR(INDEX(Raw!$H$6:$EZ$2076,MATCH($B92&amp;$D92&amp;$B$6,Raw!$A$6:$A$2076,0),MATCH(BE$6,Raw!$H$5:$EZ$5,0))/60/60/24,"-")</f>
        <v>0.29788194444444444</v>
      </c>
      <c r="BF92" s="149"/>
      <c r="BG92" s="149">
        <f>IFERROR(INDEX(Raw!$H$6:$EZ$2076,MATCH($B92&amp;$D92&amp;$B$6,Raw!$A$6:$A$2076,0),MATCH(BG$6,Raw!$H$5:$EZ$5,0)),"-")</f>
        <v>2064</v>
      </c>
      <c r="BH92" s="183"/>
      <c r="BI92" s="149">
        <f>IFERROR(INDEX(Raw!$H$6:$EZ$2076,MATCH($B92&amp;$D92&amp;$B$6,Raw!$A$6:$A$2076,0),MATCH(BI$6,Raw!$H$5:$EZ$5,0))/60/60,"-")</f>
        <v>7430.2405555555561</v>
      </c>
      <c r="BJ92" s="195">
        <f>IFERROR(INDEX(Raw!$H$6:$EZ$2076,MATCH($B92&amp;$D92&amp;$B$6,Raw!$A$6:$A$2076,0),MATCH(BJ$6,Raw!$H$5:$EZ$5,0))/60/60/24,"-")</f>
        <v>0.15</v>
      </c>
      <c r="BK92" s="203">
        <f>IFERROR(INDEX(Raw!$H$6:$EZ$2076,MATCH($B92&amp;$D92&amp;$B$6,Raw!$A$6:$A$2076,0),MATCH(BK$6,Raw!$H$5:$EZ$5,0))/60/60/24,"-")</f>
        <v>0.38178240740740743</v>
      </c>
      <c r="BL92" s="183"/>
      <c r="BM92" s="250" t="s">
        <v>152</v>
      </c>
    </row>
    <row r="93" spans="1:65" x14ac:dyDescent="0.25">
      <c r="A93" s="188">
        <f t="shared" si="44"/>
        <v>45261</v>
      </c>
      <c r="B93" s="145" t="s">
        <v>133</v>
      </c>
      <c r="C93" s="137" t="s">
        <v>139</v>
      </c>
      <c r="D93" s="95" t="s">
        <v>139</v>
      </c>
      <c r="E93" s="250">
        <f>IFERROR(INDEX(Raw!$H$6:$EZ$2076,MATCH($B93&amp;$D93&amp;$B$6,Raw!$A$6:$A$2076,0),MATCH(E$6,Raw!$H$5:$EZ$5,0)),"-")</f>
        <v>1113</v>
      </c>
      <c r="F93" s="183"/>
      <c r="G93" s="251">
        <f>IFERROR(INDEX(Raw!$H$6:$EZ$2076,MATCH($B93&amp;$D93&amp;$B$6,Raw!$A$6:$A$2076,0),MATCH(G$6,Raw!$H$5:$EZ$5,0))/60/60,"-")</f>
        <v>183.48222222222222</v>
      </c>
      <c r="H93" s="195">
        <f>IFERROR(INDEX(Raw!$H$6:$EZ$2076,MATCH($B93&amp;$D93&amp;$B$6,Raw!$A$6:$A$2076,0),MATCH(H$6,Raw!$H$5:$EZ$5,0))/60/60/24,"-")</f>
        <v>6.8634259259259256E-3</v>
      </c>
      <c r="I93" s="203">
        <f>IFERROR(INDEX(Raw!$H$6:$EZ$2076,MATCH($B93&amp;$D93&amp;$B$6,Raw!$A$6:$A$2076,0),MATCH(I$6,Raw!$H$5:$EZ$5,0))/60/60/24,"-")</f>
        <v>1.1608796296296296E-2</v>
      </c>
      <c r="J93" s="183"/>
      <c r="K93" s="251">
        <f>IFERROR(INDEX(Raw!$H$6:$EZ$2076,MATCH($B93&amp;$D93&amp;$B$6,Raw!$A$6:$A$2076,0),MATCH(K$6,Raw!$H$5:$EZ$5,0)),"-")</f>
        <v>527</v>
      </c>
      <c r="L93" s="183"/>
      <c r="M93" s="251">
        <f>IFERROR(INDEX(Raw!$H$6:$EZ$2076,MATCH($B93&amp;$D93&amp;$B$6,Raw!$A$6:$A$2076,0),MATCH(M$6,Raw!$H$5:$EZ$5,0))/60/60,"-")</f>
        <v>82.287499999999994</v>
      </c>
      <c r="N93" s="195">
        <f>IFERROR(INDEX(Raw!$H$6:$EZ$2076,MATCH($B93&amp;$D93&amp;$B$6,Raw!$A$6:$A$2076,0),MATCH(N$6,Raw!$H$5:$EZ$5,0))/60/60/24,"-")</f>
        <v>6.5046296296296302E-3</v>
      </c>
      <c r="O93" s="203">
        <f>IFERROR(INDEX(Raw!$H$6:$EZ$2076,MATCH($B93&amp;$D93&amp;$B$6,Raw!$A$6:$A$2076,0),MATCH(O$6,Raw!$H$5:$EZ$5,0))/60/60/24,"-")</f>
        <v>1.1608796296296296E-2</v>
      </c>
      <c r="P93" s="149"/>
      <c r="Q93" s="149">
        <f>IFERROR(INDEX(Raw!$H$6:$EZ$2076,MATCH($B93&amp;$D93&amp;$B$6,Raw!$A$6:$A$2076,0),MATCH(Q$6,Raw!$H$5:$EZ$5,0)),"-")</f>
        <v>86051</v>
      </c>
      <c r="R93" s="183"/>
      <c r="S93" s="149">
        <f>IFERROR(INDEX(Raw!$H$6:$EZ$2076,MATCH($B93&amp;$D93&amp;$B$6,Raw!$A$6:$A$2076,0),MATCH(S$6,Raw!$H$5:$EZ$5,0))/60/60,"-")</f>
        <v>12490.743333333334</v>
      </c>
      <c r="T93" s="195">
        <f>IFERROR(INDEX(Raw!$H$6:$EZ$2076,MATCH($B93&amp;$D93&amp;$B$6,Raw!$A$6:$A$2076,0),MATCH(T$6,Raw!$H$5:$EZ$5,0))/60/60/24,"-")</f>
        <v>6.053240740740741E-3</v>
      </c>
      <c r="U93" s="203">
        <f>IFERROR(INDEX(Raw!$H$6:$EZ$2076,MATCH($B93&amp;$D93&amp;$B$6,Raw!$A$6:$A$2076,0),MATCH(U$6,Raw!$H$5:$EZ$5,0))/60/60/24,"-")</f>
        <v>1.068287037037037E-2</v>
      </c>
      <c r="V93" s="149"/>
      <c r="W93" s="149">
        <f>IFERROR(INDEX(Raw!$H$6:$EZ$2076,MATCH($B93&amp;$D93&amp;$B$6,Raw!$A$6:$A$2076,0),MATCH(W$6,Raw!$H$5:$EZ$5,0)),"-")</f>
        <v>33469</v>
      </c>
      <c r="X93" s="183"/>
      <c r="Y93" s="149">
        <f>IFERROR(INDEX(Raw!$H$6:$EZ$2076,MATCH($B93&amp;$D93&amp;$B$6,Raw!$A$6:$A$2076,0),MATCH(Y$6,Raw!$H$5:$EZ$5,0))/60/60,"-")</f>
        <v>27639.832777777778</v>
      </c>
      <c r="Z93" s="195">
        <f>IFERROR(INDEX(Raw!$H$6:$EZ$2076,MATCH($B93&amp;$D93&amp;$B$6,Raw!$A$6:$A$2076,0),MATCH(Z$6,Raw!$H$5:$EZ$5,0))/60/60/24,"-")</f>
        <v>3.4409722222222223E-2</v>
      </c>
      <c r="AA93" s="203">
        <f>IFERROR(INDEX(Raw!$H$6:$EZ$2076,MATCH($B93&amp;$D93&amp;$B$6,Raw!$A$6:$A$2076,0),MATCH(AA$6,Raw!$H$5:$EZ$5,0))/60/60/24,"-")</f>
        <v>7.4398148148148144E-2</v>
      </c>
      <c r="AB93" s="149"/>
      <c r="AC93" s="251">
        <f>IFERROR(INDEX(Raw!$H$6:$EZ$2076,MATCH($B93&amp;$D93&amp;$B$6,Raw!$A$6:$A$2076,0),MATCH(AC$6,Raw!$H$5:$EZ$5,0)),"-")</f>
        <v>11592</v>
      </c>
      <c r="AD93" s="183"/>
      <c r="AE93" s="251">
        <f>IFERROR(INDEX(Raw!$H$6:$EZ$2076,MATCH($B93&amp;$D93&amp;$B$6,Raw!$A$6:$A$2076,0),MATCH(AE$6,Raw!$H$5:$EZ$5,0))/60/60,"-")</f>
        <v>8557.9041666666672</v>
      </c>
      <c r="AF93" s="195">
        <f>IFERROR(INDEX(Raw!$H$6:$EZ$2076,MATCH($B93&amp;$D93&amp;$B$6,Raw!$A$6:$A$2076,0),MATCH(AF$6,Raw!$H$5:$EZ$5,0))/60/60/24,"-")</f>
        <v>3.0763888888888886E-2</v>
      </c>
      <c r="AG93" s="203">
        <f>IFERROR(INDEX(Raw!$H$6:$EZ$2076,MATCH($B93&amp;$D93&amp;$B$6,Raw!$A$6:$A$2076,0),MATCH(AG$6,Raw!$H$5:$EZ$5,0))/60/60/24,"-")</f>
        <v>7.0092592592592595E-2</v>
      </c>
      <c r="AH93" s="149"/>
      <c r="AI93" s="149">
        <f>IFERROR(INDEX(Raw!$H$6:$EZ$2076,MATCH($B93&amp;$D93&amp;$B$6,Raw!$A$6:$A$2076,0),MATCH(AI$6,Raw!$H$5:$EZ$5,0)),"-")</f>
        <v>365680</v>
      </c>
      <c r="AJ93" s="183"/>
      <c r="AK93" s="149">
        <f>IFERROR(INDEX(Raw!$H$6:$EZ$2076,MATCH($B93&amp;$D93&amp;$B$6,Raw!$A$6:$A$2076,0),MATCH(AK$6,Raw!$H$5:$EZ$5,0))/60/60,"-")</f>
        <v>278332.62055555556</v>
      </c>
      <c r="AL93" s="195">
        <f>IFERROR(INDEX(Raw!$H$6:$EZ$2076,MATCH($B93&amp;$D93&amp;$B$6,Raw!$A$6:$A$2076,0),MATCH(AL$6,Raw!$H$5:$EZ$5,0))/60/60/24,"-")</f>
        <v>3.1712962962962964E-2</v>
      </c>
      <c r="AM93" s="203">
        <f>IFERROR(INDEX(Raw!$H$6:$EZ$2076,MATCH($B93&amp;$D93&amp;$B$6,Raw!$A$6:$A$2076,0),MATCH(AM$6,Raw!$H$5:$EZ$5,0))/60/60/24,"-")</f>
        <v>6.9768518518518521E-2</v>
      </c>
      <c r="AN93" s="149"/>
      <c r="AO93" s="149">
        <f>IFERROR(INDEX(Raw!$H$6:$EZ$2076,MATCH($B93&amp;$D93&amp;$B$6,Raw!$A$6:$A$2076,0),MATCH(AO$6,Raw!$H$5:$EZ$5,0)),"-")</f>
        <v>10328</v>
      </c>
      <c r="AP93" s="183"/>
      <c r="AQ93" s="149">
        <f>IFERROR(INDEX(Raw!$H$6:$EZ$2076,MATCH($B93&amp;$D93&amp;$B$6,Raw!$A$6:$A$2076,0),MATCH(AQ$6,Raw!$H$5:$EZ$5,0))/60/60,"-")</f>
        <v>27820.36416666667</v>
      </c>
      <c r="AR93" s="195">
        <f>IFERROR(INDEX(Raw!$H$6:$EZ$2076,MATCH($B93&amp;$D93&amp;$B$6,Raw!$A$6:$A$2076,0),MATCH(AR$6,Raw!$H$5:$EZ$5,0))/60/60/24,"-")</f>
        <v>0.1122337962962963</v>
      </c>
      <c r="AS93" s="203">
        <f>IFERROR(INDEX(Raw!$H$6:$EZ$2076,MATCH($B93&amp;$D93&amp;$B$6,Raw!$A$6:$A$2076,0),MATCH(AS$6,Raw!$H$5:$EZ$5,0))/60/60/24,"-")</f>
        <v>0.27105324074074072</v>
      </c>
      <c r="AT93" s="149"/>
      <c r="AU93" s="251">
        <f>IFERROR(INDEX(Raw!$H$6:$EZ$2076,MATCH($B93&amp;$D93&amp;$B$6,Raw!$A$6:$A$2076,0),MATCH(AU$6,Raw!$H$5:$EZ$5,0)),"-")</f>
        <v>4496</v>
      </c>
      <c r="AV93" s="183"/>
      <c r="AW93" s="251">
        <f>IFERROR(INDEX(Raw!$H$6:$EZ$2076,MATCH($B93&amp;$D93&amp;$B$6,Raw!$A$6:$A$2076,0),MATCH(AW$6,Raw!$H$5:$EZ$5,0))/60/60,"-")</f>
        <v>11730.478333333333</v>
      </c>
      <c r="AX93" s="195">
        <f>IFERROR(INDEX(Raw!$H$6:$EZ$2076,MATCH($B93&amp;$D93&amp;$B$6,Raw!$A$6:$A$2076,0),MATCH(AX$6,Raw!$H$5:$EZ$5,0))/60/60/24,"-")</f>
        <v>0.10871527777777779</v>
      </c>
      <c r="AY93" s="203">
        <f>IFERROR(INDEX(Raw!$H$6:$EZ$2076,MATCH($B93&amp;$D93&amp;$B$6,Raw!$A$6:$A$2076,0),MATCH(AY$6,Raw!$H$5:$EZ$5,0))/60/60/24,"-")</f>
        <v>0.26362268518518522</v>
      </c>
      <c r="AZ93" s="149"/>
      <c r="BA93" s="149">
        <f>IFERROR(INDEX(Raw!$H$6:$EZ$2076,MATCH($B93&amp;$D93&amp;$B$6,Raw!$A$6:$A$2076,0),MATCH(BA$6,Raw!$H$5:$EZ$5,0)),"-")</f>
        <v>11109</v>
      </c>
      <c r="BB93" s="183"/>
      <c r="BC93" s="149">
        <f>IFERROR(INDEX(Raw!$H$6:$EZ$2076,MATCH($B93&amp;$D93&amp;$B$6,Raw!$A$6:$A$2076,0),MATCH(BC$6,Raw!$H$5:$EZ$5,0))/60/60,"-")</f>
        <v>39254.064444444448</v>
      </c>
      <c r="BD93" s="195">
        <f>IFERROR(INDEX(Raw!$H$6:$EZ$2076,MATCH($B93&amp;$D93&amp;$B$6,Raw!$A$6:$A$2076,0),MATCH(BD$6,Raw!$H$5:$EZ$5,0))/60/60/24,"-")</f>
        <v>0.14723379629629632</v>
      </c>
      <c r="BE93" s="203">
        <f>IFERROR(INDEX(Raw!$H$6:$EZ$2076,MATCH($B93&amp;$D93&amp;$B$6,Raw!$A$6:$A$2076,0),MATCH(BE$6,Raw!$H$5:$EZ$5,0))/60/60/24,"-")</f>
        <v>0.34795138888888894</v>
      </c>
      <c r="BF93" s="149"/>
      <c r="BG93" s="149">
        <f>IFERROR(INDEX(Raw!$H$6:$EZ$2076,MATCH($B93&amp;$D93&amp;$B$6,Raw!$A$6:$A$2076,0),MATCH(BG$6,Raw!$H$5:$EZ$5,0)),"-")</f>
        <v>1981</v>
      </c>
      <c r="BH93" s="183"/>
      <c r="BI93" s="149">
        <f>IFERROR(INDEX(Raw!$H$6:$EZ$2076,MATCH($B93&amp;$D93&amp;$B$6,Raw!$A$6:$A$2076,0),MATCH(BI$6,Raw!$H$5:$EZ$5,0))/60/60,"-")</f>
        <v>7555.0916666666662</v>
      </c>
      <c r="BJ93" s="195">
        <f>IFERROR(INDEX(Raw!$H$6:$EZ$2076,MATCH($B93&amp;$D93&amp;$B$6,Raw!$A$6:$A$2076,0),MATCH(BJ$6,Raw!$H$5:$EZ$5,0))/60/60/24,"-")</f>
        <v>0.15891203703703705</v>
      </c>
      <c r="BK93" s="203">
        <f>IFERROR(INDEX(Raw!$H$6:$EZ$2076,MATCH($B93&amp;$D93&amp;$B$6,Raw!$A$6:$A$2076,0),MATCH(BK$6,Raw!$H$5:$EZ$5,0))/60/60/24,"-")</f>
        <v>0.40887731481481482</v>
      </c>
      <c r="BL93" s="183"/>
      <c r="BM93" s="250" t="s">
        <v>152</v>
      </c>
    </row>
    <row r="94" spans="1:65" ht="17.5" x14ac:dyDescent="0.35">
      <c r="A94" s="188">
        <f t="shared" si="44"/>
        <v>45292</v>
      </c>
      <c r="B94" s="145" t="s">
        <v>133</v>
      </c>
      <c r="C94" s="137" t="s">
        <v>140</v>
      </c>
      <c r="D94" s="101" t="s">
        <v>140</v>
      </c>
      <c r="E94" s="250">
        <f>IFERROR(INDEX(Raw!$H$6:$EZ$2076,MATCH($B94&amp;$D94&amp;$B$6,Raw!$A$6:$A$2076,0),MATCH(E$6,Raw!$H$5:$EZ$5,0)),"-")</f>
        <v>1177</v>
      </c>
      <c r="F94" s="183"/>
      <c r="G94" s="251">
        <f>IFERROR(INDEX(Raw!$H$6:$EZ$2076,MATCH($B94&amp;$D94&amp;$B$6,Raw!$A$6:$A$2076,0),MATCH(G$6,Raw!$H$5:$EZ$5,0))/60/60,"-")</f>
        <v>188.63972222222222</v>
      </c>
      <c r="H94" s="195">
        <f>IFERROR(INDEX(Raw!$H$6:$EZ$2076,MATCH($B94&amp;$D94&amp;$B$6,Raw!$A$6:$A$2076,0),MATCH(H$6,Raw!$H$5:$EZ$5,0))/60/60/24,"-")</f>
        <v>6.6782407407407415E-3</v>
      </c>
      <c r="I94" s="203">
        <f>IFERROR(INDEX(Raw!$H$6:$EZ$2076,MATCH($B94&amp;$D94&amp;$B$6,Raw!$A$6:$A$2076,0),MATCH(I$6,Raw!$H$5:$EZ$5,0))/60/60/24,"-")</f>
        <v>1.1967592592592592E-2</v>
      </c>
      <c r="J94" s="183"/>
      <c r="K94" s="251">
        <f>IFERROR(INDEX(Raw!$H$6:$EZ$2076,MATCH($B94&amp;$D94&amp;$B$6,Raw!$A$6:$A$2076,0),MATCH(K$6,Raw!$H$5:$EZ$5,0)),"-")</f>
        <v>551</v>
      </c>
      <c r="L94" s="183"/>
      <c r="M94" s="251">
        <f>IFERROR(INDEX(Raw!$H$6:$EZ$2076,MATCH($B94&amp;$D94&amp;$B$6,Raw!$A$6:$A$2076,0),MATCH(M$6,Raw!$H$5:$EZ$5,0))/60/60,"-")</f>
        <v>78.647500000000008</v>
      </c>
      <c r="N94" s="195">
        <f>IFERROR(INDEX(Raw!$H$6:$EZ$2076,MATCH($B94&amp;$D94&amp;$B$6,Raw!$A$6:$A$2076,0),MATCH(N$6,Raw!$H$5:$EZ$5,0))/60/60/24,"-")</f>
        <v>5.9490740740740745E-3</v>
      </c>
      <c r="O94" s="203">
        <f>IFERROR(INDEX(Raw!$H$6:$EZ$2076,MATCH($B94&amp;$D94&amp;$B$6,Raw!$A$6:$A$2076,0),MATCH(O$6,Raw!$H$5:$EZ$5,0))/60/60/24,"-")</f>
        <v>1.0810185185185185E-2</v>
      </c>
      <c r="P94" s="149"/>
      <c r="Q94" s="149">
        <f>IFERROR(INDEX(Raw!$H$6:$EZ$2076,MATCH($B94&amp;$D94&amp;$B$6,Raw!$A$6:$A$2076,0),MATCH(Q$6,Raw!$H$5:$EZ$5,0)),"-")</f>
        <v>80136</v>
      </c>
      <c r="R94" s="183"/>
      <c r="S94" s="149">
        <f>IFERROR(INDEX(Raw!$H$6:$EZ$2076,MATCH($B94&amp;$D94&amp;$B$6,Raw!$A$6:$A$2076,0),MATCH(S$6,Raw!$H$5:$EZ$5,0))/60/60,"-")</f>
        <v>11226.07388888889</v>
      </c>
      <c r="T94" s="195">
        <f>IFERROR(INDEX(Raw!$H$6:$EZ$2076,MATCH($B94&amp;$D94&amp;$B$6,Raw!$A$6:$A$2076,0),MATCH(T$6,Raw!$H$5:$EZ$5,0))/60/60/24,"-")</f>
        <v>5.8333333333333336E-3</v>
      </c>
      <c r="U94" s="203">
        <f>IFERROR(INDEX(Raw!$H$6:$EZ$2076,MATCH($B94&amp;$D94&amp;$B$6,Raw!$A$6:$A$2076,0),MATCH(U$6,Raw!$H$5:$EZ$5,0))/60/60/24,"-")</f>
        <v>1.037037037037037E-2</v>
      </c>
      <c r="V94" s="149"/>
      <c r="W94" s="149">
        <f>IFERROR(INDEX(Raw!$H$6:$EZ$2076,MATCH($B94&amp;$D94&amp;$B$6,Raw!$A$6:$A$2076,0),MATCH(W$6,Raw!$H$5:$EZ$5,0)),"-")</f>
        <v>36248</v>
      </c>
      <c r="X94" s="183"/>
      <c r="Y94" s="149">
        <f>IFERROR(INDEX(Raw!$H$6:$EZ$2076,MATCH($B94&amp;$D94&amp;$B$6,Raw!$A$6:$A$2076,0),MATCH(Y$6,Raw!$H$5:$EZ$5,0))/60/60,"-")</f>
        <v>26292.374444444442</v>
      </c>
      <c r="Z94" s="195">
        <f>IFERROR(INDEX(Raw!$H$6:$EZ$2076,MATCH($B94&amp;$D94&amp;$B$6,Raw!$A$6:$A$2076,0),MATCH(Z$6,Raw!$H$5:$EZ$5,0))/60/60/24,"-")</f>
        <v>3.0219907407407407E-2</v>
      </c>
      <c r="AA94" s="203">
        <f>IFERROR(INDEX(Raw!$H$6:$EZ$2076,MATCH($B94&amp;$D94&amp;$B$6,Raw!$A$6:$A$2076,0),MATCH(AA$6,Raw!$H$5:$EZ$5,0))/60/60/24,"-")</f>
        <v>6.5266203703703701E-2</v>
      </c>
      <c r="AB94" s="149"/>
      <c r="AC94" s="251">
        <f>IFERROR(INDEX(Raw!$H$6:$EZ$2076,MATCH($B94&amp;$D94&amp;$B$6,Raw!$A$6:$A$2076,0),MATCH(AC$6,Raw!$H$5:$EZ$5,0)),"-")</f>
        <v>11393</v>
      </c>
      <c r="AD94" s="183"/>
      <c r="AE94" s="251">
        <f>IFERROR(INDEX(Raw!$H$6:$EZ$2076,MATCH($B94&amp;$D94&amp;$B$6,Raw!$A$6:$A$2076,0),MATCH(AE$6,Raw!$H$5:$EZ$5,0))/60/60,"-")</f>
        <v>7221.2541666666666</v>
      </c>
      <c r="AF94" s="195">
        <f>IFERROR(INDEX(Raw!$H$6:$EZ$2076,MATCH($B94&amp;$D94&amp;$B$6,Raw!$A$6:$A$2076,0),MATCH(AF$6,Raw!$H$5:$EZ$5,0))/60/60/24,"-")</f>
        <v>2.6412037037037036E-2</v>
      </c>
      <c r="AG94" s="203">
        <f>IFERROR(INDEX(Raw!$H$6:$EZ$2076,MATCH($B94&amp;$D94&amp;$B$6,Raw!$A$6:$A$2076,0),MATCH(AG$6,Raw!$H$5:$EZ$5,0))/60/60/24,"-")</f>
        <v>6.0370370370370373E-2</v>
      </c>
      <c r="AH94" s="149"/>
      <c r="AI94" s="149">
        <f>IFERROR(INDEX(Raw!$H$6:$EZ$2076,MATCH($B94&amp;$D94&amp;$B$6,Raw!$A$6:$A$2076,0),MATCH(AI$6,Raw!$H$5:$EZ$5,0)),"-")</f>
        <v>356978</v>
      </c>
      <c r="AJ94" s="183"/>
      <c r="AK94" s="149">
        <f>IFERROR(INDEX(Raw!$H$6:$EZ$2076,MATCH($B94&amp;$D94&amp;$B$6,Raw!$A$6:$A$2076,0),MATCH(AK$6,Raw!$H$5:$EZ$5,0))/60/60,"-")</f>
        <v>236897.17111111112</v>
      </c>
      <c r="AL94" s="195">
        <f>IFERROR(INDEX(Raw!$H$6:$EZ$2076,MATCH($B94&amp;$D94&amp;$B$6,Raw!$A$6:$A$2076,0),MATCH(AL$6,Raw!$H$5:$EZ$5,0))/60/60/24,"-")</f>
        <v>2.7650462962962963E-2</v>
      </c>
      <c r="AM94" s="203">
        <f>IFERROR(INDEX(Raw!$H$6:$EZ$2076,MATCH($B94&amp;$D94&amp;$B$6,Raw!$A$6:$A$2076,0),MATCH(AM$6,Raw!$H$5:$EZ$5,0))/60/60/24,"-")</f>
        <v>6.0312499999999998E-2</v>
      </c>
      <c r="AN94" s="149"/>
      <c r="AO94" s="149">
        <f>IFERROR(INDEX(Raw!$H$6:$EZ$2076,MATCH($B94&amp;$D94&amp;$B$6,Raw!$A$6:$A$2076,0),MATCH(AO$6,Raw!$H$5:$EZ$5,0)),"-")</f>
        <v>11601</v>
      </c>
      <c r="AP94" s="183"/>
      <c r="AQ94" s="149">
        <f>IFERROR(INDEX(Raw!$H$6:$EZ$2076,MATCH($B94&amp;$D94&amp;$B$6,Raw!$A$6:$A$2076,0),MATCH(AQ$6,Raw!$H$5:$EZ$5,0))/60/60,"-")</f>
        <v>26746.705555555553</v>
      </c>
      <c r="AR94" s="195">
        <f>IFERROR(INDEX(Raw!$H$6:$EZ$2076,MATCH($B94&amp;$D94&amp;$B$6,Raw!$A$6:$A$2076,0),MATCH(AR$6,Raw!$H$5:$EZ$5,0))/60/60/24,"-")</f>
        <v>9.6064814814814825E-2</v>
      </c>
      <c r="AS94" s="203">
        <f>IFERROR(INDEX(Raw!$H$6:$EZ$2076,MATCH($B94&amp;$D94&amp;$B$6,Raw!$A$6:$A$2076,0),MATCH(AS$6,Raw!$H$5:$EZ$5,0))/60/60/24,"-")</f>
        <v>0.22468750000000001</v>
      </c>
      <c r="AT94" s="149"/>
      <c r="AU94" s="251">
        <f>IFERROR(INDEX(Raw!$H$6:$EZ$2076,MATCH($B94&amp;$D94&amp;$B$6,Raw!$A$6:$A$2076,0),MATCH(AU$6,Raw!$H$5:$EZ$5,0)),"-")</f>
        <v>4685</v>
      </c>
      <c r="AV94" s="183"/>
      <c r="AW94" s="251">
        <f>IFERROR(INDEX(Raw!$H$6:$EZ$2076,MATCH($B94&amp;$D94&amp;$B$6,Raw!$A$6:$A$2076,0),MATCH(AW$6,Raw!$H$5:$EZ$5,0))/60/60,"-")</f>
        <v>10395.145833333334</v>
      </c>
      <c r="AX94" s="195">
        <f>IFERROR(INDEX(Raw!$H$6:$EZ$2076,MATCH($B94&amp;$D94&amp;$B$6,Raw!$A$6:$A$2076,0),MATCH(AX$6,Raw!$H$5:$EZ$5,0))/60/60/24,"-")</f>
        <v>9.2453703703703705E-2</v>
      </c>
      <c r="AY94" s="203">
        <f>IFERROR(INDEX(Raw!$H$6:$EZ$2076,MATCH($B94&amp;$D94&amp;$B$6,Raw!$A$6:$A$2076,0),MATCH(AY$6,Raw!$H$5:$EZ$5,0))/60/60/24,"-")</f>
        <v>0.22420138888888888</v>
      </c>
      <c r="AZ94" s="149"/>
      <c r="BA94" s="149">
        <f>IFERROR(INDEX(Raw!$H$6:$EZ$2076,MATCH($B94&amp;$D94&amp;$B$6,Raw!$A$6:$A$2076,0),MATCH(BA$6,Raw!$H$5:$EZ$5,0)),"-")</f>
        <v>12309</v>
      </c>
      <c r="BB94" s="183"/>
      <c r="BC94" s="149">
        <f>IFERROR(INDEX(Raw!$H$6:$EZ$2076,MATCH($B94&amp;$D94&amp;$B$6,Raw!$A$6:$A$2076,0),MATCH(BC$6,Raw!$H$5:$EZ$5,0))/60/60,"-")</f>
        <v>40774.911388888882</v>
      </c>
      <c r="BD94" s="195">
        <f>IFERROR(INDEX(Raw!$H$6:$EZ$2076,MATCH($B94&amp;$D94&amp;$B$6,Raw!$A$6:$A$2076,0),MATCH(BD$6,Raw!$H$5:$EZ$5,0))/60/60/24,"-")</f>
        <v>0.13802083333333334</v>
      </c>
      <c r="BE94" s="203">
        <f>IFERROR(INDEX(Raw!$H$6:$EZ$2076,MATCH($B94&amp;$D94&amp;$B$6,Raw!$A$6:$A$2076,0),MATCH(BE$6,Raw!$H$5:$EZ$5,0))/60/60/24,"-")</f>
        <v>0.31987268518518519</v>
      </c>
      <c r="BF94" s="149"/>
      <c r="BG94" s="149">
        <f>IFERROR(INDEX(Raw!$H$6:$EZ$2076,MATCH($B94&amp;$D94&amp;$B$6,Raw!$A$6:$A$2076,0),MATCH(BG$6,Raw!$H$5:$EZ$5,0)),"-")</f>
        <v>1938</v>
      </c>
      <c r="BH94" s="183"/>
      <c r="BI94" s="149">
        <f>IFERROR(INDEX(Raw!$H$6:$EZ$2076,MATCH($B94&amp;$D94&amp;$B$6,Raw!$A$6:$A$2076,0),MATCH(BI$6,Raw!$H$5:$EZ$5,0))/60/60,"-")</f>
        <v>6839.7477777777776</v>
      </c>
      <c r="BJ94" s="195">
        <f>IFERROR(INDEX(Raw!$H$6:$EZ$2076,MATCH($B94&amp;$D94&amp;$B$6,Raw!$A$6:$A$2076,0),MATCH(BJ$6,Raw!$H$5:$EZ$5,0))/60/60/24,"-")</f>
        <v>0.14704861111111112</v>
      </c>
      <c r="BK94" s="203">
        <f>IFERROR(INDEX(Raw!$H$6:$EZ$2076,MATCH($B94&amp;$D94&amp;$B$6,Raw!$A$6:$A$2076,0),MATCH(BK$6,Raw!$H$5:$EZ$5,0))/60/60/24,"-")</f>
        <v>0.38784722222222223</v>
      </c>
      <c r="BL94" s="183"/>
      <c r="BM94" s="250" t="s">
        <v>152</v>
      </c>
    </row>
    <row r="95" spans="1:65" x14ac:dyDescent="0.25">
      <c r="A95" s="188">
        <f t="shared" si="44"/>
        <v>45323</v>
      </c>
      <c r="B95" s="145" t="s">
        <v>133</v>
      </c>
      <c r="C95" s="137" t="s">
        <v>427</v>
      </c>
      <c r="D95" s="95" t="s">
        <v>141</v>
      </c>
      <c r="E95" s="250">
        <f>IFERROR(INDEX(Raw!$H$6:$EZ$2076,MATCH($B95&amp;$D95&amp;$B$6,Raw!$A$6:$A$2076,0),MATCH(E$6,Raw!$H$5:$EZ$5,0)),"-")</f>
        <v>1080</v>
      </c>
      <c r="F95" s="183"/>
      <c r="G95" s="251">
        <f>IFERROR(INDEX(Raw!$H$6:$EZ$2076,MATCH($B95&amp;$D95&amp;$B$6,Raw!$A$6:$A$2076,0),MATCH(G$6,Raw!$H$5:$EZ$5,0))/60/60,"-")</f>
        <v>175.47222222222223</v>
      </c>
      <c r="H95" s="195">
        <f>IFERROR(INDEX(Raw!$H$6:$EZ$2076,MATCH($B95&amp;$D95&amp;$B$6,Raw!$A$6:$A$2076,0),MATCH(H$6,Raw!$H$5:$EZ$5,0))/60/60/24,"-")</f>
        <v>6.7708333333333336E-3</v>
      </c>
      <c r="I95" s="203">
        <f>IFERROR(INDEX(Raw!$H$6:$EZ$2076,MATCH($B95&amp;$D95&amp;$B$6,Raw!$A$6:$A$2076,0),MATCH(I$6,Raw!$H$5:$EZ$5,0))/60/60/24,"-")</f>
        <v>1.1631944444444445E-2</v>
      </c>
      <c r="J95" s="183"/>
      <c r="K95" s="251">
        <f>IFERROR(INDEX(Raw!$H$6:$EZ$2076,MATCH($B95&amp;$D95&amp;$B$6,Raw!$A$6:$A$2076,0),MATCH(K$6,Raw!$H$5:$EZ$5,0)),"-")</f>
        <v>587</v>
      </c>
      <c r="L95" s="183"/>
      <c r="M95" s="251">
        <f>IFERROR(INDEX(Raw!$H$6:$EZ$2076,MATCH($B95&amp;$D95&amp;$B$6,Raw!$A$6:$A$2076,0),MATCH(M$6,Raw!$H$5:$EZ$5,0))/60/60,"-")</f>
        <v>84.05749999999999</v>
      </c>
      <c r="N95" s="195">
        <f>IFERROR(INDEX(Raw!$H$6:$EZ$2076,MATCH($B95&amp;$D95&amp;$B$6,Raw!$A$6:$A$2076,0),MATCH(N$6,Raw!$H$5:$EZ$5,0))/60/60/24,"-")</f>
        <v>5.9722222222222225E-3</v>
      </c>
      <c r="O95" s="203">
        <f>IFERROR(INDEX(Raw!$H$6:$EZ$2076,MATCH($B95&amp;$D95&amp;$B$6,Raw!$A$6:$A$2076,0),MATCH(O$6,Raw!$H$5:$EZ$5,0))/60/60/24,"-")</f>
        <v>1.1655092592592594E-2</v>
      </c>
      <c r="P95" s="149"/>
      <c r="Q95" s="149">
        <f>IFERROR(INDEX(Raw!$H$6:$EZ$2076,MATCH($B95&amp;$D95&amp;$B$6,Raw!$A$6:$A$2076,0),MATCH(Q$6,Raw!$H$5:$EZ$5,0)),"-")</f>
        <v>75154</v>
      </c>
      <c r="R95" s="183"/>
      <c r="S95" s="149">
        <f>IFERROR(INDEX(Raw!$H$6:$EZ$2076,MATCH($B95&amp;$D95&amp;$B$6,Raw!$A$6:$A$2076,0),MATCH(S$6,Raw!$H$5:$EZ$5,0))/60/60,"-")</f>
        <v>10515.846111111112</v>
      </c>
      <c r="T95" s="195">
        <f>IFERROR(INDEX(Raw!$H$6:$EZ$2076,MATCH($B95&amp;$D95&amp;$B$6,Raw!$A$6:$A$2076,0),MATCH(T$6,Raw!$H$5:$EZ$5,0))/60/60/24,"-")</f>
        <v>5.8333333333333336E-3</v>
      </c>
      <c r="U95" s="203">
        <f>IFERROR(INDEX(Raw!$H$6:$EZ$2076,MATCH($B95&amp;$D95&amp;$B$6,Raw!$A$6:$A$2076,0),MATCH(U$6,Raw!$H$5:$EZ$5,0))/60/60/24,"-")</f>
        <v>1.0347222222222223E-2</v>
      </c>
      <c r="V95" s="149"/>
      <c r="W95" s="149">
        <f>IFERROR(INDEX(Raw!$H$6:$EZ$2076,MATCH($B95&amp;$D95&amp;$B$6,Raw!$A$6:$A$2076,0),MATCH(W$6,Raw!$H$5:$EZ$5,0)),"-")</f>
        <v>32679</v>
      </c>
      <c r="X95" s="183"/>
      <c r="Y95" s="149">
        <f>IFERROR(INDEX(Raw!$H$6:$EZ$2076,MATCH($B95&amp;$D95&amp;$B$6,Raw!$A$6:$A$2076,0),MATCH(Y$6,Raw!$H$5:$EZ$5,0))/60/60,"-")</f>
        <v>20075.054722222223</v>
      </c>
      <c r="Z95" s="195">
        <f>IFERROR(INDEX(Raw!$H$6:$EZ$2076,MATCH($B95&amp;$D95&amp;$B$6,Raw!$A$6:$A$2076,0),MATCH(Z$6,Raw!$H$5:$EZ$5,0))/60/60/24,"-")</f>
        <v>2.5601851851851851E-2</v>
      </c>
      <c r="AA95" s="203">
        <f>IFERROR(INDEX(Raw!$H$6:$EZ$2076,MATCH($B95&amp;$D95&amp;$B$6,Raw!$A$6:$A$2076,0),MATCH(AA$6,Raw!$H$5:$EZ$5,0))/60/60/24,"-")</f>
        <v>5.3946759259259264E-2</v>
      </c>
      <c r="AB95" s="149"/>
      <c r="AC95" s="251">
        <f>IFERROR(INDEX(Raw!$H$6:$EZ$2076,MATCH($B95&amp;$D95&amp;$B$6,Raw!$A$6:$A$2076,0),MATCH(AC$6,Raw!$H$5:$EZ$5,0)),"-")</f>
        <v>10536</v>
      </c>
      <c r="AD95" s="183"/>
      <c r="AE95" s="251">
        <f>IFERROR(INDEX(Raw!$H$6:$EZ$2076,MATCH($B95&amp;$D95&amp;$B$6,Raw!$A$6:$A$2076,0),MATCH(AE$6,Raw!$H$5:$EZ$5,0))/60/60,"-")</f>
        <v>5992.7052777777772</v>
      </c>
      <c r="AF95" s="195">
        <f>IFERROR(INDEX(Raw!$H$6:$EZ$2076,MATCH($B95&amp;$D95&amp;$B$6,Raw!$A$6:$A$2076,0),MATCH(AF$6,Raw!$H$5:$EZ$5,0))/60/60/24,"-")</f>
        <v>2.3703703703703703E-2</v>
      </c>
      <c r="AG95" s="203">
        <f>IFERROR(INDEX(Raw!$H$6:$EZ$2076,MATCH($B95&amp;$D95&amp;$B$6,Raw!$A$6:$A$2076,0),MATCH(AG$6,Raw!$H$5:$EZ$5,0))/60/60/24,"-")</f>
        <v>5.212962962962963E-2</v>
      </c>
      <c r="AH95" s="149"/>
      <c r="AI95" s="149">
        <f>IFERROR(INDEX(Raw!$H$6:$EZ$2076,MATCH($B95&amp;$D95&amp;$B$6,Raw!$A$6:$A$2076,0),MATCH(AI$6,Raw!$H$5:$EZ$5,0)),"-")</f>
        <v>331586</v>
      </c>
      <c r="AJ95" s="183"/>
      <c r="AK95" s="149">
        <f>IFERROR(INDEX(Raw!$H$6:$EZ$2076,MATCH($B95&amp;$D95&amp;$B$6,Raw!$A$6:$A$2076,0),MATCH(AK$6,Raw!$H$5:$EZ$5,0))/60/60,"-")</f>
        <v>200882.43888888889</v>
      </c>
      <c r="AL95" s="195">
        <f>IFERROR(INDEX(Raw!$H$6:$EZ$2076,MATCH($B95&amp;$D95&amp;$B$6,Raw!$A$6:$A$2076,0),MATCH(AL$6,Raw!$H$5:$EZ$5,0))/60/60/24,"-")</f>
        <v>2.5243055555555557E-2</v>
      </c>
      <c r="AM95" s="203">
        <f>IFERROR(INDEX(Raw!$H$6:$EZ$2076,MATCH($B95&amp;$D95&amp;$B$6,Raw!$A$6:$A$2076,0),MATCH(AM$6,Raw!$H$5:$EZ$5,0))/60/60/24,"-")</f>
        <v>5.4039351851851852E-2</v>
      </c>
      <c r="AN95" s="149"/>
      <c r="AO95" s="149">
        <f>IFERROR(INDEX(Raw!$H$6:$EZ$2076,MATCH($B95&amp;$D95&amp;$B$6,Raw!$A$6:$A$2076,0),MATCH(AO$6,Raw!$H$5:$EZ$5,0)),"-")</f>
        <v>10524</v>
      </c>
      <c r="AP95" s="183"/>
      <c r="AQ95" s="149">
        <f>IFERROR(INDEX(Raw!$H$6:$EZ$2076,MATCH($B95&amp;$D95&amp;$B$6,Raw!$A$6:$A$2076,0),MATCH(AQ$6,Raw!$H$5:$EZ$5,0))/60/60,"-")</f>
        <v>21900.038611111111</v>
      </c>
      <c r="AR95" s="195">
        <f>IFERROR(INDEX(Raw!$H$6:$EZ$2076,MATCH($B95&amp;$D95&amp;$B$6,Raw!$A$6:$A$2076,0),MATCH(AR$6,Raw!$H$5:$EZ$5,0))/60/60/24,"-")</f>
        <v>8.6701388888888883E-2</v>
      </c>
      <c r="AS95" s="203">
        <f>IFERROR(INDEX(Raw!$H$6:$EZ$2076,MATCH($B95&amp;$D95&amp;$B$6,Raw!$A$6:$A$2076,0),MATCH(AS$6,Raw!$H$5:$EZ$5,0))/60/60/24,"-")</f>
        <v>0.19296296296296298</v>
      </c>
      <c r="AT95" s="149"/>
      <c r="AU95" s="251">
        <f>IFERROR(INDEX(Raw!$H$6:$EZ$2076,MATCH($B95&amp;$D95&amp;$B$6,Raw!$A$6:$A$2076,0),MATCH(AU$6,Raw!$H$5:$EZ$5,0)),"-")</f>
        <v>4518</v>
      </c>
      <c r="AV95" s="183"/>
      <c r="AW95" s="251">
        <f>IFERROR(INDEX(Raw!$H$6:$EZ$2076,MATCH($B95&amp;$D95&amp;$B$6,Raw!$A$6:$A$2076,0),MATCH(AW$6,Raw!$H$5:$EZ$5,0))/60/60,"-")</f>
        <v>9081.560833333333</v>
      </c>
      <c r="AX95" s="195">
        <f>IFERROR(INDEX(Raw!$H$6:$EZ$2076,MATCH($B95&amp;$D95&amp;$B$6,Raw!$A$6:$A$2076,0),MATCH(AX$6,Raw!$H$5:$EZ$5,0))/60/60/24,"-")</f>
        <v>8.3749999999999991E-2</v>
      </c>
      <c r="AY95" s="203">
        <f>IFERROR(INDEX(Raw!$H$6:$EZ$2076,MATCH($B95&amp;$D95&amp;$B$6,Raw!$A$6:$A$2076,0),MATCH(AY$6,Raw!$H$5:$EZ$5,0))/60/60/24,"-")</f>
        <v>0.19335648148148146</v>
      </c>
      <c r="AZ95" s="149"/>
      <c r="BA95" s="149">
        <f>IFERROR(INDEX(Raw!$H$6:$EZ$2076,MATCH($B95&amp;$D95&amp;$B$6,Raw!$A$6:$A$2076,0),MATCH(BA$6,Raw!$H$5:$EZ$5,0)),"-")</f>
        <v>11249</v>
      </c>
      <c r="BB95" s="183"/>
      <c r="BC95" s="149">
        <f>IFERROR(INDEX(Raw!$H$6:$EZ$2076,MATCH($B95&amp;$D95&amp;$B$6,Raw!$A$6:$A$2076,0),MATCH(BC$6,Raw!$H$5:$EZ$5,0))/60/60,"-")</f>
        <v>34219.051388888889</v>
      </c>
      <c r="BD95" s="195">
        <f>IFERROR(INDEX(Raw!$H$6:$EZ$2076,MATCH($B95&amp;$D95&amp;$B$6,Raw!$A$6:$A$2076,0),MATCH(BD$6,Raw!$H$5:$EZ$5,0))/60/60/24,"-")</f>
        <v>0.1267476851851852</v>
      </c>
      <c r="BE95" s="203">
        <f>IFERROR(INDEX(Raw!$H$6:$EZ$2076,MATCH($B95&amp;$D95&amp;$B$6,Raw!$A$6:$A$2076,0),MATCH(BE$6,Raw!$H$5:$EZ$5,0))/60/60/24,"-")</f>
        <v>0.28887731481481482</v>
      </c>
      <c r="BF95" s="149"/>
      <c r="BG95" s="149">
        <f>IFERROR(INDEX(Raw!$H$6:$EZ$2076,MATCH($B95&amp;$D95&amp;$B$6,Raw!$A$6:$A$2076,0),MATCH(BG$6,Raw!$H$5:$EZ$5,0)),"-")</f>
        <v>1934</v>
      </c>
      <c r="BH95" s="183"/>
      <c r="BI95" s="149">
        <f>IFERROR(INDEX(Raw!$H$6:$EZ$2076,MATCH($B95&amp;$D95&amp;$B$6,Raw!$A$6:$A$2076,0),MATCH(BI$6,Raw!$H$5:$EZ$5,0))/60/60,"-")</f>
        <v>6338.5816666666669</v>
      </c>
      <c r="BJ95" s="195">
        <f>IFERROR(INDEX(Raw!$H$6:$EZ$2076,MATCH($B95&amp;$D95&amp;$B$6,Raw!$A$6:$A$2076,0),MATCH(BJ$6,Raw!$H$5:$EZ$5,0))/60/60/24,"-")</f>
        <v>0.1365625</v>
      </c>
      <c r="BK95" s="203">
        <f>IFERROR(INDEX(Raw!$H$6:$EZ$2076,MATCH($B95&amp;$D95&amp;$B$6,Raw!$A$6:$A$2076,0),MATCH(BK$6,Raw!$H$5:$EZ$5,0))/60/60/24,"-")</f>
        <v>0.34268518518518515</v>
      </c>
      <c r="BL95" s="183"/>
      <c r="BM95" s="250" t="s">
        <v>152</v>
      </c>
    </row>
    <row r="96" spans="1:65" s="1" customFormat="1" collapsed="1" x14ac:dyDescent="0.25">
      <c r="A96" s="188">
        <f t="shared" si="44"/>
        <v>45352</v>
      </c>
      <c r="B96" s="147" t="s">
        <v>133</v>
      </c>
      <c r="C96" s="139" t="s">
        <v>142</v>
      </c>
      <c r="D96" s="95" t="s">
        <v>142</v>
      </c>
      <c r="E96" s="222">
        <f>IFERROR(INDEX(Raw!$H$6:$EZ$2076,MATCH($B96&amp;$D96&amp;$B$6,Raw!$A$6:$A$2076,0),MATCH(E$6,Raw!$H$5:$EZ$5,0)),"-")</f>
        <v>1227</v>
      </c>
      <c r="F96" s="391"/>
      <c r="G96" s="225">
        <f>IFERROR(INDEX(Raw!$H$6:$EZ$2076,MATCH($B96&amp;$D96&amp;$B$6,Raw!$A$6:$A$2076,0),MATCH(G$6,Raw!$H$5:$EZ$5,0))/60/60,"-")</f>
        <v>193.09638888888887</v>
      </c>
      <c r="H96" s="197">
        <f>IFERROR(INDEX(Raw!$H$6:$EZ$2076,MATCH($B96&amp;$D96&amp;$B$6,Raw!$A$6:$A$2076,0),MATCH(H$6,Raw!$H$5:$EZ$5,0))/60/60/24,"-")</f>
        <v>6.5624999999999998E-3</v>
      </c>
      <c r="I96" s="206">
        <f>IFERROR(INDEX(Raw!$H$6:$EZ$2076,MATCH($B96&amp;$D96&amp;$B$6,Raw!$A$6:$A$2076,0),MATCH(I$6,Raw!$H$5:$EZ$5,0))/60/60/24,"-")</f>
        <v>1.1157407407407408E-2</v>
      </c>
      <c r="J96" s="166"/>
      <c r="K96" s="225">
        <f>IFERROR(INDEX(Raw!$H$6:$EZ$2076,MATCH($B96&amp;$D96&amp;$B$6,Raw!$A$6:$A$2076,0),MATCH(K$6,Raw!$H$5:$EZ$5,0)),"-")</f>
        <v>626</v>
      </c>
      <c r="L96" s="391"/>
      <c r="M96" s="225">
        <f>IFERROR(INDEX(Raw!$H$6:$EZ$2076,MATCH($B96&amp;$D96&amp;$B$6,Raw!$A$6:$A$2076,0),MATCH(M$6,Raw!$H$5:$EZ$5,0))/60/60,"-")</f>
        <v>90.610277777777782</v>
      </c>
      <c r="N96" s="197">
        <f>IFERROR(INDEX(Raw!$H$6:$EZ$2076,MATCH($B96&amp;$D96&amp;$B$6,Raw!$A$6:$A$2076,0),MATCH(N$6,Raw!$H$5:$EZ$5,0))/60/60/24,"-")</f>
        <v>6.030092592592593E-3</v>
      </c>
      <c r="O96" s="206">
        <f>IFERROR(INDEX(Raw!$H$6:$EZ$2076,MATCH($B96&amp;$D96&amp;$B$6,Raw!$A$6:$A$2076,0),MATCH(O$6,Raw!$H$5:$EZ$5,0))/60/60/24,"-")</f>
        <v>1.1504629629629629E-2</v>
      </c>
      <c r="P96" s="21"/>
      <c r="Q96" s="22">
        <f>IFERROR(INDEX(Raw!$H$6:$EZ$2076,MATCH($B96&amp;$D96&amp;$B$6,Raw!$A$6:$A$2076,0),MATCH(Q$6,Raw!$H$5:$EZ$5,0)),"-")</f>
        <v>79937</v>
      </c>
      <c r="R96" s="391"/>
      <c r="S96" s="22">
        <f>IFERROR(INDEX(Raw!$H$6:$EZ$2076,MATCH($B96&amp;$D96&amp;$B$6,Raw!$A$6:$A$2076,0),MATCH(S$6,Raw!$H$5:$EZ$5,0))/60/60,"-")</f>
        <v>11074.032777777778</v>
      </c>
      <c r="T96" s="197">
        <f>IFERROR(INDEX(Raw!$H$6:$EZ$2076,MATCH($B96&amp;$D96&amp;$B$6,Raw!$A$6:$A$2076,0),MATCH(T$6,Raw!$H$5:$EZ$5,0))/60/60/24,"-")</f>
        <v>5.7754629629629623E-3</v>
      </c>
      <c r="U96" s="206">
        <f>IFERROR(INDEX(Raw!$H$6:$EZ$2076,MATCH($B96&amp;$D96&amp;$B$6,Raw!$A$6:$A$2076,0),MATCH(U$6,Raw!$H$5:$EZ$5,0))/60/60/24,"-")</f>
        <v>1.0254629629629629E-2</v>
      </c>
      <c r="V96" s="21"/>
      <c r="W96" s="22">
        <f>IFERROR(INDEX(Raw!$H$6:$EZ$2076,MATCH($B96&amp;$D96&amp;$B$6,Raw!$A$6:$A$2076,0),MATCH(W$6,Raw!$H$5:$EZ$5,0)),"-")</f>
        <v>32968</v>
      </c>
      <c r="X96" s="391"/>
      <c r="Y96" s="22">
        <f>IFERROR(INDEX(Raw!$H$6:$EZ$2076,MATCH($B96&amp;$D96&amp;$B$6,Raw!$A$6:$A$2076,0),MATCH(Y$6,Raw!$H$5:$EZ$5,0))/60/60,"-")</f>
        <v>18672.758333333335</v>
      </c>
      <c r="Z96" s="197">
        <f>IFERROR(INDEX(Raw!$H$6:$EZ$2076,MATCH($B96&amp;$D96&amp;$B$6,Raw!$A$6:$A$2076,0),MATCH(Z$6,Raw!$H$5:$EZ$5,0))/60/60/24,"-")</f>
        <v>2.359953703703704E-2</v>
      </c>
      <c r="AA96" s="206">
        <f>IFERROR(INDEX(Raw!$H$6:$EZ$2076,MATCH($B96&amp;$D96&amp;$B$6,Raw!$A$6:$A$2076,0),MATCH(AA$6,Raw!$H$5:$EZ$5,0))/60/60/24,"-")</f>
        <v>4.9386574074074069E-2</v>
      </c>
      <c r="AB96" s="21"/>
      <c r="AC96" s="225">
        <f>IFERROR(INDEX(Raw!$H$6:$EZ$2076,MATCH($B96&amp;$D96&amp;$B$6,Raw!$A$6:$A$2076,0),MATCH(AC$6,Raw!$H$5:$EZ$5,0)),"-")</f>
        <v>11488</v>
      </c>
      <c r="AD96" s="391"/>
      <c r="AE96" s="225">
        <f>IFERROR(INDEX(Raw!$H$6:$EZ$2076,MATCH($B96&amp;$D96&amp;$B$6,Raw!$A$6:$A$2076,0),MATCH(AE$6,Raw!$H$5:$EZ$5,0))/60/60,"-")</f>
        <v>5900.0650000000005</v>
      </c>
      <c r="AF96" s="197">
        <f>IFERROR(INDEX(Raw!$H$6:$EZ$2076,MATCH($B96&amp;$D96&amp;$B$6,Raw!$A$6:$A$2076,0),MATCH(AF$6,Raw!$H$5:$EZ$5,0))/60/60/24,"-")</f>
        <v>2.1400462962962965E-2</v>
      </c>
      <c r="AG96" s="206">
        <f>IFERROR(INDEX(Raw!$H$6:$EZ$2076,MATCH($B96&amp;$D96&amp;$B$6,Raw!$A$6:$A$2076,0),MATCH(AG$6,Raw!$H$5:$EZ$5,0))/60/60/24,"-")</f>
        <v>4.6631944444444455E-2</v>
      </c>
      <c r="AH96" s="21"/>
      <c r="AI96" s="22">
        <f>IFERROR(INDEX(Raw!$H$6:$EZ$2076,MATCH($B96&amp;$D96&amp;$B$6,Raw!$A$6:$A$2076,0),MATCH(AI$6,Raw!$H$5:$EZ$5,0)),"-")</f>
        <v>355396</v>
      </c>
      <c r="AJ96" s="391"/>
      <c r="AK96" s="22">
        <f>IFERROR(INDEX(Raw!$H$6:$EZ$2076,MATCH($B96&amp;$D96&amp;$B$6,Raw!$A$6:$A$2076,0),MATCH(AK$6,Raw!$H$5:$EZ$5,0))/60/60,"-")</f>
        <v>200955.46305555556</v>
      </c>
      <c r="AL96" s="197">
        <f>IFERROR(INDEX(Raw!$H$6:$EZ$2076,MATCH($B96&amp;$D96&amp;$B$6,Raw!$A$6:$A$2076,0),MATCH(AL$6,Raw!$H$5:$EZ$5,0))/60/60/24,"-")</f>
        <v>2.3564814814814813E-2</v>
      </c>
      <c r="AM96" s="206">
        <f>IFERROR(INDEX(Raw!$H$6:$EZ$2076,MATCH($B96&amp;$D96&amp;$B$6,Raw!$A$6:$A$2076,0),MATCH(AM$6,Raw!$H$5:$EZ$5,0))/60/60/24,"-")</f>
        <v>5.0081018518518511E-2</v>
      </c>
      <c r="AN96" s="21"/>
      <c r="AO96" s="22">
        <f>IFERROR(INDEX(Raw!$H$6:$EZ$2076,MATCH($B96&amp;$D96&amp;$B$6,Raw!$A$6:$A$2076,0),MATCH(AO$6,Raw!$H$5:$EZ$5,0)),"-")</f>
        <v>10842</v>
      </c>
      <c r="AP96" s="391"/>
      <c r="AQ96" s="22">
        <f>IFERROR(INDEX(Raw!$H$6:$EZ$2076,MATCH($B96&amp;$D96&amp;$B$6,Raw!$A$6:$A$2076,0),MATCH(AQ$6,Raw!$H$5:$EZ$5,0))/60/60,"-")</f>
        <v>22521.019444444446</v>
      </c>
      <c r="AR96" s="197">
        <f>IFERROR(INDEX(Raw!$H$6:$EZ$2076,MATCH($B96&amp;$D96&amp;$B$6,Raw!$A$6:$A$2076,0),MATCH(AR$6,Raw!$H$5:$EZ$5,0))/60/60/24,"-")</f>
        <v>8.6550925925925934E-2</v>
      </c>
      <c r="AS96" s="206">
        <f>IFERROR(INDEX(Raw!$H$6:$EZ$2076,MATCH($B96&amp;$D96&amp;$B$6,Raw!$A$6:$A$2076,0),MATCH(AS$6,Raw!$H$5:$EZ$5,0))/60/60/24,"-")</f>
        <v>0.19686342592592596</v>
      </c>
      <c r="AT96" s="21"/>
      <c r="AU96" s="225">
        <f>IFERROR(INDEX(Raw!$H$6:$EZ$2076,MATCH($B96&amp;$D96&amp;$B$6,Raw!$A$6:$A$2076,0),MATCH(AU$6,Raw!$H$5:$EZ$5,0)),"-")</f>
        <v>4923</v>
      </c>
      <c r="AV96" s="391"/>
      <c r="AW96" s="225">
        <f>IFERROR(INDEX(Raw!$H$6:$EZ$2076,MATCH($B96&amp;$D96&amp;$B$6,Raw!$A$6:$A$2076,0),MATCH(AW$6,Raw!$H$5:$EZ$5,0))/60/60,"-")</f>
        <v>9277.057777777778</v>
      </c>
      <c r="AX96" s="197">
        <f>IFERROR(INDEX(Raw!$H$6:$EZ$2076,MATCH($B96&amp;$D96&amp;$B$6,Raw!$A$6:$A$2076,0),MATCH(AX$6,Raw!$H$5:$EZ$5,0))/60/60/24,"-")</f>
        <v>7.8518518518518515E-2</v>
      </c>
      <c r="AY96" s="206">
        <f>IFERROR(INDEX(Raw!$H$6:$EZ$2076,MATCH($B96&amp;$D96&amp;$B$6,Raw!$A$6:$A$2076,0),MATCH(AY$6,Raw!$H$5:$EZ$5,0))/60/60/24,"-")</f>
        <v>0.18467592592592594</v>
      </c>
      <c r="AZ96" s="21"/>
      <c r="BA96" s="22">
        <f>IFERROR(INDEX(Raw!$H$6:$EZ$2076,MATCH($B96&amp;$D96&amp;$B$6,Raw!$A$6:$A$2076,0),MATCH(BA$6,Raw!$H$5:$EZ$5,0)),"-")</f>
        <v>11530</v>
      </c>
      <c r="BB96" s="391"/>
      <c r="BC96" s="22">
        <f>IFERROR(INDEX(Raw!$H$6:$EZ$2076,MATCH($B96&amp;$D96&amp;$B$6,Raw!$A$6:$A$2076,0),MATCH(BC$6,Raw!$H$5:$EZ$5,0))/60/60,"-")</f>
        <v>34938.017500000002</v>
      </c>
      <c r="BD96" s="197">
        <f>IFERROR(INDEX(Raw!$H$6:$EZ$2076,MATCH($B96&amp;$D96&amp;$B$6,Raw!$A$6:$A$2076,0),MATCH(BD$6,Raw!$H$5:$EZ$5,0))/60/60/24,"-")</f>
        <v>0.12626157407407407</v>
      </c>
      <c r="BE96" s="206">
        <f>IFERROR(INDEX(Raw!$H$6:$EZ$2076,MATCH($B96&amp;$D96&amp;$B$6,Raw!$A$6:$A$2076,0),MATCH(BE$6,Raw!$H$5:$EZ$5,0))/60/60/24,"-")</f>
        <v>0.28592592592592597</v>
      </c>
      <c r="BF96" s="21"/>
      <c r="BG96" s="22">
        <f>IFERROR(INDEX(Raw!$H$6:$EZ$2076,MATCH($B96&amp;$D96&amp;$B$6,Raw!$A$6:$A$2076,0),MATCH(BG$6,Raw!$H$5:$EZ$5,0)),"-")</f>
        <v>2082</v>
      </c>
      <c r="BH96" s="391"/>
      <c r="BI96" s="22">
        <f>IFERROR(INDEX(Raw!$H$6:$EZ$2076,MATCH($B96&amp;$D96&amp;$B$6,Raw!$A$6:$A$2076,0),MATCH(BI$6,Raw!$H$5:$EZ$5,0))/60/60,"-")</f>
        <v>6526.0466666666662</v>
      </c>
      <c r="BJ96" s="197">
        <f>IFERROR(INDEX(Raw!$H$6:$EZ$2076,MATCH($B96&amp;$D96&amp;$B$6,Raw!$A$6:$A$2076,0),MATCH(BJ$6,Raw!$H$5:$EZ$5,0))/60/60/24,"-")</f>
        <v>0.13060185185185186</v>
      </c>
      <c r="BK96" s="206">
        <f>IFERROR(INDEX(Raw!$H$6:$EZ$2076,MATCH($B96&amp;$D96&amp;$B$6,Raw!$A$6:$A$2076,0),MATCH(BK$6,Raw!$H$5:$EZ$5,0))/60/60/24,"-")</f>
        <v>0.31615740740740739</v>
      </c>
      <c r="BL96" s="166"/>
      <c r="BM96" s="222" t="s">
        <v>152</v>
      </c>
    </row>
    <row r="97" spans="1:65" ht="17.5" x14ac:dyDescent="0.35">
      <c r="A97" s="188">
        <f t="shared" si="44"/>
        <v>45383</v>
      </c>
      <c r="B97" s="146" t="s">
        <v>134</v>
      </c>
      <c r="C97" s="189" t="s">
        <v>143</v>
      </c>
      <c r="D97" s="99" t="s">
        <v>143</v>
      </c>
      <c r="E97" s="250">
        <f>IFERROR(INDEX(Raw!$H$6:$EZ$2076,MATCH($B97&amp;$D97&amp;$B$6,Raw!$A$6:$A$2076,0),MATCH(E$6,Raw!$H$5:$EZ$5,0)),"-")</f>
        <v>1190</v>
      </c>
      <c r="F97" s="183"/>
      <c r="G97" s="251">
        <f>IFERROR(INDEX(Raw!$H$6:$EZ$2076,MATCH($B97&amp;$D97&amp;$B$6,Raw!$A$6:$A$2076,0),MATCH(G$6,Raw!$H$5:$EZ$5,0))/60/60,"-")</f>
        <v>185.11527777777778</v>
      </c>
      <c r="H97" s="195">
        <f>IFERROR(INDEX(Raw!$H$6:$EZ$2076,MATCH($B97&amp;$D97&amp;$B$6,Raw!$A$6:$A$2076,0),MATCH(H$6,Raw!$H$5:$EZ$5,0))/60/60/24,"-")</f>
        <v>6.4814814814814813E-3</v>
      </c>
      <c r="I97" s="203">
        <f>IFERROR(INDEX(Raw!$H$6:$EZ$2076,MATCH($B97&amp;$D97&amp;$B$6,Raw!$A$6:$A$2076,0),MATCH(I$6,Raw!$H$5:$EZ$5,0))/60/60/24,"-")</f>
        <v>1.1516203703703702E-2</v>
      </c>
      <c r="J97" s="149"/>
      <c r="K97" s="251">
        <f>IFERROR(INDEX(Raw!$H$6:$EZ$2076,MATCH($B97&amp;$D97&amp;$B$6,Raw!$A$6:$A$2076,0),MATCH(K$6,Raw!$H$5:$EZ$5,0)),"-")</f>
        <v>553</v>
      </c>
      <c r="L97" s="183"/>
      <c r="M97" s="251">
        <f>IFERROR(INDEX(Raw!$H$6:$EZ$2076,MATCH($B97&amp;$D97&amp;$B$6,Raw!$A$6:$A$2076,0),MATCH(M$6,Raw!$H$5:$EZ$5,0))/60/60,"-")</f>
        <v>76.438333333333333</v>
      </c>
      <c r="N97" s="195">
        <f>IFERROR(INDEX(Raw!$H$6:$EZ$2076,MATCH($B97&amp;$D97&amp;$B$6,Raw!$A$6:$A$2076,0),MATCH(N$6,Raw!$H$5:$EZ$5,0))/60/60/24,"-")</f>
        <v>5.7638888888888887E-3</v>
      </c>
      <c r="O97" s="203">
        <f>IFERROR(INDEX(Raw!$H$6:$EZ$2076,MATCH($B97&amp;$D97&amp;$B$6,Raw!$A$6:$A$2076,0),MATCH(O$6,Raw!$H$5:$EZ$5,0))/60/60/24,"-")</f>
        <v>1.1145833333333334E-2</v>
      </c>
      <c r="P97" s="149"/>
      <c r="Q97" s="149">
        <f>IFERROR(INDEX(Raw!$H$6:$EZ$2076,MATCH($B97&amp;$D97&amp;$B$6,Raw!$A$6:$A$2076,0),MATCH(Q$6,Raw!$H$5:$EZ$5,0)),"-")</f>
        <v>73606</v>
      </c>
      <c r="R97" s="149"/>
      <c r="S97" s="149">
        <f>IFERROR(INDEX(Raw!$H$6:$EZ$2076,MATCH($B97&amp;$D97&amp;$B$6,Raw!$A$6:$A$2076,0),MATCH(S$6,Raw!$H$5:$EZ$5,0))/60/60,"-")</f>
        <v>10002.280277777778</v>
      </c>
      <c r="T97" s="195">
        <f>IFERROR(INDEX(Raw!$H$6:$EZ$2076,MATCH($B97&amp;$D97&amp;$B$6,Raw!$A$6:$A$2076,0),MATCH(T$6,Raw!$H$5:$EZ$5,0))/60/60/24,"-")</f>
        <v>5.6597222222222222E-3</v>
      </c>
      <c r="U97" s="203">
        <f>IFERROR(INDEX(Raw!$H$6:$EZ$2076,MATCH($B97&amp;$D97&amp;$B$6,Raw!$A$6:$A$2076,0),MATCH(U$6,Raw!$H$5:$EZ$5,0))/60/60/24,"-")</f>
        <v>1.0069444444444445E-2</v>
      </c>
      <c r="V97" s="149"/>
      <c r="W97" s="149">
        <f>IFERROR(INDEX(Raw!$H$6:$EZ$2076,MATCH($B97&amp;$D97&amp;$B$6,Raw!$A$6:$A$2076,0),MATCH(W$6,Raw!$H$5:$EZ$5,0)),"-")</f>
        <v>31518</v>
      </c>
      <c r="X97" s="149"/>
      <c r="Y97" s="149">
        <f>IFERROR(INDEX(Raw!$H$6:$EZ$2076,MATCH($B97&amp;$D97&amp;$B$6,Raw!$A$6:$A$2076,0),MATCH(Y$6,Raw!$H$5:$EZ$5,0))/60/60,"-")</f>
        <v>16149.515555555556</v>
      </c>
      <c r="Z97" s="195">
        <f>IFERROR(INDEX(Raw!$H$6:$EZ$2076,MATCH($B97&amp;$D97&amp;$B$6,Raw!$A$6:$A$2076,0),MATCH(Z$6,Raw!$H$5:$EZ$5,0))/60/60/24,"-")</f>
        <v>2.1354166666666664E-2</v>
      </c>
      <c r="AA97" s="203">
        <f>IFERROR(INDEX(Raw!$H$6:$EZ$2076,MATCH($B97&amp;$D97&amp;$B$6,Raw!$A$6:$A$2076,0),MATCH(AA$6,Raw!$H$5:$EZ$5,0))/60/60/24,"-")</f>
        <v>4.403935185185185E-2</v>
      </c>
      <c r="AB97" s="149"/>
      <c r="AC97" s="251">
        <f>IFERROR(INDEX(Raw!$H$6:$EZ$2076,MATCH($B97&amp;$D97&amp;$B$6,Raw!$A$6:$A$2076,0),MATCH(AC$6,Raw!$H$5:$EZ$5,0)),"-")</f>
        <v>10953</v>
      </c>
      <c r="AD97" s="183"/>
      <c r="AE97" s="251">
        <f>IFERROR(INDEX(Raw!$H$6:$EZ$2076,MATCH($B97&amp;$D97&amp;$B$6,Raw!$A$6:$A$2076,0),MATCH(AE$6,Raw!$H$5:$EZ$5,0))/60/60,"-")</f>
        <v>5086.0838888888884</v>
      </c>
      <c r="AF97" s="195">
        <f>IFERROR(INDEX(Raw!$H$6:$EZ$2076,MATCH($B97&amp;$D97&amp;$B$6,Raw!$A$6:$A$2076,0),MATCH(AF$6,Raw!$H$5:$EZ$5,0))/60/60/24,"-")</f>
        <v>1.9351851851851853E-2</v>
      </c>
      <c r="AG97" s="203">
        <f>IFERROR(INDEX(Raw!$H$6:$EZ$2076,MATCH($B97&amp;$D97&amp;$B$6,Raw!$A$6:$A$2076,0),MATCH(AG$6,Raw!$H$5:$EZ$5,0))/60/60/24,"-")</f>
        <v>4.2430555555555555E-2</v>
      </c>
      <c r="AH97" s="149"/>
      <c r="AI97" s="149">
        <f>IFERROR(INDEX(Raw!$H$6:$EZ$2076,MATCH($B97&amp;$D97&amp;$B$6,Raw!$A$6:$A$2076,0),MATCH(AI$6,Raw!$H$5:$EZ$5,0)),"-")</f>
        <v>332303</v>
      </c>
      <c r="AJ97" s="149"/>
      <c r="AK97" s="149">
        <f>IFERROR(INDEX(Raw!$H$6:$EZ$2076,MATCH($B97&amp;$D97&amp;$B$6,Raw!$A$6:$A$2076,0),MATCH(AK$6,Raw!$H$5:$EZ$5,0))/60/60,"-")</f>
        <v>168382.21055555556</v>
      </c>
      <c r="AL97" s="195">
        <f>IFERROR(INDEX(Raw!$H$6:$EZ$2076,MATCH($B97&amp;$D97&amp;$B$6,Raw!$A$6:$A$2076,0),MATCH(AL$6,Raw!$H$5:$EZ$5,0))/60/60/24,"-")</f>
        <v>2.1111111111111108E-2</v>
      </c>
      <c r="AM97" s="203">
        <f>IFERROR(INDEX(Raw!$H$6:$EZ$2076,MATCH($B97&amp;$D97&amp;$B$6,Raw!$A$6:$A$2076,0),MATCH(AM$6,Raw!$H$5:$EZ$5,0))/60/60/24,"-")</f>
        <v>4.4687499999999998E-2</v>
      </c>
      <c r="AN97" s="149"/>
      <c r="AO97" s="149">
        <f>IFERROR(INDEX(Raw!$H$6:$EZ$2076,MATCH($B97&amp;$D97&amp;$B$6,Raw!$A$6:$A$2076,0),MATCH(AO$6,Raw!$H$5:$EZ$5,0)),"-")</f>
        <v>11044</v>
      </c>
      <c r="AP97" s="149"/>
      <c r="AQ97" s="149">
        <f>IFERROR(INDEX(Raw!$H$6:$EZ$2076,MATCH($B97&amp;$D97&amp;$B$6,Raw!$A$6:$A$2076,0),MATCH(AQ$6,Raw!$H$5:$EZ$5,0))/60/60,"-")</f>
        <v>18732.798055555555</v>
      </c>
      <c r="AR97" s="195">
        <f>IFERROR(INDEX(Raw!$H$6:$EZ$2076,MATCH($B97&amp;$D97&amp;$B$6,Raw!$A$6:$A$2076,0),MATCH(AR$6,Raw!$H$5:$EZ$5,0))/60/60/24,"-")</f>
        <v>7.0671296296296301E-2</v>
      </c>
      <c r="AS97" s="203">
        <f>IFERROR(INDEX(Raw!$H$6:$EZ$2076,MATCH($B97&amp;$D97&amp;$B$6,Raw!$A$6:$A$2076,0),MATCH(AS$6,Raw!$H$5:$EZ$5,0))/60/60/24,"-")</f>
        <v>0.16055555555555553</v>
      </c>
      <c r="AT97" s="149"/>
      <c r="AU97" s="251">
        <f>IFERROR(INDEX(Raw!$H$6:$EZ$2076,MATCH($B97&amp;$D97&amp;$B$6,Raw!$A$6:$A$2076,0),MATCH(AU$6,Raw!$H$5:$EZ$5,0)),"-")</f>
        <v>5005</v>
      </c>
      <c r="AV97" s="183"/>
      <c r="AW97" s="251">
        <f>IFERROR(INDEX(Raw!$H$6:$EZ$2076,MATCH($B97&amp;$D97&amp;$B$6,Raw!$A$6:$A$2076,0),MATCH(AW$6,Raw!$H$5:$EZ$5,0))/60/60,"-")</f>
        <v>7897.0302777777779</v>
      </c>
      <c r="AX97" s="195">
        <f>IFERROR(INDEX(Raw!$H$6:$EZ$2076,MATCH($B97&amp;$D97&amp;$B$6,Raw!$A$6:$A$2076,0),MATCH(AX$6,Raw!$H$5:$EZ$5,0))/60/60/24,"-")</f>
        <v>6.5740740740740752E-2</v>
      </c>
      <c r="AY97" s="203">
        <f>IFERROR(INDEX(Raw!$H$6:$EZ$2076,MATCH($B97&amp;$D97&amp;$B$6,Raw!$A$6:$A$2076,0),MATCH(AY$6,Raw!$H$5:$EZ$5,0))/60/60/24,"-")</f>
        <v>0.15047453703703703</v>
      </c>
      <c r="AZ97" s="149"/>
      <c r="BA97" s="149">
        <f>IFERROR(INDEX(Raw!$H$6:$EZ$2076,MATCH($B97&amp;$D97&amp;$B$6,Raw!$A$6:$A$2076,0),MATCH(BA$6,Raw!$H$5:$EZ$5,0)),"-")</f>
        <v>12169</v>
      </c>
      <c r="BB97" s="149"/>
      <c r="BC97" s="149">
        <f>IFERROR(INDEX(Raw!$H$6:$EZ$2076,MATCH($B97&amp;$D97&amp;$B$6,Raw!$A$6:$A$2076,0),MATCH(BC$6,Raw!$H$5:$EZ$5,0))/60/60,"-")</f>
        <v>30265.632777777777</v>
      </c>
      <c r="BD97" s="195">
        <f>IFERROR(INDEX(Raw!$H$6:$EZ$2076,MATCH($B97&amp;$D97&amp;$B$6,Raw!$A$6:$A$2076,0),MATCH(BD$6,Raw!$H$5:$EZ$5,0))/60/60/24,"-")</f>
        <v>0.10363425925925925</v>
      </c>
      <c r="BE97" s="203">
        <f>IFERROR(INDEX(Raw!$H$6:$EZ$2076,MATCH($B97&amp;$D97&amp;$B$6,Raw!$A$6:$A$2076,0),MATCH(BE$6,Raw!$H$5:$EZ$5,0))/60/60/24,"-")</f>
        <v>0.23912037037037037</v>
      </c>
      <c r="BF97" s="149"/>
      <c r="BG97" s="149">
        <f>IFERROR(INDEX(Raw!$H$6:$EZ$2076,MATCH($B97&amp;$D97&amp;$B$6,Raw!$A$6:$A$2076,0),MATCH(BG$6,Raw!$H$5:$EZ$5,0)),"-")</f>
        <v>2256</v>
      </c>
      <c r="BH97" s="149"/>
      <c r="BI97" s="149">
        <f>IFERROR(INDEX(Raw!$H$6:$EZ$2076,MATCH($B97&amp;$D97&amp;$B$6,Raw!$A$6:$A$2076,0),MATCH(BI$6,Raw!$H$5:$EZ$5,0))/60/60,"-")</f>
        <v>5840.1844444444441</v>
      </c>
      <c r="BJ97" s="195">
        <f>IFERROR(INDEX(Raw!$H$6:$EZ$2076,MATCH($B97&amp;$D97&amp;$B$6,Raw!$A$6:$A$2076,0),MATCH(BJ$6,Raw!$H$5:$EZ$5,0))/60/60/24,"-")</f>
        <v>0.1078587962962963</v>
      </c>
      <c r="BK97" s="203">
        <f>IFERROR(INDEX(Raw!$H$6:$EZ$2076,MATCH($B97&amp;$D97&amp;$B$6,Raw!$A$6:$A$2076,0),MATCH(BK$6,Raw!$H$5:$EZ$5,0))/60/60/24,"-")</f>
        <v>0.26981481481481484</v>
      </c>
      <c r="BL97" s="149"/>
      <c r="BM97" s="250">
        <f>IFERROR(INDEX(Raw!$H$6:$EZ$2076,MATCH($B97&amp;$D97&amp;$B$6,Raw!$A$6:$A$2076,0),MATCH(BM$6,Raw!$H$5:$EZ$5,0)),"-")</f>
        <v>0</v>
      </c>
    </row>
    <row r="98" spans="1:65" x14ac:dyDescent="0.25">
      <c r="A98" s="188">
        <f t="shared" si="44"/>
        <v>45413</v>
      </c>
      <c r="B98" s="145" t="s">
        <v>134</v>
      </c>
      <c r="C98" s="137" t="s">
        <v>144</v>
      </c>
      <c r="D98" s="2" t="s">
        <v>144</v>
      </c>
      <c r="E98" s="250">
        <f>IFERROR(INDEX(Raw!$H$6:$EZ$2076,MATCH($B98&amp;$D98&amp;$B$6,Raw!$A$6:$A$2076,0),MATCH(E$6,Raw!$H$5:$EZ$5,0)),"-")</f>
        <v>1235</v>
      </c>
      <c r="F98" s="183"/>
      <c r="G98" s="251">
        <f>IFERROR(INDEX(Raw!$H$6:$EZ$2076,MATCH($B98&amp;$D98&amp;$B$6,Raw!$A$6:$A$2076,0),MATCH(G$6,Raw!$H$5:$EZ$5,0))/60/60,"-")</f>
        <v>201.11277777777778</v>
      </c>
      <c r="H98" s="195">
        <f>IFERROR(INDEX(Raw!$H$6:$EZ$2076,MATCH($B98&amp;$D98&amp;$B$6,Raw!$A$6:$A$2076,0),MATCH(H$6,Raw!$H$5:$EZ$5,0))/60/60/24,"-")</f>
        <v>6.782407407407408E-3</v>
      </c>
      <c r="I98" s="203">
        <f>IFERROR(INDEX(Raw!$H$6:$EZ$2076,MATCH($B98&amp;$D98&amp;$B$6,Raw!$A$6:$A$2076,0),MATCH(I$6,Raw!$H$5:$EZ$5,0))/60/60/24,"-")</f>
        <v>1.1793981481481482E-2</v>
      </c>
      <c r="J98" s="149"/>
      <c r="K98" s="251">
        <f>IFERROR(INDEX(Raw!$H$6:$EZ$2076,MATCH($B98&amp;$D98&amp;$B$6,Raw!$A$6:$A$2076,0),MATCH(K$6,Raw!$H$5:$EZ$5,0)),"-")</f>
        <v>657</v>
      </c>
      <c r="L98" s="183"/>
      <c r="M98" s="251">
        <f>IFERROR(INDEX(Raw!$H$6:$EZ$2076,MATCH($B98&amp;$D98&amp;$B$6,Raw!$A$6:$A$2076,0),MATCH(M$6,Raw!$H$5:$EZ$5,0))/60/60,"-")</f>
        <v>93.141111111111101</v>
      </c>
      <c r="N98" s="195">
        <f>IFERROR(INDEX(Raw!$H$6:$EZ$2076,MATCH($B98&amp;$D98&amp;$B$6,Raw!$A$6:$A$2076,0),MATCH(N$6,Raw!$H$5:$EZ$5,0))/60/60/24,"-")</f>
        <v>5.9027777777777776E-3</v>
      </c>
      <c r="O98" s="203">
        <f>IFERROR(INDEX(Raw!$H$6:$EZ$2076,MATCH($B98&amp;$D98&amp;$B$6,Raw!$A$6:$A$2076,0),MATCH(O$6,Raw!$H$5:$EZ$5,0))/60/60/24,"-")</f>
        <v>1.0960648148148148E-2</v>
      </c>
      <c r="P98" s="149"/>
      <c r="Q98" s="149">
        <f>IFERROR(INDEX(Raw!$H$6:$EZ$2076,MATCH($B98&amp;$D98&amp;$B$6,Raw!$A$6:$A$2076,0),MATCH(Q$6,Raw!$H$5:$EZ$5,0)),"-")</f>
        <v>79879</v>
      </c>
      <c r="R98" s="149"/>
      <c r="S98" s="149">
        <f>IFERROR(INDEX(Raw!$H$6:$EZ$2076,MATCH($B98&amp;$D98&amp;$B$6,Raw!$A$6:$A$2076,0),MATCH(S$6,Raw!$H$5:$EZ$5,0))/60/60,"-")</f>
        <v>10974.764166666666</v>
      </c>
      <c r="T98" s="195">
        <f>IFERROR(INDEX(Raw!$H$6:$EZ$2076,MATCH($B98&amp;$D98&amp;$B$6,Raw!$A$6:$A$2076,0),MATCH(T$6,Raw!$H$5:$EZ$5,0))/60/60/24,"-")</f>
        <v>5.7291666666666671E-3</v>
      </c>
      <c r="U98" s="203">
        <f>IFERROR(INDEX(Raw!$H$6:$EZ$2076,MATCH($B98&amp;$D98&amp;$B$6,Raw!$A$6:$A$2076,0),MATCH(U$6,Raw!$H$5:$EZ$5,0))/60/60/24,"-")</f>
        <v>1.0162037037037037E-2</v>
      </c>
      <c r="V98" s="149"/>
      <c r="W98" s="149">
        <f>IFERROR(INDEX(Raw!$H$6:$EZ$2076,MATCH($B98&amp;$D98&amp;$B$6,Raw!$A$6:$A$2076,0),MATCH(W$6,Raw!$H$5:$EZ$5,0)),"-")</f>
        <v>32624</v>
      </c>
      <c r="X98" s="149"/>
      <c r="Y98" s="149">
        <f>IFERROR(INDEX(Raw!$H$6:$EZ$2076,MATCH($B98&amp;$D98&amp;$B$6,Raw!$A$6:$A$2076,0),MATCH(Y$6,Raw!$H$5:$EZ$5,0))/60/60,"-")</f>
        <v>17696.76527777778</v>
      </c>
      <c r="Z98" s="195">
        <f>IFERROR(INDEX(Raw!$H$6:$EZ$2076,MATCH($B98&amp;$D98&amp;$B$6,Raw!$A$6:$A$2076,0),MATCH(Z$6,Raw!$H$5:$EZ$5,0))/60/60/24,"-")</f>
        <v>2.2604166666666665E-2</v>
      </c>
      <c r="AA98" s="203">
        <f>IFERROR(INDEX(Raw!$H$6:$EZ$2076,MATCH($B98&amp;$D98&amp;$B$6,Raw!$A$6:$A$2076,0),MATCH(AA$6,Raw!$H$5:$EZ$5,0))/60/60/24,"-")</f>
        <v>4.6886574074074074E-2</v>
      </c>
      <c r="AB98" s="149"/>
      <c r="AC98" s="251">
        <f>IFERROR(INDEX(Raw!$H$6:$EZ$2076,MATCH($B98&amp;$D98&amp;$B$6,Raw!$A$6:$A$2076,0),MATCH(AC$6,Raw!$H$5:$EZ$5,0)),"-")</f>
        <v>11734</v>
      </c>
      <c r="AD98" s="183"/>
      <c r="AE98" s="251">
        <f>IFERROR(INDEX(Raw!$H$6:$EZ$2076,MATCH($B98&amp;$D98&amp;$B$6,Raw!$A$6:$A$2076,0),MATCH(AE$6,Raw!$H$5:$EZ$5,0))/60/60,"-")</f>
        <v>5770.9441666666671</v>
      </c>
      <c r="AF98" s="195">
        <f>IFERROR(INDEX(Raw!$H$6:$EZ$2076,MATCH($B98&amp;$D98&amp;$B$6,Raw!$A$6:$A$2076,0),MATCH(AF$6,Raw!$H$5:$EZ$5,0))/60/60/24,"-")</f>
        <v>2.0497685185185185E-2</v>
      </c>
      <c r="AG98" s="203">
        <f>IFERROR(INDEX(Raw!$H$6:$EZ$2076,MATCH($B98&amp;$D98&amp;$B$6,Raw!$A$6:$A$2076,0),MATCH(AG$6,Raw!$H$5:$EZ$5,0))/60/60/24,"-")</f>
        <v>4.4571759259259262E-2</v>
      </c>
      <c r="AH98" s="149"/>
      <c r="AI98" s="149">
        <f>IFERROR(INDEX(Raw!$H$6:$EZ$2076,MATCH($B98&amp;$D98&amp;$B$6,Raw!$A$6:$A$2076,0),MATCH(AI$6,Raw!$H$5:$EZ$5,0)),"-")</f>
        <v>347947</v>
      </c>
      <c r="AJ98" s="149"/>
      <c r="AK98" s="149">
        <f>IFERROR(INDEX(Raw!$H$6:$EZ$2076,MATCH($B98&amp;$D98&amp;$B$6,Raw!$A$6:$A$2076,0),MATCH(AK$6,Raw!$H$5:$EZ$5,0))/60/60,"-")</f>
        <v>190504.86888888889</v>
      </c>
      <c r="AL98" s="195">
        <f>IFERROR(INDEX(Raw!$H$6:$EZ$2076,MATCH($B98&amp;$D98&amp;$B$6,Raw!$A$6:$A$2076,0),MATCH(AL$6,Raw!$H$5:$EZ$5,0))/60/60/24,"-")</f>
        <v>2.2812499999999999E-2</v>
      </c>
      <c r="AM98" s="203">
        <f>IFERROR(INDEX(Raw!$H$6:$EZ$2076,MATCH($B98&amp;$D98&amp;$B$6,Raw!$A$6:$A$2076,0),MATCH(AM$6,Raw!$H$5:$EZ$5,0))/60/60/24,"-")</f>
        <v>4.7974537037037031E-2</v>
      </c>
      <c r="AN98" s="149"/>
      <c r="AO98" s="149">
        <f>IFERROR(INDEX(Raw!$H$6:$EZ$2076,MATCH($B98&amp;$D98&amp;$B$6,Raw!$A$6:$A$2076,0),MATCH(AO$6,Raw!$H$5:$EZ$5,0)),"-")</f>
        <v>11511</v>
      </c>
      <c r="AP98" s="149"/>
      <c r="AQ98" s="149">
        <f>IFERROR(INDEX(Raw!$H$6:$EZ$2076,MATCH($B98&amp;$D98&amp;$B$6,Raw!$A$6:$A$2076,0),MATCH(AQ$6,Raw!$H$5:$EZ$5,0))/60/60,"-")</f>
        <v>22090.358055555556</v>
      </c>
      <c r="AR98" s="195">
        <f>IFERROR(INDEX(Raw!$H$6:$EZ$2076,MATCH($B98&amp;$D98&amp;$B$6,Raw!$A$6:$A$2076,0),MATCH(AR$6,Raw!$H$5:$EZ$5,0))/60/60/24,"-")</f>
        <v>7.9965277777777774E-2</v>
      </c>
      <c r="AS98" s="203">
        <f>IFERROR(INDEX(Raw!$H$6:$EZ$2076,MATCH($B98&amp;$D98&amp;$B$6,Raw!$A$6:$A$2076,0),MATCH(AS$6,Raw!$H$5:$EZ$5,0))/60/60/24,"-")</f>
        <v>0.18557870370370369</v>
      </c>
      <c r="AT98" s="149"/>
      <c r="AU98" s="251">
        <f>IFERROR(INDEX(Raw!$H$6:$EZ$2076,MATCH($B98&amp;$D98&amp;$B$6,Raw!$A$6:$A$2076,0),MATCH(AU$6,Raw!$H$5:$EZ$5,0)),"-")</f>
        <v>5125</v>
      </c>
      <c r="AV98" s="183"/>
      <c r="AW98" s="251">
        <f>IFERROR(INDEX(Raw!$H$6:$EZ$2076,MATCH($B98&amp;$D98&amp;$B$6,Raw!$A$6:$A$2076,0),MATCH(AW$6,Raw!$H$5:$EZ$5,0))/60/60,"-")</f>
        <v>9429.4111111111106</v>
      </c>
      <c r="AX98" s="195">
        <f>IFERROR(INDEX(Raw!$H$6:$EZ$2076,MATCH($B98&amp;$D98&amp;$B$6,Raw!$A$6:$A$2076,0),MATCH(AX$6,Raw!$H$5:$EZ$5,0))/60/60/24,"-")</f>
        <v>7.6666666666666675E-2</v>
      </c>
      <c r="AY98" s="203">
        <f>IFERROR(INDEX(Raw!$H$6:$EZ$2076,MATCH($B98&amp;$D98&amp;$B$6,Raw!$A$6:$A$2076,0),MATCH(AY$6,Raw!$H$5:$EZ$5,0))/60/60/24,"-")</f>
        <v>0.18106481481481482</v>
      </c>
      <c r="AZ98" s="149"/>
      <c r="BA98" s="149">
        <f>IFERROR(INDEX(Raw!$H$6:$EZ$2076,MATCH($B98&amp;$D98&amp;$B$6,Raw!$A$6:$A$2076,0),MATCH(BA$6,Raw!$H$5:$EZ$5,0)),"-")</f>
        <v>12407</v>
      </c>
      <c r="BB98" s="149"/>
      <c r="BC98" s="149">
        <f>IFERROR(INDEX(Raw!$H$6:$EZ$2076,MATCH($B98&amp;$D98&amp;$B$6,Raw!$A$6:$A$2076,0),MATCH(BC$6,Raw!$H$5:$EZ$5,0))/60/60,"-")</f>
        <v>36461.720277777778</v>
      </c>
      <c r="BD98" s="195">
        <f>IFERROR(INDEX(Raw!$H$6:$EZ$2076,MATCH($B98&amp;$D98&amp;$B$6,Raw!$A$6:$A$2076,0),MATCH(BD$6,Raw!$H$5:$EZ$5,0))/60/60/24,"-")</f>
        <v>0.12245370370370372</v>
      </c>
      <c r="BE98" s="203">
        <f>IFERROR(INDEX(Raw!$H$6:$EZ$2076,MATCH($B98&amp;$D98&amp;$B$6,Raw!$A$6:$A$2076,0),MATCH(BE$6,Raw!$H$5:$EZ$5,0))/60/60/24,"-")</f>
        <v>0.28392361111111114</v>
      </c>
      <c r="BF98" s="149"/>
      <c r="BG98" s="149">
        <f>IFERROR(INDEX(Raw!$H$6:$EZ$2076,MATCH($B98&amp;$D98&amp;$B$6,Raw!$A$6:$A$2076,0),MATCH(BG$6,Raw!$H$5:$EZ$5,0)),"-")</f>
        <v>2284</v>
      </c>
      <c r="BH98" s="149"/>
      <c r="BI98" s="149">
        <f>IFERROR(INDEX(Raw!$H$6:$EZ$2076,MATCH($B98&amp;$D98&amp;$B$6,Raw!$A$6:$A$2076,0),MATCH(BI$6,Raw!$H$5:$EZ$5,0))/60/60,"-")</f>
        <v>7380.4991666666665</v>
      </c>
      <c r="BJ98" s="195">
        <f>IFERROR(INDEX(Raw!$H$6:$EZ$2076,MATCH($B98&amp;$D98&amp;$B$6,Raw!$A$6:$A$2076,0),MATCH(BJ$6,Raw!$H$5:$EZ$5,0))/60/60/24,"-")</f>
        <v>0.13464120370370369</v>
      </c>
      <c r="BK98" s="203">
        <f>IFERROR(INDEX(Raw!$H$6:$EZ$2076,MATCH($B98&amp;$D98&amp;$B$6,Raw!$A$6:$A$2076,0),MATCH(BK$6,Raw!$H$5:$EZ$5,0))/60/60/24,"-")</f>
        <v>0.35692129629629626</v>
      </c>
      <c r="BL98" s="149"/>
      <c r="BM98" s="250">
        <f>IFERROR(INDEX(Raw!$H$6:$EZ$2076,MATCH($B98&amp;$D98&amp;$B$6,Raw!$A$6:$A$2076,0),MATCH(BM$6,Raw!$H$5:$EZ$5,0)),"-")</f>
        <v>0</v>
      </c>
    </row>
    <row r="99" spans="1:65" x14ac:dyDescent="0.25">
      <c r="A99" s="188">
        <f t="shared" si="44"/>
        <v>45444</v>
      </c>
      <c r="B99" s="145" t="s">
        <v>134</v>
      </c>
      <c r="C99" s="137" t="s">
        <v>145</v>
      </c>
      <c r="D99" s="95" t="s">
        <v>145</v>
      </c>
      <c r="E99" s="250">
        <f>IFERROR(INDEX(Raw!$H$6:$EZ$2076,MATCH($B99&amp;$D99&amp;$B$6,Raw!$A$6:$A$2076,0),MATCH(E$6,Raw!$H$5:$EZ$5,0)),"-")</f>
        <v>1131</v>
      </c>
      <c r="F99" s="183"/>
      <c r="G99" s="251">
        <f>IFERROR(INDEX(Raw!$H$6:$EZ$2076,MATCH($B99&amp;$D99&amp;$B$6,Raw!$A$6:$A$2076,0),MATCH(G$6,Raw!$H$5:$EZ$5,0))/60/60,"-")</f>
        <v>185.1875</v>
      </c>
      <c r="H99" s="195">
        <f>IFERROR(INDEX(Raw!$H$6:$EZ$2076,MATCH($B99&amp;$D99&amp;$B$6,Raw!$A$6:$A$2076,0),MATCH(H$6,Raw!$H$5:$EZ$5,0))/60/60/24,"-")</f>
        <v>6.8171296296296287E-3</v>
      </c>
      <c r="I99" s="203">
        <f>IFERROR(INDEX(Raw!$H$6:$EZ$2076,MATCH($B99&amp;$D99&amp;$B$6,Raw!$A$6:$A$2076,0),MATCH(I$6,Raw!$H$5:$EZ$5,0))/60/60/24,"-")</f>
        <v>1.1631944444444445E-2</v>
      </c>
      <c r="J99" s="149"/>
      <c r="K99" s="251">
        <f>IFERROR(INDEX(Raw!$H$6:$EZ$2076,MATCH($B99&amp;$D99&amp;$B$6,Raw!$A$6:$A$2076,0),MATCH(K$6,Raw!$H$5:$EZ$5,0)),"-")</f>
        <v>551</v>
      </c>
      <c r="L99" s="183"/>
      <c r="M99" s="251">
        <f>IFERROR(INDEX(Raw!$H$6:$EZ$2076,MATCH($B99&amp;$D99&amp;$B$6,Raw!$A$6:$A$2076,0),MATCH(M$6,Raw!$H$5:$EZ$5,0))/60/60,"-")</f>
        <v>75.041944444444439</v>
      </c>
      <c r="N99" s="195">
        <f>IFERROR(INDEX(Raw!$H$6:$EZ$2076,MATCH($B99&amp;$D99&amp;$B$6,Raw!$A$6:$A$2076,0),MATCH(N$6,Raw!$H$5:$EZ$5,0))/60/60/24,"-")</f>
        <v>5.6712962962962958E-3</v>
      </c>
      <c r="O99" s="203">
        <f>IFERROR(INDEX(Raw!$H$6:$EZ$2076,MATCH($B99&amp;$D99&amp;$B$6,Raw!$A$6:$A$2076,0),MATCH(O$6,Raw!$H$5:$EZ$5,0))/60/60/24,"-")</f>
        <v>1.0775462962962964E-2</v>
      </c>
      <c r="P99" s="149"/>
      <c r="Q99" s="149">
        <f>IFERROR(INDEX(Raw!$H$6:$EZ$2076,MATCH($B99&amp;$D99&amp;$B$6,Raw!$A$6:$A$2076,0),MATCH(Q$6,Raw!$H$5:$EZ$5,0)),"-")</f>
        <v>77871</v>
      </c>
      <c r="R99" s="149"/>
      <c r="S99" s="149">
        <f>IFERROR(INDEX(Raw!$H$6:$EZ$2076,MATCH($B99&amp;$D99&amp;$B$6,Raw!$A$6:$A$2076,0),MATCH(S$6,Raw!$H$5:$EZ$5,0))/60/60,"-")</f>
        <v>10808.872222222222</v>
      </c>
      <c r="T99" s="195">
        <f>IFERROR(INDEX(Raw!$H$6:$EZ$2076,MATCH($B99&amp;$D99&amp;$B$6,Raw!$A$6:$A$2076,0),MATCH(T$6,Raw!$H$5:$EZ$5,0))/60/60/24,"-")</f>
        <v>5.7870370370370376E-3</v>
      </c>
      <c r="U99" s="203">
        <f>IFERROR(INDEX(Raw!$H$6:$EZ$2076,MATCH($B99&amp;$D99&amp;$B$6,Raw!$A$6:$A$2076,0),MATCH(U$6,Raw!$H$5:$EZ$5,0))/60/60/24,"-")</f>
        <v>1.03125E-2</v>
      </c>
      <c r="V99" s="149"/>
      <c r="W99" s="149">
        <f>IFERROR(INDEX(Raw!$H$6:$EZ$2076,MATCH($B99&amp;$D99&amp;$B$6,Raw!$A$6:$A$2076,0),MATCH(W$6,Raw!$H$5:$EZ$5,0)),"-")</f>
        <v>31263</v>
      </c>
      <c r="X99" s="149"/>
      <c r="Y99" s="149">
        <f>IFERROR(INDEX(Raw!$H$6:$EZ$2076,MATCH($B99&amp;$D99&amp;$B$6,Raw!$A$6:$A$2076,0),MATCH(Y$6,Raw!$H$5:$EZ$5,0))/60/60,"-")</f>
        <v>17859.394166666665</v>
      </c>
      <c r="Z99" s="195">
        <f>IFERROR(INDEX(Raw!$H$6:$EZ$2076,MATCH($B99&amp;$D99&amp;$B$6,Raw!$A$6:$A$2076,0),MATCH(Z$6,Raw!$H$5:$EZ$5,0))/60/60/24,"-")</f>
        <v>2.3807870370370368E-2</v>
      </c>
      <c r="AA99" s="203">
        <f>IFERROR(INDEX(Raw!$H$6:$EZ$2076,MATCH($B99&amp;$D99&amp;$B$6,Raw!$A$6:$A$2076,0),MATCH(AA$6,Raw!$H$5:$EZ$5,0))/60/60/24,"-")</f>
        <v>5.0347222222222217E-2</v>
      </c>
      <c r="AB99" s="149"/>
      <c r="AC99" s="251">
        <f>IFERROR(INDEX(Raw!$H$6:$EZ$2076,MATCH($B99&amp;$D99&amp;$B$6,Raw!$A$6:$A$2076,0),MATCH(AC$6,Raw!$H$5:$EZ$5,0)),"-")</f>
        <v>11203</v>
      </c>
      <c r="AD99" s="183"/>
      <c r="AE99" s="251">
        <f>IFERROR(INDEX(Raw!$H$6:$EZ$2076,MATCH($B99&amp;$D99&amp;$B$6,Raw!$A$6:$A$2076,0),MATCH(AE$6,Raw!$H$5:$EZ$5,0))/60/60,"-")</f>
        <v>6057.743611111111</v>
      </c>
      <c r="AF99" s="195">
        <f>IFERROR(INDEX(Raw!$H$6:$EZ$2076,MATCH($B99&amp;$D99&amp;$B$6,Raw!$A$6:$A$2076,0),MATCH(AF$6,Raw!$H$5:$EZ$5,0))/60/60/24,"-")</f>
        <v>2.2534722222222223E-2</v>
      </c>
      <c r="AG99" s="203">
        <f>IFERROR(INDEX(Raw!$H$6:$EZ$2076,MATCH($B99&amp;$D99&amp;$B$6,Raw!$A$6:$A$2076,0),MATCH(AG$6,Raw!$H$5:$EZ$5,0))/60/60/24,"-")</f>
        <v>4.8784722222222222E-2</v>
      </c>
      <c r="AH99" s="149"/>
      <c r="AI99" s="149">
        <f>IFERROR(INDEX(Raw!$H$6:$EZ$2076,MATCH($B99&amp;$D99&amp;$B$6,Raw!$A$6:$A$2076,0),MATCH(AI$6,Raw!$H$5:$EZ$5,0)),"-")</f>
        <v>334600</v>
      </c>
      <c r="AJ99" s="149"/>
      <c r="AK99" s="149">
        <f>IFERROR(INDEX(Raw!$H$6:$EZ$2076,MATCH($B99&amp;$D99&amp;$B$6,Raw!$A$6:$A$2076,0),MATCH(AK$6,Raw!$H$5:$EZ$5,0))/60/60,"-")</f>
        <v>193662.78027777778</v>
      </c>
      <c r="AL99" s="195">
        <f>IFERROR(INDEX(Raw!$H$6:$EZ$2076,MATCH($B99&amp;$D99&amp;$B$6,Raw!$A$6:$A$2076,0),MATCH(AL$6,Raw!$H$5:$EZ$5,0))/60/60/24,"-")</f>
        <v>2.4120370370370372E-2</v>
      </c>
      <c r="AM99" s="203">
        <f>IFERROR(INDEX(Raw!$H$6:$EZ$2076,MATCH($B99&amp;$D99&amp;$B$6,Raw!$A$6:$A$2076,0),MATCH(AM$6,Raw!$H$5:$EZ$5,0))/60/60/24,"-")</f>
        <v>5.1099537037037034E-2</v>
      </c>
      <c r="AN99" s="149"/>
      <c r="AO99" s="149">
        <f>IFERROR(INDEX(Raw!$H$6:$EZ$2076,MATCH($B99&amp;$D99&amp;$B$6,Raw!$A$6:$A$2076,0),MATCH(AO$6,Raw!$H$5:$EZ$5,0)),"-")</f>
        <v>11086</v>
      </c>
      <c r="AP99" s="149"/>
      <c r="AQ99" s="149">
        <f>IFERROR(INDEX(Raw!$H$6:$EZ$2076,MATCH($B99&amp;$D99&amp;$B$6,Raw!$A$6:$A$2076,0),MATCH(AQ$6,Raw!$H$5:$EZ$5,0))/60/60,"-")</f>
        <v>22391.096388888891</v>
      </c>
      <c r="AR99" s="195">
        <f>IFERROR(INDEX(Raw!$H$6:$EZ$2076,MATCH($B99&amp;$D99&amp;$B$6,Raw!$A$6:$A$2076,0),MATCH(AR$6,Raw!$H$5:$EZ$5,0))/60/60/24,"-")</f>
        <v>8.4155092592592587E-2</v>
      </c>
      <c r="AS99" s="203">
        <f>IFERROR(INDEX(Raw!$H$6:$EZ$2076,MATCH($B99&amp;$D99&amp;$B$6,Raw!$A$6:$A$2076,0),MATCH(AS$6,Raw!$H$5:$EZ$5,0))/60/60/24,"-")</f>
        <v>0.19167824074074072</v>
      </c>
      <c r="AT99" s="149"/>
      <c r="AU99" s="251">
        <f>IFERROR(INDEX(Raw!$H$6:$EZ$2076,MATCH($B99&amp;$D99&amp;$B$6,Raw!$A$6:$A$2076,0),MATCH(AU$6,Raw!$H$5:$EZ$5,0)),"-")</f>
        <v>4923</v>
      </c>
      <c r="AV99" s="183"/>
      <c r="AW99" s="251">
        <f>IFERROR(INDEX(Raw!$H$6:$EZ$2076,MATCH($B99&amp;$D99&amp;$B$6,Raw!$A$6:$A$2076,0),MATCH(AW$6,Raw!$H$5:$EZ$5,0))/60/60,"-")</f>
        <v>9440.0405555555553</v>
      </c>
      <c r="AX99" s="195">
        <f>IFERROR(INDEX(Raw!$H$6:$EZ$2076,MATCH($B99&amp;$D99&amp;$B$6,Raw!$A$6:$A$2076,0),MATCH(AX$6,Raw!$H$5:$EZ$5,0))/60/60/24,"-")</f>
        <v>7.9895833333333333E-2</v>
      </c>
      <c r="AY99" s="203">
        <f>IFERROR(INDEX(Raw!$H$6:$EZ$2076,MATCH($B99&amp;$D99&amp;$B$6,Raw!$A$6:$A$2076,0),MATCH(AY$6,Raw!$H$5:$EZ$5,0))/60/60/24,"-")</f>
        <v>0.18774305555555557</v>
      </c>
      <c r="AZ99" s="149"/>
      <c r="BA99" s="149">
        <f>IFERROR(INDEX(Raw!$H$6:$EZ$2076,MATCH($B99&amp;$D99&amp;$B$6,Raw!$A$6:$A$2076,0),MATCH(BA$6,Raw!$H$5:$EZ$5,0)),"-")</f>
        <v>11551</v>
      </c>
      <c r="BB99" s="149"/>
      <c r="BC99" s="149">
        <f>IFERROR(INDEX(Raw!$H$6:$EZ$2076,MATCH($B99&amp;$D99&amp;$B$6,Raw!$A$6:$A$2076,0),MATCH(BC$6,Raw!$H$5:$EZ$5,0))/60/60,"-")</f>
        <v>35154.187777777777</v>
      </c>
      <c r="BD99" s="195">
        <f>IFERROR(INDEX(Raw!$H$6:$EZ$2076,MATCH($B99&amp;$D99&amp;$B$6,Raw!$A$6:$A$2076,0),MATCH(BD$6,Raw!$H$5:$EZ$5,0))/60/60/24,"-")</f>
        <v>0.12680555555555556</v>
      </c>
      <c r="BE99" s="203">
        <f>IFERROR(INDEX(Raw!$H$6:$EZ$2076,MATCH($B99&amp;$D99&amp;$B$6,Raw!$A$6:$A$2076,0),MATCH(BE$6,Raw!$H$5:$EZ$5,0))/60/60/24,"-")</f>
        <v>0.30396990740740742</v>
      </c>
      <c r="BF99" s="149"/>
      <c r="BG99" s="149">
        <f>IFERROR(INDEX(Raw!$H$6:$EZ$2076,MATCH($B99&amp;$D99&amp;$B$6,Raw!$A$6:$A$2076,0),MATCH(BG$6,Raw!$H$5:$EZ$5,0)),"-")</f>
        <v>2033</v>
      </c>
      <c r="BH99" s="149"/>
      <c r="BI99" s="149">
        <f>IFERROR(INDEX(Raw!$H$6:$EZ$2076,MATCH($B99&amp;$D99&amp;$B$6,Raw!$A$6:$A$2076,0),MATCH(BI$6,Raw!$H$5:$EZ$5,0))/60/60,"-")</f>
        <v>6109.9833333333336</v>
      </c>
      <c r="BJ99" s="195">
        <f>IFERROR(INDEX(Raw!$H$6:$EZ$2076,MATCH($B99&amp;$D99&amp;$B$6,Raw!$A$6:$A$2076,0),MATCH(BJ$6,Raw!$H$5:$EZ$5,0))/60/60/24,"-")</f>
        <v>0.1252199074074074</v>
      </c>
      <c r="BK99" s="203">
        <f>IFERROR(INDEX(Raw!$H$6:$EZ$2076,MATCH($B99&amp;$D99&amp;$B$6,Raw!$A$6:$A$2076,0),MATCH(BK$6,Raw!$H$5:$EZ$5,0))/60/60/24,"-")</f>
        <v>0.31368055555555557</v>
      </c>
      <c r="BL99" s="149"/>
      <c r="BM99" s="250">
        <f>IFERROR(INDEX(Raw!$H$6:$EZ$2076,MATCH($B99&amp;$D99&amp;$B$6,Raw!$A$6:$A$2076,0),MATCH(BM$6,Raw!$H$5:$EZ$5,0)),"-")</f>
        <v>0</v>
      </c>
    </row>
    <row r="100" spans="1:65" ht="17.5" x14ac:dyDescent="0.35">
      <c r="A100" s="188">
        <f t="shared" si="44"/>
        <v>45474</v>
      </c>
      <c r="B100" s="145" t="s">
        <v>134</v>
      </c>
      <c r="C100" s="137" t="s">
        <v>146</v>
      </c>
      <c r="D100" s="99" t="s">
        <v>146</v>
      </c>
      <c r="E100" s="250">
        <f>IFERROR(INDEX(Raw!$H$6:$EZ$2076,MATCH($B100&amp;$D100&amp;$B$6,Raw!$A$6:$A$2076,0),MATCH(E$6,Raw!$H$5:$EZ$5,0)),"-")</f>
        <v>1094</v>
      </c>
      <c r="F100" s="183"/>
      <c r="G100" s="251">
        <f>IFERROR(INDEX(Raw!$H$6:$EZ$2076,MATCH($B100&amp;$D100&amp;$B$6,Raw!$A$6:$A$2076,0),MATCH(G$6,Raw!$H$5:$EZ$5,0))/60/60,"-")</f>
        <v>176.57305555555556</v>
      </c>
      <c r="H100" s="195">
        <f>IFERROR(INDEX(Raw!$H$6:$EZ$2076,MATCH($B100&amp;$D100&amp;$B$6,Raw!$A$6:$A$2076,0),MATCH(H$6,Raw!$H$5:$EZ$5,0))/60/60/24,"-")</f>
        <v>6.7245370370370367E-3</v>
      </c>
      <c r="I100" s="203">
        <f>IFERROR(INDEX(Raw!$H$6:$EZ$2076,MATCH($B100&amp;$D100&amp;$B$6,Raw!$A$6:$A$2076,0),MATCH(I$6,Raw!$H$5:$EZ$5,0))/60/60/24,"-")</f>
        <v>1.2013888888888888E-2</v>
      </c>
      <c r="J100" s="149"/>
      <c r="K100" s="251">
        <f>IFERROR(INDEX(Raw!$H$6:$EZ$2076,MATCH($B100&amp;$D100&amp;$B$6,Raw!$A$6:$A$2076,0),MATCH(K$6,Raw!$H$5:$EZ$5,0)),"-")</f>
        <v>607</v>
      </c>
      <c r="L100" s="183"/>
      <c r="M100" s="251">
        <f>IFERROR(INDEX(Raw!$H$6:$EZ$2076,MATCH($B100&amp;$D100&amp;$B$6,Raw!$A$6:$A$2076,0),MATCH(M$6,Raw!$H$5:$EZ$5,0))/60/60,"-")</f>
        <v>83.537499999999994</v>
      </c>
      <c r="N100" s="195">
        <f>IFERROR(INDEX(Raw!$H$6:$EZ$2076,MATCH($B100&amp;$D100&amp;$B$6,Raw!$A$6:$A$2076,0),MATCH(N$6,Raw!$H$5:$EZ$5,0))/60/60/24,"-")</f>
        <v>5.7291666666666671E-3</v>
      </c>
      <c r="O100" s="203">
        <f>IFERROR(INDEX(Raw!$H$6:$EZ$2076,MATCH($B100&amp;$D100&amp;$B$6,Raw!$A$6:$A$2076,0),MATCH(O$6,Raw!$H$5:$EZ$5,0))/60/60/24,"-")</f>
        <v>1.0972222222222223E-2</v>
      </c>
      <c r="P100" s="149"/>
      <c r="Q100" s="149">
        <f>IFERROR(INDEX(Raw!$H$6:$EZ$2076,MATCH($B100&amp;$D100&amp;$B$6,Raw!$A$6:$A$2076,0),MATCH(Q$6,Raw!$H$5:$EZ$5,0)),"-")</f>
        <v>78708</v>
      </c>
      <c r="R100" s="149"/>
      <c r="S100" s="149">
        <f>IFERROR(INDEX(Raw!$H$6:$EZ$2076,MATCH($B100&amp;$D100&amp;$B$6,Raw!$A$6:$A$2076,0),MATCH(S$6,Raw!$H$5:$EZ$5,0))/60/60,"-")</f>
        <v>10793.456944444444</v>
      </c>
      <c r="T100" s="195">
        <f>IFERROR(INDEX(Raw!$H$6:$EZ$2076,MATCH($B100&amp;$D100&amp;$B$6,Raw!$A$6:$A$2076,0),MATCH(T$6,Raw!$H$5:$EZ$5,0))/60/60/24,"-")</f>
        <v>5.7175925925925927E-3</v>
      </c>
      <c r="U100" s="203">
        <f>IFERROR(INDEX(Raw!$H$6:$EZ$2076,MATCH($B100&amp;$D100&amp;$B$6,Raw!$A$6:$A$2076,0),MATCH(U$6,Raw!$H$5:$EZ$5,0))/60/60/24,"-")</f>
        <v>1.0127314814814815E-2</v>
      </c>
      <c r="V100" s="149"/>
      <c r="W100" s="149">
        <f>IFERROR(INDEX(Raw!$H$6:$EZ$2076,MATCH($B100&amp;$D100&amp;$B$6,Raw!$A$6:$A$2076,0),MATCH(W$6,Raw!$H$5:$EZ$5,0)),"-")</f>
        <v>33372</v>
      </c>
      <c r="X100" s="149"/>
      <c r="Y100" s="149">
        <f>IFERROR(INDEX(Raw!$H$6:$EZ$2076,MATCH($B100&amp;$D100&amp;$B$6,Raw!$A$6:$A$2076,0),MATCH(Y$6,Raw!$H$5:$EZ$5,0))/60/60,"-")</f>
        <v>17671.299722222222</v>
      </c>
      <c r="Z100" s="195">
        <f>IFERROR(INDEX(Raw!$H$6:$EZ$2076,MATCH($B100&amp;$D100&amp;$B$6,Raw!$A$6:$A$2076,0),MATCH(Z$6,Raw!$H$5:$EZ$5,0))/60/60/24,"-")</f>
        <v>2.2060185185185183E-2</v>
      </c>
      <c r="AA100" s="203">
        <f>IFERROR(INDEX(Raw!$H$6:$EZ$2076,MATCH($B100&amp;$D100&amp;$B$6,Raw!$A$6:$A$2076,0),MATCH(AA$6,Raw!$H$5:$EZ$5,0))/60/60/24,"-")</f>
        <v>4.5416666666666668E-2</v>
      </c>
      <c r="AB100" s="149"/>
      <c r="AC100" s="251">
        <f>IFERROR(INDEX(Raw!$H$6:$EZ$2076,MATCH($B100&amp;$D100&amp;$B$6,Raw!$A$6:$A$2076,0),MATCH(AC$6,Raw!$H$5:$EZ$5,0)),"-")</f>
        <v>11541</v>
      </c>
      <c r="AD100" s="183"/>
      <c r="AE100" s="251">
        <f>IFERROR(INDEX(Raw!$H$6:$EZ$2076,MATCH($B100&amp;$D100&amp;$B$6,Raw!$A$6:$A$2076,0),MATCH(AE$6,Raw!$H$5:$EZ$5,0))/60/60,"-")</f>
        <v>5904.0819444444451</v>
      </c>
      <c r="AF100" s="195">
        <f>IFERROR(INDEX(Raw!$H$6:$EZ$2076,MATCH($B100&amp;$D100&amp;$B$6,Raw!$A$6:$A$2076,0),MATCH(AF$6,Raw!$H$5:$EZ$5,0))/60/60/24,"-")</f>
        <v>2.1319444444444443E-2</v>
      </c>
      <c r="AG100" s="203">
        <f>IFERROR(INDEX(Raw!$H$6:$EZ$2076,MATCH($B100&amp;$D100&amp;$B$6,Raw!$A$6:$A$2076,0),MATCH(AG$6,Raw!$H$5:$EZ$5,0))/60/60/24,"-")</f>
        <v>4.6423611111111103E-2</v>
      </c>
      <c r="AH100" s="149"/>
      <c r="AI100" s="149">
        <f>IFERROR(INDEX(Raw!$H$6:$EZ$2076,MATCH($B100&amp;$D100&amp;$B$6,Raw!$A$6:$A$2076,0),MATCH(AI$6,Raw!$H$5:$EZ$5,0)),"-")</f>
        <v>344346</v>
      </c>
      <c r="AJ100" s="149"/>
      <c r="AK100" s="149">
        <f>IFERROR(INDEX(Raw!$H$6:$EZ$2076,MATCH($B100&amp;$D100&amp;$B$6,Raw!$A$6:$A$2076,0),MATCH(AK$6,Raw!$H$5:$EZ$5,0))/60/60,"-")</f>
        <v>193120.00861111112</v>
      </c>
      <c r="AL100" s="195">
        <f>IFERROR(INDEX(Raw!$H$6:$EZ$2076,MATCH($B100&amp;$D100&amp;$B$6,Raw!$A$6:$A$2076,0),MATCH(AL$6,Raw!$H$5:$EZ$5,0))/60/60/24,"-")</f>
        <v>2.3368055555555555E-2</v>
      </c>
      <c r="AM100" s="203">
        <f>IFERROR(INDEX(Raw!$H$6:$EZ$2076,MATCH($B100&amp;$D100&amp;$B$6,Raw!$A$6:$A$2076,0),MATCH(AM$6,Raw!$H$5:$EZ$5,0))/60/60/24,"-")</f>
        <v>4.925925925925926E-2</v>
      </c>
      <c r="AN100" s="149"/>
      <c r="AO100" s="149">
        <f>IFERROR(INDEX(Raw!$H$6:$EZ$2076,MATCH($B100&amp;$D100&amp;$B$6,Raw!$A$6:$A$2076,0),MATCH(AO$6,Raw!$H$5:$EZ$5,0)),"-")</f>
        <v>11754</v>
      </c>
      <c r="AP100" s="149"/>
      <c r="AQ100" s="149">
        <f>IFERROR(INDEX(Raw!$H$6:$EZ$2076,MATCH($B100&amp;$D100&amp;$B$6,Raw!$A$6:$A$2076,0),MATCH(AQ$6,Raw!$H$5:$EZ$5,0))/60/60,"-")</f>
        <v>23713.287222222225</v>
      </c>
      <c r="AR100" s="195">
        <f>IFERROR(INDEX(Raw!$H$6:$EZ$2076,MATCH($B100&amp;$D100&amp;$B$6,Raw!$A$6:$A$2076,0),MATCH(AR$6,Raw!$H$5:$EZ$5,0))/60/60/24,"-")</f>
        <v>8.4062499999999998E-2</v>
      </c>
      <c r="AS100" s="203">
        <f>IFERROR(INDEX(Raw!$H$6:$EZ$2076,MATCH($B100&amp;$D100&amp;$B$6,Raw!$A$6:$A$2076,0),MATCH(AS$6,Raw!$H$5:$EZ$5,0))/60/60/24,"-")</f>
        <v>0.19452546296296294</v>
      </c>
      <c r="AT100" s="149"/>
      <c r="AU100" s="251">
        <f>IFERROR(INDEX(Raw!$H$6:$EZ$2076,MATCH($B100&amp;$D100&amp;$B$6,Raw!$A$6:$A$2076,0),MATCH(AU$6,Raw!$H$5:$EZ$5,0)),"-")</f>
        <v>5181</v>
      </c>
      <c r="AV100" s="183"/>
      <c r="AW100" s="251">
        <f>IFERROR(INDEX(Raw!$H$6:$EZ$2076,MATCH($B100&amp;$D100&amp;$B$6,Raw!$A$6:$A$2076,0),MATCH(AW$6,Raw!$H$5:$EZ$5,0))/60/60,"-")</f>
        <v>10439.945277777779</v>
      </c>
      <c r="AX100" s="195">
        <f>IFERROR(INDEX(Raw!$H$6:$EZ$2076,MATCH($B100&amp;$D100&amp;$B$6,Raw!$A$6:$A$2076,0),MATCH(AX$6,Raw!$H$5:$EZ$5,0))/60/60/24,"-")</f>
        <v>8.3958333333333343E-2</v>
      </c>
      <c r="AY100" s="203">
        <f>IFERROR(INDEX(Raw!$H$6:$EZ$2076,MATCH($B100&amp;$D100&amp;$B$6,Raw!$A$6:$A$2076,0),MATCH(AY$6,Raw!$H$5:$EZ$5,0))/60/60/24,"-")</f>
        <v>0.19625000000000001</v>
      </c>
      <c r="AZ100" s="149"/>
      <c r="BA100" s="149">
        <f>IFERROR(INDEX(Raw!$H$6:$EZ$2076,MATCH($B100&amp;$D100&amp;$B$6,Raw!$A$6:$A$2076,0),MATCH(BA$6,Raw!$H$5:$EZ$5,0)),"-")</f>
        <v>12101</v>
      </c>
      <c r="BB100" s="149"/>
      <c r="BC100" s="149">
        <f>IFERROR(INDEX(Raw!$H$6:$EZ$2076,MATCH($B100&amp;$D100&amp;$B$6,Raw!$A$6:$A$2076,0),MATCH(BC$6,Raw!$H$5:$EZ$5,0))/60/60,"-")</f>
        <v>34192.21361111111</v>
      </c>
      <c r="BD100" s="195">
        <f>IFERROR(INDEX(Raw!$H$6:$EZ$2076,MATCH($B100&amp;$D100&amp;$B$6,Raw!$A$6:$A$2076,0),MATCH(BD$6,Raw!$H$5:$EZ$5,0))/60/60/24,"-")</f>
        <v>0.11773148148148148</v>
      </c>
      <c r="BE100" s="203">
        <f>IFERROR(INDEX(Raw!$H$6:$EZ$2076,MATCH($B100&amp;$D100&amp;$B$6,Raw!$A$6:$A$2076,0),MATCH(BE$6,Raw!$H$5:$EZ$5,0))/60/60/24,"-")</f>
        <v>0.28462962962962962</v>
      </c>
      <c r="BF100" s="149"/>
      <c r="BG100" s="149">
        <f>IFERROR(INDEX(Raw!$H$6:$EZ$2076,MATCH($B100&amp;$D100&amp;$B$6,Raw!$A$6:$A$2076,0),MATCH(BG$6,Raw!$H$5:$EZ$5,0)),"-")</f>
        <v>2111</v>
      </c>
      <c r="BH100" s="149"/>
      <c r="BI100" s="149">
        <f>IFERROR(INDEX(Raw!$H$6:$EZ$2076,MATCH($B100&amp;$D100&amp;$B$6,Raw!$A$6:$A$2076,0),MATCH(BI$6,Raw!$H$5:$EZ$5,0))/60/60,"-")</f>
        <v>6073.3116666666665</v>
      </c>
      <c r="BJ100" s="195">
        <f>IFERROR(INDEX(Raw!$H$6:$EZ$2076,MATCH($B100&amp;$D100&amp;$B$6,Raw!$A$6:$A$2076,0),MATCH(BJ$6,Raw!$H$5:$EZ$5,0))/60/60/24,"-")</f>
        <v>0.11987268518518519</v>
      </c>
      <c r="BK100" s="203">
        <f>IFERROR(INDEX(Raw!$H$6:$EZ$2076,MATCH($B100&amp;$D100&amp;$B$6,Raw!$A$6:$A$2076,0),MATCH(BK$6,Raw!$H$5:$EZ$5,0))/60/60/24,"-")</f>
        <v>0.31987268518518519</v>
      </c>
      <c r="BL100" s="149"/>
      <c r="BM100" s="250">
        <f>IFERROR(INDEX(Raw!$H$6:$EZ$2076,MATCH($B100&amp;$D100&amp;$B$6,Raw!$A$6:$A$2076,0),MATCH(BM$6,Raw!$H$5:$EZ$5,0)),"-")</f>
        <v>0</v>
      </c>
    </row>
    <row r="101" spans="1:65" x14ac:dyDescent="0.25">
      <c r="A101" s="188">
        <f t="shared" si="44"/>
        <v>45505</v>
      </c>
      <c r="B101" s="145" t="s">
        <v>134</v>
      </c>
      <c r="C101" s="137" t="s">
        <v>135</v>
      </c>
      <c r="D101" s="2" t="s">
        <v>135</v>
      </c>
      <c r="E101" s="250">
        <f>IFERROR(INDEX(Raw!$H$6:$EZ$2076,MATCH($B101&amp;$D101&amp;$B$6,Raw!$A$6:$A$2076,0),MATCH(E$6,Raw!$H$5:$EZ$5,0)),"-")</f>
        <v>907</v>
      </c>
      <c r="F101" s="183"/>
      <c r="G101" s="251">
        <f>IFERROR(INDEX(Raw!$H$6:$EZ$2076,MATCH($B101&amp;$D101&amp;$B$6,Raw!$A$6:$A$2076,0),MATCH(G$6,Raw!$H$5:$EZ$5,0))/60/60,"-")</f>
        <v>136.32</v>
      </c>
      <c r="H101" s="195">
        <f>IFERROR(INDEX(Raw!$H$6:$EZ$2076,MATCH($B101&amp;$D101&amp;$B$6,Raw!$A$6:$A$2076,0),MATCH(H$6,Raw!$H$5:$EZ$5,0))/60/60/24,"-")</f>
        <v>6.2615740740740748E-3</v>
      </c>
      <c r="I101" s="203">
        <f>IFERROR(INDEX(Raw!$H$6:$EZ$2076,MATCH($B101&amp;$D101&amp;$B$6,Raw!$A$6:$A$2076,0),MATCH(I$6,Raw!$H$5:$EZ$5,0))/60/60/24,"-")</f>
        <v>1.0995370370370371E-2</v>
      </c>
      <c r="J101" s="149"/>
      <c r="K101" s="251">
        <f>IFERROR(INDEX(Raw!$H$6:$EZ$2076,MATCH($B101&amp;$D101&amp;$B$6,Raw!$A$6:$A$2076,0),MATCH(K$6,Raw!$H$5:$EZ$5,0)),"-")</f>
        <v>503</v>
      </c>
      <c r="L101" s="183"/>
      <c r="M101" s="251">
        <f>IFERROR(INDEX(Raw!$H$6:$EZ$2076,MATCH($B101&amp;$D101&amp;$B$6,Raw!$A$6:$A$2076,0),MATCH(M$6,Raw!$H$5:$EZ$5,0))/60/60,"-")</f>
        <v>66.890555555555551</v>
      </c>
      <c r="N101" s="195">
        <f>IFERROR(INDEX(Raw!$H$6:$EZ$2076,MATCH($B101&amp;$D101&amp;$B$6,Raw!$A$6:$A$2076,0),MATCH(N$6,Raw!$H$5:$EZ$5,0))/60/60/24,"-")</f>
        <v>5.5439814814814822E-3</v>
      </c>
      <c r="O101" s="203">
        <f>IFERROR(INDEX(Raw!$H$6:$EZ$2076,MATCH($B101&amp;$D101&amp;$B$6,Raw!$A$6:$A$2076,0),MATCH(O$6,Raw!$H$5:$EZ$5,0))/60/60/24,"-")</f>
        <v>1.0532407407407407E-2</v>
      </c>
      <c r="P101" s="149"/>
      <c r="Q101" s="149">
        <f>IFERROR(INDEX(Raw!$H$6:$EZ$2076,MATCH($B101&amp;$D101&amp;$B$6,Raw!$A$6:$A$2076,0),MATCH(Q$6,Raw!$H$5:$EZ$5,0)),"-")</f>
        <v>72202</v>
      </c>
      <c r="R101" s="149"/>
      <c r="S101" s="149">
        <f>IFERROR(INDEX(Raw!$H$6:$EZ$2076,MATCH($B101&amp;$D101&amp;$B$6,Raw!$A$6:$A$2076,0),MATCH(S$6,Raw!$H$5:$EZ$5,0))/60/60,"-")</f>
        <v>9665.2425000000003</v>
      </c>
      <c r="T101" s="195">
        <f>IFERROR(INDEX(Raw!$H$6:$EZ$2076,MATCH($B101&amp;$D101&amp;$B$6,Raw!$A$6:$A$2076,0),MATCH(T$6,Raw!$H$5:$EZ$5,0))/60/60/24,"-")</f>
        <v>5.5787037037037038E-3</v>
      </c>
      <c r="U101" s="203">
        <f>IFERROR(INDEX(Raw!$H$6:$EZ$2076,MATCH($B101&amp;$D101&amp;$B$6,Raw!$A$6:$A$2076,0),MATCH(U$6,Raw!$H$5:$EZ$5,0))/60/60/24,"-")</f>
        <v>9.9652777777777778E-3</v>
      </c>
      <c r="V101" s="149"/>
      <c r="W101" s="149">
        <f>IFERROR(INDEX(Raw!$H$6:$EZ$2076,MATCH($B101&amp;$D101&amp;$B$6,Raw!$A$6:$A$2076,0),MATCH(W$6,Raw!$H$5:$EZ$5,0)),"-")</f>
        <v>30749</v>
      </c>
      <c r="X101" s="149"/>
      <c r="Y101" s="149">
        <f>IFERROR(INDEX(Raw!$H$6:$EZ$2076,MATCH($B101&amp;$D101&amp;$B$6,Raw!$A$6:$A$2076,0),MATCH(Y$6,Raw!$H$5:$EZ$5,0))/60/60,"-")</f>
        <v>13098.644999999999</v>
      </c>
      <c r="Z101" s="195">
        <f>IFERROR(INDEX(Raw!$H$6:$EZ$2076,MATCH($B101&amp;$D101&amp;$B$6,Raw!$A$6:$A$2076,0),MATCH(Z$6,Raw!$H$5:$EZ$5,0))/60/60/24,"-")</f>
        <v>1.7754629629629631E-2</v>
      </c>
      <c r="AA101" s="203">
        <f>IFERROR(INDEX(Raw!$H$6:$EZ$2076,MATCH($B101&amp;$D101&amp;$B$6,Raw!$A$6:$A$2076,0),MATCH(AA$6,Raw!$H$5:$EZ$5,0))/60/60/24,"-")</f>
        <v>3.6134259259259262E-2</v>
      </c>
      <c r="AB101" s="149"/>
      <c r="AC101" s="251">
        <f>IFERROR(INDEX(Raw!$H$6:$EZ$2076,MATCH($B101&amp;$D101&amp;$B$6,Raw!$A$6:$A$2076,0),MATCH(AC$6,Raw!$H$5:$EZ$5,0)),"-")</f>
        <v>10950</v>
      </c>
      <c r="AD101" s="183"/>
      <c r="AE101" s="251">
        <f>IFERROR(INDEX(Raw!$H$6:$EZ$2076,MATCH($B101&amp;$D101&amp;$B$6,Raw!$A$6:$A$2076,0),MATCH(AE$6,Raw!$H$5:$EZ$5,0))/60/60,"-")</f>
        <v>4346.652222222222</v>
      </c>
      <c r="AF101" s="195">
        <f>IFERROR(INDEX(Raw!$H$6:$EZ$2076,MATCH($B101&amp;$D101&amp;$B$6,Raw!$A$6:$A$2076,0),MATCH(AF$6,Raw!$H$5:$EZ$5,0))/60/60/24,"-")</f>
        <v>1.653935185185185E-2</v>
      </c>
      <c r="AG101" s="203">
        <f>IFERROR(INDEX(Raw!$H$6:$EZ$2076,MATCH($B101&amp;$D101&amp;$B$6,Raw!$A$6:$A$2076,0),MATCH(AG$6,Raw!$H$5:$EZ$5,0))/60/60/24,"-")</f>
        <v>3.619212962962963E-2</v>
      </c>
      <c r="AH101" s="149"/>
      <c r="AI101" s="149">
        <f>IFERROR(INDEX(Raw!$H$6:$EZ$2076,MATCH($B101&amp;$D101&amp;$B$6,Raw!$A$6:$A$2076,0),MATCH(AI$6,Raw!$H$5:$EZ$5,0)),"-")</f>
        <v>328677</v>
      </c>
      <c r="AJ101" s="149"/>
      <c r="AK101" s="149">
        <f>IFERROR(INDEX(Raw!$H$6:$EZ$2076,MATCH($B101&amp;$D101&amp;$B$6,Raw!$A$6:$A$2076,0),MATCH(AK$6,Raw!$H$5:$EZ$5,0))/60/60,"-")</f>
        <v>151734.43000000002</v>
      </c>
      <c r="AL101" s="195">
        <f>IFERROR(INDEX(Raw!$H$6:$EZ$2076,MATCH($B101&amp;$D101&amp;$B$6,Raw!$A$6:$A$2076,0),MATCH(AL$6,Raw!$H$5:$EZ$5,0))/60/60/24,"-")</f>
        <v>1.923611111111111E-2</v>
      </c>
      <c r="AM101" s="203">
        <f>IFERROR(INDEX(Raw!$H$6:$EZ$2076,MATCH($B101&amp;$D101&amp;$B$6,Raw!$A$6:$A$2076,0),MATCH(AM$6,Raw!$H$5:$EZ$5,0))/60/60/24,"-")</f>
        <v>4.0370370370370369E-2</v>
      </c>
      <c r="AN101" s="149"/>
      <c r="AO101" s="149">
        <f>IFERROR(INDEX(Raw!$H$6:$EZ$2076,MATCH($B101&amp;$D101&amp;$B$6,Raw!$A$6:$A$2076,0),MATCH(AO$6,Raw!$H$5:$EZ$5,0)),"-")</f>
        <v>12127</v>
      </c>
      <c r="AP101" s="149"/>
      <c r="AQ101" s="149">
        <f>IFERROR(INDEX(Raw!$H$6:$EZ$2076,MATCH($B101&amp;$D101&amp;$B$6,Raw!$A$6:$A$2076,0),MATCH(AQ$6,Raw!$H$5:$EZ$5,0))/60/60,"-")</f>
        <v>17642.192500000001</v>
      </c>
      <c r="AR101" s="195">
        <f>IFERROR(INDEX(Raw!$H$6:$EZ$2076,MATCH($B101&amp;$D101&amp;$B$6,Raw!$A$6:$A$2076,0),MATCH(AR$6,Raw!$H$5:$EZ$5,0))/60/60/24,"-")</f>
        <v>6.0613425925925925E-2</v>
      </c>
      <c r="AS101" s="203">
        <f>IFERROR(INDEX(Raw!$H$6:$EZ$2076,MATCH($B101&amp;$D101&amp;$B$6,Raw!$A$6:$A$2076,0),MATCH(AS$6,Raw!$H$5:$EZ$5,0))/60/60/24,"-")</f>
        <v>0.13400462962962964</v>
      </c>
      <c r="AT101" s="149"/>
      <c r="AU101" s="251">
        <f>IFERROR(INDEX(Raw!$H$6:$EZ$2076,MATCH($B101&amp;$D101&amp;$B$6,Raw!$A$6:$A$2076,0),MATCH(AU$6,Raw!$H$5:$EZ$5,0)),"-")</f>
        <v>5263</v>
      </c>
      <c r="AV101" s="183"/>
      <c r="AW101" s="251">
        <f>IFERROR(INDEX(Raw!$H$6:$EZ$2076,MATCH($B101&amp;$D101&amp;$B$6,Raw!$A$6:$A$2076,0),MATCH(AW$6,Raw!$H$5:$EZ$5,0))/60/60,"-")</f>
        <v>7658.0522222222226</v>
      </c>
      <c r="AX101" s="195">
        <f>IFERROR(INDEX(Raw!$H$6:$EZ$2076,MATCH($B101&amp;$D101&amp;$B$6,Raw!$A$6:$A$2076,0),MATCH(AX$6,Raw!$H$5:$EZ$5,0))/60/60/24,"-")</f>
        <v>6.0624999999999991E-2</v>
      </c>
      <c r="AY101" s="203">
        <f>IFERROR(INDEX(Raw!$H$6:$EZ$2076,MATCH($B101&amp;$D101&amp;$B$6,Raw!$A$6:$A$2076,0),MATCH(AY$6,Raw!$H$5:$EZ$5,0))/60/60/24,"-")</f>
        <v>0.13978009259259258</v>
      </c>
      <c r="AZ101" s="149"/>
      <c r="BA101" s="149">
        <f>IFERROR(INDEX(Raw!$H$6:$EZ$2076,MATCH($B101&amp;$D101&amp;$B$6,Raw!$A$6:$A$2076,0),MATCH(BA$6,Raw!$H$5:$EZ$5,0)),"-")</f>
        <v>12018</v>
      </c>
      <c r="BB101" s="149"/>
      <c r="BC101" s="149">
        <f>IFERROR(INDEX(Raw!$H$6:$EZ$2076,MATCH($B101&amp;$D101&amp;$B$6,Raw!$A$6:$A$2076,0),MATCH(BC$6,Raw!$H$5:$EZ$5,0))/60/60,"-")</f>
        <v>26849.010000000002</v>
      </c>
      <c r="BD101" s="195">
        <f>IFERROR(INDEX(Raw!$H$6:$EZ$2076,MATCH($B101&amp;$D101&amp;$B$6,Raw!$A$6:$A$2076,0),MATCH(BD$6,Raw!$H$5:$EZ$5,0))/60/60/24,"-")</f>
        <v>9.3090277777777786E-2</v>
      </c>
      <c r="BE101" s="203">
        <f>IFERROR(INDEX(Raw!$H$6:$EZ$2076,MATCH($B101&amp;$D101&amp;$B$6,Raw!$A$6:$A$2076,0),MATCH(BE$6,Raw!$H$5:$EZ$5,0))/60/60/24,"-")</f>
        <v>0.22039351851851852</v>
      </c>
      <c r="BF101" s="149"/>
      <c r="BG101" s="149">
        <f>IFERROR(INDEX(Raw!$H$6:$EZ$2076,MATCH($B101&amp;$D101&amp;$B$6,Raw!$A$6:$A$2076,0),MATCH(BG$6,Raw!$H$5:$EZ$5,0)),"-")</f>
        <v>2098</v>
      </c>
      <c r="BH101" s="149"/>
      <c r="BI101" s="149">
        <f>IFERROR(INDEX(Raw!$H$6:$EZ$2076,MATCH($B101&amp;$D101&amp;$B$6,Raw!$A$6:$A$2076,0),MATCH(BI$6,Raw!$H$5:$EZ$5,0))/60/60,"-")</f>
        <v>4772.4861111111113</v>
      </c>
      <c r="BJ101" s="195">
        <f>IFERROR(INDEX(Raw!$H$6:$EZ$2076,MATCH($B101&amp;$D101&amp;$B$6,Raw!$A$6:$A$2076,0),MATCH(BJ$6,Raw!$H$5:$EZ$5,0))/60/60/24,"-")</f>
        <v>9.4780092592592582E-2</v>
      </c>
      <c r="BK101" s="203">
        <f>IFERROR(INDEX(Raw!$H$6:$EZ$2076,MATCH($B101&amp;$D101&amp;$B$6,Raw!$A$6:$A$2076,0),MATCH(BK$6,Raw!$H$5:$EZ$5,0))/60/60/24,"-")</f>
        <v>0.23663194444444444</v>
      </c>
      <c r="BL101" s="149"/>
      <c r="BM101" s="250">
        <f>IFERROR(INDEX(Raw!$H$6:$EZ$2076,MATCH($B101&amp;$D101&amp;$B$6,Raw!$A$6:$A$2076,0),MATCH(BM$6,Raw!$H$5:$EZ$5,0)),"-")</f>
        <v>0</v>
      </c>
    </row>
    <row r="102" spans="1:65" x14ac:dyDescent="0.25">
      <c r="A102" s="188">
        <f t="shared" ref="A102:A132" si="45">EOMONTH(A101,0)+1</f>
        <v>45536</v>
      </c>
      <c r="B102" s="145" t="s">
        <v>134</v>
      </c>
      <c r="C102" s="137" t="s">
        <v>149</v>
      </c>
      <c r="D102" s="95" t="s">
        <v>136</v>
      </c>
      <c r="E102" s="250">
        <f>IFERROR(INDEX(Raw!$H$6:$EZ$2076,MATCH($B102&amp;$D102&amp;$B$6,Raw!$A$6:$A$2076,0),MATCH(E$6,Raw!$H$5:$EZ$5,0)),"-")</f>
        <v>1176</v>
      </c>
      <c r="F102" s="183"/>
      <c r="G102" s="251">
        <f>IFERROR(INDEX(Raw!$H$6:$EZ$2076,MATCH($B102&amp;$D102&amp;$B$6,Raw!$A$6:$A$2076,0),MATCH(G$6,Raw!$H$5:$EZ$5,0))/60/60,"-")</f>
        <v>191.45861111111111</v>
      </c>
      <c r="H102" s="195">
        <f>IFERROR(INDEX(Raw!$H$6:$EZ$2076,MATCH($B102&amp;$D102&amp;$B$6,Raw!$A$6:$A$2076,0),MATCH(H$6,Raw!$H$5:$EZ$5,0))/60/60/24,"-")</f>
        <v>6.782407407407408E-3</v>
      </c>
      <c r="I102" s="203">
        <f>IFERROR(INDEX(Raw!$H$6:$EZ$2076,MATCH($B102&amp;$D102&amp;$B$6,Raw!$A$6:$A$2076,0),MATCH(I$6,Raw!$H$5:$EZ$5,0))/60/60/24,"-")</f>
        <v>1.1886574074074075E-2</v>
      </c>
      <c r="J102" s="149"/>
      <c r="K102" s="251">
        <f>IFERROR(INDEX(Raw!$H$6:$EZ$2076,MATCH($B102&amp;$D102&amp;$B$6,Raw!$A$6:$A$2076,0),MATCH(K$6,Raw!$H$5:$EZ$5,0)),"-")</f>
        <v>594</v>
      </c>
      <c r="L102" s="183"/>
      <c r="M102" s="251">
        <f>IFERROR(INDEX(Raw!$H$6:$EZ$2076,MATCH($B102&amp;$D102&amp;$B$6,Raw!$A$6:$A$2076,0),MATCH(M$6,Raw!$H$5:$EZ$5,0))/60/60,"-")</f>
        <v>81.026944444444453</v>
      </c>
      <c r="N102" s="195">
        <f>IFERROR(INDEX(Raw!$H$6:$EZ$2076,MATCH($B102&amp;$D102&amp;$B$6,Raw!$A$6:$A$2076,0),MATCH(N$6,Raw!$H$5:$EZ$5,0))/60/60/24,"-")</f>
        <v>5.6828703703703702E-3</v>
      </c>
      <c r="O102" s="203">
        <f>IFERROR(INDEX(Raw!$H$6:$EZ$2076,MATCH($B102&amp;$D102&amp;$B$6,Raw!$A$6:$A$2076,0),MATCH(O$6,Raw!$H$5:$EZ$5,0))/60/60/24,"-")</f>
        <v>1.0243055555555556E-2</v>
      </c>
      <c r="P102" s="149"/>
      <c r="Q102" s="149">
        <f>IFERROR(INDEX(Raw!$H$6:$EZ$2076,MATCH($B102&amp;$D102&amp;$B$6,Raw!$A$6:$A$2076,0),MATCH(Q$6,Raw!$H$5:$EZ$5,0)),"-")</f>
        <v>75868</v>
      </c>
      <c r="R102" s="149"/>
      <c r="S102" s="149">
        <f>IFERROR(INDEX(Raw!$H$6:$EZ$2076,MATCH($B102&amp;$D102&amp;$B$6,Raw!$A$6:$A$2076,0),MATCH(S$6,Raw!$H$5:$EZ$5,0))/60/60,"-")</f>
        <v>10612.556944444445</v>
      </c>
      <c r="T102" s="195">
        <f>IFERROR(INDEX(Raw!$H$6:$EZ$2076,MATCH($B102&amp;$D102&amp;$B$6,Raw!$A$6:$A$2076,0),MATCH(T$6,Raw!$H$5:$EZ$5,0))/60/60/24,"-")</f>
        <v>5.8333333333333336E-3</v>
      </c>
      <c r="U102" s="203">
        <f>IFERROR(INDEX(Raw!$H$6:$EZ$2076,MATCH($B102&amp;$D102&amp;$B$6,Raw!$A$6:$A$2076,0),MATCH(U$6,Raw!$H$5:$EZ$5,0))/60/60/24,"-")</f>
        <v>1.0335648148148148E-2</v>
      </c>
      <c r="V102" s="149"/>
      <c r="W102" s="149">
        <f>IFERROR(INDEX(Raw!$H$6:$EZ$2076,MATCH($B102&amp;$D102&amp;$B$6,Raw!$A$6:$A$2076,0),MATCH(W$6,Raw!$H$5:$EZ$5,0)),"-")</f>
        <v>33455</v>
      </c>
      <c r="X102" s="149"/>
      <c r="Y102" s="149">
        <f>IFERROR(INDEX(Raw!$H$6:$EZ$2076,MATCH($B102&amp;$D102&amp;$B$6,Raw!$A$6:$A$2076,0),MATCH(Y$6,Raw!$H$5:$EZ$5,0))/60/60,"-")</f>
        <v>19685.530277777776</v>
      </c>
      <c r="Z102" s="195">
        <f>IFERROR(INDEX(Raw!$H$6:$EZ$2076,MATCH($B102&amp;$D102&amp;$B$6,Raw!$A$6:$A$2076,0),MATCH(Z$6,Raw!$H$5:$EZ$5,0))/60/60/24,"-")</f>
        <v>2.4513888888888887E-2</v>
      </c>
      <c r="AA102" s="203">
        <f>IFERROR(INDEX(Raw!$H$6:$EZ$2076,MATCH($B102&amp;$D102&amp;$B$6,Raw!$A$6:$A$2076,0),MATCH(AA$6,Raw!$H$5:$EZ$5,0))/60/60/24,"-")</f>
        <v>5.1284722222222218E-2</v>
      </c>
      <c r="AB102" s="149"/>
      <c r="AC102" s="251">
        <f>IFERROR(INDEX(Raw!$H$6:$EZ$2076,MATCH($B102&amp;$D102&amp;$B$6,Raw!$A$6:$A$2076,0),MATCH(AC$6,Raw!$H$5:$EZ$5,0)),"-")</f>
        <v>11454</v>
      </c>
      <c r="AD102" s="183"/>
      <c r="AE102" s="251">
        <f>IFERROR(INDEX(Raw!$H$6:$EZ$2076,MATCH($B102&amp;$D102&amp;$B$6,Raw!$A$6:$A$2076,0),MATCH(AE$6,Raw!$H$5:$EZ$5,0))/60/60,"-")</f>
        <v>6270.4138888888883</v>
      </c>
      <c r="AF102" s="195">
        <f>IFERROR(INDEX(Raw!$H$6:$EZ$2076,MATCH($B102&amp;$D102&amp;$B$6,Raw!$A$6:$A$2076,0),MATCH(AF$6,Raw!$H$5:$EZ$5,0))/60/60/24,"-")</f>
        <v>2.2812499999999999E-2</v>
      </c>
      <c r="AG102" s="203">
        <f>IFERROR(INDEX(Raw!$H$6:$EZ$2076,MATCH($B102&amp;$D102&amp;$B$6,Raw!$A$6:$A$2076,0),MATCH(AG$6,Raw!$H$5:$EZ$5,0))/60/60/24,"-")</f>
        <v>4.9942129629629635E-2</v>
      </c>
      <c r="AH102" s="149"/>
      <c r="AI102" s="149">
        <f>IFERROR(INDEX(Raw!$H$6:$EZ$2076,MATCH($B102&amp;$D102&amp;$B$6,Raw!$A$6:$A$2076,0),MATCH(AI$6,Raw!$H$5:$EZ$5,0)),"-")</f>
        <v>329145</v>
      </c>
      <c r="AJ102" s="149"/>
      <c r="AK102" s="149">
        <f>IFERROR(INDEX(Raw!$H$6:$EZ$2076,MATCH($B102&amp;$D102&amp;$B$6,Raw!$A$6:$A$2076,0),MATCH(AK$6,Raw!$H$5:$EZ$5,0))/60/60,"-")</f>
        <v>198753.21</v>
      </c>
      <c r="AL102" s="195">
        <f>IFERROR(INDEX(Raw!$H$6:$EZ$2076,MATCH($B102&amp;$D102&amp;$B$6,Raw!$A$6:$A$2076,0),MATCH(AL$6,Raw!$H$5:$EZ$5,0))/60/60/24,"-")</f>
        <v>2.5162037037037038E-2</v>
      </c>
      <c r="AM102" s="203">
        <f>IFERROR(INDEX(Raw!$H$6:$EZ$2076,MATCH($B102&amp;$D102&amp;$B$6,Raw!$A$6:$A$2076,0),MATCH(AM$6,Raw!$H$5:$EZ$5,0))/60/60/24,"-")</f>
        <v>5.3263888888888888E-2</v>
      </c>
      <c r="AN102" s="149"/>
      <c r="AO102" s="149">
        <f>IFERROR(INDEX(Raw!$H$6:$EZ$2076,MATCH($B102&amp;$D102&amp;$B$6,Raw!$A$6:$A$2076,0),MATCH(AO$6,Raw!$H$5:$EZ$5,0)),"-")</f>
        <v>10877</v>
      </c>
      <c r="AP102" s="149"/>
      <c r="AQ102" s="149">
        <f>IFERROR(INDEX(Raw!$H$6:$EZ$2076,MATCH($B102&amp;$D102&amp;$B$6,Raw!$A$6:$A$2076,0),MATCH(AQ$6,Raw!$H$5:$EZ$5,0))/60/60,"-")</f>
        <v>25889.023055555554</v>
      </c>
      <c r="AR102" s="195">
        <f>IFERROR(INDEX(Raw!$H$6:$EZ$2076,MATCH($B102&amp;$D102&amp;$B$6,Raw!$A$6:$A$2076,0),MATCH(AR$6,Raw!$H$5:$EZ$5,0))/60/60/24,"-")</f>
        <v>9.9178240740740733E-2</v>
      </c>
      <c r="AS102" s="203">
        <f>IFERROR(INDEX(Raw!$H$6:$EZ$2076,MATCH($B102&amp;$D102&amp;$B$6,Raw!$A$6:$A$2076,0),MATCH(AS$6,Raw!$H$5:$EZ$5,0))/60/60/24,"-")</f>
        <v>0.2446990740740741</v>
      </c>
      <c r="AT102" s="149"/>
      <c r="AU102" s="251">
        <f>IFERROR(INDEX(Raw!$H$6:$EZ$2076,MATCH($B102&amp;$D102&amp;$B$6,Raw!$A$6:$A$2076,0),MATCH(AU$6,Raw!$H$5:$EZ$5,0)),"-")</f>
        <v>5060</v>
      </c>
      <c r="AV102" s="183"/>
      <c r="AW102" s="251">
        <f>IFERROR(INDEX(Raw!$H$6:$EZ$2076,MATCH($B102&amp;$D102&amp;$B$6,Raw!$A$6:$A$2076,0),MATCH(AW$6,Raw!$H$5:$EZ$5,0))/60/60,"-")</f>
        <v>11066.660833333333</v>
      </c>
      <c r="AX102" s="195">
        <f>IFERROR(INDEX(Raw!$H$6:$EZ$2076,MATCH($B102&amp;$D102&amp;$B$6,Raw!$A$6:$A$2076,0),MATCH(AX$6,Raw!$H$5:$EZ$5,0))/60/60/24,"-")</f>
        <v>9.1134259259259262E-2</v>
      </c>
      <c r="AY102" s="203">
        <f>IFERROR(INDEX(Raw!$H$6:$EZ$2076,MATCH($B102&amp;$D102&amp;$B$6,Raw!$A$6:$A$2076,0),MATCH(AY$6,Raw!$H$5:$EZ$5,0))/60/60/24,"-")</f>
        <v>0.21939814814814815</v>
      </c>
      <c r="AZ102" s="149"/>
      <c r="BA102" s="149">
        <f>IFERROR(INDEX(Raw!$H$6:$EZ$2076,MATCH($B102&amp;$D102&amp;$B$6,Raw!$A$6:$A$2076,0),MATCH(BA$6,Raw!$H$5:$EZ$5,0)),"-")</f>
        <v>10792</v>
      </c>
      <c r="BB102" s="149"/>
      <c r="BC102" s="149">
        <f>IFERROR(INDEX(Raw!$H$6:$EZ$2076,MATCH($B102&amp;$D102&amp;$B$6,Raw!$A$6:$A$2076,0),MATCH(BC$6,Raw!$H$5:$EZ$5,0))/60/60,"-")</f>
        <v>37899.452777777777</v>
      </c>
      <c r="BD102" s="195">
        <f>IFERROR(INDEX(Raw!$H$6:$EZ$2076,MATCH($B102&amp;$D102&amp;$B$6,Raw!$A$6:$A$2076,0),MATCH(BD$6,Raw!$H$5:$EZ$5,0))/60/60/24,"-")</f>
        <v>0.14633101851851851</v>
      </c>
      <c r="BE102" s="203">
        <f>IFERROR(INDEX(Raw!$H$6:$EZ$2076,MATCH($B102&amp;$D102&amp;$B$6,Raw!$A$6:$A$2076,0),MATCH(BE$6,Raw!$H$5:$EZ$5,0))/60/60/24,"-")</f>
        <v>0.35115740740740747</v>
      </c>
      <c r="BF102" s="149"/>
      <c r="BG102" s="149">
        <f>IFERROR(INDEX(Raw!$H$6:$EZ$2076,MATCH($B102&amp;$D102&amp;$B$6,Raw!$A$6:$A$2076,0),MATCH(BG$6,Raw!$H$5:$EZ$5,0)),"-")</f>
        <v>1979</v>
      </c>
      <c r="BH102" s="149"/>
      <c r="BI102" s="149">
        <f>IFERROR(INDEX(Raw!$H$6:$EZ$2076,MATCH($B102&amp;$D102&amp;$B$6,Raw!$A$6:$A$2076,0),MATCH(BI$6,Raw!$H$5:$EZ$5,0))/60/60,"-")</f>
        <v>6950.8194444444443</v>
      </c>
      <c r="BJ102" s="195">
        <f>IFERROR(INDEX(Raw!$H$6:$EZ$2076,MATCH($B102&amp;$D102&amp;$B$6,Raw!$A$6:$A$2076,0),MATCH(BJ$6,Raw!$H$5:$EZ$5,0))/60/60/24,"-")</f>
        <v>0.14634259259259258</v>
      </c>
      <c r="BK102" s="203">
        <f>IFERROR(INDEX(Raw!$H$6:$EZ$2076,MATCH($B102&amp;$D102&amp;$B$6,Raw!$A$6:$A$2076,0),MATCH(BK$6,Raw!$H$5:$EZ$5,0))/60/60/24,"-")</f>
        <v>0.35903935185185182</v>
      </c>
      <c r="BL102" s="149"/>
      <c r="BM102" s="250">
        <f>IFERROR(INDEX(Raw!$H$6:$EZ$2076,MATCH($B102&amp;$D102&amp;$B$6,Raw!$A$6:$A$2076,0),MATCH(BM$6,Raw!$H$5:$EZ$5,0)),"-")</f>
        <v>0</v>
      </c>
    </row>
    <row r="103" spans="1:65" ht="17.5" x14ac:dyDescent="0.35">
      <c r="A103" s="188">
        <f t="shared" si="45"/>
        <v>45566</v>
      </c>
      <c r="B103" s="145" t="s">
        <v>134</v>
      </c>
      <c r="C103" s="137" t="s">
        <v>150</v>
      </c>
      <c r="D103" s="101" t="s">
        <v>137</v>
      </c>
      <c r="E103" s="250">
        <f>IFERROR(INDEX(Raw!$H$6:$EZ$2076,MATCH($B103&amp;$D103&amp;$B$6,Raw!$A$6:$A$2076,0),MATCH(E$6,Raw!$H$5:$EZ$5,0)),"-")</f>
        <v>1329</v>
      </c>
      <c r="F103" s="183"/>
      <c r="G103" s="251">
        <f>IFERROR(INDEX(Raw!$H$6:$EZ$2076,MATCH($B103&amp;$D103&amp;$B$6,Raw!$A$6:$A$2076,0),MATCH(G$6,Raw!$H$5:$EZ$5,0))/60/60,"-")</f>
        <v>215.89944444444444</v>
      </c>
      <c r="H103" s="195">
        <f>IFERROR(INDEX(Raw!$H$6:$EZ$2076,MATCH($B103&amp;$D103&amp;$B$6,Raw!$A$6:$A$2076,0),MATCH(H$6,Raw!$H$5:$EZ$5,0))/60/60/24,"-")</f>
        <v>6.7708333333333336E-3</v>
      </c>
      <c r="I103" s="203">
        <f>IFERROR(INDEX(Raw!$H$6:$EZ$2076,MATCH($B103&amp;$D103&amp;$B$6,Raw!$A$6:$A$2076,0),MATCH(I$6,Raw!$H$5:$EZ$5,0))/60/60/24,"-")</f>
        <v>1.1655092592592594E-2</v>
      </c>
      <c r="J103" s="149"/>
      <c r="K103" s="251">
        <f>IFERROR(INDEX(Raw!$H$6:$EZ$2076,MATCH($B103&amp;$D103&amp;$B$6,Raw!$A$6:$A$2076,0),MATCH(K$6,Raw!$H$5:$EZ$5,0)),"-")</f>
        <v>646</v>
      </c>
      <c r="L103" s="183"/>
      <c r="M103" s="251">
        <f>IFERROR(INDEX(Raw!$H$6:$EZ$2076,MATCH($B103&amp;$D103&amp;$B$6,Raw!$A$6:$A$2076,0),MATCH(M$6,Raw!$H$5:$EZ$5,0))/60/60,"-")</f>
        <v>90.67027777777777</v>
      </c>
      <c r="N103" s="195">
        <f>IFERROR(INDEX(Raw!$H$6:$EZ$2076,MATCH($B103&amp;$D103&amp;$B$6,Raw!$A$6:$A$2076,0),MATCH(N$6,Raw!$H$5:$EZ$5,0))/60/60/24,"-")</f>
        <v>5.8449074074074072E-3</v>
      </c>
      <c r="O103" s="203">
        <f>IFERROR(INDEX(Raw!$H$6:$EZ$2076,MATCH($B103&amp;$D103&amp;$B$6,Raw!$A$6:$A$2076,0),MATCH(O$6,Raw!$H$5:$EZ$5,0))/60/60/24,"-")</f>
        <v>1.1006944444444444E-2</v>
      </c>
      <c r="P103" s="149"/>
      <c r="Q103" s="149">
        <f>IFERROR(INDEX(Raw!$H$6:$EZ$2076,MATCH($B103&amp;$D103&amp;$B$6,Raw!$A$6:$A$2076,0),MATCH(Q$6,Raw!$H$5:$EZ$5,0)),"-")</f>
        <v>82154</v>
      </c>
      <c r="R103" s="149"/>
      <c r="S103" s="149">
        <f>IFERROR(INDEX(Raw!$H$6:$EZ$2076,MATCH($B103&amp;$D103&amp;$B$6,Raw!$A$6:$A$2076,0),MATCH(S$6,Raw!$H$5:$EZ$5,0))/60/60,"-")</f>
        <v>11797.407499999999</v>
      </c>
      <c r="T103" s="195">
        <f>IFERROR(INDEX(Raw!$H$6:$EZ$2076,MATCH($B103&amp;$D103&amp;$B$6,Raw!$A$6:$A$2076,0),MATCH(T$6,Raw!$H$5:$EZ$5,0))/60/60/24,"-")</f>
        <v>5.9837962962962961E-3</v>
      </c>
      <c r="U103" s="203">
        <f>IFERROR(INDEX(Raw!$H$6:$EZ$2076,MATCH($B103&amp;$D103&amp;$B$6,Raw!$A$6:$A$2076,0),MATCH(U$6,Raw!$H$5:$EZ$5,0))/60/60/24,"-")</f>
        <v>1.064814814814815E-2</v>
      </c>
      <c r="V103" s="149"/>
      <c r="W103" s="149">
        <f>IFERROR(INDEX(Raw!$H$6:$EZ$2076,MATCH($B103&amp;$D103&amp;$B$6,Raw!$A$6:$A$2076,0),MATCH(W$6,Raw!$H$5:$EZ$5,0)),"-")</f>
        <v>37265</v>
      </c>
      <c r="X103" s="149"/>
      <c r="Y103" s="149">
        <f>IFERROR(INDEX(Raw!$H$6:$EZ$2076,MATCH($B103&amp;$D103&amp;$B$6,Raw!$A$6:$A$2076,0),MATCH(Y$6,Raw!$H$5:$EZ$5,0))/60/60,"-")</f>
        <v>26101.413888888888</v>
      </c>
      <c r="Z103" s="195">
        <f>IFERROR(INDEX(Raw!$H$6:$EZ$2076,MATCH($B103&amp;$D103&amp;$B$6,Raw!$A$6:$A$2076,0),MATCH(Z$6,Raw!$H$5:$EZ$5,0))/60/60/24,"-")</f>
        <v>2.9189814814814811E-2</v>
      </c>
      <c r="AA103" s="203">
        <f>IFERROR(INDEX(Raw!$H$6:$EZ$2076,MATCH($B103&amp;$D103&amp;$B$6,Raw!$A$6:$A$2076,0),MATCH(AA$6,Raw!$H$5:$EZ$5,0))/60/60/24,"-")</f>
        <v>6.1377314814814815E-2</v>
      </c>
      <c r="AB103" s="149"/>
      <c r="AC103" s="251">
        <f>IFERROR(INDEX(Raw!$H$6:$EZ$2076,MATCH($B103&amp;$D103&amp;$B$6,Raw!$A$6:$A$2076,0),MATCH(AC$6,Raw!$H$5:$EZ$5,0)),"-")</f>
        <v>12284</v>
      </c>
      <c r="AD103" s="183"/>
      <c r="AE103" s="251">
        <f>IFERROR(INDEX(Raw!$H$6:$EZ$2076,MATCH($B103&amp;$D103&amp;$B$6,Raw!$A$6:$A$2076,0),MATCH(AE$6,Raw!$H$5:$EZ$5,0))/60/60,"-")</f>
        <v>7976.4538888888892</v>
      </c>
      <c r="AF103" s="195">
        <f>IFERROR(INDEX(Raw!$H$6:$EZ$2076,MATCH($B103&amp;$D103&amp;$B$6,Raw!$A$6:$A$2076,0),MATCH(AF$6,Raw!$H$5:$EZ$5,0))/60/60/24,"-")</f>
        <v>2.7060185185185187E-2</v>
      </c>
      <c r="AG103" s="203">
        <f>IFERROR(INDEX(Raw!$H$6:$EZ$2076,MATCH($B103&amp;$D103&amp;$B$6,Raw!$A$6:$A$2076,0),MATCH(AG$6,Raw!$H$5:$EZ$5,0))/60/60/24,"-")</f>
        <v>6.0532407407407417E-2</v>
      </c>
      <c r="AH103" s="149"/>
      <c r="AI103" s="149">
        <f>IFERROR(INDEX(Raw!$H$6:$EZ$2076,MATCH($B103&amp;$D103&amp;$B$6,Raw!$A$6:$A$2076,0),MATCH(AI$6,Raw!$H$5:$EZ$5,0)),"-")</f>
        <v>348345</v>
      </c>
      <c r="AJ103" s="149"/>
      <c r="AK103" s="149">
        <f>IFERROR(INDEX(Raw!$H$6:$EZ$2076,MATCH($B103&amp;$D103&amp;$B$6,Raw!$A$6:$A$2076,0),MATCH(AK$6,Raw!$H$5:$EZ$5,0))/60/60,"-")</f>
        <v>246090.04555555555</v>
      </c>
      <c r="AL103" s="195">
        <f>IFERROR(INDEX(Raw!$H$6:$EZ$2076,MATCH($B103&amp;$D103&amp;$B$6,Raw!$A$6:$A$2076,0),MATCH(AL$6,Raw!$H$5:$EZ$5,0))/60/60/24,"-")</f>
        <v>2.943287037037037E-2</v>
      </c>
      <c r="AM103" s="203">
        <f>IFERROR(INDEX(Raw!$H$6:$EZ$2076,MATCH($B103&amp;$D103&amp;$B$6,Raw!$A$6:$A$2076,0),MATCH(AM$6,Raw!$H$5:$EZ$5,0))/60/60/24,"-")</f>
        <v>6.2858796296296301E-2</v>
      </c>
      <c r="AN103" s="149"/>
      <c r="AO103" s="149">
        <f>IFERROR(INDEX(Raw!$H$6:$EZ$2076,MATCH($B103&amp;$D103&amp;$B$6,Raw!$A$6:$A$2076,0),MATCH(AO$6,Raw!$H$5:$EZ$5,0)),"-")</f>
        <v>11117</v>
      </c>
      <c r="AP103" s="149"/>
      <c r="AQ103" s="149">
        <f>IFERROR(INDEX(Raw!$H$6:$EZ$2076,MATCH($B103&amp;$D103&amp;$B$6,Raw!$A$6:$A$2076,0),MATCH(AQ$6,Raw!$H$5:$EZ$5,0))/60/60,"-")</f>
        <v>32498.204444444444</v>
      </c>
      <c r="AR103" s="195">
        <f>IFERROR(INDEX(Raw!$H$6:$EZ$2076,MATCH($B103&amp;$D103&amp;$B$6,Raw!$A$6:$A$2076,0),MATCH(AR$6,Raw!$H$5:$EZ$5,0))/60/60/24,"-")</f>
        <v>0.12180555555555556</v>
      </c>
      <c r="AS103" s="203">
        <f>IFERROR(INDEX(Raw!$H$6:$EZ$2076,MATCH($B103&amp;$D103&amp;$B$6,Raw!$A$6:$A$2076,0),MATCH(AS$6,Raw!$H$5:$EZ$5,0))/60/60/24,"-")</f>
        <v>0.28545138888888888</v>
      </c>
      <c r="AT103" s="149"/>
      <c r="AU103" s="251">
        <f>IFERROR(INDEX(Raw!$H$6:$EZ$2076,MATCH($B103&amp;$D103&amp;$B$6,Raw!$A$6:$A$2076,0),MATCH(AU$6,Raw!$H$5:$EZ$5,0)),"-")</f>
        <v>5071</v>
      </c>
      <c r="AV103" s="183"/>
      <c r="AW103" s="251">
        <f>IFERROR(INDEX(Raw!$H$6:$EZ$2076,MATCH($B103&amp;$D103&amp;$B$6,Raw!$A$6:$A$2076,0),MATCH(AW$6,Raw!$H$5:$EZ$5,0))/60/60,"-")</f>
        <v>13288.529722222222</v>
      </c>
      <c r="AX103" s="195">
        <f>IFERROR(INDEX(Raw!$H$6:$EZ$2076,MATCH($B103&amp;$D103&amp;$B$6,Raw!$A$6:$A$2076,0),MATCH(AX$6,Raw!$H$5:$EZ$5,0))/60/60/24,"-")</f>
        <v>0.10918981481481481</v>
      </c>
      <c r="AY103" s="203">
        <f>IFERROR(INDEX(Raw!$H$6:$EZ$2076,MATCH($B103&amp;$D103&amp;$B$6,Raw!$A$6:$A$2076,0),MATCH(AY$6,Raw!$H$5:$EZ$5,0))/60/60/24,"-")</f>
        <v>0.25516203703703705</v>
      </c>
      <c r="AZ103" s="149"/>
      <c r="BA103" s="149">
        <f>IFERROR(INDEX(Raw!$H$6:$EZ$2076,MATCH($B103&amp;$D103&amp;$B$6,Raw!$A$6:$A$2076,0),MATCH(BA$6,Raw!$H$5:$EZ$5,0)),"-")</f>
        <v>10495</v>
      </c>
      <c r="BB103" s="149"/>
      <c r="BC103" s="149">
        <f>IFERROR(INDEX(Raw!$H$6:$EZ$2076,MATCH($B103&amp;$D103&amp;$B$6,Raw!$A$6:$A$2076,0),MATCH(BC$6,Raw!$H$5:$EZ$5,0))/60/60,"-")</f>
        <v>44227.695</v>
      </c>
      <c r="BD103" s="195">
        <f>IFERROR(INDEX(Raw!$H$6:$EZ$2076,MATCH($B103&amp;$D103&amp;$B$6,Raw!$A$6:$A$2076,0),MATCH(BD$6,Raw!$H$5:$EZ$5,0))/60/60/24,"-")</f>
        <v>0.17559027777777778</v>
      </c>
      <c r="BE103" s="203">
        <f>IFERROR(INDEX(Raw!$H$6:$EZ$2076,MATCH($B103&amp;$D103&amp;$B$6,Raw!$A$6:$A$2076,0),MATCH(BE$6,Raw!$H$5:$EZ$5,0))/60/60/24,"-")</f>
        <v>0.40646990740740746</v>
      </c>
      <c r="BF103" s="149"/>
      <c r="BG103" s="149">
        <f>IFERROR(INDEX(Raw!$H$6:$EZ$2076,MATCH($B103&amp;$D103&amp;$B$6,Raw!$A$6:$A$2076,0),MATCH(BG$6,Raw!$H$5:$EZ$5,0)),"-")</f>
        <v>1978</v>
      </c>
      <c r="BH103" s="149"/>
      <c r="BI103" s="149">
        <f>IFERROR(INDEX(Raw!$H$6:$EZ$2076,MATCH($B103&amp;$D103&amp;$B$6,Raw!$A$6:$A$2076,0),MATCH(BI$6,Raw!$H$5:$EZ$5,0))/60/60,"-")</f>
        <v>8664.1586111111119</v>
      </c>
      <c r="BJ103" s="195">
        <f>IFERROR(INDEX(Raw!$H$6:$EZ$2076,MATCH($B103&amp;$D103&amp;$B$6,Raw!$A$6:$A$2076,0),MATCH(BJ$6,Raw!$H$5:$EZ$5,0))/60/60/24,"-")</f>
        <v>0.18251157407407406</v>
      </c>
      <c r="BK103" s="203">
        <f>IFERROR(INDEX(Raw!$H$6:$EZ$2076,MATCH($B103&amp;$D103&amp;$B$6,Raw!$A$6:$A$2076,0),MATCH(BK$6,Raw!$H$5:$EZ$5,0))/60/60/24,"-")</f>
        <v>0.45465277777777779</v>
      </c>
      <c r="BL103" s="149"/>
      <c r="BM103" s="250" t="s">
        <v>152</v>
      </c>
    </row>
    <row r="104" spans="1:65" x14ac:dyDescent="0.25">
      <c r="A104" s="188">
        <f t="shared" si="45"/>
        <v>45597</v>
      </c>
      <c r="B104" s="145" t="s">
        <v>134</v>
      </c>
      <c r="C104" s="137" t="s">
        <v>138</v>
      </c>
      <c r="D104" s="95" t="s">
        <v>138</v>
      </c>
      <c r="E104" s="250">
        <f>IFERROR(INDEX(Raw!$H$6:$EZ$2076,MATCH($B104&amp;$D104&amp;$B$6,Raw!$A$6:$A$2076,0),MATCH(E$6,Raw!$H$5:$EZ$5,0)),"-")</f>
        <v>1483</v>
      </c>
      <c r="F104" s="183"/>
      <c r="G104" s="251">
        <f>IFERROR(INDEX(Raw!$H$6:$EZ$2076,MATCH($B104&amp;$D104&amp;$B$6,Raw!$A$6:$A$2076,0),MATCH(G$6,Raw!$H$5:$EZ$5,0))/60/60,"-")</f>
        <v>239.19444444444443</v>
      </c>
      <c r="H104" s="195">
        <f>IFERROR(INDEX(Raw!$H$6:$EZ$2076,MATCH($B104&amp;$D104&amp;$B$6,Raw!$A$6:$A$2076,0),MATCH(H$6,Raw!$H$5:$EZ$5,0))/60/60/24,"-")</f>
        <v>6.7245370370370367E-3</v>
      </c>
      <c r="I104" s="203">
        <f>IFERROR(INDEX(Raw!$H$6:$EZ$2076,MATCH($B104&amp;$D104&amp;$B$6,Raw!$A$6:$A$2076,0),MATCH(I$6,Raw!$H$5:$EZ$5,0))/60/60/24,"-")</f>
        <v>1.1944444444444445E-2</v>
      </c>
      <c r="J104" s="149"/>
      <c r="K104" s="251">
        <f>IFERROR(INDEX(Raw!$H$6:$EZ$2076,MATCH($B104&amp;$D104&amp;$B$6,Raw!$A$6:$A$2076,0),MATCH(K$6,Raw!$H$5:$EZ$5,0)),"-")</f>
        <v>644</v>
      </c>
      <c r="L104" s="183"/>
      <c r="M104" s="251">
        <f>IFERROR(INDEX(Raw!$H$6:$EZ$2076,MATCH($B104&amp;$D104&amp;$B$6,Raw!$A$6:$A$2076,0),MATCH(M$6,Raw!$H$5:$EZ$5,0))/60/60,"-")</f>
        <v>92.976944444444442</v>
      </c>
      <c r="N104" s="195">
        <f>IFERROR(INDEX(Raw!$H$6:$EZ$2076,MATCH($B104&amp;$D104&amp;$B$6,Raw!$A$6:$A$2076,0),MATCH(N$6,Raw!$H$5:$EZ$5,0))/60/60/24,"-")</f>
        <v>6.0185185185185177E-3</v>
      </c>
      <c r="O104" s="203">
        <f>IFERROR(INDEX(Raw!$H$6:$EZ$2076,MATCH($B104&amp;$D104&amp;$B$6,Raw!$A$6:$A$2076,0),MATCH(O$6,Raw!$H$5:$EZ$5,0))/60/60/24,"-")</f>
        <v>1.1412037037037038E-2</v>
      </c>
      <c r="P104" s="149"/>
      <c r="Q104" s="149">
        <f>IFERROR(INDEX(Raw!$H$6:$EZ$2076,MATCH($B104&amp;$D104&amp;$B$6,Raw!$A$6:$A$2076,0),MATCH(Q$6,Raw!$H$5:$EZ$5,0)),"-")</f>
        <v>82183</v>
      </c>
      <c r="R104" s="149"/>
      <c r="S104" s="149">
        <f>IFERROR(INDEX(Raw!$H$6:$EZ$2076,MATCH($B104&amp;$D104&amp;$B$6,Raw!$A$6:$A$2076,0),MATCH(S$6,Raw!$H$5:$EZ$5,0))/60/60,"-")</f>
        <v>11782.67</v>
      </c>
      <c r="T104" s="195">
        <f>IFERROR(INDEX(Raw!$H$6:$EZ$2076,MATCH($B104&amp;$D104&amp;$B$6,Raw!$A$6:$A$2076,0),MATCH(T$6,Raw!$H$5:$EZ$5,0))/60/60/24,"-")</f>
        <v>5.9722222222222225E-3</v>
      </c>
      <c r="U104" s="203">
        <f>IFERROR(INDEX(Raw!$H$6:$EZ$2076,MATCH($B104&amp;$D104&amp;$B$6,Raw!$A$6:$A$2076,0),MATCH(U$6,Raw!$H$5:$EZ$5,0))/60/60/24,"-")</f>
        <v>1.0636574074074074E-2</v>
      </c>
      <c r="V104" s="149"/>
      <c r="W104" s="149">
        <f>IFERROR(INDEX(Raw!$H$6:$EZ$2076,MATCH($B104&amp;$D104&amp;$B$6,Raw!$A$6:$A$2076,0),MATCH(W$6,Raw!$H$5:$EZ$5,0)),"-")</f>
        <v>35336</v>
      </c>
      <c r="X104" s="149"/>
      <c r="Y104" s="149">
        <f>IFERROR(INDEX(Raw!$H$6:$EZ$2076,MATCH($B104&amp;$D104&amp;$B$6,Raw!$A$6:$A$2076,0),MATCH(Y$6,Raw!$H$5:$EZ$5,0))/60/60,"-")</f>
        <v>25323.706111111111</v>
      </c>
      <c r="Z104" s="195">
        <f>IFERROR(INDEX(Raw!$H$6:$EZ$2076,MATCH($B104&amp;$D104&amp;$B$6,Raw!$A$6:$A$2076,0),MATCH(Z$6,Raw!$H$5:$EZ$5,0))/60/60/24,"-")</f>
        <v>2.9861111111111113E-2</v>
      </c>
      <c r="AA104" s="203">
        <f>IFERROR(INDEX(Raw!$H$6:$EZ$2076,MATCH($B104&amp;$D104&amp;$B$6,Raw!$A$6:$A$2076,0),MATCH(AA$6,Raw!$H$5:$EZ$5,0))/60/60/24,"-")</f>
        <v>6.2997685185185184E-2</v>
      </c>
      <c r="AB104" s="149"/>
      <c r="AC104" s="251">
        <f>IFERROR(INDEX(Raw!$H$6:$EZ$2076,MATCH($B104&amp;$D104&amp;$B$6,Raw!$A$6:$A$2076,0),MATCH(AC$6,Raw!$H$5:$EZ$5,0)),"-")</f>
        <v>12138</v>
      </c>
      <c r="AD104" s="183"/>
      <c r="AE104" s="251">
        <f>IFERROR(INDEX(Raw!$H$6:$EZ$2076,MATCH($B104&amp;$D104&amp;$B$6,Raw!$A$6:$A$2076,0),MATCH(AE$6,Raw!$H$5:$EZ$5,0))/60/60,"-")</f>
        <v>7972.7555555555555</v>
      </c>
      <c r="AF104" s="195">
        <f>IFERROR(INDEX(Raw!$H$6:$EZ$2076,MATCH($B104&amp;$D104&amp;$B$6,Raw!$A$6:$A$2076,0),MATCH(AF$6,Raw!$H$5:$EZ$5,0))/60/60/24,"-")</f>
        <v>2.7372685185185184E-2</v>
      </c>
      <c r="AG104" s="203">
        <f>IFERROR(INDEX(Raw!$H$6:$EZ$2076,MATCH($B104&amp;$D104&amp;$B$6,Raw!$A$6:$A$2076,0),MATCH(AG$6,Raw!$H$5:$EZ$5,0))/60/60/24,"-")</f>
        <v>6.056712962962963E-2</v>
      </c>
      <c r="AH104" s="149"/>
      <c r="AI104" s="149">
        <f>IFERROR(INDEX(Raw!$H$6:$EZ$2076,MATCH($B104&amp;$D104&amp;$B$6,Raw!$A$6:$A$2076,0),MATCH(AI$6,Raw!$H$5:$EZ$5,0)),"-")</f>
        <v>348623</v>
      </c>
      <c r="AJ104" s="149"/>
      <c r="AK104" s="149">
        <f>IFERROR(INDEX(Raw!$H$6:$EZ$2076,MATCH($B104&amp;$D104&amp;$B$6,Raw!$A$6:$A$2076,0),MATCH(AK$6,Raw!$H$5:$EZ$5,0))/60/60,"-")</f>
        <v>246774.71722222221</v>
      </c>
      <c r="AL104" s="195">
        <f>IFERROR(INDEX(Raw!$H$6:$EZ$2076,MATCH($B104&amp;$D104&amp;$B$6,Raw!$A$6:$A$2076,0),MATCH(AL$6,Raw!$H$5:$EZ$5,0))/60/60/24,"-")</f>
        <v>2.9490740740740744E-2</v>
      </c>
      <c r="AM104" s="203">
        <f>IFERROR(INDEX(Raw!$H$6:$EZ$2076,MATCH($B104&amp;$D104&amp;$B$6,Raw!$A$6:$A$2076,0),MATCH(AM$6,Raw!$H$5:$EZ$5,0))/60/60/24,"-")</f>
        <v>6.3090277777777773E-2</v>
      </c>
      <c r="AN104" s="149"/>
      <c r="AO104" s="149">
        <f>IFERROR(INDEX(Raw!$H$6:$EZ$2076,MATCH($B104&amp;$D104&amp;$B$6,Raw!$A$6:$A$2076,0),MATCH(AO$6,Raw!$H$5:$EZ$5,0)),"-")</f>
        <v>10284</v>
      </c>
      <c r="AP104" s="149"/>
      <c r="AQ104" s="149">
        <f>IFERROR(INDEX(Raw!$H$6:$EZ$2076,MATCH($B104&amp;$D104&amp;$B$6,Raw!$A$6:$A$2076,0),MATCH(AQ$6,Raw!$H$5:$EZ$5,0))/60/60,"-")</f>
        <v>28410.674444444441</v>
      </c>
      <c r="AR104" s="195">
        <f>IFERROR(INDEX(Raw!$H$6:$EZ$2076,MATCH($B104&amp;$D104&amp;$B$6,Raw!$A$6:$A$2076,0),MATCH(AR$6,Raw!$H$5:$EZ$5,0))/60/60/24,"-")</f>
        <v>0.11510416666666667</v>
      </c>
      <c r="AS104" s="203">
        <f>IFERROR(INDEX(Raw!$H$6:$EZ$2076,MATCH($B104&amp;$D104&amp;$B$6,Raw!$A$6:$A$2076,0),MATCH(AS$6,Raw!$H$5:$EZ$5,0))/60/60/24,"-")</f>
        <v>0.26606481481481481</v>
      </c>
      <c r="AT104" s="149"/>
      <c r="AU104" s="251">
        <f>IFERROR(INDEX(Raw!$H$6:$EZ$2076,MATCH($B104&amp;$D104&amp;$B$6,Raw!$A$6:$A$2076,0),MATCH(AU$6,Raw!$H$5:$EZ$5,0)),"-")</f>
        <v>4659</v>
      </c>
      <c r="AV104" s="183"/>
      <c r="AW104" s="251">
        <f>IFERROR(INDEX(Raw!$H$6:$EZ$2076,MATCH($B104&amp;$D104&amp;$B$6,Raw!$A$6:$A$2076,0),MATCH(AW$6,Raw!$H$5:$EZ$5,0))/60/60,"-")</f>
        <v>11749.535277777779</v>
      </c>
      <c r="AX104" s="195">
        <f>IFERROR(INDEX(Raw!$H$6:$EZ$2076,MATCH($B104&amp;$D104&amp;$B$6,Raw!$A$6:$A$2076,0),MATCH(AX$6,Raw!$H$5:$EZ$5,0))/60/60/24,"-")</f>
        <v>0.10508101851851852</v>
      </c>
      <c r="AY104" s="203">
        <f>IFERROR(INDEX(Raw!$H$6:$EZ$2076,MATCH($B104&amp;$D104&amp;$B$6,Raw!$A$6:$A$2076,0),MATCH(AY$6,Raw!$H$5:$EZ$5,0))/60/60/24,"-")</f>
        <v>0.25324074074074077</v>
      </c>
      <c r="AZ104" s="149"/>
      <c r="BA104" s="149">
        <f>IFERROR(INDEX(Raw!$H$6:$EZ$2076,MATCH($B104&amp;$D104&amp;$B$6,Raw!$A$6:$A$2076,0),MATCH(BA$6,Raw!$H$5:$EZ$5,0)),"-")</f>
        <v>10218</v>
      </c>
      <c r="BB104" s="149"/>
      <c r="BC104" s="149">
        <f>IFERROR(INDEX(Raw!$H$6:$EZ$2076,MATCH($B104&amp;$D104&amp;$B$6,Raw!$A$6:$A$2076,0),MATCH(BC$6,Raw!$H$5:$EZ$5,0))/60/60,"-")</f>
        <v>40467.365833333337</v>
      </c>
      <c r="BD104" s="195">
        <f>IFERROR(INDEX(Raw!$H$6:$EZ$2076,MATCH($B104&amp;$D104&amp;$B$6,Raw!$A$6:$A$2076,0),MATCH(BD$6,Raw!$H$5:$EZ$5,0))/60/60/24,"-")</f>
        <v>0.16501157407407407</v>
      </c>
      <c r="BE104" s="203">
        <f>IFERROR(INDEX(Raw!$H$6:$EZ$2076,MATCH($B104&amp;$D104&amp;$B$6,Raw!$A$6:$A$2076,0),MATCH(BE$6,Raw!$H$5:$EZ$5,0))/60/60/24,"-")</f>
        <v>0.38292824074074067</v>
      </c>
      <c r="BF104" s="149"/>
      <c r="BG104" s="149">
        <f>IFERROR(INDEX(Raw!$H$6:$EZ$2076,MATCH($B104&amp;$D104&amp;$B$6,Raw!$A$6:$A$2076,0),MATCH(BG$6,Raw!$H$5:$EZ$5,0)),"-")</f>
        <v>1815</v>
      </c>
      <c r="BH104" s="149"/>
      <c r="BI104" s="149">
        <f>IFERROR(INDEX(Raw!$H$6:$EZ$2076,MATCH($B104&amp;$D104&amp;$B$6,Raw!$A$6:$A$2076,0),MATCH(BI$6,Raw!$H$5:$EZ$5,0))/60/60,"-")</f>
        <v>7409.9969444444441</v>
      </c>
      <c r="BJ104" s="195">
        <f>IFERROR(INDEX(Raw!$H$6:$EZ$2076,MATCH($B104&amp;$D104&amp;$B$6,Raw!$A$6:$A$2076,0),MATCH(BJ$6,Raw!$H$5:$EZ$5,0))/60/60/24,"-")</f>
        <v>0.17011574074074073</v>
      </c>
      <c r="BK104" s="203">
        <f>IFERROR(INDEX(Raw!$H$6:$EZ$2076,MATCH($B104&amp;$D104&amp;$B$6,Raw!$A$6:$A$2076,0),MATCH(BK$6,Raw!$H$5:$EZ$5,0))/60/60/24,"-")</f>
        <v>0.41947916666666663</v>
      </c>
      <c r="BL104" s="149"/>
      <c r="BM104" s="250" t="s">
        <v>152</v>
      </c>
    </row>
    <row r="105" spans="1:65" x14ac:dyDescent="0.25">
      <c r="A105" s="188">
        <f t="shared" si="45"/>
        <v>45627</v>
      </c>
      <c r="B105" s="145" t="s">
        <v>134</v>
      </c>
      <c r="C105" s="137" t="s">
        <v>139</v>
      </c>
      <c r="D105" s="95" t="s">
        <v>139</v>
      </c>
      <c r="E105" s="250">
        <f>IFERROR(INDEX(Raw!$H$6:$EZ$2076,MATCH($B105&amp;$D105&amp;$B$6,Raw!$A$6:$A$2076,0),MATCH(E$6,Raw!$H$5:$EZ$5,0)),"-")</f>
        <v>1434</v>
      </c>
      <c r="F105" s="183"/>
      <c r="G105" s="251">
        <f>IFERROR(INDEX(Raw!$H$6:$EZ$2076,MATCH($B105&amp;$D105&amp;$B$6,Raw!$A$6:$A$2076,0),MATCH(G$6,Raw!$H$5:$EZ$5,0))/60/60,"-")</f>
        <v>233.87527777777777</v>
      </c>
      <c r="H105" s="195">
        <f>IFERROR(INDEX(Raw!$H$6:$EZ$2076,MATCH($B105&amp;$D105&amp;$B$6,Raw!$A$6:$A$2076,0),MATCH(H$6,Raw!$H$5:$EZ$5,0))/60/60/24,"-")</f>
        <v>6.7939814814814816E-3</v>
      </c>
      <c r="I105" s="203">
        <f>IFERROR(INDEX(Raw!$H$6:$EZ$2076,MATCH($B105&amp;$D105&amp;$B$6,Raw!$A$6:$A$2076,0),MATCH(I$6,Raw!$H$5:$EZ$5,0))/60/60/24,"-")</f>
        <v>1.1539351851851851E-2</v>
      </c>
      <c r="J105" s="149"/>
      <c r="K105" s="251">
        <f>IFERROR(INDEX(Raw!$H$6:$EZ$2076,MATCH($B105&amp;$D105&amp;$B$6,Raw!$A$6:$A$2076,0),MATCH(K$6,Raw!$H$5:$EZ$5,0)),"-")</f>
        <v>707</v>
      </c>
      <c r="L105" s="183"/>
      <c r="M105" s="251">
        <f>IFERROR(INDEX(Raw!$H$6:$EZ$2076,MATCH($B105&amp;$D105&amp;$B$6,Raw!$A$6:$A$2076,0),MATCH(M$6,Raw!$H$5:$EZ$5,0))/60/60,"-")</f>
        <v>107.14944444444444</v>
      </c>
      <c r="N105" s="195">
        <f>IFERROR(INDEX(Raw!$H$6:$EZ$2076,MATCH($B105&amp;$D105&amp;$B$6,Raw!$A$6:$A$2076,0),MATCH(N$6,Raw!$H$5:$EZ$5,0))/60/60/24,"-")</f>
        <v>6.3194444444444444E-3</v>
      </c>
      <c r="O105" s="203">
        <f>IFERROR(INDEX(Raw!$H$6:$EZ$2076,MATCH($B105&amp;$D105&amp;$B$6,Raw!$A$6:$A$2076,0),MATCH(O$6,Raw!$H$5:$EZ$5,0))/60/60/24,"-")</f>
        <v>1.1944444444444445E-2</v>
      </c>
      <c r="P105" s="149"/>
      <c r="Q105" s="149">
        <f>IFERROR(INDEX(Raw!$H$6:$EZ$2076,MATCH($B105&amp;$D105&amp;$B$6,Raw!$A$6:$A$2076,0),MATCH(Q$6,Raw!$H$5:$EZ$5,0)),"-")</f>
        <v>90517</v>
      </c>
      <c r="R105" s="149"/>
      <c r="S105" s="149">
        <f>IFERROR(INDEX(Raw!$H$6:$EZ$2076,MATCH($B105&amp;$D105&amp;$B$6,Raw!$A$6:$A$2076,0),MATCH(S$6,Raw!$H$5:$EZ$5,0))/60/60,"-")</f>
        <v>13039.669166666667</v>
      </c>
      <c r="T105" s="195">
        <f>IFERROR(INDEX(Raw!$H$6:$EZ$2076,MATCH($B105&amp;$D105&amp;$B$6,Raw!$A$6:$A$2076,0),MATCH(T$6,Raw!$H$5:$EZ$5,0))/60/60/24,"-")</f>
        <v>6.0069444444444441E-3</v>
      </c>
      <c r="U105" s="203">
        <f>IFERROR(INDEX(Raw!$H$6:$EZ$2076,MATCH($B105&amp;$D105&amp;$B$6,Raw!$A$6:$A$2076,0),MATCH(U$6,Raw!$H$5:$EZ$5,0))/60/60/24,"-")</f>
        <v>1.0671296296296297E-2</v>
      </c>
      <c r="V105" s="149"/>
      <c r="W105" s="149">
        <f>IFERROR(INDEX(Raw!$H$6:$EZ$2076,MATCH($B105&amp;$D105&amp;$B$6,Raw!$A$6:$A$2076,0),MATCH(W$6,Raw!$H$5:$EZ$5,0)),"-")</f>
        <v>36824</v>
      </c>
      <c r="X105" s="149"/>
      <c r="Y105" s="149">
        <f>IFERROR(INDEX(Raw!$H$6:$EZ$2076,MATCH($B105&amp;$D105&amp;$B$6,Raw!$A$6:$A$2076,0),MATCH(Y$6,Raw!$H$5:$EZ$5,0))/60/60,"-")</f>
        <v>29498.085000000003</v>
      </c>
      <c r="Z105" s="195">
        <f>IFERROR(INDEX(Raw!$H$6:$EZ$2076,MATCH($B105&amp;$D105&amp;$B$6,Raw!$A$6:$A$2076,0),MATCH(Z$6,Raw!$H$5:$EZ$5,0))/60/60/24,"-")</f>
        <v>3.3379629629629634E-2</v>
      </c>
      <c r="AA105" s="203">
        <f>IFERROR(INDEX(Raw!$H$6:$EZ$2076,MATCH($B105&amp;$D105&amp;$B$6,Raw!$A$6:$A$2076,0),MATCH(AA$6,Raw!$H$5:$EZ$5,0))/60/60/24,"-")</f>
        <v>7.1134259259259258E-2</v>
      </c>
      <c r="AB105" s="149"/>
      <c r="AC105" s="251">
        <f>IFERROR(INDEX(Raw!$H$6:$EZ$2076,MATCH($B105&amp;$D105&amp;$B$6,Raw!$A$6:$A$2076,0),MATCH(AC$6,Raw!$H$5:$EZ$5,0)),"-")</f>
        <v>12139</v>
      </c>
      <c r="AD105" s="183"/>
      <c r="AE105" s="251">
        <f>IFERROR(INDEX(Raw!$H$6:$EZ$2076,MATCH($B105&amp;$D105&amp;$B$6,Raw!$A$6:$A$2076,0),MATCH(AE$6,Raw!$H$5:$EZ$5,0))/60/60,"-")</f>
        <v>8950.7744444444452</v>
      </c>
      <c r="AF105" s="195">
        <f>IFERROR(INDEX(Raw!$H$6:$EZ$2076,MATCH($B105&amp;$D105&amp;$B$6,Raw!$A$6:$A$2076,0),MATCH(AF$6,Raw!$H$5:$EZ$5,0))/60/60/24,"-")</f>
        <v>3.0717592592592591E-2</v>
      </c>
      <c r="AG105" s="203">
        <f>IFERROR(INDEX(Raw!$H$6:$EZ$2076,MATCH($B105&amp;$D105&amp;$B$6,Raw!$A$6:$A$2076,0),MATCH(AG$6,Raw!$H$5:$EZ$5,0))/60/60/24,"-")</f>
        <v>6.7847222222222225E-2</v>
      </c>
      <c r="AH105" s="149"/>
      <c r="AI105" s="149">
        <f>IFERROR(INDEX(Raw!$H$6:$EZ$2076,MATCH($B105&amp;$D105&amp;$B$6,Raw!$A$6:$A$2076,0),MATCH(AI$6,Raw!$H$5:$EZ$5,0)),"-")</f>
        <v>373770</v>
      </c>
      <c r="AJ105" s="149"/>
      <c r="AK105" s="149">
        <f>IFERROR(INDEX(Raw!$H$6:$EZ$2076,MATCH($B105&amp;$D105&amp;$B$6,Raw!$A$6:$A$2076,0),MATCH(AK$6,Raw!$H$5:$EZ$5,0))/60/60,"-")</f>
        <v>295747.83277777774</v>
      </c>
      <c r="AL105" s="195">
        <f>IFERROR(INDEX(Raw!$H$6:$EZ$2076,MATCH($B105&amp;$D105&amp;$B$6,Raw!$A$6:$A$2076,0),MATCH(AL$6,Raw!$H$5:$EZ$5,0))/60/60/24,"-")</f>
        <v>3.2974537037037038E-2</v>
      </c>
      <c r="AM105" s="203">
        <f>IFERROR(INDEX(Raw!$H$6:$EZ$2076,MATCH($B105&amp;$D105&amp;$B$6,Raw!$A$6:$A$2076,0),MATCH(AM$6,Raw!$H$5:$EZ$5,0))/60/60/24,"-")</f>
        <v>7.0555555555555552E-2</v>
      </c>
      <c r="AN105" s="149"/>
      <c r="AO105" s="149">
        <f>IFERROR(INDEX(Raw!$H$6:$EZ$2076,MATCH($B105&amp;$D105&amp;$B$6,Raw!$A$6:$A$2076,0),MATCH(AO$6,Raw!$H$5:$EZ$5,0)),"-")</f>
        <v>10128</v>
      </c>
      <c r="AP105" s="149"/>
      <c r="AQ105" s="149">
        <f>IFERROR(INDEX(Raw!$H$6:$EZ$2076,MATCH($B105&amp;$D105&amp;$B$6,Raw!$A$6:$A$2076,0),MATCH(AQ$6,Raw!$H$5:$EZ$5,0))/60/60,"-")</f>
        <v>30831.942500000001</v>
      </c>
      <c r="AR105" s="195">
        <f>IFERROR(INDEX(Raw!$H$6:$EZ$2076,MATCH($B105&amp;$D105&amp;$B$6,Raw!$A$6:$A$2076,0),MATCH(AR$6,Raw!$H$5:$EZ$5,0))/60/60/24,"-")</f>
        <v>0.12684027777777779</v>
      </c>
      <c r="AS105" s="203">
        <f>IFERROR(INDEX(Raw!$H$6:$EZ$2076,MATCH($B105&amp;$D105&amp;$B$6,Raw!$A$6:$A$2076,0),MATCH(AS$6,Raw!$H$5:$EZ$5,0))/60/60/24,"-")</f>
        <v>0.29811342592592593</v>
      </c>
      <c r="AT105" s="149"/>
      <c r="AU105" s="251">
        <f>IFERROR(INDEX(Raw!$H$6:$EZ$2076,MATCH($B105&amp;$D105&amp;$B$6,Raw!$A$6:$A$2076,0),MATCH(AU$6,Raw!$H$5:$EZ$5,0)),"-")</f>
        <v>4746</v>
      </c>
      <c r="AV105" s="183"/>
      <c r="AW105" s="251">
        <f>IFERROR(INDEX(Raw!$H$6:$EZ$2076,MATCH($B105&amp;$D105&amp;$B$6,Raw!$A$6:$A$2076,0),MATCH(AW$6,Raw!$H$5:$EZ$5,0))/60/60,"-")</f>
        <v>13608.001944444444</v>
      </c>
      <c r="AX105" s="195">
        <f>IFERROR(INDEX(Raw!$H$6:$EZ$2076,MATCH($B105&amp;$D105&amp;$B$6,Raw!$A$6:$A$2076,0),MATCH(AX$6,Raw!$H$5:$EZ$5,0))/60/60/24,"-")</f>
        <v>0.1194675925925926</v>
      </c>
      <c r="AY105" s="203">
        <f>IFERROR(INDEX(Raw!$H$6:$EZ$2076,MATCH($B105&amp;$D105&amp;$B$6,Raw!$A$6:$A$2076,0),MATCH(AY$6,Raw!$H$5:$EZ$5,0))/60/60/24,"-")</f>
        <v>0.29119212962962965</v>
      </c>
      <c r="AZ105" s="149"/>
      <c r="BA105" s="149">
        <f>IFERROR(INDEX(Raw!$H$6:$EZ$2076,MATCH($B105&amp;$D105&amp;$B$6,Raw!$A$6:$A$2076,0),MATCH(BA$6,Raw!$H$5:$EZ$5,0)),"-")</f>
        <v>10463</v>
      </c>
      <c r="BB105" s="149"/>
      <c r="BC105" s="149">
        <f>IFERROR(INDEX(Raw!$H$6:$EZ$2076,MATCH($B105&amp;$D105&amp;$B$6,Raw!$A$6:$A$2076,0),MATCH(BC$6,Raw!$H$5:$EZ$5,0))/60/60,"-")</f>
        <v>44564.3675</v>
      </c>
      <c r="BD105" s="195">
        <f>IFERROR(INDEX(Raw!$H$6:$EZ$2076,MATCH($B105&amp;$D105&amp;$B$6,Raw!$A$6:$A$2076,0),MATCH(BD$6,Raw!$H$5:$EZ$5,0))/60/60/24,"-")</f>
        <v>0.17746527777777779</v>
      </c>
      <c r="BE105" s="203">
        <f>IFERROR(INDEX(Raw!$H$6:$EZ$2076,MATCH($B105&amp;$D105&amp;$B$6,Raw!$A$6:$A$2076,0),MATCH(BE$6,Raw!$H$5:$EZ$5,0))/60/60/24,"-")</f>
        <v>0.44089120370370366</v>
      </c>
      <c r="BF105" s="149"/>
      <c r="BG105" s="149">
        <f>IFERROR(INDEX(Raw!$H$6:$EZ$2076,MATCH($B105&amp;$D105&amp;$B$6,Raw!$A$6:$A$2076,0),MATCH(BG$6,Raw!$H$5:$EZ$5,0)),"-")</f>
        <v>1890</v>
      </c>
      <c r="BH105" s="149"/>
      <c r="BI105" s="149">
        <f>IFERROR(INDEX(Raw!$H$6:$EZ$2076,MATCH($B105&amp;$D105&amp;$B$6,Raw!$A$6:$A$2076,0),MATCH(BI$6,Raw!$H$5:$EZ$5,0))/60/60,"-")</f>
        <v>7953.0316666666668</v>
      </c>
      <c r="BJ105" s="195">
        <f>IFERROR(INDEX(Raw!$H$6:$EZ$2076,MATCH($B105&amp;$D105&amp;$B$6,Raw!$A$6:$A$2076,0),MATCH(BJ$6,Raw!$H$5:$EZ$5,0))/60/60/24,"-")</f>
        <v>0.17533564814814814</v>
      </c>
      <c r="BK105" s="203">
        <f>IFERROR(INDEX(Raw!$H$6:$EZ$2076,MATCH($B105&amp;$D105&amp;$B$6,Raw!$A$6:$A$2076,0),MATCH(BK$6,Raw!$H$5:$EZ$5,0))/60/60/24,"-")</f>
        <v>0.45922453703703697</v>
      </c>
      <c r="BL105" s="149"/>
      <c r="BM105" s="250" t="s">
        <v>152</v>
      </c>
    </row>
    <row r="106" spans="1:65" ht="17.5" x14ac:dyDescent="0.35">
      <c r="A106" s="188">
        <f t="shared" si="45"/>
        <v>45658</v>
      </c>
      <c r="B106" s="145" t="s">
        <v>134</v>
      </c>
      <c r="C106" s="137" t="s">
        <v>140</v>
      </c>
      <c r="D106" s="101" t="s">
        <v>140</v>
      </c>
      <c r="E106" s="250">
        <f>IFERROR(INDEX(Raw!$H$6:$EZ$2076,MATCH($B106&amp;$D106&amp;$B$6,Raw!$A$6:$A$2076,0),MATCH(E$6,Raw!$H$5:$EZ$5,0)),"-")</f>
        <v>1184</v>
      </c>
      <c r="F106" s="183"/>
      <c r="G106" s="251">
        <f>IFERROR(INDEX(Raw!$H$6:$EZ$2076,MATCH($B106&amp;$D106&amp;$B$6,Raw!$A$6:$A$2076,0),MATCH(G$6,Raw!$H$5:$EZ$5,0))/60/60,"-")</f>
        <v>188.08166666666665</v>
      </c>
      <c r="H106" s="195">
        <f>IFERROR(INDEX(Raw!$H$6:$EZ$2076,MATCH($B106&amp;$D106&amp;$B$6,Raw!$A$6:$A$2076,0),MATCH(H$6,Raw!$H$5:$EZ$5,0))/60/60/24,"-")</f>
        <v>6.6203703703703702E-3</v>
      </c>
      <c r="I106" s="203">
        <f>IFERROR(INDEX(Raw!$H$6:$EZ$2076,MATCH($B106&amp;$D106&amp;$B$6,Raw!$A$6:$A$2076,0),MATCH(I$6,Raw!$H$5:$EZ$5,0))/60/60/24,"-")</f>
        <v>1.113425925925926E-2</v>
      </c>
      <c r="J106" s="149"/>
      <c r="K106" s="251">
        <f>IFERROR(INDEX(Raw!$H$6:$EZ$2076,MATCH($B106&amp;$D106&amp;$B$6,Raw!$A$6:$A$2076,0),MATCH(K$6,Raw!$H$5:$EZ$5,0)),"-")</f>
        <v>611</v>
      </c>
      <c r="L106" s="183"/>
      <c r="M106" s="251">
        <f>IFERROR(INDEX(Raw!$H$6:$EZ$2076,MATCH($B106&amp;$D106&amp;$B$6,Raw!$A$6:$A$2076,0),MATCH(M$6,Raw!$H$5:$EZ$5,0))/60/60,"-")</f>
        <v>82.332222222222228</v>
      </c>
      <c r="N106" s="195">
        <f>IFERROR(INDEX(Raw!$H$6:$EZ$2076,MATCH($B106&amp;$D106&amp;$B$6,Raw!$A$6:$A$2076,0),MATCH(N$6,Raw!$H$5:$EZ$5,0))/60/60/24,"-")</f>
        <v>5.6134259259259271E-3</v>
      </c>
      <c r="O106" s="203">
        <f>IFERROR(INDEX(Raw!$H$6:$EZ$2076,MATCH($B106&amp;$D106&amp;$B$6,Raw!$A$6:$A$2076,0),MATCH(O$6,Raw!$H$5:$EZ$5,0))/60/60/24,"-")</f>
        <v>1.0891203703703703E-2</v>
      </c>
      <c r="P106" s="149"/>
      <c r="Q106" s="149">
        <f>IFERROR(INDEX(Raw!$H$6:$EZ$2076,MATCH($B106&amp;$D106&amp;$B$6,Raw!$A$6:$A$2076,0),MATCH(Q$6,Raw!$H$5:$EZ$5,0)),"-")</f>
        <v>79596</v>
      </c>
      <c r="R106" s="149"/>
      <c r="S106" s="149">
        <f>IFERROR(INDEX(Raw!$H$6:$EZ$2076,MATCH($B106&amp;$D106&amp;$B$6,Raw!$A$6:$A$2076,0),MATCH(S$6,Raw!$H$5:$EZ$5,0))/60/60,"-")</f>
        <v>10949.521666666667</v>
      </c>
      <c r="T106" s="195">
        <f>IFERROR(INDEX(Raw!$H$6:$EZ$2076,MATCH($B106&amp;$D106&amp;$B$6,Raw!$A$6:$A$2076,0),MATCH(T$6,Raw!$H$5:$EZ$5,0))/60/60/24,"-")</f>
        <v>5.7291666666666671E-3</v>
      </c>
      <c r="U106" s="203">
        <f>IFERROR(INDEX(Raw!$H$6:$EZ$2076,MATCH($B106&amp;$D106&amp;$B$6,Raw!$A$6:$A$2076,0),MATCH(U$6,Raw!$H$5:$EZ$5,0))/60/60/24,"-")</f>
        <v>1.0231481481481482E-2</v>
      </c>
      <c r="V106" s="149"/>
      <c r="W106" s="149">
        <f>IFERROR(INDEX(Raw!$H$6:$EZ$2076,MATCH($B106&amp;$D106&amp;$B$6,Raw!$A$6:$A$2076,0),MATCH(W$6,Raw!$H$5:$EZ$5,0)),"-")</f>
        <v>38107</v>
      </c>
      <c r="X106" s="149"/>
      <c r="Y106" s="149">
        <f>IFERROR(INDEX(Raw!$H$6:$EZ$2076,MATCH($B106&amp;$D106&amp;$B$6,Raw!$A$6:$A$2076,0),MATCH(Y$6,Raw!$H$5:$EZ$5,0))/60/60,"-")</f>
        <v>22250.35</v>
      </c>
      <c r="Z106" s="195">
        <f>IFERROR(INDEX(Raw!$H$6:$EZ$2076,MATCH($B106&amp;$D106&amp;$B$6,Raw!$A$6:$A$2076,0),MATCH(Z$6,Raw!$H$5:$EZ$5,0))/60/60/24,"-")</f>
        <v>2.4328703703703703E-2</v>
      </c>
      <c r="AA106" s="203">
        <f>IFERROR(INDEX(Raw!$H$6:$EZ$2076,MATCH($B106&amp;$D106&amp;$B$6,Raw!$A$6:$A$2076,0),MATCH(AA$6,Raw!$H$5:$EZ$5,0))/60/60/24,"-")</f>
        <v>5.1793981481481483E-2</v>
      </c>
      <c r="AB106" s="149"/>
      <c r="AC106" s="251">
        <f>IFERROR(INDEX(Raw!$H$6:$EZ$2076,MATCH($B106&amp;$D106&amp;$B$6,Raw!$A$6:$A$2076,0),MATCH(AC$6,Raw!$H$5:$EZ$5,0)),"-")</f>
        <v>11442</v>
      </c>
      <c r="AD106" s="183"/>
      <c r="AE106" s="251">
        <f>IFERROR(INDEX(Raw!$H$6:$EZ$2076,MATCH($B106&amp;$D106&amp;$B$6,Raw!$A$6:$A$2076,0),MATCH(AE$6,Raw!$H$5:$EZ$5,0))/60/60,"-")</f>
        <v>5898.4102777777771</v>
      </c>
      <c r="AF106" s="195">
        <f>IFERROR(INDEX(Raw!$H$6:$EZ$2076,MATCH($B106&amp;$D106&amp;$B$6,Raw!$A$6:$A$2076,0),MATCH(AF$6,Raw!$H$5:$EZ$5,0))/60/60/24,"-")</f>
        <v>2.148148148148148E-2</v>
      </c>
      <c r="AG106" s="203">
        <f>IFERROR(INDEX(Raw!$H$6:$EZ$2076,MATCH($B106&amp;$D106&amp;$B$6,Raw!$A$6:$A$2076,0),MATCH(AG$6,Raw!$H$5:$EZ$5,0))/60/60/24,"-")</f>
        <v>4.8206018518518523E-2</v>
      </c>
      <c r="AH106" s="149"/>
      <c r="AI106" s="149">
        <f>IFERROR(INDEX(Raw!$H$6:$EZ$2076,MATCH($B106&amp;$D106&amp;$B$6,Raw!$A$6:$A$2076,0),MATCH(AI$6,Raw!$H$5:$EZ$5,0)),"-")</f>
        <v>351784</v>
      </c>
      <c r="AJ106" s="149"/>
      <c r="AK106" s="149">
        <f>IFERROR(INDEX(Raw!$H$6:$EZ$2076,MATCH($B106&amp;$D106&amp;$B$6,Raw!$A$6:$A$2076,0),MATCH(AK$6,Raw!$H$5:$EZ$5,0))/60/60,"-")</f>
        <v>210363.19499999998</v>
      </c>
      <c r="AL106" s="195">
        <f>IFERROR(INDEX(Raw!$H$6:$EZ$2076,MATCH($B106&amp;$D106&amp;$B$6,Raw!$A$6:$A$2076,0),MATCH(AL$6,Raw!$H$5:$EZ$5,0))/60/60/24,"-")</f>
        <v>2.4918981481481483E-2</v>
      </c>
      <c r="AM106" s="203">
        <f>IFERROR(INDEX(Raw!$H$6:$EZ$2076,MATCH($B106&amp;$D106&amp;$B$6,Raw!$A$6:$A$2076,0),MATCH(AM$6,Raw!$H$5:$EZ$5,0))/60/60/24,"-")</f>
        <v>5.3333333333333337E-2</v>
      </c>
      <c r="AN106" s="149"/>
      <c r="AO106" s="149">
        <f>IFERROR(INDEX(Raw!$H$6:$EZ$2076,MATCH($B106&amp;$D106&amp;$B$6,Raw!$A$6:$A$2076,0),MATCH(AO$6,Raw!$H$5:$EZ$5,0)),"-")</f>
        <v>11627</v>
      </c>
      <c r="AP106" s="149"/>
      <c r="AQ106" s="149">
        <f>IFERROR(INDEX(Raw!$H$6:$EZ$2076,MATCH($B106&amp;$D106&amp;$B$6,Raw!$A$6:$A$2076,0),MATCH(AQ$6,Raw!$H$5:$EZ$5,0))/60/60,"-")</f>
        <v>22813.921666666669</v>
      </c>
      <c r="AR106" s="195">
        <f>IFERROR(INDEX(Raw!$H$6:$EZ$2076,MATCH($B106&amp;$D106&amp;$B$6,Raw!$A$6:$A$2076,0),MATCH(AR$6,Raw!$H$5:$EZ$5,0))/60/60/24,"-")</f>
        <v>8.1759259259259268E-2</v>
      </c>
      <c r="AS106" s="203">
        <f>IFERROR(INDEX(Raw!$H$6:$EZ$2076,MATCH($B106&amp;$D106&amp;$B$6,Raw!$A$6:$A$2076,0),MATCH(AS$6,Raw!$H$5:$EZ$5,0))/60/60/24,"-")</f>
        <v>0.18547453703703701</v>
      </c>
      <c r="AT106" s="149"/>
      <c r="AU106" s="251">
        <f>IFERROR(INDEX(Raw!$H$6:$EZ$2076,MATCH($B106&amp;$D106&amp;$B$6,Raw!$A$6:$A$2076,0),MATCH(AU$6,Raw!$H$5:$EZ$5,0)),"-")</f>
        <v>4906</v>
      </c>
      <c r="AV106" s="183"/>
      <c r="AW106" s="251">
        <f>IFERROR(INDEX(Raw!$H$6:$EZ$2076,MATCH($B106&amp;$D106&amp;$B$6,Raw!$A$6:$A$2076,0),MATCH(AW$6,Raw!$H$5:$EZ$5,0))/60/60,"-")</f>
        <v>9095.7297222222223</v>
      </c>
      <c r="AX106" s="195">
        <f>IFERROR(INDEX(Raw!$H$6:$EZ$2076,MATCH($B106&amp;$D106&amp;$B$6,Raw!$A$6:$A$2076,0),MATCH(AX$6,Raw!$H$5:$EZ$5,0))/60/60/24,"-")</f>
        <v>7.7245370370370367E-2</v>
      </c>
      <c r="AY106" s="203">
        <f>IFERROR(INDEX(Raw!$H$6:$EZ$2076,MATCH($B106&amp;$D106&amp;$B$6,Raw!$A$6:$A$2076,0),MATCH(AY$6,Raw!$H$5:$EZ$5,0))/60/60/24,"-")</f>
        <v>0.18901620370370373</v>
      </c>
      <c r="AZ106" s="149"/>
      <c r="BA106" s="149">
        <f>IFERROR(INDEX(Raw!$H$6:$EZ$2076,MATCH($B106&amp;$D106&amp;$B$6,Raw!$A$6:$A$2076,0),MATCH(BA$6,Raw!$H$5:$EZ$5,0)),"-")</f>
        <v>12294</v>
      </c>
      <c r="BB106" s="149"/>
      <c r="BC106" s="149">
        <f>IFERROR(INDEX(Raw!$H$6:$EZ$2076,MATCH($B106&amp;$D106&amp;$B$6,Raw!$A$6:$A$2076,0),MATCH(BC$6,Raw!$H$5:$EZ$5,0))/60/60,"-")</f>
        <v>34899.650277777779</v>
      </c>
      <c r="BD106" s="195">
        <f>IFERROR(INDEX(Raw!$H$6:$EZ$2076,MATCH($B106&amp;$D106&amp;$B$6,Raw!$A$6:$A$2076,0),MATCH(BD$6,Raw!$H$5:$EZ$5,0))/60/60/24,"-")</f>
        <v>0.11828703703703704</v>
      </c>
      <c r="BE106" s="203">
        <f>IFERROR(INDEX(Raw!$H$6:$EZ$2076,MATCH($B106&amp;$D106&amp;$B$6,Raw!$A$6:$A$2076,0),MATCH(BE$6,Raw!$H$5:$EZ$5,0))/60/60/24,"-")</f>
        <v>0.28180555555555559</v>
      </c>
      <c r="BF106" s="149"/>
      <c r="BG106" s="149">
        <f>IFERROR(INDEX(Raw!$H$6:$EZ$2076,MATCH($B106&amp;$D106&amp;$B$6,Raw!$A$6:$A$2076,0),MATCH(BG$6,Raw!$H$5:$EZ$5,0)),"-")</f>
        <v>1997</v>
      </c>
      <c r="BH106" s="149"/>
      <c r="BI106" s="149">
        <f>IFERROR(INDEX(Raw!$H$6:$EZ$2076,MATCH($B106&amp;$D106&amp;$B$6,Raw!$A$6:$A$2076,0),MATCH(BI$6,Raw!$H$5:$EZ$5,0))/60/60,"-")</f>
        <v>5747.2208333333338</v>
      </c>
      <c r="BJ106" s="195">
        <f>IFERROR(INDEX(Raw!$H$6:$EZ$2076,MATCH($B106&amp;$D106&amp;$B$6,Raw!$A$6:$A$2076,0),MATCH(BJ$6,Raw!$H$5:$EZ$5,0))/60/60/24,"-")</f>
        <v>0.11991898148148149</v>
      </c>
      <c r="BK106" s="203">
        <f>IFERROR(INDEX(Raw!$H$6:$EZ$2076,MATCH($B106&amp;$D106&amp;$B$6,Raw!$A$6:$A$2076,0),MATCH(BK$6,Raw!$H$5:$EZ$5,0))/60/60/24,"-")</f>
        <v>0.30909722222222225</v>
      </c>
      <c r="BL106" s="149"/>
      <c r="BM106" s="250" t="s">
        <v>152</v>
      </c>
    </row>
    <row r="107" spans="1:65" x14ac:dyDescent="0.25">
      <c r="A107" s="188">
        <f t="shared" si="45"/>
        <v>45689</v>
      </c>
      <c r="B107" s="145" t="s">
        <v>134</v>
      </c>
      <c r="C107" s="137" t="s">
        <v>427</v>
      </c>
      <c r="D107" s="95" t="s">
        <v>141</v>
      </c>
      <c r="E107" s="250">
        <f>IFERROR(INDEX(Raw!$H$6:$EZ$2076,MATCH($B107&amp;$D107&amp;$B$6,Raw!$A$6:$A$2076,0),MATCH(E$6,Raw!$H$5:$EZ$5,0)),"-")</f>
        <v>1048</v>
      </c>
      <c r="F107" s="183"/>
      <c r="G107" s="251">
        <f>IFERROR(INDEX(Raw!$H$6:$EZ$2076,MATCH($B107&amp;$D107&amp;$B$6,Raw!$A$6:$A$2076,0),MATCH(G$6,Raw!$H$5:$EZ$5,0))/60/60,"-")</f>
        <v>166.73916666666668</v>
      </c>
      <c r="H107" s="195">
        <f>IFERROR(INDEX(Raw!$H$6:$EZ$2076,MATCH($B107&amp;$D107&amp;$B$6,Raw!$A$6:$A$2076,0),MATCH(H$6,Raw!$H$5:$EZ$5,0))/60/60/24,"-")</f>
        <v>6.6319444444444446E-3</v>
      </c>
      <c r="I107" s="203">
        <f>IFERROR(INDEX(Raw!$H$6:$EZ$2076,MATCH($B107&amp;$D107&amp;$B$6,Raw!$A$6:$A$2076,0),MATCH(I$6,Raw!$H$5:$EZ$5,0))/60/60/24,"-")</f>
        <v>1.1597222222222222E-2</v>
      </c>
      <c r="J107" s="149"/>
      <c r="K107" s="251">
        <f>IFERROR(INDEX(Raw!$H$6:$EZ$2076,MATCH($B107&amp;$D107&amp;$B$6,Raw!$A$6:$A$2076,0),MATCH(K$6,Raw!$H$5:$EZ$5,0)),"-")</f>
        <v>584</v>
      </c>
      <c r="L107" s="183"/>
      <c r="M107" s="251">
        <f>IFERROR(INDEX(Raw!$H$6:$EZ$2076,MATCH($B107&amp;$D107&amp;$B$6,Raw!$A$6:$A$2076,0),MATCH(M$6,Raw!$H$5:$EZ$5,0))/60/60,"-")</f>
        <v>77.134166666666673</v>
      </c>
      <c r="N107" s="195">
        <f>IFERROR(INDEX(Raw!$H$6:$EZ$2076,MATCH($B107&amp;$D107&amp;$B$6,Raw!$A$6:$A$2076,0),MATCH(N$6,Raw!$H$5:$EZ$5,0))/60/60/24,"-")</f>
        <v>5.4976851851851853E-3</v>
      </c>
      <c r="O107" s="203">
        <f>IFERROR(INDEX(Raw!$H$6:$EZ$2076,MATCH($B107&amp;$D107&amp;$B$6,Raw!$A$6:$A$2076,0),MATCH(O$6,Raw!$H$5:$EZ$5,0))/60/60/24,"-")</f>
        <v>1.0590277777777777E-2</v>
      </c>
      <c r="P107" s="149"/>
      <c r="Q107" s="149">
        <f>IFERROR(INDEX(Raw!$H$6:$EZ$2076,MATCH($B107&amp;$D107&amp;$B$6,Raw!$A$6:$A$2076,0),MATCH(Q$6,Raw!$H$5:$EZ$5,0)),"-")</f>
        <v>70356</v>
      </c>
      <c r="R107" s="149"/>
      <c r="S107" s="149">
        <f>IFERROR(INDEX(Raw!$H$6:$EZ$2076,MATCH($B107&amp;$D107&amp;$B$6,Raw!$A$6:$A$2076,0),MATCH(S$6,Raw!$H$5:$EZ$5,0))/60/60,"-")</f>
        <v>9451.4025000000001</v>
      </c>
      <c r="T107" s="195">
        <f>IFERROR(INDEX(Raw!$H$6:$EZ$2076,MATCH($B107&amp;$D107&amp;$B$6,Raw!$A$6:$A$2076,0),MATCH(T$6,Raw!$H$5:$EZ$5,0))/60/60/24,"-")</f>
        <v>5.6018518518518518E-3</v>
      </c>
      <c r="U107" s="203">
        <f>IFERROR(INDEX(Raw!$H$6:$EZ$2076,MATCH($B107&amp;$D107&amp;$B$6,Raw!$A$6:$A$2076,0),MATCH(U$6,Raw!$H$5:$EZ$5,0))/60/60/24,"-")</f>
        <v>9.8958333333333329E-3</v>
      </c>
      <c r="V107" s="149"/>
      <c r="W107" s="149">
        <f>IFERROR(INDEX(Raw!$H$6:$EZ$2076,MATCH($B107&amp;$D107&amp;$B$6,Raw!$A$6:$A$2076,0),MATCH(W$6,Raw!$H$5:$EZ$5,0)),"-")</f>
        <v>32600</v>
      </c>
      <c r="X107" s="149"/>
      <c r="Y107" s="149">
        <f>IFERROR(INDEX(Raw!$H$6:$EZ$2076,MATCH($B107&amp;$D107&amp;$B$6,Raw!$A$6:$A$2076,0),MATCH(Y$6,Raw!$H$5:$EZ$5,0))/60/60,"-")</f>
        <v>16598.622777777779</v>
      </c>
      <c r="Z107" s="195">
        <f>IFERROR(INDEX(Raw!$H$6:$EZ$2076,MATCH($B107&amp;$D107&amp;$B$6,Raw!$A$6:$A$2076,0),MATCH(Z$6,Raw!$H$5:$EZ$5,0))/60/60/24,"-")</f>
        <v>2.1215277777777777E-2</v>
      </c>
      <c r="AA107" s="203">
        <f>IFERROR(INDEX(Raw!$H$6:$EZ$2076,MATCH($B107&amp;$D107&amp;$B$6,Raw!$A$6:$A$2076,0),MATCH(AA$6,Raw!$H$5:$EZ$5,0))/60/60/24,"-")</f>
        <v>4.3819444444444446E-2</v>
      </c>
      <c r="AB107" s="149"/>
      <c r="AC107" s="251">
        <f>IFERROR(INDEX(Raw!$H$6:$EZ$2076,MATCH($B107&amp;$D107&amp;$B$6,Raw!$A$6:$A$2076,0),MATCH(AC$6,Raw!$H$5:$EZ$5,0)),"-")</f>
        <v>10606</v>
      </c>
      <c r="AD107" s="183"/>
      <c r="AE107" s="251">
        <f>IFERROR(INDEX(Raw!$H$6:$EZ$2076,MATCH($B107&amp;$D107&amp;$B$6,Raw!$A$6:$A$2076,0),MATCH(AE$6,Raw!$H$5:$EZ$5,0))/60/60,"-")</f>
        <v>4854.6227777777776</v>
      </c>
      <c r="AF107" s="195">
        <f>IFERROR(INDEX(Raw!$H$6:$EZ$2076,MATCH($B107&amp;$D107&amp;$B$6,Raw!$A$6:$A$2076,0),MATCH(AF$6,Raw!$H$5:$EZ$5,0))/60/60/24,"-")</f>
        <v>1.9074074074074073E-2</v>
      </c>
      <c r="AG107" s="203">
        <f>IFERROR(INDEX(Raw!$H$6:$EZ$2076,MATCH($B107&amp;$D107&amp;$B$6,Raw!$A$6:$A$2076,0),MATCH(AG$6,Raw!$H$5:$EZ$5,0))/60/60/24,"-")</f>
        <v>4.1504629629629627E-2</v>
      </c>
      <c r="AH107" s="149"/>
      <c r="AI107" s="149">
        <f>IFERROR(INDEX(Raw!$H$6:$EZ$2076,MATCH($B107&amp;$D107&amp;$B$6,Raw!$A$6:$A$2076,0),MATCH(AI$6,Raw!$H$5:$EZ$5,0)),"-")</f>
        <v>312808</v>
      </c>
      <c r="AJ107" s="149"/>
      <c r="AK107" s="149">
        <f>IFERROR(INDEX(Raw!$H$6:$EZ$2076,MATCH($B107&amp;$D107&amp;$B$6,Raw!$A$6:$A$2076,0),MATCH(AK$6,Raw!$H$5:$EZ$5,0))/60/60,"-")</f>
        <v>164717.72861111112</v>
      </c>
      <c r="AL107" s="195">
        <f>IFERROR(INDEX(Raw!$H$6:$EZ$2076,MATCH($B107&amp;$D107&amp;$B$6,Raw!$A$6:$A$2076,0),MATCH(AL$6,Raw!$H$5:$EZ$5,0))/60/60/24,"-")</f>
        <v>2.1944444444444447E-2</v>
      </c>
      <c r="AM107" s="203">
        <f>IFERROR(INDEX(Raw!$H$6:$EZ$2076,MATCH($B107&amp;$D107&amp;$B$6,Raw!$A$6:$A$2076,0),MATCH(AM$6,Raw!$H$5:$EZ$5,0))/60/60/24,"-")</f>
        <v>4.5520833333333337E-2</v>
      </c>
      <c r="AN107" s="149"/>
      <c r="AO107" s="149">
        <f>IFERROR(INDEX(Raw!$H$6:$EZ$2076,MATCH($B107&amp;$D107&amp;$B$6,Raw!$A$6:$A$2076,0),MATCH(AO$6,Raw!$H$5:$EZ$5,0)),"-")</f>
        <v>10704</v>
      </c>
      <c r="AP107" s="149"/>
      <c r="AQ107" s="149">
        <f>IFERROR(INDEX(Raw!$H$6:$EZ$2076,MATCH($B107&amp;$D107&amp;$B$6,Raw!$A$6:$A$2076,0),MATCH(AQ$6,Raw!$H$5:$EZ$5,0))/60/60,"-")</f>
        <v>19556.169166666667</v>
      </c>
      <c r="AR107" s="195">
        <f>IFERROR(INDEX(Raw!$H$6:$EZ$2076,MATCH($B107&amp;$D107&amp;$B$6,Raw!$A$6:$A$2076,0),MATCH(AR$6,Raw!$H$5:$EZ$5,0))/60/60/24,"-")</f>
        <v>7.6122685185185182E-2</v>
      </c>
      <c r="AS107" s="203">
        <f>IFERROR(INDEX(Raw!$H$6:$EZ$2076,MATCH($B107&amp;$D107&amp;$B$6,Raw!$A$6:$A$2076,0),MATCH(AS$6,Raw!$H$5:$EZ$5,0))/60/60/24,"-")</f>
        <v>0.16869212962962962</v>
      </c>
      <c r="AT107" s="149"/>
      <c r="AU107" s="251">
        <f>IFERROR(INDEX(Raw!$H$6:$EZ$2076,MATCH($B107&amp;$D107&amp;$B$6,Raw!$A$6:$A$2076,0),MATCH(AU$6,Raw!$H$5:$EZ$5,0)),"-")</f>
        <v>4591</v>
      </c>
      <c r="AV107" s="183"/>
      <c r="AW107" s="251">
        <f>IFERROR(INDEX(Raw!$H$6:$EZ$2076,MATCH($B107&amp;$D107&amp;$B$6,Raw!$A$6:$A$2076,0),MATCH(AW$6,Raw!$H$5:$EZ$5,0))/60/60,"-")</f>
        <v>8249.3933333333334</v>
      </c>
      <c r="AX107" s="195">
        <f>IFERROR(INDEX(Raw!$H$6:$EZ$2076,MATCH($B107&amp;$D107&amp;$B$6,Raw!$A$6:$A$2076,0),MATCH(AX$6,Raw!$H$5:$EZ$5,0))/60/60/24,"-")</f>
        <v>7.4872685185185181E-2</v>
      </c>
      <c r="AY107" s="203">
        <f>IFERROR(INDEX(Raw!$H$6:$EZ$2076,MATCH($B107&amp;$D107&amp;$B$6,Raw!$A$6:$A$2076,0),MATCH(AY$6,Raw!$H$5:$EZ$5,0))/60/60/24,"-")</f>
        <v>0.18096064814814813</v>
      </c>
      <c r="AZ107" s="149"/>
      <c r="BA107" s="149">
        <f>IFERROR(INDEX(Raw!$H$6:$EZ$2076,MATCH($B107&amp;$D107&amp;$B$6,Raw!$A$6:$A$2076,0),MATCH(BA$6,Raw!$H$5:$EZ$5,0)),"-")</f>
        <v>10930</v>
      </c>
      <c r="BB107" s="149"/>
      <c r="BC107" s="149">
        <f>IFERROR(INDEX(Raw!$H$6:$EZ$2076,MATCH($B107&amp;$D107&amp;$B$6,Raw!$A$6:$A$2076,0),MATCH(BC$6,Raw!$H$5:$EZ$5,0))/60/60,"-")</f>
        <v>30606.959166666667</v>
      </c>
      <c r="BD107" s="195">
        <f>IFERROR(INDEX(Raw!$H$6:$EZ$2076,MATCH($B107&amp;$D107&amp;$B$6,Raw!$A$6:$A$2076,0),MATCH(BD$6,Raw!$H$5:$EZ$5,0))/60/60/24,"-")</f>
        <v>0.11667824074074075</v>
      </c>
      <c r="BE107" s="203">
        <f>IFERROR(INDEX(Raw!$H$6:$EZ$2076,MATCH($B107&amp;$D107&amp;$B$6,Raw!$A$6:$A$2076,0),MATCH(BE$6,Raw!$H$5:$EZ$5,0))/60/60/24,"-")</f>
        <v>0.26428240740740744</v>
      </c>
      <c r="BF107" s="149"/>
      <c r="BG107" s="149">
        <f>IFERROR(INDEX(Raw!$H$6:$EZ$2076,MATCH($B107&amp;$D107&amp;$B$6,Raw!$A$6:$A$2076,0),MATCH(BG$6,Raw!$H$5:$EZ$5,0)),"-")</f>
        <v>1857</v>
      </c>
      <c r="BH107" s="149"/>
      <c r="BI107" s="149">
        <f>IFERROR(INDEX(Raw!$H$6:$EZ$2076,MATCH($B107&amp;$D107&amp;$B$6,Raw!$A$6:$A$2076,0),MATCH(BI$6,Raw!$H$5:$EZ$5,0))/60/60,"-")</f>
        <v>5159.0538888888887</v>
      </c>
      <c r="BJ107" s="195">
        <f>IFERROR(INDEX(Raw!$H$6:$EZ$2076,MATCH($B107&amp;$D107&amp;$B$6,Raw!$A$6:$A$2076,0),MATCH(BJ$6,Raw!$H$5:$EZ$5,0))/60/60/24,"-")</f>
        <v>0.11575231481481481</v>
      </c>
      <c r="BK107" s="203">
        <f>IFERROR(INDEX(Raw!$H$6:$EZ$2076,MATCH($B107&amp;$D107&amp;$B$6,Raw!$A$6:$A$2076,0),MATCH(BK$6,Raw!$H$5:$EZ$5,0))/60/60/24,"-")</f>
        <v>0.28964120370370366</v>
      </c>
      <c r="BL107" s="149"/>
      <c r="BM107" s="250" t="s">
        <v>152</v>
      </c>
    </row>
    <row r="108" spans="1:65" s="1" customFormat="1" collapsed="1" x14ac:dyDescent="0.25">
      <c r="A108" s="188">
        <f t="shared" si="45"/>
        <v>45717</v>
      </c>
      <c r="B108" s="147" t="s">
        <v>134</v>
      </c>
      <c r="C108" s="139" t="s">
        <v>142</v>
      </c>
      <c r="D108" s="95" t="s">
        <v>142</v>
      </c>
      <c r="E108" s="222">
        <f>IFERROR(INDEX(Raw!$H$6:$EZ$2076,MATCH($B108&amp;$D108&amp;$B$6,Raw!$A$6:$A$2076,0),MATCH(E$6,Raw!$H$5:$EZ$5,0)),"-")</f>
        <v>1133</v>
      </c>
      <c r="F108" s="391"/>
      <c r="G108" s="225">
        <f>IFERROR(INDEX(Raw!$H$6:$EZ$2076,MATCH($B108&amp;$D108&amp;$B$6,Raw!$A$6:$A$2076,0),MATCH(G$6,Raw!$H$5:$EZ$5,0))/60/60,"-")</f>
        <v>175.52333333333334</v>
      </c>
      <c r="H108" s="197">
        <f>IFERROR(INDEX(Raw!$H$6:$EZ$2076,MATCH($B108&amp;$D108&amp;$B$6,Raw!$A$6:$A$2076,0),MATCH(H$6,Raw!$H$5:$EZ$5,0))/60/60/24,"-")</f>
        <v>6.4583333333333333E-3</v>
      </c>
      <c r="I108" s="206">
        <f>IFERROR(INDEX(Raw!$H$6:$EZ$2076,MATCH($B108&amp;$D108&amp;$B$6,Raw!$A$6:$A$2076,0),MATCH(I$6,Raw!$H$5:$EZ$5,0))/60/60/24,"-")</f>
        <v>1.1446759259259261E-2</v>
      </c>
      <c r="J108" s="166"/>
      <c r="K108" s="225">
        <f>IFERROR(INDEX(Raw!$H$6:$EZ$2076,MATCH($B108&amp;$D108&amp;$B$6,Raw!$A$6:$A$2076,0),MATCH(K$6,Raw!$H$5:$EZ$5,0)),"-")</f>
        <v>625</v>
      </c>
      <c r="L108" s="391"/>
      <c r="M108" s="225">
        <f>IFERROR(INDEX(Raw!$H$6:$EZ$2076,MATCH($B108&amp;$D108&amp;$B$6,Raw!$A$6:$A$2076,0),MATCH(M$6,Raw!$H$5:$EZ$5,0))/60/60,"-")</f>
        <v>79.217222222222233</v>
      </c>
      <c r="N108" s="197">
        <f>IFERROR(INDEX(Raw!$H$6:$EZ$2076,MATCH($B108&amp;$D108&amp;$B$6,Raw!$A$6:$A$2076,0),MATCH(N$6,Raw!$H$5:$EZ$5,0))/60/60/24,"-")</f>
        <v>5.2777777777777771E-3</v>
      </c>
      <c r="O108" s="206">
        <f>IFERROR(INDEX(Raw!$H$6:$EZ$2076,MATCH($B108&amp;$D108&amp;$B$6,Raw!$A$6:$A$2076,0),MATCH(O$6,Raw!$H$5:$EZ$5,0))/60/60/24,"-")</f>
        <v>1.0844907407407407E-2</v>
      </c>
      <c r="P108" s="21"/>
      <c r="Q108" s="22">
        <f>IFERROR(INDEX(Raw!$H$6:$EZ$2076,MATCH($B108&amp;$D108&amp;$B$6,Raw!$A$6:$A$2076,0),MATCH(Q$6,Raw!$H$5:$EZ$5,0)),"-")</f>
        <v>77423</v>
      </c>
      <c r="R108" s="391"/>
      <c r="S108" s="22">
        <f>IFERROR(INDEX(Raw!$H$6:$EZ$2076,MATCH($B108&amp;$D108&amp;$B$6,Raw!$A$6:$A$2076,0),MATCH(S$6,Raw!$H$5:$EZ$5,0))/60/60,"-")</f>
        <v>10119.570277777779</v>
      </c>
      <c r="T108" s="197">
        <f>IFERROR(INDEX(Raw!$H$6:$EZ$2076,MATCH($B108&amp;$D108&amp;$B$6,Raw!$A$6:$A$2076,0),MATCH(T$6,Raw!$H$5:$EZ$5,0))/60/60/24,"-")</f>
        <v>5.4513888888888884E-3</v>
      </c>
      <c r="U108" s="206">
        <f>IFERROR(INDEX(Raw!$H$6:$EZ$2076,MATCH($B108&amp;$D108&amp;$B$6,Raw!$A$6:$A$2076,0),MATCH(U$6,Raw!$H$5:$EZ$5,0))/60/60/24,"-")</f>
        <v>9.6296296296296303E-3</v>
      </c>
      <c r="V108" s="21"/>
      <c r="W108" s="22">
        <f>IFERROR(INDEX(Raw!$H$6:$EZ$2076,MATCH($B108&amp;$D108&amp;$B$6,Raw!$A$6:$A$2076,0),MATCH(W$6,Raw!$H$5:$EZ$5,0)),"-")</f>
        <v>34135</v>
      </c>
      <c r="X108" s="391"/>
      <c r="Y108" s="22">
        <f>IFERROR(INDEX(Raw!$H$6:$EZ$2076,MATCH($B108&amp;$D108&amp;$B$6,Raw!$A$6:$A$2076,0),MATCH(Y$6,Raw!$H$5:$EZ$5,0))/60/60,"-")</f>
        <v>15596.005277777778</v>
      </c>
      <c r="Z108" s="197">
        <f>IFERROR(INDEX(Raw!$H$6:$EZ$2076,MATCH($B108&amp;$D108&amp;$B$6,Raw!$A$6:$A$2076,0),MATCH(Z$6,Raw!$H$5:$EZ$5,0))/60/60/24,"-")</f>
        <v>1.9039351851851852E-2</v>
      </c>
      <c r="AA108" s="206">
        <f>IFERROR(INDEX(Raw!$H$6:$EZ$2076,MATCH($B108&amp;$D108&amp;$B$6,Raw!$A$6:$A$2076,0),MATCH(AA$6,Raw!$H$5:$EZ$5,0))/60/60/24,"-")</f>
        <v>3.8703703703703705E-2</v>
      </c>
      <c r="AB108" s="21"/>
      <c r="AC108" s="225">
        <f>IFERROR(INDEX(Raw!$H$6:$EZ$2076,MATCH($B108&amp;$D108&amp;$B$6,Raw!$A$6:$A$2076,0),MATCH(AC$6,Raw!$H$5:$EZ$5,0)),"-")</f>
        <v>11580</v>
      </c>
      <c r="AD108" s="391"/>
      <c r="AE108" s="225">
        <f>IFERROR(INDEX(Raw!$H$6:$EZ$2076,MATCH($B108&amp;$D108&amp;$B$6,Raw!$A$6:$A$2076,0),MATCH(AE$6,Raw!$H$5:$EZ$5,0))/60/60,"-")</f>
        <v>4694.5138888888887</v>
      </c>
      <c r="AF108" s="197">
        <f>IFERROR(INDEX(Raw!$H$6:$EZ$2076,MATCH($B108&amp;$D108&amp;$B$6,Raw!$A$6:$A$2076,0),MATCH(AF$6,Raw!$H$5:$EZ$5,0))/60/60/24,"-")</f>
        <v>1.6886574074074075E-2</v>
      </c>
      <c r="AG108" s="206">
        <f>IFERROR(INDEX(Raw!$H$6:$EZ$2076,MATCH($B108&amp;$D108&amp;$B$6,Raw!$A$6:$A$2076,0),MATCH(AG$6,Raw!$H$5:$EZ$5,0))/60/60/24,"-")</f>
        <v>3.6863425925925931E-2</v>
      </c>
      <c r="AH108" s="21"/>
      <c r="AI108" s="22">
        <f>IFERROR(INDEX(Raw!$H$6:$EZ$2076,MATCH($B108&amp;$D108&amp;$B$6,Raw!$A$6:$A$2076,0),MATCH(AI$6,Raw!$H$5:$EZ$5,0)),"-")</f>
        <v>345904</v>
      </c>
      <c r="AJ108" s="391"/>
      <c r="AK108" s="22">
        <f>IFERROR(INDEX(Raw!$H$6:$EZ$2076,MATCH($B108&amp;$D108&amp;$B$6,Raw!$A$6:$A$2076,0),MATCH(AK$6,Raw!$H$5:$EZ$5,0))/60/60,"-")</f>
        <v>166064.51972222223</v>
      </c>
      <c r="AL108" s="197">
        <f>IFERROR(INDEX(Raw!$H$6:$EZ$2076,MATCH($B108&amp;$D108&amp;$B$6,Raw!$A$6:$A$2076,0),MATCH(AL$6,Raw!$H$5:$EZ$5,0))/60/60/24,"-")</f>
        <v>0.02</v>
      </c>
      <c r="AM108" s="206">
        <f>IFERROR(INDEX(Raw!$H$6:$EZ$2076,MATCH($B108&amp;$D108&amp;$B$6,Raw!$A$6:$A$2076,0),MATCH(AM$6,Raw!$H$5:$EZ$5,0))/60/60/24,"-")</f>
        <v>4.0879629629629634E-2</v>
      </c>
      <c r="AN108" s="21"/>
      <c r="AO108" s="22">
        <f>IFERROR(INDEX(Raw!$H$6:$EZ$2076,MATCH($B108&amp;$D108&amp;$B$6,Raw!$A$6:$A$2076,0),MATCH(AO$6,Raw!$H$5:$EZ$5,0)),"-")</f>
        <v>11666</v>
      </c>
      <c r="AP108" s="391"/>
      <c r="AQ108" s="22">
        <f>IFERROR(INDEX(Raw!$H$6:$EZ$2076,MATCH($B108&amp;$D108&amp;$B$6,Raw!$A$6:$A$2076,0),MATCH(AQ$6,Raw!$H$5:$EZ$5,0))/60/60,"-")</f>
        <v>18784.247500000001</v>
      </c>
      <c r="AR108" s="197">
        <f>IFERROR(INDEX(Raw!$H$6:$EZ$2076,MATCH($B108&amp;$D108&amp;$B$6,Raw!$A$6:$A$2076,0),MATCH(AR$6,Raw!$H$5:$EZ$5,0))/60/60/24,"-")</f>
        <v>6.7094907407407409E-2</v>
      </c>
      <c r="AS108" s="206">
        <f>IFERROR(INDEX(Raw!$H$6:$EZ$2076,MATCH($B108&amp;$D108&amp;$B$6,Raw!$A$6:$A$2076,0),MATCH(AS$6,Raw!$H$5:$EZ$5,0))/60/60/24,"-")</f>
        <v>0.14982638888888888</v>
      </c>
      <c r="AT108" s="21"/>
      <c r="AU108" s="225">
        <f>IFERROR(INDEX(Raw!$H$6:$EZ$2076,MATCH($B108&amp;$D108&amp;$B$6,Raw!$A$6:$A$2076,0),MATCH(AU$6,Raw!$H$5:$EZ$5,0)),"-")</f>
        <v>5214</v>
      </c>
      <c r="AV108" s="391"/>
      <c r="AW108" s="225">
        <f>IFERROR(INDEX(Raw!$H$6:$EZ$2076,MATCH($B108&amp;$D108&amp;$B$6,Raw!$A$6:$A$2076,0),MATCH(AW$6,Raw!$H$5:$EZ$5,0))/60/60,"-")</f>
        <v>8166.2983333333341</v>
      </c>
      <c r="AX108" s="197">
        <f>IFERROR(INDEX(Raw!$H$6:$EZ$2076,MATCH($B108&amp;$D108&amp;$B$6,Raw!$A$6:$A$2076,0),MATCH(AX$6,Raw!$H$5:$EZ$5,0))/60/60/24,"-")</f>
        <v>6.5254629629629635E-2</v>
      </c>
      <c r="AY108" s="206">
        <f>IFERROR(INDEX(Raw!$H$6:$EZ$2076,MATCH($B108&amp;$D108&amp;$B$6,Raw!$A$6:$A$2076,0),MATCH(AY$6,Raw!$H$5:$EZ$5,0))/60/60/24,"-")</f>
        <v>0.15366898148148148</v>
      </c>
      <c r="AZ108" s="21"/>
      <c r="BA108" s="22">
        <f>IFERROR(INDEX(Raw!$H$6:$EZ$2076,MATCH($B108&amp;$D108&amp;$B$6,Raw!$A$6:$A$2076,0),MATCH(BA$6,Raw!$H$5:$EZ$5,0)),"-")</f>
        <v>11698</v>
      </c>
      <c r="BB108" s="391"/>
      <c r="BC108" s="22">
        <f>IFERROR(INDEX(Raw!$H$6:$EZ$2076,MATCH($B108&amp;$D108&amp;$B$6,Raw!$A$6:$A$2076,0),MATCH(BC$6,Raw!$H$5:$EZ$5,0))/60/60,"-")</f>
        <v>29090.331111111111</v>
      </c>
      <c r="BD108" s="197">
        <f>IFERROR(INDEX(Raw!$H$6:$EZ$2076,MATCH($B108&amp;$D108&amp;$B$6,Raw!$A$6:$A$2076,0),MATCH(BD$6,Raw!$H$5:$EZ$5,0))/60/60/24,"-")</f>
        <v>0.1036111111111111</v>
      </c>
      <c r="BE108" s="206">
        <f>IFERROR(INDEX(Raw!$H$6:$EZ$2076,MATCH($B108&amp;$D108&amp;$B$6,Raw!$A$6:$A$2076,0),MATCH(BE$6,Raw!$H$5:$EZ$5,0))/60/60/24,"-")</f>
        <v>0.24530092592592592</v>
      </c>
      <c r="BF108" s="21"/>
      <c r="BG108" s="22">
        <f>IFERROR(INDEX(Raw!$H$6:$EZ$2076,MATCH($B108&amp;$D108&amp;$B$6,Raw!$A$6:$A$2076,0),MATCH(BG$6,Raw!$H$5:$EZ$5,0)),"-")</f>
        <v>2121</v>
      </c>
      <c r="BH108" s="391"/>
      <c r="BI108" s="22">
        <f>IFERROR(INDEX(Raw!$H$6:$EZ$2076,MATCH($B108&amp;$D108&amp;$B$6,Raw!$A$6:$A$2076,0),MATCH(BI$6,Raw!$H$5:$EZ$5,0))/60/60,"-")</f>
        <v>5541.2077777777777</v>
      </c>
      <c r="BJ108" s="197">
        <f>IFERROR(INDEX(Raw!$H$6:$EZ$2076,MATCH($B108&amp;$D108&amp;$B$6,Raw!$A$6:$A$2076,0),MATCH(BJ$6,Raw!$H$5:$EZ$5,0))/60/60/24,"-")</f>
        <v>0.10885416666666665</v>
      </c>
      <c r="BK108" s="206">
        <f>IFERROR(INDEX(Raw!$H$6:$EZ$2076,MATCH($B108&amp;$D108&amp;$B$6,Raw!$A$6:$A$2076,0),MATCH(BK$6,Raw!$H$5:$EZ$5,0))/60/60/24,"-")</f>
        <v>0.27248842592592593</v>
      </c>
      <c r="BL108" s="166"/>
      <c r="BM108" s="222" t="s">
        <v>152</v>
      </c>
    </row>
    <row r="109" spans="1:65" ht="17.5" x14ac:dyDescent="0.35">
      <c r="A109" s="188">
        <f t="shared" si="45"/>
        <v>45748</v>
      </c>
      <c r="B109" s="146" t="s">
        <v>151</v>
      </c>
      <c r="C109" s="189" t="s">
        <v>143</v>
      </c>
      <c r="D109" s="99" t="s">
        <v>143</v>
      </c>
      <c r="E109" s="250">
        <f>IFERROR(INDEX(Raw!$H$6:$EZ$2076,MATCH($B109&amp;$D109&amp;$B$6,Raw!$A$6:$A$2076,0),MATCH(E$6,Raw!$H$5:$EZ$5,0)),"-")</f>
        <v>978</v>
      </c>
      <c r="F109" s="183"/>
      <c r="G109" s="251">
        <f>IFERROR(INDEX(Raw!$H$6:$EZ$2076,MATCH($B109&amp;$D109&amp;$B$6,Raw!$A$6:$A$2076,0),MATCH(G$6,Raw!$H$5:$EZ$5,0))/60/60,"-")</f>
        <v>145.10722222222222</v>
      </c>
      <c r="H109" s="195">
        <f>IFERROR(INDEX(Raw!$H$6:$EZ$2076,MATCH($B109&amp;$D109&amp;$B$6,Raw!$A$6:$A$2076,0),MATCH(H$6,Raw!$H$5:$EZ$5,0))/60/60/24,"-")</f>
        <v>6.1805555555555563E-3</v>
      </c>
      <c r="I109" s="203">
        <f>IFERROR(INDEX(Raw!$H$6:$EZ$2076,MATCH($B109&amp;$D109&amp;$B$6,Raw!$A$6:$A$2076,0),MATCH(I$6,Raw!$H$5:$EZ$5,0))/60/60/24,"-")</f>
        <v>1.074074074074074E-2</v>
      </c>
      <c r="J109" s="149"/>
      <c r="K109" s="251">
        <f>IFERROR(INDEX(Raw!$H$6:$EZ$2076,MATCH($B109&amp;$D109&amp;$B$6,Raw!$A$6:$A$2076,0),MATCH(K$6,Raw!$H$5:$EZ$5,0)),"-")</f>
        <v>590</v>
      </c>
      <c r="L109" s="183"/>
      <c r="M109" s="251">
        <f>IFERROR(INDEX(Raw!$H$6:$EZ$2076,MATCH($B109&amp;$D109&amp;$B$6,Raw!$A$6:$A$2076,0),MATCH(M$6,Raw!$H$5:$EZ$5,0))/60/60,"-")</f>
        <v>72.064722222222215</v>
      </c>
      <c r="N109" s="195">
        <f>IFERROR(INDEX(Raw!$H$6:$EZ$2076,MATCH($B109&amp;$D109&amp;$B$6,Raw!$A$6:$A$2076,0),MATCH(N$6,Raw!$H$5:$EZ$5,0))/60/60/24,"-")</f>
        <v>5.0925925925925921E-3</v>
      </c>
      <c r="O109" s="203">
        <f>IFERROR(INDEX(Raw!$H$6:$EZ$2076,MATCH($B109&amp;$D109&amp;$B$6,Raw!$A$6:$A$2076,0),MATCH(O$6,Raw!$H$5:$EZ$5,0))/60/60/24,"-")</f>
        <v>9.1203703703703707E-3</v>
      </c>
      <c r="P109" s="149"/>
      <c r="Q109" s="149">
        <f>IFERROR(INDEX(Raw!$H$6:$EZ$2076,MATCH($B109&amp;$D109&amp;$B$6,Raw!$A$6:$A$2076,0),MATCH(Q$6,Raw!$H$5:$EZ$5,0)),"-")</f>
        <v>73981</v>
      </c>
      <c r="R109" s="149"/>
      <c r="S109" s="149">
        <f>IFERROR(INDEX(Raw!$H$6:$EZ$2076,MATCH($B109&amp;$D109&amp;$B$6,Raw!$A$6:$A$2076,0),MATCH(S$6,Raw!$H$5:$EZ$5,0))/60/60,"-")</f>
        <v>9491.6261111111107</v>
      </c>
      <c r="T109" s="195">
        <f>IFERROR(INDEX(Raw!$H$6:$EZ$2076,MATCH($B109&amp;$D109&amp;$B$6,Raw!$A$6:$A$2076,0),MATCH(T$6,Raw!$H$5:$EZ$5,0))/60/60/24,"-")</f>
        <v>5.347222222222222E-3</v>
      </c>
      <c r="U109" s="203">
        <f>IFERROR(INDEX(Raw!$H$6:$EZ$2076,MATCH($B109&amp;$D109&amp;$B$6,Raw!$A$6:$A$2076,0),MATCH(U$6,Raw!$H$5:$EZ$5,0))/60/60/24,"-")</f>
        <v>9.525462962962963E-3</v>
      </c>
      <c r="V109" s="149"/>
      <c r="W109" s="149">
        <f>IFERROR(INDEX(Raw!$H$6:$EZ$2076,MATCH($B109&amp;$D109&amp;$B$6,Raw!$A$6:$A$2076,0),MATCH(W$6,Raw!$H$5:$EZ$5,0)),"-")</f>
        <v>32763</v>
      </c>
      <c r="X109" s="149"/>
      <c r="Y109" s="149">
        <f>IFERROR(INDEX(Raw!$H$6:$EZ$2076,MATCH($B109&amp;$D109&amp;$B$6,Raw!$A$6:$A$2076,0),MATCH(Y$6,Raw!$H$5:$EZ$5,0))/60/60,"-")</f>
        <v>14358.078055555556</v>
      </c>
      <c r="Z109" s="195">
        <f>IFERROR(INDEX(Raw!$H$6:$EZ$2076,MATCH($B109&amp;$D109&amp;$B$6,Raw!$A$6:$A$2076,0),MATCH(Z$6,Raw!$H$5:$EZ$5,0))/60/60/24,"-")</f>
        <v>1.8263888888888889E-2</v>
      </c>
      <c r="AA109" s="203">
        <f>IFERROR(INDEX(Raw!$H$6:$EZ$2076,MATCH($B109&amp;$D109&amp;$B$6,Raw!$A$6:$A$2076,0),MATCH(AA$6,Raw!$H$5:$EZ$5,0))/60/60/24,"-")</f>
        <v>3.7060185185185189E-2</v>
      </c>
      <c r="AB109" s="149"/>
      <c r="AC109" s="251">
        <f>IFERROR(INDEX(Raw!$H$6:$EZ$2076,MATCH($B109&amp;$D109&amp;$B$6,Raw!$A$6:$A$2076,0),MATCH(AC$6,Raw!$H$5:$EZ$5,0)),"-")</f>
        <v>11423</v>
      </c>
      <c r="AD109" s="183"/>
      <c r="AE109" s="251">
        <f>IFERROR(INDEX(Raw!$H$6:$EZ$2076,MATCH($B109&amp;$D109&amp;$B$6,Raw!$A$6:$A$2076,0),MATCH(AE$6,Raw!$H$5:$EZ$5,0))/60/60,"-")</f>
        <v>4349.3027777777779</v>
      </c>
      <c r="AF109" s="195">
        <f>IFERROR(INDEX(Raw!$H$6:$EZ$2076,MATCH($B109&amp;$D109&amp;$B$6,Raw!$A$6:$A$2076,0),MATCH(AF$6,Raw!$H$5:$EZ$5,0))/60/60/24,"-")</f>
        <v>1.5868055555555555E-2</v>
      </c>
      <c r="AG109" s="203">
        <f>IFERROR(INDEX(Raw!$H$6:$EZ$2076,MATCH($B109&amp;$D109&amp;$B$6,Raw!$A$6:$A$2076,0),MATCH(AG$6,Raw!$H$5:$EZ$5,0))/60/60/24,"-")</f>
        <v>3.4467592592592591E-2</v>
      </c>
      <c r="AH109" s="149"/>
      <c r="AI109" s="149">
        <f>IFERROR(INDEX(Raw!$H$6:$EZ$2076,MATCH($B109&amp;$D109&amp;$B$6,Raw!$A$6:$A$2076,0),MATCH(AI$6,Raw!$H$5:$EZ$5,0)),"-")</f>
        <v>332489</v>
      </c>
      <c r="AJ109" s="149"/>
      <c r="AK109" s="149">
        <f>IFERROR(INDEX(Raw!$H$6:$EZ$2076,MATCH($B109&amp;$D109&amp;$B$6,Raw!$A$6:$A$2076,0),MATCH(AK$6,Raw!$H$5:$EZ$5,0))/60/60,"-")</f>
        <v>154128.6372222222</v>
      </c>
      <c r="AL109" s="195">
        <f>IFERROR(INDEX(Raw!$H$6:$EZ$2076,MATCH($B109&amp;$D109&amp;$B$6,Raw!$A$6:$A$2076,0),MATCH(AL$6,Raw!$H$5:$EZ$5,0))/60/60/24,"-")</f>
        <v>1.9317129629629629E-2</v>
      </c>
      <c r="AM109" s="203">
        <f>IFERROR(INDEX(Raw!$H$6:$EZ$2076,MATCH($B109&amp;$D109&amp;$B$6,Raw!$A$6:$A$2076,0),MATCH(AM$6,Raw!$H$5:$EZ$5,0))/60/60/24,"-")</f>
        <v>3.9467592592592596E-2</v>
      </c>
      <c r="AN109" s="149"/>
      <c r="AO109" s="149">
        <f>IFERROR(INDEX(Raw!$H$6:$EZ$2076,MATCH($B109&amp;$D109&amp;$B$6,Raw!$A$6:$A$2076,0),MATCH(AO$6,Raw!$H$5:$EZ$5,0)),"-")</f>
        <v>11479</v>
      </c>
      <c r="AP109" s="149"/>
      <c r="AQ109" s="149">
        <f>IFERROR(INDEX(Raw!$H$6:$EZ$2076,MATCH($B109&amp;$D109&amp;$B$6,Raw!$A$6:$A$2076,0),MATCH(AQ$6,Raw!$H$5:$EZ$5,0))/60/60,"-")</f>
        <v>18156.410277777777</v>
      </c>
      <c r="AR109" s="195">
        <f>IFERROR(INDEX(Raw!$H$6:$EZ$2076,MATCH($B109&amp;$D109&amp;$B$6,Raw!$A$6:$A$2076,0),MATCH(AR$6,Raw!$H$5:$EZ$5,0))/60/60/24,"-")</f>
        <v>6.5902777777777782E-2</v>
      </c>
      <c r="AS109" s="203">
        <f>IFERROR(INDEX(Raw!$H$6:$EZ$2076,MATCH($B109&amp;$D109&amp;$B$6,Raw!$A$6:$A$2076,0),MATCH(AS$6,Raw!$H$5:$EZ$5,0))/60/60/24,"-")</f>
        <v>0.15607638888888889</v>
      </c>
      <c r="AT109" s="149"/>
      <c r="AU109" s="251">
        <f>IFERROR(INDEX(Raw!$H$6:$EZ$2076,MATCH($B109&amp;$D109&amp;$B$6,Raw!$A$6:$A$2076,0),MATCH(AU$6,Raw!$H$5:$EZ$5,0)),"-")</f>
        <v>5179</v>
      </c>
      <c r="AV109" s="183"/>
      <c r="AW109" s="251">
        <f>IFERROR(INDEX(Raw!$H$6:$EZ$2076,MATCH($B109&amp;$D109&amp;$B$6,Raw!$A$6:$A$2076,0),MATCH(AW$6,Raw!$H$5:$EZ$5,0))/60/60,"-")</f>
        <v>7699.974444444445</v>
      </c>
      <c r="AX109" s="195">
        <f>IFERROR(INDEX(Raw!$H$6:$EZ$2076,MATCH($B109&amp;$D109&amp;$B$6,Raw!$A$6:$A$2076,0),MATCH(AX$6,Raw!$H$5:$EZ$5,0))/60/60/24,"-")</f>
        <v>6.1944444444444448E-2</v>
      </c>
      <c r="AY109" s="203">
        <f>IFERROR(INDEX(Raw!$H$6:$EZ$2076,MATCH($B109&amp;$D109&amp;$B$6,Raw!$A$6:$A$2076,0),MATCH(AY$6,Raw!$H$5:$EZ$5,0))/60/60/24,"-")</f>
        <v>0.14637731481481481</v>
      </c>
      <c r="AZ109" s="149"/>
      <c r="BA109" s="149">
        <f>IFERROR(INDEX(Raw!$H$6:$EZ$2076,MATCH($B109&amp;$D109&amp;$B$6,Raw!$A$6:$A$2076,0),MATCH(BA$6,Raw!$H$5:$EZ$5,0)),"-")</f>
        <v>10820</v>
      </c>
      <c r="BB109" s="149"/>
      <c r="BC109" s="149">
        <f>IFERROR(INDEX(Raw!$H$6:$EZ$2076,MATCH($B109&amp;$D109&amp;$B$6,Raw!$A$6:$A$2076,0),MATCH(BC$6,Raw!$H$5:$EZ$5,0))/60/60,"-")</f>
        <v>26595.51527777778</v>
      </c>
      <c r="BD109" s="195">
        <f>IFERROR(INDEX(Raw!$H$6:$EZ$2076,MATCH($B109&amp;$D109&amp;$B$6,Raw!$A$6:$A$2076,0),MATCH(BD$6,Raw!$H$5:$EZ$5,0))/60/60/24,"-")</f>
        <v>0.10241898148148147</v>
      </c>
      <c r="BE109" s="203">
        <f>IFERROR(INDEX(Raw!$H$6:$EZ$2076,MATCH($B109&amp;$D109&amp;$B$6,Raw!$A$6:$A$2076,0),MATCH(BE$6,Raw!$H$5:$EZ$5,0))/60/60/24,"-")</f>
        <v>0.25524305555555554</v>
      </c>
      <c r="BF109" s="149"/>
      <c r="BG109" s="149">
        <f>IFERROR(INDEX(Raw!$H$6:$EZ$2076,MATCH($B109&amp;$D109&amp;$B$6,Raw!$A$6:$A$2076,0),MATCH(BG$6,Raw!$H$5:$EZ$5,0)),"-")</f>
        <v>2075</v>
      </c>
      <c r="BH109" s="149"/>
      <c r="BI109" s="149">
        <f>IFERROR(INDEX(Raw!$H$6:$EZ$2076,MATCH($B109&amp;$D109&amp;$B$6,Raw!$A$6:$A$2076,0),MATCH(BI$6,Raw!$H$5:$EZ$5,0))/60/60,"-")</f>
        <v>5156.0766666666659</v>
      </c>
      <c r="BJ109" s="195">
        <f>IFERROR(INDEX(Raw!$H$6:$EZ$2076,MATCH($B109&amp;$D109&amp;$B$6,Raw!$A$6:$A$2076,0),MATCH(BJ$6,Raw!$H$5:$EZ$5,0))/60/60/24,"-")</f>
        <v>0.1035300925925926</v>
      </c>
      <c r="BK109" s="203">
        <f>IFERROR(INDEX(Raw!$H$6:$EZ$2076,MATCH($B109&amp;$D109&amp;$B$6,Raw!$A$6:$A$2076,0),MATCH(BK$6,Raw!$H$5:$EZ$5,0))/60/60/24,"-")</f>
        <v>0.27348379629629632</v>
      </c>
      <c r="BL109" s="149"/>
      <c r="BM109" s="250" t="s">
        <v>152</v>
      </c>
    </row>
    <row r="110" spans="1:65" x14ac:dyDescent="0.25">
      <c r="A110" s="188">
        <f t="shared" si="45"/>
        <v>45778</v>
      </c>
      <c r="B110" s="145" t="s">
        <v>151</v>
      </c>
      <c r="C110" s="137" t="s">
        <v>144</v>
      </c>
      <c r="D110" s="2" t="s">
        <v>144</v>
      </c>
      <c r="E110" s="250">
        <f>IFERROR(INDEX(Raw!$H$6:$EZ$2076,MATCH($B110&amp;$D110&amp;$B$6,Raw!$A$6:$A$2076,0),MATCH(E$6,Raw!$H$5:$EZ$5,0)),"-")</f>
        <v>1020</v>
      </c>
      <c r="F110" s="183"/>
      <c r="G110" s="251">
        <f>IFERROR(INDEX(Raw!$H$6:$EZ$2076,MATCH($B110&amp;$D110&amp;$B$6,Raw!$A$6:$A$2076,0),MATCH(G$6,Raw!$H$5:$EZ$5,0))/60/60,"-")</f>
        <v>156.4</v>
      </c>
      <c r="H110" s="195">
        <f>IFERROR(INDEX(Raw!$H$6:$EZ$2076,MATCH($B110&amp;$D110&amp;$B$6,Raw!$A$6:$A$2076,0),MATCH(H$6,Raw!$H$5:$EZ$5,0))/60/60/24,"-")</f>
        <v>6.3888888888888884E-3</v>
      </c>
      <c r="I110" s="203">
        <f>IFERROR(INDEX(Raw!$H$6:$EZ$2076,MATCH($B110&amp;$D110&amp;$B$6,Raw!$A$6:$A$2076,0),MATCH(I$6,Raw!$H$5:$EZ$5,0))/60/60/24,"-")</f>
        <v>1.1122685185185185E-2</v>
      </c>
      <c r="J110" s="149"/>
      <c r="K110" s="251">
        <f>IFERROR(INDEX(Raw!$H$6:$EZ$2076,MATCH($B110&amp;$D110&amp;$B$6,Raw!$A$6:$A$2076,0),MATCH(K$6,Raw!$H$5:$EZ$5,0)),"-")</f>
        <v>664</v>
      </c>
      <c r="L110" s="183"/>
      <c r="M110" s="251">
        <f>IFERROR(INDEX(Raw!$H$6:$EZ$2076,MATCH($B110&amp;$D110&amp;$B$6,Raw!$A$6:$A$2076,0),MATCH(M$6,Raw!$H$5:$EZ$5,0))/60/60,"-")</f>
        <v>81.517499999999998</v>
      </c>
      <c r="N110" s="195">
        <f>IFERROR(INDEX(Raw!$H$6:$EZ$2076,MATCH($B110&amp;$D110&amp;$B$6,Raw!$A$6:$A$2076,0),MATCH(N$6,Raw!$H$5:$EZ$5,0))/60/60/24,"-")</f>
        <v>5.115740740740741E-3</v>
      </c>
      <c r="O110" s="203">
        <f>IFERROR(INDEX(Raw!$H$6:$EZ$2076,MATCH($B110&amp;$D110&amp;$B$6,Raw!$A$6:$A$2076,0),MATCH(O$6,Raw!$H$5:$EZ$5,0))/60/60/24,"-")</f>
        <v>9.525462962962963E-3</v>
      </c>
      <c r="P110" s="149"/>
      <c r="Q110" s="149">
        <f>IFERROR(INDEX(Raw!$H$6:$EZ$2076,MATCH($B110&amp;$D110&amp;$B$6,Raw!$A$6:$A$2076,0),MATCH(Q$6,Raw!$H$5:$EZ$5,0)),"-")</f>
        <v>76415</v>
      </c>
      <c r="R110" s="149"/>
      <c r="S110" s="149">
        <f>IFERROR(INDEX(Raw!$H$6:$EZ$2076,MATCH($B110&amp;$D110&amp;$B$6,Raw!$A$6:$A$2076,0),MATCH(S$6,Raw!$H$5:$EZ$5,0))/60/60,"-")</f>
        <v>9946.1147222222226</v>
      </c>
      <c r="T110" s="195">
        <f>IFERROR(INDEX(Raw!$H$6:$EZ$2076,MATCH($B110&amp;$D110&amp;$B$6,Raw!$A$6:$A$2076,0),MATCH(T$6,Raw!$H$5:$EZ$5,0))/60/60/24,"-")</f>
        <v>5.4282407407407404E-3</v>
      </c>
      <c r="U110" s="203">
        <f>IFERROR(INDEX(Raw!$H$6:$EZ$2076,MATCH($B110&amp;$D110&amp;$B$6,Raw!$A$6:$A$2076,0),MATCH(U$6,Raw!$H$5:$EZ$5,0))/60/60/24,"-")</f>
        <v>9.6874999999999999E-3</v>
      </c>
      <c r="V110" s="149"/>
      <c r="W110" s="149">
        <f>IFERROR(INDEX(Raw!$H$6:$EZ$2076,MATCH($B110&amp;$D110&amp;$B$6,Raw!$A$6:$A$2076,0),MATCH(W$6,Raw!$H$5:$EZ$5,0)),"-")</f>
        <v>33216</v>
      </c>
      <c r="X110" s="149"/>
      <c r="Y110" s="149">
        <f>IFERROR(INDEX(Raw!$H$6:$EZ$2076,MATCH($B110&amp;$D110&amp;$B$6,Raw!$A$6:$A$2076,0),MATCH(Y$6,Raw!$H$5:$EZ$5,0))/60/60,"-")</f>
        <v>14458.302222222223</v>
      </c>
      <c r="Z110" s="195">
        <f>IFERROR(INDEX(Raw!$H$6:$EZ$2076,MATCH($B110&amp;$D110&amp;$B$6,Raw!$A$6:$A$2076,0),MATCH(Z$6,Raw!$H$5:$EZ$5,0))/60/60/24,"-")</f>
        <v>1.8136574074074072E-2</v>
      </c>
      <c r="AA110" s="203">
        <f>IFERROR(INDEX(Raw!$H$6:$EZ$2076,MATCH($B110&amp;$D110&amp;$B$6,Raw!$A$6:$A$2076,0),MATCH(AA$6,Raw!$H$5:$EZ$5,0))/60/60/24,"-")</f>
        <v>3.650462962962963E-2</v>
      </c>
      <c r="AB110" s="149"/>
      <c r="AC110" s="251">
        <f>IFERROR(INDEX(Raw!$H$6:$EZ$2076,MATCH($B110&amp;$D110&amp;$B$6,Raw!$A$6:$A$2076,0),MATCH(AC$6,Raw!$H$5:$EZ$5,0)),"-")</f>
        <v>12098</v>
      </c>
      <c r="AD110" s="183"/>
      <c r="AE110" s="251">
        <f>IFERROR(INDEX(Raw!$H$6:$EZ$2076,MATCH($B110&amp;$D110&amp;$B$6,Raw!$A$6:$A$2076,0),MATCH(AE$6,Raw!$H$5:$EZ$5,0))/60/60,"-")</f>
        <v>4749.4302777777775</v>
      </c>
      <c r="AF110" s="195">
        <f>IFERROR(INDEX(Raw!$H$6:$EZ$2076,MATCH($B110&amp;$D110&amp;$B$6,Raw!$A$6:$A$2076,0),MATCH(AF$6,Raw!$H$5:$EZ$5,0))/60/60/24,"-")</f>
        <v>1.6354166666666666E-2</v>
      </c>
      <c r="AG110" s="203">
        <f>IFERROR(INDEX(Raw!$H$6:$EZ$2076,MATCH($B110&amp;$D110&amp;$B$6,Raw!$A$6:$A$2076,0),MATCH(AG$6,Raw!$H$5:$EZ$5,0))/60/60/24,"-")</f>
        <v>3.5659722222222225E-2</v>
      </c>
      <c r="AH110" s="149"/>
      <c r="AI110" s="149">
        <f>IFERROR(INDEX(Raw!$H$6:$EZ$2076,MATCH($B110&amp;$D110&amp;$B$6,Raw!$A$6:$A$2076,0),MATCH(AI$6,Raw!$H$5:$EZ$5,0)),"-")</f>
        <v>339371</v>
      </c>
      <c r="AJ110" s="149"/>
      <c r="AK110" s="149">
        <f>IFERROR(INDEX(Raw!$H$6:$EZ$2076,MATCH($B110&amp;$D110&amp;$B$6,Raw!$A$6:$A$2076,0),MATCH(AK$6,Raw!$H$5:$EZ$5,0))/60/60,"-")</f>
        <v>158802.62861111111</v>
      </c>
      <c r="AL110" s="195">
        <f>IFERROR(INDEX(Raw!$H$6:$EZ$2076,MATCH($B110&amp;$D110&amp;$B$6,Raw!$A$6:$A$2076,0),MATCH(AL$6,Raw!$H$5:$EZ$5,0))/60/60/24,"-")</f>
        <v>1.9502314814814816E-2</v>
      </c>
      <c r="AM110" s="203">
        <f>IFERROR(INDEX(Raw!$H$6:$EZ$2076,MATCH($B110&amp;$D110&amp;$B$6,Raw!$A$6:$A$2076,0),MATCH(AM$6,Raw!$H$5:$EZ$5,0))/60/60/24,"-")</f>
        <v>3.9710648148148148E-2</v>
      </c>
      <c r="AN110" s="149"/>
      <c r="AO110" s="149">
        <f>IFERROR(INDEX(Raw!$H$6:$EZ$2076,MATCH($B110&amp;$D110&amp;$B$6,Raw!$A$6:$A$2076,0),MATCH(AO$6,Raw!$H$5:$EZ$5,0)),"-")</f>
        <v>11737</v>
      </c>
      <c r="AP110" s="149"/>
      <c r="AQ110" s="149">
        <f>IFERROR(INDEX(Raw!$H$6:$EZ$2076,MATCH($B110&amp;$D110&amp;$B$6,Raw!$A$6:$A$2076,0),MATCH(AQ$6,Raw!$H$5:$EZ$5,0))/60/60,"-")</f>
        <v>19546.892222222225</v>
      </c>
      <c r="AR110" s="195">
        <f>IFERROR(INDEX(Raw!$H$6:$EZ$2076,MATCH($B110&amp;$D110&amp;$B$6,Raw!$A$6:$A$2076,0),MATCH(AR$6,Raw!$H$5:$EZ$5,0))/60/60/24,"-")</f>
        <v>6.9386574074074073E-2</v>
      </c>
      <c r="AS110" s="203">
        <f>IFERROR(INDEX(Raw!$H$6:$EZ$2076,MATCH($B110&amp;$D110&amp;$B$6,Raw!$A$6:$A$2076,0),MATCH(AS$6,Raw!$H$5:$EZ$5,0))/60/60/24,"-")</f>
        <v>0.16238425925925928</v>
      </c>
      <c r="AT110" s="149"/>
      <c r="AU110" s="251">
        <f>IFERROR(INDEX(Raw!$H$6:$EZ$2076,MATCH($B110&amp;$D110&amp;$B$6,Raw!$A$6:$A$2076,0),MATCH(AU$6,Raw!$H$5:$EZ$5,0)),"-")</f>
        <v>5302</v>
      </c>
      <c r="AV110" s="183"/>
      <c r="AW110" s="251">
        <f>IFERROR(INDEX(Raw!$H$6:$EZ$2076,MATCH($B110&amp;$D110&amp;$B$6,Raw!$A$6:$A$2076,0),MATCH(AW$6,Raw!$H$5:$EZ$5,0))/60/60,"-")</f>
        <v>8118.7616666666672</v>
      </c>
      <c r="AX110" s="195">
        <f>IFERROR(INDEX(Raw!$H$6:$EZ$2076,MATCH($B110&amp;$D110&amp;$B$6,Raw!$A$6:$A$2076,0),MATCH(AX$6,Raw!$H$5:$EZ$5,0))/60/60/24,"-")</f>
        <v>6.3807870370370376E-2</v>
      </c>
      <c r="AY110" s="203">
        <f>IFERROR(INDEX(Raw!$H$6:$EZ$2076,MATCH($B110&amp;$D110&amp;$B$6,Raw!$A$6:$A$2076,0),MATCH(AY$6,Raw!$H$5:$EZ$5,0))/60/60/24,"-")</f>
        <v>0.14912037037037038</v>
      </c>
      <c r="AZ110" s="149"/>
      <c r="BA110" s="149">
        <f>IFERROR(INDEX(Raw!$H$6:$EZ$2076,MATCH($B110&amp;$D110&amp;$B$6,Raw!$A$6:$A$2076,0),MATCH(BA$6,Raw!$H$5:$EZ$5,0)),"-")</f>
        <v>11502</v>
      </c>
      <c r="BB110" s="149"/>
      <c r="BC110" s="149">
        <f>IFERROR(INDEX(Raw!$H$6:$EZ$2076,MATCH($B110&amp;$D110&amp;$B$6,Raw!$A$6:$A$2076,0),MATCH(BC$6,Raw!$H$5:$EZ$5,0))/60/60,"-")</f>
        <v>28991.651944444446</v>
      </c>
      <c r="BD110" s="195">
        <f>IFERROR(INDEX(Raw!$H$6:$EZ$2076,MATCH($B110&amp;$D110&amp;$B$6,Raw!$A$6:$A$2076,0),MATCH(BD$6,Raw!$H$5:$EZ$5,0))/60/60/24,"-")</f>
        <v>0.10502314814814813</v>
      </c>
      <c r="BE110" s="203">
        <f>IFERROR(INDEX(Raw!$H$6:$EZ$2076,MATCH($B110&amp;$D110&amp;$B$6,Raw!$A$6:$A$2076,0),MATCH(BE$6,Raw!$H$5:$EZ$5,0))/60/60/24,"-")</f>
        <v>0.26149305555555558</v>
      </c>
      <c r="BF110" s="149"/>
      <c r="BG110" s="149">
        <f>IFERROR(INDEX(Raw!$H$6:$EZ$2076,MATCH($B110&amp;$D110&amp;$B$6,Raw!$A$6:$A$2076,0),MATCH(BG$6,Raw!$H$5:$EZ$5,0)),"-")</f>
        <v>2193</v>
      </c>
      <c r="BH110" s="149"/>
      <c r="BI110" s="149">
        <f>IFERROR(INDEX(Raw!$H$6:$EZ$2076,MATCH($B110&amp;$D110&amp;$B$6,Raw!$A$6:$A$2076,0),MATCH(BI$6,Raw!$H$5:$EZ$5,0))/60/60,"-")</f>
        <v>5599.6799999999994</v>
      </c>
      <c r="BJ110" s="195">
        <f>IFERROR(INDEX(Raw!$H$6:$EZ$2076,MATCH($B110&amp;$D110&amp;$B$6,Raw!$A$6:$A$2076,0),MATCH(BJ$6,Raw!$H$5:$EZ$5,0))/60/60/24,"-")</f>
        <v>0.10638888888888888</v>
      </c>
      <c r="BK110" s="203">
        <f>IFERROR(INDEX(Raw!$H$6:$EZ$2076,MATCH($B110&amp;$D110&amp;$B$6,Raw!$A$6:$A$2076,0),MATCH(BK$6,Raw!$H$5:$EZ$5,0))/60/60/24,"-")</f>
        <v>0.27694444444444444</v>
      </c>
      <c r="BL110" s="149"/>
      <c r="BM110" s="250" t="s">
        <v>152</v>
      </c>
    </row>
    <row r="111" spans="1:65" x14ac:dyDescent="0.25">
      <c r="A111" s="188">
        <f t="shared" si="45"/>
        <v>45809</v>
      </c>
      <c r="B111" s="145" t="s">
        <v>151</v>
      </c>
      <c r="C111" s="137" t="s">
        <v>145</v>
      </c>
      <c r="D111" s="95" t="s">
        <v>145</v>
      </c>
      <c r="E111" s="250">
        <f>IFERROR(INDEX(Raw!$H$6:$EZ$2076,MATCH($B111&amp;$D111&amp;$B$6,Raw!$A$6:$A$2076,0),MATCH(E$6,Raw!$H$5:$EZ$5,0)),"-")</f>
        <v>1031</v>
      </c>
      <c r="F111" s="183"/>
      <c r="G111" s="251">
        <f>IFERROR(INDEX(Raw!$H$6:$EZ$2076,MATCH($B111&amp;$D111&amp;$B$6,Raw!$A$6:$A$2076,0),MATCH(G$6,Raw!$H$5:$EZ$5,0))/60/60,"-")</f>
        <v>160.08527777777778</v>
      </c>
      <c r="H111" s="195">
        <f>IFERROR(INDEX(Raw!$H$6:$EZ$2076,MATCH($B111&amp;$D111&amp;$B$6,Raw!$A$6:$A$2076,0),MATCH(H$6,Raw!$H$5:$EZ$5,0))/60/60/24,"-")</f>
        <v>6.4699074074074069E-3</v>
      </c>
      <c r="I111" s="203">
        <f>IFERROR(INDEX(Raw!$H$6:$EZ$2076,MATCH($B111&amp;$D111&amp;$B$6,Raw!$A$6:$A$2076,0),MATCH(I$6,Raw!$H$5:$EZ$5,0))/60/60/24,"-")</f>
        <v>1.1273148148148148E-2</v>
      </c>
      <c r="J111" s="149"/>
      <c r="K111" s="251">
        <f>IFERROR(INDEX(Raw!$H$6:$EZ$2076,MATCH($B111&amp;$D111&amp;$B$6,Raw!$A$6:$A$2076,0),MATCH(K$6,Raw!$H$5:$EZ$5,0)),"-")</f>
        <v>676</v>
      </c>
      <c r="L111" s="183"/>
      <c r="M111" s="251">
        <f>IFERROR(INDEX(Raw!$H$6:$EZ$2076,MATCH($B111&amp;$D111&amp;$B$6,Raw!$A$6:$A$2076,0),MATCH(M$6,Raw!$H$5:$EZ$5,0))/60/60,"-")</f>
        <v>94.645277777777764</v>
      </c>
      <c r="N111" s="195">
        <f>IFERROR(INDEX(Raw!$H$6:$EZ$2076,MATCH($B111&amp;$D111&amp;$B$6,Raw!$A$6:$A$2076,0),MATCH(N$6,Raw!$H$5:$EZ$5,0))/60/60/24,"-")</f>
        <v>5.8333333333333336E-3</v>
      </c>
      <c r="O111" s="203">
        <f>IFERROR(INDEX(Raw!$H$6:$EZ$2076,MATCH($B111&amp;$D111&amp;$B$6,Raw!$A$6:$A$2076,0),MATCH(O$6,Raw!$H$5:$EZ$5,0))/60/60/24,"-")</f>
        <v>1.113425925925926E-2</v>
      </c>
      <c r="P111" s="149"/>
      <c r="Q111" s="149">
        <f>IFERROR(INDEX(Raw!$H$6:$EZ$2076,MATCH($B111&amp;$D111&amp;$B$6,Raw!$A$6:$A$2076,0),MATCH(Q$6,Raw!$H$5:$EZ$5,0)),"-")</f>
        <v>76030</v>
      </c>
      <c r="R111" s="149"/>
      <c r="S111" s="149">
        <f>IFERROR(INDEX(Raw!$H$6:$EZ$2076,MATCH($B111&amp;$D111&amp;$B$6,Raw!$A$6:$A$2076,0),MATCH(S$6,Raw!$H$5:$EZ$5,0))/60/60,"-")</f>
        <v>10003.769166666667</v>
      </c>
      <c r="T111" s="195">
        <f>IFERROR(INDEX(Raw!$H$6:$EZ$2076,MATCH($B111&amp;$D111&amp;$B$6,Raw!$A$6:$A$2076,0),MATCH(T$6,Raw!$H$5:$EZ$5,0))/60/60/24,"-")</f>
        <v>5.4861111111111117E-3</v>
      </c>
      <c r="U111" s="203">
        <f>IFERROR(INDEX(Raw!$H$6:$EZ$2076,MATCH($B111&amp;$D111&amp;$B$6,Raw!$A$6:$A$2076,0),MATCH(U$6,Raw!$H$5:$EZ$5,0))/60/60/24,"-")</f>
        <v>9.7337962962962977E-3</v>
      </c>
      <c r="V111" s="149"/>
      <c r="W111" s="149">
        <f>IFERROR(INDEX(Raw!$H$6:$EZ$2076,MATCH($B111&amp;$D111&amp;$B$6,Raw!$A$6:$A$2076,0),MATCH(W$6,Raw!$H$5:$EZ$5,0)),"-")</f>
        <v>32700</v>
      </c>
      <c r="X111" s="149"/>
      <c r="Y111" s="149">
        <f>IFERROR(INDEX(Raw!$H$6:$EZ$2076,MATCH($B111&amp;$D111&amp;$B$6,Raw!$A$6:$A$2076,0),MATCH(Y$6,Raw!$H$5:$EZ$5,0))/60/60,"-")</f>
        <v>15181.227222222222</v>
      </c>
      <c r="Z111" s="195">
        <f>IFERROR(INDEX(Raw!$H$6:$EZ$2076,MATCH($B111&amp;$D111&amp;$B$6,Raw!$A$6:$A$2076,0),MATCH(Z$6,Raw!$H$5:$EZ$5,0))/60/60/24,"-")</f>
        <v>1.9340277777777779E-2</v>
      </c>
      <c r="AA111" s="203">
        <f>IFERROR(INDEX(Raw!$H$6:$EZ$2076,MATCH($B111&amp;$D111&amp;$B$6,Raw!$A$6:$A$2076,0),MATCH(AA$6,Raw!$H$5:$EZ$5,0))/60/60/24,"-")</f>
        <v>3.9282407407407412E-2</v>
      </c>
      <c r="AB111" s="149"/>
      <c r="AC111" s="251">
        <f>IFERROR(INDEX(Raw!$H$6:$EZ$2076,MATCH($B111&amp;$D111&amp;$B$6,Raw!$A$6:$A$2076,0),MATCH(AC$6,Raw!$H$5:$EZ$5,0)),"-")</f>
        <v>11817</v>
      </c>
      <c r="AD111" s="183"/>
      <c r="AE111" s="251">
        <f>IFERROR(INDEX(Raw!$H$6:$EZ$2076,MATCH($B111&amp;$D111&amp;$B$6,Raw!$A$6:$A$2076,0),MATCH(AE$6,Raw!$H$5:$EZ$5,0))/60/60,"-")</f>
        <v>5021.8472222222217</v>
      </c>
      <c r="AF111" s="195">
        <f>IFERROR(INDEX(Raw!$H$6:$EZ$2076,MATCH($B111&amp;$D111&amp;$B$6,Raw!$A$6:$A$2076,0),MATCH(AF$6,Raw!$H$5:$EZ$5,0))/60/60/24,"-")</f>
        <v>1.7708333333333333E-2</v>
      </c>
      <c r="AG111" s="203">
        <f>IFERROR(INDEX(Raw!$H$6:$EZ$2076,MATCH($B111&amp;$D111&amp;$B$6,Raw!$A$6:$A$2076,0),MATCH(AG$6,Raw!$H$5:$EZ$5,0))/60/60/24,"-")</f>
        <v>3.829861111111111E-2</v>
      </c>
      <c r="AH111" s="149"/>
      <c r="AI111" s="149">
        <f>IFERROR(INDEX(Raw!$H$6:$EZ$2076,MATCH($B111&amp;$D111&amp;$B$6,Raw!$A$6:$A$2076,0),MATCH(AI$6,Raw!$H$5:$EZ$5,0)),"-")</f>
        <v>334100</v>
      </c>
      <c r="AJ111" s="149"/>
      <c r="AK111" s="149">
        <f>IFERROR(INDEX(Raw!$H$6:$EZ$2076,MATCH($B111&amp;$D111&amp;$B$6,Raw!$A$6:$A$2076,0),MATCH(AK$6,Raw!$H$5:$EZ$5,0))/60/60,"-")</f>
        <v>166419.04361111112</v>
      </c>
      <c r="AL111" s="195">
        <f>IFERROR(INDEX(Raw!$H$6:$EZ$2076,MATCH($B111&amp;$D111&amp;$B$6,Raw!$A$6:$A$2076,0),MATCH(AL$6,Raw!$H$5:$EZ$5,0))/60/60/24,"-")</f>
        <v>2.0752314814814814E-2</v>
      </c>
      <c r="AM111" s="203">
        <f>IFERROR(INDEX(Raw!$H$6:$EZ$2076,MATCH($B111&amp;$D111&amp;$B$6,Raw!$A$6:$A$2076,0),MATCH(AM$6,Raw!$H$5:$EZ$5,0))/60/60/24,"-")</f>
        <v>4.2118055555555554E-2</v>
      </c>
      <c r="AN111" s="149"/>
      <c r="AO111" s="149">
        <f>IFERROR(INDEX(Raw!$H$6:$EZ$2076,MATCH($B111&amp;$D111&amp;$B$6,Raw!$A$6:$A$2076,0),MATCH(AO$6,Raw!$H$5:$EZ$5,0)),"-")</f>
        <v>11814</v>
      </c>
      <c r="AP111" s="149"/>
      <c r="AQ111" s="149">
        <f>IFERROR(INDEX(Raw!$H$6:$EZ$2076,MATCH($B111&amp;$D111&amp;$B$6,Raw!$A$6:$A$2076,0),MATCH(AQ$6,Raw!$H$5:$EZ$5,0))/60/60,"-")</f>
        <v>21969.833333333332</v>
      </c>
      <c r="AR111" s="195">
        <f>IFERROR(INDEX(Raw!$H$6:$EZ$2076,MATCH($B111&amp;$D111&amp;$B$6,Raw!$A$6:$A$2076,0),MATCH(AR$6,Raw!$H$5:$EZ$5,0))/60/60/24,"-")</f>
        <v>7.7488425925925919E-2</v>
      </c>
      <c r="AS111" s="203">
        <f>IFERROR(INDEX(Raw!$H$6:$EZ$2076,MATCH($B111&amp;$D111&amp;$B$6,Raw!$A$6:$A$2076,0),MATCH(AS$6,Raw!$H$5:$EZ$5,0))/60/60/24,"-")</f>
        <v>0.17512731481481481</v>
      </c>
      <c r="AT111" s="149"/>
      <c r="AU111" s="251">
        <f>IFERROR(INDEX(Raw!$H$6:$EZ$2076,MATCH($B111&amp;$D111&amp;$B$6,Raw!$A$6:$A$2076,0),MATCH(AU$6,Raw!$H$5:$EZ$5,0)),"-")</f>
        <v>5281</v>
      </c>
      <c r="AV111" s="183"/>
      <c r="AW111" s="251">
        <f>IFERROR(INDEX(Raw!$H$6:$EZ$2076,MATCH($B111&amp;$D111&amp;$B$6,Raw!$A$6:$A$2076,0),MATCH(AW$6,Raw!$H$5:$EZ$5,0))/60/60,"-")</f>
        <v>9521.7419444444458</v>
      </c>
      <c r="AX111" s="195">
        <f>IFERROR(INDEX(Raw!$H$6:$EZ$2076,MATCH($B111&amp;$D111&amp;$B$6,Raw!$A$6:$A$2076,0),MATCH(AX$6,Raw!$H$5:$EZ$5,0))/60/60/24,"-")</f>
        <v>7.5127314814814813E-2</v>
      </c>
      <c r="AY111" s="203">
        <f>IFERROR(INDEX(Raw!$H$6:$EZ$2076,MATCH($B111&amp;$D111&amp;$B$6,Raw!$A$6:$A$2076,0),MATCH(AY$6,Raw!$H$5:$EZ$5,0))/60/60/24,"-")</f>
        <v>0.17609953703703704</v>
      </c>
      <c r="AZ111" s="149"/>
      <c r="BA111" s="149">
        <f>IFERROR(INDEX(Raw!$H$6:$EZ$2076,MATCH($B111&amp;$D111&amp;$B$6,Raw!$A$6:$A$2076,0),MATCH(BA$6,Raw!$H$5:$EZ$5,0)),"-")</f>
        <v>11081</v>
      </c>
      <c r="BB111" s="149"/>
      <c r="BC111" s="149">
        <f>IFERROR(INDEX(Raw!$H$6:$EZ$2076,MATCH($B111&amp;$D111&amp;$B$6,Raw!$A$6:$A$2076,0),MATCH(BC$6,Raw!$H$5:$EZ$5,0))/60/60,"-")</f>
        <v>31060.183888888892</v>
      </c>
      <c r="BD111" s="195">
        <f>IFERROR(INDEX(Raw!$H$6:$EZ$2076,MATCH($B111&amp;$D111&amp;$B$6,Raw!$A$6:$A$2076,0),MATCH(BD$6,Raw!$H$5:$EZ$5,0))/60/60/24,"-")</f>
        <v>0.11679398148148147</v>
      </c>
      <c r="BE111" s="203">
        <f>IFERROR(INDEX(Raw!$H$6:$EZ$2076,MATCH($B111&amp;$D111&amp;$B$6,Raw!$A$6:$A$2076,0),MATCH(BE$6,Raw!$H$5:$EZ$5,0))/60/60/24,"-")</f>
        <v>0.2930902777777778</v>
      </c>
      <c r="BF111" s="149"/>
      <c r="BG111" s="149">
        <f>IFERROR(INDEX(Raw!$H$6:$EZ$2076,MATCH($B111&amp;$D111&amp;$B$6,Raw!$A$6:$A$2076,0),MATCH(BG$6,Raw!$H$5:$EZ$5,0)),"-")</f>
        <v>2139</v>
      </c>
      <c r="BH111" s="149"/>
      <c r="BI111" s="149">
        <f>IFERROR(INDEX(Raw!$H$6:$EZ$2076,MATCH($B111&amp;$D111&amp;$B$6,Raw!$A$6:$A$2076,0),MATCH(BI$6,Raw!$H$5:$EZ$5,0))/60/60,"-")</f>
        <v>5784.9572222222223</v>
      </c>
      <c r="BJ111" s="195">
        <f>IFERROR(INDEX(Raw!$H$6:$EZ$2076,MATCH($B111&amp;$D111&amp;$B$6,Raw!$A$6:$A$2076,0),MATCH(BJ$6,Raw!$H$5:$EZ$5,0))/60/60/24,"-")</f>
        <v>0.11268518518518521</v>
      </c>
      <c r="BK111" s="203">
        <f>IFERROR(INDEX(Raw!$H$6:$EZ$2076,MATCH($B111&amp;$D111&amp;$B$6,Raw!$A$6:$A$2076,0),MATCH(BK$6,Raw!$H$5:$EZ$5,0))/60/60/24,"-")</f>
        <v>0.29788194444444444</v>
      </c>
      <c r="BL111" s="149"/>
      <c r="BM111" s="250" t="s">
        <v>152</v>
      </c>
    </row>
    <row r="112" spans="1:65" ht="17.5" x14ac:dyDescent="0.35">
      <c r="A112" s="188">
        <f t="shared" si="45"/>
        <v>45839</v>
      </c>
      <c r="B112" s="145" t="s">
        <v>151</v>
      </c>
      <c r="C112" s="137" t="s">
        <v>146</v>
      </c>
      <c r="D112" s="99" t="s">
        <v>146</v>
      </c>
      <c r="E112" s="250">
        <f>IFERROR(INDEX(Raw!$H$6:$EZ$2076,MATCH($B112&amp;$D112&amp;$B$6,Raw!$A$6:$A$2076,0),MATCH(E$6,Raw!$H$5:$EZ$5,0)),"-")</f>
        <v>1032</v>
      </c>
      <c r="F112" s="183"/>
      <c r="G112" s="251">
        <f>IFERROR(INDEX(Raw!$H$6:$EZ$2076,MATCH($B112&amp;$D112&amp;$B$6,Raw!$A$6:$A$2076,0),MATCH(G$6,Raw!$H$5:$EZ$5,0))/60/60,"-")</f>
        <v>168.93694444444446</v>
      </c>
      <c r="H112" s="195">
        <f>IFERROR(INDEX(Raw!$H$6:$EZ$2076,MATCH($B112&amp;$D112&amp;$B$6,Raw!$A$6:$A$2076,0),MATCH(H$6,Raw!$H$5:$EZ$5,0))/60/60/24,"-")</f>
        <v>6.8171296296296287E-3</v>
      </c>
      <c r="I112" s="203">
        <f>IFERROR(INDEX(Raw!$H$6:$EZ$2076,MATCH($B112&amp;$D112&amp;$B$6,Raw!$A$6:$A$2076,0),MATCH(I$6,Raw!$H$5:$EZ$5,0))/60/60/24,"-")</f>
        <v>1.1840277777777778E-2</v>
      </c>
      <c r="J112" s="149"/>
      <c r="K112" s="251">
        <f>IFERROR(INDEX(Raw!$H$6:$EZ$2076,MATCH($B112&amp;$D112&amp;$B$6,Raw!$A$6:$A$2076,0),MATCH(K$6,Raw!$H$5:$EZ$5,0)),"-")</f>
        <v>764</v>
      </c>
      <c r="L112" s="183"/>
      <c r="M112" s="251">
        <f>IFERROR(INDEX(Raw!$H$6:$EZ$2076,MATCH($B112&amp;$D112&amp;$B$6,Raw!$A$6:$A$2076,0),MATCH(M$6,Raw!$H$5:$EZ$5,0))/60/60,"-")</f>
        <v>103.27472222222222</v>
      </c>
      <c r="N112" s="195">
        <f>IFERROR(INDEX(Raw!$H$6:$EZ$2076,MATCH($B112&amp;$D112&amp;$B$6,Raw!$A$6:$A$2076,0),MATCH(N$6,Raw!$H$5:$EZ$5,0))/60/60/24,"-")</f>
        <v>5.6365740740740742E-3</v>
      </c>
      <c r="O112" s="203">
        <f>IFERROR(INDEX(Raw!$H$6:$EZ$2076,MATCH($B112&amp;$D112&amp;$B$6,Raw!$A$6:$A$2076,0),MATCH(O$6,Raw!$H$5:$EZ$5,0))/60/60/24,"-")</f>
        <v>1.0590277777777777E-2</v>
      </c>
      <c r="P112" s="149"/>
      <c r="Q112" s="149">
        <f>IFERROR(INDEX(Raw!$H$6:$EZ$2076,MATCH($B112&amp;$D112&amp;$B$6,Raw!$A$6:$A$2076,0),MATCH(Q$6,Raw!$H$5:$EZ$5,0)),"-")</f>
        <v>77851</v>
      </c>
      <c r="R112" s="149"/>
      <c r="S112" s="149">
        <f>IFERROR(INDEX(Raw!$H$6:$EZ$2076,MATCH($B112&amp;$D112&amp;$B$6,Raw!$A$6:$A$2076,0),MATCH(S$6,Raw!$H$5:$EZ$5,0))/60/60,"-")</f>
        <v>10244.320555555554</v>
      </c>
      <c r="T112" s="195">
        <f>IFERROR(INDEX(Raw!$H$6:$EZ$2076,MATCH($B112&amp;$D112&amp;$B$6,Raw!$A$6:$A$2076,0),MATCH(T$6,Raw!$H$5:$EZ$5,0))/60/60/24,"-")</f>
        <v>5.4861111111111117E-3</v>
      </c>
      <c r="U112" s="203">
        <f>IFERROR(INDEX(Raw!$H$6:$EZ$2076,MATCH($B112&amp;$D112&amp;$B$6,Raw!$A$6:$A$2076,0),MATCH(U$6,Raw!$H$5:$EZ$5,0))/60/60/24,"-")</f>
        <v>9.8148148148148144E-3</v>
      </c>
      <c r="V112" s="149"/>
      <c r="W112" s="149">
        <f>IFERROR(INDEX(Raw!$H$6:$EZ$2076,MATCH($B112&amp;$D112&amp;$B$6,Raw!$A$6:$A$2076,0),MATCH(W$6,Raw!$H$5:$EZ$5,0)),"-")</f>
        <v>33641</v>
      </c>
      <c r="X112" s="149"/>
      <c r="Y112" s="149">
        <f>IFERROR(INDEX(Raw!$H$6:$EZ$2076,MATCH($B112&amp;$D112&amp;$B$6,Raw!$A$6:$A$2076,0),MATCH(Y$6,Raw!$H$5:$EZ$5,0))/60/60,"-")</f>
        <v>15094.943888888889</v>
      </c>
      <c r="Z112" s="195">
        <f>IFERROR(INDEX(Raw!$H$6:$EZ$2076,MATCH($B112&amp;$D112&amp;$B$6,Raw!$A$6:$A$2076,0),MATCH(Z$6,Raw!$H$5:$EZ$5,0))/60/60/24,"-")</f>
        <v>1.8692129629629631E-2</v>
      </c>
      <c r="AA112" s="203">
        <f>IFERROR(INDEX(Raw!$H$6:$EZ$2076,MATCH($B112&amp;$D112&amp;$B$6,Raw!$A$6:$A$2076,0),MATCH(AA$6,Raw!$H$5:$EZ$5,0))/60/60/24,"-")</f>
        <v>3.7453703703703704E-2</v>
      </c>
      <c r="AB112" s="149"/>
      <c r="AC112" s="251">
        <f>IFERROR(INDEX(Raw!$H$6:$EZ$2076,MATCH($B112&amp;$D112&amp;$B$6,Raw!$A$6:$A$2076,0),MATCH(AC$6,Raw!$H$5:$EZ$5,0)),"-")</f>
        <v>12612</v>
      </c>
      <c r="AD112" s="183"/>
      <c r="AE112" s="251">
        <f>IFERROR(INDEX(Raw!$H$6:$EZ$2076,MATCH($B112&amp;$D112&amp;$B$6,Raw!$A$6:$A$2076,0),MATCH(AE$6,Raw!$H$5:$EZ$5,0))/60/60,"-")</f>
        <v>5108.87</v>
      </c>
      <c r="AF112" s="195">
        <f>IFERROR(INDEX(Raw!$H$6:$EZ$2076,MATCH($B112&amp;$D112&amp;$B$6,Raw!$A$6:$A$2076,0),MATCH(AF$6,Raw!$H$5:$EZ$5,0))/60/60/24,"-")</f>
        <v>1.6875000000000001E-2</v>
      </c>
      <c r="AG112" s="203">
        <f>IFERROR(INDEX(Raw!$H$6:$EZ$2076,MATCH($B112&amp;$D112&amp;$B$6,Raw!$A$6:$A$2076,0),MATCH(AG$6,Raw!$H$5:$EZ$5,0))/60/60/24,"-")</f>
        <v>3.6527777777777777E-2</v>
      </c>
      <c r="AH112" s="149"/>
      <c r="AI112" s="149">
        <f>IFERROR(INDEX(Raw!$H$6:$EZ$2076,MATCH($B112&amp;$D112&amp;$B$6,Raw!$A$6:$A$2076,0),MATCH(AI$6,Raw!$H$5:$EZ$5,0)),"-")</f>
        <v>347220</v>
      </c>
      <c r="AJ112" s="149"/>
      <c r="AK112" s="149">
        <f>IFERROR(INDEX(Raw!$H$6:$EZ$2076,MATCH($B112&amp;$D112&amp;$B$6,Raw!$A$6:$A$2076,0),MATCH(AK$6,Raw!$H$5:$EZ$5,0))/60/60,"-")</f>
        <v>167325.19861111109</v>
      </c>
      <c r="AL112" s="195">
        <f>IFERROR(INDEX(Raw!$H$6:$EZ$2076,MATCH($B112&amp;$D112&amp;$B$6,Raw!$A$6:$A$2076,0),MATCH(AL$6,Raw!$H$5:$EZ$5,0))/60/60/24,"-")</f>
        <v>2.0081018518518519E-2</v>
      </c>
      <c r="AM112" s="203">
        <f>IFERROR(INDEX(Raw!$H$6:$EZ$2076,MATCH($B112&amp;$D112&amp;$B$6,Raw!$A$6:$A$2076,0),MATCH(AM$6,Raw!$H$5:$EZ$5,0))/60/60/24,"-")</f>
        <v>4.0694444444444443E-2</v>
      </c>
      <c r="AN112" s="149"/>
      <c r="AO112" s="149">
        <f>IFERROR(INDEX(Raw!$H$6:$EZ$2076,MATCH($B112&amp;$D112&amp;$B$6,Raw!$A$6:$A$2076,0),MATCH(AO$6,Raw!$H$5:$EZ$5,0)),"-")</f>
        <v>11951</v>
      </c>
      <c r="AP112" s="149"/>
      <c r="AQ112" s="149">
        <f>IFERROR(INDEX(Raw!$H$6:$EZ$2076,MATCH($B112&amp;$D112&amp;$B$6,Raw!$A$6:$A$2076,0),MATCH(AQ$6,Raw!$H$5:$EZ$5,0))/60/60,"-")</f>
        <v>22513.335555555554</v>
      </c>
      <c r="AR112" s="195">
        <f>IFERROR(INDEX(Raw!$H$6:$EZ$2076,MATCH($B112&amp;$D112&amp;$B$6,Raw!$A$6:$A$2076,0),MATCH(AR$6,Raw!$H$5:$EZ$5,0))/60/60/24,"-")</f>
        <v>7.8495370370370368E-2</v>
      </c>
      <c r="AS112" s="203">
        <f>IFERROR(INDEX(Raw!$H$6:$EZ$2076,MATCH($B112&amp;$D112&amp;$B$6,Raw!$A$6:$A$2076,0),MATCH(AS$6,Raw!$H$5:$EZ$5,0))/60/60/24,"-")</f>
        <v>0.17634259259259258</v>
      </c>
      <c r="AT112" s="149"/>
      <c r="AU112" s="251">
        <f>IFERROR(INDEX(Raw!$H$6:$EZ$2076,MATCH($B112&amp;$D112&amp;$B$6,Raw!$A$6:$A$2076,0),MATCH(AU$6,Raw!$H$5:$EZ$5,0)),"-")</f>
        <v>5495</v>
      </c>
      <c r="AV112" s="183"/>
      <c r="AW112" s="251">
        <f>IFERROR(INDEX(Raw!$H$6:$EZ$2076,MATCH($B112&amp;$D112&amp;$B$6,Raw!$A$6:$A$2076,0),MATCH(AW$6,Raw!$H$5:$EZ$5,0))/60/60,"-")</f>
        <v>9617.0294444444462</v>
      </c>
      <c r="AX112" s="195">
        <f>IFERROR(INDEX(Raw!$H$6:$EZ$2076,MATCH($B112&amp;$D112&amp;$B$6,Raw!$A$6:$A$2076,0),MATCH(AX$6,Raw!$H$5:$EZ$5,0))/60/60/24,"-")</f>
        <v>7.2928240740740738E-2</v>
      </c>
      <c r="AY112" s="203">
        <f>IFERROR(INDEX(Raw!$H$6:$EZ$2076,MATCH($B112&amp;$D112&amp;$B$6,Raw!$A$6:$A$2076,0),MATCH(AY$6,Raw!$H$5:$EZ$5,0))/60/60/24,"-")</f>
        <v>0.16921296296296295</v>
      </c>
      <c r="AZ112" s="149"/>
      <c r="BA112" s="149">
        <f>IFERROR(INDEX(Raw!$H$6:$EZ$2076,MATCH($B112&amp;$D112&amp;$B$6,Raw!$A$6:$A$2076,0),MATCH(BA$6,Raw!$H$5:$EZ$5,0)),"-")</f>
        <v>12186</v>
      </c>
      <c r="BB112" s="149"/>
      <c r="BC112" s="149">
        <f>IFERROR(INDEX(Raw!$H$6:$EZ$2076,MATCH($B112&amp;$D112&amp;$B$6,Raw!$A$6:$A$2076,0),MATCH(BC$6,Raw!$H$5:$EZ$5,0))/60/60,"-")</f>
        <v>30056.637222222223</v>
      </c>
      <c r="BD112" s="195">
        <f>IFERROR(INDEX(Raw!$H$6:$EZ$2076,MATCH($B112&amp;$D112&amp;$B$6,Raw!$A$6:$A$2076,0),MATCH(BD$6,Raw!$H$5:$EZ$5,0))/60/60/24,"-")</f>
        <v>0.10276620370370369</v>
      </c>
      <c r="BE112" s="203">
        <f>IFERROR(INDEX(Raw!$H$6:$EZ$2076,MATCH($B112&amp;$D112&amp;$B$6,Raw!$A$6:$A$2076,0),MATCH(BE$6,Raw!$H$5:$EZ$5,0))/60/60/24,"-")</f>
        <v>0.24158564814814812</v>
      </c>
      <c r="BF112" s="149"/>
      <c r="BG112" s="149">
        <f>IFERROR(INDEX(Raw!$H$6:$EZ$2076,MATCH($B112&amp;$D112&amp;$B$6,Raw!$A$6:$A$2076,0),MATCH(BG$6,Raw!$H$5:$EZ$5,0)),"-")</f>
        <v>2324</v>
      </c>
      <c r="BH112" s="149"/>
      <c r="BI112" s="149">
        <f>IFERROR(INDEX(Raw!$H$6:$EZ$2076,MATCH($B112&amp;$D112&amp;$B$6,Raw!$A$6:$A$2076,0),MATCH(BI$6,Raw!$H$5:$EZ$5,0))/60/60,"-")</f>
        <v>5956.7844444444445</v>
      </c>
      <c r="BJ112" s="195">
        <f>IFERROR(INDEX(Raw!$H$6:$EZ$2076,MATCH($B112&amp;$D112&amp;$B$6,Raw!$A$6:$A$2076,0),MATCH(BJ$6,Raw!$H$5:$EZ$5,0))/60/60/24,"-")</f>
        <v>0.10679398148148149</v>
      </c>
      <c r="BK112" s="203">
        <f>IFERROR(INDEX(Raw!$H$6:$EZ$2076,MATCH($B112&amp;$D112&amp;$B$6,Raw!$A$6:$A$2076,0),MATCH(BK$6,Raw!$H$5:$EZ$5,0))/60/60/24,"-")</f>
        <v>0.27196759259259257</v>
      </c>
      <c r="BL112" s="149"/>
      <c r="BM112" s="250" t="s">
        <v>152</v>
      </c>
    </row>
    <row r="113" spans="1:65" x14ac:dyDescent="0.25">
      <c r="A113" s="188">
        <f t="shared" si="45"/>
        <v>45870</v>
      </c>
      <c r="B113" s="145" t="s">
        <v>151</v>
      </c>
      <c r="C113" s="137" t="s">
        <v>135</v>
      </c>
      <c r="D113" s="2" t="s">
        <v>135</v>
      </c>
      <c r="E113" s="250">
        <f>IFERROR(INDEX(Raw!$H$6:$EZ$2076,MATCH($B113&amp;$D113&amp;$B$6,Raw!$A$6:$A$2076,0),MATCH(E$6,Raw!$H$5:$EZ$5,0)),"-")</f>
        <v>780</v>
      </c>
      <c r="F113" s="183"/>
      <c r="G113" s="251">
        <f>IFERROR(INDEX(Raw!$H$6:$EZ$2076,MATCH($B113&amp;$D113&amp;$B$6,Raw!$A$6:$A$2076,0),MATCH(G$6,Raw!$H$5:$EZ$5,0))/60/60,"-")</f>
        <v>117.49527777777777</v>
      </c>
      <c r="H113" s="195">
        <f>IFERROR(INDEX(Raw!$H$6:$EZ$2076,MATCH($B113&amp;$D113&amp;$B$6,Raw!$A$6:$A$2076,0),MATCH(H$6,Raw!$H$5:$EZ$5,0))/60/60/24,"-")</f>
        <v>6.2731481481481484E-3</v>
      </c>
      <c r="I113" s="203">
        <f>IFERROR(INDEX(Raw!$H$6:$EZ$2076,MATCH($B113&amp;$D113&amp;$B$6,Raw!$A$6:$A$2076,0),MATCH(I$6,Raw!$H$5:$EZ$5,0))/60/60/24,"-")</f>
        <v>1.1469907407407408E-2</v>
      </c>
      <c r="J113" s="149"/>
      <c r="K113" s="251">
        <f>IFERROR(INDEX(Raw!$H$6:$EZ$2076,MATCH($B113&amp;$D113&amp;$B$6,Raw!$A$6:$A$2076,0),MATCH(K$6,Raw!$H$5:$EZ$5,0)),"-")</f>
        <v>651</v>
      </c>
      <c r="L113" s="183"/>
      <c r="M113" s="251">
        <f>IFERROR(INDEX(Raw!$H$6:$EZ$2076,MATCH($B113&amp;$D113&amp;$B$6,Raw!$A$6:$A$2076,0),MATCH(M$6,Raw!$H$5:$EZ$5,0))/60/60,"-")</f>
        <v>84.075000000000003</v>
      </c>
      <c r="N113" s="195">
        <f>IFERROR(INDEX(Raw!$H$6:$EZ$2076,MATCH($B113&amp;$D113&amp;$B$6,Raw!$A$6:$A$2076,0),MATCH(N$6,Raw!$H$5:$EZ$5,0))/60/60/24,"-")</f>
        <v>5.3819444444444453E-3</v>
      </c>
      <c r="O113" s="203">
        <f>IFERROR(INDEX(Raw!$H$6:$EZ$2076,MATCH($B113&amp;$D113&amp;$B$6,Raw!$A$6:$A$2076,0),MATCH(O$6,Raw!$H$5:$EZ$5,0))/60/60/24,"-")</f>
        <v>9.6759259259259264E-3</v>
      </c>
      <c r="P113" s="149"/>
      <c r="Q113" s="149">
        <f>IFERROR(INDEX(Raw!$H$6:$EZ$2076,MATCH($B113&amp;$D113&amp;$B$6,Raw!$A$6:$A$2076,0),MATCH(Q$6,Raw!$H$5:$EZ$5,0)),"-")</f>
        <v>73144</v>
      </c>
      <c r="R113" s="149"/>
      <c r="S113" s="149">
        <f>IFERROR(INDEX(Raw!$H$6:$EZ$2076,MATCH($B113&amp;$D113&amp;$B$6,Raw!$A$6:$A$2076,0),MATCH(S$6,Raw!$H$5:$EZ$5,0))/60/60,"-")</f>
        <v>9475.1022222222218</v>
      </c>
      <c r="T113" s="195">
        <f>IFERROR(INDEX(Raw!$H$6:$EZ$2076,MATCH($B113&amp;$D113&amp;$B$6,Raw!$A$6:$A$2076,0),MATCH(T$6,Raw!$H$5:$EZ$5,0))/60/60/24,"-")</f>
        <v>5.3935185185185188E-3</v>
      </c>
      <c r="U113" s="203">
        <f>IFERROR(INDEX(Raw!$H$6:$EZ$2076,MATCH($B113&amp;$D113&amp;$B$6,Raw!$A$6:$A$2076,0),MATCH(U$6,Raw!$H$5:$EZ$5,0))/60/60/24,"-")</f>
        <v>9.6527777777777775E-3</v>
      </c>
      <c r="V113" s="149"/>
      <c r="W113" s="149">
        <f>IFERROR(INDEX(Raw!$H$6:$EZ$2076,MATCH($B113&amp;$D113&amp;$B$6,Raw!$A$6:$A$2076,0),MATCH(W$6,Raw!$H$5:$EZ$5,0)),"-")</f>
        <v>31331</v>
      </c>
      <c r="X113" s="149"/>
      <c r="Y113" s="149">
        <f>IFERROR(INDEX(Raw!$H$6:$EZ$2076,MATCH($B113&amp;$D113&amp;$B$6,Raw!$A$6:$A$2076,0),MATCH(Y$6,Raw!$H$5:$EZ$5,0))/60/60,"-")</f>
        <v>12659.455277777777</v>
      </c>
      <c r="Z113" s="195">
        <f>IFERROR(INDEX(Raw!$H$6:$EZ$2076,MATCH($B113&amp;$D113&amp;$B$6,Raw!$A$6:$A$2076,0),MATCH(Z$6,Raw!$H$5:$EZ$5,0))/60/60/24,"-")</f>
        <v>1.6840277777777777E-2</v>
      </c>
      <c r="AA113" s="203">
        <f>IFERROR(INDEX(Raw!$H$6:$EZ$2076,MATCH($B113&amp;$D113&amp;$B$6,Raw!$A$6:$A$2076,0),MATCH(AA$6,Raw!$H$5:$EZ$5,0))/60/60/24,"-")</f>
        <v>3.3831018518518517E-2</v>
      </c>
      <c r="AB113" s="149"/>
      <c r="AC113" s="251">
        <f>IFERROR(INDEX(Raw!$H$6:$EZ$2076,MATCH($B113&amp;$D113&amp;$B$6,Raw!$A$6:$A$2076,0),MATCH(AC$6,Raw!$H$5:$EZ$5,0)),"-")</f>
        <v>12308</v>
      </c>
      <c r="AD113" s="183"/>
      <c r="AE113" s="251">
        <f>IFERROR(INDEX(Raw!$H$6:$EZ$2076,MATCH($B113&amp;$D113&amp;$B$6,Raw!$A$6:$A$2076,0),MATCH(AE$6,Raw!$H$5:$EZ$5,0))/60/60,"-")</f>
        <v>4682.5438888888893</v>
      </c>
      <c r="AF113" s="195">
        <f>IFERROR(INDEX(Raw!$H$6:$EZ$2076,MATCH($B113&amp;$D113&amp;$B$6,Raw!$A$6:$A$2076,0),MATCH(AF$6,Raw!$H$5:$EZ$5,0))/60/60/24,"-")</f>
        <v>1.5856481481481482E-2</v>
      </c>
      <c r="AG113" s="203">
        <f>IFERROR(INDEX(Raw!$H$6:$EZ$2076,MATCH($B113&amp;$D113&amp;$B$6,Raw!$A$6:$A$2076,0),MATCH(AG$6,Raw!$H$5:$EZ$5,0))/60/60/24,"-")</f>
        <v>3.4212962962962966E-2</v>
      </c>
      <c r="AH113" s="149"/>
      <c r="AI113" s="149">
        <f>IFERROR(INDEX(Raw!$H$6:$EZ$2076,MATCH($B113&amp;$D113&amp;$B$6,Raw!$A$6:$A$2076,0),MATCH(AI$6,Raw!$H$5:$EZ$5,0)),"-")</f>
        <v>342269</v>
      </c>
      <c r="AJ113" s="149"/>
      <c r="AK113" s="149">
        <f>IFERROR(INDEX(Raw!$H$6:$EZ$2076,MATCH($B113&amp;$D113&amp;$B$6,Raw!$A$6:$A$2076,0),MATCH(AK$6,Raw!$H$5:$EZ$5,0))/60/60,"-")</f>
        <v>156177.59666666668</v>
      </c>
      <c r="AL113" s="195">
        <f>IFERROR(INDEX(Raw!$H$6:$EZ$2076,MATCH($B113&amp;$D113&amp;$B$6,Raw!$A$6:$A$2076,0),MATCH(AL$6,Raw!$H$5:$EZ$5,0))/60/60/24,"-")</f>
        <v>1.9016203703703705E-2</v>
      </c>
      <c r="AM113" s="203">
        <f>IFERROR(INDEX(Raw!$H$6:$EZ$2076,MATCH($B113&amp;$D113&amp;$B$6,Raw!$A$6:$A$2076,0),MATCH(AM$6,Raw!$H$5:$EZ$5,0))/60/60/24,"-")</f>
        <v>3.8437499999999999E-2</v>
      </c>
      <c r="AN113" s="149"/>
      <c r="AO113" s="149">
        <f>IFERROR(INDEX(Raw!$H$6:$EZ$2076,MATCH($B113&amp;$D113&amp;$B$6,Raw!$A$6:$A$2076,0),MATCH(AO$6,Raw!$H$5:$EZ$5,0)),"-")</f>
        <v>11723</v>
      </c>
      <c r="AP113" s="149"/>
      <c r="AQ113" s="149">
        <f>IFERROR(INDEX(Raw!$H$6:$EZ$2076,MATCH($B113&amp;$D113&amp;$B$6,Raw!$A$6:$A$2076,0),MATCH(AQ$6,Raw!$H$5:$EZ$5,0))/60/60,"-")</f>
        <v>17773.342500000002</v>
      </c>
      <c r="AR113" s="195">
        <f>IFERROR(INDEX(Raw!$H$6:$EZ$2076,MATCH($B113&amp;$D113&amp;$B$6,Raw!$A$6:$A$2076,0),MATCH(AR$6,Raw!$H$5:$EZ$5,0))/60/60/24,"-")</f>
        <v>6.3171296296296295E-2</v>
      </c>
      <c r="AS113" s="203">
        <f>IFERROR(INDEX(Raw!$H$6:$EZ$2076,MATCH($B113&amp;$D113&amp;$B$6,Raw!$A$6:$A$2076,0),MATCH(AS$6,Raw!$H$5:$EZ$5,0))/60/60/24,"-")</f>
        <v>0.14221064814814816</v>
      </c>
      <c r="AT113" s="149"/>
      <c r="AU113" s="251">
        <f>IFERROR(INDEX(Raw!$H$6:$EZ$2076,MATCH($B113&amp;$D113&amp;$B$6,Raw!$A$6:$A$2076,0),MATCH(AU$6,Raw!$H$5:$EZ$5,0)),"-")</f>
        <v>5246</v>
      </c>
      <c r="AV113" s="183"/>
      <c r="AW113" s="251">
        <f>IFERROR(INDEX(Raw!$H$6:$EZ$2076,MATCH($B113&amp;$D113&amp;$B$6,Raw!$A$6:$A$2076,0),MATCH(AW$6,Raw!$H$5:$EZ$5,0))/60/60,"-")</f>
        <v>8125.7719444444438</v>
      </c>
      <c r="AX113" s="195">
        <f>IFERROR(INDEX(Raw!$H$6:$EZ$2076,MATCH($B113&amp;$D113&amp;$B$6,Raw!$A$6:$A$2076,0),MATCH(AX$6,Raw!$H$5:$EZ$5,0))/60/60/24,"-")</f>
        <v>6.4537037037037046E-2</v>
      </c>
      <c r="AY113" s="203">
        <f>IFERROR(INDEX(Raw!$H$6:$EZ$2076,MATCH($B113&amp;$D113&amp;$B$6,Raw!$A$6:$A$2076,0),MATCH(AY$6,Raw!$H$5:$EZ$5,0))/60/60/24,"-")</f>
        <v>0.15282407407407408</v>
      </c>
      <c r="AZ113" s="149"/>
      <c r="BA113" s="149">
        <f>IFERROR(INDEX(Raw!$H$6:$EZ$2076,MATCH($B113&amp;$D113&amp;$B$6,Raw!$A$6:$A$2076,0),MATCH(BA$6,Raw!$H$5:$EZ$5,0)),"-")</f>
        <v>11534</v>
      </c>
      <c r="BB113" s="149"/>
      <c r="BC113" s="149">
        <f>IFERROR(INDEX(Raw!$H$6:$EZ$2076,MATCH($B113&amp;$D113&amp;$B$6,Raw!$A$6:$A$2076,0),MATCH(BC$6,Raw!$H$5:$EZ$5,0))/60/60,"-")</f>
        <v>25755.544166666667</v>
      </c>
      <c r="BD113" s="195">
        <f>IFERROR(INDEX(Raw!$H$6:$EZ$2076,MATCH($B113&amp;$D113&amp;$B$6,Raw!$A$6:$A$2076,0),MATCH(BD$6,Raw!$H$5:$EZ$5,0))/60/60/24,"-")</f>
        <v>9.3043981481481464E-2</v>
      </c>
      <c r="BE113" s="203">
        <f>IFERROR(INDEX(Raw!$H$6:$EZ$2076,MATCH($B113&amp;$D113&amp;$B$6,Raw!$A$6:$A$2076,0),MATCH(BE$6,Raw!$H$5:$EZ$5,0))/60/60/24,"-")</f>
        <v>0.22016203703703707</v>
      </c>
      <c r="BF113" s="149"/>
      <c r="BG113" s="149">
        <f>IFERROR(INDEX(Raw!$H$6:$EZ$2076,MATCH($B113&amp;$D113&amp;$B$6,Raw!$A$6:$A$2076,0),MATCH(BG$6,Raw!$H$5:$EZ$5,0)),"-")</f>
        <v>2238</v>
      </c>
      <c r="BH113" s="149"/>
      <c r="BI113" s="149">
        <f>IFERROR(INDEX(Raw!$H$6:$EZ$2076,MATCH($B113&amp;$D113&amp;$B$6,Raw!$A$6:$A$2076,0),MATCH(BI$6,Raw!$H$5:$EZ$5,0))/60/60,"-")</f>
        <v>4967.9022222222229</v>
      </c>
      <c r="BJ113" s="195">
        <f>IFERROR(INDEX(Raw!$H$6:$EZ$2076,MATCH($B113&amp;$D113&amp;$B$6,Raw!$A$6:$A$2076,0),MATCH(BJ$6,Raw!$H$5:$EZ$5,0))/60/60/24,"-")</f>
        <v>9.2488425925925932E-2</v>
      </c>
      <c r="BK113" s="203">
        <f>IFERROR(INDEX(Raw!$H$6:$EZ$2076,MATCH($B113&amp;$D113&amp;$B$6,Raw!$A$6:$A$2076,0),MATCH(BK$6,Raw!$H$5:$EZ$5,0))/60/60/24,"-")</f>
        <v>0.24226851851851852</v>
      </c>
      <c r="BL113" s="149"/>
      <c r="BM113" s="250" t="s">
        <v>152</v>
      </c>
    </row>
    <row r="114" spans="1:65" x14ac:dyDescent="0.25">
      <c r="A114" s="188">
        <f t="shared" si="45"/>
        <v>45901</v>
      </c>
      <c r="B114" s="145" t="s">
        <v>151</v>
      </c>
      <c r="C114" s="137" t="s">
        <v>149</v>
      </c>
      <c r="D114" s="95" t="s">
        <v>136</v>
      </c>
      <c r="E114" s="250">
        <f>IFERROR(INDEX(Raw!$H$6:$EZ$2076,MATCH($B114&amp;$D114&amp;$B$6,Raw!$A$6:$A$2076,0),MATCH(E$6,Raw!$H$5:$EZ$5,0)),"-")</f>
        <v>923</v>
      </c>
      <c r="F114" s="183"/>
      <c r="G114" s="251">
        <f>IFERROR(INDEX(Raw!$H$6:$EZ$2076,MATCH($B114&amp;$D114&amp;$B$6,Raw!$A$6:$A$2076,0),MATCH(G$6,Raw!$H$5:$EZ$5,0))/60/60,"-")</f>
        <v>144.11222222222221</v>
      </c>
      <c r="H114" s="195">
        <f>IFERROR(INDEX(Raw!$H$6:$EZ$2076,MATCH($B114&amp;$D114&amp;$B$6,Raw!$A$6:$A$2076,0),MATCH(H$6,Raw!$H$5:$EZ$5,0))/60/60/24,"-")</f>
        <v>6.5046296296296302E-3</v>
      </c>
      <c r="I114" s="203">
        <f>IFERROR(INDEX(Raw!$H$6:$EZ$2076,MATCH($B114&amp;$D114&amp;$B$6,Raw!$A$6:$A$2076,0),MATCH(I$6,Raw!$H$5:$EZ$5,0))/60/60/24,"-")</f>
        <v>1.1319444444444444E-2</v>
      </c>
      <c r="J114" s="149"/>
      <c r="K114" s="251">
        <f>IFERROR(INDEX(Raw!$H$6:$EZ$2076,MATCH($B114&amp;$D114&amp;$B$6,Raw!$A$6:$A$2076,0),MATCH(K$6,Raw!$H$5:$EZ$5,0)),"-")</f>
        <v>782</v>
      </c>
      <c r="L114" s="183"/>
      <c r="M114" s="251">
        <f>IFERROR(INDEX(Raw!$H$6:$EZ$2076,MATCH($B114&amp;$D114&amp;$B$6,Raw!$A$6:$A$2076,0),MATCH(M$6,Raw!$H$5:$EZ$5,0))/60/60,"-")</f>
        <v>103.62694444444445</v>
      </c>
      <c r="N114" s="195">
        <f>IFERROR(INDEX(Raw!$H$6:$EZ$2076,MATCH($B114&amp;$D114&amp;$B$6,Raw!$A$6:$A$2076,0),MATCH(N$6,Raw!$H$5:$EZ$5,0))/60/60/24,"-")</f>
        <v>5.5208333333333333E-3</v>
      </c>
      <c r="O114" s="203">
        <f>IFERROR(INDEX(Raw!$H$6:$EZ$2076,MATCH($B114&amp;$D114&amp;$B$6,Raw!$A$6:$A$2076,0),MATCH(O$6,Raw!$H$5:$EZ$5,0))/60/60/24,"-")</f>
        <v>1.0543981481481481E-2</v>
      </c>
      <c r="P114" s="149"/>
      <c r="Q114" s="149">
        <f>IFERROR(INDEX(Raw!$H$6:$EZ$2076,MATCH($B114&amp;$D114&amp;$B$6,Raw!$A$6:$A$2076,0),MATCH(Q$6,Raw!$H$5:$EZ$5,0)),"-")</f>
        <v>72769</v>
      </c>
      <c r="R114" s="149"/>
      <c r="S114" s="149">
        <f>IFERROR(INDEX(Raw!$H$6:$EZ$2076,MATCH($B114&amp;$D114&amp;$B$6,Raw!$A$6:$A$2076,0),MATCH(S$6,Raw!$H$5:$EZ$5,0))/60/60,"-")</f>
        <v>9704.5022222222215</v>
      </c>
      <c r="T114" s="195">
        <f>IFERROR(INDEX(Raw!$H$6:$EZ$2076,MATCH($B114&amp;$D114&amp;$B$6,Raw!$A$6:$A$2076,0),MATCH(T$6,Raw!$H$5:$EZ$5,0))/60/60/24,"-")</f>
        <v>5.5555555555555558E-3</v>
      </c>
      <c r="U114" s="203">
        <f>IFERROR(INDEX(Raw!$H$6:$EZ$2076,MATCH($B114&amp;$D114&amp;$B$6,Raw!$A$6:$A$2076,0),MATCH(U$6,Raw!$H$5:$EZ$5,0))/60/60/24,"-")</f>
        <v>9.8726851851851857E-3</v>
      </c>
      <c r="V114" s="149"/>
      <c r="W114" s="149">
        <f>IFERROR(INDEX(Raw!$H$6:$EZ$2076,MATCH($B114&amp;$D114&amp;$B$6,Raw!$A$6:$A$2076,0),MATCH(W$6,Raw!$H$5:$EZ$5,0)),"-")</f>
        <v>33395</v>
      </c>
      <c r="X114" s="149"/>
      <c r="Y114" s="149">
        <f>IFERROR(INDEX(Raw!$H$6:$EZ$2076,MATCH($B114&amp;$D114&amp;$B$6,Raw!$A$6:$A$2076,0),MATCH(Y$6,Raw!$H$5:$EZ$5,0))/60/60,"-")</f>
        <v>16590.214166666665</v>
      </c>
      <c r="Z114" s="195">
        <f>IFERROR(INDEX(Raw!$H$6:$EZ$2076,MATCH($B114&amp;$D114&amp;$B$6,Raw!$A$6:$A$2076,0),MATCH(Z$6,Raw!$H$5:$EZ$5,0))/60/60/24,"-")</f>
        <v>2.0694444444444446E-2</v>
      </c>
      <c r="AA114" s="203">
        <f>IFERROR(INDEX(Raw!$H$6:$EZ$2076,MATCH($B114&amp;$D114&amp;$B$6,Raw!$A$6:$A$2076,0),MATCH(AA$6,Raw!$H$5:$EZ$5,0))/60/60/24,"-")</f>
        <v>4.2500000000000003E-2</v>
      </c>
      <c r="AB114" s="149"/>
      <c r="AC114" s="251">
        <f>IFERROR(INDEX(Raw!$H$6:$EZ$2076,MATCH($B114&amp;$D114&amp;$B$6,Raw!$A$6:$A$2076,0),MATCH(AC$6,Raw!$H$5:$EZ$5,0)),"-")</f>
        <v>12664</v>
      </c>
      <c r="AD114" s="183"/>
      <c r="AE114" s="251">
        <f>IFERROR(INDEX(Raw!$H$6:$EZ$2076,MATCH($B114&amp;$D114&amp;$B$6,Raw!$A$6:$A$2076,0),MATCH(AE$6,Raw!$H$5:$EZ$5,0))/60/60,"-")</f>
        <v>5603.8808333333327</v>
      </c>
      <c r="AF114" s="195">
        <f>IFERROR(INDEX(Raw!$H$6:$EZ$2076,MATCH($B114&amp;$D114&amp;$B$6,Raw!$A$6:$A$2076,0),MATCH(AF$6,Raw!$H$5:$EZ$5,0))/60/60/24,"-")</f>
        <v>1.8437499999999999E-2</v>
      </c>
      <c r="AG114" s="203">
        <f>IFERROR(INDEX(Raw!$H$6:$EZ$2076,MATCH($B114&amp;$D114&amp;$B$6,Raw!$A$6:$A$2076,0),MATCH(AG$6,Raw!$H$5:$EZ$5,0))/60/60/24,"-")</f>
        <v>3.9965277777777773E-2</v>
      </c>
      <c r="AH114" s="149"/>
      <c r="AI114" s="149">
        <f>IFERROR(INDEX(Raw!$H$6:$EZ$2076,MATCH($B114&amp;$D114&amp;$B$6,Raw!$A$6:$A$2076,0),MATCH(AI$6,Raw!$H$5:$EZ$5,0)),"-")</f>
        <v>339138</v>
      </c>
      <c r="AJ114" s="149"/>
      <c r="AK114" s="149">
        <f>IFERROR(INDEX(Raw!$H$6:$EZ$2076,MATCH($B114&amp;$D114&amp;$B$6,Raw!$A$6:$A$2076,0),MATCH(AK$6,Raw!$H$5:$EZ$5,0))/60/60,"-")</f>
        <v>175333.99250000002</v>
      </c>
      <c r="AL114" s="195">
        <f>IFERROR(INDEX(Raw!$H$6:$EZ$2076,MATCH($B114&amp;$D114&amp;$B$6,Raw!$A$6:$A$2076,0),MATCH(AL$6,Raw!$H$5:$EZ$5,0))/60/60/24,"-")</f>
        <v>2.1539351851851851E-2</v>
      </c>
      <c r="AM114" s="203">
        <f>IFERROR(INDEX(Raw!$H$6:$EZ$2076,MATCH($B114&amp;$D114&amp;$B$6,Raw!$A$6:$A$2076,0),MATCH(AM$6,Raw!$H$5:$EZ$5,0))/60/60/24,"-")</f>
        <v>4.4374999999999998E-2</v>
      </c>
      <c r="AN114" s="149"/>
      <c r="AO114" s="149">
        <f>IFERROR(INDEX(Raw!$H$6:$EZ$2076,MATCH($B114&amp;$D114&amp;$B$6,Raw!$A$6:$A$2076,0),MATCH(AO$6,Raw!$H$5:$EZ$5,0)),"-")</f>
        <v>11491</v>
      </c>
      <c r="AP114" s="149"/>
      <c r="AQ114" s="149">
        <f>IFERROR(INDEX(Raw!$H$6:$EZ$2076,MATCH($B114&amp;$D114&amp;$B$6,Raw!$A$6:$A$2076,0),MATCH(AQ$6,Raw!$H$5:$EZ$5,0))/60/60,"-")</f>
        <v>23870.004444444443</v>
      </c>
      <c r="AR114" s="195">
        <f>IFERROR(INDEX(Raw!$H$6:$EZ$2076,MATCH($B114&amp;$D114&amp;$B$6,Raw!$A$6:$A$2076,0),MATCH(AR$6,Raw!$H$5:$EZ$5,0))/60/60/24,"-")</f>
        <v>8.6550925925925934E-2</v>
      </c>
      <c r="AS114" s="203">
        <f>IFERROR(INDEX(Raw!$H$6:$EZ$2076,MATCH($B114&amp;$D114&amp;$B$6,Raw!$A$6:$A$2076,0),MATCH(AS$6,Raw!$H$5:$EZ$5,0))/60/60/24,"-")</f>
        <v>0.20118055555555556</v>
      </c>
      <c r="AT114" s="149"/>
      <c r="AU114" s="251">
        <f>IFERROR(INDEX(Raw!$H$6:$EZ$2076,MATCH($B114&amp;$D114&amp;$B$6,Raw!$A$6:$A$2076,0),MATCH(AU$6,Raw!$H$5:$EZ$5,0)),"-")</f>
        <v>5132</v>
      </c>
      <c r="AV114" s="183"/>
      <c r="AW114" s="251">
        <f>IFERROR(INDEX(Raw!$H$6:$EZ$2076,MATCH($B114&amp;$D114&amp;$B$6,Raw!$A$6:$A$2076,0),MATCH(AW$6,Raw!$H$5:$EZ$5,0))/60/60,"-")</f>
        <v>9722.682777777778</v>
      </c>
      <c r="AX114" s="195">
        <f>IFERROR(INDEX(Raw!$H$6:$EZ$2076,MATCH($B114&amp;$D114&amp;$B$6,Raw!$A$6:$A$2076,0),MATCH(AX$6,Raw!$H$5:$EZ$5,0))/60/60/24,"-")</f>
        <v>7.8935185185185192E-2</v>
      </c>
      <c r="AY114" s="203">
        <f>IFERROR(INDEX(Raw!$H$6:$EZ$2076,MATCH($B114&amp;$D114&amp;$B$6,Raw!$A$6:$A$2076,0),MATCH(AY$6,Raw!$H$5:$EZ$5,0))/60/60/24,"-")</f>
        <v>0.18914351851851852</v>
      </c>
      <c r="AZ114" s="149"/>
      <c r="BA114" s="149">
        <f>IFERROR(INDEX(Raw!$H$6:$EZ$2076,MATCH($B114&amp;$D114&amp;$B$6,Raw!$A$6:$A$2076,0),MATCH(BA$6,Raw!$H$5:$EZ$5,0)),"-")</f>
        <v>10794</v>
      </c>
      <c r="BB114" s="149"/>
      <c r="BC114" s="149">
        <f>IFERROR(INDEX(Raw!$H$6:$EZ$2076,MATCH($B114&amp;$D114&amp;$B$6,Raw!$A$6:$A$2076,0),MATCH(BC$6,Raw!$H$5:$EZ$5,0))/60/60,"-")</f>
        <v>32255.175833333335</v>
      </c>
      <c r="BD114" s="195">
        <f>IFERROR(INDEX(Raw!$H$6:$EZ$2076,MATCH($B114&amp;$D114&amp;$B$6,Raw!$A$6:$A$2076,0),MATCH(BD$6,Raw!$H$5:$EZ$5,0))/60/60/24,"-")</f>
        <v>0.12451388888888891</v>
      </c>
      <c r="BE114" s="203">
        <f>IFERROR(INDEX(Raw!$H$6:$EZ$2076,MATCH($B114&amp;$D114&amp;$B$6,Raw!$A$6:$A$2076,0),MATCH(BE$6,Raw!$H$5:$EZ$5,0))/60/60/24,"-")</f>
        <v>0.30268518518518522</v>
      </c>
      <c r="BF114" s="149"/>
      <c r="BG114" s="149">
        <f>IFERROR(INDEX(Raw!$H$6:$EZ$2076,MATCH($B114&amp;$D114&amp;$B$6,Raw!$A$6:$A$2076,0),MATCH(BG$6,Raw!$H$5:$EZ$5,0)),"-")</f>
        <v>2276</v>
      </c>
      <c r="BH114" s="149"/>
      <c r="BI114" s="149">
        <f>IFERROR(INDEX(Raw!$H$6:$EZ$2076,MATCH($B114&amp;$D114&amp;$B$6,Raw!$A$6:$A$2076,0),MATCH(BI$6,Raw!$H$5:$EZ$5,0))/60/60,"-")</f>
        <v>6592.0272222222229</v>
      </c>
      <c r="BJ114" s="195">
        <f>IFERROR(INDEX(Raw!$H$6:$EZ$2076,MATCH($B114&amp;$D114&amp;$B$6,Raw!$A$6:$A$2076,0),MATCH(BJ$6,Raw!$H$5:$EZ$5,0))/60/60/24,"-")</f>
        <v>0.12068287037037036</v>
      </c>
      <c r="BK114" s="203">
        <f>IFERROR(INDEX(Raw!$H$6:$EZ$2076,MATCH($B114&amp;$D114&amp;$B$6,Raw!$A$6:$A$2076,0),MATCH(BK$6,Raw!$H$5:$EZ$5,0))/60/60/24,"-")</f>
        <v>0.30665509259259255</v>
      </c>
      <c r="BL114" s="149"/>
      <c r="BM114" s="250" t="s">
        <v>152</v>
      </c>
    </row>
    <row r="115" spans="1:65" ht="17.5" x14ac:dyDescent="0.35">
      <c r="A115" s="188">
        <f t="shared" si="45"/>
        <v>45931</v>
      </c>
      <c r="B115" s="145" t="s">
        <v>151</v>
      </c>
      <c r="C115" s="137" t="s">
        <v>150</v>
      </c>
      <c r="D115" s="101" t="s">
        <v>137</v>
      </c>
      <c r="E115" s="250">
        <f>IFERROR(INDEX(Raw!$H$6:$EZ$2076,MATCH($B115&amp;$D115&amp;$B$6,Raw!$A$6:$A$2076,0),MATCH(E$6,Raw!$H$5:$EZ$5,0)),"-")</f>
        <v>963</v>
      </c>
      <c r="F115" s="183"/>
      <c r="G115" s="251">
        <f>IFERROR(INDEX(Raw!$H$6:$EZ$2076,MATCH($B115&amp;$D115&amp;$B$6,Raw!$A$6:$A$2076,0),MATCH(G$6,Raw!$H$5:$EZ$5,0))/60/60,"-")</f>
        <v>153.24472222222221</v>
      </c>
      <c r="H115" s="195">
        <f>IFERROR(INDEX(Raw!$H$6:$EZ$2076,MATCH($B115&amp;$D115&amp;$B$6,Raw!$A$6:$A$2076,0),MATCH(H$6,Raw!$H$5:$EZ$5,0))/60/60/24,"-")</f>
        <v>6.6319444444444446E-3</v>
      </c>
      <c r="I115" s="203">
        <f>IFERROR(INDEX(Raw!$H$6:$EZ$2076,MATCH($B115&amp;$D115&amp;$B$6,Raw!$A$6:$A$2076,0),MATCH(I$6,Raw!$H$5:$EZ$5,0))/60/60/24,"-")</f>
        <v>1.1956018518518517E-2</v>
      </c>
      <c r="J115" s="149"/>
      <c r="K115" s="251">
        <f>IFERROR(INDEX(Raw!$H$6:$EZ$2076,MATCH($B115&amp;$D115&amp;$B$6,Raw!$A$6:$A$2076,0),MATCH(K$6,Raw!$H$5:$EZ$5,0)),"-")</f>
        <v>851</v>
      </c>
      <c r="L115" s="183"/>
      <c r="M115" s="251">
        <f>IFERROR(INDEX(Raw!$H$6:$EZ$2076,MATCH($B115&amp;$D115&amp;$B$6,Raw!$A$6:$A$2076,0),MATCH(M$6,Raw!$H$5:$EZ$5,0))/60/60,"-")</f>
        <v>114.26083333333332</v>
      </c>
      <c r="N115" s="195">
        <f>IFERROR(INDEX(Raw!$H$6:$EZ$2076,MATCH($B115&amp;$D115&amp;$B$6,Raw!$A$6:$A$2076,0),MATCH(N$6,Raw!$H$5:$EZ$5,0))/60/60/24,"-")</f>
        <v>5.5902777777777782E-3</v>
      </c>
      <c r="O115" s="203">
        <f>IFERROR(INDEX(Raw!$H$6:$EZ$2076,MATCH($B115&amp;$D115&amp;$B$6,Raw!$A$6:$A$2076,0),MATCH(O$6,Raw!$H$5:$EZ$5,0))/60/60/24,"-")</f>
        <v>1.0219907407407408E-2</v>
      </c>
      <c r="P115" s="149"/>
      <c r="Q115" s="149">
        <f>IFERROR(INDEX(Raw!$H$6:$EZ$2076,MATCH($B115&amp;$D115&amp;$B$6,Raw!$A$6:$A$2076,0),MATCH(Q$6,Raw!$H$5:$EZ$5,0)),"-")</f>
        <v>79300</v>
      </c>
      <c r="R115" s="149"/>
      <c r="S115" s="149">
        <f>IFERROR(INDEX(Raw!$H$6:$EZ$2076,MATCH($B115&amp;$D115&amp;$B$6,Raw!$A$6:$A$2076,0),MATCH(S$6,Raw!$H$5:$EZ$5,0))/60/60,"-")</f>
        <v>10568.946111111112</v>
      </c>
      <c r="T115" s="195">
        <f>IFERROR(INDEX(Raw!$H$6:$EZ$2076,MATCH($B115&amp;$D115&amp;$B$6,Raw!$A$6:$A$2076,0),MATCH(T$6,Raw!$H$5:$EZ$5,0))/60/60/24,"-")</f>
        <v>5.5555555555555558E-3</v>
      </c>
      <c r="U115" s="203">
        <f>IFERROR(INDEX(Raw!$H$6:$EZ$2076,MATCH($B115&amp;$D115&amp;$B$6,Raw!$A$6:$A$2076,0),MATCH(U$6,Raw!$H$5:$EZ$5,0))/60/60/24,"-")</f>
        <v>9.9074074074074082E-3</v>
      </c>
      <c r="V115" s="149"/>
      <c r="W115" s="149">
        <f>IFERROR(INDEX(Raw!$H$6:$EZ$2076,MATCH($B115&amp;$D115&amp;$B$6,Raw!$A$6:$A$2076,0),MATCH(W$6,Raw!$H$5:$EZ$5,0)),"-")</f>
        <v>36201</v>
      </c>
      <c r="X115" s="149"/>
      <c r="Y115" s="149">
        <f>IFERROR(INDEX(Raw!$H$6:$EZ$2076,MATCH($B115&amp;$D115&amp;$B$6,Raw!$A$6:$A$2076,0),MATCH(Y$6,Raw!$H$5:$EZ$5,0))/60/60,"-")</f>
        <v>19187.454722222225</v>
      </c>
      <c r="Z115" s="195">
        <f>IFERROR(INDEX(Raw!$H$6:$EZ$2076,MATCH($B115&amp;$D115&amp;$B$6,Raw!$A$6:$A$2076,0),MATCH(Z$6,Raw!$H$5:$EZ$5,0))/60/60/24,"-")</f>
        <v>2.2083333333333333E-2</v>
      </c>
      <c r="AA115" s="203">
        <f>IFERROR(INDEX(Raw!$H$6:$EZ$2076,MATCH($B115&amp;$D115&amp;$B$6,Raw!$A$6:$A$2076,0),MATCH(AA$6,Raw!$H$5:$EZ$5,0))/60/60/24,"-")</f>
        <v>4.5300925925925932E-2</v>
      </c>
      <c r="AB115" s="149"/>
      <c r="AC115" s="251">
        <f>IFERROR(INDEX(Raw!$H$6:$EZ$2076,MATCH($B115&amp;$D115&amp;$B$6,Raw!$A$6:$A$2076,0),MATCH(AC$6,Raw!$H$5:$EZ$5,0)),"-")</f>
        <v>13776</v>
      </c>
      <c r="AD115" s="183"/>
      <c r="AE115" s="251">
        <f>IFERROR(INDEX(Raw!$H$6:$EZ$2076,MATCH($B115&amp;$D115&amp;$B$6,Raw!$A$6:$A$2076,0),MATCH(AE$6,Raw!$H$5:$EZ$5,0))/60/60,"-")</f>
        <v>6608.4419444444447</v>
      </c>
      <c r="AF115" s="195">
        <f>IFERROR(INDEX(Raw!$H$6:$EZ$2076,MATCH($B115&amp;$D115&amp;$B$6,Raw!$A$6:$A$2076,0),MATCH(AF$6,Raw!$H$5:$EZ$5,0))/60/60/24,"-")</f>
        <v>1.9988425925925927E-2</v>
      </c>
      <c r="AG115" s="203">
        <f>IFERROR(INDEX(Raw!$H$6:$EZ$2076,MATCH($B115&amp;$D115&amp;$B$6,Raw!$A$6:$A$2076,0),MATCH(AG$6,Raw!$H$5:$EZ$5,0))/60/60/24,"-")</f>
        <v>4.3958333333333328E-2</v>
      </c>
      <c r="AH115" s="149"/>
      <c r="AI115" s="149">
        <f>IFERROR(INDEX(Raw!$H$6:$EZ$2076,MATCH($B115&amp;$D115&amp;$B$6,Raw!$A$6:$A$2076,0),MATCH(AI$6,Raw!$H$5:$EZ$5,0)),"-")</f>
        <v>360069</v>
      </c>
      <c r="AJ115" s="149"/>
      <c r="AK115" s="149">
        <f>IFERROR(INDEX(Raw!$H$6:$EZ$2076,MATCH($B115&amp;$D115&amp;$B$6,Raw!$A$6:$A$2076,0),MATCH(AK$6,Raw!$H$5:$EZ$5,0))/60/60,"-")</f>
        <v>197094.50805555555</v>
      </c>
      <c r="AL115" s="195">
        <f>IFERROR(INDEX(Raw!$H$6:$EZ$2076,MATCH($B115&amp;$D115&amp;$B$6,Raw!$A$6:$A$2076,0),MATCH(AL$6,Raw!$H$5:$EZ$5,0))/60/60/24,"-")</f>
        <v>2.2812499999999999E-2</v>
      </c>
      <c r="AM115" s="203">
        <f>IFERROR(INDEX(Raw!$H$6:$EZ$2076,MATCH($B115&amp;$D115&amp;$B$6,Raw!$A$6:$A$2076,0),MATCH(AM$6,Raw!$H$5:$EZ$5,0))/60/60/24,"-")</f>
        <v>4.6967592592592596E-2</v>
      </c>
      <c r="AN115" s="149"/>
      <c r="AO115" s="149">
        <f>IFERROR(INDEX(Raw!$H$6:$EZ$2076,MATCH($B115&amp;$D115&amp;$B$6,Raw!$A$6:$A$2076,0),MATCH(AO$6,Raw!$H$5:$EZ$5,0)),"-")</f>
        <v>11795</v>
      </c>
      <c r="AP115" s="149"/>
      <c r="AQ115" s="149">
        <f>IFERROR(INDEX(Raw!$H$6:$EZ$2076,MATCH($B115&amp;$D115&amp;$B$6,Raw!$A$6:$A$2076,0),MATCH(AQ$6,Raw!$H$5:$EZ$5,0))/60/60,"-")</f>
        <v>25615.759722222221</v>
      </c>
      <c r="AR115" s="195">
        <f>IFERROR(INDEX(Raw!$H$6:$EZ$2076,MATCH($B115&amp;$D115&amp;$B$6,Raw!$A$6:$A$2076,0),MATCH(AR$6,Raw!$H$5:$EZ$5,0))/60/60/24,"-")</f>
        <v>9.0486111111111114E-2</v>
      </c>
      <c r="AS115" s="203">
        <f>IFERROR(INDEX(Raw!$H$6:$EZ$2076,MATCH($B115&amp;$D115&amp;$B$6,Raw!$A$6:$A$2076,0),MATCH(AS$6,Raw!$H$5:$EZ$5,0))/60/60/24,"-")</f>
        <v>0.21035879629629631</v>
      </c>
      <c r="AT115" s="149"/>
      <c r="AU115" s="251">
        <f>IFERROR(INDEX(Raw!$H$6:$EZ$2076,MATCH($B115&amp;$D115&amp;$B$6,Raw!$A$6:$A$2076,0),MATCH(AU$6,Raw!$H$5:$EZ$5,0)),"-")</f>
        <v>5225</v>
      </c>
      <c r="AV115" s="183"/>
      <c r="AW115" s="251">
        <f>IFERROR(INDEX(Raw!$H$6:$EZ$2076,MATCH($B115&amp;$D115&amp;$B$6,Raw!$A$6:$A$2076,0),MATCH(AW$6,Raw!$H$5:$EZ$5,0))/60/60,"-")</f>
        <v>10929.216388888888</v>
      </c>
      <c r="AX115" s="195">
        <f>IFERROR(INDEX(Raw!$H$6:$EZ$2076,MATCH($B115&amp;$D115&amp;$B$6,Raw!$A$6:$A$2076,0),MATCH(AX$6,Raw!$H$5:$EZ$5,0))/60/60/24,"-")</f>
        <v>8.7152777777777787E-2</v>
      </c>
      <c r="AY115" s="203">
        <f>IFERROR(INDEX(Raw!$H$6:$EZ$2076,MATCH($B115&amp;$D115&amp;$B$6,Raw!$A$6:$A$2076,0),MATCH(AY$6,Raw!$H$5:$EZ$5,0))/60/60/24,"-")</f>
        <v>0.21194444444444446</v>
      </c>
      <c r="AZ115" s="149"/>
      <c r="BA115" s="149">
        <f>IFERROR(INDEX(Raw!$H$6:$EZ$2076,MATCH($B115&amp;$D115&amp;$B$6,Raw!$A$6:$A$2076,0),MATCH(BA$6,Raw!$H$5:$EZ$5,0)),"-")</f>
        <v>11227</v>
      </c>
      <c r="BB115" s="149"/>
      <c r="BC115" s="149">
        <f>IFERROR(INDEX(Raw!$H$6:$EZ$2076,MATCH($B115&amp;$D115&amp;$B$6,Raw!$A$6:$A$2076,0),MATCH(BC$6,Raw!$H$5:$EZ$5,0))/60/60,"-")</f>
        <v>36814.831388888888</v>
      </c>
      <c r="BD115" s="195">
        <f>IFERROR(INDEX(Raw!$H$6:$EZ$2076,MATCH($B115&amp;$D115&amp;$B$6,Raw!$A$6:$A$2076,0),MATCH(BD$6,Raw!$H$5:$EZ$5,0))/60/60/24,"-")</f>
        <v>0.13663194444444446</v>
      </c>
      <c r="BE115" s="203">
        <f>IFERROR(INDEX(Raw!$H$6:$EZ$2076,MATCH($B115&amp;$D115&amp;$B$6,Raw!$A$6:$A$2076,0),MATCH(BE$6,Raw!$H$5:$EZ$5,0))/60/60/24,"-")</f>
        <v>0.32309027777777777</v>
      </c>
      <c r="BF115" s="149"/>
      <c r="BG115" s="149">
        <f>IFERROR(INDEX(Raw!$H$6:$EZ$2076,MATCH($B115&amp;$D115&amp;$B$6,Raw!$A$6:$A$2076,0),MATCH(BG$6,Raw!$H$5:$EZ$5,0)),"-")</f>
        <v>2358</v>
      </c>
      <c r="BH115" s="149"/>
      <c r="BI115" s="149">
        <f>IFERROR(INDEX(Raw!$H$6:$EZ$2076,MATCH($B115&amp;$D115&amp;$B$6,Raw!$A$6:$A$2076,0),MATCH(BI$6,Raw!$H$5:$EZ$5,0))/60/60,"-")</f>
        <v>7612.0644444444442</v>
      </c>
      <c r="BJ115" s="195">
        <f>IFERROR(INDEX(Raw!$H$6:$EZ$2076,MATCH($B115&amp;$D115&amp;$B$6,Raw!$A$6:$A$2076,0),MATCH(BJ$6,Raw!$H$5:$EZ$5,0))/60/60/24,"-")</f>
        <v>0.13450231481481481</v>
      </c>
      <c r="BK115" s="203">
        <f>IFERROR(INDEX(Raw!$H$6:$EZ$2076,MATCH($B115&amp;$D115&amp;$B$6,Raw!$A$6:$A$2076,0),MATCH(BK$6,Raw!$H$5:$EZ$5,0))/60/60/24,"-")</f>
        <v>0.32424768518518521</v>
      </c>
      <c r="BL115" s="149"/>
      <c r="BM115" s="250" t="s">
        <v>152</v>
      </c>
    </row>
    <row r="116" spans="1:65" x14ac:dyDescent="0.25">
      <c r="A116" s="188">
        <f t="shared" si="45"/>
        <v>45962</v>
      </c>
      <c r="B116" s="145" t="s">
        <v>151</v>
      </c>
      <c r="C116" s="137" t="s">
        <v>138</v>
      </c>
      <c r="D116" s="95" t="s">
        <v>138</v>
      </c>
      <c r="E116" s="250">
        <f>IFERROR(INDEX(Raw!$H$6:$EZ$2076,MATCH($B116&amp;$D116&amp;$B$6,Raw!$A$6:$A$2076,0),MATCH(E$6,Raw!$H$5:$EZ$5,0)),"-")</f>
        <v>932</v>
      </c>
      <c r="F116" s="183"/>
      <c r="G116" s="251">
        <f>IFERROR(INDEX(Raw!$H$6:$EZ$2076,MATCH($B116&amp;$D116&amp;$B$6,Raw!$A$6:$A$2076,0),MATCH(G$6,Raw!$H$5:$EZ$5,0))/60/60,"-")</f>
        <v>139.92388888888888</v>
      </c>
      <c r="H116" s="195">
        <f>IFERROR(INDEX(Raw!$H$6:$EZ$2076,MATCH($B116&amp;$D116&amp;$B$6,Raw!$A$6:$A$2076,0),MATCH(H$6,Raw!$H$5:$EZ$5,0))/60/60/24,"-")</f>
        <v>6.2499999999999995E-3</v>
      </c>
      <c r="I116" s="203">
        <f>IFERROR(INDEX(Raw!$H$6:$EZ$2076,MATCH($B116&amp;$D116&amp;$B$6,Raw!$A$6:$A$2076,0),MATCH(I$6,Raw!$H$5:$EZ$5,0))/60/60/24,"-")</f>
        <v>1.0960648148148148E-2</v>
      </c>
      <c r="J116" s="149"/>
      <c r="K116" s="251">
        <f>IFERROR(INDEX(Raw!$H$6:$EZ$2076,MATCH($B116&amp;$D116&amp;$B$6,Raw!$A$6:$A$2076,0),MATCH(K$6,Raw!$H$5:$EZ$5,0)),"-")</f>
        <v>850</v>
      </c>
      <c r="L116" s="183"/>
      <c r="M116" s="251">
        <f>IFERROR(INDEX(Raw!$H$6:$EZ$2076,MATCH($B116&amp;$D116&amp;$B$6,Raw!$A$6:$A$2076,0),MATCH(M$6,Raw!$H$5:$EZ$5,0))/60/60,"-")</f>
        <v>109.87583333333333</v>
      </c>
      <c r="N116" s="195">
        <f>IFERROR(INDEX(Raw!$H$6:$EZ$2076,MATCH($B116&amp;$D116&amp;$B$6,Raw!$A$6:$A$2076,0),MATCH(N$6,Raw!$H$5:$EZ$5,0))/60/60/24,"-")</f>
        <v>5.3819444444444453E-3</v>
      </c>
      <c r="O116" s="203">
        <f>IFERROR(INDEX(Raw!$H$6:$EZ$2076,MATCH($B116&amp;$D116&amp;$B$6,Raw!$A$6:$A$2076,0),MATCH(O$6,Raw!$H$5:$EZ$5,0))/60/60/24,"-")</f>
        <v>1.0300925925925927E-2</v>
      </c>
      <c r="P116" s="149"/>
      <c r="Q116" s="149">
        <f>IFERROR(INDEX(Raw!$H$6:$EZ$2076,MATCH($B116&amp;$D116&amp;$B$6,Raw!$A$6:$A$2076,0),MATCH(Q$6,Raw!$H$5:$EZ$5,0)),"-")</f>
        <v>78644</v>
      </c>
      <c r="R116" s="149"/>
      <c r="S116" s="149">
        <f>IFERROR(INDEX(Raw!$H$6:$EZ$2076,MATCH($B116&amp;$D116&amp;$B$6,Raw!$A$6:$A$2076,0),MATCH(S$6,Raw!$H$5:$EZ$5,0))/60/60,"-")</f>
        <v>10493.389444444445</v>
      </c>
      <c r="T116" s="195">
        <f>IFERROR(INDEX(Raw!$H$6:$EZ$2076,MATCH($B116&amp;$D116&amp;$B$6,Raw!$A$6:$A$2076,0),MATCH(T$6,Raw!$H$5:$EZ$5,0))/60/60/24,"-")</f>
        <v>5.5555555555555558E-3</v>
      </c>
      <c r="U116" s="203">
        <f>IFERROR(INDEX(Raw!$H$6:$EZ$2076,MATCH($B116&amp;$D116&amp;$B$6,Raw!$A$6:$A$2076,0),MATCH(U$6,Raw!$H$5:$EZ$5,0))/60/60/24,"-")</f>
        <v>9.8611111111111104E-3</v>
      </c>
      <c r="V116" s="149"/>
      <c r="W116" s="149">
        <f>IFERROR(INDEX(Raw!$H$6:$EZ$2076,MATCH($B116&amp;$D116&amp;$B$6,Raw!$A$6:$A$2076,0),MATCH(W$6,Raw!$H$5:$EZ$5,0)),"-")</f>
        <v>35434</v>
      </c>
      <c r="X116" s="149"/>
      <c r="Y116" s="149">
        <f>IFERROR(INDEX(Raw!$H$6:$EZ$2076,MATCH($B116&amp;$D116&amp;$B$6,Raw!$A$6:$A$2076,0),MATCH(Y$6,Raw!$H$5:$EZ$5,0))/60/60,"-")</f>
        <v>19392.073055555556</v>
      </c>
      <c r="Z116" s="195">
        <f>IFERROR(INDEX(Raw!$H$6:$EZ$2076,MATCH($B116&amp;$D116&amp;$B$6,Raw!$A$6:$A$2076,0),MATCH(Z$6,Raw!$H$5:$EZ$5,0))/60/60/24,"-")</f>
        <v>2.2800925925925929E-2</v>
      </c>
      <c r="AA116" s="203">
        <f>IFERROR(INDEX(Raw!$H$6:$EZ$2076,MATCH($B116&amp;$D116&amp;$B$6,Raw!$A$6:$A$2076,0),MATCH(AA$6,Raw!$H$5:$EZ$5,0))/60/60/24,"-")</f>
        <v>4.6666666666666669E-2</v>
      </c>
      <c r="AB116" s="149"/>
      <c r="AC116" s="251">
        <f>IFERROR(INDEX(Raw!$H$6:$EZ$2076,MATCH($B116&amp;$D116&amp;$B$6,Raw!$A$6:$A$2076,0),MATCH(AC$6,Raw!$H$5:$EZ$5,0)),"-")</f>
        <v>13287</v>
      </c>
      <c r="AD116" s="183"/>
      <c r="AE116" s="251">
        <f>IFERROR(INDEX(Raw!$H$6:$EZ$2076,MATCH($B116&amp;$D116&amp;$B$6,Raw!$A$6:$A$2076,0),MATCH(AE$6,Raw!$H$5:$EZ$5,0))/60/60,"-")</f>
        <v>6372.7813888888895</v>
      </c>
      <c r="AF116" s="195">
        <f>IFERROR(INDEX(Raw!$H$6:$EZ$2076,MATCH($B116&amp;$D116&amp;$B$6,Raw!$A$6:$A$2076,0),MATCH(AF$6,Raw!$H$5:$EZ$5,0))/60/60/24,"-")</f>
        <v>1.9988425925925927E-2</v>
      </c>
      <c r="AG116" s="203">
        <f>IFERROR(INDEX(Raw!$H$6:$EZ$2076,MATCH($B116&amp;$D116&amp;$B$6,Raw!$A$6:$A$2076,0),MATCH(AG$6,Raw!$H$5:$EZ$5,0))/60/60/24,"-")</f>
        <v>4.3483796296296291E-2</v>
      </c>
      <c r="AH116" s="149"/>
      <c r="AI116" s="149">
        <f>IFERROR(INDEX(Raw!$H$6:$EZ$2076,MATCH($B116&amp;$D116&amp;$B$6,Raw!$A$6:$A$2076,0),MATCH(AI$6,Raw!$H$5:$EZ$5,0)),"-")</f>
        <v>358545</v>
      </c>
      <c r="AJ116" s="149"/>
      <c r="AK116" s="149">
        <f>IFERROR(INDEX(Raw!$H$6:$EZ$2076,MATCH($B116&amp;$D116&amp;$B$6,Raw!$A$6:$A$2076,0),MATCH(AK$6,Raw!$H$5:$EZ$5,0))/60/60,"-")</f>
        <v>196702.54305555558</v>
      </c>
      <c r="AL116" s="195">
        <f>IFERROR(INDEX(Raw!$H$6:$EZ$2076,MATCH($B116&amp;$D116&amp;$B$6,Raw!$A$6:$A$2076,0),MATCH(AL$6,Raw!$H$5:$EZ$5,0))/60/60/24,"-")</f>
        <v>2.2858796296296294E-2</v>
      </c>
      <c r="AM116" s="203">
        <f>IFERROR(INDEX(Raw!$H$6:$EZ$2076,MATCH($B116&amp;$D116&amp;$B$6,Raw!$A$6:$A$2076,0),MATCH(AM$6,Raw!$H$5:$EZ$5,0))/60/60/24,"-")</f>
        <v>4.7442129629629626E-2</v>
      </c>
      <c r="AN116" s="149"/>
      <c r="AO116" s="149">
        <f>IFERROR(INDEX(Raw!$H$6:$EZ$2076,MATCH($B116&amp;$D116&amp;$B$6,Raw!$A$6:$A$2076,0),MATCH(AO$6,Raw!$H$5:$EZ$5,0)),"-")</f>
        <v>11245</v>
      </c>
      <c r="AP116" s="149"/>
      <c r="AQ116" s="149">
        <f>IFERROR(INDEX(Raw!$H$6:$EZ$2076,MATCH($B116&amp;$D116&amp;$B$6,Raw!$A$6:$A$2076,0),MATCH(AQ$6,Raw!$H$5:$EZ$5,0))/60/60,"-")</f>
        <v>25701.695</v>
      </c>
      <c r="AR116" s="195">
        <f>IFERROR(INDEX(Raw!$H$6:$EZ$2076,MATCH($B116&amp;$D116&amp;$B$6,Raw!$A$6:$A$2076,0),MATCH(AR$6,Raw!$H$5:$EZ$5,0))/60/60/24,"-")</f>
        <v>9.5231481481481473E-2</v>
      </c>
      <c r="AS116" s="203">
        <f>IFERROR(INDEX(Raw!$H$6:$EZ$2076,MATCH($B116&amp;$D116&amp;$B$6,Raw!$A$6:$A$2076,0),MATCH(AS$6,Raw!$H$5:$EZ$5,0))/60/60/24,"-")</f>
        <v>0.22194444444444447</v>
      </c>
      <c r="AT116" s="149"/>
      <c r="AU116" s="251">
        <f>IFERROR(INDEX(Raw!$H$6:$EZ$2076,MATCH($B116&amp;$D116&amp;$B$6,Raw!$A$6:$A$2076,0),MATCH(AU$6,Raw!$H$5:$EZ$5,0)),"-")</f>
        <v>5019</v>
      </c>
      <c r="AV116" s="183"/>
      <c r="AW116" s="251">
        <f>IFERROR(INDEX(Raw!$H$6:$EZ$2076,MATCH($B116&amp;$D116&amp;$B$6,Raw!$A$6:$A$2076,0),MATCH(AW$6,Raw!$H$5:$EZ$5,0))/60/60,"-")</f>
        <v>10208.486666666666</v>
      </c>
      <c r="AX116" s="195">
        <f>IFERROR(INDEX(Raw!$H$6:$EZ$2076,MATCH($B116&amp;$D116&amp;$B$6,Raw!$A$6:$A$2076,0),MATCH(AX$6,Raw!$H$5:$EZ$5,0))/60/60/24,"-")</f>
        <v>8.4745370370370374E-2</v>
      </c>
      <c r="AY116" s="203">
        <f>IFERROR(INDEX(Raw!$H$6:$EZ$2076,MATCH($B116&amp;$D116&amp;$B$6,Raw!$A$6:$A$2076,0),MATCH(AY$6,Raw!$H$5:$EZ$5,0))/60/60/24,"-")</f>
        <v>0.20069444444444443</v>
      </c>
      <c r="AZ116" s="149"/>
      <c r="BA116" s="149">
        <f>IFERROR(INDEX(Raw!$H$6:$EZ$2076,MATCH($B116&amp;$D116&amp;$B$6,Raw!$A$6:$A$2076,0),MATCH(BA$6,Raw!$H$5:$EZ$5,0)),"-")</f>
        <v>10277</v>
      </c>
      <c r="BB116" s="149"/>
      <c r="BC116" s="149">
        <f>IFERROR(INDEX(Raw!$H$6:$EZ$2076,MATCH($B116&amp;$D116&amp;$B$6,Raw!$A$6:$A$2076,0),MATCH(BC$6,Raw!$H$5:$EZ$5,0))/60/60,"-")</f>
        <v>34039.138611111113</v>
      </c>
      <c r="BD116" s="195">
        <f>IFERROR(INDEX(Raw!$H$6:$EZ$2076,MATCH($B116&amp;$D116&amp;$B$6,Raw!$A$6:$A$2076,0),MATCH(BD$6,Raw!$H$5:$EZ$5,0))/60/60/24,"-")</f>
        <v>0.13800925925925925</v>
      </c>
      <c r="BE116" s="203">
        <f>IFERROR(INDEX(Raw!$H$6:$EZ$2076,MATCH($B116&amp;$D116&amp;$B$6,Raw!$A$6:$A$2076,0),MATCH(BE$6,Raw!$H$5:$EZ$5,0))/60/60/24,"-")</f>
        <v>0.32960648148148147</v>
      </c>
      <c r="BF116" s="149"/>
      <c r="BG116" s="149">
        <f>IFERROR(INDEX(Raw!$H$6:$EZ$2076,MATCH($B116&amp;$D116&amp;$B$6,Raw!$A$6:$A$2076,0),MATCH(BG$6,Raw!$H$5:$EZ$5,0)),"-")</f>
        <v>2256</v>
      </c>
      <c r="BH116" s="149"/>
      <c r="BI116" s="149">
        <f>IFERROR(INDEX(Raw!$H$6:$EZ$2076,MATCH($B116&amp;$D116&amp;$B$6,Raw!$A$6:$A$2076,0),MATCH(BI$6,Raw!$H$5:$EZ$5,0))/60/60,"-")</f>
        <v>7177.7738888888889</v>
      </c>
      <c r="BJ116" s="195">
        <f>IFERROR(INDEX(Raw!$H$6:$EZ$2076,MATCH($B116&amp;$D116&amp;$B$6,Raw!$A$6:$A$2076,0),MATCH(BJ$6,Raw!$H$5:$EZ$5,0))/60/60/24,"-")</f>
        <v>0.13256944444444443</v>
      </c>
      <c r="BK116" s="203">
        <f>IFERROR(INDEX(Raw!$H$6:$EZ$2076,MATCH($B116&amp;$D116&amp;$B$6,Raw!$A$6:$A$2076,0),MATCH(BK$6,Raw!$H$5:$EZ$5,0))/60/60/24,"-")</f>
        <v>0.33055555555555555</v>
      </c>
      <c r="BL116" s="149"/>
      <c r="BM116" s="250" t="s">
        <v>152</v>
      </c>
    </row>
    <row r="117" spans="1:65" x14ac:dyDescent="0.25">
      <c r="A117" s="188">
        <f t="shared" si="45"/>
        <v>45992</v>
      </c>
      <c r="B117" s="145" t="s">
        <v>151</v>
      </c>
      <c r="C117" s="137" t="s">
        <v>139</v>
      </c>
      <c r="D117" s="95" t="s">
        <v>139</v>
      </c>
      <c r="E117" s="250">
        <f>IFERROR(INDEX(Raw!$H$6:$EZ$2076,MATCH($B117&amp;$D117&amp;$B$6,Raw!$A$6:$A$2076,0),MATCH(E$6,Raw!$H$5:$EZ$5,0)),"-")</f>
        <v>895</v>
      </c>
      <c r="F117" s="183"/>
      <c r="G117" s="251">
        <f>IFERROR(INDEX(Raw!$H$6:$EZ$2076,MATCH($B117&amp;$D117&amp;$B$6,Raw!$A$6:$A$2076,0),MATCH(G$6,Raw!$H$5:$EZ$5,0))/60/60,"-")</f>
        <v>143.76194444444445</v>
      </c>
      <c r="H117" s="195">
        <f>IFERROR(INDEX(Raw!$H$6:$EZ$2076,MATCH($B117&amp;$D117&amp;$B$6,Raw!$A$6:$A$2076,0),MATCH(H$6,Raw!$H$5:$EZ$5,0))/60/60/24,"-")</f>
        <v>6.6898148148148142E-3</v>
      </c>
      <c r="I117" s="203">
        <f>IFERROR(INDEX(Raw!$H$6:$EZ$2076,MATCH($B117&amp;$D117&amp;$B$6,Raw!$A$6:$A$2076,0),MATCH(I$6,Raw!$H$5:$EZ$5,0))/60/60/24,"-")</f>
        <v>1.1643518518518518E-2</v>
      </c>
      <c r="J117" s="149"/>
      <c r="K117" s="251">
        <f>IFERROR(INDEX(Raw!$H$6:$EZ$2076,MATCH($B117&amp;$D117&amp;$B$6,Raw!$A$6:$A$2076,0),MATCH(K$6,Raw!$H$5:$EZ$5,0)),"-")</f>
        <v>842</v>
      </c>
      <c r="L117" s="183"/>
      <c r="M117" s="251">
        <f>IFERROR(INDEX(Raw!$H$6:$EZ$2076,MATCH($B117&amp;$D117&amp;$B$6,Raw!$A$6:$A$2076,0),MATCH(M$6,Raw!$H$5:$EZ$5,0))/60/60,"-")</f>
        <v>115.91555555555556</v>
      </c>
      <c r="N117" s="195">
        <f>IFERROR(INDEX(Raw!$H$6:$EZ$2076,MATCH($B117&amp;$D117&amp;$B$6,Raw!$A$6:$A$2076,0),MATCH(N$6,Raw!$H$5:$EZ$5,0))/60/60/24,"-")</f>
        <v>5.7407407407407416E-3</v>
      </c>
      <c r="O117" s="203">
        <f>IFERROR(INDEX(Raw!$H$6:$EZ$2076,MATCH($B117&amp;$D117&amp;$B$6,Raw!$A$6:$A$2076,0),MATCH(O$6,Raw!$H$5:$EZ$5,0))/60/60/24,"-")</f>
        <v>1.0092592592592592E-2</v>
      </c>
      <c r="P117" s="149"/>
      <c r="Q117" s="149">
        <f>IFERROR(INDEX(Raw!$H$6:$EZ$2076,MATCH($B117&amp;$D117&amp;$B$6,Raw!$A$6:$A$2076,0),MATCH(Q$6,Raw!$H$5:$EZ$5,0)),"-")</f>
        <v>83820</v>
      </c>
      <c r="R117" s="149"/>
      <c r="S117" s="149">
        <f>IFERROR(INDEX(Raw!$H$6:$EZ$2076,MATCH($B117&amp;$D117&amp;$B$6,Raw!$A$6:$A$2076,0),MATCH(S$6,Raw!$H$5:$EZ$5,0))/60/60,"-")</f>
        <v>11127.205555555556</v>
      </c>
      <c r="T117" s="195">
        <f>IFERROR(INDEX(Raw!$H$6:$EZ$2076,MATCH($B117&amp;$D117&amp;$B$6,Raw!$A$6:$A$2076,0),MATCH(T$6,Raw!$H$5:$EZ$5,0))/60/60/24,"-")</f>
        <v>5.5324074074074069E-3</v>
      </c>
      <c r="U117" s="203">
        <f>IFERROR(INDEX(Raw!$H$6:$EZ$2076,MATCH($B117&amp;$D117&amp;$B$6,Raw!$A$6:$A$2076,0),MATCH(U$6,Raw!$H$5:$EZ$5,0))/60/60/24,"-")</f>
        <v>9.8611111111111104E-3</v>
      </c>
      <c r="V117" s="149"/>
      <c r="W117" s="149">
        <f>IFERROR(INDEX(Raw!$H$6:$EZ$2076,MATCH($B117&amp;$D117&amp;$B$6,Raw!$A$6:$A$2076,0),MATCH(W$6,Raw!$H$5:$EZ$5,0)),"-")</f>
        <v>36755</v>
      </c>
      <c r="X117" s="149"/>
      <c r="Y117" s="149">
        <f>IFERROR(INDEX(Raw!$H$6:$EZ$2076,MATCH($B117&amp;$D117&amp;$B$6,Raw!$A$6:$A$2076,0),MATCH(Y$6,Raw!$H$5:$EZ$5,0))/60/60,"-")</f>
        <v>20694.731944444447</v>
      </c>
      <c r="Z117" s="195">
        <f>IFERROR(INDEX(Raw!$H$6:$EZ$2076,MATCH($B117&amp;$D117&amp;$B$6,Raw!$A$6:$A$2076,0),MATCH(Z$6,Raw!$H$5:$EZ$5,0))/60/60/24,"-")</f>
        <v>2.3460648148148147E-2</v>
      </c>
      <c r="AA117" s="203">
        <f>IFERROR(INDEX(Raw!$H$6:$EZ$2076,MATCH($B117&amp;$D117&amp;$B$6,Raw!$A$6:$A$2076,0),MATCH(AA$6,Raw!$H$5:$EZ$5,0))/60/60/24,"-")</f>
        <v>4.9374999999999995E-2</v>
      </c>
      <c r="AB117" s="149"/>
      <c r="AC117" s="251">
        <f>IFERROR(INDEX(Raw!$H$6:$EZ$2076,MATCH($B117&amp;$D117&amp;$B$6,Raw!$A$6:$A$2076,0),MATCH(AC$6,Raw!$H$5:$EZ$5,0)),"-")</f>
        <v>13845</v>
      </c>
      <c r="AD117" s="183"/>
      <c r="AE117" s="251">
        <f>IFERROR(INDEX(Raw!$H$6:$EZ$2076,MATCH($B117&amp;$D117&amp;$B$6,Raw!$A$6:$A$2076,0),MATCH(AE$6,Raw!$H$5:$EZ$5,0))/60/60,"-")</f>
        <v>6655.9549999999999</v>
      </c>
      <c r="AF117" s="195">
        <f>IFERROR(INDEX(Raw!$H$6:$EZ$2076,MATCH($B117&amp;$D117&amp;$B$6,Raw!$A$6:$A$2076,0),MATCH(AF$6,Raw!$H$5:$EZ$5,0))/60/60/24,"-")</f>
        <v>2.0034722222222221E-2</v>
      </c>
      <c r="AG117" s="203">
        <f>IFERROR(INDEX(Raw!$H$6:$EZ$2076,MATCH($B117&amp;$D117&amp;$B$6,Raw!$A$6:$A$2076,0),MATCH(AG$6,Raw!$H$5:$EZ$5,0))/60/60/24,"-")</f>
        <v>4.4270833333333336E-2</v>
      </c>
      <c r="AH117" s="149"/>
      <c r="AI117" s="149">
        <f>IFERROR(INDEX(Raw!$H$6:$EZ$2076,MATCH($B117&amp;$D117&amp;$B$6,Raw!$A$6:$A$2076,0),MATCH(AI$6,Raw!$H$5:$EZ$5,0)),"-")</f>
        <v>378827</v>
      </c>
      <c r="AJ117" s="149"/>
      <c r="AK117" s="149">
        <f>IFERROR(INDEX(Raw!$H$6:$EZ$2076,MATCH($B117&amp;$D117&amp;$B$6,Raw!$A$6:$A$2076,0),MATCH(AK$6,Raw!$H$5:$EZ$5,0))/60/60,"-")</f>
        <v>206785.03444444443</v>
      </c>
      <c r="AL117" s="195">
        <f>IFERROR(INDEX(Raw!$H$6:$EZ$2076,MATCH($B117&amp;$D117&amp;$B$6,Raw!$A$6:$A$2076,0),MATCH(AL$6,Raw!$H$5:$EZ$5,0))/60/60/24,"-")</f>
        <v>2.2743055555555555E-2</v>
      </c>
      <c r="AM117" s="203">
        <f>IFERROR(INDEX(Raw!$H$6:$EZ$2076,MATCH($B117&amp;$D117&amp;$B$6,Raw!$A$6:$A$2076,0),MATCH(AM$6,Raw!$H$5:$EZ$5,0))/60/60/24,"-")</f>
        <v>4.7754629629629626E-2</v>
      </c>
      <c r="AN117" s="149"/>
      <c r="AO117" s="149">
        <f>IFERROR(INDEX(Raw!$H$6:$EZ$2076,MATCH($B117&amp;$D117&amp;$B$6,Raw!$A$6:$A$2076,0),MATCH(AO$6,Raw!$H$5:$EZ$5,0)),"-")</f>
        <v>11333</v>
      </c>
      <c r="AP117" s="149"/>
      <c r="AQ117" s="149">
        <f>IFERROR(INDEX(Raw!$H$6:$EZ$2076,MATCH($B117&amp;$D117&amp;$B$6,Raw!$A$6:$A$2076,0),MATCH(AQ$6,Raw!$H$5:$EZ$5,0))/60/60,"-")</f>
        <v>25721.813611111113</v>
      </c>
      <c r="AR117" s="195">
        <f>IFERROR(INDEX(Raw!$H$6:$EZ$2076,MATCH($B117&amp;$D117&amp;$B$6,Raw!$A$6:$A$2076,0),MATCH(AR$6,Raw!$H$5:$EZ$5,0))/60/60/24,"-")</f>
        <v>9.4571759259259258E-2</v>
      </c>
      <c r="AS117" s="203">
        <f>IFERROR(INDEX(Raw!$H$6:$EZ$2076,MATCH($B117&amp;$D117&amp;$B$6,Raw!$A$6:$A$2076,0),MATCH(AS$6,Raw!$H$5:$EZ$5,0))/60/60/24,"-")</f>
        <v>0.22379629629629627</v>
      </c>
      <c r="AT117" s="149"/>
      <c r="AU117" s="251">
        <f>IFERROR(INDEX(Raw!$H$6:$EZ$2076,MATCH($B117&amp;$D117&amp;$B$6,Raw!$A$6:$A$2076,0),MATCH(AU$6,Raw!$H$5:$EZ$5,0)),"-")</f>
        <v>5267</v>
      </c>
      <c r="AV117" s="183"/>
      <c r="AW117" s="251">
        <f>IFERROR(INDEX(Raw!$H$6:$EZ$2076,MATCH($B117&amp;$D117&amp;$B$6,Raw!$A$6:$A$2076,0),MATCH(AW$6,Raw!$H$5:$EZ$5,0))/60/60,"-")</f>
        <v>10733.206944444444</v>
      </c>
      <c r="AX117" s="195">
        <f>IFERROR(INDEX(Raw!$H$6:$EZ$2076,MATCH($B117&amp;$D117&amp;$B$6,Raw!$A$6:$A$2076,0),MATCH(AX$6,Raw!$H$5:$EZ$5,0))/60/60/24,"-")</f>
        <v>8.4907407407407418E-2</v>
      </c>
      <c r="AY117" s="203">
        <f>IFERROR(INDEX(Raw!$H$6:$EZ$2076,MATCH($B117&amp;$D117&amp;$B$6,Raw!$A$6:$A$2076,0),MATCH(AY$6,Raw!$H$5:$EZ$5,0))/60/60/24,"-")</f>
        <v>0.21476851851851853</v>
      </c>
      <c r="AZ117" s="149"/>
      <c r="BA117" s="149">
        <f>IFERROR(INDEX(Raw!$H$6:$EZ$2076,MATCH($B117&amp;$D117&amp;$B$6,Raw!$A$6:$A$2076,0),MATCH(BA$6,Raw!$H$5:$EZ$5,0)),"-")</f>
        <v>10587</v>
      </c>
      <c r="BB117" s="149"/>
      <c r="BC117" s="149">
        <f>IFERROR(INDEX(Raw!$H$6:$EZ$2076,MATCH($B117&amp;$D117&amp;$B$6,Raw!$A$6:$A$2076,0),MATCH(BC$6,Raw!$H$5:$EZ$5,0))/60/60,"-")</f>
        <v>31533.183333333334</v>
      </c>
      <c r="BD117" s="195">
        <f>IFERROR(INDEX(Raw!$H$6:$EZ$2076,MATCH($B117&amp;$D117&amp;$B$6,Raw!$A$6:$A$2076,0),MATCH(BD$6,Raw!$H$5:$EZ$5,0))/60/60/24,"-")</f>
        <v>0.1241087962962963</v>
      </c>
      <c r="BE117" s="203">
        <f>IFERROR(INDEX(Raw!$H$6:$EZ$2076,MATCH($B117&amp;$D117&amp;$B$6,Raw!$A$6:$A$2076,0),MATCH(BE$6,Raw!$H$5:$EZ$5,0))/60/60/24,"-")</f>
        <v>0.3077199074074074</v>
      </c>
      <c r="BF117" s="149"/>
      <c r="BG117" s="149">
        <f>IFERROR(INDEX(Raw!$H$6:$EZ$2076,MATCH($B117&amp;$D117&amp;$B$6,Raw!$A$6:$A$2076,0),MATCH(BG$6,Raw!$H$5:$EZ$5,0)),"-")</f>
        <v>2324</v>
      </c>
      <c r="BH117" s="149"/>
      <c r="BI117" s="149">
        <f>IFERROR(INDEX(Raw!$H$6:$EZ$2076,MATCH($B117&amp;$D117&amp;$B$6,Raw!$A$6:$A$2076,0),MATCH(BI$6,Raw!$H$5:$EZ$5,0))/60/60,"-")</f>
        <v>6478.4255555555555</v>
      </c>
      <c r="BJ117" s="195">
        <f>IFERROR(INDEX(Raw!$H$6:$EZ$2076,MATCH($B117&amp;$D117&amp;$B$6,Raw!$A$6:$A$2076,0),MATCH(BJ$6,Raw!$H$5:$EZ$5,0))/60/60/24,"-")</f>
        <v>0.11614583333333334</v>
      </c>
      <c r="BK117" s="203">
        <f>IFERROR(INDEX(Raw!$H$6:$EZ$2076,MATCH($B117&amp;$D117&amp;$B$6,Raw!$A$6:$A$2076,0),MATCH(BK$6,Raw!$H$5:$EZ$5,0))/60/60/24,"-")</f>
        <v>0.30431712962962959</v>
      </c>
      <c r="BL117" s="149"/>
      <c r="BM117" s="250" t="s">
        <v>152</v>
      </c>
    </row>
    <row r="118" spans="1:65" ht="17.5" x14ac:dyDescent="0.35">
      <c r="A118" s="188">
        <f t="shared" si="45"/>
        <v>46023</v>
      </c>
      <c r="B118" s="145" t="s">
        <v>151</v>
      </c>
      <c r="C118" s="137" t="s">
        <v>140</v>
      </c>
      <c r="D118" s="101" t="s">
        <v>140</v>
      </c>
      <c r="E118" s="250">
        <f>IFERROR(INDEX(Raw!$H$6:$EZ$2076,MATCH($B118&amp;$D118&amp;$B$6,Raw!$A$6:$A$2076,0),MATCH(E$6,Raw!$H$5:$EZ$5,0)),"-")</f>
        <v>984</v>
      </c>
      <c r="F118" s="183"/>
      <c r="G118" s="251">
        <f>IFERROR(INDEX(Raw!$H$6:$EZ$2076,MATCH($B118&amp;$D118&amp;$B$6,Raw!$A$6:$A$2076,0),MATCH(G$6,Raw!$H$5:$EZ$5,0))/60/60,"-")</f>
        <v>153.45055555555555</v>
      </c>
      <c r="H118" s="195">
        <f>IFERROR(INDEX(Raw!$H$6:$EZ$2076,MATCH($B118&amp;$D118&amp;$B$6,Raw!$A$6:$A$2076,0),MATCH(H$6,Raw!$H$5:$EZ$5,0))/60/60/24,"-")</f>
        <v>6.4930555555555549E-3</v>
      </c>
      <c r="I118" s="203">
        <f>IFERROR(INDEX(Raw!$H$6:$EZ$2076,MATCH($B118&amp;$D118&amp;$B$6,Raw!$A$6:$A$2076,0),MATCH(I$6,Raw!$H$5:$EZ$5,0))/60/60/24,"-")</f>
        <v>1.1307870370370371E-2</v>
      </c>
      <c r="J118" s="149"/>
      <c r="K118" s="251">
        <f>IFERROR(INDEX(Raw!$H$6:$EZ$2076,MATCH($B118&amp;$D118&amp;$B$6,Raw!$A$6:$A$2076,0),MATCH(K$6,Raw!$H$5:$EZ$5,0)),"-")</f>
        <v>810</v>
      </c>
      <c r="L118" s="183"/>
      <c r="M118" s="251">
        <f>IFERROR(INDEX(Raw!$H$6:$EZ$2076,MATCH($B118&amp;$D118&amp;$B$6,Raw!$A$6:$A$2076,0),MATCH(M$6,Raw!$H$5:$EZ$5,0))/60/60,"-")</f>
        <v>108.17277777777778</v>
      </c>
      <c r="N118" s="195">
        <f>IFERROR(INDEX(Raw!$H$6:$EZ$2076,MATCH($B118&amp;$D118&amp;$B$6,Raw!$A$6:$A$2076,0),MATCH(N$6,Raw!$H$5:$EZ$5,0))/60/60/24,"-")</f>
        <v>5.5671296296296302E-3</v>
      </c>
      <c r="O118" s="203">
        <f>IFERROR(INDEX(Raw!$H$6:$EZ$2076,MATCH($B118&amp;$D118&amp;$B$6,Raw!$A$6:$A$2076,0),MATCH(O$6,Raw!$H$5:$EZ$5,0))/60/60/24,"-")</f>
        <v>9.9421296296296289E-3</v>
      </c>
      <c r="P118" s="149"/>
      <c r="Q118" s="149">
        <f>IFERROR(INDEX(Raw!$H$6:$EZ$2076,MATCH($B118&amp;$D118&amp;$B$6,Raw!$A$6:$A$2076,0),MATCH(Q$6,Raw!$H$5:$EZ$5,0)),"-")</f>
        <v>80798</v>
      </c>
      <c r="R118" s="149"/>
      <c r="S118" s="149">
        <f>IFERROR(INDEX(Raw!$H$6:$EZ$2076,MATCH($B118&amp;$D118&amp;$B$6,Raw!$A$6:$A$2076,0),MATCH(S$6,Raw!$H$5:$EZ$5,0))/60/60,"-")</f>
        <v>10918.049444444445</v>
      </c>
      <c r="T118" s="195">
        <f>IFERROR(INDEX(Raw!$H$6:$EZ$2076,MATCH($B118&amp;$D118&amp;$B$6,Raw!$A$6:$A$2076,0),MATCH(T$6,Raw!$H$5:$EZ$5,0))/60/60/24,"-")</f>
        <v>5.6249999999999989E-3</v>
      </c>
      <c r="U118" s="203">
        <f>IFERROR(INDEX(Raw!$H$6:$EZ$2076,MATCH($B118&amp;$D118&amp;$B$6,Raw!$A$6:$A$2076,0),MATCH(U$6,Raw!$H$5:$EZ$5,0))/60/60/24,"-")</f>
        <v>1.0011574074074074E-2</v>
      </c>
      <c r="V118" s="149"/>
      <c r="W118" s="149">
        <f>IFERROR(INDEX(Raw!$H$6:$EZ$2076,MATCH($B118&amp;$D118&amp;$B$6,Raw!$A$6:$A$2076,0),MATCH(W$6,Raw!$H$5:$EZ$5,0)),"-")</f>
        <v>39086</v>
      </c>
      <c r="X118" s="149"/>
      <c r="Y118" s="149">
        <f>IFERROR(INDEX(Raw!$H$6:$EZ$2076,MATCH($B118&amp;$D118&amp;$B$6,Raw!$A$6:$A$2076,0),MATCH(Y$6,Raw!$H$5:$EZ$5,0))/60/60,"-")</f>
        <v>23324.863611111112</v>
      </c>
      <c r="Z118" s="195">
        <f>IFERROR(INDEX(Raw!$H$6:$EZ$2076,MATCH($B118&amp;$D118&amp;$B$6,Raw!$A$6:$A$2076,0),MATCH(Z$6,Raw!$H$5:$EZ$5,0))/60/60/24,"-")</f>
        <v>2.4861111111111108E-2</v>
      </c>
      <c r="AA118" s="203">
        <f>IFERROR(INDEX(Raw!$H$6:$EZ$2076,MATCH($B118&amp;$D118&amp;$B$6,Raw!$A$6:$A$2076,0),MATCH(AA$6,Raw!$H$5:$EZ$5,0))/60/60/24,"-")</f>
        <v>5.2395833333333336E-2</v>
      </c>
      <c r="AB118" s="149"/>
      <c r="AC118" s="251">
        <f>IFERROR(INDEX(Raw!$H$6:$EZ$2076,MATCH($B118&amp;$D118&amp;$B$6,Raw!$A$6:$A$2076,0),MATCH(AC$6,Raw!$H$5:$EZ$5,0)),"-")</f>
        <v>13934</v>
      </c>
      <c r="AD118" s="183"/>
      <c r="AE118" s="251">
        <f>IFERROR(INDEX(Raw!$H$6:$EZ$2076,MATCH($B118&amp;$D118&amp;$B$6,Raw!$A$6:$A$2076,0),MATCH(AE$6,Raw!$H$5:$EZ$5,0))/60/60,"-")</f>
        <v>7027.9613888888889</v>
      </c>
      <c r="AF118" s="195">
        <f>IFERROR(INDEX(Raw!$H$6:$EZ$2076,MATCH($B118&amp;$D118&amp;$B$6,Raw!$A$6:$A$2076,0),MATCH(AF$6,Raw!$H$5:$EZ$5,0))/60/60/24,"-")</f>
        <v>2.101851851851852E-2</v>
      </c>
      <c r="AG118" s="203">
        <f>IFERROR(INDEX(Raw!$H$6:$EZ$2076,MATCH($B118&amp;$D118&amp;$B$6,Raw!$A$6:$A$2076,0),MATCH(AG$6,Raw!$H$5:$EZ$5,0))/60/60/24,"-")</f>
        <v>4.597222222222222E-2</v>
      </c>
      <c r="AH118" s="149"/>
      <c r="AI118" s="149">
        <f>IFERROR(INDEX(Raw!$H$6:$EZ$2076,MATCH($B118&amp;$D118&amp;$B$6,Raw!$A$6:$A$2076,0),MATCH(AI$6,Raw!$H$5:$EZ$5,0)),"-")</f>
        <v>376172</v>
      </c>
      <c r="AJ118" s="149"/>
      <c r="AK118" s="149">
        <f>IFERROR(INDEX(Raw!$H$6:$EZ$2076,MATCH($B118&amp;$D118&amp;$B$6,Raw!$A$6:$A$2076,0),MATCH(AK$6,Raw!$H$5:$EZ$5,0))/60/60,"-")</f>
        <v>220527.68083333332</v>
      </c>
      <c r="AL118" s="195">
        <f>IFERROR(INDEX(Raw!$H$6:$EZ$2076,MATCH($B118&amp;$D118&amp;$B$6,Raw!$A$6:$A$2076,0),MATCH(AL$6,Raw!$H$5:$EZ$5,0))/60/60/24,"-")</f>
        <v>2.4421296296296292E-2</v>
      </c>
      <c r="AM118" s="203">
        <f>IFERROR(INDEX(Raw!$H$6:$EZ$2076,MATCH($B118&amp;$D118&amp;$B$6,Raw!$A$6:$A$2076,0),MATCH(AM$6,Raw!$H$5:$EZ$5,0))/60/60/24,"-")</f>
        <v>5.1319444444444445E-2</v>
      </c>
      <c r="AN118" s="149"/>
      <c r="AO118" s="149">
        <f>IFERROR(INDEX(Raw!$H$6:$EZ$2076,MATCH($B118&amp;$D118&amp;$B$6,Raw!$A$6:$A$2076,0),MATCH(AO$6,Raw!$H$5:$EZ$5,0)),"-")</f>
        <v>11938</v>
      </c>
      <c r="AP118" s="149"/>
      <c r="AQ118" s="149">
        <f>IFERROR(INDEX(Raw!$H$6:$EZ$2076,MATCH($B118&amp;$D118&amp;$B$6,Raw!$A$6:$A$2076,0),MATCH(AQ$6,Raw!$H$5:$EZ$5,0))/60/60,"-")</f>
        <v>30201.159166666668</v>
      </c>
      <c r="AR118" s="195">
        <f>IFERROR(INDEX(Raw!$H$6:$EZ$2076,MATCH($B118&amp;$D118&amp;$B$6,Raw!$A$6:$A$2076,0),MATCH(AR$6,Raw!$H$5:$EZ$5,0))/60/60/24,"-")</f>
        <v>0.10540509259259258</v>
      </c>
      <c r="AS118" s="203">
        <f>IFERROR(INDEX(Raw!$H$6:$EZ$2076,MATCH($B118&amp;$D118&amp;$B$6,Raw!$A$6:$A$2076,0),MATCH(AS$6,Raw!$H$5:$EZ$5,0))/60/60/24,"-")</f>
        <v>0.25282407407407409</v>
      </c>
      <c r="AT118" s="149"/>
      <c r="AU118" s="251">
        <f>IFERROR(INDEX(Raw!$H$6:$EZ$2076,MATCH($B118&amp;$D118&amp;$B$6,Raw!$A$6:$A$2076,0),MATCH(AU$6,Raw!$H$5:$EZ$5,0)),"-")</f>
        <v>4992</v>
      </c>
      <c r="AV118" s="183"/>
      <c r="AW118" s="251">
        <f>IFERROR(INDEX(Raw!$H$6:$EZ$2076,MATCH($B118&amp;$D118&amp;$B$6,Raw!$A$6:$A$2076,0),MATCH(AW$6,Raw!$H$5:$EZ$5,0))/60/60,"-")</f>
        <v>10786.936666666666</v>
      </c>
      <c r="AX118" s="195">
        <f>IFERROR(INDEX(Raw!$H$6:$EZ$2076,MATCH($B118&amp;$D118&amp;$B$6,Raw!$A$6:$A$2076,0),MATCH(AX$6,Raw!$H$5:$EZ$5,0))/60/60/24,"-")</f>
        <v>9.0034722222222238E-2</v>
      </c>
      <c r="AY118" s="203">
        <f>IFERROR(INDEX(Raw!$H$6:$EZ$2076,MATCH($B118&amp;$D118&amp;$B$6,Raw!$A$6:$A$2076,0),MATCH(AY$6,Raw!$H$5:$EZ$5,0))/60/60/24,"-")</f>
        <v>0.21516203703703704</v>
      </c>
      <c r="AZ118" s="149"/>
      <c r="BA118" s="149">
        <f>IFERROR(INDEX(Raw!$H$6:$EZ$2076,MATCH($B118&amp;$D118&amp;$B$6,Raw!$A$6:$A$2076,0),MATCH(BA$6,Raw!$H$5:$EZ$5,0)),"-")</f>
        <v>10558</v>
      </c>
      <c r="BB118" s="149"/>
      <c r="BC118" s="149">
        <f>IFERROR(INDEX(Raw!$H$6:$EZ$2076,MATCH($B118&amp;$D118&amp;$B$6,Raw!$A$6:$A$2076,0),MATCH(BC$6,Raw!$H$5:$EZ$5,0))/60/60,"-")</f>
        <v>35932.20888888889</v>
      </c>
      <c r="BD118" s="195">
        <f>IFERROR(INDEX(Raw!$H$6:$EZ$2076,MATCH($B118&amp;$D118&amp;$B$6,Raw!$A$6:$A$2076,0),MATCH(BD$6,Raw!$H$5:$EZ$5,0))/60/60/24,"-")</f>
        <v>0.14180555555555555</v>
      </c>
      <c r="BE118" s="203">
        <f>IFERROR(INDEX(Raw!$H$6:$EZ$2076,MATCH($B118&amp;$D118&amp;$B$6,Raw!$A$6:$A$2076,0),MATCH(BE$6,Raw!$H$5:$EZ$5,0))/60/60/24,"-")</f>
        <v>0.34581018518518514</v>
      </c>
      <c r="BF118" s="149"/>
      <c r="BG118" s="149">
        <f>IFERROR(INDEX(Raw!$H$6:$EZ$2076,MATCH($B118&amp;$D118&amp;$B$6,Raw!$A$6:$A$2076,0),MATCH(BG$6,Raw!$H$5:$EZ$5,0)),"-")</f>
        <v>2223</v>
      </c>
      <c r="BH118" s="149"/>
      <c r="BI118" s="149">
        <f>IFERROR(INDEX(Raw!$H$6:$EZ$2076,MATCH($B118&amp;$D118&amp;$B$6,Raw!$A$6:$A$2076,0),MATCH(BI$6,Raw!$H$5:$EZ$5,0))/60/60,"-")</f>
        <v>6835.5783333333338</v>
      </c>
      <c r="BJ118" s="195">
        <f>IFERROR(INDEX(Raw!$H$6:$EZ$2076,MATCH($B118&amp;$D118&amp;$B$6,Raw!$A$6:$A$2076,0),MATCH(BJ$6,Raw!$H$5:$EZ$5,0))/60/60/24,"-")</f>
        <v>0.12812500000000002</v>
      </c>
      <c r="BK118" s="203">
        <f>IFERROR(INDEX(Raw!$H$6:$EZ$2076,MATCH($B118&amp;$D118&amp;$B$6,Raw!$A$6:$A$2076,0),MATCH(BK$6,Raw!$H$5:$EZ$5,0))/60/60/24,"-")</f>
        <v>0.31900462962962967</v>
      </c>
      <c r="BL118" s="149"/>
      <c r="BM118" s="250" t="s">
        <v>152</v>
      </c>
    </row>
    <row r="119" spans="1:65" x14ac:dyDescent="0.25">
      <c r="A119" s="188">
        <f t="shared" si="45"/>
        <v>46054</v>
      </c>
      <c r="B119" s="145" t="s">
        <v>151</v>
      </c>
      <c r="C119" s="137" t="s">
        <v>427</v>
      </c>
      <c r="D119" s="95" t="s">
        <v>141</v>
      </c>
      <c r="E119" s="250">
        <f>IFERROR(INDEX(Raw!$H$6:$EZ$2076,MATCH($B119&amp;$D119&amp;$B$6,Raw!$A$6:$A$2076,0),MATCH(E$6,Raw!$H$5:$EZ$5,0)),"-")</f>
        <v>801</v>
      </c>
      <c r="F119" s="183"/>
      <c r="G119" s="251">
        <f>IFERROR(INDEX(Raw!$H$6:$EZ$2076,MATCH($B119&amp;$D119&amp;$B$6,Raw!$A$6:$A$2076,0),MATCH(G$6,Raw!$H$5:$EZ$5,0))/60/60,"-")</f>
        <v>121.19916666666667</v>
      </c>
      <c r="H119" s="195">
        <f>IFERROR(INDEX(Raw!$H$6:$EZ$2076,MATCH($B119&amp;$D119&amp;$B$6,Raw!$A$6:$A$2076,0),MATCH(H$6,Raw!$H$5:$EZ$5,0))/60/60/24,"-")</f>
        <v>6.3078703703703708E-3</v>
      </c>
      <c r="I119" s="203">
        <f>IFERROR(INDEX(Raw!$H$6:$EZ$2076,MATCH($B119&amp;$D119&amp;$B$6,Raw!$A$6:$A$2076,0),MATCH(I$6,Raw!$H$5:$EZ$5,0))/60/60/24,"-")</f>
        <v>1.1226851851851854E-2</v>
      </c>
      <c r="J119" s="149"/>
      <c r="K119" s="251">
        <f>IFERROR(INDEX(Raw!$H$6:$EZ$2076,MATCH($B119&amp;$D119&amp;$B$6,Raw!$A$6:$A$2076,0),MATCH(K$6,Raw!$H$5:$EZ$5,0)),"-")</f>
        <v>714</v>
      </c>
      <c r="L119" s="183"/>
      <c r="M119" s="251">
        <f>IFERROR(INDEX(Raw!$H$6:$EZ$2076,MATCH($B119&amp;$D119&amp;$B$6,Raw!$A$6:$A$2076,0),MATCH(M$6,Raw!$H$5:$EZ$5,0))/60/60,"-")</f>
        <v>87.25500000000001</v>
      </c>
      <c r="N119" s="195">
        <f>IFERROR(INDEX(Raw!$H$6:$EZ$2076,MATCH($B119&amp;$D119&amp;$B$6,Raw!$A$6:$A$2076,0),MATCH(N$6,Raw!$H$5:$EZ$5,0))/60/60/24,"-")</f>
        <v>5.0925925925925921E-3</v>
      </c>
      <c r="O119" s="203">
        <f>IFERROR(INDEX(Raw!$H$6:$EZ$2076,MATCH($B119&amp;$D119&amp;$B$6,Raw!$A$6:$A$2076,0),MATCH(O$6,Raw!$H$5:$EZ$5,0))/60/60/24,"-")</f>
        <v>9.780092592592592E-3</v>
      </c>
      <c r="P119" s="149"/>
      <c r="Q119" s="149">
        <f>IFERROR(INDEX(Raw!$H$6:$EZ$2076,MATCH($B119&amp;$D119&amp;$B$6,Raw!$A$6:$A$2076,0),MATCH(Q$6,Raw!$H$5:$EZ$5,0)),"-")</f>
        <v>69423</v>
      </c>
      <c r="R119" s="149"/>
      <c r="S119" s="149">
        <f>IFERROR(INDEX(Raw!$H$6:$EZ$2076,MATCH($B119&amp;$D119&amp;$B$6,Raw!$A$6:$A$2076,0),MATCH(S$6,Raw!$H$5:$EZ$5,0))/60/60,"-")</f>
        <v>9056.1083333333336</v>
      </c>
      <c r="T119" s="195">
        <f>IFERROR(INDEX(Raw!$H$6:$EZ$2076,MATCH($B119&amp;$D119&amp;$B$6,Raw!$A$6:$A$2076,0),MATCH(T$6,Raw!$H$5:$EZ$5,0))/60/60/24,"-")</f>
        <v>5.4398148148148149E-3</v>
      </c>
      <c r="U119" s="203">
        <f>IFERROR(INDEX(Raw!$H$6:$EZ$2076,MATCH($B119&amp;$D119&amp;$B$6,Raw!$A$6:$A$2076,0),MATCH(U$6,Raw!$H$5:$EZ$5,0))/60/60/24,"-")</f>
        <v>9.6874999999999999E-3</v>
      </c>
      <c r="V119" s="149"/>
      <c r="W119" s="149">
        <f>IFERROR(INDEX(Raw!$H$6:$EZ$2076,MATCH($B119&amp;$D119&amp;$B$6,Raw!$A$6:$A$2076,0),MATCH(W$6,Raw!$H$5:$EZ$5,0)),"-")</f>
        <v>33071</v>
      </c>
      <c r="X119" s="149"/>
      <c r="Y119" s="149">
        <f>IFERROR(INDEX(Raw!$H$6:$EZ$2076,MATCH($B119&amp;$D119&amp;$B$6,Raw!$A$6:$A$2076,0),MATCH(Y$6,Raw!$H$5:$EZ$5,0))/60/60,"-")</f>
        <v>15524.309444444445</v>
      </c>
      <c r="Z119" s="195">
        <f>IFERROR(INDEX(Raw!$H$6:$EZ$2076,MATCH($B119&amp;$D119&amp;$B$6,Raw!$A$6:$A$2076,0),MATCH(Z$6,Raw!$H$5:$EZ$5,0))/60/60/24,"-")</f>
        <v>1.9560185185185184E-2</v>
      </c>
      <c r="AA119" s="203">
        <f>IFERROR(INDEX(Raw!$H$6:$EZ$2076,MATCH($B119&amp;$D119&amp;$B$6,Raw!$A$6:$A$2076,0),MATCH(AA$6,Raw!$H$5:$EZ$5,0))/60/60/24,"-")</f>
        <v>3.9699074074074074E-2</v>
      </c>
      <c r="AB119" s="149"/>
      <c r="AC119" s="251">
        <f>IFERROR(INDEX(Raw!$H$6:$EZ$2076,MATCH($B119&amp;$D119&amp;$B$6,Raw!$A$6:$A$2076,0),MATCH(AC$6,Raw!$H$5:$EZ$5,0)),"-")</f>
        <v>12423</v>
      </c>
      <c r="AD119" s="183"/>
      <c r="AE119" s="251">
        <f>IFERROR(INDEX(Raw!$H$6:$EZ$2076,MATCH($B119&amp;$D119&amp;$B$6,Raw!$A$6:$A$2076,0),MATCH(AE$6,Raw!$H$5:$EZ$5,0))/60/60,"-")</f>
        <v>5157.2858333333334</v>
      </c>
      <c r="AF119" s="195">
        <f>IFERROR(INDEX(Raw!$H$6:$EZ$2076,MATCH($B119&amp;$D119&amp;$B$6,Raw!$A$6:$A$2076,0),MATCH(AF$6,Raw!$H$5:$EZ$5,0))/60/60/24,"-")</f>
        <v>1.7303240740740741E-2</v>
      </c>
      <c r="AG119" s="203">
        <f>IFERROR(INDEX(Raw!$H$6:$EZ$2076,MATCH($B119&amp;$D119&amp;$B$6,Raw!$A$6:$A$2076,0),MATCH(AG$6,Raw!$H$5:$EZ$5,0))/60/60/24,"-")</f>
        <v>3.7615740740740741E-2</v>
      </c>
      <c r="AH119" s="149"/>
      <c r="AI119" s="149">
        <f>IFERROR(INDEX(Raw!$H$6:$EZ$2076,MATCH($B119&amp;$D119&amp;$B$6,Raw!$A$6:$A$2076,0),MATCH(AI$6,Raw!$H$5:$EZ$5,0)),"-")</f>
        <v>326509</v>
      </c>
      <c r="AJ119" s="149"/>
      <c r="AK119" s="149">
        <f>IFERROR(INDEX(Raw!$H$6:$EZ$2076,MATCH($B119&amp;$D119&amp;$B$6,Raw!$A$6:$A$2076,0),MATCH(AK$6,Raw!$H$5:$EZ$5,0))/60/60,"-")</f>
        <v>158800.18194444443</v>
      </c>
      <c r="AL119" s="195">
        <f>IFERROR(INDEX(Raw!$H$6:$EZ$2076,MATCH($B119&amp;$D119&amp;$B$6,Raw!$A$6:$A$2076,0),MATCH(AL$6,Raw!$H$5:$EZ$5,0))/60/60/24,"-")</f>
        <v>2.0266203703703703E-2</v>
      </c>
      <c r="AM119" s="203">
        <f>IFERROR(INDEX(Raw!$H$6:$EZ$2076,MATCH($B119&amp;$D119&amp;$B$6,Raw!$A$6:$A$2076,0),MATCH(AM$6,Raw!$H$5:$EZ$5,0))/60/60/24,"-")</f>
        <v>4.1562500000000002E-2</v>
      </c>
      <c r="AN119" s="149"/>
      <c r="AO119" s="149">
        <f>IFERROR(INDEX(Raw!$H$6:$EZ$2076,MATCH($B119&amp;$D119&amp;$B$6,Raw!$A$6:$A$2076,0),MATCH(AO$6,Raw!$H$5:$EZ$5,0)),"-")</f>
        <v>11337</v>
      </c>
      <c r="AP119" s="149"/>
      <c r="AQ119" s="149">
        <f>IFERROR(INDEX(Raw!$H$6:$EZ$2076,MATCH($B119&amp;$D119&amp;$B$6,Raw!$A$6:$A$2076,0),MATCH(AQ$6,Raw!$H$5:$EZ$5,0))/60/60,"-")</f>
        <v>20160.979166666668</v>
      </c>
      <c r="AR119" s="195">
        <f>IFERROR(INDEX(Raw!$H$6:$EZ$2076,MATCH($B119&amp;$D119&amp;$B$6,Raw!$A$6:$A$2076,0),MATCH(AR$6,Raw!$H$5:$EZ$5,0))/60/60/24,"-")</f>
        <v>7.4097222222222217E-2</v>
      </c>
      <c r="AS119" s="203">
        <f>IFERROR(INDEX(Raw!$H$6:$EZ$2076,MATCH($B119&amp;$D119&amp;$B$6,Raw!$A$6:$A$2076,0),MATCH(AS$6,Raw!$H$5:$EZ$5,0))/60/60/24,"-")</f>
        <v>0.16655092592592594</v>
      </c>
      <c r="AT119" s="149"/>
      <c r="AU119" s="251">
        <f>IFERROR(INDEX(Raw!$H$6:$EZ$2076,MATCH($B119&amp;$D119&amp;$B$6,Raw!$A$6:$A$2076,0),MATCH(AU$6,Raw!$H$5:$EZ$5,0)),"-")</f>
        <v>4955</v>
      </c>
      <c r="AV119" s="183"/>
      <c r="AW119" s="251">
        <f>IFERROR(INDEX(Raw!$H$6:$EZ$2076,MATCH($B119&amp;$D119&amp;$B$6,Raw!$A$6:$A$2076,0),MATCH(AW$6,Raw!$H$5:$EZ$5,0))/60/60,"-")</f>
        <v>8272.7955555555563</v>
      </c>
      <c r="AX119" s="195">
        <f>IFERROR(INDEX(Raw!$H$6:$EZ$2076,MATCH($B119&amp;$D119&amp;$B$6,Raw!$A$6:$A$2076,0),MATCH(AX$6,Raw!$H$5:$EZ$5,0))/60/60/24,"-")</f>
        <v>6.9571759259259264E-2</v>
      </c>
      <c r="AY119" s="203">
        <f>IFERROR(INDEX(Raw!$H$6:$EZ$2076,MATCH($B119&amp;$D119&amp;$B$6,Raw!$A$6:$A$2076,0),MATCH(AY$6,Raw!$H$5:$EZ$5,0))/60/60/24,"-")</f>
        <v>0.16704861111111113</v>
      </c>
      <c r="AZ119" s="149"/>
      <c r="BA119" s="149">
        <f>IFERROR(INDEX(Raw!$H$6:$EZ$2076,MATCH($B119&amp;$D119&amp;$B$6,Raw!$A$6:$A$2076,0),MATCH(BA$6,Raw!$H$5:$EZ$5,0)),"-")</f>
        <v>9986</v>
      </c>
      <c r="BB119" s="149"/>
      <c r="BC119" s="149">
        <f>IFERROR(INDEX(Raw!$H$6:$EZ$2076,MATCH($B119&amp;$D119&amp;$B$6,Raw!$A$6:$A$2076,0),MATCH(BC$6,Raw!$H$5:$EZ$5,0))/60/60,"-")</f>
        <v>27396.733333333334</v>
      </c>
      <c r="BD119" s="195">
        <f>IFERROR(INDEX(Raw!$H$6:$EZ$2076,MATCH($B119&amp;$D119&amp;$B$6,Raw!$A$6:$A$2076,0),MATCH(BD$6,Raw!$H$5:$EZ$5,0))/60/60/24,"-")</f>
        <v>0.11431712962962964</v>
      </c>
      <c r="BE119" s="203">
        <f>IFERROR(INDEX(Raw!$H$6:$EZ$2076,MATCH($B119&amp;$D119&amp;$B$6,Raw!$A$6:$A$2076,0),MATCH(BE$6,Raw!$H$5:$EZ$5,0))/60/60/24,"-")</f>
        <v>0.27575231481481483</v>
      </c>
      <c r="BF119" s="149"/>
      <c r="BG119" s="149">
        <f>IFERROR(INDEX(Raw!$H$6:$EZ$2076,MATCH($B119&amp;$D119&amp;$B$6,Raw!$A$6:$A$2076,0),MATCH(BG$6,Raw!$H$5:$EZ$5,0)),"-")</f>
        <v>2256</v>
      </c>
      <c r="BH119" s="149"/>
      <c r="BI119" s="149">
        <f>IFERROR(INDEX(Raw!$H$6:$EZ$2076,MATCH($B119&amp;$D119&amp;$B$6,Raw!$A$6:$A$2076,0),MATCH(BI$6,Raw!$H$5:$EZ$5,0))/60/60,"-")</f>
        <v>5635.3650000000007</v>
      </c>
      <c r="BJ119" s="195">
        <f>IFERROR(INDEX(Raw!$H$6:$EZ$2076,MATCH($B119&amp;$D119&amp;$B$6,Raw!$A$6:$A$2076,0),MATCH(BJ$6,Raw!$H$5:$EZ$5,0))/60/60/24,"-")</f>
        <v>0.10408564814814814</v>
      </c>
      <c r="BK119" s="203">
        <f>IFERROR(INDEX(Raw!$H$6:$EZ$2076,MATCH($B119&amp;$D119&amp;$B$6,Raw!$A$6:$A$2076,0),MATCH(BK$6,Raw!$H$5:$EZ$5,0))/60/60/24,"-")</f>
        <v>0.26986111111111116</v>
      </c>
      <c r="BL119" s="149"/>
      <c r="BM119" s="250" t="s">
        <v>152</v>
      </c>
    </row>
    <row r="120" spans="1:65" s="1" customFormat="1" collapsed="1" x14ac:dyDescent="0.25">
      <c r="A120" s="188">
        <f t="shared" si="45"/>
        <v>46082</v>
      </c>
      <c r="B120" s="147" t="s">
        <v>151</v>
      </c>
      <c r="C120" s="139" t="s">
        <v>142</v>
      </c>
      <c r="D120" s="95" t="s">
        <v>142</v>
      </c>
      <c r="E120" s="222">
        <f>IFERROR(INDEX(Raw!$H$6:$EZ$2076,MATCH($B120&amp;$D120&amp;$B$6,Raw!$A$6:$A$2076,0),MATCH(E$6,Raw!$H$5:$EZ$5,0)),"-")</f>
        <v>812</v>
      </c>
      <c r="F120" s="391"/>
      <c r="G120" s="225">
        <f>IFERROR(INDEX(Raw!$H$6:$EZ$2076,MATCH($B120&amp;$D120&amp;$B$6,Raw!$A$6:$A$2076,0),MATCH(G$6,Raw!$H$5:$EZ$5,0))/60/60,"-")</f>
        <v>119.16472222222222</v>
      </c>
      <c r="H120" s="197">
        <f>IFERROR(INDEX(Raw!$H$6:$EZ$2076,MATCH($B120&amp;$D120&amp;$B$6,Raw!$A$6:$A$2076,0),MATCH(H$6,Raw!$H$5:$EZ$5,0))/60/60/24,"-")</f>
        <v>6.1111111111111114E-3</v>
      </c>
      <c r="I120" s="206">
        <f>IFERROR(INDEX(Raw!$H$6:$EZ$2076,MATCH($B120&amp;$D120&amp;$B$6,Raw!$A$6:$A$2076,0),MATCH(I$6,Raw!$H$5:$EZ$5,0))/60/60/24,"-")</f>
        <v>1.0300925925925927E-2</v>
      </c>
      <c r="J120" s="166"/>
      <c r="K120" s="225">
        <f>IFERROR(INDEX(Raw!$H$6:$EZ$2076,MATCH($B120&amp;$D120&amp;$B$6,Raw!$A$6:$A$2076,0),MATCH(K$6,Raw!$H$5:$EZ$5,0)),"-")</f>
        <v>764</v>
      </c>
      <c r="L120" s="391"/>
      <c r="M120" s="225">
        <f>IFERROR(INDEX(Raw!$H$6:$EZ$2076,MATCH($B120&amp;$D120&amp;$B$6,Raw!$A$6:$A$2076,0),MATCH(M$6,Raw!$H$5:$EZ$5,0))/60/60,"-")</f>
        <v>100.17277777777778</v>
      </c>
      <c r="N120" s="197">
        <f>IFERROR(INDEX(Raw!$H$6:$EZ$2076,MATCH($B120&amp;$D120&amp;$B$6,Raw!$A$6:$A$2076,0),MATCH(N$6,Raw!$H$5:$EZ$5,0))/60/60/24,"-")</f>
        <v>5.462962962962962E-3</v>
      </c>
      <c r="O120" s="206">
        <f>IFERROR(INDEX(Raw!$H$6:$EZ$2076,MATCH($B120&amp;$D120&amp;$B$6,Raw!$A$6:$A$2076,0),MATCH(O$6,Raw!$H$5:$EZ$5,0))/60/60/24,"-")</f>
        <v>9.9305555555555553E-3</v>
      </c>
      <c r="P120" s="21"/>
      <c r="Q120" s="22">
        <f>IFERROR(INDEX(Raw!$H$6:$EZ$2076,MATCH($B120&amp;$D120&amp;$B$6,Raw!$A$6:$A$2076,0),MATCH(Q$6,Raw!$H$5:$EZ$5,0)),"-")</f>
        <v>76714</v>
      </c>
      <c r="R120" s="391"/>
      <c r="S120" s="22">
        <f>IFERROR(INDEX(Raw!$H$6:$EZ$2076,MATCH($B120&amp;$D120&amp;$B$6,Raw!$A$6:$A$2076,0),MATCH(S$6,Raw!$H$5:$EZ$5,0))/60/60,"-")</f>
        <v>9912.5249999999996</v>
      </c>
      <c r="T120" s="197">
        <f>IFERROR(INDEX(Raw!$H$6:$EZ$2076,MATCH($B120&amp;$D120&amp;$B$6,Raw!$A$6:$A$2076,0),MATCH(T$6,Raw!$H$5:$EZ$5,0))/60/60/24,"-")</f>
        <v>5.3819444444444453E-3</v>
      </c>
      <c r="U120" s="206">
        <f>IFERROR(INDEX(Raw!$H$6:$EZ$2076,MATCH($B120&amp;$D120&amp;$B$6,Raw!$A$6:$A$2076,0),MATCH(U$6,Raw!$H$5:$EZ$5,0))/60/60/24,"-")</f>
        <v>9.5486111111111101E-3</v>
      </c>
      <c r="V120" s="21"/>
      <c r="W120" s="22">
        <f>IFERROR(INDEX(Raw!$H$6:$EZ$2076,MATCH($B120&amp;$D120&amp;$B$6,Raw!$A$6:$A$2076,0),MATCH(W$6,Raw!$H$5:$EZ$5,0)),"-")</f>
        <v>35070</v>
      </c>
      <c r="X120" s="391"/>
      <c r="Y120" s="22">
        <f>IFERROR(INDEX(Raw!$H$6:$EZ$2076,MATCH($B120&amp;$D120&amp;$B$6,Raw!$A$6:$A$2076,0),MATCH(Y$6,Raw!$H$5:$EZ$5,0))/60/60,"-")</f>
        <v>14932.676388888889</v>
      </c>
      <c r="Z120" s="197">
        <f>IFERROR(INDEX(Raw!$H$6:$EZ$2076,MATCH($B120&amp;$D120&amp;$B$6,Raw!$A$6:$A$2076,0),MATCH(Z$6,Raw!$H$5:$EZ$5,0))/60/60/24,"-")</f>
        <v>1.7743055555555557E-2</v>
      </c>
      <c r="AA120" s="206">
        <f>IFERROR(INDEX(Raw!$H$6:$EZ$2076,MATCH($B120&amp;$D120&amp;$B$6,Raw!$A$6:$A$2076,0),MATCH(AA$6,Raw!$H$5:$EZ$5,0))/60/60/24,"-")</f>
        <v>3.5266203703703702E-2</v>
      </c>
      <c r="AB120" s="21"/>
      <c r="AC120" s="225">
        <f>IFERROR(INDEX(Raw!$H$6:$EZ$2076,MATCH($B120&amp;$D120&amp;$B$6,Raw!$A$6:$A$2076,0),MATCH(AC$6,Raw!$H$5:$EZ$5,0)),"-")</f>
        <v>13569</v>
      </c>
      <c r="AD120" s="391"/>
      <c r="AE120" s="225">
        <f>IFERROR(INDEX(Raw!$H$6:$EZ$2076,MATCH($B120&amp;$D120&amp;$B$6,Raw!$A$6:$A$2076,0),MATCH(AE$6,Raw!$H$5:$EZ$5,0))/60/60,"-")</f>
        <v>5171.5480555555559</v>
      </c>
      <c r="AF120" s="197">
        <f>IFERROR(INDEX(Raw!$H$6:$EZ$2076,MATCH($B120&amp;$D120&amp;$B$6,Raw!$A$6:$A$2076,0),MATCH(AF$6,Raw!$H$5:$EZ$5,0))/60/60/24,"-")</f>
        <v>1.5879629629629629E-2</v>
      </c>
      <c r="AG120" s="206">
        <f>IFERROR(INDEX(Raw!$H$6:$EZ$2076,MATCH($B120&amp;$D120&amp;$B$6,Raw!$A$6:$A$2076,0),MATCH(AG$6,Raw!$H$5:$EZ$5,0))/60/60/24,"-")</f>
        <v>3.4282407407407407E-2</v>
      </c>
      <c r="AH120" s="21"/>
      <c r="AI120" s="22">
        <f>IFERROR(INDEX(Raw!$H$6:$EZ$2076,MATCH($B120&amp;$D120&amp;$B$6,Raw!$A$6:$A$2076,0),MATCH(AI$6,Raw!$H$5:$EZ$5,0)),"-")</f>
        <v>355042</v>
      </c>
      <c r="AJ120" s="391"/>
      <c r="AK120" s="22">
        <f>IFERROR(INDEX(Raw!$H$6:$EZ$2076,MATCH($B120&amp;$D120&amp;$B$6,Raw!$A$6:$A$2076,0),MATCH(AK$6,Raw!$H$5:$EZ$5,0))/60/60,"-")</f>
        <v>156927.41416666665</v>
      </c>
      <c r="AL120" s="197">
        <f>IFERROR(INDEX(Raw!$H$6:$EZ$2076,MATCH($B120&amp;$D120&amp;$B$6,Raw!$A$6:$A$2076,0),MATCH(AL$6,Raw!$H$5:$EZ$5,0))/60/60/24,"-")</f>
        <v>1.8414351851851852E-2</v>
      </c>
      <c r="AM120" s="206">
        <f>IFERROR(INDEX(Raw!$H$6:$EZ$2076,MATCH($B120&amp;$D120&amp;$B$6,Raw!$A$6:$A$2076,0),MATCH(AM$6,Raw!$H$5:$EZ$5,0))/60/60/24,"-")</f>
        <v>3.7280092592592594E-2</v>
      </c>
      <c r="AN120" s="21"/>
      <c r="AO120" s="22">
        <f>IFERROR(INDEX(Raw!$H$6:$EZ$2076,MATCH($B120&amp;$D120&amp;$B$6,Raw!$A$6:$A$2076,0),MATCH(AO$6,Raw!$H$5:$EZ$5,0)),"-")</f>
        <v>12325</v>
      </c>
      <c r="AP120" s="391"/>
      <c r="AQ120" s="22">
        <f>IFERROR(INDEX(Raw!$H$6:$EZ$2076,MATCH($B120&amp;$D120&amp;$B$6,Raw!$A$6:$A$2076,0),MATCH(AQ$6,Raw!$H$5:$EZ$5,0))/60/60,"-")</f>
        <v>19268.160833333332</v>
      </c>
      <c r="AR120" s="197">
        <f>IFERROR(INDEX(Raw!$H$6:$EZ$2076,MATCH($B120&amp;$D120&amp;$B$6,Raw!$A$6:$A$2076,0),MATCH(AR$6,Raw!$H$5:$EZ$5,0))/60/60/24,"-")</f>
        <v>6.5138888888888885E-2</v>
      </c>
      <c r="AS120" s="206">
        <f>IFERROR(INDEX(Raw!$H$6:$EZ$2076,MATCH($B120&amp;$D120&amp;$B$6,Raw!$A$6:$A$2076,0),MATCH(AS$6,Raw!$H$5:$EZ$5,0))/60/60/24,"-")</f>
        <v>0.14480324074074075</v>
      </c>
      <c r="AT120" s="21"/>
      <c r="AU120" s="225">
        <f>IFERROR(INDEX(Raw!$H$6:$EZ$2076,MATCH($B120&amp;$D120&amp;$B$6,Raw!$A$6:$A$2076,0),MATCH(AU$6,Raw!$H$5:$EZ$5,0)),"-")</f>
        <v>5534</v>
      </c>
      <c r="AV120" s="391"/>
      <c r="AW120" s="225">
        <f>IFERROR(INDEX(Raw!$H$6:$EZ$2076,MATCH($B120&amp;$D120&amp;$B$6,Raw!$A$6:$A$2076,0),MATCH(AW$6,Raw!$H$5:$EZ$5,0))/60/60,"-")</f>
        <v>8188.1572222222221</v>
      </c>
      <c r="AX120" s="197">
        <f>IFERROR(INDEX(Raw!$H$6:$EZ$2076,MATCH($B120&amp;$D120&amp;$B$6,Raw!$A$6:$A$2076,0),MATCH(AX$6,Raw!$H$5:$EZ$5,0))/60/60/24,"-")</f>
        <v>6.1655092592592588E-2</v>
      </c>
      <c r="AY120" s="206">
        <f>IFERROR(INDEX(Raw!$H$6:$EZ$2076,MATCH($B120&amp;$D120&amp;$B$6,Raw!$A$6:$A$2076,0),MATCH(AY$6,Raw!$H$5:$EZ$5,0))/60/60/24,"-")</f>
        <v>0.14884259259259261</v>
      </c>
      <c r="AZ120" s="21"/>
      <c r="BA120" s="22">
        <f>IFERROR(INDEX(Raw!$H$6:$EZ$2076,MATCH($B120&amp;$D120&amp;$B$6,Raw!$A$6:$A$2076,0),MATCH(BA$6,Raw!$H$5:$EZ$5,0)),"-")</f>
        <v>10964</v>
      </c>
      <c r="BB120" s="391"/>
      <c r="BC120" s="22">
        <f>IFERROR(INDEX(Raw!$H$6:$EZ$2076,MATCH($B120&amp;$D120&amp;$B$6,Raw!$A$6:$A$2076,0),MATCH(BC$6,Raw!$H$5:$EZ$5,0))/60/60,"-")</f>
        <v>25669.058333333334</v>
      </c>
      <c r="BD120" s="197">
        <f>IFERROR(INDEX(Raw!$H$6:$EZ$2076,MATCH($B120&amp;$D120&amp;$B$6,Raw!$A$6:$A$2076,0),MATCH(BD$6,Raw!$H$5:$EZ$5,0))/60/60/24,"-")</f>
        <v>9.7546296296296298E-2</v>
      </c>
      <c r="BE120" s="206">
        <f>IFERROR(INDEX(Raw!$H$6:$EZ$2076,MATCH($B120&amp;$D120&amp;$B$6,Raw!$A$6:$A$2076,0),MATCH(BE$6,Raw!$H$5:$EZ$5,0))/60/60/24,"-")</f>
        <v>0.23458333333333334</v>
      </c>
      <c r="BF120" s="21"/>
      <c r="BG120" s="22">
        <f>IFERROR(INDEX(Raw!$H$6:$EZ$2076,MATCH($B120&amp;$D120&amp;$B$6,Raw!$A$6:$A$2076,0),MATCH(BG$6,Raw!$H$5:$EZ$5,0)),"-")</f>
        <v>2372</v>
      </c>
      <c r="BH120" s="391"/>
      <c r="BI120" s="22">
        <f>IFERROR(INDEX(Raw!$H$6:$EZ$2076,MATCH($B120&amp;$D120&amp;$B$6,Raw!$A$6:$A$2076,0),MATCH(BI$6,Raw!$H$5:$EZ$5,0))/60/60,"-")</f>
        <v>5393.306111111111</v>
      </c>
      <c r="BJ120" s="197">
        <f>IFERROR(INDEX(Raw!$H$6:$EZ$2076,MATCH($B120&amp;$D120&amp;$B$6,Raw!$A$6:$A$2076,0),MATCH(BJ$6,Raw!$H$5:$EZ$5,0))/60/60/24,"-")</f>
        <v>9.4733796296296288E-2</v>
      </c>
      <c r="BK120" s="206">
        <f>IFERROR(INDEX(Raw!$H$6:$EZ$2076,MATCH($B120&amp;$D120&amp;$B$6,Raw!$A$6:$A$2076,0),MATCH(BK$6,Raw!$H$5:$EZ$5,0))/60/60/24,"-")</f>
        <v>0.23768518518518519</v>
      </c>
      <c r="BL120" s="166"/>
      <c r="BM120" s="222" t="s">
        <v>152</v>
      </c>
    </row>
    <row r="121" spans="1:65" ht="17.5" x14ac:dyDescent="0.35">
      <c r="A121" s="188">
        <f t="shared" si="45"/>
        <v>46113</v>
      </c>
      <c r="B121" s="55" t="s">
        <v>1060</v>
      </c>
      <c r="C121" s="137" t="s">
        <v>143</v>
      </c>
      <c r="D121" s="101" t="s">
        <v>143</v>
      </c>
      <c r="E121" s="250">
        <f>IFERROR(INDEX(Raw!$H$6:$EZ$2076,MATCH($B121&amp;$D121&amp;$B$6,Raw!$A$6:$A$2076,0),MATCH(E$6,Raw!$H$5:$EZ$5,0)),"-")</f>
        <v>793</v>
      </c>
      <c r="F121" s="183"/>
      <c r="G121" s="251">
        <f>IFERROR(INDEX(Raw!$H$6:$EZ$2076,MATCH($B121&amp;$D121&amp;$B$6,Raw!$A$6:$A$2076,0),MATCH(G$6,Raw!$H$5:$EZ$5,0))/60/60,"-")</f>
        <v>116.6375</v>
      </c>
      <c r="H121" s="195">
        <f>IFERROR(INDEX(Raw!$H$6:$EZ$2076,MATCH($B121&amp;$D121&amp;$B$6,Raw!$A$6:$A$2076,0),MATCH(H$6,Raw!$H$5:$EZ$5,0))/60/60/24,"-")</f>
        <v>6.1342592592592594E-3</v>
      </c>
      <c r="I121" s="203">
        <f>IFERROR(INDEX(Raw!$H$6:$EZ$2076,MATCH($B121&amp;$D121&amp;$B$6,Raw!$A$6:$A$2076,0),MATCH(I$6,Raw!$H$5:$EZ$5,0))/60/60/24,"-")</f>
        <v>1.0636574074074074E-2</v>
      </c>
      <c r="J121" s="149"/>
      <c r="K121" s="251">
        <f>IFERROR(INDEX(Raw!$H$6:$EZ$2076,MATCH($B121&amp;$D121&amp;$B$6,Raw!$A$6:$A$2076,0),MATCH(K$6,Raw!$H$5:$EZ$5,0)),"-")</f>
        <v>754</v>
      </c>
      <c r="L121" s="183"/>
      <c r="M121" s="251">
        <f>IFERROR(INDEX(Raw!$H$6:$EZ$2076,MATCH($B121&amp;$D121&amp;$B$6,Raw!$A$6:$A$2076,0),MATCH(M$6,Raw!$H$5:$EZ$5,0))/60/60,"-")</f>
        <v>94.494444444444454</v>
      </c>
      <c r="N121" s="195">
        <f>IFERROR(INDEX(Raw!$H$6:$EZ$2076,MATCH($B121&amp;$D121&amp;$B$6,Raw!$A$6:$A$2076,0),MATCH(N$6,Raw!$H$5:$EZ$5,0))/60/60/24,"-")</f>
        <v>5.2199074074074066E-3</v>
      </c>
      <c r="O121" s="203">
        <f>IFERROR(INDEX(Raw!$H$6:$EZ$2076,MATCH($B121&amp;$D121&amp;$B$6,Raw!$A$6:$A$2076,0),MATCH(O$6,Raw!$H$5:$EZ$5,0))/60/60/24,"-")</f>
        <v>9.8842592592592576E-3</v>
      </c>
      <c r="P121" s="149"/>
      <c r="Q121" s="149">
        <f>IFERROR(INDEX(Raw!$H$6:$EZ$2076,MATCH($B121&amp;$D121&amp;$B$6,Raw!$A$6:$A$2076,0),MATCH(Q$6,Raw!$H$5:$EZ$5,0)),"-")</f>
        <v>72881</v>
      </c>
      <c r="R121" s="149"/>
      <c r="S121" s="149">
        <f>IFERROR(INDEX(Raw!$H$6:$EZ$2076,MATCH($B121&amp;$D121&amp;$B$6,Raw!$A$6:$A$2076,0),MATCH(S$6,Raw!$H$5:$EZ$5,0))/60/60,"-")</f>
        <v>9303.4330555555553</v>
      </c>
      <c r="T121" s="195">
        <f>IFERROR(INDEX(Raw!$H$6:$EZ$2076,MATCH($B121&amp;$D121&amp;$B$6,Raw!$A$6:$A$2076,0),MATCH(T$6,Raw!$H$5:$EZ$5,0))/60/60/24,"-")</f>
        <v>5.3240740740740748E-3</v>
      </c>
      <c r="U121" s="203">
        <f>IFERROR(INDEX(Raw!$H$6:$EZ$2076,MATCH($B121&amp;$D121&amp;$B$6,Raw!$A$6:$A$2076,0),MATCH(U$6,Raw!$H$5:$EZ$5,0))/60/60/24,"-")</f>
        <v>9.5023148148148159E-3</v>
      </c>
      <c r="V121" s="149"/>
      <c r="W121" s="149">
        <f>IFERROR(INDEX(Raw!$H$6:$EZ$2076,MATCH($B121&amp;$D121&amp;$B$6,Raw!$A$6:$A$2076,0),MATCH(W$6,Raw!$H$5:$EZ$5,0)),"-")</f>
        <v>32826</v>
      </c>
      <c r="X121" s="149"/>
      <c r="Y121" s="149">
        <f>IFERROR(INDEX(Raw!$H$6:$EZ$2076,MATCH($B121&amp;$D121&amp;$B$6,Raw!$A$6:$A$2076,0),MATCH(Y$6,Raw!$H$5:$EZ$5,0))/60/60,"-")</f>
        <v>12592.689166666667</v>
      </c>
      <c r="Z121" s="195">
        <f>IFERROR(INDEX(Raw!$H$6:$EZ$2076,MATCH($B121&amp;$D121&amp;$B$6,Raw!$A$6:$A$2076,0),MATCH(Z$6,Raw!$H$5:$EZ$5,0))/60/60/24,"-")</f>
        <v>1.5983796296296295E-2</v>
      </c>
      <c r="AA121" s="203">
        <f>IFERROR(INDEX(Raw!$H$6:$EZ$2076,MATCH($B121&amp;$D121&amp;$B$6,Raw!$A$6:$A$2076,0),MATCH(AA$6,Raw!$H$5:$EZ$5,0))/60/60/24,"-")</f>
        <v>3.1863425925925927E-2</v>
      </c>
      <c r="AB121" s="149"/>
      <c r="AC121" s="251">
        <f>IFERROR(INDEX(Raw!$H$6:$EZ$2076,MATCH($B121&amp;$D121&amp;$B$6,Raw!$A$6:$A$2076,0),MATCH(AC$6,Raw!$H$5:$EZ$5,0)),"-")</f>
        <v>12938</v>
      </c>
      <c r="AD121" s="183"/>
      <c r="AE121" s="251">
        <f>IFERROR(INDEX(Raw!$H$6:$EZ$2076,MATCH($B121&amp;$D121&amp;$B$6,Raw!$A$6:$A$2076,0),MATCH(AE$6,Raw!$H$5:$EZ$5,0))/60/60,"-")</f>
        <v>4400.4216666666662</v>
      </c>
      <c r="AF121" s="195">
        <f>IFERROR(INDEX(Raw!$H$6:$EZ$2076,MATCH($B121&amp;$D121&amp;$B$6,Raw!$A$6:$A$2076,0),MATCH(AF$6,Raw!$H$5:$EZ$5,0))/60/60/24,"-")</f>
        <v>1.4166666666666666E-2</v>
      </c>
      <c r="AG121" s="203">
        <f>IFERROR(INDEX(Raw!$H$6:$EZ$2076,MATCH($B121&amp;$D121&amp;$B$6,Raw!$A$6:$A$2076,0),MATCH(AG$6,Raw!$H$5:$EZ$5,0))/60/60/24,"-")</f>
        <v>3.050925925925926E-2</v>
      </c>
      <c r="AH121" s="149"/>
      <c r="AI121" s="149">
        <f>IFERROR(INDEX(Raw!$H$6:$EZ$2076,MATCH($B121&amp;$D121&amp;$B$6,Raw!$A$6:$A$2076,0),MATCH(AI$6,Raw!$H$5:$EZ$5,0)),"-")</f>
        <v>344101</v>
      </c>
      <c r="AJ121" s="149"/>
      <c r="AK121" s="149">
        <f>IFERROR(INDEX(Raw!$H$6:$EZ$2076,MATCH($B121&amp;$D121&amp;$B$6,Raw!$A$6:$A$2076,0),MATCH(AK$6,Raw!$H$5:$EZ$5,0))/60/60,"-")</f>
        <v>141834.03138888889</v>
      </c>
      <c r="AL121" s="195">
        <f>IFERROR(INDEX(Raw!$H$6:$EZ$2076,MATCH($B121&amp;$D121&amp;$B$6,Raw!$A$6:$A$2076,0),MATCH(AL$6,Raw!$H$5:$EZ$5,0))/60/60/24,"-")</f>
        <v>1.7175925925925924E-2</v>
      </c>
      <c r="AM121" s="203">
        <f>IFERROR(INDEX(Raw!$H$6:$EZ$2076,MATCH($B121&amp;$D121&amp;$B$6,Raw!$A$6:$A$2076,0),MATCH(AM$6,Raw!$H$5:$EZ$5,0))/60/60/24,"-")</f>
        <v>3.4398148148148143E-2</v>
      </c>
      <c r="AN121" s="149"/>
      <c r="AO121" s="149">
        <f>IFERROR(INDEX(Raw!$H$6:$EZ$2076,MATCH($B121&amp;$D121&amp;$B$6,Raw!$A$6:$A$2076,0),MATCH(AO$6,Raw!$H$5:$EZ$5,0)),"-")</f>
        <v>12145</v>
      </c>
      <c r="AP121" s="149"/>
      <c r="AQ121" s="149">
        <f>IFERROR(INDEX(Raw!$H$6:$EZ$2076,MATCH($B121&amp;$D121&amp;$B$6,Raw!$A$6:$A$2076,0),MATCH(AQ$6,Raw!$H$5:$EZ$5,0))/60/60,"-")</f>
        <v>16343.156944444443</v>
      </c>
      <c r="AR121" s="195">
        <f>IFERROR(INDEX(Raw!$H$6:$EZ$2076,MATCH($B121&amp;$D121&amp;$B$6,Raw!$A$6:$A$2076,0),MATCH(AR$6,Raw!$H$5:$EZ$5,0))/60/60/24,"-")</f>
        <v>5.6064814814814817E-2</v>
      </c>
      <c r="AS121" s="203">
        <f>IFERROR(INDEX(Raw!$H$6:$EZ$2076,MATCH($B121&amp;$D121&amp;$B$6,Raw!$A$6:$A$2076,0),MATCH(AS$6,Raw!$H$5:$EZ$5,0))/60/60/24,"-")</f>
        <v>0.12724537037037037</v>
      </c>
      <c r="AT121" s="149"/>
      <c r="AU121" s="251">
        <f>IFERROR(INDEX(Raw!$H$6:$EZ$2076,MATCH($B121&amp;$D121&amp;$B$6,Raw!$A$6:$A$2076,0),MATCH(AU$6,Raw!$H$5:$EZ$5,0)),"-")</f>
        <v>5446</v>
      </c>
      <c r="AV121" s="183"/>
      <c r="AW121" s="251">
        <f>IFERROR(INDEX(Raw!$H$6:$EZ$2076,MATCH($B121&amp;$D121&amp;$B$6,Raw!$A$6:$A$2076,0),MATCH(AW$6,Raw!$H$5:$EZ$5,0))/60/60,"-")</f>
        <v>7351.8338888888884</v>
      </c>
      <c r="AX121" s="195">
        <f>IFERROR(INDEX(Raw!$H$6:$EZ$2076,MATCH($B121&amp;$D121&amp;$B$6,Raw!$A$6:$A$2076,0),MATCH(AX$6,Raw!$H$5:$EZ$5,0))/60/60/24,"-")</f>
        <v>5.6250000000000001E-2</v>
      </c>
      <c r="AY121" s="203">
        <f>IFERROR(INDEX(Raw!$H$6:$EZ$2076,MATCH($B121&amp;$D121&amp;$B$6,Raw!$A$6:$A$2076,0),MATCH(AY$6,Raw!$H$5:$EZ$5,0))/60/60/24,"-")</f>
        <v>0.13350694444444444</v>
      </c>
      <c r="AZ121" s="149"/>
      <c r="BA121" s="149">
        <f>IFERROR(INDEX(Raw!$H$6:$EZ$2076,MATCH($B121&amp;$D121&amp;$B$6,Raw!$A$6:$A$2076,0),MATCH(BA$6,Raw!$H$5:$EZ$5,0)),"-")</f>
        <v>11058</v>
      </c>
      <c r="BB121" s="149"/>
      <c r="BC121" s="149">
        <f>IFERROR(INDEX(Raw!$H$6:$EZ$2076,MATCH($B121&amp;$D121&amp;$B$6,Raw!$A$6:$A$2076,0),MATCH(BC$6,Raw!$H$5:$EZ$5,0))/60/60,"-")</f>
        <v>23462.113888888889</v>
      </c>
      <c r="BD121" s="195">
        <f>IFERROR(INDEX(Raw!$H$6:$EZ$2076,MATCH($B121&amp;$D121&amp;$B$6,Raw!$A$6:$A$2076,0),MATCH(BD$6,Raw!$H$5:$EZ$5,0))/60/60/24,"-")</f>
        <v>8.8402777777777775E-2</v>
      </c>
      <c r="BE121" s="203">
        <f>IFERROR(INDEX(Raw!$H$6:$EZ$2076,MATCH($B121&amp;$D121&amp;$B$6,Raw!$A$6:$A$2076,0),MATCH(BE$6,Raw!$H$5:$EZ$5,0))/60/60/24,"-")</f>
        <v>0.21357638888888889</v>
      </c>
      <c r="BF121" s="149"/>
      <c r="BG121" s="149">
        <f>IFERROR(INDEX(Raw!$H$6:$EZ$2076,MATCH($B121&amp;$D121&amp;$B$6,Raw!$A$6:$A$2076,0),MATCH(BG$6,Raw!$H$5:$EZ$5,0)),"-")</f>
        <v>2411</v>
      </c>
      <c r="BH121" s="149"/>
      <c r="BI121" s="149">
        <f>IFERROR(INDEX(Raw!$H$6:$EZ$2076,MATCH($B121&amp;$D121&amp;$B$6,Raw!$A$6:$A$2076,0),MATCH(BI$6,Raw!$H$5:$EZ$5,0))/60/60,"-")</f>
        <v>4817.8802777777773</v>
      </c>
      <c r="BJ121" s="195">
        <f>IFERROR(INDEX(Raw!$H$6:$EZ$2076,MATCH($B121&amp;$D121&amp;$B$6,Raw!$A$6:$A$2076,0),MATCH(BJ$6,Raw!$H$5:$EZ$5,0))/60/60/24,"-")</f>
        <v>8.3263888888888901E-2</v>
      </c>
      <c r="BK121" s="203">
        <f>IFERROR(INDEX(Raw!$H$6:$EZ$2076,MATCH($B121&amp;$D121&amp;$B$6,Raw!$A$6:$A$2076,0),MATCH(BK$6,Raw!$H$5:$EZ$5,0))/60/60/24,"-")</f>
        <v>0.20921296296296296</v>
      </c>
      <c r="BL121" s="149"/>
      <c r="BM121" s="250" t="s">
        <v>152</v>
      </c>
    </row>
    <row r="122" spans="1:65" x14ac:dyDescent="0.25">
      <c r="A122" s="188">
        <f t="shared" si="45"/>
        <v>46143</v>
      </c>
      <c r="B122" s="145" t="s">
        <v>1060</v>
      </c>
      <c r="C122" s="137" t="s">
        <v>144</v>
      </c>
      <c r="D122" s="95" t="s">
        <v>144</v>
      </c>
      <c r="E122" s="250">
        <f>IFERROR(INDEX(Raw!$H$6:$EZ$2076,MATCH($B122&amp;$D122&amp;$B$6,Raw!$A$6:$A$2076,0),MATCH(E$6,Raw!$H$5:$EZ$5,0)),"-")</f>
        <v>802</v>
      </c>
      <c r="F122" s="183"/>
      <c r="G122" s="251">
        <f>IFERROR(INDEX(Raw!$H$6:$EZ$2076,MATCH($B122&amp;$D122&amp;$B$6,Raw!$A$6:$A$2076,0),MATCH(G$6,Raw!$H$5:$EZ$5,0))/60/60,"-")</f>
        <v>121.25694444444444</v>
      </c>
      <c r="H122" s="195">
        <f>IFERROR(INDEX(Raw!$H$6:$EZ$2076,MATCH($B122&amp;$D122&amp;$B$6,Raw!$A$6:$A$2076,0),MATCH(H$6,Raw!$H$5:$EZ$5,0))/60/60/24,"-")</f>
        <v>6.2962962962962964E-3</v>
      </c>
      <c r="I122" s="203">
        <f>IFERROR(INDEX(Raw!$H$6:$EZ$2076,MATCH($B122&amp;$D122&amp;$B$6,Raw!$A$6:$A$2076,0),MATCH(I$6,Raw!$H$5:$EZ$5,0))/60/60/24,"-")</f>
        <v>1.1064814814814814E-2</v>
      </c>
      <c r="J122" s="149"/>
      <c r="K122" s="251">
        <f>IFERROR(INDEX(Raw!$H$6:$EZ$2076,MATCH($B122&amp;$D122&amp;$B$6,Raw!$A$6:$A$2076,0),MATCH(K$6,Raw!$H$5:$EZ$5,0)),"-")</f>
        <v>804</v>
      </c>
      <c r="L122" s="183"/>
      <c r="M122" s="251">
        <f>IFERROR(INDEX(Raw!$H$6:$EZ$2076,MATCH($B122&amp;$D122&amp;$B$6,Raw!$A$6:$A$2076,0),MATCH(M$6,Raw!$H$5:$EZ$5,0))/60/60,"-")</f>
        <v>105.44166666666666</v>
      </c>
      <c r="N122" s="195">
        <f>IFERROR(INDEX(Raw!$H$6:$EZ$2076,MATCH($B122&amp;$D122&amp;$B$6,Raw!$A$6:$A$2076,0),MATCH(N$6,Raw!$H$5:$EZ$5,0))/60/60/24,"-")</f>
        <v>5.462962962962962E-3</v>
      </c>
      <c r="O122" s="203">
        <f>IFERROR(INDEX(Raw!$H$6:$EZ$2076,MATCH($B122&amp;$D122&amp;$B$6,Raw!$A$6:$A$2076,0),MATCH(O$6,Raw!$H$5:$EZ$5,0))/60/60/24,"-")</f>
        <v>1.0034722222222221E-2</v>
      </c>
      <c r="P122" s="149"/>
      <c r="Q122" s="149">
        <f>IFERROR(INDEX(Raw!$H$6:$EZ$2076,MATCH($B122&amp;$D122&amp;$B$6,Raw!$A$6:$A$2076,0),MATCH(Q$6,Raw!$H$5:$EZ$5,0)),"-")</f>
        <v>81060</v>
      </c>
      <c r="R122" s="149"/>
      <c r="S122" s="149">
        <f>IFERROR(INDEX(Raw!$H$6:$EZ$2076,MATCH($B122&amp;$D122&amp;$B$6,Raw!$A$6:$A$2076,0),MATCH(S$6,Raw!$H$5:$EZ$5,0))/60/60,"-")</f>
        <v>10618.439444444444</v>
      </c>
      <c r="T122" s="195">
        <f>IFERROR(INDEX(Raw!$H$6:$EZ$2076,MATCH($B122&amp;$D122&amp;$B$6,Raw!$A$6:$A$2076,0),MATCH(T$6,Raw!$H$5:$EZ$5,0))/60/60/24,"-")</f>
        <v>5.462962962962962E-3</v>
      </c>
      <c r="U122" s="203">
        <f>IFERROR(INDEX(Raw!$H$6:$EZ$2076,MATCH($B122&amp;$D122&amp;$B$6,Raw!$A$6:$A$2076,0),MATCH(U$6,Raw!$H$5:$EZ$5,0))/60/60/24,"-")</f>
        <v>9.6759259259259264E-3</v>
      </c>
      <c r="V122" s="149"/>
      <c r="W122" s="149">
        <f>IFERROR(INDEX(Raw!$H$6:$EZ$2076,MATCH($B122&amp;$D122&amp;$B$6,Raw!$A$6:$A$2076,0),MATCH(W$6,Raw!$H$5:$EZ$5,0)),"-")</f>
        <v>33832</v>
      </c>
      <c r="X122" s="149"/>
      <c r="Y122" s="149">
        <f>IFERROR(INDEX(Raw!$H$6:$EZ$2076,MATCH($B122&amp;$D122&amp;$B$6,Raw!$A$6:$A$2076,0),MATCH(Y$6,Raw!$H$5:$EZ$5,0))/60/60,"-")</f>
        <v>15654.438611111111</v>
      </c>
      <c r="Z122" s="195">
        <f>IFERROR(INDEX(Raw!$H$6:$EZ$2076,MATCH($B122&amp;$D122&amp;$B$6,Raw!$A$6:$A$2076,0),MATCH(Z$6,Raw!$H$5:$EZ$5,0))/60/60/24,"-")</f>
        <v>1.9282407407407408E-2</v>
      </c>
      <c r="AA122" s="203">
        <f>IFERROR(INDEX(Raw!$H$6:$EZ$2076,MATCH($B122&amp;$D122&amp;$B$6,Raw!$A$6:$A$2076,0),MATCH(AA$6,Raw!$H$5:$EZ$5,0))/60/60/24,"-")</f>
        <v>3.9074074074074074E-2</v>
      </c>
      <c r="AB122" s="149"/>
      <c r="AC122" s="251">
        <f>IFERROR(INDEX(Raw!$H$6:$EZ$2076,MATCH($B122&amp;$D122&amp;$B$6,Raw!$A$6:$A$2076,0),MATCH(AC$6,Raw!$H$5:$EZ$5,0)),"-")</f>
        <v>13586</v>
      </c>
      <c r="AD122" s="183"/>
      <c r="AE122" s="251">
        <f>IFERROR(INDEX(Raw!$H$6:$EZ$2076,MATCH($B122&amp;$D122&amp;$B$6,Raw!$A$6:$A$2076,0),MATCH(AE$6,Raw!$H$5:$EZ$5,0))/60/60,"-")</f>
        <v>5451.6875</v>
      </c>
      <c r="AF122" s="195">
        <f>IFERROR(INDEX(Raw!$H$6:$EZ$2076,MATCH($B122&amp;$D122&amp;$B$6,Raw!$A$6:$A$2076,0),MATCH(AF$6,Raw!$H$5:$EZ$5,0))/60/60/24,"-")</f>
        <v>1.6724537037037034E-2</v>
      </c>
      <c r="AG122" s="203">
        <f>IFERROR(INDEX(Raw!$H$6:$EZ$2076,MATCH($B122&amp;$D122&amp;$B$6,Raw!$A$6:$A$2076,0),MATCH(AG$6,Raw!$H$5:$EZ$5,0))/60/60/24,"-")</f>
        <v>3.6620370370370373E-2</v>
      </c>
      <c r="AH122" s="149"/>
      <c r="AI122" s="149">
        <f>IFERROR(INDEX(Raw!$H$6:$EZ$2076,MATCH($B122&amp;$D122&amp;$B$6,Raw!$A$6:$A$2076,0),MATCH(AI$6,Raw!$H$5:$EZ$5,0)),"-")</f>
        <v>360391</v>
      </c>
      <c r="AJ122" s="149"/>
      <c r="AK122" s="149">
        <f>IFERROR(INDEX(Raw!$H$6:$EZ$2076,MATCH($B122&amp;$D122&amp;$B$6,Raw!$A$6:$A$2076,0),MATCH(AK$6,Raw!$H$5:$EZ$5,0))/60/60,"-")</f>
        <v>177483.24250000002</v>
      </c>
      <c r="AL122" s="195">
        <f>IFERROR(INDEX(Raw!$H$6:$EZ$2076,MATCH($B122&amp;$D122&amp;$B$6,Raw!$A$6:$A$2076,0),MATCH(AL$6,Raw!$H$5:$EZ$5,0))/60/60/24,"-")</f>
        <v>2.0520833333333332E-2</v>
      </c>
      <c r="AM122" s="203">
        <f>IFERROR(INDEX(Raw!$H$6:$EZ$2076,MATCH($B122&amp;$D122&amp;$B$6,Raw!$A$6:$A$2076,0),MATCH(AM$6,Raw!$H$5:$EZ$5,0))/60/60/24,"-")</f>
        <v>4.162037037037037E-2</v>
      </c>
      <c r="AN122" s="149"/>
      <c r="AO122" s="149">
        <f>IFERROR(INDEX(Raw!$H$6:$EZ$2076,MATCH($B122&amp;$D122&amp;$B$6,Raw!$A$6:$A$2076,0),MATCH(AO$6,Raw!$H$5:$EZ$5,0)),"-")</f>
        <v>11929</v>
      </c>
      <c r="AP122" s="149"/>
      <c r="AQ122" s="149">
        <f>IFERROR(INDEX(Raw!$H$6:$EZ$2076,MATCH($B122&amp;$D122&amp;$B$6,Raw!$A$6:$A$2076,0),MATCH(AQ$6,Raw!$H$5:$EZ$5,0))/60/60,"-")</f>
        <v>21494.725555555557</v>
      </c>
      <c r="AR122" s="195">
        <f>IFERROR(INDEX(Raw!$H$6:$EZ$2076,MATCH($B122&amp;$D122&amp;$B$6,Raw!$A$6:$A$2076,0),MATCH(AR$6,Raw!$H$5:$EZ$5,0))/60/60/24,"-")</f>
        <v>7.5081018518518519E-2</v>
      </c>
      <c r="AS122" s="203">
        <f>IFERROR(INDEX(Raw!$H$6:$EZ$2076,MATCH($B122&amp;$D122&amp;$B$6,Raw!$A$6:$A$2076,0),MATCH(AS$6,Raw!$H$5:$EZ$5,0))/60/60/24,"-")</f>
        <v>0.16668981481481482</v>
      </c>
      <c r="AT122" s="149"/>
      <c r="AU122" s="251">
        <f>IFERROR(INDEX(Raw!$H$6:$EZ$2076,MATCH($B122&amp;$D122&amp;$B$6,Raw!$A$6:$A$2076,0),MATCH(AU$6,Raw!$H$5:$EZ$5,0)),"-")</f>
        <v>5331</v>
      </c>
      <c r="AV122" s="183"/>
      <c r="AW122" s="251">
        <f>IFERROR(INDEX(Raw!$H$6:$EZ$2076,MATCH($B122&amp;$D122&amp;$B$6,Raw!$A$6:$A$2076,0),MATCH(AW$6,Raw!$H$5:$EZ$5,0))/60/60,"-")</f>
        <v>9465.69888888889</v>
      </c>
      <c r="AX122" s="195">
        <f>IFERROR(INDEX(Raw!$H$6:$EZ$2076,MATCH($B122&amp;$D122&amp;$B$6,Raw!$A$6:$A$2076,0),MATCH(AX$6,Raw!$H$5:$EZ$5,0))/60/60/24,"-")</f>
        <v>7.3981481481481481E-2</v>
      </c>
      <c r="AY122" s="203">
        <f>IFERROR(INDEX(Raw!$H$6:$EZ$2076,MATCH($B122&amp;$D122&amp;$B$6,Raw!$A$6:$A$2076,0),MATCH(AY$6,Raw!$H$5:$EZ$5,0))/60/60/24,"-")</f>
        <v>0.17319444444444446</v>
      </c>
      <c r="AZ122" s="149"/>
      <c r="BA122" s="149">
        <f>IFERROR(INDEX(Raw!$H$6:$EZ$2076,MATCH($B122&amp;$D122&amp;$B$6,Raw!$A$6:$A$2076,0),MATCH(BA$6,Raw!$H$5:$EZ$5,0)),"-")</f>
        <v>9970</v>
      </c>
      <c r="BB122" s="149"/>
      <c r="BC122" s="149">
        <f>IFERROR(INDEX(Raw!$H$6:$EZ$2076,MATCH($B122&amp;$D122&amp;$B$6,Raw!$A$6:$A$2076,0),MATCH(BC$6,Raw!$H$5:$EZ$5,0))/60/60,"-")</f>
        <v>27037.330555555553</v>
      </c>
      <c r="BD122" s="195">
        <f>IFERROR(INDEX(Raw!$H$6:$EZ$2076,MATCH($B122&amp;$D122&amp;$B$6,Raw!$A$6:$A$2076,0),MATCH(BD$6,Raw!$H$5:$EZ$5,0))/60/60/24,"-")</f>
        <v>0.11299768518518517</v>
      </c>
      <c r="BE122" s="203">
        <f>IFERROR(INDEX(Raw!$H$6:$EZ$2076,MATCH($B122&amp;$D122&amp;$B$6,Raw!$A$6:$A$2076,0),MATCH(BE$6,Raw!$H$5:$EZ$5,0))/60/60/24,"-")</f>
        <v>0.2747337962962963</v>
      </c>
      <c r="BF122" s="149"/>
      <c r="BG122" s="149">
        <f>IFERROR(INDEX(Raw!$H$6:$EZ$2076,MATCH($B122&amp;$D122&amp;$B$6,Raw!$A$6:$A$2076,0),MATCH(BG$6,Raw!$H$5:$EZ$5,0)),"-")</f>
        <v>2446</v>
      </c>
      <c r="BH122" s="149"/>
      <c r="BI122" s="149">
        <f>IFERROR(INDEX(Raw!$H$6:$EZ$2076,MATCH($B122&amp;$D122&amp;$B$6,Raw!$A$6:$A$2076,0),MATCH(BI$6,Raw!$H$5:$EZ$5,0))/60/60,"-")</f>
        <v>6170.2802777777779</v>
      </c>
      <c r="BJ122" s="195">
        <f>IFERROR(INDEX(Raw!$H$6:$EZ$2076,MATCH($B122&amp;$D122&amp;$B$6,Raw!$A$6:$A$2076,0),MATCH(BJ$6,Raw!$H$5:$EZ$5,0))/60/60/24,"-")</f>
        <v>0.10510416666666667</v>
      </c>
      <c r="BK122" s="203">
        <f>IFERROR(INDEX(Raw!$H$6:$EZ$2076,MATCH($B122&amp;$D122&amp;$B$6,Raw!$A$6:$A$2076,0),MATCH(BK$6,Raw!$H$5:$EZ$5,0))/60/60/24,"-")</f>
        <v>0.26826388888888891</v>
      </c>
      <c r="BL122" s="149"/>
      <c r="BM122" s="250" t="s">
        <v>152</v>
      </c>
    </row>
    <row r="123" spans="1:65" x14ac:dyDescent="0.25">
      <c r="A123" s="188">
        <f t="shared" si="45"/>
        <v>46174</v>
      </c>
      <c r="B123" s="145" t="s">
        <v>1060</v>
      </c>
      <c r="C123" s="137" t="s">
        <v>145</v>
      </c>
      <c r="D123" s="95" t="s">
        <v>145</v>
      </c>
      <c r="E123" s="250">
        <f>IFERROR(INDEX(Raw!$H$6:$EZ$2076,MATCH($B123&amp;$D123&amp;$B$6,Raw!$A$6:$A$2076,0),MATCH(E$6,Raw!$H$5:$EZ$5,0)),"-")</f>
        <v>857</v>
      </c>
      <c r="F123" s="183"/>
      <c r="G123" s="251">
        <f>IFERROR(INDEX(Raw!$H$6:$EZ$2076,MATCH($B123&amp;$D123&amp;$B$6,Raw!$A$6:$A$2076,0),MATCH(G$6,Raw!$H$5:$EZ$5,0))/60/60,"-")</f>
        <v>132.93083333333334</v>
      </c>
      <c r="H123" s="195">
        <f>IFERROR(INDEX(Raw!$H$6:$EZ$2076,MATCH($B123&amp;$D123&amp;$B$6,Raw!$A$6:$A$2076,0),MATCH(H$6,Raw!$H$5:$EZ$5,0))/60/60/24,"-")</f>
        <v>6.4583333333333333E-3</v>
      </c>
      <c r="I123" s="203">
        <f>IFERROR(INDEX(Raw!$H$6:$EZ$2076,MATCH($B123&amp;$D123&amp;$B$6,Raw!$A$6:$A$2076,0),MATCH(I$6,Raw!$H$5:$EZ$5,0))/60/60/24,"-")</f>
        <v>1.0844907407407407E-2</v>
      </c>
      <c r="J123" s="149"/>
      <c r="K123" s="251">
        <f>IFERROR(INDEX(Raw!$H$6:$EZ$2076,MATCH($B123&amp;$D123&amp;$B$6,Raw!$A$6:$A$2076,0),MATCH(K$6,Raw!$H$5:$EZ$5,0)),"-")</f>
        <v>791</v>
      </c>
      <c r="L123" s="183"/>
      <c r="M123" s="251">
        <f>IFERROR(INDEX(Raw!$H$6:$EZ$2076,MATCH($B123&amp;$D123&amp;$B$6,Raw!$A$6:$A$2076,0),MATCH(M$6,Raw!$H$5:$EZ$5,0))/60/60,"-")</f>
        <v>104.1536111111111</v>
      </c>
      <c r="N123" s="195">
        <f>IFERROR(INDEX(Raw!$H$6:$EZ$2076,MATCH($B123&amp;$D123&amp;$B$6,Raw!$A$6:$A$2076,0),MATCH(N$6,Raw!$H$5:$EZ$5,0))/60/60/24,"-")</f>
        <v>5.4861111111111117E-3</v>
      </c>
      <c r="O123" s="203">
        <f>IFERROR(INDEX(Raw!$H$6:$EZ$2076,MATCH($B123&amp;$D123&amp;$B$6,Raw!$A$6:$A$2076,0),MATCH(O$6,Raw!$H$5:$EZ$5,0))/60/60/24,"-")</f>
        <v>1.0266203703703703E-2</v>
      </c>
      <c r="P123" s="149"/>
      <c r="Q123" s="149">
        <f>IFERROR(INDEX(Raw!$H$6:$EZ$2076,MATCH($B123&amp;$D123&amp;$B$6,Raw!$A$6:$A$2076,0),MATCH(Q$6,Raw!$H$5:$EZ$5,0)),"-")</f>
        <v>81945</v>
      </c>
      <c r="R123" s="149"/>
      <c r="S123" s="149">
        <f>IFERROR(INDEX(Raw!$H$6:$EZ$2076,MATCH($B123&amp;$D123&amp;$B$6,Raw!$A$6:$A$2076,0),MATCH(S$6,Raw!$H$5:$EZ$5,0))/60/60,"-")</f>
        <v>11018.089444444446</v>
      </c>
      <c r="T123" s="195">
        <f>IFERROR(INDEX(Raw!$H$6:$EZ$2076,MATCH($B123&amp;$D123&amp;$B$6,Raw!$A$6:$A$2076,0),MATCH(T$6,Raw!$H$5:$EZ$5,0))/60/60/24,"-")</f>
        <v>5.6018518518518518E-3</v>
      </c>
      <c r="U123" s="203">
        <f>IFERROR(INDEX(Raw!$H$6:$EZ$2076,MATCH($B123&amp;$D123&amp;$B$6,Raw!$A$6:$A$2076,0),MATCH(U$6,Raw!$H$5:$EZ$5,0))/60/60/24,"-")</f>
        <v>0.01</v>
      </c>
      <c r="V123" s="149"/>
      <c r="W123" s="149">
        <f>IFERROR(INDEX(Raw!$H$6:$EZ$2076,MATCH($B123&amp;$D123&amp;$B$6,Raw!$A$6:$A$2076,0),MATCH(W$6,Raw!$H$5:$EZ$5,0)),"-")</f>
        <v>34933</v>
      </c>
      <c r="X123" s="149"/>
      <c r="Y123" s="149">
        <f>IFERROR(INDEX(Raw!$H$6:$EZ$2076,MATCH($B123&amp;$D123&amp;$B$6,Raw!$A$6:$A$2076,0),MATCH(Y$6,Raw!$H$5:$EZ$5,0))/60/60,"-")</f>
        <v>18142.285</v>
      </c>
      <c r="Z123" s="195">
        <f>IFERROR(INDEX(Raw!$H$6:$EZ$2076,MATCH($B123&amp;$D123&amp;$B$6,Raw!$A$6:$A$2076,0),MATCH(Z$6,Raw!$H$5:$EZ$5,0))/60/60/24,"-")</f>
        <v>2.164351851851852E-2</v>
      </c>
      <c r="AA123" s="203">
        <f>IFERROR(INDEX(Raw!$H$6:$EZ$2076,MATCH($B123&amp;$D123&amp;$B$6,Raw!$A$6:$A$2076,0),MATCH(AA$6,Raw!$H$5:$EZ$5,0))/60/60/24,"-")</f>
        <v>4.462962962962963E-2</v>
      </c>
      <c r="AB123" s="149"/>
      <c r="AC123" s="251">
        <f>IFERROR(INDEX(Raw!$H$6:$EZ$2076,MATCH($B123&amp;$D123&amp;$B$6,Raw!$A$6:$A$2076,0),MATCH(AC$6,Raw!$H$5:$EZ$5,0)),"-")</f>
        <v>13270</v>
      </c>
      <c r="AD123" s="183"/>
      <c r="AE123" s="251">
        <f>IFERROR(INDEX(Raw!$H$6:$EZ$2076,MATCH($B123&amp;$D123&amp;$B$6,Raw!$A$6:$A$2076,0),MATCH(AE$6,Raw!$H$5:$EZ$5,0))/60/60,"-")</f>
        <v>6051.5797222222218</v>
      </c>
      <c r="AF123" s="195">
        <f>IFERROR(INDEX(Raw!$H$6:$EZ$2076,MATCH($B123&amp;$D123&amp;$B$6,Raw!$A$6:$A$2076,0),MATCH(AF$6,Raw!$H$5:$EZ$5,0))/60/60/24,"-")</f>
        <v>1.9004629629629632E-2</v>
      </c>
      <c r="AG123" s="203">
        <f>IFERROR(INDEX(Raw!$H$6:$EZ$2076,MATCH($B123&amp;$D123&amp;$B$6,Raw!$A$6:$A$2076,0),MATCH(AG$6,Raw!$H$5:$EZ$5,0))/60/60/24,"-")</f>
        <v>4.1585648148148149E-2</v>
      </c>
      <c r="AH123" s="149"/>
      <c r="AI123" s="149">
        <f>IFERROR(INDEX(Raw!$H$6:$EZ$2076,MATCH($B123&amp;$D123&amp;$B$6,Raw!$A$6:$A$2076,0),MATCH(AI$6,Raw!$H$5:$EZ$5,0)),"-")</f>
        <v>352092</v>
      </c>
      <c r="AJ123" s="149"/>
      <c r="AK123" s="149">
        <f>IFERROR(INDEX(Raw!$H$6:$EZ$2076,MATCH($B123&amp;$D123&amp;$B$6,Raw!$A$6:$A$2076,0),MATCH(AK$6,Raw!$H$5:$EZ$5,0))/60/60,"-")</f>
        <v>192789.7997222222</v>
      </c>
      <c r="AL123" s="195">
        <f>IFERROR(INDEX(Raw!$H$6:$EZ$2076,MATCH($B123&amp;$D123&amp;$B$6,Raw!$A$6:$A$2076,0),MATCH(AL$6,Raw!$H$5:$EZ$5,0))/60/60/24,"-")</f>
        <v>2.2812499999999999E-2</v>
      </c>
      <c r="AM123" s="203">
        <f>IFERROR(INDEX(Raw!$H$6:$EZ$2076,MATCH($B123&amp;$D123&amp;$B$6,Raw!$A$6:$A$2076,0),MATCH(AM$6,Raw!$H$5:$EZ$5,0))/60/60/24,"-")</f>
        <v>4.685185185185186E-2</v>
      </c>
      <c r="AN123" s="149"/>
      <c r="AO123" s="149">
        <f>IFERROR(INDEX(Raw!$H$6:$EZ$2076,MATCH($B123&amp;$D123&amp;$B$6,Raw!$A$6:$A$2076,0),MATCH(AO$6,Raw!$H$5:$EZ$5,0)),"-")</f>
        <v>12050</v>
      </c>
      <c r="AP123" s="149"/>
      <c r="AQ123" s="149">
        <f>IFERROR(INDEX(Raw!$H$6:$EZ$2076,MATCH($B123&amp;$D123&amp;$B$6,Raw!$A$6:$A$2076,0),MATCH(AQ$6,Raw!$H$5:$EZ$5,0))/60/60,"-")</f>
        <v>25094.079722222225</v>
      </c>
      <c r="AR123" s="195">
        <f>IFERROR(INDEX(Raw!$H$6:$EZ$2076,MATCH($B123&amp;$D123&amp;$B$6,Raw!$A$6:$A$2076,0),MATCH(AR$6,Raw!$H$5:$EZ$5,0))/60/60/24,"-")</f>
        <v>8.6770833333333339E-2</v>
      </c>
      <c r="AS123" s="203">
        <f>IFERROR(INDEX(Raw!$H$6:$EZ$2076,MATCH($B123&amp;$D123&amp;$B$6,Raw!$A$6:$A$2076,0),MATCH(AS$6,Raw!$H$5:$EZ$5,0))/60/60/24,"-")</f>
        <v>0.19814814814814816</v>
      </c>
      <c r="AT123" s="149"/>
      <c r="AU123" s="251">
        <f>IFERROR(INDEX(Raw!$H$6:$EZ$2076,MATCH($B123&amp;$D123&amp;$B$6,Raw!$A$6:$A$2076,0),MATCH(AU$6,Raw!$H$5:$EZ$5,0)),"-")</f>
        <v>5299</v>
      </c>
      <c r="AV123" s="183"/>
      <c r="AW123" s="251">
        <f>IFERROR(INDEX(Raw!$H$6:$EZ$2076,MATCH($B123&amp;$D123&amp;$B$6,Raw!$A$6:$A$2076,0),MATCH(AW$6,Raw!$H$5:$EZ$5,0))/60/60,"-")</f>
        <v>10649.5175</v>
      </c>
      <c r="AX123" s="195">
        <f>IFERROR(INDEX(Raw!$H$6:$EZ$2076,MATCH($B123&amp;$D123&amp;$B$6,Raw!$A$6:$A$2076,0),MATCH(AX$6,Raw!$H$5:$EZ$5,0))/60/60/24,"-")</f>
        <v>8.3738425925925911E-2</v>
      </c>
      <c r="AY123" s="203">
        <f>IFERROR(INDEX(Raw!$H$6:$EZ$2076,MATCH($B123&amp;$D123&amp;$B$6,Raw!$A$6:$A$2076,0),MATCH(AY$6,Raw!$H$5:$EZ$5,0))/60/60/24,"-")</f>
        <v>0.19978009259259258</v>
      </c>
      <c r="AZ123" s="149"/>
      <c r="BA123" s="149">
        <f>IFERROR(INDEX(Raw!$H$6:$EZ$2076,MATCH($B123&amp;$D123&amp;$B$6,Raw!$A$6:$A$2076,0),MATCH(BA$6,Raw!$H$5:$EZ$5,0)),"-")</f>
        <v>9834</v>
      </c>
      <c r="BB123" s="149"/>
      <c r="BC123" s="149">
        <f>IFERROR(INDEX(Raw!$H$6:$EZ$2076,MATCH($B123&amp;$D123&amp;$B$6,Raw!$A$6:$A$2076,0),MATCH(BC$6,Raw!$H$5:$EZ$5,0))/60/60,"-")</f>
        <v>29101.786944444444</v>
      </c>
      <c r="BD123" s="195">
        <f>IFERROR(INDEX(Raw!$H$6:$EZ$2076,MATCH($B123&amp;$D123&amp;$B$6,Raw!$A$6:$A$2076,0),MATCH(BD$6,Raw!$H$5:$EZ$5,0))/60/60/24,"-")</f>
        <v>0.12329861111111112</v>
      </c>
      <c r="BE123" s="203">
        <f>IFERROR(INDEX(Raw!$H$6:$EZ$2076,MATCH($B123&amp;$D123&amp;$B$6,Raw!$A$6:$A$2076,0),MATCH(BE$6,Raw!$H$5:$EZ$5,0))/60/60/24,"-")</f>
        <v>0.30454861111111114</v>
      </c>
      <c r="BF123" s="149"/>
      <c r="BG123" s="149">
        <f>IFERROR(INDEX(Raw!$H$6:$EZ$2076,MATCH($B123&amp;$D123&amp;$B$6,Raw!$A$6:$A$2076,0),MATCH(BG$6,Raw!$H$5:$EZ$5,0)),"-")</f>
        <v>2478</v>
      </c>
      <c r="BH123" s="149"/>
      <c r="BI123" s="149">
        <f>IFERROR(INDEX(Raw!$H$6:$EZ$2076,MATCH($B123&amp;$D123&amp;$B$6,Raw!$A$6:$A$2076,0),MATCH(BI$6,Raw!$H$5:$EZ$5,0))/60/60,"-")</f>
        <v>6824.8180555555555</v>
      </c>
      <c r="BJ123" s="195">
        <f>IFERROR(INDEX(Raw!$H$6:$EZ$2076,MATCH($B123&amp;$D123&amp;$B$6,Raw!$A$6:$A$2076,0),MATCH(BJ$6,Raw!$H$5:$EZ$5,0))/60/60/24,"-")</f>
        <v>0.11475694444444445</v>
      </c>
      <c r="BK123" s="203">
        <f>IFERROR(INDEX(Raw!$H$6:$EZ$2076,MATCH($B123&amp;$D123&amp;$B$6,Raw!$A$6:$A$2076,0),MATCH(BK$6,Raw!$H$5:$EZ$5,0))/60/60/24,"-")</f>
        <v>0.30555555555555552</v>
      </c>
      <c r="BL123" s="149"/>
      <c r="BM123" s="250" t="s">
        <v>152</v>
      </c>
    </row>
    <row r="124" spans="1:65" ht="17.5" x14ac:dyDescent="0.35">
      <c r="A124" s="188">
        <f t="shared" si="45"/>
        <v>46204</v>
      </c>
      <c r="B124" s="145" t="s">
        <v>1060</v>
      </c>
      <c r="C124" s="137" t="s">
        <v>146</v>
      </c>
      <c r="D124" s="101" t="s">
        <v>146</v>
      </c>
      <c r="E124" s="250">
        <f>IFERROR(INDEX(Raw!$H$6:$EZ$2076,MATCH($B124&amp;$D124&amp;$B$6,Raw!$A$6:$A$2076,0),MATCH(E$6,Raw!$H$5:$EZ$5,0)),"-")</f>
        <v>801</v>
      </c>
      <c r="F124" s="183"/>
      <c r="G124" s="251">
        <f>IFERROR(INDEX(Raw!$H$6:$EZ$2076,MATCH($B124&amp;$D124&amp;$B$6,Raw!$A$6:$A$2076,0),MATCH(G$6,Raw!$H$5:$EZ$5,0))/60/60,"-")</f>
        <v>119.70277777777778</v>
      </c>
      <c r="H124" s="195">
        <f>IFERROR(INDEX(Raw!$H$6:$EZ$2076,MATCH($B124&amp;$D124&amp;$B$6,Raw!$A$6:$A$2076,0),MATCH(H$6,Raw!$H$5:$EZ$5,0))/60/60/24,"-")</f>
        <v>6.2268518518518515E-3</v>
      </c>
      <c r="I124" s="203">
        <f>IFERROR(INDEX(Raw!$H$6:$EZ$2076,MATCH($B124&amp;$D124&amp;$B$6,Raw!$A$6:$A$2076,0),MATCH(I$6,Raw!$H$5:$EZ$5,0))/60/60/24,"-")</f>
        <v>1.1412037037037038E-2</v>
      </c>
      <c r="J124" s="149"/>
      <c r="K124" s="251">
        <f>IFERROR(INDEX(Raw!$H$6:$EZ$2076,MATCH($B124&amp;$D124&amp;$B$6,Raw!$A$6:$A$2076,0),MATCH(K$6,Raw!$H$5:$EZ$5,0)),"-")</f>
        <v>754</v>
      </c>
      <c r="L124" s="183"/>
      <c r="M124" s="251">
        <f>IFERROR(INDEX(Raw!$H$6:$EZ$2076,MATCH($B124&amp;$D124&amp;$B$6,Raw!$A$6:$A$2076,0),MATCH(M$6,Raw!$H$5:$EZ$5,0))/60/60,"-")</f>
        <v>100.95861111111111</v>
      </c>
      <c r="N124" s="195">
        <f>IFERROR(INDEX(Raw!$H$6:$EZ$2076,MATCH($B124&amp;$D124&amp;$B$6,Raw!$A$6:$A$2076,0),MATCH(N$6,Raw!$H$5:$EZ$5,0))/60/60/24,"-")</f>
        <v>5.5787037037037038E-3</v>
      </c>
      <c r="O124" s="203">
        <f>IFERROR(INDEX(Raw!$H$6:$EZ$2076,MATCH($B124&amp;$D124&amp;$B$6,Raw!$A$6:$A$2076,0),MATCH(O$6,Raw!$H$5:$EZ$5,0))/60/60/24,"-")</f>
        <v>1.0127314814814815E-2</v>
      </c>
      <c r="P124" s="149"/>
      <c r="Q124" s="149">
        <f>IFERROR(INDEX(Raw!$H$6:$EZ$2076,MATCH($B124&amp;$D124&amp;$B$6,Raw!$A$6:$A$2076,0),MATCH(Q$6,Raw!$H$5:$EZ$5,0)),"-")</f>
        <v>80211</v>
      </c>
      <c r="R124" s="149"/>
      <c r="S124" s="149">
        <f>IFERROR(INDEX(Raw!$H$6:$EZ$2076,MATCH($B124&amp;$D124&amp;$B$6,Raw!$A$6:$A$2076,0),MATCH(S$6,Raw!$H$5:$EZ$5,0))/60/60,"-")</f>
        <v>10686.326944444445</v>
      </c>
      <c r="T124" s="195">
        <f>IFERROR(INDEX(Raw!$H$6:$EZ$2076,MATCH($B124&amp;$D124&amp;$B$6,Raw!$A$6:$A$2076,0),MATCH(T$6,Raw!$H$5:$EZ$5,0))/60/60/24,"-")</f>
        <v>5.5555555555555558E-3</v>
      </c>
      <c r="U124" s="203">
        <f>IFERROR(INDEX(Raw!$H$6:$EZ$2076,MATCH($B124&amp;$D124&amp;$B$6,Raw!$A$6:$A$2076,0),MATCH(U$6,Raw!$H$5:$EZ$5,0))/60/60/24,"-")</f>
        <v>9.9768518518518531E-3</v>
      </c>
      <c r="V124" s="149"/>
      <c r="W124" s="149">
        <f>IFERROR(INDEX(Raw!$H$6:$EZ$2076,MATCH($B124&amp;$D124&amp;$B$6,Raw!$A$6:$A$2076,0),MATCH(W$6,Raw!$H$5:$EZ$5,0)),"-")</f>
        <v>33877</v>
      </c>
      <c r="X124" s="149"/>
      <c r="Y124" s="149">
        <f>IFERROR(INDEX(Raw!$H$6:$EZ$2076,MATCH($B124&amp;$D124&amp;$B$6,Raw!$A$6:$A$2076,0),MATCH(Y$6,Raw!$H$5:$EZ$5,0))/60/60,"-")</f>
        <v>15232.610555555555</v>
      </c>
      <c r="Z124" s="195">
        <f>IFERROR(INDEX(Raw!$H$6:$EZ$2076,MATCH($B124&amp;$D124&amp;$B$6,Raw!$A$6:$A$2076,0),MATCH(Z$6,Raw!$H$5:$EZ$5,0))/60/60/24,"-")</f>
        <v>1.8738425925925926E-2</v>
      </c>
      <c r="AA124" s="203">
        <f>IFERROR(INDEX(Raw!$H$6:$EZ$2076,MATCH($B124&amp;$D124&amp;$B$6,Raw!$A$6:$A$2076,0),MATCH(AA$6,Raw!$H$5:$EZ$5,0))/60/60/24,"-")</f>
        <v>3.78587962962963E-2</v>
      </c>
      <c r="AB124" s="149"/>
      <c r="AC124" s="251">
        <f>IFERROR(INDEX(Raw!$H$6:$EZ$2076,MATCH($B124&amp;$D124&amp;$B$6,Raw!$A$6:$A$2076,0),MATCH(AC$6,Raw!$H$5:$EZ$5,0)),"-")</f>
        <v>13645</v>
      </c>
      <c r="AD124" s="183"/>
      <c r="AE124" s="251">
        <f>IFERROR(INDEX(Raw!$H$6:$EZ$2076,MATCH($B124&amp;$D124&amp;$B$6,Raw!$A$6:$A$2076,0),MATCH(AE$6,Raw!$H$5:$EZ$5,0))/60/60,"-")</f>
        <v>5601.0261111111113</v>
      </c>
      <c r="AF124" s="195">
        <f>IFERROR(INDEX(Raw!$H$6:$EZ$2076,MATCH($B124&amp;$D124&amp;$B$6,Raw!$A$6:$A$2076,0),MATCH(AF$6,Raw!$H$5:$EZ$5,0))/60/60/24,"-")</f>
        <v>1.7106481481481483E-2</v>
      </c>
      <c r="AG124" s="203">
        <f>IFERROR(INDEX(Raw!$H$6:$EZ$2076,MATCH($B124&amp;$D124&amp;$B$6,Raw!$A$6:$A$2076,0),MATCH(AG$6,Raw!$H$5:$EZ$5,0))/60/60/24,"-")</f>
        <v>3.6840277777777777E-2</v>
      </c>
      <c r="AH124" s="149"/>
      <c r="AI124" s="149">
        <f>IFERROR(INDEX(Raw!$H$6:$EZ$2076,MATCH($B124&amp;$D124&amp;$B$6,Raw!$A$6:$A$2076,0),MATCH(AI$6,Raw!$H$5:$EZ$5,0)),"-")</f>
        <v>358421</v>
      </c>
      <c r="AJ124" s="149"/>
      <c r="AK124" s="149">
        <f>IFERROR(INDEX(Raw!$H$6:$EZ$2076,MATCH($B124&amp;$D124&amp;$B$6,Raw!$A$6:$A$2076,0),MATCH(AK$6,Raw!$H$5:$EZ$5,0))/60/60,"-")</f>
        <v>180936.59055555557</v>
      </c>
      <c r="AL124" s="195">
        <f>IFERROR(INDEX(Raw!$H$6:$EZ$2076,MATCH($B124&amp;$D124&amp;$B$6,Raw!$A$6:$A$2076,0),MATCH(AL$6,Raw!$H$5:$EZ$5,0))/60/60/24,"-")</f>
        <v>2.1030092592592597E-2</v>
      </c>
      <c r="AM124" s="203">
        <f>IFERROR(INDEX(Raw!$H$6:$EZ$2076,MATCH($B124&amp;$D124&amp;$B$6,Raw!$A$6:$A$2076,0),MATCH(AM$6,Raw!$H$5:$EZ$5,0))/60/60/24,"-")</f>
        <v>4.2685185185185187E-2</v>
      </c>
      <c r="AN124" s="149"/>
      <c r="AO124" s="149">
        <f>IFERROR(INDEX(Raw!$H$6:$EZ$2076,MATCH($B124&amp;$D124&amp;$B$6,Raw!$A$6:$A$2076,0),MATCH(AO$6,Raw!$H$5:$EZ$5,0)),"-")</f>
        <v>12702</v>
      </c>
      <c r="AP124" s="149"/>
      <c r="AQ124" s="149">
        <f>IFERROR(INDEX(Raw!$H$6:$EZ$2076,MATCH($B124&amp;$D124&amp;$B$6,Raw!$A$6:$A$2076,0),MATCH(AQ$6,Raw!$H$5:$EZ$5,0))/60/60,"-")</f>
        <v>22152.664444444446</v>
      </c>
      <c r="AR124" s="195">
        <f>IFERROR(INDEX(Raw!$H$6:$EZ$2076,MATCH($B124&amp;$D124&amp;$B$6,Raw!$A$6:$A$2076,0),MATCH(AR$6,Raw!$H$5:$EZ$5,0))/60/60/24,"-")</f>
        <v>7.2673611111111119E-2</v>
      </c>
      <c r="AS124" s="203">
        <f>IFERROR(INDEX(Raw!$H$6:$EZ$2076,MATCH($B124&amp;$D124&amp;$B$6,Raw!$A$6:$A$2076,0),MATCH(AS$6,Raw!$H$5:$EZ$5,0))/60/60/24,"-")</f>
        <v>0.1701273148148148</v>
      </c>
      <c r="AT124" s="149"/>
      <c r="AU124" s="251">
        <f>IFERROR(INDEX(Raw!$H$6:$EZ$2076,MATCH($B124&amp;$D124&amp;$B$6,Raw!$A$6:$A$2076,0),MATCH(AU$6,Raw!$H$5:$EZ$5,0)),"-")</f>
        <v>5285</v>
      </c>
      <c r="AV124" s="183"/>
      <c r="AW124" s="251">
        <f>IFERROR(INDEX(Raw!$H$6:$EZ$2076,MATCH($B124&amp;$D124&amp;$B$6,Raw!$A$6:$A$2076,0),MATCH(AW$6,Raw!$H$5:$EZ$5,0))/60/60,"-")</f>
        <v>8983.1552777777779</v>
      </c>
      <c r="AX124" s="195">
        <f>IFERROR(INDEX(Raw!$H$6:$EZ$2076,MATCH($B124&amp;$D124&amp;$B$6,Raw!$A$6:$A$2076,0),MATCH(AX$6,Raw!$H$5:$EZ$5,0))/60/60/24,"-")</f>
        <v>7.0821759259259251E-2</v>
      </c>
      <c r="AY124" s="203">
        <f>IFERROR(INDEX(Raw!$H$6:$EZ$2076,MATCH($B124&amp;$D124&amp;$B$6,Raw!$A$6:$A$2076,0),MATCH(AY$6,Raw!$H$5:$EZ$5,0))/60/60/24,"-")</f>
        <v>0.1721412037037037</v>
      </c>
      <c r="AZ124" s="149"/>
      <c r="BA124" s="149">
        <f>IFERROR(INDEX(Raw!$H$6:$EZ$2076,MATCH($B124&amp;$D124&amp;$B$6,Raw!$A$6:$A$2076,0),MATCH(BA$6,Raw!$H$5:$EZ$5,0)),"-")</f>
        <v>11257</v>
      </c>
      <c r="BB124" s="149"/>
      <c r="BC124" s="149">
        <f>IFERROR(INDEX(Raw!$H$6:$EZ$2076,MATCH($B124&amp;$D124&amp;$B$6,Raw!$A$6:$A$2076,0),MATCH(BC$6,Raw!$H$5:$EZ$5,0))/60/60,"-")</f>
        <v>29777.85972222222</v>
      </c>
      <c r="BD124" s="195">
        <f>IFERROR(INDEX(Raw!$H$6:$EZ$2076,MATCH($B124&amp;$D124&amp;$B$6,Raw!$A$6:$A$2076,0),MATCH(BD$6,Raw!$H$5:$EZ$5,0))/60/60/24,"-")</f>
        <v>0.11021990740740741</v>
      </c>
      <c r="BE124" s="203">
        <f>IFERROR(INDEX(Raw!$H$6:$EZ$2076,MATCH($B124&amp;$D124&amp;$B$6,Raw!$A$6:$A$2076,0),MATCH(BE$6,Raw!$H$5:$EZ$5,0))/60/60/24,"-")</f>
        <v>0.26962962962962961</v>
      </c>
      <c r="BF124" s="149"/>
      <c r="BG124" s="149">
        <f>IFERROR(INDEX(Raw!$H$6:$EZ$2076,MATCH($B124&amp;$D124&amp;$B$6,Raw!$A$6:$A$2076,0),MATCH(BG$6,Raw!$H$5:$EZ$5,0)),"-")</f>
        <v>2437</v>
      </c>
      <c r="BH124" s="149"/>
      <c r="BI124" s="149">
        <f>IFERROR(INDEX(Raw!$H$6:$EZ$2076,MATCH($B124&amp;$D124&amp;$B$6,Raw!$A$6:$A$2076,0),MATCH(BI$6,Raw!$H$5:$EZ$5,0))/60/60,"-")</f>
        <v>5973.5375000000004</v>
      </c>
      <c r="BJ124" s="195">
        <f>IFERROR(INDEX(Raw!$H$6:$EZ$2076,MATCH($B124&amp;$D124&amp;$B$6,Raw!$A$6:$A$2076,0),MATCH(BJ$6,Raw!$H$5:$EZ$5,0))/60/60/24,"-")</f>
        <v>0.10212962962962963</v>
      </c>
      <c r="BK124" s="203">
        <f>IFERROR(INDEX(Raw!$H$6:$EZ$2076,MATCH($B124&amp;$D124&amp;$B$6,Raw!$A$6:$A$2076,0),MATCH(BK$6,Raw!$H$5:$EZ$5,0))/60/60/24,"-")</f>
        <v>0.27741898148148147</v>
      </c>
      <c r="BL124" s="149"/>
      <c r="BM124" s="250" t="s">
        <v>152</v>
      </c>
    </row>
    <row r="125" spans="1:65" x14ac:dyDescent="0.25">
      <c r="A125" s="188">
        <f t="shared" si="45"/>
        <v>46235</v>
      </c>
      <c r="B125" s="145" t="s">
        <v>1060</v>
      </c>
      <c r="C125" s="137" t="s">
        <v>135</v>
      </c>
      <c r="D125" s="95" t="s">
        <v>135</v>
      </c>
      <c r="E125" s="250" t="str">
        <f>IFERROR(INDEX(Raw!$H$6:$EZ$2076,MATCH($B125&amp;$D125&amp;$B$6,Raw!$A$6:$A$2076,0),MATCH(E$6,Raw!$H$5:$EZ$5,0)),"-")</f>
        <v>-</v>
      </c>
      <c r="F125" s="183"/>
      <c r="G125" s="251" t="str">
        <f>IFERROR(INDEX(Raw!$H$6:$EZ$2076,MATCH($B125&amp;$D125&amp;$B$6,Raw!$A$6:$A$2076,0),MATCH(G$6,Raw!$H$5:$EZ$5,0))/60/60,"-")</f>
        <v>-</v>
      </c>
      <c r="H125" s="195" t="str">
        <f>IFERROR(INDEX(Raw!$H$6:$EZ$2076,MATCH($B125&amp;$D125&amp;$B$6,Raw!$A$6:$A$2076,0),MATCH(H$6,Raw!$H$5:$EZ$5,0))/60/60/24,"-")</f>
        <v>-</v>
      </c>
      <c r="I125" s="203" t="str">
        <f>IFERROR(INDEX(Raw!$H$6:$EZ$2076,MATCH($B125&amp;$D125&amp;$B$6,Raw!$A$6:$A$2076,0),MATCH(I$6,Raw!$H$5:$EZ$5,0))/60/60/24,"-")</f>
        <v>-</v>
      </c>
      <c r="J125" s="149"/>
      <c r="K125" s="251" t="str">
        <f>IFERROR(INDEX(Raw!$H$6:$EZ$2076,MATCH($B125&amp;$D125&amp;$B$6,Raw!$A$6:$A$2076,0),MATCH(K$6,Raw!$H$5:$EZ$5,0)),"-")</f>
        <v>-</v>
      </c>
      <c r="L125" s="183"/>
      <c r="M125" s="251" t="str">
        <f>IFERROR(INDEX(Raw!$H$6:$EZ$2076,MATCH($B125&amp;$D125&amp;$B$6,Raw!$A$6:$A$2076,0),MATCH(M$6,Raw!$H$5:$EZ$5,0))/60/60,"-")</f>
        <v>-</v>
      </c>
      <c r="N125" s="195" t="str">
        <f>IFERROR(INDEX(Raw!$H$6:$EZ$2076,MATCH($B125&amp;$D125&amp;$B$6,Raw!$A$6:$A$2076,0),MATCH(N$6,Raw!$H$5:$EZ$5,0))/60/60/24,"-")</f>
        <v>-</v>
      </c>
      <c r="O125" s="203" t="str">
        <f>IFERROR(INDEX(Raw!$H$6:$EZ$2076,MATCH($B125&amp;$D125&amp;$B$6,Raw!$A$6:$A$2076,0),MATCH(O$6,Raw!$H$5:$EZ$5,0))/60/60/24,"-")</f>
        <v>-</v>
      </c>
      <c r="P125" s="149"/>
      <c r="Q125" s="149" t="str">
        <f>IFERROR(INDEX(Raw!$H$6:$EZ$2076,MATCH($B125&amp;$D125&amp;$B$6,Raw!$A$6:$A$2076,0),MATCH(Q$6,Raw!$H$5:$EZ$5,0)),"-")</f>
        <v>-</v>
      </c>
      <c r="R125" s="149"/>
      <c r="S125" s="149" t="str">
        <f>IFERROR(INDEX(Raw!$H$6:$EZ$2076,MATCH($B125&amp;$D125&amp;$B$6,Raw!$A$6:$A$2076,0),MATCH(S$6,Raw!$H$5:$EZ$5,0))/60/60,"-")</f>
        <v>-</v>
      </c>
      <c r="T125" s="195" t="str">
        <f>IFERROR(INDEX(Raw!$H$6:$EZ$2076,MATCH($B125&amp;$D125&amp;$B$6,Raw!$A$6:$A$2076,0),MATCH(T$6,Raw!$H$5:$EZ$5,0))/60/60/24,"-")</f>
        <v>-</v>
      </c>
      <c r="U125" s="203" t="str">
        <f>IFERROR(INDEX(Raw!$H$6:$EZ$2076,MATCH($B125&amp;$D125&amp;$B$6,Raw!$A$6:$A$2076,0),MATCH(U$6,Raw!$H$5:$EZ$5,0))/60/60/24,"-")</f>
        <v>-</v>
      </c>
      <c r="V125" s="149"/>
      <c r="W125" s="149" t="str">
        <f>IFERROR(INDEX(Raw!$H$6:$EZ$2076,MATCH($B125&amp;$D125&amp;$B$6,Raw!$A$6:$A$2076,0),MATCH(W$6,Raw!$H$5:$EZ$5,0)),"-")</f>
        <v>-</v>
      </c>
      <c r="X125" s="149"/>
      <c r="Y125" s="149" t="str">
        <f>IFERROR(INDEX(Raw!$H$6:$EZ$2076,MATCH($B125&amp;$D125&amp;$B$6,Raw!$A$6:$A$2076,0),MATCH(Y$6,Raw!$H$5:$EZ$5,0))/60/60,"-")</f>
        <v>-</v>
      </c>
      <c r="Z125" s="195" t="str">
        <f>IFERROR(INDEX(Raw!$H$6:$EZ$2076,MATCH($B125&amp;$D125&amp;$B$6,Raw!$A$6:$A$2076,0),MATCH(Z$6,Raw!$H$5:$EZ$5,0))/60/60/24,"-")</f>
        <v>-</v>
      </c>
      <c r="AA125" s="203" t="str">
        <f>IFERROR(INDEX(Raw!$H$6:$EZ$2076,MATCH($B125&amp;$D125&amp;$B$6,Raw!$A$6:$A$2076,0),MATCH(AA$6,Raw!$H$5:$EZ$5,0))/60/60/24,"-")</f>
        <v>-</v>
      </c>
      <c r="AB125" s="149"/>
      <c r="AC125" s="251" t="str">
        <f>IFERROR(INDEX(Raw!$H$6:$EZ$2076,MATCH($B125&amp;$D125&amp;$B$6,Raw!$A$6:$A$2076,0),MATCH(AC$6,Raw!$H$5:$EZ$5,0)),"-")</f>
        <v>-</v>
      </c>
      <c r="AD125" s="183"/>
      <c r="AE125" s="251" t="str">
        <f>IFERROR(INDEX(Raw!$H$6:$EZ$2076,MATCH($B125&amp;$D125&amp;$B$6,Raw!$A$6:$A$2076,0),MATCH(AE$6,Raw!$H$5:$EZ$5,0))/60/60,"-")</f>
        <v>-</v>
      </c>
      <c r="AF125" s="195" t="str">
        <f>IFERROR(INDEX(Raw!$H$6:$EZ$2076,MATCH($B125&amp;$D125&amp;$B$6,Raw!$A$6:$A$2076,0),MATCH(AF$6,Raw!$H$5:$EZ$5,0))/60/60/24,"-")</f>
        <v>-</v>
      </c>
      <c r="AG125" s="203" t="str">
        <f>IFERROR(INDEX(Raw!$H$6:$EZ$2076,MATCH($B125&amp;$D125&amp;$B$6,Raw!$A$6:$A$2076,0),MATCH(AG$6,Raw!$H$5:$EZ$5,0))/60/60/24,"-")</f>
        <v>-</v>
      </c>
      <c r="AH125" s="149"/>
      <c r="AI125" s="149" t="str">
        <f>IFERROR(INDEX(Raw!$H$6:$EZ$2076,MATCH($B125&amp;$D125&amp;$B$6,Raw!$A$6:$A$2076,0),MATCH(AI$6,Raw!$H$5:$EZ$5,0)),"-")</f>
        <v>-</v>
      </c>
      <c r="AJ125" s="149"/>
      <c r="AK125" s="149" t="str">
        <f>IFERROR(INDEX(Raw!$H$6:$EZ$2076,MATCH($B125&amp;$D125&amp;$B$6,Raw!$A$6:$A$2076,0),MATCH(AK$6,Raw!$H$5:$EZ$5,0))/60/60,"-")</f>
        <v>-</v>
      </c>
      <c r="AL125" s="195" t="str">
        <f>IFERROR(INDEX(Raw!$H$6:$EZ$2076,MATCH($B125&amp;$D125&amp;$B$6,Raw!$A$6:$A$2076,0),MATCH(AL$6,Raw!$H$5:$EZ$5,0))/60/60/24,"-")</f>
        <v>-</v>
      </c>
      <c r="AM125" s="203" t="str">
        <f>IFERROR(INDEX(Raw!$H$6:$EZ$2076,MATCH($B125&amp;$D125&amp;$B$6,Raw!$A$6:$A$2076,0),MATCH(AM$6,Raw!$H$5:$EZ$5,0))/60/60/24,"-")</f>
        <v>-</v>
      </c>
      <c r="AN125" s="149"/>
      <c r="AO125" s="149" t="str">
        <f>IFERROR(INDEX(Raw!$H$6:$EZ$2076,MATCH($B125&amp;$D125&amp;$B$6,Raw!$A$6:$A$2076,0),MATCH(AO$6,Raw!$H$5:$EZ$5,0)),"-")</f>
        <v>-</v>
      </c>
      <c r="AP125" s="149"/>
      <c r="AQ125" s="149" t="str">
        <f>IFERROR(INDEX(Raw!$H$6:$EZ$2076,MATCH($B125&amp;$D125&amp;$B$6,Raw!$A$6:$A$2076,0),MATCH(AQ$6,Raw!$H$5:$EZ$5,0))/60/60,"-")</f>
        <v>-</v>
      </c>
      <c r="AR125" s="195" t="str">
        <f>IFERROR(INDEX(Raw!$H$6:$EZ$2076,MATCH($B125&amp;$D125&amp;$B$6,Raw!$A$6:$A$2076,0),MATCH(AR$6,Raw!$H$5:$EZ$5,0))/60/60/24,"-")</f>
        <v>-</v>
      </c>
      <c r="AS125" s="203" t="str">
        <f>IFERROR(INDEX(Raw!$H$6:$EZ$2076,MATCH($B125&amp;$D125&amp;$B$6,Raw!$A$6:$A$2076,0),MATCH(AS$6,Raw!$H$5:$EZ$5,0))/60/60/24,"-")</f>
        <v>-</v>
      </c>
      <c r="AT125" s="149"/>
      <c r="AU125" s="251" t="str">
        <f>IFERROR(INDEX(Raw!$H$6:$EZ$2076,MATCH($B125&amp;$D125&amp;$B$6,Raw!$A$6:$A$2076,0),MATCH(AU$6,Raw!$H$5:$EZ$5,0)),"-")</f>
        <v>-</v>
      </c>
      <c r="AV125" s="183"/>
      <c r="AW125" s="251" t="str">
        <f>IFERROR(INDEX(Raw!$H$6:$EZ$2076,MATCH($B125&amp;$D125&amp;$B$6,Raw!$A$6:$A$2076,0),MATCH(AW$6,Raw!$H$5:$EZ$5,0))/60/60,"-")</f>
        <v>-</v>
      </c>
      <c r="AX125" s="195" t="str">
        <f>IFERROR(INDEX(Raw!$H$6:$EZ$2076,MATCH($B125&amp;$D125&amp;$B$6,Raw!$A$6:$A$2076,0),MATCH(AX$6,Raw!$H$5:$EZ$5,0))/60/60/24,"-")</f>
        <v>-</v>
      </c>
      <c r="AY125" s="203" t="str">
        <f>IFERROR(INDEX(Raw!$H$6:$EZ$2076,MATCH($B125&amp;$D125&amp;$B$6,Raw!$A$6:$A$2076,0),MATCH(AY$6,Raw!$H$5:$EZ$5,0))/60/60/24,"-")</f>
        <v>-</v>
      </c>
      <c r="AZ125" s="149"/>
      <c r="BA125" s="149" t="str">
        <f>IFERROR(INDEX(Raw!$H$6:$EZ$2076,MATCH($B125&amp;$D125&amp;$B$6,Raw!$A$6:$A$2076,0),MATCH(BA$6,Raw!$H$5:$EZ$5,0)),"-")</f>
        <v>-</v>
      </c>
      <c r="BB125" s="149"/>
      <c r="BC125" s="149" t="str">
        <f>IFERROR(INDEX(Raw!$H$6:$EZ$2076,MATCH($B125&amp;$D125&amp;$B$6,Raw!$A$6:$A$2076,0),MATCH(BC$6,Raw!$H$5:$EZ$5,0))/60/60,"-")</f>
        <v>-</v>
      </c>
      <c r="BD125" s="195" t="str">
        <f>IFERROR(INDEX(Raw!$H$6:$EZ$2076,MATCH($B125&amp;$D125&amp;$B$6,Raw!$A$6:$A$2076,0),MATCH(BD$6,Raw!$H$5:$EZ$5,0))/60/60/24,"-")</f>
        <v>-</v>
      </c>
      <c r="BE125" s="203" t="str">
        <f>IFERROR(INDEX(Raw!$H$6:$EZ$2076,MATCH($B125&amp;$D125&amp;$B$6,Raw!$A$6:$A$2076,0),MATCH(BE$6,Raw!$H$5:$EZ$5,0))/60/60/24,"-")</f>
        <v>-</v>
      </c>
      <c r="BF125" s="149"/>
      <c r="BG125" s="149" t="str">
        <f>IFERROR(INDEX(Raw!$H$6:$EZ$2076,MATCH($B125&amp;$D125&amp;$B$6,Raw!$A$6:$A$2076,0),MATCH(BG$6,Raw!$H$5:$EZ$5,0)),"-")</f>
        <v>-</v>
      </c>
      <c r="BH125" s="149"/>
      <c r="BI125" s="149" t="str">
        <f>IFERROR(INDEX(Raw!$H$6:$EZ$2076,MATCH($B125&amp;$D125&amp;$B$6,Raw!$A$6:$A$2076,0),MATCH(BI$6,Raw!$H$5:$EZ$5,0))/60/60,"-")</f>
        <v>-</v>
      </c>
      <c r="BJ125" s="195" t="str">
        <f>IFERROR(INDEX(Raw!$H$6:$EZ$2076,MATCH($B125&amp;$D125&amp;$B$6,Raw!$A$6:$A$2076,0),MATCH(BJ$6,Raw!$H$5:$EZ$5,0))/60/60/24,"-")</f>
        <v>-</v>
      </c>
      <c r="BK125" s="203" t="str">
        <f>IFERROR(INDEX(Raw!$H$6:$EZ$2076,MATCH($B125&amp;$D125&amp;$B$6,Raw!$A$6:$A$2076,0),MATCH(BK$6,Raw!$H$5:$EZ$5,0))/60/60/24,"-")</f>
        <v>-</v>
      </c>
      <c r="BL125" s="149"/>
      <c r="BM125" s="250" t="s">
        <v>152</v>
      </c>
    </row>
    <row r="126" spans="1:65" x14ac:dyDescent="0.25">
      <c r="A126" s="188">
        <f t="shared" si="45"/>
        <v>46266</v>
      </c>
      <c r="B126" s="147" t="s">
        <v>1060</v>
      </c>
      <c r="C126" s="137" t="s">
        <v>149</v>
      </c>
      <c r="D126" s="95" t="s">
        <v>136</v>
      </c>
      <c r="E126" s="250" t="str">
        <f>IFERROR(INDEX(Raw!$H$6:$EZ$2076,MATCH($B126&amp;$D126&amp;$B$6,Raw!$A$6:$A$2076,0),MATCH(E$6,Raw!$H$5:$EZ$5,0)),"-")</f>
        <v>-</v>
      </c>
      <c r="F126" s="183"/>
      <c r="G126" s="251" t="str">
        <f>IFERROR(INDEX(Raw!$H$6:$EZ$2076,MATCH($B126&amp;$D126&amp;$B$6,Raw!$A$6:$A$2076,0),MATCH(G$6,Raw!$H$5:$EZ$5,0))/60/60,"-")</f>
        <v>-</v>
      </c>
      <c r="H126" s="195" t="str">
        <f>IFERROR(INDEX(Raw!$H$6:$EZ$2076,MATCH($B126&amp;$D126&amp;$B$6,Raw!$A$6:$A$2076,0),MATCH(H$6,Raw!$H$5:$EZ$5,0))/60/60/24,"-")</f>
        <v>-</v>
      </c>
      <c r="I126" s="203" t="str">
        <f>IFERROR(INDEX(Raw!$H$6:$EZ$2076,MATCH($B126&amp;$D126&amp;$B$6,Raw!$A$6:$A$2076,0),MATCH(I$6,Raw!$H$5:$EZ$5,0))/60/60/24,"-")</f>
        <v>-</v>
      </c>
      <c r="J126" s="149"/>
      <c r="K126" s="251" t="str">
        <f>IFERROR(INDEX(Raw!$H$6:$EZ$2076,MATCH($B126&amp;$D126&amp;$B$6,Raw!$A$6:$A$2076,0),MATCH(K$6,Raw!$H$5:$EZ$5,0)),"-")</f>
        <v>-</v>
      </c>
      <c r="L126" s="183"/>
      <c r="M126" s="251" t="str">
        <f>IFERROR(INDEX(Raw!$H$6:$EZ$2076,MATCH($B126&amp;$D126&amp;$B$6,Raw!$A$6:$A$2076,0),MATCH(M$6,Raw!$H$5:$EZ$5,0))/60/60,"-")</f>
        <v>-</v>
      </c>
      <c r="N126" s="195" t="str">
        <f>IFERROR(INDEX(Raw!$H$6:$EZ$2076,MATCH($B126&amp;$D126&amp;$B$6,Raw!$A$6:$A$2076,0),MATCH(N$6,Raw!$H$5:$EZ$5,0))/60/60/24,"-")</f>
        <v>-</v>
      </c>
      <c r="O126" s="203" t="str">
        <f>IFERROR(INDEX(Raw!$H$6:$EZ$2076,MATCH($B126&amp;$D126&amp;$B$6,Raw!$A$6:$A$2076,0),MATCH(O$6,Raw!$H$5:$EZ$5,0))/60/60/24,"-")</f>
        <v>-</v>
      </c>
      <c r="P126" s="149"/>
      <c r="Q126" s="149" t="str">
        <f>IFERROR(INDEX(Raw!$H$6:$EZ$2076,MATCH($B126&amp;$D126&amp;$B$6,Raw!$A$6:$A$2076,0),MATCH(Q$6,Raw!$H$5:$EZ$5,0)),"-")</f>
        <v>-</v>
      </c>
      <c r="R126" s="149"/>
      <c r="S126" s="149" t="str">
        <f>IFERROR(INDEX(Raw!$H$6:$EZ$2076,MATCH($B126&amp;$D126&amp;$B$6,Raw!$A$6:$A$2076,0),MATCH(S$6,Raw!$H$5:$EZ$5,0))/60/60,"-")</f>
        <v>-</v>
      </c>
      <c r="T126" s="195" t="str">
        <f>IFERROR(INDEX(Raw!$H$6:$EZ$2076,MATCH($B126&amp;$D126&amp;$B$6,Raw!$A$6:$A$2076,0),MATCH(T$6,Raw!$H$5:$EZ$5,0))/60/60/24,"-")</f>
        <v>-</v>
      </c>
      <c r="U126" s="203" t="str">
        <f>IFERROR(INDEX(Raw!$H$6:$EZ$2076,MATCH($B126&amp;$D126&amp;$B$6,Raw!$A$6:$A$2076,0),MATCH(U$6,Raw!$H$5:$EZ$5,0))/60/60/24,"-")</f>
        <v>-</v>
      </c>
      <c r="V126" s="149"/>
      <c r="W126" s="149" t="str">
        <f>IFERROR(INDEX(Raw!$H$6:$EZ$2076,MATCH($B126&amp;$D126&amp;$B$6,Raw!$A$6:$A$2076,0),MATCH(W$6,Raw!$H$5:$EZ$5,0)),"-")</f>
        <v>-</v>
      </c>
      <c r="X126" s="149"/>
      <c r="Y126" s="149" t="str">
        <f>IFERROR(INDEX(Raw!$H$6:$EZ$2076,MATCH($B126&amp;$D126&amp;$B$6,Raw!$A$6:$A$2076,0),MATCH(Y$6,Raw!$H$5:$EZ$5,0))/60/60,"-")</f>
        <v>-</v>
      </c>
      <c r="Z126" s="195" t="str">
        <f>IFERROR(INDEX(Raw!$H$6:$EZ$2076,MATCH($B126&amp;$D126&amp;$B$6,Raw!$A$6:$A$2076,0),MATCH(Z$6,Raw!$H$5:$EZ$5,0))/60/60/24,"-")</f>
        <v>-</v>
      </c>
      <c r="AA126" s="203" t="str">
        <f>IFERROR(INDEX(Raw!$H$6:$EZ$2076,MATCH($B126&amp;$D126&amp;$B$6,Raw!$A$6:$A$2076,0),MATCH(AA$6,Raw!$H$5:$EZ$5,0))/60/60/24,"-")</f>
        <v>-</v>
      </c>
      <c r="AB126" s="149"/>
      <c r="AC126" s="251" t="str">
        <f>IFERROR(INDEX(Raw!$H$6:$EZ$2076,MATCH($B126&amp;$D126&amp;$B$6,Raw!$A$6:$A$2076,0),MATCH(AC$6,Raw!$H$5:$EZ$5,0)),"-")</f>
        <v>-</v>
      </c>
      <c r="AD126" s="183"/>
      <c r="AE126" s="251" t="str">
        <f>IFERROR(INDEX(Raw!$H$6:$EZ$2076,MATCH($B126&amp;$D126&amp;$B$6,Raw!$A$6:$A$2076,0),MATCH(AE$6,Raw!$H$5:$EZ$5,0))/60/60,"-")</f>
        <v>-</v>
      </c>
      <c r="AF126" s="195" t="str">
        <f>IFERROR(INDEX(Raw!$H$6:$EZ$2076,MATCH($B126&amp;$D126&amp;$B$6,Raw!$A$6:$A$2076,0),MATCH(AF$6,Raw!$H$5:$EZ$5,0))/60/60/24,"-")</f>
        <v>-</v>
      </c>
      <c r="AG126" s="203" t="str">
        <f>IFERROR(INDEX(Raw!$H$6:$EZ$2076,MATCH($B126&amp;$D126&amp;$B$6,Raw!$A$6:$A$2076,0),MATCH(AG$6,Raw!$H$5:$EZ$5,0))/60/60/24,"-")</f>
        <v>-</v>
      </c>
      <c r="AH126" s="149"/>
      <c r="AI126" s="149" t="str">
        <f>IFERROR(INDEX(Raw!$H$6:$EZ$2076,MATCH($B126&amp;$D126&amp;$B$6,Raw!$A$6:$A$2076,0),MATCH(AI$6,Raw!$H$5:$EZ$5,0)),"-")</f>
        <v>-</v>
      </c>
      <c r="AJ126" s="149"/>
      <c r="AK126" s="149" t="str">
        <f>IFERROR(INDEX(Raw!$H$6:$EZ$2076,MATCH($B126&amp;$D126&amp;$B$6,Raw!$A$6:$A$2076,0),MATCH(AK$6,Raw!$H$5:$EZ$5,0))/60/60,"-")</f>
        <v>-</v>
      </c>
      <c r="AL126" s="195" t="str">
        <f>IFERROR(INDEX(Raw!$H$6:$EZ$2076,MATCH($B126&amp;$D126&amp;$B$6,Raw!$A$6:$A$2076,0),MATCH(AL$6,Raw!$H$5:$EZ$5,0))/60/60/24,"-")</f>
        <v>-</v>
      </c>
      <c r="AM126" s="203" t="str">
        <f>IFERROR(INDEX(Raw!$H$6:$EZ$2076,MATCH($B126&amp;$D126&amp;$B$6,Raw!$A$6:$A$2076,0),MATCH(AM$6,Raw!$H$5:$EZ$5,0))/60/60/24,"-")</f>
        <v>-</v>
      </c>
      <c r="AN126" s="149"/>
      <c r="AO126" s="149" t="str">
        <f>IFERROR(INDEX(Raw!$H$6:$EZ$2076,MATCH($B126&amp;$D126&amp;$B$6,Raw!$A$6:$A$2076,0),MATCH(AO$6,Raw!$H$5:$EZ$5,0)),"-")</f>
        <v>-</v>
      </c>
      <c r="AP126" s="149"/>
      <c r="AQ126" s="149" t="str">
        <f>IFERROR(INDEX(Raw!$H$6:$EZ$2076,MATCH($B126&amp;$D126&amp;$B$6,Raw!$A$6:$A$2076,0),MATCH(AQ$6,Raw!$H$5:$EZ$5,0))/60/60,"-")</f>
        <v>-</v>
      </c>
      <c r="AR126" s="195" t="str">
        <f>IFERROR(INDEX(Raw!$H$6:$EZ$2076,MATCH($B126&amp;$D126&amp;$B$6,Raw!$A$6:$A$2076,0),MATCH(AR$6,Raw!$H$5:$EZ$5,0))/60/60/24,"-")</f>
        <v>-</v>
      </c>
      <c r="AS126" s="203" t="str">
        <f>IFERROR(INDEX(Raw!$H$6:$EZ$2076,MATCH($B126&amp;$D126&amp;$B$6,Raw!$A$6:$A$2076,0),MATCH(AS$6,Raw!$H$5:$EZ$5,0))/60/60/24,"-")</f>
        <v>-</v>
      </c>
      <c r="AT126" s="149"/>
      <c r="AU126" s="251" t="str">
        <f>IFERROR(INDEX(Raw!$H$6:$EZ$2076,MATCH($B126&amp;$D126&amp;$B$6,Raw!$A$6:$A$2076,0),MATCH(AU$6,Raw!$H$5:$EZ$5,0)),"-")</f>
        <v>-</v>
      </c>
      <c r="AV126" s="183"/>
      <c r="AW126" s="251" t="str">
        <f>IFERROR(INDEX(Raw!$H$6:$EZ$2076,MATCH($B126&amp;$D126&amp;$B$6,Raw!$A$6:$A$2076,0),MATCH(AW$6,Raw!$H$5:$EZ$5,0))/60/60,"-")</f>
        <v>-</v>
      </c>
      <c r="AX126" s="195" t="str">
        <f>IFERROR(INDEX(Raw!$H$6:$EZ$2076,MATCH($B126&amp;$D126&amp;$B$6,Raw!$A$6:$A$2076,0),MATCH(AX$6,Raw!$H$5:$EZ$5,0))/60/60/24,"-")</f>
        <v>-</v>
      </c>
      <c r="AY126" s="203" t="str">
        <f>IFERROR(INDEX(Raw!$H$6:$EZ$2076,MATCH($B126&amp;$D126&amp;$B$6,Raw!$A$6:$A$2076,0),MATCH(AY$6,Raw!$H$5:$EZ$5,0))/60/60/24,"-")</f>
        <v>-</v>
      </c>
      <c r="AZ126" s="149"/>
      <c r="BA126" s="149" t="str">
        <f>IFERROR(INDEX(Raw!$H$6:$EZ$2076,MATCH($B126&amp;$D126&amp;$B$6,Raw!$A$6:$A$2076,0),MATCH(BA$6,Raw!$H$5:$EZ$5,0)),"-")</f>
        <v>-</v>
      </c>
      <c r="BB126" s="149"/>
      <c r="BC126" s="149" t="str">
        <f>IFERROR(INDEX(Raw!$H$6:$EZ$2076,MATCH($B126&amp;$D126&amp;$B$6,Raw!$A$6:$A$2076,0),MATCH(BC$6,Raw!$H$5:$EZ$5,0))/60/60,"-")</f>
        <v>-</v>
      </c>
      <c r="BD126" s="195" t="str">
        <f>IFERROR(INDEX(Raw!$H$6:$EZ$2076,MATCH($B126&amp;$D126&amp;$B$6,Raw!$A$6:$A$2076,0),MATCH(BD$6,Raw!$H$5:$EZ$5,0))/60/60/24,"-")</f>
        <v>-</v>
      </c>
      <c r="BE126" s="203" t="str">
        <f>IFERROR(INDEX(Raw!$H$6:$EZ$2076,MATCH($B126&amp;$D126&amp;$B$6,Raw!$A$6:$A$2076,0),MATCH(BE$6,Raw!$H$5:$EZ$5,0))/60/60/24,"-")</f>
        <v>-</v>
      </c>
      <c r="BF126" s="149"/>
      <c r="BG126" s="149" t="str">
        <f>IFERROR(INDEX(Raw!$H$6:$EZ$2076,MATCH($B126&amp;$D126&amp;$B$6,Raw!$A$6:$A$2076,0),MATCH(BG$6,Raw!$H$5:$EZ$5,0)),"-")</f>
        <v>-</v>
      </c>
      <c r="BH126" s="149"/>
      <c r="BI126" s="149" t="str">
        <f>IFERROR(INDEX(Raw!$H$6:$EZ$2076,MATCH($B126&amp;$D126&amp;$B$6,Raw!$A$6:$A$2076,0),MATCH(BI$6,Raw!$H$5:$EZ$5,0))/60/60,"-")</f>
        <v>-</v>
      </c>
      <c r="BJ126" s="195" t="str">
        <f>IFERROR(INDEX(Raw!$H$6:$EZ$2076,MATCH($B126&amp;$D126&amp;$B$6,Raw!$A$6:$A$2076,0),MATCH(BJ$6,Raw!$H$5:$EZ$5,0))/60/60/24,"-")</f>
        <v>-</v>
      </c>
      <c r="BK126" s="203" t="str">
        <f>IFERROR(INDEX(Raw!$H$6:$EZ$2076,MATCH($B126&amp;$D126&amp;$B$6,Raw!$A$6:$A$2076,0),MATCH(BK$6,Raw!$H$5:$EZ$5,0))/60/60/24,"-")</f>
        <v>-</v>
      </c>
      <c r="BL126" s="149"/>
      <c r="BM126" s="250" t="s">
        <v>152</v>
      </c>
    </row>
    <row r="127" spans="1:65" hidden="1" x14ac:dyDescent="0.25">
      <c r="A127" s="188">
        <f t="shared" si="45"/>
        <v>46296</v>
      </c>
      <c r="B127" s="145" t="s">
        <v>1060</v>
      </c>
      <c r="C127" s="137" t="s">
        <v>150</v>
      </c>
      <c r="D127" s="95" t="s">
        <v>137</v>
      </c>
      <c r="E127" s="250" t="str">
        <f>IFERROR(INDEX(Raw!$H$6:$EZ$2076,MATCH($B127&amp;$D127&amp;$B$6,Raw!$A$6:$A$2076,0),MATCH(E$6,Raw!$H$5:$EZ$5,0)),"-")</f>
        <v>-</v>
      </c>
      <c r="F127" s="183"/>
      <c r="G127" s="251" t="str">
        <f>IFERROR(INDEX(Raw!$H$6:$EZ$2076,MATCH($B127&amp;$D127&amp;$B$6,Raw!$A$6:$A$2076,0),MATCH(G$6,Raw!$H$5:$EZ$5,0))/60/60,"-")</f>
        <v>-</v>
      </c>
      <c r="H127" s="195" t="str">
        <f>IFERROR(INDEX(Raw!$H$6:$EZ$2076,MATCH($B127&amp;$D127&amp;$B$6,Raw!$A$6:$A$2076,0),MATCH(H$6,Raw!$H$5:$EZ$5,0))/60/60/24,"-")</f>
        <v>-</v>
      </c>
      <c r="I127" s="203" t="str">
        <f>IFERROR(INDEX(Raw!$H$6:$EZ$2076,MATCH($B127&amp;$D127&amp;$B$6,Raw!$A$6:$A$2076,0),MATCH(I$6,Raw!$H$5:$EZ$5,0))/60/60/24,"-")</f>
        <v>-</v>
      </c>
      <c r="J127" s="149"/>
      <c r="K127" s="251" t="str">
        <f>IFERROR(INDEX(Raw!$H$6:$EZ$2076,MATCH($B127&amp;$D127&amp;$B$6,Raw!$A$6:$A$2076,0),MATCH(K$6,Raw!$H$5:$EZ$5,0)),"-")</f>
        <v>-</v>
      </c>
      <c r="L127" s="183"/>
      <c r="M127" s="251" t="str">
        <f>IFERROR(INDEX(Raw!$H$6:$EZ$2076,MATCH($B127&amp;$D127&amp;$B$6,Raw!$A$6:$A$2076,0),MATCH(M$6,Raw!$H$5:$EZ$5,0))/60/60,"-")</f>
        <v>-</v>
      </c>
      <c r="N127" s="195" t="str">
        <f>IFERROR(INDEX(Raw!$H$6:$EZ$2076,MATCH($B127&amp;$D127&amp;$B$6,Raw!$A$6:$A$2076,0),MATCH(N$6,Raw!$H$5:$EZ$5,0))/60/60/24,"-")</f>
        <v>-</v>
      </c>
      <c r="O127" s="203" t="str">
        <f>IFERROR(INDEX(Raw!$H$6:$EZ$2076,MATCH($B127&amp;$D127&amp;$B$6,Raw!$A$6:$A$2076,0),MATCH(O$6,Raw!$H$5:$EZ$5,0))/60/60/24,"-")</f>
        <v>-</v>
      </c>
      <c r="P127" s="149"/>
      <c r="Q127" s="149" t="str">
        <f>IFERROR(INDEX(Raw!$H$6:$EZ$2076,MATCH($B127&amp;$D127&amp;$B$6,Raw!$A$6:$A$2076,0),MATCH(Q$6,Raw!$H$5:$EZ$5,0)),"-")</f>
        <v>-</v>
      </c>
      <c r="R127" s="149"/>
      <c r="S127" s="149" t="str">
        <f>IFERROR(INDEX(Raw!$H$6:$EZ$2076,MATCH($B127&amp;$D127&amp;$B$6,Raw!$A$6:$A$2076,0),MATCH(S$6,Raw!$H$5:$EZ$5,0))/60/60,"-")</f>
        <v>-</v>
      </c>
      <c r="T127" s="195" t="str">
        <f>IFERROR(INDEX(Raw!$H$6:$EZ$2076,MATCH($B127&amp;$D127&amp;$B$6,Raw!$A$6:$A$2076,0),MATCH(T$6,Raw!$H$5:$EZ$5,0))/60/60/24,"-")</f>
        <v>-</v>
      </c>
      <c r="U127" s="203" t="str">
        <f>IFERROR(INDEX(Raw!$H$6:$EZ$2076,MATCH($B127&amp;$D127&amp;$B$6,Raw!$A$6:$A$2076,0),MATCH(U$6,Raw!$H$5:$EZ$5,0))/60/60/24,"-")</f>
        <v>-</v>
      </c>
      <c r="V127" s="149"/>
      <c r="W127" s="149" t="str">
        <f>IFERROR(INDEX(Raw!$H$6:$EZ$2076,MATCH($B127&amp;$D127&amp;$B$6,Raw!$A$6:$A$2076,0),MATCH(W$6,Raw!$H$5:$EZ$5,0)),"-")</f>
        <v>-</v>
      </c>
      <c r="X127" s="149"/>
      <c r="Y127" s="149" t="str">
        <f>IFERROR(INDEX(Raw!$H$6:$EZ$2076,MATCH($B127&amp;$D127&amp;$B$6,Raw!$A$6:$A$2076,0),MATCH(Y$6,Raw!$H$5:$EZ$5,0))/60/60,"-")</f>
        <v>-</v>
      </c>
      <c r="Z127" s="195" t="str">
        <f>IFERROR(INDEX(Raw!$H$6:$EZ$2076,MATCH($B127&amp;$D127&amp;$B$6,Raw!$A$6:$A$2076,0),MATCH(Z$6,Raw!$H$5:$EZ$5,0))/60/60/24,"-")</f>
        <v>-</v>
      </c>
      <c r="AA127" s="203" t="str">
        <f>IFERROR(INDEX(Raw!$H$6:$EZ$2076,MATCH($B127&amp;$D127&amp;$B$6,Raw!$A$6:$A$2076,0),MATCH(AA$6,Raw!$H$5:$EZ$5,0))/60/60/24,"-")</f>
        <v>-</v>
      </c>
      <c r="AB127" s="149"/>
      <c r="AC127" s="251" t="str">
        <f>IFERROR(INDEX(Raw!$H$6:$EZ$2076,MATCH($B127&amp;$D127&amp;$B$6,Raw!$A$6:$A$2076,0),MATCH(AC$6,Raw!$H$5:$EZ$5,0)),"-")</f>
        <v>-</v>
      </c>
      <c r="AD127" s="183"/>
      <c r="AE127" s="251" t="str">
        <f>IFERROR(INDEX(Raw!$H$6:$EZ$2076,MATCH($B127&amp;$D127&amp;$B$6,Raw!$A$6:$A$2076,0),MATCH(AE$6,Raw!$H$5:$EZ$5,0))/60/60,"-")</f>
        <v>-</v>
      </c>
      <c r="AF127" s="195" t="str">
        <f>IFERROR(INDEX(Raw!$H$6:$EZ$2076,MATCH($B127&amp;$D127&amp;$B$6,Raw!$A$6:$A$2076,0),MATCH(AF$6,Raw!$H$5:$EZ$5,0))/60/60/24,"-")</f>
        <v>-</v>
      </c>
      <c r="AG127" s="203" t="str">
        <f>IFERROR(INDEX(Raw!$H$6:$EZ$2076,MATCH($B127&amp;$D127&amp;$B$6,Raw!$A$6:$A$2076,0),MATCH(AG$6,Raw!$H$5:$EZ$5,0))/60/60/24,"-")</f>
        <v>-</v>
      </c>
      <c r="AH127" s="149"/>
      <c r="AI127" s="149" t="str">
        <f>IFERROR(INDEX(Raw!$H$6:$EZ$2076,MATCH($B127&amp;$D127&amp;$B$6,Raw!$A$6:$A$2076,0),MATCH(AI$6,Raw!$H$5:$EZ$5,0)),"-")</f>
        <v>-</v>
      </c>
      <c r="AJ127" s="149"/>
      <c r="AK127" s="149" t="str">
        <f>IFERROR(INDEX(Raw!$H$6:$EZ$2076,MATCH($B127&amp;$D127&amp;$B$6,Raw!$A$6:$A$2076,0),MATCH(AK$6,Raw!$H$5:$EZ$5,0))/60/60,"-")</f>
        <v>-</v>
      </c>
      <c r="AL127" s="195" t="str">
        <f>IFERROR(INDEX(Raw!$H$6:$EZ$2076,MATCH($B127&amp;$D127&amp;$B$6,Raw!$A$6:$A$2076,0),MATCH(AL$6,Raw!$H$5:$EZ$5,0))/60/60/24,"-")</f>
        <v>-</v>
      </c>
      <c r="AM127" s="203" t="str">
        <f>IFERROR(INDEX(Raw!$H$6:$EZ$2076,MATCH($B127&amp;$D127&amp;$B$6,Raw!$A$6:$A$2076,0),MATCH(AM$6,Raw!$H$5:$EZ$5,0))/60/60/24,"-")</f>
        <v>-</v>
      </c>
      <c r="AN127" s="149"/>
      <c r="AO127" s="149" t="str">
        <f>IFERROR(INDEX(Raw!$H$6:$EZ$2076,MATCH($B127&amp;$D127&amp;$B$6,Raw!$A$6:$A$2076,0),MATCH(AO$6,Raw!$H$5:$EZ$5,0)),"-")</f>
        <v>-</v>
      </c>
      <c r="AP127" s="149"/>
      <c r="AQ127" s="149" t="str">
        <f>IFERROR(INDEX(Raw!$H$6:$EZ$2076,MATCH($B127&amp;$D127&amp;$B$6,Raw!$A$6:$A$2076,0),MATCH(AQ$6,Raw!$H$5:$EZ$5,0))/60/60,"-")</f>
        <v>-</v>
      </c>
      <c r="AR127" s="195" t="str">
        <f>IFERROR(INDEX(Raw!$H$6:$EZ$2076,MATCH($B127&amp;$D127&amp;$B$6,Raw!$A$6:$A$2076,0),MATCH(AR$6,Raw!$H$5:$EZ$5,0))/60/60/24,"-")</f>
        <v>-</v>
      </c>
      <c r="AS127" s="203" t="str">
        <f>IFERROR(INDEX(Raw!$H$6:$EZ$2076,MATCH($B127&amp;$D127&amp;$B$6,Raw!$A$6:$A$2076,0),MATCH(AS$6,Raw!$H$5:$EZ$5,0))/60/60/24,"-")</f>
        <v>-</v>
      </c>
      <c r="AT127" s="149"/>
      <c r="AU127" s="251" t="str">
        <f>IFERROR(INDEX(Raw!$H$6:$EZ$2076,MATCH($B127&amp;$D127&amp;$B$6,Raw!$A$6:$A$2076,0),MATCH(AU$6,Raw!$H$5:$EZ$5,0)),"-")</f>
        <v>-</v>
      </c>
      <c r="AV127" s="183"/>
      <c r="AW127" s="251" t="str">
        <f>IFERROR(INDEX(Raw!$H$6:$EZ$2076,MATCH($B127&amp;$D127&amp;$B$6,Raw!$A$6:$A$2076,0),MATCH(AW$6,Raw!$H$5:$EZ$5,0))/60/60,"-")</f>
        <v>-</v>
      </c>
      <c r="AX127" s="195" t="str">
        <f>IFERROR(INDEX(Raw!$H$6:$EZ$2076,MATCH($B127&amp;$D127&amp;$B$6,Raw!$A$6:$A$2076,0),MATCH(AX$6,Raw!$H$5:$EZ$5,0))/60/60/24,"-")</f>
        <v>-</v>
      </c>
      <c r="AY127" s="203" t="str">
        <f>IFERROR(INDEX(Raw!$H$6:$EZ$2076,MATCH($B127&amp;$D127&amp;$B$6,Raw!$A$6:$A$2076,0),MATCH(AY$6,Raw!$H$5:$EZ$5,0))/60/60/24,"-")</f>
        <v>-</v>
      </c>
      <c r="AZ127" s="149"/>
      <c r="BA127" s="149" t="str">
        <f>IFERROR(INDEX(Raw!$H$6:$EZ$2076,MATCH($B127&amp;$D127&amp;$B$6,Raw!$A$6:$A$2076,0),MATCH(BA$6,Raw!$H$5:$EZ$5,0)),"-")</f>
        <v>-</v>
      </c>
      <c r="BB127" s="149"/>
      <c r="BC127" s="149" t="str">
        <f>IFERROR(INDEX(Raw!$H$6:$EZ$2076,MATCH($B127&amp;$D127&amp;$B$6,Raw!$A$6:$A$2076,0),MATCH(BC$6,Raw!$H$5:$EZ$5,0))/60/60,"-")</f>
        <v>-</v>
      </c>
      <c r="BD127" s="195" t="str">
        <f>IFERROR(INDEX(Raw!$H$6:$EZ$2076,MATCH($B127&amp;$D127&amp;$B$6,Raw!$A$6:$A$2076,0),MATCH(BD$6,Raw!$H$5:$EZ$5,0))/60/60/24,"-")</f>
        <v>-</v>
      </c>
      <c r="BE127" s="203" t="str">
        <f>IFERROR(INDEX(Raw!$H$6:$EZ$2076,MATCH($B127&amp;$D127&amp;$B$6,Raw!$A$6:$A$2076,0),MATCH(BE$6,Raw!$H$5:$EZ$5,0))/60/60/24,"-")</f>
        <v>-</v>
      </c>
      <c r="BF127" s="149"/>
      <c r="BG127" s="149" t="str">
        <f>IFERROR(INDEX(Raw!$H$6:$EZ$2076,MATCH($B127&amp;$D127&amp;$B$6,Raw!$A$6:$A$2076,0),MATCH(BG$6,Raw!$H$5:$EZ$5,0)),"-")</f>
        <v>-</v>
      </c>
      <c r="BH127" s="149"/>
      <c r="BI127" s="149" t="str">
        <f>IFERROR(INDEX(Raw!$H$6:$EZ$2076,MATCH($B127&amp;$D127&amp;$B$6,Raw!$A$6:$A$2076,0),MATCH(BI$6,Raw!$H$5:$EZ$5,0))/60/60,"-")</f>
        <v>-</v>
      </c>
      <c r="BJ127" s="195" t="str">
        <f>IFERROR(INDEX(Raw!$H$6:$EZ$2076,MATCH($B127&amp;$D127&amp;$B$6,Raw!$A$6:$A$2076,0),MATCH(BJ$6,Raw!$H$5:$EZ$5,0))/60/60/24,"-")</f>
        <v>-</v>
      </c>
      <c r="BK127" s="203" t="str">
        <f>IFERROR(INDEX(Raw!$H$6:$EZ$2076,MATCH($B127&amp;$D127&amp;$B$6,Raw!$A$6:$A$2076,0),MATCH(BK$6,Raw!$H$5:$EZ$5,0))/60/60/24,"-")</f>
        <v>-</v>
      </c>
      <c r="BL127" s="149"/>
      <c r="BM127" s="250" t="s">
        <v>152</v>
      </c>
    </row>
    <row r="128" spans="1:65" hidden="1" x14ac:dyDescent="0.25">
      <c r="A128" s="188">
        <f t="shared" si="45"/>
        <v>46327</v>
      </c>
      <c r="B128" s="145" t="s">
        <v>1060</v>
      </c>
      <c r="C128" s="137" t="s">
        <v>138</v>
      </c>
      <c r="D128" s="95" t="s">
        <v>138</v>
      </c>
      <c r="E128" s="250" t="str">
        <f>IFERROR(INDEX(Raw!$H$6:$EZ$2076,MATCH($B128&amp;$D128&amp;$B$6,Raw!$A$6:$A$2076,0),MATCH(E$6,Raw!$H$5:$EZ$5,0)),"-")</f>
        <v>-</v>
      </c>
      <c r="F128" s="183"/>
      <c r="G128" s="251" t="str">
        <f>IFERROR(INDEX(Raw!$H$6:$EZ$2076,MATCH($B128&amp;$D128&amp;$B$6,Raw!$A$6:$A$2076,0),MATCH(G$6,Raw!$H$5:$EZ$5,0))/60/60,"-")</f>
        <v>-</v>
      </c>
      <c r="H128" s="195" t="str">
        <f>IFERROR(INDEX(Raw!$H$6:$EZ$2076,MATCH($B128&amp;$D128&amp;$B$6,Raw!$A$6:$A$2076,0),MATCH(H$6,Raw!$H$5:$EZ$5,0))/60/60/24,"-")</f>
        <v>-</v>
      </c>
      <c r="I128" s="203" t="str">
        <f>IFERROR(INDEX(Raw!$H$6:$EZ$2076,MATCH($B128&amp;$D128&amp;$B$6,Raw!$A$6:$A$2076,0),MATCH(I$6,Raw!$H$5:$EZ$5,0))/60/60/24,"-")</f>
        <v>-</v>
      </c>
      <c r="J128" s="149"/>
      <c r="K128" s="251" t="str">
        <f>IFERROR(INDEX(Raw!$H$6:$EZ$2076,MATCH($B128&amp;$D128&amp;$B$6,Raw!$A$6:$A$2076,0),MATCH(K$6,Raw!$H$5:$EZ$5,0)),"-")</f>
        <v>-</v>
      </c>
      <c r="L128" s="183"/>
      <c r="M128" s="251" t="str">
        <f>IFERROR(INDEX(Raw!$H$6:$EZ$2076,MATCH($B128&amp;$D128&amp;$B$6,Raw!$A$6:$A$2076,0),MATCH(M$6,Raw!$H$5:$EZ$5,0))/60/60,"-")</f>
        <v>-</v>
      </c>
      <c r="N128" s="195" t="str">
        <f>IFERROR(INDEX(Raw!$H$6:$EZ$2076,MATCH($B128&amp;$D128&amp;$B$6,Raw!$A$6:$A$2076,0),MATCH(N$6,Raw!$H$5:$EZ$5,0))/60/60/24,"-")</f>
        <v>-</v>
      </c>
      <c r="O128" s="203" t="str">
        <f>IFERROR(INDEX(Raw!$H$6:$EZ$2076,MATCH($B128&amp;$D128&amp;$B$6,Raw!$A$6:$A$2076,0),MATCH(O$6,Raw!$H$5:$EZ$5,0))/60/60/24,"-")</f>
        <v>-</v>
      </c>
      <c r="P128" s="149"/>
      <c r="Q128" s="149" t="str">
        <f>IFERROR(INDEX(Raw!$H$6:$EZ$2076,MATCH($B128&amp;$D128&amp;$B$6,Raw!$A$6:$A$2076,0),MATCH(Q$6,Raw!$H$5:$EZ$5,0)),"-")</f>
        <v>-</v>
      </c>
      <c r="R128" s="149"/>
      <c r="S128" s="149" t="str">
        <f>IFERROR(INDEX(Raw!$H$6:$EZ$2076,MATCH($B128&amp;$D128&amp;$B$6,Raw!$A$6:$A$2076,0),MATCH(S$6,Raw!$H$5:$EZ$5,0))/60/60,"-")</f>
        <v>-</v>
      </c>
      <c r="T128" s="195" t="str">
        <f>IFERROR(INDEX(Raw!$H$6:$EZ$2076,MATCH($B128&amp;$D128&amp;$B$6,Raw!$A$6:$A$2076,0),MATCH(T$6,Raw!$H$5:$EZ$5,0))/60/60/24,"-")</f>
        <v>-</v>
      </c>
      <c r="U128" s="203" t="str">
        <f>IFERROR(INDEX(Raw!$H$6:$EZ$2076,MATCH($B128&amp;$D128&amp;$B$6,Raw!$A$6:$A$2076,0),MATCH(U$6,Raw!$H$5:$EZ$5,0))/60/60/24,"-")</f>
        <v>-</v>
      </c>
      <c r="V128" s="149"/>
      <c r="W128" s="149" t="str">
        <f>IFERROR(INDEX(Raw!$H$6:$EZ$2076,MATCH($B128&amp;$D128&amp;$B$6,Raw!$A$6:$A$2076,0),MATCH(W$6,Raw!$H$5:$EZ$5,0)),"-")</f>
        <v>-</v>
      </c>
      <c r="X128" s="149"/>
      <c r="Y128" s="149" t="str">
        <f>IFERROR(INDEX(Raw!$H$6:$EZ$2076,MATCH($B128&amp;$D128&amp;$B$6,Raw!$A$6:$A$2076,0),MATCH(Y$6,Raw!$H$5:$EZ$5,0))/60/60,"-")</f>
        <v>-</v>
      </c>
      <c r="Z128" s="195" t="str">
        <f>IFERROR(INDEX(Raw!$H$6:$EZ$2076,MATCH($B128&amp;$D128&amp;$B$6,Raw!$A$6:$A$2076,0),MATCH(Z$6,Raw!$H$5:$EZ$5,0))/60/60/24,"-")</f>
        <v>-</v>
      </c>
      <c r="AA128" s="203" t="str">
        <f>IFERROR(INDEX(Raw!$H$6:$EZ$2076,MATCH($B128&amp;$D128&amp;$B$6,Raw!$A$6:$A$2076,0),MATCH(AA$6,Raw!$H$5:$EZ$5,0))/60/60/24,"-")</f>
        <v>-</v>
      </c>
      <c r="AB128" s="149"/>
      <c r="AC128" s="251" t="str">
        <f>IFERROR(INDEX(Raw!$H$6:$EZ$2076,MATCH($B128&amp;$D128&amp;$B$6,Raw!$A$6:$A$2076,0),MATCH(AC$6,Raw!$H$5:$EZ$5,0)),"-")</f>
        <v>-</v>
      </c>
      <c r="AD128" s="183"/>
      <c r="AE128" s="251" t="str">
        <f>IFERROR(INDEX(Raw!$H$6:$EZ$2076,MATCH($B128&amp;$D128&amp;$B$6,Raw!$A$6:$A$2076,0),MATCH(AE$6,Raw!$H$5:$EZ$5,0))/60/60,"-")</f>
        <v>-</v>
      </c>
      <c r="AF128" s="195" t="str">
        <f>IFERROR(INDEX(Raw!$H$6:$EZ$2076,MATCH($B128&amp;$D128&amp;$B$6,Raw!$A$6:$A$2076,0),MATCH(AF$6,Raw!$H$5:$EZ$5,0))/60/60/24,"-")</f>
        <v>-</v>
      </c>
      <c r="AG128" s="203" t="str">
        <f>IFERROR(INDEX(Raw!$H$6:$EZ$2076,MATCH($B128&amp;$D128&amp;$B$6,Raw!$A$6:$A$2076,0),MATCH(AG$6,Raw!$H$5:$EZ$5,0))/60/60/24,"-")</f>
        <v>-</v>
      </c>
      <c r="AH128" s="149"/>
      <c r="AI128" s="149" t="str">
        <f>IFERROR(INDEX(Raw!$H$6:$EZ$2076,MATCH($B128&amp;$D128&amp;$B$6,Raw!$A$6:$A$2076,0),MATCH(AI$6,Raw!$H$5:$EZ$5,0)),"-")</f>
        <v>-</v>
      </c>
      <c r="AJ128" s="149"/>
      <c r="AK128" s="149" t="str">
        <f>IFERROR(INDEX(Raw!$H$6:$EZ$2076,MATCH($B128&amp;$D128&amp;$B$6,Raw!$A$6:$A$2076,0),MATCH(AK$6,Raw!$H$5:$EZ$5,0))/60/60,"-")</f>
        <v>-</v>
      </c>
      <c r="AL128" s="195" t="str">
        <f>IFERROR(INDEX(Raw!$H$6:$EZ$2076,MATCH($B128&amp;$D128&amp;$B$6,Raw!$A$6:$A$2076,0),MATCH(AL$6,Raw!$H$5:$EZ$5,0))/60/60/24,"-")</f>
        <v>-</v>
      </c>
      <c r="AM128" s="203" t="str">
        <f>IFERROR(INDEX(Raw!$H$6:$EZ$2076,MATCH($B128&amp;$D128&amp;$B$6,Raw!$A$6:$A$2076,0),MATCH(AM$6,Raw!$H$5:$EZ$5,0))/60/60/24,"-")</f>
        <v>-</v>
      </c>
      <c r="AN128" s="149"/>
      <c r="AO128" s="149" t="str">
        <f>IFERROR(INDEX(Raw!$H$6:$EZ$2076,MATCH($B128&amp;$D128&amp;$B$6,Raw!$A$6:$A$2076,0),MATCH(AO$6,Raw!$H$5:$EZ$5,0)),"-")</f>
        <v>-</v>
      </c>
      <c r="AP128" s="149"/>
      <c r="AQ128" s="149" t="str">
        <f>IFERROR(INDEX(Raw!$H$6:$EZ$2076,MATCH($B128&amp;$D128&amp;$B$6,Raw!$A$6:$A$2076,0),MATCH(AQ$6,Raw!$H$5:$EZ$5,0))/60/60,"-")</f>
        <v>-</v>
      </c>
      <c r="AR128" s="195" t="str">
        <f>IFERROR(INDEX(Raw!$H$6:$EZ$2076,MATCH($B128&amp;$D128&amp;$B$6,Raw!$A$6:$A$2076,0),MATCH(AR$6,Raw!$H$5:$EZ$5,0))/60/60/24,"-")</f>
        <v>-</v>
      </c>
      <c r="AS128" s="203" t="str">
        <f>IFERROR(INDEX(Raw!$H$6:$EZ$2076,MATCH($B128&amp;$D128&amp;$B$6,Raw!$A$6:$A$2076,0),MATCH(AS$6,Raw!$H$5:$EZ$5,0))/60/60/24,"-")</f>
        <v>-</v>
      </c>
      <c r="AT128" s="149"/>
      <c r="AU128" s="251" t="str">
        <f>IFERROR(INDEX(Raw!$H$6:$EZ$2076,MATCH($B128&amp;$D128&amp;$B$6,Raw!$A$6:$A$2076,0),MATCH(AU$6,Raw!$H$5:$EZ$5,0)),"-")</f>
        <v>-</v>
      </c>
      <c r="AV128" s="183"/>
      <c r="AW128" s="251" t="str">
        <f>IFERROR(INDEX(Raw!$H$6:$EZ$2076,MATCH($B128&amp;$D128&amp;$B$6,Raw!$A$6:$A$2076,0),MATCH(AW$6,Raw!$H$5:$EZ$5,0))/60/60,"-")</f>
        <v>-</v>
      </c>
      <c r="AX128" s="195" t="str">
        <f>IFERROR(INDEX(Raw!$H$6:$EZ$2076,MATCH($B128&amp;$D128&amp;$B$6,Raw!$A$6:$A$2076,0),MATCH(AX$6,Raw!$H$5:$EZ$5,0))/60/60/24,"-")</f>
        <v>-</v>
      </c>
      <c r="AY128" s="203" t="str">
        <f>IFERROR(INDEX(Raw!$H$6:$EZ$2076,MATCH($B128&amp;$D128&amp;$B$6,Raw!$A$6:$A$2076,0),MATCH(AY$6,Raw!$H$5:$EZ$5,0))/60/60/24,"-")</f>
        <v>-</v>
      </c>
      <c r="AZ128" s="149"/>
      <c r="BA128" s="149" t="str">
        <f>IFERROR(INDEX(Raw!$H$6:$EZ$2076,MATCH($B128&amp;$D128&amp;$B$6,Raw!$A$6:$A$2076,0),MATCH(BA$6,Raw!$H$5:$EZ$5,0)),"-")</f>
        <v>-</v>
      </c>
      <c r="BB128" s="149"/>
      <c r="BC128" s="149" t="str">
        <f>IFERROR(INDEX(Raw!$H$6:$EZ$2076,MATCH($B128&amp;$D128&amp;$B$6,Raw!$A$6:$A$2076,0),MATCH(BC$6,Raw!$H$5:$EZ$5,0))/60/60,"-")</f>
        <v>-</v>
      </c>
      <c r="BD128" s="195" t="str">
        <f>IFERROR(INDEX(Raw!$H$6:$EZ$2076,MATCH($B128&amp;$D128&amp;$B$6,Raw!$A$6:$A$2076,0),MATCH(BD$6,Raw!$H$5:$EZ$5,0))/60/60/24,"-")</f>
        <v>-</v>
      </c>
      <c r="BE128" s="203" t="str">
        <f>IFERROR(INDEX(Raw!$H$6:$EZ$2076,MATCH($B128&amp;$D128&amp;$B$6,Raw!$A$6:$A$2076,0),MATCH(BE$6,Raw!$H$5:$EZ$5,0))/60/60/24,"-")</f>
        <v>-</v>
      </c>
      <c r="BF128" s="149"/>
      <c r="BG128" s="149" t="str">
        <f>IFERROR(INDEX(Raw!$H$6:$EZ$2076,MATCH($B128&amp;$D128&amp;$B$6,Raw!$A$6:$A$2076,0),MATCH(BG$6,Raw!$H$5:$EZ$5,0)),"-")</f>
        <v>-</v>
      </c>
      <c r="BH128" s="149"/>
      <c r="BI128" s="149" t="str">
        <f>IFERROR(INDEX(Raw!$H$6:$EZ$2076,MATCH($B128&amp;$D128&amp;$B$6,Raw!$A$6:$A$2076,0),MATCH(BI$6,Raw!$H$5:$EZ$5,0))/60/60,"-")</f>
        <v>-</v>
      </c>
      <c r="BJ128" s="195" t="str">
        <f>IFERROR(INDEX(Raw!$H$6:$EZ$2076,MATCH($B128&amp;$D128&amp;$B$6,Raw!$A$6:$A$2076,0),MATCH(BJ$6,Raw!$H$5:$EZ$5,0))/60/60/24,"-")</f>
        <v>-</v>
      </c>
      <c r="BK128" s="203" t="str">
        <f>IFERROR(INDEX(Raw!$H$6:$EZ$2076,MATCH($B128&amp;$D128&amp;$B$6,Raw!$A$6:$A$2076,0),MATCH(BK$6,Raw!$H$5:$EZ$5,0))/60/60/24,"-")</f>
        <v>-</v>
      </c>
      <c r="BL128" s="149"/>
      <c r="BM128" s="250" t="s">
        <v>152</v>
      </c>
    </row>
    <row r="129" spans="1:65" hidden="1" x14ac:dyDescent="0.25">
      <c r="A129" s="188">
        <f t="shared" si="45"/>
        <v>46357</v>
      </c>
      <c r="B129" s="145" t="s">
        <v>1060</v>
      </c>
      <c r="C129" s="137" t="s">
        <v>139</v>
      </c>
      <c r="D129" s="95" t="s">
        <v>139</v>
      </c>
      <c r="E129" s="250" t="str">
        <f>IFERROR(INDEX(Raw!$H$6:$EZ$2076,MATCH($B129&amp;$D129&amp;$B$6,Raw!$A$6:$A$2076,0),MATCH(E$6,Raw!$H$5:$EZ$5,0)),"-")</f>
        <v>-</v>
      </c>
      <c r="F129" s="183"/>
      <c r="G129" s="251" t="str">
        <f>IFERROR(INDEX(Raw!$H$6:$EZ$2076,MATCH($B129&amp;$D129&amp;$B$6,Raw!$A$6:$A$2076,0),MATCH(G$6,Raw!$H$5:$EZ$5,0))/60/60,"-")</f>
        <v>-</v>
      </c>
      <c r="H129" s="195" t="str">
        <f>IFERROR(INDEX(Raw!$H$6:$EZ$2076,MATCH($B129&amp;$D129&amp;$B$6,Raw!$A$6:$A$2076,0),MATCH(H$6,Raw!$H$5:$EZ$5,0))/60/60/24,"-")</f>
        <v>-</v>
      </c>
      <c r="I129" s="203" t="str">
        <f>IFERROR(INDEX(Raw!$H$6:$EZ$2076,MATCH($B129&amp;$D129&amp;$B$6,Raw!$A$6:$A$2076,0),MATCH(I$6,Raw!$H$5:$EZ$5,0))/60/60/24,"-")</f>
        <v>-</v>
      </c>
      <c r="J129" s="149"/>
      <c r="K129" s="251" t="str">
        <f>IFERROR(INDEX(Raw!$H$6:$EZ$2076,MATCH($B129&amp;$D129&amp;$B$6,Raw!$A$6:$A$2076,0),MATCH(K$6,Raw!$H$5:$EZ$5,0)),"-")</f>
        <v>-</v>
      </c>
      <c r="L129" s="183"/>
      <c r="M129" s="251" t="str">
        <f>IFERROR(INDEX(Raw!$H$6:$EZ$2076,MATCH($B129&amp;$D129&amp;$B$6,Raw!$A$6:$A$2076,0),MATCH(M$6,Raw!$H$5:$EZ$5,0))/60/60,"-")</f>
        <v>-</v>
      </c>
      <c r="N129" s="195" t="str">
        <f>IFERROR(INDEX(Raw!$H$6:$EZ$2076,MATCH($B129&amp;$D129&amp;$B$6,Raw!$A$6:$A$2076,0),MATCH(N$6,Raw!$H$5:$EZ$5,0))/60/60/24,"-")</f>
        <v>-</v>
      </c>
      <c r="O129" s="203" t="str">
        <f>IFERROR(INDEX(Raw!$H$6:$EZ$2076,MATCH($B129&amp;$D129&amp;$B$6,Raw!$A$6:$A$2076,0),MATCH(O$6,Raw!$H$5:$EZ$5,0))/60/60/24,"-")</f>
        <v>-</v>
      </c>
      <c r="P129" s="149"/>
      <c r="Q129" s="149" t="str">
        <f>IFERROR(INDEX(Raw!$H$6:$EZ$2076,MATCH($B129&amp;$D129&amp;$B$6,Raw!$A$6:$A$2076,0),MATCH(Q$6,Raw!$H$5:$EZ$5,0)),"-")</f>
        <v>-</v>
      </c>
      <c r="R129" s="149"/>
      <c r="S129" s="149" t="str">
        <f>IFERROR(INDEX(Raw!$H$6:$EZ$2076,MATCH($B129&amp;$D129&amp;$B$6,Raw!$A$6:$A$2076,0),MATCH(S$6,Raw!$H$5:$EZ$5,0))/60/60,"-")</f>
        <v>-</v>
      </c>
      <c r="T129" s="195" t="str">
        <f>IFERROR(INDEX(Raw!$H$6:$EZ$2076,MATCH($B129&amp;$D129&amp;$B$6,Raw!$A$6:$A$2076,0),MATCH(T$6,Raw!$H$5:$EZ$5,0))/60/60/24,"-")</f>
        <v>-</v>
      </c>
      <c r="U129" s="203" t="str">
        <f>IFERROR(INDEX(Raw!$H$6:$EZ$2076,MATCH($B129&amp;$D129&amp;$B$6,Raw!$A$6:$A$2076,0),MATCH(U$6,Raw!$H$5:$EZ$5,0))/60/60/24,"-")</f>
        <v>-</v>
      </c>
      <c r="V129" s="149"/>
      <c r="W129" s="149" t="str">
        <f>IFERROR(INDEX(Raw!$H$6:$EZ$2076,MATCH($B129&amp;$D129&amp;$B$6,Raw!$A$6:$A$2076,0),MATCH(W$6,Raw!$H$5:$EZ$5,0)),"-")</f>
        <v>-</v>
      </c>
      <c r="X129" s="149"/>
      <c r="Y129" s="149" t="str">
        <f>IFERROR(INDEX(Raw!$H$6:$EZ$2076,MATCH($B129&amp;$D129&amp;$B$6,Raw!$A$6:$A$2076,0),MATCH(Y$6,Raw!$H$5:$EZ$5,0))/60/60,"-")</f>
        <v>-</v>
      </c>
      <c r="Z129" s="195" t="str">
        <f>IFERROR(INDEX(Raw!$H$6:$EZ$2076,MATCH($B129&amp;$D129&amp;$B$6,Raw!$A$6:$A$2076,0),MATCH(Z$6,Raw!$H$5:$EZ$5,0))/60/60/24,"-")</f>
        <v>-</v>
      </c>
      <c r="AA129" s="203" t="str">
        <f>IFERROR(INDEX(Raw!$H$6:$EZ$2076,MATCH($B129&amp;$D129&amp;$B$6,Raw!$A$6:$A$2076,0),MATCH(AA$6,Raw!$H$5:$EZ$5,0))/60/60/24,"-")</f>
        <v>-</v>
      </c>
      <c r="AB129" s="149"/>
      <c r="AC129" s="251" t="str">
        <f>IFERROR(INDEX(Raw!$H$6:$EZ$2076,MATCH($B129&amp;$D129&amp;$B$6,Raw!$A$6:$A$2076,0),MATCH(AC$6,Raw!$H$5:$EZ$5,0)),"-")</f>
        <v>-</v>
      </c>
      <c r="AD129" s="183"/>
      <c r="AE129" s="251" t="str">
        <f>IFERROR(INDEX(Raw!$H$6:$EZ$2076,MATCH($B129&amp;$D129&amp;$B$6,Raw!$A$6:$A$2076,0),MATCH(AE$6,Raw!$H$5:$EZ$5,0))/60/60,"-")</f>
        <v>-</v>
      </c>
      <c r="AF129" s="195" t="str">
        <f>IFERROR(INDEX(Raw!$H$6:$EZ$2076,MATCH($B129&amp;$D129&amp;$B$6,Raw!$A$6:$A$2076,0),MATCH(AF$6,Raw!$H$5:$EZ$5,0))/60/60/24,"-")</f>
        <v>-</v>
      </c>
      <c r="AG129" s="203" t="str">
        <f>IFERROR(INDEX(Raw!$H$6:$EZ$2076,MATCH($B129&amp;$D129&amp;$B$6,Raw!$A$6:$A$2076,0),MATCH(AG$6,Raw!$H$5:$EZ$5,0))/60/60/24,"-")</f>
        <v>-</v>
      </c>
      <c r="AH129" s="149"/>
      <c r="AI129" s="149" t="str">
        <f>IFERROR(INDEX(Raw!$H$6:$EZ$2076,MATCH($B129&amp;$D129&amp;$B$6,Raw!$A$6:$A$2076,0),MATCH(AI$6,Raw!$H$5:$EZ$5,0)),"-")</f>
        <v>-</v>
      </c>
      <c r="AJ129" s="149"/>
      <c r="AK129" s="149" t="str">
        <f>IFERROR(INDEX(Raw!$H$6:$EZ$2076,MATCH($B129&amp;$D129&amp;$B$6,Raw!$A$6:$A$2076,0),MATCH(AK$6,Raw!$H$5:$EZ$5,0))/60/60,"-")</f>
        <v>-</v>
      </c>
      <c r="AL129" s="195" t="str">
        <f>IFERROR(INDEX(Raw!$H$6:$EZ$2076,MATCH($B129&amp;$D129&amp;$B$6,Raw!$A$6:$A$2076,0),MATCH(AL$6,Raw!$H$5:$EZ$5,0))/60/60/24,"-")</f>
        <v>-</v>
      </c>
      <c r="AM129" s="203" t="str">
        <f>IFERROR(INDEX(Raw!$H$6:$EZ$2076,MATCH($B129&amp;$D129&amp;$B$6,Raw!$A$6:$A$2076,0),MATCH(AM$6,Raw!$H$5:$EZ$5,0))/60/60/24,"-")</f>
        <v>-</v>
      </c>
      <c r="AN129" s="149"/>
      <c r="AO129" s="149" t="str">
        <f>IFERROR(INDEX(Raw!$H$6:$EZ$2076,MATCH($B129&amp;$D129&amp;$B$6,Raw!$A$6:$A$2076,0),MATCH(AO$6,Raw!$H$5:$EZ$5,0)),"-")</f>
        <v>-</v>
      </c>
      <c r="AP129" s="149"/>
      <c r="AQ129" s="149" t="str">
        <f>IFERROR(INDEX(Raw!$H$6:$EZ$2076,MATCH($B129&amp;$D129&amp;$B$6,Raw!$A$6:$A$2076,0),MATCH(AQ$6,Raw!$H$5:$EZ$5,0))/60/60,"-")</f>
        <v>-</v>
      </c>
      <c r="AR129" s="195" t="str">
        <f>IFERROR(INDEX(Raw!$H$6:$EZ$2076,MATCH($B129&amp;$D129&amp;$B$6,Raw!$A$6:$A$2076,0),MATCH(AR$6,Raw!$H$5:$EZ$5,0))/60/60/24,"-")</f>
        <v>-</v>
      </c>
      <c r="AS129" s="203" t="str">
        <f>IFERROR(INDEX(Raw!$H$6:$EZ$2076,MATCH($B129&amp;$D129&amp;$B$6,Raw!$A$6:$A$2076,0),MATCH(AS$6,Raw!$H$5:$EZ$5,0))/60/60/24,"-")</f>
        <v>-</v>
      </c>
      <c r="AT129" s="149"/>
      <c r="AU129" s="251" t="str">
        <f>IFERROR(INDEX(Raw!$H$6:$EZ$2076,MATCH($B129&amp;$D129&amp;$B$6,Raw!$A$6:$A$2076,0),MATCH(AU$6,Raw!$H$5:$EZ$5,0)),"-")</f>
        <v>-</v>
      </c>
      <c r="AV129" s="183"/>
      <c r="AW129" s="251" t="str">
        <f>IFERROR(INDEX(Raw!$H$6:$EZ$2076,MATCH($B129&amp;$D129&amp;$B$6,Raw!$A$6:$A$2076,0),MATCH(AW$6,Raw!$H$5:$EZ$5,0))/60/60,"-")</f>
        <v>-</v>
      </c>
      <c r="AX129" s="195" t="str">
        <f>IFERROR(INDEX(Raw!$H$6:$EZ$2076,MATCH($B129&amp;$D129&amp;$B$6,Raw!$A$6:$A$2076,0),MATCH(AX$6,Raw!$H$5:$EZ$5,0))/60/60/24,"-")</f>
        <v>-</v>
      </c>
      <c r="AY129" s="203" t="str">
        <f>IFERROR(INDEX(Raw!$H$6:$EZ$2076,MATCH($B129&amp;$D129&amp;$B$6,Raw!$A$6:$A$2076,0),MATCH(AY$6,Raw!$H$5:$EZ$5,0))/60/60/24,"-")</f>
        <v>-</v>
      </c>
      <c r="AZ129" s="149"/>
      <c r="BA129" s="149" t="str">
        <f>IFERROR(INDEX(Raw!$H$6:$EZ$2076,MATCH($B129&amp;$D129&amp;$B$6,Raw!$A$6:$A$2076,0),MATCH(BA$6,Raw!$H$5:$EZ$5,0)),"-")</f>
        <v>-</v>
      </c>
      <c r="BB129" s="149"/>
      <c r="BC129" s="149" t="str">
        <f>IFERROR(INDEX(Raw!$H$6:$EZ$2076,MATCH($B129&amp;$D129&amp;$B$6,Raw!$A$6:$A$2076,0),MATCH(BC$6,Raw!$H$5:$EZ$5,0))/60/60,"-")</f>
        <v>-</v>
      </c>
      <c r="BD129" s="195" t="str">
        <f>IFERROR(INDEX(Raw!$H$6:$EZ$2076,MATCH($B129&amp;$D129&amp;$B$6,Raw!$A$6:$A$2076,0),MATCH(BD$6,Raw!$H$5:$EZ$5,0))/60/60/24,"-")</f>
        <v>-</v>
      </c>
      <c r="BE129" s="203" t="str">
        <f>IFERROR(INDEX(Raw!$H$6:$EZ$2076,MATCH($B129&amp;$D129&amp;$B$6,Raw!$A$6:$A$2076,0),MATCH(BE$6,Raw!$H$5:$EZ$5,0))/60/60/24,"-")</f>
        <v>-</v>
      </c>
      <c r="BF129" s="149"/>
      <c r="BG129" s="149" t="str">
        <f>IFERROR(INDEX(Raw!$H$6:$EZ$2076,MATCH($B129&amp;$D129&amp;$B$6,Raw!$A$6:$A$2076,0),MATCH(BG$6,Raw!$H$5:$EZ$5,0)),"-")</f>
        <v>-</v>
      </c>
      <c r="BH129" s="149"/>
      <c r="BI129" s="149" t="str">
        <f>IFERROR(INDEX(Raw!$H$6:$EZ$2076,MATCH($B129&amp;$D129&amp;$B$6,Raw!$A$6:$A$2076,0),MATCH(BI$6,Raw!$H$5:$EZ$5,0))/60/60,"-")</f>
        <v>-</v>
      </c>
      <c r="BJ129" s="195" t="str">
        <f>IFERROR(INDEX(Raw!$H$6:$EZ$2076,MATCH($B129&amp;$D129&amp;$B$6,Raw!$A$6:$A$2076,0),MATCH(BJ$6,Raw!$H$5:$EZ$5,0))/60/60/24,"-")</f>
        <v>-</v>
      </c>
      <c r="BK129" s="203" t="str">
        <f>IFERROR(INDEX(Raw!$H$6:$EZ$2076,MATCH($B129&amp;$D129&amp;$B$6,Raw!$A$6:$A$2076,0),MATCH(BK$6,Raw!$H$5:$EZ$5,0))/60/60/24,"-")</f>
        <v>-</v>
      </c>
      <c r="BL129" s="149"/>
      <c r="BM129" s="250" t="s">
        <v>152</v>
      </c>
    </row>
    <row r="130" spans="1:65" hidden="1" x14ac:dyDescent="0.25">
      <c r="A130" s="188">
        <f t="shared" si="45"/>
        <v>46388</v>
      </c>
      <c r="B130" s="145" t="s">
        <v>1060</v>
      </c>
      <c r="C130" s="137" t="s">
        <v>140</v>
      </c>
      <c r="D130" s="95" t="s">
        <v>140</v>
      </c>
      <c r="E130" s="250" t="str">
        <f>IFERROR(INDEX(Raw!$H$6:$EZ$2076,MATCH($B130&amp;$D130&amp;$B$6,Raw!$A$6:$A$2076,0),MATCH(E$6,Raw!$H$5:$EZ$5,0)),"-")</f>
        <v>-</v>
      </c>
      <c r="F130" s="183"/>
      <c r="G130" s="251" t="str">
        <f>IFERROR(INDEX(Raw!$H$6:$EZ$2076,MATCH($B130&amp;$D130&amp;$B$6,Raw!$A$6:$A$2076,0),MATCH(G$6,Raw!$H$5:$EZ$5,0))/60/60,"-")</f>
        <v>-</v>
      </c>
      <c r="H130" s="195" t="str">
        <f>IFERROR(INDEX(Raw!$H$6:$EZ$2076,MATCH($B130&amp;$D130&amp;$B$6,Raw!$A$6:$A$2076,0),MATCH(H$6,Raw!$H$5:$EZ$5,0))/60/60/24,"-")</f>
        <v>-</v>
      </c>
      <c r="I130" s="203" t="str">
        <f>IFERROR(INDEX(Raw!$H$6:$EZ$2076,MATCH($B130&amp;$D130&amp;$B$6,Raw!$A$6:$A$2076,0),MATCH(I$6,Raw!$H$5:$EZ$5,0))/60/60/24,"-")</f>
        <v>-</v>
      </c>
      <c r="J130" s="149"/>
      <c r="K130" s="251" t="str">
        <f>IFERROR(INDEX(Raw!$H$6:$EZ$2076,MATCH($B130&amp;$D130&amp;$B$6,Raw!$A$6:$A$2076,0),MATCH(K$6,Raw!$H$5:$EZ$5,0)),"-")</f>
        <v>-</v>
      </c>
      <c r="L130" s="183"/>
      <c r="M130" s="251" t="str">
        <f>IFERROR(INDEX(Raw!$H$6:$EZ$2076,MATCH($B130&amp;$D130&amp;$B$6,Raw!$A$6:$A$2076,0),MATCH(M$6,Raw!$H$5:$EZ$5,0))/60/60,"-")</f>
        <v>-</v>
      </c>
      <c r="N130" s="195" t="str">
        <f>IFERROR(INDEX(Raw!$H$6:$EZ$2076,MATCH($B130&amp;$D130&amp;$B$6,Raw!$A$6:$A$2076,0),MATCH(N$6,Raw!$H$5:$EZ$5,0))/60/60/24,"-")</f>
        <v>-</v>
      </c>
      <c r="O130" s="203" t="str">
        <f>IFERROR(INDEX(Raw!$H$6:$EZ$2076,MATCH($B130&amp;$D130&amp;$B$6,Raw!$A$6:$A$2076,0),MATCH(O$6,Raw!$H$5:$EZ$5,0))/60/60/24,"-")</f>
        <v>-</v>
      </c>
      <c r="P130" s="149"/>
      <c r="Q130" s="149" t="str">
        <f>IFERROR(INDEX(Raw!$H$6:$EZ$2076,MATCH($B130&amp;$D130&amp;$B$6,Raw!$A$6:$A$2076,0),MATCH(Q$6,Raw!$H$5:$EZ$5,0)),"-")</f>
        <v>-</v>
      </c>
      <c r="R130" s="149"/>
      <c r="S130" s="149" t="str">
        <f>IFERROR(INDEX(Raw!$H$6:$EZ$2076,MATCH($B130&amp;$D130&amp;$B$6,Raw!$A$6:$A$2076,0),MATCH(S$6,Raw!$H$5:$EZ$5,0))/60/60,"-")</f>
        <v>-</v>
      </c>
      <c r="T130" s="195" t="str">
        <f>IFERROR(INDEX(Raw!$H$6:$EZ$2076,MATCH($B130&amp;$D130&amp;$B$6,Raw!$A$6:$A$2076,0),MATCH(T$6,Raw!$H$5:$EZ$5,0))/60/60/24,"-")</f>
        <v>-</v>
      </c>
      <c r="U130" s="203" t="str">
        <f>IFERROR(INDEX(Raw!$H$6:$EZ$2076,MATCH($B130&amp;$D130&amp;$B$6,Raw!$A$6:$A$2076,0),MATCH(U$6,Raw!$H$5:$EZ$5,0))/60/60/24,"-")</f>
        <v>-</v>
      </c>
      <c r="V130" s="149"/>
      <c r="W130" s="149" t="str">
        <f>IFERROR(INDEX(Raw!$H$6:$EZ$2076,MATCH($B130&amp;$D130&amp;$B$6,Raw!$A$6:$A$2076,0),MATCH(W$6,Raw!$H$5:$EZ$5,0)),"-")</f>
        <v>-</v>
      </c>
      <c r="X130" s="149"/>
      <c r="Y130" s="149" t="str">
        <f>IFERROR(INDEX(Raw!$H$6:$EZ$2076,MATCH($B130&amp;$D130&amp;$B$6,Raw!$A$6:$A$2076,0),MATCH(Y$6,Raw!$H$5:$EZ$5,0))/60/60,"-")</f>
        <v>-</v>
      </c>
      <c r="Z130" s="195" t="str">
        <f>IFERROR(INDEX(Raw!$H$6:$EZ$2076,MATCH($B130&amp;$D130&amp;$B$6,Raw!$A$6:$A$2076,0),MATCH(Z$6,Raw!$H$5:$EZ$5,0))/60/60/24,"-")</f>
        <v>-</v>
      </c>
      <c r="AA130" s="203" t="str">
        <f>IFERROR(INDEX(Raw!$H$6:$EZ$2076,MATCH($B130&amp;$D130&amp;$B$6,Raw!$A$6:$A$2076,0),MATCH(AA$6,Raw!$H$5:$EZ$5,0))/60/60/24,"-")</f>
        <v>-</v>
      </c>
      <c r="AB130" s="149"/>
      <c r="AC130" s="251" t="str">
        <f>IFERROR(INDEX(Raw!$H$6:$EZ$2076,MATCH($B130&amp;$D130&amp;$B$6,Raw!$A$6:$A$2076,0),MATCH(AC$6,Raw!$H$5:$EZ$5,0)),"-")</f>
        <v>-</v>
      </c>
      <c r="AD130" s="183"/>
      <c r="AE130" s="251" t="str">
        <f>IFERROR(INDEX(Raw!$H$6:$EZ$2076,MATCH($B130&amp;$D130&amp;$B$6,Raw!$A$6:$A$2076,0),MATCH(AE$6,Raw!$H$5:$EZ$5,0))/60/60,"-")</f>
        <v>-</v>
      </c>
      <c r="AF130" s="195" t="str">
        <f>IFERROR(INDEX(Raw!$H$6:$EZ$2076,MATCH($B130&amp;$D130&amp;$B$6,Raw!$A$6:$A$2076,0),MATCH(AF$6,Raw!$H$5:$EZ$5,0))/60/60/24,"-")</f>
        <v>-</v>
      </c>
      <c r="AG130" s="203" t="str">
        <f>IFERROR(INDEX(Raw!$H$6:$EZ$2076,MATCH($B130&amp;$D130&amp;$B$6,Raw!$A$6:$A$2076,0),MATCH(AG$6,Raw!$H$5:$EZ$5,0))/60/60/24,"-")</f>
        <v>-</v>
      </c>
      <c r="AH130" s="149"/>
      <c r="AI130" s="149" t="str">
        <f>IFERROR(INDEX(Raw!$H$6:$EZ$2076,MATCH($B130&amp;$D130&amp;$B$6,Raw!$A$6:$A$2076,0),MATCH(AI$6,Raw!$H$5:$EZ$5,0)),"-")</f>
        <v>-</v>
      </c>
      <c r="AJ130" s="149"/>
      <c r="AK130" s="149" t="str">
        <f>IFERROR(INDEX(Raw!$H$6:$EZ$2076,MATCH($B130&amp;$D130&amp;$B$6,Raw!$A$6:$A$2076,0),MATCH(AK$6,Raw!$H$5:$EZ$5,0))/60/60,"-")</f>
        <v>-</v>
      </c>
      <c r="AL130" s="195" t="str">
        <f>IFERROR(INDEX(Raw!$H$6:$EZ$2076,MATCH($B130&amp;$D130&amp;$B$6,Raw!$A$6:$A$2076,0),MATCH(AL$6,Raw!$H$5:$EZ$5,0))/60/60/24,"-")</f>
        <v>-</v>
      </c>
      <c r="AM130" s="203" t="str">
        <f>IFERROR(INDEX(Raw!$H$6:$EZ$2076,MATCH($B130&amp;$D130&amp;$B$6,Raw!$A$6:$A$2076,0),MATCH(AM$6,Raw!$H$5:$EZ$5,0))/60/60/24,"-")</f>
        <v>-</v>
      </c>
      <c r="AN130" s="149"/>
      <c r="AO130" s="149" t="str">
        <f>IFERROR(INDEX(Raw!$H$6:$EZ$2076,MATCH($B130&amp;$D130&amp;$B$6,Raw!$A$6:$A$2076,0),MATCH(AO$6,Raw!$H$5:$EZ$5,0)),"-")</f>
        <v>-</v>
      </c>
      <c r="AP130" s="149"/>
      <c r="AQ130" s="149" t="str">
        <f>IFERROR(INDEX(Raw!$H$6:$EZ$2076,MATCH($B130&amp;$D130&amp;$B$6,Raw!$A$6:$A$2076,0),MATCH(AQ$6,Raw!$H$5:$EZ$5,0))/60/60,"-")</f>
        <v>-</v>
      </c>
      <c r="AR130" s="195" t="str">
        <f>IFERROR(INDEX(Raw!$H$6:$EZ$2076,MATCH($B130&amp;$D130&amp;$B$6,Raw!$A$6:$A$2076,0),MATCH(AR$6,Raw!$H$5:$EZ$5,0))/60/60/24,"-")</f>
        <v>-</v>
      </c>
      <c r="AS130" s="203" t="str">
        <f>IFERROR(INDEX(Raw!$H$6:$EZ$2076,MATCH($B130&amp;$D130&amp;$B$6,Raw!$A$6:$A$2076,0),MATCH(AS$6,Raw!$H$5:$EZ$5,0))/60/60/24,"-")</f>
        <v>-</v>
      </c>
      <c r="AT130" s="149"/>
      <c r="AU130" s="251" t="str">
        <f>IFERROR(INDEX(Raw!$H$6:$EZ$2076,MATCH($B130&amp;$D130&amp;$B$6,Raw!$A$6:$A$2076,0),MATCH(AU$6,Raw!$H$5:$EZ$5,0)),"-")</f>
        <v>-</v>
      </c>
      <c r="AV130" s="183"/>
      <c r="AW130" s="251" t="str">
        <f>IFERROR(INDEX(Raw!$H$6:$EZ$2076,MATCH($B130&amp;$D130&amp;$B$6,Raw!$A$6:$A$2076,0),MATCH(AW$6,Raw!$H$5:$EZ$5,0))/60/60,"-")</f>
        <v>-</v>
      </c>
      <c r="AX130" s="195" t="str">
        <f>IFERROR(INDEX(Raw!$H$6:$EZ$2076,MATCH($B130&amp;$D130&amp;$B$6,Raw!$A$6:$A$2076,0),MATCH(AX$6,Raw!$H$5:$EZ$5,0))/60/60/24,"-")</f>
        <v>-</v>
      </c>
      <c r="AY130" s="203" t="str">
        <f>IFERROR(INDEX(Raw!$H$6:$EZ$2076,MATCH($B130&amp;$D130&amp;$B$6,Raw!$A$6:$A$2076,0),MATCH(AY$6,Raw!$H$5:$EZ$5,0))/60/60/24,"-")</f>
        <v>-</v>
      </c>
      <c r="AZ130" s="149"/>
      <c r="BA130" s="149" t="str">
        <f>IFERROR(INDEX(Raw!$H$6:$EZ$2076,MATCH($B130&amp;$D130&amp;$B$6,Raw!$A$6:$A$2076,0),MATCH(BA$6,Raw!$H$5:$EZ$5,0)),"-")</f>
        <v>-</v>
      </c>
      <c r="BB130" s="149"/>
      <c r="BC130" s="149" t="str">
        <f>IFERROR(INDEX(Raw!$H$6:$EZ$2076,MATCH($B130&amp;$D130&amp;$B$6,Raw!$A$6:$A$2076,0),MATCH(BC$6,Raw!$H$5:$EZ$5,0))/60/60,"-")</f>
        <v>-</v>
      </c>
      <c r="BD130" s="195" t="str">
        <f>IFERROR(INDEX(Raw!$H$6:$EZ$2076,MATCH($B130&amp;$D130&amp;$B$6,Raw!$A$6:$A$2076,0),MATCH(BD$6,Raw!$H$5:$EZ$5,0))/60/60/24,"-")</f>
        <v>-</v>
      </c>
      <c r="BE130" s="203" t="str">
        <f>IFERROR(INDEX(Raw!$H$6:$EZ$2076,MATCH($B130&amp;$D130&amp;$B$6,Raw!$A$6:$A$2076,0),MATCH(BE$6,Raw!$H$5:$EZ$5,0))/60/60/24,"-")</f>
        <v>-</v>
      </c>
      <c r="BF130" s="149"/>
      <c r="BG130" s="149" t="str">
        <f>IFERROR(INDEX(Raw!$H$6:$EZ$2076,MATCH($B130&amp;$D130&amp;$B$6,Raw!$A$6:$A$2076,0),MATCH(BG$6,Raw!$H$5:$EZ$5,0)),"-")</f>
        <v>-</v>
      </c>
      <c r="BH130" s="149"/>
      <c r="BI130" s="149" t="str">
        <f>IFERROR(INDEX(Raw!$H$6:$EZ$2076,MATCH($B130&amp;$D130&amp;$B$6,Raw!$A$6:$A$2076,0),MATCH(BI$6,Raw!$H$5:$EZ$5,0))/60/60,"-")</f>
        <v>-</v>
      </c>
      <c r="BJ130" s="195" t="str">
        <f>IFERROR(INDEX(Raw!$H$6:$EZ$2076,MATCH($B130&amp;$D130&amp;$B$6,Raw!$A$6:$A$2076,0),MATCH(BJ$6,Raw!$H$5:$EZ$5,0))/60/60/24,"-")</f>
        <v>-</v>
      </c>
      <c r="BK130" s="203" t="str">
        <f>IFERROR(INDEX(Raw!$H$6:$EZ$2076,MATCH($B130&amp;$D130&amp;$B$6,Raw!$A$6:$A$2076,0),MATCH(BK$6,Raw!$H$5:$EZ$5,0))/60/60/24,"-")</f>
        <v>-</v>
      </c>
      <c r="BL130" s="149"/>
      <c r="BM130" s="250" t="s">
        <v>152</v>
      </c>
    </row>
    <row r="131" spans="1:65" hidden="1" x14ac:dyDescent="0.25">
      <c r="A131" s="188">
        <f t="shared" si="45"/>
        <v>46419</v>
      </c>
      <c r="B131" s="145" t="s">
        <v>1060</v>
      </c>
      <c r="C131" s="137" t="s">
        <v>427</v>
      </c>
      <c r="D131" s="95" t="s">
        <v>141</v>
      </c>
      <c r="E131" s="250" t="str">
        <f>IFERROR(INDEX(Raw!$H$6:$EZ$2076,MATCH($B131&amp;$D131&amp;$B$6,Raw!$A$6:$A$2076,0),MATCH(E$6,Raw!$H$5:$EZ$5,0)),"-")</f>
        <v>-</v>
      </c>
      <c r="F131" s="183"/>
      <c r="G131" s="251" t="str">
        <f>IFERROR(INDEX(Raw!$H$6:$EZ$2076,MATCH($B131&amp;$D131&amp;$B$6,Raw!$A$6:$A$2076,0),MATCH(G$6,Raw!$H$5:$EZ$5,0))/60/60,"-")</f>
        <v>-</v>
      </c>
      <c r="H131" s="195" t="str">
        <f>IFERROR(INDEX(Raw!$H$6:$EZ$2076,MATCH($B131&amp;$D131&amp;$B$6,Raw!$A$6:$A$2076,0),MATCH(H$6,Raw!$H$5:$EZ$5,0))/60/60/24,"-")</f>
        <v>-</v>
      </c>
      <c r="I131" s="203" t="str">
        <f>IFERROR(INDEX(Raw!$H$6:$EZ$2076,MATCH($B131&amp;$D131&amp;$B$6,Raw!$A$6:$A$2076,0),MATCH(I$6,Raw!$H$5:$EZ$5,0))/60/60/24,"-")</f>
        <v>-</v>
      </c>
      <c r="J131" s="149"/>
      <c r="K131" s="251" t="str">
        <f>IFERROR(INDEX(Raw!$H$6:$EZ$2076,MATCH($B131&amp;$D131&amp;$B$6,Raw!$A$6:$A$2076,0),MATCH(K$6,Raw!$H$5:$EZ$5,0)),"-")</f>
        <v>-</v>
      </c>
      <c r="L131" s="183"/>
      <c r="M131" s="251" t="str">
        <f>IFERROR(INDEX(Raw!$H$6:$EZ$2076,MATCH($B131&amp;$D131&amp;$B$6,Raw!$A$6:$A$2076,0),MATCH(M$6,Raw!$H$5:$EZ$5,0))/60/60,"-")</f>
        <v>-</v>
      </c>
      <c r="N131" s="195" t="str">
        <f>IFERROR(INDEX(Raw!$H$6:$EZ$2076,MATCH($B131&amp;$D131&amp;$B$6,Raw!$A$6:$A$2076,0),MATCH(N$6,Raw!$H$5:$EZ$5,0))/60/60/24,"-")</f>
        <v>-</v>
      </c>
      <c r="O131" s="203" t="str">
        <f>IFERROR(INDEX(Raw!$H$6:$EZ$2076,MATCH($B131&amp;$D131&amp;$B$6,Raw!$A$6:$A$2076,0),MATCH(O$6,Raw!$H$5:$EZ$5,0))/60/60/24,"-")</f>
        <v>-</v>
      </c>
      <c r="P131" s="149"/>
      <c r="Q131" s="149" t="str">
        <f>IFERROR(INDEX(Raw!$H$6:$EZ$2076,MATCH($B131&amp;$D131&amp;$B$6,Raw!$A$6:$A$2076,0),MATCH(Q$6,Raw!$H$5:$EZ$5,0)),"-")</f>
        <v>-</v>
      </c>
      <c r="R131" s="149"/>
      <c r="S131" s="149" t="str">
        <f>IFERROR(INDEX(Raw!$H$6:$EZ$2076,MATCH($B131&amp;$D131&amp;$B$6,Raw!$A$6:$A$2076,0),MATCH(S$6,Raw!$H$5:$EZ$5,0))/60/60,"-")</f>
        <v>-</v>
      </c>
      <c r="T131" s="195" t="str">
        <f>IFERROR(INDEX(Raw!$H$6:$EZ$2076,MATCH($B131&amp;$D131&amp;$B$6,Raw!$A$6:$A$2076,0),MATCH(T$6,Raw!$H$5:$EZ$5,0))/60/60/24,"-")</f>
        <v>-</v>
      </c>
      <c r="U131" s="203" t="str">
        <f>IFERROR(INDEX(Raw!$H$6:$EZ$2076,MATCH($B131&amp;$D131&amp;$B$6,Raw!$A$6:$A$2076,0),MATCH(U$6,Raw!$H$5:$EZ$5,0))/60/60/24,"-")</f>
        <v>-</v>
      </c>
      <c r="V131" s="149"/>
      <c r="W131" s="149" t="str">
        <f>IFERROR(INDEX(Raw!$H$6:$EZ$2076,MATCH($B131&amp;$D131&amp;$B$6,Raw!$A$6:$A$2076,0),MATCH(W$6,Raw!$H$5:$EZ$5,0)),"-")</f>
        <v>-</v>
      </c>
      <c r="X131" s="149"/>
      <c r="Y131" s="149" t="str">
        <f>IFERROR(INDEX(Raw!$H$6:$EZ$2076,MATCH($B131&amp;$D131&amp;$B$6,Raw!$A$6:$A$2076,0),MATCH(Y$6,Raw!$H$5:$EZ$5,0))/60/60,"-")</f>
        <v>-</v>
      </c>
      <c r="Z131" s="195" t="str">
        <f>IFERROR(INDEX(Raw!$H$6:$EZ$2076,MATCH($B131&amp;$D131&amp;$B$6,Raw!$A$6:$A$2076,0),MATCH(Z$6,Raw!$H$5:$EZ$5,0))/60/60/24,"-")</f>
        <v>-</v>
      </c>
      <c r="AA131" s="203" t="str">
        <f>IFERROR(INDEX(Raw!$H$6:$EZ$2076,MATCH($B131&amp;$D131&amp;$B$6,Raw!$A$6:$A$2076,0),MATCH(AA$6,Raw!$H$5:$EZ$5,0))/60/60/24,"-")</f>
        <v>-</v>
      </c>
      <c r="AB131" s="149"/>
      <c r="AC131" s="251" t="str">
        <f>IFERROR(INDEX(Raw!$H$6:$EZ$2076,MATCH($B131&amp;$D131&amp;$B$6,Raw!$A$6:$A$2076,0),MATCH(AC$6,Raw!$H$5:$EZ$5,0)),"-")</f>
        <v>-</v>
      </c>
      <c r="AD131" s="183"/>
      <c r="AE131" s="251" t="str">
        <f>IFERROR(INDEX(Raw!$H$6:$EZ$2076,MATCH($B131&amp;$D131&amp;$B$6,Raw!$A$6:$A$2076,0),MATCH(AE$6,Raw!$H$5:$EZ$5,0))/60/60,"-")</f>
        <v>-</v>
      </c>
      <c r="AF131" s="195" t="str">
        <f>IFERROR(INDEX(Raw!$H$6:$EZ$2076,MATCH($B131&amp;$D131&amp;$B$6,Raw!$A$6:$A$2076,0),MATCH(AF$6,Raw!$H$5:$EZ$5,0))/60/60/24,"-")</f>
        <v>-</v>
      </c>
      <c r="AG131" s="203" t="str">
        <f>IFERROR(INDEX(Raw!$H$6:$EZ$2076,MATCH($B131&amp;$D131&amp;$B$6,Raw!$A$6:$A$2076,0),MATCH(AG$6,Raw!$H$5:$EZ$5,0))/60/60/24,"-")</f>
        <v>-</v>
      </c>
      <c r="AH131" s="149"/>
      <c r="AI131" s="149" t="str">
        <f>IFERROR(INDEX(Raw!$H$6:$EZ$2076,MATCH($B131&amp;$D131&amp;$B$6,Raw!$A$6:$A$2076,0),MATCH(AI$6,Raw!$H$5:$EZ$5,0)),"-")</f>
        <v>-</v>
      </c>
      <c r="AJ131" s="149"/>
      <c r="AK131" s="149" t="str">
        <f>IFERROR(INDEX(Raw!$H$6:$EZ$2076,MATCH($B131&amp;$D131&amp;$B$6,Raw!$A$6:$A$2076,0),MATCH(AK$6,Raw!$H$5:$EZ$5,0))/60/60,"-")</f>
        <v>-</v>
      </c>
      <c r="AL131" s="195" t="str">
        <f>IFERROR(INDEX(Raw!$H$6:$EZ$2076,MATCH($B131&amp;$D131&amp;$B$6,Raw!$A$6:$A$2076,0),MATCH(AL$6,Raw!$H$5:$EZ$5,0))/60/60/24,"-")</f>
        <v>-</v>
      </c>
      <c r="AM131" s="203" t="str">
        <f>IFERROR(INDEX(Raw!$H$6:$EZ$2076,MATCH($B131&amp;$D131&amp;$B$6,Raw!$A$6:$A$2076,0),MATCH(AM$6,Raw!$H$5:$EZ$5,0))/60/60/24,"-")</f>
        <v>-</v>
      </c>
      <c r="AN131" s="149"/>
      <c r="AO131" s="149" t="str">
        <f>IFERROR(INDEX(Raw!$H$6:$EZ$2076,MATCH($B131&amp;$D131&amp;$B$6,Raw!$A$6:$A$2076,0),MATCH(AO$6,Raw!$H$5:$EZ$5,0)),"-")</f>
        <v>-</v>
      </c>
      <c r="AP131" s="149"/>
      <c r="AQ131" s="149" t="str">
        <f>IFERROR(INDEX(Raw!$H$6:$EZ$2076,MATCH($B131&amp;$D131&amp;$B$6,Raw!$A$6:$A$2076,0),MATCH(AQ$6,Raw!$H$5:$EZ$5,0))/60/60,"-")</f>
        <v>-</v>
      </c>
      <c r="AR131" s="195" t="str">
        <f>IFERROR(INDEX(Raw!$H$6:$EZ$2076,MATCH($B131&amp;$D131&amp;$B$6,Raw!$A$6:$A$2076,0),MATCH(AR$6,Raw!$H$5:$EZ$5,0))/60/60/24,"-")</f>
        <v>-</v>
      </c>
      <c r="AS131" s="203" t="str">
        <f>IFERROR(INDEX(Raw!$H$6:$EZ$2076,MATCH($B131&amp;$D131&amp;$B$6,Raw!$A$6:$A$2076,0),MATCH(AS$6,Raw!$H$5:$EZ$5,0))/60/60/24,"-")</f>
        <v>-</v>
      </c>
      <c r="AT131" s="149"/>
      <c r="AU131" s="251" t="str">
        <f>IFERROR(INDEX(Raw!$H$6:$EZ$2076,MATCH($B131&amp;$D131&amp;$B$6,Raw!$A$6:$A$2076,0),MATCH(AU$6,Raw!$H$5:$EZ$5,0)),"-")</f>
        <v>-</v>
      </c>
      <c r="AV131" s="183"/>
      <c r="AW131" s="251" t="str">
        <f>IFERROR(INDEX(Raw!$H$6:$EZ$2076,MATCH($B131&amp;$D131&amp;$B$6,Raw!$A$6:$A$2076,0),MATCH(AW$6,Raw!$H$5:$EZ$5,0))/60/60,"-")</f>
        <v>-</v>
      </c>
      <c r="AX131" s="195" t="str">
        <f>IFERROR(INDEX(Raw!$H$6:$EZ$2076,MATCH($B131&amp;$D131&amp;$B$6,Raw!$A$6:$A$2076,0),MATCH(AX$6,Raw!$H$5:$EZ$5,0))/60/60/24,"-")</f>
        <v>-</v>
      </c>
      <c r="AY131" s="203" t="str">
        <f>IFERROR(INDEX(Raw!$H$6:$EZ$2076,MATCH($B131&amp;$D131&amp;$B$6,Raw!$A$6:$A$2076,0),MATCH(AY$6,Raw!$H$5:$EZ$5,0))/60/60/24,"-")</f>
        <v>-</v>
      </c>
      <c r="AZ131" s="149"/>
      <c r="BA131" s="149" t="str">
        <f>IFERROR(INDEX(Raw!$H$6:$EZ$2076,MATCH($B131&amp;$D131&amp;$B$6,Raw!$A$6:$A$2076,0),MATCH(BA$6,Raw!$H$5:$EZ$5,0)),"-")</f>
        <v>-</v>
      </c>
      <c r="BB131" s="149"/>
      <c r="BC131" s="149" t="str">
        <f>IFERROR(INDEX(Raw!$H$6:$EZ$2076,MATCH($B131&amp;$D131&amp;$B$6,Raw!$A$6:$A$2076,0),MATCH(BC$6,Raw!$H$5:$EZ$5,0))/60/60,"-")</f>
        <v>-</v>
      </c>
      <c r="BD131" s="195" t="str">
        <f>IFERROR(INDEX(Raw!$H$6:$EZ$2076,MATCH($B131&amp;$D131&amp;$B$6,Raw!$A$6:$A$2076,0),MATCH(BD$6,Raw!$H$5:$EZ$5,0))/60/60/24,"-")</f>
        <v>-</v>
      </c>
      <c r="BE131" s="203" t="str">
        <f>IFERROR(INDEX(Raw!$H$6:$EZ$2076,MATCH($B131&amp;$D131&amp;$B$6,Raw!$A$6:$A$2076,0),MATCH(BE$6,Raw!$H$5:$EZ$5,0))/60/60/24,"-")</f>
        <v>-</v>
      </c>
      <c r="BF131" s="149"/>
      <c r="BG131" s="149" t="str">
        <f>IFERROR(INDEX(Raw!$H$6:$EZ$2076,MATCH($B131&amp;$D131&amp;$B$6,Raw!$A$6:$A$2076,0),MATCH(BG$6,Raw!$H$5:$EZ$5,0)),"-")</f>
        <v>-</v>
      </c>
      <c r="BH131" s="149"/>
      <c r="BI131" s="149" t="str">
        <f>IFERROR(INDEX(Raw!$H$6:$EZ$2076,MATCH($B131&amp;$D131&amp;$B$6,Raw!$A$6:$A$2076,0),MATCH(BI$6,Raw!$H$5:$EZ$5,0))/60/60,"-")</f>
        <v>-</v>
      </c>
      <c r="BJ131" s="195" t="str">
        <f>IFERROR(INDEX(Raw!$H$6:$EZ$2076,MATCH($B131&amp;$D131&amp;$B$6,Raw!$A$6:$A$2076,0),MATCH(BJ$6,Raw!$H$5:$EZ$5,0))/60/60/24,"-")</f>
        <v>-</v>
      </c>
      <c r="BK131" s="203" t="str">
        <f>IFERROR(INDEX(Raw!$H$6:$EZ$2076,MATCH($B131&amp;$D131&amp;$B$6,Raw!$A$6:$A$2076,0),MATCH(BK$6,Raw!$H$5:$EZ$5,0))/60/60/24,"-")</f>
        <v>-</v>
      </c>
      <c r="BL131" s="149"/>
      <c r="BM131" s="250" t="s">
        <v>152</v>
      </c>
    </row>
    <row r="132" spans="1:65" hidden="1" x14ac:dyDescent="0.25">
      <c r="A132" s="188">
        <f t="shared" si="45"/>
        <v>46447</v>
      </c>
      <c r="B132" s="147" t="s">
        <v>1060</v>
      </c>
      <c r="C132" s="137" t="s">
        <v>142</v>
      </c>
      <c r="D132" s="95" t="s">
        <v>142</v>
      </c>
      <c r="E132" s="250" t="str">
        <f>IFERROR(INDEX(Raw!$H$6:$EZ$2076,MATCH($B132&amp;$D132&amp;$B$6,Raw!$A$6:$A$2076,0),MATCH(E$6,Raw!$H$5:$EZ$5,0)),"-")</f>
        <v>-</v>
      </c>
      <c r="F132" s="183"/>
      <c r="G132" s="251" t="str">
        <f>IFERROR(INDEX(Raw!$H$6:$EZ$2076,MATCH($B132&amp;$D132&amp;$B$6,Raw!$A$6:$A$2076,0),MATCH(G$6,Raw!$H$5:$EZ$5,0))/60/60,"-")</f>
        <v>-</v>
      </c>
      <c r="H132" s="195" t="str">
        <f>IFERROR(INDEX(Raw!$H$6:$EZ$2076,MATCH($B132&amp;$D132&amp;$B$6,Raw!$A$6:$A$2076,0),MATCH(H$6,Raw!$H$5:$EZ$5,0))/60/60/24,"-")</f>
        <v>-</v>
      </c>
      <c r="I132" s="203" t="str">
        <f>IFERROR(INDEX(Raw!$H$6:$EZ$2076,MATCH($B132&amp;$D132&amp;$B$6,Raw!$A$6:$A$2076,0),MATCH(I$6,Raw!$H$5:$EZ$5,0))/60/60/24,"-")</f>
        <v>-</v>
      </c>
      <c r="J132" s="149"/>
      <c r="K132" s="251" t="str">
        <f>IFERROR(INDEX(Raw!$H$6:$EZ$2076,MATCH($B132&amp;$D132&amp;$B$6,Raw!$A$6:$A$2076,0),MATCH(K$6,Raw!$H$5:$EZ$5,0)),"-")</f>
        <v>-</v>
      </c>
      <c r="L132" s="183"/>
      <c r="M132" s="251" t="str">
        <f>IFERROR(INDEX(Raw!$H$6:$EZ$2076,MATCH($B132&amp;$D132&amp;$B$6,Raw!$A$6:$A$2076,0),MATCH(M$6,Raw!$H$5:$EZ$5,0))/60/60,"-")</f>
        <v>-</v>
      </c>
      <c r="N132" s="195" t="str">
        <f>IFERROR(INDEX(Raw!$H$6:$EZ$2076,MATCH($B132&amp;$D132&amp;$B$6,Raw!$A$6:$A$2076,0),MATCH(N$6,Raw!$H$5:$EZ$5,0))/60/60/24,"-")</f>
        <v>-</v>
      </c>
      <c r="O132" s="203" t="str">
        <f>IFERROR(INDEX(Raw!$H$6:$EZ$2076,MATCH($B132&amp;$D132&amp;$B$6,Raw!$A$6:$A$2076,0),MATCH(O$6,Raw!$H$5:$EZ$5,0))/60/60/24,"-")</f>
        <v>-</v>
      </c>
      <c r="P132" s="149"/>
      <c r="Q132" s="149" t="str">
        <f>IFERROR(INDEX(Raw!$H$6:$EZ$2076,MATCH($B132&amp;$D132&amp;$B$6,Raw!$A$6:$A$2076,0),MATCH(Q$6,Raw!$H$5:$EZ$5,0)),"-")</f>
        <v>-</v>
      </c>
      <c r="R132" s="149"/>
      <c r="S132" s="149" t="str">
        <f>IFERROR(INDEX(Raw!$H$6:$EZ$2076,MATCH($B132&amp;$D132&amp;$B$6,Raw!$A$6:$A$2076,0),MATCH(S$6,Raw!$H$5:$EZ$5,0))/60/60,"-")</f>
        <v>-</v>
      </c>
      <c r="T132" s="195" t="str">
        <f>IFERROR(INDEX(Raw!$H$6:$EZ$2076,MATCH($B132&amp;$D132&amp;$B$6,Raw!$A$6:$A$2076,0),MATCH(T$6,Raw!$H$5:$EZ$5,0))/60/60/24,"-")</f>
        <v>-</v>
      </c>
      <c r="U132" s="203" t="str">
        <f>IFERROR(INDEX(Raw!$H$6:$EZ$2076,MATCH($B132&amp;$D132&amp;$B$6,Raw!$A$6:$A$2076,0),MATCH(U$6,Raw!$H$5:$EZ$5,0))/60/60/24,"-")</f>
        <v>-</v>
      </c>
      <c r="V132" s="149"/>
      <c r="W132" s="149" t="str">
        <f>IFERROR(INDEX(Raw!$H$6:$EZ$2076,MATCH($B132&amp;$D132&amp;$B$6,Raw!$A$6:$A$2076,0),MATCH(W$6,Raw!$H$5:$EZ$5,0)),"-")</f>
        <v>-</v>
      </c>
      <c r="X132" s="149"/>
      <c r="Y132" s="149" t="str">
        <f>IFERROR(INDEX(Raw!$H$6:$EZ$2076,MATCH($B132&amp;$D132&amp;$B$6,Raw!$A$6:$A$2076,0),MATCH(Y$6,Raw!$H$5:$EZ$5,0))/60/60,"-")</f>
        <v>-</v>
      </c>
      <c r="Z132" s="195" t="str">
        <f>IFERROR(INDEX(Raw!$H$6:$EZ$2076,MATCH($B132&amp;$D132&amp;$B$6,Raw!$A$6:$A$2076,0),MATCH(Z$6,Raw!$H$5:$EZ$5,0))/60/60/24,"-")</f>
        <v>-</v>
      </c>
      <c r="AA132" s="203" t="str">
        <f>IFERROR(INDEX(Raw!$H$6:$EZ$2076,MATCH($B132&amp;$D132&amp;$B$6,Raw!$A$6:$A$2076,0),MATCH(AA$6,Raw!$H$5:$EZ$5,0))/60/60/24,"-")</f>
        <v>-</v>
      </c>
      <c r="AB132" s="149"/>
      <c r="AC132" s="251" t="str">
        <f>IFERROR(INDEX(Raw!$H$6:$EZ$2076,MATCH($B132&amp;$D132&amp;$B$6,Raw!$A$6:$A$2076,0),MATCH(AC$6,Raw!$H$5:$EZ$5,0)),"-")</f>
        <v>-</v>
      </c>
      <c r="AD132" s="183"/>
      <c r="AE132" s="251" t="str">
        <f>IFERROR(INDEX(Raw!$H$6:$EZ$2076,MATCH($B132&amp;$D132&amp;$B$6,Raw!$A$6:$A$2076,0),MATCH(AE$6,Raw!$H$5:$EZ$5,0))/60/60,"-")</f>
        <v>-</v>
      </c>
      <c r="AF132" s="195" t="str">
        <f>IFERROR(INDEX(Raw!$H$6:$EZ$2076,MATCH($B132&amp;$D132&amp;$B$6,Raw!$A$6:$A$2076,0),MATCH(AF$6,Raw!$H$5:$EZ$5,0))/60/60/24,"-")</f>
        <v>-</v>
      </c>
      <c r="AG132" s="203" t="str">
        <f>IFERROR(INDEX(Raw!$H$6:$EZ$2076,MATCH($B132&amp;$D132&amp;$B$6,Raw!$A$6:$A$2076,0),MATCH(AG$6,Raw!$H$5:$EZ$5,0))/60/60/24,"-")</f>
        <v>-</v>
      </c>
      <c r="AH132" s="149"/>
      <c r="AI132" s="149" t="str">
        <f>IFERROR(INDEX(Raw!$H$6:$EZ$2076,MATCH($B132&amp;$D132&amp;$B$6,Raw!$A$6:$A$2076,0),MATCH(AI$6,Raw!$H$5:$EZ$5,0)),"-")</f>
        <v>-</v>
      </c>
      <c r="AJ132" s="149"/>
      <c r="AK132" s="149" t="str">
        <f>IFERROR(INDEX(Raw!$H$6:$EZ$2076,MATCH($B132&amp;$D132&amp;$B$6,Raw!$A$6:$A$2076,0),MATCH(AK$6,Raw!$H$5:$EZ$5,0))/60/60,"-")</f>
        <v>-</v>
      </c>
      <c r="AL132" s="195" t="str">
        <f>IFERROR(INDEX(Raw!$H$6:$EZ$2076,MATCH($B132&amp;$D132&amp;$B$6,Raw!$A$6:$A$2076,0),MATCH(AL$6,Raw!$H$5:$EZ$5,0))/60/60/24,"-")</f>
        <v>-</v>
      </c>
      <c r="AM132" s="203" t="str">
        <f>IFERROR(INDEX(Raw!$H$6:$EZ$2076,MATCH($B132&amp;$D132&amp;$B$6,Raw!$A$6:$A$2076,0),MATCH(AM$6,Raw!$H$5:$EZ$5,0))/60/60/24,"-")</f>
        <v>-</v>
      </c>
      <c r="AN132" s="149"/>
      <c r="AO132" s="149" t="str">
        <f>IFERROR(INDEX(Raw!$H$6:$EZ$2076,MATCH($B132&amp;$D132&amp;$B$6,Raw!$A$6:$A$2076,0),MATCH(AO$6,Raw!$H$5:$EZ$5,0)),"-")</f>
        <v>-</v>
      </c>
      <c r="AP132" s="149"/>
      <c r="AQ132" s="149" t="str">
        <f>IFERROR(INDEX(Raw!$H$6:$EZ$2076,MATCH($B132&amp;$D132&amp;$B$6,Raw!$A$6:$A$2076,0),MATCH(AQ$6,Raw!$H$5:$EZ$5,0))/60/60,"-")</f>
        <v>-</v>
      </c>
      <c r="AR132" s="195" t="str">
        <f>IFERROR(INDEX(Raw!$H$6:$EZ$2076,MATCH($B132&amp;$D132&amp;$B$6,Raw!$A$6:$A$2076,0),MATCH(AR$6,Raw!$H$5:$EZ$5,0))/60/60/24,"-")</f>
        <v>-</v>
      </c>
      <c r="AS132" s="203" t="str">
        <f>IFERROR(INDEX(Raw!$H$6:$EZ$2076,MATCH($B132&amp;$D132&amp;$B$6,Raw!$A$6:$A$2076,0),MATCH(AS$6,Raw!$H$5:$EZ$5,0))/60/60/24,"-")</f>
        <v>-</v>
      </c>
      <c r="AT132" s="149"/>
      <c r="AU132" s="251" t="str">
        <f>IFERROR(INDEX(Raw!$H$6:$EZ$2076,MATCH($B132&amp;$D132&amp;$B$6,Raw!$A$6:$A$2076,0),MATCH(AU$6,Raw!$H$5:$EZ$5,0)),"-")</f>
        <v>-</v>
      </c>
      <c r="AV132" s="183"/>
      <c r="AW132" s="251" t="str">
        <f>IFERROR(INDEX(Raw!$H$6:$EZ$2076,MATCH($B132&amp;$D132&amp;$B$6,Raw!$A$6:$A$2076,0),MATCH(AW$6,Raw!$H$5:$EZ$5,0))/60/60,"-")</f>
        <v>-</v>
      </c>
      <c r="AX132" s="195" t="str">
        <f>IFERROR(INDEX(Raw!$H$6:$EZ$2076,MATCH($B132&amp;$D132&amp;$B$6,Raw!$A$6:$A$2076,0),MATCH(AX$6,Raw!$H$5:$EZ$5,0))/60/60/24,"-")</f>
        <v>-</v>
      </c>
      <c r="AY132" s="203" t="str">
        <f>IFERROR(INDEX(Raw!$H$6:$EZ$2076,MATCH($B132&amp;$D132&amp;$B$6,Raw!$A$6:$A$2076,0),MATCH(AY$6,Raw!$H$5:$EZ$5,0))/60/60/24,"-")</f>
        <v>-</v>
      </c>
      <c r="AZ132" s="149"/>
      <c r="BA132" s="149" t="str">
        <f>IFERROR(INDEX(Raw!$H$6:$EZ$2076,MATCH($B132&amp;$D132&amp;$B$6,Raw!$A$6:$A$2076,0),MATCH(BA$6,Raw!$H$5:$EZ$5,0)),"-")</f>
        <v>-</v>
      </c>
      <c r="BB132" s="149"/>
      <c r="BC132" s="149" t="str">
        <f>IFERROR(INDEX(Raw!$H$6:$EZ$2076,MATCH($B132&amp;$D132&amp;$B$6,Raw!$A$6:$A$2076,0),MATCH(BC$6,Raw!$H$5:$EZ$5,0))/60/60,"-")</f>
        <v>-</v>
      </c>
      <c r="BD132" s="195" t="str">
        <f>IFERROR(INDEX(Raw!$H$6:$EZ$2076,MATCH($B132&amp;$D132&amp;$B$6,Raw!$A$6:$A$2076,0),MATCH(BD$6,Raw!$H$5:$EZ$5,0))/60/60/24,"-")</f>
        <v>-</v>
      </c>
      <c r="BE132" s="203" t="str">
        <f>IFERROR(INDEX(Raw!$H$6:$EZ$2076,MATCH($B132&amp;$D132&amp;$B$6,Raw!$A$6:$A$2076,0),MATCH(BE$6,Raw!$H$5:$EZ$5,0))/60/60/24,"-")</f>
        <v>-</v>
      </c>
      <c r="BF132" s="149"/>
      <c r="BG132" s="149" t="str">
        <f>IFERROR(INDEX(Raw!$H$6:$EZ$2076,MATCH($B132&amp;$D132&amp;$B$6,Raw!$A$6:$A$2076,0),MATCH(BG$6,Raw!$H$5:$EZ$5,0)),"-")</f>
        <v>-</v>
      </c>
      <c r="BH132" s="149"/>
      <c r="BI132" s="149" t="str">
        <f>IFERROR(INDEX(Raw!$H$6:$EZ$2076,MATCH($B132&amp;$D132&amp;$B$6,Raw!$A$6:$A$2076,0),MATCH(BI$6,Raw!$H$5:$EZ$5,0))/60/60,"-")</f>
        <v>-</v>
      </c>
      <c r="BJ132" s="195" t="str">
        <f>IFERROR(INDEX(Raw!$H$6:$EZ$2076,MATCH($B132&amp;$D132&amp;$B$6,Raw!$A$6:$A$2076,0),MATCH(BJ$6,Raw!$H$5:$EZ$5,0))/60/60/24,"-")</f>
        <v>-</v>
      </c>
      <c r="BK132" s="203" t="str">
        <f>IFERROR(INDEX(Raw!$H$6:$EZ$2076,MATCH($B132&amp;$D132&amp;$B$6,Raw!$A$6:$A$2076,0),MATCH(BK$6,Raw!$H$5:$EZ$5,0))/60/60/24,"-")</f>
        <v>-</v>
      </c>
      <c r="BL132" s="149"/>
      <c r="BM132" s="250" t="s">
        <v>152</v>
      </c>
    </row>
    <row r="133" spans="1:65" s="1" customFormat="1" x14ac:dyDescent="0.25">
      <c r="A133" s="188"/>
      <c r="C133" s="75"/>
      <c r="D133" s="132" t="s">
        <v>152</v>
      </c>
      <c r="E133" s="75" t="s">
        <v>153</v>
      </c>
      <c r="F133" s="91"/>
      <c r="G133" s="91"/>
      <c r="H133" s="199"/>
      <c r="I133" s="199"/>
      <c r="J133" s="92"/>
      <c r="K133" s="92"/>
      <c r="L133" s="92"/>
      <c r="M133" s="92"/>
      <c r="N133" s="199"/>
      <c r="O133" s="199"/>
      <c r="P133" s="92"/>
      <c r="Q133" s="92"/>
      <c r="R133" s="92"/>
      <c r="S133" s="92"/>
      <c r="T133" s="199"/>
      <c r="U133" s="199"/>
      <c r="V133" s="92"/>
      <c r="W133" s="92"/>
      <c r="X133" s="92"/>
      <c r="Y133" s="92"/>
      <c r="Z133" s="199"/>
      <c r="AA133" s="199"/>
      <c r="AB133" s="92"/>
      <c r="AC133" s="92"/>
      <c r="AD133" s="75"/>
      <c r="AE133" s="92"/>
      <c r="AF133" s="199"/>
      <c r="AG133" s="199"/>
      <c r="AH133" s="75"/>
      <c r="AI133" s="75"/>
      <c r="AJ133" s="75"/>
      <c r="AK133" s="75"/>
      <c r="AL133" s="199"/>
      <c r="AM133" s="199"/>
      <c r="AN133" s="75"/>
      <c r="AO133" s="75"/>
      <c r="AP133" s="75"/>
      <c r="AQ133" s="75"/>
      <c r="AR133" s="199"/>
      <c r="AS133" s="199"/>
      <c r="AT133" s="75"/>
      <c r="AU133" s="75"/>
      <c r="AV133" s="75"/>
      <c r="AW133" s="75"/>
      <c r="AX133" s="199"/>
      <c r="AY133" s="199"/>
      <c r="AZ133" s="75"/>
      <c r="BA133" s="75"/>
      <c r="BB133" s="75"/>
      <c r="BC133" s="75"/>
      <c r="BD133" s="199"/>
      <c r="BE133" s="199"/>
      <c r="BF133" s="75"/>
      <c r="BG133" s="75"/>
      <c r="BH133" s="75"/>
      <c r="BI133" s="75"/>
      <c r="BJ133" s="199"/>
      <c r="BK133" s="199"/>
      <c r="BL133" s="92"/>
      <c r="BM133" s="92"/>
    </row>
    <row r="134" spans="1:65" s="1" customFormat="1" x14ac:dyDescent="0.25">
      <c r="A134" s="7"/>
      <c r="E134" s="11" t="s">
        <v>154</v>
      </c>
      <c r="F134" s="25"/>
      <c r="G134" s="25"/>
      <c r="I134" s="25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5"/>
      <c r="AB134" s="24"/>
      <c r="AC134" s="24"/>
      <c r="BL134" s="24"/>
      <c r="BM134" s="24"/>
    </row>
    <row r="135" spans="1:65" s="1" customFormat="1" x14ac:dyDescent="0.25">
      <c r="D135" s="50">
        <v>1</v>
      </c>
      <c r="E135" s="34" t="s">
        <v>428</v>
      </c>
      <c r="F135" s="38"/>
      <c r="G135" s="38"/>
      <c r="H135" s="38"/>
      <c r="I135" s="229" t="s">
        <v>429</v>
      </c>
      <c r="J135" s="13"/>
      <c r="K135" s="11"/>
      <c r="O135" s="10"/>
      <c r="P135" s="10"/>
      <c r="T135" s="7" t="s">
        <v>430</v>
      </c>
      <c r="Z135" s="25"/>
      <c r="AA135" s="25"/>
      <c r="AB135" s="25"/>
      <c r="AC135" s="25"/>
      <c r="BL135" s="25"/>
      <c r="BM135" s="25"/>
    </row>
    <row r="136" spans="1:65" s="1" customFormat="1" x14ac:dyDescent="0.25">
      <c r="D136" s="10"/>
      <c r="E136" s="34" t="s">
        <v>431</v>
      </c>
      <c r="K136" s="9"/>
      <c r="L136" s="9"/>
      <c r="M136" s="9"/>
      <c r="N136" s="9"/>
      <c r="O136" s="9"/>
      <c r="P136" s="9"/>
      <c r="Q136" s="9"/>
      <c r="R136" s="9"/>
      <c r="S136" s="9"/>
      <c r="Z136" s="25"/>
      <c r="AA136" s="25"/>
      <c r="AB136" s="25"/>
      <c r="AC136" s="25"/>
      <c r="BL136" s="25"/>
      <c r="BM136" s="25"/>
    </row>
    <row r="137" spans="1:65" s="1" customFormat="1" x14ac:dyDescent="0.25">
      <c r="D137" s="10"/>
      <c r="E137" s="1" t="s">
        <v>432</v>
      </c>
      <c r="F137" s="38"/>
      <c r="G137" s="38"/>
      <c r="H137" s="38"/>
      <c r="I137" s="38"/>
      <c r="J137" s="13"/>
      <c r="K137" s="11"/>
      <c r="Z137" s="25"/>
      <c r="AA137" s="25"/>
      <c r="AB137" s="25"/>
      <c r="AC137" s="25"/>
      <c r="BL137" s="25"/>
      <c r="BM137" s="25"/>
    </row>
    <row r="138" spans="1:65" s="1" customFormat="1" x14ac:dyDescent="0.25">
      <c r="D138" s="10">
        <v>2</v>
      </c>
      <c r="E138" s="1" t="s">
        <v>433</v>
      </c>
      <c r="F138" s="38"/>
      <c r="G138" s="38"/>
      <c r="H138" s="38"/>
      <c r="I138" s="38"/>
      <c r="J138" s="13"/>
      <c r="K138" s="11"/>
      <c r="Z138" s="25"/>
      <c r="AA138" s="25"/>
      <c r="AB138" s="25"/>
      <c r="AC138" s="25"/>
      <c r="BL138" s="25"/>
      <c r="BM138" s="25"/>
    </row>
  </sheetData>
  <mergeCells count="1">
    <mergeCell ref="B5:C5"/>
  </mergeCells>
  <phoneticPr fontId="5" type="noConversion"/>
  <conditionalFormatting sqref="H9:BK133">
    <cfRule type="cellIs" dxfId="1" priority="12" operator="between">
      <formula>0.00001</formula>
      <formula>0.04166</formula>
    </cfRule>
  </conditionalFormatting>
  <hyperlinks>
    <hyperlink ref="I135" location="'HCP to Sep 2019'!A1" display="HCP to Sep 2019" xr:uid="{00000000-0004-0000-0600-000001000000}"/>
    <hyperlink ref="E134" location="Introduction!A1" display="Introduction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colBreaks count="3" manualBreakCount="3">
    <brk id="10" max="1048575" man="1"/>
    <brk id="22" max="1048575" man="1"/>
    <brk id="34" max="1048575" man="1"/>
  </colBreaks>
  <ignoredErrors>
    <ignoredError sqref="BK15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20F4F0-70C7-41B7-8FC8-C345C62942D2}">
          <x14:formula1>
            <xm:f>Raw!$GX$6:$GX$26</xm:f>
          </x14:formula1>
          <xm:sqref>B5:C5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/>
  <dimension ref="A1:L136"/>
  <sheetViews>
    <sheetView workbookViewId="0">
      <pane ySplit="16" topLeftCell="A109" activePane="bottomLeft" state="frozen"/>
      <selection pane="bottomLeft" activeCell="B5" sqref="B5:C5"/>
    </sheetView>
  </sheetViews>
  <sheetFormatPr defaultColWidth="9.453125" defaultRowHeight="12.5" x14ac:dyDescent="0.25"/>
  <cols>
    <col min="1" max="1" width="1.54296875" style="2" customWidth="1"/>
    <col min="2" max="2" width="8.54296875" style="1" customWidth="1"/>
    <col min="3" max="3" width="14.54296875" style="1" customWidth="1"/>
    <col min="4" max="4" width="3" style="1" customWidth="1"/>
    <col min="5" max="5" width="11.453125" style="1" customWidth="1"/>
    <col min="6" max="6" width="1.54296875" style="1" customWidth="1"/>
    <col min="7" max="8" width="11.54296875" style="1" customWidth="1"/>
    <col min="9" max="9" width="1.54296875" style="1" customWidth="1"/>
    <col min="10" max="10" width="10.54296875" style="1" customWidth="1"/>
    <col min="11" max="11" width="8.54296875" style="1" bestFit="1" customWidth="1"/>
    <col min="12" max="12" width="12.453125" style="1" bestFit="1" customWidth="1"/>
    <col min="13" max="16384" width="9.453125" style="1"/>
  </cols>
  <sheetData>
    <row r="1" spans="1:12" ht="17.5" x14ac:dyDescent="0.35">
      <c r="B1" s="27" t="s">
        <v>17</v>
      </c>
      <c r="C1" s="9"/>
      <c r="E1" s="33" t="s">
        <v>83</v>
      </c>
      <c r="F1" s="33"/>
      <c r="G1" s="27"/>
      <c r="H1" s="27"/>
      <c r="I1" s="35"/>
      <c r="J1" s="27"/>
      <c r="K1" s="27"/>
      <c r="L1" s="10"/>
    </row>
    <row r="2" spans="1:12" s="38" customFormat="1" x14ac:dyDescent="0.25">
      <c r="A2" s="2"/>
      <c r="B2" s="209"/>
      <c r="C2" s="2"/>
    </row>
    <row r="3" spans="1:12" x14ac:dyDescent="0.25">
      <c r="B3" s="209" t="str">
        <f ca="1">OFFSET(Raw!$GW$5,MATCH($B$5,Raw!$GX$6:$GX$26,0),0)</f>
        <v>Eng</v>
      </c>
      <c r="C3" s="26" t="str">
        <f>VLOOKUP($B$5,Raw!$GX$6:$HA$26,3,0)</f>
        <v>.</v>
      </c>
    </row>
    <row r="4" spans="1:12" ht="13" x14ac:dyDescent="0.3">
      <c r="A4" s="18"/>
      <c r="B4" s="66" t="s">
        <v>92</v>
      </c>
      <c r="D4" s="19"/>
      <c r="E4" s="9"/>
      <c r="F4" s="9"/>
      <c r="G4" s="9"/>
      <c r="H4" s="9"/>
      <c r="I4" s="9"/>
      <c r="J4" s="82" t="s">
        <v>434</v>
      </c>
      <c r="K4" s="83"/>
      <c r="L4" s="83"/>
    </row>
    <row r="5" spans="1:12" ht="39.75" customHeight="1" x14ac:dyDescent="0.25">
      <c r="B5" s="538" t="s">
        <v>95</v>
      </c>
      <c r="C5" s="539"/>
      <c r="D5" s="20"/>
      <c r="E5" s="62" t="s">
        <v>435</v>
      </c>
      <c r="F5" s="133"/>
      <c r="G5" s="133" t="s">
        <v>436</v>
      </c>
      <c r="H5" s="371" t="s">
        <v>437</v>
      </c>
      <c r="I5" s="6"/>
      <c r="J5" s="105" t="s">
        <v>97</v>
      </c>
      <c r="K5" s="106" t="s">
        <v>438</v>
      </c>
      <c r="L5" s="62" t="s">
        <v>239</v>
      </c>
    </row>
    <row r="6" spans="1:12" s="17" customFormat="1" ht="12.75" customHeight="1" x14ac:dyDescent="0.25">
      <c r="A6" s="15"/>
      <c r="B6" s="26" t="str">
        <f>VLOOKUP($B$5,Raw!$GX$6:$HA$26,2,0)</f>
        <v>ENG</v>
      </c>
      <c r="C6" s="14"/>
      <c r="D6" s="15" t="s">
        <v>103</v>
      </c>
      <c r="E6" s="16" t="s">
        <v>439</v>
      </c>
      <c r="F6" s="16"/>
      <c r="G6" s="16" t="s">
        <v>440</v>
      </c>
      <c r="H6" s="16" t="s">
        <v>439</v>
      </c>
      <c r="I6" s="16"/>
      <c r="J6" s="30" t="s">
        <v>441</v>
      </c>
      <c r="K6" s="30" t="s">
        <v>442</v>
      </c>
      <c r="L6" s="41" t="s">
        <v>443</v>
      </c>
    </row>
    <row r="7" spans="1:12" s="17" customFormat="1" ht="12.75" hidden="1" customHeight="1" x14ac:dyDescent="0.25">
      <c r="A7" s="15"/>
      <c r="B7" s="26"/>
      <c r="C7" s="14"/>
      <c r="D7" s="15"/>
      <c r="E7" s="16"/>
      <c r="F7" s="16"/>
      <c r="G7" s="16"/>
      <c r="H7" s="16"/>
      <c r="I7" s="16"/>
      <c r="J7" s="30"/>
      <c r="K7" s="30"/>
      <c r="L7" s="30"/>
    </row>
    <row r="8" spans="1:12" s="17" customFormat="1" ht="12.75" hidden="1" customHeight="1" x14ac:dyDescent="0.25">
      <c r="A8" s="15"/>
      <c r="B8" s="26"/>
      <c r="C8" s="14"/>
      <c r="D8" s="15"/>
      <c r="E8" s="16"/>
      <c r="F8" s="16"/>
      <c r="G8" s="16"/>
      <c r="H8" s="16"/>
      <c r="I8" s="16"/>
      <c r="J8" s="30"/>
      <c r="K8" s="30"/>
      <c r="L8" s="30"/>
    </row>
    <row r="9" spans="1:12" ht="15" customHeight="1" x14ac:dyDescent="0.35">
      <c r="A9" s="3"/>
      <c r="B9" s="144" t="s">
        <v>129</v>
      </c>
      <c r="C9" s="74" t="s">
        <v>129</v>
      </c>
      <c r="D9" s="179"/>
      <c r="E9" s="42">
        <f t="shared" ref="E9:E16" si="0">IFERROR(SUMIF($B$17:$B$133,$B9,E$17:E$133),"-")</f>
        <v>11039</v>
      </c>
      <c r="F9" s="44"/>
      <c r="G9" s="42">
        <f t="shared" ref="G9:G16" si="1">IFERROR(SUMIF($B$17:$B$133,$B9,G$17:G$133),"-")</f>
        <v>9894</v>
      </c>
      <c r="H9" s="324">
        <f t="shared" ref="H9:H15" si="2">IFERROR(G9/E9,"-")</f>
        <v>0.89627683666998825</v>
      </c>
      <c r="I9" s="44"/>
      <c r="J9" s="42">
        <f t="shared" ref="J9:J16" si="3">IFERROR(SUMIF($B$17:$B$133,$B9,J$17:J$133),"-")</f>
        <v>5071.8200000000006</v>
      </c>
      <c r="K9" s="196">
        <f t="shared" ref="K9:K15" si="4">IFERROR(J9/E9/24,"-")</f>
        <v>1.9143566748195794E-2</v>
      </c>
      <c r="L9" s="202">
        <f>IFERROR(SUMPRODUCT(E37:E48,L37:L48)/E9,"-")</f>
        <v>3.9013286856699976E-2</v>
      </c>
    </row>
    <row r="10" spans="1:12" ht="15.5" x14ac:dyDescent="0.35">
      <c r="A10" s="3"/>
      <c r="B10" s="144" t="str">
        <f>LEFT(C10,7)</f>
        <v>2020-21</v>
      </c>
      <c r="C10" s="74" t="s">
        <v>130</v>
      </c>
      <c r="D10" s="179"/>
      <c r="E10" s="42">
        <f t="shared" si="0"/>
        <v>12054</v>
      </c>
      <c r="F10" s="44"/>
      <c r="G10" s="42">
        <f t="shared" si="1"/>
        <v>10966</v>
      </c>
      <c r="H10" s="324">
        <f t="shared" si="2"/>
        <v>0.90973950555832084</v>
      </c>
      <c r="I10" s="44"/>
      <c r="J10" s="42">
        <f t="shared" si="3"/>
        <v>4547.6424999999999</v>
      </c>
      <c r="K10" s="196">
        <f t="shared" si="4"/>
        <v>1.5719686756816547E-2</v>
      </c>
      <c r="L10" s="202">
        <f>IFERROR(SUMPRODUCT(E49:E60,L49:L60)/E10,"-")</f>
        <v>3.1976396531964185E-2</v>
      </c>
    </row>
    <row r="11" spans="1:12" ht="15.5" x14ac:dyDescent="0.35">
      <c r="A11" s="3"/>
      <c r="B11" s="144" t="str">
        <f t="shared" ref="B11:B36" si="5">LEFT(C11,7)</f>
        <v>2021-22</v>
      </c>
      <c r="C11" s="74" t="s">
        <v>131</v>
      </c>
      <c r="D11" s="179"/>
      <c r="E11" s="42">
        <f t="shared" si="0"/>
        <v>11216</v>
      </c>
      <c r="F11" s="44"/>
      <c r="G11" s="42">
        <f t="shared" si="1"/>
        <v>9720</v>
      </c>
      <c r="H11" s="324">
        <f t="shared" si="2"/>
        <v>0.86661911554921545</v>
      </c>
      <c r="I11" s="44"/>
      <c r="J11" s="42">
        <f t="shared" si="3"/>
        <v>7129.2158333333327</v>
      </c>
      <c r="K11" s="196">
        <f t="shared" si="4"/>
        <v>2.6484545267673163E-2</v>
      </c>
      <c r="L11" s="202">
        <f>IFERROR(SUMPRODUCT(E61:E72,L61:L72)/E11,"-")</f>
        <v>5.6044328001994492E-2</v>
      </c>
    </row>
    <row r="12" spans="1:12" ht="15.5" x14ac:dyDescent="0.35">
      <c r="A12" s="3"/>
      <c r="B12" s="144" t="str">
        <f>LEFT(C12,7)</f>
        <v>2022-23</v>
      </c>
      <c r="C12" s="74" t="s">
        <v>147</v>
      </c>
      <c r="D12" s="179"/>
      <c r="E12" s="42">
        <f t="shared" si="0"/>
        <v>8588</v>
      </c>
      <c r="F12" s="44"/>
      <c r="G12" s="42">
        <f t="shared" si="1"/>
        <v>7182</v>
      </c>
      <c r="H12" s="324">
        <f t="shared" si="2"/>
        <v>0.83628318584070793</v>
      </c>
      <c r="I12" s="44"/>
      <c r="J12" s="42">
        <f t="shared" si="3"/>
        <v>5908.6530555555555</v>
      </c>
      <c r="K12" s="196">
        <f t="shared" si="4"/>
        <v>2.8667195774896927E-2</v>
      </c>
      <c r="L12" s="202">
        <f>IFERROR(SUMPRODUCT(E73:E84,L73:L84)/E12,"-")</f>
        <v>6.3067816958201794E-2</v>
      </c>
    </row>
    <row r="13" spans="1:12" s="38" customFormat="1" ht="15.5" x14ac:dyDescent="0.35">
      <c r="A13" s="3"/>
      <c r="B13" s="144" t="str">
        <f>LEFT(C13,7)</f>
        <v>2023-24</v>
      </c>
      <c r="C13" s="74" t="s">
        <v>133</v>
      </c>
      <c r="D13" s="253"/>
      <c r="E13" s="42">
        <f t="shared" si="0"/>
        <v>8330</v>
      </c>
      <c r="F13" s="44"/>
      <c r="G13" s="42">
        <f t="shared" si="1"/>
        <v>7199</v>
      </c>
      <c r="H13" s="324">
        <f t="shared" si="2"/>
        <v>0.8642256902761104</v>
      </c>
      <c r="I13" s="44"/>
      <c r="J13" s="42">
        <f t="shared" si="3"/>
        <v>4987.5647222222233</v>
      </c>
      <c r="K13" s="196">
        <f t="shared" si="4"/>
        <v>2.4947802732203997E-2</v>
      </c>
      <c r="L13" s="202">
        <f>IFERROR(SUMPRODUCT(E85:E96,L85:L96)/E13,"-")</f>
        <v>5.3422412020363699E-2</v>
      </c>
    </row>
    <row r="14" spans="1:12" s="38" customFormat="1" ht="15.5" x14ac:dyDescent="0.35">
      <c r="A14" s="3"/>
      <c r="B14" s="144" t="str">
        <f t="shared" si="5"/>
        <v>2024-25</v>
      </c>
      <c r="C14" s="74" t="s">
        <v>134</v>
      </c>
      <c r="D14" s="253"/>
      <c r="E14" s="42">
        <f t="shared" si="0"/>
        <v>9124</v>
      </c>
      <c r="F14" s="44"/>
      <c r="G14" s="42">
        <f t="shared" si="1"/>
        <v>7975</v>
      </c>
      <c r="H14" s="324">
        <f t="shared" si="2"/>
        <v>0.87406839105655409</v>
      </c>
      <c r="I14" s="44"/>
      <c r="J14" s="42">
        <f t="shared" si="3"/>
        <v>5476.387777777778</v>
      </c>
      <c r="K14" s="196">
        <f t="shared" si="4"/>
        <v>2.5009077605663534E-2</v>
      </c>
      <c r="L14" s="202">
        <f>IFERROR(SUMPRODUCT(E97:E108,L97:L108)/E14,"-")</f>
        <v>5.3916573302807413E-2</v>
      </c>
    </row>
    <row r="15" spans="1:12" s="38" customFormat="1" ht="15.5" x14ac:dyDescent="0.35">
      <c r="A15" s="3"/>
      <c r="B15" s="144" t="str">
        <f t="shared" si="5"/>
        <v>2025-26</v>
      </c>
      <c r="C15" s="74" t="s">
        <v>151</v>
      </c>
      <c r="D15" s="253"/>
      <c r="E15" s="42">
        <f t="shared" si="0"/>
        <v>11024</v>
      </c>
      <c r="F15" s="44"/>
      <c r="G15" s="42">
        <f t="shared" si="1"/>
        <v>9935</v>
      </c>
      <c r="H15" s="324">
        <f t="shared" si="2"/>
        <v>0.90121552975326558</v>
      </c>
      <c r="I15" s="44"/>
      <c r="J15" s="42">
        <f t="shared" si="3"/>
        <v>5629.9388888888889</v>
      </c>
      <c r="K15" s="196">
        <f t="shared" si="4"/>
        <v>2.1279098969252272E-2</v>
      </c>
      <c r="L15" s="202">
        <f>IFERROR(SUMPRODUCT(E109:E120,L109:L120)/E15,"-")</f>
        <v>4.5340805246465624E-2</v>
      </c>
    </row>
    <row r="16" spans="1:12" s="38" customFormat="1" ht="15.5" x14ac:dyDescent="0.35">
      <c r="A16" s="3"/>
      <c r="B16" s="144" t="str">
        <f t="shared" si="5"/>
        <v>2026-27</v>
      </c>
      <c r="C16" s="74" t="s">
        <v>1115</v>
      </c>
      <c r="D16" s="253"/>
      <c r="E16" s="42">
        <f t="shared" si="0"/>
        <v>4329</v>
      </c>
      <c r="F16" s="44"/>
      <c r="G16" s="42">
        <f t="shared" si="1"/>
        <v>3980</v>
      </c>
      <c r="H16" s="324">
        <f t="shared" ref="H16" si="6">IFERROR(G16/E16,"-")</f>
        <v>0.91938091938091937</v>
      </c>
      <c r="I16" s="44"/>
      <c r="J16" s="42">
        <f t="shared" si="3"/>
        <v>1989.963888888889</v>
      </c>
      <c r="K16" s="196">
        <f t="shared" ref="K16" si="7">IFERROR(J16/E16/24,"-")</f>
        <v>1.9153421583977141E-2</v>
      </c>
      <c r="L16" s="202">
        <f>IFERROR(SUMPRODUCT(E121:E132,L121:L132)/E16,"-")</f>
        <v>3.9718955066177286E-2</v>
      </c>
    </row>
    <row r="17" spans="1:12" hidden="1" x14ac:dyDescent="0.25">
      <c r="A17" s="3">
        <v>42948</v>
      </c>
      <c r="B17" s="144" t="str">
        <f t="shared" si="5"/>
        <v/>
      </c>
      <c r="D17" s="2" t="s">
        <v>135</v>
      </c>
      <c r="E17" s="42"/>
      <c r="F17" s="44"/>
      <c r="G17" s="42"/>
      <c r="H17" s="324"/>
      <c r="I17" s="44"/>
      <c r="J17" s="42"/>
      <c r="K17" s="196"/>
      <c r="L17" s="202"/>
    </row>
    <row r="18" spans="1:12" ht="12.75" hidden="1" customHeight="1" x14ac:dyDescent="0.25">
      <c r="A18" s="3">
        <v>42979</v>
      </c>
      <c r="B18" s="144" t="str">
        <f t="shared" si="5"/>
        <v/>
      </c>
      <c r="D18" s="2" t="s">
        <v>136</v>
      </c>
      <c r="E18" s="42"/>
      <c r="F18" s="44"/>
      <c r="G18" s="42"/>
      <c r="H18" s="324"/>
      <c r="I18" s="44"/>
      <c r="J18" s="42"/>
      <c r="K18" s="196"/>
      <c r="L18" s="202"/>
    </row>
    <row r="19" spans="1:12" ht="17.5" hidden="1" x14ac:dyDescent="0.35">
      <c r="A19" s="3">
        <v>43009</v>
      </c>
      <c r="B19" s="144" t="str">
        <f t="shared" si="5"/>
        <v/>
      </c>
      <c r="D19" s="99" t="s">
        <v>137</v>
      </c>
      <c r="E19" s="42"/>
      <c r="F19" s="44"/>
      <c r="G19" s="42"/>
      <c r="H19" s="324"/>
      <c r="I19" s="44"/>
      <c r="J19" s="42"/>
      <c r="K19" s="196"/>
      <c r="L19" s="202"/>
    </row>
    <row r="20" spans="1:12" ht="12.75" hidden="1" customHeight="1" x14ac:dyDescent="0.25">
      <c r="A20" s="3">
        <v>43040</v>
      </c>
      <c r="B20" s="144" t="str">
        <f t="shared" si="5"/>
        <v/>
      </c>
      <c r="D20" s="2" t="s">
        <v>138</v>
      </c>
      <c r="E20" s="42"/>
      <c r="F20" s="44"/>
      <c r="G20" s="42"/>
      <c r="H20" s="324"/>
      <c r="I20" s="44"/>
      <c r="J20" s="42"/>
      <c r="K20" s="196"/>
      <c r="L20" s="202"/>
    </row>
    <row r="21" spans="1:12" ht="12.75" hidden="1" customHeight="1" x14ac:dyDescent="0.25">
      <c r="A21" s="3">
        <v>43070</v>
      </c>
      <c r="B21" s="144" t="str">
        <f t="shared" si="5"/>
        <v/>
      </c>
      <c r="D21" s="2" t="s">
        <v>139</v>
      </c>
      <c r="E21" s="42"/>
      <c r="F21" s="44"/>
      <c r="G21" s="42"/>
      <c r="H21" s="324"/>
      <c r="I21" s="44"/>
      <c r="J21" s="42"/>
      <c r="K21" s="196"/>
      <c r="L21" s="202"/>
    </row>
    <row r="22" spans="1:12" ht="17.5" hidden="1" x14ac:dyDescent="0.35">
      <c r="A22" s="3">
        <v>43101</v>
      </c>
      <c r="B22" s="144" t="str">
        <f t="shared" si="5"/>
        <v/>
      </c>
      <c r="D22" s="99" t="s">
        <v>140</v>
      </c>
      <c r="E22" s="42"/>
      <c r="F22" s="44"/>
      <c r="G22" s="42"/>
      <c r="H22" s="324"/>
      <c r="I22" s="44"/>
      <c r="J22" s="42"/>
      <c r="K22" s="196"/>
      <c r="L22" s="202"/>
    </row>
    <row r="23" spans="1:12" ht="12.75" hidden="1" customHeight="1" x14ac:dyDescent="0.25">
      <c r="A23" s="3">
        <v>43132</v>
      </c>
      <c r="B23" s="144" t="str">
        <f t="shared" si="5"/>
        <v/>
      </c>
      <c r="D23" s="2" t="s">
        <v>141</v>
      </c>
      <c r="E23" s="42"/>
      <c r="F23" s="44"/>
      <c r="G23" s="42"/>
      <c r="H23" s="324"/>
      <c r="I23" s="44"/>
      <c r="J23" s="42"/>
      <c r="K23" s="196"/>
      <c r="L23" s="202"/>
    </row>
    <row r="24" spans="1:12" hidden="1" collapsed="1" x14ac:dyDescent="0.25">
      <c r="A24" s="3">
        <v>43160</v>
      </c>
      <c r="B24" s="144" t="str">
        <f t="shared" si="5"/>
        <v/>
      </c>
      <c r="C24" s="23"/>
      <c r="D24" s="95" t="s">
        <v>142</v>
      </c>
      <c r="E24" s="42"/>
      <c r="F24" s="44"/>
      <c r="G24" s="42"/>
      <c r="H24" s="325"/>
      <c r="I24" s="44"/>
      <c r="J24" s="42"/>
      <c r="K24" s="196"/>
      <c r="L24" s="202"/>
    </row>
    <row r="25" spans="1:12" ht="17.5" hidden="1" x14ac:dyDescent="0.35">
      <c r="A25" s="3">
        <v>43191</v>
      </c>
      <c r="B25" s="144" t="str">
        <f t="shared" si="5"/>
        <v/>
      </c>
      <c r="C25" s="75"/>
      <c r="D25" s="100" t="s">
        <v>143</v>
      </c>
      <c r="E25" s="77"/>
      <c r="F25" s="44"/>
      <c r="G25" s="77"/>
      <c r="H25" s="326"/>
      <c r="I25" s="44"/>
      <c r="J25" s="77"/>
      <c r="K25" s="204"/>
      <c r="L25" s="205"/>
    </row>
    <row r="26" spans="1:12" hidden="1" x14ac:dyDescent="0.25">
      <c r="A26" s="3">
        <v>43221</v>
      </c>
      <c r="B26" s="144" t="str">
        <f t="shared" si="5"/>
        <v/>
      </c>
      <c r="D26" s="2" t="s">
        <v>144</v>
      </c>
      <c r="E26" s="42"/>
      <c r="F26" s="44"/>
      <c r="G26" s="42"/>
      <c r="H26" s="324"/>
      <c r="I26" s="44"/>
      <c r="J26" s="42"/>
      <c r="K26" s="196"/>
      <c r="L26" s="202"/>
    </row>
    <row r="27" spans="1:12" hidden="1" x14ac:dyDescent="0.25">
      <c r="A27" s="3">
        <v>43252</v>
      </c>
      <c r="B27" s="144" t="str">
        <f t="shared" si="5"/>
        <v/>
      </c>
      <c r="C27" s="23"/>
      <c r="D27" s="95" t="s">
        <v>145</v>
      </c>
      <c r="E27" s="42"/>
      <c r="F27" s="44"/>
      <c r="G27" s="42"/>
      <c r="H27" s="324"/>
      <c r="I27" s="44"/>
      <c r="J27" s="42"/>
      <c r="K27" s="196"/>
      <c r="L27" s="202"/>
    </row>
    <row r="28" spans="1:12" ht="17.5" hidden="1" x14ac:dyDescent="0.35">
      <c r="A28" s="3">
        <v>43282</v>
      </c>
      <c r="B28" s="144" t="str">
        <f t="shared" si="5"/>
        <v/>
      </c>
      <c r="D28" s="99" t="s">
        <v>146</v>
      </c>
      <c r="E28" s="42"/>
      <c r="F28" s="44"/>
      <c r="G28" s="42"/>
      <c r="H28" s="324"/>
      <c r="I28" s="44"/>
      <c r="J28" s="42"/>
      <c r="K28" s="196"/>
      <c r="L28" s="202"/>
    </row>
    <row r="29" spans="1:12" hidden="1" x14ac:dyDescent="0.25">
      <c r="A29" s="3">
        <v>43313</v>
      </c>
      <c r="B29" s="144" t="str">
        <f t="shared" si="5"/>
        <v/>
      </c>
      <c r="D29" s="2" t="s">
        <v>135</v>
      </c>
      <c r="E29" s="42"/>
      <c r="F29" s="44"/>
      <c r="G29" s="42"/>
      <c r="H29" s="324"/>
      <c r="I29" s="44"/>
      <c r="J29" s="42"/>
      <c r="K29" s="196"/>
      <c r="L29" s="202"/>
    </row>
    <row r="30" spans="1:12" hidden="1" x14ac:dyDescent="0.25">
      <c r="A30" s="3">
        <v>43344</v>
      </c>
      <c r="B30" s="144" t="str">
        <f t="shared" si="5"/>
        <v/>
      </c>
      <c r="C30" s="23"/>
      <c r="D30" s="95" t="s">
        <v>136</v>
      </c>
      <c r="E30" s="42"/>
      <c r="F30" s="44"/>
      <c r="G30" s="42"/>
      <c r="H30" s="324"/>
      <c r="I30" s="44"/>
      <c r="J30" s="42"/>
      <c r="K30" s="196"/>
      <c r="L30" s="202"/>
    </row>
    <row r="31" spans="1:12" ht="17.5" hidden="1" x14ac:dyDescent="0.35">
      <c r="A31" s="3">
        <v>43374</v>
      </c>
      <c r="B31" s="144" t="str">
        <f t="shared" si="5"/>
        <v/>
      </c>
      <c r="D31" s="99" t="s">
        <v>137</v>
      </c>
      <c r="E31" s="42"/>
      <c r="F31" s="44"/>
      <c r="G31" s="42"/>
      <c r="H31" s="324"/>
      <c r="I31" s="44"/>
      <c r="J31" s="42"/>
      <c r="K31" s="196"/>
      <c r="L31" s="202"/>
    </row>
    <row r="32" spans="1:12" hidden="1" x14ac:dyDescent="0.25">
      <c r="A32" s="3">
        <v>43405</v>
      </c>
      <c r="B32" s="144" t="str">
        <f t="shared" si="5"/>
        <v/>
      </c>
      <c r="D32" s="2" t="s">
        <v>138</v>
      </c>
      <c r="E32" s="42"/>
      <c r="F32" s="44"/>
      <c r="G32" s="42"/>
      <c r="H32" s="324"/>
      <c r="I32" s="44"/>
      <c r="J32" s="42"/>
      <c r="K32" s="196"/>
      <c r="L32" s="202"/>
    </row>
    <row r="33" spans="1:12" hidden="1" x14ac:dyDescent="0.25">
      <c r="A33" s="3">
        <v>43435</v>
      </c>
      <c r="B33" s="144" t="str">
        <f t="shared" si="5"/>
        <v/>
      </c>
      <c r="C33" s="23"/>
      <c r="D33" s="95" t="s">
        <v>139</v>
      </c>
      <c r="E33" s="42"/>
      <c r="F33" s="44"/>
      <c r="G33" s="42"/>
      <c r="H33" s="324"/>
      <c r="I33" s="44"/>
      <c r="J33" s="42"/>
      <c r="K33" s="196"/>
      <c r="L33" s="202"/>
    </row>
    <row r="34" spans="1:12" ht="17.5" hidden="1" x14ac:dyDescent="0.35">
      <c r="A34" s="3">
        <v>43466</v>
      </c>
      <c r="B34" s="144" t="str">
        <f t="shared" si="5"/>
        <v/>
      </c>
      <c r="D34" s="99" t="s">
        <v>140</v>
      </c>
      <c r="E34" s="42"/>
      <c r="F34" s="44"/>
      <c r="G34" s="42"/>
      <c r="H34" s="324"/>
      <c r="I34" s="44"/>
      <c r="J34" s="42"/>
      <c r="K34" s="196"/>
      <c r="L34" s="202"/>
    </row>
    <row r="35" spans="1:12" hidden="1" x14ac:dyDescent="0.25">
      <c r="A35" s="3">
        <v>43497</v>
      </c>
      <c r="B35" s="144" t="str">
        <f t="shared" si="5"/>
        <v/>
      </c>
      <c r="D35" s="2" t="s">
        <v>141</v>
      </c>
      <c r="E35" s="42"/>
      <c r="F35" s="44"/>
      <c r="G35" s="42"/>
      <c r="H35" s="324"/>
      <c r="I35" s="44"/>
      <c r="J35" s="42"/>
      <c r="K35" s="196"/>
      <c r="L35" s="202"/>
    </row>
    <row r="36" spans="1:12" hidden="1" collapsed="1" x14ac:dyDescent="0.25">
      <c r="A36" s="3">
        <v>43525</v>
      </c>
      <c r="B36" s="144" t="str">
        <f t="shared" si="5"/>
        <v/>
      </c>
      <c r="C36" s="12"/>
      <c r="D36" s="95" t="s">
        <v>142</v>
      </c>
      <c r="E36" s="43"/>
      <c r="F36" s="44"/>
      <c r="G36" s="43"/>
      <c r="H36" s="249"/>
      <c r="I36" s="44"/>
      <c r="J36" s="43"/>
      <c r="K36" s="197"/>
      <c r="L36" s="206"/>
    </row>
    <row r="37" spans="1:12" s="38" customFormat="1" ht="17.5" x14ac:dyDescent="0.35">
      <c r="A37" s="188">
        <v>43556</v>
      </c>
      <c r="B37" s="143" t="s">
        <v>129</v>
      </c>
      <c r="C37" s="102" t="s">
        <v>143</v>
      </c>
      <c r="D37" s="99" t="s">
        <v>143</v>
      </c>
      <c r="E37" s="153">
        <f>IFERROR(INDEX(Raw!$H$6:$EZ$2076,MATCH($B37&amp;$D37&amp;$B$6,Raw!$A$6:$A$2076,0),MATCH(E$6,Raw!$H$5:$EZ$5,0)),"-")</f>
        <v>847</v>
      </c>
      <c r="F37" s="150"/>
      <c r="G37" s="153">
        <f>IFERROR(INDEX(Raw!$H$6:$EZ$2076,MATCH($B37&amp;$D37&amp;$B$6,Raw!$A$6:$A$2076,0),MATCH(G$6,Raw!$H$5:$EZ$5,0)),"-")</f>
        <v>775</v>
      </c>
      <c r="H37" s="324">
        <f t="shared" ref="H37:H60" si="8">IFERROR(G37/E37,"-")</f>
        <v>0.91499409681227861</v>
      </c>
      <c r="I37" s="150"/>
      <c r="J37" s="153">
        <f>IFERROR(INDEX(Raw!$H$6:$EZ$2076,MATCH($B37&amp;$D37&amp;$B$6,Raw!$A$6:$A$2076,0),MATCH(J$6,Raw!$H$5:$EZ$5,0))/60/60,"-")</f>
        <v>350.50277777777779</v>
      </c>
      <c r="K37" s="198">
        <f>IFERROR(INDEX(Raw!$H$6:$EZ$2076,MATCH($B37&amp;$D37&amp;$B$6,Raw!$A$6:$A$2076,0),MATCH(K$6,Raw!$H$5:$EZ$5,0))/60/60/24,"-")</f>
        <v>1.7245370370370369E-2</v>
      </c>
      <c r="L37" s="207">
        <f>IFERROR(INDEX(Raw!$H$6:$EZ$2076,MATCH($B37&amp;$D37&amp;$B$6,Raw!$A$6:$A$2076,0),MATCH(L$6,Raw!$H$5:$EZ$5,0))/60/60/24,"-")</f>
        <v>3.560185185185185E-2</v>
      </c>
    </row>
    <row r="38" spans="1:12" s="38" customFormat="1" x14ac:dyDescent="0.25">
      <c r="A38" s="188">
        <f t="shared" ref="A38:A101" si="9">EOMONTH(A37,0)+1</f>
        <v>43586</v>
      </c>
      <c r="B38" s="145" t="s">
        <v>129</v>
      </c>
      <c r="C38" s="38" t="s">
        <v>144</v>
      </c>
      <c r="D38" s="2" t="s">
        <v>144</v>
      </c>
      <c r="E38" s="155">
        <f>IFERROR(INDEX(Raw!$H$6:$EZ$2076,MATCH($B38&amp;$D38&amp;$B$6,Raw!$A$6:$A$2076,0),MATCH(E$6,Raw!$H$5:$EZ$5,0)),"-")</f>
        <v>946</v>
      </c>
      <c r="F38" s="150"/>
      <c r="G38" s="155">
        <f>IFERROR(INDEX(Raw!$H$6:$EZ$2076,MATCH($B38&amp;$D38&amp;$B$6,Raw!$A$6:$A$2076,0),MATCH(G$6,Raw!$H$5:$EZ$5,0)),"-")</f>
        <v>856</v>
      </c>
      <c r="H38" s="324">
        <f t="shared" si="8"/>
        <v>0.90486257928118397</v>
      </c>
      <c r="I38" s="150"/>
      <c r="J38" s="155">
        <f>IFERROR(INDEX(Raw!$H$6:$EZ$2076,MATCH($B38&amp;$D38&amp;$B$6,Raw!$A$6:$A$2076,0),MATCH(J$6,Raw!$H$5:$EZ$5,0))/60/60,"-")</f>
        <v>407.46194444444444</v>
      </c>
      <c r="K38" s="195">
        <f>IFERROR(INDEX(Raw!$H$6:$EZ$2076,MATCH($B38&amp;$D38&amp;$B$6,Raw!$A$6:$A$2076,0),MATCH(K$6,Raw!$H$5:$EZ$5,0))/60/60/24,"-")</f>
        <v>1.7951388888888888E-2</v>
      </c>
      <c r="L38" s="203">
        <f>IFERROR(INDEX(Raw!$H$6:$EZ$2076,MATCH($B38&amp;$D38&amp;$B$6,Raw!$A$6:$A$2076,0),MATCH(L$6,Raw!$H$5:$EZ$5,0))/60/60/24,"-")</f>
        <v>3.5289351851851856E-2</v>
      </c>
    </row>
    <row r="39" spans="1:12" s="38" customFormat="1" x14ac:dyDescent="0.25">
      <c r="A39" s="188">
        <f t="shared" si="9"/>
        <v>43617</v>
      </c>
      <c r="B39" s="145" t="s">
        <v>129</v>
      </c>
      <c r="C39" s="74" t="s">
        <v>145</v>
      </c>
      <c r="D39" s="95" t="s">
        <v>145</v>
      </c>
      <c r="E39" s="155">
        <f>IFERROR(INDEX(Raw!$H$6:$EZ$2076,MATCH($B39&amp;$D39&amp;$B$6,Raw!$A$6:$A$2076,0),MATCH(E$6,Raw!$H$5:$EZ$5,0)),"-")</f>
        <v>849</v>
      </c>
      <c r="F39" s="150"/>
      <c r="G39" s="155">
        <f>IFERROR(INDEX(Raw!$H$6:$EZ$2076,MATCH($B39&amp;$D39&amp;$B$6,Raw!$A$6:$A$2076,0),MATCH(G$6,Raw!$H$5:$EZ$5,0)),"-")</f>
        <v>773</v>
      </c>
      <c r="H39" s="324">
        <f t="shared" si="8"/>
        <v>0.91048292108362783</v>
      </c>
      <c r="I39" s="150"/>
      <c r="J39" s="155">
        <f>IFERROR(INDEX(Raw!$H$6:$EZ$2076,MATCH($B39&amp;$D39&amp;$B$6,Raw!$A$6:$A$2076,0),MATCH(J$6,Raw!$H$5:$EZ$5,0))/60/60,"-")</f>
        <v>405.17944444444441</v>
      </c>
      <c r="K39" s="195">
        <f>IFERROR(INDEX(Raw!$H$6:$EZ$2076,MATCH($B39&amp;$D39&amp;$B$6,Raw!$A$6:$A$2076,0),MATCH(K$6,Raw!$H$5:$EZ$5,0))/60/60/24,"-")</f>
        <v>1.9884259259259258E-2</v>
      </c>
      <c r="L39" s="203">
        <f>IFERROR(INDEX(Raw!$H$6:$EZ$2076,MATCH($B39&amp;$D39&amp;$B$6,Raw!$A$6:$A$2076,0),MATCH(L$6,Raw!$H$5:$EZ$5,0))/60/60/24,"-")</f>
        <v>4.1238425925925921E-2</v>
      </c>
    </row>
    <row r="40" spans="1:12" s="38" customFormat="1" ht="17.5" x14ac:dyDescent="0.35">
      <c r="A40" s="188">
        <f t="shared" si="9"/>
        <v>43647</v>
      </c>
      <c r="B40" s="145" t="s">
        <v>129</v>
      </c>
      <c r="C40" s="74" t="s">
        <v>146</v>
      </c>
      <c r="D40" s="99" t="s">
        <v>146</v>
      </c>
      <c r="E40" s="155">
        <f>IFERROR(INDEX(Raw!$H$6:$EZ$2076,MATCH($B40&amp;$D40&amp;$B$6,Raw!$A$6:$A$2076,0),MATCH(E$6,Raw!$H$5:$EZ$5,0)),"-")</f>
        <v>988</v>
      </c>
      <c r="F40" s="150"/>
      <c r="G40" s="155">
        <f>IFERROR(INDEX(Raw!$H$6:$EZ$2076,MATCH($B40&amp;$D40&amp;$B$6,Raw!$A$6:$A$2076,0),MATCH(G$6,Raw!$H$5:$EZ$5,0)),"-")</f>
        <v>892</v>
      </c>
      <c r="H40" s="324">
        <f t="shared" si="8"/>
        <v>0.90283400809716596</v>
      </c>
      <c r="I40" s="150"/>
      <c r="J40" s="155">
        <f>IFERROR(INDEX(Raw!$H$6:$EZ$2076,MATCH($B40&amp;$D40&amp;$B$6,Raw!$A$6:$A$2076,0),MATCH(J$6,Raw!$H$5:$EZ$5,0))/60/60,"-")</f>
        <v>472.87805555555559</v>
      </c>
      <c r="K40" s="195">
        <f>IFERROR(INDEX(Raw!$H$6:$EZ$2076,MATCH($B40&amp;$D40&amp;$B$6,Raw!$A$6:$A$2076,0),MATCH(K$6,Raw!$H$5:$EZ$5,0))/60/60/24,"-")</f>
        <v>1.9942129629629629E-2</v>
      </c>
      <c r="L40" s="203">
        <f>IFERROR(INDEX(Raw!$H$6:$EZ$2076,MATCH($B40&amp;$D40&amp;$B$6,Raw!$A$6:$A$2076,0),MATCH(L$6,Raw!$H$5:$EZ$5,0))/60/60/24,"-")</f>
        <v>4.1423611111111112E-2</v>
      </c>
    </row>
    <row r="41" spans="1:12" s="38" customFormat="1" x14ac:dyDescent="0.25">
      <c r="A41" s="188">
        <f t="shared" si="9"/>
        <v>43678</v>
      </c>
      <c r="B41" s="145" t="s">
        <v>129</v>
      </c>
      <c r="C41" s="102" t="s">
        <v>135</v>
      </c>
      <c r="D41" s="2" t="s">
        <v>135</v>
      </c>
      <c r="E41" s="155">
        <f>IFERROR(INDEX(Raw!$H$6:$EZ$2076,MATCH($B41&amp;$D41&amp;$B$6,Raw!$A$6:$A$2076,0),MATCH(E$6,Raw!$H$5:$EZ$5,0)),"-")</f>
        <v>965</v>
      </c>
      <c r="F41" s="150"/>
      <c r="G41" s="155">
        <f>IFERROR(INDEX(Raw!$H$6:$EZ$2076,MATCH($B41&amp;$D41&amp;$B$6,Raw!$A$6:$A$2076,0),MATCH(G$6,Raw!$H$5:$EZ$5,0)),"-")</f>
        <v>887</v>
      </c>
      <c r="H41" s="324">
        <f t="shared" si="8"/>
        <v>0.91917098445595857</v>
      </c>
      <c r="I41" s="150"/>
      <c r="J41" s="155">
        <f>IFERROR(INDEX(Raw!$H$6:$EZ$2076,MATCH($B41&amp;$D41&amp;$B$6,Raw!$A$6:$A$2076,0),MATCH(J$6,Raw!$H$5:$EZ$5,0))/60/60,"-")</f>
        <v>402.27583333333331</v>
      </c>
      <c r="K41" s="195">
        <f>IFERROR(INDEX(Raw!$H$6:$EZ$2076,MATCH($B41&amp;$D41&amp;$B$6,Raw!$A$6:$A$2076,0),MATCH(K$6,Raw!$H$5:$EZ$5,0))/60/60/24,"-")</f>
        <v>1.7372685185185185E-2</v>
      </c>
      <c r="L41" s="203">
        <f>IFERROR(INDEX(Raw!$H$6:$EZ$2076,MATCH($B41&amp;$D41&amp;$B$6,Raw!$A$6:$A$2076,0),MATCH(L$6,Raw!$H$5:$EZ$5,0))/60/60/24,"-")</f>
        <v>3.4293981481481481E-2</v>
      </c>
    </row>
    <row r="42" spans="1:12" s="38" customFormat="1" ht="12.75" customHeight="1" x14ac:dyDescent="0.25">
      <c r="A42" s="188">
        <f t="shared" si="9"/>
        <v>43709</v>
      </c>
      <c r="B42" s="145" t="s">
        <v>129</v>
      </c>
      <c r="C42" s="74" t="s">
        <v>136</v>
      </c>
      <c r="D42" s="95" t="s">
        <v>136</v>
      </c>
      <c r="E42" s="155">
        <f>IFERROR(INDEX(Raw!$H$6:$EZ$2076,MATCH($B42&amp;$D42&amp;$B$6,Raw!$A$6:$A$2076,0),MATCH(E$6,Raw!$H$5:$EZ$5,0)),"-")</f>
        <v>942</v>
      </c>
      <c r="F42" s="150"/>
      <c r="G42" s="155">
        <f>IFERROR(INDEX(Raw!$H$6:$EZ$2076,MATCH($B42&amp;$D42&amp;$B$6,Raw!$A$6:$A$2076,0),MATCH(G$6,Raw!$H$5:$EZ$5,0)),"-")</f>
        <v>843</v>
      </c>
      <c r="H42" s="324">
        <f t="shared" si="8"/>
        <v>0.89490445859872614</v>
      </c>
      <c r="I42" s="150"/>
      <c r="J42" s="155">
        <f>IFERROR(INDEX(Raw!$H$6:$EZ$2076,MATCH($B42&amp;$D42&amp;$B$6,Raw!$A$6:$A$2076,0),MATCH(J$6,Raw!$H$5:$EZ$5,0))/60/60,"-")</f>
        <v>440.1827777777778</v>
      </c>
      <c r="K42" s="195">
        <f>IFERROR(INDEX(Raw!$H$6:$EZ$2076,MATCH($B42&amp;$D42&amp;$B$6,Raw!$A$6:$A$2076,0),MATCH(K$6,Raw!$H$5:$EZ$5,0))/60/60/24,"-")</f>
        <v>1.9467592592592595E-2</v>
      </c>
      <c r="L42" s="203">
        <f>IFERROR(INDEX(Raw!$H$6:$EZ$2076,MATCH($B42&amp;$D42&amp;$B$6,Raw!$A$6:$A$2076,0),MATCH(L$6,Raw!$H$5:$EZ$5,0))/60/60/24,"-")</f>
        <v>4.0833333333333333E-2</v>
      </c>
    </row>
    <row r="43" spans="1:12" s="38" customFormat="1" ht="17.5" x14ac:dyDescent="0.35">
      <c r="A43" s="188">
        <f t="shared" si="9"/>
        <v>43739</v>
      </c>
      <c r="B43" s="145" t="s">
        <v>129</v>
      </c>
      <c r="C43" s="38" t="s">
        <v>137</v>
      </c>
      <c r="D43" s="99" t="s">
        <v>137</v>
      </c>
      <c r="E43" s="155">
        <f>IFERROR(INDEX(Raw!$H$6:$EZ$2076,MATCH($B43&amp;$D43&amp;$B$6,Raw!$A$6:$A$2076,0),MATCH(E$6,Raw!$H$5:$EZ$5,0)),"-")</f>
        <v>985</v>
      </c>
      <c r="F43" s="150"/>
      <c r="G43" s="155">
        <f>IFERROR(INDEX(Raw!$H$6:$EZ$2076,MATCH($B43&amp;$D43&amp;$B$6,Raw!$A$6:$A$2076,0),MATCH(G$6,Raw!$H$5:$EZ$5,0)),"-")</f>
        <v>874</v>
      </c>
      <c r="H43" s="324">
        <f t="shared" si="8"/>
        <v>0.8873096446700508</v>
      </c>
      <c r="I43" s="150"/>
      <c r="J43" s="155">
        <f>IFERROR(INDEX(Raw!$H$6:$EZ$2076,MATCH($B43&amp;$D43&amp;$B$6,Raw!$A$6:$A$2076,0),MATCH(J$6,Raw!$H$5:$EZ$5,0))/60/60,"-")</f>
        <v>458.38833333333332</v>
      </c>
      <c r="K43" s="195">
        <f>IFERROR(INDEX(Raw!$H$6:$EZ$2076,MATCH($B43&amp;$D43&amp;$B$6,Raw!$A$6:$A$2076,0),MATCH(K$6,Raw!$H$5:$EZ$5,0))/60/60/24,"-")</f>
        <v>1.9386574074074073E-2</v>
      </c>
      <c r="L43" s="203">
        <f>IFERROR(INDEX(Raw!$H$6:$EZ$2076,MATCH($B43&amp;$D43&amp;$B$6,Raw!$A$6:$A$2076,0),MATCH(L$6,Raw!$H$5:$EZ$5,0))/60/60/24,"-")</f>
        <v>3.9120370370370368E-2</v>
      </c>
    </row>
    <row r="44" spans="1:12" s="38" customFormat="1" x14ac:dyDescent="0.25">
      <c r="A44" s="188">
        <f t="shared" si="9"/>
        <v>43770</v>
      </c>
      <c r="B44" s="145" t="s">
        <v>129</v>
      </c>
      <c r="C44" s="74" t="s">
        <v>138</v>
      </c>
      <c r="D44" s="2" t="s">
        <v>138</v>
      </c>
      <c r="E44" s="155">
        <f>IFERROR(INDEX(Raw!$H$6:$EZ$2076,MATCH($B44&amp;$D44&amp;$B$6,Raw!$A$6:$A$2076,0),MATCH(E$6,Raw!$H$5:$EZ$5,0)),"-")</f>
        <v>872</v>
      </c>
      <c r="F44" s="150"/>
      <c r="G44" s="155">
        <f>IFERROR(INDEX(Raw!$H$6:$EZ$2076,MATCH($B44&amp;$D44&amp;$B$6,Raw!$A$6:$A$2076,0),MATCH(G$6,Raw!$H$5:$EZ$5,0)),"-")</f>
        <v>767</v>
      </c>
      <c r="H44" s="324">
        <f t="shared" si="8"/>
        <v>0.87958715596330272</v>
      </c>
      <c r="I44" s="150"/>
      <c r="J44" s="155">
        <f>IFERROR(INDEX(Raw!$H$6:$EZ$2076,MATCH($B44&amp;$D44&amp;$B$6,Raw!$A$6:$A$2076,0),MATCH(J$6,Raw!$H$5:$EZ$5,0))/60/60,"-")</f>
        <v>444.43</v>
      </c>
      <c r="K44" s="195">
        <f>IFERROR(INDEX(Raw!$H$6:$EZ$2076,MATCH($B44&amp;$D44&amp;$B$6,Raw!$A$6:$A$2076,0),MATCH(K$6,Raw!$H$5:$EZ$5,0))/60/60/24,"-")</f>
        <v>2.1238425925925924E-2</v>
      </c>
      <c r="L44" s="203">
        <f>IFERROR(INDEX(Raw!$H$6:$EZ$2076,MATCH($B44&amp;$D44&amp;$B$6,Raw!$A$6:$A$2076,0),MATCH(L$6,Raw!$H$5:$EZ$5,0))/60/60/24,"-")</f>
        <v>4.4224537037037041E-2</v>
      </c>
    </row>
    <row r="45" spans="1:12" s="38" customFormat="1" x14ac:dyDescent="0.25">
      <c r="A45" s="188">
        <f t="shared" si="9"/>
        <v>43800</v>
      </c>
      <c r="B45" s="145" t="s">
        <v>129</v>
      </c>
      <c r="C45" s="38" t="s">
        <v>139</v>
      </c>
      <c r="D45" s="95" t="s">
        <v>139</v>
      </c>
      <c r="E45" s="155">
        <f>IFERROR(INDEX(Raw!$H$6:$EZ$2076,MATCH($B45&amp;$D45&amp;$B$6,Raw!$A$6:$A$2076,0),MATCH(E$6,Raw!$H$5:$EZ$5,0)),"-")</f>
        <v>864</v>
      </c>
      <c r="F45" s="150"/>
      <c r="G45" s="155">
        <f>IFERROR(INDEX(Raw!$H$6:$EZ$2076,MATCH($B45&amp;$D45&amp;$B$6,Raw!$A$6:$A$2076,0),MATCH(G$6,Raw!$H$5:$EZ$5,0)),"-")</f>
        <v>744</v>
      </c>
      <c r="H45" s="324">
        <f t="shared" si="8"/>
        <v>0.86111111111111116</v>
      </c>
      <c r="I45" s="150"/>
      <c r="J45" s="155">
        <f>IFERROR(INDEX(Raw!$H$6:$EZ$2076,MATCH($B45&amp;$D45&amp;$B$6,Raw!$A$6:$A$2076,0),MATCH(J$6,Raw!$H$5:$EZ$5,0))/60/60,"-")</f>
        <v>450.34777777777776</v>
      </c>
      <c r="K45" s="195">
        <f>IFERROR(INDEX(Raw!$H$6:$EZ$2076,MATCH($B45&amp;$D45&amp;$B$6,Raw!$A$6:$A$2076,0),MATCH(K$6,Raw!$H$5:$EZ$5,0))/60/60/24,"-")</f>
        <v>2.1712962962962962E-2</v>
      </c>
      <c r="L45" s="203">
        <f>IFERROR(INDEX(Raw!$H$6:$EZ$2076,MATCH($B45&amp;$D45&amp;$B$6,Raw!$A$6:$A$2076,0),MATCH(L$6,Raw!$H$5:$EZ$5,0))/60/60/24,"-")</f>
        <v>4.3796296296296298E-2</v>
      </c>
    </row>
    <row r="46" spans="1:12" s="38" customFormat="1" ht="17.5" x14ac:dyDescent="0.35">
      <c r="A46" s="188">
        <f t="shared" si="9"/>
        <v>43831</v>
      </c>
      <c r="B46" s="145" t="s">
        <v>129</v>
      </c>
      <c r="C46" s="74" t="s">
        <v>140</v>
      </c>
      <c r="D46" s="99" t="s">
        <v>140</v>
      </c>
      <c r="E46" s="155">
        <f>IFERROR(INDEX(Raw!$H$6:$EZ$2076,MATCH($B46&amp;$D46&amp;$B$6,Raw!$A$6:$A$2076,0),MATCH(E$6,Raw!$H$5:$EZ$5,0)),"-")</f>
        <v>995</v>
      </c>
      <c r="F46" s="150"/>
      <c r="G46" s="155">
        <f>IFERROR(INDEX(Raw!$H$6:$EZ$2076,MATCH($B46&amp;$D46&amp;$B$6,Raw!$A$6:$A$2076,0),MATCH(G$6,Raw!$H$5:$EZ$5,0)),"-")</f>
        <v>887</v>
      </c>
      <c r="H46" s="324">
        <f t="shared" si="8"/>
        <v>0.89145728643216082</v>
      </c>
      <c r="I46" s="150"/>
      <c r="J46" s="155">
        <f>IFERROR(INDEX(Raw!$H$6:$EZ$2076,MATCH($B46&amp;$D46&amp;$B$6,Raw!$A$6:$A$2076,0),MATCH(J$6,Raw!$H$5:$EZ$5,0))/60/60,"-")</f>
        <v>409.47833333333335</v>
      </c>
      <c r="K46" s="195">
        <f>IFERROR(INDEX(Raw!$H$6:$EZ$2076,MATCH($B46&amp;$D46&amp;$B$6,Raw!$A$6:$A$2076,0),MATCH(K$6,Raw!$H$5:$EZ$5,0))/60/60/24,"-")</f>
        <v>1.7152777777777777E-2</v>
      </c>
      <c r="L46" s="203">
        <f>IFERROR(INDEX(Raw!$H$6:$EZ$2076,MATCH($B46&amp;$D46&amp;$B$6,Raw!$A$6:$A$2076,0),MATCH(L$6,Raw!$H$5:$EZ$5,0))/60/60/24,"-")</f>
        <v>3.5682870370370372E-2</v>
      </c>
    </row>
    <row r="47" spans="1:12" s="38" customFormat="1" x14ac:dyDescent="0.25">
      <c r="A47" s="188">
        <f t="shared" si="9"/>
        <v>43862</v>
      </c>
      <c r="B47" s="145" t="s">
        <v>129</v>
      </c>
      <c r="C47" s="38" t="s">
        <v>141</v>
      </c>
      <c r="D47" s="2" t="s">
        <v>141</v>
      </c>
      <c r="E47" s="155">
        <f>IFERROR(INDEX(Raw!$H$6:$EZ$2076,MATCH($B47&amp;$D47&amp;$B$6,Raw!$A$6:$A$2076,0),MATCH(E$6,Raw!$H$5:$EZ$5,0)),"-")</f>
        <v>924</v>
      </c>
      <c r="F47" s="150"/>
      <c r="G47" s="155">
        <f>IFERROR(INDEX(Raw!$H$6:$EZ$2076,MATCH($B47&amp;$D47&amp;$B$6,Raw!$A$6:$A$2076,0),MATCH(G$6,Raw!$H$5:$EZ$5,0)),"-")</f>
        <v>831</v>
      </c>
      <c r="H47" s="324">
        <f t="shared" si="8"/>
        <v>0.89935064935064934</v>
      </c>
      <c r="I47" s="150"/>
      <c r="J47" s="155">
        <f>IFERROR(INDEX(Raw!$H$6:$EZ$2076,MATCH($B47&amp;$D47&amp;$B$6,Raw!$A$6:$A$2076,0),MATCH(J$6,Raw!$H$5:$EZ$5,0))/60/60,"-")</f>
        <v>416.56111111111113</v>
      </c>
      <c r="K47" s="195">
        <f>IFERROR(INDEX(Raw!$H$6:$EZ$2076,MATCH($B47&amp;$D47&amp;$B$6,Raw!$A$6:$A$2076,0),MATCH(K$6,Raw!$H$5:$EZ$5,0))/60/60/24,"-")</f>
        <v>1.8784722222222223E-2</v>
      </c>
      <c r="L47" s="203">
        <f>IFERROR(INDEX(Raw!$H$6:$EZ$2076,MATCH($B47&amp;$D47&amp;$B$6,Raw!$A$6:$A$2076,0),MATCH(L$6,Raw!$H$5:$EZ$5,0))/60/60/24,"-")</f>
        <v>3.7835648148148153E-2</v>
      </c>
    </row>
    <row r="48" spans="1:12" s="38" customFormat="1" x14ac:dyDescent="0.25">
      <c r="A48" s="188">
        <f t="shared" si="9"/>
        <v>43891</v>
      </c>
      <c r="B48" s="145" t="s">
        <v>129</v>
      </c>
      <c r="C48" s="67" t="s">
        <v>142</v>
      </c>
      <c r="D48" s="95" t="s">
        <v>142</v>
      </c>
      <c r="E48" s="159">
        <f>IFERROR(INDEX(Raw!$H$6:$EZ$2076,MATCH($B48&amp;$D48&amp;$B$6,Raw!$A$6:$A$2076,0),MATCH(E$6,Raw!$H$5:$EZ$5,0)),"-")</f>
        <v>862</v>
      </c>
      <c r="F48" s="150"/>
      <c r="G48" s="159">
        <f>IFERROR(INDEX(Raw!$H$6:$EZ$2076,MATCH($B48&amp;$D48&amp;$B$6,Raw!$A$6:$A$2076,0),MATCH(G$6,Raw!$H$5:$EZ$5,0)),"-")</f>
        <v>765</v>
      </c>
      <c r="H48" s="249">
        <f t="shared" ref="H48:H59" si="10">IFERROR(G48/E48,"-")</f>
        <v>0.88747099767981441</v>
      </c>
      <c r="I48" s="150"/>
      <c r="J48" s="159">
        <f>IFERROR(INDEX(Raw!$H$6:$EZ$2076,MATCH($B48&amp;$D48&amp;$B$6,Raw!$A$6:$A$2076,0),MATCH(J$6,Raw!$H$5:$EZ$5,0))/60/60,"-")</f>
        <v>414.13361111111112</v>
      </c>
      <c r="K48" s="255">
        <f>IFERROR(INDEX(Raw!$H$6:$EZ$2076,MATCH($B48&amp;$D48&amp;$B$6,Raw!$A$6:$A$2076,0),MATCH(K$6,Raw!$H$5:$EZ$5,0))/60/60/24,"-")</f>
        <v>2.0023148148148148E-2</v>
      </c>
      <c r="L48" s="208">
        <f>IFERROR(INDEX(Raw!$H$6:$EZ$2076,MATCH($B48&amp;$D48&amp;$B$6,Raw!$A$6:$A$2076,0),MATCH(L$6,Raw!$H$5:$EZ$5,0))/60/60/24,"-")</f>
        <v>3.9710648148148148E-2</v>
      </c>
    </row>
    <row r="49" spans="1:12" ht="17.5" x14ac:dyDescent="0.35">
      <c r="A49" s="188">
        <f t="shared" si="9"/>
        <v>43922</v>
      </c>
      <c r="B49" s="146" t="s">
        <v>130</v>
      </c>
      <c r="C49" s="1" t="s">
        <v>143</v>
      </c>
      <c r="D49" s="99" t="s">
        <v>143</v>
      </c>
      <c r="E49" s="42">
        <f>IFERROR(INDEX(Raw!$H$6:$EZ$2076,MATCH($B49&amp;$D49&amp;$B$6,Raw!$A$6:$A$2076,0),MATCH(E$6,Raw!$H$5:$EZ$5,0)),"-")</f>
        <v>746</v>
      </c>
      <c r="F49" s="44"/>
      <c r="G49" s="42">
        <f>IFERROR(INDEX(Raw!$H$6:$EZ$2076,MATCH($B49&amp;$D49&amp;$B$6,Raw!$A$6:$A$2076,0),MATCH(G$6,Raw!$H$5:$EZ$5,0)),"-")</f>
        <v>675</v>
      </c>
      <c r="H49" s="324">
        <f t="shared" si="10"/>
        <v>0.9048257372654156</v>
      </c>
      <c r="I49" s="44"/>
      <c r="J49" s="42">
        <f>IFERROR(INDEX(Raw!$H$6:$EZ$2076,MATCH($B49&amp;$D49&amp;$B$6,Raw!$A$6:$A$2076,0),MATCH(J$6,Raw!$H$5:$EZ$5,0))/60/60,"-")</f>
        <v>227.99833333333333</v>
      </c>
      <c r="K49" s="196">
        <f>IFERROR(INDEX(Raw!$H$6:$EZ$2076,MATCH($B49&amp;$D49&amp;$B$6,Raw!$A$6:$A$2076,0),MATCH(K$6,Raw!$H$5:$EZ$5,0))/60/60/24,"-")</f>
        <v>1.2731481481481481E-2</v>
      </c>
      <c r="L49" s="202">
        <f>IFERROR(INDEX(Raw!$H$6:$EZ$2076,MATCH($B49&amp;$D49&amp;$B$6,Raw!$A$6:$A$2076,0),MATCH(L$6,Raw!$H$5:$EZ$5,0))/60/60/24,"-")</f>
        <v>2.5196759259259256E-2</v>
      </c>
    </row>
    <row r="50" spans="1:12" x14ac:dyDescent="0.25">
      <c r="A50" s="188">
        <f t="shared" si="9"/>
        <v>43952</v>
      </c>
      <c r="B50" s="145" t="s">
        <v>130</v>
      </c>
      <c r="C50" s="1" t="s">
        <v>144</v>
      </c>
      <c r="D50" s="2" t="s">
        <v>144</v>
      </c>
      <c r="E50" s="42">
        <f>IFERROR(INDEX(Raw!$H$6:$EZ$2076,MATCH($B50&amp;$D50&amp;$B$6,Raw!$A$6:$A$2076,0),MATCH(E$6,Raw!$H$5:$EZ$5,0)),"-")</f>
        <v>981</v>
      </c>
      <c r="F50" s="44"/>
      <c r="G50" s="42">
        <f>IFERROR(INDEX(Raw!$H$6:$EZ$2076,MATCH($B50&amp;$D50&amp;$B$6,Raw!$A$6:$A$2076,0),MATCH(G$6,Raw!$H$5:$EZ$5,0)),"-")</f>
        <v>884</v>
      </c>
      <c r="H50" s="324">
        <f t="shared" si="10"/>
        <v>0.90112130479102959</v>
      </c>
      <c r="I50" s="44"/>
      <c r="J50" s="42">
        <f>IFERROR(INDEX(Raw!$H$6:$EZ$2076,MATCH($B50&amp;$D50&amp;$B$6,Raw!$A$6:$A$2076,0),MATCH(J$6,Raw!$H$5:$EZ$5,0))/60/60,"-")</f>
        <v>273.82138888888886</v>
      </c>
      <c r="K50" s="196">
        <f>IFERROR(INDEX(Raw!$H$6:$EZ$2076,MATCH($B50&amp;$D50&amp;$B$6,Raw!$A$6:$A$2076,0),MATCH(K$6,Raw!$H$5:$EZ$5,0))/60/60/24,"-")</f>
        <v>1.1631944444444445E-2</v>
      </c>
      <c r="L50" s="202">
        <f>IFERROR(INDEX(Raw!$H$6:$EZ$2076,MATCH($B50&amp;$D50&amp;$B$6,Raw!$A$6:$A$2076,0),MATCH(L$6,Raw!$H$5:$EZ$5,0))/60/60/24,"-")</f>
        <v>2.3472222222222217E-2</v>
      </c>
    </row>
    <row r="51" spans="1:12" x14ac:dyDescent="0.25">
      <c r="A51" s="188">
        <f t="shared" si="9"/>
        <v>43983</v>
      </c>
      <c r="B51" s="145" t="s">
        <v>130</v>
      </c>
      <c r="C51" s="1" t="s">
        <v>145</v>
      </c>
      <c r="D51" s="95" t="s">
        <v>145</v>
      </c>
      <c r="E51" s="42">
        <f>IFERROR(INDEX(Raw!$H$6:$EZ$2076,MATCH($B51&amp;$D51&amp;$B$6,Raw!$A$6:$A$2076,0),MATCH(E$6,Raw!$H$5:$EZ$5,0)),"-")</f>
        <v>1088</v>
      </c>
      <c r="F51" s="44"/>
      <c r="G51" s="42">
        <f>IFERROR(INDEX(Raw!$H$6:$EZ$2076,MATCH($B51&amp;$D51&amp;$B$6,Raw!$A$6:$A$2076,0),MATCH(G$6,Raw!$H$5:$EZ$5,0)),"-")</f>
        <v>980</v>
      </c>
      <c r="H51" s="324">
        <f t="shared" si="10"/>
        <v>0.90073529411764708</v>
      </c>
      <c r="I51" s="44"/>
      <c r="J51" s="42">
        <f>IFERROR(INDEX(Raw!$H$6:$EZ$2076,MATCH($B51&amp;$D51&amp;$B$6,Raw!$A$6:$A$2076,0),MATCH(J$6,Raw!$H$5:$EZ$5,0))/60/60,"-")</f>
        <v>346.52722222222224</v>
      </c>
      <c r="K51" s="196">
        <f>IFERROR(INDEX(Raw!$H$6:$EZ$2076,MATCH($B51&amp;$D51&amp;$B$6,Raw!$A$6:$A$2076,0),MATCH(K$6,Raw!$H$5:$EZ$5,0))/60/60/24,"-")</f>
        <v>1.3275462962962963E-2</v>
      </c>
      <c r="L51" s="202">
        <f>IFERROR(INDEX(Raw!$H$6:$EZ$2076,MATCH($B51&amp;$D51&amp;$B$6,Raw!$A$6:$A$2076,0),MATCH(L$6,Raw!$H$5:$EZ$5,0))/60/60/24,"-")</f>
        <v>2.5567129629629634E-2</v>
      </c>
    </row>
    <row r="52" spans="1:12" ht="17.5" x14ac:dyDescent="0.35">
      <c r="A52" s="188">
        <f t="shared" si="9"/>
        <v>44013</v>
      </c>
      <c r="B52" s="145" t="s">
        <v>130</v>
      </c>
      <c r="C52" s="1" t="s">
        <v>146</v>
      </c>
      <c r="D52" s="99" t="s">
        <v>146</v>
      </c>
      <c r="E52" s="42">
        <f>IFERROR(INDEX(Raw!$H$6:$EZ$2076,MATCH($B52&amp;$D52&amp;$B$6,Raw!$A$6:$A$2076,0),MATCH(E$6,Raw!$H$5:$EZ$5,0)),"-")</f>
        <v>1223</v>
      </c>
      <c r="F52" s="44"/>
      <c r="G52" s="42">
        <f>IFERROR(INDEX(Raw!$H$6:$EZ$2076,MATCH($B52&amp;$D52&amp;$B$6,Raw!$A$6:$A$2076,0),MATCH(G$6,Raw!$H$5:$EZ$5,0)),"-")</f>
        <v>1126</v>
      </c>
      <c r="H52" s="324">
        <f t="shared" si="10"/>
        <v>0.92068683565004084</v>
      </c>
      <c r="I52" s="44"/>
      <c r="J52" s="42">
        <f>IFERROR(INDEX(Raw!$H$6:$EZ$2076,MATCH($B52&amp;$D52&amp;$B$6,Raw!$A$6:$A$2076,0),MATCH(J$6,Raw!$H$5:$EZ$5,0))/60/60,"-")</f>
        <v>411.31027777777774</v>
      </c>
      <c r="K52" s="196">
        <f>IFERROR(INDEX(Raw!$H$6:$EZ$2076,MATCH($B52&amp;$D52&amp;$B$6,Raw!$A$6:$A$2076,0),MATCH(K$6,Raw!$H$5:$EZ$5,0))/60/60/24,"-")</f>
        <v>1.4016203703703704E-2</v>
      </c>
      <c r="L52" s="202">
        <f>IFERROR(INDEX(Raw!$H$6:$EZ$2076,MATCH($B52&amp;$D52&amp;$B$6,Raw!$A$6:$A$2076,0),MATCH(L$6,Raw!$H$5:$EZ$5,0))/60/60/24,"-")</f>
        <v>2.8252314814814813E-2</v>
      </c>
    </row>
    <row r="53" spans="1:12" x14ac:dyDescent="0.25">
      <c r="A53" s="188">
        <f t="shared" si="9"/>
        <v>44044</v>
      </c>
      <c r="B53" s="145" t="s">
        <v>130</v>
      </c>
      <c r="C53" s="1" t="s">
        <v>135</v>
      </c>
      <c r="D53" s="2" t="s">
        <v>135</v>
      </c>
      <c r="E53" s="42">
        <f>IFERROR(INDEX(Raw!$H$6:$EZ$2076,MATCH($B53&amp;$D53&amp;$B$6,Raw!$A$6:$A$2076,0),MATCH(E$6,Raw!$H$5:$EZ$5,0)),"-")</f>
        <v>1172</v>
      </c>
      <c r="F53" s="44"/>
      <c r="G53" s="42">
        <f>IFERROR(INDEX(Raw!$H$6:$EZ$2076,MATCH($B53&amp;$D53&amp;$B$6,Raw!$A$6:$A$2076,0),MATCH(G$6,Raw!$H$5:$EZ$5,0)),"-")</f>
        <v>1068</v>
      </c>
      <c r="H53" s="324">
        <f t="shared" si="10"/>
        <v>0.9112627986348123</v>
      </c>
      <c r="I53" s="44"/>
      <c r="J53" s="42">
        <f>IFERROR(INDEX(Raw!$H$6:$EZ$2076,MATCH($B53&amp;$D53&amp;$B$6,Raw!$A$6:$A$2076,0),MATCH(J$6,Raw!$H$5:$EZ$5,0))/60/60,"-")</f>
        <v>483.8775</v>
      </c>
      <c r="K53" s="196">
        <f>IFERROR(INDEX(Raw!$H$6:$EZ$2076,MATCH($B53&amp;$D53&amp;$B$6,Raw!$A$6:$A$2076,0),MATCH(K$6,Raw!$H$5:$EZ$5,0))/60/60/24,"-")</f>
        <v>1.7199074074074071E-2</v>
      </c>
      <c r="L53" s="202">
        <f>IFERROR(INDEX(Raw!$H$6:$EZ$2076,MATCH($B53&amp;$D53&amp;$B$6,Raw!$A$6:$A$2076,0),MATCH(L$6,Raw!$H$5:$EZ$5,0))/60/60/24,"-")</f>
        <v>3.4837962962962959E-2</v>
      </c>
    </row>
    <row r="54" spans="1:12" x14ac:dyDescent="0.25">
      <c r="A54" s="188">
        <f t="shared" si="9"/>
        <v>44075</v>
      </c>
      <c r="B54" s="145" t="s">
        <v>130</v>
      </c>
      <c r="C54" s="1" t="s">
        <v>136</v>
      </c>
      <c r="D54" s="95" t="s">
        <v>136</v>
      </c>
      <c r="E54" s="42">
        <f>IFERROR(INDEX(Raw!$H$6:$EZ$2076,MATCH($B54&amp;$D54&amp;$B$6,Raw!$A$6:$A$2076,0),MATCH(E$6,Raw!$H$5:$EZ$5,0)),"-")</f>
        <v>1170</v>
      </c>
      <c r="F54" s="44"/>
      <c r="G54" s="42">
        <f>IFERROR(INDEX(Raw!$H$6:$EZ$2076,MATCH($B54&amp;$D54&amp;$B$6,Raw!$A$6:$A$2076,0),MATCH(G$6,Raw!$H$5:$EZ$5,0)),"-")</f>
        <v>1050</v>
      </c>
      <c r="H54" s="324">
        <f t="shared" si="10"/>
        <v>0.89743589743589747</v>
      </c>
      <c r="I54" s="44"/>
      <c r="J54" s="42">
        <f>IFERROR(INDEX(Raw!$H$6:$EZ$2076,MATCH($B54&amp;$D54&amp;$B$6,Raw!$A$6:$A$2076,0),MATCH(J$6,Raw!$H$5:$EZ$5,0))/60/60,"-")</f>
        <v>503.22361111111115</v>
      </c>
      <c r="K54" s="196">
        <f>IFERROR(INDEX(Raw!$H$6:$EZ$2076,MATCH($B54&amp;$D54&amp;$B$6,Raw!$A$6:$A$2076,0),MATCH(K$6,Raw!$H$5:$EZ$5,0))/60/60/24,"-")</f>
        <v>1.7916666666666668E-2</v>
      </c>
      <c r="L54" s="202">
        <f>IFERROR(INDEX(Raw!$H$6:$EZ$2076,MATCH($B54&amp;$D54&amp;$B$6,Raw!$A$6:$A$2076,0),MATCH(L$6,Raw!$H$5:$EZ$5,0))/60/60/24,"-")</f>
        <v>3.7835648148148153E-2</v>
      </c>
    </row>
    <row r="55" spans="1:12" ht="17.5" x14ac:dyDescent="0.35">
      <c r="A55" s="188">
        <f t="shared" si="9"/>
        <v>44105</v>
      </c>
      <c r="B55" s="145" t="s">
        <v>130</v>
      </c>
      <c r="C55" s="102" t="s">
        <v>137</v>
      </c>
      <c r="D55" s="99" t="s">
        <v>137</v>
      </c>
      <c r="E55" s="42">
        <f>IFERROR(INDEX(Raw!$H$6:$EZ$2076,MATCH($B55&amp;$D55&amp;$B$6,Raw!$A$6:$A$2076,0),MATCH(E$6,Raw!$H$5:$EZ$5,0)),"-")</f>
        <v>1069</v>
      </c>
      <c r="F55" s="44"/>
      <c r="G55" s="42">
        <f>IFERROR(INDEX(Raw!$H$6:$EZ$2076,MATCH($B55&amp;$D55&amp;$B$6,Raw!$A$6:$A$2076,0),MATCH(G$6,Raw!$H$5:$EZ$5,0)),"-")</f>
        <v>963</v>
      </c>
      <c r="H55" s="324">
        <f t="shared" si="10"/>
        <v>0.9008419083255379</v>
      </c>
      <c r="I55" s="44"/>
      <c r="J55" s="42">
        <f>IFERROR(INDEX(Raw!$H$6:$EZ$2076,MATCH($B55&amp;$D55&amp;$B$6,Raw!$A$6:$A$2076,0),MATCH(J$6,Raw!$H$5:$EZ$5,0))/60/60,"-")</f>
        <v>453.89722222222218</v>
      </c>
      <c r="K55" s="196">
        <f>IFERROR(INDEX(Raw!$H$6:$EZ$2076,MATCH($B55&amp;$D55&amp;$B$6,Raw!$A$6:$A$2076,0),MATCH(K$6,Raw!$H$5:$EZ$5,0))/60/60/24,"-")</f>
        <v>1.7696759259259259E-2</v>
      </c>
      <c r="L55" s="202">
        <f>IFERROR(INDEX(Raw!$H$6:$EZ$2076,MATCH($B55&amp;$D55&amp;$B$6,Raw!$A$6:$A$2076,0),MATCH(L$6,Raw!$H$5:$EZ$5,0))/60/60/24,"-")</f>
        <v>3.6574074074074071E-2</v>
      </c>
    </row>
    <row r="56" spans="1:12" x14ac:dyDescent="0.25">
      <c r="A56" s="188">
        <f t="shared" si="9"/>
        <v>44136</v>
      </c>
      <c r="B56" s="145" t="s">
        <v>130</v>
      </c>
      <c r="C56" s="1" t="s">
        <v>138</v>
      </c>
      <c r="D56" s="2" t="s">
        <v>138</v>
      </c>
      <c r="E56" s="42">
        <f>IFERROR(INDEX(Raw!$H$6:$EZ$2076,MATCH($B56&amp;$D56&amp;$B$6,Raw!$A$6:$A$2076,0),MATCH(E$6,Raw!$H$5:$EZ$5,0)),"-")</f>
        <v>952</v>
      </c>
      <c r="F56" s="44"/>
      <c r="G56" s="42">
        <f>IFERROR(INDEX(Raw!$H$6:$EZ$2076,MATCH($B56&amp;$D56&amp;$B$6,Raw!$A$6:$A$2076,0),MATCH(G$6,Raw!$H$5:$EZ$5,0)),"-")</f>
        <v>886</v>
      </c>
      <c r="H56" s="324">
        <f t="shared" si="10"/>
        <v>0.93067226890756305</v>
      </c>
      <c r="I56" s="44"/>
      <c r="J56" s="42">
        <f>IFERROR(INDEX(Raw!$H$6:$EZ$2076,MATCH($B56&amp;$D56&amp;$B$6,Raw!$A$6:$A$2076,0),MATCH(J$6,Raw!$H$5:$EZ$5,0))/60/60,"-")</f>
        <v>369.56861111111107</v>
      </c>
      <c r="K56" s="196">
        <f>IFERROR(INDEX(Raw!$H$6:$EZ$2076,MATCH($B56&amp;$D56&amp;$B$6,Raw!$A$6:$A$2076,0),MATCH(K$6,Raw!$H$5:$EZ$5,0))/60/60/24,"-")</f>
        <v>1.6180555555555556E-2</v>
      </c>
      <c r="L56" s="202">
        <f>IFERROR(INDEX(Raw!$H$6:$EZ$2076,MATCH($B56&amp;$D56&amp;$B$6,Raw!$A$6:$A$2076,0),MATCH(L$6,Raw!$H$5:$EZ$5,0))/60/60/24,"-")</f>
        <v>3.0694444444444444E-2</v>
      </c>
    </row>
    <row r="57" spans="1:12" x14ac:dyDescent="0.25">
      <c r="A57" s="188">
        <f t="shared" si="9"/>
        <v>44166</v>
      </c>
      <c r="B57" s="145" t="s">
        <v>130</v>
      </c>
      <c r="C57" s="1" t="s">
        <v>139</v>
      </c>
      <c r="D57" s="95" t="s">
        <v>139</v>
      </c>
      <c r="E57" s="42">
        <f>IFERROR(INDEX(Raw!$H$6:$EZ$2076,MATCH($B57&amp;$D57&amp;$B$6,Raw!$A$6:$A$2076,0),MATCH(E$6,Raw!$H$5:$EZ$5,0)),"-")</f>
        <v>836</v>
      </c>
      <c r="F57" s="44"/>
      <c r="G57" s="42">
        <f>IFERROR(INDEX(Raw!$H$6:$EZ$2076,MATCH($B57&amp;$D57&amp;$B$6,Raw!$A$6:$A$2076,0),MATCH(G$6,Raw!$H$5:$EZ$5,0)),"-")</f>
        <v>750</v>
      </c>
      <c r="H57" s="324">
        <f t="shared" si="10"/>
        <v>0.89712918660287078</v>
      </c>
      <c r="I57" s="44"/>
      <c r="J57" s="42">
        <f>IFERROR(INDEX(Raw!$H$6:$EZ$2076,MATCH($B57&amp;$D57&amp;$B$6,Raw!$A$6:$A$2076,0),MATCH(J$6,Raw!$H$5:$EZ$5,0))/60/60,"-")</f>
        <v>406.97472222222223</v>
      </c>
      <c r="K57" s="196">
        <f>IFERROR(INDEX(Raw!$H$6:$EZ$2076,MATCH($B57&amp;$D57&amp;$B$6,Raw!$A$6:$A$2076,0),MATCH(K$6,Raw!$H$5:$EZ$5,0))/60/60/24,"-")</f>
        <v>2.028935185185185E-2</v>
      </c>
      <c r="L57" s="202">
        <f>IFERROR(INDEX(Raw!$H$6:$EZ$2076,MATCH($B57&amp;$D57&amp;$B$6,Raw!$A$6:$A$2076,0),MATCH(L$6,Raw!$H$5:$EZ$5,0))/60/60/24,"-")</f>
        <v>4.4236111111111115E-2</v>
      </c>
    </row>
    <row r="58" spans="1:12" ht="17.5" x14ac:dyDescent="0.35">
      <c r="A58" s="188">
        <f t="shared" si="9"/>
        <v>44197</v>
      </c>
      <c r="B58" s="145" t="s">
        <v>130</v>
      </c>
      <c r="C58" s="1" t="s">
        <v>140</v>
      </c>
      <c r="D58" s="99" t="s">
        <v>140</v>
      </c>
      <c r="E58" s="42">
        <f>IFERROR(INDEX(Raw!$H$6:$EZ$2076,MATCH($B58&amp;$D58&amp;$B$6,Raw!$A$6:$A$2076,0),MATCH(E$6,Raw!$H$5:$EZ$5,0)),"-")</f>
        <v>896</v>
      </c>
      <c r="F58" s="44"/>
      <c r="G58" s="42">
        <f>IFERROR(INDEX(Raw!$H$6:$EZ$2076,MATCH($B58&amp;$D58&amp;$B$6,Raw!$A$6:$A$2076,0),MATCH(G$6,Raw!$H$5:$EZ$5,0)),"-")</f>
        <v>818</v>
      </c>
      <c r="H58" s="324">
        <f t="shared" si="10"/>
        <v>0.9129464285714286</v>
      </c>
      <c r="I58" s="44"/>
      <c r="J58" s="42">
        <f>IFERROR(INDEX(Raw!$H$6:$EZ$2076,MATCH($B58&amp;$D58&amp;$B$6,Raw!$A$6:$A$2076,0),MATCH(J$6,Raw!$H$5:$EZ$5,0))/60/60,"-")</f>
        <v>411.99277777777775</v>
      </c>
      <c r="K58" s="196">
        <f>IFERROR(INDEX(Raw!$H$6:$EZ$2076,MATCH($B58&amp;$D58&amp;$B$6,Raw!$A$6:$A$2076,0),MATCH(K$6,Raw!$H$5:$EZ$5,0))/60/60/24,"-")</f>
        <v>1.9155092592592592E-2</v>
      </c>
      <c r="L58" s="202">
        <f>IFERROR(INDEX(Raw!$H$6:$EZ$2076,MATCH($B58&amp;$D58&amp;$B$6,Raw!$A$6:$A$2076,0),MATCH(L$6,Raw!$H$5:$EZ$5,0))/60/60/24,"-")</f>
        <v>4.0509259259259259E-2</v>
      </c>
    </row>
    <row r="59" spans="1:12" x14ac:dyDescent="0.25">
      <c r="A59" s="188">
        <f t="shared" si="9"/>
        <v>44228</v>
      </c>
      <c r="B59" s="145" t="s">
        <v>130</v>
      </c>
      <c r="C59" s="1" t="s">
        <v>141</v>
      </c>
      <c r="D59" s="2" t="s">
        <v>141</v>
      </c>
      <c r="E59" s="42">
        <f>IFERROR(INDEX(Raw!$H$6:$EZ$2076,MATCH($B59&amp;$D59&amp;$B$6,Raw!$A$6:$A$2076,0),MATCH(E$6,Raw!$H$5:$EZ$5,0)),"-")</f>
        <v>881</v>
      </c>
      <c r="F59" s="44"/>
      <c r="G59" s="42">
        <f>IFERROR(INDEX(Raw!$H$6:$EZ$2076,MATCH($B59&amp;$D59&amp;$B$6,Raw!$A$6:$A$2076,0),MATCH(G$6,Raw!$H$5:$EZ$5,0)),"-")</f>
        <v>812</v>
      </c>
      <c r="H59" s="324">
        <f t="shared" si="10"/>
        <v>0.92167990919409759</v>
      </c>
      <c r="I59" s="44"/>
      <c r="J59" s="42">
        <f>IFERROR(INDEX(Raw!$H$6:$EZ$2076,MATCH($B59&amp;$D59&amp;$B$6,Raw!$A$6:$A$2076,0),MATCH(J$6,Raw!$H$5:$EZ$5,0))/60/60,"-")</f>
        <v>285.98166666666668</v>
      </c>
      <c r="K59" s="196">
        <f>IFERROR(INDEX(Raw!$H$6:$EZ$2076,MATCH($B59&amp;$D59&amp;$B$6,Raw!$A$6:$A$2076,0),MATCH(K$6,Raw!$H$5:$EZ$5,0))/60/60/24,"-")</f>
        <v>1.3530092592592594E-2</v>
      </c>
      <c r="L59" s="202">
        <f>IFERROR(INDEX(Raw!$H$6:$EZ$2076,MATCH($B59&amp;$D59&amp;$B$6,Raw!$A$6:$A$2076,0),MATCH(L$6,Raw!$H$5:$EZ$5,0))/60/60/24,"-")</f>
        <v>2.6921296296296294E-2</v>
      </c>
    </row>
    <row r="60" spans="1:12" collapsed="1" x14ac:dyDescent="0.25">
      <c r="A60" s="188">
        <f t="shared" si="9"/>
        <v>44256</v>
      </c>
      <c r="B60" s="145" t="str">
        <f>IF($D60="April",LEFT($B59,4)+1&amp;"-"&amp;RIGHT($B59,2)+1,$B59)</f>
        <v>2020-21</v>
      </c>
      <c r="C60" s="12" t="s">
        <v>142</v>
      </c>
      <c r="D60" s="95" t="s">
        <v>142</v>
      </c>
      <c r="E60" s="43">
        <f>IFERROR(INDEX(Raw!$H$6:$EZ$2076,MATCH($B60&amp;$D60&amp;$B$6,Raw!$A$6:$A$2076,0),MATCH(E$6,Raw!$H$5:$EZ$5,0)),"-")</f>
        <v>1040</v>
      </c>
      <c r="F60" s="44"/>
      <c r="G60" s="43">
        <f>IFERROR(INDEX(Raw!$H$6:$EZ$2076,MATCH($B60&amp;$D60&amp;$B$6,Raw!$A$6:$A$2076,0),MATCH(G$6,Raw!$H$5:$EZ$5,0)),"-")</f>
        <v>954</v>
      </c>
      <c r="H60" s="249">
        <f t="shared" si="8"/>
        <v>0.91730769230769227</v>
      </c>
      <c r="I60" s="44"/>
      <c r="J60" s="43">
        <f>IFERROR(INDEX(Raw!$H$6:$EZ$2076,MATCH($B60&amp;$D60&amp;$B$6,Raw!$A$6:$A$2076,0),MATCH(J$6,Raw!$H$5:$EZ$5,0))/60/60,"-")</f>
        <v>372.46916666666669</v>
      </c>
      <c r="K60" s="197">
        <f>IFERROR(INDEX(Raw!$H$6:$EZ$2076,MATCH($B60&amp;$D60&amp;$B$6,Raw!$A$6:$A$2076,0),MATCH(K$6,Raw!$H$5:$EZ$5,0))/60/60/24,"-")</f>
        <v>1.4918981481481483E-2</v>
      </c>
      <c r="L60" s="206">
        <f>IFERROR(INDEX(Raw!$H$6:$EZ$2076,MATCH($B60&amp;$D60&amp;$B$6,Raw!$A$6:$A$2076,0),MATCH(L$6,Raw!$H$5:$EZ$5,0))/60/60/24,"-")</f>
        <v>2.9652777777777778E-2</v>
      </c>
    </row>
    <row r="61" spans="1:12" ht="17.5" x14ac:dyDescent="0.35">
      <c r="A61" s="188">
        <f t="shared" si="9"/>
        <v>44287</v>
      </c>
      <c r="B61" s="146" t="s">
        <v>131</v>
      </c>
      <c r="C61" s="1" t="s">
        <v>143</v>
      </c>
      <c r="D61" s="99" t="s">
        <v>143</v>
      </c>
      <c r="E61" s="42">
        <f>IFERROR(INDEX(Raw!$H$6:$EZ$2076,MATCH($B61&amp;$D61&amp;$B$6,Raw!$A$6:$A$2076,0),MATCH(E$6,Raw!$H$5:$EZ$5,0)),"-")</f>
        <v>990</v>
      </c>
      <c r="F61" s="44"/>
      <c r="G61" s="42">
        <f>IFERROR(INDEX(Raw!$H$6:$EZ$2076,MATCH($B61&amp;$D61&amp;$B$6,Raw!$A$6:$A$2076,0),MATCH(G$6,Raw!$H$5:$EZ$5,0)),"-")</f>
        <v>911</v>
      </c>
      <c r="H61" s="324">
        <f t="shared" ref="H61:H72" si="11">IFERROR(G61/E61,"-")</f>
        <v>0.92020202020202024</v>
      </c>
      <c r="I61" s="44"/>
      <c r="J61" s="42">
        <f>IFERROR(INDEX(Raw!$H$6:$EZ$2076,MATCH($B61&amp;$D61&amp;$B$6,Raw!$A$6:$A$2076,0),MATCH(J$6,Raw!$H$5:$EZ$5,0))/60/60,"-")</f>
        <v>428.2186111111111</v>
      </c>
      <c r="K61" s="196">
        <f>IFERROR(INDEX(Raw!$H$6:$EZ$2076,MATCH($B61&amp;$D61&amp;$B$6,Raw!$A$6:$A$2076,0),MATCH(K$6,Raw!$H$5:$EZ$5,0))/60/60/24,"-")</f>
        <v>1.8020833333333333E-2</v>
      </c>
      <c r="L61" s="202">
        <f>IFERROR(INDEX(Raw!$H$6:$EZ$2076,MATCH($B61&amp;$D61&amp;$B$6,Raw!$A$6:$A$2076,0),MATCH(L$6,Raw!$H$5:$EZ$5,0))/60/60/24,"-")</f>
        <v>3.6574074074074071E-2</v>
      </c>
    </row>
    <row r="62" spans="1:12" x14ac:dyDescent="0.25">
      <c r="A62" s="188">
        <f t="shared" si="9"/>
        <v>44317</v>
      </c>
      <c r="B62" s="145" t="s">
        <v>131</v>
      </c>
      <c r="C62" s="1" t="s">
        <v>144</v>
      </c>
      <c r="D62" s="2" t="s">
        <v>144</v>
      </c>
      <c r="E62" s="42">
        <f>IFERROR(INDEX(Raw!$H$6:$EZ$2076,MATCH($B62&amp;$D62&amp;$B$6,Raw!$A$6:$A$2076,0),MATCH(E$6,Raw!$H$5:$EZ$5,0)),"-")</f>
        <v>1166</v>
      </c>
      <c r="F62" s="44"/>
      <c r="G62" s="42">
        <f>IFERROR(INDEX(Raw!$H$6:$EZ$2076,MATCH($B62&amp;$D62&amp;$B$6,Raw!$A$6:$A$2076,0),MATCH(G$6,Raw!$H$5:$EZ$5,0)),"-")</f>
        <v>1057</v>
      </c>
      <c r="H62" s="324">
        <f t="shared" si="11"/>
        <v>0.90651801029159518</v>
      </c>
      <c r="I62" s="44"/>
      <c r="J62" s="42">
        <f>IFERROR(INDEX(Raw!$H$6:$EZ$2076,MATCH($B62&amp;$D62&amp;$B$6,Raw!$A$6:$A$2076,0),MATCH(J$6,Raw!$H$5:$EZ$5,0))/60/60,"-")</f>
        <v>546.86138888888888</v>
      </c>
      <c r="K62" s="196">
        <f>IFERROR(INDEX(Raw!$H$6:$EZ$2076,MATCH($B62&amp;$D62&amp;$B$6,Raw!$A$6:$A$2076,0),MATCH(K$6,Raw!$H$5:$EZ$5,0))/60/60/24,"-")</f>
        <v>1.9537037037037037E-2</v>
      </c>
      <c r="L62" s="202">
        <f>IFERROR(INDEX(Raw!$H$6:$EZ$2076,MATCH($B62&amp;$D62&amp;$B$6,Raw!$A$6:$A$2076,0),MATCH(L$6,Raw!$H$5:$EZ$5,0))/60/60/24,"-")</f>
        <v>4.0219907407407406E-2</v>
      </c>
    </row>
    <row r="63" spans="1:12" x14ac:dyDescent="0.25">
      <c r="A63" s="188">
        <f t="shared" si="9"/>
        <v>44348</v>
      </c>
      <c r="B63" s="145" t="s">
        <v>131</v>
      </c>
      <c r="C63" s="1" t="s">
        <v>145</v>
      </c>
      <c r="D63" s="95" t="s">
        <v>145</v>
      </c>
      <c r="E63" s="42">
        <f>IFERROR(INDEX(Raw!$H$6:$EZ$2076,MATCH($B63&amp;$D63&amp;$B$6,Raw!$A$6:$A$2076,0),MATCH(E$6,Raw!$H$5:$EZ$5,0)),"-")</f>
        <v>1204</v>
      </c>
      <c r="F63" s="44"/>
      <c r="G63" s="42">
        <f>IFERROR(INDEX(Raw!$H$6:$EZ$2076,MATCH($B63&amp;$D63&amp;$B$6,Raw!$A$6:$A$2076,0),MATCH(G$6,Raw!$H$5:$EZ$5,0)),"-")</f>
        <v>1081</v>
      </c>
      <c r="H63" s="324">
        <f t="shared" si="11"/>
        <v>0.89784053156146182</v>
      </c>
      <c r="I63" s="44"/>
      <c r="J63" s="42">
        <f>IFERROR(INDEX(Raw!$H$6:$EZ$2076,MATCH($B63&amp;$D63&amp;$B$6,Raw!$A$6:$A$2076,0),MATCH(J$6,Raw!$H$5:$EZ$5,0))/60/60,"-")</f>
        <v>643.04194444444454</v>
      </c>
      <c r="K63" s="196">
        <f>IFERROR(INDEX(Raw!$H$6:$EZ$2076,MATCH($B63&amp;$D63&amp;$B$6,Raw!$A$6:$A$2076,0),MATCH(K$6,Raw!$H$5:$EZ$5,0))/60/60/24,"-")</f>
        <v>2.225694444444444E-2</v>
      </c>
      <c r="L63" s="202">
        <f>IFERROR(INDEX(Raw!$H$6:$EZ$2076,MATCH($B63&amp;$D63&amp;$B$6,Raw!$A$6:$A$2076,0),MATCH(L$6,Raw!$H$5:$EZ$5,0))/60/60/24,"-")</f>
        <v>4.5428240740740748E-2</v>
      </c>
    </row>
    <row r="64" spans="1:12" ht="17.5" x14ac:dyDescent="0.35">
      <c r="A64" s="188">
        <f t="shared" si="9"/>
        <v>44378</v>
      </c>
      <c r="B64" s="145" t="s">
        <v>131</v>
      </c>
      <c r="C64" s="1" t="s">
        <v>146</v>
      </c>
      <c r="D64" s="99" t="s">
        <v>146</v>
      </c>
      <c r="E64" s="42">
        <f>IFERROR(INDEX(Raw!$H$6:$EZ$2076,MATCH($B64&amp;$D64&amp;$B$6,Raw!$A$6:$A$2076,0),MATCH(E$6,Raw!$H$5:$EZ$5,0)),"-")</f>
        <v>1070</v>
      </c>
      <c r="F64" s="44"/>
      <c r="G64" s="42">
        <f>IFERROR(INDEX(Raw!$H$6:$EZ$2076,MATCH($B64&amp;$D64&amp;$B$6,Raw!$A$6:$A$2076,0),MATCH(G$6,Raw!$H$5:$EZ$5,0)),"-")</f>
        <v>934</v>
      </c>
      <c r="H64" s="324">
        <f t="shared" si="11"/>
        <v>0.87289719626168227</v>
      </c>
      <c r="I64" s="44"/>
      <c r="J64" s="42">
        <f>IFERROR(INDEX(Raw!$H$6:$EZ$2076,MATCH($B64&amp;$D64&amp;$B$6,Raw!$A$6:$A$2076,0),MATCH(J$6,Raw!$H$5:$EZ$5,0))/60/60,"-")</f>
        <v>707.35111111111109</v>
      </c>
      <c r="K64" s="196">
        <f>IFERROR(INDEX(Raw!$H$6:$EZ$2076,MATCH($B64&amp;$D64&amp;$B$6,Raw!$A$6:$A$2076,0),MATCH(K$6,Raw!$H$5:$EZ$5,0))/60/60/24,"-")</f>
        <v>2.7546296296296294E-2</v>
      </c>
      <c r="L64" s="202">
        <f>IFERROR(INDEX(Raw!$H$6:$EZ$2076,MATCH($B64&amp;$D64&amp;$B$6,Raw!$A$6:$A$2076,0),MATCH(L$6,Raw!$H$5:$EZ$5,0))/60/60/24,"-")</f>
        <v>5.7777777777777782E-2</v>
      </c>
    </row>
    <row r="65" spans="1:12" x14ac:dyDescent="0.25">
      <c r="A65" s="188">
        <f t="shared" si="9"/>
        <v>44409</v>
      </c>
      <c r="B65" s="145" t="s">
        <v>131</v>
      </c>
      <c r="C65" s="102" t="s">
        <v>135</v>
      </c>
      <c r="D65" s="2" t="s">
        <v>135</v>
      </c>
      <c r="E65" s="42">
        <f>IFERROR(INDEX(Raw!$H$6:$EZ$2076,MATCH($B65&amp;$D65&amp;$B$6,Raw!$A$6:$A$2076,0),MATCH(E$6,Raw!$H$5:$EZ$5,0)),"-")</f>
        <v>1041</v>
      </c>
      <c r="F65" s="44"/>
      <c r="G65" s="42">
        <f>IFERROR(INDEX(Raw!$H$6:$EZ$2076,MATCH($B65&amp;$D65&amp;$B$6,Raw!$A$6:$A$2076,0),MATCH(G$6,Raw!$H$5:$EZ$5,0)),"-")</f>
        <v>926</v>
      </c>
      <c r="H65" s="324">
        <f t="shared" si="11"/>
        <v>0.88952929875120079</v>
      </c>
      <c r="I65" s="44"/>
      <c r="J65" s="42">
        <f>IFERROR(INDEX(Raw!$H$6:$EZ$2076,MATCH($B65&amp;$D65&amp;$B$6,Raw!$A$6:$A$2076,0),MATCH(J$6,Raw!$H$5:$EZ$5,0))/60/60,"-")</f>
        <v>658.05388888888888</v>
      </c>
      <c r="K65" s="196">
        <f>IFERROR(INDEX(Raw!$H$6:$EZ$2076,MATCH($B65&amp;$D65&amp;$B$6,Raw!$A$6:$A$2076,0),MATCH(K$6,Raw!$H$5:$EZ$5,0))/60/60/24,"-")</f>
        <v>2.6342592592592588E-2</v>
      </c>
      <c r="L65" s="202">
        <f>IFERROR(INDEX(Raw!$H$6:$EZ$2076,MATCH($B65&amp;$D65&amp;$B$6,Raw!$A$6:$A$2076,0),MATCH(L$6,Raw!$H$5:$EZ$5,0))/60/60/24,"-")</f>
        <v>5.3634259259259263E-2</v>
      </c>
    </row>
    <row r="66" spans="1:12" x14ac:dyDescent="0.25">
      <c r="A66" s="188">
        <f t="shared" si="9"/>
        <v>44440</v>
      </c>
      <c r="B66" s="145" t="s">
        <v>131</v>
      </c>
      <c r="C66" s="1" t="s">
        <v>136</v>
      </c>
      <c r="D66" s="95" t="s">
        <v>136</v>
      </c>
      <c r="E66" s="42">
        <f>IFERROR(INDEX(Raw!$H$6:$EZ$2076,MATCH($B66&amp;$D66&amp;$B$6,Raw!$A$6:$A$2076,0),MATCH(E$6,Raw!$H$5:$EZ$5,0)),"-")</f>
        <v>874</v>
      </c>
      <c r="F66" s="44"/>
      <c r="G66" s="42">
        <f>IFERROR(INDEX(Raw!$H$6:$EZ$2076,MATCH($B66&amp;$D66&amp;$B$6,Raw!$A$6:$A$2076,0),MATCH(G$6,Raw!$H$5:$EZ$5,0)),"-")</f>
        <v>729</v>
      </c>
      <c r="H66" s="324">
        <f t="shared" si="11"/>
        <v>0.83409610983981697</v>
      </c>
      <c r="I66" s="44"/>
      <c r="J66" s="42">
        <f>IFERROR(INDEX(Raw!$H$6:$EZ$2076,MATCH($B66&amp;$D66&amp;$B$6,Raw!$A$6:$A$2076,0),MATCH(J$6,Raw!$H$5:$EZ$5,0))/60/60,"-")</f>
        <v>586.89166666666665</v>
      </c>
      <c r="K66" s="196">
        <f>IFERROR(INDEX(Raw!$H$6:$EZ$2076,MATCH($B66&amp;$D66&amp;$B$6,Raw!$A$6:$A$2076,0),MATCH(K$6,Raw!$H$5:$EZ$5,0))/60/60/24,"-")</f>
        <v>2.7974537037037034E-2</v>
      </c>
      <c r="L66" s="202">
        <f>IFERROR(INDEX(Raw!$H$6:$EZ$2076,MATCH($B66&amp;$D66&amp;$B$6,Raw!$A$6:$A$2076,0),MATCH(L$6,Raw!$H$5:$EZ$5,0))/60/60/24,"-")</f>
        <v>5.8368055555555555E-2</v>
      </c>
    </row>
    <row r="67" spans="1:12" ht="17.5" x14ac:dyDescent="0.35">
      <c r="A67" s="188">
        <f t="shared" si="9"/>
        <v>44470</v>
      </c>
      <c r="B67" s="145" t="s">
        <v>131</v>
      </c>
      <c r="C67" s="1" t="s">
        <v>137</v>
      </c>
      <c r="D67" s="99" t="s">
        <v>137</v>
      </c>
      <c r="E67" s="42">
        <f>IFERROR(INDEX(Raw!$H$6:$EZ$2076,MATCH($B67&amp;$D67&amp;$B$6,Raw!$A$6:$A$2076,0),MATCH(E$6,Raw!$H$5:$EZ$5,0)),"-")</f>
        <v>828</v>
      </c>
      <c r="F67" s="44"/>
      <c r="G67" s="42">
        <f>IFERROR(INDEX(Raw!$H$6:$EZ$2076,MATCH($B67&amp;$D67&amp;$B$6,Raw!$A$6:$A$2076,0),MATCH(G$6,Raw!$H$5:$EZ$5,0)),"-")</f>
        <v>688</v>
      </c>
      <c r="H67" s="324">
        <f t="shared" si="11"/>
        <v>0.83091787439613529</v>
      </c>
      <c r="I67" s="44"/>
      <c r="J67" s="42">
        <f>IFERROR(INDEX(Raw!$H$6:$EZ$2076,MATCH($B67&amp;$D67&amp;$B$6,Raw!$A$6:$A$2076,0),MATCH(J$6,Raw!$H$5:$EZ$5,0))/60/60,"-")</f>
        <v>678.4083333333333</v>
      </c>
      <c r="K67" s="196">
        <f>IFERROR(INDEX(Raw!$H$6:$EZ$2076,MATCH($B67&amp;$D67&amp;$B$6,Raw!$A$6:$A$2076,0),MATCH(K$6,Raw!$H$5:$EZ$5,0))/60/60/24,"-")</f>
        <v>3.4143518518518517E-2</v>
      </c>
      <c r="L67" s="202">
        <f>IFERROR(INDEX(Raw!$H$6:$EZ$2076,MATCH($B67&amp;$D67&amp;$B$6,Raw!$A$6:$A$2076,0),MATCH(L$6,Raw!$H$5:$EZ$5,0))/60/60/24,"-")</f>
        <v>7.5601851851851851E-2</v>
      </c>
    </row>
    <row r="68" spans="1:12" x14ac:dyDescent="0.25">
      <c r="A68" s="188">
        <f t="shared" si="9"/>
        <v>44501</v>
      </c>
      <c r="B68" s="145" t="s">
        <v>131</v>
      </c>
      <c r="C68" s="1" t="s">
        <v>138</v>
      </c>
      <c r="D68" s="2" t="s">
        <v>138</v>
      </c>
      <c r="E68" s="42">
        <f>IFERROR(INDEX(Raw!$H$6:$EZ$2076,MATCH($B68&amp;$D68&amp;$B$6,Raw!$A$6:$A$2076,0),MATCH(E$6,Raw!$H$5:$EZ$5,0)),"-")</f>
        <v>888</v>
      </c>
      <c r="F68" s="44"/>
      <c r="G68" s="42">
        <f>IFERROR(INDEX(Raw!$H$6:$EZ$2076,MATCH($B68&amp;$D68&amp;$B$6,Raw!$A$6:$A$2076,0),MATCH(G$6,Raw!$H$5:$EZ$5,0)),"-")</f>
        <v>739</v>
      </c>
      <c r="H68" s="324">
        <f t="shared" si="11"/>
        <v>0.8322072072072072</v>
      </c>
      <c r="I68" s="44"/>
      <c r="J68" s="42">
        <f>IFERROR(INDEX(Raw!$H$6:$EZ$2076,MATCH($B68&amp;$D68&amp;$B$6,Raw!$A$6:$A$2076,0),MATCH(J$6,Raw!$H$5:$EZ$5,0))/60/60,"-")</f>
        <v>618.22722222222217</v>
      </c>
      <c r="K68" s="196">
        <f>IFERROR(INDEX(Raw!$H$6:$EZ$2076,MATCH($B68&amp;$D68&amp;$B$6,Raw!$A$6:$A$2076,0),MATCH(K$6,Raw!$H$5:$EZ$5,0))/60/60/24,"-")</f>
        <v>2.900462962962963E-2</v>
      </c>
      <c r="L68" s="202">
        <f>IFERROR(INDEX(Raw!$H$6:$EZ$2076,MATCH($B68&amp;$D68&amp;$B$6,Raw!$A$6:$A$2076,0),MATCH(L$6,Raw!$H$5:$EZ$5,0))/60/60/24,"-")</f>
        <v>6.2557870370370375E-2</v>
      </c>
    </row>
    <row r="69" spans="1:12" x14ac:dyDescent="0.25">
      <c r="A69" s="188">
        <f t="shared" si="9"/>
        <v>44531</v>
      </c>
      <c r="B69" s="145" t="s">
        <v>131</v>
      </c>
      <c r="C69" s="1" t="s">
        <v>139</v>
      </c>
      <c r="D69" s="95" t="s">
        <v>139</v>
      </c>
      <c r="E69" s="42">
        <f>IFERROR(INDEX(Raw!$H$6:$EZ$2076,MATCH($B69&amp;$D69&amp;$B$6,Raw!$A$6:$A$2076,0),MATCH(E$6,Raw!$H$5:$EZ$5,0)),"-")</f>
        <v>754</v>
      </c>
      <c r="F69" s="44"/>
      <c r="G69" s="42">
        <f>IFERROR(INDEX(Raw!$H$6:$EZ$2076,MATCH($B69&amp;$D69&amp;$B$6,Raw!$A$6:$A$2076,0),MATCH(G$6,Raw!$H$5:$EZ$5,0)),"-")</f>
        <v>633</v>
      </c>
      <c r="H69" s="324">
        <f t="shared" si="11"/>
        <v>0.83952254641909818</v>
      </c>
      <c r="I69" s="44"/>
      <c r="J69" s="42">
        <f>IFERROR(INDEX(Raw!$H$6:$EZ$2076,MATCH($B69&amp;$D69&amp;$B$6,Raw!$A$6:$A$2076,0),MATCH(J$6,Raw!$H$5:$EZ$5,0))/60/60,"-")</f>
        <v>577.29694444444442</v>
      </c>
      <c r="K69" s="196">
        <f>IFERROR(INDEX(Raw!$H$6:$EZ$2076,MATCH($B69&amp;$D69&amp;$B$6,Raw!$A$6:$A$2076,0),MATCH(K$6,Raw!$H$5:$EZ$5,0))/60/60/24,"-")</f>
        <v>3.1898148148148148E-2</v>
      </c>
      <c r="L69" s="202">
        <f>IFERROR(INDEX(Raw!$H$6:$EZ$2076,MATCH($B69&amp;$D69&amp;$B$6,Raw!$A$6:$A$2076,0),MATCH(L$6,Raw!$H$5:$EZ$5,0))/60/60/24,"-")</f>
        <v>6.9872685185185177E-2</v>
      </c>
    </row>
    <row r="70" spans="1:12" ht="17.5" x14ac:dyDescent="0.35">
      <c r="A70" s="188">
        <f t="shared" si="9"/>
        <v>44562</v>
      </c>
      <c r="B70" s="145" t="s">
        <v>131</v>
      </c>
      <c r="C70" s="1" t="s">
        <v>140</v>
      </c>
      <c r="D70" s="99" t="s">
        <v>140</v>
      </c>
      <c r="E70" s="42">
        <f>IFERROR(INDEX(Raw!$H$6:$EZ$2076,MATCH($B70&amp;$D70&amp;$B$6,Raw!$A$6:$A$2076,0),MATCH(E$6,Raw!$H$5:$EZ$5,0)),"-")</f>
        <v>872</v>
      </c>
      <c r="F70" s="44"/>
      <c r="G70" s="42">
        <f>IFERROR(INDEX(Raw!$H$6:$EZ$2076,MATCH($B70&amp;$D70&amp;$B$6,Raw!$A$6:$A$2076,0),MATCH(G$6,Raw!$H$5:$EZ$5,0)),"-")</f>
        <v>767</v>
      </c>
      <c r="H70" s="324">
        <f t="shared" si="11"/>
        <v>0.87958715596330272</v>
      </c>
      <c r="I70" s="44"/>
      <c r="J70" s="42">
        <f>IFERROR(INDEX(Raw!$H$6:$EZ$2076,MATCH($B70&amp;$D70&amp;$B$6,Raw!$A$6:$A$2076,0),MATCH(J$6,Raw!$H$5:$EZ$5,0))/60/60,"-")</f>
        <v>513.80388888888888</v>
      </c>
      <c r="K70" s="196">
        <f>IFERROR(INDEX(Raw!$H$6:$EZ$2076,MATCH($B70&amp;$D70&amp;$B$6,Raw!$A$6:$A$2076,0),MATCH(K$6,Raw!$H$5:$EZ$5,0))/60/60/24,"-")</f>
        <v>2.4548611111111115E-2</v>
      </c>
      <c r="L70" s="202">
        <f>IFERROR(INDEX(Raw!$H$6:$EZ$2076,MATCH($B70&amp;$D70&amp;$B$6,Raw!$A$6:$A$2076,0),MATCH(L$6,Raw!$H$5:$EZ$5,0))/60/60/24,"-")</f>
        <v>5.0520833333333327E-2</v>
      </c>
    </row>
    <row r="71" spans="1:12" x14ac:dyDescent="0.25">
      <c r="A71" s="188">
        <f t="shared" si="9"/>
        <v>44593</v>
      </c>
      <c r="B71" s="145" t="s">
        <v>131</v>
      </c>
      <c r="C71" s="1" t="s">
        <v>141</v>
      </c>
      <c r="D71" s="2" t="s">
        <v>141</v>
      </c>
      <c r="E71" s="42">
        <f>IFERROR(INDEX(Raw!$H$6:$EZ$2076,MATCH($B71&amp;$D71&amp;$B$6,Raw!$A$6:$A$2076,0),MATCH(E$6,Raw!$H$5:$EZ$5,0)),"-")</f>
        <v>756</v>
      </c>
      <c r="F71" s="44"/>
      <c r="G71" s="42">
        <f>IFERROR(INDEX(Raw!$H$6:$EZ$2076,MATCH($B71&amp;$D71&amp;$B$6,Raw!$A$6:$A$2076,0),MATCH(G$6,Raw!$H$5:$EZ$5,0)),"-")</f>
        <v>627</v>
      </c>
      <c r="H71" s="324">
        <f t="shared" si="11"/>
        <v>0.82936507936507942</v>
      </c>
      <c r="I71" s="44"/>
      <c r="J71" s="42">
        <f>IFERROR(INDEX(Raw!$H$6:$EZ$2076,MATCH($B71&amp;$D71&amp;$B$6,Raw!$A$6:$A$2076,0),MATCH(J$6,Raw!$H$5:$EZ$5,0))/60/60,"-")</f>
        <v>507.10527777777776</v>
      </c>
      <c r="K71" s="196">
        <f>IFERROR(INDEX(Raw!$H$6:$EZ$2076,MATCH($B71&amp;$D71&amp;$B$6,Raw!$A$6:$A$2076,0),MATCH(K$6,Raw!$H$5:$EZ$5,0))/60/60/24,"-")</f>
        <v>2.7951388888888887E-2</v>
      </c>
      <c r="L71" s="202">
        <f>IFERROR(INDEX(Raw!$H$6:$EZ$2076,MATCH($B71&amp;$D71&amp;$B$6,Raw!$A$6:$A$2076,0),MATCH(L$6,Raw!$H$5:$EZ$5,0))/60/60/24,"-")</f>
        <v>6.1053240740740748E-2</v>
      </c>
    </row>
    <row r="72" spans="1:12" x14ac:dyDescent="0.25">
      <c r="A72" s="188">
        <f t="shared" si="9"/>
        <v>44621</v>
      </c>
      <c r="B72" s="145" t="s">
        <v>131</v>
      </c>
      <c r="C72" s="12" t="s">
        <v>142</v>
      </c>
      <c r="D72" s="95" t="s">
        <v>142</v>
      </c>
      <c r="E72" s="43">
        <f>IFERROR(INDEX(Raw!$H$6:$EZ$2076,MATCH($B72&amp;$D72&amp;$B$6,Raw!$A$6:$A$2076,0),MATCH(E$6,Raw!$H$5:$EZ$5,0)),"-")</f>
        <v>773</v>
      </c>
      <c r="F72" s="44"/>
      <c r="G72" s="43">
        <f>IFERROR(INDEX(Raw!$H$6:$EZ$2076,MATCH($B72&amp;$D72&amp;$B$6,Raw!$A$6:$A$2076,0),MATCH(G$6,Raw!$H$5:$EZ$5,0)),"-")</f>
        <v>628</v>
      </c>
      <c r="H72" s="249">
        <f t="shared" si="11"/>
        <v>0.81241914618369993</v>
      </c>
      <c r="I72" s="44"/>
      <c r="J72" s="43">
        <f>IFERROR(INDEX(Raw!$H$6:$EZ$2076,MATCH($B72&amp;$D72&amp;$B$6,Raw!$A$6:$A$2076,0),MATCH(J$6,Raw!$H$5:$EZ$5,0))/60/60,"-")</f>
        <v>663.95555555555563</v>
      </c>
      <c r="K72" s="197">
        <f>IFERROR(INDEX(Raw!$H$6:$EZ$2076,MATCH($B72&amp;$D72&amp;$B$6,Raw!$A$6:$A$2076,0),MATCH(K$6,Raw!$H$5:$EZ$5,0))/60/60/24,"-")</f>
        <v>3.5787037037037034E-2</v>
      </c>
      <c r="L72" s="206">
        <f>IFERROR(INDEX(Raw!$H$6:$EZ$2076,MATCH($B72&amp;$D72&amp;$B$6,Raw!$A$6:$A$2076,0),MATCH(L$6,Raw!$H$5:$EZ$5,0))/60/60/24,"-")</f>
        <v>7.90162037037037E-2</v>
      </c>
    </row>
    <row r="73" spans="1:12" ht="17.5" x14ac:dyDescent="0.35">
      <c r="A73" s="188">
        <f t="shared" si="9"/>
        <v>44652</v>
      </c>
      <c r="B73" s="146" t="s">
        <v>147</v>
      </c>
      <c r="C73" s="1" t="s">
        <v>143</v>
      </c>
      <c r="D73" s="99" t="s">
        <v>143</v>
      </c>
      <c r="E73" s="42">
        <f>IFERROR(INDEX(Raw!$H$6:$EZ$2076,MATCH($B73&amp;$D73&amp;$B$6,Raw!$A$6:$A$2076,0),MATCH(E$6,Raw!$H$5:$EZ$5,0)),"-")</f>
        <v>871</v>
      </c>
      <c r="F73" s="44"/>
      <c r="G73" s="42">
        <f>IFERROR(INDEX(Raw!$H$6:$EZ$2076,MATCH($B73&amp;$D73&amp;$B$6,Raw!$A$6:$A$2076,0),MATCH(G$6,Raw!$H$5:$EZ$5,0)),"-")</f>
        <v>737</v>
      </c>
      <c r="H73" s="324">
        <f t="shared" ref="H73:H84" si="12">IFERROR(G73/E73,"-")</f>
        <v>0.84615384615384615</v>
      </c>
      <c r="I73" s="44"/>
      <c r="J73" s="42">
        <f>IFERROR(INDEX(Raw!$H$6:$EZ$2076,MATCH($B73&amp;$D73&amp;$B$6,Raw!$A$6:$A$2076,0),MATCH(J$6,Raw!$H$5:$EZ$5,0))/60/60,"-")</f>
        <v>631.91</v>
      </c>
      <c r="K73" s="196">
        <f>IFERROR(INDEX(Raw!$H$6:$EZ$2076,MATCH($B73&amp;$D73&amp;$B$6,Raw!$A$6:$A$2076,0),MATCH(K$6,Raw!$H$5:$EZ$5,0))/60/60/24,"-")</f>
        <v>3.0231481481481481E-2</v>
      </c>
      <c r="L73" s="202">
        <f>IFERROR(INDEX(Raw!$H$6:$EZ$2076,MATCH($B73&amp;$D73&amp;$B$6,Raw!$A$6:$A$2076,0),MATCH(L$6,Raw!$H$5:$EZ$5,0))/60/60/24,"-")</f>
        <v>6.4849537037037039E-2</v>
      </c>
    </row>
    <row r="74" spans="1:12" x14ac:dyDescent="0.25">
      <c r="A74" s="188">
        <f t="shared" si="9"/>
        <v>44682</v>
      </c>
      <c r="B74" s="145" t="s">
        <v>147</v>
      </c>
      <c r="C74" s="1" t="s">
        <v>144</v>
      </c>
      <c r="D74" s="2" t="s">
        <v>144</v>
      </c>
      <c r="E74" s="42">
        <f>IFERROR(INDEX(Raw!$H$6:$EZ$2076,MATCH($B74&amp;$D74&amp;$B$6,Raw!$A$6:$A$2076,0),MATCH(E$6,Raw!$H$5:$EZ$5,0)),"-")</f>
        <v>923</v>
      </c>
      <c r="F74" s="44"/>
      <c r="G74" s="42">
        <f>IFERROR(INDEX(Raw!$H$6:$EZ$2076,MATCH($B74&amp;$D74&amp;$B$6,Raw!$A$6:$A$2076,0),MATCH(G$6,Raw!$H$5:$EZ$5,0)),"-")</f>
        <v>787</v>
      </c>
      <c r="H74" s="324">
        <f t="shared" si="12"/>
        <v>0.85265438786565551</v>
      </c>
      <c r="I74" s="44"/>
      <c r="J74" s="42">
        <f>IFERROR(INDEX(Raw!$H$6:$EZ$2076,MATCH($B74&amp;$D74&amp;$B$6,Raw!$A$6:$A$2076,0),MATCH(J$6,Raw!$H$5:$EZ$5,0))/60/60,"-")</f>
        <v>584.74472222222221</v>
      </c>
      <c r="K74" s="196">
        <f>IFERROR(INDEX(Raw!$H$6:$EZ$2076,MATCH($B74&amp;$D74&amp;$B$6,Raw!$A$6:$A$2076,0),MATCH(K$6,Raw!$H$5:$EZ$5,0))/60/60/24,"-")</f>
        <v>2.6400462962962962E-2</v>
      </c>
      <c r="L74" s="202">
        <f>IFERROR(INDEX(Raw!$H$6:$EZ$2076,MATCH($B74&amp;$D74&amp;$B$6,Raw!$A$6:$A$2076,0),MATCH(L$6,Raw!$H$5:$EZ$5,0))/60/60/24,"-")</f>
        <v>5.9097222222222218E-2</v>
      </c>
    </row>
    <row r="75" spans="1:12" x14ac:dyDescent="0.25">
      <c r="A75" s="188">
        <f t="shared" si="9"/>
        <v>44713</v>
      </c>
      <c r="B75" s="145" t="s">
        <v>147</v>
      </c>
      <c r="C75" s="1" t="s">
        <v>145</v>
      </c>
      <c r="D75" s="95" t="s">
        <v>145</v>
      </c>
      <c r="E75" s="42">
        <f>IFERROR(INDEX(Raw!$H$6:$EZ$2076,MATCH($B75&amp;$D75&amp;$B$6,Raw!$A$6:$A$2076,0),MATCH(E$6,Raw!$H$5:$EZ$5,0)),"-")</f>
        <v>855</v>
      </c>
      <c r="F75" s="44"/>
      <c r="G75" s="42">
        <f>IFERROR(INDEX(Raw!$H$6:$EZ$2076,MATCH($B75&amp;$D75&amp;$B$6,Raw!$A$6:$A$2076,0),MATCH(G$6,Raw!$H$5:$EZ$5,0)),"-")</f>
        <v>710</v>
      </c>
      <c r="H75" s="324">
        <f t="shared" si="12"/>
        <v>0.83040935672514615</v>
      </c>
      <c r="I75" s="44"/>
      <c r="J75" s="42">
        <f>IFERROR(INDEX(Raw!$H$6:$EZ$2076,MATCH($B75&amp;$D75&amp;$B$6,Raw!$A$6:$A$2076,0),MATCH(J$6,Raw!$H$5:$EZ$5,0))/60/60,"-")</f>
        <v>705.53000000000009</v>
      </c>
      <c r="K75" s="196">
        <f>IFERROR(INDEX(Raw!$H$6:$EZ$2076,MATCH($B75&amp;$D75&amp;$B$6,Raw!$A$6:$A$2076,0),MATCH(K$6,Raw!$H$5:$EZ$5,0))/60/60/24,"-")</f>
        <v>3.4386574074074076E-2</v>
      </c>
      <c r="L75" s="202">
        <f>IFERROR(INDEX(Raw!$H$6:$EZ$2076,MATCH($B75&amp;$D75&amp;$B$6,Raw!$A$6:$A$2076,0),MATCH(L$6,Raw!$H$5:$EZ$5,0))/60/60/24,"-")</f>
        <v>7.6678240740740741E-2</v>
      </c>
    </row>
    <row r="76" spans="1:12" ht="17.5" x14ac:dyDescent="0.35">
      <c r="A76" s="188">
        <f t="shared" si="9"/>
        <v>44743</v>
      </c>
      <c r="B76" s="145" t="s">
        <v>147</v>
      </c>
      <c r="C76" s="1" t="s">
        <v>146</v>
      </c>
      <c r="D76" s="99" t="s">
        <v>146</v>
      </c>
      <c r="E76" s="42">
        <f>IFERROR(INDEX(Raw!$H$6:$EZ$2076,MATCH($B76&amp;$D76&amp;$B$6,Raw!$A$6:$A$2076,0),MATCH(E$6,Raw!$H$5:$EZ$5,0)),"-")</f>
        <v>812</v>
      </c>
      <c r="F76" s="44"/>
      <c r="G76" s="42">
        <f>IFERROR(INDEX(Raw!$H$6:$EZ$2076,MATCH($B76&amp;$D76&amp;$B$6,Raw!$A$6:$A$2076,0),MATCH(G$6,Raw!$H$5:$EZ$5,0)),"-")</f>
        <v>687</v>
      </c>
      <c r="H76" s="324">
        <f t="shared" si="12"/>
        <v>0.84605911330049266</v>
      </c>
      <c r="I76" s="44"/>
      <c r="J76" s="42">
        <f>IFERROR(INDEX(Raw!$H$6:$EZ$2076,MATCH($B76&amp;$D76&amp;$B$6,Raw!$A$6:$A$2076,0),MATCH(J$6,Raw!$H$5:$EZ$5,0))/60/60,"-")</f>
        <v>690.32555555555552</v>
      </c>
      <c r="K76" s="196">
        <f>IFERROR(INDEX(Raw!$H$6:$EZ$2076,MATCH($B76&amp;$D76&amp;$B$6,Raw!$A$6:$A$2076,0),MATCH(K$6,Raw!$H$5:$EZ$5,0))/60/60/24,"-")</f>
        <v>3.5428240740740739E-2</v>
      </c>
      <c r="L76" s="202">
        <f>IFERROR(INDEX(Raw!$H$6:$EZ$2076,MATCH($B76&amp;$D76&amp;$B$6,Raw!$A$6:$A$2076,0),MATCH(L$6,Raw!$H$5:$EZ$5,0))/60/60/24,"-")</f>
        <v>7.6979166666666668E-2</v>
      </c>
    </row>
    <row r="77" spans="1:12" x14ac:dyDescent="0.25">
      <c r="A77" s="188">
        <f t="shared" si="9"/>
        <v>44774</v>
      </c>
      <c r="B77" s="145" t="s">
        <v>147</v>
      </c>
      <c r="C77" s="102" t="s">
        <v>135</v>
      </c>
      <c r="D77" s="2" t="s">
        <v>135</v>
      </c>
      <c r="E77" s="42">
        <f>IFERROR(INDEX(Raw!$H$6:$EZ$2076,MATCH($B77&amp;$D77&amp;$B$6,Raw!$A$6:$A$2076,0),MATCH(E$6,Raw!$H$5:$EZ$5,0)),"-")</f>
        <v>937</v>
      </c>
      <c r="F77" s="44"/>
      <c r="G77" s="42">
        <f>IFERROR(INDEX(Raw!$H$6:$EZ$2076,MATCH($B77&amp;$D77&amp;$B$6,Raw!$A$6:$A$2076,0),MATCH(G$6,Raw!$H$5:$EZ$5,0)),"-")</f>
        <v>805</v>
      </c>
      <c r="H77" s="324">
        <f t="shared" si="12"/>
        <v>0.85912486659551757</v>
      </c>
      <c r="I77" s="44"/>
      <c r="J77" s="42">
        <f>IFERROR(INDEX(Raw!$H$6:$EZ$2076,MATCH($B77&amp;$D77&amp;$B$6,Raw!$A$6:$A$2076,0),MATCH(J$6,Raw!$H$5:$EZ$5,0))/60/60,"-")</f>
        <v>594.84027777777771</v>
      </c>
      <c r="K77" s="196">
        <f>IFERROR(INDEX(Raw!$H$6:$EZ$2076,MATCH($B77&amp;$D77&amp;$B$6,Raw!$A$6:$A$2076,0),MATCH(K$6,Raw!$H$5:$EZ$5,0))/60/60/24,"-")</f>
        <v>2.6446759259259264E-2</v>
      </c>
      <c r="L77" s="202">
        <f>IFERROR(INDEX(Raw!$H$6:$EZ$2076,MATCH($B77&amp;$D77&amp;$B$6,Raw!$A$6:$A$2076,0),MATCH(L$6,Raw!$H$5:$EZ$5,0))/60/60/24,"-")</f>
        <v>5.6701388888888891E-2</v>
      </c>
    </row>
    <row r="78" spans="1:12" x14ac:dyDescent="0.25">
      <c r="A78" s="188">
        <f t="shared" si="9"/>
        <v>44805</v>
      </c>
      <c r="B78" s="145" t="s">
        <v>147</v>
      </c>
      <c r="C78" s="137" t="s">
        <v>136</v>
      </c>
      <c r="D78" s="95" t="s">
        <v>136</v>
      </c>
      <c r="E78" s="42">
        <f>IFERROR(INDEX(Raw!$H$6:$EZ$2076,MATCH($B78&amp;$D78&amp;$B$6,Raw!$A$6:$A$2076,0),MATCH(E$6,Raw!$H$5:$EZ$5,0)),"-")</f>
        <v>709</v>
      </c>
      <c r="F78" s="44"/>
      <c r="G78" s="42">
        <f>IFERROR(INDEX(Raw!$H$6:$EZ$2076,MATCH($B78&amp;$D78&amp;$B$6,Raw!$A$6:$A$2076,0),MATCH(G$6,Raw!$H$5:$EZ$5,0)),"-")</f>
        <v>560</v>
      </c>
      <c r="H78" s="324">
        <f t="shared" si="12"/>
        <v>0.78984485190409026</v>
      </c>
      <c r="I78" s="44"/>
      <c r="J78" s="42">
        <f>IFERROR(INDEX(Raw!$H$6:$EZ$2076,MATCH($B78&amp;$D78&amp;$B$6,Raw!$A$6:$A$2076,0),MATCH(J$6,Raw!$H$5:$EZ$5,0))/60/60,"-")</f>
        <v>486.78416666666664</v>
      </c>
      <c r="K78" s="196">
        <f>IFERROR(INDEX(Raw!$H$6:$EZ$2076,MATCH($B78&amp;$D78&amp;$B$6,Raw!$A$6:$A$2076,0),MATCH(K$6,Raw!$H$5:$EZ$5,0))/60/60/24,"-")</f>
        <v>2.8611111111111115E-2</v>
      </c>
      <c r="L78" s="202">
        <f>IFERROR(INDEX(Raw!$H$6:$EZ$2076,MATCH($B78&amp;$D78&amp;$B$6,Raw!$A$6:$A$2076,0),MATCH(L$6,Raw!$H$5:$EZ$5,0))/60/60/24,"-")</f>
        <v>6.3726851851851854E-2</v>
      </c>
    </row>
    <row r="79" spans="1:12" ht="17.5" x14ac:dyDescent="0.35">
      <c r="A79" s="188">
        <f t="shared" si="9"/>
        <v>44835</v>
      </c>
      <c r="B79" s="145" t="s">
        <v>147</v>
      </c>
      <c r="C79" s="119" t="s">
        <v>137</v>
      </c>
      <c r="D79" s="99" t="s">
        <v>137</v>
      </c>
      <c r="E79" s="42">
        <f>IFERROR(INDEX(Raw!$H$6:$EZ$2076,MATCH($B79&amp;$D79&amp;$B$6,Raw!$A$6:$A$2076,0),MATCH(E$6,Raw!$H$5:$EZ$5,0)),"-")</f>
        <v>577</v>
      </c>
      <c r="F79" s="44"/>
      <c r="G79" s="42">
        <f>IFERROR(INDEX(Raw!$H$6:$EZ$2076,MATCH($B79&amp;$D79&amp;$B$6,Raw!$A$6:$A$2076,0),MATCH(G$6,Raw!$H$5:$EZ$5,0)),"-")</f>
        <v>463</v>
      </c>
      <c r="H79" s="324">
        <f t="shared" si="12"/>
        <v>0.8024263431542461</v>
      </c>
      <c r="I79" s="44"/>
      <c r="J79" s="42">
        <f>IFERROR(INDEX(Raw!$H$6:$EZ$2076,MATCH($B79&amp;$D79&amp;$B$6,Raw!$A$6:$A$2076,0),MATCH(J$6,Raw!$H$5:$EZ$5,0))/60/60,"-")</f>
        <v>421.48444444444442</v>
      </c>
      <c r="K79" s="196">
        <f>IFERROR(INDEX(Raw!$H$6:$EZ$2076,MATCH($B79&amp;$D79&amp;$B$6,Raw!$A$6:$A$2076,0),MATCH(K$6,Raw!$H$5:$EZ$5,0))/60/60/24,"-")</f>
        <v>3.0439814814814819E-2</v>
      </c>
      <c r="L79" s="202">
        <f>IFERROR(INDEX(Raw!$H$6:$EZ$2076,MATCH($B79&amp;$D79&amp;$B$6,Raw!$A$6:$A$2076,0),MATCH(L$6,Raw!$H$5:$EZ$5,0))/60/60/24,"-")</f>
        <v>6.9652777777777772E-2</v>
      </c>
    </row>
    <row r="80" spans="1:12" x14ac:dyDescent="0.25">
      <c r="A80" s="188">
        <f t="shared" si="9"/>
        <v>44866</v>
      </c>
      <c r="B80" s="145" t="s">
        <v>147</v>
      </c>
      <c r="C80" s="137" t="s">
        <v>138</v>
      </c>
      <c r="D80" s="2" t="s">
        <v>138</v>
      </c>
      <c r="E80" s="42">
        <f>IFERROR(INDEX(Raw!$H$6:$EZ$2076,MATCH($B80&amp;$D80&amp;$B$6,Raw!$A$6:$A$2076,0),MATCH(E$6,Raw!$H$5:$EZ$5,0)),"-")</f>
        <v>568</v>
      </c>
      <c r="F80" s="44"/>
      <c r="G80" s="42">
        <f>IFERROR(INDEX(Raw!$H$6:$EZ$2076,MATCH($B80&amp;$D80&amp;$B$6,Raw!$A$6:$A$2076,0),MATCH(G$6,Raw!$H$5:$EZ$5,0)),"-")</f>
        <v>463</v>
      </c>
      <c r="H80" s="324">
        <f t="shared" si="12"/>
        <v>0.8151408450704225</v>
      </c>
      <c r="I80" s="44"/>
      <c r="J80" s="42">
        <f>IFERROR(INDEX(Raw!$H$6:$EZ$2076,MATCH($B80&amp;$D80&amp;$B$6,Raw!$A$6:$A$2076,0),MATCH(J$6,Raw!$H$5:$EZ$5,0))/60/60,"-")</f>
        <v>399.69583333333333</v>
      </c>
      <c r="K80" s="196">
        <f>IFERROR(INDEX(Raw!$H$6:$EZ$2076,MATCH($B80&amp;$D80&amp;$B$6,Raw!$A$6:$A$2076,0),MATCH(K$6,Raw!$H$5:$EZ$5,0))/60/60/24,"-")</f>
        <v>2.9317129629629634E-2</v>
      </c>
      <c r="L80" s="202">
        <f>IFERROR(INDEX(Raw!$H$6:$EZ$2076,MATCH($B80&amp;$D80&amp;$B$6,Raw!$A$6:$A$2076,0),MATCH(L$6,Raw!$H$5:$EZ$5,0))/60/60/24,"-")</f>
        <v>6.232638888888889E-2</v>
      </c>
    </row>
    <row r="81" spans="1:12" x14ac:dyDescent="0.25">
      <c r="A81" s="188">
        <f t="shared" si="9"/>
        <v>44896</v>
      </c>
      <c r="B81" s="145" t="s">
        <v>147</v>
      </c>
      <c r="C81" s="1" t="s">
        <v>139</v>
      </c>
      <c r="D81" s="95" t="s">
        <v>139</v>
      </c>
      <c r="E81" s="42">
        <f>IFERROR(INDEX(Raw!$H$6:$EZ$2076,MATCH($B81&amp;$D81&amp;$B$6,Raw!$A$6:$A$2076,0),MATCH(E$6,Raw!$H$5:$EZ$5,0)),"-")</f>
        <v>399</v>
      </c>
      <c r="F81" s="44"/>
      <c r="G81" s="42">
        <f>IFERROR(INDEX(Raw!$H$6:$EZ$2076,MATCH($B81&amp;$D81&amp;$B$6,Raw!$A$6:$A$2076,0),MATCH(G$6,Raw!$H$5:$EZ$5,0)),"-")</f>
        <v>322</v>
      </c>
      <c r="H81" s="324">
        <f t="shared" si="12"/>
        <v>0.80701754385964908</v>
      </c>
      <c r="I81" s="44"/>
      <c r="J81" s="42">
        <f>IFERROR(INDEX(Raw!$H$6:$EZ$2076,MATCH($B81&amp;$D81&amp;$B$6,Raw!$A$6:$A$2076,0),MATCH(J$6,Raw!$H$5:$EZ$5,0))/60/60,"-")</f>
        <v>381.63055555555553</v>
      </c>
      <c r="K81" s="196">
        <f>IFERROR(INDEX(Raw!$H$6:$EZ$2076,MATCH($B81&amp;$D81&amp;$B$6,Raw!$A$6:$A$2076,0),MATCH(K$6,Raw!$H$5:$EZ$5,0))/60/60/24,"-")</f>
        <v>3.9849537037037037E-2</v>
      </c>
      <c r="L81" s="202">
        <f>IFERROR(INDEX(Raw!$H$6:$EZ$2076,MATCH($B81&amp;$D81&amp;$B$6,Raw!$A$6:$A$2076,0),MATCH(L$6,Raw!$H$5:$EZ$5,0))/60/60/24,"-")</f>
        <v>9.5173611111111112E-2</v>
      </c>
    </row>
    <row r="82" spans="1:12" ht="17.5" x14ac:dyDescent="0.35">
      <c r="A82" s="188">
        <f t="shared" si="9"/>
        <v>44927</v>
      </c>
      <c r="B82" s="145" t="s">
        <v>147</v>
      </c>
      <c r="C82" s="1" t="s">
        <v>140</v>
      </c>
      <c r="D82" s="99" t="s">
        <v>140</v>
      </c>
      <c r="E82" s="42">
        <f>IFERROR(INDEX(Raw!$H$6:$EZ$2076,MATCH($B82&amp;$D82&amp;$B$6,Raw!$A$6:$A$2076,0),MATCH(E$6,Raw!$H$5:$EZ$5,0)),"-")</f>
        <v>668</v>
      </c>
      <c r="F82" s="44"/>
      <c r="G82" s="42">
        <f>IFERROR(INDEX(Raw!$H$6:$EZ$2076,MATCH($B82&amp;$D82&amp;$B$6,Raw!$A$6:$A$2076,0),MATCH(G$6,Raw!$H$5:$EZ$5,0)),"-")</f>
        <v>582</v>
      </c>
      <c r="H82" s="324">
        <f t="shared" si="12"/>
        <v>0.87125748502994016</v>
      </c>
      <c r="I82" s="44"/>
      <c r="J82" s="42">
        <f>IFERROR(INDEX(Raw!$H$6:$EZ$2076,MATCH($B82&amp;$D82&amp;$B$6,Raw!$A$6:$A$2076,0),MATCH(J$6,Raw!$H$5:$EZ$5,0))/60/60,"-")</f>
        <v>277.83722222222224</v>
      </c>
      <c r="K82" s="196">
        <f>IFERROR(INDEX(Raw!$H$6:$EZ$2076,MATCH($B82&amp;$D82&amp;$B$6,Raw!$A$6:$A$2076,0),MATCH(K$6,Raw!$H$5:$EZ$5,0))/60/60/24,"-")</f>
        <v>1.7326388888888888E-2</v>
      </c>
      <c r="L82" s="202">
        <f>IFERROR(INDEX(Raw!$H$6:$EZ$2076,MATCH($B82&amp;$D82&amp;$B$6,Raw!$A$6:$A$2076,0),MATCH(L$6,Raw!$H$5:$EZ$5,0))/60/60/24,"-")</f>
        <v>3.5532407407407408E-2</v>
      </c>
    </row>
    <row r="83" spans="1:12" x14ac:dyDescent="0.25">
      <c r="A83" s="188">
        <f t="shared" si="9"/>
        <v>44958</v>
      </c>
      <c r="B83" s="145" t="s">
        <v>147</v>
      </c>
      <c r="C83" s="1" t="s">
        <v>141</v>
      </c>
      <c r="D83" s="2" t="s">
        <v>141</v>
      </c>
      <c r="E83" s="42">
        <f>IFERROR(INDEX(Raw!$H$6:$EZ$2076,MATCH($B83&amp;$D83&amp;$B$6,Raw!$A$6:$A$2076,0),MATCH(E$6,Raw!$H$5:$EZ$5,0)),"-")</f>
        <v>611</v>
      </c>
      <c r="F83" s="44"/>
      <c r="G83" s="42">
        <f>IFERROR(INDEX(Raw!$H$6:$EZ$2076,MATCH($B83&amp;$D83&amp;$B$6,Raw!$A$6:$A$2076,0),MATCH(G$6,Raw!$H$5:$EZ$5,0)),"-")</f>
        <v>511</v>
      </c>
      <c r="H83" s="324">
        <f t="shared" si="12"/>
        <v>0.83633387888707034</v>
      </c>
      <c r="I83" s="44"/>
      <c r="J83" s="42">
        <f>IFERROR(INDEX(Raw!$H$6:$EZ$2076,MATCH($B83&amp;$D83&amp;$B$6,Raw!$A$6:$A$2076,0),MATCH(J$6,Raw!$H$5:$EZ$5,0))/60/60,"-")</f>
        <v>311.23361111111109</v>
      </c>
      <c r="K83" s="196">
        <f>IFERROR(INDEX(Raw!$H$6:$EZ$2076,MATCH($B83&amp;$D83&amp;$B$6,Raw!$A$6:$A$2076,0),MATCH(K$6,Raw!$H$5:$EZ$5,0))/60/60/24,"-")</f>
        <v>2.1226851851851854E-2</v>
      </c>
      <c r="L83" s="202">
        <f>IFERROR(INDEX(Raw!$H$6:$EZ$2076,MATCH($B83&amp;$D83&amp;$B$6,Raw!$A$6:$A$2076,0),MATCH(L$6,Raw!$H$5:$EZ$5,0))/60/60/24,"-")</f>
        <v>4.673611111111111E-2</v>
      </c>
    </row>
    <row r="84" spans="1:12" x14ac:dyDescent="0.25">
      <c r="A84" s="188">
        <f t="shared" si="9"/>
        <v>44986</v>
      </c>
      <c r="B84" s="145" t="s">
        <v>147</v>
      </c>
      <c r="C84" s="12" t="s">
        <v>142</v>
      </c>
      <c r="D84" s="95" t="s">
        <v>142</v>
      </c>
      <c r="E84" s="43">
        <f>IFERROR(INDEX(Raw!$H$6:$EZ$2076,MATCH($B84&amp;$D84&amp;$B$6,Raw!$A$6:$A$2076,0),MATCH(E$6,Raw!$H$5:$EZ$5,0)),"-")</f>
        <v>658</v>
      </c>
      <c r="F84" s="44"/>
      <c r="G84" s="43">
        <f>IFERROR(INDEX(Raw!$H$6:$EZ$2076,MATCH($B84&amp;$D84&amp;$B$6,Raw!$A$6:$A$2076,0),MATCH(G$6,Raw!$H$5:$EZ$5,0)),"-")</f>
        <v>555</v>
      </c>
      <c r="H84" s="249">
        <f t="shared" si="12"/>
        <v>0.84346504559270519</v>
      </c>
      <c r="I84" s="44"/>
      <c r="J84" s="43">
        <f>IFERROR(INDEX(Raw!$H$6:$EZ$2076,MATCH($B84&amp;$D84&amp;$B$6,Raw!$A$6:$A$2076,0),MATCH(J$6,Raw!$H$5:$EZ$5,0))/60/60,"-")</f>
        <v>422.63666666666666</v>
      </c>
      <c r="K84" s="197">
        <f>IFERROR(INDEX(Raw!$H$6:$EZ$2076,MATCH($B84&amp;$D84&amp;$B$6,Raw!$A$6:$A$2076,0),MATCH(K$6,Raw!$H$5:$EZ$5,0))/60/60/24,"-")</f>
        <v>2.6759259259259257E-2</v>
      </c>
      <c r="L84" s="206">
        <f>IFERROR(INDEX(Raw!$H$6:$EZ$2076,MATCH($B84&amp;$D84&amp;$B$6,Raw!$A$6:$A$2076,0),MATCH(L$6,Raw!$H$5:$EZ$5,0))/60/60/24,"-")</f>
        <v>5.8298611111111114E-2</v>
      </c>
    </row>
    <row r="85" spans="1:12" s="38" customFormat="1" ht="17.5" x14ac:dyDescent="0.35">
      <c r="A85" s="188">
        <f t="shared" si="9"/>
        <v>45017</v>
      </c>
      <c r="B85" s="146" t="s">
        <v>133</v>
      </c>
      <c r="C85" s="38" t="s">
        <v>143</v>
      </c>
      <c r="D85" s="99" t="s">
        <v>143</v>
      </c>
      <c r="E85" s="155">
        <f>IFERROR(INDEX(Raw!$H$6:$EZ$2076,MATCH($B85&amp;$D85&amp;$B$6,Raw!$A$6:$A$2076,0),MATCH(E$6,Raw!$H$5:$EZ$5,0)),"-")</f>
        <v>701</v>
      </c>
      <c r="F85" s="150"/>
      <c r="G85" s="155">
        <f>IFERROR(INDEX(Raw!$H$6:$EZ$2076,MATCH($B85&amp;$D85&amp;$B$6,Raw!$A$6:$A$2076,0),MATCH(G$6,Raw!$H$5:$EZ$5,0)),"-")</f>
        <v>616</v>
      </c>
      <c r="H85" s="324">
        <f>IFERROR(G85/E85,"-")</f>
        <v>0.87874465049928674</v>
      </c>
      <c r="I85" s="150"/>
      <c r="J85" s="155">
        <f>IFERROR(INDEX(Raw!$H$6:$EZ$2076,MATCH($B85&amp;$D85&amp;$B$6,Raw!$A$6:$A$2076,0),MATCH(J$6,Raw!$H$5:$EZ$5,0))/60/60,"-")</f>
        <v>354.21</v>
      </c>
      <c r="K85" s="195">
        <f>IFERROR(INDEX(Raw!$H$6:$EZ$2076,MATCH($B85&amp;$D85&amp;$B$6,Raw!$A$6:$A$2076,0),MATCH(K$6,Raw!$H$5:$EZ$5,0))/60/60/24,"-")</f>
        <v>2.1053240740740744E-2</v>
      </c>
      <c r="L85" s="203">
        <f>IFERROR(INDEX(Raw!$H$6:$EZ$2076,MATCH($B85&amp;$D85&amp;$B$6,Raw!$A$6:$A$2076,0),MATCH(L$6,Raw!$H$5:$EZ$5,0))/60/60/24,"-")</f>
        <v>4.5034722222222219E-2</v>
      </c>
    </row>
    <row r="86" spans="1:12" s="38" customFormat="1" x14ac:dyDescent="0.25">
      <c r="A86" s="188">
        <f t="shared" si="9"/>
        <v>45047</v>
      </c>
      <c r="B86" s="145" t="s">
        <v>133</v>
      </c>
      <c r="C86" s="38" t="s">
        <v>144</v>
      </c>
      <c r="D86" s="2" t="s">
        <v>144</v>
      </c>
      <c r="E86" s="155">
        <f>IFERROR(INDEX(Raw!$H$6:$EZ$2076,MATCH($B86&amp;$D86&amp;$B$6,Raw!$A$6:$A$2076,0),MATCH(E$6,Raw!$H$5:$EZ$5,0)),"-")</f>
        <v>724</v>
      </c>
      <c r="F86" s="150"/>
      <c r="G86" s="155">
        <f>IFERROR(INDEX(Raw!$H$6:$EZ$2076,MATCH($B86&amp;$D86&amp;$B$6,Raw!$A$6:$A$2076,0),MATCH(G$6,Raw!$H$5:$EZ$5,0)),"-")</f>
        <v>619</v>
      </c>
      <c r="H86" s="324">
        <f t="shared" ref="H86:H96" si="13">IFERROR(G86/E86,"-")</f>
        <v>0.85497237569060769</v>
      </c>
      <c r="I86" s="150"/>
      <c r="J86" s="155">
        <f>IFERROR(INDEX(Raw!$H$6:$EZ$2076,MATCH($B86&amp;$D86&amp;$B$6,Raw!$A$6:$A$2076,0),MATCH(J$6,Raw!$H$5:$EZ$5,0))/60/60,"-")</f>
        <v>406.5047222222222</v>
      </c>
      <c r="K86" s="195">
        <f>IFERROR(INDEX(Raw!$H$6:$EZ$2076,MATCH($B86&amp;$D86&amp;$B$6,Raw!$A$6:$A$2076,0),MATCH(K$6,Raw!$H$5:$EZ$5,0))/60/60/24,"-")</f>
        <v>2.3391203703703702E-2</v>
      </c>
      <c r="L86" s="203">
        <f>IFERROR(INDEX(Raw!$H$6:$EZ$2076,MATCH($B86&amp;$D86&amp;$B$6,Raw!$A$6:$A$2076,0),MATCH(L$6,Raw!$H$5:$EZ$5,0))/60/60/24,"-")</f>
        <v>4.9444444444444451E-2</v>
      </c>
    </row>
    <row r="87" spans="1:12" s="38" customFormat="1" x14ac:dyDescent="0.25">
      <c r="A87" s="188">
        <f t="shared" si="9"/>
        <v>45078</v>
      </c>
      <c r="B87" s="145" t="s">
        <v>133</v>
      </c>
      <c r="C87" s="38" t="s">
        <v>145</v>
      </c>
      <c r="D87" s="95" t="s">
        <v>145</v>
      </c>
      <c r="E87" s="155">
        <f>IFERROR(INDEX(Raw!$H$6:$EZ$2076,MATCH($B87&amp;$D87&amp;$B$6,Raw!$A$6:$A$2076,0),MATCH(E$6,Raw!$H$5:$EZ$5,0)),"-")</f>
        <v>748</v>
      </c>
      <c r="F87" s="150"/>
      <c r="G87" s="155">
        <f>IFERROR(INDEX(Raw!$H$6:$EZ$2076,MATCH($B87&amp;$D87&amp;$B$6,Raw!$A$6:$A$2076,0),MATCH(G$6,Raw!$H$5:$EZ$5,0)),"-")</f>
        <v>657</v>
      </c>
      <c r="H87" s="324">
        <f t="shared" si="13"/>
        <v>0.87834224598930477</v>
      </c>
      <c r="I87" s="150"/>
      <c r="J87" s="155">
        <f>IFERROR(INDEX(Raw!$H$6:$EZ$2076,MATCH($B87&amp;$D87&amp;$B$6,Raw!$A$6:$A$2076,0),MATCH(J$6,Raw!$H$5:$EZ$5,0))/60/60,"-")</f>
        <v>483.96916666666669</v>
      </c>
      <c r="K87" s="195">
        <f>IFERROR(INDEX(Raw!$H$6:$EZ$2076,MATCH($B87&amp;$D87&amp;$B$6,Raw!$A$6:$A$2076,0),MATCH(K$6,Raw!$H$5:$EZ$5,0))/60/60/24,"-")</f>
        <v>2.6956018518518522E-2</v>
      </c>
      <c r="L87" s="203">
        <f>IFERROR(INDEX(Raw!$H$6:$EZ$2076,MATCH($B87&amp;$D87&amp;$B$6,Raw!$A$6:$A$2076,0),MATCH(L$6,Raw!$H$5:$EZ$5,0))/60/60/24,"-")</f>
        <v>6.0289351851851851E-2</v>
      </c>
    </row>
    <row r="88" spans="1:12" s="38" customFormat="1" ht="17.5" x14ac:dyDescent="0.35">
      <c r="A88" s="188">
        <f t="shared" si="9"/>
        <v>45108</v>
      </c>
      <c r="B88" s="145" t="s">
        <v>133</v>
      </c>
      <c r="C88" s="38" t="s">
        <v>146</v>
      </c>
      <c r="D88" s="99" t="s">
        <v>146</v>
      </c>
      <c r="E88" s="155">
        <f>IFERROR(INDEX(Raw!$H$6:$EZ$2076,MATCH($B88&amp;$D88&amp;$B$6,Raw!$A$6:$A$2076,0),MATCH(E$6,Raw!$H$5:$EZ$5,0)),"-")</f>
        <v>798</v>
      </c>
      <c r="F88" s="150"/>
      <c r="G88" s="155">
        <f>IFERROR(INDEX(Raw!$H$6:$EZ$2076,MATCH($B88&amp;$D88&amp;$B$6,Raw!$A$6:$A$2076,0),MATCH(G$6,Raw!$H$5:$EZ$5,0)),"-")</f>
        <v>706</v>
      </c>
      <c r="H88" s="324">
        <f t="shared" si="13"/>
        <v>0.88471177944862156</v>
      </c>
      <c r="I88" s="150"/>
      <c r="J88" s="155">
        <f>IFERROR(INDEX(Raw!$H$6:$EZ$2076,MATCH($B88&amp;$D88&amp;$B$6,Raw!$A$6:$A$2076,0),MATCH(J$6,Raw!$H$5:$EZ$5,0))/60/60,"-")</f>
        <v>463.09527777777777</v>
      </c>
      <c r="K88" s="195">
        <f>IFERROR(INDEX(Raw!$H$6:$EZ$2076,MATCH($B88&amp;$D88&amp;$B$6,Raw!$A$6:$A$2076,0),MATCH(K$6,Raw!$H$5:$EZ$5,0))/60/60/24,"-")</f>
        <v>2.417824074074074E-2</v>
      </c>
      <c r="L88" s="203">
        <f>IFERROR(INDEX(Raw!$H$6:$EZ$2076,MATCH($B88&amp;$D88&amp;$B$6,Raw!$A$6:$A$2076,0),MATCH(L$6,Raw!$H$5:$EZ$5,0))/60/60/24,"-")</f>
        <v>5.1921296296296299E-2</v>
      </c>
    </row>
    <row r="89" spans="1:12" s="38" customFormat="1" x14ac:dyDescent="0.25">
      <c r="A89" s="188">
        <f t="shared" si="9"/>
        <v>45139</v>
      </c>
      <c r="B89" s="145" t="s">
        <v>133</v>
      </c>
      <c r="C89" s="102" t="s">
        <v>135</v>
      </c>
      <c r="D89" s="2" t="s">
        <v>135</v>
      </c>
      <c r="E89" s="155">
        <f>IFERROR(INDEX(Raw!$H$6:$EZ$2076,MATCH($B89&amp;$D89&amp;$B$6,Raw!$A$6:$A$2076,0),MATCH(E$6,Raw!$H$5:$EZ$5,0)),"-")</f>
        <v>805</v>
      </c>
      <c r="F89" s="150"/>
      <c r="G89" s="155">
        <f>IFERROR(INDEX(Raw!$H$6:$EZ$2076,MATCH($B89&amp;$D89&amp;$B$6,Raw!$A$6:$A$2076,0),MATCH(G$6,Raw!$H$5:$EZ$5,0)),"-")</f>
        <v>710</v>
      </c>
      <c r="H89" s="324">
        <f t="shared" si="13"/>
        <v>0.88198757763975155</v>
      </c>
      <c r="I89" s="150"/>
      <c r="J89" s="155">
        <f>IFERROR(INDEX(Raw!$H$6:$EZ$2076,MATCH($B89&amp;$D89&amp;$B$6,Raw!$A$6:$A$2076,0),MATCH(J$6,Raw!$H$5:$EZ$5,0))/60/60,"-")</f>
        <v>410.71944444444449</v>
      </c>
      <c r="K89" s="195">
        <f>IFERROR(INDEX(Raw!$H$6:$EZ$2076,MATCH($B89&amp;$D89&amp;$B$6,Raw!$A$6:$A$2076,0),MATCH(K$6,Raw!$H$5:$EZ$5,0))/60/60/24,"-")</f>
        <v>2.1261574074074075E-2</v>
      </c>
      <c r="L89" s="203">
        <f>IFERROR(INDEX(Raw!$H$6:$EZ$2076,MATCH($B89&amp;$D89&amp;$B$6,Raw!$A$6:$A$2076,0),MATCH(L$6,Raw!$H$5:$EZ$5,0))/60/60/24,"-")</f>
        <v>4.5937499999999999E-2</v>
      </c>
    </row>
    <row r="90" spans="1:12" s="38" customFormat="1" x14ac:dyDescent="0.25">
      <c r="A90" s="188">
        <f t="shared" si="9"/>
        <v>45170</v>
      </c>
      <c r="B90" s="145" t="s">
        <v>133</v>
      </c>
      <c r="C90" s="137" t="s">
        <v>136</v>
      </c>
      <c r="D90" s="95" t="s">
        <v>136</v>
      </c>
      <c r="E90" s="155">
        <f>IFERROR(INDEX(Raw!$H$6:$EZ$2076,MATCH($B90&amp;$D90&amp;$B$6,Raw!$A$6:$A$2076,0),MATCH(E$6,Raw!$H$5:$EZ$5,0)),"-")</f>
        <v>688</v>
      </c>
      <c r="F90" s="150"/>
      <c r="G90" s="155">
        <f>IFERROR(INDEX(Raw!$H$6:$EZ$2076,MATCH($B90&amp;$D90&amp;$B$6,Raw!$A$6:$A$2076,0),MATCH(G$6,Raw!$H$5:$EZ$5,0)),"-")</f>
        <v>589</v>
      </c>
      <c r="H90" s="324">
        <f t="shared" si="13"/>
        <v>0.85610465116279066</v>
      </c>
      <c r="I90" s="150"/>
      <c r="J90" s="155">
        <f>IFERROR(INDEX(Raw!$H$6:$EZ$2076,MATCH($B90&amp;$D90&amp;$B$6,Raw!$A$6:$A$2076,0),MATCH(J$6,Raw!$H$5:$EZ$5,0))/60/60,"-")</f>
        <v>424.04916666666668</v>
      </c>
      <c r="K90" s="195">
        <f>IFERROR(INDEX(Raw!$H$6:$EZ$2076,MATCH($B90&amp;$D90&amp;$B$6,Raw!$A$6:$A$2076,0),MATCH(K$6,Raw!$H$5:$EZ$5,0))/60/60/24,"-")</f>
        <v>2.568287037037037E-2</v>
      </c>
      <c r="L90" s="203">
        <f>IFERROR(INDEX(Raw!$H$6:$EZ$2076,MATCH($B90&amp;$D90&amp;$B$6,Raw!$A$6:$A$2076,0),MATCH(L$6,Raw!$H$5:$EZ$5,0))/60/60/24,"-")</f>
        <v>5.8206018518518511E-2</v>
      </c>
    </row>
    <row r="91" spans="1:12" s="38" customFormat="1" ht="17.5" x14ac:dyDescent="0.35">
      <c r="A91" s="188">
        <f t="shared" si="9"/>
        <v>45200</v>
      </c>
      <c r="B91" s="145" t="s">
        <v>133</v>
      </c>
      <c r="C91" s="119" t="s">
        <v>137</v>
      </c>
      <c r="D91" s="101" t="s">
        <v>137</v>
      </c>
      <c r="E91" s="155">
        <f>IFERROR(INDEX(Raw!$H$6:$EZ$2076,MATCH($B91&amp;$D91&amp;$B$6,Raw!$A$6:$A$2076,0),MATCH(E$6,Raw!$H$5:$EZ$5,0)),"-")</f>
        <v>684</v>
      </c>
      <c r="F91" s="150"/>
      <c r="G91" s="155">
        <f>IFERROR(INDEX(Raw!$H$6:$EZ$2076,MATCH($B91&amp;$D91&amp;$B$6,Raw!$A$6:$A$2076,0),MATCH(G$6,Raw!$H$5:$EZ$5,0)),"-")</f>
        <v>591</v>
      </c>
      <c r="H91" s="324">
        <f t="shared" si="13"/>
        <v>0.86403508771929827</v>
      </c>
      <c r="I91" s="150"/>
      <c r="J91" s="155">
        <f>IFERROR(INDEX(Raw!$H$6:$EZ$2076,MATCH($B91&amp;$D91&amp;$B$6,Raw!$A$6:$A$2076,0),MATCH(J$6,Raw!$H$5:$EZ$5,0))/60/60,"-")</f>
        <v>437.36472222222227</v>
      </c>
      <c r="K91" s="195">
        <f>IFERROR(INDEX(Raw!$H$6:$EZ$2076,MATCH($B91&amp;$D91&amp;$B$6,Raw!$A$6:$A$2076,0),MATCH(K$6,Raw!$H$5:$EZ$5,0))/60/60/24,"-")</f>
        <v>2.6643518518518521E-2</v>
      </c>
      <c r="L91" s="203">
        <f>IFERROR(INDEX(Raw!$H$6:$EZ$2076,MATCH($B91&amp;$D91&amp;$B$6,Raw!$A$6:$A$2076,0),MATCH(L$6,Raw!$H$5:$EZ$5,0))/60/60/24,"-")</f>
        <v>5.5092592592592589E-2</v>
      </c>
    </row>
    <row r="92" spans="1:12" s="38" customFormat="1" x14ac:dyDescent="0.25">
      <c r="A92" s="188">
        <f t="shared" si="9"/>
        <v>45231</v>
      </c>
      <c r="B92" s="145" t="s">
        <v>133</v>
      </c>
      <c r="C92" s="137" t="s">
        <v>444</v>
      </c>
      <c r="D92" s="95" t="s">
        <v>138</v>
      </c>
      <c r="E92" s="155">
        <f>IFERROR(INDEX(Raw!$H$6:$EZ$2076,MATCH($B92&amp;$D92&amp;$B$6,Raw!$A$6:$A$2076,0),MATCH(E$6,Raw!$H$5:$EZ$5,0)),"-")</f>
        <v>599</v>
      </c>
      <c r="F92" s="150"/>
      <c r="G92" s="155">
        <f>IFERROR(INDEX(Raw!$H$6:$EZ$2076,MATCH($B92&amp;$D92&amp;$B$6,Raw!$A$6:$A$2076,0),MATCH(G$6,Raw!$H$5:$EZ$5,0)),"-")</f>
        <v>503</v>
      </c>
      <c r="H92" s="324">
        <f t="shared" si="13"/>
        <v>0.83973288814691149</v>
      </c>
      <c r="I92" s="150"/>
      <c r="J92" s="155">
        <f>IFERROR(INDEX(Raw!$H$6:$EZ$2076,MATCH($B92&amp;$D92&amp;$B$6,Raw!$A$6:$A$2076,0),MATCH(J$6,Raw!$H$5:$EZ$5,0))/60/60,"-")</f>
        <v>391.02499999999998</v>
      </c>
      <c r="K92" s="195">
        <f>IFERROR(INDEX(Raw!$H$6:$EZ$2076,MATCH($B92&amp;$D92&amp;$B$6,Raw!$A$6:$A$2076,0),MATCH(K$6,Raw!$H$5:$EZ$5,0))/60/60/24,"-")</f>
        <v>2.7199074074074073E-2</v>
      </c>
      <c r="L92" s="203">
        <f>IFERROR(INDEX(Raw!$H$6:$EZ$2076,MATCH($B92&amp;$D92&amp;$B$6,Raw!$A$6:$A$2076,0),MATCH(L$6,Raw!$H$5:$EZ$5,0))/60/60/24,"-")</f>
        <v>5.6192129629629634E-2</v>
      </c>
    </row>
    <row r="93" spans="1:12" s="38" customFormat="1" x14ac:dyDescent="0.25">
      <c r="A93" s="188">
        <f t="shared" si="9"/>
        <v>45261</v>
      </c>
      <c r="B93" s="145" t="s">
        <v>133</v>
      </c>
      <c r="C93" s="38" t="s">
        <v>139</v>
      </c>
      <c r="D93" s="95" t="s">
        <v>139</v>
      </c>
      <c r="E93" s="155">
        <f>IFERROR(INDEX(Raw!$H$6:$EZ$2076,MATCH($B93&amp;$D93&amp;$B$6,Raw!$A$6:$A$2076,0),MATCH(E$6,Raw!$H$5:$EZ$5,0)),"-")</f>
        <v>558</v>
      </c>
      <c r="F93" s="150"/>
      <c r="G93" s="155">
        <f>IFERROR(INDEX(Raw!$H$6:$EZ$2076,MATCH($B93&amp;$D93&amp;$B$6,Raw!$A$6:$A$2076,0),MATCH(G$6,Raw!$H$5:$EZ$5,0)),"-")</f>
        <v>471</v>
      </c>
      <c r="H93" s="324">
        <f t="shared" si="13"/>
        <v>0.84408602150537637</v>
      </c>
      <c r="I93" s="150"/>
      <c r="J93" s="155">
        <f>IFERROR(INDEX(Raw!$H$6:$EZ$2076,MATCH($B93&amp;$D93&amp;$B$6,Raw!$A$6:$A$2076,0),MATCH(J$6,Raw!$H$5:$EZ$5,0))/60/60,"-")</f>
        <v>367.26694444444445</v>
      </c>
      <c r="K93" s="195">
        <f>IFERROR(INDEX(Raw!$H$6:$EZ$2076,MATCH($B93&amp;$D93&amp;$B$6,Raw!$A$6:$A$2076,0),MATCH(K$6,Raw!$H$5:$EZ$5,0))/60/60/24,"-")</f>
        <v>2.7418981481481485E-2</v>
      </c>
      <c r="L93" s="203">
        <f>IFERROR(INDEX(Raw!$H$6:$EZ$2076,MATCH($B93&amp;$D93&amp;$B$6,Raw!$A$6:$A$2076,0),MATCH(L$6,Raw!$H$5:$EZ$5,0))/60/60/24,"-")</f>
        <v>5.7592592592592591E-2</v>
      </c>
    </row>
    <row r="94" spans="1:12" s="38" customFormat="1" ht="17.5" x14ac:dyDescent="0.35">
      <c r="A94" s="188">
        <f t="shared" si="9"/>
        <v>45292</v>
      </c>
      <c r="B94" s="145" t="s">
        <v>133</v>
      </c>
      <c r="C94" s="38" t="s">
        <v>140</v>
      </c>
      <c r="D94" s="101" t="s">
        <v>140</v>
      </c>
      <c r="E94" s="155">
        <f>IFERROR(INDEX(Raw!$H$6:$EZ$2076,MATCH($B94&amp;$D94&amp;$B$6,Raw!$A$6:$A$2076,0),MATCH(E$6,Raw!$H$5:$EZ$5,0)),"-")</f>
        <v>606</v>
      </c>
      <c r="F94" s="150"/>
      <c r="G94" s="155">
        <f>IFERROR(INDEX(Raw!$H$6:$EZ$2076,MATCH($B94&amp;$D94&amp;$B$6,Raw!$A$6:$A$2076,0),MATCH(G$6,Raw!$H$5:$EZ$5,0)),"-")</f>
        <v>510</v>
      </c>
      <c r="H94" s="324">
        <f t="shared" si="13"/>
        <v>0.84158415841584155</v>
      </c>
      <c r="I94" s="150"/>
      <c r="J94" s="155">
        <f>IFERROR(INDEX(Raw!$H$6:$EZ$2076,MATCH($B94&amp;$D94&amp;$B$6,Raw!$A$6:$A$2076,0),MATCH(J$6,Raw!$H$5:$EZ$5,0))/60/60,"-")</f>
        <v>402.1588888888889</v>
      </c>
      <c r="K94" s="195">
        <f>IFERROR(INDEX(Raw!$H$6:$EZ$2076,MATCH($B94&amp;$D94&amp;$B$6,Raw!$A$6:$A$2076,0),MATCH(K$6,Raw!$H$5:$EZ$5,0))/60/60/24,"-")</f>
        <v>2.7650462962962963E-2</v>
      </c>
      <c r="L94" s="203">
        <f>IFERROR(INDEX(Raw!$H$6:$EZ$2076,MATCH($B94&amp;$D94&amp;$B$6,Raw!$A$6:$A$2076,0),MATCH(L$6,Raw!$H$5:$EZ$5,0))/60/60/24,"-")</f>
        <v>5.8472222222222224E-2</v>
      </c>
    </row>
    <row r="95" spans="1:12" s="38" customFormat="1" x14ac:dyDescent="0.25">
      <c r="A95" s="188">
        <f t="shared" si="9"/>
        <v>45323</v>
      </c>
      <c r="B95" s="145" t="s">
        <v>133</v>
      </c>
      <c r="C95" s="38" t="s">
        <v>141</v>
      </c>
      <c r="D95" s="2" t="s">
        <v>141</v>
      </c>
      <c r="E95" s="155">
        <f>IFERROR(INDEX(Raw!$H$6:$EZ$2076,MATCH($B95&amp;$D95&amp;$B$6,Raw!$A$6:$A$2076,0),MATCH(E$6,Raw!$H$5:$EZ$5,0)),"-")</f>
        <v>687</v>
      </c>
      <c r="F95" s="150"/>
      <c r="G95" s="155">
        <f>IFERROR(INDEX(Raw!$H$6:$EZ$2076,MATCH($B95&amp;$D95&amp;$B$6,Raw!$A$6:$A$2076,0),MATCH(G$6,Raw!$H$5:$EZ$5,0)),"-")</f>
        <v>589</v>
      </c>
      <c r="H95" s="324">
        <f t="shared" si="13"/>
        <v>0.85735080058224167</v>
      </c>
      <c r="I95" s="150"/>
      <c r="J95" s="155">
        <f>IFERROR(INDEX(Raw!$H$6:$EZ$2076,MATCH($B95&amp;$D95&amp;$B$6,Raw!$A$6:$A$2076,0),MATCH(J$6,Raw!$H$5:$EZ$5,0))/60/60,"-")</f>
        <v>403.67583333333334</v>
      </c>
      <c r="K95" s="195">
        <f>IFERROR(INDEX(Raw!$H$6:$EZ$2076,MATCH($B95&amp;$D95&amp;$B$6,Raw!$A$6:$A$2076,0),MATCH(K$6,Raw!$H$5:$EZ$5,0))/60/60/24,"-")</f>
        <v>2.4479166666666666E-2</v>
      </c>
      <c r="L95" s="203">
        <f>IFERROR(INDEX(Raw!$H$6:$EZ$2076,MATCH($B95&amp;$D95&amp;$B$6,Raw!$A$6:$A$2076,0),MATCH(L$6,Raw!$H$5:$EZ$5,0))/60/60/24,"-")</f>
        <v>5.122685185185185E-2</v>
      </c>
    </row>
    <row r="96" spans="1:12" s="38" customFormat="1" x14ac:dyDescent="0.25">
      <c r="A96" s="188">
        <f t="shared" si="9"/>
        <v>45352</v>
      </c>
      <c r="B96" s="145" t="s">
        <v>133</v>
      </c>
      <c r="C96" s="97" t="s">
        <v>142</v>
      </c>
      <c r="D96" s="95" t="s">
        <v>142</v>
      </c>
      <c r="E96" s="159">
        <f>IFERROR(INDEX(Raw!$H$6:$EZ$2076,MATCH($B96&amp;$D96&amp;$B$6,Raw!$A$6:$A$2076,0),MATCH(E$6,Raw!$H$5:$EZ$5,0)),"-")</f>
        <v>732</v>
      </c>
      <c r="F96" s="150"/>
      <c r="G96" s="159">
        <f>IFERROR(INDEX(Raw!$H$6:$EZ$2076,MATCH($B96&amp;$D96&amp;$B$6,Raw!$A$6:$A$2076,0),MATCH(G$6,Raw!$H$5:$EZ$5,0)),"-")</f>
        <v>638</v>
      </c>
      <c r="H96" s="249">
        <f t="shared" si="13"/>
        <v>0.87158469945355188</v>
      </c>
      <c r="I96" s="150"/>
      <c r="J96" s="159">
        <f>IFERROR(INDEX(Raw!$H$6:$EZ$2076,MATCH($B96&amp;$D96&amp;$B$6,Raw!$A$6:$A$2076,0),MATCH(J$6,Raw!$H$5:$EZ$5,0))/60/60,"-")</f>
        <v>443.52555555555557</v>
      </c>
      <c r="K96" s="255">
        <f>IFERROR(INDEX(Raw!$H$6:$EZ$2076,MATCH($B96&amp;$D96&amp;$B$6,Raw!$A$6:$A$2076,0),MATCH(K$6,Raw!$H$5:$EZ$5,0))/60/60/24,"-")</f>
        <v>2.5243055555555557E-2</v>
      </c>
      <c r="L96" s="208">
        <f>IFERROR(INDEX(Raw!$H$6:$EZ$2076,MATCH($B96&amp;$D96&amp;$B$6,Raw!$A$6:$A$2076,0),MATCH(L$6,Raw!$H$5:$EZ$5,0))/60/60/24,"-")</f>
        <v>5.4618055555555566E-2</v>
      </c>
    </row>
    <row r="97" spans="1:12" s="38" customFormat="1" ht="17.5" x14ac:dyDescent="0.35">
      <c r="A97" s="188">
        <f t="shared" si="9"/>
        <v>45383</v>
      </c>
      <c r="B97" s="146" t="s">
        <v>134</v>
      </c>
      <c r="C97" s="38" t="s">
        <v>143</v>
      </c>
      <c r="D97" s="99" t="s">
        <v>143</v>
      </c>
      <c r="E97" s="155">
        <f>IFERROR(INDEX(Raw!$H$6:$EZ$2076,MATCH($B97&amp;$D97&amp;$B$6,Raw!$A$6:$A$2076,0),MATCH(E$6,Raw!$H$5:$EZ$5,0)),"-")</f>
        <v>739</v>
      </c>
      <c r="F97" s="150"/>
      <c r="G97" s="155">
        <f>IFERROR(INDEX(Raw!$H$6:$EZ$2076,MATCH($B97&amp;$D97&amp;$B$6,Raw!$A$6:$A$2076,0),MATCH(G$6,Raw!$H$5:$EZ$5,0)),"-")</f>
        <v>651</v>
      </c>
      <c r="H97" s="324">
        <f>IFERROR(G97/E97,"-")</f>
        <v>0.88092016238159676</v>
      </c>
      <c r="I97" s="150"/>
      <c r="J97" s="155">
        <f>IFERROR(INDEX(Raw!$H$6:$EZ$2076,MATCH($B97&amp;$D97&amp;$B$6,Raw!$A$6:$A$2076,0),MATCH(J$6,Raw!$H$5:$EZ$5,0))/60/60,"-")</f>
        <v>393.25111111111107</v>
      </c>
      <c r="K97" s="195">
        <f>IFERROR(INDEX(Raw!$H$6:$EZ$2076,MATCH($B97&amp;$D97&amp;$B$6,Raw!$A$6:$A$2076,0),MATCH(K$6,Raw!$H$5:$EZ$5,0))/60/60/24,"-")</f>
        <v>2.2175925925925929E-2</v>
      </c>
      <c r="L97" s="203">
        <f>IFERROR(INDEX(Raw!$H$6:$EZ$2076,MATCH($B97&amp;$D97&amp;$B$6,Raw!$A$6:$A$2076,0),MATCH(L$6,Raw!$H$5:$EZ$5,0))/60/60/24,"-")</f>
        <v>4.4999999999999991E-2</v>
      </c>
    </row>
    <row r="98" spans="1:12" s="38" customFormat="1" x14ac:dyDescent="0.25">
      <c r="A98" s="188">
        <f t="shared" si="9"/>
        <v>45413</v>
      </c>
      <c r="B98" s="145" t="s">
        <v>134</v>
      </c>
      <c r="C98" s="38" t="s">
        <v>144</v>
      </c>
      <c r="D98" s="2" t="s">
        <v>144</v>
      </c>
      <c r="E98" s="155">
        <f>IFERROR(INDEX(Raw!$H$6:$EZ$2076,MATCH($B98&amp;$D98&amp;$B$6,Raw!$A$6:$A$2076,0),MATCH(E$6,Raw!$H$5:$EZ$5,0)),"-")</f>
        <v>817</v>
      </c>
      <c r="F98" s="150"/>
      <c r="G98" s="155">
        <f>IFERROR(INDEX(Raw!$H$6:$EZ$2076,MATCH($B98&amp;$D98&amp;$B$6,Raw!$A$6:$A$2076,0),MATCH(G$6,Raw!$H$5:$EZ$5,0)),"-")</f>
        <v>724</v>
      </c>
      <c r="H98" s="239">
        <f>IFERROR(G98/E98,"-")</f>
        <v>0.88616891064871484</v>
      </c>
      <c r="I98" s="150"/>
      <c r="J98" s="155">
        <f>IFERROR(INDEX(Raw!$H$6:$EZ$2076,MATCH($B98&amp;$D98&amp;$B$6,Raw!$A$6:$A$2076,0),MATCH(J$6,Raw!$H$5:$EZ$5,0))/60/60,"-")</f>
        <v>372.72472222222223</v>
      </c>
      <c r="K98" s="195">
        <f>IFERROR(INDEX(Raw!$H$6:$EZ$2076,MATCH($B98&amp;$D98&amp;$B$6,Raw!$A$6:$A$2076,0),MATCH(K$6,Raw!$H$5:$EZ$5,0))/60/60/24,"-")</f>
        <v>1.9004629629629632E-2</v>
      </c>
      <c r="L98" s="203">
        <f>IFERROR(INDEX(Raw!$H$6:$EZ$2076,MATCH($B98&amp;$D98&amp;$B$6,Raw!$A$6:$A$2076,0),MATCH(L$6,Raw!$H$5:$EZ$5,0))/60/60/24,"-")</f>
        <v>5.1585648148148144E-2</v>
      </c>
    </row>
    <row r="99" spans="1:12" s="38" customFormat="1" x14ac:dyDescent="0.25">
      <c r="A99" s="188">
        <f t="shared" si="9"/>
        <v>45444</v>
      </c>
      <c r="B99" s="145" t="s">
        <v>134</v>
      </c>
      <c r="C99" s="38" t="s">
        <v>145</v>
      </c>
      <c r="D99" s="95" t="s">
        <v>145</v>
      </c>
      <c r="E99" s="155">
        <f>IFERROR(INDEX(Raw!$H$6:$EZ$2076,MATCH($B99&amp;$D99&amp;$B$6,Raw!$A$6:$A$2076,0),MATCH(E$6,Raw!$H$5:$EZ$5,0)),"-")</f>
        <v>753</v>
      </c>
      <c r="F99" s="150"/>
      <c r="G99" s="155">
        <f>IFERROR(INDEX(Raw!$H$6:$EZ$2076,MATCH($B99&amp;$D99&amp;$B$6,Raw!$A$6:$A$2076,0),MATCH(G$6,Raw!$H$5:$EZ$5,0)),"-")</f>
        <v>644</v>
      </c>
      <c r="H99" s="239">
        <f t="shared" ref="H99:H108" si="14">IFERROR(G99/E99,"-")</f>
        <v>0.85524568393094291</v>
      </c>
      <c r="I99" s="150"/>
      <c r="J99" s="155">
        <f>IFERROR(INDEX(Raw!$H$6:$EZ$2076,MATCH($B99&amp;$D99&amp;$B$6,Raw!$A$6:$A$2076,0),MATCH(J$6,Raw!$H$5:$EZ$5,0))/60/60,"-")</f>
        <v>460.30027777777775</v>
      </c>
      <c r="K99" s="195">
        <f>IFERROR(INDEX(Raw!$H$6:$EZ$2076,MATCH($B99&amp;$D99&amp;$B$6,Raw!$A$6:$A$2076,0),MATCH(K$6,Raw!$H$5:$EZ$5,0))/60/60/24,"-")</f>
        <v>2.5474537037037035E-2</v>
      </c>
      <c r="L99" s="203">
        <f>IFERROR(INDEX(Raw!$H$6:$EZ$2076,MATCH($B99&amp;$D99&amp;$B$6,Raw!$A$6:$A$2076,0),MATCH(L$6,Raw!$H$5:$EZ$5,0))/60/60/24,"-")</f>
        <v>5.3321759259259256E-2</v>
      </c>
    </row>
    <row r="100" spans="1:12" s="38" customFormat="1" ht="17.5" x14ac:dyDescent="0.35">
      <c r="A100" s="188">
        <f t="shared" si="9"/>
        <v>45474</v>
      </c>
      <c r="B100" s="145" t="s">
        <v>134</v>
      </c>
      <c r="C100" s="38" t="s">
        <v>146</v>
      </c>
      <c r="D100" s="99" t="s">
        <v>146</v>
      </c>
      <c r="E100" s="155">
        <f>IFERROR(INDEX(Raw!$H$6:$EZ$2076,MATCH($B100&amp;$D100&amp;$B$6,Raw!$A$6:$A$2076,0),MATCH(E$6,Raw!$H$5:$EZ$5,0)),"-")</f>
        <v>791</v>
      </c>
      <c r="F100" s="150"/>
      <c r="G100" s="155">
        <f>IFERROR(INDEX(Raw!$H$6:$EZ$2076,MATCH($B100&amp;$D100&amp;$B$6,Raw!$A$6:$A$2076,0),MATCH(G$6,Raw!$H$5:$EZ$5,0)),"-")</f>
        <v>685</v>
      </c>
      <c r="H100" s="239">
        <f t="shared" si="14"/>
        <v>0.865992414664981</v>
      </c>
      <c r="I100" s="150"/>
      <c r="J100" s="155">
        <f>IFERROR(INDEX(Raw!$H$6:$EZ$2076,MATCH($B100&amp;$D100&amp;$B$6,Raw!$A$6:$A$2076,0),MATCH(J$6,Raw!$H$5:$EZ$5,0))/60/60,"-")</f>
        <v>491.52555555555557</v>
      </c>
      <c r="K100" s="195">
        <f>IFERROR(INDEX(Raw!$H$6:$EZ$2076,MATCH($B100&amp;$D100&amp;$B$6,Raw!$A$6:$A$2076,0),MATCH(K$6,Raw!$H$5:$EZ$5,0))/60/60/24,"-")</f>
        <v>2.5891203703703704E-2</v>
      </c>
      <c r="L100" s="203">
        <f>IFERROR(INDEX(Raw!$H$6:$EZ$2076,MATCH($B100&amp;$D100&amp;$B$6,Raw!$A$6:$A$2076,0),MATCH(L$6,Raw!$H$5:$EZ$5,0))/60/60/24,"-")</f>
        <v>5.3368055555555551E-2</v>
      </c>
    </row>
    <row r="101" spans="1:12" s="38" customFormat="1" x14ac:dyDescent="0.25">
      <c r="A101" s="188">
        <f t="shared" si="9"/>
        <v>45505</v>
      </c>
      <c r="B101" s="145" t="s">
        <v>134</v>
      </c>
      <c r="C101" s="102" t="s">
        <v>135</v>
      </c>
      <c r="D101" s="2" t="s">
        <v>135</v>
      </c>
      <c r="E101" s="155">
        <f>IFERROR(INDEX(Raw!$H$6:$EZ$2076,MATCH($B101&amp;$D101&amp;$B$6,Raw!$A$6:$A$2076,0),MATCH(E$6,Raw!$H$5:$EZ$5,0)),"-")</f>
        <v>778</v>
      </c>
      <c r="F101" s="150"/>
      <c r="G101" s="155">
        <f>IFERROR(INDEX(Raw!$H$6:$EZ$2076,MATCH($B101&amp;$D101&amp;$B$6,Raw!$A$6:$A$2076,0),MATCH(G$6,Raw!$H$5:$EZ$5,0)),"-")</f>
        <v>692</v>
      </c>
      <c r="H101" s="239">
        <f t="shared" si="14"/>
        <v>0.88946015424164526</v>
      </c>
      <c r="I101" s="150"/>
      <c r="J101" s="155">
        <f>IFERROR(INDEX(Raw!$H$6:$EZ$2076,MATCH($B101&amp;$D101&amp;$B$6,Raw!$A$6:$A$2076,0),MATCH(J$6,Raw!$H$5:$EZ$5,0))/60/60,"-")</f>
        <v>384.12722222222226</v>
      </c>
      <c r="K101" s="195">
        <f>IFERROR(INDEX(Raw!$H$6:$EZ$2076,MATCH($B101&amp;$D101&amp;$B$6,Raw!$A$6:$A$2076,0),MATCH(K$6,Raw!$H$5:$EZ$5,0))/60/60/24,"-")</f>
        <v>2.056712962962963E-2</v>
      </c>
      <c r="L101" s="203">
        <f>IFERROR(INDEX(Raw!$H$6:$EZ$2076,MATCH($B101&amp;$D101&amp;$B$6,Raw!$A$6:$A$2076,0),MATCH(L$6,Raw!$H$5:$EZ$5,0))/60/60/24,"-")</f>
        <v>4.5902777777777772E-2</v>
      </c>
    </row>
    <row r="102" spans="1:12" s="38" customFormat="1" x14ac:dyDescent="0.25">
      <c r="A102" s="188">
        <f t="shared" ref="A102:A132" si="15">EOMONTH(A101,0)+1</f>
        <v>45536</v>
      </c>
      <c r="B102" s="145" t="s">
        <v>134</v>
      </c>
      <c r="C102" s="137" t="s">
        <v>136</v>
      </c>
      <c r="D102" s="95" t="s">
        <v>136</v>
      </c>
      <c r="E102" s="155">
        <f>IFERROR(INDEX(Raw!$H$6:$EZ$2076,MATCH($B102&amp;$D102&amp;$B$6,Raw!$A$6:$A$2076,0),MATCH(E$6,Raw!$H$5:$EZ$5,0)),"-")</f>
        <v>748</v>
      </c>
      <c r="F102" s="150"/>
      <c r="G102" s="155">
        <f>IFERROR(INDEX(Raw!$H$6:$EZ$2076,MATCH($B102&amp;$D102&amp;$B$6,Raw!$A$6:$A$2076,0),MATCH(G$6,Raw!$H$5:$EZ$5,0)),"-")</f>
        <v>651</v>
      </c>
      <c r="H102" s="239">
        <f t="shared" si="14"/>
        <v>0.8703208556149733</v>
      </c>
      <c r="I102" s="150"/>
      <c r="J102" s="155">
        <f>IFERROR(INDEX(Raw!$H$6:$EZ$2076,MATCH($B102&amp;$D102&amp;$B$6,Raw!$A$6:$A$2076,0),MATCH(J$6,Raw!$H$5:$EZ$5,0))/60/60,"-")</f>
        <v>471.55527777777775</v>
      </c>
      <c r="K102" s="195">
        <f>IFERROR(INDEX(Raw!$H$6:$EZ$2076,MATCH($B102&amp;$D102&amp;$B$6,Raw!$A$6:$A$2076,0),MATCH(K$6,Raw!$H$5:$EZ$5,0))/60/60/24,"-")</f>
        <v>2.6273148148148153E-2</v>
      </c>
      <c r="L102" s="203">
        <f>IFERROR(INDEX(Raw!$H$6:$EZ$2076,MATCH($B102&amp;$D102&amp;$B$6,Raw!$A$6:$A$2076,0),MATCH(L$6,Raw!$H$5:$EZ$5,0))/60/60/24,"-")</f>
        <v>5.769675925925926E-2</v>
      </c>
    </row>
    <row r="103" spans="1:12" s="38" customFormat="1" ht="17.5" x14ac:dyDescent="0.35">
      <c r="A103" s="188">
        <f t="shared" si="15"/>
        <v>45566</v>
      </c>
      <c r="B103" s="145" t="s">
        <v>134</v>
      </c>
      <c r="C103" s="119" t="s">
        <v>137</v>
      </c>
      <c r="D103" s="101" t="s">
        <v>137</v>
      </c>
      <c r="E103" s="155">
        <f>IFERROR(INDEX(Raw!$H$6:$EZ$2076,MATCH($B103&amp;$D103&amp;$B$6,Raw!$A$6:$A$2076,0),MATCH(E$6,Raw!$H$5:$EZ$5,0)),"-")</f>
        <v>726</v>
      </c>
      <c r="F103" s="150"/>
      <c r="G103" s="155">
        <f>IFERROR(INDEX(Raw!$H$6:$EZ$2076,MATCH($B103&amp;$D103&amp;$B$6,Raw!$A$6:$A$2076,0),MATCH(G$6,Raw!$H$5:$EZ$5,0)),"-")</f>
        <v>613</v>
      </c>
      <c r="H103" s="239">
        <f t="shared" si="14"/>
        <v>0.84435261707988984</v>
      </c>
      <c r="I103" s="150"/>
      <c r="J103" s="155">
        <f>IFERROR(INDEX(Raw!$H$6:$EZ$2076,MATCH($B103&amp;$D103&amp;$B$6,Raw!$A$6:$A$2076,0),MATCH(J$6,Raw!$H$5:$EZ$5,0))/60/60,"-")</f>
        <v>531.15138888888885</v>
      </c>
      <c r="K103" s="195">
        <f>IFERROR(INDEX(Raw!$H$6:$EZ$2076,MATCH($B103&amp;$D103&amp;$B$6,Raw!$A$6:$A$2076,0),MATCH(K$6,Raw!$H$5:$EZ$5,0))/60/60/24,"-")</f>
        <v>3.0486111111111113E-2</v>
      </c>
      <c r="L103" s="203">
        <f>IFERROR(INDEX(Raw!$H$6:$EZ$2076,MATCH($B103&amp;$D103&amp;$B$6,Raw!$A$6:$A$2076,0),MATCH(L$6,Raw!$H$5:$EZ$5,0))/60/60/24,"-")</f>
        <v>6.4282407407407413E-2</v>
      </c>
    </row>
    <row r="104" spans="1:12" s="38" customFormat="1" x14ac:dyDescent="0.25">
      <c r="A104" s="188">
        <f t="shared" si="15"/>
        <v>45597</v>
      </c>
      <c r="B104" s="145" t="s">
        <v>134</v>
      </c>
      <c r="C104" s="137" t="s">
        <v>444</v>
      </c>
      <c r="D104" s="95" t="s">
        <v>138</v>
      </c>
      <c r="E104" s="155">
        <f>IFERROR(INDEX(Raw!$H$6:$EZ$2076,MATCH($B104&amp;$D104&amp;$B$6,Raw!$A$6:$A$2076,0),MATCH(E$6,Raw!$H$5:$EZ$5,0)),"-")</f>
        <v>731</v>
      </c>
      <c r="F104" s="150"/>
      <c r="G104" s="155">
        <f>IFERROR(INDEX(Raw!$H$6:$EZ$2076,MATCH($B104&amp;$D104&amp;$B$6,Raw!$A$6:$A$2076,0),MATCH(G$6,Raw!$H$5:$EZ$5,0)),"-")</f>
        <v>621</v>
      </c>
      <c r="H104" s="239">
        <f t="shared" si="14"/>
        <v>0.84952120383036933</v>
      </c>
      <c r="I104" s="150"/>
      <c r="J104" s="155">
        <f>IFERROR(INDEX(Raw!$H$6:$EZ$2076,MATCH($B104&amp;$D104&amp;$B$6,Raw!$A$6:$A$2076,0),MATCH(J$6,Raw!$H$5:$EZ$5,0))/60/60,"-")</f>
        <v>556.19833333333338</v>
      </c>
      <c r="K104" s="195">
        <f>IFERROR(INDEX(Raw!$H$6:$EZ$2076,MATCH($B104&amp;$D104&amp;$B$6,Raw!$A$6:$A$2076,0),MATCH(K$6,Raw!$H$5:$EZ$5,0))/60/60/24,"-")</f>
        <v>3.170138888888889E-2</v>
      </c>
      <c r="L104" s="203">
        <f>IFERROR(INDEX(Raw!$H$6:$EZ$2076,MATCH($B104&amp;$D104&amp;$B$6,Raw!$A$6:$A$2076,0),MATCH(L$6,Raw!$H$5:$EZ$5,0))/60/60/24,"-")</f>
        <v>6.6215277777777776E-2</v>
      </c>
    </row>
    <row r="105" spans="1:12" s="38" customFormat="1" x14ac:dyDescent="0.25">
      <c r="A105" s="188">
        <f t="shared" si="15"/>
        <v>45627</v>
      </c>
      <c r="B105" s="145" t="s">
        <v>134</v>
      </c>
      <c r="C105" s="38" t="s">
        <v>139</v>
      </c>
      <c r="D105" s="95" t="s">
        <v>139</v>
      </c>
      <c r="E105" s="155">
        <f>IFERROR(INDEX(Raw!$H$6:$EZ$2076,MATCH($B105&amp;$D105&amp;$B$6,Raw!$A$6:$A$2076,0),MATCH(E$6,Raw!$H$5:$EZ$5,0)),"-")</f>
        <v>653</v>
      </c>
      <c r="F105" s="150"/>
      <c r="G105" s="155">
        <f>IFERROR(INDEX(Raw!$H$6:$EZ$2076,MATCH($B105&amp;$D105&amp;$B$6,Raw!$A$6:$A$2076,0),MATCH(G$6,Raw!$H$5:$EZ$5,0)),"-")</f>
        <v>553</v>
      </c>
      <c r="H105" s="239">
        <f t="shared" si="14"/>
        <v>0.84686064318529863</v>
      </c>
      <c r="I105" s="150"/>
      <c r="J105" s="155">
        <f>IFERROR(INDEX(Raw!$H$6:$EZ$2076,MATCH($B105&amp;$D105&amp;$B$6,Raw!$A$6:$A$2076,0),MATCH(J$6,Raw!$H$5:$EZ$5,0))/60/60,"-")</f>
        <v>505.20388888888891</v>
      </c>
      <c r="K105" s="195">
        <f>IFERROR(INDEX(Raw!$H$6:$EZ$2076,MATCH($B105&amp;$D105&amp;$B$6,Raw!$A$6:$A$2076,0),MATCH(K$6,Raw!$H$5:$EZ$5,0))/60/60/24,"-")</f>
        <v>3.2233796296296295E-2</v>
      </c>
      <c r="L105" s="203">
        <f>IFERROR(INDEX(Raw!$H$6:$EZ$2076,MATCH($B105&amp;$D105&amp;$B$6,Raw!$A$6:$A$2076,0),MATCH(L$6,Raw!$H$5:$EZ$5,0))/60/60/24,"-")</f>
        <v>7.0798611111111118E-2</v>
      </c>
    </row>
    <row r="106" spans="1:12" s="38" customFormat="1" ht="17.5" x14ac:dyDescent="0.35">
      <c r="A106" s="188">
        <f t="shared" si="15"/>
        <v>45658</v>
      </c>
      <c r="B106" s="145" t="s">
        <v>134</v>
      </c>
      <c r="C106" s="38" t="s">
        <v>140</v>
      </c>
      <c r="D106" s="101" t="s">
        <v>140</v>
      </c>
      <c r="E106" s="155">
        <f>IFERROR(INDEX(Raw!$H$6:$EZ$2076,MATCH($B106&amp;$D106&amp;$B$6,Raw!$A$6:$A$2076,0),MATCH(E$6,Raw!$H$5:$EZ$5,0)),"-")</f>
        <v>794</v>
      </c>
      <c r="F106" s="150"/>
      <c r="G106" s="155">
        <f>IFERROR(INDEX(Raw!$H$6:$EZ$2076,MATCH($B106&amp;$D106&amp;$B$6,Raw!$A$6:$A$2076,0),MATCH(G$6,Raw!$H$5:$EZ$5,0)),"-")</f>
        <v>729</v>
      </c>
      <c r="H106" s="239">
        <f t="shared" si="14"/>
        <v>0.91813602015113349</v>
      </c>
      <c r="I106" s="150"/>
      <c r="J106" s="155">
        <f>IFERROR(INDEX(Raw!$H$6:$EZ$2076,MATCH($B106&amp;$D106&amp;$B$6,Raw!$A$6:$A$2076,0),MATCH(J$6,Raw!$H$5:$EZ$5,0))/60/60,"-")</f>
        <v>426.71777777777777</v>
      </c>
      <c r="K106" s="195">
        <f>IFERROR(INDEX(Raw!$H$6:$EZ$2076,MATCH($B106&amp;$D106&amp;$B$6,Raw!$A$6:$A$2076,0),MATCH(K$6,Raw!$H$5:$EZ$5,0))/60/60/24,"-")</f>
        <v>2.2395833333333334E-2</v>
      </c>
      <c r="L106" s="203">
        <f>IFERROR(INDEX(Raw!$H$6:$EZ$2076,MATCH($B106&amp;$D106&amp;$B$6,Raw!$A$6:$A$2076,0),MATCH(L$6,Raw!$H$5:$EZ$5,0))/60/60/24,"-")</f>
        <v>4.8356481481481479E-2</v>
      </c>
    </row>
    <row r="107" spans="1:12" s="38" customFormat="1" x14ac:dyDescent="0.25">
      <c r="A107" s="188">
        <f t="shared" si="15"/>
        <v>45689</v>
      </c>
      <c r="B107" s="145" t="s">
        <v>134</v>
      </c>
      <c r="C107" s="38" t="s">
        <v>141</v>
      </c>
      <c r="D107" s="2" t="s">
        <v>141</v>
      </c>
      <c r="E107" s="155">
        <f>IFERROR(INDEX(Raw!$H$6:$EZ$2076,MATCH($B107&amp;$D107&amp;$B$6,Raw!$A$6:$A$2076,0),MATCH(E$6,Raw!$H$5:$EZ$5,0)),"-")</f>
        <v>745</v>
      </c>
      <c r="F107" s="150"/>
      <c r="G107" s="155">
        <f>IFERROR(INDEX(Raw!$H$6:$EZ$2076,MATCH($B107&amp;$D107&amp;$B$6,Raw!$A$6:$A$2076,0),MATCH(G$6,Raw!$H$5:$EZ$5,0)),"-")</f>
        <v>665</v>
      </c>
      <c r="H107" s="239">
        <f t="shared" si="14"/>
        <v>0.89261744966442957</v>
      </c>
      <c r="I107" s="150"/>
      <c r="J107" s="155">
        <f>IFERROR(INDEX(Raw!$H$6:$EZ$2076,MATCH($B107&amp;$D107&amp;$B$6,Raw!$A$6:$A$2076,0),MATCH(J$6,Raw!$H$5:$EZ$5,0))/60/60,"-")</f>
        <v>423.50611111111107</v>
      </c>
      <c r="K107" s="195">
        <f>IFERROR(INDEX(Raw!$H$6:$EZ$2076,MATCH($B107&amp;$D107&amp;$B$6,Raw!$A$6:$A$2076,0),MATCH(K$6,Raw!$H$5:$EZ$5,0))/60/60/24,"-")</f>
        <v>2.3680555555555555E-2</v>
      </c>
      <c r="L107" s="203">
        <f>IFERROR(INDEX(Raw!$H$6:$EZ$2076,MATCH($B107&amp;$D107&amp;$B$6,Raw!$A$6:$A$2076,0),MATCH(L$6,Raw!$H$5:$EZ$5,0))/60/60/24,"-")</f>
        <v>4.8506944444444443E-2</v>
      </c>
    </row>
    <row r="108" spans="1:12" s="38" customFormat="1" x14ac:dyDescent="0.25">
      <c r="A108" s="188">
        <f t="shared" si="15"/>
        <v>45717</v>
      </c>
      <c r="B108" s="145" t="s">
        <v>134</v>
      </c>
      <c r="C108" s="97" t="s">
        <v>142</v>
      </c>
      <c r="D108" s="95" t="s">
        <v>142</v>
      </c>
      <c r="E108" s="159">
        <f>IFERROR(INDEX(Raw!$H$6:$EZ$2076,MATCH($B108&amp;$D108&amp;$B$6,Raw!$A$6:$A$2076,0),MATCH(E$6,Raw!$H$5:$EZ$5,0)),"-")</f>
        <v>849</v>
      </c>
      <c r="F108" s="150"/>
      <c r="G108" s="159">
        <f>IFERROR(INDEX(Raw!$H$6:$EZ$2076,MATCH($B108&amp;$D108&amp;$B$6,Raw!$A$6:$A$2076,0),MATCH(G$6,Raw!$H$5:$EZ$5,0)),"-")</f>
        <v>747</v>
      </c>
      <c r="H108" s="249">
        <f t="shared" si="14"/>
        <v>0.87985865724381629</v>
      </c>
      <c r="I108" s="150"/>
      <c r="J108" s="159">
        <f>IFERROR(INDEX(Raw!$H$6:$EZ$2076,MATCH($B108&amp;$D108&amp;$B$6,Raw!$A$6:$A$2076,0),MATCH(J$6,Raw!$H$5:$EZ$5,0))/60/60,"-")</f>
        <v>460.12611111111107</v>
      </c>
      <c r="K108" s="255">
        <f>IFERROR(INDEX(Raw!$H$6:$EZ$2076,MATCH($B108&amp;$D108&amp;$B$6,Raw!$A$6:$A$2076,0),MATCH(K$6,Raw!$H$5:$EZ$5,0))/60/60/24,"-")</f>
        <v>2.2581018518518518E-2</v>
      </c>
      <c r="L108" s="208">
        <f>IFERROR(INDEX(Raw!$H$6:$EZ$2076,MATCH($B108&amp;$D108&amp;$B$6,Raw!$A$6:$A$2076,0),MATCH(L$6,Raw!$H$5:$EZ$5,0))/60/60/24,"-")</f>
        <v>4.6481481481481485E-2</v>
      </c>
    </row>
    <row r="109" spans="1:12" s="38" customFormat="1" ht="17.5" x14ac:dyDescent="0.35">
      <c r="A109" s="188">
        <f t="shared" si="15"/>
        <v>45748</v>
      </c>
      <c r="B109" s="146" t="s">
        <v>151</v>
      </c>
      <c r="C109" s="38" t="s">
        <v>143</v>
      </c>
      <c r="D109" s="99" t="s">
        <v>143</v>
      </c>
      <c r="E109" s="155">
        <f>IFERROR(INDEX(Raw!$H$6:$EZ$2076,MATCH($B109&amp;$D109&amp;$B$6,Raw!$A$6:$A$2076,0),MATCH(E$6,Raw!$H$5:$EZ$5,0)),"-")</f>
        <v>799</v>
      </c>
      <c r="F109" s="150"/>
      <c r="G109" s="155">
        <f>IFERROR(INDEX(Raw!$H$6:$EZ$2076,MATCH($B109&amp;$D109&amp;$B$6,Raw!$A$6:$A$2076,0),MATCH(G$6,Raw!$H$5:$EZ$5,0)),"-")</f>
        <v>713</v>
      </c>
      <c r="H109" s="239">
        <f t="shared" ref="H109:H120" si="16">IFERROR(G109/E109,"-")</f>
        <v>0.8923654568210263</v>
      </c>
      <c r="I109" s="150"/>
      <c r="J109" s="155">
        <f>IFERROR(INDEX(Raw!$H$6:$EZ$2076,MATCH($B109&amp;$D109&amp;$B$6,Raw!$A$6:$A$2076,0),MATCH(J$6,Raw!$H$5:$EZ$5,0))/60/60,"-")</f>
        <v>381.79444444444448</v>
      </c>
      <c r="K109" s="195">
        <f>IFERROR(INDEX(Raw!$H$6:$EZ$2076,MATCH($B109&amp;$D109&amp;$B$6,Raw!$A$6:$A$2076,0),MATCH(K$6,Raw!$H$5:$EZ$5,0))/60/60/24,"-")</f>
        <v>1.9907407407407408E-2</v>
      </c>
      <c r="L109" s="203">
        <f>IFERROR(INDEX(Raw!$H$6:$EZ$2076,MATCH($B109&amp;$D109&amp;$B$6,Raw!$A$6:$A$2076,0),MATCH(L$6,Raw!$H$5:$EZ$5,0))/60/60/24,"-")</f>
        <v>4.2118055555555554E-2</v>
      </c>
    </row>
    <row r="110" spans="1:12" s="38" customFormat="1" x14ac:dyDescent="0.25">
      <c r="A110" s="188">
        <f t="shared" si="15"/>
        <v>45778</v>
      </c>
      <c r="B110" s="145" t="s">
        <v>151</v>
      </c>
      <c r="C110" s="38" t="s">
        <v>144</v>
      </c>
      <c r="D110" s="2" t="s">
        <v>144</v>
      </c>
      <c r="E110" s="155">
        <f>IFERROR(INDEX(Raw!$H$6:$EZ$2076,MATCH($B110&amp;$D110&amp;$B$6,Raw!$A$6:$A$2076,0),MATCH(E$6,Raw!$H$5:$EZ$5,0)),"-")</f>
        <v>951</v>
      </c>
      <c r="F110" s="150"/>
      <c r="G110" s="155">
        <f>IFERROR(INDEX(Raw!$H$6:$EZ$2076,MATCH($B110&amp;$D110&amp;$B$6,Raw!$A$6:$A$2076,0),MATCH(G$6,Raw!$H$5:$EZ$5,0)),"-")</f>
        <v>845</v>
      </c>
      <c r="H110" s="239">
        <f t="shared" si="16"/>
        <v>0.88853838065194535</v>
      </c>
      <c r="I110" s="150"/>
      <c r="J110" s="155">
        <f>IFERROR(INDEX(Raw!$H$6:$EZ$2076,MATCH($B110&amp;$D110&amp;$B$6,Raw!$A$6:$A$2076,0),MATCH(J$6,Raw!$H$5:$EZ$5,0))/60/60,"-")</f>
        <v>478.29944444444448</v>
      </c>
      <c r="K110" s="195">
        <f>IFERROR(INDEX(Raw!$H$6:$EZ$2076,MATCH($B110&amp;$D110&amp;$B$6,Raw!$A$6:$A$2076,0),MATCH(K$6,Raw!$H$5:$EZ$5,0))/60/60/24,"-")</f>
        <v>2.0960648148148148E-2</v>
      </c>
      <c r="L110" s="203">
        <f>IFERROR(INDEX(Raw!$H$6:$EZ$2076,MATCH($B110&amp;$D110&amp;$B$6,Raw!$A$6:$A$2076,0),MATCH(L$6,Raw!$H$5:$EZ$5,0))/60/60/24,"-")</f>
        <v>4.4108796296296299E-2</v>
      </c>
    </row>
    <row r="111" spans="1:12" s="38" customFormat="1" x14ac:dyDescent="0.25">
      <c r="A111" s="188">
        <f t="shared" si="15"/>
        <v>45809</v>
      </c>
      <c r="B111" s="145" t="s">
        <v>151</v>
      </c>
      <c r="C111" s="38" t="s">
        <v>145</v>
      </c>
      <c r="D111" s="95" t="s">
        <v>145</v>
      </c>
      <c r="E111" s="155">
        <f>IFERROR(INDEX(Raw!$H$6:$EZ$2076,MATCH($B111&amp;$D111&amp;$B$6,Raw!$A$6:$A$2076,0),MATCH(E$6,Raw!$H$5:$EZ$5,0)),"-")</f>
        <v>880</v>
      </c>
      <c r="F111" s="150"/>
      <c r="G111" s="155">
        <f>IFERROR(INDEX(Raw!$H$6:$EZ$2076,MATCH($B111&amp;$D111&amp;$B$6,Raw!$A$6:$A$2076,0),MATCH(G$6,Raw!$H$5:$EZ$5,0)),"-")</f>
        <v>795</v>
      </c>
      <c r="H111" s="239">
        <f t="shared" si="16"/>
        <v>0.90340909090909094</v>
      </c>
      <c r="I111" s="150"/>
      <c r="J111" s="155">
        <f>IFERROR(INDEX(Raw!$H$6:$EZ$2076,MATCH($B111&amp;$D111&amp;$B$6,Raw!$A$6:$A$2076,0),MATCH(J$6,Raw!$H$5:$EZ$5,0))/60/60,"-")</f>
        <v>471.01388888888886</v>
      </c>
      <c r="K111" s="195">
        <f>IFERROR(INDEX(Raw!$H$6:$EZ$2076,MATCH($B111&amp;$D111&amp;$B$6,Raw!$A$6:$A$2076,0),MATCH(K$6,Raw!$H$5:$EZ$5,0))/60/60/24,"-")</f>
        <v>2.2303240740740738E-2</v>
      </c>
      <c r="L111" s="203">
        <f>IFERROR(INDEX(Raw!$H$6:$EZ$2076,MATCH($B111&amp;$D111&amp;$B$6,Raw!$A$6:$A$2076,0),MATCH(L$6,Raw!$H$5:$EZ$5,0))/60/60/24,"-")</f>
        <v>4.7662037037037037E-2</v>
      </c>
    </row>
    <row r="112" spans="1:12" s="38" customFormat="1" ht="17.5" x14ac:dyDescent="0.35">
      <c r="A112" s="188">
        <f t="shared" si="15"/>
        <v>45839</v>
      </c>
      <c r="B112" s="145" t="s">
        <v>151</v>
      </c>
      <c r="C112" s="38" t="s">
        <v>146</v>
      </c>
      <c r="D112" s="99" t="s">
        <v>146</v>
      </c>
      <c r="E112" s="155">
        <f>IFERROR(INDEX(Raw!$H$6:$EZ$2076,MATCH($B112&amp;$D112&amp;$B$6,Raw!$A$6:$A$2076,0),MATCH(E$6,Raw!$H$5:$EZ$5,0)),"-")</f>
        <v>1057</v>
      </c>
      <c r="F112" s="150"/>
      <c r="G112" s="155">
        <f>IFERROR(INDEX(Raw!$H$6:$EZ$2076,MATCH($B112&amp;$D112&amp;$B$6,Raw!$A$6:$A$2076,0),MATCH(G$6,Raw!$H$5:$EZ$5,0)),"-")</f>
        <v>960</v>
      </c>
      <c r="H112" s="239">
        <f t="shared" si="16"/>
        <v>0.9082308420056765</v>
      </c>
      <c r="I112" s="150"/>
      <c r="J112" s="155">
        <f>IFERROR(INDEX(Raw!$H$6:$EZ$2076,MATCH($B112&amp;$D112&amp;$B$6,Raw!$A$6:$A$2076,0),MATCH(J$6,Raw!$H$5:$EZ$5,0))/60/60,"-")</f>
        <v>525.77111111111105</v>
      </c>
      <c r="K112" s="195">
        <f>IFERROR(INDEX(Raw!$H$6:$EZ$2076,MATCH($B112&amp;$D112&amp;$B$6,Raw!$A$6:$A$2076,0),MATCH(K$6,Raw!$H$5:$EZ$5,0))/60/60/24,"-")</f>
        <v>2.0729166666666667E-2</v>
      </c>
      <c r="L112" s="203">
        <f>IFERROR(INDEX(Raw!$H$6:$EZ$2076,MATCH($B112&amp;$D112&amp;$B$6,Raw!$A$6:$A$2076,0),MATCH(L$6,Raw!$H$5:$EZ$5,0))/60/60/24,"-")</f>
        <v>4.2685185185185187E-2</v>
      </c>
    </row>
    <row r="113" spans="1:12" s="38" customFormat="1" x14ac:dyDescent="0.25">
      <c r="A113" s="188">
        <f t="shared" si="15"/>
        <v>45870</v>
      </c>
      <c r="B113" s="145" t="s">
        <v>151</v>
      </c>
      <c r="C113" s="102" t="s">
        <v>135</v>
      </c>
      <c r="D113" s="2" t="s">
        <v>135</v>
      </c>
      <c r="E113" s="155">
        <f>IFERROR(INDEX(Raw!$H$6:$EZ$2076,MATCH($B113&amp;$D113&amp;$B$6,Raw!$A$6:$A$2076,0),MATCH(E$6,Raw!$H$5:$EZ$5,0)),"-")</f>
        <v>969</v>
      </c>
      <c r="F113" s="150"/>
      <c r="G113" s="155">
        <f>IFERROR(INDEX(Raw!$H$6:$EZ$2076,MATCH($B113&amp;$D113&amp;$B$6,Raw!$A$6:$A$2076,0),MATCH(G$6,Raw!$H$5:$EZ$5,0)),"-")</f>
        <v>886</v>
      </c>
      <c r="H113" s="239">
        <f t="shared" si="16"/>
        <v>0.91434468524251811</v>
      </c>
      <c r="I113" s="150"/>
      <c r="J113" s="155">
        <f>IFERROR(INDEX(Raw!$H$6:$EZ$2076,MATCH($B113&amp;$D113&amp;$B$6,Raw!$A$6:$A$2076,0),MATCH(J$6,Raw!$H$5:$EZ$5,0))/60/60,"-")</f>
        <v>450.76777777777778</v>
      </c>
      <c r="K113" s="195">
        <f>IFERROR(INDEX(Raw!$H$6:$EZ$2076,MATCH($B113&amp;$D113&amp;$B$6,Raw!$A$6:$A$2076,0),MATCH(K$6,Raw!$H$5:$EZ$5,0))/60/60/24,"-")</f>
        <v>1.9386574074074073E-2</v>
      </c>
      <c r="L113" s="203">
        <f>IFERROR(INDEX(Raw!$H$6:$EZ$2076,MATCH($B113&amp;$D113&amp;$B$6,Raw!$A$6:$A$2076,0),MATCH(L$6,Raw!$H$5:$EZ$5,0))/60/60/24,"-")</f>
        <v>4.0162037037037038E-2</v>
      </c>
    </row>
    <row r="114" spans="1:12" s="38" customFormat="1" x14ac:dyDescent="0.25">
      <c r="A114" s="188">
        <f t="shared" si="15"/>
        <v>45901</v>
      </c>
      <c r="B114" s="145" t="s">
        <v>151</v>
      </c>
      <c r="C114" s="137" t="s">
        <v>136</v>
      </c>
      <c r="D114" s="95" t="s">
        <v>136</v>
      </c>
      <c r="E114" s="155">
        <f>IFERROR(INDEX(Raw!$H$6:$EZ$2076,MATCH($B114&amp;$D114&amp;$B$6,Raw!$A$6:$A$2076,0),MATCH(E$6,Raw!$H$5:$EZ$5,0)),"-")</f>
        <v>874</v>
      </c>
      <c r="F114" s="150"/>
      <c r="G114" s="155">
        <f>IFERROR(INDEX(Raw!$H$6:$EZ$2076,MATCH($B114&amp;$D114&amp;$B$6,Raw!$A$6:$A$2076,0),MATCH(G$6,Raw!$H$5:$EZ$5,0)),"-")</f>
        <v>794</v>
      </c>
      <c r="H114" s="239">
        <f t="shared" si="16"/>
        <v>0.90846681922196793</v>
      </c>
      <c r="I114" s="150"/>
      <c r="J114" s="155">
        <f>IFERROR(INDEX(Raw!$H$6:$EZ$2076,MATCH($B114&amp;$D114&amp;$B$6,Raw!$A$6:$A$2076,0),MATCH(J$6,Raw!$H$5:$EZ$5,0))/60/60,"-")</f>
        <v>445.95416666666665</v>
      </c>
      <c r="K114" s="195">
        <f>IFERROR(INDEX(Raw!$H$6:$EZ$2076,MATCH($B114&amp;$D114&amp;$B$6,Raw!$A$6:$A$2076,0),MATCH(K$6,Raw!$H$5:$EZ$5,0))/60/60/24,"-")</f>
        <v>2.1261574074074075E-2</v>
      </c>
      <c r="L114" s="203">
        <f>IFERROR(INDEX(Raw!$H$6:$EZ$2076,MATCH($B114&amp;$D114&amp;$B$6,Raw!$A$6:$A$2076,0),MATCH(L$6,Raw!$H$5:$EZ$5,0))/60/60/24,"-")</f>
        <v>4.5335648148148146E-2</v>
      </c>
    </row>
    <row r="115" spans="1:12" s="38" customFormat="1" ht="17.5" x14ac:dyDescent="0.35">
      <c r="A115" s="188">
        <f t="shared" si="15"/>
        <v>45931</v>
      </c>
      <c r="B115" s="145" t="s">
        <v>151</v>
      </c>
      <c r="C115" s="119" t="s">
        <v>137</v>
      </c>
      <c r="D115" s="101" t="s">
        <v>137</v>
      </c>
      <c r="E115" s="155">
        <f>IFERROR(INDEX(Raw!$H$6:$EZ$2076,MATCH($B115&amp;$D115&amp;$B$6,Raw!$A$6:$A$2076,0),MATCH(E$6,Raw!$H$5:$EZ$5,0)),"-")</f>
        <v>917</v>
      </c>
      <c r="F115" s="150"/>
      <c r="G115" s="155">
        <f>IFERROR(INDEX(Raw!$H$6:$EZ$2076,MATCH($B115&amp;$D115&amp;$B$6,Raw!$A$6:$A$2076,0),MATCH(G$6,Raw!$H$5:$EZ$5,0)),"-")</f>
        <v>811</v>
      </c>
      <c r="H115" s="239">
        <f t="shared" si="16"/>
        <v>0.8844056706652127</v>
      </c>
      <c r="I115" s="150"/>
      <c r="J115" s="155">
        <f>IFERROR(INDEX(Raw!$H$6:$EZ$2076,MATCH($B115&amp;$D115&amp;$B$6,Raw!$A$6:$A$2076,0),MATCH(J$6,Raw!$H$5:$EZ$5,0))/60/60,"-")</f>
        <v>538.9858333333334</v>
      </c>
      <c r="K115" s="195">
        <f>IFERROR(INDEX(Raw!$H$6:$EZ$2076,MATCH($B115&amp;$D115&amp;$B$6,Raw!$A$6:$A$2076,0),MATCH(K$6,Raw!$H$5:$EZ$5,0))/60/60/24,"-")</f>
        <v>2.449074074074074E-2</v>
      </c>
      <c r="L115" s="203">
        <f>IFERROR(INDEX(Raw!$H$6:$EZ$2076,MATCH($B115&amp;$D115&amp;$B$6,Raw!$A$6:$A$2076,0),MATCH(L$6,Raw!$H$5:$EZ$5,0))/60/60/24,"-")</f>
        <v>5.1296296296296291E-2</v>
      </c>
    </row>
    <row r="116" spans="1:12" s="38" customFormat="1" x14ac:dyDescent="0.25">
      <c r="A116" s="188">
        <f t="shared" si="15"/>
        <v>45962</v>
      </c>
      <c r="B116" s="145" t="s">
        <v>151</v>
      </c>
      <c r="C116" s="137" t="s">
        <v>444</v>
      </c>
      <c r="D116" s="95" t="s">
        <v>138</v>
      </c>
      <c r="E116" s="155">
        <f>IFERROR(INDEX(Raw!$H$6:$EZ$2076,MATCH($B116&amp;$D116&amp;$B$6,Raw!$A$6:$A$2076,0),MATCH(E$6,Raw!$H$5:$EZ$5,0)),"-")</f>
        <v>920</v>
      </c>
      <c r="F116" s="150"/>
      <c r="G116" s="155">
        <f>IFERROR(INDEX(Raw!$H$6:$EZ$2076,MATCH($B116&amp;$D116&amp;$B$6,Raw!$A$6:$A$2076,0),MATCH(G$6,Raw!$H$5:$EZ$5,0)),"-")</f>
        <v>844</v>
      </c>
      <c r="H116" s="239">
        <f t="shared" si="16"/>
        <v>0.91739130434782612</v>
      </c>
      <c r="I116" s="150"/>
      <c r="J116" s="155">
        <f>IFERROR(INDEX(Raw!$H$6:$EZ$2076,MATCH($B116&amp;$D116&amp;$B$6,Raw!$A$6:$A$2076,0),MATCH(J$6,Raw!$H$5:$EZ$5,0))/60/60,"-")</f>
        <v>501.01222222222225</v>
      </c>
      <c r="K116" s="195">
        <f>IFERROR(INDEX(Raw!$H$6:$EZ$2076,MATCH($B116&amp;$D116&amp;$B$6,Raw!$A$6:$A$2076,0),MATCH(K$6,Raw!$H$5:$EZ$5,0))/60/60/24,"-")</f>
        <v>2.2685185185185183E-2</v>
      </c>
      <c r="L116" s="203">
        <f>IFERROR(INDEX(Raw!$H$6:$EZ$2076,MATCH($B116&amp;$D116&amp;$B$6,Raw!$A$6:$A$2076,0),MATCH(L$6,Raw!$H$5:$EZ$5,0))/60/60/24,"-")</f>
        <v>4.7337962962962971E-2</v>
      </c>
    </row>
    <row r="117" spans="1:12" s="38" customFormat="1" x14ac:dyDescent="0.25">
      <c r="A117" s="188">
        <f t="shared" si="15"/>
        <v>45992</v>
      </c>
      <c r="B117" s="145" t="s">
        <v>151</v>
      </c>
      <c r="C117" s="38" t="s">
        <v>139</v>
      </c>
      <c r="D117" s="95" t="s">
        <v>139</v>
      </c>
      <c r="E117" s="155">
        <f>IFERROR(INDEX(Raw!$H$6:$EZ$2076,MATCH($B117&amp;$D117&amp;$B$6,Raw!$A$6:$A$2076,0),MATCH(E$6,Raw!$H$5:$EZ$5,0)),"-")</f>
        <v>844</v>
      </c>
      <c r="F117" s="150"/>
      <c r="G117" s="155">
        <f>IFERROR(INDEX(Raw!$H$6:$EZ$2076,MATCH($B117&amp;$D117&amp;$B$6,Raw!$A$6:$A$2076,0),MATCH(G$6,Raw!$H$5:$EZ$5,0)),"-")</f>
        <v>755</v>
      </c>
      <c r="H117" s="239">
        <f t="shared" si="16"/>
        <v>0.89454976303317535</v>
      </c>
      <c r="I117" s="150"/>
      <c r="J117" s="155">
        <f>IFERROR(INDEX(Raw!$H$6:$EZ$2076,MATCH($B117&amp;$D117&amp;$B$6,Raw!$A$6:$A$2076,0),MATCH(J$6,Raw!$H$5:$EZ$5,0))/60/60,"-")</f>
        <v>483.49194444444441</v>
      </c>
      <c r="K117" s="195">
        <f>IFERROR(INDEX(Raw!$H$6:$EZ$2076,MATCH($B117&amp;$D117&amp;$B$6,Raw!$A$6:$A$2076,0),MATCH(K$6,Raw!$H$5:$EZ$5,0))/60/60/24,"-")</f>
        <v>2.3865740740740743E-2</v>
      </c>
      <c r="L117" s="203">
        <f>IFERROR(INDEX(Raw!$H$6:$EZ$2076,MATCH($B117&amp;$D117&amp;$B$6,Raw!$A$6:$A$2076,0),MATCH(L$6,Raw!$H$5:$EZ$5,0))/60/60/24,"-")</f>
        <v>5.2789351851851851E-2</v>
      </c>
    </row>
    <row r="118" spans="1:12" s="38" customFormat="1" ht="17.5" x14ac:dyDescent="0.35">
      <c r="A118" s="188">
        <f t="shared" si="15"/>
        <v>46023</v>
      </c>
      <c r="B118" s="145" t="s">
        <v>151</v>
      </c>
      <c r="C118" s="38" t="s">
        <v>140</v>
      </c>
      <c r="D118" s="101" t="s">
        <v>140</v>
      </c>
      <c r="E118" s="155">
        <f>IFERROR(INDEX(Raw!$H$6:$EZ$2076,MATCH($B118&amp;$D118&amp;$B$6,Raw!$A$6:$A$2076,0),MATCH(E$6,Raw!$H$5:$EZ$5,0)),"-")</f>
        <v>922</v>
      </c>
      <c r="F118" s="150"/>
      <c r="G118" s="155">
        <f>IFERROR(INDEX(Raw!$H$6:$EZ$2076,MATCH($B118&amp;$D118&amp;$B$6,Raw!$A$6:$A$2076,0),MATCH(G$6,Raw!$H$5:$EZ$5,0)),"-")</f>
        <v>825</v>
      </c>
      <c r="H118" s="239">
        <f t="shared" si="16"/>
        <v>0.89479392624728848</v>
      </c>
      <c r="I118" s="150"/>
      <c r="J118" s="155">
        <f>IFERROR(INDEX(Raw!$H$6:$EZ$2076,MATCH($B118&amp;$D118&amp;$B$6,Raw!$A$6:$A$2076,0),MATCH(J$6,Raw!$H$5:$EZ$5,0))/60/60,"-")</f>
        <v>531.26138888888886</v>
      </c>
      <c r="K118" s="195">
        <f>IFERROR(INDEX(Raw!$H$6:$EZ$2076,MATCH($B118&amp;$D118&amp;$B$6,Raw!$A$6:$A$2076,0),MATCH(K$6,Raw!$H$5:$EZ$5,0))/60/60/24,"-")</f>
        <v>2.4004629629629629E-2</v>
      </c>
      <c r="L118" s="203">
        <f>IFERROR(INDEX(Raw!$H$6:$EZ$2076,MATCH($B118&amp;$D118&amp;$B$6,Raw!$A$6:$A$2076,0),MATCH(L$6,Raw!$H$5:$EZ$5,0))/60/60/24,"-")</f>
        <v>5.2048611111111115E-2</v>
      </c>
    </row>
    <row r="119" spans="1:12" s="38" customFormat="1" x14ac:dyDescent="0.25">
      <c r="A119" s="188">
        <f t="shared" si="15"/>
        <v>46054</v>
      </c>
      <c r="B119" s="145" t="s">
        <v>151</v>
      </c>
      <c r="C119" s="38" t="s">
        <v>141</v>
      </c>
      <c r="D119" s="2" t="s">
        <v>141</v>
      </c>
      <c r="E119" s="155">
        <f>IFERROR(INDEX(Raw!$H$6:$EZ$2076,MATCH($B119&amp;$D119&amp;$B$6,Raw!$A$6:$A$2076,0),MATCH(E$6,Raw!$H$5:$EZ$5,0)),"-")</f>
        <v>901</v>
      </c>
      <c r="F119" s="150"/>
      <c r="G119" s="155">
        <f>IFERROR(INDEX(Raw!$H$6:$EZ$2076,MATCH($B119&amp;$D119&amp;$B$6,Raw!$A$6:$A$2076,0),MATCH(G$6,Raw!$H$5:$EZ$5,0)),"-")</f>
        <v>808</v>
      </c>
      <c r="H119" s="239">
        <f t="shared" si="16"/>
        <v>0.89678135405105441</v>
      </c>
      <c r="I119" s="150"/>
      <c r="J119" s="155">
        <f>IFERROR(INDEX(Raw!$H$6:$EZ$2076,MATCH($B119&amp;$D119&amp;$B$6,Raw!$A$6:$A$2076,0),MATCH(J$6,Raw!$H$5:$EZ$5,0))/60/60,"-")</f>
        <v>425.77611111111111</v>
      </c>
      <c r="K119" s="195">
        <f>IFERROR(INDEX(Raw!$H$6:$EZ$2076,MATCH($B119&amp;$D119&amp;$B$6,Raw!$A$6:$A$2076,0),MATCH(K$6,Raw!$H$5:$EZ$5,0))/60/60/24,"-")</f>
        <v>1.96875E-2</v>
      </c>
      <c r="L119" s="203">
        <f>IFERROR(INDEX(Raw!$H$6:$EZ$2076,MATCH($B119&amp;$D119&amp;$B$6,Raw!$A$6:$A$2076,0),MATCH(L$6,Raw!$H$5:$EZ$5,0))/60/60/24,"-")</f>
        <v>4.1921296296296297E-2</v>
      </c>
    </row>
    <row r="120" spans="1:12" s="38" customFormat="1" x14ac:dyDescent="0.25">
      <c r="A120" s="188">
        <f t="shared" si="15"/>
        <v>46082</v>
      </c>
      <c r="B120" s="147" t="s">
        <v>151</v>
      </c>
      <c r="C120" s="97" t="s">
        <v>142</v>
      </c>
      <c r="D120" s="95" t="s">
        <v>142</v>
      </c>
      <c r="E120" s="159">
        <f>IFERROR(INDEX(Raw!$H$6:$EZ$2076,MATCH($B120&amp;$D120&amp;$B$6,Raw!$A$6:$A$2076,0),MATCH(E$6,Raw!$H$5:$EZ$5,0)),"-")</f>
        <v>990</v>
      </c>
      <c r="F120" s="150"/>
      <c r="G120" s="159">
        <f>IFERROR(INDEX(Raw!$H$6:$EZ$2076,MATCH($B120&amp;$D120&amp;$B$6,Raw!$A$6:$A$2076,0),MATCH(G$6,Raw!$H$5:$EZ$5,0)),"-")</f>
        <v>899</v>
      </c>
      <c r="H120" s="249">
        <f t="shared" si="16"/>
        <v>0.90808080808080804</v>
      </c>
      <c r="I120" s="150"/>
      <c r="J120" s="159">
        <f>IFERROR(INDEX(Raw!$H$6:$EZ$2076,MATCH($B120&amp;$D120&amp;$B$6,Raw!$A$6:$A$2076,0),MATCH(J$6,Raw!$H$5:$EZ$5,0))/60/60,"-")</f>
        <v>395.8105555555556</v>
      </c>
      <c r="K120" s="255">
        <f>IFERROR(INDEX(Raw!$H$6:$EZ$2076,MATCH($B120&amp;$D120&amp;$B$6,Raw!$A$6:$A$2076,0),MATCH(K$6,Raw!$H$5:$EZ$5,0))/60/60/24,"-")</f>
        <v>1.6655092592592593E-2</v>
      </c>
      <c r="L120" s="208">
        <f>IFERROR(INDEX(Raw!$H$6:$EZ$2076,MATCH($B120&amp;$D120&amp;$B$6,Raw!$A$6:$A$2076,0),MATCH(L$6,Raw!$H$5:$EZ$5,0))/60/60/24,"-")</f>
        <v>3.8113425925925926E-2</v>
      </c>
    </row>
    <row r="121" spans="1:12" s="38" customFormat="1" ht="17.5" x14ac:dyDescent="0.35">
      <c r="A121" s="188">
        <f t="shared" si="15"/>
        <v>46113</v>
      </c>
      <c r="B121" s="55" t="s">
        <v>1060</v>
      </c>
      <c r="C121" s="74" t="s">
        <v>143</v>
      </c>
      <c r="D121" s="101" t="s">
        <v>143</v>
      </c>
      <c r="E121" s="155">
        <f>IFERROR(INDEX(Raw!$H$6:$EZ$2076,MATCH($B121&amp;$D121&amp;$B$6,Raw!$A$6:$A$2076,0),MATCH(E$6,Raw!$H$5:$EZ$5,0)),"-")</f>
        <v>1072</v>
      </c>
      <c r="F121" s="150"/>
      <c r="G121" s="155">
        <f>IFERROR(INDEX(Raw!$H$6:$EZ$2076,MATCH($B121&amp;$D121&amp;$B$6,Raw!$A$6:$A$2076,0),MATCH(G$6,Raw!$H$5:$EZ$5,0)),"-")</f>
        <v>992</v>
      </c>
      <c r="H121" s="239">
        <f t="shared" ref="H121:H132" si="17">IFERROR(G121/E121,"-")</f>
        <v>0.92537313432835822</v>
      </c>
      <c r="I121" s="150"/>
      <c r="J121" s="155">
        <f>IFERROR(INDEX(Raw!$H$6:$EZ$2076,MATCH($B121&amp;$D121&amp;$B$6,Raw!$A$6:$A$2076,0),MATCH(J$6,Raw!$H$5:$EZ$5,0))/60/60,"-")</f>
        <v>425.50166666666667</v>
      </c>
      <c r="K121" s="195">
        <f>IFERROR(INDEX(Raw!$H$6:$EZ$2076,MATCH($B121&amp;$D121&amp;$B$6,Raw!$A$6:$A$2076,0),MATCH(K$6,Raw!$H$5:$EZ$5,0))/60/60/24,"-")</f>
        <v>1.653935185185185E-2</v>
      </c>
      <c r="L121" s="203">
        <f>IFERROR(INDEX(Raw!$H$6:$EZ$2076,MATCH($B121&amp;$D121&amp;$B$6,Raw!$A$6:$A$2076,0),MATCH(L$6,Raw!$H$5:$EZ$5,0))/60/60/24,"-")</f>
        <v>3.5173611111111107E-2</v>
      </c>
    </row>
    <row r="122" spans="1:12" s="38" customFormat="1" x14ac:dyDescent="0.25">
      <c r="A122" s="188">
        <f t="shared" si="15"/>
        <v>46143</v>
      </c>
      <c r="B122" s="145" t="s">
        <v>1060</v>
      </c>
      <c r="C122" s="74" t="s">
        <v>144</v>
      </c>
      <c r="D122" s="95" t="s">
        <v>144</v>
      </c>
      <c r="E122" s="155">
        <f>IFERROR(INDEX(Raw!$H$6:$EZ$2076,MATCH($B122&amp;$D122&amp;$B$6,Raw!$A$6:$A$2076,0),MATCH(E$6,Raw!$H$5:$EZ$5,0)),"-")</f>
        <v>1097</v>
      </c>
      <c r="F122" s="150"/>
      <c r="G122" s="155">
        <f>IFERROR(INDEX(Raw!$H$6:$EZ$2076,MATCH($B122&amp;$D122&amp;$B$6,Raw!$A$6:$A$2076,0),MATCH(G$6,Raw!$H$5:$EZ$5,0)),"-")</f>
        <v>1007</v>
      </c>
      <c r="H122" s="239">
        <f t="shared" si="17"/>
        <v>0.91795806745670006</v>
      </c>
      <c r="I122" s="150"/>
      <c r="J122" s="155">
        <f>IFERROR(INDEX(Raw!$H$6:$EZ$2076,MATCH($B122&amp;$D122&amp;$B$6,Raw!$A$6:$A$2076,0),MATCH(J$6,Raw!$H$5:$EZ$5,0))/60/60,"-")</f>
        <v>498.30611111111108</v>
      </c>
      <c r="K122" s="195">
        <f>IFERROR(INDEX(Raw!$H$6:$EZ$2076,MATCH($B122&amp;$D122&amp;$B$6,Raw!$A$6:$A$2076,0),MATCH(K$6,Raw!$H$5:$EZ$5,0))/60/60/24,"-")</f>
        <v>1.892361111111111E-2</v>
      </c>
      <c r="L122" s="203">
        <f>IFERROR(INDEX(Raw!$H$6:$EZ$2076,MATCH($B122&amp;$D122&amp;$B$6,Raw!$A$6:$A$2076,0),MATCH(L$6,Raw!$H$5:$EZ$5,0))/60/60/24,"-")</f>
        <v>3.7372685185185189E-2</v>
      </c>
    </row>
    <row r="123" spans="1:12" s="38" customFormat="1" x14ac:dyDescent="0.25">
      <c r="A123" s="188">
        <f t="shared" si="15"/>
        <v>46174</v>
      </c>
      <c r="B123" s="145" t="s">
        <v>1060</v>
      </c>
      <c r="C123" s="74" t="s">
        <v>145</v>
      </c>
      <c r="D123" s="95" t="s">
        <v>145</v>
      </c>
      <c r="E123" s="155">
        <f>IFERROR(INDEX(Raw!$H$6:$EZ$2076,MATCH($B123&amp;$D123&amp;$B$6,Raw!$A$6:$A$2076,0),MATCH(E$6,Raw!$H$5:$EZ$5,0)),"-")</f>
        <v>1085</v>
      </c>
      <c r="F123" s="150"/>
      <c r="G123" s="155">
        <f>IFERROR(INDEX(Raw!$H$6:$EZ$2076,MATCH($B123&amp;$D123&amp;$B$6,Raw!$A$6:$A$2076,0),MATCH(G$6,Raw!$H$5:$EZ$5,0)),"-")</f>
        <v>991</v>
      </c>
      <c r="H123" s="239">
        <f t="shared" si="17"/>
        <v>0.91336405529953912</v>
      </c>
      <c r="I123" s="150"/>
      <c r="J123" s="155">
        <f>IFERROR(INDEX(Raw!$H$6:$EZ$2076,MATCH($B123&amp;$D123&amp;$B$6,Raw!$A$6:$A$2076,0),MATCH(J$6,Raw!$H$5:$EZ$5,0))/60/60,"-")</f>
        <v>555.30333333333328</v>
      </c>
      <c r="K123" s="195">
        <f>IFERROR(INDEX(Raw!$H$6:$EZ$2076,MATCH($B123&amp;$D123&amp;$B$6,Raw!$A$6:$A$2076,0),MATCH(K$6,Raw!$H$5:$EZ$5,0))/60/60/24,"-")</f>
        <v>2.1319444444444443E-2</v>
      </c>
      <c r="L123" s="203">
        <f>IFERROR(INDEX(Raw!$H$6:$EZ$2076,MATCH($B123&amp;$D123&amp;$B$6,Raw!$A$6:$A$2076,0),MATCH(L$6,Raw!$H$5:$EZ$5,0))/60/60/24,"-")</f>
        <v>4.5844907407407404E-2</v>
      </c>
    </row>
    <row r="124" spans="1:12" s="38" customFormat="1" ht="17.5" x14ac:dyDescent="0.35">
      <c r="A124" s="188">
        <f t="shared" si="15"/>
        <v>46204</v>
      </c>
      <c r="B124" s="145" t="s">
        <v>1060</v>
      </c>
      <c r="C124" s="74" t="s">
        <v>146</v>
      </c>
      <c r="D124" s="101" t="s">
        <v>146</v>
      </c>
      <c r="E124" s="155">
        <f>IFERROR(INDEX(Raw!$H$6:$EZ$2076,MATCH($B124&amp;$D124&amp;$B$6,Raw!$A$6:$A$2076,0),MATCH(E$6,Raw!$H$5:$EZ$5,0)),"-")</f>
        <v>1075</v>
      </c>
      <c r="F124" s="150"/>
      <c r="G124" s="155">
        <f>IFERROR(INDEX(Raw!$H$6:$EZ$2076,MATCH($B124&amp;$D124&amp;$B$6,Raw!$A$6:$A$2076,0),MATCH(G$6,Raw!$H$5:$EZ$5,0)),"-")</f>
        <v>990</v>
      </c>
      <c r="H124" s="239">
        <f t="shared" si="17"/>
        <v>0.92093023255813955</v>
      </c>
      <c r="I124" s="150"/>
      <c r="J124" s="155">
        <f>IFERROR(INDEX(Raw!$H$6:$EZ$2076,MATCH($B124&amp;$D124&amp;$B$6,Raw!$A$6:$A$2076,0),MATCH(J$6,Raw!$H$5:$EZ$5,0))/60/60,"-")</f>
        <v>510.85277777777782</v>
      </c>
      <c r="K124" s="195">
        <f>IFERROR(INDEX(Raw!$H$6:$EZ$2076,MATCH($B124&amp;$D124&amp;$B$6,Raw!$A$6:$A$2076,0),MATCH(K$6,Raw!$H$5:$EZ$5,0))/60/60/24,"-")</f>
        <v>1.9803240740740739E-2</v>
      </c>
      <c r="L124" s="203">
        <f>IFERROR(INDEX(Raw!$H$6:$EZ$2076,MATCH($B124&amp;$D124&amp;$B$6,Raw!$A$6:$A$2076,0),MATCH(L$6,Raw!$H$5:$EZ$5,0))/60/60/24,"-")</f>
        <v>4.0462962962962964E-2</v>
      </c>
    </row>
    <row r="125" spans="1:12" s="38" customFormat="1" x14ac:dyDescent="0.25">
      <c r="A125" s="188">
        <f t="shared" si="15"/>
        <v>46235</v>
      </c>
      <c r="B125" s="145" t="s">
        <v>1060</v>
      </c>
      <c r="C125" s="74" t="s">
        <v>135</v>
      </c>
      <c r="D125" s="95" t="s">
        <v>135</v>
      </c>
      <c r="E125" s="155" t="str">
        <f>IFERROR(INDEX(Raw!$H$6:$EZ$2076,MATCH($B125&amp;$D125&amp;$B$6,Raw!$A$6:$A$2076,0),MATCH(E$6,Raw!$H$5:$EZ$5,0)),"-")</f>
        <v>-</v>
      </c>
      <c r="F125" s="150"/>
      <c r="G125" s="155" t="str">
        <f>IFERROR(INDEX(Raw!$H$6:$EZ$2076,MATCH($B125&amp;$D125&amp;$B$6,Raw!$A$6:$A$2076,0),MATCH(G$6,Raw!$H$5:$EZ$5,0)),"-")</f>
        <v>-</v>
      </c>
      <c r="H125" s="239" t="str">
        <f t="shared" si="17"/>
        <v>-</v>
      </c>
      <c r="I125" s="150"/>
      <c r="J125" s="155" t="str">
        <f>IFERROR(INDEX(Raw!$H$6:$EZ$2076,MATCH($B125&amp;$D125&amp;$B$6,Raw!$A$6:$A$2076,0),MATCH(J$6,Raw!$H$5:$EZ$5,0))/60/60,"-")</f>
        <v>-</v>
      </c>
      <c r="K125" s="195" t="str">
        <f>IFERROR(INDEX(Raw!$H$6:$EZ$2076,MATCH($B125&amp;$D125&amp;$B$6,Raw!$A$6:$A$2076,0),MATCH(K$6,Raw!$H$5:$EZ$5,0))/60/60/24,"-")</f>
        <v>-</v>
      </c>
      <c r="L125" s="203" t="str">
        <f>IFERROR(INDEX(Raw!$H$6:$EZ$2076,MATCH($B125&amp;$D125&amp;$B$6,Raw!$A$6:$A$2076,0),MATCH(L$6,Raw!$H$5:$EZ$5,0))/60/60/24,"-")</f>
        <v>-</v>
      </c>
    </row>
    <row r="126" spans="1:12" s="38" customFormat="1" x14ac:dyDescent="0.25">
      <c r="A126" s="188">
        <f t="shared" si="15"/>
        <v>46266</v>
      </c>
      <c r="B126" s="147" t="s">
        <v>1060</v>
      </c>
      <c r="C126" s="74" t="s">
        <v>136</v>
      </c>
      <c r="D126" s="95" t="s">
        <v>136</v>
      </c>
      <c r="E126" s="155" t="str">
        <f>IFERROR(INDEX(Raw!$H$6:$EZ$2076,MATCH($B126&amp;$D126&amp;$B$6,Raw!$A$6:$A$2076,0),MATCH(E$6,Raw!$H$5:$EZ$5,0)),"-")</f>
        <v>-</v>
      </c>
      <c r="F126" s="150"/>
      <c r="G126" s="155" t="str">
        <f>IFERROR(INDEX(Raw!$H$6:$EZ$2076,MATCH($B126&amp;$D126&amp;$B$6,Raw!$A$6:$A$2076,0),MATCH(G$6,Raw!$H$5:$EZ$5,0)),"-")</f>
        <v>-</v>
      </c>
      <c r="H126" s="239" t="str">
        <f t="shared" si="17"/>
        <v>-</v>
      </c>
      <c r="I126" s="150"/>
      <c r="J126" s="155" t="str">
        <f>IFERROR(INDEX(Raw!$H$6:$EZ$2076,MATCH($B126&amp;$D126&amp;$B$6,Raw!$A$6:$A$2076,0),MATCH(J$6,Raw!$H$5:$EZ$5,0))/60/60,"-")</f>
        <v>-</v>
      </c>
      <c r="K126" s="195" t="str">
        <f>IFERROR(INDEX(Raw!$H$6:$EZ$2076,MATCH($B126&amp;$D126&amp;$B$6,Raw!$A$6:$A$2076,0),MATCH(K$6,Raw!$H$5:$EZ$5,0))/60/60/24,"-")</f>
        <v>-</v>
      </c>
      <c r="L126" s="203" t="str">
        <f>IFERROR(INDEX(Raw!$H$6:$EZ$2076,MATCH($B126&amp;$D126&amp;$B$6,Raw!$A$6:$A$2076,0),MATCH(L$6,Raw!$H$5:$EZ$5,0))/60/60/24,"-")</f>
        <v>-</v>
      </c>
    </row>
    <row r="127" spans="1:12" s="38" customFormat="1" hidden="1" x14ac:dyDescent="0.25">
      <c r="A127" s="188">
        <f t="shared" si="15"/>
        <v>46296</v>
      </c>
      <c r="B127" s="145" t="s">
        <v>1060</v>
      </c>
      <c r="C127" s="74" t="s">
        <v>137</v>
      </c>
      <c r="D127" s="95" t="s">
        <v>137</v>
      </c>
      <c r="E127" s="155" t="str">
        <f>IFERROR(INDEX(Raw!$H$6:$EZ$2076,MATCH($B127&amp;$D127&amp;$B$6,Raw!$A$6:$A$2076,0),MATCH(E$6,Raw!$H$5:$EZ$5,0)),"-")</f>
        <v>-</v>
      </c>
      <c r="F127" s="150"/>
      <c r="G127" s="155" t="str">
        <f>IFERROR(INDEX(Raw!$H$6:$EZ$2076,MATCH($B127&amp;$D127&amp;$B$6,Raw!$A$6:$A$2076,0),MATCH(G$6,Raw!$H$5:$EZ$5,0)),"-")</f>
        <v>-</v>
      </c>
      <c r="H127" s="239" t="str">
        <f t="shared" si="17"/>
        <v>-</v>
      </c>
      <c r="I127" s="150"/>
      <c r="J127" s="155" t="str">
        <f>IFERROR(INDEX(Raw!$H$6:$EZ$2076,MATCH($B127&amp;$D127&amp;$B$6,Raw!$A$6:$A$2076,0),MATCH(J$6,Raw!$H$5:$EZ$5,0))/60/60,"-")</f>
        <v>-</v>
      </c>
      <c r="K127" s="195" t="str">
        <f>IFERROR(INDEX(Raw!$H$6:$EZ$2076,MATCH($B127&amp;$D127&amp;$B$6,Raw!$A$6:$A$2076,0),MATCH(K$6,Raw!$H$5:$EZ$5,0))/60/60/24,"-")</f>
        <v>-</v>
      </c>
      <c r="L127" s="203" t="str">
        <f>IFERROR(INDEX(Raw!$H$6:$EZ$2076,MATCH($B127&amp;$D127&amp;$B$6,Raw!$A$6:$A$2076,0),MATCH(L$6,Raw!$H$5:$EZ$5,0))/60/60/24,"-")</f>
        <v>-</v>
      </c>
    </row>
    <row r="128" spans="1:12" s="38" customFormat="1" hidden="1" x14ac:dyDescent="0.25">
      <c r="A128" s="188">
        <f t="shared" si="15"/>
        <v>46327</v>
      </c>
      <c r="B128" s="145" t="s">
        <v>1060</v>
      </c>
      <c r="C128" s="74" t="s">
        <v>444</v>
      </c>
      <c r="D128" s="95" t="s">
        <v>138</v>
      </c>
      <c r="E128" s="155" t="str">
        <f>IFERROR(INDEX(Raw!$H$6:$EZ$2076,MATCH($B128&amp;$D128&amp;$B$6,Raw!$A$6:$A$2076,0),MATCH(E$6,Raw!$H$5:$EZ$5,0)),"-")</f>
        <v>-</v>
      </c>
      <c r="F128" s="150"/>
      <c r="G128" s="155" t="str">
        <f>IFERROR(INDEX(Raw!$H$6:$EZ$2076,MATCH($B128&amp;$D128&amp;$B$6,Raw!$A$6:$A$2076,0),MATCH(G$6,Raw!$H$5:$EZ$5,0)),"-")</f>
        <v>-</v>
      </c>
      <c r="H128" s="239" t="str">
        <f t="shared" si="17"/>
        <v>-</v>
      </c>
      <c r="I128" s="150"/>
      <c r="J128" s="155" t="str">
        <f>IFERROR(INDEX(Raw!$H$6:$EZ$2076,MATCH($B128&amp;$D128&amp;$B$6,Raw!$A$6:$A$2076,0),MATCH(J$6,Raw!$H$5:$EZ$5,0))/60/60,"-")</f>
        <v>-</v>
      </c>
      <c r="K128" s="195" t="str">
        <f>IFERROR(INDEX(Raw!$H$6:$EZ$2076,MATCH($B128&amp;$D128&amp;$B$6,Raw!$A$6:$A$2076,0),MATCH(K$6,Raw!$H$5:$EZ$5,0))/60/60/24,"-")</f>
        <v>-</v>
      </c>
      <c r="L128" s="203" t="str">
        <f>IFERROR(INDEX(Raw!$H$6:$EZ$2076,MATCH($B128&amp;$D128&amp;$B$6,Raw!$A$6:$A$2076,0),MATCH(L$6,Raw!$H$5:$EZ$5,0))/60/60/24,"-")</f>
        <v>-</v>
      </c>
    </row>
    <row r="129" spans="1:12" s="38" customFormat="1" hidden="1" x14ac:dyDescent="0.25">
      <c r="A129" s="188">
        <f t="shared" si="15"/>
        <v>46357</v>
      </c>
      <c r="B129" s="145" t="s">
        <v>1060</v>
      </c>
      <c r="C129" s="74" t="s">
        <v>139</v>
      </c>
      <c r="D129" s="95" t="s">
        <v>139</v>
      </c>
      <c r="E129" s="155" t="str">
        <f>IFERROR(INDEX(Raw!$H$6:$EZ$2076,MATCH($B129&amp;$D129&amp;$B$6,Raw!$A$6:$A$2076,0),MATCH(E$6,Raw!$H$5:$EZ$5,0)),"-")</f>
        <v>-</v>
      </c>
      <c r="F129" s="150"/>
      <c r="G129" s="155" t="str">
        <f>IFERROR(INDEX(Raw!$H$6:$EZ$2076,MATCH($B129&amp;$D129&amp;$B$6,Raw!$A$6:$A$2076,0),MATCH(G$6,Raw!$H$5:$EZ$5,0)),"-")</f>
        <v>-</v>
      </c>
      <c r="H129" s="239" t="str">
        <f t="shared" si="17"/>
        <v>-</v>
      </c>
      <c r="I129" s="150"/>
      <c r="J129" s="155" t="str">
        <f>IFERROR(INDEX(Raw!$H$6:$EZ$2076,MATCH($B129&amp;$D129&amp;$B$6,Raw!$A$6:$A$2076,0),MATCH(J$6,Raw!$H$5:$EZ$5,0))/60/60,"-")</f>
        <v>-</v>
      </c>
      <c r="K129" s="195" t="str">
        <f>IFERROR(INDEX(Raw!$H$6:$EZ$2076,MATCH($B129&amp;$D129&amp;$B$6,Raw!$A$6:$A$2076,0),MATCH(K$6,Raw!$H$5:$EZ$5,0))/60/60/24,"-")</f>
        <v>-</v>
      </c>
      <c r="L129" s="203" t="str">
        <f>IFERROR(INDEX(Raw!$H$6:$EZ$2076,MATCH($B129&amp;$D129&amp;$B$6,Raw!$A$6:$A$2076,0),MATCH(L$6,Raw!$H$5:$EZ$5,0))/60/60/24,"-")</f>
        <v>-</v>
      </c>
    </row>
    <row r="130" spans="1:12" s="38" customFormat="1" hidden="1" x14ac:dyDescent="0.25">
      <c r="A130" s="188">
        <f t="shared" si="15"/>
        <v>46388</v>
      </c>
      <c r="B130" s="145" t="s">
        <v>1060</v>
      </c>
      <c r="C130" s="74" t="s">
        <v>140</v>
      </c>
      <c r="D130" s="95" t="s">
        <v>140</v>
      </c>
      <c r="E130" s="155" t="str">
        <f>IFERROR(INDEX(Raw!$H$6:$EZ$2076,MATCH($B130&amp;$D130&amp;$B$6,Raw!$A$6:$A$2076,0),MATCH(E$6,Raw!$H$5:$EZ$5,0)),"-")</f>
        <v>-</v>
      </c>
      <c r="F130" s="150"/>
      <c r="G130" s="155" t="str">
        <f>IFERROR(INDEX(Raw!$H$6:$EZ$2076,MATCH($B130&amp;$D130&amp;$B$6,Raw!$A$6:$A$2076,0),MATCH(G$6,Raw!$H$5:$EZ$5,0)),"-")</f>
        <v>-</v>
      </c>
      <c r="H130" s="239" t="str">
        <f t="shared" si="17"/>
        <v>-</v>
      </c>
      <c r="I130" s="150"/>
      <c r="J130" s="155" t="str">
        <f>IFERROR(INDEX(Raw!$H$6:$EZ$2076,MATCH($B130&amp;$D130&amp;$B$6,Raw!$A$6:$A$2076,0),MATCH(J$6,Raw!$H$5:$EZ$5,0))/60/60,"-")</f>
        <v>-</v>
      </c>
      <c r="K130" s="195" t="str">
        <f>IFERROR(INDEX(Raw!$H$6:$EZ$2076,MATCH($B130&amp;$D130&amp;$B$6,Raw!$A$6:$A$2076,0),MATCH(K$6,Raw!$H$5:$EZ$5,0))/60/60/24,"-")</f>
        <v>-</v>
      </c>
      <c r="L130" s="203" t="str">
        <f>IFERROR(INDEX(Raw!$H$6:$EZ$2076,MATCH($B130&amp;$D130&amp;$B$6,Raw!$A$6:$A$2076,0),MATCH(L$6,Raw!$H$5:$EZ$5,0))/60/60/24,"-")</f>
        <v>-</v>
      </c>
    </row>
    <row r="131" spans="1:12" s="38" customFormat="1" hidden="1" x14ac:dyDescent="0.25">
      <c r="A131" s="188">
        <f t="shared" si="15"/>
        <v>46419</v>
      </c>
      <c r="B131" s="145" t="s">
        <v>1060</v>
      </c>
      <c r="C131" s="74" t="s">
        <v>141</v>
      </c>
      <c r="D131" s="95" t="s">
        <v>141</v>
      </c>
      <c r="E131" s="155" t="str">
        <f>IFERROR(INDEX(Raw!$H$6:$EZ$2076,MATCH($B131&amp;$D131&amp;$B$6,Raw!$A$6:$A$2076,0),MATCH(E$6,Raw!$H$5:$EZ$5,0)),"-")</f>
        <v>-</v>
      </c>
      <c r="F131" s="150"/>
      <c r="G131" s="155" t="str">
        <f>IFERROR(INDEX(Raw!$H$6:$EZ$2076,MATCH($B131&amp;$D131&amp;$B$6,Raw!$A$6:$A$2076,0),MATCH(G$6,Raw!$H$5:$EZ$5,0)),"-")</f>
        <v>-</v>
      </c>
      <c r="H131" s="239" t="str">
        <f t="shared" si="17"/>
        <v>-</v>
      </c>
      <c r="I131" s="150"/>
      <c r="J131" s="155" t="str">
        <f>IFERROR(INDEX(Raw!$H$6:$EZ$2076,MATCH($B131&amp;$D131&amp;$B$6,Raw!$A$6:$A$2076,0),MATCH(J$6,Raw!$H$5:$EZ$5,0))/60/60,"-")</f>
        <v>-</v>
      </c>
      <c r="K131" s="195" t="str">
        <f>IFERROR(INDEX(Raw!$H$6:$EZ$2076,MATCH($B131&amp;$D131&amp;$B$6,Raw!$A$6:$A$2076,0),MATCH(K$6,Raw!$H$5:$EZ$5,0))/60/60/24,"-")</f>
        <v>-</v>
      </c>
      <c r="L131" s="203" t="str">
        <f>IFERROR(INDEX(Raw!$H$6:$EZ$2076,MATCH($B131&amp;$D131&amp;$B$6,Raw!$A$6:$A$2076,0),MATCH(L$6,Raw!$H$5:$EZ$5,0))/60/60/24,"-")</f>
        <v>-</v>
      </c>
    </row>
    <row r="132" spans="1:12" s="38" customFormat="1" hidden="1" x14ac:dyDescent="0.25">
      <c r="A132" s="188">
        <f t="shared" si="15"/>
        <v>46447</v>
      </c>
      <c r="B132" s="147" t="s">
        <v>1060</v>
      </c>
      <c r="C132" s="74" t="s">
        <v>142</v>
      </c>
      <c r="D132" s="95" t="s">
        <v>142</v>
      </c>
      <c r="E132" s="159" t="str">
        <f>IFERROR(INDEX(Raw!$H$6:$EZ$2076,MATCH($B132&amp;$D132&amp;$B$6,Raw!$A$6:$A$2076,0),MATCH(E$6,Raw!$H$5:$EZ$5,0)),"-")</f>
        <v>-</v>
      </c>
      <c r="F132" s="151"/>
      <c r="G132" s="159" t="str">
        <f>IFERROR(INDEX(Raw!$H$6:$EZ$2076,MATCH($B132&amp;$D132&amp;$B$6,Raw!$A$6:$A$2076,0),MATCH(G$6,Raw!$H$5:$EZ$5,0)),"-")</f>
        <v>-</v>
      </c>
      <c r="H132" s="249" t="str">
        <f t="shared" si="17"/>
        <v>-</v>
      </c>
      <c r="I132" s="151"/>
      <c r="J132" s="159" t="str">
        <f>IFERROR(INDEX(Raw!$H$6:$EZ$2076,MATCH($B132&amp;$D132&amp;$B$6,Raw!$A$6:$A$2076,0),MATCH(J$6,Raw!$H$5:$EZ$5,0))/60/60,"-")</f>
        <v>-</v>
      </c>
      <c r="K132" s="255" t="str">
        <f>IFERROR(INDEX(Raw!$H$6:$EZ$2076,MATCH($B132&amp;$D132&amp;$B$6,Raw!$A$6:$A$2076,0),MATCH(K$6,Raw!$H$5:$EZ$5,0))/60/60/24,"-")</f>
        <v>-</v>
      </c>
      <c r="L132" s="208" t="str">
        <f>IFERROR(INDEX(Raw!$H$6:$EZ$2076,MATCH($B132&amp;$D132&amp;$B$6,Raw!$A$6:$A$2076,0),MATCH(L$6,Raw!$H$5:$EZ$5,0))/60/60/24,"-")</f>
        <v>-</v>
      </c>
    </row>
    <row r="133" spans="1:12" x14ac:dyDescent="0.25">
      <c r="A133" s="188"/>
      <c r="B133" s="2"/>
      <c r="C133" s="89"/>
      <c r="D133" s="132" t="s">
        <v>152</v>
      </c>
      <c r="E133" s="75" t="s">
        <v>153</v>
      </c>
      <c r="F133" s="75"/>
      <c r="G133" s="76"/>
      <c r="H133" s="76"/>
      <c r="I133" s="77"/>
      <c r="J133" s="76"/>
      <c r="K133" s="205"/>
      <c r="L133" s="205"/>
    </row>
    <row r="134" spans="1:12" x14ac:dyDescent="0.25">
      <c r="A134" s="3"/>
      <c r="B134" s="2"/>
      <c r="C134" s="23"/>
      <c r="D134" s="7"/>
      <c r="E134" s="11" t="s">
        <v>154</v>
      </c>
      <c r="F134" s="11"/>
      <c r="G134" s="21"/>
      <c r="H134" s="21"/>
      <c r="I134" s="42"/>
      <c r="J134" s="21"/>
      <c r="K134" s="42"/>
      <c r="L134" s="42"/>
    </row>
    <row r="135" spans="1:12" x14ac:dyDescent="0.25">
      <c r="A135" s="3"/>
      <c r="B135" s="2"/>
      <c r="C135" s="23"/>
      <c r="D135" s="50">
        <v>1</v>
      </c>
      <c r="E135" s="34" t="s">
        <v>252</v>
      </c>
      <c r="F135" s="34"/>
      <c r="G135" s="21"/>
      <c r="H135" s="21"/>
      <c r="I135" s="42"/>
      <c r="J135" s="21"/>
      <c r="K135" s="42"/>
      <c r="L135" s="42"/>
    </row>
    <row r="136" spans="1:12" x14ac:dyDescent="0.25">
      <c r="A136" s="3"/>
      <c r="B136" s="2"/>
      <c r="C136" s="23"/>
      <c r="D136" s="10"/>
      <c r="E136" s="1" t="s">
        <v>445</v>
      </c>
      <c r="G136" s="21"/>
      <c r="H136" s="21"/>
      <c r="I136" s="42"/>
      <c r="J136" s="21"/>
      <c r="K136" s="42"/>
      <c r="L136" s="42"/>
    </row>
  </sheetData>
  <mergeCells count="1">
    <mergeCell ref="B5:C5"/>
  </mergeCells>
  <phoneticPr fontId="5" type="noConversion"/>
  <conditionalFormatting sqref="K9:L133">
    <cfRule type="cellIs" dxfId="0" priority="1" operator="between">
      <formula>0.00001</formula>
      <formula>0.04166</formula>
    </cfRule>
  </conditionalFormatting>
  <hyperlinks>
    <hyperlink ref="E134" location="Introduction!A1" display="Introduction" xr:uid="{97204E0F-5845-46EF-B5DA-A25BC5357292}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453887-412A-42F3-B92D-5C009D255F31}">
          <x14:formula1>
            <xm:f>Raw!$GX$6:$GX$26</xm:f>
          </x14:formula1>
          <xm:sqref>B5:C5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017F-389D-4502-AB4C-6010B99AF327}">
  <sheetPr codeName="Sheet16"/>
  <dimension ref="A1:N46"/>
  <sheetViews>
    <sheetView workbookViewId="0">
      <pane ySplit="4" topLeftCell="A5" activePane="bottomLeft" state="frozen"/>
      <selection activeCell="Q42" sqref="Q42"/>
      <selection pane="bottomLeft" activeCell="A5" sqref="A5"/>
    </sheetView>
  </sheetViews>
  <sheetFormatPr defaultColWidth="9.08984375" defaultRowHeight="12.5" x14ac:dyDescent="0.25"/>
  <cols>
    <col min="1" max="1" width="10.453125" style="375" bestFit="1" customWidth="1"/>
    <col min="2" max="2" width="9.08984375" style="375"/>
    <col min="3" max="3" width="37.54296875" style="375" bestFit="1" customWidth="1"/>
    <col min="4" max="10" width="8.90625" style="375" customWidth="1"/>
    <col min="11" max="11" width="10.453125" style="375" bestFit="1" customWidth="1"/>
    <col min="12" max="14" width="8.90625" style="375" customWidth="1"/>
    <col min="15" max="16384" width="9.08984375" style="376"/>
  </cols>
  <sheetData>
    <row r="1" spans="1:14" ht="15.5" x14ac:dyDescent="0.35">
      <c r="A1" s="270" t="s">
        <v>446</v>
      </c>
    </row>
    <row r="2" spans="1:14" ht="13" x14ac:dyDescent="0.3">
      <c r="D2" s="377" t="s">
        <v>1061</v>
      </c>
      <c r="E2" s="378"/>
      <c r="F2" s="378"/>
      <c r="G2" s="378"/>
      <c r="H2" s="378"/>
      <c r="I2" s="378"/>
      <c r="J2" s="378"/>
      <c r="K2" s="378"/>
      <c r="L2" s="378"/>
      <c r="M2" s="378"/>
      <c r="N2" s="378"/>
    </row>
    <row r="3" spans="1:14" ht="13" x14ac:dyDescent="0.3">
      <c r="A3" s="379"/>
      <c r="B3" s="379"/>
      <c r="C3" s="380" t="s">
        <v>447</v>
      </c>
      <c r="D3" s="381" t="s">
        <v>448</v>
      </c>
      <c r="E3" s="381" t="s">
        <v>449</v>
      </c>
      <c r="F3" s="381" t="s">
        <v>450</v>
      </c>
      <c r="G3" s="381" t="s">
        <v>451</v>
      </c>
      <c r="H3" s="381" t="s">
        <v>452</v>
      </c>
      <c r="I3" s="381" t="s">
        <v>453</v>
      </c>
      <c r="J3" s="381" t="s">
        <v>454</v>
      </c>
      <c r="K3" s="381" t="s">
        <v>455</v>
      </c>
      <c r="L3" s="381" t="s">
        <v>456</v>
      </c>
      <c r="M3" s="381" t="s">
        <v>457</v>
      </c>
      <c r="N3" s="381" t="s">
        <v>458</v>
      </c>
    </row>
    <row r="4" spans="1:14" ht="26" x14ac:dyDescent="0.3">
      <c r="A4" s="382" t="s">
        <v>459</v>
      </c>
      <c r="B4" s="382" t="s">
        <v>460</v>
      </c>
      <c r="C4" s="392" t="s">
        <v>1062</v>
      </c>
      <c r="D4" s="383" t="s">
        <v>461</v>
      </c>
      <c r="E4" s="383" t="s">
        <v>462</v>
      </c>
      <c r="F4" s="383" t="s">
        <v>463</v>
      </c>
      <c r="G4" s="383" t="s">
        <v>464</v>
      </c>
      <c r="H4" s="383" t="s">
        <v>465</v>
      </c>
      <c r="I4" s="383" t="s">
        <v>466</v>
      </c>
      <c r="J4" s="383" t="s">
        <v>467</v>
      </c>
      <c r="K4" s="383" t="s">
        <v>468</v>
      </c>
      <c r="L4" s="383" t="s">
        <v>469</v>
      </c>
      <c r="M4" s="383" t="s">
        <v>470</v>
      </c>
      <c r="N4" s="383" t="s">
        <v>41</v>
      </c>
    </row>
    <row r="5" spans="1:14" x14ac:dyDescent="0.25">
      <c r="A5" s="384" t="s">
        <v>471</v>
      </c>
      <c r="B5" s="384" t="s">
        <v>472</v>
      </c>
      <c r="C5" s="393" t="s">
        <v>1063</v>
      </c>
      <c r="D5" s="271">
        <v>0.89154244592938203</v>
      </c>
      <c r="E5" s="271">
        <v>0.10845755407061801</v>
      </c>
      <c r="F5" s="271">
        <v>0</v>
      </c>
      <c r="G5" s="271">
        <v>0</v>
      </c>
      <c r="H5" s="271">
        <v>0</v>
      </c>
      <c r="I5" s="271">
        <v>0</v>
      </c>
      <c r="J5" s="271">
        <v>0</v>
      </c>
      <c r="K5" s="271">
        <v>0</v>
      </c>
      <c r="L5" s="271">
        <v>0</v>
      </c>
      <c r="M5" s="271">
        <v>0</v>
      </c>
      <c r="N5" s="271">
        <v>0</v>
      </c>
    </row>
    <row r="6" spans="1:14" x14ac:dyDescent="0.25">
      <c r="A6" s="384" t="s">
        <v>473</v>
      </c>
      <c r="B6" s="384" t="s">
        <v>474</v>
      </c>
      <c r="C6" s="393" t="s">
        <v>1064</v>
      </c>
      <c r="D6" s="271">
        <v>0</v>
      </c>
      <c r="E6" s="271">
        <v>1</v>
      </c>
      <c r="F6" s="271">
        <v>0</v>
      </c>
      <c r="G6" s="271">
        <v>0</v>
      </c>
      <c r="H6" s="271">
        <v>0</v>
      </c>
      <c r="I6" s="271">
        <v>0</v>
      </c>
      <c r="J6" s="271">
        <v>0</v>
      </c>
      <c r="K6" s="271">
        <v>0</v>
      </c>
      <c r="L6" s="271">
        <v>0</v>
      </c>
      <c r="M6" s="271">
        <v>0</v>
      </c>
      <c r="N6" s="271">
        <v>0</v>
      </c>
    </row>
    <row r="7" spans="1:14" x14ac:dyDescent="0.25">
      <c r="A7" s="384" t="s">
        <v>477</v>
      </c>
      <c r="B7" s="384" t="s">
        <v>478</v>
      </c>
      <c r="C7" s="393" t="s">
        <v>1065</v>
      </c>
      <c r="D7" s="271">
        <v>0</v>
      </c>
      <c r="E7" s="271">
        <v>1</v>
      </c>
      <c r="F7" s="271">
        <v>0</v>
      </c>
      <c r="G7" s="271">
        <v>0</v>
      </c>
      <c r="H7" s="271">
        <v>0</v>
      </c>
      <c r="I7" s="271">
        <v>0</v>
      </c>
      <c r="J7" s="271">
        <v>0</v>
      </c>
      <c r="K7" s="271">
        <v>0</v>
      </c>
      <c r="L7" s="271">
        <v>0</v>
      </c>
      <c r="M7" s="271">
        <v>0</v>
      </c>
      <c r="N7" s="271">
        <v>0</v>
      </c>
    </row>
    <row r="8" spans="1:14" x14ac:dyDescent="0.25">
      <c r="A8" s="384" t="s">
        <v>475</v>
      </c>
      <c r="B8" s="384" t="s">
        <v>476</v>
      </c>
      <c r="C8" s="393" t="s">
        <v>1066</v>
      </c>
      <c r="D8" s="271">
        <v>0</v>
      </c>
      <c r="E8" s="271">
        <v>1</v>
      </c>
      <c r="F8" s="271">
        <v>0</v>
      </c>
      <c r="G8" s="271">
        <v>0</v>
      </c>
      <c r="H8" s="271">
        <v>0</v>
      </c>
      <c r="I8" s="271">
        <v>0</v>
      </c>
      <c r="J8" s="271">
        <v>0</v>
      </c>
      <c r="K8" s="271">
        <v>0</v>
      </c>
      <c r="L8" s="271">
        <v>0</v>
      </c>
      <c r="M8" s="271">
        <v>0</v>
      </c>
      <c r="N8" s="271">
        <v>0</v>
      </c>
    </row>
    <row r="9" spans="1:14" x14ac:dyDescent="0.25">
      <c r="A9" s="384" t="s">
        <v>479</v>
      </c>
      <c r="B9" s="384" t="s">
        <v>480</v>
      </c>
      <c r="C9" s="393" t="s">
        <v>1067</v>
      </c>
      <c r="D9" s="271">
        <v>0</v>
      </c>
      <c r="E9" s="271">
        <v>0</v>
      </c>
      <c r="F9" s="271">
        <v>0.79290244058676573</v>
      </c>
      <c r="G9" s="271">
        <v>0.20709755941323427</v>
      </c>
      <c r="H9" s="271">
        <v>0</v>
      </c>
      <c r="I9" s="271">
        <v>0</v>
      </c>
      <c r="J9" s="271">
        <v>0</v>
      </c>
      <c r="K9" s="271">
        <v>0</v>
      </c>
      <c r="L9" s="271">
        <v>0</v>
      </c>
      <c r="M9" s="271">
        <v>0</v>
      </c>
      <c r="N9" s="271">
        <v>0</v>
      </c>
    </row>
    <row r="10" spans="1:14" x14ac:dyDescent="0.25">
      <c r="A10" s="384" t="s">
        <v>483</v>
      </c>
      <c r="B10" s="384" t="s">
        <v>484</v>
      </c>
      <c r="C10" s="393" t="s">
        <v>1068</v>
      </c>
      <c r="D10" s="271">
        <v>0</v>
      </c>
      <c r="E10" s="271">
        <v>0</v>
      </c>
      <c r="F10" s="271">
        <v>1</v>
      </c>
      <c r="G10" s="271">
        <v>0</v>
      </c>
      <c r="H10" s="271">
        <v>0</v>
      </c>
      <c r="I10" s="271">
        <v>0</v>
      </c>
      <c r="J10" s="271">
        <v>0</v>
      </c>
      <c r="K10" s="271">
        <v>0</v>
      </c>
      <c r="L10" s="271">
        <v>0</v>
      </c>
      <c r="M10" s="271">
        <v>0</v>
      </c>
      <c r="N10" s="271">
        <v>0</v>
      </c>
    </row>
    <row r="11" spans="1:14" x14ac:dyDescent="0.25">
      <c r="A11" s="384" t="s">
        <v>481</v>
      </c>
      <c r="B11" s="384" t="s">
        <v>482</v>
      </c>
      <c r="C11" s="393" t="s">
        <v>1069</v>
      </c>
      <c r="D11" s="271">
        <v>0</v>
      </c>
      <c r="E11" s="271">
        <v>0</v>
      </c>
      <c r="F11" s="271">
        <v>1</v>
      </c>
      <c r="G11" s="271">
        <v>0</v>
      </c>
      <c r="H11" s="271">
        <v>0</v>
      </c>
      <c r="I11" s="271">
        <v>0</v>
      </c>
      <c r="J11" s="271">
        <v>0</v>
      </c>
      <c r="K11" s="271">
        <v>0</v>
      </c>
      <c r="L11" s="271">
        <v>0</v>
      </c>
      <c r="M11" s="271">
        <v>0</v>
      </c>
      <c r="N11" s="271">
        <v>0</v>
      </c>
    </row>
    <row r="12" spans="1:14" x14ac:dyDescent="0.25">
      <c r="A12" s="384" t="s">
        <v>485</v>
      </c>
      <c r="B12" s="384" t="s">
        <v>486</v>
      </c>
      <c r="C12" s="393" t="s">
        <v>1070</v>
      </c>
      <c r="D12" s="271">
        <v>0</v>
      </c>
      <c r="E12" s="271">
        <v>2.5352398336882669E-2</v>
      </c>
      <c r="F12" s="271">
        <v>0</v>
      </c>
      <c r="G12" s="271">
        <v>0.97464760166311737</v>
      </c>
      <c r="H12" s="271">
        <v>0</v>
      </c>
      <c r="I12" s="271">
        <v>0</v>
      </c>
      <c r="J12" s="271">
        <v>0</v>
      </c>
      <c r="K12" s="271">
        <v>0</v>
      </c>
      <c r="L12" s="271">
        <v>0</v>
      </c>
      <c r="M12" s="271">
        <v>0</v>
      </c>
      <c r="N12" s="271">
        <v>0</v>
      </c>
    </row>
    <row r="13" spans="1:14" x14ac:dyDescent="0.25">
      <c r="A13" s="384" t="s">
        <v>489</v>
      </c>
      <c r="B13" s="384" t="s">
        <v>490</v>
      </c>
      <c r="C13" s="393" t="s">
        <v>1071</v>
      </c>
      <c r="D13" s="271">
        <v>0</v>
      </c>
      <c r="E13" s="271">
        <v>0</v>
      </c>
      <c r="F13" s="271">
        <v>0</v>
      </c>
      <c r="G13" s="271">
        <v>1</v>
      </c>
      <c r="H13" s="271">
        <v>0</v>
      </c>
      <c r="I13" s="271">
        <v>0</v>
      </c>
      <c r="J13" s="271">
        <v>0</v>
      </c>
      <c r="K13" s="271">
        <v>0</v>
      </c>
      <c r="L13" s="271">
        <v>0</v>
      </c>
      <c r="M13" s="271">
        <v>0</v>
      </c>
      <c r="N13" s="271">
        <v>0</v>
      </c>
    </row>
    <row r="14" spans="1:14" x14ac:dyDescent="0.25">
      <c r="A14" s="384" t="s">
        <v>487</v>
      </c>
      <c r="B14" s="384" t="s">
        <v>488</v>
      </c>
      <c r="C14" s="393" t="s">
        <v>1072</v>
      </c>
      <c r="D14" s="271">
        <v>0</v>
      </c>
      <c r="E14" s="271">
        <v>0</v>
      </c>
      <c r="F14" s="271">
        <v>0</v>
      </c>
      <c r="G14" s="271">
        <v>1</v>
      </c>
      <c r="H14" s="271">
        <v>0</v>
      </c>
      <c r="I14" s="271">
        <v>0</v>
      </c>
      <c r="J14" s="271">
        <v>0</v>
      </c>
      <c r="K14" s="271">
        <v>0</v>
      </c>
      <c r="L14" s="271">
        <v>0</v>
      </c>
      <c r="M14" s="271">
        <v>0</v>
      </c>
      <c r="N14" s="271">
        <v>0</v>
      </c>
    </row>
    <row r="15" spans="1:14" x14ac:dyDescent="0.25">
      <c r="A15" s="384" t="s">
        <v>491</v>
      </c>
      <c r="B15" s="384" t="s">
        <v>492</v>
      </c>
      <c r="C15" s="393" t="s">
        <v>1073</v>
      </c>
      <c r="D15" s="271">
        <v>0</v>
      </c>
      <c r="E15" s="271">
        <v>0</v>
      </c>
      <c r="F15" s="271">
        <v>0</v>
      </c>
      <c r="G15" s="271">
        <v>1</v>
      </c>
      <c r="H15" s="271">
        <v>0</v>
      </c>
      <c r="I15" s="271">
        <v>0</v>
      </c>
      <c r="J15" s="271">
        <v>0</v>
      </c>
      <c r="K15" s="271">
        <v>0</v>
      </c>
      <c r="L15" s="271">
        <v>0</v>
      </c>
      <c r="M15" s="271">
        <v>0</v>
      </c>
      <c r="N15" s="271">
        <v>0</v>
      </c>
    </row>
    <row r="16" spans="1:14" x14ac:dyDescent="0.25">
      <c r="A16" s="384" t="s">
        <v>493</v>
      </c>
      <c r="B16" s="384" t="s">
        <v>494</v>
      </c>
      <c r="C16" s="393" t="s">
        <v>1074</v>
      </c>
      <c r="D16" s="271">
        <v>0</v>
      </c>
      <c r="E16" s="271">
        <v>0</v>
      </c>
      <c r="F16" s="271">
        <v>0</v>
      </c>
      <c r="G16" s="271">
        <v>1</v>
      </c>
      <c r="H16" s="271">
        <v>0</v>
      </c>
      <c r="I16" s="271">
        <v>0</v>
      </c>
      <c r="J16" s="271">
        <v>0</v>
      </c>
      <c r="K16" s="271">
        <v>0</v>
      </c>
      <c r="L16" s="271">
        <v>0</v>
      </c>
      <c r="M16" s="271">
        <v>0</v>
      </c>
      <c r="N16" s="271">
        <v>0</v>
      </c>
    </row>
    <row r="17" spans="1:14" x14ac:dyDescent="0.25">
      <c r="A17" s="384" t="s">
        <v>503</v>
      </c>
      <c r="B17" s="384" t="s">
        <v>504</v>
      </c>
      <c r="C17" s="393" t="s">
        <v>1075</v>
      </c>
      <c r="D17" s="271">
        <v>0</v>
      </c>
      <c r="E17" s="271">
        <v>0</v>
      </c>
      <c r="F17" s="271">
        <v>0</v>
      </c>
      <c r="G17" s="271">
        <v>0</v>
      </c>
      <c r="H17" s="271">
        <v>1</v>
      </c>
      <c r="I17" s="271">
        <v>0</v>
      </c>
      <c r="J17" s="271">
        <v>0</v>
      </c>
      <c r="K17" s="271">
        <v>0</v>
      </c>
      <c r="L17" s="271">
        <v>0</v>
      </c>
      <c r="M17" s="271">
        <v>0</v>
      </c>
      <c r="N17" s="271">
        <v>0</v>
      </c>
    </row>
    <row r="18" spans="1:14" x14ac:dyDescent="0.25">
      <c r="A18" s="384" t="s">
        <v>505</v>
      </c>
      <c r="B18" s="384" t="s">
        <v>506</v>
      </c>
      <c r="C18" s="393" t="s">
        <v>1076</v>
      </c>
      <c r="D18" s="271">
        <v>0</v>
      </c>
      <c r="E18" s="271">
        <v>0</v>
      </c>
      <c r="F18" s="271">
        <v>0</v>
      </c>
      <c r="G18" s="271">
        <v>0</v>
      </c>
      <c r="H18" s="271">
        <v>1</v>
      </c>
      <c r="I18" s="271">
        <v>0</v>
      </c>
      <c r="J18" s="271">
        <v>0</v>
      </c>
      <c r="K18" s="271">
        <v>0</v>
      </c>
      <c r="L18" s="271">
        <v>0</v>
      </c>
      <c r="M18" s="271">
        <v>0</v>
      </c>
      <c r="N18" s="271">
        <v>0</v>
      </c>
    </row>
    <row r="19" spans="1:14" x14ac:dyDescent="0.25">
      <c r="A19" s="384" t="s">
        <v>499</v>
      </c>
      <c r="B19" s="384" t="s">
        <v>500</v>
      </c>
      <c r="C19" s="393" t="s">
        <v>1077</v>
      </c>
      <c r="D19" s="271">
        <v>0</v>
      </c>
      <c r="E19" s="271">
        <v>0</v>
      </c>
      <c r="F19" s="271">
        <v>0</v>
      </c>
      <c r="G19" s="271">
        <v>0</v>
      </c>
      <c r="H19" s="271">
        <v>1</v>
      </c>
      <c r="I19" s="271">
        <v>0</v>
      </c>
      <c r="J19" s="271">
        <v>0</v>
      </c>
      <c r="K19" s="271">
        <v>0</v>
      </c>
      <c r="L19" s="271">
        <v>0</v>
      </c>
      <c r="M19" s="271">
        <v>0</v>
      </c>
      <c r="N19" s="271">
        <v>0</v>
      </c>
    </row>
    <row r="20" spans="1:14" x14ac:dyDescent="0.25">
      <c r="A20" s="384" t="s">
        <v>501</v>
      </c>
      <c r="B20" s="384" t="s">
        <v>502</v>
      </c>
      <c r="C20" s="393" t="s">
        <v>1078</v>
      </c>
      <c r="D20" s="271">
        <v>0</v>
      </c>
      <c r="E20" s="271">
        <v>0</v>
      </c>
      <c r="F20" s="271">
        <v>0</v>
      </c>
      <c r="G20" s="271">
        <v>0</v>
      </c>
      <c r="H20" s="271">
        <v>1</v>
      </c>
      <c r="I20" s="271">
        <v>0</v>
      </c>
      <c r="J20" s="271">
        <v>0</v>
      </c>
      <c r="K20" s="271">
        <v>0</v>
      </c>
      <c r="L20" s="271">
        <v>0</v>
      </c>
      <c r="M20" s="271">
        <v>0</v>
      </c>
      <c r="N20" s="271">
        <v>0</v>
      </c>
    </row>
    <row r="21" spans="1:14" x14ac:dyDescent="0.25">
      <c r="A21" s="384" t="s">
        <v>497</v>
      </c>
      <c r="B21" s="384" t="s">
        <v>498</v>
      </c>
      <c r="C21" s="393" t="s">
        <v>1079</v>
      </c>
      <c r="D21" s="271">
        <v>0</v>
      </c>
      <c r="E21" s="271">
        <v>0</v>
      </c>
      <c r="F21" s="271">
        <v>0</v>
      </c>
      <c r="G21" s="271">
        <v>0</v>
      </c>
      <c r="H21" s="271">
        <v>1</v>
      </c>
      <c r="I21" s="271">
        <v>0</v>
      </c>
      <c r="J21" s="271">
        <v>0</v>
      </c>
      <c r="K21" s="271">
        <v>0</v>
      </c>
      <c r="L21" s="271">
        <v>0</v>
      </c>
      <c r="M21" s="271">
        <v>0</v>
      </c>
      <c r="N21" s="271">
        <v>0</v>
      </c>
    </row>
    <row r="22" spans="1:14" x14ac:dyDescent="0.25">
      <c r="A22" s="384" t="s">
        <v>495</v>
      </c>
      <c r="B22" s="384" t="s">
        <v>496</v>
      </c>
      <c r="C22" s="393" t="s">
        <v>1080</v>
      </c>
      <c r="D22" s="271">
        <v>0</v>
      </c>
      <c r="E22" s="271">
        <v>0</v>
      </c>
      <c r="F22" s="271">
        <v>0</v>
      </c>
      <c r="G22" s="271">
        <v>0</v>
      </c>
      <c r="H22" s="271">
        <v>1</v>
      </c>
      <c r="I22" s="271">
        <v>0</v>
      </c>
      <c r="J22" s="271">
        <v>0</v>
      </c>
      <c r="K22" s="271">
        <v>0</v>
      </c>
      <c r="L22" s="271">
        <v>0</v>
      </c>
      <c r="M22" s="271">
        <v>0</v>
      </c>
      <c r="N22" s="271">
        <v>0</v>
      </c>
    </row>
    <row r="23" spans="1:14" x14ac:dyDescent="0.25">
      <c r="A23" s="384" t="s">
        <v>1081</v>
      </c>
      <c r="B23" s="384" t="s">
        <v>1082</v>
      </c>
      <c r="C23" s="393" t="s">
        <v>1083</v>
      </c>
      <c r="D23" s="271">
        <v>0</v>
      </c>
      <c r="E23" s="271">
        <v>0</v>
      </c>
      <c r="F23" s="271">
        <v>0</v>
      </c>
      <c r="G23" s="271">
        <v>0</v>
      </c>
      <c r="H23" s="271">
        <v>0</v>
      </c>
      <c r="I23" s="271">
        <v>1</v>
      </c>
      <c r="J23" s="271">
        <v>0</v>
      </c>
      <c r="K23" s="271">
        <v>0</v>
      </c>
      <c r="L23" s="271">
        <v>0</v>
      </c>
      <c r="M23" s="271">
        <v>0</v>
      </c>
      <c r="N23" s="271">
        <v>0</v>
      </c>
    </row>
    <row r="24" spans="1:14" x14ac:dyDescent="0.25">
      <c r="A24" s="384" t="s">
        <v>1084</v>
      </c>
      <c r="B24" s="384" t="s">
        <v>1085</v>
      </c>
      <c r="C24" s="393" t="s">
        <v>1086</v>
      </c>
      <c r="D24" s="271">
        <v>0</v>
      </c>
      <c r="E24" s="271">
        <v>0</v>
      </c>
      <c r="F24" s="271">
        <v>0</v>
      </c>
      <c r="G24" s="271">
        <v>0</v>
      </c>
      <c r="H24" s="271">
        <v>0</v>
      </c>
      <c r="I24" s="271">
        <v>1</v>
      </c>
      <c r="J24" s="271">
        <v>0</v>
      </c>
      <c r="K24" s="271">
        <v>0</v>
      </c>
      <c r="L24" s="271">
        <v>0</v>
      </c>
      <c r="M24" s="271">
        <v>0</v>
      </c>
      <c r="N24" s="271">
        <v>0</v>
      </c>
    </row>
    <row r="25" spans="1:14" x14ac:dyDescent="0.25">
      <c r="A25" s="384" t="s">
        <v>1087</v>
      </c>
      <c r="B25" s="384" t="s">
        <v>1088</v>
      </c>
      <c r="C25" s="393" t="s">
        <v>1089</v>
      </c>
      <c r="D25" s="271">
        <v>0</v>
      </c>
      <c r="E25" s="271">
        <v>0</v>
      </c>
      <c r="F25" s="271">
        <v>0</v>
      </c>
      <c r="G25" s="271">
        <v>0</v>
      </c>
      <c r="H25" s="271">
        <v>0</v>
      </c>
      <c r="I25" s="271">
        <v>0.90068493150684936</v>
      </c>
      <c r="J25" s="271">
        <v>0</v>
      </c>
      <c r="K25" s="271">
        <v>0</v>
      </c>
      <c r="L25" s="271">
        <v>9.9315068493150679E-2</v>
      </c>
      <c r="M25" s="271">
        <v>0</v>
      </c>
      <c r="N25" s="271">
        <v>0</v>
      </c>
    </row>
    <row r="26" spans="1:14" x14ac:dyDescent="0.25">
      <c r="A26" s="384" t="s">
        <v>507</v>
      </c>
      <c r="B26" s="384" t="s">
        <v>508</v>
      </c>
      <c r="C26" s="393" t="s">
        <v>1090</v>
      </c>
      <c r="D26" s="271">
        <v>0</v>
      </c>
      <c r="E26" s="271">
        <v>0</v>
      </c>
      <c r="F26" s="271">
        <v>0</v>
      </c>
      <c r="G26" s="271">
        <v>0</v>
      </c>
      <c r="H26" s="271">
        <v>0</v>
      </c>
      <c r="I26" s="271">
        <v>0</v>
      </c>
      <c r="J26" s="271">
        <v>1</v>
      </c>
      <c r="K26" s="271">
        <v>0</v>
      </c>
      <c r="L26" s="271">
        <v>0</v>
      </c>
      <c r="M26" s="271">
        <v>0</v>
      </c>
      <c r="N26" s="271">
        <v>0</v>
      </c>
    </row>
    <row r="27" spans="1:14" x14ac:dyDescent="0.25">
      <c r="A27" s="384" t="s">
        <v>509</v>
      </c>
      <c r="B27" s="384" t="s">
        <v>510</v>
      </c>
      <c r="C27" s="393" t="s">
        <v>1091</v>
      </c>
      <c r="D27" s="271">
        <v>0</v>
      </c>
      <c r="E27" s="271">
        <v>0</v>
      </c>
      <c r="F27" s="271">
        <v>0</v>
      </c>
      <c r="G27" s="271">
        <v>0</v>
      </c>
      <c r="H27" s="271">
        <v>0</v>
      </c>
      <c r="I27" s="271">
        <v>0</v>
      </c>
      <c r="J27" s="271">
        <v>1</v>
      </c>
      <c r="K27" s="271">
        <v>0</v>
      </c>
      <c r="L27" s="271">
        <v>0</v>
      </c>
      <c r="M27" s="271">
        <v>0</v>
      </c>
      <c r="N27" s="271">
        <v>0</v>
      </c>
    </row>
    <row r="28" spans="1:14" x14ac:dyDescent="0.25">
      <c r="A28" s="384" t="s">
        <v>511</v>
      </c>
      <c r="B28" s="384" t="s">
        <v>512</v>
      </c>
      <c r="C28" s="393" t="s">
        <v>1092</v>
      </c>
      <c r="D28" s="271">
        <v>0</v>
      </c>
      <c r="E28" s="271">
        <v>0</v>
      </c>
      <c r="F28" s="271">
        <v>0</v>
      </c>
      <c r="G28" s="271">
        <v>0</v>
      </c>
      <c r="H28" s="271">
        <v>0</v>
      </c>
      <c r="I28" s="271">
        <v>0</v>
      </c>
      <c r="J28" s="271">
        <v>1</v>
      </c>
      <c r="K28" s="271">
        <v>0</v>
      </c>
      <c r="L28" s="271">
        <v>0</v>
      </c>
      <c r="M28" s="271">
        <v>0</v>
      </c>
      <c r="N28" s="271">
        <v>0</v>
      </c>
    </row>
    <row r="29" spans="1:14" x14ac:dyDescent="0.25">
      <c r="A29" s="384" t="s">
        <v>1093</v>
      </c>
      <c r="B29" s="384" t="s">
        <v>1094</v>
      </c>
      <c r="C29" s="393" t="s">
        <v>1095</v>
      </c>
      <c r="D29" s="271">
        <v>0</v>
      </c>
      <c r="E29" s="271">
        <v>0</v>
      </c>
      <c r="F29" s="271">
        <v>0</v>
      </c>
      <c r="G29" s="271">
        <v>0</v>
      </c>
      <c r="H29" s="271">
        <v>0</v>
      </c>
      <c r="I29" s="271">
        <v>0</v>
      </c>
      <c r="J29" s="271">
        <v>1</v>
      </c>
      <c r="K29" s="271">
        <v>0</v>
      </c>
      <c r="L29" s="271">
        <v>0</v>
      </c>
      <c r="M29" s="271">
        <v>0</v>
      </c>
      <c r="N29" s="271">
        <v>0</v>
      </c>
    </row>
    <row r="30" spans="1:14" x14ac:dyDescent="0.25">
      <c r="A30" s="384" t="s">
        <v>513</v>
      </c>
      <c r="B30" s="384" t="s">
        <v>514</v>
      </c>
      <c r="C30" s="393" t="s">
        <v>1096</v>
      </c>
      <c r="D30" s="271">
        <v>0</v>
      </c>
      <c r="E30" s="271">
        <v>0</v>
      </c>
      <c r="F30" s="271">
        <v>0</v>
      </c>
      <c r="G30" s="271">
        <v>0</v>
      </c>
      <c r="H30" s="271">
        <v>0</v>
      </c>
      <c r="I30" s="271">
        <v>0</v>
      </c>
      <c r="J30" s="271">
        <v>0</v>
      </c>
      <c r="K30" s="271">
        <v>1</v>
      </c>
      <c r="L30" s="271">
        <v>0</v>
      </c>
      <c r="M30" s="271">
        <v>0</v>
      </c>
      <c r="N30" s="271">
        <v>0</v>
      </c>
    </row>
    <row r="31" spans="1:14" x14ac:dyDescent="0.25">
      <c r="A31" s="384" t="s">
        <v>1097</v>
      </c>
      <c r="B31" s="384" t="s">
        <v>1098</v>
      </c>
      <c r="C31" s="393" t="s">
        <v>1099</v>
      </c>
      <c r="D31" s="271">
        <v>0</v>
      </c>
      <c r="E31" s="271">
        <v>0</v>
      </c>
      <c r="F31" s="271">
        <v>0</v>
      </c>
      <c r="G31" s="271">
        <v>0</v>
      </c>
      <c r="H31" s="271">
        <v>0</v>
      </c>
      <c r="I31" s="271">
        <v>0</v>
      </c>
      <c r="J31" s="271">
        <v>0</v>
      </c>
      <c r="K31" s="271">
        <v>1</v>
      </c>
      <c r="L31" s="271">
        <v>0</v>
      </c>
      <c r="M31" s="271">
        <v>0</v>
      </c>
      <c r="N31" s="271">
        <v>0</v>
      </c>
    </row>
    <row r="32" spans="1:14" x14ac:dyDescent="0.25">
      <c r="A32" s="384" t="s">
        <v>1100</v>
      </c>
      <c r="B32" s="384" t="s">
        <v>1101</v>
      </c>
      <c r="C32" s="393" t="s">
        <v>1102</v>
      </c>
      <c r="D32" s="271">
        <v>0</v>
      </c>
      <c r="E32" s="271">
        <v>0</v>
      </c>
      <c r="F32" s="271">
        <v>0</v>
      </c>
      <c r="G32" s="271">
        <v>0</v>
      </c>
      <c r="H32" s="271">
        <v>0</v>
      </c>
      <c r="I32" s="271">
        <v>0</v>
      </c>
      <c r="J32" s="271">
        <v>0</v>
      </c>
      <c r="K32" s="271">
        <v>0</v>
      </c>
      <c r="L32" s="271">
        <v>1</v>
      </c>
      <c r="M32" s="271">
        <v>0</v>
      </c>
      <c r="N32" s="271">
        <v>0</v>
      </c>
    </row>
    <row r="33" spans="1:14" x14ac:dyDescent="0.25">
      <c r="A33" s="384" t="s">
        <v>1103</v>
      </c>
      <c r="B33" s="384" t="s">
        <v>529</v>
      </c>
      <c r="C33" s="393" t="s">
        <v>1104</v>
      </c>
      <c r="D33" s="271">
        <v>0</v>
      </c>
      <c r="E33" s="271">
        <v>0</v>
      </c>
      <c r="F33" s="271">
        <v>0</v>
      </c>
      <c r="G33" s="271">
        <v>0</v>
      </c>
      <c r="H33" s="271">
        <v>0</v>
      </c>
      <c r="I33" s="271">
        <v>0</v>
      </c>
      <c r="J33" s="271">
        <v>0</v>
      </c>
      <c r="K33" s="271">
        <v>0</v>
      </c>
      <c r="L33" s="271">
        <v>0.90831021270973711</v>
      </c>
      <c r="M33" s="271">
        <v>0</v>
      </c>
      <c r="N33" s="271">
        <v>9.1689787290262892E-2</v>
      </c>
    </row>
    <row r="34" spans="1:14" x14ac:dyDescent="0.25">
      <c r="A34" s="384" t="s">
        <v>523</v>
      </c>
      <c r="B34" s="384" t="s">
        <v>524</v>
      </c>
      <c r="C34" s="393" t="s">
        <v>1113</v>
      </c>
      <c r="D34" s="271">
        <v>0</v>
      </c>
      <c r="E34" s="271">
        <v>0</v>
      </c>
      <c r="F34" s="271">
        <v>0</v>
      </c>
      <c r="G34" s="271">
        <v>0</v>
      </c>
      <c r="H34" s="271">
        <v>0</v>
      </c>
      <c r="I34" s="271">
        <v>0</v>
      </c>
      <c r="J34" s="271">
        <v>0</v>
      </c>
      <c r="K34" s="271">
        <v>0</v>
      </c>
      <c r="L34" s="271">
        <v>0</v>
      </c>
      <c r="M34" s="271">
        <v>1</v>
      </c>
      <c r="N34" s="271">
        <v>0</v>
      </c>
    </row>
    <row r="35" spans="1:14" x14ac:dyDescent="0.25">
      <c r="A35" s="384" t="s">
        <v>521</v>
      </c>
      <c r="B35" s="384" t="s">
        <v>522</v>
      </c>
      <c r="C35" s="393" t="s">
        <v>1114</v>
      </c>
      <c r="D35" s="271">
        <v>0</v>
      </c>
      <c r="E35" s="271">
        <v>0</v>
      </c>
      <c r="F35" s="271">
        <v>0</v>
      </c>
      <c r="G35" s="271">
        <v>0</v>
      </c>
      <c r="H35" s="271">
        <v>0</v>
      </c>
      <c r="I35" s="271">
        <v>0</v>
      </c>
      <c r="J35" s="271">
        <v>0</v>
      </c>
      <c r="K35" s="271">
        <v>0</v>
      </c>
      <c r="L35" s="271">
        <v>0</v>
      </c>
      <c r="M35" s="271">
        <v>1</v>
      </c>
      <c r="N35" s="271">
        <v>0</v>
      </c>
    </row>
    <row r="36" spans="1:14" x14ac:dyDescent="0.25">
      <c r="A36" s="384" t="s">
        <v>515</v>
      </c>
      <c r="B36" s="384" t="s">
        <v>516</v>
      </c>
      <c r="C36" s="393" t="s">
        <v>1105</v>
      </c>
      <c r="D36" s="271">
        <v>0</v>
      </c>
      <c r="E36" s="271">
        <v>0</v>
      </c>
      <c r="F36" s="271">
        <v>0</v>
      </c>
      <c r="G36" s="271">
        <v>0</v>
      </c>
      <c r="H36" s="271">
        <v>0</v>
      </c>
      <c r="I36" s="271">
        <v>0</v>
      </c>
      <c r="J36" s="271">
        <v>0</v>
      </c>
      <c r="K36" s="271">
        <v>0</v>
      </c>
      <c r="L36" s="271">
        <v>0</v>
      </c>
      <c r="M36" s="271">
        <v>1</v>
      </c>
      <c r="N36" s="271">
        <v>0</v>
      </c>
    </row>
    <row r="37" spans="1:14" x14ac:dyDescent="0.25">
      <c r="A37" s="384" t="s">
        <v>517</v>
      </c>
      <c r="B37" s="384" t="s">
        <v>518</v>
      </c>
      <c r="C37" s="393" t="s">
        <v>1106</v>
      </c>
      <c r="D37" s="271">
        <v>0</v>
      </c>
      <c r="E37" s="271">
        <v>0</v>
      </c>
      <c r="F37" s="271">
        <v>0</v>
      </c>
      <c r="G37" s="271">
        <v>0</v>
      </c>
      <c r="H37" s="271">
        <v>0</v>
      </c>
      <c r="I37" s="271">
        <v>0</v>
      </c>
      <c r="J37" s="271">
        <v>0</v>
      </c>
      <c r="K37" s="271">
        <v>0</v>
      </c>
      <c r="L37" s="271">
        <v>0</v>
      </c>
      <c r="M37" s="271">
        <v>1</v>
      </c>
      <c r="N37" s="271">
        <v>0</v>
      </c>
    </row>
    <row r="38" spans="1:14" x14ac:dyDescent="0.25">
      <c r="A38" s="384" t="s">
        <v>525</v>
      </c>
      <c r="B38" s="384" t="s">
        <v>526</v>
      </c>
      <c r="C38" s="393" t="s">
        <v>1107</v>
      </c>
      <c r="D38" s="271">
        <v>0</v>
      </c>
      <c r="E38" s="271">
        <v>0</v>
      </c>
      <c r="F38" s="271">
        <v>0</v>
      </c>
      <c r="G38" s="271">
        <v>0</v>
      </c>
      <c r="H38" s="271">
        <v>0</v>
      </c>
      <c r="I38" s="271">
        <v>0</v>
      </c>
      <c r="J38" s="271">
        <v>0</v>
      </c>
      <c r="K38" s="271">
        <v>0</v>
      </c>
      <c r="L38" s="271">
        <v>0</v>
      </c>
      <c r="M38" s="271">
        <v>1</v>
      </c>
      <c r="N38" s="271">
        <v>0</v>
      </c>
    </row>
    <row r="39" spans="1:14" x14ac:dyDescent="0.25">
      <c r="A39" s="384" t="s">
        <v>527</v>
      </c>
      <c r="B39" s="384" t="s">
        <v>528</v>
      </c>
      <c r="C39" s="393" t="s">
        <v>1108</v>
      </c>
      <c r="D39" s="271">
        <v>0</v>
      </c>
      <c r="E39" s="271">
        <v>0</v>
      </c>
      <c r="F39" s="271">
        <v>0</v>
      </c>
      <c r="G39" s="271">
        <v>0</v>
      </c>
      <c r="H39" s="271">
        <v>0</v>
      </c>
      <c r="I39" s="271">
        <v>0</v>
      </c>
      <c r="J39" s="271">
        <v>0</v>
      </c>
      <c r="K39" s="271">
        <v>0</v>
      </c>
      <c r="L39" s="271">
        <v>0</v>
      </c>
      <c r="M39" s="271">
        <v>1</v>
      </c>
      <c r="N39" s="271">
        <v>0</v>
      </c>
    </row>
    <row r="40" spans="1:14" x14ac:dyDescent="0.25">
      <c r="A40" s="385" t="s">
        <v>519</v>
      </c>
      <c r="B40" s="385" t="s">
        <v>520</v>
      </c>
      <c r="C40" s="394" t="s">
        <v>1109</v>
      </c>
      <c r="D40" s="386">
        <v>0</v>
      </c>
      <c r="E40" s="386">
        <v>0</v>
      </c>
      <c r="F40" s="386">
        <v>0</v>
      </c>
      <c r="G40" s="386">
        <v>0</v>
      </c>
      <c r="H40" s="386">
        <v>0</v>
      </c>
      <c r="I40" s="386">
        <v>0</v>
      </c>
      <c r="J40" s="386">
        <v>0</v>
      </c>
      <c r="K40" s="386">
        <v>0</v>
      </c>
      <c r="L40" s="386">
        <v>0</v>
      </c>
      <c r="M40" s="386">
        <v>1</v>
      </c>
      <c r="N40" s="386">
        <v>0</v>
      </c>
    </row>
    <row r="41" spans="1:14" x14ac:dyDescent="0.25"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</row>
    <row r="42" spans="1:14" x14ac:dyDescent="0.25">
      <c r="A42" s="273" t="s">
        <v>1112</v>
      </c>
    </row>
    <row r="43" spans="1:14" x14ac:dyDescent="0.25">
      <c r="A43" s="273" t="s">
        <v>530</v>
      </c>
      <c r="F43" s="273"/>
    </row>
    <row r="44" spans="1:14" x14ac:dyDescent="0.25">
      <c r="A44" s="387" t="s">
        <v>531</v>
      </c>
      <c r="F44" s="273"/>
    </row>
    <row r="45" spans="1:14" x14ac:dyDescent="0.25">
      <c r="F45" s="273"/>
    </row>
    <row r="46" spans="1:14" ht="13" x14ac:dyDescent="0.3">
      <c r="A46" s="387" t="s">
        <v>154</v>
      </c>
      <c r="B46" s="379"/>
      <c r="C46" s="388"/>
      <c r="D46" s="389"/>
      <c r="E46" s="389"/>
      <c r="F46" s="389"/>
      <c r="G46" s="389"/>
      <c r="H46" s="389"/>
      <c r="I46" s="389"/>
      <c r="K46" s="389"/>
      <c r="L46" s="389"/>
      <c r="M46" s="389"/>
      <c r="N46" s="389"/>
    </row>
  </sheetData>
  <hyperlinks>
    <hyperlink ref="A44" r:id="rId1" xr:uid="{E109656A-A745-44BB-8D13-F039674CBF8E}"/>
    <hyperlink ref="A46" location="Introduction!A1" display="Introduction" xr:uid="{75AE6AE2-85F5-402B-BAAD-6F82CC47AC52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theme="0" tint="-0.34998626667073579"/>
  </sheetPr>
  <dimension ref="A1:M123"/>
  <sheetViews>
    <sheetView workbookViewId="0">
      <pane ySplit="2" topLeftCell="A3" activePane="bottomLeft" state="frozen"/>
      <selection activeCell="H6" sqref="H6"/>
      <selection pane="bottomLeft" activeCell="A3" sqref="A3"/>
    </sheetView>
  </sheetViews>
  <sheetFormatPr defaultColWidth="0" defaultRowHeight="12.5" zeroHeight="1" x14ac:dyDescent="0.25"/>
  <cols>
    <col min="1" max="1" width="1.54296875" style="162" customWidth="1"/>
    <col min="2" max="2" width="7.453125" style="162" customWidth="1"/>
    <col min="3" max="3" width="56.54296875" style="162" bestFit="1" customWidth="1"/>
    <col min="4" max="4" width="19.54296875" style="162" bestFit="1" customWidth="1"/>
    <col min="5" max="5" width="12.54296875" style="162" bestFit="1" customWidth="1"/>
    <col min="6" max="6" width="22.453125" style="162" bestFit="1" customWidth="1"/>
    <col min="7" max="8" width="12.54296875" style="162" bestFit="1" customWidth="1"/>
    <col min="9" max="9" width="1.54296875" style="162" customWidth="1"/>
    <col min="10" max="13" width="0" style="162" hidden="1" customWidth="1"/>
    <col min="14" max="16384" width="9.453125" style="162" hidden="1"/>
  </cols>
  <sheetData>
    <row r="1" spans="1:8" ht="13" x14ac:dyDescent="0.3">
      <c r="A1" s="161" t="s">
        <v>709</v>
      </c>
      <c r="E1" s="163"/>
      <c r="F1" s="164" t="s">
        <v>710</v>
      </c>
      <c r="G1" s="164" t="s">
        <v>711</v>
      </c>
      <c r="H1" s="164" t="s">
        <v>712</v>
      </c>
    </row>
    <row r="2" spans="1:8" ht="39" x14ac:dyDescent="0.3">
      <c r="B2" s="85" t="s">
        <v>713</v>
      </c>
      <c r="C2" s="86" t="s">
        <v>714</v>
      </c>
      <c r="D2" s="85" t="s">
        <v>715</v>
      </c>
      <c r="E2" s="87" t="s">
        <v>716</v>
      </c>
      <c r="F2" s="104" t="s">
        <v>717</v>
      </c>
      <c r="G2" s="104"/>
      <c r="H2" s="104"/>
    </row>
    <row r="3" spans="1:8" x14ac:dyDescent="0.25">
      <c r="B3" s="84" t="s">
        <v>718</v>
      </c>
      <c r="C3" s="84" t="s">
        <v>719</v>
      </c>
      <c r="D3" s="84" t="s">
        <v>720</v>
      </c>
      <c r="E3" s="84" t="s">
        <v>51</v>
      </c>
      <c r="F3" s="84" t="s">
        <v>652</v>
      </c>
      <c r="G3" s="84" t="s">
        <v>653</v>
      </c>
      <c r="H3" s="84" t="s">
        <v>651</v>
      </c>
    </row>
    <row r="4" spans="1:8" x14ac:dyDescent="0.25">
      <c r="B4" s="84" t="s">
        <v>721</v>
      </c>
      <c r="C4" s="84" t="s">
        <v>722</v>
      </c>
      <c r="D4" s="84" t="s">
        <v>723</v>
      </c>
      <c r="E4" s="84" t="s">
        <v>51</v>
      </c>
      <c r="F4" s="84" t="s">
        <v>652</v>
      </c>
      <c r="G4" s="84" t="s">
        <v>653</v>
      </c>
      <c r="H4" s="84" t="s">
        <v>651</v>
      </c>
    </row>
    <row r="5" spans="1:8" x14ac:dyDescent="0.25">
      <c r="B5" s="84" t="s">
        <v>724</v>
      </c>
      <c r="C5" s="84" t="s">
        <v>725</v>
      </c>
      <c r="D5" s="84" t="s">
        <v>726</v>
      </c>
      <c r="E5" s="84" t="s">
        <v>51</v>
      </c>
      <c r="F5" s="84" t="s">
        <v>652</v>
      </c>
      <c r="G5" s="84" t="s">
        <v>653</v>
      </c>
      <c r="H5" s="84" t="s">
        <v>651</v>
      </c>
    </row>
    <row r="6" spans="1:8" x14ac:dyDescent="0.25">
      <c r="B6" s="84" t="s">
        <v>727</v>
      </c>
      <c r="C6" s="84" t="s">
        <v>728</v>
      </c>
      <c r="D6" s="84" t="s">
        <v>729</v>
      </c>
      <c r="E6" s="84" t="s">
        <v>51</v>
      </c>
      <c r="F6" s="84" t="s">
        <v>652</v>
      </c>
      <c r="G6" s="84" t="s">
        <v>653</v>
      </c>
      <c r="H6" s="84" t="s">
        <v>651</v>
      </c>
    </row>
    <row r="7" spans="1:8" x14ac:dyDescent="0.25">
      <c r="B7" s="84" t="s">
        <v>730</v>
      </c>
      <c r="C7" s="84" t="s">
        <v>731</v>
      </c>
      <c r="D7" s="84" t="s">
        <v>732</v>
      </c>
      <c r="E7" s="84" t="s">
        <v>51</v>
      </c>
      <c r="F7" s="84" t="s">
        <v>652</v>
      </c>
      <c r="G7" s="84" t="s">
        <v>653</v>
      </c>
      <c r="H7" s="84" t="s">
        <v>651</v>
      </c>
    </row>
    <row r="8" spans="1:8" x14ac:dyDescent="0.25">
      <c r="B8" s="84" t="s">
        <v>733</v>
      </c>
      <c r="C8" s="84" t="s">
        <v>734</v>
      </c>
      <c r="D8" s="84" t="s">
        <v>735</v>
      </c>
      <c r="E8" s="84" t="s">
        <v>51</v>
      </c>
      <c r="F8" s="84" t="s">
        <v>652</v>
      </c>
      <c r="G8" s="84" t="s">
        <v>653</v>
      </c>
      <c r="H8" s="84" t="s">
        <v>651</v>
      </c>
    </row>
    <row r="9" spans="1:8" x14ac:dyDescent="0.25">
      <c r="B9" s="84" t="s">
        <v>736</v>
      </c>
      <c r="C9" s="84" t="s">
        <v>737</v>
      </c>
      <c r="D9" s="84" t="s">
        <v>738</v>
      </c>
      <c r="E9" s="84" t="s">
        <v>51</v>
      </c>
      <c r="F9" s="84" t="s">
        <v>652</v>
      </c>
      <c r="G9" s="84" t="s">
        <v>653</v>
      </c>
      <c r="H9" s="84" t="s">
        <v>651</v>
      </c>
    </row>
    <row r="10" spans="1:8" x14ac:dyDescent="0.25">
      <c r="B10" s="84" t="s">
        <v>739</v>
      </c>
      <c r="C10" s="84" t="s">
        <v>740</v>
      </c>
      <c r="D10" s="84" t="s">
        <v>741</v>
      </c>
      <c r="E10" s="84" t="s">
        <v>51</v>
      </c>
      <c r="F10" s="84" t="s">
        <v>652</v>
      </c>
      <c r="G10" s="84" t="s">
        <v>653</v>
      </c>
      <c r="H10" s="84" t="s">
        <v>651</v>
      </c>
    </row>
    <row r="11" spans="1:8" x14ac:dyDescent="0.25">
      <c r="B11" s="84" t="s">
        <v>742</v>
      </c>
      <c r="C11" s="84" t="s">
        <v>743</v>
      </c>
      <c r="D11" s="84" t="s">
        <v>744</v>
      </c>
      <c r="E11" s="84" t="s">
        <v>51</v>
      </c>
      <c r="F11" s="84" t="s">
        <v>652</v>
      </c>
      <c r="G11" s="84" t="s">
        <v>653</v>
      </c>
      <c r="H11" s="84" t="s">
        <v>651</v>
      </c>
    </row>
    <row r="12" spans="1:8" x14ac:dyDescent="0.25">
      <c r="B12" s="160" t="s">
        <v>745</v>
      </c>
      <c r="C12" s="160" t="s">
        <v>746</v>
      </c>
      <c r="D12" s="84" t="s">
        <v>747</v>
      </c>
      <c r="E12" s="84" t="s">
        <v>51</v>
      </c>
      <c r="F12" s="84" t="s">
        <v>652</v>
      </c>
      <c r="G12" s="84" t="s">
        <v>653</v>
      </c>
      <c r="H12" s="84" t="s">
        <v>651</v>
      </c>
    </row>
    <row r="13" spans="1:8" x14ac:dyDescent="0.25">
      <c r="B13" s="84" t="s">
        <v>748</v>
      </c>
      <c r="C13" s="84" t="s">
        <v>749</v>
      </c>
      <c r="D13" s="84" t="s">
        <v>750</v>
      </c>
      <c r="E13" s="84" t="s">
        <v>52</v>
      </c>
      <c r="F13" s="84" t="s">
        <v>466</v>
      </c>
      <c r="G13" s="84" t="s">
        <v>656</v>
      </c>
      <c r="H13" s="84" t="s">
        <v>655</v>
      </c>
    </row>
    <row r="14" spans="1:8" x14ac:dyDescent="0.25">
      <c r="B14" s="84" t="s">
        <v>751</v>
      </c>
      <c r="C14" s="84" t="s">
        <v>752</v>
      </c>
      <c r="D14" s="84" t="s">
        <v>753</v>
      </c>
      <c r="E14" s="84" t="s">
        <v>52</v>
      </c>
      <c r="F14" s="84" t="s">
        <v>466</v>
      </c>
      <c r="G14" s="84" t="s">
        <v>656</v>
      </c>
      <c r="H14" s="84" t="s">
        <v>655</v>
      </c>
    </row>
    <row r="15" spans="1:8" x14ac:dyDescent="0.25">
      <c r="B15" s="84" t="s">
        <v>754</v>
      </c>
      <c r="C15" s="84" t="s">
        <v>755</v>
      </c>
      <c r="D15" s="84" t="s">
        <v>756</v>
      </c>
      <c r="E15" s="84" t="s">
        <v>52</v>
      </c>
      <c r="F15" s="84" t="s">
        <v>466</v>
      </c>
      <c r="G15" s="84" t="s">
        <v>656</v>
      </c>
      <c r="H15" s="84" t="s">
        <v>655</v>
      </c>
    </row>
    <row r="16" spans="1:8" x14ac:dyDescent="0.25">
      <c r="B16" s="84" t="s">
        <v>757</v>
      </c>
      <c r="C16" s="84" t="s">
        <v>758</v>
      </c>
      <c r="D16" s="84" t="s">
        <v>759</v>
      </c>
      <c r="E16" s="84" t="s">
        <v>52</v>
      </c>
      <c r="F16" s="84" t="s">
        <v>466</v>
      </c>
      <c r="G16" s="84" t="s">
        <v>656</v>
      </c>
      <c r="H16" s="84" t="s">
        <v>655</v>
      </c>
    </row>
    <row r="17" spans="2:8" x14ac:dyDescent="0.25">
      <c r="B17" s="84" t="s">
        <v>760</v>
      </c>
      <c r="C17" s="84" t="s">
        <v>761</v>
      </c>
      <c r="D17" s="84" t="s">
        <v>762</v>
      </c>
      <c r="E17" s="84" t="s">
        <v>52</v>
      </c>
      <c r="F17" s="84" t="s">
        <v>466</v>
      </c>
      <c r="G17" s="84" t="s">
        <v>656</v>
      </c>
      <c r="H17" s="84" t="s">
        <v>655</v>
      </c>
    </row>
    <row r="18" spans="2:8" x14ac:dyDescent="0.25">
      <c r="B18" s="84" t="s">
        <v>763</v>
      </c>
      <c r="C18" s="84" t="s">
        <v>764</v>
      </c>
      <c r="D18" s="84" t="s">
        <v>765</v>
      </c>
      <c r="E18" s="84" t="s">
        <v>52</v>
      </c>
      <c r="F18" s="84" t="s">
        <v>466</v>
      </c>
      <c r="G18" s="84" t="s">
        <v>656</v>
      </c>
      <c r="H18" s="84" t="s">
        <v>655</v>
      </c>
    </row>
    <row r="19" spans="2:8" x14ac:dyDescent="0.25">
      <c r="B19" s="84" t="s">
        <v>766</v>
      </c>
      <c r="C19" s="84" t="s">
        <v>767</v>
      </c>
      <c r="D19" s="84" t="s">
        <v>768</v>
      </c>
      <c r="E19" s="84" t="s">
        <v>52</v>
      </c>
      <c r="F19" s="84" t="s">
        <v>466</v>
      </c>
      <c r="G19" s="84" t="s">
        <v>656</v>
      </c>
      <c r="H19" s="84" t="s">
        <v>655</v>
      </c>
    </row>
    <row r="20" spans="2:8" x14ac:dyDescent="0.25">
      <c r="B20" s="84" t="s">
        <v>769</v>
      </c>
      <c r="C20" s="84" t="s">
        <v>770</v>
      </c>
      <c r="D20" s="84" t="s">
        <v>771</v>
      </c>
      <c r="E20" s="84" t="s">
        <v>52</v>
      </c>
      <c r="F20" s="84" t="s">
        <v>466</v>
      </c>
      <c r="G20" s="84" t="s">
        <v>656</v>
      </c>
      <c r="H20" s="84" t="s">
        <v>655</v>
      </c>
    </row>
    <row r="21" spans="2:8" x14ac:dyDescent="0.25">
      <c r="B21" s="84" t="s">
        <v>772</v>
      </c>
      <c r="C21" s="84" t="s">
        <v>773</v>
      </c>
      <c r="D21" s="84" t="s">
        <v>774</v>
      </c>
      <c r="E21" s="84" t="s">
        <v>52</v>
      </c>
      <c r="F21" s="84" t="s">
        <v>466</v>
      </c>
      <c r="G21" s="84" t="s">
        <v>656</v>
      </c>
      <c r="H21" s="84" t="s">
        <v>655</v>
      </c>
    </row>
    <row r="22" spans="2:8" x14ac:dyDescent="0.25">
      <c r="B22" s="160" t="s">
        <v>775</v>
      </c>
      <c r="C22" s="160" t="s">
        <v>776</v>
      </c>
      <c r="D22" s="84" t="s">
        <v>777</v>
      </c>
      <c r="E22" s="84" t="s">
        <v>52</v>
      </c>
      <c r="F22" s="84" t="s">
        <v>466</v>
      </c>
      <c r="G22" s="84" t="s">
        <v>656</v>
      </c>
      <c r="H22" s="84" t="s">
        <v>655</v>
      </c>
    </row>
    <row r="23" spans="2:8" x14ac:dyDescent="0.25">
      <c r="B23" s="84" t="s">
        <v>778</v>
      </c>
      <c r="C23" s="84" t="s">
        <v>779</v>
      </c>
      <c r="D23" s="84" t="s">
        <v>780</v>
      </c>
      <c r="E23" s="84" t="s">
        <v>52</v>
      </c>
      <c r="F23" s="84" t="s">
        <v>466</v>
      </c>
      <c r="G23" s="84" t="s">
        <v>656</v>
      </c>
      <c r="H23" s="84" t="s">
        <v>655</v>
      </c>
    </row>
    <row r="24" spans="2:8" x14ac:dyDescent="0.25">
      <c r="B24" s="84" t="s">
        <v>781</v>
      </c>
      <c r="C24" s="84" t="s">
        <v>782</v>
      </c>
      <c r="D24" s="84" t="s">
        <v>783</v>
      </c>
      <c r="E24" s="84" t="s">
        <v>52</v>
      </c>
      <c r="F24" s="84" t="s">
        <v>466</v>
      </c>
      <c r="G24" s="84" t="s">
        <v>656</v>
      </c>
      <c r="H24" s="84" t="s">
        <v>655</v>
      </c>
    </row>
    <row r="25" spans="2:8" x14ac:dyDescent="0.25">
      <c r="B25" s="160" t="s">
        <v>784</v>
      </c>
      <c r="C25" s="160" t="s">
        <v>785</v>
      </c>
      <c r="D25" s="84" t="s">
        <v>786</v>
      </c>
      <c r="E25" s="84" t="s">
        <v>52</v>
      </c>
      <c r="F25" s="84" t="s">
        <v>466</v>
      </c>
      <c r="G25" s="84" t="s">
        <v>656</v>
      </c>
      <c r="H25" s="84" t="s">
        <v>655</v>
      </c>
    </row>
    <row r="26" spans="2:8" x14ac:dyDescent="0.25">
      <c r="B26" s="160" t="s">
        <v>787</v>
      </c>
      <c r="C26" s="160" t="s">
        <v>788</v>
      </c>
      <c r="D26" s="84" t="s">
        <v>789</v>
      </c>
      <c r="E26" s="84" t="s">
        <v>53</v>
      </c>
      <c r="F26" s="84" t="s">
        <v>467</v>
      </c>
      <c r="G26" s="84" t="s">
        <v>659</v>
      </c>
      <c r="H26" s="84" t="s">
        <v>658</v>
      </c>
    </row>
    <row r="27" spans="2:8" x14ac:dyDescent="0.25">
      <c r="B27" s="84" t="s">
        <v>790</v>
      </c>
      <c r="C27" s="84" t="s">
        <v>791</v>
      </c>
      <c r="D27" s="84" t="s">
        <v>792</v>
      </c>
      <c r="E27" s="84" t="s">
        <v>53</v>
      </c>
      <c r="F27" s="84" t="s">
        <v>467</v>
      </c>
      <c r="G27" s="84" t="s">
        <v>659</v>
      </c>
      <c r="H27" s="84" t="s">
        <v>658</v>
      </c>
    </row>
    <row r="28" spans="2:8" x14ac:dyDescent="0.25">
      <c r="B28" s="84" t="s">
        <v>793</v>
      </c>
      <c r="C28" s="84" t="s">
        <v>794</v>
      </c>
      <c r="D28" s="84" t="s">
        <v>795</v>
      </c>
      <c r="E28" s="84" t="s">
        <v>53</v>
      </c>
      <c r="F28" s="84" t="s">
        <v>467</v>
      </c>
      <c r="G28" s="84" t="s">
        <v>659</v>
      </c>
      <c r="H28" s="84" t="s">
        <v>658</v>
      </c>
    </row>
    <row r="29" spans="2:8" x14ac:dyDescent="0.25">
      <c r="B29" s="84" t="s">
        <v>796</v>
      </c>
      <c r="C29" s="84" t="s">
        <v>797</v>
      </c>
      <c r="D29" s="84" t="s">
        <v>798</v>
      </c>
      <c r="E29" s="84" t="s">
        <v>53</v>
      </c>
      <c r="F29" s="84" t="s">
        <v>467</v>
      </c>
      <c r="G29" s="84" t="s">
        <v>659</v>
      </c>
      <c r="H29" s="84" t="s">
        <v>658</v>
      </c>
    </row>
    <row r="30" spans="2:8" x14ac:dyDescent="0.25">
      <c r="B30" s="84" t="s">
        <v>799</v>
      </c>
      <c r="C30" s="84" t="s">
        <v>800</v>
      </c>
      <c r="D30" s="84" t="s">
        <v>801</v>
      </c>
      <c r="E30" s="84" t="s">
        <v>53</v>
      </c>
      <c r="F30" s="84" t="s">
        <v>467</v>
      </c>
      <c r="G30" s="84" t="s">
        <v>659</v>
      </c>
      <c r="H30" s="84" t="s">
        <v>658</v>
      </c>
    </row>
    <row r="31" spans="2:8" x14ac:dyDescent="0.25">
      <c r="B31" s="84" t="s">
        <v>802</v>
      </c>
      <c r="C31" s="84" t="s">
        <v>803</v>
      </c>
      <c r="D31" s="84" t="s">
        <v>804</v>
      </c>
      <c r="E31" s="84" t="s">
        <v>54</v>
      </c>
      <c r="F31" s="84" t="s">
        <v>645</v>
      </c>
      <c r="G31" s="84" t="s">
        <v>646</v>
      </c>
      <c r="H31" s="84" t="s">
        <v>644</v>
      </c>
    </row>
    <row r="32" spans="2:8" x14ac:dyDescent="0.25">
      <c r="B32" s="84" t="s">
        <v>805</v>
      </c>
      <c r="C32" s="84" t="s">
        <v>806</v>
      </c>
      <c r="D32" s="84" t="s">
        <v>807</v>
      </c>
      <c r="E32" s="84" t="s">
        <v>54</v>
      </c>
      <c r="F32" s="84" t="s">
        <v>645</v>
      </c>
      <c r="G32" s="84" t="s">
        <v>646</v>
      </c>
      <c r="H32" s="84" t="s">
        <v>644</v>
      </c>
    </row>
    <row r="33" spans="2:8" x14ac:dyDescent="0.25">
      <c r="B33" s="84" t="s">
        <v>808</v>
      </c>
      <c r="C33" s="84" t="s">
        <v>809</v>
      </c>
      <c r="D33" s="84" t="s">
        <v>810</v>
      </c>
      <c r="E33" s="84" t="s">
        <v>54</v>
      </c>
      <c r="F33" s="84" t="s">
        <v>645</v>
      </c>
      <c r="G33" s="84" t="s">
        <v>646</v>
      </c>
      <c r="H33" s="84" t="s">
        <v>644</v>
      </c>
    </row>
    <row r="34" spans="2:8" x14ac:dyDescent="0.25">
      <c r="B34" s="84" t="s">
        <v>811</v>
      </c>
      <c r="C34" s="84" t="s">
        <v>812</v>
      </c>
      <c r="D34" s="84" t="s">
        <v>813</v>
      </c>
      <c r="E34" s="84" t="s">
        <v>54</v>
      </c>
      <c r="F34" s="84" t="s">
        <v>645</v>
      </c>
      <c r="G34" s="84" t="s">
        <v>646</v>
      </c>
      <c r="H34" s="84" t="s">
        <v>644</v>
      </c>
    </row>
    <row r="35" spans="2:8" x14ac:dyDescent="0.25">
      <c r="B35" s="84" t="s">
        <v>814</v>
      </c>
      <c r="C35" s="84" t="s">
        <v>815</v>
      </c>
      <c r="D35" s="84" t="s">
        <v>816</v>
      </c>
      <c r="E35" s="84" t="s">
        <v>54</v>
      </c>
      <c r="F35" s="84" t="s">
        <v>645</v>
      </c>
      <c r="G35" s="84" t="s">
        <v>646</v>
      </c>
      <c r="H35" s="84" t="s">
        <v>644</v>
      </c>
    </row>
    <row r="36" spans="2:8" x14ac:dyDescent="0.25">
      <c r="B36" s="84" t="s">
        <v>817</v>
      </c>
      <c r="C36" s="84" t="s">
        <v>818</v>
      </c>
      <c r="D36" s="84" t="s">
        <v>819</v>
      </c>
      <c r="E36" s="84" t="s">
        <v>54</v>
      </c>
      <c r="F36" s="84" t="s">
        <v>645</v>
      </c>
      <c r="G36" s="84" t="s">
        <v>646</v>
      </c>
      <c r="H36" s="84" t="s">
        <v>644</v>
      </c>
    </row>
    <row r="37" spans="2:8" x14ac:dyDescent="0.25">
      <c r="B37" s="84" t="s">
        <v>820</v>
      </c>
      <c r="C37" s="84" t="s">
        <v>821</v>
      </c>
      <c r="D37" s="84" t="s">
        <v>822</v>
      </c>
      <c r="E37" s="84" t="s">
        <v>54</v>
      </c>
      <c r="F37" s="84" t="s">
        <v>645</v>
      </c>
      <c r="G37" s="84" t="s">
        <v>646</v>
      </c>
      <c r="H37" s="84" t="s">
        <v>644</v>
      </c>
    </row>
    <row r="38" spans="2:8" x14ac:dyDescent="0.25">
      <c r="B38" s="84" t="s">
        <v>823</v>
      </c>
      <c r="C38" s="84" t="s">
        <v>824</v>
      </c>
      <c r="D38" s="84" t="s">
        <v>825</v>
      </c>
      <c r="E38" s="84" t="s">
        <v>55</v>
      </c>
      <c r="F38" s="84" t="s">
        <v>462</v>
      </c>
      <c r="G38" s="84" t="s">
        <v>649</v>
      </c>
      <c r="H38" s="84" t="s">
        <v>648</v>
      </c>
    </row>
    <row r="39" spans="2:8" x14ac:dyDescent="0.25">
      <c r="B39" s="84" t="s">
        <v>826</v>
      </c>
      <c r="C39" s="84" t="s">
        <v>827</v>
      </c>
      <c r="D39" s="84" t="s">
        <v>828</v>
      </c>
      <c r="E39" s="84" t="s">
        <v>55</v>
      </c>
      <c r="F39" s="84" t="s">
        <v>462</v>
      </c>
      <c r="G39" s="84" t="s">
        <v>649</v>
      </c>
      <c r="H39" s="84" t="s">
        <v>648</v>
      </c>
    </row>
    <row r="40" spans="2:8" x14ac:dyDescent="0.25">
      <c r="B40" s="160" t="s">
        <v>829</v>
      </c>
      <c r="C40" s="160" t="s">
        <v>830</v>
      </c>
      <c r="D40" s="84" t="s">
        <v>831</v>
      </c>
      <c r="E40" s="84" t="s">
        <v>55</v>
      </c>
      <c r="F40" s="84" t="s">
        <v>462</v>
      </c>
      <c r="G40" s="84" t="s">
        <v>649</v>
      </c>
      <c r="H40" s="84" t="s">
        <v>648</v>
      </c>
    </row>
    <row r="41" spans="2:8" x14ac:dyDescent="0.25">
      <c r="B41" s="84" t="s">
        <v>832</v>
      </c>
      <c r="C41" s="84" t="s">
        <v>833</v>
      </c>
      <c r="D41" s="84" t="s">
        <v>834</v>
      </c>
      <c r="E41" s="84" t="s">
        <v>55</v>
      </c>
      <c r="F41" s="84" t="s">
        <v>462</v>
      </c>
      <c r="G41" s="84" t="s">
        <v>649</v>
      </c>
      <c r="H41" s="84" t="s">
        <v>648</v>
      </c>
    </row>
    <row r="42" spans="2:8" x14ac:dyDescent="0.25">
      <c r="B42" s="160" t="s">
        <v>835</v>
      </c>
      <c r="C42" s="160" t="s">
        <v>836</v>
      </c>
      <c r="D42" s="84" t="s">
        <v>837</v>
      </c>
      <c r="E42" s="84" t="s">
        <v>55</v>
      </c>
      <c r="F42" s="84" t="s">
        <v>462</v>
      </c>
      <c r="G42" s="84" t="s">
        <v>649</v>
      </c>
      <c r="H42" s="84" t="s">
        <v>648</v>
      </c>
    </row>
    <row r="43" spans="2:8" x14ac:dyDescent="0.25">
      <c r="B43" s="160" t="s">
        <v>838</v>
      </c>
      <c r="C43" s="160" t="s">
        <v>839</v>
      </c>
      <c r="D43" s="84" t="s">
        <v>840</v>
      </c>
      <c r="E43" s="84" t="s">
        <v>55</v>
      </c>
      <c r="F43" s="84" t="s">
        <v>462</v>
      </c>
      <c r="G43" s="84" t="s">
        <v>649</v>
      </c>
      <c r="H43" s="84" t="s">
        <v>648</v>
      </c>
    </row>
    <row r="44" spans="2:8" x14ac:dyDescent="0.25">
      <c r="B44" s="84" t="s">
        <v>841</v>
      </c>
      <c r="C44" s="84" t="s">
        <v>842</v>
      </c>
      <c r="D44" s="84" t="s">
        <v>843</v>
      </c>
      <c r="E44" s="84" t="s">
        <v>55</v>
      </c>
      <c r="F44" s="84" t="s">
        <v>462</v>
      </c>
      <c r="G44" s="84" t="s">
        <v>649</v>
      </c>
      <c r="H44" s="84" t="s">
        <v>648</v>
      </c>
    </row>
    <row r="45" spans="2:8" x14ac:dyDescent="0.25">
      <c r="B45" s="84" t="s">
        <v>844</v>
      </c>
      <c r="C45" s="84" t="s">
        <v>845</v>
      </c>
      <c r="D45" s="84" t="s">
        <v>846</v>
      </c>
      <c r="E45" s="84" t="s">
        <v>55</v>
      </c>
      <c r="F45" s="84" t="s">
        <v>462</v>
      </c>
      <c r="G45" s="84" t="s">
        <v>649</v>
      </c>
      <c r="H45" s="84" t="s">
        <v>648</v>
      </c>
    </row>
    <row r="46" spans="2:8" x14ac:dyDescent="0.25">
      <c r="B46" s="84" t="s">
        <v>847</v>
      </c>
      <c r="C46" s="84" t="s">
        <v>848</v>
      </c>
      <c r="D46" s="84" t="s">
        <v>849</v>
      </c>
      <c r="E46" s="84" t="s">
        <v>55</v>
      </c>
      <c r="F46" s="84" t="s">
        <v>462</v>
      </c>
      <c r="G46" s="84" t="s">
        <v>649</v>
      </c>
      <c r="H46" s="84" t="s">
        <v>648</v>
      </c>
    </row>
    <row r="47" spans="2:8" x14ac:dyDescent="0.25">
      <c r="B47" s="160" t="s">
        <v>850</v>
      </c>
      <c r="C47" s="160" t="s">
        <v>851</v>
      </c>
      <c r="D47" s="84" t="s">
        <v>852</v>
      </c>
      <c r="E47" s="84" t="s">
        <v>55</v>
      </c>
      <c r="F47" s="84" t="s">
        <v>462</v>
      </c>
      <c r="G47" s="84" t="s">
        <v>649</v>
      </c>
      <c r="H47" s="84" t="s">
        <v>648</v>
      </c>
    </row>
    <row r="48" spans="2:8" x14ac:dyDescent="0.25">
      <c r="B48" s="84" t="s">
        <v>853</v>
      </c>
      <c r="C48" s="84" t="s">
        <v>854</v>
      </c>
      <c r="D48" s="84" t="s">
        <v>855</v>
      </c>
      <c r="E48" s="84" t="s">
        <v>55</v>
      </c>
      <c r="F48" s="84" t="s">
        <v>462</v>
      </c>
      <c r="G48" s="84" t="s">
        <v>649</v>
      </c>
      <c r="H48" s="84" t="s">
        <v>648</v>
      </c>
    </row>
    <row r="49" spans="2:8" x14ac:dyDescent="0.25">
      <c r="B49" s="84" t="s">
        <v>856</v>
      </c>
      <c r="C49" s="84" t="s">
        <v>857</v>
      </c>
      <c r="D49" s="84" t="s">
        <v>858</v>
      </c>
      <c r="E49" s="84" t="s">
        <v>55</v>
      </c>
      <c r="F49" s="84" t="s">
        <v>462</v>
      </c>
      <c r="G49" s="84" t="s">
        <v>649</v>
      </c>
      <c r="H49" s="84" t="s">
        <v>648</v>
      </c>
    </row>
    <row r="50" spans="2:8" x14ac:dyDescent="0.25">
      <c r="B50" s="84" t="s">
        <v>859</v>
      </c>
      <c r="C50" s="84" t="s">
        <v>860</v>
      </c>
      <c r="D50" s="84" t="s">
        <v>861</v>
      </c>
      <c r="E50" s="84" t="s">
        <v>55</v>
      </c>
      <c r="F50" s="84" t="s">
        <v>462</v>
      </c>
      <c r="G50" s="84" t="s">
        <v>649</v>
      </c>
      <c r="H50" s="84" t="s">
        <v>648</v>
      </c>
    </row>
    <row r="51" spans="2:8" x14ac:dyDescent="0.25">
      <c r="B51" s="84" t="s">
        <v>862</v>
      </c>
      <c r="C51" s="84" t="s">
        <v>863</v>
      </c>
      <c r="D51" s="84" t="s">
        <v>864</v>
      </c>
      <c r="E51" s="84" t="s">
        <v>55</v>
      </c>
      <c r="F51" s="84" t="s">
        <v>462</v>
      </c>
      <c r="G51" s="84" t="s">
        <v>649</v>
      </c>
      <c r="H51" s="84" t="s">
        <v>648</v>
      </c>
    </row>
    <row r="52" spans="2:8" x14ac:dyDescent="0.25">
      <c r="B52" s="84" t="s">
        <v>865</v>
      </c>
      <c r="C52" s="84" t="s">
        <v>866</v>
      </c>
      <c r="D52" s="84" t="s">
        <v>867</v>
      </c>
      <c r="E52" s="84" t="s">
        <v>55</v>
      </c>
      <c r="F52" s="84" t="s">
        <v>462</v>
      </c>
      <c r="G52" s="84" t="s">
        <v>649</v>
      </c>
      <c r="H52" s="84" t="s">
        <v>648</v>
      </c>
    </row>
    <row r="53" spans="2:8" x14ac:dyDescent="0.25">
      <c r="B53" s="160" t="s">
        <v>868</v>
      </c>
      <c r="C53" s="160" t="s">
        <v>869</v>
      </c>
      <c r="D53" s="84" t="s">
        <v>870</v>
      </c>
      <c r="E53" s="84" t="s">
        <v>55</v>
      </c>
      <c r="F53" s="84" t="s">
        <v>462</v>
      </c>
      <c r="G53" s="84" t="s">
        <v>649</v>
      </c>
      <c r="H53" s="84" t="s">
        <v>648</v>
      </c>
    </row>
    <row r="54" spans="2:8" x14ac:dyDescent="0.25">
      <c r="B54" s="84" t="s">
        <v>871</v>
      </c>
      <c r="C54" s="84" t="s">
        <v>872</v>
      </c>
      <c r="D54" s="84" t="s">
        <v>873</v>
      </c>
      <c r="E54" s="84" t="s">
        <v>55</v>
      </c>
      <c r="F54" s="84" t="s">
        <v>462</v>
      </c>
      <c r="G54" s="84" t="s">
        <v>649</v>
      </c>
      <c r="H54" s="84" t="s">
        <v>648</v>
      </c>
    </row>
    <row r="55" spans="2:8" x14ac:dyDescent="0.25">
      <c r="B55" s="84" t="s">
        <v>874</v>
      </c>
      <c r="C55" s="84" t="s">
        <v>875</v>
      </c>
      <c r="D55" s="84" t="s">
        <v>876</v>
      </c>
      <c r="E55" s="84" t="s">
        <v>55</v>
      </c>
      <c r="F55" s="84" t="s">
        <v>462</v>
      </c>
      <c r="G55" s="84" t="s">
        <v>649</v>
      </c>
      <c r="H55" s="84" t="s">
        <v>648</v>
      </c>
    </row>
    <row r="56" spans="2:8" x14ac:dyDescent="0.25">
      <c r="B56" s="84" t="s">
        <v>877</v>
      </c>
      <c r="C56" s="84" t="s">
        <v>878</v>
      </c>
      <c r="D56" s="84" t="s">
        <v>879</v>
      </c>
      <c r="E56" s="84" t="s">
        <v>55</v>
      </c>
      <c r="F56" s="84" t="s">
        <v>462</v>
      </c>
      <c r="G56" s="84" t="s">
        <v>649</v>
      </c>
      <c r="H56" s="84" t="s">
        <v>648</v>
      </c>
    </row>
    <row r="57" spans="2:8" x14ac:dyDescent="0.25">
      <c r="B57" s="84" t="s">
        <v>880</v>
      </c>
      <c r="C57" s="84" t="s">
        <v>881</v>
      </c>
      <c r="D57" s="84" t="s">
        <v>882</v>
      </c>
      <c r="E57" s="84" t="s">
        <v>55</v>
      </c>
      <c r="F57" s="84" t="s">
        <v>462</v>
      </c>
      <c r="G57" s="84" t="s">
        <v>649</v>
      </c>
      <c r="H57" s="84" t="s">
        <v>648</v>
      </c>
    </row>
    <row r="58" spans="2:8" x14ac:dyDescent="0.25">
      <c r="B58" s="160" t="s">
        <v>883</v>
      </c>
      <c r="C58" s="160" t="s">
        <v>884</v>
      </c>
      <c r="D58" s="84" t="s">
        <v>885</v>
      </c>
      <c r="E58" s="84" t="s">
        <v>55</v>
      </c>
      <c r="F58" s="84" t="s">
        <v>462</v>
      </c>
      <c r="G58" s="84" t="s">
        <v>649</v>
      </c>
      <c r="H58" s="84" t="s">
        <v>648</v>
      </c>
    </row>
    <row r="59" spans="2:8" x14ac:dyDescent="0.25">
      <c r="B59" s="84" t="s">
        <v>886</v>
      </c>
      <c r="C59" s="84" t="s">
        <v>887</v>
      </c>
      <c r="D59" s="84" t="s">
        <v>888</v>
      </c>
      <c r="E59" s="84" t="s">
        <v>55</v>
      </c>
      <c r="F59" s="84" t="s">
        <v>462</v>
      </c>
      <c r="G59" s="84" t="s">
        <v>649</v>
      </c>
      <c r="H59" s="84" t="s">
        <v>648</v>
      </c>
    </row>
    <row r="60" spans="2:8" x14ac:dyDescent="0.25">
      <c r="B60" s="84" t="s">
        <v>889</v>
      </c>
      <c r="C60" s="84" t="s">
        <v>890</v>
      </c>
      <c r="D60" s="84" t="s">
        <v>891</v>
      </c>
      <c r="E60" s="84" t="s">
        <v>55</v>
      </c>
      <c r="F60" s="84" t="s">
        <v>462</v>
      </c>
      <c r="G60" s="84" t="s">
        <v>649</v>
      </c>
      <c r="H60" s="84" t="s">
        <v>648</v>
      </c>
    </row>
    <row r="61" spans="2:8" x14ac:dyDescent="0.25">
      <c r="B61" s="84" t="s">
        <v>892</v>
      </c>
      <c r="C61" s="84" t="s">
        <v>893</v>
      </c>
      <c r="D61" s="84" t="s">
        <v>894</v>
      </c>
      <c r="E61" s="84" t="s">
        <v>55</v>
      </c>
      <c r="F61" s="84" t="s">
        <v>462</v>
      </c>
      <c r="G61" s="84" t="s">
        <v>649</v>
      </c>
      <c r="H61" s="84" t="s">
        <v>648</v>
      </c>
    </row>
    <row r="62" spans="2:8" x14ac:dyDescent="0.25">
      <c r="B62" s="84" t="s">
        <v>895</v>
      </c>
      <c r="C62" s="84" t="s">
        <v>896</v>
      </c>
      <c r="D62" s="84" t="s">
        <v>897</v>
      </c>
      <c r="E62" s="84" t="s">
        <v>55</v>
      </c>
      <c r="F62" s="84" t="s">
        <v>462</v>
      </c>
      <c r="G62" s="84" t="s">
        <v>649</v>
      </c>
      <c r="H62" s="84" t="s">
        <v>648</v>
      </c>
    </row>
    <row r="63" spans="2:8" x14ac:dyDescent="0.25">
      <c r="B63" s="84" t="s">
        <v>898</v>
      </c>
      <c r="C63" s="84" t="s">
        <v>899</v>
      </c>
      <c r="D63" s="84" t="s">
        <v>900</v>
      </c>
      <c r="E63" s="84" t="s">
        <v>55</v>
      </c>
      <c r="F63" s="84" t="s">
        <v>462</v>
      </c>
      <c r="G63" s="84" t="s">
        <v>649</v>
      </c>
      <c r="H63" s="84" t="s">
        <v>648</v>
      </c>
    </row>
    <row r="64" spans="2:8" x14ac:dyDescent="0.25">
      <c r="B64" s="84" t="s">
        <v>901</v>
      </c>
      <c r="C64" s="84" t="s">
        <v>902</v>
      </c>
      <c r="D64" s="84" t="s">
        <v>903</v>
      </c>
      <c r="E64" s="84" t="s">
        <v>55</v>
      </c>
      <c r="F64" s="84" t="s">
        <v>462</v>
      </c>
      <c r="G64" s="84" t="s">
        <v>649</v>
      </c>
      <c r="H64" s="84" t="s">
        <v>648</v>
      </c>
    </row>
    <row r="65" spans="2:8" x14ac:dyDescent="0.25">
      <c r="B65" s="84" t="s">
        <v>904</v>
      </c>
      <c r="C65" s="84" t="s">
        <v>905</v>
      </c>
      <c r="D65" s="84" t="s">
        <v>906</v>
      </c>
      <c r="E65" s="84" t="s">
        <v>55</v>
      </c>
      <c r="F65" s="84" t="s">
        <v>462</v>
      </c>
      <c r="G65" s="84" t="s">
        <v>649</v>
      </c>
      <c r="H65" s="84" t="s">
        <v>648</v>
      </c>
    </row>
    <row r="66" spans="2:8" x14ac:dyDescent="0.25">
      <c r="B66" s="84" t="s">
        <v>907</v>
      </c>
      <c r="C66" s="84" t="s">
        <v>908</v>
      </c>
      <c r="D66" s="84" t="s">
        <v>909</v>
      </c>
      <c r="E66" s="84" t="s">
        <v>56</v>
      </c>
      <c r="F66" s="84" t="s">
        <v>662</v>
      </c>
      <c r="G66" s="84" t="s">
        <v>663</v>
      </c>
      <c r="H66" s="84" t="s">
        <v>661</v>
      </c>
    </row>
    <row r="67" spans="2:8" x14ac:dyDescent="0.25">
      <c r="B67" s="84" t="s">
        <v>910</v>
      </c>
      <c r="C67" s="84" t="s">
        <v>911</v>
      </c>
      <c r="D67" s="84" t="s">
        <v>912</v>
      </c>
      <c r="E67" s="84" t="s">
        <v>56</v>
      </c>
      <c r="F67" s="84" t="s">
        <v>662</v>
      </c>
      <c r="G67" s="84" t="s">
        <v>663</v>
      </c>
      <c r="H67" s="84" t="s">
        <v>661</v>
      </c>
    </row>
    <row r="68" spans="2:8" x14ac:dyDescent="0.25">
      <c r="B68" s="84" t="s">
        <v>913</v>
      </c>
      <c r="C68" s="84" t="s">
        <v>914</v>
      </c>
      <c r="D68" s="84" t="s">
        <v>915</v>
      </c>
      <c r="E68" s="84" t="s">
        <v>56</v>
      </c>
      <c r="F68" s="84" t="s">
        <v>662</v>
      </c>
      <c r="G68" s="84" t="s">
        <v>663</v>
      </c>
      <c r="H68" s="84" t="s">
        <v>661</v>
      </c>
    </row>
    <row r="69" spans="2:8" x14ac:dyDescent="0.25">
      <c r="B69" s="84" t="s">
        <v>916</v>
      </c>
      <c r="C69" s="84" t="s">
        <v>917</v>
      </c>
      <c r="D69" s="84" t="s">
        <v>918</v>
      </c>
      <c r="E69" s="84" t="s">
        <v>56</v>
      </c>
      <c r="F69" s="84" t="s">
        <v>662</v>
      </c>
      <c r="G69" s="84" t="s">
        <v>663</v>
      </c>
      <c r="H69" s="84" t="s">
        <v>661</v>
      </c>
    </row>
    <row r="70" spans="2:8" x14ac:dyDescent="0.25">
      <c r="B70" s="84" t="s">
        <v>919</v>
      </c>
      <c r="C70" s="84" t="s">
        <v>920</v>
      </c>
      <c r="D70" s="84" t="s">
        <v>921</v>
      </c>
      <c r="E70" s="84" t="s">
        <v>57</v>
      </c>
      <c r="F70" s="84" t="s">
        <v>662</v>
      </c>
      <c r="G70" s="84" t="s">
        <v>663</v>
      </c>
      <c r="H70" s="84" t="s">
        <v>661</v>
      </c>
    </row>
    <row r="71" spans="2:8" x14ac:dyDescent="0.25">
      <c r="B71" s="84" t="s">
        <v>922</v>
      </c>
      <c r="C71" s="84" t="s">
        <v>923</v>
      </c>
      <c r="D71" s="84" t="s">
        <v>924</v>
      </c>
      <c r="E71" s="84" t="s">
        <v>57</v>
      </c>
      <c r="F71" s="84" t="s">
        <v>662</v>
      </c>
      <c r="G71" s="84" t="s">
        <v>663</v>
      </c>
      <c r="H71" s="84" t="s">
        <v>661</v>
      </c>
    </row>
    <row r="72" spans="2:8" x14ac:dyDescent="0.25">
      <c r="B72" s="84" t="s">
        <v>925</v>
      </c>
      <c r="C72" s="84" t="s">
        <v>926</v>
      </c>
      <c r="D72" s="84" t="s">
        <v>927</v>
      </c>
      <c r="E72" s="84" t="s">
        <v>57</v>
      </c>
      <c r="F72" s="84" t="s">
        <v>662</v>
      </c>
      <c r="G72" s="84" t="s">
        <v>663</v>
      </c>
      <c r="H72" s="84" t="s">
        <v>661</v>
      </c>
    </row>
    <row r="73" spans="2:8" x14ac:dyDescent="0.25">
      <c r="B73" s="84" t="s">
        <v>928</v>
      </c>
      <c r="C73" s="84" t="s">
        <v>929</v>
      </c>
      <c r="D73" s="84" t="s">
        <v>930</v>
      </c>
      <c r="E73" s="84" t="s">
        <v>57</v>
      </c>
      <c r="F73" s="84" t="s">
        <v>662</v>
      </c>
      <c r="G73" s="84" t="s">
        <v>663</v>
      </c>
      <c r="H73" s="84" t="s">
        <v>661</v>
      </c>
    </row>
    <row r="74" spans="2:8" x14ac:dyDescent="0.25">
      <c r="B74" s="84" t="s">
        <v>931</v>
      </c>
      <c r="C74" s="84" t="s">
        <v>932</v>
      </c>
      <c r="D74" s="84" t="s">
        <v>933</v>
      </c>
      <c r="E74" s="84" t="s">
        <v>57</v>
      </c>
      <c r="F74" s="84" t="s">
        <v>662</v>
      </c>
      <c r="G74" s="84" t="s">
        <v>663</v>
      </c>
      <c r="H74" s="84" t="s">
        <v>661</v>
      </c>
    </row>
    <row r="75" spans="2:8" x14ac:dyDescent="0.25">
      <c r="B75" s="84" t="s">
        <v>934</v>
      </c>
      <c r="C75" s="84" t="s">
        <v>935</v>
      </c>
      <c r="D75" s="84" t="s">
        <v>936</v>
      </c>
      <c r="E75" s="84" t="s">
        <v>57</v>
      </c>
      <c r="F75" s="84" t="s">
        <v>662</v>
      </c>
      <c r="G75" s="84" t="s">
        <v>663</v>
      </c>
      <c r="H75" s="84" t="s">
        <v>661</v>
      </c>
    </row>
    <row r="76" spans="2:8" x14ac:dyDescent="0.25">
      <c r="B76" s="84" t="s">
        <v>937</v>
      </c>
      <c r="C76" s="84" t="s">
        <v>938</v>
      </c>
      <c r="D76" s="84" t="s">
        <v>939</v>
      </c>
      <c r="E76" s="84" t="s">
        <v>940</v>
      </c>
      <c r="F76" s="84" t="s">
        <v>666</v>
      </c>
      <c r="G76" s="84" t="s">
        <v>667</v>
      </c>
      <c r="H76" s="84" t="s">
        <v>665</v>
      </c>
    </row>
    <row r="77" spans="2:8" x14ac:dyDescent="0.25">
      <c r="B77" s="84" t="s">
        <v>941</v>
      </c>
      <c r="C77" s="84" t="s">
        <v>942</v>
      </c>
      <c r="D77" s="84" t="s">
        <v>943</v>
      </c>
      <c r="E77" s="84" t="s">
        <v>940</v>
      </c>
      <c r="F77" s="84" t="s">
        <v>666</v>
      </c>
      <c r="G77" s="84" t="s">
        <v>667</v>
      </c>
      <c r="H77" s="84" t="s">
        <v>665</v>
      </c>
    </row>
    <row r="78" spans="2:8" x14ac:dyDescent="0.25">
      <c r="B78" s="84" t="s">
        <v>944</v>
      </c>
      <c r="C78" s="84" t="s">
        <v>945</v>
      </c>
      <c r="D78" s="84" t="s">
        <v>946</v>
      </c>
      <c r="E78" s="84" t="s">
        <v>940</v>
      </c>
      <c r="F78" s="84" t="s">
        <v>666</v>
      </c>
      <c r="G78" s="84" t="s">
        <v>667</v>
      </c>
      <c r="H78" s="84" t="s">
        <v>665</v>
      </c>
    </row>
    <row r="79" spans="2:8" x14ac:dyDescent="0.25">
      <c r="B79" s="84" t="s">
        <v>947</v>
      </c>
      <c r="C79" s="84" t="s">
        <v>948</v>
      </c>
      <c r="D79" s="84" t="s">
        <v>949</v>
      </c>
      <c r="E79" s="84" t="s">
        <v>940</v>
      </c>
      <c r="F79" s="84" t="s">
        <v>666</v>
      </c>
      <c r="G79" s="84" t="s">
        <v>667</v>
      </c>
      <c r="H79" s="84" t="s">
        <v>665</v>
      </c>
    </row>
    <row r="80" spans="2:8" x14ac:dyDescent="0.25">
      <c r="B80" s="84" t="s">
        <v>950</v>
      </c>
      <c r="C80" s="84" t="s">
        <v>951</v>
      </c>
      <c r="D80" s="84" t="s">
        <v>952</v>
      </c>
      <c r="E80" s="84" t="s">
        <v>940</v>
      </c>
      <c r="F80" s="84" t="s">
        <v>666</v>
      </c>
      <c r="G80" s="84" t="s">
        <v>667</v>
      </c>
      <c r="H80" s="84" t="s">
        <v>665</v>
      </c>
    </row>
    <row r="81" spans="2:8" x14ac:dyDescent="0.25">
      <c r="B81" s="84" t="s">
        <v>953</v>
      </c>
      <c r="C81" s="84" t="s">
        <v>954</v>
      </c>
      <c r="D81" s="84" t="s">
        <v>955</v>
      </c>
      <c r="E81" s="84" t="s">
        <v>940</v>
      </c>
      <c r="F81" s="84" t="s">
        <v>666</v>
      </c>
      <c r="G81" s="84" t="s">
        <v>667</v>
      </c>
      <c r="H81" s="84" t="s">
        <v>665</v>
      </c>
    </row>
    <row r="82" spans="2:8" x14ac:dyDescent="0.25">
      <c r="B82" s="84" t="s">
        <v>956</v>
      </c>
      <c r="C82" s="84" t="s">
        <v>957</v>
      </c>
      <c r="D82" s="84" t="s">
        <v>958</v>
      </c>
      <c r="E82" s="84" t="s">
        <v>940</v>
      </c>
      <c r="F82" s="84" t="s">
        <v>666</v>
      </c>
      <c r="G82" s="84" t="s">
        <v>667</v>
      </c>
      <c r="H82" s="84" t="s">
        <v>665</v>
      </c>
    </row>
    <row r="83" spans="2:8" x14ac:dyDescent="0.25">
      <c r="B83" s="84" t="s">
        <v>959</v>
      </c>
      <c r="C83" s="84" t="s">
        <v>960</v>
      </c>
      <c r="D83" s="84" t="s">
        <v>961</v>
      </c>
      <c r="E83" s="84" t="s">
        <v>59</v>
      </c>
      <c r="F83" s="84" t="s">
        <v>652</v>
      </c>
      <c r="G83" s="84" t="s">
        <v>653</v>
      </c>
      <c r="H83" s="84" t="s">
        <v>651</v>
      </c>
    </row>
    <row r="84" spans="2:8" x14ac:dyDescent="0.25">
      <c r="B84" s="84" t="s">
        <v>962</v>
      </c>
      <c r="C84" s="84" t="s">
        <v>963</v>
      </c>
      <c r="D84" s="84" t="s">
        <v>964</v>
      </c>
      <c r="E84" s="84" t="s">
        <v>59</v>
      </c>
      <c r="F84" s="84" t="s">
        <v>652</v>
      </c>
      <c r="G84" s="84" t="s">
        <v>653</v>
      </c>
      <c r="H84" s="84" t="s">
        <v>651</v>
      </c>
    </row>
    <row r="85" spans="2:8" x14ac:dyDescent="0.25">
      <c r="B85" s="84" t="s">
        <v>965</v>
      </c>
      <c r="C85" s="84" t="s">
        <v>966</v>
      </c>
      <c r="D85" s="84" t="s">
        <v>967</v>
      </c>
      <c r="E85" s="84" t="s">
        <v>59</v>
      </c>
      <c r="F85" s="84" t="s">
        <v>652</v>
      </c>
      <c r="G85" s="84" t="s">
        <v>653</v>
      </c>
      <c r="H85" s="84" t="s">
        <v>651</v>
      </c>
    </row>
    <row r="86" spans="2:8" x14ac:dyDescent="0.25">
      <c r="B86" s="84" t="s">
        <v>968</v>
      </c>
      <c r="C86" s="84" t="s">
        <v>969</v>
      </c>
      <c r="D86" s="84" t="s">
        <v>970</v>
      </c>
      <c r="E86" s="84" t="s">
        <v>59</v>
      </c>
      <c r="F86" s="84" t="s">
        <v>652</v>
      </c>
      <c r="G86" s="84" t="s">
        <v>653</v>
      </c>
      <c r="H86" s="84" t="s">
        <v>651</v>
      </c>
    </row>
    <row r="87" spans="2:8" x14ac:dyDescent="0.25">
      <c r="B87" s="84" t="s">
        <v>971</v>
      </c>
      <c r="C87" s="84" t="s">
        <v>972</v>
      </c>
      <c r="D87" s="84" t="s">
        <v>973</v>
      </c>
      <c r="E87" s="84" t="s">
        <v>59</v>
      </c>
      <c r="F87" s="84" t="s">
        <v>652</v>
      </c>
      <c r="G87" s="84" t="s">
        <v>653</v>
      </c>
      <c r="H87" s="84" t="s">
        <v>651</v>
      </c>
    </row>
    <row r="88" spans="2:8" x14ac:dyDescent="0.25">
      <c r="B88" s="84" t="s">
        <v>974</v>
      </c>
      <c r="C88" s="84" t="s">
        <v>975</v>
      </c>
      <c r="D88" s="84" t="s">
        <v>976</v>
      </c>
      <c r="E88" s="84" t="s">
        <v>59</v>
      </c>
      <c r="F88" s="84" t="s">
        <v>652</v>
      </c>
      <c r="G88" s="84" t="s">
        <v>653</v>
      </c>
      <c r="H88" s="84" t="s">
        <v>651</v>
      </c>
    </row>
    <row r="89" spans="2:8" x14ac:dyDescent="0.25">
      <c r="B89" s="84" t="s">
        <v>977</v>
      </c>
      <c r="C89" s="84" t="s">
        <v>978</v>
      </c>
      <c r="D89" s="84" t="s">
        <v>979</v>
      </c>
      <c r="E89" s="84" t="s">
        <v>59</v>
      </c>
      <c r="F89" s="84" t="s">
        <v>652</v>
      </c>
      <c r="G89" s="84" t="s">
        <v>653</v>
      </c>
      <c r="H89" s="84" t="s">
        <v>651</v>
      </c>
    </row>
    <row r="90" spans="2:8" x14ac:dyDescent="0.25">
      <c r="B90" s="84" t="s">
        <v>980</v>
      </c>
      <c r="C90" s="84" t="s">
        <v>981</v>
      </c>
      <c r="D90" s="84" t="s">
        <v>982</v>
      </c>
      <c r="E90" s="84" t="s">
        <v>59</v>
      </c>
      <c r="F90" s="84" t="s">
        <v>652</v>
      </c>
      <c r="G90" s="84" t="s">
        <v>653</v>
      </c>
      <c r="H90" s="84" t="s">
        <v>651</v>
      </c>
    </row>
    <row r="91" spans="2:8" x14ac:dyDescent="0.25">
      <c r="B91" s="84" t="s">
        <v>983</v>
      </c>
      <c r="C91" s="84" t="s">
        <v>984</v>
      </c>
      <c r="D91" s="84" t="s">
        <v>985</v>
      </c>
      <c r="E91" s="84" t="s">
        <v>59</v>
      </c>
      <c r="F91" s="84" t="s">
        <v>652</v>
      </c>
      <c r="G91" s="84" t="s">
        <v>653</v>
      </c>
      <c r="H91" s="84" t="s">
        <v>651</v>
      </c>
    </row>
    <row r="92" spans="2:8" x14ac:dyDescent="0.25">
      <c r="B92" s="84" t="s">
        <v>986</v>
      </c>
      <c r="C92" s="84" t="s">
        <v>987</v>
      </c>
      <c r="D92" s="84" t="s">
        <v>988</v>
      </c>
      <c r="E92" s="84" t="s">
        <v>59</v>
      </c>
      <c r="F92" s="84" t="s">
        <v>652</v>
      </c>
      <c r="G92" s="84" t="s">
        <v>653</v>
      </c>
      <c r="H92" s="84" t="s">
        <v>651</v>
      </c>
    </row>
    <row r="93" spans="2:8" x14ac:dyDescent="0.25">
      <c r="B93" s="84" t="s">
        <v>989</v>
      </c>
      <c r="C93" s="84" t="s">
        <v>990</v>
      </c>
      <c r="D93" s="84" t="s">
        <v>991</v>
      </c>
      <c r="E93" s="84" t="s">
        <v>59</v>
      </c>
      <c r="F93" s="84" t="s">
        <v>652</v>
      </c>
      <c r="G93" s="84" t="s">
        <v>653</v>
      </c>
      <c r="H93" s="84" t="s">
        <v>651</v>
      </c>
    </row>
    <row r="94" spans="2:8" x14ac:dyDescent="0.25">
      <c r="B94" s="160" t="s">
        <v>992</v>
      </c>
      <c r="C94" s="160" t="s">
        <v>993</v>
      </c>
      <c r="D94" s="84" t="s">
        <v>994</v>
      </c>
      <c r="E94" s="84" t="s">
        <v>60</v>
      </c>
      <c r="F94" s="84" t="s">
        <v>645</v>
      </c>
      <c r="G94" s="84" t="s">
        <v>646</v>
      </c>
      <c r="H94" s="84" t="s">
        <v>644</v>
      </c>
    </row>
    <row r="95" spans="2:8" x14ac:dyDescent="0.25">
      <c r="B95" s="160" t="s">
        <v>995</v>
      </c>
      <c r="C95" s="160" t="s">
        <v>996</v>
      </c>
      <c r="D95" s="84" t="s">
        <v>997</v>
      </c>
      <c r="E95" s="84" t="s">
        <v>60</v>
      </c>
      <c r="F95" s="84" t="s">
        <v>645</v>
      </c>
      <c r="G95" s="84" t="s">
        <v>646</v>
      </c>
      <c r="H95" s="84" t="s">
        <v>644</v>
      </c>
    </row>
    <row r="96" spans="2:8" x14ac:dyDescent="0.25">
      <c r="B96" s="84" t="s">
        <v>998</v>
      </c>
      <c r="C96" s="84" t="s">
        <v>999</v>
      </c>
      <c r="D96" s="84" t="s">
        <v>1000</v>
      </c>
      <c r="E96" s="84" t="s">
        <v>60</v>
      </c>
      <c r="F96" s="84" t="s">
        <v>645</v>
      </c>
      <c r="G96" s="84" t="s">
        <v>646</v>
      </c>
      <c r="H96" s="84" t="s">
        <v>644</v>
      </c>
    </row>
    <row r="97" spans="1:9" x14ac:dyDescent="0.25">
      <c r="B97" s="160" t="s">
        <v>1001</v>
      </c>
      <c r="C97" s="160" t="s">
        <v>1002</v>
      </c>
      <c r="D97" s="84" t="s">
        <v>1003</v>
      </c>
      <c r="E97" s="84" t="s">
        <v>60</v>
      </c>
      <c r="F97" s="84" t="s">
        <v>645</v>
      </c>
      <c r="G97" s="84" t="s">
        <v>646</v>
      </c>
      <c r="H97" s="84" t="s">
        <v>644</v>
      </c>
    </row>
    <row r="98" spans="1:9" x14ac:dyDescent="0.25">
      <c r="B98" s="84" t="s">
        <v>1004</v>
      </c>
      <c r="C98" s="84" t="s">
        <v>1005</v>
      </c>
      <c r="D98" s="84" t="s">
        <v>1006</v>
      </c>
      <c r="E98" s="84" t="s">
        <v>60</v>
      </c>
      <c r="F98" s="84" t="s">
        <v>645</v>
      </c>
      <c r="G98" s="84" t="s">
        <v>646</v>
      </c>
      <c r="H98" s="84" t="s">
        <v>644</v>
      </c>
    </row>
    <row r="99" spans="1:9" x14ac:dyDescent="0.25">
      <c r="B99" s="160" t="s">
        <v>1007</v>
      </c>
      <c r="C99" s="160" t="s">
        <v>1008</v>
      </c>
      <c r="D99" s="84" t="s">
        <v>1009</v>
      </c>
      <c r="E99" s="84" t="s">
        <v>60</v>
      </c>
      <c r="F99" s="84" t="s">
        <v>645</v>
      </c>
      <c r="G99" s="84" t="s">
        <v>646</v>
      </c>
      <c r="H99" s="84" t="s">
        <v>644</v>
      </c>
    </row>
    <row r="100" spans="1:9" x14ac:dyDescent="0.25">
      <c r="B100" s="160" t="s">
        <v>1010</v>
      </c>
      <c r="C100" s="160" t="s">
        <v>1011</v>
      </c>
      <c r="D100" s="84" t="s">
        <v>1012</v>
      </c>
      <c r="E100" s="84" t="s">
        <v>60</v>
      </c>
      <c r="F100" s="84" t="s">
        <v>645</v>
      </c>
      <c r="G100" s="84" t="s">
        <v>646</v>
      </c>
      <c r="H100" s="84" t="s">
        <v>644</v>
      </c>
    </row>
    <row r="101" spans="1:9" x14ac:dyDescent="0.25">
      <c r="B101" s="84" t="s">
        <v>1013</v>
      </c>
      <c r="C101" s="84" t="s">
        <v>1014</v>
      </c>
      <c r="D101" s="84" t="s">
        <v>1015</v>
      </c>
      <c r="E101" s="84" t="s">
        <v>60</v>
      </c>
      <c r="F101" s="84" t="s">
        <v>645</v>
      </c>
      <c r="G101" s="84" t="s">
        <v>646</v>
      </c>
      <c r="H101" s="84" t="s">
        <v>644</v>
      </c>
    </row>
    <row r="102" spans="1:9" x14ac:dyDescent="0.25">
      <c r="B102" s="84" t="s">
        <v>1016</v>
      </c>
      <c r="C102" s="84" t="s">
        <v>1017</v>
      </c>
      <c r="D102" s="84" t="s">
        <v>1018</v>
      </c>
      <c r="E102" s="84" t="s">
        <v>60</v>
      </c>
      <c r="F102" s="84" t="s">
        <v>645</v>
      </c>
      <c r="G102" s="84" t="s">
        <v>646</v>
      </c>
      <c r="H102" s="84" t="s">
        <v>644</v>
      </c>
    </row>
    <row r="103" spans="1:9" x14ac:dyDescent="0.25">
      <c r="B103" s="84" t="s">
        <v>1019</v>
      </c>
      <c r="C103" s="84" t="s">
        <v>1020</v>
      </c>
      <c r="D103" s="84" t="s">
        <v>1021</v>
      </c>
      <c r="E103" s="84" t="s">
        <v>60</v>
      </c>
      <c r="F103" s="84" t="s">
        <v>645</v>
      </c>
      <c r="G103" s="84" t="s">
        <v>646</v>
      </c>
      <c r="H103" s="84" t="s">
        <v>644</v>
      </c>
    </row>
    <row r="104" spans="1:9" x14ac:dyDescent="0.25">
      <c r="B104" s="84" t="s">
        <v>1022</v>
      </c>
      <c r="C104" s="84" t="s">
        <v>1023</v>
      </c>
      <c r="D104" s="84" t="s">
        <v>1024</v>
      </c>
      <c r="E104" s="84" t="s">
        <v>60</v>
      </c>
      <c r="F104" s="84" t="s">
        <v>645</v>
      </c>
      <c r="G104" s="84" t="s">
        <v>646</v>
      </c>
      <c r="H104" s="84" t="s">
        <v>644</v>
      </c>
    </row>
    <row r="105" spans="1:9" x14ac:dyDescent="0.25">
      <c r="B105" s="84" t="s">
        <v>1025</v>
      </c>
      <c r="C105" s="84" t="s">
        <v>1026</v>
      </c>
      <c r="D105" s="84" t="s">
        <v>1027</v>
      </c>
      <c r="E105" s="84" t="s">
        <v>60</v>
      </c>
      <c r="F105" s="84" t="s">
        <v>645</v>
      </c>
      <c r="G105" s="84" t="s">
        <v>646</v>
      </c>
      <c r="H105" s="84" t="s">
        <v>644</v>
      </c>
    </row>
    <row r="106" spans="1:9" x14ac:dyDescent="0.25">
      <c r="B106" s="84" t="s">
        <v>1028</v>
      </c>
      <c r="C106" s="84" t="s">
        <v>1029</v>
      </c>
      <c r="D106" s="84" t="s">
        <v>1030</v>
      </c>
      <c r="E106" s="84" t="s">
        <v>60</v>
      </c>
      <c r="F106" s="84" t="s">
        <v>645</v>
      </c>
      <c r="G106" s="84" t="s">
        <v>646</v>
      </c>
      <c r="H106" s="84" t="s">
        <v>644</v>
      </c>
    </row>
    <row r="107" spans="1:9" x14ac:dyDescent="0.25">
      <c r="B107" s="84"/>
      <c r="C107" s="84"/>
      <c r="D107" s="84"/>
      <c r="E107" s="84"/>
      <c r="F107" s="84"/>
      <c r="G107" s="84"/>
      <c r="H107" s="84"/>
    </row>
    <row r="108" spans="1:9" ht="13" x14ac:dyDescent="0.3">
      <c r="A108" s="163" t="s">
        <v>1031</v>
      </c>
      <c r="E108" s="175"/>
    </row>
    <row r="109" spans="1:9" x14ac:dyDescent="0.25">
      <c r="B109" t="s">
        <v>1032</v>
      </c>
      <c r="C109" s="162" t="s">
        <v>1033</v>
      </c>
      <c r="D109" s="162" t="s">
        <v>1034</v>
      </c>
      <c r="E109" s="175" t="s">
        <v>1035</v>
      </c>
      <c r="F109" s="176" t="s">
        <v>1035</v>
      </c>
      <c r="G109" s="176" t="s">
        <v>1035</v>
      </c>
      <c r="H109" s="176" t="s">
        <v>1035</v>
      </c>
      <c r="I109" s="176"/>
    </row>
    <row r="110" spans="1:9" x14ac:dyDescent="0.25">
      <c r="E110" s="175"/>
    </row>
    <row r="111" spans="1:9" ht="13" x14ac:dyDescent="0.3">
      <c r="A111" s="163" t="s">
        <v>1036</v>
      </c>
      <c r="E111" s="175"/>
    </row>
    <row r="112" spans="1:9" x14ac:dyDescent="0.25">
      <c r="B112" t="s">
        <v>1037</v>
      </c>
      <c r="C112" t="s">
        <v>1038</v>
      </c>
      <c r="D112" t="s">
        <v>1039</v>
      </c>
      <c r="E112" s="175" t="s">
        <v>1035</v>
      </c>
      <c r="F112" s="84" t="s">
        <v>662</v>
      </c>
      <c r="G112" s="84" t="s">
        <v>663</v>
      </c>
      <c r="H112" s="84" t="s">
        <v>661</v>
      </c>
      <c r="I112" s="84"/>
    </row>
    <row r="113" spans="2:9" x14ac:dyDescent="0.25">
      <c r="B113"/>
      <c r="C113"/>
      <c r="D113"/>
      <c r="E113" s="175"/>
      <c r="F113" s="84"/>
      <c r="G113" s="84"/>
      <c r="H113" s="84"/>
      <c r="I113" s="84"/>
    </row>
    <row r="114" spans="2:9" x14ac:dyDescent="0.25">
      <c r="B114" s="165" t="s">
        <v>154</v>
      </c>
      <c r="E114" s="175"/>
    </row>
    <row r="115" spans="2:9" x14ac:dyDescent="0.25">
      <c r="B115" s="165"/>
      <c r="E115" s="175"/>
    </row>
    <row r="116" spans="2:9" x14ac:dyDescent="0.25">
      <c r="B116" s="165"/>
      <c r="E116" s="175"/>
    </row>
    <row r="117" spans="2:9" x14ac:dyDescent="0.25">
      <c r="B117" s="165"/>
      <c r="E117" s="175"/>
    </row>
    <row r="118" spans="2:9" x14ac:dyDescent="0.25">
      <c r="B118" s="165"/>
      <c r="E118" s="175"/>
    </row>
    <row r="119" spans="2:9" x14ac:dyDescent="0.25">
      <c r="B119" s="165"/>
      <c r="E119" s="175"/>
    </row>
    <row r="120" spans="2:9" x14ac:dyDescent="0.25">
      <c r="B120" s="84"/>
      <c r="C120" s="84"/>
      <c r="D120" s="84"/>
      <c r="E120" s="84"/>
      <c r="F120" s="84"/>
      <c r="G120" s="84"/>
      <c r="H120" s="84"/>
    </row>
    <row r="121" spans="2:9" hidden="1" x14ac:dyDescent="0.25">
      <c r="B121" s="84"/>
      <c r="C121" s="84"/>
      <c r="D121" s="84"/>
      <c r="E121" s="84"/>
      <c r="F121" s="84"/>
      <c r="G121" s="84"/>
      <c r="H121" s="84"/>
    </row>
    <row r="122" spans="2:9" hidden="1" x14ac:dyDescent="0.25">
      <c r="B122" s="84"/>
      <c r="C122" s="84"/>
      <c r="D122" s="84"/>
      <c r="E122" s="84"/>
      <c r="F122" s="84"/>
      <c r="G122" s="84"/>
      <c r="H122" s="84"/>
    </row>
    <row r="123" spans="2:9" hidden="1" x14ac:dyDescent="0.25">
      <c r="B123" s="84"/>
      <c r="C123" s="84"/>
      <c r="D123" s="84"/>
      <c r="E123" s="84"/>
      <c r="F123" s="84"/>
      <c r="G123" s="84"/>
      <c r="H123" s="84"/>
    </row>
  </sheetData>
  <sortState xmlns:xlrd2="http://schemas.microsoft.com/office/spreadsheetml/2017/richdata2" ref="B3:H123">
    <sortCondition ref="F3:F123"/>
    <sortCondition ref="C3:C123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281D6-154F-462A-A748-CA6A29181A7D}">
  <sheetPr codeName="Sheet20">
    <tabColor theme="0" tint="-0.34998626667073579"/>
  </sheetPr>
  <dimension ref="A1:HA1630"/>
  <sheetViews>
    <sheetView zoomScaleNormal="100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H6" sqref="H6"/>
    </sheetView>
  </sheetViews>
  <sheetFormatPr defaultColWidth="9.453125" defaultRowHeight="12.5" x14ac:dyDescent="0.25"/>
  <cols>
    <col min="1" max="1" width="14.54296875" style="536" customWidth="1"/>
    <col min="2" max="2" width="6.54296875" style="402" bestFit="1" customWidth="1"/>
    <col min="3" max="3" width="9.453125" style="402"/>
    <col min="4" max="4" width="4.54296875" style="402" bestFit="1" customWidth="1"/>
    <col min="5" max="5" width="9" style="402" customWidth="1"/>
    <col min="6" max="6" width="4.54296875" style="402" bestFit="1" customWidth="1"/>
    <col min="7" max="7" width="8.36328125" style="402" customWidth="1"/>
    <col min="8" max="9" width="7.90625" style="403" bestFit="1" customWidth="1"/>
    <col min="10" max="10" width="8.6328125" style="403" bestFit="1" customWidth="1"/>
    <col min="11" max="13" width="4.90625" style="403" bestFit="1" customWidth="1"/>
    <col min="14" max="14" width="5.453125" style="403" bestFit="1" customWidth="1"/>
    <col min="15" max="16" width="4.90625" style="403" bestFit="1" customWidth="1"/>
    <col min="17" max="18" width="5.6328125" style="403" bestFit="1" customWidth="1"/>
    <col min="19" max="19" width="6.54296875" style="403" bestFit="1" customWidth="1"/>
    <col min="20" max="20" width="6.54296875" style="403" customWidth="1"/>
    <col min="21" max="21" width="5.6328125" style="403" bestFit="1" customWidth="1"/>
    <col min="22" max="22" width="6.54296875" style="403" bestFit="1" customWidth="1"/>
    <col min="23" max="23" width="6.54296875" style="403" customWidth="1"/>
    <col min="24" max="24" width="5.6328125" style="403" bestFit="1" customWidth="1"/>
    <col min="25" max="25" width="8.6328125" style="403" bestFit="1" customWidth="1"/>
    <col min="26" max="26" width="4.6328125" style="403" bestFit="1" customWidth="1"/>
    <col min="27" max="27" width="4.90625" style="403" bestFit="1" customWidth="1"/>
    <col min="28" max="28" width="8.6328125" style="403" bestFit="1" customWidth="1"/>
    <col min="29" max="30" width="4.90625" style="403" bestFit="1" customWidth="1"/>
    <col min="31" max="31" width="10.90625" style="403" bestFit="1" customWidth="1"/>
    <col min="32" max="32" width="4.90625" style="403" bestFit="1" customWidth="1"/>
    <col min="33" max="33" width="5.6328125" style="403" bestFit="1" customWidth="1"/>
    <col min="34" max="34" width="10.90625" style="403" bestFit="1" customWidth="1"/>
    <col min="35" max="35" width="5.6328125" style="403" bestFit="1" customWidth="1"/>
    <col min="36" max="36" width="7.1796875" style="403" customWidth="1"/>
    <col min="37" max="37" width="9.54296875" style="403" bestFit="1" customWidth="1"/>
    <col min="38" max="39" width="5.6328125" style="403" bestFit="1" customWidth="1"/>
    <col min="40" max="40" width="4.90625" style="403" bestFit="1" customWidth="1"/>
    <col min="41" max="42" width="5.6328125" style="403" bestFit="1" customWidth="1"/>
    <col min="43" max="43" width="9.54296875" style="403" bestFit="1" customWidth="1"/>
    <col min="44" max="45" width="5.6328125" style="403" bestFit="1" customWidth="1"/>
    <col min="46" max="46" width="6.54296875" style="403" customWidth="1"/>
    <col min="47" max="47" width="5.6328125" style="403" bestFit="1" customWidth="1"/>
    <col min="48" max="49" width="7.08984375" style="403" bestFit="1" customWidth="1"/>
    <col min="50" max="50" width="5.6328125" style="403" bestFit="1" customWidth="1"/>
    <col min="51" max="52" width="7.08984375" style="403" bestFit="1" customWidth="1"/>
    <col min="53" max="53" width="6.54296875" style="403" bestFit="1" customWidth="1"/>
    <col min="54" max="54" width="9.54296875" style="403" bestFit="1" customWidth="1"/>
    <col min="55" max="60" width="5.6328125" style="403" bestFit="1" customWidth="1"/>
    <col min="61" max="61" width="6.54296875" style="403" bestFit="1" customWidth="1"/>
    <col min="62" max="62" width="5.6328125" style="403" bestFit="1" customWidth="1"/>
    <col min="63" max="63" width="6.90625" style="403" bestFit="1" customWidth="1"/>
    <col min="64" max="66" width="6.54296875" style="403" bestFit="1" customWidth="1"/>
    <col min="67" max="72" width="6.54296875" style="403" customWidth="1"/>
    <col min="73" max="74" width="5.6328125" style="403" bestFit="1" customWidth="1"/>
    <col min="75" max="75" width="5" style="403" bestFit="1" customWidth="1"/>
    <col min="76" max="76" width="6.54296875" style="403" bestFit="1" customWidth="1"/>
    <col min="77" max="78" width="4.90625" style="403" bestFit="1" customWidth="1"/>
    <col min="79" max="79" width="5" style="403" bestFit="1" customWidth="1"/>
    <col min="80" max="80" width="6.54296875" style="403" bestFit="1" customWidth="1"/>
    <col min="81" max="82" width="4.90625" style="403" bestFit="1" customWidth="1"/>
    <col min="83" max="83" width="5.6328125" style="403" bestFit="1" customWidth="1"/>
    <col min="84" max="84" width="8.6328125" style="403" bestFit="1" customWidth="1"/>
    <col min="85" max="85" width="4.6328125" style="403" bestFit="1" customWidth="1"/>
    <col min="86" max="86" width="4.90625" style="403" bestFit="1" customWidth="1"/>
    <col min="87" max="87" width="5.6328125" style="403" bestFit="1" customWidth="1"/>
    <col min="88" max="88" width="9.54296875" style="403" bestFit="1" customWidth="1"/>
    <col min="89" max="91" width="5.6328125" style="403" bestFit="1" customWidth="1"/>
    <col min="92" max="92" width="8.6328125" style="403" bestFit="1" customWidth="1"/>
    <col min="93" max="93" width="4.90625" style="403" bestFit="1" customWidth="1"/>
    <col min="94" max="94" width="5.6328125" style="403" bestFit="1" customWidth="1"/>
    <col min="95" max="95" width="6.54296875" style="403" bestFit="1" customWidth="1"/>
    <col min="96" max="96" width="10.90625" style="403" bestFit="1" customWidth="1"/>
    <col min="97" max="97" width="4.90625" style="403" bestFit="1" customWidth="1"/>
    <col min="98" max="99" width="5.6328125" style="403" bestFit="1" customWidth="1"/>
    <col min="100" max="100" width="9.54296875" style="403" bestFit="1" customWidth="1"/>
    <col min="101" max="102" width="5.6328125" style="403" bestFit="1" customWidth="1"/>
    <col min="103" max="103" width="5" style="403" bestFit="1" customWidth="1"/>
    <col min="104" max="104" width="8.6328125" style="403" bestFit="1" customWidth="1"/>
    <col min="105" max="107" width="5.6328125" style="403" bestFit="1" customWidth="1"/>
    <col min="108" max="108" width="9.54296875" style="403" customWidth="1"/>
    <col min="109" max="110" width="5.6328125" style="403" bestFit="1" customWidth="1"/>
    <col min="111" max="111" width="5" style="403" bestFit="1" customWidth="1"/>
    <col min="112" max="112" width="8.6328125" style="403" bestFit="1" customWidth="1"/>
    <col min="113" max="114" width="5.6328125" style="403" bestFit="1" customWidth="1"/>
    <col min="115" max="115" width="5" style="403" bestFit="1" customWidth="1"/>
    <col min="116" max="116" width="7.90625" style="403" bestFit="1" customWidth="1"/>
    <col min="117" max="118" width="4.90625" style="403" bestFit="1" customWidth="1"/>
    <col min="119" max="119" width="5.6328125" style="403" bestFit="1" customWidth="1"/>
    <col min="120" max="120" width="7.90625" style="403" bestFit="1" customWidth="1"/>
    <col min="121" max="122" width="4.90625" style="403" bestFit="1" customWidth="1"/>
    <col min="123" max="123" width="5" style="403" bestFit="1" customWidth="1"/>
    <col min="124" max="124" width="7.90625" style="403" bestFit="1" customWidth="1"/>
    <col min="125" max="126" width="5.6328125" style="403" bestFit="1" customWidth="1"/>
    <col min="127" max="127" width="6.36328125" style="403" bestFit="1" customWidth="1"/>
    <col min="128" max="128" width="7" style="403" bestFit="1" customWidth="1"/>
    <col min="129" max="129" width="10.90625" style="403" bestFit="1" customWidth="1"/>
    <col min="130" max="130" width="4.90625" style="403" bestFit="1" customWidth="1"/>
    <col min="131" max="131" width="5.6328125" style="403" bestFit="1" customWidth="1"/>
    <col min="132" max="134" width="6.54296875" style="403" bestFit="1" customWidth="1"/>
    <col min="135" max="135" width="9.54296875" style="403" bestFit="1" customWidth="1"/>
    <col min="136" max="138" width="5.6328125" style="403" bestFit="1" customWidth="1"/>
    <col min="139" max="139" width="4.54296875" style="403" bestFit="1" customWidth="1"/>
    <col min="140" max="141" width="5.54296875" style="403" bestFit="1" customWidth="1"/>
    <col min="142" max="142" width="4.54296875" style="403" bestFit="1" customWidth="1"/>
    <col min="143" max="143" width="5.54296875" style="403" bestFit="1" customWidth="1"/>
    <col min="144" max="144" width="8.54296875" style="403" bestFit="1" customWidth="1"/>
    <col min="145" max="146" width="5.54296875" style="403" bestFit="1" customWidth="1"/>
    <col min="147" max="147" width="8.54296875" style="403" bestFit="1" customWidth="1"/>
    <col min="148" max="149" width="5.54296875" style="403" bestFit="1" customWidth="1"/>
    <col min="150" max="150" width="7.54296875" style="403" bestFit="1" customWidth="1"/>
    <col min="151" max="152" width="5.54296875" style="403" bestFit="1" customWidth="1"/>
    <col min="153" max="153" width="9.54296875" style="403" bestFit="1" customWidth="1"/>
    <col min="154" max="155" width="5.54296875" style="403" bestFit="1" customWidth="1"/>
    <col min="156" max="156" width="1.54296875" style="405" customWidth="1"/>
    <col min="157" max="157" width="5.54296875" style="403" bestFit="1" customWidth="1"/>
    <col min="158" max="158" width="4.54296875" style="403" bestFit="1" customWidth="1"/>
    <col min="159" max="159" width="9.54296875" style="403" bestFit="1" customWidth="1"/>
    <col min="160" max="160" width="4.54296875" style="422" bestFit="1" customWidth="1"/>
    <col min="161" max="161" width="1.54296875" style="422" customWidth="1"/>
    <col min="162" max="162" width="8.453125" style="422" customWidth="1"/>
    <col min="163" max="163" width="1.54296875" style="422" customWidth="1"/>
    <col min="164" max="172" width="3.54296875" style="537" bestFit="1" customWidth="1"/>
    <col min="173" max="173" width="4.54296875" style="537" bestFit="1" customWidth="1"/>
    <col min="174" max="174" width="1.54296875" style="409" customWidth="1"/>
    <col min="175" max="175" width="8.54296875" style="422" bestFit="1" customWidth="1"/>
    <col min="176" max="180" width="9.54296875" style="422" bestFit="1" customWidth="1"/>
    <col min="181" max="182" width="10.54296875" style="422" bestFit="1" customWidth="1"/>
    <col min="183" max="183" width="9.54296875" style="422" bestFit="1" customWidth="1"/>
    <col min="184" max="184" width="10.90625" style="422" bestFit="1" customWidth="1"/>
    <col min="185" max="185" width="9.54296875" style="422" bestFit="1" customWidth="1"/>
    <col min="186" max="186" width="8.54296875" style="422" bestFit="1" customWidth="1"/>
    <col min="187" max="187" width="7.54296875" style="422" bestFit="1" customWidth="1"/>
    <col min="188" max="189" width="9.54296875" style="422" bestFit="1" customWidth="1"/>
    <col min="190" max="190" width="9.54296875" style="422" customWidth="1"/>
    <col min="191" max="191" width="10.54296875" style="422" bestFit="1" customWidth="1"/>
    <col min="192" max="194" width="9.54296875" style="422" customWidth="1"/>
    <col min="195" max="196" width="8.54296875" style="422" bestFit="1" customWidth="1"/>
    <col min="197" max="197" width="7.54296875" style="422" bestFit="1" customWidth="1"/>
    <col min="198" max="198" width="8.54296875" style="422" customWidth="1"/>
    <col min="199" max="199" width="10.54296875" style="422" customWidth="1"/>
    <col min="200" max="203" width="11.54296875" style="422" bestFit="1" customWidth="1"/>
    <col min="204" max="204" width="1.54296875" style="537" customWidth="1"/>
    <col min="205" max="205" width="8.54296875" style="428" bestFit="1" customWidth="1"/>
    <col min="206" max="206" width="27.453125" style="428" customWidth="1"/>
    <col min="207" max="207" width="4.54296875" style="428" customWidth="1"/>
    <col min="208" max="208" width="5.54296875" style="428" customWidth="1"/>
    <col min="209" max="209" width="18.54296875" style="428" bestFit="1" customWidth="1"/>
    <col min="210" max="16384" width="9.453125" style="402"/>
  </cols>
  <sheetData>
    <row r="1" spans="1:209" ht="10" x14ac:dyDescent="0.2">
      <c r="A1" s="398"/>
      <c r="B1" s="399"/>
      <c r="C1" s="399"/>
      <c r="D1" s="399"/>
      <c r="E1" s="400"/>
      <c r="F1" s="399"/>
      <c r="G1" s="400"/>
      <c r="H1" s="401"/>
      <c r="I1" s="402"/>
      <c r="P1" s="404" t="s">
        <v>15</v>
      </c>
      <c r="Q1" s="404"/>
      <c r="R1" s="404"/>
      <c r="S1" s="404"/>
      <c r="T1" s="404"/>
      <c r="U1" s="404"/>
      <c r="V1" s="404"/>
      <c r="W1" s="404"/>
      <c r="X1" s="404"/>
      <c r="Z1" s="403">
        <f>7*60</f>
        <v>420</v>
      </c>
      <c r="AA1" s="403">
        <f>15*60</f>
        <v>900</v>
      </c>
      <c r="AF1" s="403">
        <f>18*60</f>
        <v>1080</v>
      </c>
      <c r="AG1" s="403">
        <f>40*60</f>
        <v>2400</v>
      </c>
      <c r="AJ1" s="403">
        <f>2*60*60</f>
        <v>7200</v>
      </c>
      <c r="AM1" s="403">
        <f>3*60*60</f>
        <v>10800</v>
      </c>
      <c r="BW1" s="404" t="s">
        <v>370</v>
      </c>
      <c r="BX1" s="404"/>
      <c r="BY1" s="404"/>
      <c r="BZ1" s="404"/>
      <c r="CA1" s="404"/>
      <c r="CB1" s="404"/>
      <c r="CC1" s="404"/>
      <c r="CD1" s="404"/>
      <c r="CE1" s="404" t="s">
        <v>370</v>
      </c>
      <c r="CF1" s="404"/>
      <c r="CG1" s="404"/>
      <c r="CH1" s="404"/>
      <c r="CI1" s="404"/>
      <c r="CJ1" s="404"/>
      <c r="CK1" s="404"/>
      <c r="CL1" s="404"/>
      <c r="CM1" s="404" t="s">
        <v>370</v>
      </c>
      <c r="CN1" s="404"/>
      <c r="CO1" s="404"/>
      <c r="CP1" s="404"/>
      <c r="CQ1" s="404"/>
      <c r="CR1" s="404"/>
      <c r="CS1" s="404"/>
      <c r="CT1" s="404"/>
      <c r="CU1" s="404" t="s">
        <v>370</v>
      </c>
      <c r="CV1" s="404"/>
      <c r="CW1" s="404"/>
      <c r="CX1" s="404"/>
      <c r="CY1" s="404"/>
      <c r="CZ1" s="404"/>
      <c r="DA1" s="404"/>
      <c r="DB1" s="404"/>
      <c r="DC1" s="404" t="s">
        <v>370</v>
      </c>
      <c r="DD1" s="404"/>
      <c r="DE1" s="404"/>
      <c r="DF1" s="404"/>
      <c r="DG1" s="404"/>
      <c r="DH1" s="404"/>
      <c r="DI1" s="404"/>
      <c r="DJ1" s="404"/>
      <c r="DX1" s="404" t="s">
        <v>12</v>
      </c>
      <c r="DY1" s="404"/>
      <c r="DZ1" s="404"/>
      <c r="EA1" s="404"/>
      <c r="EB1" s="404"/>
      <c r="EC1" s="404"/>
      <c r="ED1" s="404"/>
      <c r="EE1" s="404"/>
      <c r="EF1" s="404"/>
      <c r="FB1" s="406"/>
      <c r="FC1" s="407"/>
      <c r="FD1" s="408"/>
      <c r="FE1" s="409"/>
      <c r="FF1" s="409" t="s">
        <v>532</v>
      </c>
      <c r="FG1" s="409"/>
      <c r="FH1" s="410"/>
      <c r="FI1" s="410"/>
      <c r="FJ1" s="410"/>
      <c r="FK1" s="410"/>
      <c r="FL1" s="410"/>
      <c r="FM1" s="410"/>
      <c r="FN1" s="410"/>
      <c r="FO1" s="410"/>
      <c r="FP1" s="410"/>
      <c r="FQ1" s="410"/>
      <c r="FR1" s="411" t="s">
        <v>533</v>
      </c>
      <c r="FS1" s="412" t="s">
        <v>210</v>
      </c>
      <c r="FT1" s="412" t="s">
        <v>210</v>
      </c>
      <c r="FU1" s="412" t="s">
        <v>210</v>
      </c>
      <c r="FV1" s="412" t="s">
        <v>210</v>
      </c>
      <c r="FW1" s="412" t="s">
        <v>104</v>
      </c>
      <c r="FX1" s="412" t="s">
        <v>108</v>
      </c>
      <c r="FY1" s="412" t="s">
        <v>112</v>
      </c>
      <c r="FZ1" s="412" t="s">
        <v>116</v>
      </c>
      <c r="GA1" s="412" t="s">
        <v>120</v>
      </c>
      <c r="GB1" s="412" t="s">
        <v>268</v>
      </c>
      <c r="GC1" s="412" t="s">
        <v>264</v>
      </c>
      <c r="GD1" s="412" t="s">
        <v>386</v>
      </c>
      <c r="GE1" s="412" t="s">
        <v>390</v>
      </c>
      <c r="GF1" s="412" t="s">
        <v>394</v>
      </c>
      <c r="GG1" s="412" t="s">
        <v>398</v>
      </c>
      <c r="GH1" s="412" t="s">
        <v>402</v>
      </c>
      <c r="GI1" s="412" t="s">
        <v>406</v>
      </c>
      <c r="GJ1" s="412" t="s">
        <v>410</v>
      </c>
      <c r="GK1" s="412" t="s">
        <v>414</v>
      </c>
      <c r="GL1" s="412" t="s">
        <v>418</v>
      </c>
      <c r="GM1" s="412" t="s">
        <v>422</v>
      </c>
      <c r="GN1" s="412" t="s">
        <v>439</v>
      </c>
      <c r="GO1" s="412" t="s">
        <v>321</v>
      </c>
      <c r="GP1" s="412" t="s">
        <v>315</v>
      </c>
      <c r="GQ1" s="412" t="s">
        <v>241</v>
      </c>
      <c r="GR1" s="412" t="s">
        <v>346</v>
      </c>
      <c r="GS1" s="412" t="s">
        <v>350</v>
      </c>
      <c r="GT1" s="412" t="s">
        <v>354</v>
      </c>
      <c r="GU1" s="412" t="s">
        <v>358</v>
      </c>
      <c r="GV1" s="413"/>
      <c r="GW1" s="414"/>
      <c r="GX1" s="414"/>
      <c r="GY1" s="414"/>
      <c r="GZ1" s="414"/>
      <c r="HA1" s="414"/>
    </row>
    <row r="2" spans="1:209" ht="10" x14ac:dyDescent="0.2">
      <c r="A2" s="415"/>
      <c r="B2" s="416"/>
      <c r="C2" s="416"/>
      <c r="D2" s="416"/>
      <c r="F2" s="405"/>
      <c r="G2" s="417"/>
      <c r="P2" s="405" t="s">
        <v>282</v>
      </c>
      <c r="Q2" s="405" t="s">
        <v>90</v>
      </c>
      <c r="R2" s="405" t="s">
        <v>534</v>
      </c>
      <c r="S2" s="405" t="s">
        <v>535</v>
      </c>
      <c r="T2" s="405" t="s">
        <v>282</v>
      </c>
      <c r="U2" s="405" t="s">
        <v>283</v>
      </c>
      <c r="V2" s="405" t="s">
        <v>87</v>
      </c>
      <c r="W2" s="405" t="s">
        <v>284</v>
      </c>
      <c r="X2" s="405" t="s">
        <v>89</v>
      </c>
      <c r="Y2" s="404" t="s">
        <v>536</v>
      </c>
      <c r="Z2" s="404"/>
      <c r="AA2" s="404"/>
      <c r="AB2" s="404"/>
      <c r="AC2" s="404"/>
      <c r="AD2" s="404"/>
      <c r="AE2" s="404"/>
      <c r="AF2" s="404"/>
      <c r="AG2" s="404" t="s">
        <v>536</v>
      </c>
      <c r="AH2" s="404"/>
      <c r="AI2" s="404"/>
      <c r="AJ2" s="404"/>
      <c r="AK2" s="404"/>
      <c r="AL2" s="404"/>
      <c r="AM2" s="404"/>
      <c r="AN2" s="405"/>
      <c r="AO2" s="405" t="s">
        <v>537</v>
      </c>
      <c r="AP2" s="418"/>
      <c r="AQ2" s="418"/>
      <c r="AR2" s="418"/>
      <c r="AS2" s="418"/>
      <c r="AT2" s="419" t="s">
        <v>538</v>
      </c>
      <c r="AU2" s="419" t="s">
        <v>538</v>
      </c>
      <c r="AV2" s="419" t="s">
        <v>538</v>
      </c>
      <c r="AX2" s="419" t="s">
        <v>538</v>
      </c>
      <c r="AY2" s="419" t="s">
        <v>538</v>
      </c>
      <c r="BE2" s="404" t="s">
        <v>539</v>
      </c>
      <c r="BF2" s="404"/>
      <c r="BG2" s="404"/>
      <c r="BH2" s="404"/>
      <c r="BM2" s="404" t="s">
        <v>19</v>
      </c>
      <c r="BN2" s="404"/>
      <c r="BO2" s="404"/>
      <c r="BP2" s="404"/>
      <c r="BQ2" s="404"/>
      <c r="BR2" s="404"/>
      <c r="BS2" s="404"/>
      <c r="BT2" s="404"/>
      <c r="BU2" s="404"/>
      <c r="BV2" s="404"/>
      <c r="DO2" s="404" t="s">
        <v>540</v>
      </c>
      <c r="DP2" s="404"/>
      <c r="DQ2" s="404"/>
      <c r="DR2" s="404"/>
      <c r="EG2" s="404" t="s">
        <v>541</v>
      </c>
      <c r="EH2" s="404"/>
      <c r="EN2" s="404" t="s">
        <v>338</v>
      </c>
      <c r="EO2" s="404"/>
      <c r="EP2" s="404"/>
      <c r="EQ2" s="404"/>
      <c r="ER2" s="404"/>
      <c r="ES2" s="404"/>
      <c r="ET2" s="404" t="s">
        <v>338</v>
      </c>
      <c r="EU2" s="404"/>
      <c r="EV2" s="404"/>
      <c r="EW2" s="404"/>
      <c r="EX2" s="404"/>
      <c r="EY2" s="404"/>
      <c r="FC2" s="420"/>
      <c r="FD2" s="421"/>
      <c r="FF2" s="423" t="s">
        <v>313</v>
      </c>
      <c r="FH2" s="424" t="s">
        <v>542</v>
      </c>
      <c r="FI2" s="424"/>
      <c r="FJ2" s="424"/>
      <c r="FK2" s="424"/>
      <c r="FL2" s="424"/>
      <c r="FM2" s="424"/>
      <c r="FN2" s="424"/>
      <c r="FO2" s="424"/>
      <c r="FP2" s="425"/>
      <c r="FQ2" s="425"/>
      <c r="FR2" s="426" t="s">
        <v>543</v>
      </c>
      <c r="FS2" s="427" t="s">
        <v>213</v>
      </c>
      <c r="FT2" s="427" t="s">
        <v>214</v>
      </c>
      <c r="FU2" s="427" t="s">
        <v>215</v>
      </c>
      <c r="FV2" s="427" t="s">
        <v>216</v>
      </c>
      <c r="FW2" s="427" t="s">
        <v>107</v>
      </c>
      <c r="FX2" s="427" t="s">
        <v>111</v>
      </c>
      <c r="FY2" s="427" t="s">
        <v>115</v>
      </c>
      <c r="FZ2" s="427" t="s">
        <v>119</v>
      </c>
      <c r="GA2" s="427" t="s">
        <v>123</v>
      </c>
      <c r="GB2" s="427" t="s">
        <v>271</v>
      </c>
      <c r="GC2" s="427" t="s">
        <v>267</v>
      </c>
      <c r="GD2" s="427" t="s">
        <v>389</v>
      </c>
      <c r="GE2" s="427" t="s">
        <v>393</v>
      </c>
      <c r="GF2" s="427" t="s">
        <v>397</v>
      </c>
      <c r="GG2" s="427" t="s">
        <v>401</v>
      </c>
      <c r="GH2" s="427" t="s">
        <v>405</v>
      </c>
      <c r="GI2" s="427" t="s">
        <v>409</v>
      </c>
      <c r="GJ2" s="427" t="s">
        <v>413</v>
      </c>
      <c r="GK2" s="427" t="s">
        <v>417</v>
      </c>
      <c r="GL2" s="427" t="s">
        <v>421</v>
      </c>
      <c r="GM2" s="427" t="s">
        <v>425</v>
      </c>
      <c r="GN2" s="427" t="s">
        <v>443</v>
      </c>
      <c r="GO2" s="427" t="s">
        <v>324</v>
      </c>
      <c r="GP2" s="427" t="s">
        <v>318</v>
      </c>
      <c r="GQ2" s="427" t="s">
        <v>249</v>
      </c>
      <c r="GR2" s="427" t="s">
        <v>349</v>
      </c>
      <c r="GS2" s="427" t="s">
        <v>353</v>
      </c>
      <c r="GT2" s="427" t="s">
        <v>357</v>
      </c>
      <c r="GU2" s="427" t="s">
        <v>361</v>
      </c>
      <c r="GV2" s="416"/>
    </row>
    <row r="3" spans="1:209" ht="10" x14ac:dyDescent="0.2">
      <c r="A3" s="429"/>
      <c r="C3" s="430"/>
      <c r="E3" s="431"/>
      <c r="F3" s="431"/>
      <c r="G3" s="432"/>
      <c r="H3" s="401"/>
      <c r="I3" s="404" t="s">
        <v>18</v>
      </c>
      <c r="J3" s="404"/>
      <c r="K3" s="404"/>
      <c r="L3" s="404"/>
      <c r="M3" s="404"/>
      <c r="N3" s="404"/>
      <c r="O3" s="404"/>
      <c r="P3" s="405" t="s">
        <v>551</v>
      </c>
      <c r="Q3" s="405" t="s">
        <v>552</v>
      </c>
      <c r="R3" s="405" t="s">
        <v>553</v>
      </c>
      <c r="Y3" s="433" t="s">
        <v>282</v>
      </c>
      <c r="Z3" s="433" t="s">
        <v>282</v>
      </c>
      <c r="AA3" s="433" t="s">
        <v>282</v>
      </c>
      <c r="AB3" s="405" t="s">
        <v>283</v>
      </c>
      <c r="AC3" s="405" t="s">
        <v>283</v>
      </c>
      <c r="AD3" s="405" t="s">
        <v>283</v>
      </c>
      <c r="AE3" s="433" t="s">
        <v>87</v>
      </c>
      <c r="AF3" s="433" t="s">
        <v>87</v>
      </c>
      <c r="AG3" s="433" t="s">
        <v>87</v>
      </c>
      <c r="AH3" s="405" t="s">
        <v>284</v>
      </c>
      <c r="AI3" s="405" t="s">
        <v>284</v>
      </c>
      <c r="AJ3" s="405" t="s">
        <v>284</v>
      </c>
      <c r="AK3" s="433" t="s">
        <v>89</v>
      </c>
      <c r="AL3" s="433" t="s">
        <v>89</v>
      </c>
      <c r="AM3" s="433" t="s">
        <v>89</v>
      </c>
      <c r="AN3" s="405"/>
      <c r="AO3" s="405" t="s">
        <v>554</v>
      </c>
      <c r="AP3" s="404" t="s">
        <v>555</v>
      </c>
      <c r="AQ3" s="404"/>
      <c r="AR3" s="404"/>
      <c r="AS3" s="404"/>
      <c r="AU3" s="404" t="s">
        <v>556</v>
      </c>
      <c r="AV3" s="404"/>
      <c r="AW3" s="404"/>
      <c r="AX3" s="418" t="s">
        <v>557</v>
      </c>
      <c r="AY3" s="418"/>
      <c r="AZ3" s="418"/>
      <c r="BA3" s="404" t="s">
        <v>558</v>
      </c>
      <c r="BB3" s="404"/>
      <c r="BC3" s="404"/>
      <c r="BD3" s="404"/>
      <c r="BE3" s="405" t="s">
        <v>559</v>
      </c>
      <c r="BF3" s="405" t="s">
        <v>537</v>
      </c>
      <c r="BG3" s="405" t="s">
        <v>560</v>
      </c>
      <c r="BH3" s="405" t="s">
        <v>561</v>
      </c>
      <c r="BI3" s="419" t="s">
        <v>562</v>
      </c>
      <c r="BJ3" s="419" t="s">
        <v>563</v>
      </c>
      <c r="BK3" s="419" t="s">
        <v>564</v>
      </c>
      <c r="BL3" s="419" t="s">
        <v>565</v>
      </c>
      <c r="BM3" s="405" t="s">
        <v>566</v>
      </c>
      <c r="BN3" s="405" t="s">
        <v>567</v>
      </c>
      <c r="BO3" s="405" t="s">
        <v>566</v>
      </c>
      <c r="BP3" s="405" t="s">
        <v>567</v>
      </c>
      <c r="BQ3" s="405" t="s">
        <v>566</v>
      </c>
      <c r="BR3" s="405" t="s">
        <v>567</v>
      </c>
      <c r="BS3" s="405" t="s">
        <v>566</v>
      </c>
      <c r="BT3" s="405" t="s">
        <v>567</v>
      </c>
      <c r="BU3" s="405" t="s">
        <v>566</v>
      </c>
      <c r="BV3" s="405" t="s">
        <v>567</v>
      </c>
      <c r="BW3" s="404" t="s">
        <v>568</v>
      </c>
      <c r="BX3" s="404"/>
      <c r="BY3" s="404"/>
      <c r="BZ3" s="404"/>
      <c r="CA3" s="418" t="s">
        <v>569</v>
      </c>
      <c r="CB3" s="418"/>
      <c r="CC3" s="418"/>
      <c r="CD3" s="418"/>
      <c r="CE3" s="404" t="s">
        <v>570</v>
      </c>
      <c r="CF3" s="404"/>
      <c r="CG3" s="404"/>
      <c r="CH3" s="404"/>
      <c r="CI3" s="418" t="s">
        <v>571</v>
      </c>
      <c r="CJ3" s="418"/>
      <c r="CK3" s="418"/>
      <c r="CL3" s="418"/>
      <c r="CM3" s="404" t="s">
        <v>572</v>
      </c>
      <c r="CN3" s="404"/>
      <c r="CO3" s="404"/>
      <c r="CP3" s="404"/>
      <c r="CQ3" s="418" t="s">
        <v>573</v>
      </c>
      <c r="CR3" s="418"/>
      <c r="CS3" s="418"/>
      <c r="CT3" s="418"/>
      <c r="CU3" s="404" t="s">
        <v>574</v>
      </c>
      <c r="CV3" s="404"/>
      <c r="CW3" s="404"/>
      <c r="CX3" s="404"/>
      <c r="CY3" s="418" t="s">
        <v>575</v>
      </c>
      <c r="CZ3" s="418"/>
      <c r="DA3" s="418"/>
      <c r="DB3" s="418"/>
      <c r="DC3" s="404" t="s">
        <v>576</v>
      </c>
      <c r="DD3" s="404"/>
      <c r="DE3" s="404"/>
      <c r="DF3" s="404"/>
      <c r="DG3" s="418" t="s">
        <v>577</v>
      </c>
      <c r="DH3" s="418"/>
      <c r="DI3" s="418"/>
      <c r="DJ3" s="418"/>
      <c r="DK3" s="404" t="s">
        <v>578</v>
      </c>
      <c r="DL3" s="404"/>
      <c r="DM3" s="404"/>
      <c r="DN3" s="404"/>
      <c r="DO3" s="405" t="s">
        <v>550</v>
      </c>
      <c r="DP3" s="405" t="s">
        <v>202</v>
      </c>
      <c r="DQ3" s="405" t="s">
        <v>203</v>
      </c>
      <c r="DR3" s="405" t="s">
        <v>204</v>
      </c>
      <c r="DS3" s="404" t="s">
        <v>17</v>
      </c>
      <c r="DT3" s="404"/>
      <c r="DU3" s="404"/>
      <c r="DV3" s="404"/>
      <c r="DW3" s="404"/>
      <c r="EG3" s="405" t="s">
        <v>579</v>
      </c>
      <c r="EH3" s="405" t="s">
        <v>580</v>
      </c>
      <c r="EI3" s="404" t="s">
        <v>581</v>
      </c>
      <c r="EJ3" s="404"/>
      <c r="EK3" s="404"/>
      <c r="EL3" s="404"/>
      <c r="EM3" s="404"/>
      <c r="EN3" s="405" t="s">
        <v>202</v>
      </c>
      <c r="EO3" s="405" t="s">
        <v>203</v>
      </c>
      <c r="EP3" s="405" t="s">
        <v>204</v>
      </c>
      <c r="EQ3" s="405" t="s">
        <v>202</v>
      </c>
      <c r="ER3" s="405" t="s">
        <v>203</v>
      </c>
      <c r="ES3" s="405" t="s">
        <v>204</v>
      </c>
      <c r="ET3" s="405" t="s">
        <v>202</v>
      </c>
      <c r="EU3" s="405" t="s">
        <v>203</v>
      </c>
      <c r="EV3" s="405" t="s">
        <v>204</v>
      </c>
      <c r="EW3" s="405" t="s">
        <v>202</v>
      </c>
      <c r="EX3" s="405" t="s">
        <v>203</v>
      </c>
      <c r="EY3" s="405" t="s">
        <v>204</v>
      </c>
      <c r="FF3" s="409" t="s">
        <v>582</v>
      </c>
      <c r="FH3" s="434" t="s">
        <v>104</v>
      </c>
      <c r="FI3" s="434" t="s">
        <v>104</v>
      </c>
      <c r="FJ3" s="434" t="s">
        <v>108</v>
      </c>
      <c r="FK3" s="434" t="s">
        <v>108</v>
      </c>
      <c r="FL3" s="434" t="s">
        <v>112</v>
      </c>
      <c r="FM3" s="434" t="s">
        <v>112</v>
      </c>
      <c r="FN3" s="434" t="s">
        <v>116</v>
      </c>
      <c r="FO3" s="434" t="s">
        <v>116</v>
      </c>
      <c r="FP3" s="434" t="s">
        <v>120</v>
      </c>
      <c r="FQ3" s="416" t="s">
        <v>120</v>
      </c>
      <c r="FS3" s="424" t="s">
        <v>583</v>
      </c>
      <c r="FT3" s="424"/>
      <c r="FU3" s="424"/>
      <c r="FV3" s="424"/>
      <c r="FW3" s="424" t="s">
        <v>583</v>
      </c>
      <c r="FX3" s="424"/>
      <c r="FY3" s="424"/>
      <c r="FZ3" s="424"/>
      <c r="GA3" s="424"/>
      <c r="GB3" s="424"/>
      <c r="GC3" s="424"/>
      <c r="GD3" s="424" t="s">
        <v>583</v>
      </c>
      <c r="GE3" s="424"/>
      <c r="GF3" s="424"/>
      <c r="GG3" s="424"/>
      <c r="GH3" s="424"/>
      <c r="GI3" s="424"/>
      <c r="GJ3" s="424"/>
      <c r="GK3" s="424"/>
      <c r="GL3" s="424"/>
      <c r="GM3" s="424"/>
      <c r="GN3" s="424" t="s">
        <v>583</v>
      </c>
      <c r="GO3" s="424"/>
      <c r="GP3" s="424"/>
      <c r="GQ3" s="424"/>
      <c r="GR3" s="424"/>
      <c r="GS3" s="424"/>
      <c r="GT3" s="424"/>
      <c r="GU3" s="424"/>
      <c r="GV3" s="416"/>
    </row>
    <row r="4" spans="1:209" ht="10" x14ac:dyDescent="0.2">
      <c r="A4" s="435"/>
      <c r="B4" s="436"/>
      <c r="C4" s="437"/>
      <c r="D4" s="438"/>
      <c r="E4" s="439"/>
      <c r="F4" s="436"/>
      <c r="G4" s="440"/>
      <c r="H4" s="419" t="s">
        <v>586</v>
      </c>
      <c r="I4" s="405" t="s">
        <v>550</v>
      </c>
      <c r="J4" s="405" t="s">
        <v>587</v>
      </c>
      <c r="K4" s="405" t="s">
        <v>203</v>
      </c>
      <c r="L4" s="405" t="s">
        <v>588</v>
      </c>
      <c r="M4" s="405" t="s">
        <v>204</v>
      </c>
      <c r="N4" s="405" t="s">
        <v>205</v>
      </c>
      <c r="O4" s="405" t="s">
        <v>206</v>
      </c>
      <c r="P4" s="419">
        <v>111</v>
      </c>
      <c r="Q4" s="405" t="s">
        <v>589</v>
      </c>
      <c r="R4" s="419" t="s">
        <v>590</v>
      </c>
      <c r="T4" s="405"/>
      <c r="U4" s="405"/>
      <c r="V4" s="405"/>
      <c r="W4" s="405"/>
      <c r="X4" s="405"/>
      <c r="Y4" s="405" t="s">
        <v>587</v>
      </c>
      <c r="Z4" s="405" t="s">
        <v>203</v>
      </c>
      <c r="AA4" s="405" t="s">
        <v>204</v>
      </c>
      <c r="AB4" s="405" t="s">
        <v>587</v>
      </c>
      <c r="AC4" s="405" t="s">
        <v>203</v>
      </c>
      <c r="AD4" s="405" t="s">
        <v>204</v>
      </c>
      <c r="AE4" s="405" t="s">
        <v>587</v>
      </c>
      <c r="AF4" s="405" t="s">
        <v>203</v>
      </c>
      <c r="AG4" s="405" t="s">
        <v>204</v>
      </c>
      <c r="AH4" s="405" t="s">
        <v>587</v>
      </c>
      <c r="AI4" s="405" t="s">
        <v>203</v>
      </c>
      <c r="AJ4" s="405" t="s">
        <v>204</v>
      </c>
      <c r="AK4" s="405" t="s">
        <v>587</v>
      </c>
      <c r="AL4" s="405" t="s">
        <v>203</v>
      </c>
      <c r="AM4" s="405" t="s">
        <v>204</v>
      </c>
      <c r="AN4" s="419" t="s">
        <v>591</v>
      </c>
      <c r="AO4" s="405"/>
      <c r="AP4" s="405" t="s">
        <v>550</v>
      </c>
      <c r="AQ4" s="405" t="s">
        <v>202</v>
      </c>
      <c r="AR4" s="405" t="s">
        <v>203</v>
      </c>
      <c r="AS4" s="405" t="s">
        <v>204</v>
      </c>
      <c r="AU4" s="405" t="s">
        <v>592</v>
      </c>
      <c r="AV4" s="405" t="s">
        <v>593</v>
      </c>
      <c r="AW4" s="405" t="s">
        <v>594</v>
      </c>
      <c r="AX4" s="419" t="s">
        <v>592</v>
      </c>
      <c r="AY4" s="419" t="s">
        <v>593</v>
      </c>
      <c r="AZ4" s="419" t="s">
        <v>594</v>
      </c>
      <c r="BA4" s="405" t="s">
        <v>550</v>
      </c>
      <c r="BB4" s="405" t="s">
        <v>202</v>
      </c>
      <c r="BC4" s="405" t="s">
        <v>203</v>
      </c>
      <c r="BD4" s="405" t="s">
        <v>204</v>
      </c>
      <c r="BE4" s="405"/>
      <c r="BF4" s="405"/>
      <c r="BG4" s="405" t="s">
        <v>595</v>
      </c>
      <c r="BH4" s="405"/>
      <c r="BM4" s="404" t="s">
        <v>282</v>
      </c>
      <c r="BN4" s="404"/>
      <c r="BO4" s="418" t="s">
        <v>283</v>
      </c>
      <c r="BP4" s="418"/>
      <c r="BQ4" s="404" t="s">
        <v>87</v>
      </c>
      <c r="BR4" s="404"/>
      <c r="BS4" s="418" t="s">
        <v>284</v>
      </c>
      <c r="BT4" s="418"/>
      <c r="BU4" s="404" t="s">
        <v>89</v>
      </c>
      <c r="BV4" s="404"/>
      <c r="BW4" s="405" t="s">
        <v>550</v>
      </c>
      <c r="BX4" s="405" t="s">
        <v>202</v>
      </c>
      <c r="BY4" s="405" t="s">
        <v>203</v>
      </c>
      <c r="BZ4" s="405" t="s">
        <v>204</v>
      </c>
      <c r="CA4" s="419" t="s">
        <v>550</v>
      </c>
      <c r="CB4" s="419" t="s">
        <v>202</v>
      </c>
      <c r="CC4" s="419" t="s">
        <v>203</v>
      </c>
      <c r="CD4" s="419" t="s">
        <v>204</v>
      </c>
      <c r="CE4" s="405" t="s">
        <v>550</v>
      </c>
      <c r="CF4" s="405" t="s">
        <v>202</v>
      </c>
      <c r="CG4" s="405" t="s">
        <v>203</v>
      </c>
      <c r="CH4" s="405" t="s">
        <v>204</v>
      </c>
      <c r="CI4" s="419" t="s">
        <v>550</v>
      </c>
      <c r="CJ4" s="419" t="s">
        <v>202</v>
      </c>
      <c r="CK4" s="419" t="s">
        <v>203</v>
      </c>
      <c r="CL4" s="419" t="s">
        <v>204</v>
      </c>
      <c r="CM4" s="405" t="s">
        <v>550</v>
      </c>
      <c r="CN4" s="405" t="s">
        <v>202</v>
      </c>
      <c r="CO4" s="405" t="s">
        <v>203</v>
      </c>
      <c r="CP4" s="405" t="s">
        <v>204</v>
      </c>
      <c r="CQ4" s="419" t="s">
        <v>550</v>
      </c>
      <c r="CR4" s="419" t="s">
        <v>202</v>
      </c>
      <c r="CS4" s="419" t="s">
        <v>203</v>
      </c>
      <c r="CT4" s="419" t="s">
        <v>204</v>
      </c>
      <c r="CU4" s="405" t="s">
        <v>550</v>
      </c>
      <c r="CV4" s="405" t="s">
        <v>202</v>
      </c>
      <c r="CW4" s="405" t="s">
        <v>203</v>
      </c>
      <c r="CX4" s="405" t="s">
        <v>204</v>
      </c>
      <c r="CY4" s="419" t="s">
        <v>550</v>
      </c>
      <c r="CZ4" s="419" t="s">
        <v>202</v>
      </c>
      <c r="DA4" s="419" t="s">
        <v>203</v>
      </c>
      <c r="DB4" s="419" t="s">
        <v>204</v>
      </c>
      <c r="DC4" s="405" t="s">
        <v>550</v>
      </c>
      <c r="DD4" s="405" t="s">
        <v>202</v>
      </c>
      <c r="DE4" s="405" t="s">
        <v>203</v>
      </c>
      <c r="DF4" s="405" t="s">
        <v>204</v>
      </c>
      <c r="DG4" s="419" t="s">
        <v>550</v>
      </c>
      <c r="DH4" s="419" t="s">
        <v>202</v>
      </c>
      <c r="DI4" s="419" t="s">
        <v>203</v>
      </c>
      <c r="DJ4" s="419" t="s">
        <v>204</v>
      </c>
      <c r="DK4" s="405" t="s">
        <v>550</v>
      </c>
      <c r="DL4" s="405" t="s">
        <v>202</v>
      </c>
      <c r="DM4" s="405" t="s">
        <v>203</v>
      </c>
      <c r="DN4" s="405" t="s">
        <v>204</v>
      </c>
      <c r="DS4" s="405" t="s">
        <v>550</v>
      </c>
      <c r="DT4" s="405" t="s">
        <v>202</v>
      </c>
      <c r="DU4" s="405" t="s">
        <v>203</v>
      </c>
      <c r="DV4" s="405" t="s">
        <v>204</v>
      </c>
      <c r="DW4" s="405" t="s">
        <v>596</v>
      </c>
      <c r="DX4" s="419" t="s">
        <v>597</v>
      </c>
      <c r="DY4" s="419" t="s">
        <v>587</v>
      </c>
      <c r="DZ4" s="419" t="s">
        <v>203</v>
      </c>
      <c r="EA4" s="419" t="s">
        <v>204</v>
      </c>
      <c r="EB4" s="419" t="s">
        <v>598</v>
      </c>
      <c r="EC4" s="419" t="s">
        <v>599</v>
      </c>
      <c r="ED4" s="419" t="s">
        <v>600</v>
      </c>
      <c r="EE4" s="419" t="s">
        <v>601</v>
      </c>
      <c r="EF4" s="419" t="s">
        <v>602</v>
      </c>
      <c r="EG4" s="405"/>
      <c r="EH4" s="405"/>
      <c r="EI4" s="433" t="s">
        <v>603</v>
      </c>
      <c r="EJ4" s="433" t="s">
        <v>604</v>
      </c>
      <c r="EK4" s="433" t="s">
        <v>605</v>
      </c>
      <c r="EL4" s="433" t="s">
        <v>606</v>
      </c>
      <c r="EM4" s="433" t="s">
        <v>607</v>
      </c>
      <c r="EN4" s="418" t="s">
        <v>604</v>
      </c>
      <c r="EO4" s="418"/>
      <c r="EP4" s="418"/>
      <c r="EQ4" s="404" t="s">
        <v>605</v>
      </c>
      <c r="ER4" s="404"/>
      <c r="ES4" s="404"/>
      <c r="ET4" s="418" t="s">
        <v>606</v>
      </c>
      <c r="EU4" s="418"/>
      <c r="EV4" s="418"/>
      <c r="EW4" s="404" t="s">
        <v>607</v>
      </c>
      <c r="EX4" s="404"/>
      <c r="EY4" s="404"/>
      <c r="FA4" s="405"/>
      <c r="FB4" s="405"/>
      <c r="FC4" s="405" t="s">
        <v>608</v>
      </c>
      <c r="FD4" s="409"/>
      <c r="FF4" s="423" t="s">
        <v>609</v>
      </c>
      <c r="FH4" s="434" t="s">
        <v>285</v>
      </c>
      <c r="FI4" s="434" t="s">
        <v>290</v>
      </c>
      <c r="FJ4" s="434" t="s">
        <v>286</v>
      </c>
      <c r="FK4" s="434" t="s">
        <v>291</v>
      </c>
      <c r="FL4" s="434" t="s">
        <v>287</v>
      </c>
      <c r="FM4" s="434" t="s">
        <v>292</v>
      </c>
      <c r="FN4" s="434" t="s">
        <v>288</v>
      </c>
      <c r="FO4" s="434" t="s">
        <v>293</v>
      </c>
      <c r="FP4" s="434" t="s">
        <v>289</v>
      </c>
      <c r="FQ4" s="434" t="s">
        <v>294</v>
      </c>
      <c r="FS4" s="409" t="s">
        <v>588</v>
      </c>
      <c r="FT4" s="409" t="s">
        <v>204</v>
      </c>
      <c r="FU4" s="409" t="s">
        <v>205</v>
      </c>
      <c r="FV4" s="409" t="s">
        <v>206</v>
      </c>
      <c r="FW4" s="409" t="s">
        <v>282</v>
      </c>
      <c r="FX4" s="409" t="s">
        <v>283</v>
      </c>
      <c r="FY4" s="409" t="s">
        <v>87</v>
      </c>
      <c r="FZ4" s="409" t="s">
        <v>284</v>
      </c>
      <c r="GA4" s="409" t="s">
        <v>89</v>
      </c>
      <c r="GB4" s="409" t="s">
        <v>610</v>
      </c>
      <c r="GC4" s="409" t="s">
        <v>610</v>
      </c>
      <c r="GD4" s="409" t="s">
        <v>585</v>
      </c>
      <c r="GE4" s="409" t="s">
        <v>584</v>
      </c>
      <c r="GF4" s="409" t="s">
        <v>611</v>
      </c>
      <c r="GG4" s="409" t="s">
        <v>544</v>
      </c>
      <c r="GH4" s="409" t="s">
        <v>545</v>
      </c>
      <c r="GI4" s="409" t="s">
        <v>612</v>
      </c>
      <c r="GJ4" s="409" t="s">
        <v>546</v>
      </c>
      <c r="GK4" s="409" t="s">
        <v>547</v>
      </c>
      <c r="GL4" s="409" t="s">
        <v>548</v>
      </c>
      <c r="GM4" s="409" t="s">
        <v>549</v>
      </c>
      <c r="GN4" s="409" t="s">
        <v>613</v>
      </c>
      <c r="GO4" s="409" t="s">
        <v>614</v>
      </c>
      <c r="GP4" s="409" t="s">
        <v>582</v>
      </c>
      <c r="GQ4" s="409" t="s">
        <v>615</v>
      </c>
      <c r="GR4" s="409" t="s">
        <v>616</v>
      </c>
      <c r="GS4" s="409" t="s">
        <v>617</v>
      </c>
      <c r="GT4" s="409" t="s">
        <v>618</v>
      </c>
      <c r="GU4" s="409" t="s">
        <v>619</v>
      </c>
      <c r="GV4" s="416"/>
    </row>
    <row r="5" spans="1:209" s="441" customFormat="1" ht="10" x14ac:dyDescent="0.2">
      <c r="A5" s="416" t="s">
        <v>620</v>
      </c>
      <c r="B5" s="416" t="s">
        <v>621</v>
      </c>
      <c r="C5" s="416" t="s">
        <v>622</v>
      </c>
      <c r="D5" s="416" t="s">
        <v>623</v>
      </c>
      <c r="F5" s="402" t="s">
        <v>624</v>
      </c>
      <c r="G5" s="416" t="s">
        <v>625</v>
      </c>
      <c r="H5" s="405" t="s">
        <v>209</v>
      </c>
      <c r="I5" s="405" t="s">
        <v>210</v>
      </c>
      <c r="J5" s="405" t="s">
        <v>211</v>
      </c>
      <c r="K5" s="405" t="s">
        <v>212</v>
      </c>
      <c r="L5" s="405" t="s">
        <v>213</v>
      </c>
      <c r="M5" s="441" t="s">
        <v>214</v>
      </c>
      <c r="N5" s="405" t="s">
        <v>215</v>
      </c>
      <c r="O5" s="405" t="s">
        <v>216</v>
      </c>
      <c r="P5" s="405" t="s">
        <v>319</v>
      </c>
      <c r="Q5" s="405" t="s">
        <v>124</v>
      </c>
      <c r="R5" s="405" t="s">
        <v>125</v>
      </c>
      <c r="S5" s="405" t="s">
        <v>178</v>
      </c>
      <c r="T5" s="405" t="s">
        <v>104</v>
      </c>
      <c r="U5" s="405" t="s">
        <v>108</v>
      </c>
      <c r="V5" s="405" t="s">
        <v>112</v>
      </c>
      <c r="W5" s="405" t="s">
        <v>116</v>
      </c>
      <c r="X5" s="405" t="s">
        <v>120</v>
      </c>
      <c r="Y5" s="405" t="s">
        <v>105</v>
      </c>
      <c r="Z5" s="405" t="s">
        <v>106</v>
      </c>
      <c r="AA5" s="405" t="s">
        <v>107</v>
      </c>
      <c r="AB5" s="405" t="s">
        <v>109</v>
      </c>
      <c r="AC5" s="405" t="s">
        <v>110</v>
      </c>
      <c r="AD5" s="405" t="s">
        <v>111</v>
      </c>
      <c r="AE5" s="405" t="s">
        <v>113</v>
      </c>
      <c r="AF5" s="405" t="s">
        <v>114</v>
      </c>
      <c r="AG5" s="405" t="s">
        <v>115</v>
      </c>
      <c r="AH5" s="405" t="s">
        <v>117</v>
      </c>
      <c r="AI5" s="405" t="s">
        <v>118</v>
      </c>
      <c r="AJ5" s="405" t="s">
        <v>119</v>
      </c>
      <c r="AK5" s="405" t="s">
        <v>121</v>
      </c>
      <c r="AL5" s="405" t="s">
        <v>122</v>
      </c>
      <c r="AM5" s="405" t="s">
        <v>123</v>
      </c>
      <c r="AN5" s="405" t="s">
        <v>190</v>
      </c>
      <c r="AO5" s="405" t="s">
        <v>191</v>
      </c>
      <c r="AP5" s="405" t="s">
        <v>264</v>
      </c>
      <c r="AQ5" s="405" t="s">
        <v>265</v>
      </c>
      <c r="AR5" s="405" t="s">
        <v>266</v>
      </c>
      <c r="AS5" s="405" t="s">
        <v>267</v>
      </c>
      <c r="AT5" s="405" t="s">
        <v>183</v>
      </c>
      <c r="AU5" s="405" t="s">
        <v>187</v>
      </c>
      <c r="AV5" s="405" t="s">
        <v>188</v>
      </c>
      <c r="AW5" s="405" t="s">
        <v>189</v>
      </c>
      <c r="AX5" s="405" t="s">
        <v>184</v>
      </c>
      <c r="AY5" s="405" t="s">
        <v>185</v>
      </c>
      <c r="AZ5" s="405" t="s">
        <v>186</v>
      </c>
      <c r="BA5" s="405" t="s">
        <v>268</v>
      </c>
      <c r="BB5" s="405" t="s">
        <v>269</v>
      </c>
      <c r="BC5" s="405" t="s">
        <v>270</v>
      </c>
      <c r="BD5" s="405" t="s">
        <v>271</v>
      </c>
      <c r="BE5" s="405" t="s">
        <v>272</v>
      </c>
      <c r="BF5" s="405" t="s">
        <v>273</v>
      </c>
      <c r="BG5" s="405" t="s">
        <v>274</v>
      </c>
      <c r="BH5" s="405" t="s">
        <v>275</v>
      </c>
      <c r="BI5" s="405" t="s">
        <v>180</v>
      </c>
      <c r="BJ5" s="405" t="s">
        <v>181</v>
      </c>
      <c r="BK5" s="405" t="s">
        <v>182</v>
      </c>
      <c r="BL5" s="405" t="s">
        <v>179</v>
      </c>
      <c r="BM5" s="405" t="s">
        <v>285</v>
      </c>
      <c r="BN5" s="405" t="s">
        <v>290</v>
      </c>
      <c r="BO5" s="405" t="s">
        <v>286</v>
      </c>
      <c r="BP5" s="405" t="s">
        <v>291</v>
      </c>
      <c r="BQ5" s="405" t="s">
        <v>287</v>
      </c>
      <c r="BR5" s="405" t="s">
        <v>292</v>
      </c>
      <c r="BS5" s="405" t="s">
        <v>288</v>
      </c>
      <c r="BT5" s="405" t="s">
        <v>293</v>
      </c>
      <c r="BU5" s="405" t="s">
        <v>289</v>
      </c>
      <c r="BV5" s="405" t="s">
        <v>294</v>
      </c>
      <c r="BW5" s="405" t="s">
        <v>386</v>
      </c>
      <c r="BX5" s="405" t="s">
        <v>387</v>
      </c>
      <c r="BY5" s="405" t="s">
        <v>388</v>
      </c>
      <c r="BZ5" s="405" t="s">
        <v>389</v>
      </c>
      <c r="CA5" s="405" t="s">
        <v>390</v>
      </c>
      <c r="CB5" s="405" t="s">
        <v>391</v>
      </c>
      <c r="CC5" s="405" t="s">
        <v>392</v>
      </c>
      <c r="CD5" s="405" t="s">
        <v>393</v>
      </c>
      <c r="CE5" s="405" t="s">
        <v>394</v>
      </c>
      <c r="CF5" s="405" t="s">
        <v>395</v>
      </c>
      <c r="CG5" s="405" t="s">
        <v>396</v>
      </c>
      <c r="CH5" s="405" t="s">
        <v>397</v>
      </c>
      <c r="CI5" s="405" t="s">
        <v>398</v>
      </c>
      <c r="CJ5" s="405" t="s">
        <v>399</v>
      </c>
      <c r="CK5" s="405" t="s">
        <v>400</v>
      </c>
      <c r="CL5" s="405" t="s">
        <v>401</v>
      </c>
      <c r="CM5" s="405" t="s">
        <v>402</v>
      </c>
      <c r="CN5" s="405" t="s">
        <v>403</v>
      </c>
      <c r="CO5" s="405" t="s">
        <v>404</v>
      </c>
      <c r="CP5" s="405" t="s">
        <v>405</v>
      </c>
      <c r="CQ5" s="405" t="s">
        <v>406</v>
      </c>
      <c r="CR5" s="405" t="s">
        <v>407</v>
      </c>
      <c r="CS5" s="405" t="s">
        <v>408</v>
      </c>
      <c r="CT5" s="405" t="s">
        <v>409</v>
      </c>
      <c r="CU5" s="405" t="s">
        <v>410</v>
      </c>
      <c r="CV5" s="405" t="s">
        <v>411</v>
      </c>
      <c r="CW5" s="405" t="s">
        <v>412</v>
      </c>
      <c r="CX5" s="405" t="s">
        <v>413</v>
      </c>
      <c r="CY5" s="405" t="s">
        <v>414</v>
      </c>
      <c r="CZ5" s="405" t="s">
        <v>415</v>
      </c>
      <c r="DA5" s="405" t="s">
        <v>416</v>
      </c>
      <c r="DB5" s="405" t="s">
        <v>417</v>
      </c>
      <c r="DC5" s="405" t="s">
        <v>418</v>
      </c>
      <c r="DD5" s="405" t="s">
        <v>419</v>
      </c>
      <c r="DE5" s="405" t="s">
        <v>420</v>
      </c>
      <c r="DF5" s="405" t="s">
        <v>421</v>
      </c>
      <c r="DG5" s="405" t="s">
        <v>422</v>
      </c>
      <c r="DH5" s="405" t="s">
        <v>423</v>
      </c>
      <c r="DI5" s="405" t="s">
        <v>424</v>
      </c>
      <c r="DJ5" s="405" t="s">
        <v>425</v>
      </c>
      <c r="DK5" s="405" t="s">
        <v>321</v>
      </c>
      <c r="DL5" s="405" t="s">
        <v>322</v>
      </c>
      <c r="DM5" s="405" t="s">
        <v>323</v>
      </c>
      <c r="DN5" s="405" t="s">
        <v>324</v>
      </c>
      <c r="DO5" s="405" t="s">
        <v>315</v>
      </c>
      <c r="DP5" s="405" t="s">
        <v>316</v>
      </c>
      <c r="DQ5" s="405" t="s">
        <v>317</v>
      </c>
      <c r="DR5" s="405" t="s">
        <v>318</v>
      </c>
      <c r="DS5" s="405" t="s">
        <v>439</v>
      </c>
      <c r="DT5" s="405" t="s">
        <v>441</v>
      </c>
      <c r="DU5" s="405" t="s">
        <v>442</v>
      </c>
      <c r="DV5" s="405" t="s">
        <v>443</v>
      </c>
      <c r="DW5" s="405" t="s">
        <v>440</v>
      </c>
      <c r="DX5" s="405" t="s">
        <v>241</v>
      </c>
      <c r="DY5" s="405" t="s">
        <v>247</v>
      </c>
      <c r="DZ5" s="405" t="s">
        <v>248</v>
      </c>
      <c r="EA5" s="405" t="s">
        <v>249</v>
      </c>
      <c r="EB5" s="405" t="s">
        <v>242</v>
      </c>
      <c r="EC5" s="405" t="s">
        <v>243</v>
      </c>
      <c r="ED5" s="405" t="s">
        <v>244</v>
      </c>
      <c r="EE5" s="405" t="s">
        <v>250</v>
      </c>
      <c r="EF5" s="405" t="s">
        <v>245</v>
      </c>
      <c r="EG5" s="405" t="s">
        <v>217</v>
      </c>
      <c r="EH5" s="405" t="s">
        <v>218</v>
      </c>
      <c r="EI5" s="405" t="s">
        <v>362</v>
      </c>
      <c r="EJ5" s="405" t="s">
        <v>346</v>
      </c>
      <c r="EK5" s="405" t="s">
        <v>350</v>
      </c>
      <c r="EL5" s="405" t="s">
        <v>354</v>
      </c>
      <c r="EM5" s="405" t="s">
        <v>358</v>
      </c>
      <c r="EN5" s="405" t="s">
        <v>347</v>
      </c>
      <c r="EO5" s="405" t="s">
        <v>348</v>
      </c>
      <c r="EP5" s="405" t="s">
        <v>349</v>
      </c>
      <c r="EQ5" s="405" t="s">
        <v>351</v>
      </c>
      <c r="ER5" s="405" t="s">
        <v>352</v>
      </c>
      <c r="ES5" s="405" t="s">
        <v>353</v>
      </c>
      <c r="ET5" s="405" t="s">
        <v>355</v>
      </c>
      <c r="EU5" s="405" t="s">
        <v>356</v>
      </c>
      <c r="EV5" s="405" t="s">
        <v>357</v>
      </c>
      <c r="EW5" s="405" t="s">
        <v>359</v>
      </c>
      <c r="EX5" s="405" t="s">
        <v>360</v>
      </c>
      <c r="EY5" s="405" t="s">
        <v>361</v>
      </c>
      <c r="EZ5" s="405"/>
      <c r="FA5" s="405" t="s">
        <v>622</v>
      </c>
      <c r="FB5" s="441" t="s">
        <v>621</v>
      </c>
      <c r="FC5" s="405" t="s">
        <v>626</v>
      </c>
      <c r="FD5" s="441" t="s">
        <v>627</v>
      </c>
      <c r="FE5" s="409"/>
      <c r="FF5" s="409" t="s">
        <v>320</v>
      </c>
      <c r="FG5" s="409"/>
      <c r="FH5" s="416" t="s">
        <v>628</v>
      </c>
      <c r="FI5" s="416" t="s">
        <v>629</v>
      </c>
      <c r="FJ5" s="416" t="s">
        <v>628</v>
      </c>
      <c r="FK5" s="416" t="s">
        <v>629</v>
      </c>
      <c r="FL5" s="416" t="s">
        <v>628</v>
      </c>
      <c r="FM5" s="416" t="s">
        <v>629</v>
      </c>
      <c r="FN5" s="416" t="s">
        <v>628</v>
      </c>
      <c r="FO5" s="416" t="s">
        <v>629</v>
      </c>
      <c r="FP5" s="416" t="s">
        <v>628</v>
      </c>
      <c r="FQ5" s="416" t="s">
        <v>629</v>
      </c>
      <c r="FR5" s="409"/>
      <c r="FS5" s="409" t="str">
        <f>FS4&amp;".Prod"</f>
        <v>50th.Prod</v>
      </c>
      <c r="FT5" s="409" t="str">
        <f>FT4&amp;".Prod"</f>
        <v>90th.Prod</v>
      </c>
      <c r="FU5" s="409" t="str">
        <f t="shared" ref="FU5:GU5" si="0">FU4&amp;".Prod"</f>
        <v>95th.Prod</v>
      </c>
      <c r="FV5" s="409" t="str">
        <f t="shared" si="0"/>
        <v>99th.Prod</v>
      </c>
      <c r="FW5" s="409" t="str">
        <f t="shared" si="0"/>
        <v>C1.Prod</v>
      </c>
      <c r="FX5" s="409" t="str">
        <f t="shared" si="0"/>
        <v>C1T.Prod</v>
      </c>
      <c r="FY5" s="409" t="str">
        <f t="shared" si="0"/>
        <v>C2.Prod</v>
      </c>
      <c r="FZ5" s="409" t="str">
        <f t="shared" si="0"/>
        <v>C3.Prod</v>
      </c>
      <c r="GA5" s="409" t="str">
        <f t="shared" si="0"/>
        <v>C4.Prod</v>
      </c>
      <c r="GB5" s="409" t="s">
        <v>630</v>
      </c>
      <c r="GC5" s="409" t="s">
        <v>631</v>
      </c>
      <c r="GD5" s="409" t="str">
        <f t="shared" si="0"/>
        <v>HCP1.Prod</v>
      </c>
      <c r="GE5" s="409" t="str">
        <f t="shared" si="0"/>
        <v>IFT1.Prod</v>
      </c>
      <c r="GF5" s="409" t="str">
        <f t="shared" si="0"/>
        <v>C1 exc.Prod</v>
      </c>
      <c r="GG5" s="409" t="str">
        <f t="shared" si="0"/>
        <v>HCP2.Prod</v>
      </c>
      <c r="GH5" s="409" t="str">
        <f t="shared" si="0"/>
        <v>IFT2.Prod</v>
      </c>
      <c r="GI5" s="409" t="str">
        <f t="shared" si="0"/>
        <v>C2 exc.Prod</v>
      </c>
      <c r="GJ5" s="409" t="str">
        <f t="shared" si="0"/>
        <v>HCP3.Prod</v>
      </c>
      <c r="GK5" s="409" t="str">
        <f t="shared" si="0"/>
        <v>IFT3.Prod</v>
      </c>
      <c r="GL5" s="409" t="str">
        <f t="shared" si="0"/>
        <v>HCP4.Prod</v>
      </c>
      <c r="GM5" s="409" t="str">
        <f t="shared" si="0"/>
        <v>IFT4.Prod</v>
      </c>
      <c r="GN5" s="409" t="str">
        <f>GN4&amp;".Prod"</f>
        <v>S136.Prod</v>
      </c>
      <c r="GO5" s="409" t="str">
        <f t="shared" si="0"/>
        <v>CPR.Prod</v>
      </c>
      <c r="GP5" s="409" t="str">
        <f t="shared" si="0"/>
        <v>NoC.Prod</v>
      </c>
      <c r="GQ5" s="409" t="str">
        <f>GQ4&amp;".Prod"</f>
        <v>Handover time.Prod</v>
      </c>
      <c r="GR5" s="409" t="str">
        <f t="shared" si="0"/>
        <v>HCP1 (old).Prod</v>
      </c>
      <c r="GS5" s="409" t="str">
        <f t="shared" si="0"/>
        <v>HCP2 (old).Prod</v>
      </c>
      <c r="GT5" s="409" t="str">
        <f t="shared" si="0"/>
        <v>HCP3 (old).Prod</v>
      </c>
      <c r="GU5" s="409" t="str">
        <f t="shared" si="0"/>
        <v>HCP4 (old).Prod</v>
      </c>
      <c r="GV5" s="416"/>
      <c r="GW5" s="442"/>
      <c r="GX5" s="443" t="s">
        <v>632</v>
      </c>
      <c r="GY5" s="443" t="s">
        <v>633</v>
      </c>
      <c r="GZ5" s="443" t="s">
        <v>634</v>
      </c>
      <c r="HA5" s="444" t="s">
        <v>635</v>
      </c>
    </row>
    <row r="6" spans="1:209" ht="10.5" customHeight="1" x14ac:dyDescent="0.2">
      <c r="A6" s="417" t="str">
        <f t="shared" ref="A6:A69" si="1">B6&amp;C6&amp;F6</f>
        <v>2017-18AUGUSTENG</v>
      </c>
      <c r="B6" s="402" t="s">
        <v>126</v>
      </c>
      <c r="C6" s="402" t="s">
        <v>636</v>
      </c>
      <c r="D6" s="445"/>
      <c r="F6" s="402" t="s">
        <v>637</v>
      </c>
      <c r="H6" s="446">
        <f t="shared" ref="H6:J25" si="2">SUMIFS(H$443:H$10112,$B$443:$B$10112,$B6,$C$443:$C$10112,$C6)</f>
        <v>177540</v>
      </c>
      <c r="I6" s="446">
        <f t="shared" si="2"/>
        <v>141028</v>
      </c>
      <c r="J6" s="446">
        <f t="shared" si="2"/>
        <v>1796993</v>
      </c>
      <c r="K6" s="446">
        <f t="shared" ref="K6:K69" si="3">IFERROR(ROUND(J6/I6,0),"-")</f>
        <v>13</v>
      </c>
      <c r="L6" s="446">
        <f t="shared" ref="L6:L69" si="4">IFERROR(ROUND(FS6/I6,0),"-")</f>
        <v>1</v>
      </c>
      <c r="M6" s="446">
        <f t="shared" ref="M6:M69" si="5">IFERROR(ROUND(FT6/I6,0),"-")</f>
        <v>0</v>
      </c>
      <c r="N6" s="446">
        <f t="shared" ref="N6:N69" si="6">IFERROR(ROUND(FU6/I6,0),"-")</f>
        <v>70</v>
      </c>
      <c r="O6" s="446">
        <f t="shared" ref="O6:O69" si="7">IFERROR(ROUND(FV6/I6,0),"-")</f>
        <v>158</v>
      </c>
      <c r="P6" s="446">
        <f t="shared" ref="P6:Y15" si="8">SUMIFS(P$443:P$10112,$B$443:$B$10112,$B6,$C$443:$C$10112,$C6)</f>
        <v>0</v>
      </c>
      <c r="Q6" s="446">
        <f t="shared" si="8"/>
        <v>0</v>
      </c>
      <c r="R6" s="446">
        <f t="shared" si="8"/>
        <v>0</v>
      </c>
      <c r="S6" s="446">
        <f t="shared" si="8"/>
        <v>58813</v>
      </c>
      <c r="T6" s="446">
        <f t="shared" si="8"/>
        <v>10233</v>
      </c>
      <c r="U6" s="446">
        <f t="shared" si="8"/>
        <v>6931</v>
      </c>
      <c r="V6" s="446">
        <f t="shared" si="8"/>
        <v>67946</v>
      </c>
      <c r="W6" s="446">
        <f t="shared" si="8"/>
        <v>32227</v>
      </c>
      <c r="X6" s="446">
        <f t="shared" si="8"/>
        <v>2610</v>
      </c>
      <c r="Y6" s="446">
        <f t="shared" si="8"/>
        <v>5671240</v>
      </c>
      <c r="Z6" s="446">
        <f t="shared" ref="Z6:Z69" si="9">IFERROR(ROUND(Y6/T6,0),"-")</f>
        <v>554</v>
      </c>
      <c r="AA6" s="446">
        <f t="shared" ref="AA6:AA69" si="10">IFERROR(ROUND(FW6/T6,0),"-")</f>
        <v>912</v>
      </c>
      <c r="AB6" s="446">
        <f t="shared" ref="AB6:AB37" si="11">SUMIFS(AB$443:AB$10112,$B$443:$B$10112,$B6,$C$443:$C$10112,$C6)</f>
        <v>7047501</v>
      </c>
      <c r="AC6" s="446">
        <f t="shared" ref="AC6:AC69" si="12">IFERROR(ROUND(AB6/U6,0),"-")</f>
        <v>1017</v>
      </c>
      <c r="AD6" s="446">
        <f t="shared" ref="AD6:AD69" si="13">IFERROR(ROUND(FX6/U6,0),"-")</f>
        <v>2099</v>
      </c>
      <c r="AE6" s="446">
        <f t="shared" ref="AE6:AE37" si="14">SUMIFS(AE$443:AE$10112,$B$443:$B$10112,$B6,$C$443:$C$10112,$C6)</f>
        <v>97514559</v>
      </c>
      <c r="AF6" s="446">
        <f t="shared" ref="AF6:AF69" si="15">IFERROR(ROUND(AE6/V6,0),"-")</f>
        <v>1435</v>
      </c>
      <c r="AG6" s="446">
        <f t="shared" ref="AG6:AG69" si="16">IFERROR(ROUND(FY6/V6,0),"-")</f>
        <v>3189</v>
      </c>
      <c r="AH6" s="446">
        <f t="shared" ref="AH6:AH37" si="17">SUMIFS(AH$443:AH$10112,$B$443:$B$10112,$B6,$C$443:$C$10112,$C6)</f>
        <v>98017154</v>
      </c>
      <c r="AI6" s="446">
        <f t="shared" ref="AI6:AI69" si="18">IFERROR(ROUND(AH6/W6,0),"-")</f>
        <v>3041</v>
      </c>
      <c r="AJ6" s="446">
        <f t="shared" ref="AJ6:AJ69" si="19">IFERROR(ROUND(FZ6/W6,0),"-")</f>
        <v>7085</v>
      </c>
      <c r="AK6" s="446">
        <f t="shared" ref="AK6:AK37" si="20">SUMIFS(AK$443:AK$10112,$B$443:$B$10112,$B6,$C$443:$C$10112,$C6)</f>
        <v>12750030</v>
      </c>
      <c r="AL6" s="446">
        <f t="shared" ref="AL6:AL69" si="21">IFERROR(ROUND(AK6/X6,0),"-")</f>
        <v>4885</v>
      </c>
      <c r="AM6" s="446">
        <f t="shared" ref="AM6:AM69" si="22">IFERROR(ROUND(GA6/X6,0),"-")</f>
        <v>9169</v>
      </c>
      <c r="AN6" s="446"/>
      <c r="AO6" s="446"/>
      <c r="AP6" s="446"/>
      <c r="AQ6" s="446"/>
      <c r="AR6" s="446"/>
      <c r="AS6" s="446"/>
      <c r="AT6" s="446">
        <f t="shared" ref="AT6:AZ15" si="23">SUMIFS(AT$443:AT$10112,$B$443:$B$10112,$B6,$C$443:$C$10112,$C6)</f>
        <v>6083</v>
      </c>
      <c r="AU6" s="446">
        <f t="shared" si="23"/>
        <v>0</v>
      </c>
      <c r="AV6" s="446">
        <f t="shared" si="23"/>
        <v>2714</v>
      </c>
      <c r="AW6" s="446">
        <f t="shared" si="23"/>
        <v>7</v>
      </c>
      <c r="AX6" s="446">
        <f t="shared" si="23"/>
        <v>0</v>
      </c>
      <c r="AY6" s="446">
        <f t="shared" si="23"/>
        <v>3369</v>
      </c>
      <c r="AZ6" s="446">
        <f t="shared" si="23"/>
        <v>13</v>
      </c>
      <c r="BA6" s="446"/>
      <c r="BB6" s="446"/>
      <c r="BC6" s="446"/>
      <c r="BD6" s="446"/>
      <c r="BE6" s="446"/>
      <c r="BF6" s="446"/>
      <c r="BG6" s="446"/>
      <c r="BH6" s="446"/>
      <c r="BI6" s="446">
        <f t="shared" ref="BI6:BV15" si="24">SUMIFS(BI$443:BI$10112,$B$443:$B$10112,$B6,$C$443:$C$10112,$C6)</f>
        <v>83929</v>
      </c>
      <c r="BJ6" s="446">
        <f t="shared" si="24"/>
        <v>6359</v>
      </c>
      <c r="BK6" s="446">
        <f t="shared" si="24"/>
        <v>32972</v>
      </c>
      <c r="BL6" s="446">
        <f t="shared" si="24"/>
        <v>123260</v>
      </c>
      <c r="BM6" s="446">
        <f t="shared" si="24"/>
        <v>20104</v>
      </c>
      <c r="BN6" s="446">
        <f t="shared" si="24"/>
        <v>17128</v>
      </c>
      <c r="BO6" s="446">
        <f t="shared" si="24"/>
        <v>13795</v>
      </c>
      <c r="BP6" s="446">
        <f t="shared" si="24"/>
        <v>11999</v>
      </c>
      <c r="BQ6" s="446">
        <f t="shared" si="24"/>
        <v>91224</v>
      </c>
      <c r="BR6" s="446">
        <f t="shared" si="24"/>
        <v>79198</v>
      </c>
      <c r="BS6" s="446">
        <f t="shared" si="24"/>
        <v>44629</v>
      </c>
      <c r="BT6" s="446">
        <f t="shared" si="24"/>
        <v>35656</v>
      </c>
      <c r="BU6" s="446">
        <f t="shared" si="24"/>
        <v>3683</v>
      </c>
      <c r="BV6" s="446">
        <f t="shared" si="24"/>
        <v>2840</v>
      </c>
      <c r="BW6" s="446"/>
      <c r="BX6" s="446"/>
      <c r="BY6" s="446"/>
      <c r="BZ6" s="446"/>
      <c r="CA6" s="446"/>
      <c r="CB6" s="446"/>
      <c r="CC6" s="446"/>
      <c r="CD6" s="446"/>
      <c r="CE6" s="446"/>
      <c r="CF6" s="446"/>
      <c r="CG6" s="446"/>
      <c r="CH6" s="446"/>
      <c r="CI6" s="446"/>
      <c r="CJ6" s="446"/>
      <c r="CK6" s="446"/>
      <c r="CL6" s="446"/>
      <c r="CM6" s="446"/>
      <c r="CN6" s="446"/>
      <c r="CO6" s="446"/>
      <c r="CP6" s="446"/>
      <c r="CQ6" s="446"/>
      <c r="CR6" s="446"/>
      <c r="CS6" s="446"/>
      <c r="CT6" s="446"/>
      <c r="CU6" s="446"/>
      <c r="CV6" s="446"/>
      <c r="CW6" s="446"/>
      <c r="CX6" s="446"/>
      <c r="CY6" s="446"/>
      <c r="CZ6" s="446"/>
      <c r="DA6" s="446"/>
      <c r="DB6" s="446"/>
      <c r="DC6" s="446"/>
      <c r="DD6" s="446"/>
      <c r="DE6" s="446"/>
      <c r="DF6" s="446"/>
      <c r="DG6" s="446"/>
      <c r="DH6" s="446"/>
      <c r="DI6" s="446"/>
      <c r="DJ6" s="446"/>
      <c r="DK6" s="446">
        <f t="shared" ref="DK6:DL25" si="25">SUMIFS(DK$443:DK$10112,$B$443:$B$10112,$B6,$C$443:$C$10112,$C6)</f>
        <v>0</v>
      </c>
      <c r="DL6" s="446">
        <f t="shared" si="25"/>
        <v>0</v>
      </c>
      <c r="DM6" s="446" t="str">
        <f t="shared" ref="DM6:DM69" si="26">IFERROR(ROUND(DL6/DK6,0),"-")</f>
        <v>-</v>
      </c>
      <c r="DN6" s="446" t="str">
        <f t="shared" ref="DN6:DN69" si="27">IFERROR(ROUND(GO6/DK6,0),"-")</f>
        <v>-</v>
      </c>
      <c r="DO6" s="446">
        <f t="shared" ref="DO6:DP25" si="28">SUMIFS(DO$443:DO$10112,$B$443:$B$10112,$B6,$C$443:$C$10112,$C6)</f>
        <v>1355</v>
      </c>
      <c r="DP6" s="446">
        <f t="shared" si="28"/>
        <v>55934</v>
      </c>
      <c r="DQ6" s="446">
        <f t="shared" ref="DQ6:DQ69" si="29">IFERROR(ROUND(DP6/DO6,0),"-")</f>
        <v>41</v>
      </c>
      <c r="DR6" s="446">
        <f t="shared" ref="DR6:DR69" si="30">IFERROR(ROUND(GP6/DO6,0),"-")</f>
        <v>94</v>
      </c>
      <c r="DS6" s="446"/>
      <c r="DT6" s="446"/>
      <c r="DU6" s="446"/>
      <c r="DV6" s="446"/>
      <c r="DW6" s="446"/>
      <c r="DX6" s="446"/>
      <c r="DY6" s="446"/>
      <c r="DZ6" s="446"/>
      <c r="EA6" s="446"/>
      <c r="EB6" s="446"/>
      <c r="EC6" s="446"/>
      <c r="ED6" s="446"/>
      <c r="EE6" s="446"/>
      <c r="EF6" s="446"/>
      <c r="EG6" s="446" t="s">
        <v>152</v>
      </c>
      <c r="EH6" s="446" t="s">
        <v>152</v>
      </c>
      <c r="EI6" s="446">
        <f t="shared" ref="EI6:EN15" si="31">SUMIFS(EI$443:EI$10112,$B$443:$B$10112,$B6,$C$443:$C$10112,$C6)</f>
        <v>192</v>
      </c>
      <c r="EJ6" s="446">
        <f t="shared" si="31"/>
        <v>3672</v>
      </c>
      <c r="EK6" s="446">
        <f t="shared" si="31"/>
        <v>2375</v>
      </c>
      <c r="EL6" s="446">
        <f t="shared" si="31"/>
        <v>108</v>
      </c>
      <c r="EM6" s="446">
        <f t="shared" si="31"/>
        <v>2594</v>
      </c>
      <c r="EN6" s="446">
        <f t="shared" si="31"/>
        <v>17031323</v>
      </c>
      <c r="EO6" s="446">
        <f t="shared" ref="EO6:EO31" si="32">IFERROR(ROUND(EN6/EJ6,0),"-")</f>
        <v>4638</v>
      </c>
      <c r="EP6" s="446">
        <f t="shared" ref="EP6:EP31" si="33">IFERROR(ROUND(GR6/EJ6,0),"-")</f>
        <v>9121</v>
      </c>
      <c r="EQ6" s="446">
        <f t="shared" ref="EQ6:EQ31" si="34">SUMIFS(EQ$443:EQ$10112,$B$443:$B$10112,$B6,$C$443:$C$10112,$C6)</f>
        <v>14233134</v>
      </c>
      <c r="ER6" s="446">
        <f t="shared" ref="ER6:ER31" si="35">IFERROR(ROUND(EQ6/EK6,0),"-")</f>
        <v>5993</v>
      </c>
      <c r="ES6" s="446">
        <f t="shared" ref="ES6:ES31" si="36">IFERROR(ROUND(GS6/EK6,0),"-")</f>
        <v>11511</v>
      </c>
      <c r="ET6" s="446">
        <f t="shared" ref="ET6:ET31" si="37">SUMIFS(ET$443:ET$10112,$B$443:$B$10112,$B6,$C$443:$C$10112,$C6)</f>
        <v>651465</v>
      </c>
      <c r="EU6" s="446">
        <f t="shared" ref="EU6:EU31" si="38">IFERROR(ROUND(ET6/EL6,0),"-")</f>
        <v>6032</v>
      </c>
      <c r="EV6" s="446">
        <f t="shared" ref="EV6:EV31" si="39">IFERROR(ROUND(GT6/EL6,0),"-")</f>
        <v>12612</v>
      </c>
      <c r="EW6" s="446">
        <f t="shared" ref="EW6:EW31" si="40">SUMIFS(EW$443:EW$10112,$B$443:$B$10112,$B6,$C$443:$C$10112,$C6)</f>
        <v>25291867</v>
      </c>
      <c r="EX6" s="446">
        <f t="shared" ref="EX6:EX31" si="41">IFERROR(ROUND(EW6/EM6,0),"-")</f>
        <v>9750</v>
      </c>
      <c r="EY6" s="446">
        <f t="shared" ref="EY6:EY31" si="42">IFERROR(ROUND(GU6/EM6,0),"-")</f>
        <v>18657</v>
      </c>
      <c r="EZ6" s="447"/>
      <c r="FA6" s="446">
        <f t="shared" ref="FA6:FA69" si="43">MONTH(1&amp;C6)</f>
        <v>8</v>
      </c>
      <c r="FB6" s="417">
        <f>LEFT($B6,4)+IF(FA6&lt;4,1,0)</f>
        <v>2017</v>
      </c>
      <c r="FC6" s="448">
        <f>DATE($FB6,$FA6,1)</f>
        <v>42948</v>
      </c>
      <c r="FD6" s="449">
        <f t="shared" ref="FD6:FD77" si="44">DAY(EOMONTH($FC6,0))</f>
        <v>31</v>
      </c>
      <c r="FE6" s="450"/>
      <c r="FF6" s="451"/>
      <c r="FG6" s="450"/>
      <c r="FH6" s="452">
        <f t="shared" ref="FH6:FH37" si="45">BM6/HLOOKUP(FH$3,$T$5:$X$10112,ROW()-4,0)</f>
        <v>1.9646242548617219</v>
      </c>
      <c r="FI6" s="452">
        <f t="shared" ref="FI6:FI37" si="46">BN6/HLOOKUP(FI$3,$T$5:$X$10112,ROW()-4,0)</f>
        <v>1.6738004495260432</v>
      </c>
      <c r="FJ6" s="452">
        <f t="shared" ref="FJ6:FJ37" si="47">BO6/HLOOKUP(FJ$3,$T$5:$X$10112,ROW()-4,0)</f>
        <v>1.9903332852402251</v>
      </c>
      <c r="FK6" s="452">
        <f t="shared" ref="FK6:FK37" si="48">BP6/HLOOKUP(FK$3,$T$5:$X$10112,ROW()-4,0)</f>
        <v>1.731207617948348</v>
      </c>
      <c r="FL6" s="452">
        <f t="shared" ref="FL6:FL37" si="49">BQ6/HLOOKUP(FL$3,$T$5:$X$10112,ROW()-4,0)</f>
        <v>1.3425955906160776</v>
      </c>
      <c r="FM6" s="452">
        <f t="shared" ref="FM6:FM37" si="50">BR6/HLOOKUP(FM$3,$T$5:$X$10112,ROW()-4,0)</f>
        <v>1.1656020957819444</v>
      </c>
      <c r="FN6" s="452">
        <f t="shared" ref="FN6:FN37" si="51">BS6/HLOOKUP(FN$3,$T$5:$X$10112,ROW()-4,0)</f>
        <v>1.3848325937878176</v>
      </c>
      <c r="FO6" s="452">
        <f t="shared" ref="FO6:FO37" si="52">BT6/HLOOKUP(FO$3,$T$5:$X$10112,ROW()-4,0)</f>
        <v>1.1064014646104199</v>
      </c>
      <c r="FP6" s="452">
        <f t="shared" ref="FP6:FP37" si="53">BU6/HLOOKUP(FP$3,$T$5:$X$10112,ROW()-4,0)</f>
        <v>1.4111111111111112</v>
      </c>
      <c r="FQ6" s="452">
        <f t="shared" ref="FQ6:FQ37" si="54">BV6/HLOOKUP(FQ$3,$T$5:$X$10112,ROW()-4,0)</f>
        <v>1.0881226053639848</v>
      </c>
      <c r="FR6" s="453"/>
      <c r="FS6" s="446">
        <f t="shared" ref="FS6:GA15" si="55">SUMIFS(FS$443:FS$10112,$B$443:$B$10112,$B6,$C$443:$C$10112,$C6)</f>
        <v>206224</v>
      </c>
      <c r="FT6" s="446">
        <f t="shared" si="55"/>
        <v>0</v>
      </c>
      <c r="FU6" s="446">
        <f t="shared" si="55"/>
        <v>9843788</v>
      </c>
      <c r="FV6" s="446">
        <f t="shared" si="55"/>
        <v>22239476</v>
      </c>
      <c r="FW6" s="446">
        <f t="shared" si="55"/>
        <v>9327807</v>
      </c>
      <c r="FX6" s="446">
        <f t="shared" si="55"/>
        <v>14548715</v>
      </c>
      <c r="FY6" s="446">
        <f t="shared" si="55"/>
        <v>216662100</v>
      </c>
      <c r="FZ6" s="446">
        <f t="shared" si="55"/>
        <v>228319559</v>
      </c>
      <c r="GA6" s="446">
        <f t="shared" si="55"/>
        <v>23930752</v>
      </c>
      <c r="GB6" s="446"/>
      <c r="GC6" s="446"/>
      <c r="GD6" s="446"/>
      <c r="GE6" s="446"/>
      <c r="GF6" s="446"/>
      <c r="GG6" s="446"/>
      <c r="GH6" s="446"/>
      <c r="GI6" s="446"/>
      <c r="GJ6" s="446"/>
      <c r="GK6" s="446"/>
      <c r="GL6" s="446"/>
      <c r="GM6" s="446"/>
      <c r="GN6" s="446"/>
      <c r="GO6" s="446">
        <f t="shared" ref="GO6:GU15" si="56">SUMIFS(GO$443:GO$10112,$B$443:$B$10112,$B6,$C$443:$C$10112,$C6)</f>
        <v>0</v>
      </c>
      <c r="GP6" s="446">
        <f t="shared" si="56"/>
        <v>127370</v>
      </c>
      <c r="GQ6" s="446">
        <f t="shared" si="56"/>
        <v>0</v>
      </c>
      <c r="GR6" s="446">
        <f t="shared" si="56"/>
        <v>33490602</v>
      </c>
      <c r="GS6" s="446">
        <f t="shared" si="56"/>
        <v>27337706</v>
      </c>
      <c r="GT6" s="446">
        <f t="shared" si="56"/>
        <v>1362116</v>
      </c>
      <c r="GU6" s="446">
        <f t="shared" si="56"/>
        <v>48396041</v>
      </c>
      <c r="GV6" s="454"/>
      <c r="GW6" s="455" t="s">
        <v>638</v>
      </c>
      <c r="GX6" s="456" t="s">
        <v>95</v>
      </c>
      <c r="GY6" s="456" t="s">
        <v>637</v>
      </c>
      <c r="GZ6" s="456" t="s">
        <v>639</v>
      </c>
      <c r="HA6" s="457" t="s">
        <v>95</v>
      </c>
    </row>
    <row r="7" spans="1:209" ht="10.5" customHeight="1" x14ac:dyDescent="0.2">
      <c r="A7" s="417" t="str">
        <f t="shared" si="1"/>
        <v>2017-18SEPTEMBERENG</v>
      </c>
      <c r="B7" s="458" t="str">
        <f t="shared" ref="B7:B70" si="57">IF($FA7=4,LEFT($B6,4)+1&amp;-1-RIGHT($B6,2),$B6)</f>
        <v>2017-18</v>
      </c>
      <c r="C7" s="402" t="s">
        <v>640</v>
      </c>
      <c r="D7" s="458"/>
      <c r="F7" s="458" t="str">
        <f t="shared" ref="F7:F70" si="58">F6</f>
        <v>ENG</v>
      </c>
      <c r="H7" s="446">
        <f t="shared" si="2"/>
        <v>379791</v>
      </c>
      <c r="I7" s="446">
        <f t="shared" si="2"/>
        <v>289824</v>
      </c>
      <c r="J7" s="446">
        <f t="shared" si="2"/>
        <v>6276073</v>
      </c>
      <c r="K7" s="446">
        <f t="shared" si="3"/>
        <v>22</v>
      </c>
      <c r="L7" s="446">
        <f t="shared" si="4"/>
        <v>2</v>
      </c>
      <c r="M7" s="446">
        <f t="shared" si="5"/>
        <v>0</v>
      </c>
      <c r="N7" s="446">
        <f t="shared" si="6"/>
        <v>72</v>
      </c>
      <c r="O7" s="446">
        <f t="shared" si="7"/>
        <v>132</v>
      </c>
      <c r="P7" s="446">
        <f t="shared" si="8"/>
        <v>0</v>
      </c>
      <c r="Q7" s="446">
        <f t="shared" si="8"/>
        <v>0</v>
      </c>
      <c r="R7" s="446">
        <f t="shared" si="8"/>
        <v>0</v>
      </c>
      <c r="S7" s="446">
        <f t="shared" si="8"/>
        <v>187539</v>
      </c>
      <c r="T7" s="446">
        <f t="shared" si="8"/>
        <v>25533</v>
      </c>
      <c r="U7" s="446">
        <f t="shared" si="8"/>
        <v>18268</v>
      </c>
      <c r="V7" s="446">
        <f t="shared" si="8"/>
        <v>137472</v>
      </c>
      <c r="W7" s="446">
        <f t="shared" si="8"/>
        <v>74760</v>
      </c>
      <c r="X7" s="446">
        <f t="shared" si="8"/>
        <v>6076</v>
      </c>
      <c r="Y7" s="446">
        <f t="shared" si="8"/>
        <v>12431963</v>
      </c>
      <c r="Z7" s="446">
        <f t="shared" si="9"/>
        <v>487</v>
      </c>
      <c r="AA7" s="446">
        <f t="shared" si="10"/>
        <v>855</v>
      </c>
      <c r="AB7" s="446">
        <f t="shared" si="11"/>
        <v>14055960</v>
      </c>
      <c r="AC7" s="446">
        <f t="shared" si="12"/>
        <v>769</v>
      </c>
      <c r="AD7" s="446">
        <f t="shared" si="13"/>
        <v>1530</v>
      </c>
      <c r="AE7" s="446">
        <f t="shared" si="14"/>
        <v>181361290</v>
      </c>
      <c r="AF7" s="446">
        <f t="shared" si="15"/>
        <v>1319</v>
      </c>
      <c r="AG7" s="446">
        <f t="shared" si="16"/>
        <v>2808</v>
      </c>
      <c r="AH7" s="446">
        <f t="shared" si="17"/>
        <v>217735289</v>
      </c>
      <c r="AI7" s="446">
        <f t="shared" si="18"/>
        <v>2912</v>
      </c>
      <c r="AJ7" s="446">
        <f t="shared" si="19"/>
        <v>6794</v>
      </c>
      <c r="AK7" s="446">
        <f t="shared" si="20"/>
        <v>28403391</v>
      </c>
      <c r="AL7" s="446">
        <f t="shared" si="21"/>
        <v>4675</v>
      </c>
      <c r="AM7" s="446">
        <f t="shared" si="22"/>
        <v>9895</v>
      </c>
      <c r="AN7" s="446"/>
      <c r="AO7" s="446"/>
      <c r="AP7" s="446"/>
      <c r="AQ7" s="446"/>
      <c r="AR7" s="446"/>
      <c r="AS7" s="446"/>
      <c r="AT7" s="446">
        <f t="shared" si="23"/>
        <v>12705</v>
      </c>
      <c r="AU7" s="446">
        <f t="shared" si="23"/>
        <v>1967</v>
      </c>
      <c r="AV7" s="446">
        <f t="shared" si="23"/>
        <v>2531</v>
      </c>
      <c r="AW7" s="446">
        <f t="shared" si="23"/>
        <v>3533</v>
      </c>
      <c r="AX7" s="446">
        <f t="shared" si="23"/>
        <v>3022</v>
      </c>
      <c r="AY7" s="446">
        <f t="shared" si="23"/>
        <v>5185</v>
      </c>
      <c r="AZ7" s="446">
        <f t="shared" si="23"/>
        <v>3165</v>
      </c>
      <c r="BA7" s="446"/>
      <c r="BB7" s="446"/>
      <c r="BC7" s="446"/>
      <c r="BD7" s="446"/>
      <c r="BE7" s="446"/>
      <c r="BF7" s="446"/>
      <c r="BG7" s="446"/>
      <c r="BH7" s="446"/>
      <c r="BI7" s="446">
        <f t="shared" si="24"/>
        <v>172181</v>
      </c>
      <c r="BJ7" s="446">
        <f t="shared" si="24"/>
        <v>15986</v>
      </c>
      <c r="BK7" s="446">
        <f t="shared" si="24"/>
        <v>73945</v>
      </c>
      <c r="BL7" s="446">
        <f t="shared" si="24"/>
        <v>262112</v>
      </c>
      <c r="BM7" s="446">
        <f t="shared" si="24"/>
        <v>51177</v>
      </c>
      <c r="BN7" s="446">
        <f t="shared" si="24"/>
        <v>41708</v>
      </c>
      <c r="BO7" s="446">
        <f t="shared" si="24"/>
        <v>36568</v>
      </c>
      <c r="BP7" s="446">
        <f t="shared" si="24"/>
        <v>30468</v>
      </c>
      <c r="BQ7" s="446">
        <f t="shared" si="24"/>
        <v>192572</v>
      </c>
      <c r="BR7" s="446">
        <f t="shared" si="24"/>
        <v>160052</v>
      </c>
      <c r="BS7" s="446">
        <f t="shared" si="24"/>
        <v>120562</v>
      </c>
      <c r="BT7" s="446">
        <f t="shared" si="24"/>
        <v>83556</v>
      </c>
      <c r="BU7" s="446">
        <f t="shared" si="24"/>
        <v>10654</v>
      </c>
      <c r="BV7" s="446">
        <f t="shared" si="24"/>
        <v>6695</v>
      </c>
      <c r="BW7" s="446"/>
      <c r="BX7" s="446"/>
      <c r="BY7" s="446"/>
      <c r="BZ7" s="446"/>
      <c r="CA7" s="446"/>
      <c r="CB7" s="446"/>
      <c r="CC7" s="446"/>
      <c r="CD7" s="446"/>
      <c r="CE7" s="446"/>
      <c r="CF7" s="446"/>
      <c r="CG7" s="446"/>
      <c r="CH7" s="446"/>
      <c r="CI7" s="446"/>
      <c r="CJ7" s="446"/>
      <c r="CK7" s="446"/>
      <c r="CL7" s="446"/>
      <c r="CM7" s="446"/>
      <c r="CN7" s="446"/>
      <c r="CO7" s="446"/>
      <c r="CP7" s="446"/>
      <c r="CQ7" s="446"/>
      <c r="CR7" s="446"/>
      <c r="CS7" s="446"/>
      <c r="CT7" s="446"/>
      <c r="CU7" s="446"/>
      <c r="CV7" s="446"/>
      <c r="CW7" s="446"/>
      <c r="CX7" s="446"/>
      <c r="CY7" s="446"/>
      <c r="CZ7" s="446"/>
      <c r="DA7" s="446"/>
      <c r="DB7" s="446"/>
      <c r="DC7" s="446"/>
      <c r="DD7" s="446"/>
      <c r="DE7" s="446"/>
      <c r="DF7" s="446"/>
      <c r="DG7" s="446"/>
      <c r="DH7" s="446"/>
      <c r="DI7" s="446"/>
      <c r="DJ7" s="446"/>
      <c r="DK7" s="446">
        <f t="shared" si="25"/>
        <v>0</v>
      </c>
      <c r="DL7" s="446">
        <f t="shared" si="25"/>
        <v>0</v>
      </c>
      <c r="DM7" s="446" t="str">
        <f t="shared" si="26"/>
        <v>-</v>
      </c>
      <c r="DN7" s="446" t="str">
        <f t="shared" si="27"/>
        <v>-</v>
      </c>
      <c r="DO7" s="446">
        <f t="shared" si="28"/>
        <v>9322</v>
      </c>
      <c r="DP7" s="446">
        <f t="shared" si="28"/>
        <v>424921</v>
      </c>
      <c r="DQ7" s="446">
        <f t="shared" si="29"/>
        <v>46</v>
      </c>
      <c r="DR7" s="446">
        <f t="shared" si="30"/>
        <v>77</v>
      </c>
      <c r="DS7" s="446"/>
      <c r="DT7" s="446"/>
      <c r="DU7" s="446"/>
      <c r="DV7" s="446"/>
      <c r="DW7" s="446"/>
      <c r="DX7" s="446"/>
      <c r="DY7" s="446"/>
      <c r="DZ7" s="446"/>
      <c r="EA7" s="446"/>
      <c r="EB7" s="446"/>
      <c r="EC7" s="446"/>
      <c r="ED7" s="446"/>
      <c r="EE7" s="446"/>
      <c r="EF7" s="446"/>
      <c r="EG7" s="446" t="s">
        <v>152</v>
      </c>
      <c r="EH7" s="446" t="s">
        <v>152</v>
      </c>
      <c r="EI7" s="446">
        <f t="shared" si="31"/>
        <v>547</v>
      </c>
      <c r="EJ7" s="446">
        <f t="shared" si="31"/>
        <v>6097</v>
      </c>
      <c r="EK7" s="446">
        <f t="shared" si="31"/>
        <v>3917</v>
      </c>
      <c r="EL7" s="446">
        <f t="shared" si="31"/>
        <v>207</v>
      </c>
      <c r="EM7" s="446">
        <f t="shared" si="31"/>
        <v>6073</v>
      </c>
      <c r="EN7" s="446">
        <f t="shared" si="31"/>
        <v>37685505</v>
      </c>
      <c r="EO7" s="446">
        <f t="shared" si="32"/>
        <v>6181</v>
      </c>
      <c r="EP7" s="446">
        <f t="shared" si="33"/>
        <v>13700</v>
      </c>
      <c r="EQ7" s="446">
        <f t="shared" si="34"/>
        <v>24502998</v>
      </c>
      <c r="ER7" s="446">
        <f t="shared" si="35"/>
        <v>6256</v>
      </c>
      <c r="ES7" s="446">
        <f t="shared" si="36"/>
        <v>12972</v>
      </c>
      <c r="ET7" s="446">
        <f t="shared" si="37"/>
        <v>1209369</v>
      </c>
      <c r="EU7" s="446">
        <f t="shared" si="38"/>
        <v>5842</v>
      </c>
      <c r="EV7" s="446">
        <f t="shared" si="39"/>
        <v>12135</v>
      </c>
      <c r="EW7" s="446">
        <f t="shared" si="40"/>
        <v>63968472</v>
      </c>
      <c r="EX7" s="446">
        <f t="shared" si="41"/>
        <v>10533</v>
      </c>
      <c r="EY7" s="446">
        <f t="shared" si="42"/>
        <v>22259</v>
      </c>
      <c r="EZ7" s="447"/>
      <c r="FA7" s="446">
        <f t="shared" si="43"/>
        <v>9</v>
      </c>
      <c r="FB7" s="417">
        <f t="shared" ref="FB7:FB70" si="59">LEFT($B7,4)+IF(FA7&lt;4,1,0)</f>
        <v>2017</v>
      </c>
      <c r="FC7" s="448">
        <f t="shared" ref="FC7:FC70" si="60">DATE(LEFT($B7,4)+IF(FA7&lt;4,1,0),FA7,1)</f>
        <v>42979</v>
      </c>
      <c r="FD7" s="449">
        <f t="shared" si="44"/>
        <v>30</v>
      </c>
      <c r="FE7" s="450"/>
      <c r="FF7" s="451"/>
      <c r="FG7" s="450"/>
      <c r="FH7" s="452">
        <f t="shared" si="45"/>
        <v>2.0043473152391025</v>
      </c>
      <c r="FI7" s="452">
        <f t="shared" si="46"/>
        <v>1.633493909842165</v>
      </c>
      <c r="FJ7" s="452">
        <f t="shared" si="47"/>
        <v>2.0017516969564264</v>
      </c>
      <c r="FK7" s="452">
        <f t="shared" si="48"/>
        <v>1.6678344646376178</v>
      </c>
      <c r="FL7" s="452">
        <f t="shared" si="49"/>
        <v>1.4008088919925512</v>
      </c>
      <c r="FM7" s="452">
        <f t="shared" si="50"/>
        <v>1.1642516294227188</v>
      </c>
      <c r="FN7" s="452">
        <f t="shared" si="51"/>
        <v>1.6126538255751739</v>
      </c>
      <c r="FO7" s="452">
        <f t="shared" si="52"/>
        <v>1.1176565008025683</v>
      </c>
      <c r="FP7" s="452">
        <f t="shared" si="53"/>
        <v>1.7534562211981566</v>
      </c>
      <c r="FQ7" s="452">
        <f t="shared" si="54"/>
        <v>1.1018762343647137</v>
      </c>
      <c r="FR7" s="453"/>
      <c r="FS7" s="446">
        <f t="shared" si="55"/>
        <v>454256</v>
      </c>
      <c r="FT7" s="446">
        <f t="shared" si="55"/>
        <v>0</v>
      </c>
      <c r="FU7" s="446">
        <f t="shared" si="55"/>
        <v>20907536</v>
      </c>
      <c r="FV7" s="446">
        <f t="shared" si="55"/>
        <v>38203088</v>
      </c>
      <c r="FW7" s="446">
        <f t="shared" si="55"/>
        <v>21827119</v>
      </c>
      <c r="FX7" s="446">
        <f t="shared" si="55"/>
        <v>27943110</v>
      </c>
      <c r="FY7" s="446">
        <f t="shared" si="55"/>
        <v>386063148</v>
      </c>
      <c r="FZ7" s="446">
        <f t="shared" si="55"/>
        <v>507933963</v>
      </c>
      <c r="GA7" s="446">
        <f t="shared" si="55"/>
        <v>60123119</v>
      </c>
      <c r="GB7" s="446"/>
      <c r="GC7" s="446"/>
      <c r="GD7" s="446"/>
      <c r="GE7" s="446"/>
      <c r="GF7" s="446"/>
      <c r="GG7" s="446"/>
      <c r="GH7" s="446"/>
      <c r="GI7" s="446"/>
      <c r="GJ7" s="446"/>
      <c r="GK7" s="446"/>
      <c r="GL7" s="446"/>
      <c r="GM7" s="446"/>
      <c r="GN7" s="446"/>
      <c r="GO7" s="446">
        <f t="shared" si="56"/>
        <v>0</v>
      </c>
      <c r="GP7" s="446">
        <f t="shared" si="56"/>
        <v>716712</v>
      </c>
      <c r="GQ7" s="446">
        <f t="shared" si="56"/>
        <v>0</v>
      </c>
      <c r="GR7" s="446">
        <f t="shared" si="56"/>
        <v>83529232</v>
      </c>
      <c r="GS7" s="446">
        <f t="shared" si="56"/>
        <v>50810826</v>
      </c>
      <c r="GT7" s="446">
        <f t="shared" si="56"/>
        <v>2511909</v>
      </c>
      <c r="GU7" s="446">
        <f t="shared" si="56"/>
        <v>135177610</v>
      </c>
      <c r="GV7" s="454"/>
      <c r="GW7" s="455" t="s">
        <v>641</v>
      </c>
      <c r="GX7" s="456" t="s">
        <v>642</v>
      </c>
      <c r="GY7" s="456"/>
      <c r="GZ7" s="456"/>
      <c r="HA7" s="457"/>
    </row>
    <row r="8" spans="1:209" ht="10.5" customHeight="1" x14ac:dyDescent="0.2">
      <c r="A8" s="417" t="str">
        <f t="shared" si="1"/>
        <v>2017-18OCTOBERENG</v>
      </c>
      <c r="B8" s="458" t="str">
        <f t="shared" si="57"/>
        <v>2017-18</v>
      </c>
      <c r="C8" s="402" t="s">
        <v>643</v>
      </c>
      <c r="D8" s="458"/>
      <c r="F8" s="458" t="str">
        <f t="shared" si="58"/>
        <v>ENG</v>
      </c>
      <c r="H8" s="446">
        <f t="shared" si="2"/>
        <v>416653</v>
      </c>
      <c r="I8" s="446">
        <f t="shared" si="2"/>
        <v>316099</v>
      </c>
      <c r="J8" s="446">
        <f t="shared" si="2"/>
        <v>4282835</v>
      </c>
      <c r="K8" s="446">
        <f t="shared" si="3"/>
        <v>14</v>
      </c>
      <c r="L8" s="446">
        <f t="shared" si="4"/>
        <v>2</v>
      </c>
      <c r="M8" s="446">
        <f t="shared" si="5"/>
        <v>0</v>
      </c>
      <c r="N8" s="446">
        <f t="shared" si="6"/>
        <v>59</v>
      </c>
      <c r="O8" s="446">
        <f t="shared" si="7"/>
        <v>124</v>
      </c>
      <c r="P8" s="446">
        <f t="shared" si="8"/>
        <v>0</v>
      </c>
      <c r="Q8" s="446">
        <f t="shared" si="8"/>
        <v>0</v>
      </c>
      <c r="R8" s="446">
        <f t="shared" si="8"/>
        <v>0</v>
      </c>
      <c r="S8" s="446">
        <f t="shared" si="8"/>
        <v>307209</v>
      </c>
      <c r="T8" s="446">
        <f t="shared" si="8"/>
        <v>27768</v>
      </c>
      <c r="U8" s="446">
        <f t="shared" si="8"/>
        <v>19786</v>
      </c>
      <c r="V8" s="446">
        <f t="shared" si="8"/>
        <v>154158</v>
      </c>
      <c r="W8" s="446">
        <f t="shared" si="8"/>
        <v>83585</v>
      </c>
      <c r="X8" s="446">
        <f t="shared" si="8"/>
        <v>7428</v>
      </c>
      <c r="Y8" s="446">
        <f t="shared" si="8"/>
        <v>13183720</v>
      </c>
      <c r="Z8" s="446">
        <f t="shared" si="9"/>
        <v>475</v>
      </c>
      <c r="AA8" s="446">
        <f t="shared" si="10"/>
        <v>823</v>
      </c>
      <c r="AB8" s="446">
        <f t="shared" si="11"/>
        <v>15146045</v>
      </c>
      <c r="AC8" s="446">
        <f t="shared" si="12"/>
        <v>765</v>
      </c>
      <c r="AD8" s="446">
        <f t="shared" si="13"/>
        <v>1506</v>
      </c>
      <c r="AE8" s="446">
        <f t="shared" si="14"/>
        <v>202816486</v>
      </c>
      <c r="AF8" s="446">
        <f t="shared" si="15"/>
        <v>1316</v>
      </c>
      <c r="AG8" s="446">
        <f t="shared" si="16"/>
        <v>2802</v>
      </c>
      <c r="AH8" s="446">
        <f t="shared" si="17"/>
        <v>224828822</v>
      </c>
      <c r="AI8" s="446">
        <f t="shared" si="18"/>
        <v>2690</v>
      </c>
      <c r="AJ8" s="446">
        <f t="shared" si="19"/>
        <v>6277</v>
      </c>
      <c r="AK8" s="446">
        <f t="shared" si="20"/>
        <v>30537984</v>
      </c>
      <c r="AL8" s="446">
        <f t="shared" si="21"/>
        <v>4111</v>
      </c>
      <c r="AM8" s="446">
        <f t="shared" si="22"/>
        <v>9071</v>
      </c>
      <c r="AN8" s="446"/>
      <c r="AO8" s="446"/>
      <c r="AP8" s="446"/>
      <c r="AQ8" s="446"/>
      <c r="AR8" s="446"/>
      <c r="AS8" s="446"/>
      <c r="AT8" s="446">
        <f t="shared" si="23"/>
        <v>14276</v>
      </c>
      <c r="AU8" s="446">
        <f t="shared" si="23"/>
        <v>2974</v>
      </c>
      <c r="AV8" s="446">
        <f t="shared" si="23"/>
        <v>2638</v>
      </c>
      <c r="AW8" s="446">
        <f t="shared" si="23"/>
        <v>8959</v>
      </c>
      <c r="AX8" s="446">
        <f t="shared" si="23"/>
        <v>3763</v>
      </c>
      <c r="AY8" s="446">
        <f t="shared" si="23"/>
        <v>4901</v>
      </c>
      <c r="AZ8" s="446">
        <f t="shared" si="23"/>
        <v>4028</v>
      </c>
      <c r="BA8" s="446"/>
      <c r="BB8" s="446"/>
      <c r="BC8" s="446"/>
      <c r="BD8" s="446"/>
      <c r="BE8" s="446"/>
      <c r="BF8" s="446"/>
      <c r="BG8" s="446"/>
      <c r="BH8" s="446"/>
      <c r="BI8" s="446">
        <f t="shared" si="24"/>
        <v>191251</v>
      </c>
      <c r="BJ8" s="446">
        <f t="shared" si="24"/>
        <v>17233</v>
      </c>
      <c r="BK8" s="446">
        <f t="shared" si="24"/>
        <v>84449</v>
      </c>
      <c r="BL8" s="446">
        <f t="shared" si="24"/>
        <v>292933</v>
      </c>
      <c r="BM8" s="446">
        <f t="shared" si="24"/>
        <v>54969</v>
      </c>
      <c r="BN8" s="446">
        <f t="shared" si="24"/>
        <v>44555</v>
      </c>
      <c r="BO8" s="446">
        <f t="shared" si="24"/>
        <v>39205</v>
      </c>
      <c r="BP8" s="446">
        <f t="shared" si="24"/>
        <v>32430</v>
      </c>
      <c r="BQ8" s="446">
        <f t="shared" si="24"/>
        <v>213996</v>
      </c>
      <c r="BR8" s="446">
        <f t="shared" si="24"/>
        <v>178481</v>
      </c>
      <c r="BS8" s="446">
        <f t="shared" si="24"/>
        <v>133791</v>
      </c>
      <c r="BT8" s="446">
        <f t="shared" si="24"/>
        <v>92767</v>
      </c>
      <c r="BU8" s="446">
        <f t="shared" si="24"/>
        <v>13052</v>
      </c>
      <c r="BV8" s="446">
        <f t="shared" si="24"/>
        <v>8120</v>
      </c>
      <c r="BW8" s="446"/>
      <c r="BX8" s="446"/>
      <c r="BY8" s="446"/>
      <c r="BZ8" s="446"/>
      <c r="CA8" s="446"/>
      <c r="CB8" s="446"/>
      <c r="CC8" s="446"/>
      <c r="CD8" s="446"/>
      <c r="CE8" s="446"/>
      <c r="CF8" s="446"/>
      <c r="CG8" s="446"/>
      <c r="CH8" s="446"/>
      <c r="CI8" s="446"/>
      <c r="CJ8" s="446"/>
      <c r="CK8" s="446"/>
      <c r="CL8" s="446"/>
      <c r="CM8" s="446"/>
      <c r="CN8" s="446"/>
      <c r="CO8" s="446"/>
      <c r="CP8" s="446"/>
      <c r="CQ8" s="446"/>
      <c r="CR8" s="446"/>
      <c r="CS8" s="446"/>
      <c r="CT8" s="446"/>
      <c r="CU8" s="446"/>
      <c r="CV8" s="446"/>
      <c r="CW8" s="446"/>
      <c r="CX8" s="446"/>
      <c r="CY8" s="446"/>
      <c r="CZ8" s="446"/>
      <c r="DA8" s="446"/>
      <c r="DB8" s="446"/>
      <c r="DC8" s="446"/>
      <c r="DD8" s="446"/>
      <c r="DE8" s="446"/>
      <c r="DF8" s="446"/>
      <c r="DG8" s="446"/>
      <c r="DH8" s="446"/>
      <c r="DI8" s="446"/>
      <c r="DJ8" s="446"/>
      <c r="DK8" s="446">
        <f t="shared" si="25"/>
        <v>22</v>
      </c>
      <c r="DL8" s="446">
        <f t="shared" si="25"/>
        <v>3801</v>
      </c>
      <c r="DM8" s="446">
        <f t="shared" si="26"/>
        <v>173</v>
      </c>
      <c r="DN8" s="446">
        <f t="shared" si="27"/>
        <v>294</v>
      </c>
      <c r="DO8" s="446">
        <f t="shared" si="28"/>
        <v>11700</v>
      </c>
      <c r="DP8" s="446">
        <f t="shared" si="28"/>
        <v>465633</v>
      </c>
      <c r="DQ8" s="446">
        <f t="shared" si="29"/>
        <v>40</v>
      </c>
      <c r="DR8" s="446">
        <f t="shared" si="30"/>
        <v>65</v>
      </c>
      <c r="DS8" s="446"/>
      <c r="DT8" s="446"/>
      <c r="DU8" s="446"/>
      <c r="DV8" s="446"/>
      <c r="DW8" s="446"/>
      <c r="DX8" s="446"/>
      <c r="DY8" s="446"/>
      <c r="DZ8" s="446"/>
      <c r="EA8" s="446"/>
      <c r="EB8" s="446"/>
      <c r="EC8" s="446"/>
      <c r="ED8" s="446"/>
      <c r="EE8" s="446"/>
      <c r="EF8" s="446"/>
      <c r="EG8" s="446" t="s">
        <v>152</v>
      </c>
      <c r="EH8" s="446" t="s">
        <v>152</v>
      </c>
      <c r="EI8" s="446">
        <f t="shared" si="31"/>
        <v>641</v>
      </c>
      <c r="EJ8" s="446">
        <f t="shared" si="31"/>
        <v>6540</v>
      </c>
      <c r="EK8" s="446">
        <f t="shared" si="31"/>
        <v>4554</v>
      </c>
      <c r="EL8" s="446">
        <f t="shared" si="31"/>
        <v>236</v>
      </c>
      <c r="EM8" s="446">
        <f t="shared" si="31"/>
        <v>6529</v>
      </c>
      <c r="EN8" s="446">
        <f t="shared" si="31"/>
        <v>38407522</v>
      </c>
      <c r="EO8" s="446">
        <f t="shared" si="32"/>
        <v>5873</v>
      </c>
      <c r="EP8" s="446">
        <f t="shared" si="33"/>
        <v>13013</v>
      </c>
      <c r="EQ8" s="446">
        <f t="shared" si="34"/>
        <v>26142475</v>
      </c>
      <c r="ER8" s="446">
        <f t="shared" si="35"/>
        <v>5741</v>
      </c>
      <c r="ES8" s="446">
        <f t="shared" si="36"/>
        <v>12211</v>
      </c>
      <c r="ET8" s="446">
        <f t="shared" si="37"/>
        <v>1633525</v>
      </c>
      <c r="EU8" s="446">
        <f t="shared" si="38"/>
        <v>6922</v>
      </c>
      <c r="EV8" s="446">
        <f t="shared" si="39"/>
        <v>13526</v>
      </c>
      <c r="EW8" s="446">
        <f t="shared" si="40"/>
        <v>65584935</v>
      </c>
      <c r="EX8" s="446">
        <f t="shared" si="41"/>
        <v>10045</v>
      </c>
      <c r="EY8" s="446">
        <f t="shared" si="42"/>
        <v>20240</v>
      </c>
      <c r="EZ8" s="447"/>
      <c r="FA8" s="446">
        <f t="shared" si="43"/>
        <v>10</v>
      </c>
      <c r="FB8" s="417">
        <f t="shared" si="59"/>
        <v>2017</v>
      </c>
      <c r="FC8" s="448">
        <f t="shared" si="60"/>
        <v>43009</v>
      </c>
      <c r="FD8" s="449">
        <f t="shared" si="44"/>
        <v>31</v>
      </c>
      <c r="FE8" s="450"/>
      <c r="FF8" s="451"/>
      <c r="FG8" s="450"/>
      <c r="FH8" s="452">
        <f t="shared" si="45"/>
        <v>1.9795808124459811</v>
      </c>
      <c r="FI8" s="452">
        <f t="shared" si="46"/>
        <v>1.6045447997695188</v>
      </c>
      <c r="FJ8" s="452">
        <f t="shared" si="47"/>
        <v>1.9814515313858283</v>
      </c>
      <c r="FK8" s="452">
        <f t="shared" si="48"/>
        <v>1.6390377034266652</v>
      </c>
      <c r="FL8" s="452">
        <f t="shared" si="49"/>
        <v>1.3881601992760675</v>
      </c>
      <c r="FM8" s="452">
        <f t="shared" si="50"/>
        <v>1.1577796805874492</v>
      </c>
      <c r="FN8" s="452">
        <f t="shared" si="51"/>
        <v>1.6006580128013399</v>
      </c>
      <c r="FO8" s="452">
        <f t="shared" si="52"/>
        <v>1.1098522462164264</v>
      </c>
      <c r="FP8" s="452">
        <f t="shared" si="53"/>
        <v>1.7571351642434034</v>
      </c>
      <c r="FQ8" s="452">
        <f t="shared" si="54"/>
        <v>1.0931610123855682</v>
      </c>
      <c r="FR8" s="453"/>
      <c r="FS8" s="446">
        <f t="shared" si="55"/>
        <v>517701</v>
      </c>
      <c r="FT8" s="446">
        <f t="shared" si="55"/>
        <v>0</v>
      </c>
      <c r="FU8" s="446">
        <f t="shared" si="55"/>
        <v>18737149</v>
      </c>
      <c r="FV8" s="446">
        <f t="shared" si="55"/>
        <v>39300089</v>
      </c>
      <c r="FW8" s="446">
        <f t="shared" si="55"/>
        <v>22864217</v>
      </c>
      <c r="FX8" s="446">
        <f t="shared" si="55"/>
        <v>29791738</v>
      </c>
      <c r="FY8" s="446">
        <f t="shared" si="55"/>
        <v>431884266</v>
      </c>
      <c r="FZ8" s="446">
        <f t="shared" si="55"/>
        <v>524678540</v>
      </c>
      <c r="GA8" s="446">
        <f t="shared" si="55"/>
        <v>67382436</v>
      </c>
      <c r="GB8" s="446"/>
      <c r="GC8" s="446"/>
      <c r="GD8" s="446"/>
      <c r="GE8" s="446"/>
      <c r="GF8" s="446"/>
      <c r="GG8" s="446"/>
      <c r="GH8" s="446"/>
      <c r="GI8" s="446"/>
      <c r="GJ8" s="446"/>
      <c r="GK8" s="446"/>
      <c r="GL8" s="446"/>
      <c r="GM8" s="446"/>
      <c r="GN8" s="446"/>
      <c r="GO8" s="446">
        <f t="shared" si="56"/>
        <v>6468</v>
      </c>
      <c r="GP8" s="446">
        <f t="shared" si="56"/>
        <v>764588</v>
      </c>
      <c r="GQ8" s="446">
        <f t="shared" si="56"/>
        <v>0</v>
      </c>
      <c r="GR8" s="446">
        <f t="shared" si="56"/>
        <v>85104054</v>
      </c>
      <c r="GS8" s="446">
        <f t="shared" si="56"/>
        <v>55608429</v>
      </c>
      <c r="GT8" s="446">
        <f t="shared" si="56"/>
        <v>3192235</v>
      </c>
      <c r="GU8" s="446">
        <f t="shared" si="56"/>
        <v>132146872</v>
      </c>
      <c r="GV8" s="454"/>
      <c r="GW8" s="455" t="s">
        <v>644</v>
      </c>
      <c r="GX8" s="456" t="s">
        <v>645</v>
      </c>
      <c r="GY8" s="456" t="s">
        <v>646</v>
      </c>
      <c r="GZ8" s="456" t="s">
        <v>646</v>
      </c>
      <c r="HA8" s="457" t="str">
        <f t="shared" ref="HA8:HA14" si="61">GX8</f>
        <v>North East and Yorkshire</v>
      </c>
    </row>
    <row r="9" spans="1:209" ht="10.5" customHeight="1" x14ac:dyDescent="0.2">
      <c r="A9" s="417" t="str">
        <f t="shared" si="1"/>
        <v>2017-18NOVEMBERENG</v>
      </c>
      <c r="B9" s="458" t="str">
        <f t="shared" si="57"/>
        <v>2017-18</v>
      </c>
      <c r="C9" s="402" t="s">
        <v>647</v>
      </c>
      <c r="D9" s="458"/>
      <c r="F9" s="458" t="str">
        <f t="shared" si="58"/>
        <v>ENG</v>
      </c>
      <c r="H9" s="446">
        <f t="shared" si="2"/>
        <v>797425</v>
      </c>
      <c r="I9" s="446">
        <f t="shared" si="2"/>
        <v>597353</v>
      </c>
      <c r="J9" s="446">
        <f t="shared" si="2"/>
        <v>7919804</v>
      </c>
      <c r="K9" s="446">
        <f t="shared" si="3"/>
        <v>13</v>
      </c>
      <c r="L9" s="446">
        <f t="shared" si="4"/>
        <v>1</v>
      </c>
      <c r="M9" s="446">
        <f t="shared" si="5"/>
        <v>0</v>
      </c>
      <c r="N9" s="446">
        <f t="shared" si="6"/>
        <v>68</v>
      </c>
      <c r="O9" s="446">
        <f t="shared" si="7"/>
        <v>132</v>
      </c>
      <c r="P9" s="446">
        <f t="shared" si="8"/>
        <v>0</v>
      </c>
      <c r="Q9" s="446">
        <f t="shared" si="8"/>
        <v>0</v>
      </c>
      <c r="R9" s="446">
        <f t="shared" si="8"/>
        <v>0</v>
      </c>
      <c r="S9" s="446">
        <f t="shared" si="8"/>
        <v>571269</v>
      </c>
      <c r="T9" s="446">
        <f t="shared" si="8"/>
        <v>50380</v>
      </c>
      <c r="U9" s="446">
        <f t="shared" si="8"/>
        <v>35581</v>
      </c>
      <c r="V9" s="446">
        <f t="shared" si="8"/>
        <v>288995</v>
      </c>
      <c r="W9" s="446">
        <f t="shared" si="8"/>
        <v>144395</v>
      </c>
      <c r="X9" s="446">
        <f t="shared" si="8"/>
        <v>17285</v>
      </c>
      <c r="Y9" s="446">
        <f t="shared" si="8"/>
        <v>24045596</v>
      </c>
      <c r="Z9" s="446">
        <f t="shared" si="9"/>
        <v>477</v>
      </c>
      <c r="AA9" s="446">
        <f t="shared" si="10"/>
        <v>828</v>
      </c>
      <c r="AB9" s="446">
        <f t="shared" si="11"/>
        <v>28136184</v>
      </c>
      <c r="AC9" s="446">
        <f t="shared" si="12"/>
        <v>791</v>
      </c>
      <c r="AD9" s="446">
        <f t="shared" si="13"/>
        <v>1509</v>
      </c>
      <c r="AE9" s="446">
        <f t="shared" si="14"/>
        <v>394440719</v>
      </c>
      <c r="AF9" s="446">
        <f t="shared" si="15"/>
        <v>1365</v>
      </c>
      <c r="AG9" s="446">
        <f t="shared" si="16"/>
        <v>2864</v>
      </c>
      <c r="AH9" s="446">
        <f t="shared" si="17"/>
        <v>469439534</v>
      </c>
      <c r="AI9" s="446">
        <f t="shared" si="18"/>
        <v>3251</v>
      </c>
      <c r="AJ9" s="446">
        <f t="shared" si="19"/>
        <v>7618</v>
      </c>
      <c r="AK9" s="446">
        <f t="shared" si="20"/>
        <v>83463337</v>
      </c>
      <c r="AL9" s="446">
        <f t="shared" si="21"/>
        <v>4829</v>
      </c>
      <c r="AM9" s="446">
        <f t="shared" si="22"/>
        <v>10939</v>
      </c>
      <c r="AN9" s="446"/>
      <c r="AO9" s="446"/>
      <c r="AP9" s="446"/>
      <c r="AQ9" s="446"/>
      <c r="AR9" s="446"/>
      <c r="AS9" s="446"/>
      <c r="AT9" s="446">
        <f t="shared" si="23"/>
        <v>32530</v>
      </c>
      <c r="AU9" s="446">
        <f t="shared" si="23"/>
        <v>3555</v>
      </c>
      <c r="AV9" s="446">
        <f t="shared" si="23"/>
        <v>8256</v>
      </c>
      <c r="AW9" s="446">
        <f t="shared" si="23"/>
        <v>22165</v>
      </c>
      <c r="AX9" s="446">
        <f t="shared" si="23"/>
        <v>4398</v>
      </c>
      <c r="AY9" s="446">
        <f t="shared" si="23"/>
        <v>16321</v>
      </c>
      <c r="AZ9" s="446">
        <f t="shared" si="23"/>
        <v>9130</v>
      </c>
      <c r="BA9" s="446"/>
      <c r="BB9" s="446"/>
      <c r="BC9" s="446"/>
      <c r="BD9" s="446"/>
      <c r="BE9" s="446"/>
      <c r="BF9" s="446"/>
      <c r="BG9" s="446"/>
      <c r="BH9" s="446"/>
      <c r="BI9" s="446">
        <f t="shared" si="24"/>
        <v>342932</v>
      </c>
      <c r="BJ9" s="446">
        <f t="shared" si="24"/>
        <v>37018</v>
      </c>
      <c r="BK9" s="446">
        <f t="shared" si="24"/>
        <v>158789</v>
      </c>
      <c r="BL9" s="446">
        <f t="shared" si="24"/>
        <v>538739</v>
      </c>
      <c r="BM9" s="446">
        <f t="shared" si="24"/>
        <v>105382</v>
      </c>
      <c r="BN9" s="446">
        <f t="shared" si="24"/>
        <v>83670</v>
      </c>
      <c r="BO9" s="446">
        <f t="shared" si="24"/>
        <v>69492</v>
      </c>
      <c r="BP9" s="446">
        <f t="shared" si="24"/>
        <v>57711</v>
      </c>
      <c r="BQ9" s="446">
        <f t="shared" si="24"/>
        <v>411587</v>
      </c>
      <c r="BR9" s="446">
        <f t="shared" si="24"/>
        <v>333412</v>
      </c>
      <c r="BS9" s="446">
        <f t="shared" si="24"/>
        <v>234321</v>
      </c>
      <c r="BT9" s="446">
        <f t="shared" si="24"/>
        <v>160802</v>
      </c>
      <c r="BU9" s="446">
        <f t="shared" si="24"/>
        <v>30451</v>
      </c>
      <c r="BV9" s="446">
        <f t="shared" si="24"/>
        <v>18761</v>
      </c>
      <c r="BW9" s="446"/>
      <c r="BX9" s="446"/>
      <c r="BY9" s="446"/>
      <c r="BZ9" s="446"/>
      <c r="CA9" s="446"/>
      <c r="CB9" s="446"/>
      <c r="CC9" s="446"/>
      <c r="CD9" s="446"/>
      <c r="CE9" s="446"/>
      <c r="CF9" s="446"/>
      <c r="CG9" s="446"/>
      <c r="CH9" s="446"/>
      <c r="CI9" s="446"/>
      <c r="CJ9" s="446"/>
      <c r="CK9" s="446"/>
      <c r="CL9" s="446"/>
      <c r="CM9" s="446"/>
      <c r="CN9" s="446"/>
      <c r="CO9" s="446"/>
      <c r="CP9" s="446"/>
      <c r="CQ9" s="446"/>
      <c r="CR9" s="446"/>
      <c r="CS9" s="446"/>
      <c r="CT9" s="446"/>
      <c r="CU9" s="446"/>
      <c r="CV9" s="446"/>
      <c r="CW9" s="446"/>
      <c r="CX9" s="446"/>
      <c r="CY9" s="446"/>
      <c r="CZ9" s="446"/>
      <c r="DA9" s="446"/>
      <c r="DB9" s="446"/>
      <c r="DC9" s="446"/>
      <c r="DD9" s="446"/>
      <c r="DE9" s="446"/>
      <c r="DF9" s="446"/>
      <c r="DG9" s="446"/>
      <c r="DH9" s="446"/>
      <c r="DI9" s="446"/>
      <c r="DJ9" s="446"/>
      <c r="DK9" s="446">
        <f t="shared" si="25"/>
        <v>1126</v>
      </c>
      <c r="DL9" s="446">
        <f t="shared" si="25"/>
        <v>317616</v>
      </c>
      <c r="DM9" s="446">
        <f t="shared" si="26"/>
        <v>282</v>
      </c>
      <c r="DN9" s="446">
        <f t="shared" si="27"/>
        <v>480</v>
      </c>
      <c r="DO9" s="446">
        <f t="shared" si="28"/>
        <v>25680</v>
      </c>
      <c r="DP9" s="446">
        <f t="shared" si="28"/>
        <v>1257744</v>
      </c>
      <c r="DQ9" s="446">
        <f t="shared" si="29"/>
        <v>49</v>
      </c>
      <c r="DR9" s="446">
        <f t="shared" si="30"/>
        <v>83</v>
      </c>
      <c r="DS9" s="446"/>
      <c r="DT9" s="446"/>
      <c r="DU9" s="446"/>
      <c r="DV9" s="446"/>
      <c r="DW9" s="446"/>
      <c r="DX9" s="446"/>
      <c r="DY9" s="446"/>
      <c r="DZ9" s="446"/>
      <c r="EA9" s="446"/>
      <c r="EB9" s="446"/>
      <c r="EC9" s="446"/>
      <c r="ED9" s="446"/>
      <c r="EE9" s="446"/>
      <c r="EF9" s="446"/>
      <c r="EG9" s="446" t="s">
        <v>152</v>
      </c>
      <c r="EH9" s="446" t="s">
        <v>152</v>
      </c>
      <c r="EI9" s="446">
        <f t="shared" si="31"/>
        <v>4032</v>
      </c>
      <c r="EJ9" s="446">
        <f t="shared" si="31"/>
        <v>10772</v>
      </c>
      <c r="EK9" s="446">
        <f t="shared" si="31"/>
        <v>7935</v>
      </c>
      <c r="EL9" s="446">
        <f t="shared" si="31"/>
        <v>381</v>
      </c>
      <c r="EM9" s="446">
        <f t="shared" si="31"/>
        <v>10012</v>
      </c>
      <c r="EN9" s="446">
        <f t="shared" si="31"/>
        <v>65215893</v>
      </c>
      <c r="EO9" s="446">
        <f t="shared" si="32"/>
        <v>6054</v>
      </c>
      <c r="EP9" s="446">
        <f t="shared" si="33"/>
        <v>13283</v>
      </c>
      <c r="EQ9" s="446">
        <f t="shared" si="34"/>
        <v>56752943</v>
      </c>
      <c r="ER9" s="446">
        <f t="shared" si="35"/>
        <v>7152</v>
      </c>
      <c r="ES9" s="446">
        <f t="shared" si="36"/>
        <v>15222</v>
      </c>
      <c r="ET9" s="446">
        <f t="shared" si="37"/>
        <v>3718854</v>
      </c>
      <c r="EU9" s="446">
        <f t="shared" si="38"/>
        <v>9761</v>
      </c>
      <c r="EV9" s="446">
        <f t="shared" si="39"/>
        <v>18705</v>
      </c>
      <c r="EW9" s="446">
        <f t="shared" si="40"/>
        <v>107768648</v>
      </c>
      <c r="EX9" s="446">
        <f t="shared" si="41"/>
        <v>10764</v>
      </c>
      <c r="EY9" s="446">
        <f t="shared" si="42"/>
        <v>22075</v>
      </c>
      <c r="EZ9" s="447"/>
      <c r="FA9" s="446">
        <f t="shared" si="43"/>
        <v>11</v>
      </c>
      <c r="FB9" s="417">
        <f t="shared" si="59"/>
        <v>2017</v>
      </c>
      <c r="FC9" s="448">
        <f t="shared" si="60"/>
        <v>43040</v>
      </c>
      <c r="FD9" s="449">
        <f t="shared" si="44"/>
        <v>30</v>
      </c>
      <c r="FE9" s="450"/>
      <c r="FF9" s="451"/>
      <c r="FG9" s="450"/>
      <c r="FH9" s="452">
        <f t="shared" si="45"/>
        <v>2.0917427550615324</v>
      </c>
      <c r="FI9" s="452">
        <f t="shared" si="46"/>
        <v>1.6607780865422788</v>
      </c>
      <c r="FJ9" s="452">
        <f t="shared" si="47"/>
        <v>1.9530648379753239</v>
      </c>
      <c r="FK9" s="452">
        <f t="shared" si="48"/>
        <v>1.621961159045558</v>
      </c>
      <c r="FL9" s="452">
        <f t="shared" si="49"/>
        <v>1.4242011107458608</v>
      </c>
      <c r="FM9" s="452">
        <f t="shared" si="50"/>
        <v>1.1536947006003564</v>
      </c>
      <c r="FN9" s="452">
        <f t="shared" si="51"/>
        <v>1.622777797015132</v>
      </c>
      <c r="FO9" s="452">
        <f t="shared" si="52"/>
        <v>1.1136258180684926</v>
      </c>
      <c r="FP9" s="452">
        <f t="shared" si="53"/>
        <v>1.7617008967312699</v>
      </c>
      <c r="FQ9" s="452">
        <f t="shared" si="54"/>
        <v>1.0853919583453862</v>
      </c>
      <c r="FR9" s="453"/>
      <c r="FS9" s="446">
        <f t="shared" si="55"/>
        <v>632565</v>
      </c>
      <c r="FT9" s="446">
        <f t="shared" si="55"/>
        <v>0</v>
      </c>
      <c r="FU9" s="446">
        <f t="shared" si="55"/>
        <v>40506540</v>
      </c>
      <c r="FV9" s="446">
        <f t="shared" si="55"/>
        <v>79055752</v>
      </c>
      <c r="FW9" s="446">
        <f t="shared" si="55"/>
        <v>41734587</v>
      </c>
      <c r="FX9" s="446">
        <f t="shared" si="55"/>
        <v>53690200</v>
      </c>
      <c r="FY9" s="446">
        <f t="shared" si="55"/>
        <v>827753558</v>
      </c>
      <c r="FZ9" s="446">
        <f t="shared" si="55"/>
        <v>1100021684</v>
      </c>
      <c r="GA9" s="446">
        <f t="shared" si="55"/>
        <v>189087315</v>
      </c>
      <c r="GB9" s="446"/>
      <c r="GC9" s="446"/>
      <c r="GD9" s="446"/>
      <c r="GE9" s="446"/>
      <c r="GF9" s="446"/>
      <c r="GG9" s="446"/>
      <c r="GH9" s="446"/>
      <c r="GI9" s="446"/>
      <c r="GJ9" s="446"/>
      <c r="GK9" s="446"/>
      <c r="GL9" s="446"/>
      <c r="GM9" s="446"/>
      <c r="GN9" s="446"/>
      <c r="GO9" s="446">
        <f t="shared" si="56"/>
        <v>540856</v>
      </c>
      <c r="GP9" s="446">
        <f t="shared" si="56"/>
        <v>2124857</v>
      </c>
      <c r="GQ9" s="446">
        <f t="shared" si="56"/>
        <v>0</v>
      </c>
      <c r="GR9" s="446">
        <f t="shared" si="56"/>
        <v>143085852</v>
      </c>
      <c r="GS9" s="446">
        <f t="shared" si="56"/>
        <v>120789515</v>
      </c>
      <c r="GT9" s="446">
        <f t="shared" si="56"/>
        <v>7126658</v>
      </c>
      <c r="GU9" s="446">
        <f t="shared" si="56"/>
        <v>221010322</v>
      </c>
      <c r="GV9" s="454"/>
      <c r="GW9" s="455" t="s">
        <v>648</v>
      </c>
      <c r="GX9" s="456" t="s">
        <v>462</v>
      </c>
      <c r="GY9" s="456" t="s">
        <v>449</v>
      </c>
      <c r="GZ9" s="456" t="s">
        <v>649</v>
      </c>
      <c r="HA9" s="457" t="str">
        <f t="shared" si="61"/>
        <v>North West</v>
      </c>
    </row>
    <row r="10" spans="1:209" ht="10.5" customHeight="1" x14ac:dyDescent="0.2">
      <c r="A10" s="417" t="str">
        <f t="shared" si="1"/>
        <v>2017-18DECEMBERENG</v>
      </c>
      <c r="B10" s="458" t="str">
        <f t="shared" si="57"/>
        <v>2017-18</v>
      </c>
      <c r="C10" s="402" t="s">
        <v>650</v>
      </c>
      <c r="D10" s="458"/>
      <c r="F10" s="458" t="str">
        <f t="shared" si="58"/>
        <v>ENG</v>
      </c>
      <c r="H10" s="446">
        <f t="shared" si="2"/>
        <v>1075639</v>
      </c>
      <c r="I10" s="446">
        <f t="shared" si="2"/>
        <v>822396</v>
      </c>
      <c r="J10" s="446">
        <f t="shared" si="2"/>
        <v>18583950</v>
      </c>
      <c r="K10" s="446">
        <f t="shared" si="3"/>
        <v>23</v>
      </c>
      <c r="L10" s="446">
        <f t="shared" si="4"/>
        <v>6</v>
      </c>
      <c r="M10" s="446">
        <f t="shared" si="5"/>
        <v>0</v>
      </c>
      <c r="N10" s="446">
        <f t="shared" si="6"/>
        <v>97</v>
      </c>
      <c r="O10" s="446">
        <f t="shared" si="7"/>
        <v>165</v>
      </c>
      <c r="P10" s="446">
        <f t="shared" si="8"/>
        <v>0</v>
      </c>
      <c r="Q10" s="446">
        <f t="shared" si="8"/>
        <v>0</v>
      </c>
      <c r="R10" s="446">
        <f t="shared" si="8"/>
        <v>0</v>
      </c>
      <c r="S10" s="446">
        <f t="shared" si="8"/>
        <v>746767</v>
      </c>
      <c r="T10" s="446">
        <f t="shared" si="8"/>
        <v>63476</v>
      </c>
      <c r="U10" s="446">
        <f t="shared" si="8"/>
        <v>43136</v>
      </c>
      <c r="V10" s="446">
        <f t="shared" si="8"/>
        <v>394375</v>
      </c>
      <c r="W10" s="446">
        <f t="shared" si="8"/>
        <v>179315</v>
      </c>
      <c r="X10" s="446">
        <f t="shared" si="8"/>
        <v>19616</v>
      </c>
      <c r="Y10" s="446">
        <f t="shared" si="8"/>
        <v>33766080</v>
      </c>
      <c r="Z10" s="446">
        <f t="shared" si="9"/>
        <v>532</v>
      </c>
      <c r="AA10" s="446">
        <f t="shared" si="10"/>
        <v>924</v>
      </c>
      <c r="AB10" s="446">
        <f t="shared" si="11"/>
        <v>37335863</v>
      </c>
      <c r="AC10" s="446">
        <f t="shared" si="12"/>
        <v>866</v>
      </c>
      <c r="AD10" s="446">
        <f t="shared" si="13"/>
        <v>1644</v>
      </c>
      <c r="AE10" s="446">
        <f t="shared" si="14"/>
        <v>700432478</v>
      </c>
      <c r="AF10" s="446">
        <f t="shared" si="15"/>
        <v>1776</v>
      </c>
      <c r="AG10" s="446">
        <f t="shared" si="16"/>
        <v>3779</v>
      </c>
      <c r="AH10" s="446">
        <f t="shared" si="17"/>
        <v>850077955</v>
      </c>
      <c r="AI10" s="446">
        <f t="shared" si="18"/>
        <v>4741</v>
      </c>
      <c r="AJ10" s="446">
        <f t="shared" si="19"/>
        <v>11208</v>
      </c>
      <c r="AK10" s="446">
        <f t="shared" si="20"/>
        <v>125586980</v>
      </c>
      <c r="AL10" s="446">
        <f t="shared" si="21"/>
        <v>6402</v>
      </c>
      <c r="AM10" s="446">
        <f t="shared" si="22"/>
        <v>14929</v>
      </c>
      <c r="AN10" s="446"/>
      <c r="AO10" s="446"/>
      <c r="AP10" s="446"/>
      <c r="AQ10" s="446"/>
      <c r="AR10" s="446"/>
      <c r="AS10" s="446"/>
      <c r="AT10" s="446">
        <f t="shared" si="23"/>
        <v>50406</v>
      </c>
      <c r="AU10" s="446">
        <f t="shared" si="23"/>
        <v>4769</v>
      </c>
      <c r="AV10" s="446">
        <f t="shared" si="23"/>
        <v>16714</v>
      </c>
      <c r="AW10" s="446">
        <f t="shared" si="23"/>
        <v>25700</v>
      </c>
      <c r="AX10" s="446">
        <f t="shared" si="23"/>
        <v>4259</v>
      </c>
      <c r="AY10" s="446">
        <f t="shared" si="23"/>
        <v>24664</v>
      </c>
      <c r="AZ10" s="446">
        <f t="shared" si="23"/>
        <v>9760</v>
      </c>
      <c r="BA10" s="446"/>
      <c r="BB10" s="446"/>
      <c r="BC10" s="446"/>
      <c r="BD10" s="446"/>
      <c r="BE10" s="446"/>
      <c r="BF10" s="446"/>
      <c r="BG10" s="446"/>
      <c r="BH10" s="446"/>
      <c r="BI10" s="446">
        <f t="shared" si="24"/>
        <v>429337</v>
      </c>
      <c r="BJ10" s="446">
        <f t="shared" si="24"/>
        <v>42051</v>
      </c>
      <c r="BK10" s="446">
        <f t="shared" si="24"/>
        <v>224973</v>
      </c>
      <c r="BL10" s="446">
        <f t="shared" si="24"/>
        <v>696361</v>
      </c>
      <c r="BM10" s="446">
        <f t="shared" si="24"/>
        <v>134720</v>
      </c>
      <c r="BN10" s="446">
        <f t="shared" si="24"/>
        <v>105374</v>
      </c>
      <c r="BO10" s="446">
        <f t="shared" si="24"/>
        <v>85501</v>
      </c>
      <c r="BP10" s="446">
        <f t="shared" si="24"/>
        <v>72038</v>
      </c>
      <c r="BQ10" s="446">
        <f t="shared" si="24"/>
        <v>564277</v>
      </c>
      <c r="BR10" s="446">
        <f t="shared" si="24"/>
        <v>452251</v>
      </c>
      <c r="BS10" s="446">
        <f t="shared" si="24"/>
        <v>296333</v>
      </c>
      <c r="BT10" s="446">
        <f t="shared" si="24"/>
        <v>199062</v>
      </c>
      <c r="BU10" s="446">
        <f t="shared" si="24"/>
        <v>34550</v>
      </c>
      <c r="BV10" s="446">
        <f t="shared" si="24"/>
        <v>21348</v>
      </c>
      <c r="BW10" s="446"/>
      <c r="BX10" s="446"/>
      <c r="BY10" s="446"/>
      <c r="BZ10" s="446"/>
      <c r="CA10" s="446"/>
      <c r="CB10" s="446"/>
      <c r="CC10" s="446"/>
      <c r="CD10" s="446"/>
      <c r="CE10" s="446"/>
      <c r="CF10" s="446"/>
      <c r="CG10" s="446"/>
      <c r="CH10" s="446"/>
      <c r="CI10" s="446"/>
      <c r="CJ10" s="446"/>
      <c r="CK10" s="446"/>
      <c r="CL10" s="446"/>
      <c r="CM10" s="446"/>
      <c r="CN10" s="446"/>
      <c r="CO10" s="446"/>
      <c r="CP10" s="446"/>
      <c r="CQ10" s="446"/>
      <c r="CR10" s="446"/>
      <c r="CS10" s="446"/>
      <c r="CT10" s="446"/>
      <c r="CU10" s="446"/>
      <c r="CV10" s="446"/>
      <c r="CW10" s="446"/>
      <c r="CX10" s="446"/>
      <c r="CY10" s="446"/>
      <c r="CZ10" s="446"/>
      <c r="DA10" s="446"/>
      <c r="DB10" s="446"/>
      <c r="DC10" s="446"/>
      <c r="DD10" s="446"/>
      <c r="DE10" s="446"/>
      <c r="DF10" s="446"/>
      <c r="DG10" s="446"/>
      <c r="DH10" s="446"/>
      <c r="DI10" s="446"/>
      <c r="DJ10" s="446"/>
      <c r="DK10" s="446">
        <f t="shared" si="25"/>
        <v>2021</v>
      </c>
      <c r="DL10" s="446">
        <f t="shared" si="25"/>
        <v>579615</v>
      </c>
      <c r="DM10" s="446">
        <f t="shared" si="26"/>
        <v>287</v>
      </c>
      <c r="DN10" s="446">
        <f t="shared" si="27"/>
        <v>492</v>
      </c>
      <c r="DO10" s="446">
        <f t="shared" si="28"/>
        <v>31971</v>
      </c>
      <c r="DP10" s="446">
        <f t="shared" si="28"/>
        <v>1772378</v>
      </c>
      <c r="DQ10" s="446">
        <f t="shared" si="29"/>
        <v>55</v>
      </c>
      <c r="DR10" s="446">
        <f t="shared" si="30"/>
        <v>109</v>
      </c>
      <c r="DS10" s="446"/>
      <c r="DT10" s="446"/>
      <c r="DU10" s="446"/>
      <c r="DV10" s="446"/>
      <c r="DW10" s="446"/>
      <c r="DX10" s="446"/>
      <c r="DY10" s="446"/>
      <c r="DZ10" s="446"/>
      <c r="EA10" s="446"/>
      <c r="EB10" s="446"/>
      <c r="EC10" s="446"/>
      <c r="ED10" s="446"/>
      <c r="EE10" s="446"/>
      <c r="EF10" s="446"/>
      <c r="EG10" s="446" t="s">
        <v>152</v>
      </c>
      <c r="EH10" s="446" t="s">
        <v>152</v>
      </c>
      <c r="EI10" s="446">
        <f t="shared" si="31"/>
        <v>3942</v>
      </c>
      <c r="EJ10" s="446">
        <f t="shared" si="31"/>
        <v>7774</v>
      </c>
      <c r="EK10" s="446">
        <f t="shared" si="31"/>
        <v>8878</v>
      </c>
      <c r="EL10" s="446">
        <f t="shared" si="31"/>
        <v>291</v>
      </c>
      <c r="EM10" s="446">
        <f t="shared" si="31"/>
        <v>11838</v>
      </c>
      <c r="EN10" s="446">
        <f t="shared" si="31"/>
        <v>52971271</v>
      </c>
      <c r="EO10" s="446">
        <f t="shared" si="32"/>
        <v>6814</v>
      </c>
      <c r="EP10" s="446">
        <f t="shared" si="33"/>
        <v>15006</v>
      </c>
      <c r="EQ10" s="446">
        <f t="shared" si="34"/>
        <v>77056076</v>
      </c>
      <c r="ER10" s="446">
        <f t="shared" si="35"/>
        <v>8679</v>
      </c>
      <c r="ES10" s="446">
        <f t="shared" si="36"/>
        <v>18277</v>
      </c>
      <c r="ET10" s="446">
        <f t="shared" si="37"/>
        <v>2999810</v>
      </c>
      <c r="EU10" s="446">
        <f t="shared" si="38"/>
        <v>10309</v>
      </c>
      <c r="EV10" s="446">
        <f t="shared" si="39"/>
        <v>20164</v>
      </c>
      <c r="EW10" s="446">
        <f t="shared" si="40"/>
        <v>142738680</v>
      </c>
      <c r="EX10" s="446">
        <f t="shared" si="41"/>
        <v>12058</v>
      </c>
      <c r="EY10" s="446">
        <f t="shared" si="42"/>
        <v>25471</v>
      </c>
      <c r="EZ10" s="447"/>
      <c r="FA10" s="446">
        <f t="shared" si="43"/>
        <v>12</v>
      </c>
      <c r="FB10" s="417">
        <f t="shared" si="59"/>
        <v>2017</v>
      </c>
      <c r="FC10" s="448">
        <f t="shared" si="60"/>
        <v>43070</v>
      </c>
      <c r="FD10" s="449">
        <f t="shared" si="44"/>
        <v>31</v>
      </c>
      <c r="FE10" s="450"/>
      <c r="FF10" s="451"/>
      <c r="FG10" s="450"/>
      <c r="FH10" s="452">
        <f t="shared" si="45"/>
        <v>2.1223769613712271</v>
      </c>
      <c r="FI10" s="452">
        <f t="shared" si="46"/>
        <v>1.6600604953053122</v>
      </c>
      <c r="FJ10" s="452">
        <f t="shared" si="47"/>
        <v>1.9821262982195846</v>
      </c>
      <c r="FK10" s="452">
        <f t="shared" si="48"/>
        <v>1.6700204005934718</v>
      </c>
      <c r="FL10" s="452">
        <f t="shared" si="49"/>
        <v>1.4308133122028526</v>
      </c>
      <c r="FM10" s="452">
        <f t="shared" si="50"/>
        <v>1.1467537242472265</v>
      </c>
      <c r="FN10" s="452">
        <f t="shared" si="51"/>
        <v>1.6525834425452417</v>
      </c>
      <c r="FO10" s="452">
        <f t="shared" si="52"/>
        <v>1.1101246409948973</v>
      </c>
      <c r="FP10" s="452">
        <f t="shared" si="53"/>
        <v>1.7613172920065252</v>
      </c>
      <c r="FQ10" s="452">
        <f t="shared" si="54"/>
        <v>1.0882952691680261</v>
      </c>
      <c r="FR10" s="453"/>
      <c r="FS10" s="446">
        <f t="shared" si="55"/>
        <v>5129152</v>
      </c>
      <c r="FT10" s="446">
        <f t="shared" si="55"/>
        <v>0</v>
      </c>
      <c r="FU10" s="446">
        <f t="shared" si="55"/>
        <v>79513726</v>
      </c>
      <c r="FV10" s="446">
        <f t="shared" si="55"/>
        <v>135519987</v>
      </c>
      <c r="FW10" s="446">
        <f t="shared" si="55"/>
        <v>58652554</v>
      </c>
      <c r="FX10" s="446">
        <f t="shared" si="55"/>
        <v>70912596</v>
      </c>
      <c r="FY10" s="446">
        <f t="shared" si="55"/>
        <v>1490351974</v>
      </c>
      <c r="FZ10" s="446">
        <f t="shared" si="55"/>
        <v>2009721685</v>
      </c>
      <c r="GA10" s="446">
        <f t="shared" si="55"/>
        <v>292854170</v>
      </c>
      <c r="GB10" s="446"/>
      <c r="GC10" s="446"/>
      <c r="GD10" s="446"/>
      <c r="GE10" s="446"/>
      <c r="GF10" s="446"/>
      <c r="GG10" s="446"/>
      <c r="GH10" s="446"/>
      <c r="GI10" s="446"/>
      <c r="GJ10" s="446"/>
      <c r="GK10" s="446"/>
      <c r="GL10" s="446"/>
      <c r="GM10" s="446"/>
      <c r="GN10" s="446"/>
      <c r="GO10" s="446">
        <f t="shared" si="56"/>
        <v>994380</v>
      </c>
      <c r="GP10" s="446">
        <f t="shared" si="56"/>
        <v>3480409</v>
      </c>
      <c r="GQ10" s="446">
        <f t="shared" si="56"/>
        <v>0</v>
      </c>
      <c r="GR10" s="446">
        <f t="shared" si="56"/>
        <v>116654461</v>
      </c>
      <c r="GS10" s="446">
        <f t="shared" si="56"/>
        <v>162267085</v>
      </c>
      <c r="GT10" s="446">
        <f t="shared" si="56"/>
        <v>5867660</v>
      </c>
      <c r="GU10" s="446">
        <f t="shared" si="56"/>
        <v>301529846</v>
      </c>
      <c r="GV10" s="454"/>
      <c r="GW10" s="455" t="s">
        <v>651</v>
      </c>
      <c r="GX10" s="456" t="s">
        <v>652</v>
      </c>
      <c r="GY10" s="456" t="s">
        <v>653</v>
      </c>
      <c r="GZ10" s="456" t="s">
        <v>653</v>
      </c>
      <c r="HA10" s="457" t="str">
        <f t="shared" si="61"/>
        <v>Midlands</v>
      </c>
    </row>
    <row r="11" spans="1:209" ht="10.5" customHeight="1" x14ac:dyDescent="0.2">
      <c r="A11" s="417" t="str">
        <f t="shared" si="1"/>
        <v>2017-18JANUARYENG</v>
      </c>
      <c r="B11" s="458" t="str">
        <f t="shared" si="57"/>
        <v>2017-18</v>
      </c>
      <c r="C11" s="402" t="s">
        <v>654</v>
      </c>
      <c r="D11" s="458"/>
      <c r="F11" s="458" t="str">
        <f t="shared" si="58"/>
        <v>ENG</v>
      </c>
      <c r="H11" s="446">
        <f t="shared" si="2"/>
        <v>983747</v>
      </c>
      <c r="I11" s="446">
        <f t="shared" si="2"/>
        <v>727947</v>
      </c>
      <c r="J11" s="446">
        <f t="shared" si="2"/>
        <v>8142916</v>
      </c>
      <c r="K11" s="446">
        <f t="shared" si="3"/>
        <v>11</v>
      </c>
      <c r="L11" s="446">
        <f t="shared" si="4"/>
        <v>1</v>
      </c>
      <c r="M11" s="446">
        <f t="shared" si="5"/>
        <v>0</v>
      </c>
      <c r="N11" s="446">
        <f t="shared" si="6"/>
        <v>59</v>
      </c>
      <c r="O11" s="446">
        <f t="shared" si="7"/>
        <v>123</v>
      </c>
      <c r="P11" s="446">
        <f t="shared" si="8"/>
        <v>0</v>
      </c>
      <c r="Q11" s="446">
        <f t="shared" si="8"/>
        <v>0</v>
      </c>
      <c r="R11" s="446">
        <f t="shared" si="8"/>
        <v>0</v>
      </c>
      <c r="S11" s="446">
        <f t="shared" si="8"/>
        <v>714166</v>
      </c>
      <c r="T11" s="446">
        <f t="shared" si="8"/>
        <v>60170</v>
      </c>
      <c r="U11" s="446">
        <f t="shared" si="8"/>
        <v>40663</v>
      </c>
      <c r="V11" s="446">
        <f t="shared" si="8"/>
        <v>373093</v>
      </c>
      <c r="W11" s="446">
        <f t="shared" si="8"/>
        <v>177982</v>
      </c>
      <c r="X11" s="446">
        <f t="shared" si="8"/>
        <v>20024</v>
      </c>
      <c r="Y11" s="446">
        <f t="shared" si="8"/>
        <v>30034837</v>
      </c>
      <c r="Z11" s="446">
        <f t="shared" si="9"/>
        <v>499</v>
      </c>
      <c r="AA11" s="446">
        <f t="shared" si="10"/>
        <v>869</v>
      </c>
      <c r="AB11" s="446">
        <f t="shared" si="11"/>
        <v>33694074</v>
      </c>
      <c r="AC11" s="446">
        <f t="shared" si="12"/>
        <v>829</v>
      </c>
      <c r="AD11" s="446">
        <f t="shared" si="13"/>
        <v>1566</v>
      </c>
      <c r="AE11" s="446">
        <f t="shared" si="14"/>
        <v>583552937</v>
      </c>
      <c r="AF11" s="446">
        <f t="shared" si="15"/>
        <v>1564</v>
      </c>
      <c r="AG11" s="446">
        <f t="shared" si="16"/>
        <v>3333</v>
      </c>
      <c r="AH11" s="446">
        <f t="shared" si="17"/>
        <v>673175414</v>
      </c>
      <c r="AI11" s="446">
        <f t="shared" si="18"/>
        <v>3782</v>
      </c>
      <c r="AJ11" s="446">
        <f t="shared" si="19"/>
        <v>8897</v>
      </c>
      <c r="AK11" s="446">
        <f t="shared" si="20"/>
        <v>105066910</v>
      </c>
      <c r="AL11" s="446">
        <f t="shared" si="21"/>
        <v>5247</v>
      </c>
      <c r="AM11" s="446">
        <f t="shared" si="22"/>
        <v>11761</v>
      </c>
      <c r="AN11" s="446"/>
      <c r="AO11" s="446"/>
      <c r="AP11" s="446"/>
      <c r="AQ11" s="446"/>
      <c r="AR11" s="446"/>
      <c r="AS11" s="446"/>
      <c r="AT11" s="446">
        <f t="shared" si="23"/>
        <v>39691</v>
      </c>
      <c r="AU11" s="446">
        <f t="shared" si="23"/>
        <v>3836</v>
      </c>
      <c r="AV11" s="446">
        <f t="shared" si="23"/>
        <v>14073</v>
      </c>
      <c r="AW11" s="446">
        <f t="shared" si="23"/>
        <v>20533</v>
      </c>
      <c r="AX11" s="446">
        <f t="shared" si="23"/>
        <v>2631</v>
      </c>
      <c r="AY11" s="446">
        <f t="shared" si="23"/>
        <v>19151</v>
      </c>
      <c r="AZ11" s="446">
        <f t="shared" si="23"/>
        <v>5138</v>
      </c>
      <c r="BA11" s="446"/>
      <c r="BB11" s="446"/>
      <c r="BC11" s="446"/>
      <c r="BD11" s="446"/>
      <c r="BE11" s="446"/>
      <c r="BF11" s="446"/>
      <c r="BG11" s="446"/>
      <c r="BH11" s="446"/>
      <c r="BI11" s="446">
        <f t="shared" si="24"/>
        <v>420002</v>
      </c>
      <c r="BJ11" s="446">
        <f t="shared" si="24"/>
        <v>40170</v>
      </c>
      <c r="BK11" s="446">
        <f t="shared" si="24"/>
        <v>214303</v>
      </c>
      <c r="BL11" s="446">
        <f t="shared" si="24"/>
        <v>674475</v>
      </c>
      <c r="BM11" s="446">
        <f t="shared" si="24"/>
        <v>129158</v>
      </c>
      <c r="BN11" s="446">
        <f t="shared" si="24"/>
        <v>101117</v>
      </c>
      <c r="BO11" s="446">
        <f t="shared" si="24"/>
        <v>81732</v>
      </c>
      <c r="BP11" s="446">
        <f t="shared" si="24"/>
        <v>68856</v>
      </c>
      <c r="BQ11" s="446">
        <f t="shared" si="24"/>
        <v>524983</v>
      </c>
      <c r="BR11" s="446">
        <f t="shared" si="24"/>
        <v>424920</v>
      </c>
      <c r="BS11" s="446">
        <f t="shared" si="24"/>
        <v>287369</v>
      </c>
      <c r="BT11" s="446">
        <f t="shared" si="24"/>
        <v>196303</v>
      </c>
      <c r="BU11" s="446">
        <f t="shared" si="24"/>
        <v>34819</v>
      </c>
      <c r="BV11" s="446">
        <f t="shared" si="24"/>
        <v>21754</v>
      </c>
      <c r="BW11" s="446"/>
      <c r="BX11" s="446"/>
      <c r="BY11" s="446"/>
      <c r="BZ11" s="446"/>
      <c r="CA11" s="446"/>
      <c r="CB11" s="446"/>
      <c r="CC11" s="446"/>
      <c r="CD11" s="446"/>
      <c r="CE11" s="446"/>
      <c r="CF11" s="446"/>
      <c r="CG11" s="446"/>
      <c r="CH11" s="446"/>
      <c r="CI11" s="446"/>
      <c r="CJ11" s="446"/>
      <c r="CK11" s="446"/>
      <c r="CL11" s="446"/>
      <c r="CM11" s="446"/>
      <c r="CN11" s="446"/>
      <c r="CO11" s="446"/>
      <c r="CP11" s="446"/>
      <c r="CQ11" s="446"/>
      <c r="CR11" s="446"/>
      <c r="CS11" s="446"/>
      <c r="CT11" s="446"/>
      <c r="CU11" s="446"/>
      <c r="CV11" s="446"/>
      <c r="CW11" s="446"/>
      <c r="CX11" s="446"/>
      <c r="CY11" s="446"/>
      <c r="CZ11" s="446"/>
      <c r="DA11" s="446"/>
      <c r="DB11" s="446"/>
      <c r="DC11" s="446"/>
      <c r="DD11" s="446"/>
      <c r="DE11" s="446"/>
      <c r="DF11" s="446"/>
      <c r="DG11" s="446"/>
      <c r="DH11" s="446"/>
      <c r="DI11" s="446"/>
      <c r="DJ11" s="446"/>
      <c r="DK11" s="446">
        <f t="shared" si="25"/>
        <v>1914</v>
      </c>
      <c r="DL11" s="446">
        <f t="shared" si="25"/>
        <v>534779</v>
      </c>
      <c r="DM11" s="446">
        <f t="shared" si="26"/>
        <v>279</v>
      </c>
      <c r="DN11" s="446">
        <f t="shared" si="27"/>
        <v>456</v>
      </c>
      <c r="DO11" s="446">
        <f t="shared" si="28"/>
        <v>31254</v>
      </c>
      <c r="DP11" s="446">
        <f t="shared" si="28"/>
        <v>1434142</v>
      </c>
      <c r="DQ11" s="446">
        <f t="shared" si="29"/>
        <v>46</v>
      </c>
      <c r="DR11" s="446">
        <f t="shared" si="30"/>
        <v>89</v>
      </c>
      <c r="DS11" s="446"/>
      <c r="DT11" s="446"/>
      <c r="DU11" s="446"/>
      <c r="DV11" s="446"/>
      <c r="DW11" s="446"/>
      <c r="DX11" s="446"/>
      <c r="DY11" s="446"/>
      <c r="DZ11" s="446"/>
      <c r="EA11" s="446"/>
      <c r="EB11" s="446"/>
      <c r="EC11" s="446"/>
      <c r="ED11" s="446"/>
      <c r="EE11" s="446"/>
      <c r="EF11" s="446"/>
      <c r="EG11" s="446" t="s">
        <v>152</v>
      </c>
      <c r="EH11" s="446" t="s">
        <v>152</v>
      </c>
      <c r="EI11" s="446">
        <f t="shared" si="31"/>
        <v>8349</v>
      </c>
      <c r="EJ11" s="446">
        <f t="shared" si="31"/>
        <v>8599</v>
      </c>
      <c r="EK11" s="446">
        <f t="shared" si="31"/>
        <v>10318</v>
      </c>
      <c r="EL11" s="446">
        <f t="shared" si="31"/>
        <v>319</v>
      </c>
      <c r="EM11" s="446">
        <f t="shared" si="31"/>
        <v>12967</v>
      </c>
      <c r="EN11" s="446">
        <f t="shared" si="31"/>
        <v>47485343</v>
      </c>
      <c r="EO11" s="446">
        <f t="shared" si="32"/>
        <v>5522</v>
      </c>
      <c r="EP11" s="446">
        <f t="shared" si="33"/>
        <v>11647</v>
      </c>
      <c r="EQ11" s="446">
        <f t="shared" si="34"/>
        <v>71457475</v>
      </c>
      <c r="ER11" s="446">
        <f t="shared" si="35"/>
        <v>6926</v>
      </c>
      <c r="ES11" s="446">
        <f t="shared" si="36"/>
        <v>14410</v>
      </c>
      <c r="ET11" s="446">
        <f t="shared" si="37"/>
        <v>2813979</v>
      </c>
      <c r="EU11" s="446">
        <f t="shared" si="38"/>
        <v>8821</v>
      </c>
      <c r="EV11" s="446">
        <f t="shared" si="39"/>
        <v>18952</v>
      </c>
      <c r="EW11" s="446">
        <f t="shared" si="40"/>
        <v>128987706</v>
      </c>
      <c r="EX11" s="446">
        <f t="shared" si="41"/>
        <v>9947</v>
      </c>
      <c r="EY11" s="446">
        <f t="shared" si="42"/>
        <v>21022</v>
      </c>
      <c r="EZ11" s="447"/>
      <c r="FA11" s="446">
        <f t="shared" si="43"/>
        <v>1</v>
      </c>
      <c r="FB11" s="417">
        <f t="shared" si="59"/>
        <v>2018</v>
      </c>
      <c r="FC11" s="448">
        <f t="shared" si="60"/>
        <v>43101</v>
      </c>
      <c r="FD11" s="449">
        <f t="shared" si="44"/>
        <v>31</v>
      </c>
      <c r="FE11" s="450"/>
      <c r="FF11" s="451"/>
      <c r="FG11" s="450"/>
      <c r="FH11" s="452">
        <f t="shared" si="45"/>
        <v>2.1465514375934851</v>
      </c>
      <c r="FI11" s="452">
        <f t="shared" si="46"/>
        <v>1.6805218547448895</v>
      </c>
      <c r="FJ11" s="452">
        <f t="shared" si="47"/>
        <v>2.0099845067997935</v>
      </c>
      <c r="FK11" s="452">
        <f t="shared" si="48"/>
        <v>1.6933330054349163</v>
      </c>
      <c r="FL11" s="452">
        <f t="shared" si="49"/>
        <v>1.4071102915358906</v>
      </c>
      <c r="FM11" s="452">
        <f t="shared" si="50"/>
        <v>1.138911745864972</v>
      </c>
      <c r="FN11" s="452">
        <f t="shared" si="51"/>
        <v>1.6145958580081132</v>
      </c>
      <c r="FO11" s="452">
        <f t="shared" si="52"/>
        <v>1.1029373756896765</v>
      </c>
      <c r="FP11" s="452">
        <f t="shared" si="53"/>
        <v>1.738863363963244</v>
      </c>
      <c r="FQ11" s="452">
        <f t="shared" si="54"/>
        <v>1.0863963244107071</v>
      </c>
      <c r="FR11" s="453"/>
      <c r="FS11" s="446">
        <f t="shared" si="55"/>
        <v>1005553</v>
      </c>
      <c r="FT11" s="446">
        <f t="shared" si="55"/>
        <v>0</v>
      </c>
      <c r="FU11" s="446">
        <f t="shared" si="55"/>
        <v>42884949</v>
      </c>
      <c r="FV11" s="446">
        <f t="shared" si="55"/>
        <v>89573199</v>
      </c>
      <c r="FW11" s="446">
        <f t="shared" si="55"/>
        <v>52265204</v>
      </c>
      <c r="FX11" s="446">
        <f t="shared" si="55"/>
        <v>63673199</v>
      </c>
      <c r="FY11" s="446">
        <f t="shared" si="55"/>
        <v>1243445994</v>
      </c>
      <c r="FZ11" s="446">
        <f t="shared" si="55"/>
        <v>1583589330</v>
      </c>
      <c r="GA11" s="446">
        <f t="shared" si="55"/>
        <v>235499129</v>
      </c>
      <c r="GB11" s="446"/>
      <c r="GC11" s="446"/>
      <c r="GD11" s="446"/>
      <c r="GE11" s="446"/>
      <c r="GF11" s="446"/>
      <c r="GG11" s="446"/>
      <c r="GH11" s="446"/>
      <c r="GI11" s="446"/>
      <c r="GJ11" s="446"/>
      <c r="GK11" s="446"/>
      <c r="GL11" s="446"/>
      <c r="GM11" s="446"/>
      <c r="GN11" s="446"/>
      <c r="GO11" s="446">
        <f t="shared" si="56"/>
        <v>871872</v>
      </c>
      <c r="GP11" s="446">
        <f t="shared" si="56"/>
        <v>2789653</v>
      </c>
      <c r="GQ11" s="446">
        <f t="shared" si="56"/>
        <v>0</v>
      </c>
      <c r="GR11" s="446">
        <f t="shared" si="56"/>
        <v>100153534</v>
      </c>
      <c r="GS11" s="446">
        <f t="shared" si="56"/>
        <v>148681364</v>
      </c>
      <c r="GT11" s="446">
        <f t="shared" si="56"/>
        <v>6045793</v>
      </c>
      <c r="GU11" s="446">
        <f t="shared" si="56"/>
        <v>272595557</v>
      </c>
      <c r="GV11" s="454"/>
      <c r="GW11" s="455" t="s">
        <v>655</v>
      </c>
      <c r="GX11" s="456" t="s">
        <v>466</v>
      </c>
      <c r="GY11" s="456" t="s">
        <v>453</v>
      </c>
      <c r="GZ11" s="456" t="s">
        <v>656</v>
      </c>
      <c r="HA11" s="457" t="str">
        <f t="shared" si="61"/>
        <v>East of England</v>
      </c>
    </row>
    <row r="12" spans="1:209" ht="10.5" customHeight="1" x14ac:dyDescent="0.2">
      <c r="A12" s="417" t="str">
        <f t="shared" si="1"/>
        <v>2017-18FEBRUARYENG</v>
      </c>
      <c r="B12" s="458" t="str">
        <f t="shared" si="57"/>
        <v>2017-18</v>
      </c>
      <c r="C12" s="402" t="s">
        <v>657</v>
      </c>
      <c r="D12" s="458"/>
      <c r="F12" s="458" t="str">
        <f t="shared" si="58"/>
        <v>ENG</v>
      </c>
      <c r="H12" s="446">
        <f t="shared" si="2"/>
        <v>900323</v>
      </c>
      <c r="I12" s="446">
        <f t="shared" si="2"/>
        <v>672523</v>
      </c>
      <c r="J12" s="446">
        <f t="shared" si="2"/>
        <v>8751856</v>
      </c>
      <c r="K12" s="446">
        <f t="shared" si="3"/>
        <v>13</v>
      </c>
      <c r="L12" s="446">
        <f t="shared" si="4"/>
        <v>1</v>
      </c>
      <c r="M12" s="446">
        <f t="shared" si="5"/>
        <v>0</v>
      </c>
      <c r="N12" s="446">
        <f t="shared" si="6"/>
        <v>67</v>
      </c>
      <c r="O12" s="446">
        <f t="shared" si="7"/>
        <v>127</v>
      </c>
      <c r="P12" s="446">
        <f t="shared" si="8"/>
        <v>0</v>
      </c>
      <c r="Q12" s="446">
        <f t="shared" si="8"/>
        <v>0</v>
      </c>
      <c r="R12" s="446">
        <f t="shared" si="8"/>
        <v>0</v>
      </c>
      <c r="S12" s="446">
        <f t="shared" si="8"/>
        <v>633772</v>
      </c>
      <c r="T12" s="446">
        <f t="shared" si="8"/>
        <v>52766</v>
      </c>
      <c r="U12" s="446">
        <f t="shared" si="8"/>
        <v>36035</v>
      </c>
      <c r="V12" s="446">
        <f t="shared" si="8"/>
        <v>328216</v>
      </c>
      <c r="W12" s="446">
        <f t="shared" si="8"/>
        <v>162470</v>
      </c>
      <c r="X12" s="446">
        <f t="shared" si="8"/>
        <v>17534</v>
      </c>
      <c r="Y12" s="446">
        <f t="shared" si="8"/>
        <v>26222888</v>
      </c>
      <c r="Z12" s="446">
        <f t="shared" si="9"/>
        <v>497</v>
      </c>
      <c r="AA12" s="446">
        <f t="shared" si="10"/>
        <v>857</v>
      </c>
      <c r="AB12" s="446">
        <f t="shared" si="11"/>
        <v>29741164</v>
      </c>
      <c r="AC12" s="446">
        <f t="shared" si="12"/>
        <v>825</v>
      </c>
      <c r="AD12" s="446">
        <f t="shared" si="13"/>
        <v>1571</v>
      </c>
      <c r="AE12" s="446">
        <f t="shared" si="14"/>
        <v>503886913</v>
      </c>
      <c r="AF12" s="446">
        <f t="shared" si="15"/>
        <v>1535</v>
      </c>
      <c r="AG12" s="446">
        <f t="shared" si="16"/>
        <v>3238</v>
      </c>
      <c r="AH12" s="446">
        <f t="shared" si="17"/>
        <v>669081762</v>
      </c>
      <c r="AI12" s="446">
        <f t="shared" si="18"/>
        <v>4118</v>
      </c>
      <c r="AJ12" s="446">
        <f t="shared" si="19"/>
        <v>9695</v>
      </c>
      <c r="AK12" s="446">
        <f t="shared" si="20"/>
        <v>98492024</v>
      </c>
      <c r="AL12" s="446">
        <f t="shared" si="21"/>
        <v>5617</v>
      </c>
      <c r="AM12" s="446">
        <f t="shared" si="22"/>
        <v>12590</v>
      </c>
      <c r="AN12" s="446"/>
      <c r="AO12" s="446"/>
      <c r="AP12" s="446"/>
      <c r="AQ12" s="446"/>
      <c r="AR12" s="446"/>
      <c r="AS12" s="446"/>
      <c r="AT12" s="446">
        <f t="shared" si="23"/>
        <v>34484</v>
      </c>
      <c r="AU12" s="446">
        <f t="shared" si="23"/>
        <v>3264</v>
      </c>
      <c r="AV12" s="446">
        <f t="shared" si="23"/>
        <v>11102</v>
      </c>
      <c r="AW12" s="446">
        <f t="shared" si="23"/>
        <v>20231</v>
      </c>
      <c r="AX12" s="446">
        <f t="shared" si="23"/>
        <v>2526</v>
      </c>
      <c r="AY12" s="446">
        <f t="shared" si="23"/>
        <v>17592</v>
      </c>
      <c r="AZ12" s="446">
        <f t="shared" si="23"/>
        <v>4361</v>
      </c>
      <c r="BA12" s="446"/>
      <c r="BB12" s="446"/>
      <c r="BC12" s="446"/>
      <c r="BD12" s="446"/>
      <c r="BE12" s="446"/>
      <c r="BF12" s="446"/>
      <c r="BG12" s="446"/>
      <c r="BH12" s="446"/>
      <c r="BI12" s="446">
        <f t="shared" si="24"/>
        <v>376157</v>
      </c>
      <c r="BJ12" s="446">
        <f t="shared" si="24"/>
        <v>35490</v>
      </c>
      <c r="BK12" s="446">
        <f t="shared" si="24"/>
        <v>187641</v>
      </c>
      <c r="BL12" s="446">
        <f t="shared" si="24"/>
        <v>599288</v>
      </c>
      <c r="BM12" s="446">
        <f t="shared" si="24"/>
        <v>114043</v>
      </c>
      <c r="BN12" s="446">
        <f t="shared" si="24"/>
        <v>88834</v>
      </c>
      <c r="BO12" s="446">
        <f t="shared" si="24"/>
        <v>73094</v>
      </c>
      <c r="BP12" s="446">
        <f t="shared" si="24"/>
        <v>61218</v>
      </c>
      <c r="BQ12" s="446">
        <f t="shared" si="24"/>
        <v>465254</v>
      </c>
      <c r="BR12" s="446">
        <f t="shared" si="24"/>
        <v>336034</v>
      </c>
      <c r="BS12" s="446">
        <f t="shared" si="24"/>
        <v>264143</v>
      </c>
      <c r="BT12" s="446">
        <f t="shared" si="24"/>
        <v>178784</v>
      </c>
      <c r="BU12" s="446">
        <f t="shared" si="24"/>
        <v>29811</v>
      </c>
      <c r="BV12" s="446">
        <f t="shared" si="24"/>
        <v>18946</v>
      </c>
      <c r="BW12" s="446"/>
      <c r="BX12" s="446"/>
      <c r="BY12" s="446"/>
      <c r="BZ12" s="446"/>
      <c r="CA12" s="446"/>
      <c r="CB12" s="446"/>
      <c r="CC12" s="446"/>
      <c r="CD12" s="446"/>
      <c r="CE12" s="446"/>
      <c r="CF12" s="446"/>
      <c r="CG12" s="446"/>
      <c r="CH12" s="446"/>
      <c r="CI12" s="446"/>
      <c r="CJ12" s="446"/>
      <c r="CK12" s="446"/>
      <c r="CL12" s="446"/>
      <c r="CM12" s="446"/>
      <c r="CN12" s="446"/>
      <c r="CO12" s="446"/>
      <c r="CP12" s="446"/>
      <c r="CQ12" s="446"/>
      <c r="CR12" s="446"/>
      <c r="CS12" s="446"/>
      <c r="CT12" s="446"/>
      <c r="CU12" s="446"/>
      <c r="CV12" s="446"/>
      <c r="CW12" s="446"/>
      <c r="CX12" s="446"/>
      <c r="CY12" s="446"/>
      <c r="CZ12" s="446"/>
      <c r="DA12" s="446"/>
      <c r="DB12" s="446"/>
      <c r="DC12" s="446"/>
      <c r="DD12" s="446"/>
      <c r="DE12" s="446"/>
      <c r="DF12" s="446"/>
      <c r="DG12" s="446"/>
      <c r="DH12" s="446"/>
      <c r="DI12" s="446"/>
      <c r="DJ12" s="446"/>
      <c r="DK12" s="446">
        <f t="shared" si="25"/>
        <v>1984</v>
      </c>
      <c r="DL12" s="446">
        <f t="shared" si="25"/>
        <v>628690</v>
      </c>
      <c r="DM12" s="446">
        <f t="shared" si="26"/>
        <v>317</v>
      </c>
      <c r="DN12" s="446">
        <f t="shared" si="27"/>
        <v>540</v>
      </c>
      <c r="DO12" s="446">
        <f t="shared" si="28"/>
        <v>30179</v>
      </c>
      <c r="DP12" s="446">
        <f t="shared" si="28"/>
        <v>1502448</v>
      </c>
      <c r="DQ12" s="446">
        <f t="shared" si="29"/>
        <v>50</v>
      </c>
      <c r="DR12" s="446">
        <f t="shared" si="30"/>
        <v>93</v>
      </c>
      <c r="DS12" s="446"/>
      <c r="DT12" s="446"/>
      <c r="DU12" s="446"/>
      <c r="DV12" s="446"/>
      <c r="DW12" s="446"/>
      <c r="DX12" s="446"/>
      <c r="DY12" s="446"/>
      <c r="DZ12" s="446"/>
      <c r="EA12" s="446"/>
      <c r="EB12" s="446"/>
      <c r="EC12" s="446"/>
      <c r="ED12" s="446"/>
      <c r="EE12" s="446"/>
      <c r="EF12" s="446"/>
      <c r="EG12" s="446" t="s">
        <v>152</v>
      </c>
      <c r="EH12" s="446" t="s">
        <v>152</v>
      </c>
      <c r="EI12" s="446">
        <f t="shared" si="31"/>
        <v>7148</v>
      </c>
      <c r="EJ12" s="446">
        <f t="shared" si="31"/>
        <v>7533</v>
      </c>
      <c r="EK12" s="446">
        <f t="shared" si="31"/>
        <v>9124</v>
      </c>
      <c r="EL12" s="446">
        <f t="shared" si="31"/>
        <v>264</v>
      </c>
      <c r="EM12" s="446">
        <f t="shared" si="31"/>
        <v>10948</v>
      </c>
      <c r="EN12" s="446">
        <f t="shared" si="31"/>
        <v>40981428</v>
      </c>
      <c r="EO12" s="446">
        <f t="shared" si="32"/>
        <v>5440</v>
      </c>
      <c r="EP12" s="446">
        <f t="shared" si="33"/>
        <v>11448</v>
      </c>
      <c r="EQ12" s="446">
        <f t="shared" si="34"/>
        <v>65407349</v>
      </c>
      <c r="ER12" s="446">
        <f t="shared" si="35"/>
        <v>7169</v>
      </c>
      <c r="ES12" s="446">
        <f t="shared" si="36"/>
        <v>15001</v>
      </c>
      <c r="ET12" s="446">
        <f t="shared" si="37"/>
        <v>2367342</v>
      </c>
      <c r="EU12" s="446">
        <f t="shared" si="38"/>
        <v>8967</v>
      </c>
      <c r="EV12" s="446">
        <f t="shared" si="39"/>
        <v>18131</v>
      </c>
      <c r="EW12" s="446">
        <f t="shared" si="40"/>
        <v>106758665</v>
      </c>
      <c r="EX12" s="446">
        <f t="shared" si="41"/>
        <v>9751</v>
      </c>
      <c r="EY12" s="446">
        <f t="shared" si="42"/>
        <v>20775</v>
      </c>
      <c r="EZ12" s="447"/>
      <c r="FA12" s="446">
        <f t="shared" si="43"/>
        <v>2</v>
      </c>
      <c r="FB12" s="417">
        <f t="shared" si="59"/>
        <v>2018</v>
      </c>
      <c r="FC12" s="448">
        <f t="shared" si="60"/>
        <v>43132</v>
      </c>
      <c r="FD12" s="449">
        <f t="shared" si="44"/>
        <v>28</v>
      </c>
      <c r="FE12" s="450"/>
      <c r="FF12" s="451"/>
      <c r="FG12" s="450"/>
      <c r="FH12" s="452">
        <f t="shared" si="45"/>
        <v>2.1612970473410908</v>
      </c>
      <c r="FI12" s="452">
        <f t="shared" si="46"/>
        <v>1.6835462229465945</v>
      </c>
      <c r="FJ12" s="452">
        <f t="shared" si="47"/>
        <v>2.0284168169834884</v>
      </c>
      <c r="FK12" s="452">
        <f t="shared" si="48"/>
        <v>1.6988483418898292</v>
      </c>
      <c r="FL12" s="452">
        <f t="shared" si="49"/>
        <v>1.4175238257732712</v>
      </c>
      <c r="FM12" s="452">
        <f t="shared" si="50"/>
        <v>1.0238196797231092</v>
      </c>
      <c r="FN12" s="452">
        <f t="shared" si="51"/>
        <v>1.6257955314827353</v>
      </c>
      <c r="FO12" s="452">
        <f t="shared" si="52"/>
        <v>1.1004123838247062</v>
      </c>
      <c r="FP12" s="452">
        <f t="shared" si="53"/>
        <v>1.7001825025664423</v>
      </c>
      <c r="FQ12" s="452">
        <f t="shared" si="54"/>
        <v>1.0805292574426828</v>
      </c>
      <c r="FR12" s="453"/>
      <c r="FS12" s="446">
        <f t="shared" si="55"/>
        <v>924880</v>
      </c>
      <c r="FT12" s="446">
        <f t="shared" si="55"/>
        <v>0</v>
      </c>
      <c r="FU12" s="446">
        <f t="shared" si="55"/>
        <v>45168841</v>
      </c>
      <c r="FV12" s="446">
        <f t="shared" si="55"/>
        <v>85542066</v>
      </c>
      <c r="FW12" s="446">
        <f t="shared" si="55"/>
        <v>45215077</v>
      </c>
      <c r="FX12" s="446">
        <f t="shared" si="55"/>
        <v>56614740</v>
      </c>
      <c r="FY12" s="446">
        <f t="shared" si="55"/>
        <v>1062884767</v>
      </c>
      <c r="FZ12" s="446">
        <f t="shared" si="55"/>
        <v>1575125769</v>
      </c>
      <c r="GA12" s="446">
        <f t="shared" si="55"/>
        <v>220756926</v>
      </c>
      <c r="GB12" s="446"/>
      <c r="GC12" s="446"/>
      <c r="GD12" s="446"/>
      <c r="GE12" s="446"/>
      <c r="GF12" s="446"/>
      <c r="GG12" s="446"/>
      <c r="GH12" s="446"/>
      <c r="GI12" s="446"/>
      <c r="GJ12" s="446"/>
      <c r="GK12" s="446"/>
      <c r="GL12" s="446"/>
      <c r="GM12" s="446"/>
      <c r="GN12" s="446"/>
      <c r="GO12" s="446">
        <f t="shared" si="56"/>
        <v>1070480</v>
      </c>
      <c r="GP12" s="446">
        <f t="shared" si="56"/>
        <v>2795746</v>
      </c>
      <c r="GQ12" s="446">
        <f t="shared" si="56"/>
        <v>0</v>
      </c>
      <c r="GR12" s="446">
        <f t="shared" si="56"/>
        <v>86238306</v>
      </c>
      <c r="GS12" s="446">
        <f t="shared" si="56"/>
        <v>136871089</v>
      </c>
      <c r="GT12" s="446">
        <f t="shared" si="56"/>
        <v>4786706</v>
      </c>
      <c r="GU12" s="446">
        <f t="shared" si="56"/>
        <v>227448804</v>
      </c>
      <c r="GV12" s="454"/>
      <c r="GW12" s="455" t="s">
        <v>658</v>
      </c>
      <c r="GX12" s="456" t="s">
        <v>467</v>
      </c>
      <c r="GY12" s="456" t="s">
        <v>454</v>
      </c>
      <c r="GZ12" s="456" t="s">
        <v>659</v>
      </c>
      <c r="HA12" s="457" t="str">
        <f t="shared" si="61"/>
        <v>London</v>
      </c>
    </row>
    <row r="13" spans="1:209" ht="10.5" customHeight="1" x14ac:dyDescent="0.2">
      <c r="A13" s="417" t="str">
        <f t="shared" si="1"/>
        <v>2017-18MARCHENG</v>
      </c>
      <c r="B13" s="458" t="str">
        <f t="shared" si="57"/>
        <v>2017-18</v>
      </c>
      <c r="C13" s="402" t="s">
        <v>660</v>
      </c>
      <c r="D13" s="458"/>
      <c r="F13" s="458" t="str">
        <f t="shared" si="58"/>
        <v>ENG</v>
      </c>
      <c r="H13" s="446">
        <f t="shared" si="2"/>
        <v>1019159</v>
      </c>
      <c r="I13" s="446">
        <f t="shared" si="2"/>
        <v>767156</v>
      </c>
      <c r="J13" s="446">
        <f t="shared" si="2"/>
        <v>10571953</v>
      </c>
      <c r="K13" s="446">
        <f t="shared" si="3"/>
        <v>14</v>
      </c>
      <c r="L13" s="446">
        <f t="shared" si="4"/>
        <v>1</v>
      </c>
      <c r="M13" s="446">
        <f t="shared" si="5"/>
        <v>0</v>
      </c>
      <c r="N13" s="446">
        <f t="shared" si="6"/>
        <v>71</v>
      </c>
      <c r="O13" s="446">
        <f t="shared" si="7"/>
        <v>136</v>
      </c>
      <c r="P13" s="446">
        <f t="shared" si="8"/>
        <v>0</v>
      </c>
      <c r="Q13" s="446">
        <f t="shared" si="8"/>
        <v>0</v>
      </c>
      <c r="R13" s="446">
        <f t="shared" si="8"/>
        <v>0</v>
      </c>
      <c r="S13" s="446">
        <f t="shared" si="8"/>
        <v>702614</v>
      </c>
      <c r="T13" s="446">
        <f t="shared" si="8"/>
        <v>58932</v>
      </c>
      <c r="U13" s="446">
        <f t="shared" si="8"/>
        <v>39934</v>
      </c>
      <c r="V13" s="446">
        <f t="shared" si="8"/>
        <v>371274</v>
      </c>
      <c r="W13" s="446">
        <f t="shared" si="8"/>
        <v>172617</v>
      </c>
      <c r="X13" s="446">
        <f t="shared" si="8"/>
        <v>18387</v>
      </c>
      <c r="Y13" s="446">
        <f t="shared" si="8"/>
        <v>30323652</v>
      </c>
      <c r="Z13" s="446">
        <f t="shared" si="9"/>
        <v>515</v>
      </c>
      <c r="AA13" s="446">
        <f t="shared" si="10"/>
        <v>896</v>
      </c>
      <c r="AB13" s="446">
        <f t="shared" si="11"/>
        <v>33814371</v>
      </c>
      <c r="AC13" s="446">
        <f t="shared" si="12"/>
        <v>847</v>
      </c>
      <c r="AD13" s="446">
        <f t="shared" si="13"/>
        <v>1593</v>
      </c>
      <c r="AE13" s="446">
        <f t="shared" si="14"/>
        <v>617927136</v>
      </c>
      <c r="AF13" s="446">
        <f t="shared" si="15"/>
        <v>1664</v>
      </c>
      <c r="AG13" s="446">
        <f t="shared" si="16"/>
        <v>3557</v>
      </c>
      <c r="AH13" s="446">
        <f t="shared" si="17"/>
        <v>779196279</v>
      </c>
      <c r="AI13" s="446">
        <f t="shared" si="18"/>
        <v>4514</v>
      </c>
      <c r="AJ13" s="446">
        <f t="shared" si="19"/>
        <v>10776</v>
      </c>
      <c r="AK13" s="446">
        <f t="shared" si="20"/>
        <v>107618386</v>
      </c>
      <c r="AL13" s="446">
        <f t="shared" si="21"/>
        <v>5853</v>
      </c>
      <c r="AM13" s="446">
        <f t="shared" si="22"/>
        <v>13042</v>
      </c>
      <c r="AN13" s="446"/>
      <c r="AO13" s="446"/>
      <c r="AP13" s="446"/>
      <c r="AQ13" s="446"/>
      <c r="AR13" s="446"/>
      <c r="AS13" s="446"/>
      <c r="AT13" s="446">
        <f t="shared" si="23"/>
        <v>40249</v>
      </c>
      <c r="AU13" s="446">
        <f t="shared" si="23"/>
        <v>3659</v>
      </c>
      <c r="AV13" s="446">
        <f t="shared" si="23"/>
        <v>12720</v>
      </c>
      <c r="AW13" s="446">
        <f t="shared" si="23"/>
        <v>26142</v>
      </c>
      <c r="AX13" s="446">
        <f t="shared" si="23"/>
        <v>3151</v>
      </c>
      <c r="AY13" s="446">
        <f t="shared" si="23"/>
        <v>20719</v>
      </c>
      <c r="AZ13" s="446">
        <f t="shared" si="23"/>
        <v>10477</v>
      </c>
      <c r="BA13" s="446"/>
      <c r="BB13" s="446"/>
      <c r="BC13" s="446"/>
      <c r="BD13" s="446"/>
      <c r="BE13" s="446"/>
      <c r="BF13" s="446"/>
      <c r="BG13" s="446"/>
      <c r="BH13" s="446"/>
      <c r="BI13" s="446">
        <f t="shared" si="24"/>
        <v>413976</v>
      </c>
      <c r="BJ13" s="446">
        <f t="shared" si="24"/>
        <v>41202</v>
      </c>
      <c r="BK13" s="446">
        <f t="shared" si="24"/>
        <v>207187</v>
      </c>
      <c r="BL13" s="446">
        <f t="shared" si="24"/>
        <v>662365</v>
      </c>
      <c r="BM13" s="446">
        <f t="shared" si="24"/>
        <v>126003</v>
      </c>
      <c r="BN13" s="446">
        <f t="shared" si="24"/>
        <v>98491</v>
      </c>
      <c r="BO13" s="446">
        <f t="shared" si="24"/>
        <v>80161</v>
      </c>
      <c r="BP13" s="446">
        <f t="shared" si="24"/>
        <v>67535</v>
      </c>
      <c r="BQ13" s="446">
        <f t="shared" si="24"/>
        <v>526268</v>
      </c>
      <c r="BR13" s="446">
        <f t="shared" si="24"/>
        <v>423514</v>
      </c>
      <c r="BS13" s="446">
        <f t="shared" si="24"/>
        <v>282076</v>
      </c>
      <c r="BT13" s="446">
        <f t="shared" si="24"/>
        <v>190345</v>
      </c>
      <c r="BU13" s="446">
        <f t="shared" si="24"/>
        <v>31333</v>
      </c>
      <c r="BV13" s="446">
        <f t="shared" si="24"/>
        <v>19958</v>
      </c>
      <c r="BW13" s="446"/>
      <c r="BX13" s="446"/>
      <c r="BY13" s="446"/>
      <c r="BZ13" s="446"/>
      <c r="CA13" s="446"/>
      <c r="CB13" s="446"/>
      <c r="CC13" s="446"/>
      <c r="CD13" s="446"/>
      <c r="CE13" s="446"/>
      <c r="CF13" s="446"/>
      <c r="CG13" s="446"/>
      <c r="CH13" s="446"/>
      <c r="CI13" s="446"/>
      <c r="CJ13" s="446"/>
      <c r="CK13" s="446"/>
      <c r="CL13" s="446"/>
      <c r="CM13" s="446"/>
      <c r="CN13" s="446"/>
      <c r="CO13" s="446"/>
      <c r="CP13" s="446"/>
      <c r="CQ13" s="446"/>
      <c r="CR13" s="446"/>
      <c r="CS13" s="446"/>
      <c r="CT13" s="446"/>
      <c r="CU13" s="446"/>
      <c r="CV13" s="446"/>
      <c r="CW13" s="446"/>
      <c r="CX13" s="446"/>
      <c r="CY13" s="446"/>
      <c r="CZ13" s="446"/>
      <c r="DA13" s="446"/>
      <c r="DB13" s="446"/>
      <c r="DC13" s="446"/>
      <c r="DD13" s="446"/>
      <c r="DE13" s="446"/>
      <c r="DF13" s="446"/>
      <c r="DG13" s="446"/>
      <c r="DH13" s="446"/>
      <c r="DI13" s="446"/>
      <c r="DJ13" s="446"/>
      <c r="DK13" s="446">
        <f t="shared" si="25"/>
        <v>2217</v>
      </c>
      <c r="DL13" s="446">
        <f t="shared" si="25"/>
        <v>717327</v>
      </c>
      <c r="DM13" s="446">
        <f t="shared" si="26"/>
        <v>324</v>
      </c>
      <c r="DN13" s="446">
        <f t="shared" si="27"/>
        <v>549</v>
      </c>
      <c r="DO13" s="446">
        <f t="shared" si="28"/>
        <v>33812</v>
      </c>
      <c r="DP13" s="446">
        <f t="shared" si="28"/>
        <v>1642218</v>
      </c>
      <c r="DQ13" s="446">
        <f t="shared" si="29"/>
        <v>49</v>
      </c>
      <c r="DR13" s="446">
        <f t="shared" si="30"/>
        <v>124</v>
      </c>
      <c r="DS13" s="446"/>
      <c r="DT13" s="446"/>
      <c r="DU13" s="446"/>
      <c r="DV13" s="446"/>
      <c r="DW13" s="446"/>
      <c r="DX13" s="446"/>
      <c r="DY13" s="446"/>
      <c r="DZ13" s="446"/>
      <c r="EA13" s="446"/>
      <c r="EB13" s="446"/>
      <c r="EC13" s="446"/>
      <c r="ED13" s="446"/>
      <c r="EE13" s="446"/>
      <c r="EF13" s="446"/>
      <c r="EG13" s="446" t="s">
        <v>152</v>
      </c>
      <c r="EH13" s="446" t="s">
        <v>152</v>
      </c>
      <c r="EI13" s="446">
        <f t="shared" si="31"/>
        <v>7482</v>
      </c>
      <c r="EJ13" s="446">
        <f t="shared" si="31"/>
        <v>7969</v>
      </c>
      <c r="EK13" s="446">
        <f t="shared" si="31"/>
        <v>9521</v>
      </c>
      <c r="EL13" s="446">
        <f t="shared" si="31"/>
        <v>321</v>
      </c>
      <c r="EM13" s="446">
        <f t="shared" si="31"/>
        <v>12044</v>
      </c>
      <c r="EN13" s="446">
        <f t="shared" si="31"/>
        <v>45053266</v>
      </c>
      <c r="EO13" s="446">
        <f t="shared" si="32"/>
        <v>5654</v>
      </c>
      <c r="EP13" s="446">
        <f t="shared" si="33"/>
        <v>12152</v>
      </c>
      <c r="EQ13" s="446">
        <f t="shared" si="34"/>
        <v>69840155</v>
      </c>
      <c r="ER13" s="446">
        <f t="shared" si="35"/>
        <v>7335</v>
      </c>
      <c r="ES13" s="446">
        <f t="shared" si="36"/>
        <v>15773</v>
      </c>
      <c r="ET13" s="446">
        <f t="shared" si="37"/>
        <v>2946967</v>
      </c>
      <c r="EU13" s="446">
        <f t="shared" si="38"/>
        <v>9181</v>
      </c>
      <c r="EV13" s="446">
        <f t="shared" si="39"/>
        <v>17639</v>
      </c>
      <c r="EW13" s="446">
        <f t="shared" si="40"/>
        <v>123141239</v>
      </c>
      <c r="EX13" s="446">
        <f t="shared" si="41"/>
        <v>10224</v>
      </c>
      <c r="EY13" s="446">
        <f t="shared" si="42"/>
        <v>22542</v>
      </c>
      <c r="EZ13" s="447"/>
      <c r="FA13" s="446">
        <f t="shared" si="43"/>
        <v>3</v>
      </c>
      <c r="FB13" s="417">
        <f t="shared" si="59"/>
        <v>2018</v>
      </c>
      <c r="FC13" s="448">
        <f t="shared" si="60"/>
        <v>43160</v>
      </c>
      <c r="FD13" s="449">
        <f t="shared" si="44"/>
        <v>31</v>
      </c>
      <c r="FE13" s="450"/>
      <c r="FF13" s="451"/>
      <c r="FG13" s="450"/>
      <c r="FH13" s="452">
        <f t="shared" si="45"/>
        <v>2.1381083282427205</v>
      </c>
      <c r="FI13" s="452">
        <f t="shared" si="46"/>
        <v>1.6712651869951809</v>
      </c>
      <c r="FJ13" s="452">
        <f t="shared" si="47"/>
        <v>2.0073371062252718</v>
      </c>
      <c r="FK13" s="452">
        <f t="shared" si="48"/>
        <v>1.6911654229478639</v>
      </c>
      <c r="FL13" s="452">
        <f t="shared" si="49"/>
        <v>1.4174652682385516</v>
      </c>
      <c r="FM13" s="452">
        <f t="shared" si="50"/>
        <v>1.1407047086518312</v>
      </c>
      <c r="FN13" s="452">
        <f t="shared" si="51"/>
        <v>1.6341148322586998</v>
      </c>
      <c r="FO13" s="452">
        <f t="shared" si="52"/>
        <v>1.1027013561816044</v>
      </c>
      <c r="FP13" s="452">
        <f t="shared" si="53"/>
        <v>1.7040844074617936</v>
      </c>
      <c r="FQ13" s="452">
        <f t="shared" si="54"/>
        <v>1.0854408005656171</v>
      </c>
      <c r="FR13" s="453"/>
      <c r="FS13" s="446">
        <f t="shared" si="55"/>
        <v>1069789</v>
      </c>
      <c r="FT13" s="446">
        <f t="shared" si="55"/>
        <v>0</v>
      </c>
      <c r="FU13" s="446">
        <f t="shared" si="55"/>
        <v>54210579</v>
      </c>
      <c r="FV13" s="446">
        <f t="shared" si="55"/>
        <v>104021767</v>
      </c>
      <c r="FW13" s="446">
        <f t="shared" si="55"/>
        <v>52818637</v>
      </c>
      <c r="FX13" s="446">
        <f t="shared" si="55"/>
        <v>63627901</v>
      </c>
      <c r="FY13" s="446">
        <f t="shared" si="55"/>
        <v>1320505529</v>
      </c>
      <c r="FZ13" s="446">
        <f t="shared" si="55"/>
        <v>1860175590</v>
      </c>
      <c r="GA13" s="446">
        <f t="shared" si="55"/>
        <v>239809375</v>
      </c>
      <c r="GB13" s="446"/>
      <c r="GC13" s="446"/>
      <c r="GD13" s="446"/>
      <c r="GE13" s="446"/>
      <c r="GF13" s="446"/>
      <c r="GG13" s="446"/>
      <c r="GH13" s="446"/>
      <c r="GI13" s="446"/>
      <c r="GJ13" s="446"/>
      <c r="GK13" s="446"/>
      <c r="GL13" s="446"/>
      <c r="GM13" s="446"/>
      <c r="GN13" s="446"/>
      <c r="GO13" s="446">
        <f t="shared" si="56"/>
        <v>1216488</v>
      </c>
      <c r="GP13" s="446">
        <f t="shared" si="56"/>
        <v>4208092</v>
      </c>
      <c r="GQ13" s="446">
        <f t="shared" si="56"/>
        <v>0</v>
      </c>
      <c r="GR13" s="446">
        <f t="shared" si="56"/>
        <v>96842971</v>
      </c>
      <c r="GS13" s="446">
        <f t="shared" si="56"/>
        <v>150171291</v>
      </c>
      <c r="GT13" s="446">
        <f t="shared" si="56"/>
        <v>5661961</v>
      </c>
      <c r="GU13" s="446">
        <f t="shared" si="56"/>
        <v>271497463</v>
      </c>
      <c r="GV13" s="454"/>
      <c r="GW13" s="455" t="s">
        <v>661</v>
      </c>
      <c r="GX13" s="456" t="s">
        <v>662</v>
      </c>
      <c r="GY13" s="456" t="s">
        <v>663</v>
      </c>
      <c r="GZ13" s="456" t="s">
        <v>663</v>
      </c>
      <c r="HA13" s="457" t="str">
        <f t="shared" si="61"/>
        <v>South East</v>
      </c>
    </row>
    <row r="14" spans="1:209" ht="10.5" customHeight="1" x14ac:dyDescent="0.2">
      <c r="A14" s="417" t="str">
        <f t="shared" si="1"/>
        <v>2018-19APRILENG</v>
      </c>
      <c r="B14" s="458" t="str">
        <f t="shared" si="57"/>
        <v>2018-19</v>
      </c>
      <c r="C14" s="402" t="s">
        <v>664</v>
      </c>
      <c r="D14" s="458"/>
      <c r="F14" s="458" t="str">
        <f t="shared" si="58"/>
        <v>ENG</v>
      </c>
      <c r="H14" s="446">
        <f t="shared" si="2"/>
        <v>893891</v>
      </c>
      <c r="I14" s="446">
        <f t="shared" si="2"/>
        <v>657660</v>
      </c>
      <c r="J14" s="446">
        <f t="shared" si="2"/>
        <v>3841645</v>
      </c>
      <c r="K14" s="446">
        <f t="shared" si="3"/>
        <v>6</v>
      </c>
      <c r="L14" s="446">
        <f t="shared" si="4"/>
        <v>1</v>
      </c>
      <c r="M14" s="446">
        <f t="shared" si="5"/>
        <v>0</v>
      </c>
      <c r="N14" s="446">
        <f t="shared" si="6"/>
        <v>31</v>
      </c>
      <c r="O14" s="446">
        <f t="shared" si="7"/>
        <v>90</v>
      </c>
      <c r="P14" s="446">
        <f t="shared" si="8"/>
        <v>0</v>
      </c>
      <c r="Q14" s="446">
        <f t="shared" si="8"/>
        <v>0</v>
      </c>
      <c r="R14" s="446">
        <f t="shared" si="8"/>
        <v>0</v>
      </c>
      <c r="S14" s="446">
        <f t="shared" si="8"/>
        <v>663982</v>
      </c>
      <c r="T14" s="446">
        <f t="shared" si="8"/>
        <v>54279</v>
      </c>
      <c r="U14" s="446">
        <f t="shared" si="8"/>
        <v>37110</v>
      </c>
      <c r="V14" s="446">
        <f t="shared" si="8"/>
        <v>338826</v>
      </c>
      <c r="W14" s="446">
        <f t="shared" si="8"/>
        <v>176747</v>
      </c>
      <c r="X14" s="446">
        <f t="shared" si="8"/>
        <v>17618</v>
      </c>
      <c r="Y14" s="446">
        <f t="shared" si="8"/>
        <v>24816830</v>
      </c>
      <c r="Z14" s="446">
        <f t="shared" si="9"/>
        <v>457</v>
      </c>
      <c r="AA14" s="446">
        <f t="shared" si="10"/>
        <v>804</v>
      </c>
      <c r="AB14" s="446">
        <f t="shared" si="11"/>
        <v>26951506</v>
      </c>
      <c r="AC14" s="446">
        <f t="shared" si="12"/>
        <v>726</v>
      </c>
      <c r="AD14" s="446">
        <f t="shared" si="13"/>
        <v>1332</v>
      </c>
      <c r="AE14" s="446">
        <f t="shared" si="14"/>
        <v>409603965</v>
      </c>
      <c r="AF14" s="446">
        <f t="shared" si="15"/>
        <v>1209</v>
      </c>
      <c r="AG14" s="446">
        <f t="shared" si="16"/>
        <v>2484</v>
      </c>
      <c r="AH14" s="446">
        <f t="shared" si="17"/>
        <v>521583182</v>
      </c>
      <c r="AI14" s="446">
        <f t="shared" si="18"/>
        <v>2951</v>
      </c>
      <c r="AJ14" s="446">
        <f t="shared" si="19"/>
        <v>6890</v>
      </c>
      <c r="AK14" s="446">
        <f t="shared" si="20"/>
        <v>80079083</v>
      </c>
      <c r="AL14" s="446">
        <f t="shared" si="21"/>
        <v>4545</v>
      </c>
      <c r="AM14" s="446">
        <f t="shared" si="22"/>
        <v>10168</v>
      </c>
      <c r="AN14" s="446"/>
      <c r="AO14" s="446"/>
      <c r="AP14" s="446"/>
      <c r="AQ14" s="446"/>
      <c r="AR14" s="446"/>
      <c r="AS14" s="446"/>
      <c r="AT14" s="446">
        <f t="shared" si="23"/>
        <v>37961</v>
      </c>
      <c r="AU14" s="446">
        <f t="shared" si="23"/>
        <v>2871</v>
      </c>
      <c r="AV14" s="446">
        <f t="shared" si="23"/>
        <v>9682</v>
      </c>
      <c r="AW14" s="446">
        <f t="shared" si="23"/>
        <v>23370</v>
      </c>
      <c r="AX14" s="446">
        <f t="shared" si="23"/>
        <v>3074</v>
      </c>
      <c r="AY14" s="446">
        <f t="shared" si="23"/>
        <v>22334</v>
      </c>
      <c r="AZ14" s="446">
        <f t="shared" si="23"/>
        <v>7448</v>
      </c>
      <c r="BA14" s="446"/>
      <c r="BB14" s="446"/>
      <c r="BC14" s="446"/>
      <c r="BD14" s="446"/>
      <c r="BE14" s="446"/>
      <c r="BF14" s="446"/>
      <c r="BG14" s="446"/>
      <c r="BH14" s="446"/>
      <c r="BI14" s="446">
        <f t="shared" si="24"/>
        <v>396275</v>
      </c>
      <c r="BJ14" s="446">
        <f t="shared" si="24"/>
        <v>37120</v>
      </c>
      <c r="BK14" s="446">
        <f t="shared" si="24"/>
        <v>192626</v>
      </c>
      <c r="BL14" s="446">
        <f t="shared" si="24"/>
        <v>626021</v>
      </c>
      <c r="BM14" s="446">
        <f t="shared" si="24"/>
        <v>116864</v>
      </c>
      <c r="BN14" s="446">
        <f t="shared" si="24"/>
        <v>91664</v>
      </c>
      <c r="BO14" s="446">
        <f t="shared" si="24"/>
        <v>80423</v>
      </c>
      <c r="BP14" s="446">
        <f t="shared" si="24"/>
        <v>63917</v>
      </c>
      <c r="BQ14" s="446">
        <f t="shared" si="24"/>
        <v>469200</v>
      </c>
      <c r="BR14" s="446">
        <f t="shared" si="24"/>
        <v>382680</v>
      </c>
      <c r="BS14" s="446">
        <f t="shared" si="24"/>
        <v>275494</v>
      </c>
      <c r="BT14" s="446">
        <f t="shared" si="24"/>
        <v>191904</v>
      </c>
      <c r="BU14" s="446">
        <f t="shared" si="24"/>
        <v>29394</v>
      </c>
      <c r="BV14" s="446">
        <f t="shared" si="24"/>
        <v>18937</v>
      </c>
      <c r="BW14" s="446"/>
      <c r="BX14" s="446"/>
      <c r="BY14" s="446"/>
      <c r="BZ14" s="446"/>
      <c r="CA14" s="446"/>
      <c r="CB14" s="446"/>
      <c r="CC14" s="446"/>
      <c r="CD14" s="446"/>
      <c r="CE14" s="446"/>
      <c r="CF14" s="446"/>
      <c r="CG14" s="446"/>
      <c r="CH14" s="446"/>
      <c r="CI14" s="446"/>
      <c r="CJ14" s="446"/>
      <c r="CK14" s="446"/>
      <c r="CL14" s="446"/>
      <c r="CM14" s="446"/>
      <c r="CN14" s="446"/>
      <c r="CO14" s="446"/>
      <c r="CP14" s="446"/>
      <c r="CQ14" s="446"/>
      <c r="CR14" s="446"/>
      <c r="CS14" s="446"/>
      <c r="CT14" s="446"/>
      <c r="CU14" s="446"/>
      <c r="CV14" s="446"/>
      <c r="CW14" s="446"/>
      <c r="CX14" s="446"/>
      <c r="CY14" s="446"/>
      <c r="CZ14" s="446"/>
      <c r="DA14" s="446"/>
      <c r="DB14" s="446"/>
      <c r="DC14" s="446"/>
      <c r="DD14" s="446"/>
      <c r="DE14" s="446"/>
      <c r="DF14" s="446"/>
      <c r="DG14" s="446"/>
      <c r="DH14" s="446"/>
      <c r="DI14" s="446"/>
      <c r="DJ14" s="446"/>
      <c r="DK14" s="446">
        <f t="shared" si="25"/>
        <v>1856</v>
      </c>
      <c r="DL14" s="446">
        <f t="shared" si="25"/>
        <v>581789</v>
      </c>
      <c r="DM14" s="446">
        <f t="shared" si="26"/>
        <v>313</v>
      </c>
      <c r="DN14" s="446">
        <f t="shared" si="27"/>
        <v>527</v>
      </c>
      <c r="DO14" s="446">
        <f t="shared" si="28"/>
        <v>31455</v>
      </c>
      <c r="DP14" s="446">
        <f t="shared" si="28"/>
        <v>1364472</v>
      </c>
      <c r="DQ14" s="446">
        <f t="shared" si="29"/>
        <v>43</v>
      </c>
      <c r="DR14" s="446">
        <f t="shared" si="30"/>
        <v>82</v>
      </c>
      <c r="DS14" s="446"/>
      <c r="DT14" s="446"/>
      <c r="DU14" s="446"/>
      <c r="DV14" s="446"/>
      <c r="DW14" s="446"/>
      <c r="DX14" s="446"/>
      <c r="DY14" s="446"/>
      <c r="DZ14" s="446"/>
      <c r="EA14" s="446"/>
      <c r="EB14" s="446"/>
      <c r="EC14" s="446"/>
      <c r="ED14" s="446"/>
      <c r="EE14" s="446"/>
      <c r="EF14" s="446"/>
      <c r="EG14" s="446" t="s">
        <v>152</v>
      </c>
      <c r="EH14" s="446" t="s">
        <v>152</v>
      </c>
      <c r="EI14" s="446">
        <f t="shared" si="31"/>
        <v>2507</v>
      </c>
      <c r="EJ14" s="446">
        <f t="shared" si="31"/>
        <v>8150</v>
      </c>
      <c r="EK14" s="446">
        <f t="shared" si="31"/>
        <v>9846</v>
      </c>
      <c r="EL14" s="446">
        <f t="shared" si="31"/>
        <v>306</v>
      </c>
      <c r="EM14" s="446">
        <f t="shared" si="31"/>
        <v>11409</v>
      </c>
      <c r="EN14" s="446">
        <f t="shared" si="31"/>
        <v>36310157</v>
      </c>
      <c r="EO14" s="446">
        <f t="shared" si="32"/>
        <v>4455</v>
      </c>
      <c r="EP14" s="446">
        <f t="shared" si="33"/>
        <v>9303</v>
      </c>
      <c r="EQ14" s="446">
        <f t="shared" si="34"/>
        <v>56197968</v>
      </c>
      <c r="ER14" s="446">
        <f t="shared" si="35"/>
        <v>5708</v>
      </c>
      <c r="ES14" s="446">
        <f t="shared" si="36"/>
        <v>12244</v>
      </c>
      <c r="ET14" s="446">
        <f t="shared" si="37"/>
        <v>2278392</v>
      </c>
      <c r="EU14" s="446">
        <f t="shared" si="38"/>
        <v>7446</v>
      </c>
      <c r="EV14" s="446">
        <f t="shared" si="39"/>
        <v>16087</v>
      </c>
      <c r="EW14" s="446">
        <f t="shared" si="40"/>
        <v>87637842</v>
      </c>
      <c r="EX14" s="446">
        <f t="shared" si="41"/>
        <v>7681</v>
      </c>
      <c r="EY14" s="446">
        <f t="shared" si="42"/>
        <v>16837</v>
      </c>
      <c r="EZ14" s="447"/>
      <c r="FA14" s="446">
        <f t="shared" si="43"/>
        <v>4</v>
      </c>
      <c r="FB14" s="417">
        <f t="shared" si="59"/>
        <v>2018</v>
      </c>
      <c r="FC14" s="448">
        <f t="shared" si="60"/>
        <v>43191</v>
      </c>
      <c r="FD14" s="449">
        <f t="shared" si="44"/>
        <v>30</v>
      </c>
      <c r="FE14" s="450"/>
      <c r="FF14" s="451"/>
      <c r="FG14" s="450"/>
      <c r="FH14" s="452">
        <f t="shared" si="45"/>
        <v>2.1530241898340057</v>
      </c>
      <c r="FI14" s="452">
        <f t="shared" si="46"/>
        <v>1.6887562409034802</v>
      </c>
      <c r="FJ14" s="452">
        <f t="shared" si="47"/>
        <v>2.1671517111290757</v>
      </c>
      <c r="FK14" s="452">
        <f t="shared" si="48"/>
        <v>1.722365939099973</v>
      </c>
      <c r="FL14" s="452">
        <f t="shared" si="49"/>
        <v>1.3847815693010572</v>
      </c>
      <c r="FM14" s="452">
        <f t="shared" si="50"/>
        <v>1.1294292645782791</v>
      </c>
      <c r="FN14" s="452">
        <f t="shared" si="51"/>
        <v>1.5586912366263643</v>
      </c>
      <c r="FO14" s="452">
        <f t="shared" si="52"/>
        <v>1.0857553452109512</v>
      </c>
      <c r="FP14" s="452">
        <f t="shared" si="53"/>
        <v>1.6684073107049608</v>
      </c>
      <c r="FQ14" s="452">
        <f t="shared" si="54"/>
        <v>1.0748666136905438</v>
      </c>
      <c r="FR14" s="453"/>
      <c r="FS14" s="446">
        <f t="shared" si="55"/>
        <v>854656</v>
      </c>
      <c r="FT14" s="446">
        <f t="shared" si="55"/>
        <v>0</v>
      </c>
      <c r="FU14" s="446">
        <f t="shared" si="55"/>
        <v>20337801</v>
      </c>
      <c r="FV14" s="446">
        <f t="shared" si="55"/>
        <v>59386279</v>
      </c>
      <c r="FW14" s="446">
        <f t="shared" si="55"/>
        <v>43651008</v>
      </c>
      <c r="FX14" s="446">
        <f t="shared" si="55"/>
        <v>49416082</v>
      </c>
      <c r="FY14" s="446">
        <f t="shared" si="55"/>
        <v>841792882</v>
      </c>
      <c r="FZ14" s="446">
        <f t="shared" si="55"/>
        <v>1217844420</v>
      </c>
      <c r="GA14" s="446">
        <f t="shared" si="55"/>
        <v>179132731</v>
      </c>
      <c r="GB14" s="446"/>
      <c r="GC14" s="446"/>
      <c r="GD14" s="446"/>
      <c r="GE14" s="446"/>
      <c r="GF14" s="446"/>
      <c r="GG14" s="446"/>
      <c r="GH14" s="446"/>
      <c r="GI14" s="446"/>
      <c r="GJ14" s="446"/>
      <c r="GK14" s="446"/>
      <c r="GL14" s="446"/>
      <c r="GM14" s="446"/>
      <c r="GN14" s="446"/>
      <c r="GO14" s="446">
        <f t="shared" si="56"/>
        <v>978744</v>
      </c>
      <c r="GP14" s="446">
        <f t="shared" si="56"/>
        <v>2576003</v>
      </c>
      <c r="GQ14" s="446">
        <f t="shared" si="56"/>
        <v>0</v>
      </c>
      <c r="GR14" s="446">
        <f t="shared" si="56"/>
        <v>75822062</v>
      </c>
      <c r="GS14" s="446">
        <f t="shared" si="56"/>
        <v>120551460</v>
      </c>
      <c r="GT14" s="446">
        <f t="shared" si="56"/>
        <v>4922547</v>
      </c>
      <c r="GU14" s="446">
        <f t="shared" si="56"/>
        <v>192090545</v>
      </c>
      <c r="GV14" s="454"/>
      <c r="GW14" s="455" t="s">
        <v>665</v>
      </c>
      <c r="GX14" s="456" t="s">
        <v>666</v>
      </c>
      <c r="GY14" s="456" t="s">
        <v>457</v>
      </c>
      <c r="GZ14" s="456" t="s">
        <v>667</v>
      </c>
      <c r="HA14" s="457" t="str">
        <f t="shared" si="61"/>
        <v>South West</v>
      </c>
    </row>
    <row r="15" spans="1:209" ht="10.5" customHeight="1" x14ac:dyDescent="0.2">
      <c r="A15" s="417" t="str">
        <f t="shared" si="1"/>
        <v>2018-19MAYENG</v>
      </c>
      <c r="B15" s="458" t="str">
        <f t="shared" si="57"/>
        <v>2018-19</v>
      </c>
      <c r="C15" s="402" t="s">
        <v>668</v>
      </c>
      <c r="D15" s="458"/>
      <c r="F15" s="458" t="str">
        <f t="shared" si="58"/>
        <v>ENG</v>
      </c>
      <c r="H15" s="446">
        <f t="shared" si="2"/>
        <v>978300</v>
      </c>
      <c r="I15" s="446">
        <f t="shared" si="2"/>
        <v>731368</v>
      </c>
      <c r="J15" s="446">
        <f t="shared" si="2"/>
        <v>5930992</v>
      </c>
      <c r="K15" s="446">
        <f t="shared" si="3"/>
        <v>8</v>
      </c>
      <c r="L15" s="446">
        <f t="shared" si="4"/>
        <v>1</v>
      </c>
      <c r="M15" s="446">
        <f t="shared" si="5"/>
        <v>0</v>
      </c>
      <c r="N15" s="446">
        <f t="shared" si="6"/>
        <v>45</v>
      </c>
      <c r="O15" s="446">
        <f t="shared" si="7"/>
        <v>101</v>
      </c>
      <c r="P15" s="446">
        <f t="shared" si="8"/>
        <v>0</v>
      </c>
      <c r="Q15" s="446">
        <f t="shared" si="8"/>
        <v>0</v>
      </c>
      <c r="R15" s="446">
        <f t="shared" si="8"/>
        <v>0</v>
      </c>
      <c r="S15" s="446">
        <f t="shared" si="8"/>
        <v>701078</v>
      </c>
      <c r="T15" s="446">
        <f t="shared" si="8"/>
        <v>58154</v>
      </c>
      <c r="U15" s="446">
        <f t="shared" si="8"/>
        <v>39853</v>
      </c>
      <c r="V15" s="446">
        <f t="shared" si="8"/>
        <v>358991</v>
      </c>
      <c r="W15" s="446">
        <f t="shared" si="8"/>
        <v>184520</v>
      </c>
      <c r="X15" s="446">
        <f t="shared" si="8"/>
        <v>18022</v>
      </c>
      <c r="Y15" s="446">
        <f t="shared" si="8"/>
        <v>26967358</v>
      </c>
      <c r="Z15" s="446">
        <f t="shared" si="9"/>
        <v>464</v>
      </c>
      <c r="AA15" s="446">
        <f t="shared" si="10"/>
        <v>811</v>
      </c>
      <c r="AB15" s="446">
        <f t="shared" si="11"/>
        <v>29720270</v>
      </c>
      <c r="AC15" s="446">
        <f t="shared" si="12"/>
        <v>746</v>
      </c>
      <c r="AD15" s="446">
        <f t="shared" si="13"/>
        <v>1384</v>
      </c>
      <c r="AE15" s="446">
        <f t="shared" si="14"/>
        <v>456177861</v>
      </c>
      <c r="AF15" s="446">
        <f t="shared" si="15"/>
        <v>1271</v>
      </c>
      <c r="AG15" s="446">
        <f t="shared" si="16"/>
        <v>2623</v>
      </c>
      <c r="AH15" s="446">
        <f t="shared" si="17"/>
        <v>637218823</v>
      </c>
      <c r="AI15" s="446">
        <f t="shared" si="18"/>
        <v>3453</v>
      </c>
      <c r="AJ15" s="446">
        <f t="shared" si="19"/>
        <v>8111</v>
      </c>
      <c r="AK15" s="446">
        <f t="shared" si="20"/>
        <v>95337958</v>
      </c>
      <c r="AL15" s="446">
        <f t="shared" si="21"/>
        <v>5290</v>
      </c>
      <c r="AM15" s="446">
        <f t="shared" si="22"/>
        <v>11938</v>
      </c>
      <c r="AN15" s="446"/>
      <c r="AO15" s="446"/>
      <c r="AP15" s="446"/>
      <c r="AQ15" s="446"/>
      <c r="AR15" s="446"/>
      <c r="AS15" s="446"/>
      <c r="AT15" s="446">
        <f t="shared" si="23"/>
        <v>41651</v>
      </c>
      <c r="AU15" s="446">
        <f t="shared" si="23"/>
        <v>3258</v>
      </c>
      <c r="AV15" s="446">
        <f t="shared" si="23"/>
        <v>11527</v>
      </c>
      <c r="AW15" s="446">
        <f t="shared" si="23"/>
        <v>26010</v>
      </c>
      <c r="AX15" s="446">
        <f t="shared" si="23"/>
        <v>3103</v>
      </c>
      <c r="AY15" s="446">
        <f t="shared" si="23"/>
        <v>23763</v>
      </c>
      <c r="AZ15" s="446">
        <f t="shared" si="23"/>
        <v>7601</v>
      </c>
      <c r="BA15" s="446"/>
      <c r="BB15" s="446"/>
      <c r="BC15" s="446"/>
      <c r="BD15" s="446"/>
      <c r="BE15" s="446"/>
      <c r="BF15" s="446"/>
      <c r="BG15" s="446"/>
      <c r="BH15" s="446"/>
      <c r="BI15" s="446">
        <f t="shared" si="24"/>
        <v>414417</v>
      </c>
      <c r="BJ15" s="446">
        <f t="shared" si="24"/>
        <v>39186</v>
      </c>
      <c r="BK15" s="446">
        <f t="shared" si="24"/>
        <v>205824</v>
      </c>
      <c r="BL15" s="446">
        <f t="shared" si="24"/>
        <v>659427</v>
      </c>
      <c r="BM15" s="446">
        <f t="shared" si="24"/>
        <v>125444</v>
      </c>
      <c r="BN15" s="446">
        <f t="shared" si="24"/>
        <v>98171</v>
      </c>
      <c r="BO15" s="446">
        <f t="shared" si="24"/>
        <v>86784</v>
      </c>
      <c r="BP15" s="446">
        <f t="shared" si="24"/>
        <v>69073</v>
      </c>
      <c r="BQ15" s="446">
        <f t="shared" si="24"/>
        <v>501909</v>
      </c>
      <c r="BR15" s="446">
        <f t="shared" si="24"/>
        <v>406133</v>
      </c>
      <c r="BS15" s="446">
        <f t="shared" si="24"/>
        <v>292577</v>
      </c>
      <c r="BT15" s="446">
        <f t="shared" si="24"/>
        <v>200407</v>
      </c>
      <c r="BU15" s="446">
        <f t="shared" si="24"/>
        <v>30929</v>
      </c>
      <c r="BV15" s="446">
        <f t="shared" si="24"/>
        <v>19308</v>
      </c>
      <c r="BW15" s="446"/>
      <c r="BX15" s="446"/>
      <c r="BY15" s="446"/>
      <c r="BZ15" s="446"/>
      <c r="CA15" s="446"/>
      <c r="CB15" s="446"/>
      <c r="CC15" s="446"/>
      <c r="CD15" s="446"/>
      <c r="CE15" s="446"/>
      <c r="CF15" s="446"/>
      <c r="CG15" s="446"/>
      <c r="CH15" s="446"/>
      <c r="CI15" s="446"/>
      <c r="CJ15" s="446"/>
      <c r="CK15" s="446"/>
      <c r="CL15" s="446"/>
      <c r="CM15" s="446"/>
      <c r="CN15" s="446"/>
      <c r="CO15" s="446"/>
      <c r="CP15" s="446"/>
      <c r="CQ15" s="446"/>
      <c r="CR15" s="446"/>
      <c r="CS15" s="446"/>
      <c r="CT15" s="446"/>
      <c r="CU15" s="446"/>
      <c r="CV15" s="446"/>
      <c r="CW15" s="446"/>
      <c r="CX15" s="446"/>
      <c r="CY15" s="446"/>
      <c r="CZ15" s="446"/>
      <c r="DA15" s="446"/>
      <c r="DB15" s="446"/>
      <c r="DC15" s="446"/>
      <c r="DD15" s="446"/>
      <c r="DE15" s="446"/>
      <c r="DF15" s="446"/>
      <c r="DG15" s="446"/>
      <c r="DH15" s="446"/>
      <c r="DI15" s="446"/>
      <c r="DJ15" s="446"/>
      <c r="DK15" s="446">
        <f t="shared" si="25"/>
        <v>1872</v>
      </c>
      <c r="DL15" s="446">
        <f t="shared" si="25"/>
        <v>596017</v>
      </c>
      <c r="DM15" s="446">
        <f t="shared" si="26"/>
        <v>318</v>
      </c>
      <c r="DN15" s="446">
        <f t="shared" si="27"/>
        <v>545</v>
      </c>
      <c r="DO15" s="446">
        <f t="shared" si="28"/>
        <v>34207</v>
      </c>
      <c r="DP15" s="446">
        <f t="shared" si="28"/>
        <v>1594018</v>
      </c>
      <c r="DQ15" s="446">
        <f t="shared" si="29"/>
        <v>47</v>
      </c>
      <c r="DR15" s="446">
        <f t="shared" si="30"/>
        <v>87</v>
      </c>
      <c r="DS15" s="446"/>
      <c r="DT15" s="446"/>
      <c r="DU15" s="446"/>
      <c r="DV15" s="446"/>
      <c r="DW15" s="446"/>
      <c r="DX15" s="446"/>
      <c r="DY15" s="446"/>
      <c r="DZ15" s="446"/>
      <c r="EA15" s="446"/>
      <c r="EB15" s="446"/>
      <c r="EC15" s="446"/>
      <c r="ED15" s="446"/>
      <c r="EE15" s="446"/>
      <c r="EF15" s="446"/>
      <c r="EG15" s="446" t="s">
        <v>152</v>
      </c>
      <c r="EH15" s="446" t="s">
        <v>152</v>
      </c>
      <c r="EI15" s="446">
        <f t="shared" si="31"/>
        <v>2525</v>
      </c>
      <c r="EJ15" s="446">
        <f t="shared" si="31"/>
        <v>8185</v>
      </c>
      <c r="EK15" s="446">
        <f t="shared" si="31"/>
        <v>10084</v>
      </c>
      <c r="EL15" s="446">
        <f t="shared" si="31"/>
        <v>272</v>
      </c>
      <c r="EM15" s="446">
        <f t="shared" si="31"/>
        <v>12211</v>
      </c>
      <c r="EN15" s="446">
        <f t="shared" si="31"/>
        <v>42454545</v>
      </c>
      <c r="EO15" s="446">
        <f t="shared" si="32"/>
        <v>5187</v>
      </c>
      <c r="EP15" s="446">
        <f t="shared" si="33"/>
        <v>11201</v>
      </c>
      <c r="EQ15" s="446">
        <f t="shared" si="34"/>
        <v>65614658</v>
      </c>
      <c r="ER15" s="446">
        <f t="shared" si="35"/>
        <v>6507</v>
      </c>
      <c r="ES15" s="446">
        <f t="shared" si="36"/>
        <v>13877</v>
      </c>
      <c r="ET15" s="446">
        <f t="shared" si="37"/>
        <v>2226737</v>
      </c>
      <c r="EU15" s="446">
        <f t="shared" si="38"/>
        <v>8187</v>
      </c>
      <c r="EV15" s="446">
        <f t="shared" si="39"/>
        <v>15714</v>
      </c>
      <c r="EW15" s="446">
        <f t="shared" si="40"/>
        <v>108714974</v>
      </c>
      <c r="EX15" s="446">
        <f t="shared" si="41"/>
        <v>8903</v>
      </c>
      <c r="EY15" s="446">
        <f t="shared" si="42"/>
        <v>19562</v>
      </c>
      <c r="EZ15" s="447"/>
      <c r="FA15" s="446">
        <f t="shared" si="43"/>
        <v>5</v>
      </c>
      <c r="FB15" s="417">
        <f t="shared" si="59"/>
        <v>2018</v>
      </c>
      <c r="FC15" s="448">
        <f t="shared" si="60"/>
        <v>43221</v>
      </c>
      <c r="FD15" s="449">
        <f t="shared" si="44"/>
        <v>31</v>
      </c>
      <c r="FE15" s="450"/>
      <c r="FF15" s="451"/>
      <c r="FG15" s="450"/>
      <c r="FH15" s="452">
        <f t="shared" si="45"/>
        <v>2.1571001134917633</v>
      </c>
      <c r="FI15" s="452">
        <f t="shared" si="46"/>
        <v>1.6881211954465729</v>
      </c>
      <c r="FJ15" s="452">
        <f t="shared" si="47"/>
        <v>2.1776026898853287</v>
      </c>
      <c r="FK15" s="452">
        <f t="shared" si="48"/>
        <v>1.7331944897498306</v>
      </c>
      <c r="FL15" s="452">
        <f t="shared" si="49"/>
        <v>1.3981102590315635</v>
      </c>
      <c r="FM15" s="452">
        <f t="shared" si="50"/>
        <v>1.1313180553272923</v>
      </c>
      <c r="FN15" s="452">
        <f t="shared" si="51"/>
        <v>1.5856113158465206</v>
      </c>
      <c r="FO15" s="452">
        <f t="shared" si="52"/>
        <v>1.0860990678517235</v>
      </c>
      <c r="FP15" s="452">
        <f t="shared" si="53"/>
        <v>1.7161802241704582</v>
      </c>
      <c r="FQ15" s="452">
        <f t="shared" si="54"/>
        <v>1.0713572300521585</v>
      </c>
      <c r="FR15" s="453"/>
      <c r="FS15" s="446">
        <f t="shared" si="55"/>
        <v>951616</v>
      </c>
      <c r="FT15" s="446">
        <f t="shared" si="55"/>
        <v>0</v>
      </c>
      <c r="FU15" s="446">
        <f t="shared" si="55"/>
        <v>32970861</v>
      </c>
      <c r="FV15" s="446">
        <f t="shared" si="55"/>
        <v>73981994</v>
      </c>
      <c r="FW15" s="446">
        <f t="shared" si="55"/>
        <v>47177794</v>
      </c>
      <c r="FX15" s="446">
        <f t="shared" si="55"/>
        <v>55167668</v>
      </c>
      <c r="FY15" s="446">
        <f t="shared" si="55"/>
        <v>941620318</v>
      </c>
      <c r="FZ15" s="446">
        <f t="shared" si="55"/>
        <v>1496599242</v>
      </c>
      <c r="GA15" s="446">
        <f t="shared" si="55"/>
        <v>215144854</v>
      </c>
      <c r="GB15" s="446"/>
      <c r="GC15" s="446"/>
      <c r="GD15" s="446"/>
      <c r="GE15" s="446"/>
      <c r="GF15" s="446"/>
      <c r="GG15" s="446"/>
      <c r="GH15" s="446"/>
      <c r="GI15" s="446"/>
      <c r="GJ15" s="446"/>
      <c r="GK15" s="446"/>
      <c r="GL15" s="446"/>
      <c r="GM15" s="446"/>
      <c r="GN15" s="446"/>
      <c r="GO15" s="446">
        <f t="shared" si="56"/>
        <v>1020974</v>
      </c>
      <c r="GP15" s="446">
        <f t="shared" si="56"/>
        <v>2991815</v>
      </c>
      <c r="GQ15" s="446">
        <f t="shared" si="56"/>
        <v>0</v>
      </c>
      <c r="GR15" s="446">
        <f t="shared" si="56"/>
        <v>91679530</v>
      </c>
      <c r="GS15" s="446">
        <f t="shared" si="56"/>
        <v>139932285</v>
      </c>
      <c r="GT15" s="446">
        <f t="shared" si="56"/>
        <v>4274277</v>
      </c>
      <c r="GU15" s="446">
        <f t="shared" si="56"/>
        <v>238868635</v>
      </c>
      <c r="GV15" s="454"/>
      <c r="GW15" s="455" t="s">
        <v>669</v>
      </c>
      <c r="GX15" s="456" t="s">
        <v>670</v>
      </c>
      <c r="GY15" s="456"/>
      <c r="GZ15" s="456"/>
      <c r="HA15" s="457"/>
    </row>
    <row r="16" spans="1:209" ht="10.5" customHeight="1" x14ac:dyDescent="0.2">
      <c r="A16" s="417" t="str">
        <f t="shared" si="1"/>
        <v>2018-19JUNEENG</v>
      </c>
      <c r="B16" s="458" t="str">
        <f t="shared" si="57"/>
        <v>2018-19</v>
      </c>
      <c r="C16" s="402" t="s">
        <v>671</v>
      </c>
      <c r="D16" s="458"/>
      <c r="F16" s="458" t="str">
        <f t="shared" si="58"/>
        <v>ENG</v>
      </c>
      <c r="H16" s="446">
        <f t="shared" si="2"/>
        <v>956022</v>
      </c>
      <c r="I16" s="446">
        <f t="shared" si="2"/>
        <v>724630</v>
      </c>
      <c r="J16" s="446">
        <f t="shared" si="2"/>
        <v>7702520</v>
      </c>
      <c r="K16" s="446">
        <f t="shared" si="3"/>
        <v>11</v>
      </c>
      <c r="L16" s="446">
        <f t="shared" si="4"/>
        <v>1</v>
      </c>
      <c r="M16" s="446">
        <f t="shared" si="5"/>
        <v>0</v>
      </c>
      <c r="N16" s="446">
        <f t="shared" si="6"/>
        <v>59</v>
      </c>
      <c r="O16" s="446">
        <f t="shared" si="7"/>
        <v>121</v>
      </c>
      <c r="P16" s="446">
        <f t="shared" ref="P16:Y25" si="62">SUMIFS(P$443:P$10112,$B$443:$B$10112,$B16,$C$443:$C$10112,$C16)</f>
        <v>0</v>
      </c>
      <c r="Q16" s="446">
        <f t="shared" si="62"/>
        <v>0</v>
      </c>
      <c r="R16" s="446">
        <f t="shared" si="62"/>
        <v>0</v>
      </c>
      <c r="S16" s="446">
        <f t="shared" si="62"/>
        <v>675091</v>
      </c>
      <c r="T16" s="446">
        <f t="shared" si="62"/>
        <v>56481</v>
      </c>
      <c r="U16" s="446">
        <f t="shared" si="62"/>
        <v>38523</v>
      </c>
      <c r="V16" s="446">
        <f t="shared" si="62"/>
        <v>348099</v>
      </c>
      <c r="W16" s="446">
        <f t="shared" si="62"/>
        <v>176767</v>
      </c>
      <c r="X16" s="446">
        <f t="shared" si="62"/>
        <v>15706</v>
      </c>
      <c r="Y16" s="446">
        <f t="shared" si="62"/>
        <v>25743281</v>
      </c>
      <c r="Z16" s="446">
        <f t="shared" si="9"/>
        <v>456</v>
      </c>
      <c r="AA16" s="446">
        <f t="shared" si="10"/>
        <v>798</v>
      </c>
      <c r="AB16" s="446">
        <f t="shared" si="11"/>
        <v>28327136</v>
      </c>
      <c r="AC16" s="446">
        <f t="shared" si="12"/>
        <v>735</v>
      </c>
      <c r="AD16" s="446">
        <f t="shared" si="13"/>
        <v>1356</v>
      </c>
      <c r="AE16" s="446">
        <f t="shared" si="14"/>
        <v>449103413</v>
      </c>
      <c r="AF16" s="446">
        <f t="shared" si="15"/>
        <v>1290</v>
      </c>
      <c r="AG16" s="446">
        <f t="shared" si="16"/>
        <v>2656</v>
      </c>
      <c r="AH16" s="446">
        <f t="shared" si="17"/>
        <v>632134728</v>
      </c>
      <c r="AI16" s="446">
        <f t="shared" si="18"/>
        <v>3576</v>
      </c>
      <c r="AJ16" s="446">
        <f t="shared" si="19"/>
        <v>8381</v>
      </c>
      <c r="AK16" s="446">
        <f t="shared" si="20"/>
        <v>86080242</v>
      </c>
      <c r="AL16" s="446">
        <f t="shared" si="21"/>
        <v>5481</v>
      </c>
      <c r="AM16" s="446">
        <f t="shared" si="22"/>
        <v>12251</v>
      </c>
      <c r="AN16" s="446"/>
      <c r="AO16" s="446"/>
      <c r="AP16" s="446"/>
      <c r="AQ16" s="446"/>
      <c r="AR16" s="446"/>
      <c r="AS16" s="446"/>
      <c r="AT16" s="446">
        <f t="shared" ref="AT16:AZ25" si="63">SUMIFS(AT$443:AT$10112,$B$443:$B$10112,$B16,$C$443:$C$10112,$C16)</f>
        <v>40774</v>
      </c>
      <c r="AU16" s="446">
        <f t="shared" si="63"/>
        <v>3122</v>
      </c>
      <c r="AV16" s="446">
        <f t="shared" si="63"/>
        <v>11737</v>
      </c>
      <c r="AW16" s="446">
        <f t="shared" si="63"/>
        <v>25043</v>
      </c>
      <c r="AX16" s="446">
        <f t="shared" si="63"/>
        <v>2969</v>
      </c>
      <c r="AY16" s="446">
        <f t="shared" si="63"/>
        <v>22946</v>
      </c>
      <c r="AZ16" s="446">
        <f t="shared" si="63"/>
        <v>7064</v>
      </c>
      <c r="BA16" s="446"/>
      <c r="BB16" s="446"/>
      <c r="BC16" s="446"/>
      <c r="BD16" s="446"/>
      <c r="BE16" s="446"/>
      <c r="BF16" s="446"/>
      <c r="BG16" s="446"/>
      <c r="BH16" s="446"/>
      <c r="BI16" s="446">
        <f t="shared" ref="BI16:BV25" si="64">SUMIFS(BI$443:BI$10112,$B$443:$B$10112,$B16,$C$443:$C$10112,$C16)</f>
        <v>397212</v>
      </c>
      <c r="BJ16" s="446">
        <f t="shared" si="64"/>
        <v>37180</v>
      </c>
      <c r="BK16" s="446">
        <f t="shared" si="64"/>
        <v>199925</v>
      </c>
      <c r="BL16" s="446">
        <f t="shared" si="64"/>
        <v>634317</v>
      </c>
      <c r="BM16" s="446">
        <f t="shared" si="64"/>
        <v>121780</v>
      </c>
      <c r="BN16" s="446">
        <f t="shared" si="64"/>
        <v>95041</v>
      </c>
      <c r="BO16" s="446">
        <f t="shared" si="64"/>
        <v>83284</v>
      </c>
      <c r="BP16" s="446">
        <f t="shared" si="64"/>
        <v>66243</v>
      </c>
      <c r="BQ16" s="446">
        <f t="shared" si="64"/>
        <v>487303</v>
      </c>
      <c r="BR16" s="446">
        <f t="shared" si="64"/>
        <v>392519</v>
      </c>
      <c r="BS16" s="446">
        <f t="shared" si="64"/>
        <v>280530</v>
      </c>
      <c r="BT16" s="446">
        <f t="shared" si="64"/>
        <v>191483</v>
      </c>
      <c r="BU16" s="446">
        <f t="shared" si="64"/>
        <v>26532</v>
      </c>
      <c r="BV16" s="446">
        <f t="shared" si="64"/>
        <v>16851</v>
      </c>
      <c r="BW16" s="446"/>
      <c r="BX16" s="446"/>
      <c r="BY16" s="446"/>
      <c r="BZ16" s="446"/>
      <c r="CA16" s="446"/>
      <c r="CB16" s="446"/>
      <c r="CC16" s="446"/>
      <c r="CD16" s="446"/>
      <c r="CE16" s="446"/>
      <c r="CF16" s="446"/>
      <c r="CG16" s="446"/>
      <c r="CH16" s="446"/>
      <c r="CI16" s="446"/>
      <c r="CJ16" s="446"/>
      <c r="CK16" s="446"/>
      <c r="CL16" s="446"/>
      <c r="CM16" s="446"/>
      <c r="CN16" s="446"/>
      <c r="CO16" s="446"/>
      <c r="CP16" s="446"/>
      <c r="CQ16" s="446"/>
      <c r="CR16" s="446"/>
      <c r="CS16" s="446"/>
      <c r="CT16" s="446"/>
      <c r="CU16" s="446"/>
      <c r="CV16" s="446"/>
      <c r="CW16" s="446"/>
      <c r="CX16" s="446"/>
      <c r="CY16" s="446"/>
      <c r="CZ16" s="446"/>
      <c r="DA16" s="446"/>
      <c r="DB16" s="446"/>
      <c r="DC16" s="446"/>
      <c r="DD16" s="446"/>
      <c r="DE16" s="446"/>
      <c r="DF16" s="446"/>
      <c r="DG16" s="446"/>
      <c r="DH16" s="446"/>
      <c r="DI16" s="446"/>
      <c r="DJ16" s="446"/>
      <c r="DK16" s="446">
        <f t="shared" si="25"/>
        <v>1786</v>
      </c>
      <c r="DL16" s="446">
        <f t="shared" si="25"/>
        <v>568407</v>
      </c>
      <c r="DM16" s="446">
        <f t="shared" si="26"/>
        <v>318</v>
      </c>
      <c r="DN16" s="446">
        <f t="shared" si="27"/>
        <v>553</v>
      </c>
      <c r="DO16" s="446">
        <f t="shared" si="28"/>
        <v>33127</v>
      </c>
      <c r="DP16" s="446">
        <f t="shared" si="28"/>
        <v>1579699</v>
      </c>
      <c r="DQ16" s="446">
        <f t="shared" si="29"/>
        <v>48</v>
      </c>
      <c r="DR16" s="446">
        <f t="shared" si="30"/>
        <v>94</v>
      </c>
      <c r="DS16" s="446"/>
      <c r="DT16" s="446"/>
      <c r="DU16" s="446"/>
      <c r="DV16" s="446"/>
      <c r="DW16" s="446"/>
      <c r="DX16" s="446"/>
      <c r="DY16" s="446"/>
      <c r="DZ16" s="446"/>
      <c r="EA16" s="446"/>
      <c r="EB16" s="446"/>
      <c r="EC16" s="446"/>
      <c r="ED16" s="446"/>
      <c r="EE16" s="446"/>
      <c r="EF16" s="446"/>
      <c r="EG16" s="446" t="s">
        <v>152</v>
      </c>
      <c r="EH16" s="446" t="s">
        <v>152</v>
      </c>
      <c r="EI16" s="446">
        <f t="shared" ref="EI16:EN25" si="65">SUMIFS(EI$443:EI$10112,$B$443:$B$10112,$B16,$C$443:$C$10112,$C16)</f>
        <v>2351</v>
      </c>
      <c r="EJ16" s="446">
        <f t="shared" si="65"/>
        <v>7962</v>
      </c>
      <c r="EK16" s="446">
        <f t="shared" si="65"/>
        <v>9373</v>
      </c>
      <c r="EL16" s="446">
        <f t="shared" si="65"/>
        <v>245</v>
      </c>
      <c r="EM16" s="446">
        <f t="shared" si="65"/>
        <v>11483</v>
      </c>
      <c r="EN16" s="446">
        <f t="shared" si="65"/>
        <v>41737008</v>
      </c>
      <c r="EO16" s="446">
        <f t="shared" si="32"/>
        <v>5242</v>
      </c>
      <c r="EP16" s="446">
        <f t="shared" si="33"/>
        <v>11389</v>
      </c>
      <c r="EQ16" s="446">
        <f t="shared" si="34"/>
        <v>62758102</v>
      </c>
      <c r="ER16" s="446">
        <f t="shared" si="35"/>
        <v>6696</v>
      </c>
      <c r="ES16" s="446">
        <f t="shared" si="36"/>
        <v>14150</v>
      </c>
      <c r="ET16" s="446">
        <f t="shared" si="37"/>
        <v>2165711</v>
      </c>
      <c r="EU16" s="446">
        <f t="shared" si="38"/>
        <v>8840</v>
      </c>
      <c r="EV16" s="446">
        <f t="shared" si="39"/>
        <v>20139</v>
      </c>
      <c r="EW16" s="446">
        <f t="shared" si="40"/>
        <v>101735493</v>
      </c>
      <c r="EX16" s="446">
        <f t="shared" si="41"/>
        <v>8860</v>
      </c>
      <c r="EY16" s="446">
        <f t="shared" si="42"/>
        <v>19507</v>
      </c>
      <c r="EZ16" s="447"/>
      <c r="FA16" s="446">
        <f t="shared" si="43"/>
        <v>6</v>
      </c>
      <c r="FB16" s="417">
        <f t="shared" si="59"/>
        <v>2018</v>
      </c>
      <c r="FC16" s="448">
        <f t="shared" si="60"/>
        <v>43252</v>
      </c>
      <c r="FD16" s="449">
        <f t="shared" si="44"/>
        <v>30</v>
      </c>
      <c r="FE16" s="450"/>
      <c r="FF16" s="451"/>
      <c r="FG16" s="450"/>
      <c r="FH16" s="452">
        <f t="shared" si="45"/>
        <v>2.1561232981002463</v>
      </c>
      <c r="FI16" s="452">
        <f t="shared" si="46"/>
        <v>1.6827074591455533</v>
      </c>
      <c r="FJ16" s="452">
        <f t="shared" si="47"/>
        <v>2.1619292370791476</v>
      </c>
      <c r="FK16" s="452">
        <f t="shared" si="48"/>
        <v>1.7195701269371544</v>
      </c>
      <c r="FL16" s="452">
        <f t="shared" si="49"/>
        <v>1.3998977302434077</v>
      </c>
      <c r="FM16" s="452">
        <f t="shared" si="50"/>
        <v>1.1276073760625569</v>
      </c>
      <c r="FN16" s="452">
        <f t="shared" si="51"/>
        <v>1.5870043616738418</v>
      </c>
      <c r="FO16" s="452">
        <f t="shared" si="52"/>
        <v>1.083250833017475</v>
      </c>
      <c r="FP16" s="452">
        <f t="shared" si="53"/>
        <v>1.6892907169234688</v>
      </c>
      <c r="FQ16" s="452">
        <f t="shared" si="54"/>
        <v>1.0729020756398828</v>
      </c>
      <c r="FR16" s="453"/>
      <c r="FS16" s="446">
        <f t="shared" ref="FS16:GA25" si="66">SUMIFS(FS$443:FS$10112,$B$443:$B$10112,$B16,$C$443:$C$10112,$C16)</f>
        <v>944861</v>
      </c>
      <c r="FT16" s="446">
        <f t="shared" si="66"/>
        <v>0</v>
      </c>
      <c r="FU16" s="446">
        <f t="shared" si="66"/>
        <v>42702580</v>
      </c>
      <c r="FV16" s="446">
        <f t="shared" si="66"/>
        <v>87574086</v>
      </c>
      <c r="FW16" s="446">
        <f t="shared" si="66"/>
        <v>45048693</v>
      </c>
      <c r="FX16" s="446">
        <f t="shared" si="66"/>
        <v>52251575</v>
      </c>
      <c r="FY16" s="446">
        <f t="shared" si="66"/>
        <v>924455947</v>
      </c>
      <c r="FZ16" s="446">
        <f t="shared" si="66"/>
        <v>1481414634</v>
      </c>
      <c r="GA16" s="446">
        <f t="shared" si="66"/>
        <v>192417352</v>
      </c>
      <c r="GB16" s="446"/>
      <c r="GC16" s="446"/>
      <c r="GD16" s="446"/>
      <c r="GE16" s="446"/>
      <c r="GF16" s="446"/>
      <c r="GG16" s="446"/>
      <c r="GH16" s="446"/>
      <c r="GI16" s="446"/>
      <c r="GJ16" s="446"/>
      <c r="GK16" s="446"/>
      <c r="GL16" s="446"/>
      <c r="GM16" s="446"/>
      <c r="GN16" s="446"/>
      <c r="GO16" s="446">
        <f t="shared" ref="GO16:GU25" si="67">SUMIFS(GO$443:GO$10112,$B$443:$B$10112,$B16,$C$443:$C$10112,$C16)</f>
        <v>988310</v>
      </c>
      <c r="GP16" s="446">
        <f t="shared" si="67"/>
        <v>3127430</v>
      </c>
      <c r="GQ16" s="446">
        <f t="shared" si="67"/>
        <v>0</v>
      </c>
      <c r="GR16" s="446">
        <f t="shared" si="67"/>
        <v>90678551</v>
      </c>
      <c r="GS16" s="446">
        <f t="shared" si="67"/>
        <v>132630908</v>
      </c>
      <c r="GT16" s="446">
        <f t="shared" si="67"/>
        <v>4934158</v>
      </c>
      <c r="GU16" s="446">
        <f t="shared" si="67"/>
        <v>223996485</v>
      </c>
      <c r="GV16" s="454"/>
      <c r="GW16" s="455" t="s">
        <v>51</v>
      </c>
      <c r="GX16" s="456" t="s">
        <v>672</v>
      </c>
      <c r="GY16" s="456" t="s">
        <v>451</v>
      </c>
      <c r="GZ16" s="456" t="s">
        <v>653</v>
      </c>
      <c r="HA16" s="457" t="s">
        <v>652</v>
      </c>
    </row>
    <row r="17" spans="1:209" ht="10.5" customHeight="1" x14ac:dyDescent="0.2">
      <c r="A17" s="417" t="str">
        <f t="shared" si="1"/>
        <v>2018-19JULYENG</v>
      </c>
      <c r="B17" s="458" t="str">
        <f t="shared" si="57"/>
        <v>2018-19</v>
      </c>
      <c r="C17" s="402" t="s">
        <v>673</v>
      </c>
      <c r="D17" s="458"/>
      <c r="F17" s="458" t="str">
        <f t="shared" si="58"/>
        <v>ENG</v>
      </c>
      <c r="H17" s="446">
        <f t="shared" si="2"/>
        <v>1038167</v>
      </c>
      <c r="I17" s="446">
        <f t="shared" si="2"/>
        <v>786727</v>
      </c>
      <c r="J17" s="446">
        <f t="shared" si="2"/>
        <v>9945250</v>
      </c>
      <c r="K17" s="446">
        <f t="shared" si="3"/>
        <v>13</v>
      </c>
      <c r="L17" s="446">
        <f t="shared" si="4"/>
        <v>1</v>
      </c>
      <c r="M17" s="446">
        <f t="shared" si="5"/>
        <v>0</v>
      </c>
      <c r="N17" s="446">
        <f t="shared" si="6"/>
        <v>70</v>
      </c>
      <c r="O17" s="446">
        <f t="shared" si="7"/>
        <v>132</v>
      </c>
      <c r="P17" s="446">
        <f t="shared" si="62"/>
        <v>0</v>
      </c>
      <c r="Q17" s="446">
        <f t="shared" si="62"/>
        <v>0</v>
      </c>
      <c r="R17" s="446">
        <f t="shared" si="62"/>
        <v>0</v>
      </c>
      <c r="S17" s="446">
        <f t="shared" si="62"/>
        <v>709841</v>
      </c>
      <c r="T17" s="446">
        <f t="shared" si="62"/>
        <v>58884</v>
      </c>
      <c r="U17" s="446">
        <f t="shared" si="62"/>
        <v>39903</v>
      </c>
      <c r="V17" s="446">
        <f t="shared" si="62"/>
        <v>370886</v>
      </c>
      <c r="W17" s="446">
        <f t="shared" si="62"/>
        <v>180611</v>
      </c>
      <c r="X17" s="446">
        <f t="shared" si="62"/>
        <v>13902</v>
      </c>
      <c r="Y17" s="446">
        <f t="shared" si="62"/>
        <v>26399606</v>
      </c>
      <c r="Z17" s="446">
        <f t="shared" si="9"/>
        <v>448</v>
      </c>
      <c r="AA17" s="446">
        <f t="shared" si="10"/>
        <v>783</v>
      </c>
      <c r="AB17" s="446">
        <f t="shared" si="11"/>
        <v>28725290</v>
      </c>
      <c r="AC17" s="446">
        <f t="shared" si="12"/>
        <v>720</v>
      </c>
      <c r="AD17" s="446">
        <f t="shared" si="13"/>
        <v>1349</v>
      </c>
      <c r="AE17" s="446">
        <f t="shared" si="14"/>
        <v>501828056</v>
      </c>
      <c r="AF17" s="446">
        <f t="shared" si="15"/>
        <v>1353</v>
      </c>
      <c r="AG17" s="446">
        <f t="shared" si="16"/>
        <v>2811</v>
      </c>
      <c r="AH17" s="446">
        <f t="shared" si="17"/>
        <v>716857028</v>
      </c>
      <c r="AI17" s="446">
        <f t="shared" si="18"/>
        <v>3969</v>
      </c>
      <c r="AJ17" s="446">
        <f t="shared" si="19"/>
        <v>9439</v>
      </c>
      <c r="AK17" s="446">
        <f t="shared" si="20"/>
        <v>79987245</v>
      </c>
      <c r="AL17" s="446">
        <f t="shared" si="21"/>
        <v>5754</v>
      </c>
      <c r="AM17" s="446">
        <f t="shared" si="22"/>
        <v>12809</v>
      </c>
      <c r="AN17" s="446"/>
      <c r="AO17" s="446"/>
      <c r="AP17" s="446"/>
      <c r="AQ17" s="446"/>
      <c r="AR17" s="446"/>
      <c r="AS17" s="446"/>
      <c r="AT17" s="446">
        <f t="shared" si="63"/>
        <v>44227</v>
      </c>
      <c r="AU17" s="446">
        <f t="shared" si="63"/>
        <v>3454</v>
      </c>
      <c r="AV17" s="446">
        <f t="shared" si="63"/>
        <v>12507</v>
      </c>
      <c r="AW17" s="446">
        <f t="shared" si="63"/>
        <v>26800</v>
      </c>
      <c r="AX17" s="446">
        <f t="shared" si="63"/>
        <v>3267</v>
      </c>
      <c r="AY17" s="446">
        <f t="shared" si="63"/>
        <v>24999</v>
      </c>
      <c r="AZ17" s="446">
        <f t="shared" si="63"/>
        <v>7335</v>
      </c>
      <c r="BA17" s="446"/>
      <c r="BB17" s="446"/>
      <c r="BC17" s="446"/>
      <c r="BD17" s="446"/>
      <c r="BE17" s="446"/>
      <c r="BF17" s="446"/>
      <c r="BG17" s="446"/>
      <c r="BH17" s="446"/>
      <c r="BI17" s="446">
        <f t="shared" si="64"/>
        <v>414745</v>
      </c>
      <c r="BJ17" s="446">
        <f t="shared" si="64"/>
        <v>37504</v>
      </c>
      <c r="BK17" s="446">
        <f t="shared" si="64"/>
        <v>213365</v>
      </c>
      <c r="BL17" s="446">
        <f t="shared" si="64"/>
        <v>665614</v>
      </c>
      <c r="BM17" s="446">
        <f t="shared" si="64"/>
        <v>126192</v>
      </c>
      <c r="BN17" s="446">
        <f t="shared" si="64"/>
        <v>97906</v>
      </c>
      <c r="BO17" s="446">
        <f t="shared" si="64"/>
        <v>85769</v>
      </c>
      <c r="BP17" s="446">
        <f t="shared" si="64"/>
        <v>67891</v>
      </c>
      <c r="BQ17" s="446">
        <f t="shared" si="64"/>
        <v>519501</v>
      </c>
      <c r="BR17" s="446">
        <f t="shared" si="64"/>
        <v>416666</v>
      </c>
      <c r="BS17" s="446">
        <f t="shared" si="64"/>
        <v>293385</v>
      </c>
      <c r="BT17" s="446">
        <f t="shared" si="64"/>
        <v>197756</v>
      </c>
      <c r="BU17" s="446">
        <f t="shared" si="64"/>
        <v>23537</v>
      </c>
      <c r="BV17" s="446">
        <f t="shared" si="64"/>
        <v>14973</v>
      </c>
      <c r="BW17" s="446"/>
      <c r="BX17" s="446"/>
      <c r="BY17" s="446"/>
      <c r="BZ17" s="446"/>
      <c r="CA17" s="446"/>
      <c r="CB17" s="446"/>
      <c r="CC17" s="446"/>
      <c r="CD17" s="446"/>
      <c r="CE17" s="446"/>
      <c r="CF17" s="446"/>
      <c r="CG17" s="446"/>
      <c r="CH17" s="446"/>
      <c r="CI17" s="446"/>
      <c r="CJ17" s="446"/>
      <c r="CK17" s="446"/>
      <c r="CL17" s="446"/>
      <c r="CM17" s="446"/>
      <c r="CN17" s="446"/>
      <c r="CO17" s="446"/>
      <c r="CP17" s="446"/>
      <c r="CQ17" s="446"/>
      <c r="CR17" s="446"/>
      <c r="CS17" s="446"/>
      <c r="CT17" s="446"/>
      <c r="CU17" s="446"/>
      <c r="CV17" s="446"/>
      <c r="CW17" s="446"/>
      <c r="CX17" s="446"/>
      <c r="CY17" s="446"/>
      <c r="CZ17" s="446"/>
      <c r="DA17" s="446"/>
      <c r="DB17" s="446"/>
      <c r="DC17" s="446"/>
      <c r="DD17" s="446"/>
      <c r="DE17" s="446"/>
      <c r="DF17" s="446"/>
      <c r="DG17" s="446"/>
      <c r="DH17" s="446"/>
      <c r="DI17" s="446"/>
      <c r="DJ17" s="446"/>
      <c r="DK17" s="446">
        <f t="shared" si="25"/>
        <v>1968</v>
      </c>
      <c r="DL17" s="446">
        <f t="shared" si="25"/>
        <v>643787</v>
      </c>
      <c r="DM17" s="446">
        <f t="shared" si="26"/>
        <v>327</v>
      </c>
      <c r="DN17" s="446">
        <f t="shared" si="27"/>
        <v>531</v>
      </c>
      <c r="DO17" s="446">
        <f t="shared" si="28"/>
        <v>36413</v>
      </c>
      <c r="DP17" s="446">
        <f t="shared" si="28"/>
        <v>1978801</v>
      </c>
      <c r="DQ17" s="446">
        <f t="shared" si="29"/>
        <v>54</v>
      </c>
      <c r="DR17" s="446">
        <f t="shared" si="30"/>
        <v>101</v>
      </c>
      <c r="DS17" s="446"/>
      <c r="DT17" s="446"/>
      <c r="DU17" s="446"/>
      <c r="DV17" s="446"/>
      <c r="DW17" s="446"/>
      <c r="DX17" s="446"/>
      <c r="DY17" s="446"/>
      <c r="DZ17" s="446"/>
      <c r="EA17" s="446"/>
      <c r="EB17" s="446"/>
      <c r="EC17" s="446"/>
      <c r="ED17" s="446"/>
      <c r="EE17" s="446"/>
      <c r="EF17" s="446"/>
      <c r="EG17" s="446" t="s">
        <v>152</v>
      </c>
      <c r="EH17" s="446" t="s">
        <v>152</v>
      </c>
      <c r="EI17" s="446">
        <f t="shared" si="65"/>
        <v>2465</v>
      </c>
      <c r="EJ17" s="446">
        <f t="shared" si="65"/>
        <v>10143</v>
      </c>
      <c r="EK17" s="446">
        <f t="shared" si="65"/>
        <v>9155</v>
      </c>
      <c r="EL17" s="446">
        <f t="shared" si="65"/>
        <v>255</v>
      </c>
      <c r="EM17" s="446">
        <f t="shared" si="65"/>
        <v>12000</v>
      </c>
      <c r="EN17" s="446">
        <f t="shared" si="65"/>
        <v>52769352</v>
      </c>
      <c r="EO17" s="446">
        <f t="shared" si="32"/>
        <v>5203</v>
      </c>
      <c r="EP17" s="446">
        <f t="shared" si="33"/>
        <v>10791</v>
      </c>
      <c r="EQ17" s="446">
        <f t="shared" si="34"/>
        <v>63931935</v>
      </c>
      <c r="ER17" s="446">
        <f t="shared" si="35"/>
        <v>6983</v>
      </c>
      <c r="ES17" s="446">
        <f t="shared" si="36"/>
        <v>14621</v>
      </c>
      <c r="ET17" s="446">
        <f t="shared" si="37"/>
        <v>2034817</v>
      </c>
      <c r="EU17" s="446">
        <f t="shared" si="38"/>
        <v>7980</v>
      </c>
      <c r="EV17" s="446">
        <f t="shared" si="39"/>
        <v>17500</v>
      </c>
      <c r="EW17" s="446">
        <f t="shared" si="40"/>
        <v>112041691</v>
      </c>
      <c r="EX17" s="446">
        <f t="shared" si="41"/>
        <v>9337</v>
      </c>
      <c r="EY17" s="446">
        <f t="shared" si="42"/>
        <v>20396</v>
      </c>
      <c r="EZ17" s="447"/>
      <c r="FA17" s="446">
        <f t="shared" si="43"/>
        <v>7</v>
      </c>
      <c r="FB17" s="417">
        <f t="shared" si="59"/>
        <v>2018</v>
      </c>
      <c r="FC17" s="448">
        <f t="shared" si="60"/>
        <v>43282</v>
      </c>
      <c r="FD17" s="449">
        <f t="shared" si="44"/>
        <v>31</v>
      </c>
      <c r="FE17" s="450"/>
      <c r="FF17" s="451"/>
      <c r="FG17" s="450"/>
      <c r="FH17" s="452">
        <f t="shared" si="45"/>
        <v>2.1430609333605055</v>
      </c>
      <c r="FI17" s="452">
        <f t="shared" si="46"/>
        <v>1.662692751851097</v>
      </c>
      <c r="FJ17" s="452">
        <f t="shared" si="47"/>
        <v>2.1494373856602262</v>
      </c>
      <c r="FK17" s="452">
        <f t="shared" si="48"/>
        <v>1.7014008971756509</v>
      </c>
      <c r="FL17" s="452">
        <f t="shared" si="49"/>
        <v>1.4007026417821109</v>
      </c>
      <c r="FM17" s="452">
        <f t="shared" si="50"/>
        <v>1.1234341549694515</v>
      </c>
      <c r="FN17" s="452">
        <f t="shared" si="51"/>
        <v>1.6244027218718682</v>
      </c>
      <c r="FO17" s="452">
        <f t="shared" si="52"/>
        <v>1.0949277729484914</v>
      </c>
      <c r="FP17" s="452">
        <f t="shared" si="53"/>
        <v>1.6930657459358365</v>
      </c>
      <c r="FQ17" s="452">
        <f t="shared" si="54"/>
        <v>1.0770392749244713</v>
      </c>
      <c r="FR17" s="453"/>
      <c r="FS17" s="446">
        <f t="shared" si="66"/>
        <v>1078637</v>
      </c>
      <c r="FT17" s="446">
        <f t="shared" si="66"/>
        <v>0</v>
      </c>
      <c r="FU17" s="446">
        <f t="shared" si="66"/>
        <v>55068343</v>
      </c>
      <c r="FV17" s="446">
        <f t="shared" si="66"/>
        <v>103988313</v>
      </c>
      <c r="FW17" s="446">
        <f t="shared" si="66"/>
        <v>46097710</v>
      </c>
      <c r="FX17" s="446">
        <f t="shared" si="66"/>
        <v>53817078</v>
      </c>
      <c r="FY17" s="446">
        <f t="shared" si="66"/>
        <v>1042594109</v>
      </c>
      <c r="FZ17" s="446">
        <f t="shared" si="66"/>
        <v>1704828239</v>
      </c>
      <c r="GA17" s="446">
        <f t="shared" si="66"/>
        <v>178070699</v>
      </c>
      <c r="GB17" s="446"/>
      <c r="GC17" s="446"/>
      <c r="GD17" s="446"/>
      <c r="GE17" s="446"/>
      <c r="GF17" s="446"/>
      <c r="GG17" s="446"/>
      <c r="GH17" s="446"/>
      <c r="GI17" s="446"/>
      <c r="GJ17" s="446"/>
      <c r="GK17" s="446"/>
      <c r="GL17" s="446"/>
      <c r="GM17" s="446"/>
      <c r="GN17" s="446"/>
      <c r="GO17" s="446">
        <f t="shared" si="67"/>
        <v>1045830</v>
      </c>
      <c r="GP17" s="446">
        <f t="shared" si="67"/>
        <v>3672023</v>
      </c>
      <c r="GQ17" s="446">
        <f t="shared" si="67"/>
        <v>0</v>
      </c>
      <c r="GR17" s="446">
        <f t="shared" si="67"/>
        <v>109456528</v>
      </c>
      <c r="GS17" s="446">
        <f t="shared" si="67"/>
        <v>133855550</v>
      </c>
      <c r="GT17" s="446">
        <f t="shared" si="67"/>
        <v>4462407</v>
      </c>
      <c r="GU17" s="446">
        <f t="shared" si="67"/>
        <v>244746814</v>
      </c>
      <c r="GV17" s="454"/>
      <c r="GW17" s="455" t="s">
        <v>52</v>
      </c>
      <c r="GX17" s="456" t="s">
        <v>674</v>
      </c>
      <c r="GY17" s="456" t="s">
        <v>453</v>
      </c>
      <c r="GZ17" s="456" t="s">
        <v>656</v>
      </c>
      <c r="HA17" s="457" t="s">
        <v>466</v>
      </c>
    </row>
    <row r="18" spans="1:209" ht="10.5" customHeight="1" x14ac:dyDescent="0.2">
      <c r="A18" s="417" t="str">
        <f t="shared" si="1"/>
        <v>2018-19AUGUSTENG</v>
      </c>
      <c r="B18" s="458" t="str">
        <f t="shared" si="57"/>
        <v>2018-19</v>
      </c>
      <c r="C18" s="402" t="s">
        <v>636</v>
      </c>
      <c r="D18" s="458"/>
      <c r="F18" s="458" t="str">
        <f t="shared" si="58"/>
        <v>ENG</v>
      </c>
      <c r="H18" s="446">
        <f t="shared" si="2"/>
        <v>948407</v>
      </c>
      <c r="I18" s="446">
        <f t="shared" si="2"/>
        <v>711875</v>
      </c>
      <c r="J18" s="446">
        <f t="shared" si="2"/>
        <v>5011824</v>
      </c>
      <c r="K18" s="446">
        <f t="shared" si="3"/>
        <v>7</v>
      </c>
      <c r="L18" s="446">
        <f t="shared" si="4"/>
        <v>1</v>
      </c>
      <c r="M18" s="446">
        <f t="shared" si="5"/>
        <v>0</v>
      </c>
      <c r="N18" s="446">
        <f t="shared" si="6"/>
        <v>41</v>
      </c>
      <c r="O18" s="446">
        <f t="shared" si="7"/>
        <v>94</v>
      </c>
      <c r="P18" s="446">
        <f t="shared" si="62"/>
        <v>0</v>
      </c>
      <c r="Q18" s="446">
        <f t="shared" si="62"/>
        <v>0</v>
      </c>
      <c r="R18" s="446">
        <f t="shared" si="62"/>
        <v>0</v>
      </c>
      <c r="S18" s="446">
        <f t="shared" si="62"/>
        <v>676555</v>
      </c>
      <c r="T18" s="446">
        <f t="shared" si="62"/>
        <v>53240</v>
      </c>
      <c r="U18" s="446">
        <f t="shared" si="62"/>
        <v>35843</v>
      </c>
      <c r="V18" s="446">
        <f t="shared" si="62"/>
        <v>354353</v>
      </c>
      <c r="W18" s="446">
        <f t="shared" si="62"/>
        <v>174586</v>
      </c>
      <c r="X18" s="446">
        <f t="shared" si="62"/>
        <v>13312</v>
      </c>
      <c r="Y18" s="446">
        <f t="shared" si="62"/>
        <v>22795588</v>
      </c>
      <c r="Z18" s="446">
        <f t="shared" si="9"/>
        <v>428</v>
      </c>
      <c r="AA18" s="446">
        <f t="shared" si="10"/>
        <v>754</v>
      </c>
      <c r="AB18" s="446">
        <f t="shared" si="11"/>
        <v>24385638</v>
      </c>
      <c r="AC18" s="446">
        <f t="shared" si="12"/>
        <v>680</v>
      </c>
      <c r="AD18" s="446">
        <f t="shared" si="13"/>
        <v>1283</v>
      </c>
      <c r="AE18" s="446">
        <f t="shared" si="14"/>
        <v>438161398</v>
      </c>
      <c r="AF18" s="446">
        <f t="shared" si="15"/>
        <v>1237</v>
      </c>
      <c r="AG18" s="446">
        <f t="shared" si="16"/>
        <v>2540</v>
      </c>
      <c r="AH18" s="446">
        <f t="shared" si="17"/>
        <v>595201233</v>
      </c>
      <c r="AI18" s="446">
        <f t="shared" si="18"/>
        <v>3409</v>
      </c>
      <c r="AJ18" s="446">
        <f t="shared" si="19"/>
        <v>8020</v>
      </c>
      <c r="AK18" s="446">
        <f t="shared" si="20"/>
        <v>65527252</v>
      </c>
      <c r="AL18" s="446">
        <f t="shared" si="21"/>
        <v>4922</v>
      </c>
      <c r="AM18" s="446">
        <f t="shared" si="22"/>
        <v>11123</v>
      </c>
      <c r="AN18" s="446"/>
      <c r="AO18" s="446"/>
      <c r="AP18" s="446"/>
      <c r="AQ18" s="446"/>
      <c r="AR18" s="446"/>
      <c r="AS18" s="446"/>
      <c r="AT18" s="446">
        <f t="shared" si="63"/>
        <v>38868</v>
      </c>
      <c r="AU18" s="446">
        <f t="shared" si="63"/>
        <v>3104</v>
      </c>
      <c r="AV18" s="446">
        <f t="shared" si="63"/>
        <v>10707</v>
      </c>
      <c r="AW18" s="446">
        <f t="shared" si="63"/>
        <v>25130</v>
      </c>
      <c r="AX18" s="446">
        <f t="shared" si="63"/>
        <v>3062</v>
      </c>
      <c r="AY18" s="446">
        <f t="shared" si="63"/>
        <v>21995</v>
      </c>
      <c r="AZ18" s="446">
        <f t="shared" si="63"/>
        <v>7309</v>
      </c>
      <c r="BA18" s="446"/>
      <c r="BB18" s="446"/>
      <c r="BC18" s="446"/>
      <c r="BD18" s="446"/>
      <c r="BE18" s="446"/>
      <c r="BF18" s="446"/>
      <c r="BG18" s="446"/>
      <c r="BH18" s="446"/>
      <c r="BI18" s="446">
        <f t="shared" si="64"/>
        <v>400070</v>
      </c>
      <c r="BJ18" s="446">
        <f t="shared" si="64"/>
        <v>37163</v>
      </c>
      <c r="BK18" s="446">
        <f t="shared" si="64"/>
        <v>200454</v>
      </c>
      <c r="BL18" s="446">
        <f t="shared" si="64"/>
        <v>637687</v>
      </c>
      <c r="BM18" s="446">
        <f t="shared" si="64"/>
        <v>116808</v>
      </c>
      <c r="BN18" s="446">
        <f t="shared" si="64"/>
        <v>89737</v>
      </c>
      <c r="BO18" s="446">
        <f t="shared" si="64"/>
        <v>78941</v>
      </c>
      <c r="BP18" s="446">
        <f t="shared" si="64"/>
        <v>61760</v>
      </c>
      <c r="BQ18" s="446">
        <f t="shared" si="64"/>
        <v>492009</v>
      </c>
      <c r="BR18" s="446">
        <f t="shared" si="64"/>
        <v>396574</v>
      </c>
      <c r="BS18" s="446">
        <f t="shared" si="64"/>
        <v>279455</v>
      </c>
      <c r="BT18" s="446">
        <f t="shared" si="64"/>
        <v>190276</v>
      </c>
      <c r="BU18" s="446">
        <f t="shared" si="64"/>
        <v>21650</v>
      </c>
      <c r="BV18" s="446">
        <f t="shared" si="64"/>
        <v>14233</v>
      </c>
      <c r="BW18" s="446"/>
      <c r="BX18" s="446"/>
      <c r="BY18" s="446"/>
      <c r="BZ18" s="446"/>
      <c r="CA18" s="446"/>
      <c r="CB18" s="446"/>
      <c r="CC18" s="446"/>
      <c r="CD18" s="446"/>
      <c r="CE18" s="446"/>
      <c r="CF18" s="446"/>
      <c r="CG18" s="446"/>
      <c r="CH18" s="446"/>
      <c r="CI18" s="446"/>
      <c r="CJ18" s="446"/>
      <c r="CK18" s="446"/>
      <c r="CL18" s="446"/>
      <c r="CM18" s="446"/>
      <c r="CN18" s="446"/>
      <c r="CO18" s="446"/>
      <c r="CP18" s="446"/>
      <c r="CQ18" s="446"/>
      <c r="CR18" s="446"/>
      <c r="CS18" s="446"/>
      <c r="CT18" s="446"/>
      <c r="CU18" s="446"/>
      <c r="CV18" s="446"/>
      <c r="CW18" s="446"/>
      <c r="CX18" s="446"/>
      <c r="CY18" s="446"/>
      <c r="CZ18" s="446"/>
      <c r="DA18" s="446"/>
      <c r="DB18" s="446"/>
      <c r="DC18" s="446"/>
      <c r="DD18" s="446"/>
      <c r="DE18" s="446"/>
      <c r="DF18" s="446"/>
      <c r="DG18" s="446"/>
      <c r="DH18" s="446"/>
      <c r="DI18" s="446"/>
      <c r="DJ18" s="446"/>
      <c r="DK18" s="446">
        <f t="shared" si="25"/>
        <v>1891</v>
      </c>
      <c r="DL18" s="446">
        <f t="shared" si="25"/>
        <v>627766</v>
      </c>
      <c r="DM18" s="446">
        <f t="shared" si="26"/>
        <v>332</v>
      </c>
      <c r="DN18" s="446">
        <f t="shared" si="27"/>
        <v>522</v>
      </c>
      <c r="DO18" s="446">
        <f t="shared" si="28"/>
        <v>33657</v>
      </c>
      <c r="DP18" s="446">
        <f t="shared" si="28"/>
        <v>1461378</v>
      </c>
      <c r="DQ18" s="446">
        <f t="shared" si="29"/>
        <v>43</v>
      </c>
      <c r="DR18" s="446">
        <f t="shared" si="30"/>
        <v>83</v>
      </c>
      <c r="DS18" s="446"/>
      <c r="DT18" s="446"/>
      <c r="DU18" s="446"/>
      <c r="DV18" s="446"/>
      <c r="DW18" s="446"/>
      <c r="DX18" s="446"/>
      <c r="DY18" s="446"/>
      <c r="DZ18" s="446"/>
      <c r="EA18" s="446"/>
      <c r="EB18" s="446"/>
      <c r="EC18" s="446"/>
      <c r="ED18" s="446"/>
      <c r="EE18" s="446"/>
      <c r="EF18" s="446"/>
      <c r="EG18" s="446" t="s">
        <v>152</v>
      </c>
      <c r="EH18" s="446" t="s">
        <v>152</v>
      </c>
      <c r="EI18" s="446">
        <f t="shared" si="65"/>
        <v>1318</v>
      </c>
      <c r="EJ18" s="446">
        <f t="shared" si="65"/>
        <v>10270</v>
      </c>
      <c r="EK18" s="446">
        <f t="shared" si="65"/>
        <v>11893</v>
      </c>
      <c r="EL18" s="446">
        <f t="shared" si="65"/>
        <v>234</v>
      </c>
      <c r="EM18" s="446">
        <f t="shared" si="65"/>
        <v>11531</v>
      </c>
      <c r="EN18" s="446">
        <f t="shared" si="65"/>
        <v>49387803</v>
      </c>
      <c r="EO18" s="446">
        <f t="shared" si="32"/>
        <v>4809</v>
      </c>
      <c r="EP18" s="446">
        <f t="shared" si="33"/>
        <v>10232</v>
      </c>
      <c r="EQ18" s="446">
        <f t="shared" si="34"/>
        <v>69680324</v>
      </c>
      <c r="ER18" s="446">
        <f t="shared" si="35"/>
        <v>5859</v>
      </c>
      <c r="ES18" s="446">
        <f t="shared" si="36"/>
        <v>12357</v>
      </c>
      <c r="ET18" s="446">
        <f t="shared" si="37"/>
        <v>1974937</v>
      </c>
      <c r="EU18" s="446">
        <f t="shared" si="38"/>
        <v>8440</v>
      </c>
      <c r="EV18" s="446">
        <f t="shared" si="39"/>
        <v>16312</v>
      </c>
      <c r="EW18" s="446">
        <f t="shared" si="40"/>
        <v>98901647</v>
      </c>
      <c r="EX18" s="446">
        <f t="shared" si="41"/>
        <v>8577</v>
      </c>
      <c r="EY18" s="446">
        <f t="shared" si="42"/>
        <v>19021</v>
      </c>
      <c r="EZ18" s="447"/>
      <c r="FA18" s="446">
        <f t="shared" si="43"/>
        <v>8</v>
      </c>
      <c r="FB18" s="417">
        <f t="shared" si="59"/>
        <v>2018</v>
      </c>
      <c r="FC18" s="448">
        <f t="shared" si="60"/>
        <v>43313</v>
      </c>
      <c r="FD18" s="449">
        <f t="shared" si="44"/>
        <v>31</v>
      </c>
      <c r="FE18" s="450"/>
      <c r="FF18" s="451"/>
      <c r="FG18" s="450"/>
      <c r="FH18" s="452">
        <f t="shared" si="45"/>
        <v>2.1939894815927872</v>
      </c>
      <c r="FI18" s="452">
        <f t="shared" si="46"/>
        <v>1.6855184072126221</v>
      </c>
      <c r="FJ18" s="452">
        <f t="shared" si="47"/>
        <v>2.2024105125129037</v>
      </c>
      <c r="FK18" s="452">
        <f t="shared" si="48"/>
        <v>1.7230700555199063</v>
      </c>
      <c r="FL18" s="452">
        <f t="shared" si="49"/>
        <v>1.3884713830558792</v>
      </c>
      <c r="FM18" s="452">
        <f t="shared" si="50"/>
        <v>1.1191495486139527</v>
      </c>
      <c r="FN18" s="452">
        <f t="shared" si="51"/>
        <v>1.6006724479626087</v>
      </c>
      <c r="FO18" s="452">
        <f t="shared" si="52"/>
        <v>1.0898697490062204</v>
      </c>
      <c r="FP18" s="452">
        <f t="shared" si="53"/>
        <v>1.6263521634615385</v>
      </c>
      <c r="FQ18" s="452">
        <f t="shared" si="54"/>
        <v>1.0691856971153846</v>
      </c>
      <c r="FR18" s="453"/>
      <c r="FS18" s="446">
        <f t="shared" si="66"/>
        <v>941941</v>
      </c>
      <c r="FT18" s="446">
        <f t="shared" si="66"/>
        <v>0</v>
      </c>
      <c r="FU18" s="446">
        <f t="shared" si="66"/>
        <v>29062967</v>
      </c>
      <c r="FV18" s="446">
        <f t="shared" si="66"/>
        <v>67238364</v>
      </c>
      <c r="FW18" s="446">
        <f t="shared" si="66"/>
        <v>40142567</v>
      </c>
      <c r="FX18" s="446">
        <f t="shared" si="66"/>
        <v>45988464</v>
      </c>
      <c r="FY18" s="446">
        <f t="shared" si="66"/>
        <v>900128814</v>
      </c>
      <c r="FZ18" s="446">
        <f t="shared" si="66"/>
        <v>1400131114</v>
      </c>
      <c r="GA18" s="446">
        <f t="shared" si="66"/>
        <v>148069541</v>
      </c>
      <c r="GB18" s="446"/>
      <c r="GC18" s="446"/>
      <c r="GD18" s="446"/>
      <c r="GE18" s="446"/>
      <c r="GF18" s="446"/>
      <c r="GG18" s="446"/>
      <c r="GH18" s="446"/>
      <c r="GI18" s="446"/>
      <c r="GJ18" s="446"/>
      <c r="GK18" s="446"/>
      <c r="GL18" s="446"/>
      <c r="GM18" s="446"/>
      <c r="GN18" s="446"/>
      <c r="GO18" s="446">
        <f t="shared" si="67"/>
        <v>987573</v>
      </c>
      <c r="GP18" s="446">
        <f t="shared" si="67"/>
        <v>2805029</v>
      </c>
      <c r="GQ18" s="446">
        <f t="shared" si="67"/>
        <v>0</v>
      </c>
      <c r="GR18" s="446">
        <f t="shared" si="67"/>
        <v>105079423</v>
      </c>
      <c r="GS18" s="446">
        <f t="shared" si="67"/>
        <v>146966355</v>
      </c>
      <c r="GT18" s="446">
        <f t="shared" si="67"/>
        <v>3817119</v>
      </c>
      <c r="GU18" s="446">
        <f t="shared" si="67"/>
        <v>219332662</v>
      </c>
      <c r="GV18" s="454"/>
      <c r="GW18" s="455" t="s">
        <v>675</v>
      </c>
      <c r="GX18" s="456" t="s">
        <v>676</v>
      </c>
      <c r="GY18" s="456" t="s">
        <v>458</v>
      </c>
      <c r="GZ18" s="456" t="s">
        <v>663</v>
      </c>
      <c r="HA18" s="457" t="s">
        <v>662</v>
      </c>
    </row>
    <row r="19" spans="1:209" ht="10.5" customHeight="1" x14ac:dyDescent="0.2">
      <c r="A19" s="417" t="str">
        <f t="shared" si="1"/>
        <v>2018-19SEPTEMBERENG</v>
      </c>
      <c r="B19" s="458" t="str">
        <f t="shared" si="57"/>
        <v>2018-19</v>
      </c>
      <c r="C19" s="402" t="s">
        <v>640</v>
      </c>
      <c r="D19" s="458"/>
      <c r="F19" s="458" t="str">
        <f t="shared" si="58"/>
        <v>ENG</v>
      </c>
      <c r="H19" s="446">
        <f t="shared" si="2"/>
        <v>943655</v>
      </c>
      <c r="I19" s="446">
        <f t="shared" si="2"/>
        <v>710840</v>
      </c>
      <c r="J19" s="446">
        <f t="shared" si="2"/>
        <v>5655181</v>
      </c>
      <c r="K19" s="446">
        <f t="shared" si="3"/>
        <v>8</v>
      </c>
      <c r="L19" s="446">
        <f t="shared" si="4"/>
        <v>1</v>
      </c>
      <c r="M19" s="446">
        <f t="shared" si="5"/>
        <v>0</v>
      </c>
      <c r="N19" s="446">
        <f t="shared" si="6"/>
        <v>45</v>
      </c>
      <c r="O19" s="446">
        <f t="shared" si="7"/>
        <v>99</v>
      </c>
      <c r="P19" s="446">
        <f t="shared" si="62"/>
        <v>0</v>
      </c>
      <c r="Q19" s="446">
        <f t="shared" si="62"/>
        <v>0</v>
      </c>
      <c r="R19" s="446">
        <f t="shared" si="62"/>
        <v>0</v>
      </c>
      <c r="S19" s="446">
        <f t="shared" si="62"/>
        <v>665369</v>
      </c>
      <c r="T19" s="446">
        <f t="shared" si="62"/>
        <v>52568</v>
      </c>
      <c r="U19" s="446">
        <f t="shared" si="62"/>
        <v>35591</v>
      </c>
      <c r="V19" s="446">
        <f t="shared" si="62"/>
        <v>356904</v>
      </c>
      <c r="W19" s="446">
        <f t="shared" si="62"/>
        <v>167708</v>
      </c>
      <c r="X19" s="446">
        <f t="shared" si="62"/>
        <v>12421</v>
      </c>
      <c r="Y19" s="446">
        <f t="shared" si="62"/>
        <v>22679273</v>
      </c>
      <c r="Z19" s="446">
        <f t="shared" si="9"/>
        <v>431</v>
      </c>
      <c r="AA19" s="446">
        <f t="shared" si="10"/>
        <v>754</v>
      </c>
      <c r="AB19" s="446">
        <f t="shared" si="11"/>
        <v>24278800</v>
      </c>
      <c r="AC19" s="446">
        <f t="shared" si="12"/>
        <v>682</v>
      </c>
      <c r="AD19" s="446">
        <f t="shared" si="13"/>
        <v>1289</v>
      </c>
      <c r="AE19" s="446">
        <f t="shared" si="14"/>
        <v>462617916</v>
      </c>
      <c r="AF19" s="446">
        <f t="shared" si="15"/>
        <v>1296</v>
      </c>
      <c r="AG19" s="446">
        <f t="shared" si="16"/>
        <v>2655</v>
      </c>
      <c r="AH19" s="446">
        <f t="shared" si="17"/>
        <v>622882666</v>
      </c>
      <c r="AI19" s="446">
        <f t="shared" si="18"/>
        <v>3714</v>
      </c>
      <c r="AJ19" s="446">
        <f t="shared" si="19"/>
        <v>8713</v>
      </c>
      <c r="AK19" s="446">
        <f t="shared" si="20"/>
        <v>65146894</v>
      </c>
      <c r="AL19" s="446">
        <f t="shared" si="21"/>
        <v>5245</v>
      </c>
      <c r="AM19" s="446">
        <f t="shared" si="22"/>
        <v>12106</v>
      </c>
      <c r="AN19" s="446"/>
      <c r="AO19" s="446"/>
      <c r="AP19" s="446"/>
      <c r="AQ19" s="446"/>
      <c r="AR19" s="446"/>
      <c r="AS19" s="446"/>
      <c r="AT19" s="446">
        <f t="shared" si="63"/>
        <v>37970</v>
      </c>
      <c r="AU19" s="446">
        <f t="shared" si="63"/>
        <v>3239</v>
      </c>
      <c r="AV19" s="446">
        <f t="shared" si="63"/>
        <v>10299</v>
      </c>
      <c r="AW19" s="446">
        <f t="shared" si="63"/>
        <v>24642</v>
      </c>
      <c r="AX19" s="446">
        <f t="shared" si="63"/>
        <v>3035</v>
      </c>
      <c r="AY19" s="446">
        <f t="shared" si="63"/>
        <v>21397</v>
      </c>
      <c r="AZ19" s="446">
        <f t="shared" si="63"/>
        <v>6802</v>
      </c>
      <c r="BA19" s="446"/>
      <c r="BB19" s="446"/>
      <c r="BC19" s="446"/>
      <c r="BD19" s="446"/>
      <c r="BE19" s="446"/>
      <c r="BF19" s="446"/>
      <c r="BG19" s="446"/>
      <c r="BH19" s="446"/>
      <c r="BI19" s="446">
        <f t="shared" si="64"/>
        <v>395522</v>
      </c>
      <c r="BJ19" s="446">
        <f t="shared" si="64"/>
        <v>35890</v>
      </c>
      <c r="BK19" s="446">
        <f t="shared" si="64"/>
        <v>195987</v>
      </c>
      <c r="BL19" s="446">
        <f t="shared" si="64"/>
        <v>627399</v>
      </c>
      <c r="BM19" s="446">
        <f t="shared" si="64"/>
        <v>114920</v>
      </c>
      <c r="BN19" s="446">
        <f t="shared" si="64"/>
        <v>88128</v>
      </c>
      <c r="BO19" s="446">
        <f t="shared" si="64"/>
        <v>78323</v>
      </c>
      <c r="BP19" s="446">
        <f t="shared" si="64"/>
        <v>61077</v>
      </c>
      <c r="BQ19" s="446">
        <f t="shared" si="64"/>
        <v>496292</v>
      </c>
      <c r="BR19" s="446">
        <f t="shared" si="64"/>
        <v>399299</v>
      </c>
      <c r="BS19" s="446">
        <f t="shared" si="64"/>
        <v>271464</v>
      </c>
      <c r="BT19" s="446">
        <f t="shared" si="64"/>
        <v>182568</v>
      </c>
      <c r="BU19" s="446">
        <f t="shared" si="64"/>
        <v>20766</v>
      </c>
      <c r="BV19" s="446">
        <f t="shared" si="64"/>
        <v>13418</v>
      </c>
      <c r="BW19" s="446"/>
      <c r="BX19" s="446"/>
      <c r="BY19" s="446"/>
      <c r="BZ19" s="446"/>
      <c r="CA19" s="446"/>
      <c r="CB19" s="446"/>
      <c r="CC19" s="446"/>
      <c r="CD19" s="446"/>
      <c r="CE19" s="446"/>
      <c r="CF19" s="446"/>
      <c r="CG19" s="446"/>
      <c r="CH19" s="446"/>
      <c r="CI19" s="446"/>
      <c r="CJ19" s="446"/>
      <c r="CK19" s="446"/>
      <c r="CL19" s="446"/>
      <c r="CM19" s="446"/>
      <c r="CN19" s="446"/>
      <c r="CO19" s="446"/>
      <c r="CP19" s="446"/>
      <c r="CQ19" s="446"/>
      <c r="CR19" s="446"/>
      <c r="CS19" s="446"/>
      <c r="CT19" s="446"/>
      <c r="CU19" s="446"/>
      <c r="CV19" s="446"/>
      <c r="CW19" s="446"/>
      <c r="CX19" s="446"/>
      <c r="CY19" s="446"/>
      <c r="CZ19" s="446"/>
      <c r="DA19" s="446"/>
      <c r="DB19" s="446"/>
      <c r="DC19" s="446"/>
      <c r="DD19" s="446"/>
      <c r="DE19" s="446"/>
      <c r="DF19" s="446"/>
      <c r="DG19" s="446"/>
      <c r="DH19" s="446"/>
      <c r="DI19" s="446"/>
      <c r="DJ19" s="446"/>
      <c r="DK19" s="446">
        <f t="shared" si="25"/>
        <v>1839</v>
      </c>
      <c r="DL19" s="446">
        <f t="shared" si="25"/>
        <v>578327</v>
      </c>
      <c r="DM19" s="446">
        <f t="shared" si="26"/>
        <v>314</v>
      </c>
      <c r="DN19" s="446">
        <f t="shared" si="27"/>
        <v>542</v>
      </c>
      <c r="DO19" s="446">
        <f t="shared" si="28"/>
        <v>33911</v>
      </c>
      <c r="DP19" s="446">
        <f t="shared" si="28"/>
        <v>1499319</v>
      </c>
      <c r="DQ19" s="446">
        <f t="shared" si="29"/>
        <v>44</v>
      </c>
      <c r="DR19" s="446">
        <f t="shared" si="30"/>
        <v>85</v>
      </c>
      <c r="DS19" s="446"/>
      <c r="DT19" s="446"/>
      <c r="DU19" s="446"/>
      <c r="DV19" s="446"/>
      <c r="DW19" s="446"/>
      <c r="DX19" s="446"/>
      <c r="DY19" s="446"/>
      <c r="DZ19" s="446"/>
      <c r="EA19" s="446"/>
      <c r="EB19" s="446"/>
      <c r="EC19" s="446"/>
      <c r="ED19" s="446"/>
      <c r="EE19" s="446"/>
      <c r="EF19" s="446"/>
      <c r="EG19" s="446" t="s">
        <v>152</v>
      </c>
      <c r="EH19" s="446" t="s">
        <v>152</v>
      </c>
      <c r="EI19" s="446">
        <f t="shared" si="65"/>
        <v>818</v>
      </c>
      <c r="EJ19" s="446">
        <f t="shared" si="65"/>
        <v>8773</v>
      </c>
      <c r="EK19" s="446">
        <f t="shared" si="65"/>
        <v>10797</v>
      </c>
      <c r="EL19" s="446">
        <f t="shared" si="65"/>
        <v>221</v>
      </c>
      <c r="EM19" s="446">
        <f t="shared" si="65"/>
        <v>10544</v>
      </c>
      <c r="EN19" s="446">
        <f t="shared" si="65"/>
        <v>45036227</v>
      </c>
      <c r="EO19" s="446">
        <f t="shared" si="32"/>
        <v>5134</v>
      </c>
      <c r="EP19" s="446">
        <f t="shared" si="33"/>
        <v>10755</v>
      </c>
      <c r="EQ19" s="446">
        <f t="shared" si="34"/>
        <v>73844155</v>
      </c>
      <c r="ER19" s="446">
        <f t="shared" si="35"/>
        <v>6839</v>
      </c>
      <c r="ES19" s="446">
        <f t="shared" si="36"/>
        <v>14330</v>
      </c>
      <c r="ET19" s="446">
        <f t="shared" si="37"/>
        <v>1950469</v>
      </c>
      <c r="EU19" s="446">
        <f t="shared" si="38"/>
        <v>8826</v>
      </c>
      <c r="EV19" s="446">
        <f t="shared" si="39"/>
        <v>18406</v>
      </c>
      <c r="EW19" s="446">
        <f t="shared" si="40"/>
        <v>96737273</v>
      </c>
      <c r="EX19" s="446">
        <f t="shared" si="41"/>
        <v>9175</v>
      </c>
      <c r="EY19" s="446">
        <f t="shared" si="42"/>
        <v>20207</v>
      </c>
      <c r="EZ19" s="447"/>
      <c r="FA19" s="446">
        <f t="shared" si="43"/>
        <v>9</v>
      </c>
      <c r="FB19" s="417">
        <f t="shared" si="59"/>
        <v>2018</v>
      </c>
      <c r="FC19" s="448">
        <f t="shared" si="60"/>
        <v>43344</v>
      </c>
      <c r="FD19" s="449">
        <f t="shared" si="44"/>
        <v>30</v>
      </c>
      <c r="FE19" s="450"/>
      <c r="FF19" s="451"/>
      <c r="FG19" s="450"/>
      <c r="FH19" s="452">
        <f t="shared" si="45"/>
        <v>2.1861208339674327</v>
      </c>
      <c r="FI19" s="452">
        <f t="shared" si="46"/>
        <v>1.6764571602495815</v>
      </c>
      <c r="FJ19" s="452">
        <f t="shared" si="47"/>
        <v>2.2006406113905199</v>
      </c>
      <c r="FK19" s="452">
        <f t="shared" si="48"/>
        <v>1.71607990784187</v>
      </c>
      <c r="FL19" s="452">
        <f t="shared" si="49"/>
        <v>1.3905475982336988</v>
      </c>
      <c r="FM19" s="452">
        <f t="shared" si="50"/>
        <v>1.1187854437047497</v>
      </c>
      <c r="FN19" s="452">
        <f t="shared" si="51"/>
        <v>1.6186705464259308</v>
      </c>
      <c r="FO19" s="452">
        <f t="shared" si="52"/>
        <v>1.0886063872921983</v>
      </c>
      <c r="FP19" s="452">
        <f t="shared" si="53"/>
        <v>1.6718460671443522</v>
      </c>
      <c r="FQ19" s="452">
        <f t="shared" si="54"/>
        <v>1.0802672892681748</v>
      </c>
      <c r="FR19" s="453"/>
      <c r="FS19" s="446">
        <f t="shared" si="66"/>
        <v>934669</v>
      </c>
      <c r="FT19" s="446">
        <f t="shared" si="66"/>
        <v>0</v>
      </c>
      <c r="FU19" s="446">
        <f t="shared" si="66"/>
        <v>31993595</v>
      </c>
      <c r="FV19" s="446">
        <f t="shared" si="66"/>
        <v>70171487</v>
      </c>
      <c r="FW19" s="446">
        <f t="shared" si="66"/>
        <v>39637965</v>
      </c>
      <c r="FX19" s="446">
        <f t="shared" si="66"/>
        <v>45885100</v>
      </c>
      <c r="FY19" s="446">
        <f t="shared" si="66"/>
        <v>947626014</v>
      </c>
      <c r="FZ19" s="446">
        <f t="shared" si="66"/>
        <v>1461257217</v>
      </c>
      <c r="GA19" s="446">
        <f t="shared" si="66"/>
        <v>150371821</v>
      </c>
      <c r="GB19" s="446"/>
      <c r="GC19" s="446"/>
      <c r="GD19" s="446"/>
      <c r="GE19" s="446"/>
      <c r="GF19" s="446"/>
      <c r="GG19" s="446"/>
      <c r="GH19" s="446"/>
      <c r="GI19" s="446"/>
      <c r="GJ19" s="446"/>
      <c r="GK19" s="446"/>
      <c r="GL19" s="446"/>
      <c r="GM19" s="446"/>
      <c r="GN19" s="446"/>
      <c r="GO19" s="446">
        <f t="shared" si="67"/>
        <v>996597</v>
      </c>
      <c r="GP19" s="446">
        <f t="shared" si="67"/>
        <v>2885925</v>
      </c>
      <c r="GQ19" s="446">
        <f t="shared" si="67"/>
        <v>0</v>
      </c>
      <c r="GR19" s="446">
        <f t="shared" si="67"/>
        <v>94350025</v>
      </c>
      <c r="GS19" s="446">
        <f t="shared" si="67"/>
        <v>154723825</v>
      </c>
      <c r="GT19" s="446">
        <f t="shared" si="67"/>
        <v>4067783</v>
      </c>
      <c r="GU19" s="446">
        <f t="shared" si="67"/>
        <v>213062805</v>
      </c>
      <c r="GV19" s="454"/>
      <c r="GW19" s="455" t="s">
        <v>53</v>
      </c>
      <c r="GX19" s="456" t="s">
        <v>677</v>
      </c>
      <c r="GY19" s="456" t="s">
        <v>454</v>
      </c>
      <c r="GZ19" s="456" t="s">
        <v>659</v>
      </c>
      <c r="HA19" s="457" t="s">
        <v>467</v>
      </c>
    </row>
    <row r="20" spans="1:209" ht="10.5" customHeight="1" x14ac:dyDescent="0.2">
      <c r="A20" s="417" t="str">
        <f t="shared" si="1"/>
        <v>2018-19OCTOBERENG</v>
      </c>
      <c r="B20" s="458" t="str">
        <f t="shared" si="57"/>
        <v>2018-19</v>
      </c>
      <c r="C20" s="402" t="s">
        <v>643</v>
      </c>
      <c r="D20" s="458"/>
      <c r="F20" s="458" t="str">
        <f t="shared" si="58"/>
        <v>ENG</v>
      </c>
      <c r="H20" s="446">
        <f t="shared" si="2"/>
        <v>982022</v>
      </c>
      <c r="I20" s="446">
        <f t="shared" si="2"/>
        <v>729048</v>
      </c>
      <c r="J20" s="446">
        <f t="shared" si="2"/>
        <v>5186248</v>
      </c>
      <c r="K20" s="446">
        <f t="shared" si="3"/>
        <v>7</v>
      </c>
      <c r="L20" s="446">
        <f t="shared" si="4"/>
        <v>1</v>
      </c>
      <c r="M20" s="446">
        <f t="shared" si="5"/>
        <v>0</v>
      </c>
      <c r="N20" s="446">
        <f t="shared" si="6"/>
        <v>42</v>
      </c>
      <c r="O20" s="446">
        <f t="shared" si="7"/>
        <v>93</v>
      </c>
      <c r="P20" s="446">
        <f t="shared" si="62"/>
        <v>0</v>
      </c>
      <c r="Q20" s="446">
        <f t="shared" si="62"/>
        <v>0</v>
      </c>
      <c r="R20" s="446">
        <f t="shared" si="62"/>
        <v>0</v>
      </c>
      <c r="S20" s="446">
        <f t="shared" si="62"/>
        <v>699355</v>
      </c>
      <c r="T20" s="446">
        <f t="shared" si="62"/>
        <v>55383</v>
      </c>
      <c r="U20" s="446">
        <f t="shared" si="62"/>
        <v>37926</v>
      </c>
      <c r="V20" s="446">
        <f t="shared" si="62"/>
        <v>372315</v>
      </c>
      <c r="W20" s="446">
        <f t="shared" si="62"/>
        <v>176292</v>
      </c>
      <c r="X20" s="446">
        <f t="shared" si="62"/>
        <v>13090</v>
      </c>
      <c r="Y20" s="446">
        <f t="shared" si="62"/>
        <v>23874408</v>
      </c>
      <c r="Z20" s="446">
        <f t="shared" si="9"/>
        <v>431</v>
      </c>
      <c r="AA20" s="446">
        <f t="shared" si="10"/>
        <v>750</v>
      </c>
      <c r="AB20" s="446">
        <f t="shared" si="11"/>
        <v>25487362</v>
      </c>
      <c r="AC20" s="446">
        <f t="shared" si="12"/>
        <v>672</v>
      </c>
      <c r="AD20" s="446">
        <f t="shared" si="13"/>
        <v>1251</v>
      </c>
      <c r="AE20" s="446">
        <f t="shared" si="14"/>
        <v>474677999</v>
      </c>
      <c r="AF20" s="446">
        <f t="shared" si="15"/>
        <v>1275</v>
      </c>
      <c r="AG20" s="446">
        <f t="shared" si="16"/>
        <v>2605</v>
      </c>
      <c r="AH20" s="446">
        <f t="shared" si="17"/>
        <v>638742018</v>
      </c>
      <c r="AI20" s="446">
        <f t="shared" si="18"/>
        <v>3623</v>
      </c>
      <c r="AJ20" s="446">
        <f t="shared" si="19"/>
        <v>8502</v>
      </c>
      <c r="AK20" s="446">
        <f t="shared" si="20"/>
        <v>65814545</v>
      </c>
      <c r="AL20" s="446">
        <f t="shared" si="21"/>
        <v>5028</v>
      </c>
      <c r="AM20" s="446">
        <f t="shared" si="22"/>
        <v>11565</v>
      </c>
      <c r="AN20" s="446"/>
      <c r="AO20" s="446"/>
      <c r="AP20" s="446"/>
      <c r="AQ20" s="446"/>
      <c r="AR20" s="446"/>
      <c r="AS20" s="446"/>
      <c r="AT20" s="446">
        <f t="shared" si="63"/>
        <v>41067</v>
      </c>
      <c r="AU20" s="446">
        <f t="shared" si="63"/>
        <v>3670</v>
      </c>
      <c r="AV20" s="446">
        <f t="shared" si="63"/>
        <v>11585</v>
      </c>
      <c r="AW20" s="446">
        <f t="shared" si="63"/>
        <v>25721</v>
      </c>
      <c r="AX20" s="446">
        <f t="shared" si="63"/>
        <v>3368</v>
      </c>
      <c r="AY20" s="446">
        <f t="shared" si="63"/>
        <v>22444</v>
      </c>
      <c r="AZ20" s="446">
        <f t="shared" si="63"/>
        <v>5274</v>
      </c>
      <c r="BA20" s="446"/>
      <c r="BB20" s="446"/>
      <c r="BC20" s="446"/>
      <c r="BD20" s="446"/>
      <c r="BE20" s="446"/>
      <c r="BF20" s="446"/>
      <c r="BG20" s="446"/>
      <c r="BH20" s="446"/>
      <c r="BI20" s="446">
        <f t="shared" si="64"/>
        <v>415522</v>
      </c>
      <c r="BJ20" s="446">
        <f t="shared" si="64"/>
        <v>38774</v>
      </c>
      <c r="BK20" s="446">
        <f t="shared" si="64"/>
        <v>203992</v>
      </c>
      <c r="BL20" s="446">
        <f t="shared" si="64"/>
        <v>658288</v>
      </c>
      <c r="BM20" s="446">
        <f t="shared" si="64"/>
        <v>120960</v>
      </c>
      <c r="BN20" s="446">
        <f t="shared" si="64"/>
        <v>92687</v>
      </c>
      <c r="BO20" s="446">
        <f t="shared" si="64"/>
        <v>83045</v>
      </c>
      <c r="BP20" s="446">
        <f t="shared" si="64"/>
        <v>64746</v>
      </c>
      <c r="BQ20" s="446">
        <f t="shared" si="64"/>
        <v>515118</v>
      </c>
      <c r="BR20" s="446">
        <f t="shared" si="64"/>
        <v>414770</v>
      </c>
      <c r="BS20" s="446">
        <f t="shared" si="64"/>
        <v>283700</v>
      </c>
      <c r="BT20" s="446">
        <f t="shared" si="64"/>
        <v>191580</v>
      </c>
      <c r="BU20" s="446">
        <f t="shared" si="64"/>
        <v>22043</v>
      </c>
      <c r="BV20" s="446">
        <f t="shared" si="64"/>
        <v>13980</v>
      </c>
      <c r="BW20" s="446"/>
      <c r="BX20" s="446"/>
      <c r="BY20" s="446"/>
      <c r="BZ20" s="446"/>
      <c r="CA20" s="446"/>
      <c r="CB20" s="446"/>
      <c r="CC20" s="446"/>
      <c r="CD20" s="446"/>
      <c r="CE20" s="446"/>
      <c r="CF20" s="446"/>
      <c r="CG20" s="446"/>
      <c r="CH20" s="446"/>
      <c r="CI20" s="446"/>
      <c r="CJ20" s="446"/>
      <c r="CK20" s="446"/>
      <c r="CL20" s="446"/>
      <c r="CM20" s="446"/>
      <c r="CN20" s="446"/>
      <c r="CO20" s="446"/>
      <c r="CP20" s="446"/>
      <c r="CQ20" s="446"/>
      <c r="CR20" s="446"/>
      <c r="CS20" s="446"/>
      <c r="CT20" s="446"/>
      <c r="CU20" s="446"/>
      <c r="CV20" s="446"/>
      <c r="CW20" s="446"/>
      <c r="CX20" s="446"/>
      <c r="CY20" s="446"/>
      <c r="CZ20" s="446"/>
      <c r="DA20" s="446"/>
      <c r="DB20" s="446"/>
      <c r="DC20" s="446"/>
      <c r="DD20" s="446"/>
      <c r="DE20" s="446"/>
      <c r="DF20" s="446"/>
      <c r="DG20" s="446"/>
      <c r="DH20" s="446"/>
      <c r="DI20" s="446"/>
      <c r="DJ20" s="446"/>
      <c r="DK20" s="446">
        <f t="shared" si="25"/>
        <v>1949</v>
      </c>
      <c r="DL20" s="446">
        <f t="shared" si="25"/>
        <v>596988</v>
      </c>
      <c r="DM20" s="446">
        <f t="shared" si="26"/>
        <v>306</v>
      </c>
      <c r="DN20" s="446">
        <f t="shared" si="27"/>
        <v>532</v>
      </c>
      <c r="DO20" s="446">
        <f t="shared" si="28"/>
        <v>35919</v>
      </c>
      <c r="DP20" s="446">
        <f t="shared" si="28"/>
        <v>1517375</v>
      </c>
      <c r="DQ20" s="446">
        <f t="shared" si="29"/>
        <v>42</v>
      </c>
      <c r="DR20" s="446">
        <f t="shared" si="30"/>
        <v>80</v>
      </c>
      <c r="DS20" s="446"/>
      <c r="DT20" s="446"/>
      <c r="DU20" s="446"/>
      <c r="DV20" s="446"/>
      <c r="DW20" s="446"/>
      <c r="DX20" s="446"/>
      <c r="DY20" s="446"/>
      <c r="DZ20" s="446"/>
      <c r="EA20" s="446"/>
      <c r="EB20" s="446"/>
      <c r="EC20" s="446"/>
      <c r="ED20" s="446"/>
      <c r="EE20" s="446"/>
      <c r="EF20" s="446"/>
      <c r="EG20" s="446" t="s">
        <v>152</v>
      </c>
      <c r="EH20" s="446" t="s">
        <v>152</v>
      </c>
      <c r="EI20" s="446">
        <f t="shared" si="65"/>
        <v>852</v>
      </c>
      <c r="EJ20" s="446">
        <f t="shared" si="65"/>
        <v>8901</v>
      </c>
      <c r="EK20" s="446">
        <f t="shared" si="65"/>
        <v>11823</v>
      </c>
      <c r="EL20" s="446">
        <f t="shared" si="65"/>
        <v>270</v>
      </c>
      <c r="EM20" s="446">
        <f t="shared" si="65"/>
        <v>11886</v>
      </c>
      <c r="EN20" s="446">
        <f t="shared" si="65"/>
        <v>44627176</v>
      </c>
      <c r="EO20" s="446">
        <f t="shared" si="32"/>
        <v>5014</v>
      </c>
      <c r="EP20" s="446">
        <f t="shared" si="33"/>
        <v>10934</v>
      </c>
      <c r="EQ20" s="446">
        <f t="shared" si="34"/>
        <v>79292055</v>
      </c>
      <c r="ER20" s="446">
        <f t="shared" si="35"/>
        <v>6707</v>
      </c>
      <c r="ES20" s="446">
        <f t="shared" si="36"/>
        <v>13928</v>
      </c>
      <c r="ET20" s="446">
        <f t="shared" si="37"/>
        <v>2727662</v>
      </c>
      <c r="EU20" s="446">
        <f t="shared" si="38"/>
        <v>10102</v>
      </c>
      <c r="EV20" s="446">
        <f t="shared" si="39"/>
        <v>19883</v>
      </c>
      <c r="EW20" s="446">
        <f t="shared" si="40"/>
        <v>105614442</v>
      </c>
      <c r="EX20" s="446">
        <f t="shared" si="41"/>
        <v>8886</v>
      </c>
      <c r="EY20" s="446">
        <f t="shared" si="42"/>
        <v>19349</v>
      </c>
      <c r="EZ20" s="447"/>
      <c r="FA20" s="446">
        <f t="shared" si="43"/>
        <v>10</v>
      </c>
      <c r="FB20" s="417">
        <f t="shared" si="59"/>
        <v>2018</v>
      </c>
      <c r="FC20" s="448">
        <f t="shared" si="60"/>
        <v>43374</v>
      </c>
      <c r="FD20" s="449">
        <f t="shared" si="44"/>
        <v>31</v>
      </c>
      <c r="FE20" s="450"/>
      <c r="FF20" s="451"/>
      <c r="FG20" s="450"/>
      <c r="FH20" s="452">
        <f t="shared" si="45"/>
        <v>2.1840637018579709</v>
      </c>
      <c r="FI20" s="452">
        <f t="shared" si="46"/>
        <v>1.6735640900637381</v>
      </c>
      <c r="FJ20" s="452">
        <f t="shared" si="47"/>
        <v>2.1896588092601381</v>
      </c>
      <c r="FK20" s="452">
        <f t="shared" si="48"/>
        <v>1.7071665875652586</v>
      </c>
      <c r="FL20" s="452">
        <f t="shared" si="49"/>
        <v>1.3835542484186778</v>
      </c>
      <c r="FM20" s="452">
        <f t="shared" si="50"/>
        <v>1.1140297866054283</v>
      </c>
      <c r="FN20" s="452">
        <f t="shared" si="51"/>
        <v>1.6092619063825926</v>
      </c>
      <c r="FO20" s="452">
        <f t="shared" si="52"/>
        <v>1.0867197603975223</v>
      </c>
      <c r="FP20" s="452">
        <f t="shared" si="53"/>
        <v>1.6839572192513368</v>
      </c>
      <c r="FQ20" s="452">
        <f t="shared" si="54"/>
        <v>1.0679908326967151</v>
      </c>
      <c r="FR20" s="453"/>
      <c r="FS20" s="446">
        <f t="shared" si="66"/>
        <v>955041</v>
      </c>
      <c r="FT20" s="446">
        <f t="shared" si="66"/>
        <v>0</v>
      </c>
      <c r="FU20" s="446">
        <f t="shared" si="66"/>
        <v>30432912</v>
      </c>
      <c r="FV20" s="446">
        <f t="shared" si="66"/>
        <v>67949834</v>
      </c>
      <c r="FW20" s="446">
        <f t="shared" si="66"/>
        <v>41557129</v>
      </c>
      <c r="FX20" s="446">
        <f t="shared" si="66"/>
        <v>47460735</v>
      </c>
      <c r="FY20" s="446">
        <f t="shared" si="66"/>
        <v>969889594</v>
      </c>
      <c r="FZ20" s="446">
        <f t="shared" si="66"/>
        <v>1498914363</v>
      </c>
      <c r="GA20" s="446">
        <f t="shared" si="66"/>
        <v>151387796</v>
      </c>
      <c r="GB20" s="446"/>
      <c r="GC20" s="446"/>
      <c r="GD20" s="446"/>
      <c r="GE20" s="446"/>
      <c r="GF20" s="446"/>
      <c r="GG20" s="446"/>
      <c r="GH20" s="446"/>
      <c r="GI20" s="446"/>
      <c r="GJ20" s="446"/>
      <c r="GK20" s="446"/>
      <c r="GL20" s="446"/>
      <c r="GM20" s="446"/>
      <c r="GN20" s="446"/>
      <c r="GO20" s="446">
        <f t="shared" si="67"/>
        <v>1037689</v>
      </c>
      <c r="GP20" s="446">
        <f t="shared" si="67"/>
        <v>2870967</v>
      </c>
      <c r="GQ20" s="446">
        <f t="shared" si="67"/>
        <v>0</v>
      </c>
      <c r="GR20" s="446">
        <f t="shared" si="67"/>
        <v>97327830</v>
      </c>
      <c r="GS20" s="446">
        <f t="shared" si="67"/>
        <v>164665509</v>
      </c>
      <c r="GT20" s="446">
        <f t="shared" si="67"/>
        <v>5368349</v>
      </c>
      <c r="GU20" s="446">
        <f t="shared" si="67"/>
        <v>229986037</v>
      </c>
      <c r="GV20" s="454"/>
      <c r="GW20" s="455" t="s">
        <v>54</v>
      </c>
      <c r="GX20" s="456" t="s">
        <v>678</v>
      </c>
      <c r="GY20" s="456" t="s">
        <v>448</v>
      </c>
      <c r="GZ20" s="456" t="s">
        <v>646</v>
      </c>
      <c r="HA20" s="457" t="s">
        <v>645</v>
      </c>
    </row>
    <row r="21" spans="1:209" ht="10.5" customHeight="1" x14ac:dyDescent="0.2">
      <c r="A21" s="417" t="str">
        <f t="shared" si="1"/>
        <v>2018-19NOVEMBERENG</v>
      </c>
      <c r="B21" s="458" t="str">
        <f t="shared" si="57"/>
        <v>2018-19</v>
      </c>
      <c r="C21" s="402" t="s">
        <v>647</v>
      </c>
      <c r="D21" s="458"/>
      <c r="F21" s="458" t="str">
        <f t="shared" si="58"/>
        <v>ENG</v>
      </c>
      <c r="H21" s="446">
        <f t="shared" si="2"/>
        <v>982671</v>
      </c>
      <c r="I21" s="446">
        <f t="shared" si="2"/>
        <v>721971</v>
      </c>
      <c r="J21" s="446">
        <f t="shared" si="2"/>
        <v>4492357</v>
      </c>
      <c r="K21" s="446">
        <f t="shared" si="3"/>
        <v>6</v>
      </c>
      <c r="L21" s="446">
        <f t="shared" si="4"/>
        <v>1</v>
      </c>
      <c r="M21" s="446">
        <f t="shared" si="5"/>
        <v>0</v>
      </c>
      <c r="N21" s="446">
        <f t="shared" si="6"/>
        <v>36</v>
      </c>
      <c r="O21" s="446">
        <f t="shared" si="7"/>
        <v>82</v>
      </c>
      <c r="P21" s="446">
        <f t="shared" si="62"/>
        <v>0</v>
      </c>
      <c r="Q21" s="446">
        <f t="shared" si="62"/>
        <v>0</v>
      </c>
      <c r="R21" s="446">
        <f t="shared" si="62"/>
        <v>0</v>
      </c>
      <c r="S21" s="446">
        <f t="shared" si="62"/>
        <v>704355</v>
      </c>
      <c r="T21" s="446">
        <f t="shared" si="62"/>
        <v>56484</v>
      </c>
      <c r="U21" s="446">
        <f t="shared" si="62"/>
        <v>38556</v>
      </c>
      <c r="V21" s="446">
        <f t="shared" si="62"/>
        <v>379545</v>
      </c>
      <c r="W21" s="446">
        <f t="shared" si="62"/>
        <v>171217</v>
      </c>
      <c r="X21" s="446">
        <f t="shared" si="62"/>
        <v>12619</v>
      </c>
      <c r="Y21" s="446">
        <f t="shared" si="62"/>
        <v>24324491</v>
      </c>
      <c r="Z21" s="446">
        <f t="shared" si="9"/>
        <v>431</v>
      </c>
      <c r="AA21" s="446">
        <f t="shared" si="10"/>
        <v>751</v>
      </c>
      <c r="AB21" s="446">
        <f t="shared" si="11"/>
        <v>25889892</v>
      </c>
      <c r="AC21" s="446">
        <f t="shared" si="12"/>
        <v>671</v>
      </c>
      <c r="AD21" s="446">
        <f t="shared" si="13"/>
        <v>1256</v>
      </c>
      <c r="AE21" s="446">
        <f t="shared" si="14"/>
        <v>499574222</v>
      </c>
      <c r="AF21" s="446">
        <f t="shared" si="15"/>
        <v>1316</v>
      </c>
      <c r="AG21" s="446">
        <f t="shared" si="16"/>
        <v>2693</v>
      </c>
      <c r="AH21" s="446">
        <f t="shared" si="17"/>
        <v>651386509</v>
      </c>
      <c r="AI21" s="446">
        <f t="shared" si="18"/>
        <v>3804</v>
      </c>
      <c r="AJ21" s="446">
        <f t="shared" si="19"/>
        <v>8927</v>
      </c>
      <c r="AK21" s="446">
        <f t="shared" si="20"/>
        <v>64863967</v>
      </c>
      <c r="AL21" s="446">
        <f t="shared" si="21"/>
        <v>5140</v>
      </c>
      <c r="AM21" s="446">
        <f t="shared" si="22"/>
        <v>11826</v>
      </c>
      <c r="AN21" s="446"/>
      <c r="AO21" s="446"/>
      <c r="AP21" s="446"/>
      <c r="AQ21" s="446"/>
      <c r="AR21" s="446"/>
      <c r="AS21" s="446"/>
      <c r="AT21" s="446">
        <f t="shared" si="63"/>
        <v>42575</v>
      </c>
      <c r="AU21" s="446">
        <f t="shared" si="63"/>
        <v>4355</v>
      </c>
      <c r="AV21" s="446">
        <f t="shared" si="63"/>
        <v>12618</v>
      </c>
      <c r="AW21" s="446">
        <f t="shared" si="63"/>
        <v>25666</v>
      </c>
      <c r="AX21" s="446">
        <f t="shared" si="63"/>
        <v>3120</v>
      </c>
      <c r="AY21" s="446">
        <f t="shared" si="63"/>
        <v>22482</v>
      </c>
      <c r="AZ21" s="446">
        <f t="shared" si="63"/>
        <v>5654</v>
      </c>
      <c r="BA21" s="446"/>
      <c r="BB21" s="446"/>
      <c r="BC21" s="446"/>
      <c r="BD21" s="446"/>
      <c r="BE21" s="446"/>
      <c r="BF21" s="446"/>
      <c r="BG21" s="446"/>
      <c r="BH21" s="446"/>
      <c r="BI21" s="446">
        <f t="shared" si="64"/>
        <v>418177</v>
      </c>
      <c r="BJ21" s="446">
        <f t="shared" si="64"/>
        <v>38544</v>
      </c>
      <c r="BK21" s="446">
        <f t="shared" si="64"/>
        <v>205059</v>
      </c>
      <c r="BL21" s="446">
        <f t="shared" si="64"/>
        <v>661780</v>
      </c>
      <c r="BM21" s="446">
        <f t="shared" si="64"/>
        <v>122891</v>
      </c>
      <c r="BN21" s="446">
        <f t="shared" si="64"/>
        <v>94341</v>
      </c>
      <c r="BO21" s="446">
        <f t="shared" si="64"/>
        <v>83827</v>
      </c>
      <c r="BP21" s="446">
        <f t="shared" si="64"/>
        <v>65395</v>
      </c>
      <c r="BQ21" s="446">
        <f t="shared" si="64"/>
        <v>525915</v>
      </c>
      <c r="BR21" s="446">
        <f t="shared" si="64"/>
        <v>421589</v>
      </c>
      <c r="BS21" s="446">
        <f t="shared" si="64"/>
        <v>280104</v>
      </c>
      <c r="BT21" s="446">
        <f t="shared" si="64"/>
        <v>186044</v>
      </c>
      <c r="BU21" s="446">
        <f t="shared" si="64"/>
        <v>20927</v>
      </c>
      <c r="BV21" s="446">
        <f t="shared" si="64"/>
        <v>13419</v>
      </c>
      <c r="BW21" s="446"/>
      <c r="BX21" s="446"/>
      <c r="BY21" s="446"/>
      <c r="BZ21" s="446"/>
      <c r="CA21" s="446"/>
      <c r="CB21" s="446"/>
      <c r="CC21" s="446"/>
      <c r="CD21" s="446"/>
      <c r="CE21" s="446"/>
      <c r="CF21" s="446"/>
      <c r="CG21" s="446"/>
      <c r="CH21" s="446"/>
      <c r="CI21" s="446"/>
      <c r="CJ21" s="446"/>
      <c r="CK21" s="446"/>
      <c r="CL21" s="446"/>
      <c r="CM21" s="446"/>
      <c r="CN21" s="446"/>
      <c r="CO21" s="446"/>
      <c r="CP21" s="446"/>
      <c r="CQ21" s="446"/>
      <c r="CR21" s="446"/>
      <c r="CS21" s="446"/>
      <c r="CT21" s="446"/>
      <c r="CU21" s="446"/>
      <c r="CV21" s="446"/>
      <c r="CW21" s="446"/>
      <c r="CX21" s="446"/>
      <c r="CY21" s="446"/>
      <c r="CZ21" s="446"/>
      <c r="DA21" s="446"/>
      <c r="DB21" s="446"/>
      <c r="DC21" s="446"/>
      <c r="DD21" s="446"/>
      <c r="DE21" s="446"/>
      <c r="DF21" s="446"/>
      <c r="DG21" s="446"/>
      <c r="DH21" s="446"/>
      <c r="DI21" s="446"/>
      <c r="DJ21" s="446"/>
      <c r="DK21" s="446">
        <f t="shared" si="25"/>
        <v>2113</v>
      </c>
      <c r="DL21" s="446">
        <f t="shared" si="25"/>
        <v>669428</v>
      </c>
      <c r="DM21" s="446">
        <f t="shared" si="26"/>
        <v>317</v>
      </c>
      <c r="DN21" s="446">
        <f t="shared" si="27"/>
        <v>537</v>
      </c>
      <c r="DO21" s="446">
        <f t="shared" si="28"/>
        <v>36697</v>
      </c>
      <c r="DP21" s="446">
        <f t="shared" si="28"/>
        <v>1525140</v>
      </c>
      <c r="DQ21" s="446">
        <f t="shared" si="29"/>
        <v>42</v>
      </c>
      <c r="DR21" s="446">
        <f t="shared" si="30"/>
        <v>78</v>
      </c>
      <c r="DS21" s="446"/>
      <c r="DT21" s="446"/>
      <c r="DU21" s="446"/>
      <c r="DV21" s="446"/>
      <c r="DW21" s="446"/>
      <c r="DX21" s="446"/>
      <c r="DY21" s="446"/>
      <c r="DZ21" s="446"/>
      <c r="EA21" s="446"/>
      <c r="EB21" s="446"/>
      <c r="EC21" s="446"/>
      <c r="ED21" s="446"/>
      <c r="EE21" s="446"/>
      <c r="EF21" s="446"/>
      <c r="EG21" s="446" t="s">
        <v>152</v>
      </c>
      <c r="EH21" s="446" t="s">
        <v>152</v>
      </c>
      <c r="EI21" s="446">
        <f t="shared" si="65"/>
        <v>813</v>
      </c>
      <c r="EJ21" s="446">
        <f t="shared" si="65"/>
        <v>8903</v>
      </c>
      <c r="EK21" s="446">
        <f t="shared" si="65"/>
        <v>11272</v>
      </c>
      <c r="EL21" s="446">
        <f t="shared" si="65"/>
        <v>237</v>
      </c>
      <c r="EM21" s="446">
        <f t="shared" si="65"/>
        <v>12484</v>
      </c>
      <c r="EN21" s="446">
        <f t="shared" si="65"/>
        <v>43713342</v>
      </c>
      <c r="EO21" s="446">
        <f t="shared" si="32"/>
        <v>4910</v>
      </c>
      <c r="EP21" s="446">
        <f t="shared" si="33"/>
        <v>10292</v>
      </c>
      <c r="EQ21" s="446">
        <f t="shared" si="34"/>
        <v>73902015</v>
      </c>
      <c r="ER21" s="446">
        <f t="shared" si="35"/>
        <v>6556</v>
      </c>
      <c r="ES21" s="446">
        <f t="shared" si="36"/>
        <v>13787</v>
      </c>
      <c r="ET21" s="446">
        <f t="shared" si="37"/>
        <v>1843134</v>
      </c>
      <c r="EU21" s="446">
        <f t="shared" si="38"/>
        <v>7777</v>
      </c>
      <c r="EV21" s="446">
        <f t="shared" si="39"/>
        <v>15414</v>
      </c>
      <c r="EW21" s="446">
        <f t="shared" si="40"/>
        <v>113206471</v>
      </c>
      <c r="EX21" s="446">
        <f t="shared" si="41"/>
        <v>9068</v>
      </c>
      <c r="EY21" s="446">
        <f t="shared" si="42"/>
        <v>19321</v>
      </c>
      <c r="EZ21" s="447"/>
      <c r="FA21" s="446">
        <f t="shared" si="43"/>
        <v>11</v>
      </c>
      <c r="FB21" s="417">
        <f t="shared" si="59"/>
        <v>2018</v>
      </c>
      <c r="FC21" s="448">
        <f t="shared" si="60"/>
        <v>43405</v>
      </c>
      <c r="FD21" s="449">
        <f t="shared" si="44"/>
        <v>30</v>
      </c>
      <c r="FE21" s="450"/>
      <c r="FF21" s="451"/>
      <c r="FG21" s="450"/>
      <c r="FH21" s="452">
        <f t="shared" si="45"/>
        <v>2.175678068125487</v>
      </c>
      <c r="FI21" s="452">
        <f t="shared" si="46"/>
        <v>1.6702251965158275</v>
      </c>
      <c r="FJ21" s="452">
        <f t="shared" si="47"/>
        <v>2.174162257495591</v>
      </c>
      <c r="FK21" s="452">
        <f t="shared" si="48"/>
        <v>1.6961043676729952</v>
      </c>
      <c r="FL21" s="452">
        <f t="shared" si="49"/>
        <v>1.3856459708334981</v>
      </c>
      <c r="FM21" s="452">
        <f t="shared" si="50"/>
        <v>1.1107747434428066</v>
      </c>
      <c r="FN21" s="452">
        <f t="shared" si="51"/>
        <v>1.6359590461227564</v>
      </c>
      <c r="FO21" s="452">
        <f t="shared" si="52"/>
        <v>1.08659770933961</v>
      </c>
      <c r="FP21" s="452">
        <f t="shared" si="53"/>
        <v>1.6583722957445122</v>
      </c>
      <c r="FQ21" s="452">
        <f t="shared" si="54"/>
        <v>1.0633964656470403</v>
      </c>
      <c r="FR21" s="453"/>
      <c r="FS21" s="446">
        <f t="shared" si="66"/>
        <v>941815</v>
      </c>
      <c r="FT21" s="446">
        <f t="shared" si="66"/>
        <v>0</v>
      </c>
      <c r="FU21" s="446">
        <f t="shared" si="66"/>
        <v>25819198</v>
      </c>
      <c r="FV21" s="446">
        <f t="shared" si="66"/>
        <v>59082493</v>
      </c>
      <c r="FW21" s="446">
        <f t="shared" si="66"/>
        <v>42441054</v>
      </c>
      <c r="FX21" s="446">
        <f t="shared" si="66"/>
        <v>48424710</v>
      </c>
      <c r="FY21" s="446">
        <f t="shared" si="66"/>
        <v>1022022045</v>
      </c>
      <c r="FZ21" s="446">
        <f t="shared" si="66"/>
        <v>1528533253</v>
      </c>
      <c r="GA21" s="446">
        <f t="shared" si="66"/>
        <v>149227453</v>
      </c>
      <c r="GB21" s="446"/>
      <c r="GC21" s="446"/>
      <c r="GD21" s="446"/>
      <c r="GE21" s="446"/>
      <c r="GF21" s="446"/>
      <c r="GG21" s="446"/>
      <c r="GH21" s="446"/>
      <c r="GI21" s="446"/>
      <c r="GJ21" s="446"/>
      <c r="GK21" s="446"/>
      <c r="GL21" s="446"/>
      <c r="GM21" s="446"/>
      <c r="GN21" s="446"/>
      <c r="GO21" s="446">
        <f t="shared" si="67"/>
        <v>1134015</v>
      </c>
      <c r="GP21" s="446">
        <f t="shared" si="67"/>
        <v>2873912</v>
      </c>
      <c r="GQ21" s="446">
        <f t="shared" si="67"/>
        <v>0</v>
      </c>
      <c r="GR21" s="446">
        <f t="shared" si="67"/>
        <v>91632439</v>
      </c>
      <c r="GS21" s="446">
        <f t="shared" si="67"/>
        <v>155406826</v>
      </c>
      <c r="GT21" s="446">
        <f t="shared" si="67"/>
        <v>3653068</v>
      </c>
      <c r="GU21" s="446">
        <f t="shared" si="67"/>
        <v>241201174</v>
      </c>
      <c r="GV21" s="454"/>
      <c r="GW21" s="455" t="s">
        <v>55</v>
      </c>
      <c r="GX21" s="456" t="s">
        <v>679</v>
      </c>
      <c r="GY21" s="456" t="s">
        <v>449</v>
      </c>
      <c r="GZ21" s="456" t="s">
        <v>649</v>
      </c>
      <c r="HA21" s="457" t="s">
        <v>462</v>
      </c>
    </row>
    <row r="22" spans="1:209" ht="10.5" customHeight="1" x14ac:dyDescent="0.2">
      <c r="A22" s="417" t="str">
        <f t="shared" si="1"/>
        <v>2018-19DECEMBERENG</v>
      </c>
      <c r="B22" s="458" t="str">
        <f t="shared" si="57"/>
        <v>2018-19</v>
      </c>
      <c r="C22" s="402" t="s">
        <v>650</v>
      </c>
      <c r="D22" s="458"/>
      <c r="F22" s="458" t="str">
        <f t="shared" si="58"/>
        <v>ENG</v>
      </c>
      <c r="H22" s="446">
        <f t="shared" si="2"/>
        <v>1040709</v>
      </c>
      <c r="I22" s="446">
        <f t="shared" si="2"/>
        <v>765101</v>
      </c>
      <c r="J22" s="446">
        <f t="shared" si="2"/>
        <v>4392172</v>
      </c>
      <c r="K22" s="446">
        <f t="shared" si="3"/>
        <v>6</v>
      </c>
      <c r="L22" s="446">
        <f t="shared" si="4"/>
        <v>1</v>
      </c>
      <c r="M22" s="446">
        <f t="shared" si="5"/>
        <v>0</v>
      </c>
      <c r="N22" s="446">
        <f t="shared" si="6"/>
        <v>32</v>
      </c>
      <c r="O22" s="446">
        <f t="shared" si="7"/>
        <v>84</v>
      </c>
      <c r="P22" s="446">
        <f t="shared" si="62"/>
        <v>0</v>
      </c>
      <c r="Q22" s="446">
        <f t="shared" si="62"/>
        <v>0</v>
      </c>
      <c r="R22" s="446">
        <f t="shared" si="62"/>
        <v>0</v>
      </c>
      <c r="S22" s="446">
        <f t="shared" si="62"/>
        <v>750240</v>
      </c>
      <c r="T22" s="446">
        <f t="shared" si="62"/>
        <v>60238</v>
      </c>
      <c r="U22" s="446">
        <f t="shared" si="62"/>
        <v>41373</v>
      </c>
      <c r="V22" s="446">
        <f t="shared" si="62"/>
        <v>409106</v>
      </c>
      <c r="W22" s="446">
        <f t="shared" si="62"/>
        <v>175117</v>
      </c>
      <c r="X22" s="446">
        <f t="shared" si="62"/>
        <v>15053</v>
      </c>
      <c r="Y22" s="446">
        <f t="shared" si="62"/>
        <v>25674608</v>
      </c>
      <c r="Z22" s="446">
        <f t="shared" si="9"/>
        <v>426</v>
      </c>
      <c r="AA22" s="446">
        <f t="shared" si="10"/>
        <v>745</v>
      </c>
      <c r="AB22" s="446">
        <f t="shared" si="11"/>
        <v>27195284</v>
      </c>
      <c r="AC22" s="446">
        <f t="shared" si="12"/>
        <v>657</v>
      </c>
      <c r="AD22" s="446">
        <f t="shared" si="13"/>
        <v>1232</v>
      </c>
      <c r="AE22" s="446">
        <f t="shared" si="14"/>
        <v>549274088</v>
      </c>
      <c r="AF22" s="446">
        <f t="shared" si="15"/>
        <v>1343</v>
      </c>
      <c r="AG22" s="446">
        <f t="shared" si="16"/>
        <v>2782</v>
      </c>
      <c r="AH22" s="446">
        <f t="shared" si="17"/>
        <v>698229197</v>
      </c>
      <c r="AI22" s="446">
        <f t="shared" si="18"/>
        <v>3987</v>
      </c>
      <c r="AJ22" s="446">
        <f t="shared" si="19"/>
        <v>9424</v>
      </c>
      <c r="AK22" s="446">
        <f t="shared" si="20"/>
        <v>76063383</v>
      </c>
      <c r="AL22" s="446">
        <f t="shared" si="21"/>
        <v>5053</v>
      </c>
      <c r="AM22" s="446">
        <f t="shared" si="22"/>
        <v>11371</v>
      </c>
      <c r="AN22" s="446"/>
      <c r="AO22" s="446"/>
      <c r="AP22" s="446"/>
      <c r="AQ22" s="446"/>
      <c r="AR22" s="446"/>
      <c r="AS22" s="446"/>
      <c r="AT22" s="446">
        <f t="shared" si="63"/>
        <v>47812</v>
      </c>
      <c r="AU22" s="446">
        <f t="shared" si="63"/>
        <v>4922</v>
      </c>
      <c r="AV22" s="446">
        <f t="shared" si="63"/>
        <v>14752</v>
      </c>
      <c r="AW22" s="446">
        <f t="shared" si="63"/>
        <v>27082</v>
      </c>
      <c r="AX22" s="446">
        <f t="shared" si="63"/>
        <v>3356</v>
      </c>
      <c r="AY22" s="446">
        <f t="shared" si="63"/>
        <v>24782</v>
      </c>
      <c r="AZ22" s="446">
        <f t="shared" si="63"/>
        <v>7334</v>
      </c>
      <c r="BA22" s="446"/>
      <c r="BB22" s="446"/>
      <c r="BC22" s="446"/>
      <c r="BD22" s="446"/>
      <c r="BE22" s="446"/>
      <c r="BF22" s="446"/>
      <c r="BG22" s="446"/>
      <c r="BH22" s="446"/>
      <c r="BI22" s="446">
        <f t="shared" si="64"/>
        <v>441399</v>
      </c>
      <c r="BJ22" s="446">
        <f t="shared" si="64"/>
        <v>38456</v>
      </c>
      <c r="BK22" s="446">
        <f t="shared" si="64"/>
        <v>222573</v>
      </c>
      <c r="BL22" s="446">
        <f t="shared" si="64"/>
        <v>702428</v>
      </c>
      <c r="BM22" s="446">
        <f t="shared" si="64"/>
        <v>131494</v>
      </c>
      <c r="BN22" s="446">
        <f t="shared" si="64"/>
        <v>100366</v>
      </c>
      <c r="BO22" s="446">
        <f t="shared" si="64"/>
        <v>90161</v>
      </c>
      <c r="BP22" s="446">
        <f t="shared" si="64"/>
        <v>69924</v>
      </c>
      <c r="BQ22" s="446">
        <f t="shared" si="64"/>
        <v>565857</v>
      </c>
      <c r="BR22" s="446">
        <f t="shared" si="64"/>
        <v>452322</v>
      </c>
      <c r="BS22" s="446">
        <f t="shared" si="64"/>
        <v>281197</v>
      </c>
      <c r="BT22" s="446">
        <f t="shared" si="64"/>
        <v>187791</v>
      </c>
      <c r="BU22" s="446">
        <f t="shared" si="64"/>
        <v>24424</v>
      </c>
      <c r="BV22" s="446">
        <f t="shared" si="64"/>
        <v>16028</v>
      </c>
      <c r="BW22" s="446"/>
      <c r="BX22" s="446"/>
      <c r="BY22" s="446"/>
      <c r="BZ22" s="446"/>
      <c r="CA22" s="446"/>
      <c r="CB22" s="446"/>
      <c r="CC22" s="446"/>
      <c r="CD22" s="446"/>
      <c r="CE22" s="446"/>
      <c r="CF22" s="446"/>
      <c r="CG22" s="446"/>
      <c r="CH22" s="446"/>
      <c r="CI22" s="446"/>
      <c r="CJ22" s="446"/>
      <c r="CK22" s="446"/>
      <c r="CL22" s="446"/>
      <c r="CM22" s="446"/>
      <c r="CN22" s="446"/>
      <c r="CO22" s="446"/>
      <c r="CP22" s="446"/>
      <c r="CQ22" s="446"/>
      <c r="CR22" s="446"/>
      <c r="CS22" s="446"/>
      <c r="CT22" s="446"/>
      <c r="CU22" s="446"/>
      <c r="CV22" s="446"/>
      <c r="CW22" s="446"/>
      <c r="CX22" s="446"/>
      <c r="CY22" s="446"/>
      <c r="CZ22" s="446"/>
      <c r="DA22" s="446"/>
      <c r="DB22" s="446"/>
      <c r="DC22" s="446"/>
      <c r="DD22" s="446"/>
      <c r="DE22" s="446"/>
      <c r="DF22" s="446"/>
      <c r="DG22" s="446"/>
      <c r="DH22" s="446"/>
      <c r="DI22" s="446"/>
      <c r="DJ22" s="446"/>
      <c r="DK22" s="446">
        <f t="shared" si="25"/>
        <v>2224</v>
      </c>
      <c r="DL22" s="446">
        <f t="shared" si="25"/>
        <v>687838</v>
      </c>
      <c r="DM22" s="446">
        <f t="shared" si="26"/>
        <v>309</v>
      </c>
      <c r="DN22" s="446">
        <f t="shared" si="27"/>
        <v>520</v>
      </c>
      <c r="DO22" s="446">
        <f t="shared" si="28"/>
        <v>39154</v>
      </c>
      <c r="DP22" s="446">
        <f t="shared" si="28"/>
        <v>1584443</v>
      </c>
      <c r="DQ22" s="446">
        <f t="shared" si="29"/>
        <v>40</v>
      </c>
      <c r="DR22" s="446">
        <f t="shared" si="30"/>
        <v>74</v>
      </c>
      <c r="DS22" s="446"/>
      <c r="DT22" s="446"/>
      <c r="DU22" s="446"/>
      <c r="DV22" s="446"/>
      <c r="DW22" s="446"/>
      <c r="DX22" s="446"/>
      <c r="DY22" s="446"/>
      <c r="DZ22" s="446"/>
      <c r="EA22" s="446"/>
      <c r="EB22" s="446"/>
      <c r="EC22" s="446"/>
      <c r="ED22" s="446"/>
      <c r="EE22" s="446"/>
      <c r="EF22" s="446"/>
      <c r="EG22" s="446" t="s">
        <v>152</v>
      </c>
      <c r="EH22" s="446" t="s">
        <v>152</v>
      </c>
      <c r="EI22" s="446">
        <f t="shared" si="65"/>
        <v>957</v>
      </c>
      <c r="EJ22" s="446">
        <f t="shared" si="65"/>
        <v>9136</v>
      </c>
      <c r="EK22" s="446">
        <f t="shared" si="65"/>
        <v>11134</v>
      </c>
      <c r="EL22" s="446">
        <f t="shared" si="65"/>
        <v>266</v>
      </c>
      <c r="EM22" s="446">
        <f t="shared" si="65"/>
        <v>13009</v>
      </c>
      <c r="EN22" s="446">
        <f t="shared" si="65"/>
        <v>41111727</v>
      </c>
      <c r="EO22" s="446">
        <f t="shared" si="32"/>
        <v>4500</v>
      </c>
      <c r="EP22" s="446">
        <f t="shared" si="33"/>
        <v>9437</v>
      </c>
      <c r="EQ22" s="446">
        <f t="shared" si="34"/>
        <v>68126804</v>
      </c>
      <c r="ER22" s="446">
        <f t="shared" si="35"/>
        <v>6119</v>
      </c>
      <c r="ES22" s="446">
        <f t="shared" si="36"/>
        <v>12956</v>
      </c>
      <c r="ET22" s="446">
        <f t="shared" si="37"/>
        <v>2104489</v>
      </c>
      <c r="EU22" s="446">
        <f t="shared" si="38"/>
        <v>7912</v>
      </c>
      <c r="EV22" s="446">
        <f t="shared" si="39"/>
        <v>16065</v>
      </c>
      <c r="EW22" s="446">
        <f t="shared" si="40"/>
        <v>105013567</v>
      </c>
      <c r="EX22" s="446">
        <f t="shared" si="41"/>
        <v>8072</v>
      </c>
      <c r="EY22" s="446">
        <f t="shared" si="42"/>
        <v>17411</v>
      </c>
      <c r="EZ22" s="447"/>
      <c r="FA22" s="446">
        <f t="shared" si="43"/>
        <v>12</v>
      </c>
      <c r="FB22" s="417">
        <f t="shared" si="59"/>
        <v>2018</v>
      </c>
      <c r="FC22" s="448">
        <f t="shared" si="60"/>
        <v>43435</v>
      </c>
      <c r="FD22" s="449">
        <f t="shared" si="44"/>
        <v>31</v>
      </c>
      <c r="FE22" s="450"/>
      <c r="FF22" s="451"/>
      <c r="FG22" s="450"/>
      <c r="FH22" s="452">
        <f t="shared" si="45"/>
        <v>2.182907799063714</v>
      </c>
      <c r="FI22" s="452">
        <f t="shared" si="46"/>
        <v>1.6661575749526876</v>
      </c>
      <c r="FJ22" s="452">
        <f t="shared" si="47"/>
        <v>2.1792231648659754</v>
      </c>
      <c r="FK22" s="452">
        <f t="shared" si="48"/>
        <v>1.690087738380103</v>
      </c>
      <c r="FL22" s="452">
        <f t="shared" si="49"/>
        <v>1.3831549769497391</v>
      </c>
      <c r="FM22" s="452">
        <f t="shared" si="50"/>
        <v>1.1056352143454264</v>
      </c>
      <c r="FN22" s="452">
        <f t="shared" si="51"/>
        <v>1.6057664304436463</v>
      </c>
      <c r="FO22" s="452">
        <f t="shared" si="52"/>
        <v>1.0723744696402977</v>
      </c>
      <c r="FP22" s="452">
        <f t="shared" si="53"/>
        <v>1.622533714209792</v>
      </c>
      <c r="FQ22" s="452">
        <f t="shared" si="54"/>
        <v>1.0647711419650567</v>
      </c>
      <c r="FR22" s="453"/>
      <c r="FS22" s="446">
        <f t="shared" si="66"/>
        <v>933373</v>
      </c>
      <c r="FT22" s="446">
        <f t="shared" si="66"/>
        <v>0</v>
      </c>
      <c r="FU22" s="446">
        <f t="shared" si="66"/>
        <v>24825695</v>
      </c>
      <c r="FV22" s="446">
        <f t="shared" si="66"/>
        <v>63895135</v>
      </c>
      <c r="FW22" s="446">
        <f t="shared" si="66"/>
        <v>44856996</v>
      </c>
      <c r="FX22" s="446">
        <f t="shared" si="66"/>
        <v>50953846</v>
      </c>
      <c r="FY22" s="446">
        <f t="shared" si="66"/>
        <v>1138277184</v>
      </c>
      <c r="FZ22" s="446">
        <f t="shared" si="66"/>
        <v>1650215324</v>
      </c>
      <c r="GA22" s="446">
        <f t="shared" si="66"/>
        <v>171171017</v>
      </c>
      <c r="GB22" s="446"/>
      <c r="GC22" s="446"/>
      <c r="GD22" s="446"/>
      <c r="GE22" s="446"/>
      <c r="GF22" s="446"/>
      <c r="GG22" s="446"/>
      <c r="GH22" s="446"/>
      <c r="GI22" s="446"/>
      <c r="GJ22" s="446"/>
      <c r="GK22" s="446"/>
      <c r="GL22" s="446"/>
      <c r="GM22" s="446"/>
      <c r="GN22" s="446"/>
      <c r="GO22" s="446">
        <f t="shared" si="67"/>
        <v>1155895</v>
      </c>
      <c r="GP22" s="446">
        <f t="shared" si="67"/>
        <v>2915723</v>
      </c>
      <c r="GQ22" s="446">
        <f t="shared" si="67"/>
        <v>0</v>
      </c>
      <c r="GR22" s="446">
        <f t="shared" si="67"/>
        <v>86217715</v>
      </c>
      <c r="GS22" s="446">
        <f t="shared" si="67"/>
        <v>144255439</v>
      </c>
      <c r="GT22" s="446">
        <f t="shared" si="67"/>
        <v>4273311</v>
      </c>
      <c r="GU22" s="446">
        <f t="shared" si="67"/>
        <v>226502001</v>
      </c>
      <c r="GV22" s="454"/>
      <c r="GW22" s="455" t="s">
        <v>56</v>
      </c>
      <c r="GX22" s="456" t="s">
        <v>680</v>
      </c>
      <c r="GY22" s="456" t="s">
        <v>456</v>
      </c>
      <c r="GZ22" s="456" t="s">
        <v>663</v>
      </c>
      <c r="HA22" s="457" t="s">
        <v>662</v>
      </c>
    </row>
    <row r="23" spans="1:209" ht="10.5" customHeight="1" x14ac:dyDescent="0.2">
      <c r="A23" s="417" t="str">
        <f t="shared" si="1"/>
        <v>2018-19JANUARYENG</v>
      </c>
      <c r="B23" s="458" t="str">
        <f t="shared" si="57"/>
        <v>2018-19</v>
      </c>
      <c r="C23" s="402" t="s">
        <v>654</v>
      </c>
      <c r="D23" s="458"/>
      <c r="F23" s="458" t="str">
        <f t="shared" si="58"/>
        <v>ENG</v>
      </c>
      <c r="H23" s="446">
        <f t="shared" si="2"/>
        <v>1026881</v>
      </c>
      <c r="I23" s="446">
        <f t="shared" si="2"/>
        <v>763932</v>
      </c>
      <c r="J23" s="446">
        <f t="shared" si="2"/>
        <v>3714362</v>
      </c>
      <c r="K23" s="446">
        <f t="shared" si="3"/>
        <v>5</v>
      </c>
      <c r="L23" s="446">
        <f t="shared" si="4"/>
        <v>1</v>
      </c>
      <c r="M23" s="446">
        <f t="shared" si="5"/>
        <v>0</v>
      </c>
      <c r="N23" s="446">
        <f t="shared" si="6"/>
        <v>26</v>
      </c>
      <c r="O23" s="446">
        <f t="shared" si="7"/>
        <v>74</v>
      </c>
      <c r="P23" s="446">
        <f t="shared" si="62"/>
        <v>0</v>
      </c>
      <c r="Q23" s="446">
        <f t="shared" si="62"/>
        <v>0</v>
      </c>
      <c r="R23" s="446">
        <f t="shared" si="62"/>
        <v>0</v>
      </c>
      <c r="S23" s="446">
        <f t="shared" si="62"/>
        <v>750181</v>
      </c>
      <c r="T23" s="446">
        <f t="shared" si="62"/>
        <v>60108</v>
      </c>
      <c r="U23" s="446">
        <f t="shared" si="62"/>
        <v>41161</v>
      </c>
      <c r="V23" s="446">
        <f t="shared" si="62"/>
        <v>410108</v>
      </c>
      <c r="W23" s="446">
        <f t="shared" si="62"/>
        <v>171717</v>
      </c>
      <c r="X23" s="446">
        <f t="shared" si="62"/>
        <v>14589</v>
      </c>
      <c r="Y23" s="446">
        <f t="shared" si="62"/>
        <v>25699400</v>
      </c>
      <c r="Z23" s="446">
        <f t="shared" si="9"/>
        <v>428</v>
      </c>
      <c r="AA23" s="446">
        <f t="shared" si="10"/>
        <v>740</v>
      </c>
      <c r="AB23" s="446">
        <f t="shared" si="11"/>
        <v>27818894</v>
      </c>
      <c r="AC23" s="446">
        <f t="shared" si="12"/>
        <v>676</v>
      </c>
      <c r="AD23" s="446">
        <f t="shared" si="13"/>
        <v>1258</v>
      </c>
      <c r="AE23" s="446">
        <f t="shared" si="14"/>
        <v>565132586</v>
      </c>
      <c r="AF23" s="446">
        <f t="shared" si="15"/>
        <v>1378</v>
      </c>
      <c r="AG23" s="446">
        <f t="shared" si="16"/>
        <v>2859</v>
      </c>
      <c r="AH23" s="446">
        <f t="shared" si="17"/>
        <v>697601451</v>
      </c>
      <c r="AI23" s="446">
        <f t="shared" si="18"/>
        <v>4063</v>
      </c>
      <c r="AJ23" s="446">
        <f t="shared" si="19"/>
        <v>9609</v>
      </c>
      <c r="AK23" s="446">
        <f t="shared" si="20"/>
        <v>75051433</v>
      </c>
      <c r="AL23" s="446">
        <f t="shared" si="21"/>
        <v>5144</v>
      </c>
      <c r="AM23" s="446">
        <f t="shared" si="22"/>
        <v>11763</v>
      </c>
      <c r="AN23" s="446"/>
      <c r="AO23" s="446"/>
      <c r="AP23" s="446"/>
      <c r="AQ23" s="446"/>
      <c r="AR23" s="446"/>
      <c r="AS23" s="446"/>
      <c r="AT23" s="446">
        <f t="shared" si="63"/>
        <v>47903</v>
      </c>
      <c r="AU23" s="446">
        <f t="shared" si="63"/>
        <v>4500</v>
      </c>
      <c r="AV23" s="446">
        <f t="shared" si="63"/>
        <v>15807</v>
      </c>
      <c r="AW23" s="446">
        <f t="shared" si="63"/>
        <v>27990</v>
      </c>
      <c r="AX23" s="446">
        <f t="shared" si="63"/>
        <v>3346</v>
      </c>
      <c r="AY23" s="446">
        <f t="shared" si="63"/>
        <v>24250</v>
      </c>
      <c r="AZ23" s="446">
        <f t="shared" si="63"/>
        <v>7129</v>
      </c>
      <c r="BA23" s="446"/>
      <c r="BB23" s="446"/>
      <c r="BC23" s="446"/>
      <c r="BD23" s="446"/>
      <c r="BE23" s="446"/>
      <c r="BF23" s="446"/>
      <c r="BG23" s="446"/>
      <c r="BH23" s="446"/>
      <c r="BI23" s="446">
        <f t="shared" si="64"/>
        <v>443530</v>
      </c>
      <c r="BJ23" s="446">
        <f t="shared" si="64"/>
        <v>40529</v>
      </c>
      <c r="BK23" s="446">
        <f t="shared" si="64"/>
        <v>218219</v>
      </c>
      <c r="BL23" s="446">
        <f t="shared" si="64"/>
        <v>702278</v>
      </c>
      <c r="BM23" s="446">
        <f t="shared" si="64"/>
        <v>132202</v>
      </c>
      <c r="BN23" s="446">
        <f t="shared" si="64"/>
        <v>101260</v>
      </c>
      <c r="BO23" s="446">
        <f t="shared" si="64"/>
        <v>90256</v>
      </c>
      <c r="BP23" s="446">
        <f t="shared" si="64"/>
        <v>70195</v>
      </c>
      <c r="BQ23" s="446">
        <f t="shared" si="64"/>
        <v>568799</v>
      </c>
      <c r="BR23" s="446">
        <f t="shared" si="64"/>
        <v>453554</v>
      </c>
      <c r="BS23" s="446">
        <f t="shared" si="64"/>
        <v>277690</v>
      </c>
      <c r="BT23" s="446">
        <f t="shared" si="64"/>
        <v>184167</v>
      </c>
      <c r="BU23" s="446">
        <f t="shared" si="64"/>
        <v>23403</v>
      </c>
      <c r="BV23" s="446">
        <f t="shared" si="64"/>
        <v>15527</v>
      </c>
      <c r="BW23" s="446"/>
      <c r="BX23" s="446"/>
      <c r="BY23" s="446"/>
      <c r="BZ23" s="446"/>
      <c r="CA23" s="446"/>
      <c r="CB23" s="446"/>
      <c r="CC23" s="446"/>
      <c r="CD23" s="446"/>
      <c r="CE23" s="446"/>
      <c r="CF23" s="446"/>
      <c r="CG23" s="446"/>
      <c r="CH23" s="446"/>
      <c r="CI23" s="446"/>
      <c r="CJ23" s="446"/>
      <c r="CK23" s="446"/>
      <c r="CL23" s="446"/>
      <c r="CM23" s="446"/>
      <c r="CN23" s="446"/>
      <c r="CO23" s="446"/>
      <c r="CP23" s="446"/>
      <c r="CQ23" s="446"/>
      <c r="CR23" s="446"/>
      <c r="CS23" s="446"/>
      <c r="CT23" s="446"/>
      <c r="CU23" s="446"/>
      <c r="CV23" s="446"/>
      <c r="CW23" s="446"/>
      <c r="CX23" s="446"/>
      <c r="CY23" s="446"/>
      <c r="CZ23" s="446"/>
      <c r="DA23" s="446"/>
      <c r="DB23" s="446"/>
      <c r="DC23" s="446"/>
      <c r="DD23" s="446"/>
      <c r="DE23" s="446"/>
      <c r="DF23" s="446"/>
      <c r="DG23" s="446"/>
      <c r="DH23" s="446"/>
      <c r="DI23" s="446"/>
      <c r="DJ23" s="446"/>
      <c r="DK23" s="446">
        <f t="shared" si="25"/>
        <v>2298</v>
      </c>
      <c r="DL23" s="446">
        <f t="shared" si="25"/>
        <v>697317</v>
      </c>
      <c r="DM23" s="446">
        <f t="shared" si="26"/>
        <v>303</v>
      </c>
      <c r="DN23" s="446">
        <f t="shared" si="27"/>
        <v>532</v>
      </c>
      <c r="DO23" s="446">
        <f t="shared" si="28"/>
        <v>39182</v>
      </c>
      <c r="DP23" s="446">
        <f t="shared" si="28"/>
        <v>1553001</v>
      </c>
      <c r="DQ23" s="446">
        <f t="shared" si="29"/>
        <v>40</v>
      </c>
      <c r="DR23" s="446">
        <f t="shared" si="30"/>
        <v>74</v>
      </c>
      <c r="DS23" s="446"/>
      <c r="DT23" s="446"/>
      <c r="DU23" s="446"/>
      <c r="DV23" s="446"/>
      <c r="DW23" s="446"/>
      <c r="DX23" s="446"/>
      <c r="DY23" s="446"/>
      <c r="DZ23" s="446"/>
      <c r="EA23" s="446"/>
      <c r="EB23" s="446"/>
      <c r="EC23" s="446"/>
      <c r="ED23" s="446"/>
      <c r="EE23" s="446"/>
      <c r="EF23" s="446"/>
      <c r="EG23" s="446" t="s">
        <v>152</v>
      </c>
      <c r="EH23" s="446" t="s">
        <v>152</v>
      </c>
      <c r="EI23" s="446">
        <f t="shared" si="65"/>
        <v>1343</v>
      </c>
      <c r="EJ23" s="446">
        <f t="shared" si="65"/>
        <v>10455</v>
      </c>
      <c r="EK23" s="446">
        <f t="shared" si="65"/>
        <v>12489</v>
      </c>
      <c r="EL23" s="446">
        <f t="shared" si="65"/>
        <v>237</v>
      </c>
      <c r="EM23" s="446">
        <f t="shared" si="65"/>
        <v>12934</v>
      </c>
      <c r="EN23" s="446">
        <f t="shared" si="65"/>
        <v>48171384</v>
      </c>
      <c r="EO23" s="446">
        <f t="shared" si="32"/>
        <v>4607</v>
      </c>
      <c r="EP23" s="446">
        <f t="shared" si="33"/>
        <v>9659</v>
      </c>
      <c r="EQ23" s="446">
        <f t="shared" si="34"/>
        <v>78468198</v>
      </c>
      <c r="ER23" s="446">
        <f t="shared" si="35"/>
        <v>6283</v>
      </c>
      <c r="ES23" s="446">
        <f t="shared" si="36"/>
        <v>13271</v>
      </c>
      <c r="ET23" s="446">
        <f t="shared" si="37"/>
        <v>1881680</v>
      </c>
      <c r="EU23" s="446">
        <f t="shared" si="38"/>
        <v>7940</v>
      </c>
      <c r="EV23" s="446">
        <f t="shared" si="39"/>
        <v>16900</v>
      </c>
      <c r="EW23" s="446">
        <f t="shared" si="40"/>
        <v>108847705</v>
      </c>
      <c r="EX23" s="446">
        <f t="shared" si="41"/>
        <v>8416</v>
      </c>
      <c r="EY23" s="446">
        <f t="shared" si="42"/>
        <v>17776</v>
      </c>
      <c r="EZ23" s="447"/>
      <c r="FA23" s="446">
        <f t="shared" si="43"/>
        <v>1</v>
      </c>
      <c r="FB23" s="417">
        <f t="shared" si="59"/>
        <v>2019</v>
      </c>
      <c r="FC23" s="448">
        <f t="shared" si="60"/>
        <v>43466</v>
      </c>
      <c r="FD23" s="449">
        <f t="shared" si="44"/>
        <v>31</v>
      </c>
      <c r="FE23" s="450"/>
      <c r="FF23" s="451"/>
      <c r="FG23" s="450"/>
      <c r="FH23" s="452">
        <f t="shared" si="45"/>
        <v>2.1994077327477206</v>
      </c>
      <c r="FI23" s="452">
        <f t="shared" si="46"/>
        <v>1.6846343248818794</v>
      </c>
      <c r="FJ23" s="452">
        <f t="shared" si="47"/>
        <v>2.1927552780544692</v>
      </c>
      <c r="FK23" s="452">
        <f t="shared" si="48"/>
        <v>1.7053764485799665</v>
      </c>
      <c r="FL23" s="452">
        <f t="shared" si="49"/>
        <v>1.3869492914061661</v>
      </c>
      <c r="FM23" s="452">
        <f t="shared" si="50"/>
        <v>1.1059379480527081</v>
      </c>
      <c r="FN23" s="452">
        <f t="shared" si="51"/>
        <v>1.6171374994904406</v>
      </c>
      <c r="FO23" s="452">
        <f t="shared" si="52"/>
        <v>1.0725030136794842</v>
      </c>
      <c r="FP23" s="452">
        <f t="shared" si="53"/>
        <v>1.6041538145177874</v>
      </c>
      <c r="FQ23" s="452">
        <f t="shared" si="54"/>
        <v>1.0642950167934746</v>
      </c>
      <c r="FR23" s="453"/>
      <c r="FS23" s="446">
        <f t="shared" si="66"/>
        <v>865146</v>
      </c>
      <c r="FT23" s="446">
        <f t="shared" si="66"/>
        <v>0</v>
      </c>
      <c r="FU23" s="446">
        <f t="shared" si="66"/>
        <v>19676074</v>
      </c>
      <c r="FV23" s="446">
        <f t="shared" si="66"/>
        <v>56872135</v>
      </c>
      <c r="FW23" s="446">
        <f t="shared" si="66"/>
        <v>44468298</v>
      </c>
      <c r="FX23" s="446">
        <f t="shared" si="66"/>
        <v>51763476</v>
      </c>
      <c r="FY23" s="446">
        <f t="shared" si="66"/>
        <v>1172614121</v>
      </c>
      <c r="FZ23" s="446">
        <f t="shared" si="66"/>
        <v>1650082780</v>
      </c>
      <c r="GA23" s="446">
        <f t="shared" si="66"/>
        <v>171603459</v>
      </c>
      <c r="GB23" s="446"/>
      <c r="GC23" s="446"/>
      <c r="GD23" s="446"/>
      <c r="GE23" s="446"/>
      <c r="GF23" s="446"/>
      <c r="GG23" s="446"/>
      <c r="GH23" s="446"/>
      <c r="GI23" s="446"/>
      <c r="GJ23" s="446"/>
      <c r="GK23" s="446"/>
      <c r="GL23" s="446"/>
      <c r="GM23" s="446"/>
      <c r="GN23" s="446"/>
      <c r="GO23" s="446">
        <f t="shared" si="67"/>
        <v>1222682</v>
      </c>
      <c r="GP23" s="446">
        <f t="shared" si="67"/>
        <v>2880055</v>
      </c>
      <c r="GQ23" s="446">
        <f t="shared" si="67"/>
        <v>0</v>
      </c>
      <c r="GR23" s="446">
        <f t="shared" si="67"/>
        <v>100989914</v>
      </c>
      <c r="GS23" s="446">
        <f t="shared" si="67"/>
        <v>165742062</v>
      </c>
      <c r="GT23" s="446">
        <f t="shared" si="67"/>
        <v>4005329</v>
      </c>
      <c r="GU23" s="446">
        <f t="shared" si="67"/>
        <v>229909056</v>
      </c>
      <c r="GV23" s="454"/>
      <c r="GW23" s="455" t="s">
        <v>57</v>
      </c>
      <c r="GX23" s="456" t="s">
        <v>681</v>
      </c>
      <c r="GY23" s="456" t="s">
        <v>455</v>
      </c>
      <c r="GZ23" s="456" t="s">
        <v>663</v>
      </c>
      <c r="HA23" s="457" t="s">
        <v>662</v>
      </c>
    </row>
    <row r="24" spans="1:209" ht="10.5" customHeight="1" x14ac:dyDescent="0.2">
      <c r="A24" s="417" t="str">
        <f t="shared" si="1"/>
        <v>2018-19FEBRUARYENG</v>
      </c>
      <c r="B24" s="458" t="str">
        <f t="shared" si="57"/>
        <v>2018-19</v>
      </c>
      <c r="C24" s="402" t="s">
        <v>657</v>
      </c>
      <c r="D24" s="458"/>
      <c r="F24" s="458" t="str">
        <f t="shared" si="58"/>
        <v>ENG</v>
      </c>
      <c r="H24" s="446">
        <f t="shared" si="2"/>
        <v>932452</v>
      </c>
      <c r="I24" s="446">
        <f t="shared" si="2"/>
        <v>695316</v>
      </c>
      <c r="J24" s="446">
        <f t="shared" si="2"/>
        <v>4899873</v>
      </c>
      <c r="K24" s="446">
        <f t="shared" si="3"/>
        <v>7</v>
      </c>
      <c r="L24" s="446">
        <f t="shared" si="4"/>
        <v>1</v>
      </c>
      <c r="M24" s="446">
        <f t="shared" si="5"/>
        <v>0</v>
      </c>
      <c r="N24" s="446">
        <f t="shared" si="6"/>
        <v>41</v>
      </c>
      <c r="O24" s="446">
        <f t="shared" si="7"/>
        <v>91</v>
      </c>
      <c r="P24" s="446">
        <f t="shared" si="62"/>
        <v>0</v>
      </c>
      <c r="Q24" s="446">
        <f t="shared" si="62"/>
        <v>0</v>
      </c>
      <c r="R24" s="446">
        <f t="shared" si="62"/>
        <v>0</v>
      </c>
      <c r="S24" s="446">
        <f t="shared" si="62"/>
        <v>669109</v>
      </c>
      <c r="T24" s="446">
        <f t="shared" si="62"/>
        <v>54648</v>
      </c>
      <c r="U24" s="446">
        <f t="shared" si="62"/>
        <v>37587</v>
      </c>
      <c r="V24" s="446">
        <f t="shared" si="62"/>
        <v>365809</v>
      </c>
      <c r="W24" s="446">
        <f t="shared" si="62"/>
        <v>152107</v>
      </c>
      <c r="X24" s="446">
        <f t="shared" si="62"/>
        <v>12903</v>
      </c>
      <c r="Y24" s="446">
        <f t="shared" si="62"/>
        <v>23884392</v>
      </c>
      <c r="Z24" s="446">
        <f t="shared" si="9"/>
        <v>437</v>
      </c>
      <c r="AA24" s="446">
        <f t="shared" si="10"/>
        <v>761</v>
      </c>
      <c r="AB24" s="446">
        <f t="shared" si="11"/>
        <v>25677514</v>
      </c>
      <c r="AC24" s="446">
        <f t="shared" si="12"/>
        <v>683</v>
      </c>
      <c r="AD24" s="446">
        <f t="shared" si="13"/>
        <v>1258</v>
      </c>
      <c r="AE24" s="446">
        <f t="shared" si="14"/>
        <v>518468066</v>
      </c>
      <c r="AF24" s="446">
        <f t="shared" si="15"/>
        <v>1417</v>
      </c>
      <c r="AG24" s="446">
        <f t="shared" si="16"/>
        <v>2937</v>
      </c>
      <c r="AH24" s="446">
        <f t="shared" si="17"/>
        <v>660204066</v>
      </c>
      <c r="AI24" s="446">
        <f t="shared" si="18"/>
        <v>4340</v>
      </c>
      <c r="AJ24" s="446">
        <f t="shared" si="19"/>
        <v>10277</v>
      </c>
      <c r="AK24" s="446">
        <f t="shared" si="20"/>
        <v>69567532</v>
      </c>
      <c r="AL24" s="446">
        <f t="shared" si="21"/>
        <v>5392</v>
      </c>
      <c r="AM24" s="446">
        <f t="shared" si="22"/>
        <v>12049</v>
      </c>
      <c r="AN24" s="446"/>
      <c r="AO24" s="446"/>
      <c r="AP24" s="446"/>
      <c r="AQ24" s="446"/>
      <c r="AR24" s="446"/>
      <c r="AS24" s="446"/>
      <c r="AT24" s="446">
        <f t="shared" si="63"/>
        <v>43154</v>
      </c>
      <c r="AU24" s="446">
        <f t="shared" si="63"/>
        <v>3832</v>
      </c>
      <c r="AV24" s="446">
        <f t="shared" si="63"/>
        <v>13545</v>
      </c>
      <c r="AW24" s="446">
        <f t="shared" si="63"/>
        <v>23939</v>
      </c>
      <c r="AX24" s="446">
        <f t="shared" si="63"/>
        <v>2901</v>
      </c>
      <c r="AY24" s="446">
        <f t="shared" si="63"/>
        <v>22876</v>
      </c>
      <c r="AZ24" s="446">
        <f t="shared" si="63"/>
        <v>5989</v>
      </c>
      <c r="BA24" s="446"/>
      <c r="BB24" s="446"/>
      <c r="BC24" s="446"/>
      <c r="BD24" s="446"/>
      <c r="BE24" s="446"/>
      <c r="BF24" s="446"/>
      <c r="BG24" s="446"/>
      <c r="BH24" s="446"/>
      <c r="BI24" s="446">
        <f t="shared" si="64"/>
        <v>393242</v>
      </c>
      <c r="BJ24" s="446">
        <f t="shared" si="64"/>
        <v>35865</v>
      </c>
      <c r="BK24" s="446">
        <f t="shared" si="64"/>
        <v>196848</v>
      </c>
      <c r="BL24" s="446">
        <f t="shared" si="64"/>
        <v>625955</v>
      </c>
      <c r="BM24" s="446">
        <f t="shared" si="64"/>
        <v>119486</v>
      </c>
      <c r="BN24" s="446">
        <f t="shared" si="64"/>
        <v>91571</v>
      </c>
      <c r="BO24" s="446">
        <f t="shared" si="64"/>
        <v>82024</v>
      </c>
      <c r="BP24" s="446">
        <f t="shared" si="64"/>
        <v>63836</v>
      </c>
      <c r="BQ24" s="446">
        <f t="shared" si="64"/>
        <v>509985</v>
      </c>
      <c r="BR24" s="446">
        <f t="shared" si="64"/>
        <v>404535</v>
      </c>
      <c r="BS24" s="446">
        <f t="shared" si="64"/>
        <v>248707</v>
      </c>
      <c r="BT24" s="446">
        <f t="shared" si="64"/>
        <v>163277</v>
      </c>
      <c r="BU24" s="446">
        <f t="shared" si="64"/>
        <v>20476</v>
      </c>
      <c r="BV24" s="446">
        <f t="shared" si="64"/>
        <v>13719</v>
      </c>
      <c r="BW24" s="446"/>
      <c r="BX24" s="446"/>
      <c r="BY24" s="446"/>
      <c r="BZ24" s="446"/>
      <c r="CA24" s="446"/>
      <c r="CB24" s="446"/>
      <c r="CC24" s="446"/>
      <c r="CD24" s="446"/>
      <c r="CE24" s="446"/>
      <c r="CF24" s="446"/>
      <c r="CG24" s="446"/>
      <c r="CH24" s="446"/>
      <c r="CI24" s="446"/>
      <c r="CJ24" s="446"/>
      <c r="CK24" s="446"/>
      <c r="CL24" s="446"/>
      <c r="CM24" s="446"/>
      <c r="CN24" s="446"/>
      <c r="CO24" s="446"/>
      <c r="CP24" s="446"/>
      <c r="CQ24" s="446"/>
      <c r="CR24" s="446"/>
      <c r="CS24" s="446"/>
      <c r="CT24" s="446"/>
      <c r="CU24" s="446"/>
      <c r="CV24" s="446"/>
      <c r="CW24" s="446"/>
      <c r="CX24" s="446"/>
      <c r="CY24" s="446"/>
      <c r="CZ24" s="446"/>
      <c r="DA24" s="446"/>
      <c r="DB24" s="446"/>
      <c r="DC24" s="446"/>
      <c r="DD24" s="446"/>
      <c r="DE24" s="446"/>
      <c r="DF24" s="446"/>
      <c r="DG24" s="446"/>
      <c r="DH24" s="446"/>
      <c r="DI24" s="446"/>
      <c r="DJ24" s="446"/>
      <c r="DK24" s="446">
        <f t="shared" si="25"/>
        <v>2017</v>
      </c>
      <c r="DL24" s="446">
        <f t="shared" si="25"/>
        <v>644189</v>
      </c>
      <c r="DM24" s="446">
        <f t="shared" si="26"/>
        <v>319</v>
      </c>
      <c r="DN24" s="446">
        <f t="shared" si="27"/>
        <v>537</v>
      </c>
      <c r="DO24" s="446">
        <f t="shared" si="28"/>
        <v>34964</v>
      </c>
      <c r="DP24" s="446">
        <f t="shared" si="28"/>
        <v>1463270</v>
      </c>
      <c r="DQ24" s="446">
        <f t="shared" si="29"/>
        <v>42</v>
      </c>
      <c r="DR24" s="446">
        <f t="shared" si="30"/>
        <v>80</v>
      </c>
      <c r="DS24" s="446"/>
      <c r="DT24" s="446"/>
      <c r="DU24" s="446"/>
      <c r="DV24" s="446"/>
      <c r="DW24" s="446"/>
      <c r="DX24" s="446"/>
      <c r="DY24" s="446"/>
      <c r="DZ24" s="446"/>
      <c r="EA24" s="446"/>
      <c r="EB24" s="446"/>
      <c r="EC24" s="446"/>
      <c r="ED24" s="446"/>
      <c r="EE24" s="446"/>
      <c r="EF24" s="446"/>
      <c r="EG24" s="446" t="s">
        <v>152</v>
      </c>
      <c r="EH24" s="446" t="s">
        <v>152</v>
      </c>
      <c r="EI24" s="446">
        <f t="shared" si="65"/>
        <v>2263</v>
      </c>
      <c r="EJ24" s="446">
        <f t="shared" si="65"/>
        <v>8878</v>
      </c>
      <c r="EK24" s="446">
        <f t="shared" si="65"/>
        <v>10420</v>
      </c>
      <c r="EL24" s="446">
        <f t="shared" si="65"/>
        <v>162</v>
      </c>
      <c r="EM24" s="446">
        <f t="shared" si="65"/>
        <v>11183</v>
      </c>
      <c r="EN24" s="446">
        <f t="shared" si="65"/>
        <v>41675971</v>
      </c>
      <c r="EO24" s="446">
        <f t="shared" si="32"/>
        <v>4694</v>
      </c>
      <c r="EP24" s="446">
        <f t="shared" si="33"/>
        <v>10081</v>
      </c>
      <c r="EQ24" s="446">
        <f t="shared" si="34"/>
        <v>67075161</v>
      </c>
      <c r="ER24" s="446">
        <f t="shared" si="35"/>
        <v>6437</v>
      </c>
      <c r="ES24" s="446">
        <f t="shared" si="36"/>
        <v>13883</v>
      </c>
      <c r="ET24" s="446">
        <f t="shared" si="37"/>
        <v>1326910</v>
      </c>
      <c r="EU24" s="446">
        <f t="shared" si="38"/>
        <v>8191</v>
      </c>
      <c r="EV24" s="446">
        <f t="shared" si="39"/>
        <v>15195</v>
      </c>
      <c r="EW24" s="446">
        <f t="shared" si="40"/>
        <v>94154690</v>
      </c>
      <c r="EX24" s="446">
        <f t="shared" si="41"/>
        <v>8419</v>
      </c>
      <c r="EY24" s="446">
        <f t="shared" si="42"/>
        <v>18434</v>
      </c>
      <c r="EZ24" s="447"/>
      <c r="FA24" s="446">
        <f t="shared" si="43"/>
        <v>2</v>
      </c>
      <c r="FB24" s="417">
        <f t="shared" si="59"/>
        <v>2019</v>
      </c>
      <c r="FC24" s="448">
        <f t="shared" si="60"/>
        <v>43497</v>
      </c>
      <c r="FD24" s="449">
        <f t="shared" si="44"/>
        <v>28</v>
      </c>
      <c r="FE24" s="450"/>
      <c r="FF24" s="451"/>
      <c r="FG24" s="450"/>
      <c r="FH24" s="452">
        <f t="shared" si="45"/>
        <v>2.1864661103791541</v>
      </c>
      <c r="FI24" s="452">
        <f t="shared" si="46"/>
        <v>1.6756514419557897</v>
      </c>
      <c r="FJ24" s="452">
        <f t="shared" si="47"/>
        <v>2.1822438609093568</v>
      </c>
      <c r="FK24" s="452">
        <f t="shared" si="48"/>
        <v>1.6983531540160162</v>
      </c>
      <c r="FL24" s="452">
        <f t="shared" si="49"/>
        <v>1.3941291767015027</v>
      </c>
      <c r="FM24" s="452">
        <f t="shared" si="50"/>
        <v>1.1058639891309399</v>
      </c>
      <c r="FN24" s="452">
        <f t="shared" si="51"/>
        <v>1.6350792534202896</v>
      </c>
      <c r="FO24" s="452">
        <f t="shared" si="52"/>
        <v>1.073435147626342</v>
      </c>
      <c r="FP24" s="452">
        <f t="shared" si="53"/>
        <v>1.5869177710609936</v>
      </c>
      <c r="FQ24" s="452">
        <f t="shared" si="54"/>
        <v>1.0632411067193677</v>
      </c>
      <c r="FR24" s="453"/>
      <c r="FS24" s="446">
        <f t="shared" si="66"/>
        <v>788122</v>
      </c>
      <c r="FT24" s="446">
        <f t="shared" si="66"/>
        <v>0</v>
      </c>
      <c r="FU24" s="446">
        <f t="shared" si="66"/>
        <v>28644483</v>
      </c>
      <c r="FV24" s="446">
        <f t="shared" si="66"/>
        <v>63450298</v>
      </c>
      <c r="FW24" s="446">
        <f t="shared" si="66"/>
        <v>41585573</v>
      </c>
      <c r="FX24" s="446">
        <f t="shared" si="66"/>
        <v>47271560</v>
      </c>
      <c r="FY24" s="446">
        <f t="shared" si="66"/>
        <v>1074370600</v>
      </c>
      <c r="FZ24" s="446">
        <f t="shared" si="66"/>
        <v>1563244143</v>
      </c>
      <c r="GA24" s="446">
        <f t="shared" si="66"/>
        <v>155473705</v>
      </c>
      <c r="GB24" s="446"/>
      <c r="GC24" s="446"/>
      <c r="GD24" s="446"/>
      <c r="GE24" s="446"/>
      <c r="GF24" s="446"/>
      <c r="GG24" s="446"/>
      <c r="GH24" s="446"/>
      <c r="GI24" s="446"/>
      <c r="GJ24" s="446"/>
      <c r="GK24" s="446"/>
      <c r="GL24" s="446"/>
      <c r="GM24" s="446"/>
      <c r="GN24" s="446"/>
      <c r="GO24" s="446">
        <f t="shared" si="67"/>
        <v>1082823</v>
      </c>
      <c r="GP24" s="446">
        <f t="shared" si="67"/>
        <v>2813483</v>
      </c>
      <c r="GQ24" s="446">
        <f t="shared" si="67"/>
        <v>0</v>
      </c>
      <c r="GR24" s="446">
        <f t="shared" si="67"/>
        <v>89498964</v>
      </c>
      <c r="GS24" s="446">
        <f t="shared" si="67"/>
        <v>144656900</v>
      </c>
      <c r="GT24" s="446">
        <f t="shared" si="67"/>
        <v>2461540</v>
      </c>
      <c r="GU24" s="446">
        <f t="shared" si="67"/>
        <v>206152929</v>
      </c>
      <c r="GV24" s="454"/>
      <c r="GW24" s="455" t="s">
        <v>58</v>
      </c>
      <c r="GX24" s="456" t="s">
        <v>682</v>
      </c>
      <c r="GY24" s="456" t="s">
        <v>457</v>
      </c>
      <c r="GZ24" s="456" t="s">
        <v>667</v>
      </c>
      <c r="HA24" s="457" t="s">
        <v>666</v>
      </c>
    </row>
    <row r="25" spans="1:209" ht="10.5" customHeight="1" x14ac:dyDescent="0.2">
      <c r="A25" s="417" t="str">
        <f t="shared" si="1"/>
        <v>2018-19MARCHENG</v>
      </c>
      <c r="B25" s="458" t="str">
        <f t="shared" si="57"/>
        <v>2018-19</v>
      </c>
      <c r="C25" s="402" t="s">
        <v>660</v>
      </c>
      <c r="D25" s="458"/>
      <c r="F25" s="458" t="str">
        <f t="shared" si="58"/>
        <v>ENG</v>
      </c>
      <c r="H25" s="446">
        <f t="shared" si="2"/>
        <v>991116</v>
      </c>
      <c r="I25" s="446">
        <f t="shared" si="2"/>
        <v>738407</v>
      </c>
      <c r="J25" s="446">
        <f t="shared" si="2"/>
        <v>3938813</v>
      </c>
      <c r="K25" s="446">
        <f t="shared" si="3"/>
        <v>5</v>
      </c>
      <c r="L25" s="446">
        <f t="shared" si="4"/>
        <v>1</v>
      </c>
      <c r="M25" s="446">
        <f t="shared" si="5"/>
        <v>0</v>
      </c>
      <c r="N25" s="446">
        <f t="shared" si="6"/>
        <v>30</v>
      </c>
      <c r="O25" s="446">
        <f t="shared" si="7"/>
        <v>79</v>
      </c>
      <c r="P25" s="446">
        <f t="shared" si="62"/>
        <v>0</v>
      </c>
      <c r="Q25" s="446">
        <f t="shared" si="62"/>
        <v>0</v>
      </c>
      <c r="R25" s="446">
        <f t="shared" si="62"/>
        <v>0</v>
      </c>
      <c r="S25" s="446">
        <f t="shared" si="62"/>
        <v>729977</v>
      </c>
      <c r="T25" s="446">
        <f t="shared" si="62"/>
        <v>59560</v>
      </c>
      <c r="U25" s="446">
        <f t="shared" si="62"/>
        <v>40717</v>
      </c>
      <c r="V25" s="446">
        <f t="shared" si="62"/>
        <v>390841</v>
      </c>
      <c r="W25" s="446">
        <f t="shared" si="62"/>
        <v>174735</v>
      </c>
      <c r="X25" s="446">
        <f t="shared" si="62"/>
        <v>15247</v>
      </c>
      <c r="Y25" s="446">
        <f t="shared" si="62"/>
        <v>24994916</v>
      </c>
      <c r="Z25" s="446">
        <f t="shared" si="9"/>
        <v>420</v>
      </c>
      <c r="AA25" s="446">
        <f t="shared" si="10"/>
        <v>731</v>
      </c>
      <c r="AB25" s="446">
        <f t="shared" si="11"/>
        <v>26328820</v>
      </c>
      <c r="AC25" s="446">
        <f t="shared" si="12"/>
        <v>647</v>
      </c>
      <c r="AD25" s="446">
        <f t="shared" si="13"/>
        <v>1195</v>
      </c>
      <c r="AE25" s="446">
        <f t="shared" si="14"/>
        <v>498146620</v>
      </c>
      <c r="AF25" s="446">
        <f t="shared" si="15"/>
        <v>1275</v>
      </c>
      <c r="AG25" s="446">
        <f t="shared" si="16"/>
        <v>2592</v>
      </c>
      <c r="AH25" s="446">
        <f t="shared" si="17"/>
        <v>643692167</v>
      </c>
      <c r="AI25" s="446">
        <f t="shared" si="18"/>
        <v>3684</v>
      </c>
      <c r="AJ25" s="446">
        <f t="shared" si="19"/>
        <v>8711</v>
      </c>
      <c r="AK25" s="446">
        <f t="shared" si="20"/>
        <v>73632444</v>
      </c>
      <c r="AL25" s="446">
        <f t="shared" si="21"/>
        <v>4829</v>
      </c>
      <c r="AM25" s="446">
        <f t="shared" si="22"/>
        <v>11019</v>
      </c>
      <c r="AN25" s="446"/>
      <c r="AO25" s="446"/>
      <c r="AP25" s="446"/>
      <c r="AQ25" s="446"/>
      <c r="AR25" s="446"/>
      <c r="AS25" s="446"/>
      <c r="AT25" s="446">
        <f t="shared" si="63"/>
        <v>45003</v>
      </c>
      <c r="AU25" s="446">
        <f t="shared" si="63"/>
        <v>3653</v>
      </c>
      <c r="AV25" s="446">
        <f t="shared" si="63"/>
        <v>13545</v>
      </c>
      <c r="AW25" s="446">
        <f t="shared" si="63"/>
        <v>21636</v>
      </c>
      <c r="AX25" s="446">
        <f t="shared" si="63"/>
        <v>3173</v>
      </c>
      <c r="AY25" s="446">
        <f t="shared" si="63"/>
        <v>24632</v>
      </c>
      <c r="AZ25" s="446">
        <f t="shared" si="63"/>
        <v>7274</v>
      </c>
      <c r="BA25" s="446"/>
      <c r="BB25" s="446"/>
      <c r="BC25" s="446"/>
      <c r="BD25" s="446"/>
      <c r="BE25" s="446"/>
      <c r="BF25" s="446"/>
      <c r="BG25" s="446"/>
      <c r="BH25" s="446"/>
      <c r="BI25" s="446">
        <f t="shared" si="64"/>
        <v>429213</v>
      </c>
      <c r="BJ25" s="446">
        <f t="shared" si="64"/>
        <v>40021</v>
      </c>
      <c r="BK25" s="446">
        <f t="shared" si="64"/>
        <v>215740</v>
      </c>
      <c r="BL25" s="446">
        <f t="shared" si="64"/>
        <v>684974</v>
      </c>
      <c r="BM25" s="446">
        <f t="shared" si="64"/>
        <v>130136</v>
      </c>
      <c r="BN25" s="446">
        <f t="shared" si="64"/>
        <v>99822</v>
      </c>
      <c r="BO25" s="446">
        <f t="shared" si="64"/>
        <v>88891</v>
      </c>
      <c r="BP25" s="446">
        <f t="shared" si="64"/>
        <v>69021</v>
      </c>
      <c r="BQ25" s="446">
        <f t="shared" si="64"/>
        <v>538926</v>
      </c>
      <c r="BR25" s="446">
        <f t="shared" si="64"/>
        <v>431178</v>
      </c>
      <c r="BS25" s="446">
        <f t="shared" si="64"/>
        <v>281929</v>
      </c>
      <c r="BT25" s="446">
        <f t="shared" si="64"/>
        <v>187555</v>
      </c>
      <c r="BU25" s="446">
        <f t="shared" si="64"/>
        <v>24256</v>
      </c>
      <c r="BV25" s="446">
        <f t="shared" si="64"/>
        <v>16167</v>
      </c>
      <c r="BW25" s="446"/>
      <c r="BX25" s="446"/>
      <c r="BY25" s="446"/>
      <c r="BZ25" s="446"/>
      <c r="CA25" s="446"/>
      <c r="CB25" s="446"/>
      <c r="CC25" s="446"/>
      <c r="CD25" s="446"/>
      <c r="CE25" s="446"/>
      <c r="CF25" s="446"/>
      <c r="CG25" s="446"/>
      <c r="CH25" s="446"/>
      <c r="CI25" s="446"/>
      <c r="CJ25" s="446"/>
      <c r="CK25" s="446"/>
      <c r="CL25" s="446"/>
      <c r="CM25" s="446"/>
      <c r="CN25" s="446"/>
      <c r="CO25" s="446"/>
      <c r="CP25" s="446"/>
      <c r="CQ25" s="446"/>
      <c r="CR25" s="446"/>
      <c r="CS25" s="446"/>
      <c r="CT25" s="446"/>
      <c r="CU25" s="446"/>
      <c r="CV25" s="446"/>
      <c r="CW25" s="446"/>
      <c r="CX25" s="446"/>
      <c r="CY25" s="446"/>
      <c r="CZ25" s="446"/>
      <c r="DA25" s="446"/>
      <c r="DB25" s="446"/>
      <c r="DC25" s="446"/>
      <c r="DD25" s="446"/>
      <c r="DE25" s="446"/>
      <c r="DF25" s="446"/>
      <c r="DG25" s="446"/>
      <c r="DH25" s="446"/>
      <c r="DI25" s="446"/>
      <c r="DJ25" s="446"/>
      <c r="DK25" s="446">
        <f t="shared" si="25"/>
        <v>2136</v>
      </c>
      <c r="DL25" s="446">
        <f t="shared" si="25"/>
        <v>646460</v>
      </c>
      <c r="DM25" s="446">
        <f t="shared" si="26"/>
        <v>303</v>
      </c>
      <c r="DN25" s="446">
        <f t="shared" si="27"/>
        <v>509</v>
      </c>
      <c r="DO25" s="446">
        <f t="shared" si="28"/>
        <v>38329</v>
      </c>
      <c r="DP25" s="446">
        <f t="shared" si="28"/>
        <v>1498817</v>
      </c>
      <c r="DQ25" s="446">
        <f t="shared" si="29"/>
        <v>39</v>
      </c>
      <c r="DR25" s="446">
        <f t="shared" si="30"/>
        <v>75</v>
      </c>
      <c r="DS25" s="446"/>
      <c r="DT25" s="446"/>
      <c r="DU25" s="446"/>
      <c r="DV25" s="446"/>
      <c r="DW25" s="446"/>
      <c r="DX25" s="446"/>
      <c r="DY25" s="446"/>
      <c r="DZ25" s="446"/>
      <c r="EA25" s="446"/>
      <c r="EB25" s="446"/>
      <c r="EC25" s="446"/>
      <c r="ED25" s="446"/>
      <c r="EE25" s="446"/>
      <c r="EF25" s="446"/>
      <c r="EG25" s="446" t="s">
        <v>152</v>
      </c>
      <c r="EH25" s="446" t="s">
        <v>152</v>
      </c>
      <c r="EI25" s="446">
        <f t="shared" si="65"/>
        <v>2653</v>
      </c>
      <c r="EJ25" s="446">
        <f t="shared" si="65"/>
        <v>10050</v>
      </c>
      <c r="EK25" s="446">
        <f t="shared" si="65"/>
        <v>11380</v>
      </c>
      <c r="EL25" s="446">
        <f t="shared" si="65"/>
        <v>164</v>
      </c>
      <c r="EM25" s="446">
        <f t="shared" si="65"/>
        <v>11773</v>
      </c>
      <c r="EN25" s="446">
        <f t="shared" si="65"/>
        <v>42795221</v>
      </c>
      <c r="EO25" s="446">
        <f t="shared" si="32"/>
        <v>4258</v>
      </c>
      <c r="EP25" s="446">
        <f t="shared" si="33"/>
        <v>8964</v>
      </c>
      <c r="EQ25" s="446">
        <f t="shared" si="34"/>
        <v>62291312</v>
      </c>
      <c r="ER25" s="446">
        <f t="shared" si="35"/>
        <v>5474</v>
      </c>
      <c r="ES25" s="446">
        <f t="shared" si="36"/>
        <v>11494</v>
      </c>
      <c r="ET25" s="446">
        <f t="shared" si="37"/>
        <v>1179967</v>
      </c>
      <c r="EU25" s="446">
        <f t="shared" si="38"/>
        <v>7195</v>
      </c>
      <c r="EV25" s="446">
        <f t="shared" si="39"/>
        <v>14017</v>
      </c>
      <c r="EW25" s="446">
        <f t="shared" si="40"/>
        <v>92726983</v>
      </c>
      <c r="EX25" s="446">
        <f t="shared" si="41"/>
        <v>7876</v>
      </c>
      <c r="EY25" s="446">
        <f t="shared" si="42"/>
        <v>16992</v>
      </c>
      <c r="EZ25" s="447"/>
      <c r="FA25" s="446">
        <f t="shared" si="43"/>
        <v>3</v>
      </c>
      <c r="FB25" s="417">
        <f t="shared" si="59"/>
        <v>2019</v>
      </c>
      <c r="FC25" s="448">
        <f t="shared" si="60"/>
        <v>43525</v>
      </c>
      <c r="FD25" s="449">
        <f>DAY(EOMONTH($FC25,0))</f>
        <v>31</v>
      </c>
      <c r="FE25" s="450"/>
      <c r="FF25" s="451"/>
      <c r="FG25" s="450"/>
      <c r="FH25" s="452">
        <f t="shared" si="45"/>
        <v>2.1849563465413029</v>
      </c>
      <c r="FI25" s="452">
        <f t="shared" si="46"/>
        <v>1.6759905977165883</v>
      </c>
      <c r="FJ25" s="452">
        <f t="shared" si="47"/>
        <v>2.1831421764864798</v>
      </c>
      <c r="FK25" s="452">
        <f t="shared" si="48"/>
        <v>1.695139622270796</v>
      </c>
      <c r="FL25" s="452">
        <f t="shared" si="49"/>
        <v>1.3788880900417306</v>
      </c>
      <c r="FM25" s="452">
        <f t="shared" si="50"/>
        <v>1.1032056514030002</v>
      </c>
      <c r="FN25" s="452">
        <f t="shared" si="51"/>
        <v>1.6134661058173807</v>
      </c>
      <c r="FO25" s="452">
        <f t="shared" si="52"/>
        <v>1.0733682433399148</v>
      </c>
      <c r="FP25" s="452">
        <f t="shared" si="53"/>
        <v>1.5908703351478979</v>
      </c>
      <c r="FQ25" s="452">
        <f t="shared" si="54"/>
        <v>1.0603397389650424</v>
      </c>
      <c r="FR25" s="453"/>
      <c r="FS25" s="446">
        <f t="shared" si="66"/>
        <v>839561</v>
      </c>
      <c r="FT25" s="446">
        <f t="shared" si="66"/>
        <v>0</v>
      </c>
      <c r="FU25" s="446">
        <f t="shared" si="66"/>
        <v>22485643</v>
      </c>
      <c r="FV25" s="446">
        <f t="shared" si="66"/>
        <v>57976545</v>
      </c>
      <c r="FW25" s="446">
        <f t="shared" si="66"/>
        <v>43567829</v>
      </c>
      <c r="FX25" s="446">
        <f t="shared" si="66"/>
        <v>48644390</v>
      </c>
      <c r="FY25" s="446">
        <f t="shared" si="66"/>
        <v>1013010385</v>
      </c>
      <c r="FZ25" s="446">
        <f t="shared" si="66"/>
        <v>1522096945</v>
      </c>
      <c r="GA25" s="446">
        <f t="shared" si="66"/>
        <v>168006681</v>
      </c>
      <c r="GB25" s="446"/>
      <c r="GC25" s="446"/>
      <c r="GD25" s="446"/>
      <c r="GE25" s="446"/>
      <c r="GF25" s="446"/>
      <c r="GG25" s="446"/>
      <c r="GH25" s="446"/>
      <c r="GI25" s="446"/>
      <c r="GJ25" s="446"/>
      <c r="GK25" s="446"/>
      <c r="GL25" s="446"/>
      <c r="GM25" s="446"/>
      <c r="GN25" s="446"/>
      <c r="GO25" s="446">
        <f t="shared" si="67"/>
        <v>1087030</v>
      </c>
      <c r="GP25" s="446">
        <f t="shared" si="67"/>
        <v>2864838</v>
      </c>
      <c r="GQ25" s="446">
        <f t="shared" si="67"/>
        <v>0</v>
      </c>
      <c r="GR25" s="446">
        <f t="shared" si="67"/>
        <v>90085737</v>
      </c>
      <c r="GS25" s="446">
        <f t="shared" si="67"/>
        <v>130796789</v>
      </c>
      <c r="GT25" s="446">
        <f t="shared" si="67"/>
        <v>2298729</v>
      </c>
      <c r="GU25" s="446">
        <f t="shared" si="67"/>
        <v>200041359</v>
      </c>
      <c r="GV25" s="454"/>
      <c r="GW25" s="455" t="s">
        <v>59</v>
      </c>
      <c r="GX25" s="456" t="s">
        <v>683</v>
      </c>
      <c r="GY25" s="456" t="s">
        <v>452</v>
      </c>
      <c r="GZ25" s="456" t="s">
        <v>653</v>
      </c>
      <c r="HA25" s="457" t="s">
        <v>652</v>
      </c>
    </row>
    <row r="26" spans="1:209" ht="10.5" customHeight="1" x14ac:dyDescent="0.2">
      <c r="A26" s="417" t="str">
        <f t="shared" si="1"/>
        <v>2019-20APRILENG</v>
      </c>
      <c r="B26" s="458" t="str">
        <f t="shared" si="57"/>
        <v>2019-20</v>
      </c>
      <c r="C26" s="402" t="s">
        <v>664</v>
      </c>
      <c r="D26" s="458"/>
      <c r="F26" s="458" t="str">
        <f t="shared" si="58"/>
        <v>ENG</v>
      </c>
      <c r="H26" s="446">
        <f t="shared" ref="H26:J45" si="68">SUMIFS(H$443:H$10112,$B$443:$B$10112,$B26,$C$443:$C$10112,$C26)</f>
        <v>978082</v>
      </c>
      <c r="I26" s="446">
        <f t="shared" si="68"/>
        <v>720039</v>
      </c>
      <c r="J26" s="446">
        <f t="shared" si="68"/>
        <v>3708784</v>
      </c>
      <c r="K26" s="446">
        <f t="shared" si="3"/>
        <v>5</v>
      </c>
      <c r="L26" s="446">
        <f t="shared" si="4"/>
        <v>1</v>
      </c>
      <c r="M26" s="446">
        <f t="shared" si="5"/>
        <v>9</v>
      </c>
      <c r="N26" s="446">
        <f t="shared" si="6"/>
        <v>28</v>
      </c>
      <c r="O26" s="446">
        <f t="shared" si="7"/>
        <v>79</v>
      </c>
      <c r="P26" s="446">
        <f t="shared" ref="P26:Y35" si="69">SUMIFS(P$443:P$10112,$B$443:$B$10112,$B26,$C$443:$C$10112,$C26)</f>
        <v>0</v>
      </c>
      <c r="Q26" s="446">
        <f t="shared" si="69"/>
        <v>0</v>
      </c>
      <c r="R26" s="446">
        <f t="shared" si="69"/>
        <v>0</v>
      </c>
      <c r="S26" s="446">
        <f t="shared" si="69"/>
        <v>711247</v>
      </c>
      <c r="T26" s="446">
        <f t="shared" si="69"/>
        <v>56815</v>
      </c>
      <c r="U26" s="446">
        <f t="shared" si="69"/>
        <v>38615</v>
      </c>
      <c r="V26" s="446">
        <f t="shared" si="69"/>
        <v>383183</v>
      </c>
      <c r="W26" s="446">
        <f t="shared" si="69"/>
        <v>169101</v>
      </c>
      <c r="X26" s="446">
        <f t="shared" si="69"/>
        <v>14734</v>
      </c>
      <c r="Y26" s="446">
        <f t="shared" si="69"/>
        <v>23813447</v>
      </c>
      <c r="Z26" s="446">
        <f t="shared" si="9"/>
        <v>419</v>
      </c>
      <c r="AA26" s="446">
        <f t="shared" si="10"/>
        <v>735</v>
      </c>
      <c r="AB26" s="446">
        <f t="shared" si="11"/>
        <v>24697155</v>
      </c>
      <c r="AC26" s="446">
        <f t="shared" si="12"/>
        <v>640</v>
      </c>
      <c r="AD26" s="446">
        <f t="shared" si="13"/>
        <v>1184</v>
      </c>
      <c r="AE26" s="446">
        <f t="shared" si="14"/>
        <v>493892144</v>
      </c>
      <c r="AF26" s="446">
        <f t="shared" si="15"/>
        <v>1289</v>
      </c>
      <c r="AG26" s="446">
        <f t="shared" si="16"/>
        <v>2639</v>
      </c>
      <c r="AH26" s="446">
        <f t="shared" si="17"/>
        <v>633181135</v>
      </c>
      <c r="AI26" s="446">
        <f t="shared" si="18"/>
        <v>3744</v>
      </c>
      <c r="AJ26" s="446">
        <f t="shared" si="19"/>
        <v>8979</v>
      </c>
      <c r="AK26" s="446">
        <f t="shared" si="20"/>
        <v>71258771</v>
      </c>
      <c r="AL26" s="446">
        <f t="shared" si="21"/>
        <v>4836</v>
      </c>
      <c r="AM26" s="446">
        <f t="shared" si="22"/>
        <v>11184</v>
      </c>
      <c r="AN26" s="446"/>
      <c r="AO26" s="446"/>
      <c r="AP26" s="446"/>
      <c r="AQ26" s="446"/>
      <c r="AR26" s="446"/>
      <c r="AS26" s="446"/>
      <c r="AT26" s="446">
        <f t="shared" ref="AT26:AZ35" si="70">SUMIFS(AT$443:AT$10112,$B$443:$B$10112,$B26,$C$443:$C$10112,$C26)</f>
        <v>45497</v>
      </c>
      <c r="AU26" s="446">
        <f t="shared" si="70"/>
        <v>3727</v>
      </c>
      <c r="AV26" s="446">
        <f t="shared" si="70"/>
        <v>14324</v>
      </c>
      <c r="AW26" s="446">
        <f t="shared" si="70"/>
        <v>21277</v>
      </c>
      <c r="AX26" s="446">
        <f t="shared" si="70"/>
        <v>3281</v>
      </c>
      <c r="AY26" s="446">
        <f t="shared" si="70"/>
        <v>24165</v>
      </c>
      <c r="AZ26" s="446">
        <f t="shared" si="70"/>
        <v>6397</v>
      </c>
      <c r="BA26" s="446"/>
      <c r="BB26" s="446"/>
      <c r="BC26" s="446"/>
      <c r="BD26" s="446"/>
      <c r="BE26" s="446"/>
      <c r="BF26" s="446"/>
      <c r="BG26" s="446"/>
      <c r="BH26" s="446"/>
      <c r="BI26" s="446">
        <f t="shared" ref="BI26:BV35" si="71">SUMIFS(BI$443:BI$10112,$B$443:$B$10112,$B26,$C$443:$C$10112,$C26)</f>
        <v>417673</v>
      </c>
      <c r="BJ26" s="446">
        <f t="shared" si="71"/>
        <v>37953</v>
      </c>
      <c r="BK26" s="446">
        <f t="shared" si="71"/>
        <v>210124</v>
      </c>
      <c r="BL26" s="446">
        <f t="shared" si="71"/>
        <v>665750</v>
      </c>
      <c r="BM26" s="446">
        <f t="shared" si="71"/>
        <v>122630</v>
      </c>
      <c r="BN26" s="446">
        <f t="shared" si="71"/>
        <v>94810</v>
      </c>
      <c r="BO26" s="446">
        <f t="shared" si="71"/>
        <v>82580</v>
      </c>
      <c r="BP26" s="446">
        <f t="shared" si="71"/>
        <v>65006</v>
      </c>
      <c r="BQ26" s="446">
        <f t="shared" si="71"/>
        <v>522008</v>
      </c>
      <c r="BR26" s="446">
        <f t="shared" si="71"/>
        <v>420965</v>
      </c>
      <c r="BS26" s="446">
        <f t="shared" si="71"/>
        <v>271195</v>
      </c>
      <c r="BT26" s="446">
        <f t="shared" si="71"/>
        <v>184655</v>
      </c>
      <c r="BU26" s="446">
        <f t="shared" si="71"/>
        <v>22200</v>
      </c>
      <c r="BV26" s="446">
        <f t="shared" si="71"/>
        <v>15645</v>
      </c>
      <c r="BW26" s="446"/>
      <c r="BX26" s="446" t="s">
        <v>152</v>
      </c>
      <c r="BY26" s="446" t="s">
        <v>152</v>
      </c>
      <c r="BZ26" s="446" t="s">
        <v>152</v>
      </c>
      <c r="CA26" s="446" t="s">
        <v>152</v>
      </c>
      <c r="CB26" s="446" t="s">
        <v>152</v>
      </c>
      <c r="CC26" s="446" t="s">
        <v>152</v>
      </c>
      <c r="CD26" s="446" t="s">
        <v>152</v>
      </c>
      <c r="CE26" s="446" t="s">
        <v>152</v>
      </c>
      <c r="CF26" s="446" t="s">
        <v>152</v>
      </c>
      <c r="CG26" s="446" t="s">
        <v>152</v>
      </c>
      <c r="CH26" s="446" t="s">
        <v>152</v>
      </c>
      <c r="CI26" s="446" t="s">
        <v>152</v>
      </c>
      <c r="CJ26" s="446" t="s">
        <v>152</v>
      </c>
      <c r="CK26" s="446" t="s">
        <v>152</v>
      </c>
      <c r="CL26" s="446" t="s">
        <v>152</v>
      </c>
      <c r="CM26" s="446" t="s">
        <v>152</v>
      </c>
      <c r="CN26" s="446" t="s">
        <v>152</v>
      </c>
      <c r="CO26" s="446" t="s">
        <v>152</v>
      </c>
      <c r="CP26" s="446" t="s">
        <v>152</v>
      </c>
      <c r="CQ26" s="446" t="s">
        <v>152</v>
      </c>
      <c r="CR26" s="446" t="s">
        <v>152</v>
      </c>
      <c r="CS26" s="446" t="s">
        <v>152</v>
      </c>
      <c r="CT26" s="446" t="s">
        <v>152</v>
      </c>
      <c r="CU26" s="446" t="s">
        <v>152</v>
      </c>
      <c r="CV26" s="446" t="s">
        <v>152</v>
      </c>
      <c r="CW26" s="446" t="s">
        <v>152</v>
      </c>
      <c r="CX26" s="446" t="s">
        <v>152</v>
      </c>
      <c r="CY26" s="446" t="s">
        <v>152</v>
      </c>
      <c r="CZ26" s="446" t="s">
        <v>152</v>
      </c>
      <c r="DA26" s="446" t="s">
        <v>152</v>
      </c>
      <c r="DB26" s="446" t="s">
        <v>152</v>
      </c>
      <c r="DC26" s="446" t="s">
        <v>152</v>
      </c>
      <c r="DD26" s="446" t="s">
        <v>152</v>
      </c>
      <c r="DE26" s="446" t="s">
        <v>152</v>
      </c>
      <c r="DF26" s="446" t="s">
        <v>152</v>
      </c>
      <c r="DG26" s="446" t="s">
        <v>152</v>
      </c>
      <c r="DH26" s="446" t="s">
        <v>152</v>
      </c>
      <c r="DI26" s="446" t="s">
        <v>152</v>
      </c>
      <c r="DJ26" s="446" t="s">
        <v>152</v>
      </c>
      <c r="DK26" s="446">
        <f t="shared" ref="DK26:DL45" si="72">SUMIFS(DK$443:DK$10112,$B$443:$B$10112,$B26,$C$443:$C$10112,$C26)</f>
        <v>2693</v>
      </c>
      <c r="DL26" s="446">
        <f t="shared" si="72"/>
        <v>810490</v>
      </c>
      <c r="DM26" s="446">
        <f t="shared" si="26"/>
        <v>301</v>
      </c>
      <c r="DN26" s="446">
        <f t="shared" si="27"/>
        <v>526</v>
      </c>
      <c r="DO26" s="446">
        <f t="shared" ref="DO26:DP45" si="73">SUMIFS(DO$443:DO$10112,$B$443:$B$10112,$B26,$C$443:$C$10112,$C26)</f>
        <v>37046</v>
      </c>
      <c r="DP26" s="446">
        <f t="shared" si="73"/>
        <v>1476783</v>
      </c>
      <c r="DQ26" s="446">
        <f t="shared" si="29"/>
        <v>40</v>
      </c>
      <c r="DR26" s="446">
        <f t="shared" si="30"/>
        <v>75</v>
      </c>
      <c r="DS26" s="446">
        <f t="shared" ref="DS26:DT45" si="74">SUMIFS(DS$443:DS$10112,$B$443:$B$10112,$B26,$C$443:$C$10112,$C26)</f>
        <v>847</v>
      </c>
      <c r="DT26" s="446">
        <f t="shared" si="74"/>
        <v>1261810</v>
      </c>
      <c r="DU26" s="446">
        <f t="shared" ref="DU26:DU85" si="75">IFERROR(ROUND(DT26/DS26,0),"-")</f>
        <v>1490</v>
      </c>
      <c r="DV26" s="446">
        <f t="shared" ref="DV26:DV85" si="76">IFERROR(ROUND(GN26/DS26,0),"-")</f>
        <v>3076</v>
      </c>
      <c r="DW26" s="446">
        <f t="shared" ref="DW26:DW57" si="77">SUMIFS(DW$443:DW$10112,$B$443:$B$10112,$B26,$C$443:$C$10112,$C26)</f>
        <v>775</v>
      </c>
      <c r="DX26" s="446"/>
      <c r="DY26" s="446"/>
      <c r="DZ26" s="446"/>
      <c r="EA26" s="446"/>
      <c r="EB26" s="446"/>
      <c r="EC26" s="446"/>
      <c r="ED26" s="446"/>
      <c r="EE26" s="446"/>
      <c r="EF26" s="446"/>
      <c r="EG26" s="446" t="s">
        <v>152</v>
      </c>
      <c r="EH26" s="446" t="s">
        <v>152</v>
      </c>
      <c r="EI26" s="446">
        <f t="shared" ref="EI26:EN31" si="78">SUMIFS(EI$443:EI$10112,$B$443:$B$10112,$B26,$C$443:$C$10112,$C26)</f>
        <v>2821</v>
      </c>
      <c r="EJ26" s="446">
        <f t="shared" si="78"/>
        <v>9904</v>
      </c>
      <c r="EK26" s="446">
        <f t="shared" si="78"/>
        <v>11734</v>
      </c>
      <c r="EL26" s="446">
        <f t="shared" si="78"/>
        <v>155</v>
      </c>
      <c r="EM26" s="446">
        <f t="shared" si="78"/>
        <v>11569</v>
      </c>
      <c r="EN26" s="446">
        <f t="shared" si="78"/>
        <v>44236026</v>
      </c>
      <c r="EO26" s="446">
        <f t="shared" si="32"/>
        <v>4466</v>
      </c>
      <c r="EP26" s="446">
        <f t="shared" si="33"/>
        <v>9318</v>
      </c>
      <c r="EQ26" s="446">
        <f t="shared" si="34"/>
        <v>65343084</v>
      </c>
      <c r="ER26" s="446">
        <f t="shared" si="35"/>
        <v>5569</v>
      </c>
      <c r="ES26" s="446">
        <f t="shared" si="36"/>
        <v>11966</v>
      </c>
      <c r="ET26" s="446">
        <f t="shared" si="37"/>
        <v>1224351</v>
      </c>
      <c r="EU26" s="446">
        <f t="shared" si="38"/>
        <v>7899</v>
      </c>
      <c r="EV26" s="446">
        <f t="shared" si="39"/>
        <v>15140</v>
      </c>
      <c r="EW26" s="446">
        <f t="shared" si="40"/>
        <v>96063689</v>
      </c>
      <c r="EX26" s="446">
        <f t="shared" si="41"/>
        <v>8304</v>
      </c>
      <c r="EY26" s="446">
        <f t="shared" si="42"/>
        <v>18136</v>
      </c>
      <c r="EZ26" s="447"/>
      <c r="FA26" s="446">
        <f t="shared" si="43"/>
        <v>4</v>
      </c>
      <c r="FB26" s="417">
        <f t="shared" si="59"/>
        <v>2019</v>
      </c>
      <c r="FC26" s="448">
        <f t="shared" si="60"/>
        <v>43556</v>
      </c>
      <c r="FD26" s="449">
        <f t="shared" si="44"/>
        <v>30</v>
      </c>
      <c r="FE26" s="450"/>
      <c r="FF26" s="451">
        <f t="shared" ref="FF26:FF89" si="79">DO26/(T26-P26)</f>
        <v>0.65204611458241657</v>
      </c>
      <c r="FG26" s="450"/>
      <c r="FH26" s="452">
        <f t="shared" si="45"/>
        <v>2.1584088708967704</v>
      </c>
      <c r="FI26" s="452">
        <f t="shared" si="46"/>
        <v>1.6687494499691984</v>
      </c>
      <c r="FJ26" s="452">
        <f t="shared" si="47"/>
        <v>2.1385471966852259</v>
      </c>
      <c r="FK26" s="452">
        <f t="shared" si="48"/>
        <v>1.6834390780784669</v>
      </c>
      <c r="FL26" s="452">
        <f t="shared" si="49"/>
        <v>1.3622942562691978</v>
      </c>
      <c r="FM26" s="452">
        <f t="shared" si="50"/>
        <v>1.0986004076381259</v>
      </c>
      <c r="FN26" s="452">
        <f t="shared" si="51"/>
        <v>1.6037456904453551</v>
      </c>
      <c r="FO26" s="452">
        <f t="shared" si="52"/>
        <v>1.091980532344575</v>
      </c>
      <c r="FP26" s="452">
        <f t="shared" si="53"/>
        <v>1.5067191529795032</v>
      </c>
      <c r="FQ26" s="452">
        <f t="shared" si="54"/>
        <v>1.0618297814578526</v>
      </c>
      <c r="FR26" s="453"/>
      <c r="FS26" s="446">
        <f t="shared" ref="FS26:GA35" si="80">SUMIFS(FS$443:FS$10112,$B$443:$B$10112,$B26,$C$443:$C$10112,$C26)</f>
        <v>823834</v>
      </c>
      <c r="FT26" s="446">
        <f t="shared" si="80"/>
        <v>6165576</v>
      </c>
      <c r="FU26" s="446">
        <f t="shared" si="80"/>
        <v>19981051</v>
      </c>
      <c r="FV26" s="446">
        <f t="shared" si="80"/>
        <v>56766234</v>
      </c>
      <c r="FW26" s="446">
        <f t="shared" si="80"/>
        <v>41755826</v>
      </c>
      <c r="FX26" s="446">
        <f t="shared" si="80"/>
        <v>45704233</v>
      </c>
      <c r="FY26" s="446">
        <f t="shared" si="80"/>
        <v>1011140601</v>
      </c>
      <c r="FZ26" s="446">
        <f t="shared" si="80"/>
        <v>1518380477</v>
      </c>
      <c r="GA26" s="446">
        <f t="shared" si="80"/>
        <v>164784927</v>
      </c>
      <c r="GB26" s="446"/>
      <c r="GC26" s="446"/>
      <c r="GD26" s="446"/>
      <c r="GE26" s="446"/>
      <c r="GF26" s="446"/>
      <c r="GG26" s="446"/>
      <c r="GH26" s="446"/>
      <c r="GI26" s="446"/>
      <c r="GJ26" s="446"/>
      <c r="GK26" s="446"/>
      <c r="GL26" s="446"/>
      <c r="GM26" s="446"/>
      <c r="GN26" s="446">
        <f t="shared" ref="GN26:GN57" si="81">SUMIFS(GN$443:GN$10112,$B$443:$B$10112,$B26,$C$443:$C$10112,$C26)</f>
        <v>2604963</v>
      </c>
      <c r="GO26" s="446">
        <f t="shared" ref="GO26:GU31" si="82">SUMIFS(GO$443:GO$10112,$B$443:$B$10112,$B26,$C$443:$C$10112,$C26)</f>
        <v>1416465</v>
      </c>
      <c r="GP26" s="446">
        <f t="shared" si="82"/>
        <v>2771116</v>
      </c>
      <c r="GQ26" s="446">
        <f t="shared" si="82"/>
        <v>0</v>
      </c>
      <c r="GR26" s="446">
        <f t="shared" si="82"/>
        <v>92281051</v>
      </c>
      <c r="GS26" s="446">
        <f t="shared" si="82"/>
        <v>140413491</v>
      </c>
      <c r="GT26" s="446">
        <f t="shared" si="82"/>
        <v>2346660</v>
      </c>
      <c r="GU26" s="446">
        <f t="shared" si="82"/>
        <v>209814278</v>
      </c>
      <c r="GV26" s="454"/>
      <c r="GW26" s="460" t="s">
        <v>60</v>
      </c>
      <c r="GX26" s="461" t="s">
        <v>684</v>
      </c>
      <c r="GY26" s="461" t="s">
        <v>450</v>
      </c>
      <c r="GZ26" s="461" t="s">
        <v>646</v>
      </c>
      <c r="HA26" s="462" t="s">
        <v>645</v>
      </c>
    </row>
    <row r="27" spans="1:209" ht="10.5" customHeight="1" x14ac:dyDescent="0.2">
      <c r="A27" s="417" t="str">
        <f t="shared" si="1"/>
        <v>2019-20MAYENG</v>
      </c>
      <c r="B27" s="458" t="str">
        <f t="shared" si="57"/>
        <v>2019-20</v>
      </c>
      <c r="C27" s="402" t="s">
        <v>668</v>
      </c>
      <c r="D27" s="458"/>
      <c r="F27" s="458" t="str">
        <f t="shared" si="58"/>
        <v>ENG</v>
      </c>
      <c r="H27" s="446">
        <f t="shared" si="68"/>
        <v>999613</v>
      </c>
      <c r="I27" s="446">
        <f t="shared" si="68"/>
        <v>734735</v>
      </c>
      <c r="J27" s="446">
        <f t="shared" si="68"/>
        <v>3514205</v>
      </c>
      <c r="K27" s="446">
        <f t="shared" si="3"/>
        <v>5</v>
      </c>
      <c r="L27" s="446">
        <f t="shared" si="4"/>
        <v>1</v>
      </c>
      <c r="M27" s="446">
        <f t="shared" si="5"/>
        <v>7</v>
      </c>
      <c r="N27" s="446">
        <f t="shared" si="6"/>
        <v>27</v>
      </c>
      <c r="O27" s="446">
        <f t="shared" si="7"/>
        <v>75</v>
      </c>
      <c r="P27" s="446">
        <f t="shared" si="69"/>
        <v>0</v>
      </c>
      <c r="Q27" s="446">
        <f t="shared" si="69"/>
        <v>0</v>
      </c>
      <c r="R27" s="446">
        <f t="shared" si="69"/>
        <v>0</v>
      </c>
      <c r="S27" s="446">
        <f t="shared" si="69"/>
        <v>726120</v>
      </c>
      <c r="T27" s="446">
        <f t="shared" si="69"/>
        <v>57875</v>
      </c>
      <c r="U27" s="446">
        <f t="shared" si="69"/>
        <v>39460</v>
      </c>
      <c r="V27" s="446">
        <f t="shared" si="69"/>
        <v>386100</v>
      </c>
      <c r="W27" s="446">
        <f t="shared" si="69"/>
        <v>174152</v>
      </c>
      <c r="X27" s="446">
        <f t="shared" si="69"/>
        <v>16881</v>
      </c>
      <c r="Y27" s="446">
        <f t="shared" si="69"/>
        <v>23955531</v>
      </c>
      <c r="Z27" s="446">
        <f t="shared" si="9"/>
        <v>414</v>
      </c>
      <c r="AA27" s="446">
        <f t="shared" si="10"/>
        <v>724</v>
      </c>
      <c r="AB27" s="446">
        <f t="shared" si="11"/>
        <v>24899828</v>
      </c>
      <c r="AC27" s="446">
        <f t="shared" si="12"/>
        <v>631</v>
      </c>
      <c r="AD27" s="446">
        <f t="shared" si="13"/>
        <v>1171</v>
      </c>
      <c r="AE27" s="446">
        <f t="shared" si="14"/>
        <v>487271646</v>
      </c>
      <c r="AF27" s="446">
        <f t="shared" si="15"/>
        <v>1262</v>
      </c>
      <c r="AG27" s="446">
        <f t="shared" si="16"/>
        <v>2578</v>
      </c>
      <c r="AH27" s="446">
        <f t="shared" si="17"/>
        <v>634277949</v>
      </c>
      <c r="AI27" s="446">
        <f t="shared" si="18"/>
        <v>3642</v>
      </c>
      <c r="AJ27" s="446">
        <f t="shared" si="19"/>
        <v>8638</v>
      </c>
      <c r="AK27" s="446">
        <f t="shared" si="20"/>
        <v>77059245</v>
      </c>
      <c r="AL27" s="446">
        <f t="shared" si="21"/>
        <v>4565</v>
      </c>
      <c r="AM27" s="446">
        <f t="shared" si="22"/>
        <v>10432</v>
      </c>
      <c r="AN27" s="446"/>
      <c r="AO27" s="446"/>
      <c r="AP27" s="446"/>
      <c r="AQ27" s="446"/>
      <c r="AR27" s="446"/>
      <c r="AS27" s="446"/>
      <c r="AT27" s="446">
        <f t="shared" si="70"/>
        <v>47498</v>
      </c>
      <c r="AU27" s="446">
        <f t="shared" si="70"/>
        <v>4012</v>
      </c>
      <c r="AV27" s="446">
        <f t="shared" si="70"/>
        <v>14304</v>
      </c>
      <c r="AW27" s="446">
        <f t="shared" si="70"/>
        <v>21967</v>
      </c>
      <c r="AX27" s="446">
        <f t="shared" si="70"/>
        <v>4418</v>
      </c>
      <c r="AY27" s="446">
        <f t="shared" si="70"/>
        <v>24764</v>
      </c>
      <c r="AZ27" s="446">
        <f t="shared" si="70"/>
        <v>5807</v>
      </c>
      <c r="BA27" s="446"/>
      <c r="BB27" s="446"/>
      <c r="BC27" s="446"/>
      <c r="BD27" s="446"/>
      <c r="BE27" s="446"/>
      <c r="BF27" s="446"/>
      <c r="BG27" s="446"/>
      <c r="BH27" s="446"/>
      <c r="BI27" s="446">
        <f t="shared" si="71"/>
        <v>425001</v>
      </c>
      <c r="BJ27" s="446">
        <f t="shared" si="71"/>
        <v>39190</v>
      </c>
      <c r="BK27" s="446">
        <f t="shared" si="71"/>
        <v>214431</v>
      </c>
      <c r="BL27" s="446">
        <f t="shared" si="71"/>
        <v>678622</v>
      </c>
      <c r="BM27" s="446">
        <f t="shared" si="71"/>
        <v>123827</v>
      </c>
      <c r="BN27" s="446">
        <f t="shared" si="71"/>
        <v>95927</v>
      </c>
      <c r="BO27" s="446">
        <f t="shared" si="71"/>
        <v>84403</v>
      </c>
      <c r="BP27" s="446">
        <f t="shared" si="71"/>
        <v>66427</v>
      </c>
      <c r="BQ27" s="446">
        <f t="shared" si="71"/>
        <v>525809</v>
      </c>
      <c r="BR27" s="446">
        <f t="shared" si="71"/>
        <v>423786</v>
      </c>
      <c r="BS27" s="446">
        <f t="shared" si="71"/>
        <v>275971</v>
      </c>
      <c r="BT27" s="446">
        <f t="shared" si="71"/>
        <v>186420</v>
      </c>
      <c r="BU27" s="446">
        <f t="shared" si="71"/>
        <v>25813</v>
      </c>
      <c r="BV27" s="446">
        <f t="shared" si="71"/>
        <v>17874</v>
      </c>
      <c r="BW27" s="446"/>
      <c r="BX27" s="446" t="s">
        <v>152</v>
      </c>
      <c r="BY27" s="446" t="s">
        <v>152</v>
      </c>
      <c r="BZ27" s="446" t="s">
        <v>152</v>
      </c>
      <c r="CA27" s="446" t="s">
        <v>152</v>
      </c>
      <c r="CB27" s="446" t="s">
        <v>152</v>
      </c>
      <c r="CC27" s="446" t="s">
        <v>152</v>
      </c>
      <c r="CD27" s="446" t="s">
        <v>152</v>
      </c>
      <c r="CE27" s="446" t="s">
        <v>152</v>
      </c>
      <c r="CF27" s="446" t="s">
        <v>152</v>
      </c>
      <c r="CG27" s="446" t="s">
        <v>152</v>
      </c>
      <c r="CH27" s="446" t="s">
        <v>152</v>
      </c>
      <c r="CI27" s="446" t="s">
        <v>152</v>
      </c>
      <c r="CJ27" s="446" t="s">
        <v>152</v>
      </c>
      <c r="CK27" s="446" t="s">
        <v>152</v>
      </c>
      <c r="CL27" s="446" t="s">
        <v>152</v>
      </c>
      <c r="CM27" s="446" t="s">
        <v>152</v>
      </c>
      <c r="CN27" s="446" t="s">
        <v>152</v>
      </c>
      <c r="CO27" s="446" t="s">
        <v>152</v>
      </c>
      <c r="CP27" s="446" t="s">
        <v>152</v>
      </c>
      <c r="CQ27" s="446" t="s">
        <v>152</v>
      </c>
      <c r="CR27" s="446" t="s">
        <v>152</v>
      </c>
      <c r="CS27" s="446" t="s">
        <v>152</v>
      </c>
      <c r="CT27" s="446" t="s">
        <v>152</v>
      </c>
      <c r="CU27" s="446" t="s">
        <v>152</v>
      </c>
      <c r="CV27" s="446" t="s">
        <v>152</v>
      </c>
      <c r="CW27" s="446" t="s">
        <v>152</v>
      </c>
      <c r="CX27" s="446" t="s">
        <v>152</v>
      </c>
      <c r="CY27" s="446" t="s">
        <v>152</v>
      </c>
      <c r="CZ27" s="446" t="s">
        <v>152</v>
      </c>
      <c r="DA27" s="446" t="s">
        <v>152</v>
      </c>
      <c r="DB27" s="446" t="s">
        <v>152</v>
      </c>
      <c r="DC27" s="446" t="s">
        <v>152</v>
      </c>
      <c r="DD27" s="446" t="s">
        <v>152</v>
      </c>
      <c r="DE27" s="446" t="s">
        <v>152</v>
      </c>
      <c r="DF27" s="446" t="s">
        <v>152</v>
      </c>
      <c r="DG27" s="446" t="s">
        <v>152</v>
      </c>
      <c r="DH27" s="446" t="s">
        <v>152</v>
      </c>
      <c r="DI27" s="446" t="s">
        <v>152</v>
      </c>
      <c r="DJ27" s="446" t="s">
        <v>152</v>
      </c>
      <c r="DK27" s="446">
        <f t="shared" si="72"/>
        <v>2494</v>
      </c>
      <c r="DL27" s="446">
        <f t="shared" si="72"/>
        <v>742356</v>
      </c>
      <c r="DM27" s="446">
        <f t="shared" si="26"/>
        <v>298</v>
      </c>
      <c r="DN27" s="446">
        <f t="shared" si="27"/>
        <v>502</v>
      </c>
      <c r="DO27" s="446">
        <f t="shared" si="73"/>
        <v>37370</v>
      </c>
      <c r="DP27" s="446">
        <f t="shared" si="73"/>
        <v>1469913</v>
      </c>
      <c r="DQ27" s="446">
        <f t="shared" si="29"/>
        <v>39</v>
      </c>
      <c r="DR27" s="446">
        <f t="shared" si="30"/>
        <v>73</v>
      </c>
      <c r="DS27" s="446">
        <f t="shared" si="74"/>
        <v>946</v>
      </c>
      <c r="DT27" s="446">
        <f t="shared" si="74"/>
        <v>1466863</v>
      </c>
      <c r="DU27" s="446">
        <f t="shared" si="75"/>
        <v>1551</v>
      </c>
      <c r="DV27" s="446">
        <f t="shared" si="76"/>
        <v>3049</v>
      </c>
      <c r="DW27" s="446">
        <f t="shared" si="77"/>
        <v>856</v>
      </c>
      <c r="DX27" s="446"/>
      <c r="DY27" s="446"/>
      <c r="DZ27" s="446"/>
      <c r="EA27" s="446"/>
      <c r="EB27" s="446"/>
      <c r="EC27" s="446"/>
      <c r="ED27" s="446"/>
      <c r="EE27" s="446"/>
      <c r="EF27" s="446"/>
      <c r="EG27" s="446" t="s">
        <v>152</v>
      </c>
      <c r="EH27" s="446" t="s">
        <v>152</v>
      </c>
      <c r="EI27" s="446">
        <f t="shared" si="78"/>
        <v>2837</v>
      </c>
      <c r="EJ27" s="446">
        <f t="shared" si="78"/>
        <v>10229</v>
      </c>
      <c r="EK27" s="446">
        <f t="shared" si="78"/>
        <v>12033</v>
      </c>
      <c r="EL27" s="446">
        <f t="shared" si="78"/>
        <v>148</v>
      </c>
      <c r="EM27" s="446">
        <f t="shared" si="78"/>
        <v>12329</v>
      </c>
      <c r="EN27" s="446">
        <f t="shared" si="78"/>
        <v>44071098</v>
      </c>
      <c r="EO27" s="446">
        <f t="shared" si="32"/>
        <v>4308</v>
      </c>
      <c r="EP27" s="446">
        <f t="shared" si="33"/>
        <v>9150</v>
      </c>
      <c r="EQ27" s="446">
        <f t="shared" si="34"/>
        <v>66112099</v>
      </c>
      <c r="ER27" s="446">
        <f t="shared" si="35"/>
        <v>5494</v>
      </c>
      <c r="ES27" s="446">
        <f t="shared" si="36"/>
        <v>11685</v>
      </c>
      <c r="ET27" s="446">
        <f t="shared" si="37"/>
        <v>1393094</v>
      </c>
      <c r="EU27" s="446">
        <f t="shared" si="38"/>
        <v>9413</v>
      </c>
      <c r="EV27" s="446">
        <f t="shared" si="39"/>
        <v>18169</v>
      </c>
      <c r="EW27" s="446">
        <f t="shared" si="40"/>
        <v>99952994</v>
      </c>
      <c r="EX27" s="446">
        <f t="shared" si="41"/>
        <v>8107</v>
      </c>
      <c r="EY27" s="446">
        <f t="shared" si="42"/>
        <v>17796</v>
      </c>
      <c r="EZ27" s="447"/>
      <c r="FA27" s="446">
        <f t="shared" si="43"/>
        <v>5</v>
      </c>
      <c r="FB27" s="417">
        <f t="shared" si="59"/>
        <v>2019</v>
      </c>
      <c r="FC27" s="448">
        <f t="shared" si="60"/>
        <v>43586</v>
      </c>
      <c r="FD27" s="449">
        <f t="shared" si="44"/>
        <v>31</v>
      </c>
      <c r="FE27" s="450"/>
      <c r="FF27" s="451">
        <f t="shared" si="79"/>
        <v>0.64570194384449242</v>
      </c>
      <c r="FG27" s="450"/>
      <c r="FH27" s="452">
        <f t="shared" si="45"/>
        <v>2.13955939524838</v>
      </c>
      <c r="FI27" s="452">
        <f t="shared" si="46"/>
        <v>1.6574859611231101</v>
      </c>
      <c r="FJ27" s="452">
        <f t="shared" si="47"/>
        <v>2.1389508362899137</v>
      </c>
      <c r="FK27" s="452">
        <f t="shared" si="48"/>
        <v>1.6834009123162696</v>
      </c>
      <c r="FL27" s="452">
        <f t="shared" si="49"/>
        <v>1.3618466718466717</v>
      </c>
      <c r="FM27" s="452">
        <f t="shared" si="50"/>
        <v>1.0976068376068375</v>
      </c>
      <c r="FN27" s="452">
        <f t="shared" si="51"/>
        <v>1.5846559327484038</v>
      </c>
      <c r="FO27" s="452">
        <f t="shared" si="52"/>
        <v>1.0704442096559328</v>
      </c>
      <c r="FP27" s="452">
        <f t="shared" si="53"/>
        <v>1.529115573721936</v>
      </c>
      <c r="FQ27" s="452">
        <f t="shared" si="54"/>
        <v>1.0588235294117647</v>
      </c>
      <c r="FR27" s="453"/>
      <c r="FS27" s="446">
        <f t="shared" si="80"/>
        <v>836752</v>
      </c>
      <c r="FT27" s="446">
        <f t="shared" si="80"/>
        <v>5439164</v>
      </c>
      <c r="FU27" s="446">
        <f t="shared" si="80"/>
        <v>19835395</v>
      </c>
      <c r="FV27" s="446">
        <f t="shared" si="80"/>
        <v>54772227</v>
      </c>
      <c r="FW27" s="446">
        <f t="shared" si="80"/>
        <v>41879490</v>
      </c>
      <c r="FX27" s="446">
        <f t="shared" si="80"/>
        <v>46205621</v>
      </c>
      <c r="FY27" s="446">
        <f t="shared" si="80"/>
        <v>995390835</v>
      </c>
      <c r="FZ27" s="446">
        <f t="shared" si="80"/>
        <v>1504399921</v>
      </c>
      <c r="GA27" s="446">
        <f t="shared" si="80"/>
        <v>176105746</v>
      </c>
      <c r="GB27" s="446"/>
      <c r="GC27" s="446"/>
      <c r="GD27" s="446"/>
      <c r="GE27" s="446"/>
      <c r="GF27" s="446"/>
      <c r="GG27" s="446"/>
      <c r="GH27" s="446"/>
      <c r="GI27" s="446"/>
      <c r="GJ27" s="446"/>
      <c r="GK27" s="446"/>
      <c r="GL27" s="446"/>
      <c r="GM27" s="446"/>
      <c r="GN27" s="446">
        <f t="shared" si="81"/>
        <v>2884779</v>
      </c>
      <c r="GO27" s="446">
        <f t="shared" si="82"/>
        <v>1253177</v>
      </c>
      <c r="GP27" s="446">
        <f t="shared" si="82"/>
        <v>2728383</v>
      </c>
      <c r="GQ27" s="446">
        <f t="shared" si="82"/>
        <v>0</v>
      </c>
      <c r="GR27" s="446">
        <f t="shared" si="82"/>
        <v>93591916</v>
      </c>
      <c r="GS27" s="446">
        <f t="shared" si="82"/>
        <v>140606675</v>
      </c>
      <c r="GT27" s="446">
        <f t="shared" si="82"/>
        <v>2689024</v>
      </c>
      <c r="GU27" s="446">
        <f t="shared" si="82"/>
        <v>219401526</v>
      </c>
      <c r="GV27" s="454"/>
      <c r="GW27" s="402"/>
    </row>
    <row r="28" spans="1:209" ht="10.5" customHeight="1" x14ac:dyDescent="0.2">
      <c r="A28" s="417" t="str">
        <f t="shared" si="1"/>
        <v>2019-20JUNEENG</v>
      </c>
      <c r="B28" s="458" t="str">
        <f t="shared" si="57"/>
        <v>2019-20</v>
      </c>
      <c r="C28" s="402" t="s">
        <v>671</v>
      </c>
      <c r="D28" s="458"/>
      <c r="F28" s="458" t="str">
        <f t="shared" si="58"/>
        <v>ENG</v>
      </c>
      <c r="H28" s="446">
        <f t="shared" si="68"/>
        <v>999675</v>
      </c>
      <c r="I28" s="446">
        <f t="shared" si="68"/>
        <v>741519</v>
      </c>
      <c r="J28" s="446">
        <f t="shared" si="68"/>
        <v>6412167</v>
      </c>
      <c r="K28" s="446">
        <f t="shared" si="3"/>
        <v>9</v>
      </c>
      <c r="L28" s="446">
        <f t="shared" si="4"/>
        <v>1</v>
      </c>
      <c r="M28" s="446">
        <f t="shared" si="5"/>
        <v>27</v>
      </c>
      <c r="N28" s="446">
        <f t="shared" si="6"/>
        <v>51</v>
      </c>
      <c r="O28" s="446">
        <f t="shared" si="7"/>
        <v>111</v>
      </c>
      <c r="P28" s="446">
        <f t="shared" si="69"/>
        <v>0</v>
      </c>
      <c r="Q28" s="446">
        <f t="shared" si="69"/>
        <v>0</v>
      </c>
      <c r="R28" s="446">
        <f t="shared" si="69"/>
        <v>0</v>
      </c>
      <c r="S28" s="446">
        <f t="shared" si="69"/>
        <v>703277</v>
      </c>
      <c r="T28" s="446">
        <f t="shared" si="69"/>
        <v>57805</v>
      </c>
      <c r="U28" s="446">
        <f t="shared" si="69"/>
        <v>39346</v>
      </c>
      <c r="V28" s="446">
        <f t="shared" si="69"/>
        <v>377282</v>
      </c>
      <c r="W28" s="446">
        <f t="shared" si="69"/>
        <v>165401</v>
      </c>
      <c r="X28" s="446">
        <f t="shared" si="69"/>
        <v>15574</v>
      </c>
      <c r="Y28" s="446">
        <f t="shared" si="69"/>
        <v>24709815</v>
      </c>
      <c r="Z28" s="446">
        <f t="shared" si="9"/>
        <v>427</v>
      </c>
      <c r="AA28" s="446">
        <f t="shared" si="10"/>
        <v>749</v>
      </c>
      <c r="AB28" s="446">
        <f t="shared" si="11"/>
        <v>26015521</v>
      </c>
      <c r="AC28" s="446">
        <f t="shared" si="12"/>
        <v>661</v>
      </c>
      <c r="AD28" s="446">
        <f t="shared" si="13"/>
        <v>1221</v>
      </c>
      <c r="AE28" s="446">
        <f t="shared" si="14"/>
        <v>508590073</v>
      </c>
      <c r="AF28" s="446">
        <f t="shared" si="15"/>
        <v>1348</v>
      </c>
      <c r="AG28" s="446">
        <f t="shared" si="16"/>
        <v>2763</v>
      </c>
      <c r="AH28" s="446">
        <f t="shared" si="17"/>
        <v>682976163</v>
      </c>
      <c r="AI28" s="446">
        <f t="shared" si="18"/>
        <v>4129</v>
      </c>
      <c r="AJ28" s="446">
        <f t="shared" si="19"/>
        <v>9883</v>
      </c>
      <c r="AK28" s="446">
        <f t="shared" si="20"/>
        <v>76802162</v>
      </c>
      <c r="AL28" s="446">
        <f t="shared" si="21"/>
        <v>4931</v>
      </c>
      <c r="AM28" s="446">
        <f t="shared" si="22"/>
        <v>11253</v>
      </c>
      <c r="AN28" s="446"/>
      <c r="AO28" s="446"/>
      <c r="AP28" s="446"/>
      <c r="AQ28" s="446"/>
      <c r="AR28" s="446"/>
      <c r="AS28" s="446"/>
      <c r="AT28" s="446">
        <f t="shared" si="70"/>
        <v>46176</v>
      </c>
      <c r="AU28" s="446">
        <f t="shared" si="70"/>
        <v>4037</v>
      </c>
      <c r="AV28" s="446">
        <f t="shared" si="70"/>
        <v>13788</v>
      </c>
      <c r="AW28" s="446">
        <f t="shared" si="70"/>
        <v>21368</v>
      </c>
      <c r="AX28" s="446">
        <f t="shared" si="70"/>
        <v>4551</v>
      </c>
      <c r="AY28" s="446">
        <f t="shared" si="70"/>
        <v>23800</v>
      </c>
      <c r="AZ28" s="446">
        <f t="shared" si="70"/>
        <v>5385</v>
      </c>
      <c r="BA28" s="446"/>
      <c r="BB28" s="446"/>
      <c r="BC28" s="446"/>
      <c r="BD28" s="446"/>
      <c r="BE28" s="446"/>
      <c r="BF28" s="446"/>
      <c r="BG28" s="446"/>
      <c r="BH28" s="446"/>
      <c r="BI28" s="446">
        <f t="shared" si="71"/>
        <v>410196</v>
      </c>
      <c r="BJ28" s="446">
        <f t="shared" si="71"/>
        <v>36893</v>
      </c>
      <c r="BK28" s="446">
        <f t="shared" si="71"/>
        <v>210012</v>
      </c>
      <c r="BL28" s="446">
        <f t="shared" si="71"/>
        <v>657101</v>
      </c>
      <c r="BM28" s="446">
        <f t="shared" si="71"/>
        <v>124206</v>
      </c>
      <c r="BN28" s="446">
        <f t="shared" si="71"/>
        <v>95743</v>
      </c>
      <c r="BO28" s="446">
        <f t="shared" si="71"/>
        <v>84437</v>
      </c>
      <c r="BP28" s="446">
        <f t="shared" si="71"/>
        <v>66291</v>
      </c>
      <c r="BQ28" s="446">
        <f t="shared" si="71"/>
        <v>515722</v>
      </c>
      <c r="BR28" s="446">
        <f t="shared" si="71"/>
        <v>413812</v>
      </c>
      <c r="BS28" s="446">
        <f t="shared" si="71"/>
        <v>267015</v>
      </c>
      <c r="BT28" s="446">
        <f t="shared" si="71"/>
        <v>176960</v>
      </c>
      <c r="BU28" s="446">
        <f t="shared" si="71"/>
        <v>23634</v>
      </c>
      <c r="BV28" s="446">
        <f t="shared" si="71"/>
        <v>16567</v>
      </c>
      <c r="BW28" s="446"/>
      <c r="BX28" s="446" t="s">
        <v>152</v>
      </c>
      <c r="BY28" s="446" t="s">
        <v>152</v>
      </c>
      <c r="BZ28" s="446" t="s">
        <v>152</v>
      </c>
      <c r="CA28" s="446" t="s">
        <v>152</v>
      </c>
      <c r="CB28" s="446" t="s">
        <v>152</v>
      </c>
      <c r="CC28" s="446" t="s">
        <v>152</v>
      </c>
      <c r="CD28" s="446" t="s">
        <v>152</v>
      </c>
      <c r="CE28" s="446" t="s">
        <v>152</v>
      </c>
      <c r="CF28" s="446" t="s">
        <v>152</v>
      </c>
      <c r="CG28" s="446" t="s">
        <v>152</v>
      </c>
      <c r="CH28" s="446" t="s">
        <v>152</v>
      </c>
      <c r="CI28" s="446" t="s">
        <v>152</v>
      </c>
      <c r="CJ28" s="446" t="s">
        <v>152</v>
      </c>
      <c r="CK28" s="446" t="s">
        <v>152</v>
      </c>
      <c r="CL28" s="446" t="s">
        <v>152</v>
      </c>
      <c r="CM28" s="446" t="s">
        <v>152</v>
      </c>
      <c r="CN28" s="446" t="s">
        <v>152</v>
      </c>
      <c r="CO28" s="446" t="s">
        <v>152</v>
      </c>
      <c r="CP28" s="446" t="s">
        <v>152</v>
      </c>
      <c r="CQ28" s="446" t="s">
        <v>152</v>
      </c>
      <c r="CR28" s="446" t="s">
        <v>152</v>
      </c>
      <c r="CS28" s="446" t="s">
        <v>152</v>
      </c>
      <c r="CT28" s="446" t="s">
        <v>152</v>
      </c>
      <c r="CU28" s="446" t="s">
        <v>152</v>
      </c>
      <c r="CV28" s="446" t="s">
        <v>152</v>
      </c>
      <c r="CW28" s="446" t="s">
        <v>152</v>
      </c>
      <c r="CX28" s="446" t="s">
        <v>152</v>
      </c>
      <c r="CY28" s="446" t="s">
        <v>152</v>
      </c>
      <c r="CZ28" s="446" t="s">
        <v>152</v>
      </c>
      <c r="DA28" s="446" t="s">
        <v>152</v>
      </c>
      <c r="DB28" s="446" t="s">
        <v>152</v>
      </c>
      <c r="DC28" s="446" t="s">
        <v>152</v>
      </c>
      <c r="DD28" s="446" t="s">
        <v>152</v>
      </c>
      <c r="DE28" s="446" t="s">
        <v>152</v>
      </c>
      <c r="DF28" s="446" t="s">
        <v>152</v>
      </c>
      <c r="DG28" s="446" t="s">
        <v>152</v>
      </c>
      <c r="DH28" s="446" t="s">
        <v>152</v>
      </c>
      <c r="DI28" s="446" t="s">
        <v>152</v>
      </c>
      <c r="DJ28" s="446" t="s">
        <v>152</v>
      </c>
      <c r="DK28" s="446">
        <f t="shared" si="72"/>
        <v>2607</v>
      </c>
      <c r="DL28" s="446">
        <f t="shared" si="72"/>
        <v>821713</v>
      </c>
      <c r="DM28" s="446">
        <f t="shared" si="26"/>
        <v>315</v>
      </c>
      <c r="DN28" s="446">
        <f t="shared" si="27"/>
        <v>531</v>
      </c>
      <c r="DO28" s="446">
        <f t="shared" si="73"/>
        <v>36546</v>
      </c>
      <c r="DP28" s="446">
        <f t="shared" si="73"/>
        <v>1796196</v>
      </c>
      <c r="DQ28" s="446">
        <f t="shared" si="29"/>
        <v>49</v>
      </c>
      <c r="DR28" s="446">
        <f t="shared" si="30"/>
        <v>87</v>
      </c>
      <c r="DS28" s="446">
        <f t="shared" si="74"/>
        <v>849</v>
      </c>
      <c r="DT28" s="446">
        <f t="shared" si="74"/>
        <v>1458646</v>
      </c>
      <c r="DU28" s="446">
        <f t="shared" si="75"/>
        <v>1718</v>
      </c>
      <c r="DV28" s="446">
        <f t="shared" si="76"/>
        <v>3563</v>
      </c>
      <c r="DW28" s="446">
        <f t="shared" si="77"/>
        <v>773</v>
      </c>
      <c r="DX28" s="446"/>
      <c r="DY28" s="446"/>
      <c r="DZ28" s="446"/>
      <c r="EA28" s="446"/>
      <c r="EB28" s="446"/>
      <c r="EC28" s="446"/>
      <c r="ED28" s="446"/>
      <c r="EE28" s="446"/>
      <c r="EF28" s="446"/>
      <c r="EG28" s="446" t="s">
        <v>152</v>
      </c>
      <c r="EH28" s="446" t="s">
        <v>152</v>
      </c>
      <c r="EI28" s="446">
        <f t="shared" si="78"/>
        <v>2473</v>
      </c>
      <c r="EJ28" s="446">
        <f t="shared" si="78"/>
        <v>9959</v>
      </c>
      <c r="EK28" s="446">
        <f t="shared" si="78"/>
        <v>11171</v>
      </c>
      <c r="EL28" s="446">
        <f t="shared" si="78"/>
        <v>138</v>
      </c>
      <c r="EM28" s="446">
        <f t="shared" si="78"/>
        <v>11304</v>
      </c>
      <c r="EN28" s="446">
        <f t="shared" si="78"/>
        <v>44305979</v>
      </c>
      <c r="EO28" s="446">
        <f t="shared" si="32"/>
        <v>4449</v>
      </c>
      <c r="EP28" s="446">
        <f t="shared" si="33"/>
        <v>9329</v>
      </c>
      <c r="EQ28" s="446">
        <f t="shared" si="34"/>
        <v>68486456</v>
      </c>
      <c r="ER28" s="446">
        <f t="shared" si="35"/>
        <v>6131</v>
      </c>
      <c r="ES28" s="446">
        <f t="shared" si="36"/>
        <v>13163</v>
      </c>
      <c r="ET28" s="446">
        <f t="shared" si="37"/>
        <v>1140819</v>
      </c>
      <c r="EU28" s="446">
        <f t="shared" si="38"/>
        <v>8267</v>
      </c>
      <c r="EV28" s="446">
        <f t="shared" si="39"/>
        <v>18085</v>
      </c>
      <c r="EW28" s="446">
        <f t="shared" si="40"/>
        <v>95241287</v>
      </c>
      <c r="EX28" s="446">
        <f t="shared" si="41"/>
        <v>8425</v>
      </c>
      <c r="EY28" s="446">
        <f t="shared" si="42"/>
        <v>18344</v>
      </c>
      <c r="EZ28" s="447"/>
      <c r="FA28" s="446">
        <f t="shared" si="43"/>
        <v>6</v>
      </c>
      <c r="FB28" s="417">
        <f t="shared" si="59"/>
        <v>2019</v>
      </c>
      <c r="FC28" s="448">
        <f t="shared" si="60"/>
        <v>43617</v>
      </c>
      <c r="FD28" s="449">
        <f t="shared" si="44"/>
        <v>30</v>
      </c>
      <c r="FE28" s="450"/>
      <c r="FF28" s="451">
        <f t="shared" si="79"/>
        <v>0.63222904593028284</v>
      </c>
      <c r="FG28" s="450"/>
      <c r="FH28" s="452">
        <f t="shared" si="45"/>
        <v>2.1487068592682292</v>
      </c>
      <c r="FI28" s="452">
        <f t="shared" si="46"/>
        <v>1.6563100077847936</v>
      </c>
      <c r="FJ28" s="452">
        <f t="shared" si="47"/>
        <v>2.1460123011233669</v>
      </c>
      <c r="FK28" s="452">
        <f t="shared" si="48"/>
        <v>1.684821837035531</v>
      </c>
      <c r="FL28" s="452">
        <f t="shared" si="49"/>
        <v>1.3669403788147858</v>
      </c>
      <c r="FM28" s="452">
        <f t="shared" si="50"/>
        <v>1.0968241262503911</v>
      </c>
      <c r="FN28" s="452">
        <f t="shared" si="51"/>
        <v>1.6143493691090138</v>
      </c>
      <c r="FO28" s="452">
        <f t="shared" si="52"/>
        <v>1.0698847044455595</v>
      </c>
      <c r="FP28" s="452">
        <f t="shared" si="53"/>
        <v>1.5175292153589315</v>
      </c>
      <c r="FQ28" s="452">
        <f t="shared" si="54"/>
        <v>1.063760113008861</v>
      </c>
      <c r="FR28" s="453"/>
      <c r="FS28" s="446">
        <f t="shared" si="80"/>
        <v>836862</v>
      </c>
      <c r="FT28" s="446">
        <f t="shared" si="80"/>
        <v>20214009</v>
      </c>
      <c r="FU28" s="446">
        <f t="shared" si="80"/>
        <v>37989170</v>
      </c>
      <c r="FV28" s="446">
        <f t="shared" si="80"/>
        <v>82364791</v>
      </c>
      <c r="FW28" s="446">
        <f t="shared" si="80"/>
        <v>43281525</v>
      </c>
      <c r="FX28" s="446">
        <f t="shared" si="80"/>
        <v>48023333</v>
      </c>
      <c r="FY28" s="446">
        <f t="shared" si="80"/>
        <v>1042545585</v>
      </c>
      <c r="FZ28" s="446">
        <f t="shared" si="80"/>
        <v>1634687302</v>
      </c>
      <c r="GA28" s="446">
        <f t="shared" si="80"/>
        <v>175252318</v>
      </c>
      <c r="GB28" s="446"/>
      <c r="GC28" s="446"/>
      <c r="GD28" s="446"/>
      <c r="GE28" s="446"/>
      <c r="GF28" s="446"/>
      <c r="GG28" s="446"/>
      <c r="GH28" s="446"/>
      <c r="GI28" s="446"/>
      <c r="GJ28" s="446"/>
      <c r="GK28" s="446"/>
      <c r="GL28" s="446"/>
      <c r="GM28" s="446"/>
      <c r="GN28" s="446">
        <f t="shared" si="81"/>
        <v>3024818</v>
      </c>
      <c r="GO28" s="446">
        <f t="shared" si="82"/>
        <v>1383143</v>
      </c>
      <c r="GP28" s="446">
        <f t="shared" si="82"/>
        <v>3177084</v>
      </c>
      <c r="GQ28" s="446">
        <f t="shared" si="82"/>
        <v>0</v>
      </c>
      <c r="GR28" s="446">
        <f t="shared" si="82"/>
        <v>92909984</v>
      </c>
      <c r="GS28" s="446">
        <f t="shared" si="82"/>
        <v>147045410</v>
      </c>
      <c r="GT28" s="446">
        <f t="shared" si="82"/>
        <v>2495771</v>
      </c>
      <c r="GU28" s="446">
        <f t="shared" si="82"/>
        <v>207361350</v>
      </c>
      <c r="GV28" s="454"/>
      <c r="GW28" s="402"/>
    </row>
    <row r="29" spans="1:209" ht="10.5" customHeight="1" x14ac:dyDescent="0.2">
      <c r="A29" s="417" t="str">
        <f t="shared" si="1"/>
        <v>2019-20JULYENG</v>
      </c>
      <c r="B29" s="458" t="str">
        <f t="shared" si="57"/>
        <v>2019-20</v>
      </c>
      <c r="C29" s="402" t="s">
        <v>673</v>
      </c>
      <c r="D29" s="458"/>
      <c r="F29" s="458" t="str">
        <f t="shared" si="58"/>
        <v>ENG</v>
      </c>
      <c r="H29" s="446">
        <f t="shared" si="68"/>
        <v>1063085</v>
      </c>
      <c r="I29" s="446">
        <f t="shared" si="68"/>
        <v>799052</v>
      </c>
      <c r="J29" s="446">
        <f t="shared" si="68"/>
        <v>7975910</v>
      </c>
      <c r="K29" s="446">
        <f t="shared" si="3"/>
        <v>10</v>
      </c>
      <c r="L29" s="446">
        <f t="shared" si="4"/>
        <v>1</v>
      </c>
      <c r="M29" s="446">
        <f t="shared" si="5"/>
        <v>34</v>
      </c>
      <c r="N29" s="446">
        <f t="shared" si="6"/>
        <v>59</v>
      </c>
      <c r="O29" s="446">
        <f t="shared" si="7"/>
        <v>118</v>
      </c>
      <c r="P29" s="446">
        <f t="shared" si="69"/>
        <v>0</v>
      </c>
      <c r="Q29" s="446">
        <f t="shared" si="69"/>
        <v>0</v>
      </c>
      <c r="R29" s="446">
        <f t="shared" si="69"/>
        <v>0</v>
      </c>
      <c r="S29" s="446">
        <f t="shared" si="69"/>
        <v>736659</v>
      </c>
      <c r="T29" s="446">
        <f t="shared" si="69"/>
        <v>61787</v>
      </c>
      <c r="U29" s="446">
        <f t="shared" si="69"/>
        <v>41596</v>
      </c>
      <c r="V29" s="446">
        <f t="shared" si="69"/>
        <v>394780</v>
      </c>
      <c r="W29" s="446">
        <f t="shared" si="69"/>
        <v>173504</v>
      </c>
      <c r="X29" s="446">
        <f t="shared" si="69"/>
        <v>16166</v>
      </c>
      <c r="Y29" s="446">
        <f t="shared" si="69"/>
        <v>26802436</v>
      </c>
      <c r="Z29" s="446">
        <f t="shared" si="9"/>
        <v>434</v>
      </c>
      <c r="AA29" s="446">
        <f t="shared" si="10"/>
        <v>763</v>
      </c>
      <c r="AB29" s="446">
        <f t="shared" si="11"/>
        <v>27854642</v>
      </c>
      <c r="AC29" s="446">
        <f t="shared" si="12"/>
        <v>670</v>
      </c>
      <c r="AD29" s="446">
        <f t="shared" si="13"/>
        <v>1272</v>
      </c>
      <c r="AE29" s="446">
        <f t="shared" si="14"/>
        <v>552466411</v>
      </c>
      <c r="AF29" s="446">
        <f t="shared" si="15"/>
        <v>1399</v>
      </c>
      <c r="AG29" s="446">
        <f t="shared" si="16"/>
        <v>2880</v>
      </c>
      <c r="AH29" s="446">
        <f t="shared" si="17"/>
        <v>746883325</v>
      </c>
      <c r="AI29" s="446">
        <f t="shared" si="18"/>
        <v>4305</v>
      </c>
      <c r="AJ29" s="446">
        <f t="shared" si="19"/>
        <v>10291</v>
      </c>
      <c r="AK29" s="446">
        <f t="shared" si="20"/>
        <v>83302167</v>
      </c>
      <c r="AL29" s="446">
        <f t="shared" si="21"/>
        <v>5153</v>
      </c>
      <c r="AM29" s="446">
        <f t="shared" si="22"/>
        <v>12023</v>
      </c>
      <c r="AN29" s="446"/>
      <c r="AO29" s="446"/>
      <c r="AP29" s="446"/>
      <c r="AQ29" s="446"/>
      <c r="AR29" s="446"/>
      <c r="AS29" s="446"/>
      <c r="AT29" s="446">
        <f t="shared" si="70"/>
        <v>48633</v>
      </c>
      <c r="AU29" s="446">
        <f t="shared" si="70"/>
        <v>4371</v>
      </c>
      <c r="AV29" s="446">
        <f t="shared" si="70"/>
        <v>13857</v>
      </c>
      <c r="AW29" s="446">
        <f t="shared" si="70"/>
        <v>21646</v>
      </c>
      <c r="AX29" s="446">
        <f t="shared" si="70"/>
        <v>4963</v>
      </c>
      <c r="AY29" s="446">
        <f t="shared" si="70"/>
        <v>25442</v>
      </c>
      <c r="AZ29" s="446">
        <f t="shared" si="70"/>
        <v>5971</v>
      </c>
      <c r="BA29" s="446"/>
      <c r="BB29" s="446"/>
      <c r="BC29" s="446"/>
      <c r="BD29" s="446"/>
      <c r="BE29" s="446"/>
      <c r="BF29" s="446"/>
      <c r="BG29" s="446"/>
      <c r="BH29" s="446"/>
      <c r="BI29" s="446">
        <f t="shared" si="71"/>
        <v>423931</v>
      </c>
      <c r="BJ29" s="446">
        <f t="shared" si="71"/>
        <v>39308</v>
      </c>
      <c r="BK29" s="446">
        <f t="shared" si="71"/>
        <v>224787</v>
      </c>
      <c r="BL29" s="446">
        <f t="shared" si="71"/>
        <v>688026</v>
      </c>
      <c r="BM29" s="446">
        <f t="shared" si="71"/>
        <v>130983</v>
      </c>
      <c r="BN29" s="446">
        <f t="shared" si="71"/>
        <v>101466</v>
      </c>
      <c r="BO29" s="446">
        <f t="shared" si="71"/>
        <v>88367</v>
      </c>
      <c r="BP29" s="446">
        <f t="shared" si="71"/>
        <v>69555</v>
      </c>
      <c r="BQ29" s="446">
        <f t="shared" si="71"/>
        <v>541964</v>
      </c>
      <c r="BR29" s="446">
        <f t="shared" si="71"/>
        <v>432588</v>
      </c>
      <c r="BS29" s="446">
        <f t="shared" si="71"/>
        <v>280139</v>
      </c>
      <c r="BT29" s="446">
        <f t="shared" si="71"/>
        <v>185713</v>
      </c>
      <c r="BU29" s="446">
        <f t="shared" si="71"/>
        <v>25015</v>
      </c>
      <c r="BV29" s="446">
        <f t="shared" si="71"/>
        <v>17216</v>
      </c>
      <c r="BW29" s="446"/>
      <c r="BX29" s="446" t="s">
        <v>152</v>
      </c>
      <c r="BY29" s="446" t="s">
        <v>152</v>
      </c>
      <c r="BZ29" s="446" t="s">
        <v>152</v>
      </c>
      <c r="CA29" s="446" t="s">
        <v>152</v>
      </c>
      <c r="CB29" s="446" t="s">
        <v>152</v>
      </c>
      <c r="CC29" s="446" t="s">
        <v>152</v>
      </c>
      <c r="CD29" s="446" t="s">
        <v>152</v>
      </c>
      <c r="CE29" s="446" t="s">
        <v>152</v>
      </c>
      <c r="CF29" s="446" t="s">
        <v>152</v>
      </c>
      <c r="CG29" s="446" t="s">
        <v>152</v>
      </c>
      <c r="CH29" s="446" t="s">
        <v>152</v>
      </c>
      <c r="CI29" s="446" t="s">
        <v>152</v>
      </c>
      <c r="CJ29" s="446" t="s">
        <v>152</v>
      </c>
      <c r="CK29" s="446" t="s">
        <v>152</v>
      </c>
      <c r="CL29" s="446" t="s">
        <v>152</v>
      </c>
      <c r="CM29" s="446" t="s">
        <v>152</v>
      </c>
      <c r="CN29" s="446" t="s">
        <v>152</v>
      </c>
      <c r="CO29" s="446" t="s">
        <v>152</v>
      </c>
      <c r="CP29" s="446" t="s">
        <v>152</v>
      </c>
      <c r="CQ29" s="446" t="s">
        <v>152</v>
      </c>
      <c r="CR29" s="446" t="s">
        <v>152</v>
      </c>
      <c r="CS29" s="446" t="s">
        <v>152</v>
      </c>
      <c r="CT29" s="446" t="s">
        <v>152</v>
      </c>
      <c r="CU29" s="446" t="s">
        <v>152</v>
      </c>
      <c r="CV29" s="446" t="s">
        <v>152</v>
      </c>
      <c r="CW29" s="446" t="s">
        <v>152</v>
      </c>
      <c r="CX29" s="446" t="s">
        <v>152</v>
      </c>
      <c r="CY29" s="446" t="s">
        <v>152</v>
      </c>
      <c r="CZ29" s="446" t="s">
        <v>152</v>
      </c>
      <c r="DA29" s="446" t="s">
        <v>152</v>
      </c>
      <c r="DB29" s="446" t="s">
        <v>152</v>
      </c>
      <c r="DC29" s="446" t="s">
        <v>152</v>
      </c>
      <c r="DD29" s="446" t="s">
        <v>152</v>
      </c>
      <c r="DE29" s="446" t="s">
        <v>152</v>
      </c>
      <c r="DF29" s="446" t="s">
        <v>152</v>
      </c>
      <c r="DG29" s="446" t="s">
        <v>152</v>
      </c>
      <c r="DH29" s="446" t="s">
        <v>152</v>
      </c>
      <c r="DI29" s="446" t="s">
        <v>152</v>
      </c>
      <c r="DJ29" s="446" t="s">
        <v>152</v>
      </c>
      <c r="DK29" s="446">
        <f t="shared" si="72"/>
        <v>2711</v>
      </c>
      <c r="DL29" s="446">
        <f t="shared" si="72"/>
        <v>879163</v>
      </c>
      <c r="DM29" s="446">
        <f t="shared" si="26"/>
        <v>324</v>
      </c>
      <c r="DN29" s="446">
        <f t="shared" si="27"/>
        <v>544</v>
      </c>
      <c r="DO29" s="446">
        <f t="shared" si="73"/>
        <v>39127</v>
      </c>
      <c r="DP29" s="446">
        <f t="shared" si="73"/>
        <v>1767017</v>
      </c>
      <c r="DQ29" s="446">
        <f t="shared" si="29"/>
        <v>45</v>
      </c>
      <c r="DR29" s="446">
        <f t="shared" si="30"/>
        <v>90</v>
      </c>
      <c r="DS29" s="446">
        <f t="shared" si="74"/>
        <v>988</v>
      </c>
      <c r="DT29" s="446">
        <f t="shared" si="74"/>
        <v>1702361</v>
      </c>
      <c r="DU29" s="446">
        <f t="shared" si="75"/>
        <v>1723</v>
      </c>
      <c r="DV29" s="446">
        <f t="shared" si="76"/>
        <v>3579</v>
      </c>
      <c r="DW29" s="446">
        <f t="shared" si="77"/>
        <v>892</v>
      </c>
      <c r="DX29" s="446"/>
      <c r="DY29" s="446"/>
      <c r="DZ29" s="446"/>
      <c r="EA29" s="446"/>
      <c r="EB29" s="446"/>
      <c r="EC29" s="446"/>
      <c r="ED29" s="446"/>
      <c r="EE29" s="446"/>
      <c r="EF29" s="446"/>
      <c r="EG29" s="446" t="s">
        <v>152</v>
      </c>
      <c r="EH29" s="446" t="s">
        <v>152</v>
      </c>
      <c r="EI29" s="446">
        <f t="shared" si="78"/>
        <v>2587</v>
      </c>
      <c r="EJ29" s="446">
        <f t="shared" si="78"/>
        <v>8528</v>
      </c>
      <c r="EK29" s="446">
        <f t="shared" si="78"/>
        <v>12404</v>
      </c>
      <c r="EL29" s="446">
        <f t="shared" si="78"/>
        <v>126</v>
      </c>
      <c r="EM29" s="446">
        <f t="shared" si="78"/>
        <v>12013</v>
      </c>
      <c r="EN29" s="446">
        <f t="shared" si="78"/>
        <v>41402518</v>
      </c>
      <c r="EO29" s="446">
        <f t="shared" si="32"/>
        <v>4855</v>
      </c>
      <c r="EP29" s="446">
        <f t="shared" si="33"/>
        <v>10428</v>
      </c>
      <c r="EQ29" s="446">
        <f t="shared" si="34"/>
        <v>76568754</v>
      </c>
      <c r="ER29" s="446">
        <f t="shared" si="35"/>
        <v>6173</v>
      </c>
      <c r="ES29" s="446">
        <f t="shared" si="36"/>
        <v>13562</v>
      </c>
      <c r="ET29" s="446">
        <f t="shared" si="37"/>
        <v>1065842</v>
      </c>
      <c r="EU29" s="446">
        <f t="shared" si="38"/>
        <v>8459</v>
      </c>
      <c r="EV29" s="446">
        <f t="shared" si="39"/>
        <v>18012</v>
      </c>
      <c r="EW29" s="446">
        <f t="shared" si="40"/>
        <v>107921447</v>
      </c>
      <c r="EX29" s="446">
        <f t="shared" si="41"/>
        <v>8984</v>
      </c>
      <c r="EY29" s="446">
        <f t="shared" si="42"/>
        <v>19433</v>
      </c>
      <c r="EZ29" s="447"/>
      <c r="FA29" s="446">
        <f t="shared" si="43"/>
        <v>7</v>
      </c>
      <c r="FB29" s="417">
        <f t="shared" si="59"/>
        <v>2019</v>
      </c>
      <c r="FC29" s="448">
        <f t="shared" si="60"/>
        <v>43647</v>
      </c>
      <c r="FD29" s="449">
        <f t="shared" si="44"/>
        <v>31</v>
      </c>
      <c r="FE29" s="450"/>
      <c r="FF29" s="451">
        <f t="shared" si="79"/>
        <v>0.63325618657646432</v>
      </c>
      <c r="FG29" s="450"/>
      <c r="FH29" s="452">
        <f t="shared" si="45"/>
        <v>2.1199119555893633</v>
      </c>
      <c r="FI29" s="452">
        <f t="shared" si="46"/>
        <v>1.6421901047145839</v>
      </c>
      <c r="FJ29" s="452">
        <f t="shared" si="47"/>
        <v>2.1244110010577941</v>
      </c>
      <c r="FK29" s="452">
        <f t="shared" si="48"/>
        <v>1.6721559765362055</v>
      </c>
      <c r="FL29" s="452">
        <f t="shared" si="49"/>
        <v>1.3728253710927605</v>
      </c>
      <c r="FM29" s="452">
        <f t="shared" si="50"/>
        <v>1.0957697958356554</v>
      </c>
      <c r="FN29" s="452">
        <f t="shared" si="51"/>
        <v>1.6145967816303948</v>
      </c>
      <c r="FO29" s="452">
        <f t="shared" si="52"/>
        <v>1.0703672537808926</v>
      </c>
      <c r="FP29" s="452">
        <f t="shared" si="53"/>
        <v>1.5473833972534949</v>
      </c>
      <c r="FQ29" s="452">
        <f t="shared" si="54"/>
        <v>1.0649511320054434</v>
      </c>
      <c r="FR29" s="453"/>
      <c r="FS29" s="446">
        <f t="shared" si="80"/>
        <v>988334</v>
      </c>
      <c r="FT29" s="446">
        <f t="shared" si="80"/>
        <v>26982071</v>
      </c>
      <c r="FU29" s="446">
        <f t="shared" si="80"/>
        <v>47320099</v>
      </c>
      <c r="FV29" s="446">
        <f t="shared" si="80"/>
        <v>94175011</v>
      </c>
      <c r="FW29" s="446">
        <f t="shared" si="80"/>
        <v>47141862</v>
      </c>
      <c r="FX29" s="446">
        <f t="shared" si="80"/>
        <v>52915230</v>
      </c>
      <c r="FY29" s="446">
        <f t="shared" si="80"/>
        <v>1136876999</v>
      </c>
      <c r="FZ29" s="446">
        <f t="shared" si="80"/>
        <v>1785533388</v>
      </c>
      <c r="GA29" s="446">
        <f t="shared" si="80"/>
        <v>194361289</v>
      </c>
      <c r="GB29" s="446"/>
      <c r="GC29" s="446"/>
      <c r="GD29" s="446"/>
      <c r="GE29" s="446"/>
      <c r="GF29" s="446"/>
      <c r="GG29" s="446"/>
      <c r="GH29" s="446"/>
      <c r="GI29" s="446"/>
      <c r="GJ29" s="446"/>
      <c r="GK29" s="446"/>
      <c r="GL29" s="446"/>
      <c r="GM29" s="446"/>
      <c r="GN29" s="446">
        <f t="shared" si="81"/>
        <v>3536051</v>
      </c>
      <c r="GO29" s="446">
        <f t="shared" si="82"/>
        <v>1473531</v>
      </c>
      <c r="GP29" s="446">
        <f t="shared" si="82"/>
        <v>3536637</v>
      </c>
      <c r="GQ29" s="446">
        <f t="shared" si="82"/>
        <v>0</v>
      </c>
      <c r="GR29" s="446">
        <f t="shared" si="82"/>
        <v>88928974</v>
      </c>
      <c r="GS29" s="446">
        <f t="shared" si="82"/>
        <v>168224988</v>
      </c>
      <c r="GT29" s="446">
        <f t="shared" si="82"/>
        <v>2269545</v>
      </c>
      <c r="GU29" s="446">
        <f t="shared" si="82"/>
        <v>233446332</v>
      </c>
      <c r="GV29" s="454"/>
      <c r="GW29" s="402"/>
    </row>
    <row r="30" spans="1:209" ht="10.5" customHeight="1" x14ac:dyDescent="0.2">
      <c r="A30" s="417" t="str">
        <f t="shared" si="1"/>
        <v>2019-20AUGUSTENG</v>
      </c>
      <c r="B30" s="458" t="str">
        <f t="shared" si="57"/>
        <v>2019-20</v>
      </c>
      <c r="C30" s="402" t="s">
        <v>636</v>
      </c>
      <c r="D30" s="458"/>
      <c r="F30" s="458" t="str">
        <f t="shared" si="58"/>
        <v>ENG</v>
      </c>
      <c r="H30" s="446">
        <f t="shared" si="68"/>
        <v>1005111</v>
      </c>
      <c r="I30" s="446">
        <f t="shared" si="68"/>
        <v>749582</v>
      </c>
      <c r="J30" s="446">
        <f t="shared" si="68"/>
        <v>6511336</v>
      </c>
      <c r="K30" s="446">
        <f t="shared" si="3"/>
        <v>9</v>
      </c>
      <c r="L30" s="446">
        <f t="shared" si="4"/>
        <v>1</v>
      </c>
      <c r="M30" s="446">
        <f t="shared" si="5"/>
        <v>26</v>
      </c>
      <c r="N30" s="446">
        <f t="shared" si="6"/>
        <v>52</v>
      </c>
      <c r="O30" s="446">
        <f t="shared" si="7"/>
        <v>109</v>
      </c>
      <c r="P30" s="446">
        <f t="shared" si="69"/>
        <v>0</v>
      </c>
      <c r="Q30" s="446">
        <f t="shared" si="69"/>
        <v>0</v>
      </c>
      <c r="R30" s="446">
        <f t="shared" si="69"/>
        <v>0</v>
      </c>
      <c r="S30" s="446">
        <f t="shared" si="69"/>
        <v>718456</v>
      </c>
      <c r="T30" s="446">
        <f t="shared" si="69"/>
        <v>57598</v>
      </c>
      <c r="U30" s="446">
        <f t="shared" si="69"/>
        <v>38505</v>
      </c>
      <c r="V30" s="446">
        <f t="shared" si="69"/>
        <v>383326</v>
      </c>
      <c r="W30" s="446">
        <f t="shared" si="69"/>
        <v>173630</v>
      </c>
      <c r="X30" s="446">
        <f t="shared" si="69"/>
        <v>16589</v>
      </c>
      <c r="Y30" s="446">
        <f t="shared" si="69"/>
        <v>24503229</v>
      </c>
      <c r="Z30" s="446">
        <f t="shared" si="9"/>
        <v>425</v>
      </c>
      <c r="AA30" s="446">
        <f t="shared" si="10"/>
        <v>749</v>
      </c>
      <c r="AB30" s="446">
        <f t="shared" si="11"/>
        <v>24775364</v>
      </c>
      <c r="AC30" s="446">
        <f t="shared" si="12"/>
        <v>643</v>
      </c>
      <c r="AD30" s="446">
        <f t="shared" si="13"/>
        <v>1207</v>
      </c>
      <c r="AE30" s="446">
        <f t="shared" si="14"/>
        <v>490270575</v>
      </c>
      <c r="AF30" s="446">
        <f t="shared" si="15"/>
        <v>1279</v>
      </c>
      <c r="AG30" s="446">
        <f t="shared" si="16"/>
        <v>2612</v>
      </c>
      <c r="AH30" s="446">
        <f t="shared" si="17"/>
        <v>654091810</v>
      </c>
      <c r="AI30" s="446">
        <f t="shared" si="18"/>
        <v>3767</v>
      </c>
      <c r="AJ30" s="446">
        <f t="shared" si="19"/>
        <v>8898</v>
      </c>
      <c r="AK30" s="446">
        <f t="shared" si="20"/>
        <v>74385240</v>
      </c>
      <c r="AL30" s="446">
        <f t="shared" si="21"/>
        <v>4484</v>
      </c>
      <c r="AM30" s="446">
        <f t="shared" si="22"/>
        <v>10260</v>
      </c>
      <c r="AN30" s="446"/>
      <c r="AO30" s="446"/>
      <c r="AP30" s="446"/>
      <c r="AQ30" s="446"/>
      <c r="AR30" s="446"/>
      <c r="AS30" s="446"/>
      <c r="AT30" s="446">
        <f t="shared" si="70"/>
        <v>45851</v>
      </c>
      <c r="AU30" s="446">
        <f t="shared" si="70"/>
        <v>3971</v>
      </c>
      <c r="AV30" s="446">
        <f t="shared" si="70"/>
        <v>12968</v>
      </c>
      <c r="AW30" s="446">
        <f t="shared" si="70"/>
        <v>20721</v>
      </c>
      <c r="AX30" s="446">
        <f t="shared" si="70"/>
        <v>4672</v>
      </c>
      <c r="AY30" s="446">
        <f t="shared" si="70"/>
        <v>24240</v>
      </c>
      <c r="AZ30" s="446">
        <f t="shared" si="70"/>
        <v>6181</v>
      </c>
      <c r="BA30" s="446"/>
      <c r="BB30" s="446"/>
      <c r="BC30" s="446"/>
      <c r="BD30" s="446"/>
      <c r="BE30" s="446"/>
      <c r="BF30" s="446"/>
      <c r="BG30" s="446"/>
      <c r="BH30" s="446"/>
      <c r="BI30" s="446">
        <f t="shared" si="71"/>
        <v>413168</v>
      </c>
      <c r="BJ30" s="446">
        <f t="shared" si="71"/>
        <v>40197</v>
      </c>
      <c r="BK30" s="446">
        <f t="shared" si="71"/>
        <v>219240</v>
      </c>
      <c r="BL30" s="446">
        <f t="shared" si="71"/>
        <v>672605</v>
      </c>
      <c r="BM30" s="446">
        <f t="shared" si="71"/>
        <v>121632</v>
      </c>
      <c r="BN30" s="446">
        <f t="shared" si="71"/>
        <v>94477</v>
      </c>
      <c r="BO30" s="446">
        <f t="shared" si="71"/>
        <v>81442</v>
      </c>
      <c r="BP30" s="446">
        <f t="shared" si="71"/>
        <v>64283</v>
      </c>
      <c r="BQ30" s="446">
        <f t="shared" si="71"/>
        <v>522010</v>
      </c>
      <c r="BR30" s="446">
        <f t="shared" si="71"/>
        <v>419594</v>
      </c>
      <c r="BS30" s="446">
        <f t="shared" si="71"/>
        <v>276286</v>
      </c>
      <c r="BT30" s="446">
        <f t="shared" si="71"/>
        <v>185721</v>
      </c>
      <c r="BU30" s="446">
        <f t="shared" si="71"/>
        <v>25469</v>
      </c>
      <c r="BV30" s="446">
        <f t="shared" si="71"/>
        <v>17676</v>
      </c>
      <c r="BW30" s="446"/>
      <c r="BX30" s="446" t="s">
        <v>152</v>
      </c>
      <c r="BY30" s="446" t="s">
        <v>152</v>
      </c>
      <c r="BZ30" s="446" t="s">
        <v>152</v>
      </c>
      <c r="CA30" s="446" t="s">
        <v>152</v>
      </c>
      <c r="CB30" s="446" t="s">
        <v>152</v>
      </c>
      <c r="CC30" s="446" t="s">
        <v>152</v>
      </c>
      <c r="CD30" s="446" t="s">
        <v>152</v>
      </c>
      <c r="CE30" s="446" t="s">
        <v>152</v>
      </c>
      <c r="CF30" s="446" t="s">
        <v>152</v>
      </c>
      <c r="CG30" s="446" t="s">
        <v>152</v>
      </c>
      <c r="CH30" s="446" t="s">
        <v>152</v>
      </c>
      <c r="CI30" s="446" t="s">
        <v>152</v>
      </c>
      <c r="CJ30" s="446" t="s">
        <v>152</v>
      </c>
      <c r="CK30" s="446" t="s">
        <v>152</v>
      </c>
      <c r="CL30" s="446" t="s">
        <v>152</v>
      </c>
      <c r="CM30" s="446" t="s">
        <v>152</v>
      </c>
      <c r="CN30" s="446" t="s">
        <v>152</v>
      </c>
      <c r="CO30" s="446" t="s">
        <v>152</v>
      </c>
      <c r="CP30" s="446" t="s">
        <v>152</v>
      </c>
      <c r="CQ30" s="446" t="s">
        <v>152</v>
      </c>
      <c r="CR30" s="446" t="s">
        <v>152</v>
      </c>
      <c r="CS30" s="446" t="s">
        <v>152</v>
      </c>
      <c r="CT30" s="446" t="s">
        <v>152</v>
      </c>
      <c r="CU30" s="446" t="s">
        <v>152</v>
      </c>
      <c r="CV30" s="446" t="s">
        <v>152</v>
      </c>
      <c r="CW30" s="446" t="s">
        <v>152</v>
      </c>
      <c r="CX30" s="446" t="s">
        <v>152</v>
      </c>
      <c r="CY30" s="446" t="s">
        <v>152</v>
      </c>
      <c r="CZ30" s="446" t="s">
        <v>152</v>
      </c>
      <c r="DA30" s="446" t="s">
        <v>152</v>
      </c>
      <c r="DB30" s="446" t="s">
        <v>152</v>
      </c>
      <c r="DC30" s="446" t="s">
        <v>152</v>
      </c>
      <c r="DD30" s="446" t="s">
        <v>152</v>
      </c>
      <c r="DE30" s="446" t="s">
        <v>152</v>
      </c>
      <c r="DF30" s="446" t="s">
        <v>152</v>
      </c>
      <c r="DG30" s="446" t="s">
        <v>152</v>
      </c>
      <c r="DH30" s="446" t="s">
        <v>152</v>
      </c>
      <c r="DI30" s="446" t="s">
        <v>152</v>
      </c>
      <c r="DJ30" s="446" t="s">
        <v>152</v>
      </c>
      <c r="DK30" s="446">
        <f t="shared" si="72"/>
        <v>2675</v>
      </c>
      <c r="DL30" s="446">
        <f t="shared" si="72"/>
        <v>831955</v>
      </c>
      <c r="DM30" s="446">
        <f t="shared" si="26"/>
        <v>311</v>
      </c>
      <c r="DN30" s="446">
        <f t="shared" si="27"/>
        <v>517</v>
      </c>
      <c r="DO30" s="446">
        <f t="shared" si="73"/>
        <v>36114</v>
      </c>
      <c r="DP30" s="446">
        <f t="shared" si="73"/>
        <v>1547277</v>
      </c>
      <c r="DQ30" s="446">
        <f t="shared" si="29"/>
        <v>43</v>
      </c>
      <c r="DR30" s="446">
        <f t="shared" si="30"/>
        <v>83</v>
      </c>
      <c r="DS30" s="446">
        <f t="shared" si="74"/>
        <v>965</v>
      </c>
      <c r="DT30" s="446">
        <f t="shared" si="74"/>
        <v>1448193</v>
      </c>
      <c r="DU30" s="446">
        <f t="shared" si="75"/>
        <v>1501</v>
      </c>
      <c r="DV30" s="446">
        <f t="shared" si="76"/>
        <v>2963</v>
      </c>
      <c r="DW30" s="446">
        <f t="shared" si="77"/>
        <v>887</v>
      </c>
      <c r="DX30" s="446"/>
      <c r="DY30" s="446"/>
      <c r="DZ30" s="446"/>
      <c r="EA30" s="446"/>
      <c r="EB30" s="446"/>
      <c r="EC30" s="446"/>
      <c r="ED30" s="446"/>
      <c r="EE30" s="446"/>
      <c r="EF30" s="446"/>
      <c r="EG30" s="446" t="s">
        <v>152</v>
      </c>
      <c r="EH30" s="446" t="s">
        <v>152</v>
      </c>
      <c r="EI30" s="446">
        <f t="shared" si="78"/>
        <v>2008</v>
      </c>
      <c r="EJ30" s="446">
        <f t="shared" si="78"/>
        <v>7761</v>
      </c>
      <c r="EK30" s="446">
        <f t="shared" si="78"/>
        <v>13478</v>
      </c>
      <c r="EL30" s="446">
        <f t="shared" si="78"/>
        <v>136</v>
      </c>
      <c r="EM30" s="446">
        <f t="shared" si="78"/>
        <v>11932</v>
      </c>
      <c r="EN30" s="446">
        <f t="shared" si="78"/>
        <v>33838853</v>
      </c>
      <c r="EO30" s="446">
        <f t="shared" si="32"/>
        <v>4360</v>
      </c>
      <c r="EP30" s="446">
        <f t="shared" si="33"/>
        <v>9331</v>
      </c>
      <c r="EQ30" s="446">
        <f t="shared" si="34"/>
        <v>73234632</v>
      </c>
      <c r="ER30" s="446">
        <f t="shared" si="35"/>
        <v>5434</v>
      </c>
      <c r="ES30" s="446">
        <f t="shared" si="36"/>
        <v>11831</v>
      </c>
      <c r="ET30" s="446">
        <f t="shared" si="37"/>
        <v>892127</v>
      </c>
      <c r="EU30" s="446">
        <f t="shared" si="38"/>
        <v>6560</v>
      </c>
      <c r="EV30" s="446">
        <f t="shared" si="39"/>
        <v>12309</v>
      </c>
      <c r="EW30" s="446">
        <f t="shared" si="40"/>
        <v>91970048</v>
      </c>
      <c r="EX30" s="446">
        <f t="shared" si="41"/>
        <v>7708</v>
      </c>
      <c r="EY30" s="446">
        <f t="shared" si="42"/>
        <v>16853</v>
      </c>
      <c r="EZ30" s="447"/>
      <c r="FA30" s="446">
        <f t="shared" si="43"/>
        <v>8</v>
      </c>
      <c r="FB30" s="417">
        <f t="shared" si="59"/>
        <v>2019</v>
      </c>
      <c r="FC30" s="448">
        <f t="shared" si="60"/>
        <v>43678</v>
      </c>
      <c r="FD30" s="449">
        <f t="shared" si="44"/>
        <v>31</v>
      </c>
      <c r="FE30" s="450"/>
      <c r="FF30" s="451">
        <f t="shared" si="79"/>
        <v>0.62700093753255326</v>
      </c>
      <c r="FG30" s="450"/>
      <c r="FH30" s="452">
        <f t="shared" si="45"/>
        <v>2.1117399909719086</v>
      </c>
      <c r="FI30" s="452">
        <f t="shared" si="46"/>
        <v>1.6402826487030799</v>
      </c>
      <c r="FJ30" s="452">
        <f t="shared" si="47"/>
        <v>2.1151019348136604</v>
      </c>
      <c r="FK30" s="452">
        <f t="shared" si="48"/>
        <v>1.6694714972081548</v>
      </c>
      <c r="FL30" s="452">
        <f t="shared" si="49"/>
        <v>1.3617912690503644</v>
      </c>
      <c r="FM30" s="452">
        <f t="shared" si="50"/>
        <v>1.0946139839196924</v>
      </c>
      <c r="FN30" s="452">
        <f t="shared" si="51"/>
        <v>1.5912342337153718</v>
      </c>
      <c r="FO30" s="452">
        <f t="shared" si="52"/>
        <v>1.0696365835397108</v>
      </c>
      <c r="FP30" s="452">
        <f t="shared" si="53"/>
        <v>1.5352944722406414</v>
      </c>
      <c r="FQ30" s="452">
        <f t="shared" si="54"/>
        <v>1.0655253481222497</v>
      </c>
      <c r="FR30" s="453"/>
      <c r="FS30" s="446">
        <f t="shared" si="80"/>
        <v>852156</v>
      </c>
      <c r="FT30" s="446">
        <f t="shared" si="80"/>
        <v>19358234</v>
      </c>
      <c r="FU30" s="446">
        <f t="shared" si="80"/>
        <v>38740219</v>
      </c>
      <c r="FV30" s="446">
        <f t="shared" si="80"/>
        <v>81811797</v>
      </c>
      <c r="FW30" s="446">
        <f t="shared" si="80"/>
        <v>43154436</v>
      </c>
      <c r="FX30" s="446">
        <f t="shared" si="80"/>
        <v>46477081</v>
      </c>
      <c r="FY30" s="446">
        <f t="shared" si="80"/>
        <v>1001118071</v>
      </c>
      <c r="FZ30" s="446">
        <f t="shared" si="80"/>
        <v>1544885321</v>
      </c>
      <c r="GA30" s="446">
        <f t="shared" si="80"/>
        <v>170203574</v>
      </c>
      <c r="GB30" s="446"/>
      <c r="GC30" s="446"/>
      <c r="GD30" s="446"/>
      <c r="GE30" s="446"/>
      <c r="GF30" s="446"/>
      <c r="GG30" s="446"/>
      <c r="GH30" s="446"/>
      <c r="GI30" s="446"/>
      <c r="GJ30" s="446"/>
      <c r="GK30" s="446"/>
      <c r="GL30" s="446"/>
      <c r="GM30" s="446"/>
      <c r="GN30" s="446">
        <f t="shared" si="81"/>
        <v>2859759</v>
      </c>
      <c r="GO30" s="446">
        <f t="shared" si="82"/>
        <v>1383413</v>
      </c>
      <c r="GP30" s="446">
        <f t="shared" si="82"/>
        <v>2999762</v>
      </c>
      <c r="GQ30" s="446">
        <f t="shared" si="82"/>
        <v>0</v>
      </c>
      <c r="GR30" s="446">
        <f t="shared" si="82"/>
        <v>72418026</v>
      </c>
      <c r="GS30" s="446">
        <f t="shared" si="82"/>
        <v>159455873</v>
      </c>
      <c r="GT30" s="446">
        <f t="shared" si="82"/>
        <v>1674050</v>
      </c>
      <c r="GU30" s="446">
        <f t="shared" si="82"/>
        <v>201089169</v>
      </c>
      <c r="GV30" s="454"/>
      <c r="GW30" s="402"/>
    </row>
    <row r="31" spans="1:209" ht="10.5" customHeight="1" x14ac:dyDescent="0.2">
      <c r="A31" s="417" t="str">
        <f t="shared" si="1"/>
        <v>2019-20SEPTEMBERENG</v>
      </c>
      <c r="B31" s="458" t="str">
        <f t="shared" si="57"/>
        <v>2019-20</v>
      </c>
      <c r="C31" s="402" t="s">
        <v>640</v>
      </c>
      <c r="D31" s="458"/>
      <c r="F31" s="458" t="str">
        <f t="shared" si="58"/>
        <v>ENG</v>
      </c>
      <c r="H31" s="446">
        <f t="shared" si="68"/>
        <v>987735</v>
      </c>
      <c r="I31" s="446">
        <f t="shared" si="68"/>
        <v>739073</v>
      </c>
      <c r="J31" s="446">
        <f t="shared" si="68"/>
        <v>7645619</v>
      </c>
      <c r="K31" s="446">
        <f t="shared" si="3"/>
        <v>10</v>
      </c>
      <c r="L31" s="446">
        <f t="shared" si="4"/>
        <v>1</v>
      </c>
      <c r="M31" s="446">
        <f t="shared" si="5"/>
        <v>32</v>
      </c>
      <c r="N31" s="446">
        <f t="shared" si="6"/>
        <v>60</v>
      </c>
      <c r="O31" s="446">
        <f t="shared" si="7"/>
        <v>120</v>
      </c>
      <c r="P31" s="446">
        <f t="shared" si="69"/>
        <v>0</v>
      </c>
      <c r="Q31" s="446">
        <f t="shared" si="69"/>
        <v>0</v>
      </c>
      <c r="R31" s="446">
        <f t="shared" si="69"/>
        <v>0</v>
      </c>
      <c r="S31" s="446">
        <f t="shared" si="69"/>
        <v>699539</v>
      </c>
      <c r="T31" s="446">
        <f t="shared" si="69"/>
        <v>55753</v>
      </c>
      <c r="U31" s="446">
        <f t="shared" si="69"/>
        <v>37759</v>
      </c>
      <c r="V31" s="446">
        <f t="shared" si="69"/>
        <v>380990</v>
      </c>
      <c r="W31" s="446">
        <f t="shared" si="69"/>
        <v>163223</v>
      </c>
      <c r="X31" s="446">
        <f t="shared" si="69"/>
        <v>15592</v>
      </c>
      <c r="Y31" s="446">
        <f t="shared" si="69"/>
        <v>24253369</v>
      </c>
      <c r="Z31" s="446">
        <f t="shared" si="9"/>
        <v>435</v>
      </c>
      <c r="AA31" s="446">
        <f t="shared" si="10"/>
        <v>764</v>
      </c>
      <c r="AB31" s="446">
        <f t="shared" si="11"/>
        <v>24424306</v>
      </c>
      <c r="AC31" s="446">
        <f t="shared" si="12"/>
        <v>647</v>
      </c>
      <c r="AD31" s="446">
        <f t="shared" si="13"/>
        <v>1216</v>
      </c>
      <c r="AE31" s="446">
        <f t="shared" si="14"/>
        <v>511531776</v>
      </c>
      <c r="AF31" s="446">
        <f t="shared" si="15"/>
        <v>1343</v>
      </c>
      <c r="AG31" s="446">
        <f t="shared" si="16"/>
        <v>2741</v>
      </c>
      <c r="AH31" s="446">
        <f t="shared" si="17"/>
        <v>675539710</v>
      </c>
      <c r="AI31" s="446">
        <f t="shared" si="18"/>
        <v>4139</v>
      </c>
      <c r="AJ31" s="446">
        <f t="shared" si="19"/>
        <v>9839</v>
      </c>
      <c r="AK31" s="446">
        <f t="shared" si="20"/>
        <v>74431724</v>
      </c>
      <c r="AL31" s="446">
        <f t="shared" si="21"/>
        <v>4774</v>
      </c>
      <c r="AM31" s="446">
        <f t="shared" si="22"/>
        <v>11011</v>
      </c>
      <c r="AN31" s="446"/>
      <c r="AO31" s="446"/>
      <c r="AP31" s="446"/>
      <c r="AQ31" s="446"/>
      <c r="AR31" s="446"/>
      <c r="AS31" s="446"/>
      <c r="AT31" s="446">
        <f t="shared" si="70"/>
        <v>43836</v>
      </c>
      <c r="AU31" s="446">
        <f t="shared" si="70"/>
        <v>3456</v>
      </c>
      <c r="AV31" s="446">
        <f t="shared" si="70"/>
        <v>12480</v>
      </c>
      <c r="AW31" s="446">
        <f t="shared" si="70"/>
        <v>20540</v>
      </c>
      <c r="AX31" s="446">
        <f t="shared" si="70"/>
        <v>4336</v>
      </c>
      <c r="AY31" s="446">
        <f t="shared" si="70"/>
        <v>23564</v>
      </c>
      <c r="AZ31" s="446">
        <f t="shared" si="70"/>
        <v>5995</v>
      </c>
      <c r="BA31" s="446"/>
      <c r="BB31" s="446"/>
      <c r="BC31" s="446"/>
      <c r="BD31" s="446"/>
      <c r="BE31" s="446"/>
      <c r="BF31" s="446"/>
      <c r="BG31" s="446"/>
      <c r="BH31" s="446"/>
      <c r="BI31" s="446">
        <f t="shared" si="71"/>
        <v>406197</v>
      </c>
      <c r="BJ31" s="446">
        <f t="shared" si="71"/>
        <v>39321</v>
      </c>
      <c r="BK31" s="446">
        <f t="shared" si="71"/>
        <v>210185</v>
      </c>
      <c r="BL31" s="446">
        <f t="shared" si="71"/>
        <v>655703</v>
      </c>
      <c r="BM31" s="446">
        <f t="shared" si="71"/>
        <v>117402</v>
      </c>
      <c r="BN31" s="446">
        <f t="shared" si="71"/>
        <v>90876</v>
      </c>
      <c r="BO31" s="446">
        <f t="shared" si="71"/>
        <v>79358</v>
      </c>
      <c r="BP31" s="446">
        <f t="shared" si="71"/>
        <v>62531</v>
      </c>
      <c r="BQ31" s="446">
        <f t="shared" si="71"/>
        <v>520392</v>
      </c>
      <c r="BR31" s="446">
        <f t="shared" si="71"/>
        <v>416446</v>
      </c>
      <c r="BS31" s="446">
        <f t="shared" si="71"/>
        <v>266593</v>
      </c>
      <c r="BT31" s="446">
        <f t="shared" si="71"/>
        <v>175168</v>
      </c>
      <c r="BU31" s="446">
        <f t="shared" si="71"/>
        <v>23946</v>
      </c>
      <c r="BV31" s="446">
        <f t="shared" si="71"/>
        <v>16649</v>
      </c>
      <c r="BW31" s="446"/>
      <c r="BX31" s="446" t="s">
        <v>152</v>
      </c>
      <c r="BY31" s="446" t="s">
        <v>152</v>
      </c>
      <c r="BZ31" s="446" t="s">
        <v>152</v>
      </c>
      <c r="CA31" s="446" t="s">
        <v>152</v>
      </c>
      <c r="CB31" s="446" t="s">
        <v>152</v>
      </c>
      <c r="CC31" s="446" t="s">
        <v>152</v>
      </c>
      <c r="CD31" s="446" t="s">
        <v>152</v>
      </c>
      <c r="CE31" s="446" t="s">
        <v>152</v>
      </c>
      <c r="CF31" s="446" t="s">
        <v>152</v>
      </c>
      <c r="CG31" s="446" t="s">
        <v>152</v>
      </c>
      <c r="CH31" s="446" t="s">
        <v>152</v>
      </c>
      <c r="CI31" s="446" t="s">
        <v>152</v>
      </c>
      <c r="CJ31" s="446" t="s">
        <v>152</v>
      </c>
      <c r="CK31" s="446" t="s">
        <v>152</v>
      </c>
      <c r="CL31" s="446" t="s">
        <v>152</v>
      </c>
      <c r="CM31" s="446" t="s">
        <v>152</v>
      </c>
      <c r="CN31" s="446" t="s">
        <v>152</v>
      </c>
      <c r="CO31" s="446" t="s">
        <v>152</v>
      </c>
      <c r="CP31" s="446" t="s">
        <v>152</v>
      </c>
      <c r="CQ31" s="446" t="s">
        <v>152</v>
      </c>
      <c r="CR31" s="446" t="s">
        <v>152</v>
      </c>
      <c r="CS31" s="446" t="s">
        <v>152</v>
      </c>
      <c r="CT31" s="446" t="s">
        <v>152</v>
      </c>
      <c r="CU31" s="446" t="s">
        <v>152</v>
      </c>
      <c r="CV31" s="446" t="s">
        <v>152</v>
      </c>
      <c r="CW31" s="446" t="s">
        <v>152</v>
      </c>
      <c r="CX31" s="446" t="s">
        <v>152</v>
      </c>
      <c r="CY31" s="446" t="s">
        <v>152</v>
      </c>
      <c r="CZ31" s="446" t="s">
        <v>152</v>
      </c>
      <c r="DA31" s="446" t="s">
        <v>152</v>
      </c>
      <c r="DB31" s="446" t="s">
        <v>152</v>
      </c>
      <c r="DC31" s="446" t="s">
        <v>152</v>
      </c>
      <c r="DD31" s="446" t="s">
        <v>152</v>
      </c>
      <c r="DE31" s="446" t="s">
        <v>152</v>
      </c>
      <c r="DF31" s="446" t="s">
        <v>152</v>
      </c>
      <c r="DG31" s="446" t="s">
        <v>152</v>
      </c>
      <c r="DH31" s="446" t="s">
        <v>152</v>
      </c>
      <c r="DI31" s="446" t="s">
        <v>152</v>
      </c>
      <c r="DJ31" s="446" t="s">
        <v>152</v>
      </c>
      <c r="DK31" s="446">
        <f t="shared" si="72"/>
        <v>2393</v>
      </c>
      <c r="DL31" s="446">
        <f t="shared" si="72"/>
        <v>757612</v>
      </c>
      <c r="DM31" s="446">
        <f t="shared" si="26"/>
        <v>317</v>
      </c>
      <c r="DN31" s="446">
        <f t="shared" si="27"/>
        <v>536</v>
      </c>
      <c r="DO31" s="446">
        <f t="shared" si="73"/>
        <v>34464</v>
      </c>
      <c r="DP31" s="446">
        <f t="shared" si="73"/>
        <v>1511843</v>
      </c>
      <c r="DQ31" s="446">
        <f t="shared" si="29"/>
        <v>44</v>
      </c>
      <c r="DR31" s="446">
        <f t="shared" si="30"/>
        <v>87</v>
      </c>
      <c r="DS31" s="446">
        <f t="shared" si="74"/>
        <v>942</v>
      </c>
      <c r="DT31" s="446">
        <f t="shared" si="74"/>
        <v>1584658</v>
      </c>
      <c r="DU31" s="446">
        <f t="shared" si="75"/>
        <v>1682</v>
      </c>
      <c r="DV31" s="446">
        <f t="shared" si="76"/>
        <v>3528</v>
      </c>
      <c r="DW31" s="446">
        <f t="shared" si="77"/>
        <v>843</v>
      </c>
      <c r="DX31" s="446"/>
      <c r="DY31" s="446"/>
      <c r="DZ31" s="446"/>
      <c r="EA31" s="446"/>
      <c r="EB31" s="446"/>
      <c r="EC31" s="446"/>
      <c r="ED31" s="446"/>
      <c r="EE31" s="446"/>
      <c r="EF31" s="446"/>
      <c r="EG31" s="446" t="s">
        <v>152</v>
      </c>
      <c r="EH31" s="446" t="s">
        <v>152</v>
      </c>
      <c r="EI31" s="446">
        <f t="shared" si="78"/>
        <v>1824</v>
      </c>
      <c r="EJ31" s="446">
        <f t="shared" si="78"/>
        <v>6852</v>
      </c>
      <c r="EK31" s="446">
        <f t="shared" si="78"/>
        <v>11872</v>
      </c>
      <c r="EL31" s="446">
        <f t="shared" si="78"/>
        <v>107</v>
      </c>
      <c r="EM31" s="446">
        <f t="shared" si="78"/>
        <v>11119</v>
      </c>
      <c r="EN31" s="446">
        <f t="shared" si="78"/>
        <v>29201230</v>
      </c>
      <c r="EO31" s="446">
        <f t="shared" si="32"/>
        <v>4262</v>
      </c>
      <c r="EP31" s="446">
        <f t="shared" si="33"/>
        <v>9259</v>
      </c>
      <c r="EQ31" s="446">
        <f t="shared" si="34"/>
        <v>64960802</v>
      </c>
      <c r="ER31" s="446">
        <f t="shared" si="35"/>
        <v>5472</v>
      </c>
      <c r="ES31" s="446">
        <f t="shared" si="36"/>
        <v>11830</v>
      </c>
      <c r="ET31" s="446">
        <f t="shared" si="37"/>
        <v>762853</v>
      </c>
      <c r="EU31" s="446">
        <f t="shared" si="38"/>
        <v>7129</v>
      </c>
      <c r="EV31" s="446">
        <f t="shared" si="39"/>
        <v>15854</v>
      </c>
      <c r="EW31" s="446">
        <f t="shared" si="40"/>
        <v>91109314</v>
      </c>
      <c r="EX31" s="446">
        <f t="shared" si="41"/>
        <v>8194</v>
      </c>
      <c r="EY31" s="446">
        <f t="shared" si="42"/>
        <v>17784</v>
      </c>
      <c r="EZ31" s="447"/>
      <c r="FA31" s="446">
        <f t="shared" si="43"/>
        <v>9</v>
      </c>
      <c r="FB31" s="417">
        <f t="shared" si="59"/>
        <v>2019</v>
      </c>
      <c r="FC31" s="448">
        <f t="shared" si="60"/>
        <v>43709</v>
      </c>
      <c r="FD31" s="449">
        <f t="shared" si="44"/>
        <v>30</v>
      </c>
      <c r="FE31" s="450"/>
      <c r="FF31" s="451">
        <f t="shared" si="79"/>
        <v>0.61815507685685078</v>
      </c>
      <c r="FG31" s="450"/>
      <c r="FH31" s="452">
        <f t="shared" si="45"/>
        <v>2.1057521568346096</v>
      </c>
      <c r="FI31" s="452">
        <f t="shared" si="46"/>
        <v>1.6299750686061736</v>
      </c>
      <c r="FJ31" s="452">
        <f t="shared" si="47"/>
        <v>2.1016976085171746</v>
      </c>
      <c r="FK31" s="452">
        <f t="shared" si="48"/>
        <v>1.656055509944649</v>
      </c>
      <c r="FL31" s="452">
        <f t="shared" si="49"/>
        <v>1.3658941179558519</v>
      </c>
      <c r="FM31" s="452">
        <f t="shared" si="50"/>
        <v>1.0930628100475077</v>
      </c>
      <c r="FN31" s="452">
        <f t="shared" si="51"/>
        <v>1.6333053552501793</v>
      </c>
      <c r="FO31" s="452">
        <f t="shared" si="52"/>
        <v>1.0731820883086329</v>
      </c>
      <c r="FP31" s="452">
        <f t="shared" si="53"/>
        <v>1.5357875833760903</v>
      </c>
      <c r="FQ31" s="452">
        <f t="shared" si="54"/>
        <v>1.0677911749615188</v>
      </c>
      <c r="FR31" s="453"/>
      <c r="FS31" s="446">
        <f t="shared" si="80"/>
        <v>924094</v>
      </c>
      <c r="FT31" s="446">
        <f t="shared" si="80"/>
        <v>23984583</v>
      </c>
      <c r="FU31" s="446">
        <f t="shared" si="80"/>
        <v>44235639</v>
      </c>
      <c r="FV31" s="446">
        <f t="shared" si="80"/>
        <v>88576598</v>
      </c>
      <c r="FW31" s="446">
        <f t="shared" si="80"/>
        <v>42569057</v>
      </c>
      <c r="FX31" s="446">
        <f t="shared" si="80"/>
        <v>45924872</v>
      </c>
      <c r="FY31" s="446">
        <f t="shared" si="80"/>
        <v>1044429478</v>
      </c>
      <c r="FZ31" s="446">
        <f t="shared" si="80"/>
        <v>1606029160</v>
      </c>
      <c r="GA31" s="446">
        <f t="shared" si="80"/>
        <v>171685034</v>
      </c>
      <c r="GB31" s="446"/>
      <c r="GC31" s="446"/>
      <c r="GD31" s="446"/>
      <c r="GE31" s="446"/>
      <c r="GF31" s="446"/>
      <c r="GG31" s="446"/>
      <c r="GH31" s="446"/>
      <c r="GI31" s="446"/>
      <c r="GJ31" s="446"/>
      <c r="GK31" s="446"/>
      <c r="GL31" s="446"/>
      <c r="GM31" s="446"/>
      <c r="GN31" s="446">
        <f t="shared" si="81"/>
        <v>3323543</v>
      </c>
      <c r="GO31" s="446">
        <f t="shared" si="82"/>
        <v>1281877</v>
      </c>
      <c r="GP31" s="446">
        <f t="shared" si="82"/>
        <v>2982039</v>
      </c>
      <c r="GQ31" s="446">
        <f t="shared" si="82"/>
        <v>0</v>
      </c>
      <c r="GR31" s="446">
        <f t="shared" si="82"/>
        <v>63446029</v>
      </c>
      <c r="GS31" s="446">
        <f t="shared" si="82"/>
        <v>140439966</v>
      </c>
      <c r="GT31" s="446">
        <f t="shared" si="82"/>
        <v>1696374</v>
      </c>
      <c r="GU31" s="446">
        <f t="shared" si="82"/>
        <v>197740439</v>
      </c>
      <c r="GV31" s="454"/>
      <c r="GW31" s="402"/>
    </row>
    <row r="32" spans="1:209" ht="10.5" customHeight="1" x14ac:dyDescent="0.2">
      <c r="A32" s="417" t="str">
        <f t="shared" si="1"/>
        <v>2019-20OCTOBERENG</v>
      </c>
      <c r="B32" s="458" t="str">
        <f t="shared" si="57"/>
        <v>2019-20</v>
      </c>
      <c r="C32" s="402" t="s">
        <v>643</v>
      </c>
      <c r="D32" s="458"/>
      <c r="F32" s="458" t="str">
        <f t="shared" si="58"/>
        <v>ENG</v>
      </c>
      <c r="H32" s="463">
        <f t="shared" si="68"/>
        <v>1055868</v>
      </c>
      <c r="I32" s="463">
        <f t="shared" si="68"/>
        <v>787440</v>
      </c>
      <c r="J32" s="463">
        <f t="shared" si="68"/>
        <v>8077352</v>
      </c>
      <c r="K32" s="463">
        <f t="shared" si="3"/>
        <v>10</v>
      </c>
      <c r="L32" s="463">
        <f t="shared" si="4"/>
        <v>1</v>
      </c>
      <c r="M32" s="463">
        <f t="shared" si="5"/>
        <v>33</v>
      </c>
      <c r="N32" s="463">
        <f t="shared" si="6"/>
        <v>61</v>
      </c>
      <c r="O32" s="463">
        <f t="shared" si="7"/>
        <v>117</v>
      </c>
      <c r="P32" s="463">
        <f t="shared" si="69"/>
        <v>2597</v>
      </c>
      <c r="Q32" s="463">
        <f t="shared" si="69"/>
        <v>20414</v>
      </c>
      <c r="R32" s="463">
        <f t="shared" si="69"/>
        <v>8326</v>
      </c>
      <c r="S32" s="463">
        <f t="shared" si="69"/>
        <v>741513</v>
      </c>
      <c r="T32" s="463">
        <f t="shared" si="69"/>
        <v>61561</v>
      </c>
      <c r="U32" s="463">
        <f t="shared" si="69"/>
        <v>42326</v>
      </c>
      <c r="V32" s="463">
        <f t="shared" si="69"/>
        <v>408867</v>
      </c>
      <c r="W32" s="463">
        <f t="shared" si="69"/>
        <v>162969</v>
      </c>
      <c r="X32" s="463">
        <f t="shared" si="69"/>
        <v>12522</v>
      </c>
      <c r="Y32" s="463">
        <f t="shared" si="69"/>
        <v>27242912</v>
      </c>
      <c r="Z32" s="463">
        <f t="shared" si="9"/>
        <v>443</v>
      </c>
      <c r="AA32" s="463">
        <f t="shared" si="10"/>
        <v>779</v>
      </c>
      <c r="AB32" s="463">
        <f t="shared" si="11"/>
        <v>27636536</v>
      </c>
      <c r="AC32" s="463">
        <f t="shared" si="12"/>
        <v>653</v>
      </c>
      <c r="AD32" s="463">
        <f t="shared" si="13"/>
        <v>1236</v>
      </c>
      <c r="AE32" s="463">
        <f t="shared" si="14"/>
        <v>583539642</v>
      </c>
      <c r="AF32" s="463">
        <f t="shared" si="15"/>
        <v>1427</v>
      </c>
      <c r="AG32" s="463">
        <f t="shared" si="16"/>
        <v>2909</v>
      </c>
      <c r="AH32" s="463">
        <f t="shared" si="17"/>
        <v>731452570</v>
      </c>
      <c r="AI32" s="463">
        <f t="shared" si="18"/>
        <v>4488</v>
      </c>
      <c r="AJ32" s="463">
        <f t="shared" si="19"/>
        <v>10702</v>
      </c>
      <c r="AK32" s="463">
        <f t="shared" si="20"/>
        <v>66835134</v>
      </c>
      <c r="AL32" s="463">
        <f t="shared" si="21"/>
        <v>5337</v>
      </c>
      <c r="AM32" s="463">
        <f t="shared" si="22"/>
        <v>12459</v>
      </c>
      <c r="AN32" s="463"/>
      <c r="AO32" s="463"/>
      <c r="AP32" s="463"/>
      <c r="AQ32" s="463"/>
      <c r="AR32" s="463"/>
      <c r="AS32" s="463"/>
      <c r="AT32" s="463">
        <f t="shared" si="70"/>
        <v>46795</v>
      </c>
      <c r="AU32" s="463">
        <f t="shared" si="70"/>
        <v>3758</v>
      </c>
      <c r="AV32" s="463">
        <f t="shared" si="70"/>
        <v>13678</v>
      </c>
      <c r="AW32" s="463">
        <f t="shared" si="70"/>
        <v>16933</v>
      </c>
      <c r="AX32" s="463">
        <f t="shared" si="70"/>
        <v>4621</v>
      </c>
      <c r="AY32" s="463">
        <f t="shared" si="70"/>
        <v>24738</v>
      </c>
      <c r="AZ32" s="463">
        <f t="shared" si="70"/>
        <v>6289</v>
      </c>
      <c r="BA32" s="463"/>
      <c r="BB32" s="463"/>
      <c r="BC32" s="463"/>
      <c r="BD32" s="463"/>
      <c r="BE32" s="463"/>
      <c r="BF32" s="463"/>
      <c r="BG32" s="463"/>
      <c r="BH32" s="463"/>
      <c r="BI32" s="463">
        <f t="shared" si="71"/>
        <v>432824</v>
      </c>
      <c r="BJ32" s="463">
        <f t="shared" si="71"/>
        <v>42657</v>
      </c>
      <c r="BK32" s="463">
        <f t="shared" si="71"/>
        <v>219237</v>
      </c>
      <c r="BL32" s="463">
        <f t="shared" si="71"/>
        <v>694718</v>
      </c>
      <c r="BM32" s="463">
        <f t="shared" si="71"/>
        <v>129149</v>
      </c>
      <c r="BN32" s="463">
        <f t="shared" si="71"/>
        <v>99633</v>
      </c>
      <c r="BO32" s="463">
        <f t="shared" si="71"/>
        <v>88261</v>
      </c>
      <c r="BP32" s="463">
        <f t="shared" si="71"/>
        <v>69225</v>
      </c>
      <c r="BQ32" s="463">
        <f t="shared" si="71"/>
        <v>560555</v>
      </c>
      <c r="BR32" s="463">
        <f t="shared" si="71"/>
        <v>444216</v>
      </c>
      <c r="BS32" s="463">
        <f t="shared" si="71"/>
        <v>270796</v>
      </c>
      <c r="BT32" s="463">
        <f t="shared" si="71"/>
        <v>175803</v>
      </c>
      <c r="BU32" s="463">
        <f t="shared" si="71"/>
        <v>20190</v>
      </c>
      <c r="BV32" s="463">
        <f t="shared" si="71"/>
        <v>13401</v>
      </c>
      <c r="BW32" s="463">
        <f t="shared" ref="BW32:BX51" si="83">SUMIFS(BW$443:BW$10112,$B$443:$B$10112,$B32,$C$443:$C$10112,$C32)</f>
        <v>955</v>
      </c>
      <c r="BX32" s="463">
        <f t="shared" si="83"/>
        <v>519096</v>
      </c>
      <c r="BY32" s="463">
        <f t="shared" ref="BY32:BY85" si="84">IFERROR(ROUND(BX32/BW32,0),"-")</f>
        <v>544</v>
      </c>
      <c r="BZ32" s="463">
        <f t="shared" ref="BZ32:BZ85" si="85">IFERROR(ROUND(GD32/BW32,0),"-")</f>
        <v>970</v>
      </c>
      <c r="CA32" s="463">
        <f t="shared" ref="CA32:CB51" si="86">SUMIFS(CA$443:CA$10112,$B$443:$B$10112,$B32,$C$443:$C$10112,$C32)</f>
        <v>530</v>
      </c>
      <c r="CB32" s="463">
        <f t="shared" si="86"/>
        <v>254821</v>
      </c>
      <c r="CC32" s="463">
        <f t="shared" ref="CC32:CC85" si="87">IFERROR(ROUND(CB32/CA32,0),"-")</f>
        <v>481</v>
      </c>
      <c r="CD32" s="463">
        <f t="shared" ref="CD32:CD85" si="88">IFERROR(ROUND(GE32/CA32,0),"-")</f>
        <v>919</v>
      </c>
      <c r="CE32" s="463">
        <f t="shared" ref="CE32:CF51" si="89">SUMIFS(CE$443:CE$10112,$B$443:$B$10112,$B32,$C$443:$C$10112,$C32)</f>
        <v>60076</v>
      </c>
      <c r="CF32" s="463">
        <f t="shared" si="89"/>
        <v>26468995</v>
      </c>
      <c r="CG32" s="463">
        <f t="shared" ref="CG32:CG85" si="90">IFERROR(ROUND(CF32/CE32,0),"-")</f>
        <v>441</v>
      </c>
      <c r="CH32" s="463">
        <f t="shared" ref="CH32:CH85" si="91">IFERROR(ROUND(GF32/CE32,0),"-")</f>
        <v>775</v>
      </c>
      <c r="CI32" s="463">
        <f t="shared" ref="CI32:CJ51" si="92">SUMIFS(CI$443:CI$10112,$B$443:$B$10112,$B32,$C$443:$C$10112,$C32)</f>
        <v>32933</v>
      </c>
      <c r="CJ32" s="463">
        <f t="shared" si="92"/>
        <v>46328513</v>
      </c>
      <c r="CK32" s="463">
        <f t="shared" ref="CK32:CK85" si="93">IFERROR(ROUND(CJ32/CI32,0),"-")</f>
        <v>1407</v>
      </c>
      <c r="CL32" s="463">
        <f t="shared" ref="CL32:CL85" si="94">IFERROR(ROUND(GG32/CI32,0),"-")</f>
        <v>2758</v>
      </c>
      <c r="CM32" s="463">
        <f t="shared" ref="CM32:CN51" si="95">SUMIFS(CM$443:CM$10112,$B$443:$B$10112,$B32,$C$443:$C$10112,$C32)</f>
        <v>9331</v>
      </c>
      <c r="CN32" s="463">
        <f t="shared" si="95"/>
        <v>13272597</v>
      </c>
      <c r="CO32" s="463">
        <f t="shared" ref="CO32:CO85" si="96">IFERROR(ROUND(CN32/CM32,0),"-")</f>
        <v>1422</v>
      </c>
      <c r="CP32" s="463">
        <f t="shared" ref="CP32:CP85" si="97">IFERROR(ROUND(GH32/CM32,0),"-")</f>
        <v>3039</v>
      </c>
      <c r="CQ32" s="463">
        <f t="shared" ref="CQ32:CR51" si="98">SUMIFS(CQ$443:CQ$10112,$B$443:$B$10112,$B32,$C$443:$C$10112,$C32)</f>
        <v>366603</v>
      </c>
      <c r="CR32" s="463">
        <f t="shared" si="98"/>
        <v>523938532</v>
      </c>
      <c r="CS32" s="463">
        <f t="shared" ref="CS32:CS85" si="99">IFERROR(ROUND(CR32/CQ32,0),"-")</f>
        <v>1429</v>
      </c>
      <c r="CT32" s="463">
        <f t="shared" ref="CT32:CT85" si="100">IFERROR(ROUND(GI32/CQ32,0),"-")</f>
        <v>2919</v>
      </c>
      <c r="CU32" s="463">
        <f t="shared" ref="CU32:CV51" si="101">SUMIFS(CU$443:CU$10112,$B$443:$B$10112,$B32,$C$443:$C$10112,$C32)</f>
        <v>17665</v>
      </c>
      <c r="CV32" s="463">
        <f t="shared" si="101"/>
        <v>102321029</v>
      </c>
      <c r="CW32" s="463">
        <f t="shared" ref="CW32:CW85" si="102">IFERROR(ROUND(CV32/CU32,0),"-")</f>
        <v>5792</v>
      </c>
      <c r="CX32" s="463">
        <f t="shared" ref="CX32:CX85" si="103">IFERROR(ROUND(GJ32/CU32,0),"-")</f>
        <v>12638</v>
      </c>
      <c r="CY32" s="463">
        <f t="shared" ref="CY32:CZ51" si="104">SUMIFS(CY$443:CY$10112,$B$443:$B$10112,$B32,$C$443:$C$10112,$C32)</f>
        <v>6974</v>
      </c>
      <c r="CZ32" s="463">
        <f t="shared" si="104"/>
        <v>36983372</v>
      </c>
      <c r="DA32" s="463">
        <f t="shared" ref="DA32:DA85" si="105">IFERROR(ROUND(CZ32/CY32,0),"-")</f>
        <v>5303</v>
      </c>
      <c r="DB32" s="463">
        <f t="shared" ref="DB32:DB85" si="106">IFERROR(ROUND(GK32/CY32,0),"-")</f>
        <v>12015</v>
      </c>
      <c r="DC32" s="463">
        <f t="shared" ref="DC32:DD51" si="107">SUMIFS(DC$443:DC$10112,$B$443:$B$10112,$B32,$C$443:$C$10112,$C32)</f>
        <v>12888</v>
      </c>
      <c r="DD32" s="463">
        <f t="shared" si="107"/>
        <v>113278894</v>
      </c>
      <c r="DE32" s="463">
        <f t="shared" ref="DE32:DE85" si="108">IFERROR(ROUND(DD32/DC32,0),"-")</f>
        <v>8789</v>
      </c>
      <c r="DF32" s="463">
        <f t="shared" ref="DF32:DF85" si="109">IFERROR(ROUND(GL32/DC32,0),"-")</f>
        <v>18750</v>
      </c>
      <c r="DG32" s="463">
        <f t="shared" ref="DG32:DH51" si="110">SUMIFS(DG$443:DG$10112,$B$443:$B$10112,$B32,$C$443:$C$10112,$C32)</f>
        <v>3243</v>
      </c>
      <c r="DH32" s="463">
        <f t="shared" si="110"/>
        <v>26330119</v>
      </c>
      <c r="DI32" s="463">
        <f t="shared" ref="DI32:DI85" si="111">IFERROR(ROUND(DH32/DG32,0),"-")</f>
        <v>8119</v>
      </c>
      <c r="DJ32" s="463">
        <f t="shared" ref="DJ32:DJ85" si="112">IFERROR(ROUND(GM32/DG32,0),"-")</f>
        <v>17898</v>
      </c>
      <c r="DK32" s="446">
        <f t="shared" si="72"/>
        <v>3070</v>
      </c>
      <c r="DL32" s="463">
        <f t="shared" si="72"/>
        <v>981453</v>
      </c>
      <c r="DM32" s="463">
        <f t="shared" si="26"/>
        <v>320</v>
      </c>
      <c r="DN32" s="463">
        <f t="shared" si="27"/>
        <v>528</v>
      </c>
      <c r="DO32" s="463">
        <f t="shared" si="73"/>
        <v>38766</v>
      </c>
      <c r="DP32" s="463">
        <f t="shared" si="73"/>
        <v>1704280</v>
      </c>
      <c r="DQ32" s="463">
        <f t="shared" si="29"/>
        <v>44</v>
      </c>
      <c r="DR32" s="463">
        <f t="shared" si="30"/>
        <v>85</v>
      </c>
      <c r="DS32" s="463">
        <f t="shared" si="74"/>
        <v>985</v>
      </c>
      <c r="DT32" s="463">
        <f t="shared" si="74"/>
        <v>1650198</v>
      </c>
      <c r="DU32" s="463">
        <f t="shared" si="75"/>
        <v>1675</v>
      </c>
      <c r="DV32" s="463">
        <f t="shared" si="76"/>
        <v>3380</v>
      </c>
      <c r="DW32" s="463">
        <f t="shared" si="77"/>
        <v>874</v>
      </c>
      <c r="DX32" s="446"/>
      <c r="DY32" s="446"/>
      <c r="DZ32" s="446"/>
      <c r="EA32" s="446"/>
      <c r="EB32" s="446"/>
      <c r="EC32" s="446"/>
      <c r="ED32" s="446"/>
      <c r="EE32" s="446"/>
      <c r="EF32" s="446"/>
      <c r="EG32" s="463" t="s">
        <v>152</v>
      </c>
      <c r="EH32" s="463" t="s">
        <v>152</v>
      </c>
      <c r="EI32" s="463">
        <f t="shared" ref="EI32:EI67" si="113">SUMIFS(EI$443:EI$10112,$B$443:$B$10112,$B32,$C$443:$C$10112,$C32)</f>
        <v>2615</v>
      </c>
      <c r="EJ32" s="446"/>
      <c r="EK32" s="446"/>
      <c r="EL32" s="446"/>
      <c r="EM32" s="446"/>
      <c r="EN32" s="446"/>
      <c r="EO32" s="446"/>
      <c r="EP32" s="446"/>
      <c r="EQ32" s="446"/>
      <c r="ER32" s="446"/>
      <c r="ES32" s="446"/>
      <c r="ET32" s="446"/>
      <c r="EU32" s="446"/>
      <c r="EV32" s="446"/>
      <c r="EW32" s="446"/>
      <c r="EX32" s="446"/>
      <c r="EY32" s="446"/>
      <c r="EZ32" s="447"/>
      <c r="FA32" s="446">
        <f t="shared" si="43"/>
        <v>10</v>
      </c>
      <c r="FB32" s="417">
        <f t="shared" si="59"/>
        <v>2019</v>
      </c>
      <c r="FC32" s="448">
        <f t="shared" si="60"/>
        <v>43739</v>
      </c>
      <c r="FD32" s="449">
        <f t="shared" si="44"/>
        <v>31</v>
      </c>
      <c r="FE32" s="450"/>
      <c r="FF32" s="451">
        <f t="shared" si="79"/>
        <v>0.65745200461298414</v>
      </c>
      <c r="FG32" s="450"/>
      <c r="FH32" s="452">
        <f t="shared" si="45"/>
        <v>2.0979028930654149</v>
      </c>
      <c r="FI32" s="452">
        <f t="shared" si="46"/>
        <v>1.6184434950699307</v>
      </c>
      <c r="FJ32" s="452">
        <f t="shared" si="47"/>
        <v>2.0852667391201627</v>
      </c>
      <c r="FK32" s="452">
        <f t="shared" si="48"/>
        <v>1.6355195388177479</v>
      </c>
      <c r="FL32" s="452">
        <f t="shared" si="49"/>
        <v>1.3709959473373983</v>
      </c>
      <c r="FM32" s="452">
        <f t="shared" si="50"/>
        <v>1.0864559869101689</v>
      </c>
      <c r="FN32" s="452">
        <f t="shared" si="51"/>
        <v>1.6616411710202554</v>
      </c>
      <c r="FO32" s="452">
        <f t="shared" si="52"/>
        <v>1.0787511735360713</v>
      </c>
      <c r="FP32" s="452">
        <f t="shared" si="53"/>
        <v>1.6123622424532822</v>
      </c>
      <c r="FQ32" s="452">
        <f t="shared" si="54"/>
        <v>1.0701964542405367</v>
      </c>
      <c r="FR32" s="453"/>
      <c r="FS32" s="446">
        <f t="shared" si="80"/>
        <v>984268</v>
      </c>
      <c r="FT32" s="446">
        <f t="shared" si="80"/>
        <v>25996746</v>
      </c>
      <c r="FU32" s="446">
        <f t="shared" si="80"/>
        <v>48353350</v>
      </c>
      <c r="FV32" s="446">
        <f t="shared" si="80"/>
        <v>92447207</v>
      </c>
      <c r="FW32" s="446">
        <f t="shared" si="80"/>
        <v>47958269</v>
      </c>
      <c r="FX32" s="446">
        <f t="shared" si="80"/>
        <v>52316389</v>
      </c>
      <c r="FY32" s="446">
        <f t="shared" si="80"/>
        <v>1189191814</v>
      </c>
      <c r="FZ32" s="446">
        <f t="shared" si="80"/>
        <v>1744096180</v>
      </c>
      <c r="GA32" s="446">
        <f t="shared" si="80"/>
        <v>156007843</v>
      </c>
      <c r="GB32" s="446"/>
      <c r="GC32" s="446"/>
      <c r="GD32" s="446">
        <f t="shared" ref="GD32:GM41" si="114">SUMIFS(GD$443:GD$10112,$B$443:$B$10112,$B32,$C$443:$C$10112,$C32)</f>
        <v>926569</v>
      </c>
      <c r="GE32" s="446">
        <f t="shared" si="114"/>
        <v>486920</v>
      </c>
      <c r="GF32" s="446">
        <f t="shared" si="114"/>
        <v>46540700</v>
      </c>
      <c r="GG32" s="446">
        <f t="shared" si="114"/>
        <v>90819232</v>
      </c>
      <c r="GH32" s="446">
        <f t="shared" si="114"/>
        <v>28358609</v>
      </c>
      <c r="GI32" s="446">
        <f t="shared" si="114"/>
        <v>1070250320</v>
      </c>
      <c r="GJ32" s="446">
        <f t="shared" si="114"/>
        <v>223253481</v>
      </c>
      <c r="GK32" s="446">
        <f t="shared" si="114"/>
        <v>83789237</v>
      </c>
      <c r="GL32" s="446">
        <f t="shared" si="114"/>
        <v>241655756</v>
      </c>
      <c r="GM32" s="446">
        <f t="shared" si="114"/>
        <v>58044765</v>
      </c>
      <c r="GN32" s="446">
        <f t="shared" si="81"/>
        <v>3329225</v>
      </c>
      <c r="GO32" s="446">
        <f t="shared" ref="GO32:GQ51" si="115">SUMIFS(GO$443:GO$10112,$B$443:$B$10112,$B32,$C$443:$C$10112,$C32)</f>
        <v>1621379</v>
      </c>
      <c r="GP32" s="446">
        <f t="shared" si="115"/>
        <v>3311746</v>
      </c>
      <c r="GQ32" s="446">
        <f t="shared" si="115"/>
        <v>0</v>
      </c>
      <c r="GR32" s="446"/>
      <c r="GS32" s="446"/>
      <c r="GT32" s="446"/>
      <c r="GU32" s="446"/>
      <c r="GV32" s="454"/>
      <c r="GW32" s="402"/>
    </row>
    <row r="33" spans="1:205" ht="10.5" customHeight="1" x14ac:dyDescent="0.2">
      <c r="A33" s="417" t="str">
        <f t="shared" si="1"/>
        <v>2019-20NOVEMBERENG</v>
      </c>
      <c r="B33" s="458" t="str">
        <f t="shared" si="57"/>
        <v>2019-20</v>
      </c>
      <c r="C33" s="402" t="s">
        <v>647</v>
      </c>
      <c r="D33" s="458"/>
      <c r="F33" s="458" t="str">
        <f t="shared" si="58"/>
        <v>ENG</v>
      </c>
      <c r="H33" s="463">
        <f t="shared" si="68"/>
        <v>1076762</v>
      </c>
      <c r="I33" s="463">
        <f t="shared" si="68"/>
        <v>794516</v>
      </c>
      <c r="J33" s="463">
        <f t="shared" si="68"/>
        <v>6651129</v>
      </c>
      <c r="K33" s="463">
        <f t="shared" si="3"/>
        <v>8</v>
      </c>
      <c r="L33" s="463">
        <f t="shared" si="4"/>
        <v>1</v>
      </c>
      <c r="M33" s="463">
        <f t="shared" si="5"/>
        <v>25</v>
      </c>
      <c r="N33" s="463">
        <f t="shared" si="6"/>
        <v>49</v>
      </c>
      <c r="O33" s="463">
        <f t="shared" si="7"/>
        <v>106</v>
      </c>
      <c r="P33" s="463">
        <f t="shared" si="69"/>
        <v>2997</v>
      </c>
      <c r="Q33" s="463">
        <f t="shared" si="69"/>
        <v>21560</v>
      </c>
      <c r="R33" s="463">
        <f t="shared" si="69"/>
        <v>8468</v>
      </c>
      <c r="S33" s="463">
        <f t="shared" si="69"/>
        <v>744069</v>
      </c>
      <c r="T33" s="463">
        <f t="shared" si="69"/>
        <v>63227</v>
      </c>
      <c r="U33" s="463">
        <f t="shared" si="69"/>
        <v>43261</v>
      </c>
      <c r="V33" s="463">
        <f t="shared" si="69"/>
        <v>417351</v>
      </c>
      <c r="W33" s="463">
        <f t="shared" si="69"/>
        <v>153839</v>
      </c>
      <c r="X33" s="463">
        <f t="shared" si="69"/>
        <v>12438</v>
      </c>
      <c r="Y33" s="463">
        <f t="shared" si="69"/>
        <v>28291935</v>
      </c>
      <c r="Z33" s="463">
        <f t="shared" si="9"/>
        <v>447</v>
      </c>
      <c r="AA33" s="463">
        <f t="shared" si="10"/>
        <v>789</v>
      </c>
      <c r="AB33" s="463">
        <f t="shared" si="11"/>
        <v>28795789</v>
      </c>
      <c r="AC33" s="463">
        <f t="shared" si="12"/>
        <v>666</v>
      </c>
      <c r="AD33" s="463">
        <f t="shared" si="13"/>
        <v>1246</v>
      </c>
      <c r="AE33" s="463">
        <f t="shared" si="14"/>
        <v>647643406</v>
      </c>
      <c r="AF33" s="463">
        <f t="shared" si="15"/>
        <v>1552</v>
      </c>
      <c r="AG33" s="463">
        <f t="shared" si="16"/>
        <v>3198</v>
      </c>
      <c r="AH33" s="463">
        <f t="shared" si="17"/>
        <v>763872192</v>
      </c>
      <c r="AI33" s="463">
        <f t="shared" si="18"/>
        <v>4965</v>
      </c>
      <c r="AJ33" s="463">
        <f t="shared" si="19"/>
        <v>11846</v>
      </c>
      <c r="AK33" s="463">
        <f t="shared" si="20"/>
        <v>72144526</v>
      </c>
      <c r="AL33" s="463">
        <f t="shared" si="21"/>
        <v>5800</v>
      </c>
      <c r="AM33" s="463">
        <f t="shared" si="22"/>
        <v>13642</v>
      </c>
      <c r="AN33" s="463"/>
      <c r="AO33" s="463"/>
      <c r="AP33" s="463"/>
      <c r="AQ33" s="463"/>
      <c r="AR33" s="463"/>
      <c r="AS33" s="463"/>
      <c r="AT33" s="463">
        <f t="shared" si="70"/>
        <v>49565</v>
      </c>
      <c r="AU33" s="463">
        <f t="shared" si="70"/>
        <v>4170</v>
      </c>
      <c r="AV33" s="463">
        <f t="shared" si="70"/>
        <v>15419</v>
      </c>
      <c r="AW33" s="463">
        <f t="shared" si="70"/>
        <v>18044</v>
      </c>
      <c r="AX33" s="463">
        <f t="shared" si="70"/>
        <v>4868</v>
      </c>
      <c r="AY33" s="463">
        <f t="shared" si="70"/>
        <v>25108</v>
      </c>
      <c r="AZ33" s="463">
        <f t="shared" si="70"/>
        <v>6580</v>
      </c>
      <c r="BA33" s="463"/>
      <c r="BB33" s="463"/>
      <c r="BC33" s="463"/>
      <c r="BD33" s="463"/>
      <c r="BE33" s="463"/>
      <c r="BF33" s="463"/>
      <c r="BG33" s="463"/>
      <c r="BH33" s="463"/>
      <c r="BI33" s="463">
        <f t="shared" si="71"/>
        <v>433202</v>
      </c>
      <c r="BJ33" s="463">
        <f t="shared" si="71"/>
        <v>40812</v>
      </c>
      <c r="BK33" s="463">
        <f t="shared" si="71"/>
        <v>220490</v>
      </c>
      <c r="BL33" s="463">
        <f t="shared" si="71"/>
        <v>694504</v>
      </c>
      <c r="BM33" s="463">
        <f t="shared" si="71"/>
        <v>133289</v>
      </c>
      <c r="BN33" s="463">
        <f t="shared" si="71"/>
        <v>102609</v>
      </c>
      <c r="BO33" s="463">
        <f t="shared" si="71"/>
        <v>90580</v>
      </c>
      <c r="BP33" s="463">
        <f t="shared" si="71"/>
        <v>70881</v>
      </c>
      <c r="BQ33" s="463">
        <f t="shared" si="71"/>
        <v>576821</v>
      </c>
      <c r="BR33" s="463">
        <f t="shared" si="71"/>
        <v>454397</v>
      </c>
      <c r="BS33" s="463">
        <f t="shared" si="71"/>
        <v>259696</v>
      </c>
      <c r="BT33" s="463">
        <f t="shared" si="71"/>
        <v>166777</v>
      </c>
      <c r="BU33" s="463">
        <f t="shared" si="71"/>
        <v>19550</v>
      </c>
      <c r="BV33" s="463">
        <f t="shared" si="71"/>
        <v>13264</v>
      </c>
      <c r="BW33" s="463">
        <f t="shared" si="83"/>
        <v>1003</v>
      </c>
      <c r="BX33" s="463">
        <f t="shared" si="83"/>
        <v>535111</v>
      </c>
      <c r="BY33" s="463">
        <f t="shared" si="84"/>
        <v>534</v>
      </c>
      <c r="BZ33" s="463">
        <f t="shared" si="85"/>
        <v>893</v>
      </c>
      <c r="CA33" s="463">
        <f t="shared" si="86"/>
        <v>484</v>
      </c>
      <c r="CB33" s="463">
        <f t="shared" si="86"/>
        <v>249126</v>
      </c>
      <c r="CC33" s="463">
        <f t="shared" si="87"/>
        <v>515</v>
      </c>
      <c r="CD33" s="463">
        <f t="shared" si="88"/>
        <v>992</v>
      </c>
      <c r="CE33" s="463">
        <f t="shared" si="89"/>
        <v>61740</v>
      </c>
      <c r="CF33" s="463">
        <f t="shared" si="89"/>
        <v>27507698</v>
      </c>
      <c r="CG33" s="463">
        <f t="shared" si="90"/>
        <v>446</v>
      </c>
      <c r="CH33" s="463">
        <f t="shared" si="91"/>
        <v>786</v>
      </c>
      <c r="CI33" s="463">
        <f t="shared" si="92"/>
        <v>34797</v>
      </c>
      <c r="CJ33" s="463">
        <f t="shared" si="92"/>
        <v>53103040</v>
      </c>
      <c r="CK33" s="463">
        <f t="shared" si="93"/>
        <v>1526</v>
      </c>
      <c r="CL33" s="463">
        <f t="shared" si="94"/>
        <v>3015</v>
      </c>
      <c r="CM33" s="463">
        <f t="shared" si="95"/>
        <v>9451</v>
      </c>
      <c r="CN33" s="463">
        <f t="shared" si="95"/>
        <v>14940235</v>
      </c>
      <c r="CO33" s="463">
        <f t="shared" si="96"/>
        <v>1581</v>
      </c>
      <c r="CP33" s="463">
        <f t="shared" si="97"/>
        <v>3468</v>
      </c>
      <c r="CQ33" s="463">
        <f t="shared" si="98"/>
        <v>373103</v>
      </c>
      <c r="CR33" s="463">
        <f t="shared" si="98"/>
        <v>579600131</v>
      </c>
      <c r="CS33" s="463">
        <f t="shared" si="99"/>
        <v>1553</v>
      </c>
      <c r="CT33" s="463">
        <f t="shared" si="100"/>
        <v>3209</v>
      </c>
      <c r="CU33" s="463">
        <f t="shared" si="101"/>
        <v>17202</v>
      </c>
      <c r="CV33" s="463">
        <f t="shared" si="101"/>
        <v>107329383</v>
      </c>
      <c r="CW33" s="463">
        <f t="shared" si="102"/>
        <v>6239</v>
      </c>
      <c r="CX33" s="463">
        <f t="shared" si="103"/>
        <v>13663</v>
      </c>
      <c r="CY33" s="463">
        <f t="shared" si="104"/>
        <v>6597</v>
      </c>
      <c r="CZ33" s="463">
        <f t="shared" si="104"/>
        <v>39837117</v>
      </c>
      <c r="DA33" s="463">
        <f t="shared" si="105"/>
        <v>6039</v>
      </c>
      <c r="DB33" s="463">
        <f t="shared" si="106"/>
        <v>13957</v>
      </c>
      <c r="DC33" s="463">
        <f t="shared" si="107"/>
        <v>12729</v>
      </c>
      <c r="DD33" s="463">
        <f t="shared" si="107"/>
        <v>116392834</v>
      </c>
      <c r="DE33" s="463">
        <f t="shared" si="108"/>
        <v>9144</v>
      </c>
      <c r="DF33" s="463">
        <f t="shared" si="109"/>
        <v>19530</v>
      </c>
      <c r="DG33" s="463">
        <f t="shared" si="110"/>
        <v>3134</v>
      </c>
      <c r="DH33" s="463">
        <f t="shared" si="110"/>
        <v>26640561</v>
      </c>
      <c r="DI33" s="463">
        <f t="shared" si="111"/>
        <v>8500</v>
      </c>
      <c r="DJ33" s="463">
        <f t="shared" si="112"/>
        <v>19652</v>
      </c>
      <c r="DK33" s="446">
        <f t="shared" si="72"/>
        <v>3212</v>
      </c>
      <c r="DL33" s="463">
        <f t="shared" si="72"/>
        <v>974066</v>
      </c>
      <c r="DM33" s="463">
        <f t="shared" si="26"/>
        <v>303</v>
      </c>
      <c r="DN33" s="463">
        <f t="shared" si="27"/>
        <v>517</v>
      </c>
      <c r="DO33" s="463">
        <f t="shared" si="73"/>
        <v>39245</v>
      </c>
      <c r="DP33" s="463">
        <f t="shared" si="73"/>
        <v>1683233</v>
      </c>
      <c r="DQ33" s="463">
        <f t="shared" si="29"/>
        <v>43</v>
      </c>
      <c r="DR33" s="463">
        <f t="shared" si="30"/>
        <v>82</v>
      </c>
      <c r="DS33" s="463">
        <f t="shared" si="74"/>
        <v>872</v>
      </c>
      <c r="DT33" s="463">
        <f t="shared" si="74"/>
        <v>1599948</v>
      </c>
      <c r="DU33" s="463">
        <f t="shared" si="75"/>
        <v>1835</v>
      </c>
      <c r="DV33" s="463">
        <f t="shared" si="76"/>
        <v>3821</v>
      </c>
      <c r="DW33" s="463">
        <f t="shared" si="77"/>
        <v>767</v>
      </c>
      <c r="DX33" s="446"/>
      <c r="DY33" s="446"/>
      <c r="DZ33" s="446"/>
      <c r="EA33" s="446"/>
      <c r="EB33" s="446"/>
      <c r="EC33" s="446"/>
      <c r="ED33" s="446"/>
      <c r="EE33" s="446"/>
      <c r="EF33" s="446"/>
      <c r="EG33" s="463" t="s">
        <v>152</v>
      </c>
      <c r="EH33" s="463" t="s">
        <v>152</v>
      </c>
      <c r="EI33" s="463">
        <f t="shared" si="113"/>
        <v>568</v>
      </c>
      <c r="EJ33" s="446"/>
      <c r="EK33" s="446"/>
      <c r="EL33" s="446"/>
      <c r="EM33" s="446"/>
      <c r="EN33" s="446"/>
      <c r="EO33" s="446"/>
      <c r="EP33" s="446"/>
      <c r="EQ33" s="446"/>
      <c r="ER33" s="446"/>
      <c r="ES33" s="446"/>
      <c r="ET33" s="446"/>
      <c r="EU33" s="446"/>
      <c r="EV33" s="446"/>
      <c r="EW33" s="446"/>
      <c r="EX33" s="446"/>
      <c r="EY33" s="446"/>
      <c r="EZ33" s="447"/>
      <c r="FA33" s="446">
        <f t="shared" si="43"/>
        <v>11</v>
      </c>
      <c r="FB33" s="417">
        <f t="shared" si="59"/>
        <v>2019</v>
      </c>
      <c r="FC33" s="448">
        <f t="shared" si="60"/>
        <v>43770</v>
      </c>
      <c r="FD33" s="449">
        <f t="shared" si="44"/>
        <v>30</v>
      </c>
      <c r="FE33" s="450"/>
      <c r="FF33" s="451">
        <f t="shared" si="79"/>
        <v>0.65158558857712101</v>
      </c>
      <c r="FG33" s="450"/>
      <c r="FH33" s="452">
        <f t="shared" si="45"/>
        <v>2.1081025511253104</v>
      </c>
      <c r="FI33" s="452">
        <f t="shared" si="46"/>
        <v>1.6228668132285258</v>
      </c>
      <c r="FJ33" s="452">
        <f t="shared" si="47"/>
        <v>2.0938027322530686</v>
      </c>
      <c r="FK33" s="452">
        <f t="shared" si="48"/>
        <v>1.6384503363306442</v>
      </c>
      <c r="FL33" s="452">
        <f t="shared" si="49"/>
        <v>1.3821004382402342</v>
      </c>
      <c r="FM33" s="452">
        <f t="shared" si="50"/>
        <v>1.0887646129996094</v>
      </c>
      <c r="FN33" s="452">
        <f t="shared" si="51"/>
        <v>1.6881024967660996</v>
      </c>
      <c r="FO33" s="452">
        <f t="shared" si="52"/>
        <v>1.0841009106923472</v>
      </c>
      <c r="FP33" s="452">
        <f t="shared" si="53"/>
        <v>1.5717961086991479</v>
      </c>
      <c r="FQ33" s="452">
        <f t="shared" si="54"/>
        <v>1.0664093905772631</v>
      </c>
      <c r="FR33" s="453"/>
      <c r="FS33" s="446">
        <f t="shared" si="80"/>
        <v>985571</v>
      </c>
      <c r="FT33" s="446">
        <f t="shared" si="80"/>
        <v>19780215</v>
      </c>
      <c r="FU33" s="446">
        <f t="shared" si="80"/>
        <v>38902774</v>
      </c>
      <c r="FV33" s="446">
        <f t="shared" si="80"/>
        <v>84451567</v>
      </c>
      <c r="FW33" s="446">
        <f t="shared" si="80"/>
        <v>49905882</v>
      </c>
      <c r="FX33" s="446">
        <f t="shared" si="80"/>
        <v>53900795</v>
      </c>
      <c r="FY33" s="446">
        <f t="shared" si="80"/>
        <v>1334695203</v>
      </c>
      <c r="FZ33" s="446">
        <f t="shared" si="80"/>
        <v>1822448353</v>
      </c>
      <c r="GA33" s="446">
        <f t="shared" si="80"/>
        <v>169683928</v>
      </c>
      <c r="GB33" s="446"/>
      <c r="GC33" s="446"/>
      <c r="GD33" s="446">
        <f t="shared" si="114"/>
        <v>895684</v>
      </c>
      <c r="GE33" s="446">
        <f t="shared" si="114"/>
        <v>480097</v>
      </c>
      <c r="GF33" s="446">
        <f t="shared" si="114"/>
        <v>48525324</v>
      </c>
      <c r="GG33" s="446">
        <f t="shared" si="114"/>
        <v>104897045</v>
      </c>
      <c r="GH33" s="446">
        <f t="shared" si="114"/>
        <v>32773077</v>
      </c>
      <c r="GI33" s="446">
        <f t="shared" si="114"/>
        <v>1197345115</v>
      </c>
      <c r="GJ33" s="446">
        <f t="shared" si="114"/>
        <v>235029898</v>
      </c>
      <c r="GK33" s="446">
        <f t="shared" si="114"/>
        <v>92075994</v>
      </c>
      <c r="GL33" s="446">
        <f t="shared" si="114"/>
        <v>248597423</v>
      </c>
      <c r="GM33" s="446">
        <f t="shared" si="114"/>
        <v>61590899</v>
      </c>
      <c r="GN33" s="446">
        <f t="shared" si="81"/>
        <v>3331956</v>
      </c>
      <c r="GO33" s="446">
        <f t="shared" si="115"/>
        <v>1661601</v>
      </c>
      <c r="GP33" s="446">
        <f t="shared" si="115"/>
        <v>3218843</v>
      </c>
      <c r="GQ33" s="446">
        <f t="shared" si="115"/>
        <v>0</v>
      </c>
      <c r="GR33" s="446"/>
      <c r="GS33" s="446"/>
      <c r="GT33" s="446"/>
      <c r="GU33" s="446"/>
      <c r="GV33" s="454"/>
      <c r="GW33" s="402"/>
    </row>
    <row r="34" spans="1:205" ht="10.5" customHeight="1" x14ac:dyDescent="0.2">
      <c r="A34" s="417" t="str">
        <f t="shared" si="1"/>
        <v>2019-20DECEMBERENG</v>
      </c>
      <c r="B34" s="458" t="str">
        <f t="shared" si="57"/>
        <v>2019-20</v>
      </c>
      <c r="C34" s="402" t="s">
        <v>650</v>
      </c>
      <c r="D34" s="458"/>
      <c r="F34" s="458" t="str">
        <f t="shared" si="58"/>
        <v>ENG</v>
      </c>
      <c r="H34" s="463">
        <f t="shared" si="68"/>
        <v>1156701</v>
      </c>
      <c r="I34" s="463">
        <f t="shared" si="68"/>
        <v>845524</v>
      </c>
      <c r="J34" s="463">
        <f t="shared" si="68"/>
        <v>6446215</v>
      </c>
      <c r="K34" s="463">
        <f t="shared" si="3"/>
        <v>8</v>
      </c>
      <c r="L34" s="463">
        <f t="shared" si="4"/>
        <v>1</v>
      </c>
      <c r="M34" s="463">
        <f t="shared" si="5"/>
        <v>21</v>
      </c>
      <c r="N34" s="463">
        <f t="shared" si="6"/>
        <v>44</v>
      </c>
      <c r="O34" s="463">
        <f t="shared" si="7"/>
        <v>97</v>
      </c>
      <c r="P34" s="463">
        <f t="shared" si="69"/>
        <v>4299</v>
      </c>
      <c r="Q34" s="463">
        <f t="shared" si="69"/>
        <v>22648</v>
      </c>
      <c r="R34" s="463">
        <f t="shared" si="69"/>
        <v>14295</v>
      </c>
      <c r="S34" s="463">
        <f t="shared" si="69"/>
        <v>790371</v>
      </c>
      <c r="T34" s="463">
        <f t="shared" si="69"/>
        <v>70459</v>
      </c>
      <c r="U34" s="463">
        <f t="shared" si="69"/>
        <v>48301</v>
      </c>
      <c r="V34" s="463">
        <f t="shared" si="69"/>
        <v>448012</v>
      </c>
      <c r="W34" s="463">
        <f t="shared" si="69"/>
        <v>147431</v>
      </c>
      <c r="X34" s="463">
        <f t="shared" si="69"/>
        <v>13022</v>
      </c>
      <c r="Y34" s="463">
        <f t="shared" si="69"/>
        <v>31905778</v>
      </c>
      <c r="Z34" s="463">
        <f t="shared" si="9"/>
        <v>453</v>
      </c>
      <c r="AA34" s="463">
        <f t="shared" si="10"/>
        <v>796</v>
      </c>
      <c r="AB34" s="463">
        <f t="shared" si="11"/>
        <v>32474430</v>
      </c>
      <c r="AC34" s="463">
        <f t="shared" si="12"/>
        <v>672</v>
      </c>
      <c r="AD34" s="463">
        <f t="shared" si="13"/>
        <v>1245</v>
      </c>
      <c r="AE34" s="463">
        <f t="shared" si="14"/>
        <v>751526987</v>
      </c>
      <c r="AF34" s="463">
        <f t="shared" si="15"/>
        <v>1677</v>
      </c>
      <c r="AG34" s="463">
        <f t="shared" si="16"/>
        <v>3507</v>
      </c>
      <c r="AH34" s="463">
        <f t="shared" si="17"/>
        <v>795826221</v>
      </c>
      <c r="AI34" s="463">
        <f t="shared" si="18"/>
        <v>5398</v>
      </c>
      <c r="AJ34" s="463">
        <f t="shared" si="19"/>
        <v>13035</v>
      </c>
      <c r="AK34" s="463">
        <f t="shared" si="20"/>
        <v>77040577</v>
      </c>
      <c r="AL34" s="463">
        <f t="shared" si="21"/>
        <v>5916</v>
      </c>
      <c r="AM34" s="463">
        <f t="shared" si="22"/>
        <v>13648</v>
      </c>
      <c r="AN34" s="463"/>
      <c r="AO34" s="463"/>
      <c r="AP34" s="463"/>
      <c r="AQ34" s="463"/>
      <c r="AR34" s="463"/>
      <c r="AS34" s="463"/>
      <c r="AT34" s="463">
        <f t="shared" si="70"/>
        <v>58834</v>
      </c>
      <c r="AU34" s="463">
        <f t="shared" si="70"/>
        <v>4358</v>
      </c>
      <c r="AV34" s="463">
        <f t="shared" si="70"/>
        <v>17628</v>
      </c>
      <c r="AW34" s="463">
        <f t="shared" si="70"/>
        <v>18189</v>
      </c>
      <c r="AX34" s="463">
        <f t="shared" si="70"/>
        <v>6704</v>
      </c>
      <c r="AY34" s="463">
        <f t="shared" si="70"/>
        <v>30144</v>
      </c>
      <c r="AZ34" s="463">
        <f t="shared" si="70"/>
        <v>7014</v>
      </c>
      <c r="BA34" s="463"/>
      <c r="BB34" s="463"/>
      <c r="BC34" s="463"/>
      <c r="BD34" s="463"/>
      <c r="BE34" s="463"/>
      <c r="BF34" s="463"/>
      <c r="BG34" s="463"/>
      <c r="BH34" s="463"/>
      <c r="BI34" s="463">
        <f t="shared" si="71"/>
        <v>451137</v>
      </c>
      <c r="BJ34" s="463">
        <f t="shared" si="71"/>
        <v>42211</v>
      </c>
      <c r="BK34" s="463">
        <f t="shared" si="71"/>
        <v>238189</v>
      </c>
      <c r="BL34" s="463">
        <f t="shared" si="71"/>
        <v>731537</v>
      </c>
      <c r="BM34" s="463">
        <f t="shared" si="71"/>
        <v>148543</v>
      </c>
      <c r="BN34" s="463">
        <f t="shared" si="71"/>
        <v>113850</v>
      </c>
      <c r="BO34" s="463">
        <f t="shared" si="71"/>
        <v>101074</v>
      </c>
      <c r="BP34" s="463">
        <f t="shared" si="71"/>
        <v>78575</v>
      </c>
      <c r="BQ34" s="463">
        <f t="shared" si="71"/>
        <v>622135</v>
      </c>
      <c r="BR34" s="463">
        <f t="shared" si="71"/>
        <v>487449</v>
      </c>
      <c r="BS34" s="463">
        <f t="shared" si="71"/>
        <v>250639</v>
      </c>
      <c r="BT34" s="463">
        <f t="shared" si="71"/>
        <v>160008</v>
      </c>
      <c r="BU34" s="463">
        <f t="shared" si="71"/>
        <v>19848</v>
      </c>
      <c r="BV34" s="463">
        <f t="shared" si="71"/>
        <v>14091</v>
      </c>
      <c r="BW34" s="463">
        <f t="shared" si="83"/>
        <v>960</v>
      </c>
      <c r="BX34" s="463">
        <f t="shared" si="83"/>
        <v>537130</v>
      </c>
      <c r="BY34" s="463">
        <f t="shared" si="84"/>
        <v>560</v>
      </c>
      <c r="BZ34" s="463">
        <f t="shared" si="85"/>
        <v>957</v>
      </c>
      <c r="CA34" s="463">
        <f t="shared" si="86"/>
        <v>571</v>
      </c>
      <c r="CB34" s="463">
        <f t="shared" si="86"/>
        <v>290793</v>
      </c>
      <c r="CC34" s="463">
        <f t="shared" si="87"/>
        <v>509</v>
      </c>
      <c r="CD34" s="463">
        <f t="shared" si="88"/>
        <v>989</v>
      </c>
      <c r="CE34" s="463">
        <f t="shared" si="89"/>
        <v>68928</v>
      </c>
      <c r="CF34" s="463">
        <f t="shared" si="89"/>
        <v>31077855</v>
      </c>
      <c r="CG34" s="463">
        <f t="shared" si="90"/>
        <v>451</v>
      </c>
      <c r="CH34" s="463">
        <f t="shared" si="91"/>
        <v>792</v>
      </c>
      <c r="CI34" s="463">
        <f t="shared" si="92"/>
        <v>35106</v>
      </c>
      <c r="CJ34" s="463">
        <f t="shared" si="92"/>
        <v>56798971</v>
      </c>
      <c r="CK34" s="463">
        <f t="shared" si="93"/>
        <v>1618</v>
      </c>
      <c r="CL34" s="463">
        <f t="shared" si="94"/>
        <v>3249</v>
      </c>
      <c r="CM34" s="463">
        <f t="shared" si="95"/>
        <v>10064</v>
      </c>
      <c r="CN34" s="463">
        <f t="shared" si="95"/>
        <v>16592165</v>
      </c>
      <c r="CO34" s="463">
        <f t="shared" si="96"/>
        <v>1649</v>
      </c>
      <c r="CP34" s="463">
        <f t="shared" si="97"/>
        <v>3577</v>
      </c>
      <c r="CQ34" s="463">
        <f t="shared" si="98"/>
        <v>402842</v>
      </c>
      <c r="CR34" s="463">
        <f t="shared" si="98"/>
        <v>678135851</v>
      </c>
      <c r="CS34" s="463">
        <f t="shared" si="99"/>
        <v>1683</v>
      </c>
      <c r="CT34" s="463">
        <f t="shared" si="100"/>
        <v>3528</v>
      </c>
      <c r="CU34" s="463">
        <f t="shared" si="101"/>
        <v>17095</v>
      </c>
      <c r="CV34" s="463">
        <f t="shared" si="101"/>
        <v>111923805</v>
      </c>
      <c r="CW34" s="463">
        <f t="shared" si="102"/>
        <v>6547</v>
      </c>
      <c r="CX34" s="463">
        <f t="shared" si="103"/>
        <v>14552</v>
      </c>
      <c r="CY34" s="463">
        <f t="shared" si="104"/>
        <v>6604</v>
      </c>
      <c r="CZ34" s="463">
        <f t="shared" si="104"/>
        <v>39927136</v>
      </c>
      <c r="DA34" s="463">
        <f t="shared" si="105"/>
        <v>6046</v>
      </c>
      <c r="DB34" s="463">
        <f t="shared" si="106"/>
        <v>13688</v>
      </c>
      <c r="DC34" s="463">
        <f t="shared" si="107"/>
        <v>11734</v>
      </c>
      <c r="DD34" s="463">
        <f t="shared" si="107"/>
        <v>103775237</v>
      </c>
      <c r="DE34" s="463">
        <f t="shared" si="108"/>
        <v>8844</v>
      </c>
      <c r="DF34" s="463">
        <f t="shared" si="109"/>
        <v>18722</v>
      </c>
      <c r="DG34" s="463">
        <f t="shared" si="110"/>
        <v>2980</v>
      </c>
      <c r="DH34" s="463">
        <f t="shared" si="110"/>
        <v>25795088</v>
      </c>
      <c r="DI34" s="463">
        <f t="shared" si="111"/>
        <v>8656</v>
      </c>
      <c r="DJ34" s="463">
        <f t="shared" si="112"/>
        <v>19735</v>
      </c>
      <c r="DK34" s="463">
        <f t="shared" si="72"/>
        <v>3789</v>
      </c>
      <c r="DL34" s="463">
        <f t="shared" si="72"/>
        <v>1201995</v>
      </c>
      <c r="DM34" s="463">
        <f t="shared" si="26"/>
        <v>317</v>
      </c>
      <c r="DN34" s="463">
        <f t="shared" si="27"/>
        <v>541</v>
      </c>
      <c r="DO34" s="463">
        <f t="shared" si="73"/>
        <v>42090</v>
      </c>
      <c r="DP34" s="463">
        <f t="shared" si="73"/>
        <v>1771333</v>
      </c>
      <c r="DQ34" s="463">
        <f t="shared" si="29"/>
        <v>42</v>
      </c>
      <c r="DR34" s="463">
        <f t="shared" si="30"/>
        <v>79</v>
      </c>
      <c r="DS34" s="463">
        <f t="shared" si="74"/>
        <v>864</v>
      </c>
      <c r="DT34" s="463">
        <f t="shared" si="74"/>
        <v>1621252</v>
      </c>
      <c r="DU34" s="463">
        <f t="shared" si="75"/>
        <v>1876</v>
      </c>
      <c r="DV34" s="463">
        <f t="shared" si="76"/>
        <v>3784</v>
      </c>
      <c r="DW34" s="463">
        <f t="shared" si="77"/>
        <v>744</v>
      </c>
      <c r="DX34" s="446"/>
      <c r="DY34" s="446"/>
      <c r="DZ34" s="446"/>
      <c r="EA34" s="446"/>
      <c r="EB34" s="446"/>
      <c r="EC34" s="446"/>
      <c r="ED34" s="446"/>
      <c r="EE34" s="446"/>
      <c r="EF34" s="446"/>
      <c r="EG34" s="463" t="s">
        <v>152</v>
      </c>
      <c r="EH34" s="463" t="s">
        <v>152</v>
      </c>
      <c r="EI34" s="463">
        <f t="shared" si="113"/>
        <v>433</v>
      </c>
      <c r="EJ34" s="446"/>
      <c r="EK34" s="446"/>
      <c r="EL34" s="446"/>
      <c r="EM34" s="446"/>
      <c r="EN34" s="446"/>
      <c r="EO34" s="446"/>
      <c r="EP34" s="446"/>
      <c r="EQ34" s="446"/>
      <c r="ER34" s="446"/>
      <c r="ES34" s="446"/>
      <c r="ET34" s="446"/>
      <c r="EU34" s="446"/>
      <c r="EV34" s="446"/>
      <c r="EW34" s="446"/>
      <c r="EX34" s="446"/>
      <c r="EY34" s="446"/>
      <c r="EZ34" s="447"/>
      <c r="FA34" s="446">
        <f t="shared" si="43"/>
        <v>12</v>
      </c>
      <c r="FB34" s="417">
        <f t="shared" si="59"/>
        <v>2019</v>
      </c>
      <c r="FC34" s="448">
        <f t="shared" si="60"/>
        <v>43800</v>
      </c>
      <c r="FD34" s="449">
        <f t="shared" si="44"/>
        <v>31</v>
      </c>
      <c r="FE34" s="450"/>
      <c r="FF34" s="451">
        <f t="shared" si="79"/>
        <v>0.63618500604594919</v>
      </c>
      <c r="FG34" s="450"/>
      <c r="FH34" s="452">
        <f t="shared" si="45"/>
        <v>2.1082189642203266</v>
      </c>
      <c r="FI34" s="452">
        <f t="shared" si="46"/>
        <v>1.615833321506124</v>
      </c>
      <c r="FJ34" s="452">
        <f t="shared" si="47"/>
        <v>2.0925860748224676</v>
      </c>
      <c r="FK34" s="452">
        <f t="shared" si="48"/>
        <v>1.6267779135007556</v>
      </c>
      <c r="FL34" s="452">
        <f t="shared" si="49"/>
        <v>1.3886570002589216</v>
      </c>
      <c r="FM34" s="452">
        <f t="shared" si="50"/>
        <v>1.0880266600001787</v>
      </c>
      <c r="FN34" s="452">
        <f t="shared" si="51"/>
        <v>1.7000427318542233</v>
      </c>
      <c r="FO34" s="452">
        <f t="shared" si="52"/>
        <v>1.0853077032645779</v>
      </c>
      <c r="FP34" s="452">
        <f t="shared" si="53"/>
        <v>1.5241898325909999</v>
      </c>
      <c r="FQ34" s="452">
        <f t="shared" si="54"/>
        <v>1.0820918445707264</v>
      </c>
      <c r="FR34" s="453"/>
      <c r="FS34" s="446">
        <f t="shared" si="80"/>
        <v>958996</v>
      </c>
      <c r="FT34" s="446">
        <f t="shared" si="80"/>
        <v>17894972</v>
      </c>
      <c r="FU34" s="446">
        <f t="shared" si="80"/>
        <v>37534741</v>
      </c>
      <c r="FV34" s="446">
        <f t="shared" si="80"/>
        <v>82221242</v>
      </c>
      <c r="FW34" s="446">
        <f t="shared" si="80"/>
        <v>56087217</v>
      </c>
      <c r="FX34" s="446">
        <f t="shared" si="80"/>
        <v>60141850</v>
      </c>
      <c r="FY34" s="446">
        <f t="shared" si="80"/>
        <v>1571377402</v>
      </c>
      <c r="FZ34" s="446">
        <f t="shared" si="80"/>
        <v>1921745843</v>
      </c>
      <c r="GA34" s="446">
        <f t="shared" si="80"/>
        <v>177728665</v>
      </c>
      <c r="GB34" s="446"/>
      <c r="GC34" s="446"/>
      <c r="GD34" s="446">
        <f t="shared" si="114"/>
        <v>918652</v>
      </c>
      <c r="GE34" s="446">
        <f t="shared" si="114"/>
        <v>564653</v>
      </c>
      <c r="GF34" s="446">
        <f t="shared" si="114"/>
        <v>54580447</v>
      </c>
      <c r="GG34" s="446">
        <f t="shared" si="114"/>
        <v>114047241</v>
      </c>
      <c r="GH34" s="446">
        <f t="shared" si="114"/>
        <v>36003342</v>
      </c>
      <c r="GI34" s="446">
        <f t="shared" si="114"/>
        <v>1421182682</v>
      </c>
      <c r="GJ34" s="446">
        <f t="shared" si="114"/>
        <v>248768552</v>
      </c>
      <c r="GK34" s="446">
        <f t="shared" si="114"/>
        <v>90394469</v>
      </c>
      <c r="GL34" s="446">
        <f t="shared" si="114"/>
        <v>219680422</v>
      </c>
      <c r="GM34" s="446">
        <f t="shared" si="114"/>
        <v>58811396</v>
      </c>
      <c r="GN34" s="446">
        <f t="shared" si="81"/>
        <v>3269771</v>
      </c>
      <c r="GO34" s="446">
        <f t="shared" si="115"/>
        <v>2048248</v>
      </c>
      <c r="GP34" s="446">
        <f t="shared" si="115"/>
        <v>3336124</v>
      </c>
      <c r="GQ34" s="446">
        <f t="shared" si="115"/>
        <v>0</v>
      </c>
      <c r="GR34" s="446"/>
      <c r="GS34" s="446"/>
      <c r="GT34" s="446"/>
      <c r="GU34" s="446"/>
      <c r="GV34" s="454"/>
      <c r="GW34" s="402"/>
    </row>
    <row r="35" spans="1:205" ht="10.5" customHeight="1" x14ac:dyDescent="0.2">
      <c r="A35" s="417" t="str">
        <f t="shared" si="1"/>
        <v>2019-20JANUARYENG</v>
      </c>
      <c r="B35" s="458" t="str">
        <f t="shared" si="57"/>
        <v>2019-20</v>
      </c>
      <c r="C35" s="402" t="s">
        <v>654</v>
      </c>
      <c r="D35" s="458"/>
      <c r="F35" s="458" t="str">
        <f t="shared" si="58"/>
        <v>ENG</v>
      </c>
      <c r="H35" s="463">
        <f t="shared" si="68"/>
        <v>1001490</v>
      </c>
      <c r="I35" s="463">
        <f t="shared" si="68"/>
        <v>722896</v>
      </c>
      <c r="J35" s="463">
        <f t="shared" si="68"/>
        <v>2617638</v>
      </c>
      <c r="K35" s="463">
        <f t="shared" si="3"/>
        <v>4</v>
      </c>
      <c r="L35" s="463">
        <f t="shared" si="4"/>
        <v>1</v>
      </c>
      <c r="M35" s="463">
        <f t="shared" si="5"/>
        <v>2</v>
      </c>
      <c r="N35" s="463">
        <f t="shared" si="6"/>
        <v>14</v>
      </c>
      <c r="O35" s="463">
        <f t="shared" si="7"/>
        <v>63</v>
      </c>
      <c r="P35" s="463">
        <f t="shared" si="69"/>
        <v>3455</v>
      </c>
      <c r="Q35" s="463">
        <f t="shared" si="69"/>
        <v>19865</v>
      </c>
      <c r="R35" s="463">
        <f t="shared" si="69"/>
        <v>18096</v>
      </c>
      <c r="S35" s="463">
        <f t="shared" si="69"/>
        <v>750828</v>
      </c>
      <c r="T35" s="463">
        <f t="shared" si="69"/>
        <v>60777</v>
      </c>
      <c r="U35" s="463">
        <f t="shared" si="69"/>
        <v>40890</v>
      </c>
      <c r="V35" s="463">
        <f t="shared" si="69"/>
        <v>407472</v>
      </c>
      <c r="W35" s="463">
        <f t="shared" si="69"/>
        <v>158524</v>
      </c>
      <c r="X35" s="463">
        <f t="shared" si="69"/>
        <v>13578</v>
      </c>
      <c r="Y35" s="463">
        <f t="shared" si="69"/>
        <v>25871322</v>
      </c>
      <c r="Z35" s="463">
        <f t="shared" si="9"/>
        <v>426</v>
      </c>
      <c r="AA35" s="463">
        <f t="shared" si="10"/>
        <v>747</v>
      </c>
      <c r="AB35" s="463">
        <f t="shared" si="11"/>
        <v>25293106</v>
      </c>
      <c r="AC35" s="463">
        <f t="shared" si="12"/>
        <v>619</v>
      </c>
      <c r="AD35" s="463">
        <f t="shared" si="13"/>
        <v>1149</v>
      </c>
      <c r="AE35" s="463">
        <f t="shared" si="14"/>
        <v>511564420</v>
      </c>
      <c r="AF35" s="463">
        <f t="shared" si="15"/>
        <v>1255</v>
      </c>
      <c r="AG35" s="463">
        <f t="shared" si="16"/>
        <v>2552</v>
      </c>
      <c r="AH35" s="463">
        <f t="shared" si="17"/>
        <v>539194196</v>
      </c>
      <c r="AI35" s="463">
        <f t="shared" si="18"/>
        <v>3401</v>
      </c>
      <c r="AJ35" s="463">
        <f t="shared" si="19"/>
        <v>7930</v>
      </c>
      <c r="AK35" s="463">
        <f t="shared" si="20"/>
        <v>60993156</v>
      </c>
      <c r="AL35" s="463">
        <f t="shared" si="21"/>
        <v>4492</v>
      </c>
      <c r="AM35" s="463">
        <f t="shared" si="22"/>
        <v>10351</v>
      </c>
      <c r="AN35" s="463"/>
      <c r="AO35" s="463"/>
      <c r="AP35" s="463"/>
      <c r="AQ35" s="463"/>
      <c r="AR35" s="463"/>
      <c r="AS35" s="463"/>
      <c r="AT35" s="463">
        <f t="shared" si="70"/>
        <v>48945</v>
      </c>
      <c r="AU35" s="463">
        <f t="shared" si="70"/>
        <v>2812</v>
      </c>
      <c r="AV35" s="463">
        <f t="shared" si="70"/>
        <v>13566</v>
      </c>
      <c r="AW35" s="463">
        <f t="shared" si="70"/>
        <v>16789</v>
      </c>
      <c r="AX35" s="463">
        <f t="shared" si="70"/>
        <v>6388</v>
      </c>
      <c r="AY35" s="463">
        <f t="shared" si="70"/>
        <v>26179</v>
      </c>
      <c r="AZ35" s="463">
        <f t="shared" si="70"/>
        <v>7815</v>
      </c>
      <c r="BA35" s="463"/>
      <c r="BB35" s="463"/>
      <c r="BC35" s="463"/>
      <c r="BD35" s="463"/>
      <c r="BE35" s="463"/>
      <c r="BF35" s="463"/>
      <c r="BG35" s="463"/>
      <c r="BH35" s="463"/>
      <c r="BI35" s="463">
        <f t="shared" si="71"/>
        <v>434935</v>
      </c>
      <c r="BJ35" s="463">
        <f t="shared" si="71"/>
        <v>42257</v>
      </c>
      <c r="BK35" s="463">
        <f t="shared" si="71"/>
        <v>224691</v>
      </c>
      <c r="BL35" s="463">
        <f t="shared" si="71"/>
        <v>701883</v>
      </c>
      <c r="BM35" s="463">
        <f t="shared" si="71"/>
        <v>129234</v>
      </c>
      <c r="BN35" s="463">
        <f t="shared" si="71"/>
        <v>99264</v>
      </c>
      <c r="BO35" s="463">
        <f t="shared" si="71"/>
        <v>85471</v>
      </c>
      <c r="BP35" s="463">
        <f t="shared" si="71"/>
        <v>66857</v>
      </c>
      <c r="BQ35" s="463">
        <f t="shared" si="71"/>
        <v>551017</v>
      </c>
      <c r="BR35" s="463">
        <f t="shared" si="71"/>
        <v>441934</v>
      </c>
      <c r="BS35" s="463">
        <f t="shared" si="71"/>
        <v>257472</v>
      </c>
      <c r="BT35" s="463">
        <f t="shared" si="71"/>
        <v>170857</v>
      </c>
      <c r="BU35" s="463">
        <f t="shared" si="71"/>
        <v>20859</v>
      </c>
      <c r="BV35" s="463">
        <f t="shared" si="71"/>
        <v>14573</v>
      </c>
      <c r="BW35" s="463">
        <f t="shared" si="83"/>
        <v>906</v>
      </c>
      <c r="BX35" s="463">
        <f t="shared" si="83"/>
        <v>474519</v>
      </c>
      <c r="BY35" s="463">
        <f t="shared" si="84"/>
        <v>524</v>
      </c>
      <c r="BZ35" s="463">
        <f t="shared" si="85"/>
        <v>923</v>
      </c>
      <c r="CA35" s="463">
        <f t="shared" si="86"/>
        <v>482</v>
      </c>
      <c r="CB35" s="463">
        <f t="shared" si="86"/>
        <v>230028</v>
      </c>
      <c r="CC35" s="463">
        <f t="shared" si="87"/>
        <v>477</v>
      </c>
      <c r="CD35" s="463">
        <f t="shared" si="88"/>
        <v>943</v>
      </c>
      <c r="CE35" s="463">
        <f t="shared" si="89"/>
        <v>59389</v>
      </c>
      <c r="CF35" s="463">
        <f t="shared" si="89"/>
        <v>25166775</v>
      </c>
      <c r="CG35" s="463">
        <f t="shared" si="90"/>
        <v>424</v>
      </c>
      <c r="CH35" s="463">
        <f t="shared" si="91"/>
        <v>743</v>
      </c>
      <c r="CI35" s="463">
        <f t="shared" si="92"/>
        <v>35306</v>
      </c>
      <c r="CJ35" s="463">
        <f t="shared" si="92"/>
        <v>43536262</v>
      </c>
      <c r="CK35" s="463">
        <f t="shared" si="93"/>
        <v>1233</v>
      </c>
      <c r="CL35" s="463">
        <f t="shared" si="94"/>
        <v>2429</v>
      </c>
      <c r="CM35" s="463">
        <f t="shared" si="95"/>
        <v>9651</v>
      </c>
      <c r="CN35" s="463">
        <f t="shared" si="95"/>
        <v>11855561</v>
      </c>
      <c r="CO35" s="463">
        <f t="shared" si="96"/>
        <v>1228</v>
      </c>
      <c r="CP35" s="463">
        <f t="shared" si="97"/>
        <v>2642</v>
      </c>
      <c r="CQ35" s="463">
        <f t="shared" si="98"/>
        <v>362515</v>
      </c>
      <c r="CR35" s="463">
        <f t="shared" si="98"/>
        <v>456172597</v>
      </c>
      <c r="CS35" s="463">
        <f t="shared" si="99"/>
        <v>1258</v>
      </c>
      <c r="CT35" s="463">
        <f t="shared" si="100"/>
        <v>2560</v>
      </c>
      <c r="CU35" s="463">
        <f t="shared" si="101"/>
        <v>19450</v>
      </c>
      <c r="CV35" s="463">
        <f t="shared" si="101"/>
        <v>90908085</v>
      </c>
      <c r="CW35" s="463">
        <f t="shared" si="102"/>
        <v>4674</v>
      </c>
      <c r="CX35" s="463">
        <f t="shared" si="103"/>
        <v>10221</v>
      </c>
      <c r="CY35" s="463">
        <f t="shared" si="104"/>
        <v>7172</v>
      </c>
      <c r="CZ35" s="463">
        <f t="shared" si="104"/>
        <v>29934227</v>
      </c>
      <c r="DA35" s="463">
        <f t="shared" si="105"/>
        <v>4174</v>
      </c>
      <c r="DB35" s="463">
        <f t="shared" si="106"/>
        <v>9594</v>
      </c>
      <c r="DC35" s="463">
        <f t="shared" si="107"/>
        <v>14172</v>
      </c>
      <c r="DD35" s="463">
        <f t="shared" si="107"/>
        <v>98529579</v>
      </c>
      <c r="DE35" s="463">
        <f t="shared" si="108"/>
        <v>6952</v>
      </c>
      <c r="DF35" s="463">
        <f t="shared" si="109"/>
        <v>15040</v>
      </c>
      <c r="DG35" s="463">
        <f t="shared" si="110"/>
        <v>3150</v>
      </c>
      <c r="DH35" s="463">
        <f t="shared" si="110"/>
        <v>20135633</v>
      </c>
      <c r="DI35" s="463">
        <f t="shared" si="111"/>
        <v>6392</v>
      </c>
      <c r="DJ35" s="463">
        <f t="shared" si="112"/>
        <v>14883</v>
      </c>
      <c r="DK35" s="463">
        <f t="shared" si="72"/>
        <v>3421</v>
      </c>
      <c r="DL35" s="463">
        <f t="shared" si="72"/>
        <v>1043433</v>
      </c>
      <c r="DM35" s="463">
        <f t="shared" si="26"/>
        <v>305</v>
      </c>
      <c r="DN35" s="463">
        <f t="shared" si="27"/>
        <v>517</v>
      </c>
      <c r="DO35" s="463">
        <f t="shared" si="73"/>
        <v>36941</v>
      </c>
      <c r="DP35" s="463">
        <f t="shared" si="73"/>
        <v>1404057</v>
      </c>
      <c r="DQ35" s="463">
        <f t="shared" si="29"/>
        <v>38</v>
      </c>
      <c r="DR35" s="463">
        <f t="shared" si="30"/>
        <v>69</v>
      </c>
      <c r="DS35" s="463">
        <f t="shared" si="74"/>
        <v>995</v>
      </c>
      <c r="DT35" s="463">
        <f t="shared" si="74"/>
        <v>1474122</v>
      </c>
      <c r="DU35" s="463">
        <f t="shared" si="75"/>
        <v>1482</v>
      </c>
      <c r="DV35" s="463">
        <f t="shared" si="76"/>
        <v>3083</v>
      </c>
      <c r="DW35" s="463">
        <f t="shared" si="77"/>
        <v>887</v>
      </c>
      <c r="DX35" s="446"/>
      <c r="DY35" s="446"/>
      <c r="DZ35" s="446"/>
      <c r="EA35" s="446"/>
      <c r="EB35" s="446"/>
      <c r="EC35" s="446"/>
      <c r="ED35" s="446"/>
      <c r="EE35" s="446"/>
      <c r="EF35" s="446"/>
      <c r="EG35" s="463" t="s">
        <v>152</v>
      </c>
      <c r="EH35" s="463" t="s">
        <v>152</v>
      </c>
      <c r="EI35" s="463">
        <f t="shared" si="113"/>
        <v>564</v>
      </c>
      <c r="EJ35" s="446"/>
      <c r="EK35" s="446"/>
      <c r="EL35" s="446"/>
      <c r="EM35" s="446"/>
      <c r="EN35" s="446"/>
      <c r="EO35" s="446"/>
      <c r="EP35" s="446"/>
      <c r="EQ35" s="446"/>
      <c r="ER35" s="446"/>
      <c r="ES35" s="446"/>
      <c r="ET35" s="446"/>
      <c r="EU35" s="446"/>
      <c r="EV35" s="446"/>
      <c r="EW35" s="446"/>
      <c r="EX35" s="446"/>
      <c r="EY35" s="446"/>
      <c r="EZ35" s="447"/>
      <c r="FA35" s="446">
        <f t="shared" si="43"/>
        <v>1</v>
      </c>
      <c r="FB35" s="417">
        <f t="shared" si="59"/>
        <v>2020</v>
      </c>
      <c r="FC35" s="448">
        <f t="shared" si="60"/>
        <v>43831</v>
      </c>
      <c r="FD35" s="449">
        <f t="shared" si="44"/>
        <v>31</v>
      </c>
      <c r="FE35" s="450"/>
      <c r="FF35" s="451">
        <f t="shared" si="79"/>
        <v>0.64444715815917097</v>
      </c>
      <c r="FG35" s="450"/>
      <c r="FH35" s="452">
        <f t="shared" si="45"/>
        <v>2.1263635914902017</v>
      </c>
      <c r="FI35" s="452">
        <f t="shared" si="46"/>
        <v>1.6332494200108594</v>
      </c>
      <c r="FJ35" s="452">
        <f t="shared" si="47"/>
        <v>2.090266568843238</v>
      </c>
      <c r="FK35" s="452">
        <f t="shared" si="48"/>
        <v>1.6350452433357789</v>
      </c>
      <c r="FL35" s="452">
        <f t="shared" si="49"/>
        <v>1.3522818745827934</v>
      </c>
      <c r="FM35" s="452">
        <f t="shared" si="50"/>
        <v>1.0845751364510936</v>
      </c>
      <c r="FN35" s="452">
        <f t="shared" si="51"/>
        <v>1.6241830889959881</v>
      </c>
      <c r="FO35" s="452">
        <f t="shared" si="52"/>
        <v>1.0777989452701169</v>
      </c>
      <c r="FP35" s="452">
        <f t="shared" si="53"/>
        <v>1.5362350861688026</v>
      </c>
      <c r="FQ35" s="452">
        <f t="shared" si="54"/>
        <v>1.0732803063779643</v>
      </c>
      <c r="FR35" s="453"/>
      <c r="FS35" s="446">
        <f t="shared" si="80"/>
        <v>821409</v>
      </c>
      <c r="FT35" s="446">
        <f t="shared" si="80"/>
        <v>1709624</v>
      </c>
      <c r="FU35" s="446">
        <f t="shared" si="80"/>
        <v>9985700</v>
      </c>
      <c r="FV35" s="446">
        <f t="shared" si="80"/>
        <v>45403761</v>
      </c>
      <c r="FW35" s="446">
        <f t="shared" si="80"/>
        <v>45387740</v>
      </c>
      <c r="FX35" s="446">
        <f t="shared" si="80"/>
        <v>46988522</v>
      </c>
      <c r="FY35" s="446">
        <f t="shared" si="80"/>
        <v>1039668485</v>
      </c>
      <c r="FZ35" s="446">
        <f t="shared" si="80"/>
        <v>1257119402</v>
      </c>
      <c r="GA35" s="446">
        <f t="shared" si="80"/>
        <v>140548998</v>
      </c>
      <c r="GB35" s="446"/>
      <c r="GC35" s="446"/>
      <c r="GD35" s="446">
        <f t="shared" si="114"/>
        <v>836616</v>
      </c>
      <c r="GE35" s="446">
        <f t="shared" si="114"/>
        <v>454305</v>
      </c>
      <c r="GF35" s="446">
        <f t="shared" si="114"/>
        <v>44141988</v>
      </c>
      <c r="GG35" s="446">
        <f t="shared" si="114"/>
        <v>85753544</v>
      </c>
      <c r="GH35" s="446">
        <f t="shared" si="114"/>
        <v>25499127</v>
      </c>
      <c r="GI35" s="446">
        <f t="shared" si="114"/>
        <v>928075310</v>
      </c>
      <c r="GJ35" s="446">
        <f t="shared" si="114"/>
        <v>198796113</v>
      </c>
      <c r="GK35" s="446">
        <f t="shared" si="114"/>
        <v>68808690</v>
      </c>
      <c r="GL35" s="446">
        <f t="shared" si="114"/>
        <v>213143079</v>
      </c>
      <c r="GM35" s="446">
        <f t="shared" si="114"/>
        <v>46881932</v>
      </c>
      <c r="GN35" s="446">
        <f t="shared" si="81"/>
        <v>3067855</v>
      </c>
      <c r="GO35" s="446">
        <f t="shared" si="115"/>
        <v>1769251</v>
      </c>
      <c r="GP35" s="446">
        <f t="shared" si="115"/>
        <v>2540177</v>
      </c>
      <c r="GQ35" s="446">
        <f t="shared" si="115"/>
        <v>0</v>
      </c>
      <c r="GR35" s="446"/>
      <c r="GS35" s="446"/>
      <c r="GT35" s="446"/>
      <c r="GU35" s="446"/>
      <c r="GV35" s="454"/>
      <c r="GW35" s="402"/>
    </row>
    <row r="36" spans="1:205" ht="10.5" customHeight="1" x14ac:dyDescent="0.2">
      <c r="A36" s="417" t="str">
        <f t="shared" si="1"/>
        <v>2019-20FEBRUARYENG</v>
      </c>
      <c r="B36" s="458" t="str">
        <f t="shared" si="57"/>
        <v>2019-20</v>
      </c>
      <c r="C36" s="402" t="s">
        <v>657</v>
      </c>
      <c r="D36" s="458"/>
      <c r="F36" s="458" t="str">
        <f t="shared" si="58"/>
        <v>ENG</v>
      </c>
      <c r="H36" s="463">
        <f t="shared" si="68"/>
        <v>963991</v>
      </c>
      <c r="I36" s="463">
        <f t="shared" si="68"/>
        <v>699262</v>
      </c>
      <c r="J36" s="463">
        <f t="shared" si="68"/>
        <v>3793338</v>
      </c>
      <c r="K36" s="463">
        <f t="shared" si="3"/>
        <v>5</v>
      </c>
      <c r="L36" s="463">
        <f t="shared" si="4"/>
        <v>1</v>
      </c>
      <c r="M36" s="463">
        <f t="shared" si="5"/>
        <v>10</v>
      </c>
      <c r="N36" s="463">
        <f t="shared" si="6"/>
        <v>31</v>
      </c>
      <c r="O36" s="463">
        <f t="shared" si="7"/>
        <v>84</v>
      </c>
      <c r="P36" s="463">
        <f t="shared" ref="P36:Y45" si="116">SUMIFS(P$443:P$10112,$B$443:$B$10112,$B36,$C$443:$C$10112,$C36)</f>
        <v>3110</v>
      </c>
      <c r="Q36" s="463">
        <f t="shared" si="116"/>
        <v>16691</v>
      </c>
      <c r="R36" s="463">
        <f t="shared" si="116"/>
        <v>17813</v>
      </c>
      <c r="S36" s="463">
        <f t="shared" si="116"/>
        <v>695729</v>
      </c>
      <c r="T36" s="463">
        <f t="shared" si="116"/>
        <v>56624</v>
      </c>
      <c r="U36" s="463">
        <f t="shared" si="116"/>
        <v>38146</v>
      </c>
      <c r="V36" s="463">
        <f t="shared" si="116"/>
        <v>373855</v>
      </c>
      <c r="W36" s="463">
        <f t="shared" si="116"/>
        <v>147581</v>
      </c>
      <c r="X36" s="463">
        <f t="shared" si="116"/>
        <v>11246</v>
      </c>
      <c r="Y36" s="463">
        <f t="shared" si="116"/>
        <v>24795994</v>
      </c>
      <c r="Z36" s="463">
        <f t="shared" si="9"/>
        <v>438</v>
      </c>
      <c r="AA36" s="463">
        <f t="shared" si="10"/>
        <v>772</v>
      </c>
      <c r="AB36" s="463">
        <f t="shared" si="11"/>
        <v>24125205</v>
      </c>
      <c r="AC36" s="463">
        <f t="shared" si="12"/>
        <v>632</v>
      </c>
      <c r="AD36" s="463">
        <f t="shared" si="13"/>
        <v>1173</v>
      </c>
      <c r="AE36" s="463">
        <f t="shared" si="14"/>
        <v>496166919</v>
      </c>
      <c r="AF36" s="463">
        <f t="shared" si="15"/>
        <v>1327</v>
      </c>
      <c r="AG36" s="463">
        <f t="shared" si="16"/>
        <v>2706</v>
      </c>
      <c r="AH36" s="463">
        <f t="shared" si="17"/>
        <v>595450505</v>
      </c>
      <c r="AI36" s="463">
        <f t="shared" si="18"/>
        <v>4035</v>
      </c>
      <c r="AJ36" s="463">
        <f t="shared" si="19"/>
        <v>9424</v>
      </c>
      <c r="AK36" s="463">
        <f t="shared" si="20"/>
        <v>66577083</v>
      </c>
      <c r="AL36" s="463">
        <f t="shared" si="21"/>
        <v>5920</v>
      </c>
      <c r="AM36" s="463">
        <f t="shared" si="22"/>
        <v>13767</v>
      </c>
      <c r="AN36" s="463"/>
      <c r="AO36" s="463"/>
      <c r="AP36" s="463"/>
      <c r="AQ36" s="463"/>
      <c r="AR36" s="463"/>
      <c r="AS36" s="463"/>
      <c r="AT36" s="463">
        <f t="shared" ref="AT36:AZ45" si="117">SUMIFS(AT$443:AT$10112,$B$443:$B$10112,$B36,$C$443:$C$10112,$C36)</f>
        <v>49090</v>
      </c>
      <c r="AU36" s="463">
        <f t="shared" si="117"/>
        <v>2862</v>
      </c>
      <c r="AV36" s="463">
        <f t="shared" si="117"/>
        <v>12709</v>
      </c>
      <c r="AW36" s="463">
        <f t="shared" si="117"/>
        <v>14525</v>
      </c>
      <c r="AX36" s="463">
        <f t="shared" si="117"/>
        <v>6482</v>
      </c>
      <c r="AY36" s="463">
        <f t="shared" si="117"/>
        <v>27037</v>
      </c>
      <c r="AZ36" s="463">
        <f t="shared" si="117"/>
        <v>6973</v>
      </c>
      <c r="BA36" s="463"/>
      <c r="BB36" s="463"/>
      <c r="BC36" s="463"/>
      <c r="BD36" s="463"/>
      <c r="BE36" s="463"/>
      <c r="BF36" s="463"/>
      <c r="BG36" s="463"/>
      <c r="BH36" s="463"/>
      <c r="BI36" s="463">
        <f t="shared" ref="BI36:BV45" si="118">SUMIFS(BI$443:BI$10112,$B$443:$B$10112,$B36,$C$443:$C$10112,$C36)</f>
        <v>397673</v>
      </c>
      <c r="BJ36" s="463">
        <f t="shared" si="118"/>
        <v>38524</v>
      </c>
      <c r="BK36" s="463">
        <f t="shared" si="118"/>
        <v>210442</v>
      </c>
      <c r="BL36" s="463">
        <f t="shared" si="118"/>
        <v>646639</v>
      </c>
      <c r="BM36" s="463">
        <f t="shared" si="118"/>
        <v>119862</v>
      </c>
      <c r="BN36" s="463">
        <f t="shared" si="118"/>
        <v>91771</v>
      </c>
      <c r="BO36" s="463">
        <f t="shared" si="118"/>
        <v>79965</v>
      </c>
      <c r="BP36" s="463">
        <f t="shared" si="118"/>
        <v>62305</v>
      </c>
      <c r="BQ36" s="463">
        <f t="shared" si="118"/>
        <v>511205</v>
      </c>
      <c r="BR36" s="463">
        <f t="shared" si="118"/>
        <v>405952</v>
      </c>
      <c r="BS36" s="463">
        <f t="shared" si="118"/>
        <v>243712</v>
      </c>
      <c r="BT36" s="463">
        <f t="shared" si="118"/>
        <v>158520</v>
      </c>
      <c r="BU36" s="463">
        <f t="shared" si="118"/>
        <v>17775</v>
      </c>
      <c r="BV36" s="463">
        <f t="shared" si="118"/>
        <v>12086</v>
      </c>
      <c r="BW36" s="463">
        <f t="shared" si="83"/>
        <v>694</v>
      </c>
      <c r="BX36" s="463">
        <f t="shared" si="83"/>
        <v>365343</v>
      </c>
      <c r="BY36" s="463">
        <f t="shared" si="84"/>
        <v>526</v>
      </c>
      <c r="BZ36" s="463">
        <f t="shared" si="85"/>
        <v>888</v>
      </c>
      <c r="CA36" s="463">
        <f t="shared" si="86"/>
        <v>453</v>
      </c>
      <c r="CB36" s="463">
        <f t="shared" si="86"/>
        <v>217733</v>
      </c>
      <c r="CC36" s="463">
        <f t="shared" si="87"/>
        <v>481</v>
      </c>
      <c r="CD36" s="463">
        <f t="shared" si="88"/>
        <v>901</v>
      </c>
      <c r="CE36" s="463">
        <f t="shared" si="89"/>
        <v>55477</v>
      </c>
      <c r="CF36" s="463">
        <f t="shared" si="89"/>
        <v>24212918</v>
      </c>
      <c r="CG36" s="463">
        <f t="shared" si="90"/>
        <v>436</v>
      </c>
      <c r="CH36" s="463">
        <f t="shared" si="91"/>
        <v>769</v>
      </c>
      <c r="CI36" s="463">
        <f t="shared" si="92"/>
        <v>30184</v>
      </c>
      <c r="CJ36" s="463">
        <f t="shared" si="92"/>
        <v>38042438</v>
      </c>
      <c r="CK36" s="463">
        <f t="shared" si="93"/>
        <v>1260</v>
      </c>
      <c r="CL36" s="463">
        <f t="shared" si="94"/>
        <v>2468</v>
      </c>
      <c r="CM36" s="463">
        <f t="shared" si="95"/>
        <v>9039</v>
      </c>
      <c r="CN36" s="463">
        <f t="shared" si="95"/>
        <v>11786466</v>
      </c>
      <c r="CO36" s="463">
        <f t="shared" si="96"/>
        <v>1304</v>
      </c>
      <c r="CP36" s="463">
        <f t="shared" si="97"/>
        <v>2747</v>
      </c>
      <c r="CQ36" s="463">
        <f t="shared" si="98"/>
        <v>334632</v>
      </c>
      <c r="CR36" s="463">
        <f t="shared" si="98"/>
        <v>446338015</v>
      </c>
      <c r="CS36" s="463">
        <f t="shared" si="99"/>
        <v>1334</v>
      </c>
      <c r="CT36" s="463">
        <f t="shared" si="100"/>
        <v>2727</v>
      </c>
      <c r="CU36" s="463">
        <f t="shared" si="101"/>
        <v>17557</v>
      </c>
      <c r="CV36" s="463">
        <f t="shared" si="101"/>
        <v>92452214</v>
      </c>
      <c r="CW36" s="463">
        <f t="shared" si="102"/>
        <v>5266</v>
      </c>
      <c r="CX36" s="463">
        <f t="shared" si="103"/>
        <v>11790</v>
      </c>
      <c r="CY36" s="463">
        <f t="shared" si="104"/>
        <v>6790</v>
      </c>
      <c r="CZ36" s="463">
        <f t="shared" si="104"/>
        <v>31147526</v>
      </c>
      <c r="DA36" s="463">
        <f t="shared" si="105"/>
        <v>4587</v>
      </c>
      <c r="DB36" s="463">
        <f t="shared" si="106"/>
        <v>10551</v>
      </c>
      <c r="DC36" s="463">
        <f t="shared" si="107"/>
        <v>12721</v>
      </c>
      <c r="DD36" s="463">
        <f t="shared" si="107"/>
        <v>97713364</v>
      </c>
      <c r="DE36" s="463">
        <f t="shared" si="108"/>
        <v>7681</v>
      </c>
      <c r="DF36" s="463">
        <f t="shared" si="109"/>
        <v>16616</v>
      </c>
      <c r="DG36" s="463">
        <f t="shared" si="110"/>
        <v>2981</v>
      </c>
      <c r="DH36" s="463">
        <f t="shared" si="110"/>
        <v>21134335</v>
      </c>
      <c r="DI36" s="463">
        <f t="shared" si="111"/>
        <v>7090</v>
      </c>
      <c r="DJ36" s="463">
        <f t="shared" si="112"/>
        <v>16306</v>
      </c>
      <c r="DK36" s="463">
        <f t="shared" si="72"/>
        <v>3112</v>
      </c>
      <c r="DL36" s="463">
        <f t="shared" si="72"/>
        <v>970849</v>
      </c>
      <c r="DM36" s="463">
        <f t="shared" si="26"/>
        <v>312</v>
      </c>
      <c r="DN36" s="463">
        <f t="shared" si="27"/>
        <v>526</v>
      </c>
      <c r="DO36" s="463">
        <f t="shared" si="73"/>
        <v>34339</v>
      </c>
      <c r="DP36" s="463">
        <f t="shared" si="73"/>
        <v>1375012</v>
      </c>
      <c r="DQ36" s="463">
        <f t="shared" si="29"/>
        <v>40</v>
      </c>
      <c r="DR36" s="463">
        <f t="shared" si="30"/>
        <v>74</v>
      </c>
      <c r="DS36" s="463">
        <f t="shared" si="74"/>
        <v>924</v>
      </c>
      <c r="DT36" s="463">
        <f t="shared" si="74"/>
        <v>1499620</v>
      </c>
      <c r="DU36" s="463">
        <f t="shared" si="75"/>
        <v>1623</v>
      </c>
      <c r="DV36" s="463">
        <f t="shared" si="76"/>
        <v>3269</v>
      </c>
      <c r="DW36" s="463">
        <f t="shared" si="77"/>
        <v>831</v>
      </c>
      <c r="DX36" s="446"/>
      <c r="DY36" s="446"/>
      <c r="DZ36" s="446"/>
      <c r="EA36" s="446"/>
      <c r="EB36" s="446"/>
      <c r="EC36" s="446"/>
      <c r="ED36" s="446"/>
      <c r="EE36" s="446"/>
      <c r="EF36" s="446"/>
      <c r="EG36" s="463" t="s">
        <v>152</v>
      </c>
      <c r="EH36" s="463" t="s">
        <v>152</v>
      </c>
      <c r="EI36" s="463">
        <f t="shared" si="113"/>
        <v>502</v>
      </c>
      <c r="EJ36" s="446"/>
      <c r="EK36" s="446"/>
      <c r="EL36" s="446"/>
      <c r="EM36" s="446"/>
      <c r="EN36" s="446"/>
      <c r="EO36" s="446"/>
      <c r="EP36" s="446"/>
      <c r="EQ36" s="446"/>
      <c r="ER36" s="446"/>
      <c r="ES36" s="446"/>
      <c r="ET36" s="446"/>
      <c r="EU36" s="446"/>
      <c r="EV36" s="446"/>
      <c r="EW36" s="446"/>
      <c r="EX36" s="446"/>
      <c r="EY36" s="446"/>
      <c r="EZ36" s="447"/>
      <c r="FA36" s="446">
        <f t="shared" si="43"/>
        <v>2</v>
      </c>
      <c r="FB36" s="417">
        <f t="shared" si="59"/>
        <v>2020</v>
      </c>
      <c r="FC36" s="448">
        <f t="shared" si="60"/>
        <v>43862</v>
      </c>
      <c r="FD36" s="449">
        <f t="shared" si="44"/>
        <v>29</v>
      </c>
      <c r="FE36" s="450"/>
      <c r="FF36" s="451">
        <f t="shared" si="79"/>
        <v>0.64168255036065325</v>
      </c>
      <c r="FG36" s="450"/>
      <c r="FH36" s="452">
        <f t="shared" si="45"/>
        <v>2.1168055948007911</v>
      </c>
      <c r="FI36" s="452">
        <f t="shared" si="46"/>
        <v>1.620708533484035</v>
      </c>
      <c r="FJ36" s="452">
        <f t="shared" si="47"/>
        <v>2.09628794631154</v>
      </c>
      <c r="FK36" s="452">
        <f t="shared" si="48"/>
        <v>1.6333298379908772</v>
      </c>
      <c r="FL36" s="452">
        <f t="shared" si="49"/>
        <v>1.3673884259940352</v>
      </c>
      <c r="FM36" s="452">
        <f t="shared" si="50"/>
        <v>1.0858541413114711</v>
      </c>
      <c r="FN36" s="452">
        <f t="shared" si="51"/>
        <v>1.6513778873974292</v>
      </c>
      <c r="FO36" s="452">
        <f t="shared" si="52"/>
        <v>1.0741220075755009</v>
      </c>
      <c r="FP36" s="452">
        <f t="shared" si="53"/>
        <v>1.5805619775920328</v>
      </c>
      <c r="FQ36" s="452">
        <f t="shared" si="54"/>
        <v>1.0746932242575138</v>
      </c>
      <c r="FR36" s="453"/>
      <c r="FS36" s="446">
        <f t="shared" ref="FS36:GA45" si="119">SUMIFS(FS$443:FS$10112,$B$443:$B$10112,$B36,$C$443:$C$10112,$C36)</f>
        <v>784763</v>
      </c>
      <c r="FT36" s="446">
        <f t="shared" si="119"/>
        <v>6705324</v>
      </c>
      <c r="FU36" s="446">
        <f t="shared" si="119"/>
        <v>21462257</v>
      </c>
      <c r="FV36" s="446">
        <f t="shared" si="119"/>
        <v>58570115</v>
      </c>
      <c r="FW36" s="446">
        <f t="shared" si="119"/>
        <v>43712804</v>
      </c>
      <c r="FX36" s="446">
        <f t="shared" si="119"/>
        <v>44756041</v>
      </c>
      <c r="FY36" s="446">
        <f t="shared" si="119"/>
        <v>1011702106</v>
      </c>
      <c r="FZ36" s="446">
        <f t="shared" si="119"/>
        <v>1390841767</v>
      </c>
      <c r="GA36" s="446">
        <f t="shared" si="119"/>
        <v>154819871</v>
      </c>
      <c r="GB36" s="446"/>
      <c r="GC36" s="446"/>
      <c r="GD36" s="446">
        <f t="shared" si="114"/>
        <v>616119</v>
      </c>
      <c r="GE36" s="446">
        <f t="shared" si="114"/>
        <v>408312</v>
      </c>
      <c r="GF36" s="446">
        <f t="shared" si="114"/>
        <v>42643561</v>
      </c>
      <c r="GG36" s="446">
        <f t="shared" si="114"/>
        <v>74484009</v>
      </c>
      <c r="GH36" s="446">
        <f t="shared" si="114"/>
        <v>24833780</v>
      </c>
      <c r="GI36" s="446">
        <f t="shared" si="114"/>
        <v>912433649</v>
      </c>
      <c r="GJ36" s="446">
        <f t="shared" si="114"/>
        <v>206994532</v>
      </c>
      <c r="GK36" s="446">
        <f t="shared" si="114"/>
        <v>71638308</v>
      </c>
      <c r="GL36" s="446">
        <f t="shared" si="114"/>
        <v>211370666</v>
      </c>
      <c r="GM36" s="446">
        <f t="shared" si="114"/>
        <v>48607938</v>
      </c>
      <c r="GN36" s="446">
        <f t="shared" si="81"/>
        <v>3020214</v>
      </c>
      <c r="GO36" s="446">
        <f t="shared" si="115"/>
        <v>1637298</v>
      </c>
      <c r="GP36" s="446">
        <f t="shared" si="115"/>
        <v>2555259</v>
      </c>
      <c r="GQ36" s="446">
        <f t="shared" si="115"/>
        <v>0</v>
      </c>
      <c r="GR36" s="446"/>
      <c r="GS36" s="446"/>
      <c r="GT36" s="446"/>
      <c r="GU36" s="446"/>
      <c r="GV36" s="454"/>
      <c r="GW36" s="402"/>
    </row>
    <row r="37" spans="1:205" ht="10.5" customHeight="1" x14ac:dyDescent="0.2">
      <c r="A37" s="417" t="str">
        <f t="shared" si="1"/>
        <v>2019-20MARCHENG</v>
      </c>
      <c r="B37" s="458" t="str">
        <f t="shared" si="57"/>
        <v>2019-20</v>
      </c>
      <c r="C37" s="402" t="s">
        <v>660</v>
      </c>
      <c r="D37" s="458"/>
      <c r="F37" s="458" t="str">
        <f t="shared" si="58"/>
        <v>ENG</v>
      </c>
      <c r="H37" s="463">
        <f t="shared" si="68"/>
        <v>1127674</v>
      </c>
      <c r="I37" s="463">
        <f t="shared" si="68"/>
        <v>864510</v>
      </c>
      <c r="J37" s="463">
        <f t="shared" si="68"/>
        <v>42446995</v>
      </c>
      <c r="K37" s="463">
        <f t="shared" si="3"/>
        <v>49</v>
      </c>
      <c r="L37" s="463">
        <f t="shared" si="4"/>
        <v>14</v>
      </c>
      <c r="M37" s="463">
        <f t="shared" si="5"/>
        <v>147</v>
      </c>
      <c r="N37" s="463">
        <f t="shared" si="6"/>
        <v>204</v>
      </c>
      <c r="O37" s="463">
        <f t="shared" si="7"/>
        <v>323</v>
      </c>
      <c r="P37" s="463">
        <f t="shared" si="116"/>
        <v>2171</v>
      </c>
      <c r="Q37" s="463">
        <f t="shared" si="116"/>
        <v>16585</v>
      </c>
      <c r="R37" s="463">
        <f t="shared" si="116"/>
        <v>18280</v>
      </c>
      <c r="S37" s="463">
        <f t="shared" si="116"/>
        <v>765396</v>
      </c>
      <c r="T37" s="463">
        <f t="shared" si="116"/>
        <v>61693</v>
      </c>
      <c r="U37" s="463">
        <f t="shared" si="116"/>
        <v>37934</v>
      </c>
      <c r="V37" s="463">
        <f t="shared" si="116"/>
        <v>404106</v>
      </c>
      <c r="W37" s="463">
        <f t="shared" si="116"/>
        <v>154722</v>
      </c>
      <c r="X37" s="463">
        <f t="shared" si="116"/>
        <v>9896</v>
      </c>
      <c r="Y37" s="463">
        <f t="shared" si="116"/>
        <v>30015070</v>
      </c>
      <c r="Z37" s="463">
        <f t="shared" si="9"/>
        <v>487</v>
      </c>
      <c r="AA37" s="463">
        <f t="shared" si="10"/>
        <v>862</v>
      </c>
      <c r="AB37" s="463">
        <f t="shared" si="11"/>
        <v>26138331</v>
      </c>
      <c r="AC37" s="463">
        <f t="shared" si="12"/>
        <v>689</v>
      </c>
      <c r="AD37" s="463">
        <f t="shared" si="13"/>
        <v>1279</v>
      </c>
      <c r="AE37" s="463">
        <f t="shared" si="14"/>
        <v>778299174</v>
      </c>
      <c r="AF37" s="463">
        <f t="shared" si="15"/>
        <v>1926</v>
      </c>
      <c r="AG37" s="463">
        <f t="shared" si="16"/>
        <v>4141</v>
      </c>
      <c r="AH37" s="463">
        <f t="shared" si="17"/>
        <v>836898421</v>
      </c>
      <c r="AI37" s="463">
        <f t="shared" si="18"/>
        <v>5409</v>
      </c>
      <c r="AJ37" s="463">
        <f t="shared" si="19"/>
        <v>13187</v>
      </c>
      <c r="AK37" s="463">
        <f t="shared" si="20"/>
        <v>68776327</v>
      </c>
      <c r="AL37" s="463">
        <f t="shared" si="21"/>
        <v>6950</v>
      </c>
      <c r="AM37" s="463">
        <f t="shared" si="22"/>
        <v>16588</v>
      </c>
      <c r="AN37" s="463"/>
      <c r="AO37" s="463"/>
      <c r="AP37" s="463"/>
      <c r="AQ37" s="463"/>
      <c r="AR37" s="463"/>
      <c r="AS37" s="463"/>
      <c r="AT37" s="463">
        <f t="shared" si="117"/>
        <v>81643</v>
      </c>
      <c r="AU37" s="463">
        <f t="shared" si="117"/>
        <v>7330</v>
      </c>
      <c r="AV37" s="463">
        <f t="shared" si="117"/>
        <v>20287</v>
      </c>
      <c r="AW37" s="463">
        <f t="shared" si="117"/>
        <v>16322</v>
      </c>
      <c r="AX37" s="463">
        <f t="shared" si="117"/>
        <v>11055</v>
      </c>
      <c r="AY37" s="463">
        <f t="shared" si="117"/>
        <v>42971</v>
      </c>
      <c r="AZ37" s="463">
        <f t="shared" si="117"/>
        <v>9587</v>
      </c>
      <c r="BA37" s="463"/>
      <c r="BB37" s="463"/>
      <c r="BC37" s="463"/>
      <c r="BD37" s="463"/>
      <c r="BE37" s="463"/>
      <c r="BF37" s="463"/>
      <c r="BG37" s="463"/>
      <c r="BH37" s="463"/>
      <c r="BI37" s="463">
        <f t="shared" si="118"/>
        <v>369056</v>
      </c>
      <c r="BJ37" s="463">
        <f t="shared" si="118"/>
        <v>34340</v>
      </c>
      <c r="BK37" s="463">
        <f t="shared" si="118"/>
        <v>280357</v>
      </c>
      <c r="BL37" s="463">
        <f t="shared" si="118"/>
        <v>683753</v>
      </c>
      <c r="BM37" s="463">
        <f t="shared" si="118"/>
        <v>129496</v>
      </c>
      <c r="BN37" s="463">
        <f t="shared" si="118"/>
        <v>99295</v>
      </c>
      <c r="BO37" s="463">
        <f t="shared" si="118"/>
        <v>79079</v>
      </c>
      <c r="BP37" s="463">
        <f t="shared" si="118"/>
        <v>61742</v>
      </c>
      <c r="BQ37" s="463">
        <f t="shared" si="118"/>
        <v>542588</v>
      </c>
      <c r="BR37" s="463">
        <f t="shared" si="118"/>
        <v>433217</v>
      </c>
      <c r="BS37" s="463">
        <f t="shared" si="118"/>
        <v>246943</v>
      </c>
      <c r="BT37" s="463">
        <f t="shared" si="118"/>
        <v>165004</v>
      </c>
      <c r="BU37" s="463">
        <f t="shared" si="118"/>
        <v>15027</v>
      </c>
      <c r="BV37" s="463">
        <f t="shared" si="118"/>
        <v>10651</v>
      </c>
      <c r="BW37" s="463">
        <f t="shared" si="83"/>
        <v>711</v>
      </c>
      <c r="BX37" s="463">
        <f t="shared" si="83"/>
        <v>409446</v>
      </c>
      <c r="BY37" s="463">
        <f t="shared" si="84"/>
        <v>576</v>
      </c>
      <c r="BZ37" s="463">
        <f t="shared" si="85"/>
        <v>955</v>
      </c>
      <c r="CA37" s="463">
        <f t="shared" si="86"/>
        <v>397</v>
      </c>
      <c r="CB37" s="463">
        <f t="shared" si="86"/>
        <v>212537</v>
      </c>
      <c r="CC37" s="463">
        <f t="shared" si="87"/>
        <v>535</v>
      </c>
      <c r="CD37" s="463">
        <f t="shared" si="88"/>
        <v>986</v>
      </c>
      <c r="CE37" s="463">
        <f t="shared" si="89"/>
        <v>60585</v>
      </c>
      <c r="CF37" s="463">
        <f t="shared" si="89"/>
        <v>29393087</v>
      </c>
      <c r="CG37" s="463">
        <f t="shared" si="90"/>
        <v>485</v>
      </c>
      <c r="CH37" s="463">
        <f t="shared" si="91"/>
        <v>859</v>
      </c>
      <c r="CI37" s="463">
        <f t="shared" si="92"/>
        <v>25742</v>
      </c>
      <c r="CJ37" s="463">
        <f t="shared" si="92"/>
        <v>44555787</v>
      </c>
      <c r="CK37" s="463">
        <f t="shared" si="93"/>
        <v>1731</v>
      </c>
      <c r="CL37" s="463">
        <f t="shared" si="94"/>
        <v>3565</v>
      </c>
      <c r="CM37" s="463">
        <f t="shared" si="95"/>
        <v>7578</v>
      </c>
      <c r="CN37" s="463">
        <f t="shared" si="95"/>
        <v>13123283</v>
      </c>
      <c r="CO37" s="463">
        <f t="shared" si="96"/>
        <v>1732</v>
      </c>
      <c r="CP37" s="463">
        <f t="shared" si="97"/>
        <v>3818</v>
      </c>
      <c r="CQ37" s="463">
        <f t="shared" si="98"/>
        <v>370786</v>
      </c>
      <c r="CR37" s="463">
        <f t="shared" si="98"/>
        <v>720620104</v>
      </c>
      <c r="CS37" s="463">
        <f t="shared" si="99"/>
        <v>1943</v>
      </c>
      <c r="CT37" s="463">
        <f t="shared" si="100"/>
        <v>4186</v>
      </c>
      <c r="CU37" s="463">
        <f t="shared" si="101"/>
        <v>15079</v>
      </c>
      <c r="CV37" s="463">
        <f t="shared" si="101"/>
        <v>95332277</v>
      </c>
      <c r="CW37" s="463">
        <f t="shared" si="102"/>
        <v>6322</v>
      </c>
      <c r="CX37" s="463">
        <f t="shared" si="103"/>
        <v>14934</v>
      </c>
      <c r="CY37" s="463">
        <f t="shared" si="104"/>
        <v>5955</v>
      </c>
      <c r="CZ37" s="463">
        <f t="shared" si="104"/>
        <v>35103944</v>
      </c>
      <c r="DA37" s="463">
        <f t="shared" si="105"/>
        <v>5895</v>
      </c>
      <c r="DB37" s="463">
        <f t="shared" si="106"/>
        <v>13438</v>
      </c>
      <c r="DC37" s="463">
        <f t="shared" si="107"/>
        <v>11707</v>
      </c>
      <c r="DD37" s="463">
        <f t="shared" si="107"/>
        <v>98461920</v>
      </c>
      <c r="DE37" s="463">
        <f t="shared" si="108"/>
        <v>8411</v>
      </c>
      <c r="DF37" s="463">
        <f t="shared" si="109"/>
        <v>19318</v>
      </c>
      <c r="DG37" s="463">
        <f t="shared" si="110"/>
        <v>2715</v>
      </c>
      <c r="DH37" s="463">
        <f t="shared" si="110"/>
        <v>23781441</v>
      </c>
      <c r="DI37" s="463">
        <f t="shared" si="111"/>
        <v>8759</v>
      </c>
      <c r="DJ37" s="463">
        <f t="shared" si="112"/>
        <v>21611</v>
      </c>
      <c r="DK37" s="463">
        <f t="shared" si="72"/>
        <v>3691</v>
      </c>
      <c r="DL37" s="463">
        <f t="shared" si="72"/>
        <v>1310125</v>
      </c>
      <c r="DM37" s="463">
        <f t="shared" si="26"/>
        <v>355</v>
      </c>
      <c r="DN37" s="463">
        <f t="shared" si="27"/>
        <v>637</v>
      </c>
      <c r="DO37" s="463">
        <f t="shared" si="73"/>
        <v>37583</v>
      </c>
      <c r="DP37" s="463">
        <f t="shared" si="73"/>
        <v>2581097</v>
      </c>
      <c r="DQ37" s="463">
        <f t="shared" si="29"/>
        <v>69</v>
      </c>
      <c r="DR37" s="463">
        <f t="shared" si="30"/>
        <v>152</v>
      </c>
      <c r="DS37" s="463">
        <f t="shared" si="74"/>
        <v>862</v>
      </c>
      <c r="DT37" s="463">
        <f t="shared" si="74"/>
        <v>1490881</v>
      </c>
      <c r="DU37" s="463">
        <f t="shared" si="75"/>
        <v>1730</v>
      </c>
      <c r="DV37" s="463">
        <f t="shared" si="76"/>
        <v>3431</v>
      </c>
      <c r="DW37" s="463">
        <f t="shared" si="77"/>
        <v>765</v>
      </c>
      <c r="DX37" s="446"/>
      <c r="DY37" s="446"/>
      <c r="DZ37" s="446"/>
      <c r="EA37" s="446"/>
      <c r="EB37" s="446"/>
      <c r="EC37" s="446"/>
      <c r="ED37" s="446"/>
      <c r="EE37" s="446"/>
      <c r="EF37" s="446"/>
      <c r="EG37" s="463" t="s">
        <v>152</v>
      </c>
      <c r="EH37" s="463" t="s">
        <v>152</v>
      </c>
      <c r="EI37" s="463">
        <f t="shared" si="113"/>
        <v>2126</v>
      </c>
      <c r="EJ37" s="446"/>
      <c r="EK37" s="446"/>
      <c r="EL37" s="446"/>
      <c r="EM37" s="446"/>
      <c r="EN37" s="446"/>
      <c r="EO37" s="446"/>
      <c r="EP37" s="446"/>
      <c r="EQ37" s="446"/>
      <c r="ER37" s="446"/>
      <c r="ES37" s="446"/>
      <c r="ET37" s="446"/>
      <c r="EU37" s="446"/>
      <c r="EV37" s="446"/>
      <c r="EW37" s="446"/>
      <c r="EX37" s="446"/>
      <c r="EY37" s="446"/>
      <c r="EZ37" s="447"/>
      <c r="FA37" s="446">
        <f t="shared" si="43"/>
        <v>3</v>
      </c>
      <c r="FB37" s="417">
        <f t="shared" si="59"/>
        <v>2020</v>
      </c>
      <c r="FC37" s="448">
        <f t="shared" si="60"/>
        <v>43891</v>
      </c>
      <c r="FD37" s="449">
        <f t="shared" si="44"/>
        <v>31</v>
      </c>
      <c r="FE37" s="450"/>
      <c r="FF37" s="451">
        <f t="shared" si="79"/>
        <v>0.6314135949732872</v>
      </c>
      <c r="FG37" s="450"/>
      <c r="FH37" s="452">
        <f t="shared" si="45"/>
        <v>2.0990387888415216</v>
      </c>
      <c r="FI37" s="452">
        <f t="shared" si="46"/>
        <v>1.6095018883827987</v>
      </c>
      <c r="FJ37" s="452">
        <f t="shared" si="47"/>
        <v>2.0846470185058261</v>
      </c>
      <c r="FK37" s="452">
        <f t="shared" si="48"/>
        <v>1.6276163863552486</v>
      </c>
      <c r="FL37" s="452">
        <f t="shared" si="49"/>
        <v>1.342687314714456</v>
      </c>
      <c r="FM37" s="452">
        <f t="shared" si="50"/>
        <v>1.0720380296258902</v>
      </c>
      <c r="FN37" s="452">
        <f t="shared" si="51"/>
        <v>1.5960432259148667</v>
      </c>
      <c r="FO37" s="452">
        <f t="shared" si="52"/>
        <v>1.0664546735435168</v>
      </c>
      <c r="FP37" s="452">
        <f t="shared" si="53"/>
        <v>1.5184923201293452</v>
      </c>
      <c r="FQ37" s="452">
        <f t="shared" si="54"/>
        <v>1.0762934518997576</v>
      </c>
      <c r="FR37" s="453"/>
      <c r="FS37" s="446">
        <f t="shared" si="119"/>
        <v>12310736</v>
      </c>
      <c r="FT37" s="446">
        <f t="shared" si="119"/>
        <v>127513247</v>
      </c>
      <c r="FU37" s="446">
        <f t="shared" si="119"/>
        <v>176091840</v>
      </c>
      <c r="FV37" s="446">
        <f t="shared" si="119"/>
        <v>279125130</v>
      </c>
      <c r="FW37" s="446">
        <f t="shared" si="119"/>
        <v>53177925</v>
      </c>
      <c r="FX37" s="446">
        <f t="shared" si="119"/>
        <v>48505315</v>
      </c>
      <c r="FY37" s="446">
        <f t="shared" si="119"/>
        <v>1673409742</v>
      </c>
      <c r="FZ37" s="446">
        <f t="shared" si="119"/>
        <v>2040364341</v>
      </c>
      <c r="GA37" s="446">
        <f t="shared" si="119"/>
        <v>164158142</v>
      </c>
      <c r="GB37" s="446"/>
      <c r="GC37" s="446"/>
      <c r="GD37" s="446">
        <f t="shared" si="114"/>
        <v>678732</v>
      </c>
      <c r="GE37" s="446">
        <f t="shared" si="114"/>
        <v>391540</v>
      </c>
      <c r="GF37" s="446">
        <f t="shared" si="114"/>
        <v>52054109</v>
      </c>
      <c r="GG37" s="446">
        <f t="shared" si="114"/>
        <v>91777895</v>
      </c>
      <c r="GH37" s="446">
        <f t="shared" si="114"/>
        <v>28932610</v>
      </c>
      <c r="GI37" s="446">
        <f t="shared" si="114"/>
        <v>1552206450</v>
      </c>
      <c r="GJ37" s="446">
        <f t="shared" si="114"/>
        <v>225191082</v>
      </c>
      <c r="GK37" s="446">
        <f t="shared" si="114"/>
        <v>80024139</v>
      </c>
      <c r="GL37" s="446">
        <f t="shared" si="114"/>
        <v>226151055</v>
      </c>
      <c r="GM37" s="446">
        <f t="shared" si="114"/>
        <v>58674281</v>
      </c>
      <c r="GN37" s="446">
        <f t="shared" si="81"/>
        <v>2957689</v>
      </c>
      <c r="GO37" s="446">
        <f t="shared" si="115"/>
        <v>2350948</v>
      </c>
      <c r="GP37" s="446">
        <f t="shared" si="115"/>
        <v>5707711</v>
      </c>
      <c r="GQ37" s="446">
        <f t="shared" si="115"/>
        <v>0</v>
      </c>
      <c r="GR37" s="446"/>
      <c r="GS37" s="446"/>
      <c r="GT37" s="446"/>
      <c r="GU37" s="446"/>
      <c r="GV37" s="454"/>
      <c r="GW37" s="402"/>
    </row>
    <row r="38" spans="1:205" ht="10.5" customHeight="1" x14ac:dyDescent="0.2">
      <c r="A38" s="417" t="str">
        <f t="shared" si="1"/>
        <v>2020-21APRILENG</v>
      </c>
      <c r="B38" s="458" t="str">
        <f t="shared" si="57"/>
        <v>2020-21</v>
      </c>
      <c r="C38" s="402" t="s">
        <v>664</v>
      </c>
      <c r="D38" s="458"/>
      <c r="F38" s="458" t="str">
        <f t="shared" si="58"/>
        <v>ENG</v>
      </c>
      <c r="H38" s="463">
        <f t="shared" si="68"/>
        <v>879644</v>
      </c>
      <c r="I38" s="463">
        <f t="shared" si="68"/>
        <v>629261</v>
      </c>
      <c r="J38" s="463">
        <f t="shared" si="68"/>
        <v>6615151</v>
      </c>
      <c r="K38" s="463">
        <f t="shared" si="3"/>
        <v>11</v>
      </c>
      <c r="L38" s="463">
        <f t="shared" si="4"/>
        <v>1</v>
      </c>
      <c r="M38" s="463">
        <f t="shared" si="5"/>
        <v>38</v>
      </c>
      <c r="N38" s="463">
        <f t="shared" si="6"/>
        <v>65</v>
      </c>
      <c r="O38" s="463">
        <f t="shared" si="7"/>
        <v>130</v>
      </c>
      <c r="P38" s="463">
        <f t="shared" si="116"/>
        <v>2680</v>
      </c>
      <c r="Q38" s="463">
        <f t="shared" si="116"/>
        <v>16506</v>
      </c>
      <c r="R38" s="463">
        <f t="shared" si="116"/>
        <v>13198</v>
      </c>
      <c r="S38" s="463">
        <f t="shared" si="116"/>
        <v>684189</v>
      </c>
      <c r="T38" s="463">
        <f t="shared" si="116"/>
        <v>50004</v>
      </c>
      <c r="U38" s="463">
        <f t="shared" si="116"/>
        <v>25739</v>
      </c>
      <c r="V38" s="463">
        <f t="shared" si="116"/>
        <v>323591</v>
      </c>
      <c r="W38" s="463">
        <f t="shared" si="116"/>
        <v>183325</v>
      </c>
      <c r="X38" s="463">
        <f t="shared" si="116"/>
        <v>11041</v>
      </c>
      <c r="Y38" s="463">
        <f t="shared" si="116"/>
        <v>21163506</v>
      </c>
      <c r="Z38" s="463">
        <f t="shared" si="9"/>
        <v>423</v>
      </c>
      <c r="AA38" s="463">
        <f t="shared" si="10"/>
        <v>740</v>
      </c>
      <c r="AB38" s="463">
        <f t="shared" ref="AB38:AB69" si="120">SUMIFS(AB$443:AB$10112,$B$443:$B$10112,$B38,$C$443:$C$10112,$C38)</f>
        <v>14435987</v>
      </c>
      <c r="AC38" s="463">
        <f t="shared" si="12"/>
        <v>561</v>
      </c>
      <c r="AD38" s="463">
        <f t="shared" si="13"/>
        <v>1014</v>
      </c>
      <c r="AE38" s="463">
        <f t="shared" ref="AE38:AE69" si="121">SUMIFS(AE$443:AE$10112,$B$443:$B$10112,$B38,$C$443:$C$10112,$C38)</f>
        <v>358886960</v>
      </c>
      <c r="AF38" s="463">
        <f t="shared" si="15"/>
        <v>1109</v>
      </c>
      <c r="AG38" s="463">
        <f t="shared" si="16"/>
        <v>2306</v>
      </c>
      <c r="AH38" s="463">
        <f t="shared" ref="AH38:AH69" si="122">SUMIFS(AH$443:AH$10112,$B$443:$B$10112,$B38,$C$443:$C$10112,$C38)</f>
        <v>437216835</v>
      </c>
      <c r="AI38" s="463">
        <f t="shared" si="18"/>
        <v>2385</v>
      </c>
      <c r="AJ38" s="463">
        <f t="shared" si="19"/>
        <v>5368</v>
      </c>
      <c r="AK38" s="463">
        <f t="shared" ref="AK38:AK69" si="123">SUMIFS(AK$443:AK$10112,$B$443:$B$10112,$B38,$C$443:$C$10112,$C38)</f>
        <v>44368758</v>
      </c>
      <c r="AL38" s="463">
        <f t="shared" si="21"/>
        <v>4019</v>
      </c>
      <c r="AM38" s="463">
        <f t="shared" si="22"/>
        <v>8714</v>
      </c>
      <c r="AN38" s="463"/>
      <c r="AO38" s="463"/>
      <c r="AP38" s="463"/>
      <c r="AQ38" s="463"/>
      <c r="AR38" s="463"/>
      <c r="AS38" s="463"/>
      <c r="AT38" s="463">
        <f t="shared" si="117"/>
        <v>63169</v>
      </c>
      <c r="AU38" s="463">
        <f t="shared" si="117"/>
        <v>5392</v>
      </c>
      <c r="AV38" s="463">
        <f t="shared" si="117"/>
        <v>20127</v>
      </c>
      <c r="AW38" s="463">
        <f t="shared" si="117"/>
        <v>19027</v>
      </c>
      <c r="AX38" s="463">
        <f t="shared" si="117"/>
        <v>8671</v>
      </c>
      <c r="AY38" s="463">
        <f t="shared" si="117"/>
        <v>28979</v>
      </c>
      <c r="AZ38" s="463">
        <f t="shared" si="117"/>
        <v>9426</v>
      </c>
      <c r="BA38" s="463"/>
      <c r="BB38" s="463"/>
      <c r="BC38" s="463"/>
      <c r="BD38" s="463"/>
      <c r="BE38" s="463"/>
      <c r="BF38" s="463"/>
      <c r="BG38" s="463"/>
      <c r="BH38" s="463"/>
      <c r="BI38" s="463">
        <f t="shared" si="118"/>
        <v>298420</v>
      </c>
      <c r="BJ38" s="463">
        <f t="shared" si="118"/>
        <v>35949</v>
      </c>
      <c r="BK38" s="463">
        <f t="shared" si="118"/>
        <v>286651</v>
      </c>
      <c r="BL38" s="463">
        <f t="shared" si="118"/>
        <v>621020</v>
      </c>
      <c r="BM38" s="463">
        <f t="shared" si="118"/>
        <v>104291</v>
      </c>
      <c r="BN38" s="463">
        <f t="shared" si="118"/>
        <v>80360</v>
      </c>
      <c r="BO38" s="463">
        <f t="shared" si="118"/>
        <v>52674</v>
      </c>
      <c r="BP38" s="463">
        <f t="shared" si="118"/>
        <v>41316</v>
      </c>
      <c r="BQ38" s="463">
        <f t="shared" si="118"/>
        <v>415177</v>
      </c>
      <c r="BR38" s="463">
        <f t="shared" si="118"/>
        <v>343463</v>
      </c>
      <c r="BS38" s="463">
        <f t="shared" si="118"/>
        <v>259576</v>
      </c>
      <c r="BT38" s="463">
        <f t="shared" si="118"/>
        <v>193328</v>
      </c>
      <c r="BU38" s="463">
        <f t="shared" si="118"/>
        <v>16048</v>
      </c>
      <c r="BV38" s="463">
        <f t="shared" si="118"/>
        <v>11668</v>
      </c>
      <c r="BW38" s="463">
        <f t="shared" si="83"/>
        <v>593</v>
      </c>
      <c r="BX38" s="463">
        <f t="shared" si="83"/>
        <v>317679</v>
      </c>
      <c r="BY38" s="463">
        <f t="shared" si="84"/>
        <v>536</v>
      </c>
      <c r="BZ38" s="463">
        <f t="shared" si="85"/>
        <v>902</v>
      </c>
      <c r="CA38" s="463">
        <f t="shared" si="86"/>
        <v>314</v>
      </c>
      <c r="CB38" s="463">
        <f t="shared" si="86"/>
        <v>145308</v>
      </c>
      <c r="CC38" s="463">
        <f t="shared" si="87"/>
        <v>463</v>
      </c>
      <c r="CD38" s="463">
        <f t="shared" si="88"/>
        <v>827</v>
      </c>
      <c r="CE38" s="463">
        <f t="shared" si="89"/>
        <v>49097</v>
      </c>
      <c r="CF38" s="463">
        <f t="shared" si="89"/>
        <v>20700519</v>
      </c>
      <c r="CG38" s="463">
        <f t="shared" si="90"/>
        <v>422</v>
      </c>
      <c r="CH38" s="463">
        <f t="shared" si="91"/>
        <v>736</v>
      </c>
      <c r="CI38" s="463">
        <f t="shared" si="92"/>
        <v>24006</v>
      </c>
      <c r="CJ38" s="463">
        <f t="shared" si="92"/>
        <v>25696518</v>
      </c>
      <c r="CK38" s="463">
        <f t="shared" si="93"/>
        <v>1070</v>
      </c>
      <c r="CL38" s="463">
        <f t="shared" si="94"/>
        <v>2149</v>
      </c>
      <c r="CM38" s="463">
        <f t="shared" si="95"/>
        <v>5271</v>
      </c>
      <c r="CN38" s="463">
        <f t="shared" si="95"/>
        <v>5530982</v>
      </c>
      <c r="CO38" s="463">
        <f t="shared" si="96"/>
        <v>1049</v>
      </c>
      <c r="CP38" s="463">
        <f t="shared" si="97"/>
        <v>2249</v>
      </c>
      <c r="CQ38" s="463">
        <f t="shared" si="98"/>
        <v>294314</v>
      </c>
      <c r="CR38" s="463">
        <f t="shared" si="98"/>
        <v>327659460</v>
      </c>
      <c r="CS38" s="463">
        <f t="shared" si="99"/>
        <v>1113</v>
      </c>
      <c r="CT38" s="463">
        <f t="shared" si="100"/>
        <v>2322</v>
      </c>
      <c r="CU38" s="463">
        <f t="shared" si="101"/>
        <v>16501</v>
      </c>
      <c r="CV38" s="463">
        <f t="shared" si="101"/>
        <v>51322653</v>
      </c>
      <c r="CW38" s="463">
        <f t="shared" si="102"/>
        <v>3110</v>
      </c>
      <c r="CX38" s="463">
        <f t="shared" si="103"/>
        <v>6843</v>
      </c>
      <c r="CY38" s="463">
        <f t="shared" si="104"/>
        <v>4163</v>
      </c>
      <c r="CZ38" s="463">
        <f t="shared" si="104"/>
        <v>12122843</v>
      </c>
      <c r="DA38" s="463">
        <f t="shared" si="105"/>
        <v>2912</v>
      </c>
      <c r="DB38" s="463">
        <f t="shared" si="106"/>
        <v>6539</v>
      </c>
      <c r="DC38" s="463">
        <f t="shared" si="107"/>
        <v>15979</v>
      </c>
      <c r="DD38" s="463">
        <f t="shared" si="107"/>
        <v>79608142</v>
      </c>
      <c r="DE38" s="463">
        <f t="shared" si="108"/>
        <v>4982</v>
      </c>
      <c r="DF38" s="463">
        <f t="shared" si="109"/>
        <v>10320</v>
      </c>
      <c r="DG38" s="463">
        <f t="shared" si="110"/>
        <v>2534</v>
      </c>
      <c r="DH38" s="463">
        <f t="shared" si="110"/>
        <v>12298652</v>
      </c>
      <c r="DI38" s="463">
        <f t="shared" si="111"/>
        <v>4853</v>
      </c>
      <c r="DJ38" s="463">
        <f t="shared" si="112"/>
        <v>10436</v>
      </c>
      <c r="DK38" s="463">
        <f t="shared" si="72"/>
        <v>3753</v>
      </c>
      <c r="DL38" s="463">
        <f t="shared" si="72"/>
        <v>1118623</v>
      </c>
      <c r="DM38" s="463">
        <f t="shared" si="26"/>
        <v>298</v>
      </c>
      <c r="DN38" s="463">
        <f t="shared" si="27"/>
        <v>517</v>
      </c>
      <c r="DO38" s="463">
        <f t="shared" si="73"/>
        <v>28653</v>
      </c>
      <c r="DP38" s="463">
        <f t="shared" si="73"/>
        <v>1204333</v>
      </c>
      <c r="DQ38" s="463">
        <f t="shared" si="29"/>
        <v>42</v>
      </c>
      <c r="DR38" s="463">
        <f t="shared" si="30"/>
        <v>87</v>
      </c>
      <c r="DS38" s="463">
        <f t="shared" si="74"/>
        <v>746</v>
      </c>
      <c r="DT38" s="463">
        <f t="shared" si="74"/>
        <v>820794</v>
      </c>
      <c r="DU38" s="463">
        <f t="shared" si="75"/>
        <v>1100</v>
      </c>
      <c r="DV38" s="463">
        <f t="shared" si="76"/>
        <v>2177</v>
      </c>
      <c r="DW38" s="463">
        <f t="shared" si="77"/>
        <v>675</v>
      </c>
      <c r="DX38" s="446"/>
      <c r="DY38" s="446"/>
      <c r="DZ38" s="446"/>
      <c r="EA38" s="446"/>
      <c r="EB38" s="446"/>
      <c r="EC38" s="446"/>
      <c r="ED38" s="446"/>
      <c r="EE38" s="446"/>
      <c r="EF38" s="446"/>
      <c r="EG38" s="463" t="s">
        <v>152</v>
      </c>
      <c r="EH38" s="463" t="s">
        <v>152</v>
      </c>
      <c r="EI38" s="463">
        <f t="shared" si="113"/>
        <v>2757</v>
      </c>
      <c r="EJ38" s="446"/>
      <c r="EK38" s="446"/>
      <c r="EL38" s="446"/>
      <c r="EM38" s="446"/>
      <c r="EN38" s="446"/>
      <c r="EO38" s="446"/>
      <c r="EP38" s="446"/>
      <c r="EQ38" s="446"/>
      <c r="ER38" s="446"/>
      <c r="ES38" s="446"/>
      <c r="ET38" s="446"/>
      <c r="EU38" s="446"/>
      <c r="EV38" s="446"/>
      <c r="EW38" s="446"/>
      <c r="EX38" s="446"/>
      <c r="EY38" s="446"/>
      <c r="EZ38" s="447"/>
      <c r="FA38" s="446">
        <f t="shared" si="43"/>
        <v>4</v>
      </c>
      <c r="FB38" s="417">
        <f t="shared" si="59"/>
        <v>2020</v>
      </c>
      <c r="FC38" s="448">
        <f t="shared" si="60"/>
        <v>43922</v>
      </c>
      <c r="FD38" s="449">
        <f t="shared" si="44"/>
        <v>30</v>
      </c>
      <c r="FE38" s="450"/>
      <c r="FF38" s="451">
        <f t="shared" si="79"/>
        <v>0.60546445778040736</v>
      </c>
      <c r="FG38" s="450"/>
      <c r="FH38" s="452">
        <f t="shared" ref="FH38:FH67" si="124">BM38/HLOOKUP(FH$3,$T$5:$X$10112,ROW()-4,0)</f>
        <v>2.0856531477481801</v>
      </c>
      <c r="FI38" s="452">
        <f t="shared" ref="FI38:FI67" si="125">BN38/HLOOKUP(FI$3,$T$5:$X$10112,ROW()-4,0)</f>
        <v>1.6070714342852572</v>
      </c>
      <c r="FJ38" s="452">
        <f t="shared" ref="FJ38:FJ67" si="126">BO38/HLOOKUP(FJ$3,$T$5:$X$10112,ROW()-4,0)</f>
        <v>2.0464664516880999</v>
      </c>
      <c r="FK38" s="452">
        <f t="shared" ref="FK38:FK67" si="127">BP38/HLOOKUP(FK$3,$T$5:$X$10112,ROW()-4,0)</f>
        <v>1.6051905668440887</v>
      </c>
      <c r="FL38" s="452">
        <f t="shared" ref="FL38:FL67" si="128">BQ38/HLOOKUP(FL$3,$T$5:$X$10112,ROW()-4,0)</f>
        <v>1.283030121356898</v>
      </c>
      <c r="FM38" s="452">
        <f t="shared" ref="FM38:FM67" si="129">BR38/HLOOKUP(FM$3,$T$5:$X$10112,ROW()-4,0)</f>
        <v>1.0614108550608639</v>
      </c>
      <c r="FN38" s="452">
        <f t="shared" ref="FN38:FN67" si="130">BS38/HLOOKUP(FN$3,$T$5:$X$10112,ROW()-4,0)</f>
        <v>1.4159334515205237</v>
      </c>
      <c r="FO38" s="452">
        <f t="shared" ref="FO38:FO67" si="131">BT38/HLOOKUP(FO$3,$T$5:$X$10112,ROW()-4,0)</f>
        <v>1.054564298377199</v>
      </c>
      <c r="FP38" s="452">
        <f t="shared" ref="FP38:FP67" si="132">BU38/HLOOKUP(FP$3,$T$5:$X$10112,ROW()-4,0)</f>
        <v>1.4534915315641699</v>
      </c>
      <c r="FQ38" s="452">
        <f t="shared" ref="FQ38:FQ67" si="133">BV38/HLOOKUP(FQ$3,$T$5:$X$10112,ROW()-4,0)</f>
        <v>1.0567883343900009</v>
      </c>
      <c r="FR38" s="453"/>
      <c r="FS38" s="446">
        <f t="shared" si="119"/>
        <v>706617</v>
      </c>
      <c r="FT38" s="446">
        <f t="shared" si="119"/>
        <v>23673882</v>
      </c>
      <c r="FU38" s="446">
        <f t="shared" si="119"/>
        <v>40785878</v>
      </c>
      <c r="FV38" s="446">
        <f t="shared" si="119"/>
        <v>81821590</v>
      </c>
      <c r="FW38" s="446">
        <f t="shared" si="119"/>
        <v>36983242</v>
      </c>
      <c r="FX38" s="446">
        <f t="shared" si="119"/>
        <v>26111493</v>
      </c>
      <c r="FY38" s="446">
        <f t="shared" si="119"/>
        <v>746334214</v>
      </c>
      <c r="FZ38" s="446">
        <f t="shared" si="119"/>
        <v>984170406</v>
      </c>
      <c r="GA38" s="446">
        <f t="shared" si="119"/>
        <v>96206239</v>
      </c>
      <c r="GB38" s="446"/>
      <c r="GC38" s="446"/>
      <c r="GD38" s="446">
        <f t="shared" si="114"/>
        <v>535158</v>
      </c>
      <c r="GE38" s="446">
        <f t="shared" si="114"/>
        <v>259747</v>
      </c>
      <c r="GF38" s="446">
        <f t="shared" si="114"/>
        <v>36122637</v>
      </c>
      <c r="GG38" s="446">
        <f t="shared" si="114"/>
        <v>51595278</v>
      </c>
      <c r="GH38" s="446">
        <f t="shared" si="114"/>
        <v>11852639</v>
      </c>
      <c r="GI38" s="446">
        <f t="shared" si="114"/>
        <v>683538346</v>
      </c>
      <c r="GJ38" s="446">
        <f t="shared" si="114"/>
        <v>112909001</v>
      </c>
      <c r="GK38" s="446">
        <f t="shared" si="114"/>
        <v>27219869</v>
      </c>
      <c r="GL38" s="446">
        <f t="shared" si="114"/>
        <v>164896087</v>
      </c>
      <c r="GM38" s="446">
        <f t="shared" si="114"/>
        <v>26445666</v>
      </c>
      <c r="GN38" s="446">
        <f t="shared" si="81"/>
        <v>1624320</v>
      </c>
      <c r="GO38" s="446">
        <f t="shared" si="115"/>
        <v>1939399</v>
      </c>
      <c r="GP38" s="446">
        <f t="shared" si="115"/>
        <v>2482713</v>
      </c>
      <c r="GQ38" s="446">
        <f t="shared" si="115"/>
        <v>0</v>
      </c>
      <c r="GR38" s="446"/>
      <c r="GS38" s="446"/>
      <c r="GT38" s="446"/>
      <c r="GU38" s="446"/>
      <c r="GV38" s="454"/>
      <c r="GW38" s="402"/>
    </row>
    <row r="39" spans="1:205" ht="10.5" customHeight="1" x14ac:dyDescent="0.2">
      <c r="A39" s="417" t="str">
        <f t="shared" si="1"/>
        <v>2020-21MAYENG</v>
      </c>
      <c r="B39" s="458" t="str">
        <f t="shared" si="57"/>
        <v>2020-21</v>
      </c>
      <c r="C39" s="402" t="s">
        <v>668</v>
      </c>
      <c r="D39" s="458"/>
      <c r="F39" s="458" t="str">
        <f t="shared" si="58"/>
        <v>ENG</v>
      </c>
      <c r="H39" s="463">
        <f t="shared" si="68"/>
        <v>835776</v>
      </c>
      <c r="I39" s="463">
        <f t="shared" si="68"/>
        <v>575231</v>
      </c>
      <c r="J39" s="463">
        <f t="shared" si="68"/>
        <v>888949</v>
      </c>
      <c r="K39" s="463">
        <f t="shared" si="3"/>
        <v>2</v>
      </c>
      <c r="L39" s="463">
        <f t="shared" si="4"/>
        <v>1</v>
      </c>
      <c r="M39" s="463">
        <f t="shared" si="5"/>
        <v>2</v>
      </c>
      <c r="N39" s="463">
        <f t="shared" si="6"/>
        <v>3</v>
      </c>
      <c r="O39" s="463">
        <f t="shared" si="7"/>
        <v>11</v>
      </c>
      <c r="P39" s="463">
        <f t="shared" si="116"/>
        <v>2822</v>
      </c>
      <c r="Q39" s="463">
        <f t="shared" si="116"/>
        <v>17750</v>
      </c>
      <c r="R39" s="463">
        <f t="shared" si="116"/>
        <v>15786</v>
      </c>
      <c r="S39" s="463">
        <f t="shared" si="116"/>
        <v>682829</v>
      </c>
      <c r="T39" s="463">
        <f t="shared" si="116"/>
        <v>45391</v>
      </c>
      <c r="U39" s="463">
        <f t="shared" si="116"/>
        <v>26167</v>
      </c>
      <c r="V39" s="463">
        <f t="shared" si="116"/>
        <v>323047</v>
      </c>
      <c r="W39" s="463">
        <f t="shared" si="116"/>
        <v>191984</v>
      </c>
      <c r="X39" s="463">
        <f t="shared" si="116"/>
        <v>13446</v>
      </c>
      <c r="Y39" s="463">
        <f t="shared" si="116"/>
        <v>17744539</v>
      </c>
      <c r="Z39" s="463">
        <f t="shared" si="9"/>
        <v>391</v>
      </c>
      <c r="AA39" s="463">
        <f t="shared" si="10"/>
        <v>681</v>
      </c>
      <c r="AB39" s="463">
        <f t="shared" si="120"/>
        <v>12912479</v>
      </c>
      <c r="AC39" s="463">
        <f t="shared" si="12"/>
        <v>493</v>
      </c>
      <c r="AD39" s="463">
        <f t="shared" si="13"/>
        <v>899</v>
      </c>
      <c r="AE39" s="463">
        <f t="shared" si="121"/>
        <v>261227105</v>
      </c>
      <c r="AF39" s="463">
        <f t="shared" si="15"/>
        <v>809</v>
      </c>
      <c r="AG39" s="463">
        <f t="shared" si="16"/>
        <v>1515</v>
      </c>
      <c r="AH39" s="463">
        <f t="shared" si="122"/>
        <v>332415786</v>
      </c>
      <c r="AI39" s="463">
        <f t="shared" si="18"/>
        <v>1731</v>
      </c>
      <c r="AJ39" s="463">
        <f t="shared" si="19"/>
        <v>3790</v>
      </c>
      <c r="AK39" s="463">
        <f t="shared" si="123"/>
        <v>41257720</v>
      </c>
      <c r="AL39" s="463">
        <f t="shared" si="21"/>
        <v>3068</v>
      </c>
      <c r="AM39" s="463">
        <f t="shared" si="22"/>
        <v>6346</v>
      </c>
      <c r="AN39" s="463"/>
      <c r="AO39" s="463"/>
      <c r="AP39" s="463"/>
      <c r="AQ39" s="463"/>
      <c r="AR39" s="463"/>
      <c r="AS39" s="463"/>
      <c r="AT39" s="463">
        <f t="shared" si="117"/>
        <v>51293</v>
      </c>
      <c r="AU39" s="463">
        <f t="shared" si="117"/>
        <v>2866</v>
      </c>
      <c r="AV39" s="463">
        <f t="shared" si="117"/>
        <v>15398</v>
      </c>
      <c r="AW39" s="463">
        <f t="shared" si="117"/>
        <v>19258</v>
      </c>
      <c r="AX39" s="463">
        <f t="shared" si="117"/>
        <v>7202</v>
      </c>
      <c r="AY39" s="463">
        <f t="shared" si="117"/>
        <v>25827</v>
      </c>
      <c r="AZ39" s="463">
        <f t="shared" si="117"/>
        <v>11461</v>
      </c>
      <c r="BA39" s="463"/>
      <c r="BB39" s="463"/>
      <c r="BC39" s="463"/>
      <c r="BD39" s="463"/>
      <c r="BE39" s="463"/>
      <c r="BF39" s="463"/>
      <c r="BG39" s="463"/>
      <c r="BH39" s="463"/>
      <c r="BI39" s="463">
        <f t="shared" si="118"/>
        <v>343989</v>
      </c>
      <c r="BJ39" s="463">
        <f t="shared" si="118"/>
        <v>38999</v>
      </c>
      <c r="BK39" s="463">
        <f t="shared" si="118"/>
        <v>248548</v>
      </c>
      <c r="BL39" s="463">
        <f t="shared" si="118"/>
        <v>631536</v>
      </c>
      <c r="BM39" s="463">
        <f t="shared" si="118"/>
        <v>96227</v>
      </c>
      <c r="BN39" s="463">
        <f t="shared" si="118"/>
        <v>74175</v>
      </c>
      <c r="BO39" s="463">
        <f t="shared" si="118"/>
        <v>54727</v>
      </c>
      <c r="BP39" s="463">
        <f t="shared" si="118"/>
        <v>42833</v>
      </c>
      <c r="BQ39" s="463">
        <f t="shared" si="118"/>
        <v>413931</v>
      </c>
      <c r="BR39" s="463">
        <f t="shared" si="118"/>
        <v>345709</v>
      </c>
      <c r="BS39" s="463">
        <f t="shared" si="118"/>
        <v>268982</v>
      </c>
      <c r="BT39" s="463">
        <f t="shared" si="118"/>
        <v>203738</v>
      </c>
      <c r="BU39" s="463">
        <f t="shared" si="118"/>
        <v>19001</v>
      </c>
      <c r="BV39" s="463">
        <f t="shared" si="118"/>
        <v>14051</v>
      </c>
      <c r="BW39" s="463">
        <f t="shared" si="83"/>
        <v>465</v>
      </c>
      <c r="BX39" s="463">
        <f t="shared" si="83"/>
        <v>230343</v>
      </c>
      <c r="BY39" s="463">
        <f t="shared" si="84"/>
        <v>495</v>
      </c>
      <c r="BZ39" s="463">
        <f t="shared" si="85"/>
        <v>822</v>
      </c>
      <c r="CA39" s="463">
        <f t="shared" si="86"/>
        <v>364</v>
      </c>
      <c r="CB39" s="463">
        <f t="shared" si="86"/>
        <v>163391</v>
      </c>
      <c r="CC39" s="463">
        <f t="shared" si="87"/>
        <v>449</v>
      </c>
      <c r="CD39" s="463">
        <f t="shared" si="88"/>
        <v>797</v>
      </c>
      <c r="CE39" s="463">
        <f t="shared" si="89"/>
        <v>44562</v>
      </c>
      <c r="CF39" s="463">
        <f t="shared" si="89"/>
        <v>17350805</v>
      </c>
      <c r="CG39" s="463">
        <f t="shared" si="90"/>
        <v>389</v>
      </c>
      <c r="CH39" s="463">
        <f t="shared" si="91"/>
        <v>678</v>
      </c>
      <c r="CI39" s="463">
        <f t="shared" si="92"/>
        <v>22175</v>
      </c>
      <c r="CJ39" s="463">
        <f t="shared" si="92"/>
        <v>18175397</v>
      </c>
      <c r="CK39" s="463">
        <f t="shared" si="93"/>
        <v>820</v>
      </c>
      <c r="CL39" s="463">
        <f t="shared" si="94"/>
        <v>1494</v>
      </c>
      <c r="CM39" s="463">
        <f t="shared" si="95"/>
        <v>6689</v>
      </c>
      <c r="CN39" s="463">
        <f t="shared" si="95"/>
        <v>5004323</v>
      </c>
      <c r="CO39" s="463">
        <f t="shared" si="96"/>
        <v>748</v>
      </c>
      <c r="CP39" s="463">
        <f t="shared" si="97"/>
        <v>1542</v>
      </c>
      <c r="CQ39" s="463">
        <f t="shared" si="98"/>
        <v>294183</v>
      </c>
      <c r="CR39" s="463">
        <f t="shared" si="98"/>
        <v>238047385</v>
      </c>
      <c r="CS39" s="463">
        <f t="shared" si="99"/>
        <v>809</v>
      </c>
      <c r="CT39" s="463">
        <f t="shared" si="100"/>
        <v>1516</v>
      </c>
      <c r="CU39" s="463">
        <f t="shared" si="101"/>
        <v>18057</v>
      </c>
      <c r="CV39" s="463">
        <f t="shared" si="101"/>
        <v>43661002</v>
      </c>
      <c r="CW39" s="463">
        <f t="shared" si="102"/>
        <v>2418</v>
      </c>
      <c r="CX39" s="463">
        <f t="shared" si="103"/>
        <v>4976</v>
      </c>
      <c r="CY39" s="463">
        <f t="shared" si="104"/>
        <v>5503</v>
      </c>
      <c r="CZ39" s="463">
        <f t="shared" si="104"/>
        <v>12499143</v>
      </c>
      <c r="DA39" s="463">
        <f t="shared" si="105"/>
        <v>2271</v>
      </c>
      <c r="DB39" s="463">
        <f t="shared" si="106"/>
        <v>4995</v>
      </c>
      <c r="DC39" s="463">
        <f t="shared" si="107"/>
        <v>14702</v>
      </c>
      <c r="DD39" s="463">
        <f t="shared" si="107"/>
        <v>50879298</v>
      </c>
      <c r="DE39" s="463">
        <f t="shared" si="108"/>
        <v>3461</v>
      </c>
      <c r="DF39" s="463">
        <f t="shared" si="109"/>
        <v>7180</v>
      </c>
      <c r="DG39" s="463">
        <f t="shared" si="110"/>
        <v>2820</v>
      </c>
      <c r="DH39" s="463">
        <f t="shared" si="110"/>
        <v>9111297</v>
      </c>
      <c r="DI39" s="463">
        <f t="shared" si="111"/>
        <v>3231</v>
      </c>
      <c r="DJ39" s="463">
        <f t="shared" si="112"/>
        <v>6873</v>
      </c>
      <c r="DK39" s="463">
        <f t="shared" si="72"/>
        <v>2803</v>
      </c>
      <c r="DL39" s="463">
        <f t="shared" si="72"/>
        <v>874247</v>
      </c>
      <c r="DM39" s="463">
        <f t="shared" si="26"/>
        <v>312</v>
      </c>
      <c r="DN39" s="463">
        <f t="shared" si="27"/>
        <v>529</v>
      </c>
      <c r="DO39" s="463">
        <f t="shared" si="73"/>
        <v>26122</v>
      </c>
      <c r="DP39" s="463">
        <f t="shared" si="73"/>
        <v>985707</v>
      </c>
      <c r="DQ39" s="463">
        <f t="shared" si="29"/>
        <v>38</v>
      </c>
      <c r="DR39" s="463">
        <f t="shared" si="30"/>
        <v>69</v>
      </c>
      <c r="DS39" s="463">
        <f t="shared" si="74"/>
        <v>981</v>
      </c>
      <c r="DT39" s="463">
        <f t="shared" si="74"/>
        <v>985757</v>
      </c>
      <c r="DU39" s="463">
        <f t="shared" si="75"/>
        <v>1005</v>
      </c>
      <c r="DV39" s="463">
        <f t="shared" si="76"/>
        <v>2028</v>
      </c>
      <c r="DW39" s="463">
        <f t="shared" si="77"/>
        <v>884</v>
      </c>
      <c r="DX39" s="446"/>
      <c r="DY39" s="446"/>
      <c r="DZ39" s="446"/>
      <c r="EA39" s="446"/>
      <c r="EB39" s="446"/>
      <c r="EC39" s="446"/>
      <c r="ED39" s="446"/>
      <c r="EE39" s="446"/>
      <c r="EF39" s="446"/>
      <c r="EG39" s="463" t="s">
        <v>152</v>
      </c>
      <c r="EH39" s="463" t="s">
        <v>152</v>
      </c>
      <c r="EI39" s="463">
        <f t="shared" si="113"/>
        <v>3480</v>
      </c>
      <c r="EJ39" s="446"/>
      <c r="EK39" s="446"/>
      <c r="EL39" s="446"/>
      <c r="EM39" s="446"/>
      <c r="EN39" s="446"/>
      <c r="EO39" s="446"/>
      <c r="EP39" s="446"/>
      <c r="EQ39" s="446"/>
      <c r="ER39" s="446"/>
      <c r="ES39" s="446"/>
      <c r="ET39" s="446"/>
      <c r="EU39" s="446"/>
      <c r="EV39" s="446"/>
      <c r="EW39" s="446"/>
      <c r="EX39" s="446"/>
      <c r="EY39" s="446"/>
      <c r="EZ39" s="447"/>
      <c r="FA39" s="446">
        <f t="shared" si="43"/>
        <v>5</v>
      </c>
      <c r="FB39" s="417">
        <f t="shared" si="59"/>
        <v>2020</v>
      </c>
      <c r="FC39" s="448">
        <f t="shared" si="60"/>
        <v>43952</v>
      </c>
      <c r="FD39" s="449">
        <f t="shared" si="44"/>
        <v>31</v>
      </c>
      <c r="FE39" s="450"/>
      <c r="FF39" s="451">
        <f t="shared" si="79"/>
        <v>0.61363903309920365</v>
      </c>
      <c r="FG39" s="450"/>
      <c r="FH39" s="452">
        <f t="shared" si="124"/>
        <v>2.1199577008658106</v>
      </c>
      <c r="FI39" s="452">
        <f t="shared" si="125"/>
        <v>1.6341345200590425</v>
      </c>
      <c r="FJ39" s="452">
        <f t="shared" si="126"/>
        <v>2.0914510643176518</v>
      </c>
      <c r="FK39" s="452">
        <f t="shared" si="127"/>
        <v>1.6369090839607139</v>
      </c>
      <c r="FL39" s="452">
        <f t="shared" si="128"/>
        <v>1.2813336759047445</v>
      </c>
      <c r="FM39" s="452">
        <f t="shared" si="129"/>
        <v>1.0701507830129982</v>
      </c>
      <c r="FN39" s="452">
        <f t="shared" si="130"/>
        <v>1.4010646720560047</v>
      </c>
      <c r="FO39" s="452">
        <f t="shared" si="131"/>
        <v>1.0612238519876656</v>
      </c>
      <c r="FP39" s="452">
        <f t="shared" si="132"/>
        <v>1.4131340175516882</v>
      </c>
      <c r="FQ39" s="452">
        <f t="shared" si="133"/>
        <v>1.044994793990778</v>
      </c>
      <c r="FR39" s="453"/>
      <c r="FS39" s="446">
        <f t="shared" si="119"/>
        <v>667551</v>
      </c>
      <c r="FT39" s="446">
        <f t="shared" si="119"/>
        <v>1025116</v>
      </c>
      <c r="FU39" s="446">
        <f t="shared" si="119"/>
        <v>1803610</v>
      </c>
      <c r="FV39" s="446">
        <f t="shared" si="119"/>
        <v>6455440</v>
      </c>
      <c r="FW39" s="446">
        <f t="shared" si="119"/>
        <v>30921928</v>
      </c>
      <c r="FX39" s="446">
        <f t="shared" si="119"/>
        <v>23522201</v>
      </c>
      <c r="FY39" s="446">
        <f t="shared" si="119"/>
        <v>489362919</v>
      </c>
      <c r="FZ39" s="446">
        <f t="shared" si="119"/>
        <v>727671141</v>
      </c>
      <c r="GA39" s="446">
        <f t="shared" si="119"/>
        <v>85330501</v>
      </c>
      <c r="GB39" s="446"/>
      <c r="GC39" s="446"/>
      <c r="GD39" s="446">
        <f t="shared" si="114"/>
        <v>382035</v>
      </c>
      <c r="GE39" s="446">
        <f t="shared" si="114"/>
        <v>290093</v>
      </c>
      <c r="GF39" s="446">
        <f t="shared" si="114"/>
        <v>30211529</v>
      </c>
      <c r="GG39" s="446">
        <f t="shared" si="114"/>
        <v>33119561</v>
      </c>
      <c r="GH39" s="446">
        <f t="shared" si="114"/>
        <v>10314216</v>
      </c>
      <c r="GI39" s="446">
        <f t="shared" si="114"/>
        <v>446000905</v>
      </c>
      <c r="GJ39" s="446">
        <f t="shared" si="114"/>
        <v>89858093</v>
      </c>
      <c r="GK39" s="446">
        <f t="shared" si="114"/>
        <v>27488025</v>
      </c>
      <c r="GL39" s="446">
        <f t="shared" si="114"/>
        <v>105560374</v>
      </c>
      <c r="GM39" s="446">
        <f t="shared" si="114"/>
        <v>19383119</v>
      </c>
      <c r="GN39" s="446">
        <f t="shared" si="81"/>
        <v>1989767</v>
      </c>
      <c r="GO39" s="446">
        <f t="shared" si="115"/>
        <v>1483365</v>
      </c>
      <c r="GP39" s="446">
        <f t="shared" si="115"/>
        <v>1800271</v>
      </c>
      <c r="GQ39" s="446">
        <f t="shared" si="115"/>
        <v>0</v>
      </c>
      <c r="GR39" s="446"/>
      <c r="GS39" s="446"/>
      <c r="GT39" s="446"/>
      <c r="GU39" s="446"/>
      <c r="GV39" s="454"/>
      <c r="GW39" s="402"/>
    </row>
    <row r="40" spans="1:205" ht="10.5" customHeight="1" x14ac:dyDescent="0.2">
      <c r="A40" s="417" t="str">
        <f t="shared" si="1"/>
        <v>2020-21JUNEENG</v>
      </c>
      <c r="B40" s="458" t="str">
        <f t="shared" si="57"/>
        <v>2020-21</v>
      </c>
      <c r="C40" s="402" t="s">
        <v>671</v>
      </c>
      <c r="D40" s="458"/>
      <c r="F40" s="458" t="str">
        <f t="shared" si="58"/>
        <v>ENG</v>
      </c>
      <c r="H40" s="463">
        <f t="shared" si="68"/>
        <v>843903</v>
      </c>
      <c r="I40" s="463">
        <f t="shared" si="68"/>
        <v>584487</v>
      </c>
      <c r="J40" s="463">
        <f t="shared" si="68"/>
        <v>1145632</v>
      </c>
      <c r="K40" s="463">
        <f t="shared" si="3"/>
        <v>2</v>
      </c>
      <c r="L40" s="463">
        <f t="shared" si="4"/>
        <v>1</v>
      </c>
      <c r="M40" s="463">
        <f t="shared" si="5"/>
        <v>2</v>
      </c>
      <c r="N40" s="463">
        <f t="shared" si="6"/>
        <v>4</v>
      </c>
      <c r="O40" s="463">
        <f t="shared" si="7"/>
        <v>18</v>
      </c>
      <c r="P40" s="463">
        <f t="shared" si="116"/>
        <v>2780</v>
      </c>
      <c r="Q40" s="463">
        <f t="shared" si="116"/>
        <v>18853</v>
      </c>
      <c r="R40" s="463">
        <f t="shared" si="116"/>
        <v>14886</v>
      </c>
      <c r="S40" s="463">
        <f t="shared" si="116"/>
        <v>677548</v>
      </c>
      <c r="T40" s="463">
        <f t="shared" si="116"/>
        <v>46146</v>
      </c>
      <c r="U40" s="463">
        <f t="shared" si="116"/>
        <v>28151</v>
      </c>
      <c r="V40" s="463">
        <f t="shared" si="116"/>
        <v>333617</v>
      </c>
      <c r="W40" s="463">
        <f t="shared" si="116"/>
        <v>178873</v>
      </c>
      <c r="X40" s="463">
        <f t="shared" si="116"/>
        <v>12443</v>
      </c>
      <c r="Y40" s="463">
        <f t="shared" si="116"/>
        <v>18227568</v>
      </c>
      <c r="Z40" s="463">
        <f t="shared" si="9"/>
        <v>395</v>
      </c>
      <c r="AA40" s="463">
        <f t="shared" si="10"/>
        <v>691</v>
      </c>
      <c r="AB40" s="463">
        <f t="shared" si="120"/>
        <v>14622326</v>
      </c>
      <c r="AC40" s="463">
        <f t="shared" si="12"/>
        <v>519</v>
      </c>
      <c r="AD40" s="463">
        <f t="shared" si="13"/>
        <v>948</v>
      </c>
      <c r="AE40" s="463">
        <f t="shared" si="121"/>
        <v>298075999</v>
      </c>
      <c r="AF40" s="463">
        <f t="shared" si="15"/>
        <v>893</v>
      </c>
      <c r="AG40" s="463">
        <f t="shared" si="16"/>
        <v>1704</v>
      </c>
      <c r="AH40" s="463">
        <f t="shared" si="122"/>
        <v>389763123</v>
      </c>
      <c r="AI40" s="463">
        <f t="shared" si="18"/>
        <v>2179</v>
      </c>
      <c r="AJ40" s="463">
        <f t="shared" si="19"/>
        <v>4894</v>
      </c>
      <c r="AK40" s="463">
        <f t="shared" si="123"/>
        <v>44174093</v>
      </c>
      <c r="AL40" s="463">
        <f t="shared" si="21"/>
        <v>3550</v>
      </c>
      <c r="AM40" s="463">
        <f t="shared" si="22"/>
        <v>7314</v>
      </c>
      <c r="AN40" s="463"/>
      <c r="AO40" s="463"/>
      <c r="AP40" s="463"/>
      <c r="AQ40" s="463"/>
      <c r="AR40" s="463"/>
      <c r="AS40" s="463"/>
      <c r="AT40" s="463">
        <f t="shared" si="117"/>
        <v>49357</v>
      </c>
      <c r="AU40" s="463">
        <f t="shared" si="117"/>
        <v>2707</v>
      </c>
      <c r="AV40" s="463">
        <f t="shared" si="117"/>
        <v>14770</v>
      </c>
      <c r="AW40" s="463">
        <f t="shared" si="117"/>
        <v>17773</v>
      </c>
      <c r="AX40" s="463">
        <f t="shared" si="117"/>
        <v>6764</v>
      </c>
      <c r="AY40" s="463">
        <f t="shared" si="117"/>
        <v>25116</v>
      </c>
      <c r="AZ40" s="463">
        <f t="shared" si="117"/>
        <v>11800</v>
      </c>
      <c r="BA40" s="463"/>
      <c r="BB40" s="463"/>
      <c r="BC40" s="463"/>
      <c r="BD40" s="463"/>
      <c r="BE40" s="463"/>
      <c r="BF40" s="463"/>
      <c r="BG40" s="463"/>
      <c r="BH40" s="463"/>
      <c r="BI40" s="463">
        <f t="shared" si="118"/>
        <v>359036</v>
      </c>
      <c r="BJ40" s="463">
        <f t="shared" si="118"/>
        <v>40450</v>
      </c>
      <c r="BK40" s="463">
        <f t="shared" si="118"/>
        <v>228705</v>
      </c>
      <c r="BL40" s="463">
        <f t="shared" si="118"/>
        <v>628191</v>
      </c>
      <c r="BM40" s="463">
        <f t="shared" si="118"/>
        <v>98403</v>
      </c>
      <c r="BN40" s="463">
        <f t="shared" si="118"/>
        <v>75908</v>
      </c>
      <c r="BO40" s="463">
        <f t="shared" si="118"/>
        <v>59239</v>
      </c>
      <c r="BP40" s="463">
        <f t="shared" si="118"/>
        <v>46441</v>
      </c>
      <c r="BQ40" s="463">
        <f t="shared" si="118"/>
        <v>434762</v>
      </c>
      <c r="BR40" s="463">
        <f t="shared" si="118"/>
        <v>358842</v>
      </c>
      <c r="BS40" s="463">
        <f t="shared" si="118"/>
        <v>262999</v>
      </c>
      <c r="BT40" s="463">
        <f t="shared" si="118"/>
        <v>191027</v>
      </c>
      <c r="BU40" s="463">
        <f t="shared" si="118"/>
        <v>18032</v>
      </c>
      <c r="BV40" s="463">
        <f t="shared" si="118"/>
        <v>12979</v>
      </c>
      <c r="BW40" s="463">
        <f t="shared" si="83"/>
        <v>482</v>
      </c>
      <c r="BX40" s="463">
        <f t="shared" si="83"/>
        <v>237216</v>
      </c>
      <c r="BY40" s="463">
        <f t="shared" si="84"/>
        <v>492</v>
      </c>
      <c r="BZ40" s="463">
        <f t="shared" si="85"/>
        <v>829</v>
      </c>
      <c r="CA40" s="463">
        <f t="shared" si="86"/>
        <v>397</v>
      </c>
      <c r="CB40" s="463">
        <f t="shared" si="86"/>
        <v>173453</v>
      </c>
      <c r="CC40" s="463">
        <f t="shared" si="87"/>
        <v>437</v>
      </c>
      <c r="CD40" s="463">
        <f t="shared" si="88"/>
        <v>797</v>
      </c>
      <c r="CE40" s="463">
        <f t="shared" si="89"/>
        <v>45267</v>
      </c>
      <c r="CF40" s="463">
        <f t="shared" si="89"/>
        <v>17816899</v>
      </c>
      <c r="CG40" s="463">
        <f t="shared" si="90"/>
        <v>394</v>
      </c>
      <c r="CH40" s="463">
        <f t="shared" si="91"/>
        <v>689</v>
      </c>
      <c r="CI40" s="463">
        <f t="shared" si="92"/>
        <v>22781</v>
      </c>
      <c r="CJ40" s="463">
        <f t="shared" si="92"/>
        <v>20459505</v>
      </c>
      <c r="CK40" s="463">
        <f t="shared" si="93"/>
        <v>898</v>
      </c>
      <c r="CL40" s="463">
        <f t="shared" si="94"/>
        <v>1680</v>
      </c>
      <c r="CM40" s="463">
        <f t="shared" si="95"/>
        <v>7360</v>
      </c>
      <c r="CN40" s="463">
        <f t="shared" si="95"/>
        <v>6053306</v>
      </c>
      <c r="CO40" s="463">
        <f t="shared" si="96"/>
        <v>822</v>
      </c>
      <c r="CP40" s="463">
        <f t="shared" si="97"/>
        <v>1719</v>
      </c>
      <c r="CQ40" s="463">
        <f t="shared" si="98"/>
        <v>303476</v>
      </c>
      <c r="CR40" s="463">
        <f t="shared" si="98"/>
        <v>271563188</v>
      </c>
      <c r="CS40" s="463">
        <f t="shared" si="99"/>
        <v>895</v>
      </c>
      <c r="CT40" s="463">
        <f t="shared" si="100"/>
        <v>1706</v>
      </c>
      <c r="CU40" s="463">
        <f t="shared" si="101"/>
        <v>18482</v>
      </c>
      <c r="CV40" s="463">
        <f t="shared" si="101"/>
        <v>53331031</v>
      </c>
      <c r="CW40" s="463">
        <f t="shared" si="102"/>
        <v>2886</v>
      </c>
      <c r="CX40" s="463">
        <f t="shared" si="103"/>
        <v>6099</v>
      </c>
      <c r="CY40" s="463">
        <f t="shared" si="104"/>
        <v>5932</v>
      </c>
      <c r="CZ40" s="463">
        <f t="shared" si="104"/>
        <v>17604279</v>
      </c>
      <c r="DA40" s="463">
        <f t="shared" si="105"/>
        <v>2968</v>
      </c>
      <c r="DB40" s="463">
        <f t="shared" si="106"/>
        <v>6574</v>
      </c>
      <c r="DC40" s="463">
        <f t="shared" si="107"/>
        <v>14064</v>
      </c>
      <c r="DD40" s="463">
        <f t="shared" si="107"/>
        <v>58416520</v>
      </c>
      <c r="DE40" s="463">
        <f t="shared" si="108"/>
        <v>4154</v>
      </c>
      <c r="DF40" s="463">
        <f t="shared" si="109"/>
        <v>8670</v>
      </c>
      <c r="DG40" s="463">
        <f t="shared" si="110"/>
        <v>2975</v>
      </c>
      <c r="DH40" s="463">
        <f t="shared" si="110"/>
        <v>12428234</v>
      </c>
      <c r="DI40" s="463">
        <f t="shared" si="111"/>
        <v>4178</v>
      </c>
      <c r="DJ40" s="463">
        <f t="shared" si="112"/>
        <v>9407</v>
      </c>
      <c r="DK40" s="463">
        <f t="shared" si="72"/>
        <v>2608</v>
      </c>
      <c r="DL40" s="463">
        <f t="shared" si="72"/>
        <v>854336</v>
      </c>
      <c r="DM40" s="463">
        <f t="shared" si="26"/>
        <v>328</v>
      </c>
      <c r="DN40" s="463">
        <f t="shared" si="27"/>
        <v>564</v>
      </c>
      <c r="DO40" s="463">
        <f t="shared" si="73"/>
        <v>26516</v>
      </c>
      <c r="DP40" s="463">
        <f t="shared" si="73"/>
        <v>978071</v>
      </c>
      <c r="DQ40" s="463">
        <f t="shared" si="29"/>
        <v>37</v>
      </c>
      <c r="DR40" s="463">
        <f t="shared" si="30"/>
        <v>67</v>
      </c>
      <c r="DS40" s="463">
        <f t="shared" si="74"/>
        <v>1088</v>
      </c>
      <c r="DT40" s="463">
        <f t="shared" si="74"/>
        <v>1247498</v>
      </c>
      <c r="DU40" s="463">
        <f t="shared" si="75"/>
        <v>1147</v>
      </c>
      <c r="DV40" s="463">
        <f t="shared" si="76"/>
        <v>2209</v>
      </c>
      <c r="DW40" s="463">
        <f t="shared" si="77"/>
        <v>980</v>
      </c>
      <c r="DX40" s="446"/>
      <c r="DY40" s="446"/>
      <c r="DZ40" s="446"/>
      <c r="EA40" s="446"/>
      <c r="EB40" s="446"/>
      <c r="EC40" s="446"/>
      <c r="ED40" s="446"/>
      <c r="EE40" s="446"/>
      <c r="EF40" s="446"/>
      <c r="EG40" s="463" t="s">
        <v>152</v>
      </c>
      <c r="EH40" s="463" t="s">
        <v>152</v>
      </c>
      <c r="EI40" s="463">
        <f t="shared" si="113"/>
        <v>3718</v>
      </c>
      <c r="EJ40" s="446"/>
      <c r="EK40" s="446"/>
      <c r="EL40" s="446"/>
      <c r="EM40" s="446"/>
      <c r="EN40" s="446"/>
      <c r="EO40" s="446"/>
      <c r="EP40" s="446"/>
      <c r="EQ40" s="446"/>
      <c r="ER40" s="446"/>
      <c r="ES40" s="446"/>
      <c r="ET40" s="446"/>
      <c r="EU40" s="446"/>
      <c r="EV40" s="446"/>
      <c r="EW40" s="446"/>
      <c r="EX40" s="446"/>
      <c r="EY40" s="446"/>
      <c r="EZ40" s="447"/>
      <c r="FA40" s="446">
        <f t="shared" si="43"/>
        <v>6</v>
      </c>
      <c r="FB40" s="417">
        <f t="shared" si="59"/>
        <v>2020</v>
      </c>
      <c r="FC40" s="448">
        <f t="shared" si="60"/>
        <v>43983</v>
      </c>
      <c r="FD40" s="449">
        <f t="shared" si="44"/>
        <v>30</v>
      </c>
      <c r="FE40" s="450"/>
      <c r="FF40" s="451">
        <f t="shared" si="79"/>
        <v>0.61144675552275973</v>
      </c>
      <c r="FG40" s="450"/>
      <c r="FH40" s="452">
        <f t="shared" si="124"/>
        <v>2.1324275126771552</v>
      </c>
      <c r="FI40" s="452">
        <f t="shared" si="125"/>
        <v>1.644952975339141</v>
      </c>
      <c r="FJ40" s="452">
        <f t="shared" si="126"/>
        <v>2.1043302191751625</v>
      </c>
      <c r="FK40" s="452">
        <f t="shared" si="127"/>
        <v>1.6497104898582644</v>
      </c>
      <c r="FL40" s="452">
        <f t="shared" si="128"/>
        <v>1.303176996376084</v>
      </c>
      <c r="FM40" s="452">
        <f t="shared" si="129"/>
        <v>1.0756106553323121</v>
      </c>
      <c r="FN40" s="452">
        <f t="shared" si="130"/>
        <v>1.4703113382120274</v>
      </c>
      <c r="FO40" s="452">
        <f t="shared" si="131"/>
        <v>1.0679476500086653</v>
      </c>
      <c r="FP40" s="452">
        <f t="shared" si="132"/>
        <v>1.4491682070240295</v>
      </c>
      <c r="FQ40" s="452">
        <f t="shared" si="133"/>
        <v>1.0430764285140239</v>
      </c>
      <c r="FR40" s="453"/>
      <c r="FS40" s="446">
        <f t="shared" si="119"/>
        <v>677245</v>
      </c>
      <c r="FT40" s="446">
        <f t="shared" si="119"/>
        <v>1258918</v>
      </c>
      <c r="FU40" s="446">
        <f t="shared" si="119"/>
        <v>2593143</v>
      </c>
      <c r="FV40" s="446">
        <f t="shared" si="119"/>
        <v>10578858</v>
      </c>
      <c r="FW40" s="446">
        <f t="shared" si="119"/>
        <v>31908742</v>
      </c>
      <c r="FX40" s="446">
        <f t="shared" si="119"/>
        <v>26691647</v>
      </c>
      <c r="FY40" s="446">
        <f t="shared" si="119"/>
        <v>568598446</v>
      </c>
      <c r="FZ40" s="446">
        <f t="shared" si="119"/>
        <v>875405596</v>
      </c>
      <c r="GA40" s="446">
        <f t="shared" si="119"/>
        <v>91003727</v>
      </c>
      <c r="GB40" s="446"/>
      <c r="GC40" s="446"/>
      <c r="GD40" s="446">
        <f t="shared" si="114"/>
        <v>399421</v>
      </c>
      <c r="GE40" s="446">
        <f t="shared" si="114"/>
        <v>316405</v>
      </c>
      <c r="GF40" s="446">
        <f t="shared" si="114"/>
        <v>31168499</v>
      </c>
      <c r="GG40" s="446">
        <f t="shared" si="114"/>
        <v>38267559</v>
      </c>
      <c r="GH40" s="446">
        <f t="shared" si="114"/>
        <v>12653724</v>
      </c>
      <c r="GI40" s="446">
        <f t="shared" si="114"/>
        <v>517718619</v>
      </c>
      <c r="GJ40" s="446">
        <f t="shared" si="114"/>
        <v>112728264</v>
      </c>
      <c r="GK40" s="446">
        <f t="shared" si="114"/>
        <v>38996084</v>
      </c>
      <c r="GL40" s="446">
        <f t="shared" si="114"/>
        <v>121941235</v>
      </c>
      <c r="GM40" s="446">
        <f t="shared" si="114"/>
        <v>27986751</v>
      </c>
      <c r="GN40" s="446">
        <f t="shared" si="81"/>
        <v>2403031</v>
      </c>
      <c r="GO40" s="446">
        <f t="shared" si="115"/>
        <v>1469998</v>
      </c>
      <c r="GP40" s="446">
        <f t="shared" si="115"/>
        <v>1767024</v>
      </c>
      <c r="GQ40" s="446">
        <f t="shared" si="115"/>
        <v>0</v>
      </c>
      <c r="GR40" s="446"/>
      <c r="GS40" s="446"/>
      <c r="GT40" s="446"/>
      <c r="GU40" s="446"/>
      <c r="GV40" s="454"/>
      <c r="GW40" s="402"/>
    </row>
    <row r="41" spans="1:205" ht="10.5" customHeight="1" x14ac:dyDescent="0.2">
      <c r="A41" s="417" t="str">
        <f t="shared" si="1"/>
        <v>2020-21JULYENG</v>
      </c>
      <c r="B41" s="458" t="str">
        <f t="shared" si="57"/>
        <v>2020-21</v>
      </c>
      <c r="C41" s="402" t="s">
        <v>673</v>
      </c>
      <c r="D41" s="458"/>
      <c r="F41" s="458" t="str">
        <f t="shared" si="58"/>
        <v>ENG</v>
      </c>
      <c r="H41" s="463">
        <f t="shared" si="68"/>
        <v>921189</v>
      </c>
      <c r="I41" s="463">
        <f t="shared" si="68"/>
        <v>643839</v>
      </c>
      <c r="J41" s="463">
        <f t="shared" si="68"/>
        <v>1489741</v>
      </c>
      <c r="K41" s="463">
        <f t="shared" si="3"/>
        <v>2</v>
      </c>
      <c r="L41" s="463">
        <f t="shared" si="4"/>
        <v>1</v>
      </c>
      <c r="M41" s="463">
        <f t="shared" si="5"/>
        <v>2</v>
      </c>
      <c r="N41" s="463">
        <f t="shared" si="6"/>
        <v>5</v>
      </c>
      <c r="O41" s="463">
        <f t="shared" si="7"/>
        <v>33</v>
      </c>
      <c r="P41" s="463">
        <f t="shared" si="116"/>
        <v>2941</v>
      </c>
      <c r="Q41" s="463">
        <f t="shared" si="116"/>
        <v>20174</v>
      </c>
      <c r="R41" s="463">
        <f t="shared" si="116"/>
        <v>16483</v>
      </c>
      <c r="S41" s="463">
        <f t="shared" si="116"/>
        <v>718269</v>
      </c>
      <c r="T41" s="463">
        <f t="shared" si="116"/>
        <v>51771</v>
      </c>
      <c r="U41" s="463">
        <f t="shared" si="116"/>
        <v>32412</v>
      </c>
      <c r="V41" s="463">
        <f t="shared" si="116"/>
        <v>358698</v>
      </c>
      <c r="W41" s="463">
        <f t="shared" si="116"/>
        <v>184269</v>
      </c>
      <c r="X41" s="463">
        <f t="shared" si="116"/>
        <v>11511</v>
      </c>
      <c r="Y41" s="463">
        <f t="shared" si="116"/>
        <v>21012500</v>
      </c>
      <c r="Z41" s="463">
        <f t="shared" si="9"/>
        <v>406</v>
      </c>
      <c r="AA41" s="463">
        <f t="shared" si="10"/>
        <v>717</v>
      </c>
      <c r="AB41" s="463">
        <f t="shared" si="120"/>
        <v>17783281</v>
      </c>
      <c r="AC41" s="463">
        <f t="shared" si="12"/>
        <v>549</v>
      </c>
      <c r="AD41" s="463">
        <f t="shared" si="13"/>
        <v>1021</v>
      </c>
      <c r="AE41" s="463">
        <f t="shared" si="121"/>
        <v>358922023</v>
      </c>
      <c r="AF41" s="463">
        <f t="shared" si="15"/>
        <v>1001</v>
      </c>
      <c r="AG41" s="463">
        <f t="shared" si="16"/>
        <v>1954</v>
      </c>
      <c r="AH41" s="463">
        <f t="shared" si="122"/>
        <v>479928192</v>
      </c>
      <c r="AI41" s="463">
        <f t="shared" si="18"/>
        <v>2604</v>
      </c>
      <c r="AJ41" s="463">
        <f t="shared" si="19"/>
        <v>5947</v>
      </c>
      <c r="AK41" s="463">
        <f t="shared" si="123"/>
        <v>47883412</v>
      </c>
      <c r="AL41" s="463">
        <f t="shared" si="21"/>
        <v>4160</v>
      </c>
      <c r="AM41" s="463">
        <f t="shared" si="22"/>
        <v>8811</v>
      </c>
      <c r="AN41" s="463"/>
      <c r="AO41" s="463"/>
      <c r="AP41" s="463"/>
      <c r="AQ41" s="463"/>
      <c r="AR41" s="463"/>
      <c r="AS41" s="463"/>
      <c r="AT41" s="463">
        <f t="shared" si="117"/>
        <v>52756</v>
      </c>
      <c r="AU41" s="463">
        <f t="shared" si="117"/>
        <v>2974</v>
      </c>
      <c r="AV41" s="463">
        <f t="shared" si="117"/>
        <v>15975</v>
      </c>
      <c r="AW41" s="463">
        <f t="shared" si="117"/>
        <v>18661</v>
      </c>
      <c r="AX41" s="463">
        <f t="shared" si="117"/>
        <v>7051</v>
      </c>
      <c r="AY41" s="463">
        <f t="shared" si="117"/>
        <v>26756</v>
      </c>
      <c r="AZ41" s="463">
        <f t="shared" si="117"/>
        <v>12377</v>
      </c>
      <c r="BA41" s="463"/>
      <c r="BB41" s="463"/>
      <c r="BC41" s="463"/>
      <c r="BD41" s="463"/>
      <c r="BE41" s="463"/>
      <c r="BF41" s="463"/>
      <c r="BG41" s="463"/>
      <c r="BH41" s="463"/>
      <c r="BI41" s="463">
        <f t="shared" si="118"/>
        <v>388056</v>
      </c>
      <c r="BJ41" s="463">
        <f t="shared" si="118"/>
        <v>41127</v>
      </c>
      <c r="BK41" s="463">
        <f t="shared" si="118"/>
        <v>236330</v>
      </c>
      <c r="BL41" s="463">
        <f t="shared" si="118"/>
        <v>665513</v>
      </c>
      <c r="BM41" s="463">
        <f t="shared" si="118"/>
        <v>112059</v>
      </c>
      <c r="BN41" s="463">
        <f t="shared" si="118"/>
        <v>85702</v>
      </c>
      <c r="BO41" s="463">
        <f t="shared" si="118"/>
        <v>69940</v>
      </c>
      <c r="BP41" s="463">
        <f t="shared" si="118"/>
        <v>54349</v>
      </c>
      <c r="BQ41" s="463">
        <f t="shared" si="118"/>
        <v>475794</v>
      </c>
      <c r="BR41" s="463">
        <f t="shared" si="118"/>
        <v>388094</v>
      </c>
      <c r="BS41" s="463">
        <f t="shared" si="118"/>
        <v>281337</v>
      </c>
      <c r="BT41" s="463">
        <f t="shared" si="118"/>
        <v>198262</v>
      </c>
      <c r="BU41" s="463">
        <f t="shared" si="118"/>
        <v>17701</v>
      </c>
      <c r="BV41" s="463">
        <f t="shared" si="118"/>
        <v>12174</v>
      </c>
      <c r="BW41" s="463">
        <f t="shared" si="83"/>
        <v>535</v>
      </c>
      <c r="BX41" s="463">
        <f t="shared" si="83"/>
        <v>271017</v>
      </c>
      <c r="BY41" s="463">
        <f t="shared" si="84"/>
        <v>507</v>
      </c>
      <c r="BZ41" s="463">
        <f t="shared" si="85"/>
        <v>899</v>
      </c>
      <c r="CA41" s="463">
        <f t="shared" si="86"/>
        <v>413</v>
      </c>
      <c r="CB41" s="463">
        <f t="shared" si="86"/>
        <v>198702</v>
      </c>
      <c r="CC41" s="463">
        <f t="shared" si="87"/>
        <v>481</v>
      </c>
      <c r="CD41" s="463">
        <f t="shared" si="88"/>
        <v>866</v>
      </c>
      <c r="CE41" s="463">
        <f t="shared" si="89"/>
        <v>50823</v>
      </c>
      <c r="CF41" s="463">
        <f t="shared" si="89"/>
        <v>20542781</v>
      </c>
      <c r="CG41" s="463">
        <f t="shared" si="90"/>
        <v>404</v>
      </c>
      <c r="CH41" s="463">
        <f t="shared" si="91"/>
        <v>714</v>
      </c>
      <c r="CI41" s="463">
        <f t="shared" si="92"/>
        <v>23533</v>
      </c>
      <c r="CJ41" s="463">
        <f t="shared" si="92"/>
        <v>23758500</v>
      </c>
      <c r="CK41" s="463">
        <f t="shared" si="93"/>
        <v>1010</v>
      </c>
      <c r="CL41" s="463">
        <f t="shared" si="94"/>
        <v>1907</v>
      </c>
      <c r="CM41" s="463">
        <f t="shared" si="95"/>
        <v>8463</v>
      </c>
      <c r="CN41" s="463">
        <f t="shared" si="95"/>
        <v>8020797</v>
      </c>
      <c r="CO41" s="463">
        <f t="shared" si="96"/>
        <v>948</v>
      </c>
      <c r="CP41" s="463">
        <f t="shared" si="97"/>
        <v>1995</v>
      </c>
      <c r="CQ41" s="463">
        <f t="shared" si="98"/>
        <v>326702</v>
      </c>
      <c r="CR41" s="463">
        <f t="shared" si="98"/>
        <v>327142726</v>
      </c>
      <c r="CS41" s="463">
        <f t="shared" si="99"/>
        <v>1001</v>
      </c>
      <c r="CT41" s="463">
        <f t="shared" si="100"/>
        <v>1955</v>
      </c>
      <c r="CU41" s="463">
        <f t="shared" si="101"/>
        <v>18354</v>
      </c>
      <c r="CV41" s="463">
        <f t="shared" si="101"/>
        <v>62104292</v>
      </c>
      <c r="CW41" s="463">
        <f t="shared" si="102"/>
        <v>3384</v>
      </c>
      <c r="CX41" s="463">
        <f t="shared" si="103"/>
        <v>7082</v>
      </c>
      <c r="CY41" s="463">
        <f t="shared" si="104"/>
        <v>6540</v>
      </c>
      <c r="CZ41" s="463">
        <f t="shared" si="104"/>
        <v>22409220</v>
      </c>
      <c r="DA41" s="463">
        <f t="shared" si="105"/>
        <v>3426</v>
      </c>
      <c r="DB41" s="463">
        <f t="shared" si="106"/>
        <v>7563</v>
      </c>
      <c r="DC41" s="463">
        <f t="shared" si="107"/>
        <v>14030</v>
      </c>
      <c r="DD41" s="463">
        <f t="shared" si="107"/>
        <v>67263784</v>
      </c>
      <c r="DE41" s="463">
        <f t="shared" si="108"/>
        <v>4794</v>
      </c>
      <c r="DF41" s="463">
        <f t="shared" si="109"/>
        <v>10113</v>
      </c>
      <c r="DG41" s="463">
        <f t="shared" si="110"/>
        <v>3100</v>
      </c>
      <c r="DH41" s="463">
        <f t="shared" si="110"/>
        <v>14952974</v>
      </c>
      <c r="DI41" s="463">
        <f t="shared" si="111"/>
        <v>4824</v>
      </c>
      <c r="DJ41" s="463">
        <f t="shared" si="112"/>
        <v>10982</v>
      </c>
      <c r="DK41" s="463">
        <f t="shared" si="72"/>
        <v>2786</v>
      </c>
      <c r="DL41" s="463">
        <f t="shared" si="72"/>
        <v>904717</v>
      </c>
      <c r="DM41" s="463">
        <f t="shared" si="26"/>
        <v>325</v>
      </c>
      <c r="DN41" s="463">
        <f t="shared" si="27"/>
        <v>553</v>
      </c>
      <c r="DO41" s="463">
        <f t="shared" si="73"/>
        <v>29865</v>
      </c>
      <c r="DP41" s="463">
        <f t="shared" si="73"/>
        <v>1114790</v>
      </c>
      <c r="DQ41" s="463">
        <f t="shared" si="29"/>
        <v>37</v>
      </c>
      <c r="DR41" s="463">
        <f t="shared" si="30"/>
        <v>66</v>
      </c>
      <c r="DS41" s="463">
        <f t="shared" si="74"/>
        <v>1223</v>
      </c>
      <c r="DT41" s="463">
        <f t="shared" si="74"/>
        <v>1480717</v>
      </c>
      <c r="DU41" s="463">
        <f t="shared" si="75"/>
        <v>1211</v>
      </c>
      <c r="DV41" s="463">
        <f t="shared" si="76"/>
        <v>2441</v>
      </c>
      <c r="DW41" s="463">
        <f t="shared" si="77"/>
        <v>1126</v>
      </c>
      <c r="DX41" s="446"/>
      <c r="DY41" s="446"/>
      <c r="DZ41" s="446"/>
      <c r="EA41" s="446"/>
      <c r="EB41" s="446"/>
      <c r="EC41" s="446"/>
      <c r="ED41" s="446"/>
      <c r="EE41" s="446"/>
      <c r="EF41" s="446"/>
      <c r="EG41" s="463" t="s">
        <v>152</v>
      </c>
      <c r="EH41" s="463" t="s">
        <v>152</v>
      </c>
      <c r="EI41" s="463">
        <f t="shared" si="113"/>
        <v>3590</v>
      </c>
      <c r="EJ41" s="446"/>
      <c r="EK41" s="446"/>
      <c r="EL41" s="446"/>
      <c r="EM41" s="446"/>
      <c r="EN41" s="446"/>
      <c r="EO41" s="446"/>
      <c r="EP41" s="446"/>
      <c r="EQ41" s="446"/>
      <c r="ER41" s="446"/>
      <c r="ES41" s="446"/>
      <c r="ET41" s="446"/>
      <c r="EU41" s="446"/>
      <c r="EV41" s="446"/>
      <c r="EW41" s="446"/>
      <c r="EX41" s="446"/>
      <c r="EY41" s="446"/>
      <c r="EZ41" s="447"/>
      <c r="FA41" s="446">
        <f t="shared" si="43"/>
        <v>7</v>
      </c>
      <c r="FB41" s="417">
        <f t="shared" si="59"/>
        <v>2020</v>
      </c>
      <c r="FC41" s="448">
        <f t="shared" si="60"/>
        <v>44013</v>
      </c>
      <c r="FD41" s="449">
        <f t="shared" si="44"/>
        <v>31</v>
      </c>
      <c r="FE41" s="450"/>
      <c r="FF41" s="451">
        <f t="shared" si="79"/>
        <v>0.61161171411017812</v>
      </c>
      <c r="FG41" s="450"/>
      <c r="FH41" s="452">
        <f t="shared" si="124"/>
        <v>2.1645129512661527</v>
      </c>
      <c r="FI41" s="452">
        <f t="shared" si="125"/>
        <v>1.6554055359177917</v>
      </c>
      <c r="FJ41" s="452">
        <f t="shared" si="126"/>
        <v>2.1578427742811304</v>
      </c>
      <c r="FK41" s="452">
        <f t="shared" si="127"/>
        <v>1.6768172281870912</v>
      </c>
      <c r="FL41" s="452">
        <f t="shared" si="128"/>
        <v>1.3264473177993743</v>
      </c>
      <c r="FM41" s="452">
        <f t="shared" si="129"/>
        <v>1.0819519484357314</v>
      </c>
      <c r="FN41" s="452">
        <f t="shared" si="130"/>
        <v>1.5267733585139118</v>
      </c>
      <c r="FO41" s="452">
        <f t="shared" si="131"/>
        <v>1.0759378951424277</v>
      </c>
      <c r="FP41" s="452">
        <f t="shared" si="132"/>
        <v>1.5377465033446269</v>
      </c>
      <c r="FQ41" s="452">
        <f t="shared" si="133"/>
        <v>1.0575970810529058</v>
      </c>
      <c r="FR41" s="453"/>
      <c r="FS41" s="446">
        <f t="shared" si="119"/>
        <v>812223</v>
      </c>
      <c r="FT41" s="446">
        <f t="shared" si="119"/>
        <v>1359601</v>
      </c>
      <c r="FU41" s="446">
        <f t="shared" si="119"/>
        <v>3124217</v>
      </c>
      <c r="FV41" s="446">
        <f t="shared" si="119"/>
        <v>21304552</v>
      </c>
      <c r="FW41" s="446">
        <f t="shared" si="119"/>
        <v>37121768</v>
      </c>
      <c r="FX41" s="446">
        <f t="shared" si="119"/>
        <v>33088863</v>
      </c>
      <c r="FY41" s="446">
        <f t="shared" si="119"/>
        <v>700907853</v>
      </c>
      <c r="FZ41" s="446">
        <f t="shared" si="119"/>
        <v>1095904189</v>
      </c>
      <c r="GA41" s="446">
        <f t="shared" si="119"/>
        <v>101418747</v>
      </c>
      <c r="GB41" s="446"/>
      <c r="GC41" s="446"/>
      <c r="GD41" s="446">
        <f t="shared" si="114"/>
        <v>480938</v>
      </c>
      <c r="GE41" s="446">
        <f t="shared" si="114"/>
        <v>357541</v>
      </c>
      <c r="GF41" s="446">
        <f t="shared" si="114"/>
        <v>36263975</v>
      </c>
      <c r="GG41" s="446">
        <f t="shared" si="114"/>
        <v>44886726</v>
      </c>
      <c r="GH41" s="446">
        <f t="shared" si="114"/>
        <v>16884912</v>
      </c>
      <c r="GI41" s="446">
        <f t="shared" si="114"/>
        <v>638777369</v>
      </c>
      <c r="GJ41" s="446">
        <f t="shared" si="114"/>
        <v>129979163</v>
      </c>
      <c r="GK41" s="446">
        <f t="shared" si="114"/>
        <v>49461213</v>
      </c>
      <c r="GL41" s="446">
        <f t="shared" si="114"/>
        <v>141886681</v>
      </c>
      <c r="GM41" s="446">
        <f t="shared" si="114"/>
        <v>34044797</v>
      </c>
      <c r="GN41" s="446">
        <f t="shared" si="81"/>
        <v>2985716</v>
      </c>
      <c r="GO41" s="446">
        <f t="shared" si="115"/>
        <v>1540147</v>
      </c>
      <c r="GP41" s="446">
        <f t="shared" si="115"/>
        <v>1976023</v>
      </c>
      <c r="GQ41" s="446">
        <f t="shared" si="115"/>
        <v>0</v>
      </c>
      <c r="GR41" s="446"/>
      <c r="GS41" s="446"/>
      <c r="GT41" s="446"/>
      <c r="GU41" s="446"/>
      <c r="GV41" s="454"/>
      <c r="GW41" s="402"/>
    </row>
    <row r="42" spans="1:205" ht="10.5" customHeight="1" x14ac:dyDescent="0.2">
      <c r="A42" s="417" t="str">
        <f t="shared" si="1"/>
        <v>2020-21AUGUSTENG</v>
      </c>
      <c r="B42" s="458" t="str">
        <f t="shared" si="57"/>
        <v>2020-21</v>
      </c>
      <c r="C42" s="402" t="s">
        <v>636</v>
      </c>
      <c r="D42" s="458"/>
      <c r="F42" s="458" t="str">
        <f t="shared" si="58"/>
        <v>ENG</v>
      </c>
      <c r="H42" s="463">
        <f t="shared" si="68"/>
        <v>990131</v>
      </c>
      <c r="I42" s="463">
        <f t="shared" si="68"/>
        <v>712101</v>
      </c>
      <c r="J42" s="463">
        <f t="shared" si="68"/>
        <v>2085868</v>
      </c>
      <c r="K42" s="463">
        <f t="shared" si="3"/>
        <v>3</v>
      </c>
      <c r="L42" s="463">
        <f t="shared" si="4"/>
        <v>1</v>
      </c>
      <c r="M42" s="463">
        <f t="shared" si="5"/>
        <v>3</v>
      </c>
      <c r="N42" s="463">
        <f t="shared" si="6"/>
        <v>8</v>
      </c>
      <c r="O42" s="463">
        <f t="shared" si="7"/>
        <v>48</v>
      </c>
      <c r="P42" s="463">
        <f t="shared" si="116"/>
        <v>3146</v>
      </c>
      <c r="Q42" s="463">
        <f t="shared" si="116"/>
        <v>21329</v>
      </c>
      <c r="R42" s="463">
        <f t="shared" si="116"/>
        <v>15891</v>
      </c>
      <c r="S42" s="463">
        <f t="shared" si="116"/>
        <v>737168</v>
      </c>
      <c r="T42" s="463">
        <f t="shared" si="116"/>
        <v>56462</v>
      </c>
      <c r="U42" s="463">
        <f t="shared" si="116"/>
        <v>35650</v>
      </c>
      <c r="V42" s="463">
        <f t="shared" si="116"/>
        <v>376949</v>
      </c>
      <c r="W42" s="463">
        <f t="shared" si="116"/>
        <v>180439</v>
      </c>
      <c r="X42" s="463">
        <f t="shared" si="116"/>
        <v>10468</v>
      </c>
      <c r="Y42" s="463">
        <f t="shared" si="116"/>
        <v>23914805</v>
      </c>
      <c r="Z42" s="463">
        <f t="shared" si="9"/>
        <v>424</v>
      </c>
      <c r="AA42" s="463">
        <f t="shared" si="10"/>
        <v>756</v>
      </c>
      <c r="AB42" s="463">
        <f t="shared" si="120"/>
        <v>20944682</v>
      </c>
      <c r="AC42" s="463">
        <f t="shared" si="12"/>
        <v>588</v>
      </c>
      <c r="AD42" s="463">
        <f t="shared" si="13"/>
        <v>1094</v>
      </c>
      <c r="AE42" s="463">
        <f t="shared" si="121"/>
        <v>453519874</v>
      </c>
      <c r="AF42" s="463">
        <f t="shared" si="15"/>
        <v>1203</v>
      </c>
      <c r="AG42" s="463">
        <f t="shared" si="16"/>
        <v>2434</v>
      </c>
      <c r="AH42" s="463">
        <f t="shared" si="122"/>
        <v>613916756</v>
      </c>
      <c r="AI42" s="463">
        <f t="shared" si="18"/>
        <v>3402</v>
      </c>
      <c r="AJ42" s="463">
        <f t="shared" si="19"/>
        <v>7900</v>
      </c>
      <c r="AK42" s="463">
        <f t="shared" si="123"/>
        <v>53321427</v>
      </c>
      <c r="AL42" s="463">
        <f t="shared" si="21"/>
        <v>5094</v>
      </c>
      <c r="AM42" s="463">
        <f t="shared" si="22"/>
        <v>10734</v>
      </c>
      <c r="AN42" s="463"/>
      <c r="AO42" s="463"/>
      <c r="AP42" s="463"/>
      <c r="AQ42" s="463"/>
      <c r="AR42" s="463"/>
      <c r="AS42" s="463"/>
      <c r="AT42" s="463">
        <f t="shared" si="117"/>
        <v>57642</v>
      </c>
      <c r="AU42" s="463">
        <f t="shared" si="117"/>
        <v>3375</v>
      </c>
      <c r="AV42" s="463">
        <f t="shared" si="117"/>
        <v>16857</v>
      </c>
      <c r="AW42" s="463">
        <f t="shared" si="117"/>
        <v>15930</v>
      </c>
      <c r="AX42" s="463">
        <f t="shared" si="117"/>
        <v>7558</v>
      </c>
      <c r="AY42" s="463">
        <f t="shared" si="117"/>
        <v>29852</v>
      </c>
      <c r="AZ42" s="463">
        <f t="shared" si="117"/>
        <v>12117</v>
      </c>
      <c r="BA42" s="463"/>
      <c r="BB42" s="463"/>
      <c r="BC42" s="463"/>
      <c r="BD42" s="463"/>
      <c r="BE42" s="463"/>
      <c r="BF42" s="463"/>
      <c r="BG42" s="463"/>
      <c r="BH42" s="463"/>
      <c r="BI42" s="463">
        <f t="shared" si="118"/>
        <v>397711</v>
      </c>
      <c r="BJ42" s="463">
        <f t="shared" si="118"/>
        <v>40471</v>
      </c>
      <c r="BK42" s="463">
        <f t="shared" si="118"/>
        <v>241344</v>
      </c>
      <c r="BL42" s="463">
        <f t="shared" si="118"/>
        <v>679526</v>
      </c>
      <c r="BM42" s="463">
        <f t="shared" si="118"/>
        <v>122567</v>
      </c>
      <c r="BN42" s="463">
        <f t="shared" si="118"/>
        <v>93530</v>
      </c>
      <c r="BO42" s="463">
        <f t="shared" si="118"/>
        <v>77206</v>
      </c>
      <c r="BP42" s="463">
        <f t="shared" si="118"/>
        <v>59908</v>
      </c>
      <c r="BQ42" s="463">
        <f t="shared" si="118"/>
        <v>509897</v>
      </c>
      <c r="BR42" s="463">
        <f t="shared" si="118"/>
        <v>408932</v>
      </c>
      <c r="BS42" s="463">
        <f t="shared" si="118"/>
        <v>288424</v>
      </c>
      <c r="BT42" s="463">
        <f t="shared" si="118"/>
        <v>194911</v>
      </c>
      <c r="BU42" s="463">
        <f t="shared" si="118"/>
        <v>16300</v>
      </c>
      <c r="BV42" s="463">
        <f t="shared" si="118"/>
        <v>10918</v>
      </c>
      <c r="BW42" s="463">
        <f t="shared" si="83"/>
        <v>585</v>
      </c>
      <c r="BX42" s="463">
        <f t="shared" si="83"/>
        <v>303162</v>
      </c>
      <c r="BY42" s="463">
        <f t="shared" si="84"/>
        <v>518</v>
      </c>
      <c r="BZ42" s="463">
        <f t="shared" si="85"/>
        <v>860</v>
      </c>
      <c r="CA42" s="463">
        <f t="shared" si="86"/>
        <v>439</v>
      </c>
      <c r="CB42" s="463">
        <f t="shared" si="86"/>
        <v>206344</v>
      </c>
      <c r="CC42" s="463">
        <f t="shared" si="87"/>
        <v>470</v>
      </c>
      <c r="CD42" s="463">
        <f t="shared" si="88"/>
        <v>868</v>
      </c>
      <c r="CE42" s="463">
        <f t="shared" si="89"/>
        <v>55438</v>
      </c>
      <c r="CF42" s="463">
        <f t="shared" si="89"/>
        <v>23405299</v>
      </c>
      <c r="CG42" s="463">
        <f t="shared" si="90"/>
        <v>422</v>
      </c>
      <c r="CH42" s="463">
        <f t="shared" si="91"/>
        <v>753</v>
      </c>
      <c r="CI42" s="463">
        <f t="shared" si="92"/>
        <v>23722</v>
      </c>
      <c r="CJ42" s="463">
        <f t="shared" si="92"/>
        <v>29139962</v>
      </c>
      <c r="CK42" s="463">
        <f t="shared" si="93"/>
        <v>1228</v>
      </c>
      <c r="CL42" s="463">
        <f t="shared" si="94"/>
        <v>2410</v>
      </c>
      <c r="CM42" s="463">
        <f t="shared" si="95"/>
        <v>8801</v>
      </c>
      <c r="CN42" s="463">
        <f t="shared" si="95"/>
        <v>10528044</v>
      </c>
      <c r="CO42" s="463">
        <f t="shared" si="96"/>
        <v>1196</v>
      </c>
      <c r="CP42" s="463">
        <f t="shared" si="97"/>
        <v>2575</v>
      </c>
      <c r="CQ42" s="463">
        <f t="shared" si="98"/>
        <v>344426</v>
      </c>
      <c r="CR42" s="463">
        <f t="shared" si="98"/>
        <v>413851868</v>
      </c>
      <c r="CS42" s="463">
        <f t="shared" si="99"/>
        <v>1202</v>
      </c>
      <c r="CT42" s="463">
        <f t="shared" si="100"/>
        <v>2431</v>
      </c>
      <c r="CU42" s="463">
        <f t="shared" si="101"/>
        <v>17309</v>
      </c>
      <c r="CV42" s="463">
        <f t="shared" si="101"/>
        <v>75586652</v>
      </c>
      <c r="CW42" s="463">
        <f t="shared" si="102"/>
        <v>4367</v>
      </c>
      <c r="CX42" s="463">
        <f t="shared" si="103"/>
        <v>9459</v>
      </c>
      <c r="CY42" s="463">
        <f t="shared" si="104"/>
        <v>6209</v>
      </c>
      <c r="CZ42" s="463">
        <f t="shared" si="104"/>
        <v>26696470</v>
      </c>
      <c r="DA42" s="463">
        <f t="shared" si="105"/>
        <v>4300</v>
      </c>
      <c r="DB42" s="463">
        <f t="shared" si="106"/>
        <v>9650</v>
      </c>
      <c r="DC42" s="463">
        <f t="shared" si="107"/>
        <v>12388</v>
      </c>
      <c r="DD42" s="463">
        <f t="shared" si="107"/>
        <v>75313385</v>
      </c>
      <c r="DE42" s="463">
        <f t="shared" si="108"/>
        <v>6080</v>
      </c>
      <c r="DF42" s="463">
        <f t="shared" si="109"/>
        <v>13124</v>
      </c>
      <c r="DG42" s="463">
        <f t="shared" si="110"/>
        <v>2960</v>
      </c>
      <c r="DH42" s="463">
        <f t="shared" si="110"/>
        <v>19025538</v>
      </c>
      <c r="DI42" s="463">
        <f t="shared" si="111"/>
        <v>6428</v>
      </c>
      <c r="DJ42" s="463">
        <f t="shared" si="112"/>
        <v>14849</v>
      </c>
      <c r="DK42" s="463">
        <f t="shared" si="72"/>
        <v>2925</v>
      </c>
      <c r="DL42" s="463">
        <f t="shared" si="72"/>
        <v>948453</v>
      </c>
      <c r="DM42" s="463">
        <f t="shared" si="26"/>
        <v>324</v>
      </c>
      <c r="DN42" s="463">
        <f t="shared" si="27"/>
        <v>574</v>
      </c>
      <c r="DO42" s="463">
        <f t="shared" si="73"/>
        <v>32226</v>
      </c>
      <c r="DP42" s="463">
        <f t="shared" si="73"/>
        <v>1231765</v>
      </c>
      <c r="DQ42" s="463">
        <f t="shared" si="29"/>
        <v>38</v>
      </c>
      <c r="DR42" s="463">
        <f t="shared" si="30"/>
        <v>69</v>
      </c>
      <c r="DS42" s="463">
        <f t="shared" si="74"/>
        <v>1172</v>
      </c>
      <c r="DT42" s="463">
        <f t="shared" si="74"/>
        <v>1741959</v>
      </c>
      <c r="DU42" s="463">
        <f t="shared" si="75"/>
        <v>1486</v>
      </c>
      <c r="DV42" s="463">
        <f t="shared" si="76"/>
        <v>3010</v>
      </c>
      <c r="DW42" s="463">
        <f t="shared" si="77"/>
        <v>1068</v>
      </c>
      <c r="DX42" s="446"/>
      <c r="DY42" s="446"/>
      <c r="DZ42" s="446"/>
      <c r="EA42" s="446"/>
      <c r="EB42" s="446"/>
      <c r="EC42" s="446"/>
      <c r="ED42" s="446"/>
      <c r="EE42" s="446"/>
      <c r="EF42" s="446"/>
      <c r="EG42" s="463" t="s">
        <v>152</v>
      </c>
      <c r="EH42" s="463" t="s">
        <v>152</v>
      </c>
      <c r="EI42" s="463">
        <f t="shared" si="113"/>
        <v>3028</v>
      </c>
      <c r="EJ42" s="446"/>
      <c r="EK42" s="446"/>
      <c r="EL42" s="446"/>
      <c r="EM42" s="446"/>
      <c r="EN42" s="446"/>
      <c r="EO42" s="446"/>
      <c r="EP42" s="446"/>
      <c r="EQ42" s="446"/>
      <c r="ER42" s="446"/>
      <c r="ES42" s="446"/>
      <c r="ET42" s="446"/>
      <c r="EU42" s="446"/>
      <c r="EV42" s="446"/>
      <c r="EW42" s="446"/>
      <c r="EX42" s="446"/>
      <c r="EY42" s="446"/>
      <c r="EZ42" s="447"/>
      <c r="FA42" s="446">
        <f t="shared" si="43"/>
        <v>8</v>
      </c>
      <c r="FB42" s="417">
        <f t="shared" si="59"/>
        <v>2020</v>
      </c>
      <c r="FC42" s="448">
        <f t="shared" si="60"/>
        <v>44044</v>
      </c>
      <c r="FD42" s="449">
        <f t="shared" si="44"/>
        <v>31</v>
      </c>
      <c r="FE42" s="450"/>
      <c r="FF42" s="451">
        <f t="shared" si="79"/>
        <v>0.60443394103083503</v>
      </c>
      <c r="FG42" s="450"/>
      <c r="FH42" s="452">
        <f t="shared" si="124"/>
        <v>2.170787432255322</v>
      </c>
      <c r="FI42" s="452">
        <f t="shared" si="125"/>
        <v>1.656512344585739</v>
      </c>
      <c r="FJ42" s="452">
        <f t="shared" si="126"/>
        <v>2.1656661991584851</v>
      </c>
      <c r="FK42" s="452">
        <f t="shared" si="127"/>
        <v>1.6804488078541375</v>
      </c>
      <c r="FL42" s="452">
        <f t="shared" si="128"/>
        <v>1.3526949268999255</v>
      </c>
      <c r="FM42" s="452">
        <f t="shared" si="129"/>
        <v>1.0848470217456474</v>
      </c>
      <c r="FN42" s="452">
        <f t="shared" si="130"/>
        <v>1.5984570963040141</v>
      </c>
      <c r="FO42" s="452">
        <f t="shared" si="131"/>
        <v>1.0802043904034051</v>
      </c>
      <c r="FP42" s="452">
        <f t="shared" si="132"/>
        <v>1.5571264807030951</v>
      </c>
      <c r="FQ42" s="452">
        <f t="shared" si="133"/>
        <v>1.0429881543752388</v>
      </c>
      <c r="FR42" s="453"/>
      <c r="FS42" s="446">
        <f t="shared" si="119"/>
        <v>899834</v>
      </c>
      <c r="FT42" s="446">
        <f t="shared" si="119"/>
        <v>2087147</v>
      </c>
      <c r="FU42" s="446">
        <f t="shared" si="119"/>
        <v>5379312</v>
      </c>
      <c r="FV42" s="446">
        <f t="shared" si="119"/>
        <v>34295491</v>
      </c>
      <c r="FW42" s="446">
        <f t="shared" si="119"/>
        <v>42685477</v>
      </c>
      <c r="FX42" s="446">
        <f t="shared" si="119"/>
        <v>39004286</v>
      </c>
      <c r="FY42" s="446">
        <f t="shared" si="119"/>
        <v>917555314</v>
      </c>
      <c r="FZ42" s="446">
        <f t="shared" si="119"/>
        <v>1425413439</v>
      </c>
      <c r="GA42" s="446">
        <f t="shared" si="119"/>
        <v>112362920</v>
      </c>
      <c r="GB42" s="446"/>
      <c r="GC42" s="446"/>
      <c r="GD42" s="446">
        <f t="shared" ref="GD42:GM51" si="134">SUMIFS(GD$443:GD$10112,$B$443:$B$10112,$B42,$C$443:$C$10112,$C42)</f>
        <v>502895</v>
      </c>
      <c r="GE42" s="446">
        <f t="shared" si="134"/>
        <v>381180</v>
      </c>
      <c r="GF42" s="446">
        <f t="shared" si="134"/>
        <v>41747450</v>
      </c>
      <c r="GG42" s="446">
        <f t="shared" si="134"/>
        <v>57175616</v>
      </c>
      <c r="GH42" s="446">
        <f t="shared" si="134"/>
        <v>22663996</v>
      </c>
      <c r="GI42" s="446">
        <f t="shared" si="134"/>
        <v>837413773</v>
      </c>
      <c r="GJ42" s="446">
        <f t="shared" si="134"/>
        <v>163733329</v>
      </c>
      <c r="GK42" s="446">
        <f t="shared" si="134"/>
        <v>59915564</v>
      </c>
      <c r="GL42" s="446">
        <f t="shared" si="134"/>
        <v>162583640</v>
      </c>
      <c r="GM42" s="446">
        <f t="shared" si="134"/>
        <v>43954505</v>
      </c>
      <c r="GN42" s="446">
        <f t="shared" si="81"/>
        <v>3527884</v>
      </c>
      <c r="GO42" s="446">
        <f t="shared" si="115"/>
        <v>1678554</v>
      </c>
      <c r="GP42" s="446">
        <f t="shared" si="115"/>
        <v>2210716</v>
      </c>
      <c r="GQ42" s="446">
        <f t="shared" si="115"/>
        <v>0</v>
      </c>
      <c r="GR42" s="446"/>
      <c r="GS42" s="446"/>
      <c r="GT42" s="446"/>
      <c r="GU42" s="446"/>
      <c r="GV42" s="454"/>
      <c r="GW42" s="402"/>
    </row>
    <row r="43" spans="1:205" ht="10.5" customHeight="1" x14ac:dyDescent="0.2">
      <c r="A43" s="417" t="str">
        <f t="shared" si="1"/>
        <v>2020-21SEPTEMBERENG</v>
      </c>
      <c r="B43" s="458" t="str">
        <f t="shared" si="57"/>
        <v>2020-21</v>
      </c>
      <c r="C43" s="402" t="s">
        <v>640</v>
      </c>
      <c r="D43" s="458"/>
      <c r="F43" s="458" t="str">
        <f t="shared" si="58"/>
        <v>ENG</v>
      </c>
      <c r="H43" s="463">
        <f t="shared" si="68"/>
        <v>986805</v>
      </c>
      <c r="I43" s="463">
        <f t="shared" si="68"/>
        <v>713975</v>
      </c>
      <c r="J43" s="463">
        <f t="shared" si="68"/>
        <v>2898667</v>
      </c>
      <c r="K43" s="463">
        <f t="shared" si="3"/>
        <v>4</v>
      </c>
      <c r="L43" s="463">
        <f t="shared" si="4"/>
        <v>1</v>
      </c>
      <c r="M43" s="463">
        <f t="shared" si="5"/>
        <v>6</v>
      </c>
      <c r="N43" s="463">
        <f t="shared" si="6"/>
        <v>16</v>
      </c>
      <c r="O43" s="463">
        <f t="shared" si="7"/>
        <v>62</v>
      </c>
      <c r="P43" s="463">
        <f t="shared" si="116"/>
        <v>3049</v>
      </c>
      <c r="Q43" s="463">
        <f t="shared" si="116"/>
        <v>20304</v>
      </c>
      <c r="R43" s="463">
        <f t="shared" si="116"/>
        <v>16266</v>
      </c>
      <c r="S43" s="463">
        <f t="shared" si="116"/>
        <v>718880</v>
      </c>
      <c r="T43" s="463">
        <f t="shared" si="116"/>
        <v>57918</v>
      </c>
      <c r="U43" s="463">
        <f t="shared" si="116"/>
        <v>37089</v>
      </c>
      <c r="V43" s="463">
        <f t="shared" si="116"/>
        <v>377715</v>
      </c>
      <c r="W43" s="463">
        <f t="shared" si="116"/>
        <v>163381</v>
      </c>
      <c r="X43" s="463">
        <f t="shared" si="116"/>
        <v>9565</v>
      </c>
      <c r="Y43" s="463">
        <f t="shared" si="116"/>
        <v>24918337</v>
      </c>
      <c r="Z43" s="463">
        <f t="shared" si="9"/>
        <v>430</v>
      </c>
      <c r="AA43" s="463">
        <f t="shared" si="10"/>
        <v>765</v>
      </c>
      <c r="AB43" s="463">
        <f t="shared" si="120"/>
        <v>22636050</v>
      </c>
      <c r="AC43" s="463">
        <f t="shared" si="12"/>
        <v>610</v>
      </c>
      <c r="AD43" s="463">
        <f t="shared" si="13"/>
        <v>1150</v>
      </c>
      <c r="AE43" s="463">
        <f t="shared" si="121"/>
        <v>510866262</v>
      </c>
      <c r="AF43" s="463">
        <f t="shared" si="15"/>
        <v>1353</v>
      </c>
      <c r="AG43" s="463">
        <f t="shared" si="16"/>
        <v>2763</v>
      </c>
      <c r="AH43" s="463">
        <f t="shared" si="122"/>
        <v>655239004</v>
      </c>
      <c r="AI43" s="463">
        <f t="shared" si="18"/>
        <v>4010</v>
      </c>
      <c r="AJ43" s="463">
        <f t="shared" si="19"/>
        <v>9427</v>
      </c>
      <c r="AK43" s="463">
        <f t="shared" si="123"/>
        <v>56302869</v>
      </c>
      <c r="AL43" s="463">
        <f t="shared" si="21"/>
        <v>5886</v>
      </c>
      <c r="AM43" s="463">
        <f t="shared" si="22"/>
        <v>12485</v>
      </c>
      <c r="AN43" s="463"/>
      <c r="AO43" s="463"/>
      <c r="AP43" s="463"/>
      <c r="AQ43" s="463"/>
      <c r="AR43" s="463"/>
      <c r="AS43" s="463"/>
      <c r="AT43" s="463">
        <f t="shared" si="117"/>
        <v>55967</v>
      </c>
      <c r="AU43" s="463">
        <f t="shared" si="117"/>
        <v>3335</v>
      </c>
      <c r="AV43" s="463">
        <f t="shared" si="117"/>
        <v>15521</v>
      </c>
      <c r="AW43" s="463">
        <f t="shared" si="117"/>
        <v>13973</v>
      </c>
      <c r="AX43" s="463">
        <f t="shared" si="117"/>
        <v>6990</v>
      </c>
      <c r="AY43" s="463">
        <f t="shared" si="117"/>
        <v>30121</v>
      </c>
      <c r="AZ43" s="463">
        <f t="shared" si="117"/>
        <v>10324</v>
      </c>
      <c r="BA43" s="463"/>
      <c r="BB43" s="463"/>
      <c r="BC43" s="463"/>
      <c r="BD43" s="463"/>
      <c r="BE43" s="463"/>
      <c r="BF43" s="463"/>
      <c r="BG43" s="463"/>
      <c r="BH43" s="463"/>
      <c r="BI43" s="463">
        <f t="shared" si="118"/>
        <v>388424</v>
      </c>
      <c r="BJ43" s="463">
        <f t="shared" si="118"/>
        <v>41209</v>
      </c>
      <c r="BK43" s="463">
        <f t="shared" si="118"/>
        <v>233280</v>
      </c>
      <c r="BL43" s="463">
        <f t="shared" si="118"/>
        <v>662913</v>
      </c>
      <c r="BM43" s="463">
        <f t="shared" si="118"/>
        <v>123653</v>
      </c>
      <c r="BN43" s="463">
        <f t="shared" si="118"/>
        <v>94237</v>
      </c>
      <c r="BO43" s="463">
        <f t="shared" si="118"/>
        <v>78883</v>
      </c>
      <c r="BP43" s="463">
        <f t="shared" si="118"/>
        <v>61133</v>
      </c>
      <c r="BQ43" s="463">
        <f t="shared" si="118"/>
        <v>512311</v>
      </c>
      <c r="BR43" s="463">
        <f t="shared" si="118"/>
        <v>407946</v>
      </c>
      <c r="BS43" s="463">
        <f t="shared" si="118"/>
        <v>268148</v>
      </c>
      <c r="BT43" s="463">
        <f t="shared" si="118"/>
        <v>176200</v>
      </c>
      <c r="BU43" s="463">
        <f t="shared" si="118"/>
        <v>15267</v>
      </c>
      <c r="BV43" s="463">
        <f t="shared" si="118"/>
        <v>9958</v>
      </c>
      <c r="BW43" s="463">
        <f t="shared" si="83"/>
        <v>705</v>
      </c>
      <c r="BX43" s="463">
        <f t="shared" si="83"/>
        <v>370881</v>
      </c>
      <c r="BY43" s="463">
        <f t="shared" si="84"/>
        <v>526</v>
      </c>
      <c r="BZ43" s="463">
        <f t="shared" si="85"/>
        <v>932</v>
      </c>
      <c r="CA43" s="463">
        <f t="shared" si="86"/>
        <v>468</v>
      </c>
      <c r="CB43" s="463">
        <f t="shared" si="86"/>
        <v>216836</v>
      </c>
      <c r="CC43" s="463">
        <f t="shared" si="87"/>
        <v>463</v>
      </c>
      <c r="CD43" s="463">
        <f t="shared" si="88"/>
        <v>920</v>
      </c>
      <c r="CE43" s="463">
        <f t="shared" si="89"/>
        <v>56745</v>
      </c>
      <c r="CF43" s="463">
        <f t="shared" si="89"/>
        <v>24330620</v>
      </c>
      <c r="CG43" s="463">
        <f t="shared" si="90"/>
        <v>429</v>
      </c>
      <c r="CH43" s="463">
        <f t="shared" si="91"/>
        <v>762</v>
      </c>
      <c r="CI43" s="463">
        <f t="shared" si="92"/>
        <v>24705</v>
      </c>
      <c r="CJ43" s="463">
        <f t="shared" si="92"/>
        <v>33977410</v>
      </c>
      <c r="CK43" s="463">
        <f t="shared" si="93"/>
        <v>1375</v>
      </c>
      <c r="CL43" s="463">
        <f t="shared" si="94"/>
        <v>2727</v>
      </c>
      <c r="CM43" s="463">
        <f t="shared" si="95"/>
        <v>8966</v>
      </c>
      <c r="CN43" s="463">
        <f t="shared" si="95"/>
        <v>12056669</v>
      </c>
      <c r="CO43" s="463">
        <f t="shared" si="96"/>
        <v>1345</v>
      </c>
      <c r="CP43" s="463">
        <f t="shared" si="97"/>
        <v>2920</v>
      </c>
      <c r="CQ43" s="463">
        <f t="shared" si="98"/>
        <v>344044</v>
      </c>
      <c r="CR43" s="463">
        <f t="shared" si="98"/>
        <v>464832183</v>
      </c>
      <c r="CS43" s="463">
        <f t="shared" si="99"/>
        <v>1351</v>
      </c>
      <c r="CT43" s="463">
        <f t="shared" si="100"/>
        <v>2764</v>
      </c>
      <c r="CU43" s="463">
        <f t="shared" si="101"/>
        <v>16622</v>
      </c>
      <c r="CV43" s="463">
        <f t="shared" si="101"/>
        <v>83549139</v>
      </c>
      <c r="CW43" s="463">
        <f t="shared" si="102"/>
        <v>5026</v>
      </c>
      <c r="CX43" s="463">
        <f t="shared" si="103"/>
        <v>10789</v>
      </c>
      <c r="CY43" s="463">
        <f t="shared" si="104"/>
        <v>6095</v>
      </c>
      <c r="CZ43" s="463">
        <f t="shared" si="104"/>
        <v>30815598</v>
      </c>
      <c r="DA43" s="463">
        <f t="shared" si="105"/>
        <v>5056</v>
      </c>
      <c r="DB43" s="463">
        <f t="shared" si="106"/>
        <v>11325</v>
      </c>
      <c r="DC43" s="463">
        <f t="shared" si="107"/>
        <v>12482</v>
      </c>
      <c r="DD43" s="463">
        <f t="shared" si="107"/>
        <v>84001356</v>
      </c>
      <c r="DE43" s="463">
        <f t="shared" si="108"/>
        <v>6730</v>
      </c>
      <c r="DF43" s="463">
        <f t="shared" si="109"/>
        <v>14257</v>
      </c>
      <c r="DG43" s="463">
        <f t="shared" si="110"/>
        <v>2599</v>
      </c>
      <c r="DH43" s="463">
        <f t="shared" si="110"/>
        <v>19985795</v>
      </c>
      <c r="DI43" s="463">
        <f t="shared" si="111"/>
        <v>7690</v>
      </c>
      <c r="DJ43" s="463">
        <f t="shared" si="112"/>
        <v>18017</v>
      </c>
      <c r="DK43" s="463">
        <f t="shared" si="72"/>
        <v>2925</v>
      </c>
      <c r="DL43" s="463">
        <f t="shared" si="72"/>
        <v>962689</v>
      </c>
      <c r="DM43" s="463">
        <f t="shared" si="26"/>
        <v>329</v>
      </c>
      <c r="DN43" s="463">
        <f t="shared" si="27"/>
        <v>564</v>
      </c>
      <c r="DO43" s="463">
        <f t="shared" si="73"/>
        <v>33194</v>
      </c>
      <c r="DP43" s="463">
        <f t="shared" si="73"/>
        <v>1289823</v>
      </c>
      <c r="DQ43" s="463">
        <f t="shared" si="29"/>
        <v>39</v>
      </c>
      <c r="DR43" s="463">
        <f t="shared" si="30"/>
        <v>69</v>
      </c>
      <c r="DS43" s="463">
        <f t="shared" si="74"/>
        <v>1170</v>
      </c>
      <c r="DT43" s="463">
        <f t="shared" si="74"/>
        <v>1811605</v>
      </c>
      <c r="DU43" s="463">
        <f t="shared" si="75"/>
        <v>1548</v>
      </c>
      <c r="DV43" s="463">
        <f t="shared" si="76"/>
        <v>3269</v>
      </c>
      <c r="DW43" s="463">
        <f t="shared" si="77"/>
        <v>1050</v>
      </c>
      <c r="DX43" s="446"/>
      <c r="DY43" s="446"/>
      <c r="DZ43" s="446"/>
      <c r="EA43" s="446"/>
      <c r="EB43" s="446"/>
      <c r="EC43" s="446"/>
      <c r="ED43" s="446"/>
      <c r="EE43" s="446"/>
      <c r="EF43" s="446"/>
      <c r="EG43" s="463" t="s">
        <v>152</v>
      </c>
      <c r="EH43" s="463" t="s">
        <v>152</v>
      </c>
      <c r="EI43" s="463">
        <f t="shared" si="113"/>
        <v>3018</v>
      </c>
      <c r="EJ43" s="446"/>
      <c r="EK43" s="446"/>
      <c r="EL43" s="446"/>
      <c r="EM43" s="446"/>
      <c r="EN43" s="446"/>
      <c r="EO43" s="446"/>
      <c r="EP43" s="446"/>
      <c r="EQ43" s="446"/>
      <c r="ER43" s="446"/>
      <c r="ES43" s="446"/>
      <c r="ET43" s="446"/>
      <c r="EU43" s="446"/>
      <c r="EV43" s="446"/>
      <c r="EW43" s="446"/>
      <c r="EX43" s="446"/>
      <c r="EY43" s="446"/>
      <c r="EZ43" s="447"/>
      <c r="FA43" s="446">
        <f t="shared" si="43"/>
        <v>9</v>
      </c>
      <c r="FB43" s="417">
        <f t="shared" si="59"/>
        <v>2020</v>
      </c>
      <c r="FC43" s="448">
        <f t="shared" si="60"/>
        <v>44075</v>
      </c>
      <c r="FD43" s="449">
        <f t="shared" si="44"/>
        <v>30</v>
      </c>
      <c r="FE43" s="450"/>
      <c r="FF43" s="451">
        <f t="shared" si="79"/>
        <v>0.60496819697825732</v>
      </c>
      <c r="FG43" s="450"/>
      <c r="FH43" s="452">
        <f t="shared" si="124"/>
        <v>2.1349666770261404</v>
      </c>
      <c r="FI43" s="452">
        <f t="shared" si="125"/>
        <v>1.627076211195138</v>
      </c>
      <c r="FJ43" s="452">
        <f t="shared" si="126"/>
        <v>2.1268570196014993</v>
      </c>
      <c r="FK43" s="452">
        <f t="shared" si="127"/>
        <v>1.6482784653131657</v>
      </c>
      <c r="FL43" s="452">
        <f t="shared" si="128"/>
        <v>1.3563427451914805</v>
      </c>
      <c r="FM43" s="452">
        <f t="shared" si="129"/>
        <v>1.0800365354831023</v>
      </c>
      <c r="FN43" s="452">
        <f t="shared" si="130"/>
        <v>1.6412434738433477</v>
      </c>
      <c r="FO43" s="452">
        <f t="shared" si="131"/>
        <v>1.0784607757327964</v>
      </c>
      <c r="FP43" s="452">
        <f t="shared" si="132"/>
        <v>1.5961317302665969</v>
      </c>
      <c r="FQ43" s="452">
        <f t="shared" si="133"/>
        <v>1.0410872974385781</v>
      </c>
      <c r="FR43" s="453"/>
      <c r="FS43" s="446">
        <f t="shared" si="119"/>
        <v>905720</v>
      </c>
      <c r="FT43" s="446">
        <f t="shared" si="119"/>
        <v>3987694</v>
      </c>
      <c r="FU43" s="446">
        <f t="shared" si="119"/>
        <v>11487152</v>
      </c>
      <c r="FV43" s="446">
        <f t="shared" si="119"/>
        <v>44211470</v>
      </c>
      <c r="FW43" s="446">
        <f t="shared" si="119"/>
        <v>44323273</v>
      </c>
      <c r="FX43" s="446">
        <f t="shared" si="119"/>
        <v>42656307</v>
      </c>
      <c r="FY43" s="446">
        <f t="shared" si="119"/>
        <v>1043759548</v>
      </c>
      <c r="FZ43" s="446">
        <f t="shared" si="119"/>
        <v>1540237863</v>
      </c>
      <c r="GA43" s="446">
        <f t="shared" si="119"/>
        <v>119417840</v>
      </c>
      <c r="GB43" s="446"/>
      <c r="GC43" s="446"/>
      <c r="GD43" s="446">
        <f t="shared" si="134"/>
        <v>656793</v>
      </c>
      <c r="GE43" s="446">
        <f t="shared" si="134"/>
        <v>430349</v>
      </c>
      <c r="GF43" s="446">
        <f t="shared" si="134"/>
        <v>43260354</v>
      </c>
      <c r="GG43" s="446">
        <f t="shared" si="134"/>
        <v>67372400</v>
      </c>
      <c r="GH43" s="446">
        <f t="shared" si="134"/>
        <v>26176929</v>
      </c>
      <c r="GI43" s="446">
        <f t="shared" si="134"/>
        <v>951072220</v>
      </c>
      <c r="GJ43" s="446">
        <f t="shared" si="134"/>
        <v>179337930</v>
      </c>
      <c r="GK43" s="446">
        <f t="shared" si="134"/>
        <v>69023321</v>
      </c>
      <c r="GL43" s="446">
        <f t="shared" si="134"/>
        <v>177952076</v>
      </c>
      <c r="GM43" s="446">
        <f t="shared" si="134"/>
        <v>46826063</v>
      </c>
      <c r="GN43" s="446">
        <f t="shared" si="81"/>
        <v>3824269</v>
      </c>
      <c r="GO43" s="446">
        <f t="shared" si="115"/>
        <v>1650418</v>
      </c>
      <c r="GP43" s="446">
        <f t="shared" si="115"/>
        <v>2301743</v>
      </c>
      <c r="GQ43" s="446">
        <f t="shared" si="115"/>
        <v>0</v>
      </c>
      <c r="GR43" s="446"/>
      <c r="GS43" s="446"/>
      <c r="GT43" s="446"/>
      <c r="GU43" s="446"/>
      <c r="GV43" s="454"/>
      <c r="GW43" s="402"/>
    </row>
    <row r="44" spans="1:205" ht="10.5" customHeight="1" x14ac:dyDescent="0.2">
      <c r="A44" s="417" t="str">
        <f t="shared" si="1"/>
        <v>2020-21OCTOBERENG</v>
      </c>
      <c r="B44" s="458" t="str">
        <f t="shared" si="57"/>
        <v>2020-21</v>
      </c>
      <c r="C44" s="402" t="s">
        <v>643</v>
      </c>
      <c r="D44" s="458"/>
      <c r="F44" s="458" t="str">
        <f t="shared" si="58"/>
        <v>ENG</v>
      </c>
      <c r="H44" s="463">
        <f t="shared" si="68"/>
        <v>1031259</v>
      </c>
      <c r="I44" s="463">
        <f t="shared" si="68"/>
        <v>742636</v>
      </c>
      <c r="J44" s="463">
        <f t="shared" si="68"/>
        <v>5486084</v>
      </c>
      <c r="K44" s="463">
        <f t="shared" si="3"/>
        <v>7</v>
      </c>
      <c r="L44" s="463">
        <f t="shared" si="4"/>
        <v>1</v>
      </c>
      <c r="M44" s="463">
        <f t="shared" si="5"/>
        <v>17</v>
      </c>
      <c r="N44" s="463">
        <f t="shared" si="6"/>
        <v>30</v>
      </c>
      <c r="O44" s="463">
        <f t="shared" si="7"/>
        <v>78</v>
      </c>
      <c r="P44" s="463">
        <f t="shared" si="116"/>
        <v>3030</v>
      </c>
      <c r="Q44" s="463">
        <f t="shared" si="116"/>
        <v>22442</v>
      </c>
      <c r="R44" s="463">
        <f t="shared" si="116"/>
        <v>14125</v>
      </c>
      <c r="S44" s="463">
        <f t="shared" si="116"/>
        <v>745393</v>
      </c>
      <c r="T44" s="463">
        <f t="shared" si="116"/>
        <v>60670</v>
      </c>
      <c r="U44" s="463">
        <f t="shared" si="116"/>
        <v>38453</v>
      </c>
      <c r="V44" s="463">
        <f t="shared" si="116"/>
        <v>392926</v>
      </c>
      <c r="W44" s="463">
        <f t="shared" si="116"/>
        <v>169203</v>
      </c>
      <c r="X44" s="463">
        <f t="shared" si="116"/>
        <v>9178</v>
      </c>
      <c r="Y44" s="463">
        <f t="shared" si="116"/>
        <v>26885211</v>
      </c>
      <c r="Z44" s="463">
        <f t="shared" si="9"/>
        <v>443</v>
      </c>
      <c r="AA44" s="463">
        <f t="shared" si="10"/>
        <v>782</v>
      </c>
      <c r="AB44" s="463">
        <f t="shared" si="120"/>
        <v>23891712</v>
      </c>
      <c r="AC44" s="463">
        <f t="shared" si="12"/>
        <v>621</v>
      </c>
      <c r="AD44" s="463">
        <f t="shared" si="13"/>
        <v>1163</v>
      </c>
      <c r="AE44" s="463">
        <f t="shared" si="121"/>
        <v>597675355</v>
      </c>
      <c r="AF44" s="463">
        <f t="shared" si="15"/>
        <v>1521</v>
      </c>
      <c r="AG44" s="463">
        <f t="shared" si="16"/>
        <v>3126</v>
      </c>
      <c r="AH44" s="463">
        <f t="shared" si="122"/>
        <v>716754432</v>
      </c>
      <c r="AI44" s="463">
        <f t="shared" si="18"/>
        <v>4236</v>
      </c>
      <c r="AJ44" s="463">
        <f t="shared" si="19"/>
        <v>10060</v>
      </c>
      <c r="AK44" s="463">
        <f t="shared" si="123"/>
        <v>58887129</v>
      </c>
      <c r="AL44" s="463">
        <f t="shared" si="21"/>
        <v>6416</v>
      </c>
      <c r="AM44" s="463">
        <f t="shared" si="22"/>
        <v>13905</v>
      </c>
      <c r="AN44" s="463"/>
      <c r="AO44" s="463"/>
      <c r="AP44" s="463"/>
      <c r="AQ44" s="463"/>
      <c r="AR44" s="463"/>
      <c r="AS44" s="463"/>
      <c r="AT44" s="463">
        <f t="shared" si="117"/>
        <v>58919</v>
      </c>
      <c r="AU44" s="463">
        <f t="shared" si="117"/>
        <v>4081</v>
      </c>
      <c r="AV44" s="463">
        <f t="shared" si="117"/>
        <v>16936</v>
      </c>
      <c r="AW44" s="463">
        <f t="shared" si="117"/>
        <v>18943</v>
      </c>
      <c r="AX44" s="463">
        <f t="shared" si="117"/>
        <v>7996</v>
      </c>
      <c r="AY44" s="463">
        <f t="shared" si="117"/>
        <v>29906</v>
      </c>
      <c r="AZ44" s="463">
        <f t="shared" si="117"/>
        <v>10501</v>
      </c>
      <c r="BA44" s="463"/>
      <c r="BB44" s="463"/>
      <c r="BC44" s="463"/>
      <c r="BD44" s="463"/>
      <c r="BE44" s="463"/>
      <c r="BF44" s="463"/>
      <c r="BG44" s="463"/>
      <c r="BH44" s="463"/>
      <c r="BI44" s="463">
        <f t="shared" si="118"/>
        <v>402035</v>
      </c>
      <c r="BJ44" s="463">
        <f t="shared" si="118"/>
        <v>41541</v>
      </c>
      <c r="BK44" s="463">
        <f t="shared" si="118"/>
        <v>242898</v>
      </c>
      <c r="BL44" s="463">
        <f t="shared" si="118"/>
        <v>686474</v>
      </c>
      <c r="BM44" s="463">
        <f t="shared" si="118"/>
        <v>128503</v>
      </c>
      <c r="BN44" s="463">
        <f t="shared" si="118"/>
        <v>98085</v>
      </c>
      <c r="BO44" s="463">
        <f t="shared" si="118"/>
        <v>80879</v>
      </c>
      <c r="BP44" s="463">
        <f t="shared" si="118"/>
        <v>62661</v>
      </c>
      <c r="BQ44" s="463">
        <f t="shared" si="118"/>
        <v>531829</v>
      </c>
      <c r="BR44" s="463">
        <f t="shared" si="118"/>
        <v>423559</v>
      </c>
      <c r="BS44" s="463">
        <f t="shared" si="118"/>
        <v>275739</v>
      </c>
      <c r="BT44" s="463">
        <f t="shared" si="118"/>
        <v>182554</v>
      </c>
      <c r="BU44" s="463">
        <f t="shared" si="118"/>
        <v>14885</v>
      </c>
      <c r="BV44" s="463">
        <f t="shared" si="118"/>
        <v>9551</v>
      </c>
      <c r="BW44" s="463">
        <f t="shared" si="83"/>
        <v>751</v>
      </c>
      <c r="BX44" s="463">
        <f t="shared" si="83"/>
        <v>414582</v>
      </c>
      <c r="BY44" s="463">
        <f t="shared" si="84"/>
        <v>552</v>
      </c>
      <c r="BZ44" s="463">
        <f t="shared" si="85"/>
        <v>954</v>
      </c>
      <c r="CA44" s="463">
        <f t="shared" si="86"/>
        <v>474</v>
      </c>
      <c r="CB44" s="463">
        <f t="shared" si="86"/>
        <v>236707</v>
      </c>
      <c r="CC44" s="463">
        <f t="shared" si="87"/>
        <v>499</v>
      </c>
      <c r="CD44" s="463">
        <f t="shared" si="88"/>
        <v>924</v>
      </c>
      <c r="CE44" s="463">
        <f t="shared" si="89"/>
        <v>59445</v>
      </c>
      <c r="CF44" s="463">
        <f t="shared" si="89"/>
        <v>26233922</v>
      </c>
      <c r="CG44" s="463">
        <f t="shared" si="90"/>
        <v>441</v>
      </c>
      <c r="CH44" s="463">
        <f t="shared" si="91"/>
        <v>777</v>
      </c>
      <c r="CI44" s="463">
        <f t="shared" si="92"/>
        <v>27559</v>
      </c>
      <c r="CJ44" s="463">
        <f t="shared" si="92"/>
        <v>45064168</v>
      </c>
      <c r="CK44" s="463">
        <f t="shared" si="93"/>
        <v>1635</v>
      </c>
      <c r="CL44" s="463">
        <f t="shared" si="94"/>
        <v>3272</v>
      </c>
      <c r="CM44" s="463">
        <f t="shared" si="95"/>
        <v>9459</v>
      </c>
      <c r="CN44" s="463">
        <f t="shared" si="95"/>
        <v>14834627</v>
      </c>
      <c r="CO44" s="463">
        <f t="shared" si="96"/>
        <v>1568</v>
      </c>
      <c r="CP44" s="463">
        <f t="shared" si="97"/>
        <v>3446</v>
      </c>
      <c r="CQ44" s="463">
        <f t="shared" si="98"/>
        <v>355908</v>
      </c>
      <c r="CR44" s="463">
        <f t="shared" si="98"/>
        <v>537776560</v>
      </c>
      <c r="CS44" s="463">
        <f t="shared" si="99"/>
        <v>1511</v>
      </c>
      <c r="CT44" s="463">
        <f t="shared" si="100"/>
        <v>3105</v>
      </c>
      <c r="CU44" s="463">
        <f t="shared" si="101"/>
        <v>18165</v>
      </c>
      <c r="CV44" s="463">
        <f t="shared" si="101"/>
        <v>102444737</v>
      </c>
      <c r="CW44" s="463">
        <f t="shared" si="102"/>
        <v>5640</v>
      </c>
      <c r="CX44" s="463">
        <f t="shared" si="103"/>
        <v>12031</v>
      </c>
      <c r="CY44" s="463">
        <f t="shared" si="104"/>
        <v>6468</v>
      </c>
      <c r="CZ44" s="463">
        <f t="shared" si="104"/>
        <v>38594421</v>
      </c>
      <c r="DA44" s="463">
        <f t="shared" si="105"/>
        <v>5967</v>
      </c>
      <c r="DB44" s="463">
        <f t="shared" si="106"/>
        <v>13406</v>
      </c>
      <c r="DC44" s="463">
        <f t="shared" si="107"/>
        <v>13016</v>
      </c>
      <c r="DD44" s="463">
        <f t="shared" si="107"/>
        <v>95297537</v>
      </c>
      <c r="DE44" s="463">
        <f t="shared" si="108"/>
        <v>7322</v>
      </c>
      <c r="DF44" s="463">
        <f t="shared" si="109"/>
        <v>15692</v>
      </c>
      <c r="DG44" s="463">
        <f t="shared" si="110"/>
        <v>2604</v>
      </c>
      <c r="DH44" s="463">
        <f t="shared" si="110"/>
        <v>22784115</v>
      </c>
      <c r="DI44" s="463">
        <f t="shared" si="111"/>
        <v>8750</v>
      </c>
      <c r="DJ44" s="463">
        <f t="shared" si="112"/>
        <v>20194</v>
      </c>
      <c r="DK44" s="463">
        <f t="shared" si="72"/>
        <v>3243</v>
      </c>
      <c r="DL44" s="463">
        <f t="shared" si="72"/>
        <v>1064600</v>
      </c>
      <c r="DM44" s="463">
        <f t="shared" si="26"/>
        <v>328</v>
      </c>
      <c r="DN44" s="463">
        <f t="shared" si="27"/>
        <v>542</v>
      </c>
      <c r="DO44" s="463">
        <f t="shared" si="73"/>
        <v>34598</v>
      </c>
      <c r="DP44" s="463">
        <f t="shared" si="73"/>
        <v>1403000</v>
      </c>
      <c r="DQ44" s="463">
        <f t="shared" si="29"/>
        <v>41</v>
      </c>
      <c r="DR44" s="463">
        <f t="shared" si="30"/>
        <v>77</v>
      </c>
      <c r="DS44" s="463">
        <f t="shared" si="74"/>
        <v>1069</v>
      </c>
      <c r="DT44" s="463">
        <f t="shared" si="74"/>
        <v>1634030</v>
      </c>
      <c r="DU44" s="463">
        <f t="shared" si="75"/>
        <v>1529</v>
      </c>
      <c r="DV44" s="463">
        <f t="shared" si="76"/>
        <v>3160</v>
      </c>
      <c r="DW44" s="463">
        <f t="shared" si="77"/>
        <v>963</v>
      </c>
      <c r="DX44" s="446"/>
      <c r="DY44" s="446"/>
      <c r="DZ44" s="446"/>
      <c r="EA44" s="446"/>
      <c r="EB44" s="446"/>
      <c r="EC44" s="446"/>
      <c r="ED44" s="446"/>
      <c r="EE44" s="446"/>
      <c r="EF44" s="446"/>
      <c r="EG44" s="463" t="s">
        <v>152</v>
      </c>
      <c r="EH44" s="463" t="s">
        <v>152</v>
      </c>
      <c r="EI44" s="463">
        <f t="shared" si="113"/>
        <v>2941</v>
      </c>
      <c r="EJ44" s="446"/>
      <c r="EK44" s="446"/>
      <c r="EL44" s="446"/>
      <c r="EM44" s="446"/>
      <c r="EN44" s="446"/>
      <c r="EO44" s="446"/>
      <c r="EP44" s="446"/>
      <c r="EQ44" s="446"/>
      <c r="ER44" s="446"/>
      <c r="ES44" s="446"/>
      <c r="ET44" s="446"/>
      <c r="EU44" s="446"/>
      <c r="EV44" s="446"/>
      <c r="EW44" s="446"/>
      <c r="EX44" s="446"/>
      <c r="EY44" s="446"/>
      <c r="EZ44" s="447"/>
      <c r="FA44" s="446">
        <f t="shared" si="43"/>
        <v>10</v>
      </c>
      <c r="FB44" s="417">
        <f t="shared" si="59"/>
        <v>2020</v>
      </c>
      <c r="FC44" s="448">
        <f t="shared" si="60"/>
        <v>44105</v>
      </c>
      <c r="FD44" s="449">
        <f t="shared" si="44"/>
        <v>31</v>
      </c>
      <c r="FE44" s="450"/>
      <c r="FF44" s="451">
        <f t="shared" si="79"/>
        <v>0.60024288688410821</v>
      </c>
      <c r="FG44" s="450"/>
      <c r="FH44" s="452">
        <f t="shared" si="124"/>
        <v>2.1180649414867316</v>
      </c>
      <c r="FI44" s="452">
        <f t="shared" si="125"/>
        <v>1.6166968847865502</v>
      </c>
      <c r="FJ44" s="452">
        <f t="shared" si="126"/>
        <v>2.103320937248069</v>
      </c>
      <c r="FK44" s="452">
        <f t="shared" si="127"/>
        <v>1.6295477596026318</v>
      </c>
      <c r="FL44" s="452">
        <f t="shared" si="128"/>
        <v>1.3535093121860096</v>
      </c>
      <c r="FM44" s="452">
        <f t="shared" si="129"/>
        <v>1.0779612446109446</v>
      </c>
      <c r="FN44" s="452">
        <f t="shared" si="130"/>
        <v>1.6296342263435046</v>
      </c>
      <c r="FO44" s="452">
        <f t="shared" si="131"/>
        <v>1.078905220356613</v>
      </c>
      <c r="FP44" s="452">
        <f t="shared" si="132"/>
        <v>1.6218130311614731</v>
      </c>
      <c r="FQ44" s="452">
        <f t="shared" si="133"/>
        <v>1.0406406624536937</v>
      </c>
      <c r="FR44" s="453"/>
      <c r="FS44" s="446">
        <f t="shared" si="119"/>
        <v>947367</v>
      </c>
      <c r="FT44" s="446">
        <f t="shared" si="119"/>
        <v>12858302</v>
      </c>
      <c r="FU44" s="446">
        <f t="shared" si="119"/>
        <v>22312231</v>
      </c>
      <c r="FV44" s="446">
        <f t="shared" si="119"/>
        <v>57934613</v>
      </c>
      <c r="FW44" s="446">
        <f t="shared" si="119"/>
        <v>47426170</v>
      </c>
      <c r="FX44" s="446">
        <f t="shared" si="119"/>
        <v>44730350</v>
      </c>
      <c r="FY44" s="446">
        <f t="shared" si="119"/>
        <v>1228445585</v>
      </c>
      <c r="FZ44" s="446">
        <f t="shared" si="119"/>
        <v>1702184520</v>
      </c>
      <c r="GA44" s="446">
        <f t="shared" si="119"/>
        <v>127623108</v>
      </c>
      <c r="GB44" s="446"/>
      <c r="GC44" s="446"/>
      <c r="GD44" s="446">
        <f t="shared" si="134"/>
        <v>716647</v>
      </c>
      <c r="GE44" s="446">
        <f t="shared" si="134"/>
        <v>437999</v>
      </c>
      <c r="GF44" s="446">
        <f t="shared" si="134"/>
        <v>46208034</v>
      </c>
      <c r="GG44" s="446">
        <f t="shared" si="134"/>
        <v>90164989</v>
      </c>
      <c r="GH44" s="446">
        <f t="shared" si="134"/>
        <v>32594714</v>
      </c>
      <c r="GI44" s="446">
        <f t="shared" si="134"/>
        <v>1105180362</v>
      </c>
      <c r="GJ44" s="446">
        <f t="shared" si="134"/>
        <v>218551551</v>
      </c>
      <c r="GK44" s="446">
        <f t="shared" si="134"/>
        <v>86710109</v>
      </c>
      <c r="GL44" s="446">
        <f t="shared" si="134"/>
        <v>204247189</v>
      </c>
      <c r="GM44" s="446">
        <f t="shared" si="134"/>
        <v>52584234</v>
      </c>
      <c r="GN44" s="446">
        <f t="shared" si="81"/>
        <v>3378024</v>
      </c>
      <c r="GO44" s="446">
        <f t="shared" si="115"/>
        <v>1758785</v>
      </c>
      <c r="GP44" s="446">
        <f t="shared" si="115"/>
        <v>2669873</v>
      </c>
      <c r="GQ44" s="446">
        <f t="shared" si="115"/>
        <v>0</v>
      </c>
      <c r="GR44" s="446"/>
      <c r="GS44" s="446"/>
      <c r="GT44" s="446"/>
      <c r="GU44" s="446"/>
      <c r="GV44" s="454"/>
      <c r="GW44" s="402"/>
    </row>
    <row r="45" spans="1:205" ht="10.5" customHeight="1" x14ac:dyDescent="0.2">
      <c r="A45" s="417" t="str">
        <f t="shared" si="1"/>
        <v>2020-21NOVEMBERENG</v>
      </c>
      <c r="B45" s="458" t="str">
        <f t="shared" si="57"/>
        <v>2020-21</v>
      </c>
      <c r="C45" s="402" t="s">
        <v>647</v>
      </c>
      <c r="D45" s="458"/>
      <c r="F45" s="458" t="str">
        <f t="shared" si="58"/>
        <v>ENG</v>
      </c>
      <c r="H45" s="463">
        <f t="shared" si="68"/>
        <v>953863</v>
      </c>
      <c r="I45" s="463">
        <f t="shared" si="68"/>
        <v>657906</v>
      </c>
      <c r="J45" s="463">
        <f t="shared" si="68"/>
        <v>2876216</v>
      </c>
      <c r="K45" s="463">
        <f t="shared" si="3"/>
        <v>4</v>
      </c>
      <c r="L45" s="463">
        <f t="shared" si="4"/>
        <v>1</v>
      </c>
      <c r="M45" s="463">
        <f t="shared" si="5"/>
        <v>6</v>
      </c>
      <c r="N45" s="463">
        <f t="shared" si="6"/>
        <v>16</v>
      </c>
      <c r="O45" s="463">
        <f t="shared" si="7"/>
        <v>65</v>
      </c>
      <c r="P45" s="463">
        <f t="shared" si="116"/>
        <v>3107</v>
      </c>
      <c r="Q45" s="463">
        <f t="shared" si="116"/>
        <v>19385</v>
      </c>
      <c r="R45" s="463">
        <f t="shared" si="116"/>
        <v>9792</v>
      </c>
      <c r="S45" s="463">
        <f t="shared" si="116"/>
        <v>720751</v>
      </c>
      <c r="T45" s="463">
        <f t="shared" si="116"/>
        <v>54961</v>
      </c>
      <c r="U45" s="463">
        <f t="shared" si="116"/>
        <v>33799</v>
      </c>
      <c r="V45" s="463">
        <f t="shared" si="116"/>
        <v>373868</v>
      </c>
      <c r="W45" s="463">
        <f t="shared" si="116"/>
        <v>176663</v>
      </c>
      <c r="X45" s="463">
        <f t="shared" si="116"/>
        <v>8230</v>
      </c>
      <c r="Y45" s="463">
        <f t="shared" si="116"/>
        <v>23583719</v>
      </c>
      <c r="Z45" s="463">
        <f t="shared" si="9"/>
        <v>429</v>
      </c>
      <c r="AA45" s="463">
        <f t="shared" si="10"/>
        <v>753</v>
      </c>
      <c r="AB45" s="463">
        <f t="shared" si="120"/>
        <v>19615186</v>
      </c>
      <c r="AC45" s="463">
        <f t="shared" si="12"/>
        <v>580</v>
      </c>
      <c r="AD45" s="463">
        <f t="shared" si="13"/>
        <v>1093</v>
      </c>
      <c r="AE45" s="463">
        <f t="shared" si="121"/>
        <v>477072327</v>
      </c>
      <c r="AF45" s="463">
        <f t="shared" si="15"/>
        <v>1276</v>
      </c>
      <c r="AG45" s="463">
        <f t="shared" si="16"/>
        <v>2570</v>
      </c>
      <c r="AH45" s="463">
        <f t="shared" si="122"/>
        <v>619870572</v>
      </c>
      <c r="AI45" s="463">
        <f t="shared" si="18"/>
        <v>3509</v>
      </c>
      <c r="AJ45" s="463">
        <f t="shared" si="19"/>
        <v>8312</v>
      </c>
      <c r="AK45" s="463">
        <f t="shared" si="123"/>
        <v>45760514</v>
      </c>
      <c r="AL45" s="463">
        <f t="shared" si="21"/>
        <v>5560</v>
      </c>
      <c r="AM45" s="463">
        <f t="shared" si="22"/>
        <v>11799</v>
      </c>
      <c r="AN45" s="463"/>
      <c r="AO45" s="463"/>
      <c r="AP45" s="463"/>
      <c r="AQ45" s="463"/>
      <c r="AR45" s="463"/>
      <c r="AS45" s="463"/>
      <c r="AT45" s="463">
        <f t="shared" si="117"/>
        <v>57048</v>
      </c>
      <c r="AU45" s="463">
        <f t="shared" si="117"/>
        <v>3635</v>
      </c>
      <c r="AV45" s="463">
        <f t="shared" si="117"/>
        <v>15950</v>
      </c>
      <c r="AW45" s="463">
        <f t="shared" si="117"/>
        <v>17817</v>
      </c>
      <c r="AX45" s="463">
        <f t="shared" si="117"/>
        <v>8268</v>
      </c>
      <c r="AY45" s="463">
        <f t="shared" si="117"/>
        <v>29195</v>
      </c>
      <c r="AZ45" s="463">
        <f t="shared" si="117"/>
        <v>9742</v>
      </c>
      <c r="BA45" s="463"/>
      <c r="BB45" s="463"/>
      <c r="BC45" s="463"/>
      <c r="BD45" s="463"/>
      <c r="BE45" s="463"/>
      <c r="BF45" s="463"/>
      <c r="BG45" s="463"/>
      <c r="BH45" s="463"/>
      <c r="BI45" s="463">
        <f t="shared" si="118"/>
        <v>383419</v>
      </c>
      <c r="BJ45" s="463">
        <f t="shared" si="118"/>
        <v>39143</v>
      </c>
      <c r="BK45" s="463">
        <f t="shared" si="118"/>
        <v>241141</v>
      </c>
      <c r="BL45" s="463">
        <f t="shared" si="118"/>
        <v>663703</v>
      </c>
      <c r="BM45" s="463">
        <f t="shared" si="118"/>
        <v>117220</v>
      </c>
      <c r="BN45" s="463">
        <f t="shared" si="118"/>
        <v>88653</v>
      </c>
      <c r="BO45" s="463">
        <f t="shared" si="118"/>
        <v>71377</v>
      </c>
      <c r="BP45" s="463">
        <f t="shared" si="118"/>
        <v>54825</v>
      </c>
      <c r="BQ45" s="463">
        <f t="shared" si="118"/>
        <v>495902</v>
      </c>
      <c r="BR45" s="463">
        <f t="shared" si="118"/>
        <v>400294</v>
      </c>
      <c r="BS45" s="463">
        <f t="shared" si="118"/>
        <v>280032</v>
      </c>
      <c r="BT45" s="463">
        <f t="shared" si="118"/>
        <v>190125</v>
      </c>
      <c r="BU45" s="463">
        <f t="shared" si="118"/>
        <v>13497</v>
      </c>
      <c r="BV45" s="463">
        <f t="shared" si="118"/>
        <v>8767</v>
      </c>
      <c r="BW45" s="463">
        <f t="shared" si="83"/>
        <v>697</v>
      </c>
      <c r="BX45" s="463">
        <f t="shared" si="83"/>
        <v>363900</v>
      </c>
      <c r="BY45" s="463">
        <f t="shared" si="84"/>
        <v>522</v>
      </c>
      <c r="BZ45" s="463">
        <f t="shared" si="85"/>
        <v>880</v>
      </c>
      <c r="CA45" s="463">
        <f t="shared" si="86"/>
        <v>458</v>
      </c>
      <c r="CB45" s="463">
        <f t="shared" si="86"/>
        <v>229182</v>
      </c>
      <c r="CC45" s="463">
        <f t="shared" si="87"/>
        <v>500</v>
      </c>
      <c r="CD45" s="463">
        <f t="shared" si="88"/>
        <v>953</v>
      </c>
      <c r="CE45" s="463">
        <f t="shared" si="89"/>
        <v>53806</v>
      </c>
      <c r="CF45" s="463">
        <f t="shared" si="89"/>
        <v>22990637</v>
      </c>
      <c r="CG45" s="463">
        <f t="shared" si="90"/>
        <v>427</v>
      </c>
      <c r="CH45" s="463">
        <f t="shared" si="91"/>
        <v>749</v>
      </c>
      <c r="CI45" s="463">
        <f t="shared" si="92"/>
        <v>26436</v>
      </c>
      <c r="CJ45" s="463">
        <f t="shared" si="92"/>
        <v>35710218</v>
      </c>
      <c r="CK45" s="463">
        <f t="shared" si="93"/>
        <v>1351</v>
      </c>
      <c r="CL45" s="463">
        <f t="shared" si="94"/>
        <v>2656</v>
      </c>
      <c r="CM45" s="463">
        <f t="shared" si="95"/>
        <v>8847</v>
      </c>
      <c r="CN45" s="463">
        <f t="shared" si="95"/>
        <v>11195366</v>
      </c>
      <c r="CO45" s="463">
        <f t="shared" si="96"/>
        <v>1265</v>
      </c>
      <c r="CP45" s="463">
        <f t="shared" si="97"/>
        <v>2709</v>
      </c>
      <c r="CQ45" s="463">
        <f t="shared" si="98"/>
        <v>338585</v>
      </c>
      <c r="CR45" s="463">
        <f t="shared" si="98"/>
        <v>430166743</v>
      </c>
      <c r="CS45" s="463">
        <f t="shared" si="99"/>
        <v>1270</v>
      </c>
      <c r="CT45" s="463">
        <f t="shared" si="100"/>
        <v>2559</v>
      </c>
      <c r="CU45" s="463">
        <f t="shared" si="101"/>
        <v>18055</v>
      </c>
      <c r="CV45" s="463">
        <f t="shared" si="101"/>
        <v>83014932</v>
      </c>
      <c r="CW45" s="463">
        <f t="shared" si="102"/>
        <v>4598</v>
      </c>
      <c r="CX45" s="463">
        <f t="shared" si="103"/>
        <v>9756</v>
      </c>
      <c r="CY45" s="463">
        <f t="shared" si="104"/>
        <v>6020</v>
      </c>
      <c r="CZ45" s="463">
        <f t="shared" si="104"/>
        <v>29347521</v>
      </c>
      <c r="DA45" s="463">
        <f t="shared" si="105"/>
        <v>4875</v>
      </c>
      <c r="DB45" s="463">
        <f t="shared" si="106"/>
        <v>11072</v>
      </c>
      <c r="DC45" s="463">
        <f t="shared" si="107"/>
        <v>13489</v>
      </c>
      <c r="DD45" s="463">
        <f t="shared" si="107"/>
        <v>88539606</v>
      </c>
      <c r="DE45" s="463">
        <f t="shared" si="108"/>
        <v>6564</v>
      </c>
      <c r="DF45" s="463">
        <f t="shared" si="109"/>
        <v>14010</v>
      </c>
      <c r="DG45" s="463">
        <f t="shared" si="110"/>
        <v>2585</v>
      </c>
      <c r="DH45" s="463">
        <f t="shared" si="110"/>
        <v>18498871</v>
      </c>
      <c r="DI45" s="463">
        <f t="shared" si="111"/>
        <v>7156</v>
      </c>
      <c r="DJ45" s="463">
        <f t="shared" si="112"/>
        <v>16406</v>
      </c>
      <c r="DK45" s="463">
        <f t="shared" si="72"/>
        <v>3119</v>
      </c>
      <c r="DL45" s="463">
        <f t="shared" si="72"/>
        <v>1016331</v>
      </c>
      <c r="DM45" s="463">
        <f t="shared" si="26"/>
        <v>326</v>
      </c>
      <c r="DN45" s="463">
        <f t="shared" si="27"/>
        <v>556</v>
      </c>
      <c r="DO45" s="463">
        <f t="shared" si="73"/>
        <v>32391</v>
      </c>
      <c r="DP45" s="463">
        <f t="shared" si="73"/>
        <v>1213321</v>
      </c>
      <c r="DQ45" s="463">
        <f t="shared" si="29"/>
        <v>37</v>
      </c>
      <c r="DR45" s="463">
        <f t="shared" si="30"/>
        <v>67</v>
      </c>
      <c r="DS45" s="463">
        <f t="shared" si="74"/>
        <v>952</v>
      </c>
      <c r="DT45" s="463">
        <f t="shared" si="74"/>
        <v>1330447</v>
      </c>
      <c r="DU45" s="463">
        <f t="shared" si="75"/>
        <v>1398</v>
      </c>
      <c r="DV45" s="463">
        <f t="shared" si="76"/>
        <v>2652</v>
      </c>
      <c r="DW45" s="463">
        <f t="shared" si="77"/>
        <v>886</v>
      </c>
      <c r="DX45" s="446"/>
      <c r="DY45" s="446"/>
      <c r="DZ45" s="446"/>
      <c r="EA45" s="446"/>
      <c r="EB45" s="446"/>
      <c r="EC45" s="446"/>
      <c r="ED45" s="446"/>
      <c r="EE45" s="446"/>
      <c r="EF45" s="446"/>
      <c r="EG45" s="463" t="s">
        <v>152</v>
      </c>
      <c r="EH45" s="463" t="s">
        <v>152</v>
      </c>
      <c r="EI45" s="463">
        <f t="shared" si="113"/>
        <v>2864</v>
      </c>
      <c r="EJ45" s="446"/>
      <c r="EK45" s="446"/>
      <c r="EL45" s="446"/>
      <c r="EM45" s="446"/>
      <c r="EN45" s="446"/>
      <c r="EO45" s="446"/>
      <c r="EP45" s="446"/>
      <c r="EQ45" s="446"/>
      <c r="ER45" s="446"/>
      <c r="ES45" s="446"/>
      <c r="ET45" s="446"/>
      <c r="EU45" s="446"/>
      <c r="EV45" s="446"/>
      <c r="EW45" s="446"/>
      <c r="EX45" s="446"/>
      <c r="EY45" s="446"/>
      <c r="EZ45" s="447"/>
      <c r="FA45" s="446">
        <f t="shared" si="43"/>
        <v>11</v>
      </c>
      <c r="FB45" s="417">
        <f t="shared" si="59"/>
        <v>2020</v>
      </c>
      <c r="FC45" s="448">
        <f t="shared" si="60"/>
        <v>44136</v>
      </c>
      <c r="FD45" s="449">
        <f t="shared" si="44"/>
        <v>30</v>
      </c>
      <c r="FE45" s="450"/>
      <c r="FF45" s="451">
        <f t="shared" si="79"/>
        <v>0.62465769275272887</v>
      </c>
      <c r="FG45" s="450"/>
      <c r="FH45" s="452">
        <f t="shared" si="124"/>
        <v>2.1327850657739122</v>
      </c>
      <c r="FI45" s="452">
        <f t="shared" si="125"/>
        <v>1.6130165026109422</v>
      </c>
      <c r="FJ45" s="452">
        <f t="shared" si="126"/>
        <v>2.1118080416580374</v>
      </c>
      <c r="FK45" s="452">
        <f t="shared" si="127"/>
        <v>1.6220894109293174</v>
      </c>
      <c r="FL45" s="452">
        <f t="shared" si="128"/>
        <v>1.3264093209368013</v>
      </c>
      <c r="FM45" s="452">
        <f t="shared" si="129"/>
        <v>1.070682700846288</v>
      </c>
      <c r="FN45" s="452">
        <f t="shared" si="130"/>
        <v>1.5851196911634016</v>
      </c>
      <c r="FO45" s="452">
        <f t="shared" si="131"/>
        <v>1.0762015815422585</v>
      </c>
      <c r="FP45" s="452">
        <f t="shared" si="132"/>
        <v>1.6399756986634264</v>
      </c>
      <c r="FQ45" s="452">
        <f t="shared" si="133"/>
        <v>1.0652490886998784</v>
      </c>
      <c r="FR45" s="453"/>
      <c r="FS45" s="446">
        <f t="shared" si="119"/>
        <v>764325</v>
      </c>
      <c r="FT45" s="446">
        <f t="shared" si="119"/>
        <v>4174926</v>
      </c>
      <c r="FU45" s="446">
        <f t="shared" si="119"/>
        <v>10603567</v>
      </c>
      <c r="FV45" s="446">
        <f t="shared" si="119"/>
        <v>43092092</v>
      </c>
      <c r="FW45" s="446">
        <f t="shared" si="119"/>
        <v>41407767</v>
      </c>
      <c r="FX45" s="446">
        <f t="shared" si="119"/>
        <v>36956654</v>
      </c>
      <c r="FY45" s="446">
        <f t="shared" si="119"/>
        <v>960934527</v>
      </c>
      <c r="FZ45" s="446">
        <f t="shared" si="119"/>
        <v>1468393042</v>
      </c>
      <c r="GA45" s="446">
        <f t="shared" si="119"/>
        <v>97109004</v>
      </c>
      <c r="GB45" s="446"/>
      <c r="GC45" s="446"/>
      <c r="GD45" s="446">
        <f t="shared" si="134"/>
        <v>613102</v>
      </c>
      <c r="GE45" s="446">
        <f t="shared" si="134"/>
        <v>436347</v>
      </c>
      <c r="GF45" s="446">
        <f t="shared" si="134"/>
        <v>40303524</v>
      </c>
      <c r="GG45" s="446">
        <f t="shared" si="134"/>
        <v>70211983</v>
      </c>
      <c r="GH45" s="446">
        <f t="shared" si="134"/>
        <v>23962248</v>
      </c>
      <c r="GI45" s="446">
        <f t="shared" si="134"/>
        <v>866395882</v>
      </c>
      <c r="GJ45" s="446">
        <f t="shared" si="134"/>
        <v>176153112</v>
      </c>
      <c r="GK45" s="446">
        <f t="shared" si="134"/>
        <v>66656173</v>
      </c>
      <c r="GL45" s="446">
        <f t="shared" si="134"/>
        <v>188977763</v>
      </c>
      <c r="GM45" s="446">
        <f t="shared" si="134"/>
        <v>42410590</v>
      </c>
      <c r="GN45" s="446">
        <f t="shared" si="81"/>
        <v>2524558</v>
      </c>
      <c r="GO45" s="446">
        <f t="shared" si="115"/>
        <v>1733939</v>
      </c>
      <c r="GP45" s="446">
        <f t="shared" si="115"/>
        <v>2185328</v>
      </c>
      <c r="GQ45" s="446">
        <f t="shared" si="115"/>
        <v>0</v>
      </c>
      <c r="GR45" s="446"/>
      <c r="GS45" s="446"/>
      <c r="GT45" s="446"/>
      <c r="GU45" s="446"/>
      <c r="GV45" s="454"/>
      <c r="GW45" s="402"/>
    </row>
    <row r="46" spans="1:205" ht="10.5" customHeight="1" x14ac:dyDescent="0.2">
      <c r="A46" s="417" t="str">
        <f t="shared" si="1"/>
        <v>2020-21DECEMBERENG</v>
      </c>
      <c r="B46" s="458" t="str">
        <f t="shared" si="57"/>
        <v>2020-21</v>
      </c>
      <c r="C46" s="402" t="s">
        <v>650</v>
      </c>
      <c r="D46" s="458"/>
      <c r="F46" s="458" t="str">
        <f t="shared" si="58"/>
        <v>ENG</v>
      </c>
      <c r="H46" s="463">
        <f t="shared" ref="H46:J65" si="135">SUMIFS(H$443:H$10112,$B$443:$B$10112,$B46,$C$443:$C$10112,$C46)</f>
        <v>1080497</v>
      </c>
      <c r="I46" s="463">
        <f t="shared" si="135"/>
        <v>759187</v>
      </c>
      <c r="J46" s="463">
        <f t="shared" si="135"/>
        <v>8408484</v>
      </c>
      <c r="K46" s="463">
        <f t="shared" si="3"/>
        <v>11</v>
      </c>
      <c r="L46" s="463">
        <f t="shared" si="4"/>
        <v>1</v>
      </c>
      <c r="M46" s="463">
        <f t="shared" si="5"/>
        <v>32</v>
      </c>
      <c r="N46" s="463">
        <f t="shared" si="6"/>
        <v>57</v>
      </c>
      <c r="O46" s="463">
        <f t="shared" si="7"/>
        <v>142</v>
      </c>
      <c r="P46" s="463">
        <f t="shared" ref="P46:Y55" si="136">SUMIFS(P$443:P$10112,$B$443:$B$10112,$B46,$C$443:$C$10112,$C46)</f>
        <v>3823</v>
      </c>
      <c r="Q46" s="463">
        <f t="shared" si="136"/>
        <v>20256</v>
      </c>
      <c r="R46" s="463">
        <f t="shared" si="136"/>
        <v>9765</v>
      </c>
      <c r="S46" s="463">
        <f t="shared" si="136"/>
        <v>767582</v>
      </c>
      <c r="T46" s="463">
        <f t="shared" si="136"/>
        <v>61091</v>
      </c>
      <c r="U46" s="463">
        <f t="shared" si="136"/>
        <v>37409</v>
      </c>
      <c r="V46" s="463">
        <f t="shared" si="136"/>
        <v>408822</v>
      </c>
      <c r="W46" s="463">
        <f t="shared" si="136"/>
        <v>169713</v>
      </c>
      <c r="X46" s="463">
        <f t="shared" si="136"/>
        <v>8220</v>
      </c>
      <c r="Y46" s="463">
        <f t="shared" si="136"/>
        <v>27203457</v>
      </c>
      <c r="Z46" s="463">
        <f t="shared" si="9"/>
        <v>445</v>
      </c>
      <c r="AA46" s="463">
        <f t="shared" si="10"/>
        <v>787</v>
      </c>
      <c r="AB46" s="463">
        <f t="shared" si="120"/>
        <v>23195148</v>
      </c>
      <c r="AC46" s="463">
        <f t="shared" si="12"/>
        <v>620</v>
      </c>
      <c r="AD46" s="463">
        <f t="shared" si="13"/>
        <v>1162</v>
      </c>
      <c r="AE46" s="463">
        <f t="shared" si="121"/>
        <v>683293437</v>
      </c>
      <c r="AF46" s="463">
        <f t="shared" si="15"/>
        <v>1671</v>
      </c>
      <c r="AG46" s="463">
        <f t="shared" si="16"/>
        <v>3578</v>
      </c>
      <c r="AH46" s="463">
        <f t="shared" si="122"/>
        <v>830619919</v>
      </c>
      <c r="AI46" s="463">
        <f t="shared" si="18"/>
        <v>4894</v>
      </c>
      <c r="AJ46" s="463">
        <f t="shared" si="19"/>
        <v>11693</v>
      </c>
      <c r="AK46" s="463">
        <f t="shared" si="123"/>
        <v>62234268</v>
      </c>
      <c r="AL46" s="463">
        <f t="shared" si="21"/>
        <v>7571</v>
      </c>
      <c r="AM46" s="463">
        <f t="shared" si="22"/>
        <v>16470</v>
      </c>
      <c r="AN46" s="463"/>
      <c r="AO46" s="463"/>
      <c r="AP46" s="463"/>
      <c r="AQ46" s="463"/>
      <c r="AR46" s="463"/>
      <c r="AS46" s="463"/>
      <c r="AT46" s="463">
        <f t="shared" ref="AT46:AZ55" si="137">SUMIFS(AT$443:AT$10112,$B$443:$B$10112,$B46,$C$443:$C$10112,$C46)</f>
        <v>69770</v>
      </c>
      <c r="AU46" s="463">
        <f t="shared" si="137"/>
        <v>4721</v>
      </c>
      <c r="AV46" s="463">
        <f t="shared" si="137"/>
        <v>21485</v>
      </c>
      <c r="AW46" s="463">
        <f t="shared" si="137"/>
        <v>20492</v>
      </c>
      <c r="AX46" s="463">
        <f t="shared" si="137"/>
        <v>8826</v>
      </c>
      <c r="AY46" s="463">
        <f t="shared" si="137"/>
        <v>34738</v>
      </c>
      <c r="AZ46" s="463">
        <f t="shared" si="137"/>
        <v>10671</v>
      </c>
      <c r="BA46" s="463"/>
      <c r="BB46" s="463"/>
      <c r="BC46" s="463"/>
      <c r="BD46" s="463"/>
      <c r="BE46" s="463"/>
      <c r="BF46" s="463"/>
      <c r="BG46" s="463"/>
      <c r="BH46" s="463"/>
      <c r="BI46" s="463">
        <f t="shared" ref="BI46:BV55" si="138">SUMIFS(BI$443:BI$10112,$B$443:$B$10112,$B46,$C$443:$C$10112,$C46)</f>
        <v>396970</v>
      </c>
      <c r="BJ46" s="463">
        <f t="shared" si="138"/>
        <v>38960</v>
      </c>
      <c r="BK46" s="463">
        <f t="shared" si="138"/>
        <v>261882</v>
      </c>
      <c r="BL46" s="463">
        <f t="shared" si="138"/>
        <v>697812</v>
      </c>
      <c r="BM46" s="463">
        <f t="shared" si="138"/>
        <v>130922</v>
      </c>
      <c r="BN46" s="463">
        <f t="shared" si="138"/>
        <v>98783</v>
      </c>
      <c r="BO46" s="463">
        <f t="shared" si="138"/>
        <v>79305</v>
      </c>
      <c r="BP46" s="463">
        <f t="shared" si="138"/>
        <v>60805</v>
      </c>
      <c r="BQ46" s="463">
        <f t="shared" si="138"/>
        <v>550684</v>
      </c>
      <c r="BR46" s="463">
        <f t="shared" si="138"/>
        <v>438422</v>
      </c>
      <c r="BS46" s="463">
        <f t="shared" si="138"/>
        <v>277222</v>
      </c>
      <c r="BT46" s="463">
        <f t="shared" si="138"/>
        <v>183433</v>
      </c>
      <c r="BU46" s="463">
        <f t="shared" si="138"/>
        <v>13251</v>
      </c>
      <c r="BV46" s="463">
        <f t="shared" si="138"/>
        <v>8594</v>
      </c>
      <c r="BW46" s="463">
        <f t="shared" si="83"/>
        <v>718</v>
      </c>
      <c r="BX46" s="463">
        <f t="shared" si="83"/>
        <v>390936</v>
      </c>
      <c r="BY46" s="463">
        <f t="shared" si="84"/>
        <v>544</v>
      </c>
      <c r="BZ46" s="463">
        <f t="shared" si="85"/>
        <v>914</v>
      </c>
      <c r="CA46" s="463">
        <f t="shared" si="86"/>
        <v>491</v>
      </c>
      <c r="CB46" s="463">
        <f t="shared" si="86"/>
        <v>218653</v>
      </c>
      <c r="CC46" s="463">
        <f t="shared" si="87"/>
        <v>445</v>
      </c>
      <c r="CD46" s="463">
        <f t="shared" si="88"/>
        <v>847</v>
      </c>
      <c r="CE46" s="463">
        <f t="shared" si="89"/>
        <v>59882</v>
      </c>
      <c r="CF46" s="463">
        <f t="shared" si="89"/>
        <v>26593868</v>
      </c>
      <c r="CG46" s="463">
        <f t="shared" si="90"/>
        <v>444</v>
      </c>
      <c r="CH46" s="463">
        <f t="shared" si="91"/>
        <v>783</v>
      </c>
      <c r="CI46" s="463">
        <f t="shared" si="92"/>
        <v>28048</v>
      </c>
      <c r="CJ46" s="463">
        <f t="shared" si="92"/>
        <v>46708901</v>
      </c>
      <c r="CK46" s="463">
        <f t="shared" si="93"/>
        <v>1665</v>
      </c>
      <c r="CL46" s="463">
        <f t="shared" si="94"/>
        <v>3389</v>
      </c>
      <c r="CM46" s="463">
        <f t="shared" si="95"/>
        <v>9058</v>
      </c>
      <c r="CN46" s="463">
        <f t="shared" si="95"/>
        <v>13904219</v>
      </c>
      <c r="CO46" s="463">
        <f t="shared" si="96"/>
        <v>1535</v>
      </c>
      <c r="CP46" s="463">
        <f t="shared" si="97"/>
        <v>3374</v>
      </c>
      <c r="CQ46" s="463">
        <f t="shared" si="98"/>
        <v>371716</v>
      </c>
      <c r="CR46" s="463">
        <f t="shared" si="98"/>
        <v>622680317</v>
      </c>
      <c r="CS46" s="463">
        <f t="shared" si="99"/>
        <v>1675</v>
      </c>
      <c r="CT46" s="463">
        <f t="shared" si="100"/>
        <v>3596</v>
      </c>
      <c r="CU46" s="463">
        <f t="shared" si="101"/>
        <v>18087</v>
      </c>
      <c r="CV46" s="463">
        <f t="shared" si="101"/>
        <v>105426283</v>
      </c>
      <c r="CW46" s="463">
        <f t="shared" si="102"/>
        <v>5829</v>
      </c>
      <c r="CX46" s="463">
        <f t="shared" si="103"/>
        <v>12782</v>
      </c>
      <c r="CY46" s="463">
        <f t="shared" si="104"/>
        <v>6149</v>
      </c>
      <c r="CZ46" s="463">
        <f t="shared" si="104"/>
        <v>35696197</v>
      </c>
      <c r="DA46" s="463">
        <f t="shared" si="105"/>
        <v>5805</v>
      </c>
      <c r="DB46" s="463">
        <f t="shared" si="106"/>
        <v>12984</v>
      </c>
      <c r="DC46" s="463">
        <f t="shared" si="107"/>
        <v>13219</v>
      </c>
      <c r="DD46" s="463">
        <f t="shared" si="107"/>
        <v>103587337</v>
      </c>
      <c r="DE46" s="463">
        <f t="shared" si="108"/>
        <v>7836</v>
      </c>
      <c r="DF46" s="463">
        <f t="shared" si="109"/>
        <v>16974</v>
      </c>
      <c r="DG46" s="463">
        <f t="shared" si="110"/>
        <v>2680</v>
      </c>
      <c r="DH46" s="463">
        <f t="shared" si="110"/>
        <v>21925673</v>
      </c>
      <c r="DI46" s="463">
        <f t="shared" si="111"/>
        <v>8181</v>
      </c>
      <c r="DJ46" s="463">
        <f t="shared" si="112"/>
        <v>20105</v>
      </c>
      <c r="DK46" s="463">
        <f t="shared" ref="DK46:DL65" si="139">SUMIFS(DK$443:DK$10112,$B$443:$B$10112,$B46,$C$443:$C$10112,$C46)</f>
        <v>3730</v>
      </c>
      <c r="DL46" s="463">
        <f t="shared" si="139"/>
        <v>1244663</v>
      </c>
      <c r="DM46" s="463">
        <f t="shared" si="26"/>
        <v>334</v>
      </c>
      <c r="DN46" s="463">
        <f t="shared" si="27"/>
        <v>572</v>
      </c>
      <c r="DO46" s="463">
        <f t="shared" ref="DO46:DP65" si="140">SUMIFS(DO$443:DO$10112,$B$443:$B$10112,$B46,$C$443:$C$10112,$C46)</f>
        <v>36084</v>
      </c>
      <c r="DP46" s="463">
        <f t="shared" si="140"/>
        <v>1545111</v>
      </c>
      <c r="DQ46" s="463">
        <f t="shared" si="29"/>
        <v>43</v>
      </c>
      <c r="DR46" s="463">
        <f t="shared" si="30"/>
        <v>80</v>
      </c>
      <c r="DS46" s="463">
        <f t="shared" ref="DS46:DT65" si="141">SUMIFS(DS$443:DS$10112,$B$443:$B$10112,$B46,$C$443:$C$10112,$C46)</f>
        <v>836</v>
      </c>
      <c r="DT46" s="463">
        <f t="shared" si="141"/>
        <v>1465109</v>
      </c>
      <c r="DU46" s="463">
        <f t="shared" si="75"/>
        <v>1753</v>
      </c>
      <c r="DV46" s="463">
        <f t="shared" si="76"/>
        <v>3822</v>
      </c>
      <c r="DW46" s="463">
        <f t="shared" si="77"/>
        <v>750</v>
      </c>
      <c r="DX46" s="446"/>
      <c r="DY46" s="446"/>
      <c r="DZ46" s="446"/>
      <c r="EA46" s="446"/>
      <c r="EB46" s="446"/>
      <c r="EC46" s="446"/>
      <c r="ED46" s="446"/>
      <c r="EE46" s="446"/>
      <c r="EF46" s="446"/>
      <c r="EG46" s="463" t="s">
        <v>152</v>
      </c>
      <c r="EH46" s="463" t="s">
        <v>152</v>
      </c>
      <c r="EI46" s="463">
        <f t="shared" si="113"/>
        <v>3147</v>
      </c>
      <c r="EJ46" s="446"/>
      <c r="EK46" s="446"/>
      <c r="EL46" s="446"/>
      <c r="EM46" s="446"/>
      <c r="EN46" s="446"/>
      <c r="EO46" s="446"/>
      <c r="EP46" s="446"/>
      <c r="EQ46" s="446"/>
      <c r="ER46" s="446"/>
      <c r="ES46" s="446"/>
      <c r="ET46" s="446"/>
      <c r="EU46" s="446"/>
      <c r="EV46" s="446"/>
      <c r="EW46" s="446"/>
      <c r="EX46" s="446"/>
      <c r="EY46" s="446"/>
      <c r="EZ46" s="447"/>
      <c r="FA46" s="446">
        <f t="shared" si="43"/>
        <v>12</v>
      </c>
      <c r="FB46" s="417">
        <f t="shared" si="59"/>
        <v>2020</v>
      </c>
      <c r="FC46" s="448">
        <f t="shared" si="60"/>
        <v>44166</v>
      </c>
      <c r="FD46" s="449">
        <f t="shared" si="44"/>
        <v>31</v>
      </c>
      <c r="FE46" s="450"/>
      <c r="FF46" s="451">
        <f t="shared" si="79"/>
        <v>0.63009010267514143</v>
      </c>
      <c r="FG46" s="450"/>
      <c r="FH46" s="452">
        <f t="shared" si="124"/>
        <v>2.143065263295739</v>
      </c>
      <c r="FI46" s="452">
        <f t="shared" si="125"/>
        <v>1.6169812247303204</v>
      </c>
      <c r="FJ46" s="452">
        <f t="shared" si="126"/>
        <v>2.1199443984068007</v>
      </c>
      <c r="FK46" s="452">
        <f t="shared" si="127"/>
        <v>1.625410997353578</v>
      </c>
      <c r="FL46" s="452">
        <f t="shared" si="128"/>
        <v>1.3470018736760743</v>
      </c>
      <c r="FM46" s="452">
        <f t="shared" si="129"/>
        <v>1.0724031485585415</v>
      </c>
      <c r="FN46" s="452">
        <f t="shared" si="130"/>
        <v>1.633475337776128</v>
      </c>
      <c r="FO46" s="452">
        <f t="shared" si="131"/>
        <v>1.0808423632838968</v>
      </c>
      <c r="FP46" s="452">
        <f t="shared" si="132"/>
        <v>1.6120437956204379</v>
      </c>
      <c r="FQ46" s="452">
        <f t="shared" si="133"/>
        <v>1.0454987834549878</v>
      </c>
      <c r="FR46" s="453"/>
      <c r="FS46" s="446">
        <f t="shared" ref="FS46:GA55" si="142">SUMIFS(FS$443:FS$10112,$B$443:$B$10112,$B46,$C$443:$C$10112,$C46)</f>
        <v>802083</v>
      </c>
      <c r="FT46" s="446">
        <f t="shared" si="142"/>
        <v>23988940</v>
      </c>
      <c r="FU46" s="446">
        <f t="shared" si="142"/>
        <v>43623243</v>
      </c>
      <c r="FV46" s="446">
        <f t="shared" si="142"/>
        <v>107502841</v>
      </c>
      <c r="FW46" s="446">
        <f t="shared" si="142"/>
        <v>48065428</v>
      </c>
      <c r="FX46" s="446">
        <f t="shared" si="142"/>
        <v>43459111</v>
      </c>
      <c r="FY46" s="446">
        <f t="shared" si="142"/>
        <v>1462572929</v>
      </c>
      <c r="FZ46" s="446">
        <f t="shared" si="142"/>
        <v>1984444323</v>
      </c>
      <c r="GA46" s="446">
        <f t="shared" si="142"/>
        <v>135382335</v>
      </c>
      <c r="GB46" s="446"/>
      <c r="GC46" s="446"/>
      <c r="GD46" s="446">
        <f t="shared" si="134"/>
        <v>655928</v>
      </c>
      <c r="GE46" s="446">
        <f t="shared" si="134"/>
        <v>415694</v>
      </c>
      <c r="GF46" s="446">
        <f t="shared" si="134"/>
        <v>46915905</v>
      </c>
      <c r="GG46" s="446">
        <f t="shared" si="134"/>
        <v>95044716</v>
      </c>
      <c r="GH46" s="446">
        <f t="shared" si="134"/>
        <v>30557448</v>
      </c>
      <c r="GI46" s="446">
        <f t="shared" si="134"/>
        <v>1336525296</v>
      </c>
      <c r="GJ46" s="446">
        <f t="shared" si="134"/>
        <v>231182045</v>
      </c>
      <c r="GK46" s="446">
        <f t="shared" si="134"/>
        <v>79840883</v>
      </c>
      <c r="GL46" s="446">
        <f t="shared" si="134"/>
        <v>224373552</v>
      </c>
      <c r="GM46" s="446">
        <f t="shared" si="134"/>
        <v>53880231</v>
      </c>
      <c r="GN46" s="446">
        <f t="shared" si="81"/>
        <v>3195254</v>
      </c>
      <c r="GO46" s="446">
        <f t="shared" si="115"/>
        <v>2131746</v>
      </c>
      <c r="GP46" s="446">
        <f t="shared" si="115"/>
        <v>2876762</v>
      </c>
      <c r="GQ46" s="446">
        <f t="shared" si="115"/>
        <v>0</v>
      </c>
      <c r="GR46" s="446"/>
      <c r="GS46" s="446"/>
      <c r="GT46" s="446"/>
      <c r="GU46" s="446"/>
      <c r="GV46" s="454"/>
      <c r="GW46" s="402"/>
    </row>
    <row r="47" spans="1:205" ht="10.5" customHeight="1" x14ac:dyDescent="0.2">
      <c r="A47" s="417" t="str">
        <f t="shared" si="1"/>
        <v>2020-21JANUARYENG</v>
      </c>
      <c r="B47" s="458" t="str">
        <f t="shared" si="57"/>
        <v>2020-21</v>
      </c>
      <c r="C47" s="402" t="s">
        <v>654</v>
      </c>
      <c r="D47" s="458"/>
      <c r="F47" s="458" t="str">
        <f t="shared" si="58"/>
        <v>ENG</v>
      </c>
      <c r="H47" s="463">
        <f t="shared" si="135"/>
        <v>1096245</v>
      </c>
      <c r="I47" s="463">
        <f t="shared" si="135"/>
        <v>767828</v>
      </c>
      <c r="J47" s="463">
        <f t="shared" si="135"/>
        <v>7599717</v>
      </c>
      <c r="K47" s="463">
        <f t="shared" si="3"/>
        <v>10</v>
      </c>
      <c r="L47" s="463">
        <f t="shared" si="4"/>
        <v>1</v>
      </c>
      <c r="M47" s="463">
        <f t="shared" si="5"/>
        <v>29</v>
      </c>
      <c r="N47" s="463">
        <f t="shared" si="6"/>
        <v>66</v>
      </c>
      <c r="O47" s="463">
        <f t="shared" si="7"/>
        <v>128</v>
      </c>
      <c r="P47" s="463">
        <f t="shared" si="136"/>
        <v>3634</v>
      </c>
      <c r="Q47" s="463">
        <f t="shared" si="136"/>
        <v>21410</v>
      </c>
      <c r="R47" s="463">
        <f t="shared" si="136"/>
        <v>10178</v>
      </c>
      <c r="S47" s="463">
        <f t="shared" si="136"/>
        <v>783642</v>
      </c>
      <c r="T47" s="463">
        <f t="shared" si="136"/>
        <v>61801</v>
      </c>
      <c r="U47" s="463">
        <f t="shared" si="136"/>
        <v>35955</v>
      </c>
      <c r="V47" s="463">
        <f t="shared" si="136"/>
        <v>425946</v>
      </c>
      <c r="W47" s="463">
        <f t="shared" si="136"/>
        <v>162467</v>
      </c>
      <c r="X47" s="463">
        <f t="shared" si="136"/>
        <v>7237</v>
      </c>
      <c r="Y47" s="463">
        <f t="shared" si="136"/>
        <v>27901732</v>
      </c>
      <c r="Z47" s="463">
        <f t="shared" si="9"/>
        <v>451</v>
      </c>
      <c r="AA47" s="463">
        <f t="shared" si="10"/>
        <v>796</v>
      </c>
      <c r="AB47" s="463">
        <f t="shared" si="120"/>
        <v>22297873</v>
      </c>
      <c r="AC47" s="463">
        <f t="shared" si="12"/>
        <v>620</v>
      </c>
      <c r="AD47" s="463">
        <f t="shared" si="13"/>
        <v>1151</v>
      </c>
      <c r="AE47" s="463">
        <f t="shared" si="121"/>
        <v>757831322</v>
      </c>
      <c r="AF47" s="463">
        <f t="shared" si="15"/>
        <v>1779</v>
      </c>
      <c r="AG47" s="463">
        <f t="shared" si="16"/>
        <v>3850</v>
      </c>
      <c r="AH47" s="463">
        <f t="shared" si="122"/>
        <v>853507153</v>
      </c>
      <c r="AI47" s="463">
        <f t="shared" si="18"/>
        <v>5253</v>
      </c>
      <c r="AJ47" s="463">
        <f t="shared" si="19"/>
        <v>12722</v>
      </c>
      <c r="AK47" s="463">
        <f t="shared" si="123"/>
        <v>57261839</v>
      </c>
      <c r="AL47" s="463">
        <f t="shared" si="21"/>
        <v>7912</v>
      </c>
      <c r="AM47" s="463">
        <f t="shared" si="22"/>
        <v>17618</v>
      </c>
      <c r="AN47" s="463"/>
      <c r="AO47" s="463"/>
      <c r="AP47" s="463"/>
      <c r="AQ47" s="463"/>
      <c r="AR47" s="463"/>
      <c r="AS47" s="463"/>
      <c r="AT47" s="463">
        <f t="shared" si="137"/>
        <v>77594</v>
      </c>
      <c r="AU47" s="463">
        <f t="shared" si="137"/>
        <v>5335</v>
      </c>
      <c r="AV47" s="463">
        <f t="shared" si="137"/>
        <v>25367</v>
      </c>
      <c r="AW47" s="463">
        <f t="shared" si="137"/>
        <v>22537</v>
      </c>
      <c r="AX47" s="463">
        <f t="shared" si="137"/>
        <v>9181</v>
      </c>
      <c r="AY47" s="463">
        <f t="shared" si="137"/>
        <v>37711</v>
      </c>
      <c r="AZ47" s="463">
        <f t="shared" si="137"/>
        <v>12360</v>
      </c>
      <c r="BA47" s="463"/>
      <c r="BB47" s="463"/>
      <c r="BC47" s="463"/>
      <c r="BD47" s="463"/>
      <c r="BE47" s="463"/>
      <c r="BF47" s="463"/>
      <c r="BG47" s="463"/>
      <c r="BH47" s="463"/>
      <c r="BI47" s="463">
        <f t="shared" si="138"/>
        <v>388746</v>
      </c>
      <c r="BJ47" s="463">
        <f t="shared" si="138"/>
        <v>38103</v>
      </c>
      <c r="BK47" s="463">
        <f t="shared" si="138"/>
        <v>279199</v>
      </c>
      <c r="BL47" s="463">
        <f t="shared" si="138"/>
        <v>706048</v>
      </c>
      <c r="BM47" s="463">
        <f t="shared" si="138"/>
        <v>132491</v>
      </c>
      <c r="BN47" s="463">
        <f t="shared" si="138"/>
        <v>99949</v>
      </c>
      <c r="BO47" s="463">
        <f t="shared" si="138"/>
        <v>75511</v>
      </c>
      <c r="BP47" s="463">
        <f t="shared" si="138"/>
        <v>57965</v>
      </c>
      <c r="BQ47" s="463">
        <f t="shared" si="138"/>
        <v>568363</v>
      </c>
      <c r="BR47" s="463">
        <f t="shared" si="138"/>
        <v>455334</v>
      </c>
      <c r="BS47" s="463">
        <f t="shared" si="138"/>
        <v>262818</v>
      </c>
      <c r="BT47" s="463">
        <f t="shared" si="138"/>
        <v>174824</v>
      </c>
      <c r="BU47" s="463">
        <f t="shared" si="138"/>
        <v>11488</v>
      </c>
      <c r="BV47" s="463">
        <f t="shared" si="138"/>
        <v>7585</v>
      </c>
      <c r="BW47" s="463">
        <f t="shared" si="83"/>
        <v>757</v>
      </c>
      <c r="BX47" s="463">
        <f t="shared" si="83"/>
        <v>437861</v>
      </c>
      <c r="BY47" s="463">
        <f t="shared" si="84"/>
        <v>578</v>
      </c>
      <c r="BZ47" s="463">
        <f t="shared" si="85"/>
        <v>1006</v>
      </c>
      <c r="CA47" s="463">
        <f t="shared" si="86"/>
        <v>440</v>
      </c>
      <c r="CB47" s="463">
        <f t="shared" si="86"/>
        <v>210895</v>
      </c>
      <c r="CC47" s="463">
        <f t="shared" si="87"/>
        <v>479</v>
      </c>
      <c r="CD47" s="463">
        <f t="shared" si="88"/>
        <v>872</v>
      </c>
      <c r="CE47" s="463">
        <f t="shared" si="89"/>
        <v>60604</v>
      </c>
      <c r="CF47" s="463">
        <f t="shared" si="89"/>
        <v>27252976</v>
      </c>
      <c r="CG47" s="463">
        <f t="shared" si="90"/>
        <v>450</v>
      </c>
      <c r="CH47" s="463">
        <f t="shared" si="91"/>
        <v>792</v>
      </c>
      <c r="CI47" s="463">
        <f t="shared" si="92"/>
        <v>30256</v>
      </c>
      <c r="CJ47" s="463">
        <f t="shared" si="92"/>
        <v>53262571</v>
      </c>
      <c r="CK47" s="463">
        <f t="shared" si="93"/>
        <v>1760</v>
      </c>
      <c r="CL47" s="463">
        <f t="shared" si="94"/>
        <v>3622</v>
      </c>
      <c r="CM47" s="463">
        <f t="shared" si="95"/>
        <v>8436</v>
      </c>
      <c r="CN47" s="463">
        <f t="shared" si="95"/>
        <v>14567916</v>
      </c>
      <c r="CO47" s="463">
        <f t="shared" si="96"/>
        <v>1727</v>
      </c>
      <c r="CP47" s="463">
        <f t="shared" si="97"/>
        <v>3823</v>
      </c>
      <c r="CQ47" s="463">
        <f t="shared" si="98"/>
        <v>387254</v>
      </c>
      <c r="CR47" s="463">
        <f t="shared" si="98"/>
        <v>690000835</v>
      </c>
      <c r="CS47" s="463">
        <f t="shared" si="99"/>
        <v>1782</v>
      </c>
      <c r="CT47" s="463">
        <f t="shared" si="100"/>
        <v>3869</v>
      </c>
      <c r="CU47" s="463">
        <f t="shared" si="101"/>
        <v>17024</v>
      </c>
      <c r="CV47" s="463">
        <f t="shared" si="101"/>
        <v>99299541</v>
      </c>
      <c r="CW47" s="463">
        <f t="shared" si="102"/>
        <v>5833</v>
      </c>
      <c r="CX47" s="463">
        <f t="shared" si="103"/>
        <v>12602</v>
      </c>
      <c r="CY47" s="463">
        <f t="shared" si="104"/>
        <v>5672</v>
      </c>
      <c r="CZ47" s="463">
        <f t="shared" si="104"/>
        <v>33270574</v>
      </c>
      <c r="DA47" s="463">
        <f t="shared" si="105"/>
        <v>5866</v>
      </c>
      <c r="DB47" s="463">
        <f t="shared" si="106"/>
        <v>13294</v>
      </c>
      <c r="DC47" s="463">
        <f t="shared" si="107"/>
        <v>12721</v>
      </c>
      <c r="DD47" s="463">
        <f t="shared" si="107"/>
        <v>100078825</v>
      </c>
      <c r="DE47" s="463">
        <f t="shared" si="108"/>
        <v>7867</v>
      </c>
      <c r="DF47" s="463">
        <f t="shared" si="109"/>
        <v>16992</v>
      </c>
      <c r="DG47" s="463">
        <f t="shared" si="110"/>
        <v>2461</v>
      </c>
      <c r="DH47" s="463">
        <f t="shared" si="110"/>
        <v>20491946</v>
      </c>
      <c r="DI47" s="463">
        <f t="shared" si="111"/>
        <v>8327</v>
      </c>
      <c r="DJ47" s="463">
        <f t="shared" si="112"/>
        <v>19642</v>
      </c>
      <c r="DK47" s="463">
        <f t="shared" si="139"/>
        <v>4265</v>
      </c>
      <c r="DL47" s="463">
        <f t="shared" si="139"/>
        <v>1381011</v>
      </c>
      <c r="DM47" s="463">
        <f t="shared" si="26"/>
        <v>324</v>
      </c>
      <c r="DN47" s="463">
        <f t="shared" si="27"/>
        <v>549</v>
      </c>
      <c r="DO47" s="463">
        <f t="shared" si="140"/>
        <v>36899</v>
      </c>
      <c r="DP47" s="463">
        <f t="shared" si="140"/>
        <v>1628550</v>
      </c>
      <c r="DQ47" s="463">
        <f t="shared" si="29"/>
        <v>44</v>
      </c>
      <c r="DR47" s="463">
        <f t="shared" si="30"/>
        <v>82</v>
      </c>
      <c r="DS47" s="463">
        <f t="shared" si="141"/>
        <v>896</v>
      </c>
      <c r="DT47" s="463">
        <f t="shared" si="141"/>
        <v>1483174</v>
      </c>
      <c r="DU47" s="463">
        <f t="shared" si="75"/>
        <v>1655</v>
      </c>
      <c r="DV47" s="463">
        <f t="shared" si="76"/>
        <v>3500</v>
      </c>
      <c r="DW47" s="463">
        <f t="shared" si="77"/>
        <v>818</v>
      </c>
      <c r="DX47" s="446"/>
      <c r="DY47" s="446"/>
      <c r="DZ47" s="446"/>
      <c r="EA47" s="446"/>
      <c r="EB47" s="446"/>
      <c r="EC47" s="446"/>
      <c r="ED47" s="446"/>
      <c r="EE47" s="446"/>
      <c r="EF47" s="446"/>
      <c r="EG47" s="463" t="s">
        <v>152</v>
      </c>
      <c r="EH47" s="463" t="s">
        <v>152</v>
      </c>
      <c r="EI47" s="463">
        <f t="shared" si="113"/>
        <v>3443</v>
      </c>
      <c r="EJ47" s="446"/>
      <c r="EK47" s="446"/>
      <c r="EL47" s="446"/>
      <c r="EM47" s="446"/>
      <c r="EN47" s="446"/>
      <c r="EO47" s="446"/>
      <c r="EP47" s="446"/>
      <c r="EQ47" s="446"/>
      <c r="ER47" s="446"/>
      <c r="ES47" s="446"/>
      <c r="ET47" s="446"/>
      <c r="EU47" s="446"/>
      <c r="EV47" s="446"/>
      <c r="EW47" s="446"/>
      <c r="EX47" s="446"/>
      <c r="EY47" s="446"/>
      <c r="EZ47" s="447"/>
      <c r="FA47" s="446">
        <f t="shared" si="43"/>
        <v>1</v>
      </c>
      <c r="FB47" s="417">
        <f t="shared" si="59"/>
        <v>2021</v>
      </c>
      <c r="FC47" s="448">
        <f t="shared" si="60"/>
        <v>44197</v>
      </c>
      <c r="FD47" s="449">
        <f t="shared" si="44"/>
        <v>31</v>
      </c>
      <c r="FE47" s="450"/>
      <c r="FF47" s="451">
        <f t="shared" si="79"/>
        <v>0.63436312685887186</v>
      </c>
      <c r="FG47" s="450"/>
      <c r="FH47" s="452">
        <f t="shared" si="124"/>
        <v>2.1438326240675716</v>
      </c>
      <c r="FI47" s="452">
        <f t="shared" si="125"/>
        <v>1.6172715651850293</v>
      </c>
      <c r="FJ47" s="452">
        <f t="shared" si="126"/>
        <v>2.1001529689890139</v>
      </c>
      <c r="FK47" s="452">
        <f t="shared" si="127"/>
        <v>1.6121540814907522</v>
      </c>
      <c r="FL47" s="452">
        <f t="shared" si="128"/>
        <v>1.33435458954891</v>
      </c>
      <c r="FM47" s="452">
        <f t="shared" si="129"/>
        <v>1.0689946612950938</v>
      </c>
      <c r="FN47" s="452">
        <f t="shared" si="130"/>
        <v>1.6176700499178294</v>
      </c>
      <c r="FO47" s="452">
        <f t="shared" si="131"/>
        <v>1.0760585226538313</v>
      </c>
      <c r="FP47" s="452">
        <f t="shared" si="132"/>
        <v>1.5873980931325136</v>
      </c>
      <c r="FQ47" s="452">
        <f t="shared" si="133"/>
        <v>1.0480862235733039</v>
      </c>
      <c r="FR47" s="453"/>
      <c r="FS47" s="446">
        <f t="shared" si="142"/>
        <v>831535</v>
      </c>
      <c r="FT47" s="446">
        <f t="shared" si="142"/>
        <v>22599644</v>
      </c>
      <c r="FU47" s="446">
        <f t="shared" si="142"/>
        <v>50434318</v>
      </c>
      <c r="FV47" s="446">
        <f t="shared" si="142"/>
        <v>98474790</v>
      </c>
      <c r="FW47" s="446">
        <f t="shared" si="142"/>
        <v>49187145</v>
      </c>
      <c r="FX47" s="446">
        <f t="shared" si="142"/>
        <v>41378935</v>
      </c>
      <c r="FY47" s="446">
        <f t="shared" si="142"/>
        <v>1640003514</v>
      </c>
      <c r="FZ47" s="446">
        <f t="shared" si="142"/>
        <v>2066966009</v>
      </c>
      <c r="GA47" s="446">
        <f t="shared" si="142"/>
        <v>127503882</v>
      </c>
      <c r="GB47" s="446"/>
      <c r="GC47" s="446"/>
      <c r="GD47" s="446">
        <f t="shared" si="134"/>
        <v>761425</v>
      </c>
      <c r="GE47" s="446">
        <f t="shared" si="134"/>
        <v>383657</v>
      </c>
      <c r="GF47" s="446">
        <f t="shared" si="134"/>
        <v>47968689</v>
      </c>
      <c r="GG47" s="446">
        <f t="shared" si="134"/>
        <v>109585770</v>
      </c>
      <c r="GH47" s="446">
        <f t="shared" si="134"/>
        <v>32249894</v>
      </c>
      <c r="GI47" s="446">
        <f t="shared" si="134"/>
        <v>1498153234</v>
      </c>
      <c r="GJ47" s="446">
        <f t="shared" si="134"/>
        <v>214529872</v>
      </c>
      <c r="GK47" s="446">
        <f t="shared" si="134"/>
        <v>75404863</v>
      </c>
      <c r="GL47" s="446">
        <f t="shared" si="134"/>
        <v>216151547</v>
      </c>
      <c r="GM47" s="446">
        <f t="shared" si="134"/>
        <v>48340105</v>
      </c>
      <c r="GN47" s="446">
        <f t="shared" si="81"/>
        <v>3135772</v>
      </c>
      <c r="GO47" s="446">
        <f t="shared" si="115"/>
        <v>2343080</v>
      </c>
      <c r="GP47" s="446">
        <f t="shared" si="115"/>
        <v>3025663</v>
      </c>
      <c r="GQ47" s="446">
        <f t="shared" si="115"/>
        <v>0</v>
      </c>
      <c r="GR47" s="446"/>
      <c r="GS47" s="446"/>
      <c r="GT47" s="446"/>
      <c r="GU47" s="446"/>
      <c r="GV47" s="454"/>
      <c r="GW47" s="402"/>
    </row>
    <row r="48" spans="1:205" ht="10.5" customHeight="1" x14ac:dyDescent="0.2">
      <c r="A48" s="417" t="str">
        <f t="shared" si="1"/>
        <v>2020-21FEBRUARYENG</v>
      </c>
      <c r="B48" s="458" t="str">
        <f t="shared" si="57"/>
        <v>2020-21</v>
      </c>
      <c r="C48" s="402" t="s">
        <v>657</v>
      </c>
      <c r="D48" s="458"/>
      <c r="F48" s="458" t="str">
        <f t="shared" si="58"/>
        <v>ENG</v>
      </c>
      <c r="H48" s="463">
        <f t="shared" si="135"/>
        <v>841758</v>
      </c>
      <c r="I48" s="463">
        <f t="shared" si="135"/>
        <v>580385</v>
      </c>
      <c r="J48" s="463">
        <f t="shared" si="135"/>
        <v>1508157</v>
      </c>
      <c r="K48" s="463">
        <f t="shared" si="3"/>
        <v>3</v>
      </c>
      <c r="L48" s="463">
        <f t="shared" si="4"/>
        <v>1</v>
      </c>
      <c r="M48" s="463">
        <f t="shared" si="5"/>
        <v>3</v>
      </c>
      <c r="N48" s="463">
        <f t="shared" si="6"/>
        <v>8</v>
      </c>
      <c r="O48" s="463">
        <f t="shared" si="7"/>
        <v>35</v>
      </c>
      <c r="P48" s="463">
        <f t="shared" si="136"/>
        <v>2885</v>
      </c>
      <c r="Q48" s="463">
        <f t="shared" si="136"/>
        <v>18630</v>
      </c>
      <c r="R48" s="463">
        <f t="shared" si="136"/>
        <v>11837</v>
      </c>
      <c r="S48" s="463">
        <f t="shared" si="136"/>
        <v>668712</v>
      </c>
      <c r="T48" s="463">
        <f t="shared" si="136"/>
        <v>49230</v>
      </c>
      <c r="U48" s="463">
        <f t="shared" si="136"/>
        <v>29740</v>
      </c>
      <c r="V48" s="463">
        <f t="shared" si="136"/>
        <v>342811</v>
      </c>
      <c r="W48" s="463">
        <f t="shared" si="136"/>
        <v>162708</v>
      </c>
      <c r="X48" s="463">
        <f t="shared" si="136"/>
        <v>7993</v>
      </c>
      <c r="Y48" s="463">
        <f t="shared" si="136"/>
        <v>19978995</v>
      </c>
      <c r="Z48" s="463">
        <f t="shared" si="9"/>
        <v>406</v>
      </c>
      <c r="AA48" s="463">
        <f t="shared" si="10"/>
        <v>717</v>
      </c>
      <c r="AB48" s="463">
        <f t="shared" si="120"/>
        <v>16044377</v>
      </c>
      <c r="AC48" s="463">
        <f t="shared" si="12"/>
        <v>539</v>
      </c>
      <c r="AD48" s="463">
        <f t="shared" si="13"/>
        <v>1023</v>
      </c>
      <c r="AE48" s="463">
        <f t="shared" si="121"/>
        <v>376818414</v>
      </c>
      <c r="AF48" s="463">
        <f t="shared" si="15"/>
        <v>1099</v>
      </c>
      <c r="AG48" s="463">
        <f t="shared" si="16"/>
        <v>2164</v>
      </c>
      <c r="AH48" s="463">
        <f t="shared" si="122"/>
        <v>438376317</v>
      </c>
      <c r="AI48" s="463">
        <f t="shared" si="18"/>
        <v>2694</v>
      </c>
      <c r="AJ48" s="463">
        <f t="shared" si="19"/>
        <v>6202</v>
      </c>
      <c r="AK48" s="463">
        <f t="shared" si="123"/>
        <v>32998615</v>
      </c>
      <c r="AL48" s="463">
        <f t="shared" si="21"/>
        <v>4128</v>
      </c>
      <c r="AM48" s="463">
        <f t="shared" si="22"/>
        <v>8896</v>
      </c>
      <c r="AN48" s="463"/>
      <c r="AO48" s="463"/>
      <c r="AP48" s="463"/>
      <c r="AQ48" s="463"/>
      <c r="AR48" s="463"/>
      <c r="AS48" s="463"/>
      <c r="AT48" s="463">
        <f t="shared" si="137"/>
        <v>55921</v>
      </c>
      <c r="AU48" s="463">
        <f t="shared" si="137"/>
        <v>3395</v>
      </c>
      <c r="AV48" s="463">
        <f t="shared" si="137"/>
        <v>15892</v>
      </c>
      <c r="AW48" s="463">
        <f t="shared" si="137"/>
        <v>17165</v>
      </c>
      <c r="AX48" s="463">
        <f t="shared" si="137"/>
        <v>7378</v>
      </c>
      <c r="AY48" s="463">
        <f t="shared" si="137"/>
        <v>29256</v>
      </c>
      <c r="AZ48" s="463">
        <f t="shared" si="137"/>
        <v>10730</v>
      </c>
      <c r="BA48" s="463"/>
      <c r="BB48" s="463"/>
      <c r="BC48" s="463"/>
      <c r="BD48" s="463"/>
      <c r="BE48" s="463"/>
      <c r="BF48" s="463"/>
      <c r="BG48" s="463"/>
      <c r="BH48" s="463"/>
      <c r="BI48" s="463">
        <f t="shared" si="138"/>
        <v>350268</v>
      </c>
      <c r="BJ48" s="463">
        <f t="shared" si="138"/>
        <v>37436</v>
      </c>
      <c r="BK48" s="463">
        <f t="shared" si="138"/>
        <v>225087</v>
      </c>
      <c r="BL48" s="463">
        <f t="shared" si="138"/>
        <v>612791</v>
      </c>
      <c r="BM48" s="463">
        <f t="shared" si="138"/>
        <v>104606</v>
      </c>
      <c r="BN48" s="463">
        <f t="shared" si="138"/>
        <v>79428</v>
      </c>
      <c r="BO48" s="463">
        <f t="shared" si="138"/>
        <v>62232</v>
      </c>
      <c r="BP48" s="463">
        <f t="shared" si="138"/>
        <v>48032</v>
      </c>
      <c r="BQ48" s="463">
        <f t="shared" si="138"/>
        <v>447326</v>
      </c>
      <c r="BR48" s="463">
        <f t="shared" si="138"/>
        <v>366173</v>
      </c>
      <c r="BS48" s="463">
        <f t="shared" si="138"/>
        <v>248802</v>
      </c>
      <c r="BT48" s="463">
        <f t="shared" si="138"/>
        <v>174116</v>
      </c>
      <c r="BU48" s="463">
        <f t="shared" si="138"/>
        <v>12703</v>
      </c>
      <c r="BV48" s="463">
        <f t="shared" si="138"/>
        <v>8435</v>
      </c>
      <c r="BW48" s="463">
        <f t="shared" si="83"/>
        <v>632</v>
      </c>
      <c r="BX48" s="463">
        <f t="shared" si="83"/>
        <v>315426</v>
      </c>
      <c r="BY48" s="463">
        <f t="shared" si="84"/>
        <v>499</v>
      </c>
      <c r="BZ48" s="463">
        <f t="shared" si="85"/>
        <v>844</v>
      </c>
      <c r="CA48" s="463">
        <f t="shared" si="86"/>
        <v>367</v>
      </c>
      <c r="CB48" s="463">
        <f t="shared" si="86"/>
        <v>151289</v>
      </c>
      <c r="CC48" s="463">
        <f t="shared" si="87"/>
        <v>412</v>
      </c>
      <c r="CD48" s="463">
        <f t="shared" si="88"/>
        <v>753</v>
      </c>
      <c r="CE48" s="463">
        <f t="shared" si="89"/>
        <v>48231</v>
      </c>
      <c r="CF48" s="463">
        <f t="shared" si="89"/>
        <v>19512280</v>
      </c>
      <c r="CG48" s="463">
        <f t="shared" si="90"/>
        <v>405</v>
      </c>
      <c r="CH48" s="463">
        <f t="shared" si="91"/>
        <v>714</v>
      </c>
      <c r="CI48" s="463">
        <f t="shared" si="92"/>
        <v>25096</v>
      </c>
      <c r="CJ48" s="463">
        <f t="shared" si="92"/>
        <v>28893964</v>
      </c>
      <c r="CK48" s="463">
        <f t="shared" si="93"/>
        <v>1151</v>
      </c>
      <c r="CL48" s="463">
        <f t="shared" si="94"/>
        <v>2204</v>
      </c>
      <c r="CM48" s="463">
        <f t="shared" si="95"/>
        <v>7758</v>
      </c>
      <c r="CN48" s="463">
        <f t="shared" si="95"/>
        <v>8199380</v>
      </c>
      <c r="CO48" s="463">
        <f t="shared" si="96"/>
        <v>1057</v>
      </c>
      <c r="CP48" s="463">
        <f t="shared" si="97"/>
        <v>2256</v>
      </c>
      <c r="CQ48" s="463">
        <f t="shared" si="98"/>
        <v>309957</v>
      </c>
      <c r="CR48" s="463">
        <f t="shared" si="98"/>
        <v>339725070</v>
      </c>
      <c r="CS48" s="463">
        <f t="shared" si="99"/>
        <v>1096</v>
      </c>
      <c r="CT48" s="463">
        <f t="shared" si="100"/>
        <v>2159</v>
      </c>
      <c r="CU48" s="463">
        <f t="shared" si="101"/>
        <v>17038</v>
      </c>
      <c r="CV48" s="463">
        <f t="shared" si="101"/>
        <v>59394626</v>
      </c>
      <c r="CW48" s="463">
        <f t="shared" si="102"/>
        <v>3486</v>
      </c>
      <c r="CX48" s="463">
        <f t="shared" si="103"/>
        <v>7422</v>
      </c>
      <c r="CY48" s="463">
        <f t="shared" si="104"/>
        <v>5622</v>
      </c>
      <c r="CZ48" s="463">
        <f t="shared" si="104"/>
        <v>20893645</v>
      </c>
      <c r="DA48" s="463">
        <f t="shared" si="105"/>
        <v>3716</v>
      </c>
      <c r="DB48" s="463">
        <f t="shared" si="106"/>
        <v>8138</v>
      </c>
      <c r="DC48" s="463">
        <f t="shared" si="107"/>
        <v>12663</v>
      </c>
      <c r="DD48" s="463">
        <f t="shared" si="107"/>
        <v>65231747</v>
      </c>
      <c r="DE48" s="463">
        <f t="shared" si="108"/>
        <v>5151</v>
      </c>
      <c r="DF48" s="463">
        <f t="shared" si="109"/>
        <v>10881</v>
      </c>
      <c r="DG48" s="463">
        <f t="shared" si="110"/>
        <v>2442</v>
      </c>
      <c r="DH48" s="463">
        <f t="shared" si="110"/>
        <v>11831607</v>
      </c>
      <c r="DI48" s="463">
        <f t="shared" si="111"/>
        <v>4845</v>
      </c>
      <c r="DJ48" s="463">
        <f t="shared" si="112"/>
        <v>10666</v>
      </c>
      <c r="DK48" s="463">
        <f t="shared" si="139"/>
        <v>2960</v>
      </c>
      <c r="DL48" s="463">
        <f t="shared" si="139"/>
        <v>932838</v>
      </c>
      <c r="DM48" s="463">
        <f t="shared" si="26"/>
        <v>315</v>
      </c>
      <c r="DN48" s="463">
        <f t="shared" si="27"/>
        <v>547</v>
      </c>
      <c r="DO48" s="463">
        <f t="shared" si="140"/>
        <v>30007</v>
      </c>
      <c r="DP48" s="463">
        <f t="shared" si="140"/>
        <v>1123155</v>
      </c>
      <c r="DQ48" s="463">
        <f t="shared" si="29"/>
        <v>37</v>
      </c>
      <c r="DR48" s="463">
        <f t="shared" si="30"/>
        <v>65</v>
      </c>
      <c r="DS48" s="463">
        <f t="shared" si="141"/>
        <v>881</v>
      </c>
      <c r="DT48" s="463">
        <f t="shared" si="141"/>
        <v>1029534</v>
      </c>
      <c r="DU48" s="463">
        <f t="shared" si="75"/>
        <v>1169</v>
      </c>
      <c r="DV48" s="463">
        <f t="shared" si="76"/>
        <v>2326</v>
      </c>
      <c r="DW48" s="463">
        <f t="shared" si="77"/>
        <v>812</v>
      </c>
      <c r="DX48" s="446"/>
      <c r="DY48" s="446"/>
      <c r="DZ48" s="446"/>
      <c r="EA48" s="446"/>
      <c r="EB48" s="446"/>
      <c r="EC48" s="446"/>
      <c r="ED48" s="446"/>
      <c r="EE48" s="446"/>
      <c r="EF48" s="446"/>
      <c r="EG48" s="463" t="s">
        <v>152</v>
      </c>
      <c r="EH48" s="463" t="s">
        <v>152</v>
      </c>
      <c r="EI48" s="463">
        <f t="shared" si="113"/>
        <v>2934</v>
      </c>
      <c r="EJ48" s="446"/>
      <c r="EK48" s="446"/>
      <c r="EL48" s="446"/>
      <c r="EM48" s="446"/>
      <c r="EN48" s="446"/>
      <c r="EO48" s="446"/>
      <c r="EP48" s="446"/>
      <c r="EQ48" s="446"/>
      <c r="ER48" s="446"/>
      <c r="ES48" s="446"/>
      <c r="ET48" s="446"/>
      <c r="EU48" s="446"/>
      <c r="EV48" s="446"/>
      <c r="EW48" s="446"/>
      <c r="EX48" s="446"/>
      <c r="EY48" s="446"/>
      <c r="EZ48" s="447"/>
      <c r="FA48" s="446">
        <f t="shared" si="43"/>
        <v>2</v>
      </c>
      <c r="FB48" s="417">
        <f t="shared" si="59"/>
        <v>2021</v>
      </c>
      <c r="FC48" s="448">
        <f t="shared" si="60"/>
        <v>44228</v>
      </c>
      <c r="FD48" s="449">
        <f t="shared" si="44"/>
        <v>28</v>
      </c>
      <c r="FE48" s="450"/>
      <c r="FF48" s="451">
        <f t="shared" si="79"/>
        <v>0.64747006149530695</v>
      </c>
      <c r="FG48" s="450"/>
      <c r="FH48" s="452">
        <f t="shared" si="124"/>
        <v>2.1248425756652449</v>
      </c>
      <c r="FI48" s="452">
        <f t="shared" si="125"/>
        <v>1.6134064594759294</v>
      </c>
      <c r="FJ48" s="452">
        <f t="shared" si="126"/>
        <v>2.092535305985205</v>
      </c>
      <c r="FK48" s="452">
        <f t="shared" si="127"/>
        <v>1.6150638870208474</v>
      </c>
      <c r="FL48" s="452">
        <f t="shared" si="128"/>
        <v>1.3048764479552872</v>
      </c>
      <c r="FM48" s="452">
        <f t="shared" si="129"/>
        <v>1.0681483382971959</v>
      </c>
      <c r="FN48" s="452">
        <f t="shared" si="130"/>
        <v>1.5291319418836198</v>
      </c>
      <c r="FO48" s="452">
        <f t="shared" si="131"/>
        <v>1.0701133318582983</v>
      </c>
      <c r="FP48" s="452">
        <f t="shared" si="132"/>
        <v>1.5892656074064806</v>
      </c>
      <c r="FQ48" s="452">
        <f t="shared" si="133"/>
        <v>1.0552983860878269</v>
      </c>
      <c r="FR48" s="453"/>
      <c r="FS48" s="446">
        <f t="shared" si="142"/>
        <v>641088</v>
      </c>
      <c r="FT48" s="446">
        <f t="shared" si="142"/>
        <v>1724601</v>
      </c>
      <c r="FU48" s="446">
        <f t="shared" si="142"/>
        <v>4557897</v>
      </c>
      <c r="FV48" s="446">
        <f t="shared" si="142"/>
        <v>20321463</v>
      </c>
      <c r="FW48" s="446">
        <f t="shared" si="142"/>
        <v>35300250</v>
      </c>
      <c r="FX48" s="446">
        <f t="shared" si="142"/>
        <v>30434457</v>
      </c>
      <c r="FY48" s="446">
        <f t="shared" si="142"/>
        <v>741781458</v>
      </c>
      <c r="FZ48" s="446">
        <f t="shared" si="142"/>
        <v>1009156913</v>
      </c>
      <c r="GA48" s="446">
        <f t="shared" si="142"/>
        <v>71104257</v>
      </c>
      <c r="GB48" s="446"/>
      <c r="GC48" s="446"/>
      <c r="GD48" s="446">
        <f t="shared" si="134"/>
        <v>533204</v>
      </c>
      <c r="GE48" s="446">
        <f t="shared" si="134"/>
        <v>276388</v>
      </c>
      <c r="GF48" s="446">
        <f t="shared" si="134"/>
        <v>34439784</v>
      </c>
      <c r="GG48" s="446">
        <f t="shared" si="134"/>
        <v>55304293</v>
      </c>
      <c r="GH48" s="446">
        <f t="shared" si="134"/>
        <v>17505202</v>
      </c>
      <c r="GI48" s="446">
        <f t="shared" si="134"/>
        <v>669287831</v>
      </c>
      <c r="GJ48" s="446">
        <f t="shared" si="134"/>
        <v>126457471</v>
      </c>
      <c r="GK48" s="446">
        <f t="shared" si="134"/>
        <v>45750847</v>
      </c>
      <c r="GL48" s="446">
        <f t="shared" si="134"/>
        <v>137785420</v>
      </c>
      <c r="GM48" s="446">
        <f t="shared" si="134"/>
        <v>26046197</v>
      </c>
      <c r="GN48" s="446">
        <f t="shared" si="81"/>
        <v>2049389</v>
      </c>
      <c r="GO48" s="446">
        <f t="shared" si="115"/>
        <v>1620123</v>
      </c>
      <c r="GP48" s="446">
        <f t="shared" si="115"/>
        <v>1964006</v>
      </c>
      <c r="GQ48" s="446">
        <f t="shared" si="115"/>
        <v>0</v>
      </c>
      <c r="GR48" s="446"/>
      <c r="GS48" s="446"/>
      <c r="GT48" s="446"/>
      <c r="GU48" s="446"/>
      <c r="GV48" s="454"/>
      <c r="GW48" s="402"/>
    </row>
    <row r="49" spans="1:205" ht="10.5" customHeight="1" x14ac:dyDescent="0.2">
      <c r="A49" s="417" t="str">
        <f t="shared" si="1"/>
        <v>2020-21MARCHENG</v>
      </c>
      <c r="B49" s="458" t="str">
        <f t="shared" si="57"/>
        <v>2020-21</v>
      </c>
      <c r="C49" s="402" t="s">
        <v>660</v>
      </c>
      <c r="D49" s="458"/>
      <c r="F49" s="458" t="str">
        <f t="shared" si="58"/>
        <v>ENG</v>
      </c>
      <c r="H49" s="463">
        <f t="shared" si="135"/>
        <v>952764</v>
      </c>
      <c r="I49" s="463">
        <f t="shared" si="135"/>
        <v>657198</v>
      </c>
      <c r="J49" s="463">
        <f t="shared" si="135"/>
        <v>2045903</v>
      </c>
      <c r="K49" s="463">
        <f t="shared" si="3"/>
        <v>3</v>
      </c>
      <c r="L49" s="463">
        <f t="shared" si="4"/>
        <v>1</v>
      </c>
      <c r="M49" s="463">
        <f t="shared" si="5"/>
        <v>3</v>
      </c>
      <c r="N49" s="463">
        <f t="shared" si="6"/>
        <v>12</v>
      </c>
      <c r="O49" s="463">
        <f t="shared" si="7"/>
        <v>51</v>
      </c>
      <c r="P49" s="463">
        <f t="shared" si="136"/>
        <v>3401</v>
      </c>
      <c r="Q49" s="463">
        <f t="shared" si="136"/>
        <v>21979</v>
      </c>
      <c r="R49" s="463">
        <f t="shared" si="136"/>
        <v>13311</v>
      </c>
      <c r="S49" s="463">
        <f t="shared" si="136"/>
        <v>745065</v>
      </c>
      <c r="T49" s="463">
        <f t="shared" si="136"/>
        <v>56780</v>
      </c>
      <c r="U49" s="463">
        <f t="shared" si="136"/>
        <v>35775</v>
      </c>
      <c r="V49" s="463">
        <f t="shared" si="136"/>
        <v>379664</v>
      </c>
      <c r="W49" s="463">
        <f t="shared" si="136"/>
        <v>181769</v>
      </c>
      <c r="X49" s="463">
        <f t="shared" si="136"/>
        <v>8786</v>
      </c>
      <c r="Y49" s="463">
        <f t="shared" si="136"/>
        <v>23131063</v>
      </c>
      <c r="Z49" s="463">
        <f t="shared" si="9"/>
        <v>407</v>
      </c>
      <c r="AA49" s="463">
        <f t="shared" si="10"/>
        <v>718</v>
      </c>
      <c r="AB49" s="463">
        <f t="shared" si="120"/>
        <v>19488301</v>
      </c>
      <c r="AC49" s="463">
        <f t="shared" si="12"/>
        <v>545</v>
      </c>
      <c r="AD49" s="463">
        <f t="shared" si="13"/>
        <v>1025</v>
      </c>
      <c r="AE49" s="463">
        <f t="shared" si="121"/>
        <v>420076740</v>
      </c>
      <c r="AF49" s="463">
        <f t="shared" si="15"/>
        <v>1106</v>
      </c>
      <c r="AG49" s="463">
        <f t="shared" si="16"/>
        <v>2181</v>
      </c>
      <c r="AH49" s="463">
        <f t="shared" si="122"/>
        <v>538856035</v>
      </c>
      <c r="AI49" s="463">
        <f t="shared" si="18"/>
        <v>2965</v>
      </c>
      <c r="AJ49" s="463">
        <f t="shared" si="19"/>
        <v>6825</v>
      </c>
      <c r="AK49" s="463">
        <f t="shared" si="123"/>
        <v>42688335</v>
      </c>
      <c r="AL49" s="463">
        <f t="shared" si="21"/>
        <v>4859</v>
      </c>
      <c r="AM49" s="463">
        <f t="shared" si="22"/>
        <v>10521</v>
      </c>
      <c r="AN49" s="463"/>
      <c r="AO49" s="463"/>
      <c r="AP49" s="463"/>
      <c r="AQ49" s="463"/>
      <c r="AR49" s="463"/>
      <c r="AS49" s="463"/>
      <c r="AT49" s="463">
        <f t="shared" si="137"/>
        <v>61892</v>
      </c>
      <c r="AU49" s="463">
        <f t="shared" si="137"/>
        <v>3294</v>
      </c>
      <c r="AV49" s="463">
        <f t="shared" si="137"/>
        <v>16343</v>
      </c>
      <c r="AW49" s="463">
        <f t="shared" si="137"/>
        <v>17604</v>
      </c>
      <c r="AX49" s="463">
        <f t="shared" si="137"/>
        <v>7773</v>
      </c>
      <c r="AY49" s="463">
        <f t="shared" si="137"/>
        <v>34482</v>
      </c>
      <c r="AZ49" s="463">
        <f t="shared" si="137"/>
        <v>11864</v>
      </c>
      <c r="BA49" s="463"/>
      <c r="BB49" s="463"/>
      <c r="BC49" s="463"/>
      <c r="BD49" s="463"/>
      <c r="BE49" s="463"/>
      <c r="BF49" s="463"/>
      <c r="BG49" s="463"/>
      <c r="BH49" s="463"/>
      <c r="BI49" s="463">
        <f t="shared" si="138"/>
        <v>401190</v>
      </c>
      <c r="BJ49" s="463">
        <f t="shared" si="138"/>
        <v>43266</v>
      </c>
      <c r="BK49" s="463">
        <f t="shared" si="138"/>
        <v>238717</v>
      </c>
      <c r="BL49" s="463">
        <f t="shared" si="138"/>
        <v>683173</v>
      </c>
      <c r="BM49" s="463">
        <f t="shared" si="138"/>
        <v>119982</v>
      </c>
      <c r="BN49" s="463">
        <f t="shared" si="138"/>
        <v>91112</v>
      </c>
      <c r="BO49" s="463">
        <f t="shared" si="138"/>
        <v>74985</v>
      </c>
      <c r="BP49" s="463">
        <f t="shared" si="138"/>
        <v>57727</v>
      </c>
      <c r="BQ49" s="463">
        <f t="shared" si="138"/>
        <v>499286</v>
      </c>
      <c r="BR49" s="463">
        <f t="shared" si="138"/>
        <v>405719</v>
      </c>
      <c r="BS49" s="463">
        <f t="shared" si="138"/>
        <v>284050</v>
      </c>
      <c r="BT49" s="463">
        <f t="shared" si="138"/>
        <v>194587</v>
      </c>
      <c r="BU49" s="463">
        <f t="shared" si="138"/>
        <v>14517</v>
      </c>
      <c r="BV49" s="463">
        <f t="shared" si="138"/>
        <v>9216</v>
      </c>
      <c r="BW49" s="463">
        <f t="shared" si="83"/>
        <v>769</v>
      </c>
      <c r="BX49" s="463">
        <f t="shared" si="83"/>
        <v>372280</v>
      </c>
      <c r="BY49" s="463">
        <f t="shared" si="84"/>
        <v>484</v>
      </c>
      <c r="BZ49" s="463">
        <f t="shared" si="85"/>
        <v>847</v>
      </c>
      <c r="CA49" s="463">
        <f t="shared" si="86"/>
        <v>440</v>
      </c>
      <c r="CB49" s="463">
        <f t="shared" si="86"/>
        <v>195342</v>
      </c>
      <c r="CC49" s="463">
        <f t="shared" si="87"/>
        <v>444</v>
      </c>
      <c r="CD49" s="463">
        <f t="shared" si="88"/>
        <v>789</v>
      </c>
      <c r="CE49" s="463">
        <f t="shared" si="89"/>
        <v>55571</v>
      </c>
      <c r="CF49" s="463">
        <f t="shared" si="89"/>
        <v>22563441</v>
      </c>
      <c r="CG49" s="463">
        <f t="shared" si="90"/>
        <v>406</v>
      </c>
      <c r="CH49" s="463">
        <f t="shared" si="91"/>
        <v>715</v>
      </c>
      <c r="CI49" s="463">
        <f t="shared" si="92"/>
        <v>26938</v>
      </c>
      <c r="CJ49" s="463">
        <f t="shared" si="92"/>
        <v>30492785</v>
      </c>
      <c r="CK49" s="463">
        <f t="shared" si="93"/>
        <v>1132</v>
      </c>
      <c r="CL49" s="463">
        <f t="shared" si="94"/>
        <v>2166</v>
      </c>
      <c r="CM49" s="463">
        <f t="shared" si="95"/>
        <v>9215</v>
      </c>
      <c r="CN49" s="463">
        <f t="shared" si="95"/>
        <v>9736833</v>
      </c>
      <c r="CO49" s="463">
        <f t="shared" si="96"/>
        <v>1057</v>
      </c>
      <c r="CP49" s="463">
        <f t="shared" si="97"/>
        <v>2258</v>
      </c>
      <c r="CQ49" s="463">
        <f t="shared" si="98"/>
        <v>343511</v>
      </c>
      <c r="CR49" s="463">
        <f t="shared" si="98"/>
        <v>379847122</v>
      </c>
      <c r="CS49" s="463">
        <f t="shared" si="99"/>
        <v>1106</v>
      </c>
      <c r="CT49" s="463">
        <f t="shared" si="100"/>
        <v>2179</v>
      </c>
      <c r="CU49" s="463">
        <f t="shared" si="101"/>
        <v>18964</v>
      </c>
      <c r="CV49" s="463">
        <f t="shared" si="101"/>
        <v>71883309</v>
      </c>
      <c r="CW49" s="463">
        <f t="shared" si="102"/>
        <v>3791</v>
      </c>
      <c r="CX49" s="463">
        <f t="shared" si="103"/>
        <v>7993</v>
      </c>
      <c r="CY49" s="463">
        <f t="shared" si="104"/>
        <v>6891</v>
      </c>
      <c r="CZ49" s="463">
        <f t="shared" si="104"/>
        <v>27178627</v>
      </c>
      <c r="DA49" s="463">
        <f t="shared" si="105"/>
        <v>3944</v>
      </c>
      <c r="DB49" s="463">
        <f t="shared" si="106"/>
        <v>8636</v>
      </c>
      <c r="DC49" s="463">
        <f t="shared" si="107"/>
        <v>14096</v>
      </c>
      <c r="DD49" s="463">
        <f t="shared" si="107"/>
        <v>77159769</v>
      </c>
      <c r="DE49" s="463">
        <f t="shared" si="108"/>
        <v>5474</v>
      </c>
      <c r="DF49" s="463">
        <f t="shared" si="109"/>
        <v>11705</v>
      </c>
      <c r="DG49" s="463">
        <f t="shared" si="110"/>
        <v>2628</v>
      </c>
      <c r="DH49" s="463">
        <f t="shared" si="110"/>
        <v>14938553</v>
      </c>
      <c r="DI49" s="463">
        <f t="shared" si="111"/>
        <v>5684</v>
      </c>
      <c r="DJ49" s="463">
        <f t="shared" si="112"/>
        <v>13053</v>
      </c>
      <c r="DK49" s="463">
        <f t="shared" si="139"/>
        <v>3118</v>
      </c>
      <c r="DL49" s="463">
        <f t="shared" si="139"/>
        <v>1010011</v>
      </c>
      <c r="DM49" s="463">
        <f t="shared" si="26"/>
        <v>324</v>
      </c>
      <c r="DN49" s="463">
        <f t="shared" si="27"/>
        <v>554</v>
      </c>
      <c r="DO49" s="463">
        <f t="shared" si="140"/>
        <v>34364</v>
      </c>
      <c r="DP49" s="463">
        <f t="shared" si="140"/>
        <v>1296874</v>
      </c>
      <c r="DQ49" s="463">
        <f t="shared" si="29"/>
        <v>38</v>
      </c>
      <c r="DR49" s="463">
        <f t="shared" si="30"/>
        <v>67</v>
      </c>
      <c r="DS49" s="463">
        <f t="shared" si="141"/>
        <v>1040</v>
      </c>
      <c r="DT49" s="463">
        <f t="shared" si="141"/>
        <v>1340889</v>
      </c>
      <c r="DU49" s="463">
        <f t="shared" si="75"/>
        <v>1289</v>
      </c>
      <c r="DV49" s="463">
        <f t="shared" si="76"/>
        <v>2562</v>
      </c>
      <c r="DW49" s="463">
        <f t="shared" si="77"/>
        <v>954</v>
      </c>
      <c r="DX49" s="446"/>
      <c r="DY49" s="446"/>
      <c r="DZ49" s="446"/>
      <c r="EA49" s="446"/>
      <c r="EB49" s="446"/>
      <c r="EC49" s="446"/>
      <c r="ED49" s="446"/>
      <c r="EE49" s="446"/>
      <c r="EF49" s="446"/>
      <c r="EG49" s="463" t="s">
        <v>152</v>
      </c>
      <c r="EH49" s="463" t="s">
        <v>152</v>
      </c>
      <c r="EI49" s="463">
        <f t="shared" si="113"/>
        <v>3232</v>
      </c>
      <c r="EJ49" s="446"/>
      <c r="EK49" s="446"/>
      <c r="EL49" s="446"/>
      <c r="EM49" s="446"/>
      <c r="EN49" s="446"/>
      <c r="EO49" s="446"/>
      <c r="EP49" s="446"/>
      <c r="EQ49" s="446"/>
      <c r="ER49" s="446"/>
      <c r="ES49" s="446"/>
      <c r="ET49" s="446"/>
      <c r="EU49" s="446"/>
      <c r="EV49" s="446"/>
      <c r="EW49" s="446"/>
      <c r="EX49" s="446"/>
      <c r="EY49" s="446"/>
      <c r="EZ49" s="447"/>
      <c r="FA49" s="446">
        <f t="shared" si="43"/>
        <v>3</v>
      </c>
      <c r="FB49" s="417">
        <f t="shared" si="59"/>
        <v>2021</v>
      </c>
      <c r="FC49" s="448">
        <f t="shared" si="60"/>
        <v>44256</v>
      </c>
      <c r="FD49" s="449">
        <f t="shared" si="44"/>
        <v>31</v>
      </c>
      <c r="FE49" s="450"/>
      <c r="FF49" s="451">
        <f t="shared" si="79"/>
        <v>0.64377376871054159</v>
      </c>
      <c r="FG49" s="450"/>
      <c r="FH49" s="452">
        <f t="shared" si="124"/>
        <v>2.113103205353998</v>
      </c>
      <c r="FI49" s="452">
        <f t="shared" si="125"/>
        <v>1.6046495244804508</v>
      </c>
      <c r="FJ49" s="452">
        <f t="shared" si="126"/>
        <v>2.0960167714884697</v>
      </c>
      <c r="FK49" s="452">
        <f t="shared" si="127"/>
        <v>1.61361285814116</v>
      </c>
      <c r="FL49" s="452">
        <f t="shared" si="128"/>
        <v>1.31507332799528</v>
      </c>
      <c r="FM49" s="452">
        <f t="shared" si="129"/>
        <v>1.0686264697205952</v>
      </c>
      <c r="FN49" s="452">
        <f t="shared" si="130"/>
        <v>1.5626977097304822</v>
      </c>
      <c r="FO49" s="452">
        <f t="shared" si="131"/>
        <v>1.0705180751393253</v>
      </c>
      <c r="FP49" s="452">
        <f t="shared" si="132"/>
        <v>1.6522877304803096</v>
      </c>
      <c r="FQ49" s="452">
        <f t="shared" si="133"/>
        <v>1.0489414978374687</v>
      </c>
      <c r="FR49" s="453"/>
      <c r="FS49" s="446">
        <f t="shared" si="142"/>
        <v>727189</v>
      </c>
      <c r="FT49" s="446">
        <f t="shared" si="142"/>
        <v>1971590</v>
      </c>
      <c r="FU49" s="446">
        <f t="shared" si="142"/>
        <v>7570114</v>
      </c>
      <c r="FV49" s="446">
        <f t="shared" si="142"/>
        <v>33531243</v>
      </c>
      <c r="FW49" s="446">
        <f t="shared" si="142"/>
        <v>40782924</v>
      </c>
      <c r="FX49" s="446">
        <f t="shared" si="142"/>
        <v>36664657</v>
      </c>
      <c r="FY49" s="446">
        <f t="shared" si="142"/>
        <v>827917927</v>
      </c>
      <c r="FZ49" s="446">
        <f t="shared" si="142"/>
        <v>1240538091</v>
      </c>
      <c r="GA49" s="446">
        <f t="shared" si="142"/>
        <v>92436793</v>
      </c>
      <c r="GB49" s="446"/>
      <c r="GC49" s="446"/>
      <c r="GD49" s="446">
        <f t="shared" si="134"/>
        <v>651436</v>
      </c>
      <c r="GE49" s="446">
        <f t="shared" si="134"/>
        <v>346962</v>
      </c>
      <c r="GF49" s="446">
        <f t="shared" si="134"/>
        <v>39733330</v>
      </c>
      <c r="GG49" s="446">
        <f t="shared" si="134"/>
        <v>58357868</v>
      </c>
      <c r="GH49" s="446">
        <f t="shared" si="134"/>
        <v>20807462</v>
      </c>
      <c r="GI49" s="446">
        <f t="shared" si="134"/>
        <v>748664284</v>
      </c>
      <c r="GJ49" s="446">
        <f t="shared" si="134"/>
        <v>151587154</v>
      </c>
      <c r="GK49" s="446">
        <f t="shared" si="134"/>
        <v>59510036</v>
      </c>
      <c r="GL49" s="446">
        <f t="shared" si="134"/>
        <v>164996430</v>
      </c>
      <c r="GM49" s="446">
        <f t="shared" si="134"/>
        <v>34304390</v>
      </c>
      <c r="GN49" s="446">
        <f t="shared" si="81"/>
        <v>2664642</v>
      </c>
      <c r="GO49" s="446">
        <f t="shared" si="115"/>
        <v>1726985</v>
      </c>
      <c r="GP49" s="446">
        <f t="shared" si="115"/>
        <v>2301360</v>
      </c>
      <c r="GQ49" s="446">
        <f t="shared" si="115"/>
        <v>0</v>
      </c>
      <c r="GR49" s="446"/>
      <c r="GS49" s="446"/>
      <c r="GT49" s="446"/>
      <c r="GU49" s="446"/>
      <c r="GV49" s="454"/>
      <c r="GW49" s="402"/>
    </row>
    <row r="50" spans="1:205" ht="10.5" customHeight="1" x14ac:dyDescent="0.2">
      <c r="A50" s="417" t="str">
        <f t="shared" si="1"/>
        <v>2021-22APRILENG</v>
      </c>
      <c r="B50" s="458" t="str">
        <f t="shared" si="57"/>
        <v>2021-22</v>
      </c>
      <c r="C50" s="402" t="s">
        <v>664</v>
      </c>
      <c r="D50" s="458"/>
      <c r="F50" s="458" t="str">
        <f t="shared" si="58"/>
        <v>ENG</v>
      </c>
      <c r="H50" s="463">
        <f t="shared" si="135"/>
        <v>989757</v>
      </c>
      <c r="I50" s="463">
        <f t="shared" si="135"/>
        <v>688426</v>
      </c>
      <c r="J50" s="463">
        <f t="shared" si="135"/>
        <v>2223959</v>
      </c>
      <c r="K50" s="463">
        <f t="shared" si="3"/>
        <v>3</v>
      </c>
      <c r="L50" s="463">
        <f t="shared" si="4"/>
        <v>1</v>
      </c>
      <c r="M50" s="463">
        <f t="shared" si="5"/>
        <v>4</v>
      </c>
      <c r="N50" s="463">
        <f t="shared" si="6"/>
        <v>13</v>
      </c>
      <c r="O50" s="463">
        <f t="shared" si="7"/>
        <v>51</v>
      </c>
      <c r="P50" s="463">
        <f t="shared" si="136"/>
        <v>3364</v>
      </c>
      <c r="Q50" s="463">
        <f t="shared" si="136"/>
        <v>21649</v>
      </c>
      <c r="R50" s="463">
        <f t="shared" si="136"/>
        <v>13174</v>
      </c>
      <c r="S50" s="463">
        <f t="shared" si="136"/>
        <v>744041</v>
      </c>
      <c r="T50" s="463">
        <f t="shared" si="136"/>
        <v>58277</v>
      </c>
      <c r="U50" s="463">
        <f t="shared" si="136"/>
        <v>37292</v>
      </c>
      <c r="V50" s="463">
        <f t="shared" si="136"/>
        <v>383546</v>
      </c>
      <c r="W50" s="463">
        <f t="shared" si="136"/>
        <v>177144</v>
      </c>
      <c r="X50" s="463">
        <f t="shared" si="136"/>
        <v>8081</v>
      </c>
      <c r="Y50" s="463">
        <f t="shared" si="136"/>
        <v>24491425</v>
      </c>
      <c r="Z50" s="463">
        <f t="shared" si="9"/>
        <v>420</v>
      </c>
      <c r="AA50" s="463">
        <f t="shared" si="10"/>
        <v>746</v>
      </c>
      <c r="AB50" s="463">
        <f t="shared" si="120"/>
        <v>21350755</v>
      </c>
      <c r="AC50" s="463">
        <f t="shared" si="12"/>
        <v>573</v>
      </c>
      <c r="AD50" s="463">
        <f t="shared" si="13"/>
        <v>1071</v>
      </c>
      <c r="AE50" s="463">
        <f t="shared" si="121"/>
        <v>466942025</v>
      </c>
      <c r="AF50" s="463">
        <f t="shared" si="15"/>
        <v>1217</v>
      </c>
      <c r="AG50" s="463">
        <f t="shared" si="16"/>
        <v>2431</v>
      </c>
      <c r="AH50" s="463">
        <f t="shared" si="122"/>
        <v>631528196</v>
      </c>
      <c r="AI50" s="463">
        <f t="shared" si="18"/>
        <v>3565</v>
      </c>
      <c r="AJ50" s="463">
        <f t="shared" si="19"/>
        <v>8312</v>
      </c>
      <c r="AK50" s="463">
        <f t="shared" si="123"/>
        <v>51478232</v>
      </c>
      <c r="AL50" s="463">
        <f t="shared" si="21"/>
        <v>6370</v>
      </c>
      <c r="AM50" s="463">
        <f t="shared" si="22"/>
        <v>13829</v>
      </c>
      <c r="AN50" s="463"/>
      <c r="AO50" s="463"/>
      <c r="AP50" s="463"/>
      <c r="AQ50" s="463"/>
      <c r="AR50" s="463"/>
      <c r="AS50" s="463"/>
      <c r="AT50" s="463">
        <f t="shared" si="137"/>
        <v>63929</v>
      </c>
      <c r="AU50" s="463">
        <f t="shared" si="137"/>
        <v>3554</v>
      </c>
      <c r="AV50" s="463">
        <f t="shared" si="137"/>
        <v>17191</v>
      </c>
      <c r="AW50" s="463">
        <f t="shared" si="137"/>
        <v>16618</v>
      </c>
      <c r="AX50" s="463">
        <f t="shared" si="137"/>
        <v>8242</v>
      </c>
      <c r="AY50" s="463">
        <f t="shared" si="137"/>
        <v>34942</v>
      </c>
      <c r="AZ50" s="463">
        <f t="shared" si="137"/>
        <v>11653</v>
      </c>
      <c r="BA50" s="463"/>
      <c r="BB50" s="463"/>
      <c r="BC50" s="463"/>
      <c r="BD50" s="463"/>
      <c r="BE50" s="463"/>
      <c r="BF50" s="463"/>
      <c r="BG50" s="463"/>
      <c r="BH50" s="463"/>
      <c r="BI50" s="463">
        <f t="shared" si="138"/>
        <v>402027</v>
      </c>
      <c r="BJ50" s="463">
        <f t="shared" si="138"/>
        <v>42741</v>
      </c>
      <c r="BK50" s="463">
        <f t="shared" si="138"/>
        <v>235344</v>
      </c>
      <c r="BL50" s="463">
        <f t="shared" si="138"/>
        <v>680112</v>
      </c>
      <c r="BM50" s="463">
        <f t="shared" si="138"/>
        <v>122949</v>
      </c>
      <c r="BN50" s="463">
        <f t="shared" si="138"/>
        <v>93051</v>
      </c>
      <c r="BO50" s="463">
        <f t="shared" si="138"/>
        <v>77916</v>
      </c>
      <c r="BP50" s="463">
        <f t="shared" si="138"/>
        <v>59831</v>
      </c>
      <c r="BQ50" s="463">
        <f t="shared" si="138"/>
        <v>513173</v>
      </c>
      <c r="BR50" s="463">
        <f t="shared" si="138"/>
        <v>411133</v>
      </c>
      <c r="BS50" s="463">
        <f t="shared" si="138"/>
        <v>287381</v>
      </c>
      <c r="BT50" s="463">
        <f t="shared" si="138"/>
        <v>189768</v>
      </c>
      <c r="BU50" s="463">
        <f t="shared" si="138"/>
        <v>14155</v>
      </c>
      <c r="BV50" s="463">
        <f t="shared" si="138"/>
        <v>8493</v>
      </c>
      <c r="BW50" s="463">
        <f t="shared" si="83"/>
        <v>686</v>
      </c>
      <c r="BX50" s="463">
        <f t="shared" si="83"/>
        <v>366478</v>
      </c>
      <c r="BY50" s="463">
        <f t="shared" si="84"/>
        <v>534</v>
      </c>
      <c r="BZ50" s="463">
        <f t="shared" si="85"/>
        <v>883</v>
      </c>
      <c r="CA50" s="463">
        <f t="shared" si="86"/>
        <v>472</v>
      </c>
      <c r="CB50" s="463">
        <f t="shared" si="86"/>
        <v>211144</v>
      </c>
      <c r="CC50" s="463">
        <f t="shared" si="87"/>
        <v>447</v>
      </c>
      <c r="CD50" s="463">
        <f t="shared" si="88"/>
        <v>748</v>
      </c>
      <c r="CE50" s="463">
        <f t="shared" si="89"/>
        <v>57119</v>
      </c>
      <c r="CF50" s="463">
        <f t="shared" si="89"/>
        <v>23913803</v>
      </c>
      <c r="CG50" s="463">
        <f t="shared" si="90"/>
        <v>419</v>
      </c>
      <c r="CH50" s="463">
        <f t="shared" si="91"/>
        <v>744</v>
      </c>
      <c r="CI50" s="463">
        <f t="shared" si="92"/>
        <v>25219</v>
      </c>
      <c r="CJ50" s="463">
        <f t="shared" si="92"/>
        <v>31562844</v>
      </c>
      <c r="CK50" s="463">
        <f t="shared" si="93"/>
        <v>1252</v>
      </c>
      <c r="CL50" s="463">
        <f t="shared" si="94"/>
        <v>2428</v>
      </c>
      <c r="CM50" s="463">
        <f t="shared" si="95"/>
        <v>9666</v>
      </c>
      <c r="CN50" s="463">
        <f t="shared" si="95"/>
        <v>11729115</v>
      </c>
      <c r="CO50" s="463">
        <f t="shared" si="96"/>
        <v>1213</v>
      </c>
      <c r="CP50" s="463">
        <f t="shared" si="97"/>
        <v>2602</v>
      </c>
      <c r="CQ50" s="463">
        <f t="shared" si="98"/>
        <v>348661</v>
      </c>
      <c r="CR50" s="463">
        <f t="shared" si="98"/>
        <v>423650066</v>
      </c>
      <c r="CS50" s="463">
        <f t="shared" si="99"/>
        <v>1215</v>
      </c>
      <c r="CT50" s="463">
        <f t="shared" si="100"/>
        <v>2426</v>
      </c>
      <c r="CU50" s="463">
        <f t="shared" si="101"/>
        <v>17650</v>
      </c>
      <c r="CV50" s="463">
        <f t="shared" si="101"/>
        <v>84474083</v>
      </c>
      <c r="CW50" s="463">
        <f t="shared" si="102"/>
        <v>4786</v>
      </c>
      <c r="CX50" s="463">
        <f t="shared" si="103"/>
        <v>9943</v>
      </c>
      <c r="CY50" s="463">
        <f t="shared" si="104"/>
        <v>6848</v>
      </c>
      <c r="CZ50" s="463">
        <f t="shared" si="104"/>
        <v>32303012</v>
      </c>
      <c r="DA50" s="463">
        <f t="shared" si="105"/>
        <v>4717</v>
      </c>
      <c r="DB50" s="463">
        <f t="shared" si="106"/>
        <v>10500</v>
      </c>
      <c r="DC50" s="463">
        <f t="shared" si="107"/>
        <v>12674</v>
      </c>
      <c r="DD50" s="463">
        <f t="shared" si="107"/>
        <v>87642286</v>
      </c>
      <c r="DE50" s="463">
        <f t="shared" si="108"/>
        <v>6915</v>
      </c>
      <c r="DF50" s="463">
        <f t="shared" si="109"/>
        <v>14734</v>
      </c>
      <c r="DG50" s="463">
        <f t="shared" si="110"/>
        <v>2623</v>
      </c>
      <c r="DH50" s="463">
        <f t="shared" si="110"/>
        <v>21129583</v>
      </c>
      <c r="DI50" s="463">
        <f t="shared" si="111"/>
        <v>8056</v>
      </c>
      <c r="DJ50" s="463">
        <f t="shared" si="112"/>
        <v>18943</v>
      </c>
      <c r="DK50" s="463">
        <f t="shared" si="139"/>
        <v>3119</v>
      </c>
      <c r="DL50" s="463">
        <f t="shared" si="139"/>
        <v>1027885</v>
      </c>
      <c r="DM50" s="463">
        <f t="shared" si="26"/>
        <v>330</v>
      </c>
      <c r="DN50" s="463">
        <f t="shared" si="27"/>
        <v>551</v>
      </c>
      <c r="DO50" s="463">
        <f t="shared" si="140"/>
        <v>34914</v>
      </c>
      <c r="DP50" s="463">
        <f t="shared" si="140"/>
        <v>1341727</v>
      </c>
      <c r="DQ50" s="463">
        <f t="shared" si="29"/>
        <v>38</v>
      </c>
      <c r="DR50" s="463">
        <f t="shared" si="30"/>
        <v>68</v>
      </c>
      <c r="DS50" s="463">
        <f t="shared" si="141"/>
        <v>990</v>
      </c>
      <c r="DT50" s="463">
        <f t="shared" si="141"/>
        <v>1541587</v>
      </c>
      <c r="DU50" s="463">
        <f t="shared" si="75"/>
        <v>1557</v>
      </c>
      <c r="DV50" s="463">
        <f t="shared" si="76"/>
        <v>3160</v>
      </c>
      <c r="DW50" s="463">
        <f t="shared" si="77"/>
        <v>911</v>
      </c>
      <c r="DX50" s="446"/>
      <c r="DY50" s="446"/>
      <c r="DZ50" s="446"/>
      <c r="EA50" s="446"/>
      <c r="EB50" s="446"/>
      <c r="EC50" s="446"/>
      <c r="ED50" s="446"/>
      <c r="EE50" s="446"/>
      <c r="EF50" s="446"/>
      <c r="EG50" s="463" t="s">
        <v>152</v>
      </c>
      <c r="EH50" s="463" t="s">
        <v>152</v>
      </c>
      <c r="EI50" s="463">
        <f t="shared" si="113"/>
        <v>774</v>
      </c>
      <c r="EJ50" s="446"/>
      <c r="EK50" s="446"/>
      <c r="EL50" s="446"/>
      <c r="EM50" s="446"/>
      <c r="EN50" s="446"/>
      <c r="EO50" s="446"/>
      <c r="EP50" s="446"/>
      <c r="EQ50" s="446"/>
      <c r="ER50" s="446"/>
      <c r="ES50" s="446"/>
      <c r="ET50" s="446"/>
      <c r="EU50" s="446"/>
      <c r="EV50" s="446"/>
      <c r="EW50" s="446"/>
      <c r="EX50" s="446"/>
      <c r="EY50" s="446"/>
      <c r="EZ50" s="447"/>
      <c r="FA50" s="446">
        <f t="shared" si="43"/>
        <v>4</v>
      </c>
      <c r="FB50" s="417">
        <f t="shared" si="59"/>
        <v>2021</v>
      </c>
      <c r="FC50" s="448">
        <f t="shared" si="60"/>
        <v>44287</v>
      </c>
      <c r="FD50" s="449">
        <f t="shared" si="44"/>
        <v>30</v>
      </c>
      <c r="FE50" s="450"/>
      <c r="FF50" s="451">
        <f t="shared" si="79"/>
        <v>0.63580572906233501</v>
      </c>
      <c r="FG50" s="450"/>
      <c r="FH50" s="452">
        <f t="shared" si="124"/>
        <v>2.1097345436450059</v>
      </c>
      <c r="FI50" s="452">
        <f t="shared" si="125"/>
        <v>1.5967019578907631</v>
      </c>
      <c r="FJ50" s="452">
        <f t="shared" si="126"/>
        <v>2.0893489220208088</v>
      </c>
      <c r="FK50" s="452">
        <f t="shared" si="127"/>
        <v>1.6043923629732919</v>
      </c>
      <c r="FL50" s="452">
        <f t="shared" si="128"/>
        <v>1.3379698914862885</v>
      </c>
      <c r="FM50" s="452">
        <f t="shared" si="129"/>
        <v>1.0719261835607723</v>
      </c>
      <c r="FN50" s="452">
        <f t="shared" si="130"/>
        <v>1.6223016303120625</v>
      </c>
      <c r="FO50" s="452">
        <f t="shared" si="131"/>
        <v>1.0712640563609268</v>
      </c>
      <c r="FP50" s="452">
        <f t="shared" si="132"/>
        <v>1.7516396485583468</v>
      </c>
      <c r="FQ50" s="452">
        <f t="shared" si="133"/>
        <v>1.050983789135008</v>
      </c>
      <c r="FR50" s="453"/>
      <c r="FS50" s="446">
        <f t="shared" si="142"/>
        <v>758144</v>
      </c>
      <c r="FT50" s="446">
        <f t="shared" si="142"/>
        <v>2530852</v>
      </c>
      <c r="FU50" s="446">
        <f t="shared" si="142"/>
        <v>8964590</v>
      </c>
      <c r="FV50" s="446">
        <f t="shared" si="142"/>
        <v>35205093</v>
      </c>
      <c r="FW50" s="446">
        <f t="shared" si="142"/>
        <v>43502477</v>
      </c>
      <c r="FX50" s="446">
        <f t="shared" si="142"/>
        <v>39957990</v>
      </c>
      <c r="FY50" s="446">
        <f t="shared" si="142"/>
        <v>932305787</v>
      </c>
      <c r="FZ50" s="446">
        <f t="shared" si="142"/>
        <v>1472363864</v>
      </c>
      <c r="GA50" s="446">
        <f t="shared" si="142"/>
        <v>111750311</v>
      </c>
      <c r="GB50" s="446"/>
      <c r="GC50" s="446"/>
      <c r="GD50" s="446">
        <f t="shared" si="134"/>
        <v>605616</v>
      </c>
      <c r="GE50" s="446">
        <f t="shared" si="134"/>
        <v>353050</v>
      </c>
      <c r="GF50" s="446">
        <f t="shared" si="134"/>
        <v>42493650</v>
      </c>
      <c r="GG50" s="446">
        <f t="shared" si="134"/>
        <v>61231736</v>
      </c>
      <c r="GH50" s="446">
        <f t="shared" si="134"/>
        <v>25148173</v>
      </c>
      <c r="GI50" s="446">
        <f t="shared" si="134"/>
        <v>845695715</v>
      </c>
      <c r="GJ50" s="446">
        <f t="shared" si="134"/>
        <v>175501790</v>
      </c>
      <c r="GK50" s="446">
        <f t="shared" si="134"/>
        <v>71905649</v>
      </c>
      <c r="GL50" s="446">
        <f t="shared" si="134"/>
        <v>186743330</v>
      </c>
      <c r="GM50" s="446">
        <f t="shared" si="134"/>
        <v>49688206</v>
      </c>
      <c r="GN50" s="446">
        <f t="shared" si="81"/>
        <v>3128814</v>
      </c>
      <c r="GO50" s="446">
        <f t="shared" si="115"/>
        <v>1719436</v>
      </c>
      <c r="GP50" s="446">
        <f t="shared" si="115"/>
        <v>2375164</v>
      </c>
      <c r="GQ50" s="446">
        <f t="shared" si="115"/>
        <v>0</v>
      </c>
      <c r="GR50" s="446"/>
      <c r="GS50" s="446"/>
      <c r="GT50" s="446"/>
      <c r="GU50" s="446"/>
      <c r="GV50" s="454"/>
      <c r="GW50" s="402"/>
    </row>
    <row r="51" spans="1:205" ht="10.5" customHeight="1" x14ac:dyDescent="0.2">
      <c r="A51" s="417" t="str">
        <f t="shared" si="1"/>
        <v>2021-22MAYENG</v>
      </c>
      <c r="B51" s="458" t="str">
        <f t="shared" si="57"/>
        <v>2021-22</v>
      </c>
      <c r="C51" s="402" t="s">
        <v>668</v>
      </c>
      <c r="D51" s="458"/>
      <c r="F51" s="458" t="str">
        <f t="shared" si="58"/>
        <v>ENG</v>
      </c>
      <c r="H51" s="463">
        <f t="shared" si="135"/>
        <v>1129904</v>
      </c>
      <c r="I51" s="463">
        <f t="shared" si="135"/>
        <v>797720</v>
      </c>
      <c r="J51" s="463">
        <f t="shared" si="135"/>
        <v>5431031</v>
      </c>
      <c r="K51" s="463">
        <f t="shared" si="3"/>
        <v>7</v>
      </c>
      <c r="L51" s="463">
        <f t="shared" si="4"/>
        <v>1</v>
      </c>
      <c r="M51" s="463">
        <f t="shared" si="5"/>
        <v>14</v>
      </c>
      <c r="N51" s="463">
        <f t="shared" si="6"/>
        <v>41</v>
      </c>
      <c r="O51" s="463">
        <f t="shared" si="7"/>
        <v>100</v>
      </c>
      <c r="P51" s="463">
        <f t="shared" si="136"/>
        <v>3757</v>
      </c>
      <c r="Q51" s="463">
        <f t="shared" si="136"/>
        <v>24149</v>
      </c>
      <c r="R51" s="463">
        <f t="shared" si="136"/>
        <v>13706</v>
      </c>
      <c r="S51" s="463">
        <f t="shared" si="136"/>
        <v>800221</v>
      </c>
      <c r="T51" s="463">
        <f t="shared" si="136"/>
        <v>67987</v>
      </c>
      <c r="U51" s="463">
        <f t="shared" si="136"/>
        <v>44762</v>
      </c>
      <c r="V51" s="463">
        <f t="shared" si="136"/>
        <v>429811</v>
      </c>
      <c r="W51" s="463">
        <f t="shared" si="136"/>
        <v>169859</v>
      </c>
      <c r="X51" s="463">
        <f t="shared" si="136"/>
        <v>7354</v>
      </c>
      <c r="Y51" s="463">
        <f t="shared" si="136"/>
        <v>30255110</v>
      </c>
      <c r="Z51" s="463">
        <f t="shared" si="9"/>
        <v>445</v>
      </c>
      <c r="AA51" s="463">
        <f t="shared" si="10"/>
        <v>792</v>
      </c>
      <c r="AB51" s="463">
        <f t="shared" si="120"/>
        <v>26954534</v>
      </c>
      <c r="AC51" s="463">
        <f t="shared" si="12"/>
        <v>602</v>
      </c>
      <c r="AD51" s="463">
        <f t="shared" si="13"/>
        <v>1121</v>
      </c>
      <c r="AE51" s="463">
        <f t="shared" si="121"/>
        <v>633804345</v>
      </c>
      <c r="AF51" s="463">
        <f t="shared" si="15"/>
        <v>1475</v>
      </c>
      <c r="AG51" s="463">
        <f t="shared" si="16"/>
        <v>2998</v>
      </c>
      <c r="AH51" s="463">
        <f t="shared" si="122"/>
        <v>859481250</v>
      </c>
      <c r="AI51" s="463">
        <f t="shared" si="18"/>
        <v>5060</v>
      </c>
      <c r="AJ51" s="463">
        <f t="shared" si="19"/>
        <v>11989</v>
      </c>
      <c r="AK51" s="463">
        <f t="shared" si="123"/>
        <v>57766543</v>
      </c>
      <c r="AL51" s="463">
        <f t="shared" si="21"/>
        <v>7855</v>
      </c>
      <c r="AM51" s="463">
        <f t="shared" si="22"/>
        <v>17648</v>
      </c>
      <c r="AN51" s="463"/>
      <c r="AO51" s="463"/>
      <c r="AP51" s="463"/>
      <c r="AQ51" s="463"/>
      <c r="AR51" s="463"/>
      <c r="AS51" s="463"/>
      <c r="AT51" s="463">
        <f t="shared" si="137"/>
        <v>73670</v>
      </c>
      <c r="AU51" s="463">
        <f t="shared" si="137"/>
        <v>4515</v>
      </c>
      <c r="AV51" s="463">
        <f t="shared" si="137"/>
        <v>19233</v>
      </c>
      <c r="AW51" s="463">
        <f t="shared" si="137"/>
        <v>17763</v>
      </c>
      <c r="AX51" s="463">
        <f t="shared" si="137"/>
        <v>9636</v>
      </c>
      <c r="AY51" s="463">
        <f t="shared" si="137"/>
        <v>40286</v>
      </c>
      <c r="AZ51" s="463">
        <f t="shared" si="137"/>
        <v>11511</v>
      </c>
      <c r="BA51" s="463"/>
      <c r="BB51" s="463"/>
      <c r="BC51" s="463"/>
      <c r="BD51" s="463"/>
      <c r="BE51" s="463"/>
      <c r="BF51" s="463"/>
      <c r="BG51" s="463"/>
      <c r="BH51" s="463"/>
      <c r="BI51" s="463">
        <f t="shared" si="138"/>
        <v>430617</v>
      </c>
      <c r="BJ51" s="463">
        <f t="shared" si="138"/>
        <v>44987</v>
      </c>
      <c r="BK51" s="463">
        <f t="shared" si="138"/>
        <v>250947</v>
      </c>
      <c r="BL51" s="463">
        <f t="shared" si="138"/>
        <v>726551</v>
      </c>
      <c r="BM51" s="463">
        <f t="shared" si="138"/>
        <v>143310</v>
      </c>
      <c r="BN51" s="463">
        <f t="shared" si="138"/>
        <v>108049</v>
      </c>
      <c r="BO51" s="463">
        <f t="shared" si="138"/>
        <v>93557</v>
      </c>
      <c r="BP51" s="463">
        <f t="shared" si="138"/>
        <v>71516</v>
      </c>
      <c r="BQ51" s="463">
        <f t="shared" si="138"/>
        <v>592024</v>
      </c>
      <c r="BR51" s="463">
        <f t="shared" si="138"/>
        <v>462286</v>
      </c>
      <c r="BS51" s="463">
        <f t="shared" si="138"/>
        <v>289364</v>
      </c>
      <c r="BT51" s="463">
        <f t="shared" si="138"/>
        <v>182589</v>
      </c>
      <c r="BU51" s="463">
        <f t="shared" si="138"/>
        <v>12827</v>
      </c>
      <c r="BV51" s="463">
        <f t="shared" si="138"/>
        <v>7679</v>
      </c>
      <c r="BW51" s="463">
        <f t="shared" si="83"/>
        <v>863</v>
      </c>
      <c r="BX51" s="463">
        <f t="shared" si="83"/>
        <v>477616</v>
      </c>
      <c r="BY51" s="463">
        <f t="shared" si="84"/>
        <v>553</v>
      </c>
      <c r="BZ51" s="463">
        <f t="shared" si="85"/>
        <v>989</v>
      </c>
      <c r="CA51" s="463">
        <f t="shared" si="86"/>
        <v>546</v>
      </c>
      <c r="CB51" s="463">
        <f t="shared" si="86"/>
        <v>247800</v>
      </c>
      <c r="CC51" s="463">
        <f t="shared" si="87"/>
        <v>454</v>
      </c>
      <c r="CD51" s="463">
        <f t="shared" si="88"/>
        <v>858</v>
      </c>
      <c r="CE51" s="463">
        <f t="shared" si="89"/>
        <v>66578</v>
      </c>
      <c r="CF51" s="463">
        <f t="shared" si="89"/>
        <v>29529694</v>
      </c>
      <c r="CG51" s="463">
        <f t="shared" si="90"/>
        <v>444</v>
      </c>
      <c r="CH51" s="463">
        <f t="shared" si="91"/>
        <v>789</v>
      </c>
      <c r="CI51" s="463">
        <f t="shared" si="92"/>
        <v>26907</v>
      </c>
      <c r="CJ51" s="463">
        <f t="shared" si="92"/>
        <v>40487727</v>
      </c>
      <c r="CK51" s="463">
        <f t="shared" si="93"/>
        <v>1505</v>
      </c>
      <c r="CL51" s="463">
        <f t="shared" si="94"/>
        <v>2978</v>
      </c>
      <c r="CM51" s="463">
        <f t="shared" si="95"/>
        <v>10599</v>
      </c>
      <c r="CN51" s="463">
        <f t="shared" si="95"/>
        <v>15408362</v>
      </c>
      <c r="CO51" s="463">
        <f t="shared" si="96"/>
        <v>1454</v>
      </c>
      <c r="CP51" s="463">
        <f t="shared" si="97"/>
        <v>3113</v>
      </c>
      <c r="CQ51" s="463">
        <f t="shared" si="98"/>
        <v>392305</v>
      </c>
      <c r="CR51" s="463">
        <f t="shared" si="98"/>
        <v>577908256</v>
      </c>
      <c r="CS51" s="463">
        <f t="shared" si="99"/>
        <v>1473</v>
      </c>
      <c r="CT51" s="463">
        <f t="shared" si="100"/>
        <v>2995</v>
      </c>
      <c r="CU51" s="463">
        <f t="shared" si="101"/>
        <v>16959</v>
      </c>
      <c r="CV51" s="463">
        <f t="shared" si="101"/>
        <v>104721566</v>
      </c>
      <c r="CW51" s="463">
        <f t="shared" si="102"/>
        <v>6175</v>
      </c>
      <c r="CX51" s="463">
        <f t="shared" si="103"/>
        <v>12885</v>
      </c>
      <c r="CY51" s="463">
        <f t="shared" si="104"/>
        <v>6971</v>
      </c>
      <c r="CZ51" s="463">
        <f t="shared" si="104"/>
        <v>43770401</v>
      </c>
      <c r="DA51" s="463">
        <f t="shared" si="105"/>
        <v>6279</v>
      </c>
      <c r="DB51" s="463">
        <f t="shared" si="106"/>
        <v>13758</v>
      </c>
      <c r="DC51" s="463">
        <f t="shared" si="107"/>
        <v>11556</v>
      </c>
      <c r="DD51" s="463">
        <f t="shared" si="107"/>
        <v>99052178</v>
      </c>
      <c r="DE51" s="463">
        <f t="shared" si="108"/>
        <v>8571</v>
      </c>
      <c r="DF51" s="463">
        <f t="shared" si="109"/>
        <v>18473</v>
      </c>
      <c r="DG51" s="463">
        <f t="shared" si="110"/>
        <v>2577</v>
      </c>
      <c r="DH51" s="463">
        <f t="shared" si="110"/>
        <v>28105238</v>
      </c>
      <c r="DI51" s="463">
        <f t="shared" si="111"/>
        <v>10906</v>
      </c>
      <c r="DJ51" s="463">
        <f t="shared" si="112"/>
        <v>27537</v>
      </c>
      <c r="DK51" s="463">
        <f t="shared" si="139"/>
        <v>3323</v>
      </c>
      <c r="DL51" s="463">
        <f t="shared" si="139"/>
        <v>1114206</v>
      </c>
      <c r="DM51" s="463">
        <f t="shared" si="26"/>
        <v>335</v>
      </c>
      <c r="DN51" s="463">
        <f t="shared" si="27"/>
        <v>596</v>
      </c>
      <c r="DO51" s="463">
        <f t="shared" si="140"/>
        <v>40574</v>
      </c>
      <c r="DP51" s="463">
        <f t="shared" si="140"/>
        <v>1720269</v>
      </c>
      <c r="DQ51" s="463">
        <f t="shared" si="29"/>
        <v>42</v>
      </c>
      <c r="DR51" s="463">
        <f t="shared" si="30"/>
        <v>78</v>
      </c>
      <c r="DS51" s="463">
        <f t="shared" si="141"/>
        <v>1166</v>
      </c>
      <c r="DT51" s="463">
        <f t="shared" si="141"/>
        <v>1968701</v>
      </c>
      <c r="DU51" s="463">
        <f t="shared" si="75"/>
        <v>1688</v>
      </c>
      <c r="DV51" s="463">
        <f t="shared" si="76"/>
        <v>3475</v>
      </c>
      <c r="DW51" s="463">
        <f t="shared" si="77"/>
        <v>1057</v>
      </c>
      <c r="DX51" s="446"/>
      <c r="DY51" s="446"/>
      <c r="DZ51" s="446"/>
      <c r="EA51" s="446"/>
      <c r="EB51" s="446"/>
      <c r="EC51" s="446"/>
      <c r="ED51" s="446"/>
      <c r="EE51" s="446"/>
      <c r="EF51" s="446"/>
      <c r="EG51" s="463" t="s">
        <v>152</v>
      </c>
      <c r="EH51" s="463" t="s">
        <v>152</v>
      </c>
      <c r="EI51" s="463">
        <f t="shared" si="113"/>
        <v>642</v>
      </c>
      <c r="EJ51" s="446"/>
      <c r="EK51" s="446"/>
      <c r="EL51" s="446"/>
      <c r="EM51" s="446"/>
      <c r="EN51" s="446"/>
      <c r="EO51" s="446"/>
      <c r="EP51" s="446"/>
      <c r="EQ51" s="446"/>
      <c r="ER51" s="446"/>
      <c r="ES51" s="446"/>
      <c r="ET51" s="446"/>
      <c r="EU51" s="446"/>
      <c r="EV51" s="446"/>
      <c r="EW51" s="446"/>
      <c r="EX51" s="446"/>
      <c r="EY51" s="446"/>
      <c r="EZ51" s="447"/>
      <c r="FA51" s="446">
        <f t="shared" si="43"/>
        <v>5</v>
      </c>
      <c r="FB51" s="417">
        <f t="shared" si="59"/>
        <v>2021</v>
      </c>
      <c r="FC51" s="448">
        <f t="shared" si="60"/>
        <v>44317</v>
      </c>
      <c r="FD51" s="449">
        <f t="shared" si="44"/>
        <v>31</v>
      </c>
      <c r="FE51" s="450"/>
      <c r="FF51" s="451">
        <f t="shared" si="79"/>
        <v>0.63169858321656547</v>
      </c>
      <c r="FG51" s="450"/>
      <c r="FH51" s="452">
        <f t="shared" si="124"/>
        <v>2.1079029814523365</v>
      </c>
      <c r="FI51" s="452">
        <f t="shared" si="125"/>
        <v>1.5892597114154177</v>
      </c>
      <c r="FJ51" s="452">
        <f t="shared" si="126"/>
        <v>2.0900987444707564</v>
      </c>
      <c r="FK51" s="452">
        <f t="shared" si="127"/>
        <v>1.597694472990483</v>
      </c>
      <c r="FL51" s="452">
        <f t="shared" si="128"/>
        <v>1.3774054177301185</v>
      </c>
      <c r="FM51" s="452">
        <f t="shared" si="129"/>
        <v>1.0755564655162386</v>
      </c>
      <c r="FN51" s="452">
        <f t="shared" si="130"/>
        <v>1.7035541243030985</v>
      </c>
      <c r="FO51" s="452">
        <f t="shared" si="131"/>
        <v>1.0749445128017945</v>
      </c>
      <c r="FP51" s="452">
        <f t="shared" si="132"/>
        <v>1.7442208322001631</v>
      </c>
      <c r="FQ51" s="452">
        <f t="shared" si="133"/>
        <v>1.0441936361163993</v>
      </c>
      <c r="FR51" s="453"/>
      <c r="FS51" s="446">
        <f t="shared" si="142"/>
        <v>884920</v>
      </c>
      <c r="FT51" s="446">
        <f t="shared" si="142"/>
        <v>11069681</v>
      </c>
      <c r="FU51" s="446">
        <f t="shared" si="142"/>
        <v>32930552</v>
      </c>
      <c r="FV51" s="446">
        <f t="shared" si="142"/>
        <v>79499960</v>
      </c>
      <c r="FW51" s="446">
        <f t="shared" si="142"/>
        <v>53829996</v>
      </c>
      <c r="FX51" s="446">
        <f t="shared" si="142"/>
        <v>50161078</v>
      </c>
      <c r="FY51" s="446">
        <f t="shared" si="142"/>
        <v>1288592039</v>
      </c>
      <c r="FZ51" s="446">
        <f t="shared" si="142"/>
        <v>2036358176</v>
      </c>
      <c r="GA51" s="446">
        <f t="shared" si="142"/>
        <v>129785282</v>
      </c>
      <c r="GB51" s="446"/>
      <c r="GC51" s="446"/>
      <c r="GD51" s="446">
        <f t="shared" si="134"/>
        <v>853860</v>
      </c>
      <c r="GE51" s="446">
        <f t="shared" si="134"/>
        <v>468548</v>
      </c>
      <c r="GF51" s="446">
        <f t="shared" si="134"/>
        <v>52511873</v>
      </c>
      <c r="GG51" s="446">
        <f t="shared" si="134"/>
        <v>80126235</v>
      </c>
      <c r="GH51" s="446">
        <f t="shared" si="134"/>
        <v>32997339</v>
      </c>
      <c r="GI51" s="446">
        <f t="shared" si="134"/>
        <v>1174981714</v>
      </c>
      <c r="GJ51" s="446">
        <f t="shared" si="134"/>
        <v>218516693</v>
      </c>
      <c r="GK51" s="446">
        <f t="shared" si="134"/>
        <v>95906933</v>
      </c>
      <c r="GL51" s="446">
        <f t="shared" si="134"/>
        <v>213479612</v>
      </c>
      <c r="GM51" s="446">
        <f t="shared" si="134"/>
        <v>70963843</v>
      </c>
      <c r="GN51" s="446">
        <f t="shared" si="81"/>
        <v>4051377</v>
      </c>
      <c r="GO51" s="446">
        <f t="shared" si="115"/>
        <v>1979648</v>
      </c>
      <c r="GP51" s="446">
        <f t="shared" si="115"/>
        <v>3173162</v>
      </c>
      <c r="GQ51" s="446">
        <f t="shared" si="115"/>
        <v>0</v>
      </c>
      <c r="GR51" s="446"/>
      <c r="GS51" s="446"/>
      <c r="GT51" s="446"/>
      <c r="GU51" s="446"/>
      <c r="GV51" s="454"/>
      <c r="GW51" s="402"/>
    </row>
    <row r="52" spans="1:205" ht="10.5" customHeight="1" x14ac:dyDescent="0.2">
      <c r="A52" s="417" t="str">
        <f t="shared" si="1"/>
        <v>2021-22JUNEENG</v>
      </c>
      <c r="B52" s="458" t="str">
        <f t="shared" si="57"/>
        <v>2021-22</v>
      </c>
      <c r="C52" s="402" t="s">
        <v>671</v>
      </c>
      <c r="D52" s="458"/>
      <c r="F52" s="458" t="str">
        <f t="shared" si="58"/>
        <v>ENG</v>
      </c>
      <c r="H52" s="463">
        <f t="shared" si="135"/>
        <v>1192633</v>
      </c>
      <c r="I52" s="463">
        <f t="shared" si="135"/>
        <v>888277</v>
      </c>
      <c r="J52" s="463">
        <f t="shared" si="135"/>
        <v>15215215</v>
      </c>
      <c r="K52" s="463">
        <f t="shared" si="3"/>
        <v>17</v>
      </c>
      <c r="L52" s="463">
        <f t="shared" si="4"/>
        <v>1</v>
      </c>
      <c r="M52" s="463">
        <f t="shared" si="5"/>
        <v>58</v>
      </c>
      <c r="N52" s="463">
        <f t="shared" si="6"/>
        <v>92</v>
      </c>
      <c r="O52" s="463">
        <f t="shared" si="7"/>
        <v>169</v>
      </c>
      <c r="P52" s="463">
        <f t="shared" si="136"/>
        <v>3317</v>
      </c>
      <c r="Q52" s="463">
        <f t="shared" si="136"/>
        <v>23926</v>
      </c>
      <c r="R52" s="463">
        <f t="shared" si="136"/>
        <v>12843</v>
      </c>
      <c r="S52" s="463">
        <f t="shared" si="136"/>
        <v>783256</v>
      </c>
      <c r="T52" s="463">
        <f t="shared" si="136"/>
        <v>73499</v>
      </c>
      <c r="U52" s="463">
        <f t="shared" si="136"/>
        <v>48293</v>
      </c>
      <c r="V52" s="463">
        <f t="shared" si="136"/>
        <v>425638</v>
      </c>
      <c r="W52" s="463">
        <f t="shared" si="136"/>
        <v>148736</v>
      </c>
      <c r="X52" s="463">
        <f t="shared" si="136"/>
        <v>6190</v>
      </c>
      <c r="Y52" s="463">
        <f t="shared" si="136"/>
        <v>34876203</v>
      </c>
      <c r="Z52" s="463">
        <f t="shared" si="9"/>
        <v>475</v>
      </c>
      <c r="AA52" s="463">
        <f t="shared" si="10"/>
        <v>841</v>
      </c>
      <c r="AB52" s="463">
        <f t="shared" si="120"/>
        <v>31153564</v>
      </c>
      <c r="AC52" s="463">
        <f t="shared" si="12"/>
        <v>645</v>
      </c>
      <c r="AD52" s="463">
        <f t="shared" si="13"/>
        <v>1191</v>
      </c>
      <c r="AE52" s="463">
        <f t="shared" si="121"/>
        <v>783737670</v>
      </c>
      <c r="AF52" s="463">
        <f t="shared" si="15"/>
        <v>1841</v>
      </c>
      <c r="AG52" s="463">
        <f t="shared" si="16"/>
        <v>3808</v>
      </c>
      <c r="AH52" s="463">
        <f t="shared" si="122"/>
        <v>1023296951</v>
      </c>
      <c r="AI52" s="463">
        <f t="shared" si="18"/>
        <v>6880</v>
      </c>
      <c r="AJ52" s="463">
        <f t="shared" si="19"/>
        <v>16524</v>
      </c>
      <c r="AK52" s="463">
        <f t="shared" si="123"/>
        <v>68702256</v>
      </c>
      <c r="AL52" s="463">
        <f t="shared" si="21"/>
        <v>11099</v>
      </c>
      <c r="AM52" s="463">
        <f t="shared" si="22"/>
        <v>24463</v>
      </c>
      <c r="AN52" s="463"/>
      <c r="AO52" s="463"/>
      <c r="AP52" s="463"/>
      <c r="AQ52" s="463"/>
      <c r="AR52" s="463"/>
      <c r="AS52" s="463"/>
      <c r="AT52" s="463">
        <f t="shared" si="137"/>
        <v>80629</v>
      </c>
      <c r="AU52" s="463">
        <f t="shared" si="137"/>
        <v>4605</v>
      </c>
      <c r="AV52" s="463">
        <f t="shared" si="137"/>
        <v>19948</v>
      </c>
      <c r="AW52" s="463">
        <f t="shared" si="137"/>
        <v>17507</v>
      </c>
      <c r="AX52" s="463">
        <f t="shared" si="137"/>
        <v>10659</v>
      </c>
      <c r="AY52" s="463">
        <f t="shared" si="137"/>
        <v>45417</v>
      </c>
      <c r="AZ52" s="463">
        <f t="shared" si="137"/>
        <v>10633</v>
      </c>
      <c r="BA52" s="463"/>
      <c r="BB52" s="463"/>
      <c r="BC52" s="463"/>
      <c r="BD52" s="463"/>
      <c r="BE52" s="463"/>
      <c r="BF52" s="463"/>
      <c r="BG52" s="463"/>
      <c r="BH52" s="463"/>
      <c r="BI52" s="463">
        <f t="shared" si="138"/>
        <v>411314</v>
      </c>
      <c r="BJ52" s="463">
        <f t="shared" si="138"/>
        <v>43140</v>
      </c>
      <c r="BK52" s="463">
        <f t="shared" si="138"/>
        <v>248173</v>
      </c>
      <c r="BL52" s="463">
        <f t="shared" si="138"/>
        <v>702627</v>
      </c>
      <c r="BM52" s="463">
        <f t="shared" si="138"/>
        <v>153080</v>
      </c>
      <c r="BN52" s="463">
        <f t="shared" si="138"/>
        <v>114423</v>
      </c>
      <c r="BO52" s="463">
        <f t="shared" si="138"/>
        <v>99841</v>
      </c>
      <c r="BP52" s="463">
        <f t="shared" si="138"/>
        <v>75953</v>
      </c>
      <c r="BQ52" s="463">
        <f t="shared" si="138"/>
        <v>596855</v>
      </c>
      <c r="BR52" s="463">
        <f t="shared" si="138"/>
        <v>457584</v>
      </c>
      <c r="BS52" s="463">
        <f t="shared" si="138"/>
        <v>257932</v>
      </c>
      <c r="BT52" s="463">
        <f t="shared" si="138"/>
        <v>160755</v>
      </c>
      <c r="BU52" s="463">
        <f t="shared" si="138"/>
        <v>10687</v>
      </c>
      <c r="BV52" s="463">
        <f t="shared" si="138"/>
        <v>6497</v>
      </c>
      <c r="BW52" s="463">
        <f t="shared" ref="BW52:BX71" si="143">SUMIFS(BW$443:BW$10112,$B$443:$B$10112,$B52,$C$443:$C$10112,$C52)</f>
        <v>894</v>
      </c>
      <c r="BX52" s="463">
        <f t="shared" si="143"/>
        <v>521599</v>
      </c>
      <c r="BY52" s="463">
        <f t="shared" si="84"/>
        <v>583</v>
      </c>
      <c r="BZ52" s="463">
        <f t="shared" si="85"/>
        <v>971</v>
      </c>
      <c r="CA52" s="463">
        <f t="shared" ref="CA52:CB71" si="144">SUMIFS(CA$443:CA$10112,$B$443:$B$10112,$B52,$C$443:$C$10112,$C52)</f>
        <v>533</v>
      </c>
      <c r="CB52" s="463">
        <f t="shared" si="144"/>
        <v>265170</v>
      </c>
      <c r="CC52" s="463">
        <f t="shared" si="87"/>
        <v>498</v>
      </c>
      <c r="CD52" s="463">
        <f t="shared" si="88"/>
        <v>959</v>
      </c>
      <c r="CE52" s="463">
        <f t="shared" ref="CE52:CF71" si="145">SUMIFS(CE$443:CE$10112,$B$443:$B$10112,$B52,$C$443:$C$10112,$C52)</f>
        <v>72072</v>
      </c>
      <c r="CF52" s="463">
        <f t="shared" si="145"/>
        <v>34089434</v>
      </c>
      <c r="CG52" s="463">
        <f t="shared" si="90"/>
        <v>473</v>
      </c>
      <c r="CH52" s="463">
        <f t="shared" si="91"/>
        <v>839</v>
      </c>
      <c r="CI52" s="463">
        <f t="shared" ref="CI52:CJ71" si="146">SUMIFS(CI$443:CI$10112,$B$443:$B$10112,$B52,$C$443:$C$10112,$C52)</f>
        <v>27334</v>
      </c>
      <c r="CJ52" s="463">
        <f t="shared" si="146"/>
        <v>50206479</v>
      </c>
      <c r="CK52" s="463">
        <f t="shared" si="93"/>
        <v>1837</v>
      </c>
      <c r="CL52" s="463">
        <f t="shared" si="94"/>
        <v>3651</v>
      </c>
      <c r="CM52" s="463">
        <f t="shared" ref="CM52:CN71" si="147">SUMIFS(CM$443:CM$10112,$B$443:$B$10112,$B52,$C$443:$C$10112,$C52)</f>
        <v>10553</v>
      </c>
      <c r="CN52" s="463">
        <f t="shared" si="147"/>
        <v>19454114</v>
      </c>
      <c r="CO52" s="463">
        <f t="shared" si="96"/>
        <v>1843</v>
      </c>
      <c r="CP52" s="463">
        <f t="shared" si="97"/>
        <v>4012</v>
      </c>
      <c r="CQ52" s="463">
        <f t="shared" ref="CQ52:CR71" si="148">SUMIFS(CQ$443:CQ$10112,$B$443:$B$10112,$B52,$C$443:$C$10112,$C52)</f>
        <v>387751</v>
      </c>
      <c r="CR52" s="463">
        <f t="shared" si="148"/>
        <v>714077077</v>
      </c>
      <c r="CS52" s="463">
        <f t="shared" si="99"/>
        <v>1842</v>
      </c>
      <c r="CT52" s="463">
        <f t="shared" si="100"/>
        <v>3815</v>
      </c>
      <c r="CU52" s="463">
        <f t="shared" ref="CU52:CV71" si="149">SUMIFS(CU$443:CU$10112,$B$443:$B$10112,$B52,$C$443:$C$10112,$C52)</f>
        <v>15996</v>
      </c>
      <c r="CV52" s="463">
        <f t="shared" si="149"/>
        <v>124981767</v>
      </c>
      <c r="CW52" s="463">
        <f t="shared" si="102"/>
        <v>7813</v>
      </c>
      <c r="CX52" s="463">
        <f t="shared" si="103"/>
        <v>16871</v>
      </c>
      <c r="CY52" s="463">
        <f t="shared" ref="CY52:CZ71" si="150">SUMIFS(CY$443:CY$10112,$B$443:$B$10112,$B52,$C$443:$C$10112,$C52)</f>
        <v>6481</v>
      </c>
      <c r="CZ52" s="463">
        <f t="shared" si="150"/>
        <v>55613545</v>
      </c>
      <c r="DA52" s="463">
        <f t="shared" si="105"/>
        <v>8581</v>
      </c>
      <c r="DB52" s="463">
        <f t="shared" si="106"/>
        <v>19458</v>
      </c>
      <c r="DC52" s="463">
        <f t="shared" ref="DC52:DD71" si="151">SUMIFS(DC$443:DC$10112,$B$443:$B$10112,$B52,$C$443:$C$10112,$C52)</f>
        <v>11508</v>
      </c>
      <c r="DD52" s="463">
        <f t="shared" si="151"/>
        <v>124879891</v>
      </c>
      <c r="DE52" s="463">
        <f t="shared" si="108"/>
        <v>10852</v>
      </c>
      <c r="DF52" s="463">
        <f t="shared" si="109"/>
        <v>23837</v>
      </c>
      <c r="DG52" s="463">
        <f t="shared" ref="DG52:DH71" si="152">SUMIFS(DG$443:DG$10112,$B$443:$B$10112,$B52,$C$443:$C$10112,$C52)</f>
        <v>2207</v>
      </c>
      <c r="DH52" s="463">
        <f t="shared" si="152"/>
        <v>32831003</v>
      </c>
      <c r="DI52" s="463">
        <f t="shared" si="111"/>
        <v>14876</v>
      </c>
      <c r="DJ52" s="463">
        <f t="shared" si="112"/>
        <v>34006</v>
      </c>
      <c r="DK52" s="463">
        <f t="shared" si="139"/>
        <v>3485</v>
      </c>
      <c r="DL52" s="463">
        <f t="shared" si="139"/>
        <v>1198321</v>
      </c>
      <c r="DM52" s="463">
        <f t="shared" si="26"/>
        <v>344</v>
      </c>
      <c r="DN52" s="463">
        <f t="shared" si="27"/>
        <v>592</v>
      </c>
      <c r="DO52" s="463">
        <f t="shared" si="140"/>
        <v>43698</v>
      </c>
      <c r="DP52" s="463">
        <f t="shared" si="140"/>
        <v>2257935</v>
      </c>
      <c r="DQ52" s="463">
        <f t="shared" si="29"/>
        <v>52</v>
      </c>
      <c r="DR52" s="463">
        <f t="shared" si="30"/>
        <v>106</v>
      </c>
      <c r="DS52" s="463">
        <f t="shared" si="141"/>
        <v>1204</v>
      </c>
      <c r="DT52" s="463">
        <f t="shared" si="141"/>
        <v>2314951</v>
      </c>
      <c r="DU52" s="463">
        <f t="shared" si="75"/>
        <v>1923</v>
      </c>
      <c r="DV52" s="463">
        <f t="shared" si="76"/>
        <v>3925</v>
      </c>
      <c r="DW52" s="463">
        <f t="shared" si="77"/>
        <v>1081</v>
      </c>
      <c r="DX52" s="446"/>
      <c r="DY52" s="446"/>
      <c r="DZ52" s="446"/>
      <c r="EA52" s="446"/>
      <c r="EB52" s="446"/>
      <c r="EC52" s="446"/>
      <c r="ED52" s="446"/>
      <c r="EE52" s="446"/>
      <c r="EF52" s="446"/>
      <c r="EG52" s="463" t="s">
        <v>152</v>
      </c>
      <c r="EH52" s="463" t="s">
        <v>152</v>
      </c>
      <c r="EI52" s="463">
        <f t="shared" si="113"/>
        <v>343</v>
      </c>
      <c r="EJ52" s="446"/>
      <c r="EK52" s="446"/>
      <c r="EL52" s="446"/>
      <c r="EM52" s="446"/>
      <c r="EN52" s="446"/>
      <c r="EO52" s="446"/>
      <c r="EP52" s="446"/>
      <c r="EQ52" s="446"/>
      <c r="ER52" s="446"/>
      <c r="ES52" s="446"/>
      <c r="ET52" s="446"/>
      <c r="EU52" s="446"/>
      <c r="EV52" s="446"/>
      <c r="EW52" s="446"/>
      <c r="EX52" s="446"/>
      <c r="EY52" s="446"/>
      <c r="EZ52" s="447"/>
      <c r="FA52" s="446">
        <f t="shared" si="43"/>
        <v>6</v>
      </c>
      <c r="FB52" s="417">
        <f t="shared" si="59"/>
        <v>2021</v>
      </c>
      <c r="FC52" s="448">
        <f t="shared" si="60"/>
        <v>44348</v>
      </c>
      <c r="FD52" s="449">
        <f t="shared" si="44"/>
        <v>30</v>
      </c>
      <c r="FE52" s="450"/>
      <c r="FF52" s="451">
        <f t="shared" si="79"/>
        <v>0.62263828332050952</v>
      </c>
      <c r="FG52" s="450"/>
      <c r="FH52" s="452">
        <f t="shared" si="124"/>
        <v>2.0827494251622469</v>
      </c>
      <c r="FI52" s="452">
        <f t="shared" si="125"/>
        <v>1.5567966911114437</v>
      </c>
      <c r="FJ52" s="452">
        <f t="shared" si="126"/>
        <v>2.0674010726192202</v>
      </c>
      <c r="FK52" s="452">
        <f t="shared" si="127"/>
        <v>1.5727538152527281</v>
      </c>
      <c r="FL52" s="452">
        <f t="shared" si="128"/>
        <v>1.4022596666651004</v>
      </c>
      <c r="FM52" s="452">
        <f t="shared" si="129"/>
        <v>1.075054388940837</v>
      </c>
      <c r="FN52" s="452">
        <f t="shared" si="130"/>
        <v>1.7341598537005163</v>
      </c>
      <c r="FO52" s="452">
        <f t="shared" si="131"/>
        <v>1.0808076054216869</v>
      </c>
      <c r="FP52" s="452">
        <f t="shared" si="132"/>
        <v>1.7264943457189015</v>
      </c>
      <c r="FQ52" s="452">
        <f t="shared" si="133"/>
        <v>1.0495961227786752</v>
      </c>
      <c r="FR52" s="453"/>
      <c r="FS52" s="446">
        <f t="shared" si="142"/>
        <v>1264124</v>
      </c>
      <c r="FT52" s="446">
        <f t="shared" si="142"/>
        <v>51786159</v>
      </c>
      <c r="FU52" s="446">
        <f t="shared" si="142"/>
        <v>81650019</v>
      </c>
      <c r="FV52" s="446">
        <f t="shared" si="142"/>
        <v>150188467</v>
      </c>
      <c r="FW52" s="446">
        <f t="shared" si="142"/>
        <v>61832524</v>
      </c>
      <c r="FX52" s="446">
        <f t="shared" si="142"/>
        <v>57530488</v>
      </c>
      <c r="FY52" s="446">
        <f t="shared" si="142"/>
        <v>1620943407</v>
      </c>
      <c r="FZ52" s="446">
        <f t="shared" si="142"/>
        <v>2457786964</v>
      </c>
      <c r="GA52" s="446">
        <f t="shared" si="142"/>
        <v>151426516</v>
      </c>
      <c r="GB52" s="446"/>
      <c r="GC52" s="446"/>
      <c r="GD52" s="446">
        <f t="shared" ref="GD52:GM61" si="153">SUMIFS(GD$443:GD$10112,$B$443:$B$10112,$B52,$C$443:$C$10112,$C52)</f>
        <v>867893</v>
      </c>
      <c r="GE52" s="446">
        <f t="shared" si="153"/>
        <v>511016</v>
      </c>
      <c r="GF52" s="446">
        <f t="shared" si="153"/>
        <v>60458000</v>
      </c>
      <c r="GG52" s="446">
        <f t="shared" si="153"/>
        <v>99789592</v>
      </c>
      <c r="GH52" s="446">
        <f t="shared" si="153"/>
        <v>42340959</v>
      </c>
      <c r="GI52" s="446">
        <f t="shared" si="153"/>
        <v>1479324387</v>
      </c>
      <c r="GJ52" s="446">
        <f t="shared" si="153"/>
        <v>269866444</v>
      </c>
      <c r="GK52" s="446">
        <f t="shared" si="153"/>
        <v>126107102</v>
      </c>
      <c r="GL52" s="446">
        <f t="shared" si="153"/>
        <v>274311091</v>
      </c>
      <c r="GM52" s="446">
        <f t="shared" si="153"/>
        <v>75051523</v>
      </c>
      <c r="GN52" s="446">
        <f t="shared" si="81"/>
        <v>4726173</v>
      </c>
      <c r="GO52" s="446">
        <f t="shared" ref="GO52:GQ71" si="154">SUMIFS(GO$443:GO$10112,$B$443:$B$10112,$B52,$C$443:$C$10112,$C52)</f>
        <v>2063268</v>
      </c>
      <c r="GP52" s="446">
        <f t="shared" si="154"/>
        <v>4620715</v>
      </c>
      <c r="GQ52" s="446">
        <f t="shared" si="154"/>
        <v>0</v>
      </c>
      <c r="GR52" s="446"/>
      <c r="GS52" s="446"/>
      <c r="GT52" s="446"/>
      <c r="GU52" s="446"/>
      <c r="GV52" s="454"/>
      <c r="GW52" s="402"/>
    </row>
    <row r="53" spans="1:205" ht="10.5" customHeight="1" x14ac:dyDescent="0.2">
      <c r="A53" s="417" t="str">
        <f t="shared" si="1"/>
        <v>2021-22JULYENG</v>
      </c>
      <c r="B53" s="458" t="str">
        <f t="shared" si="57"/>
        <v>2021-22</v>
      </c>
      <c r="C53" s="402" t="s">
        <v>673</v>
      </c>
      <c r="D53" s="458"/>
      <c r="F53" s="458" t="str">
        <f t="shared" si="58"/>
        <v>ENG</v>
      </c>
      <c r="H53" s="463">
        <f t="shared" si="135"/>
        <v>1302502</v>
      </c>
      <c r="I53" s="463">
        <f t="shared" si="135"/>
        <v>1003790</v>
      </c>
      <c r="J53" s="463">
        <f t="shared" si="135"/>
        <v>42155614</v>
      </c>
      <c r="K53" s="463">
        <f t="shared" si="3"/>
        <v>42</v>
      </c>
      <c r="L53" s="463">
        <f t="shared" si="4"/>
        <v>3</v>
      </c>
      <c r="M53" s="463">
        <f t="shared" si="5"/>
        <v>128</v>
      </c>
      <c r="N53" s="463">
        <f t="shared" si="6"/>
        <v>185</v>
      </c>
      <c r="O53" s="463">
        <f t="shared" si="7"/>
        <v>369</v>
      </c>
      <c r="P53" s="463">
        <f t="shared" si="136"/>
        <v>3165</v>
      </c>
      <c r="Q53" s="463">
        <f t="shared" si="136"/>
        <v>23989</v>
      </c>
      <c r="R53" s="463">
        <f t="shared" si="136"/>
        <v>11465</v>
      </c>
      <c r="S53" s="463">
        <f t="shared" si="136"/>
        <v>793574</v>
      </c>
      <c r="T53" s="463">
        <f t="shared" si="136"/>
        <v>81684</v>
      </c>
      <c r="U53" s="463">
        <f t="shared" si="136"/>
        <v>53087</v>
      </c>
      <c r="V53" s="463">
        <f t="shared" si="136"/>
        <v>438781</v>
      </c>
      <c r="W53" s="463">
        <f t="shared" si="136"/>
        <v>132622</v>
      </c>
      <c r="X53" s="463">
        <f t="shared" si="136"/>
        <v>5479</v>
      </c>
      <c r="Y53" s="463">
        <f t="shared" si="136"/>
        <v>41989314</v>
      </c>
      <c r="Z53" s="463">
        <f t="shared" si="9"/>
        <v>514</v>
      </c>
      <c r="AA53" s="463">
        <f t="shared" si="10"/>
        <v>917</v>
      </c>
      <c r="AB53" s="463">
        <f t="shared" si="120"/>
        <v>36464971</v>
      </c>
      <c r="AC53" s="463">
        <f t="shared" si="12"/>
        <v>687</v>
      </c>
      <c r="AD53" s="463">
        <f t="shared" si="13"/>
        <v>1269</v>
      </c>
      <c r="AE53" s="463">
        <f t="shared" si="121"/>
        <v>1081100509</v>
      </c>
      <c r="AF53" s="463">
        <f t="shared" si="15"/>
        <v>2464</v>
      </c>
      <c r="AG53" s="463">
        <f t="shared" si="16"/>
        <v>5264</v>
      </c>
      <c r="AH53" s="463">
        <f t="shared" si="122"/>
        <v>1224667626</v>
      </c>
      <c r="AI53" s="463">
        <f t="shared" si="18"/>
        <v>9234</v>
      </c>
      <c r="AJ53" s="463">
        <f t="shared" si="19"/>
        <v>22874</v>
      </c>
      <c r="AK53" s="463">
        <f t="shared" si="123"/>
        <v>72451642</v>
      </c>
      <c r="AL53" s="463">
        <f t="shared" si="21"/>
        <v>13224</v>
      </c>
      <c r="AM53" s="463">
        <f t="shared" si="22"/>
        <v>28869</v>
      </c>
      <c r="AN53" s="463"/>
      <c r="AO53" s="463"/>
      <c r="AP53" s="463"/>
      <c r="AQ53" s="463"/>
      <c r="AR53" s="463"/>
      <c r="AS53" s="463"/>
      <c r="AT53" s="463">
        <f t="shared" si="137"/>
        <v>91166</v>
      </c>
      <c r="AU53" s="463">
        <f t="shared" si="137"/>
        <v>5394</v>
      </c>
      <c r="AV53" s="463">
        <f t="shared" si="137"/>
        <v>21426</v>
      </c>
      <c r="AW53" s="463">
        <f t="shared" si="137"/>
        <v>18867</v>
      </c>
      <c r="AX53" s="463">
        <f t="shared" si="137"/>
        <v>12521</v>
      </c>
      <c r="AY53" s="463">
        <f t="shared" si="137"/>
        <v>51825</v>
      </c>
      <c r="AZ53" s="463">
        <f t="shared" si="137"/>
        <v>10386</v>
      </c>
      <c r="BA53" s="463"/>
      <c r="BB53" s="463"/>
      <c r="BC53" s="463"/>
      <c r="BD53" s="463"/>
      <c r="BE53" s="463"/>
      <c r="BF53" s="463"/>
      <c r="BG53" s="463"/>
      <c r="BH53" s="463"/>
      <c r="BI53" s="463">
        <f t="shared" si="138"/>
        <v>404397</v>
      </c>
      <c r="BJ53" s="463">
        <f t="shared" si="138"/>
        <v>40768</v>
      </c>
      <c r="BK53" s="463">
        <f t="shared" si="138"/>
        <v>257243</v>
      </c>
      <c r="BL53" s="463">
        <f t="shared" si="138"/>
        <v>702408</v>
      </c>
      <c r="BM53" s="463">
        <f t="shared" si="138"/>
        <v>166768</v>
      </c>
      <c r="BN53" s="463">
        <f t="shared" si="138"/>
        <v>125099</v>
      </c>
      <c r="BO53" s="463">
        <f t="shared" si="138"/>
        <v>107624</v>
      </c>
      <c r="BP53" s="463">
        <f t="shared" si="138"/>
        <v>82177</v>
      </c>
      <c r="BQ53" s="463">
        <f t="shared" si="138"/>
        <v>614854</v>
      </c>
      <c r="BR53" s="463">
        <f t="shared" si="138"/>
        <v>471141</v>
      </c>
      <c r="BS53" s="463">
        <f t="shared" si="138"/>
        <v>224021</v>
      </c>
      <c r="BT53" s="463">
        <f t="shared" si="138"/>
        <v>143545</v>
      </c>
      <c r="BU53" s="463">
        <f t="shared" si="138"/>
        <v>8885</v>
      </c>
      <c r="BV53" s="463">
        <f t="shared" si="138"/>
        <v>5771</v>
      </c>
      <c r="BW53" s="463">
        <f t="shared" si="143"/>
        <v>891</v>
      </c>
      <c r="BX53" s="463">
        <f t="shared" si="143"/>
        <v>561944</v>
      </c>
      <c r="BY53" s="463">
        <f t="shared" si="84"/>
        <v>631</v>
      </c>
      <c r="BZ53" s="463">
        <f t="shared" si="85"/>
        <v>1100</v>
      </c>
      <c r="CA53" s="463">
        <f t="shared" si="144"/>
        <v>544</v>
      </c>
      <c r="CB53" s="463">
        <f t="shared" si="144"/>
        <v>292004</v>
      </c>
      <c r="CC53" s="463">
        <f t="shared" si="87"/>
        <v>537</v>
      </c>
      <c r="CD53" s="463">
        <f t="shared" si="88"/>
        <v>1020</v>
      </c>
      <c r="CE53" s="463">
        <f t="shared" si="145"/>
        <v>80249</v>
      </c>
      <c r="CF53" s="463">
        <f t="shared" si="145"/>
        <v>41135366</v>
      </c>
      <c r="CG53" s="463">
        <f t="shared" si="90"/>
        <v>513</v>
      </c>
      <c r="CH53" s="463">
        <f t="shared" si="91"/>
        <v>914</v>
      </c>
      <c r="CI53" s="463">
        <f t="shared" si="146"/>
        <v>29330</v>
      </c>
      <c r="CJ53" s="463">
        <f t="shared" si="146"/>
        <v>71825080</v>
      </c>
      <c r="CK53" s="463">
        <f t="shared" si="93"/>
        <v>2449</v>
      </c>
      <c r="CL53" s="463">
        <f t="shared" si="94"/>
        <v>5053</v>
      </c>
      <c r="CM53" s="463">
        <f t="shared" si="147"/>
        <v>10956</v>
      </c>
      <c r="CN53" s="463">
        <f t="shared" si="147"/>
        <v>28337227</v>
      </c>
      <c r="CO53" s="463">
        <f t="shared" si="96"/>
        <v>2586</v>
      </c>
      <c r="CP53" s="463">
        <f t="shared" si="97"/>
        <v>5557</v>
      </c>
      <c r="CQ53" s="463">
        <f t="shared" si="148"/>
        <v>398495</v>
      </c>
      <c r="CR53" s="463">
        <f t="shared" si="148"/>
        <v>980938202</v>
      </c>
      <c r="CS53" s="463">
        <f t="shared" si="99"/>
        <v>2462</v>
      </c>
      <c r="CT53" s="463">
        <f t="shared" si="100"/>
        <v>5271</v>
      </c>
      <c r="CU53" s="463">
        <f t="shared" si="149"/>
        <v>14149</v>
      </c>
      <c r="CV53" s="463">
        <f t="shared" si="149"/>
        <v>139566410</v>
      </c>
      <c r="CW53" s="463">
        <f t="shared" si="102"/>
        <v>9864</v>
      </c>
      <c r="CX53" s="463">
        <f t="shared" si="103"/>
        <v>22129</v>
      </c>
      <c r="CY53" s="463">
        <f t="shared" si="150"/>
        <v>5870</v>
      </c>
      <c r="CZ53" s="463">
        <f t="shared" si="150"/>
        <v>66300739</v>
      </c>
      <c r="DA53" s="463">
        <f t="shared" si="105"/>
        <v>11295</v>
      </c>
      <c r="DB53" s="463">
        <f t="shared" si="106"/>
        <v>27011</v>
      </c>
      <c r="DC53" s="463">
        <f t="shared" si="151"/>
        <v>10869</v>
      </c>
      <c r="DD53" s="463">
        <f t="shared" si="151"/>
        <v>136631538</v>
      </c>
      <c r="DE53" s="463">
        <f t="shared" si="108"/>
        <v>12571</v>
      </c>
      <c r="DF53" s="463">
        <f t="shared" si="109"/>
        <v>28389</v>
      </c>
      <c r="DG53" s="463">
        <f t="shared" si="152"/>
        <v>2013</v>
      </c>
      <c r="DH53" s="463">
        <f t="shared" si="152"/>
        <v>37021135</v>
      </c>
      <c r="DI53" s="463">
        <f t="shared" si="111"/>
        <v>18391</v>
      </c>
      <c r="DJ53" s="463">
        <f t="shared" si="112"/>
        <v>42503</v>
      </c>
      <c r="DK53" s="463">
        <f t="shared" si="139"/>
        <v>3734</v>
      </c>
      <c r="DL53" s="463">
        <f t="shared" si="139"/>
        <v>1364185</v>
      </c>
      <c r="DM53" s="463">
        <f t="shared" si="26"/>
        <v>365</v>
      </c>
      <c r="DN53" s="463">
        <f t="shared" si="27"/>
        <v>637</v>
      </c>
      <c r="DO53" s="463">
        <f t="shared" si="140"/>
        <v>48093</v>
      </c>
      <c r="DP53" s="463">
        <f t="shared" si="140"/>
        <v>3378208</v>
      </c>
      <c r="DQ53" s="463">
        <f t="shared" si="29"/>
        <v>70</v>
      </c>
      <c r="DR53" s="463">
        <f t="shared" si="30"/>
        <v>160</v>
      </c>
      <c r="DS53" s="463">
        <f t="shared" si="141"/>
        <v>1070</v>
      </c>
      <c r="DT53" s="463">
        <f t="shared" si="141"/>
        <v>2546464</v>
      </c>
      <c r="DU53" s="463">
        <f t="shared" si="75"/>
        <v>2380</v>
      </c>
      <c r="DV53" s="463">
        <f t="shared" si="76"/>
        <v>4992</v>
      </c>
      <c r="DW53" s="463">
        <f t="shared" si="77"/>
        <v>934</v>
      </c>
      <c r="DX53" s="446"/>
      <c r="DY53" s="446"/>
      <c r="DZ53" s="446"/>
      <c r="EA53" s="446"/>
      <c r="EB53" s="446"/>
      <c r="EC53" s="446"/>
      <c r="ED53" s="446"/>
      <c r="EE53" s="446"/>
      <c r="EF53" s="446"/>
      <c r="EG53" s="463" t="s">
        <v>152</v>
      </c>
      <c r="EH53" s="463" t="s">
        <v>152</v>
      </c>
      <c r="EI53" s="463">
        <f t="shared" si="113"/>
        <v>365</v>
      </c>
      <c r="EJ53" s="446"/>
      <c r="EK53" s="446"/>
      <c r="EL53" s="446"/>
      <c r="EM53" s="446"/>
      <c r="EN53" s="446"/>
      <c r="EO53" s="446"/>
      <c r="EP53" s="446"/>
      <c r="EQ53" s="446"/>
      <c r="ER53" s="446"/>
      <c r="ES53" s="446"/>
      <c r="ET53" s="446"/>
      <c r="EU53" s="446"/>
      <c r="EV53" s="446"/>
      <c r="EW53" s="446"/>
      <c r="EX53" s="446"/>
      <c r="EY53" s="446"/>
      <c r="EZ53" s="447"/>
      <c r="FA53" s="446">
        <f t="shared" si="43"/>
        <v>7</v>
      </c>
      <c r="FB53" s="417">
        <f t="shared" si="59"/>
        <v>2021</v>
      </c>
      <c r="FC53" s="448">
        <f t="shared" si="60"/>
        <v>44378</v>
      </c>
      <c r="FD53" s="449">
        <f t="shared" si="44"/>
        <v>31</v>
      </c>
      <c r="FE53" s="450"/>
      <c r="FF53" s="451">
        <f t="shared" si="79"/>
        <v>0.61250143277423297</v>
      </c>
      <c r="FG53" s="450"/>
      <c r="FH53" s="452">
        <f t="shared" si="124"/>
        <v>2.0416238186180893</v>
      </c>
      <c r="FI53" s="452">
        <f t="shared" si="125"/>
        <v>1.5314994368542187</v>
      </c>
      <c r="FJ53" s="452">
        <f t="shared" si="126"/>
        <v>2.0273136549437716</v>
      </c>
      <c r="FK53" s="452">
        <f t="shared" si="127"/>
        <v>1.5479684291822857</v>
      </c>
      <c r="FL53" s="452">
        <f t="shared" si="128"/>
        <v>1.4012776305263901</v>
      </c>
      <c r="FM53" s="452">
        <f t="shared" si="129"/>
        <v>1.0737497749446763</v>
      </c>
      <c r="FN53" s="452">
        <f t="shared" si="130"/>
        <v>1.6891692177768394</v>
      </c>
      <c r="FO53" s="452">
        <f t="shared" si="131"/>
        <v>1.0823619007404504</v>
      </c>
      <c r="FP53" s="452">
        <f t="shared" si="132"/>
        <v>1.6216462858185801</v>
      </c>
      <c r="FQ53" s="452">
        <f t="shared" si="133"/>
        <v>1.0532943967877351</v>
      </c>
      <c r="FR53" s="453"/>
      <c r="FS53" s="446">
        <f t="shared" si="142"/>
        <v>3227955</v>
      </c>
      <c r="FT53" s="446">
        <f t="shared" si="142"/>
        <v>128981034</v>
      </c>
      <c r="FU53" s="446">
        <f t="shared" si="142"/>
        <v>186148867</v>
      </c>
      <c r="FV53" s="446">
        <f t="shared" si="142"/>
        <v>370368474</v>
      </c>
      <c r="FW53" s="446">
        <f t="shared" si="142"/>
        <v>74917004</v>
      </c>
      <c r="FX53" s="446">
        <f t="shared" si="142"/>
        <v>67351799</v>
      </c>
      <c r="FY53" s="446">
        <f t="shared" si="142"/>
        <v>2309737955</v>
      </c>
      <c r="FZ53" s="446">
        <f t="shared" si="142"/>
        <v>3033640036</v>
      </c>
      <c r="GA53" s="446">
        <f t="shared" si="142"/>
        <v>158173059</v>
      </c>
      <c r="GB53" s="446"/>
      <c r="GC53" s="446"/>
      <c r="GD53" s="446">
        <f t="shared" si="153"/>
        <v>980266</v>
      </c>
      <c r="GE53" s="446">
        <f t="shared" si="153"/>
        <v>554845</v>
      </c>
      <c r="GF53" s="446">
        <f t="shared" si="153"/>
        <v>73367614</v>
      </c>
      <c r="GG53" s="446">
        <f t="shared" si="153"/>
        <v>148200771</v>
      </c>
      <c r="GH53" s="446">
        <f t="shared" si="153"/>
        <v>60886281</v>
      </c>
      <c r="GI53" s="446">
        <f t="shared" si="153"/>
        <v>2100629473</v>
      </c>
      <c r="GJ53" s="446">
        <f t="shared" si="153"/>
        <v>313109637</v>
      </c>
      <c r="GK53" s="446">
        <f t="shared" si="153"/>
        <v>158555356</v>
      </c>
      <c r="GL53" s="446">
        <f t="shared" si="153"/>
        <v>308560930</v>
      </c>
      <c r="GM53" s="446">
        <f t="shared" si="153"/>
        <v>85557912</v>
      </c>
      <c r="GN53" s="446">
        <f t="shared" si="81"/>
        <v>5341714</v>
      </c>
      <c r="GO53" s="446">
        <f t="shared" si="154"/>
        <v>2377182</v>
      </c>
      <c r="GP53" s="446">
        <f t="shared" si="154"/>
        <v>7677817</v>
      </c>
      <c r="GQ53" s="446">
        <f t="shared" si="154"/>
        <v>0</v>
      </c>
      <c r="GR53" s="446"/>
      <c r="GS53" s="446"/>
      <c r="GT53" s="446"/>
      <c r="GU53" s="446"/>
      <c r="GV53" s="454"/>
      <c r="GW53" s="402"/>
    </row>
    <row r="54" spans="1:205" ht="10.5" customHeight="1" x14ac:dyDescent="0.2">
      <c r="A54" s="417" t="str">
        <f t="shared" si="1"/>
        <v>2021-22AUGUSTENG</v>
      </c>
      <c r="B54" s="458" t="str">
        <f t="shared" si="57"/>
        <v>2021-22</v>
      </c>
      <c r="C54" s="402" t="s">
        <v>636</v>
      </c>
      <c r="D54" s="458"/>
      <c r="F54" s="458" t="str">
        <f t="shared" si="58"/>
        <v>ENG</v>
      </c>
      <c r="H54" s="463">
        <f t="shared" si="135"/>
        <v>1212373</v>
      </c>
      <c r="I54" s="463">
        <f t="shared" si="135"/>
        <v>922001</v>
      </c>
      <c r="J54" s="463">
        <f t="shared" si="135"/>
        <v>24262054</v>
      </c>
      <c r="K54" s="463">
        <f t="shared" si="3"/>
        <v>26</v>
      </c>
      <c r="L54" s="463">
        <f t="shared" si="4"/>
        <v>2</v>
      </c>
      <c r="M54" s="463">
        <f t="shared" si="5"/>
        <v>88</v>
      </c>
      <c r="N54" s="463">
        <f t="shared" si="6"/>
        <v>136</v>
      </c>
      <c r="O54" s="463">
        <f t="shared" si="7"/>
        <v>240</v>
      </c>
      <c r="P54" s="463">
        <f t="shared" si="136"/>
        <v>3022</v>
      </c>
      <c r="Q54" s="463">
        <f t="shared" si="136"/>
        <v>22298</v>
      </c>
      <c r="R54" s="463">
        <f t="shared" si="136"/>
        <v>9868</v>
      </c>
      <c r="S54" s="463">
        <f t="shared" si="136"/>
        <v>753785</v>
      </c>
      <c r="T54" s="463">
        <f t="shared" si="136"/>
        <v>74096</v>
      </c>
      <c r="U54" s="463">
        <f t="shared" si="136"/>
        <v>48279</v>
      </c>
      <c r="V54" s="463">
        <f t="shared" si="136"/>
        <v>413849</v>
      </c>
      <c r="W54" s="463">
        <f t="shared" si="136"/>
        <v>130548</v>
      </c>
      <c r="X54" s="463">
        <f t="shared" si="136"/>
        <v>5760</v>
      </c>
      <c r="Y54" s="463">
        <f t="shared" si="136"/>
        <v>37669558</v>
      </c>
      <c r="Z54" s="463">
        <f t="shared" si="9"/>
        <v>508</v>
      </c>
      <c r="AA54" s="463">
        <f t="shared" si="10"/>
        <v>907</v>
      </c>
      <c r="AB54" s="463">
        <f t="shared" si="120"/>
        <v>32888902</v>
      </c>
      <c r="AC54" s="463">
        <f t="shared" si="12"/>
        <v>681</v>
      </c>
      <c r="AD54" s="463">
        <f t="shared" si="13"/>
        <v>1279</v>
      </c>
      <c r="AE54" s="463">
        <f t="shared" si="121"/>
        <v>959553005</v>
      </c>
      <c r="AF54" s="463">
        <f t="shared" si="15"/>
        <v>2319</v>
      </c>
      <c r="AG54" s="463">
        <f t="shared" si="16"/>
        <v>4940</v>
      </c>
      <c r="AH54" s="463">
        <f t="shared" si="122"/>
        <v>1053015678</v>
      </c>
      <c r="AI54" s="463">
        <f t="shared" si="18"/>
        <v>8066</v>
      </c>
      <c r="AJ54" s="463">
        <f t="shared" si="19"/>
        <v>19717</v>
      </c>
      <c r="AK54" s="463">
        <f t="shared" si="123"/>
        <v>65661743</v>
      </c>
      <c r="AL54" s="463">
        <f t="shared" si="21"/>
        <v>11400</v>
      </c>
      <c r="AM54" s="463">
        <f t="shared" si="22"/>
        <v>25082</v>
      </c>
      <c r="AN54" s="463"/>
      <c r="AO54" s="463"/>
      <c r="AP54" s="463"/>
      <c r="AQ54" s="463"/>
      <c r="AR54" s="463"/>
      <c r="AS54" s="463"/>
      <c r="AT54" s="463">
        <f t="shared" si="137"/>
        <v>87803</v>
      </c>
      <c r="AU54" s="463">
        <f t="shared" si="137"/>
        <v>6514</v>
      </c>
      <c r="AV54" s="463">
        <f t="shared" si="137"/>
        <v>24813</v>
      </c>
      <c r="AW54" s="463">
        <f t="shared" si="137"/>
        <v>23485</v>
      </c>
      <c r="AX54" s="463">
        <f t="shared" si="137"/>
        <v>11071</v>
      </c>
      <c r="AY54" s="463">
        <f t="shared" si="137"/>
        <v>45405</v>
      </c>
      <c r="AZ54" s="463">
        <f t="shared" si="137"/>
        <v>9789</v>
      </c>
      <c r="BA54" s="463"/>
      <c r="BB54" s="463"/>
      <c r="BC54" s="463"/>
      <c r="BD54" s="463"/>
      <c r="BE54" s="463"/>
      <c r="BF54" s="463"/>
      <c r="BG54" s="463"/>
      <c r="BH54" s="463"/>
      <c r="BI54" s="463">
        <f t="shared" si="138"/>
        <v>386607</v>
      </c>
      <c r="BJ54" s="463">
        <f t="shared" si="138"/>
        <v>38190</v>
      </c>
      <c r="BK54" s="463">
        <f t="shared" si="138"/>
        <v>241185</v>
      </c>
      <c r="BL54" s="463">
        <f t="shared" si="138"/>
        <v>665982</v>
      </c>
      <c r="BM54" s="463">
        <f t="shared" si="138"/>
        <v>151568</v>
      </c>
      <c r="BN54" s="463">
        <f t="shared" si="138"/>
        <v>114272</v>
      </c>
      <c r="BO54" s="463">
        <f t="shared" si="138"/>
        <v>98228</v>
      </c>
      <c r="BP54" s="463">
        <f t="shared" si="138"/>
        <v>75271</v>
      </c>
      <c r="BQ54" s="463">
        <f t="shared" si="138"/>
        <v>573708</v>
      </c>
      <c r="BR54" s="463">
        <f t="shared" si="138"/>
        <v>443579</v>
      </c>
      <c r="BS54" s="463">
        <f t="shared" si="138"/>
        <v>219208</v>
      </c>
      <c r="BT54" s="463">
        <f t="shared" si="138"/>
        <v>141429</v>
      </c>
      <c r="BU54" s="463">
        <f t="shared" si="138"/>
        <v>9985</v>
      </c>
      <c r="BV54" s="463">
        <f t="shared" si="138"/>
        <v>6057</v>
      </c>
      <c r="BW54" s="463">
        <f t="shared" si="143"/>
        <v>844</v>
      </c>
      <c r="BX54" s="463">
        <f t="shared" si="143"/>
        <v>487919</v>
      </c>
      <c r="BY54" s="463">
        <f t="shared" si="84"/>
        <v>578</v>
      </c>
      <c r="BZ54" s="463">
        <f t="shared" si="85"/>
        <v>971</v>
      </c>
      <c r="CA54" s="463">
        <f t="shared" si="144"/>
        <v>521</v>
      </c>
      <c r="CB54" s="463">
        <f t="shared" si="144"/>
        <v>278378</v>
      </c>
      <c r="CC54" s="463">
        <f t="shared" si="87"/>
        <v>534</v>
      </c>
      <c r="CD54" s="463">
        <f t="shared" si="88"/>
        <v>981</v>
      </c>
      <c r="CE54" s="463">
        <f t="shared" si="145"/>
        <v>72731</v>
      </c>
      <c r="CF54" s="463">
        <f t="shared" si="145"/>
        <v>36903261</v>
      </c>
      <c r="CG54" s="463">
        <f t="shared" si="90"/>
        <v>507</v>
      </c>
      <c r="CH54" s="463">
        <f t="shared" si="91"/>
        <v>905</v>
      </c>
      <c r="CI54" s="463">
        <f t="shared" si="146"/>
        <v>27470</v>
      </c>
      <c r="CJ54" s="463">
        <f t="shared" si="146"/>
        <v>63186963</v>
      </c>
      <c r="CK54" s="463">
        <f t="shared" si="93"/>
        <v>2300</v>
      </c>
      <c r="CL54" s="463">
        <f t="shared" si="94"/>
        <v>4706</v>
      </c>
      <c r="CM54" s="463">
        <f t="shared" si="147"/>
        <v>10406</v>
      </c>
      <c r="CN54" s="463">
        <f t="shared" si="147"/>
        <v>24864012</v>
      </c>
      <c r="CO54" s="463">
        <f t="shared" si="96"/>
        <v>2389</v>
      </c>
      <c r="CP54" s="463">
        <f t="shared" si="97"/>
        <v>5162</v>
      </c>
      <c r="CQ54" s="463">
        <f t="shared" si="148"/>
        <v>375973</v>
      </c>
      <c r="CR54" s="463">
        <f t="shared" si="148"/>
        <v>871502030</v>
      </c>
      <c r="CS54" s="463">
        <f t="shared" si="99"/>
        <v>2318</v>
      </c>
      <c r="CT54" s="463">
        <f t="shared" si="100"/>
        <v>4949</v>
      </c>
      <c r="CU54" s="463">
        <f t="shared" si="149"/>
        <v>14062</v>
      </c>
      <c r="CV54" s="463">
        <f t="shared" si="149"/>
        <v>116670198</v>
      </c>
      <c r="CW54" s="463">
        <f t="shared" si="102"/>
        <v>8297</v>
      </c>
      <c r="CX54" s="463">
        <f t="shared" si="103"/>
        <v>18566</v>
      </c>
      <c r="CY54" s="463">
        <f t="shared" si="150"/>
        <v>5729</v>
      </c>
      <c r="CZ54" s="463">
        <f t="shared" si="150"/>
        <v>54268413</v>
      </c>
      <c r="DA54" s="463">
        <f t="shared" si="105"/>
        <v>9473</v>
      </c>
      <c r="DB54" s="463">
        <f t="shared" si="106"/>
        <v>23396</v>
      </c>
      <c r="DC54" s="463">
        <f t="shared" si="151"/>
        <v>10604</v>
      </c>
      <c r="DD54" s="463">
        <f t="shared" si="151"/>
        <v>118041136</v>
      </c>
      <c r="DE54" s="463">
        <f t="shared" si="108"/>
        <v>11132</v>
      </c>
      <c r="DF54" s="463">
        <f t="shared" si="109"/>
        <v>25585</v>
      </c>
      <c r="DG54" s="463">
        <f t="shared" si="152"/>
        <v>1959</v>
      </c>
      <c r="DH54" s="463">
        <f t="shared" si="152"/>
        <v>30623334</v>
      </c>
      <c r="DI54" s="463">
        <f t="shared" si="111"/>
        <v>15632</v>
      </c>
      <c r="DJ54" s="463">
        <f t="shared" si="112"/>
        <v>37756</v>
      </c>
      <c r="DK54" s="463">
        <f t="shared" si="139"/>
        <v>3570</v>
      </c>
      <c r="DL54" s="463">
        <f t="shared" si="139"/>
        <v>1246343</v>
      </c>
      <c r="DM54" s="463">
        <f t="shared" si="26"/>
        <v>349</v>
      </c>
      <c r="DN54" s="463">
        <f t="shared" si="27"/>
        <v>595</v>
      </c>
      <c r="DO54" s="463">
        <f t="shared" si="140"/>
        <v>42936</v>
      </c>
      <c r="DP54" s="463">
        <f t="shared" si="140"/>
        <v>2626078</v>
      </c>
      <c r="DQ54" s="463">
        <f t="shared" si="29"/>
        <v>61</v>
      </c>
      <c r="DR54" s="463">
        <f t="shared" si="30"/>
        <v>131</v>
      </c>
      <c r="DS54" s="463">
        <f t="shared" si="141"/>
        <v>1041</v>
      </c>
      <c r="DT54" s="463">
        <f t="shared" si="141"/>
        <v>2368994</v>
      </c>
      <c r="DU54" s="463">
        <f t="shared" si="75"/>
        <v>2276</v>
      </c>
      <c r="DV54" s="463">
        <f t="shared" si="76"/>
        <v>4634</v>
      </c>
      <c r="DW54" s="463">
        <f t="shared" si="77"/>
        <v>926</v>
      </c>
      <c r="DX54" s="446"/>
      <c r="DY54" s="446"/>
      <c r="DZ54" s="446"/>
      <c r="EA54" s="446"/>
      <c r="EB54" s="446"/>
      <c r="EC54" s="446"/>
      <c r="ED54" s="446"/>
      <c r="EE54" s="446"/>
      <c r="EF54" s="446"/>
      <c r="EG54" s="463" t="s">
        <v>152</v>
      </c>
      <c r="EH54" s="463" t="s">
        <v>152</v>
      </c>
      <c r="EI54" s="463">
        <f t="shared" si="113"/>
        <v>215</v>
      </c>
      <c r="EJ54" s="446"/>
      <c r="EK54" s="446"/>
      <c r="EL54" s="446"/>
      <c r="EM54" s="446"/>
      <c r="EN54" s="446"/>
      <c r="EO54" s="446"/>
      <c r="EP54" s="446"/>
      <c r="EQ54" s="446"/>
      <c r="ER54" s="446"/>
      <c r="ES54" s="446"/>
      <c r="ET54" s="446"/>
      <c r="EU54" s="446"/>
      <c r="EV54" s="446"/>
      <c r="EW54" s="446"/>
      <c r="EX54" s="446"/>
      <c r="EY54" s="446"/>
      <c r="EZ54" s="447"/>
      <c r="FA54" s="446">
        <f t="shared" si="43"/>
        <v>8</v>
      </c>
      <c r="FB54" s="417">
        <f t="shared" si="59"/>
        <v>2021</v>
      </c>
      <c r="FC54" s="448">
        <f t="shared" si="60"/>
        <v>44409</v>
      </c>
      <c r="FD54" s="449">
        <f t="shared" si="44"/>
        <v>31</v>
      </c>
      <c r="FE54" s="450"/>
      <c r="FF54" s="451">
        <f t="shared" si="79"/>
        <v>0.60410276613107461</v>
      </c>
      <c r="FG54" s="450"/>
      <c r="FH54" s="452">
        <f t="shared" si="124"/>
        <v>2.0455625134960052</v>
      </c>
      <c r="FI54" s="452">
        <f t="shared" si="125"/>
        <v>1.5422155042107537</v>
      </c>
      <c r="FJ54" s="452">
        <f t="shared" si="126"/>
        <v>2.0345906087532883</v>
      </c>
      <c r="FK54" s="452">
        <f t="shared" si="127"/>
        <v>1.5590836595621285</v>
      </c>
      <c r="FL54" s="452">
        <f t="shared" si="128"/>
        <v>1.3862737375226231</v>
      </c>
      <c r="FM54" s="452">
        <f t="shared" si="129"/>
        <v>1.071837795911069</v>
      </c>
      <c r="FN54" s="452">
        <f t="shared" si="130"/>
        <v>1.6791371755982474</v>
      </c>
      <c r="FO54" s="452">
        <f t="shared" si="131"/>
        <v>1.0833486533688759</v>
      </c>
      <c r="FP54" s="452">
        <f t="shared" si="132"/>
        <v>1.7335069444444444</v>
      </c>
      <c r="FQ54" s="452">
        <f t="shared" si="133"/>
        <v>1.0515625</v>
      </c>
      <c r="FR54" s="453"/>
      <c r="FS54" s="446">
        <f t="shared" si="142"/>
        <v>1441429</v>
      </c>
      <c r="FT54" s="446">
        <f t="shared" si="142"/>
        <v>80947722</v>
      </c>
      <c r="FU54" s="446">
        <f t="shared" si="142"/>
        <v>125531026</v>
      </c>
      <c r="FV54" s="446">
        <f t="shared" si="142"/>
        <v>221623362</v>
      </c>
      <c r="FW54" s="446">
        <f t="shared" si="142"/>
        <v>67185708</v>
      </c>
      <c r="FX54" s="446">
        <f t="shared" si="142"/>
        <v>61725260</v>
      </c>
      <c r="FY54" s="446">
        <f t="shared" si="142"/>
        <v>2044341557</v>
      </c>
      <c r="FZ54" s="446">
        <f t="shared" si="142"/>
        <v>2573997427</v>
      </c>
      <c r="GA54" s="446">
        <f t="shared" si="142"/>
        <v>144472495</v>
      </c>
      <c r="GB54" s="446"/>
      <c r="GC54" s="446"/>
      <c r="GD54" s="446">
        <f t="shared" si="153"/>
        <v>819348</v>
      </c>
      <c r="GE54" s="446">
        <f t="shared" si="153"/>
        <v>511173</v>
      </c>
      <c r="GF54" s="446">
        <f t="shared" si="153"/>
        <v>65786715</v>
      </c>
      <c r="GG54" s="446">
        <f t="shared" si="153"/>
        <v>129276476</v>
      </c>
      <c r="GH54" s="446">
        <f t="shared" si="153"/>
        <v>53717243</v>
      </c>
      <c r="GI54" s="446">
        <f t="shared" si="153"/>
        <v>1860867480</v>
      </c>
      <c r="GJ54" s="446">
        <f t="shared" si="153"/>
        <v>261082094</v>
      </c>
      <c r="GK54" s="446">
        <f t="shared" si="153"/>
        <v>134036204</v>
      </c>
      <c r="GL54" s="446">
        <f t="shared" si="153"/>
        <v>271304423</v>
      </c>
      <c r="GM54" s="446">
        <f t="shared" si="153"/>
        <v>73964288</v>
      </c>
      <c r="GN54" s="446">
        <f t="shared" si="81"/>
        <v>4824398</v>
      </c>
      <c r="GO54" s="446">
        <f t="shared" si="154"/>
        <v>2122691</v>
      </c>
      <c r="GP54" s="446">
        <f t="shared" si="154"/>
        <v>5625693</v>
      </c>
      <c r="GQ54" s="446">
        <f t="shared" si="154"/>
        <v>0</v>
      </c>
      <c r="GR54" s="446"/>
      <c r="GS54" s="446"/>
      <c r="GT54" s="446"/>
      <c r="GU54" s="446"/>
      <c r="GV54" s="454"/>
      <c r="GW54" s="402"/>
    </row>
    <row r="55" spans="1:205" ht="10.5" customHeight="1" x14ac:dyDescent="0.2">
      <c r="A55" s="417" t="str">
        <f t="shared" si="1"/>
        <v>2021-22SEPTEMBERENG</v>
      </c>
      <c r="B55" s="458" t="str">
        <f t="shared" si="57"/>
        <v>2021-22</v>
      </c>
      <c r="C55" s="402" t="s">
        <v>640</v>
      </c>
      <c r="D55" s="458"/>
      <c r="F55" s="458" t="str">
        <f t="shared" si="58"/>
        <v>ENG</v>
      </c>
      <c r="H55" s="463">
        <f t="shared" si="135"/>
        <v>1227800</v>
      </c>
      <c r="I55" s="463">
        <f t="shared" si="135"/>
        <v>946707</v>
      </c>
      <c r="J55" s="463">
        <f t="shared" si="135"/>
        <v>42979679</v>
      </c>
      <c r="K55" s="463">
        <f t="shared" si="3"/>
        <v>45</v>
      </c>
      <c r="L55" s="463">
        <f t="shared" si="4"/>
        <v>10</v>
      </c>
      <c r="M55" s="463">
        <f t="shared" si="5"/>
        <v>140</v>
      </c>
      <c r="N55" s="463">
        <f t="shared" si="6"/>
        <v>194</v>
      </c>
      <c r="O55" s="463">
        <f t="shared" si="7"/>
        <v>314</v>
      </c>
      <c r="P55" s="463">
        <f t="shared" si="136"/>
        <v>2905</v>
      </c>
      <c r="Q55" s="463">
        <f t="shared" si="136"/>
        <v>20922</v>
      </c>
      <c r="R55" s="463">
        <f t="shared" si="136"/>
        <v>9051</v>
      </c>
      <c r="S55" s="463">
        <f t="shared" si="136"/>
        <v>728011</v>
      </c>
      <c r="T55" s="463">
        <f t="shared" si="136"/>
        <v>76123</v>
      </c>
      <c r="U55" s="463">
        <f t="shared" si="136"/>
        <v>49660</v>
      </c>
      <c r="V55" s="463">
        <f t="shared" si="136"/>
        <v>404439</v>
      </c>
      <c r="W55" s="463">
        <f t="shared" si="136"/>
        <v>115680</v>
      </c>
      <c r="X55" s="463">
        <f t="shared" si="136"/>
        <v>4840</v>
      </c>
      <c r="Y55" s="463">
        <f t="shared" si="136"/>
        <v>41283157</v>
      </c>
      <c r="Z55" s="463">
        <f t="shared" si="9"/>
        <v>542</v>
      </c>
      <c r="AA55" s="463">
        <f t="shared" si="10"/>
        <v>958</v>
      </c>
      <c r="AB55" s="463">
        <f t="shared" si="120"/>
        <v>35221903</v>
      </c>
      <c r="AC55" s="463">
        <f t="shared" si="12"/>
        <v>709</v>
      </c>
      <c r="AD55" s="463">
        <f t="shared" si="13"/>
        <v>1309</v>
      </c>
      <c r="AE55" s="463">
        <f t="shared" si="121"/>
        <v>1104113836</v>
      </c>
      <c r="AF55" s="463">
        <f t="shared" si="15"/>
        <v>2730</v>
      </c>
      <c r="AG55" s="463">
        <f t="shared" si="16"/>
        <v>5881</v>
      </c>
      <c r="AH55" s="463">
        <f t="shared" si="122"/>
        <v>1080814726</v>
      </c>
      <c r="AI55" s="463">
        <f t="shared" si="18"/>
        <v>9343</v>
      </c>
      <c r="AJ55" s="463">
        <f t="shared" si="19"/>
        <v>22995</v>
      </c>
      <c r="AK55" s="463">
        <f t="shared" si="123"/>
        <v>67883917</v>
      </c>
      <c r="AL55" s="463">
        <f t="shared" si="21"/>
        <v>14026</v>
      </c>
      <c r="AM55" s="463">
        <f t="shared" si="22"/>
        <v>30373</v>
      </c>
      <c r="AN55" s="463"/>
      <c r="AO55" s="463"/>
      <c r="AP55" s="463"/>
      <c r="AQ55" s="463"/>
      <c r="AR55" s="463"/>
      <c r="AS55" s="463"/>
      <c r="AT55" s="463">
        <f t="shared" si="137"/>
        <v>88729</v>
      </c>
      <c r="AU55" s="463">
        <f t="shared" si="137"/>
        <v>7554</v>
      </c>
      <c r="AV55" s="463">
        <f t="shared" si="137"/>
        <v>26370</v>
      </c>
      <c r="AW55" s="463">
        <f t="shared" si="137"/>
        <v>22552</v>
      </c>
      <c r="AX55" s="463">
        <f t="shared" si="137"/>
        <v>9972</v>
      </c>
      <c r="AY55" s="463">
        <f t="shared" si="137"/>
        <v>44833</v>
      </c>
      <c r="AZ55" s="463">
        <f t="shared" si="137"/>
        <v>8603</v>
      </c>
      <c r="BA55" s="463"/>
      <c r="BB55" s="463"/>
      <c r="BC55" s="463"/>
      <c r="BD55" s="463"/>
      <c r="BE55" s="463"/>
      <c r="BF55" s="463"/>
      <c r="BG55" s="463"/>
      <c r="BH55" s="463"/>
      <c r="BI55" s="463">
        <f t="shared" si="138"/>
        <v>370801</v>
      </c>
      <c r="BJ55" s="463">
        <f t="shared" si="138"/>
        <v>36444</v>
      </c>
      <c r="BK55" s="463">
        <f t="shared" si="138"/>
        <v>232037</v>
      </c>
      <c r="BL55" s="463">
        <f t="shared" si="138"/>
        <v>639282</v>
      </c>
      <c r="BM55" s="463">
        <f t="shared" si="138"/>
        <v>153133</v>
      </c>
      <c r="BN55" s="463">
        <f t="shared" si="138"/>
        <v>115246</v>
      </c>
      <c r="BO55" s="463">
        <f t="shared" si="138"/>
        <v>99214</v>
      </c>
      <c r="BP55" s="463">
        <f t="shared" si="138"/>
        <v>75994</v>
      </c>
      <c r="BQ55" s="463">
        <f t="shared" si="138"/>
        <v>558387</v>
      </c>
      <c r="BR55" s="463">
        <f t="shared" si="138"/>
        <v>432567</v>
      </c>
      <c r="BS55" s="463">
        <f t="shared" si="138"/>
        <v>193740</v>
      </c>
      <c r="BT55" s="463">
        <f t="shared" si="138"/>
        <v>125102</v>
      </c>
      <c r="BU55" s="463">
        <f t="shared" si="138"/>
        <v>8501</v>
      </c>
      <c r="BV55" s="463">
        <f t="shared" si="138"/>
        <v>5100</v>
      </c>
      <c r="BW55" s="463">
        <f t="shared" si="143"/>
        <v>918</v>
      </c>
      <c r="BX55" s="463">
        <f t="shared" si="143"/>
        <v>622537</v>
      </c>
      <c r="BY55" s="463">
        <f t="shared" si="84"/>
        <v>678</v>
      </c>
      <c r="BZ55" s="463">
        <f t="shared" si="85"/>
        <v>1100</v>
      </c>
      <c r="CA55" s="463">
        <f t="shared" si="144"/>
        <v>535</v>
      </c>
      <c r="CB55" s="463">
        <f t="shared" si="144"/>
        <v>336248</v>
      </c>
      <c r="CC55" s="463">
        <f t="shared" si="87"/>
        <v>629</v>
      </c>
      <c r="CD55" s="463">
        <f t="shared" si="88"/>
        <v>1103</v>
      </c>
      <c r="CE55" s="463">
        <f t="shared" si="145"/>
        <v>74670</v>
      </c>
      <c r="CF55" s="463">
        <f t="shared" si="145"/>
        <v>40324372</v>
      </c>
      <c r="CG55" s="463">
        <f t="shared" si="90"/>
        <v>540</v>
      </c>
      <c r="CH55" s="463">
        <f t="shared" si="91"/>
        <v>956</v>
      </c>
      <c r="CI55" s="463">
        <f t="shared" si="146"/>
        <v>28020</v>
      </c>
      <c r="CJ55" s="463">
        <f t="shared" si="146"/>
        <v>75246975</v>
      </c>
      <c r="CK55" s="463">
        <f t="shared" si="93"/>
        <v>2685</v>
      </c>
      <c r="CL55" s="463">
        <f t="shared" si="94"/>
        <v>5566</v>
      </c>
      <c r="CM55" s="463">
        <f t="shared" si="147"/>
        <v>10354</v>
      </c>
      <c r="CN55" s="463">
        <f t="shared" si="147"/>
        <v>30043726</v>
      </c>
      <c r="CO55" s="463">
        <f t="shared" si="96"/>
        <v>2902</v>
      </c>
      <c r="CP55" s="463">
        <f t="shared" si="97"/>
        <v>6394</v>
      </c>
      <c r="CQ55" s="463">
        <f t="shared" si="148"/>
        <v>366065</v>
      </c>
      <c r="CR55" s="463">
        <f t="shared" si="148"/>
        <v>998823135</v>
      </c>
      <c r="CS55" s="463">
        <f t="shared" si="99"/>
        <v>2729</v>
      </c>
      <c r="CT55" s="463">
        <f t="shared" si="100"/>
        <v>5892</v>
      </c>
      <c r="CU55" s="463">
        <f t="shared" si="149"/>
        <v>12707</v>
      </c>
      <c r="CV55" s="463">
        <f t="shared" si="149"/>
        <v>121786309</v>
      </c>
      <c r="CW55" s="463">
        <f t="shared" si="102"/>
        <v>9584</v>
      </c>
      <c r="CX55" s="463">
        <f t="shared" si="103"/>
        <v>22214</v>
      </c>
      <c r="CY55" s="463">
        <f t="shared" si="150"/>
        <v>5561</v>
      </c>
      <c r="CZ55" s="463">
        <f t="shared" si="150"/>
        <v>58692787</v>
      </c>
      <c r="DA55" s="463">
        <f t="shared" si="105"/>
        <v>10554</v>
      </c>
      <c r="DB55" s="463">
        <f t="shared" si="106"/>
        <v>25345</v>
      </c>
      <c r="DC55" s="463">
        <f t="shared" si="151"/>
        <v>9782</v>
      </c>
      <c r="DD55" s="463">
        <f t="shared" si="151"/>
        <v>130289579</v>
      </c>
      <c r="DE55" s="463">
        <f t="shared" si="108"/>
        <v>13319</v>
      </c>
      <c r="DF55" s="463">
        <f t="shared" si="109"/>
        <v>30029</v>
      </c>
      <c r="DG55" s="463">
        <f t="shared" si="152"/>
        <v>1767</v>
      </c>
      <c r="DH55" s="463">
        <f t="shared" si="152"/>
        <v>32936308</v>
      </c>
      <c r="DI55" s="463">
        <f t="shared" si="111"/>
        <v>18640</v>
      </c>
      <c r="DJ55" s="463">
        <f t="shared" si="112"/>
        <v>42780</v>
      </c>
      <c r="DK55" s="463">
        <f t="shared" si="139"/>
        <v>3729</v>
      </c>
      <c r="DL55" s="463">
        <f t="shared" si="139"/>
        <v>1373248</v>
      </c>
      <c r="DM55" s="463">
        <f t="shared" si="26"/>
        <v>368</v>
      </c>
      <c r="DN55" s="463">
        <f t="shared" si="27"/>
        <v>631</v>
      </c>
      <c r="DO55" s="463">
        <f t="shared" si="140"/>
        <v>44162</v>
      </c>
      <c r="DP55" s="463">
        <f t="shared" si="140"/>
        <v>3449660</v>
      </c>
      <c r="DQ55" s="463">
        <f t="shared" si="29"/>
        <v>78</v>
      </c>
      <c r="DR55" s="463">
        <f t="shared" si="30"/>
        <v>180</v>
      </c>
      <c r="DS55" s="463">
        <f t="shared" si="141"/>
        <v>874</v>
      </c>
      <c r="DT55" s="463">
        <f t="shared" si="141"/>
        <v>2112810</v>
      </c>
      <c r="DU55" s="463">
        <f t="shared" si="75"/>
        <v>2417</v>
      </c>
      <c r="DV55" s="463">
        <f t="shared" si="76"/>
        <v>5043</v>
      </c>
      <c r="DW55" s="463">
        <f t="shared" si="77"/>
        <v>729</v>
      </c>
      <c r="DX55" s="446"/>
      <c r="DY55" s="446"/>
      <c r="DZ55" s="446"/>
      <c r="EA55" s="446"/>
      <c r="EB55" s="446"/>
      <c r="EC55" s="446"/>
      <c r="ED55" s="446"/>
      <c r="EE55" s="446"/>
      <c r="EF55" s="446"/>
      <c r="EG55" s="463" t="s">
        <v>152</v>
      </c>
      <c r="EH55" s="463" t="s">
        <v>152</v>
      </c>
      <c r="EI55" s="463">
        <f t="shared" si="113"/>
        <v>215</v>
      </c>
      <c r="EJ55" s="446"/>
      <c r="EK55" s="446"/>
      <c r="EL55" s="446"/>
      <c r="EM55" s="446"/>
      <c r="EN55" s="446"/>
      <c r="EO55" s="446"/>
      <c r="EP55" s="446"/>
      <c r="EQ55" s="446"/>
      <c r="ER55" s="446"/>
      <c r="ES55" s="446"/>
      <c r="ET55" s="446"/>
      <c r="EU55" s="446"/>
      <c r="EV55" s="446"/>
      <c r="EW55" s="446"/>
      <c r="EX55" s="446"/>
      <c r="EY55" s="446"/>
      <c r="EZ55" s="447"/>
      <c r="FA55" s="446">
        <f t="shared" si="43"/>
        <v>9</v>
      </c>
      <c r="FB55" s="417">
        <f t="shared" si="59"/>
        <v>2021</v>
      </c>
      <c r="FC55" s="448">
        <f t="shared" si="60"/>
        <v>44440</v>
      </c>
      <c r="FD55" s="449">
        <f t="shared" si="44"/>
        <v>30</v>
      </c>
      <c r="FE55" s="450"/>
      <c r="FF55" s="451">
        <f t="shared" si="79"/>
        <v>0.60315769346335601</v>
      </c>
      <c r="FG55" s="450"/>
      <c r="FH55" s="452">
        <f t="shared" si="124"/>
        <v>2.0116521944747316</v>
      </c>
      <c r="FI55" s="452">
        <f t="shared" si="125"/>
        <v>1.5139445371306963</v>
      </c>
      <c r="FJ55" s="452">
        <f t="shared" si="126"/>
        <v>1.9978654853000404</v>
      </c>
      <c r="FK55" s="452">
        <f t="shared" si="127"/>
        <v>1.53028594442207</v>
      </c>
      <c r="FL55" s="452">
        <f t="shared" si="128"/>
        <v>1.3806457834185131</v>
      </c>
      <c r="FM55" s="452">
        <f t="shared" si="129"/>
        <v>1.0695481889728735</v>
      </c>
      <c r="FN55" s="452">
        <f t="shared" si="130"/>
        <v>1.674792531120332</v>
      </c>
      <c r="FO55" s="452">
        <f t="shared" si="131"/>
        <v>1.0814488243430151</v>
      </c>
      <c r="FP55" s="452">
        <f t="shared" si="132"/>
        <v>1.756404958677686</v>
      </c>
      <c r="FQ55" s="452">
        <f t="shared" si="133"/>
        <v>1.0537190082644627</v>
      </c>
      <c r="FR55" s="453"/>
      <c r="FS55" s="446">
        <f t="shared" si="142"/>
        <v>9563067</v>
      </c>
      <c r="FT55" s="446">
        <f t="shared" si="142"/>
        <v>132192591</v>
      </c>
      <c r="FU55" s="446">
        <f t="shared" si="142"/>
        <v>183569012</v>
      </c>
      <c r="FV55" s="446">
        <f t="shared" si="142"/>
        <v>297217564</v>
      </c>
      <c r="FW55" s="446">
        <f t="shared" si="142"/>
        <v>72940946</v>
      </c>
      <c r="FX55" s="446">
        <f t="shared" si="142"/>
        <v>64992305</v>
      </c>
      <c r="FY55" s="446">
        <f t="shared" si="142"/>
        <v>2378594736</v>
      </c>
      <c r="FZ55" s="446">
        <f t="shared" si="142"/>
        <v>2660009083</v>
      </c>
      <c r="GA55" s="446">
        <f t="shared" si="142"/>
        <v>147005302</v>
      </c>
      <c r="GB55" s="446"/>
      <c r="GC55" s="446"/>
      <c r="GD55" s="446">
        <f t="shared" si="153"/>
        <v>1009991</v>
      </c>
      <c r="GE55" s="446">
        <f t="shared" si="153"/>
        <v>590057</v>
      </c>
      <c r="GF55" s="446">
        <f t="shared" si="153"/>
        <v>71348832</v>
      </c>
      <c r="GG55" s="446">
        <f t="shared" si="153"/>
        <v>155957141</v>
      </c>
      <c r="GH55" s="446">
        <f t="shared" si="153"/>
        <v>66205488</v>
      </c>
      <c r="GI55" s="446">
        <f t="shared" si="153"/>
        <v>2156771566</v>
      </c>
      <c r="GJ55" s="446">
        <f t="shared" si="153"/>
        <v>282277419</v>
      </c>
      <c r="GK55" s="446">
        <f t="shared" si="153"/>
        <v>140942641</v>
      </c>
      <c r="GL55" s="446">
        <f t="shared" si="153"/>
        <v>293741628</v>
      </c>
      <c r="GM55" s="446">
        <f t="shared" si="153"/>
        <v>75592605</v>
      </c>
      <c r="GN55" s="446">
        <f t="shared" si="81"/>
        <v>4407666</v>
      </c>
      <c r="GO55" s="446">
        <f t="shared" si="154"/>
        <v>2351866</v>
      </c>
      <c r="GP55" s="446">
        <f t="shared" si="154"/>
        <v>7930440</v>
      </c>
      <c r="GQ55" s="446">
        <f t="shared" si="154"/>
        <v>0</v>
      </c>
      <c r="GR55" s="446"/>
      <c r="GS55" s="446"/>
      <c r="GT55" s="446"/>
      <c r="GU55" s="446"/>
      <c r="GV55" s="454"/>
      <c r="GW55" s="402"/>
    </row>
    <row r="56" spans="1:205" ht="10.5" customHeight="1" x14ac:dyDescent="0.2">
      <c r="A56" s="417" t="str">
        <f t="shared" si="1"/>
        <v>2021-22OCTOBERENG</v>
      </c>
      <c r="B56" s="458" t="str">
        <f t="shared" si="57"/>
        <v>2021-22</v>
      </c>
      <c r="C56" s="402" t="s">
        <v>643</v>
      </c>
      <c r="D56" s="458"/>
      <c r="F56" s="458" t="str">
        <f t="shared" si="58"/>
        <v>ENG</v>
      </c>
      <c r="H56" s="463">
        <f t="shared" si="135"/>
        <v>1306004</v>
      </c>
      <c r="I56" s="463">
        <f t="shared" si="135"/>
        <v>1012143</v>
      </c>
      <c r="J56" s="463">
        <f t="shared" si="135"/>
        <v>56928129</v>
      </c>
      <c r="K56" s="463">
        <f t="shared" si="3"/>
        <v>56</v>
      </c>
      <c r="L56" s="463">
        <f t="shared" si="4"/>
        <v>24</v>
      </c>
      <c r="M56" s="463">
        <f t="shared" si="5"/>
        <v>157</v>
      </c>
      <c r="N56" s="463">
        <f t="shared" si="6"/>
        <v>212</v>
      </c>
      <c r="O56" s="463">
        <f t="shared" si="7"/>
        <v>328</v>
      </c>
      <c r="P56" s="463">
        <f t="shared" ref="P56:Y65" si="155">SUMIFS(P$443:P$10112,$B$443:$B$10112,$B56,$C$443:$C$10112,$C56)</f>
        <v>3199</v>
      </c>
      <c r="Q56" s="463">
        <f t="shared" si="155"/>
        <v>21813</v>
      </c>
      <c r="R56" s="463">
        <f t="shared" si="155"/>
        <v>8811</v>
      </c>
      <c r="S56" s="463">
        <f t="shared" si="155"/>
        <v>747542</v>
      </c>
      <c r="T56" s="463">
        <f t="shared" si="155"/>
        <v>82129</v>
      </c>
      <c r="U56" s="463">
        <f t="shared" si="155"/>
        <v>54357</v>
      </c>
      <c r="V56" s="463">
        <f t="shared" si="155"/>
        <v>422571</v>
      </c>
      <c r="W56" s="463">
        <f t="shared" si="155"/>
        <v>110725</v>
      </c>
      <c r="X56" s="463">
        <f t="shared" si="155"/>
        <v>4481</v>
      </c>
      <c r="Y56" s="463">
        <f t="shared" si="155"/>
        <v>46187452</v>
      </c>
      <c r="Z56" s="463">
        <f t="shared" si="9"/>
        <v>562</v>
      </c>
      <c r="AA56" s="463">
        <f t="shared" si="10"/>
        <v>986</v>
      </c>
      <c r="AB56" s="463">
        <f t="shared" si="120"/>
        <v>39146979</v>
      </c>
      <c r="AC56" s="463">
        <f t="shared" si="12"/>
        <v>720</v>
      </c>
      <c r="AD56" s="463">
        <f t="shared" si="13"/>
        <v>1310</v>
      </c>
      <c r="AE56" s="463">
        <f t="shared" si="121"/>
        <v>1367146691</v>
      </c>
      <c r="AF56" s="463">
        <f t="shared" si="15"/>
        <v>3235</v>
      </c>
      <c r="AG56" s="463">
        <f t="shared" si="16"/>
        <v>6975</v>
      </c>
      <c r="AH56" s="463">
        <f t="shared" si="122"/>
        <v>1261551402</v>
      </c>
      <c r="AI56" s="463">
        <f t="shared" si="18"/>
        <v>11394</v>
      </c>
      <c r="AJ56" s="463">
        <f t="shared" si="19"/>
        <v>28031</v>
      </c>
      <c r="AK56" s="463">
        <f t="shared" si="123"/>
        <v>72280197</v>
      </c>
      <c r="AL56" s="463">
        <f t="shared" si="21"/>
        <v>16130</v>
      </c>
      <c r="AM56" s="463">
        <f t="shared" si="22"/>
        <v>34187</v>
      </c>
      <c r="AN56" s="463"/>
      <c r="AO56" s="463"/>
      <c r="AP56" s="463"/>
      <c r="AQ56" s="463"/>
      <c r="AR56" s="463"/>
      <c r="AS56" s="463"/>
      <c r="AT56" s="463">
        <f t="shared" ref="AT56:AZ65" si="156">SUMIFS(AT$443:AT$10112,$B$443:$B$10112,$B56,$C$443:$C$10112,$C56)</f>
        <v>92025</v>
      </c>
      <c r="AU56" s="463">
        <f t="shared" si="156"/>
        <v>7746</v>
      </c>
      <c r="AV56" s="463">
        <f t="shared" si="156"/>
        <v>26914</v>
      </c>
      <c r="AW56" s="463">
        <f t="shared" si="156"/>
        <v>20937</v>
      </c>
      <c r="AX56" s="463">
        <f t="shared" si="156"/>
        <v>10319</v>
      </c>
      <c r="AY56" s="463">
        <f t="shared" si="156"/>
        <v>47046</v>
      </c>
      <c r="AZ56" s="463">
        <f t="shared" si="156"/>
        <v>8964</v>
      </c>
      <c r="BA56" s="463"/>
      <c r="BB56" s="463"/>
      <c r="BC56" s="463"/>
      <c r="BD56" s="463"/>
      <c r="BE56" s="463"/>
      <c r="BF56" s="463"/>
      <c r="BG56" s="463"/>
      <c r="BH56" s="463"/>
      <c r="BI56" s="463">
        <f t="shared" ref="BI56:BV65" si="157">SUMIFS(BI$443:BI$10112,$B$443:$B$10112,$B56,$C$443:$C$10112,$C56)</f>
        <v>383425</v>
      </c>
      <c r="BJ56" s="463">
        <f t="shared" si="157"/>
        <v>36893</v>
      </c>
      <c r="BK56" s="463">
        <f t="shared" si="157"/>
        <v>235199</v>
      </c>
      <c r="BL56" s="463">
        <f t="shared" si="157"/>
        <v>655517</v>
      </c>
      <c r="BM56" s="463">
        <f t="shared" si="157"/>
        <v>164542</v>
      </c>
      <c r="BN56" s="463">
        <f t="shared" si="157"/>
        <v>123740</v>
      </c>
      <c r="BO56" s="463">
        <f t="shared" si="157"/>
        <v>107554</v>
      </c>
      <c r="BP56" s="463">
        <f t="shared" si="157"/>
        <v>82366</v>
      </c>
      <c r="BQ56" s="463">
        <f t="shared" si="157"/>
        <v>588121</v>
      </c>
      <c r="BR56" s="463">
        <f t="shared" si="157"/>
        <v>451472</v>
      </c>
      <c r="BS56" s="463">
        <f t="shared" si="157"/>
        <v>182033</v>
      </c>
      <c r="BT56" s="463">
        <f t="shared" si="157"/>
        <v>119644</v>
      </c>
      <c r="BU56" s="463">
        <f t="shared" si="157"/>
        <v>7372</v>
      </c>
      <c r="BV56" s="463">
        <f t="shared" si="157"/>
        <v>4721</v>
      </c>
      <c r="BW56" s="463">
        <f t="shared" si="143"/>
        <v>1012</v>
      </c>
      <c r="BX56" s="463">
        <f t="shared" si="143"/>
        <v>679855</v>
      </c>
      <c r="BY56" s="463">
        <f t="shared" si="84"/>
        <v>672</v>
      </c>
      <c r="BZ56" s="463">
        <f t="shared" si="85"/>
        <v>1094</v>
      </c>
      <c r="CA56" s="463">
        <f t="shared" si="144"/>
        <v>585</v>
      </c>
      <c r="CB56" s="463">
        <f t="shared" si="144"/>
        <v>332376</v>
      </c>
      <c r="CC56" s="463">
        <f t="shared" si="87"/>
        <v>568</v>
      </c>
      <c r="CD56" s="463">
        <f t="shared" si="88"/>
        <v>1080</v>
      </c>
      <c r="CE56" s="463">
        <f t="shared" si="145"/>
        <v>80532</v>
      </c>
      <c r="CF56" s="463">
        <f t="shared" si="145"/>
        <v>45175221</v>
      </c>
      <c r="CG56" s="463">
        <f t="shared" si="90"/>
        <v>561</v>
      </c>
      <c r="CH56" s="463">
        <f t="shared" si="91"/>
        <v>983</v>
      </c>
      <c r="CI56" s="463">
        <f t="shared" si="146"/>
        <v>29720</v>
      </c>
      <c r="CJ56" s="463">
        <f t="shared" si="146"/>
        <v>96249280</v>
      </c>
      <c r="CK56" s="463">
        <f t="shared" si="93"/>
        <v>3239</v>
      </c>
      <c r="CL56" s="463">
        <f t="shared" si="94"/>
        <v>6695</v>
      </c>
      <c r="CM56" s="463">
        <f t="shared" si="147"/>
        <v>10892</v>
      </c>
      <c r="CN56" s="463">
        <f t="shared" si="147"/>
        <v>37087746</v>
      </c>
      <c r="CO56" s="463">
        <f t="shared" si="96"/>
        <v>3405</v>
      </c>
      <c r="CP56" s="463">
        <f t="shared" si="97"/>
        <v>7477</v>
      </c>
      <c r="CQ56" s="463">
        <f t="shared" si="148"/>
        <v>381959</v>
      </c>
      <c r="CR56" s="463">
        <f t="shared" si="148"/>
        <v>1233809665</v>
      </c>
      <c r="CS56" s="463">
        <f t="shared" si="99"/>
        <v>3230</v>
      </c>
      <c r="CT56" s="463">
        <f t="shared" si="100"/>
        <v>6979</v>
      </c>
      <c r="CU56" s="463">
        <f t="shared" si="149"/>
        <v>11007</v>
      </c>
      <c r="CV56" s="463">
        <f t="shared" si="149"/>
        <v>127487409</v>
      </c>
      <c r="CW56" s="463">
        <f t="shared" si="102"/>
        <v>11582</v>
      </c>
      <c r="CX56" s="463">
        <f t="shared" si="103"/>
        <v>26606</v>
      </c>
      <c r="CY56" s="463">
        <f t="shared" si="150"/>
        <v>5285</v>
      </c>
      <c r="CZ56" s="463">
        <f t="shared" si="150"/>
        <v>67210608</v>
      </c>
      <c r="DA56" s="463">
        <f t="shared" si="105"/>
        <v>12717</v>
      </c>
      <c r="DB56" s="463">
        <f t="shared" si="106"/>
        <v>30884</v>
      </c>
      <c r="DC56" s="463">
        <f t="shared" si="151"/>
        <v>9376</v>
      </c>
      <c r="DD56" s="463">
        <f t="shared" si="151"/>
        <v>148348352</v>
      </c>
      <c r="DE56" s="463">
        <f t="shared" si="108"/>
        <v>15822</v>
      </c>
      <c r="DF56" s="463">
        <f t="shared" si="109"/>
        <v>35930</v>
      </c>
      <c r="DG56" s="463">
        <f t="shared" si="152"/>
        <v>1660</v>
      </c>
      <c r="DH56" s="463">
        <f t="shared" si="152"/>
        <v>35884624</v>
      </c>
      <c r="DI56" s="463">
        <f t="shared" si="111"/>
        <v>21617</v>
      </c>
      <c r="DJ56" s="463">
        <f t="shared" si="112"/>
        <v>50582</v>
      </c>
      <c r="DK56" s="463">
        <f t="shared" si="139"/>
        <v>4054</v>
      </c>
      <c r="DL56" s="463">
        <f t="shared" si="139"/>
        <v>1498793</v>
      </c>
      <c r="DM56" s="463">
        <f t="shared" si="26"/>
        <v>370</v>
      </c>
      <c r="DN56" s="463">
        <f t="shared" si="27"/>
        <v>641</v>
      </c>
      <c r="DO56" s="463">
        <f t="shared" si="140"/>
        <v>46551</v>
      </c>
      <c r="DP56" s="463">
        <f t="shared" si="140"/>
        <v>3972143</v>
      </c>
      <c r="DQ56" s="463">
        <f t="shared" si="29"/>
        <v>85</v>
      </c>
      <c r="DR56" s="463">
        <f t="shared" si="30"/>
        <v>195</v>
      </c>
      <c r="DS56" s="463">
        <f t="shared" si="141"/>
        <v>828</v>
      </c>
      <c r="DT56" s="463">
        <f t="shared" si="141"/>
        <v>2442270</v>
      </c>
      <c r="DU56" s="463">
        <f t="shared" si="75"/>
        <v>2950</v>
      </c>
      <c r="DV56" s="463">
        <f t="shared" si="76"/>
        <v>6532</v>
      </c>
      <c r="DW56" s="463">
        <f t="shared" si="77"/>
        <v>688</v>
      </c>
      <c r="DX56" s="446"/>
      <c r="DY56" s="446"/>
      <c r="DZ56" s="446"/>
      <c r="EA56" s="446"/>
      <c r="EB56" s="446"/>
      <c r="EC56" s="446"/>
      <c r="ED56" s="446"/>
      <c r="EE56" s="446"/>
      <c r="EF56" s="446"/>
      <c r="EG56" s="463" t="s">
        <v>152</v>
      </c>
      <c r="EH56" s="463" t="s">
        <v>152</v>
      </c>
      <c r="EI56" s="463">
        <f t="shared" si="113"/>
        <v>175</v>
      </c>
      <c r="EJ56" s="446"/>
      <c r="EK56" s="446"/>
      <c r="EL56" s="446"/>
      <c r="EM56" s="446"/>
      <c r="EN56" s="446"/>
      <c r="EO56" s="446"/>
      <c r="EP56" s="446"/>
      <c r="EQ56" s="446"/>
      <c r="ER56" s="446"/>
      <c r="ES56" s="446"/>
      <c r="ET56" s="446"/>
      <c r="EU56" s="446"/>
      <c r="EV56" s="446"/>
      <c r="EW56" s="446"/>
      <c r="EX56" s="446"/>
      <c r="EY56" s="446"/>
      <c r="EZ56" s="447"/>
      <c r="FA56" s="446">
        <f t="shared" si="43"/>
        <v>10</v>
      </c>
      <c r="FB56" s="417">
        <f t="shared" si="59"/>
        <v>2021</v>
      </c>
      <c r="FC56" s="448">
        <f t="shared" si="60"/>
        <v>44470</v>
      </c>
      <c r="FD56" s="449">
        <f t="shared" si="44"/>
        <v>31</v>
      </c>
      <c r="FE56" s="450"/>
      <c r="FF56" s="451">
        <f t="shared" si="79"/>
        <v>0.58977575066514631</v>
      </c>
      <c r="FG56" s="450"/>
      <c r="FH56" s="452">
        <f t="shared" si="124"/>
        <v>2.0034579746496366</v>
      </c>
      <c r="FI56" s="452">
        <f t="shared" si="125"/>
        <v>1.5066541660071351</v>
      </c>
      <c r="FJ56" s="452">
        <f t="shared" si="126"/>
        <v>1.9786596022591387</v>
      </c>
      <c r="FK56" s="452">
        <f t="shared" si="127"/>
        <v>1.5152786209687805</v>
      </c>
      <c r="FL56" s="452">
        <f t="shared" si="128"/>
        <v>1.3917684838760824</v>
      </c>
      <c r="FM56" s="452">
        <f t="shared" si="129"/>
        <v>1.0683932404258694</v>
      </c>
      <c r="FN56" s="452">
        <f t="shared" si="130"/>
        <v>1.6440099345224655</v>
      </c>
      <c r="FO56" s="452">
        <f t="shared" si="131"/>
        <v>1.080550914427636</v>
      </c>
      <c r="FP56" s="452">
        <f t="shared" si="132"/>
        <v>1.645168489176523</v>
      </c>
      <c r="FQ56" s="452">
        <f t="shared" si="133"/>
        <v>1.0535594733318456</v>
      </c>
      <c r="FR56" s="453"/>
      <c r="FS56" s="446">
        <f t="shared" ref="FS56:GA65" si="158">SUMIFS(FS$443:FS$10112,$B$443:$B$10112,$B56,$C$443:$C$10112,$C56)</f>
        <v>24140698</v>
      </c>
      <c r="FT56" s="446">
        <f t="shared" si="158"/>
        <v>158685130</v>
      </c>
      <c r="FU56" s="446">
        <f t="shared" si="158"/>
        <v>214423186</v>
      </c>
      <c r="FV56" s="446">
        <f t="shared" si="158"/>
        <v>332424273</v>
      </c>
      <c r="FW56" s="446">
        <f t="shared" si="158"/>
        <v>81010665</v>
      </c>
      <c r="FX56" s="446">
        <f t="shared" si="158"/>
        <v>71229649</v>
      </c>
      <c r="FY56" s="446">
        <f t="shared" si="158"/>
        <v>2947514851</v>
      </c>
      <c r="FZ56" s="446">
        <f t="shared" si="158"/>
        <v>3103736437</v>
      </c>
      <c r="GA56" s="446">
        <f t="shared" si="158"/>
        <v>153190445</v>
      </c>
      <c r="GB56" s="446"/>
      <c r="GC56" s="446"/>
      <c r="GD56" s="446">
        <f t="shared" si="153"/>
        <v>1107040</v>
      </c>
      <c r="GE56" s="446">
        <f t="shared" si="153"/>
        <v>631654</v>
      </c>
      <c r="GF56" s="446">
        <f t="shared" si="153"/>
        <v>79191908</v>
      </c>
      <c r="GG56" s="446">
        <f t="shared" si="153"/>
        <v>198987285</v>
      </c>
      <c r="GH56" s="446">
        <f t="shared" si="153"/>
        <v>81438817</v>
      </c>
      <c r="GI56" s="446">
        <f t="shared" si="153"/>
        <v>2665765116</v>
      </c>
      <c r="GJ56" s="446">
        <f t="shared" si="153"/>
        <v>292855298</v>
      </c>
      <c r="GK56" s="446">
        <f t="shared" si="153"/>
        <v>163224515</v>
      </c>
      <c r="GL56" s="446">
        <f t="shared" si="153"/>
        <v>336879114</v>
      </c>
      <c r="GM56" s="446">
        <f t="shared" si="153"/>
        <v>83965462</v>
      </c>
      <c r="GN56" s="446">
        <f t="shared" si="81"/>
        <v>5408477</v>
      </c>
      <c r="GO56" s="446">
        <f t="shared" si="154"/>
        <v>2597878</v>
      </c>
      <c r="GP56" s="446">
        <f t="shared" si="154"/>
        <v>9089905</v>
      </c>
      <c r="GQ56" s="446">
        <f t="shared" si="154"/>
        <v>0</v>
      </c>
      <c r="GR56" s="446"/>
      <c r="GS56" s="446"/>
      <c r="GT56" s="446"/>
      <c r="GU56" s="446"/>
      <c r="GV56" s="454"/>
      <c r="GW56" s="402"/>
    </row>
    <row r="57" spans="1:205" ht="10.5" customHeight="1" x14ac:dyDescent="0.2">
      <c r="A57" s="417" t="str">
        <f t="shared" si="1"/>
        <v>2021-22NOVEMBERENG</v>
      </c>
      <c r="B57" s="458" t="str">
        <f t="shared" si="57"/>
        <v>2021-22</v>
      </c>
      <c r="C57" s="402" t="s">
        <v>647</v>
      </c>
      <c r="D57" s="458"/>
      <c r="F57" s="458" t="str">
        <f t="shared" si="58"/>
        <v>ENG</v>
      </c>
      <c r="H57" s="463">
        <f t="shared" si="135"/>
        <v>1154979</v>
      </c>
      <c r="I57" s="463">
        <f t="shared" si="135"/>
        <v>879198</v>
      </c>
      <c r="J57" s="463">
        <f t="shared" si="135"/>
        <v>35634709</v>
      </c>
      <c r="K57" s="463">
        <f t="shared" si="3"/>
        <v>41</v>
      </c>
      <c r="L57" s="463">
        <f t="shared" si="4"/>
        <v>12</v>
      </c>
      <c r="M57" s="463">
        <f t="shared" si="5"/>
        <v>125</v>
      </c>
      <c r="N57" s="463">
        <f t="shared" si="6"/>
        <v>179</v>
      </c>
      <c r="O57" s="463">
        <f t="shared" si="7"/>
        <v>299</v>
      </c>
      <c r="P57" s="463">
        <f t="shared" si="155"/>
        <v>2969</v>
      </c>
      <c r="Q57" s="463">
        <f t="shared" si="155"/>
        <v>20822</v>
      </c>
      <c r="R57" s="463">
        <f t="shared" si="155"/>
        <v>9309</v>
      </c>
      <c r="S57" s="463">
        <f t="shared" si="155"/>
        <v>719420</v>
      </c>
      <c r="T57" s="463">
        <f t="shared" si="155"/>
        <v>78026</v>
      </c>
      <c r="U57" s="463">
        <f t="shared" si="155"/>
        <v>51347</v>
      </c>
      <c r="V57" s="463">
        <f t="shared" si="155"/>
        <v>406107</v>
      </c>
      <c r="W57" s="463">
        <f t="shared" si="155"/>
        <v>107137</v>
      </c>
      <c r="X57" s="463">
        <f t="shared" si="155"/>
        <v>4839</v>
      </c>
      <c r="Y57" s="463">
        <f t="shared" si="155"/>
        <v>42988246</v>
      </c>
      <c r="Z57" s="463">
        <f t="shared" si="9"/>
        <v>551</v>
      </c>
      <c r="AA57" s="463">
        <f t="shared" si="10"/>
        <v>966</v>
      </c>
      <c r="AB57" s="463">
        <f t="shared" si="120"/>
        <v>36803465</v>
      </c>
      <c r="AC57" s="463">
        <f t="shared" si="12"/>
        <v>717</v>
      </c>
      <c r="AD57" s="463">
        <f t="shared" si="13"/>
        <v>1320</v>
      </c>
      <c r="AE57" s="463">
        <f t="shared" si="121"/>
        <v>1136477337</v>
      </c>
      <c r="AF57" s="463">
        <f t="shared" si="15"/>
        <v>2798</v>
      </c>
      <c r="AG57" s="463">
        <f t="shared" si="16"/>
        <v>6059</v>
      </c>
      <c r="AH57" s="463">
        <f t="shared" si="122"/>
        <v>1010503310</v>
      </c>
      <c r="AI57" s="463">
        <f t="shared" si="18"/>
        <v>9432</v>
      </c>
      <c r="AJ57" s="463">
        <f t="shared" si="19"/>
        <v>22986</v>
      </c>
      <c r="AK57" s="463">
        <f t="shared" si="123"/>
        <v>63881658</v>
      </c>
      <c r="AL57" s="463">
        <f t="shared" si="21"/>
        <v>13201</v>
      </c>
      <c r="AM57" s="463">
        <f t="shared" si="22"/>
        <v>31194</v>
      </c>
      <c r="AN57" s="463"/>
      <c r="AO57" s="463"/>
      <c r="AP57" s="463"/>
      <c r="AQ57" s="463"/>
      <c r="AR57" s="463"/>
      <c r="AS57" s="463"/>
      <c r="AT57" s="463">
        <f t="shared" si="156"/>
        <v>86609</v>
      </c>
      <c r="AU57" s="463">
        <f t="shared" si="156"/>
        <v>7054</v>
      </c>
      <c r="AV57" s="463">
        <f t="shared" si="156"/>
        <v>24068</v>
      </c>
      <c r="AW57" s="463">
        <f t="shared" si="156"/>
        <v>21143</v>
      </c>
      <c r="AX57" s="463">
        <f t="shared" si="156"/>
        <v>10162</v>
      </c>
      <c r="AY57" s="463">
        <f t="shared" si="156"/>
        <v>45325</v>
      </c>
      <c r="AZ57" s="463">
        <f t="shared" si="156"/>
        <v>9383</v>
      </c>
      <c r="BA57" s="463"/>
      <c r="BB57" s="463"/>
      <c r="BC57" s="463"/>
      <c r="BD57" s="463"/>
      <c r="BE57" s="463"/>
      <c r="BF57" s="463"/>
      <c r="BG57" s="463"/>
      <c r="BH57" s="463"/>
      <c r="BI57" s="463">
        <f t="shared" si="157"/>
        <v>371775</v>
      </c>
      <c r="BJ57" s="463">
        <f t="shared" si="157"/>
        <v>36405</v>
      </c>
      <c r="BK57" s="463">
        <f t="shared" si="157"/>
        <v>224631</v>
      </c>
      <c r="BL57" s="463">
        <f t="shared" si="157"/>
        <v>632811</v>
      </c>
      <c r="BM57" s="463">
        <f t="shared" si="157"/>
        <v>156993</v>
      </c>
      <c r="BN57" s="463">
        <f t="shared" si="157"/>
        <v>118158</v>
      </c>
      <c r="BO57" s="463">
        <f t="shared" si="157"/>
        <v>102097</v>
      </c>
      <c r="BP57" s="463">
        <f t="shared" si="157"/>
        <v>78124</v>
      </c>
      <c r="BQ57" s="463">
        <f t="shared" si="157"/>
        <v>561637</v>
      </c>
      <c r="BR57" s="463">
        <f t="shared" si="157"/>
        <v>433711</v>
      </c>
      <c r="BS57" s="463">
        <f t="shared" si="157"/>
        <v>178549</v>
      </c>
      <c r="BT57" s="463">
        <f t="shared" si="157"/>
        <v>115848</v>
      </c>
      <c r="BU57" s="463">
        <f t="shared" si="157"/>
        <v>8011</v>
      </c>
      <c r="BV57" s="463">
        <f t="shared" si="157"/>
        <v>5146</v>
      </c>
      <c r="BW57" s="463">
        <f t="shared" si="143"/>
        <v>921</v>
      </c>
      <c r="BX57" s="463">
        <f t="shared" si="143"/>
        <v>554455</v>
      </c>
      <c r="BY57" s="463">
        <f t="shared" si="84"/>
        <v>602</v>
      </c>
      <c r="BZ57" s="463">
        <f t="shared" si="85"/>
        <v>1023</v>
      </c>
      <c r="CA57" s="463">
        <f t="shared" si="144"/>
        <v>530</v>
      </c>
      <c r="CB57" s="463">
        <f t="shared" si="144"/>
        <v>310924</v>
      </c>
      <c r="CC57" s="463">
        <f t="shared" si="87"/>
        <v>587</v>
      </c>
      <c r="CD57" s="463">
        <f t="shared" si="88"/>
        <v>1104</v>
      </c>
      <c r="CE57" s="463">
        <f t="shared" si="145"/>
        <v>76575</v>
      </c>
      <c r="CF57" s="463">
        <f t="shared" si="145"/>
        <v>42122867</v>
      </c>
      <c r="CG57" s="463">
        <f t="shared" si="90"/>
        <v>550</v>
      </c>
      <c r="CH57" s="463">
        <f t="shared" si="91"/>
        <v>965</v>
      </c>
      <c r="CI57" s="463">
        <f t="shared" si="146"/>
        <v>29078</v>
      </c>
      <c r="CJ57" s="463">
        <f t="shared" si="146"/>
        <v>80803798</v>
      </c>
      <c r="CK57" s="463">
        <f t="shared" si="93"/>
        <v>2779</v>
      </c>
      <c r="CL57" s="463">
        <f t="shared" si="94"/>
        <v>5789</v>
      </c>
      <c r="CM57" s="463">
        <f t="shared" si="147"/>
        <v>10357</v>
      </c>
      <c r="CN57" s="463">
        <f t="shared" si="147"/>
        <v>29306752</v>
      </c>
      <c r="CO57" s="463">
        <f t="shared" si="96"/>
        <v>2830</v>
      </c>
      <c r="CP57" s="463">
        <f t="shared" si="97"/>
        <v>6227</v>
      </c>
      <c r="CQ57" s="463">
        <f t="shared" si="148"/>
        <v>366672</v>
      </c>
      <c r="CR57" s="463">
        <f t="shared" si="148"/>
        <v>1026366787</v>
      </c>
      <c r="CS57" s="463">
        <f t="shared" si="99"/>
        <v>2799</v>
      </c>
      <c r="CT57" s="463">
        <f t="shared" si="100"/>
        <v>6074</v>
      </c>
      <c r="CU57" s="463">
        <f t="shared" si="149"/>
        <v>10389</v>
      </c>
      <c r="CV57" s="463">
        <f t="shared" si="149"/>
        <v>99414855</v>
      </c>
      <c r="CW57" s="463">
        <f t="shared" si="102"/>
        <v>9569</v>
      </c>
      <c r="CX57" s="463">
        <f t="shared" si="103"/>
        <v>21479</v>
      </c>
      <c r="CY57" s="463">
        <f t="shared" si="150"/>
        <v>5136</v>
      </c>
      <c r="CZ57" s="463">
        <f t="shared" si="150"/>
        <v>54208552</v>
      </c>
      <c r="DA57" s="463">
        <f t="shared" si="105"/>
        <v>10555</v>
      </c>
      <c r="DB57" s="463">
        <f t="shared" si="106"/>
        <v>25985</v>
      </c>
      <c r="DC57" s="463">
        <f t="shared" si="151"/>
        <v>10383</v>
      </c>
      <c r="DD57" s="463">
        <f t="shared" si="151"/>
        <v>135215428</v>
      </c>
      <c r="DE57" s="463">
        <f t="shared" si="108"/>
        <v>13023</v>
      </c>
      <c r="DF57" s="463">
        <f t="shared" si="109"/>
        <v>29406</v>
      </c>
      <c r="DG57" s="463">
        <f t="shared" si="152"/>
        <v>1966</v>
      </c>
      <c r="DH57" s="463">
        <f t="shared" si="152"/>
        <v>35125797</v>
      </c>
      <c r="DI57" s="463">
        <f t="shared" si="111"/>
        <v>17867</v>
      </c>
      <c r="DJ57" s="463">
        <f t="shared" si="112"/>
        <v>42603</v>
      </c>
      <c r="DK57" s="463">
        <f t="shared" si="139"/>
        <v>4043</v>
      </c>
      <c r="DL57" s="463">
        <f t="shared" si="139"/>
        <v>1470112</v>
      </c>
      <c r="DM57" s="463">
        <f t="shared" si="26"/>
        <v>364</v>
      </c>
      <c r="DN57" s="463">
        <f t="shared" si="27"/>
        <v>627</v>
      </c>
      <c r="DO57" s="463">
        <f t="shared" si="140"/>
        <v>43872</v>
      </c>
      <c r="DP57" s="463">
        <f t="shared" si="140"/>
        <v>3232381</v>
      </c>
      <c r="DQ57" s="463">
        <f t="shared" si="29"/>
        <v>74</v>
      </c>
      <c r="DR57" s="463">
        <f t="shared" si="30"/>
        <v>167</v>
      </c>
      <c r="DS57" s="463">
        <f t="shared" si="141"/>
        <v>888</v>
      </c>
      <c r="DT57" s="463">
        <f t="shared" si="141"/>
        <v>2225618</v>
      </c>
      <c r="DU57" s="463">
        <f t="shared" si="75"/>
        <v>2506</v>
      </c>
      <c r="DV57" s="463">
        <f t="shared" si="76"/>
        <v>5405</v>
      </c>
      <c r="DW57" s="463">
        <f t="shared" si="77"/>
        <v>739</v>
      </c>
      <c r="DX57" s="446"/>
      <c r="DY57" s="446"/>
      <c r="DZ57" s="446"/>
      <c r="EA57" s="446"/>
      <c r="EB57" s="446"/>
      <c r="EC57" s="446"/>
      <c r="ED57" s="446"/>
      <c r="EE57" s="446"/>
      <c r="EF57" s="446"/>
      <c r="EG57" s="463" t="s">
        <v>152</v>
      </c>
      <c r="EH57" s="463" t="s">
        <v>152</v>
      </c>
      <c r="EI57" s="463">
        <f t="shared" si="113"/>
        <v>157</v>
      </c>
      <c r="EJ57" s="446"/>
      <c r="EK57" s="446"/>
      <c r="EL57" s="446"/>
      <c r="EM57" s="446"/>
      <c r="EN57" s="446"/>
      <c r="EO57" s="446"/>
      <c r="EP57" s="446"/>
      <c r="EQ57" s="446"/>
      <c r="ER57" s="446"/>
      <c r="ES57" s="446"/>
      <c r="ET57" s="446"/>
      <c r="EU57" s="446"/>
      <c r="EV57" s="446"/>
      <c r="EW57" s="446"/>
      <c r="EX57" s="446"/>
      <c r="EY57" s="446"/>
      <c r="EZ57" s="447"/>
      <c r="FA57" s="446">
        <f t="shared" si="43"/>
        <v>11</v>
      </c>
      <c r="FB57" s="417">
        <f t="shared" si="59"/>
        <v>2021</v>
      </c>
      <c r="FC57" s="448">
        <f t="shared" si="60"/>
        <v>44501</v>
      </c>
      <c r="FD57" s="449">
        <f t="shared" si="44"/>
        <v>30</v>
      </c>
      <c r="FE57" s="450"/>
      <c r="FF57" s="451">
        <f t="shared" si="79"/>
        <v>0.58451576801630756</v>
      </c>
      <c r="FG57" s="450"/>
      <c r="FH57" s="452">
        <f t="shared" si="124"/>
        <v>2.0120600825365904</v>
      </c>
      <c r="FI57" s="452">
        <f t="shared" si="125"/>
        <v>1.5143413733883577</v>
      </c>
      <c r="FJ57" s="452">
        <f t="shared" si="126"/>
        <v>1.9883732253101447</v>
      </c>
      <c r="FK57" s="452">
        <f t="shared" si="127"/>
        <v>1.5214910316084678</v>
      </c>
      <c r="FL57" s="452">
        <f t="shared" si="128"/>
        <v>1.3829778851386458</v>
      </c>
      <c r="FM57" s="452">
        <f t="shared" si="129"/>
        <v>1.067972233918647</v>
      </c>
      <c r="FN57" s="452">
        <f t="shared" si="130"/>
        <v>1.6665484379812763</v>
      </c>
      <c r="FO57" s="452">
        <f t="shared" si="131"/>
        <v>1.0813071114554262</v>
      </c>
      <c r="FP57" s="452">
        <f t="shared" si="132"/>
        <v>1.6555073362264932</v>
      </c>
      <c r="FQ57" s="452">
        <f t="shared" si="133"/>
        <v>1.0634428600950609</v>
      </c>
      <c r="FR57" s="453"/>
      <c r="FS57" s="446">
        <f t="shared" si="158"/>
        <v>10206740</v>
      </c>
      <c r="FT57" s="446">
        <f t="shared" si="158"/>
        <v>109958987</v>
      </c>
      <c r="FU57" s="446">
        <f t="shared" si="158"/>
        <v>157594517</v>
      </c>
      <c r="FV57" s="446">
        <f t="shared" si="158"/>
        <v>263243693</v>
      </c>
      <c r="FW57" s="446">
        <f t="shared" si="158"/>
        <v>75354649</v>
      </c>
      <c r="FX57" s="446">
        <f t="shared" si="158"/>
        <v>67753834</v>
      </c>
      <c r="FY57" s="446">
        <f t="shared" si="158"/>
        <v>2460480105</v>
      </c>
      <c r="FZ57" s="446">
        <f t="shared" si="158"/>
        <v>2462653973</v>
      </c>
      <c r="GA57" s="446">
        <f t="shared" si="158"/>
        <v>150947019</v>
      </c>
      <c r="GB57" s="446"/>
      <c r="GC57" s="446"/>
      <c r="GD57" s="446">
        <f t="shared" si="153"/>
        <v>942193</v>
      </c>
      <c r="GE57" s="446">
        <f t="shared" si="153"/>
        <v>585040</v>
      </c>
      <c r="GF57" s="446">
        <f t="shared" si="153"/>
        <v>73878713</v>
      </c>
      <c r="GG57" s="446">
        <f t="shared" si="153"/>
        <v>168335169</v>
      </c>
      <c r="GH57" s="446">
        <f t="shared" si="153"/>
        <v>64496114</v>
      </c>
      <c r="GI57" s="446">
        <f t="shared" si="153"/>
        <v>2227002737</v>
      </c>
      <c r="GJ57" s="446">
        <f t="shared" si="153"/>
        <v>223148225</v>
      </c>
      <c r="GK57" s="446">
        <f t="shared" si="153"/>
        <v>133457874</v>
      </c>
      <c r="GL57" s="446">
        <f t="shared" si="153"/>
        <v>305325879</v>
      </c>
      <c r="GM57" s="446">
        <f t="shared" si="153"/>
        <v>83757358</v>
      </c>
      <c r="GN57" s="446">
        <f t="shared" si="81"/>
        <v>4799460</v>
      </c>
      <c r="GO57" s="446">
        <f t="shared" si="154"/>
        <v>2535663</v>
      </c>
      <c r="GP57" s="446">
        <f t="shared" si="154"/>
        <v>7331872</v>
      </c>
      <c r="GQ57" s="446">
        <f t="shared" si="154"/>
        <v>0</v>
      </c>
      <c r="GR57" s="446"/>
      <c r="GS57" s="446"/>
      <c r="GT57" s="446"/>
      <c r="GU57" s="446"/>
      <c r="GV57" s="454"/>
      <c r="GW57" s="402"/>
    </row>
    <row r="58" spans="1:205" ht="10.5" customHeight="1" x14ac:dyDescent="0.2">
      <c r="A58" s="417" t="str">
        <f t="shared" si="1"/>
        <v>2021-22DECEMBERENG</v>
      </c>
      <c r="B58" s="458" t="str">
        <f t="shared" si="57"/>
        <v>2021-22</v>
      </c>
      <c r="C58" s="402" t="s">
        <v>650</v>
      </c>
      <c r="D58" s="458"/>
      <c r="F58" s="458" t="str">
        <f t="shared" si="58"/>
        <v>ENG</v>
      </c>
      <c r="H58" s="463">
        <f t="shared" si="135"/>
        <v>1213264</v>
      </c>
      <c r="I58" s="463">
        <f t="shared" si="135"/>
        <v>925118</v>
      </c>
      <c r="J58" s="463">
        <f t="shared" si="135"/>
        <v>41420737</v>
      </c>
      <c r="K58" s="463">
        <f t="shared" si="3"/>
        <v>45</v>
      </c>
      <c r="L58" s="463">
        <f t="shared" si="4"/>
        <v>11</v>
      </c>
      <c r="M58" s="463">
        <f t="shared" si="5"/>
        <v>138</v>
      </c>
      <c r="N58" s="463">
        <f t="shared" si="6"/>
        <v>202</v>
      </c>
      <c r="O58" s="463">
        <f t="shared" si="7"/>
        <v>336</v>
      </c>
      <c r="P58" s="463">
        <f t="shared" si="155"/>
        <v>3296</v>
      </c>
      <c r="Q58" s="463">
        <f t="shared" si="155"/>
        <v>21007</v>
      </c>
      <c r="R58" s="463">
        <f t="shared" si="155"/>
        <v>8927</v>
      </c>
      <c r="S58" s="463">
        <f t="shared" si="155"/>
        <v>732076</v>
      </c>
      <c r="T58" s="463">
        <f t="shared" si="155"/>
        <v>82359</v>
      </c>
      <c r="U58" s="463">
        <f t="shared" si="155"/>
        <v>53789</v>
      </c>
      <c r="V58" s="463">
        <f t="shared" si="155"/>
        <v>409902</v>
      </c>
      <c r="W58" s="463">
        <f t="shared" si="155"/>
        <v>109193</v>
      </c>
      <c r="X58" s="463">
        <f t="shared" si="155"/>
        <v>4213</v>
      </c>
      <c r="Y58" s="463">
        <f t="shared" si="155"/>
        <v>45647009</v>
      </c>
      <c r="Z58" s="463">
        <f t="shared" si="9"/>
        <v>554</v>
      </c>
      <c r="AA58" s="463">
        <f t="shared" si="10"/>
        <v>974</v>
      </c>
      <c r="AB58" s="463">
        <f t="shared" si="120"/>
        <v>39258220</v>
      </c>
      <c r="AC58" s="463">
        <f t="shared" si="12"/>
        <v>730</v>
      </c>
      <c r="AD58" s="463">
        <f t="shared" si="13"/>
        <v>1332</v>
      </c>
      <c r="AE58" s="463">
        <f t="shared" si="121"/>
        <v>1312594199</v>
      </c>
      <c r="AF58" s="463">
        <f t="shared" si="15"/>
        <v>3202</v>
      </c>
      <c r="AG58" s="463">
        <f t="shared" si="16"/>
        <v>7154</v>
      </c>
      <c r="AH58" s="463">
        <f t="shared" si="122"/>
        <v>1120695745</v>
      </c>
      <c r="AI58" s="463">
        <f t="shared" si="18"/>
        <v>10263</v>
      </c>
      <c r="AJ58" s="463">
        <f t="shared" si="19"/>
        <v>25896</v>
      </c>
      <c r="AK58" s="463">
        <f t="shared" si="123"/>
        <v>52575488</v>
      </c>
      <c r="AL58" s="463">
        <f t="shared" si="21"/>
        <v>12479</v>
      </c>
      <c r="AM58" s="463">
        <f t="shared" si="22"/>
        <v>29115</v>
      </c>
      <c r="AN58" s="463"/>
      <c r="AO58" s="463"/>
      <c r="AP58" s="463"/>
      <c r="AQ58" s="463"/>
      <c r="AR58" s="463"/>
      <c r="AS58" s="463"/>
      <c r="AT58" s="463">
        <f t="shared" si="156"/>
        <v>90341</v>
      </c>
      <c r="AU58" s="463">
        <f t="shared" si="156"/>
        <v>7061</v>
      </c>
      <c r="AV58" s="463">
        <f t="shared" si="156"/>
        <v>25566</v>
      </c>
      <c r="AW58" s="463">
        <f t="shared" si="156"/>
        <v>23229</v>
      </c>
      <c r="AX58" s="463">
        <f t="shared" si="156"/>
        <v>10323</v>
      </c>
      <c r="AY58" s="463">
        <f t="shared" si="156"/>
        <v>47391</v>
      </c>
      <c r="AZ58" s="463">
        <f t="shared" si="156"/>
        <v>9775</v>
      </c>
      <c r="BA58" s="463"/>
      <c r="BB58" s="463"/>
      <c r="BC58" s="463"/>
      <c r="BD58" s="463"/>
      <c r="BE58" s="463"/>
      <c r="BF58" s="463"/>
      <c r="BG58" s="463"/>
      <c r="BH58" s="463"/>
      <c r="BI58" s="463">
        <f t="shared" si="157"/>
        <v>371063</v>
      </c>
      <c r="BJ58" s="463">
        <f t="shared" si="157"/>
        <v>34963</v>
      </c>
      <c r="BK58" s="463">
        <f t="shared" si="157"/>
        <v>235709</v>
      </c>
      <c r="BL58" s="463">
        <f t="shared" si="157"/>
        <v>641735</v>
      </c>
      <c r="BM58" s="463">
        <f t="shared" si="157"/>
        <v>166781</v>
      </c>
      <c r="BN58" s="463">
        <f t="shared" si="157"/>
        <v>125249</v>
      </c>
      <c r="BO58" s="463">
        <f t="shared" si="157"/>
        <v>107414</v>
      </c>
      <c r="BP58" s="463">
        <f t="shared" si="157"/>
        <v>81995</v>
      </c>
      <c r="BQ58" s="463">
        <f t="shared" si="157"/>
        <v>568371</v>
      </c>
      <c r="BR58" s="463">
        <f t="shared" si="157"/>
        <v>438233</v>
      </c>
      <c r="BS58" s="463">
        <f t="shared" si="157"/>
        <v>178808</v>
      </c>
      <c r="BT58" s="463">
        <f t="shared" si="157"/>
        <v>117956</v>
      </c>
      <c r="BU58" s="463">
        <f t="shared" si="157"/>
        <v>6987</v>
      </c>
      <c r="BV58" s="463">
        <f t="shared" si="157"/>
        <v>4479</v>
      </c>
      <c r="BW58" s="463">
        <f t="shared" si="143"/>
        <v>872</v>
      </c>
      <c r="BX58" s="463">
        <f t="shared" si="143"/>
        <v>562589</v>
      </c>
      <c r="BY58" s="463">
        <f t="shared" si="84"/>
        <v>645</v>
      </c>
      <c r="BZ58" s="463">
        <f t="shared" si="85"/>
        <v>1103</v>
      </c>
      <c r="CA58" s="463">
        <f t="shared" si="144"/>
        <v>505</v>
      </c>
      <c r="CB58" s="463">
        <f t="shared" si="144"/>
        <v>309551</v>
      </c>
      <c r="CC58" s="463">
        <f t="shared" si="87"/>
        <v>613</v>
      </c>
      <c r="CD58" s="463">
        <f t="shared" si="88"/>
        <v>1134</v>
      </c>
      <c r="CE58" s="463">
        <f t="shared" si="145"/>
        <v>80982</v>
      </c>
      <c r="CF58" s="463">
        <f t="shared" si="145"/>
        <v>44774869</v>
      </c>
      <c r="CG58" s="463">
        <f t="shared" si="90"/>
        <v>553</v>
      </c>
      <c r="CH58" s="463">
        <f t="shared" si="91"/>
        <v>972</v>
      </c>
      <c r="CI58" s="463">
        <f t="shared" si="146"/>
        <v>27781</v>
      </c>
      <c r="CJ58" s="463">
        <f t="shared" si="146"/>
        <v>91470698</v>
      </c>
      <c r="CK58" s="463">
        <f t="shared" si="93"/>
        <v>3293</v>
      </c>
      <c r="CL58" s="463">
        <f t="shared" si="94"/>
        <v>7106</v>
      </c>
      <c r="CM58" s="463">
        <f t="shared" si="147"/>
        <v>10340</v>
      </c>
      <c r="CN58" s="463">
        <f t="shared" si="147"/>
        <v>34082745</v>
      </c>
      <c r="CO58" s="463">
        <f t="shared" si="96"/>
        <v>3296</v>
      </c>
      <c r="CP58" s="463">
        <f t="shared" si="97"/>
        <v>7452</v>
      </c>
      <c r="CQ58" s="463">
        <f t="shared" si="148"/>
        <v>371781</v>
      </c>
      <c r="CR58" s="463">
        <f t="shared" si="148"/>
        <v>1187040756</v>
      </c>
      <c r="CS58" s="463">
        <f t="shared" si="99"/>
        <v>3193</v>
      </c>
      <c r="CT58" s="463">
        <f t="shared" si="100"/>
        <v>7150</v>
      </c>
      <c r="CU58" s="463">
        <f t="shared" si="149"/>
        <v>9961</v>
      </c>
      <c r="CV58" s="463">
        <f t="shared" si="149"/>
        <v>100909069</v>
      </c>
      <c r="CW58" s="463">
        <f t="shared" si="102"/>
        <v>10130</v>
      </c>
      <c r="CX58" s="463">
        <f t="shared" si="103"/>
        <v>24247</v>
      </c>
      <c r="CY58" s="463">
        <f t="shared" si="150"/>
        <v>4926</v>
      </c>
      <c r="CZ58" s="463">
        <f t="shared" si="150"/>
        <v>56166362</v>
      </c>
      <c r="DA58" s="463">
        <f t="shared" si="105"/>
        <v>11402</v>
      </c>
      <c r="DB58" s="463">
        <f t="shared" si="106"/>
        <v>27810</v>
      </c>
      <c r="DC58" s="463">
        <f t="shared" si="151"/>
        <v>10626</v>
      </c>
      <c r="DD58" s="463">
        <f t="shared" si="151"/>
        <v>145361093</v>
      </c>
      <c r="DE58" s="463">
        <f t="shared" si="108"/>
        <v>13680</v>
      </c>
      <c r="DF58" s="463">
        <f t="shared" si="109"/>
        <v>32281</v>
      </c>
      <c r="DG58" s="463">
        <f t="shared" si="152"/>
        <v>1990</v>
      </c>
      <c r="DH58" s="463">
        <f t="shared" si="152"/>
        <v>36928688</v>
      </c>
      <c r="DI58" s="463">
        <f t="shared" si="111"/>
        <v>18557</v>
      </c>
      <c r="DJ58" s="463">
        <f t="shared" si="112"/>
        <v>44647</v>
      </c>
      <c r="DK58" s="463">
        <f t="shared" si="139"/>
        <v>4330</v>
      </c>
      <c r="DL58" s="463">
        <f t="shared" si="139"/>
        <v>1555833</v>
      </c>
      <c r="DM58" s="463">
        <f t="shared" si="26"/>
        <v>359</v>
      </c>
      <c r="DN58" s="463">
        <f t="shared" si="27"/>
        <v>628</v>
      </c>
      <c r="DO58" s="463">
        <f t="shared" si="140"/>
        <v>45185</v>
      </c>
      <c r="DP58" s="463">
        <f t="shared" si="140"/>
        <v>3520751</v>
      </c>
      <c r="DQ58" s="463">
        <f t="shared" si="29"/>
        <v>78</v>
      </c>
      <c r="DR58" s="463">
        <f t="shared" si="30"/>
        <v>176</v>
      </c>
      <c r="DS58" s="463">
        <f t="shared" si="141"/>
        <v>754</v>
      </c>
      <c r="DT58" s="463">
        <f t="shared" si="141"/>
        <v>2078269</v>
      </c>
      <c r="DU58" s="463">
        <f t="shared" si="75"/>
        <v>2756</v>
      </c>
      <c r="DV58" s="463">
        <f t="shared" si="76"/>
        <v>6037</v>
      </c>
      <c r="DW58" s="463">
        <f t="shared" ref="DW58:DW89" si="159">SUMIFS(DW$443:DW$10112,$B$443:$B$10112,$B58,$C$443:$C$10112,$C58)</f>
        <v>633</v>
      </c>
      <c r="DX58" s="446"/>
      <c r="DY58" s="446"/>
      <c r="DZ58" s="446"/>
      <c r="EA58" s="446"/>
      <c r="EB58" s="446"/>
      <c r="EC58" s="446"/>
      <c r="ED58" s="446"/>
      <c r="EE58" s="446"/>
      <c r="EF58" s="446"/>
      <c r="EG58" s="463" t="s">
        <v>152</v>
      </c>
      <c r="EH58" s="463" t="s">
        <v>152</v>
      </c>
      <c r="EI58" s="463">
        <f t="shared" si="113"/>
        <v>229</v>
      </c>
      <c r="EJ58" s="446"/>
      <c r="EK58" s="446"/>
      <c r="EL58" s="446"/>
      <c r="EM58" s="446"/>
      <c r="EN58" s="446"/>
      <c r="EO58" s="446"/>
      <c r="EP58" s="446"/>
      <c r="EQ58" s="446"/>
      <c r="ER58" s="446"/>
      <c r="ES58" s="446"/>
      <c r="ET58" s="446"/>
      <c r="EU58" s="446"/>
      <c r="EV58" s="446"/>
      <c r="EW58" s="446"/>
      <c r="EX58" s="446"/>
      <c r="EY58" s="446"/>
      <c r="EZ58" s="447"/>
      <c r="FA58" s="446">
        <f t="shared" si="43"/>
        <v>12</v>
      </c>
      <c r="FB58" s="417">
        <f t="shared" si="59"/>
        <v>2021</v>
      </c>
      <c r="FC58" s="448">
        <f t="shared" si="60"/>
        <v>44531</v>
      </c>
      <c r="FD58" s="449">
        <f t="shared" si="44"/>
        <v>31</v>
      </c>
      <c r="FE58" s="450"/>
      <c r="FF58" s="451">
        <f t="shared" si="79"/>
        <v>0.57150626715404174</v>
      </c>
      <c r="FG58" s="450"/>
      <c r="FH58" s="452">
        <f t="shared" si="124"/>
        <v>2.025048871404461</v>
      </c>
      <c r="FI58" s="452">
        <f t="shared" si="125"/>
        <v>1.5207688291504269</v>
      </c>
      <c r="FJ58" s="452">
        <f t="shared" si="126"/>
        <v>1.9969510494710814</v>
      </c>
      <c r="FK58" s="452">
        <f t="shared" si="127"/>
        <v>1.5243823086504675</v>
      </c>
      <c r="FL58" s="452">
        <f t="shared" si="128"/>
        <v>1.3866021634439452</v>
      </c>
      <c r="FM58" s="452">
        <f t="shared" si="129"/>
        <v>1.0691165205341764</v>
      </c>
      <c r="FN58" s="452">
        <f t="shared" si="130"/>
        <v>1.6375408680043593</v>
      </c>
      <c r="FO58" s="452">
        <f t="shared" si="131"/>
        <v>1.0802523971316842</v>
      </c>
      <c r="FP58" s="452">
        <f t="shared" si="132"/>
        <v>1.6584381675765487</v>
      </c>
      <c r="FQ58" s="452">
        <f t="shared" si="133"/>
        <v>1.0631379064799431</v>
      </c>
      <c r="FR58" s="453"/>
      <c r="FS58" s="446">
        <f t="shared" si="158"/>
        <v>10216982</v>
      </c>
      <c r="FT58" s="446">
        <f t="shared" si="158"/>
        <v>127889406</v>
      </c>
      <c r="FU58" s="446">
        <f t="shared" si="158"/>
        <v>187301452</v>
      </c>
      <c r="FV58" s="446">
        <f t="shared" si="158"/>
        <v>311000928</v>
      </c>
      <c r="FW58" s="446">
        <f t="shared" si="158"/>
        <v>80211633</v>
      </c>
      <c r="FX58" s="446">
        <f t="shared" si="158"/>
        <v>71623687</v>
      </c>
      <c r="FY58" s="446">
        <f t="shared" si="158"/>
        <v>2932282227</v>
      </c>
      <c r="FZ58" s="446">
        <f t="shared" si="158"/>
        <v>2827690471</v>
      </c>
      <c r="GA58" s="446">
        <f t="shared" si="158"/>
        <v>122660982</v>
      </c>
      <c r="GB58" s="446"/>
      <c r="GC58" s="446"/>
      <c r="GD58" s="446">
        <f t="shared" si="153"/>
        <v>961753</v>
      </c>
      <c r="GE58" s="446">
        <f t="shared" si="153"/>
        <v>572464</v>
      </c>
      <c r="GF58" s="446">
        <f t="shared" si="153"/>
        <v>78675458</v>
      </c>
      <c r="GG58" s="446">
        <f t="shared" si="153"/>
        <v>197416128</v>
      </c>
      <c r="GH58" s="446">
        <f t="shared" si="153"/>
        <v>77058382</v>
      </c>
      <c r="GI58" s="446">
        <f t="shared" si="153"/>
        <v>2658348049</v>
      </c>
      <c r="GJ58" s="446">
        <f t="shared" si="153"/>
        <v>241519609</v>
      </c>
      <c r="GK58" s="446">
        <f t="shared" si="153"/>
        <v>136994135</v>
      </c>
      <c r="GL58" s="446">
        <f t="shared" si="153"/>
        <v>343021075</v>
      </c>
      <c r="GM58" s="446">
        <f t="shared" si="153"/>
        <v>88848006</v>
      </c>
      <c r="GN58" s="446">
        <f t="shared" ref="GN58:GN89" si="160">SUMIFS(GN$443:GN$10112,$B$443:$B$10112,$B58,$C$443:$C$10112,$C58)</f>
        <v>4551521</v>
      </c>
      <c r="GO58" s="446">
        <f t="shared" si="154"/>
        <v>2718579</v>
      </c>
      <c r="GP58" s="446">
        <f t="shared" si="154"/>
        <v>7934853</v>
      </c>
      <c r="GQ58" s="446">
        <f t="shared" si="154"/>
        <v>0</v>
      </c>
      <c r="GR58" s="446"/>
      <c r="GS58" s="446"/>
      <c r="GT58" s="446"/>
      <c r="GU58" s="446"/>
      <c r="GV58" s="454"/>
      <c r="GW58" s="402"/>
    </row>
    <row r="59" spans="1:205" ht="10.5" customHeight="1" x14ac:dyDescent="0.2">
      <c r="A59" s="417" t="str">
        <f t="shared" si="1"/>
        <v>2021-22JANUARYENG</v>
      </c>
      <c r="B59" s="458" t="str">
        <f t="shared" si="57"/>
        <v>2021-22</v>
      </c>
      <c r="C59" s="402" t="s">
        <v>654</v>
      </c>
      <c r="D59" s="458"/>
      <c r="F59" s="458" t="str">
        <f t="shared" si="58"/>
        <v>ENG</v>
      </c>
      <c r="H59" s="463">
        <f t="shared" si="135"/>
        <v>1080038</v>
      </c>
      <c r="I59" s="463">
        <f t="shared" si="135"/>
        <v>801881</v>
      </c>
      <c r="J59" s="463">
        <f t="shared" si="135"/>
        <v>15003968</v>
      </c>
      <c r="K59" s="463">
        <f t="shared" si="3"/>
        <v>19</v>
      </c>
      <c r="L59" s="463">
        <f t="shared" si="4"/>
        <v>1</v>
      </c>
      <c r="M59" s="463">
        <f t="shared" si="5"/>
        <v>59</v>
      </c>
      <c r="N59" s="463">
        <f t="shared" si="6"/>
        <v>108</v>
      </c>
      <c r="O59" s="463">
        <f t="shared" si="7"/>
        <v>226</v>
      </c>
      <c r="P59" s="463">
        <f t="shared" si="155"/>
        <v>2960</v>
      </c>
      <c r="Q59" s="463">
        <f t="shared" si="155"/>
        <v>20226</v>
      </c>
      <c r="R59" s="463">
        <f t="shared" si="155"/>
        <v>8656</v>
      </c>
      <c r="S59" s="463">
        <f t="shared" si="155"/>
        <v>712117</v>
      </c>
      <c r="T59" s="463">
        <f t="shared" si="155"/>
        <v>72294</v>
      </c>
      <c r="U59" s="463">
        <f t="shared" si="155"/>
        <v>46411</v>
      </c>
      <c r="V59" s="463">
        <f t="shared" si="155"/>
        <v>382994</v>
      </c>
      <c r="W59" s="463">
        <f t="shared" si="155"/>
        <v>133746</v>
      </c>
      <c r="X59" s="463">
        <f t="shared" si="155"/>
        <v>4970</v>
      </c>
      <c r="Y59" s="463">
        <f t="shared" si="155"/>
        <v>36910234</v>
      </c>
      <c r="Z59" s="463">
        <f t="shared" si="9"/>
        <v>511</v>
      </c>
      <c r="AA59" s="463">
        <f t="shared" si="10"/>
        <v>906</v>
      </c>
      <c r="AB59" s="463">
        <f t="shared" si="120"/>
        <v>31239368</v>
      </c>
      <c r="AC59" s="463">
        <f t="shared" si="12"/>
        <v>673</v>
      </c>
      <c r="AD59" s="463">
        <f t="shared" si="13"/>
        <v>1243</v>
      </c>
      <c r="AE59" s="463">
        <f t="shared" si="121"/>
        <v>874902544</v>
      </c>
      <c r="AF59" s="463">
        <f t="shared" si="15"/>
        <v>2284</v>
      </c>
      <c r="AG59" s="463">
        <f t="shared" si="16"/>
        <v>5017</v>
      </c>
      <c r="AH59" s="463">
        <f t="shared" si="122"/>
        <v>937870990</v>
      </c>
      <c r="AI59" s="463">
        <f t="shared" si="18"/>
        <v>7012</v>
      </c>
      <c r="AJ59" s="463">
        <f t="shared" si="19"/>
        <v>17239</v>
      </c>
      <c r="AK59" s="463">
        <f t="shared" si="123"/>
        <v>46164139</v>
      </c>
      <c r="AL59" s="463">
        <f t="shared" si="21"/>
        <v>9289</v>
      </c>
      <c r="AM59" s="463">
        <f t="shared" si="22"/>
        <v>21129</v>
      </c>
      <c r="AN59" s="463"/>
      <c r="AO59" s="463"/>
      <c r="AP59" s="463"/>
      <c r="AQ59" s="463"/>
      <c r="AR59" s="463"/>
      <c r="AS59" s="463"/>
      <c r="AT59" s="463">
        <f t="shared" si="156"/>
        <v>79820</v>
      </c>
      <c r="AU59" s="463">
        <f t="shared" si="156"/>
        <v>6305</v>
      </c>
      <c r="AV59" s="463">
        <f t="shared" si="156"/>
        <v>24518</v>
      </c>
      <c r="AW59" s="463">
        <f t="shared" si="156"/>
        <v>22930</v>
      </c>
      <c r="AX59" s="463">
        <f t="shared" si="156"/>
        <v>8758</v>
      </c>
      <c r="AY59" s="463">
        <f t="shared" si="156"/>
        <v>40239</v>
      </c>
      <c r="AZ59" s="463">
        <f t="shared" si="156"/>
        <v>10262</v>
      </c>
      <c r="BA59" s="463"/>
      <c r="BB59" s="463"/>
      <c r="BC59" s="463"/>
      <c r="BD59" s="463"/>
      <c r="BE59" s="463"/>
      <c r="BF59" s="463"/>
      <c r="BG59" s="463"/>
      <c r="BH59" s="463"/>
      <c r="BI59" s="463">
        <f t="shared" si="157"/>
        <v>369698</v>
      </c>
      <c r="BJ59" s="463">
        <f t="shared" si="157"/>
        <v>35245</v>
      </c>
      <c r="BK59" s="463">
        <f t="shared" si="157"/>
        <v>227354</v>
      </c>
      <c r="BL59" s="463">
        <f t="shared" si="157"/>
        <v>632297</v>
      </c>
      <c r="BM59" s="463">
        <f t="shared" si="157"/>
        <v>148307</v>
      </c>
      <c r="BN59" s="463">
        <f t="shared" si="157"/>
        <v>111012</v>
      </c>
      <c r="BO59" s="463">
        <f t="shared" si="157"/>
        <v>93593</v>
      </c>
      <c r="BP59" s="463">
        <f t="shared" si="157"/>
        <v>71430</v>
      </c>
      <c r="BQ59" s="463">
        <f t="shared" si="157"/>
        <v>528145</v>
      </c>
      <c r="BR59" s="463">
        <f t="shared" si="157"/>
        <v>409940</v>
      </c>
      <c r="BS59" s="463">
        <f t="shared" si="157"/>
        <v>217175</v>
      </c>
      <c r="BT59" s="463">
        <f t="shared" si="157"/>
        <v>143877</v>
      </c>
      <c r="BU59" s="463">
        <f t="shared" si="157"/>
        <v>8451</v>
      </c>
      <c r="BV59" s="463">
        <f t="shared" si="157"/>
        <v>5345</v>
      </c>
      <c r="BW59" s="463">
        <f t="shared" si="143"/>
        <v>677</v>
      </c>
      <c r="BX59" s="463">
        <f t="shared" si="143"/>
        <v>386703</v>
      </c>
      <c r="BY59" s="463">
        <f t="shared" si="84"/>
        <v>571</v>
      </c>
      <c r="BZ59" s="463">
        <f t="shared" si="85"/>
        <v>996</v>
      </c>
      <c r="CA59" s="463">
        <f t="shared" si="144"/>
        <v>457</v>
      </c>
      <c r="CB59" s="463">
        <f t="shared" si="144"/>
        <v>267198</v>
      </c>
      <c r="CC59" s="463">
        <f t="shared" si="87"/>
        <v>585</v>
      </c>
      <c r="CD59" s="463">
        <f t="shared" si="88"/>
        <v>961</v>
      </c>
      <c r="CE59" s="463">
        <f t="shared" si="145"/>
        <v>71160</v>
      </c>
      <c r="CF59" s="463">
        <f t="shared" si="145"/>
        <v>36256333</v>
      </c>
      <c r="CG59" s="463">
        <f t="shared" si="90"/>
        <v>510</v>
      </c>
      <c r="CH59" s="463">
        <f t="shared" si="91"/>
        <v>905</v>
      </c>
      <c r="CI59" s="463">
        <f t="shared" si="146"/>
        <v>27040</v>
      </c>
      <c r="CJ59" s="463">
        <f t="shared" si="146"/>
        <v>61286448</v>
      </c>
      <c r="CK59" s="463">
        <f t="shared" si="93"/>
        <v>2267</v>
      </c>
      <c r="CL59" s="463">
        <f t="shared" si="94"/>
        <v>4779</v>
      </c>
      <c r="CM59" s="463">
        <f t="shared" si="147"/>
        <v>9767</v>
      </c>
      <c r="CN59" s="463">
        <f t="shared" si="147"/>
        <v>22178284</v>
      </c>
      <c r="CO59" s="463">
        <f t="shared" si="96"/>
        <v>2271</v>
      </c>
      <c r="CP59" s="463">
        <f t="shared" si="97"/>
        <v>5188</v>
      </c>
      <c r="CQ59" s="463">
        <f t="shared" si="148"/>
        <v>346187</v>
      </c>
      <c r="CR59" s="463">
        <f t="shared" si="148"/>
        <v>791437812</v>
      </c>
      <c r="CS59" s="463">
        <f t="shared" si="99"/>
        <v>2286</v>
      </c>
      <c r="CT59" s="463">
        <f t="shared" si="100"/>
        <v>5032</v>
      </c>
      <c r="CU59" s="463">
        <f t="shared" si="149"/>
        <v>10842</v>
      </c>
      <c r="CV59" s="463">
        <f t="shared" si="149"/>
        <v>77027789</v>
      </c>
      <c r="CW59" s="463">
        <f t="shared" si="102"/>
        <v>7105</v>
      </c>
      <c r="CX59" s="463">
        <f t="shared" si="103"/>
        <v>16060</v>
      </c>
      <c r="CY59" s="463">
        <f t="shared" si="150"/>
        <v>5253</v>
      </c>
      <c r="CZ59" s="463">
        <f t="shared" si="150"/>
        <v>38347598</v>
      </c>
      <c r="DA59" s="463">
        <f t="shared" si="105"/>
        <v>7300</v>
      </c>
      <c r="DB59" s="463">
        <f t="shared" si="106"/>
        <v>17681</v>
      </c>
      <c r="DC59" s="463">
        <f t="shared" si="151"/>
        <v>11809</v>
      </c>
      <c r="DD59" s="463">
        <f t="shared" si="151"/>
        <v>111166769</v>
      </c>
      <c r="DE59" s="463">
        <f t="shared" si="108"/>
        <v>9414</v>
      </c>
      <c r="DF59" s="463">
        <f t="shared" si="109"/>
        <v>21276</v>
      </c>
      <c r="DG59" s="463">
        <f t="shared" si="152"/>
        <v>2088</v>
      </c>
      <c r="DH59" s="463">
        <f t="shared" si="152"/>
        <v>22044813</v>
      </c>
      <c r="DI59" s="463">
        <f t="shared" si="111"/>
        <v>10558</v>
      </c>
      <c r="DJ59" s="463">
        <f t="shared" si="112"/>
        <v>27158</v>
      </c>
      <c r="DK59" s="463">
        <f t="shared" si="139"/>
        <v>3946</v>
      </c>
      <c r="DL59" s="463">
        <f t="shared" si="139"/>
        <v>1346416</v>
      </c>
      <c r="DM59" s="463">
        <f t="shared" si="26"/>
        <v>341</v>
      </c>
      <c r="DN59" s="463">
        <f t="shared" si="27"/>
        <v>599</v>
      </c>
      <c r="DO59" s="463">
        <f t="shared" si="140"/>
        <v>41037</v>
      </c>
      <c r="DP59" s="463">
        <f t="shared" si="140"/>
        <v>2235021</v>
      </c>
      <c r="DQ59" s="463">
        <f t="shared" si="29"/>
        <v>54</v>
      </c>
      <c r="DR59" s="463">
        <f t="shared" si="30"/>
        <v>112</v>
      </c>
      <c r="DS59" s="463">
        <f t="shared" si="141"/>
        <v>872</v>
      </c>
      <c r="DT59" s="463">
        <f t="shared" si="141"/>
        <v>1849694</v>
      </c>
      <c r="DU59" s="463">
        <f t="shared" si="75"/>
        <v>2121</v>
      </c>
      <c r="DV59" s="463">
        <f t="shared" si="76"/>
        <v>4365</v>
      </c>
      <c r="DW59" s="463">
        <f t="shared" si="159"/>
        <v>767</v>
      </c>
      <c r="DX59" s="446"/>
      <c r="DY59" s="446"/>
      <c r="DZ59" s="446"/>
      <c r="EA59" s="446"/>
      <c r="EB59" s="446"/>
      <c r="EC59" s="446"/>
      <c r="ED59" s="446"/>
      <c r="EE59" s="446"/>
      <c r="EF59" s="446"/>
      <c r="EG59" s="463" t="s">
        <v>152</v>
      </c>
      <c r="EH59" s="463" t="s">
        <v>152</v>
      </c>
      <c r="EI59" s="463">
        <f t="shared" si="113"/>
        <v>214</v>
      </c>
      <c r="EJ59" s="446"/>
      <c r="EK59" s="446"/>
      <c r="EL59" s="446"/>
      <c r="EM59" s="446"/>
      <c r="EN59" s="446"/>
      <c r="EO59" s="446"/>
      <c r="EP59" s="446"/>
      <c r="EQ59" s="446"/>
      <c r="ER59" s="446"/>
      <c r="ES59" s="446"/>
      <c r="ET59" s="446"/>
      <c r="EU59" s="446"/>
      <c r="EV59" s="446"/>
      <c r="EW59" s="446"/>
      <c r="EX59" s="446"/>
      <c r="EY59" s="446"/>
      <c r="EZ59" s="447"/>
      <c r="FA59" s="446">
        <f t="shared" si="43"/>
        <v>1</v>
      </c>
      <c r="FB59" s="417">
        <f t="shared" si="59"/>
        <v>2022</v>
      </c>
      <c r="FC59" s="448">
        <f t="shared" si="60"/>
        <v>44562</v>
      </c>
      <c r="FD59" s="449">
        <f t="shared" si="44"/>
        <v>31</v>
      </c>
      <c r="FE59" s="450"/>
      <c r="FF59" s="451">
        <f t="shared" si="79"/>
        <v>0.59187411659503275</v>
      </c>
      <c r="FG59" s="450"/>
      <c r="FH59" s="452">
        <f t="shared" si="124"/>
        <v>2.0514427200044265</v>
      </c>
      <c r="FI59" s="452">
        <f t="shared" si="125"/>
        <v>1.5355631172711428</v>
      </c>
      <c r="FJ59" s="452">
        <f t="shared" si="126"/>
        <v>2.0166124410161386</v>
      </c>
      <c r="FK59" s="452">
        <f t="shared" si="127"/>
        <v>1.5390747883044968</v>
      </c>
      <c r="FL59" s="452">
        <f t="shared" si="128"/>
        <v>1.3789902713880635</v>
      </c>
      <c r="FM59" s="452">
        <f t="shared" si="129"/>
        <v>1.070356193569612</v>
      </c>
      <c r="FN59" s="452">
        <f t="shared" si="130"/>
        <v>1.6237868796076145</v>
      </c>
      <c r="FO59" s="452">
        <f t="shared" si="131"/>
        <v>1.0757480597550582</v>
      </c>
      <c r="FP59" s="452">
        <f t="shared" si="132"/>
        <v>1.7004024144869214</v>
      </c>
      <c r="FQ59" s="452">
        <f t="shared" si="133"/>
        <v>1.0754527162977867</v>
      </c>
      <c r="FR59" s="453"/>
      <c r="FS59" s="446">
        <f t="shared" si="158"/>
        <v>814195</v>
      </c>
      <c r="FT59" s="446">
        <f t="shared" si="158"/>
        <v>47651056</v>
      </c>
      <c r="FU59" s="446">
        <f t="shared" si="158"/>
        <v>86826050</v>
      </c>
      <c r="FV59" s="446">
        <f t="shared" si="158"/>
        <v>181533785</v>
      </c>
      <c r="FW59" s="446">
        <f t="shared" si="158"/>
        <v>65501598</v>
      </c>
      <c r="FX59" s="446">
        <f t="shared" si="158"/>
        <v>57708548</v>
      </c>
      <c r="FY59" s="446">
        <f t="shared" si="158"/>
        <v>1921303538</v>
      </c>
      <c r="FZ59" s="446">
        <f t="shared" si="158"/>
        <v>2305707937</v>
      </c>
      <c r="GA59" s="446">
        <f t="shared" si="158"/>
        <v>105012055</v>
      </c>
      <c r="GB59" s="446"/>
      <c r="GC59" s="446"/>
      <c r="GD59" s="446">
        <f t="shared" si="153"/>
        <v>674138</v>
      </c>
      <c r="GE59" s="446">
        <f t="shared" si="153"/>
        <v>438993</v>
      </c>
      <c r="GF59" s="446">
        <f t="shared" si="153"/>
        <v>64366142</v>
      </c>
      <c r="GG59" s="446">
        <f t="shared" si="153"/>
        <v>129225590</v>
      </c>
      <c r="GH59" s="446">
        <f t="shared" si="153"/>
        <v>50668158</v>
      </c>
      <c r="GI59" s="446">
        <f t="shared" si="153"/>
        <v>1741937878</v>
      </c>
      <c r="GJ59" s="446">
        <f t="shared" si="153"/>
        <v>174127769</v>
      </c>
      <c r="GK59" s="446">
        <f t="shared" si="153"/>
        <v>92879313</v>
      </c>
      <c r="GL59" s="446">
        <f t="shared" si="153"/>
        <v>251253068</v>
      </c>
      <c r="GM59" s="446">
        <f t="shared" si="153"/>
        <v>56705717</v>
      </c>
      <c r="GN59" s="446">
        <f t="shared" si="160"/>
        <v>3805947</v>
      </c>
      <c r="GO59" s="446">
        <f t="shared" si="154"/>
        <v>2364691</v>
      </c>
      <c r="GP59" s="446">
        <f t="shared" si="154"/>
        <v>4580635</v>
      </c>
      <c r="GQ59" s="446">
        <f t="shared" si="154"/>
        <v>0</v>
      </c>
      <c r="GR59" s="446"/>
      <c r="GS59" s="446"/>
      <c r="GT59" s="446"/>
      <c r="GU59" s="446"/>
      <c r="GV59" s="454"/>
      <c r="GW59" s="402"/>
    </row>
    <row r="60" spans="1:205" ht="10.5" customHeight="1" x14ac:dyDescent="0.2">
      <c r="A60" s="417" t="str">
        <f t="shared" si="1"/>
        <v>2021-22FEBRUARYENG</v>
      </c>
      <c r="B60" s="458" t="str">
        <f t="shared" si="57"/>
        <v>2021-22</v>
      </c>
      <c r="C60" s="402" t="s">
        <v>657</v>
      </c>
      <c r="D60" s="458"/>
      <c r="F60" s="458" t="str">
        <f t="shared" si="58"/>
        <v>ENG</v>
      </c>
      <c r="H60" s="463">
        <f t="shared" si="135"/>
        <v>1023990</v>
      </c>
      <c r="I60" s="463">
        <f t="shared" si="135"/>
        <v>764249</v>
      </c>
      <c r="J60" s="463">
        <f t="shared" si="135"/>
        <v>16967669</v>
      </c>
      <c r="K60" s="463">
        <f t="shared" si="3"/>
        <v>22</v>
      </c>
      <c r="L60" s="463">
        <f t="shared" si="4"/>
        <v>4</v>
      </c>
      <c r="M60" s="463">
        <f t="shared" si="5"/>
        <v>68</v>
      </c>
      <c r="N60" s="463">
        <f t="shared" si="6"/>
        <v>104</v>
      </c>
      <c r="O60" s="463">
        <f t="shared" si="7"/>
        <v>198</v>
      </c>
      <c r="P60" s="463">
        <f t="shared" si="155"/>
        <v>2828</v>
      </c>
      <c r="Q60" s="463">
        <f t="shared" si="155"/>
        <v>4704</v>
      </c>
      <c r="R60" s="463">
        <f t="shared" si="155"/>
        <v>7918</v>
      </c>
      <c r="S60" s="463">
        <f t="shared" si="155"/>
        <v>646147</v>
      </c>
      <c r="T60" s="463">
        <f t="shared" si="155"/>
        <v>67526</v>
      </c>
      <c r="U60" s="463">
        <f t="shared" si="155"/>
        <v>44220</v>
      </c>
      <c r="V60" s="463">
        <f t="shared" si="155"/>
        <v>349253</v>
      </c>
      <c r="W60" s="463">
        <f t="shared" si="155"/>
        <v>115717</v>
      </c>
      <c r="X60" s="463">
        <f t="shared" si="155"/>
        <v>4121</v>
      </c>
      <c r="Y60" s="463">
        <f t="shared" si="155"/>
        <v>35834527</v>
      </c>
      <c r="Z60" s="463">
        <f t="shared" si="9"/>
        <v>531</v>
      </c>
      <c r="AA60" s="463">
        <f t="shared" si="10"/>
        <v>943</v>
      </c>
      <c r="AB60" s="463">
        <f t="shared" si="120"/>
        <v>30976760</v>
      </c>
      <c r="AC60" s="463">
        <f t="shared" si="12"/>
        <v>701</v>
      </c>
      <c r="AD60" s="463">
        <f t="shared" si="13"/>
        <v>1290</v>
      </c>
      <c r="AE60" s="463">
        <f t="shared" si="121"/>
        <v>882532629</v>
      </c>
      <c r="AF60" s="463">
        <f t="shared" si="15"/>
        <v>2527</v>
      </c>
      <c r="AG60" s="463">
        <f t="shared" si="16"/>
        <v>5515</v>
      </c>
      <c r="AH60" s="463">
        <f t="shared" si="122"/>
        <v>945721005</v>
      </c>
      <c r="AI60" s="463">
        <f t="shared" si="18"/>
        <v>8173</v>
      </c>
      <c r="AJ60" s="463">
        <f t="shared" si="19"/>
        <v>19818</v>
      </c>
      <c r="AK60" s="463">
        <f t="shared" si="123"/>
        <v>44861848</v>
      </c>
      <c r="AL60" s="463">
        <f t="shared" si="21"/>
        <v>10886</v>
      </c>
      <c r="AM60" s="463">
        <f t="shared" si="22"/>
        <v>24740</v>
      </c>
      <c r="AN60" s="463"/>
      <c r="AO60" s="463"/>
      <c r="AP60" s="463"/>
      <c r="AQ60" s="463"/>
      <c r="AR60" s="463"/>
      <c r="AS60" s="463"/>
      <c r="AT60" s="463">
        <f t="shared" si="156"/>
        <v>74392</v>
      </c>
      <c r="AU60" s="463">
        <f t="shared" si="156"/>
        <v>6547</v>
      </c>
      <c r="AV60" s="463">
        <f t="shared" si="156"/>
        <v>22634</v>
      </c>
      <c r="AW60" s="463">
        <f t="shared" si="156"/>
        <v>20509</v>
      </c>
      <c r="AX60" s="463">
        <f t="shared" si="156"/>
        <v>9045</v>
      </c>
      <c r="AY60" s="463">
        <f t="shared" si="156"/>
        <v>36166</v>
      </c>
      <c r="AZ60" s="463">
        <f t="shared" si="156"/>
        <v>9504</v>
      </c>
      <c r="BA60" s="463"/>
      <c r="BB60" s="463"/>
      <c r="BC60" s="463"/>
      <c r="BD60" s="463"/>
      <c r="BE60" s="463"/>
      <c r="BF60" s="463"/>
      <c r="BG60" s="463"/>
      <c r="BH60" s="463"/>
      <c r="BI60" s="463">
        <f t="shared" si="157"/>
        <v>338341</v>
      </c>
      <c r="BJ60" s="463">
        <f t="shared" si="157"/>
        <v>33177</v>
      </c>
      <c r="BK60" s="463">
        <f t="shared" si="157"/>
        <v>200237</v>
      </c>
      <c r="BL60" s="463">
        <f t="shared" si="157"/>
        <v>571755</v>
      </c>
      <c r="BM60" s="463">
        <f t="shared" si="157"/>
        <v>138289</v>
      </c>
      <c r="BN60" s="463">
        <f t="shared" si="157"/>
        <v>103394</v>
      </c>
      <c r="BO60" s="463">
        <f t="shared" si="157"/>
        <v>89691</v>
      </c>
      <c r="BP60" s="463">
        <f t="shared" si="157"/>
        <v>68251</v>
      </c>
      <c r="BQ60" s="463">
        <f t="shared" si="157"/>
        <v>486048</v>
      </c>
      <c r="BR60" s="463">
        <f t="shared" si="157"/>
        <v>374057</v>
      </c>
      <c r="BS60" s="463">
        <f t="shared" si="157"/>
        <v>188906</v>
      </c>
      <c r="BT60" s="463">
        <f t="shared" si="157"/>
        <v>124669</v>
      </c>
      <c r="BU60" s="463">
        <f t="shared" si="157"/>
        <v>6874</v>
      </c>
      <c r="BV60" s="463">
        <f t="shared" si="157"/>
        <v>4381</v>
      </c>
      <c r="BW60" s="463">
        <f t="shared" si="143"/>
        <v>738</v>
      </c>
      <c r="BX60" s="463">
        <f t="shared" si="143"/>
        <v>433786</v>
      </c>
      <c r="BY60" s="463">
        <f t="shared" si="84"/>
        <v>588</v>
      </c>
      <c r="BZ60" s="463">
        <f t="shared" si="85"/>
        <v>995</v>
      </c>
      <c r="CA60" s="463">
        <f t="shared" si="144"/>
        <v>431</v>
      </c>
      <c r="CB60" s="463">
        <f t="shared" si="144"/>
        <v>240782</v>
      </c>
      <c r="CC60" s="463">
        <f t="shared" si="87"/>
        <v>559</v>
      </c>
      <c r="CD60" s="463">
        <f t="shared" si="88"/>
        <v>1060</v>
      </c>
      <c r="CE60" s="463">
        <f t="shared" si="145"/>
        <v>66357</v>
      </c>
      <c r="CF60" s="463">
        <f t="shared" si="145"/>
        <v>35159959</v>
      </c>
      <c r="CG60" s="463">
        <f t="shared" si="90"/>
        <v>530</v>
      </c>
      <c r="CH60" s="463">
        <f t="shared" si="91"/>
        <v>941</v>
      </c>
      <c r="CI60" s="463">
        <f t="shared" si="146"/>
        <v>25872</v>
      </c>
      <c r="CJ60" s="463">
        <f t="shared" si="146"/>
        <v>64208880</v>
      </c>
      <c r="CK60" s="463">
        <f t="shared" si="93"/>
        <v>2482</v>
      </c>
      <c r="CL60" s="463">
        <f t="shared" si="94"/>
        <v>5250</v>
      </c>
      <c r="CM60" s="463">
        <f t="shared" si="147"/>
        <v>9534</v>
      </c>
      <c r="CN60" s="463">
        <f t="shared" si="147"/>
        <v>23567247</v>
      </c>
      <c r="CO60" s="463">
        <f t="shared" si="96"/>
        <v>2472</v>
      </c>
      <c r="CP60" s="463">
        <f t="shared" si="97"/>
        <v>5642</v>
      </c>
      <c r="CQ60" s="463">
        <f t="shared" si="148"/>
        <v>313847</v>
      </c>
      <c r="CR60" s="463">
        <f t="shared" si="148"/>
        <v>794756502</v>
      </c>
      <c r="CS60" s="463">
        <f t="shared" si="99"/>
        <v>2532</v>
      </c>
      <c r="CT60" s="463">
        <f t="shared" si="100"/>
        <v>5533</v>
      </c>
      <c r="CU60" s="463">
        <f t="shared" si="149"/>
        <v>10173</v>
      </c>
      <c r="CV60" s="463">
        <f t="shared" si="149"/>
        <v>77897419</v>
      </c>
      <c r="CW60" s="463">
        <f t="shared" si="102"/>
        <v>7657</v>
      </c>
      <c r="CX60" s="463">
        <f t="shared" si="103"/>
        <v>17134</v>
      </c>
      <c r="CY60" s="463">
        <f t="shared" si="150"/>
        <v>4785</v>
      </c>
      <c r="CZ60" s="463">
        <f t="shared" si="150"/>
        <v>35676161</v>
      </c>
      <c r="DA60" s="463">
        <f t="shared" si="105"/>
        <v>7456</v>
      </c>
      <c r="DB60" s="463">
        <f t="shared" si="106"/>
        <v>17077</v>
      </c>
      <c r="DC60" s="463">
        <f t="shared" si="151"/>
        <v>10472</v>
      </c>
      <c r="DD60" s="463">
        <f t="shared" si="151"/>
        <v>113477130</v>
      </c>
      <c r="DE60" s="463">
        <f t="shared" si="108"/>
        <v>10836</v>
      </c>
      <c r="DF60" s="463">
        <f t="shared" si="109"/>
        <v>23929</v>
      </c>
      <c r="DG60" s="463">
        <f t="shared" si="152"/>
        <v>2005</v>
      </c>
      <c r="DH60" s="463">
        <f t="shared" si="152"/>
        <v>20962594</v>
      </c>
      <c r="DI60" s="463">
        <f t="shared" si="111"/>
        <v>10455</v>
      </c>
      <c r="DJ60" s="463">
        <f t="shared" si="112"/>
        <v>26098</v>
      </c>
      <c r="DK60" s="463">
        <f t="shared" si="139"/>
        <v>3445</v>
      </c>
      <c r="DL60" s="463">
        <f t="shared" si="139"/>
        <v>1196143</v>
      </c>
      <c r="DM60" s="463">
        <f t="shared" si="26"/>
        <v>347</v>
      </c>
      <c r="DN60" s="463">
        <f t="shared" si="27"/>
        <v>601</v>
      </c>
      <c r="DO60" s="463">
        <f t="shared" si="140"/>
        <v>37154</v>
      </c>
      <c r="DP60" s="463">
        <f t="shared" si="140"/>
        <v>2176619</v>
      </c>
      <c r="DQ60" s="463">
        <f t="shared" si="29"/>
        <v>59</v>
      </c>
      <c r="DR60" s="463">
        <f t="shared" si="30"/>
        <v>120</v>
      </c>
      <c r="DS60" s="463">
        <f t="shared" si="141"/>
        <v>756</v>
      </c>
      <c r="DT60" s="463">
        <f t="shared" si="141"/>
        <v>1825579</v>
      </c>
      <c r="DU60" s="463">
        <f t="shared" si="75"/>
        <v>2415</v>
      </c>
      <c r="DV60" s="463">
        <f t="shared" si="76"/>
        <v>5275</v>
      </c>
      <c r="DW60" s="463">
        <f t="shared" si="159"/>
        <v>627</v>
      </c>
      <c r="DX60" s="446"/>
      <c r="DY60" s="446"/>
      <c r="DZ60" s="446"/>
      <c r="EA60" s="446"/>
      <c r="EB60" s="446"/>
      <c r="EC60" s="446"/>
      <c r="ED60" s="446"/>
      <c r="EE60" s="446"/>
      <c r="EF60" s="446"/>
      <c r="EG60" s="463" t="s">
        <v>152</v>
      </c>
      <c r="EH60" s="463" t="s">
        <v>152</v>
      </c>
      <c r="EI60" s="463">
        <f t="shared" si="113"/>
        <v>258</v>
      </c>
      <c r="EJ60" s="446"/>
      <c r="EK60" s="446"/>
      <c r="EL60" s="446"/>
      <c r="EM60" s="446"/>
      <c r="EN60" s="446"/>
      <c r="EO60" s="446"/>
      <c r="EP60" s="446"/>
      <c r="EQ60" s="446"/>
      <c r="ER60" s="446"/>
      <c r="ES60" s="446"/>
      <c r="ET60" s="446"/>
      <c r="EU60" s="446"/>
      <c r="EV60" s="446"/>
      <c r="EW60" s="446"/>
      <c r="EX60" s="446"/>
      <c r="EY60" s="446"/>
      <c r="EZ60" s="447"/>
      <c r="FA60" s="446">
        <f t="shared" si="43"/>
        <v>2</v>
      </c>
      <c r="FB60" s="417">
        <f t="shared" si="59"/>
        <v>2022</v>
      </c>
      <c r="FC60" s="448">
        <f t="shared" si="60"/>
        <v>44593</v>
      </c>
      <c r="FD60" s="449">
        <f t="shared" si="44"/>
        <v>28</v>
      </c>
      <c r="FE60" s="450"/>
      <c r="FF60" s="451">
        <f t="shared" si="79"/>
        <v>0.57426813811864352</v>
      </c>
      <c r="FG60" s="450"/>
      <c r="FH60" s="452">
        <f t="shared" si="124"/>
        <v>2.0479370908983205</v>
      </c>
      <c r="FI60" s="452">
        <f t="shared" si="125"/>
        <v>1.531173177738945</v>
      </c>
      <c r="FJ60" s="452">
        <f t="shared" si="126"/>
        <v>2.0282903663500678</v>
      </c>
      <c r="FK60" s="452">
        <f t="shared" si="127"/>
        <v>1.5434418815015829</v>
      </c>
      <c r="FL60" s="452">
        <f t="shared" si="128"/>
        <v>1.3916788116351184</v>
      </c>
      <c r="FM60" s="452">
        <f t="shared" si="129"/>
        <v>1.0710201487174054</v>
      </c>
      <c r="FN60" s="452">
        <f t="shared" si="130"/>
        <v>1.6324826948503677</v>
      </c>
      <c r="FO60" s="452">
        <f t="shared" si="131"/>
        <v>1.0773611483187431</v>
      </c>
      <c r="FP60" s="452">
        <f t="shared" si="132"/>
        <v>1.6680417374423684</v>
      </c>
      <c r="FQ60" s="452">
        <f t="shared" si="133"/>
        <v>1.0630914826498423</v>
      </c>
      <c r="FR60" s="453"/>
      <c r="FS60" s="446">
        <f t="shared" si="158"/>
        <v>3228045</v>
      </c>
      <c r="FT60" s="446">
        <f t="shared" si="158"/>
        <v>51669757</v>
      </c>
      <c r="FU60" s="446">
        <f t="shared" si="158"/>
        <v>79347982</v>
      </c>
      <c r="FV60" s="446">
        <f t="shared" si="158"/>
        <v>151516337</v>
      </c>
      <c r="FW60" s="446">
        <f t="shared" si="158"/>
        <v>63698558</v>
      </c>
      <c r="FX60" s="446">
        <f t="shared" si="158"/>
        <v>57051550</v>
      </c>
      <c r="FY60" s="446">
        <f t="shared" si="158"/>
        <v>1925969449</v>
      </c>
      <c r="FZ60" s="446">
        <f t="shared" si="158"/>
        <v>2293322870</v>
      </c>
      <c r="GA60" s="446">
        <f t="shared" si="158"/>
        <v>101953561</v>
      </c>
      <c r="GB60" s="446"/>
      <c r="GC60" s="446"/>
      <c r="GD60" s="446">
        <f t="shared" si="153"/>
        <v>734388</v>
      </c>
      <c r="GE60" s="446">
        <f t="shared" si="153"/>
        <v>456742</v>
      </c>
      <c r="GF60" s="446">
        <f t="shared" si="153"/>
        <v>62468986</v>
      </c>
      <c r="GG60" s="446">
        <f t="shared" si="153"/>
        <v>135834238</v>
      </c>
      <c r="GH60" s="446">
        <f t="shared" si="153"/>
        <v>53789262</v>
      </c>
      <c r="GI60" s="446">
        <f t="shared" si="153"/>
        <v>1736615645</v>
      </c>
      <c r="GJ60" s="446">
        <f t="shared" si="153"/>
        <v>174307683</v>
      </c>
      <c r="GK60" s="446">
        <f t="shared" si="153"/>
        <v>81712345</v>
      </c>
      <c r="GL60" s="446">
        <f t="shared" si="153"/>
        <v>250580831</v>
      </c>
      <c r="GM60" s="446">
        <f t="shared" si="153"/>
        <v>52325594</v>
      </c>
      <c r="GN60" s="446">
        <f t="shared" si="160"/>
        <v>3988207</v>
      </c>
      <c r="GO60" s="446">
        <f t="shared" si="154"/>
        <v>2069294</v>
      </c>
      <c r="GP60" s="446">
        <f t="shared" si="154"/>
        <v>4466053</v>
      </c>
      <c r="GQ60" s="446">
        <f t="shared" si="154"/>
        <v>0</v>
      </c>
      <c r="GR60" s="446"/>
      <c r="GS60" s="446"/>
      <c r="GT60" s="446"/>
      <c r="GU60" s="446"/>
      <c r="GV60" s="454"/>
      <c r="GW60" s="402"/>
    </row>
    <row r="61" spans="1:205" ht="10.5" customHeight="1" x14ac:dyDescent="0.2">
      <c r="A61" s="417" t="str">
        <f t="shared" si="1"/>
        <v>2021-22MARCHENG</v>
      </c>
      <c r="B61" s="458" t="str">
        <f t="shared" si="57"/>
        <v>2021-22</v>
      </c>
      <c r="C61" s="402" t="s">
        <v>660</v>
      </c>
      <c r="D61" s="458"/>
      <c r="F61" s="458" t="str">
        <f t="shared" si="58"/>
        <v>ENG</v>
      </c>
      <c r="H61" s="463">
        <f t="shared" si="135"/>
        <v>1227876</v>
      </c>
      <c r="I61" s="463">
        <f t="shared" si="135"/>
        <v>960874</v>
      </c>
      <c r="J61" s="463">
        <f t="shared" si="135"/>
        <v>40312488</v>
      </c>
      <c r="K61" s="463">
        <f t="shared" si="3"/>
        <v>42</v>
      </c>
      <c r="L61" s="463">
        <f t="shared" si="4"/>
        <v>13</v>
      </c>
      <c r="M61" s="463">
        <f t="shared" si="5"/>
        <v>120</v>
      </c>
      <c r="N61" s="463">
        <f t="shared" si="6"/>
        <v>171</v>
      </c>
      <c r="O61" s="463">
        <f t="shared" si="7"/>
        <v>296</v>
      </c>
      <c r="P61" s="463">
        <f t="shared" si="155"/>
        <v>3424</v>
      </c>
      <c r="Q61" s="463">
        <f t="shared" si="155"/>
        <v>5597</v>
      </c>
      <c r="R61" s="463">
        <f t="shared" si="155"/>
        <v>7996</v>
      </c>
      <c r="S61" s="463">
        <f t="shared" si="155"/>
        <v>713389</v>
      </c>
      <c r="T61" s="463">
        <f t="shared" si="155"/>
        <v>81857</v>
      </c>
      <c r="U61" s="463">
        <f t="shared" si="155"/>
        <v>53605</v>
      </c>
      <c r="V61" s="463">
        <f t="shared" si="155"/>
        <v>390792</v>
      </c>
      <c r="W61" s="463">
        <f t="shared" si="155"/>
        <v>109031</v>
      </c>
      <c r="X61" s="463">
        <f t="shared" si="155"/>
        <v>3792</v>
      </c>
      <c r="Y61" s="463">
        <f t="shared" si="155"/>
        <v>47081548</v>
      </c>
      <c r="Z61" s="463">
        <f t="shared" si="9"/>
        <v>575</v>
      </c>
      <c r="AA61" s="463">
        <f t="shared" si="10"/>
        <v>1010</v>
      </c>
      <c r="AB61" s="463">
        <f t="shared" si="120"/>
        <v>40452413</v>
      </c>
      <c r="AC61" s="463">
        <f t="shared" si="12"/>
        <v>755</v>
      </c>
      <c r="AD61" s="463">
        <f t="shared" si="13"/>
        <v>1385</v>
      </c>
      <c r="AE61" s="463">
        <f t="shared" si="121"/>
        <v>1432235108</v>
      </c>
      <c r="AF61" s="463">
        <f t="shared" si="15"/>
        <v>3665</v>
      </c>
      <c r="AG61" s="463">
        <f t="shared" si="16"/>
        <v>8230</v>
      </c>
      <c r="AH61" s="463">
        <f t="shared" si="122"/>
        <v>1362020195</v>
      </c>
      <c r="AI61" s="463">
        <f t="shared" si="18"/>
        <v>12492</v>
      </c>
      <c r="AJ61" s="463">
        <f t="shared" si="19"/>
        <v>30994</v>
      </c>
      <c r="AK61" s="463">
        <f t="shared" si="123"/>
        <v>56349758</v>
      </c>
      <c r="AL61" s="463">
        <f t="shared" si="21"/>
        <v>14860</v>
      </c>
      <c r="AM61" s="463">
        <f t="shared" si="22"/>
        <v>35762</v>
      </c>
      <c r="AN61" s="463"/>
      <c r="AO61" s="463"/>
      <c r="AP61" s="463"/>
      <c r="AQ61" s="463"/>
      <c r="AR61" s="463"/>
      <c r="AS61" s="463"/>
      <c r="AT61" s="463">
        <f t="shared" si="156"/>
        <v>93110</v>
      </c>
      <c r="AU61" s="463">
        <f t="shared" si="156"/>
        <v>8047</v>
      </c>
      <c r="AV61" s="463">
        <f t="shared" si="156"/>
        <v>28542</v>
      </c>
      <c r="AW61" s="463">
        <f t="shared" si="156"/>
        <v>21990</v>
      </c>
      <c r="AX61" s="463">
        <f t="shared" si="156"/>
        <v>11587</v>
      </c>
      <c r="AY61" s="463">
        <f t="shared" si="156"/>
        <v>44934</v>
      </c>
      <c r="AZ61" s="463">
        <f t="shared" si="156"/>
        <v>9060</v>
      </c>
      <c r="BA61" s="463"/>
      <c r="BB61" s="463"/>
      <c r="BC61" s="463"/>
      <c r="BD61" s="463"/>
      <c r="BE61" s="463"/>
      <c r="BF61" s="463"/>
      <c r="BG61" s="463"/>
      <c r="BH61" s="463"/>
      <c r="BI61" s="463">
        <f t="shared" si="157"/>
        <v>361358</v>
      </c>
      <c r="BJ61" s="463">
        <f t="shared" si="157"/>
        <v>34998</v>
      </c>
      <c r="BK61" s="463">
        <f t="shared" si="157"/>
        <v>223923</v>
      </c>
      <c r="BL61" s="463">
        <f t="shared" si="157"/>
        <v>620279</v>
      </c>
      <c r="BM61" s="463">
        <f t="shared" si="157"/>
        <v>164969</v>
      </c>
      <c r="BN61" s="463">
        <f t="shared" si="157"/>
        <v>123532</v>
      </c>
      <c r="BO61" s="463">
        <f t="shared" si="157"/>
        <v>107348</v>
      </c>
      <c r="BP61" s="463">
        <f t="shared" si="157"/>
        <v>81542</v>
      </c>
      <c r="BQ61" s="463">
        <f t="shared" si="157"/>
        <v>550640</v>
      </c>
      <c r="BR61" s="463">
        <f t="shared" si="157"/>
        <v>418586</v>
      </c>
      <c r="BS61" s="463">
        <f t="shared" si="157"/>
        <v>176274</v>
      </c>
      <c r="BT61" s="463">
        <f t="shared" si="157"/>
        <v>117737</v>
      </c>
      <c r="BU61" s="463">
        <f t="shared" si="157"/>
        <v>6112</v>
      </c>
      <c r="BV61" s="463">
        <f t="shared" si="157"/>
        <v>4040</v>
      </c>
      <c r="BW61" s="463">
        <f t="shared" si="143"/>
        <v>906</v>
      </c>
      <c r="BX61" s="463">
        <f t="shared" si="143"/>
        <v>583840</v>
      </c>
      <c r="BY61" s="463">
        <f t="shared" si="84"/>
        <v>644</v>
      </c>
      <c r="BZ61" s="463">
        <f t="shared" si="85"/>
        <v>1109</v>
      </c>
      <c r="CA61" s="463">
        <f t="shared" si="144"/>
        <v>552</v>
      </c>
      <c r="CB61" s="463">
        <f t="shared" si="144"/>
        <v>392443</v>
      </c>
      <c r="CC61" s="463">
        <f t="shared" si="87"/>
        <v>711</v>
      </c>
      <c r="CD61" s="463">
        <f t="shared" si="88"/>
        <v>1191</v>
      </c>
      <c r="CE61" s="463">
        <f t="shared" si="145"/>
        <v>80399</v>
      </c>
      <c r="CF61" s="463">
        <f t="shared" si="145"/>
        <v>46105265</v>
      </c>
      <c r="CG61" s="463">
        <f t="shared" si="90"/>
        <v>573</v>
      </c>
      <c r="CH61" s="463">
        <f t="shared" si="91"/>
        <v>1009</v>
      </c>
      <c r="CI61" s="463">
        <f t="shared" si="146"/>
        <v>29599</v>
      </c>
      <c r="CJ61" s="463">
        <f t="shared" si="146"/>
        <v>108149513</v>
      </c>
      <c r="CK61" s="463">
        <f t="shared" si="93"/>
        <v>3654</v>
      </c>
      <c r="CL61" s="463">
        <f t="shared" si="94"/>
        <v>7817</v>
      </c>
      <c r="CM61" s="463">
        <f t="shared" si="147"/>
        <v>10747</v>
      </c>
      <c r="CN61" s="463">
        <f t="shared" si="147"/>
        <v>38720978</v>
      </c>
      <c r="CO61" s="463">
        <f t="shared" si="96"/>
        <v>3603</v>
      </c>
      <c r="CP61" s="463">
        <f t="shared" si="97"/>
        <v>8355</v>
      </c>
      <c r="CQ61" s="463">
        <f t="shared" si="148"/>
        <v>350446</v>
      </c>
      <c r="CR61" s="463">
        <f t="shared" si="148"/>
        <v>1285364617</v>
      </c>
      <c r="CS61" s="463">
        <f t="shared" si="99"/>
        <v>3668</v>
      </c>
      <c r="CT61" s="463">
        <f t="shared" si="100"/>
        <v>8249</v>
      </c>
      <c r="CU61" s="463">
        <f t="shared" si="149"/>
        <v>9983</v>
      </c>
      <c r="CV61" s="463">
        <f t="shared" si="149"/>
        <v>118068334</v>
      </c>
      <c r="CW61" s="463">
        <f t="shared" si="102"/>
        <v>11827</v>
      </c>
      <c r="CX61" s="463">
        <f t="shared" si="103"/>
        <v>27891</v>
      </c>
      <c r="CY61" s="463">
        <f t="shared" si="150"/>
        <v>4705</v>
      </c>
      <c r="CZ61" s="463">
        <f t="shared" si="150"/>
        <v>55608337</v>
      </c>
      <c r="DA61" s="463">
        <f t="shared" si="105"/>
        <v>11819</v>
      </c>
      <c r="DB61" s="463">
        <f t="shared" si="106"/>
        <v>28016</v>
      </c>
      <c r="DC61" s="463">
        <f t="shared" si="151"/>
        <v>10468</v>
      </c>
      <c r="DD61" s="463">
        <f t="shared" si="151"/>
        <v>168616603</v>
      </c>
      <c r="DE61" s="463">
        <f t="shared" si="108"/>
        <v>16108</v>
      </c>
      <c r="DF61" s="463">
        <f t="shared" si="109"/>
        <v>37887</v>
      </c>
      <c r="DG61" s="463">
        <f t="shared" si="152"/>
        <v>2003</v>
      </c>
      <c r="DH61" s="463">
        <f t="shared" si="152"/>
        <v>34673614</v>
      </c>
      <c r="DI61" s="463">
        <f t="shared" si="111"/>
        <v>17311</v>
      </c>
      <c r="DJ61" s="463">
        <f t="shared" si="112"/>
        <v>41231</v>
      </c>
      <c r="DK61" s="463">
        <f t="shared" si="139"/>
        <v>3915</v>
      </c>
      <c r="DL61" s="463">
        <f t="shared" si="139"/>
        <v>1454831</v>
      </c>
      <c r="DM61" s="463">
        <f t="shared" si="26"/>
        <v>372</v>
      </c>
      <c r="DN61" s="463">
        <f t="shared" si="27"/>
        <v>634</v>
      </c>
      <c r="DO61" s="463">
        <f t="shared" si="140"/>
        <v>45278</v>
      </c>
      <c r="DP61" s="463">
        <f t="shared" si="140"/>
        <v>3401736</v>
      </c>
      <c r="DQ61" s="463">
        <f t="shared" si="29"/>
        <v>75</v>
      </c>
      <c r="DR61" s="463">
        <f t="shared" si="30"/>
        <v>161</v>
      </c>
      <c r="DS61" s="463">
        <f t="shared" si="141"/>
        <v>773</v>
      </c>
      <c r="DT61" s="463">
        <f t="shared" si="141"/>
        <v>2390240</v>
      </c>
      <c r="DU61" s="463">
        <f t="shared" si="75"/>
        <v>3092</v>
      </c>
      <c r="DV61" s="463">
        <f t="shared" si="76"/>
        <v>6827</v>
      </c>
      <c r="DW61" s="463">
        <f t="shared" si="159"/>
        <v>628</v>
      </c>
      <c r="DX61" s="446"/>
      <c r="DY61" s="446"/>
      <c r="DZ61" s="446"/>
      <c r="EA61" s="446"/>
      <c r="EB61" s="446"/>
      <c r="EC61" s="446"/>
      <c r="ED61" s="446"/>
      <c r="EE61" s="446"/>
      <c r="EF61" s="446"/>
      <c r="EG61" s="463" t="s">
        <v>152</v>
      </c>
      <c r="EH61" s="463" t="s">
        <v>152</v>
      </c>
      <c r="EI61" s="463">
        <f t="shared" si="113"/>
        <v>232</v>
      </c>
      <c r="EJ61" s="446"/>
      <c r="EK61" s="446"/>
      <c r="EL61" s="446"/>
      <c r="EM61" s="446"/>
      <c r="EN61" s="446"/>
      <c r="EO61" s="446"/>
      <c r="EP61" s="446"/>
      <c r="EQ61" s="446"/>
      <c r="ER61" s="446"/>
      <c r="ES61" s="446"/>
      <c r="ET61" s="446"/>
      <c r="EU61" s="446"/>
      <c r="EV61" s="446"/>
      <c r="EW61" s="446"/>
      <c r="EX61" s="446"/>
      <c r="EY61" s="446"/>
      <c r="EZ61" s="447"/>
      <c r="FA61" s="446">
        <f t="shared" si="43"/>
        <v>3</v>
      </c>
      <c r="FB61" s="417">
        <f t="shared" si="59"/>
        <v>2022</v>
      </c>
      <c r="FC61" s="448">
        <f t="shared" si="60"/>
        <v>44621</v>
      </c>
      <c r="FD61" s="449">
        <f t="shared" si="44"/>
        <v>31</v>
      </c>
      <c r="FE61" s="450"/>
      <c r="FF61" s="451">
        <f t="shared" si="79"/>
        <v>0.57728252138768121</v>
      </c>
      <c r="FG61" s="450"/>
      <c r="FH61" s="452">
        <f t="shared" si="124"/>
        <v>2.0153316148893801</v>
      </c>
      <c r="FI61" s="452">
        <f t="shared" si="125"/>
        <v>1.5091195621632847</v>
      </c>
      <c r="FJ61" s="452">
        <f t="shared" si="126"/>
        <v>2.0025743867176571</v>
      </c>
      <c r="FK61" s="452">
        <f t="shared" si="127"/>
        <v>1.52116407051581</v>
      </c>
      <c r="FL61" s="452">
        <f t="shared" si="128"/>
        <v>1.4090360089254641</v>
      </c>
      <c r="FM61" s="452">
        <f t="shared" si="129"/>
        <v>1.0711222338225961</v>
      </c>
      <c r="FN61" s="452">
        <f t="shared" si="130"/>
        <v>1.6167328557933065</v>
      </c>
      <c r="FO61" s="452">
        <f t="shared" si="131"/>
        <v>1.0798488503269712</v>
      </c>
      <c r="FP61" s="452">
        <f t="shared" si="132"/>
        <v>1.6118143459915613</v>
      </c>
      <c r="FQ61" s="452">
        <f t="shared" si="133"/>
        <v>1.0654008438818565</v>
      </c>
      <c r="FR61" s="453"/>
      <c r="FS61" s="446">
        <f t="shared" si="158"/>
        <v>12791983</v>
      </c>
      <c r="FT61" s="446">
        <f t="shared" si="158"/>
        <v>114949520</v>
      </c>
      <c r="FU61" s="446">
        <f t="shared" si="158"/>
        <v>164382184</v>
      </c>
      <c r="FV61" s="446">
        <f t="shared" si="158"/>
        <v>284051092</v>
      </c>
      <c r="FW61" s="446">
        <f t="shared" si="158"/>
        <v>82669498</v>
      </c>
      <c r="FX61" s="446">
        <f t="shared" si="158"/>
        <v>74236075</v>
      </c>
      <c r="FY61" s="446">
        <f t="shared" si="158"/>
        <v>3216272328</v>
      </c>
      <c r="FZ61" s="446">
        <f t="shared" si="158"/>
        <v>3379267259</v>
      </c>
      <c r="GA61" s="446">
        <f t="shared" si="158"/>
        <v>135610345</v>
      </c>
      <c r="GB61" s="446"/>
      <c r="GC61" s="446"/>
      <c r="GD61" s="446">
        <f t="shared" si="153"/>
        <v>1004963</v>
      </c>
      <c r="GE61" s="446">
        <f t="shared" si="153"/>
        <v>657426</v>
      </c>
      <c r="GF61" s="446">
        <f t="shared" si="153"/>
        <v>81097382</v>
      </c>
      <c r="GG61" s="446">
        <f t="shared" si="153"/>
        <v>231375300</v>
      </c>
      <c r="GH61" s="446">
        <f t="shared" si="153"/>
        <v>89793584</v>
      </c>
      <c r="GI61" s="446">
        <f t="shared" si="153"/>
        <v>2890662493</v>
      </c>
      <c r="GJ61" s="446">
        <f t="shared" si="153"/>
        <v>278432847</v>
      </c>
      <c r="GK61" s="446">
        <f t="shared" si="153"/>
        <v>131813408</v>
      </c>
      <c r="GL61" s="446">
        <f t="shared" si="153"/>
        <v>396596041</v>
      </c>
      <c r="GM61" s="446">
        <f t="shared" si="153"/>
        <v>82586191</v>
      </c>
      <c r="GN61" s="446">
        <f t="shared" si="160"/>
        <v>5277499</v>
      </c>
      <c r="GO61" s="446">
        <f t="shared" si="154"/>
        <v>2481983</v>
      </c>
      <c r="GP61" s="446">
        <f t="shared" si="154"/>
        <v>7307195</v>
      </c>
      <c r="GQ61" s="446">
        <f t="shared" si="154"/>
        <v>0</v>
      </c>
      <c r="GR61" s="446"/>
      <c r="GS61" s="446"/>
      <c r="GT61" s="446"/>
      <c r="GU61" s="446"/>
      <c r="GV61" s="454"/>
      <c r="GW61" s="402"/>
    </row>
    <row r="62" spans="1:205" ht="10.5" customHeight="1" x14ac:dyDescent="0.2">
      <c r="A62" s="417" t="str">
        <f t="shared" si="1"/>
        <v>2022-23APRILENG</v>
      </c>
      <c r="B62" s="458" t="str">
        <f t="shared" si="57"/>
        <v>2022-23</v>
      </c>
      <c r="C62" s="402" t="s">
        <v>664</v>
      </c>
      <c r="D62" s="458"/>
      <c r="F62" s="458" t="str">
        <f t="shared" si="58"/>
        <v>ENG</v>
      </c>
      <c r="H62" s="463">
        <f t="shared" si="135"/>
        <v>1119401</v>
      </c>
      <c r="I62" s="463">
        <f t="shared" si="135"/>
        <v>860427</v>
      </c>
      <c r="J62" s="463">
        <f t="shared" si="135"/>
        <v>23754822</v>
      </c>
      <c r="K62" s="463">
        <f t="shared" si="3"/>
        <v>28</v>
      </c>
      <c r="L62" s="463">
        <f t="shared" si="4"/>
        <v>3</v>
      </c>
      <c r="M62" s="463">
        <f t="shared" si="5"/>
        <v>93</v>
      </c>
      <c r="N62" s="463">
        <f t="shared" si="6"/>
        <v>139</v>
      </c>
      <c r="O62" s="463">
        <f t="shared" si="7"/>
        <v>252</v>
      </c>
      <c r="P62" s="463">
        <f t="shared" si="155"/>
        <v>3196</v>
      </c>
      <c r="Q62" s="463">
        <f t="shared" si="155"/>
        <v>5057</v>
      </c>
      <c r="R62" s="463">
        <f t="shared" si="155"/>
        <v>7560</v>
      </c>
      <c r="S62" s="463">
        <f t="shared" si="155"/>
        <v>684910</v>
      </c>
      <c r="T62" s="463">
        <f t="shared" si="155"/>
        <v>76547</v>
      </c>
      <c r="U62" s="463">
        <f t="shared" si="155"/>
        <v>49681</v>
      </c>
      <c r="V62" s="463">
        <f t="shared" si="155"/>
        <v>369655</v>
      </c>
      <c r="W62" s="463">
        <f t="shared" si="155"/>
        <v>115155</v>
      </c>
      <c r="X62" s="463">
        <f t="shared" si="155"/>
        <v>4363</v>
      </c>
      <c r="Y62" s="463">
        <f t="shared" si="155"/>
        <v>41485771</v>
      </c>
      <c r="Z62" s="463">
        <f t="shared" si="9"/>
        <v>542</v>
      </c>
      <c r="AA62" s="463">
        <f t="shared" si="10"/>
        <v>968</v>
      </c>
      <c r="AB62" s="463">
        <f t="shared" si="120"/>
        <v>35151819</v>
      </c>
      <c r="AC62" s="463">
        <f t="shared" si="12"/>
        <v>708</v>
      </c>
      <c r="AD62" s="463">
        <f t="shared" si="13"/>
        <v>1304</v>
      </c>
      <c r="AE62" s="463">
        <f t="shared" si="121"/>
        <v>1137266914</v>
      </c>
      <c r="AF62" s="463">
        <f t="shared" si="15"/>
        <v>3077</v>
      </c>
      <c r="AG62" s="463">
        <f t="shared" si="16"/>
        <v>6983</v>
      </c>
      <c r="AH62" s="463">
        <f t="shared" si="122"/>
        <v>1097050218</v>
      </c>
      <c r="AI62" s="463">
        <f t="shared" si="18"/>
        <v>9527</v>
      </c>
      <c r="AJ62" s="463">
        <f t="shared" si="19"/>
        <v>24099</v>
      </c>
      <c r="AK62" s="463">
        <f t="shared" si="123"/>
        <v>49225942</v>
      </c>
      <c r="AL62" s="463">
        <f t="shared" si="21"/>
        <v>11283</v>
      </c>
      <c r="AM62" s="463">
        <f t="shared" si="22"/>
        <v>27682</v>
      </c>
      <c r="AN62" s="463" t="s">
        <v>152</v>
      </c>
      <c r="AO62" s="463" t="s">
        <v>152</v>
      </c>
      <c r="AP62" s="463" t="s">
        <v>152</v>
      </c>
      <c r="AQ62" s="463" t="s">
        <v>152</v>
      </c>
      <c r="AR62" s="463" t="s">
        <v>152</v>
      </c>
      <c r="AS62" s="463" t="s">
        <v>152</v>
      </c>
      <c r="AT62" s="463">
        <f t="shared" si="156"/>
        <v>85773</v>
      </c>
      <c r="AU62" s="463">
        <f t="shared" si="156"/>
        <v>7557</v>
      </c>
      <c r="AV62" s="463">
        <f t="shared" si="156"/>
        <v>26068</v>
      </c>
      <c r="AW62" s="463">
        <f t="shared" si="156"/>
        <v>22755</v>
      </c>
      <c r="AX62" s="463">
        <f t="shared" si="156"/>
        <v>9526</v>
      </c>
      <c r="AY62" s="463">
        <f t="shared" si="156"/>
        <v>42622</v>
      </c>
      <c r="AZ62" s="463">
        <f t="shared" si="156"/>
        <v>9563</v>
      </c>
      <c r="BA62" s="463" t="s">
        <v>152</v>
      </c>
      <c r="BB62" s="463" t="s">
        <v>152</v>
      </c>
      <c r="BC62" s="463" t="s">
        <v>152</v>
      </c>
      <c r="BD62" s="463" t="s">
        <v>152</v>
      </c>
      <c r="BE62" s="463" t="s">
        <v>152</v>
      </c>
      <c r="BF62" s="463" t="s">
        <v>152</v>
      </c>
      <c r="BG62" s="463" t="s">
        <v>152</v>
      </c>
      <c r="BH62" s="463" t="s">
        <v>152</v>
      </c>
      <c r="BI62" s="463">
        <f t="shared" si="157"/>
        <v>346808</v>
      </c>
      <c r="BJ62" s="463">
        <f t="shared" si="157"/>
        <v>33116</v>
      </c>
      <c r="BK62" s="463">
        <f t="shared" si="157"/>
        <v>219213</v>
      </c>
      <c r="BL62" s="463">
        <f t="shared" si="157"/>
        <v>599137</v>
      </c>
      <c r="BM62" s="463">
        <f t="shared" si="157"/>
        <v>155789</v>
      </c>
      <c r="BN62" s="463">
        <f t="shared" si="157"/>
        <v>116094</v>
      </c>
      <c r="BO62" s="463">
        <f t="shared" si="157"/>
        <v>100316</v>
      </c>
      <c r="BP62" s="463">
        <f t="shared" si="157"/>
        <v>75984</v>
      </c>
      <c r="BQ62" s="463">
        <f t="shared" si="157"/>
        <v>516338</v>
      </c>
      <c r="BR62" s="463">
        <f t="shared" si="157"/>
        <v>396037</v>
      </c>
      <c r="BS62" s="463">
        <f t="shared" si="157"/>
        <v>185891</v>
      </c>
      <c r="BT62" s="463">
        <f t="shared" si="157"/>
        <v>124404</v>
      </c>
      <c r="BU62" s="463">
        <f t="shared" si="157"/>
        <v>7251</v>
      </c>
      <c r="BV62" s="463">
        <f t="shared" si="157"/>
        <v>4739</v>
      </c>
      <c r="BW62" s="463">
        <f t="shared" si="143"/>
        <v>769</v>
      </c>
      <c r="BX62" s="463">
        <f t="shared" si="143"/>
        <v>478907</v>
      </c>
      <c r="BY62" s="463">
        <f t="shared" si="84"/>
        <v>623</v>
      </c>
      <c r="BZ62" s="463">
        <f t="shared" si="85"/>
        <v>1042</v>
      </c>
      <c r="CA62" s="463">
        <f t="shared" si="144"/>
        <v>455</v>
      </c>
      <c r="CB62" s="463">
        <f t="shared" si="144"/>
        <v>255151</v>
      </c>
      <c r="CC62" s="463">
        <f t="shared" si="87"/>
        <v>561</v>
      </c>
      <c r="CD62" s="463">
        <f t="shared" si="88"/>
        <v>1032</v>
      </c>
      <c r="CE62" s="463">
        <f t="shared" si="145"/>
        <v>75323</v>
      </c>
      <c r="CF62" s="463">
        <f t="shared" si="145"/>
        <v>40751713</v>
      </c>
      <c r="CG62" s="463">
        <f t="shared" si="90"/>
        <v>541</v>
      </c>
      <c r="CH62" s="463">
        <f t="shared" si="91"/>
        <v>965</v>
      </c>
      <c r="CI62" s="463">
        <f t="shared" si="146"/>
        <v>25770</v>
      </c>
      <c r="CJ62" s="463">
        <f t="shared" si="146"/>
        <v>82475068</v>
      </c>
      <c r="CK62" s="463">
        <f t="shared" si="93"/>
        <v>3200</v>
      </c>
      <c r="CL62" s="463">
        <f t="shared" si="94"/>
        <v>7075</v>
      </c>
      <c r="CM62" s="463">
        <f t="shared" si="147"/>
        <v>10098</v>
      </c>
      <c r="CN62" s="463">
        <f t="shared" si="147"/>
        <v>31292934</v>
      </c>
      <c r="CO62" s="463">
        <f t="shared" si="96"/>
        <v>3099</v>
      </c>
      <c r="CP62" s="463">
        <f t="shared" si="97"/>
        <v>7332</v>
      </c>
      <c r="CQ62" s="463">
        <f t="shared" si="148"/>
        <v>333787</v>
      </c>
      <c r="CR62" s="463">
        <f t="shared" si="148"/>
        <v>1023498912</v>
      </c>
      <c r="CS62" s="463">
        <f t="shared" si="99"/>
        <v>3066</v>
      </c>
      <c r="CT62" s="463">
        <f t="shared" si="100"/>
        <v>6850</v>
      </c>
      <c r="CU62" s="463">
        <f t="shared" si="149"/>
        <v>9337</v>
      </c>
      <c r="CV62" s="463">
        <f t="shared" si="149"/>
        <v>93902280</v>
      </c>
      <c r="CW62" s="463">
        <f t="shared" si="102"/>
        <v>10057</v>
      </c>
      <c r="CX62" s="463">
        <f t="shared" si="103"/>
        <v>25114</v>
      </c>
      <c r="CY62" s="463">
        <f t="shared" si="150"/>
        <v>4595</v>
      </c>
      <c r="CZ62" s="463">
        <f t="shared" si="150"/>
        <v>47108227</v>
      </c>
      <c r="DA62" s="463">
        <f t="shared" si="105"/>
        <v>10252</v>
      </c>
      <c r="DB62" s="463">
        <f t="shared" si="106"/>
        <v>25899</v>
      </c>
      <c r="DC62" s="463">
        <f t="shared" si="151"/>
        <v>10075</v>
      </c>
      <c r="DD62" s="463">
        <f t="shared" si="151"/>
        <v>145841546</v>
      </c>
      <c r="DE62" s="463">
        <f t="shared" si="108"/>
        <v>14476</v>
      </c>
      <c r="DF62" s="463">
        <f t="shared" si="109"/>
        <v>35307</v>
      </c>
      <c r="DG62" s="463">
        <f t="shared" si="152"/>
        <v>2057</v>
      </c>
      <c r="DH62" s="463">
        <f t="shared" si="152"/>
        <v>32353043</v>
      </c>
      <c r="DI62" s="463">
        <f t="shared" si="111"/>
        <v>15728</v>
      </c>
      <c r="DJ62" s="463">
        <f t="shared" si="112"/>
        <v>40239</v>
      </c>
      <c r="DK62" s="463">
        <f t="shared" si="139"/>
        <v>3848</v>
      </c>
      <c r="DL62" s="463">
        <f t="shared" si="139"/>
        <v>1351221</v>
      </c>
      <c r="DM62" s="463">
        <f t="shared" si="26"/>
        <v>351</v>
      </c>
      <c r="DN62" s="463">
        <f t="shared" si="27"/>
        <v>616</v>
      </c>
      <c r="DO62" s="463">
        <f t="shared" si="140"/>
        <v>41837</v>
      </c>
      <c r="DP62" s="463">
        <f t="shared" si="140"/>
        <v>2563506</v>
      </c>
      <c r="DQ62" s="463">
        <f t="shared" si="29"/>
        <v>61</v>
      </c>
      <c r="DR62" s="463">
        <f t="shared" si="30"/>
        <v>134</v>
      </c>
      <c r="DS62" s="463">
        <f t="shared" si="141"/>
        <v>871</v>
      </c>
      <c r="DT62" s="463">
        <f t="shared" si="141"/>
        <v>2274876</v>
      </c>
      <c r="DU62" s="463">
        <f t="shared" si="75"/>
        <v>2612</v>
      </c>
      <c r="DV62" s="463">
        <f t="shared" si="76"/>
        <v>5603</v>
      </c>
      <c r="DW62" s="463">
        <f t="shared" si="159"/>
        <v>737</v>
      </c>
      <c r="DX62" s="446"/>
      <c r="DY62" s="446"/>
      <c r="DZ62" s="446"/>
      <c r="EA62" s="446"/>
      <c r="EB62" s="446"/>
      <c r="EC62" s="446"/>
      <c r="ED62" s="446"/>
      <c r="EE62" s="446"/>
      <c r="EF62" s="446"/>
      <c r="EG62" s="463" t="s">
        <v>152</v>
      </c>
      <c r="EH62" s="463" t="s">
        <v>152</v>
      </c>
      <c r="EI62" s="463">
        <f t="shared" si="113"/>
        <v>238</v>
      </c>
      <c r="EJ62" s="446"/>
      <c r="EK62" s="446"/>
      <c r="EL62" s="446"/>
      <c r="EM62" s="446"/>
      <c r="EN62" s="446"/>
      <c r="EO62" s="446"/>
      <c r="EP62" s="446"/>
      <c r="EQ62" s="446"/>
      <c r="ER62" s="446"/>
      <c r="ES62" s="446"/>
      <c r="ET62" s="446"/>
      <c r="EU62" s="446"/>
      <c r="EV62" s="446"/>
      <c r="EW62" s="446"/>
      <c r="EX62" s="446"/>
      <c r="EY62" s="446"/>
      <c r="EZ62" s="447"/>
      <c r="FA62" s="446">
        <f t="shared" si="43"/>
        <v>4</v>
      </c>
      <c r="FB62" s="417">
        <f t="shared" si="59"/>
        <v>2022</v>
      </c>
      <c r="FC62" s="448">
        <f t="shared" si="60"/>
        <v>44652</v>
      </c>
      <c r="FD62" s="449">
        <f t="shared" si="44"/>
        <v>30</v>
      </c>
      <c r="FE62" s="450"/>
      <c r="FF62" s="451">
        <f t="shared" si="79"/>
        <v>0.5703671388256466</v>
      </c>
      <c r="FG62" s="450"/>
      <c r="FH62" s="452">
        <f t="shared" si="124"/>
        <v>2.0352071276470665</v>
      </c>
      <c r="FI62" s="452">
        <f t="shared" si="125"/>
        <v>1.5166368374985304</v>
      </c>
      <c r="FJ62" s="452">
        <f t="shared" si="126"/>
        <v>2.0192025120267307</v>
      </c>
      <c r="FK62" s="452">
        <f t="shared" si="127"/>
        <v>1.5294378132485256</v>
      </c>
      <c r="FL62" s="452">
        <f t="shared" si="128"/>
        <v>1.3968105395571546</v>
      </c>
      <c r="FM62" s="452">
        <f t="shared" si="129"/>
        <v>1.0713692497058067</v>
      </c>
      <c r="FN62" s="452">
        <f t="shared" si="130"/>
        <v>1.6142677261082887</v>
      </c>
      <c r="FO62" s="452">
        <f t="shared" si="131"/>
        <v>1.0803178324866485</v>
      </c>
      <c r="FP62" s="452">
        <f t="shared" si="132"/>
        <v>1.6619298647719458</v>
      </c>
      <c r="FQ62" s="452">
        <f t="shared" si="133"/>
        <v>1.0861792344716938</v>
      </c>
      <c r="FR62" s="453"/>
      <c r="FS62" s="446">
        <f t="shared" si="158"/>
        <v>2999186</v>
      </c>
      <c r="FT62" s="446">
        <f t="shared" si="158"/>
        <v>79955322</v>
      </c>
      <c r="FU62" s="446">
        <f t="shared" si="158"/>
        <v>119740498</v>
      </c>
      <c r="FV62" s="446">
        <f t="shared" si="158"/>
        <v>216630886</v>
      </c>
      <c r="FW62" s="446">
        <f t="shared" si="158"/>
        <v>74070909</v>
      </c>
      <c r="FX62" s="446">
        <f t="shared" si="158"/>
        <v>64776712</v>
      </c>
      <c r="FY62" s="446">
        <f t="shared" si="158"/>
        <v>2581409944</v>
      </c>
      <c r="FZ62" s="446">
        <f t="shared" si="158"/>
        <v>2775129253</v>
      </c>
      <c r="GA62" s="446">
        <f t="shared" si="158"/>
        <v>120776781</v>
      </c>
      <c r="GB62" s="446"/>
      <c r="GC62" s="446"/>
      <c r="GD62" s="446">
        <f t="shared" ref="GD62:GM71" si="161">SUMIFS(GD$443:GD$10112,$B$443:$B$10112,$B62,$C$443:$C$10112,$C62)</f>
        <v>801305</v>
      </c>
      <c r="GE62" s="446">
        <f t="shared" si="161"/>
        <v>469460</v>
      </c>
      <c r="GF62" s="446">
        <f t="shared" si="161"/>
        <v>72687251</v>
      </c>
      <c r="GG62" s="446">
        <f t="shared" si="161"/>
        <v>182328782</v>
      </c>
      <c r="GH62" s="446">
        <f t="shared" si="161"/>
        <v>74040511</v>
      </c>
      <c r="GI62" s="446">
        <f t="shared" si="161"/>
        <v>2286563294</v>
      </c>
      <c r="GJ62" s="446">
        <f t="shared" si="161"/>
        <v>234486208</v>
      </c>
      <c r="GK62" s="446">
        <f t="shared" si="161"/>
        <v>119004882</v>
      </c>
      <c r="GL62" s="446">
        <f t="shared" si="161"/>
        <v>355713933</v>
      </c>
      <c r="GM62" s="446">
        <f t="shared" si="161"/>
        <v>82771850</v>
      </c>
      <c r="GN62" s="446">
        <f t="shared" si="160"/>
        <v>4879804</v>
      </c>
      <c r="GO62" s="446">
        <f t="shared" si="154"/>
        <v>2371378</v>
      </c>
      <c r="GP62" s="446">
        <f t="shared" si="154"/>
        <v>5609554</v>
      </c>
      <c r="GQ62" s="446">
        <f t="shared" si="154"/>
        <v>0</v>
      </c>
      <c r="GR62" s="446"/>
      <c r="GS62" s="446"/>
      <c r="GT62" s="446"/>
      <c r="GU62" s="446"/>
      <c r="GV62" s="454"/>
      <c r="GW62" s="402"/>
    </row>
    <row r="63" spans="1:205" ht="10.5" customHeight="1" x14ac:dyDescent="0.2">
      <c r="A63" s="417" t="str">
        <f t="shared" si="1"/>
        <v>2022-23MAYENG</v>
      </c>
      <c r="B63" s="458" t="str">
        <f t="shared" si="57"/>
        <v>2022-23</v>
      </c>
      <c r="C63" s="402" t="s">
        <v>668</v>
      </c>
      <c r="D63" s="458"/>
      <c r="F63" s="458" t="str">
        <f t="shared" si="58"/>
        <v>ENG</v>
      </c>
      <c r="H63" s="463">
        <f t="shared" si="135"/>
        <v>1124209</v>
      </c>
      <c r="I63" s="463">
        <f t="shared" si="135"/>
        <v>853065</v>
      </c>
      <c r="J63" s="463">
        <f t="shared" si="135"/>
        <v>16309749</v>
      </c>
      <c r="K63" s="463">
        <f t="shared" si="3"/>
        <v>19</v>
      </c>
      <c r="L63" s="463">
        <f t="shared" si="4"/>
        <v>1</v>
      </c>
      <c r="M63" s="463">
        <f t="shared" si="5"/>
        <v>64</v>
      </c>
      <c r="N63" s="463">
        <f t="shared" si="6"/>
        <v>109</v>
      </c>
      <c r="O63" s="463">
        <f t="shared" si="7"/>
        <v>193</v>
      </c>
      <c r="P63" s="463">
        <f t="shared" si="155"/>
        <v>3569</v>
      </c>
      <c r="Q63" s="463">
        <f t="shared" si="155"/>
        <v>5184</v>
      </c>
      <c r="R63" s="463">
        <f t="shared" si="155"/>
        <v>9101</v>
      </c>
      <c r="S63" s="463">
        <f t="shared" si="155"/>
        <v>716108</v>
      </c>
      <c r="T63" s="463">
        <f t="shared" si="155"/>
        <v>77933</v>
      </c>
      <c r="U63" s="463">
        <f t="shared" si="155"/>
        <v>51019</v>
      </c>
      <c r="V63" s="463">
        <f t="shared" si="155"/>
        <v>381900</v>
      </c>
      <c r="W63" s="463">
        <f t="shared" si="155"/>
        <v>130150</v>
      </c>
      <c r="X63" s="463">
        <f t="shared" si="155"/>
        <v>4515</v>
      </c>
      <c r="Y63" s="463">
        <f t="shared" si="155"/>
        <v>40191518</v>
      </c>
      <c r="Z63" s="463">
        <f t="shared" si="9"/>
        <v>516</v>
      </c>
      <c r="AA63" s="463">
        <f t="shared" si="10"/>
        <v>916</v>
      </c>
      <c r="AB63" s="463">
        <f t="shared" si="120"/>
        <v>34711860</v>
      </c>
      <c r="AC63" s="463">
        <f t="shared" si="12"/>
        <v>680</v>
      </c>
      <c r="AD63" s="463">
        <f t="shared" si="13"/>
        <v>1263</v>
      </c>
      <c r="AE63" s="463">
        <f t="shared" si="121"/>
        <v>914409342</v>
      </c>
      <c r="AF63" s="463">
        <f t="shared" si="15"/>
        <v>2394</v>
      </c>
      <c r="AG63" s="463">
        <f t="shared" si="16"/>
        <v>5147</v>
      </c>
      <c r="AH63" s="463">
        <f t="shared" si="122"/>
        <v>1011103385</v>
      </c>
      <c r="AI63" s="463">
        <f t="shared" si="18"/>
        <v>7769</v>
      </c>
      <c r="AJ63" s="463">
        <f t="shared" si="19"/>
        <v>19317</v>
      </c>
      <c r="AK63" s="463">
        <f t="shared" si="123"/>
        <v>45500569</v>
      </c>
      <c r="AL63" s="463">
        <f t="shared" si="21"/>
        <v>10078</v>
      </c>
      <c r="AM63" s="463">
        <f t="shared" si="22"/>
        <v>25206</v>
      </c>
      <c r="AN63" s="463" t="s">
        <v>152</v>
      </c>
      <c r="AO63" s="463" t="s">
        <v>152</v>
      </c>
      <c r="AP63" s="463" t="s">
        <v>152</v>
      </c>
      <c r="AQ63" s="463" t="s">
        <v>152</v>
      </c>
      <c r="AR63" s="463" t="s">
        <v>152</v>
      </c>
      <c r="AS63" s="463" t="s">
        <v>152</v>
      </c>
      <c r="AT63" s="463">
        <f t="shared" si="156"/>
        <v>83483</v>
      </c>
      <c r="AU63" s="463">
        <f t="shared" si="156"/>
        <v>6720</v>
      </c>
      <c r="AV63" s="463">
        <f t="shared" si="156"/>
        <v>24906</v>
      </c>
      <c r="AW63" s="463">
        <f t="shared" si="156"/>
        <v>24454</v>
      </c>
      <c r="AX63" s="463">
        <f t="shared" si="156"/>
        <v>9700</v>
      </c>
      <c r="AY63" s="463">
        <f t="shared" si="156"/>
        <v>42157</v>
      </c>
      <c r="AZ63" s="463">
        <f t="shared" si="156"/>
        <v>10820</v>
      </c>
      <c r="BA63" s="463" t="s">
        <v>152</v>
      </c>
      <c r="BB63" s="463" t="s">
        <v>152</v>
      </c>
      <c r="BC63" s="463" t="s">
        <v>152</v>
      </c>
      <c r="BD63" s="463" t="s">
        <v>152</v>
      </c>
      <c r="BE63" s="463" t="s">
        <v>152</v>
      </c>
      <c r="BF63" s="463" t="s">
        <v>152</v>
      </c>
      <c r="BG63" s="463" t="s">
        <v>152</v>
      </c>
      <c r="BH63" s="463" t="s">
        <v>152</v>
      </c>
      <c r="BI63" s="463">
        <f t="shared" si="157"/>
        <v>370808</v>
      </c>
      <c r="BJ63" s="463">
        <f t="shared" si="157"/>
        <v>35831</v>
      </c>
      <c r="BK63" s="463">
        <f t="shared" si="157"/>
        <v>225986</v>
      </c>
      <c r="BL63" s="463">
        <f t="shared" si="157"/>
        <v>632625</v>
      </c>
      <c r="BM63" s="463">
        <f t="shared" si="157"/>
        <v>160134</v>
      </c>
      <c r="BN63" s="463">
        <f t="shared" si="157"/>
        <v>119181</v>
      </c>
      <c r="BO63" s="463">
        <f t="shared" si="157"/>
        <v>104311</v>
      </c>
      <c r="BP63" s="463">
        <f t="shared" si="157"/>
        <v>78852</v>
      </c>
      <c r="BQ63" s="463">
        <f t="shared" si="157"/>
        <v>531551</v>
      </c>
      <c r="BR63" s="463">
        <f t="shared" si="157"/>
        <v>409972</v>
      </c>
      <c r="BS63" s="463">
        <f t="shared" si="157"/>
        <v>213015</v>
      </c>
      <c r="BT63" s="463">
        <f t="shared" si="157"/>
        <v>140210</v>
      </c>
      <c r="BU63" s="463">
        <f t="shared" si="157"/>
        <v>7550</v>
      </c>
      <c r="BV63" s="463">
        <f t="shared" si="157"/>
        <v>4811</v>
      </c>
      <c r="BW63" s="463">
        <f t="shared" si="143"/>
        <v>805</v>
      </c>
      <c r="BX63" s="463">
        <f t="shared" si="143"/>
        <v>476886</v>
      </c>
      <c r="BY63" s="463">
        <f t="shared" si="84"/>
        <v>592</v>
      </c>
      <c r="BZ63" s="463">
        <f t="shared" si="85"/>
        <v>965</v>
      </c>
      <c r="CA63" s="463">
        <f t="shared" si="144"/>
        <v>515</v>
      </c>
      <c r="CB63" s="463">
        <f t="shared" si="144"/>
        <v>267821</v>
      </c>
      <c r="CC63" s="463">
        <f t="shared" si="87"/>
        <v>520</v>
      </c>
      <c r="CD63" s="463">
        <f t="shared" si="88"/>
        <v>925</v>
      </c>
      <c r="CE63" s="463">
        <f t="shared" si="145"/>
        <v>76613</v>
      </c>
      <c r="CF63" s="463">
        <f t="shared" si="145"/>
        <v>39446811</v>
      </c>
      <c r="CG63" s="463">
        <f t="shared" si="90"/>
        <v>515</v>
      </c>
      <c r="CH63" s="463">
        <f t="shared" si="91"/>
        <v>914</v>
      </c>
      <c r="CI63" s="463">
        <f t="shared" si="146"/>
        <v>27198</v>
      </c>
      <c r="CJ63" s="463">
        <f t="shared" si="146"/>
        <v>62887299</v>
      </c>
      <c r="CK63" s="463">
        <f t="shared" si="93"/>
        <v>2312</v>
      </c>
      <c r="CL63" s="463">
        <f t="shared" si="94"/>
        <v>4799</v>
      </c>
      <c r="CM63" s="463">
        <f t="shared" si="147"/>
        <v>10800</v>
      </c>
      <c r="CN63" s="463">
        <f t="shared" si="147"/>
        <v>25276936</v>
      </c>
      <c r="CO63" s="463">
        <f t="shared" si="96"/>
        <v>2340</v>
      </c>
      <c r="CP63" s="463">
        <f t="shared" si="97"/>
        <v>5099</v>
      </c>
      <c r="CQ63" s="463">
        <f t="shared" si="148"/>
        <v>343902</v>
      </c>
      <c r="CR63" s="463">
        <f t="shared" si="148"/>
        <v>826245107</v>
      </c>
      <c r="CS63" s="463">
        <f t="shared" si="99"/>
        <v>2403</v>
      </c>
      <c r="CT63" s="463">
        <f t="shared" si="100"/>
        <v>5176</v>
      </c>
      <c r="CU63" s="463">
        <f t="shared" si="149"/>
        <v>10580</v>
      </c>
      <c r="CV63" s="463">
        <f t="shared" si="149"/>
        <v>81577544</v>
      </c>
      <c r="CW63" s="463">
        <f t="shared" si="102"/>
        <v>7711</v>
      </c>
      <c r="CX63" s="463">
        <f t="shared" si="103"/>
        <v>17153</v>
      </c>
      <c r="CY63" s="463">
        <f t="shared" si="150"/>
        <v>5092</v>
      </c>
      <c r="CZ63" s="463">
        <f t="shared" si="150"/>
        <v>41165122</v>
      </c>
      <c r="DA63" s="463">
        <f t="shared" si="105"/>
        <v>8084</v>
      </c>
      <c r="DB63" s="463">
        <f t="shared" si="106"/>
        <v>19194</v>
      </c>
      <c r="DC63" s="463">
        <f t="shared" si="151"/>
        <v>11090</v>
      </c>
      <c r="DD63" s="463">
        <f t="shared" si="151"/>
        <v>127297858</v>
      </c>
      <c r="DE63" s="463">
        <f t="shared" si="108"/>
        <v>11479</v>
      </c>
      <c r="DF63" s="463">
        <f t="shared" si="109"/>
        <v>26592</v>
      </c>
      <c r="DG63" s="463">
        <f t="shared" si="152"/>
        <v>2333</v>
      </c>
      <c r="DH63" s="463">
        <f t="shared" si="152"/>
        <v>29537287</v>
      </c>
      <c r="DI63" s="463">
        <f t="shared" si="111"/>
        <v>12661</v>
      </c>
      <c r="DJ63" s="463">
        <f t="shared" si="112"/>
        <v>32740</v>
      </c>
      <c r="DK63" s="463">
        <f t="shared" si="139"/>
        <v>3644</v>
      </c>
      <c r="DL63" s="463">
        <f t="shared" si="139"/>
        <v>1279433</v>
      </c>
      <c r="DM63" s="463">
        <f t="shared" si="26"/>
        <v>351</v>
      </c>
      <c r="DN63" s="463">
        <f t="shared" si="27"/>
        <v>602</v>
      </c>
      <c r="DO63" s="463">
        <f t="shared" si="140"/>
        <v>43027</v>
      </c>
      <c r="DP63" s="463">
        <f t="shared" si="140"/>
        <v>2434430</v>
      </c>
      <c r="DQ63" s="463">
        <f t="shared" si="29"/>
        <v>57</v>
      </c>
      <c r="DR63" s="463">
        <f t="shared" si="30"/>
        <v>117</v>
      </c>
      <c r="DS63" s="463">
        <f t="shared" si="141"/>
        <v>923</v>
      </c>
      <c r="DT63" s="463">
        <f t="shared" si="141"/>
        <v>2105081</v>
      </c>
      <c r="DU63" s="463">
        <f t="shared" si="75"/>
        <v>2281</v>
      </c>
      <c r="DV63" s="463">
        <f t="shared" si="76"/>
        <v>5106</v>
      </c>
      <c r="DW63" s="463">
        <f t="shared" si="159"/>
        <v>787</v>
      </c>
      <c r="DX63" s="446"/>
      <c r="DY63" s="446"/>
      <c r="DZ63" s="446"/>
      <c r="EA63" s="446"/>
      <c r="EB63" s="446"/>
      <c r="EC63" s="446"/>
      <c r="ED63" s="446"/>
      <c r="EE63" s="446"/>
      <c r="EF63" s="446"/>
      <c r="EG63" s="463" t="s">
        <v>152</v>
      </c>
      <c r="EH63" s="463" t="s">
        <v>152</v>
      </c>
      <c r="EI63" s="463">
        <f t="shared" si="113"/>
        <v>247</v>
      </c>
      <c r="EJ63" s="446"/>
      <c r="EK63" s="446"/>
      <c r="EL63" s="446"/>
      <c r="EM63" s="446"/>
      <c r="EN63" s="446"/>
      <c r="EO63" s="446"/>
      <c r="EP63" s="446"/>
      <c r="EQ63" s="446"/>
      <c r="ER63" s="446"/>
      <c r="ES63" s="446"/>
      <c r="ET63" s="446"/>
      <c r="EU63" s="446"/>
      <c r="EV63" s="446"/>
      <c r="EW63" s="446"/>
      <c r="EX63" s="446"/>
      <c r="EY63" s="446"/>
      <c r="EZ63" s="447"/>
      <c r="FA63" s="446">
        <f t="shared" si="43"/>
        <v>5</v>
      </c>
      <c r="FB63" s="417">
        <f t="shared" si="59"/>
        <v>2022</v>
      </c>
      <c r="FC63" s="448">
        <f t="shared" si="60"/>
        <v>44682</v>
      </c>
      <c r="FD63" s="449">
        <f t="shared" si="44"/>
        <v>31</v>
      </c>
      <c r="FE63" s="450"/>
      <c r="FF63" s="451">
        <f t="shared" si="79"/>
        <v>0.57859986014738318</v>
      </c>
      <c r="FG63" s="450"/>
      <c r="FH63" s="452">
        <f t="shared" si="124"/>
        <v>2.0547649904405065</v>
      </c>
      <c r="FI63" s="452">
        <f t="shared" si="125"/>
        <v>1.529275146600285</v>
      </c>
      <c r="FJ63" s="452">
        <f t="shared" si="126"/>
        <v>2.044552029636018</v>
      </c>
      <c r="FK63" s="452">
        <f t="shared" si="127"/>
        <v>1.5455418569552519</v>
      </c>
      <c r="FL63" s="452">
        <f t="shared" si="128"/>
        <v>1.3918591254255042</v>
      </c>
      <c r="FM63" s="452">
        <f t="shared" si="129"/>
        <v>1.0735061534433097</v>
      </c>
      <c r="FN63" s="452">
        <f t="shared" si="130"/>
        <v>1.636688436419516</v>
      </c>
      <c r="FO63" s="452">
        <f t="shared" si="131"/>
        <v>1.0772954283519016</v>
      </c>
      <c r="FP63" s="452">
        <f t="shared" si="132"/>
        <v>1.672203765227021</v>
      </c>
      <c r="FQ63" s="452">
        <f t="shared" si="133"/>
        <v>1.0655592469545958</v>
      </c>
      <c r="FR63" s="453"/>
      <c r="FS63" s="446">
        <f t="shared" si="158"/>
        <v>945102</v>
      </c>
      <c r="FT63" s="446">
        <f t="shared" si="158"/>
        <v>54833121</v>
      </c>
      <c r="FU63" s="446">
        <f t="shared" si="158"/>
        <v>92643387</v>
      </c>
      <c r="FV63" s="446">
        <f t="shared" si="158"/>
        <v>164809439</v>
      </c>
      <c r="FW63" s="446">
        <f t="shared" si="158"/>
        <v>71347770</v>
      </c>
      <c r="FX63" s="446">
        <f t="shared" si="158"/>
        <v>64452768</v>
      </c>
      <c r="FY63" s="446">
        <f t="shared" si="158"/>
        <v>1965657695</v>
      </c>
      <c r="FZ63" s="446">
        <f t="shared" si="158"/>
        <v>2514168844</v>
      </c>
      <c r="GA63" s="446">
        <f t="shared" si="158"/>
        <v>113805916</v>
      </c>
      <c r="GB63" s="446"/>
      <c r="GC63" s="446"/>
      <c r="GD63" s="446">
        <f t="shared" si="161"/>
        <v>776521</v>
      </c>
      <c r="GE63" s="446">
        <f t="shared" si="161"/>
        <v>476173</v>
      </c>
      <c r="GF63" s="446">
        <f t="shared" si="161"/>
        <v>70024122</v>
      </c>
      <c r="GG63" s="446">
        <f t="shared" si="161"/>
        <v>130528313</v>
      </c>
      <c r="GH63" s="446">
        <f t="shared" si="161"/>
        <v>55064880</v>
      </c>
      <c r="GI63" s="446">
        <f t="shared" si="161"/>
        <v>1779968165</v>
      </c>
      <c r="GJ63" s="446">
        <f t="shared" si="161"/>
        <v>181479777</v>
      </c>
      <c r="GK63" s="446">
        <f t="shared" si="161"/>
        <v>97736365</v>
      </c>
      <c r="GL63" s="446">
        <f t="shared" si="161"/>
        <v>294908748</v>
      </c>
      <c r="GM63" s="446">
        <f t="shared" si="161"/>
        <v>76382891</v>
      </c>
      <c r="GN63" s="446">
        <f t="shared" si="160"/>
        <v>4712445</v>
      </c>
      <c r="GO63" s="446">
        <f t="shared" si="154"/>
        <v>2194166</v>
      </c>
      <c r="GP63" s="446">
        <f t="shared" si="154"/>
        <v>5028699</v>
      </c>
      <c r="GQ63" s="446">
        <f t="shared" si="154"/>
        <v>0</v>
      </c>
      <c r="GR63" s="446"/>
      <c r="GS63" s="446"/>
      <c r="GT63" s="446"/>
      <c r="GU63" s="446"/>
      <c r="GV63" s="454"/>
      <c r="GW63" s="402"/>
    </row>
    <row r="64" spans="1:205" ht="10.5" customHeight="1" x14ac:dyDescent="0.2">
      <c r="A64" s="417" t="str">
        <f t="shared" si="1"/>
        <v>2022-23JUNEENG</v>
      </c>
      <c r="B64" s="458" t="str">
        <f t="shared" si="57"/>
        <v>2022-23</v>
      </c>
      <c r="C64" s="402" t="s">
        <v>671</v>
      </c>
      <c r="D64" s="458"/>
      <c r="F64" s="458" t="str">
        <f t="shared" si="58"/>
        <v>ENG</v>
      </c>
      <c r="H64" s="463">
        <f t="shared" si="135"/>
        <v>1161815</v>
      </c>
      <c r="I64" s="463">
        <f t="shared" si="135"/>
        <v>899167</v>
      </c>
      <c r="J64" s="463">
        <f t="shared" si="135"/>
        <v>32326007</v>
      </c>
      <c r="K64" s="463">
        <f t="shared" si="3"/>
        <v>36</v>
      </c>
      <c r="L64" s="463">
        <f t="shared" si="4"/>
        <v>3</v>
      </c>
      <c r="M64" s="463">
        <f t="shared" si="5"/>
        <v>116</v>
      </c>
      <c r="N64" s="463">
        <f t="shared" si="6"/>
        <v>162</v>
      </c>
      <c r="O64" s="463">
        <f t="shared" si="7"/>
        <v>256</v>
      </c>
      <c r="P64" s="463">
        <f t="shared" si="155"/>
        <v>3280</v>
      </c>
      <c r="Q64" s="463">
        <f t="shared" si="155"/>
        <v>4875</v>
      </c>
      <c r="R64" s="463">
        <f t="shared" si="155"/>
        <v>9403</v>
      </c>
      <c r="S64" s="463">
        <f t="shared" si="155"/>
        <v>694825</v>
      </c>
      <c r="T64" s="463">
        <f t="shared" si="155"/>
        <v>79436</v>
      </c>
      <c r="U64" s="463">
        <f t="shared" si="155"/>
        <v>52031</v>
      </c>
      <c r="V64" s="463">
        <f t="shared" si="155"/>
        <v>373007</v>
      </c>
      <c r="W64" s="463">
        <f t="shared" si="155"/>
        <v>113107</v>
      </c>
      <c r="X64" s="463">
        <f t="shared" si="155"/>
        <v>3880</v>
      </c>
      <c r="Y64" s="463">
        <f t="shared" si="155"/>
        <v>43330049</v>
      </c>
      <c r="Z64" s="463">
        <f t="shared" si="9"/>
        <v>545</v>
      </c>
      <c r="AA64" s="463">
        <f t="shared" si="10"/>
        <v>963</v>
      </c>
      <c r="AB64" s="463">
        <f t="shared" si="120"/>
        <v>37304576</v>
      </c>
      <c r="AC64" s="463">
        <f t="shared" si="12"/>
        <v>717</v>
      </c>
      <c r="AD64" s="463">
        <f t="shared" si="13"/>
        <v>1322</v>
      </c>
      <c r="AE64" s="463">
        <f t="shared" si="121"/>
        <v>1150957314</v>
      </c>
      <c r="AF64" s="463">
        <f t="shared" si="15"/>
        <v>3086</v>
      </c>
      <c r="AG64" s="463">
        <f t="shared" si="16"/>
        <v>6833</v>
      </c>
      <c r="AH64" s="463">
        <f t="shared" si="122"/>
        <v>1179198551</v>
      </c>
      <c r="AI64" s="463">
        <f t="shared" si="18"/>
        <v>10426</v>
      </c>
      <c r="AJ64" s="463">
        <f t="shared" si="19"/>
        <v>26443</v>
      </c>
      <c r="AK64" s="463">
        <f t="shared" si="123"/>
        <v>49429115</v>
      </c>
      <c r="AL64" s="463">
        <f t="shared" si="21"/>
        <v>12739</v>
      </c>
      <c r="AM64" s="463">
        <f t="shared" si="22"/>
        <v>31999</v>
      </c>
      <c r="AN64" s="463" t="s">
        <v>152</v>
      </c>
      <c r="AO64" s="463" t="s">
        <v>152</v>
      </c>
      <c r="AP64" s="463" t="s">
        <v>152</v>
      </c>
      <c r="AQ64" s="463" t="s">
        <v>152</v>
      </c>
      <c r="AR64" s="463" t="s">
        <v>152</v>
      </c>
      <c r="AS64" s="463" t="s">
        <v>152</v>
      </c>
      <c r="AT64" s="463">
        <f t="shared" si="156"/>
        <v>89923</v>
      </c>
      <c r="AU64" s="463">
        <f t="shared" si="156"/>
        <v>7790</v>
      </c>
      <c r="AV64" s="463">
        <f t="shared" si="156"/>
        <v>26598</v>
      </c>
      <c r="AW64" s="463">
        <f t="shared" si="156"/>
        <v>23517</v>
      </c>
      <c r="AX64" s="463">
        <f t="shared" si="156"/>
        <v>10769</v>
      </c>
      <c r="AY64" s="463">
        <f t="shared" si="156"/>
        <v>44766</v>
      </c>
      <c r="AZ64" s="463">
        <f t="shared" si="156"/>
        <v>9521</v>
      </c>
      <c r="BA64" s="463" t="s">
        <v>152</v>
      </c>
      <c r="BB64" s="463" t="s">
        <v>152</v>
      </c>
      <c r="BC64" s="463" t="s">
        <v>152</v>
      </c>
      <c r="BD64" s="463" t="s">
        <v>152</v>
      </c>
      <c r="BE64" s="463" t="s">
        <v>152</v>
      </c>
      <c r="BF64" s="463" t="s">
        <v>152</v>
      </c>
      <c r="BG64" s="463" t="s">
        <v>152</v>
      </c>
      <c r="BH64" s="463" t="s">
        <v>152</v>
      </c>
      <c r="BI64" s="463">
        <f t="shared" si="157"/>
        <v>351862</v>
      </c>
      <c r="BJ64" s="463">
        <f t="shared" si="157"/>
        <v>32536</v>
      </c>
      <c r="BK64" s="463">
        <f t="shared" si="157"/>
        <v>220504</v>
      </c>
      <c r="BL64" s="463">
        <f t="shared" si="157"/>
        <v>604902</v>
      </c>
      <c r="BM64" s="463">
        <f t="shared" si="157"/>
        <v>162387</v>
      </c>
      <c r="BN64" s="463">
        <f t="shared" si="157"/>
        <v>120709</v>
      </c>
      <c r="BO64" s="463">
        <f t="shared" si="157"/>
        <v>105873</v>
      </c>
      <c r="BP64" s="463">
        <f t="shared" si="157"/>
        <v>79828</v>
      </c>
      <c r="BQ64" s="463">
        <f t="shared" si="157"/>
        <v>522483</v>
      </c>
      <c r="BR64" s="463">
        <f t="shared" si="157"/>
        <v>401352</v>
      </c>
      <c r="BS64" s="463">
        <f t="shared" si="157"/>
        <v>183838</v>
      </c>
      <c r="BT64" s="463">
        <f t="shared" si="157"/>
        <v>122177</v>
      </c>
      <c r="BU64" s="463">
        <f t="shared" si="157"/>
        <v>6425</v>
      </c>
      <c r="BV64" s="463">
        <f t="shared" si="157"/>
        <v>4168</v>
      </c>
      <c r="BW64" s="463">
        <f t="shared" si="143"/>
        <v>840</v>
      </c>
      <c r="BX64" s="463">
        <f t="shared" si="143"/>
        <v>566291</v>
      </c>
      <c r="BY64" s="463">
        <f t="shared" si="84"/>
        <v>674</v>
      </c>
      <c r="BZ64" s="463">
        <f t="shared" si="85"/>
        <v>1166</v>
      </c>
      <c r="CA64" s="463">
        <f t="shared" si="144"/>
        <v>542</v>
      </c>
      <c r="CB64" s="463">
        <f t="shared" si="144"/>
        <v>309388</v>
      </c>
      <c r="CC64" s="463">
        <f t="shared" si="87"/>
        <v>571</v>
      </c>
      <c r="CD64" s="463">
        <f t="shared" si="88"/>
        <v>1057</v>
      </c>
      <c r="CE64" s="463">
        <f t="shared" si="145"/>
        <v>78054</v>
      </c>
      <c r="CF64" s="463">
        <f t="shared" si="145"/>
        <v>42454370</v>
      </c>
      <c r="CG64" s="463">
        <f t="shared" si="90"/>
        <v>544</v>
      </c>
      <c r="CH64" s="463">
        <f t="shared" si="91"/>
        <v>960</v>
      </c>
      <c r="CI64" s="463">
        <f t="shared" si="146"/>
        <v>27343</v>
      </c>
      <c r="CJ64" s="463">
        <f t="shared" si="146"/>
        <v>82401981</v>
      </c>
      <c r="CK64" s="463">
        <f t="shared" si="93"/>
        <v>3014</v>
      </c>
      <c r="CL64" s="463">
        <f t="shared" si="94"/>
        <v>6386</v>
      </c>
      <c r="CM64" s="463">
        <f t="shared" si="147"/>
        <v>10579</v>
      </c>
      <c r="CN64" s="463">
        <f t="shared" si="147"/>
        <v>32078004</v>
      </c>
      <c r="CO64" s="463">
        <f t="shared" si="96"/>
        <v>3032</v>
      </c>
      <c r="CP64" s="463">
        <f t="shared" si="97"/>
        <v>6767</v>
      </c>
      <c r="CQ64" s="463">
        <f t="shared" si="148"/>
        <v>335085</v>
      </c>
      <c r="CR64" s="463">
        <f t="shared" si="148"/>
        <v>1036477329</v>
      </c>
      <c r="CS64" s="463">
        <f t="shared" si="99"/>
        <v>3093</v>
      </c>
      <c r="CT64" s="463">
        <f t="shared" si="100"/>
        <v>6872</v>
      </c>
      <c r="CU64" s="463">
        <f t="shared" si="149"/>
        <v>9629</v>
      </c>
      <c r="CV64" s="463">
        <f t="shared" si="149"/>
        <v>97937206</v>
      </c>
      <c r="CW64" s="463">
        <f t="shared" si="102"/>
        <v>10171</v>
      </c>
      <c r="CX64" s="463">
        <f t="shared" si="103"/>
        <v>24471</v>
      </c>
      <c r="CY64" s="463">
        <f t="shared" si="150"/>
        <v>4675</v>
      </c>
      <c r="CZ64" s="463">
        <f t="shared" si="150"/>
        <v>45939483</v>
      </c>
      <c r="DA64" s="463">
        <f t="shared" si="105"/>
        <v>9827</v>
      </c>
      <c r="DB64" s="463">
        <f t="shared" si="106"/>
        <v>23459</v>
      </c>
      <c r="DC64" s="463">
        <f t="shared" si="151"/>
        <v>9984</v>
      </c>
      <c r="DD64" s="463">
        <f t="shared" si="151"/>
        <v>143260417</v>
      </c>
      <c r="DE64" s="463">
        <f t="shared" si="108"/>
        <v>14349</v>
      </c>
      <c r="DF64" s="463">
        <f t="shared" si="109"/>
        <v>34189</v>
      </c>
      <c r="DG64" s="463">
        <f t="shared" si="152"/>
        <v>1991</v>
      </c>
      <c r="DH64" s="463">
        <f t="shared" si="152"/>
        <v>32027158</v>
      </c>
      <c r="DI64" s="463">
        <f t="shared" si="111"/>
        <v>16086</v>
      </c>
      <c r="DJ64" s="463">
        <f t="shared" si="112"/>
        <v>39622</v>
      </c>
      <c r="DK64" s="463">
        <f t="shared" si="139"/>
        <v>3734</v>
      </c>
      <c r="DL64" s="463">
        <f t="shared" si="139"/>
        <v>1380677</v>
      </c>
      <c r="DM64" s="463">
        <f t="shared" si="26"/>
        <v>370</v>
      </c>
      <c r="DN64" s="463">
        <f t="shared" si="27"/>
        <v>640</v>
      </c>
      <c r="DO64" s="463">
        <f t="shared" si="140"/>
        <v>43276</v>
      </c>
      <c r="DP64" s="463">
        <f t="shared" si="140"/>
        <v>3077278</v>
      </c>
      <c r="DQ64" s="463">
        <f t="shared" si="29"/>
        <v>71</v>
      </c>
      <c r="DR64" s="463">
        <f t="shared" si="30"/>
        <v>157</v>
      </c>
      <c r="DS64" s="463">
        <f t="shared" si="141"/>
        <v>855</v>
      </c>
      <c r="DT64" s="463">
        <f t="shared" si="141"/>
        <v>2539908</v>
      </c>
      <c r="DU64" s="463">
        <f t="shared" si="75"/>
        <v>2971</v>
      </c>
      <c r="DV64" s="463">
        <f t="shared" si="76"/>
        <v>6625</v>
      </c>
      <c r="DW64" s="463">
        <f t="shared" si="159"/>
        <v>710</v>
      </c>
      <c r="DX64" s="446"/>
      <c r="DY64" s="446"/>
      <c r="DZ64" s="446"/>
      <c r="EA64" s="446"/>
      <c r="EB64" s="446"/>
      <c r="EC64" s="446"/>
      <c r="ED64" s="446"/>
      <c r="EE64" s="446"/>
      <c r="EF64" s="446"/>
      <c r="EG64" s="463" t="s">
        <v>152</v>
      </c>
      <c r="EH64" s="463" t="s">
        <v>152</v>
      </c>
      <c r="EI64" s="463">
        <f t="shared" si="113"/>
        <v>206</v>
      </c>
      <c r="EJ64" s="446"/>
      <c r="EK64" s="446"/>
      <c r="EL64" s="446"/>
      <c r="EM64" s="446"/>
      <c r="EN64" s="446"/>
      <c r="EO64" s="446"/>
      <c r="EP64" s="446"/>
      <c r="EQ64" s="446"/>
      <c r="ER64" s="446"/>
      <c r="ES64" s="446"/>
      <c r="ET64" s="446"/>
      <c r="EU64" s="446"/>
      <c r="EV64" s="446"/>
      <c r="EW64" s="446"/>
      <c r="EX64" s="446"/>
      <c r="EY64" s="446"/>
      <c r="EZ64" s="447"/>
      <c r="FA64" s="446">
        <f t="shared" si="43"/>
        <v>6</v>
      </c>
      <c r="FB64" s="417">
        <f t="shared" si="59"/>
        <v>2022</v>
      </c>
      <c r="FC64" s="448">
        <f t="shared" si="60"/>
        <v>44713</v>
      </c>
      <c r="FD64" s="449">
        <f t="shared" si="44"/>
        <v>30</v>
      </c>
      <c r="FE64" s="450"/>
      <c r="FF64" s="451">
        <f t="shared" si="79"/>
        <v>0.56825463522243813</v>
      </c>
      <c r="FG64" s="450"/>
      <c r="FH64" s="452">
        <f t="shared" si="124"/>
        <v>2.0442494586837201</v>
      </c>
      <c r="FI64" s="452">
        <f t="shared" si="125"/>
        <v>1.5195755073266528</v>
      </c>
      <c r="FJ64" s="452">
        <f t="shared" si="126"/>
        <v>2.0348061732428744</v>
      </c>
      <c r="FK64" s="452">
        <f t="shared" si="127"/>
        <v>1.5342392035517287</v>
      </c>
      <c r="FL64" s="452">
        <f t="shared" si="128"/>
        <v>1.4007324259330254</v>
      </c>
      <c r="FM64" s="452">
        <f t="shared" si="129"/>
        <v>1.0759905310088014</v>
      </c>
      <c r="FN64" s="452">
        <f t="shared" si="130"/>
        <v>1.6253459113936362</v>
      </c>
      <c r="FO64" s="452">
        <f t="shared" si="131"/>
        <v>1.0801895550231198</v>
      </c>
      <c r="FP64" s="452">
        <f t="shared" si="132"/>
        <v>1.6559278350515463</v>
      </c>
      <c r="FQ64" s="452">
        <f t="shared" si="133"/>
        <v>1.0742268041237113</v>
      </c>
      <c r="FR64" s="453"/>
      <c r="FS64" s="446">
        <f t="shared" si="158"/>
        <v>2856007</v>
      </c>
      <c r="FT64" s="446">
        <f t="shared" si="158"/>
        <v>104252525</v>
      </c>
      <c r="FU64" s="446">
        <f t="shared" si="158"/>
        <v>145618581</v>
      </c>
      <c r="FV64" s="446">
        <f t="shared" si="158"/>
        <v>229902116</v>
      </c>
      <c r="FW64" s="446">
        <f t="shared" si="158"/>
        <v>76493758</v>
      </c>
      <c r="FX64" s="446">
        <f t="shared" si="158"/>
        <v>68797121</v>
      </c>
      <c r="FY64" s="446">
        <f t="shared" si="158"/>
        <v>2548653242</v>
      </c>
      <c r="FZ64" s="446">
        <f t="shared" si="158"/>
        <v>2990840994</v>
      </c>
      <c r="GA64" s="446">
        <f t="shared" si="158"/>
        <v>124155757</v>
      </c>
      <c r="GB64" s="446"/>
      <c r="GC64" s="446"/>
      <c r="GD64" s="446">
        <f t="shared" si="161"/>
        <v>979235</v>
      </c>
      <c r="GE64" s="446">
        <f t="shared" si="161"/>
        <v>572630</v>
      </c>
      <c r="GF64" s="446">
        <f t="shared" si="161"/>
        <v>74929248</v>
      </c>
      <c r="GG64" s="446">
        <f t="shared" si="161"/>
        <v>174608641</v>
      </c>
      <c r="GH64" s="446">
        <f t="shared" si="161"/>
        <v>71589612</v>
      </c>
      <c r="GI64" s="446">
        <f t="shared" si="161"/>
        <v>2302851257</v>
      </c>
      <c r="GJ64" s="446">
        <f t="shared" si="161"/>
        <v>235626967</v>
      </c>
      <c r="GK64" s="446">
        <f t="shared" si="161"/>
        <v>109668942</v>
      </c>
      <c r="GL64" s="446">
        <f t="shared" si="161"/>
        <v>341339594</v>
      </c>
      <c r="GM64" s="446">
        <f t="shared" si="161"/>
        <v>78887079</v>
      </c>
      <c r="GN64" s="446">
        <f t="shared" si="160"/>
        <v>5664559</v>
      </c>
      <c r="GO64" s="446">
        <f t="shared" si="154"/>
        <v>2388824</v>
      </c>
      <c r="GP64" s="446">
        <f t="shared" si="154"/>
        <v>6774297</v>
      </c>
      <c r="GQ64" s="446">
        <f t="shared" si="154"/>
        <v>0</v>
      </c>
      <c r="GR64" s="446"/>
      <c r="GS64" s="446"/>
      <c r="GT64" s="446"/>
      <c r="GU64" s="446"/>
      <c r="GV64" s="454"/>
      <c r="GW64" s="402"/>
    </row>
    <row r="65" spans="1:209" ht="10.5" customHeight="1" x14ac:dyDescent="0.2">
      <c r="A65" s="417" t="str">
        <f t="shared" si="1"/>
        <v>2022-23JULYENG</v>
      </c>
      <c r="B65" s="458" t="str">
        <f t="shared" si="57"/>
        <v>2022-23</v>
      </c>
      <c r="C65" s="402" t="s">
        <v>673</v>
      </c>
      <c r="D65" s="458"/>
      <c r="F65" s="458" t="str">
        <f t="shared" si="58"/>
        <v>ENG</v>
      </c>
      <c r="H65" s="463">
        <f t="shared" si="135"/>
        <v>1216041</v>
      </c>
      <c r="I65" s="463">
        <f t="shared" si="135"/>
        <v>945618</v>
      </c>
      <c r="J65" s="463">
        <f t="shared" si="135"/>
        <v>60230000</v>
      </c>
      <c r="K65" s="463">
        <f t="shared" si="3"/>
        <v>64</v>
      </c>
      <c r="L65" s="463">
        <f t="shared" si="4"/>
        <v>22</v>
      </c>
      <c r="M65" s="463">
        <f t="shared" si="5"/>
        <v>181</v>
      </c>
      <c r="N65" s="463">
        <f t="shared" si="6"/>
        <v>236</v>
      </c>
      <c r="O65" s="463">
        <f t="shared" si="7"/>
        <v>358</v>
      </c>
      <c r="P65" s="463">
        <f t="shared" si="155"/>
        <v>3531</v>
      </c>
      <c r="Q65" s="463">
        <f t="shared" si="155"/>
        <v>4674</v>
      </c>
      <c r="R65" s="463">
        <f t="shared" si="155"/>
        <v>8329</v>
      </c>
      <c r="S65" s="463">
        <f t="shared" si="155"/>
        <v>697009</v>
      </c>
      <c r="T65" s="463">
        <f t="shared" si="155"/>
        <v>85392</v>
      </c>
      <c r="U65" s="463">
        <f t="shared" si="155"/>
        <v>55766</v>
      </c>
      <c r="V65" s="463">
        <f t="shared" si="155"/>
        <v>379454</v>
      </c>
      <c r="W65" s="463">
        <f t="shared" si="155"/>
        <v>106833</v>
      </c>
      <c r="X65" s="463">
        <f t="shared" si="155"/>
        <v>3862</v>
      </c>
      <c r="Y65" s="463">
        <f t="shared" si="155"/>
        <v>49052794</v>
      </c>
      <c r="Z65" s="463">
        <f t="shared" si="9"/>
        <v>574</v>
      </c>
      <c r="AA65" s="463">
        <f t="shared" si="10"/>
        <v>1015</v>
      </c>
      <c r="AB65" s="463">
        <f t="shared" si="120"/>
        <v>41979037</v>
      </c>
      <c r="AC65" s="463">
        <f t="shared" si="12"/>
        <v>753</v>
      </c>
      <c r="AD65" s="463">
        <f t="shared" si="13"/>
        <v>1387</v>
      </c>
      <c r="AE65" s="463">
        <f t="shared" si="121"/>
        <v>1340731614</v>
      </c>
      <c r="AF65" s="463">
        <f t="shared" si="15"/>
        <v>3533</v>
      </c>
      <c r="AG65" s="463">
        <f t="shared" si="16"/>
        <v>7888</v>
      </c>
      <c r="AH65" s="463">
        <f t="shared" si="122"/>
        <v>1262843276</v>
      </c>
      <c r="AI65" s="463">
        <f t="shared" si="18"/>
        <v>11821</v>
      </c>
      <c r="AJ65" s="463">
        <f t="shared" si="19"/>
        <v>30101</v>
      </c>
      <c r="AK65" s="463">
        <f t="shared" si="123"/>
        <v>56301764</v>
      </c>
      <c r="AL65" s="463">
        <f t="shared" si="21"/>
        <v>14578</v>
      </c>
      <c r="AM65" s="463">
        <f t="shared" si="22"/>
        <v>35786</v>
      </c>
      <c r="AN65" s="463" t="s">
        <v>152</v>
      </c>
      <c r="AO65" s="463" t="s">
        <v>152</v>
      </c>
      <c r="AP65" s="463" t="s">
        <v>152</v>
      </c>
      <c r="AQ65" s="463" t="s">
        <v>152</v>
      </c>
      <c r="AR65" s="463" t="s">
        <v>152</v>
      </c>
      <c r="AS65" s="463" t="s">
        <v>152</v>
      </c>
      <c r="AT65" s="463">
        <f t="shared" si="156"/>
        <v>87848</v>
      </c>
      <c r="AU65" s="463">
        <f t="shared" si="156"/>
        <v>7995</v>
      </c>
      <c r="AV65" s="463">
        <f t="shared" si="156"/>
        <v>26403</v>
      </c>
      <c r="AW65" s="463">
        <f t="shared" si="156"/>
        <v>23084</v>
      </c>
      <c r="AX65" s="463">
        <f t="shared" si="156"/>
        <v>9736</v>
      </c>
      <c r="AY65" s="463">
        <f t="shared" si="156"/>
        <v>43714</v>
      </c>
      <c r="AZ65" s="463">
        <f t="shared" si="156"/>
        <v>9223</v>
      </c>
      <c r="BA65" s="463" t="s">
        <v>152</v>
      </c>
      <c r="BB65" s="463" t="s">
        <v>152</v>
      </c>
      <c r="BC65" s="463" t="s">
        <v>152</v>
      </c>
      <c r="BD65" s="463" t="s">
        <v>152</v>
      </c>
      <c r="BE65" s="463" t="s">
        <v>152</v>
      </c>
      <c r="BF65" s="463" t="s">
        <v>152</v>
      </c>
      <c r="BG65" s="463" t="s">
        <v>152</v>
      </c>
      <c r="BH65" s="463" t="s">
        <v>152</v>
      </c>
      <c r="BI65" s="463">
        <f t="shared" si="157"/>
        <v>347916</v>
      </c>
      <c r="BJ65" s="463">
        <f t="shared" si="157"/>
        <v>31641</v>
      </c>
      <c r="BK65" s="463">
        <f t="shared" si="157"/>
        <v>229604</v>
      </c>
      <c r="BL65" s="463">
        <f t="shared" si="157"/>
        <v>609161</v>
      </c>
      <c r="BM65" s="463">
        <f t="shared" si="157"/>
        <v>174266</v>
      </c>
      <c r="BN65" s="463">
        <f t="shared" si="157"/>
        <v>129474</v>
      </c>
      <c r="BO65" s="463">
        <f t="shared" si="157"/>
        <v>113245</v>
      </c>
      <c r="BP65" s="463">
        <f t="shared" si="157"/>
        <v>85577</v>
      </c>
      <c r="BQ65" s="463">
        <f t="shared" si="157"/>
        <v>536290</v>
      </c>
      <c r="BR65" s="463">
        <f t="shared" si="157"/>
        <v>408757</v>
      </c>
      <c r="BS65" s="463">
        <f t="shared" si="157"/>
        <v>172950</v>
      </c>
      <c r="BT65" s="463">
        <f t="shared" si="157"/>
        <v>115944</v>
      </c>
      <c r="BU65" s="463">
        <f t="shared" si="157"/>
        <v>6196</v>
      </c>
      <c r="BV65" s="463">
        <f t="shared" si="157"/>
        <v>4164</v>
      </c>
      <c r="BW65" s="463">
        <f t="shared" si="143"/>
        <v>844</v>
      </c>
      <c r="BX65" s="463">
        <f t="shared" si="143"/>
        <v>569857</v>
      </c>
      <c r="BY65" s="463">
        <f t="shared" si="84"/>
        <v>675</v>
      </c>
      <c r="BZ65" s="463">
        <f t="shared" si="85"/>
        <v>1170</v>
      </c>
      <c r="CA65" s="463">
        <f t="shared" si="144"/>
        <v>570</v>
      </c>
      <c r="CB65" s="463">
        <f t="shared" si="144"/>
        <v>362999</v>
      </c>
      <c r="CC65" s="463">
        <f t="shared" si="87"/>
        <v>637</v>
      </c>
      <c r="CD65" s="463">
        <f t="shared" si="88"/>
        <v>1197</v>
      </c>
      <c r="CE65" s="463">
        <f t="shared" si="145"/>
        <v>83978</v>
      </c>
      <c r="CF65" s="463">
        <f t="shared" si="145"/>
        <v>48119938</v>
      </c>
      <c r="CG65" s="463">
        <f t="shared" si="90"/>
        <v>573</v>
      </c>
      <c r="CH65" s="463">
        <f t="shared" si="91"/>
        <v>1013</v>
      </c>
      <c r="CI65" s="463">
        <f t="shared" si="146"/>
        <v>27164</v>
      </c>
      <c r="CJ65" s="463">
        <f t="shared" si="146"/>
        <v>95063745</v>
      </c>
      <c r="CK65" s="463">
        <f t="shared" si="93"/>
        <v>3500</v>
      </c>
      <c r="CL65" s="463">
        <f t="shared" si="94"/>
        <v>7401</v>
      </c>
      <c r="CM65" s="463">
        <f t="shared" si="147"/>
        <v>10688</v>
      </c>
      <c r="CN65" s="463">
        <f t="shared" si="147"/>
        <v>37626456</v>
      </c>
      <c r="CO65" s="463">
        <f t="shared" si="96"/>
        <v>3520</v>
      </c>
      <c r="CP65" s="463">
        <f t="shared" si="97"/>
        <v>8030</v>
      </c>
      <c r="CQ65" s="463">
        <f t="shared" si="148"/>
        <v>341602</v>
      </c>
      <c r="CR65" s="463">
        <f t="shared" si="148"/>
        <v>1208041413</v>
      </c>
      <c r="CS65" s="463">
        <f t="shared" si="99"/>
        <v>3536</v>
      </c>
      <c r="CT65" s="463">
        <f t="shared" si="100"/>
        <v>7922</v>
      </c>
      <c r="CU65" s="463">
        <f t="shared" si="149"/>
        <v>9071</v>
      </c>
      <c r="CV65" s="463">
        <f t="shared" si="149"/>
        <v>106444839</v>
      </c>
      <c r="CW65" s="463">
        <f t="shared" si="102"/>
        <v>11735</v>
      </c>
      <c r="CX65" s="463">
        <f t="shared" si="103"/>
        <v>29670</v>
      </c>
      <c r="CY65" s="463">
        <f t="shared" si="150"/>
        <v>4477</v>
      </c>
      <c r="CZ65" s="463">
        <f t="shared" si="150"/>
        <v>50516167</v>
      </c>
      <c r="DA65" s="463">
        <f t="shared" si="105"/>
        <v>11283</v>
      </c>
      <c r="DB65" s="463">
        <f t="shared" si="106"/>
        <v>28231</v>
      </c>
      <c r="DC65" s="463">
        <f t="shared" si="151"/>
        <v>9905</v>
      </c>
      <c r="DD65" s="463">
        <f t="shared" si="151"/>
        <v>157461550</v>
      </c>
      <c r="DE65" s="463">
        <f t="shared" si="108"/>
        <v>15897</v>
      </c>
      <c r="DF65" s="463">
        <f t="shared" si="109"/>
        <v>38799</v>
      </c>
      <c r="DG65" s="463">
        <f t="shared" si="152"/>
        <v>1957</v>
      </c>
      <c r="DH65" s="463">
        <f t="shared" si="152"/>
        <v>35296790</v>
      </c>
      <c r="DI65" s="463">
        <f t="shared" si="111"/>
        <v>18036</v>
      </c>
      <c r="DJ65" s="463">
        <f t="shared" si="112"/>
        <v>45259</v>
      </c>
      <c r="DK65" s="463">
        <f t="shared" si="139"/>
        <v>3913</v>
      </c>
      <c r="DL65" s="463">
        <f t="shared" si="139"/>
        <v>1552179</v>
      </c>
      <c r="DM65" s="463">
        <f t="shared" si="26"/>
        <v>397</v>
      </c>
      <c r="DN65" s="463">
        <f t="shared" si="27"/>
        <v>680</v>
      </c>
      <c r="DO65" s="463">
        <f t="shared" si="140"/>
        <v>46529</v>
      </c>
      <c r="DP65" s="463">
        <f t="shared" si="140"/>
        <v>4471357</v>
      </c>
      <c r="DQ65" s="463">
        <f t="shared" si="29"/>
        <v>96</v>
      </c>
      <c r="DR65" s="463">
        <f t="shared" si="30"/>
        <v>219</v>
      </c>
      <c r="DS65" s="463">
        <f t="shared" si="141"/>
        <v>812</v>
      </c>
      <c r="DT65" s="463">
        <f t="shared" si="141"/>
        <v>2485172</v>
      </c>
      <c r="DU65" s="463">
        <f t="shared" si="75"/>
        <v>3061</v>
      </c>
      <c r="DV65" s="463">
        <f t="shared" si="76"/>
        <v>6651</v>
      </c>
      <c r="DW65" s="463">
        <f t="shared" si="159"/>
        <v>687</v>
      </c>
      <c r="DX65" s="446"/>
      <c r="DY65" s="446"/>
      <c r="DZ65" s="446"/>
      <c r="EA65" s="446"/>
      <c r="EB65" s="446"/>
      <c r="EC65" s="446"/>
      <c r="ED65" s="446"/>
      <c r="EE65" s="446"/>
      <c r="EF65" s="446"/>
      <c r="EG65" s="463" t="s">
        <v>152</v>
      </c>
      <c r="EH65" s="463" t="s">
        <v>152</v>
      </c>
      <c r="EI65" s="463">
        <f t="shared" si="113"/>
        <v>243</v>
      </c>
      <c r="EJ65" s="446"/>
      <c r="EK65" s="446"/>
      <c r="EL65" s="446"/>
      <c r="EM65" s="446"/>
      <c r="EN65" s="446"/>
      <c r="EO65" s="446"/>
      <c r="EP65" s="446"/>
      <c r="EQ65" s="446"/>
      <c r="ER65" s="446"/>
      <c r="ES65" s="446"/>
      <c r="ET65" s="446"/>
      <c r="EU65" s="446"/>
      <c r="EV65" s="446"/>
      <c r="EW65" s="446"/>
      <c r="EX65" s="446"/>
      <c r="EY65" s="446"/>
      <c r="EZ65" s="447"/>
      <c r="FA65" s="446">
        <f t="shared" si="43"/>
        <v>7</v>
      </c>
      <c r="FB65" s="417">
        <f t="shared" si="59"/>
        <v>2022</v>
      </c>
      <c r="FC65" s="448">
        <f t="shared" si="60"/>
        <v>44743</v>
      </c>
      <c r="FD65" s="449">
        <f t="shared" si="44"/>
        <v>31</v>
      </c>
      <c r="FE65" s="450"/>
      <c r="FF65" s="451">
        <f t="shared" si="79"/>
        <v>0.56839032017688518</v>
      </c>
      <c r="FG65" s="450"/>
      <c r="FH65" s="452">
        <f t="shared" si="124"/>
        <v>2.0407766535506839</v>
      </c>
      <c r="FI65" s="452">
        <f t="shared" si="125"/>
        <v>1.5162310286677909</v>
      </c>
      <c r="FJ65" s="452">
        <f t="shared" si="126"/>
        <v>2.0307176415737187</v>
      </c>
      <c r="FK65" s="452">
        <f t="shared" si="127"/>
        <v>1.5345730373345767</v>
      </c>
      <c r="FL65" s="452">
        <f t="shared" si="128"/>
        <v>1.413320191643783</v>
      </c>
      <c r="FM65" s="452">
        <f t="shared" si="129"/>
        <v>1.0772241167572354</v>
      </c>
      <c r="FN65" s="452">
        <f t="shared" si="130"/>
        <v>1.6188818061834827</v>
      </c>
      <c r="FO65" s="452">
        <f t="shared" si="131"/>
        <v>1.0852826373873241</v>
      </c>
      <c r="FP65" s="452">
        <f t="shared" si="132"/>
        <v>1.6043500776799586</v>
      </c>
      <c r="FQ65" s="452">
        <f t="shared" si="133"/>
        <v>1.0781978249611601</v>
      </c>
      <c r="FR65" s="453"/>
      <c r="FS65" s="446">
        <f t="shared" si="158"/>
        <v>20700980</v>
      </c>
      <c r="FT65" s="446">
        <f t="shared" si="158"/>
        <v>170900345</v>
      </c>
      <c r="FU65" s="446">
        <f t="shared" si="158"/>
        <v>223519496</v>
      </c>
      <c r="FV65" s="446">
        <f t="shared" si="158"/>
        <v>338680475</v>
      </c>
      <c r="FW65" s="446">
        <f t="shared" si="158"/>
        <v>86692411</v>
      </c>
      <c r="FX65" s="446">
        <f t="shared" si="158"/>
        <v>77335019</v>
      </c>
      <c r="FY65" s="446">
        <f t="shared" si="158"/>
        <v>2993267791</v>
      </c>
      <c r="FZ65" s="446">
        <f t="shared" si="158"/>
        <v>3215829357</v>
      </c>
      <c r="GA65" s="446">
        <f t="shared" si="158"/>
        <v>138206211</v>
      </c>
      <c r="GB65" s="446"/>
      <c r="GC65" s="446"/>
      <c r="GD65" s="446">
        <f t="shared" si="161"/>
        <v>987738</v>
      </c>
      <c r="GE65" s="446">
        <f t="shared" si="161"/>
        <v>682178</v>
      </c>
      <c r="GF65" s="446">
        <f t="shared" si="161"/>
        <v>85052656</v>
      </c>
      <c r="GG65" s="446">
        <f t="shared" si="161"/>
        <v>201036053</v>
      </c>
      <c r="GH65" s="446">
        <f t="shared" si="161"/>
        <v>85820295</v>
      </c>
      <c r="GI65" s="446">
        <f t="shared" si="161"/>
        <v>2706119518</v>
      </c>
      <c r="GJ65" s="446">
        <f t="shared" si="161"/>
        <v>269134780</v>
      </c>
      <c r="GK65" s="446">
        <f t="shared" si="161"/>
        <v>126390832</v>
      </c>
      <c r="GL65" s="446">
        <f t="shared" si="161"/>
        <v>384299752</v>
      </c>
      <c r="GM65" s="446">
        <f t="shared" si="161"/>
        <v>88572836</v>
      </c>
      <c r="GN65" s="446">
        <f t="shared" si="160"/>
        <v>5400441</v>
      </c>
      <c r="GO65" s="446">
        <f t="shared" si="154"/>
        <v>2659522</v>
      </c>
      <c r="GP65" s="446">
        <f t="shared" si="154"/>
        <v>10208230</v>
      </c>
      <c r="GQ65" s="446">
        <f t="shared" si="154"/>
        <v>0</v>
      </c>
      <c r="GR65" s="446"/>
      <c r="GS65" s="446"/>
      <c r="GT65" s="446"/>
      <c r="GU65" s="446"/>
      <c r="GV65" s="454"/>
      <c r="GW65" s="402"/>
    </row>
    <row r="66" spans="1:209" ht="10.5" customHeight="1" x14ac:dyDescent="0.2">
      <c r="A66" s="417" t="str">
        <f t="shared" si="1"/>
        <v>2022-23AUGUSTENG</v>
      </c>
      <c r="B66" s="458" t="str">
        <f t="shared" si="57"/>
        <v>2022-23</v>
      </c>
      <c r="C66" s="402" t="s">
        <v>636</v>
      </c>
      <c r="D66" s="458"/>
      <c r="F66" s="458" t="str">
        <f t="shared" si="58"/>
        <v>ENG</v>
      </c>
      <c r="H66" s="463">
        <f t="shared" ref="H66:J85" si="162">SUMIFS(H$443:H$10112,$B$443:$B$10112,$B66,$C$443:$C$10112,$C66)</f>
        <v>1069574</v>
      </c>
      <c r="I66" s="463">
        <f t="shared" si="162"/>
        <v>843675</v>
      </c>
      <c r="J66" s="463">
        <f t="shared" si="162"/>
        <v>35553474</v>
      </c>
      <c r="K66" s="463">
        <f t="shared" si="3"/>
        <v>42</v>
      </c>
      <c r="L66" s="463">
        <f t="shared" si="4"/>
        <v>4</v>
      </c>
      <c r="M66" s="463">
        <f t="shared" si="5"/>
        <v>138</v>
      </c>
      <c r="N66" s="463">
        <f t="shared" si="6"/>
        <v>189</v>
      </c>
      <c r="O66" s="463">
        <f t="shared" si="7"/>
        <v>309</v>
      </c>
      <c r="P66" s="463">
        <f t="shared" ref="P66:Y75" si="163">SUMIFS(P$443:P$10112,$B$443:$B$10112,$B66,$C$443:$C$10112,$C66)</f>
        <v>2233</v>
      </c>
      <c r="Q66" s="463">
        <f t="shared" si="163"/>
        <v>4517</v>
      </c>
      <c r="R66" s="463">
        <f t="shared" si="163"/>
        <v>8035</v>
      </c>
      <c r="S66" s="463">
        <f t="shared" si="163"/>
        <v>670922</v>
      </c>
      <c r="T66" s="463">
        <f t="shared" si="163"/>
        <v>72448</v>
      </c>
      <c r="U66" s="463">
        <f t="shared" si="163"/>
        <v>46641</v>
      </c>
      <c r="V66" s="463">
        <f t="shared" si="163"/>
        <v>357391</v>
      </c>
      <c r="W66" s="463">
        <f t="shared" si="163"/>
        <v>125969</v>
      </c>
      <c r="X66" s="463">
        <f t="shared" si="163"/>
        <v>4381</v>
      </c>
      <c r="Y66" s="463">
        <f t="shared" si="163"/>
        <v>39681116</v>
      </c>
      <c r="Z66" s="463">
        <f t="shared" si="9"/>
        <v>548</v>
      </c>
      <c r="AA66" s="463">
        <f t="shared" si="10"/>
        <v>980</v>
      </c>
      <c r="AB66" s="463">
        <f t="shared" si="120"/>
        <v>33678581</v>
      </c>
      <c r="AC66" s="463">
        <f t="shared" si="12"/>
        <v>722</v>
      </c>
      <c r="AD66" s="463">
        <f t="shared" si="13"/>
        <v>1360</v>
      </c>
      <c r="AE66" s="463">
        <f t="shared" si="121"/>
        <v>913765697</v>
      </c>
      <c r="AF66" s="463">
        <f t="shared" si="15"/>
        <v>2557</v>
      </c>
      <c r="AG66" s="463">
        <f t="shared" si="16"/>
        <v>5593</v>
      </c>
      <c r="AH66" s="463">
        <f t="shared" si="122"/>
        <v>1030645003</v>
      </c>
      <c r="AI66" s="463">
        <f t="shared" si="18"/>
        <v>8182</v>
      </c>
      <c r="AJ66" s="463">
        <f t="shared" si="19"/>
        <v>20471</v>
      </c>
      <c r="AK66" s="463">
        <f t="shared" si="123"/>
        <v>46441584</v>
      </c>
      <c r="AL66" s="463">
        <f t="shared" si="21"/>
        <v>10601</v>
      </c>
      <c r="AM66" s="463">
        <f t="shared" si="22"/>
        <v>26876</v>
      </c>
      <c r="AN66" s="463" t="s">
        <v>152</v>
      </c>
      <c r="AO66" s="463" t="s">
        <v>152</v>
      </c>
      <c r="AP66" s="463" t="s">
        <v>152</v>
      </c>
      <c r="AQ66" s="463" t="s">
        <v>152</v>
      </c>
      <c r="AR66" s="463" t="s">
        <v>152</v>
      </c>
      <c r="AS66" s="463" t="s">
        <v>152</v>
      </c>
      <c r="AT66" s="463">
        <f t="shared" ref="AT66:AZ75" si="164">SUMIFS(AT$443:AT$10112,$B$443:$B$10112,$B66,$C$443:$C$10112,$C66)</f>
        <v>74574</v>
      </c>
      <c r="AU66" s="463">
        <f t="shared" si="164"/>
        <v>6793</v>
      </c>
      <c r="AV66" s="463">
        <f t="shared" si="164"/>
        <v>21683</v>
      </c>
      <c r="AW66" s="463">
        <f t="shared" si="164"/>
        <v>23178</v>
      </c>
      <c r="AX66" s="463">
        <f t="shared" si="164"/>
        <v>8830</v>
      </c>
      <c r="AY66" s="463">
        <f t="shared" si="164"/>
        <v>37268</v>
      </c>
      <c r="AZ66" s="463">
        <f t="shared" si="164"/>
        <v>10553</v>
      </c>
      <c r="BA66" s="463" t="s">
        <v>152</v>
      </c>
      <c r="BB66" s="463" t="s">
        <v>152</v>
      </c>
      <c r="BC66" s="463" t="s">
        <v>152</v>
      </c>
      <c r="BD66" s="463" t="s">
        <v>152</v>
      </c>
      <c r="BE66" s="463" t="s">
        <v>152</v>
      </c>
      <c r="BF66" s="463" t="s">
        <v>152</v>
      </c>
      <c r="BG66" s="463" t="s">
        <v>152</v>
      </c>
      <c r="BH66" s="463" t="s">
        <v>152</v>
      </c>
      <c r="BI66" s="463">
        <f t="shared" ref="BI66:BV75" si="165">SUMIFS(BI$443:BI$10112,$B$443:$B$10112,$B66,$C$443:$C$10112,$C66)</f>
        <v>345620</v>
      </c>
      <c r="BJ66" s="463">
        <f t="shared" si="165"/>
        <v>31763</v>
      </c>
      <c r="BK66" s="463">
        <f t="shared" si="165"/>
        <v>218965</v>
      </c>
      <c r="BL66" s="463">
        <f t="shared" si="165"/>
        <v>596348</v>
      </c>
      <c r="BM66" s="463">
        <f t="shared" si="165"/>
        <v>150074</v>
      </c>
      <c r="BN66" s="463">
        <f t="shared" si="165"/>
        <v>111452</v>
      </c>
      <c r="BO66" s="463">
        <f t="shared" si="165"/>
        <v>96385</v>
      </c>
      <c r="BP66" s="463">
        <f t="shared" si="165"/>
        <v>72601</v>
      </c>
      <c r="BQ66" s="463">
        <f t="shared" si="165"/>
        <v>499641</v>
      </c>
      <c r="BR66" s="463">
        <f t="shared" si="165"/>
        <v>385527</v>
      </c>
      <c r="BS66" s="463">
        <f t="shared" si="165"/>
        <v>202911</v>
      </c>
      <c r="BT66" s="463">
        <f t="shared" si="165"/>
        <v>136030</v>
      </c>
      <c r="BU66" s="463">
        <f t="shared" si="165"/>
        <v>7147</v>
      </c>
      <c r="BV66" s="463">
        <f t="shared" si="165"/>
        <v>4668</v>
      </c>
      <c r="BW66" s="463">
        <f t="shared" si="143"/>
        <v>782</v>
      </c>
      <c r="BX66" s="463">
        <f t="shared" si="143"/>
        <v>490897</v>
      </c>
      <c r="BY66" s="463">
        <f t="shared" si="84"/>
        <v>628</v>
      </c>
      <c r="BZ66" s="463">
        <f t="shared" si="85"/>
        <v>1050</v>
      </c>
      <c r="CA66" s="463">
        <f t="shared" si="144"/>
        <v>490</v>
      </c>
      <c r="CB66" s="463">
        <f t="shared" si="144"/>
        <v>265908</v>
      </c>
      <c r="CC66" s="463">
        <f t="shared" si="87"/>
        <v>543</v>
      </c>
      <c r="CD66" s="463">
        <f t="shared" si="88"/>
        <v>1055</v>
      </c>
      <c r="CE66" s="463">
        <f t="shared" si="145"/>
        <v>71176</v>
      </c>
      <c r="CF66" s="463">
        <f t="shared" si="145"/>
        <v>38924311</v>
      </c>
      <c r="CG66" s="463">
        <f t="shared" si="90"/>
        <v>547</v>
      </c>
      <c r="CH66" s="463">
        <f t="shared" si="91"/>
        <v>978</v>
      </c>
      <c r="CI66" s="463">
        <f t="shared" si="146"/>
        <v>26656</v>
      </c>
      <c r="CJ66" s="463">
        <f t="shared" si="146"/>
        <v>67212283</v>
      </c>
      <c r="CK66" s="463">
        <f t="shared" si="93"/>
        <v>2521</v>
      </c>
      <c r="CL66" s="463">
        <f t="shared" si="94"/>
        <v>5320</v>
      </c>
      <c r="CM66" s="463">
        <f t="shared" si="147"/>
        <v>10173</v>
      </c>
      <c r="CN66" s="463">
        <f t="shared" si="147"/>
        <v>25633154</v>
      </c>
      <c r="CO66" s="463">
        <f t="shared" si="96"/>
        <v>2520</v>
      </c>
      <c r="CP66" s="463">
        <f t="shared" si="97"/>
        <v>5588</v>
      </c>
      <c r="CQ66" s="463">
        <f t="shared" si="148"/>
        <v>320562</v>
      </c>
      <c r="CR66" s="463">
        <f t="shared" si="148"/>
        <v>820920260</v>
      </c>
      <c r="CS66" s="463">
        <f t="shared" si="99"/>
        <v>2561</v>
      </c>
      <c r="CT66" s="463">
        <f t="shared" si="100"/>
        <v>5620</v>
      </c>
      <c r="CU66" s="463">
        <f t="shared" si="149"/>
        <v>9932</v>
      </c>
      <c r="CV66" s="463">
        <f t="shared" si="149"/>
        <v>80205206</v>
      </c>
      <c r="CW66" s="463">
        <f t="shared" si="102"/>
        <v>8075</v>
      </c>
      <c r="CX66" s="463">
        <f t="shared" si="103"/>
        <v>18733</v>
      </c>
      <c r="CY66" s="463">
        <f t="shared" si="150"/>
        <v>4678</v>
      </c>
      <c r="CZ66" s="463">
        <f t="shared" si="150"/>
        <v>38727701</v>
      </c>
      <c r="DA66" s="463">
        <f t="shared" si="105"/>
        <v>8279</v>
      </c>
      <c r="DB66" s="463">
        <f t="shared" si="106"/>
        <v>20417</v>
      </c>
      <c r="DC66" s="463">
        <f t="shared" si="151"/>
        <v>11428</v>
      </c>
      <c r="DD66" s="463">
        <f t="shared" si="151"/>
        <v>129556310</v>
      </c>
      <c r="DE66" s="463">
        <f t="shared" si="108"/>
        <v>11337</v>
      </c>
      <c r="DF66" s="463">
        <f t="shared" si="109"/>
        <v>26732</v>
      </c>
      <c r="DG66" s="463">
        <f t="shared" si="152"/>
        <v>2088</v>
      </c>
      <c r="DH66" s="463">
        <f t="shared" si="152"/>
        <v>24666362</v>
      </c>
      <c r="DI66" s="463">
        <f t="shared" si="111"/>
        <v>11813</v>
      </c>
      <c r="DJ66" s="463">
        <f t="shared" si="112"/>
        <v>30568</v>
      </c>
      <c r="DK66" s="463">
        <f t="shared" ref="DK66:DL85" si="166">SUMIFS(DK$443:DK$10112,$B$443:$B$10112,$B66,$C$443:$C$10112,$C66)</f>
        <v>3428</v>
      </c>
      <c r="DL66" s="463">
        <f t="shared" si="166"/>
        <v>1329271</v>
      </c>
      <c r="DM66" s="463">
        <f t="shared" si="26"/>
        <v>388</v>
      </c>
      <c r="DN66" s="463">
        <f t="shared" si="27"/>
        <v>679</v>
      </c>
      <c r="DO66" s="463">
        <f t="shared" ref="DO66:DP85" si="167">SUMIFS(DO$443:DO$10112,$B$443:$B$10112,$B66,$C$443:$C$10112,$C66)</f>
        <v>41758</v>
      </c>
      <c r="DP66" s="463">
        <f t="shared" si="167"/>
        <v>3241271</v>
      </c>
      <c r="DQ66" s="463">
        <f t="shared" si="29"/>
        <v>78</v>
      </c>
      <c r="DR66" s="463">
        <f t="shared" si="30"/>
        <v>173</v>
      </c>
      <c r="DS66" s="463">
        <f t="shared" ref="DS66:DT85" si="168">SUMIFS(DS$443:DS$10112,$B$443:$B$10112,$B66,$C$443:$C$10112,$C66)</f>
        <v>937</v>
      </c>
      <c r="DT66" s="463">
        <f t="shared" si="168"/>
        <v>2141425</v>
      </c>
      <c r="DU66" s="463">
        <f t="shared" si="75"/>
        <v>2285</v>
      </c>
      <c r="DV66" s="463">
        <f t="shared" si="76"/>
        <v>4899</v>
      </c>
      <c r="DW66" s="463">
        <f t="shared" si="159"/>
        <v>805</v>
      </c>
      <c r="DX66" s="446"/>
      <c r="DY66" s="446"/>
      <c r="DZ66" s="446"/>
      <c r="EA66" s="446"/>
      <c r="EB66" s="446"/>
      <c r="EC66" s="446"/>
      <c r="ED66" s="446"/>
      <c r="EE66" s="446"/>
      <c r="EF66" s="446"/>
      <c r="EG66" s="463" t="s">
        <v>152</v>
      </c>
      <c r="EH66" s="463" t="s">
        <v>152</v>
      </c>
      <c r="EI66" s="463">
        <f t="shared" si="113"/>
        <v>236</v>
      </c>
      <c r="EJ66" s="446"/>
      <c r="EK66" s="446"/>
      <c r="EL66" s="446"/>
      <c r="EM66" s="446"/>
      <c r="EN66" s="446"/>
      <c r="EO66" s="446"/>
      <c r="EP66" s="446"/>
      <c r="EQ66" s="446"/>
      <c r="ER66" s="446"/>
      <c r="ES66" s="446"/>
      <c r="ET66" s="446"/>
      <c r="EU66" s="446"/>
      <c r="EV66" s="446"/>
      <c r="EW66" s="446"/>
      <c r="EX66" s="446"/>
      <c r="EY66" s="446"/>
      <c r="EZ66" s="447"/>
      <c r="FA66" s="446">
        <f t="shared" si="43"/>
        <v>8</v>
      </c>
      <c r="FB66" s="417">
        <f t="shared" si="59"/>
        <v>2022</v>
      </c>
      <c r="FC66" s="448">
        <f t="shared" si="60"/>
        <v>44774</v>
      </c>
      <c r="FD66" s="449">
        <f t="shared" si="44"/>
        <v>31</v>
      </c>
      <c r="FE66" s="450"/>
      <c r="FF66" s="451">
        <f t="shared" si="79"/>
        <v>0.59471622872605567</v>
      </c>
      <c r="FG66" s="450"/>
      <c r="FH66" s="452">
        <f t="shared" si="124"/>
        <v>2.0714719522968199</v>
      </c>
      <c r="FI66" s="452">
        <f t="shared" si="125"/>
        <v>1.5383723498233215</v>
      </c>
      <c r="FJ66" s="452">
        <f t="shared" si="126"/>
        <v>2.0665294483394439</v>
      </c>
      <c r="FK66" s="452">
        <f t="shared" si="127"/>
        <v>1.5565918397976031</v>
      </c>
      <c r="FL66" s="452">
        <f t="shared" si="128"/>
        <v>1.3980234533046438</v>
      </c>
      <c r="FM66" s="452">
        <f t="shared" si="129"/>
        <v>1.0787261011049523</v>
      </c>
      <c r="FN66" s="452">
        <f t="shared" si="130"/>
        <v>1.6108010701045494</v>
      </c>
      <c r="FO66" s="452">
        <f t="shared" si="131"/>
        <v>1.0798688566234549</v>
      </c>
      <c r="FP66" s="452">
        <f t="shared" si="132"/>
        <v>1.6313627025793198</v>
      </c>
      <c r="FQ66" s="452">
        <f t="shared" si="133"/>
        <v>1.0655101574982881</v>
      </c>
      <c r="FR66" s="453"/>
      <c r="FS66" s="446">
        <f t="shared" ref="FS66:GA75" si="169">SUMIFS(FS$443:FS$10112,$B$443:$B$10112,$B66,$C$443:$C$10112,$C66)</f>
        <v>3646345</v>
      </c>
      <c r="FT66" s="446">
        <f t="shared" si="169"/>
        <v>116127253</v>
      </c>
      <c r="FU66" s="446">
        <f t="shared" si="169"/>
        <v>159451339</v>
      </c>
      <c r="FV66" s="446">
        <f t="shared" si="169"/>
        <v>261103649</v>
      </c>
      <c r="FW66" s="446">
        <f t="shared" si="169"/>
        <v>70992866</v>
      </c>
      <c r="FX66" s="446">
        <f t="shared" si="169"/>
        <v>63454918</v>
      </c>
      <c r="FY66" s="446">
        <f t="shared" si="169"/>
        <v>1998939538</v>
      </c>
      <c r="FZ66" s="446">
        <f t="shared" si="169"/>
        <v>2578680353</v>
      </c>
      <c r="GA66" s="446">
        <f t="shared" si="169"/>
        <v>117743386</v>
      </c>
      <c r="GB66" s="446"/>
      <c r="GC66" s="446"/>
      <c r="GD66" s="446">
        <f t="shared" si="161"/>
        <v>820774</v>
      </c>
      <c r="GE66" s="446">
        <f t="shared" si="161"/>
        <v>517066</v>
      </c>
      <c r="GF66" s="446">
        <f t="shared" si="161"/>
        <v>69642746</v>
      </c>
      <c r="GG66" s="446">
        <f t="shared" si="161"/>
        <v>141814526</v>
      </c>
      <c r="GH66" s="446">
        <f t="shared" si="161"/>
        <v>56844289</v>
      </c>
      <c r="GI66" s="446">
        <f t="shared" si="161"/>
        <v>1801431902</v>
      </c>
      <c r="GJ66" s="446">
        <f t="shared" si="161"/>
        <v>186060799</v>
      </c>
      <c r="GK66" s="446">
        <f t="shared" si="161"/>
        <v>95510870</v>
      </c>
      <c r="GL66" s="446">
        <f t="shared" si="161"/>
        <v>305488473</v>
      </c>
      <c r="GM66" s="446">
        <f t="shared" si="161"/>
        <v>63826449</v>
      </c>
      <c r="GN66" s="446">
        <f t="shared" si="160"/>
        <v>4590233</v>
      </c>
      <c r="GO66" s="446">
        <f t="shared" si="154"/>
        <v>2329207</v>
      </c>
      <c r="GP66" s="446">
        <f t="shared" si="154"/>
        <v>7239098</v>
      </c>
      <c r="GQ66" s="446">
        <f t="shared" si="154"/>
        <v>0</v>
      </c>
      <c r="GR66" s="446"/>
      <c r="GS66" s="446"/>
      <c r="GT66" s="446"/>
      <c r="GU66" s="446"/>
      <c r="GV66" s="454"/>
      <c r="GW66" s="402"/>
    </row>
    <row r="67" spans="1:209" ht="10.5" customHeight="1" x14ac:dyDescent="0.2">
      <c r="A67" s="417" t="str">
        <f t="shared" si="1"/>
        <v>2022-23SEPTEMBERENG</v>
      </c>
      <c r="B67" s="458" t="str">
        <f t="shared" si="57"/>
        <v>2022-23</v>
      </c>
      <c r="C67" s="402" t="s">
        <v>640</v>
      </c>
      <c r="D67" s="458"/>
      <c r="F67" s="458" t="str">
        <f t="shared" si="58"/>
        <v>ENG</v>
      </c>
      <c r="H67" s="463">
        <f t="shared" si="162"/>
        <v>1074021</v>
      </c>
      <c r="I67" s="463">
        <f t="shared" si="162"/>
        <v>811358</v>
      </c>
      <c r="J67" s="463">
        <f t="shared" si="162"/>
        <v>34968859</v>
      </c>
      <c r="K67" s="463">
        <f t="shared" si="3"/>
        <v>43</v>
      </c>
      <c r="L67" s="463">
        <f t="shared" si="4"/>
        <v>3</v>
      </c>
      <c r="M67" s="463">
        <f t="shared" si="5"/>
        <v>141</v>
      </c>
      <c r="N67" s="463">
        <f t="shared" si="6"/>
        <v>187</v>
      </c>
      <c r="O67" s="463">
        <f t="shared" si="7"/>
        <v>281</v>
      </c>
      <c r="P67" s="463">
        <f t="shared" si="163"/>
        <v>2804</v>
      </c>
      <c r="Q67" s="463">
        <f t="shared" si="163"/>
        <v>4523</v>
      </c>
      <c r="R67" s="463">
        <f t="shared" si="163"/>
        <v>6104</v>
      </c>
      <c r="S67" s="463">
        <f t="shared" si="163"/>
        <v>651652</v>
      </c>
      <c r="T67" s="463">
        <f t="shared" si="163"/>
        <v>69454</v>
      </c>
      <c r="U67" s="463">
        <f t="shared" si="163"/>
        <v>45304</v>
      </c>
      <c r="V67" s="463">
        <f t="shared" si="163"/>
        <v>345628</v>
      </c>
      <c r="W67" s="463">
        <f t="shared" si="163"/>
        <v>107578</v>
      </c>
      <c r="X67" s="463">
        <f t="shared" si="163"/>
        <v>4174</v>
      </c>
      <c r="Y67" s="463">
        <f t="shared" si="163"/>
        <v>38849887</v>
      </c>
      <c r="Z67" s="463">
        <f t="shared" si="9"/>
        <v>559</v>
      </c>
      <c r="AA67" s="463">
        <f t="shared" si="10"/>
        <v>998</v>
      </c>
      <c r="AB67" s="463">
        <f t="shared" si="120"/>
        <v>33149473</v>
      </c>
      <c r="AC67" s="463">
        <f t="shared" si="12"/>
        <v>732</v>
      </c>
      <c r="AD67" s="463">
        <f t="shared" si="13"/>
        <v>1357</v>
      </c>
      <c r="AE67" s="463">
        <f t="shared" si="121"/>
        <v>995157385</v>
      </c>
      <c r="AF67" s="463">
        <f t="shared" si="15"/>
        <v>2879</v>
      </c>
      <c r="AG67" s="463">
        <f t="shared" si="16"/>
        <v>6346</v>
      </c>
      <c r="AH67" s="463">
        <f t="shared" si="122"/>
        <v>1048474979</v>
      </c>
      <c r="AI67" s="463">
        <f t="shared" si="18"/>
        <v>9746</v>
      </c>
      <c r="AJ67" s="463">
        <f t="shared" si="19"/>
        <v>24685</v>
      </c>
      <c r="AK67" s="463">
        <f t="shared" si="123"/>
        <v>48218069</v>
      </c>
      <c r="AL67" s="463">
        <f t="shared" si="21"/>
        <v>11552</v>
      </c>
      <c r="AM67" s="463">
        <f t="shared" si="22"/>
        <v>28091</v>
      </c>
      <c r="AN67" s="463" t="s">
        <v>152</v>
      </c>
      <c r="AO67" s="463" t="s">
        <v>152</v>
      </c>
      <c r="AP67" s="463" t="s">
        <v>152</v>
      </c>
      <c r="AQ67" s="463" t="s">
        <v>152</v>
      </c>
      <c r="AR67" s="463" t="s">
        <v>152</v>
      </c>
      <c r="AS67" s="463" t="s">
        <v>152</v>
      </c>
      <c r="AT67" s="463">
        <f t="shared" si="164"/>
        <v>72563</v>
      </c>
      <c r="AU67" s="463">
        <f t="shared" si="164"/>
        <v>6451</v>
      </c>
      <c r="AV67" s="463">
        <f t="shared" si="164"/>
        <v>24953</v>
      </c>
      <c r="AW67" s="463">
        <f t="shared" si="164"/>
        <v>22053</v>
      </c>
      <c r="AX67" s="463">
        <f t="shared" si="164"/>
        <v>8013</v>
      </c>
      <c r="AY67" s="463">
        <f t="shared" si="164"/>
        <v>33146</v>
      </c>
      <c r="AZ67" s="463">
        <f t="shared" si="164"/>
        <v>9317</v>
      </c>
      <c r="BA67" s="463" t="s">
        <v>152</v>
      </c>
      <c r="BB67" s="463" t="s">
        <v>152</v>
      </c>
      <c r="BC67" s="463" t="s">
        <v>152</v>
      </c>
      <c r="BD67" s="463" t="s">
        <v>152</v>
      </c>
      <c r="BE67" s="463" t="s">
        <v>152</v>
      </c>
      <c r="BF67" s="463" t="s">
        <v>152</v>
      </c>
      <c r="BG67" s="463" t="s">
        <v>152</v>
      </c>
      <c r="BH67" s="463" t="s">
        <v>152</v>
      </c>
      <c r="BI67" s="463">
        <f t="shared" si="165"/>
        <v>339029</v>
      </c>
      <c r="BJ67" s="463">
        <f t="shared" si="165"/>
        <v>31010</v>
      </c>
      <c r="BK67" s="463">
        <f t="shared" si="165"/>
        <v>209050</v>
      </c>
      <c r="BL67" s="463">
        <f t="shared" si="165"/>
        <v>579089</v>
      </c>
      <c r="BM67" s="463">
        <f t="shared" si="165"/>
        <v>141996</v>
      </c>
      <c r="BN67" s="463">
        <f t="shared" si="165"/>
        <v>105083</v>
      </c>
      <c r="BO67" s="463">
        <f t="shared" si="165"/>
        <v>91896</v>
      </c>
      <c r="BP67" s="463">
        <f t="shared" si="165"/>
        <v>69183</v>
      </c>
      <c r="BQ67" s="463">
        <f t="shared" si="165"/>
        <v>484363</v>
      </c>
      <c r="BR67" s="463">
        <f t="shared" si="165"/>
        <v>370831</v>
      </c>
      <c r="BS67" s="463">
        <f t="shared" si="165"/>
        <v>176638</v>
      </c>
      <c r="BT67" s="463">
        <f t="shared" si="165"/>
        <v>116372</v>
      </c>
      <c r="BU67" s="463">
        <f t="shared" si="165"/>
        <v>6925</v>
      </c>
      <c r="BV67" s="463">
        <f t="shared" si="165"/>
        <v>4466</v>
      </c>
      <c r="BW67" s="463">
        <f t="shared" si="143"/>
        <v>973</v>
      </c>
      <c r="BX67" s="463">
        <f t="shared" si="143"/>
        <v>620023</v>
      </c>
      <c r="BY67" s="463">
        <f t="shared" si="84"/>
        <v>637</v>
      </c>
      <c r="BZ67" s="463">
        <f t="shared" si="85"/>
        <v>1099</v>
      </c>
      <c r="CA67" s="463">
        <f t="shared" si="144"/>
        <v>483</v>
      </c>
      <c r="CB67" s="463">
        <f t="shared" si="144"/>
        <v>302394</v>
      </c>
      <c r="CC67" s="463">
        <f t="shared" si="87"/>
        <v>626</v>
      </c>
      <c r="CD67" s="463">
        <f t="shared" si="88"/>
        <v>1085</v>
      </c>
      <c r="CE67" s="463">
        <f t="shared" si="145"/>
        <v>67998</v>
      </c>
      <c r="CF67" s="463">
        <f t="shared" si="145"/>
        <v>37927470</v>
      </c>
      <c r="CG67" s="463">
        <f t="shared" si="90"/>
        <v>558</v>
      </c>
      <c r="CH67" s="463">
        <f t="shared" si="91"/>
        <v>996</v>
      </c>
      <c r="CI67" s="463">
        <f t="shared" si="146"/>
        <v>26908</v>
      </c>
      <c r="CJ67" s="463">
        <f t="shared" si="146"/>
        <v>78791470</v>
      </c>
      <c r="CK67" s="463">
        <f t="shared" si="93"/>
        <v>2928</v>
      </c>
      <c r="CL67" s="463">
        <f t="shared" si="94"/>
        <v>6303</v>
      </c>
      <c r="CM67" s="463">
        <f t="shared" si="147"/>
        <v>10258</v>
      </c>
      <c r="CN67" s="463">
        <f t="shared" si="147"/>
        <v>28747573</v>
      </c>
      <c r="CO67" s="463">
        <f t="shared" si="96"/>
        <v>2802</v>
      </c>
      <c r="CP67" s="463">
        <f t="shared" si="97"/>
        <v>6357</v>
      </c>
      <c r="CQ67" s="463">
        <f t="shared" si="148"/>
        <v>308462</v>
      </c>
      <c r="CR67" s="463">
        <f t="shared" si="148"/>
        <v>887618342</v>
      </c>
      <c r="CS67" s="463">
        <f t="shared" si="99"/>
        <v>2878</v>
      </c>
      <c r="CT67" s="463">
        <f t="shared" si="100"/>
        <v>6353</v>
      </c>
      <c r="CU67" s="463">
        <f t="shared" si="149"/>
        <v>9373</v>
      </c>
      <c r="CV67" s="463">
        <f t="shared" si="149"/>
        <v>87888689</v>
      </c>
      <c r="CW67" s="463">
        <f t="shared" si="102"/>
        <v>9377</v>
      </c>
      <c r="CX67" s="463">
        <f t="shared" si="103"/>
        <v>22668</v>
      </c>
      <c r="CY67" s="463">
        <f t="shared" si="150"/>
        <v>4635</v>
      </c>
      <c r="CZ67" s="463">
        <f t="shared" si="150"/>
        <v>43513334</v>
      </c>
      <c r="DA67" s="463">
        <f t="shared" si="105"/>
        <v>9388</v>
      </c>
      <c r="DB67" s="463">
        <f t="shared" si="106"/>
        <v>23371</v>
      </c>
      <c r="DC67" s="463">
        <f t="shared" si="151"/>
        <v>10079</v>
      </c>
      <c r="DD67" s="463">
        <f t="shared" si="151"/>
        <v>133814772</v>
      </c>
      <c r="DE67" s="463">
        <f t="shared" si="108"/>
        <v>13277</v>
      </c>
      <c r="DF67" s="463">
        <f t="shared" si="109"/>
        <v>31044</v>
      </c>
      <c r="DG67" s="463">
        <f t="shared" si="152"/>
        <v>1888</v>
      </c>
      <c r="DH67" s="463">
        <f t="shared" si="152"/>
        <v>29136847</v>
      </c>
      <c r="DI67" s="463">
        <f t="shared" si="111"/>
        <v>15433</v>
      </c>
      <c r="DJ67" s="463">
        <f t="shared" si="112"/>
        <v>38949</v>
      </c>
      <c r="DK67" s="463">
        <f t="shared" si="166"/>
        <v>3394</v>
      </c>
      <c r="DL67" s="463">
        <f t="shared" si="166"/>
        <v>1297788</v>
      </c>
      <c r="DM67" s="463">
        <f t="shared" si="26"/>
        <v>382</v>
      </c>
      <c r="DN67" s="463">
        <f t="shared" si="27"/>
        <v>658</v>
      </c>
      <c r="DO67" s="463">
        <f t="shared" si="167"/>
        <v>41720</v>
      </c>
      <c r="DP67" s="463">
        <f t="shared" si="167"/>
        <v>3102111</v>
      </c>
      <c r="DQ67" s="463">
        <f t="shared" si="29"/>
        <v>74</v>
      </c>
      <c r="DR67" s="463">
        <f t="shared" si="30"/>
        <v>171</v>
      </c>
      <c r="DS67" s="463">
        <f t="shared" si="168"/>
        <v>709</v>
      </c>
      <c r="DT67" s="463">
        <f t="shared" si="168"/>
        <v>1752423</v>
      </c>
      <c r="DU67" s="463">
        <f t="shared" si="75"/>
        <v>2472</v>
      </c>
      <c r="DV67" s="463">
        <f t="shared" si="76"/>
        <v>5506</v>
      </c>
      <c r="DW67" s="463">
        <f t="shared" si="159"/>
        <v>560</v>
      </c>
      <c r="DX67" s="446"/>
      <c r="DY67" s="446"/>
      <c r="DZ67" s="446"/>
      <c r="EA67" s="446"/>
      <c r="EB67" s="446"/>
      <c r="EC67" s="446"/>
      <c r="ED67" s="446"/>
      <c r="EE67" s="446"/>
      <c r="EF67" s="446"/>
      <c r="EG67" s="463" t="s">
        <v>152</v>
      </c>
      <c r="EH67" s="463" t="s">
        <v>152</v>
      </c>
      <c r="EI67" s="463">
        <f t="shared" si="113"/>
        <v>229</v>
      </c>
      <c r="EJ67" s="446"/>
      <c r="EK67" s="446"/>
      <c r="EL67" s="446"/>
      <c r="EM67" s="446"/>
      <c r="EN67" s="446"/>
      <c r="EO67" s="446"/>
      <c r="EP67" s="446"/>
      <c r="EQ67" s="446"/>
      <c r="ER67" s="446"/>
      <c r="ES67" s="446"/>
      <c r="ET67" s="446"/>
      <c r="EU67" s="446"/>
      <c r="EV67" s="446"/>
      <c r="EW67" s="446"/>
      <c r="EX67" s="446"/>
      <c r="EY67" s="446"/>
      <c r="EZ67" s="447"/>
      <c r="FA67" s="446">
        <f t="shared" si="43"/>
        <v>9</v>
      </c>
      <c r="FB67" s="417">
        <f t="shared" si="59"/>
        <v>2022</v>
      </c>
      <c r="FC67" s="448">
        <f t="shared" si="60"/>
        <v>44805</v>
      </c>
      <c r="FD67" s="449">
        <f t="shared" si="44"/>
        <v>30</v>
      </c>
      <c r="FE67" s="450"/>
      <c r="FF67" s="451">
        <f t="shared" si="79"/>
        <v>0.62595648912228052</v>
      </c>
      <c r="FG67" s="450"/>
      <c r="FH67" s="452">
        <f t="shared" si="124"/>
        <v>2.0444610821550953</v>
      </c>
      <c r="FI67" s="452">
        <f t="shared" si="125"/>
        <v>1.5129870129870129</v>
      </c>
      <c r="FJ67" s="452">
        <f t="shared" si="126"/>
        <v>2.0284301606922126</v>
      </c>
      <c r="FK67" s="452">
        <f t="shared" si="127"/>
        <v>1.5270837012184355</v>
      </c>
      <c r="FL67" s="452">
        <f t="shared" si="128"/>
        <v>1.4013997708518986</v>
      </c>
      <c r="FM67" s="452">
        <f t="shared" si="129"/>
        <v>1.072919439397271</v>
      </c>
      <c r="FN67" s="452">
        <f t="shared" si="130"/>
        <v>1.6419528156314489</v>
      </c>
      <c r="FO67" s="452">
        <f t="shared" si="131"/>
        <v>1.0817453382661883</v>
      </c>
      <c r="FP67" s="452">
        <f t="shared" si="132"/>
        <v>1.6590800191662674</v>
      </c>
      <c r="FQ67" s="452">
        <f t="shared" si="133"/>
        <v>1.0699568758984188</v>
      </c>
      <c r="FR67" s="453"/>
      <c r="FS67" s="446">
        <f t="shared" si="169"/>
        <v>2505790</v>
      </c>
      <c r="FT67" s="446">
        <f t="shared" si="169"/>
        <v>113997311</v>
      </c>
      <c r="FU67" s="446">
        <f t="shared" si="169"/>
        <v>151999270</v>
      </c>
      <c r="FV67" s="446">
        <f t="shared" si="169"/>
        <v>227658159</v>
      </c>
      <c r="FW67" s="446">
        <f t="shared" si="169"/>
        <v>69340090</v>
      </c>
      <c r="FX67" s="446">
        <f t="shared" si="169"/>
        <v>61473050</v>
      </c>
      <c r="FY67" s="446">
        <f t="shared" si="169"/>
        <v>2193298426</v>
      </c>
      <c r="FZ67" s="446">
        <f t="shared" si="169"/>
        <v>2655570297</v>
      </c>
      <c r="GA67" s="446">
        <f t="shared" si="169"/>
        <v>117250496</v>
      </c>
      <c r="GB67" s="446"/>
      <c r="GC67" s="446"/>
      <c r="GD67" s="446">
        <f t="shared" si="161"/>
        <v>1069449</v>
      </c>
      <c r="GE67" s="446">
        <f t="shared" si="161"/>
        <v>524281</v>
      </c>
      <c r="GF67" s="446">
        <f t="shared" si="161"/>
        <v>67751331</v>
      </c>
      <c r="GG67" s="446">
        <f t="shared" si="161"/>
        <v>169609866</v>
      </c>
      <c r="GH67" s="446">
        <f t="shared" si="161"/>
        <v>65207441</v>
      </c>
      <c r="GI67" s="446">
        <f t="shared" si="161"/>
        <v>1959585718</v>
      </c>
      <c r="GJ67" s="446">
        <f t="shared" si="161"/>
        <v>212470901</v>
      </c>
      <c r="GK67" s="446">
        <f t="shared" si="161"/>
        <v>108323842</v>
      </c>
      <c r="GL67" s="446">
        <f t="shared" si="161"/>
        <v>312896820</v>
      </c>
      <c r="GM67" s="446">
        <f t="shared" si="161"/>
        <v>73536170</v>
      </c>
      <c r="GN67" s="446">
        <f t="shared" si="160"/>
        <v>3904057</v>
      </c>
      <c r="GO67" s="446">
        <f t="shared" si="154"/>
        <v>2233032</v>
      </c>
      <c r="GP67" s="446">
        <f t="shared" si="154"/>
        <v>7122310</v>
      </c>
      <c r="GQ67" s="446">
        <f t="shared" si="154"/>
        <v>0</v>
      </c>
      <c r="GR67" s="446"/>
      <c r="GS67" s="446"/>
      <c r="GT67" s="446"/>
      <c r="GU67" s="446"/>
      <c r="GV67" s="454"/>
      <c r="GW67" s="402"/>
    </row>
    <row r="68" spans="1:209" ht="10.5" customHeight="1" x14ac:dyDescent="0.2">
      <c r="A68" s="417" t="str">
        <f t="shared" si="1"/>
        <v>2022-23OCTOBERENG</v>
      </c>
      <c r="B68" s="458" t="str">
        <f t="shared" si="57"/>
        <v>2022-23</v>
      </c>
      <c r="C68" s="402" t="s">
        <v>643</v>
      </c>
      <c r="D68" s="458"/>
      <c r="F68" s="458" t="str">
        <f t="shared" si="58"/>
        <v>ENG</v>
      </c>
      <c r="H68" s="463">
        <f t="shared" si="162"/>
        <v>1204410</v>
      </c>
      <c r="I68" s="463">
        <f t="shared" si="162"/>
        <v>920608</v>
      </c>
      <c r="J68" s="463">
        <f t="shared" si="162"/>
        <v>46411144</v>
      </c>
      <c r="K68" s="463">
        <f t="shared" si="3"/>
        <v>50</v>
      </c>
      <c r="L68" s="463">
        <f t="shared" si="4"/>
        <v>6</v>
      </c>
      <c r="M68" s="463">
        <f t="shared" si="5"/>
        <v>154</v>
      </c>
      <c r="N68" s="463">
        <f t="shared" si="6"/>
        <v>207</v>
      </c>
      <c r="O68" s="463">
        <f t="shared" si="7"/>
        <v>339</v>
      </c>
      <c r="P68" s="463">
        <f t="shared" si="163"/>
        <v>2779</v>
      </c>
      <c r="Q68" s="463">
        <f t="shared" si="163"/>
        <v>4435</v>
      </c>
      <c r="R68" s="463">
        <f t="shared" si="163"/>
        <v>5603</v>
      </c>
      <c r="S68" s="463">
        <f t="shared" si="163"/>
        <v>677628</v>
      </c>
      <c r="T68" s="463">
        <f t="shared" si="163"/>
        <v>70772</v>
      </c>
      <c r="U68" s="463">
        <f t="shared" si="163"/>
        <v>45931</v>
      </c>
      <c r="V68" s="463">
        <f t="shared" si="163"/>
        <v>324436</v>
      </c>
      <c r="W68" s="463">
        <f t="shared" si="163"/>
        <v>91154</v>
      </c>
      <c r="X68" s="463">
        <f t="shared" si="163"/>
        <v>3021</v>
      </c>
      <c r="Y68" s="463">
        <f t="shared" si="163"/>
        <v>42214374</v>
      </c>
      <c r="Z68" s="463">
        <f t="shared" si="9"/>
        <v>596</v>
      </c>
      <c r="AA68" s="463">
        <f t="shared" si="10"/>
        <v>1062</v>
      </c>
      <c r="AB68" s="463">
        <f t="shared" si="120"/>
        <v>34753856</v>
      </c>
      <c r="AC68" s="463">
        <f t="shared" si="12"/>
        <v>757</v>
      </c>
      <c r="AD68" s="463">
        <f t="shared" si="13"/>
        <v>1408</v>
      </c>
      <c r="AE68" s="463">
        <f t="shared" si="121"/>
        <v>1193633916</v>
      </c>
      <c r="AF68" s="463">
        <f t="shared" si="15"/>
        <v>3679</v>
      </c>
      <c r="AG68" s="463">
        <f t="shared" si="16"/>
        <v>8172</v>
      </c>
      <c r="AH68" s="463">
        <f t="shared" si="122"/>
        <v>1166708318</v>
      </c>
      <c r="AI68" s="463">
        <f t="shared" si="18"/>
        <v>12799</v>
      </c>
      <c r="AJ68" s="463">
        <f t="shared" si="19"/>
        <v>31790</v>
      </c>
      <c r="AK68" s="463">
        <f t="shared" si="123"/>
        <v>43836161</v>
      </c>
      <c r="AL68" s="463">
        <f t="shared" si="21"/>
        <v>14510</v>
      </c>
      <c r="AM68" s="463">
        <f t="shared" si="22"/>
        <v>35668</v>
      </c>
      <c r="AN68" s="463">
        <f t="shared" ref="AN68:AQ87" si="170">SUMIFS(AN$443:AN$10112,$B$443:$B$10112,$B68,$C$443:$C$10112,$C68)</f>
        <v>2997</v>
      </c>
      <c r="AO68" s="463">
        <f t="shared" si="170"/>
        <v>20207</v>
      </c>
      <c r="AP68" s="463">
        <f t="shared" si="170"/>
        <v>20658</v>
      </c>
      <c r="AQ68" s="463">
        <f t="shared" si="170"/>
        <v>84853749</v>
      </c>
      <c r="AR68" s="463">
        <f t="shared" ref="AR68:AR85" si="171">IFERROR(ROUND(AQ68/AP68,0),"-")</f>
        <v>4108</v>
      </c>
      <c r="AS68" s="463">
        <f t="shared" ref="AS68:AS85" si="172">IFERROR(ROUND(GC68/AP68,0),"-")</f>
        <v>10041</v>
      </c>
      <c r="AT68" s="463">
        <f t="shared" si="164"/>
        <v>81030</v>
      </c>
      <c r="AU68" s="463">
        <f t="shared" si="164"/>
        <v>7438</v>
      </c>
      <c r="AV68" s="463">
        <f t="shared" si="164"/>
        <v>31819</v>
      </c>
      <c r="AW68" s="463">
        <f t="shared" si="164"/>
        <v>19491</v>
      </c>
      <c r="AX68" s="463">
        <f t="shared" si="164"/>
        <v>7769</v>
      </c>
      <c r="AY68" s="463">
        <f t="shared" si="164"/>
        <v>34004</v>
      </c>
      <c r="AZ68" s="463">
        <f t="shared" si="164"/>
        <v>7432</v>
      </c>
      <c r="BA68" s="463">
        <f t="shared" ref="BA68:BB87" si="173">SUMIFS(BA$443:BA$10112,$B$443:$B$10112,$B68,$C$443:$C$10112,$C68)</f>
        <v>31285</v>
      </c>
      <c r="BB68" s="463">
        <f t="shared" si="173"/>
        <v>202698317</v>
      </c>
      <c r="BC68" s="463">
        <f t="shared" ref="BC68:BC85" si="174">IFERROR(ROUND(BB68/BA68,0),"-")</f>
        <v>6479</v>
      </c>
      <c r="BD68" s="463">
        <f t="shared" ref="BD68:BD85" si="175">IFERROR(ROUND(GB68/BA68,0),"-")</f>
        <v>11778</v>
      </c>
      <c r="BE68" s="463">
        <f t="shared" ref="BE68:BH87" si="176">SUMIFS(BE$443:BE$10112,$B$443:$B$10112,$B68,$C$443:$C$10112,$C68)</f>
        <v>4454</v>
      </c>
      <c r="BF68" s="463">
        <f t="shared" si="176"/>
        <v>9468</v>
      </c>
      <c r="BG68" s="463">
        <f t="shared" si="176"/>
        <v>8391</v>
      </c>
      <c r="BH68" s="463">
        <f t="shared" si="176"/>
        <v>8972</v>
      </c>
      <c r="BI68" s="463">
        <f t="shared" si="165"/>
        <v>344481</v>
      </c>
      <c r="BJ68" s="463">
        <f t="shared" si="165"/>
        <v>30689</v>
      </c>
      <c r="BK68" s="463">
        <f t="shared" si="165"/>
        <v>221428</v>
      </c>
      <c r="BL68" s="463">
        <f t="shared" si="165"/>
        <v>596598</v>
      </c>
      <c r="BM68" s="463">
        <f t="shared" si="165"/>
        <v>171418</v>
      </c>
      <c r="BN68" s="463">
        <f t="shared" si="165"/>
        <v>127562</v>
      </c>
      <c r="BO68" s="463">
        <f t="shared" si="165"/>
        <v>111962</v>
      </c>
      <c r="BP68" s="463">
        <f t="shared" si="165"/>
        <v>85031</v>
      </c>
      <c r="BQ68" s="463">
        <f t="shared" si="165"/>
        <v>528056</v>
      </c>
      <c r="BR68" s="463">
        <f t="shared" si="165"/>
        <v>405872</v>
      </c>
      <c r="BS68" s="463">
        <f t="shared" si="165"/>
        <v>170065</v>
      </c>
      <c r="BT68" s="463">
        <f t="shared" si="165"/>
        <v>112325</v>
      </c>
      <c r="BU68" s="463">
        <f t="shared" si="165"/>
        <v>6241</v>
      </c>
      <c r="BV68" s="463">
        <f t="shared" si="165"/>
        <v>4146</v>
      </c>
      <c r="BW68" s="463">
        <f t="shared" si="143"/>
        <v>1001</v>
      </c>
      <c r="BX68" s="463">
        <f t="shared" si="143"/>
        <v>670782</v>
      </c>
      <c r="BY68" s="463">
        <f t="shared" si="84"/>
        <v>670</v>
      </c>
      <c r="BZ68" s="463">
        <f t="shared" si="85"/>
        <v>1111</v>
      </c>
      <c r="CA68" s="463">
        <f t="shared" si="144"/>
        <v>520</v>
      </c>
      <c r="CB68" s="463">
        <f t="shared" si="144"/>
        <v>323207</v>
      </c>
      <c r="CC68" s="463">
        <f t="shared" si="87"/>
        <v>622</v>
      </c>
      <c r="CD68" s="463">
        <f t="shared" si="88"/>
        <v>1102</v>
      </c>
      <c r="CE68" s="463">
        <f t="shared" si="145"/>
        <v>69251</v>
      </c>
      <c r="CF68" s="463">
        <f t="shared" si="145"/>
        <v>41220385</v>
      </c>
      <c r="CG68" s="463">
        <f t="shared" si="90"/>
        <v>595</v>
      </c>
      <c r="CH68" s="463">
        <f t="shared" si="91"/>
        <v>1061</v>
      </c>
      <c r="CI68" s="463">
        <f t="shared" si="146"/>
        <v>25966</v>
      </c>
      <c r="CJ68" s="463">
        <f t="shared" si="146"/>
        <v>96946681</v>
      </c>
      <c r="CK68" s="463">
        <f t="shared" si="93"/>
        <v>3734</v>
      </c>
      <c r="CL68" s="463">
        <f t="shared" si="94"/>
        <v>7991</v>
      </c>
      <c r="CM68" s="463">
        <f t="shared" si="147"/>
        <v>9762</v>
      </c>
      <c r="CN68" s="463">
        <f t="shared" si="147"/>
        <v>35181690</v>
      </c>
      <c r="CO68" s="463">
        <f t="shared" si="96"/>
        <v>3604</v>
      </c>
      <c r="CP68" s="463">
        <f t="shared" si="97"/>
        <v>8078</v>
      </c>
      <c r="CQ68" s="463">
        <f t="shared" si="148"/>
        <v>288708</v>
      </c>
      <c r="CR68" s="463">
        <f t="shared" si="148"/>
        <v>1061505545</v>
      </c>
      <c r="CS68" s="463">
        <f t="shared" si="99"/>
        <v>3677</v>
      </c>
      <c r="CT68" s="463">
        <f t="shared" si="100"/>
        <v>8186</v>
      </c>
      <c r="CU68" s="463">
        <f t="shared" si="149"/>
        <v>8286</v>
      </c>
      <c r="CV68" s="463">
        <f t="shared" si="149"/>
        <v>97194207</v>
      </c>
      <c r="CW68" s="463">
        <f t="shared" si="102"/>
        <v>11730</v>
      </c>
      <c r="CX68" s="463">
        <f t="shared" si="103"/>
        <v>28135</v>
      </c>
      <c r="CY68" s="463">
        <f t="shared" si="150"/>
        <v>3934</v>
      </c>
      <c r="CZ68" s="463">
        <f t="shared" si="150"/>
        <v>47326027</v>
      </c>
      <c r="DA68" s="463">
        <f t="shared" si="105"/>
        <v>12030</v>
      </c>
      <c r="DB68" s="463">
        <f t="shared" si="106"/>
        <v>28728</v>
      </c>
      <c r="DC68" s="463">
        <f t="shared" si="151"/>
        <v>8771</v>
      </c>
      <c r="DD68" s="463">
        <f t="shared" si="151"/>
        <v>148152266</v>
      </c>
      <c r="DE68" s="463">
        <f t="shared" si="108"/>
        <v>16891</v>
      </c>
      <c r="DF68" s="463">
        <f t="shared" si="109"/>
        <v>38560</v>
      </c>
      <c r="DG68" s="463">
        <f t="shared" si="152"/>
        <v>1732</v>
      </c>
      <c r="DH68" s="463">
        <f t="shared" si="152"/>
        <v>32308471</v>
      </c>
      <c r="DI68" s="463">
        <f t="shared" si="111"/>
        <v>18654</v>
      </c>
      <c r="DJ68" s="463">
        <f t="shared" si="112"/>
        <v>43892</v>
      </c>
      <c r="DK68" s="463">
        <f t="shared" si="166"/>
        <v>3278</v>
      </c>
      <c r="DL68" s="463">
        <f t="shared" si="166"/>
        <v>1292567</v>
      </c>
      <c r="DM68" s="463">
        <f t="shared" si="26"/>
        <v>394</v>
      </c>
      <c r="DN68" s="463">
        <f t="shared" si="27"/>
        <v>686</v>
      </c>
      <c r="DO68" s="463">
        <f t="shared" si="167"/>
        <v>39998</v>
      </c>
      <c r="DP68" s="463">
        <f t="shared" si="167"/>
        <v>2968687</v>
      </c>
      <c r="DQ68" s="463">
        <f t="shared" si="29"/>
        <v>74</v>
      </c>
      <c r="DR68" s="463">
        <f t="shared" si="30"/>
        <v>169</v>
      </c>
      <c r="DS68" s="463">
        <f t="shared" si="168"/>
        <v>577</v>
      </c>
      <c r="DT68" s="463">
        <f t="shared" si="168"/>
        <v>1517344</v>
      </c>
      <c r="DU68" s="463">
        <f t="shared" si="75"/>
        <v>2630</v>
      </c>
      <c r="DV68" s="463">
        <f t="shared" si="76"/>
        <v>6018</v>
      </c>
      <c r="DW68" s="463">
        <f t="shared" si="159"/>
        <v>463</v>
      </c>
      <c r="DX68" s="446"/>
      <c r="DY68" s="446"/>
      <c r="DZ68" s="446"/>
      <c r="EA68" s="446"/>
      <c r="EB68" s="446"/>
      <c r="EC68" s="446"/>
      <c r="ED68" s="446"/>
      <c r="EE68" s="446"/>
      <c r="EF68" s="446"/>
      <c r="EG68" s="463">
        <f t="shared" ref="EG68:EH87" si="177">SUMIFS(EG$443:EG$10112,$B$443:$B$10112,$B68,$C$443:$C$10112,$C68)</f>
        <v>2026</v>
      </c>
      <c r="EH68" s="463">
        <f t="shared" si="177"/>
        <v>2630</v>
      </c>
      <c r="EI68" s="463" t="s">
        <v>152</v>
      </c>
      <c r="EJ68" s="446"/>
      <c r="EK68" s="446"/>
      <c r="EL68" s="446"/>
      <c r="EM68" s="446"/>
      <c r="EN68" s="446"/>
      <c r="EO68" s="446"/>
      <c r="EP68" s="446"/>
      <c r="EQ68" s="446"/>
      <c r="ER68" s="446"/>
      <c r="ES68" s="446"/>
      <c r="ET68" s="446"/>
      <c r="EU68" s="446"/>
      <c r="EV68" s="446"/>
      <c r="EW68" s="446"/>
      <c r="EX68" s="446"/>
      <c r="EY68" s="446"/>
      <c r="EZ68" s="447"/>
      <c r="FA68" s="446">
        <f t="shared" si="43"/>
        <v>10</v>
      </c>
      <c r="FB68" s="417">
        <f t="shared" si="59"/>
        <v>2022</v>
      </c>
      <c r="FC68" s="448">
        <f t="shared" si="60"/>
        <v>44835</v>
      </c>
      <c r="FD68" s="449">
        <f t="shared" si="44"/>
        <v>31</v>
      </c>
      <c r="FE68" s="450"/>
      <c r="FF68" s="451">
        <f t="shared" si="79"/>
        <v>0.58826643919226984</v>
      </c>
      <c r="FG68" s="450"/>
      <c r="FH68" s="465">
        <f t="shared" ref="FH68:FQ68" si="178">(BM68-BM1128)/HLOOKUP(FH$3,$T$5:$X$10112,ROW()-4,0)</f>
        <v>1.9934578646922512</v>
      </c>
      <c r="FI68" s="465">
        <f t="shared" si="178"/>
        <v>1.4549963262307126</v>
      </c>
      <c r="FJ68" s="465">
        <f t="shared" si="178"/>
        <v>1.9750713026060831</v>
      </c>
      <c r="FK68" s="465">
        <f t="shared" si="178"/>
        <v>1.4640438919248437</v>
      </c>
      <c r="FL68" s="465">
        <f t="shared" si="178"/>
        <v>1.4062835197080472</v>
      </c>
      <c r="FM68" s="465">
        <f t="shared" si="178"/>
        <v>1.0667589293419966</v>
      </c>
      <c r="FN68" s="465">
        <f t="shared" si="178"/>
        <v>1.6389626346622199</v>
      </c>
      <c r="FO68" s="465">
        <f t="shared" si="178"/>
        <v>1.0673585361037365</v>
      </c>
      <c r="FP68" s="465">
        <f t="shared" si="178"/>
        <v>1.6858656074147633</v>
      </c>
      <c r="FQ68" s="465">
        <f t="shared" si="178"/>
        <v>1.0599139357828533</v>
      </c>
      <c r="FR68" s="453"/>
      <c r="FS68" s="446">
        <f t="shared" si="169"/>
        <v>5770655</v>
      </c>
      <c r="FT68" s="446">
        <f t="shared" si="169"/>
        <v>142124274</v>
      </c>
      <c r="FU68" s="446">
        <f t="shared" si="169"/>
        <v>190361884</v>
      </c>
      <c r="FV68" s="446">
        <f t="shared" si="169"/>
        <v>311759192</v>
      </c>
      <c r="FW68" s="446">
        <f t="shared" si="169"/>
        <v>75175360</v>
      </c>
      <c r="FX68" s="446">
        <f t="shared" si="169"/>
        <v>64668640</v>
      </c>
      <c r="FY68" s="446">
        <f t="shared" si="169"/>
        <v>2651441749</v>
      </c>
      <c r="FZ68" s="446">
        <f t="shared" si="169"/>
        <v>2897790329</v>
      </c>
      <c r="GA68" s="446">
        <f t="shared" si="169"/>
        <v>107753563</v>
      </c>
      <c r="GB68" s="446">
        <f t="shared" ref="GB68:GC87" si="179">SUMIFS(GB$443:GB$10112,$B$443:$B$10112,$B68,$C$443:$C$10112,$C68)</f>
        <v>368488078</v>
      </c>
      <c r="GC68" s="446">
        <f t="shared" si="179"/>
        <v>207417524</v>
      </c>
      <c r="GD68" s="446">
        <f t="shared" si="161"/>
        <v>1112241</v>
      </c>
      <c r="GE68" s="446">
        <f t="shared" si="161"/>
        <v>573039</v>
      </c>
      <c r="GF68" s="446">
        <f t="shared" si="161"/>
        <v>73503471</v>
      </c>
      <c r="GG68" s="446">
        <f t="shared" si="161"/>
        <v>207488017</v>
      </c>
      <c r="GH68" s="446">
        <f t="shared" si="161"/>
        <v>78856528</v>
      </c>
      <c r="GI68" s="446">
        <f t="shared" si="161"/>
        <v>2363298078</v>
      </c>
      <c r="GJ68" s="446">
        <f t="shared" si="161"/>
        <v>233128221</v>
      </c>
      <c r="GK68" s="446">
        <f t="shared" si="161"/>
        <v>113017422</v>
      </c>
      <c r="GL68" s="446">
        <f t="shared" si="161"/>
        <v>338207259</v>
      </c>
      <c r="GM68" s="446">
        <f t="shared" si="161"/>
        <v>76021530</v>
      </c>
      <c r="GN68" s="446">
        <f t="shared" si="160"/>
        <v>3472592</v>
      </c>
      <c r="GO68" s="446">
        <f t="shared" si="154"/>
        <v>2248389</v>
      </c>
      <c r="GP68" s="446">
        <f t="shared" si="154"/>
        <v>6759965</v>
      </c>
      <c r="GQ68" s="446">
        <f t="shared" si="154"/>
        <v>0</v>
      </c>
      <c r="GR68" s="446"/>
      <c r="GS68" s="446"/>
      <c r="GT68" s="446"/>
      <c r="GU68" s="446"/>
      <c r="GV68" s="454"/>
      <c r="GW68" s="402"/>
      <c r="GX68" s="402"/>
      <c r="GY68" s="402"/>
      <c r="GZ68" s="402"/>
      <c r="HA68" s="402"/>
    </row>
    <row r="69" spans="1:209" ht="10.5" customHeight="1" x14ac:dyDescent="0.2">
      <c r="A69" s="417" t="str">
        <f t="shared" si="1"/>
        <v>2022-23NOVEMBERENG</v>
      </c>
      <c r="B69" s="458" t="str">
        <f t="shared" si="57"/>
        <v>2022-23</v>
      </c>
      <c r="C69" s="402" t="s">
        <v>647</v>
      </c>
      <c r="D69" s="458"/>
      <c r="F69" s="458" t="str">
        <f t="shared" si="58"/>
        <v>ENG</v>
      </c>
      <c r="H69" s="463">
        <f t="shared" si="162"/>
        <v>1122547</v>
      </c>
      <c r="I69" s="463">
        <f t="shared" si="162"/>
        <v>839043</v>
      </c>
      <c r="J69" s="463">
        <f t="shared" si="162"/>
        <v>31382512</v>
      </c>
      <c r="K69" s="463">
        <f t="shared" si="3"/>
        <v>37</v>
      </c>
      <c r="L69" s="463">
        <f t="shared" si="4"/>
        <v>5</v>
      </c>
      <c r="M69" s="463">
        <f t="shared" si="5"/>
        <v>122</v>
      </c>
      <c r="N69" s="463">
        <f t="shared" si="6"/>
        <v>165</v>
      </c>
      <c r="O69" s="463">
        <f t="shared" si="7"/>
        <v>247</v>
      </c>
      <c r="P69" s="463">
        <f t="shared" si="163"/>
        <v>2575</v>
      </c>
      <c r="Q69" s="463">
        <f t="shared" si="163"/>
        <v>4338</v>
      </c>
      <c r="R69" s="463">
        <f t="shared" si="163"/>
        <v>5946</v>
      </c>
      <c r="S69" s="463">
        <f t="shared" si="163"/>
        <v>674646</v>
      </c>
      <c r="T69" s="463">
        <f t="shared" si="163"/>
        <v>68888</v>
      </c>
      <c r="U69" s="463">
        <f t="shared" si="163"/>
        <v>45069</v>
      </c>
      <c r="V69" s="463">
        <f t="shared" si="163"/>
        <v>319957</v>
      </c>
      <c r="W69" s="463">
        <f t="shared" si="163"/>
        <v>96910</v>
      </c>
      <c r="X69" s="463">
        <f t="shared" si="163"/>
        <v>3403</v>
      </c>
      <c r="Y69" s="463">
        <f t="shared" si="163"/>
        <v>39016238</v>
      </c>
      <c r="Z69" s="463">
        <f t="shared" si="9"/>
        <v>566</v>
      </c>
      <c r="AA69" s="463">
        <f t="shared" si="10"/>
        <v>1012</v>
      </c>
      <c r="AB69" s="463">
        <f t="shared" si="120"/>
        <v>31917480</v>
      </c>
      <c r="AC69" s="463">
        <f t="shared" si="12"/>
        <v>708</v>
      </c>
      <c r="AD69" s="463">
        <f t="shared" si="13"/>
        <v>1322</v>
      </c>
      <c r="AE69" s="463">
        <f t="shared" si="121"/>
        <v>924623037</v>
      </c>
      <c r="AF69" s="463">
        <f t="shared" si="15"/>
        <v>2890</v>
      </c>
      <c r="AG69" s="463">
        <f t="shared" si="16"/>
        <v>6321</v>
      </c>
      <c r="AH69" s="463">
        <f t="shared" si="122"/>
        <v>943284441</v>
      </c>
      <c r="AI69" s="463">
        <f t="shared" si="18"/>
        <v>9734</v>
      </c>
      <c r="AJ69" s="463">
        <f t="shared" si="19"/>
        <v>24101</v>
      </c>
      <c r="AK69" s="463">
        <f t="shared" si="123"/>
        <v>41187159</v>
      </c>
      <c r="AL69" s="463">
        <f t="shared" si="21"/>
        <v>12103</v>
      </c>
      <c r="AM69" s="463">
        <f t="shared" si="22"/>
        <v>29418</v>
      </c>
      <c r="AN69" s="463">
        <f t="shared" si="170"/>
        <v>3376</v>
      </c>
      <c r="AO69" s="463">
        <f t="shared" si="170"/>
        <v>21254</v>
      </c>
      <c r="AP69" s="463">
        <f t="shared" si="170"/>
        <v>20861</v>
      </c>
      <c r="AQ69" s="463">
        <f t="shared" si="170"/>
        <v>62102930</v>
      </c>
      <c r="AR69" s="463">
        <f t="shared" si="171"/>
        <v>2977</v>
      </c>
      <c r="AS69" s="463">
        <f t="shared" si="172"/>
        <v>9938</v>
      </c>
      <c r="AT69" s="463">
        <f t="shared" si="164"/>
        <v>78412</v>
      </c>
      <c r="AU69" s="463">
        <f t="shared" si="164"/>
        <v>6598</v>
      </c>
      <c r="AV69" s="463">
        <f t="shared" si="164"/>
        <v>24792</v>
      </c>
      <c r="AW69" s="463">
        <f t="shared" si="164"/>
        <v>18306</v>
      </c>
      <c r="AX69" s="463">
        <f t="shared" si="164"/>
        <v>7018</v>
      </c>
      <c r="AY69" s="463">
        <f t="shared" si="164"/>
        <v>40004</v>
      </c>
      <c r="AZ69" s="463">
        <f t="shared" si="164"/>
        <v>7616</v>
      </c>
      <c r="BA69" s="463">
        <f t="shared" si="173"/>
        <v>27760</v>
      </c>
      <c r="BB69" s="463">
        <f t="shared" si="173"/>
        <v>175039905</v>
      </c>
      <c r="BC69" s="463">
        <f t="shared" si="174"/>
        <v>6305</v>
      </c>
      <c r="BD69" s="463">
        <f t="shared" si="175"/>
        <v>13785</v>
      </c>
      <c r="BE69" s="463">
        <f t="shared" si="176"/>
        <v>3451</v>
      </c>
      <c r="BF69" s="463">
        <f t="shared" si="176"/>
        <v>7894</v>
      </c>
      <c r="BG69" s="463">
        <f t="shared" si="176"/>
        <v>7688</v>
      </c>
      <c r="BH69" s="463">
        <f t="shared" si="176"/>
        <v>8727</v>
      </c>
      <c r="BI69" s="463">
        <f t="shared" si="165"/>
        <v>350546</v>
      </c>
      <c r="BJ69" s="463">
        <f t="shared" si="165"/>
        <v>31872</v>
      </c>
      <c r="BK69" s="463">
        <f t="shared" si="165"/>
        <v>213816</v>
      </c>
      <c r="BL69" s="463">
        <f t="shared" si="165"/>
        <v>596234</v>
      </c>
      <c r="BM69" s="463">
        <f t="shared" si="165"/>
        <v>169397</v>
      </c>
      <c r="BN69" s="463">
        <f t="shared" si="165"/>
        <v>125494</v>
      </c>
      <c r="BO69" s="463">
        <f t="shared" si="165"/>
        <v>111247</v>
      </c>
      <c r="BP69" s="463">
        <f t="shared" si="165"/>
        <v>83915</v>
      </c>
      <c r="BQ69" s="463">
        <f t="shared" si="165"/>
        <v>518360</v>
      </c>
      <c r="BR69" s="463">
        <f t="shared" si="165"/>
        <v>399890</v>
      </c>
      <c r="BS69" s="463">
        <f t="shared" si="165"/>
        <v>182845</v>
      </c>
      <c r="BT69" s="463">
        <f t="shared" si="165"/>
        <v>118424</v>
      </c>
      <c r="BU69" s="463">
        <f t="shared" si="165"/>
        <v>6700</v>
      </c>
      <c r="BV69" s="463">
        <f t="shared" si="165"/>
        <v>4348</v>
      </c>
      <c r="BW69" s="463">
        <f t="shared" si="143"/>
        <v>954</v>
      </c>
      <c r="BX69" s="463">
        <f t="shared" si="143"/>
        <v>632133</v>
      </c>
      <c r="BY69" s="463">
        <f t="shared" si="84"/>
        <v>663</v>
      </c>
      <c r="BZ69" s="463">
        <f t="shared" si="85"/>
        <v>1136</v>
      </c>
      <c r="CA69" s="463">
        <f t="shared" si="144"/>
        <v>537</v>
      </c>
      <c r="CB69" s="463">
        <f t="shared" si="144"/>
        <v>306097</v>
      </c>
      <c r="CC69" s="463">
        <f t="shared" si="87"/>
        <v>570</v>
      </c>
      <c r="CD69" s="463">
        <f t="shared" si="88"/>
        <v>1047</v>
      </c>
      <c r="CE69" s="463">
        <f t="shared" si="145"/>
        <v>67397</v>
      </c>
      <c r="CF69" s="463">
        <f t="shared" si="145"/>
        <v>38078008</v>
      </c>
      <c r="CG69" s="463">
        <f t="shared" si="90"/>
        <v>565</v>
      </c>
      <c r="CH69" s="463">
        <f t="shared" si="91"/>
        <v>1009</v>
      </c>
      <c r="CI69" s="463">
        <f t="shared" si="146"/>
        <v>26123</v>
      </c>
      <c r="CJ69" s="463">
        <f t="shared" si="146"/>
        <v>76258312</v>
      </c>
      <c r="CK69" s="463">
        <f t="shared" si="93"/>
        <v>2919</v>
      </c>
      <c r="CL69" s="463">
        <f t="shared" si="94"/>
        <v>6147</v>
      </c>
      <c r="CM69" s="463">
        <f t="shared" si="147"/>
        <v>9590</v>
      </c>
      <c r="CN69" s="463">
        <f t="shared" si="147"/>
        <v>28275442</v>
      </c>
      <c r="CO69" s="463">
        <f t="shared" si="96"/>
        <v>2948</v>
      </c>
      <c r="CP69" s="463">
        <f t="shared" si="97"/>
        <v>6243</v>
      </c>
      <c r="CQ69" s="463">
        <f t="shared" si="148"/>
        <v>284244</v>
      </c>
      <c r="CR69" s="463">
        <f t="shared" si="148"/>
        <v>820089283</v>
      </c>
      <c r="CS69" s="463">
        <f t="shared" si="99"/>
        <v>2885</v>
      </c>
      <c r="CT69" s="463">
        <f t="shared" si="100"/>
        <v>6340</v>
      </c>
      <c r="CU69" s="463">
        <f t="shared" si="149"/>
        <v>8351</v>
      </c>
      <c r="CV69" s="463">
        <f t="shared" si="149"/>
        <v>78030029</v>
      </c>
      <c r="CW69" s="463">
        <f t="shared" si="102"/>
        <v>9344</v>
      </c>
      <c r="CX69" s="463">
        <f t="shared" si="103"/>
        <v>21718</v>
      </c>
      <c r="CY69" s="463">
        <f t="shared" si="150"/>
        <v>4222</v>
      </c>
      <c r="CZ69" s="463">
        <f t="shared" si="150"/>
        <v>41323843</v>
      </c>
      <c r="DA69" s="463">
        <f t="shared" si="105"/>
        <v>9788</v>
      </c>
      <c r="DB69" s="463">
        <f t="shared" si="106"/>
        <v>23520</v>
      </c>
      <c r="DC69" s="463">
        <f t="shared" si="151"/>
        <v>9277</v>
      </c>
      <c r="DD69" s="463">
        <f t="shared" si="151"/>
        <v>132357094</v>
      </c>
      <c r="DE69" s="463">
        <f t="shared" si="108"/>
        <v>14267</v>
      </c>
      <c r="DF69" s="463">
        <f t="shared" si="109"/>
        <v>33616</v>
      </c>
      <c r="DG69" s="463">
        <f t="shared" si="152"/>
        <v>1712</v>
      </c>
      <c r="DH69" s="463">
        <f t="shared" si="152"/>
        <v>27863001</v>
      </c>
      <c r="DI69" s="463">
        <f t="shared" si="111"/>
        <v>16275</v>
      </c>
      <c r="DJ69" s="463">
        <f t="shared" si="112"/>
        <v>41250</v>
      </c>
      <c r="DK69" s="463">
        <f t="shared" si="166"/>
        <v>3248</v>
      </c>
      <c r="DL69" s="463">
        <f t="shared" si="166"/>
        <v>1205188</v>
      </c>
      <c r="DM69" s="463">
        <f t="shared" si="26"/>
        <v>371</v>
      </c>
      <c r="DN69" s="463">
        <f t="shared" si="27"/>
        <v>644</v>
      </c>
      <c r="DO69" s="463">
        <f t="shared" si="167"/>
        <v>39906</v>
      </c>
      <c r="DP69" s="463">
        <f t="shared" si="167"/>
        <v>2636952</v>
      </c>
      <c r="DQ69" s="463">
        <f t="shared" si="29"/>
        <v>66</v>
      </c>
      <c r="DR69" s="463">
        <f t="shared" si="30"/>
        <v>131</v>
      </c>
      <c r="DS69" s="463">
        <f t="shared" si="168"/>
        <v>568</v>
      </c>
      <c r="DT69" s="463">
        <f t="shared" si="168"/>
        <v>1438905</v>
      </c>
      <c r="DU69" s="463">
        <f t="shared" si="75"/>
        <v>2533</v>
      </c>
      <c r="DV69" s="463">
        <f t="shared" si="76"/>
        <v>5385</v>
      </c>
      <c r="DW69" s="463">
        <f t="shared" si="159"/>
        <v>463</v>
      </c>
      <c r="DX69" s="446"/>
      <c r="DY69" s="446"/>
      <c r="DZ69" s="446"/>
      <c r="EA69" s="446"/>
      <c r="EB69" s="446"/>
      <c r="EC69" s="446"/>
      <c r="ED69" s="446"/>
      <c r="EE69" s="446"/>
      <c r="EF69" s="446"/>
      <c r="EG69" s="463">
        <f t="shared" si="177"/>
        <v>13362</v>
      </c>
      <c r="EH69" s="463">
        <f t="shared" si="177"/>
        <v>15231</v>
      </c>
      <c r="EI69" s="463" t="s">
        <v>152</v>
      </c>
      <c r="EJ69" s="446"/>
      <c r="EK69" s="446"/>
      <c r="EL69" s="446"/>
      <c r="EM69" s="446"/>
      <c r="EN69" s="446"/>
      <c r="EO69" s="446"/>
      <c r="EP69" s="446"/>
      <c r="EQ69" s="446"/>
      <c r="ER69" s="446"/>
      <c r="ES69" s="446"/>
      <c r="ET69" s="446"/>
      <c r="EU69" s="446"/>
      <c r="EV69" s="446"/>
      <c r="EW69" s="446"/>
      <c r="EX69" s="446"/>
      <c r="EY69" s="446"/>
      <c r="EZ69" s="447"/>
      <c r="FA69" s="446">
        <f t="shared" si="43"/>
        <v>11</v>
      </c>
      <c r="FB69" s="417">
        <f t="shared" si="59"/>
        <v>2022</v>
      </c>
      <c r="FC69" s="448">
        <f t="shared" si="60"/>
        <v>44866</v>
      </c>
      <c r="FD69" s="449">
        <f t="shared" si="44"/>
        <v>30</v>
      </c>
      <c r="FE69" s="450"/>
      <c r="FF69" s="451">
        <f t="shared" si="79"/>
        <v>0.60178245592870172</v>
      </c>
      <c r="FG69" s="450"/>
      <c r="FH69" s="465">
        <f t="shared" ref="FH69:FQ69" si="180">(BM69-BM1139)/HLOOKUP(FH$3,$T$5:$X$10112,ROW()-4,0)</f>
        <v>2.0026274532574613</v>
      </c>
      <c r="FI69" s="465">
        <f t="shared" si="180"/>
        <v>1.4581059110440135</v>
      </c>
      <c r="FJ69" s="465">
        <f t="shared" si="180"/>
        <v>1.9816281701391201</v>
      </c>
      <c r="FK69" s="465">
        <f t="shared" si="180"/>
        <v>1.4613148727506713</v>
      </c>
      <c r="FL69" s="465">
        <f t="shared" si="180"/>
        <v>1.3972596317630182</v>
      </c>
      <c r="FM69" s="465">
        <f t="shared" si="180"/>
        <v>1.0653212775466703</v>
      </c>
      <c r="FN69" s="465">
        <f t="shared" si="180"/>
        <v>1.6629862759261169</v>
      </c>
      <c r="FO69" s="465">
        <f t="shared" si="180"/>
        <v>1.0639149726550408</v>
      </c>
      <c r="FP69" s="465">
        <f t="shared" si="180"/>
        <v>1.7102556567734353</v>
      </c>
      <c r="FQ69" s="465">
        <f t="shared" si="180"/>
        <v>1.0643549808992065</v>
      </c>
      <c r="FR69" s="453"/>
      <c r="FS69" s="446">
        <f t="shared" si="169"/>
        <v>4202337</v>
      </c>
      <c r="FT69" s="446">
        <f t="shared" si="169"/>
        <v>102130270</v>
      </c>
      <c r="FU69" s="446">
        <f t="shared" si="169"/>
        <v>138773893</v>
      </c>
      <c r="FV69" s="446">
        <f t="shared" si="169"/>
        <v>207583759</v>
      </c>
      <c r="FW69" s="446">
        <f t="shared" si="169"/>
        <v>69703809</v>
      </c>
      <c r="FX69" s="446">
        <f t="shared" si="169"/>
        <v>59585555</v>
      </c>
      <c r="FY69" s="446">
        <f t="shared" si="169"/>
        <v>2022523458</v>
      </c>
      <c r="FZ69" s="446">
        <f t="shared" si="169"/>
        <v>2335594108</v>
      </c>
      <c r="GA69" s="446">
        <f t="shared" si="169"/>
        <v>100109401</v>
      </c>
      <c r="GB69" s="446">
        <f t="shared" si="179"/>
        <v>382683387</v>
      </c>
      <c r="GC69" s="446">
        <f t="shared" si="179"/>
        <v>207321326</v>
      </c>
      <c r="GD69" s="446">
        <f t="shared" si="161"/>
        <v>1083274</v>
      </c>
      <c r="GE69" s="446">
        <f t="shared" si="161"/>
        <v>562012</v>
      </c>
      <c r="GF69" s="446">
        <f t="shared" si="161"/>
        <v>68017440</v>
      </c>
      <c r="GG69" s="446">
        <f t="shared" si="161"/>
        <v>160589342</v>
      </c>
      <c r="GH69" s="446">
        <f t="shared" si="161"/>
        <v>59867233</v>
      </c>
      <c r="GI69" s="446">
        <f t="shared" si="161"/>
        <v>1802210381</v>
      </c>
      <c r="GJ69" s="446">
        <f t="shared" si="161"/>
        <v>181363284</v>
      </c>
      <c r="GK69" s="446">
        <f t="shared" si="161"/>
        <v>99301982</v>
      </c>
      <c r="GL69" s="446">
        <f t="shared" si="161"/>
        <v>311856513</v>
      </c>
      <c r="GM69" s="446">
        <f t="shared" si="161"/>
        <v>70619984</v>
      </c>
      <c r="GN69" s="446">
        <f t="shared" si="160"/>
        <v>3058952</v>
      </c>
      <c r="GO69" s="446">
        <f t="shared" si="154"/>
        <v>2091696</v>
      </c>
      <c r="GP69" s="446">
        <f t="shared" si="154"/>
        <v>5246050</v>
      </c>
      <c r="GQ69" s="446">
        <f t="shared" si="154"/>
        <v>0</v>
      </c>
      <c r="GR69" s="446"/>
      <c r="GS69" s="446"/>
      <c r="GT69" s="446"/>
      <c r="GU69" s="446"/>
      <c r="GV69" s="454"/>
      <c r="GW69" s="402"/>
    </row>
    <row r="70" spans="1:209" ht="10.5" customHeight="1" x14ac:dyDescent="0.2">
      <c r="A70" s="417" t="str">
        <f t="shared" ref="A70:A85" si="181">B70&amp;C70&amp;F70</f>
        <v>2022-23DECEMBERENG</v>
      </c>
      <c r="B70" s="458" t="str">
        <f t="shared" si="57"/>
        <v>2022-23</v>
      </c>
      <c r="C70" s="402" t="s">
        <v>650</v>
      </c>
      <c r="D70" s="458"/>
      <c r="F70" s="458" t="str">
        <f t="shared" si="58"/>
        <v>ENG</v>
      </c>
      <c r="H70" s="463">
        <f t="shared" si="162"/>
        <v>1282321</v>
      </c>
      <c r="I70" s="463">
        <f t="shared" si="162"/>
        <v>1014505</v>
      </c>
      <c r="J70" s="463">
        <f t="shared" si="162"/>
        <v>89537470</v>
      </c>
      <c r="K70" s="463">
        <f t="shared" ref="K70:K85" si="182">IFERROR(ROUND(J70/I70,0),"-")</f>
        <v>88</v>
      </c>
      <c r="L70" s="463">
        <f t="shared" ref="L70:L85" si="183">IFERROR(ROUND(FS70/I70,0),"-")</f>
        <v>37</v>
      </c>
      <c r="M70" s="463">
        <f t="shared" ref="M70:M85" si="184">IFERROR(ROUND(FT70/I70,0),"-")</f>
        <v>230</v>
      </c>
      <c r="N70" s="463">
        <f t="shared" ref="N70:N85" si="185">IFERROR(ROUND(FU70/I70,0),"-")</f>
        <v>316</v>
      </c>
      <c r="O70" s="463">
        <f t="shared" ref="O70:O85" si="186">IFERROR(ROUND(FV70/I70,0),"-")</f>
        <v>544</v>
      </c>
      <c r="P70" s="463">
        <f t="shared" si="163"/>
        <v>3014</v>
      </c>
      <c r="Q70" s="463">
        <f t="shared" si="163"/>
        <v>4248</v>
      </c>
      <c r="R70" s="463">
        <f t="shared" si="163"/>
        <v>5114</v>
      </c>
      <c r="S70" s="463">
        <f t="shared" si="163"/>
        <v>688174</v>
      </c>
      <c r="T70" s="463">
        <f t="shared" si="163"/>
        <v>101090</v>
      </c>
      <c r="U70" s="463">
        <f t="shared" si="163"/>
        <v>65858</v>
      </c>
      <c r="V70" s="463">
        <f t="shared" si="163"/>
        <v>367985</v>
      </c>
      <c r="W70" s="463">
        <f t="shared" si="163"/>
        <v>87334</v>
      </c>
      <c r="X70" s="463">
        <f t="shared" si="163"/>
        <v>3453</v>
      </c>
      <c r="Y70" s="463">
        <f t="shared" si="163"/>
        <v>66484183</v>
      </c>
      <c r="Z70" s="463">
        <f t="shared" ref="Z70:Z85" si="187">IFERROR(ROUND(Y70/T70,0),"-")</f>
        <v>658</v>
      </c>
      <c r="AA70" s="463">
        <f t="shared" ref="AA70:AA85" si="188">IFERROR(ROUND(FW70/T70,0),"-")</f>
        <v>1165</v>
      </c>
      <c r="AB70" s="463">
        <f t="shared" ref="AB70:AB101" si="189">SUMIFS(AB$443:AB$10112,$B$443:$B$10112,$B70,$C$443:$C$10112,$C70)</f>
        <v>56258719</v>
      </c>
      <c r="AC70" s="463">
        <f t="shared" ref="AC70:AC85" si="190">IFERROR(ROUND(AB70/U70,0),"-")</f>
        <v>854</v>
      </c>
      <c r="AD70" s="463">
        <f t="shared" ref="AD70:AD85" si="191">IFERROR(ROUND(FX70/U70,0),"-")</f>
        <v>1565</v>
      </c>
      <c r="AE70" s="463">
        <f t="shared" ref="AE70:AE101" si="192">SUMIFS(AE$443:AE$10112,$B$443:$B$10112,$B70,$C$443:$C$10112,$C70)</f>
        <v>2051422041</v>
      </c>
      <c r="AF70" s="463">
        <f t="shared" ref="AF70:AF85" si="193">IFERROR(ROUND(AE70/V70,0),"-")</f>
        <v>5575</v>
      </c>
      <c r="AG70" s="463">
        <f t="shared" ref="AG70:AG85" si="194">IFERROR(ROUND(FY70/V70,0),"-")</f>
        <v>13309</v>
      </c>
      <c r="AH70" s="463">
        <f t="shared" ref="AH70:AH101" si="195">SUMIFS(AH$443:AH$10112,$B$443:$B$10112,$B70,$C$443:$C$10112,$C70)</f>
        <v>1353329329</v>
      </c>
      <c r="AI70" s="463">
        <f t="shared" ref="AI70:AI85" si="196">IFERROR(ROUND(AH70/W70,0),"-")</f>
        <v>15496</v>
      </c>
      <c r="AJ70" s="463">
        <f t="shared" ref="AJ70:AJ85" si="197">IFERROR(ROUND(FZ70/W70,0),"-")</f>
        <v>39987</v>
      </c>
      <c r="AK70" s="463">
        <f t="shared" ref="AK70:AK101" si="198">SUMIFS(AK$443:AK$10112,$B$443:$B$10112,$B70,$C$443:$C$10112,$C70)</f>
        <v>56961675</v>
      </c>
      <c r="AL70" s="463">
        <f t="shared" ref="AL70:AL85" si="199">IFERROR(ROUND(AK70/X70,0),"-")</f>
        <v>16496</v>
      </c>
      <c r="AM70" s="463">
        <f t="shared" ref="AM70:AM85" si="200">IFERROR(ROUND(GA70/X70,0),"-")</f>
        <v>41960</v>
      </c>
      <c r="AN70" s="463">
        <f t="shared" si="170"/>
        <v>4015</v>
      </c>
      <c r="AO70" s="463">
        <f t="shared" si="170"/>
        <v>28323</v>
      </c>
      <c r="AP70" s="463">
        <f t="shared" si="170"/>
        <v>22160</v>
      </c>
      <c r="AQ70" s="463">
        <f t="shared" si="170"/>
        <v>115392031</v>
      </c>
      <c r="AR70" s="463">
        <f t="shared" si="171"/>
        <v>5207</v>
      </c>
      <c r="AS70" s="463">
        <f t="shared" si="172"/>
        <v>14417</v>
      </c>
      <c r="AT70" s="463">
        <f t="shared" si="164"/>
        <v>104757</v>
      </c>
      <c r="AU70" s="463">
        <f t="shared" si="164"/>
        <v>9291</v>
      </c>
      <c r="AV70" s="463">
        <f t="shared" si="164"/>
        <v>34994</v>
      </c>
      <c r="AW70" s="463">
        <f t="shared" si="164"/>
        <v>17943</v>
      </c>
      <c r="AX70" s="463">
        <f t="shared" si="164"/>
        <v>8308</v>
      </c>
      <c r="AY70" s="463">
        <f t="shared" si="164"/>
        <v>52164</v>
      </c>
      <c r="AZ70" s="463">
        <f t="shared" si="164"/>
        <v>8530</v>
      </c>
      <c r="BA70" s="463">
        <f t="shared" si="173"/>
        <v>27101</v>
      </c>
      <c r="BB70" s="463">
        <f t="shared" si="173"/>
        <v>234615715</v>
      </c>
      <c r="BC70" s="463">
        <f t="shared" si="174"/>
        <v>8657</v>
      </c>
      <c r="BD70" s="463">
        <f t="shared" si="175"/>
        <v>20846</v>
      </c>
      <c r="BE70" s="463">
        <f t="shared" si="176"/>
        <v>3856</v>
      </c>
      <c r="BF70" s="463">
        <f t="shared" si="176"/>
        <v>9415</v>
      </c>
      <c r="BG70" s="463">
        <f t="shared" si="176"/>
        <v>6470</v>
      </c>
      <c r="BH70" s="463">
        <f t="shared" si="176"/>
        <v>7360</v>
      </c>
      <c r="BI70" s="463">
        <f t="shared" si="165"/>
        <v>333153</v>
      </c>
      <c r="BJ70" s="463">
        <f t="shared" si="165"/>
        <v>28792</v>
      </c>
      <c r="BK70" s="463">
        <f t="shared" si="165"/>
        <v>221472</v>
      </c>
      <c r="BL70" s="463">
        <f t="shared" si="165"/>
        <v>583417</v>
      </c>
      <c r="BM70" s="463">
        <f t="shared" si="165"/>
        <v>207765</v>
      </c>
      <c r="BN70" s="463">
        <f t="shared" si="165"/>
        <v>152908</v>
      </c>
      <c r="BO70" s="463">
        <f t="shared" si="165"/>
        <v>134010</v>
      </c>
      <c r="BP70" s="463">
        <f t="shared" si="165"/>
        <v>100363</v>
      </c>
      <c r="BQ70" s="463">
        <f t="shared" si="165"/>
        <v>534111</v>
      </c>
      <c r="BR70" s="463">
        <f t="shared" si="165"/>
        <v>397978</v>
      </c>
      <c r="BS70" s="463">
        <f t="shared" si="165"/>
        <v>145954</v>
      </c>
      <c r="BT70" s="463">
        <f t="shared" si="165"/>
        <v>94513</v>
      </c>
      <c r="BU70" s="463">
        <f t="shared" si="165"/>
        <v>5721</v>
      </c>
      <c r="BV70" s="463">
        <f t="shared" si="165"/>
        <v>3671</v>
      </c>
      <c r="BW70" s="463">
        <f t="shared" si="143"/>
        <v>1229</v>
      </c>
      <c r="BX70" s="463">
        <f t="shared" si="143"/>
        <v>957504</v>
      </c>
      <c r="BY70" s="463">
        <f t="shared" si="84"/>
        <v>779</v>
      </c>
      <c r="BZ70" s="463">
        <f t="shared" si="85"/>
        <v>1323</v>
      </c>
      <c r="CA70" s="463">
        <f t="shared" si="144"/>
        <v>614</v>
      </c>
      <c r="CB70" s="463">
        <f t="shared" si="144"/>
        <v>426626</v>
      </c>
      <c r="CC70" s="463">
        <f t="shared" si="87"/>
        <v>695</v>
      </c>
      <c r="CD70" s="463">
        <f t="shared" si="88"/>
        <v>1206</v>
      </c>
      <c r="CE70" s="463">
        <f t="shared" si="145"/>
        <v>99247</v>
      </c>
      <c r="CF70" s="463">
        <f t="shared" si="145"/>
        <v>65100053</v>
      </c>
      <c r="CG70" s="463">
        <f t="shared" si="90"/>
        <v>656</v>
      </c>
      <c r="CH70" s="463">
        <f t="shared" si="91"/>
        <v>1164</v>
      </c>
      <c r="CI70" s="463">
        <f t="shared" si="146"/>
        <v>29011</v>
      </c>
      <c r="CJ70" s="463">
        <f t="shared" si="146"/>
        <v>162617062</v>
      </c>
      <c r="CK70" s="463">
        <f t="shared" si="93"/>
        <v>5605</v>
      </c>
      <c r="CL70" s="463">
        <f t="shared" si="94"/>
        <v>12995</v>
      </c>
      <c r="CM70" s="463">
        <f t="shared" si="147"/>
        <v>10480</v>
      </c>
      <c r="CN70" s="463">
        <f t="shared" si="147"/>
        <v>55126362</v>
      </c>
      <c r="CO70" s="463">
        <f t="shared" si="96"/>
        <v>5260</v>
      </c>
      <c r="CP70" s="463">
        <f t="shared" si="97"/>
        <v>12350</v>
      </c>
      <c r="CQ70" s="463">
        <f t="shared" si="148"/>
        <v>328494</v>
      </c>
      <c r="CR70" s="463">
        <f t="shared" si="148"/>
        <v>1833678617</v>
      </c>
      <c r="CS70" s="463">
        <f t="shared" si="99"/>
        <v>5582</v>
      </c>
      <c r="CT70" s="463">
        <f t="shared" si="100"/>
        <v>13373</v>
      </c>
      <c r="CU70" s="463">
        <f t="shared" si="149"/>
        <v>7408</v>
      </c>
      <c r="CV70" s="463">
        <f t="shared" si="149"/>
        <v>110362410</v>
      </c>
      <c r="CW70" s="463">
        <f t="shared" si="102"/>
        <v>14898</v>
      </c>
      <c r="CX70" s="463">
        <f t="shared" si="103"/>
        <v>37373</v>
      </c>
      <c r="CY70" s="463">
        <f t="shared" si="150"/>
        <v>3783</v>
      </c>
      <c r="CZ70" s="463">
        <f t="shared" si="150"/>
        <v>52499982</v>
      </c>
      <c r="DA70" s="463">
        <f t="shared" si="105"/>
        <v>13878</v>
      </c>
      <c r="DB70" s="463">
        <f t="shared" si="106"/>
        <v>34429</v>
      </c>
      <c r="DC70" s="463">
        <f t="shared" si="151"/>
        <v>8802</v>
      </c>
      <c r="DD70" s="463">
        <f t="shared" si="151"/>
        <v>183852735</v>
      </c>
      <c r="DE70" s="463">
        <f t="shared" si="108"/>
        <v>20888</v>
      </c>
      <c r="DF70" s="463">
        <f t="shared" si="109"/>
        <v>50715</v>
      </c>
      <c r="DG70" s="463">
        <f t="shared" si="152"/>
        <v>1479</v>
      </c>
      <c r="DH70" s="463">
        <f t="shared" si="152"/>
        <v>31612801</v>
      </c>
      <c r="DI70" s="463">
        <f t="shared" si="111"/>
        <v>21374</v>
      </c>
      <c r="DJ70" s="463">
        <f t="shared" si="112"/>
        <v>51460</v>
      </c>
      <c r="DK70" s="463">
        <f t="shared" si="166"/>
        <v>4453</v>
      </c>
      <c r="DL70" s="463">
        <f t="shared" si="166"/>
        <v>1810294</v>
      </c>
      <c r="DM70" s="463">
        <f t="shared" ref="DM70:DM85" si="201">IFERROR(ROUND(DL70/DK70,0),"-")</f>
        <v>407</v>
      </c>
      <c r="DN70" s="463">
        <f t="shared" ref="DN70:DN85" si="202">IFERROR(ROUND(GO70/DK70,0),"-")</f>
        <v>683</v>
      </c>
      <c r="DO70" s="463">
        <f t="shared" si="167"/>
        <v>56383</v>
      </c>
      <c r="DP70" s="463">
        <f t="shared" si="167"/>
        <v>6117599</v>
      </c>
      <c r="DQ70" s="463">
        <f t="shared" ref="DQ70:DQ85" si="203">IFERROR(ROUND(DP70/DO70,0),"-")</f>
        <v>109</v>
      </c>
      <c r="DR70" s="463">
        <f t="shared" ref="DR70:DR85" si="204">IFERROR(ROUND(GP70/DO70,0),"-")</f>
        <v>243</v>
      </c>
      <c r="DS70" s="463">
        <f t="shared" si="168"/>
        <v>399</v>
      </c>
      <c r="DT70" s="463">
        <f t="shared" si="168"/>
        <v>1373870</v>
      </c>
      <c r="DU70" s="463">
        <f t="shared" si="75"/>
        <v>3443</v>
      </c>
      <c r="DV70" s="463">
        <f t="shared" si="76"/>
        <v>8223</v>
      </c>
      <c r="DW70" s="463">
        <f t="shared" si="159"/>
        <v>322</v>
      </c>
      <c r="DX70" s="446"/>
      <c r="DY70" s="446"/>
      <c r="DZ70" s="446"/>
      <c r="EA70" s="446"/>
      <c r="EB70" s="446"/>
      <c r="EC70" s="446"/>
      <c r="ED70" s="446"/>
      <c r="EE70" s="446"/>
      <c r="EF70" s="446"/>
      <c r="EG70" s="463">
        <f t="shared" si="177"/>
        <v>23961</v>
      </c>
      <c r="EH70" s="463">
        <f t="shared" si="177"/>
        <v>29127</v>
      </c>
      <c r="EI70" s="463" t="s">
        <v>152</v>
      </c>
      <c r="EJ70" s="446"/>
      <c r="EK70" s="446"/>
      <c r="EL70" s="446"/>
      <c r="EM70" s="446"/>
      <c r="EN70" s="446"/>
      <c r="EO70" s="446"/>
      <c r="EP70" s="446"/>
      <c r="EQ70" s="446"/>
      <c r="ER70" s="446"/>
      <c r="ES70" s="446"/>
      <c r="ET70" s="446"/>
      <c r="EU70" s="446"/>
      <c r="EV70" s="446"/>
      <c r="EW70" s="446"/>
      <c r="EX70" s="446"/>
      <c r="EY70" s="446"/>
      <c r="EZ70" s="447"/>
      <c r="FA70" s="446">
        <f t="shared" ref="FA70:FA110" si="205">MONTH(1&amp;C70)</f>
        <v>12</v>
      </c>
      <c r="FB70" s="417">
        <f t="shared" si="59"/>
        <v>2022</v>
      </c>
      <c r="FC70" s="448">
        <f t="shared" si="60"/>
        <v>44896</v>
      </c>
      <c r="FD70" s="449">
        <f t="shared" si="44"/>
        <v>31</v>
      </c>
      <c r="FE70" s="450"/>
      <c r="FF70" s="451">
        <f t="shared" si="79"/>
        <v>0.57489090093396955</v>
      </c>
      <c r="FG70" s="450"/>
      <c r="FH70" s="452">
        <f t="shared" ref="FH70:FH113" si="206">BM70/HLOOKUP(FH$3,$T$5:$X$10112,ROW()-4,0)</f>
        <v>2.0552477989909983</v>
      </c>
      <c r="FI70" s="452">
        <f t="shared" ref="FI70:FI113" si="207">BN70/HLOOKUP(FI$3,$T$5:$X$10112,ROW()-4,0)</f>
        <v>1.5125927391433376</v>
      </c>
      <c r="FJ70" s="452">
        <f t="shared" ref="FJ70:FJ113" si="208">BO70/HLOOKUP(FJ$3,$T$5:$X$10112,ROW()-4,0)</f>
        <v>2.0348325184487837</v>
      </c>
      <c r="FK70" s="452">
        <f t="shared" ref="FK70:FK113" si="209">BP70/HLOOKUP(FK$3,$T$5:$X$10112,ROW()-4,0)</f>
        <v>1.5239302742263658</v>
      </c>
      <c r="FL70" s="452">
        <f t="shared" ref="FL70:FL113" si="210">BQ70/HLOOKUP(FL$3,$T$5:$X$10112,ROW()-4,0)</f>
        <v>1.4514477492289088</v>
      </c>
      <c r="FM70" s="452">
        <f t="shared" ref="FM70:FM113" si="211">BR70/HLOOKUP(FM$3,$T$5:$X$10112,ROW()-4,0)</f>
        <v>1.0815060396483551</v>
      </c>
      <c r="FN70" s="452">
        <f t="shared" ref="FN70:FN113" si="212">BS70/HLOOKUP(FN$3,$T$5:$X$10112,ROW()-4,0)</f>
        <v>1.6712162502576315</v>
      </c>
      <c r="FO70" s="452">
        <f t="shared" ref="FO70:FO113" si="213">BT70/HLOOKUP(FO$3,$T$5:$X$10112,ROW()-4,0)</f>
        <v>1.0822016625827284</v>
      </c>
      <c r="FP70" s="452">
        <f t="shared" ref="FP70:FP113" si="214">BU70/HLOOKUP(FP$3,$T$5:$X$10112,ROW()-4,0)</f>
        <v>1.6568201563857514</v>
      </c>
      <c r="FQ70" s="452">
        <f t="shared" ref="FQ70:FQ113" si="215">BV70/HLOOKUP(FQ$3,$T$5:$X$10112,ROW()-4,0)</f>
        <v>1.0631335070952794</v>
      </c>
      <c r="FR70" s="453"/>
      <c r="FS70" s="446">
        <f t="shared" si="169"/>
        <v>37641917</v>
      </c>
      <c r="FT70" s="446">
        <f t="shared" si="169"/>
        <v>232928044</v>
      </c>
      <c r="FU70" s="446">
        <f t="shared" si="169"/>
        <v>320601326</v>
      </c>
      <c r="FV70" s="446">
        <f t="shared" si="169"/>
        <v>552057668</v>
      </c>
      <c r="FW70" s="446">
        <f t="shared" si="169"/>
        <v>117798585</v>
      </c>
      <c r="FX70" s="446">
        <f t="shared" si="169"/>
        <v>103099313</v>
      </c>
      <c r="FY70" s="446">
        <f t="shared" si="169"/>
        <v>4897675568</v>
      </c>
      <c r="FZ70" s="446">
        <f t="shared" si="169"/>
        <v>3492214971</v>
      </c>
      <c r="GA70" s="446">
        <f t="shared" si="169"/>
        <v>144886232</v>
      </c>
      <c r="GB70" s="446">
        <f t="shared" si="179"/>
        <v>564952744</v>
      </c>
      <c r="GC70" s="446">
        <f t="shared" si="179"/>
        <v>319481672</v>
      </c>
      <c r="GD70" s="446">
        <f t="shared" si="161"/>
        <v>1625592</v>
      </c>
      <c r="GE70" s="446">
        <f t="shared" si="161"/>
        <v>740185</v>
      </c>
      <c r="GF70" s="446">
        <f t="shared" si="161"/>
        <v>115521448</v>
      </c>
      <c r="GG70" s="446">
        <f t="shared" si="161"/>
        <v>377001201</v>
      </c>
      <c r="GH70" s="446">
        <f t="shared" si="161"/>
        <v>129432558</v>
      </c>
      <c r="GI70" s="446">
        <f t="shared" si="161"/>
        <v>4392945253</v>
      </c>
      <c r="GJ70" s="446">
        <f t="shared" si="161"/>
        <v>276857372</v>
      </c>
      <c r="GK70" s="446">
        <f t="shared" si="161"/>
        <v>130244254</v>
      </c>
      <c r="GL70" s="446">
        <f t="shared" si="161"/>
        <v>446389234</v>
      </c>
      <c r="GM70" s="446">
        <f t="shared" si="161"/>
        <v>76109094</v>
      </c>
      <c r="GN70" s="446">
        <f t="shared" si="160"/>
        <v>3280833</v>
      </c>
      <c r="GO70" s="446">
        <f t="shared" si="154"/>
        <v>3039792</v>
      </c>
      <c r="GP70" s="446">
        <f t="shared" si="154"/>
        <v>13685758</v>
      </c>
      <c r="GQ70" s="446">
        <f t="shared" si="154"/>
        <v>0</v>
      </c>
      <c r="GR70" s="446"/>
      <c r="GS70" s="446"/>
      <c r="GT70" s="446"/>
      <c r="GU70" s="446"/>
      <c r="GV70" s="454"/>
      <c r="GW70" s="402"/>
      <c r="GX70" s="402"/>
      <c r="GY70" s="402"/>
      <c r="GZ70" s="402"/>
      <c r="HA70" s="402"/>
    </row>
    <row r="71" spans="1:209" ht="10.5" customHeight="1" x14ac:dyDescent="0.2">
      <c r="A71" s="417" t="str">
        <f t="shared" si="181"/>
        <v>2022-23JANUARYENG</v>
      </c>
      <c r="B71" s="458" t="str">
        <f t="shared" ref="B71:B113" si="216">IF($FA71=4,LEFT($B70,4)+1&amp;-1-RIGHT($B70,2),$B70)</f>
        <v>2022-23</v>
      </c>
      <c r="C71" s="402" t="s">
        <v>654</v>
      </c>
      <c r="D71" s="458"/>
      <c r="F71" s="458" t="str">
        <f t="shared" ref="F71:F113" si="217">F70</f>
        <v>ENG</v>
      </c>
      <c r="H71" s="463">
        <f t="shared" si="162"/>
        <v>929848</v>
      </c>
      <c r="I71" s="463">
        <f t="shared" si="162"/>
        <v>679144</v>
      </c>
      <c r="J71" s="463">
        <f t="shared" si="162"/>
        <v>5855441</v>
      </c>
      <c r="K71" s="463">
        <f t="shared" si="182"/>
        <v>9</v>
      </c>
      <c r="L71" s="463">
        <f t="shared" si="183"/>
        <v>1</v>
      </c>
      <c r="M71" s="463">
        <f t="shared" si="184"/>
        <v>24</v>
      </c>
      <c r="N71" s="463">
        <f t="shared" si="185"/>
        <v>53</v>
      </c>
      <c r="O71" s="463">
        <f t="shared" si="186"/>
        <v>127</v>
      </c>
      <c r="P71" s="463">
        <f t="shared" si="163"/>
        <v>2762</v>
      </c>
      <c r="Q71" s="463">
        <f t="shared" si="163"/>
        <v>3341</v>
      </c>
      <c r="R71" s="463">
        <f t="shared" si="163"/>
        <v>6731</v>
      </c>
      <c r="S71" s="463">
        <f t="shared" si="163"/>
        <v>654918</v>
      </c>
      <c r="T71" s="463">
        <f t="shared" si="163"/>
        <v>72860</v>
      </c>
      <c r="U71" s="463">
        <f t="shared" si="163"/>
        <v>46295</v>
      </c>
      <c r="V71" s="463">
        <f t="shared" si="163"/>
        <v>351564</v>
      </c>
      <c r="W71" s="463">
        <f t="shared" si="163"/>
        <v>119808</v>
      </c>
      <c r="X71" s="463">
        <f t="shared" si="163"/>
        <v>4817</v>
      </c>
      <c r="Y71" s="463">
        <f t="shared" si="163"/>
        <v>37180206</v>
      </c>
      <c r="Z71" s="463">
        <f t="shared" si="187"/>
        <v>510</v>
      </c>
      <c r="AA71" s="463">
        <f t="shared" si="188"/>
        <v>911</v>
      </c>
      <c r="AB71" s="463">
        <f t="shared" si="189"/>
        <v>30577018</v>
      </c>
      <c r="AC71" s="463">
        <f t="shared" si="190"/>
        <v>660</v>
      </c>
      <c r="AD71" s="463">
        <f t="shared" si="191"/>
        <v>1217</v>
      </c>
      <c r="AE71" s="463">
        <f t="shared" si="192"/>
        <v>677268303</v>
      </c>
      <c r="AF71" s="463">
        <f t="shared" si="193"/>
        <v>1926</v>
      </c>
      <c r="AG71" s="463">
        <f t="shared" si="194"/>
        <v>4081</v>
      </c>
      <c r="AH71" s="463">
        <f t="shared" si="195"/>
        <v>619337318</v>
      </c>
      <c r="AI71" s="463">
        <f t="shared" si="196"/>
        <v>5169</v>
      </c>
      <c r="AJ71" s="463">
        <f t="shared" si="197"/>
        <v>11848</v>
      </c>
      <c r="AK71" s="463">
        <f t="shared" si="198"/>
        <v>31436031</v>
      </c>
      <c r="AL71" s="463">
        <f t="shared" si="199"/>
        <v>6526</v>
      </c>
      <c r="AM71" s="463">
        <f t="shared" si="200"/>
        <v>15395</v>
      </c>
      <c r="AN71" s="463">
        <f t="shared" si="170"/>
        <v>3229</v>
      </c>
      <c r="AO71" s="463">
        <f t="shared" si="170"/>
        <v>19981</v>
      </c>
      <c r="AP71" s="463">
        <f t="shared" si="170"/>
        <v>19783</v>
      </c>
      <c r="AQ71" s="463">
        <f t="shared" si="170"/>
        <v>49273681</v>
      </c>
      <c r="AR71" s="463">
        <f t="shared" si="171"/>
        <v>2491</v>
      </c>
      <c r="AS71" s="463">
        <f t="shared" si="172"/>
        <v>9168</v>
      </c>
      <c r="AT71" s="463">
        <f t="shared" si="164"/>
        <v>76039</v>
      </c>
      <c r="AU71" s="463">
        <f t="shared" si="164"/>
        <v>6132</v>
      </c>
      <c r="AV71" s="463">
        <f t="shared" si="164"/>
        <v>25478</v>
      </c>
      <c r="AW71" s="463">
        <f t="shared" si="164"/>
        <v>17442</v>
      </c>
      <c r="AX71" s="463">
        <f t="shared" si="164"/>
        <v>6540</v>
      </c>
      <c r="AY71" s="463">
        <f t="shared" si="164"/>
        <v>37889</v>
      </c>
      <c r="AZ71" s="463">
        <f t="shared" si="164"/>
        <v>8848</v>
      </c>
      <c r="BA71" s="463">
        <f t="shared" si="173"/>
        <v>35976</v>
      </c>
      <c r="BB71" s="463">
        <f t="shared" si="173"/>
        <v>101864086</v>
      </c>
      <c r="BC71" s="463">
        <f t="shared" si="174"/>
        <v>2831</v>
      </c>
      <c r="BD71" s="463">
        <f t="shared" si="175"/>
        <v>7250</v>
      </c>
      <c r="BE71" s="463">
        <f t="shared" si="176"/>
        <v>3084</v>
      </c>
      <c r="BF71" s="463">
        <f t="shared" si="176"/>
        <v>9886</v>
      </c>
      <c r="BG71" s="463">
        <f t="shared" si="176"/>
        <v>13813</v>
      </c>
      <c r="BH71" s="463">
        <f t="shared" si="176"/>
        <v>9193</v>
      </c>
      <c r="BI71" s="463">
        <f t="shared" si="165"/>
        <v>340375</v>
      </c>
      <c r="BJ71" s="463">
        <f t="shared" si="165"/>
        <v>31156</v>
      </c>
      <c r="BK71" s="463">
        <f t="shared" si="165"/>
        <v>207348</v>
      </c>
      <c r="BL71" s="463">
        <f t="shared" si="165"/>
        <v>578879</v>
      </c>
      <c r="BM71" s="463">
        <f t="shared" si="165"/>
        <v>150731</v>
      </c>
      <c r="BN71" s="463">
        <f t="shared" si="165"/>
        <v>112481</v>
      </c>
      <c r="BO71" s="463">
        <f t="shared" si="165"/>
        <v>94587</v>
      </c>
      <c r="BP71" s="463">
        <f t="shared" si="165"/>
        <v>71996</v>
      </c>
      <c r="BQ71" s="463">
        <f t="shared" si="165"/>
        <v>474737</v>
      </c>
      <c r="BR71" s="463">
        <f t="shared" si="165"/>
        <v>377961</v>
      </c>
      <c r="BS71" s="463">
        <f t="shared" si="165"/>
        <v>197663</v>
      </c>
      <c r="BT71" s="463">
        <f t="shared" si="165"/>
        <v>128893</v>
      </c>
      <c r="BU71" s="463">
        <f t="shared" si="165"/>
        <v>8098</v>
      </c>
      <c r="BV71" s="463">
        <f t="shared" si="165"/>
        <v>5131</v>
      </c>
      <c r="BW71" s="463">
        <f t="shared" si="143"/>
        <v>813</v>
      </c>
      <c r="BX71" s="463">
        <f t="shared" si="143"/>
        <v>473153</v>
      </c>
      <c r="BY71" s="463">
        <f t="shared" si="84"/>
        <v>582</v>
      </c>
      <c r="BZ71" s="463">
        <f t="shared" si="85"/>
        <v>982</v>
      </c>
      <c r="CA71" s="463">
        <f t="shared" si="144"/>
        <v>463</v>
      </c>
      <c r="CB71" s="463">
        <f t="shared" si="144"/>
        <v>252308</v>
      </c>
      <c r="CC71" s="463">
        <f t="shared" si="87"/>
        <v>545</v>
      </c>
      <c r="CD71" s="463">
        <f t="shared" si="88"/>
        <v>978</v>
      </c>
      <c r="CE71" s="463">
        <f t="shared" si="145"/>
        <v>71584</v>
      </c>
      <c r="CF71" s="463">
        <f t="shared" si="145"/>
        <v>36454745</v>
      </c>
      <c r="CG71" s="463">
        <f t="shared" si="90"/>
        <v>509</v>
      </c>
      <c r="CH71" s="463">
        <f t="shared" si="91"/>
        <v>910</v>
      </c>
      <c r="CI71" s="463">
        <f t="shared" si="146"/>
        <v>27104</v>
      </c>
      <c r="CJ71" s="463">
        <f t="shared" si="146"/>
        <v>51844330</v>
      </c>
      <c r="CK71" s="463">
        <f t="shared" si="93"/>
        <v>1913</v>
      </c>
      <c r="CL71" s="463">
        <f t="shared" si="94"/>
        <v>3946</v>
      </c>
      <c r="CM71" s="463">
        <f t="shared" si="147"/>
        <v>9977</v>
      </c>
      <c r="CN71" s="463">
        <f t="shared" si="147"/>
        <v>18025288</v>
      </c>
      <c r="CO71" s="463">
        <f t="shared" si="96"/>
        <v>1807</v>
      </c>
      <c r="CP71" s="463">
        <f t="shared" si="97"/>
        <v>3874</v>
      </c>
      <c r="CQ71" s="463">
        <f t="shared" si="148"/>
        <v>314483</v>
      </c>
      <c r="CR71" s="463">
        <f t="shared" si="148"/>
        <v>607398685</v>
      </c>
      <c r="CS71" s="463">
        <f t="shared" si="99"/>
        <v>1931</v>
      </c>
      <c r="CT71" s="463">
        <f t="shared" si="100"/>
        <v>4095</v>
      </c>
      <c r="CU71" s="463">
        <f t="shared" si="149"/>
        <v>9325</v>
      </c>
      <c r="CV71" s="463">
        <f t="shared" si="149"/>
        <v>50123187</v>
      </c>
      <c r="CW71" s="463">
        <f t="shared" si="102"/>
        <v>5375</v>
      </c>
      <c r="CX71" s="463">
        <f t="shared" si="103"/>
        <v>12003</v>
      </c>
      <c r="CY71" s="463">
        <f t="shared" si="150"/>
        <v>4566</v>
      </c>
      <c r="CZ71" s="463">
        <f t="shared" si="150"/>
        <v>24506809</v>
      </c>
      <c r="DA71" s="463">
        <f t="shared" si="105"/>
        <v>5367</v>
      </c>
      <c r="DB71" s="463">
        <f t="shared" si="106"/>
        <v>12114</v>
      </c>
      <c r="DC71" s="463">
        <f t="shared" si="151"/>
        <v>11630</v>
      </c>
      <c r="DD71" s="463">
        <f t="shared" si="151"/>
        <v>100502599</v>
      </c>
      <c r="DE71" s="463">
        <f t="shared" si="108"/>
        <v>8642</v>
      </c>
      <c r="DF71" s="463">
        <f t="shared" si="109"/>
        <v>19774</v>
      </c>
      <c r="DG71" s="463">
        <f t="shared" si="152"/>
        <v>1936</v>
      </c>
      <c r="DH71" s="463">
        <f t="shared" si="152"/>
        <v>16059440</v>
      </c>
      <c r="DI71" s="463">
        <f t="shared" si="111"/>
        <v>8295</v>
      </c>
      <c r="DJ71" s="463">
        <f t="shared" si="112"/>
        <v>20863</v>
      </c>
      <c r="DK71" s="463">
        <f t="shared" si="166"/>
        <v>3335</v>
      </c>
      <c r="DL71" s="463">
        <f t="shared" si="166"/>
        <v>1156325</v>
      </c>
      <c r="DM71" s="463">
        <f t="shared" si="201"/>
        <v>347</v>
      </c>
      <c r="DN71" s="463">
        <f t="shared" si="202"/>
        <v>575</v>
      </c>
      <c r="DO71" s="463">
        <f t="shared" si="167"/>
        <v>43249</v>
      </c>
      <c r="DP71" s="463">
        <f t="shared" si="167"/>
        <v>1892646</v>
      </c>
      <c r="DQ71" s="463">
        <f t="shared" si="203"/>
        <v>44</v>
      </c>
      <c r="DR71" s="463">
        <f t="shared" si="204"/>
        <v>80</v>
      </c>
      <c r="DS71" s="463">
        <f t="shared" si="168"/>
        <v>668</v>
      </c>
      <c r="DT71" s="463">
        <f t="shared" si="168"/>
        <v>1000214</v>
      </c>
      <c r="DU71" s="463">
        <f t="shared" si="75"/>
        <v>1497</v>
      </c>
      <c r="DV71" s="463">
        <f t="shared" si="76"/>
        <v>3070</v>
      </c>
      <c r="DW71" s="463">
        <f t="shared" si="159"/>
        <v>582</v>
      </c>
      <c r="DX71" s="446"/>
      <c r="DY71" s="446"/>
      <c r="DZ71" s="446"/>
      <c r="EA71" s="446"/>
      <c r="EB71" s="446"/>
      <c r="EC71" s="446"/>
      <c r="ED71" s="446"/>
      <c r="EE71" s="446"/>
      <c r="EF71" s="446"/>
      <c r="EG71" s="463">
        <f t="shared" si="177"/>
        <v>1622</v>
      </c>
      <c r="EH71" s="463">
        <f t="shared" si="177"/>
        <v>1590</v>
      </c>
      <c r="EI71" s="463" t="s">
        <v>152</v>
      </c>
      <c r="EJ71" s="446"/>
      <c r="EK71" s="446"/>
      <c r="EL71" s="446"/>
      <c r="EM71" s="446"/>
      <c r="EN71" s="446"/>
      <c r="EO71" s="446"/>
      <c r="EP71" s="446"/>
      <c r="EQ71" s="446"/>
      <c r="ER71" s="446"/>
      <c r="ES71" s="446"/>
      <c r="ET71" s="446"/>
      <c r="EU71" s="446"/>
      <c r="EV71" s="446"/>
      <c r="EW71" s="446"/>
      <c r="EX71" s="446"/>
      <c r="EY71" s="446"/>
      <c r="EZ71" s="447"/>
      <c r="FA71" s="446">
        <f t="shared" si="205"/>
        <v>1</v>
      </c>
      <c r="FB71" s="417">
        <f t="shared" ref="FB71:FB85" si="218">LEFT($B71,4)+IF(FA71&lt;4,1,0)</f>
        <v>2023</v>
      </c>
      <c r="FC71" s="448">
        <f t="shared" ref="FC71:FC85" si="219">DATE(LEFT($B71,4)+IF(FA71&lt;4,1,0),FA71,1)</f>
        <v>44927</v>
      </c>
      <c r="FD71" s="449">
        <f t="shared" si="44"/>
        <v>31</v>
      </c>
      <c r="FE71" s="450"/>
      <c r="FF71" s="451">
        <f t="shared" si="79"/>
        <v>0.6169790864218665</v>
      </c>
      <c r="FG71" s="450"/>
      <c r="FH71" s="452">
        <f t="shared" si="206"/>
        <v>2.0687757342849302</v>
      </c>
      <c r="FI71" s="452">
        <f t="shared" si="207"/>
        <v>1.5437963217128741</v>
      </c>
      <c r="FJ71" s="452">
        <f t="shared" si="208"/>
        <v>2.0431364078194187</v>
      </c>
      <c r="FK71" s="452">
        <f t="shared" si="209"/>
        <v>1.5551571444000432</v>
      </c>
      <c r="FL71" s="452">
        <f t="shared" si="210"/>
        <v>1.35035726069791</v>
      </c>
      <c r="FM71" s="452">
        <f t="shared" si="211"/>
        <v>1.0750844796395536</v>
      </c>
      <c r="FN71" s="452">
        <f t="shared" si="212"/>
        <v>1.6498313969017093</v>
      </c>
      <c r="FO71" s="452">
        <f t="shared" si="213"/>
        <v>1.0758296607905984</v>
      </c>
      <c r="FP71" s="452">
        <f t="shared" si="214"/>
        <v>1.6811293336101307</v>
      </c>
      <c r="FQ71" s="452">
        <f t="shared" si="215"/>
        <v>1.0651858002906374</v>
      </c>
      <c r="FR71" s="453"/>
      <c r="FS71" s="446">
        <f t="shared" si="169"/>
        <v>611119</v>
      </c>
      <c r="FT71" s="446">
        <f t="shared" si="169"/>
        <v>16612359</v>
      </c>
      <c r="FU71" s="446">
        <f t="shared" si="169"/>
        <v>35694329</v>
      </c>
      <c r="FV71" s="446">
        <f t="shared" si="169"/>
        <v>86364477</v>
      </c>
      <c r="FW71" s="446">
        <f t="shared" si="169"/>
        <v>66364183</v>
      </c>
      <c r="FX71" s="446">
        <f t="shared" si="169"/>
        <v>56357201</v>
      </c>
      <c r="FY71" s="446">
        <f t="shared" si="169"/>
        <v>1434729805</v>
      </c>
      <c r="FZ71" s="446">
        <f t="shared" si="169"/>
        <v>1419470089</v>
      </c>
      <c r="GA71" s="446">
        <f t="shared" si="169"/>
        <v>74158412</v>
      </c>
      <c r="GB71" s="446">
        <f t="shared" si="179"/>
        <v>260843149</v>
      </c>
      <c r="GC71" s="446">
        <f t="shared" si="179"/>
        <v>181367390</v>
      </c>
      <c r="GD71" s="446">
        <f t="shared" si="161"/>
        <v>798598</v>
      </c>
      <c r="GE71" s="446">
        <f t="shared" si="161"/>
        <v>452869</v>
      </c>
      <c r="GF71" s="446">
        <f t="shared" si="161"/>
        <v>65127932</v>
      </c>
      <c r="GG71" s="446">
        <f t="shared" si="161"/>
        <v>106947880</v>
      </c>
      <c r="GH71" s="446">
        <f t="shared" si="161"/>
        <v>38654638</v>
      </c>
      <c r="GI71" s="446">
        <f t="shared" si="161"/>
        <v>1287749905</v>
      </c>
      <c r="GJ71" s="446">
        <f t="shared" si="161"/>
        <v>111930348</v>
      </c>
      <c r="GK71" s="446">
        <f t="shared" si="161"/>
        <v>55310474</v>
      </c>
      <c r="GL71" s="446">
        <f t="shared" si="161"/>
        <v>229969389</v>
      </c>
      <c r="GM71" s="446">
        <f t="shared" si="161"/>
        <v>40390623</v>
      </c>
      <c r="GN71" s="446">
        <f t="shared" si="160"/>
        <v>2050774</v>
      </c>
      <c r="GO71" s="446">
        <f t="shared" si="154"/>
        <v>1917438</v>
      </c>
      <c r="GP71" s="446">
        <f t="shared" si="154"/>
        <v>3471721</v>
      </c>
      <c r="GQ71" s="446">
        <f t="shared" si="154"/>
        <v>0</v>
      </c>
      <c r="GR71" s="446"/>
      <c r="GS71" s="446"/>
      <c r="GT71" s="446"/>
      <c r="GU71" s="446"/>
      <c r="GV71" s="454"/>
      <c r="GW71" s="402"/>
    </row>
    <row r="72" spans="1:209" ht="10.5" customHeight="1" x14ac:dyDescent="0.2">
      <c r="A72" s="417" t="str">
        <f t="shared" si="181"/>
        <v>2022-23FEBRUARYENG</v>
      </c>
      <c r="B72" s="458" t="str">
        <f t="shared" si="216"/>
        <v>2022-23</v>
      </c>
      <c r="C72" s="402" t="s">
        <v>657</v>
      </c>
      <c r="D72" s="458"/>
      <c r="F72" s="458" t="str">
        <f t="shared" si="217"/>
        <v>ENG</v>
      </c>
      <c r="H72" s="463">
        <f t="shared" si="162"/>
        <v>893865</v>
      </c>
      <c r="I72" s="463">
        <f t="shared" si="162"/>
        <v>657795</v>
      </c>
      <c r="J72" s="463">
        <f t="shared" si="162"/>
        <v>8356644</v>
      </c>
      <c r="K72" s="463">
        <f t="shared" si="182"/>
        <v>13</v>
      </c>
      <c r="L72" s="463">
        <f t="shared" si="183"/>
        <v>1</v>
      </c>
      <c r="M72" s="463">
        <f t="shared" si="184"/>
        <v>42</v>
      </c>
      <c r="N72" s="463">
        <f t="shared" si="185"/>
        <v>70</v>
      </c>
      <c r="O72" s="463">
        <f t="shared" si="186"/>
        <v>144</v>
      </c>
      <c r="P72" s="463">
        <f t="shared" si="163"/>
        <v>2613</v>
      </c>
      <c r="Q72" s="463">
        <f t="shared" si="163"/>
        <v>3601</v>
      </c>
      <c r="R72" s="463">
        <f t="shared" si="163"/>
        <v>6993</v>
      </c>
      <c r="S72" s="463">
        <f t="shared" si="163"/>
        <v>613672</v>
      </c>
      <c r="T72" s="463">
        <f t="shared" si="163"/>
        <v>66071</v>
      </c>
      <c r="U72" s="463">
        <f t="shared" si="163"/>
        <v>42666</v>
      </c>
      <c r="V72" s="463">
        <f t="shared" si="163"/>
        <v>328877</v>
      </c>
      <c r="W72" s="463">
        <f t="shared" si="163"/>
        <v>114814</v>
      </c>
      <c r="X72" s="463">
        <f t="shared" si="163"/>
        <v>4540</v>
      </c>
      <c r="Y72" s="463">
        <f t="shared" si="163"/>
        <v>33688314</v>
      </c>
      <c r="Z72" s="463">
        <f t="shared" si="187"/>
        <v>510</v>
      </c>
      <c r="AA72" s="463">
        <f t="shared" si="188"/>
        <v>906</v>
      </c>
      <c r="AB72" s="463">
        <f t="shared" si="189"/>
        <v>28204104</v>
      </c>
      <c r="AC72" s="463">
        <f t="shared" si="190"/>
        <v>661</v>
      </c>
      <c r="AD72" s="463">
        <f t="shared" si="191"/>
        <v>1225</v>
      </c>
      <c r="AE72" s="463">
        <f t="shared" si="192"/>
        <v>637885500</v>
      </c>
      <c r="AF72" s="463">
        <f t="shared" si="193"/>
        <v>1940</v>
      </c>
      <c r="AG72" s="463">
        <f t="shared" si="194"/>
        <v>4125</v>
      </c>
      <c r="AH72" s="463">
        <f t="shared" si="195"/>
        <v>707155764</v>
      </c>
      <c r="AI72" s="463">
        <f t="shared" si="196"/>
        <v>6159</v>
      </c>
      <c r="AJ72" s="463">
        <f t="shared" si="197"/>
        <v>14773</v>
      </c>
      <c r="AK72" s="463">
        <f t="shared" si="198"/>
        <v>36065944</v>
      </c>
      <c r="AL72" s="463">
        <f t="shared" si="199"/>
        <v>7944</v>
      </c>
      <c r="AM72" s="463">
        <f t="shared" si="200"/>
        <v>19135</v>
      </c>
      <c r="AN72" s="463">
        <f t="shared" si="170"/>
        <v>3223</v>
      </c>
      <c r="AO72" s="463">
        <f t="shared" si="170"/>
        <v>18261</v>
      </c>
      <c r="AP72" s="463">
        <f t="shared" si="170"/>
        <v>18943</v>
      </c>
      <c r="AQ72" s="463">
        <f t="shared" si="170"/>
        <v>57112172</v>
      </c>
      <c r="AR72" s="463">
        <f t="shared" si="171"/>
        <v>3015</v>
      </c>
      <c r="AS72" s="463">
        <f t="shared" si="172"/>
        <v>8190</v>
      </c>
      <c r="AT72" s="463">
        <f t="shared" si="164"/>
        <v>70816</v>
      </c>
      <c r="AU72" s="463">
        <f t="shared" si="164"/>
        <v>5358</v>
      </c>
      <c r="AV72" s="463">
        <f t="shared" si="164"/>
        <v>22540</v>
      </c>
      <c r="AW72" s="463">
        <f t="shared" si="164"/>
        <v>17842</v>
      </c>
      <c r="AX72" s="463">
        <f t="shared" si="164"/>
        <v>6192</v>
      </c>
      <c r="AY72" s="463">
        <f t="shared" si="164"/>
        <v>36726</v>
      </c>
      <c r="AZ72" s="463">
        <f t="shared" si="164"/>
        <v>8278</v>
      </c>
      <c r="BA72" s="463">
        <f t="shared" si="173"/>
        <v>33654</v>
      </c>
      <c r="BB72" s="463">
        <f t="shared" si="173"/>
        <v>103709063</v>
      </c>
      <c r="BC72" s="463">
        <f t="shared" si="174"/>
        <v>3082</v>
      </c>
      <c r="BD72" s="463">
        <f t="shared" si="175"/>
        <v>7603</v>
      </c>
      <c r="BE72" s="463">
        <f t="shared" si="176"/>
        <v>2862</v>
      </c>
      <c r="BF72" s="463">
        <f t="shared" si="176"/>
        <v>9175</v>
      </c>
      <c r="BG72" s="463">
        <f t="shared" si="176"/>
        <v>13210</v>
      </c>
      <c r="BH72" s="463">
        <f t="shared" si="176"/>
        <v>8407</v>
      </c>
      <c r="BI72" s="463">
        <f t="shared" si="165"/>
        <v>321759</v>
      </c>
      <c r="BJ72" s="463">
        <f t="shared" si="165"/>
        <v>28761</v>
      </c>
      <c r="BK72" s="463">
        <f t="shared" si="165"/>
        <v>192336</v>
      </c>
      <c r="BL72" s="463">
        <f t="shared" si="165"/>
        <v>542856</v>
      </c>
      <c r="BM72" s="463">
        <f t="shared" si="165"/>
        <v>137711</v>
      </c>
      <c r="BN72" s="463">
        <f t="shared" si="165"/>
        <v>102655</v>
      </c>
      <c r="BO72" s="463">
        <f t="shared" si="165"/>
        <v>88218</v>
      </c>
      <c r="BP72" s="463">
        <f t="shared" si="165"/>
        <v>66957</v>
      </c>
      <c r="BQ72" s="463">
        <f t="shared" si="165"/>
        <v>445799</v>
      </c>
      <c r="BR72" s="463">
        <f t="shared" si="165"/>
        <v>353627</v>
      </c>
      <c r="BS72" s="463">
        <f t="shared" si="165"/>
        <v>191639</v>
      </c>
      <c r="BT72" s="463">
        <f t="shared" si="165"/>
        <v>123938</v>
      </c>
      <c r="BU72" s="463">
        <f t="shared" si="165"/>
        <v>7731</v>
      </c>
      <c r="BV72" s="463">
        <f t="shared" si="165"/>
        <v>4819</v>
      </c>
      <c r="BW72" s="463">
        <f t="shared" ref="BW72:BX91" si="220">SUMIFS(BW$443:BW$10112,$B$443:$B$10112,$B72,$C$443:$C$10112,$C72)</f>
        <v>668</v>
      </c>
      <c r="BX72" s="463">
        <f t="shared" si="220"/>
        <v>387616</v>
      </c>
      <c r="BY72" s="463">
        <f t="shared" si="84"/>
        <v>580</v>
      </c>
      <c r="BZ72" s="463">
        <f t="shared" si="85"/>
        <v>969</v>
      </c>
      <c r="CA72" s="463">
        <f t="shared" ref="CA72:CB91" si="221">SUMIFS(CA$443:CA$10112,$B$443:$B$10112,$B72,$C$443:$C$10112,$C72)</f>
        <v>422</v>
      </c>
      <c r="CB72" s="463">
        <f t="shared" si="221"/>
        <v>226887</v>
      </c>
      <c r="CC72" s="463">
        <f t="shared" si="87"/>
        <v>538</v>
      </c>
      <c r="CD72" s="463">
        <f t="shared" si="88"/>
        <v>982</v>
      </c>
      <c r="CE72" s="463">
        <f t="shared" ref="CE72:CF91" si="222">SUMIFS(CE$443:CE$10112,$B$443:$B$10112,$B72,$C$443:$C$10112,$C72)</f>
        <v>64981</v>
      </c>
      <c r="CF72" s="463">
        <f t="shared" si="222"/>
        <v>33073811</v>
      </c>
      <c r="CG72" s="463">
        <f t="shared" si="90"/>
        <v>509</v>
      </c>
      <c r="CH72" s="463">
        <f t="shared" si="91"/>
        <v>905</v>
      </c>
      <c r="CI72" s="463">
        <f t="shared" ref="CI72:CJ91" si="223">SUMIFS(CI$443:CI$10112,$B$443:$B$10112,$B72,$C$443:$C$10112,$C72)</f>
        <v>25746</v>
      </c>
      <c r="CJ72" s="463">
        <f t="shared" si="223"/>
        <v>47890320</v>
      </c>
      <c r="CK72" s="463">
        <f t="shared" si="93"/>
        <v>1860</v>
      </c>
      <c r="CL72" s="463">
        <f t="shared" si="94"/>
        <v>3825</v>
      </c>
      <c r="CM72" s="463">
        <f t="shared" ref="CM72:CN91" si="224">SUMIFS(CM$443:CM$10112,$B$443:$B$10112,$B72,$C$443:$C$10112,$C72)</f>
        <v>9291</v>
      </c>
      <c r="CN72" s="463">
        <f t="shared" si="224"/>
        <v>16645355</v>
      </c>
      <c r="CO72" s="463">
        <f t="shared" si="96"/>
        <v>1792</v>
      </c>
      <c r="CP72" s="463">
        <f t="shared" si="97"/>
        <v>3911</v>
      </c>
      <c r="CQ72" s="463">
        <f t="shared" ref="CQ72:CR91" si="225">SUMIFS(CQ$443:CQ$10112,$B$443:$B$10112,$B72,$C$443:$C$10112,$C72)</f>
        <v>293840</v>
      </c>
      <c r="CR72" s="463">
        <f t="shared" si="225"/>
        <v>573349825</v>
      </c>
      <c r="CS72" s="463">
        <f t="shared" si="99"/>
        <v>1951</v>
      </c>
      <c r="CT72" s="463">
        <f t="shared" si="100"/>
        <v>4159</v>
      </c>
      <c r="CU72" s="463">
        <f t="shared" ref="CU72:CV91" si="226">SUMIFS(CU$443:CU$10112,$B$443:$B$10112,$B72,$C$443:$C$10112,$C72)</f>
        <v>9051</v>
      </c>
      <c r="CV72" s="463">
        <f t="shared" si="226"/>
        <v>55296699</v>
      </c>
      <c r="CW72" s="463">
        <f t="shared" si="102"/>
        <v>6109</v>
      </c>
      <c r="CX72" s="463">
        <f t="shared" si="103"/>
        <v>14081</v>
      </c>
      <c r="CY72" s="463">
        <f t="shared" ref="CY72:CZ91" si="227">SUMIFS(CY$443:CY$10112,$B$443:$B$10112,$B72,$C$443:$C$10112,$C72)</f>
        <v>4364</v>
      </c>
      <c r="CZ72" s="463">
        <f t="shared" si="227"/>
        <v>26625687</v>
      </c>
      <c r="DA72" s="463">
        <f t="shared" si="105"/>
        <v>6101</v>
      </c>
      <c r="DB72" s="463">
        <f t="shared" si="106"/>
        <v>14409</v>
      </c>
      <c r="DC72" s="463">
        <f t="shared" ref="DC72:DD91" si="228">SUMIFS(DC$443:DC$10112,$B$443:$B$10112,$B72,$C$443:$C$10112,$C72)</f>
        <v>10722</v>
      </c>
      <c r="DD72" s="463">
        <f t="shared" si="228"/>
        <v>106088498</v>
      </c>
      <c r="DE72" s="463">
        <f t="shared" si="108"/>
        <v>9894</v>
      </c>
      <c r="DF72" s="463">
        <f t="shared" si="109"/>
        <v>22951</v>
      </c>
      <c r="DG72" s="463">
        <f t="shared" ref="DG72:DH91" si="229">SUMIFS(DG$443:DG$10112,$B$443:$B$10112,$B72,$C$443:$C$10112,$C72)</f>
        <v>1921</v>
      </c>
      <c r="DH72" s="463">
        <f t="shared" si="229"/>
        <v>19941402</v>
      </c>
      <c r="DI72" s="463">
        <f t="shared" si="111"/>
        <v>10381</v>
      </c>
      <c r="DJ72" s="463">
        <f t="shared" si="112"/>
        <v>27119</v>
      </c>
      <c r="DK72" s="463">
        <f t="shared" si="166"/>
        <v>2705</v>
      </c>
      <c r="DL72" s="463">
        <f t="shared" si="166"/>
        <v>944522</v>
      </c>
      <c r="DM72" s="463">
        <f t="shared" si="201"/>
        <v>349</v>
      </c>
      <c r="DN72" s="463">
        <f t="shared" si="202"/>
        <v>592</v>
      </c>
      <c r="DO72" s="463">
        <f t="shared" si="167"/>
        <v>38277</v>
      </c>
      <c r="DP72" s="463">
        <f t="shared" si="167"/>
        <v>1848615</v>
      </c>
      <c r="DQ72" s="463">
        <f t="shared" si="203"/>
        <v>48</v>
      </c>
      <c r="DR72" s="463">
        <f t="shared" si="204"/>
        <v>91</v>
      </c>
      <c r="DS72" s="463">
        <f t="shared" si="168"/>
        <v>611</v>
      </c>
      <c r="DT72" s="463">
        <f t="shared" si="168"/>
        <v>1120441</v>
      </c>
      <c r="DU72" s="463">
        <f t="shared" si="75"/>
        <v>1834</v>
      </c>
      <c r="DV72" s="463">
        <f t="shared" si="76"/>
        <v>4038</v>
      </c>
      <c r="DW72" s="463">
        <f t="shared" si="159"/>
        <v>511</v>
      </c>
      <c r="DX72" s="446"/>
      <c r="DY72" s="446"/>
      <c r="DZ72" s="446"/>
      <c r="EA72" s="446"/>
      <c r="EB72" s="446"/>
      <c r="EC72" s="446"/>
      <c r="ED72" s="446"/>
      <c r="EE72" s="446"/>
      <c r="EF72" s="446"/>
      <c r="EG72" s="463">
        <f t="shared" si="177"/>
        <v>3062</v>
      </c>
      <c r="EH72" s="463">
        <f t="shared" si="177"/>
        <v>3267</v>
      </c>
      <c r="EI72" s="463" t="s">
        <v>152</v>
      </c>
      <c r="EJ72" s="446"/>
      <c r="EK72" s="446"/>
      <c r="EL72" s="446"/>
      <c r="EM72" s="446"/>
      <c r="EN72" s="446"/>
      <c r="EO72" s="446"/>
      <c r="EP72" s="446"/>
      <c r="EQ72" s="446"/>
      <c r="ER72" s="446"/>
      <c r="ES72" s="446"/>
      <c r="ET72" s="446"/>
      <c r="EU72" s="446"/>
      <c r="EV72" s="446"/>
      <c r="EW72" s="446"/>
      <c r="EX72" s="446"/>
      <c r="EY72" s="446"/>
      <c r="EZ72" s="447"/>
      <c r="FA72" s="446">
        <f t="shared" si="205"/>
        <v>2</v>
      </c>
      <c r="FB72" s="417">
        <f t="shared" si="218"/>
        <v>2023</v>
      </c>
      <c r="FC72" s="448">
        <f t="shared" si="219"/>
        <v>44958</v>
      </c>
      <c r="FD72" s="449">
        <f t="shared" si="44"/>
        <v>28</v>
      </c>
      <c r="FE72" s="450"/>
      <c r="FF72" s="451">
        <f t="shared" si="79"/>
        <v>0.60318635948186206</v>
      </c>
      <c r="FG72" s="450"/>
      <c r="FH72" s="452">
        <f t="shared" si="206"/>
        <v>2.0842881143012821</v>
      </c>
      <c r="FI72" s="452">
        <f t="shared" si="207"/>
        <v>1.5537073753991917</v>
      </c>
      <c r="FJ72" s="452">
        <f t="shared" si="208"/>
        <v>2.0676416819012795</v>
      </c>
      <c r="FK72" s="452">
        <f t="shared" si="209"/>
        <v>1.5693292082688792</v>
      </c>
      <c r="FL72" s="452">
        <f t="shared" si="210"/>
        <v>1.3555189326100638</v>
      </c>
      <c r="FM72" s="452">
        <f t="shared" si="211"/>
        <v>1.075256098784652</v>
      </c>
      <c r="FN72" s="452">
        <f t="shared" si="212"/>
        <v>1.6691257163760518</v>
      </c>
      <c r="FO72" s="452">
        <f t="shared" si="213"/>
        <v>1.0794676607382374</v>
      </c>
      <c r="FP72" s="452">
        <f t="shared" si="214"/>
        <v>1.7028634361233481</v>
      </c>
      <c r="FQ72" s="452">
        <f t="shared" si="215"/>
        <v>1.061453744493392</v>
      </c>
      <c r="FR72" s="453"/>
      <c r="FS72" s="446">
        <f t="shared" si="169"/>
        <v>528114</v>
      </c>
      <c r="FT72" s="446">
        <f t="shared" si="169"/>
        <v>27564358</v>
      </c>
      <c r="FU72" s="446">
        <f t="shared" si="169"/>
        <v>46319965</v>
      </c>
      <c r="FV72" s="446">
        <f t="shared" si="169"/>
        <v>94998718</v>
      </c>
      <c r="FW72" s="446">
        <f t="shared" si="169"/>
        <v>59855558</v>
      </c>
      <c r="FX72" s="446">
        <f t="shared" si="169"/>
        <v>52286861</v>
      </c>
      <c r="FY72" s="446">
        <f t="shared" si="169"/>
        <v>1356684882</v>
      </c>
      <c r="FZ72" s="446">
        <f t="shared" si="169"/>
        <v>1696149277</v>
      </c>
      <c r="GA72" s="446">
        <f t="shared" si="169"/>
        <v>86874298</v>
      </c>
      <c r="GB72" s="446">
        <f t="shared" si="179"/>
        <v>255871248</v>
      </c>
      <c r="GC72" s="446">
        <f t="shared" si="179"/>
        <v>155149424</v>
      </c>
      <c r="GD72" s="446">
        <f t="shared" ref="GD72:GM81" si="230">SUMIFS(GD$443:GD$10112,$B$443:$B$10112,$B72,$C$443:$C$10112,$C72)</f>
        <v>647554</v>
      </c>
      <c r="GE72" s="446">
        <f t="shared" si="230"/>
        <v>414378</v>
      </c>
      <c r="GF72" s="446">
        <f t="shared" si="230"/>
        <v>58810985</v>
      </c>
      <c r="GG72" s="446">
        <f t="shared" si="230"/>
        <v>98488816</v>
      </c>
      <c r="GH72" s="446">
        <f t="shared" si="230"/>
        <v>36341646</v>
      </c>
      <c r="GI72" s="446">
        <f t="shared" si="230"/>
        <v>1222104169</v>
      </c>
      <c r="GJ72" s="446">
        <f t="shared" si="230"/>
        <v>127447066</v>
      </c>
      <c r="GK72" s="446">
        <f t="shared" si="230"/>
        <v>62881603</v>
      </c>
      <c r="GL72" s="446">
        <f t="shared" si="230"/>
        <v>246084315</v>
      </c>
      <c r="GM72" s="446">
        <f t="shared" si="230"/>
        <v>52095434</v>
      </c>
      <c r="GN72" s="446">
        <f t="shared" si="160"/>
        <v>2467322</v>
      </c>
      <c r="GO72" s="446">
        <f t="shared" ref="GO72:GQ91" si="231">SUMIFS(GO$443:GO$10112,$B$443:$B$10112,$B72,$C$443:$C$10112,$C72)</f>
        <v>1600125</v>
      </c>
      <c r="GP72" s="446">
        <f t="shared" si="231"/>
        <v>3480042</v>
      </c>
      <c r="GQ72" s="446">
        <f t="shared" si="231"/>
        <v>0</v>
      </c>
      <c r="GR72" s="446"/>
      <c r="GS72" s="446"/>
      <c r="GT72" s="446"/>
      <c r="GU72" s="446"/>
      <c r="GV72" s="454"/>
      <c r="GW72" s="402"/>
      <c r="GX72" s="402"/>
      <c r="GY72" s="402"/>
      <c r="GZ72" s="402"/>
      <c r="HA72" s="402"/>
    </row>
    <row r="73" spans="1:209" ht="10.5" customHeight="1" x14ac:dyDescent="0.2">
      <c r="A73" s="417" t="str">
        <f t="shared" si="181"/>
        <v>2022-23MARCHENG</v>
      </c>
      <c r="B73" s="458" t="str">
        <f t="shared" si="216"/>
        <v>2022-23</v>
      </c>
      <c r="C73" s="402" t="s">
        <v>660</v>
      </c>
      <c r="D73" s="458"/>
      <c r="F73" s="458" t="str">
        <f t="shared" si="217"/>
        <v>ENG</v>
      </c>
      <c r="H73" s="463">
        <f t="shared" si="162"/>
        <v>1065618</v>
      </c>
      <c r="I73" s="463">
        <f t="shared" si="162"/>
        <v>798907</v>
      </c>
      <c r="J73" s="463">
        <f t="shared" si="162"/>
        <v>13965368</v>
      </c>
      <c r="K73" s="463">
        <f t="shared" si="182"/>
        <v>17</v>
      </c>
      <c r="L73" s="463">
        <f t="shared" si="183"/>
        <v>1</v>
      </c>
      <c r="M73" s="463">
        <f t="shared" si="184"/>
        <v>58</v>
      </c>
      <c r="N73" s="463">
        <f t="shared" si="185"/>
        <v>93</v>
      </c>
      <c r="O73" s="463">
        <f t="shared" si="186"/>
        <v>158</v>
      </c>
      <c r="P73" s="463">
        <f t="shared" si="163"/>
        <v>3215</v>
      </c>
      <c r="Q73" s="463">
        <f t="shared" si="163"/>
        <v>4290</v>
      </c>
      <c r="R73" s="463">
        <f t="shared" si="163"/>
        <v>7508</v>
      </c>
      <c r="S73" s="463">
        <f t="shared" si="163"/>
        <v>698449</v>
      </c>
      <c r="T73" s="463">
        <f t="shared" si="163"/>
        <v>76949</v>
      </c>
      <c r="U73" s="463">
        <f t="shared" si="163"/>
        <v>50344</v>
      </c>
      <c r="V73" s="463">
        <f t="shared" si="163"/>
        <v>378435</v>
      </c>
      <c r="W73" s="463">
        <f t="shared" si="163"/>
        <v>119807</v>
      </c>
      <c r="X73" s="463">
        <f t="shared" si="163"/>
        <v>4664</v>
      </c>
      <c r="Y73" s="463">
        <f t="shared" si="163"/>
        <v>40709496</v>
      </c>
      <c r="Z73" s="463">
        <f t="shared" si="187"/>
        <v>529</v>
      </c>
      <c r="AA73" s="463">
        <f t="shared" si="188"/>
        <v>938</v>
      </c>
      <c r="AB73" s="463">
        <f t="shared" si="189"/>
        <v>34680221</v>
      </c>
      <c r="AC73" s="463">
        <f t="shared" si="190"/>
        <v>689</v>
      </c>
      <c r="AD73" s="463">
        <f t="shared" si="191"/>
        <v>1275</v>
      </c>
      <c r="AE73" s="463">
        <f t="shared" si="192"/>
        <v>898210419</v>
      </c>
      <c r="AF73" s="463">
        <f t="shared" si="193"/>
        <v>2373</v>
      </c>
      <c r="AG73" s="463">
        <f t="shared" si="194"/>
        <v>5175</v>
      </c>
      <c r="AH73" s="463">
        <f t="shared" si="195"/>
        <v>960770539</v>
      </c>
      <c r="AI73" s="463">
        <f t="shared" si="196"/>
        <v>8019</v>
      </c>
      <c r="AJ73" s="463">
        <f t="shared" si="197"/>
        <v>19272</v>
      </c>
      <c r="AK73" s="463">
        <f t="shared" si="198"/>
        <v>48081234</v>
      </c>
      <c r="AL73" s="463">
        <f t="shared" si="199"/>
        <v>10309</v>
      </c>
      <c r="AM73" s="463">
        <f t="shared" si="200"/>
        <v>24862</v>
      </c>
      <c r="AN73" s="463">
        <f t="shared" si="170"/>
        <v>3839</v>
      </c>
      <c r="AO73" s="463">
        <f t="shared" si="170"/>
        <v>21840</v>
      </c>
      <c r="AP73" s="463">
        <f t="shared" si="170"/>
        <v>20970</v>
      </c>
      <c r="AQ73" s="463">
        <f t="shared" si="170"/>
        <v>64687030</v>
      </c>
      <c r="AR73" s="463">
        <f t="shared" si="171"/>
        <v>3085</v>
      </c>
      <c r="AS73" s="463">
        <f t="shared" si="172"/>
        <v>7865</v>
      </c>
      <c r="AT73" s="463">
        <f t="shared" si="164"/>
        <v>86737</v>
      </c>
      <c r="AU73" s="463">
        <f t="shared" si="164"/>
        <v>7533</v>
      </c>
      <c r="AV73" s="463">
        <f t="shared" si="164"/>
        <v>29116</v>
      </c>
      <c r="AW73" s="463">
        <f t="shared" si="164"/>
        <v>21896</v>
      </c>
      <c r="AX73" s="463">
        <f t="shared" si="164"/>
        <v>6755</v>
      </c>
      <c r="AY73" s="463">
        <f t="shared" si="164"/>
        <v>43333</v>
      </c>
      <c r="AZ73" s="463">
        <f t="shared" si="164"/>
        <v>6753</v>
      </c>
      <c r="BA73" s="463">
        <f t="shared" si="173"/>
        <v>45106</v>
      </c>
      <c r="BB73" s="463">
        <f t="shared" si="173"/>
        <v>169596289</v>
      </c>
      <c r="BC73" s="463">
        <f t="shared" si="174"/>
        <v>3760</v>
      </c>
      <c r="BD73" s="463">
        <f t="shared" si="175"/>
        <v>8819</v>
      </c>
      <c r="BE73" s="463">
        <f t="shared" si="176"/>
        <v>4828</v>
      </c>
      <c r="BF73" s="463">
        <f t="shared" si="176"/>
        <v>13916</v>
      </c>
      <c r="BG73" s="463">
        <f t="shared" si="176"/>
        <v>15988</v>
      </c>
      <c r="BH73" s="463">
        <f t="shared" si="176"/>
        <v>10374</v>
      </c>
      <c r="BI73" s="463">
        <f t="shared" si="165"/>
        <v>361975</v>
      </c>
      <c r="BJ73" s="463">
        <f t="shared" si="165"/>
        <v>33052</v>
      </c>
      <c r="BK73" s="463">
        <f t="shared" si="165"/>
        <v>216685</v>
      </c>
      <c r="BL73" s="463">
        <f t="shared" si="165"/>
        <v>611712</v>
      </c>
      <c r="BM73" s="463">
        <f t="shared" si="165"/>
        <v>160326</v>
      </c>
      <c r="BN73" s="463">
        <f t="shared" si="165"/>
        <v>118651</v>
      </c>
      <c r="BO73" s="463">
        <f t="shared" si="165"/>
        <v>103669</v>
      </c>
      <c r="BP73" s="463">
        <f t="shared" si="165"/>
        <v>78371</v>
      </c>
      <c r="BQ73" s="463">
        <f t="shared" si="165"/>
        <v>521215</v>
      </c>
      <c r="BR73" s="463">
        <f t="shared" si="165"/>
        <v>406368</v>
      </c>
      <c r="BS73" s="463">
        <f t="shared" si="165"/>
        <v>201977</v>
      </c>
      <c r="BT73" s="463">
        <f t="shared" si="165"/>
        <v>128815</v>
      </c>
      <c r="BU73" s="463">
        <f t="shared" si="165"/>
        <v>7654</v>
      </c>
      <c r="BV73" s="463">
        <f t="shared" si="165"/>
        <v>4952</v>
      </c>
      <c r="BW73" s="463">
        <f t="shared" si="220"/>
        <v>875</v>
      </c>
      <c r="BX73" s="463">
        <f t="shared" si="220"/>
        <v>546324</v>
      </c>
      <c r="BY73" s="463">
        <f t="shared" si="84"/>
        <v>624</v>
      </c>
      <c r="BZ73" s="463">
        <f t="shared" si="85"/>
        <v>1035</v>
      </c>
      <c r="CA73" s="463">
        <f t="shared" si="221"/>
        <v>478</v>
      </c>
      <c r="CB73" s="463">
        <f t="shared" si="221"/>
        <v>254914</v>
      </c>
      <c r="CC73" s="463">
        <f t="shared" si="87"/>
        <v>533</v>
      </c>
      <c r="CD73" s="463">
        <f t="shared" si="88"/>
        <v>975</v>
      </c>
      <c r="CE73" s="463">
        <f t="shared" si="222"/>
        <v>75596</v>
      </c>
      <c r="CF73" s="463">
        <f t="shared" si="222"/>
        <v>39908258</v>
      </c>
      <c r="CG73" s="463">
        <f t="shared" si="90"/>
        <v>528</v>
      </c>
      <c r="CH73" s="463">
        <f t="shared" si="91"/>
        <v>936</v>
      </c>
      <c r="CI73" s="463">
        <f t="shared" si="223"/>
        <v>31134</v>
      </c>
      <c r="CJ73" s="463">
        <f t="shared" si="223"/>
        <v>70718500</v>
      </c>
      <c r="CK73" s="463">
        <f t="shared" si="93"/>
        <v>2271</v>
      </c>
      <c r="CL73" s="463">
        <f t="shared" si="94"/>
        <v>4821</v>
      </c>
      <c r="CM73" s="463">
        <f t="shared" si="224"/>
        <v>10951</v>
      </c>
      <c r="CN73" s="463">
        <f t="shared" si="224"/>
        <v>24629827</v>
      </c>
      <c r="CO73" s="463">
        <f t="shared" si="96"/>
        <v>2249</v>
      </c>
      <c r="CP73" s="463">
        <f t="shared" si="97"/>
        <v>5027</v>
      </c>
      <c r="CQ73" s="463">
        <f t="shared" si="225"/>
        <v>336350</v>
      </c>
      <c r="CR73" s="463">
        <f t="shared" si="225"/>
        <v>802862092</v>
      </c>
      <c r="CS73" s="463">
        <f t="shared" si="99"/>
        <v>2387</v>
      </c>
      <c r="CT73" s="463">
        <f t="shared" si="100"/>
        <v>5208</v>
      </c>
      <c r="CU73" s="463">
        <f t="shared" si="226"/>
        <v>10160</v>
      </c>
      <c r="CV73" s="463">
        <f t="shared" si="226"/>
        <v>86633873</v>
      </c>
      <c r="CW73" s="463">
        <f t="shared" si="102"/>
        <v>8527</v>
      </c>
      <c r="CX73" s="463">
        <f t="shared" si="103"/>
        <v>20222</v>
      </c>
      <c r="CY73" s="463">
        <f t="shared" si="227"/>
        <v>4642</v>
      </c>
      <c r="CZ73" s="463">
        <f t="shared" si="227"/>
        <v>36160345</v>
      </c>
      <c r="DA73" s="463">
        <f t="shared" si="105"/>
        <v>7790</v>
      </c>
      <c r="DB73" s="463">
        <f t="shared" si="106"/>
        <v>18926</v>
      </c>
      <c r="DC73" s="463">
        <f t="shared" si="228"/>
        <v>12412</v>
      </c>
      <c r="DD73" s="463">
        <f t="shared" si="228"/>
        <v>154954821</v>
      </c>
      <c r="DE73" s="463">
        <f t="shared" si="108"/>
        <v>12484</v>
      </c>
      <c r="DF73" s="463">
        <f t="shared" si="109"/>
        <v>28926</v>
      </c>
      <c r="DG73" s="463">
        <f t="shared" si="229"/>
        <v>2011</v>
      </c>
      <c r="DH73" s="463">
        <f t="shared" si="229"/>
        <v>26008099</v>
      </c>
      <c r="DI73" s="463">
        <f t="shared" si="111"/>
        <v>12933</v>
      </c>
      <c r="DJ73" s="463">
        <f t="shared" si="112"/>
        <v>30635</v>
      </c>
      <c r="DK73" s="463">
        <f t="shared" si="166"/>
        <v>3217</v>
      </c>
      <c r="DL73" s="463">
        <f t="shared" si="166"/>
        <v>1155232</v>
      </c>
      <c r="DM73" s="463">
        <f t="shared" si="201"/>
        <v>359</v>
      </c>
      <c r="DN73" s="463">
        <f t="shared" si="202"/>
        <v>622</v>
      </c>
      <c r="DO73" s="463">
        <f t="shared" si="167"/>
        <v>44644</v>
      </c>
      <c r="DP73" s="463">
        <f t="shared" si="167"/>
        <v>2345794</v>
      </c>
      <c r="DQ73" s="463">
        <f t="shared" si="203"/>
        <v>53</v>
      </c>
      <c r="DR73" s="463">
        <f t="shared" si="204"/>
        <v>106</v>
      </c>
      <c r="DS73" s="463">
        <f t="shared" si="168"/>
        <v>658</v>
      </c>
      <c r="DT73" s="463">
        <f t="shared" si="168"/>
        <v>1521492</v>
      </c>
      <c r="DU73" s="463">
        <f t="shared" si="75"/>
        <v>2312</v>
      </c>
      <c r="DV73" s="463">
        <f t="shared" si="76"/>
        <v>5037</v>
      </c>
      <c r="DW73" s="463">
        <f t="shared" si="159"/>
        <v>555</v>
      </c>
      <c r="DX73" s="446"/>
      <c r="DY73" s="446"/>
      <c r="DZ73" s="446"/>
      <c r="EA73" s="446"/>
      <c r="EB73" s="446"/>
      <c r="EC73" s="446"/>
      <c r="ED73" s="446"/>
      <c r="EE73" s="446"/>
      <c r="EF73" s="446"/>
      <c r="EG73" s="463">
        <f t="shared" si="177"/>
        <v>3692</v>
      </c>
      <c r="EH73" s="463">
        <f t="shared" si="177"/>
        <v>4103</v>
      </c>
      <c r="EI73" s="463" t="s">
        <v>152</v>
      </c>
      <c r="EJ73" s="446"/>
      <c r="EK73" s="446"/>
      <c r="EL73" s="446"/>
      <c r="EM73" s="446"/>
      <c r="EN73" s="446"/>
      <c r="EO73" s="446"/>
      <c r="EP73" s="446"/>
      <c r="EQ73" s="446"/>
      <c r="ER73" s="446"/>
      <c r="ES73" s="446"/>
      <c r="ET73" s="446"/>
      <c r="EU73" s="446"/>
      <c r="EV73" s="446"/>
      <c r="EW73" s="446"/>
      <c r="EX73" s="446"/>
      <c r="EY73" s="446"/>
      <c r="EZ73" s="447"/>
      <c r="FA73" s="446">
        <f t="shared" si="205"/>
        <v>3</v>
      </c>
      <c r="FB73" s="417">
        <f t="shared" si="218"/>
        <v>2023</v>
      </c>
      <c r="FC73" s="448">
        <f t="shared" si="219"/>
        <v>44986</v>
      </c>
      <c r="FD73" s="449">
        <f t="shared" si="44"/>
        <v>31</v>
      </c>
      <c r="FE73" s="450"/>
      <c r="FF73" s="451">
        <f t="shared" si="79"/>
        <v>0.6054737298939431</v>
      </c>
      <c r="FG73" s="450"/>
      <c r="FH73" s="452">
        <f t="shared" si="206"/>
        <v>2.0835358484190829</v>
      </c>
      <c r="FI73" s="452">
        <f t="shared" si="207"/>
        <v>1.541943365085966</v>
      </c>
      <c r="FJ73" s="452">
        <f t="shared" si="208"/>
        <v>2.0592126171937073</v>
      </c>
      <c r="FK73" s="452">
        <f t="shared" si="209"/>
        <v>1.5567098363260765</v>
      </c>
      <c r="FL73" s="452">
        <f t="shared" si="210"/>
        <v>1.3772906840012156</v>
      </c>
      <c r="FM73" s="452">
        <f t="shared" si="211"/>
        <v>1.0738118831503429</v>
      </c>
      <c r="FN73" s="452">
        <f t="shared" si="212"/>
        <v>1.68585308037093</v>
      </c>
      <c r="FO73" s="452">
        <f t="shared" si="213"/>
        <v>1.0751875933793518</v>
      </c>
      <c r="FP73" s="452">
        <f t="shared" si="214"/>
        <v>1.6410806174957118</v>
      </c>
      <c r="FQ73" s="452">
        <f t="shared" si="215"/>
        <v>1.0617495711835334</v>
      </c>
      <c r="FR73" s="453"/>
      <c r="FS73" s="446">
        <f t="shared" si="169"/>
        <v>769105</v>
      </c>
      <c r="FT73" s="446">
        <f t="shared" si="169"/>
        <v>46497038</v>
      </c>
      <c r="FU73" s="446">
        <f t="shared" si="169"/>
        <v>74001174</v>
      </c>
      <c r="FV73" s="446">
        <f t="shared" si="169"/>
        <v>125988226</v>
      </c>
      <c r="FW73" s="446">
        <f t="shared" si="169"/>
        <v>72165605</v>
      </c>
      <c r="FX73" s="446">
        <f t="shared" si="169"/>
        <v>64186300</v>
      </c>
      <c r="FY73" s="446">
        <f t="shared" si="169"/>
        <v>1958233714</v>
      </c>
      <c r="FZ73" s="446">
        <f t="shared" si="169"/>
        <v>2308907531</v>
      </c>
      <c r="GA73" s="446">
        <f t="shared" si="169"/>
        <v>115954205</v>
      </c>
      <c r="GB73" s="446">
        <f t="shared" si="179"/>
        <v>397768605</v>
      </c>
      <c r="GC73" s="446">
        <f t="shared" si="179"/>
        <v>164937472</v>
      </c>
      <c r="GD73" s="446">
        <f t="shared" si="230"/>
        <v>905414</v>
      </c>
      <c r="GE73" s="446">
        <f t="shared" si="230"/>
        <v>465853</v>
      </c>
      <c r="GF73" s="446">
        <f t="shared" si="230"/>
        <v>70785351</v>
      </c>
      <c r="GG73" s="446">
        <f t="shared" si="230"/>
        <v>150098557</v>
      </c>
      <c r="GH73" s="446">
        <f t="shared" si="230"/>
        <v>55055939</v>
      </c>
      <c r="GI73" s="446">
        <f t="shared" si="230"/>
        <v>1751547163</v>
      </c>
      <c r="GJ73" s="446">
        <f t="shared" si="230"/>
        <v>205457273</v>
      </c>
      <c r="GK73" s="446">
        <f t="shared" si="230"/>
        <v>87854072</v>
      </c>
      <c r="GL73" s="446">
        <f t="shared" si="230"/>
        <v>359027701</v>
      </c>
      <c r="GM73" s="446">
        <f t="shared" si="230"/>
        <v>61606601</v>
      </c>
      <c r="GN73" s="446">
        <f t="shared" si="160"/>
        <v>3314410</v>
      </c>
      <c r="GO73" s="446">
        <f t="shared" si="231"/>
        <v>2000748</v>
      </c>
      <c r="GP73" s="446">
        <f t="shared" si="231"/>
        <v>4739502</v>
      </c>
      <c r="GQ73" s="446">
        <f t="shared" si="231"/>
        <v>0</v>
      </c>
      <c r="GR73" s="446"/>
      <c r="GS73" s="446"/>
      <c r="GT73" s="446"/>
      <c r="GU73" s="446"/>
      <c r="GV73" s="454"/>
      <c r="GW73" s="402"/>
    </row>
    <row r="74" spans="1:209" ht="10.5" customHeight="1" x14ac:dyDescent="0.2">
      <c r="A74" s="417" t="str">
        <f t="shared" si="181"/>
        <v>2023-24APRILENG</v>
      </c>
      <c r="B74" s="458" t="str">
        <f t="shared" si="216"/>
        <v>2023-24</v>
      </c>
      <c r="C74" s="402" t="s">
        <v>664</v>
      </c>
      <c r="D74" s="458"/>
      <c r="F74" s="458" t="str">
        <f t="shared" si="217"/>
        <v>ENG</v>
      </c>
      <c r="H74" s="463">
        <f t="shared" si="162"/>
        <v>964379</v>
      </c>
      <c r="I74" s="463">
        <f t="shared" si="162"/>
        <v>707501</v>
      </c>
      <c r="J74" s="463">
        <f t="shared" si="162"/>
        <v>5018991</v>
      </c>
      <c r="K74" s="463">
        <f t="shared" si="182"/>
        <v>7</v>
      </c>
      <c r="L74" s="463">
        <f t="shared" si="183"/>
        <v>1</v>
      </c>
      <c r="M74" s="463">
        <f t="shared" si="184"/>
        <v>20</v>
      </c>
      <c r="N74" s="463">
        <f t="shared" si="185"/>
        <v>43</v>
      </c>
      <c r="O74" s="463">
        <f t="shared" si="186"/>
        <v>102</v>
      </c>
      <c r="P74" s="463">
        <f t="shared" si="163"/>
        <v>2980</v>
      </c>
      <c r="Q74" s="463">
        <f t="shared" si="163"/>
        <v>3844</v>
      </c>
      <c r="R74" s="463">
        <f t="shared" si="163"/>
        <v>8556</v>
      </c>
      <c r="S74" s="463">
        <f t="shared" si="163"/>
        <v>676978</v>
      </c>
      <c r="T74" s="463">
        <f t="shared" si="163"/>
        <v>71997</v>
      </c>
      <c r="U74" s="463">
        <f t="shared" si="163"/>
        <v>46785</v>
      </c>
      <c r="V74" s="463">
        <f t="shared" si="163"/>
        <v>360699</v>
      </c>
      <c r="W74" s="463">
        <f t="shared" si="163"/>
        <v>130832</v>
      </c>
      <c r="X74" s="463">
        <f t="shared" si="163"/>
        <v>5206</v>
      </c>
      <c r="Y74" s="463">
        <f t="shared" si="163"/>
        <v>35031894</v>
      </c>
      <c r="Z74" s="463">
        <f t="shared" si="187"/>
        <v>487</v>
      </c>
      <c r="AA74" s="463">
        <f t="shared" si="188"/>
        <v>867</v>
      </c>
      <c r="AB74" s="463">
        <f t="shared" si="189"/>
        <v>28567166</v>
      </c>
      <c r="AC74" s="463">
        <f t="shared" si="190"/>
        <v>611</v>
      </c>
      <c r="AD74" s="463">
        <f t="shared" si="191"/>
        <v>1140</v>
      </c>
      <c r="AE74" s="463">
        <f t="shared" si="192"/>
        <v>617940201</v>
      </c>
      <c r="AF74" s="463">
        <f t="shared" si="193"/>
        <v>1713</v>
      </c>
      <c r="AG74" s="463">
        <f t="shared" si="194"/>
        <v>3628</v>
      </c>
      <c r="AH74" s="463">
        <f t="shared" si="195"/>
        <v>713597740</v>
      </c>
      <c r="AI74" s="463">
        <f t="shared" si="196"/>
        <v>5454</v>
      </c>
      <c r="AJ74" s="463">
        <f t="shared" si="197"/>
        <v>12777</v>
      </c>
      <c r="AK74" s="463">
        <f t="shared" si="198"/>
        <v>35698067</v>
      </c>
      <c r="AL74" s="463">
        <f t="shared" si="199"/>
        <v>6857</v>
      </c>
      <c r="AM74" s="463">
        <f t="shared" si="200"/>
        <v>15895</v>
      </c>
      <c r="AN74" s="463">
        <f t="shared" si="170"/>
        <v>3085</v>
      </c>
      <c r="AO74" s="463">
        <f t="shared" si="170"/>
        <v>18960</v>
      </c>
      <c r="AP74" s="463">
        <f t="shared" si="170"/>
        <v>21446</v>
      </c>
      <c r="AQ74" s="463">
        <f t="shared" si="170"/>
        <v>59760170</v>
      </c>
      <c r="AR74" s="463">
        <f t="shared" si="171"/>
        <v>2787</v>
      </c>
      <c r="AS74" s="463">
        <f t="shared" si="172"/>
        <v>6417</v>
      </c>
      <c r="AT74" s="463">
        <f t="shared" si="164"/>
        <v>77000</v>
      </c>
      <c r="AU74" s="463">
        <f t="shared" si="164"/>
        <v>6574</v>
      </c>
      <c r="AV74" s="463">
        <f t="shared" si="164"/>
        <v>25561</v>
      </c>
      <c r="AW74" s="463">
        <f t="shared" si="164"/>
        <v>26161</v>
      </c>
      <c r="AX74" s="463">
        <f t="shared" si="164"/>
        <v>6272</v>
      </c>
      <c r="AY74" s="463">
        <f t="shared" si="164"/>
        <v>38593</v>
      </c>
      <c r="AZ74" s="463">
        <f t="shared" si="164"/>
        <v>8912</v>
      </c>
      <c r="BA74" s="463">
        <f t="shared" si="173"/>
        <v>57209</v>
      </c>
      <c r="BB74" s="463">
        <f t="shared" si="173"/>
        <v>189824926</v>
      </c>
      <c r="BC74" s="463">
        <f t="shared" si="174"/>
        <v>3318</v>
      </c>
      <c r="BD74" s="463">
        <f t="shared" si="175"/>
        <v>7766</v>
      </c>
      <c r="BE74" s="463">
        <f t="shared" si="176"/>
        <v>4157</v>
      </c>
      <c r="BF74" s="463">
        <f t="shared" si="176"/>
        <v>16510</v>
      </c>
      <c r="BG74" s="463">
        <f t="shared" si="176"/>
        <v>23989</v>
      </c>
      <c r="BH74" s="463">
        <f t="shared" si="176"/>
        <v>12553</v>
      </c>
      <c r="BI74" s="463">
        <f t="shared" si="165"/>
        <v>356382</v>
      </c>
      <c r="BJ74" s="463">
        <f t="shared" si="165"/>
        <v>32051</v>
      </c>
      <c r="BK74" s="463">
        <f t="shared" si="165"/>
        <v>211545</v>
      </c>
      <c r="BL74" s="463">
        <f t="shared" si="165"/>
        <v>599978</v>
      </c>
      <c r="BM74" s="463">
        <f t="shared" si="165"/>
        <v>149444</v>
      </c>
      <c r="BN74" s="463">
        <f t="shared" si="165"/>
        <v>111978</v>
      </c>
      <c r="BO74" s="463">
        <f t="shared" si="165"/>
        <v>95891</v>
      </c>
      <c r="BP74" s="463">
        <f t="shared" si="165"/>
        <v>73244</v>
      </c>
      <c r="BQ74" s="463">
        <f t="shared" si="165"/>
        <v>483009</v>
      </c>
      <c r="BR74" s="463">
        <f t="shared" si="165"/>
        <v>386765</v>
      </c>
      <c r="BS74" s="463">
        <f t="shared" si="165"/>
        <v>213563</v>
      </c>
      <c r="BT74" s="463">
        <f t="shared" si="165"/>
        <v>140216</v>
      </c>
      <c r="BU74" s="463">
        <f t="shared" si="165"/>
        <v>8216</v>
      </c>
      <c r="BV74" s="463">
        <f t="shared" si="165"/>
        <v>5436</v>
      </c>
      <c r="BW74" s="463">
        <f t="shared" si="220"/>
        <v>711</v>
      </c>
      <c r="BX74" s="463">
        <f t="shared" si="220"/>
        <v>385638</v>
      </c>
      <c r="BY74" s="463">
        <f t="shared" si="84"/>
        <v>542</v>
      </c>
      <c r="BZ74" s="463">
        <f t="shared" si="85"/>
        <v>925</v>
      </c>
      <c r="CA74" s="463">
        <f t="shared" si="221"/>
        <v>437</v>
      </c>
      <c r="CB74" s="463">
        <f t="shared" si="221"/>
        <v>225337</v>
      </c>
      <c r="CC74" s="463">
        <f t="shared" si="87"/>
        <v>516</v>
      </c>
      <c r="CD74" s="463">
        <f t="shared" si="88"/>
        <v>977</v>
      </c>
      <c r="CE74" s="463">
        <f t="shared" si="222"/>
        <v>70849</v>
      </c>
      <c r="CF74" s="463">
        <f t="shared" si="222"/>
        <v>34420919</v>
      </c>
      <c r="CG74" s="463">
        <f t="shared" si="90"/>
        <v>486</v>
      </c>
      <c r="CH74" s="463">
        <f t="shared" si="91"/>
        <v>866</v>
      </c>
      <c r="CI74" s="463">
        <f t="shared" si="223"/>
        <v>26214</v>
      </c>
      <c r="CJ74" s="463">
        <f t="shared" si="223"/>
        <v>44553844</v>
      </c>
      <c r="CK74" s="463">
        <f t="shared" si="93"/>
        <v>1700</v>
      </c>
      <c r="CL74" s="463">
        <f t="shared" si="94"/>
        <v>3467</v>
      </c>
      <c r="CM74" s="463">
        <f t="shared" si="224"/>
        <v>10219</v>
      </c>
      <c r="CN74" s="463">
        <f t="shared" si="224"/>
        <v>16004671</v>
      </c>
      <c r="CO74" s="463">
        <f t="shared" si="96"/>
        <v>1566</v>
      </c>
      <c r="CP74" s="463">
        <f t="shared" si="97"/>
        <v>3439</v>
      </c>
      <c r="CQ74" s="463">
        <f t="shared" si="225"/>
        <v>324266</v>
      </c>
      <c r="CR74" s="463">
        <f t="shared" si="225"/>
        <v>557381686</v>
      </c>
      <c r="CS74" s="463">
        <f t="shared" si="99"/>
        <v>1719</v>
      </c>
      <c r="CT74" s="463">
        <f t="shared" si="100"/>
        <v>3648</v>
      </c>
      <c r="CU74" s="463">
        <f t="shared" si="226"/>
        <v>9797</v>
      </c>
      <c r="CV74" s="463">
        <f t="shared" si="226"/>
        <v>56236235</v>
      </c>
      <c r="CW74" s="463">
        <f t="shared" si="102"/>
        <v>5740</v>
      </c>
      <c r="CX74" s="463">
        <f t="shared" si="103"/>
        <v>12927</v>
      </c>
      <c r="CY74" s="463">
        <f t="shared" si="227"/>
        <v>4935</v>
      </c>
      <c r="CZ74" s="463">
        <f t="shared" si="227"/>
        <v>26002545</v>
      </c>
      <c r="DA74" s="463">
        <f t="shared" si="105"/>
        <v>5269</v>
      </c>
      <c r="DB74" s="463">
        <f t="shared" si="106"/>
        <v>12208</v>
      </c>
      <c r="DC74" s="463">
        <f t="shared" si="228"/>
        <v>11759</v>
      </c>
      <c r="DD74" s="463">
        <f t="shared" si="228"/>
        <v>104146727</v>
      </c>
      <c r="DE74" s="463">
        <f t="shared" si="108"/>
        <v>8857</v>
      </c>
      <c r="DF74" s="463">
        <f t="shared" si="109"/>
        <v>19941</v>
      </c>
      <c r="DG74" s="463">
        <f t="shared" si="229"/>
        <v>2183</v>
      </c>
      <c r="DH74" s="463">
        <f t="shared" si="229"/>
        <v>20136138</v>
      </c>
      <c r="DI74" s="463">
        <f t="shared" si="111"/>
        <v>9224</v>
      </c>
      <c r="DJ74" s="463">
        <f t="shared" si="112"/>
        <v>24074</v>
      </c>
      <c r="DK74" s="463">
        <f t="shared" si="166"/>
        <v>3881</v>
      </c>
      <c r="DL74" s="463">
        <f t="shared" si="166"/>
        <v>1359124</v>
      </c>
      <c r="DM74" s="463">
        <f t="shared" si="201"/>
        <v>350</v>
      </c>
      <c r="DN74" s="463">
        <f t="shared" si="202"/>
        <v>594</v>
      </c>
      <c r="DO74" s="463">
        <f t="shared" si="167"/>
        <v>41962</v>
      </c>
      <c r="DP74" s="463">
        <f t="shared" si="167"/>
        <v>1857021</v>
      </c>
      <c r="DQ74" s="463">
        <f t="shared" si="203"/>
        <v>44</v>
      </c>
      <c r="DR74" s="463">
        <f t="shared" si="204"/>
        <v>81</v>
      </c>
      <c r="DS74" s="463">
        <f t="shared" si="168"/>
        <v>701</v>
      </c>
      <c r="DT74" s="463">
        <f t="shared" si="168"/>
        <v>1275156</v>
      </c>
      <c r="DU74" s="463">
        <f t="shared" si="75"/>
        <v>1819</v>
      </c>
      <c r="DV74" s="463">
        <f t="shared" si="76"/>
        <v>3891</v>
      </c>
      <c r="DW74" s="463">
        <f t="shared" si="159"/>
        <v>616</v>
      </c>
      <c r="DX74" s="446"/>
      <c r="DY74" s="446"/>
      <c r="DZ74" s="446"/>
      <c r="EA74" s="446"/>
      <c r="EB74" s="446"/>
      <c r="EC74" s="446"/>
      <c r="ED74" s="446"/>
      <c r="EE74" s="446"/>
      <c r="EF74" s="446"/>
      <c r="EG74" s="463">
        <f t="shared" si="177"/>
        <v>1075</v>
      </c>
      <c r="EH74" s="463">
        <f t="shared" si="177"/>
        <v>1136</v>
      </c>
      <c r="EI74" s="463" t="s">
        <v>152</v>
      </c>
      <c r="EJ74" s="446"/>
      <c r="EK74" s="446"/>
      <c r="EL74" s="446"/>
      <c r="EM74" s="446"/>
      <c r="EN74" s="446"/>
      <c r="EO74" s="446"/>
      <c r="EP74" s="446"/>
      <c r="EQ74" s="446"/>
      <c r="ER74" s="446"/>
      <c r="ES74" s="446"/>
      <c r="ET74" s="446"/>
      <c r="EU74" s="446"/>
      <c r="EV74" s="446"/>
      <c r="EW74" s="446"/>
      <c r="EX74" s="446"/>
      <c r="EY74" s="446"/>
      <c r="EZ74" s="447"/>
      <c r="FA74" s="446">
        <f t="shared" si="205"/>
        <v>4</v>
      </c>
      <c r="FB74" s="417">
        <f t="shared" si="218"/>
        <v>2023</v>
      </c>
      <c r="FC74" s="448">
        <f t="shared" si="219"/>
        <v>45017</v>
      </c>
      <c r="FD74" s="449">
        <f t="shared" si="44"/>
        <v>30</v>
      </c>
      <c r="FE74" s="450"/>
      <c r="FF74" s="451">
        <f t="shared" si="79"/>
        <v>0.60799513163423502</v>
      </c>
      <c r="FG74" s="450"/>
      <c r="FH74" s="452">
        <f t="shared" si="206"/>
        <v>2.0756975985110491</v>
      </c>
      <c r="FI74" s="452">
        <f t="shared" si="207"/>
        <v>1.5553148047835326</v>
      </c>
      <c r="FJ74" s="452">
        <f t="shared" si="208"/>
        <v>2.0496099177086675</v>
      </c>
      <c r="FK74" s="452">
        <f t="shared" si="209"/>
        <v>1.5655445121299563</v>
      </c>
      <c r="FL74" s="452">
        <f t="shared" si="210"/>
        <v>1.3390915971488693</v>
      </c>
      <c r="FM74" s="452">
        <f t="shared" si="211"/>
        <v>1.0722652405468271</v>
      </c>
      <c r="FN74" s="452">
        <f t="shared" si="212"/>
        <v>1.6323452977864743</v>
      </c>
      <c r="FO74" s="452">
        <f t="shared" si="213"/>
        <v>1.0717255717255718</v>
      </c>
      <c r="FP74" s="452">
        <f t="shared" si="214"/>
        <v>1.5781790242028428</v>
      </c>
      <c r="FQ74" s="452">
        <f t="shared" si="215"/>
        <v>1.0441797925470611</v>
      </c>
      <c r="FR74" s="453"/>
      <c r="FS74" s="446">
        <f t="shared" si="169"/>
        <v>570880</v>
      </c>
      <c r="FT74" s="446">
        <f t="shared" si="169"/>
        <v>14480470</v>
      </c>
      <c r="FU74" s="446">
        <f t="shared" si="169"/>
        <v>30175171</v>
      </c>
      <c r="FV74" s="446">
        <f t="shared" si="169"/>
        <v>72096387</v>
      </c>
      <c r="FW74" s="446">
        <f t="shared" si="169"/>
        <v>62434771</v>
      </c>
      <c r="FX74" s="446">
        <f t="shared" si="169"/>
        <v>53312882</v>
      </c>
      <c r="FY74" s="446">
        <f t="shared" si="169"/>
        <v>1308658809</v>
      </c>
      <c r="FZ74" s="446">
        <f t="shared" si="169"/>
        <v>1671608891</v>
      </c>
      <c r="GA74" s="446">
        <f t="shared" si="169"/>
        <v>82747146</v>
      </c>
      <c r="GB74" s="446">
        <f t="shared" si="179"/>
        <v>444284637</v>
      </c>
      <c r="GC74" s="446">
        <f t="shared" si="179"/>
        <v>137609010</v>
      </c>
      <c r="GD74" s="446">
        <f t="shared" si="230"/>
        <v>657351</v>
      </c>
      <c r="GE74" s="446">
        <f t="shared" si="230"/>
        <v>426860</v>
      </c>
      <c r="GF74" s="446">
        <f t="shared" si="230"/>
        <v>61359986</v>
      </c>
      <c r="GG74" s="446">
        <f t="shared" si="230"/>
        <v>90892342</v>
      </c>
      <c r="GH74" s="446">
        <f t="shared" si="230"/>
        <v>35145469</v>
      </c>
      <c r="GI74" s="446">
        <f t="shared" si="230"/>
        <v>1183034416</v>
      </c>
      <c r="GJ74" s="446">
        <f t="shared" si="230"/>
        <v>126642428</v>
      </c>
      <c r="GK74" s="446">
        <f t="shared" si="230"/>
        <v>60247420</v>
      </c>
      <c r="GL74" s="446">
        <f t="shared" si="230"/>
        <v>234481818</v>
      </c>
      <c r="GM74" s="446">
        <f t="shared" si="230"/>
        <v>52554500</v>
      </c>
      <c r="GN74" s="446">
        <f t="shared" si="160"/>
        <v>2727516</v>
      </c>
      <c r="GO74" s="446">
        <f t="shared" si="231"/>
        <v>2306791</v>
      </c>
      <c r="GP74" s="446">
        <f t="shared" si="231"/>
        <v>3408076</v>
      </c>
      <c r="GQ74" s="446">
        <f t="shared" si="231"/>
        <v>0</v>
      </c>
      <c r="GR74" s="446"/>
      <c r="GS74" s="446"/>
      <c r="GT74" s="446"/>
      <c r="GU74" s="446"/>
      <c r="GV74" s="454"/>
      <c r="GW74" s="402"/>
      <c r="GX74" s="402"/>
      <c r="GY74" s="402"/>
      <c r="GZ74" s="402"/>
      <c r="HA74" s="402"/>
    </row>
    <row r="75" spans="1:209" ht="10.5" customHeight="1" x14ac:dyDescent="0.2">
      <c r="A75" s="417" t="str">
        <f t="shared" si="181"/>
        <v>2023-24MAYENG</v>
      </c>
      <c r="B75" s="458" t="str">
        <f t="shared" si="216"/>
        <v>2023-24</v>
      </c>
      <c r="C75" s="402" t="s">
        <v>668</v>
      </c>
      <c r="D75" s="458"/>
      <c r="F75" s="458" t="str">
        <f t="shared" si="217"/>
        <v>ENG</v>
      </c>
      <c r="H75" s="463">
        <f t="shared" si="162"/>
        <v>1049633</v>
      </c>
      <c r="I75" s="463">
        <f t="shared" si="162"/>
        <v>777498</v>
      </c>
      <c r="J75" s="463">
        <f t="shared" si="162"/>
        <v>6815983</v>
      </c>
      <c r="K75" s="463">
        <f t="shared" si="182"/>
        <v>9</v>
      </c>
      <c r="L75" s="463">
        <f t="shared" si="183"/>
        <v>1</v>
      </c>
      <c r="M75" s="463">
        <f t="shared" si="184"/>
        <v>26</v>
      </c>
      <c r="N75" s="463">
        <f t="shared" si="185"/>
        <v>51</v>
      </c>
      <c r="O75" s="463">
        <f t="shared" si="186"/>
        <v>126</v>
      </c>
      <c r="P75" s="463">
        <f t="shared" si="163"/>
        <v>3066</v>
      </c>
      <c r="Q75" s="463">
        <f t="shared" si="163"/>
        <v>3823</v>
      </c>
      <c r="R75" s="463">
        <f t="shared" si="163"/>
        <v>7851</v>
      </c>
      <c r="S75" s="463">
        <f t="shared" si="163"/>
        <v>706056</v>
      </c>
      <c r="T75" s="463">
        <f t="shared" si="163"/>
        <v>76155</v>
      </c>
      <c r="U75" s="463">
        <f t="shared" si="163"/>
        <v>49784</v>
      </c>
      <c r="V75" s="463">
        <f t="shared" si="163"/>
        <v>375773</v>
      </c>
      <c r="W75" s="463">
        <f t="shared" si="163"/>
        <v>135729</v>
      </c>
      <c r="X75" s="463">
        <f t="shared" si="163"/>
        <v>5135</v>
      </c>
      <c r="Y75" s="463">
        <f t="shared" si="163"/>
        <v>37867864</v>
      </c>
      <c r="Z75" s="463">
        <f t="shared" si="187"/>
        <v>497</v>
      </c>
      <c r="AA75" s="463">
        <f t="shared" si="188"/>
        <v>885</v>
      </c>
      <c r="AB75" s="463">
        <f t="shared" si="189"/>
        <v>31442781</v>
      </c>
      <c r="AC75" s="463">
        <f t="shared" si="190"/>
        <v>632</v>
      </c>
      <c r="AD75" s="463">
        <f t="shared" si="191"/>
        <v>1167</v>
      </c>
      <c r="AE75" s="463">
        <f t="shared" si="192"/>
        <v>729922189</v>
      </c>
      <c r="AF75" s="463">
        <f t="shared" si="193"/>
        <v>1942</v>
      </c>
      <c r="AG75" s="463">
        <f t="shared" si="194"/>
        <v>4180</v>
      </c>
      <c r="AH75" s="463">
        <f t="shared" si="195"/>
        <v>864553290</v>
      </c>
      <c r="AI75" s="463">
        <f t="shared" si="196"/>
        <v>6370</v>
      </c>
      <c r="AJ75" s="463">
        <f t="shared" si="197"/>
        <v>15156</v>
      </c>
      <c r="AK75" s="463">
        <f t="shared" si="198"/>
        <v>43210809</v>
      </c>
      <c r="AL75" s="463">
        <f t="shared" si="199"/>
        <v>8415</v>
      </c>
      <c r="AM75" s="463">
        <f t="shared" si="200"/>
        <v>20115</v>
      </c>
      <c r="AN75" s="463">
        <f t="shared" si="170"/>
        <v>3612</v>
      </c>
      <c r="AO75" s="463">
        <f t="shared" si="170"/>
        <v>21335</v>
      </c>
      <c r="AP75" s="463">
        <f t="shared" si="170"/>
        <v>23769</v>
      </c>
      <c r="AQ75" s="463">
        <f t="shared" si="170"/>
        <v>60542400</v>
      </c>
      <c r="AR75" s="463">
        <f t="shared" si="171"/>
        <v>2547</v>
      </c>
      <c r="AS75" s="463">
        <f t="shared" si="172"/>
        <v>6415</v>
      </c>
      <c r="AT75" s="463">
        <f t="shared" si="164"/>
        <v>82515</v>
      </c>
      <c r="AU75" s="463">
        <f t="shared" si="164"/>
        <v>7288</v>
      </c>
      <c r="AV75" s="463">
        <f t="shared" si="164"/>
        <v>26981</v>
      </c>
      <c r="AW75" s="463">
        <f t="shared" si="164"/>
        <v>29894</v>
      </c>
      <c r="AX75" s="463">
        <f t="shared" si="164"/>
        <v>6742</v>
      </c>
      <c r="AY75" s="463">
        <f t="shared" si="164"/>
        <v>41504</v>
      </c>
      <c r="AZ75" s="463">
        <f t="shared" si="164"/>
        <v>9327</v>
      </c>
      <c r="BA75" s="463">
        <f t="shared" si="173"/>
        <v>61567</v>
      </c>
      <c r="BB75" s="463">
        <f t="shared" si="173"/>
        <v>200470212</v>
      </c>
      <c r="BC75" s="463">
        <f t="shared" si="174"/>
        <v>3256</v>
      </c>
      <c r="BD75" s="463">
        <f t="shared" si="175"/>
        <v>7663</v>
      </c>
      <c r="BE75" s="463">
        <f t="shared" si="176"/>
        <v>4615</v>
      </c>
      <c r="BF75" s="463">
        <f t="shared" si="176"/>
        <v>17348</v>
      </c>
      <c r="BG75" s="463">
        <f t="shared" si="176"/>
        <v>25470</v>
      </c>
      <c r="BH75" s="463">
        <f t="shared" si="176"/>
        <v>14134</v>
      </c>
      <c r="BI75" s="463">
        <f t="shared" si="165"/>
        <v>368752</v>
      </c>
      <c r="BJ75" s="463">
        <f t="shared" si="165"/>
        <v>34427</v>
      </c>
      <c r="BK75" s="463">
        <f t="shared" si="165"/>
        <v>220362</v>
      </c>
      <c r="BL75" s="463">
        <f t="shared" si="165"/>
        <v>623541</v>
      </c>
      <c r="BM75" s="463">
        <f t="shared" si="165"/>
        <v>157945</v>
      </c>
      <c r="BN75" s="463">
        <f t="shared" si="165"/>
        <v>118233</v>
      </c>
      <c r="BO75" s="463">
        <f t="shared" si="165"/>
        <v>102424</v>
      </c>
      <c r="BP75" s="463">
        <f t="shared" si="165"/>
        <v>78039</v>
      </c>
      <c r="BQ75" s="463">
        <f t="shared" si="165"/>
        <v>510625</v>
      </c>
      <c r="BR75" s="463">
        <f t="shared" si="165"/>
        <v>404110</v>
      </c>
      <c r="BS75" s="463">
        <f t="shared" si="165"/>
        <v>224946</v>
      </c>
      <c r="BT75" s="463">
        <f t="shared" si="165"/>
        <v>145660</v>
      </c>
      <c r="BU75" s="463">
        <f t="shared" si="165"/>
        <v>8256</v>
      </c>
      <c r="BV75" s="463">
        <f t="shared" si="165"/>
        <v>5401</v>
      </c>
      <c r="BW75" s="463">
        <f t="shared" si="220"/>
        <v>832</v>
      </c>
      <c r="BX75" s="463">
        <f t="shared" si="220"/>
        <v>473190</v>
      </c>
      <c r="BY75" s="463">
        <f t="shared" si="84"/>
        <v>569</v>
      </c>
      <c r="BZ75" s="463">
        <f t="shared" si="85"/>
        <v>962</v>
      </c>
      <c r="CA75" s="463">
        <f t="shared" si="221"/>
        <v>493</v>
      </c>
      <c r="CB75" s="463">
        <f t="shared" si="221"/>
        <v>251130</v>
      </c>
      <c r="CC75" s="463">
        <f t="shared" si="87"/>
        <v>509</v>
      </c>
      <c r="CD75" s="463">
        <f t="shared" si="88"/>
        <v>952</v>
      </c>
      <c r="CE75" s="463">
        <f t="shared" si="222"/>
        <v>74830</v>
      </c>
      <c r="CF75" s="463">
        <f t="shared" si="222"/>
        <v>37143544</v>
      </c>
      <c r="CG75" s="463">
        <f t="shared" si="90"/>
        <v>496</v>
      </c>
      <c r="CH75" s="463">
        <f t="shared" si="91"/>
        <v>884</v>
      </c>
      <c r="CI75" s="463">
        <f t="shared" si="223"/>
        <v>28502</v>
      </c>
      <c r="CJ75" s="463">
        <f t="shared" si="223"/>
        <v>55704267</v>
      </c>
      <c r="CK75" s="463">
        <f t="shared" si="93"/>
        <v>1954</v>
      </c>
      <c r="CL75" s="463">
        <f t="shared" si="94"/>
        <v>4050</v>
      </c>
      <c r="CM75" s="463">
        <f t="shared" si="224"/>
        <v>11255</v>
      </c>
      <c r="CN75" s="463">
        <f t="shared" si="224"/>
        <v>19990563</v>
      </c>
      <c r="CO75" s="463">
        <f t="shared" si="96"/>
        <v>1776</v>
      </c>
      <c r="CP75" s="463">
        <f t="shared" si="97"/>
        <v>3939</v>
      </c>
      <c r="CQ75" s="463">
        <f t="shared" si="225"/>
        <v>336016</v>
      </c>
      <c r="CR75" s="463">
        <f t="shared" si="225"/>
        <v>654227359</v>
      </c>
      <c r="CS75" s="463">
        <f t="shared" si="99"/>
        <v>1947</v>
      </c>
      <c r="CT75" s="463">
        <f t="shared" si="100"/>
        <v>4195</v>
      </c>
      <c r="CU75" s="463">
        <f t="shared" si="226"/>
        <v>10211</v>
      </c>
      <c r="CV75" s="463">
        <f t="shared" si="226"/>
        <v>73091258</v>
      </c>
      <c r="CW75" s="463">
        <f t="shared" si="102"/>
        <v>7158</v>
      </c>
      <c r="CX75" s="463">
        <f t="shared" si="103"/>
        <v>16083</v>
      </c>
      <c r="CY75" s="463">
        <f t="shared" si="227"/>
        <v>5411</v>
      </c>
      <c r="CZ75" s="463">
        <f t="shared" si="227"/>
        <v>34797393</v>
      </c>
      <c r="DA75" s="463">
        <f t="shared" si="105"/>
        <v>6431</v>
      </c>
      <c r="DB75" s="463">
        <f t="shared" si="106"/>
        <v>15081</v>
      </c>
      <c r="DC75" s="463">
        <f t="shared" si="228"/>
        <v>11868</v>
      </c>
      <c r="DD75" s="463">
        <f t="shared" si="228"/>
        <v>131143128</v>
      </c>
      <c r="DE75" s="463">
        <f t="shared" si="108"/>
        <v>11050</v>
      </c>
      <c r="DF75" s="463">
        <f t="shared" si="109"/>
        <v>24745</v>
      </c>
      <c r="DG75" s="463">
        <f t="shared" si="229"/>
        <v>2125</v>
      </c>
      <c r="DH75" s="463">
        <f t="shared" si="229"/>
        <v>24116577</v>
      </c>
      <c r="DI75" s="463">
        <f t="shared" si="111"/>
        <v>11349</v>
      </c>
      <c r="DJ75" s="463">
        <f t="shared" si="112"/>
        <v>27861</v>
      </c>
      <c r="DK75" s="463">
        <f t="shared" si="166"/>
        <v>3782</v>
      </c>
      <c r="DL75" s="463">
        <f t="shared" si="166"/>
        <v>1320483</v>
      </c>
      <c r="DM75" s="463">
        <f t="shared" si="201"/>
        <v>349</v>
      </c>
      <c r="DN75" s="463">
        <f t="shared" si="202"/>
        <v>598</v>
      </c>
      <c r="DO75" s="463">
        <f t="shared" si="167"/>
        <v>43970</v>
      </c>
      <c r="DP75" s="463">
        <f t="shared" si="167"/>
        <v>2013307</v>
      </c>
      <c r="DQ75" s="463">
        <f t="shared" si="203"/>
        <v>46</v>
      </c>
      <c r="DR75" s="463">
        <f t="shared" si="204"/>
        <v>85</v>
      </c>
      <c r="DS75" s="463">
        <f t="shared" si="168"/>
        <v>724</v>
      </c>
      <c r="DT75" s="463">
        <f t="shared" si="168"/>
        <v>1463417</v>
      </c>
      <c r="DU75" s="463">
        <f t="shared" si="75"/>
        <v>2021</v>
      </c>
      <c r="DV75" s="463">
        <f t="shared" si="76"/>
        <v>4272</v>
      </c>
      <c r="DW75" s="463">
        <f t="shared" si="159"/>
        <v>619</v>
      </c>
      <c r="DX75" s="446"/>
      <c r="DY75" s="446"/>
      <c r="DZ75" s="446"/>
      <c r="EA75" s="446"/>
      <c r="EB75" s="446"/>
      <c r="EC75" s="446"/>
      <c r="ED75" s="446"/>
      <c r="EE75" s="446"/>
      <c r="EF75" s="446"/>
      <c r="EG75" s="463">
        <f t="shared" si="177"/>
        <v>1203</v>
      </c>
      <c r="EH75" s="463">
        <f t="shared" si="177"/>
        <v>1221</v>
      </c>
      <c r="EI75" s="463" t="s">
        <v>152</v>
      </c>
      <c r="EJ75" s="446"/>
      <c r="EK75" s="446"/>
      <c r="EL75" s="446"/>
      <c r="EM75" s="446"/>
      <c r="EN75" s="446"/>
      <c r="EO75" s="446"/>
      <c r="EP75" s="446"/>
      <c r="EQ75" s="446"/>
      <c r="ER75" s="446"/>
      <c r="ES75" s="446"/>
      <c r="ET75" s="446"/>
      <c r="EU75" s="446"/>
      <c r="EV75" s="446"/>
      <c r="EW75" s="446"/>
      <c r="EX75" s="446"/>
      <c r="EY75" s="446"/>
      <c r="EZ75" s="447"/>
      <c r="FA75" s="446">
        <f t="shared" si="205"/>
        <v>5</v>
      </c>
      <c r="FB75" s="417">
        <f t="shared" si="218"/>
        <v>2023</v>
      </c>
      <c r="FC75" s="448">
        <f t="shared" si="219"/>
        <v>45047</v>
      </c>
      <c r="FD75" s="449">
        <f t="shared" si="44"/>
        <v>31</v>
      </c>
      <c r="FE75" s="450"/>
      <c r="FF75" s="451">
        <f t="shared" si="79"/>
        <v>0.60159531530052401</v>
      </c>
      <c r="FG75" s="450"/>
      <c r="FH75" s="452">
        <f t="shared" si="206"/>
        <v>2.0739938283763379</v>
      </c>
      <c r="FI75" s="452">
        <f t="shared" si="207"/>
        <v>1.5525310222572386</v>
      </c>
      <c r="FJ75" s="452">
        <f t="shared" si="208"/>
        <v>2.0573678290213722</v>
      </c>
      <c r="FK75" s="452">
        <f t="shared" si="209"/>
        <v>1.5675518238791579</v>
      </c>
      <c r="FL75" s="452">
        <f t="shared" si="210"/>
        <v>1.3588655917269203</v>
      </c>
      <c r="FM75" s="452">
        <f t="shared" si="211"/>
        <v>1.0754098884166772</v>
      </c>
      <c r="FN75" s="452">
        <f t="shared" si="212"/>
        <v>1.6573171540348783</v>
      </c>
      <c r="FO75" s="452">
        <f t="shared" si="213"/>
        <v>1.0731678565376597</v>
      </c>
      <c r="FP75" s="452">
        <f t="shared" si="214"/>
        <v>1.6077896786757546</v>
      </c>
      <c r="FQ75" s="452">
        <f t="shared" si="215"/>
        <v>1.0518013631937682</v>
      </c>
      <c r="FR75" s="453"/>
      <c r="FS75" s="446">
        <f t="shared" si="169"/>
        <v>623738</v>
      </c>
      <c r="FT75" s="446">
        <f t="shared" si="169"/>
        <v>20154799</v>
      </c>
      <c r="FU75" s="446">
        <f t="shared" si="169"/>
        <v>39349489</v>
      </c>
      <c r="FV75" s="446">
        <f t="shared" si="169"/>
        <v>97982848</v>
      </c>
      <c r="FW75" s="446">
        <f t="shared" si="169"/>
        <v>67382414</v>
      </c>
      <c r="FX75" s="446">
        <f t="shared" si="169"/>
        <v>58113688</v>
      </c>
      <c r="FY75" s="446">
        <f t="shared" si="169"/>
        <v>1570775895</v>
      </c>
      <c r="FZ75" s="446">
        <f t="shared" si="169"/>
        <v>2057145747</v>
      </c>
      <c r="GA75" s="446">
        <f t="shared" si="169"/>
        <v>103290195</v>
      </c>
      <c r="GB75" s="446">
        <f t="shared" si="179"/>
        <v>471757875</v>
      </c>
      <c r="GC75" s="446">
        <f t="shared" si="179"/>
        <v>152482248</v>
      </c>
      <c r="GD75" s="446">
        <f t="shared" si="230"/>
        <v>800752</v>
      </c>
      <c r="GE75" s="446">
        <f t="shared" si="230"/>
        <v>469139</v>
      </c>
      <c r="GF75" s="446">
        <f t="shared" si="230"/>
        <v>66136619</v>
      </c>
      <c r="GG75" s="446">
        <f t="shared" si="230"/>
        <v>115442038</v>
      </c>
      <c r="GH75" s="446">
        <f t="shared" si="230"/>
        <v>44330058</v>
      </c>
      <c r="GI75" s="446">
        <f t="shared" si="230"/>
        <v>1409589525</v>
      </c>
      <c r="GJ75" s="446">
        <f t="shared" si="230"/>
        <v>164219838</v>
      </c>
      <c r="GK75" s="446">
        <f t="shared" si="230"/>
        <v>81605081</v>
      </c>
      <c r="GL75" s="446">
        <f t="shared" si="230"/>
        <v>293674813</v>
      </c>
      <c r="GM75" s="446">
        <f t="shared" si="230"/>
        <v>59204777</v>
      </c>
      <c r="GN75" s="446">
        <f t="shared" si="160"/>
        <v>3092796</v>
      </c>
      <c r="GO75" s="446">
        <f t="shared" si="231"/>
        <v>2261576</v>
      </c>
      <c r="GP75" s="446">
        <f t="shared" si="231"/>
        <v>3730813</v>
      </c>
      <c r="GQ75" s="446">
        <f t="shared" si="231"/>
        <v>0</v>
      </c>
      <c r="GR75" s="446"/>
      <c r="GS75" s="446"/>
      <c r="GT75" s="446"/>
      <c r="GU75" s="446"/>
      <c r="GV75" s="454"/>
      <c r="GW75" s="402"/>
    </row>
    <row r="76" spans="1:209" ht="10.5" customHeight="1" x14ac:dyDescent="0.2">
      <c r="A76" s="417" t="str">
        <f t="shared" si="181"/>
        <v>2023-24JUNEENG</v>
      </c>
      <c r="B76" s="458" t="str">
        <f t="shared" si="216"/>
        <v>2023-24</v>
      </c>
      <c r="C76" s="402" t="s">
        <v>671</v>
      </c>
      <c r="D76" s="458"/>
      <c r="F76" s="458" t="str">
        <f t="shared" si="217"/>
        <v>ENG</v>
      </c>
      <c r="H76" s="463">
        <f t="shared" si="162"/>
        <v>1064941</v>
      </c>
      <c r="I76" s="463">
        <f t="shared" si="162"/>
        <v>790736</v>
      </c>
      <c r="J76" s="463">
        <f t="shared" si="162"/>
        <v>13242400</v>
      </c>
      <c r="K76" s="463">
        <f t="shared" si="182"/>
        <v>17</v>
      </c>
      <c r="L76" s="463">
        <f t="shared" si="183"/>
        <v>1</v>
      </c>
      <c r="M76" s="463">
        <f t="shared" si="184"/>
        <v>58</v>
      </c>
      <c r="N76" s="463">
        <f t="shared" si="185"/>
        <v>99</v>
      </c>
      <c r="O76" s="463">
        <f t="shared" si="186"/>
        <v>173</v>
      </c>
      <c r="P76" s="463">
        <f t="shared" ref="P76:Y85" si="232">SUMIFS(P$443:P$10112,$B$443:$B$10112,$B76,$C$443:$C$10112,$C76)</f>
        <v>3034</v>
      </c>
      <c r="Q76" s="463">
        <f t="shared" si="232"/>
        <v>3813</v>
      </c>
      <c r="R76" s="463">
        <f t="shared" si="232"/>
        <v>7055</v>
      </c>
      <c r="S76" s="463">
        <f t="shared" si="232"/>
        <v>689398</v>
      </c>
      <c r="T76" s="463">
        <f t="shared" si="232"/>
        <v>77093</v>
      </c>
      <c r="U76" s="463">
        <f t="shared" si="232"/>
        <v>50414</v>
      </c>
      <c r="V76" s="463">
        <f t="shared" si="232"/>
        <v>367470</v>
      </c>
      <c r="W76" s="463">
        <f t="shared" si="232"/>
        <v>124227</v>
      </c>
      <c r="X76" s="463">
        <f t="shared" si="232"/>
        <v>4729</v>
      </c>
      <c r="Y76" s="463">
        <f t="shared" si="232"/>
        <v>40162416</v>
      </c>
      <c r="Z76" s="463">
        <f t="shared" si="187"/>
        <v>521</v>
      </c>
      <c r="AA76" s="463">
        <f t="shared" si="188"/>
        <v>926</v>
      </c>
      <c r="AB76" s="463">
        <f t="shared" si="189"/>
        <v>33155136</v>
      </c>
      <c r="AC76" s="463">
        <f t="shared" si="190"/>
        <v>658</v>
      </c>
      <c r="AD76" s="463">
        <f t="shared" si="191"/>
        <v>1211</v>
      </c>
      <c r="AE76" s="463">
        <f t="shared" si="192"/>
        <v>811110791</v>
      </c>
      <c r="AF76" s="463">
        <f t="shared" si="193"/>
        <v>2207</v>
      </c>
      <c r="AG76" s="463">
        <f t="shared" si="194"/>
        <v>4731</v>
      </c>
      <c r="AH76" s="463">
        <f t="shared" si="195"/>
        <v>936446487</v>
      </c>
      <c r="AI76" s="463">
        <f t="shared" si="196"/>
        <v>7538</v>
      </c>
      <c r="AJ76" s="463">
        <f t="shared" si="197"/>
        <v>18194</v>
      </c>
      <c r="AK76" s="463">
        <f t="shared" si="198"/>
        <v>46950156</v>
      </c>
      <c r="AL76" s="463">
        <f t="shared" si="199"/>
        <v>9928</v>
      </c>
      <c r="AM76" s="463">
        <f t="shared" si="200"/>
        <v>24074</v>
      </c>
      <c r="AN76" s="463">
        <f t="shared" si="170"/>
        <v>3686</v>
      </c>
      <c r="AO76" s="463">
        <f t="shared" si="170"/>
        <v>22727</v>
      </c>
      <c r="AP76" s="463">
        <f t="shared" si="170"/>
        <v>23266</v>
      </c>
      <c r="AQ76" s="463">
        <f t="shared" si="170"/>
        <v>67907280</v>
      </c>
      <c r="AR76" s="463">
        <f t="shared" si="171"/>
        <v>2919</v>
      </c>
      <c r="AS76" s="463">
        <f t="shared" si="172"/>
        <v>6540</v>
      </c>
      <c r="AT76" s="463">
        <f t="shared" ref="AT76:AZ85" si="233">SUMIFS(AT$443:AT$10112,$B$443:$B$10112,$B76,$C$443:$C$10112,$C76)</f>
        <v>85298</v>
      </c>
      <c r="AU76" s="463">
        <f t="shared" si="233"/>
        <v>7898</v>
      </c>
      <c r="AV76" s="463">
        <f t="shared" si="233"/>
        <v>28536</v>
      </c>
      <c r="AW76" s="463">
        <f t="shared" si="233"/>
        <v>28209</v>
      </c>
      <c r="AX76" s="463">
        <f t="shared" si="233"/>
        <v>6802</v>
      </c>
      <c r="AY76" s="463">
        <f t="shared" si="233"/>
        <v>42062</v>
      </c>
      <c r="AZ76" s="463">
        <f t="shared" si="233"/>
        <v>8460</v>
      </c>
      <c r="BA76" s="463">
        <f t="shared" si="173"/>
        <v>60973</v>
      </c>
      <c r="BB76" s="463">
        <f t="shared" si="173"/>
        <v>221230502</v>
      </c>
      <c r="BC76" s="463">
        <f t="shared" si="174"/>
        <v>3628</v>
      </c>
      <c r="BD76" s="463">
        <f t="shared" si="175"/>
        <v>7804</v>
      </c>
      <c r="BE76" s="463">
        <f t="shared" si="176"/>
        <v>5204</v>
      </c>
      <c r="BF76" s="463">
        <f t="shared" si="176"/>
        <v>18463</v>
      </c>
      <c r="BG76" s="463">
        <f t="shared" si="176"/>
        <v>24090</v>
      </c>
      <c r="BH76" s="463">
        <f t="shared" si="176"/>
        <v>13216</v>
      </c>
      <c r="BI76" s="463">
        <f t="shared" ref="BI76:BV85" si="234">SUMIFS(BI$443:BI$10112,$B$443:$B$10112,$B76,$C$443:$C$10112,$C76)</f>
        <v>357482</v>
      </c>
      <c r="BJ76" s="463">
        <f t="shared" si="234"/>
        <v>33320</v>
      </c>
      <c r="BK76" s="463">
        <f t="shared" si="234"/>
        <v>213298</v>
      </c>
      <c r="BL76" s="463">
        <f t="shared" si="234"/>
        <v>604100</v>
      </c>
      <c r="BM76" s="463">
        <f t="shared" si="234"/>
        <v>158596</v>
      </c>
      <c r="BN76" s="463">
        <f t="shared" si="234"/>
        <v>118200</v>
      </c>
      <c r="BO76" s="463">
        <f t="shared" si="234"/>
        <v>102894</v>
      </c>
      <c r="BP76" s="463">
        <f t="shared" si="234"/>
        <v>78077</v>
      </c>
      <c r="BQ76" s="463">
        <f t="shared" si="234"/>
        <v>506371</v>
      </c>
      <c r="BR76" s="463">
        <f t="shared" si="234"/>
        <v>394983</v>
      </c>
      <c r="BS76" s="463">
        <f t="shared" si="234"/>
        <v>207670</v>
      </c>
      <c r="BT76" s="463">
        <f t="shared" si="234"/>
        <v>133244</v>
      </c>
      <c r="BU76" s="463">
        <f t="shared" si="234"/>
        <v>7387</v>
      </c>
      <c r="BV76" s="463">
        <f t="shared" si="234"/>
        <v>4928</v>
      </c>
      <c r="BW76" s="463">
        <f t="shared" si="220"/>
        <v>812</v>
      </c>
      <c r="BX76" s="463">
        <f t="shared" si="220"/>
        <v>528372</v>
      </c>
      <c r="BY76" s="463">
        <f t="shared" si="84"/>
        <v>651</v>
      </c>
      <c r="BZ76" s="463">
        <f t="shared" si="85"/>
        <v>1061</v>
      </c>
      <c r="CA76" s="463">
        <f t="shared" si="221"/>
        <v>481</v>
      </c>
      <c r="CB76" s="463">
        <f t="shared" si="221"/>
        <v>260378</v>
      </c>
      <c r="CC76" s="463">
        <f t="shared" si="87"/>
        <v>541</v>
      </c>
      <c r="CD76" s="463">
        <f t="shared" si="88"/>
        <v>1033</v>
      </c>
      <c r="CE76" s="463">
        <f t="shared" si="222"/>
        <v>75800</v>
      </c>
      <c r="CF76" s="463">
        <f t="shared" si="222"/>
        <v>39373666</v>
      </c>
      <c r="CG76" s="463">
        <f t="shared" si="90"/>
        <v>519</v>
      </c>
      <c r="CH76" s="463">
        <f t="shared" si="91"/>
        <v>925</v>
      </c>
      <c r="CI76" s="463">
        <f t="shared" si="223"/>
        <v>28696</v>
      </c>
      <c r="CJ76" s="463">
        <f t="shared" si="223"/>
        <v>62638615</v>
      </c>
      <c r="CK76" s="463">
        <f t="shared" si="93"/>
        <v>2183</v>
      </c>
      <c r="CL76" s="463">
        <f t="shared" si="94"/>
        <v>4570</v>
      </c>
      <c r="CM76" s="463">
        <f t="shared" si="224"/>
        <v>11077</v>
      </c>
      <c r="CN76" s="463">
        <f t="shared" si="224"/>
        <v>23413416</v>
      </c>
      <c r="CO76" s="463">
        <f t="shared" si="96"/>
        <v>2114</v>
      </c>
      <c r="CP76" s="463">
        <f t="shared" si="97"/>
        <v>4529</v>
      </c>
      <c r="CQ76" s="463">
        <f t="shared" si="225"/>
        <v>327697</v>
      </c>
      <c r="CR76" s="463">
        <f t="shared" si="225"/>
        <v>725058760</v>
      </c>
      <c r="CS76" s="463">
        <f t="shared" si="99"/>
        <v>2213</v>
      </c>
      <c r="CT76" s="463">
        <f t="shared" si="100"/>
        <v>4748</v>
      </c>
      <c r="CU76" s="463">
        <f t="shared" si="226"/>
        <v>10210</v>
      </c>
      <c r="CV76" s="463">
        <f t="shared" si="226"/>
        <v>80103502</v>
      </c>
      <c r="CW76" s="463">
        <f t="shared" si="102"/>
        <v>7846</v>
      </c>
      <c r="CX76" s="463">
        <f t="shared" si="103"/>
        <v>17873</v>
      </c>
      <c r="CY76" s="463">
        <f t="shared" si="227"/>
        <v>5069</v>
      </c>
      <c r="CZ76" s="463">
        <f t="shared" si="227"/>
        <v>37662481</v>
      </c>
      <c r="DA76" s="463">
        <f t="shared" si="105"/>
        <v>7430</v>
      </c>
      <c r="DB76" s="463">
        <f t="shared" si="106"/>
        <v>17420</v>
      </c>
      <c r="DC76" s="463">
        <f t="shared" si="228"/>
        <v>11981</v>
      </c>
      <c r="DD76" s="463">
        <f t="shared" si="228"/>
        <v>145847035</v>
      </c>
      <c r="DE76" s="463">
        <f t="shared" si="108"/>
        <v>12173</v>
      </c>
      <c r="DF76" s="463">
        <f t="shared" si="109"/>
        <v>27942</v>
      </c>
      <c r="DG76" s="463">
        <f t="shared" si="229"/>
        <v>2096</v>
      </c>
      <c r="DH76" s="463">
        <f t="shared" si="229"/>
        <v>29836199</v>
      </c>
      <c r="DI76" s="463">
        <f t="shared" si="111"/>
        <v>14235</v>
      </c>
      <c r="DJ76" s="463">
        <f t="shared" si="112"/>
        <v>35417</v>
      </c>
      <c r="DK76" s="463">
        <f t="shared" si="166"/>
        <v>3829</v>
      </c>
      <c r="DL76" s="463">
        <f t="shared" si="166"/>
        <v>1396570</v>
      </c>
      <c r="DM76" s="463">
        <f t="shared" si="201"/>
        <v>365</v>
      </c>
      <c r="DN76" s="463">
        <f t="shared" si="202"/>
        <v>618</v>
      </c>
      <c r="DO76" s="463">
        <f t="shared" si="167"/>
        <v>43718</v>
      </c>
      <c r="DP76" s="463">
        <f t="shared" si="167"/>
        <v>2337077</v>
      </c>
      <c r="DQ76" s="463">
        <f t="shared" si="203"/>
        <v>53</v>
      </c>
      <c r="DR76" s="463">
        <f t="shared" si="204"/>
        <v>107</v>
      </c>
      <c r="DS76" s="463">
        <f t="shared" si="168"/>
        <v>748</v>
      </c>
      <c r="DT76" s="463">
        <f t="shared" si="168"/>
        <v>1742289</v>
      </c>
      <c r="DU76" s="463">
        <f t="shared" si="75"/>
        <v>2329</v>
      </c>
      <c r="DV76" s="463">
        <f t="shared" si="76"/>
        <v>5209</v>
      </c>
      <c r="DW76" s="463">
        <f t="shared" si="159"/>
        <v>657</v>
      </c>
      <c r="DX76" s="446"/>
      <c r="DY76" s="446"/>
      <c r="DZ76" s="446"/>
      <c r="EA76" s="446"/>
      <c r="EB76" s="446"/>
      <c r="EC76" s="446"/>
      <c r="ED76" s="446"/>
      <c r="EE76" s="446"/>
      <c r="EF76" s="446"/>
      <c r="EG76" s="463">
        <f t="shared" si="177"/>
        <v>3375</v>
      </c>
      <c r="EH76" s="463">
        <f t="shared" si="177"/>
        <v>3718</v>
      </c>
      <c r="EI76" s="463" t="s">
        <v>152</v>
      </c>
      <c r="EJ76" s="446"/>
      <c r="EK76" s="446"/>
      <c r="EL76" s="446"/>
      <c r="EM76" s="446"/>
      <c r="EN76" s="446"/>
      <c r="EO76" s="446"/>
      <c r="EP76" s="446"/>
      <c r="EQ76" s="446"/>
      <c r="ER76" s="446"/>
      <c r="ES76" s="446"/>
      <c r="ET76" s="446"/>
      <c r="EU76" s="446"/>
      <c r="EV76" s="446"/>
      <c r="EW76" s="446"/>
      <c r="EX76" s="446"/>
      <c r="EY76" s="446"/>
      <c r="EZ76" s="447"/>
      <c r="FA76" s="446">
        <f t="shared" si="205"/>
        <v>6</v>
      </c>
      <c r="FB76" s="417">
        <f t="shared" si="218"/>
        <v>2023</v>
      </c>
      <c r="FC76" s="448">
        <f t="shared" si="219"/>
        <v>45078</v>
      </c>
      <c r="FD76" s="449">
        <f t="shared" si="44"/>
        <v>30</v>
      </c>
      <c r="FE76" s="450"/>
      <c r="FF76" s="451">
        <f t="shared" si="79"/>
        <v>0.59031312872169484</v>
      </c>
      <c r="FG76" s="450"/>
      <c r="FH76" s="452">
        <f t="shared" si="206"/>
        <v>2.0572036371655016</v>
      </c>
      <c r="FI76" s="452">
        <f t="shared" si="207"/>
        <v>1.5332131321909901</v>
      </c>
      <c r="FJ76" s="452">
        <f t="shared" si="208"/>
        <v>2.0409806799698496</v>
      </c>
      <c r="FK76" s="452">
        <f t="shared" si="209"/>
        <v>1.5487166263339549</v>
      </c>
      <c r="FL76" s="452">
        <f t="shared" si="210"/>
        <v>1.3779927613138487</v>
      </c>
      <c r="FM76" s="452">
        <f t="shared" si="211"/>
        <v>1.0748714180749448</v>
      </c>
      <c r="FN76" s="452">
        <f t="shared" si="212"/>
        <v>1.6716977790657426</v>
      </c>
      <c r="FO76" s="452">
        <f t="shared" si="213"/>
        <v>1.0725848648039475</v>
      </c>
      <c r="FP76" s="452">
        <f t="shared" si="214"/>
        <v>1.5620638612814548</v>
      </c>
      <c r="FQ76" s="452">
        <f t="shared" si="215"/>
        <v>1.0420807781772046</v>
      </c>
      <c r="FR76" s="453"/>
      <c r="FS76" s="446">
        <f t="shared" ref="FS76:GA85" si="235">SUMIFS(FS$443:FS$10112,$B$443:$B$10112,$B76,$C$443:$C$10112,$C76)</f>
        <v>444200</v>
      </c>
      <c r="FT76" s="446">
        <f t="shared" si="235"/>
        <v>45750676</v>
      </c>
      <c r="FU76" s="446">
        <f t="shared" si="235"/>
        <v>78386953</v>
      </c>
      <c r="FV76" s="446">
        <f t="shared" si="235"/>
        <v>136647448</v>
      </c>
      <c r="FW76" s="446">
        <f t="shared" si="235"/>
        <v>71422456</v>
      </c>
      <c r="FX76" s="446">
        <f t="shared" si="235"/>
        <v>61069537</v>
      </c>
      <c r="FY76" s="446">
        <f t="shared" si="235"/>
        <v>1738476507</v>
      </c>
      <c r="FZ76" s="446">
        <f t="shared" si="235"/>
        <v>2260198596</v>
      </c>
      <c r="GA76" s="446">
        <f t="shared" si="235"/>
        <v>113846351</v>
      </c>
      <c r="GB76" s="446">
        <f t="shared" si="179"/>
        <v>475814020</v>
      </c>
      <c r="GC76" s="446">
        <f t="shared" si="179"/>
        <v>152167835</v>
      </c>
      <c r="GD76" s="446">
        <f t="shared" si="230"/>
        <v>861856</v>
      </c>
      <c r="GE76" s="446">
        <f t="shared" si="230"/>
        <v>496664</v>
      </c>
      <c r="GF76" s="446">
        <f t="shared" si="230"/>
        <v>70091125</v>
      </c>
      <c r="GG76" s="446">
        <f t="shared" si="230"/>
        <v>131131681</v>
      </c>
      <c r="GH76" s="446">
        <f t="shared" si="230"/>
        <v>50171760</v>
      </c>
      <c r="GI76" s="446">
        <f t="shared" si="230"/>
        <v>1555941106</v>
      </c>
      <c r="GJ76" s="446">
        <f t="shared" si="230"/>
        <v>182482300</v>
      </c>
      <c r="GK76" s="446">
        <f t="shared" si="230"/>
        <v>88303421</v>
      </c>
      <c r="GL76" s="446">
        <f t="shared" si="230"/>
        <v>334767675</v>
      </c>
      <c r="GM76" s="446">
        <f t="shared" si="230"/>
        <v>74233334</v>
      </c>
      <c r="GN76" s="446">
        <f t="shared" si="160"/>
        <v>3896668</v>
      </c>
      <c r="GO76" s="446">
        <f t="shared" si="231"/>
        <v>2366255</v>
      </c>
      <c r="GP76" s="446">
        <f t="shared" si="231"/>
        <v>4689907</v>
      </c>
      <c r="GQ76" s="446">
        <f t="shared" si="231"/>
        <v>0</v>
      </c>
      <c r="GR76" s="446"/>
      <c r="GS76" s="446"/>
      <c r="GT76" s="446"/>
      <c r="GU76" s="446"/>
      <c r="GV76" s="454"/>
      <c r="GW76" s="402"/>
      <c r="GX76" s="402"/>
      <c r="GY76" s="402"/>
      <c r="GZ76" s="402"/>
      <c r="HA76" s="402"/>
    </row>
    <row r="77" spans="1:209" ht="10.5" customHeight="1" x14ac:dyDescent="0.2">
      <c r="A77" s="417" t="str">
        <f t="shared" si="181"/>
        <v>2023-24JULYENG</v>
      </c>
      <c r="B77" s="458" t="str">
        <f t="shared" si="216"/>
        <v>2023-24</v>
      </c>
      <c r="C77" s="402" t="s">
        <v>673</v>
      </c>
      <c r="D77" s="458"/>
      <c r="F77" s="458" t="str">
        <f t="shared" si="217"/>
        <v>ENG</v>
      </c>
      <c r="H77" s="463">
        <f t="shared" si="162"/>
        <v>1056448</v>
      </c>
      <c r="I77" s="463">
        <f t="shared" si="162"/>
        <v>773978</v>
      </c>
      <c r="J77" s="463">
        <f t="shared" si="162"/>
        <v>7327545</v>
      </c>
      <c r="K77" s="463">
        <f t="shared" si="182"/>
        <v>9</v>
      </c>
      <c r="L77" s="463">
        <f t="shared" si="183"/>
        <v>1</v>
      </c>
      <c r="M77" s="463">
        <f t="shared" si="184"/>
        <v>28</v>
      </c>
      <c r="N77" s="463">
        <f t="shared" si="185"/>
        <v>53</v>
      </c>
      <c r="O77" s="463">
        <f t="shared" si="186"/>
        <v>120</v>
      </c>
      <c r="P77" s="463">
        <f t="shared" si="232"/>
        <v>2918</v>
      </c>
      <c r="Q77" s="463">
        <f t="shared" si="232"/>
        <v>3787</v>
      </c>
      <c r="R77" s="463">
        <f t="shared" si="232"/>
        <v>7357</v>
      </c>
      <c r="S77" s="463">
        <f t="shared" si="232"/>
        <v>708107</v>
      </c>
      <c r="T77" s="463">
        <f t="shared" si="232"/>
        <v>75720</v>
      </c>
      <c r="U77" s="463">
        <f t="shared" si="232"/>
        <v>50067</v>
      </c>
      <c r="V77" s="463">
        <f t="shared" si="232"/>
        <v>379563</v>
      </c>
      <c r="W77" s="463">
        <f t="shared" si="232"/>
        <v>132446</v>
      </c>
      <c r="X77" s="463">
        <f t="shared" si="232"/>
        <v>4794</v>
      </c>
      <c r="Y77" s="463">
        <f t="shared" si="232"/>
        <v>37970514</v>
      </c>
      <c r="Z77" s="463">
        <f t="shared" si="187"/>
        <v>501</v>
      </c>
      <c r="AA77" s="463">
        <f t="shared" si="188"/>
        <v>899</v>
      </c>
      <c r="AB77" s="463">
        <f t="shared" si="189"/>
        <v>31207920</v>
      </c>
      <c r="AC77" s="463">
        <f t="shared" si="190"/>
        <v>623</v>
      </c>
      <c r="AD77" s="463">
        <f t="shared" si="191"/>
        <v>1146</v>
      </c>
      <c r="AE77" s="463">
        <f t="shared" si="192"/>
        <v>724482337</v>
      </c>
      <c r="AF77" s="463">
        <f t="shared" si="193"/>
        <v>1909</v>
      </c>
      <c r="AG77" s="463">
        <f t="shared" si="194"/>
        <v>4070</v>
      </c>
      <c r="AH77" s="463">
        <f t="shared" si="195"/>
        <v>875551856</v>
      </c>
      <c r="AI77" s="463">
        <f t="shared" si="196"/>
        <v>6611</v>
      </c>
      <c r="AJ77" s="463">
        <f t="shared" si="197"/>
        <v>15716</v>
      </c>
      <c r="AK77" s="463">
        <f t="shared" si="198"/>
        <v>40703570</v>
      </c>
      <c r="AL77" s="463">
        <f t="shared" si="199"/>
        <v>8491</v>
      </c>
      <c r="AM77" s="463">
        <f t="shared" si="200"/>
        <v>19966</v>
      </c>
      <c r="AN77" s="463">
        <f t="shared" si="170"/>
        <v>3722</v>
      </c>
      <c r="AO77" s="463">
        <f t="shared" si="170"/>
        <v>22425</v>
      </c>
      <c r="AP77" s="463">
        <f t="shared" si="170"/>
        <v>23764</v>
      </c>
      <c r="AQ77" s="463">
        <f t="shared" si="170"/>
        <v>69180594</v>
      </c>
      <c r="AR77" s="463">
        <f t="shared" si="171"/>
        <v>2911</v>
      </c>
      <c r="AS77" s="463">
        <f t="shared" si="172"/>
        <v>6528</v>
      </c>
      <c r="AT77" s="463">
        <f t="shared" si="233"/>
        <v>84970</v>
      </c>
      <c r="AU77" s="463">
        <f t="shared" si="233"/>
        <v>7315</v>
      </c>
      <c r="AV77" s="463">
        <f t="shared" si="233"/>
        <v>27489</v>
      </c>
      <c r="AW77" s="463">
        <f t="shared" si="233"/>
        <v>30405</v>
      </c>
      <c r="AX77" s="463">
        <f t="shared" si="233"/>
        <v>6954</v>
      </c>
      <c r="AY77" s="463">
        <f t="shared" si="233"/>
        <v>43212</v>
      </c>
      <c r="AZ77" s="463">
        <f t="shared" si="233"/>
        <v>8612</v>
      </c>
      <c r="BA77" s="463">
        <f t="shared" si="173"/>
        <v>64576</v>
      </c>
      <c r="BB77" s="463">
        <f t="shared" si="173"/>
        <v>202470035</v>
      </c>
      <c r="BC77" s="463">
        <f t="shared" si="174"/>
        <v>3135</v>
      </c>
      <c r="BD77" s="463">
        <f t="shared" si="175"/>
        <v>6827</v>
      </c>
      <c r="BE77" s="463">
        <f t="shared" si="176"/>
        <v>4901</v>
      </c>
      <c r="BF77" s="463">
        <f t="shared" si="176"/>
        <v>18754</v>
      </c>
      <c r="BG77" s="463">
        <f t="shared" si="176"/>
        <v>26572</v>
      </c>
      <c r="BH77" s="463">
        <f t="shared" si="176"/>
        <v>14349</v>
      </c>
      <c r="BI77" s="463">
        <f t="shared" si="234"/>
        <v>373002</v>
      </c>
      <c r="BJ77" s="463">
        <f t="shared" si="234"/>
        <v>33775</v>
      </c>
      <c r="BK77" s="463">
        <f t="shared" si="234"/>
        <v>216360</v>
      </c>
      <c r="BL77" s="463">
        <f t="shared" si="234"/>
        <v>623137</v>
      </c>
      <c r="BM77" s="463">
        <f t="shared" si="234"/>
        <v>155826</v>
      </c>
      <c r="BN77" s="463">
        <f t="shared" si="234"/>
        <v>116339</v>
      </c>
      <c r="BO77" s="463">
        <f t="shared" si="234"/>
        <v>102132</v>
      </c>
      <c r="BP77" s="463">
        <f t="shared" si="234"/>
        <v>77549</v>
      </c>
      <c r="BQ77" s="463">
        <f t="shared" si="234"/>
        <v>514711</v>
      </c>
      <c r="BR77" s="463">
        <f t="shared" si="234"/>
        <v>406016</v>
      </c>
      <c r="BS77" s="463">
        <f t="shared" si="234"/>
        <v>222123</v>
      </c>
      <c r="BT77" s="463">
        <f t="shared" si="234"/>
        <v>142072</v>
      </c>
      <c r="BU77" s="463">
        <f t="shared" si="234"/>
        <v>7685</v>
      </c>
      <c r="BV77" s="463">
        <f t="shared" si="234"/>
        <v>5046</v>
      </c>
      <c r="BW77" s="463">
        <f t="shared" si="220"/>
        <v>858</v>
      </c>
      <c r="BX77" s="463">
        <f t="shared" si="220"/>
        <v>509537</v>
      </c>
      <c r="BY77" s="463">
        <f t="shared" si="84"/>
        <v>594</v>
      </c>
      <c r="BZ77" s="463">
        <f t="shared" si="85"/>
        <v>1034</v>
      </c>
      <c r="CA77" s="463">
        <f t="shared" si="221"/>
        <v>494</v>
      </c>
      <c r="CB77" s="463">
        <f t="shared" si="221"/>
        <v>248477</v>
      </c>
      <c r="CC77" s="463">
        <f t="shared" si="87"/>
        <v>503</v>
      </c>
      <c r="CD77" s="463">
        <f t="shared" si="88"/>
        <v>936</v>
      </c>
      <c r="CE77" s="463">
        <f t="shared" si="222"/>
        <v>74368</v>
      </c>
      <c r="CF77" s="463">
        <f t="shared" si="222"/>
        <v>37212500</v>
      </c>
      <c r="CG77" s="463">
        <f t="shared" si="90"/>
        <v>500</v>
      </c>
      <c r="CH77" s="463">
        <f t="shared" si="91"/>
        <v>898</v>
      </c>
      <c r="CI77" s="463">
        <f t="shared" si="223"/>
        <v>28970</v>
      </c>
      <c r="CJ77" s="463">
        <f t="shared" si="223"/>
        <v>53808582</v>
      </c>
      <c r="CK77" s="463">
        <f t="shared" si="93"/>
        <v>1857</v>
      </c>
      <c r="CL77" s="463">
        <f t="shared" si="94"/>
        <v>3853</v>
      </c>
      <c r="CM77" s="463">
        <f t="shared" si="224"/>
        <v>11277</v>
      </c>
      <c r="CN77" s="463">
        <f t="shared" si="224"/>
        <v>20509237</v>
      </c>
      <c r="CO77" s="463">
        <f t="shared" si="96"/>
        <v>1819</v>
      </c>
      <c r="CP77" s="463">
        <f t="shared" si="97"/>
        <v>4023</v>
      </c>
      <c r="CQ77" s="463">
        <f t="shared" si="225"/>
        <v>339316</v>
      </c>
      <c r="CR77" s="463">
        <f t="shared" si="225"/>
        <v>650164518</v>
      </c>
      <c r="CS77" s="463">
        <f t="shared" si="99"/>
        <v>1916</v>
      </c>
      <c r="CT77" s="463">
        <f t="shared" si="100"/>
        <v>4093</v>
      </c>
      <c r="CU77" s="463">
        <f t="shared" si="226"/>
        <v>10033</v>
      </c>
      <c r="CV77" s="463">
        <f t="shared" si="226"/>
        <v>70243683</v>
      </c>
      <c r="CW77" s="463">
        <f t="shared" si="102"/>
        <v>7001</v>
      </c>
      <c r="CX77" s="463">
        <f t="shared" si="103"/>
        <v>16032</v>
      </c>
      <c r="CY77" s="463">
        <f t="shared" si="227"/>
        <v>5013</v>
      </c>
      <c r="CZ77" s="463">
        <f t="shared" si="227"/>
        <v>32682834</v>
      </c>
      <c r="DA77" s="463">
        <f t="shared" si="105"/>
        <v>6520</v>
      </c>
      <c r="DB77" s="463">
        <f t="shared" si="106"/>
        <v>14918</v>
      </c>
      <c r="DC77" s="463">
        <f t="shared" si="228"/>
        <v>12012</v>
      </c>
      <c r="DD77" s="463">
        <f t="shared" si="228"/>
        <v>123275710</v>
      </c>
      <c r="DE77" s="463">
        <f t="shared" si="108"/>
        <v>10263</v>
      </c>
      <c r="DF77" s="463">
        <f t="shared" si="109"/>
        <v>24417</v>
      </c>
      <c r="DG77" s="463">
        <f t="shared" si="229"/>
        <v>2137</v>
      </c>
      <c r="DH77" s="463">
        <f t="shared" si="229"/>
        <v>23628647</v>
      </c>
      <c r="DI77" s="463">
        <f t="shared" si="111"/>
        <v>11057</v>
      </c>
      <c r="DJ77" s="463">
        <f t="shared" si="112"/>
        <v>28006</v>
      </c>
      <c r="DK77" s="463">
        <f t="shared" si="166"/>
        <v>3570</v>
      </c>
      <c r="DL77" s="463">
        <f t="shared" si="166"/>
        <v>1288032</v>
      </c>
      <c r="DM77" s="463">
        <f t="shared" si="201"/>
        <v>361</v>
      </c>
      <c r="DN77" s="463">
        <f t="shared" si="202"/>
        <v>606</v>
      </c>
      <c r="DO77" s="463">
        <f t="shared" si="167"/>
        <v>43374</v>
      </c>
      <c r="DP77" s="463">
        <f t="shared" si="167"/>
        <v>1996063</v>
      </c>
      <c r="DQ77" s="463">
        <f t="shared" si="203"/>
        <v>46</v>
      </c>
      <c r="DR77" s="463">
        <f t="shared" si="204"/>
        <v>85</v>
      </c>
      <c r="DS77" s="463">
        <f t="shared" si="168"/>
        <v>798</v>
      </c>
      <c r="DT77" s="463">
        <f t="shared" si="168"/>
        <v>1667143</v>
      </c>
      <c r="DU77" s="463">
        <f t="shared" si="75"/>
        <v>2089</v>
      </c>
      <c r="DV77" s="463">
        <f t="shared" si="76"/>
        <v>4486</v>
      </c>
      <c r="DW77" s="463">
        <f t="shared" si="159"/>
        <v>706</v>
      </c>
      <c r="DX77" s="446"/>
      <c r="DY77" s="446"/>
      <c r="DZ77" s="446"/>
      <c r="EA77" s="446"/>
      <c r="EB77" s="446"/>
      <c r="EC77" s="446"/>
      <c r="ED77" s="446"/>
      <c r="EE77" s="446"/>
      <c r="EF77" s="446"/>
      <c r="EG77" s="463">
        <f t="shared" si="177"/>
        <v>2622</v>
      </c>
      <c r="EH77" s="463">
        <f t="shared" si="177"/>
        <v>2768</v>
      </c>
      <c r="EI77" s="463" t="s">
        <v>152</v>
      </c>
      <c r="EJ77" s="446"/>
      <c r="EK77" s="446"/>
      <c r="EL77" s="446"/>
      <c r="EM77" s="446"/>
      <c r="EN77" s="446"/>
      <c r="EO77" s="446"/>
      <c r="EP77" s="446"/>
      <c r="EQ77" s="446"/>
      <c r="ER77" s="446"/>
      <c r="ES77" s="446"/>
      <c r="ET77" s="446"/>
      <c r="EU77" s="446"/>
      <c r="EV77" s="446"/>
      <c r="EW77" s="446"/>
      <c r="EX77" s="446"/>
      <c r="EY77" s="446"/>
      <c r="EZ77" s="447"/>
      <c r="FA77" s="446">
        <f t="shared" si="205"/>
        <v>7</v>
      </c>
      <c r="FB77" s="417">
        <f t="shared" si="218"/>
        <v>2023</v>
      </c>
      <c r="FC77" s="448">
        <f t="shared" si="219"/>
        <v>45108</v>
      </c>
      <c r="FD77" s="449">
        <f t="shared" si="44"/>
        <v>31</v>
      </c>
      <c r="FE77" s="450"/>
      <c r="FF77" s="451">
        <f t="shared" si="79"/>
        <v>0.59578033570506306</v>
      </c>
      <c r="FG77" s="450"/>
      <c r="FH77" s="452">
        <f t="shared" si="206"/>
        <v>2.0579239302694137</v>
      </c>
      <c r="FI77" s="452">
        <f t="shared" si="207"/>
        <v>1.5364368726888538</v>
      </c>
      <c r="FJ77" s="452">
        <f t="shared" si="208"/>
        <v>2.0399065252561566</v>
      </c>
      <c r="FK77" s="452">
        <f t="shared" si="209"/>
        <v>1.5489044680128627</v>
      </c>
      <c r="FL77" s="452">
        <f t="shared" si="210"/>
        <v>1.3560621029973943</v>
      </c>
      <c r="FM77" s="452">
        <f t="shared" si="211"/>
        <v>1.0696933051957118</v>
      </c>
      <c r="FN77" s="452">
        <f t="shared" si="212"/>
        <v>1.6770834906301435</v>
      </c>
      <c r="FO77" s="452">
        <f t="shared" si="213"/>
        <v>1.0726786765927245</v>
      </c>
      <c r="FP77" s="452">
        <f t="shared" si="214"/>
        <v>1.6030454735085524</v>
      </c>
      <c r="FQ77" s="452">
        <f t="shared" si="215"/>
        <v>1.0525657071339174</v>
      </c>
      <c r="FR77" s="453"/>
      <c r="FS77" s="446">
        <f t="shared" si="235"/>
        <v>433846</v>
      </c>
      <c r="FT77" s="446">
        <f t="shared" si="235"/>
        <v>21901670</v>
      </c>
      <c r="FU77" s="446">
        <f t="shared" si="235"/>
        <v>41223091</v>
      </c>
      <c r="FV77" s="446">
        <f t="shared" si="235"/>
        <v>92971894</v>
      </c>
      <c r="FW77" s="446">
        <f t="shared" si="235"/>
        <v>68055060</v>
      </c>
      <c r="FX77" s="446">
        <f t="shared" si="235"/>
        <v>57357798</v>
      </c>
      <c r="FY77" s="446">
        <f t="shared" si="235"/>
        <v>1545011059</v>
      </c>
      <c r="FZ77" s="446">
        <f t="shared" si="235"/>
        <v>2081500384</v>
      </c>
      <c r="GA77" s="446">
        <f t="shared" si="235"/>
        <v>95718863</v>
      </c>
      <c r="GB77" s="446">
        <f t="shared" si="179"/>
        <v>440835388</v>
      </c>
      <c r="GC77" s="446">
        <f t="shared" si="179"/>
        <v>155125878</v>
      </c>
      <c r="GD77" s="446">
        <f t="shared" si="230"/>
        <v>886996</v>
      </c>
      <c r="GE77" s="446">
        <f t="shared" si="230"/>
        <v>462535</v>
      </c>
      <c r="GF77" s="446">
        <f t="shared" si="230"/>
        <v>66748031</v>
      </c>
      <c r="GG77" s="446">
        <f t="shared" si="230"/>
        <v>111625670</v>
      </c>
      <c r="GH77" s="446">
        <f t="shared" si="230"/>
        <v>45361885</v>
      </c>
      <c r="GI77" s="446">
        <f t="shared" si="230"/>
        <v>1388770423</v>
      </c>
      <c r="GJ77" s="446">
        <f t="shared" si="230"/>
        <v>160848805</v>
      </c>
      <c r="GK77" s="446">
        <f t="shared" si="230"/>
        <v>74783820</v>
      </c>
      <c r="GL77" s="446">
        <f t="shared" si="230"/>
        <v>293293797</v>
      </c>
      <c r="GM77" s="446">
        <f t="shared" si="230"/>
        <v>59849645</v>
      </c>
      <c r="GN77" s="446">
        <f t="shared" si="160"/>
        <v>3580092</v>
      </c>
      <c r="GO77" s="446">
        <f t="shared" si="231"/>
        <v>2161934</v>
      </c>
      <c r="GP77" s="446">
        <f t="shared" si="231"/>
        <v>3702384</v>
      </c>
      <c r="GQ77" s="446">
        <f t="shared" si="231"/>
        <v>0</v>
      </c>
      <c r="GR77" s="446"/>
      <c r="GS77" s="446"/>
      <c r="GT77" s="446"/>
      <c r="GU77" s="446"/>
      <c r="GV77" s="454"/>
      <c r="GW77" s="402"/>
      <c r="GX77" s="402"/>
      <c r="GY77" s="402"/>
      <c r="GZ77" s="402"/>
      <c r="HA77" s="402"/>
    </row>
    <row r="78" spans="1:209" ht="10.5" customHeight="1" x14ac:dyDescent="0.2">
      <c r="A78" s="417" t="str">
        <f t="shared" si="181"/>
        <v>2023-24AUGUSTENG</v>
      </c>
      <c r="B78" s="458" t="str">
        <f t="shared" si="216"/>
        <v>2023-24</v>
      </c>
      <c r="C78" s="402" t="s">
        <v>636</v>
      </c>
      <c r="D78" s="458"/>
      <c r="F78" s="458" t="str">
        <f t="shared" si="217"/>
        <v>ENG</v>
      </c>
      <c r="H78" s="463">
        <f t="shared" si="162"/>
        <v>1047648</v>
      </c>
      <c r="I78" s="463">
        <f t="shared" si="162"/>
        <v>770759</v>
      </c>
      <c r="J78" s="463">
        <f t="shared" si="162"/>
        <v>5837956</v>
      </c>
      <c r="K78" s="463">
        <f t="shared" si="182"/>
        <v>8</v>
      </c>
      <c r="L78" s="463">
        <f t="shared" si="183"/>
        <v>1</v>
      </c>
      <c r="M78" s="463">
        <f t="shared" si="184"/>
        <v>23</v>
      </c>
      <c r="N78" s="463">
        <f t="shared" si="185"/>
        <v>46</v>
      </c>
      <c r="O78" s="463">
        <f t="shared" si="186"/>
        <v>108</v>
      </c>
      <c r="P78" s="463">
        <f t="shared" si="232"/>
        <v>2823</v>
      </c>
      <c r="Q78" s="463">
        <f t="shared" si="232"/>
        <v>3940</v>
      </c>
      <c r="R78" s="463">
        <f t="shared" si="232"/>
        <v>7265</v>
      </c>
      <c r="S78" s="463">
        <f t="shared" si="232"/>
        <v>707961</v>
      </c>
      <c r="T78" s="463">
        <f t="shared" si="232"/>
        <v>73822</v>
      </c>
      <c r="U78" s="463">
        <f t="shared" si="232"/>
        <v>47904</v>
      </c>
      <c r="V78" s="463">
        <f t="shared" si="232"/>
        <v>376999</v>
      </c>
      <c r="W78" s="463">
        <f t="shared" si="232"/>
        <v>136639</v>
      </c>
      <c r="X78" s="463">
        <f t="shared" si="232"/>
        <v>5181</v>
      </c>
      <c r="Y78" s="463">
        <f t="shared" si="232"/>
        <v>36662377</v>
      </c>
      <c r="Z78" s="463">
        <f t="shared" si="187"/>
        <v>497</v>
      </c>
      <c r="AA78" s="463">
        <f t="shared" si="188"/>
        <v>886</v>
      </c>
      <c r="AB78" s="463">
        <f t="shared" si="189"/>
        <v>30001861</v>
      </c>
      <c r="AC78" s="463">
        <f t="shared" si="190"/>
        <v>626</v>
      </c>
      <c r="AD78" s="463">
        <f t="shared" si="191"/>
        <v>1151</v>
      </c>
      <c r="AE78" s="463">
        <f t="shared" si="192"/>
        <v>712561577</v>
      </c>
      <c r="AF78" s="463">
        <f t="shared" si="193"/>
        <v>1890</v>
      </c>
      <c r="AG78" s="463">
        <f t="shared" si="194"/>
        <v>4041</v>
      </c>
      <c r="AH78" s="463">
        <f t="shared" si="195"/>
        <v>864537645</v>
      </c>
      <c r="AI78" s="463">
        <f t="shared" si="196"/>
        <v>6327</v>
      </c>
      <c r="AJ78" s="463">
        <f t="shared" si="197"/>
        <v>14973</v>
      </c>
      <c r="AK78" s="463">
        <f t="shared" si="198"/>
        <v>39574582</v>
      </c>
      <c r="AL78" s="463">
        <f t="shared" si="199"/>
        <v>7638</v>
      </c>
      <c r="AM78" s="463">
        <f t="shared" si="200"/>
        <v>18031</v>
      </c>
      <c r="AN78" s="463">
        <f t="shared" si="170"/>
        <v>3588</v>
      </c>
      <c r="AO78" s="463">
        <f t="shared" si="170"/>
        <v>21941</v>
      </c>
      <c r="AP78" s="463">
        <f t="shared" si="170"/>
        <v>23988</v>
      </c>
      <c r="AQ78" s="463">
        <f t="shared" si="170"/>
        <v>69722520</v>
      </c>
      <c r="AR78" s="463">
        <f t="shared" si="171"/>
        <v>2907</v>
      </c>
      <c r="AS78" s="463">
        <f t="shared" si="172"/>
        <v>6484</v>
      </c>
      <c r="AT78" s="463">
        <f t="shared" si="233"/>
        <v>84380</v>
      </c>
      <c r="AU78" s="463">
        <f t="shared" si="233"/>
        <v>7103</v>
      </c>
      <c r="AV78" s="463">
        <f t="shared" si="233"/>
        <v>26968</v>
      </c>
      <c r="AW78" s="463">
        <f t="shared" si="233"/>
        <v>28970</v>
      </c>
      <c r="AX78" s="463">
        <f t="shared" si="233"/>
        <v>6632</v>
      </c>
      <c r="AY78" s="463">
        <f t="shared" si="233"/>
        <v>43677</v>
      </c>
      <c r="AZ78" s="463">
        <f t="shared" si="233"/>
        <v>8387</v>
      </c>
      <c r="BA78" s="463">
        <f t="shared" si="173"/>
        <v>63503</v>
      </c>
      <c r="BB78" s="463">
        <f t="shared" si="173"/>
        <v>206325456</v>
      </c>
      <c r="BC78" s="463">
        <f t="shared" si="174"/>
        <v>3249</v>
      </c>
      <c r="BD78" s="463">
        <f t="shared" si="175"/>
        <v>7183</v>
      </c>
      <c r="BE78" s="463">
        <f t="shared" si="176"/>
        <v>4946</v>
      </c>
      <c r="BF78" s="463">
        <f t="shared" si="176"/>
        <v>19068</v>
      </c>
      <c r="BG78" s="463">
        <f t="shared" si="176"/>
        <v>25867</v>
      </c>
      <c r="BH78" s="463">
        <f t="shared" si="176"/>
        <v>13622</v>
      </c>
      <c r="BI78" s="463">
        <f t="shared" si="234"/>
        <v>368318</v>
      </c>
      <c r="BJ78" s="463">
        <f t="shared" si="234"/>
        <v>33993</v>
      </c>
      <c r="BK78" s="463">
        <f t="shared" si="234"/>
        <v>221270</v>
      </c>
      <c r="BL78" s="463">
        <f t="shared" si="234"/>
        <v>623581</v>
      </c>
      <c r="BM78" s="463">
        <f t="shared" si="234"/>
        <v>153287</v>
      </c>
      <c r="BN78" s="463">
        <f t="shared" si="234"/>
        <v>115017</v>
      </c>
      <c r="BO78" s="463">
        <f t="shared" si="234"/>
        <v>98870</v>
      </c>
      <c r="BP78" s="463">
        <f t="shared" si="234"/>
        <v>75391</v>
      </c>
      <c r="BQ78" s="463">
        <f t="shared" si="234"/>
        <v>511011</v>
      </c>
      <c r="BR78" s="463">
        <f t="shared" si="234"/>
        <v>403944</v>
      </c>
      <c r="BS78" s="463">
        <f t="shared" si="234"/>
        <v>227654</v>
      </c>
      <c r="BT78" s="463">
        <f t="shared" si="234"/>
        <v>146262</v>
      </c>
      <c r="BU78" s="463">
        <f t="shared" si="234"/>
        <v>7920</v>
      </c>
      <c r="BV78" s="463">
        <f t="shared" si="234"/>
        <v>5338</v>
      </c>
      <c r="BW78" s="463">
        <f t="shared" si="220"/>
        <v>800</v>
      </c>
      <c r="BX78" s="463">
        <f t="shared" si="220"/>
        <v>444739</v>
      </c>
      <c r="BY78" s="463">
        <f t="shared" si="84"/>
        <v>556</v>
      </c>
      <c r="BZ78" s="463">
        <f t="shared" si="85"/>
        <v>963</v>
      </c>
      <c r="CA78" s="463">
        <f t="shared" si="221"/>
        <v>454</v>
      </c>
      <c r="CB78" s="463">
        <f t="shared" si="221"/>
        <v>229086</v>
      </c>
      <c r="CC78" s="463">
        <f t="shared" si="87"/>
        <v>505</v>
      </c>
      <c r="CD78" s="463">
        <f t="shared" si="88"/>
        <v>913</v>
      </c>
      <c r="CE78" s="463">
        <f t="shared" si="222"/>
        <v>72568</v>
      </c>
      <c r="CF78" s="463">
        <f t="shared" si="222"/>
        <v>35988552</v>
      </c>
      <c r="CG78" s="463">
        <f t="shared" si="90"/>
        <v>496</v>
      </c>
      <c r="CH78" s="463">
        <f t="shared" si="91"/>
        <v>886</v>
      </c>
      <c r="CI78" s="463">
        <f t="shared" si="223"/>
        <v>29331</v>
      </c>
      <c r="CJ78" s="463">
        <f t="shared" si="223"/>
        <v>53980385</v>
      </c>
      <c r="CK78" s="463">
        <f t="shared" si="93"/>
        <v>1840</v>
      </c>
      <c r="CL78" s="463">
        <f t="shared" si="94"/>
        <v>3804</v>
      </c>
      <c r="CM78" s="463">
        <f t="shared" si="224"/>
        <v>11074</v>
      </c>
      <c r="CN78" s="463">
        <f t="shared" si="224"/>
        <v>19806622</v>
      </c>
      <c r="CO78" s="463">
        <f t="shared" si="96"/>
        <v>1789</v>
      </c>
      <c r="CP78" s="463">
        <f t="shared" si="97"/>
        <v>3941</v>
      </c>
      <c r="CQ78" s="463">
        <f t="shared" si="225"/>
        <v>336594</v>
      </c>
      <c r="CR78" s="463">
        <f t="shared" si="225"/>
        <v>638774570</v>
      </c>
      <c r="CS78" s="463">
        <f t="shared" si="99"/>
        <v>1898</v>
      </c>
      <c r="CT78" s="463">
        <f t="shared" si="100"/>
        <v>4069</v>
      </c>
      <c r="CU78" s="463">
        <f t="shared" si="226"/>
        <v>10281</v>
      </c>
      <c r="CV78" s="463">
        <f t="shared" si="226"/>
        <v>66528531</v>
      </c>
      <c r="CW78" s="463">
        <f t="shared" si="102"/>
        <v>6471</v>
      </c>
      <c r="CX78" s="463">
        <f t="shared" si="103"/>
        <v>14766</v>
      </c>
      <c r="CY78" s="463">
        <f t="shared" si="227"/>
        <v>5117</v>
      </c>
      <c r="CZ78" s="463">
        <f t="shared" si="227"/>
        <v>33154777</v>
      </c>
      <c r="DA78" s="463">
        <f t="shared" si="105"/>
        <v>6479</v>
      </c>
      <c r="DB78" s="463">
        <f t="shared" si="106"/>
        <v>15499</v>
      </c>
      <c r="DC78" s="463">
        <f t="shared" si="228"/>
        <v>12010</v>
      </c>
      <c r="DD78" s="463">
        <f t="shared" si="228"/>
        <v>111832374</v>
      </c>
      <c r="DE78" s="463">
        <f t="shared" si="108"/>
        <v>9312</v>
      </c>
      <c r="DF78" s="463">
        <f t="shared" si="109"/>
        <v>21746</v>
      </c>
      <c r="DG78" s="463">
        <f t="shared" si="229"/>
        <v>2160</v>
      </c>
      <c r="DH78" s="463">
        <f t="shared" si="229"/>
        <v>22538469</v>
      </c>
      <c r="DI78" s="463">
        <f t="shared" si="111"/>
        <v>10434</v>
      </c>
      <c r="DJ78" s="463">
        <f t="shared" si="112"/>
        <v>26512</v>
      </c>
      <c r="DK78" s="463">
        <f t="shared" si="166"/>
        <v>3571</v>
      </c>
      <c r="DL78" s="463">
        <f t="shared" si="166"/>
        <v>1274521</v>
      </c>
      <c r="DM78" s="463">
        <f t="shared" si="201"/>
        <v>357</v>
      </c>
      <c r="DN78" s="463">
        <f t="shared" si="202"/>
        <v>603</v>
      </c>
      <c r="DO78" s="463">
        <f t="shared" si="167"/>
        <v>41810</v>
      </c>
      <c r="DP78" s="463">
        <f t="shared" si="167"/>
        <v>1895448</v>
      </c>
      <c r="DQ78" s="463">
        <f t="shared" si="203"/>
        <v>45</v>
      </c>
      <c r="DR78" s="463">
        <f t="shared" si="204"/>
        <v>84</v>
      </c>
      <c r="DS78" s="463">
        <f t="shared" si="168"/>
        <v>805</v>
      </c>
      <c r="DT78" s="463">
        <f t="shared" si="168"/>
        <v>1478590</v>
      </c>
      <c r="DU78" s="463">
        <f t="shared" si="75"/>
        <v>1837</v>
      </c>
      <c r="DV78" s="463">
        <f t="shared" si="76"/>
        <v>3969</v>
      </c>
      <c r="DW78" s="463">
        <f t="shared" si="159"/>
        <v>710</v>
      </c>
      <c r="DX78" s="446"/>
      <c r="DY78" s="446"/>
      <c r="DZ78" s="446"/>
      <c r="EA78" s="446"/>
      <c r="EB78" s="446"/>
      <c r="EC78" s="446"/>
      <c r="ED78" s="446"/>
      <c r="EE78" s="446"/>
      <c r="EF78" s="446"/>
      <c r="EG78" s="463">
        <f t="shared" si="177"/>
        <v>1433</v>
      </c>
      <c r="EH78" s="463">
        <f t="shared" si="177"/>
        <v>1416</v>
      </c>
      <c r="EI78" s="463" t="s">
        <v>152</v>
      </c>
      <c r="EJ78" s="446"/>
      <c r="EK78" s="446"/>
      <c r="EL78" s="446"/>
      <c r="EM78" s="446"/>
      <c r="EN78" s="446"/>
      <c r="EO78" s="446"/>
      <c r="EP78" s="446"/>
      <c r="EQ78" s="446"/>
      <c r="ER78" s="446"/>
      <c r="ES78" s="446"/>
      <c r="ET78" s="446"/>
      <c r="EU78" s="446"/>
      <c r="EV78" s="446"/>
      <c r="EW78" s="446"/>
      <c r="EX78" s="446"/>
      <c r="EY78" s="446"/>
      <c r="EZ78" s="447"/>
      <c r="FA78" s="446">
        <f t="shared" si="205"/>
        <v>8</v>
      </c>
      <c r="FB78" s="417">
        <f t="shared" si="218"/>
        <v>2023</v>
      </c>
      <c r="FC78" s="448">
        <f t="shared" si="219"/>
        <v>45139</v>
      </c>
      <c r="FD78" s="449">
        <f t="shared" ref="FD78:FD113" si="236">DAY(EOMONTH($FC78,0))</f>
        <v>31</v>
      </c>
      <c r="FE78" s="450"/>
      <c r="FF78" s="451">
        <f t="shared" si="79"/>
        <v>0.58888153354272599</v>
      </c>
      <c r="FG78" s="450"/>
      <c r="FH78" s="452">
        <f t="shared" si="206"/>
        <v>2.0764406274552303</v>
      </c>
      <c r="FI78" s="452">
        <f t="shared" si="207"/>
        <v>1.5580314811302864</v>
      </c>
      <c r="FJ78" s="452">
        <f t="shared" si="208"/>
        <v>2.0639195056780228</v>
      </c>
      <c r="FK78" s="452">
        <f t="shared" si="209"/>
        <v>1.5737934201736807</v>
      </c>
      <c r="FL78" s="452">
        <f t="shared" si="210"/>
        <v>1.3554704389136312</v>
      </c>
      <c r="FM78" s="452">
        <f t="shared" si="211"/>
        <v>1.0714723381229128</v>
      </c>
      <c r="FN78" s="452">
        <f t="shared" si="212"/>
        <v>1.6660982589158293</v>
      </c>
      <c r="FO78" s="452">
        <f t="shared" si="213"/>
        <v>1.0704264521842226</v>
      </c>
      <c r="FP78" s="452">
        <f t="shared" si="214"/>
        <v>1.5286624203821657</v>
      </c>
      <c r="FQ78" s="452">
        <f t="shared" si="215"/>
        <v>1.0303030303030303</v>
      </c>
      <c r="FR78" s="453"/>
      <c r="FS78" s="446">
        <f t="shared" si="235"/>
        <v>409863</v>
      </c>
      <c r="FT78" s="446">
        <f t="shared" si="235"/>
        <v>17437571</v>
      </c>
      <c r="FU78" s="446">
        <f t="shared" si="235"/>
        <v>35823912</v>
      </c>
      <c r="FV78" s="446">
        <f t="shared" si="235"/>
        <v>82987053</v>
      </c>
      <c r="FW78" s="446">
        <f t="shared" si="235"/>
        <v>65419017</v>
      </c>
      <c r="FX78" s="446">
        <f t="shared" si="235"/>
        <v>55145659</v>
      </c>
      <c r="FY78" s="446">
        <f t="shared" si="235"/>
        <v>1523347667</v>
      </c>
      <c r="FZ78" s="446">
        <f t="shared" si="235"/>
        <v>2045857436</v>
      </c>
      <c r="GA78" s="446">
        <f t="shared" si="235"/>
        <v>93419290</v>
      </c>
      <c r="GB78" s="446">
        <f t="shared" si="179"/>
        <v>456172225</v>
      </c>
      <c r="GC78" s="446">
        <f t="shared" si="179"/>
        <v>155540176</v>
      </c>
      <c r="GD78" s="446">
        <f t="shared" si="230"/>
        <v>770171</v>
      </c>
      <c r="GE78" s="446">
        <f t="shared" si="230"/>
        <v>414487</v>
      </c>
      <c r="GF78" s="446">
        <f t="shared" si="230"/>
        <v>64260704</v>
      </c>
      <c r="GG78" s="446">
        <f t="shared" si="230"/>
        <v>111571501</v>
      </c>
      <c r="GH78" s="446">
        <f t="shared" si="230"/>
        <v>43643002</v>
      </c>
      <c r="GI78" s="446">
        <f t="shared" si="230"/>
        <v>1369599859</v>
      </c>
      <c r="GJ78" s="446">
        <f t="shared" si="230"/>
        <v>151807041</v>
      </c>
      <c r="GK78" s="446">
        <f t="shared" si="230"/>
        <v>79307446</v>
      </c>
      <c r="GL78" s="446">
        <f t="shared" si="230"/>
        <v>261172492</v>
      </c>
      <c r="GM78" s="446">
        <f t="shared" si="230"/>
        <v>57265314</v>
      </c>
      <c r="GN78" s="446">
        <f t="shared" si="160"/>
        <v>3195232</v>
      </c>
      <c r="GO78" s="446">
        <f t="shared" si="231"/>
        <v>2152330</v>
      </c>
      <c r="GP78" s="446">
        <f t="shared" si="231"/>
        <v>3502080</v>
      </c>
      <c r="GQ78" s="446">
        <f t="shared" si="231"/>
        <v>0</v>
      </c>
      <c r="GR78" s="446"/>
      <c r="GS78" s="446"/>
      <c r="GT78" s="446"/>
      <c r="GU78" s="446"/>
      <c r="GV78" s="454"/>
      <c r="GW78" s="402"/>
      <c r="GX78" s="402"/>
      <c r="GY78" s="402"/>
      <c r="GZ78" s="402"/>
      <c r="HA78" s="402"/>
    </row>
    <row r="79" spans="1:209" ht="10.5" customHeight="1" x14ac:dyDescent="0.2">
      <c r="A79" s="417" t="str">
        <f t="shared" si="181"/>
        <v>2023-24SEPTEMBERENG</v>
      </c>
      <c r="B79" s="458" t="str">
        <f t="shared" si="216"/>
        <v>2023-24</v>
      </c>
      <c r="C79" s="402" t="s">
        <v>640</v>
      </c>
      <c r="D79" s="458"/>
      <c r="F79" s="458" t="str">
        <f t="shared" si="217"/>
        <v>ENG</v>
      </c>
      <c r="H79" s="463">
        <f t="shared" si="162"/>
        <v>1104917</v>
      </c>
      <c r="I79" s="463">
        <f t="shared" si="162"/>
        <v>826393</v>
      </c>
      <c r="J79" s="463">
        <f t="shared" si="162"/>
        <v>9846905</v>
      </c>
      <c r="K79" s="463">
        <f t="shared" si="182"/>
        <v>12</v>
      </c>
      <c r="L79" s="463">
        <f t="shared" si="183"/>
        <v>1</v>
      </c>
      <c r="M79" s="463">
        <f t="shared" si="184"/>
        <v>38</v>
      </c>
      <c r="N79" s="463">
        <f t="shared" si="185"/>
        <v>68</v>
      </c>
      <c r="O79" s="463">
        <f t="shared" si="186"/>
        <v>133</v>
      </c>
      <c r="P79" s="463">
        <f t="shared" si="232"/>
        <v>2987</v>
      </c>
      <c r="Q79" s="463">
        <f t="shared" si="232"/>
        <v>4055</v>
      </c>
      <c r="R79" s="463">
        <f t="shared" si="232"/>
        <v>6576</v>
      </c>
      <c r="S79" s="463">
        <f t="shared" si="232"/>
        <v>699440</v>
      </c>
      <c r="T79" s="463">
        <f t="shared" si="232"/>
        <v>77548</v>
      </c>
      <c r="U79" s="463">
        <f t="shared" si="232"/>
        <v>50286</v>
      </c>
      <c r="V79" s="463">
        <f t="shared" si="232"/>
        <v>377066</v>
      </c>
      <c r="W79" s="463">
        <f t="shared" si="232"/>
        <v>122389</v>
      </c>
      <c r="X79" s="463">
        <f t="shared" si="232"/>
        <v>4563</v>
      </c>
      <c r="Y79" s="463">
        <f t="shared" si="232"/>
        <v>39614285</v>
      </c>
      <c r="Z79" s="463">
        <f t="shared" si="187"/>
        <v>511</v>
      </c>
      <c r="AA79" s="463">
        <f t="shared" si="188"/>
        <v>907</v>
      </c>
      <c r="AB79" s="463">
        <f t="shared" si="189"/>
        <v>32306243</v>
      </c>
      <c r="AC79" s="463">
        <f t="shared" si="190"/>
        <v>642</v>
      </c>
      <c r="AD79" s="463">
        <f t="shared" si="191"/>
        <v>1184</v>
      </c>
      <c r="AE79" s="463">
        <f t="shared" si="192"/>
        <v>851612369</v>
      </c>
      <c r="AF79" s="463">
        <f t="shared" si="193"/>
        <v>2259</v>
      </c>
      <c r="AG79" s="463">
        <f t="shared" si="194"/>
        <v>4865</v>
      </c>
      <c r="AH79" s="463">
        <f t="shared" si="195"/>
        <v>999167396</v>
      </c>
      <c r="AI79" s="463">
        <f t="shared" si="196"/>
        <v>8164</v>
      </c>
      <c r="AJ79" s="463">
        <f t="shared" si="197"/>
        <v>19639</v>
      </c>
      <c r="AK79" s="463">
        <f t="shared" si="198"/>
        <v>44282488</v>
      </c>
      <c r="AL79" s="463">
        <f t="shared" si="199"/>
        <v>9705</v>
      </c>
      <c r="AM79" s="463">
        <f t="shared" si="200"/>
        <v>23232</v>
      </c>
      <c r="AN79" s="463">
        <f t="shared" si="170"/>
        <v>4110</v>
      </c>
      <c r="AO79" s="463">
        <f t="shared" si="170"/>
        <v>24008</v>
      </c>
      <c r="AP79" s="463">
        <f t="shared" si="170"/>
        <v>23001</v>
      </c>
      <c r="AQ79" s="463">
        <f t="shared" si="170"/>
        <v>71464156</v>
      </c>
      <c r="AR79" s="463">
        <f t="shared" si="171"/>
        <v>3107</v>
      </c>
      <c r="AS79" s="463">
        <f t="shared" si="172"/>
        <v>6929</v>
      </c>
      <c r="AT79" s="463">
        <f t="shared" si="233"/>
        <v>88790</v>
      </c>
      <c r="AU79" s="463">
        <f t="shared" si="233"/>
        <v>7317</v>
      </c>
      <c r="AV79" s="463">
        <f t="shared" si="233"/>
        <v>29871</v>
      </c>
      <c r="AW79" s="463">
        <f t="shared" si="233"/>
        <v>29975</v>
      </c>
      <c r="AX79" s="463">
        <f t="shared" si="233"/>
        <v>7072</v>
      </c>
      <c r="AY79" s="463">
        <f t="shared" si="233"/>
        <v>44530</v>
      </c>
      <c r="AZ79" s="463">
        <f t="shared" si="233"/>
        <v>7917</v>
      </c>
      <c r="BA79" s="463">
        <f t="shared" si="173"/>
        <v>66255</v>
      </c>
      <c r="BB79" s="463">
        <f t="shared" si="173"/>
        <v>247758175</v>
      </c>
      <c r="BC79" s="463">
        <f t="shared" si="174"/>
        <v>3739</v>
      </c>
      <c r="BD79" s="463">
        <f t="shared" si="175"/>
        <v>8054</v>
      </c>
      <c r="BE79" s="463">
        <f t="shared" si="176"/>
        <v>5269</v>
      </c>
      <c r="BF79" s="463">
        <f t="shared" si="176"/>
        <v>20511</v>
      </c>
      <c r="BG79" s="463">
        <f t="shared" si="176"/>
        <v>26444</v>
      </c>
      <c r="BH79" s="463">
        <f t="shared" si="176"/>
        <v>14031</v>
      </c>
      <c r="BI79" s="463">
        <f t="shared" si="234"/>
        <v>359377</v>
      </c>
      <c r="BJ79" s="463">
        <f t="shared" si="234"/>
        <v>33026</v>
      </c>
      <c r="BK79" s="463">
        <f t="shared" si="234"/>
        <v>218247</v>
      </c>
      <c r="BL79" s="463">
        <f t="shared" si="234"/>
        <v>610650</v>
      </c>
      <c r="BM79" s="463">
        <f t="shared" si="234"/>
        <v>159881</v>
      </c>
      <c r="BN79" s="463">
        <f t="shared" si="234"/>
        <v>119586</v>
      </c>
      <c r="BO79" s="463">
        <f t="shared" si="234"/>
        <v>102944</v>
      </c>
      <c r="BP79" s="463">
        <f t="shared" si="234"/>
        <v>78309</v>
      </c>
      <c r="BQ79" s="463">
        <f t="shared" si="234"/>
        <v>519401</v>
      </c>
      <c r="BR79" s="463">
        <f t="shared" si="234"/>
        <v>403799</v>
      </c>
      <c r="BS79" s="463">
        <f t="shared" si="234"/>
        <v>208357</v>
      </c>
      <c r="BT79" s="463">
        <f t="shared" si="234"/>
        <v>131224</v>
      </c>
      <c r="BU79" s="463">
        <f t="shared" si="234"/>
        <v>7267</v>
      </c>
      <c r="BV79" s="463">
        <f t="shared" si="234"/>
        <v>4753</v>
      </c>
      <c r="BW79" s="463">
        <f t="shared" si="220"/>
        <v>876</v>
      </c>
      <c r="BX79" s="463">
        <f t="shared" si="220"/>
        <v>517753</v>
      </c>
      <c r="BY79" s="463">
        <f t="shared" si="84"/>
        <v>591</v>
      </c>
      <c r="BZ79" s="463">
        <f t="shared" si="85"/>
        <v>1064</v>
      </c>
      <c r="CA79" s="463">
        <f t="shared" si="221"/>
        <v>457</v>
      </c>
      <c r="CB79" s="463">
        <f t="shared" si="221"/>
        <v>241259</v>
      </c>
      <c r="CC79" s="463">
        <f t="shared" si="87"/>
        <v>528</v>
      </c>
      <c r="CD79" s="463">
        <f t="shared" si="88"/>
        <v>1020</v>
      </c>
      <c r="CE79" s="463">
        <f t="shared" si="222"/>
        <v>76215</v>
      </c>
      <c r="CF79" s="463">
        <f t="shared" si="222"/>
        <v>38855273</v>
      </c>
      <c r="CG79" s="463">
        <f t="shared" si="90"/>
        <v>510</v>
      </c>
      <c r="CH79" s="463">
        <f t="shared" si="91"/>
        <v>909</v>
      </c>
      <c r="CI79" s="463">
        <f t="shared" si="223"/>
        <v>29770</v>
      </c>
      <c r="CJ79" s="463">
        <f t="shared" si="223"/>
        <v>66934058</v>
      </c>
      <c r="CK79" s="463">
        <f t="shared" si="93"/>
        <v>2248</v>
      </c>
      <c r="CL79" s="463">
        <f t="shared" si="94"/>
        <v>4735</v>
      </c>
      <c r="CM79" s="463">
        <f t="shared" si="224"/>
        <v>10900</v>
      </c>
      <c r="CN79" s="463">
        <f t="shared" si="224"/>
        <v>22669705</v>
      </c>
      <c r="CO79" s="463">
        <f t="shared" si="96"/>
        <v>2080</v>
      </c>
      <c r="CP79" s="463">
        <f t="shared" si="97"/>
        <v>4507</v>
      </c>
      <c r="CQ79" s="463">
        <f t="shared" si="225"/>
        <v>336396</v>
      </c>
      <c r="CR79" s="463">
        <f t="shared" si="225"/>
        <v>762008606</v>
      </c>
      <c r="CS79" s="463">
        <f t="shared" si="99"/>
        <v>2265</v>
      </c>
      <c r="CT79" s="463">
        <f t="shared" si="100"/>
        <v>4888</v>
      </c>
      <c r="CU79" s="463">
        <f t="shared" si="226"/>
        <v>9866</v>
      </c>
      <c r="CV79" s="463">
        <f t="shared" si="226"/>
        <v>80614995</v>
      </c>
      <c r="CW79" s="463">
        <f t="shared" si="102"/>
        <v>8171</v>
      </c>
      <c r="CX79" s="463">
        <f t="shared" si="103"/>
        <v>18858</v>
      </c>
      <c r="CY79" s="463">
        <f t="shared" si="227"/>
        <v>4816</v>
      </c>
      <c r="CZ79" s="463">
        <f t="shared" si="227"/>
        <v>38482877</v>
      </c>
      <c r="DA79" s="463">
        <f t="shared" si="105"/>
        <v>7991</v>
      </c>
      <c r="DB79" s="463">
        <f t="shared" si="106"/>
        <v>19322</v>
      </c>
      <c r="DC79" s="463">
        <f t="shared" si="228"/>
        <v>11540</v>
      </c>
      <c r="DD79" s="463">
        <f t="shared" si="228"/>
        <v>132296280</v>
      </c>
      <c r="DE79" s="463">
        <f t="shared" si="108"/>
        <v>11464</v>
      </c>
      <c r="DF79" s="463">
        <f t="shared" si="109"/>
        <v>26653</v>
      </c>
      <c r="DG79" s="463">
        <f t="shared" si="229"/>
        <v>1960</v>
      </c>
      <c r="DH79" s="463">
        <f t="shared" si="229"/>
        <v>23456233</v>
      </c>
      <c r="DI79" s="463">
        <f t="shared" si="111"/>
        <v>11967</v>
      </c>
      <c r="DJ79" s="463">
        <f t="shared" si="112"/>
        <v>29846</v>
      </c>
      <c r="DK79" s="463">
        <f t="shared" si="166"/>
        <v>3711</v>
      </c>
      <c r="DL79" s="463">
        <f t="shared" si="166"/>
        <v>1355792</v>
      </c>
      <c r="DM79" s="463">
        <f t="shared" si="201"/>
        <v>365</v>
      </c>
      <c r="DN79" s="463">
        <f t="shared" si="202"/>
        <v>618</v>
      </c>
      <c r="DO79" s="463">
        <f t="shared" si="167"/>
        <v>43622</v>
      </c>
      <c r="DP79" s="463">
        <f t="shared" si="167"/>
        <v>2173953</v>
      </c>
      <c r="DQ79" s="463">
        <f t="shared" si="203"/>
        <v>50</v>
      </c>
      <c r="DR79" s="463">
        <f t="shared" si="204"/>
        <v>92</v>
      </c>
      <c r="DS79" s="463">
        <f t="shared" si="168"/>
        <v>688</v>
      </c>
      <c r="DT79" s="463">
        <f t="shared" si="168"/>
        <v>1526577</v>
      </c>
      <c r="DU79" s="463">
        <f t="shared" si="75"/>
        <v>2219</v>
      </c>
      <c r="DV79" s="463">
        <f t="shared" si="76"/>
        <v>5029</v>
      </c>
      <c r="DW79" s="463">
        <f t="shared" si="159"/>
        <v>589</v>
      </c>
      <c r="DX79" s="446"/>
      <c r="DY79" s="446"/>
      <c r="DZ79" s="446"/>
      <c r="EA79" s="446"/>
      <c r="EB79" s="446"/>
      <c r="EC79" s="446"/>
      <c r="ED79" s="446"/>
      <c r="EE79" s="446"/>
      <c r="EF79" s="446"/>
      <c r="EG79" s="463">
        <f t="shared" si="177"/>
        <v>2496</v>
      </c>
      <c r="EH79" s="463">
        <f t="shared" si="177"/>
        <v>2586</v>
      </c>
      <c r="EI79" s="463" t="s">
        <v>152</v>
      </c>
      <c r="EJ79" s="446"/>
      <c r="EK79" s="446"/>
      <c r="EL79" s="446"/>
      <c r="EM79" s="446"/>
      <c r="EN79" s="446"/>
      <c r="EO79" s="446"/>
      <c r="EP79" s="446"/>
      <c r="EQ79" s="446"/>
      <c r="ER79" s="446"/>
      <c r="ES79" s="446"/>
      <c r="ET79" s="446"/>
      <c r="EU79" s="446"/>
      <c r="EV79" s="446"/>
      <c r="EW79" s="446"/>
      <c r="EX79" s="446"/>
      <c r="EY79" s="446"/>
      <c r="EZ79" s="447"/>
      <c r="FA79" s="446">
        <f t="shared" si="205"/>
        <v>9</v>
      </c>
      <c r="FB79" s="417">
        <f t="shared" si="218"/>
        <v>2023</v>
      </c>
      <c r="FC79" s="448">
        <f t="shared" si="219"/>
        <v>45170</v>
      </c>
      <c r="FD79" s="449">
        <f t="shared" si="236"/>
        <v>30</v>
      </c>
      <c r="FE79" s="450"/>
      <c r="FF79" s="451">
        <f t="shared" si="79"/>
        <v>0.58505116615925212</v>
      </c>
      <c r="FG79" s="450"/>
      <c r="FH79" s="452">
        <f t="shared" si="206"/>
        <v>2.06170371898695</v>
      </c>
      <c r="FI79" s="452">
        <f t="shared" si="207"/>
        <v>1.542090060349719</v>
      </c>
      <c r="FJ79" s="452">
        <f t="shared" si="208"/>
        <v>2.0471701865330312</v>
      </c>
      <c r="FK79" s="452">
        <f t="shared" si="209"/>
        <v>1.5572724018613531</v>
      </c>
      <c r="FL79" s="452">
        <f t="shared" si="210"/>
        <v>1.3774803350076645</v>
      </c>
      <c r="FM79" s="452">
        <f t="shared" si="211"/>
        <v>1.0708974025767373</v>
      </c>
      <c r="FN79" s="452">
        <f t="shared" si="212"/>
        <v>1.7024160668033892</v>
      </c>
      <c r="FO79" s="452">
        <f t="shared" si="213"/>
        <v>1.0721878600200998</v>
      </c>
      <c r="FP79" s="452">
        <f t="shared" si="214"/>
        <v>1.5925925925925926</v>
      </c>
      <c r="FQ79" s="452">
        <f t="shared" si="215"/>
        <v>1.0416392724085031</v>
      </c>
      <c r="FR79" s="453"/>
      <c r="FS79" s="446">
        <f t="shared" si="235"/>
        <v>427790</v>
      </c>
      <c r="FT79" s="446">
        <f t="shared" si="235"/>
        <v>31124620</v>
      </c>
      <c r="FU79" s="446">
        <f t="shared" si="235"/>
        <v>55836657</v>
      </c>
      <c r="FV79" s="446">
        <f t="shared" si="235"/>
        <v>109671302</v>
      </c>
      <c r="FW79" s="446">
        <f t="shared" si="235"/>
        <v>70332035</v>
      </c>
      <c r="FX79" s="446">
        <f t="shared" si="235"/>
        <v>59538501</v>
      </c>
      <c r="FY79" s="446">
        <f t="shared" si="235"/>
        <v>1834486629</v>
      </c>
      <c r="FZ79" s="446">
        <f t="shared" si="235"/>
        <v>2403644232</v>
      </c>
      <c r="GA79" s="446">
        <f t="shared" si="235"/>
        <v>106008502</v>
      </c>
      <c r="GB79" s="446">
        <f t="shared" si="179"/>
        <v>533646985</v>
      </c>
      <c r="GC79" s="446">
        <f t="shared" si="179"/>
        <v>159368099</v>
      </c>
      <c r="GD79" s="446">
        <f t="shared" si="230"/>
        <v>931644</v>
      </c>
      <c r="GE79" s="446">
        <f t="shared" si="230"/>
        <v>465963</v>
      </c>
      <c r="GF79" s="446">
        <f t="shared" si="230"/>
        <v>69295226</v>
      </c>
      <c r="GG79" s="446">
        <f t="shared" si="230"/>
        <v>140975333</v>
      </c>
      <c r="GH79" s="446">
        <f t="shared" si="230"/>
        <v>49124722</v>
      </c>
      <c r="GI79" s="446">
        <f t="shared" si="230"/>
        <v>1644306264</v>
      </c>
      <c r="GJ79" s="446">
        <f t="shared" si="230"/>
        <v>186056965</v>
      </c>
      <c r="GK79" s="446">
        <f t="shared" si="230"/>
        <v>93055326</v>
      </c>
      <c r="GL79" s="446">
        <f t="shared" si="230"/>
        <v>307571772</v>
      </c>
      <c r="GM79" s="446">
        <f t="shared" si="230"/>
        <v>58498091</v>
      </c>
      <c r="GN79" s="446">
        <f t="shared" si="160"/>
        <v>3460233</v>
      </c>
      <c r="GO79" s="446">
        <f t="shared" si="231"/>
        <v>2293089</v>
      </c>
      <c r="GP79" s="446">
        <f t="shared" si="231"/>
        <v>4003855</v>
      </c>
      <c r="GQ79" s="446">
        <f t="shared" si="231"/>
        <v>0</v>
      </c>
      <c r="GR79" s="446"/>
      <c r="GS79" s="446"/>
      <c r="GT79" s="446"/>
      <c r="GU79" s="446"/>
      <c r="GV79" s="454"/>
      <c r="GW79" s="402"/>
      <c r="GX79" s="402"/>
      <c r="GY79" s="402"/>
      <c r="GZ79" s="402"/>
      <c r="HA79" s="402"/>
    </row>
    <row r="80" spans="1:209" ht="10.5" customHeight="1" x14ac:dyDescent="0.2">
      <c r="A80" s="417" t="str">
        <f t="shared" si="181"/>
        <v>2023-24OCTOBERENG</v>
      </c>
      <c r="B80" s="458" t="str">
        <f t="shared" si="216"/>
        <v>2023-24</v>
      </c>
      <c r="C80" s="402" t="s">
        <v>643</v>
      </c>
      <c r="D80" s="458"/>
      <c r="F80" s="458" t="str">
        <f t="shared" si="217"/>
        <v>ENG</v>
      </c>
      <c r="H80" s="463">
        <f t="shared" si="162"/>
        <v>1156333</v>
      </c>
      <c r="I80" s="463">
        <f t="shared" si="162"/>
        <v>857835</v>
      </c>
      <c r="J80" s="463">
        <f t="shared" si="162"/>
        <v>7629556</v>
      </c>
      <c r="K80" s="463">
        <f t="shared" si="182"/>
        <v>9</v>
      </c>
      <c r="L80" s="463">
        <f t="shared" si="183"/>
        <v>1</v>
      </c>
      <c r="M80" s="463">
        <f t="shared" si="184"/>
        <v>27</v>
      </c>
      <c r="N80" s="463">
        <f t="shared" si="185"/>
        <v>53</v>
      </c>
      <c r="O80" s="463">
        <f t="shared" si="186"/>
        <v>120</v>
      </c>
      <c r="P80" s="463">
        <f t="shared" si="232"/>
        <v>3352</v>
      </c>
      <c r="Q80" s="463">
        <f t="shared" si="232"/>
        <v>4456</v>
      </c>
      <c r="R80" s="463">
        <f t="shared" si="232"/>
        <v>6353</v>
      </c>
      <c r="S80" s="463">
        <f t="shared" si="232"/>
        <v>723058</v>
      </c>
      <c r="T80" s="463">
        <f t="shared" si="232"/>
        <v>82962</v>
      </c>
      <c r="U80" s="463">
        <f t="shared" si="232"/>
        <v>54761</v>
      </c>
      <c r="V80" s="463">
        <f t="shared" si="232"/>
        <v>392965</v>
      </c>
      <c r="W80" s="463">
        <f t="shared" si="232"/>
        <v>119213</v>
      </c>
      <c r="X80" s="463">
        <f t="shared" si="232"/>
        <v>4327</v>
      </c>
      <c r="Y80" s="463">
        <f t="shared" si="232"/>
        <v>43190130</v>
      </c>
      <c r="Z80" s="463">
        <f t="shared" si="187"/>
        <v>521</v>
      </c>
      <c r="AA80" s="463">
        <f t="shared" si="188"/>
        <v>929</v>
      </c>
      <c r="AB80" s="463">
        <f t="shared" si="189"/>
        <v>35893844</v>
      </c>
      <c r="AC80" s="463">
        <f t="shared" si="190"/>
        <v>655</v>
      </c>
      <c r="AD80" s="463">
        <f t="shared" si="191"/>
        <v>1208</v>
      </c>
      <c r="AE80" s="463">
        <f t="shared" si="192"/>
        <v>983481429</v>
      </c>
      <c r="AF80" s="463">
        <f t="shared" si="193"/>
        <v>2503</v>
      </c>
      <c r="AG80" s="463">
        <f t="shared" si="194"/>
        <v>5408</v>
      </c>
      <c r="AH80" s="463">
        <f t="shared" si="195"/>
        <v>1081796037</v>
      </c>
      <c r="AI80" s="463">
        <f t="shared" si="196"/>
        <v>9074</v>
      </c>
      <c r="AJ80" s="463">
        <f t="shared" si="197"/>
        <v>22026</v>
      </c>
      <c r="AK80" s="463">
        <f t="shared" si="198"/>
        <v>44394904</v>
      </c>
      <c r="AL80" s="463">
        <f t="shared" si="199"/>
        <v>10260</v>
      </c>
      <c r="AM80" s="463">
        <f t="shared" si="200"/>
        <v>25043</v>
      </c>
      <c r="AN80" s="463">
        <f t="shared" si="170"/>
        <v>4351</v>
      </c>
      <c r="AO80" s="463">
        <f t="shared" si="170"/>
        <v>26162</v>
      </c>
      <c r="AP80" s="463">
        <f t="shared" si="170"/>
        <v>23544</v>
      </c>
      <c r="AQ80" s="463">
        <f t="shared" si="170"/>
        <v>77960464</v>
      </c>
      <c r="AR80" s="463">
        <f t="shared" si="171"/>
        <v>3311</v>
      </c>
      <c r="AS80" s="463">
        <f t="shared" si="172"/>
        <v>7548</v>
      </c>
      <c r="AT80" s="463">
        <f t="shared" si="233"/>
        <v>94573</v>
      </c>
      <c r="AU80" s="463">
        <f t="shared" si="233"/>
        <v>7638</v>
      </c>
      <c r="AV80" s="463">
        <f t="shared" si="233"/>
        <v>32256</v>
      </c>
      <c r="AW80" s="463">
        <f t="shared" si="233"/>
        <v>30328</v>
      </c>
      <c r="AX80" s="463">
        <f t="shared" si="233"/>
        <v>7645</v>
      </c>
      <c r="AY80" s="463">
        <f t="shared" si="233"/>
        <v>47034</v>
      </c>
      <c r="AZ80" s="463">
        <f t="shared" si="233"/>
        <v>8446</v>
      </c>
      <c r="BA80" s="463">
        <f t="shared" si="173"/>
        <v>81474</v>
      </c>
      <c r="BB80" s="463">
        <f t="shared" si="173"/>
        <v>309013009</v>
      </c>
      <c r="BC80" s="463">
        <f t="shared" si="174"/>
        <v>3793</v>
      </c>
      <c r="BD80" s="463">
        <f t="shared" si="175"/>
        <v>8362</v>
      </c>
      <c r="BE80" s="463">
        <f t="shared" si="176"/>
        <v>5680</v>
      </c>
      <c r="BF80" s="463">
        <f t="shared" si="176"/>
        <v>24804</v>
      </c>
      <c r="BG80" s="463">
        <f t="shared" si="176"/>
        <v>33484</v>
      </c>
      <c r="BH80" s="463">
        <f t="shared" si="176"/>
        <v>17506</v>
      </c>
      <c r="BI80" s="463">
        <f t="shared" si="234"/>
        <v>372119</v>
      </c>
      <c r="BJ80" s="463">
        <f t="shared" si="234"/>
        <v>34025</v>
      </c>
      <c r="BK80" s="463">
        <f t="shared" si="234"/>
        <v>222341</v>
      </c>
      <c r="BL80" s="463">
        <f t="shared" si="234"/>
        <v>628485</v>
      </c>
      <c r="BM80" s="463">
        <f t="shared" si="234"/>
        <v>171713</v>
      </c>
      <c r="BN80" s="463">
        <f t="shared" si="234"/>
        <v>127751</v>
      </c>
      <c r="BO80" s="463">
        <f t="shared" si="234"/>
        <v>112078</v>
      </c>
      <c r="BP80" s="463">
        <f t="shared" si="234"/>
        <v>85048</v>
      </c>
      <c r="BQ80" s="463">
        <f t="shared" si="234"/>
        <v>545093</v>
      </c>
      <c r="BR80" s="463">
        <f t="shared" si="234"/>
        <v>420753</v>
      </c>
      <c r="BS80" s="463">
        <f t="shared" si="234"/>
        <v>204897</v>
      </c>
      <c r="BT80" s="463">
        <f t="shared" si="234"/>
        <v>128274</v>
      </c>
      <c r="BU80" s="463">
        <f t="shared" si="234"/>
        <v>6961</v>
      </c>
      <c r="BV80" s="463">
        <f t="shared" si="234"/>
        <v>4512</v>
      </c>
      <c r="BW80" s="463">
        <f t="shared" si="220"/>
        <v>1029</v>
      </c>
      <c r="BX80" s="463">
        <f t="shared" si="220"/>
        <v>603175</v>
      </c>
      <c r="BY80" s="463">
        <f t="shared" si="84"/>
        <v>586</v>
      </c>
      <c r="BZ80" s="463">
        <f t="shared" si="85"/>
        <v>1010</v>
      </c>
      <c r="CA80" s="463">
        <f t="shared" si="221"/>
        <v>466</v>
      </c>
      <c r="CB80" s="463">
        <f t="shared" si="221"/>
        <v>255400</v>
      </c>
      <c r="CC80" s="463">
        <f t="shared" si="87"/>
        <v>548</v>
      </c>
      <c r="CD80" s="463">
        <f t="shared" si="88"/>
        <v>1020</v>
      </c>
      <c r="CE80" s="463">
        <f t="shared" si="222"/>
        <v>81467</v>
      </c>
      <c r="CF80" s="463">
        <f t="shared" si="222"/>
        <v>42331555</v>
      </c>
      <c r="CG80" s="463">
        <f t="shared" si="90"/>
        <v>520</v>
      </c>
      <c r="CH80" s="463">
        <f t="shared" si="91"/>
        <v>928</v>
      </c>
      <c r="CI80" s="463">
        <f t="shared" si="223"/>
        <v>32847</v>
      </c>
      <c r="CJ80" s="463">
        <f t="shared" si="223"/>
        <v>82831057</v>
      </c>
      <c r="CK80" s="463">
        <f t="shared" si="93"/>
        <v>2522</v>
      </c>
      <c r="CL80" s="463">
        <f t="shared" si="94"/>
        <v>5360</v>
      </c>
      <c r="CM80" s="463">
        <f t="shared" si="224"/>
        <v>11530</v>
      </c>
      <c r="CN80" s="463">
        <f t="shared" si="224"/>
        <v>27144988</v>
      </c>
      <c r="CO80" s="463">
        <f t="shared" si="96"/>
        <v>2354</v>
      </c>
      <c r="CP80" s="463">
        <f t="shared" si="97"/>
        <v>5196</v>
      </c>
      <c r="CQ80" s="463">
        <f t="shared" si="225"/>
        <v>348588</v>
      </c>
      <c r="CR80" s="463">
        <f t="shared" si="225"/>
        <v>873505384</v>
      </c>
      <c r="CS80" s="463">
        <f t="shared" si="99"/>
        <v>2506</v>
      </c>
      <c r="CT80" s="463">
        <f t="shared" si="100"/>
        <v>5420</v>
      </c>
      <c r="CU80" s="463">
        <f t="shared" si="226"/>
        <v>10465</v>
      </c>
      <c r="CV80" s="463">
        <f t="shared" si="226"/>
        <v>92081558</v>
      </c>
      <c r="CW80" s="463">
        <f t="shared" si="102"/>
        <v>8799</v>
      </c>
      <c r="CX80" s="463">
        <f t="shared" si="103"/>
        <v>20442</v>
      </c>
      <c r="CY80" s="463">
        <f t="shared" si="227"/>
        <v>4604</v>
      </c>
      <c r="CZ80" s="463">
        <f t="shared" si="227"/>
        <v>41046331</v>
      </c>
      <c r="DA80" s="463">
        <f t="shared" si="105"/>
        <v>8915</v>
      </c>
      <c r="DB80" s="463">
        <f t="shared" si="106"/>
        <v>20373</v>
      </c>
      <c r="DC80" s="463">
        <f t="shared" si="228"/>
        <v>11497</v>
      </c>
      <c r="DD80" s="463">
        <f t="shared" si="228"/>
        <v>139454135</v>
      </c>
      <c r="DE80" s="463">
        <f t="shared" si="108"/>
        <v>12130</v>
      </c>
      <c r="DF80" s="463">
        <f t="shared" si="109"/>
        <v>28165</v>
      </c>
      <c r="DG80" s="463">
        <f t="shared" si="229"/>
        <v>1908</v>
      </c>
      <c r="DH80" s="463">
        <f t="shared" si="229"/>
        <v>25008087</v>
      </c>
      <c r="DI80" s="463">
        <f t="shared" si="111"/>
        <v>13107</v>
      </c>
      <c r="DJ80" s="463">
        <f t="shared" si="112"/>
        <v>32735</v>
      </c>
      <c r="DK80" s="463">
        <f t="shared" si="166"/>
        <v>3943</v>
      </c>
      <c r="DL80" s="463">
        <f t="shared" si="166"/>
        <v>1405550</v>
      </c>
      <c r="DM80" s="463">
        <f t="shared" si="201"/>
        <v>356</v>
      </c>
      <c r="DN80" s="463">
        <f t="shared" si="202"/>
        <v>604</v>
      </c>
      <c r="DO80" s="463">
        <f t="shared" si="167"/>
        <v>47157</v>
      </c>
      <c r="DP80" s="463">
        <f t="shared" si="167"/>
        <v>2193253</v>
      </c>
      <c r="DQ80" s="463">
        <f t="shared" si="203"/>
        <v>47</v>
      </c>
      <c r="DR80" s="463">
        <f t="shared" si="204"/>
        <v>87</v>
      </c>
      <c r="DS80" s="463">
        <f t="shared" si="168"/>
        <v>684</v>
      </c>
      <c r="DT80" s="463">
        <f t="shared" si="168"/>
        <v>1574513</v>
      </c>
      <c r="DU80" s="463">
        <f t="shared" si="75"/>
        <v>2302</v>
      </c>
      <c r="DV80" s="463">
        <f t="shared" si="76"/>
        <v>4760</v>
      </c>
      <c r="DW80" s="463">
        <f t="shared" si="159"/>
        <v>591</v>
      </c>
      <c r="DX80" s="463">
        <f t="shared" ref="DX80:DY99" si="237">SUMIFS(DX$443:DX$10112,$B$443:$B$10112,$B80,$C$443:$C$10112,$C80)</f>
        <v>374269</v>
      </c>
      <c r="DY80" s="463">
        <f t="shared" si="237"/>
        <v>839038138</v>
      </c>
      <c r="DZ80" s="463">
        <f t="shared" ref="DZ80:DZ85" si="238">IFERROR(ROUND(DY80/DX80,0),"-")</f>
        <v>2242</v>
      </c>
      <c r="EA80" s="463">
        <f t="shared" ref="EA80:EA85" si="239">IFERROR(ROUND(GQ80/DX80,0),"-")</f>
        <v>5090</v>
      </c>
      <c r="EB80" s="463">
        <f t="shared" ref="EB80:EF89" si="240">SUMIFS(EB$443:EB$10112,$B$443:$B$10112,$B80,$C$443:$C$10112,$C80)</f>
        <v>250312</v>
      </c>
      <c r="EC80" s="463">
        <f t="shared" si="240"/>
        <v>112284</v>
      </c>
      <c r="ED80" s="463">
        <f t="shared" si="240"/>
        <v>45775</v>
      </c>
      <c r="EE80" s="463">
        <f t="shared" si="240"/>
        <v>383916146</v>
      </c>
      <c r="EF80" s="463">
        <f t="shared" si="240"/>
        <v>36892</v>
      </c>
      <c r="EG80" s="463">
        <f t="shared" si="177"/>
        <v>1442</v>
      </c>
      <c r="EH80" s="463">
        <f t="shared" si="177"/>
        <v>1437</v>
      </c>
      <c r="EI80" s="463"/>
      <c r="EJ80" s="446"/>
      <c r="EK80" s="446"/>
      <c r="EL80" s="446"/>
      <c r="EM80" s="446"/>
      <c r="EN80" s="446"/>
      <c r="EO80" s="446"/>
      <c r="EP80" s="446"/>
      <c r="EQ80" s="446"/>
      <c r="ER80" s="446"/>
      <c r="ES80" s="446"/>
      <c r="ET80" s="446"/>
      <c r="EU80" s="446"/>
      <c r="EV80" s="446"/>
      <c r="EW80" s="446"/>
      <c r="EX80" s="446"/>
      <c r="EY80" s="446"/>
      <c r="EZ80" s="447"/>
      <c r="FA80" s="446">
        <f t="shared" si="205"/>
        <v>10</v>
      </c>
      <c r="FB80" s="417">
        <f t="shared" si="218"/>
        <v>2023</v>
      </c>
      <c r="FC80" s="448">
        <f t="shared" si="219"/>
        <v>45200</v>
      </c>
      <c r="FD80" s="449">
        <f t="shared" si="236"/>
        <v>31</v>
      </c>
      <c r="FE80" s="450"/>
      <c r="FF80" s="451">
        <f t="shared" si="79"/>
        <v>0.59235020726039445</v>
      </c>
      <c r="FG80" s="450"/>
      <c r="FH80" s="452">
        <f t="shared" si="206"/>
        <v>2.0697789349340661</v>
      </c>
      <c r="FI80" s="452">
        <f t="shared" si="207"/>
        <v>1.5398736771051806</v>
      </c>
      <c r="FJ80" s="452">
        <f t="shared" si="208"/>
        <v>2.0466755537700188</v>
      </c>
      <c r="FK80" s="452">
        <f t="shared" si="209"/>
        <v>1.5530760943006885</v>
      </c>
      <c r="FL80" s="452">
        <f t="shared" si="210"/>
        <v>1.387128624686677</v>
      </c>
      <c r="FM80" s="452">
        <f t="shared" si="211"/>
        <v>1.0707136767905538</v>
      </c>
      <c r="FN80" s="452">
        <f t="shared" si="212"/>
        <v>1.7187471165057502</v>
      </c>
      <c r="FO80" s="452">
        <f t="shared" si="213"/>
        <v>1.0760068113376897</v>
      </c>
      <c r="FP80" s="452">
        <f t="shared" si="214"/>
        <v>1.6087358446960942</v>
      </c>
      <c r="FQ80" s="452">
        <f t="shared" si="215"/>
        <v>1.0427547954703027</v>
      </c>
      <c r="FR80" s="453"/>
      <c r="FS80" s="446">
        <f t="shared" si="235"/>
        <v>455378</v>
      </c>
      <c r="FT80" s="446">
        <f t="shared" si="235"/>
        <v>23441489</v>
      </c>
      <c r="FU80" s="446">
        <f t="shared" si="235"/>
        <v>45498095</v>
      </c>
      <c r="FV80" s="446">
        <f t="shared" si="235"/>
        <v>102853948</v>
      </c>
      <c r="FW80" s="446">
        <f t="shared" si="235"/>
        <v>77075586</v>
      </c>
      <c r="FX80" s="446">
        <f t="shared" si="235"/>
        <v>66144925</v>
      </c>
      <c r="FY80" s="446">
        <f t="shared" si="235"/>
        <v>2125066215</v>
      </c>
      <c r="FZ80" s="446">
        <f t="shared" si="235"/>
        <v>2625733718</v>
      </c>
      <c r="GA80" s="446">
        <f t="shared" si="235"/>
        <v>108362471</v>
      </c>
      <c r="GB80" s="446">
        <f t="shared" si="179"/>
        <v>681252159</v>
      </c>
      <c r="GC80" s="446">
        <f t="shared" si="179"/>
        <v>177701931</v>
      </c>
      <c r="GD80" s="446">
        <f t="shared" si="230"/>
        <v>1038950</v>
      </c>
      <c r="GE80" s="446">
        <f t="shared" si="230"/>
        <v>475431</v>
      </c>
      <c r="GF80" s="446">
        <f t="shared" si="230"/>
        <v>75579325</v>
      </c>
      <c r="GG80" s="446">
        <f t="shared" si="230"/>
        <v>176049889</v>
      </c>
      <c r="GH80" s="446">
        <f t="shared" si="230"/>
        <v>59909071</v>
      </c>
      <c r="GI80" s="446">
        <f t="shared" si="230"/>
        <v>1889508924</v>
      </c>
      <c r="GJ80" s="446">
        <f t="shared" si="230"/>
        <v>213922497</v>
      </c>
      <c r="GK80" s="446">
        <f t="shared" si="230"/>
        <v>93798397</v>
      </c>
      <c r="GL80" s="446">
        <f t="shared" si="230"/>
        <v>323815928</v>
      </c>
      <c r="GM80" s="446">
        <f t="shared" si="230"/>
        <v>62458883</v>
      </c>
      <c r="GN80" s="446">
        <f t="shared" si="160"/>
        <v>3255559</v>
      </c>
      <c r="GO80" s="446">
        <f t="shared" si="231"/>
        <v>2380115</v>
      </c>
      <c r="GP80" s="446">
        <f t="shared" si="231"/>
        <v>4109224</v>
      </c>
      <c r="GQ80" s="446">
        <f t="shared" si="231"/>
        <v>1905088956</v>
      </c>
      <c r="GR80" s="446"/>
      <c r="GS80" s="446"/>
      <c r="GT80" s="446"/>
      <c r="GU80" s="446"/>
      <c r="GV80" s="454"/>
      <c r="GW80" s="402"/>
      <c r="GX80" s="402"/>
      <c r="GY80" s="402"/>
      <c r="GZ80" s="402"/>
      <c r="HA80" s="402"/>
    </row>
    <row r="81" spans="1:209" ht="10.5" customHeight="1" x14ac:dyDescent="0.2">
      <c r="A81" s="417" t="str">
        <f t="shared" si="181"/>
        <v>2023-24NOVEMBERENG</v>
      </c>
      <c r="B81" s="458" t="str">
        <f t="shared" si="216"/>
        <v>2023-24</v>
      </c>
      <c r="C81" s="402" t="s">
        <v>647</v>
      </c>
      <c r="D81" s="458"/>
      <c r="F81" s="458" t="str">
        <f t="shared" si="217"/>
        <v>ENG</v>
      </c>
      <c r="H81" s="463">
        <f t="shared" si="162"/>
        <v>1122166</v>
      </c>
      <c r="I81" s="463">
        <f t="shared" si="162"/>
        <v>826359</v>
      </c>
      <c r="J81" s="463">
        <f t="shared" si="162"/>
        <v>6335879</v>
      </c>
      <c r="K81" s="463">
        <f t="shared" si="182"/>
        <v>8</v>
      </c>
      <c r="L81" s="463">
        <f t="shared" si="183"/>
        <v>1</v>
      </c>
      <c r="M81" s="463">
        <f t="shared" si="184"/>
        <v>26</v>
      </c>
      <c r="N81" s="463">
        <f t="shared" si="185"/>
        <v>45</v>
      </c>
      <c r="O81" s="463">
        <f t="shared" si="186"/>
        <v>96</v>
      </c>
      <c r="P81" s="463">
        <f t="shared" si="232"/>
        <v>3482</v>
      </c>
      <c r="Q81" s="463">
        <f t="shared" si="232"/>
        <v>4348</v>
      </c>
      <c r="R81" s="463">
        <f t="shared" si="232"/>
        <v>6362</v>
      </c>
      <c r="S81" s="463">
        <f t="shared" si="232"/>
        <v>709497</v>
      </c>
      <c r="T81" s="463">
        <f t="shared" si="232"/>
        <v>79238</v>
      </c>
      <c r="U81" s="463">
        <f t="shared" si="232"/>
        <v>52359</v>
      </c>
      <c r="V81" s="463">
        <f t="shared" si="232"/>
        <v>382865</v>
      </c>
      <c r="W81" s="463">
        <f t="shared" si="232"/>
        <v>119448</v>
      </c>
      <c r="X81" s="463">
        <f t="shared" si="232"/>
        <v>4585</v>
      </c>
      <c r="Y81" s="463">
        <f t="shared" si="232"/>
        <v>40497482</v>
      </c>
      <c r="Z81" s="463">
        <f t="shared" si="187"/>
        <v>511</v>
      </c>
      <c r="AA81" s="463">
        <f t="shared" si="188"/>
        <v>908</v>
      </c>
      <c r="AB81" s="463">
        <f t="shared" si="189"/>
        <v>33032845</v>
      </c>
      <c r="AC81" s="463">
        <f t="shared" si="190"/>
        <v>631</v>
      </c>
      <c r="AD81" s="463">
        <f t="shared" si="191"/>
        <v>1146</v>
      </c>
      <c r="AE81" s="463">
        <f t="shared" si="192"/>
        <v>884326168</v>
      </c>
      <c r="AF81" s="463">
        <f t="shared" si="193"/>
        <v>2310</v>
      </c>
      <c r="AG81" s="463">
        <f t="shared" si="194"/>
        <v>4927</v>
      </c>
      <c r="AH81" s="463">
        <f t="shared" si="195"/>
        <v>978490146</v>
      </c>
      <c r="AI81" s="463">
        <f t="shared" si="196"/>
        <v>8192</v>
      </c>
      <c r="AJ81" s="463">
        <f t="shared" si="197"/>
        <v>19541</v>
      </c>
      <c r="AK81" s="463">
        <f t="shared" si="198"/>
        <v>43176034</v>
      </c>
      <c r="AL81" s="463">
        <f t="shared" si="199"/>
        <v>9417</v>
      </c>
      <c r="AM81" s="463">
        <f t="shared" si="200"/>
        <v>21930</v>
      </c>
      <c r="AN81" s="463">
        <f t="shared" si="170"/>
        <v>4109</v>
      </c>
      <c r="AO81" s="463">
        <f t="shared" si="170"/>
        <v>23450</v>
      </c>
      <c r="AP81" s="463">
        <f t="shared" si="170"/>
        <v>20918</v>
      </c>
      <c r="AQ81" s="463">
        <f t="shared" si="170"/>
        <v>70680602</v>
      </c>
      <c r="AR81" s="463">
        <f t="shared" si="171"/>
        <v>3379</v>
      </c>
      <c r="AS81" s="463">
        <f t="shared" si="172"/>
        <v>7577</v>
      </c>
      <c r="AT81" s="463">
        <f t="shared" si="233"/>
        <v>93586</v>
      </c>
      <c r="AU81" s="463">
        <f t="shared" si="233"/>
        <v>8097</v>
      </c>
      <c r="AV81" s="463">
        <f t="shared" si="233"/>
        <v>32451</v>
      </c>
      <c r="AW81" s="463">
        <f t="shared" si="233"/>
        <v>33853</v>
      </c>
      <c r="AX81" s="463">
        <f t="shared" si="233"/>
        <v>6631</v>
      </c>
      <c r="AY81" s="463">
        <f t="shared" si="233"/>
        <v>46407</v>
      </c>
      <c r="AZ81" s="463">
        <f t="shared" si="233"/>
        <v>7760</v>
      </c>
      <c r="BA81" s="463">
        <f t="shared" si="173"/>
        <v>93610</v>
      </c>
      <c r="BB81" s="463">
        <f t="shared" si="173"/>
        <v>326333045</v>
      </c>
      <c r="BC81" s="463">
        <f t="shared" si="174"/>
        <v>3486</v>
      </c>
      <c r="BD81" s="463">
        <f t="shared" si="175"/>
        <v>7619</v>
      </c>
      <c r="BE81" s="463">
        <f t="shared" si="176"/>
        <v>9895</v>
      </c>
      <c r="BF81" s="463">
        <f t="shared" si="176"/>
        <v>27140</v>
      </c>
      <c r="BG81" s="463">
        <f t="shared" si="176"/>
        <v>37529</v>
      </c>
      <c r="BH81" s="463">
        <f t="shared" si="176"/>
        <v>19046</v>
      </c>
      <c r="BI81" s="463">
        <f t="shared" si="234"/>
        <v>366099</v>
      </c>
      <c r="BJ81" s="463">
        <f t="shared" si="234"/>
        <v>34221</v>
      </c>
      <c r="BK81" s="463">
        <f t="shared" si="234"/>
        <v>215591</v>
      </c>
      <c r="BL81" s="463">
        <f t="shared" si="234"/>
        <v>615911</v>
      </c>
      <c r="BM81" s="463">
        <f t="shared" si="234"/>
        <v>165133</v>
      </c>
      <c r="BN81" s="463">
        <f t="shared" si="234"/>
        <v>123237</v>
      </c>
      <c r="BO81" s="463">
        <f t="shared" si="234"/>
        <v>107543</v>
      </c>
      <c r="BP81" s="463">
        <f t="shared" si="234"/>
        <v>81724</v>
      </c>
      <c r="BQ81" s="463">
        <f t="shared" si="234"/>
        <v>531945</v>
      </c>
      <c r="BR81" s="463">
        <f t="shared" si="234"/>
        <v>411516</v>
      </c>
      <c r="BS81" s="463">
        <f t="shared" si="234"/>
        <v>206833</v>
      </c>
      <c r="BT81" s="463">
        <f t="shared" si="234"/>
        <v>129046</v>
      </c>
      <c r="BU81" s="463">
        <f t="shared" si="234"/>
        <v>7279</v>
      </c>
      <c r="BV81" s="463">
        <f t="shared" si="234"/>
        <v>4880</v>
      </c>
      <c r="BW81" s="463">
        <f t="shared" si="220"/>
        <v>1001</v>
      </c>
      <c r="BX81" s="463">
        <f t="shared" si="220"/>
        <v>584001</v>
      </c>
      <c r="BY81" s="463">
        <f t="shared" si="84"/>
        <v>583</v>
      </c>
      <c r="BZ81" s="463">
        <f t="shared" si="85"/>
        <v>1030</v>
      </c>
      <c r="CA81" s="463">
        <f t="shared" si="221"/>
        <v>484</v>
      </c>
      <c r="CB81" s="463">
        <f t="shared" si="221"/>
        <v>253746</v>
      </c>
      <c r="CC81" s="463">
        <f t="shared" si="87"/>
        <v>524</v>
      </c>
      <c r="CD81" s="463">
        <f t="shared" si="88"/>
        <v>1015</v>
      </c>
      <c r="CE81" s="463">
        <f t="shared" si="222"/>
        <v>77753</v>
      </c>
      <c r="CF81" s="463">
        <f t="shared" si="222"/>
        <v>39659735</v>
      </c>
      <c r="CG81" s="463">
        <f t="shared" si="90"/>
        <v>510</v>
      </c>
      <c r="CH81" s="463">
        <f t="shared" si="91"/>
        <v>906</v>
      </c>
      <c r="CI81" s="463">
        <f t="shared" si="223"/>
        <v>32879</v>
      </c>
      <c r="CJ81" s="463">
        <f t="shared" si="223"/>
        <v>79970447</v>
      </c>
      <c r="CK81" s="463">
        <f t="shared" si="93"/>
        <v>2432</v>
      </c>
      <c r="CL81" s="463">
        <f t="shared" si="94"/>
        <v>5078</v>
      </c>
      <c r="CM81" s="463">
        <f t="shared" si="224"/>
        <v>11266</v>
      </c>
      <c r="CN81" s="463">
        <f t="shared" si="224"/>
        <v>24258071</v>
      </c>
      <c r="CO81" s="463">
        <f t="shared" si="96"/>
        <v>2153</v>
      </c>
      <c r="CP81" s="463">
        <f t="shared" si="97"/>
        <v>4688</v>
      </c>
      <c r="CQ81" s="463">
        <f t="shared" si="225"/>
        <v>338720</v>
      </c>
      <c r="CR81" s="463">
        <f t="shared" si="225"/>
        <v>780097650</v>
      </c>
      <c r="CS81" s="463">
        <f t="shared" si="99"/>
        <v>2303</v>
      </c>
      <c r="CT81" s="463">
        <f t="shared" si="100"/>
        <v>4929</v>
      </c>
      <c r="CU81" s="463">
        <f t="shared" si="226"/>
        <v>10541</v>
      </c>
      <c r="CV81" s="463">
        <f t="shared" si="226"/>
        <v>87470426</v>
      </c>
      <c r="CW81" s="463">
        <f t="shared" si="102"/>
        <v>8298</v>
      </c>
      <c r="CX81" s="463">
        <f t="shared" si="103"/>
        <v>18781</v>
      </c>
      <c r="CY81" s="463">
        <f t="shared" si="227"/>
        <v>4580</v>
      </c>
      <c r="CZ81" s="463">
        <f t="shared" si="227"/>
        <v>36616143</v>
      </c>
      <c r="DA81" s="463">
        <f t="shared" si="105"/>
        <v>7995</v>
      </c>
      <c r="DB81" s="463">
        <f t="shared" si="106"/>
        <v>18492</v>
      </c>
      <c r="DC81" s="463">
        <f t="shared" si="228"/>
        <v>11572</v>
      </c>
      <c r="DD81" s="463">
        <f t="shared" si="228"/>
        <v>133072729</v>
      </c>
      <c r="DE81" s="463">
        <f t="shared" si="108"/>
        <v>11500</v>
      </c>
      <c r="DF81" s="463">
        <f t="shared" si="109"/>
        <v>25737</v>
      </c>
      <c r="DG81" s="463">
        <f t="shared" si="229"/>
        <v>2064</v>
      </c>
      <c r="DH81" s="463">
        <f t="shared" si="229"/>
        <v>26748866</v>
      </c>
      <c r="DI81" s="463">
        <f t="shared" si="111"/>
        <v>12960</v>
      </c>
      <c r="DJ81" s="463">
        <f t="shared" si="112"/>
        <v>32986</v>
      </c>
      <c r="DK81" s="463">
        <f t="shared" si="166"/>
        <v>3795</v>
      </c>
      <c r="DL81" s="463">
        <f t="shared" si="166"/>
        <v>1373312</v>
      </c>
      <c r="DM81" s="463">
        <f t="shared" si="201"/>
        <v>362</v>
      </c>
      <c r="DN81" s="463">
        <f t="shared" si="202"/>
        <v>613</v>
      </c>
      <c r="DO81" s="463">
        <f t="shared" si="167"/>
        <v>44937</v>
      </c>
      <c r="DP81" s="463">
        <f t="shared" si="167"/>
        <v>1992793</v>
      </c>
      <c r="DQ81" s="463">
        <f t="shared" si="203"/>
        <v>44</v>
      </c>
      <c r="DR81" s="463">
        <f t="shared" si="204"/>
        <v>84</v>
      </c>
      <c r="DS81" s="463">
        <f t="shared" si="168"/>
        <v>599</v>
      </c>
      <c r="DT81" s="463">
        <f t="shared" si="168"/>
        <v>1407690</v>
      </c>
      <c r="DU81" s="463">
        <f t="shared" si="75"/>
        <v>2350</v>
      </c>
      <c r="DV81" s="463">
        <f t="shared" si="76"/>
        <v>4855</v>
      </c>
      <c r="DW81" s="463">
        <f t="shared" si="159"/>
        <v>503</v>
      </c>
      <c r="DX81" s="463">
        <f t="shared" si="237"/>
        <v>368942</v>
      </c>
      <c r="DY81" s="463">
        <f t="shared" si="237"/>
        <v>772582148</v>
      </c>
      <c r="DZ81" s="463">
        <f t="shared" si="238"/>
        <v>2094</v>
      </c>
      <c r="EA81" s="463">
        <f t="shared" si="239"/>
        <v>4527</v>
      </c>
      <c r="EB81" s="463">
        <f t="shared" si="240"/>
        <v>243908</v>
      </c>
      <c r="EC81" s="463">
        <f t="shared" si="240"/>
        <v>105185</v>
      </c>
      <c r="ED81" s="463">
        <f t="shared" si="240"/>
        <v>39816</v>
      </c>
      <c r="EE81" s="463">
        <f t="shared" si="240"/>
        <v>328818077</v>
      </c>
      <c r="EF81" s="463">
        <f t="shared" si="240"/>
        <v>38642</v>
      </c>
      <c r="EG81" s="463">
        <f t="shared" si="177"/>
        <v>1284</v>
      </c>
      <c r="EH81" s="463">
        <f t="shared" si="177"/>
        <v>1155</v>
      </c>
      <c r="EI81" s="463"/>
      <c r="EJ81" s="446"/>
      <c r="EK81" s="446"/>
      <c r="EL81" s="446"/>
      <c r="EM81" s="446"/>
      <c r="EN81" s="446"/>
      <c r="EO81" s="446"/>
      <c r="EP81" s="446"/>
      <c r="EQ81" s="446"/>
      <c r="ER81" s="446"/>
      <c r="ES81" s="446"/>
      <c r="ET81" s="446"/>
      <c r="EU81" s="446"/>
      <c r="EV81" s="446"/>
      <c r="EW81" s="446"/>
      <c r="EX81" s="446"/>
      <c r="EY81" s="446"/>
      <c r="EZ81" s="447"/>
      <c r="FA81" s="446">
        <f t="shared" si="205"/>
        <v>11</v>
      </c>
      <c r="FB81" s="417">
        <f t="shared" si="218"/>
        <v>2023</v>
      </c>
      <c r="FC81" s="448">
        <f t="shared" si="219"/>
        <v>45231</v>
      </c>
      <c r="FD81" s="449">
        <f t="shared" si="236"/>
        <v>30</v>
      </c>
      <c r="FE81" s="450"/>
      <c r="FF81" s="451">
        <f t="shared" si="79"/>
        <v>0.59318073815935368</v>
      </c>
      <c r="FG81" s="450"/>
      <c r="FH81" s="452">
        <f t="shared" si="206"/>
        <v>2.0840127211691359</v>
      </c>
      <c r="FI81" s="452">
        <f t="shared" si="207"/>
        <v>1.5552765087458038</v>
      </c>
      <c r="FJ81" s="452">
        <f t="shared" si="208"/>
        <v>2.0539544299929333</v>
      </c>
      <c r="FK81" s="452">
        <f t="shared" si="209"/>
        <v>1.56083958822743</v>
      </c>
      <c r="FL81" s="452">
        <f t="shared" si="210"/>
        <v>1.3893800686926201</v>
      </c>
      <c r="FM81" s="452">
        <f t="shared" si="211"/>
        <v>1.0748331657372703</v>
      </c>
      <c r="FN81" s="452">
        <f t="shared" si="212"/>
        <v>1.7315735717634453</v>
      </c>
      <c r="FO81" s="452">
        <f t="shared" si="213"/>
        <v>1.0803529569352355</v>
      </c>
      <c r="FP81" s="452">
        <f t="shared" si="214"/>
        <v>1.5875681570338058</v>
      </c>
      <c r="FQ81" s="452">
        <f t="shared" si="215"/>
        <v>1.0643402399127591</v>
      </c>
      <c r="FR81" s="453"/>
      <c r="FS81" s="446">
        <f t="shared" si="235"/>
        <v>446584</v>
      </c>
      <c r="FT81" s="446">
        <f t="shared" si="235"/>
        <v>21483618</v>
      </c>
      <c r="FU81" s="446">
        <f t="shared" si="235"/>
        <v>36970547</v>
      </c>
      <c r="FV81" s="446">
        <f t="shared" si="235"/>
        <v>79417005</v>
      </c>
      <c r="FW81" s="446">
        <f t="shared" si="235"/>
        <v>71962982</v>
      </c>
      <c r="FX81" s="446">
        <f t="shared" si="235"/>
        <v>60012341</v>
      </c>
      <c r="FY81" s="446">
        <f t="shared" si="235"/>
        <v>1886429295</v>
      </c>
      <c r="FZ81" s="446">
        <f t="shared" si="235"/>
        <v>2334085046</v>
      </c>
      <c r="GA81" s="446">
        <f t="shared" si="235"/>
        <v>100551057</v>
      </c>
      <c r="GB81" s="446">
        <f t="shared" si="179"/>
        <v>713195958</v>
      </c>
      <c r="GC81" s="446">
        <f t="shared" si="179"/>
        <v>158495592</v>
      </c>
      <c r="GD81" s="446">
        <f t="shared" si="230"/>
        <v>1030593</v>
      </c>
      <c r="GE81" s="446">
        <f t="shared" si="230"/>
        <v>491215</v>
      </c>
      <c r="GF81" s="446">
        <f t="shared" si="230"/>
        <v>70467889</v>
      </c>
      <c r="GG81" s="446">
        <f t="shared" si="230"/>
        <v>166962348</v>
      </c>
      <c r="GH81" s="446">
        <f t="shared" si="230"/>
        <v>52820083</v>
      </c>
      <c r="GI81" s="446">
        <f t="shared" si="230"/>
        <v>1669632108</v>
      </c>
      <c r="GJ81" s="446">
        <f t="shared" si="230"/>
        <v>197965748</v>
      </c>
      <c r="GK81" s="446">
        <f t="shared" si="230"/>
        <v>84693663</v>
      </c>
      <c r="GL81" s="446">
        <f t="shared" si="230"/>
        <v>297827293</v>
      </c>
      <c r="GM81" s="446">
        <f t="shared" si="230"/>
        <v>68083040</v>
      </c>
      <c r="GN81" s="446">
        <f t="shared" si="160"/>
        <v>2908058</v>
      </c>
      <c r="GO81" s="446">
        <f t="shared" si="231"/>
        <v>2325553</v>
      </c>
      <c r="GP81" s="446">
        <f t="shared" si="231"/>
        <v>3764837</v>
      </c>
      <c r="GQ81" s="446">
        <f t="shared" si="231"/>
        <v>1670072140</v>
      </c>
      <c r="GR81" s="446"/>
      <c r="GS81" s="446"/>
      <c r="GT81" s="446"/>
      <c r="GU81" s="446"/>
      <c r="GV81" s="454"/>
      <c r="GW81" s="402"/>
      <c r="GX81" s="402"/>
      <c r="GY81" s="402"/>
      <c r="GZ81" s="402"/>
      <c r="HA81" s="402"/>
    </row>
    <row r="82" spans="1:209" ht="10.5" customHeight="1" x14ac:dyDescent="0.2">
      <c r="A82" s="417" t="str">
        <f t="shared" si="181"/>
        <v>2023-24DECEMBERENG</v>
      </c>
      <c r="B82" s="458" t="str">
        <f t="shared" si="216"/>
        <v>2023-24</v>
      </c>
      <c r="C82" s="402" t="s">
        <v>650</v>
      </c>
      <c r="D82" s="458"/>
      <c r="F82" s="458" t="str">
        <f t="shared" si="217"/>
        <v>ENG</v>
      </c>
      <c r="H82" s="463">
        <f t="shared" si="162"/>
        <v>1223017</v>
      </c>
      <c r="I82" s="463">
        <f t="shared" si="162"/>
        <v>899902</v>
      </c>
      <c r="J82" s="463">
        <f t="shared" si="162"/>
        <v>9398391</v>
      </c>
      <c r="K82" s="463">
        <f t="shared" si="182"/>
        <v>10</v>
      </c>
      <c r="L82" s="463">
        <f t="shared" si="183"/>
        <v>1</v>
      </c>
      <c r="M82" s="463">
        <f t="shared" si="184"/>
        <v>35</v>
      </c>
      <c r="N82" s="463">
        <f t="shared" si="185"/>
        <v>65</v>
      </c>
      <c r="O82" s="463">
        <f t="shared" si="186"/>
        <v>125</v>
      </c>
      <c r="P82" s="463">
        <f t="shared" si="232"/>
        <v>3917</v>
      </c>
      <c r="Q82" s="463">
        <f t="shared" si="232"/>
        <v>4404</v>
      </c>
      <c r="R82" s="463">
        <f t="shared" si="232"/>
        <v>6778</v>
      </c>
      <c r="S82" s="463">
        <f t="shared" si="232"/>
        <v>760619</v>
      </c>
      <c r="T82" s="463">
        <f t="shared" si="232"/>
        <v>87691</v>
      </c>
      <c r="U82" s="463">
        <f t="shared" si="232"/>
        <v>57879</v>
      </c>
      <c r="V82" s="463">
        <f t="shared" si="232"/>
        <v>410741</v>
      </c>
      <c r="W82" s="463">
        <f t="shared" si="232"/>
        <v>119207</v>
      </c>
      <c r="X82" s="463">
        <f t="shared" si="232"/>
        <v>4744</v>
      </c>
      <c r="Y82" s="463">
        <f t="shared" si="232"/>
        <v>45923447</v>
      </c>
      <c r="Z82" s="463">
        <f t="shared" si="187"/>
        <v>524</v>
      </c>
      <c r="AA82" s="463">
        <f t="shared" si="188"/>
        <v>925</v>
      </c>
      <c r="AB82" s="463">
        <f t="shared" si="189"/>
        <v>37651503</v>
      </c>
      <c r="AC82" s="463">
        <f t="shared" si="190"/>
        <v>651</v>
      </c>
      <c r="AD82" s="463">
        <f t="shared" si="191"/>
        <v>1176</v>
      </c>
      <c r="AE82" s="463">
        <f t="shared" si="192"/>
        <v>1132309287</v>
      </c>
      <c r="AF82" s="463">
        <f t="shared" si="193"/>
        <v>2757</v>
      </c>
      <c r="AG82" s="463">
        <f t="shared" si="194"/>
        <v>6059</v>
      </c>
      <c r="AH82" s="463">
        <f t="shared" si="195"/>
        <v>1124338233</v>
      </c>
      <c r="AI82" s="463">
        <f t="shared" si="196"/>
        <v>9432</v>
      </c>
      <c r="AJ82" s="463">
        <f t="shared" si="197"/>
        <v>23083</v>
      </c>
      <c r="AK82" s="463">
        <f t="shared" si="198"/>
        <v>50064940</v>
      </c>
      <c r="AL82" s="463">
        <f t="shared" si="199"/>
        <v>10553</v>
      </c>
      <c r="AM82" s="463">
        <f t="shared" si="200"/>
        <v>25256</v>
      </c>
      <c r="AN82" s="463">
        <f t="shared" si="170"/>
        <v>5106</v>
      </c>
      <c r="AO82" s="463">
        <f t="shared" si="170"/>
        <v>29104</v>
      </c>
      <c r="AP82" s="463">
        <f t="shared" si="170"/>
        <v>20431</v>
      </c>
      <c r="AQ82" s="463">
        <f t="shared" si="170"/>
        <v>80700023</v>
      </c>
      <c r="AR82" s="463">
        <f t="shared" si="171"/>
        <v>3950</v>
      </c>
      <c r="AS82" s="463">
        <f t="shared" si="172"/>
        <v>9196</v>
      </c>
      <c r="AT82" s="463">
        <f t="shared" si="233"/>
        <v>108806</v>
      </c>
      <c r="AU82" s="463">
        <f t="shared" si="233"/>
        <v>10942</v>
      </c>
      <c r="AV82" s="463">
        <f t="shared" si="233"/>
        <v>38014</v>
      </c>
      <c r="AW82" s="463">
        <f t="shared" si="233"/>
        <v>39226</v>
      </c>
      <c r="AX82" s="463">
        <f t="shared" si="233"/>
        <v>7289</v>
      </c>
      <c r="AY82" s="463">
        <f t="shared" si="233"/>
        <v>52561</v>
      </c>
      <c r="AZ82" s="463">
        <f t="shared" si="233"/>
        <v>6319</v>
      </c>
      <c r="BA82" s="463">
        <f t="shared" si="173"/>
        <v>105052</v>
      </c>
      <c r="BB82" s="463">
        <f t="shared" si="173"/>
        <v>401922721</v>
      </c>
      <c r="BC82" s="463">
        <f t="shared" si="174"/>
        <v>3826</v>
      </c>
      <c r="BD82" s="463">
        <f t="shared" si="175"/>
        <v>8768</v>
      </c>
      <c r="BE82" s="463">
        <f t="shared" si="176"/>
        <v>10716</v>
      </c>
      <c r="BF82" s="463">
        <f t="shared" si="176"/>
        <v>31557</v>
      </c>
      <c r="BG82" s="463">
        <f t="shared" si="176"/>
        <v>36288</v>
      </c>
      <c r="BH82" s="463">
        <f t="shared" si="176"/>
        <v>19704</v>
      </c>
      <c r="BI82" s="463">
        <f t="shared" si="234"/>
        <v>381169</v>
      </c>
      <c r="BJ82" s="463">
        <f t="shared" si="234"/>
        <v>35255</v>
      </c>
      <c r="BK82" s="463">
        <f t="shared" si="234"/>
        <v>235389</v>
      </c>
      <c r="BL82" s="463">
        <f t="shared" si="234"/>
        <v>651813</v>
      </c>
      <c r="BM82" s="463">
        <f t="shared" si="234"/>
        <v>181800</v>
      </c>
      <c r="BN82" s="463">
        <f t="shared" si="234"/>
        <v>134885</v>
      </c>
      <c r="BO82" s="463">
        <f t="shared" si="234"/>
        <v>118248</v>
      </c>
      <c r="BP82" s="463">
        <f t="shared" si="234"/>
        <v>89456</v>
      </c>
      <c r="BQ82" s="463">
        <f t="shared" si="234"/>
        <v>573243</v>
      </c>
      <c r="BR82" s="463">
        <f t="shared" si="234"/>
        <v>439529</v>
      </c>
      <c r="BS82" s="463">
        <f t="shared" si="234"/>
        <v>204112</v>
      </c>
      <c r="BT82" s="463">
        <f t="shared" si="234"/>
        <v>128476</v>
      </c>
      <c r="BU82" s="463">
        <f t="shared" si="234"/>
        <v>7543</v>
      </c>
      <c r="BV82" s="463">
        <f t="shared" si="234"/>
        <v>5075</v>
      </c>
      <c r="BW82" s="463">
        <f t="shared" si="220"/>
        <v>1113</v>
      </c>
      <c r="BX82" s="463">
        <f t="shared" si="220"/>
        <v>660536</v>
      </c>
      <c r="BY82" s="463">
        <f t="shared" si="84"/>
        <v>593</v>
      </c>
      <c r="BZ82" s="463">
        <f t="shared" si="85"/>
        <v>1003</v>
      </c>
      <c r="CA82" s="463">
        <f t="shared" si="221"/>
        <v>527</v>
      </c>
      <c r="CB82" s="463">
        <f t="shared" si="221"/>
        <v>296235</v>
      </c>
      <c r="CC82" s="463">
        <f t="shared" si="87"/>
        <v>562</v>
      </c>
      <c r="CD82" s="463">
        <f t="shared" si="88"/>
        <v>1003</v>
      </c>
      <c r="CE82" s="463">
        <f t="shared" si="222"/>
        <v>86051</v>
      </c>
      <c r="CF82" s="463">
        <f t="shared" si="222"/>
        <v>44966676</v>
      </c>
      <c r="CG82" s="463">
        <f t="shared" si="90"/>
        <v>523</v>
      </c>
      <c r="CH82" s="463">
        <f t="shared" si="91"/>
        <v>923</v>
      </c>
      <c r="CI82" s="463">
        <f t="shared" si="223"/>
        <v>33469</v>
      </c>
      <c r="CJ82" s="463">
        <f t="shared" si="223"/>
        <v>99503398</v>
      </c>
      <c r="CK82" s="463">
        <f t="shared" si="93"/>
        <v>2973</v>
      </c>
      <c r="CL82" s="463">
        <f t="shared" si="94"/>
        <v>6428</v>
      </c>
      <c r="CM82" s="463">
        <f t="shared" si="224"/>
        <v>11592</v>
      </c>
      <c r="CN82" s="463">
        <f t="shared" si="224"/>
        <v>30808455</v>
      </c>
      <c r="CO82" s="463">
        <f t="shared" si="96"/>
        <v>2658</v>
      </c>
      <c r="CP82" s="463">
        <f t="shared" si="97"/>
        <v>6056</v>
      </c>
      <c r="CQ82" s="463">
        <f t="shared" si="225"/>
        <v>365680</v>
      </c>
      <c r="CR82" s="463">
        <f t="shared" si="225"/>
        <v>1001997434</v>
      </c>
      <c r="CS82" s="463">
        <f t="shared" si="99"/>
        <v>2740</v>
      </c>
      <c r="CT82" s="463">
        <f t="shared" si="100"/>
        <v>6028</v>
      </c>
      <c r="CU82" s="463">
        <f t="shared" si="226"/>
        <v>10328</v>
      </c>
      <c r="CV82" s="463">
        <f t="shared" si="226"/>
        <v>100153311</v>
      </c>
      <c r="CW82" s="463">
        <f t="shared" si="102"/>
        <v>9697</v>
      </c>
      <c r="CX82" s="463">
        <f t="shared" si="103"/>
        <v>23419</v>
      </c>
      <c r="CY82" s="463">
        <f t="shared" si="227"/>
        <v>4496</v>
      </c>
      <c r="CZ82" s="463">
        <f t="shared" si="227"/>
        <v>42229722</v>
      </c>
      <c r="DA82" s="463">
        <f t="shared" si="105"/>
        <v>9393</v>
      </c>
      <c r="DB82" s="463">
        <f t="shared" si="106"/>
        <v>22777</v>
      </c>
      <c r="DC82" s="463">
        <f t="shared" si="228"/>
        <v>11109</v>
      </c>
      <c r="DD82" s="463">
        <f t="shared" si="228"/>
        <v>141314632</v>
      </c>
      <c r="DE82" s="463">
        <f t="shared" si="108"/>
        <v>12721</v>
      </c>
      <c r="DF82" s="463">
        <f t="shared" si="109"/>
        <v>30063</v>
      </c>
      <c r="DG82" s="463">
        <f t="shared" si="229"/>
        <v>1981</v>
      </c>
      <c r="DH82" s="463">
        <f t="shared" si="229"/>
        <v>27198330</v>
      </c>
      <c r="DI82" s="463">
        <f t="shared" si="111"/>
        <v>13730</v>
      </c>
      <c r="DJ82" s="463">
        <f t="shared" si="112"/>
        <v>35327</v>
      </c>
      <c r="DK82" s="463">
        <f t="shared" si="166"/>
        <v>4418</v>
      </c>
      <c r="DL82" s="463">
        <f t="shared" si="166"/>
        <v>1618494</v>
      </c>
      <c r="DM82" s="463">
        <f t="shared" si="201"/>
        <v>366</v>
      </c>
      <c r="DN82" s="463">
        <f t="shared" si="202"/>
        <v>632</v>
      </c>
      <c r="DO82" s="463">
        <f t="shared" si="167"/>
        <v>50176</v>
      </c>
      <c r="DP82" s="463">
        <f t="shared" si="167"/>
        <v>2311277</v>
      </c>
      <c r="DQ82" s="463">
        <f t="shared" si="203"/>
        <v>46</v>
      </c>
      <c r="DR82" s="463">
        <f t="shared" si="204"/>
        <v>88</v>
      </c>
      <c r="DS82" s="463">
        <f t="shared" si="168"/>
        <v>558</v>
      </c>
      <c r="DT82" s="463">
        <f t="shared" si="168"/>
        <v>1322161</v>
      </c>
      <c r="DU82" s="463">
        <f t="shared" si="75"/>
        <v>2369</v>
      </c>
      <c r="DV82" s="463">
        <f t="shared" si="76"/>
        <v>4976</v>
      </c>
      <c r="DW82" s="463">
        <f t="shared" si="159"/>
        <v>471</v>
      </c>
      <c r="DX82" s="463">
        <f t="shared" si="237"/>
        <v>386236</v>
      </c>
      <c r="DY82" s="463">
        <f t="shared" si="237"/>
        <v>870130288</v>
      </c>
      <c r="DZ82" s="463">
        <f t="shared" si="238"/>
        <v>2253</v>
      </c>
      <c r="EA82" s="463">
        <f t="shared" si="239"/>
        <v>5034</v>
      </c>
      <c r="EB82" s="463">
        <f t="shared" si="240"/>
        <v>261603</v>
      </c>
      <c r="EC82" s="463">
        <f t="shared" si="240"/>
        <v>118790</v>
      </c>
      <c r="ED82" s="463">
        <f t="shared" si="240"/>
        <v>47665</v>
      </c>
      <c r="EE82" s="463">
        <f t="shared" si="240"/>
        <v>396100178</v>
      </c>
      <c r="EF82" s="463">
        <f t="shared" si="240"/>
        <v>35403</v>
      </c>
      <c r="EG82" s="463">
        <f t="shared" si="177"/>
        <v>1751</v>
      </c>
      <c r="EH82" s="463">
        <f t="shared" si="177"/>
        <v>1852</v>
      </c>
      <c r="EI82" s="463"/>
      <c r="EJ82" s="446"/>
      <c r="EK82" s="446"/>
      <c r="EL82" s="446"/>
      <c r="EM82" s="446"/>
      <c r="EN82" s="446"/>
      <c r="EO82" s="446"/>
      <c r="EP82" s="446"/>
      <c r="EQ82" s="446"/>
      <c r="ER82" s="446"/>
      <c r="ES82" s="446"/>
      <c r="ET82" s="446"/>
      <c r="EU82" s="446"/>
      <c r="EV82" s="446"/>
      <c r="EW82" s="446"/>
      <c r="EX82" s="446"/>
      <c r="EY82" s="446"/>
      <c r="EZ82" s="447"/>
      <c r="FA82" s="446">
        <f t="shared" si="205"/>
        <v>12</v>
      </c>
      <c r="FB82" s="417">
        <f t="shared" si="218"/>
        <v>2023</v>
      </c>
      <c r="FC82" s="448">
        <f t="shared" si="219"/>
        <v>45261</v>
      </c>
      <c r="FD82" s="449">
        <f t="shared" si="236"/>
        <v>31</v>
      </c>
      <c r="FE82" s="450"/>
      <c r="FF82" s="451">
        <f t="shared" si="79"/>
        <v>0.59894478000334228</v>
      </c>
      <c r="FG82" s="450"/>
      <c r="FH82" s="452">
        <f t="shared" si="206"/>
        <v>2.0731888107103353</v>
      </c>
      <c r="FI82" s="452">
        <f t="shared" si="207"/>
        <v>1.5381852185515048</v>
      </c>
      <c r="FJ82" s="452">
        <f t="shared" si="208"/>
        <v>2.0430207847405795</v>
      </c>
      <c r="FK82" s="452">
        <f t="shared" si="209"/>
        <v>1.5455692047201921</v>
      </c>
      <c r="FL82" s="452">
        <f t="shared" si="210"/>
        <v>1.3956313102417339</v>
      </c>
      <c r="FM82" s="452">
        <f t="shared" si="211"/>
        <v>1.0700879629742344</v>
      </c>
      <c r="FN82" s="452">
        <f t="shared" si="212"/>
        <v>1.7122484417861368</v>
      </c>
      <c r="FO82" s="452">
        <f t="shared" si="213"/>
        <v>1.0777555009353477</v>
      </c>
      <c r="FP82" s="452">
        <f t="shared" si="214"/>
        <v>1.5900084317032039</v>
      </c>
      <c r="FQ82" s="452">
        <f t="shared" si="215"/>
        <v>1.0697723440134908</v>
      </c>
      <c r="FR82" s="453"/>
      <c r="FS82" s="446">
        <f t="shared" si="235"/>
        <v>483105</v>
      </c>
      <c r="FT82" s="446">
        <f t="shared" si="235"/>
        <v>31882401</v>
      </c>
      <c r="FU82" s="446">
        <f t="shared" si="235"/>
        <v>58451984</v>
      </c>
      <c r="FV82" s="446">
        <f t="shared" si="235"/>
        <v>112638779</v>
      </c>
      <c r="FW82" s="446">
        <f t="shared" si="235"/>
        <v>81081984</v>
      </c>
      <c r="FX82" s="446">
        <f t="shared" si="235"/>
        <v>68040079</v>
      </c>
      <c r="FY82" s="446">
        <f t="shared" si="235"/>
        <v>2488483256</v>
      </c>
      <c r="FZ82" s="446">
        <f t="shared" si="235"/>
        <v>2751608134</v>
      </c>
      <c r="GA82" s="446">
        <f t="shared" si="235"/>
        <v>119815053</v>
      </c>
      <c r="GB82" s="446">
        <f t="shared" si="179"/>
        <v>921044852</v>
      </c>
      <c r="GC82" s="446">
        <f t="shared" si="179"/>
        <v>187885713</v>
      </c>
      <c r="GD82" s="446">
        <f t="shared" ref="GD82:GM91" si="241">SUMIFS(GD$443:GD$10112,$B$443:$B$10112,$B82,$C$443:$C$10112,$C82)</f>
        <v>1116859</v>
      </c>
      <c r="GE82" s="446">
        <f t="shared" si="241"/>
        <v>528838</v>
      </c>
      <c r="GF82" s="446">
        <f t="shared" si="241"/>
        <v>79441846</v>
      </c>
      <c r="GG82" s="446">
        <f t="shared" si="241"/>
        <v>215126633</v>
      </c>
      <c r="GH82" s="446">
        <f t="shared" si="241"/>
        <v>70205569</v>
      </c>
      <c r="GI82" s="446">
        <f t="shared" si="241"/>
        <v>2204464041</v>
      </c>
      <c r="GJ82" s="446">
        <f t="shared" si="241"/>
        <v>241876211</v>
      </c>
      <c r="GK82" s="446">
        <f t="shared" si="241"/>
        <v>102404380</v>
      </c>
      <c r="GL82" s="446">
        <f t="shared" si="241"/>
        <v>333970130</v>
      </c>
      <c r="GM82" s="446">
        <f t="shared" si="241"/>
        <v>69982897</v>
      </c>
      <c r="GN82" s="446">
        <f t="shared" si="160"/>
        <v>2776788</v>
      </c>
      <c r="GO82" s="446">
        <f t="shared" si="231"/>
        <v>2792083</v>
      </c>
      <c r="GP82" s="446">
        <f t="shared" si="231"/>
        <v>4413928</v>
      </c>
      <c r="GQ82" s="446">
        <f t="shared" si="231"/>
        <v>1944151944</v>
      </c>
      <c r="GR82" s="446"/>
      <c r="GS82" s="446"/>
      <c r="GT82" s="446"/>
      <c r="GU82" s="446"/>
      <c r="GV82" s="454"/>
      <c r="GW82" s="402"/>
      <c r="GX82" s="402"/>
      <c r="GY82" s="402"/>
      <c r="GZ82" s="402"/>
      <c r="HA82" s="402"/>
    </row>
    <row r="83" spans="1:209" ht="9.75" customHeight="1" x14ac:dyDescent="0.2">
      <c r="A83" s="417" t="str">
        <f t="shared" si="181"/>
        <v>2023-24JANUARYENG</v>
      </c>
      <c r="B83" s="458" t="str">
        <f t="shared" si="216"/>
        <v>2023-24</v>
      </c>
      <c r="C83" s="402" t="s">
        <v>654</v>
      </c>
      <c r="D83" s="458"/>
      <c r="F83" s="458" t="str">
        <f t="shared" si="217"/>
        <v>ENG</v>
      </c>
      <c r="H83" s="463">
        <f t="shared" si="162"/>
        <v>1143087</v>
      </c>
      <c r="I83" s="463">
        <f t="shared" si="162"/>
        <v>836406</v>
      </c>
      <c r="J83" s="463">
        <f t="shared" si="162"/>
        <v>4578556</v>
      </c>
      <c r="K83" s="463">
        <f t="shared" si="182"/>
        <v>5</v>
      </c>
      <c r="L83" s="463">
        <f t="shared" si="183"/>
        <v>1</v>
      </c>
      <c r="M83" s="463">
        <f t="shared" si="184"/>
        <v>11</v>
      </c>
      <c r="N83" s="463">
        <f t="shared" si="185"/>
        <v>32</v>
      </c>
      <c r="O83" s="463">
        <f t="shared" si="186"/>
        <v>91</v>
      </c>
      <c r="P83" s="463">
        <f t="shared" si="232"/>
        <v>3586</v>
      </c>
      <c r="Q83" s="463">
        <f t="shared" si="232"/>
        <v>4633</v>
      </c>
      <c r="R83" s="463">
        <f t="shared" si="232"/>
        <v>6962</v>
      </c>
      <c r="S83" s="463">
        <f t="shared" si="232"/>
        <v>755354</v>
      </c>
      <c r="T83" s="463">
        <f t="shared" si="232"/>
        <v>81864</v>
      </c>
      <c r="U83" s="463">
        <f t="shared" si="232"/>
        <v>53628</v>
      </c>
      <c r="V83" s="463">
        <f t="shared" si="232"/>
        <v>404619</v>
      </c>
      <c r="W83" s="463">
        <f t="shared" si="232"/>
        <v>123947</v>
      </c>
      <c r="X83" s="463">
        <f t="shared" si="232"/>
        <v>4933</v>
      </c>
      <c r="Y83" s="463">
        <f t="shared" si="232"/>
        <v>41376100</v>
      </c>
      <c r="Z83" s="463">
        <f t="shared" si="187"/>
        <v>505</v>
      </c>
      <c r="AA83" s="463">
        <f t="shared" si="188"/>
        <v>898</v>
      </c>
      <c r="AB83" s="463">
        <f t="shared" si="189"/>
        <v>33811894</v>
      </c>
      <c r="AC83" s="463">
        <f t="shared" si="190"/>
        <v>630</v>
      </c>
      <c r="AD83" s="463">
        <f t="shared" si="191"/>
        <v>1143</v>
      </c>
      <c r="AE83" s="463">
        <f t="shared" si="192"/>
        <v>973478879</v>
      </c>
      <c r="AF83" s="463">
        <f t="shared" si="193"/>
        <v>2406</v>
      </c>
      <c r="AG83" s="463">
        <f t="shared" si="194"/>
        <v>5247</v>
      </c>
      <c r="AH83" s="463">
        <f t="shared" si="195"/>
        <v>988222286</v>
      </c>
      <c r="AI83" s="463">
        <f t="shared" si="196"/>
        <v>7973</v>
      </c>
      <c r="AJ83" s="463">
        <f t="shared" si="197"/>
        <v>19053</v>
      </c>
      <c r="AK83" s="463">
        <f t="shared" si="198"/>
        <v>48168982</v>
      </c>
      <c r="AL83" s="463">
        <f t="shared" si="199"/>
        <v>9765</v>
      </c>
      <c r="AM83" s="463">
        <f t="shared" si="200"/>
        <v>23877</v>
      </c>
      <c r="AN83" s="463">
        <f t="shared" si="170"/>
        <v>5355</v>
      </c>
      <c r="AO83" s="463">
        <f t="shared" si="170"/>
        <v>30589</v>
      </c>
      <c r="AP83" s="463">
        <f t="shared" si="170"/>
        <v>20185</v>
      </c>
      <c r="AQ83" s="463">
        <f t="shared" si="170"/>
        <v>79965769</v>
      </c>
      <c r="AR83" s="463">
        <f t="shared" si="171"/>
        <v>3962</v>
      </c>
      <c r="AS83" s="463">
        <f t="shared" si="172"/>
        <v>7926</v>
      </c>
      <c r="AT83" s="463">
        <f t="shared" si="233"/>
        <v>107873</v>
      </c>
      <c r="AU83" s="463">
        <f t="shared" si="233"/>
        <v>9009</v>
      </c>
      <c r="AV83" s="463">
        <f t="shared" si="233"/>
        <v>40349</v>
      </c>
      <c r="AW83" s="463">
        <f t="shared" si="233"/>
        <v>39665</v>
      </c>
      <c r="AX83" s="463">
        <f t="shared" si="233"/>
        <v>6656</v>
      </c>
      <c r="AY83" s="463">
        <f t="shared" si="233"/>
        <v>51859</v>
      </c>
      <c r="AZ83" s="463">
        <f t="shared" si="233"/>
        <v>6453</v>
      </c>
      <c r="BA83" s="463">
        <f t="shared" si="173"/>
        <v>105478</v>
      </c>
      <c r="BB83" s="463">
        <f t="shared" si="173"/>
        <v>329778297</v>
      </c>
      <c r="BC83" s="463">
        <f t="shared" si="174"/>
        <v>3127</v>
      </c>
      <c r="BD83" s="463">
        <f t="shared" si="175"/>
        <v>7213</v>
      </c>
      <c r="BE83" s="463">
        <f t="shared" si="176"/>
        <v>9640</v>
      </c>
      <c r="BF83" s="463">
        <f t="shared" si="176"/>
        <v>33388</v>
      </c>
      <c r="BG83" s="463">
        <f t="shared" si="176"/>
        <v>37558</v>
      </c>
      <c r="BH83" s="463">
        <f t="shared" si="176"/>
        <v>17856</v>
      </c>
      <c r="BI83" s="463">
        <f t="shared" si="234"/>
        <v>380854</v>
      </c>
      <c r="BJ83" s="463">
        <f t="shared" si="234"/>
        <v>36131</v>
      </c>
      <c r="BK83" s="463">
        <f t="shared" si="234"/>
        <v>230496</v>
      </c>
      <c r="BL83" s="463">
        <f t="shared" si="234"/>
        <v>647481</v>
      </c>
      <c r="BM83" s="463">
        <f t="shared" si="234"/>
        <v>171632</v>
      </c>
      <c r="BN83" s="463">
        <f t="shared" si="234"/>
        <v>127532</v>
      </c>
      <c r="BO83" s="463">
        <f t="shared" si="234"/>
        <v>110460</v>
      </c>
      <c r="BP83" s="463">
        <f t="shared" si="234"/>
        <v>83611</v>
      </c>
      <c r="BQ83" s="463">
        <f t="shared" si="234"/>
        <v>559346</v>
      </c>
      <c r="BR83" s="463">
        <f t="shared" si="234"/>
        <v>433798</v>
      </c>
      <c r="BS83" s="463">
        <f t="shared" si="234"/>
        <v>212835</v>
      </c>
      <c r="BT83" s="463">
        <f t="shared" si="234"/>
        <v>133598</v>
      </c>
      <c r="BU83" s="463">
        <f t="shared" si="234"/>
        <v>7878</v>
      </c>
      <c r="BV83" s="463">
        <f t="shared" si="234"/>
        <v>5306</v>
      </c>
      <c r="BW83" s="463">
        <f t="shared" si="220"/>
        <v>1177</v>
      </c>
      <c r="BX83" s="463">
        <f t="shared" si="220"/>
        <v>679103</v>
      </c>
      <c r="BY83" s="463">
        <f t="shared" si="84"/>
        <v>577</v>
      </c>
      <c r="BZ83" s="463">
        <f t="shared" si="85"/>
        <v>1034</v>
      </c>
      <c r="CA83" s="463">
        <f t="shared" si="221"/>
        <v>551</v>
      </c>
      <c r="CB83" s="463">
        <f t="shared" si="221"/>
        <v>283131</v>
      </c>
      <c r="CC83" s="463">
        <f t="shared" si="87"/>
        <v>514</v>
      </c>
      <c r="CD83" s="463">
        <f t="shared" si="88"/>
        <v>934</v>
      </c>
      <c r="CE83" s="463">
        <f t="shared" si="222"/>
        <v>80136</v>
      </c>
      <c r="CF83" s="463">
        <f t="shared" si="222"/>
        <v>40413866</v>
      </c>
      <c r="CG83" s="463">
        <f t="shared" si="90"/>
        <v>504</v>
      </c>
      <c r="CH83" s="463">
        <f t="shared" si="91"/>
        <v>896</v>
      </c>
      <c r="CI83" s="463">
        <f t="shared" si="223"/>
        <v>36248</v>
      </c>
      <c r="CJ83" s="463">
        <f t="shared" si="223"/>
        <v>94652548</v>
      </c>
      <c r="CK83" s="463">
        <f t="shared" si="93"/>
        <v>2611</v>
      </c>
      <c r="CL83" s="463">
        <f t="shared" si="94"/>
        <v>5639</v>
      </c>
      <c r="CM83" s="463">
        <f t="shared" si="224"/>
        <v>11393</v>
      </c>
      <c r="CN83" s="463">
        <f t="shared" si="224"/>
        <v>25996515</v>
      </c>
      <c r="CO83" s="463">
        <f t="shared" si="96"/>
        <v>2282</v>
      </c>
      <c r="CP83" s="463">
        <f t="shared" si="97"/>
        <v>5216</v>
      </c>
      <c r="CQ83" s="463">
        <f t="shared" si="225"/>
        <v>356978</v>
      </c>
      <c r="CR83" s="463">
        <f t="shared" si="225"/>
        <v>852829816</v>
      </c>
      <c r="CS83" s="463">
        <f t="shared" si="99"/>
        <v>2389</v>
      </c>
      <c r="CT83" s="463">
        <f t="shared" si="100"/>
        <v>5211</v>
      </c>
      <c r="CU83" s="463">
        <f t="shared" si="226"/>
        <v>11601</v>
      </c>
      <c r="CV83" s="463">
        <f t="shared" si="226"/>
        <v>96288140</v>
      </c>
      <c r="CW83" s="463">
        <f t="shared" si="102"/>
        <v>8300</v>
      </c>
      <c r="CX83" s="463">
        <f t="shared" si="103"/>
        <v>19413</v>
      </c>
      <c r="CY83" s="463">
        <f t="shared" si="227"/>
        <v>4685</v>
      </c>
      <c r="CZ83" s="463">
        <f t="shared" si="227"/>
        <v>37422525</v>
      </c>
      <c r="DA83" s="463">
        <f t="shared" si="105"/>
        <v>7988</v>
      </c>
      <c r="DB83" s="463">
        <f t="shared" si="106"/>
        <v>19371</v>
      </c>
      <c r="DC83" s="463">
        <f t="shared" si="228"/>
        <v>12309</v>
      </c>
      <c r="DD83" s="463">
        <f t="shared" si="228"/>
        <v>146789681</v>
      </c>
      <c r="DE83" s="463">
        <f t="shared" si="108"/>
        <v>11925</v>
      </c>
      <c r="DF83" s="463">
        <f t="shared" si="109"/>
        <v>27637</v>
      </c>
      <c r="DG83" s="463">
        <f t="shared" si="229"/>
        <v>1938</v>
      </c>
      <c r="DH83" s="463">
        <f t="shared" si="229"/>
        <v>24623092</v>
      </c>
      <c r="DI83" s="463">
        <f t="shared" si="111"/>
        <v>12705</v>
      </c>
      <c r="DJ83" s="463">
        <f t="shared" si="112"/>
        <v>33510</v>
      </c>
      <c r="DK83" s="463">
        <f t="shared" si="166"/>
        <v>4250</v>
      </c>
      <c r="DL83" s="463">
        <f t="shared" si="166"/>
        <v>1510160</v>
      </c>
      <c r="DM83" s="463">
        <f t="shared" si="201"/>
        <v>355</v>
      </c>
      <c r="DN83" s="463">
        <f t="shared" si="202"/>
        <v>605</v>
      </c>
      <c r="DO83" s="463">
        <f t="shared" si="167"/>
        <v>48026</v>
      </c>
      <c r="DP83" s="463">
        <f t="shared" si="167"/>
        <v>1958895</v>
      </c>
      <c r="DQ83" s="463">
        <f t="shared" si="203"/>
        <v>41</v>
      </c>
      <c r="DR83" s="463">
        <f t="shared" si="204"/>
        <v>74</v>
      </c>
      <c r="DS83" s="463">
        <f t="shared" si="168"/>
        <v>606</v>
      </c>
      <c r="DT83" s="463">
        <f t="shared" si="168"/>
        <v>1447772</v>
      </c>
      <c r="DU83" s="463">
        <f t="shared" si="75"/>
        <v>2389</v>
      </c>
      <c r="DV83" s="463">
        <f t="shared" si="76"/>
        <v>5052</v>
      </c>
      <c r="DW83" s="463">
        <f t="shared" si="159"/>
        <v>510</v>
      </c>
      <c r="DX83" s="463">
        <f t="shared" si="237"/>
        <v>389427</v>
      </c>
      <c r="DY83" s="463">
        <f t="shared" si="237"/>
        <v>930210228</v>
      </c>
      <c r="DZ83" s="463">
        <f t="shared" si="238"/>
        <v>2389</v>
      </c>
      <c r="EA83" s="463">
        <f t="shared" si="239"/>
        <v>5542</v>
      </c>
      <c r="EB83" s="463">
        <f t="shared" si="240"/>
        <v>267028</v>
      </c>
      <c r="EC83" s="463">
        <f t="shared" si="240"/>
        <v>127777</v>
      </c>
      <c r="ED83" s="463">
        <f t="shared" si="240"/>
        <v>54500</v>
      </c>
      <c r="EE83" s="463">
        <f t="shared" si="240"/>
        <v>446314888</v>
      </c>
      <c r="EF83" s="463">
        <f t="shared" si="240"/>
        <v>33019</v>
      </c>
      <c r="EG83" s="463">
        <f t="shared" si="177"/>
        <v>680</v>
      </c>
      <c r="EH83" s="463">
        <f t="shared" si="177"/>
        <v>689</v>
      </c>
      <c r="EI83" s="463"/>
      <c r="EJ83" s="446"/>
      <c r="EK83" s="446"/>
      <c r="EL83" s="446"/>
      <c r="EM83" s="446"/>
      <c r="EN83" s="446"/>
      <c r="EO83" s="446"/>
      <c r="EP83" s="446"/>
      <c r="EQ83" s="446"/>
      <c r="ER83" s="446"/>
      <c r="ES83" s="446"/>
      <c r="ET83" s="446"/>
      <c r="EU83" s="446"/>
      <c r="EV83" s="446"/>
      <c r="EW83" s="446"/>
      <c r="EX83" s="446"/>
      <c r="EY83" s="446"/>
      <c r="EZ83" s="447"/>
      <c r="FA83" s="446">
        <f t="shared" si="205"/>
        <v>1</v>
      </c>
      <c r="FB83" s="417">
        <f t="shared" si="218"/>
        <v>2024</v>
      </c>
      <c r="FC83" s="448">
        <f t="shared" si="219"/>
        <v>45292</v>
      </c>
      <c r="FD83" s="449">
        <f t="shared" si="236"/>
        <v>31</v>
      </c>
      <c r="FE83" s="450"/>
      <c r="FF83" s="451">
        <f t="shared" si="79"/>
        <v>0.61353126037967243</v>
      </c>
      <c r="FG83" s="450"/>
      <c r="FH83" s="452">
        <f t="shared" si="206"/>
        <v>2.0965503762337536</v>
      </c>
      <c r="FI83" s="452">
        <f t="shared" si="207"/>
        <v>1.5578520472979576</v>
      </c>
      <c r="FJ83" s="452">
        <f t="shared" si="208"/>
        <v>2.0597449093756994</v>
      </c>
      <c r="FK83" s="452">
        <f t="shared" si="209"/>
        <v>1.5590922652345789</v>
      </c>
      <c r="FL83" s="452">
        <f t="shared" si="210"/>
        <v>1.3824017161823838</v>
      </c>
      <c r="FM83" s="452">
        <f t="shared" si="211"/>
        <v>1.07211475486816</v>
      </c>
      <c r="FN83" s="452">
        <f t="shared" si="212"/>
        <v>1.7171452314295625</v>
      </c>
      <c r="FO83" s="452">
        <f t="shared" si="213"/>
        <v>1.0778639257101825</v>
      </c>
      <c r="FP83" s="452">
        <f t="shared" si="214"/>
        <v>1.5969997972836003</v>
      </c>
      <c r="FQ83" s="452">
        <f t="shared" si="215"/>
        <v>1.0756132171092641</v>
      </c>
      <c r="FR83" s="453"/>
      <c r="FS83" s="446">
        <f t="shared" si="235"/>
        <v>547157</v>
      </c>
      <c r="FT83" s="446">
        <f t="shared" si="235"/>
        <v>9059597</v>
      </c>
      <c r="FU83" s="446">
        <f t="shared" si="235"/>
        <v>26850632</v>
      </c>
      <c r="FV83" s="446">
        <f t="shared" si="235"/>
        <v>75832373</v>
      </c>
      <c r="FW83" s="446">
        <f t="shared" si="235"/>
        <v>73535044</v>
      </c>
      <c r="FX83" s="446">
        <f t="shared" si="235"/>
        <v>61272138</v>
      </c>
      <c r="FY83" s="446">
        <f t="shared" si="235"/>
        <v>2123194539</v>
      </c>
      <c r="FZ83" s="446">
        <f t="shared" si="235"/>
        <v>2361541657</v>
      </c>
      <c r="GA83" s="446">
        <f t="shared" si="235"/>
        <v>117786894</v>
      </c>
      <c r="GB83" s="446">
        <f t="shared" si="179"/>
        <v>760797657</v>
      </c>
      <c r="GC83" s="446">
        <f t="shared" si="179"/>
        <v>159987035</v>
      </c>
      <c r="GD83" s="446">
        <f t="shared" si="241"/>
        <v>1216984</v>
      </c>
      <c r="GE83" s="446">
        <f t="shared" si="241"/>
        <v>514400</v>
      </c>
      <c r="GF83" s="446">
        <f t="shared" si="241"/>
        <v>71820803</v>
      </c>
      <c r="GG83" s="446">
        <f t="shared" si="241"/>
        <v>204416134</v>
      </c>
      <c r="GH83" s="446">
        <f t="shared" si="241"/>
        <v>59425556</v>
      </c>
      <c r="GI83" s="446">
        <f t="shared" si="241"/>
        <v>1860224918</v>
      </c>
      <c r="GJ83" s="446">
        <f t="shared" si="241"/>
        <v>225214062</v>
      </c>
      <c r="GK83" s="446">
        <f t="shared" si="241"/>
        <v>90753348</v>
      </c>
      <c r="GL83" s="446">
        <f t="shared" si="241"/>
        <v>340179941</v>
      </c>
      <c r="GM83" s="446">
        <f t="shared" si="241"/>
        <v>64943348</v>
      </c>
      <c r="GN83" s="446">
        <f t="shared" si="160"/>
        <v>3061595</v>
      </c>
      <c r="GO83" s="446">
        <f t="shared" si="231"/>
        <v>2569924</v>
      </c>
      <c r="GP83" s="446">
        <f t="shared" si="231"/>
        <v>3538015</v>
      </c>
      <c r="GQ83" s="446">
        <f t="shared" si="231"/>
        <v>2158189469</v>
      </c>
      <c r="GR83" s="446"/>
      <c r="GS83" s="446"/>
      <c r="GT83" s="446"/>
      <c r="GU83" s="446"/>
      <c r="GV83" s="454"/>
      <c r="GW83" s="402"/>
      <c r="GX83" s="402"/>
      <c r="GY83" s="402"/>
      <c r="GZ83" s="402"/>
      <c r="HA83" s="402"/>
    </row>
    <row r="84" spans="1:209" ht="10.5" customHeight="1" x14ac:dyDescent="0.2">
      <c r="A84" s="417" t="str">
        <f t="shared" si="181"/>
        <v>2023-24FEBRUARYENG</v>
      </c>
      <c r="B84" s="458" t="str">
        <f t="shared" si="216"/>
        <v>2023-24</v>
      </c>
      <c r="C84" s="402" t="s">
        <v>657</v>
      </c>
      <c r="D84" s="458"/>
      <c r="F84" s="458" t="str">
        <f t="shared" si="217"/>
        <v>ENG</v>
      </c>
      <c r="H84" s="463">
        <f t="shared" si="162"/>
        <v>1056136</v>
      </c>
      <c r="I84" s="463">
        <f t="shared" si="162"/>
        <v>773713</v>
      </c>
      <c r="J84" s="463">
        <f t="shared" si="162"/>
        <v>4363925</v>
      </c>
      <c r="K84" s="463">
        <f t="shared" si="182"/>
        <v>6</v>
      </c>
      <c r="L84" s="463">
        <f t="shared" si="183"/>
        <v>1</v>
      </c>
      <c r="M84" s="463">
        <f t="shared" si="184"/>
        <v>14</v>
      </c>
      <c r="N84" s="463">
        <f t="shared" si="185"/>
        <v>33</v>
      </c>
      <c r="O84" s="463">
        <f t="shared" si="186"/>
        <v>86</v>
      </c>
      <c r="P84" s="463">
        <f t="shared" si="232"/>
        <v>3160</v>
      </c>
      <c r="Q84" s="463">
        <f t="shared" si="232"/>
        <v>4439</v>
      </c>
      <c r="R84" s="463">
        <f t="shared" si="232"/>
        <v>6217</v>
      </c>
      <c r="S84" s="463">
        <f t="shared" si="232"/>
        <v>704142</v>
      </c>
      <c r="T84" s="463">
        <f t="shared" si="232"/>
        <v>76821</v>
      </c>
      <c r="U84" s="463">
        <f t="shared" si="232"/>
        <v>50480</v>
      </c>
      <c r="V84" s="463">
        <f t="shared" si="232"/>
        <v>374801</v>
      </c>
      <c r="W84" s="463">
        <f t="shared" si="232"/>
        <v>117972</v>
      </c>
      <c r="X84" s="463">
        <f t="shared" si="232"/>
        <v>4734</v>
      </c>
      <c r="Y84" s="463">
        <f t="shared" si="232"/>
        <v>38791353</v>
      </c>
      <c r="Z84" s="463">
        <f t="shared" si="187"/>
        <v>505</v>
      </c>
      <c r="AA84" s="463">
        <f t="shared" si="188"/>
        <v>896</v>
      </c>
      <c r="AB84" s="463">
        <f t="shared" si="189"/>
        <v>31497570</v>
      </c>
      <c r="AC84" s="463">
        <f t="shared" si="190"/>
        <v>624</v>
      </c>
      <c r="AD84" s="463">
        <f t="shared" si="191"/>
        <v>1137</v>
      </c>
      <c r="AE84" s="463">
        <f t="shared" si="192"/>
        <v>817020716</v>
      </c>
      <c r="AF84" s="463">
        <f t="shared" si="193"/>
        <v>2180</v>
      </c>
      <c r="AG84" s="463">
        <f t="shared" si="194"/>
        <v>4659</v>
      </c>
      <c r="AH84" s="463">
        <f t="shared" si="195"/>
        <v>879521129</v>
      </c>
      <c r="AI84" s="463">
        <f t="shared" si="196"/>
        <v>7455</v>
      </c>
      <c r="AJ84" s="463">
        <f t="shared" si="197"/>
        <v>17527</v>
      </c>
      <c r="AK84" s="463">
        <f t="shared" si="198"/>
        <v>43485908</v>
      </c>
      <c r="AL84" s="463">
        <f t="shared" si="199"/>
        <v>9186</v>
      </c>
      <c r="AM84" s="463">
        <f t="shared" si="200"/>
        <v>21413</v>
      </c>
      <c r="AN84" s="463">
        <f t="shared" si="170"/>
        <v>5243</v>
      </c>
      <c r="AO84" s="463">
        <f t="shared" si="170"/>
        <v>27612</v>
      </c>
      <c r="AP84" s="463">
        <f t="shared" si="170"/>
        <v>18809</v>
      </c>
      <c r="AQ84" s="463">
        <f t="shared" si="170"/>
        <v>59994622</v>
      </c>
      <c r="AR84" s="463">
        <f t="shared" si="171"/>
        <v>3190</v>
      </c>
      <c r="AS84" s="463">
        <f t="shared" si="172"/>
        <v>7015</v>
      </c>
      <c r="AT84" s="463">
        <f t="shared" si="233"/>
        <v>99932</v>
      </c>
      <c r="AU84" s="463">
        <f t="shared" si="233"/>
        <v>7603</v>
      </c>
      <c r="AV84" s="463">
        <f t="shared" si="233"/>
        <v>36928</v>
      </c>
      <c r="AW84" s="463">
        <f t="shared" si="233"/>
        <v>35357</v>
      </c>
      <c r="AX84" s="463">
        <f t="shared" si="233"/>
        <v>6194</v>
      </c>
      <c r="AY84" s="463">
        <f t="shared" si="233"/>
        <v>49207</v>
      </c>
      <c r="AZ84" s="463">
        <f t="shared" si="233"/>
        <v>6118</v>
      </c>
      <c r="BA84" s="463">
        <f t="shared" si="173"/>
        <v>95167</v>
      </c>
      <c r="BB84" s="463">
        <f t="shared" si="173"/>
        <v>271073999</v>
      </c>
      <c r="BC84" s="463">
        <f t="shared" si="174"/>
        <v>2848</v>
      </c>
      <c r="BD84" s="463">
        <f t="shared" si="175"/>
        <v>6359</v>
      </c>
      <c r="BE84" s="463">
        <f t="shared" si="176"/>
        <v>8437</v>
      </c>
      <c r="BF84" s="463">
        <f t="shared" si="176"/>
        <v>29620</v>
      </c>
      <c r="BG84" s="463">
        <f t="shared" si="176"/>
        <v>34695</v>
      </c>
      <c r="BH84" s="463">
        <f t="shared" si="176"/>
        <v>15568</v>
      </c>
      <c r="BI84" s="463">
        <f t="shared" si="234"/>
        <v>356048</v>
      </c>
      <c r="BJ84" s="463">
        <f t="shared" si="234"/>
        <v>34253</v>
      </c>
      <c r="BK84" s="463">
        <f t="shared" si="234"/>
        <v>213909</v>
      </c>
      <c r="BL84" s="463">
        <f t="shared" si="234"/>
        <v>604210</v>
      </c>
      <c r="BM84" s="463">
        <f t="shared" si="234"/>
        <v>160880</v>
      </c>
      <c r="BN84" s="463">
        <f t="shared" si="234"/>
        <v>118717</v>
      </c>
      <c r="BO84" s="463">
        <f t="shared" si="234"/>
        <v>104252</v>
      </c>
      <c r="BP84" s="463">
        <f t="shared" si="234"/>
        <v>78324</v>
      </c>
      <c r="BQ84" s="463">
        <f t="shared" si="234"/>
        <v>519231</v>
      </c>
      <c r="BR84" s="463">
        <f t="shared" si="234"/>
        <v>401650</v>
      </c>
      <c r="BS84" s="463">
        <f t="shared" si="234"/>
        <v>204857</v>
      </c>
      <c r="BT84" s="463">
        <f t="shared" si="234"/>
        <v>127382</v>
      </c>
      <c r="BU84" s="463">
        <f t="shared" si="234"/>
        <v>7609</v>
      </c>
      <c r="BV84" s="463">
        <f t="shared" si="234"/>
        <v>5058</v>
      </c>
      <c r="BW84" s="463">
        <f t="shared" si="220"/>
        <v>1080</v>
      </c>
      <c r="BX84" s="463">
        <f t="shared" si="220"/>
        <v>631700</v>
      </c>
      <c r="BY84" s="463">
        <f t="shared" si="84"/>
        <v>585</v>
      </c>
      <c r="BZ84" s="463">
        <f t="shared" si="85"/>
        <v>1005</v>
      </c>
      <c r="CA84" s="463">
        <f t="shared" si="221"/>
        <v>587</v>
      </c>
      <c r="CB84" s="463">
        <f t="shared" si="221"/>
        <v>302607</v>
      </c>
      <c r="CC84" s="463">
        <f t="shared" si="87"/>
        <v>516</v>
      </c>
      <c r="CD84" s="463">
        <f t="shared" si="88"/>
        <v>1007</v>
      </c>
      <c r="CE84" s="463">
        <f t="shared" si="222"/>
        <v>75154</v>
      </c>
      <c r="CF84" s="463">
        <f t="shared" si="222"/>
        <v>37857046</v>
      </c>
      <c r="CG84" s="463">
        <f t="shared" si="90"/>
        <v>504</v>
      </c>
      <c r="CH84" s="463">
        <f t="shared" si="91"/>
        <v>894</v>
      </c>
      <c r="CI84" s="463">
        <f t="shared" si="223"/>
        <v>32679</v>
      </c>
      <c r="CJ84" s="463">
        <f t="shared" si="223"/>
        <v>72270197</v>
      </c>
      <c r="CK84" s="463">
        <f t="shared" si="93"/>
        <v>2212</v>
      </c>
      <c r="CL84" s="463">
        <f t="shared" si="94"/>
        <v>4661</v>
      </c>
      <c r="CM84" s="463">
        <f t="shared" si="224"/>
        <v>10536</v>
      </c>
      <c r="CN84" s="463">
        <f t="shared" si="224"/>
        <v>21573739</v>
      </c>
      <c r="CO84" s="463">
        <f t="shared" si="96"/>
        <v>2048</v>
      </c>
      <c r="CP84" s="463">
        <f t="shared" si="97"/>
        <v>4504</v>
      </c>
      <c r="CQ84" s="463">
        <f t="shared" si="225"/>
        <v>331586</v>
      </c>
      <c r="CR84" s="463">
        <f t="shared" si="225"/>
        <v>723176780</v>
      </c>
      <c r="CS84" s="463">
        <f t="shared" si="99"/>
        <v>2181</v>
      </c>
      <c r="CT84" s="463">
        <f t="shared" si="100"/>
        <v>4669</v>
      </c>
      <c r="CU84" s="463">
        <f t="shared" si="226"/>
        <v>10524</v>
      </c>
      <c r="CV84" s="463">
        <f t="shared" si="226"/>
        <v>78840139</v>
      </c>
      <c r="CW84" s="463">
        <f t="shared" si="102"/>
        <v>7491</v>
      </c>
      <c r="CX84" s="463">
        <f t="shared" si="103"/>
        <v>16672</v>
      </c>
      <c r="CY84" s="463">
        <f t="shared" si="227"/>
        <v>4518</v>
      </c>
      <c r="CZ84" s="463">
        <f t="shared" si="227"/>
        <v>32693619</v>
      </c>
      <c r="DA84" s="463">
        <f t="shared" si="105"/>
        <v>7236</v>
      </c>
      <c r="DB84" s="463">
        <f t="shared" si="106"/>
        <v>16706</v>
      </c>
      <c r="DC84" s="463">
        <f t="shared" si="228"/>
        <v>11249</v>
      </c>
      <c r="DD84" s="463">
        <f t="shared" si="228"/>
        <v>123188585</v>
      </c>
      <c r="DE84" s="463">
        <f t="shared" si="108"/>
        <v>10951</v>
      </c>
      <c r="DF84" s="463">
        <f t="shared" si="109"/>
        <v>24959</v>
      </c>
      <c r="DG84" s="463">
        <f t="shared" si="229"/>
        <v>1934</v>
      </c>
      <c r="DH84" s="463">
        <f t="shared" si="229"/>
        <v>22818894</v>
      </c>
      <c r="DI84" s="463">
        <f t="shared" si="111"/>
        <v>11799</v>
      </c>
      <c r="DJ84" s="463">
        <f t="shared" si="112"/>
        <v>29608</v>
      </c>
      <c r="DK84" s="463">
        <f t="shared" si="166"/>
        <v>3629</v>
      </c>
      <c r="DL84" s="463">
        <f t="shared" si="166"/>
        <v>1314341</v>
      </c>
      <c r="DM84" s="463">
        <f t="shared" si="201"/>
        <v>362</v>
      </c>
      <c r="DN84" s="463">
        <f t="shared" si="202"/>
        <v>601</v>
      </c>
      <c r="DO84" s="463">
        <f t="shared" si="167"/>
        <v>44870</v>
      </c>
      <c r="DP84" s="463">
        <f t="shared" si="167"/>
        <v>1861231</v>
      </c>
      <c r="DQ84" s="463">
        <f t="shared" si="203"/>
        <v>41</v>
      </c>
      <c r="DR84" s="463">
        <f t="shared" si="204"/>
        <v>76</v>
      </c>
      <c r="DS84" s="463">
        <f t="shared" si="168"/>
        <v>687</v>
      </c>
      <c r="DT84" s="463">
        <f t="shared" si="168"/>
        <v>1453233</v>
      </c>
      <c r="DU84" s="463">
        <f t="shared" si="75"/>
        <v>2115</v>
      </c>
      <c r="DV84" s="463">
        <f t="shared" si="76"/>
        <v>4426</v>
      </c>
      <c r="DW84" s="463">
        <f t="shared" si="159"/>
        <v>589</v>
      </c>
      <c r="DX84" s="463">
        <f t="shared" si="237"/>
        <v>367153</v>
      </c>
      <c r="DY84" s="463">
        <f t="shared" si="237"/>
        <v>774676687</v>
      </c>
      <c r="DZ84" s="463">
        <f t="shared" si="238"/>
        <v>2110</v>
      </c>
      <c r="EA84" s="463">
        <f t="shared" si="239"/>
        <v>4575</v>
      </c>
      <c r="EB84" s="463">
        <f t="shared" si="240"/>
        <v>247756</v>
      </c>
      <c r="EC84" s="463">
        <f t="shared" si="240"/>
        <v>111341</v>
      </c>
      <c r="ED84" s="463">
        <f t="shared" si="240"/>
        <v>42324</v>
      </c>
      <c r="EE84" s="463">
        <f t="shared" si="240"/>
        <v>325671964</v>
      </c>
      <c r="EF84" s="463">
        <f t="shared" si="240"/>
        <v>28376</v>
      </c>
      <c r="EG84" s="463">
        <f t="shared" si="177"/>
        <v>773</v>
      </c>
      <c r="EH84" s="463">
        <f t="shared" si="177"/>
        <v>747</v>
      </c>
      <c r="EI84" s="463"/>
      <c r="EJ84" s="446"/>
      <c r="EK84" s="446"/>
      <c r="EL84" s="446"/>
      <c r="EM84" s="446"/>
      <c r="EN84" s="446"/>
      <c r="EO84" s="446"/>
      <c r="EP84" s="446"/>
      <c r="EQ84" s="446"/>
      <c r="ER84" s="446"/>
      <c r="ES84" s="446"/>
      <c r="ET84" s="446"/>
      <c r="EU84" s="446"/>
      <c r="EV84" s="446"/>
      <c r="EW84" s="446"/>
      <c r="EX84" s="446"/>
      <c r="EY84" s="446"/>
      <c r="EZ84" s="447"/>
      <c r="FA84" s="446">
        <f t="shared" si="205"/>
        <v>2</v>
      </c>
      <c r="FB84" s="417">
        <f t="shared" si="218"/>
        <v>2024</v>
      </c>
      <c r="FC84" s="448">
        <f t="shared" si="219"/>
        <v>45323</v>
      </c>
      <c r="FD84" s="449">
        <f t="shared" si="236"/>
        <v>29</v>
      </c>
      <c r="FE84" s="450"/>
      <c r="FF84" s="451">
        <f t="shared" si="79"/>
        <v>0.60914187969210298</v>
      </c>
      <c r="FG84" s="450"/>
      <c r="FH84" s="452">
        <f t="shared" si="206"/>
        <v>2.0942190286510201</v>
      </c>
      <c r="FI84" s="452">
        <f t="shared" si="207"/>
        <v>1.5453717082568568</v>
      </c>
      <c r="FJ84" s="452">
        <f t="shared" si="208"/>
        <v>2.0652139461172743</v>
      </c>
      <c r="FK84" s="452">
        <f t="shared" si="209"/>
        <v>1.5515847860538827</v>
      </c>
      <c r="FL84" s="452">
        <f t="shared" si="210"/>
        <v>1.3853511596820713</v>
      </c>
      <c r="FM84" s="452">
        <f t="shared" si="211"/>
        <v>1.0716353478245788</v>
      </c>
      <c r="FN84" s="452">
        <f t="shared" si="212"/>
        <v>1.7364883192621978</v>
      </c>
      <c r="FO84" s="452">
        <f t="shared" si="213"/>
        <v>1.0797646899264233</v>
      </c>
      <c r="FP84" s="452">
        <f t="shared" si="214"/>
        <v>1.6073088297422897</v>
      </c>
      <c r="FQ84" s="452">
        <f t="shared" si="215"/>
        <v>1.0684410646387832</v>
      </c>
      <c r="FR84" s="453"/>
      <c r="FS84" s="446">
        <f t="shared" si="235"/>
        <v>509276</v>
      </c>
      <c r="FT84" s="446">
        <f t="shared" si="235"/>
        <v>10850702</v>
      </c>
      <c r="FU84" s="446">
        <f t="shared" si="235"/>
        <v>25692026</v>
      </c>
      <c r="FV84" s="446">
        <f t="shared" si="235"/>
        <v>66605929</v>
      </c>
      <c r="FW84" s="446">
        <f t="shared" si="235"/>
        <v>68856682</v>
      </c>
      <c r="FX84" s="446">
        <f t="shared" si="235"/>
        <v>57373634</v>
      </c>
      <c r="FY84" s="446">
        <f t="shared" si="235"/>
        <v>1746130460</v>
      </c>
      <c r="FZ84" s="446">
        <f t="shared" si="235"/>
        <v>2067710443</v>
      </c>
      <c r="GA84" s="446">
        <f t="shared" si="235"/>
        <v>101367963</v>
      </c>
      <c r="GB84" s="446">
        <f t="shared" si="179"/>
        <v>605129741</v>
      </c>
      <c r="GC84" s="446">
        <f t="shared" si="179"/>
        <v>131943960</v>
      </c>
      <c r="GD84" s="446">
        <f t="shared" si="241"/>
        <v>1085834</v>
      </c>
      <c r="GE84" s="446">
        <f t="shared" si="241"/>
        <v>591181</v>
      </c>
      <c r="GF84" s="446">
        <f t="shared" si="241"/>
        <v>67171622</v>
      </c>
      <c r="GG84" s="446">
        <f t="shared" si="241"/>
        <v>152319890</v>
      </c>
      <c r="GH84" s="446">
        <f t="shared" si="241"/>
        <v>47449579</v>
      </c>
      <c r="GI84" s="446">
        <f t="shared" si="241"/>
        <v>1548042646</v>
      </c>
      <c r="GJ84" s="446">
        <f t="shared" si="241"/>
        <v>175451010</v>
      </c>
      <c r="GK84" s="446">
        <f t="shared" si="241"/>
        <v>75477212</v>
      </c>
      <c r="GL84" s="446">
        <f t="shared" si="241"/>
        <v>280763152</v>
      </c>
      <c r="GM84" s="446">
        <f t="shared" si="241"/>
        <v>57262731</v>
      </c>
      <c r="GN84" s="446">
        <f t="shared" si="160"/>
        <v>3040594</v>
      </c>
      <c r="GO84" s="446">
        <f t="shared" si="231"/>
        <v>2180613</v>
      </c>
      <c r="GP84" s="446">
        <f t="shared" si="231"/>
        <v>3394782</v>
      </c>
      <c r="GQ84" s="446">
        <f t="shared" si="231"/>
        <v>1679628347</v>
      </c>
      <c r="GR84" s="446"/>
      <c r="GS84" s="446"/>
      <c r="GT84" s="446"/>
      <c r="GU84" s="446"/>
      <c r="GV84" s="454"/>
      <c r="GW84" s="402"/>
      <c r="GX84" s="402"/>
      <c r="GY84" s="402"/>
      <c r="GZ84" s="402"/>
      <c r="HA84" s="402"/>
    </row>
    <row r="85" spans="1:209" ht="10.5" customHeight="1" x14ac:dyDescent="0.2">
      <c r="A85" s="417" t="str">
        <f t="shared" si="181"/>
        <v>2023-24MARCHENG</v>
      </c>
      <c r="B85" s="458" t="str">
        <f t="shared" si="216"/>
        <v>2023-24</v>
      </c>
      <c r="C85" s="402" t="s">
        <v>660</v>
      </c>
      <c r="D85" s="458"/>
      <c r="F85" s="458" t="str">
        <f t="shared" si="217"/>
        <v>ENG</v>
      </c>
      <c r="H85" s="463">
        <f t="shared" si="162"/>
        <v>1104087</v>
      </c>
      <c r="I85" s="463">
        <f t="shared" si="162"/>
        <v>808913</v>
      </c>
      <c r="J85" s="463">
        <f t="shared" si="162"/>
        <v>3615771</v>
      </c>
      <c r="K85" s="463">
        <f t="shared" si="182"/>
        <v>4</v>
      </c>
      <c r="L85" s="463">
        <f t="shared" si="183"/>
        <v>1</v>
      </c>
      <c r="M85" s="463">
        <f t="shared" si="184"/>
        <v>8</v>
      </c>
      <c r="N85" s="463">
        <f t="shared" si="185"/>
        <v>25</v>
      </c>
      <c r="O85" s="463">
        <f t="shared" si="186"/>
        <v>77</v>
      </c>
      <c r="P85" s="463">
        <f t="shared" si="232"/>
        <v>3377</v>
      </c>
      <c r="Q85" s="463">
        <f t="shared" si="232"/>
        <v>4981</v>
      </c>
      <c r="R85" s="463">
        <f t="shared" si="232"/>
        <v>6994</v>
      </c>
      <c r="S85" s="463">
        <f t="shared" si="232"/>
        <v>752365</v>
      </c>
      <c r="T85" s="463">
        <f t="shared" si="232"/>
        <v>81790</v>
      </c>
      <c r="U85" s="463">
        <f t="shared" si="232"/>
        <v>53883</v>
      </c>
      <c r="V85" s="463">
        <f t="shared" si="232"/>
        <v>399852</v>
      </c>
      <c r="W85" s="463">
        <f t="shared" si="232"/>
        <v>128181</v>
      </c>
      <c r="X85" s="463">
        <f t="shared" si="232"/>
        <v>5188</v>
      </c>
      <c r="Y85" s="463">
        <f t="shared" si="232"/>
        <v>40887862</v>
      </c>
      <c r="Z85" s="463">
        <f t="shared" si="187"/>
        <v>500</v>
      </c>
      <c r="AA85" s="463">
        <f t="shared" si="188"/>
        <v>888</v>
      </c>
      <c r="AB85" s="463">
        <f t="shared" si="189"/>
        <v>33208098</v>
      </c>
      <c r="AC85" s="463">
        <f t="shared" si="190"/>
        <v>616</v>
      </c>
      <c r="AD85" s="463">
        <f t="shared" si="191"/>
        <v>1119</v>
      </c>
      <c r="AE85" s="463">
        <f t="shared" si="192"/>
        <v>811901831</v>
      </c>
      <c r="AF85" s="463">
        <f t="shared" si="193"/>
        <v>2031</v>
      </c>
      <c r="AG85" s="463">
        <f t="shared" si="194"/>
        <v>4311</v>
      </c>
      <c r="AH85" s="463">
        <f t="shared" si="195"/>
        <v>952039059</v>
      </c>
      <c r="AI85" s="463">
        <f t="shared" si="196"/>
        <v>7427</v>
      </c>
      <c r="AJ85" s="463">
        <f t="shared" si="197"/>
        <v>17562</v>
      </c>
      <c r="AK85" s="463">
        <f t="shared" si="198"/>
        <v>46631351</v>
      </c>
      <c r="AL85" s="463">
        <f t="shared" si="199"/>
        <v>8988</v>
      </c>
      <c r="AM85" s="463">
        <f t="shared" si="200"/>
        <v>21759</v>
      </c>
      <c r="AN85" s="463">
        <f t="shared" si="170"/>
        <v>5572</v>
      </c>
      <c r="AO85" s="463">
        <f t="shared" si="170"/>
        <v>28714</v>
      </c>
      <c r="AP85" s="463">
        <f t="shared" si="170"/>
        <v>19700</v>
      </c>
      <c r="AQ85" s="463">
        <f t="shared" si="170"/>
        <v>63147520</v>
      </c>
      <c r="AR85" s="463">
        <f t="shared" si="171"/>
        <v>3205</v>
      </c>
      <c r="AS85" s="463">
        <f t="shared" si="172"/>
        <v>6895</v>
      </c>
      <c r="AT85" s="463">
        <f t="shared" si="233"/>
        <v>106325</v>
      </c>
      <c r="AU85" s="463">
        <f t="shared" si="233"/>
        <v>8356</v>
      </c>
      <c r="AV85" s="463">
        <f t="shared" si="233"/>
        <v>39495</v>
      </c>
      <c r="AW85" s="463">
        <f t="shared" si="233"/>
        <v>37260</v>
      </c>
      <c r="AX85" s="463">
        <f t="shared" si="233"/>
        <v>6600</v>
      </c>
      <c r="AY85" s="463">
        <f t="shared" si="233"/>
        <v>51874</v>
      </c>
      <c r="AZ85" s="463">
        <f t="shared" si="233"/>
        <v>7223</v>
      </c>
      <c r="BA85" s="463">
        <f t="shared" si="173"/>
        <v>100992</v>
      </c>
      <c r="BB85" s="463">
        <f t="shared" si="173"/>
        <v>290036424</v>
      </c>
      <c r="BC85" s="463">
        <f t="shared" si="174"/>
        <v>2872</v>
      </c>
      <c r="BD85" s="463">
        <f t="shared" si="175"/>
        <v>6269</v>
      </c>
      <c r="BE85" s="463">
        <f t="shared" si="176"/>
        <v>8857</v>
      </c>
      <c r="BF85" s="463">
        <f t="shared" si="176"/>
        <v>31807</v>
      </c>
      <c r="BG85" s="463">
        <f t="shared" si="176"/>
        <v>42427</v>
      </c>
      <c r="BH85" s="463">
        <f t="shared" si="176"/>
        <v>17901</v>
      </c>
      <c r="BI85" s="463">
        <f t="shared" si="234"/>
        <v>382315</v>
      </c>
      <c r="BJ85" s="463">
        <f t="shared" si="234"/>
        <v>36054</v>
      </c>
      <c r="BK85" s="463">
        <f t="shared" si="234"/>
        <v>227671</v>
      </c>
      <c r="BL85" s="463">
        <f t="shared" si="234"/>
        <v>646040</v>
      </c>
      <c r="BM85" s="463">
        <f t="shared" si="234"/>
        <v>171174</v>
      </c>
      <c r="BN85" s="463">
        <f t="shared" si="234"/>
        <v>126801</v>
      </c>
      <c r="BO85" s="463">
        <f t="shared" si="234"/>
        <v>111206</v>
      </c>
      <c r="BP85" s="463">
        <f t="shared" si="234"/>
        <v>83908</v>
      </c>
      <c r="BQ85" s="463">
        <f t="shared" si="234"/>
        <v>552772</v>
      </c>
      <c r="BR85" s="463">
        <f t="shared" si="234"/>
        <v>429310</v>
      </c>
      <c r="BS85" s="463">
        <f t="shared" si="234"/>
        <v>223908</v>
      </c>
      <c r="BT85" s="463">
        <f t="shared" si="234"/>
        <v>138408</v>
      </c>
      <c r="BU85" s="463">
        <f t="shared" si="234"/>
        <v>8407</v>
      </c>
      <c r="BV85" s="463">
        <f t="shared" si="234"/>
        <v>5545</v>
      </c>
      <c r="BW85" s="463">
        <f t="shared" si="220"/>
        <v>1227</v>
      </c>
      <c r="BX85" s="463">
        <f t="shared" si="220"/>
        <v>695147</v>
      </c>
      <c r="BY85" s="463">
        <f t="shared" si="84"/>
        <v>567</v>
      </c>
      <c r="BZ85" s="463">
        <f t="shared" si="85"/>
        <v>964</v>
      </c>
      <c r="CA85" s="463">
        <f t="shared" si="221"/>
        <v>626</v>
      </c>
      <c r="CB85" s="463">
        <f t="shared" si="221"/>
        <v>326197</v>
      </c>
      <c r="CC85" s="463">
        <f t="shared" si="87"/>
        <v>521</v>
      </c>
      <c r="CD85" s="463">
        <f t="shared" si="88"/>
        <v>994</v>
      </c>
      <c r="CE85" s="463">
        <f t="shared" si="222"/>
        <v>79937</v>
      </c>
      <c r="CF85" s="463">
        <f t="shared" si="222"/>
        <v>39866518</v>
      </c>
      <c r="CG85" s="463">
        <f t="shared" si="90"/>
        <v>499</v>
      </c>
      <c r="CH85" s="463">
        <f t="shared" si="91"/>
        <v>886</v>
      </c>
      <c r="CI85" s="463">
        <f t="shared" si="223"/>
        <v>32968</v>
      </c>
      <c r="CJ85" s="463">
        <f t="shared" si="223"/>
        <v>67221930</v>
      </c>
      <c r="CK85" s="463">
        <f t="shared" si="93"/>
        <v>2039</v>
      </c>
      <c r="CL85" s="463">
        <f t="shared" si="94"/>
        <v>4267</v>
      </c>
      <c r="CM85" s="463">
        <f t="shared" si="224"/>
        <v>11488</v>
      </c>
      <c r="CN85" s="463">
        <f t="shared" si="224"/>
        <v>21240234</v>
      </c>
      <c r="CO85" s="463">
        <f t="shared" si="96"/>
        <v>1849</v>
      </c>
      <c r="CP85" s="463">
        <f t="shared" si="97"/>
        <v>4029</v>
      </c>
      <c r="CQ85" s="463">
        <f t="shared" si="225"/>
        <v>355396</v>
      </c>
      <c r="CR85" s="463">
        <f t="shared" si="225"/>
        <v>723439667</v>
      </c>
      <c r="CS85" s="463">
        <f t="shared" si="99"/>
        <v>2036</v>
      </c>
      <c r="CT85" s="463">
        <f t="shared" si="100"/>
        <v>4327</v>
      </c>
      <c r="CU85" s="463">
        <f t="shared" si="226"/>
        <v>10842</v>
      </c>
      <c r="CV85" s="463">
        <f t="shared" si="226"/>
        <v>81075670</v>
      </c>
      <c r="CW85" s="463">
        <f t="shared" si="102"/>
        <v>7478</v>
      </c>
      <c r="CX85" s="463">
        <f t="shared" si="103"/>
        <v>17009</v>
      </c>
      <c r="CY85" s="463">
        <f t="shared" si="227"/>
        <v>4923</v>
      </c>
      <c r="CZ85" s="463">
        <f t="shared" si="227"/>
        <v>33397408</v>
      </c>
      <c r="DA85" s="463">
        <f t="shared" si="105"/>
        <v>6784</v>
      </c>
      <c r="DB85" s="463">
        <f t="shared" si="106"/>
        <v>15956</v>
      </c>
      <c r="DC85" s="463">
        <f t="shared" si="228"/>
        <v>11530</v>
      </c>
      <c r="DD85" s="463">
        <f t="shared" si="228"/>
        <v>125776863</v>
      </c>
      <c r="DE85" s="463">
        <f t="shared" si="108"/>
        <v>10909</v>
      </c>
      <c r="DF85" s="463">
        <f t="shared" si="109"/>
        <v>24704</v>
      </c>
      <c r="DG85" s="463">
        <f t="shared" si="229"/>
        <v>2082</v>
      </c>
      <c r="DH85" s="463">
        <f t="shared" si="229"/>
        <v>23493768</v>
      </c>
      <c r="DI85" s="463">
        <f t="shared" si="111"/>
        <v>11284</v>
      </c>
      <c r="DJ85" s="463">
        <f t="shared" si="112"/>
        <v>27316</v>
      </c>
      <c r="DK85" s="463">
        <f t="shared" si="166"/>
        <v>3907</v>
      </c>
      <c r="DL85" s="463">
        <f t="shared" si="166"/>
        <v>1427632</v>
      </c>
      <c r="DM85" s="463">
        <f t="shared" si="201"/>
        <v>365</v>
      </c>
      <c r="DN85" s="463">
        <f t="shared" si="202"/>
        <v>626</v>
      </c>
      <c r="DO85" s="463">
        <f t="shared" si="167"/>
        <v>48080</v>
      </c>
      <c r="DP85" s="463">
        <f t="shared" si="167"/>
        <v>1950467</v>
      </c>
      <c r="DQ85" s="463">
        <f t="shared" si="203"/>
        <v>41</v>
      </c>
      <c r="DR85" s="463">
        <f t="shared" si="204"/>
        <v>71</v>
      </c>
      <c r="DS85" s="463">
        <f t="shared" si="168"/>
        <v>732</v>
      </c>
      <c r="DT85" s="463">
        <f t="shared" si="168"/>
        <v>1596692</v>
      </c>
      <c r="DU85" s="463">
        <f t="shared" si="75"/>
        <v>2181</v>
      </c>
      <c r="DV85" s="463">
        <f t="shared" si="76"/>
        <v>4719</v>
      </c>
      <c r="DW85" s="463">
        <f t="shared" si="159"/>
        <v>638</v>
      </c>
      <c r="DX85" s="463">
        <f t="shared" si="237"/>
        <v>395693</v>
      </c>
      <c r="DY85" s="463">
        <f t="shared" si="237"/>
        <v>783477377</v>
      </c>
      <c r="DZ85" s="463">
        <f t="shared" si="238"/>
        <v>1980</v>
      </c>
      <c r="EA85" s="463">
        <f t="shared" si="239"/>
        <v>4198</v>
      </c>
      <c r="EB85" s="463">
        <f t="shared" si="240"/>
        <v>260598</v>
      </c>
      <c r="EC85" s="463">
        <f t="shared" si="240"/>
        <v>110720</v>
      </c>
      <c r="ED85" s="463">
        <f t="shared" si="240"/>
        <v>39598</v>
      </c>
      <c r="EE85" s="463">
        <f t="shared" si="240"/>
        <v>309310775</v>
      </c>
      <c r="EF85" s="463">
        <f t="shared" si="240"/>
        <v>27303</v>
      </c>
      <c r="EG85" s="463">
        <f t="shared" si="177"/>
        <v>2821</v>
      </c>
      <c r="EH85" s="463">
        <f t="shared" si="177"/>
        <v>2740</v>
      </c>
      <c r="EI85" s="463"/>
      <c r="EJ85" s="446"/>
      <c r="EK85" s="446"/>
      <c r="EL85" s="446"/>
      <c r="EM85" s="446"/>
      <c r="EN85" s="446"/>
      <c r="EO85" s="446"/>
      <c r="EP85" s="446"/>
      <c r="EQ85" s="446"/>
      <c r="ER85" s="446"/>
      <c r="ES85" s="446"/>
      <c r="ET85" s="446"/>
      <c r="EU85" s="446"/>
      <c r="EV85" s="446"/>
      <c r="EW85" s="446"/>
      <c r="EX85" s="446"/>
      <c r="EY85" s="446"/>
      <c r="EZ85" s="447"/>
      <c r="FA85" s="446">
        <f t="shared" si="205"/>
        <v>3</v>
      </c>
      <c r="FB85" s="417">
        <f t="shared" si="218"/>
        <v>2024</v>
      </c>
      <c r="FC85" s="448">
        <f t="shared" si="219"/>
        <v>45352</v>
      </c>
      <c r="FD85" s="449">
        <f t="shared" si="236"/>
        <v>31</v>
      </c>
      <c r="FE85" s="450"/>
      <c r="FF85" s="451">
        <f t="shared" si="79"/>
        <v>0.61316363358116643</v>
      </c>
      <c r="FG85" s="450"/>
      <c r="FH85" s="452">
        <f t="shared" si="206"/>
        <v>2.0928475363736396</v>
      </c>
      <c r="FI85" s="452">
        <f t="shared" si="207"/>
        <v>1.5503240004890573</v>
      </c>
      <c r="FJ85" s="452">
        <f t="shared" si="208"/>
        <v>2.0638420280979157</v>
      </c>
      <c r="FK85" s="452">
        <f t="shared" si="209"/>
        <v>1.5572258411743964</v>
      </c>
      <c r="FL85" s="452">
        <f t="shared" si="210"/>
        <v>1.3824415033562418</v>
      </c>
      <c r="FM85" s="452">
        <f t="shared" si="211"/>
        <v>1.0736722587357321</v>
      </c>
      <c r="FN85" s="452">
        <f t="shared" si="212"/>
        <v>1.7468111498584034</v>
      </c>
      <c r="FO85" s="452">
        <f t="shared" si="213"/>
        <v>1.0797856156528658</v>
      </c>
      <c r="FP85" s="452">
        <f t="shared" si="214"/>
        <v>1.6204703161141094</v>
      </c>
      <c r="FQ85" s="452">
        <f t="shared" si="215"/>
        <v>1.0688126445643793</v>
      </c>
      <c r="FR85" s="453"/>
      <c r="FS85" s="446">
        <f t="shared" si="235"/>
        <v>545433</v>
      </c>
      <c r="FT85" s="446">
        <f t="shared" si="235"/>
        <v>6146482</v>
      </c>
      <c r="FU85" s="446">
        <f t="shared" si="235"/>
        <v>19920792</v>
      </c>
      <c r="FV85" s="446">
        <f t="shared" si="235"/>
        <v>61927366</v>
      </c>
      <c r="FW85" s="446">
        <f t="shared" si="235"/>
        <v>72627723</v>
      </c>
      <c r="FX85" s="446">
        <f t="shared" si="235"/>
        <v>60278151</v>
      </c>
      <c r="FY85" s="446">
        <f t="shared" si="235"/>
        <v>1723826740</v>
      </c>
      <c r="FZ85" s="446">
        <f t="shared" si="235"/>
        <v>2251059810</v>
      </c>
      <c r="GA85" s="446">
        <f t="shared" si="235"/>
        <v>112886012</v>
      </c>
      <c r="GB85" s="446">
        <f t="shared" si="179"/>
        <v>633157113</v>
      </c>
      <c r="GC85" s="446">
        <f t="shared" si="179"/>
        <v>135837885</v>
      </c>
      <c r="GD85" s="446">
        <f t="shared" si="241"/>
        <v>1183325</v>
      </c>
      <c r="GE85" s="446">
        <f t="shared" si="241"/>
        <v>622084</v>
      </c>
      <c r="GF85" s="446">
        <f t="shared" si="241"/>
        <v>70804587</v>
      </c>
      <c r="GG85" s="446">
        <f t="shared" si="241"/>
        <v>140689945</v>
      </c>
      <c r="GH85" s="446">
        <f t="shared" si="241"/>
        <v>46289159</v>
      </c>
      <c r="GI85" s="446">
        <f t="shared" si="241"/>
        <v>1537641941</v>
      </c>
      <c r="GJ85" s="446">
        <f t="shared" si="241"/>
        <v>184406159</v>
      </c>
      <c r="GK85" s="446">
        <f t="shared" si="241"/>
        <v>78553045</v>
      </c>
      <c r="GL85" s="446">
        <f t="shared" si="241"/>
        <v>284834922</v>
      </c>
      <c r="GM85" s="446">
        <f t="shared" si="241"/>
        <v>56872886</v>
      </c>
      <c r="GN85" s="446">
        <f t="shared" si="160"/>
        <v>3453991</v>
      </c>
      <c r="GO85" s="446">
        <f t="shared" si="231"/>
        <v>2446792</v>
      </c>
      <c r="GP85" s="446">
        <f t="shared" si="231"/>
        <v>3396144</v>
      </c>
      <c r="GQ85" s="446">
        <f t="shared" si="231"/>
        <v>1661075238</v>
      </c>
      <c r="GR85" s="446"/>
      <c r="GS85" s="446"/>
      <c r="GT85" s="446"/>
      <c r="GU85" s="446"/>
      <c r="GV85" s="454"/>
      <c r="GW85" s="402"/>
      <c r="GX85" s="402"/>
      <c r="GY85" s="402"/>
      <c r="GZ85" s="402"/>
      <c r="HA85" s="402"/>
    </row>
    <row r="86" spans="1:209" ht="10.5" customHeight="1" x14ac:dyDescent="0.2">
      <c r="A86" s="417" t="str">
        <f>B86&amp;C86&amp;F86</f>
        <v>2024-25APRILENG</v>
      </c>
      <c r="B86" s="458" t="str">
        <f>IF($FA86=4,LEFT($B85,4)+1&amp;-1-RIGHT($B85,2),$B85)</f>
        <v>2024-25</v>
      </c>
      <c r="C86" s="402" t="s">
        <v>664</v>
      </c>
      <c r="D86" s="458"/>
      <c r="F86" s="458" t="str">
        <f>F85</f>
        <v>ENG</v>
      </c>
      <c r="H86" s="463">
        <f t="shared" ref="H86:J105" si="242">SUMIFS(H$443:H$10112,$B$443:$B$10112,$B86,$C$443:$C$10112,$C86)</f>
        <v>1023827</v>
      </c>
      <c r="I86" s="463">
        <f t="shared" si="242"/>
        <v>735360</v>
      </c>
      <c r="J86" s="463">
        <f t="shared" si="242"/>
        <v>2363100</v>
      </c>
      <c r="K86" s="463">
        <f>IFERROR(ROUND(J86/I86,0),"-")</f>
        <v>3</v>
      </c>
      <c r="L86" s="463">
        <f>IFERROR(ROUND(FS86/I86,0),"-")</f>
        <v>1</v>
      </c>
      <c r="M86" s="463">
        <f>IFERROR(ROUND(FT86/I86,0),"-")</f>
        <v>3</v>
      </c>
      <c r="N86" s="463">
        <f>IFERROR(ROUND(FU86/I86,0),"-")</f>
        <v>15</v>
      </c>
      <c r="O86" s="463">
        <f>IFERROR(ROUND(FV86/I86,0),"-")</f>
        <v>63</v>
      </c>
      <c r="P86" s="463">
        <f t="shared" ref="P86:Y95" si="243">SUMIFS(P$443:P$10112,$B$443:$B$10112,$B86,$C$443:$C$10112,$C86)</f>
        <v>3777</v>
      </c>
      <c r="Q86" s="463">
        <f t="shared" si="243"/>
        <v>4967</v>
      </c>
      <c r="R86" s="463">
        <f t="shared" si="243"/>
        <v>7511</v>
      </c>
      <c r="S86" s="463">
        <f t="shared" si="243"/>
        <v>720769</v>
      </c>
      <c r="T86" s="463">
        <f t="shared" si="243"/>
        <v>75349</v>
      </c>
      <c r="U86" s="463">
        <f t="shared" si="243"/>
        <v>49205</v>
      </c>
      <c r="V86" s="463">
        <f t="shared" si="243"/>
        <v>374774</v>
      </c>
      <c r="W86" s="463">
        <f t="shared" si="243"/>
        <v>130730</v>
      </c>
      <c r="X86" s="463">
        <f t="shared" si="243"/>
        <v>5876</v>
      </c>
      <c r="Y86" s="463">
        <f t="shared" si="243"/>
        <v>36949802</v>
      </c>
      <c r="Z86" s="463">
        <f>IFERROR(ROUND(Y86/T86,0),"-")</f>
        <v>490</v>
      </c>
      <c r="AA86" s="463">
        <f>IFERROR(ROUND(FW86/T86,0),"-")</f>
        <v>873</v>
      </c>
      <c r="AB86" s="463">
        <f t="shared" si="189"/>
        <v>29586330</v>
      </c>
      <c r="AC86" s="463">
        <f>IFERROR(ROUND(AB86/U86,0),"-")</f>
        <v>601</v>
      </c>
      <c r="AD86" s="463">
        <f>IFERROR(ROUND(FX86/U86,0),"-")</f>
        <v>1093</v>
      </c>
      <c r="AE86" s="463">
        <f t="shared" si="192"/>
        <v>682624116</v>
      </c>
      <c r="AF86" s="463">
        <f>IFERROR(ROUND(AE86/V86,0),"-")</f>
        <v>1821</v>
      </c>
      <c r="AG86" s="463">
        <f>IFERROR(ROUND(FY86/V86,0),"-")</f>
        <v>3851</v>
      </c>
      <c r="AH86" s="463">
        <f t="shared" si="195"/>
        <v>800242480</v>
      </c>
      <c r="AI86" s="463">
        <f>IFERROR(ROUND(AH86/W86,0),"-")</f>
        <v>6121</v>
      </c>
      <c r="AJ86" s="463">
        <f>IFERROR(ROUND(FZ86/W86,0),"-")</f>
        <v>14110</v>
      </c>
      <c r="AK86" s="463">
        <f t="shared" si="198"/>
        <v>43518958</v>
      </c>
      <c r="AL86" s="463">
        <f>IFERROR(ROUND(AK86/X86,0),"-")</f>
        <v>7406</v>
      </c>
      <c r="AM86" s="463">
        <f>IFERROR(ROUND(GA86/X86,0),"-")</f>
        <v>16326</v>
      </c>
      <c r="AN86" s="463">
        <f t="shared" si="170"/>
        <v>5233</v>
      </c>
      <c r="AO86" s="463">
        <f t="shared" si="170"/>
        <v>28117</v>
      </c>
      <c r="AP86" s="463">
        <f t="shared" si="170"/>
        <v>22035</v>
      </c>
      <c r="AQ86" s="463">
        <f t="shared" si="170"/>
        <v>61924483</v>
      </c>
      <c r="AR86" s="463">
        <f>IFERROR(ROUND(AQ86/AP86,0),"-")</f>
        <v>2810</v>
      </c>
      <c r="AS86" s="463">
        <f>IFERROR(ROUND(GC86/AP86,0),"-")</f>
        <v>5990</v>
      </c>
      <c r="AT86" s="463">
        <f t="shared" ref="AT86:AZ95" si="244">SUMIFS(AT$443:AT$10112,$B$443:$B$10112,$B86,$C$443:$C$10112,$C86)</f>
        <v>102244</v>
      </c>
      <c r="AU86" s="463">
        <f t="shared" si="244"/>
        <v>8099</v>
      </c>
      <c r="AV86" s="463">
        <f t="shared" si="244"/>
        <v>43867</v>
      </c>
      <c r="AW86" s="463">
        <f t="shared" si="244"/>
        <v>31596</v>
      </c>
      <c r="AX86" s="463">
        <f t="shared" si="244"/>
        <v>5907</v>
      </c>
      <c r="AY86" s="463">
        <f t="shared" si="244"/>
        <v>44371</v>
      </c>
      <c r="AZ86" s="463">
        <f t="shared" si="244"/>
        <v>6550</v>
      </c>
      <c r="BA86" s="463">
        <f t="shared" si="173"/>
        <v>93506</v>
      </c>
      <c r="BB86" s="463">
        <f t="shared" si="173"/>
        <v>227478457</v>
      </c>
      <c r="BC86" s="463">
        <f>IFERROR(ROUND(BB86/BA86,0),"-")</f>
        <v>2433</v>
      </c>
      <c r="BD86" s="463">
        <f>IFERROR(ROUND(GB86/BA86,0),"-")</f>
        <v>5319</v>
      </c>
      <c r="BE86" s="463">
        <f t="shared" si="176"/>
        <v>8540</v>
      </c>
      <c r="BF86" s="463">
        <f t="shared" si="176"/>
        <v>29038</v>
      </c>
      <c r="BG86" s="463">
        <f t="shared" si="176"/>
        <v>39799</v>
      </c>
      <c r="BH86" s="463">
        <f t="shared" si="176"/>
        <v>16129</v>
      </c>
      <c r="BI86" s="463">
        <f t="shared" ref="BI86:BV95" si="245">SUMIFS(BI$443:BI$10112,$B$443:$B$10112,$B86,$C$443:$C$10112,$C86)</f>
        <v>367361</v>
      </c>
      <c r="BJ86" s="463">
        <f t="shared" si="245"/>
        <v>34404</v>
      </c>
      <c r="BK86" s="463">
        <f t="shared" si="245"/>
        <v>216760</v>
      </c>
      <c r="BL86" s="463">
        <f t="shared" si="245"/>
        <v>618525</v>
      </c>
      <c r="BM86" s="463">
        <f t="shared" si="245"/>
        <v>156905</v>
      </c>
      <c r="BN86" s="463">
        <f t="shared" si="245"/>
        <v>116465</v>
      </c>
      <c r="BO86" s="463">
        <f t="shared" si="245"/>
        <v>101118</v>
      </c>
      <c r="BP86" s="463">
        <f t="shared" si="245"/>
        <v>76538</v>
      </c>
      <c r="BQ86" s="463">
        <f t="shared" si="245"/>
        <v>514207</v>
      </c>
      <c r="BR86" s="463">
        <f t="shared" si="245"/>
        <v>401365</v>
      </c>
      <c r="BS86" s="463">
        <f t="shared" si="245"/>
        <v>226600</v>
      </c>
      <c r="BT86" s="463">
        <f t="shared" si="245"/>
        <v>141187</v>
      </c>
      <c r="BU86" s="463">
        <f t="shared" si="245"/>
        <v>9610</v>
      </c>
      <c r="BV86" s="463">
        <f t="shared" si="245"/>
        <v>6309</v>
      </c>
      <c r="BW86" s="463">
        <f t="shared" si="220"/>
        <v>1190</v>
      </c>
      <c r="BX86" s="463">
        <f t="shared" si="220"/>
        <v>666415</v>
      </c>
      <c r="BY86" s="463">
        <f>IFERROR(ROUND(BX86/BW86,0),"-")</f>
        <v>560</v>
      </c>
      <c r="BZ86" s="463">
        <f>IFERROR(ROUND(GD86/BW86,0),"-")</f>
        <v>995</v>
      </c>
      <c r="CA86" s="463">
        <f t="shared" si="221"/>
        <v>553</v>
      </c>
      <c r="CB86" s="463">
        <f t="shared" si="221"/>
        <v>275178</v>
      </c>
      <c r="CC86" s="463">
        <f>IFERROR(ROUND(CB86/CA86,0),"-")</f>
        <v>498</v>
      </c>
      <c r="CD86" s="463">
        <f>IFERROR(ROUND(GE86/CA86,0),"-")</f>
        <v>963</v>
      </c>
      <c r="CE86" s="463">
        <f t="shared" si="222"/>
        <v>73606</v>
      </c>
      <c r="CF86" s="463">
        <f t="shared" si="222"/>
        <v>36008209</v>
      </c>
      <c r="CG86" s="463">
        <f>IFERROR(ROUND(CF86/CE86,0),"-")</f>
        <v>489</v>
      </c>
      <c r="CH86" s="463">
        <f>IFERROR(ROUND(GF86/CE86,0),"-")</f>
        <v>870</v>
      </c>
      <c r="CI86" s="463">
        <f t="shared" si="223"/>
        <v>31518</v>
      </c>
      <c r="CJ86" s="463">
        <f t="shared" si="223"/>
        <v>58138256</v>
      </c>
      <c r="CK86" s="463">
        <f>IFERROR(ROUND(CJ86/CI86,0),"-")</f>
        <v>1845</v>
      </c>
      <c r="CL86" s="463">
        <f>IFERROR(ROUND(GG86/CI86,0),"-")</f>
        <v>3805</v>
      </c>
      <c r="CM86" s="463">
        <f t="shared" si="224"/>
        <v>10953</v>
      </c>
      <c r="CN86" s="463">
        <f t="shared" si="224"/>
        <v>18309902</v>
      </c>
      <c r="CO86" s="463">
        <f>IFERROR(ROUND(CN86/CM86,0),"-")</f>
        <v>1672</v>
      </c>
      <c r="CP86" s="463">
        <f>IFERROR(ROUND(GH86/CM86,0),"-")</f>
        <v>3666</v>
      </c>
      <c r="CQ86" s="463">
        <f t="shared" si="225"/>
        <v>332303</v>
      </c>
      <c r="CR86" s="463">
        <f t="shared" si="225"/>
        <v>606175958</v>
      </c>
      <c r="CS86" s="463">
        <f>IFERROR(ROUND(CR86/CQ86,0),"-")</f>
        <v>1824</v>
      </c>
      <c r="CT86" s="463">
        <f>IFERROR(ROUND(GI86/CQ86,0),"-")</f>
        <v>3861</v>
      </c>
      <c r="CU86" s="463">
        <f t="shared" si="226"/>
        <v>11044</v>
      </c>
      <c r="CV86" s="463">
        <f t="shared" si="226"/>
        <v>67438073</v>
      </c>
      <c r="CW86" s="463">
        <f>IFERROR(ROUND(CV86/CU86,0),"-")</f>
        <v>6106</v>
      </c>
      <c r="CX86" s="463">
        <f>IFERROR(ROUND(GJ86/CU86,0),"-")</f>
        <v>13872</v>
      </c>
      <c r="CY86" s="463">
        <f t="shared" si="227"/>
        <v>5005</v>
      </c>
      <c r="CZ86" s="463">
        <f t="shared" si="227"/>
        <v>28429309</v>
      </c>
      <c r="DA86" s="463">
        <f>IFERROR(ROUND(CZ86/CY86,0),"-")</f>
        <v>5680</v>
      </c>
      <c r="DB86" s="463">
        <f>IFERROR(ROUND(GK86/CY86,0),"-")</f>
        <v>13001</v>
      </c>
      <c r="DC86" s="463">
        <f t="shared" si="228"/>
        <v>12169</v>
      </c>
      <c r="DD86" s="463">
        <f t="shared" si="228"/>
        <v>108956278</v>
      </c>
      <c r="DE86" s="463">
        <f>IFERROR(ROUND(DD86/DC86,0),"-")</f>
        <v>8954</v>
      </c>
      <c r="DF86" s="463">
        <f>IFERROR(ROUND(GL86/DC86,0),"-")</f>
        <v>20660</v>
      </c>
      <c r="DG86" s="463">
        <f t="shared" si="229"/>
        <v>2256</v>
      </c>
      <c r="DH86" s="463">
        <f t="shared" si="229"/>
        <v>21024664</v>
      </c>
      <c r="DI86" s="463">
        <f>IFERROR(ROUND(DH86/DG86,0),"-")</f>
        <v>9319</v>
      </c>
      <c r="DJ86" s="463">
        <f>IFERROR(ROUND(GM86/DG86,0),"-")</f>
        <v>23312</v>
      </c>
      <c r="DK86" s="463">
        <f t="shared" ref="DK86:DL105" si="246">SUMIFS(DK$443:DK$10112,$B$443:$B$10112,$B86,$C$443:$C$10112,$C86)</f>
        <v>3547</v>
      </c>
      <c r="DL86" s="463">
        <f t="shared" si="246"/>
        <v>1308496</v>
      </c>
      <c r="DM86" s="463">
        <f>IFERROR(ROUND(DL86/DK86,0),"-")</f>
        <v>369</v>
      </c>
      <c r="DN86" s="463">
        <f>IFERROR(ROUND(GO86/DK86,0),"-")</f>
        <v>636</v>
      </c>
      <c r="DO86" s="463">
        <f t="shared" ref="DO86:DP105" si="247">SUMIFS(DO$443:DO$10112,$B$443:$B$10112,$B86,$C$443:$C$10112,$C86)</f>
        <v>45037</v>
      </c>
      <c r="DP86" s="463">
        <f t="shared" si="247"/>
        <v>1775771</v>
      </c>
      <c r="DQ86" s="463">
        <f>IFERROR(ROUND(DP86/DO86,0),"-")</f>
        <v>39</v>
      </c>
      <c r="DR86" s="463">
        <f>IFERROR(ROUND(GP86/DO86,0),"-")</f>
        <v>68</v>
      </c>
      <c r="DS86" s="463">
        <f t="shared" ref="DS86:DT105" si="248">SUMIFS(DS$443:DS$10112,$B$443:$B$10112,$B86,$C$443:$C$10112,$C86)</f>
        <v>739</v>
      </c>
      <c r="DT86" s="463">
        <f t="shared" si="248"/>
        <v>1415704</v>
      </c>
      <c r="DU86" s="463">
        <f>IFERROR(ROUND(DT86/DS86,0),"-")</f>
        <v>1916</v>
      </c>
      <c r="DV86" s="463">
        <f>IFERROR(ROUND(GN86/DS86,0),"-")</f>
        <v>3888</v>
      </c>
      <c r="DW86" s="463">
        <f t="shared" si="159"/>
        <v>651</v>
      </c>
      <c r="DX86" s="463">
        <f t="shared" si="237"/>
        <v>380921</v>
      </c>
      <c r="DY86" s="463">
        <f t="shared" si="237"/>
        <v>747340373</v>
      </c>
      <c r="DZ86" s="463">
        <f>IFERROR(ROUND(DY86/DX86,0),"-")</f>
        <v>1962</v>
      </c>
      <c r="EA86" s="463">
        <f>IFERROR(ROUND(GQ86/DX86,0),"-")</f>
        <v>4164</v>
      </c>
      <c r="EB86" s="463">
        <f t="shared" si="240"/>
        <v>249114</v>
      </c>
      <c r="EC86" s="463">
        <f t="shared" si="240"/>
        <v>105620</v>
      </c>
      <c r="ED86" s="463">
        <f t="shared" si="240"/>
        <v>37532</v>
      </c>
      <c r="EE86" s="463">
        <f t="shared" si="240"/>
        <v>292168147</v>
      </c>
      <c r="EF86" s="463">
        <f t="shared" si="240"/>
        <v>24761</v>
      </c>
      <c r="EG86" s="463">
        <f t="shared" si="177"/>
        <v>1173</v>
      </c>
      <c r="EH86" s="463">
        <f t="shared" si="177"/>
        <v>1163</v>
      </c>
      <c r="EI86" s="463"/>
      <c r="EJ86" s="446"/>
      <c r="EK86" s="446"/>
      <c r="EL86" s="446"/>
      <c r="EM86" s="446"/>
      <c r="EN86" s="446"/>
      <c r="EO86" s="446"/>
      <c r="EP86" s="446"/>
      <c r="EQ86" s="446"/>
      <c r="ER86" s="446"/>
      <c r="ES86" s="446"/>
      <c r="ET86" s="446"/>
      <c r="EU86" s="446"/>
      <c r="EV86" s="446"/>
      <c r="EW86" s="446"/>
      <c r="EX86" s="446"/>
      <c r="EY86" s="446"/>
      <c r="EZ86" s="447"/>
      <c r="FA86" s="446">
        <f t="shared" si="205"/>
        <v>4</v>
      </c>
      <c r="FB86" s="417">
        <f>LEFT($B86,4)+IF(FA86&lt;4,1,0)</f>
        <v>2024</v>
      </c>
      <c r="FC86" s="448">
        <f>DATE(LEFT($B86,4)+IF(FA86&lt;4,1,0),FA86,1)</f>
        <v>45383</v>
      </c>
      <c r="FD86" s="449">
        <f>DAY(EOMONTH($FC86,0))</f>
        <v>30</v>
      </c>
      <c r="FE86" s="450"/>
      <c r="FF86" s="451">
        <f t="shared" si="79"/>
        <v>0.62925445705024308</v>
      </c>
      <c r="FG86" s="450"/>
      <c r="FH86" s="452">
        <f t="shared" si="206"/>
        <v>2.0823766738775564</v>
      </c>
      <c r="FI86" s="452">
        <f t="shared" si="207"/>
        <v>1.5456741297163865</v>
      </c>
      <c r="FJ86" s="452">
        <f t="shared" si="208"/>
        <v>2.0550350574128644</v>
      </c>
      <c r="FK86" s="452">
        <f t="shared" si="209"/>
        <v>1.5554923280154456</v>
      </c>
      <c r="FL86" s="452">
        <f t="shared" si="210"/>
        <v>1.3720455527864792</v>
      </c>
      <c r="FM86" s="452">
        <f t="shared" si="211"/>
        <v>1.070952093795194</v>
      </c>
      <c r="FN86" s="452">
        <f t="shared" si="212"/>
        <v>1.7333435324715061</v>
      </c>
      <c r="FO86" s="452">
        <f t="shared" si="213"/>
        <v>1.0799892909049185</v>
      </c>
      <c r="FP86" s="452">
        <f t="shared" si="214"/>
        <v>1.6354663036078965</v>
      </c>
      <c r="FQ86" s="452">
        <f t="shared" si="215"/>
        <v>1.0736895847515318</v>
      </c>
      <c r="FR86" s="453"/>
      <c r="FS86" s="446">
        <f t="shared" ref="FS86:GA95" si="249">SUMIFS(FS$443:FS$10112,$B$443:$B$10112,$B86,$C$443:$C$10112,$C86)</f>
        <v>490206</v>
      </c>
      <c r="FT86" s="446">
        <f t="shared" si="249"/>
        <v>2266728</v>
      </c>
      <c r="FU86" s="446">
        <f t="shared" si="249"/>
        <v>10668144</v>
      </c>
      <c r="FV86" s="446">
        <f t="shared" si="249"/>
        <v>45977326</v>
      </c>
      <c r="FW86" s="446">
        <f t="shared" si="249"/>
        <v>65775303</v>
      </c>
      <c r="FX86" s="446">
        <f t="shared" si="249"/>
        <v>53784089</v>
      </c>
      <c r="FY86" s="446">
        <f t="shared" si="249"/>
        <v>1443396363</v>
      </c>
      <c r="FZ86" s="446">
        <f t="shared" si="249"/>
        <v>1844590948</v>
      </c>
      <c r="GA86" s="446">
        <f t="shared" si="249"/>
        <v>95932910</v>
      </c>
      <c r="GB86" s="446">
        <f t="shared" si="179"/>
        <v>497386580</v>
      </c>
      <c r="GC86" s="446">
        <f t="shared" si="179"/>
        <v>131995067</v>
      </c>
      <c r="GD86" s="446">
        <f t="shared" si="241"/>
        <v>1184047</v>
      </c>
      <c r="GE86" s="446">
        <f t="shared" si="241"/>
        <v>532715</v>
      </c>
      <c r="GF86" s="446">
        <f t="shared" si="241"/>
        <v>64006762</v>
      </c>
      <c r="GG86" s="446">
        <f t="shared" si="241"/>
        <v>119926015</v>
      </c>
      <c r="GH86" s="446">
        <f t="shared" si="241"/>
        <v>40155410</v>
      </c>
      <c r="GI86" s="446">
        <f t="shared" si="241"/>
        <v>1282900964</v>
      </c>
      <c r="GJ86" s="446">
        <f t="shared" si="241"/>
        <v>153200254</v>
      </c>
      <c r="GK86" s="446">
        <f t="shared" si="241"/>
        <v>65069086</v>
      </c>
      <c r="GL86" s="446">
        <f t="shared" si="241"/>
        <v>251407222</v>
      </c>
      <c r="GM86" s="446">
        <f t="shared" si="241"/>
        <v>52591655</v>
      </c>
      <c r="GN86" s="446">
        <f t="shared" si="160"/>
        <v>2873159</v>
      </c>
      <c r="GO86" s="446">
        <f t="shared" si="231"/>
        <v>2254209</v>
      </c>
      <c r="GP86" s="446">
        <f t="shared" si="231"/>
        <v>3064222</v>
      </c>
      <c r="GQ86" s="446">
        <f t="shared" si="231"/>
        <v>1586092776</v>
      </c>
      <c r="GR86" s="446"/>
      <c r="GS86" s="446"/>
      <c r="GT86" s="446"/>
      <c r="GU86" s="446"/>
      <c r="GV86" s="454"/>
      <c r="GW86" s="402"/>
      <c r="GX86" s="402"/>
      <c r="GY86" s="402"/>
      <c r="GZ86" s="402"/>
      <c r="HA86" s="402"/>
    </row>
    <row r="87" spans="1:209" ht="10.5" customHeight="1" x14ac:dyDescent="0.2">
      <c r="A87" s="417" t="str">
        <f>B87&amp;C87&amp;F87</f>
        <v>2024-25MAYENG</v>
      </c>
      <c r="B87" s="458" t="str">
        <f t="shared" si="216"/>
        <v>2024-25</v>
      </c>
      <c r="C87" s="402" t="s">
        <v>668</v>
      </c>
      <c r="D87" s="458"/>
      <c r="F87" s="458" t="str">
        <f t="shared" si="217"/>
        <v>ENG</v>
      </c>
      <c r="H87" s="463">
        <f t="shared" si="242"/>
        <v>1126247</v>
      </c>
      <c r="I87" s="463">
        <f t="shared" si="242"/>
        <v>815242</v>
      </c>
      <c r="J87" s="463">
        <f t="shared" si="242"/>
        <v>4003131</v>
      </c>
      <c r="K87" s="463">
        <f>IFERROR(ROUND(J87/I87,0),"-")</f>
        <v>5</v>
      </c>
      <c r="L87" s="463">
        <f>IFERROR(ROUND(FS87/I87,0),"-")</f>
        <v>1</v>
      </c>
      <c r="M87" s="463">
        <f>IFERROR(ROUND(FT87/I87,0),"-")</f>
        <v>9</v>
      </c>
      <c r="N87" s="463">
        <f>IFERROR(ROUND(FU87/I87,0),"-")</f>
        <v>26</v>
      </c>
      <c r="O87" s="463">
        <f>IFERROR(ROUND(FV87/I87,0),"-")</f>
        <v>80</v>
      </c>
      <c r="P87" s="463">
        <f t="shared" si="243"/>
        <v>4079</v>
      </c>
      <c r="Q87" s="463">
        <f t="shared" si="243"/>
        <v>5037</v>
      </c>
      <c r="R87" s="463">
        <f t="shared" si="243"/>
        <v>7645</v>
      </c>
      <c r="S87" s="463">
        <f t="shared" si="243"/>
        <v>757865</v>
      </c>
      <c r="T87" s="463">
        <f t="shared" si="243"/>
        <v>81771</v>
      </c>
      <c r="U87" s="463">
        <f t="shared" si="243"/>
        <v>53747</v>
      </c>
      <c r="V87" s="463">
        <f t="shared" si="243"/>
        <v>392305</v>
      </c>
      <c r="W87" s="463">
        <f t="shared" si="243"/>
        <v>132421</v>
      </c>
      <c r="X87" s="463">
        <f t="shared" si="243"/>
        <v>5742</v>
      </c>
      <c r="Y87" s="463">
        <f t="shared" si="243"/>
        <v>40568465</v>
      </c>
      <c r="Z87" s="463">
        <f>IFERROR(ROUND(Y87/T87,0),"-")</f>
        <v>496</v>
      </c>
      <c r="AA87" s="463">
        <f>IFERROR(ROUND(FW87/T87,0),"-")</f>
        <v>881</v>
      </c>
      <c r="AB87" s="463">
        <f t="shared" si="189"/>
        <v>32665287</v>
      </c>
      <c r="AC87" s="463">
        <f>IFERROR(ROUND(AB87/U87,0),"-")</f>
        <v>608</v>
      </c>
      <c r="AD87" s="463">
        <f>IFERROR(ROUND(FX87/U87,0),"-")</f>
        <v>1105</v>
      </c>
      <c r="AE87" s="463">
        <f t="shared" si="192"/>
        <v>770301282</v>
      </c>
      <c r="AF87" s="463">
        <f>IFERROR(ROUND(AE87/V87,0),"-")</f>
        <v>1964</v>
      </c>
      <c r="AG87" s="463">
        <f>IFERROR(ROUND(FY87/V87,0),"-")</f>
        <v>4130</v>
      </c>
      <c r="AH87" s="463">
        <f t="shared" si="195"/>
        <v>956739533</v>
      </c>
      <c r="AI87" s="463">
        <f>IFERROR(ROUND(AH87/W87,0),"-")</f>
        <v>7225</v>
      </c>
      <c r="AJ87" s="463">
        <f>IFERROR(ROUND(FZ87/W87,0),"-")</f>
        <v>17096</v>
      </c>
      <c r="AK87" s="463">
        <f t="shared" si="198"/>
        <v>48627015</v>
      </c>
      <c r="AL87" s="463">
        <f>IFERROR(ROUND(AK87/X87,0),"-")</f>
        <v>8469</v>
      </c>
      <c r="AM87" s="463">
        <f>IFERROR(ROUND(GA87/X87,0),"-")</f>
        <v>19672</v>
      </c>
      <c r="AN87" s="463">
        <f t="shared" si="170"/>
        <v>5270</v>
      </c>
      <c r="AO87" s="463">
        <f t="shared" si="170"/>
        <v>31895</v>
      </c>
      <c r="AP87" s="463">
        <f t="shared" si="170"/>
        <v>22674</v>
      </c>
      <c r="AQ87" s="463">
        <f t="shared" si="170"/>
        <v>77663250</v>
      </c>
      <c r="AR87" s="463">
        <f>IFERROR(ROUND(AQ87/AP87,0),"-")</f>
        <v>3425</v>
      </c>
      <c r="AS87" s="463">
        <f>IFERROR(ROUND(GC87/AP87,0),"-")</f>
        <v>7379</v>
      </c>
      <c r="AT87" s="463">
        <f t="shared" si="244"/>
        <v>111963</v>
      </c>
      <c r="AU87" s="463">
        <f t="shared" si="244"/>
        <v>9710</v>
      </c>
      <c r="AV87" s="463">
        <f t="shared" si="244"/>
        <v>48336</v>
      </c>
      <c r="AW87" s="463">
        <f t="shared" si="244"/>
        <v>34596</v>
      </c>
      <c r="AX87" s="463">
        <f t="shared" si="244"/>
        <v>6892</v>
      </c>
      <c r="AY87" s="463">
        <f t="shared" si="244"/>
        <v>47025</v>
      </c>
      <c r="AZ87" s="463">
        <f t="shared" si="244"/>
        <v>7184</v>
      </c>
      <c r="BA87" s="463">
        <f t="shared" si="173"/>
        <v>102392</v>
      </c>
      <c r="BB87" s="463">
        <f t="shared" si="173"/>
        <v>294351644</v>
      </c>
      <c r="BC87" s="463">
        <f>IFERROR(ROUND(BB87/BA87,0),"-")</f>
        <v>2875</v>
      </c>
      <c r="BD87" s="463">
        <f>IFERROR(ROUND(GB87/BA87,0),"-")</f>
        <v>6777</v>
      </c>
      <c r="BE87" s="463">
        <f t="shared" si="176"/>
        <v>9032</v>
      </c>
      <c r="BF87" s="463">
        <f t="shared" si="176"/>
        <v>33880</v>
      </c>
      <c r="BG87" s="463">
        <f t="shared" si="176"/>
        <v>43718</v>
      </c>
      <c r="BH87" s="463">
        <f t="shared" si="176"/>
        <v>15762</v>
      </c>
      <c r="BI87" s="463">
        <f t="shared" si="245"/>
        <v>381742</v>
      </c>
      <c r="BJ87" s="463">
        <f t="shared" si="245"/>
        <v>36534</v>
      </c>
      <c r="BK87" s="463">
        <f t="shared" si="245"/>
        <v>227626</v>
      </c>
      <c r="BL87" s="463">
        <f t="shared" si="245"/>
        <v>645902</v>
      </c>
      <c r="BM87" s="463">
        <f t="shared" si="245"/>
        <v>170134</v>
      </c>
      <c r="BN87" s="463">
        <f t="shared" si="245"/>
        <v>126134</v>
      </c>
      <c r="BO87" s="463">
        <f t="shared" si="245"/>
        <v>110221</v>
      </c>
      <c r="BP87" s="463">
        <f t="shared" si="245"/>
        <v>83243</v>
      </c>
      <c r="BQ87" s="463">
        <f t="shared" si="245"/>
        <v>544726</v>
      </c>
      <c r="BR87" s="463">
        <f t="shared" si="245"/>
        <v>421135</v>
      </c>
      <c r="BS87" s="463">
        <f t="shared" si="245"/>
        <v>230366</v>
      </c>
      <c r="BT87" s="463">
        <f t="shared" si="245"/>
        <v>142959</v>
      </c>
      <c r="BU87" s="463">
        <f t="shared" si="245"/>
        <v>9211</v>
      </c>
      <c r="BV87" s="463">
        <f t="shared" si="245"/>
        <v>6133</v>
      </c>
      <c r="BW87" s="463">
        <f t="shared" si="220"/>
        <v>1235</v>
      </c>
      <c r="BX87" s="463">
        <f t="shared" si="220"/>
        <v>724006</v>
      </c>
      <c r="BY87" s="463">
        <f>IFERROR(ROUND(BX87/BW87,0),"-")</f>
        <v>586</v>
      </c>
      <c r="BZ87" s="463">
        <f>IFERROR(ROUND(GD87/BW87,0),"-")</f>
        <v>1019</v>
      </c>
      <c r="CA87" s="463">
        <f t="shared" si="221"/>
        <v>657</v>
      </c>
      <c r="CB87" s="463">
        <f t="shared" si="221"/>
        <v>335308</v>
      </c>
      <c r="CC87" s="463">
        <f>IFERROR(ROUND(CB87/CA87,0),"-")</f>
        <v>510</v>
      </c>
      <c r="CD87" s="463">
        <f>IFERROR(ROUND(GE87/CA87,0),"-")</f>
        <v>947</v>
      </c>
      <c r="CE87" s="463">
        <f t="shared" si="222"/>
        <v>79879</v>
      </c>
      <c r="CF87" s="463">
        <f t="shared" si="222"/>
        <v>39509151</v>
      </c>
      <c r="CG87" s="463">
        <f>IFERROR(ROUND(CF87/CE87,0),"-")</f>
        <v>495</v>
      </c>
      <c r="CH87" s="463">
        <f>IFERROR(ROUND(GF87/CE87,0),"-")</f>
        <v>878</v>
      </c>
      <c r="CI87" s="463">
        <f t="shared" si="223"/>
        <v>32624</v>
      </c>
      <c r="CJ87" s="463">
        <f t="shared" si="223"/>
        <v>63708355</v>
      </c>
      <c r="CK87" s="463">
        <f>IFERROR(ROUND(CJ87/CI87,0),"-")</f>
        <v>1953</v>
      </c>
      <c r="CL87" s="463">
        <f>IFERROR(ROUND(GG87/CI87,0),"-")</f>
        <v>4051</v>
      </c>
      <c r="CM87" s="463">
        <f t="shared" si="224"/>
        <v>11734</v>
      </c>
      <c r="CN87" s="463">
        <f t="shared" si="224"/>
        <v>20775399</v>
      </c>
      <c r="CO87" s="463">
        <f>IFERROR(ROUND(CN87/CM87,0),"-")</f>
        <v>1771</v>
      </c>
      <c r="CP87" s="463">
        <f>IFERROR(ROUND(GH87/CM87,0),"-")</f>
        <v>3851</v>
      </c>
      <c r="CQ87" s="463">
        <f t="shared" si="225"/>
        <v>347947</v>
      </c>
      <c r="CR87" s="463">
        <f t="shared" si="225"/>
        <v>685817528</v>
      </c>
      <c r="CS87" s="463">
        <f>IFERROR(ROUND(CR87/CQ87,0),"-")</f>
        <v>1971</v>
      </c>
      <c r="CT87" s="463">
        <f>IFERROR(ROUND(GI87/CQ87,0),"-")</f>
        <v>4145</v>
      </c>
      <c r="CU87" s="463">
        <f t="shared" si="226"/>
        <v>11511</v>
      </c>
      <c r="CV87" s="463">
        <f t="shared" si="226"/>
        <v>79525289</v>
      </c>
      <c r="CW87" s="463">
        <f>IFERROR(ROUND(CV87/CU87,0),"-")</f>
        <v>6909</v>
      </c>
      <c r="CX87" s="463">
        <f>IFERROR(ROUND(GJ87/CU87,0),"-")</f>
        <v>16034</v>
      </c>
      <c r="CY87" s="463">
        <f t="shared" si="227"/>
        <v>5125</v>
      </c>
      <c r="CZ87" s="463">
        <f t="shared" si="227"/>
        <v>33945880</v>
      </c>
      <c r="DA87" s="463">
        <f>IFERROR(ROUND(CZ87/CY87,0),"-")</f>
        <v>6624</v>
      </c>
      <c r="DB87" s="463">
        <f>IFERROR(ROUND(GK87/CY87,0),"-")</f>
        <v>15644</v>
      </c>
      <c r="DC87" s="463">
        <f t="shared" si="228"/>
        <v>12407</v>
      </c>
      <c r="DD87" s="463">
        <f t="shared" si="228"/>
        <v>131262193</v>
      </c>
      <c r="DE87" s="463">
        <f>IFERROR(ROUND(DD87/DC87,0),"-")</f>
        <v>10580</v>
      </c>
      <c r="DF87" s="463">
        <f>IFERROR(ROUND(GL87/DC87,0),"-")</f>
        <v>24531</v>
      </c>
      <c r="DG87" s="463">
        <f t="shared" si="229"/>
        <v>2284</v>
      </c>
      <c r="DH87" s="463">
        <f t="shared" si="229"/>
        <v>26569797</v>
      </c>
      <c r="DI87" s="463">
        <f>IFERROR(ROUND(DH87/DG87,0),"-")</f>
        <v>11633</v>
      </c>
      <c r="DJ87" s="463">
        <f>IFERROR(ROUND(GM87/DG87,0),"-")</f>
        <v>30838</v>
      </c>
      <c r="DK87" s="463">
        <f t="shared" si="246"/>
        <v>3661</v>
      </c>
      <c r="DL87" s="463">
        <f t="shared" si="246"/>
        <v>1347492</v>
      </c>
      <c r="DM87" s="463">
        <f>IFERROR(ROUND(DL87/DK87,0),"-")</f>
        <v>368</v>
      </c>
      <c r="DN87" s="463">
        <f>IFERROR(ROUND(GO87/DK87,0),"-")</f>
        <v>626</v>
      </c>
      <c r="DO87" s="463">
        <f t="shared" si="247"/>
        <v>47590</v>
      </c>
      <c r="DP87" s="463">
        <f t="shared" si="247"/>
        <v>1951936</v>
      </c>
      <c r="DQ87" s="463">
        <f>IFERROR(ROUND(DP87/DO87,0),"-")</f>
        <v>41</v>
      </c>
      <c r="DR87" s="463">
        <f>IFERROR(ROUND(GP87/DO87,0),"-")</f>
        <v>72</v>
      </c>
      <c r="DS87" s="463">
        <f t="shared" si="248"/>
        <v>817</v>
      </c>
      <c r="DT87" s="463">
        <f t="shared" si="248"/>
        <v>1341809</v>
      </c>
      <c r="DU87" s="463">
        <f>IFERROR(ROUND(DT87/DS87,0),"-")</f>
        <v>1642</v>
      </c>
      <c r="DV87" s="463">
        <f>IFERROR(ROUND(GN87/DS87,0),"-")</f>
        <v>4457</v>
      </c>
      <c r="DW87" s="463">
        <f t="shared" si="159"/>
        <v>724</v>
      </c>
      <c r="DX87" s="463">
        <f t="shared" si="237"/>
        <v>399464</v>
      </c>
      <c r="DY87" s="463">
        <f t="shared" si="237"/>
        <v>772416668</v>
      </c>
      <c r="DZ87" s="463">
        <f>IFERROR(ROUND(DY87/DX87,0),"-")</f>
        <v>1934</v>
      </c>
      <c r="EA87" s="463">
        <f>IFERROR(ROUND(GQ87/DX87,0),"-")</f>
        <v>4076</v>
      </c>
      <c r="EB87" s="463">
        <f t="shared" si="240"/>
        <v>264192</v>
      </c>
      <c r="EC87" s="463">
        <f t="shared" si="240"/>
        <v>113199</v>
      </c>
      <c r="ED87" s="463">
        <f t="shared" si="240"/>
        <v>39720</v>
      </c>
      <c r="EE87" s="463">
        <f t="shared" si="240"/>
        <v>291464389</v>
      </c>
      <c r="EF87" s="463">
        <f t="shared" si="240"/>
        <v>23618</v>
      </c>
      <c r="EG87" s="463">
        <f t="shared" si="177"/>
        <v>3369</v>
      </c>
      <c r="EH87" s="463">
        <f t="shared" si="177"/>
        <v>3399</v>
      </c>
      <c r="EI87" s="463"/>
      <c r="EJ87" s="446"/>
      <c r="EK87" s="446"/>
      <c r="EL87" s="446"/>
      <c r="EM87" s="446"/>
      <c r="EN87" s="446"/>
      <c r="EO87" s="446"/>
      <c r="EP87" s="446"/>
      <c r="EQ87" s="446"/>
      <c r="ER87" s="446"/>
      <c r="ES87" s="446"/>
      <c r="ET87" s="446"/>
      <c r="EU87" s="446"/>
      <c r="EV87" s="446"/>
      <c r="EW87" s="446"/>
      <c r="EX87" s="446"/>
      <c r="EY87" s="446"/>
      <c r="EZ87" s="447"/>
      <c r="FA87" s="446">
        <f t="shared" si="205"/>
        <v>5</v>
      </c>
      <c r="FB87" s="417">
        <f>LEFT($B87,4)+IF(FA87&lt;4,1,0)</f>
        <v>2024</v>
      </c>
      <c r="FC87" s="448">
        <f>DATE(LEFT($B87,4)+IF(FA87&lt;4,1,0),FA87,1)</f>
        <v>45413</v>
      </c>
      <c r="FD87" s="449">
        <f t="shared" si="236"/>
        <v>31</v>
      </c>
      <c r="FE87" s="450"/>
      <c r="FF87" s="451">
        <f t="shared" si="79"/>
        <v>0.61254698038408073</v>
      </c>
      <c r="FG87" s="450"/>
      <c r="FH87" s="452">
        <f t="shared" si="206"/>
        <v>2.0806153770896771</v>
      </c>
      <c r="FI87" s="452">
        <f t="shared" si="207"/>
        <v>1.5425273018551808</v>
      </c>
      <c r="FJ87" s="452">
        <f t="shared" si="208"/>
        <v>2.0507377155934283</v>
      </c>
      <c r="FK87" s="452">
        <f t="shared" si="209"/>
        <v>1.5487934210281504</v>
      </c>
      <c r="FL87" s="452">
        <f t="shared" si="210"/>
        <v>1.3885267840073412</v>
      </c>
      <c r="FM87" s="452">
        <f t="shared" si="211"/>
        <v>1.0734887396286052</v>
      </c>
      <c r="FN87" s="452">
        <f t="shared" si="212"/>
        <v>1.7396485451703281</v>
      </c>
      <c r="FO87" s="452">
        <f t="shared" si="213"/>
        <v>1.0795795228853429</v>
      </c>
      <c r="FP87" s="452">
        <f t="shared" si="214"/>
        <v>1.6041448972483454</v>
      </c>
      <c r="FQ87" s="452">
        <f t="shared" si="215"/>
        <v>1.0680947405085337</v>
      </c>
      <c r="FR87" s="453"/>
      <c r="FS87" s="446">
        <f t="shared" si="249"/>
        <v>546852</v>
      </c>
      <c r="FT87" s="446">
        <f t="shared" si="249"/>
        <v>7627488</v>
      </c>
      <c r="FU87" s="446">
        <f t="shared" si="249"/>
        <v>21583495</v>
      </c>
      <c r="FV87" s="446">
        <f t="shared" si="249"/>
        <v>65398488</v>
      </c>
      <c r="FW87" s="446">
        <f t="shared" si="249"/>
        <v>72071166</v>
      </c>
      <c r="FX87" s="446">
        <f t="shared" si="249"/>
        <v>59413575</v>
      </c>
      <c r="FY87" s="446">
        <f t="shared" si="249"/>
        <v>1620303626</v>
      </c>
      <c r="FZ87" s="446">
        <f t="shared" si="249"/>
        <v>2263920811</v>
      </c>
      <c r="GA87" s="446">
        <f t="shared" si="249"/>
        <v>112956280</v>
      </c>
      <c r="GB87" s="446">
        <f t="shared" si="179"/>
        <v>693930042</v>
      </c>
      <c r="GC87" s="446">
        <f t="shared" si="179"/>
        <v>167313678</v>
      </c>
      <c r="GD87" s="446">
        <f t="shared" si="241"/>
        <v>1258696</v>
      </c>
      <c r="GE87" s="446">
        <f t="shared" si="241"/>
        <v>621957</v>
      </c>
      <c r="GF87" s="446">
        <f t="shared" si="241"/>
        <v>70135655</v>
      </c>
      <c r="GG87" s="446">
        <f t="shared" si="241"/>
        <v>132148731</v>
      </c>
      <c r="GH87" s="446">
        <f t="shared" si="241"/>
        <v>45184538</v>
      </c>
      <c r="GI87" s="446">
        <f t="shared" si="241"/>
        <v>1442066554</v>
      </c>
      <c r="GJ87" s="446">
        <f t="shared" si="241"/>
        <v>184570337</v>
      </c>
      <c r="GK87" s="446">
        <f t="shared" si="241"/>
        <v>80174320</v>
      </c>
      <c r="GL87" s="446">
        <f t="shared" si="241"/>
        <v>304358409</v>
      </c>
      <c r="GM87" s="446">
        <f t="shared" si="241"/>
        <v>70434866</v>
      </c>
      <c r="GN87" s="446">
        <f t="shared" si="160"/>
        <v>3641405</v>
      </c>
      <c r="GO87" s="446">
        <f t="shared" si="231"/>
        <v>2292383</v>
      </c>
      <c r="GP87" s="446">
        <f t="shared" si="231"/>
        <v>3416551</v>
      </c>
      <c r="GQ87" s="446">
        <f t="shared" si="231"/>
        <v>1628336270</v>
      </c>
      <c r="GR87" s="446"/>
      <c r="GS87" s="446"/>
      <c r="GT87" s="446"/>
      <c r="GU87" s="446"/>
      <c r="GV87" s="454"/>
      <c r="GW87" s="402"/>
      <c r="GX87" s="402"/>
      <c r="GY87" s="402"/>
      <c r="GZ87" s="402"/>
      <c r="HA87" s="402"/>
    </row>
    <row r="88" spans="1:209" ht="10.5" customHeight="1" x14ac:dyDescent="0.2">
      <c r="A88" s="417" t="str">
        <f>B88&amp;C88&amp;F88</f>
        <v>2024-25JUNEENG</v>
      </c>
      <c r="B88" s="458" t="str">
        <f>IF($FA88=4,LEFT($B87,4)+1&amp;-1-RIGHT($B87,2),$B87)</f>
        <v>2024-25</v>
      </c>
      <c r="C88" s="402" t="s">
        <v>671</v>
      </c>
      <c r="D88" s="458"/>
      <c r="F88" s="458" t="str">
        <f>F87</f>
        <v>ENG</v>
      </c>
      <c r="H88" s="463">
        <f t="shared" si="242"/>
        <v>1100584</v>
      </c>
      <c r="I88" s="463">
        <f t="shared" si="242"/>
        <v>801722</v>
      </c>
      <c r="J88" s="463">
        <f t="shared" si="242"/>
        <v>4599963</v>
      </c>
      <c r="K88" s="463">
        <f>IFERROR(ROUND(J88/I88,0),"-")</f>
        <v>6</v>
      </c>
      <c r="L88" s="463">
        <f>IFERROR(ROUND(FS88/I88,0),"-")</f>
        <v>1</v>
      </c>
      <c r="M88" s="463">
        <f>IFERROR(ROUND(FT88/I88,0),"-")</f>
        <v>13</v>
      </c>
      <c r="N88" s="463">
        <f>IFERROR(ROUND(FU88/I88,0),"-")</f>
        <v>35</v>
      </c>
      <c r="O88" s="463">
        <f>IFERROR(ROUND(FV88/I88,0),"-")</f>
        <v>89</v>
      </c>
      <c r="P88" s="463">
        <f t="shared" si="243"/>
        <v>4106</v>
      </c>
      <c r="Q88" s="463">
        <f t="shared" si="243"/>
        <v>4779</v>
      </c>
      <c r="R88" s="463">
        <f t="shared" si="243"/>
        <v>7450</v>
      </c>
      <c r="S88" s="463">
        <f t="shared" si="243"/>
        <v>729527</v>
      </c>
      <c r="T88" s="463">
        <f t="shared" si="243"/>
        <v>79553</v>
      </c>
      <c r="U88" s="463">
        <f t="shared" si="243"/>
        <v>52296</v>
      </c>
      <c r="V88" s="463">
        <f t="shared" si="243"/>
        <v>377066</v>
      </c>
      <c r="W88" s="463">
        <f t="shared" si="243"/>
        <v>126579</v>
      </c>
      <c r="X88" s="463">
        <f t="shared" si="243"/>
        <v>5058</v>
      </c>
      <c r="Y88" s="463">
        <f t="shared" si="243"/>
        <v>39848766</v>
      </c>
      <c r="Z88" s="463">
        <f>IFERROR(ROUND(Y88/T88,0),"-")</f>
        <v>501</v>
      </c>
      <c r="AA88" s="463">
        <f>IFERROR(ROUND(FW88/T88,0),"-")</f>
        <v>893</v>
      </c>
      <c r="AB88" s="463">
        <f t="shared" si="189"/>
        <v>32186313</v>
      </c>
      <c r="AC88" s="463">
        <f>IFERROR(ROUND(AB88/U88,0),"-")</f>
        <v>615</v>
      </c>
      <c r="AD88" s="463">
        <f>IFERROR(ROUND(FX88/U88,0),"-")</f>
        <v>1117</v>
      </c>
      <c r="AE88" s="463">
        <f t="shared" si="192"/>
        <v>783287705</v>
      </c>
      <c r="AF88" s="463">
        <f>IFERROR(ROUND(AE88/V88,0),"-")</f>
        <v>2077</v>
      </c>
      <c r="AG88" s="463">
        <f>IFERROR(ROUND(FY88/V88,0),"-")</f>
        <v>4405</v>
      </c>
      <c r="AH88" s="463">
        <f t="shared" si="195"/>
        <v>928799115</v>
      </c>
      <c r="AI88" s="463">
        <f>IFERROR(ROUND(AH88/W88,0),"-")</f>
        <v>7338</v>
      </c>
      <c r="AJ88" s="463">
        <f>IFERROR(ROUND(FZ88/W88,0),"-")</f>
        <v>17428</v>
      </c>
      <c r="AK88" s="463">
        <f t="shared" si="198"/>
        <v>42783650</v>
      </c>
      <c r="AL88" s="463">
        <f>IFERROR(ROUND(AK88/X88,0),"-")</f>
        <v>8459</v>
      </c>
      <c r="AM88" s="463">
        <f>IFERROR(ROUND(GA88/X88,0),"-")</f>
        <v>19750</v>
      </c>
      <c r="AN88" s="463">
        <f t="shared" ref="AN88:AQ107" si="250">SUMIFS(AN$443:AN$10112,$B$443:$B$10112,$B88,$C$443:$C$10112,$C88)</f>
        <v>5015</v>
      </c>
      <c r="AO88" s="463">
        <f t="shared" si="250"/>
        <v>30685</v>
      </c>
      <c r="AP88" s="463">
        <f t="shared" si="250"/>
        <v>21374</v>
      </c>
      <c r="AQ88" s="463">
        <f t="shared" si="250"/>
        <v>77065307</v>
      </c>
      <c r="AR88" s="463">
        <f>IFERROR(ROUND(AQ88/AP88,0),"-")</f>
        <v>3606</v>
      </c>
      <c r="AS88" s="463">
        <f>IFERROR(ROUND(GC88/AP88,0),"-")</f>
        <v>7330</v>
      </c>
      <c r="AT88" s="463">
        <f t="shared" si="244"/>
        <v>109008</v>
      </c>
      <c r="AU88" s="463">
        <f t="shared" si="244"/>
        <v>9282</v>
      </c>
      <c r="AV88" s="463">
        <f t="shared" si="244"/>
        <v>47608</v>
      </c>
      <c r="AW88" s="463">
        <f t="shared" si="244"/>
        <v>34795</v>
      </c>
      <c r="AX88" s="463">
        <f t="shared" si="244"/>
        <v>6614</v>
      </c>
      <c r="AY88" s="463">
        <f t="shared" si="244"/>
        <v>45504</v>
      </c>
      <c r="AZ88" s="463">
        <f t="shared" si="244"/>
        <v>7251</v>
      </c>
      <c r="BA88" s="463">
        <f t="shared" ref="BA88:BB107" si="251">SUMIFS(BA$443:BA$10112,$B$443:$B$10112,$B88,$C$443:$C$10112,$C88)</f>
        <v>100075</v>
      </c>
      <c r="BB88" s="463">
        <f t="shared" si="251"/>
        <v>271686280</v>
      </c>
      <c r="BC88" s="463">
        <f>IFERROR(ROUND(BB88/BA88,0),"-")</f>
        <v>2715</v>
      </c>
      <c r="BD88" s="463">
        <f>IFERROR(ROUND(GB88/BA88,0),"-")</f>
        <v>6395</v>
      </c>
      <c r="BE88" s="463">
        <f t="shared" ref="BE88:BH107" si="252">SUMIFS(BE$443:BE$10112,$B$443:$B$10112,$B88,$C$443:$C$10112,$C88)</f>
        <v>7406</v>
      </c>
      <c r="BF88" s="463">
        <f t="shared" si="252"/>
        <v>33621</v>
      </c>
      <c r="BG88" s="463">
        <f t="shared" si="252"/>
        <v>42990</v>
      </c>
      <c r="BH88" s="463">
        <f t="shared" si="252"/>
        <v>16058</v>
      </c>
      <c r="BI88" s="463">
        <f t="shared" si="245"/>
        <v>367696</v>
      </c>
      <c r="BJ88" s="463">
        <f t="shared" si="245"/>
        <v>34336</v>
      </c>
      <c r="BK88" s="463">
        <f t="shared" si="245"/>
        <v>218487</v>
      </c>
      <c r="BL88" s="463">
        <f t="shared" si="245"/>
        <v>620519</v>
      </c>
      <c r="BM88" s="463">
        <f t="shared" si="245"/>
        <v>165434</v>
      </c>
      <c r="BN88" s="463">
        <f t="shared" si="245"/>
        <v>122633</v>
      </c>
      <c r="BO88" s="463">
        <f t="shared" si="245"/>
        <v>107342</v>
      </c>
      <c r="BP88" s="463">
        <f t="shared" si="245"/>
        <v>81057</v>
      </c>
      <c r="BQ88" s="463">
        <f t="shared" si="245"/>
        <v>528321</v>
      </c>
      <c r="BR88" s="463">
        <f t="shared" si="245"/>
        <v>405208</v>
      </c>
      <c r="BS88" s="463">
        <f t="shared" si="245"/>
        <v>222797</v>
      </c>
      <c r="BT88" s="463">
        <f t="shared" si="245"/>
        <v>136770</v>
      </c>
      <c r="BU88" s="463">
        <f t="shared" si="245"/>
        <v>8429</v>
      </c>
      <c r="BV88" s="463">
        <f t="shared" si="245"/>
        <v>5382</v>
      </c>
      <c r="BW88" s="463">
        <f t="shared" si="220"/>
        <v>1131</v>
      </c>
      <c r="BX88" s="463">
        <f t="shared" si="220"/>
        <v>666675</v>
      </c>
      <c r="BY88" s="463">
        <f>IFERROR(ROUND(BX88/BW88,0),"-")</f>
        <v>589</v>
      </c>
      <c r="BZ88" s="463">
        <f>IFERROR(ROUND(GD88/BW88,0),"-")</f>
        <v>1005</v>
      </c>
      <c r="CA88" s="463">
        <f t="shared" si="221"/>
        <v>551</v>
      </c>
      <c r="CB88" s="463">
        <f t="shared" si="221"/>
        <v>270151</v>
      </c>
      <c r="CC88" s="463">
        <f>IFERROR(ROUND(CB88/CA88,0),"-")</f>
        <v>490</v>
      </c>
      <c r="CD88" s="463">
        <f>IFERROR(ROUND(GE88/CA88,0),"-")</f>
        <v>931</v>
      </c>
      <c r="CE88" s="463">
        <f t="shared" si="222"/>
        <v>77871</v>
      </c>
      <c r="CF88" s="463">
        <f t="shared" si="222"/>
        <v>38911940</v>
      </c>
      <c r="CG88" s="463">
        <f>IFERROR(ROUND(CF88/CE88,0),"-")</f>
        <v>500</v>
      </c>
      <c r="CH88" s="463">
        <f>IFERROR(ROUND(GF88/CE88,0),"-")</f>
        <v>891</v>
      </c>
      <c r="CI88" s="463">
        <f t="shared" si="223"/>
        <v>31263</v>
      </c>
      <c r="CJ88" s="463">
        <f t="shared" si="223"/>
        <v>64293819</v>
      </c>
      <c r="CK88" s="463">
        <f>IFERROR(ROUND(CJ88/CI88,0),"-")</f>
        <v>2057</v>
      </c>
      <c r="CL88" s="463">
        <f>IFERROR(ROUND(GG88/CI88,0),"-")</f>
        <v>4350</v>
      </c>
      <c r="CM88" s="463">
        <f t="shared" si="224"/>
        <v>11203</v>
      </c>
      <c r="CN88" s="463">
        <f t="shared" si="224"/>
        <v>21807877</v>
      </c>
      <c r="CO88" s="463">
        <f>IFERROR(ROUND(CN88/CM88,0),"-")</f>
        <v>1947</v>
      </c>
      <c r="CP88" s="463">
        <f>IFERROR(ROUND(GH88/CM88,0),"-")</f>
        <v>4215</v>
      </c>
      <c r="CQ88" s="463">
        <f t="shared" si="225"/>
        <v>334600</v>
      </c>
      <c r="CR88" s="463">
        <f t="shared" si="225"/>
        <v>697186009</v>
      </c>
      <c r="CS88" s="463">
        <f>IFERROR(ROUND(CR88/CQ88,0),"-")</f>
        <v>2084</v>
      </c>
      <c r="CT88" s="463">
        <f>IFERROR(ROUND(GI88/CQ88,0),"-")</f>
        <v>4415</v>
      </c>
      <c r="CU88" s="463">
        <f t="shared" si="226"/>
        <v>11086</v>
      </c>
      <c r="CV88" s="463">
        <f t="shared" si="226"/>
        <v>80607947</v>
      </c>
      <c r="CW88" s="463">
        <f>IFERROR(ROUND(CV88/CU88,0),"-")</f>
        <v>7271</v>
      </c>
      <c r="CX88" s="463">
        <f>IFERROR(ROUND(GJ88/CU88,0),"-")</f>
        <v>16561</v>
      </c>
      <c r="CY88" s="463">
        <f t="shared" si="227"/>
        <v>4923</v>
      </c>
      <c r="CZ88" s="463">
        <f t="shared" si="227"/>
        <v>33984146</v>
      </c>
      <c r="DA88" s="463">
        <f>IFERROR(ROUND(CZ88/CY88,0),"-")</f>
        <v>6903</v>
      </c>
      <c r="DB88" s="463">
        <f>IFERROR(ROUND(GK88/CY88,0),"-")</f>
        <v>16221</v>
      </c>
      <c r="DC88" s="463">
        <f t="shared" si="228"/>
        <v>11551</v>
      </c>
      <c r="DD88" s="463">
        <f t="shared" si="228"/>
        <v>126555076</v>
      </c>
      <c r="DE88" s="463">
        <f>IFERROR(ROUND(DD88/DC88,0),"-")</f>
        <v>10956</v>
      </c>
      <c r="DF88" s="463">
        <f>IFERROR(ROUND(GL88/DC88,0),"-")</f>
        <v>26263</v>
      </c>
      <c r="DG88" s="463">
        <f t="shared" si="229"/>
        <v>2033</v>
      </c>
      <c r="DH88" s="463">
        <f t="shared" si="229"/>
        <v>21995940</v>
      </c>
      <c r="DI88" s="463">
        <f>IFERROR(ROUND(DH88/DG88,0),"-")</f>
        <v>10819</v>
      </c>
      <c r="DJ88" s="463">
        <f>IFERROR(ROUND(GM88/DG88,0),"-")</f>
        <v>27102</v>
      </c>
      <c r="DK88" s="463">
        <f t="shared" si="246"/>
        <v>3684</v>
      </c>
      <c r="DL88" s="463">
        <f t="shared" si="246"/>
        <v>1341934</v>
      </c>
      <c r="DM88" s="463">
        <f>IFERROR(ROUND(DL88/DK88,0),"-")</f>
        <v>364</v>
      </c>
      <c r="DN88" s="463">
        <f>IFERROR(ROUND(GO88/DK88,0),"-")</f>
        <v>619</v>
      </c>
      <c r="DO88" s="463">
        <f t="shared" si="247"/>
        <v>46792</v>
      </c>
      <c r="DP88" s="463">
        <f t="shared" si="247"/>
        <v>1949506</v>
      </c>
      <c r="DQ88" s="463">
        <f>IFERROR(ROUND(DP88/DO88,0),"-")</f>
        <v>42</v>
      </c>
      <c r="DR88" s="463">
        <f>IFERROR(ROUND(GP88/DO88,0),"-")</f>
        <v>74</v>
      </c>
      <c r="DS88" s="463">
        <f t="shared" si="248"/>
        <v>753</v>
      </c>
      <c r="DT88" s="463">
        <f t="shared" si="248"/>
        <v>1657081</v>
      </c>
      <c r="DU88" s="463">
        <f>IFERROR(ROUND(DT88/DS88,0),"-")</f>
        <v>2201</v>
      </c>
      <c r="DV88" s="463">
        <f>IFERROR(ROUND(GN88/DS88,0),"-")</f>
        <v>4607</v>
      </c>
      <c r="DW88" s="463">
        <f t="shared" si="159"/>
        <v>644</v>
      </c>
      <c r="DX88" s="463">
        <f t="shared" si="237"/>
        <v>385045</v>
      </c>
      <c r="DY88" s="463">
        <f t="shared" si="237"/>
        <v>750972239</v>
      </c>
      <c r="DZ88" s="463">
        <f>IFERROR(ROUND(DY88/DX88,0),"-")</f>
        <v>1950</v>
      </c>
      <c r="EA88" s="463">
        <f>IFERROR(ROUND(GQ88/DX88,0),"-")</f>
        <v>4164</v>
      </c>
      <c r="EB88" s="463">
        <f t="shared" si="240"/>
        <v>256022</v>
      </c>
      <c r="EC88" s="463">
        <f t="shared" si="240"/>
        <v>108188</v>
      </c>
      <c r="ED88" s="463">
        <f t="shared" si="240"/>
        <v>37516</v>
      </c>
      <c r="EE88" s="463">
        <f t="shared" si="240"/>
        <v>286901133</v>
      </c>
      <c r="EF88" s="463">
        <f t="shared" si="240"/>
        <v>21180</v>
      </c>
      <c r="EG88" s="463">
        <f t="shared" ref="EG88:EH107" si="253">SUMIFS(EG$443:EG$10112,$B$443:$B$10112,$B88,$C$443:$C$10112,$C88)</f>
        <v>2064</v>
      </c>
      <c r="EH88" s="463">
        <f t="shared" si="253"/>
        <v>2131</v>
      </c>
      <c r="EI88" s="463"/>
      <c r="EJ88" s="446"/>
      <c r="EK88" s="446"/>
      <c r="EL88" s="446"/>
      <c r="EM88" s="446"/>
      <c r="EN88" s="446"/>
      <c r="EO88" s="446"/>
      <c r="EP88" s="446"/>
      <c r="EQ88" s="446"/>
      <c r="ER88" s="446"/>
      <c r="ES88" s="446"/>
      <c r="ET88" s="446"/>
      <c r="EU88" s="446"/>
      <c r="EV88" s="446"/>
      <c r="EW88" s="446"/>
      <c r="EX88" s="446"/>
      <c r="EY88" s="446"/>
      <c r="EZ88" s="447"/>
      <c r="FA88" s="446">
        <f t="shared" si="205"/>
        <v>6</v>
      </c>
      <c r="FB88" s="417">
        <f>LEFT($B88,4)+IF(FA88&lt;4,1,0)</f>
        <v>2024</v>
      </c>
      <c r="FC88" s="448">
        <f>DATE(LEFT($B88,4)+IF(FA88&lt;4,1,0),FA88,1)</f>
        <v>45444</v>
      </c>
      <c r="FD88" s="449">
        <f>DAY(EOMONTH($FC88,0))</f>
        <v>30</v>
      </c>
      <c r="FE88" s="450"/>
      <c r="FF88" s="451">
        <f t="shared" si="79"/>
        <v>0.62019695945498166</v>
      </c>
      <c r="FG88" s="450"/>
      <c r="FH88" s="452">
        <f t="shared" si="206"/>
        <v>2.0795444546403026</v>
      </c>
      <c r="FI88" s="452">
        <f t="shared" si="207"/>
        <v>1.5415257752693172</v>
      </c>
      <c r="FJ88" s="452">
        <f t="shared" si="208"/>
        <v>2.052585283769313</v>
      </c>
      <c r="FK88" s="452">
        <f t="shared" si="209"/>
        <v>1.5499655805415329</v>
      </c>
      <c r="FL88" s="452">
        <f t="shared" si="210"/>
        <v>1.4011366710337183</v>
      </c>
      <c r="FM88" s="452">
        <f t="shared" si="211"/>
        <v>1.0746341489288347</v>
      </c>
      <c r="FN88" s="452">
        <f t="shared" si="212"/>
        <v>1.7601418876748909</v>
      </c>
      <c r="FO88" s="452">
        <f t="shared" si="213"/>
        <v>1.0805109852345176</v>
      </c>
      <c r="FP88" s="452">
        <f t="shared" si="214"/>
        <v>1.6664689600632661</v>
      </c>
      <c r="FQ88" s="452">
        <f t="shared" si="215"/>
        <v>1.0640569395017794</v>
      </c>
      <c r="FR88" s="453"/>
      <c r="FS88" s="446">
        <f t="shared" si="249"/>
        <v>540585</v>
      </c>
      <c r="FT88" s="446">
        <f t="shared" si="249"/>
        <v>10637541</v>
      </c>
      <c r="FU88" s="446">
        <f t="shared" si="249"/>
        <v>27892960</v>
      </c>
      <c r="FV88" s="446">
        <f t="shared" si="249"/>
        <v>71691003</v>
      </c>
      <c r="FW88" s="446">
        <f t="shared" si="249"/>
        <v>71061249</v>
      </c>
      <c r="FX88" s="446">
        <f t="shared" si="249"/>
        <v>58389344</v>
      </c>
      <c r="FY88" s="446">
        <f t="shared" si="249"/>
        <v>1660796275</v>
      </c>
      <c r="FZ88" s="446">
        <f t="shared" si="249"/>
        <v>2205959910</v>
      </c>
      <c r="GA88" s="446">
        <f t="shared" si="249"/>
        <v>99897417</v>
      </c>
      <c r="GB88" s="446">
        <f t="shared" ref="GB88:GC107" si="254">SUMIFS(GB$443:GB$10112,$B$443:$B$10112,$B88,$C$443:$C$10112,$C88)</f>
        <v>639946699</v>
      </c>
      <c r="GC88" s="446">
        <f t="shared" si="254"/>
        <v>156679274</v>
      </c>
      <c r="GD88" s="446">
        <f t="shared" si="241"/>
        <v>1136414</v>
      </c>
      <c r="GE88" s="446">
        <f t="shared" si="241"/>
        <v>512918</v>
      </c>
      <c r="GF88" s="446">
        <f t="shared" si="241"/>
        <v>69391721</v>
      </c>
      <c r="GG88" s="446">
        <f t="shared" si="241"/>
        <v>135985464</v>
      </c>
      <c r="GH88" s="446">
        <f t="shared" si="241"/>
        <v>47220178</v>
      </c>
      <c r="GI88" s="446">
        <f t="shared" si="241"/>
        <v>1477092632</v>
      </c>
      <c r="GJ88" s="446">
        <f t="shared" si="241"/>
        <v>183595225</v>
      </c>
      <c r="GK88" s="446">
        <f t="shared" si="241"/>
        <v>79857918</v>
      </c>
      <c r="GL88" s="446">
        <f t="shared" si="241"/>
        <v>303368085</v>
      </c>
      <c r="GM88" s="446">
        <f t="shared" si="241"/>
        <v>55099371</v>
      </c>
      <c r="GN88" s="446">
        <f t="shared" si="160"/>
        <v>3468733</v>
      </c>
      <c r="GO88" s="446">
        <f t="shared" si="231"/>
        <v>2281125</v>
      </c>
      <c r="GP88" s="446">
        <f t="shared" si="231"/>
        <v>3470690</v>
      </c>
      <c r="GQ88" s="446">
        <f t="shared" si="231"/>
        <v>1603492005</v>
      </c>
      <c r="GR88" s="446"/>
      <c r="GS88" s="446"/>
      <c r="GT88" s="446"/>
      <c r="GU88" s="446"/>
      <c r="GV88" s="454"/>
      <c r="GW88" s="402"/>
      <c r="GX88" s="402"/>
      <c r="GY88" s="402"/>
      <c r="GZ88" s="402"/>
      <c r="HA88" s="402"/>
    </row>
    <row r="89" spans="1:209" ht="10.5" customHeight="1" x14ac:dyDescent="0.2">
      <c r="A89" s="417" t="str">
        <f t="shared" ref="A89:A110" si="255">B89&amp;C89&amp;F89</f>
        <v>2024-25JULYENG</v>
      </c>
      <c r="B89" s="458" t="str">
        <f t="shared" si="216"/>
        <v>2024-25</v>
      </c>
      <c r="C89" s="402" t="s">
        <v>673</v>
      </c>
      <c r="D89" s="458"/>
      <c r="F89" s="458" t="str">
        <f t="shared" si="217"/>
        <v>ENG</v>
      </c>
      <c r="H89" s="463">
        <f t="shared" si="242"/>
        <v>1126576</v>
      </c>
      <c r="I89" s="463">
        <f t="shared" si="242"/>
        <v>823481</v>
      </c>
      <c r="J89" s="463">
        <f t="shared" si="242"/>
        <v>5107473</v>
      </c>
      <c r="K89" s="463">
        <f t="shared" ref="K89:K110" si="256">IFERROR(ROUND(J89/I89,0),"-")</f>
        <v>6</v>
      </c>
      <c r="L89" s="463">
        <f t="shared" ref="L89:L110" si="257">IFERROR(ROUND(FS89/I89,0),"-")</f>
        <v>1</v>
      </c>
      <c r="M89" s="463">
        <f t="shared" ref="M89:M110" si="258">IFERROR(ROUND(FT89/I89,0),"-")</f>
        <v>14</v>
      </c>
      <c r="N89" s="463">
        <f t="shared" ref="N89:N110" si="259">IFERROR(ROUND(FU89/I89,0),"-")</f>
        <v>36</v>
      </c>
      <c r="O89" s="463">
        <f t="shared" ref="O89:O110" si="260">IFERROR(ROUND(FV89/I89,0),"-")</f>
        <v>92</v>
      </c>
      <c r="P89" s="463">
        <f t="shared" si="243"/>
        <v>4477</v>
      </c>
      <c r="Q89" s="463">
        <f t="shared" si="243"/>
        <v>5208</v>
      </c>
      <c r="R89" s="463">
        <f t="shared" si="243"/>
        <v>7730</v>
      </c>
      <c r="S89" s="463">
        <f t="shared" si="243"/>
        <v>753701</v>
      </c>
      <c r="T89" s="463">
        <f t="shared" si="243"/>
        <v>80409</v>
      </c>
      <c r="U89" s="463">
        <f t="shared" si="243"/>
        <v>52885</v>
      </c>
      <c r="V89" s="463">
        <f t="shared" si="243"/>
        <v>389259</v>
      </c>
      <c r="W89" s="463">
        <f t="shared" si="243"/>
        <v>127923</v>
      </c>
      <c r="X89" s="463">
        <f t="shared" si="243"/>
        <v>5106</v>
      </c>
      <c r="Y89" s="463">
        <f t="shared" si="243"/>
        <v>39792843</v>
      </c>
      <c r="Z89" s="463">
        <f t="shared" ref="Z89:Z110" si="261">IFERROR(ROUND(Y89/T89,0),"-")</f>
        <v>495</v>
      </c>
      <c r="AA89" s="463">
        <f t="shared" ref="AA89:AA110" si="262">IFERROR(ROUND(FW89/T89,0),"-")</f>
        <v>879</v>
      </c>
      <c r="AB89" s="463">
        <f t="shared" si="189"/>
        <v>32294303</v>
      </c>
      <c r="AC89" s="463">
        <f t="shared" ref="AC89:AC110" si="263">IFERROR(ROUND(AB89/U89,0),"-")</f>
        <v>611</v>
      </c>
      <c r="AD89" s="463">
        <f t="shared" ref="AD89:AD110" si="264">IFERROR(ROUND(FX89/U89,0),"-")</f>
        <v>1105</v>
      </c>
      <c r="AE89" s="463">
        <f t="shared" si="192"/>
        <v>780103405</v>
      </c>
      <c r="AF89" s="463">
        <f t="shared" ref="AF89:AF110" si="265">IFERROR(ROUND(AE89/V89,0),"-")</f>
        <v>2004</v>
      </c>
      <c r="AG89" s="463">
        <f t="shared" ref="AG89:AG110" si="266">IFERROR(ROUND(FY89/V89,0),"-")</f>
        <v>4222</v>
      </c>
      <c r="AH89" s="463">
        <f t="shared" si="195"/>
        <v>929355727</v>
      </c>
      <c r="AI89" s="463">
        <f t="shared" ref="AI89:AI110" si="267">IFERROR(ROUND(AH89/W89,0),"-")</f>
        <v>7265</v>
      </c>
      <c r="AJ89" s="463">
        <f t="shared" ref="AJ89:AJ110" si="268">IFERROR(ROUND(FZ89/W89,0),"-")</f>
        <v>17045</v>
      </c>
      <c r="AK89" s="463">
        <f t="shared" si="198"/>
        <v>43505759</v>
      </c>
      <c r="AL89" s="463">
        <f t="shared" ref="AL89:AL110" si="269">IFERROR(ROUND(AK89/X89,0),"-")</f>
        <v>8521</v>
      </c>
      <c r="AM89" s="463">
        <f t="shared" ref="AM89:AM110" si="270">IFERROR(ROUND(GA89/X89,0),"-")</f>
        <v>19879</v>
      </c>
      <c r="AN89" s="463">
        <f t="shared" si="250"/>
        <v>5278</v>
      </c>
      <c r="AO89" s="463">
        <f t="shared" si="250"/>
        <v>32539</v>
      </c>
      <c r="AP89" s="463">
        <f t="shared" si="250"/>
        <v>23544</v>
      </c>
      <c r="AQ89" s="463">
        <f t="shared" si="250"/>
        <v>86864460</v>
      </c>
      <c r="AR89" s="463">
        <f t="shared" ref="AR89:AR110" si="271">IFERROR(ROUND(AQ89/AP89,0),"-")</f>
        <v>3689</v>
      </c>
      <c r="AS89" s="463">
        <f t="shared" ref="AS89:AS110" si="272">IFERROR(ROUND(GC89/AP89,0),"-")</f>
        <v>7357</v>
      </c>
      <c r="AT89" s="463">
        <f t="shared" si="244"/>
        <v>115766</v>
      </c>
      <c r="AU89" s="463">
        <f t="shared" si="244"/>
        <v>10079</v>
      </c>
      <c r="AV89" s="463">
        <f t="shared" si="244"/>
        <v>50567</v>
      </c>
      <c r="AW89" s="463">
        <f t="shared" si="244"/>
        <v>39086</v>
      </c>
      <c r="AX89" s="463">
        <f t="shared" si="244"/>
        <v>7433</v>
      </c>
      <c r="AY89" s="463">
        <f t="shared" si="244"/>
        <v>47687</v>
      </c>
      <c r="AZ89" s="463">
        <f t="shared" si="244"/>
        <v>7494</v>
      </c>
      <c r="BA89" s="463">
        <f t="shared" si="251"/>
        <v>107354</v>
      </c>
      <c r="BB89" s="463">
        <f t="shared" si="251"/>
        <v>295954815</v>
      </c>
      <c r="BC89" s="463">
        <f t="shared" ref="BC89:BC110" si="273">IFERROR(ROUND(BB89/BA89,0),"-")</f>
        <v>2757</v>
      </c>
      <c r="BD89" s="463">
        <f t="shared" ref="BD89:BD110" si="274">IFERROR(ROUND(GB89/BA89,0),"-")</f>
        <v>6421</v>
      </c>
      <c r="BE89" s="463">
        <f t="shared" si="252"/>
        <v>8132</v>
      </c>
      <c r="BF89" s="463">
        <f t="shared" si="252"/>
        <v>36017</v>
      </c>
      <c r="BG89" s="463">
        <f t="shared" si="252"/>
        <v>46744</v>
      </c>
      <c r="BH89" s="463">
        <f t="shared" si="252"/>
        <v>16461</v>
      </c>
      <c r="BI89" s="463">
        <f t="shared" si="245"/>
        <v>378403</v>
      </c>
      <c r="BJ89" s="463">
        <f t="shared" si="245"/>
        <v>35992</v>
      </c>
      <c r="BK89" s="463">
        <f t="shared" si="245"/>
        <v>223540</v>
      </c>
      <c r="BL89" s="463">
        <f t="shared" si="245"/>
        <v>637935</v>
      </c>
      <c r="BM89" s="463">
        <f t="shared" si="245"/>
        <v>167020</v>
      </c>
      <c r="BN89" s="463">
        <f t="shared" si="245"/>
        <v>124055</v>
      </c>
      <c r="BO89" s="463">
        <f t="shared" si="245"/>
        <v>108701</v>
      </c>
      <c r="BP89" s="463">
        <f t="shared" si="245"/>
        <v>82223</v>
      </c>
      <c r="BQ89" s="463">
        <f t="shared" si="245"/>
        <v>542819</v>
      </c>
      <c r="BR89" s="463">
        <f t="shared" si="245"/>
        <v>418034</v>
      </c>
      <c r="BS89" s="463">
        <f t="shared" si="245"/>
        <v>225152</v>
      </c>
      <c r="BT89" s="463">
        <f t="shared" si="245"/>
        <v>138154</v>
      </c>
      <c r="BU89" s="463">
        <f t="shared" si="245"/>
        <v>8561</v>
      </c>
      <c r="BV89" s="463">
        <f t="shared" si="245"/>
        <v>5501</v>
      </c>
      <c r="BW89" s="463">
        <f t="shared" si="220"/>
        <v>1094</v>
      </c>
      <c r="BX89" s="463">
        <f t="shared" si="220"/>
        <v>635663</v>
      </c>
      <c r="BY89" s="463">
        <f t="shared" ref="BY89:BY110" si="275">IFERROR(ROUND(BX89/BW89,0),"-")</f>
        <v>581</v>
      </c>
      <c r="BZ89" s="463">
        <f t="shared" ref="BZ89:BZ110" si="276">IFERROR(ROUND(GD89/BW89,0),"-")</f>
        <v>1038</v>
      </c>
      <c r="CA89" s="463">
        <f t="shared" si="221"/>
        <v>607</v>
      </c>
      <c r="CB89" s="463">
        <f t="shared" si="221"/>
        <v>300735</v>
      </c>
      <c r="CC89" s="463">
        <f t="shared" ref="CC89:CC110" si="277">IFERROR(ROUND(CB89/CA89,0),"-")</f>
        <v>495</v>
      </c>
      <c r="CD89" s="463">
        <f t="shared" ref="CD89:CD110" si="278">IFERROR(ROUND(GE89/CA89,0),"-")</f>
        <v>948</v>
      </c>
      <c r="CE89" s="463">
        <f t="shared" si="222"/>
        <v>78708</v>
      </c>
      <c r="CF89" s="463">
        <f t="shared" si="222"/>
        <v>38856445</v>
      </c>
      <c r="CG89" s="463">
        <f t="shared" ref="CG89:CG110" si="279">IFERROR(ROUND(CF89/CE89,0),"-")</f>
        <v>494</v>
      </c>
      <c r="CH89" s="463">
        <f t="shared" ref="CH89:CH110" si="280">IFERROR(ROUND(GF89/CE89,0),"-")</f>
        <v>875</v>
      </c>
      <c r="CI89" s="463">
        <f t="shared" si="223"/>
        <v>33372</v>
      </c>
      <c r="CJ89" s="463">
        <f t="shared" si="223"/>
        <v>63616679</v>
      </c>
      <c r="CK89" s="463">
        <f t="shared" ref="CK89:CK110" si="281">IFERROR(ROUND(CJ89/CI89,0),"-")</f>
        <v>1906</v>
      </c>
      <c r="CL89" s="463">
        <f t="shared" ref="CL89:CL110" si="282">IFERROR(ROUND(GG89/CI89,0),"-")</f>
        <v>3924</v>
      </c>
      <c r="CM89" s="463">
        <f t="shared" si="224"/>
        <v>11541</v>
      </c>
      <c r="CN89" s="463">
        <f t="shared" si="224"/>
        <v>21254695</v>
      </c>
      <c r="CO89" s="463">
        <f t="shared" ref="CO89:CO110" si="283">IFERROR(ROUND(CN89/CM89,0),"-")</f>
        <v>1842</v>
      </c>
      <c r="CP89" s="463">
        <f t="shared" ref="CP89:CP110" si="284">IFERROR(ROUND(GH89/CM89,0),"-")</f>
        <v>4011</v>
      </c>
      <c r="CQ89" s="463">
        <f t="shared" si="225"/>
        <v>344346</v>
      </c>
      <c r="CR89" s="463">
        <f t="shared" si="225"/>
        <v>695232031</v>
      </c>
      <c r="CS89" s="463">
        <f t="shared" ref="CS89:CS110" si="285">IFERROR(ROUND(CR89/CQ89,0),"-")</f>
        <v>2019</v>
      </c>
      <c r="CT89" s="463">
        <f t="shared" ref="CT89:CT110" si="286">IFERROR(ROUND(GI89/CQ89,0),"-")</f>
        <v>4256</v>
      </c>
      <c r="CU89" s="463">
        <f t="shared" si="226"/>
        <v>11754</v>
      </c>
      <c r="CV89" s="463">
        <f t="shared" si="226"/>
        <v>85367834</v>
      </c>
      <c r="CW89" s="463">
        <f t="shared" ref="CW89:CW110" si="287">IFERROR(ROUND(CV89/CU89,0),"-")</f>
        <v>7263</v>
      </c>
      <c r="CX89" s="463">
        <f t="shared" ref="CX89:CX110" si="288">IFERROR(ROUND(GJ89/CU89,0),"-")</f>
        <v>16807</v>
      </c>
      <c r="CY89" s="463">
        <f t="shared" si="227"/>
        <v>5181</v>
      </c>
      <c r="CZ89" s="463">
        <f t="shared" si="227"/>
        <v>37583803</v>
      </c>
      <c r="DA89" s="463">
        <f t="shared" ref="DA89:DA110" si="289">IFERROR(ROUND(CZ89/CY89,0),"-")</f>
        <v>7254</v>
      </c>
      <c r="DB89" s="463">
        <f t="shared" ref="DB89:DB110" si="290">IFERROR(ROUND(GK89/CY89,0),"-")</f>
        <v>16956</v>
      </c>
      <c r="DC89" s="463">
        <f t="shared" si="228"/>
        <v>12101</v>
      </c>
      <c r="DD89" s="463">
        <f t="shared" si="228"/>
        <v>123091969</v>
      </c>
      <c r="DE89" s="463">
        <f t="shared" ref="DE89:DE110" si="291">IFERROR(ROUND(DD89/DC89,0),"-")</f>
        <v>10172</v>
      </c>
      <c r="DF89" s="463">
        <f t="shared" ref="DF89:DF110" si="292">IFERROR(ROUND(GL89/DC89,0),"-")</f>
        <v>24592</v>
      </c>
      <c r="DG89" s="463">
        <f t="shared" si="229"/>
        <v>2111</v>
      </c>
      <c r="DH89" s="463">
        <f t="shared" si="229"/>
        <v>21863922</v>
      </c>
      <c r="DI89" s="463">
        <f t="shared" ref="DI89:DI110" si="293">IFERROR(ROUND(DH89/DG89,0),"-")</f>
        <v>10357</v>
      </c>
      <c r="DJ89" s="463">
        <f t="shared" ref="DJ89:DJ110" si="294">IFERROR(ROUND(GM89/DG89,0),"-")</f>
        <v>27637</v>
      </c>
      <c r="DK89" s="463">
        <f t="shared" si="246"/>
        <v>3831</v>
      </c>
      <c r="DL89" s="463">
        <f t="shared" si="246"/>
        <v>1387909</v>
      </c>
      <c r="DM89" s="463">
        <f t="shared" ref="DM89:DM110" si="295">IFERROR(ROUND(DL89/DK89,0),"-")</f>
        <v>362</v>
      </c>
      <c r="DN89" s="463">
        <f t="shared" ref="DN89:DN110" si="296">IFERROR(ROUND(GO89/DK89,0),"-")</f>
        <v>603</v>
      </c>
      <c r="DO89" s="463">
        <f t="shared" si="247"/>
        <v>46796</v>
      </c>
      <c r="DP89" s="463">
        <f t="shared" si="247"/>
        <v>1992004</v>
      </c>
      <c r="DQ89" s="463">
        <f t="shared" ref="DQ89:DQ110" si="297">IFERROR(ROUND(DP89/DO89,0),"-")</f>
        <v>43</v>
      </c>
      <c r="DR89" s="463">
        <f t="shared" ref="DR89:DR110" si="298">IFERROR(ROUND(GP89/DO89,0),"-")</f>
        <v>77</v>
      </c>
      <c r="DS89" s="463">
        <f t="shared" si="248"/>
        <v>791</v>
      </c>
      <c r="DT89" s="463">
        <f t="shared" si="248"/>
        <v>1769492</v>
      </c>
      <c r="DU89" s="463">
        <f t="shared" ref="DU89:DU110" si="299">IFERROR(ROUND(DT89/DS89,0),"-")</f>
        <v>2237</v>
      </c>
      <c r="DV89" s="463">
        <f t="shared" ref="DV89:DV110" si="300">IFERROR(ROUND(GN89/DS89,0),"-")</f>
        <v>4611</v>
      </c>
      <c r="DW89" s="463">
        <f t="shared" si="159"/>
        <v>685</v>
      </c>
      <c r="DX89" s="463">
        <f t="shared" si="237"/>
        <v>396684</v>
      </c>
      <c r="DY89" s="463">
        <f t="shared" si="237"/>
        <v>736317814</v>
      </c>
      <c r="DZ89" s="463">
        <f t="shared" ref="DZ89:DZ110" si="301">IFERROR(ROUND(DY89/DX89,0),"-")</f>
        <v>1856</v>
      </c>
      <c r="EA89" s="463">
        <f t="shared" ref="EA89:EA110" si="302">IFERROR(ROUND(GQ89/DX89,0),"-")</f>
        <v>3786</v>
      </c>
      <c r="EB89" s="463">
        <f t="shared" si="240"/>
        <v>261389</v>
      </c>
      <c r="EC89" s="463">
        <f t="shared" si="240"/>
        <v>107891</v>
      </c>
      <c r="ED89" s="463">
        <f t="shared" si="240"/>
        <v>36245</v>
      </c>
      <c r="EE89" s="463">
        <f t="shared" si="240"/>
        <v>261330375</v>
      </c>
      <c r="EF89" s="463">
        <f t="shared" si="240"/>
        <v>21504</v>
      </c>
      <c r="EG89" s="463">
        <f t="shared" si="253"/>
        <v>3237</v>
      </c>
      <c r="EH89" s="463">
        <f t="shared" si="253"/>
        <v>3518</v>
      </c>
      <c r="EI89" s="463"/>
      <c r="EJ89" s="446"/>
      <c r="EK89" s="446"/>
      <c r="EL89" s="446"/>
      <c r="EM89" s="446"/>
      <c r="EN89" s="446"/>
      <c r="EO89" s="446"/>
      <c r="EP89" s="446"/>
      <c r="EQ89" s="446"/>
      <c r="ER89" s="446"/>
      <c r="ES89" s="446"/>
      <c r="ET89" s="446"/>
      <c r="EU89" s="446"/>
      <c r="EV89" s="446"/>
      <c r="EW89" s="446"/>
      <c r="EX89" s="446"/>
      <c r="EY89" s="446"/>
      <c r="EZ89" s="447"/>
      <c r="FA89" s="446">
        <f t="shared" si="205"/>
        <v>7</v>
      </c>
      <c r="FB89" s="417">
        <f t="shared" ref="FB89:FB110" si="303">LEFT($B89,4)+IF(FA89&lt;4,1,0)</f>
        <v>2024</v>
      </c>
      <c r="FC89" s="448">
        <f t="shared" ref="FC89:FC100" si="304">DATE(LEFT($B89,4)+IF(FA89&lt;4,1,0),FA89,1)</f>
        <v>45474</v>
      </c>
      <c r="FD89" s="449">
        <f t="shared" si="236"/>
        <v>31</v>
      </c>
      <c r="FE89" s="450"/>
      <c r="FF89" s="451">
        <f t="shared" si="79"/>
        <v>0.61628825791497654</v>
      </c>
      <c r="FG89" s="450"/>
      <c r="FH89" s="452">
        <f t="shared" si="206"/>
        <v>2.0771306694524245</v>
      </c>
      <c r="FI89" s="452">
        <f t="shared" si="207"/>
        <v>1.5427999353306221</v>
      </c>
      <c r="FJ89" s="452">
        <f t="shared" si="208"/>
        <v>2.055422142384419</v>
      </c>
      <c r="FK89" s="452">
        <f t="shared" si="209"/>
        <v>1.5547508745390943</v>
      </c>
      <c r="FL89" s="452">
        <f t="shared" si="210"/>
        <v>1.3944931266842899</v>
      </c>
      <c r="FM89" s="452">
        <f t="shared" si="211"/>
        <v>1.0739225040397267</v>
      </c>
      <c r="FN89" s="452">
        <f t="shared" si="212"/>
        <v>1.76005878536307</v>
      </c>
      <c r="FO89" s="452">
        <f t="shared" si="213"/>
        <v>1.0799777991447981</v>
      </c>
      <c r="FP89" s="452">
        <f t="shared" si="214"/>
        <v>1.6766549157853505</v>
      </c>
      <c r="FQ89" s="452">
        <f t="shared" si="215"/>
        <v>1.0773599686643165</v>
      </c>
      <c r="FR89" s="453"/>
      <c r="FS89" s="446">
        <f t="shared" si="249"/>
        <v>557181</v>
      </c>
      <c r="FT89" s="446">
        <f t="shared" si="249"/>
        <v>11352906</v>
      </c>
      <c r="FU89" s="446">
        <f t="shared" si="249"/>
        <v>29302308</v>
      </c>
      <c r="FV89" s="446">
        <f t="shared" si="249"/>
        <v>76166514</v>
      </c>
      <c r="FW89" s="446">
        <f t="shared" si="249"/>
        <v>70640583</v>
      </c>
      <c r="FX89" s="446">
        <f t="shared" si="249"/>
        <v>58434014</v>
      </c>
      <c r="FY89" s="446">
        <f t="shared" si="249"/>
        <v>1643627275</v>
      </c>
      <c r="FZ89" s="446">
        <f t="shared" si="249"/>
        <v>2180385038</v>
      </c>
      <c r="GA89" s="446">
        <f t="shared" si="249"/>
        <v>101502567</v>
      </c>
      <c r="GB89" s="446">
        <f t="shared" si="254"/>
        <v>689277733</v>
      </c>
      <c r="GC89" s="446">
        <f t="shared" si="254"/>
        <v>173215736</v>
      </c>
      <c r="GD89" s="446">
        <f t="shared" si="241"/>
        <v>1135080</v>
      </c>
      <c r="GE89" s="446">
        <f t="shared" si="241"/>
        <v>575409</v>
      </c>
      <c r="GF89" s="446">
        <f t="shared" si="241"/>
        <v>68854493</v>
      </c>
      <c r="GG89" s="446">
        <f t="shared" si="241"/>
        <v>130949583</v>
      </c>
      <c r="GH89" s="446">
        <f t="shared" si="241"/>
        <v>46290627</v>
      </c>
      <c r="GI89" s="446">
        <f t="shared" si="241"/>
        <v>1465687063</v>
      </c>
      <c r="GJ89" s="446">
        <f t="shared" si="241"/>
        <v>197544149</v>
      </c>
      <c r="GK89" s="446">
        <f t="shared" si="241"/>
        <v>87850937</v>
      </c>
      <c r="GL89" s="446">
        <f t="shared" si="241"/>
        <v>297589033</v>
      </c>
      <c r="GM89" s="446">
        <f t="shared" si="241"/>
        <v>58341281</v>
      </c>
      <c r="GN89" s="446">
        <f t="shared" si="160"/>
        <v>3647159</v>
      </c>
      <c r="GO89" s="446">
        <f t="shared" si="231"/>
        <v>2309617</v>
      </c>
      <c r="GP89" s="446">
        <f t="shared" si="231"/>
        <v>3617315</v>
      </c>
      <c r="GQ89" s="446">
        <f t="shared" si="231"/>
        <v>1501816031</v>
      </c>
      <c r="GR89" s="446"/>
      <c r="GS89" s="446"/>
      <c r="GT89" s="446"/>
      <c r="GU89" s="446"/>
      <c r="GV89" s="454"/>
      <c r="GW89" s="402"/>
      <c r="GX89" s="402"/>
      <c r="GY89" s="402"/>
      <c r="GZ89" s="402"/>
      <c r="HA89" s="402"/>
    </row>
    <row r="90" spans="1:209" ht="10.5" customHeight="1" x14ac:dyDescent="0.2">
      <c r="A90" s="417" t="str">
        <f t="shared" si="255"/>
        <v>2024-25AUGUSTENG</v>
      </c>
      <c r="B90" s="458" t="str">
        <f t="shared" si="216"/>
        <v>2024-25</v>
      </c>
      <c r="C90" s="402" t="s">
        <v>636</v>
      </c>
      <c r="D90" s="458"/>
      <c r="F90" s="458" t="str">
        <f t="shared" si="217"/>
        <v>ENG</v>
      </c>
      <c r="H90" s="463">
        <f t="shared" si="242"/>
        <v>1035289</v>
      </c>
      <c r="I90" s="463">
        <f t="shared" si="242"/>
        <v>755885</v>
      </c>
      <c r="J90" s="463">
        <f t="shared" si="242"/>
        <v>3676984</v>
      </c>
      <c r="K90" s="463">
        <f t="shared" si="256"/>
        <v>5</v>
      </c>
      <c r="L90" s="463">
        <f t="shared" si="257"/>
        <v>1</v>
      </c>
      <c r="M90" s="463">
        <f t="shared" si="258"/>
        <v>9</v>
      </c>
      <c r="N90" s="463">
        <f t="shared" si="259"/>
        <v>29</v>
      </c>
      <c r="O90" s="463">
        <f t="shared" si="260"/>
        <v>84</v>
      </c>
      <c r="P90" s="463">
        <f t="shared" si="243"/>
        <v>3866</v>
      </c>
      <c r="Q90" s="463">
        <f t="shared" si="243"/>
        <v>4304</v>
      </c>
      <c r="R90" s="463">
        <f t="shared" si="243"/>
        <v>7440</v>
      </c>
      <c r="S90" s="463">
        <f t="shared" si="243"/>
        <v>731140</v>
      </c>
      <c r="T90" s="463">
        <f t="shared" si="243"/>
        <v>73612</v>
      </c>
      <c r="U90" s="463">
        <f t="shared" si="243"/>
        <v>48151</v>
      </c>
      <c r="V90" s="463">
        <f t="shared" si="243"/>
        <v>370376</v>
      </c>
      <c r="W90" s="463">
        <f t="shared" si="243"/>
        <v>137311</v>
      </c>
      <c r="X90" s="463">
        <f t="shared" si="243"/>
        <v>5586</v>
      </c>
      <c r="Y90" s="463">
        <f t="shared" si="243"/>
        <v>35526431</v>
      </c>
      <c r="Z90" s="463">
        <f t="shared" si="261"/>
        <v>483</v>
      </c>
      <c r="AA90" s="463">
        <f t="shared" si="262"/>
        <v>863</v>
      </c>
      <c r="AB90" s="463">
        <f t="shared" si="189"/>
        <v>28278495</v>
      </c>
      <c r="AC90" s="463">
        <f t="shared" si="263"/>
        <v>587</v>
      </c>
      <c r="AD90" s="463">
        <f t="shared" si="264"/>
        <v>1078</v>
      </c>
      <c r="AE90" s="463">
        <f t="shared" si="192"/>
        <v>609047018</v>
      </c>
      <c r="AF90" s="463">
        <f t="shared" si="265"/>
        <v>1644</v>
      </c>
      <c r="AG90" s="463">
        <f t="shared" si="266"/>
        <v>3447</v>
      </c>
      <c r="AH90" s="463">
        <f t="shared" si="195"/>
        <v>744622930</v>
      </c>
      <c r="AI90" s="463">
        <f t="shared" si="267"/>
        <v>5423</v>
      </c>
      <c r="AJ90" s="463">
        <f t="shared" si="268"/>
        <v>12348</v>
      </c>
      <c r="AK90" s="463">
        <f t="shared" si="198"/>
        <v>38942307</v>
      </c>
      <c r="AL90" s="463">
        <f t="shared" si="269"/>
        <v>6971</v>
      </c>
      <c r="AM90" s="463">
        <f t="shared" si="270"/>
        <v>15037</v>
      </c>
      <c r="AN90" s="463">
        <f t="shared" si="250"/>
        <v>4886</v>
      </c>
      <c r="AO90" s="463">
        <f t="shared" si="250"/>
        <v>30061</v>
      </c>
      <c r="AP90" s="463">
        <f t="shared" si="250"/>
        <v>23195</v>
      </c>
      <c r="AQ90" s="463">
        <f t="shared" si="250"/>
        <v>73561910</v>
      </c>
      <c r="AR90" s="463">
        <f t="shared" si="271"/>
        <v>3171</v>
      </c>
      <c r="AS90" s="463">
        <f t="shared" si="272"/>
        <v>6244</v>
      </c>
      <c r="AT90" s="463">
        <f t="shared" si="244"/>
        <v>108146</v>
      </c>
      <c r="AU90" s="463">
        <f t="shared" si="244"/>
        <v>9682</v>
      </c>
      <c r="AV90" s="463">
        <f t="shared" si="244"/>
        <v>47307</v>
      </c>
      <c r="AW90" s="463">
        <f t="shared" si="244"/>
        <v>41407</v>
      </c>
      <c r="AX90" s="463">
        <f t="shared" si="244"/>
        <v>7028</v>
      </c>
      <c r="AY90" s="463">
        <f t="shared" si="244"/>
        <v>44129</v>
      </c>
      <c r="AZ90" s="463">
        <f t="shared" si="244"/>
        <v>7202</v>
      </c>
      <c r="BA90" s="463">
        <f t="shared" si="251"/>
        <v>109519</v>
      </c>
      <c r="BB90" s="463">
        <f t="shared" si="251"/>
        <v>250138486</v>
      </c>
      <c r="BC90" s="463">
        <f t="shared" si="273"/>
        <v>2284</v>
      </c>
      <c r="BD90" s="463">
        <f t="shared" si="274"/>
        <v>5337</v>
      </c>
      <c r="BE90" s="463">
        <f t="shared" si="252"/>
        <v>8142</v>
      </c>
      <c r="BF90" s="463">
        <f t="shared" si="252"/>
        <v>34199</v>
      </c>
      <c r="BG90" s="463">
        <f t="shared" si="252"/>
        <v>50568</v>
      </c>
      <c r="BH90" s="463">
        <f t="shared" si="252"/>
        <v>16610</v>
      </c>
      <c r="BI90" s="463">
        <f t="shared" si="245"/>
        <v>371724</v>
      </c>
      <c r="BJ90" s="463">
        <f t="shared" si="245"/>
        <v>34963</v>
      </c>
      <c r="BK90" s="463">
        <f t="shared" si="245"/>
        <v>216307</v>
      </c>
      <c r="BL90" s="463">
        <f t="shared" si="245"/>
        <v>622994</v>
      </c>
      <c r="BM90" s="463">
        <f t="shared" si="245"/>
        <v>153425</v>
      </c>
      <c r="BN90" s="463">
        <f t="shared" si="245"/>
        <v>114257</v>
      </c>
      <c r="BO90" s="463">
        <f t="shared" si="245"/>
        <v>99242</v>
      </c>
      <c r="BP90" s="463">
        <f t="shared" si="245"/>
        <v>75304</v>
      </c>
      <c r="BQ90" s="463">
        <f t="shared" si="245"/>
        <v>503501</v>
      </c>
      <c r="BR90" s="463">
        <f t="shared" si="245"/>
        <v>396428</v>
      </c>
      <c r="BS90" s="463">
        <f t="shared" si="245"/>
        <v>233914</v>
      </c>
      <c r="BT90" s="463">
        <f t="shared" si="245"/>
        <v>147775</v>
      </c>
      <c r="BU90" s="463">
        <f t="shared" si="245"/>
        <v>9227</v>
      </c>
      <c r="BV90" s="463">
        <f t="shared" si="245"/>
        <v>5988</v>
      </c>
      <c r="BW90" s="463">
        <f t="shared" si="220"/>
        <v>907</v>
      </c>
      <c r="BX90" s="463">
        <f t="shared" si="220"/>
        <v>490752</v>
      </c>
      <c r="BY90" s="463">
        <f t="shared" si="275"/>
        <v>541</v>
      </c>
      <c r="BZ90" s="463">
        <f t="shared" si="276"/>
        <v>950</v>
      </c>
      <c r="CA90" s="463">
        <f t="shared" si="221"/>
        <v>503</v>
      </c>
      <c r="CB90" s="463">
        <f t="shared" si="221"/>
        <v>240806</v>
      </c>
      <c r="CC90" s="463">
        <f t="shared" si="277"/>
        <v>479</v>
      </c>
      <c r="CD90" s="463">
        <f t="shared" si="278"/>
        <v>910</v>
      </c>
      <c r="CE90" s="463">
        <f t="shared" si="222"/>
        <v>72202</v>
      </c>
      <c r="CF90" s="463">
        <f t="shared" si="222"/>
        <v>34794873</v>
      </c>
      <c r="CG90" s="463">
        <f t="shared" si="279"/>
        <v>482</v>
      </c>
      <c r="CH90" s="463">
        <f t="shared" si="280"/>
        <v>861</v>
      </c>
      <c r="CI90" s="463">
        <f t="shared" si="223"/>
        <v>30749</v>
      </c>
      <c r="CJ90" s="463">
        <f t="shared" si="223"/>
        <v>47155122</v>
      </c>
      <c r="CK90" s="463">
        <f t="shared" si="281"/>
        <v>1534</v>
      </c>
      <c r="CL90" s="463">
        <f t="shared" si="282"/>
        <v>3122</v>
      </c>
      <c r="CM90" s="463">
        <f t="shared" si="224"/>
        <v>10950</v>
      </c>
      <c r="CN90" s="463">
        <f t="shared" si="224"/>
        <v>15647948</v>
      </c>
      <c r="CO90" s="463">
        <f t="shared" si="283"/>
        <v>1429</v>
      </c>
      <c r="CP90" s="463">
        <f t="shared" si="284"/>
        <v>3127</v>
      </c>
      <c r="CQ90" s="463">
        <f t="shared" si="225"/>
        <v>328677</v>
      </c>
      <c r="CR90" s="463">
        <f t="shared" si="225"/>
        <v>546243948</v>
      </c>
      <c r="CS90" s="463">
        <f t="shared" si="285"/>
        <v>1662</v>
      </c>
      <c r="CT90" s="463">
        <f t="shared" si="286"/>
        <v>3488</v>
      </c>
      <c r="CU90" s="463">
        <f t="shared" si="226"/>
        <v>12127</v>
      </c>
      <c r="CV90" s="463">
        <f t="shared" si="226"/>
        <v>63511893</v>
      </c>
      <c r="CW90" s="463">
        <f t="shared" si="287"/>
        <v>5237</v>
      </c>
      <c r="CX90" s="463">
        <f t="shared" si="288"/>
        <v>11578</v>
      </c>
      <c r="CY90" s="463">
        <f t="shared" si="227"/>
        <v>5263</v>
      </c>
      <c r="CZ90" s="463">
        <f t="shared" si="227"/>
        <v>27568988</v>
      </c>
      <c r="DA90" s="463">
        <f t="shared" si="289"/>
        <v>5238</v>
      </c>
      <c r="DB90" s="463">
        <f t="shared" si="290"/>
        <v>12077</v>
      </c>
      <c r="DC90" s="463">
        <f t="shared" si="228"/>
        <v>12018</v>
      </c>
      <c r="DD90" s="463">
        <f t="shared" si="228"/>
        <v>96656436</v>
      </c>
      <c r="DE90" s="463">
        <f t="shared" si="291"/>
        <v>8043</v>
      </c>
      <c r="DF90" s="463">
        <f t="shared" si="292"/>
        <v>19042</v>
      </c>
      <c r="DG90" s="463">
        <f t="shared" si="229"/>
        <v>2098</v>
      </c>
      <c r="DH90" s="463">
        <f t="shared" si="229"/>
        <v>17180950</v>
      </c>
      <c r="DI90" s="463">
        <f t="shared" si="293"/>
        <v>8189</v>
      </c>
      <c r="DJ90" s="463">
        <f t="shared" si="294"/>
        <v>20445</v>
      </c>
      <c r="DK90" s="463">
        <f t="shared" si="246"/>
        <v>3368</v>
      </c>
      <c r="DL90" s="463">
        <f t="shared" si="246"/>
        <v>1206800</v>
      </c>
      <c r="DM90" s="463">
        <f t="shared" si="295"/>
        <v>358</v>
      </c>
      <c r="DN90" s="463">
        <f t="shared" si="296"/>
        <v>629</v>
      </c>
      <c r="DO90" s="463">
        <f t="shared" si="247"/>
        <v>43095</v>
      </c>
      <c r="DP90" s="463">
        <f t="shared" si="247"/>
        <v>1769312</v>
      </c>
      <c r="DQ90" s="463">
        <f t="shared" si="297"/>
        <v>41</v>
      </c>
      <c r="DR90" s="463">
        <f t="shared" si="298"/>
        <v>72</v>
      </c>
      <c r="DS90" s="463">
        <f t="shared" si="248"/>
        <v>778</v>
      </c>
      <c r="DT90" s="463">
        <f t="shared" si="248"/>
        <v>1382858</v>
      </c>
      <c r="DU90" s="463">
        <f t="shared" si="299"/>
        <v>1777</v>
      </c>
      <c r="DV90" s="463">
        <f t="shared" si="300"/>
        <v>3966</v>
      </c>
      <c r="DW90" s="463">
        <f t="shared" ref="DW90:DW113" si="305">SUMIFS(DW$443:DW$10112,$B$443:$B$10112,$B90,$C$443:$C$10112,$C90)</f>
        <v>692</v>
      </c>
      <c r="DX90" s="463">
        <f t="shared" si="237"/>
        <v>390983</v>
      </c>
      <c r="DY90" s="463">
        <f t="shared" si="237"/>
        <v>639513136</v>
      </c>
      <c r="DZ90" s="463">
        <f t="shared" si="301"/>
        <v>1636</v>
      </c>
      <c r="EA90" s="463">
        <f t="shared" si="302"/>
        <v>3131</v>
      </c>
      <c r="EB90" s="463">
        <f t="shared" ref="EB90:EF99" si="306">SUMIFS(EB$443:EB$10112,$B$443:$B$10112,$B90,$C$443:$C$10112,$C90)</f>
        <v>248504</v>
      </c>
      <c r="EC90" s="463">
        <f t="shared" si="306"/>
        <v>92800</v>
      </c>
      <c r="ED90" s="463">
        <f t="shared" si="306"/>
        <v>27289</v>
      </c>
      <c r="EE90" s="463">
        <f t="shared" si="306"/>
        <v>185322374</v>
      </c>
      <c r="EF90" s="463">
        <f t="shared" si="306"/>
        <v>19907</v>
      </c>
      <c r="EG90" s="463">
        <f t="shared" si="253"/>
        <v>1413</v>
      </c>
      <c r="EH90" s="463">
        <f t="shared" si="253"/>
        <v>1531</v>
      </c>
      <c r="EI90" s="463"/>
      <c r="EJ90" s="446"/>
      <c r="EK90" s="446"/>
      <c r="EL90" s="446"/>
      <c r="EM90" s="446"/>
      <c r="EN90" s="446"/>
      <c r="EO90" s="446"/>
      <c r="EP90" s="446"/>
      <c r="EQ90" s="446"/>
      <c r="ER90" s="446"/>
      <c r="ES90" s="446"/>
      <c r="ET90" s="446"/>
      <c r="EU90" s="446"/>
      <c r="EV90" s="446"/>
      <c r="EW90" s="446"/>
      <c r="EX90" s="446"/>
      <c r="EY90" s="446"/>
      <c r="EZ90" s="447"/>
      <c r="FA90" s="446">
        <f t="shared" si="205"/>
        <v>8</v>
      </c>
      <c r="FB90" s="417">
        <f t="shared" si="303"/>
        <v>2024</v>
      </c>
      <c r="FC90" s="448">
        <f t="shared" si="304"/>
        <v>45505</v>
      </c>
      <c r="FD90" s="449">
        <f t="shared" si="236"/>
        <v>31</v>
      </c>
      <c r="FE90" s="450"/>
      <c r="FF90" s="451">
        <f t="shared" ref="FF90:FF110" si="307">DO90/(T90-P90)</f>
        <v>0.6178848966248961</v>
      </c>
      <c r="FG90" s="450"/>
      <c r="FH90" s="452">
        <f t="shared" si="206"/>
        <v>2.0842389827745476</v>
      </c>
      <c r="FI90" s="452">
        <f t="shared" si="207"/>
        <v>1.5521518230723252</v>
      </c>
      <c r="FJ90" s="452">
        <f t="shared" si="208"/>
        <v>2.0610579219538536</v>
      </c>
      <c r="FK90" s="452">
        <f t="shared" si="209"/>
        <v>1.5639135220452327</v>
      </c>
      <c r="FL90" s="452">
        <f t="shared" si="210"/>
        <v>1.3594320366330432</v>
      </c>
      <c r="FM90" s="452">
        <f t="shared" si="211"/>
        <v>1.0703393308421711</v>
      </c>
      <c r="FN90" s="452">
        <f t="shared" si="212"/>
        <v>1.7035343126187996</v>
      </c>
      <c r="FO90" s="452">
        <f t="shared" si="213"/>
        <v>1.076206567572882</v>
      </c>
      <c r="FP90" s="452">
        <f t="shared" si="214"/>
        <v>1.6518080916577158</v>
      </c>
      <c r="FQ90" s="452">
        <f t="shared" si="215"/>
        <v>1.0719656283566057</v>
      </c>
      <c r="FR90" s="453"/>
      <c r="FS90" s="446">
        <f t="shared" si="249"/>
        <v>525394</v>
      </c>
      <c r="FT90" s="446">
        <f t="shared" si="249"/>
        <v>6698052</v>
      </c>
      <c r="FU90" s="446">
        <f t="shared" si="249"/>
        <v>21738106</v>
      </c>
      <c r="FV90" s="446">
        <f t="shared" si="249"/>
        <v>63299002</v>
      </c>
      <c r="FW90" s="446">
        <f t="shared" si="249"/>
        <v>63547151</v>
      </c>
      <c r="FX90" s="446">
        <f t="shared" si="249"/>
        <v>51893020</v>
      </c>
      <c r="FY90" s="446">
        <f t="shared" si="249"/>
        <v>1276607672</v>
      </c>
      <c r="FZ90" s="446">
        <f t="shared" si="249"/>
        <v>1695570522</v>
      </c>
      <c r="GA90" s="446">
        <f t="shared" si="249"/>
        <v>83996611</v>
      </c>
      <c r="GB90" s="446">
        <f t="shared" si="254"/>
        <v>584530067</v>
      </c>
      <c r="GC90" s="446">
        <f t="shared" si="254"/>
        <v>144823205</v>
      </c>
      <c r="GD90" s="446">
        <f t="shared" si="241"/>
        <v>862080</v>
      </c>
      <c r="GE90" s="446">
        <f t="shared" si="241"/>
        <v>457523</v>
      </c>
      <c r="GF90" s="446">
        <f t="shared" si="241"/>
        <v>62155709</v>
      </c>
      <c r="GG90" s="446">
        <f t="shared" si="241"/>
        <v>96002745</v>
      </c>
      <c r="GH90" s="446">
        <f t="shared" si="241"/>
        <v>34240107</v>
      </c>
      <c r="GI90" s="446">
        <f t="shared" si="241"/>
        <v>1146331501</v>
      </c>
      <c r="GJ90" s="446">
        <f t="shared" si="241"/>
        <v>140409474</v>
      </c>
      <c r="GK90" s="446">
        <f t="shared" si="241"/>
        <v>63560002</v>
      </c>
      <c r="GL90" s="446">
        <f t="shared" si="241"/>
        <v>228843456</v>
      </c>
      <c r="GM90" s="446">
        <f t="shared" si="241"/>
        <v>42894289</v>
      </c>
      <c r="GN90" s="446">
        <f t="shared" ref="GN90:GN113" si="308">SUMIFS(GN$443:GN$10112,$B$443:$B$10112,$B90,$C$443:$C$10112,$C90)</f>
        <v>3085642</v>
      </c>
      <c r="GO90" s="446">
        <f t="shared" si="231"/>
        <v>2117118</v>
      </c>
      <c r="GP90" s="446">
        <f t="shared" si="231"/>
        <v>3083260</v>
      </c>
      <c r="GQ90" s="446">
        <f t="shared" si="231"/>
        <v>1224105789</v>
      </c>
      <c r="GR90" s="446"/>
      <c r="GS90" s="446"/>
      <c r="GT90" s="446"/>
      <c r="GU90" s="446"/>
      <c r="GV90" s="454"/>
      <c r="GW90" s="402"/>
      <c r="GX90" s="402"/>
      <c r="GY90" s="402"/>
      <c r="GZ90" s="402"/>
      <c r="HA90" s="402"/>
    </row>
    <row r="91" spans="1:209" ht="10.5" customHeight="1" x14ac:dyDescent="0.2">
      <c r="A91" s="417" t="str">
        <f t="shared" si="255"/>
        <v>2024-25SEPTEMBERENG</v>
      </c>
      <c r="B91" s="458" t="str">
        <f t="shared" si="216"/>
        <v>2024-25</v>
      </c>
      <c r="C91" s="402" t="s">
        <v>640</v>
      </c>
      <c r="D91" s="458"/>
      <c r="F91" s="458" t="str">
        <f t="shared" si="217"/>
        <v>ENG</v>
      </c>
      <c r="G91" s="466"/>
      <c r="H91" s="463">
        <f t="shared" si="242"/>
        <v>1092366</v>
      </c>
      <c r="I91" s="463">
        <f t="shared" si="242"/>
        <v>798618</v>
      </c>
      <c r="J91" s="463">
        <f t="shared" si="242"/>
        <v>5663034</v>
      </c>
      <c r="K91" s="463">
        <f t="shared" si="256"/>
        <v>7</v>
      </c>
      <c r="L91" s="463">
        <f t="shared" si="257"/>
        <v>1</v>
      </c>
      <c r="M91" s="463">
        <f t="shared" si="258"/>
        <v>21</v>
      </c>
      <c r="N91" s="463">
        <f t="shared" si="259"/>
        <v>44</v>
      </c>
      <c r="O91" s="463">
        <f t="shared" si="260"/>
        <v>99</v>
      </c>
      <c r="P91" s="463">
        <f t="shared" si="243"/>
        <v>3963</v>
      </c>
      <c r="Q91" s="463">
        <f t="shared" si="243"/>
        <v>4660</v>
      </c>
      <c r="R91" s="463">
        <f t="shared" si="243"/>
        <v>7284</v>
      </c>
      <c r="S91" s="463">
        <f t="shared" si="243"/>
        <v>721003</v>
      </c>
      <c r="T91" s="463">
        <f t="shared" si="243"/>
        <v>77638</v>
      </c>
      <c r="U91" s="463">
        <f t="shared" si="243"/>
        <v>51436</v>
      </c>
      <c r="V91" s="463">
        <f t="shared" si="243"/>
        <v>374054</v>
      </c>
      <c r="W91" s="463">
        <f t="shared" si="243"/>
        <v>119758</v>
      </c>
      <c r="X91" s="463">
        <f t="shared" si="243"/>
        <v>4610</v>
      </c>
      <c r="Y91" s="463">
        <f t="shared" si="243"/>
        <v>39186153</v>
      </c>
      <c r="Z91" s="463">
        <f t="shared" si="261"/>
        <v>505</v>
      </c>
      <c r="AA91" s="463">
        <f t="shared" si="262"/>
        <v>897</v>
      </c>
      <c r="AB91" s="463">
        <f t="shared" si="189"/>
        <v>32060155</v>
      </c>
      <c r="AC91" s="463">
        <f t="shared" si="263"/>
        <v>623</v>
      </c>
      <c r="AD91" s="463">
        <f t="shared" si="264"/>
        <v>1138</v>
      </c>
      <c r="AE91" s="463">
        <f t="shared" si="192"/>
        <v>808952955</v>
      </c>
      <c r="AF91" s="463">
        <f t="shared" si="265"/>
        <v>2163</v>
      </c>
      <c r="AG91" s="463">
        <f t="shared" si="266"/>
        <v>4580</v>
      </c>
      <c r="AH91" s="463">
        <f t="shared" si="195"/>
        <v>955353708</v>
      </c>
      <c r="AI91" s="463">
        <f t="shared" si="267"/>
        <v>7977</v>
      </c>
      <c r="AJ91" s="463">
        <f t="shared" si="268"/>
        <v>18843</v>
      </c>
      <c r="AK91" s="463">
        <f t="shared" si="198"/>
        <v>42285866</v>
      </c>
      <c r="AL91" s="463">
        <f t="shared" si="269"/>
        <v>9173</v>
      </c>
      <c r="AM91" s="463">
        <f t="shared" si="270"/>
        <v>21134</v>
      </c>
      <c r="AN91" s="463">
        <f t="shared" si="250"/>
        <v>4868</v>
      </c>
      <c r="AO91" s="463">
        <f t="shared" si="250"/>
        <v>31286</v>
      </c>
      <c r="AP91" s="463">
        <f t="shared" si="250"/>
        <v>21989</v>
      </c>
      <c r="AQ91" s="463">
        <f t="shared" si="250"/>
        <v>78983273</v>
      </c>
      <c r="AR91" s="463">
        <f t="shared" si="271"/>
        <v>3592</v>
      </c>
      <c r="AS91" s="463">
        <f t="shared" si="272"/>
        <v>7604</v>
      </c>
      <c r="AT91" s="463">
        <f t="shared" si="244"/>
        <v>111761</v>
      </c>
      <c r="AU91" s="463">
        <f t="shared" si="244"/>
        <v>10460</v>
      </c>
      <c r="AV91" s="463">
        <f t="shared" si="244"/>
        <v>48997</v>
      </c>
      <c r="AW91" s="463">
        <f t="shared" si="244"/>
        <v>40367</v>
      </c>
      <c r="AX91" s="463">
        <f t="shared" si="244"/>
        <v>7116</v>
      </c>
      <c r="AY91" s="463">
        <f t="shared" si="244"/>
        <v>45188</v>
      </c>
      <c r="AZ91" s="463">
        <f t="shared" si="244"/>
        <v>6977</v>
      </c>
      <c r="BA91" s="463">
        <f t="shared" si="251"/>
        <v>109699</v>
      </c>
      <c r="BB91" s="463">
        <f t="shared" si="251"/>
        <v>318000040</v>
      </c>
      <c r="BC91" s="463">
        <f t="shared" si="273"/>
        <v>2899</v>
      </c>
      <c r="BD91" s="463">
        <f t="shared" si="274"/>
        <v>6820</v>
      </c>
      <c r="BE91" s="463">
        <f t="shared" si="252"/>
        <v>8345</v>
      </c>
      <c r="BF91" s="463">
        <f t="shared" si="252"/>
        <v>35560</v>
      </c>
      <c r="BG91" s="463">
        <f t="shared" si="252"/>
        <v>48563</v>
      </c>
      <c r="BH91" s="463">
        <f t="shared" si="252"/>
        <v>17231</v>
      </c>
      <c r="BI91" s="463">
        <f t="shared" si="245"/>
        <v>363401</v>
      </c>
      <c r="BJ91" s="463">
        <f t="shared" si="245"/>
        <v>34207</v>
      </c>
      <c r="BK91" s="463">
        <f t="shared" si="245"/>
        <v>211634</v>
      </c>
      <c r="BL91" s="463">
        <f t="shared" si="245"/>
        <v>609242</v>
      </c>
      <c r="BM91" s="463">
        <f t="shared" si="245"/>
        <v>161198</v>
      </c>
      <c r="BN91" s="463">
        <f t="shared" si="245"/>
        <v>119156</v>
      </c>
      <c r="BO91" s="463">
        <f t="shared" si="245"/>
        <v>105534</v>
      </c>
      <c r="BP91" s="463">
        <f t="shared" si="245"/>
        <v>79617</v>
      </c>
      <c r="BQ91" s="463">
        <f t="shared" si="245"/>
        <v>524541</v>
      </c>
      <c r="BR91" s="463">
        <f t="shared" si="245"/>
        <v>402190</v>
      </c>
      <c r="BS91" s="463">
        <f t="shared" si="245"/>
        <v>212717</v>
      </c>
      <c r="BT91" s="463">
        <f t="shared" si="245"/>
        <v>129471</v>
      </c>
      <c r="BU91" s="463">
        <f t="shared" si="245"/>
        <v>7660</v>
      </c>
      <c r="BV91" s="463">
        <f t="shared" si="245"/>
        <v>5001</v>
      </c>
      <c r="BW91" s="463">
        <f t="shared" si="220"/>
        <v>1176</v>
      </c>
      <c r="BX91" s="463">
        <f t="shared" si="220"/>
        <v>689251</v>
      </c>
      <c r="BY91" s="463">
        <f t="shared" si="275"/>
        <v>586</v>
      </c>
      <c r="BZ91" s="463">
        <f t="shared" si="276"/>
        <v>1027</v>
      </c>
      <c r="CA91" s="463">
        <f t="shared" si="221"/>
        <v>594</v>
      </c>
      <c r="CB91" s="463">
        <f t="shared" si="221"/>
        <v>291697</v>
      </c>
      <c r="CC91" s="463">
        <f t="shared" si="277"/>
        <v>491</v>
      </c>
      <c r="CD91" s="463">
        <f t="shared" si="278"/>
        <v>885</v>
      </c>
      <c r="CE91" s="463">
        <f t="shared" si="222"/>
        <v>75868</v>
      </c>
      <c r="CF91" s="463">
        <f t="shared" si="222"/>
        <v>38205205</v>
      </c>
      <c r="CG91" s="463">
        <f t="shared" si="279"/>
        <v>504</v>
      </c>
      <c r="CH91" s="463">
        <f t="shared" si="280"/>
        <v>893</v>
      </c>
      <c r="CI91" s="463">
        <f t="shared" si="223"/>
        <v>33455</v>
      </c>
      <c r="CJ91" s="463">
        <f t="shared" si="223"/>
        <v>70867909</v>
      </c>
      <c r="CK91" s="463">
        <f t="shared" si="281"/>
        <v>2118</v>
      </c>
      <c r="CL91" s="463">
        <f t="shared" si="282"/>
        <v>4431</v>
      </c>
      <c r="CM91" s="463">
        <f t="shared" si="224"/>
        <v>11454</v>
      </c>
      <c r="CN91" s="463">
        <f t="shared" si="224"/>
        <v>22573490</v>
      </c>
      <c r="CO91" s="463">
        <f t="shared" si="283"/>
        <v>1971</v>
      </c>
      <c r="CP91" s="463">
        <f t="shared" si="284"/>
        <v>4315</v>
      </c>
      <c r="CQ91" s="463">
        <f t="shared" si="225"/>
        <v>329145</v>
      </c>
      <c r="CR91" s="463">
        <f t="shared" si="225"/>
        <v>715511556</v>
      </c>
      <c r="CS91" s="463">
        <f t="shared" si="285"/>
        <v>2174</v>
      </c>
      <c r="CT91" s="463">
        <f t="shared" si="286"/>
        <v>4602</v>
      </c>
      <c r="CU91" s="463">
        <f t="shared" si="226"/>
        <v>10877</v>
      </c>
      <c r="CV91" s="463">
        <f t="shared" si="226"/>
        <v>93200483</v>
      </c>
      <c r="CW91" s="463">
        <f t="shared" si="287"/>
        <v>8569</v>
      </c>
      <c r="CX91" s="463">
        <f t="shared" si="288"/>
        <v>21142</v>
      </c>
      <c r="CY91" s="463">
        <f t="shared" si="227"/>
        <v>5060</v>
      </c>
      <c r="CZ91" s="463">
        <f t="shared" si="227"/>
        <v>39839979</v>
      </c>
      <c r="DA91" s="463">
        <f t="shared" si="289"/>
        <v>7874</v>
      </c>
      <c r="DB91" s="463">
        <f t="shared" si="290"/>
        <v>18956</v>
      </c>
      <c r="DC91" s="463">
        <f t="shared" si="228"/>
        <v>10792</v>
      </c>
      <c r="DD91" s="463">
        <f t="shared" si="228"/>
        <v>136438030</v>
      </c>
      <c r="DE91" s="463">
        <f t="shared" si="291"/>
        <v>12643</v>
      </c>
      <c r="DF91" s="463">
        <f t="shared" si="292"/>
        <v>30340</v>
      </c>
      <c r="DG91" s="463">
        <f t="shared" si="229"/>
        <v>1979</v>
      </c>
      <c r="DH91" s="463">
        <f t="shared" si="229"/>
        <v>25022950</v>
      </c>
      <c r="DI91" s="463">
        <f t="shared" si="293"/>
        <v>12644</v>
      </c>
      <c r="DJ91" s="463">
        <f t="shared" si="294"/>
        <v>31021</v>
      </c>
      <c r="DK91" s="463">
        <f t="shared" si="246"/>
        <v>3551</v>
      </c>
      <c r="DL91" s="463">
        <f t="shared" si="246"/>
        <v>1290656</v>
      </c>
      <c r="DM91" s="463">
        <f t="shared" si="295"/>
        <v>363</v>
      </c>
      <c r="DN91" s="463">
        <f t="shared" si="296"/>
        <v>623</v>
      </c>
      <c r="DO91" s="463">
        <f t="shared" si="247"/>
        <v>46350</v>
      </c>
      <c r="DP91" s="463">
        <f t="shared" si="247"/>
        <v>1973998</v>
      </c>
      <c r="DQ91" s="463">
        <f t="shared" si="297"/>
        <v>43</v>
      </c>
      <c r="DR91" s="463">
        <f t="shared" si="298"/>
        <v>78</v>
      </c>
      <c r="DS91" s="463">
        <f t="shared" si="248"/>
        <v>748</v>
      </c>
      <c r="DT91" s="463">
        <f t="shared" si="248"/>
        <v>1697599</v>
      </c>
      <c r="DU91" s="463">
        <f t="shared" si="299"/>
        <v>2270</v>
      </c>
      <c r="DV91" s="463">
        <f t="shared" si="300"/>
        <v>4985</v>
      </c>
      <c r="DW91" s="463">
        <f t="shared" si="305"/>
        <v>651</v>
      </c>
      <c r="DX91" s="463">
        <f t="shared" si="237"/>
        <v>382993</v>
      </c>
      <c r="DY91" s="463">
        <f t="shared" si="237"/>
        <v>785105075</v>
      </c>
      <c r="DZ91" s="463">
        <f t="shared" si="301"/>
        <v>2050</v>
      </c>
      <c r="EA91" s="463">
        <f t="shared" si="302"/>
        <v>4401</v>
      </c>
      <c r="EB91" s="463">
        <f t="shared" si="306"/>
        <v>257978</v>
      </c>
      <c r="EC91" s="463">
        <f t="shared" si="306"/>
        <v>113346</v>
      </c>
      <c r="ED91" s="463">
        <f t="shared" si="306"/>
        <v>42412</v>
      </c>
      <c r="EE91" s="463">
        <f t="shared" si="306"/>
        <v>317863187</v>
      </c>
      <c r="EF91" s="463">
        <f t="shared" si="306"/>
        <v>19054</v>
      </c>
      <c r="EG91" s="463">
        <f t="shared" si="253"/>
        <v>2349</v>
      </c>
      <c r="EH91" s="463">
        <f t="shared" si="253"/>
        <v>2483</v>
      </c>
      <c r="EI91" s="463"/>
      <c r="EJ91" s="446"/>
      <c r="EK91" s="446"/>
      <c r="EL91" s="446"/>
      <c r="EM91" s="446"/>
      <c r="EN91" s="446"/>
      <c r="EO91" s="446"/>
      <c r="EP91" s="446"/>
      <c r="EQ91" s="446"/>
      <c r="ER91" s="446"/>
      <c r="ES91" s="446"/>
      <c r="ET91" s="446"/>
      <c r="EU91" s="446"/>
      <c r="EV91" s="446"/>
      <c r="EW91" s="446"/>
      <c r="EX91" s="446"/>
      <c r="EY91" s="446"/>
      <c r="EZ91" s="447"/>
      <c r="FA91" s="446">
        <f t="shared" si="205"/>
        <v>9</v>
      </c>
      <c r="FB91" s="417">
        <f t="shared" si="303"/>
        <v>2024</v>
      </c>
      <c r="FC91" s="448">
        <f t="shared" si="304"/>
        <v>45536</v>
      </c>
      <c r="FD91" s="449">
        <f t="shared" si="236"/>
        <v>30</v>
      </c>
      <c r="FE91" s="450"/>
      <c r="FF91" s="451">
        <f t="shared" si="307"/>
        <v>0.62911435357991174</v>
      </c>
      <c r="FG91" s="450"/>
      <c r="FH91" s="452">
        <f t="shared" si="206"/>
        <v>2.076277080810943</v>
      </c>
      <c r="FI91" s="452">
        <f t="shared" si="207"/>
        <v>1.5347639042736805</v>
      </c>
      <c r="FJ91" s="452">
        <f t="shared" si="208"/>
        <v>2.0517536355859711</v>
      </c>
      <c r="FK91" s="452">
        <f t="shared" si="209"/>
        <v>1.5478847499805584</v>
      </c>
      <c r="FL91" s="452">
        <f t="shared" si="210"/>
        <v>1.4023135696984927</v>
      </c>
      <c r="FM91" s="452">
        <f t="shared" si="211"/>
        <v>1.0752190860143187</v>
      </c>
      <c r="FN91" s="452">
        <f t="shared" si="212"/>
        <v>1.776223717830959</v>
      </c>
      <c r="FO91" s="452">
        <f t="shared" si="213"/>
        <v>1.0811052288782377</v>
      </c>
      <c r="FP91" s="452">
        <f t="shared" si="214"/>
        <v>1.6616052060737527</v>
      </c>
      <c r="FQ91" s="452">
        <f t="shared" si="215"/>
        <v>1.084815618221258</v>
      </c>
      <c r="FR91" s="453"/>
      <c r="FS91" s="446">
        <f t="shared" si="249"/>
        <v>454246</v>
      </c>
      <c r="FT91" s="446">
        <f t="shared" si="249"/>
        <v>17159695</v>
      </c>
      <c r="FU91" s="446">
        <f t="shared" si="249"/>
        <v>35430079</v>
      </c>
      <c r="FV91" s="446">
        <f t="shared" si="249"/>
        <v>78849470</v>
      </c>
      <c r="FW91" s="446">
        <f t="shared" si="249"/>
        <v>69627459</v>
      </c>
      <c r="FX91" s="446">
        <f t="shared" si="249"/>
        <v>58509530</v>
      </c>
      <c r="FY91" s="446">
        <f t="shared" si="249"/>
        <v>1713142970</v>
      </c>
      <c r="FZ91" s="446">
        <f t="shared" si="249"/>
        <v>2256587547</v>
      </c>
      <c r="GA91" s="446">
        <f t="shared" si="249"/>
        <v>97427646</v>
      </c>
      <c r="GB91" s="446">
        <f t="shared" si="254"/>
        <v>748132551</v>
      </c>
      <c r="GC91" s="446">
        <f t="shared" si="254"/>
        <v>167201994</v>
      </c>
      <c r="GD91" s="446">
        <f t="shared" si="241"/>
        <v>1207655</v>
      </c>
      <c r="GE91" s="446">
        <f t="shared" si="241"/>
        <v>525465</v>
      </c>
      <c r="GF91" s="446">
        <f t="shared" si="241"/>
        <v>67756584</v>
      </c>
      <c r="GG91" s="446">
        <f t="shared" si="241"/>
        <v>148248287</v>
      </c>
      <c r="GH91" s="446">
        <f t="shared" si="241"/>
        <v>49428422</v>
      </c>
      <c r="GI91" s="446">
        <f t="shared" si="241"/>
        <v>1514658935</v>
      </c>
      <c r="GJ91" s="446">
        <f t="shared" si="241"/>
        <v>229965872</v>
      </c>
      <c r="GK91" s="446">
        <f t="shared" si="241"/>
        <v>95917341</v>
      </c>
      <c r="GL91" s="446">
        <f t="shared" si="241"/>
        <v>327427047</v>
      </c>
      <c r="GM91" s="446">
        <f t="shared" si="241"/>
        <v>61389590</v>
      </c>
      <c r="GN91" s="446">
        <f t="shared" si="308"/>
        <v>3729003</v>
      </c>
      <c r="GO91" s="446">
        <f t="shared" si="231"/>
        <v>2212470</v>
      </c>
      <c r="GP91" s="446">
        <f t="shared" si="231"/>
        <v>3632778</v>
      </c>
      <c r="GQ91" s="446">
        <f t="shared" si="231"/>
        <v>1685648836</v>
      </c>
      <c r="GR91" s="446"/>
      <c r="GS91" s="446"/>
      <c r="GT91" s="446"/>
      <c r="GU91" s="446"/>
      <c r="GV91" s="454"/>
      <c r="GW91" s="402"/>
      <c r="GX91" s="402"/>
      <c r="GY91" s="402"/>
      <c r="GZ91" s="402"/>
      <c r="HA91" s="402"/>
    </row>
    <row r="92" spans="1:209" ht="10.5" customHeight="1" x14ac:dyDescent="0.2">
      <c r="A92" s="417" t="str">
        <f t="shared" si="255"/>
        <v>2024-25OCTOBERENG</v>
      </c>
      <c r="B92" s="458" t="str">
        <f t="shared" si="216"/>
        <v>2024-25</v>
      </c>
      <c r="C92" s="402" t="s">
        <v>643</v>
      </c>
      <c r="D92" s="458"/>
      <c r="F92" s="458" t="str">
        <f t="shared" si="217"/>
        <v>ENG</v>
      </c>
      <c r="H92" s="463">
        <f t="shared" si="242"/>
        <v>1186101</v>
      </c>
      <c r="I92" s="463">
        <f t="shared" si="242"/>
        <v>873793</v>
      </c>
      <c r="J92" s="463">
        <f t="shared" si="242"/>
        <v>6015163</v>
      </c>
      <c r="K92" s="463">
        <f t="shared" si="256"/>
        <v>7</v>
      </c>
      <c r="L92" s="463">
        <f t="shared" si="257"/>
        <v>1</v>
      </c>
      <c r="M92" s="463">
        <f t="shared" si="258"/>
        <v>21</v>
      </c>
      <c r="N92" s="463">
        <f t="shared" si="259"/>
        <v>44</v>
      </c>
      <c r="O92" s="463">
        <f t="shared" si="260"/>
        <v>98</v>
      </c>
      <c r="P92" s="463">
        <f t="shared" si="243"/>
        <v>4459</v>
      </c>
      <c r="Q92" s="463">
        <f t="shared" si="243"/>
        <v>4854</v>
      </c>
      <c r="R92" s="463">
        <f t="shared" si="243"/>
        <v>7923</v>
      </c>
      <c r="S92" s="463">
        <f t="shared" si="243"/>
        <v>759696</v>
      </c>
      <c r="T92" s="463">
        <f t="shared" si="243"/>
        <v>84129</v>
      </c>
      <c r="U92" s="463">
        <f t="shared" si="243"/>
        <v>56225</v>
      </c>
      <c r="V92" s="463">
        <f t="shared" si="243"/>
        <v>397894</v>
      </c>
      <c r="W92" s="463">
        <f t="shared" si="243"/>
        <v>115962</v>
      </c>
      <c r="X92" s="463">
        <f t="shared" si="243"/>
        <v>4905</v>
      </c>
      <c r="Y92" s="463">
        <f t="shared" si="243"/>
        <v>43574318</v>
      </c>
      <c r="Z92" s="463">
        <f t="shared" si="261"/>
        <v>518</v>
      </c>
      <c r="AA92" s="463">
        <f t="shared" si="262"/>
        <v>923</v>
      </c>
      <c r="AB92" s="463">
        <f t="shared" si="189"/>
        <v>36009334</v>
      </c>
      <c r="AC92" s="463">
        <f t="shared" si="263"/>
        <v>640</v>
      </c>
      <c r="AD92" s="463">
        <f t="shared" si="264"/>
        <v>1164</v>
      </c>
      <c r="AE92" s="463">
        <f t="shared" si="192"/>
        <v>1008604488</v>
      </c>
      <c r="AF92" s="463">
        <f t="shared" si="265"/>
        <v>2535</v>
      </c>
      <c r="AG92" s="463">
        <f t="shared" si="266"/>
        <v>5419</v>
      </c>
      <c r="AH92" s="463">
        <f t="shared" si="195"/>
        <v>1120889161</v>
      </c>
      <c r="AI92" s="463">
        <f t="shared" si="267"/>
        <v>9666</v>
      </c>
      <c r="AJ92" s="463">
        <f t="shared" si="268"/>
        <v>23187</v>
      </c>
      <c r="AK92" s="463">
        <f t="shared" si="198"/>
        <v>52194238</v>
      </c>
      <c r="AL92" s="463">
        <f t="shared" si="269"/>
        <v>10641</v>
      </c>
      <c r="AM92" s="463">
        <f t="shared" si="270"/>
        <v>24686</v>
      </c>
      <c r="AN92" s="463">
        <f t="shared" si="250"/>
        <v>5621</v>
      </c>
      <c r="AO92" s="463">
        <f t="shared" si="250"/>
        <v>35736</v>
      </c>
      <c r="AP92" s="463">
        <f t="shared" si="250"/>
        <v>23031</v>
      </c>
      <c r="AQ92" s="463">
        <f t="shared" si="250"/>
        <v>78708772</v>
      </c>
      <c r="AR92" s="463">
        <f t="shared" si="271"/>
        <v>3418</v>
      </c>
      <c r="AS92" s="463">
        <f t="shared" si="272"/>
        <v>7327</v>
      </c>
      <c r="AT92" s="463">
        <f t="shared" si="244"/>
        <v>124012</v>
      </c>
      <c r="AU92" s="463">
        <f t="shared" si="244"/>
        <v>11685</v>
      </c>
      <c r="AV92" s="463">
        <f t="shared" si="244"/>
        <v>54918</v>
      </c>
      <c r="AW92" s="463">
        <f t="shared" si="244"/>
        <v>37488</v>
      </c>
      <c r="AX92" s="463">
        <f t="shared" si="244"/>
        <v>7590</v>
      </c>
      <c r="AY92" s="463">
        <f t="shared" si="244"/>
        <v>49819</v>
      </c>
      <c r="AZ92" s="463">
        <f t="shared" si="244"/>
        <v>7225</v>
      </c>
      <c r="BA92" s="463">
        <f t="shared" si="251"/>
        <v>118058</v>
      </c>
      <c r="BB92" s="463">
        <f t="shared" si="251"/>
        <v>393382823</v>
      </c>
      <c r="BC92" s="463">
        <f t="shared" si="273"/>
        <v>3332</v>
      </c>
      <c r="BD92" s="463">
        <f t="shared" si="274"/>
        <v>7703</v>
      </c>
      <c r="BE92" s="463">
        <f t="shared" si="252"/>
        <v>10047</v>
      </c>
      <c r="BF92" s="463">
        <f t="shared" si="252"/>
        <v>41391</v>
      </c>
      <c r="BG92" s="463">
        <f t="shared" si="252"/>
        <v>48083</v>
      </c>
      <c r="BH92" s="463">
        <f t="shared" si="252"/>
        <v>18537</v>
      </c>
      <c r="BI92" s="463">
        <f t="shared" si="245"/>
        <v>379098</v>
      </c>
      <c r="BJ92" s="463">
        <f t="shared" si="245"/>
        <v>34994</v>
      </c>
      <c r="BK92" s="463">
        <f t="shared" si="245"/>
        <v>221592</v>
      </c>
      <c r="BL92" s="463">
        <f t="shared" si="245"/>
        <v>635684</v>
      </c>
      <c r="BM92" s="463">
        <f t="shared" si="245"/>
        <v>174296</v>
      </c>
      <c r="BN92" s="463">
        <f t="shared" si="245"/>
        <v>128306</v>
      </c>
      <c r="BO92" s="463">
        <f t="shared" si="245"/>
        <v>114999</v>
      </c>
      <c r="BP92" s="463">
        <f t="shared" si="245"/>
        <v>86244</v>
      </c>
      <c r="BQ92" s="463">
        <f t="shared" si="245"/>
        <v>564555</v>
      </c>
      <c r="BR92" s="463">
        <f t="shared" si="245"/>
        <v>426998</v>
      </c>
      <c r="BS92" s="463">
        <f t="shared" si="245"/>
        <v>207393</v>
      </c>
      <c r="BT92" s="463">
        <f t="shared" si="245"/>
        <v>125893</v>
      </c>
      <c r="BU92" s="463">
        <f t="shared" si="245"/>
        <v>8325</v>
      </c>
      <c r="BV92" s="463">
        <f t="shared" si="245"/>
        <v>5283</v>
      </c>
      <c r="BW92" s="463">
        <f t="shared" ref="BW92:BX113" si="309">SUMIFS(BW$443:BW$10112,$B$443:$B$10112,$B92,$C$443:$C$10112,$C92)</f>
        <v>1329</v>
      </c>
      <c r="BX92" s="463">
        <f t="shared" si="309"/>
        <v>777238</v>
      </c>
      <c r="BY92" s="463">
        <f t="shared" si="275"/>
        <v>585</v>
      </c>
      <c r="BZ92" s="463">
        <f t="shared" si="276"/>
        <v>1007</v>
      </c>
      <c r="CA92" s="463">
        <f t="shared" ref="CA92:CB113" si="310">SUMIFS(CA$443:CA$10112,$B$443:$B$10112,$B92,$C$443:$C$10112,$C92)</f>
        <v>646</v>
      </c>
      <c r="CB92" s="463">
        <f t="shared" si="310"/>
        <v>326413</v>
      </c>
      <c r="CC92" s="463">
        <f t="shared" si="277"/>
        <v>505</v>
      </c>
      <c r="CD92" s="463">
        <f t="shared" si="278"/>
        <v>951</v>
      </c>
      <c r="CE92" s="463">
        <f t="shared" ref="CE92:CF113" si="311">SUMIFS(CE$443:CE$10112,$B$443:$B$10112,$B92,$C$443:$C$10112,$C92)</f>
        <v>82154</v>
      </c>
      <c r="CF92" s="463">
        <f t="shared" si="311"/>
        <v>42470667</v>
      </c>
      <c r="CG92" s="463">
        <f t="shared" si="279"/>
        <v>517</v>
      </c>
      <c r="CH92" s="463">
        <f t="shared" si="280"/>
        <v>920</v>
      </c>
      <c r="CI92" s="463">
        <f t="shared" ref="CI92:CJ113" si="312">SUMIFS(CI$443:CI$10112,$B$443:$B$10112,$B92,$C$443:$C$10112,$C92)</f>
        <v>37265</v>
      </c>
      <c r="CJ92" s="463">
        <f t="shared" si="312"/>
        <v>93965090</v>
      </c>
      <c r="CK92" s="463">
        <f t="shared" si="281"/>
        <v>2522</v>
      </c>
      <c r="CL92" s="463">
        <f t="shared" si="282"/>
        <v>5303</v>
      </c>
      <c r="CM92" s="463">
        <f t="shared" ref="CM92:CN113" si="313">SUMIFS(CM$443:CM$10112,$B$443:$B$10112,$B92,$C$443:$C$10112,$C92)</f>
        <v>12284</v>
      </c>
      <c r="CN92" s="463">
        <f t="shared" si="313"/>
        <v>28715234</v>
      </c>
      <c r="CO92" s="463">
        <f t="shared" si="283"/>
        <v>2338</v>
      </c>
      <c r="CP92" s="463">
        <f t="shared" si="284"/>
        <v>5230</v>
      </c>
      <c r="CQ92" s="463">
        <f t="shared" ref="CQ92:CR113" si="314">SUMIFS(CQ$443:CQ$10112,$B$443:$B$10112,$B92,$C$443:$C$10112,$C92)</f>
        <v>348345</v>
      </c>
      <c r="CR92" s="463">
        <f t="shared" si="314"/>
        <v>885924164</v>
      </c>
      <c r="CS92" s="463">
        <f t="shared" si="285"/>
        <v>2543</v>
      </c>
      <c r="CT92" s="463">
        <f t="shared" si="286"/>
        <v>5431</v>
      </c>
      <c r="CU92" s="463">
        <f t="shared" ref="CU92:CV113" si="315">SUMIFS(CU$443:CU$10112,$B$443:$B$10112,$B92,$C$443:$C$10112,$C92)</f>
        <v>11117</v>
      </c>
      <c r="CV92" s="463">
        <f t="shared" si="315"/>
        <v>116993536</v>
      </c>
      <c r="CW92" s="463">
        <f t="shared" si="287"/>
        <v>10524</v>
      </c>
      <c r="CX92" s="463">
        <f t="shared" si="288"/>
        <v>24663</v>
      </c>
      <c r="CY92" s="463">
        <f t="shared" ref="CY92:CZ113" si="316">SUMIFS(CY$443:CY$10112,$B$443:$B$10112,$B92,$C$443:$C$10112,$C92)</f>
        <v>5071</v>
      </c>
      <c r="CZ92" s="463">
        <f t="shared" si="316"/>
        <v>47838707</v>
      </c>
      <c r="DA92" s="463">
        <f t="shared" si="289"/>
        <v>9434</v>
      </c>
      <c r="DB92" s="463">
        <f t="shared" si="290"/>
        <v>22046</v>
      </c>
      <c r="DC92" s="463">
        <f t="shared" ref="DC92:DD113" si="317">SUMIFS(DC$443:DC$10112,$B$443:$B$10112,$B92,$C$443:$C$10112,$C92)</f>
        <v>10495</v>
      </c>
      <c r="DD92" s="463">
        <f t="shared" si="317"/>
        <v>159219702</v>
      </c>
      <c r="DE92" s="463">
        <f t="shared" si="291"/>
        <v>15171</v>
      </c>
      <c r="DF92" s="463">
        <f t="shared" si="292"/>
        <v>35119</v>
      </c>
      <c r="DG92" s="463">
        <f t="shared" ref="DG92:DH113" si="318">SUMIFS(DG$443:DG$10112,$B$443:$B$10112,$B92,$C$443:$C$10112,$C92)</f>
        <v>1978</v>
      </c>
      <c r="DH92" s="463">
        <f t="shared" si="318"/>
        <v>31190971</v>
      </c>
      <c r="DI92" s="463">
        <f t="shared" si="293"/>
        <v>15769</v>
      </c>
      <c r="DJ92" s="463">
        <f t="shared" si="294"/>
        <v>39282</v>
      </c>
      <c r="DK92" s="463">
        <f t="shared" si="246"/>
        <v>3921</v>
      </c>
      <c r="DL92" s="463">
        <f t="shared" si="246"/>
        <v>1458256</v>
      </c>
      <c r="DM92" s="463">
        <f t="shared" si="295"/>
        <v>372</v>
      </c>
      <c r="DN92" s="463">
        <f t="shared" si="296"/>
        <v>646</v>
      </c>
      <c r="DO92" s="463">
        <f t="shared" si="247"/>
        <v>49537</v>
      </c>
      <c r="DP92" s="463">
        <f t="shared" si="247"/>
        <v>2108496</v>
      </c>
      <c r="DQ92" s="463">
        <f t="shared" si="297"/>
        <v>43</v>
      </c>
      <c r="DR92" s="463">
        <f t="shared" si="298"/>
        <v>78</v>
      </c>
      <c r="DS92" s="463">
        <f t="shared" si="248"/>
        <v>726</v>
      </c>
      <c r="DT92" s="463">
        <f t="shared" si="248"/>
        <v>1912145</v>
      </c>
      <c r="DU92" s="463">
        <f t="shared" si="299"/>
        <v>2634</v>
      </c>
      <c r="DV92" s="463">
        <f t="shared" si="300"/>
        <v>5554</v>
      </c>
      <c r="DW92" s="463">
        <f t="shared" si="305"/>
        <v>613</v>
      </c>
      <c r="DX92" s="463">
        <f t="shared" si="237"/>
        <v>397128</v>
      </c>
      <c r="DY92" s="463">
        <f t="shared" si="237"/>
        <v>961114105</v>
      </c>
      <c r="DZ92" s="463">
        <f t="shared" si="301"/>
        <v>2420</v>
      </c>
      <c r="EA92" s="463">
        <f t="shared" si="302"/>
        <v>5626</v>
      </c>
      <c r="EB92" s="463">
        <f t="shared" si="306"/>
        <v>279581</v>
      </c>
      <c r="EC92" s="463">
        <f t="shared" si="306"/>
        <v>135903</v>
      </c>
      <c r="ED92" s="463">
        <f t="shared" si="306"/>
        <v>56794</v>
      </c>
      <c r="EE92" s="463">
        <f t="shared" si="306"/>
        <v>458481707</v>
      </c>
      <c r="EF92" s="463">
        <f t="shared" si="306"/>
        <v>21093</v>
      </c>
      <c r="EG92" s="463">
        <f t="shared" si="253"/>
        <v>2633</v>
      </c>
      <c r="EH92" s="463">
        <f t="shared" si="253"/>
        <v>2732</v>
      </c>
      <c r="EI92" s="463"/>
      <c r="EJ92" s="446"/>
      <c r="EK92" s="446"/>
      <c r="EL92" s="446"/>
      <c r="EM92" s="446"/>
      <c r="EN92" s="446"/>
      <c r="EO92" s="446"/>
      <c r="EP92" s="446"/>
      <c r="EQ92" s="446"/>
      <c r="ER92" s="446"/>
      <c r="ES92" s="446"/>
      <c r="ET92" s="446"/>
      <c r="EU92" s="446"/>
      <c r="EV92" s="446"/>
      <c r="EW92" s="446"/>
      <c r="EX92" s="446"/>
      <c r="EY92" s="446"/>
      <c r="EZ92" s="447"/>
      <c r="FA92" s="446">
        <f t="shared" si="205"/>
        <v>10</v>
      </c>
      <c r="FB92" s="417">
        <f t="shared" si="303"/>
        <v>2024</v>
      </c>
      <c r="FC92" s="448">
        <f t="shared" si="304"/>
        <v>45566</v>
      </c>
      <c r="FD92" s="449">
        <f t="shared" si="236"/>
        <v>31</v>
      </c>
      <c r="FE92" s="450"/>
      <c r="FF92" s="451">
        <f t="shared" si="307"/>
        <v>0.62177733149240622</v>
      </c>
      <c r="FG92" s="450"/>
      <c r="FH92" s="452">
        <f t="shared" si="206"/>
        <v>2.0717707330409252</v>
      </c>
      <c r="FI92" s="452">
        <f t="shared" si="207"/>
        <v>1.5251102473582236</v>
      </c>
      <c r="FJ92" s="452">
        <f t="shared" si="208"/>
        <v>2.0453357047576701</v>
      </c>
      <c r="FK92" s="452">
        <f t="shared" si="209"/>
        <v>1.5339084037349933</v>
      </c>
      <c r="FL92" s="452">
        <f t="shared" si="210"/>
        <v>1.4188577862445777</v>
      </c>
      <c r="FM92" s="452">
        <f t="shared" si="211"/>
        <v>1.073145108998879</v>
      </c>
      <c r="FN92" s="452">
        <f t="shared" si="212"/>
        <v>1.7884565633569618</v>
      </c>
      <c r="FO92" s="452">
        <f t="shared" si="213"/>
        <v>1.085640123488729</v>
      </c>
      <c r="FP92" s="452">
        <f t="shared" si="214"/>
        <v>1.6972477064220184</v>
      </c>
      <c r="FQ92" s="452">
        <f t="shared" si="215"/>
        <v>1.0770642201834861</v>
      </c>
      <c r="FR92" s="453"/>
      <c r="FS92" s="446">
        <f t="shared" si="249"/>
        <v>444540</v>
      </c>
      <c r="FT92" s="446">
        <f t="shared" si="249"/>
        <v>18398551</v>
      </c>
      <c r="FU92" s="446">
        <f t="shared" si="249"/>
        <v>38041328</v>
      </c>
      <c r="FV92" s="446">
        <f t="shared" si="249"/>
        <v>85712084</v>
      </c>
      <c r="FW92" s="446">
        <f t="shared" si="249"/>
        <v>77613887</v>
      </c>
      <c r="FX92" s="446">
        <f t="shared" si="249"/>
        <v>65440966</v>
      </c>
      <c r="FY92" s="446">
        <f t="shared" si="249"/>
        <v>2156333844</v>
      </c>
      <c r="FZ92" s="446">
        <f t="shared" si="249"/>
        <v>2688859106</v>
      </c>
      <c r="GA92" s="446">
        <f t="shared" si="249"/>
        <v>121084283</v>
      </c>
      <c r="GB92" s="446">
        <f t="shared" si="254"/>
        <v>909455205</v>
      </c>
      <c r="GC92" s="446">
        <f t="shared" si="254"/>
        <v>168755586</v>
      </c>
      <c r="GD92" s="446">
        <f t="shared" ref="GD92:GM101" si="319">SUMIFS(GD$443:GD$10112,$B$443:$B$10112,$B92,$C$443:$C$10112,$C92)</f>
        <v>1338770</v>
      </c>
      <c r="GE92" s="446">
        <f t="shared" si="319"/>
        <v>614259</v>
      </c>
      <c r="GF92" s="446">
        <f t="shared" si="319"/>
        <v>75542184</v>
      </c>
      <c r="GG92" s="446">
        <f t="shared" si="319"/>
        <v>197609540</v>
      </c>
      <c r="GH92" s="446">
        <f t="shared" si="319"/>
        <v>64243330</v>
      </c>
      <c r="GI92" s="446">
        <f t="shared" si="319"/>
        <v>1891964275</v>
      </c>
      <c r="GJ92" s="446">
        <f t="shared" si="319"/>
        <v>274181142</v>
      </c>
      <c r="GK92" s="446">
        <f t="shared" si="319"/>
        <v>111794103</v>
      </c>
      <c r="GL92" s="446">
        <f t="shared" si="319"/>
        <v>368570227</v>
      </c>
      <c r="GM92" s="446">
        <f t="shared" si="319"/>
        <v>77699074</v>
      </c>
      <c r="GN92" s="446">
        <f t="shared" si="308"/>
        <v>4032304</v>
      </c>
      <c r="GO92" s="446">
        <f t="shared" ref="GO92:GQ113" si="320">SUMIFS(GO$443:GO$10112,$B$443:$B$10112,$B92,$C$443:$C$10112,$C92)</f>
        <v>2532896</v>
      </c>
      <c r="GP92" s="446">
        <f t="shared" si="320"/>
        <v>3843765</v>
      </c>
      <c r="GQ92" s="446">
        <f t="shared" si="320"/>
        <v>2234263577</v>
      </c>
      <c r="GR92" s="446"/>
      <c r="GS92" s="446"/>
      <c r="GT92" s="446"/>
      <c r="GU92" s="446"/>
      <c r="GV92" s="454"/>
      <c r="GW92" s="402"/>
      <c r="GX92" s="402"/>
      <c r="GY92" s="402"/>
      <c r="GZ92" s="402"/>
      <c r="HA92" s="402"/>
    </row>
    <row r="93" spans="1:209" ht="10.5" customHeight="1" x14ac:dyDescent="0.2">
      <c r="A93" s="417" t="str">
        <f t="shared" si="255"/>
        <v>2024-25NOVEMBERENG</v>
      </c>
      <c r="B93" s="458" t="str">
        <f t="shared" si="216"/>
        <v>2024-25</v>
      </c>
      <c r="C93" s="402" t="s">
        <v>647</v>
      </c>
      <c r="D93" s="458"/>
      <c r="F93" s="458" t="str">
        <f t="shared" si="217"/>
        <v>ENG</v>
      </c>
      <c r="H93" s="463">
        <f t="shared" si="242"/>
        <v>1169635</v>
      </c>
      <c r="I93" s="463">
        <f t="shared" si="242"/>
        <v>859366</v>
      </c>
      <c r="J93" s="463">
        <f t="shared" si="242"/>
        <v>5290483</v>
      </c>
      <c r="K93" s="463">
        <f t="shared" si="256"/>
        <v>6</v>
      </c>
      <c r="L93" s="463">
        <f t="shared" si="257"/>
        <v>1</v>
      </c>
      <c r="M93" s="463">
        <f t="shared" si="258"/>
        <v>17</v>
      </c>
      <c r="N93" s="463">
        <f t="shared" si="259"/>
        <v>40</v>
      </c>
      <c r="O93" s="463">
        <f t="shared" si="260"/>
        <v>95</v>
      </c>
      <c r="P93" s="463">
        <f t="shared" si="243"/>
        <v>4634</v>
      </c>
      <c r="Q93" s="463">
        <f t="shared" si="243"/>
        <v>4665</v>
      </c>
      <c r="R93" s="463">
        <f t="shared" si="243"/>
        <v>7671</v>
      </c>
      <c r="S93" s="463">
        <f t="shared" si="243"/>
        <v>753711</v>
      </c>
      <c r="T93" s="463">
        <f t="shared" si="243"/>
        <v>84310</v>
      </c>
      <c r="U93" s="463">
        <f t="shared" si="243"/>
        <v>56311</v>
      </c>
      <c r="V93" s="463">
        <f t="shared" si="243"/>
        <v>396097</v>
      </c>
      <c r="W93" s="463">
        <f t="shared" si="243"/>
        <v>112989</v>
      </c>
      <c r="X93" s="463">
        <f t="shared" si="243"/>
        <v>5098</v>
      </c>
      <c r="Y93" s="463">
        <f t="shared" si="243"/>
        <v>43613429</v>
      </c>
      <c r="Z93" s="463">
        <f t="shared" si="261"/>
        <v>517</v>
      </c>
      <c r="AA93" s="463">
        <f t="shared" si="262"/>
        <v>922</v>
      </c>
      <c r="AB93" s="463">
        <f t="shared" si="189"/>
        <v>35746973</v>
      </c>
      <c r="AC93" s="463">
        <f t="shared" si="263"/>
        <v>635</v>
      </c>
      <c r="AD93" s="463">
        <f t="shared" si="264"/>
        <v>1153</v>
      </c>
      <c r="AE93" s="463">
        <f t="shared" si="192"/>
        <v>1008256244</v>
      </c>
      <c r="AF93" s="463">
        <f t="shared" si="265"/>
        <v>2545</v>
      </c>
      <c r="AG93" s="463">
        <f t="shared" si="266"/>
        <v>5445</v>
      </c>
      <c r="AH93" s="463">
        <f t="shared" si="195"/>
        <v>1095581434</v>
      </c>
      <c r="AI93" s="463">
        <f t="shared" si="267"/>
        <v>9696</v>
      </c>
      <c r="AJ93" s="463">
        <f t="shared" si="268"/>
        <v>23485</v>
      </c>
      <c r="AK93" s="463">
        <f t="shared" si="198"/>
        <v>56379250</v>
      </c>
      <c r="AL93" s="463">
        <f t="shared" si="269"/>
        <v>11059</v>
      </c>
      <c r="AM93" s="463">
        <f t="shared" si="270"/>
        <v>27064</v>
      </c>
      <c r="AN93" s="463">
        <f t="shared" si="250"/>
        <v>5609</v>
      </c>
      <c r="AO93" s="463">
        <f t="shared" si="250"/>
        <v>37703</v>
      </c>
      <c r="AP93" s="463">
        <f t="shared" si="250"/>
        <v>22220</v>
      </c>
      <c r="AQ93" s="463">
        <f t="shared" si="250"/>
        <v>83221706</v>
      </c>
      <c r="AR93" s="463">
        <f t="shared" si="271"/>
        <v>3745</v>
      </c>
      <c r="AS93" s="463">
        <f t="shared" si="272"/>
        <v>7853</v>
      </c>
      <c r="AT93" s="463">
        <f t="shared" si="244"/>
        <v>125093</v>
      </c>
      <c r="AU93" s="463">
        <f t="shared" si="244"/>
        <v>10686</v>
      </c>
      <c r="AV93" s="463">
        <f t="shared" si="244"/>
        <v>55843</v>
      </c>
      <c r="AW93" s="463">
        <f t="shared" si="244"/>
        <v>36225</v>
      </c>
      <c r="AX93" s="463">
        <f t="shared" si="244"/>
        <v>7425</v>
      </c>
      <c r="AY93" s="463">
        <f t="shared" si="244"/>
        <v>51139</v>
      </c>
      <c r="AZ93" s="463">
        <f t="shared" si="244"/>
        <v>7414</v>
      </c>
      <c r="BA93" s="463">
        <f t="shared" si="251"/>
        <v>115052</v>
      </c>
      <c r="BB93" s="463">
        <f t="shared" si="251"/>
        <v>374344594</v>
      </c>
      <c r="BC93" s="463">
        <f t="shared" si="273"/>
        <v>3254</v>
      </c>
      <c r="BD93" s="463">
        <f t="shared" si="274"/>
        <v>7339</v>
      </c>
      <c r="BE93" s="463">
        <f t="shared" si="252"/>
        <v>9279</v>
      </c>
      <c r="BF93" s="463">
        <f t="shared" si="252"/>
        <v>41815</v>
      </c>
      <c r="BG93" s="463">
        <f t="shared" si="252"/>
        <v>45418</v>
      </c>
      <c r="BH93" s="463">
        <f t="shared" si="252"/>
        <v>18540</v>
      </c>
      <c r="BI93" s="463">
        <f t="shared" si="245"/>
        <v>375010</v>
      </c>
      <c r="BJ93" s="463">
        <f t="shared" si="245"/>
        <v>34452</v>
      </c>
      <c r="BK93" s="463">
        <f t="shared" si="245"/>
        <v>219156</v>
      </c>
      <c r="BL93" s="463">
        <f t="shared" si="245"/>
        <v>628618</v>
      </c>
      <c r="BM93" s="463">
        <f t="shared" si="245"/>
        <v>172401</v>
      </c>
      <c r="BN93" s="463">
        <f t="shared" si="245"/>
        <v>127718</v>
      </c>
      <c r="BO93" s="463">
        <f t="shared" si="245"/>
        <v>113424</v>
      </c>
      <c r="BP93" s="463">
        <f t="shared" si="245"/>
        <v>85610</v>
      </c>
      <c r="BQ93" s="463">
        <f t="shared" si="245"/>
        <v>563903</v>
      </c>
      <c r="BR93" s="463">
        <f t="shared" si="245"/>
        <v>425317</v>
      </c>
      <c r="BS93" s="463">
        <f t="shared" si="245"/>
        <v>203088</v>
      </c>
      <c r="BT93" s="463">
        <f t="shared" si="245"/>
        <v>122039</v>
      </c>
      <c r="BU93" s="463">
        <f t="shared" si="245"/>
        <v>8646</v>
      </c>
      <c r="BV93" s="463">
        <f t="shared" si="245"/>
        <v>5519</v>
      </c>
      <c r="BW93" s="463">
        <f t="shared" si="309"/>
        <v>1483</v>
      </c>
      <c r="BX93" s="463">
        <f t="shared" si="309"/>
        <v>861100</v>
      </c>
      <c r="BY93" s="463">
        <f t="shared" si="275"/>
        <v>581</v>
      </c>
      <c r="BZ93" s="463">
        <f t="shared" si="276"/>
        <v>1032</v>
      </c>
      <c r="CA93" s="463">
        <f t="shared" si="310"/>
        <v>644</v>
      </c>
      <c r="CB93" s="463">
        <f t="shared" si="310"/>
        <v>334717</v>
      </c>
      <c r="CC93" s="463">
        <f t="shared" si="277"/>
        <v>520</v>
      </c>
      <c r="CD93" s="463">
        <f t="shared" si="278"/>
        <v>986</v>
      </c>
      <c r="CE93" s="463">
        <f t="shared" si="311"/>
        <v>82183</v>
      </c>
      <c r="CF93" s="463">
        <f t="shared" si="311"/>
        <v>42417612</v>
      </c>
      <c r="CG93" s="463">
        <f t="shared" si="279"/>
        <v>516</v>
      </c>
      <c r="CH93" s="463">
        <f t="shared" si="280"/>
        <v>919</v>
      </c>
      <c r="CI93" s="463">
        <f t="shared" si="312"/>
        <v>35336</v>
      </c>
      <c r="CJ93" s="463">
        <f t="shared" si="312"/>
        <v>91165342</v>
      </c>
      <c r="CK93" s="463">
        <f t="shared" si="281"/>
        <v>2580</v>
      </c>
      <c r="CL93" s="463">
        <f t="shared" si="282"/>
        <v>5443</v>
      </c>
      <c r="CM93" s="463">
        <f t="shared" si="313"/>
        <v>12138</v>
      </c>
      <c r="CN93" s="463">
        <f t="shared" si="313"/>
        <v>28701920</v>
      </c>
      <c r="CO93" s="463">
        <f t="shared" si="283"/>
        <v>2365</v>
      </c>
      <c r="CP93" s="463">
        <f t="shared" si="284"/>
        <v>5233</v>
      </c>
      <c r="CQ93" s="463">
        <f t="shared" si="314"/>
        <v>348623</v>
      </c>
      <c r="CR93" s="463">
        <f t="shared" si="314"/>
        <v>888388982</v>
      </c>
      <c r="CS93" s="463">
        <f t="shared" si="285"/>
        <v>2548</v>
      </c>
      <c r="CT93" s="463">
        <f t="shared" si="286"/>
        <v>5451</v>
      </c>
      <c r="CU93" s="463">
        <f t="shared" si="315"/>
        <v>10284</v>
      </c>
      <c r="CV93" s="463">
        <f t="shared" si="315"/>
        <v>102278428</v>
      </c>
      <c r="CW93" s="463">
        <f t="shared" si="287"/>
        <v>9945</v>
      </c>
      <c r="CX93" s="463">
        <f t="shared" si="288"/>
        <v>22988</v>
      </c>
      <c r="CY93" s="463">
        <f t="shared" si="316"/>
        <v>4659</v>
      </c>
      <c r="CZ93" s="463">
        <f t="shared" si="316"/>
        <v>42298327</v>
      </c>
      <c r="DA93" s="463">
        <f t="shared" si="289"/>
        <v>9079</v>
      </c>
      <c r="DB93" s="463">
        <f t="shared" si="290"/>
        <v>21880</v>
      </c>
      <c r="DC93" s="463">
        <f t="shared" si="317"/>
        <v>10218</v>
      </c>
      <c r="DD93" s="463">
        <f t="shared" si="317"/>
        <v>145682517</v>
      </c>
      <c r="DE93" s="463">
        <f t="shared" si="291"/>
        <v>14257</v>
      </c>
      <c r="DF93" s="463">
        <f t="shared" si="292"/>
        <v>33085</v>
      </c>
      <c r="DG93" s="463">
        <f t="shared" si="318"/>
        <v>1815</v>
      </c>
      <c r="DH93" s="463">
        <f t="shared" si="318"/>
        <v>26675989</v>
      </c>
      <c r="DI93" s="463">
        <f t="shared" si="293"/>
        <v>14698</v>
      </c>
      <c r="DJ93" s="463">
        <f t="shared" si="294"/>
        <v>36243</v>
      </c>
      <c r="DK93" s="463">
        <f t="shared" si="246"/>
        <v>3995</v>
      </c>
      <c r="DL93" s="463">
        <f t="shared" si="246"/>
        <v>1432422</v>
      </c>
      <c r="DM93" s="463">
        <f t="shared" si="295"/>
        <v>359</v>
      </c>
      <c r="DN93" s="463">
        <f t="shared" si="296"/>
        <v>604</v>
      </c>
      <c r="DO93" s="463">
        <f t="shared" si="247"/>
        <v>49907</v>
      </c>
      <c r="DP93" s="463">
        <f t="shared" si="247"/>
        <v>2086959</v>
      </c>
      <c r="DQ93" s="463">
        <f t="shared" si="297"/>
        <v>42</v>
      </c>
      <c r="DR93" s="463">
        <f t="shared" si="298"/>
        <v>76</v>
      </c>
      <c r="DS93" s="463">
        <f t="shared" si="248"/>
        <v>731</v>
      </c>
      <c r="DT93" s="463">
        <f t="shared" si="248"/>
        <v>2002314</v>
      </c>
      <c r="DU93" s="463">
        <f t="shared" si="299"/>
        <v>2739</v>
      </c>
      <c r="DV93" s="463">
        <f t="shared" si="300"/>
        <v>5721</v>
      </c>
      <c r="DW93" s="463">
        <f t="shared" si="305"/>
        <v>621</v>
      </c>
      <c r="DX93" s="463">
        <f t="shared" si="237"/>
        <v>393660</v>
      </c>
      <c r="DY93" s="463">
        <f t="shared" si="237"/>
        <v>918223253</v>
      </c>
      <c r="DZ93" s="463">
        <f t="shared" si="301"/>
        <v>2333</v>
      </c>
      <c r="EA93" s="463">
        <f t="shared" si="302"/>
        <v>5313</v>
      </c>
      <c r="EB93" s="463">
        <f t="shared" si="306"/>
        <v>273691</v>
      </c>
      <c r="EC93" s="463">
        <f t="shared" si="306"/>
        <v>130027</v>
      </c>
      <c r="ED93" s="463">
        <f t="shared" si="306"/>
        <v>53130</v>
      </c>
      <c r="EE93" s="463">
        <f t="shared" si="306"/>
        <v>424746626</v>
      </c>
      <c r="EF93" s="463">
        <f t="shared" si="306"/>
        <v>19579</v>
      </c>
      <c r="EG93" s="463">
        <f t="shared" si="253"/>
        <v>2993</v>
      </c>
      <c r="EH93" s="463">
        <f t="shared" si="253"/>
        <v>2970</v>
      </c>
      <c r="EI93" s="463"/>
      <c r="EJ93" s="446"/>
      <c r="EK93" s="446"/>
      <c r="EL93" s="446"/>
      <c r="EM93" s="446"/>
      <c r="EN93" s="446"/>
      <c r="EO93" s="446"/>
      <c r="EP93" s="446"/>
      <c r="EQ93" s="446"/>
      <c r="ER93" s="446"/>
      <c r="ES93" s="446"/>
      <c r="ET93" s="446"/>
      <c r="EU93" s="446"/>
      <c r="EV93" s="446"/>
      <c r="EW93" s="446"/>
      <c r="EX93" s="446"/>
      <c r="EY93" s="446"/>
      <c r="EZ93" s="447"/>
      <c r="FA93" s="446">
        <f t="shared" si="205"/>
        <v>11</v>
      </c>
      <c r="FB93" s="417">
        <f t="shared" si="303"/>
        <v>2024</v>
      </c>
      <c r="FC93" s="448">
        <f t="shared" si="304"/>
        <v>45597</v>
      </c>
      <c r="FD93" s="449">
        <f t="shared" si="236"/>
        <v>30</v>
      </c>
      <c r="FE93" s="450"/>
      <c r="FF93" s="451">
        <f t="shared" si="307"/>
        <v>0.62637431597971782</v>
      </c>
      <c r="FG93" s="450"/>
      <c r="FH93" s="452">
        <f t="shared" si="206"/>
        <v>2.0448464001897757</v>
      </c>
      <c r="FI93" s="452">
        <f t="shared" si="207"/>
        <v>1.5148618194757444</v>
      </c>
      <c r="FJ93" s="452">
        <f t="shared" si="208"/>
        <v>2.014242332759141</v>
      </c>
      <c r="FK93" s="452">
        <f t="shared" si="209"/>
        <v>1.5203068672195486</v>
      </c>
      <c r="FL93" s="452">
        <f t="shared" si="210"/>
        <v>1.4236487527045143</v>
      </c>
      <c r="FM93" s="452">
        <f t="shared" si="211"/>
        <v>1.0737698089104437</v>
      </c>
      <c r="FN93" s="452">
        <f t="shared" si="212"/>
        <v>1.7974139075485225</v>
      </c>
      <c r="FO93" s="452">
        <f t="shared" si="213"/>
        <v>1.0800962925594526</v>
      </c>
      <c r="FP93" s="452">
        <f t="shared" si="214"/>
        <v>1.6959591996861514</v>
      </c>
      <c r="FQ93" s="452">
        <f t="shared" si="215"/>
        <v>1.0825814044723421</v>
      </c>
      <c r="FR93" s="453"/>
      <c r="FS93" s="446">
        <f t="shared" si="249"/>
        <v>436643</v>
      </c>
      <c r="FT93" s="446">
        <f t="shared" si="249"/>
        <v>14635466</v>
      </c>
      <c r="FU93" s="446">
        <f t="shared" si="249"/>
        <v>33951211</v>
      </c>
      <c r="FV93" s="446">
        <f t="shared" si="249"/>
        <v>81613319</v>
      </c>
      <c r="FW93" s="446">
        <f t="shared" si="249"/>
        <v>77706635</v>
      </c>
      <c r="FX93" s="446">
        <f t="shared" si="249"/>
        <v>64935570</v>
      </c>
      <c r="FY93" s="446">
        <f t="shared" si="249"/>
        <v>2156741436</v>
      </c>
      <c r="FZ93" s="446">
        <f t="shared" si="249"/>
        <v>2653492089</v>
      </c>
      <c r="GA93" s="446">
        <f t="shared" si="249"/>
        <v>137970174</v>
      </c>
      <c r="GB93" s="446">
        <f t="shared" si="254"/>
        <v>844378294</v>
      </c>
      <c r="GC93" s="446">
        <f t="shared" si="254"/>
        <v>174497081</v>
      </c>
      <c r="GD93" s="446">
        <f t="shared" si="319"/>
        <v>1530027</v>
      </c>
      <c r="GE93" s="446">
        <f t="shared" si="319"/>
        <v>635292</v>
      </c>
      <c r="GF93" s="446">
        <f t="shared" si="319"/>
        <v>75504071</v>
      </c>
      <c r="GG93" s="446">
        <f t="shared" si="319"/>
        <v>192344094</v>
      </c>
      <c r="GH93" s="446">
        <f t="shared" si="319"/>
        <v>63517557</v>
      </c>
      <c r="GI93" s="446">
        <f t="shared" si="319"/>
        <v>1900242526</v>
      </c>
      <c r="GJ93" s="446">
        <f t="shared" si="319"/>
        <v>236413326</v>
      </c>
      <c r="GK93" s="446">
        <f t="shared" si="319"/>
        <v>101938133</v>
      </c>
      <c r="GL93" s="446">
        <f t="shared" si="319"/>
        <v>338063077</v>
      </c>
      <c r="GM93" s="446">
        <f t="shared" si="319"/>
        <v>65781574</v>
      </c>
      <c r="GN93" s="446">
        <f t="shared" si="308"/>
        <v>4182105</v>
      </c>
      <c r="GO93" s="446">
        <f t="shared" si="320"/>
        <v>2412268</v>
      </c>
      <c r="GP93" s="446">
        <f t="shared" si="320"/>
        <v>3791166</v>
      </c>
      <c r="GQ93" s="446">
        <f t="shared" si="320"/>
        <v>2091454279</v>
      </c>
      <c r="GR93" s="446"/>
      <c r="GS93" s="446"/>
      <c r="GT93" s="446"/>
      <c r="GU93" s="446"/>
      <c r="GV93" s="454"/>
      <c r="GW93" s="402"/>
      <c r="GX93" s="402"/>
      <c r="GY93" s="402"/>
      <c r="GZ93" s="402"/>
      <c r="HA93" s="402"/>
    </row>
    <row r="94" spans="1:209" ht="10.5" customHeight="1" x14ac:dyDescent="0.2">
      <c r="A94" s="417" t="str">
        <f t="shared" si="255"/>
        <v>2024-25DECEMBERENG</v>
      </c>
      <c r="B94" s="458" t="str">
        <f t="shared" si="216"/>
        <v>2024-25</v>
      </c>
      <c r="C94" s="402" t="s">
        <v>650</v>
      </c>
      <c r="D94" s="458"/>
      <c r="F94" s="458" t="str">
        <f t="shared" si="217"/>
        <v>ENG</v>
      </c>
      <c r="H94" s="463">
        <f t="shared" si="242"/>
        <v>1281939</v>
      </c>
      <c r="I94" s="463">
        <f t="shared" si="242"/>
        <v>934984</v>
      </c>
      <c r="J94" s="463">
        <f t="shared" si="242"/>
        <v>6456494</v>
      </c>
      <c r="K94" s="463">
        <f t="shared" si="256"/>
        <v>7</v>
      </c>
      <c r="L94" s="463">
        <f t="shared" si="257"/>
        <v>0</v>
      </c>
      <c r="M94" s="463">
        <f t="shared" si="258"/>
        <v>20</v>
      </c>
      <c r="N94" s="463">
        <f t="shared" si="259"/>
        <v>43</v>
      </c>
      <c r="O94" s="463">
        <f t="shared" si="260"/>
        <v>94</v>
      </c>
      <c r="P94" s="463">
        <f t="shared" si="243"/>
        <v>5423</v>
      </c>
      <c r="Q94" s="463">
        <f t="shared" si="243"/>
        <v>5772</v>
      </c>
      <c r="R94" s="463">
        <f t="shared" si="243"/>
        <v>7740</v>
      </c>
      <c r="S94" s="463">
        <f t="shared" si="243"/>
        <v>807957</v>
      </c>
      <c r="T94" s="463">
        <f t="shared" si="243"/>
        <v>92658</v>
      </c>
      <c r="U94" s="463">
        <f t="shared" si="243"/>
        <v>61394</v>
      </c>
      <c r="V94" s="463">
        <f t="shared" si="243"/>
        <v>422733</v>
      </c>
      <c r="W94" s="463">
        <f t="shared" si="243"/>
        <v>115229</v>
      </c>
      <c r="X94" s="463">
        <f t="shared" si="243"/>
        <v>5382</v>
      </c>
      <c r="Y94" s="463">
        <f t="shared" si="243"/>
        <v>48170498</v>
      </c>
      <c r="Z94" s="463">
        <f t="shared" si="261"/>
        <v>520</v>
      </c>
      <c r="AA94" s="463">
        <f t="shared" si="262"/>
        <v>924</v>
      </c>
      <c r="AB94" s="463">
        <f t="shared" si="189"/>
        <v>39923210</v>
      </c>
      <c r="AC94" s="463">
        <f t="shared" si="263"/>
        <v>650</v>
      </c>
      <c r="AD94" s="463">
        <f t="shared" si="264"/>
        <v>1179</v>
      </c>
      <c r="AE94" s="463">
        <f t="shared" si="192"/>
        <v>1203108092</v>
      </c>
      <c r="AF94" s="463">
        <f t="shared" si="265"/>
        <v>2846</v>
      </c>
      <c r="AG94" s="463">
        <f t="shared" si="266"/>
        <v>6102</v>
      </c>
      <c r="AH94" s="463">
        <f t="shared" si="195"/>
        <v>1256106541</v>
      </c>
      <c r="AI94" s="463">
        <f t="shared" si="267"/>
        <v>10901</v>
      </c>
      <c r="AJ94" s="463">
        <f t="shared" si="268"/>
        <v>26404</v>
      </c>
      <c r="AK94" s="463">
        <f t="shared" si="198"/>
        <v>65667115</v>
      </c>
      <c r="AL94" s="463">
        <f t="shared" si="269"/>
        <v>12201</v>
      </c>
      <c r="AM94" s="463">
        <f t="shared" si="270"/>
        <v>29822</v>
      </c>
      <c r="AN94" s="463">
        <f t="shared" si="250"/>
        <v>6447</v>
      </c>
      <c r="AO94" s="463">
        <f t="shared" si="250"/>
        <v>44426</v>
      </c>
      <c r="AP94" s="463">
        <f t="shared" si="250"/>
        <v>23344</v>
      </c>
      <c r="AQ94" s="463">
        <f t="shared" si="250"/>
        <v>111449964</v>
      </c>
      <c r="AR94" s="463">
        <f t="shared" si="271"/>
        <v>4774</v>
      </c>
      <c r="AS94" s="463">
        <f t="shared" si="272"/>
        <v>9270</v>
      </c>
      <c r="AT94" s="463">
        <f t="shared" si="244"/>
        <v>143483</v>
      </c>
      <c r="AU94" s="463">
        <f t="shared" si="244"/>
        <v>12796</v>
      </c>
      <c r="AV94" s="463">
        <f t="shared" si="244"/>
        <v>66020</v>
      </c>
      <c r="AW94" s="463">
        <f t="shared" si="244"/>
        <v>40239</v>
      </c>
      <c r="AX94" s="463">
        <f t="shared" si="244"/>
        <v>8024</v>
      </c>
      <c r="AY94" s="463">
        <f t="shared" si="244"/>
        <v>56643</v>
      </c>
      <c r="AZ94" s="463">
        <f t="shared" si="244"/>
        <v>8079</v>
      </c>
      <c r="BA94" s="463">
        <f t="shared" si="251"/>
        <v>129956</v>
      </c>
      <c r="BB94" s="463">
        <f t="shared" si="251"/>
        <v>443567619</v>
      </c>
      <c r="BC94" s="463">
        <f t="shared" si="273"/>
        <v>3413</v>
      </c>
      <c r="BD94" s="463">
        <f t="shared" si="274"/>
        <v>7822</v>
      </c>
      <c r="BE94" s="463">
        <f t="shared" si="252"/>
        <v>11406</v>
      </c>
      <c r="BF94" s="463">
        <f t="shared" si="252"/>
        <v>48861</v>
      </c>
      <c r="BG94" s="463">
        <f t="shared" si="252"/>
        <v>49902</v>
      </c>
      <c r="BH94" s="463">
        <f t="shared" si="252"/>
        <v>19787</v>
      </c>
      <c r="BI94" s="463">
        <f t="shared" si="245"/>
        <v>389529</v>
      </c>
      <c r="BJ94" s="463">
        <f t="shared" si="245"/>
        <v>35380</v>
      </c>
      <c r="BK94" s="463">
        <f t="shared" si="245"/>
        <v>239565</v>
      </c>
      <c r="BL94" s="463">
        <f t="shared" si="245"/>
        <v>664474</v>
      </c>
      <c r="BM94" s="463">
        <f t="shared" si="245"/>
        <v>190335</v>
      </c>
      <c r="BN94" s="463">
        <f t="shared" si="245"/>
        <v>139468</v>
      </c>
      <c r="BO94" s="463">
        <f t="shared" si="245"/>
        <v>124398</v>
      </c>
      <c r="BP94" s="463">
        <f t="shared" si="245"/>
        <v>92673</v>
      </c>
      <c r="BQ94" s="463">
        <f t="shared" si="245"/>
        <v>608693</v>
      </c>
      <c r="BR94" s="463">
        <f t="shared" si="245"/>
        <v>454625</v>
      </c>
      <c r="BS94" s="463">
        <f t="shared" si="245"/>
        <v>205031</v>
      </c>
      <c r="BT94" s="463">
        <f t="shared" si="245"/>
        <v>121908</v>
      </c>
      <c r="BU94" s="463">
        <f t="shared" si="245"/>
        <v>8861</v>
      </c>
      <c r="BV94" s="463">
        <f t="shared" si="245"/>
        <v>5597</v>
      </c>
      <c r="BW94" s="463">
        <f t="shared" si="309"/>
        <v>1434</v>
      </c>
      <c r="BX94" s="463">
        <f t="shared" si="309"/>
        <v>841951</v>
      </c>
      <c r="BY94" s="463">
        <f t="shared" si="275"/>
        <v>587</v>
      </c>
      <c r="BZ94" s="463">
        <f t="shared" si="276"/>
        <v>997</v>
      </c>
      <c r="CA94" s="463">
        <f t="shared" si="310"/>
        <v>707</v>
      </c>
      <c r="CB94" s="463">
        <f t="shared" si="310"/>
        <v>385738</v>
      </c>
      <c r="CC94" s="463">
        <f t="shared" si="277"/>
        <v>546</v>
      </c>
      <c r="CD94" s="463">
        <f t="shared" si="278"/>
        <v>1032</v>
      </c>
      <c r="CE94" s="463">
        <f t="shared" si="311"/>
        <v>90517</v>
      </c>
      <c r="CF94" s="463">
        <f t="shared" si="311"/>
        <v>46942809</v>
      </c>
      <c r="CG94" s="463">
        <f t="shared" si="279"/>
        <v>519</v>
      </c>
      <c r="CH94" s="463">
        <f t="shared" si="280"/>
        <v>922</v>
      </c>
      <c r="CI94" s="463">
        <f t="shared" si="312"/>
        <v>36824</v>
      </c>
      <c r="CJ94" s="463">
        <f t="shared" si="312"/>
        <v>106193106</v>
      </c>
      <c r="CK94" s="463">
        <f t="shared" si="281"/>
        <v>2884</v>
      </c>
      <c r="CL94" s="463">
        <f t="shared" si="282"/>
        <v>6146</v>
      </c>
      <c r="CM94" s="463">
        <f t="shared" si="313"/>
        <v>12139</v>
      </c>
      <c r="CN94" s="463">
        <f t="shared" si="313"/>
        <v>32222788</v>
      </c>
      <c r="CO94" s="463">
        <f t="shared" si="283"/>
        <v>2654</v>
      </c>
      <c r="CP94" s="463">
        <f t="shared" si="284"/>
        <v>5862</v>
      </c>
      <c r="CQ94" s="463">
        <f t="shared" si="314"/>
        <v>373770</v>
      </c>
      <c r="CR94" s="463">
        <f t="shared" si="314"/>
        <v>1064692198</v>
      </c>
      <c r="CS94" s="463">
        <f t="shared" si="285"/>
        <v>2849</v>
      </c>
      <c r="CT94" s="463">
        <f t="shared" si="286"/>
        <v>6096</v>
      </c>
      <c r="CU94" s="463">
        <f t="shared" si="315"/>
        <v>10128</v>
      </c>
      <c r="CV94" s="463">
        <f t="shared" si="315"/>
        <v>110994993</v>
      </c>
      <c r="CW94" s="463">
        <f t="shared" si="287"/>
        <v>10959</v>
      </c>
      <c r="CX94" s="463">
        <f t="shared" si="288"/>
        <v>25757</v>
      </c>
      <c r="CY94" s="463">
        <f t="shared" si="316"/>
        <v>4746</v>
      </c>
      <c r="CZ94" s="463">
        <f t="shared" si="316"/>
        <v>48988807</v>
      </c>
      <c r="DA94" s="463">
        <f t="shared" si="289"/>
        <v>10322</v>
      </c>
      <c r="DB94" s="463">
        <f t="shared" si="290"/>
        <v>25159</v>
      </c>
      <c r="DC94" s="463">
        <f t="shared" si="317"/>
        <v>10463</v>
      </c>
      <c r="DD94" s="463">
        <f t="shared" si="317"/>
        <v>160431723</v>
      </c>
      <c r="DE94" s="463">
        <f t="shared" si="291"/>
        <v>15333</v>
      </c>
      <c r="DF94" s="463">
        <f t="shared" si="292"/>
        <v>38093</v>
      </c>
      <c r="DG94" s="463">
        <f t="shared" si="318"/>
        <v>1890</v>
      </c>
      <c r="DH94" s="463">
        <f t="shared" si="318"/>
        <v>28630914</v>
      </c>
      <c r="DI94" s="463">
        <f t="shared" si="293"/>
        <v>15149</v>
      </c>
      <c r="DJ94" s="463">
        <f t="shared" si="294"/>
        <v>39677</v>
      </c>
      <c r="DK94" s="463">
        <f t="shared" si="246"/>
        <v>4629</v>
      </c>
      <c r="DL94" s="463">
        <f t="shared" si="246"/>
        <v>1690266</v>
      </c>
      <c r="DM94" s="463">
        <f t="shared" si="295"/>
        <v>365</v>
      </c>
      <c r="DN94" s="463">
        <f t="shared" si="296"/>
        <v>631</v>
      </c>
      <c r="DO94" s="463">
        <f t="shared" si="247"/>
        <v>54300</v>
      </c>
      <c r="DP94" s="463">
        <f t="shared" si="247"/>
        <v>2320341</v>
      </c>
      <c r="DQ94" s="463">
        <f t="shared" si="297"/>
        <v>43</v>
      </c>
      <c r="DR94" s="463">
        <f t="shared" si="298"/>
        <v>78</v>
      </c>
      <c r="DS94" s="463">
        <f t="shared" si="248"/>
        <v>653</v>
      </c>
      <c r="DT94" s="463">
        <f t="shared" si="248"/>
        <v>1818734</v>
      </c>
      <c r="DU94" s="463">
        <f t="shared" si="299"/>
        <v>2785</v>
      </c>
      <c r="DV94" s="463">
        <f t="shared" si="300"/>
        <v>6117</v>
      </c>
      <c r="DW94" s="463">
        <f t="shared" si="305"/>
        <v>553</v>
      </c>
      <c r="DX94" s="463">
        <f t="shared" si="237"/>
        <v>408939</v>
      </c>
      <c r="DY94" s="463">
        <f t="shared" si="237"/>
        <v>1067652522</v>
      </c>
      <c r="DZ94" s="463">
        <f t="shared" si="301"/>
        <v>2611</v>
      </c>
      <c r="EA94" s="463">
        <f t="shared" si="302"/>
        <v>6176</v>
      </c>
      <c r="EB94" s="463">
        <f t="shared" si="306"/>
        <v>295273</v>
      </c>
      <c r="EC94" s="463">
        <f t="shared" si="306"/>
        <v>150213</v>
      </c>
      <c r="ED94" s="463">
        <f t="shared" si="306"/>
        <v>66260</v>
      </c>
      <c r="EE94" s="463">
        <f t="shared" si="306"/>
        <v>539368924</v>
      </c>
      <c r="EF94" s="463">
        <f t="shared" si="306"/>
        <v>20312</v>
      </c>
      <c r="EG94" s="463">
        <f t="shared" si="253"/>
        <v>4700</v>
      </c>
      <c r="EH94" s="463">
        <f t="shared" si="253"/>
        <v>4564</v>
      </c>
      <c r="EI94" s="463"/>
      <c r="EJ94" s="446"/>
      <c r="EK94" s="446"/>
      <c r="EL94" s="446"/>
      <c r="EM94" s="446"/>
      <c r="EN94" s="446"/>
      <c r="EO94" s="446"/>
      <c r="EP94" s="446"/>
      <c r="EQ94" s="446"/>
      <c r="ER94" s="446"/>
      <c r="ES94" s="446"/>
      <c r="ET94" s="446"/>
      <c r="EU94" s="446"/>
      <c r="EV94" s="446"/>
      <c r="EW94" s="446"/>
      <c r="EX94" s="446"/>
      <c r="EY94" s="446"/>
      <c r="EZ94" s="447"/>
      <c r="FA94" s="446">
        <f t="shared" si="205"/>
        <v>12</v>
      </c>
      <c r="FB94" s="417">
        <f t="shared" si="303"/>
        <v>2024</v>
      </c>
      <c r="FC94" s="448">
        <f t="shared" si="304"/>
        <v>45627</v>
      </c>
      <c r="FD94" s="449">
        <f t="shared" si="236"/>
        <v>31</v>
      </c>
      <c r="FE94" s="450"/>
      <c r="FF94" s="451">
        <f t="shared" si="307"/>
        <v>0.6224565827936035</v>
      </c>
      <c r="FG94" s="450"/>
      <c r="FH94" s="452">
        <f t="shared" si="206"/>
        <v>2.0541669364760735</v>
      </c>
      <c r="FI94" s="452">
        <f t="shared" si="207"/>
        <v>1.5051911329836603</v>
      </c>
      <c r="FJ94" s="452">
        <f t="shared" si="208"/>
        <v>2.0262240609831581</v>
      </c>
      <c r="FK94" s="452">
        <f t="shared" si="209"/>
        <v>1.509479753721862</v>
      </c>
      <c r="FL94" s="452">
        <f t="shared" si="210"/>
        <v>1.4398994164165089</v>
      </c>
      <c r="FM94" s="452">
        <f t="shared" si="211"/>
        <v>1.0754424187371225</v>
      </c>
      <c r="FN94" s="452">
        <f t="shared" si="212"/>
        <v>1.779335063221932</v>
      </c>
      <c r="FO94" s="452">
        <f t="shared" si="213"/>
        <v>1.0579628392158225</v>
      </c>
      <c r="FP94" s="452">
        <f t="shared" si="214"/>
        <v>1.646413972500929</v>
      </c>
      <c r="FQ94" s="452">
        <f t="shared" si="215"/>
        <v>1.0399479747305835</v>
      </c>
      <c r="FR94" s="453"/>
      <c r="FS94" s="446">
        <f t="shared" si="249"/>
        <v>327627</v>
      </c>
      <c r="FT94" s="446">
        <f t="shared" si="249"/>
        <v>19113785</v>
      </c>
      <c r="FU94" s="446">
        <f t="shared" si="249"/>
        <v>40037117</v>
      </c>
      <c r="FV94" s="446">
        <f t="shared" si="249"/>
        <v>87567013</v>
      </c>
      <c r="FW94" s="446">
        <f t="shared" si="249"/>
        <v>85655288</v>
      </c>
      <c r="FX94" s="446">
        <f t="shared" si="249"/>
        <v>72381592</v>
      </c>
      <c r="FY94" s="446">
        <f t="shared" si="249"/>
        <v>2579627899</v>
      </c>
      <c r="FZ94" s="446">
        <f t="shared" si="249"/>
        <v>3042477350</v>
      </c>
      <c r="GA94" s="446">
        <f t="shared" si="249"/>
        <v>160503385</v>
      </c>
      <c r="GB94" s="446">
        <f t="shared" si="254"/>
        <v>1016489390</v>
      </c>
      <c r="GC94" s="446">
        <f t="shared" si="254"/>
        <v>216406321</v>
      </c>
      <c r="GD94" s="446">
        <f t="shared" si="319"/>
        <v>1430325</v>
      </c>
      <c r="GE94" s="446">
        <f t="shared" si="319"/>
        <v>729484</v>
      </c>
      <c r="GF94" s="446">
        <f t="shared" si="319"/>
        <v>83433812</v>
      </c>
      <c r="GG94" s="446">
        <f t="shared" si="319"/>
        <v>226305379</v>
      </c>
      <c r="GH94" s="446">
        <f t="shared" si="319"/>
        <v>71160737</v>
      </c>
      <c r="GI94" s="446">
        <f t="shared" si="319"/>
        <v>2278452077</v>
      </c>
      <c r="GJ94" s="446">
        <f t="shared" si="319"/>
        <v>260871063</v>
      </c>
      <c r="GK94" s="446">
        <f t="shared" si="319"/>
        <v>119405518</v>
      </c>
      <c r="GL94" s="446">
        <f t="shared" si="319"/>
        <v>398572131</v>
      </c>
      <c r="GM94" s="446">
        <f t="shared" si="319"/>
        <v>74988850</v>
      </c>
      <c r="GN94" s="446">
        <f t="shared" si="308"/>
        <v>3994393</v>
      </c>
      <c r="GO94" s="446">
        <f t="shared" si="320"/>
        <v>2921719</v>
      </c>
      <c r="GP94" s="446">
        <f t="shared" si="320"/>
        <v>4242362</v>
      </c>
      <c r="GQ94" s="446">
        <f t="shared" si="320"/>
        <v>2525811126</v>
      </c>
      <c r="GR94" s="446"/>
      <c r="GS94" s="446"/>
      <c r="GT94" s="446"/>
      <c r="GU94" s="446"/>
      <c r="GV94" s="454"/>
      <c r="GW94" s="402"/>
      <c r="GX94" s="402"/>
      <c r="GY94" s="402"/>
      <c r="GZ94" s="402"/>
      <c r="HA94" s="402"/>
    </row>
    <row r="95" spans="1:209" ht="10.5" customHeight="1" x14ac:dyDescent="0.2">
      <c r="A95" s="417" t="str">
        <f t="shared" si="255"/>
        <v>2024-25JANUARYENG</v>
      </c>
      <c r="B95" s="458" t="str">
        <f t="shared" si="216"/>
        <v>2024-25</v>
      </c>
      <c r="C95" s="402" t="s">
        <v>654</v>
      </c>
      <c r="D95" s="458"/>
      <c r="F95" s="458" t="str">
        <f t="shared" si="217"/>
        <v>ENG</v>
      </c>
      <c r="H95" s="463">
        <f t="shared" si="242"/>
        <v>1126719</v>
      </c>
      <c r="I95" s="463">
        <f t="shared" si="242"/>
        <v>815035</v>
      </c>
      <c r="J95" s="463">
        <f t="shared" si="242"/>
        <v>2570678</v>
      </c>
      <c r="K95" s="463">
        <f t="shared" si="256"/>
        <v>3</v>
      </c>
      <c r="L95" s="463">
        <f t="shared" si="257"/>
        <v>0</v>
      </c>
      <c r="M95" s="463">
        <f t="shared" si="258"/>
        <v>3</v>
      </c>
      <c r="N95" s="463">
        <f t="shared" si="259"/>
        <v>17</v>
      </c>
      <c r="O95" s="463">
        <f t="shared" si="260"/>
        <v>66</v>
      </c>
      <c r="P95" s="463">
        <f t="shared" si="243"/>
        <v>4630</v>
      </c>
      <c r="Q95" s="463">
        <f t="shared" si="243"/>
        <v>5668</v>
      </c>
      <c r="R95" s="463">
        <f t="shared" si="243"/>
        <v>7873</v>
      </c>
      <c r="S95" s="463">
        <f t="shared" si="243"/>
        <v>778099</v>
      </c>
      <c r="T95" s="463">
        <f t="shared" si="243"/>
        <v>81391</v>
      </c>
      <c r="U95" s="463">
        <f t="shared" si="243"/>
        <v>52435</v>
      </c>
      <c r="V95" s="463">
        <f t="shared" si="243"/>
        <v>401333</v>
      </c>
      <c r="W95" s="463">
        <f t="shared" si="243"/>
        <v>129228</v>
      </c>
      <c r="X95" s="463">
        <f t="shared" si="243"/>
        <v>6075</v>
      </c>
      <c r="Y95" s="463">
        <f t="shared" si="243"/>
        <v>40391768</v>
      </c>
      <c r="Z95" s="463">
        <f t="shared" si="261"/>
        <v>496</v>
      </c>
      <c r="AA95" s="463">
        <f t="shared" si="262"/>
        <v>886</v>
      </c>
      <c r="AB95" s="463">
        <f t="shared" si="189"/>
        <v>32294660</v>
      </c>
      <c r="AC95" s="463">
        <f t="shared" si="263"/>
        <v>616</v>
      </c>
      <c r="AD95" s="463">
        <f t="shared" si="264"/>
        <v>1115</v>
      </c>
      <c r="AE95" s="463">
        <f t="shared" si="192"/>
        <v>858643039</v>
      </c>
      <c r="AF95" s="463">
        <f t="shared" si="265"/>
        <v>2139</v>
      </c>
      <c r="AG95" s="463">
        <f t="shared" si="266"/>
        <v>4586</v>
      </c>
      <c r="AH95" s="463">
        <f t="shared" si="195"/>
        <v>894008505</v>
      </c>
      <c r="AI95" s="463">
        <f t="shared" si="267"/>
        <v>6918</v>
      </c>
      <c r="AJ95" s="463">
        <f t="shared" si="268"/>
        <v>16145</v>
      </c>
      <c r="AK95" s="463">
        <f t="shared" si="198"/>
        <v>50879580</v>
      </c>
      <c r="AL95" s="463">
        <f t="shared" si="269"/>
        <v>8375</v>
      </c>
      <c r="AM95" s="463">
        <f t="shared" si="270"/>
        <v>18644</v>
      </c>
      <c r="AN95" s="463">
        <f t="shared" si="250"/>
        <v>5762</v>
      </c>
      <c r="AO95" s="463">
        <f t="shared" si="250"/>
        <v>38933</v>
      </c>
      <c r="AP95" s="463">
        <f t="shared" si="250"/>
        <v>24323</v>
      </c>
      <c r="AQ95" s="463">
        <f t="shared" si="250"/>
        <v>86394372</v>
      </c>
      <c r="AR95" s="463">
        <f t="shared" si="271"/>
        <v>3552</v>
      </c>
      <c r="AS95" s="463">
        <f t="shared" si="272"/>
        <v>7642</v>
      </c>
      <c r="AT95" s="463">
        <f t="shared" si="244"/>
        <v>128228</v>
      </c>
      <c r="AU95" s="463">
        <f t="shared" si="244"/>
        <v>10118</v>
      </c>
      <c r="AV95" s="463">
        <f t="shared" si="244"/>
        <v>58433</v>
      </c>
      <c r="AW95" s="463">
        <f t="shared" si="244"/>
        <v>44839</v>
      </c>
      <c r="AX95" s="463">
        <f t="shared" si="244"/>
        <v>7260</v>
      </c>
      <c r="AY95" s="463">
        <f t="shared" si="244"/>
        <v>52417</v>
      </c>
      <c r="AZ95" s="463">
        <f t="shared" si="244"/>
        <v>8353</v>
      </c>
      <c r="BA95" s="463">
        <f t="shared" si="251"/>
        <v>128569</v>
      </c>
      <c r="BB95" s="463">
        <f t="shared" si="251"/>
        <v>340830726</v>
      </c>
      <c r="BC95" s="463">
        <f t="shared" si="273"/>
        <v>2651</v>
      </c>
      <c r="BD95" s="463">
        <f t="shared" si="274"/>
        <v>6062</v>
      </c>
      <c r="BE95" s="463">
        <f t="shared" si="252"/>
        <v>9428</v>
      </c>
      <c r="BF95" s="463">
        <f t="shared" si="252"/>
        <v>45050</v>
      </c>
      <c r="BG95" s="463">
        <f t="shared" si="252"/>
        <v>54071</v>
      </c>
      <c r="BH95" s="463">
        <f t="shared" si="252"/>
        <v>20020</v>
      </c>
      <c r="BI95" s="463">
        <f t="shared" si="245"/>
        <v>381038</v>
      </c>
      <c r="BJ95" s="463">
        <f t="shared" si="245"/>
        <v>36477</v>
      </c>
      <c r="BK95" s="463">
        <f t="shared" si="245"/>
        <v>232356</v>
      </c>
      <c r="BL95" s="463">
        <f t="shared" si="245"/>
        <v>649871</v>
      </c>
      <c r="BM95" s="463">
        <f t="shared" si="245"/>
        <v>168499</v>
      </c>
      <c r="BN95" s="463">
        <f t="shared" si="245"/>
        <v>125130</v>
      </c>
      <c r="BO95" s="463">
        <f t="shared" si="245"/>
        <v>106255</v>
      </c>
      <c r="BP95" s="463">
        <f t="shared" si="245"/>
        <v>80539</v>
      </c>
      <c r="BQ95" s="463">
        <f t="shared" si="245"/>
        <v>558427</v>
      </c>
      <c r="BR95" s="463">
        <f t="shared" si="245"/>
        <v>430266</v>
      </c>
      <c r="BS95" s="463">
        <f t="shared" si="245"/>
        <v>222785</v>
      </c>
      <c r="BT95" s="463">
        <f t="shared" si="245"/>
        <v>136286</v>
      </c>
      <c r="BU95" s="463">
        <f t="shared" si="245"/>
        <v>9942</v>
      </c>
      <c r="BV95" s="463">
        <f t="shared" si="245"/>
        <v>6309</v>
      </c>
      <c r="BW95" s="463">
        <f t="shared" si="309"/>
        <v>1184</v>
      </c>
      <c r="BX95" s="463">
        <f t="shared" si="309"/>
        <v>677094</v>
      </c>
      <c r="BY95" s="463">
        <f t="shared" si="275"/>
        <v>572</v>
      </c>
      <c r="BZ95" s="463">
        <f t="shared" si="276"/>
        <v>962</v>
      </c>
      <c r="CA95" s="463">
        <f t="shared" si="310"/>
        <v>611</v>
      </c>
      <c r="CB95" s="463">
        <f t="shared" si="310"/>
        <v>296396</v>
      </c>
      <c r="CC95" s="463">
        <f t="shared" si="277"/>
        <v>485</v>
      </c>
      <c r="CD95" s="463">
        <f t="shared" si="278"/>
        <v>941</v>
      </c>
      <c r="CE95" s="463">
        <f t="shared" si="311"/>
        <v>79596</v>
      </c>
      <c r="CF95" s="463">
        <f t="shared" si="311"/>
        <v>39418278</v>
      </c>
      <c r="CG95" s="463">
        <f t="shared" si="279"/>
        <v>495</v>
      </c>
      <c r="CH95" s="463">
        <f t="shared" si="280"/>
        <v>884</v>
      </c>
      <c r="CI95" s="463">
        <f t="shared" si="312"/>
        <v>38107</v>
      </c>
      <c r="CJ95" s="463">
        <f t="shared" si="312"/>
        <v>80101260</v>
      </c>
      <c r="CK95" s="463">
        <f t="shared" si="281"/>
        <v>2102</v>
      </c>
      <c r="CL95" s="463">
        <f t="shared" si="282"/>
        <v>4475</v>
      </c>
      <c r="CM95" s="463">
        <f t="shared" si="313"/>
        <v>11442</v>
      </c>
      <c r="CN95" s="463">
        <f t="shared" si="313"/>
        <v>21234277</v>
      </c>
      <c r="CO95" s="463">
        <f t="shared" si="283"/>
        <v>1856</v>
      </c>
      <c r="CP95" s="463">
        <f t="shared" si="284"/>
        <v>4165</v>
      </c>
      <c r="CQ95" s="463">
        <f t="shared" si="314"/>
        <v>351784</v>
      </c>
      <c r="CR95" s="463">
        <f t="shared" si="314"/>
        <v>757307502</v>
      </c>
      <c r="CS95" s="463">
        <f t="shared" si="285"/>
        <v>2153</v>
      </c>
      <c r="CT95" s="463">
        <f t="shared" si="286"/>
        <v>4608</v>
      </c>
      <c r="CU95" s="463">
        <f t="shared" si="315"/>
        <v>11627</v>
      </c>
      <c r="CV95" s="463">
        <f t="shared" si="315"/>
        <v>82130118</v>
      </c>
      <c r="CW95" s="463">
        <f t="shared" si="287"/>
        <v>7064</v>
      </c>
      <c r="CX95" s="463">
        <f t="shared" si="288"/>
        <v>16025</v>
      </c>
      <c r="CY95" s="463">
        <f t="shared" si="316"/>
        <v>4906</v>
      </c>
      <c r="CZ95" s="463">
        <f t="shared" si="316"/>
        <v>32744627</v>
      </c>
      <c r="DA95" s="463">
        <f t="shared" si="289"/>
        <v>6674</v>
      </c>
      <c r="DB95" s="463">
        <f t="shared" si="290"/>
        <v>16331</v>
      </c>
      <c r="DC95" s="463">
        <f t="shared" si="317"/>
        <v>12294</v>
      </c>
      <c r="DD95" s="463">
        <f t="shared" si="317"/>
        <v>125638741</v>
      </c>
      <c r="DE95" s="463">
        <f t="shared" si="291"/>
        <v>10220</v>
      </c>
      <c r="DF95" s="463">
        <f t="shared" si="292"/>
        <v>24348</v>
      </c>
      <c r="DG95" s="463">
        <f t="shared" si="318"/>
        <v>1997</v>
      </c>
      <c r="DH95" s="463">
        <f t="shared" si="318"/>
        <v>20689995</v>
      </c>
      <c r="DI95" s="463">
        <f t="shared" si="293"/>
        <v>10361</v>
      </c>
      <c r="DJ95" s="463">
        <f t="shared" si="294"/>
        <v>26706</v>
      </c>
      <c r="DK95" s="463">
        <f t="shared" si="246"/>
        <v>4255</v>
      </c>
      <c r="DL95" s="463">
        <f t="shared" si="246"/>
        <v>1478888</v>
      </c>
      <c r="DM95" s="463">
        <f t="shared" si="295"/>
        <v>348</v>
      </c>
      <c r="DN95" s="463">
        <f t="shared" si="296"/>
        <v>595</v>
      </c>
      <c r="DO95" s="463">
        <f t="shared" si="247"/>
        <v>49130</v>
      </c>
      <c r="DP95" s="463">
        <f t="shared" si="247"/>
        <v>2005771</v>
      </c>
      <c r="DQ95" s="463">
        <f t="shared" si="297"/>
        <v>41</v>
      </c>
      <c r="DR95" s="463">
        <f t="shared" si="298"/>
        <v>69</v>
      </c>
      <c r="DS95" s="463">
        <f t="shared" si="248"/>
        <v>794</v>
      </c>
      <c r="DT95" s="463">
        <f t="shared" si="248"/>
        <v>1536184</v>
      </c>
      <c r="DU95" s="463">
        <f t="shared" si="299"/>
        <v>1935</v>
      </c>
      <c r="DV95" s="463">
        <f t="shared" si="300"/>
        <v>4178</v>
      </c>
      <c r="DW95" s="463">
        <f t="shared" si="305"/>
        <v>729</v>
      </c>
      <c r="DX95" s="463">
        <f t="shared" si="237"/>
        <v>401859</v>
      </c>
      <c r="DY95" s="463">
        <f t="shared" si="237"/>
        <v>973538860</v>
      </c>
      <c r="DZ95" s="463">
        <f t="shared" si="301"/>
        <v>2423</v>
      </c>
      <c r="EA95" s="463">
        <f t="shared" si="302"/>
        <v>5548</v>
      </c>
      <c r="EB95" s="463">
        <f t="shared" si="306"/>
        <v>286358</v>
      </c>
      <c r="EC95" s="463">
        <f t="shared" si="306"/>
        <v>139926</v>
      </c>
      <c r="ED95" s="463">
        <f t="shared" si="306"/>
        <v>56876</v>
      </c>
      <c r="EE95" s="463">
        <f t="shared" si="306"/>
        <v>460739814</v>
      </c>
      <c r="EF95" s="463">
        <f t="shared" si="306"/>
        <v>19712</v>
      </c>
      <c r="EG95" s="463">
        <f t="shared" si="253"/>
        <v>1499</v>
      </c>
      <c r="EH95" s="463">
        <f t="shared" si="253"/>
        <v>1381</v>
      </c>
      <c r="EI95" s="463"/>
      <c r="EJ95" s="446"/>
      <c r="EK95" s="446"/>
      <c r="EL95" s="446"/>
      <c r="EM95" s="446"/>
      <c r="EN95" s="446"/>
      <c r="EO95" s="446"/>
      <c r="EP95" s="446"/>
      <c r="EQ95" s="446"/>
      <c r="ER95" s="446"/>
      <c r="ES95" s="446"/>
      <c r="ET95" s="446"/>
      <c r="EU95" s="446"/>
      <c r="EV95" s="446"/>
      <c r="EW95" s="446"/>
      <c r="EX95" s="446"/>
      <c r="EY95" s="446"/>
      <c r="EZ95" s="447"/>
      <c r="FA95" s="446">
        <f t="shared" si="205"/>
        <v>1</v>
      </c>
      <c r="FB95" s="417">
        <f t="shared" si="303"/>
        <v>2025</v>
      </c>
      <c r="FC95" s="448">
        <f t="shared" si="304"/>
        <v>45658</v>
      </c>
      <c r="FD95" s="449">
        <f t="shared" si="236"/>
        <v>31</v>
      </c>
      <c r="FE95" s="450"/>
      <c r="FF95" s="451">
        <f t="shared" si="307"/>
        <v>0.64003856124855074</v>
      </c>
      <c r="FG95" s="450"/>
      <c r="FH95" s="452">
        <f t="shared" si="206"/>
        <v>2.0702411814574093</v>
      </c>
      <c r="FI95" s="452">
        <f t="shared" si="207"/>
        <v>1.5373935693135605</v>
      </c>
      <c r="FJ95" s="452">
        <f t="shared" si="208"/>
        <v>2.0264136550014302</v>
      </c>
      <c r="FK95" s="452">
        <f t="shared" si="209"/>
        <v>1.5359778773719843</v>
      </c>
      <c r="FL95" s="452">
        <f t="shared" si="210"/>
        <v>1.3914305576665762</v>
      </c>
      <c r="FM95" s="452">
        <f t="shared" si="211"/>
        <v>1.0720922525683161</v>
      </c>
      <c r="FN95" s="452">
        <f t="shared" si="212"/>
        <v>1.7239684898009719</v>
      </c>
      <c r="FO95" s="452">
        <f t="shared" si="213"/>
        <v>1.054616646547188</v>
      </c>
      <c r="FP95" s="452">
        <f t="shared" si="214"/>
        <v>1.6365432098765431</v>
      </c>
      <c r="FQ95" s="452">
        <f t="shared" si="215"/>
        <v>1.0385185185185186</v>
      </c>
      <c r="FR95" s="453"/>
      <c r="FS95" s="446">
        <f t="shared" si="249"/>
        <v>286463</v>
      </c>
      <c r="FT95" s="446">
        <f t="shared" si="249"/>
        <v>2062800</v>
      </c>
      <c r="FU95" s="446">
        <f t="shared" si="249"/>
        <v>14144889</v>
      </c>
      <c r="FV95" s="446">
        <f t="shared" si="249"/>
        <v>53961395</v>
      </c>
      <c r="FW95" s="446">
        <f t="shared" si="249"/>
        <v>72112595</v>
      </c>
      <c r="FX95" s="446">
        <f t="shared" si="249"/>
        <v>58484998</v>
      </c>
      <c r="FY95" s="446">
        <f t="shared" si="249"/>
        <v>1840620063</v>
      </c>
      <c r="FZ95" s="446">
        <f t="shared" si="249"/>
        <v>2086393716</v>
      </c>
      <c r="GA95" s="446">
        <f t="shared" si="249"/>
        <v>113261863</v>
      </c>
      <c r="GB95" s="446">
        <f t="shared" si="254"/>
        <v>779325389</v>
      </c>
      <c r="GC95" s="446">
        <f t="shared" si="254"/>
        <v>185868664</v>
      </c>
      <c r="GD95" s="446">
        <f t="shared" si="319"/>
        <v>1138538</v>
      </c>
      <c r="GE95" s="446">
        <f t="shared" si="319"/>
        <v>574962</v>
      </c>
      <c r="GF95" s="446">
        <f t="shared" si="319"/>
        <v>70357377</v>
      </c>
      <c r="GG95" s="446">
        <f t="shared" si="319"/>
        <v>170528405</v>
      </c>
      <c r="GH95" s="446">
        <f t="shared" si="319"/>
        <v>47661484</v>
      </c>
      <c r="GI95" s="446">
        <f t="shared" si="319"/>
        <v>1621097870</v>
      </c>
      <c r="GJ95" s="446">
        <f t="shared" si="319"/>
        <v>186326050</v>
      </c>
      <c r="GK95" s="446">
        <f t="shared" si="319"/>
        <v>80120418</v>
      </c>
      <c r="GL95" s="446">
        <f t="shared" si="319"/>
        <v>299330901</v>
      </c>
      <c r="GM95" s="446">
        <f t="shared" si="319"/>
        <v>53331759</v>
      </c>
      <c r="GN95" s="446">
        <f t="shared" si="308"/>
        <v>3317082</v>
      </c>
      <c r="GO95" s="446">
        <f t="shared" si="320"/>
        <v>2532199</v>
      </c>
      <c r="GP95" s="446">
        <f t="shared" si="320"/>
        <v>3374199</v>
      </c>
      <c r="GQ95" s="446">
        <f t="shared" si="320"/>
        <v>2229627214</v>
      </c>
      <c r="GR95" s="446"/>
      <c r="GS95" s="446"/>
      <c r="GT95" s="446"/>
      <c r="GU95" s="446"/>
      <c r="GV95" s="454"/>
      <c r="GW95" s="402"/>
      <c r="GX95" s="402"/>
      <c r="GY95" s="402"/>
      <c r="GZ95" s="402"/>
      <c r="HA95" s="402"/>
    </row>
    <row r="96" spans="1:209" ht="10.5" customHeight="1" x14ac:dyDescent="0.2">
      <c r="A96" s="417" t="str">
        <f t="shared" si="255"/>
        <v>2024-25FEBRUARYENG</v>
      </c>
      <c r="B96" s="458" t="str">
        <f t="shared" si="216"/>
        <v>2024-25</v>
      </c>
      <c r="C96" s="402" t="s">
        <v>657</v>
      </c>
      <c r="D96" s="458"/>
      <c r="F96" s="458" t="str">
        <f t="shared" si="217"/>
        <v>ENG</v>
      </c>
      <c r="H96" s="463">
        <f t="shared" si="242"/>
        <v>1010323</v>
      </c>
      <c r="I96" s="463">
        <f t="shared" si="242"/>
        <v>733232</v>
      </c>
      <c r="J96" s="463">
        <f t="shared" si="242"/>
        <v>2333587</v>
      </c>
      <c r="K96" s="463">
        <f t="shared" si="256"/>
        <v>3</v>
      </c>
      <c r="L96" s="463">
        <f t="shared" si="257"/>
        <v>0</v>
      </c>
      <c r="M96" s="463">
        <f t="shared" si="258"/>
        <v>4</v>
      </c>
      <c r="N96" s="463">
        <f t="shared" si="259"/>
        <v>19</v>
      </c>
      <c r="O96" s="463">
        <f t="shared" si="260"/>
        <v>60</v>
      </c>
      <c r="P96" s="463">
        <f t="shared" ref="P96:Y106" si="321">SUMIFS(P$443:P$10112,$B$443:$B$10112,$B96,$C$443:$C$10112,$C96)</f>
        <v>3899</v>
      </c>
      <c r="Q96" s="463">
        <f t="shared" si="321"/>
        <v>4768</v>
      </c>
      <c r="R96" s="463">
        <f t="shared" si="321"/>
        <v>7505</v>
      </c>
      <c r="S96" s="463">
        <f t="shared" si="321"/>
        <v>700373</v>
      </c>
      <c r="T96" s="463">
        <f t="shared" si="321"/>
        <v>71988</v>
      </c>
      <c r="U96" s="463">
        <f t="shared" si="321"/>
        <v>47103</v>
      </c>
      <c r="V96" s="463">
        <f t="shared" si="321"/>
        <v>356014</v>
      </c>
      <c r="W96" s="463">
        <f t="shared" si="321"/>
        <v>123435</v>
      </c>
      <c r="X96" s="463">
        <f t="shared" si="321"/>
        <v>5444</v>
      </c>
      <c r="Y96" s="463">
        <f t="shared" si="321"/>
        <v>34902993</v>
      </c>
      <c r="Z96" s="463">
        <f t="shared" si="261"/>
        <v>485</v>
      </c>
      <c r="AA96" s="463">
        <f t="shared" si="262"/>
        <v>858</v>
      </c>
      <c r="AB96" s="463">
        <f t="shared" si="189"/>
        <v>27863180</v>
      </c>
      <c r="AC96" s="463">
        <f t="shared" si="263"/>
        <v>592</v>
      </c>
      <c r="AD96" s="463">
        <f t="shared" si="264"/>
        <v>1062</v>
      </c>
      <c r="AE96" s="463">
        <f t="shared" si="192"/>
        <v>670215507</v>
      </c>
      <c r="AF96" s="463">
        <f t="shared" si="265"/>
        <v>1883</v>
      </c>
      <c r="AG96" s="463">
        <f t="shared" si="266"/>
        <v>3912</v>
      </c>
      <c r="AH96" s="463">
        <f t="shared" si="195"/>
        <v>820966668</v>
      </c>
      <c r="AI96" s="463">
        <f t="shared" si="267"/>
        <v>6651</v>
      </c>
      <c r="AJ96" s="463">
        <f t="shared" si="268"/>
        <v>15362</v>
      </c>
      <c r="AK96" s="463">
        <f t="shared" si="198"/>
        <v>44333326</v>
      </c>
      <c r="AL96" s="463">
        <f t="shared" si="269"/>
        <v>8144</v>
      </c>
      <c r="AM96" s="463">
        <f t="shared" si="270"/>
        <v>18101</v>
      </c>
      <c r="AN96" s="463">
        <f t="shared" si="250"/>
        <v>5027</v>
      </c>
      <c r="AO96" s="463">
        <f t="shared" si="250"/>
        <v>33508</v>
      </c>
      <c r="AP96" s="463">
        <f t="shared" si="250"/>
        <v>22167</v>
      </c>
      <c r="AQ96" s="463">
        <f t="shared" si="250"/>
        <v>91824944</v>
      </c>
      <c r="AR96" s="463">
        <f t="shared" si="271"/>
        <v>4142</v>
      </c>
      <c r="AS96" s="463">
        <f t="shared" si="272"/>
        <v>8815</v>
      </c>
      <c r="AT96" s="463">
        <f t="shared" ref="AT96:AZ106" si="322">SUMIFS(AT$443:AT$10112,$B$443:$B$10112,$B96,$C$443:$C$10112,$C96)</f>
        <v>114376</v>
      </c>
      <c r="AU96" s="463">
        <f t="shared" si="322"/>
        <v>9317</v>
      </c>
      <c r="AV96" s="463">
        <f t="shared" si="322"/>
        <v>50386</v>
      </c>
      <c r="AW96" s="463">
        <f t="shared" si="322"/>
        <v>41139</v>
      </c>
      <c r="AX96" s="463">
        <f t="shared" si="322"/>
        <v>6648</v>
      </c>
      <c r="AY96" s="463">
        <f t="shared" si="322"/>
        <v>48025</v>
      </c>
      <c r="AZ96" s="463">
        <f t="shared" si="322"/>
        <v>7609</v>
      </c>
      <c r="BA96" s="463">
        <f t="shared" si="251"/>
        <v>113495</v>
      </c>
      <c r="BB96" s="463">
        <f t="shared" si="251"/>
        <v>298512618</v>
      </c>
      <c r="BC96" s="463">
        <f t="shared" si="273"/>
        <v>2630</v>
      </c>
      <c r="BD96" s="463">
        <f t="shared" si="274"/>
        <v>6140</v>
      </c>
      <c r="BE96" s="463">
        <f t="shared" si="252"/>
        <v>8335</v>
      </c>
      <c r="BF96" s="463">
        <f t="shared" si="252"/>
        <v>38069</v>
      </c>
      <c r="BG96" s="463">
        <f t="shared" si="252"/>
        <v>48955</v>
      </c>
      <c r="BH96" s="463">
        <f t="shared" si="252"/>
        <v>18136</v>
      </c>
      <c r="BI96" s="463">
        <f t="shared" ref="BI96:BV105" si="323">SUMIFS(BI$443:BI$10112,$B$443:$B$10112,$B96,$C$443:$C$10112,$C96)</f>
        <v>345682</v>
      </c>
      <c r="BJ96" s="463">
        <f t="shared" si="323"/>
        <v>33333</v>
      </c>
      <c r="BK96" s="463">
        <f t="shared" si="323"/>
        <v>206982</v>
      </c>
      <c r="BL96" s="463">
        <f t="shared" si="323"/>
        <v>585997</v>
      </c>
      <c r="BM96" s="463">
        <f t="shared" si="323"/>
        <v>148841</v>
      </c>
      <c r="BN96" s="463">
        <f t="shared" si="323"/>
        <v>110773</v>
      </c>
      <c r="BO96" s="463">
        <f t="shared" si="323"/>
        <v>95811</v>
      </c>
      <c r="BP96" s="463">
        <f t="shared" si="323"/>
        <v>72611</v>
      </c>
      <c r="BQ96" s="463">
        <f t="shared" si="323"/>
        <v>494097</v>
      </c>
      <c r="BR96" s="463">
        <f t="shared" si="323"/>
        <v>380501</v>
      </c>
      <c r="BS96" s="463">
        <f t="shared" si="323"/>
        <v>215140</v>
      </c>
      <c r="BT96" s="463">
        <f t="shared" si="323"/>
        <v>129745</v>
      </c>
      <c r="BU96" s="463">
        <f t="shared" si="323"/>
        <v>8821</v>
      </c>
      <c r="BV96" s="463">
        <f t="shared" si="323"/>
        <v>5544</v>
      </c>
      <c r="BW96" s="463">
        <f t="shared" si="309"/>
        <v>1048</v>
      </c>
      <c r="BX96" s="463">
        <f t="shared" si="309"/>
        <v>600261</v>
      </c>
      <c r="BY96" s="463">
        <f t="shared" si="275"/>
        <v>573</v>
      </c>
      <c r="BZ96" s="463">
        <f t="shared" si="276"/>
        <v>1002</v>
      </c>
      <c r="CA96" s="463">
        <f t="shared" si="310"/>
        <v>584</v>
      </c>
      <c r="CB96" s="463">
        <f t="shared" si="310"/>
        <v>277683</v>
      </c>
      <c r="CC96" s="463">
        <f t="shared" si="277"/>
        <v>475</v>
      </c>
      <c r="CD96" s="463">
        <f t="shared" si="278"/>
        <v>915</v>
      </c>
      <c r="CE96" s="463">
        <f t="shared" si="311"/>
        <v>70356</v>
      </c>
      <c r="CF96" s="463">
        <f t="shared" si="311"/>
        <v>34025049</v>
      </c>
      <c r="CG96" s="463">
        <f t="shared" si="279"/>
        <v>484</v>
      </c>
      <c r="CH96" s="463">
        <f t="shared" si="280"/>
        <v>855</v>
      </c>
      <c r="CI96" s="463">
        <f t="shared" si="312"/>
        <v>32600</v>
      </c>
      <c r="CJ96" s="463">
        <f t="shared" si="312"/>
        <v>59755042</v>
      </c>
      <c r="CK96" s="463">
        <f t="shared" si="281"/>
        <v>1833</v>
      </c>
      <c r="CL96" s="463">
        <f t="shared" si="282"/>
        <v>3786</v>
      </c>
      <c r="CM96" s="463">
        <f t="shared" si="313"/>
        <v>10606</v>
      </c>
      <c r="CN96" s="463">
        <f t="shared" si="313"/>
        <v>17476642</v>
      </c>
      <c r="CO96" s="463">
        <f t="shared" si="283"/>
        <v>1648</v>
      </c>
      <c r="CP96" s="463">
        <f t="shared" si="284"/>
        <v>3586</v>
      </c>
      <c r="CQ96" s="463">
        <f t="shared" si="314"/>
        <v>312808</v>
      </c>
      <c r="CR96" s="463">
        <f t="shared" si="314"/>
        <v>592983823</v>
      </c>
      <c r="CS96" s="463">
        <f t="shared" si="285"/>
        <v>1896</v>
      </c>
      <c r="CT96" s="463">
        <f t="shared" si="286"/>
        <v>3933</v>
      </c>
      <c r="CU96" s="463">
        <f t="shared" si="315"/>
        <v>10704</v>
      </c>
      <c r="CV96" s="463">
        <f t="shared" si="315"/>
        <v>70402209</v>
      </c>
      <c r="CW96" s="463">
        <f t="shared" si="287"/>
        <v>6577</v>
      </c>
      <c r="CX96" s="463">
        <f t="shared" si="288"/>
        <v>14575</v>
      </c>
      <c r="CY96" s="463">
        <f t="shared" si="316"/>
        <v>4591</v>
      </c>
      <c r="CZ96" s="463">
        <f t="shared" si="316"/>
        <v>29697816</v>
      </c>
      <c r="DA96" s="463">
        <f t="shared" si="289"/>
        <v>6469</v>
      </c>
      <c r="DB96" s="463">
        <f t="shared" si="290"/>
        <v>15635</v>
      </c>
      <c r="DC96" s="463">
        <f t="shared" si="317"/>
        <v>10930</v>
      </c>
      <c r="DD96" s="463">
        <f t="shared" si="317"/>
        <v>110185053</v>
      </c>
      <c r="DE96" s="463">
        <f t="shared" si="291"/>
        <v>10081</v>
      </c>
      <c r="DF96" s="463">
        <f t="shared" si="292"/>
        <v>22834</v>
      </c>
      <c r="DG96" s="463">
        <f t="shared" si="318"/>
        <v>1857</v>
      </c>
      <c r="DH96" s="463">
        <f t="shared" si="318"/>
        <v>18572594</v>
      </c>
      <c r="DI96" s="463">
        <f t="shared" si="293"/>
        <v>10001</v>
      </c>
      <c r="DJ96" s="463">
        <f t="shared" si="294"/>
        <v>25025</v>
      </c>
      <c r="DK96" s="463">
        <f t="shared" si="246"/>
        <v>3517</v>
      </c>
      <c r="DL96" s="463">
        <f t="shared" si="246"/>
        <v>1273950</v>
      </c>
      <c r="DM96" s="463">
        <f t="shared" si="295"/>
        <v>362</v>
      </c>
      <c r="DN96" s="463">
        <f t="shared" si="296"/>
        <v>614</v>
      </c>
      <c r="DO96" s="463">
        <f t="shared" si="247"/>
        <v>43272</v>
      </c>
      <c r="DP96" s="463">
        <f t="shared" si="247"/>
        <v>1693703</v>
      </c>
      <c r="DQ96" s="463">
        <f t="shared" si="297"/>
        <v>39</v>
      </c>
      <c r="DR96" s="463">
        <f t="shared" si="298"/>
        <v>68</v>
      </c>
      <c r="DS96" s="463">
        <f t="shared" si="248"/>
        <v>745</v>
      </c>
      <c r="DT96" s="463">
        <f t="shared" si="248"/>
        <v>1524622</v>
      </c>
      <c r="DU96" s="463">
        <f t="shared" si="299"/>
        <v>2046</v>
      </c>
      <c r="DV96" s="463">
        <f t="shared" si="300"/>
        <v>4191</v>
      </c>
      <c r="DW96" s="463">
        <f t="shared" si="305"/>
        <v>665</v>
      </c>
      <c r="DX96" s="463">
        <f t="shared" si="237"/>
        <v>365880</v>
      </c>
      <c r="DY96" s="463">
        <f t="shared" si="237"/>
        <v>760349091</v>
      </c>
      <c r="DZ96" s="463">
        <f t="shared" si="301"/>
        <v>2078</v>
      </c>
      <c r="EA96" s="463">
        <f t="shared" si="302"/>
        <v>4497</v>
      </c>
      <c r="EB96" s="463">
        <f t="shared" si="306"/>
        <v>253054</v>
      </c>
      <c r="EC96" s="463">
        <f t="shared" si="306"/>
        <v>113995</v>
      </c>
      <c r="ED96" s="463">
        <f t="shared" si="306"/>
        <v>40640</v>
      </c>
      <c r="EE96" s="463">
        <f t="shared" si="306"/>
        <v>305748387</v>
      </c>
      <c r="EF96" s="463">
        <f t="shared" si="306"/>
        <v>16161</v>
      </c>
      <c r="EG96" s="463">
        <f t="shared" si="253"/>
        <v>1440</v>
      </c>
      <c r="EH96" s="463">
        <f t="shared" si="253"/>
        <v>1310</v>
      </c>
      <c r="EI96" s="463"/>
      <c r="EJ96" s="446"/>
      <c r="EK96" s="446"/>
      <c r="EL96" s="446"/>
      <c r="EM96" s="446"/>
      <c r="EN96" s="446"/>
      <c r="EO96" s="446"/>
      <c r="EP96" s="446"/>
      <c r="EQ96" s="446"/>
      <c r="ER96" s="446"/>
      <c r="ES96" s="446"/>
      <c r="ET96" s="446"/>
      <c r="EU96" s="446"/>
      <c r="EV96" s="446"/>
      <c r="EW96" s="446"/>
      <c r="EX96" s="446"/>
      <c r="EY96" s="446"/>
      <c r="EZ96" s="447"/>
      <c r="FA96" s="446">
        <f t="shared" si="205"/>
        <v>2</v>
      </c>
      <c r="FB96" s="417">
        <f t="shared" si="303"/>
        <v>2025</v>
      </c>
      <c r="FC96" s="448">
        <f t="shared" si="304"/>
        <v>45689</v>
      </c>
      <c r="FD96" s="449">
        <f t="shared" si="236"/>
        <v>28</v>
      </c>
      <c r="FE96" s="450"/>
      <c r="FF96" s="451">
        <f t="shared" si="307"/>
        <v>0.6355211561338836</v>
      </c>
      <c r="FG96" s="450"/>
      <c r="FH96" s="452">
        <f t="shared" si="206"/>
        <v>2.0675807078957602</v>
      </c>
      <c r="FI96" s="452">
        <f t="shared" si="207"/>
        <v>1.5387703506139911</v>
      </c>
      <c r="FJ96" s="452">
        <f t="shared" si="208"/>
        <v>2.0340742627858099</v>
      </c>
      <c r="FK96" s="452">
        <f t="shared" si="209"/>
        <v>1.5415366324862536</v>
      </c>
      <c r="FL96" s="452">
        <f t="shared" si="210"/>
        <v>1.3878583426494464</v>
      </c>
      <c r="FM96" s="452">
        <f t="shared" si="211"/>
        <v>1.0687810029942644</v>
      </c>
      <c r="FN96" s="452">
        <f t="shared" si="212"/>
        <v>1.7429416291975535</v>
      </c>
      <c r="FO96" s="452">
        <f t="shared" si="213"/>
        <v>1.0511200226840036</v>
      </c>
      <c r="FP96" s="452">
        <f t="shared" si="214"/>
        <v>1.6203159441587067</v>
      </c>
      <c r="FQ96" s="452">
        <f t="shared" si="215"/>
        <v>1.0183688464364438</v>
      </c>
      <c r="FR96" s="453"/>
      <c r="FS96" s="446">
        <f t="shared" ref="FS96:GA105" si="324">SUMIFS(FS$443:FS$10112,$B$443:$B$10112,$B96,$C$443:$C$10112,$C96)</f>
        <v>259509</v>
      </c>
      <c r="FT96" s="446">
        <f t="shared" si="324"/>
        <v>2998903</v>
      </c>
      <c r="FU96" s="446">
        <f t="shared" si="324"/>
        <v>14056428</v>
      </c>
      <c r="FV96" s="446">
        <f t="shared" si="324"/>
        <v>43640560</v>
      </c>
      <c r="FW96" s="446">
        <f t="shared" si="324"/>
        <v>61780004</v>
      </c>
      <c r="FX96" s="446">
        <f t="shared" si="324"/>
        <v>50035271</v>
      </c>
      <c r="FY96" s="446">
        <f t="shared" si="324"/>
        <v>1392792345</v>
      </c>
      <c r="FZ96" s="446">
        <f t="shared" si="324"/>
        <v>1896162041</v>
      </c>
      <c r="GA96" s="446">
        <f t="shared" si="324"/>
        <v>98543052</v>
      </c>
      <c r="GB96" s="446">
        <f t="shared" si="254"/>
        <v>696891554</v>
      </c>
      <c r="GC96" s="446">
        <f t="shared" si="254"/>
        <v>195394736</v>
      </c>
      <c r="GD96" s="446">
        <f t="shared" si="319"/>
        <v>1050013</v>
      </c>
      <c r="GE96" s="446">
        <f t="shared" si="319"/>
        <v>534197</v>
      </c>
      <c r="GF96" s="446">
        <f t="shared" si="319"/>
        <v>60148288</v>
      </c>
      <c r="GG96" s="446">
        <f t="shared" si="319"/>
        <v>123428362</v>
      </c>
      <c r="GH96" s="446">
        <f t="shared" si="319"/>
        <v>38035236</v>
      </c>
      <c r="GI96" s="446">
        <f t="shared" si="319"/>
        <v>1230313506</v>
      </c>
      <c r="GJ96" s="446">
        <f t="shared" si="319"/>
        <v>156009288</v>
      </c>
      <c r="GK96" s="446">
        <f t="shared" si="319"/>
        <v>71781328</v>
      </c>
      <c r="GL96" s="446">
        <f t="shared" si="319"/>
        <v>249579963</v>
      </c>
      <c r="GM96" s="446">
        <f t="shared" si="319"/>
        <v>46470983</v>
      </c>
      <c r="GN96" s="446">
        <f t="shared" si="308"/>
        <v>3122627</v>
      </c>
      <c r="GO96" s="446">
        <f t="shared" si="320"/>
        <v>2158468</v>
      </c>
      <c r="GP96" s="446">
        <f t="shared" si="320"/>
        <v>2945775</v>
      </c>
      <c r="GQ96" s="446">
        <f t="shared" si="320"/>
        <v>1645500495</v>
      </c>
      <c r="GR96" s="446"/>
      <c r="GS96" s="446"/>
      <c r="GT96" s="446"/>
      <c r="GU96" s="446"/>
      <c r="GV96" s="454"/>
      <c r="GW96" s="402"/>
      <c r="GX96" s="402"/>
      <c r="GY96" s="402"/>
      <c r="GZ96" s="402"/>
      <c r="HA96" s="402"/>
    </row>
    <row r="97" spans="1:209" ht="10.5" customHeight="1" x14ac:dyDescent="0.2">
      <c r="A97" s="417" t="str">
        <f t="shared" si="255"/>
        <v>2024-25MARCHENG</v>
      </c>
      <c r="B97" s="458" t="str">
        <f t="shared" si="216"/>
        <v>2024-25</v>
      </c>
      <c r="C97" s="402" t="s">
        <v>660</v>
      </c>
      <c r="D97" s="458"/>
      <c r="F97" s="458" t="str">
        <f t="shared" si="217"/>
        <v>ENG</v>
      </c>
      <c r="H97" s="463">
        <f t="shared" si="242"/>
        <v>1095963</v>
      </c>
      <c r="I97" s="463">
        <f t="shared" si="242"/>
        <v>795278</v>
      </c>
      <c r="J97" s="463">
        <f t="shared" si="242"/>
        <v>1844673</v>
      </c>
      <c r="K97" s="463">
        <f t="shared" si="256"/>
        <v>2</v>
      </c>
      <c r="L97" s="463">
        <f t="shared" si="257"/>
        <v>0</v>
      </c>
      <c r="M97" s="463">
        <f t="shared" si="258"/>
        <v>1</v>
      </c>
      <c r="N97" s="463">
        <f t="shared" si="259"/>
        <v>11</v>
      </c>
      <c r="O97" s="463">
        <f t="shared" si="260"/>
        <v>48</v>
      </c>
      <c r="P97" s="463">
        <f t="shared" si="321"/>
        <v>4193</v>
      </c>
      <c r="Q97" s="463">
        <f t="shared" si="321"/>
        <v>5098</v>
      </c>
      <c r="R97" s="463">
        <f t="shared" si="321"/>
        <v>8361</v>
      </c>
      <c r="S97" s="463">
        <f t="shared" si="321"/>
        <v>772423</v>
      </c>
      <c r="T97" s="463">
        <f t="shared" si="321"/>
        <v>79181</v>
      </c>
      <c r="U97" s="463">
        <f t="shared" si="321"/>
        <v>51963</v>
      </c>
      <c r="V97" s="463">
        <f t="shared" si="321"/>
        <v>391619</v>
      </c>
      <c r="W97" s="463">
        <f t="shared" si="321"/>
        <v>140056</v>
      </c>
      <c r="X97" s="463">
        <f t="shared" si="321"/>
        <v>6165</v>
      </c>
      <c r="Y97" s="463">
        <f t="shared" si="321"/>
        <v>37347519</v>
      </c>
      <c r="Z97" s="463">
        <f t="shared" si="261"/>
        <v>472</v>
      </c>
      <c r="AA97" s="463">
        <f t="shared" si="262"/>
        <v>836</v>
      </c>
      <c r="AB97" s="463">
        <f t="shared" si="189"/>
        <v>30069189</v>
      </c>
      <c r="AC97" s="463">
        <f t="shared" si="263"/>
        <v>579</v>
      </c>
      <c r="AD97" s="463">
        <f t="shared" si="264"/>
        <v>1048</v>
      </c>
      <c r="AE97" s="463">
        <f t="shared" si="192"/>
        <v>670878140</v>
      </c>
      <c r="AF97" s="463">
        <f t="shared" si="265"/>
        <v>1713</v>
      </c>
      <c r="AG97" s="463">
        <f t="shared" si="266"/>
        <v>3507</v>
      </c>
      <c r="AH97" s="463">
        <f t="shared" si="195"/>
        <v>808252668</v>
      </c>
      <c r="AI97" s="463">
        <f t="shared" si="267"/>
        <v>5771</v>
      </c>
      <c r="AJ97" s="463">
        <f t="shared" si="268"/>
        <v>13139</v>
      </c>
      <c r="AK97" s="463">
        <f t="shared" si="198"/>
        <v>43172890</v>
      </c>
      <c r="AL97" s="463">
        <f t="shared" si="269"/>
        <v>7003</v>
      </c>
      <c r="AM97" s="463">
        <f t="shared" si="270"/>
        <v>15322</v>
      </c>
      <c r="AN97" s="463">
        <f t="shared" si="250"/>
        <v>5495</v>
      </c>
      <c r="AO97" s="463">
        <f t="shared" si="250"/>
        <v>36022</v>
      </c>
      <c r="AP97" s="463">
        <f t="shared" si="250"/>
        <v>25705</v>
      </c>
      <c r="AQ97" s="463">
        <f t="shared" si="250"/>
        <v>90336042</v>
      </c>
      <c r="AR97" s="463">
        <f t="shared" si="271"/>
        <v>3514</v>
      </c>
      <c r="AS97" s="463">
        <f t="shared" si="272"/>
        <v>7728</v>
      </c>
      <c r="AT97" s="463">
        <f t="shared" si="322"/>
        <v>123413</v>
      </c>
      <c r="AU97" s="463">
        <f t="shared" si="322"/>
        <v>9324</v>
      </c>
      <c r="AV97" s="463">
        <f t="shared" si="322"/>
        <v>52910</v>
      </c>
      <c r="AW97" s="463">
        <f t="shared" si="322"/>
        <v>46173</v>
      </c>
      <c r="AX97" s="463">
        <f t="shared" si="322"/>
        <v>7122</v>
      </c>
      <c r="AY97" s="463">
        <f t="shared" si="322"/>
        <v>54057</v>
      </c>
      <c r="AZ97" s="463">
        <f t="shared" si="322"/>
        <v>8503</v>
      </c>
      <c r="BA97" s="463">
        <f t="shared" si="251"/>
        <v>125174</v>
      </c>
      <c r="BB97" s="463">
        <f t="shared" si="251"/>
        <v>297603672</v>
      </c>
      <c r="BC97" s="463">
        <f t="shared" si="273"/>
        <v>2378</v>
      </c>
      <c r="BD97" s="463">
        <f t="shared" si="274"/>
        <v>5570</v>
      </c>
      <c r="BE97" s="463">
        <f t="shared" si="252"/>
        <v>8754</v>
      </c>
      <c r="BF97" s="463">
        <f t="shared" si="252"/>
        <v>40609</v>
      </c>
      <c r="BG97" s="463">
        <f t="shared" si="252"/>
        <v>54304</v>
      </c>
      <c r="BH97" s="463">
        <f t="shared" si="252"/>
        <v>21507</v>
      </c>
      <c r="BI97" s="463">
        <f t="shared" si="323"/>
        <v>385807</v>
      </c>
      <c r="BJ97" s="463">
        <f t="shared" si="323"/>
        <v>36740</v>
      </c>
      <c r="BK97" s="463">
        <f t="shared" si="323"/>
        <v>226463</v>
      </c>
      <c r="BL97" s="463">
        <f t="shared" si="323"/>
        <v>649010</v>
      </c>
      <c r="BM97" s="463">
        <f t="shared" si="323"/>
        <v>163387</v>
      </c>
      <c r="BN97" s="463">
        <f t="shared" si="323"/>
        <v>121862</v>
      </c>
      <c r="BO97" s="463">
        <f t="shared" si="323"/>
        <v>105790</v>
      </c>
      <c r="BP97" s="463">
        <f t="shared" si="323"/>
        <v>80160</v>
      </c>
      <c r="BQ97" s="463">
        <f t="shared" si="323"/>
        <v>540107</v>
      </c>
      <c r="BR97" s="463">
        <f t="shared" si="323"/>
        <v>419555</v>
      </c>
      <c r="BS97" s="463">
        <f t="shared" si="323"/>
        <v>242783</v>
      </c>
      <c r="BT97" s="463">
        <f t="shared" si="323"/>
        <v>147780</v>
      </c>
      <c r="BU97" s="463">
        <f t="shared" si="323"/>
        <v>9982</v>
      </c>
      <c r="BV97" s="463">
        <f t="shared" si="323"/>
        <v>6376</v>
      </c>
      <c r="BW97" s="463">
        <f t="shared" si="309"/>
        <v>1133</v>
      </c>
      <c r="BX97" s="463">
        <f t="shared" si="309"/>
        <v>631884</v>
      </c>
      <c r="BY97" s="463">
        <f t="shared" si="275"/>
        <v>558</v>
      </c>
      <c r="BZ97" s="463">
        <f t="shared" si="276"/>
        <v>989</v>
      </c>
      <c r="CA97" s="463">
        <f t="shared" si="310"/>
        <v>625</v>
      </c>
      <c r="CB97" s="463">
        <f t="shared" si="310"/>
        <v>285182</v>
      </c>
      <c r="CC97" s="463">
        <f t="shared" si="277"/>
        <v>456</v>
      </c>
      <c r="CD97" s="463">
        <f t="shared" si="278"/>
        <v>937</v>
      </c>
      <c r="CE97" s="463">
        <f t="shared" si="311"/>
        <v>77423</v>
      </c>
      <c r="CF97" s="463">
        <f t="shared" si="311"/>
        <v>36430453</v>
      </c>
      <c r="CG97" s="463">
        <f t="shared" si="279"/>
        <v>471</v>
      </c>
      <c r="CH97" s="463">
        <f t="shared" si="280"/>
        <v>832</v>
      </c>
      <c r="CI97" s="463">
        <f t="shared" si="312"/>
        <v>34135</v>
      </c>
      <c r="CJ97" s="463">
        <f t="shared" si="312"/>
        <v>56145619</v>
      </c>
      <c r="CK97" s="463">
        <f t="shared" si="281"/>
        <v>1645</v>
      </c>
      <c r="CL97" s="463">
        <f t="shared" si="282"/>
        <v>3344</v>
      </c>
      <c r="CM97" s="463">
        <f t="shared" si="313"/>
        <v>11580</v>
      </c>
      <c r="CN97" s="463">
        <f t="shared" si="313"/>
        <v>16900250</v>
      </c>
      <c r="CO97" s="463">
        <f t="shared" si="283"/>
        <v>1459</v>
      </c>
      <c r="CP97" s="463">
        <f t="shared" si="284"/>
        <v>3185</v>
      </c>
      <c r="CQ97" s="463">
        <f t="shared" si="314"/>
        <v>345904</v>
      </c>
      <c r="CR97" s="463">
        <f t="shared" si="314"/>
        <v>597832271</v>
      </c>
      <c r="CS97" s="463">
        <f t="shared" si="285"/>
        <v>1728</v>
      </c>
      <c r="CT97" s="463">
        <f t="shared" si="286"/>
        <v>3532</v>
      </c>
      <c r="CU97" s="463">
        <f t="shared" si="315"/>
        <v>11666</v>
      </c>
      <c r="CV97" s="463">
        <f t="shared" si="315"/>
        <v>67623291</v>
      </c>
      <c r="CW97" s="463">
        <f t="shared" si="287"/>
        <v>5797</v>
      </c>
      <c r="CX97" s="463">
        <f t="shared" si="288"/>
        <v>12945</v>
      </c>
      <c r="CY97" s="463">
        <f t="shared" si="316"/>
        <v>5214</v>
      </c>
      <c r="CZ97" s="463">
        <f t="shared" si="316"/>
        <v>29398674</v>
      </c>
      <c r="DA97" s="463">
        <f t="shared" si="289"/>
        <v>5638</v>
      </c>
      <c r="DB97" s="463">
        <f t="shared" si="290"/>
        <v>13277</v>
      </c>
      <c r="DC97" s="463">
        <f t="shared" si="317"/>
        <v>11698</v>
      </c>
      <c r="DD97" s="463">
        <f t="shared" si="317"/>
        <v>104725192</v>
      </c>
      <c r="DE97" s="463">
        <f t="shared" si="291"/>
        <v>8952</v>
      </c>
      <c r="DF97" s="463">
        <f t="shared" si="292"/>
        <v>21194</v>
      </c>
      <c r="DG97" s="463">
        <f t="shared" si="318"/>
        <v>2121</v>
      </c>
      <c r="DH97" s="463">
        <f t="shared" si="318"/>
        <v>19948348</v>
      </c>
      <c r="DI97" s="463">
        <f t="shared" si="293"/>
        <v>9405</v>
      </c>
      <c r="DJ97" s="463">
        <f t="shared" si="294"/>
        <v>23543</v>
      </c>
      <c r="DK97" s="463">
        <f t="shared" si="246"/>
        <v>3772</v>
      </c>
      <c r="DL97" s="463">
        <f t="shared" si="246"/>
        <v>1300984</v>
      </c>
      <c r="DM97" s="463">
        <f t="shared" si="295"/>
        <v>345</v>
      </c>
      <c r="DN97" s="463">
        <f t="shared" si="296"/>
        <v>594</v>
      </c>
      <c r="DO97" s="463">
        <f t="shared" si="247"/>
        <v>48219</v>
      </c>
      <c r="DP97" s="463">
        <f t="shared" si="247"/>
        <v>1829871</v>
      </c>
      <c r="DQ97" s="463">
        <f t="shared" si="297"/>
        <v>38</v>
      </c>
      <c r="DR97" s="463">
        <f t="shared" si="298"/>
        <v>65</v>
      </c>
      <c r="DS97" s="463">
        <f t="shared" si="248"/>
        <v>849</v>
      </c>
      <c r="DT97" s="463">
        <f t="shared" si="248"/>
        <v>1656454</v>
      </c>
      <c r="DU97" s="463">
        <f t="shared" si="299"/>
        <v>1951</v>
      </c>
      <c r="DV97" s="463">
        <f t="shared" si="300"/>
        <v>4016</v>
      </c>
      <c r="DW97" s="463">
        <f t="shared" si="305"/>
        <v>747</v>
      </c>
      <c r="DX97" s="463">
        <f t="shared" si="237"/>
        <v>408452</v>
      </c>
      <c r="DY97" s="463">
        <f t="shared" si="237"/>
        <v>767405695</v>
      </c>
      <c r="DZ97" s="463">
        <f t="shared" si="301"/>
        <v>1879</v>
      </c>
      <c r="EA97" s="463">
        <f t="shared" si="302"/>
        <v>3878</v>
      </c>
      <c r="EB97" s="463">
        <f t="shared" si="306"/>
        <v>274000</v>
      </c>
      <c r="EC97" s="463">
        <f t="shared" si="306"/>
        <v>113867</v>
      </c>
      <c r="ED97" s="463">
        <f t="shared" si="306"/>
        <v>37332</v>
      </c>
      <c r="EE97" s="463">
        <f t="shared" si="306"/>
        <v>272910075</v>
      </c>
      <c r="EF97" s="463">
        <f t="shared" si="306"/>
        <v>17120</v>
      </c>
      <c r="EG97" s="463">
        <f t="shared" si="253"/>
        <v>905</v>
      </c>
      <c r="EH97" s="463">
        <f t="shared" si="253"/>
        <v>740</v>
      </c>
      <c r="EI97" s="463"/>
      <c r="EJ97" s="446"/>
      <c r="EK97" s="446"/>
      <c r="EL97" s="446"/>
      <c r="EM97" s="446"/>
      <c r="EN97" s="446"/>
      <c r="EO97" s="446"/>
      <c r="EP97" s="446"/>
      <c r="EQ97" s="446"/>
      <c r="ER97" s="446"/>
      <c r="ES97" s="446"/>
      <c r="ET97" s="446"/>
      <c r="EU97" s="446"/>
      <c r="EV97" s="446"/>
      <c r="EW97" s="446"/>
      <c r="EX97" s="446"/>
      <c r="EY97" s="446"/>
      <c r="EZ97" s="447"/>
      <c r="FA97" s="446">
        <f t="shared" si="205"/>
        <v>3</v>
      </c>
      <c r="FB97" s="417">
        <f t="shared" si="303"/>
        <v>2025</v>
      </c>
      <c r="FC97" s="448">
        <f t="shared" si="304"/>
        <v>45717</v>
      </c>
      <c r="FD97" s="449">
        <f t="shared" si="236"/>
        <v>31</v>
      </c>
      <c r="FE97" s="450"/>
      <c r="FF97" s="451">
        <f t="shared" si="307"/>
        <v>0.64302288366138582</v>
      </c>
      <c r="FG97" s="450"/>
      <c r="FH97" s="452">
        <f t="shared" si="206"/>
        <v>2.0634621942132583</v>
      </c>
      <c r="FI97" s="452">
        <f t="shared" si="207"/>
        <v>1.5390308281027014</v>
      </c>
      <c r="FJ97" s="452">
        <f t="shared" si="208"/>
        <v>2.035871677924677</v>
      </c>
      <c r="FK97" s="452">
        <f t="shared" si="209"/>
        <v>1.542636106460366</v>
      </c>
      <c r="FL97" s="452">
        <f t="shared" si="210"/>
        <v>1.3791644429917853</v>
      </c>
      <c r="FM97" s="452">
        <f t="shared" si="211"/>
        <v>1.0713346390241536</v>
      </c>
      <c r="FN97" s="452">
        <f t="shared" si="212"/>
        <v>1.7334708973553437</v>
      </c>
      <c r="FO97" s="452">
        <f t="shared" si="213"/>
        <v>1.0551493688238991</v>
      </c>
      <c r="FP97" s="452">
        <f t="shared" si="214"/>
        <v>1.6191403081914031</v>
      </c>
      <c r="FQ97" s="452">
        <f t="shared" si="215"/>
        <v>1.0342254663422548</v>
      </c>
      <c r="FR97" s="453"/>
      <c r="FS97" s="446">
        <f t="shared" si="324"/>
        <v>282360</v>
      </c>
      <c r="FT97" s="446">
        <f t="shared" si="324"/>
        <v>1032333</v>
      </c>
      <c r="FU97" s="446">
        <f t="shared" si="324"/>
        <v>8573387</v>
      </c>
      <c r="FV97" s="446">
        <f t="shared" si="324"/>
        <v>38475402</v>
      </c>
      <c r="FW97" s="446">
        <f t="shared" si="324"/>
        <v>66158568</v>
      </c>
      <c r="FX97" s="446">
        <f t="shared" si="324"/>
        <v>54456359</v>
      </c>
      <c r="FY97" s="446">
        <f t="shared" si="324"/>
        <v>1373394872</v>
      </c>
      <c r="FZ97" s="446">
        <f t="shared" si="324"/>
        <v>1840158431</v>
      </c>
      <c r="GA97" s="446">
        <f t="shared" si="324"/>
        <v>94461528</v>
      </c>
      <c r="GB97" s="446">
        <f t="shared" si="254"/>
        <v>697199694</v>
      </c>
      <c r="GC97" s="446">
        <f t="shared" si="254"/>
        <v>198640843</v>
      </c>
      <c r="GD97" s="446">
        <f t="shared" si="319"/>
        <v>1120350</v>
      </c>
      <c r="GE97" s="446">
        <f t="shared" si="319"/>
        <v>585846</v>
      </c>
      <c r="GF97" s="446">
        <f t="shared" si="319"/>
        <v>64440719</v>
      </c>
      <c r="GG97" s="446">
        <f t="shared" si="319"/>
        <v>114159107</v>
      </c>
      <c r="GH97" s="446">
        <f t="shared" si="319"/>
        <v>36879281</v>
      </c>
      <c r="GI97" s="446">
        <f t="shared" si="319"/>
        <v>1221752425</v>
      </c>
      <c r="GJ97" s="446">
        <f t="shared" si="319"/>
        <v>151018325</v>
      </c>
      <c r="GK97" s="446">
        <f t="shared" si="319"/>
        <v>69228852</v>
      </c>
      <c r="GL97" s="446">
        <f t="shared" si="319"/>
        <v>247925564</v>
      </c>
      <c r="GM97" s="446">
        <f t="shared" si="319"/>
        <v>49935702</v>
      </c>
      <c r="GN97" s="446">
        <f t="shared" si="308"/>
        <v>3409446</v>
      </c>
      <c r="GO97" s="446">
        <f t="shared" si="320"/>
        <v>2242023</v>
      </c>
      <c r="GP97" s="446">
        <f t="shared" si="320"/>
        <v>3126685</v>
      </c>
      <c r="GQ97" s="446">
        <f t="shared" si="320"/>
        <v>1583854943</v>
      </c>
      <c r="GR97" s="446"/>
      <c r="GS97" s="446"/>
      <c r="GT97" s="446"/>
      <c r="GU97" s="446"/>
      <c r="GV97" s="454"/>
      <c r="GW97" s="402"/>
      <c r="GX97" s="402"/>
      <c r="GY97" s="402"/>
      <c r="GZ97" s="402"/>
      <c r="HA97" s="402"/>
    </row>
    <row r="98" spans="1:209" ht="10.5" customHeight="1" x14ac:dyDescent="0.2">
      <c r="A98" s="417" t="str">
        <f t="shared" si="255"/>
        <v>2025-26APRILENG</v>
      </c>
      <c r="B98" s="458" t="str">
        <f t="shared" si="216"/>
        <v>2025-26</v>
      </c>
      <c r="C98" s="402" t="s">
        <v>664</v>
      </c>
      <c r="D98" s="458"/>
      <c r="F98" s="458" t="str">
        <f t="shared" si="217"/>
        <v>ENG</v>
      </c>
      <c r="H98" s="463">
        <f t="shared" si="242"/>
        <v>1068455</v>
      </c>
      <c r="I98" s="463">
        <f t="shared" si="242"/>
        <v>761607</v>
      </c>
      <c r="J98" s="463">
        <f t="shared" si="242"/>
        <v>1753786</v>
      </c>
      <c r="K98" s="463">
        <f t="shared" si="256"/>
        <v>2</v>
      </c>
      <c r="L98" s="463">
        <f t="shared" si="257"/>
        <v>0</v>
      </c>
      <c r="M98" s="463">
        <f t="shared" si="258"/>
        <v>2</v>
      </c>
      <c r="N98" s="463">
        <f t="shared" si="259"/>
        <v>10</v>
      </c>
      <c r="O98" s="463">
        <f t="shared" si="260"/>
        <v>48</v>
      </c>
      <c r="P98" s="463">
        <f t="shared" si="321"/>
        <v>4268</v>
      </c>
      <c r="Q98" s="463">
        <f t="shared" si="321"/>
        <v>4746</v>
      </c>
      <c r="R98" s="463">
        <f t="shared" si="321"/>
        <v>7704</v>
      </c>
      <c r="S98" s="463">
        <f t="shared" si="321"/>
        <v>748761</v>
      </c>
      <c r="T98" s="463">
        <f t="shared" si="321"/>
        <v>75549</v>
      </c>
      <c r="U98" s="463">
        <f t="shared" si="321"/>
        <v>49404</v>
      </c>
      <c r="V98" s="463">
        <f t="shared" si="321"/>
        <v>376675</v>
      </c>
      <c r="W98" s="463">
        <f t="shared" si="321"/>
        <v>138078</v>
      </c>
      <c r="X98" s="463">
        <f t="shared" si="321"/>
        <v>6022</v>
      </c>
      <c r="Y98" s="463">
        <f t="shared" si="321"/>
        <v>34951673</v>
      </c>
      <c r="Z98" s="463">
        <f t="shared" si="261"/>
        <v>463</v>
      </c>
      <c r="AA98" s="463">
        <f t="shared" si="262"/>
        <v>824</v>
      </c>
      <c r="AB98" s="463">
        <f t="shared" si="189"/>
        <v>28002592</v>
      </c>
      <c r="AC98" s="463">
        <f t="shared" si="263"/>
        <v>567</v>
      </c>
      <c r="AD98" s="463">
        <f t="shared" si="264"/>
        <v>1025</v>
      </c>
      <c r="AE98" s="463">
        <f t="shared" si="192"/>
        <v>622209665</v>
      </c>
      <c r="AF98" s="463">
        <f t="shared" si="265"/>
        <v>1652</v>
      </c>
      <c r="AG98" s="463">
        <f t="shared" si="266"/>
        <v>3381</v>
      </c>
      <c r="AH98" s="463">
        <f t="shared" si="195"/>
        <v>766890723</v>
      </c>
      <c r="AI98" s="463">
        <f t="shared" si="267"/>
        <v>5554</v>
      </c>
      <c r="AJ98" s="463">
        <f t="shared" si="268"/>
        <v>12626</v>
      </c>
      <c r="AK98" s="463">
        <f t="shared" si="198"/>
        <v>43167177</v>
      </c>
      <c r="AL98" s="463">
        <f t="shared" si="269"/>
        <v>7168</v>
      </c>
      <c r="AM98" s="463">
        <f t="shared" si="270"/>
        <v>15840</v>
      </c>
      <c r="AN98" s="463">
        <f t="shared" si="250"/>
        <v>5588</v>
      </c>
      <c r="AO98" s="463">
        <f t="shared" si="250"/>
        <v>28505</v>
      </c>
      <c r="AP98" s="463">
        <f t="shared" si="250"/>
        <v>25683</v>
      </c>
      <c r="AQ98" s="463">
        <f t="shared" si="250"/>
        <v>80990224</v>
      </c>
      <c r="AR98" s="463">
        <f t="shared" si="271"/>
        <v>3153</v>
      </c>
      <c r="AS98" s="463">
        <f t="shared" si="272"/>
        <v>7023</v>
      </c>
      <c r="AT98" s="463">
        <f t="shared" si="322"/>
        <v>121763</v>
      </c>
      <c r="AU98" s="463">
        <f t="shared" si="322"/>
        <v>9764</v>
      </c>
      <c r="AV98" s="463">
        <f t="shared" si="322"/>
        <v>53915</v>
      </c>
      <c r="AW98" s="463">
        <f t="shared" si="322"/>
        <v>52518</v>
      </c>
      <c r="AX98" s="463">
        <f t="shared" si="322"/>
        <v>7031</v>
      </c>
      <c r="AY98" s="463">
        <f t="shared" si="322"/>
        <v>51053</v>
      </c>
      <c r="AZ98" s="463">
        <f t="shared" si="322"/>
        <v>9112</v>
      </c>
      <c r="BA98" s="463">
        <f t="shared" si="251"/>
        <v>126167</v>
      </c>
      <c r="BB98" s="463">
        <f t="shared" si="251"/>
        <v>270162008</v>
      </c>
      <c r="BC98" s="463">
        <f t="shared" si="273"/>
        <v>2141</v>
      </c>
      <c r="BD98" s="463">
        <f t="shared" si="274"/>
        <v>5363</v>
      </c>
      <c r="BE98" s="463">
        <f t="shared" si="252"/>
        <v>8676</v>
      </c>
      <c r="BF98" s="463">
        <f t="shared" si="252"/>
        <v>40538</v>
      </c>
      <c r="BG98" s="463">
        <f t="shared" si="252"/>
        <v>56002</v>
      </c>
      <c r="BH98" s="463">
        <f t="shared" si="252"/>
        <v>20951</v>
      </c>
      <c r="BI98" s="463">
        <f t="shared" si="323"/>
        <v>374352</v>
      </c>
      <c r="BJ98" s="463">
        <f t="shared" si="323"/>
        <v>35138</v>
      </c>
      <c r="BK98" s="463">
        <f t="shared" si="323"/>
        <v>217508</v>
      </c>
      <c r="BL98" s="463">
        <f t="shared" si="323"/>
        <v>626998</v>
      </c>
      <c r="BM98" s="463">
        <f t="shared" si="323"/>
        <v>155992</v>
      </c>
      <c r="BN98" s="463">
        <f t="shared" si="323"/>
        <v>117135</v>
      </c>
      <c r="BO98" s="463">
        <f t="shared" si="323"/>
        <v>100547</v>
      </c>
      <c r="BP98" s="463">
        <f t="shared" si="323"/>
        <v>76905</v>
      </c>
      <c r="BQ98" s="463">
        <f t="shared" si="323"/>
        <v>517779</v>
      </c>
      <c r="BR98" s="463">
        <f t="shared" si="323"/>
        <v>403711</v>
      </c>
      <c r="BS98" s="463">
        <f t="shared" si="323"/>
        <v>237471</v>
      </c>
      <c r="BT98" s="463">
        <f t="shared" si="323"/>
        <v>145819</v>
      </c>
      <c r="BU98" s="463">
        <f t="shared" si="323"/>
        <v>9967</v>
      </c>
      <c r="BV98" s="463">
        <f t="shared" si="323"/>
        <v>6234</v>
      </c>
      <c r="BW98" s="463">
        <f t="shared" si="309"/>
        <v>978</v>
      </c>
      <c r="BX98" s="463">
        <f t="shared" si="309"/>
        <v>522386</v>
      </c>
      <c r="BY98" s="463">
        <f t="shared" si="275"/>
        <v>534</v>
      </c>
      <c r="BZ98" s="463">
        <f t="shared" si="276"/>
        <v>928</v>
      </c>
      <c r="CA98" s="463">
        <f t="shared" si="310"/>
        <v>590</v>
      </c>
      <c r="CB98" s="463">
        <f t="shared" si="310"/>
        <v>259433</v>
      </c>
      <c r="CC98" s="463">
        <f t="shared" si="277"/>
        <v>440</v>
      </c>
      <c r="CD98" s="463">
        <f t="shared" si="278"/>
        <v>788</v>
      </c>
      <c r="CE98" s="463">
        <f t="shared" si="311"/>
        <v>73981</v>
      </c>
      <c r="CF98" s="463">
        <f t="shared" si="311"/>
        <v>34169854</v>
      </c>
      <c r="CG98" s="463">
        <f t="shared" si="279"/>
        <v>462</v>
      </c>
      <c r="CH98" s="463">
        <f t="shared" si="280"/>
        <v>823</v>
      </c>
      <c r="CI98" s="463">
        <f t="shared" si="312"/>
        <v>32763</v>
      </c>
      <c r="CJ98" s="463">
        <f t="shared" si="312"/>
        <v>51689081</v>
      </c>
      <c r="CK98" s="463">
        <f t="shared" si="281"/>
        <v>1578</v>
      </c>
      <c r="CL98" s="463">
        <f t="shared" si="282"/>
        <v>3202</v>
      </c>
      <c r="CM98" s="463">
        <f t="shared" si="313"/>
        <v>11423</v>
      </c>
      <c r="CN98" s="463">
        <f t="shared" si="313"/>
        <v>15657490</v>
      </c>
      <c r="CO98" s="463">
        <f t="shared" si="283"/>
        <v>1371</v>
      </c>
      <c r="CP98" s="463">
        <f t="shared" si="284"/>
        <v>2978</v>
      </c>
      <c r="CQ98" s="463">
        <f t="shared" si="314"/>
        <v>332489</v>
      </c>
      <c r="CR98" s="463">
        <f t="shared" si="314"/>
        <v>554863094</v>
      </c>
      <c r="CS98" s="463">
        <f t="shared" si="285"/>
        <v>1669</v>
      </c>
      <c r="CT98" s="463">
        <f t="shared" si="286"/>
        <v>3410</v>
      </c>
      <c r="CU98" s="463">
        <f t="shared" si="315"/>
        <v>11479</v>
      </c>
      <c r="CV98" s="463">
        <f t="shared" si="315"/>
        <v>65363077</v>
      </c>
      <c r="CW98" s="463">
        <f t="shared" si="287"/>
        <v>5694</v>
      </c>
      <c r="CX98" s="463">
        <f t="shared" si="288"/>
        <v>13485</v>
      </c>
      <c r="CY98" s="463">
        <f t="shared" si="316"/>
        <v>5179</v>
      </c>
      <c r="CZ98" s="463">
        <f t="shared" si="316"/>
        <v>27719908</v>
      </c>
      <c r="DA98" s="463">
        <f t="shared" si="289"/>
        <v>5352</v>
      </c>
      <c r="DB98" s="463">
        <f t="shared" si="290"/>
        <v>12647</v>
      </c>
      <c r="DC98" s="463">
        <f t="shared" si="317"/>
        <v>10820</v>
      </c>
      <c r="DD98" s="463">
        <f t="shared" si="317"/>
        <v>95743855</v>
      </c>
      <c r="DE98" s="463">
        <f t="shared" si="291"/>
        <v>8849</v>
      </c>
      <c r="DF98" s="463">
        <f t="shared" si="292"/>
        <v>22053</v>
      </c>
      <c r="DG98" s="463">
        <f t="shared" si="318"/>
        <v>2075</v>
      </c>
      <c r="DH98" s="463">
        <f t="shared" si="318"/>
        <v>18561876</v>
      </c>
      <c r="DI98" s="463">
        <f t="shared" si="293"/>
        <v>8945</v>
      </c>
      <c r="DJ98" s="463">
        <f t="shared" si="294"/>
        <v>23629</v>
      </c>
      <c r="DK98" s="463">
        <f t="shared" si="246"/>
        <v>3619</v>
      </c>
      <c r="DL98" s="463">
        <f t="shared" si="246"/>
        <v>1286125</v>
      </c>
      <c r="DM98" s="463">
        <f t="shared" si="295"/>
        <v>355</v>
      </c>
      <c r="DN98" s="463">
        <f t="shared" si="296"/>
        <v>626</v>
      </c>
      <c r="DO98" s="463">
        <f t="shared" si="247"/>
        <v>44420</v>
      </c>
      <c r="DP98" s="463">
        <f t="shared" si="247"/>
        <v>1777491</v>
      </c>
      <c r="DQ98" s="463">
        <f t="shared" si="297"/>
        <v>40</v>
      </c>
      <c r="DR98" s="463">
        <f t="shared" si="298"/>
        <v>65</v>
      </c>
      <c r="DS98" s="463">
        <f t="shared" si="248"/>
        <v>799</v>
      </c>
      <c r="DT98" s="463">
        <f t="shared" si="248"/>
        <v>1374460</v>
      </c>
      <c r="DU98" s="463">
        <f t="shared" si="299"/>
        <v>1720</v>
      </c>
      <c r="DV98" s="463">
        <f t="shared" si="300"/>
        <v>3639</v>
      </c>
      <c r="DW98" s="463">
        <f t="shared" si="305"/>
        <v>713</v>
      </c>
      <c r="DX98" s="463">
        <f t="shared" si="237"/>
        <v>395674</v>
      </c>
      <c r="DY98" s="463">
        <f t="shared" si="237"/>
        <v>766982402</v>
      </c>
      <c r="DZ98" s="463">
        <f t="shared" si="301"/>
        <v>1938</v>
      </c>
      <c r="EA98" s="463">
        <f t="shared" si="302"/>
        <v>4077</v>
      </c>
      <c r="EB98" s="463">
        <f t="shared" si="306"/>
        <v>265206</v>
      </c>
      <c r="EC98" s="463">
        <f t="shared" si="306"/>
        <v>110774</v>
      </c>
      <c r="ED98" s="463">
        <f t="shared" si="306"/>
        <v>37653</v>
      </c>
      <c r="EE98" s="463">
        <f t="shared" si="306"/>
        <v>287867275</v>
      </c>
      <c r="EF98" s="463">
        <f t="shared" si="306"/>
        <v>16330</v>
      </c>
      <c r="EG98" s="463">
        <f t="shared" si="253"/>
        <v>806</v>
      </c>
      <c r="EH98" s="463">
        <f t="shared" si="253"/>
        <v>784</v>
      </c>
      <c r="EI98" s="463"/>
      <c r="EJ98" s="446"/>
      <c r="EK98" s="446"/>
      <c r="EL98" s="446"/>
      <c r="EM98" s="446"/>
      <c r="EN98" s="446"/>
      <c r="EO98" s="446"/>
      <c r="EP98" s="446"/>
      <c r="EQ98" s="446"/>
      <c r="ER98" s="446"/>
      <c r="ES98" s="446"/>
      <c r="ET98" s="446"/>
      <c r="EU98" s="446"/>
      <c r="EV98" s="446"/>
      <c r="EW98" s="446"/>
      <c r="EX98" s="446"/>
      <c r="EY98" s="446"/>
      <c r="EZ98" s="447"/>
      <c r="FA98" s="446">
        <f t="shared" si="205"/>
        <v>4</v>
      </c>
      <c r="FB98" s="417">
        <f t="shared" si="303"/>
        <v>2025</v>
      </c>
      <c r="FC98" s="448">
        <f t="shared" si="304"/>
        <v>45748</v>
      </c>
      <c r="FD98" s="449">
        <f t="shared" si="236"/>
        <v>30</v>
      </c>
      <c r="FE98" s="450"/>
      <c r="FF98" s="451">
        <f t="shared" si="307"/>
        <v>0.62316746398058387</v>
      </c>
      <c r="FG98" s="450"/>
      <c r="FH98" s="452">
        <f t="shared" si="206"/>
        <v>2.0647791499556578</v>
      </c>
      <c r="FI98" s="452">
        <f t="shared" si="207"/>
        <v>1.5504507008696342</v>
      </c>
      <c r="FJ98" s="452">
        <f t="shared" si="208"/>
        <v>2.0351995789814592</v>
      </c>
      <c r="FK98" s="452">
        <f t="shared" si="209"/>
        <v>1.556655331552101</v>
      </c>
      <c r="FL98" s="452">
        <f t="shared" si="210"/>
        <v>1.3746041016791664</v>
      </c>
      <c r="FM98" s="452">
        <f t="shared" si="211"/>
        <v>1.0717754031990443</v>
      </c>
      <c r="FN98" s="452">
        <f t="shared" si="212"/>
        <v>1.7198322687176812</v>
      </c>
      <c r="FO98" s="452">
        <f t="shared" si="213"/>
        <v>1.0560625153898522</v>
      </c>
      <c r="FP98" s="452">
        <f t="shared" si="214"/>
        <v>1.6550979740949852</v>
      </c>
      <c r="FQ98" s="452">
        <f t="shared" si="215"/>
        <v>1.0352042510793755</v>
      </c>
      <c r="FR98" s="453"/>
      <c r="FS98" s="446">
        <f t="shared" si="324"/>
        <v>266831</v>
      </c>
      <c r="FT98" s="446">
        <f t="shared" si="324"/>
        <v>1502254</v>
      </c>
      <c r="FU98" s="446">
        <f t="shared" si="324"/>
        <v>7509251</v>
      </c>
      <c r="FV98" s="446">
        <f t="shared" si="324"/>
        <v>36528852</v>
      </c>
      <c r="FW98" s="446">
        <f t="shared" si="324"/>
        <v>62284023</v>
      </c>
      <c r="FX98" s="446">
        <f t="shared" si="324"/>
        <v>50626144</v>
      </c>
      <c r="FY98" s="446">
        <f t="shared" si="324"/>
        <v>1273722951</v>
      </c>
      <c r="FZ98" s="446">
        <f t="shared" si="324"/>
        <v>1743305341</v>
      </c>
      <c r="GA98" s="446">
        <f t="shared" si="324"/>
        <v>95385805</v>
      </c>
      <c r="GB98" s="446">
        <f t="shared" si="254"/>
        <v>676571145</v>
      </c>
      <c r="GC98" s="446">
        <f t="shared" si="254"/>
        <v>180369110</v>
      </c>
      <c r="GD98" s="446">
        <f t="shared" si="319"/>
        <v>907190</v>
      </c>
      <c r="GE98" s="446">
        <f t="shared" si="319"/>
        <v>465050</v>
      </c>
      <c r="GF98" s="446">
        <f t="shared" si="319"/>
        <v>60868381</v>
      </c>
      <c r="GG98" s="446">
        <f t="shared" si="319"/>
        <v>104903500</v>
      </c>
      <c r="GH98" s="446">
        <f t="shared" si="319"/>
        <v>34015265</v>
      </c>
      <c r="GI98" s="446">
        <f t="shared" si="319"/>
        <v>1133693567</v>
      </c>
      <c r="GJ98" s="446">
        <f t="shared" si="319"/>
        <v>154789261</v>
      </c>
      <c r="GK98" s="446">
        <f t="shared" si="319"/>
        <v>65496711</v>
      </c>
      <c r="GL98" s="446">
        <f t="shared" si="319"/>
        <v>238614877</v>
      </c>
      <c r="GM98" s="446">
        <f t="shared" si="319"/>
        <v>49030731</v>
      </c>
      <c r="GN98" s="446">
        <f t="shared" si="308"/>
        <v>2907792</v>
      </c>
      <c r="GO98" s="446">
        <f t="shared" si="320"/>
        <v>2265130</v>
      </c>
      <c r="GP98" s="446">
        <f t="shared" si="320"/>
        <v>2898662</v>
      </c>
      <c r="GQ98" s="446">
        <f t="shared" si="320"/>
        <v>1613349791</v>
      </c>
      <c r="GR98" s="446"/>
      <c r="GS98" s="446"/>
      <c r="GT98" s="446"/>
      <c r="GU98" s="446"/>
      <c r="GV98" s="454"/>
      <c r="GW98" s="402"/>
      <c r="GX98" s="402"/>
      <c r="GY98" s="402"/>
      <c r="GZ98" s="402"/>
      <c r="HA98" s="402"/>
    </row>
    <row r="99" spans="1:209" ht="10.5" customHeight="1" x14ac:dyDescent="0.2">
      <c r="A99" s="417" t="str">
        <f t="shared" si="255"/>
        <v>2025-26MAYENG</v>
      </c>
      <c r="B99" s="458" t="str">
        <f t="shared" si="216"/>
        <v>2025-26</v>
      </c>
      <c r="C99" s="402" t="s">
        <v>668</v>
      </c>
      <c r="D99" s="458"/>
      <c r="F99" s="458" t="str">
        <f t="shared" si="217"/>
        <v>ENG</v>
      </c>
      <c r="H99" s="463">
        <f t="shared" si="242"/>
        <v>1121187</v>
      </c>
      <c r="I99" s="463">
        <f t="shared" si="242"/>
        <v>801496</v>
      </c>
      <c r="J99" s="463">
        <f t="shared" si="242"/>
        <v>2009018</v>
      </c>
      <c r="K99" s="463">
        <f t="shared" si="256"/>
        <v>3</v>
      </c>
      <c r="L99" s="463">
        <f t="shared" si="257"/>
        <v>0</v>
      </c>
      <c r="M99" s="463">
        <f t="shared" si="258"/>
        <v>2</v>
      </c>
      <c r="N99" s="463">
        <f t="shared" si="259"/>
        <v>10</v>
      </c>
      <c r="O99" s="463">
        <f t="shared" si="260"/>
        <v>54</v>
      </c>
      <c r="P99" s="463">
        <f t="shared" si="321"/>
        <v>4285</v>
      </c>
      <c r="Q99" s="463">
        <f t="shared" si="321"/>
        <v>4705</v>
      </c>
      <c r="R99" s="463">
        <f t="shared" si="321"/>
        <v>8277</v>
      </c>
      <c r="S99" s="463">
        <f t="shared" si="321"/>
        <v>771920</v>
      </c>
      <c r="T99" s="463">
        <f t="shared" si="321"/>
        <v>78099</v>
      </c>
      <c r="U99" s="463">
        <f t="shared" si="321"/>
        <v>51012</v>
      </c>
      <c r="V99" s="463">
        <f t="shared" si="321"/>
        <v>384685</v>
      </c>
      <c r="W99" s="463">
        <f t="shared" si="321"/>
        <v>142360</v>
      </c>
      <c r="X99" s="463">
        <f t="shared" si="321"/>
        <v>5939</v>
      </c>
      <c r="Y99" s="463">
        <f t="shared" si="321"/>
        <v>36662516</v>
      </c>
      <c r="Z99" s="463">
        <f t="shared" si="261"/>
        <v>469</v>
      </c>
      <c r="AA99" s="463">
        <f t="shared" si="262"/>
        <v>839</v>
      </c>
      <c r="AB99" s="463">
        <f t="shared" si="189"/>
        <v>29270319</v>
      </c>
      <c r="AC99" s="463">
        <f t="shared" si="263"/>
        <v>574</v>
      </c>
      <c r="AD99" s="463">
        <f t="shared" si="264"/>
        <v>1046</v>
      </c>
      <c r="AE99" s="463">
        <f t="shared" si="192"/>
        <v>640837300</v>
      </c>
      <c r="AF99" s="463">
        <f t="shared" si="265"/>
        <v>1666</v>
      </c>
      <c r="AG99" s="463">
        <f t="shared" si="266"/>
        <v>3398</v>
      </c>
      <c r="AH99" s="463">
        <f t="shared" si="195"/>
        <v>809847027</v>
      </c>
      <c r="AI99" s="463">
        <f t="shared" si="267"/>
        <v>5689</v>
      </c>
      <c r="AJ99" s="463">
        <f t="shared" si="268"/>
        <v>12996</v>
      </c>
      <c r="AK99" s="463">
        <f t="shared" si="198"/>
        <v>45325467</v>
      </c>
      <c r="AL99" s="463">
        <f t="shared" si="269"/>
        <v>7632</v>
      </c>
      <c r="AM99" s="463">
        <f t="shared" si="270"/>
        <v>17373</v>
      </c>
      <c r="AN99" s="463">
        <f t="shared" si="250"/>
        <v>5697</v>
      </c>
      <c r="AO99" s="463">
        <f t="shared" si="250"/>
        <v>30468</v>
      </c>
      <c r="AP99" s="463">
        <f t="shared" si="250"/>
        <v>26985</v>
      </c>
      <c r="AQ99" s="463">
        <f t="shared" si="250"/>
        <v>99547938</v>
      </c>
      <c r="AR99" s="463">
        <f t="shared" si="271"/>
        <v>3689</v>
      </c>
      <c r="AS99" s="463">
        <f t="shared" si="272"/>
        <v>7083</v>
      </c>
      <c r="AT99" s="463">
        <f t="shared" si="322"/>
        <v>128818</v>
      </c>
      <c r="AU99" s="463">
        <f t="shared" si="322"/>
        <v>11314</v>
      </c>
      <c r="AV99" s="463">
        <f t="shared" si="322"/>
        <v>56261</v>
      </c>
      <c r="AW99" s="463">
        <f t="shared" si="322"/>
        <v>55377</v>
      </c>
      <c r="AX99" s="463">
        <f t="shared" si="322"/>
        <v>7943</v>
      </c>
      <c r="AY99" s="463">
        <f t="shared" si="322"/>
        <v>53300</v>
      </c>
      <c r="AZ99" s="463">
        <f t="shared" si="322"/>
        <v>9580</v>
      </c>
      <c r="BA99" s="463">
        <f t="shared" si="251"/>
        <v>131771</v>
      </c>
      <c r="BB99" s="463">
        <f t="shared" si="251"/>
        <v>297787904</v>
      </c>
      <c r="BC99" s="463">
        <f t="shared" si="273"/>
        <v>2260</v>
      </c>
      <c r="BD99" s="463">
        <f t="shared" si="274"/>
        <v>5628</v>
      </c>
      <c r="BE99" s="463">
        <f t="shared" si="252"/>
        <v>9577</v>
      </c>
      <c r="BF99" s="463">
        <f t="shared" si="252"/>
        <v>42564</v>
      </c>
      <c r="BG99" s="463">
        <f t="shared" si="252"/>
        <v>58465</v>
      </c>
      <c r="BH99" s="463">
        <f t="shared" si="252"/>
        <v>21165</v>
      </c>
      <c r="BI99" s="463">
        <f t="shared" si="323"/>
        <v>383120</v>
      </c>
      <c r="BJ99" s="463">
        <f t="shared" si="323"/>
        <v>36524</v>
      </c>
      <c r="BK99" s="463">
        <f t="shared" si="323"/>
        <v>223458</v>
      </c>
      <c r="BL99" s="463">
        <f t="shared" si="323"/>
        <v>643102</v>
      </c>
      <c r="BM99" s="463">
        <f t="shared" si="323"/>
        <v>160940</v>
      </c>
      <c r="BN99" s="463">
        <f t="shared" si="323"/>
        <v>120969</v>
      </c>
      <c r="BO99" s="463">
        <f t="shared" si="323"/>
        <v>104178</v>
      </c>
      <c r="BP99" s="463">
        <f t="shared" si="323"/>
        <v>79645</v>
      </c>
      <c r="BQ99" s="463">
        <f t="shared" si="323"/>
        <v>528693</v>
      </c>
      <c r="BR99" s="463">
        <f t="shared" si="323"/>
        <v>412307</v>
      </c>
      <c r="BS99" s="463">
        <f t="shared" si="323"/>
        <v>244678</v>
      </c>
      <c r="BT99" s="463">
        <f t="shared" si="323"/>
        <v>150457</v>
      </c>
      <c r="BU99" s="463">
        <f t="shared" si="323"/>
        <v>9859</v>
      </c>
      <c r="BV99" s="463">
        <f t="shared" si="323"/>
        <v>6164</v>
      </c>
      <c r="BW99" s="463">
        <f t="shared" si="309"/>
        <v>1020</v>
      </c>
      <c r="BX99" s="463">
        <f t="shared" si="309"/>
        <v>563040</v>
      </c>
      <c r="BY99" s="463">
        <f t="shared" si="275"/>
        <v>552</v>
      </c>
      <c r="BZ99" s="463">
        <f t="shared" si="276"/>
        <v>961</v>
      </c>
      <c r="CA99" s="463">
        <f t="shared" si="310"/>
        <v>664</v>
      </c>
      <c r="CB99" s="463">
        <f t="shared" si="310"/>
        <v>293463</v>
      </c>
      <c r="CC99" s="463">
        <f t="shared" si="277"/>
        <v>442</v>
      </c>
      <c r="CD99" s="463">
        <f t="shared" si="278"/>
        <v>823</v>
      </c>
      <c r="CE99" s="463">
        <f t="shared" si="311"/>
        <v>76415</v>
      </c>
      <c r="CF99" s="463">
        <f t="shared" si="311"/>
        <v>35806013</v>
      </c>
      <c r="CG99" s="463">
        <f t="shared" si="279"/>
        <v>469</v>
      </c>
      <c r="CH99" s="463">
        <f t="shared" si="280"/>
        <v>837</v>
      </c>
      <c r="CI99" s="463">
        <f t="shared" si="312"/>
        <v>33216</v>
      </c>
      <c r="CJ99" s="463">
        <f t="shared" si="312"/>
        <v>52049888</v>
      </c>
      <c r="CK99" s="463">
        <f t="shared" si="281"/>
        <v>1567</v>
      </c>
      <c r="CL99" s="463">
        <f t="shared" si="282"/>
        <v>3154</v>
      </c>
      <c r="CM99" s="463">
        <f t="shared" si="313"/>
        <v>12098</v>
      </c>
      <c r="CN99" s="463">
        <f t="shared" si="313"/>
        <v>17097949</v>
      </c>
      <c r="CO99" s="463">
        <f t="shared" si="283"/>
        <v>1413</v>
      </c>
      <c r="CP99" s="463">
        <f t="shared" si="284"/>
        <v>3081</v>
      </c>
      <c r="CQ99" s="463">
        <f t="shared" si="314"/>
        <v>339371</v>
      </c>
      <c r="CR99" s="463">
        <f t="shared" si="314"/>
        <v>571689463</v>
      </c>
      <c r="CS99" s="463">
        <f t="shared" si="285"/>
        <v>1685</v>
      </c>
      <c r="CT99" s="463">
        <f t="shared" si="286"/>
        <v>3431</v>
      </c>
      <c r="CU99" s="463">
        <f t="shared" si="315"/>
        <v>11737</v>
      </c>
      <c r="CV99" s="463">
        <f t="shared" si="315"/>
        <v>70368812</v>
      </c>
      <c r="CW99" s="463">
        <f t="shared" si="287"/>
        <v>5995</v>
      </c>
      <c r="CX99" s="463">
        <f t="shared" si="288"/>
        <v>14030</v>
      </c>
      <c r="CY99" s="463">
        <f t="shared" si="316"/>
        <v>5302</v>
      </c>
      <c r="CZ99" s="463">
        <f t="shared" si="316"/>
        <v>29227542</v>
      </c>
      <c r="DA99" s="463">
        <f t="shared" si="289"/>
        <v>5513</v>
      </c>
      <c r="DB99" s="463">
        <f t="shared" si="290"/>
        <v>12884</v>
      </c>
      <c r="DC99" s="463">
        <f t="shared" si="317"/>
        <v>11502</v>
      </c>
      <c r="DD99" s="463">
        <f t="shared" si="317"/>
        <v>104369947</v>
      </c>
      <c r="DE99" s="463">
        <f t="shared" si="291"/>
        <v>9074</v>
      </c>
      <c r="DF99" s="463">
        <f t="shared" si="292"/>
        <v>22593</v>
      </c>
      <c r="DG99" s="463">
        <f t="shared" si="318"/>
        <v>2193</v>
      </c>
      <c r="DH99" s="463">
        <f t="shared" si="318"/>
        <v>20158848</v>
      </c>
      <c r="DI99" s="463">
        <f t="shared" si="293"/>
        <v>9192</v>
      </c>
      <c r="DJ99" s="463">
        <f t="shared" si="294"/>
        <v>23928</v>
      </c>
      <c r="DK99" s="463">
        <f t="shared" si="246"/>
        <v>3586</v>
      </c>
      <c r="DL99" s="463">
        <f t="shared" si="246"/>
        <v>1252830</v>
      </c>
      <c r="DM99" s="463">
        <f t="shared" si="295"/>
        <v>349</v>
      </c>
      <c r="DN99" s="463">
        <f t="shared" si="296"/>
        <v>595</v>
      </c>
      <c r="DO99" s="463">
        <f t="shared" si="247"/>
        <v>44577</v>
      </c>
      <c r="DP99" s="463">
        <f t="shared" si="247"/>
        <v>1741209</v>
      </c>
      <c r="DQ99" s="463">
        <f t="shared" si="297"/>
        <v>39</v>
      </c>
      <c r="DR99" s="463">
        <f t="shared" si="298"/>
        <v>67</v>
      </c>
      <c r="DS99" s="463">
        <f t="shared" si="248"/>
        <v>951</v>
      </c>
      <c r="DT99" s="463">
        <f t="shared" si="248"/>
        <v>1721878</v>
      </c>
      <c r="DU99" s="463">
        <f t="shared" si="299"/>
        <v>1811</v>
      </c>
      <c r="DV99" s="463">
        <f t="shared" si="300"/>
        <v>3811</v>
      </c>
      <c r="DW99" s="463">
        <f t="shared" si="305"/>
        <v>845</v>
      </c>
      <c r="DX99" s="463">
        <f t="shared" si="237"/>
        <v>405869</v>
      </c>
      <c r="DY99" s="463">
        <f t="shared" si="237"/>
        <v>716472039</v>
      </c>
      <c r="DZ99" s="463">
        <f t="shared" si="301"/>
        <v>1765</v>
      </c>
      <c r="EA99" s="463">
        <f t="shared" si="302"/>
        <v>3619</v>
      </c>
      <c r="EB99" s="463">
        <f t="shared" si="306"/>
        <v>264319</v>
      </c>
      <c r="EC99" s="463">
        <f t="shared" si="306"/>
        <v>103465</v>
      </c>
      <c r="ED99" s="463">
        <f t="shared" si="306"/>
        <v>31428</v>
      </c>
      <c r="EE99" s="463">
        <f t="shared" si="306"/>
        <v>235629583</v>
      </c>
      <c r="EF99" s="463">
        <f t="shared" si="306"/>
        <v>16464</v>
      </c>
      <c r="EG99" s="463">
        <f t="shared" si="253"/>
        <v>1119</v>
      </c>
      <c r="EH99" s="463">
        <f t="shared" si="253"/>
        <v>807</v>
      </c>
      <c r="EI99" s="463"/>
      <c r="EJ99" s="446"/>
      <c r="EK99" s="446"/>
      <c r="EL99" s="446"/>
      <c r="EM99" s="446"/>
      <c r="EN99" s="446"/>
      <c r="EO99" s="446"/>
      <c r="EP99" s="446"/>
      <c r="EQ99" s="446"/>
      <c r="ER99" s="446"/>
      <c r="ES99" s="446"/>
      <c r="ET99" s="446"/>
      <c r="EU99" s="446"/>
      <c r="EV99" s="446"/>
      <c r="EW99" s="446"/>
      <c r="EX99" s="446"/>
      <c r="EY99" s="446"/>
      <c r="EZ99" s="447"/>
      <c r="FA99" s="446">
        <f t="shared" si="205"/>
        <v>5</v>
      </c>
      <c r="FB99" s="417">
        <f t="shared" si="303"/>
        <v>2025</v>
      </c>
      <c r="FC99" s="448">
        <f t="shared" si="304"/>
        <v>45778</v>
      </c>
      <c r="FD99" s="449">
        <f t="shared" si="236"/>
        <v>31</v>
      </c>
      <c r="FE99" s="450"/>
      <c r="FF99" s="451">
        <f t="shared" si="307"/>
        <v>0.60390982740401555</v>
      </c>
      <c r="FG99" s="450"/>
      <c r="FH99" s="452">
        <f t="shared" si="206"/>
        <v>2.0607178068861316</v>
      </c>
      <c r="FI99" s="452">
        <f t="shared" si="207"/>
        <v>1.5489186801367496</v>
      </c>
      <c r="FJ99" s="452">
        <f t="shared" si="208"/>
        <v>2.0422253587391204</v>
      </c>
      <c r="FK99" s="452">
        <f t="shared" si="209"/>
        <v>1.5612993021249901</v>
      </c>
      <c r="FL99" s="452">
        <f t="shared" si="210"/>
        <v>1.3743530420993799</v>
      </c>
      <c r="FM99" s="452">
        <f t="shared" si="211"/>
        <v>1.0718042034391775</v>
      </c>
      <c r="FN99" s="452">
        <f t="shared" si="212"/>
        <v>1.7187271705535263</v>
      </c>
      <c r="FO99" s="452">
        <f t="shared" si="213"/>
        <v>1.0568769317223938</v>
      </c>
      <c r="FP99" s="452">
        <f t="shared" si="214"/>
        <v>1.6600437784138744</v>
      </c>
      <c r="FQ99" s="452">
        <f t="shared" si="215"/>
        <v>1.0378851658528372</v>
      </c>
      <c r="FR99" s="453"/>
      <c r="FS99" s="446">
        <f t="shared" si="324"/>
        <v>281472</v>
      </c>
      <c r="FT99" s="446">
        <f t="shared" si="324"/>
        <v>1937795</v>
      </c>
      <c r="FU99" s="446">
        <f t="shared" si="324"/>
        <v>8362891</v>
      </c>
      <c r="FV99" s="446">
        <f t="shared" si="324"/>
        <v>43100082</v>
      </c>
      <c r="FW99" s="446">
        <f t="shared" si="324"/>
        <v>65527604</v>
      </c>
      <c r="FX99" s="446">
        <f t="shared" si="324"/>
        <v>53374749</v>
      </c>
      <c r="FY99" s="446">
        <f t="shared" si="324"/>
        <v>1307047890</v>
      </c>
      <c r="FZ99" s="446">
        <f t="shared" si="324"/>
        <v>1850070264</v>
      </c>
      <c r="GA99" s="446">
        <f t="shared" si="324"/>
        <v>103178485</v>
      </c>
      <c r="GB99" s="446">
        <f t="shared" si="254"/>
        <v>741582252</v>
      </c>
      <c r="GC99" s="446">
        <f t="shared" si="254"/>
        <v>191139824</v>
      </c>
      <c r="GD99" s="446">
        <f t="shared" si="319"/>
        <v>979793</v>
      </c>
      <c r="GE99" s="446">
        <f t="shared" si="319"/>
        <v>546598</v>
      </c>
      <c r="GF99" s="446">
        <f t="shared" si="319"/>
        <v>63940967</v>
      </c>
      <c r="GG99" s="446">
        <f t="shared" si="319"/>
        <v>104766614</v>
      </c>
      <c r="GH99" s="446">
        <f t="shared" si="319"/>
        <v>37272136</v>
      </c>
      <c r="GI99" s="446">
        <f t="shared" si="319"/>
        <v>1164387298</v>
      </c>
      <c r="GJ99" s="446">
        <f t="shared" si="319"/>
        <v>164675255</v>
      </c>
      <c r="GK99" s="446">
        <f t="shared" si="319"/>
        <v>68310303</v>
      </c>
      <c r="GL99" s="446">
        <f t="shared" si="319"/>
        <v>259866750</v>
      </c>
      <c r="GM99" s="446">
        <f t="shared" si="319"/>
        <v>52474549</v>
      </c>
      <c r="GN99" s="446">
        <f t="shared" si="308"/>
        <v>3623973</v>
      </c>
      <c r="GO99" s="446">
        <f t="shared" si="320"/>
        <v>2135147</v>
      </c>
      <c r="GP99" s="446">
        <f t="shared" si="320"/>
        <v>2987544</v>
      </c>
      <c r="GQ99" s="446">
        <f t="shared" si="320"/>
        <v>1468953284</v>
      </c>
      <c r="GR99" s="446"/>
      <c r="GS99" s="446"/>
      <c r="GT99" s="446"/>
      <c r="GU99" s="446"/>
      <c r="GV99" s="454"/>
      <c r="GW99" s="402"/>
      <c r="GX99" s="402"/>
      <c r="GY99" s="402"/>
      <c r="GZ99" s="402"/>
      <c r="HA99" s="402"/>
    </row>
    <row r="100" spans="1:209" ht="10.5" customHeight="1" x14ac:dyDescent="0.2">
      <c r="A100" s="417" t="str">
        <f t="shared" si="255"/>
        <v>2025-26JUNEENG</v>
      </c>
      <c r="B100" s="458" t="str">
        <f t="shared" si="216"/>
        <v>2025-26</v>
      </c>
      <c r="C100" s="402" t="s">
        <v>671</v>
      </c>
      <c r="D100" s="458"/>
      <c r="F100" s="458" t="str">
        <f t="shared" si="217"/>
        <v>ENG</v>
      </c>
      <c r="H100" s="463">
        <f t="shared" si="242"/>
        <v>1129922</v>
      </c>
      <c r="I100" s="463">
        <f t="shared" si="242"/>
        <v>816764</v>
      </c>
      <c r="J100" s="463">
        <f t="shared" si="242"/>
        <v>2923751</v>
      </c>
      <c r="K100" s="463">
        <f t="shared" si="256"/>
        <v>4</v>
      </c>
      <c r="L100" s="463">
        <f t="shared" si="257"/>
        <v>0</v>
      </c>
      <c r="M100" s="463">
        <f t="shared" si="258"/>
        <v>5</v>
      </c>
      <c r="N100" s="463">
        <f t="shared" si="259"/>
        <v>20</v>
      </c>
      <c r="O100" s="463">
        <f t="shared" si="260"/>
        <v>71</v>
      </c>
      <c r="P100" s="463">
        <f t="shared" si="321"/>
        <v>4136</v>
      </c>
      <c r="Q100" s="463">
        <f t="shared" si="321"/>
        <v>4681</v>
      </c>
      <c r="R100" s="463">
        <f t="shared" si="321"/>
        <v>7977</v>
      </c>
      <c r="S100" s="463">
        <f t="shared" si="321"/>
        <v>759645</v>
      </c>
      <c r="T100" s="463">
        <f t="shared" si="321"/>
        <v>77737</v>
      </c>
      <c r="U100" s="463">
        <f t="shared" si="321"/>
        <v>50541</v>
      </c>
      <c r="V100" s="463">
        <f t="shared" si="321"/>
        <v>378617</v>
      </c>
      <c r="W100" s="463">
        <f t="shared" si="321"/>
        <v>136587</v>
      </c>
      <c r="X100" s="463">
        <f t="shared" si="321"/>
        <v>5612</v>
      </c>
      <c r="Y100" s="463">
        <f t="shared" si="321"/>
        <v>36930599</v>
      </c>
      <c r="Z100" s="463">
        <f t="shared" si="261"/>
        <v>475</v>
      </c>
      <c r="AA100" s="463">
        <f t="shared" si="262"/>
        <v>845</v>
      </c>
      <c r="AB100" s="463">
        <f t="shared" si="189"/>
        <v>29232282</v>
      </c>
      <c r="AC100" s="463">
        <f t="shared" si="263"/>
        <v>578</v>
      </c>
      <c r="AD100" s="463">
        <f t="shared" si="264"/>
        <v>1045</v>
      </c>
      <c r="AE100" s="463">
        <f t="shared" si="192"/>
        <v>671839625</v>
      </c>
      <c r="AF100" s="463">
        <f t="shared" si="265"/>
        <v>1774</v>
      </c>
      <c r="AG100" s="463">
        <f t="shared" si="266"/>
        <v>3611</v>
      </c>
      <c r="AH100" s="463">
        <f t="shared" si="195"/>
        <v>859660879</v>
      </c>
      <c r="AI100" s="463">
        <f t="shared" si="267"/>
        <v>6294</v>
      </c>
      <c r="AJ100" s="463">
        <f t="shared" si="268"/>
        <v>14342</v>
      </c>
      <c r="AK100" s="463">
        <f t="shared" si="198"/>
        <v>47782511</v>
      </c>
      <c r="AL100" s="463">
        <f t="shared" si="269"/>
        <v>8514</v>
      </c>
      <c r="AM100" s="463">
        <f t="shared" si="270"/>
        <v>19058</v>
      </c>
      <c r="AN100" s="463">
        <f t="shared" si="250"/>
        <v>5476</v>
      </c>
      <c r="AO100" s="463">
        <f t="shared" si="250"/>
        <v>30276</v>
      </c>
      <c r="AP100" s="463">
        <f t="shared" si="250"/>
        <v>26454</v>
      </c>
      <c r="AQ100" s="463">
        <f t="shared" si="250"/>
        <v>91769911</v>
      </c>
      <c r="AR100" s="463">
        <f t="shared" si="271"/>
        <v>3469</v>
      </c>
      <c r="AS100" s="463">
        <f t="shared" si="272"/>
        <v>7169</v>
      </c>
      <c r="AT100" s="463">
        <f t="shared" si="322"/>
        <v>129358</v>
      </c>
      <c r="AU100" s="463">
        <f t="shared" si="322"/>
        <v>11827</v>
      </c>
      <c r="AV100" s="463">
        <f t="shared" si="322"/>
        <v>53208</v>
      </c>
      <c r="AW100" s="463">
        <f t="shared" si="322"/>
        <v>52321</v>
      </c>
      <c r="AX100" s="463">
        <f t="shared" si="322"/>
        <v>9265</v>
      </c>
      <c r="AY100" s="463">
        <f t="shared" si="322"/>
        <v>55058</v>
      </c>
      <c r="AZ100" s="463">
        <f t="shared" si="322"/>
        <v>9136</v>
      </c>
      <c r="BA100" s="463">
        <f t="shared" si="251"/>
        <v>127658</v>
      </c>
      <c r="BB100" s="463">
        <f t="shared" si="251"/>
        <v>293299298</v>
      </c>
      <c r="BC100" s="463">
        <f t="shared" si="273"/>
        <v>2298</v>
      </c>
      <c r="BD100" s="463">
        <f t="shared" si="274"/>
        <v>5851</v>
      </c>
      <c r="BE100" s="463">
        <f t="shared" si="252"/>
        <v>10115</v>
      </c>
      <c r="BF100" s="463">
        <f t="shared" si="252"/>
        <v>40789</v>
      </c>
      <c r="BG100" s="463">
        <f t="shared" si="252"/>
        <v>55872</v>
      </c>
      <c r="BH100" s="463">
        <f t="shared" si="252"/>
        <v>20882</v>
      </c>
      <c r="BI100" s="463">
        <f t="shared" si="323"/>
        <v>374068</v>
      </c>
      <c r="BJ100" s="463">
        <f t="shared" si="323"/>
        <v>35186</v>
      </c>
      <c r="BK100" s="463">
        <f t="shared" si="323"/>
        <v>221033</v>
      </c>
      <c r="BL100" s="463">
        <f t="shared" si="323"/>
        <v>630287</v>
      </c>
      <c r="BM100" s="463">
        <f t="shared" si="323"/>
        <v>161220</v>
      </c>
      <c r="BN100" s="463">
        <f t="shared" si="323"/>
        <v>120605</v>
      </c>
      <c r="BO100" s="463">
        <f t="shared" si="323"/>
        <v>103570</v>
      </c>
      <c r="BP100" s="463">
        <f t="shared" si="323"/>
        <v>78971</v>
      </c>
      <c r="BQ100" s="463">
        <f t="shared" si="323"/>
        <v>527239</v>
      </c>
      <c r="BR100" s="463">
        <f t="shared" si="323"/>
        <v>405771</v>
      </c>
      <c r="BS100" s="463">
        <f t="shared" si="323"/>
        <v>238869</v>
      </c>
      <c r="BT100" s="463">
        <f t="shared" si="323"/>
        <v>144040</v>
      </c>
      <c r="BU100" s="463">
        <f t="shared" si="323"/>
        <v>9471</v>
      </c>
      <c r="BV100" s="463">
        <f t="shared" si="323"/>
        <v>5826</v>
      </c>
      <c r="BW100" s="463">
        <f t="shared" si="309"/>
        <v>1031</v>
      </c>
      <c r="BX100" s="463">
        <f t="shared" si="309"/>
        <v>576307</v>
      </c>
      <c r="BY100" s="463">
        <f t="shared" si="275"/>
        <v>559</v>
      </c>
      <c r="BZ100" s="463">
        <f t="shared" si="276"/>
        <v>974</v>
      </c>
      <c r="CA100" s="463">
        <f t="shared" si="310"/>
        <v>676</v>
      </c>
      <c r="CB100" s="463">
        <f t="shared" si="310"/>
        <v>340723</v>
      </c>
      <c r="CC100" s="463">
        <f t="shared" si="277"/>
        <v>504</v>
      </c>
      <c r="CD100" s="463">
        <f t="shared" si="278"/>
        <v>962</v>
      </c>
      <c r="CE100" s="463">
        <f t="shared" si="311"/>
        <v>76030</v>
      </c>
      <c r="CF100" s="463">
        <f t="shared" si="311"/>
        <v>36013569</v>
      </c>
      <c r="CG100" s="463">
        <f t="shared" si="279"/>
        <v>474</v>
      </c>
      <c r="CH100" s="463">
        <f t="shared" si="280"/>
        <v>841</v>
      </c>
      <c r="CI100" s="463">
        <f t="shared" si="312"/>
        <v>32700</v>
      </c>
      <c r="CJ100" s="463">
        <f t="shared" si="312"/>
        <v>54652418</v>
      </c>
      <c r="CK100" s="463">
        <f t="shared" si="281"/>
        <v>1671</v>
      </c>
      <c r="CL100" s="463">
        <f t="shared" si="282"/>
        <v>3394</v>
      </c>
      <c r="CM100" s="463">
        <f t="shared" si="313"/>
        <v>11817</v>
      </c>
      <c r="CN100" s="463">
        <f t="shared" si="313"/>
        <v>18078650</v>
      </c>
      <c r="CO100" s="463">
        <f t="shared" si="283"/>
        <v>1530</v>
      </c>
      <c r="CP100" s="463">
        <f t="shared" si="284"/>
        <v>3309</v>
      </c>
      <c r="CQ100" s="463">
        <f t="shared" si="314"/>
        <v>334100</v>
      </c>
      <c r="CR100" s="463">
        <f t="shared" si="314"/>
        <v>599108557</v>
      </c>
      <c r="CS100" s="463">
        <f t="shared" si="285"/>
        <v>1793</v>
      </c>
      <c r="CT100" s="463">
        <f t="shared" si="286"/>
        <v>3639</v>
      </c>
      <c r="CU100" s="463">
        <f t="shared" si="315"/>
        <v>11814</v>
      </c>
      <c r="CV100" s="463">
        <f t="shared" si="315"/>
        <v>79091400</v>
      </c>
      <c r="CW100" s="463">
        <f t="shared" si="287"/>
        <v>6695</v>
      </c>
      <c r="CX100" s="463">
        <f t="shared" si="288"/>
        <v>15131</v>
      </c>
      <c r="CY100" s="463">
        <f t="shared" si="316"/>
        <v>5281</v>
      </c>
      <c r="CZ100" s="463">
        <f t="shared" si="316"/>
        <v>34278271</v>
      </c>
      <c r="DA100" s="463">
        <f t="shared" si="289"/>
        <v>6491</v>
      </c>
      <c r="DB100" s="463">
        <f t="shared" si="290"/>
        <v>15215</v>
      </c>
      <c r="DC100" s="463">
        <f t="shared" si="317"/>
        <v>11081</v>
      </c>
      <c r="DD100" s="463">
        <f t="shared" si="317"/>
        <v>111816662</v>
      </c>
      <c r="DE100" s="463">
        <f t="shared" si="291"/>
        <v>10091</v>
      </c>
      <c r="DF100" s="463">
        <f t="shared" si="292"/>
        <v>25323</v>
      </c>
      <c r="DG100" s="463">
        <f t="shared" si="318"/>
        <v>2139</v>
      </c>
      <c r="DH100" s="463">
        <f t="shared" si="318"/>
        <v>20825846</v>
      </c>
      <c r="DI100" s="463">
        <f t="shared" si="293"/>
        <v>9736</v>
      </c>
      <c r="DJ100" s="463">
        <f t="shared" si="294"/>
        <v>25737</v>
      </c>
      <c r="DK100" s="463">
        <f t="shared" si="246"/>
        <v>3743</v>
      </c>
      <c r="DL100" s="463">
        <f t="shared" si="246"/>
        <v>1351838</v>
      </c>
      <c r="DM100" s="463">
        <f t="shared" si="295"/>
        <v>361</v>
      </c>
      <c r="DN100" s="463">
        <f t="shared" si="296"/>
        <v>617</v>
      </c>
      <c r="DO100" s="463">
        <f t="shared" si="247"/>
        <v>44245</v>
      </c>
      <c r="DP100" s="463">
        <f t="shared" si="247"/>
        <v>1786215</v>
      </c>
      <c r="DQ100" s="463">
        <f t="shared" si="297"/>
        <v>40</v>
      </c>
      <c r="DR100" s="463">
        <f t="shared" si="298"/>
        <v>70</v>
      </c>
      <c r="DS100" s="463">
        <f t="shared" si="248"/>
        <v>880</v>
      </c>
      <c r="DT100" s="463">
        <f t="shared" si="248"/>
        <v>1695650</v>
      </c>
      <c r="DU100" s="463">
        <f t="shared" si="299"/>
        <v>1927</v>
      </c>
      <c r="DV100" s="463">
        <f t="shared" si="300"/>
        <v>4118</v>
      </c>
      <c r="DW100" s="463">
        <f t="shared" si="305"/>
        <v>795</v>
      </c>
      <c r="DX100" s="463">
        <f t="shared" ref="DX100:DY113" si="325">SUMIFS(DX$443:DX$10112,$B$443:$B$10112,$B100,$C$443:$C$10112,$C100)</f>
        <v>396041</v>
      </c>
      <c r="DY100" s="463">
        <f t="shared" si="325"/>
        <v>684221500</v>
      </c>
      <c r="DZ100" s="463">
        <f t="shared" si="301"/>
        <v>1728</v>
      </c>
      <c r="EA100" s="463">
        <f t="shared" si="302"/>
        <v>3472</v>
      </c>
      <c r="EB100" s="463">
        <f t="shared" ref="EB100:EF113" si="326">SUMIFS(EB$443:EB$10112,$B$443:$B$10112,$B100,$C$443:$C$10112,$C100)</f>
        <v>256524</v>
      </c>
      <c r="EC100" s="463">
        <f t="shared" si="326"/>
        <v>96900</v>
      </c>
      <c r="ED100" s="463">
        <f t="shared" si="326"/>
        <v>28360</v>
      </c>
      <c r="EE100" s="463">
        <f t="shared" si="326"/>
        <v>218159509</v>
      </c>
      <c r="EF100" s="463">
        <f t="shared" si="326"/>
        <v>15917</v>
      </c>
      <c r="EG100" s="463">
        <f t="shared" si="253"/>
        <v>2500</v>
      </c>
      <c r="EH100" s="463">
        <f t="shared" si="253"/>
        <v>1470</v>
      </c>
      <c r="EI100" s="463"/>
      <c r="EJ100" s="446"/>
      <c r="EK100" s="446"/>
      <c r="EL100" s="446"/>
      <c r="EM100" s="446"/>
      <c r="EN100" s="446"/>
      <c r="EO100" s="446"/>
      <c r="EP100" s="446"/>
      <c r="EQ100" s="446"/>
      <c r="ER100" s="446"/>
      <c r="ES100" s="446"/>
      <c r="ET100" s="446"/>
      <c r="EU100" s="446"/>
      <c r="EV100" s="446"/>
      <c r="EW100" s="446"/>
      <c r="EX100" s="446"/>
      <c r="EY100" s="446"/>
      <c r="EZ100" s="447"/>
      <c r="FA100" s="446">
        <f t="shared" si="205"/>
        <v>6</v>
      </c>
      <c r="FB100" s="417">
        <f t="shared" si="303"/>
        <v>2025</v>
      </c>
      <c r="FC100" s="448">
        <f t="shared" si="304"/>
        <v>45809</v>
      </c>
      <c r="FD100" s="449">
        <f t="shared" si="236"/>
        <v>30</v>
      </c>
      <c r="FE100" s="450"/>
      <c r="FF100" s="451">
        <f t="shared" si="307"/>
        <v>0.6011467235499518</v>
      </c>
      <c r="FG100" s="450"/>
      <c r="FH100" s="452">
        <f t="shared" si="206"/>
        <v>2.0739158959054249</v>
      </c>
      <c r="FI100" s="452">
        <f t="shared" si="207"/>
        <v>1.5514491168941431</v>
      </c>
      <c r="FJ100" s="452">
        <f t="shared" si="208"/>
        <v>2.0492273599651769</v>
      </c>
      <c r="FK100" s="452">
        <f t="shared" si="209"/>
        <v>1.5625136028175144</v>
      </c>
      <c r="FL100" s="452">
        <f t="shared" si="210"/>
        <v>1.3925391622668819</v>
      </c>
      <c r="FM100" s="452">
        <f t="shared" si="211"/>
        <v>1.0717189138364098</v>
      </c>
      <c r="FN100" s="452">
        <f t="shared" si="212"/>
        <v>1.7488413977904194</v>
      </c>
      <c r="FO100" s="452">
        <f t="shared" si="213"/>
        <v>1.0545659543001895</v>
      </c>
      <c r="FP100" s="452">
        <f t="shared" si="214"/>
        <v>1.6876336421952958</v>
      </c>
      <c r="FQ100" s="452">
        <f t="shared" si="215"/>
        <v>1.0381325730577333</v>
      </c>
      <c r="FR100" s="453"/>
      <c r="FS100" s="446">
        <f t="shared" si="324"/>
        <v>288453</v>
      </c>
      <c r="FT100" s="446">
        <f t="shared" si="324"/>
        <v>3706981</v>
      </c>
      <c r="FU100" s="446">
        <f t="shared" si="324"/>
        <v>16616845</v>
      </c>
      <c r="FV100" s="446">
        <f t="shared" si="324"/>
        <v>57827193</v>
      </c>
      <c r="FW100" s="446">
        <f t="shared" si="324"/>
        <v>65665653</v>
      </c>
      <c r="FX100" s="446">
        <f t="shared" si="324"/>
        <v>52795816</v>
      </c>
      <c r="FY100" s="446">
        <f t="shared" si="324"/>
        <v>1367158316</v>
      </c>
      <c r="FZ100" s="446">
        <f t="shared" si="324"/>
        <v>1958991310</v>
      </c>
      <c r="GA100" s="446">
        <f t="shared" si="324"/>
        <v>106954221</v>
      </c>
      <c r="GB100" s="446">
        <f t="shared" si="254"/>
        <v>746915737</v>
      </c>
      <c r="GC100" s="446">
        <f t="shared" si="254"/>
        <v>189653469</v>
      </c>
      <c r="GD100" s="446">
        <f t="shared" si="319"/>
        <v>1003952</v>
      </c>
      <c r="GE100" s="446">
        <f t="shared" si="319"/>
        <v>650060</v>
      </c>
      <c r="GF100" s="446">
        <f t="shared" si="319"/>
        <v>63979177</v>
      </c>
      <c r="GG100" s="446">
        <f t="shared" si="319"/>
        <v>110984771</v>
      </c>
      <c r="GH100" s="446">
        <f t="shared" si="319"/>
        <v>39104593</v>
      </c>
      <c r="GI100" s="446">
        <f t="shared" si="319"/>
        <v>1215951816</v>
      </c>
      <c r="GJ100" s="446">
        <f t="shared" si="319"/>
        <v>178751768</v>
      </c>
      <c r="GK100" s="446">
        <f t="shared" si="319"/>
        <v>80352910</v>
      </c>
      <c r="GL100" s="446">
        <f t="shared" si="319"/>
        <v>280606901</v>
      </c>
      <c r="GM100" s="446">
        <f t="shared" si="319"/>
        <v>55051859</v>
      </c>
      <c r="GN100" s="446">
        <f t="shared" si="308"/>
        <v>3623844</v>
      </c>
      <c r="GO100" s="446">
        <f t="shared" si="320"/>
        <v>2307832</v>
      </c>
      <c r="GP100" s="446">
        <f t="shared" si="320"/>
        <v>3075798</v>
      </c>
      <c r="GQ100" s="446">
        <f t="shared" si="320"/>
        <v>1375163066</v>
      </c>
      <c r="GR100" s="446"/>
      <c r="GS100" s="446"/>
      <c r="GT100" s="446"/>
      <c r="GU100" s="446"/>
      <c r="GV100" s="454"/>
      <c r="GW100" s="402"/>
      <c r="GX100" s="402"/>
      <c r="GY100" s="402"/>
      <c r="GZ100" s="402"/>
      <c r="HA100" s="402"/>
    </row>
    <row r="101" spans="1:209" ht="10.5" customHeight="1" x14ac:dyDescent="0.2">
      <c r="A101" s="417" t="str">
        <f t="shared" si="255"/>
        <v>2025-26JULYENG</v>
      </c>
      <c r="B101" s="458" t="str">
        <f t="shared" si="216"/>
        <v>2025-26</v>
      </c>
      <c r="C101" s="402" t="s">
        <v>673</v>
      </c>
      <c r="D101" s="458"/>
      <c r="F101" s="458" t="str">
        <f t="shared" si="217"/>
        <v>ENG</v>
      </c>
      <c r="H101" s="463">
        <f t="shared" si="242"/>
        <v>1164167</v>
      </c>
      <c r="I101" s="463">
        <f t="shared" si="242"/>
        <v>843526</v>
      </c>
      <c r="J101" s="463">
        <f t="shared" si="242"/>
        <v>3827062</v>
      </c>
      <c r="K101" s="463">
        <f t="shared" si="256"/>
        <v>5</v>
      </c>
      <c r="L101" s="463">
        <f t="shared" si="257"/>
        <v>0</v>
      </c>
      <c r="M101" s="463">
        <f t="shared" si="258"/>
        <v>7</v>
      </c>
      <c r="N101" s="463">
        <f t="shared" si="259"/>
        <v>28</v>
      </c>
      <c r="O101" s="463">
        <f t="shared" si="260"/>
        <v>82</v>
      </c>
      <c r="P101" s="463">
        <f t="shared" si="321"/>
        <v>4144</v>
      </c>
      <c r="Q101" s="463">
        <f t="shared" si="321"/>
        <v>4697</v>
      </c>
      <c r="R101" s="463">
        <f t="shared" si="321"/>
        <v>7968</v>
      </c>
      <c r="S101" s="463">
        <f t="shared" si="321"/>
        <v>787873</v>
      </c>
      <c r="T101" s="463">
        <f t="shared" si="321"/>
        <v>79647</v>
      </c>
      <c r="U101" s="463">
        <f t="shared" si="321"/>
        <v>51795</v>
      </c>
      <c r="V101" s="463">
        <f t="shared" si="321"/>
        <v>393473</v>
      </c>
      <c r="W101" s="463">
        <f t="shared" si="321"/>
        <v>141152</v>
      </c>
      <c r="X101" s="463">
        <f t="shared" si="321"/>
        <v>5796</v>
      </c>
      <c r="Y101" s="463">
        <f t="shared" si="321"/>
        <v>37859516</v>
      </c>
      <c r="Z101" s="463">
        <f t="shared" si="261"/>
        <v>475</v>
      </c>
      <c r="AA101" s="463">
        <f t="shared" si="262"/>
        <v>851</v>
      </c>
      <c r="AB101" s="463">
        <f t="shared" si="189"/>
        <v>29724736</v>
      </c>
      <c r="AC101" s="463">
        <f t="shared" si="263"/>
        <v>574</v>
      </c>
      <c r="AD101" s="463">
        <f t="shared" si="264"/>
        <v>1037</v>
      </c>
      <c r="AE101" s="463">
        <f t="shared" si="192"/>
        <v>675104445</v>
      </c>
      <c r="AF101" s="463">
        <f t="shared" si="265"/>
        <v>1716</v>
      </c>
      <c r="AG101" s="463">
        <f t="shared" si="266"/>
        <v>3484</v>
      </c>
      <c r="AH101" s="463">
        <f t="shared" si="195"/>
        <v>853007820</v>
      </c>
      <c r="AI101" s="463">
        <f t="shared" si="267"/>
        <v>6043</v>
      </c>
      <c r="AJ101" s="463">
        <f t="shared" si="268"/>
        <v>13884</v>
      </c>
      <c r="AK101" s="463">
        <f t="shared" si="198"/>
        <v>45400726</v>
      </c>
      <c r="AL101" s="463">
        <f t="shared" si="269"/>
        <v>7833</v>
      </c>
      <c r="AM101" s="463">
        <f t="shared" si="270"/>
        <v>17558</v>
      </c>
      <c r="AN101" s="463">
        <f t="shared" si="250"/>
        <v>5182</v>
      </c>
      <c r="AO101" s="463">
        <f t="shared" si="250"/>
        <v>32094</v>
      </c>
      <c r="AP101" s="463">
        <f t="shared" si="250"/>
        <v>27838</v>
      </c>
      <c r="AQ101" s="463">
        <f t="shared" si="250"/>
        <v>97391019</v>
      </c>
      <c r="AR101" s="463">
        <f t="shared" si="271"/>
        <v>3498</v>
      </c>
      <c r="AS101" s="463">
        <f t="shared" si="272"/>
        <v>7232</v>
      </c>
      <c r="AT101" s="463">
        <f t="shared" si="322"/>
        <v>134224</v>
      </c>
      <c r="AU101" s="463">
        <f t="shared" si="322"/>
        <v>12566</v>
      </c>
      <c r="AV101" s="463">
        <f t="shared" si="322"/>
        <v>53368</v>
      </c>
      <c r="AW101" s="463">
        <f t="shared" si="322"/>
        <v>54393</v>
      </c>
      <c r="AX101" s="463">
        <f t="shared" si="322"/>
        <v>9877</v>
      </c>
      <c r="AY101" s="463">
        <f t="shared" si="322"/>
        <v>58413</v>
      </c>
      <c r="AZ101" s="463">
        <f t="shared" si="322"/>
        <v>9668</v>
      </c>
      <c r="BA101" s="463">
        <f t="shared" si="251"/>
        <v>131201</v>
      </c>
      <c r="BB101" s="463">
        <f t="shared" si="251"/>
        <v>296503535</v>
      </c>
      <c r="BC101" s="463">
        <f t="shared" si="273"/>
        <v>2260</v>
      </c>
      <c r="BD101" s="463">
        <f t="shared" si="274"/>
        <v>5633</v>
      </c>
      <c r="BE101" s="463">
        <f t="shared" si="252"/>
        <v>10568</v>
      </c>
      <c r="BF101" s="463">
        <f t="shared" si="252"/>
        <v>41096</v>
      </c>
      <c r="BG101" s="463">
        <f t="shared" si="252"/>
        <v>57936</v>
      </c>
      <c r="BH101" s="463">
        <f t="shared" si="252"/>
        <v>21601</v>
      </c>
      <c r="BI101" s="463">
        <f t="shared" si="323"/>
        <v>387496</v>
      </c>
      <c r="BJ101" s="463">
        <f t="shared" si="323"/>
        <v>36415</v>
      </c>
      <c r="BK101" s="463">
        <f t="shared" si="323"/>
        <v>229738</v>
      </c>
      <c r="BL101" s="463">
        <f t="shared" si="323"/>
        <v>653649</v>
      </c>
      <c r="BM101" s="463">
        <f t="shared" si="323"/>
        <v>164650</v>
      </c>
      <c r="BN101" s="463">
        <f t="shared" si="323"/>
        <v>123160</v>
      </c>
      <c r="BO101" s="463">
        <f t="shared" si="323"/>
        <v>105795</v>
      </c>
      <c r="BP101" s="463">
        <f t="shared" si="323"/>
        <v>80865</v>
      </c>
      <c r="BQ101" s="463">
        <f t="shared" si="323"/>
        <v>542947</v>
      </c>
      <c r="BR101" s="463">
        <f t="shared" si="323"/>
        <v>421225</v>
      </c>
      <c r="BS101" s="463">
        <f t="shared" si="323"/>
        <v>244753</v>
      </c>
      <c r="BT101" s="463">
        <f t="shared" si="323"/>
        <v>149640</v>
      </c>
      <c r="BU101" s="463">
        <f t="shared" si="323"/>
        <v>9947</v>
      </c>
      <c r="BV101" s="463">
        <f t="shared" si="323"/>
        <v>6146</v>
      </c>
      <c r="BW101" s="463">
        <f t="shared" si="309"/>
        <v>1032</v>
      </c>
      <c r="BX101" s="463">
        <f t="shared" si="309"/>
        <v>608173</v>
      </c>
      <c r="BY101" s="463">
        <f t="shared" si="275"/>
        <v>589</v>
      </c>
      <c r="BZ101" s="463">
        <f t="shared" si="276"/>
        <v>1023</v>
      </c>
      <c r="CA101" s="463">
        <f t="shared" si="310"/>
        <v>764</v>
      </c>
      <c r="CB101" s="463">
        <f t="shared" si="310"/>
        <v>371789</v>
      </c>
      <c r="CC101" s="463">
        <f t="shared" si="277"/>
        <v>487</v>
      </c>
      <c r="CD101" s="463">
        <f t="shared" si="278"/>
        <v>915</v>
      </c>
      <c r="CE101" s="463">
        <f t="shared" si="311"/>
        <v>77851</v>
      </c>
      <c r="CF101" s="463">
        <f t="shared" si="311"/>
        <v>36879554</v>
      </c>
      <c r="CG101" s="463">
        <f t="shared" si="279"/>
        <v>474</v>
      </c>
      <c r="CH101" s="463">
        <f t="shared" si="280"/>
        <v>848</v>
      </c>
      <c r="CI101" s="463">
        <f t="shared" si="312"/>
        <v>33641</v>
      </c>
      <c r="CJ101" s="463">
        <f t="shared" si="312"/>
        <v>54341798</v>
      </c>
      <c r="CK101" s="463">
        <f t="shared" si="281"/>
        <v>1615</v>
      </c>
      <c r="CL101" s="463">
        <f t="shared" si="282"/>
        <v>3236</v>
      </c>
      <c r="CM101" s="463">
        <f t="shared" si="313"/>
        <v>12612</v>
      </c>
      <c r="CN101" s="463">
        <f t="shared" si="313"/>
        <v>18391932</v>
      </c>
      <c r="CO101" s="463">
        <f t="shared" si="283"/>
        <v>1458</v>
      </c>
      <c r="CP101" s="463">
        <f t="shared" si="284"/>
        <v>3156</v>
      </c>
      <c r="CQ101" s="463">
        <f t="shared" si="314"/>
        <v>347220</v>
      </c>
      <c r="CR101" s="463">
        <f t="shared" si="314"/>
        <v>602370715</v>
      </c>
      <c r="CS101" s="463">
        <f t="shared" si="285"/>
        <v>1735</v>
      </c>
      <c r="CT101" s="463">
        <f t="shared" si="286"/>
        <v>3516</v>
      </c>
      <c r="CU101" s="463">
        <f t="shared" si="315"/>
        <v>11951</v>
      </c>
      <c r="CV101" s="463">
        <f t="shared" si="315"/>
        <v>81048008</v>
      </c>
      <c r="CW101" s="463">
        <f t="shared" si="287"/>
        <v>6782</v>
      </c>
      <c r="CX101" s="463">
        <f t="shared" si="288"/>
        <v>15236</v>
      </c>
      <c r="CY101" s="463">
        <f t="shared" si="316"/>
        <v>5495</v>
      </c>
      <c r="CZ101" s="463">
        <f t="shared" si="316"/>
        <v>34621306</v>
      </c>
      <c r="DA101" s="463">
        <f t="shared" si="289"/>
        <v>6301</v>
      </c>
      <c r="DB101" s="463">
        <f t="shared" si="290"/>
        <v>14620</v>
      </c>
      <c r="DC101" s="463">
        <f t="shared" si="317"/>
        <v>12186</v>
      </c>
      <c r="DD101" s="463">
        <f t="shared" si="317"/>
        <v>108203894</v>
      </c>
      <c r="DE101" s="463">
        <f t="shared" si="291"/>
        <v>8879</v>
      </c>
      <c r="DF101" s="463">
        <f t="shared" si="292"/>
        <v>20873</v>
      </c>
      <c r="DG101" s="463">
        <f t="shared" si="318"/>
        <v>2324</v>
      </c>
      <c r="DH101" s="463">
        <f t="shared" si="318"/>
        <v>21444424</v>
      </c>
      <c r="DI101" s="463">
        <f t="shared" si="293"/>
        <v>9227</v>
      </c>
      <c r="DJ101" s="463">
        <f t="shared" si="294"/>
        <v>23498</v>
      </c>
      <c r="DK101" s="463">
        <f t="shared" si="246"/>
        <v>3644</v>
      </c>
      <c r="DL101" s="463">
        <f t="shared" si="246"/>
        <v>1333004</v>
      </c>
      <c r="DM101" s="463">
        <f t="shared" si="295"/>
        <v>366</v>
      </c>
      <c r="DN101" s="463">
        <f t="shared" si="296"/>
        <v>624</v>
      </c>
      <c r="DO101" s="463">
        <f t="shared" si="247"/>
        <v>45378</v>
      </c>
      <c r="DP101" s="463">
        <f t="shared" si="247"/>
        <v>1879198</v>
      </c>
      <c r="DQ101" s="463">
        <f t="shared" si="297"/>
        <v>41</v>
      </c>
      <c r="DR101" s="463">
        <f t="shared" si="298"/>
        <v>73</v>
      </c>
      <c r="DS101" s="463">
        <f t="shared" si="248"/>
        <v>1057</v>
      </c>
      <c r="DT101" s="463">
        <f t="shared" si="248"/>
        <v>1892776</v>
      </c>
      <c r="DU101" s="463">
        <f t="shared" si="299"/>
        <v>1791</v>
      </c>
      <c r="DV101" s="463">
        <f t="shared" si="300"/>
        <v>3688</v>
      </c>
      <c r="DW101" s="463">
        <f t="shared" si="305"/>
        <v>960</v>
      </c>
      <c r="DX101" s="463">
        <f t="shared" si="325"/>
        <v>411681</v>
      </c>
      <c r="DY101" s="463">
        <f t="shared" si="325"/>
        <v>631554248</v>
      </c>
      <c r="DZ101" s="463">
        <f t="shared" si="301"/>
        <v>1534</v>
      </c>
      <c r="EA101" s="463">
        <f t="shared" si="302"/>
        <v>2846</v>
      </c>
      <c r="EB101" s="463">
        <f t="shared" si="326"/>
        <v>260027</v>
      </c>
      <c r="EC101" s="463">
        <f t="shared" si="326"/>
        <v>90826</v>
      </c>
      <c r="ED101" s="463">
        <f t="shared" si="326"/>
        <v>22441</v>
      </c>
      <c r="EE101" s="463">
        <f t="shared" si="326"/>
        <v>156464052</v>
      </c>
      <c r="EF101" s="463">
        <f t="shared" si="326"/>
        <v>15383</v>
      </c>
      <c r="EG101" s="463">
        <f t="shared" si="253"/>
        <v>4390</v>
      </c>
      <c r="EH101" s="463">
        <f t="shared" si="253"/>
        <v>3188</v>
      </c>
      <c r="EI101" s="463"/>
      <c r="EJ101" s="446"/>
      <c r="EK101" s="446"/>
      <c r="EL101" s="446"/>
      <c r="EM101" s="446"/>
      <c r="EN101" s="446"/>
      <c r="EO101" s="446"/>
      <c r="EP101" s="446"/>
      <c r="EQ101" s="446"/>
      <c r="ER101" s="446"/>
      <c r="ES101" s="446"/>
      <c r="ET101" s="446"/>
      <c r="EU101" s="446"/>
      <c r="EV101" s="446"/>
      <c r="EW101" s="446"/>
      <c r="EX101" s="446"/>
      <c r="EY101" s="446"/>
      <c r="EZ101" s="447"/>
      <c r="FA101" s="446">
        <f t="shared" si="205"/>
        <v>7</v>
      </c>
      <c r="FB101" s="417">
        <f t="shared" si="303"/>
        <v>2025</v>
      </c>
      <c r="FC101" s="448">
        <v>45839</v>
      </c>
      <c r="FD101" s="449">
        <f t="shared" si="236"/>
        <v>31</v>
      </c>
      <c r="FE101" s="450"/>
      <c r="FF101" s="451">
        <f t="shared" si="307"/>
        <v>0.60100923142126805</v>
      </c>
      <c r="FG101" s="450"/>
      <c r="FH101" s="452">
        <f t="shared" si="206"/>
        <v>2.067246726179266</v>
      </c>
      <c r="FI101" s="452">
        <f t="shared" si="207"/>
        <v>1.546323150903361</v>
      </c>
      <c r="FJ101" s="452">
        <f t="shared" si="208"/>
        <v>2.0425716768027802</v>
      </c>
      <c r="FK101" s="452">
        <f t="shared" si="209"/>
        <v>1.5612510860121633</v>
      </c>
      <c r="FL101" s="452">
        <f t="shared" si="210"/>
        <v>1.3798837531418928</v>
      </c>
      <c r="FM101" s="452">
        <f t="shared" si="211"/>
        <v>1.0705308877610409</v>
      </c>
      <c r="FN101" s="452">
        <f t="shared" si="212"/>
        <v>1.7339676377238722</v>
      </c>
      <c r="FO101" s="452">
        <f t="shared" si="213"/>
        <v>1.0601337565177964</v>
      </c>
      <c r="FP101" s="452">
        <f t="shared" si="214"/>
        <v>1.7161835748792271</v>
      </c>
      <c r="FQ101" s="452">
        <f t="shared" si="215"/>
        <v>1.0603864734299517</v>
      </c>
      <c r="FR101" s="453"/>
      <c r="FS101" s="446">
        <f t="shared" si="324"/>
        <v>302094</v>
      </c>
      <c r="FT101" s="446">
        <f t="shared" si="324"/>
        <v>5994577</v>
      </c>
      <c r="FU101" s="446">
        <f t="shared" si="324"/>
        <v>23967672</v>
      </c>
      <c r="FV101" s="446">
        <f t="shared" si="324"/>
        <v>68866511</v>
      </c>
      <c r="FW101" s="446">
        <f t="shared" si="324"/>
        <v>67785263</v>
      </c>
      <c r="FX101" s="446">
        <f t="shared" si="324"/>
        <v>53724986</v>
      </c>
      <c r="FY101" s="446">
        <f t="shared" si="324"/>
        <v>1370717605</v>
      </c>
      <c r="FZ101" s="446">
        <f t="shared" si="324"/>
        <v>1959782470</v>
      </c>
      <c r="GA101" s="446">
        <f t="shared" si="324"/>
        <v>101763347</v>
      </c>
      <c r="GB101" s="446">
        <f t="shared" si="254"/>
        <v>739084494</v>
      </c>
      <c r="GC101" s="446">
        <f t="shared" si="254"/>
        <v>201317455</v>
      </c>
      <c r="GD101" s="446">
        <f t="shared" si="319"/>
        <v>1055944</v>
      </c>
      <c r="GE101" s="446">
        <f t="shared" si="319"/>
        <v>698880</v>
      </c>
      <c r="GF101" s="446">
        <f t="shared" si="319"/>
        <v>65986644</v>
      </c>
      <c r="GG101" s="446">
        <f t="shared" si="319"/>
        <v>108871373</v>
      </c>
      <c r="GH101" s="446">
        <f t="shared" si="319"/>
        <v>39804439</v>
      </c>
      <c r="GI101" s="446">
        <f t="shared" si="319"/>
        <v>1220854711</v>
      </c>
      <c r="GJ101" s="446">
        <f t="shared" si="319"/>
        <v>182090084</v>
      </c>
      <c r="GK101" s="446">
        <f t="shared" si="319"/>
        <v>80334264</v>
      </c>
      <c r="GL101" s="446">
        <f t="shared" si="319"/>
        <v>254355715</v>
      </c>
      <c r="GM101" s="446">
        <f t="shared" si="319"/>
        <v>54610207</v>
      </c>
      <c r="GN101" s="446">
        <f t="shared" si="308"/>
        <v>3898512</v>
      </c>
      <c r="GO101" s="446">
        <f t="shared" si="320"/>
        <v>2273787</v>
      </c>
      <c r="GP101" s="446">
        <f t="shared" si="320"/>
        <v>3334603</v>
      </c>
      <c r="GQ101" s="446">
        <f t="shared" si="320"/>
        <v>1171741059</v>
      </c>
      <c r="GR101" s="446"/>
      <c r="GS101" s="446"/>
      <c r="GT101" s="446"/>
      <c r="GU101" s="446"/>
      <c r="GV101" s="454"/>
      <c r="GW101" s="402"/>
      <c r="GX101" s="402"/>
      <c r="GY101" s="402"/>
      <c r="GZ101" s="402"/>
      <c r="HA101" s="402"/>
    </row>
    <row r="102" spans="1:209" ht="10.5" customHeight="1" x14ac:dyDescent="0.2">
      <c r="A102" s="417" t="str">
        <f t="shared" si="255"/>
        <v>2025-26AUGUSTENG</v>
      </c>
      <c r="B102" s="458" t="str">
        <f t="shared" si="216"/>
        <v>2025-26</v>
      </c>
      <c r="C102" s="402" t="s">
        <v>636</v>
      </c>
      <c r="D102" s="458"/>
      <c r="F102" s="458" t="str">
        <f t="shared" si="217"/>
        <v>ENG</v>
      </c>
      <c r="H102" s="463">
        <f t="shared" si="242"/>
        <v>1122761</v>
      </c>
      <c r="I102" s="463">
        <f t="shared" si="242"/>
        <v>810121</v>
      </c>
      <c r="J102" s="463">
        <f t="shared" si="242"/>
        <v>2485939</v>
      </c>
      <c r="K102" s="463">
        <f t="shared" si="256"/>
        <v>3</v>
      </c>
      <c r="L102" s="463">
        <f t="shared" si="257"/>
        <v>0</v>
      </c>
      <c r="M102" s="463">
        <f t="shared" si="258"/>
        <v>3</v>
      </c>
      <c r="N102" s="463">
        <f t="shared" si="259"/>
        <v>13</v>
      </c>
      <c r="O102" s="463">
        <f t="shared" si="260"/>
        <v>65</v>
      </c>
      <c r="P102" s="463">
        <f t="shared" si="321"/>
        <v>3968</v>
      </c>
      <c r="Q102" s="463">
        <f t="shared" si="321"/>
        <v>4727</v>
      </c>
      <c r="R102" s="463">
        <f t="shared" si="321"/>
        <v>7593</v>
      </c>
      <c r="S102" s="463">
        <f t="shared" si="321"/>
        <v>775373</v>
      </c>
      <c r="T102" s="463">
        <f t="shared" si="321"/>
        <v>74575</v>
      </c>
      <c r="U102" s="463">
        <f t="shared" si="321"/>
        <v>47869</v>
      </c>
      <c r="V102" s="463">
        <f t="shared" si="321"/>
        <v>385908</v>
      </c>
      <c r="W102" s="463">
        <f t="shared" si="321"/>
        <v>144982</v>
      </c>
      <c r="X102" s="463">
        <f t="shared" si="321"/>
        <v>6069</v>
      </c>
      <c r="Y102" s="463">
        <f t="shared" si="321"/>
        <v>34836021</v>
      </c>
      <c r="Z102" s="463">
        <f t="shared" si="261"/>
        <v>467</v>
      </c>
      <c r="AA102" s="463">
        <f t="shared" si="262"/>
        <v>835</v>
      </c>
      <c r="AB102" s="463">
        <f t="shared" ref="AB102:AB113" si="327">SUMIFS(AB$443:AB$10112,$B$443:$B$10112,$B102,$C$443:$C$10112,$C102)</f>
        <v>26920466</v>
      </c>
      <c r="AC102" s="463">
        <f t="shared" si="263"/>
        <v>562</v>
      </c>
      <c r="AD102" s="463">
        <f t="shared" si="264"/>
        <v>1022</v>
      </c>
      <c r="AE102" s="463">
        <f t="shared" ref="AE102:AE113" si="328">SUMIFS(AE$443:AE$10112,$B$443:$B$10112,$B102,$C$443:$C$10112,$C102)</f>
        <v>624670545</v>
      </c>
      <c r="AF102" s="463">
        <f t="shared" si="265"/>
        <v>1619</v>
      </c>
      <c r="AG102" s="463">
        <f t="shared" si="266"/>
        <v>3280</v>
      </c>
      <c r="AH102" s="463">
        <f t="shared" ref="AH102:AH113" si="329">SUMIFS(AH$443:AH$10112,$B$443:$B$10112,$B102,$C$443:$C$10112,$C102)</f>
        <v>807131503</v>
      </c>
      <c r="AI102" s="463">
        <f t="shared" si="267"/>
        <v>5567</v>
      </c>
      <c r="AJ102" s="463">
        <f t="shared" si="268"/>
        <v>12679</v>
      </c>
      <c r="AK102" s="463">
        <f t="shared" ref="AK102:AK113" si="330">SUMIFS(AK$443:AK$10112,$B$443:$B$10112,$B102,$C$443:$C$10112,$C102)</f>
        <v>45403659</v>
      </c>
      <c r="AL102" s="463">
        <f t="shared" si="269"/>
        <v>7481</v>
      </c>
      <c r="AM102" s="463">
        <f t="shared" si="270"/>
        <v>16497</v>
      </c>
      <c r="AN102" s="463">
        <f t="shared" si="250"/>
        <v>5187</v>
      </c>
      <c r="AO102" s="463">
        <f t="shared" si="250"/>
        <v>31227</v>
      </c>
      <c r="AP102" s="463">
        <f t="shared" si="250"/>
        <v>28163</v>
      </c>
      <c r="AQ102" s="463">
        <f t="shared" si="250"/>
        <v>86679171</v>
      </c>
      <c r="AR102" s="463">
        <f t="shared" si="271"/>
        <v>3078</v>
      </c>
      <c r="AS102" s="463">
        <f t="shared" si="272"/>
        <v>6957</v>
      </c>
      <c r="AT102" s="463">
        <f t="shared" si="322"/>
        <v>131562</v>
      </c>
      <c r="AU102" s="463">
        <f t="shared" si="322"/>
        <v>12794</v>
      </c>
      <c r="AV102" s="463">
        <f t="shared" si="322"/>
        <v>51964</v>
      </c>
      <c r="AW102" s="463">
        <f t="shared" si="322"/>
        <v>53873</v>
      </c>
      <c r="AX102" s="463">
        <f t="shared" si="322"/>
        <v>9691</v>
      </c>
      <c r="AY102" s="463">
        <f t="shared" si="322"/>
        <v>57113</v>
      </c>
      <c r="AZ102" s="463">
        <f t="shared" si="322"/>
        <v>10022</v>
      </c>
      <c r="BA102" s="463">
        <f t="shared" si="251"/>
        <v>128526</v>
      </c>
      <c r="BB102" s="463">
        <f t="shared" si="251"/>
        <v>275555157</v>
      </c>
      <c r="BC102" s="463">
        <f t="shared" si="273"/>
        <v>2144</v>
      </c>
      <c r="BD102" s="463">
        <f t="shared" si="274"/>
        <v>5563</v>
      </c>
      <c r="BE102" s="463">
        <f t="shared" si="252"/>
        <v>10407</v>
      </c>
      <c r="BF102" s="463">
        <f t="shared" si="252"/>
        <v>40785</v>
      </c>
      <c r="BG102" s="463">
        <f t="shared" si="252"/>
        <v>55284</v>
      </c>
      <c r="BH102" s="463">
        <f t="shared" si="252"/>
        <v>22050</v>
      </c>
      <c r="BI102" s="463">
        <f t="shared" si="323"/>
        <v>382434</v>
      </c>
      <c r="BJ102" s="463">
        <f t="shared" si="323"/>
        <v>34523</v>
      </c>
      <c r="BK102" s="463">
        <f t="shared" si="323"/>
        <v>226854</v>
      </c>
      <c r="BL102" s="463">
        <f t="shared" si="323"/>
        <v>643811</v>
      </c>
      <c r="BM102" s="463">
        <f t="shared" si="323"/>
        <v>154522</v>
      </c>
      <c r="BN102" s="463">
        <f t="shared" si="323"/>
        <v>115692</v>
      </c>
      <c r="BO102" s="463">
        <f t="shared" si="323"/>
        <v>98068</v>
      </c>
      <c r="BP102" s="463">
        <f t="shared" si="323"/>
        <v>74968</v>
      </c>
      <c r="BQ102" s="463">
        <f t="shared" si="323"/>
        <v>532788</v>
      </c>
      <c r="BR102" s="463">
        <f t="shared" si="323"/>
        <v>413638</v>
      </c>
      <c r="BS102" s="463">
        <f t="shared" si="323"/>
        <v>251526</v>
      </c>
      <c r="BT102" s="463">
        <f t="shared" si="323"/>
        <v>153467</v>
      </c>
      <c r="BU102" s="463">
        <f t="shared" si="323"/>
        <v>10538</v>
      </c>
      <c r="BV102" s="463">
        <f t="shared" si="323"/>
        <v>6363</v>
      </c>
      <c r="BW102" s="463">
        <f t="shared" si="309"/>
        <v>780</v>
      </c>
      <c r="BX102" s="463">
        <f t="shared" si="309"/>
        <v>422983</v>
      </c>
      <c r="BY102" s="463">
        <f t="shared" si="275"/>
        <v>542</v>
      </c>
      <c r="BZ102" s="463">
        <f t="shared" si="276"/>
        <v>991</v>
      </c>
      <c r="CA102" s="463">
        <f t="shared" si="310"/>
        <v>651</v>
      </c>
      <c r="CB102" s="463">
        <f t="shared" si="310"/>
        <v>302670</v>
      </c>
      <c r="CC102" s="463">
        <f t="shared" si="277"/>
        <v>465</v>
      </c>
      <c r="CD102" s="463">
        <f t="shared" si="278"/>
        <v>836</v>
      </c>
      <c r="CE102" s="463">
        <f t="shared" si="311"/>
        <v>73144</v>
      </c>
      <c r="CF102" s="463">
        <f t="shared" si="311"/>
        <v>34110368</v>
      </c>
      <c r="CG102" s="463">
        <f t="shared" si="279"/>
        <v>466</v>
      </c>
      <c r="CH102" s="463">
        <f t="shared" si="280"/>
        <v>834</v>
      </c>
      <c r="CI102" s="463">
        <f t="shared" si="312"/>
        <v>31331</v>
      </c>
      <c r="CJ102" s="463">
        <f t="shared" si="312"/>
        <v>45574039</v>
      </c>
      <c r="CK102" s="463">
        <f t="shared" si="281"/>
        <v>1455</v>
      </c>
      <c r="CL102" s="463">
        <f t="shared" si="282"/>
        <v>2923</v>
      </c>
      <c r="CM102" s="463">
        <f t="shared" si="313"/>
        <v>12308</v>
      </c>
      <c r="CN102" s="463">
        <f t="shared" si="313"/>
        <v>16857158</v>
      </c>
      <c r="CO102" s="463">
        <f t="shared" si="283"/>
        <v>1370</v>
      </c>
      <c r="CP102" s="463">
        <f t="shared" si="284"/>
        <v>2956</v>
      </c>
      <c r="CQ102" s="463">
        <f t="shared" si="314"/>
        <v>342269</v>
      </c>
      <c r="CR102" s="463">
        <f t="shared" si="314"/>
        <v>562239348</v>
      </c>
      <c r="CS102" s="463">
        <f t="shared" si="285"/>
        <v>1643</v>
      </c>
      <c r="CT102" s="463">
        <f t="shared" si="286"/>
        <v>3321</v>
      </c>
      <c r="CU102" s="463">
        <f t="shared" si="315"/>
        <v>11723</v>
      </c>
      <c r="CV102" s="463">
        <f t="shared" si="315"/>
        <v>63984033</v>
      </c>
      <c r="CW102" s="463">
        <f t="shared" si="287"/>
        <v>5458</v>
      </c>
      <c r="CX102" s="463">
        <f t="shared" si="288"/>
        <v>12287</v>
      </c>
      <c r="CY102" s="463">
        <f t="shared" si="316"/>
        <v>5246</v>
      </c>
      <c r="CZ102" s="463">
        <f t="shared" si="316"/>
        <v>29252779</v>
      </c>
      <c r="DA102" s="463">
        <f t="shared" si="289"/>
        <v>5576</v>
      </c>
      <c r="DB102" s="463">
        <f t="shared" si="290"/>
        <v>13204</v>
      </c>
      <c r="DC102" s="463">
        <f t="shared" si="317"/>
        <v>11534</v>
      </c>
      <c r="DD102" s="463">
        <f t="shared" si="317"/>
        <v>92719959</v>
      </c>
      <c r="DE102" s="463">
        <f t="shared" si="291"/>
        <v>8039</v>
      </c>
      <c r="DF102" s="463">
        <f t="shared" si="292"/>
        <v>19022</v>
      </c>
      <c r="DG102" s="463">
        <f t="shared" si="318"/>
        <v>2238</v>
      </c>
      <c r="DH102" s="463">
        <f t="shared" si="318"/>
        <v>17884448</v>
      </c>
      <c r="DI102" s="463">
        <f t="shared" si="293"/>
        <v>7991</v>
      </c>
      <c r="DJ102" s="463">
        <f t="shared" si="294"/>
        <v>20932</v>
      </c>
      <c r="DK102" s="463">
        <f t="shared" si="246"/>
        <v>3816</v>
      </c>
      <c r="DL102" s="463">
        <f t="shared" si="246"/>
        <v>1363772</v>
      </c>
      <c r="DM102" s="463">
        <f t="shared" si="295"/>
        <v>357</v>
      </c>
      <c r="DN102" s="463">
        <f t="shared" si="296"/>
        <v>607</v>
      </c>
      <c r="DO102" s="463">
        <f t="shared" si="247"/>
        <v>42671</v>
      </c>
      <c r="DP102" s="463">
        <f t="shared" si="247"/>
        <v>1680793</v>
      </c>
      <c r="DQ102" s="463">
        <f t="shared" si="297"/>
        <v>39</v>
      </c>
      <c r="DR102" s="463">
        <f t="shared" si="298"/>
        <v>69</v>
      </c>
      <c r="DS102" s="463">
        <f t="shared" si="248"/>
        <v>969</v>
      </c>
      <c r="DT102" s="463">
        <f t="shared" si="248"/>
        <v>1622764</v>
      </c>
      <c r="DU102" s="463">
        <f t="shared" si="299"/>
        <v>1675</v>
      </c>
      <c r="DV102" s="463">
        <f t="shared" si="300"/>
        <v>3470</v>
      </c>
      <c r="DW102" s="463">
        <f t="shared" si="305"/>
        <v>886</v>
      </c>
      <c r="DX102" s="463">
        <f t="shared" si="325"/>
        <v>406686</v>
      </c>
      <c r="DY102" s="463">
        <f t="shared" si="325"/>
        <v>630829517</v>
      </c>
      <c r="DZ102" s="463">
        <f t="shared" si="301"/>
        <v>1551</v>
      </c>
      <c r="EA102" s="463">
        <f t="shared" si="302"/>
        <v>2985</v>
      </c>
      <c r="EB102" s="463">
        <f t="shared" si="326"/>
        <v>252232</v>
      </c>
      <c r="EC102" s="463">
        <f t="shared" si="326"/>
        <v>87576</v>
      </c>
      <c r="ED102" s="463">
        <f t="shared" si="326"/>
        <v>23216</v>
      </c>
      <c r="EE102" s="463">
        <f t="shared" si="326"/>
        <v>166849149</v>
      </c>
      <c r="EF102" s="463">
        <f t="shared" si="326"/>
        <v>13302</v>
      </c>
      <c r="EG102" s="463">
        <f t="shared" si="253"/>
        <v>5876</v>
      </c>
      <c r="EH102" s="463">
        <f t="shared" si="253"/>
        <v>1781</v>
      </c>
      <c r="EI102" s="463"/>
      <c r="EJ102" s="446"/>
      <c r="EK102" s="446"/>
      <c r="EL102" s="446"/>
      <c r="EM102" s="446"/>
      <c r="EN102" s="446"/>
      <c r="EO102" s="446"/>
      <c r="EP102" s="446"/>
      <c r="EQ102" s="446"/>
      <c r="ER102" s="446"/>
      <c r="ES102" s="446"/>
      <c r="ET102" s="446"/>
      <c r="EU102" s="446"/>
      <c r="EV102" s="446"/>
      <c r="EW102" s="446"/>
      <c r="EX102" s="446"/>
      <c r="EY102" s="446"/>
      <c r="EZ102" s="447"/>
      <c r="FA102" s="446">
        <f t="shared" si="205"/>
        <v>8</v>
      </c>
      <c r="FB102" s="417">
        <f t="shared" si="303"/>
        <v>2025</v>
      </c>
      <c r="FC102" s="448">
        <f t="shared" ref="FC102:FC110" si="331">DATE(LEFT($B102,4)+IF(FA102&lt;4,1,0),FA102,1)</f>
        <v>45870</v>
      </c>
      <c r="FD102" s="449">
        <f t="shared" si="236"/>
        <v>31</v>
      </c>
      <c r="FE102" s="450"/>
      <c r="FF102" s="451">
        <f t="shared" si="307"/>
        <v>0.6043451782401178</v>
      </c>
      <c r="FG102" s="450"/>
      <c r="FH102" s="452">
        <f t="shared" si="206"/>
        <v>2.0720348642306403</v>
      </c>
      <c r="FI102" s="452">
        <f t="shared" si="207"/>
        <v>1.5513509889373114</v>
      </c>
      <c r="FJ102" s="452">
        <f t="shared" si="208"/>
        <v>2.0486745075100794</v>
      </c>
      <c r="FK102" s="452">
        <f t="shared" si="209"/>
        <v>1.5661075017234536</v>
      </c>
      <c r="FL102" s="452">
        <f t="shared" si="210"/>
        <v>1.3806088497776672</v>
      </c>
      <c r="FM102" s="452">
        <f t="shared" si="211"/>
        <v>1.0718565046591415</v>
      </c>
      <c r="FN102" s="452">
        <f t="shared" si="212"/>
        <v>1.7348774330606558</v>
      </c>
      <c r="FO102" s="452">
        <f t="shared" si="213"/>
        <v>1.0585245064904609</v>
      </c>
      <c r="FP102" s="452">
        <f t="shared" si="214"/>
        <v>1.7363651342890096</v>
      </c>
      <c r="FQ102" s="452">
        <f t="shared" si="215"/>
        <v>1.0484429065743945</v>
      </c>
      <c r="FR102" s="453"/>
      <c r="FS102" s="446">
        <f t="shared" si="324"/>
        <v>291322</v>
      </c>
      <c r="FT102" s="446">
        <f t="shared" si="324"/>
        <v>2582255</v>
      </c>
      <c r="FU102" s="446">
        <f t="shared" si="324"/>
        <v>10763182</v>
      </c>
      <c r="FV102" s="446">
        <f t="shared" si="324"/>
        <v>52343720</v>
      </c>
      <c r="FW102" s="446">
        <f t="shared" si="324"/>
        <v>62305507</v>
      </c>
      <c r="FX102" s="446">
        <f t="shared" si="324"/>
        <v>48921863</v>
      </c>
      <c r="FY102" s="446">
        <f t="shared" si="324"/>
        <v>1265846728</v>
      </c>
      <c r="FZ102" s="446">
        <f t="shared" si="324"/>
        <v>1838245255</v>
      </c>
      <c r="GA102" s="446">
        <f t="shared" si="324"/>
        <v>100120625</v>
      </c>
      <c r="GB102" s="446">
        <f t="shared" si="254"/>
        <v>714978680</v>
      </c>
      <c r="GC102" s="446">
        <f t="shared" si="254"/>
        <v>195924436</v>
      </c>
      <c r="GD102" s="446">
        <f t="shared" ref="GD102:GM113" si="332">SUMIFS(GD$443:GD$10112,$B$443:$B$10112,$B102,$C$443:$C$10112,$C102)</f>
        <v>773084</v>
      </c>
      <c r="GE102" s="446">
        <f t="shared" si="332"/>
        <v>544548</v>
      </c>
      <c r="GF102" s="446">
        <f t="shared" si="332"/>
        <v>61036486</v>
      </c>
      <c r="GG102" s="446">
        <f t="shared" si="332"/>
        <v>91590778</v>
      </c>
      <c r="GH102" s="446">
        <f t="shared" si="332"/>
        <v>36379152</v>
      </c>
      <c r="GI102" s="446">
        <f t="shared" si="332"/>
        <v>1136835889</v>
      </c>
      <c r="GJ102" s="446">
        <f t="shared" si="332"/>
        <v>144042355</v>
      </c>
      <c r="GK102" s="446">
        <f t="shared" si="332"/>
        <v>69269167</v>
      </c>
      <c r="GL102" s="446">
        <f t="shared" si="332"/>
        <v>219405021</v>
      </c>
      <c r="GM102" s="446">
        <f t="shared" si="332"/>
        <v>46845654</v>
      </c>
      <c r="GN102" s="446">
        <f t="shared" si="308"/>
        <v>3361947</v>
      </c>
      <c r="GO102" s="446">
        <f t="shared" si="320"/>
        <v>2314494</v>
      </c>
      <c r="GP102" s="446">
        <f t="shared" si="320"/>
        <v>2927276</v>
      </c>
      <c r="GQ102" s="446">
        <f t="shared" si="320"/>
        <v>1213832445</v>
      </c>
      <c r="GR102" s="446"/>
      <c r="GS102" s="446"/>
      <c r="GT102" s="446"/>
      <c r="GU102" s="446"/>
      <c r="GV102" s="454"/>
      <c r="GW102" s="402"/>
      <c r="GX102" s="402"/>
      <c r="GY102" s="402"/>
      <c r="GZ102" s="402"/>
      <c r="HA102" s="402"/>
    </row>
    <row r="103" spans="1:209" ht="10.5" customHeight="1" x14ac:dyDescent="0.2">
      <c r="A103" s="417" t="str">
        <f t="shared" si="255"/>
        <v>2025-26SEPTEMBERENG</v>
      </c>
      <c r="B103" s="458" t="str">
        <f t="shared" si="216"/>
        <v>2025-26</v>
      </c>
      <c r="C103" s="402" t="s">
        <v>640</v>
      </c>
      <c r="D103" s="458"/>
      <c r="F103" s="458" t="str">
        <f t="shared" si="217"/>
        <v>ENG</v>
      </c>
      <c r="H103" s="463">
        <f t="shared" si="242"/>
        <v>1134598</v>
      </c>
      <c r="I103" s="463">
        <f t="shared" si="242"/>
        <v>824244</v>
      </c>
      <c r="J103" s="463">
        <f t="shared" si="242"/>
        <v>3549364</v>
      </c>
      <c r="K103" s="463">
        <f t="shared" si="256"/>
        <v>4</v>
      </c>
      <c r="L103" s="463">
        <f t="shared" si="257"/>
        <v>0</v>
      </c>
      <c r="M103" s="463">
        <f t="shared" si="258"/>
        <v>8</v>
      </c>
      <c r="N103" s="463">
        <f t="shared" si="259"/>
        <v>24</v>
      </c>
      <c r="O103" s="463">
        <f t="shared" si="260"/>
        <v>77</v>
      </c>
      <c r="P103" s="463">
        <f t="shared" si="321"/>
        <v>4033</v>
      </c>
      <c r="Q103" s="463">
        <f t="shared" si="321"/>
        <v>4959</v>
      </c>
      <c r="R103" s="463">
        <f t="shared" si="321"/>
        <v>6731</v>
      </c>
      <c r="S103" s="463">
        <f t="shared" si="321"/>
        <v>762108</v>
      </c>
      <c r="T103" s="463">
        <f t="shared" si="321"/>
        <v>74474</v>
      </c>
      <c r="U103" s="463">
        <f t="shared" si="321"/>
        <v>48479</v>
      </c>
      <c r="V103" s="463">
        <f t="shared" si="321"/>
        <v>385197</v>
      </c>
      <c r="W103" s="463">
        <f t="shared" si="321"/>
        <v>127406</v>
      </c>
      <c r="X103" s="463">
        <f t="shared" si="321"/>
        <v>5394</v>
      </c>
      <c r="Y103" s="463">
        <f t="shared" si="321"/>
        <v>35828069</v>
      </c>
      <c r="Z103" s="463">
        <f t="shared" si="261"/>
        <v>481</v>
      </c>
      <c r="AA103" s="463">
        <f t="shared" si="262"/>
        <v>856</v>
      </c>
      <c r="AB103" s="463">
        <f t="shared" si="327"/>
        <v>28258574</v>
      </c>
      <c r="AC103" s="463">
        <f t="shared" si="263"/>
        <v>583</v>
      </c>
      <c r="AD103" s="463">
        <f t="shared" si="264"/>
        <v>1056</v>
      </c>
      <c r="AE103" s="463">
        <f t="shared" si="328"/>
        <v>711101115</v>
      </c>
      <c r="AF103" s="463">
        <f t="shared" si="265"/>
        <v>1846</v>
      </c>
      <c r="AG103" s="463">
        <f t="shared" si="266"/>
        <v>3808</v>
      </c>
      <c r="AH103" s="463">
        <f t="shared" si="329"/>
        <v>893499524</v>
      </c>
      <c r="AI103" s="463">
        <f t="shared" si="267"/>
        <v>7013</v>
      </c>
      <c r="AJ103" s="463">
        <f t="shared" si="268"/>
        <v>16202</v>
      </c>
      <c r="AK103" s="463">
        <f t="shared" si="330"/>
        <v>49953716</v>
      </c>
      <c r="AL103" s="463">
        <f t="shared" si="269"/>
        <v>9261</v>
      </c>
      <c r="AM103" s="463">
        <f t="shared" si="270"/>
        <v>21547</v>
      </c>
      <c r="AN103" s="463">
        <f t="shared" si="250"/>
        <v>5672</v>
      </c>
      <c r="AO103" s="463">
        <f t="shared" si="250"/>
        <v>34562</v>
      </c>
      <c r="AP103" s="463">
        <f t="shared" si="250"/>
        <v>27271</v>
      </c>
      <c r="AQ103" s="463">
        <f t="shared" si="250"/>
        <v>92132037</v>
      </c>
      <c r="AR103" s="463">
        <f t="shared" si="271"/>
        <v>3378</v>
      </c>
      <c r="AS103" s="463">
        <f t="shared" si="272"/>
        <v>7476</v>
      </c>
      <c r="AT103" s="463">
        <f t="shared" si="322"/>
        <v>138839</v>
      </c>
      <c r="AU103" s="463">
        <f t="shared" si="322"/>
        <v>13527</v>
      </c>
      <c r="AV103" s="463">
        <f t="shared" si="322"/>
        <v>56212</v>
      </c>
      <c r="AW103" s="463">
        <f t="shared" si="322"/>
        <v>51078</v>
      </c>
      <c r="AX103" s="463">
        <f t="shared" si="322"/>
        <v>9678</v>
      </c>
      <c r="AY103" s="463">
        <f t="shared" si="322"/>
        <v>59422</v>
      </c>
      <c r="AZ103" s="463">
        <f t="shared" si="322"/>
        <v>9506</v>
      </c>
      <c r="BA103" s="463">
        <f t="shared" si="251"/>
        <v>128991</v>
      </c>
      <c r="BB103" s="463">
        <f t="shared" si="251"/>
        <v>301555081</v>
      </c>
      <c r="BC103" s="463">
        <f t="shared" si="273"/>
        <v>2338</v>
      </c>
      <c r="BD103" s="463">
        <f t="shared" si="274"/>
        <v>6010</v>
      </c>
      <c r="BE103" s="463">
        <f t="shared" si="252"/>
        <v>10845</v>
      </c>
      <c r="BF103" s="463">
        <f t="shared" si="252"/>
        <v>44159</v>
      </c>
      <c r="BG103" s="463">
        <f t="shared" si="252"/>
        <v>51654</v>
      </c>
      <c r="BH103" s="463">
        <f t="shared" si="252"/>
        <v>22333</v>
      </c>
      <c r="BI103" s="463">
        <f t="shared" si="323"/>
        <v>372568</v>
      </c>
      <c r="BJ103" s="463">
        <f t="shared" si="323"/>
        <v>34620</v>
      </c>
      <c r="BK103" s="463">
        <f t="shared" si="323"/>
        <v>216081</v>
      </c>
      <c r="BL103" s="463">
        <f t="shared" si="323"/>
        <v>623269</v>
      </c>
      <c r="BM103" s="463">
        <f t="shared" si="323"/>
        <v>153448</v>
      </c>
      <c r="BN103" s="463">
        <f t="shared" si="323"/>
        <v>115122</v>
      </c>
      <c r="BO103" s="463">
        <f t="shared" si="323"/>
        <v>98840</v>
      </c>
      <c r="BP103" s="463">
        <f t="shared" si="323"/>
        <v>75657</v>
      </c>
      <c r="BQ103" s="463">
        <f t="shared" si="323"/>
        <v>543305</v>
      </c>
      <c r="BR103" s="463">
        <f t="shared" si="323"/>
        <v>412752</v>
      </c>
      <c r="BS103" s="463">
        <f t="shared" si="323"/>
        <v>229880</v>
      </c>
      <c r="BT103" s="463">
        <f t="shared" si="323"/>
        <v>134950</v>
      </c>
      <c r="BU103" s="463">
        <f t="shared" si="323"/>
        <v>9436</v>
      </c>
      <c r="BV103" s="463">
        <f t="shared" si="323"/>
        <v>5633</v>
      </c>
      <c r="BW103" s="463">
        <f t="shared" si="309"/>
        <v>923</v>
      </c>
      <c r="BX103" s="463">
        <f t="shared" si="309"/>
        <v>518804</v>
      </c>
      <c r="BY103" s="463">
        <f t="shared" si="275"/>
        <v>562</v>
      </c>
      <c r="BZ103" s="463">
        <f t="shared" si="276"/>
        <v>978</v>
      </c>
      <c r="CA103" s="463">
        <f t="shared" si="310"/>
        <v>782</v>
      </c>
      <c r="CB103" s="463">
        <f t="shared" si="310"/>
        <v>373057</v>
      </c>
      <c r="CC103" s="463">
        <f t="shared" si="277"/>
        <v>477</v>
      </c>
      <c r="CD103" s="463">
        <f t="shared" si="278"/>
        <v>911</v>
      </c>
      <c r="CE103" s="463">
        <f t="shared" si="311"/>
        <v>72769</v>
      </c>
      <c r="CF103" s="463">
        <f t="shared" si="311"/>
        <v>34936208</v>
      </c>
      <c r="CG103" s="463">
        <f t="shared" si="279"/>
        <v>480</v>
      </c>
      <c r="CH103" s="463">
        <f t="shared" si="280"/>
        <v>853</v>
      </c>
      <c r="CI103" s="463">
        <f t="shared" si="312"/>
        <v>33395</v>
      </c>
      <c r="CJ103" s="463">
        <f t="shared" si="312"/>
        <v>59724771</v>
      </c>
      <c r="CK103" s="463">
        <f t="shared" si="281"/>
        <v>1788</v>
      </c>
      <c r="CL103" s="463">
        <f t="shared" si="282"/>
        <v>3672</v>
      </c>
      <c r="CM103" s="463">
        <f t="shared" si="313"/>
        <v>12664</v>
      </c>
      <c r="CN103" s="463">
        <f t="shared" si="313"/>
        <v>20173971</v>
      </c>
      <c r="CO103" s="463">
        <f t="shared" si="283"/>
        <v>1593</v>
      </c>
      <c r="CP103" s="463">
        <f t="shared" si="284"/>
        <v>3453</v>
      </c>
      <c r="CQ103" s="463">
        <f t="shared" si="314"/>
        <v>339138</v>
      </c>
      <c r="CR103" s="463">
        <f t="shared" si="314"/>
        <v>631202373</v>
      </c>
      <c r="CS103" s="463">
        <f t="shared" si="285"/>
        <v>1861</v>
      </c>
      <c r="CT103" s="463">
        <f t="shared" si="286"/>
        <v>3834</v>
      </c>
      <c r="CU103" s="463">
        <f t="shared" si="315"/>
        <v>11491</v>
      </c>
      <c r="CV103" s="463">
        <f t="shared" si="315"/>
        <v>85932016</v>
      </c>
      <c r="CW103" s="463">
        <f t="shared" si="287"/>
        <v>7478</v>
      </c>
      <c r="CX103" s="463">
        <f t="shared" si="288"/>
        <v>17382</v>
      </c>
      <c r="CY103" s="463">
        <f t="shared" si="316"/>
        <v>5132</v>
      </c>
      <c r="CZ103" s="463">
        <f t="shared" si="316"/>
        <v>35001658</v>
      </c>
      <c r="DA103" s="463">
        <f t="shared" si="289"/>
        <v>6820</v>
      </c>
      <c r="DB103" s="463">
        <f t="shared" si="290"/>
        <v>16342</v>
      </c>
      <c r="DC103" s="463">
        <f t="shared" si="317"/>
        <v>10794</v>
      </c>
      <c r="DD103" s="463">
        <f t="shared" si="317"/>
        <v>116118633</v>
      </c>
      <c r="DE103" s="463">
        <f t="shared" si="291"/>
        <v>10758</v>
      </c>
      <c r="DF103" s="463">
        <f t="shared" si="292"/>
        <v>26152</v>
      </c>
      <c r="DG103" s="463">
        <f t="shared" si="318"/>
        <v>2276</v>
      </c>
      <c r="DH103" s="463">
        <f t="shared" si="318"/>
        <v>23731298</v>
      </c>
      <c r="DI103" s="463">
        <f t="shared" si="293"/>
        <v>10427</v>
      </c>
      <c r="DJ103" s="463">
        <f t="shared" si="294"/>
        <v>26495</v>
      </c>
      <c r="DK103" s="463">
        <f t="shared" si="246"/>
        <v>4138</v>
      </c>
      <c r="DL103" s="463">
        <f t="shared" si="246"/>
        <v>1473783</v>
      </c>
      <c r="DM103" s="463">
        <f t="shared" si="295"/>
        <v>356</v>
      </c>
      <c r="DN103" s="463">
        <f t="shared" si="296"/>
        <v>618</v>
      </c>
      <c r="DO103" s="463">
        <f t="shared" si="247"/>
        <v>42695</v>
      </c>
      <c r="DP103" s="463">
        <f t="shared" si="247"/>
        <v>1703866</v>
      </c>
      <c r="DQ103" s="463">
        <f t="shared" si="297"/>
        <v>40</v>
      </c>
      <c r="DR103" s="463">
        <f t="shared" si="298"/>
        <v>71</v>
      </c>
      <c r="DS103" s="463">
        <f t="shared" si="248"/>
        <v>874</v>
      </c>
      <c r="DT103" s="463">
        <f t="shared" si="248"/>
        <v>1605435</v>
      </c>
      <c r="DU103" s="463">
        <f t="shared" si="299"/>
        <v>1837</v>
      </c>
      <c r="DV103" s="463">
        <f t="shared" si="300"/>
        <v>3917</v>
      </c>
      <c r="DW103" s="463">
        <f t="shared" si="305"/>
        <v>794</v>
      </c>
      <c r="DX103" s="463">
        <f t="shared" si="325"/>
        <v>396150</v>
      </c>
      <c r="DY103" s="463">
        <f t="shared" si="325"/>
        <v>696984787</v>
      </c>
      <c r="DZ103" s="463">
        <f t="shared" si="301"/>
        <v>1759</v>
      </c>
      <c r="EA103" s="463">
        <f t="shared" si="302"/>
        <v>3681</v>
      </c>
      <c r="EB103" s="463">
        <f t="shared" si="326"/>
        <v>253624</v>
      </c>
      <c r="EC103" s="463">
        <f t="shared" si="326"/>
        <v>96591</v>
      </c>
      <c r="ED103" s="463">
        <f t="shared" si="326"/>
        <v>29885</v>
      </c>
      <c r="EE103" s="463">
        <f t="shared" si="326"/>
        <v>233538810</v>
      </c>
      <c r="EF103" s="463">
        <f t="shared" si="326"/>
        <v>13529</v>
      </c>
      <c r="EG103" s="463">
        <f t="shared" si="253"/>
        <v>7191</v>
      </c>
      <c r="EH103" s="463">
        <f t="shared" si="253"/>
        <v>3541</v>
      </c>
      <c r="EI103" s="463"/>
      <c r="EJ103" s="446"/>
      <c r="EK103" s="446"/>
      <c r="EL103" s="446"/>
      <c r="EM103" s="446"/>
      <c r="EN103" s="446"/>
      <c r="EO103" s="446"/>
      <c r="EP103" s="446"/>
      <c r="EQ103" s="446"/>
      <c r="ER103" s="446"/>
      <c r="ES103" s="446"/>
      <c r="ET103" s="446"/>
      <c r="EU103" s="446"/>
      <c r="EV103" s="446"/>
      <c r="EW103" s="446"/>
      <c r="EX103" s="446"/>
      <c r="EY103" s="446"/>
      <c r="EZ103" s="447"/>
      <c r="FA103" s="446">
        <f t="shared" si="205"/>
        <v>9</v>
      </c>
      <c r="FB103" s="417">
        <f t="shared" si="303"/>
        <v>2025</v>
      </c>
      <c r="FC103" s="448">
        <f t="shared" si="331"/>
        <v>45901</v>
      </c>
      <c r="FD103" s="449">
        <f t="shared" si="236"/>
        <v>30</v>
      </c>
      <c r="FE103" s="450"/>
      <c r="FF103" s="451">
        <f t="shared" si="307"/>
        <v>0.60611007793756477</v>
      </c>
      <c r="FG103" s="450"/>
      <c r="FH103" s="452">
        <f t="shared" si="206"/>
        <v>2.0604237720546767</v>
      </c>
      <c r="FI103" s="452">
        <f t="shared" si="207"/>
        <v>1.5458012192174451</v>
      </c>
      <c r="FJ103" s="452">
        <f t="shared" si="208"/>
        <v>2.0388209327750162</v>
      </c>
      <c r="FK103" s="452">
        <f t="shared" si="209"/>
        <v>1.5606138740485571</v>
      </c>
      <c r="FL103" s="452">
        <f t="shared" si="210"/>
        <v>1.4104601022334027</v>
      </c>
      <c r="FM103" s="452">
        <f t="shared" si="211"/>
        <v>1.0715348250375782</v>
      </c>
      <c r="FN103" s="452">
        <f t="shared" si="212"/>
        <v>1.8043106290127624</v>
      </c>
      <c r="FO103" s="452">
        <f t="shared" si="213"/>
        <v>1.0592122819961383</v>
      </c>
      <c r="FP103" s="452">
        <f t="shared" si="214"/>
        <v>1.7493511308861698</v>
      </c>
      <c r="FQ103" s="452">
        <f t="shared" si="215"/>
        <v>1.0443084909158324</v>
      </c>
      <c r="FR103" s="453"/>
      <c r="FS103" s="446">
        <f t="shared" si="324"/>
        <v>293780</v>
      </c>
      <c r="FT103" s="446">
        <f t="shared" si="324"/>
        <v>6331531</v>
      </c>
      <c r="FU103" s="446">
        <f t="shared" si="324"/>
        <v>20046504</v>
      </c>
      <c r="FV103" s="446">
        <f t="shared" si="324"/>
        <v>63189431</v>
      </c>
      <c r="FW103" s="446">
        <f t="shared" si="324"/>
        <v>63741965</v>
      </c>
      <c r="FX103" s="446">
        <f t="shared" si="324"/>
        <v>51201485</v>
      </c>
      <c r="FY103" s="446">
        <f t="shared" si="324"/>
        <v>1466931490</v>
      </c>
      <c r="FZ103" s="446">
        <f t="shared" si="324"/>
        <v>2064236487</v>
      </c>
      <c r="GA103" s="446">
        <f t="shared" si="324"/>
        <v>116223669</v>
      </c>
      <c r="GB103" s="446">
        <f t="shared" si="254"/>
        <v>775214859</v>
      </c>
      <c r="GC103" s="446">
        <f t="shared" si="254"/>
        <v>203873627</v>
      </c>
      <c r="GD103" s="446">
        <f t="shared" si="332"/>
        <v>903132</v>
      </c>
      <c r="GE103" s="446">
        <f t="shared" si="332"/>
        <v>712344</v>
      </c>
      <c r="GF103" s="446">
        <f t="shared" si="332"/>
        <v>62082825</v>
      </c>
      <c r="GG103" s="446">
        <f t="shared" si="332"/>
        <v>122641810</v>
      </c>
      <c r="GH103" s="446">
        <f t="shared" si="332"/>
        <v>43728882</v>
      </c>
      <c r="GI103" s="446">
        <f t="shared" si="332"/>
        <v>1300101136</v>
      </c>
      <c r="GJ103" s="446">
        <f t="shared" si="332"/>
        <v>199732650</v>
      </c>
      <c r="GK103" s="446">
        <f t="shared" si="332"/>
        <v>83867725</v>
      </c>
      <c r="GL103" s="446">
        <f t="shared" si="332"/>
        <v>282282292</v>
      </c>
      <c r="GM103" s="446">
        <f t="shared" si="332"/>
        <v>60302268</v>
      </c>
      <c r="GN103" s="446">
        <f t="shared" si="308"/>
        <v>3423159</v>
      </c>
      <c r="GO103" s="446">
        <f t="shared" si="320"/>
        <v>2556854</v>
      </c>
      <c r="GP103" s="446">
        <f t="shared" si="320"/>
        <v>3032575</v>
      </c>
      <c r="GQ103" s="446">
        <f t="shared" si="320"/>
        <v>1458040758</v>
      </c>
      <c r="GR103" s="446"/>
      <c r="GS103" s="446"/>
      <c r="GT103" s="446"/>
      <c r="GU103" s="446"/>
      <c r="GV103" s="454"/>
      <c r="GW103" s="402"/>
      <c r="GX103" s="402"/>
      <c r="GY103" s="402"/>
      <c r="GZ103" s="402"/>
      <c r="HA103" s="402"/>
    </row>
    <row r="104" spans="1:209" ht="10.5" customHeight="1" x14ac:dyDescent="0.2">
      <c r="A104" s="417" t="str">
        <f t="shared" si="255"/>
        <v>2025-26OCTOBERENG</v>
      </c>
      <c r="B104" s="458" t="str">
        <f t="shared" si="216"/>
        <v>2025-26</v>
      </c>
      <c r="C104" s="402" t="s">
        <v>643</v>
      </c>
      <c r="D104" s="458"/>
      <c r="F104" s="458" t="str">
        <f t="shared" si="217"/>
        <v>ENG</v>
      </c>
      <c r="H104" s="463">
        <f t="shared" si="242"/>
        <v>1209848</v>
      </c>
      <c r="I104" s="463">
        <f t="shared" si="242"/>
        <v>880172</v>
      </c>
      <c r="J104" s="463">
        <f t="shared" si="242"/>
        <v>3445938</v>
      </c>
      <c r="K104" s="463">
        <f t="shared" si="256"/>
        <v>4</v>
      </c>
      <c r="L104" s="463">
        <f t="shared" si="257"/>
        <v>0</v>
      </c>
      <c r="M104" s="463">
        <f t="shared" si="258"/>
        <v>7</v>
      </c>
      <c r="N104" s="463">
        <f t="shared" si="259"/>
        <v>21</v>
      </c>
      <c r="O104" s="463">
        <f t="shared" si="260"/>
        <v>73</v>
      </c>
      <c r="P104" s="463">
        <f t="shared" si="321"/>
        <v>4546</v>
      </c>
      <c r="Q104" s="463">
        <f t="shared" si="321"/>
        <v>5312</v>
      </c>
      <c r="R104" s="463">
        <f t="shared" si="321"/>
        <v>6912</v>
      </c>
      <c r="S104" s="463">
        <f t="shared" si="321"/>
        <v>806985</v>
      </c>
      <c r="T104" s="463">
        <f t="shared" si="321"/>
        <v>81114</v>
      </c>
      <c r="U104" s="463">
        <f t="shared" si="321"/>
        <v>52731</v>
      </c>
      <c r="V104" s="463">
        <f t="shared" si="321"/>
        <v>410046</v>
      </c>
      <c r="W104" s="463">
        <f t="shared" si="321"/>
        <v>130052</v>
      </c>
      <c r="X104" s="463">
        <f t="shared" si="321"/>
        <v>5553</v>
      </c>
      <c r="Y104" s="463">
        <f t="shared" si="321"/>
        <v>39011226</v>
      </c>
      <c r="Z104" s="463">
        <f t="shared" si="261"/>
        <v>481</v>
      </c>
      <c r="AA104" s="463">
        <f t="shared" si="262"/>
        <v>858</v>
      </c>
      <c r="AB104" s="463">
        <f t="shared" si="327"/>
        <v>30831554</v>
      </c>
      <c r="AC104" s="463">
        <f t="shared" si="263"/>
        <v>585</v>
      </c>
      <c r="AD104" s="463">
        <f t="shared" si="264"/>
        <v>1055</v>
      </c>
      <c r="AE104" s="463">
        <f t="shared" si="328"/>
        <v>802405457</v>
      </c>
      <c r="AF104" s="463">
        <f t="shared" si="265"/>
        <v>1957</v>
      </c>
      <c r="AG104" s="463">
        <f t="shared" si="266"/>
        <v>4039</v>
      </c>
      <c r="AH104" s="463">
        <f t="shared" si="329"/>
        <v>969524784</v>
      </c>
      <c r="AI104" s="463">
        <f t="shared" si="267"/>
        <v>7455</v>
      </c>
      <c r="AJ104" s="463">
        <f t="shared" si="268"/>
        <v>17598</v>
      </c>
      <c r="AK104" s="463">
        <f t="shared" si="330"/>
        <v>51770579</v>
      </c>
      <c r="AL104" s="463">
        <f t="shared" si="269"/>
        <v>9323</v>
      </c>
      <c r="AM104" s="463">
        <f t="shared" si="270"/>
        <v>22353</v>
      </c>
      <c r="AN104" s="463">
        <f t="shared" si="250"/>
        <v>6240</v>
      </c>
      <c r="AO104" s="463">
        <f t="shared" si="250"/>
        <v>38439</v>
      </c>
      <c r="AP104" s="463">
        <f t="shared" si="250"/>
        <v>30324</v>
      </c>
      <c r="AQ104" s="463">
        <f t="shared" si="250"/>
        <v>111362236</v>
      </c>
      <c r="AR104" s="463">
        <f t="shared" si="271"/>
        <v>3672</v>
      </c>
      <c r="AS104" s="463">
        <f t="shared" si="272"/>
        <v>8144</v>
      </c>
      <c r="AT104" s="463">
        <f t="shared" si="322"/>
        <v>148614</v>
      </c>
      <c r="AU104" s="463">
        <f t="shared" si="322"/>
        <v>14185</v>
      </c>
      <c r="AV104" s="463">
        <f t="shared" si="322"/>
        <v>58404</v>
      </c>
      <c r="AW104" s="463">
        <f t="shared" si="322"/>
        <v>52255</v>
      </c>
      <c r="AX104" s="463">
        <f t="shared" si="322"/>
        <v>10712</v>
      </c>
      <c r="AY104" s="463">
        <f t="shared" si="322"/>
        <v>65313</v>
      </c>
      <c r="AZ104" s="463">
        <f t="shared" si="322"/>
        <v>10196</v>
      </c>
      <c r="BA104" s="463">
        <f t="shared" si="251"/>
        <v>137094</v>
      </c>
      <c r="BB104" s="463">
        <f t="shared" si="251"/>
        <v>334835149</v>
      </c>
      <c r="BC104" s="463">
        <f t="shared" si="273"/>
        <v>2442</v>
      </c>
      <c r="BD104" s="463">
        <f t="shared" si="274"/>
        <v>6380</v>
      </c>
      <c r="BE104" s="463">
        <f t="shared" si="252"/>
        <v>11519</v>
      </c>
      <c r="BF104" s="463">
        <f t="shared" si="252"/>
        <v>47359</v>
      </c>
      <c r="BG104" s="463">
        <f t="shared" si="252"/>
        <v>54934</v>
      </c>
      <c r="BH104" s="463">
        <f t="shared" si="252"/>
        <v>23282</v>
      </c>
      <c r="BI104" s="463">
        <f t="shared" si="323"/>
        <v>392345</v>
      </c>
      <c r="BJ104" s="463">
        <f t="shared" si="323"/>
        <v>36376</v>
      </c>
      <c r="BK104" s="463">
        <f t="shared" si="323"/>
        <v>229650</v>
      </c>
      <c r="BL104" s="463">
        <f t="shared" si="323"/>
        <v>658371</v>
      </c>
      <c r="BM104" s="463">
        <f t="shared" si="323"/>
        <v>166817</v>
      </c>
      <c r="BN104" s="463">
        <f t="shared" si="323"/>
        <v>125091</v>
      </c>
      <c r="BO104" s="463">
        <f t="shared" si="323"/>
        <v>107436</v>
      </c>
      <c r="BP104" s="463">
        <f t="shared" si="323"/>
        <v>82127</v>
      </c>
      <c r="BQ104" s="463">
        <f t="shared" si="323"/>
        <v>581255</v>
      </c>
      <c r="BR104" s="463">
        <f t="shared" si="323"/>
        <v>438900</v>
      </c>
      <c r="BS104" s="463">
        <f t="shared" si="323"/>
        <v>236838</v>
      </c>
      <c r="BT104" s="463">
        <f t="shared" si="323"/>
        <v>137729</v>
      </c>
      <c r="BU104" s="463">
        <f t="shared" si="323"/>
        <v>9883</v>
      </c>
      <c r="BV104" s="463">
        <f t="shared" si="323"/>
        <v>5727</v>
      </c>
      <c r="BW104" s="463">
        <f t="shared" si="309"/>
        <v>963</v>
      </c>
      <c r="BX104" s="463">
        <f t="shared" si="309"/>
        <v>551681</v>
      </c>
      <c r="BY104" s="463">
        <f t="shared" si="275"/>
        <v>573</v>
      </c>
      <c r="BZ104" s="463">
        <f t="shared" si="276"/>
        <v>1033</v>
      </c>
      <c r="CA104" s="463">
        <f t="shared" si="310"/>
        <v>851</v>
      </c>
      <c r="CB104" s="463">
        <f t="shared" si="310"/>
        <v>411339</v>
      </c>
      <c r="CC104" s="463">
        <f t="shared" si="277"/>
        <v>483</v>
      </c>
      <c r="CD104" s="463">
        <f t="shared" si="278"/>
        <v>883</v>
      </c>
      <c r="CE104" s="463">
        <f t="shared" si="311"/>
        <v>79300</v>
      </c>
      <c r="CF104" s="463">
        <f t="shared" si="311"/>
        <v>38048206</v>
      </c>
      <c r="CG104" s="463">
        <f t="shared" si="279"/>
        <v>480</v>
      </c>
      <c r="CH104" s="463">
        <f t="shared" si="280"/>
        <v>856</v>
      </c>
      <c r="CI104" s="463">
        <f t="shared" si="312"/>
        <v>36201</v>
      </c>
      <c r="CJ104" s="463">
        <f t="shared" si="312"/>
        <v>69074837</v>
      </c>
      <c r="CK104" s="463">
        <f t="shared" si="281"/>
        <v>1908</v>
      </c>
      <c r="CL104" s="463">
        <f t="shared" si="282"/>
        <v>3914</v>
      </c>
      <c r="CM104" s="463">
        <f t="shared" si="313"/>
        <v>13776</v>
      </c>
      <c r="CN104" s="463">
        <f t="shared" si="313"/>
        <v>23790391</v>
      </c>
      <c r="CO104" s="463">
        <f t="shared" si="283"/>
        <v>1727</v>
      </c>
      <c r="CP104" s="463">
        <f t="shared" si="284"/>
        <v>3798</v>
      </c>
      <c r="CQ104" s="463">
        <f t="shared" si="314"/>
        <v>360069</v>
      </c>
      <c r="CR104" s="463">
        <f t="shared" si="314"/>
        <v>709540229</v>
      </c>
      <c r="CS104" s="463">
        <f t="shared" si="285"/>
        <v>1971</v>
      </c>
      <c r="CT104" s="463">
        <f t="shared" si="286"/>
        <v>4058</v>
      </c>
      <c r="CU104" s="463">
        <f t="shared" si="315"/>
        <v>11795</v>
      </c>
      <c r="CV104" s="463">
        <f t="shared" si="315"/>
        <v>92216735</v>
      </c>
      <c r="CW104" s="463">
        <f t="shared" si="287"/>
        <v>7818</v>
      </c>
      <c r="CX104" s="463">
        <f t="shared" si="288"/>
        <v>18175</v>
      </c>
      <c r="CY104" s="463">
        <f t="shared" si="316"/>
        <v>5225</v>
      </c>
      <c r="CZ104" s="463">
        <f t="shared" si="316"/>
        <v>39345179</v>
      </c>
      <c r="DA104" s="463">
        <f t="shared" si="289"/>
        <v>7530</v>
      </c>
      <c r="DB104" s="463">
        <f t="shared" si="290"/>
        <v>18312</v>
      </c>
      <c r="DC104" s="463">
        <f t="shared" si="317"/>
        <v>11227</v>
      </c>
      <c r="DD104" s="463">
        <f t="shared" si="317"/>
        <v>132533393</v>
      </c>
      <c r="DE104" s="463">
        <f t="shared" si="291"/>
        <v>11805</v>
      </c>
      <c r="DF104" s="463">
        <f t="shared" si="292"/>
        <v>27915</v>
      </c>
      <c r="DG104" s="463">
        <f t="shared" si="318"/>
        <v>2358</v>
      </c>
      <c r="DH104" s="463">
        <f t="shared" si="318"/>
        <v>27403432</v>
      </c>
      <c r="DI104" s="463">
        <f t="shared" si="293"/>
        <v>11621</v>
      </c>
      <c r="DJ104" s="463">
        <f t="shared" si="294"/>
        <v>28015</v>
      </c>
      <c r="DK104" s="463">
        <f t="shared" si="246"/>
        <v>4629</v>
      </c>
      <c r="DL104" s="463">
        <f t="shared" si="246"/>
        <v>1611905</v>
      </c>
      <c r="DM104" s="463">
        <f t="shared" si="295"/>
        <v>348</v>
      </c>
      <c r="DN104" s="463">
        <f t="shared" si="296"/>
        <v>589</v>
      </c>
      <c r="DO104" s="463">
        <f t="shared" si="247"/>
        <v>46271</v>
      </c>
      <c r="DP104" s="463">
        <f t="shared" si="247"/>
        <v>1808537</v>
      </c>
      <c r="DQ104" s="463">
        <f t="shared" si="297"/>
        <v>39</v>
      </c>
      <c r="DR104" s="463">
        <f t="shared" si="298"/>
        <v>69</v>
      </c>
      <c r="DS104" s="463">
        <f t="shared" si="248"/>
        <v>917</v>
      </c>
      <c r="DT104" s="463">
        <f t="shared" si="248"/>
        <v>1940349</v>
      </c>
      <c r="DU104" s="463">
        <f t="shared" si="299"/>
        <v>2116</v>
      </c>
      <c r="DV104" s="463">
        <f t="shared" si="300"/>
        <v>4432</v>
      </c>
      <c r="DW104" s="463">
        <f t="shared" si="305"/>
        <v>811</v>
      </c>
      <c r="DX104" s="463">
        <f t="shared" si="325"/>
        <v>415698</v>
      </c>
      <c r="DY104" s="463">
        <f t="shared" si="325"/>
        <v>781224104</v>
      </c>
      <c r="DZ104" s="463">
        <f t="shared" si="301"/>
        <v>1879</v>
      </c>
      <c r="EA104" s="463">
        <f t="shared" si="302"/>
        <v>4034</v>
      </c>
      <c r="EB104" s="463">
        <f t="shared" si="326"/>
        <v>275611</v>
      </c>
      <c r="EC104" s="463">
        <f t="shared" si="326"/>
        <v>111452</v>
      </c>
      <c r="ED104" s="463">
        <f t="shared" si="326"/>
        <v>33777</v>
      </c>
      <c r="EE104" s="463">
        <f t="shared" si="326"/>
        <v>282672528</v>
      </c>
      <c r="EF104" s="463">
        <f t="shared" si="326"/>
        <v>15384</v>
      </c>
      <c r="EG104" s="463">
        <f t="shared" si="253"/>
        <v>9229</v>
      </c>
      <c r="EH104" s="463">
        <f t="shared" si="253"/>
        <v>4306</v>
      </c>
      <c r="EI104" s="463"/>
      <c r="EJ104" s="446"/>
      <c r="EK104" s="446"/>
      <c r="EL104" s="446"/>
      <c r="EM104" s="446"/>
      <c r="EN104" s="446"/>
      <c r="EO104" s="446"/>
      <c r="EP104" s="446"/>
      <c r="EQ104" s="446"/>
      <c r="ER104" s="446"/>
      <c r="ES104" s="446"/>
      <c r="ET104" s="446"/>
      <c r="EU104" s="446"/>
      <c r="EV104" s="446"/>
      <c r="EW104" s="446"/>
      <c r="EX104" s="446"/>
      <c r="EY104" s="446"/>
      <c r="EZ104" s="447"/>
      <c r="FA104" s="446">
        <f t="shared" si="205"/>
        <v>10</v>
      </c>
      <c r="FB104" s="417">
        <f t="shared" si="303"/>
        <v>2025</v>
      </c>
      <c r="FC104" s="448">
        <f t="shared" si="331"/>
        <v>45931</v>
      </c>
      <c r="FD104" s="449">
        <f t="shared" si="236"/>
        <v>31</v>
      </c>
      <c r="FE104" s="450"/>
      <c r="FF104" s="451">
        <f t="shared" si="307"/>
        <v>0.60431250653014312</v>
      </c>
      <c r="FG104" s="450"/>
      <c r="FH104" s="452">
        <f t="shared" si="206"/>
        <v>2.0565746973395469</v>
      </c>
      <c r="FI104" s="452">
        <f t="shared" si="207"/>
        <v>1.5421628818699609</v>
      </c>
      <c r="FJ104" s="452">
        <f t="shared" si="208"/>
        <v>2.0374352847471129</v>
      </c>
      <c r="FK104" s="452">
        <f t="shared" si="209"/>
        <v>1.5574709373992528</v>
      </c>
      <c r="FL104" s="452">
        <f t="shared" si="210"/>
        <v>1.4175360813177058</v>
      </c>
      <c r="FM104" s="452">
        <f t="shared" si="211"/>
        <v>1.0703677148417494</v>
      </c>
      <c r="FN104" s="452">
        <f t="shared" si="212"/>
        <v>1.8211023282994494</v>
      </c>
      <c r="FO104" s="452">
        <f t="shared" si="213"/>
        <v>1.059030234060222</v>
      </c>
      <c r="FP104" s="452">
        <f t="shared" si="214"/>
        <v>1.7797586889969386</v>
      </c>
      <c r="FQ104" s="452">
        <f t="shared" si="215"/>
        <v>1.031334413830362</v>
      </c>
      <c r="FR104" s="453"/>
      <c r="FS104" s="446">
        <f t="shared" si="324"/>
        <v>314928</v>
      </c>
      <c r="FT104" s="446">
        <f t="shared" si="324"/>
        <v>5852214</v>
      </c>
      <c r="FU104" s="446">
        <f t="shared" si="324"/>
        <v>18332387</v>
      </c>
      <c r="FV104" s="446">
        <f t="shared" si="324"/>
        <v>64311338</v>
      </c>
      <c r="FW104" s="446">
        <f t="shared" si="324"/>
        <v>69633752</v>
      </c>
      <c r="FX104" s="446">
        <f t="shared" si="324"/>
        <v>55608872</v>
      </c>
      <c r="FY104" s="446">
        <f t="shared" si="324"/>
        <v>1656064561</v>
      </c>
      <c r="FZ104" s="446">
        <f t="shared" si="324"/>
        <v>2288693172</v>
      </c>
      <c r="GA104" s="446">
        <f t="shared" si="324"/>
        <v>124128700</v>
      </c>
      <c r="GB104" s="446">
        <f t="shared" si="254"/>
        <v>874691141</v>
      </c>
      <c r="GC104" s="446">
        <f t="shared" si="254"/>
        <v>246956104</v>
      </c>
      <c r="GD104" s="446">
        <f t="shared" si="332"/>
        <v>995211</v>
      </c>
      <c r="GE104" s="446">
        <f t="shared" si="332"/>
        <v>751688</v>
      </c>
      <c r="GF104" s="446">
        <f t="shared" si="332"/>
        <v>67867906</v>
      </c>
      <c r="GG104" s="446">
        <f t="shared" si="332"/>
        <v>141704252</v>
      </c>
      <c r="GH104" s="446">
        <f t="shared" si="332"/>
        <v>52325262</v>
      </c>
      <c r="GI104" s="446">
        <f t="shared" si="332"/>
        <v>1461242836</v>
      </c>
      <c r="GJ104" s="446">
        <f t="shared" si="332"/>
        <v>214375674</v>
      </c>
      <c r="GK104" s="446">
        <f t="shared" si="332"/>
        <v>95682571</v>
      </c>
      <c r="GL104" s="446">
        <f t="shared" si="332"/>
        <v>313404319</v>
      </c>
      <c r="GM104" s="446">
        <f t="shared" si="332"/>
        <v>66059342</v>
      </c>
      <c r="GN104" s="446">
        <f t="shared" si="308"/>
        <v>4064180</v>
      </c>
      <c r="GO104" s="446">
        <f t="shared" si="320"/>
        <v>2728177</v>
      </c>
      <c r="GP104" s="446">
        <f t="shared" si="320"/>
        <v>3193602</v>
      </c>
      <c r="GQ104" s="446">
        <f t="shared" si="320"/>
        <v>1676949773</v>
      </c>
      <c r="GR104" s="446"/>
      <c r="GS104" s="446"/>
      <c r="GT104" s="446"/>
      <c r="GU104" s="446"/>
      <c r="GV104" s="454"/>
      <c r="GW104" s="402"/>
      <c r="GX104" s="402"/>
      <c r="GY104" s="402"/>
      <c r="GZ104" s="402"/>
      <c r="HA104" s="402"/>
    </row>
    <row r="105" spans="1:209" ht="10.5" customHeight="1" x14ac:dyDescent="0.2">
      <c r="A105" s="417" t="str">
        <f t="shared" si="255"/>
        <v>2025-26NOVEMBERENG</v>
      </c>
      <c r="B105" s="458" t="str">
        <f t="shared" si="216"/>
        <v>2025-26</v>
      </c>
      <c r="C105" s="402" t="s">
        <v>647</v>
      </c>
      <c r="D105" s="458"/>
      <c r="F105" s="458" t="str">
        <f t="shared" si="217"/>
        <v>ENG</v>
      </c>
      <c r="H105" s="463">
        <f t="shared" si="242"/>
        <v>1199645</v>
      </c>
      <c r="I105" s="463">
        <f t="shared" si="242"/>
        <v>869677</v>
      </c>
      <c r="J105" s="463">
        <f t="shared" si="242"/>
        <v>3925642</v>
      </c>
      <c r="K105" s="463">
        <f t="shared" si="256"/>
        <v>5</v>
      </c>
      <c r="L105" s="463">
        <f t="shared" si="257"/>
        <v>0</v>
      </c>
      <c r="M105" s="463">
        <f t="shared" si="258"/>
        <v>7</v>
      </c>
      <c r="N105" s="463">
        <f t="shared" si="259"/>
        <v>27</v>
      </c>
      <c r="O105" s="463">
        <f t="shared" si="260"/>
        <v>83</v>
      </c>
      <c r="P105" s="463">
        <f t="shared" si="321"/>
        <v>4894</v>
      </c>
      <c r="Q105" s="463">
        <f t="shared" si="321"/>
        <v>4965</v>
      </c>
      <c r="R105" s="463">
        <f t="shared" si="321"/>
        <v>6722</v>
      </c>
      <c r="S105" s="463">
        <f t="shared" si="321"/>
        <v>802542</v>
      </c>
      <c r="T105" s="463">
        <f t="shared" si="321"/>
        <v>80426</v>
      </c>
      <c r="U105" s="463">
        <f t="shared" si="321"/>
        <v>52743</v>
      </c>
      <c r="V105" s="463">
        <f t="shared" si="321"/>
        <v>407266</v>
      </c>
      <c r="W105" s="463">
        <f t="shared" si="321"/>
        <v>127080</v>
      </c>
      <c r="X105" s="463">
        <f t="shared" si="321"/>
        <v>5434</v>
      </c>
      <c r="Y105" s="463">
        <f t="shared" si="321"/>
        <v>38675481</v>
      </c>
      <c r="Z105" s="463">
        <f t="shared" si="261"/>
        <v>481</v>
      </c>
      <c r="AA105" s="463">
        <f t="shared" si="262"/>
        <v>854</v>
      </c>
      <c r="AB105" s="463">
        <f t="shared" si="327"/>
        <v>31092984</v>
      </c>
      <c r="AC105" s="463">
        <f t="shared" si="263"/>
        <v>590</v>
      </c>
      <c r="AD105" s="463">
        <f t="shared" si="264"/>
        <v>1063</v>
      </c>
      <c r="AE105" s="463">
        <f t="shared" si="328"/>
        <v>800882631</v>
      </c>
      <c r="AF105" s="463">
        <f t="shared" si="265"/>
        <v>1966</v>
      </c>
      <c r="AG105" s="463">
        <f t="shared" si="266"/>
        <v>4083</v>
      </c>
      <c r="AH105" s="463">
        <f t="shared" si="329"/>
        <v>932881715</v>
      </c>
      <c r="AI105" s="463">
        <f t="shared" si="267"/>
        <v>7341</v>
      </c>
      <c r="AJ105" s="463">
        <f t="shared" si="268"/>
        <v>17232</v>
      </c>
      <c r="AK105" s="463">
        <f t="shared" si="330"/>
        <v>60231654</v>
      </c>
      <c r="AL105" s="463">
        <f t="shared" si="269"/>
        <v>11084</v>
      </c>
      <c r="AM105" s="463">
        <f t="shared" si="270"/>
        <v>22170</v>
      </c>
      <c r="AN105" s="463">
        <f t="shared" si="250"/>
        <v>6004</v>
      </c>
      <c r="AO105" s="463">
        <f t="shared" si="250"/>
        <v>39332</v>
      </c>
      <c r="AP105" s="463">
        <f t="shared" si="250"/>
        <v>30807</v>
      </c>
      <c r="AQ105" s="463">
        <f t="shared" si="250"/>
        <v>120614699</v>
      </c>
      <c r="AR105" s="463">
        <f t="shared" si="271"/>
        <v>3915</v>
      </c>
      <c r="AS105" s="463">
        <f t="shared" si="272"/>
        <v>8711</v>
      </c>
      <c r="AT105" s="463">
        <f t="shared" si="322"/>
        <v>152336</v>
      </c>
      <c r="AU105" s="463">
        <f t="shared" si="322"/>
        <v>13725</v>
      </c>
      <c r="AV105" s="463">
        <f t="shared" si="322"/>
        <v>59840</v>
      </c>
      <c r="AW105" s="463">
        <f t="shared" si="322"/>
        <v>52449</v>
      </c>
      <c r="AX105" s="463">
        <f t="shared" si="322"/>
        <v>12000</v>
      </c>
      <c r="AY105" s="463">
        <f t="shared" si="322"/>
        <v>66771</v>
      </c>
      <c r="AZ105" s="463">
        <f t="shared" si="322"/>
        <v>10554</v>
      </c>
      <c r="BA105" s="463">
        <f t="shared" si="251"/>
        <v>135809</v>
      </c>
      <c r="BB105" s="463">
        <f t="shared" si="251"/>
        <v>335480254</v>
      </c>
      <c r="BC105" s="463">
        <f t="shared" si="273"/>
        <v>2470</v>
      </c>
      <c r="BD105" s="463">
        <f t="shared" si="274"/>
        <v>6330</v>
      </c>
      <c r="BE105" s="463">
        <f t="shared" si="252"/>
        <v>11368</v>
      </c>
      <c r="BF105" s="463">
        <f t="shared" si="252"/>
        <v>48051</v>
      </c>
      <c r="BG105" s="463">
        <f t="shared" si="252"/>
        <v>53566</v>
      </c>
      <c r="BH105" s="463">
        <f t="shared" si="252"/>
        <v>22824</v>
      </c>
      <c r="BI105" s="463">
        <f t="shared" si="323"/>
        <v>387323</v>
      </c>
      <c r="BJ105" s="463">
        <f t="shared" si="323"/>
        <v>36294</v>
      </c>
      <c r="BK105" s="463">
        <f t="shared" si="323"/>
        <v>226589</v>
      </c>
      <c r="BL105" s="463">
        <f t="shared" si="323"/>
        <v>650206</v>
      </c>
      <c r="BM105" s="463">
        <f t="shared" si="323"/>
        <v>165027</v>
      </c>
      <c r="BN105" s="463">
        <f t="shared" si="323"/>
        <v>123995</v>
      </c>
      <c r="BO105" s="463">
        <f t="shared" si="323"/>
        <v>106976</v>
      </c>
      <c r="BP105" s="463">
        <f t="shared" si="323"/>
        <v>81717</v>
      </c>
      <c r="BQ105" s="463">
        <f t="shared" si="323"/>
        <v>576931</v>
      </c>
      <c r="BR105" s="463">
        <f t="shared" si="323"/>
        <v>436038</v>
      </c>
      <c r="BS105" s="463">
        <f t="shared" si="323"/>
        <v>231915</v>
      </c>
      <c r="BT105" s="463">
        <f t="shared" si="323"/>
        <v>133993</v>
      </c>
      <c r="BU105" s="463">
        <f t="shared" si="323"/>
        <v>9738</v>
      </c>
      <c r="BV105" s="463">
        <f t="shared" si="323"/>
        <v>5679</v>
      </c>
      <c r="BW105" s="463">
        <f t="shared" si="309"/>
        <v>932</v>
      </c>
      <c r="BX105" s="463">
        <f t="shared" si="309"/>
        <v>503726</v>
      </c>
      <c r="BY105" s="463">
        <f t="shared" si="275"/>
        <v>540</v>
      </c>
      <c r="BZ105" s="463">
        <f t="shared" si="276"/>
        <v>947</v>
      </c>
      <c r="CA105" s="463">
        <f t="shared" si="310"/>
        <v>850</v>
      </c>
      <c r="CB105" s="463">
        <f t="shared" si="310"/>
        <v>395553</v>
      </c>
      <c r="CC105" s="463">
        <f t="shared" si="277"/>
        <v>465</v>
      </c>
      <c r="CD105" s="463">
        <f t="shared" si="278"/>
        <v>890</v>
      </c>
      <c r="CE105" s="463">
        <f t="shared" si="311"/>
        <v>78644</v>
      </c>
      <c r="CF105" s="463">
        <f t="shared" si="311"/>
        <v>37776202</v>
      </c>
      <c r="CG105" s="463">
        <f t="shared" si="279"/>
        <v>480</v>
      </c>
      <c r="CH105" s="463">
        <f t="shared" si="280"/>
        <v>852</v>
      </c>
      <c r="CI105" s="463">
        <f t="shared" si="312"/>
        <v>35434</v>
      </c>
      <c r="CJ105" s="463">
        <f t="shared" si="312"/>
        <v>69811463</v>
      </c>
      <c r="CK105" s="463">
        <f t="shared" si="281"/>
        <v>1970</v>
      </c>
      <c r="CL105" s="463">
        <f t="shared" si="282"/>
        <v>4032</v>
      </c>
      <c r="CM105" s="463">
        <f t="shared" si="313"/>
        <v>13287</v>
      </c>
      <c r="CN105" s="463">
        <f t="shared" si="313"/>
        <v>22942013</v>
      </c>
      <c r="CO105" s="463">
        <f t="shared" si="283"/>
        <v>1727</v>
      </c>
      <c r="CP105" s="463">
        <f t="shared" si="284"/>
        <v>3757</v>
      </c>
      <c r="CQ105" s="463">
        <f t="shared" si="314"/>
        <v>358545</v>
      </c>
      <c r="CR105" s="463">
        <f t="shared" si="314"/>
        <v>708129155</v>
      </c>
      <c r="CS105" s="463">
        <f t="shared" si="285"/>
        <v>1975</v>
      </c>
      <c r="CT105" s="463">
        <f t="shared" si="286"/>
        <v>4099</v>
      </c>
      <c r="CU105" s="463">
        <f t="shared" si="315"/>
        <v>11245</v>
      </c>
      <c r="CV105" s="463">
        <f t="shared" si="315"/>
        <v>92526102</v>
      </c>
      <c r="CW105" s="463">
        <f t="shared" si="287"/>
        <v>8228</v>
      </c>
      <c r="CX105" s="463">
        <f t="shared" si="288"/>
        <v>19176</v>
      </c>
      <c r="CY105" s="463">
        <f t="shared" si="316"/>
        <v>5019</v>
      </c>
      <c r="CZ105" s="463">
        <f t="shared" si="316"/>
        <v>36750552</v>
      </c>
      <c r="DA105" s="463">
        <f t="shared" si="289"/>
        <v>7322</v>
      </c>
      <c r="DB105" s="463">
        <f t="shared" si="290"/>
        <v>17340</v>
      </c>
      <c r="DC105" s="463">
        <f t="shared" si="317"/>
        <v>10277</v>
      </c>
      <c r="DD105" s="463">
        <f t="shared" si="317"/>
        <v>122540899</v>
      </c>
      <c r="DE105" s="463">
        <f t="shared" si="291"/>
        <v>11924</v>
      </c>
      <c r="DF105" s="463">
        <f t="shared" si="292"/>
        <v>28478</v>
      </c>
      <c r="DG105" s="463">
        <f t="shared" si="318"/>
        <v>2256</v>
      </c>
      <c r="DH105" s="463">
        <f t="shared" si="318"/>
        <v>25839986</v>
      </c>
      <c r="DI105" s="463">
        <f t="shared" si="293"/>
        <v>11454</v>
      </c>
      <c r="DJ105" s="463">
        <f t="shared" si="294"/>
        <v>28560</v>
      </c>
      <c r="DK105" s="463">
        <f t="shared" si="246"/>
        <v>4746</v>
      </c>
      <c r="DL105" s="463">
        <f t="shared" si="246"/>
        <v>1683813</v>
      </c>
      <c r="DM105" s="463">
        <f t="shared" si="295"/>
        <v>355</v>
      </c>
      <c r="DN105" s="463">
        <f t="shared" si="296"/>
        <v>594</v>
      </c>
      <c r="DO105" s="463">
        <f t="shared" si="247"/>
        <v>46628</v>
      </c>
      <c r="DP105" s="463">
        <f t="shared" si="247"/>
        <v>1841157</v>
      </c>
      <c r="DQ105" s="463">
        <f t="shared" si="297"/>
        <v>39</v>
      </c>
      <c r="DR105" s="463">
        <f t="shared" si="298"/>
        <v>70</v>
      </c>
      <c r="DS105" s="463">
        <f t="shared" si="248"/>
        <v>920</v>
      </c>
      <c r="DT105" s="463">
        <f t="shared" si="248"/>
        <v>1803644</v>
      </c>
      <c r="DU105" s="463">
        <f t="shared" si="299"/>
        <v>1960</v>
      </c>
      <c r="DV105" s="463">
        <f t="shared" si="300"/>
        <v>4090</v>
      </c>
      <c r="DW105" s="463">
        <f t="shared" si="305"/>
        <v>844</v>
      </c>
      <c r="DX105" s="463">
        <f t="shared" si="325"/>
        <v>411259</v>
      </c>
      <c r="DY105" s="463">
        <f t="shared" si="325"/>
        <v>744703696</v>
      </c>
      <c r="DZ105" s="463">
        <f t="shared" si="301"/>
        <v>1811</v>
      </c>
      <c r="EA105" s="463">
        <f t="shared" si="302"/>
        <v>3848</v>
      </c>
      <c r="EB105" s="463">
        <f t="shared" si="326"/>
        <v>269876</v>
      </c>
      <c r="EC105" s="463">
        <f t="shared" si="326"/>
        <v>106678</v>
      </c>
      <c r="ED105" s="463">
        <f t="shared" si="326"/>
        <v>31243</v>
      </c>
      <c r="EE105" s="463">
        <f t="shared" si="326"/>
        <v>255580037</v>
      </c>
      <c r="EF105" s="463">
        <f t="shared" si="326"/>
        <v>14498</v>
      </c>
      <c r="EG105" s="463">
        <f t="shared" si="253"/>
        <v>9171</v>
      </c>
      <c r="EH105" s="463">
        <f t="shared" si="253"/>
        <v>4971</v>
      </c>
      <c r="EI105" s="463"/>
      <c r="EJ105" s="446"/>
      <c r="EK105" s="446"/>
      <c r="EL105" s="446"/>
      <c r="EM105" s="446"/>
      <c r="EN105" s="446"/>
      <c r="EO105" s="446"/>
      <c r="EP105" s="446"/>
      <c r="EQ105" s="446"/>
      <c r="ER105" s="446"/>
      <c r="ES105" s="446"/>
      <c r="ET105" s="446"/>
      <c r="EU105" s="446"/>
      <c r="EV105" s="446"/>
      <c r="EW105" s="446"/>
      <c r="EX105" s="446"/>
      <c r="EY105" s="446"/>
      <c r="EZ105" s="447"/>
      <c r="FA105" s="446">
        <f t="shared" si="205"/>
        <v>11</v>
      </c>
      <c r="FB105" s="417">
        <f t="shared" si="303"/>
        <v>2025</v>
      </c>
      <c r="FC105" s="448">
        <f t="shared" si="331"/>
        <v>45962</v>
      </c>
      <c r="FD105" s="449">
        <f t="shared" si="236"/>
        <v>30</v>
      </c>
      <c r="FE105" s="450"/>
      <c r="FF105" s="451">
        <f t="shared" si="307"/>
        <v>0.61732775512365623</v>
      </c>
      <c r="FG105" s="450"/>
      <c r="FH105" s="452">
        <f t="shared" si="206"/>
        <v>2.0519110735334345</v>
      </c>
      <c r="FI105" s="452">
        <f t="shared" si="207"/>
        <v>1.5417277994678338</v>
      </c>
      <c r="FJ105" s="452">
        <f t="shared" si="208"/>
        <v>2.0282501943385851</v>
      </c>
      <c r="FK105" s="452">
        <f t="shared" si="209"/>
        <v>1.5493430407826632</v>
      </c>
      <c r="FL105" s="452">
        <f t="shared" si="210"/>
        <v>1.4165950509003944</v>
      </c>
      <c r="FM105" s="452">
        <f t="shared" si="211"/>
        <v>1.0706467026464277</v>
      </c>
      <c r="FN105" s="452">
        <f t="shared" si="212"/>
        <v>1.8249527856468366</v>
      </c>
      <c r="FO105" s="452">
        <f t="shared" si="213"/>
        <v>1.0543988039030532</v>
      </c>
      <c r="FP105" s="452">
        <f t="shared" si="214"/>
        <v>1.7920500552079499</v>
      </c>
      <c r="FQ105" s="452">
        <f t="shared" si="215"/>
        <v>1.0450864924549135</v>
      </c>
      <c r="FR105" s="453"/>
      <c r="FS105" s="446">
        <f t="shared" si="324"/>
        <v>307916</v>
      </c>
      <c r="FT105" s="446">
        <f t="shared" si="324"/>
        <v>5799884</v>
      </c>
      <c r="FU105" s="446">
        <f t="shared" si="324"/>
        <v>23343140</v>
      </c>
      <c r="FV105" s="446">
        <f t="shared" si="324"/>
        <v>72182418</v>
      </c>
      <c r="FW105" s="446">
        <f t="shared" si="324"/>
        <v>68647465</v>
      </c>
      <c r="FX105" s="446">
        <f t="shared" si="324"/>
        <v>56063206</v>
      </c>
      <c r="FY105" s="446">
        <f t="shared" si="324"/>
        <v>1662902668</v>
      </c>
      <c r="FZ105" s="446">
        <f t="shared" si="324"/>
        <v>2189905386</v>
      </c>
      <c r="GA105" s="446">
        <f t="shared" si="324"/>
        <v>120471061</v>
      </c>
      <c r="GB105" s="446">
        <f t="shared" si="254"/>
        <v>859693129</v>
      </c>
      <c r="GC105" s="446">
        <f t="shared" si="254"/>
        <v>268352710</v>
      </c>
      <c r="GD105" s="446">
        <f t="shared" si="332"/>
        <v>882431</v>
      </c>
      <c r="GE105" s="446">
        <f t="shared" si="332"/>
        <v>756773</v>
      </c>
      <c r="GF105" s="446">
        <f t="shared" si="332"/>
        <v>67017003</v>
      </c>
      <c r="GG105" s="446">
        <f t="shared" si="332"/>
        <v>142886765</v>
      </c>
      <c r="GH105" s="446">
        <f t="shared" si="332"/>
        <v>49924680</v>
      </c>
      <c r="GI105" s="446">
        <f t="shared" si="332"/>
        <v>1469601959</v>
      </c>
      <c r="GJ105" s="446">
        <f t="shared" si="332"/>
        <v>215639119</v>
      </c>
      <c r="GK105" s="446">
        <f t="shared" si="332"/>
        <v>87027993</v>
      </c>
      <c r="GL105" s="446">
        <f t="shared" si="332"/>
        <v>292671787</v>
      </c>
      <c r="GM105" s="446">
        <f t="shared" si="332"/>
        <v>64431778</v>
      </c>
      <c r="GN105" s="446">
        <f t="shared" si="308"/>
        <v>3763182</v>
      </c>
      <c r="GO105" s="446">
        <f t="shared" si="320"/>
        <v>2821444</v>
      </c>
      <c r="GP105" s="446">
        <f t="shared" si="320"/>
        <v>3269264</v>
      </c>
      <c r="GQ105" s="446">
        <f t="shared" si="320"/>
        <v>1582726066</v>
      </c>
      <c r="GR105" s="446"/>
      <c r="GS105" s="446"/>
      <c r="GT105" s="446"/>
      <c r="GU105" s="446"/>
      <c r="GV105" s="454"/>
      <c r="GW105" s="402"/>
      <c r="GX105" s="402"/>
      <c r="GY105" s="402"/>
      <c r="GZ105" s="402"/>
      <c r="HA105" s="402"/>
    </row>
    <row r="106" spans="1:209" ht="10.5" customHeight="1" x14ac:dyDescent="0.2">
      <c r="A106" s="417" t="str">
        <f t="shared" si="255"/>
        <v>2025-26DECEMBERENG</v>
      </c>
      <c r="B106" s="458" t="str">
        <f t="shared" si="216"/>
        <v>2025-26</v>
      </c>
      <c r="C106" s="402" t="s">
        <v>650</v>
      </c>
      <c r="D106" s="458"/>
      <c r="F106" s="458" t="str">
        <f t="shared" si="217"/>
        <v>ENG</v>
      </c>
      <c r="H106" s="463">
        <f t="shared" ref="H106:J113" si="333">SUMIFS(H$443:H$10112,$B$443:$B$10112,$B106,$C$443:$C$10112,$C106)</f>
        <v>1247812</v>
      </c>
      <c r="I106" s="463">
        <f t="shared" si="333"/>
        <v>901398</v>
      </c>
      <c r="J106" s="463">
        <f t="shared" si="333"/>
        <v>3964110</v>
      </c>
      <c r="K106" s="463">
        <f t="shared" si="256"/>
        <v>4</v>
      </c>
      <c r="L106" s="463">
        <f t="shared" si="257"/>
        <v>0</v>
      </c>
      <c r="M106" s="463">
        <f t="shared" si="258"/>
        <v>10</v>
      </c>
      <c r="N106" s="463">
        <f t="shared" si="259"/>
        <v>26</v>
      </c>
      <c r="O106" s="463">
        <f t="shared" si="260"/>
        <v>74</v>
      </c>
      <c r="P106" s="463">
        <f t="shared" si="321"/>
        <v>5228</v>
      </c>
      <c r="Q106" s="463">
        <f t="shared" si="321"/>
        <v>5310</v>
      </c>
      <c r="R106" s="463">
        <f t="shared" si="321"/>
        <v>7001</v>
      </c>
      <c r="S106" s="463">
        <f t="shared" si="321"/>
        <v>846304</v>
      </c>
      <c r="T106" s="463">
        <f t="shared" si="321"/>
        <v>85557</v>
      </c>
      <c r="U106" s="463">
        <f t="shared" si="321"/>
        <v>55333</v>
      </c>
      <c r="V106" s="463">
        <f t="shared" si="321"/>
        <v>429427</v>
      </c>
      <c r="W106" s="463">
        <f t="shared" si="321"/>
        <v>133082</v>
      </c>
      <c r="X106" s="463">
        <f t="shared" si="321"/>
        <v>5880</v>
      </c>
      <c r="Y106" s="463">
        <f t="shared" si="321"/>
        <v>40992779</v>
      </c>
      <c r="Z106" s="463">
        <f t="shared" si="261"/>
        <v>479</v>
      </c>
      <c r="AA106" s="463">
        <f t="shared" si="262"/>
        <v>854</v>
      </c>
      <c r="AB106" s="463">
        <f t="shared" si="327"/>
        <v>32337984</v>
      </c>
      <c r="AC106" s="463">
        <f t="shared" si="263"/>
        <v>584</v>
      </c>
      <c r="AD106" s="463">
        <f t="shared" si="264"/>
        <v>1051</v>
      </c>
      <c r="AE106" s="463">
        <f t="shared" si="328"/>
        <v>842888597</v>
      </c>
      <c r="AF106" s="463">
        <f t="shared" si="265"/>
        <v>1963</v>
      </c>
      <c r="AG106" s="463">
        <f t="shared" si="266"/>
        <v>4128</v>
      </c>
      <c r="AH106" s="463">
        <f t="shared" si="329"/>
        <v>968548847</v>
      </c>
      <c r="AI106" s="463">
        <f t="shared" si="267"/>
        <v>7278</v>
      </c>
      <c r="AJ106" s="463">
        <f t="shared" si="268"/>
        <v>17308</v>
      </c>
      <c r="AK106" s="463">
        <f t="shared" si="330"/>
        <v>52789372</v>
      </c>
      <c r="AL106" s="463">
        <f t="shared" si="269"/>
        <v>8978</v>
      </c>
      <c r="AM106" s="463">
        <f t="shared" si="270"/>
        <v>20937</v>
      </c>
      <c r="AN106" s="463">
        <f t="shared" si="250"/>
        <v>6250</v>
      </c>
      <c r="AO106" s="463">
        <f t="shared" si="250"/>
        <v>41775</v>
      </c>
      <c r="AP106" s="463">
        <f t="shared" si="250"/>
        <v>32476</v>
      </c>
      <c r="AQ106" s="463">
        <f t="shared" si="250"/>
        <v>131532799</v>
      </c>
      <c r="AR106" s="463">
        <f t="shared" si="271"/>
        <v>4050</v>
      </c>
      <c r="AS106" s="463">
        <f t="shared" si="272"/>
        <v>9115</v>
      </c>
      <c r="AT106" s="463">
        <f t="shared" si="322"/>
        <v>161571</v>
      </c>
      <c r="AU106" s="463">
        <f t="shared" si="322"/>
        <v>15003</v>
      </c>
      <c r="AV106" s="463">
        <f t="shared" si="322"/>
        <v>63731</v>
      </c>
      <c r="AW106" s="463">
        <f t="shared" si="322"/>
        <v>55643</v>
      </c>
      <c r="AX106" s="463">
        <f t="shared" si="322"/>
        <v>11939</v>
      </c>
      <c r="AY106" s="463">
        <f t="shared" si="322"/>
        <v>70898</v>
      </c>
      <c r="AZ106" s="463">
        <f t="shared" si="322"/>
        <v>10823</v>
      </c>
      <c r="BA106" s="463">
        <f t="shared" si="251"/>
        <v>145984</v>
      </c>
      <c r="BB106" s="463">
        <f t="shared" si="251"/>
        <v>366054579</v>
      </c>
      <c r="BC106" s="463">
        <f t="shared" si="273"/>
        <v>2507</v>
      </c>
      <c r="BD106" s="463">
        <f t="shared" si="274"/>
        <v>6261</v>
      </c>
      <c r="BE106" s="463">
        <f t="shared" si="252"/>
        <v>12496</v>
      </c>
      <c r="BF106" s="463">
        <f t="shared" si="252"/>
        <v>53725</v>
      </c>
      <c r="BG106" s="463">
        <f t="shared" si="252"/>
        <v>56890</v>
      </c>
      <c r="BH106" s="463">
        <f t="shared" si="252"/>
        <v>22873</v>
      </c>
      <c r="BI106" s="463">
        <f t="shared" ref="BI106:BV113" si="334">SUMIFS(BI$443:BI$10112,$B$443:$B$10112,$B106,$C$443:$C$10112,$C106)</f>
        <v>402476</v>
      </c>
      <c r="BJ106" s="463">
        <f t="shared" si="334"/>
        <v>37161</v>
      </c>
      <c r="BK106" s="463">
        <f t="shared" si="334"/>
        <v>245096</v>
      </c>
      <c r="BL106" s="463">
        <f t="shared" si="334"/>
        <v>684733</v>
      </c>
      <c r="BM106" s="463">
        <f t="shared" si="334"/>
        <v>176063</v>
      </c>
      <c r="BN106" s="463">
        <f t="shared" si="334"/>
        <v>131690</v>
      </c>
      <c r="BO106" s="463">
        <f t="shared" si="334"/>
        <v>112362</v>
      </c>
      <c r="BP106" s="463">
        <f t="shared" si="334"/>
        <v>85593</v>
      </c>
      <c r="BQ106" s="463">
        <f t="shared" si="334"/>
        <v>609268</v>
      </c>
      <c r="BR106" s="463">
        <f t="shared" si="334"/>
        <v>459545</v>
      </c>
      <c r="BS106" s="463">
        <f t="shared" si="334"/>
        <v>242363</v>
      </c>
      <c r="BT106" s="463">
        <f t="shared" si="334"/>
        <v>140459</v>
      </c>
      <c r="BU106" s="463">
        <f t="shared" si="334"/>
        <v>10310</v>
      </c>
      <c r="BV106" s="463">
        <f t="shared" si="334"/>
        <v>6079</v>
      </c>
      <c r="BW106" s="463">
        <f t="shared" si="309"/>
        <v>895</v>
      </c>
      <c r="BX106" s="463">
        <f t="shared" si="309"/>
        <v>517543</v>
      </c>
      <c r="BY106" s="463">
        <f t="shared" si="275"/>
        <v>578</v>
      </c>
      <c r="BZ106" s="463">
        <f t="shared" si="276"/>
        <v>1006</v>
      </c>
      <c r="CA106" s="463">
        <f t="shared" si="310"/>
        <v>842</v>
      </c>
      <c r="CB106" s="463">
        <f t="shared" si="310"/>
        <v>417296</v>
      </c>
      <c r="CC106" s="463">
        <f t="shared" si="277"/>
        <v>496</v>
      </c>
      <c r="CD106" s="463">
        <f t="shared" si="278"/>
        <v>872</v>
      </c>
      <c r="CE106" s="463">
        <f t="shared" si="311"/>
        <v>83820</v>
      </c>
      <c r="CF106" s="463">
        <f t="shared" si="311"/>
        <v>40057940</v>
      </c>
      <c r="CG106" s="463">
        <f t="shared" si="279"/>
        <v>478</v>
      </c>
      <c r="CH106" s="463">
        <f t="shared" si="280"/>
        <v>852</v>
      </c>
      <c r="CI106" s="463">
        <f t="shared" si="312"/>
        <v>36755</v>
      </c>
      <c r="CJ106" s="463">
        <f t="shared" si="312"/>
        <v>74501035</v>
      </c>
      <c r="CK106" s="463">
        <f t="shared" si="281"/>
        <v>2027</v>
      </c>
      <c r="CL106" s="463">
        <f t="shared" si="282"/>
        <v>4266</v>
      </c>
      <c r="CM106" s="463">
        <f t="shared" si="313"/>
        <v>13845</v>
      </c>
      <c r="CN106" s="463">
        <f t="shared" si="313"/>
        <v>23961438</v>
      </c>
      <c r="CO106" s="463">
        <f t="shared" si="283"/>
        <v>1731</v>
      </c>
      <c r="CP106" s="463">
        <f t="shared" si="284"/>
        <v>3825</v>
      </c>
      <c r="CQ106" s="463">
        <f t="shared" si="314"/>
        <v>378827</v>
      </c>
      <c r="CR106" s="463">
        <f t="shared" si="314"/>
        <v>744426124</v>
      </c>
      <c r="CS106" s="463">
        <f t="shared" si="285"/>
        <v>1965</v>
      </c>
      <c r="CT106" s="463">
        <f t="shared" si="286"/>
        <v>4126</v>
      </c>
      <c r="CU106" s="463">
        <f t="shared" si="315"/>
        <v>11333</v>
      </c>
      <c r="CV106" s="463">
        <f t="shared" si="315"/>
        <v>92598529</v>
      </c>
      <c r="CW106" s="463">
        <f t="shared" si="287"/>
        <v>8171</v>
      </c>
      <c r="CX106" s="463">
        <f t="shared" si="288"/>
        <v>19336</v>
      </c>
      <c r="CY106" s="463">
        <f t="shared" si="316"/>
        <v>5267</v>
      </c>
      <c r="CZ106" s="463">
        <f t="shared" si="316"/>
        <v>38639545</v>
      </c>
      <c r="DA106" s="463">
        <f t="shared" si="289"/>
        <v>7336</v>
      </c>
      <c r="DB106" s="463">
        <f t="shared" si="290"/>
        <v>18556</v>
      </c>
      <c r="DC106" s="463">
        <f t="shared" si="317"/>
        <v>10587</v>
      </c>
      <c r="DD106" s="463">
        <f t="shared" si="317"/>
        <v>113519460</v>
      </c>
      <c r="DE106" s="463">
        <f t="shared" si="291"/>
        <v>10723</v>
      </c>
      <c r="DF106" s="463">
        <f t="shared" si="292"/>
        <v>26587</v>
      </c>
      <c r="DG106" s="463">
        <f t="shared" si="318"/>
        <v>2324</v>
      </c>
      <c r="DH106" s="463">
        <f t="shared" si="318"/>
        <v>23322332</v>
      </c>
      <c r="DI106" s="463">
        <f t="shared" si="293"/>
        <v>10035</v>
      </c>
      <c r="DJ106" s="463">
        <f t="shared" si="294"/>
        <v>26293</v>
      </c>
      <c r="DK106" s="463">
        <f t="shared" ref="DK106:DL113" si="335">SUMIFS(DK$443:DK$10112,$B$443:$B$10112,$B106,$C$443:$C$10112,$C106)</f>
        <v>5279</v>
      </c>
      <c r="DL106" s="463">
        <f t="shared" si="335"/>
        <v>1858628</v>
      </c>
      <c r="DM106" s="463">
        <f t="shared" si="295"/>
        <v>352</v>
      </c>
      <c r="DN106" s="463">
        <f t="shared" si="296"/>
        <v>581</v>
      </c>
      <c r="DO106" s="463">
        <f t="shared" ref="DO106:DP113" si="336">SUMIFS(DO$443:DO$10112,$B$443:$B$10112,$B106,$C$443:$C$10112,$C106)</f>
        <v>50484</v>
      </c>
      <c r="DP106" s="463">
        <f t="shared" si="336"/>
        <v>1994634</v>
      </c>
      <c r="DQ106" s="463">
        <f t="shared" si="297"/>
        <v>40</v>
      </c>
      <c r="DR106" s="463">
        <f t="shared" si="298"/>
        <v>69</v>
      </c>
      <c r="DS106" s="463">
        <f t="shared" ref="DS106:DT113" si="337">SUMIFS(DS$443:DS$10112,$B$443:$B$10112,$B106,$C$443:$C$10112,$C106)</f>
        <v>844</v>
      </c>
      <c r="DT106" s="463">
        <f t="shared" si="337"/>
        <v>1740571</v>
      </c>
      <c r="DU106" s="463">
        <f t="shared" si="299"/>
        <v>2062</v>
      </c>
      <c r="DV106" s="463">
        <f t="shared" si="300"/>
        <v>4561</v>
      </c>
      <c r="DW106" s="463">
        <f t="shared" si="305"/>
        <v>755</v>
      </c>
      <c r="DX106" s="463">
        <f t="shared" si="325"/>
        <v>427629</v>
      </c>
      <c r="DY106" s="463">
        <f t="shared" si="325"/>
        <v>788238765</v>
      </c>
      <c r="DZ106" s="463">
        <f t="shared" si="301"/>
        <v>1843</v>
      </c>
      <c r="EA106" s="463">
        <f t="shared" si="302"/>
        <v>3896</v>
      </c>
      <c r="EB106" s="463">
        <f t="shared" si="326"/>
        <v>282680</v>
      </c>
      <c r="EC106" s="463">
        <f t="shared" si="326"/>
        <v>111830</v>
      </c>
      <c r="ED106" s="463">
        <f t="shared" si="326"/>
        <v>33109</v>
      </c>
      <c r="EE106" s="463">
        <f t="shared" si="326"/>
        <v>277266508</v>
      </c>
      <c r="EF106" s="463">
        <f t="shared" si="326"/>
        <v>14707</v>
      </c>
      <c r="EG106" s="463">
        <f t="shared" si="253"/>
        <v>8167</v>
      </c>
      <c r="EH106" s="463">
        <f t="shared" si="253"/>
        <v>4898</v>
      </c>
      <c r="EI106" s="463"/>
      <c r="EJ106" s="446"/>
      <c r="EK106" s="446"/>
      <c r="EL106" s="446"/>
      <c r="EM106" s="446"/>
      <c r="EN106" s="446"/>
      <c r="EO106" s="446"/>
      <c r="EP106" s="446"/>
      <c r="EQ106" s="446"/>
      <c r="ER106" s="446"/>
      <c r="ES106" s="446"/>
      <c r="ET106" s="446"/>
      <c r="EU106" s="446"/>
      <c r="EV106" s="446"/>
      <c r="EW106" s="446"/>
      <c r="EX106" s="446"/>
      <c r="EY106" s="446"/>
      <c r="EZ106" s="447"/>
      <c r="FA106" s="446">
        <f t="shared" si="205"/>
        <v>12</v>
      </c>
      <c r="FB106" s="417">
        <f t="shared" si="303"/>
        <v>2025</v>
      </c>
      <c r="FC106" s="448">
        <f t="shared" si="331"/>
        <v>45992</v>
      </c>
      <c r="FD106" s="449">
        <f t="shared" si="236"/>
        <v>31</v>
      </c>
      <c r="FE106" s="450"/>
      <c r="FF106" s="451">
        <f t="shared" si="307"/>
        <v>0.62846543589488235</v>
      </c>
      <c r="FG106" s="450"/>
      <c r="FH106" s="452">
        <f t="shared" si="206"/>
        <v>2.0578444779503724</v>
      </c>
      <c r="FI106" s="452">
        <f t="shared" si="207"/>
        <v>1.5392077796089156</v>
      </c>
      <c r="FJ106" s="452">
        <f t="shared" si="208"/>
        <v>2.030650787052934</v>
      </c>
      <c r="FK106" s="452">
        <f t="shared" si="209"/>
        <v>1.5468707642817126</v>
      </c>
      <c r="FL106" s="452">
        <f t="shared" si="210"/>
        <v>1.4187929496747993</v>
      </c>
      <c r="FM106" s="452">
        <f t="shared" si="211"/>
        <v>1.0701353198564598</v>
      </c>
      <c r="FN106" s="452">
        <f t="shared" si="212"/>
        <v>1.8211553778873175</v>
      </c>
      <c r="FO106" s="452">
        <f t="shared" si="213"/>
        <v>1.0554319892998303</v>
      </c>
      <c r="FP106" s="452">
        <f t="shared" si="214"/>
        <v>1.7534013605442176</v>
      </c>
      <c r="FQ106" s="452">
        <f t="shared" si="215"/>
        <v>1.0338435374149659</v>
      </c>
      <c r="FR106" s="453"/>
      <c r="FS106" s="446">
        <f t="shared" ref="FS106:GA113" si="338">SUMIFS(FS$443:FS$10112,$B$443:$B$10112,$B106,$C$443:$C$10112,$C106)</f>
        <v>320911</v>
      </c>
      <c r="FT106" s="446">
        <f t="shared" si="338"/>
        <v>9244310</v>
      </c>
      <c r="FU106" s="446">
        <f t="shared" si="338"/>
        <v>23210126</v>
      </c>
      <c r="FV106" s="446">
        <f t="shared" si="338"/>
        <v>66613668</v>
      </c>
      <c r="FW106" s="446">
        <f t="shared" si="338"/>
        <v>73062925</v>
      </c>
      <c r="FX106" s="446">
        <f t="shared" si="338"/>
        <v>58164235</v>
      </c>
      <c r="FY106" s="446">
        <f t="shared" si="338"/>
        <v>1772796631</v>
      </c>
      <c r="FZ106" s="446">
        <f t="shared" si="338"/>
        <v>2303411995</v>
      </c>
      <c r="GA106" s="446">
        <f t="shared" si="338"/>
        <v>123112253</v>
      </c>
      <c r="GB106" s="446">
        <f t="shared" si="254"/>
        <v>913944394</v>
      </c>
      <c r="GC106" s="446">
        <f t="shared" si="254"/>
        <v>296014614</v>
      </c>
      <c r="GD106" s="446">
        <f t="shared" si="332"/>
        <v>900412</v>
      </c>
      <c r="GE106" s="446">
        <f t="shared" si="332"/>
        <v>734636</v>
      </c>
      <c r="GF106" s="446">
        <f t="shared" si="332"/>
        <v>71377532</v>
      </c>
      <c r="GG106" s="446">
        <f t="shared" si="332"/>
        <v>156785646</v>
      </c>
      <c r="GH106" s="446">
        <f t="shared" si="332"/>
        <v>52953881</v>
      </c>
      <c r="GI106" s="446">
        <f t="shared" si="332"/>
        <v>1563189082</v>
      </c>
      <c r="GJ106" s="446">
        <f t="shared" si="332"/>
        <v>219140419</v>
      </c>
      <c r="GK106" s="446">
        <f t="shared" si="332"/>
        <v>97736627</v>
      </c>
      <c r="GL106" s="446">
        <f t="shared" si="332"/>
        <v>281477388</v>
      </c>
      <c r="GM106" s="446">
        <f t="shared" si="332"/>
        <v>61105272</v>
      </c>
      <c r="GN106" s="446">
        <f t="shared" si="308"/>
        <v>3849395</v>
      </c>
      <c r="GO106" s="446">
        <f t="shared" si="320"/>
        <v>3068062</v>
      </c>
      <c r="GP106" s="446">
        <f t="shared" si="320"/>
        <v>3481245</v>
      </c>
      <c r="GQ106" s="446">
        <f t="shared" si="320"/>
        <v>1666125282</v>
      </c>
      <c r="GR106" s="446"/>
      <c r="GS106" s="446"/>
      <c r="GT106" s="446"/>
      <c r="GU106" s="446"/>
      <c r="GV106" s="454"/>
      <c r="GW106" s="402"/>
      <c r="GX106" s="402"/>
      <c r="GY106" s="402"/>
      <c r="GZ106" s="402"/>
      <c r="HA106" s="402"/>
    </row>
    <row r="107" spans="1:209" ht="10.5" customHeight="1" x14ac:dyDescent="0.2">
      <c r="A107" s="417" t="str">
        <f t="shared" si="255"/>
        <v>2025-26JANUARYENG</v>
      </c>
      <c r="B107" s="458" t="str">
        <f t="shared" si="216"/>
        <v>2025-26</v>
      </c>
      <c r="C107" s="402" t="s">
        <v>654</v>
      </c>
      <c r="D107" s="458"/>
      <c r="F107" s="458" t="str">
        <f t="shared" si="217"/>
        <v>ENG</v>
      </c>
      <c r="H107" s="463">
        <f t="shared" si="333"/>
        <v>1230813</v>
      </c>
      <c r="I107" s="463">
        <f t="shared" si="333"/>
        <v>890148</v>
      </c>
      <c r="J107" s="463">
        <f t="shared" si="333"/>
        <v>3279792</v>
      </c>
      <c r="K107" s="463">
        <f t="shared" si="256"/>
        <v>4</v>
      </c>
      <c r="L107" s="463">
        <f t="shared" si="257"/>
        <v>0</v>
      </c>
      <c r="M107" s="463">
        <f t="shared" si="258"/>
        <v>6</v>
      </c>
      <c r="N107" s="463">
        <f t="shared" si="259"/>
        <v>19</v>
      </c>
      <c r="O107" s="463">
        <f t="shared" si="260"/>
        <v>71</v>
      </c>
      <c r="P107" s="463">
        <f t="shared" ref="P107:P113" si="339">SUMIFS(P$443:P$10112,$B$443:$B$10112,$B107,$C$443:$C$10112,$C107)</f>
        <v>4873</v>
      </c>
      <c r="Q107" s="463" t="s">
        <v>152</v>
      </c>
      <c r="R107" s="463">
        <f t="shared" ref="R107:Y113" si="340">SUMIFS(R$443:R$10112,$B$443:$B$10112,$B107,$C$443:$C$10112,$C107)</f>
        <v>6749</v>
      </c>
      <c r="S107" s="463">
        <f t="shared" si="340"/>
        <v>837405</v>
      </c>
      <c r="T107" s="463">
        <f t="shared" si="340"/>
        <v>82592</v>
      </c>
      <c r="U107" s="463">
        <f t="shared" si="340"/>
        <v>52636</v>
      </c>
      <c r="V107" s="463">
        <f t="shared" si="340"/>
        <v>429192</v>
      </c>
      <c r="W107" s="463">
        <f t="shared" si="340"/>
        <v>128902</v>
      </c>
      <c r="X107" s="463">
        <f t="shared" si="340"/>
        <v>5942</v>
      </c>
      <c r="Y107" s="463">
        <f t="shared" si="340"/>
        <v>40246822</v>
      </c>
      <c r="Z107" s="463">
        <f t="shared" si="261"/>
        <v>487</v>
      </c>
      <c r="AA107" s="463">
        <f t="shared" si="262"/>
        <v>867</v>
      </c>
      <c r="AB107" s="463">
        <f t="shared" si="327"/>
        <v>31586318</v>
      </c>
      <c r="AC107" s="463">
        <f t="shared" si="263"/>
        <v>600</v>
      </c>
      <c r="AD107" s="463">
        <f t="shared" si="264"/>
        <v>1086</v>
      </c>
      <c r="AE107" s="463">
        <f t="shared" si="328"/>
        <v>903169821</v>
      </c>
      <c r="AF107" s="463">
        <f t="shared" si="265"/>
        <v>2104</v>
      </c>
      <c r="AG107" s="463">
        <f t="shared" si="266"/>
        <v>4433</v>
      </c>
      <c r="AH107" s="463">
        <f t="shared" si="329"/>
        <v>1012438195</v>
      </c>
      <c r="AI107" s="463">
        <f t="shared" si="267"/>
        <v>7854</v>
      </c>
      <c r="AJ107" s="463">
        <f t="shared" si="268"/>
        <v>18129</v>
      </c>
      <c r="AK107" s="463">
        <f t="shared" si="330"/>
        <v>59089418</v>
      </c>
      <c r="AL107" s="463">
        <f t="shared" si="269"/>
        <v>9944</v>
      </c>
      <c r="AM107" s="463">
        <f t="shared" si="270"/>
        <v>23863</v>
      </c>
      <c r="AN107" s="463">
        <f t="shared" si="250"/>
        <v>6598</v>
      </c>
      <c r="AO107" s="463">
        <f t="shared" si="250"/>
        <v>40433</v>
      </c>
      <c r="AP107" s="463">
        <f t="shared" si="250"/>
        <v>32646</v>
      </c>
      <c r="AQ107" s="463">
        <f t="shared" si="250"/>
        <v>120741516</v>
      </c>
      <c r="AR107" s="463">
        <f t="shared" si="271"/>
        <v>3699</v>
      </c>
      <c r="AS107" s="463">
        <f t="shared" si="272"/>
        <v>8302</v>
      </c>
      <c r="AT107" s="463">
        <f t="shared" ref="AT107:AV113" si="341">SUMIFS(AT$443:AT$10112,$B$443:$B$10112,$B107,$C$443:$C$10112,$C107)</f>
        <v>159684</v>
      </c>
      <c r="AU107" s="463">
        <f t="shared" si="341"/>
        <v>14996</v>
      </c>
      <c r="AV107" s="463">
        <f t="shared" si="341"/>
        <v>63759</v>
      </c>
      <c r="AW107" s="463" t="s">
        <v>152</v>
      </c>
      <c r="AX107" s="463">
        <f t="shared" ref="AX107:AY113" si="342">SUMIFS(AX$443:AX$10112,$B$443:$B$10112,$B107,$C$443:$C$10112,$C107)</f>
        <v>11687</v>
      </c>
      <c r="AY107" s="463">
        <f t="shared" si="342"/>
        <v>69242</v>
      </c>
      <c r="AZ107" s="463" t="s">
        <v>152</v>
      </c>
      <c r="BA107" s="463">
        <f t="shared" si="251"/>
        <v>146131</v>
      </c>
      <c r="BB107" s="463">
        <f t="shared" si="251"/>
        <v>373561222</v>
      </c>
      <c r="BC107" s="463">
        <f t="shared" si="273"/>
        <v>2556</v>
      </c>
      <c r="BD107" s="463">
        <f t="shared" si="274"/>
        <v>6369</v>
      </c>
      <c r="BE107" s="463">
        <f t="shared" si="252"/>
        <v>12669</v>
      </c>
      <c r="BF107" s="463">
        <f t="shared" si="252"/>
        <v>51743</v>
      </c>
      <c r="BG107" s="463">
        <f t="shared" si="252"/>
        <v>57820</v>
      </c>
      <c r="BH107" s="463">
        <f t="shared" si="252"/>
        <v>23899</v>
      </c>
      <c r="BI107" s="463">
        <f t="shared" si="334"/>
        <v>398172</v>
      </c>
      <c r="BJ107" s="463">
        <f t="shared" si="334"/>
        <v>37174</v>
      </c>
      <c r="BK107" s="463">
        <f t="shared" si="334"/>
        <v>242375</v>
      </c>
      <c r="BL107" s="463">
        <f t="shared" si="334"/>
        <v>677721</v>
      </c>
      <c r="BM107" s="463">
        <f t="shared" si="334"/>
        <v>171441</v>
      </c>
      <c r="BN107" s="463">
        <f t="shared" si="334"/>
        <v>127388</v>
      </c>
      <c r="BO107" s="463">
        <f t="shared" si="334"/>
        <v>107771</v>
      </c>
      <c r="BP107" s="463">
        <f t="shared" si="334"/>
        <v>81902</v>
      </c>
      <c r="BQ107" s="463">
        <f t="shared" si="334"/>
        <v>610511</v>
      </c>
      <c r="BR107" s="463">
        <f t="shared" si="334"/>
        <v>458691</v>
      </c>
      <c r="BS107" s="463">
        <f t="shared" si="334"/>
        <v>238027</v>
      </c>
      <c r="BT107" s="463">
        <f t="shared" si="334"/>
        <v>135938</v>
      </c>
      <c r="BU107" s="463">
        <f t="shared" si="334"/>
        <v>10603</v>
      </c>
      <c r="BV107" s="463">
        <f t="shared" si="334"/>
        <v>6155</v>
      </c>
      <c r="BW107" s="463">
        <f t="shared" si="309"/>
        <v>984</v>
      </c>
      <c r="BX107" s="463">
        <f t="shared" si="309"/>
        <v>552422</v>
      </c>
      <c r="BY107" s="463">
        <f t="shared" si="275"/>
        <v>561</v>
      </c>
      <c r="BZ107" s="463">
        <f t="shared" si="276"/>
        <v>977</v>
      </c>
      <c r="CA107" s="463">
        <f t="shared" si="310"/>
        <v>810</v>
      </c>
      <c r="CB107" s="463">
        <f t="shared" si="310"/>
        <v>389422</v>
      </c>
      <c r="CC107" s="463">
        <f t="shared" si="277"/>
        <v>481</v>
      </c>
      <c r="CD107" s="463">
        <f t="shared" si="278"/>
        <v>859</v>
      </c>
      <c r="CE107" s="463">
        <f t="shared" si="311"/>
        <v>80798</v>
      </c>
      <c r="CF107" s="463">
        <f t="shared" si="311"/>
        <v>39304978</v>
      </c>
      <c r="CG107" s="463">
        <f t="shared" si="279"/>
        <v>486</v>
      </c>
      <c r="CH107" s="463">
        <f t="shared" si="280"/>
        <v>865</v>
      </c>
      <c r="CI107" s="463">
        <f t="shared" si="312"/>
        <v>39086</v>
      </c>
      <c r="CJ107" s="463">
        <f t="shared" si="312"/>
        <v>83969509</v>
      </c>
      <c r="CK107" s="463">
        <f t="shared" si="281"/>
        <v>2148</v>
      </c>
      <c r="CL107" s="463">
        <f t="shared" si="282"/>
        <v>4527</v>
      </c>
      <c r="CM107" s="463">
        <f t="shared" si="313"/>
        <v>13934</v>
      </c>
      <c r="CN107" s="463">
        <f t="shared" si="313"/>
        <v>25300661</v>
      </c>
      <c r="CO107" s="463">
        <f t="shared" si="283"/>
        <v>1816</v>
      </c>
      <c r="CP107" s="463">
        <f t="shared" si="284"/>
        <v>3972</v>
      </c>
      <c r="CQ107" s="463">
        <f t="shared" si="314"/>
        <v>376172</v>
      </c>
      <c r="CR107" s="463">
        <f t="shared" si="314"/>
        <v>793899651</v>
      </c>
      <c r="CS107" s="463">
        <f t="shared" si="285"/>
        <v>2110</v>
      </c>
      <c r="CT107" s="463">
        <f t="shared" si="286"/>
        <v>4434</v>
      </c>
      <c r="CU107" s="463">
        <f t="shared" si="315"/>
        <v>11938</v>
      </c>
      <c r="CV107" s="463">
        <f t="shared" si="315"/>
        <v>108724173</v>
      </c>
      <c r="CW107" s="463">
        <f t="shared" si="287"/>
        <v>9107</v>
      </c>
      <c r="CX107" s="463">
        <f t="shared" si="288"/>
        <v>21844</v>
      </c>
      <c r="CY107" s="463">
        <f t="shared" si="316"/>
        <v>4992</v>
      </c>
      <c r="CZ107" s="463">
        <f t="shared" si="316"/>
        <v>38832972</v>
      </c>
      <c r="DA107" s="463">
        <f t="shared" si="289"/>
        <v>7779</v>
      </c>
      <c r="DB107" s="463">
        <f t="shared" si="290"/>
        <v>18590</v>
      </c>
      <c r="DC107" s="463">
        <f t="shared" si="317"/>
        <v>10558</v>
      </c>
      <c r="DD107" s="463">
        <f t="shared" si="317"/>
        <v>129355952</v>
      </c>
      <c r="DE107" s="463">
        <f t="shared" si="291"/>
        <v>12252</v>
      </c>
      <c r="DF107" s="463">
        <f t="shared" si="292"/>
        <v>29878</v>
      </c>
      <c r="DG107" s="463">
        <f t="shared" si="318"/>
        <v>2223</v>
      </c>
      <c r="DH107" s="463">
        <f t="shared" si="318"/>
        <v>24608082</v>
      </c>
      <c r="DI107" s="463">
        <f t="shared" si="293"/>
        <v>11070</v>
      </c>
      <c r="DJ107" s="463">
        <f t="shared" si="294"/>
        <v>27562</v>
      </c>
      <c r="DK107" s="463">
        <f t="shared" si="335"/>
        <v>5217</v>
      </c>
      <c r="DL107" s="463">
        <f t="shared" si="335"/>
        <v>1839270</v>
      </c>
      <c r="DM107" s="463">
        <f t="shared" si="295"/>
        <v>353</v>
      </c>
      <c r="DN107" s="463">
        <f t="shared" si="296"/>
        <v>587</v>
      </c>
      <c r="DO107" s="463">
        <f t="shared" si="336"/>
        <v>48578</v>
      </c>
      <c r="DP107" s="463">
        <f t="shared" si="336"/>
        <v>1878328</v>
      </c>
      <c r="DQ107" s="463">
        <f t="shared" si="297"/>
        <v>39</v>
      </c>
      <c r="DR107" s="463">
        <f t="shared" si="298"/>
        <v>68</v>
      </c>
      <c r="DS107" s="463">
        <f t="shared" si="337"/>
        <v>922</v>
      </c>
      <c r="DT107" s="463">
        <f t="shared" si="337"/>
        <v>1912541</v>
      </c>
      <c r="DU107" s="463">
        <f t="shared" si="299"/>
        <v>2074</v>
      </c>
      <c r="DV107" s="463">
        <f t="shared" si="300"/>
        <v>4497</v>
      </c>
      <c r="DW107" s="463">
        <f t="shared" si="305"/>
        <v>825</v>
      </c>
      <c r="DX107" s="463">
        <f t="shared" si="325"/>
        <v>422853</v>
      </c>
      <c r="DY107" s="463">
        <f t="shared" si="325"/>
        <v>955149152</v>
      </c>
      <c r="DZ107" s="463">
        <f t="shared" si="301"/>
        <v>2259</v>
      </c>
      <c r="EA107" s="463">
        <f t="shared" si="302"/>
        <v>5065</v>
      </c>
      <c r="EB107" s="463">
        <f t="shared" si="326"/>
        <v>296638</v>
      </c>
      <c r="EC107" s="463">
        <f t="shared" si="326"/>
        <v>139346</v>
      </c>
      <c r="ED107" s="463">
        <f t="shared" si="326"/>
        <v>49522</v>
      </c>
      <c r="EE107" s="463">
        <f t="shared" si="326"/>
        <v>422750694</v>
      </c>
      <c r="EF107" s="463">
        <f t="shared" si="326"/>
        <v>14790</v>
      </c>
      <c r="EG107" s="463">
        <f t="shared" si="253"/>
        <v>5993</v>
      </c>
      <c r="EH107" s="463">
        <f t="shared" si="253"/>
        <v>4795</v>
      </c>
      <c r="EI107" s="463"/>
      <c r="EJ107" s="446"/>
      <c r="EK107" s="446"/>
      <c r="EL107" s="446"/>
      <c r="EM107" s="446"/>
      <c r="EN107" s="446"/>
      <c r="EO107" s="446"/>
      <c r="EP107" s="446"/>
      <c r="EQ107" s="446"/>
      <c r="ER107" s="446"/>
      <c r="ES107" s="446"/>
      <c r="ET107" s="446"/>
      <c r="EU107" s="446"/>
      <c r="EV107" s="446"/>
      <c r="EW107" s="446"/>
      <c r="EX107" s="446"/>
      <c r="EY107" s="446"/>
      <c r="EZ107" s="447"/>
      <c r="FA107" s="446">
        <f t="shared" si="205"/>
        <v>1</v>
      </c>
      <c r="FB107" s="417">
        <f t="shared" si="303"/>
        <v>2026</v>
      </c>
      <c r="FC107" s="448">
        <f t="shared" si="331"/>
        <v>46023</v>
      </c>
      <c r="FD107" s="449">
        <f t="shared" si="236"/>
        <v>31</v>
      </c>
      <c r="FE107" s="450"/>
      <c r="FF107" s="451">
        <f t="shared" si="307"/>
        <v>0.62504664239117846</v>
      </c>
      <c r="FG107" s="450"/>
      <c r="FH107" s="452">
        <f t="shared" si="206"/>
        <v>2.0757579426578845</v>
      </c>
      <c r="FI107" s="452">
        <f t="shared" si="207"/>
        <v>1.5423769856644711</v>
      </c>
      <c r="FJ107" s="452">
        <f t="shared" si="208"/>
        <v>2.0474770119309977</v>
      </c>
      <c r="FK107" s="452">
        <f t="shared" si="209"/>
        <v>1.5560072953871875</v>
      </c>
      <c r="FL107" s="452">
        <f t="shared" si="210"/>
        <v>1.4224659359913512</v>
      </c>
      <c r="FM107" s="452">
        <f t="shared" si="211"/>
        <v>1.0687314768215623</v>
      </c>
      <c r="FN107" s="452">
        <f t="shared" si="212"/>
        <v>1.8465733658127881</v>
      </c>
      <c r="FO107" s="452">
        <f t="shared" si="213"/>
        <v>1.0545841026516267</v>
      </c>
      <c r="FP107" s="452">
        <f t="shared" si="214"/>
        <v>1.7844160215415685</v>
      </c>
      <c r="FQ107" s="452">
        <f t="shared" si="215"/>
        <v>1.0358465163244699</v>
      </c>
      <c r="FR107" s="453"/>
      <c r="FS107" s="446">
        <f t="shared" si="338"/>
        <v>317465</v>
      </c>
      <c r="FT107" s="446">
        <f t="shared" si="338"/>
        <v>5454553</v>
      </c>
      <c r="FU107" s="446">
        <f t="shared" si="338"/>
        <v>16659481</v>
      </c>
      <c r="FV107" s="446">
        <f t="shared" si="338"/>
        <v>63310543</v>
      </c>
      <c r="FW107" s="446">
        <f t="shared" si="338"/>
        <v>71569354</v>
      </c>
      <c r="FX107" s="446">
        <f t="shared" si="338"/>
        <v>57170465</v>
      </c>
      <c r="FY107" s="446">
        <f t="shared" si="338"/>
        <v>1902651635</v>
      </c>
      <c r="FZ107" s="446">
        <f t="shared" si="338"/>
        <v>2336830626</v>
      </c>
      <c r="GA107" s="446">
        <f t="shared" si="338"/>
        <v>141796490</v>
      </c>
      <c r="GB107" s="446">
        <f t="shared" si="254"/>
        <v>930759651</v>
      </c>
      <c r="GC107" s="446">
        <f t="shared" si="254"/>
        <v>271011335</v>
      </c>
      <c r="GD107" s="446">
        <f t="shared" si="332"/>
        <v>961782</v>
      </c>
      <c r="GE107" s="446">
        <f t="shared" si="332"/>
        <v>695567</v>
      </c>
      <c r="GF107" s="446">
        <f t="shared" si="332"/>
        <v>69855331</v>
      </c>
      <c r="GG107" s="446">
        <f t="shared" si="332"/>
        <v>176928790</v>
      </c>
      <c r="GH107" s="446">
        <f t="shared" si="332"/>
        <v>55345876</v>
      </c>
      <c r="GI107" s="446">
        <f t="shared" si="332"/>
        <v>1668123265</v>
      </c>
      <c r="GJ107" s="446">
        <f t="shared" si="332"/>
        <v>260768949</v>
      </c>
      <c r="GK107" s="446">
        <f t="shared" si="332"/>
        <v>92799606</v>
      </c>
      <c r="GL107" s="446">
        <f t="shared" si="332"/>
        <v>315451940</v>
      </c>
      <c r="GM107" s="446">
        <f t="shared" si="332"/>
        <v>61271166</v>
      </c>
      <c r="GN107" s="446">
        <f t="shared" si="308"/>
        <v>4146226</v>
      </c>
      <c r="GO107" s="446">
        <f t="shared" si="320"/>
        <v>3060402</v>
      </c>
      <c r="GP107" s="446">
        <f t="shared" si="320"/>
        <v>3309199</v>
      </c>
      <c r="GQ107" s="446">
        <f t="shared" si="320"/>
        <v>2141876992</v>
      </c>
      <c r="GR107" s="446"/>
      <c r="GS107" s="446"/>
      <c r="GT107" s="446"/>
      <c r="GU107" s="446"/>
      <c r="GV107" s="454"/>
      <c r="GW107" s="402"/>
      <c r="GX107" s="402"/>
      <c r="GY107" s="402"/>
      <c r="GZ107" s="402"/>
      <c r="HA107" s="402"/>
    </row>
    <row r="108" spans="1:209" ht="10.5" customHeight="1" x14ac:dyDescent="0.2">
      <c r="A108" s="417" t="str">
        <f t="shared" si="255"/>
        <v>2025-26FEBRUARYENG</v>
      </c>
      <c r="B108" s="458" t="str">
        <f t="shared" si="216"/>
        <v>2025-26</v>
      </c>
      <c r="C108" s="402" t="s">
        <v>657</v>
      </c>
      <c r="D108" s="458"/>
      <c r="F108" s="458" t="str">
        <f t="shared" si="217"/>
        <v>ENG</v>
      </c>
      <c r="H108" s="463">
        <f t="shared" si="333"/>
        <v>1045373</v>
      </c>
      <c r="I108" s="463">
        <f t="shared" si="333"/>
        <v>752405</v>
      </c>
      <c r="J108" s="463">
        <f t="shared" si="333"/>
        <v>2181358</v>
      </c>
      <c r="K108" s="463">
        <f t="shared" si="256"/>
        <v>3</v>
      </c>
      <c r="L108" s="463">
        <f t="shared" si="257"/>
        <v>0</v>
      </c>
      <c r="M108" s="463">
        <f t="shared" si="258"/>
        <v>5</v>
      </c>
      <c r="N108" s="463">
        <f t="shared" si="259"/>
        <v>12</v>
      </c>
      <c r="O108" s="463">
        <f t="shared" si="260"/>
        <v>55</v>
      </c>
      <c r="P108" s="463">
        <f t="shared" si="339"/>
        <v>4086</v>
      </c>
      <c r="Q108" s="463" t="s">
        <v>152</v>
      </c>
      <c r="R108" s="463">
        <f t="shared" si="340"/>
        <v>6261</v>
      </c>
      <c r="S108" s="463">
        <f t="shared" si="340"/>
        <v>737527</v>
      </c>
      <c r="T108" s="463">
        <f t="shared" si="340"/>
        <v>70938</v>
      </c>
      <c r="U108" s="463">
        <f t="shared" si="340"/>
        <v>45516</v>
      </c>
      <c r="V108" s="463">
        <f t="shared" si="340"/>
        <v>372003</v>
      </c>
      <c r="W108" s="463">
        <f t="shared" si="340"/>
        <v>122713</v>
      </c>
      <c r="X108" s="463">
        <f t="shared" si="340"/>
        <v>5683</v>
      </c>
      <c r="Y108" s="463">
        <f t="shared" si="340"/>
        <v>33352425</v>
      </c>
      <c r="Z108" s="463">
        <f t="shared" si="261"/>
        <v>470</v>
      </c>
      <c r="AA108" s="463">
        <f t="shared" si="262"/>
        <v>839</v>
      </c>
      <c r="AB108" s="463">
        <f t="shared" si="327"/>
        <v>26254270</v>
      </c>
      <c r="AC108" s="463">
        <f t="shared" si="263"/>
        <v>577</v>
      </c>
      <c r="AD108" s="463">
        <f t="shared" si="264"/>
        <v>1037</v>
      </c>
      <c r="AE108" s="463">
        <f t="shared" si="328"/>
        <v>646134398</v>
      </c>
      <c r="AF108" s="463">
        <f t="shared" si="265"/>
        <v>1737</v>
      </c>
      <c r="AG108" s="463">
        <f t="shared" si="266"/>
        <v>3569</v>
      </c>
      <c r="AH108" s="463">
        <f t="shared" si="329"/>
        <v>753909526</v>
      </c>
      <c r="AI108" s="463">
        <f t="shared" si="267"/>
        <v>6144</v>
      </c>
      <c r="AJ108" s="463">
        <f t="shared" si="268"/>
        <v>13950</v>
      </c>
      <c r="AK108" s="463">
        <f t="shared" si="330"/>
        <v>47117006</v>
      </c>
      <c r="AL108" s="463">
        <f t="shared" si="269"/>
        <v>8291</v>
      </c>
      <c r="AM108" s="463">
        <f t="shared" si="270"/>
        <v>19612</v>
      </c>
      <c r="AN108" s="463">
        <f t="shared" ref="AN108:AQ113" si="343">SUMIFS(AN$443:AN$10112,$B$443:$B$10112,$B108,$C$443:$C$10112,$C108)</f>
        <v>5265</v>
      </c>
      <c r="AO108" s="463">
        <f t="shared" si="343"/>
        <v>34504</v>
      </c>
      <c r="AP108" s="463">
        <f t="shared" si="343"/>
        <v>29712</v>
      </c>
      <c r="AQ108" s="463">
        <f t="shared" si="343"/>
        <v>108814242</v>
      </c>
      <c r="AR108" s="463">
        <f t="shared" si="271"/>
        <v>3662</v>
      </c>
      <c r="AS108" s="463">
        <f t="shared" si="272"/>
        <v>8588</v>
      </c>
      <c r="AT108" s="463">
        <f t="shared" si="341"/>
        <v>136569</v>
      </c>
      <c r="AU108" s="463">
        <f t="shared" si="341"/>
        <v>12721</v>
      </c>
      <c r="AV108" s="463">
        <f t="shared" si="341"/>
        <v>53361</v>
      </c>
      <c r="AW108" s="463" t="s">
        <v>152</v>
      </c>
      <c r="AX108" s="463">
        <f t="shared" si="342"/>
        <v>10930</v>
      </c>
      <c r="AY108" s="463">
        <f t="shared" si="342"/>
        <v>59557</v>
      </c>
      <c r="AZ108" s="463" t="s">
        <v>152</v>
      </c>
      <c r="BA108" s="463">
        <f t="shared" ref="BA108:BB113" si="344">SUMIFS(BA$443:BA$10112,$B$443:$B$10112,$B108,$C$443:$C$10112,$C108)</f>
        <v>127066</v>
      </c>
      <c r="BB108" s="463">
        <f t="shared" si="344"/>
        <v>286143625</v>
      </c>
      <c r="BC108" s="463">
        <f t="shared" si="273"/>
        <v>2252</v>
      </c>
      <c r="BD108" s="463">
        <f t="shared" si="274"/>
        <v>5577</v>
      </c>
      <c r="BE108" s="463">
        <f t="shared" ref="BE108:BH113" si="345">SUMIFS(BE$443:BE$10112,$B$443:$B$10112,$B108,$C$443:$C$10112,$C108)</f>
        <v>10691</v>
      </c>
      <c r="BF108" s="463">
        <f t="shared" si="345"/>
        <v>43446</v>
      </c>
      <c r="BG108" s="463">
        <f t="shared" si="345"/>
        <v>51779</v>
      </c>
      <c r="BH108" s="463">
        <f t="shared" si="345"/>
        <v>21150</v>
      </c>
      <c r="BI108" s="463">
        <f t="shared" si="334"/>
        <v>355161</v>
      </c>
      <c r="BJ108" s="463">
        <f t="shared" si="334"/>
        <v>34083</v>
      </c>
      <c r="BK108" s="463">
        <f t="shared" si="334"/>
        <v>211714</v>
      </c>
      <c r="BL108" s="463">
        <f t="shared" si="334"/>
        <v>600958</v>
      </c>
      <c r="BM108" s="463">
        <f t="shared" si="334"/>
        <v>146949</v>
      </c>
      <c r="BN108" s="463">
        <f t="shared" si="334"/>
        <v>109894</v>
      </c>
      <c r="BO108" s="463">
        <f t="shared" si="334"/>
        <v>93310</v>
      </c>
      <c r="BP108" s="463">
        <f t="shared" si="334"/>
        <v>71195</v>
      </c>
      <c r="BQ108" s="463">
        <f t="shared" si="334"/>
        <v>517234</v>
      </c>
      <c r="BR108" s="463">
        <f t="shared" si="334"/>
        <v>396623</v>
      </c>
      <c r="BS108" s="463">
        <f t="shared" si="334"/>
        <v>224541</v>
      </c>
      <c r="BT108" s="463">
        <f t="shared" si="334"/>
        <v>128960</v>
      </c>
      <c r="BU108" s="463">
        <f t="shared" si="334"/>
        <v>10291</v>
      </c>
      <c r="BV108" s="463">
        <f t="shared" si="334"/>
        <v>5841</v>
      </c>
      <c r="BW108" s="463">
        <f t="shared" si="309"/>
        <v>801</v>
      </c>
      <c r="BX108" s="463">
        <f t="shared" si="309"/>
        <v>436317</v>
      </c>
      <c r="BY108" s="463">
        <f t="shared" si="275"/>
        <v>545</v>
      </c>
      <c r="BZ108" s="463">
        <f t="shared" si="276"/>
        <v>970</v>
      </c>
      <c r="CA108" s="463">
        <f t="shared" si="310"/>
        <v>714</v>
      </c>
      <c r="CB108" s="463">
        <f t="shared" si="310"/>
        <v>314118</v>
      </c>
      <c r="CC108" s="463">
        <f t="shared" si="277"/>
        <v>440</v>
      </c>
      <c r="CD108" s="463">
        <f t="shared" si="278"/>
        <v>845</v>
      </c>
      <c r="CE108" s="463">
        <f t="shared" si="311"/>
        <v>69423</v>
      </c>
      <c r="CF108" s="463">
        <f t="shared" si="311"/>
        <v>32601990</v>
      </c>
      <c r="CG108" s="463">
        <f t="shared" si="279"/>
        <v>470</v>
      </c>
      <c r="CH108" s="463">
        <f t="shared" si="280"/>
        <v>837</v>
      </c>
      <c r="CI108" s="463">
        <f t="shared" si="312"/>
        <v>33071</v>
      </c>
      <c r="CJ108" s="463">
        <f t="shared" si="312"/>
        <v>55887514</v>
      </c>
      <c r="CK108" s="463">
        <f t="shared" si="281"/>
        <v>1690</v>
      </c>
      <c r="CL108" s="463">
        <f t="shared" si="282"/>
        <v>3430</v>
      </c>
      <c r="CM108" s="463">
        <f t="shared" si="313"/>
        <v>12423</v>
      </c>
      <c r="CN108" s="463">
        <f t="shared" si="313"/>
        <v>18566229</v>
      </c>
      <c r="CO108" s="463">
        <f t="shared" si="283"/>
        <v>1495</v>
      </c>
      <c r="CP108" s="463">
        <f t="shared" si="284"/>
        <v>3250</v>
      </c>
      <c r="CQ108" s="463">
        <f t="shared" si="314"/>
        <v>326509</v>
      </c>
      <c r="CR108" s="463">
        <f t="shared" si="314"/>
        <v>571680655</v>
      </c>
      <c r="CS108" s="463">
        <f t="shared" si="285"/>
        <v>1751</v>
      </c>
      <c r="CT108" s="463">
        <f t="shared" si="286"/>
        <v>3591</v>
      </c>
      <c r="CU108" s="463">
        <f t="shared" si="315"/>
        <v>11337</v>
      </c>
      <c r="CV108" s="463">
        <f t="shared" si="315"/>
        <v>72579525</v>
      </c>
      <c r="CW108" s="463">
        <f t="shared" si="287"/>
        <v>6402</v>
      </c>
      <c r="CX108" s="463">
        <f t="shared" si="288"/>
        <v>14390</v>
      </c>
      <c r="CY108" s="463">
        <f t="shared" si="316"/>
        <v>4955</v>
      </c>
      <c r="CZ108" s="463">
        <f t="shared" si="316"/>
        <v>29782064</v>
      </c>
      <c r="DA108" s="463">
        <f t="shared" si="289"/>
        <v>6011</v>
      </c>
      <c r="DB108" s="463">
        <f t="shared" si="290"/>
        <v>14433</v>
      </c>
      <c r="DC108" s="463">
        <f t="shared" si="317"/>
        <v>9986</v>
      </c>
      <c r="DD108" s="463">
        <f t="shared" si="317"/>
        <v>98628240</v>
      </c>
      <c r="DE108" s="463">
        <f t="shared" si="291"/>
        <v>9877</v>
      </c>
      <c r="DF108" s="463">
        <f t="shared" si="292"/>
        <v>23825</v>
      </c>
      <c r="DG108" s="463">
        <f t="shared" si="318"/>
        <v>2256</v>
      </c>
      <c r="DH108" s="463">
        <f t="shared" si="318"/>
        <v>20287314</v>
      </c>
      <c r="DI108" s="463">
        <f t="shared" si="293"/>
        <v>8993</v>
      </c>
      <c r="DJ108" s="463">
        <f t="shared" si="294"/>
        <v>23316</v>
      </c>
      <c r="DK108" s="463">
        <f t="shared" si="335"/>
        <v>4342</v>
      </c>
      <c r="DL108" s="463">
        <f t="shared" si="335"/>
        <v>1541770</v>
      </c>
      <c r="DM108" s="463">
        <f t="shared" si="295"/>
        <v>355</v>
      </c>
      <c r="DN108" s="463">
        <f t="shared" si="296"/>
        <v>574</v>
      </c>
      <c r="DO108" s="463">
        <f t="shared" si="336"/>
        <v>42225</v>
      </c>
      <c r="DP108" s="463">
        <f t="shared" si="336"/>
        <v>1600920</v>
      </c>
      <c r="DQ108" s="463">
        <f t="shared" si="297"/>
        <v>38</v>
      </c>
      <c r="DR108" s="463">
        <f t="shared" si="298"/>
        <v>65</v>
      </c>
      <c r="DS108" s="463">
        <f t="shared" si="337"/>
        <v>901</v>
      </c>
      <c r="DT108" s="463">
        <f t="shared" si="337"/>
        <v>1532794</v>
      </c>
      <c r="DU108" s="463">
        <f t="shared" si="299"/>
        <v>1701</v>
      </c>
      <c r="DV108" s="463">
        <f t="shared" si="300"/>
        <v>3622</v>
      </c>
      <c r="DW108" s="463">
        <f t="shared" si="305"/>
        <v>808</v>
      </c>
      <c r="DX108" s="463">
        <f t="shared" si="325"/>
        <v>379115</v>
      </c>
      <c r="DY108" s="463">
        <f t="shared" si="325"/>
        <v>705770017</v>
      </c>
      <c r="DZ108" s="463">
        <f t="shared" si="301"/>
        <v>1862</v>
      </c>
      <c r="EA108" s="463">
        <f t="shared" si="302"/>
        <v>3856</v>
      </c>
      <c r="EB108" s="463">
        <f t="shared" si="326"/>
        <v>252741</v>
      </c>
      <c r="EC108" s="463">
        <f t="shared" si="326"/>
        <v>105006</v>
      </c>
      <c r="ED108" s="463">
        <f t="shared" si="326"/>
        <v>31585</v>
      </c>
      <c r="EE108" s="463">
        <f t="shared" si="326"/>
        <v>247962937</v>
      </c>
      <c r="EF108" s="463">
        <f t="shared" si="326"/>
        <v>12681</v>
      </c>
      <c r="EG108" s="463">
        <f t="shared" ref="EG108:EH113" si="346">SUMIFS(EG$443:EG$10112,$B$443:$B$10112,$B108,$C$443:$C$10112,$C108)</f>
        <v>4235</v>
      </c>
      <c r="EH108" s="463">
        <f t="shared" si="346"/>
        <v>3185</v>
      </c>
      <c r="EI108" s="463"/>
      <c r="EJ108" s="446"/>
      <c r="EK108" s="446"/>
      <c r="EL108" s="446"/>
      <c r="EM108" s="446"/>
      <c r="EN108" s="446"/>
      <c r="EO108" s="446"/>
      <c r="EP108" s="446"/>
      <c r="EQ108" s="446"/>
      <c r="ER108" s="446"/>
      <c r="ES108" s="446"/>
      <c r="ET108" s="446"/>
      <c r="EU108" s="446"/>
      <c r="EV108" s="446"/>
      <c r="EW108" s="446"/>
      <c r="EX108" s="446"/>
      <c r="EY108" s="446"/>
      <c r="EZ108" s="447"/>
      <c r="FA108" s="446">
        <f t="shared" si="205"/>
        <v>2</v>
      </c>
      <c r="FB108" s="417">
        <f t="shared" si="303"/>
        <v>2026</v>
      </c>
      <c r="FC108" s="448">
        <f t="shared" si="331"/>
        <v>46054</v>
      </c>
      <c r="FD108" s="449">
        <f t="shared" si="236"/>
        <v>28</v>
      </c>
      <c r="FE108" s="450"/>
      <c r="FF108" s="451">
        <f t="shared" si="307"/>
        <v>0.63161909890504397</v>
      </c>
      <c r="FG108" s="450"/>
      <c r="FH108" s="452">
        <f t="shared" si="206"/>
        <v>2.0715131523302039</v>
      </c>
      <c r="FI108" s="452">
        <f t="shared" si="207"/>
        <v>1.5491556006653697</v>
      </c>
      <c r="FJ108" s="452">
        <f t="shared" si="208"/>
        <v>2.0500483346515512</v>
      </c>
      <c r="FK108" s="452">
        <f t="shared" si="209"/>
        <v>1.5641752350821689</v>
      </c>
      <c r="FL108" s="452">
        <f t="shared" si="210"/>
        <v>1.3904027655690949</v>
      </c>
      <c r="FM108" s="452">
        <f t="shared" si="211"/>
        <v>1.0661822619710055</v>
      </c>
      <c r="FN108" s="452">
        <f t="shared" si="212"/>
        <v>1.8298061330095425</v>
      </c>
      <c r="FO108" s="452">
        <f t="shared" si="213"/>
        <v>1.0509074018237676</v>
      </c>
      <c r="FP108" s="452">
        <f t="shared" si="214"/>
        <v>1.8108393454161535</v>
      </c>
      <c r="FQ108" s="452">
        <f t="shared" si="215"/>
        <v>1.027802217138835</v>
      </c>
      <c r="FR108" s="453"/>
      <c r="FS108" s="446">
        <f t="shared" si="338"/>
        <v>269541</v>
      </c>
      <c r="FT108" s="446">
        <f t="shared" si="338"/>
        <v>3601547</v>
      </c>
      <c r="FU108" s="446">
        <f t="shared" si="338"/>
        <v>8803426</v>
      </c>
      <c r="FV108" s="446">
        <f t="shared" si="338"/>
        <v>41688078</v>
      </c>
      <c r="FW108" s="446">
        <f t="shared" si="338"/>
        <v>59533888</v>
      </c>
      <c r="FX108" s="446">
        <f t="shared" si="338"/>
        <v>47219732</v>
      </c>
      <c r="FY108" s="446">
        <f t="shared" si="338"/>
        <v>1327624827</v>
      </c>
      <c r="FZ108" s="446">
        <f t="shared" si="338"/>
        <v>1711868027</v>
      </c>
      <c r="GA108" s="446">
        <f t="shared" si="338"/>
        <v>111452405</v>
      </c>
      <c r="GB108" s="446">
        <f t="shared" ref="GB108:GC113" si="347">SUMIFS(GB$443:GB$10112,$B$443:$B$10112,$B108,$C$443:$C$10112,$C108)</f>
        <v>708639936</v>
      </c>
      <c r="GC108" s="446">
        <f t="shared" si="347"/>
        <v>255156260</v>
      </c>
      <c r="GD108" s="446">
        <f t="shared" si="332"/>
        <v>777186</v>
      </c>
      <c r="GE108" s="446">
        <f t="shared" si="332"/>
        <v>603452</v>
      </c>
      <c r="GF108" s="446">
        <f t="shared" si="332"/>
        <v>58128356</v>
      </c>
      <c r="GG108" s="446">
        <f t="shared" si="332"/>
        <v>113423996</v>
      </c>
      <c r="GH108" s="446">
        <f t="shared" si="332"/>
        <v>40376686</v>
      </c>
      <c r="GI108" s="446">
        <f t="shared" si="332"/>
        <v>1172565789</v>
      </c>
      <c r="GJ108" s="446">
        <f t="shared" si="332"/>
        <v>163138939</v>
      </c>
      <c r="GK108" s="446">
        <f t="shared" si="332"/>
        <v>71515147</v>
      </c>
      <c r="GL108" s="446">
        <f t="shared" si="332"/>
        <v>237917042</v>
      </c>
      <c r="GM108" s="446">
        <f t="shared" si="332"/>
        <v>52600748</v>
      </c>
      <c r="GN108" s="446">
        <f t="shared" si="308"/>
        <v>3263052</v>
      </c>
      <c r="GO108" s="446">
        <f t="shared" si="320"/>
        <v>2492992</v>
      </c>
      <c r="GP108" s="446">
        <f t="shared" si="320"/>
        <v>2764728</v>
      </c>
      <c r="GQ108" s="446">
        <f t="shared" si="320"/>
        <v>1462055213</v>
      </c>
      <c r="GR108" s="446"/>
      <c r="GS108" s="446"/>
      <c r="GT108" s="446"/>
      <c r="GU108" s="446"/>
      <c r="GV108" s="454"/>
      <c r="GW108" s="402"/>
      <c r="GX108" s="402"/>
      <c r="GY108" s="402"/>
      <c r="GZ108" s="402"/>
      <c r="HA108" s="402"/>
    </row>
    <row r="109" spans="1:209" ht="10.5" customHeight="1" x14ac:dyDescent="0.2">
      <c r="A109" s="417" t="str">
        <f t="shared" si="255"/>
        <v>2025-26MARCHENG</v>
      </c>
      <c r="B109" s="458" t="str">
        <f t="shared" si="216"/>
        <v>2025-26</v>
      </c>
      <c r="C109" s="402" t="s">
        <v>660</v>
      </c>
      <c r="D109" s="458"/>
      <c r="F109" s="458" t="str">
        <f t="shared" si="217"/>
        <v>ENG</v>
      </c>
      <c r="H109" s="463">
        <f t="shared" si="333"/>
        <v>1136126</v>
      </c>
      <c r="I109" s="463">
        <f t="shared" si="333"/>
        <v>822104</v>
      </c>
      <c r="J109" s="463">
        <f t="shared" si="333"/>
        <v>2281811</v>
      </c>
      <c r="K109" s="463">
        <f t="shared" si="256"/>
        <v>3</v>
      </c>
      <c r="L109" s="463">
        <f t="shared" si="257"/>
        <v>0</v>
      </c>
      <c r="M109" s="463">
        <f t="shared" si="258"/>
        <v>3</v>
      </c>
      <c r="N109" s="463">
        <f t="shared" si="259"/>
        <v>12</v>
      </c>
      <c r="O109" s="463">
        <f t="shared" si="260"/>
        <v>56</v>
      </c>
      <c r="P109" s="463">
        <f t="shared" si="339"/>
        <v>4284</v>
      </c>
      <c r="Q109" s="463" t="s">
        <v>152</v>
      </c>
      <c r="R109" s="463">
        <f t="shared" si="340"/>
        <v>6850</v>
      </c>
      <c r="S109" s="463">
        <f t="shared" si="340"/>
        <v>811878</v>
      </c>
      <c r="T109" s="463">
        <f t="shared" si="340"/>
        <v>78290</v>
      </c>
      <c r="U109" s="463">
        <f t="shared" si="340"/>
        <v>50120</v>
      </c>
      <c r="V109" s="463">
        <f t="shared" si="340"/>
        <v>403681</v>
      </c>
      <c r="W109" s="463">
        <f t="shared" si="340"/>
        <v>140780</v>
      </c>
      <c r="X109" s="463">
        <f t="shared" si="340"/>
        <v>6253</v>
      </c>
      <c r="Y109" s="463">
        <f t="shared" si="340"/>
        <v>36474705</v>
      </c>
      <c r="Z109" s="463">
        <f t="shared" si="261"/>
        <v>466</v>
      </c>
      <c r="AA109" s="463">
        <f t="shared" si="262"/>
        <v>827</v>
      </c>
      <c r="AB109" s="463">
        <f t="shared" si="327"/>
        <v>28175748</v>
      </c>
      <c r="AC109" s="463">
        <f t="shared" si="263"/>
        <v>562</v>
      </c>
      <c r="AD109" s="463">
        <f t="shared" si="264"/>
        <v>1002</v>
      </c>
      <c r="AE109" s="463">
        <f t="shared" si="328"/>
        <v>637313899</v>
      </c>
      <c r="AF109" s="463">
        <f t="shared" si="265"/>
        <v>1579</v>
      </c>
      <c r="AG109" s="463">
        <f t="shared" si="266"/>
        <v>3200</v>
      </c>
      <c r="AH109" s="463">
        <f t="shared" si="329"/>
        <v>775747765</v>
      </c>
      <c r="AI109" s="463">
        <f t="shared" si="267"/>
        <v>5510</v>
      </c>
      <c r="AJ109" s="463">
        <f t="shared" si="268"/>
        <v>12536</v>
      </c>
      <c r="AK109" s="463">
        <f t="shared" si="330"/>
        <v>46174368</v>
      </c>
      <c r="AL109" s="463">
        <f t="shared" si="269"/>
        <v>7384</v>
      </c>
      <c r="AM109" s="463">
        <f t="shared" si="270"/>
        <v>16135</v>
      </c>
      <c r="AN109" s="463">
        <f t="shared" si="343"/>
        <v>5611</v>
      </c>
      <c r="AO109" s="463">
        <f t="shared" si="343"/>
        <v>39020</v>
      </c>
      <c r="AP109" s="463">
        <f t="shared" si="343"/>
        <v>33748</v>
      </c>
      <c r="AQ109" s="463">
        <f t="shared" si="343"/>
        <v>122505657</v>
      </c>
      <c r="AR109" s="463">
        <f t="shared" si="271"/>
        <v>3630</v>
      </c>
      <c r="AS109" s="463">
        <f t="shared" si="272"/>
        <v>8235</v>
      </c>
      <c r="AT109" s="463">
        <f t="shared" si="341"/>
        <v>150519</v>
      </c>
      <c r="AU109" s="463">
        <f t="shared" si="341"/>
        <v>14149</v>
      </c>
      <c r="AV109" s="463">
        <f t="shared" si="341"/>
        <v>57816</v>
      </c>
      <c r="AW109" s="463" t="s">
        <v>152</v>
      </c>
      <c r="AX109" s="463">
        <f t="shared" si="342"/>
        <v>11665</v>
      </c>
      <c r="AY109" s="463">
        <f t="shared" si="342"/>
        <v>66889</v>
      </c>
      <c r="AZ109" s="463" t="s">
        <v>152</v>
      </c>
      <c r="BA109" s="463">
        <f t="shared" si="344"/>
        <v>141586</v>
      </c>
      <c r="BB109" s="463">
        <f t="shared" si="344"/>
        <v>302721507</v>
      </c>
      <c r="BC109" s="463">
        <f t="shared" si="273"/>
        <v>2138</v>
      </c>
      <c r="BD109" s="463">
        <f t="shared" si="274"/>
        <v>5267</v>
      </c>
      <c r="BE109" s="463">
        <f t="shared" si="345"/>
        <v>12345</v>
      </c>
      <c r="BF109" s="463">
        <f t="shared" si="345"/>
        <v>47777</v>
      </c>
      <c r="BG109" s="463">
        <f t="shared" si="345"/>
        <v>57743</v>
      </c>
      <c r="BH109" s="463">
        <f t="shared" si="345"/>
        <v>23721</v>
      </c>
      <c r="BI109" s="463">
        <f t="shared" si="334"/>
        <v>391010</v>
      </c>
      <c r="BJ109" s="463">
        <f t="shared" si="334"/>
        <v>37078</v>
      </c>
      <c r="BK109" s="463">
        <f t="shared" si="334"/>
        <v>233271</v>
      </c>
      <c r="BL109" s="463">
        <f t="shared" si="334"/>
        <v>661359</v>
      </c>
      <c r="BM109" s="463">
        <f t="shared" si="334"/>
        <v>161446</v>
      </c>
      <c r="BN109" s="463">
        <f t="shared" si="334"/>
        <v>120717</v>
      </c>
      <c r="BO109" s="463">
        <f t="shared" si="334"/>
        <v>101947</v>
      </c>
      <c r="BP109" s="463">
        <f t="shared" si="334"/>
        <v>77804</v>
      </c>
      <c r="BQ109" s="463">
        <f t="shared" si="334"/>
        <v>557680</v>
      </c>
      <c r="BR109" s="463">
        <f t="shared" si="334"/>
        <v>430064</v>
      </c>
      <c r="BS109" s="463">
        <f t="shared" si="334"/>
        <v>254768</v>
      </c>
      <c r="BT109" s="463">
        <f t="shared" si="334"/>
        <v>147819</v>
      </c>
      <c r="BU109" s="463">
        <f t="shared" si="334"/>
        <v>11341</v>
      </c>
      <c r="BV109" s="463">
        <f t="shared" si="334"/>
        <v>6513</v>
      </c>
      <c r="BW109" s="463">
        <f t="shared" si="309"/>
        <v>812</v>
      </c>
      <c r="BX109" s="463">
        <f t="shared" si="309"/>
        <v>428993</v>
      </c>
      <c r="BY109" s="463">
        <f t="shared" si="275"/>
        <v>528</v>
      </c>
      <c r="BZ109" s="463">
        <f t="shared" si="276"/>
        <v>890</v>
      </c>
      <c r="CA109" s="463">
        <f t="shared" si="310"/>
        <v>764</v>
      </c>
      <c r="CB109" s="463">
        <f t="shared" si="310"/>
        <v>360622</v>
      </c>
      <c r="CC109" s="463">
        <f t="shared" si="277"/>
        <v>472</v>
      </c>
      <c r="CD109" s="463">
        <f t="shared" si="278"/>
        <v>858</v>
      </c>
      <c r="CE109" s="463">
        <f t="shared" si="311"/>
        <v>76714</v>
      </c>
      <c r="CF109" s="463">
        <f t="shared" si="311"/>
        <v>35685090</v>
      </c>
      <c r="CG109" s="463">
        <f t="shared" si="279"/>
        <v>465</v>
      </c>
      <c r="CH109" s="463">
        <f t="shared" si="280"/>
        <v>825</v>
      </c>
      <c r="CI109" s="463">
        <f t="shared" si="312"/>
        <v>35070</v>
      </c>
      <c r="CJ109" s="463">
        <f t="shared" si="312"/>
        <v>53757635</v>
      </c>
      <c r="CK109" s="463">
        <f t="shared" si="281"/>
        <v>1533</v>
      </c>
      <c r="CL109" s="463">
        <f t="shared" si="282"/>
        <v>3047</v>
      </c>
      <c r="CM109" s="463">
        <f t="shared" si="313"/>
        <v>13569</v>
      </c>
      <c r="CN109" s="463">
        <f t="shared" si="313"/>
        <v>18617573</v>
      </c>
      <c r="CO109" s="463">
        <f t="shared" si="283"/>
        <v>1372</v>
      </c>
      <c r="CP109" s="463">
        <f t="shared" si="284"/>
        <v>2962</v>
      </c>
      <c r="CQ109" s="463">
        <f t="shared" si="314"/>
        <v>355042</v>
      </c>
      <c r="CR109" s="463">
        <f t="shared" si="314"/>
        <v>564938691</v>
      </c>
      <c r="CS109" s="463">
        <f t="shared" si="285"/>
        <v>1591</v>
      </c>
      <c r="CT109" s="463">
        <f t="shared" si="286"/>
        <v>3221</v>
      </c>
      <c r="CU109" s="463">
        <f t="shared" si="315"/>
        <v>12325</v>
      </c>
      <c r="CV109" s="463">
        <f t="shared" si="315"/>
        <v>69365379</v>
      </c>
      <c r="CW109" s="463">
        <f t="shared" si="287"/>
        <v>5628</v>
      </c>
      <c r="CX109" s="463">
        <f t="shared" si="288"/>
        <v>12511</v>
      </c>
      <c r="CY109" s="463">
        <f t="shared" si="316"/>
        <v>5534</v>
      </c>
      <c r="CZ109" s="463">
        <f t="shared" si="316"/>
        <v>29477366</v>
      </c>
      <c r="DA109" s="463">
        <f t="shared" si="289"/>
        <v>5327</v>
      </c>
      <c r="DB109" s="463">
        <f t="shared" si="290"/>
        <v>12860</v>
      </c>
      <c r="DC109" s="463">
        <f t="shared" si="317"/>
        <v>10964</v>
      </c>
      <c r="DD109" s="463">
        <f t="shared" si="317"/>
        <v>92408610</v>
      </c>
      <c r="DE109" s="463">
        <f t="shared" si="291"/>
        <v>8428</v>
      </c>
      <c r="DF109" s="463">
        <f t="shared" si="292"/>
        <v>20268</v>
      </c>
      <c r="DG109" s="463">
        <f t="shared" si="318"/>
        <v>2372</v>
      </c>
      <c r="DH109" s="463">
        <f t="shared" si="318"/>
        <v>19415902</v>
      </c>
      <c r="DI109" s="463">
        <f t="shared" si="293"/>
        <v>8185</v>
      </c>
      <c r="DJ109" s="463">
        <f t="shared" si="294"/>
        <v>20536</v>
      </c>
      <c r="DK109" s="463">
        <f t="shared" si="335"/>
        <v>4489</v>
      </c>
      <c r="DL109" s="463">
        <f t="shared" si="335"/>
        <v>1592823</v>
      </c>
      <c r="DM109" s="463">
        <f t="shared" si="295"/>
        <v>355</v>
      </c>
      <c r="DN109" s="463">
        <f t="shared" si="296"/>
        <v>595</v>
      </c>
      <c r="DO109" s="463">
        <f t="shared" si="336"/>
        <v>46840</v>
      </c>
      <c r="DP109" s="463">
        <f t="shared" si="336"/>
        <v>1778847</v>
      </c>
      <c r="DQ109" s="463">
        <f t="shared" si="297"/>
        <v>38</v>
      </c>
      <c r="DR109" s="463">
        <f t="shared" si="298"/>
        <v>66</v>
      </c>
      <c r="DS109" s="463">
        <f t="shared" si="337"/>
        <v>990</v>
      </c>
      <c r="DT109" s="463">
        <f t="shared" si="337"/>
        <v>1424918</v>
      </c>
      <c r="DU109" s="463">
        <f t="shared" si="299"/>
        <v>1439</v>
      </c>
      <c r="DV109" s="463">
        <f t="shared" si="300"/>
        <v>3293</v>
      </c>
      <c r="DW109" s="463">
        <f t="shared" si="305"/>
        <v>899</v>
      </c>
      <c r="DX109" s="463">
        <f t="shared" si="325"/>
        <v>417623</v>
      </c>
      <c r="DY109" s="463">
        <f t="shared" si="325"/>
        <v>655787200</v>
      </c>
      <c r="DZ109" s="463">
        <f t="shared" si="301"/>
        <v>1570</v>
      </c>
      <c r="EA109" s="463">
        <f t="shared" si="302"/>
        <v>2967</v>
      </c>
      <c r="EB109" s="463">
        <f t="shared" si="326"/>
        <v>262704</v>
      </c>
      <c r="EC109" s="463">
        <f t="shared" si="326"/>
        <v>94414</v>
      </c>
      <c r="ED109" s="463">
        <f t="shared" si="326"/>
        <v>22616</v>
      </c>
      <c r="EE109" s="463">
        <f t="shared" si="326"/>
        <v>174102664</v>
      </c>
      <c r="EF109" s="463">
        <f t="shared" si="326"/>
        <v>13518</v>
      </c>
      <c r="EG109" s="463">
        <f t="shared" si="346"/>
        <v>3658</v>
      </c>
      <c r="EH109" s="463">
        <f t="shared" si="346"/>
        <v>2888</v>
      </c>
      <c r="EI109" s="463"/>
      <c r="EJ109" s="446"/>
      <c r="EK109" s="446"/>
      <c r="EL109" s="446"/>
      <c r="EM109" s="446"/>
      <c r="EN109" s="446"/>
      <c r="EO109" s="446"/>
      <c r="EP109" s="446"/>
      <c r="EQ109" s="446"/>
      <c r="ER109" s="446"/>
      <c r="ES109" s="446"/>
      <c r="ET109" s="446"/>
      <c r="EU109" s="446"/>
      <c r="EV109" s="446"/>
      <c r="EW109" s="446"/>
      <c r="EX109" s="446"/>
      <c r="EY109" s="446"/>
      <c r="EZ109" s="447"/>
      <c r="FA109" s="446">
        <f t="shared" si="205"/>
        <v>3</v>
      </c>
      <c r="FB109" s="417">
        <f t="shared" si="303"/>
        <v>2026</v>
      </c>
      <c r="FC109" s="448">
        <f t="shared" si="331"/>
        <v>46082</v>
      </c>
      <c r="FD109" s="449">
        <f t="shared" si="236"/>
        <v>31</v>
      </c>
      <c r="FE109" s="450"/>
      <c r="FF109" s="451">
        <f t="shared" si="307"/>
        <v>0.63292165500094588</v>
      </c>
      <c r="FG109" s="450"/>
      <c r="FH109" s="452">
        <f t="shared" si="206"/>
        <v>2.0621535317409632</v>
      </c>
      <c r="FI109" s="452">
        <f t="shared" si="207"/>
        <v>1.5419210627155449</v>
      </c>
      <c r="FJ109" s="452">
        <f t="shared" si="208"/>
        <v>2.0340582601755788</v>
      </c>
      <c r="FK109" s="452">
        <f t="shared" si="209"/>
        <v>1.5523543495610534</v>
      </c>
      <c r="FL109" s="452">
        <f t="shared" si="210"/>
        <v>1.3814868671054621</v>
      </c>
      <c r="FM109" s="452">
        <f t="shared" si="211"/>
        <v>1.0653560608500277</v>
      </c>
      <c r="FN109" s="452">
        <f t="shared" si="212"/>
        <v>1.8096888762608325</v>
      </c>
      <c r="FO109" s="452">
        <f t="shared" si="213"/>
        <v>1.05</v>
      </c>
      <c r="FP109" s="452">
        <f t="shared" si="214"/>
        <v>1.8136894290740444</v>
      </c>
      <c r="FQ109" s="452">
        <f t="shared" si="215"/>
        <v>1.0415800415800416</v>
      </c>
      <c r="FR109" s="453"/>
      <c r="FS109" s="446">
        <f t="shared" si="338"/>
        <v>292657</v>
      </c>
      <c r="FT109" s="446">
        <f t="shared" si="338"/>
        <v>2874485</v>
      </c>
      <c r="FU109" s="446">
        <f t="shared" si="338"/>
        <v>9945315</v>
      </c>
      <c r="FV109" s="446">
        <f t="shared" si="338"/>
        <v>45986000</v>
      </c>
      <c r="FW109" s="446">
        <f t="shared" si="338"/>
        <v>64727984</v>
      </c>
      <c r="FX109" s="446">
        <f t="shared" si="338"/>
        <v>50234147</v>
      </c>
      <c r="FY109" s="446">
        <f t="shared" si="338"/>
        <v>1291918833</v>
      </c>
      <c r="FZ109" s="446">
        <f t="shared" si="338"/>
        <v>1764845778</v>
      </c>
      <c r="GA109" s="446">
        <f t="shared" si="338"/>
        <v>100890742</v>
      </c>
      <c r="GB109" s="446">
        <f t="shared" si="347"/>
        <v>745678816</v>
      </c>
      <c r="GC109" s="446">
        <f t="shared" si="347"/>
        <v>277900921</v>
      </c>
      <c r="GD109" s="446">
        <f t="shared" si="332"/>
        <v>722473</v>
      </c>
      <c r="GE109" s="446">
        <f t="shared" si="332"/>
        <v>655140</v>
      </c>
      <c r="GF109" s="446">
        <f t="shared" si="332"/>
        <v>63283566</v>
      </c>
      <c r="GG109" s="446">
        <f t="shared" si="332"/>
        <v>106864450</v>
      </c>
      <c r="GH109" s="446">
        <f t="shared" si="332"/>
        <v>40195003</v>
      </c>
      <c r="GI109" s="446">
        <f t="shared" si="332"/>
        <v>1143646629</v>
      </c>
      <c r="GJ109" s="446">
        <f t="shared" si="332"/>
        <v>154194845</v>
      </c>
      <c r="GK109" s="446">
        <f t="shared" si="332"/>
        <v>71167403</v>
      </c>
      <c r="GL109" s="446">
        <f t="shared" si="332"/>
        <v>222217443</v>
      </c>
      <c r="GM109" s="446">
        <f t="shared" si="332"/>
        <v>48710279</v>
      </c>
      <c r="GN109" s="446">
        <f t="shared" si="308"/>
        <v>3260478</v>
      </c>
      <c r="GO109" s="446">
        <f t="shared" si="320"/>
        <v>2670625</v>
      </c>
      <c r="GP109" s="446">
        <f t="shared" si="320"/>
        <v>3079659</v>
      </c>
      <c r="GQ109" s="446">
        <f t="shared" si="320"/>
        <v>1239280741</v>
      </c>
      <c r="GR109" s="446"/>
      <c r="GS109" s="446"/>
      <c r="GT109" s="446"/>
      <c r="GU109" s="446"/>
      <c r="GV109" s="454"/>
      <c r="GW109" s="402"/>
      <c r="GX109" s="402"/>
      <c r="GY109" s="402"/>
      <c r="GZ109" s="402"/>
      <c r="HA109" s="402"/>
    </row>
    <row r="110" spans="1:209" ht="10.5" customHeight="1" x14ac:dyDescent="0.2">
      <c r="A110" s="417" t="str">
        <f t="shared" si="255"/>
        <v>2026-27APRILENG</v>
      </c>
      <c r="B110" s="458" t="str">
        <f t="shared" si="216"/>
        <v>2026-27</v>
      </c>
      <c r="C110" s="402" t="s">
        <v>664</v>
      </c>
      <c r="D110" s="458"/>
      <c r="F110" s="458" t="str">
        <f t="shared" si="217"/>
        <v>ENG</v>
      </c>
      <c r="H110" s="463">
        <f t="shared" si="333"/>
        <v>1096460</v>
      </c>
      <c r="I110" s="463">
        <f t="shared" si="333"/>
        <v>791911</v>
      </c>
      <c r="J110" s="463">
        <f t="shared" si="333"/>
        <v>1750188</v>
      </c>
      <c r="K110" s="463">
        <f t="shared" si="256"/>
        <v>2</v>
      </c>
      <c r="L110" s="463">
        <f t="shared" si="257"/>
        <v>0</v>
      </c>
      <c r="M110" s="463">
        <f t="shared" si="258"/>
        <v>1</v>
      </c>
      <c r="N110" s="463">
        <f t="shared" si="259"/>
        <v>8</v>
      </c>
      <c r="O110" s="463">
        <f t="shared" si="260"/>
        <v>49</v>
      </c>
      <c r="P110" s="463">
        <f t="shared" si="339"/>
        <v>4113</v>
      </c>
      <c r="Q110" s="463" t="s">
        <v>152</v>
      </c>
      <c r="R110" s="463">
        <f t="shared" si="340"/>
        <v>7215</v>
      </c>
      <c r="S110" s="463">
        <f t="shared" si="340"/>
        <v>789215</v>
      </c>
      <c r="T110" s="463">
        <f t="shared" si="340"/>
        <v>74428</v>
      </c>
      <c r="U110" s="463">
        <f t="shared" si="340"/>
        <v>47455</v>
      </c>
      <c r="V110" s="463">
        <f t="shared" si="340"/>
        <v>389865</v>
      </c>
      <c r="W110" s="463">
        <f t="shared" si="340"/>
        <v>141034</v>
      </c>
      <c r="X110" s="463">
        <f t="shared" si="340"/>
        <v>6424</v>
      </c>
      <c r="Y110" s="463">
        <f t="shared" si="340"/>
        <v>34252434</v>
      </c>
      <c r="Z110" s="463">
        <f t="shared" si="261"/>
        <v>460</v>
      </c>
      <c r="AA110" s="463">
        <f t="shared" si="262"/>
        <v>823</v>
      </c>
      <c r="AB110" s="463">
        <f t="shared" si="327"/>
        <v>26000066</v>
      </c>
      <c r="AC110" s="463">
        <f t="shared" si="263"/>
        <v>548</v>
      </c>
      <c r="AD110" s="463">
        <f t="shared" si="264"/>
        <v>984</v>
      </c>
      <c r="AE110" s="463">
        <f t="shared" si="328"/>
        <v>571777712</v>
      </c>
      <c r="AF110" s="463">
        <f t="shared" si="265"/>
        <v>1467</v>
      </c>
      <c r="AG110" s="463">
        <f t="shared" si="266"/>
        <v>2944</v>
      </c>
      <c r="AH110" s="463">
        <f t="shared" si="329"/>
        <v>710707350</v>
      </c>
      <c r="AI110" s="463">
        <f t="shared" si="267"/>
        <v>5039</v>
      </c>
      <c r="AJ110" s="463">
        <f t="shared" si="268"/>
        <v>11475</v>
      </c>
      <c r="AK110" s="463">
        <f t="shared" si="330"/>
        <v>44889197</v>
      </c>
      <c r="AL110" s="463">
        <f t="shared" si="269"/>
        <v>6988</v>
      </c>
      <c r="AM110" s="463">
        <f t="shared" si="270"/>
        <v>15203</v>
      </c>
      <c r="AN110" s="463">
        <f t="shared" si="343"/>
        <v>4663</v>
      </c>
      <c r="AO110" s="463">
        <f t="shared" si="343"/>
        <v>36809</v>
      </c>
      <c r="AP110" s="463">
        <f t="shared" si="343"/>
        <v>36695</v>
      </c>
      <c r="AQ110" s="463">
        <f t="shared" si="343"/>
        <v>107486005</v>
      </c>
      <c r="AR110" s="463">
        <f t="shared" si="271"/>
        <v>2929</v>
      </c>
      <c r="AS110" s="463">
        <f t="shared" si="272"/>
        <v>6622</v>
      </c>
      <c r="AT110" s="463">
        <f t="shared" si="341"/>
        <v>145304</v>
      </c>
      <c r="AU110" s="463">
        <f t="shared" si="341"/>
        <v>14659</v>
      </c>
      <c r="AV110" s="463">
        <f t="shared" si="341"/>
        <v>52327</v>
      </c>
      <c r="AW110" s="463" t="s">
        <v>152</v>
      </c>
      <c r="AX110" s="463">
        <f t="shared" si="342"/>
        <v>12014</v>
      </c>
      <c r="AY110" s="463">
        <f t="shared" si="342"/>
        <v>66304</v>
      </c>
      <c r="AZ110" s="463" t="s">
        <v>152</v>
      </c>
      <c r="BA110" s="463">
        <f t="shared" si="344"/>
        <v>141061</v>
      </c>
      <c r="BB110" s="463">
        <f t="shared" si="344"/>
        <v>272710249</v>
      </c>
      <c r="BC110" s="463">
        <f t="shared" si="273"/>
        <v>1933</v>
      </c>
      <c r="BD110" s="463">
        <f t="shared" si="274"/>
        <v>4779</v>
      </c>
      <c r="BE110" s="463">
        <f t="shared" si="345"/>
        <v>14802</v>
      </c>
      <c r="BF110" s="463">
        <f t="shared" si="345"/>
        <v>44157</v>
      </c>
      <c r="BG110" s="463">
        <f t="shared" si="345"/>
        <v>59198</v>
      </c>
      <c r="BH110" s="463">
        <f t="shared" si="345"/>
        <v>22904</v>
      </c>
      <c r="BI110" s="463">
        <f t="shared" si="334"/>
        <v>381135</v>
      </c>
      <c r="BJ110" s="463">
        <f t="shared" si="334"/>
        <v>35639</v>
      </c>
      <c r="BK110" s="463">
        <f t="shared" si="334"/>
        <v>227137</v>
      </c>
      <c r="BL110" s="463">
        <f t="shared" si="334"/>
        <v>643911</v>
      </c>
      <c r="BM110" s="463">
        <f t="shared" si="334"/>
        <v>154139</v>
      </c>
      <c r="BN110" s="463">
        <f t="shared" si="334"/>
        <v>115142</v>
      </c>
      <c r="BO110" s="463">
        <f t="shared" si="334"/>
        <v>97266</v>
      </c>
      <c r="BP110" s="463">
        <f t="shared" si="334"/>
        <v>74103</v>
      </c>
      <c r="BQ110" s="463">
        <f t="shared" si="334"/>
        <v>536872</v>
      </c>
      <c r="BR110" s="463">
        <f t="shared" si="334"/>
        <v>415976</v>
      </c>
      <c r="BS110" s="463">
        <f t="shared" si="334"/>
        <v>251659</v>
      </c>
      <c r="BT110" s="463">
        <f t="shared" si="334"/>
        <v>148335</v>
      </c>
      <c r="BU110" s="463">
        <f t="shared" si="334"/>
        <v>11246</v>
      </c>
      <c r="BV110" s="463">
        <f t="shared" si="334"/>
        <v>6585</v>
      </c>
      <c r="BW110" s="463">
        <f t="shared" si="309"/>
        <v>793</v>
      </c>
      <c r="BX110" s="463">
        <f t="shared" si="309"/>
        <v>419895</v>
      </c>
      <c r="BY110" s="463">
        <f t="shared" si="275"/>
        <v>530</v>
      </c>
      <c r="BZ110" s="463">
        <f t="shared" si="276"/>
        <v>919</v>
      </c>
      <c r="CA110" s="463">
        <f t="shared" si="310"/>
        <v>754</v>
      </c>
      <c r="CB110" s="463">
        <f t="shared" si="310"/>
        <v>340180</v>
      </c>
      <c r="CC110" s="463">
        <f t="shared" si="277"/>
        <v>451</v>
      </c>
      <c r="CD110" s="463">
        <f t="shared" si="278"/>
        <v>854</v>
      </c>
      <c r="CE110" s="463">
        <f t="shared" si="311"/>
        <v>72881</v>
      </c>
      <c r="CF110" s="463">
        <f t="shared" si="311"/>
        <v>33492359</v>
      </c>
      <c r="CG110" s="463">
        <f t="shared" si="279"/>
        <v>460</v>
      </c>
      <c r="CH110" s="463">
        <f t="shared" si="280"/>
        <v>821</v>
      </c>
      <c r="CI110" s="463">
        <f t="shared" si="312"/>
        <v>32826</v>
      </c>
      <c r="CJ110" s="463">
        <f t="shared" si="312"/>
        <v>45333681</v>
      </c>
      <c r="CK110" s="463">
        <f t="shared" si="281"/>
        <v>1381</v>
      </c>
      <c r="CL110" s="463">
        <f t="shared" si="282"/>
        <v>2753</v>
      </c>
      <c r="CM110" s="463">
        <f t="shared" si="313"/>
        <v>12938</v>
      </c>
      <c r="CN110" s="463">
        <f t="shared" si="313"/>
        <v>15841518</v>
      </c>
      <c r="CO110" s="463">
        <f t="shared" si="283"/>
        <v>1224</v>
      </c>
      <c r="CP110" s="463">
        <f t="shared" si="284"/>
        <v>2636</v>
      </c>
      <c r="CQ110" s="463">
        <f t="shared" si="314"/>
        <v>344101</v>
      </c>
      <c r="CR110" s="463">
        <f t="shared" si="314"/>
        <v>510602513</v>
      </c>
      <c r="CS110" s="463">
        <f t="shared" si="285"/>
        <v>1484</v>
      </c>
      <c r="CT110" s="463">
        <f t="shared" si="286"/>
        <v>2972</v>
      </c>
      <c r="CU110" s="463">
        <f t="shared" si="315"/>
        <v>12145</v>
      </c>
      <c r="CV110" s="463">
        <f t="shared" si="315"/>
        <v>58835365</v>
      </c>
      <c r="CW110" s="463">
        <f t="shared" si="287"/>
        <v>4844</v>
      </c>
      <c r="CX110" s="463">
        <f t="shared" si="288"/>
        <v>10994</v>
      </c>
      <c r="CY110" s="463">
        <f t="shared" si="316"/>
        <v>5446</v>
      </c>
      <c r="CZ110" s="463">
        <f t="shared" si="316"/>
        <v>26466602</v>
      </c>
      <c r="DA110" s="463">
        <f t="shared" si="289"/>
        <v>4860</v>
      </c>
      <c r="DB110" s="463">
        <f t="shared" si="290"/>
        <v>11535</v>
      </c>
      <c r="DC110" s="463">
        <f t="shared" si="317"/>
        <v>11058</v>
      </c>
      <c r="DD110" s="463">
        <f t="shared" si="317"/>
        <v>84463610</v>
      </c>
      <c r="DE110" s="463">
        <f t="shared" si="291"/>
        <v>7638</v>
      </c>
      <c r="DF110" s="463">
        <f t="shared" si="292"/>
        <v>18453</v>
      </c>
      <c r="DG110" s="463">
        <f t="shared" si="318"/>
        <v>2411</v>
      </c>
      <c r="DH110" s="463">
        <f t="shared" si="318"/>
        <v>17344369</v>
      </c>
      <c r="DI110" s="463">
        <f t="shared" si="293"/>
        <v>7194</v>
      </c>
      <c r="DJ110" s="463">
        <f t="shared" si="294"/>
        <v>18076</v>
      </c>
      <c r="DK110" s="463">
        <f t="shared" si="335"/>
        <v>4303</v>
      </c>
      <c r="DL110" s="463">
        <f t="shared" si="335"/>
        <v>1511084</v>
      </c>
      <c r="DM110" s="463">
        <f t="shared" si="295"/>
        <v>351</v>
      </c>
      <c r="DN110" s="463">
        <f t="shared" si="296"/>
        <v>602</v>
      </c>
      <c r="DO110" s="463">
        <f t="shared" si="336"/>
        <v>44042</v>
      </c>
      <c r="DP110" s="463">
        <f t="shared" si="336"/>
        <v>1636266</v>
      </c>
      <c r="DQ110" s="463">
        <f t="shared" si="297"/>
        <v>37</v>
      </c>
      <c r="DR110" s="463">
        <f t="shared" si="298"/>
        <v>64</v>
      </c>
      <c r="DS110" s="463">
        <f t="shared" si="337"/>
        <v>1072</v>
      </c>
      <c r="DT110" s="463">
        <f t="shared" si="337"/>
        <v>1531806</v>
      </c>
      <c r="DU110" s="463">
        <f t="shared" si="299"/>
        <v>1429</v>
      </c>
      <c r="DV110" s="463">
        <f t="shared" si="300"/>
        <v>3039</v>
      </c>
      <c r="DW110" s="463">
        <f t="shared" si="305"/>
        <v>992</v>
      </c>
      <c r="DX110" s="463">
        <f t="shared" si="325"/>
        <v>406747</v>
      </c>
      <c r="DY110" s="463">
        <f t="shared" si="325"/>
        <v>635465605</v>
      </c>
      <c r="DZ110" s="463">
        <f t="shared" si="301"/>
        <v>1562</v>
      </c>
      <c r="EA110" s="463">
        <f t="shared" si="302"/>
        <v>2947</v>
      </c>
      <c r="EB110" s="463">
        <f t="shared" si="326"/>
        <v>256607</v>
      </c>
      <c r="EC110" s="463">
        <f t="shared" si="326"/>
        <v>93442</v>
      </c>
      <c r="ED110" s="463">
        <f t="shared" si="326"/>
        <v>22353</v>
      </c>
      <c r="EE110" s="463">
        <f t="shared" si="326"/>
        <v>164976902</v>
      </c>
      <c r="EF110" s="463">
        <f t="shared" si="326"/>
        <v>12959</v>
      </c>
      <c r="EG110" s="463">
        <f t="shared" si="346"/>
        <v>1970</v>
      </c>
      <c r="EH110" s="463">
        <f t="shared" si="346"/>
        <v>1595</v>
      </c>
      <c r="EI110" s="463"/>
      <c r="EJ110" s="446"/>
      <c r="EK110" s="446"/>
      <c r="EL110" s="446"/>
      <c r="EM110" s="446"/>
      <c r="EN110" s="446"/>
      <c r="EO110" s="446"/>
      <c r="EP110" s="446"/>
      <c r="EQ110" s="446"/>
      <c r="ER110" s="446"/>
      <c r="ES110" s="446"/>
      <c r="ET110" s="446"/>
      <c r="EU110" s="446"/>
      <c r="EV110" s="446"/>
      <c r="EW110" s="446"/>
      <c r="EX110" s="446"/>
      <c r="EY110" s="446"/>
      <c r="EZ110" s="447"/>
      <c r="FA110" s="446">
        <f t="shared" si="205"/>
        <v>4</v>
      </c>
      <c r="FB110" s="417">
        <f t="shared" si="303"/>
        <v>2026</v>
      </c>
      <c r="FC110" s="448">
        <f t="shared" si="331"/>
        <v>46113</v>
      </c>
      <c r="FD110" s="449">
        <f t="shared" si="236"/>
        <v>30</v>
      </c>
      <c r="FE110" s="450"/>
      <c r="FF110" s="451">
        <f t="shared" si="307"/>
        <v>0.62635284078788311</v>
      </c>
      <c r="FG110" s="450"/>
      <c r="FH110" s="452">
        <f t="shared" si="206"/>
        <v>2.0709813511044231</v>
      </c>
      <c r="FI110" s="452">
        <f t="shared" si="207"/>
        <v>1.5470253130542269</v>
      </c>
      <c r="FJ110" s="452">
        <f t="shared" si="208"/>
        <v>2.0496470340322412</v>
      </c>
      <c r="FK110" s="452">
        <f t="shared" si="209"/>
        <v>1.5615425139605943</v>
      </c>
      <c r="FL110" s="452">
        <f t="shared" si="210"/>
        <v>1.3770715504084747</v>
      </c>
      <c r="FM110" s="452">
        <f t="shared" si="211"/>
        <v>1.0669744655201159</v>
      </c>
      <c r="FN110" s="452">
        <f t="shared" si="212"/>
        <v>1.7843853255243416</v>
      </c>
      <c r="FO110" s="452">
        <f t="shared" si="213"/>
        <v>1.0517676588624019</v>
      </c>
      <c r="FP110" s="452">
        <f t="shared" si="214"/>
        <v>1.7506226650062267</v>
      </c>
      <c r="FQ110" s="452">
        <f t="shared" si="215"/>
        <v>1.0250622665006226</v>
      </c>
      <c r="FR110" s="453"/>
      <c r="FS110" s="446">
        <f t="shared" si="338"/>
        <v>278383</v>
      </c>
      <c r="FT110" s="446">
        <f t="shared" si="338"/>
        <v>1035910</v>
      </c>
      <c r="FU110" s="446">
        <f t="shared" si="338"/>
        <v>6068850</v>
      </c>
      <c r="FV110" s="446">
        <f t="shared" si="338"/>
        <v>38586472</v>
      </c>
      <c r="FW110" s="446">
        <f t="shared" si="338"/>
        <v>61266883</v>
      </c>
      <c r="FX110" s="446">
        <f t="shared" si="338"/>
        <v>46689858</v>
      </c>
      <c r="FY110" s="446">
        <f t="shared" si="338"/>
        <v>1147634424</v>
      </c>
      <c r="FZ110" s="446">
        <f t="shared" si="338"/>
        <v>1618387794</v>
      </c>
      <c r="GA110" s="446">
        <f t="shared" si="338"/>
        <v>97666246</v>
      </c>
      <c r="GB110" s="446">
        <f t="shared" si="347"/>
        <v>674082200</v>
      </c>
      <c r="GC110" s="446">
        <f t="shared" si="347"/>
        <v>242989852</v>
      </c>
      <c r="GD110" s="446">
        <f t="shared" si="332"/>
        <v>728990</v>
      </c>
      <c r="GE110" s="446">
        <f t="shared" si="332"/>
        <v>643894</v>
      </c>
      <c r="GF110" s="446">
        <f t="shared" si="332"/>
        <v>59861790</v>
      </c>
      <c r="GG110" s="446">
        <f t="shared" si="332"/>
        <v>90363687</v>
      </c>
      <c r="GH110" s="446">
        <f t="shared" si="332"/>
        <v>34105215</v>
      </c>
      <c r="GI110" s="446">
        <f t="shared" si="332"/>
        <v>1022832830</v>
      </c>
      <c r="GJ110" s="446">
        <f t="shared" si="332"/>
        <v>133523771</v>
      </c>
      <c r="GK110" s="446">
        <f t="shared" si="332"/>
        <v>62820932</v>
      </c>
      <c r="GL110" s="446">
        <f t="shared" si="332"/>
        <v>204050253</v>
      </c>
      <c r="GM110" s="446">
        <f t="shared" si="332"/>
        <v>43581321</v>
      </c>
      <c r="GN110" s="446">
        <f t="shared" si="308"/>
        <v>3257957</v>
      </c>
      <c r="GO110" s="446">
        <f t="shared" si="320"/>
        <v>2592383</v>
      </c>
      <c r="GP110" s="446">
        <f t="shared" si="320"/>
        <v>2822236</v>
      </c>
      <c r="GQ110" s="446">
        <f t="shared" si="320"/>
        <v>1198753703</v>
      </c>
      <c r="GR110" s="446"/>
      <c r="GS110" s="446"/>
      <c r="GT110" s="446"/>
      <c r="GU110" s="446"/>
      <c r="GV110" s="454"/>
      <c r="GW110" s="402"/>
      <c r="GX110" s="402"/>
      <c r="GY110" s="402"/>
      <c r="GZ110" s="402"/>
      <c r="HA110" s="402"/>
    </row>
    <row r="111" spans="1:209" ht="10.5" customHeight="1" x14ac:dyDescent="0.2">
      <c r="A111" s="417" t="str">
        <f t="shared" ref="A111" si="348">B111&amp;C111&amp;F111</f>
        <v>2026-27MAYENG</v>
      </c>
      <c r="B111" s="458" t="str">
        <f t="shared" si="216"/>
        <v>2026-27</v>
      </c>
      <c r="C111" s="402" t="s">
        <v>668</v>
      </c>
      <c r="D111" s="458"/>
      <c r="F111" s="458" t="str">
        <f t="shared" si="217"/>
        <v>ENG</v>
      </c>
      <c r="H111" s="463">
        <f t="shared" si="333"/>
        <v>1215002</v>
      </c>
      <c r="I111" s="463">
        <f t="shared" si="333"/>
        <v>888848</v>
      </c>
      <c r="J111" s="463">
        <f t="shared" si="333"/>
        <v>4154571</v>
      </c>
      <c r="K111" s="463">
        <f t="shared" ref="K111" si="349">IFERROR(ROUND(J111/I111,0),"-")</f>
        <v>5</v>
      </c>
      <c r="L111" s="463">
        <f t="shared" ref="L111" si="350">IFERROR(ROUND(FS111/I111,0),"-")</f>
        <v>0</v>
      </c>
      <c r="M111" s="463">
        <f t="shared" ref="M111" si="351">IFERROR(ROUND(FT111/I111,0),"-")</f>
        <v>10</v>
      </c>
      <c r="N111" s="463">
        <f t="shared" ref="N111" si="352">IFERROR(ROUND(FU111/I111,0),"-")</f>
        <v>26</v>
      </c>
      <c r="O111" s="463">
        <f t="shared" ref="O111" si="353">IFERROR(ROUND(FV111/I111,0),"-")</f>
        <v>79</v>
      </c>
      <c r="P111" s="463">
        <f t="shared" si="339"/>
        <v>4736</v>
      </c>
      <c r="Q111" s="463" t="s">
        <v>152</v>
      </c>
      <c r="R111" s="463">
        <f t="shared" si="340"/>
        <v>8074</v>
      </c>
      <c r="S111" s="463">
        <f t="shared" si="340"/>
        <v>832089</v>
      </c>
      <c r="T111" s="463">
        <f t="shared" si="340"/>
        <v>82666</v>
      </c>
      <c r="U111" s="463">
        <f t="shared" si="340"/>
        <v>52876</v>
      </c>
      <c r="V111" s="463">
        <f t="shared" si="340"/>
        <v>407809</v>
      </c>
      <c r="W111" s="463">
        <f t="shared" si="340"/>
        <v>141822</v>
      </c>
      <c r="X111" s="463">
        <f t="shared" si="340"/>
        <v>6440</v>
      </c>
      <c r="Y111" s="463">
        <f t="shared" si="340"/>
        <v>39042497</v>
      </c>
      <c r="Z111" s="463">
        <f t="shared" ref="Z111" si="354">IFERROR(ROUND(Y111/T111,0),"-")</f>
        <v>472</v>
      </c>
      <c r="AA111" s="463">
        <f t="shared" ref="AA111" si="355">IFERROR(ROUND(FW111/T111,0),"-")</f>
        <v>838</v>
      </c>
      <c r="AB111" s="463">
        <f t="shared" si="327"/>
        <v>30250148</v>
      </c>
      <c r="AC111" s="463">
        <f t="shared" ref="AC111" si="356">IFERROR(ROUND(AB111/U111,0),"-")</f>
        <v>572</v>
      </c>
      <c r="AD111" s="463">
        <f t="shared" ref="AD111" si="357">IFERROR(ROUND(FX111/U111,0),"-")</f>
        <v>1022</v>
      </c>
      <c r="AE111" s="463">
        <f t="shared" si="328"/>
        <v>714921727</v>
      </c>
      <c r="AF111" s="463">
        <f t="shared" ref="AF111" si="358">IFERROR(ROUND(AE111/V111,0),"-")</f>
        <v>1753</v>
      </c>
      <c r="AG111" s="463">
        <f t="shared" ref="AG111" si="359">IFERROR(ROUND(FY111/V111,0),"-")</f>
        <v>3565</v>
      </c>
      <c r="AH111" s="463">
        <f t="shared" si="329"/>
        <v>917392428</v>
      </c>
      <c r="AI111" s="463">
        <f t="shared" ref="AI111" si="360">IFERROR(ROUND(AH111/W111,0),"-")</f>
        <v>6469</v>
      </c>
      <c r="AJ111" s="463">
        <f t="shared" ref="AJ111" si="361">IFERROR(ROUND(FZ111/W111,0),"-")</f>
        <v>14894</v>
      </c>
      <c r="AK111" s="463">
        <f t="shared" si="330"/>
        <v>57509219</v>
      </c>
      <c r="AL111" s="463">
        <f t="shared" ref="AL111" si="362">IFERROR(ROUND(AK111/X111,0),"-")</f>
        <v>8930</v>
      </c>
      <c r="AM111" s="463">
        <f t="shared" ref="AM111" si="363">IFERROR(ROUND(GA111/X111,0),"-")</f>
        <v>20905</v>
      </c>
      <c r="AN111" s="463">
        <f t="shared" si="343"/>
        <v>5288</v>
      </c>
      <c r="AO111" s="463">
        <f t="shared" si="343"/>
        <v>41213</v>
      </c>
      <c r="AP111" s="463">
        <f t="shared" si="343"/>
        <v>35200</v>
      </c>
      <c r="AQ111" s="463">
        <f t="shared" si="343"/>
        <v>124784232</v>
      </c>
      <c r="AR111" s="463">
        <f t="shared" ref="AR111" si="364">IFERROR(ROUND(AQ111/AP111,0),"-")</f>
        <v>3545</v>
      </c>
      <c r="AS111" s="463">
        <f t="shared" ref="AS111" si="365">IFERROR(ROUND(GC111/AP111,0),"-")</f>
        <v>8444</v>
      </c>
      <c r="AT111" s="463">
        <f t="shared" si="341"/>
        <v>162497</v>
      </c>
      <c r="AU111" s="463">
        <f t="shared" si="341"/>
        <v>16862</v>
      </c>
      <c r="AV111" s="463">
        <f t="shared" si="341"/>
        <v>60464</v>
      </c>
      <c r="AW111" s="463" t="s">
        <v>152</v>
      </c>
      <c r="AX111" s="463">
        <f t="shared" si="342"/>
        <v>12977</v>
      </c>
      <c r="AY111" s="463">
        <f t="shared" si="342"/>
        <v>72194</v>
      </c>
      <c r="AZ111" s="463" t="s">
        <v>152</v>
      </c>
      <c r="BA111" s="463">
        <f t="shared" si="344"/>
        <v>157576</v>
      </c>
      <c r="BB111" s="463">
        <f t="shared" si="344"/>
        <v>354783649</v>
      </c>
      <c r="BC111" s="463">
        <f t="shared" ref="BC111" si="366">IFERROR(ROUND(BB111/BA111,0),"-")</f>
        <v>2252</v>
      </c>
      <c r="BD111" s="463">
        <f t="shared" ref="BD111" si="367">IFERROR(ROUND(GB111/BA111,0),"-")</f>
        <v>5705</v>
      </c>
      <c r="BE111" s="463">
        <f t="shared" si="345"/>
        <v>17288</v>
      </c>
      <c r="BF111" s="463">
        <f t="shared" si="345"/>
        <v>52560</v>
      </c>
      <c r="BG111" s="463">
        <f t="shared" si="345"/>
        <v>63598</v>
      </c>
      <c r="BH111" s="463">
        <f t="shared" si="345"/>
        <v>24130</v>
      </c>
      <c r="BI111" s="463">
        <f t="shared" si="334"/>
        <v>392801</v>
      </c>
      <c r="BJ111" s="463">
        <f t="shared" si="334"/>
        <v>36790</v>
      </c>
      <c r="BK111" s="463">
        <f t="shared" si="334"/>
        <v>240001</v>
      </c>
      <c r="BL111" s="463">
        <f t="shared" si="334"/>
        <v>669592</v>
      </c>
      <c r="BM111" s="463">
        <f t="shared" si="334"/>
        <v>170620</v>
      </c>
      <c r="BN111" s="463">
        <f t="shared" si="334"/>
        <v>126643</v>
      </c>
      <c r="BO111" s="463">
        <f t="shared" si="334"/>
        <v>108258</v>
      </c>
      <c r="BP111" s="463">
        <f t="shared" si="334"/>
        <v>81986</v>
      </c>
      <c r="BQ111" s="463">
        <f t="shared" si="334"/>
        <v>577859</v>
      </c>
      <c r="BR111" s="463">
        <f t="shared" si="334"/>
        <v>436301</v>
      </c>
      <c r="BS111" s="463">
        <f t="shared" si="334"/>
        <v>264570</v>
      </c>
      <c r="BT111" s="463">
        <f t="shared" si="334"/>
        <v>149169</v>
      </c>
      <c r="BU111" s="463">
        <f t="shared" si="334"/>
        <v>11539</v>
      </c>
      <c r="BV111" s="463">
        <f t="shared" si="334"/>
        <v>6626</v>
      </c>
      <c r="BW111" s="463">
        <f t="shared" si="309"/>
        <v>802</v>
      </c>
      <c r="BX111" s="463">
        <f t="shared" si="309"/>
        <v>436525</v>
      </c>
      <c r="BY111" s="463">
        <f t="shared" ref="BY111" si="368">IFERROR(ROUND(BX111/BW111,0),"-")</f>
        <v>544</v>
      </c>
      <c r="BZ111" s="463">
        <f t="shared" ref="BZ111" si="369">IFERROR(ROUND(GD111/BW111,0),"-")</f>
        <v>956</v>
      </c>
      <c r="CA111" s="463">
        <f t="shared" si="310"/>
        <v>804</v>
      </c>
      <c r="CB111" s="463">
        <f t="shared" si="310"/>
        <v>379590</v>
      </c>
      <c r="CC111" s="463">
        <f t="shared" ref="CC111" si="370">IFERROR(ROUND(CB111/CA111,0),"-")</f>
        <v>472</v>
      </c>
      <c r="CD111" s="463">
        <f t="shared" ref="CD111" si="371">IFERROR(ROUND(GE111/CA111,0),"-")</f>
        <v>867</v>
      </c>
      <c r="CE111" s="463">
        <f t="shared" si="311"/>
        <v>81060</v>
      </c>
      <c r="CF111" s="463">
        <f t="shared" si="311"/>
        <v>38226382</v>
      </c>
      <c r="CG111" s="463">
        <f t="shared" ref="CG111" si="372">IFERROR(ROUND(CF111/CE111,0),"-")</f>
        <v>472</v>
      </c>
      <c r="CH111" s="463">
        <f t="shared" ref="CH111" si="373">IFERROR(ROUND(GF111/CE111,0),"-")</f>
        <v>836</v>
      </c>
      <c r="CI111" s="463">
        <f t="shared" si="312"/>
        <v>33832</v>
      </c>
      <c r="CJ111" s="463">
        <f t="shared" si="312"/>
        <v>56355979</v>
      </c>
      <c r="CK111" s="463">
        <f t="shared" ref="CK111" si="374">IFERROR(ROUND(CJ111/CI111,0),"-")</f>
        <v>1666</v>
      </c>
      <c r="CL111" s="463">
        <f t="shared" ref="CL111" si="375">IFERROR(ROUND(GG111/CI111,0),"-")</f>
        <v>3376</v>
      </c>
      <c r="CM111" s="463">
        <f t="shared" si="313"/>
        <v>13586</v>
      </c>
      <c r="CN111" s="463">
        <f t="shared" si="313"/>
        <v>19626075</v>
      </c>
      <c r="CO111" s="463">
        <f t="shared" ref="CO111" si="376">IFERROR(ROUND(CN111/CM111,0),"-")</f>
        <v>1445</v>
      </c>
      <c r="CP111" s="463">
        <f t="shared" ref="CP111" si="377">IFERROR(ROUND(GH111/CM111,0),"-")</f>
        <v>3164</v>
      </c>
      <c r="CQ111" s="463">
        <f t="shared" si="314"/>
        <v>360391</v>
      </c>
      <c r="CR111" s="463">
        <f t="shared" si="314"/>
        <v>638939673</v>
      </c>
      <c r="CS111" s="463">
        <f t="shared" ref="CS111" si="378">IFERROR(ROUND(CR111/CQ111,0),"-")</f>
        <v>1773</v>
      </c>
      <c r="CT111" s="463">
        <f t="shared" ref="CT111" si="379">IFERROR(ROUND(GI111/CQ111,0),"-")</f>
        <v>3596</v>
      </c>
      <c r="CU111" s="463">
        <f t="shared" si="315"/>
        <v>11929</v>
      </c>
      <c r="CV111" s="463">
        <f t="shared" si="315"/>
        <v>77381012</v>
      </c>
      <c r="CW111" s="463">
        <f t="shared" ref="CW111" si="380">IFERROR(ROUND(CV111/CU111,0),"-")</f>
        <v>6487</v>
      </c>
      <c r="CX111" s="463">
        <f t="shared" ref="CX111" si="381">IFERROR(ROUND(GJ111/CU111,0),"-")</f>
        <v>14402</v>
      </c>
      <c r="CY111" s="463">
        <f t="shared" si="316"/>
        <v>5331</v>
      </c>
      <c r="CZ111" s="463">
        <f t="shared" si="316"/>
        <v>34076516</v>
      </c>
      <c r="DA111" s="463">
        <f t="shared" ref="DA111" si="382">IFERROR(ROUND(CZ111/CY111,0),"-")</f>
        <v>6392</v>
      </c>
      <c r="DB111" s="463">
        <f t="shared" ref="DB111" si="383">IFERROR(ROUND(GK111/CY111,0),"-")</f>
        <v>14964</v>
      </c>
      <c r="DC111" s="463">
        <f t="shared" si="317"/>
        <v>9970</v>
      </c>
      <c r="DD111" s="463">
        <f t="shared" si="317"/>
        <v>97334390</v>
      </c>
      <c r="DE111" s="463">
        <f t="shared" ref="DE111" si="384">IFERROR(ROUND(DD111/DC111,0),"-")</f>
        <v>9763</v>
      </c>
      <c r="DF111" s="463">
        <f t="shared" ref="DF111" si="385">IFERROR(ROUND(GL111/DC111,0),"-")</f>
        <v>23737</v>
      </c>
      <c r="DG111" s="463">
        <f t="shared" si="318"/>
        <v>2446</v>
      </c>
      <c r="DH111" s="463">
        <f t="shared" si="318"/>
        <v>22213009</v>
      </c>
      <c r="DI111" s="463">
        <f t="shared" ref="DI111" si="386">IFERROR(ROUND(DH111/DG111,0),"-")</f>
        <v>9081</v>
      </c>
      <c r="DJ111" s="463">
        <f t="shared" ref="DJ111" si="387">IFERROR(ROUND(GM111/DG111,0),"-")</f>
        <v>23178</v>
      </c>
      <c r="DK111" s="463">
        <f t="shared" si="335"/>
        <v>4757</v>
      </c>
      <c r="DL111" s="463">
        <f t="shared" si="335"/>
        <v>1711177</v>
      </c>
      <c r="DM111" s="463">
        <f t="shared" ref="DM111" si="388">IFERROR(ROUND(DL111/DK111,0),"-")</f>
        <v>360</v>
      </c>
      <c r="DN111" s="463">
        <f t="shared" ref="DN111" si="389">IFERROR(ROUND(GO111/DK111,0),"-")</f>
        <v>610</v>
      </c>
      <c r="DO111" s="463">
        <f t="shared" si="336"/>
        <v>47992</v>
      </c>
      <c r="DP111" s="463">
        <f t="shared" si="336"/>
        <v>1930271</v>
      </c>
      <c r="DQ111" s="463">
        <f t="shared" ref="DQ111" si="390">IFERROR(ROUND(DP111/DO111,0),"-")</f>
        <v>40</v>
      </c>
      <c r="DR111" s="463">
        <f t="shared" ref="DR111" si="391">IFERROR(ROUND(GP111/DO111,0),"-")</f>
        <v>71</v>
      </c>
      <c r="DS111" s="463">
        <f t="shared" si="337"/>
        <v>1097</v>
      </c>
      <c r="DT111" s="463">
        <f t="shared" si="337"/>
        <v>1793902</v>
      </c>
      <c r="DU111" s="463">
        <f t="shared" ref="DU111" si="392">IFERROR(ROUND(DT111/DS111,0),"-")</f>
        <v>1635</v>
      </c>
      <c r="DV111" s="463">
        <f t="shared" ref="DV111" si="393">IFERROR(ROUND(GN111/DS111,0),"-")</f>
        <v>3229</v>
      </c>
      <c r="DW111" s="463">
        <f t="shared" si="305"/>
        <v>1007</v>
      </c>
      <c r="DX111" s="463">
        <f t="shared" si="325"/>
        <v>418666</v>
      </c>
      <c r="DY111" s="463">
        <f t="shared" si="325"/>
        <v>705733629</v>
      </c>
      <c r="DZ111" s="463">
        <f t="shared" ref="DZ111" si="394">IFERROR(ROUND(DY111/DX111,0),"-")</f>
        <v>1686</v>
      </c>
      <c r="EA111" s="463">
        <f t="shared" ref="EA111" si="395">IFERROR(ROUND(GQ111/DX111,0),"-")</f>
        <v>3295</v>
      </c>
      <c r="EB111" s="463">
        <f t="shared" si="326"/>
        <v>267902</v>
      </c>
      <c r="EC111" s="463">
        <f t="shared" si="326"/>
        <v>101658</v>
      </c>
      <c r="ED111" s="463">
        <f t="shared" si="326"/>
        <v>27597</v>
      </c>
      <c r="EE111" s="463">
        <f t="shared" si="326"/>
        <v>215734943</v>
      </c>
      <c r="EF111" s="463">
        <f t="shared" si="326"/>
        <v>14056</v>
      </c>
      <c r="EG111" s="463">
        <f t="shared" si="346"/>
        <v>7122</v>
      </c>
      <c r="EH111" s="463">
        <f t="shared" si="346"/>
        <v>5836</v>
      </c>
      <c r="EI111" s="463"/>
      <c r="EJ111" s="446"/>
      <c r="EK111" s="446"/>
      <c r="EL111" s="446"/>
      <c r="EM111" s="446"/>
      <c r="EN111" s="446"/>
      <c r="EO111" s="446"/>
      <c r="EP111" s="446"/>
      <c r="EQ111" s="446"/>
      <c r="ER111" s="446"/>
      <c r="ES111" s="446"/>
      <c r="ET111" s="446"/>
      <c r="EU111" s="446"/>
      <c r="EV111" s="446"/>
      <c r="EW111" s="446"/>
      <c r="EX111" s="446"/>
      <c r="EY111" s="446"/>
      <c r="EZ111" s="447"/>
      <c r="FA111" s="446">
        <f t="shared" ref="FA111" si="396">MONTH(1&amp;C111)</f>
        <v>5</v>
      </c>
      <c r="FB111" s="417">
        <f t="shared" ref="FB111" si="397">LEFT($B111,4)+IF(FA111&lt;4,1,0)</f>
        <v>2026</v>
      </c>
      <c r="FC111" s="448">
        <f t="shared" ref="FC111" si="398">DATE(LEFT($B111,4)+IF(FA111&lt;4,1,0),FA111,1)</f>
        <v>46143</v>
      </c>
      <c r="FD111" s="449">
        <f t="shared" si="236"/>
        <v>31</v>
      </c>
      <c r="FE111" s="450"/>
      <c r="FF111" s="451">
        <f t="shared" ref="FF111" si="399">DO111/(T111-P111)</f>
        <v>0.61583472346978052</v>
      </c>
      <c r="FG111" s="450"/>
      <c r="FH111" s="452">
        <f t="shared" si="206"/>
        <v>2.0639682578085305</v>
      </c>
      <c r="FI111" s="452">
        <f t="shared" si="207"/>
        <v>1.5319841289042653</v>
      </c>
      <c r="FJ111" s="452">
        <f t="shared" si="208"/>
        <v>2.0473939027157879</v>
      </c>
      <c r="FK111" s="452">
        <f t="shared" si="209"/>
        <v>1.5505333232468417</v>
      </c>
      <c r="FL111" s="452">
        <f t="shared" si="210"/>
        <v>1.4169844216287526</v>
      </c>
      <c r="FM111" s="452">
        <f t="shared" si="211"/>
        <v>1.0698660402296174</v>
      </c>
      <c r="FN111" s="452">
        <f t="shared" si="212"/>
        <v>1.8655074671066547</v>
      </c>
      <c r="FO111" s="452">
        <f t="shared" si="213"/>
        <v>1.0518043744976098</v>
      </c>
      <c r="FP111" s="452">
        <f t="shared" si="214"/>
        <v>1.7917701863354036</v>
      </c>
      <c r="FQ111" s="452">
        <f t="shared" si="215"/>
        <v>1.0288819875776398</v>
      </c>
      <c r="FR111" s="453"/>
      <c r="FS111" s="446">
        <f t="shared" si="338"/>
        <v>314227</v>
      </c>
      <c r="FT111" s="446">
        <f t="shared" si="338"/>
        <v>9279267</v>
      </c>
      <c r="FU111" s="446">
        <f t="shared" si="338"/>
        <v>22669627</v>
      </c>
      <c r="FV111" s="446">
        <f t="shared" si="338"/>
        <v>70589493</v>
      </c>
      <c r="FW111" s="446">
        <f t="shared" si="338"/>
        <v>69240710</v>
      </c>
      <c r="FX111" s="446">
        <f t="shared" si="338"/>
        <v>54061414</v>
      </c>
      <c r="FY111" s="446">
        <f t="shared" si="338"/>
        <v>1453744694</v>
      </c>
      <c r="FZ111" s="446">
        <f t="shared" si="338"/>
        <v>2112348637</v>
      </c>
      <c r="GA111" s="446">
        <f t="shared" si="338"/>
        <v>134628326</v>
      </c>
      <c r="GB111" s="446">
        <f t="shared" si="347"/>
        <v>898992224</v>
      </c>
      <c r="GC111" s="446">
        <f t="shared" si="347"/>
        <v>297220608</v>
      </c>
      <c r="GD111" s="446">
        <f t="shared" si="332"/>
        <v>766855</v>
      </c>
      <c r="GE111" s="446">
        <f t="shared" si="332"/>
        <v>697319</v>
      </c>
      <c r="GF111" s="446">
        <f t="shared" si="332"/>
        <v>67755399</v>
      </c>
      <c r="GG111" s="446">
        <f t="shared" si="332"/>
        <v>114209661</v>
      </c>
      <c r="GH111" s="446">
        <f t="shared" si="332"/>
        <v>42984383</v>
      </c>
      <c r="GI111" s="446">
        <f t="shared" si="332"/>
        <v>1295826571</v>
      </c>
      <c r="GJ111" s="446">
        <f t="shared" si="332"/>
        <v>171796595</v>
      </c>
      <c r="GK111" s="446">
        <f t="shared" si="332"/>
        <v>79771973</v>
      </c>
      <c r="GL111" s="446">
        <f t="shared" si="332"/>
        <v>236657535</v>
      </c>
      <c r="GM111" s="446">
        <f t="shared" si="332"/>
        <v>56693628</v>
      </c>
      <c r="GN111" s="446">
        <f t="shared" si="308"/>
        <v>3541996</v>
      </c>
      <c r="GO111" s="446">
        <f t="shared" si="320"/>
        <v>2903132</v>
      </c>
      <c r="GP111" s="446">
        <f t="shared" si="320"/>
        <v>3429671</v>
      </c>
      <c r="GQ111" s="446">
        <f t="shared" si="320"/>
        <v>1379643888</v>
      </c>
      <c r="GR111" s="446"/>
      <c r="GS111" s="446"/>
      <c r="GT111" s="446"/>
      <c r="GU111" s="446"/>
      <c r="GV111" s="454"/>
      <c r="GW111" s="402"/>
      <c r="GX111" s="402"/>
      <c r="GY111" s="402"/>
      <c r="GZ111" s="402"/>
      <c r="HA111" s="402"/>
    </row>
    <row r="112" spans="1:209" ht="10.5" customHeight="1" x14ac:dyDescent="0.2">
      <c r="A112" s="417" t="str">
        <f t="shared" ref="A112" si="400">B112&amp;C112&amp;F112</f>
        <v>2026-27JUNEENG</v>
      </c>
      <c r="B112" s="458" t="str">
        <f t="shared" si="216"/>
        <v>2026-27</v>
      </c>
      <c r="C112" s="402" t="s">
        <v>671</v>
      </c>
      <c r="D112" s="458"/>
      <c r="F112" s="458" t="str">
        <f t="shared" si="217"/>
        <v>ENG</v>
      </c>
      <c r="H112" s="463">
        <f t="shared" si="333"/>
        <v>1221516</v>
      </c>
      <c r="I112" s="463">
        <f t="shared" si="333"/>
        <v>894143</v>
      </c>
      <c r="J112" s="463">
        <f t="shared" si="333"/>
        <v>6351264</v>
      </c>
      <c r="K112" s="463">
        <f t="shared" ref="K112" si="401">IFERROR(ROUND(J112/I112,0),"-")</f>
        <v>7</v>
      </c>
      <c r="L112" s="463">
        <f t="shared" ref="L112" si="402">IFERROR(ROUND(FS112/I112,0),"-")</f>
        <v>1</v>
      </c>
      <c r="M112" s="463">
        <f t="shared" ref="M112" si="403">IFERROR(ROUND(FT112/I112,0),"-")</f>
        <v>19</v>
      </c>
      <c r="N112" s="463">
        <f t="shared" ref="N112" si="404">IFERROR(ROUND(FU112/I112,0),"-")</f>
        <v>46</v>
      </c>
      <c r="O112" s="463">
        <f t="shared" ref="O112" si="405">IFERROR(ROUND(FV112/I112,0),"-")</f>
        <v>111</v>
      </c>
      <c r="P112" s="463">
        <f t="shared" si="339"/>
        <v>4562</v>
      </c>
      <c r="Q112" s="463" t="s">
        <v>152</v>
      </c>
      <c r="R112" s="463">
        <f t="shared" si="340"/>
        <v>7512</v>
      </c>
      <c r="S112" s="463">
        <f t="shared" si="340"/>
        <v>815127</v>
      </c>
      <c r="T112" s="463">
        <f t="shared" si="340"/>
        <v>83593</v>
      </c>
      <c r="U112" s="463">
        <f t="shared" si="340"/>
        <v>53475</v>
      </c>
      <c r="V112" s="463">
        <f t="shared" si="340"/>
        <v>400295</v>
      </c>
      <c r="W112" s="463">
        <f t="shared" si="340"/>
        <v>130375</v>
      </c>
      <c r="X112" s="463">
        <f t="shared" si="340"/>
        <v>5806</v>
      </c>
      <c r="Y112" s="463">
        <f t="shared" si="340"/>
        <v>40518626</v>
      </c>
      <c r="Z112" s="463">
        <f t="shared" ref="Z112" si="406">IFERROR(ROUND(Y112/T112,0),"-")</f>
        <v>485</v>
      </c>
      <c r="AA112" s="463">
        <f t="shared" ref="AA112" si="407">IFERROR(ROUND(FW112/T112,0),"-")</f>
        <v>865</v>
      </c>
      <c r="AB112" s="463">
        <f t="shared" si="327"/>
        <v>31492901</v>
      </c>
      <c r="AC112" s="463">
        <f t="shared" ref="AC112" si="408">IFERROR(ROUND(AB112/U112,0),"-")</f>
        <v>589</v>
      </c>
      <c r="AD112" s="463">
        <f t="shared" ref="AD112" si="409">IFERROR(ROUND(FX112/U112,0),"-")</f>
        <v>1052</v>
      </c>
      <c r="AE112" s="463">
        <f t="shared" si="328"/>
        <v>781141192</v>
      </c>
      <c r="AF112" s="463">
        <f t="shared" ref="AF112" si="410">IFERROR(ROUND(AE112/V112,0),"-")</f>
        <v>1951</v>
      </c>
      <c r="AG112" s="463">
        <f t="shared" ref="AG112" si="411">IFERROR(ROUND(FY112/V112,0),"-")</f>
        <v>4018</v>
      </c>
      <c r="AH112" s="463">
        <f t="shared" si="329"/>
        <v>946951221</v>
      </c>
      <c r="AI112" s="463">
        <f t="shared" ref="AI112" si="412">IFERROR(ROUND(AH112/W112,0),"-")</f>
        <v>7263</v>
      </c>
      <c r="AJ112" s="463">
        <f t="shared" ref="AJ112" si="413">IFERROR(ROUND(FZ112/W112,0),"-")</f>
        <v>17009</v>
      </c>
      <c r="AK112" s="463">
        <f t="shared" si="330"/>
        <v>56206128</v>
      </c>
      <c r="AL112" s="463">
        <f t="shared" ref="AL112" si="414">IFERROR(ROUND(AK112/X112,0),"-")</f>
        <v>9681</v>
      </c>
      <c r="AM112" s="463">
        <f t="shared" ref="AM112" si="415">IFERROR(ROUND(GA112/X112,0),"-")</f>
        <v>23304</v>
      </c>
      <c r="AN112" s="463">
        <f t="shared" si="343"/>
        <v>5763</v>
      </c>
      <c r="AO112" s="463">
        <f t="shared" si="343"/>
        <v>42445</v>
      </c>
      <c r="AP112" s="463">
        <f t="shared" si="343"/>
        <v>34194</v>
      </c>
      <c r="AQ112" s="463">
        <f t="shared" si="343"/>
        <v>131711450</v>
      </c>
      <c r="AR112" s="463">
        <f t="shared" ref="AR112" si="416">IFERROR(ROUND(AQ112/AP112,0),"-")</f>
        <v>3852</v>
      </c>
      <c r="AS112" s="463">
        <f t="shared" ref="AS112" si="417">IFERROR(ROUND(GC112/AP112,0),"-")</f>
        <v>8887</v>
      </c>
      <c r="AT112" s="463">
        <f t="shared" si="341"/>
        <v>164357</v>
      </c>
      <c r="AU112" s="463">
        <f t="shared" si="341"/>
        <v>17559</v>
      </c>
      <c r="AV112" s="463">
        <f t="shared" si="341"/>
        <v>61174</v>
      </c>
      <c r="AW112" s="463" t="s">
        <v>152</v>
      </c>
      <c r="AX112" s="463">
        <f t="shared" si="342"/>
        <v>12479</v>
      </c>
      <c r="AY112" s="463">
        <f t="shared" si="342"/>
        <v>73145</v>
      </c>
      <c r="AZ112" s="463" t="s">
        <v>152</v>
      </c>
      <c r="BA112" s="463">
        <f t="shared" si="344"/>
        <v>156810</v>
      </c>
      <c r="BB112" s="463">
        <f t="shared" si="344"/>
        <v>398599128</v>
      </c>
      <c r="BC112" s="463">
        <f t="shared" ref="BC112" si="418">IFERROR(ROUND(BB112/BA112,0),"-")</f>
        <v>2542</v>
      </c>
      <c r="BD112" s="463">
        <f t="shared" ref="BD112" si="419">IFERROR(ROUND(GB112/BA112,0),"-")</f>
        <v>6331</v>
      </c>
      <c r="BE112" s="463">
        <f t="shared" si="345"/>
        <v>17874</v>
      </c>
      <c r="BF112" s="463">
        <f t="shared" si="345"/>
        <v>53098</v>
      </c>
      <c r="BG112" s="463">
        <f t="shared" si="345"/>
        <v>61851</v>
      </c>
      <c r="BH112" s="463">
        <f t="shared" si="345"/>
        <v>23987</v>
      </c>
      <c r="BI112" s="463">
        <f t="shared" si="334"/>
        <v>381106</v>
      </c>
      <c r="BJ112" s="463">
        <f t="shared" si="334"/>
        <v>36605</v>
      </c>
      <c r="BK112" s="463">
        <f t="shared" si="334"/>
        <v>233059</v>
      </c>
      <c r="BL112" s="463">
        <f t="shared" si="334"/>
        <v>650770</v>
      </c>
      <c r="BM112" s="463">
        <f t="shared" si="334"/>
        <v>171013</v>
      </c>
      <c r="BN112" s="463">
        <f t="shared" si="334"/>
        <v>126388</v>
      </c>
      <c r="BO112" s="463">
        <f t="shared" si="334"/>
        <v>108397</v>
      </c>
      <c r="BP112" s="463">
        <f t="shared" si="334"/>
        <v>84600</v>
      </c>
      <c r="BQ112" s="463">
        <f t="shared" si="334"/>
        <v>574514</v>
      </c>
      <c r="BR112" s="463">
        <f t="shared" si="334"/>
        <v>428122</v>
      </c>
      <c r="BS112" s="463">
        <f t="shared" si="334"/>
        <v>245073</v>
      </c>
      <c r="BT112" s="463">
        <f t="shared" si="334"/>
        <v>137440</v>
      </c>
      <c r="BU112" s="463">
        <f t="shared" si="334"/>
        <v>10371</v>
      </c>
      <c r="BV112" s="463">
        <f t="shared" si="334"/>
        <v>5983</v>
      </c>
      <c r="BW112" s="463">
        <f t="shared" si="309"/>
        <v>857</v>
      </c>
      <c r="BX112" s="463">
        <f t="shared" si="309"/>
        <v>478551</v>
      </c>
      <c r="BY112" s="463">
        <f t="shared" ref="BY112" si="420">IFERROR(ROUND(BX112/BW112,0),"-")</f>
        <v>558</v>
      </c>
      <c r="BZ112" s="463">
        <f t="shared" ref="BZ112" si="421">IFERROR(ROUND(GD112/BW112,0),"-")</f>
        <v>937</v>
      </c>
      <c r="CA112" s="463">
        <f t="shared" si="310"/>
        <v>791</v>
      </c>
      <c r="CB112" s="463">
        <f t="shared" si="310"/>
        <v>374953</v>
      </c>
      <c r="CC112" s="463">
        <f t="shared" ref="CC112" si="422">IFERROR(ROUND(CB112/CA112,0),"-")</f>
        <v>474</v>
      </c>
      <c r="CD112" s="463">
        <f t="shared" ref="CD112" si="423">IFERROR(ROUND(GE112/CA112,0),"-")</f>
        <v>887</v>
      </c>
      <c r="CE112" s="463">
        <f t="shared" si="311"/>
        <v>81945</v>
      </c>
      <c r="CF112" s="463">
        <f t="shared" si="311"/>
        <v>39665122</v>
      </c>
      <c r="CG112" s="463">
        <f t="shared" ref="CG112" si="424">IFERROR(ROUND(CF112/CE112,0),"-")</f>
        <v>484</v>
      </c>
      <c r="CH112" s="463">
        <f t="shared" ref="CH112" si="425">IFERROR(ROUND(GF112/CE112,0),"-")</f>
        <v>864</v>
      </c>
      <c r="CI112" s="463">
        <f t="shared" si="312"/>
        <v>34933</v>
      </c>
      <c r="CJ112" s="463">
        <f t="shared" si="312"/>
        <v>65312226</v>
      </c>
      <c r="CK112" s="463">
        <f t="shared" ref="CK112" si="426">IFERROR(ROUND(CJ112/CI112,0),"-")</f>
        <v>1870</v>
      </c>
      <c r="CL112" s="463">
        <f t="shared" ref="CL112" si="427">IFERROR(ROUND(GG112/CI112,0),"-")</f>
        <v>3856</v>
      </c>
      <c r="CM112" s="463">
        <f t="shared" si="313"/>
        <v>13270</v>
      </c>
      <c r="CN112" s="463">
        <f t="shared" si="313"/>
        <v>21785687</v>
      </c>
      <c r="CO112" s="463">
        <f t="shared" ref="CO112" si="428">IFERROR(ROUND(CN112/CM112,0),"-")</f>
        <v>1642</v>
      </c>
      <c r="CP112" s="463">
        <f t="shared" ref="CP112" si="429">IFERROR(ROUND(GH112/CM112,0),"-")</f>
        <v>3593</v>
      </c>
      <c r="CQ112" s="463">
        <f t="shared" si="314"/>
        <v>352092</v>
      </c>
      <c r="CR112" s="463">
        <f t="shared" si="314"/>
        <v>694043279</v>
      </c>
      <c r="CS112" s="463">
        <f t="shared" ref="CS112" si="430">IFERROR(ROUND(CR112/CQ112,0),"-")</f>
        <v>1971</v>
      </c>
      <c r="CT112" s="463">
        <f t="shared" ref="CT112" si="431">IFERROR(ROUND(GI112/CQ112,0),"-")</f>
        <v>4048</v>
      </c>
      <c r="CU112" s="463">
        <f t="shared" si="315"/>
        <v>12050</v>
      </c>
      <c r="CV112" s="463">
        <f t="shared" si="315"/>
        <v>90338687</v>
      </c>
      <c r="CW112" s="463">
        <f t="shared" ref="CW112" si="432">IFERROR(ROUND(CV112/CU112,0),"-")</f>
        <v>7497</v>
      </c>
      <c r="CX112" s="463">
        <f t="shared" ref="CX112" si="433">IFERROR(ROUND(GJ112/CU112,0),"-")</f>
        <v>17120</v>
      </c>
      <c r="CY112" s="463">
        <f t="shared" si="316"/>
        <v>5299</v>
      </c>
      <c r="CZ112" s="463">
        <f t="shared" si="316"/>
        <v>38338263</v>
      </c>
      <c r="DA112" s="463">
        <f t="shared" ref="DA112" si="434">IFERROR(ROUND(CZ112/CY112,0),"-")</f>
        <v>7235</v>
      </c>
      <c r="DB112" s="463">
        <f t="shared" ref="DB112" si="435">IFERROR(ROUND(GK112/CY112,0),"-")</f>
        <v>17261</v>
      </c>
      <c r="DC112" s="463">
        <f t="shared" si="317"/>
        <v>9834</v>
      </c>
      <c r="DD112" s="463">
        <f t="shared" si="317"/>
        <v>104766433</v>
      </c>
      <c r="DE112" s="463">
        <f t="shared" ref="DE112" si="436">IFERROR(ROUND(DD112/DC112,0),"-")</f>
        <v>10653</v>
      </c>
      <c r="DF112" s="463">
        <f t="shared" ref="DF112" si="437">IFERROR(ROUND(GL112/DC112,0),"-")</f>
        <v>26313</v>
      </c>
      <c r="DG112" s="463">
        <f t="shared" si="318"/>
        <v>2478</v>
      </c>
      <c r="DH112" s="463">
        <f t="shared" si="318"/>
        <v>24569345</v>
      </c>
      <c r="DI112" s="463">
        <f t="shared" ref="DI112" si="438">IFERROR(ROUND(DH112/DG112,0),"-")</f>
        <v>9915</v>
      </c>
      <c r="DJ112" s="463">
        <f t="shared" ref="DJ112" si="439">IFERROR(ROUND(GM112/DG112,0),"-")</f>
        <v>26400</v>
      </c>
      <c r="DK112" s="463">
        <f t="shared" si="335"/>
        <v>4668</v>
      </c>
      <c r="DL112" s="463">
        <f t="shared" si="335"/>
        <v>1768026</v>
      </c>
      <c r="DM112" s="463">
        <f t="shared" ref="DM112" si="440">IFERROR(ROUND(DL112/DK112,0),"-")</f>
        <v>379</v>
      </c>
      <c r="DN112" s="463">
        <f t="shared" ref="DN112" si="441">IFERROR(ROUND(GO112/DK112,0),"-")</f>
        <v>627</v>
      </c>
      <c r="DO112" s="463">
        <f t="shared" si="336"/>
        <v>48443</v>
      </c>
      <c r="DP112" s="463">
        <f t="shared" si="336"/>
        <v>2064958</v>
      </c>
      <c r="DQ112" s="463">
        <f t="shared" ref="DQ112" si="442">IFERROR(ROUND(DP112/DO112,0),"-")</f>
        <v>43</v>
      </c>
      <c r="DR112" s="463">
        <f t="shared" ref="DR112" si="443">IFERROR(ROUND(GP112/DO112,0),"-")</f>
        <v>78</v>
      </c>
      <c r="DS112" s="463">
        <f t="shared" si="337"/>
        <v>1085</v>
      </c>
      <c r="DT112" s="463">
        <f t="shared" si="337"/>
        <v>1999092</v>
      </c>
      <c r="DU112" s="463">
        <f t="shared" ref="DU112" si="444">IFERROR(ROUND(DT112/DS112,0),"-")</f>
        <v>1842</v>
      </c>
      <c r="DV112" s="463">
        <f t="shared" ref="DV112" si="445">IFERROR(ROUND(GN112/DS112,0),"-")</f>
        <v>3961</v>
      </c>
      <c r="DW112" s="463">
        <f t="shared" si="305"/>
        <v>991</v>
      </c>
      <c r="DX112" s="463">
        <f t="shared" si="325"/>
        <v>405966</v>
      </c>
      <c r="DY112" s="463">
        <f t="shared" si="325"/>
        <v>710833416</v>
      </c>
      <c r="DZ112" s="463">
        <f t="shared" ref="DZ112" si="446">IFERROR(ROUND(DY112/DX112,0),"-")</f>
        <v>1751</v>
      </c>
      <c r="EA112" s="463">
        <f t="shared" ref="EA112" si="447">IFERROR(ROUND(GQ112/DX112,0),"-")</f>
        <v>3504</v>
      </c>
      <c r="EB112" s="463">
        <f t="shared" si="326"/>
        <v>264788</v>
      </c>
      <c r="EC112" s="463">
        <f t="shared" si="326"/>
        <v>103882</v>
      </c>
      <c r="ED112" s="463">
        <f t="shared" si="326"/>
        <v>28985</v>
      </c>
      <c r="EE112" s="463">
        <f t="shared" si="326"/>
        <v>229321819</v>
      </c>
      <c r="EF112" s="463">
        <f t="shared" si="326"/>
        <v>14682</v>
      </c>
      <c r="EG112" s="463">
        <f t="shared" si="346"/>
        <v>8837</v>
      </c>
      <c r="EH112" s="463">
        <f t="shared" si="346"/>
        <v>8706</v>
      </c>
      <c r="EI112" s="463"/>
      <c r="EJ112" s="446"/>
      <c r="EK112" s="446"/>
      <c r="EL112" s="446"/>
      <c r="EM112" s="446"/>
      <c r="EN112" s="446"/>
      <c r="EO112" s="446"/>
      <c r="EP112" s="446"/>
      <c r="EQ112" s="446"/>
      <c r="ER112" s="446"/>
      <c r="ES112" s="446"/>
      <c r="ET112" s="446"/>
      <c r="EU112" s="446"/>
      <c r="EV112" s="446"/>
      <c r="EW112" s="446"/>
      <c r="EX112" s="446"/>
      <c r="EY112" s="446"/>
      <c r="EZ112" s="447"/>
      <c r="FA112" s="446">
        <f t="shared" ref="FA112" si="448">MONTH(1&amp;C112)</f>
        <v>6</v>
      </c>
      <c r="FB112" s="417">
        <f t="shared" ref="FB112" si="449">LEFT($B112,4)+IF(FA112&lt;4,1,0)</f>
        <v>2026</v>
      </c>
      <c r="FC112" s="448">
        <f t="shared" ref="FC112" si="450">DATE(LEFT($B112,4)+IF(FA112&lt;4,1,0),FA112,1)</f>
        <v>46174</v>
      </c>
      <c r="FD112" s="449">
        <f t="shared" si="236"/>
        <v>30</v>
      </c>
      <c r="FE112" s="450"/>
      <c r="FF112" s="451">
        <f t="shared" ref="FF112" si="451">DO112/(T112-P112)</f>
        <v>0.6129620022522807</v>
      </c>
      <c r="FG112" s="450"/>
      <c r="FH112" s="452">
        <f t="shared" si="206"/>
        <v>2.0457813453279581</v>
      </c>
      <c r="FI112" s="452">
        <f t="shared" si="207"/>
        <v>1.5119447800653165</v>
      </c>
      <c r="FJ112" s="452">
        <f t="shared" si="208"/>
        <v>2.027059373539037</v>
      </c>
      <c r="FK112" s="452">
        <f t="shared" si="209"/>
        <v>1.5820476858345021</v>
      </c>
      <c r="FL112" s="452">
        <f t="shared" si="210"/>
        <v>1.4352265204411747</v>
      </c>
      <c r="FM112" s="452">
        <f t="shared" si="211"/>
        <v>1.069516231779063</v>
      </c>
      <c r="FN112" s="452">
        <f t="shared" si="212"/>
        <v>1.8797545541706615</v>
      </c>
      <c r="FO112" s="452">
        <f t="shared" si="213"/>
        <v>1.0541898370086289</v>
      </c>
      <c r="FP112" s="452">
        <f t="shared" si="214"/>
        <v>1.7862555976575956</v>
      </c>
      <c r="FQ112" s="452">
        <f t="shared" si="215"/>
        <v>1.030485704443679</v>
      </c>
      <c r="FR112" s="453"/>
      <c r="FS112" s="446">
        <f t="shared" si="338"/>
        <v>455093</v>
      </c>
      <c r="FT112" s="446">
        <f t="shared" si="338"/>
        <v>16962928</v>
      </c>
      <c r="FU112" s="446">
        <f t="shared" si="338"/>
        <v>40871123</v>
      </c>
      <c r="FV112" s="446">
        <f t="shared" si="338"/>
        <v>99214563</v>
      </c>
      <c r="FW112" s="446">
        <f t="shared" si="338"/>
        <v>72327160</v>
      </c>
      <c r="FX112" s="446">
        <f t="shared" si="338"/>
        <v>56279682</v>
      </c>
      <c r="FY112" s="446">
        <f t="shared" si="338"/>
        <v>1608341752</v>
      </c>
      <c r="FZ112" s="446">
        <f t="shared" si="338"/>
        <v>2217519427</v>
      </c>
      <c r="GA112" s="446">
        <f t="shared" si="338"/>
        <v>135301084</v>
      </c>
      <c r="GB112" s="446">
        <f t="shared" si="347"/>
        <v>992760504</v>
      </c>
      <c r="GC112" s="446">
        <f t="shared" si="347"/>
        <v>303896601</v>
      </c>
      <c r="GD112" s="446">
        <f t="shared" si="332"/>
        <v>803377</v>
      </c>
      <c r="GE112" s="446">
        <f t="shared" si="332"/>
        <v>701812</v>
      </c>
      <c r="GF112" s="446">
        <f t="shared" si="332"/>
        <v>70802437</v>
      </c>
      <c r="GG112" s="446">
        <f t="shared" si="332"/>
        <v>134695499</v>
      </c>
      <c r="GH112" s="446">
        <f t="shared" si="332"/>
        <v>47679536</v>
      </c>
      <c r="GI112" s="446">
        <f t="shared" si="332"/>
        <v>1425422359</v>
      </c>
      <c r="GJ112" s="446">
        <f t="shared" si="332"/>
        <v>206292325</v>
      </c>
      <c r="GK112" s="446">
        <f t="shared" si="332"/>
        <v>91468063</v>
      </c>
      <c r="GL112" s="446">
        <f t="shared" si="332"/>
        <v>258758489</v>
      </c>
      <c r="GM112" s="446">
        <f t="shared" si="332"/>
        <v>65418761</v>
      </c>
      <c r="GN112" s="446">
        <f t="shared" si="308"/>
        <v>4297743</v>
      </c>
      <c r="GO112" s="446">
        <f t="shared" si="320"/>
        <v>2925659</v>
      </c>
      <c r="GP112" s="446">
        <f t="shared" si="320"/>
        <v>3797232</v>
      </c>
      <c r="GQ112" s="446">
        <f t="shared" si="320"/>
        <v>1422544172</v>
      </c>
      <c r="GR112" s="446"/>
      <c r="GS112" s="446"/>
      <c r="GT112" s="446"/>
      <c r="GU112" s="446"/>
      <c r="GV112" s="454"/>
      <c r="GW112" s="402"/>
      <c r="GX112" s="402"/>
      <c r="GY112" s="402"/>
      <c r="GZ112" s="402"/>
      <c r="HA112" s="402"/>
    </row>
    <row r="113" spans="1:209" ht="10.5" customHeight="1" x14ac:dyDescent="0.2">
      <c r="A113" s="417" t="str">
        <f t="shared" ref="A113" si="452">B113&amp;C113&amp;F113</f>
        <v>2026-27JULYENG</v>
      </c>
      <c r="B113" s="458" t="str">
        <f t="shared" si="216"/>
        <v>2026-27</v>
      </c>
      <c r="C113" s="402" t="s">
        <v>673</v>
      </c>
      <c r="D113" s="458"/>
      <c r="F113" s="458" t="str">
        <f t="shared" si="217"/>
        <v>ENG</v>
      </c>
      <c r="H113" s="463">
        <f t="shared" si="333"/>
        <v>1233510</v>
      </c>
      <c r="I113" s="463">
        <f t="shared" si="333"/>
        <v>898503</v>
      </c>
      <c r="J113" s="463">
        <f t="shared" si="333"/>
        <v>5375348</v>
      </c>
      <c r="K113" s="463">
        <f t="shared" ref="K113" si="453">IFERROR(ROUND(J113/I113,0),"-")</f>
        <v>6</v>
      </c>
      <c r="L113" s="463">
        <f t="shared" ref="L113" si="454">IFERROR(ROUND(FS113/I113,0),"-")</f>
        <v>0</v>
      </c>
      <c r="M113" s="463">
        <f t="shared" ref="M113" si="455">IFERROR(ROUND(FT113/I113,0),"-")</f>
        <v>15</v>
      </c>
      <c r="N113" s="463">
        <f t="shared" ref="N113" si="456">IFERROR(ROUND(FU113/I113,0),"-")</f>
        <v>37</v>
      </c>
      <c r="O113" s="463">
        <f t="shared" ref="O113" si="457">IFERROR(ROUND(FV113/I113,0),"-")</f>
        <v>92</v>
      </c>
      <c r="P113" s="463">
        <f t="shared" si="339"/>
        <v>4435</v>
      </c>
      <c r="Q113" s="463" t="s">
        <v>152</v>
      </c>
      <c r="R113" s="463">
        <f t="shared" si="340"/>
        <v>7968</v>
      </c>
      <c r="S113" s="463">
        <f t="shared" si="340"/>
        <v>829675</v>
      </c>
      <c r="T113" s="463">
        <f t="shared" si="340"/>
        <v>81766</v>
      </c>
      <c r="U113" s="463">
        <f t="shared" si="340"/>
        <v>51880</v>
      </c>
      <c r="V113" s="463">
        <f t="shared" si="340"/>
        <v>405943</v>
      </c>
      <c r="W113" s="463">
        <f t="shared" si="340"/>
        <v>138702</v>
      </c>
      <c r="X113" s="463">
        <f t="shared" si="340"/>
        <v>6165</v>
      </c>
      <c r="Y113" s="463">
        <f t="shared" si="340"/>
        <v>39265158</v>
      </c>
      <c r="Z113" s="463">
        <f t="shared" ref="Z113" si="458">IFERROR(ROUND(Y113/T113,0),"-")</f>
        <v>480</v>
      </c>
      <c r="AA113" s="463">
        <f t="shared" ref="AA113" si="459">IFERROR(ROUND(FW113/T113,0),"-")</f>
        <v>863</v>
      </c>
      <c r="AB113" s="463">
        <f t="shared" si="327"/>
        <v>30131625</v>
      </c>
      <c r="AC113" s="463">
        <f t="shared" ref="AC113" si="460">IFERROR(ROUND(AB113/U113,0),"-")</f>
        <v>581</v>
      </c>
      <c r="AD113" s="463">
        <f t="shared" ref="AD113" si="461">IFERROR(ROUND(FX113/U113,0),"-")</f>
        <v>1041</v>
      </c>
      <c r="AE113" s="463">
        <f t="shared" si="328"/>
        <v>726372818</v>
      </c>
      <c r="AF113" s="463">
        <f t="shared" ref="AF113" si="462">IFERROR(ROUND(AE113/V113,0),"-")</f>
        <v>1789</v>
      </c>
      <c r="AG113" s="463">
        <f t="shared" ref="AG113" si="463">IFERROR(ROUND(FY113/V113,0),"-")</f>
        <v>3639</v>
      </c>
      <c r="AH113" s="463">
        <f t="shared" si="329"/>
        <v>927475715</v>
      </c>
      <c r="AI113" s="463">
        <f t="shared" ref="AI113" si="464">IFERROR(ROUND(AH113/W113,0),"-")</f>
        <v>6687</v>
      </c>
      <c r="AJ113" s="463">
        <f t="shared" ref="AJ113" si="465">IFERROR(ROUND(FZ113/W113,0),"-")</f>
        <v>15573</v>
      </c>
      <c r="AK113" s="463">
        <f t="shared" si="330"/>
        <v>53527082</v>
      </c>
      <c r="AL113" s="463">
        <f t="shared" ref="AL113" si="466">IFERROR(ROUND(AK113/X113,0),"-")</f>
        <v>8682</v>
      </c>
      <c r="AM113" s="463">
        <f t="shared" ref="AM113" si="467">IFERROR(ROUND(GA113/X113,0),"-")</f>
        <v>20201</v>
      </c>
      <c r="AN113" s="463">
        <f t="shared" si="343"/>
        <v>5926</v>
      </c>
      <c r="AO113" s="463">
        <f t="shared" si="343"/>
        <v>42165</v>
      </c>
      <c r="AP113" s="463">
        <f t="shared" si="343"/>
        <v>34841</v>
      </c>
      <c r="AQ113" s="463">
        <f t="shared" si="343"/>
        <v>132955162</v>
      </c>
      <c r="AR113" s="463">
        <f t="shared" ref="AR113" si="468">IFERROR(ROUND(AQ113/AP113,0),"-")</f>
        <v>3816</v>
      </c>
      <c r="AS113" s="463">
        <f t="shared" ref="AS113" si="469">IFERROR(ROUND(GC113/AP113,0),"-")</f>
        <v>8849</v>
      </c>
      <c r="AT113" s="463">
        <f t="shared" si="341"/>
        <v>164320</v>
      </c>
      <c r="AU113" s="463">
        <f t="shared" si="341"/>
        <v>16857</v>
      </c>
      <c r="AV113" s="463">
        <f t="shared" si="341"/>
        <v>60367</v>
      </c>
      <c r="AW113" s="463" t="s">
        <v>152</v>
      </c>
      <c r="AX113" s="463">
        <f t="shared" si="342"/>
        <v>13062</v>
      </c>
      <c r="AY113" s="463">
        <f t="shared" si="342"/>
        <v>74034</v>
      </c>
      <c r="AZ113" s="463" t="s">
        <v>152</v>
      </c>
      <c r="BA113" s="463">
        <f t="shared" si="344"/>
        <v>155438</v>
      </c>
      <c r="BB113" s="463">
        <f t="shared" si="344"/>
        <v>377610238</v>
      </c>
      <c r="BC113" s="463">
        <f t="shared" ref="BC113" si="470">IFERROR(ROUND(BB113/BA113,0),"-")</f>
        <v>2429</v>
      </c>
      <c r="BD113" s="463">
        <f t="shared" ref="BD113" si="471">IFERROR(ROUND(GB113/BA113,0),"-")</f>
        <v>6185</v>
      </c>
      <c r="BE113" s="463">
        <f t="shared" si="345"/>
        <v>17250</v>
      </c>
      <c r="BF113" s="463">
        <f t="shared" si="345"/>
        <v>52216</v>
      </c>
      <c r="BG113" s="463">
        <f t="shared" si="345"/>
        <v>61971</v>
      </c>
      <c r="BH113" s="463">
        <f t="shared" si="345"/>
        <v>24001</v>
      </c>
      <c r="BI113" s="463">
        <f t="shared" si="334"/>
        <v>388469</v>
      </c>
      <c r="BJ113" s="463">
        <f t="shared" si="334"/>
        <v>36831</v>
      </c>
      <c r="BK113" s="463">
        <f t="shared" si="334"/>
        <v>240055</v>
      </c>
      <c r="BL113" s="463">
        <f t="shared" si="334"/>
        <v>665355</v>
      </c>
      <c r="BM113" s="463">
        <f t="shared" si="334"/>
        <v>167256</v>
      </c>
      <c r="BN113" s="463">
        <f t="shared" si="334"/>
        <v>123830</v>
      </c>
      <c r="BO113" s="463">
        <f t="shared" si="334"/>
        <v>105822</v>
      </c>
      <c r="BP113" s="463">
        <f t="shared" si="334"/>
        <v>80061</v>
      </c>
      <c r="BQ113" s="463">
        <f t="shared" si="334"/>
        <v>580037</v>
      </c>
      <c r="BR113" s="463">
        <f t="shared" si="334"/>
        <v>434863</v>
      </c>
      <c r="BS113" s="463">
        <f t="shared" si="334"/>
        <v>258735</v>
      </c>
      <c r="BT113" s="463">
        <f t="shared" si="334"/>
        <v>146012</v>
      </c>
      <c r="BU113" s="463">
        <f t="shared" si="334"/>
        <v>10966</v>
      </c>
      <c r="BV113" s="463">
        <f t="shared" si="334"/>
        <v>6416</v>
      </c>
      <c r="BW113" s="463">
        <f t="shared" si="309"/>
        <v>801</v>
      </c>
      <c r="BX113" s="463">
        <f t="shared" si="309"/>
        <v>430930</v>
      </c>
      <c r="BY113" s="463">
        <f t="shared" ref="BY113" si="472">IFERROR(ROUND(BX113/BW113,0),"-")</f>
        <v>538</v>
      </c>
      <c r="BZ113" s="463">
        <f t="shared" ref="BZ113" si="473">IFERROR(ROUND(GD113/BW113,0),"-")</f>
        <v>986</v>
      </c>
      <c r="CA113" s="463">
        <f t="shared" si="310"/>
        <v>754</v>
      </c>
      <c r="CB113" s="463">
        <f t="shared" si="310"/>
        <v>363451</v>
      </c>
      <c r="CC113" s="463">
        <f t="shared" ref="CC113" si="474">IFERROR(ROUND(CB113/CA113,0),"-")</f>
        <v>482</v>
      </c>
      <c r="CD113" s="463">
        <f t="shared" ref="CD113" si="475">IFERROR(ROUND(GE113/CA113,0),"-")</f>
        <v>875</v>
      </c>
      <c r="CE113" s="463">
        <f t="shared" si="311"/>
        <v>80211</v>
      </c>
      <c r="CF113" s="463">
        <f t="shared" si="311"/>
        <v>38470777</v>
      </c>
      <c r="CG113" s="463">
        <f t="shared" ref="CG113" si="476">IFERROR(ROUND(CF113/CE113,0),"-")</f>
        <v>480</v>
      </c>
      <c r="CH113" s="463">
        <f t="shared" ref="CH113" si="477">IFERROR(ROUND(GF113/CE113,0),"-")</f>
        <v>862</v>
      </c>
      <c r="CI113" s="463">
        <f t="shared" si="312"/>
        <v>33877</v>
      </c>
      <c r="CJ113" s="463">
        <f t="shared" si="312"/>
        <v>54837398</v>
      </c>
      <c r="CK113" s="463">
        <f t="shared" ref="CK113" si="478">IFERROR(ROUND(CJ113/CI113,0),"-")</f>
        <v>1619</v>
      </c>
      <c r="CL113" s="463">
        <f t="shared" ref="CL113" si="479">IFERROR(ROUND(GG113/CI113,0),"-")</f>
        <v>3271</v>
      </c>
      <c r="CM113" s="463">
        <f t="shared" si="313"/>
        <v>13645</v>
      </c>
      <c r="CN113" s="463">
        <f t="shared" si="313"/>
        <v>20163694</v>
      </c>
      <c r="CO113" s="463">
        <f t="shared" ref="CO113" si="480">IFERROR(ROUND(CN113/CM113,0),"-")</f>
        <v>1478</v>
      </c>
      <c r="CP113" s="463">
        <f t="shared" ref="CP113" si="481">IFERROR(ROUND(GH113/CM113,0),"-")</f>
        <v>3183</v>
      </c>
      <c r="CQ113" s="463">
        <f t="shared" si="314"/>
        <v>358421</v>
      </c>
      <c r="CR113" s="463">
        <f t="shared" si="314"/>
        <v>651371726</v>
      </c>
      <c r="CS113" s="463">
        <f t="shared" ref="CS113" si="482">IFERROR(ROUND(CR113/CQ113,0),"-")</f>
        <v>1817</v>
      </c>
      <c r="CT113" s="463">
        <f t="shared" ref="CT113" si="483">IFERROR(ROUND(GI113/CQ113,0),"-")</f>
        <v>3688</v>
      </c>
      <c r="CU113" s="463">
        <f t="shared" si="315"/>
        <v>12702</v>
      </c>
      <c r="CV113" s="463">
        <f t="shared" si="315"/>
        <v>79749592</v>
      </c>
      <c r="CW113" s="463">
        <f t="shared" ref="CW113" si="484">IFERROR(ROUND(CV113/CU113,0),"-")</f>
        <v>6279</v>
      </c>
      <c r="CX113" s="463">
        <f t="shared" ref="CX113" si="485">IFERROR(ROUND(GJ113/CU113,0),"-")</f>
        <v>14699</v>
      </c>
      <c r="CY113" s="463">
        <f t="shared" si="316"/>
        <v>5285</v>
      </c>
      <c r="CZ113" s="463">
        <f t="shared" si="316"/>
        <v>32339359</v>
      </c>
      <c r="DA113" s="463">
        <f t="shared" ref="DA113" si="486">IFERROR(ROUND(CZ113/CY113,0),"-")</f>
        <v>6119</v>
      </c>
      <c r="DB113" s="463">
        <f t="shared" ref="DB113" si="487">IFERROR(ROUND(GK113/CY113,0),"-")</f>
        <v>14873</v>
      </c>
      <c r="DC113" s="463">
        <f t="shared" si="317"/>
        <v>11257</v>
      </c>
      <c r="DD113" s="463">
        <f t="shared" si="317"/>
        <v>107200295</v>
      </c>
      <c r="DE113" s="463">
        <f t="shared" ref="DE113" si="488">IFERROR(ROUND(DD113/DC113,0),"-")</f>
        <v>9523</v>
      </c>
      <c r="DF113" s="463">
        <f t="shared" ref="DF113" si="489">IFERROR(ROUND(GL113/DC113,0),"-")</f>
        <v>23296</v>
      </c>
      <c r="DG113" s="463">
        <f t="shared" si="318"/>
        <v>2437</v>
      </c>
      <c r="DH113" s="463">
        <f t="shared" si="318"/>
        <v>21504735</v>
      </c>
      <c r="DI113" s="463">
        <f t="shared" ref="DI113" si="490">IFERROR(ROUND(DH113/DG113,0),"-")</f>
        <v>8824</v>
      </c>
      <c r="DJ113" s="463">
        <f t="shared" ref="DJ113" si="491">IFERROR(ROUND(GM113/DG113,0),"-")</f>
        <v>23969</v>
      </c>
      <c r="DK113" s="463">
        <f t="shared" si="335"/>
        <v>4507</v>
      </c>
      <c r="DL113" s="463">
        <f t="shared" si="335"/>
        <v>1666418</v>
      </c>
      <c r="DM113" s="463">
        <f t="shared" ref="DM113" si="492">IFERROR(ROUND(DL113/DK113,0),"-")</f>
        <v>370</v>
      </c>
      <c r="DN113" s="463">
        <f t="shared" ref="DN113" si="493">IFERROR(ROUND(GO113/DK113,0),"-")</f>
        <v>622</v>
      </c>
      <c r="DO113" s="463">
        <f t="shared" si="336"/>
        <v>47139</v>
      </c>
      <c r="DP113" s="463">
        <f t="shared" si="336"/>
        <v>1986468</v>
      </c>
      <c r="DQ113" s="463">
        <f t="shared" ref="DQ113" si="494">IFERROR(ROUND(DP113/DO113,0),"-")</f>
        <v>42</v>
      </c>
      <c r="DR113" s="463">
        <f t="shared" ref="DR113" si="495">IFERROR(ROUND(GP113/DO113,0),"-")</f>
        <v>76</v>
      </c>
      <c r="DS113" s="463">
        <f t="shared" si="337"/>
        <v>1075</v>
      </c>
      <c r="DT113" s="463">
        <f t="shared" si="337"/>
        <v>1839070</v>
      </c>
      <c r="DU113" s="463">
        <f t="shared" ref="DU113" si="496">IFERROR(ROUND(DT113/DS113,0),"-")</f>
        <v>1711</v>
      </c>
      <c r="DV113" s="463">
        <f t="shared" ref="DV113" si="497">IFERROR(ROUND(GN113/DS113,0),"-")</f>
        <v>3496</v>
      </c>
      <c r="DW113" s="463">
        <f t="shared" si="305"/>
        <v>990</v>
      </c>
      <c r="DX113" s="463">
        <f t="shared" si="325"/>
        <v>415471</v>
      </c>
      <c r="DY113" s="463">
        <f t="shared" si="325"/>
        <v>701096876</v>
      </c>
      <c r="DZ113" s="463">
        <f t="shared" ref="DZ113" si="498">IFERROR(ROUND(DY113/DX113,0),"-")</f>
        <v>1687</v>
      </c>
      <c r="EA113" s="463">
        <f t="shared" ref="EA113" si="499">IFERROR(ROUND(GQ113/DX113,0),"-")</f>
        <v>3282</v>
      </c>
      <c r="EB113" s="463">
        <f t="shared" si="326"/>
        <v>270764</v>
      </c>
      <c r="EC113" s="463">
        <f t="shared" si="326"/>
        <v>103545</v>
      </c>
      <c r="ED113" s="463">
        <f t="shared" si="326"/>
        <v>26992</v>
      </c>
      <c r="EE113" s="463">
        <f t="shared" si="326"/>
        <v>209473400</v>
      </c>
      <c r="EF113" s="463">
        <f t="shared" si="326"/>
        <v>13548</v>
      </c>
      <c r="EG113" s="463">
        <f t="shared" si="346"/>
        <v>7071</v>
      </c>
      <c r="EH113" s="463">
        <f t="shared" si="346"/>
        <v>6116</v>
      </c>
      <c r="EI113" s="463"/>
      <c r="EJ113" s="446"/>
      <c r="EK113" s="446"/>
      <c r="EL113" s="446"/>
      <c r="EM113" s="446"/>
      <c r="EN113" s="446"/>
      <c r="EO113" s="446"/>
      <c r="EP113" s="446"/>
      <c r="EQ113" s="446"/>
      <c r="ER113" s="446"/>
      <c r="ES113" s="446"/>
      <c r="ET113" s="446"/>
      <c r="EU113" s="446"/>
      <c r="EV113" s="446"/>
      <c r="EW113" s="446"/>
      <c r="EX113" s="446"/>
      <c r="EY113" s="446"/>
      <c r="EZ113" s="447"/>
      <c r="FA113" s="446">
        <f t="shared" ref="FA113" si="500">MONTH(1&amp;C113)</f>
        <v>7</v>
      </c>
      <c r="FB113" s="417">
        <f t="shared" ref="FB113" si="501">LEFT($B113,4)+IF(FA113&lt;4,1,0)</f>
        <v>2026</v>
      </c>
      <c r="FC113" s="448">
        <f t="shared" ref="FC113" si="502">DATE(LEFT($B113,4)+IF(FA113&lt;4,1,0),FA113,1)</f>
        <v>46204</v>
      </c>
      <c r="FD113" s="449">
        <f t="shared" si="236"/>
        <v>31</v>
      </c>
      <c r="FE113" s="450"/>
      <c r="FF113" s="451">
        <f t="shared" ref="FF113" si="503">DO113/(T113-P113)</f>
        <v>0.60957442681460217</v>
      </c>
      <c r="FG113" s="450"/>
      <c r="FH113" s="452">
        <f t="shared" si="206"/>
        <v>2.0455446028911775</v>
      </c>
      <c r="FI113" s="452">
        <f t="shared" si="207"/>
        <v>1.5144436562874544</v>
      </c>
      <c r="FJ113" s="452">
        <f t="shared" si="208"/>
        <v>2.0397455666923672</v>
      </c>
      <c r="FK113" s="452">
        <f t="shared" si="209"/>
        <v>1.5431958365458751</v>
      </c>
      <c r="FL113" s="452">
        <f t="shared" si="210"/>
        <v>1.4288631655183117</v>
      </c>
      <c r="FM113" s="452">
        <f t="shared" si="211"/>
        <v>1.0712415289831332</v>
      </c>
      <c r="FN113" s="452">
        <f t="shared" si="212"/>
        <v>1.8654020850456374</v>
      </c>
      <c r="FO113" s="452">
        <f t="shared" si="213"/>
        <v>1.052702917045176</v>
      </c>
      <c r="FP113" s="452">
        <f t="shared" si="214"/>
        <v>1.7787510137875102</v>
      </c>
      <c r="FQ113" s="452">
        <f t="shared" si="215"/>
        <v>1.040713706407137</v>
      </c>
      <c r="FR113" s="453"/>
      <c r="FS113" s="446">
        <f t="shared" si="338"/>
        <v>318860</v>
      </c>
      <c r="FT113" s="446">
        <f t="shared" si="338"/>
        <v>13101102</v>
      </c>
      <c r="FU113" s="446">
        <f t="shared" si="338"/>
        <v>33365668</v>
      </c>
      <c r="FV113" s="446">
        <f t="shared" si="338"/>
        <v>82804969</v>
      </c>
      <c r="FW113" s="446">
        <f t="shared" si="338"/>
        <v>70580728</v>
      </c>
      <c r="FX113" s="446">
        <f t="shared" si="338"/>
        <v>54015866</v>
      </c>
      <c r="FY113" s="446">
        <f t="shared" si="338"/>
        <v>1477116517</v>
      </c>
      <c r="FZ113" s="446">
        <f t="shared" si="338"/>
        <v>2160029117</v>
      </c>
      <c r="GA113" s="446">
        <f t="shared" si="338"/>
        <v>124536656</v>
      </c>
      <c r="GB113" s="446">
        <f t="shared" si="347"/>
        <v>961314612</v>
      </c>
      <c r="GC113" s="446">
        <f t="shared" si="347"/>
        <v>308295392</v>
      </c>
      <c r="GD113" s="446">
        <f t="shared" si="332"/>
        <v>789486</v>
      </c>
      <c r="GE113" s="446">
        <f t="shared" si="332"/>
        <v>659701</v>
      </c>
      <c r="GF113" s="446">
        <f t="shared" si="332"/>
        <v>69110112</v>
      </c>
      <c r="GG113" s="446">
        <f t="shared" si="332"/>
        <v>110818330</v>
      </c>
      <c r="GH113" s="446">
        <f t="shared" si="332"/>
        <v>43426681</v>
      </c>
      <c r="GI113" s="446">
        <f t="shared" si="332"/>
        <v>1321891069</v>
      </c>
      <c r="GJ113" s="446">
        <f t="shared" si="332"/>
        <v>186705004</v>
      </c>
      <c r="GK113" s="446">
        <f t="shared" si="332"/>
        <v>78604619</v>
      </c>
      <c r="GL113" s="446">
        <f t="shared" si="332"/>
        <v>262239007</v>
      </c>
      <c r="GM113" s="446">
        <f t="shared" si="332"/>
        <v>58413055</v>
      </c>
      <c r="GN113" s="446">
        <f t="shared" si="308"/>
        <v>3757807</v>
      </c>
      <c r="GO113" s="446">
        <f t="shared" si="320"/>
        <v>2805366</v>
      </c>
      <c r="GP113" s="446">
        <f t="shared" si="320"/>
        <v>3568111</v>
      </c>
      <c r="GQ113" s="446">
        <f t="shared" si="320"/>
        <v>1363669189</v>
      </c>
      <c r="GR113" s="446"/>
      <c r="GS113" s="446"/>
      <c r="GT113" s="446"/>
      <c r="GU113" s="446"/>
      <c r="GV113" s="454"/>
      <c r="GW113" s="402"/>
      <c r="GX113" s="402"/>
      <c r="GY113" s="402"/>
      <c r="GZ113" s="402"/>
      <c r="HA113" s="402"/>
    </row>
    <row r="114" spans="1:209" ht="9" customHeight="1" x14ac:dyDescent="0.2">
      <c r="A114" s="467"/>
      <c r="H114" s="468"/>
      <c r="I114" s="468"/>
      <c r="J114" s="468"/>
      <c r="K114" s="468"/>
      <c r="L114" s="468"/>
      <c r="M114" s="468"/>
      <c r="N114" s="468"/>
      <c r="O114" s="468"/>
      <c r="P114" s="468"/>
      <c r="Q114" s="468"/>
      <c r="R114" s="468"/>
      <c r="S114" s="468"/>
      <c r="T114" s="468"/>
      <c r="U114" s="468"/>
      <c r="V114" s="468"/>
      <c r="W114" s="468"/>
      <c r="X114" s="468"/>
      <c r="Y114" s="468"/>
      <c r="Z114" s="468"/>
      <c r="AA114" s="468"/>
      <c r="AB114" s="468"/>
      <c r="AC114" s="468"/>
      <c r="AD114" s="468"/>
      <c r="AE114" s="468"/>
      <c r="AF114" s="468"/>
      <c r="AG114" s="468"/>
      <c r="AH114" s="468"/>
      <c r="AI114" s="469"/>
      <c r="AJ114" s="468"/>
      <c r="AK114" s="468"/>
      <c r="AL114" s="468"/>
      <c r="AM114" s="468"/>
      <c r="AN114" s="468"/>
      <c r="AO114" s="468"/>
      <c r="AP114" s="468"/>
      <c r="AQ114" s="468"/>
      <c r="AR114" s="468"/>
      <c r="AS114" s="468"/>
      <c r="AT114" s="468"/>
      <c r="AU114" s="468"/>
      <c r="AV114" s="468"/>
      <c r="AW114" s="468"/>
      <c r="AX114" s="468"/>
      <c r="AY114" s="468"/>
      <c r="AZ114" s="468"/>
      <c r="BA114" s="468"/>
      <c r="BB114" s="468"/>
      <c r="BC114" s="468"/>
      <c r="BD114" s="468"/>
      <c r="BE114" s="468"/>
      <c r="BF114" s="468"/>
      <c r="BG114" s="468"/>
      <c r="BH114" s="468"/>
      <c r="BI114" s="468"/>
      <c r="BJ114" s="468"/>
      <c r="BK114" s="468"/>
      <c r="BL114" s="468"/>
      <c r="BM114" s="468"/>
      <c r="BN114" s="468"/>
      <c r="BO114" s="468"/>
      <c r="BP114" s="468"/>
      <c r="BQ114" s="468"/>
      <c r="BR114" s="468"/>
      <c r="BS114" s="468"/>
      <c r="BT114" s="468"/>
      <c r="BU114" s="468"/>
      <c r="BV114" s="468"/>
      <c r="BW114" s="468"/>
      <c r="BX114" s="468"/>
      <c r="BY114" s="468"/>
      <c r="BZ114" s="468"/>
      <c r="CA114" s="468"/>
      <c r="CB114" s="468"/>
      <c r="CC114" s="468"/>
      <c r="CD114" s="468"/>
      <c r="CE114" s="468"/>
      <c r="CF114" s="468"/>
      <c r="CG114" s="468"/>
      <c r="CH114" s="468"/>
      <c r="CI114" s="468"/>
      <c r="CJ114" s="468"/>
      <c r="CK114" s="468"/>
      <c r="CL114" s="468"/>
      <c r="CM114" s="468"/>
      <c r="CN114" s="468"/>
      <c r="CO114" s="468"/>
      <c r="CP114" s="468"/>
      <c r="CQ114" s="468"/>
      <c r="CR114" s="468"/>
      <c r="CS114" s="468"/>
      <c r="CT114" s="468"/>
      <c r="CU114" s="468"/>
      <c r="CV114" s="468"/>
      <c r="CW114" s="468"/>
      <c r="CX114" s="468"/>
      <c r="CY114" s="468"/>
      <c r="CZ114" s="468"/>
      <c r="DA114" s="468"/>
      <c r="DB114" s="468"/>
      <c r="DC114" s="468"/>
      <c r="DD114" s="468"/>
      <c r="DE114" s="468"/>
      <c r="DF114" s="468"/>
      <c r="DG114" s="468"/>
      <c r="DH114" s="468"/>
      <c r="DI114" s="468"/>
      <c r="DJ114" s="468"/>
      <c r="DK114" s="468"/>
      <c r="DL114" s="468"/>
      <c r="DM114" s="468"/>
      <c r="DN114" s="468"/>
      <c r="DO114" s="468"/>
      <c r="DP114" s="468"/>
      <c r="DQ114" s="468"/>
      <c r="DR114" s="468"/>
      <c r="DS114" s="468"/>
      <c r="DT114" s="468"/>
      <c r="DU114" s="468"/>
      <c r="DV114" s="468"/>
      <c r="DW114" s="468"/>
      <c r="DX114" s="468"/>
      <c r="DY114" s="468"/>
      <c r="DZ114" s="468"/>
      <c r="EA114" s="468"/>
      <c r="EB114" s="468"/>
      <c r="EC114" s="468"/>
      <c r="ED114" s="468"/>
      <c r="EE114" s="468"/>
      <c r="EF114" s="468"/>
      <c r="EG114" s="468"/>
      <c r="EH114" s="468"/>
      <c r="EI114" s="468"/>
      <c r="EJ114" s="468"/>
      <c r="EK114" s="468"/>
      <c r="EL114" s="468"/>
      <c r="EM114" s="468"/>
      <c r="EN114" s="468"/>
      <c r="EO114" s="468"/>
      <c r="EP114" s="468"/>
      <c r="EQ114" s="468"/>
      <c r="ER114" s="468"/>
      <c r="ES114" s="468"/>
      <c r="ET114" s="468"/>
      <c r="EU114" s="468"/>
      <c r="EV114" s="468"/>
      <c r="EW114" s="468"/>
      <c r="EX114" s="468"/>
      <c r="EY114" s="468"/>
      <c r="EZ114" s="447"/>
      <c r="FA114" s="468"/>
      <c r="FB114" s="468"/>
      <c r="FC114" s="468"/>
      <c r="FD114" s="470"/>
      <c r="FH114" s="416"/>
      <c r="FI114" s="416"/>
      <c r="FJ114" s="416"/>
      <c r="FK114" s="416"/>
      <c r="FL114" s="416"/>
      <c r="FM114" s="416"/>
      <c r="FN114" s="416"/>
      <c r="FO114" s="416"/>
      <c r="FP114" s="416"/>
      <c r="FQ114" s="416"/>
      <c r="FR114" s="453"/>
      <c r="FS114" s="471"/>
      <c r="FT114" s="471"/>
      <c r="FU114" s="471"/>
      <c r="FV114" s="471"/>
      <c r="FW114" s="471"/>
      <c r="FX114" s="471"/>
      <c r="FY114" s="471"/>
      <c r="FZ114" s="471"/>
      <c r="GA114" s="471"/>
      <c r="GB114" s="471"/>
      <c r="GC114" s="471"/>
      <c r="GD114" s="471"/>
      <c r="GE114" s="471"/>
      <c r="GF114" s="471"/>
      <c r="GG114" s="471"/>
      <c r="GH114" s="471"/>
      <c r="GI114" s="471"/>
      <c r="GJ114" s="471"/>
      <c r="GK114" s="471"/>
      <c r="GL114" s="471"/>
      <c r="GM114" s="471"/>
      <c r="GN114" s="471"/>
      <c r="GO114" s="471"/>
      <c r="GP114" s="471"/>
      <c r="GQ114" s="471"/>
      <c r="GR114" s="471"/>
      <c r="GS114" s="471"/>
      <c r="GT114" s="471"/>
      <c r="GU114" s="471"/>
      <c r="GV114" s="416"/>
      <c r="GX114" s="402"/>
      <c r="GY114" s="402"/>
      <c r="GZ114" s="402"/>
      <c r="HA114" s="402"/>
    </row>
    <row r="115" spans="1:209" ht="10.5" customHeight="1" x14ac:dyDescent="0.2">
      <c r="A115" s="472" t="str">
        <f t="shared" ref="A115:A178" si="504">B115&amp;C115&amp;F115</f>
        <v>2017-18AUGUSTY63</v>
      </c>
      <c r="B115" s="400" t="s">
        <v>126</v>
      </c>
      <c r="C115" s="400" t="s">
        <v>636</v>
      </c>
      <c r="D115" s="473" t="s">
        <v>646</v>
      </c>
      <c r="E115" s="473" t="s">
        <v>645</v>
      </c>
      <c r="F115" s="473" t="s">
        <v>646</v>
      </c>
      <c r="G115" s="400"/>
      <c r="H115" s="446">
        <f t="shared" ref="H115:J134" si="505">SUMIFS(H$443:H$10112,$B$443:$B$10112,$B115,$C$443:$C$10112,$C115,$D$443:$D$10112,$D115)</f>
        <v>0</v>
      </c>
      <c r="I115" s="446">
        <f t="shared" si="505"/>
        <v>0</v>
      </c>
      <c r="J115" s="446">
        <f t="shared" si="505"/>
        <v>0</v>
      </c>
      <c r="K115" s="446" t="str">
        <f t="shared" ref="K115:K178" si="506">IFERROR(ROUND(J115/I115,0),"-")</f>
        <v>-</v>
      </c>
      <c r="L115" s="446" t="str">
        <f t="shared" ref="L115:L178" si="507">IFERROR(ROUND(FS115/I115,0),"-")</f>
        <v>-</v>
      </c>
      <c r="M115" s="446" t="str">
        <f t="shared" ref="M115:M178" si="508">IFERROR(ROUND(FT115/I115,0),"-")</f>
        <v>-</v>
      </c>
      <c r="N115" s="446" t="str">
        <f t="shared" ref="N115:N178" si="509">IFERROR(ROUND(FU115/I115,0),"-")</f>
        <v>-</v>
      </c>
      <c r="O115" s="446" t="str">
        <f t="shared" ref="O115:O178" si="510">IFERROR(ROUND(FV115/I115,0),"-")</f>
        <v>-</v>
      </c>
      <c r="P115" s="446">
        <f t="shared" ref="P115:Y124" si="511">SUMIFS(P$443:P$10112,$B$443:$B$10112,$B115,$C$443:$C$10112,$C115,$D$443:$D$10112,$D115)</f>
        <v>0</v>
      </c>
      <c r="Q115" s="446">
        <f t="shared" si="511"/>
        <v>0</v>
      </c>
      <c r="R115" s="446">
        <f t="shared" si="511"/>
        <v>0</v>
      </c>
      <c r="S115" s="446">
        <f t="shared" si="511"/>
        <v>0</v>
      </c>
      <c r="T115" s="446">
        <f t="shared" si="511"/>
        <v>0</v>
      </c>
      <c r="U115" s="446">
        <f t="shared" si="511"/>
        <v>0</v>
      </c>
      <c r="V115" s="446">
        <f t="shared" si="511"/>
        <v>0</v>
      </c>
      <c r="W115" s="446">
        <f t="shared" si="511"/>
        <v>0</v>
      </c>
      <c r="X115" s="446">
        <f t="shared" si="511"/>
        <v>0</v>
      </c>
      <c r="Y115" s="446">
        <f t="shared" si="511"/>
        <v>0</v>
      </c>
      <c r="Z115" s="446" t="str">
        <f t="shared" ref="Z115:Z178" si="512">IFERROR(ROUND(Y115/T115,0),"-")</f>
        <v>-</v>
      </c>
      <c r="AA115" s="446" t="str">
        <f t="shared" ref="AA115:AA178" si="513">IFERROR(ROUND(FW115/T115,0),"-")</f>
        <v>-</v>
      </c>
      <c r="AB115" s="446">
        <f t="shared" ref="AB115:AB146" si="514">SUMIFS(AB$443:AB$10112,$B$443:$B$10112,$B115,$C$443:$C$10112,$C115,$D$443:$D$10112,$D115)</f>
        <v>0</v>
      </c>
      <c r="AC115" s="446" t="str">
        <f t="shared" ref="AC115:AC178" si="515">IFERROR(ROUND(AB115/U115,0),"-")</f>
        <v>-</v>
      </c>
      <c r="AD115" s="446" t="str">
        <f t="shared" ref="AD115:AD178" si="516">IFERROR(ROUND(FX115/U115,0),"-")</f>
        <v>-</v>
      </c>
      <c r="AE115" s="446">
        <f t="shared" ref="AE115:AE146" si="517">SUMIFS(AE$443:AE$10112,$B$443:$B$10112,$B115,$C$443:$C$10112,$C115,$D$443:$D$10112,$D115)</f>
        <v>0</v>
      </c>
      <c r="AF115" s="446" t="str">
        <f t="shared" ref="AF115:AF178" si="518">IFERROR(ROUND(AE115/V115,0),"-")</f>
        <v>-</v>
      </c>
      <c r="AG115" s="446" t="str">
        <f t="shared" ref="AG115:AG178" si="519">IFERROR(ROUND(FY115/V115,0),"-")</f>
        <v>-</v>
      </c>
      <c r="AH115" s="446">
        <f t="shared" ref="AH115:AH146" si="520">SUMIFS(AH$443:AH$10112,$B$443:$B$10112,$B115,$C$443:$C$10112,$C115,$D$443:$D$10112,$D115)</f>
        <v>0</v>
      </c>
      <c r="AI115" s="446" t="str">
        <f t="shared" ref="AI115:AI178" si="521">IFERROR(ROUND(AH115/W115,0),"-")</f>
        <v>-</v>
      </c>
      <c r="AJ115" s="446" t="str">
        <f t="shared" ref="AJ115:AJ178" si="522">IFERROR(ROUND(FZ115/W115,0),"-")</f>
        <v>-</v>
      </c>
      <c r="AK115" s="446">
        <f t="shared" ref="AK115:AK146" si="523">SUMIFS(AK$443:AK$10112,$B$443:$B$10112,$B115,$C$443:$C$10112,$C115,$D$443:$D$10112,$D115)</f>
        <v>0</v>
      </c>
      <c r="AL115" s="446" t="str">
        <f t="shared" ref="AL115:AL178" si="524">IFERROR(ROUND(AK115/X115,0),"-")</f>
        <v>-</v>
      </c>
      <c r="AM115" s="446" t="str">
        <f t="shared" ref="AM115:AM178" si="525">IFERROR(ROUND(GA115/X115,0),"-")</f>
        <v>-</v>
      </c>
      <c r="AN115" s="446"/>
      <c r="AO115" s="446"/>
      <c r="AP115" s="446"/>
      <c r="AQ115" s="446"/>
      <c r="AR115" s="446"/>
      <c r="AS115" s="446"/>
      <c r="AT115" s="446">
        <f t="shared" ref="AT115:AZ124" si="526">SUMIFS(AT$443:AT$10112,$B$443:$B$10112,$B115,$C$443:$C$10112,$C115,$D$443:$D$10112,$D115)</f>
        <v>0</v>
      </c>
      <c r="AU115" s="446">
        <f t="shared" si="526"/>
        <v>0</v>
      </c>
      <c r="AV115" s="446">
        <f t="shared" si="526"/>
        <v>0</v>
      </c>
      <c r="AW115" s="446">
        <f t="shared" si="526"/>
        <v>0</v>
      </c>
      <c r="AX115" s="446">
        <f t="shared" si="526"/>
        <v>0</v>
      </c>
      <c r="AY115" s="446">
        <f t="shared" si="526"/>
        <v>0</v>
      </c>
      <c r="AZ115" s="446">
        <f t="shared" si="526"/>
        <v>0</v>
      </c>
      <c r="BA115" s="446"/>
      <c r="BB115" s="446"/>
      <c r="BC115" s="446"/>
      <c r="BD115" s="446"/>
      <c r="BE115" s="446"/>
      <c r="BF115" s="446"/>
      <c r="BG115" s="446"/>
      <c r="BH115" s="446"/>
      <c r="BI115" s="446">
        <f t="shared" ref="BI115:BV124" si="527">SUMIFS(BI$443:BI$10112,$B$443:$B$10112,$B115,$C$443:$C$10112,$C115,$D$443:$D$10112,$D115)</f>
        <v>0</v>
      </c>
      <c r="BJ115" s="446">
        <f t="shared" si="527"/>
        <v>0</v>
      </c>
      <c r="BK115" s="446">
        <f t="shared" si="527"/>
        <v>0</v>
      </c>
      <c r="BL115" s="446">
        <f t="shared" si="527"/>
        <v>0</v>
      </c>
      <c r="BM115" s="446">
        <f t="shared" si="527"/>
        <v>0</v>
      </c>
      <c r="BN115" s="446">
        <f t="shared" si="527"/>
        <v>0</v>
      </c>
      <c r="BO115" s="446">
        <f t="shared" si="527"/>
        <v>0</v>
      </c>
      <c r="BP115" s="446">
        <f t="shared" si="527"/>
        <v>0</v>
      </c>
      <c r="BQ115" s="446">
        <f t="shared" si="527"/>
        <v>0</v>
      </c>
      <c r="BR115" s="446">
        <f t="shared" si="527"/>
        <v>0</v>
      </c>
      <c r="BS115" s="446">
        <f t="shared" si="527"/>
        <v>0</v>
      </c>
      <c r="BT115" s="446">
        <f t="shared" si="527"/>
        <v>0</v>
      </c>
      <c r="BU115" s="446">
        <f t="shared" si="527"/>
        <v>0</v>
      </c>
      <c r="BV115" s="446">
        <f t="shared" si="527"/>
        <v>0</v>
      </c>
      <c r="BW115" s="446"/>
      <c r="BX115" s="446"/>
      <c r="BY115" s="446"/>
      <c r="BZ115" s="446"/>
      <c r="CA115" s="446"/>
      <c r="CB115" s="446"/>
      <c r="CC115" s="446"/>
      <c r="CD115" s="446"/>
      <c r="CE115" s="446"/>
      <c r="CF115" s="446"/>
      <c r="CG115" s="446"/>
      <c r="CH115" s="446"/>
      <c r="CI115" s="446"/>
      <c r="CJ115" s="446"/>
      <c r="CK115" s="446"/>
      <c r="CL115" s="446"/>
      <c r="CM115" s="446"/>
      <c r="CN115" s="446"/>
      <c r="CO115" s="446"/>
      <c r="CP115" s="446"/>
      <c r="CQ115" s="446"/>
      <c r="CR115" s="446"/>
      <c r="CS115" s="446"/>
      <c r="CT115" s="446"/>
      <c r="CU115" s="446"/>
      <c r="CV115" s="446"/>
      <c r="CW115" s="446"/>
      <c r="CX115" s="446"/>
      <c r="CY115" s="446"/>
      <c r="CZ115" s="446"/>
      <c r="DA115" s="446"/>
      <c r="DB115" s="446"/>
      <c r="DC115" s="446"/>
      <c r="DD115" s="446"/>
      <c r="DE115" s="446"/>
      <c r="DF115" s="446"/>
      <c r="DG115" s="446"/>
      <c r="DH115" s="446"/>
      <c r="DI115" s="446"/>
      <c r="DJ115" s="446"/>
      <c r="DK115" s="446">
        <f t="shared" ref="DK115:DL134" si="528">SUMIFS(DK$443:DK$10112,$B$443:$B$10112,$B115,$C$443:$C$10112,$C115,$D$443:$D$10112,$D115)</f>
        <v>0</v>
      </c>
      <c r="DL115" s="446">
        <f t="shared" si="528"/>
        <v>0</v>
      </c>
      <c r="DM115" s="446" t="str">
        <f t="shared" ref="DM115:DM178" si="529">IFERROR(ROUND(DL115/DK115,0),"-")</f>
        <v>-</v>
      </c>
      <c r="DN115" s="446" t="str">
        <f t="shared" ref="DN115:DN178" si="530">IFERROR(ROUND(GO115/DK115,0),"-")</f>
        <v>-</v>
      </c>
      <c r="DO115" s="446">
        <f t="shared" ref="DO115:DP134" si="531">SUMIFS(DO$443:DO$10112,$B$443:$B$10112,$B115,$C$443:$C$10112,$C115,$D$443:$D$10112,$D115)</f>
        <v>0</v>
      </c>
      <c r="DP115" s="446">
        <f t="shared" si="531"/>
        <v>0</v>
      </c>
      <c r="DQ115" s="446" t="str">
        <f t="shared" ref="DQ115:DQ178" si="532">IFERROR(ROUND(DP115/DO115,0),"-")</f>
        <v>-</v>
      </c>
      <c r="DR115" s="446" t="str">
        <f t="shared" ref="DR115:DR178" si="533">IFERROR(ROUND(GP115/DO115,0),"-")</f>
        <v>-</v>
      </c>
      <c r="DS115" s="446"/>
      <c r="DT115" s="446"/>
      <c r="DU115" s="446"/>
      <c r="DV115" s="446"/>
      <c r="DW115" s="446"/>
      <c r="DX115" s="446"/>
      <c r="DY115" s="446"/>
      <c r="DZ115" s="446"/>
      <c r="EA115" s="446"/>
      <c r="EB115" s="446"/>
      <c r="EC115" s="446"/>
      <c r="ED115" s="446"/>
      <c r="EE115" s="446"/>
      <c r="EF115" s="446"/>
      <c r="EG115" s="446" t="s">
        <v>152</v>
      </c>
      <c r="EH115" s="446" t="s">
        <v>152</v>
      </c>
      <c r="EI115" s="446">
        <f t="shared" ref="EI115:EN124" si="534">SUMIFS(EI$443:EI$10112,$B$443:$B$10112,$B115,$C$443:$C$10112,$C115,$D$443:$D$10112,$D115)</f>
        <v>0</v>
      </c>
      <c r="EJ115" s="446">
        <f t="shared" si="534"/>
        <v>0</v>
      </c>
      <c r="EK115" s="446">
        <f t="shared" si="534"/>
        <v>0</v>
      </c>
      <c r="EL115" s="446">
        <f t="shared" si="534"/>
        <v>0</v>
      </c>
      <c r="EM115" s="446">
        <f t="shared" si="534"/>
        <v>0</v>
      </c>
      <c r="EN115" s="446">
        <f t="shared" si="534"/>
        <v>0</v>
      </c>
      <c r="EO115" s="446" t="str">
        <f t="shared" ref="EO115:EO140" si="535">IFERROR(ROUND(EN115/EJ115,0),"-")</f>
        <v>-</v>
      </c>
      <c r="EP115" s="446" t="str">
        <f t="shared" ref="EP115:EP140" si="536">IFERROR(ROUND(GR115/EJ115,0),"-")</f>
        <v>-</v>
      </c>
      <c r="EQ115" s="446">
        <f t="shared" ref="EQ115:EQ140" si="537">SUMIFS(EQ$443:EQ$10112,$B$443:$B$10112,$B115,$C$443:$C$10112,$C115,$D$443:$D$10112,$D115)</f>
        <v>0</v>
      </c>
      <c r="ER115" s="446" t="str">
        <f t="shared" ref="ER115:ER140" si="538">IFERROR(ROUND(EQ115/EK115,0),"-")</f>
        <v>-</v>
      </c>
      <c r="ES115" s="446" t="str">
        <f t="shared" ref="ES115:ES140" si="539">IFERROR(ROUND(GS115/EK115,0),"-")</f>
        <v>-</v>
      </c>
      <c r="ET115" s="446">
        <f t="shared" ref="ET115:ET140" si="540">SUMIFS(ET$443:ET$10112,$B$443:$B$10112,$B115,$C$443:$C$10112,$C115,$D$443:$D$10112,$D115)</f>
        <v>0</v>
      </c>
      <c r="EU115" s="446" t="str">
        <f t="shared" ref="EU115:EU140" si="541">IFERROR(ROUND(ET115/EL115,0),"-")</f>
        <v>-</v>
      </c>
      <c r="EV115" s="446" t="str">
        <f t="shared" ref="EV115:EV140" si="542">IFERROR(ROUND(GT115/EL115,0),"-")</f>
        <v>-</v>
      </c>
      <c r="EW115" s="446">
        <f t="shared" ref="EW115:EW140" si="543">SUMIFS(EW$443:EW$10112,$B$443:$B$10112,$B115,$C$443:$C$10112,$C115,$D$443:$D$10112,$D115)</f>
        <v>0</v>
      </c>
      <c r="EX115" s="446" t="str">
        <f t="shared" ref="EX115:EX140" si="544">IFERROR(ROUND(EW115/EM115,0),"-")</f>
        <v>-</v>
      </c>
      <c r="EY115" s="446" t="str">
        <f t="shared" ref="EY115:EY140" si="545">IFERROR(ROUND(GU115/EM115,0),"-")</f>
        <v>-</v>
      </c>
      <c r="EZ115" s="447"/>
      <c r="FA115" s="446">
        <f t="shared" ref="FA115:FA178" si="546">MONTH(1&amp;C115)</f>
        <v>8</v>
      </c>
      <c r="FB115" s="417">
        <f>LEFT($B115,4)+IF(FA115&lt;4,1,0)</f>
        <v>2017</v>
      </c>
      <c r="FC115" s="448">
        <f>DATE($FB115,$FA115,1)</f>
        <v>42948</v>
      </c>
      <c r="FD115" s="449">
        <f t="shared" ref="FD115:FD186" si="547">DAY(EOMONTH($FC115,0))</f>
        <v>31</v>
      </c>
      <c r="FE115" s="450"/>
      <c r="FF115" s="451"/>
      <c r="FG115" s="450"/>
      <c r="FH115" s="452" t="str">
        <f t="shared" ref="FH115:FH146" si="548">IFERROR(BM115/HLOOKUP(FH$3,$T$5:$X$10112,ROW()-4,0),"-")</f>
        <v>-</v>
      </c>
      <c r="FI115" s="452" t="str">
        <f t="shared" ref="FI115:FI146" si="549">IFERROR(BN115/HLOOKUP(FI$3,$T$5:$X$10112,ROW()-4,0),"-")</f>
        <v>-</v>
      </c>
      <c r="FJ115" s="452" t="str">
        <f t="shared" ref="FJ115:FJ146" si="550">IFERROR(BO115/HLOOKUP(FJ$3,$T$5:$X$10112,ROW()-4,0),"-")</f>
        <v>-</v>
      </c>
      <c r="FK115" s="452" t="str">
        <f t="shared" ref="FK115:FK146" si="551">IFERROR(BP115/HLOOKUP(FK$3,$T$5:$X$10112,ROW()-4,0),"-")</f>
        <v>-</v>
      </c>
      <c r="FL115" s="452" t="str">
        <f t="shared" ref="FL115:FL146" si="552">IFERROR(BQ115/HLOOKUP(FL$3,$T$5:$X$10112,ROW()-4,0),"-")</f>
        <v>-</v>
      </c>
      <c r="FM115" s="452" t="str">
        <f t="shared" ref="FM115:FM146" si="553">IFERROR(BR115/HLOOKUP(FM$3,$T$5:$X$10112,ROW()-4,0),"-")</f>
        <v>-</v>
      </c>
      <c r="FN115" s="452" t="str">
        <f t="shared" ref="FN115:FN146" si="554">IFERROR(BS115/HLOOKUP(FN$3,$T$5:$X$10112,ROW()-4,0),"-")</f>
        <v>-</v>
      </c>
      <c r="FO115" s="452" t="str">
        <f t="shared" ref="FO115:FO146" si="555">IFERROR(BT115/HLOOKUP(FO$3,$T$5:$X$10112,ROW()-4,0),"-")</f>
        <v>-</v>
      </c>
      <c r="FP115" s="452" t="str">
        <f t="shared" ref="FP115:FP146" si="556">IFERROR(BU115/HLOOKUP(FP$3,$T$5:$X$10112,ROW()-4,0),"-")</f>
        <v>-</v>
      </c>
      <c r="FQ115" s="452" t="str">
        <f t="shared" ref="FQ115:FQ146" si="557">IFERROR(BV115/HLOOKUP(FQ$3,$T$5:$X$10112,ROW()-4,0),"-")</f>
        <v>-</v>
      </c>
      <c r="FR115" s="453"/>
      <c r="FS115" s="446">
        <f t="shared" ref="FS115:GA124" si="558">SUMIFS(FS$443:FS$10112,$B$443:$B$10112,$B115,$C$443:$C$10112,$C115,$D$443:$D$10112,$D115)</f>
        <v>0</v>
      </c>
      <c r="FT115" s="446">
        <f t="shared" si="558"/>
        <v>0</v>
      </c>
      <c r="FU115" s="446">
        <f t="shared" si="558"/>
        <v>0</v>
      </c>
      <c r="FV115" s="446">
        <f t="shared" si="558"/>
        <v>0</v>
      </c>
      <c r="FW115" s="446">
        <f t="shared" si="558"/>
        <v>0</v>
      </c>
      <c r="FX115" s="446">
        <f t="shared" si="558"/>
        <v>0</v>
      </c>
      <c r="FY115" s="446">
        <f t="shared" si="558"/>
        <v>0</v>
      </c>
      <c r="FZ115" s="446">
        <f t="shared" si="558"/>
        <v>0</v>
      </c>
      <c r="GA115" s="446">
        <f t="shared" si="558"/>
        <v>0</v>
      </c>
      <c r="GB115" s="446"/>
      <c r="GC115" s="446"/>
      <c r="GD115" s="446"/>
      <c r="GE115" s="446"/>
      <c r="GF115" s="446"/>
      <c r="GG115" s="446"/>
      <c r="GH115" s="446"/>
      <c r="GI115" s="446"/>
      <c r="GJ115" s="446"/>
      <c r="GK115" s="446"/>
      <c r="GL115" s="446"/>
      <c r="GM115" s="446"/>
      <c r="GN115" s="446"/>
      <c r="GO115" s="446">
        <f t="shared" ref="GO115:GU124" si="559">SUMIFS(GO$443:GO$10112,$B$443:$B$10112,$B115,$C$443:$C$10112,$C115,$D$443:$D$10112,$D115)</f>
        <v>0</v>
      </c>
      <c r="GP115" s="446">
        <f t="shared" si="559"/>
        <v>0</v>
      </c>
      <c r="GQ115" s="446">
        <f t="shared" si="559"/>
        <v>0</v>
      </c>
      <c r="GR115" s="446">
        <f t="shared" si="559"/>
        <v>0</v>
      </c>
      <c r="GS115" s="446">
        <f t="shared" si="559"/>
        <v>0</v>
      </c>
      <c r="GT115" s="446">
        <f t="shared" si="559"/>
        <v>0</v>
      </c>
      <c r="GU115" s="446">
        <f t="shared" si="559"/>
        <v>0</v>
      </c>
      <c r="GV115" s="416"/>
      <c r="GX115" s="402"/>
      <c r="GY115" s="402"/>
      <c r="GZ115" s="402"/>
      <c r="HA115" s="402"/>
    </row>
    <row r="116" spans="1:209" ht="10.5" customHeight="1" x14ac:dyDescent="0.2">
      <c r="A116" s="417" t="str">
        <f t="shared" si="504"/>
        <v>2017-18SEPTEMBERY63</v>
      </c>
      <c r="B116" s="458" t="str">
        <f t="shared" ref="B116:B179" si="560">IF($FA116=4,LEFT($B115,4)+1&amp;-1-RIGHT($B115,2),$B115)</f>
        <v>2017-18</v>
      </c>
      <c r="C116" s="402" t="s">
        <v>640</v>
      </c>
      <c r="D116" s="458" t="str">
        <f t="shared" ref="D116:F131" si="561">D115</f>
        <v>Y63</v>
      </c>
      <c r="E116" s="458" t="str">
        <f t="shared" si="561"/>
        <v>North East and Yorkshire</v>
      </c>
      <c r="F116" s="458" t="str">
        <f t="shared" si="561"/>
        <v>Y63</v>
      </c>
      <c r="H116" s="446">
        <f t="shared" si="505"/>
        <v>89236</v>
      </c>
      <c r="I116" s="446">
        <f t="shared" si="505"/>
        <v>64544</v>
      </c>
      <c r="J116" s="446">
        <f t="shared" si="505"/>
        <v>323431</v>
      </c>
      <c r="K116" s="446">
        <f t="shared" si="506"/>
        <v>5</v>
      </c>
      <c r="L116" s="446">
        <f t="shared" si="507"/>
        <v>1</v>
      </c>
      <c r="M116" s="446">
        <f t="shared" si="508"/>
        <v>0</v>
      </c>
      <c r="N116" s="446">
        <f t="shared" si="509"/>
        <v>23</v>
      </c>
      <c r="O116" s="446">
        <f t="shared" si="510"/>
        <v>78</v>
      </c>
      <c r="P116" s="446">
        <f t="shared" si="511"/>
        <v>0</v>
      </c>
      <c r="Q116" s="446">
        <f t="shared" si="511"/>
        <v>0</v>
      </c>
      <c r="R116" s="446">
        <f t="shared" si="511"/>
        <v>0</v>
      </c>
      <c r="S116" s="446">
        <f t="shared" si="511"/>
        <v>63236</v>
      </c>
      <c r="T116" s="446">
        <f t="shared" si="511"/>
        <v>8506</v>
      </c>
      <c r="U116" s="446">
        <f t="shared" si="511"/>
        <v>6610</v>
      </c>
      <c r="V116" s="446">
        <f t="shared" si="511"/>
        <v>30731</v>
      </c>
      <c r="W116" s="446">
        <f t="shared" si="511"/>
        <v>13351</v>
      </c>
      <c r="X116" s="446">
        <f t="shared" si="511"/>
        <v>1171</v>
      </c>
      <c r="Y116" s="446">
        <f t="shared" si="511"/>
        <v>3694526</v>
      </c>
      <c r="Z116" s="446">
        <f t="shared" si="512"/>
        <v>434</v>
      </c>
      <c r="AA116" s="446">
        <f t="shared" si="513"/>
        <v>808</v>
      </c>
      <c r="AB116" s="446">
        <f t="shared" si="514"/>
        <v>3938472</v>
      </c>
      <c r="AC116" s="446">
        <f t="shared" si="515"/>
        <v>596</v>
      </c>
      <c r="AD116" s="446">
        <f t="shared" si="516"/>
        <v>1167</v>
      </c>
      <c r="AE116" s="446">
        <f t="shared" si="517"/>
        <v>39300428</v>
      </c>
      <c r="AF116" s="446">
        <f t="shared" si="518"/>
        <v>1279</v>
      </c>
      <c r="AG116" s="446">
        <f t="shared" si="519"/>
        <v>2689</v>
      </c>
      <c r="AH116" s="446">
        <f t="shared" si="520"/>
        <v>37892388</v>
      </c>
      <c r="AI116" s="446">
        <f t="shared" si="521"/>
        <v>2838</v>
      </c>
      <c r="AJ116" s="446">
        <f t="shared" si="522"/>
        <v>6560</v>
      </c>
      <c r="AK116" s="446">
        <f t="shared" si="523"/>
        <v>5779201</v>
      </c>
      <c r="AL116" s="446">
        <f t="shared" si="524"/>
        <v>4935</v>
      </c>
      <c r="AM116" s="446">
        <f t="shared" si="525"/>
        <v>11704</v>
      </c>
      <c r="AN116" s="446"/>
      <c r="AO116" s="446"/>
      <c r="AP116" s="446"/>
      <c r="AQ116" s="446"/>
      <c r="AR116" s="446"/>
      <c r="AS116" s="446"/>
      <c r="AT116" s="446">
        <f t="shared" si="526"/>
        <v>4281</v>
      </c>
      <c r="AU116" s="446">
        <f t="shared" si="526"/>
        <v>1544</v>
      </c>
      <c r="AV116" s="446">
        <f t="shared" si="526"/>
        <v>119</v>
      </c>
      <c r="AW116" s="446">
        <f t="shared" si="526"/>
        <v>3421</v>
      </c>
      <c r="AX116" s="446">
        <f t="shared" si="526"/>
        <v>2596</v>
      </c>
      <c r="AY116" s="446">
        <f t="shared" si="526"/>
        <v>22</v>
      </c>
      <c r="AZ116" s="446">
        <f t="shared" si="526"/>
        <v>1806</v>
      </c>
      <c r="BA116" s="446"/>
      <c r="BB116" s="446"/>
      <c r="BC116" s="446"/>
      <c r="BD116" s="446"/>
      <c r="BE116" s="446"/>
      <c r="BF116" s="446"/>
      <c r="BG116" s="446"/>
      <c r="BH116" s="446"/>
      <c r="BI116" s="446">
        <f t="shared" si="527"/>
        <v>38795</v>
      </c>
      <c r="BJ116" s="446">
        <f t="shared" si="527"/>
        <v>6097</v>
      </c>
      <c r="BK116" s="446">
        <f t="shared" si="527"/>
        <v>14063</v>
      </c>
      <c r="BL116" s="446">
        <f t="shared" si="527"/>
        <v>58955</v>
      </c>
      <c r="BM116" s="446">
        <f t="shared" si="527"/>
        <v>18710</v>
      </c>
      <c r="BN116" s="446">
        <f t="shared" si="527"/>
        <v>15000</v>
      </c>
      <c r="BO116" s="446">
        <f t="shared" si="527"/>
        <v>14314</v>
      </c>
      <c r="BP116" s="446">
        <f t="shared" si="527"/>
        <v>11743</v>
      </c>
      <c r="BQ116" s="446">
        <f t="shared" si="527"/>
        <v>50463</v>
      </c>
      <c r="BR116" s="446">
        <f t="shared" si="527"/>
        <v>38339</v>
      </c>
      <c r="BS116" s="446">
        <f t="shared" si="527"/>
        <v>26112</v>
      </c>
      <c r="BT116" s="446">
        <f t="shared" si="527"/>
        <v>16214</v>
      </c>
      <c r="BU116" s="446">
        <f t="shared" si="527"/>
        <v>2405</v>
      </c>
      <c r="BV116" s="446">
        <f t="shared" si="527"/>
        <v>1365</v>
      </c>
      <c r="BW116" s="446"/>
      <c r="BX116" s="446"/>
      <c r="BY116" s="446"/>
      <c r="BZ116" s="446"/>
      <c r="CA116" s="446"/>
      <c r="CB116" s="446"/>
      <c r="CC116" s="446"/>
      <c r="CD116" s="446"/>
      <c r="CE116" s="446"/>
      <c r="CF116" s="446"/>
      <c r="CG116" s="446"/>
      <c r="CH116" s="446"/>
      <c r="CI116" s="446"/>
      <c r="CJ116" s="446"/>
      <c r="CK116" s="446"/>
      <c r="CL116" s="446"/>
      <c r="CM116" s="446"/>
      <c r="CN116" s="446"/>
      <c r="CO116" s="446"/>
      <c r="CP116" s="446"/>
      <c r="CQ116" s="446"/>
      <c r="CR116" s="446"/>
      <c r="CS116" s="446"/>
      <c r="CT116" s="446"/>
      <c r="CU116" s="446"/>
      <c r="CV116" s="446"/>
      <c r="CW116" s="446"/>
      <c r="CX116" s="446"/>
      <c r="CY116" s="446"/>
      <c r="CZ116" s="446"/>
      <c r="DA116" s="446"/>
      <c r="DB116" s="446"/>
      <c r="DC116" s="446"/>
      <c r="DD116" s="446"/>
      <c r="DE116" s="446"/>
      <c r="DF116" s="446"/>
      <c r="DG116" s="446"/>
      <c r="DH116" s="446"/>
      <c r="DI116" s="446"/>
      <c r="DJ116" s="446"/>
      <c r="DK116" s="446">
        <f t="shared" si="528"/>
        <v>0</v>
      </c>
      <c r="DL116" s="446">
        <f t="shared" si="528"/>
        <v>0</v>
      </c>
      <c r="DM116" s="446" t="str">
        <f t="shared" si="529"/>
        <v>-</v>
      </c>
      <c r="DN116" s="446" t="str">
        <f t="shared" si="530"/>
        <v>-</v>
      </c>
      <c r="DO116" s="446">
        <f t="shared" si="531"/>
        <v>3884</v>
      </c>
      <c r="DP116" s="446">
        <f t="shared" si="531"/>
        <v>117510</v>
      </c>
      <c r="DQ116" s="446">
        <f t="shared" si="532"/>
        <v>30</v>
      </c>
      <c r="DR116" s="446">
        <f t="shared" si="533"/>
        <v>52</v>
      </c>
      <c r="DS116" s="446"/>
      <c r="DT116" s="446"/>
      <c r="DU116" s="446"/>
      <c r="DV116" s="446"/>
      <c r="DW116" s="446"/>
      <c r="DX116" s="446"/>
      <c r="DY116" s="446"/>
      <c r="DZ116" s="446"/>
      <c r="EA116" s="446"/>
      <c r="EB116" s="446"/>
      <c r="EC116" s="446"/>
      <c r="ED116" s="446"/>
      <c r="EE116" s="446"/>
      <c r="EF116" s="446"/>
      <c r="EG116" s="446" t="s">
        <v>152</v>
      </c>
      <c r="EH116" s="446" t="s">
        <v>152</v>
      </c>
      <c r="EI116" s="446">
        <f t="shared" si="534"/>
        <v>91</v>
      </c>
      <c r="EJ116" s="446">
        <f t="shared" si="534"/>
        <v>2229</v>
      </c>
      <c r="EK116" s="446">
        <f t="shared" si="534"/>
        <v>753</v>
      </c>
      <c r="EL116" s="446">
        <f t="shared" si="534"/>
        <v>78</v>
      </c>
      <c r="EM116" s="446">
        <f t="shared" si="534"/>
        <v>2045</v>
      </c>
      <c r="EN116" s="446">
        <f t="shared" si="534"/>
        <v>17440550</v>
      </c>
      <c r="EO116" s="446">
        <f t="shared" si="535"/>
        <v>7824</v>
      </c>
      <c r="EP116" s="446">
        <f t="shared" si="536"/>
        <v>18915</v>
      </c>
      <c r="EQ116" s="446">
        <f t="shared" si="537"/>
        <v>4893654</v>
      </c>
      <c r="ER116" s="446">
        <f t="shared" si="538"/>
        <v>6499</v>
      </c>
      <c r="ES116" s="446">
        <f t="shared" si="539"/>
        <v>14236</v>
      </c>
      <c r="ET116" s="446">
        <f t="shared" si="540"/>
        <v>432947</v>
      </c>
      <c r="EU116" s="446">
        <f t="shared" si="541"/>
        <v>5551</v>
      </c>
      <c r="EV116" s="446">
        <f t="shared" si="542"/>
        <v>12132</v>
      </c>
      <c r="EW116" s="446">
        <f t="shared" si="543"/>
        <v>22105770</v>
      </c>
      <c r="EX116" s="446">
        <f t="shared" si="544"/>
        <v>10810</v>
      </c>
      <c r="EY116" s="446">
        <f t="shared" si="545"/>
        <v>25555</v>
      </c>
      <c r="EZ116" s="447"/>
      <c r="FA116" s="446">
        <f t="shared" si="546"/>
        <v>9</v>
      </c>
      <c r="FB116" s="417">
        <f t="shared" ref="FB116:FB179" si="562">LEFT($B116,4)+IF(FA116&lt;4,1,0)</f>
        <v>2017</v>
      </c>
      <c r="FC116" s="448">
        <f t="shared" ref="FC116:FC179" si="563">DATE(LEFT($B116,4)+IF(FA116&lt;4,1,0),FA116,1)</f>
        <v>42979</v>
      </c>
      <c r="FD116" s="449">
        <f t="shared" si="547"/>
        <v>30</v>
      </c>
      <c r="FE116" s="450"/>
      <c r="FF116" s="451"/>
      <c r="FG116" s="450"/>
      <c r="FH116" s="452">
        <f t="shared" si="548"/>
        <v>2.1996237949682578</v>
      </c>
      <c r="FI116" s="452">
        <f t="shared" si="549"/>
        <v>1.7634610862920292</v>
      </c>
      <c r="FJ116" s="452">
        <f t="shared" si="550"/>
        <v>2.1655068078668682</v>
      </c>
      <c r="FK116" s="452">
        <f t="shared" si="551"/>
        <v>1.7765506807866869</v>
      </c>
      <c r="FL116" s="452">
        <f t="shared" si="552"/>
        <v>1.6420877940841496</v>
      </c>
      <c r="FM116" s="452">
        <f t="shared" si="553"/>
        <v>1.2475676027464124</v>
      </c>
      <c r="FN116" s="452">
        <f t="shared" si="554"/>
        <v>1.9558085536663921</v>
      </c>
      <c r="FO116" s="452">
        <f t="shared" si="555"/>
        <v>1.214440865852745</v>
      </c>
      <c r="FP116" s="452">
        <f t="shared" si="556"/>
        <v>2.0538001707941929</v>
      </c>
      <c r="FQ116" s="452">
        <f t="shared" si="557"/>
        <v>1.165670367207515</v>
      </c>
      <c r="FR116" s="453"/>
      <c r="FS116" s="446">
        <f t="shared" si="558"/>
        <v>64544</v>
      </c>
      <c r="FT116" s="446">
        <f t="shared" si="558"/>
        <v>0</v>
      </c>
      <c r="FU116" s="446">
        <f t="shared" si="558"/>
        <v>1484512</v>
      </c>
      <c r="FV116" s="446">
        <f t="shared" si="558"/>
        <v>5034432</v>
      </c>
      <c r="FW116" s="446">
        <f t="shared" si="558"/>
        <v>6872848</v>
      </c>
      <c r="FX116" s="446">
        <f t="shared" si="558"/>
        <v>7713870</v>
      </c>
      <c r="FY116" s="446">
        <f t="shared" si="558"/>
        <v>82635659</v>
      </c>
      <c r="FZ116" s="446">
        <f t="shared" si="558"/>
        <v>87582560</v>
      </c>
      <c r="GA116" s="446">
        <f t="shared" si="558"/>
        <v>13705384</v>
      </c>
      <c r="GB116" s="446"/>
      <c r="GC116" s="446"/>
      <c r="GD116" s="446"/>
      <c r="GE116" s="446"/>
      <c r="GF116" s="446"/>
      <c r="GG116" s="446"/>
      <c r="GH116" s="446"/>
      <c r="GI116" s="446"/>
      <c r="GJ116" s="446"/>
      <c r="GK116" s="446"/>
      <c r="GL116" s="446"/>
      <c r="GM116" s="446"/>
      <c r="GN116" s="446"/>
      <c r="GO116" s="446">
        <f t="shared" si="559"/>
        <v>0</v>
      </c>
      <c r="GP116" s="446">
        <f t="shared" si="559"/>
        <v>201968</v>
      </c>
      <c r="GQ116" s="446">
        <f t="shared" si="559"/>
        <v>0</v>
      </c>
      <c r="GR116" s="446">
        <f t="shared" si="559"/>
        <v>42161535</v>
      </c>
      <c r="GS116" s="446">
        <f t="shared" si="559"/>
        <v>10719708</v>
      </c>
      <c r="GT116" s="446">
        <f t="shared" si="559"/>
        <v>946296</v>
      </c>
      <c r="GU116" s="446">
        <f t="shared" si="559"/>
        <v>52259975</v>
      </c>
      <c r="GV116" s="416"/>
      <c r="GX116" s="402"/>
      <c r="GY116" s="402"/>
      <c r="GZ116" s="402"/>
      <c r="HA116" s="402"/>
    </row>
    <row r="117" spans="1:209" ht="10.5" customHeight="1" x14ac:dyDescent="0.2">
      <c r="A117" s="417" t="str">
        <f t="shared" si="504"/>
        <v>2017-18OCTOBERY63</v>
      </c>
      <c r="B117" s="458" t="str">
        <f t="shared" si="560"/>
        <v>2017-18</v>
      </c>
      <c r="C117" s="402" t="s">
        <v>643</v>
      </c>
      <c r="D117" s="458" t="str">
        <f t="shared" si="561"/>
        <v>Y63</v>
      </c>
      <c r="E117" s="458" t="str">
        <f t="shared" si="561"/>
        <v>North East and Yorkshire</v>
      </c>
      <c r="F117" s="458" t="str">
        <f t="shared" si="561"/>
        <v>Y63</v>
      </c>
      <c r="H117" s="446">
        <f t="shared" si="505"/>
        <v>91503</v>
      </c>
      <c r="I117" s="446">
        <f t="shared" si="505"/>
        <v>66262</v>
      </c>
      <c r="J117" s="446">
        <f t="shared" si="505"/>
        <v>340293</v>
      </c>
      <c r="K117" s="446">
        <f t="shared" si="506"/>
        <v>5</v>
      </c>
      <c r="L117" s="446">
        <f t="shared" si="507"/>
        <v>3</v>
      </c>
      <c r="M117" s="446">
        <f t="shared" si="508"/>
        <v>0</v>
      </c>
      <c r="N117" s="446">
        <f t="shared" si="509"/>
        <v>19</v>
      </c>
      <c r="O117" s="446">
        <f t="shared" si="510"/>
        <v>77</v>
      </c>
      <c r="P117" s="446">
        <f t="shared" si="511"/>
        <v>0</v>
      </c>
      <c r="Q117" s="446">
        <f t="shared" si="511"/>
        <v>0</v>
      </c>
      <c r="R117" s="446">
        <f t="shared" si="511"/>
        <v>0</v>
      </c>
      <c r="S117" s="446">
        <f t="shared" si="511"/>
        <v>66358</v>
      </c>
      <c r="T117" s="446">
        <f t="shared" si="511"/>
        <v>8629</v>
      </c>
      <c r="U117" s="446">
        <f t="shared" si="511"/>
        <v>6617</v>
      </c>
      <c r="V117" s="446">
        <f t="shared" si="511"/>
        <v>32293</v>
      </c>
      <c r="W117" s="446">
        <f t="shared" si="511"/>
        <v>14113</v>
      </c>
      <c r="X117" s="446">
        <f t="shared" si="511"/>
        <v>1373</v>
      </c>
      <c r="Y117" s="446">
        <f t="shared" si="511"/>
        <v>3723032</v>
      </c>
      <c r="Z117" s="446">
        <f t="shared" si="512"/>
        <v>431</v>
      </c>
      <c r="AA117" s="446">
        <f t="shared" si="513"/>
        <v>797</v>
      </c>
      <c r="AB117" s="446">
        <f t="shared" si="514"/>
        <v>3884624</v>
      </c>
      <c r="AC117" s="446">
        <f t="shared" si="515"/>
        <v>587</v>
      </c>
      <c r="AD117" s="446">
        <f t="shared" si="516"/>
        <v>1152</v>
      </c>
      <c r="AE117" s="446">
        <f t="shared" si="517"/>
        <v>38055287</v>
      </c>
      <c r="AF117" s="446">
        <f t="shared" si="518"/>
        <v>1178</v>
      </c>
      <c r="AG117" s="446">
        <f t="shared" si="519"/>
        <v>2481</v>
      </c>
      <c r="AH117" s="446">
        <f t="shared" si="520"/>
        <v>34152749</v>
      </c>
      <c r="AI117" s="446">
        <f t="shared" si="521"/>
        <v>2420</v>
      </c>
      <c r="AJ117" s="446">
        <f t="shared" si="522"/>
        <v>5502</v>
      </c>
      <c r="AK117" s="446">
        <f t="shared" si="523"/>
        <v>5545931</v>
      </c>
      <c r="AL117" s="446">
        <f t="shared" si="524"/>
        <v>4039</v>
      </c>
      <c r="AM117" s="446">
        <f t="shared" si="525"/>
        <v>10385</v>
      </c>
      <c r="AN117" s="446"/>
      <c r="AO117" s="446"/>
      <c r="AP117" s="446"/>
      <c r="AQ117" s="446"/>
      <c r="AR117" s="446"/>
      <c r="AS117" s="446"/>
      <c r="AT117" s="446">
        <f t="shared" si="526"/>
        <v>4191</v>
      </c>
      <c r="AU117" s="446">
        <f t="shared" si="526"/>
        <v>1491</v>
      </c>
      <c r="AV117" s="446">
        <f t="shared" si="526"/>
        <v>116</v>
      </c>
      <c r="AW117" s="446">
        <f t="shared" si="526"/>
        <v>3467</v>
      </c>
      <c r="AX117" s="446">
        <f t="shared" si="526"/>
        <v>2567</v>
      </c>
      <c r="AY117" s="446">
        <f t="shared" si="526"/>
        <v>17</v>
      </c>
      <c r="AZ117" s="446">
        <f t="shared" si="526"/>
        <v>2002</v>
      </c>
      <c r="BA117" s="446"/>
      <c r="BB117" s="446"/>
      <c r="BC117" s="446"/>
      <c r="BD117" s="446"/>
      <c r="BE117" s="446"/>
      <c r="BF117" s="446"/>
      <c r="BG117" s="446"/>
      <c r="BH117" s="446"/>
      <c r="BI117" s="446">
        <f t="shared" si="527"/>
        <v>40725</v>
      </c>
      <c r="BJ117" s="446">
        <f t="shared" si="527"/>
        <v>6289</v>
      </c>
      <c r="BK117" s="446">
        <f t="shared" si="527"/>
        <v>15153</v>
      </c>
      <c r="BL117" s="446">
        <f t="shared" si="527"/>
        <v>62167</v>
      </c>
      <c r="BM117" s="446">
        <f t="shared" si="527"/>
        <v>18906</v>
      </c>
      <c r="BN117" s="446">
        <f t="shared" si="527"/>
        <v>15079</v>
      </c>
      <c r="BO117" s="446">
        <f t="shared" si="527"/>
        <v>14288</v>
      </c>
      <c r="BP117" s="446">
        <f t="shared" si="527"/>
        <v>11636</v>
      </c>
      <c r="BQ117" s="446">
        <f t="shared" si="527"/>
        <v>52313</v>
      </c>
      <c r="BR117" s="446">
        <f t="shared" si="527"/>
        <v>40043</v>
      </c>
      <c r="BS117" s="446">
        <f t="shared" si="527"/>
        <v>27509</v>
      </c>
      <c r="BT117" s="446">
        <f t="shared" si="527"/>
        <v>17142</v>
      </c>
      <c r="BU117" s="446">
        <f t="shared" si="527"/>
        <v>2743</v>
      </c>
      <c r="BV117" s="446">
        <f t="shared" si="527"/>
        <v>1616</v>
      </c>
      <c r="BW117" s="446"/>
      <c r="BX117" s="446"/>
      <c r="BY117" s="446"/>
      <c r="BZ117" s="446"/>
      <c r="CA117" s="446"/>
      <c r="CB117" s="446"/>
      <c r="CC117" s="446"/>
      <c r="CD117" s="446"/>
      <c r="CE117" s="446"/>
      <c r="CF117" s="446"/>
      <c r="CG117" s="446"/>
      <c r="CH117" s="446"/>
      <c r="CI117" s="446"/>
      <c r="CJ117" s="446"/>
      <c r="CK117" s="446"/>
      <c r="CL117" s="446"/>
      <c r="CM117" s="446"/>
      <c r="CN117" s="446"/>
      <c r="CO117" s="446"/>
      <c r="CP117" s="446"/>
      <c r="CQ117" s="446"/>
      <c r="CR117" s="446"/>
      <c r="CS117" s="446"/>
      <c r="CT117" s="446"/>
      <c r="CU117" s="446"/>
      <c r="CV117" s="446"/>
      <c r="CW117" s="446"/>
      <c r="CX117" s="446"/>
      <c r="CY117" s="446"/>
      <c r="CZ117" s="446"/>
      <c r="DA117" s="446"/>
      <c r="DB117" s="446"/>
      <c r="DC117" s="446"/>
      <c r="DD117" s="446"/>
      <c r="DE117" s="446"/>
      <c r="DF117" s="446"/>
      <c r="DG117" s="446"/>
      <c r="DH117" s="446"/>
      <c r="DI117" s="446"/>
      <c r="DJ117" s="446"/>
      <c r="DK117" s="446">
        <f t="shared" si="528"/>
        <v>0</v>
      </c>
      <c r="DL117" s="446">
        <f t="shared" si="528"/>
        <v>0</v>
      </c>
      <c r="DM117" s="446" t="str">
        <f t="shared" si="529"/>
        <v>-</v>
      </c>
      <c r="DN117" s="446" t="str">
        <f t="shared" si="530"/>
        <v>-</v>
      </c>
      <c r="DO117" s="446">
        <f t="shared" si="531"/>
        <v>3891</v>
      </c>
      <c r="DP117" s="446">
        <f t="shared" si="531"/>
        <v>115313</v>
      </c>
      <c r="DQ117" s="446">
        <f t="shared" si="532"/>
        <v>30</v>
      </c>
      <c r="DR117" s="446">
        <f t="shared" si="533"/>
        <v>51</v>
      </c>
      <c r="DS117" s="446"/>
      <c r="DT117" s="446"/>
      <c r="DU117" s="446"/>
      <c r="DV117" s="446"/>
      <c r="DW117" s="446"/>
      <c r="DX117" s="446"/>
      <c r="DY117" s="446"/>
      <c r="DZ117" s="446"/>
      <c r="EA117" s="446"/>
      <c r="EB117" s="446"/>
      <c r="EC117" s="446"/>
      <c r="ED117" s="446"/>
      <c r="EE117" s="446"/>
      <c r="EF117" s="446"/>
      <c r="EG117" s="446" t="s">
        <v>152</v>
      </c>
      <c r="EH117" s="446" t="s">
        <v>152</v>
      </c>
      <c r="EI117" s="446">
        <f t="shared" si="534"/>
        <v>84</v>
      </c>
      <c r="EJ117" s="446">
        <f t="shared" si="534"/>
        <v>2634</v>
      </c>
      <c r="EK117" s="446">
        <f t="shared" si="534"/>
        <v>863</v>
      </c>
      <c r="EL117" s="446">
        <f t="shared" si="534"/>
        <v>102</v>
      </c>
      <c r="EM117" s="446">
        <f t="shared" si="534"/>
        <v>2076</v>
      </c>
      <c r="EN117" s="446">
        <f t="shared" si="534"/>
        <v>16291783</v>
      </c>
      <c r="EO117" s="446">
        <f t="shared" si="535"/>
        <v>6185</v>
      </c>
      <c r="EP117" s="446">
        <f t="shared" si="536"/>
        <v>14537</v>
      </c>
      <c r="EQ117" s="446">
        <f t="shared" si="537"/>
        <v>5106990</v>
      </c>
      <c r="ER117" s="446">
        <f t="shared" si="538"/>
        <v>5918</v>
      </c>
      <c r="ES117" s="446">
        <f t="shared" si="539"/>
        <v>13497</v>
      </c>
      <c r="ET117" s="446">
        <f t="shared" si="540"/>
        <v>616303</v>
      </c>
      <c r="EU117" s="446">
        <f t="shared" si="541"/>
        <v>6042</v>
      </c>
      <c r="EV117" s="446">
        <f t="shared" si="542"/>
        <v>11642</v>
      </c>
      <c r="EW117" s="446">
        <f t="shared" si="543"/>
        <v>19397008</v>
      </c>
      <c r="EX117" s="446">
        <f t="shared" si="544"/>
        <v>9343</v>
      </c>
      <c r="EY117" s="446">
        <f t="shared" si="545"/>
        <v>21032</v>
      </c>
      <c r="EZ117" s="447"/>
      <c r="FA117" s="446">
        <f t="shared" si="546"/>
        <v>10</v>
      </c>
      <c r="FB117" s="417">
        <f t="shared" si="562"/>
        <v>2017</v>
      </c>
      <c r="FC117" s="448">
        <f t="shared" si="563"/>
        <v>43009</v>
      </c>
      <c r="FD117" s="449">
        <f t="shared" si="547"/>
        <v>31</v>
      </c>
      <c r="FE117" s="450"/>
      <c r="FF117" s="451"/>
      <c r="FG117" s="450"/>
      <c r="FH117" s="452">
        <f t="shared" si="548"/>
        <v>2.1909838915285667</v>
      </c>
      <c r="FI117" s="452">
        <f t="shared" si="549"/>
        <v>1.7474794298296443</v>
      </c>
      <c r="FJ117" s="452">
        <f t="shared" si="550"/>
        <v>2.159286685809279</v>
      </c>
      <c r="FK117" s="452">
        <f t="shared" si="551"/>
        <v>1.7585008311923833</v>
      </c>
      <c r="FL117" s="452">
        <f t="shared" si="552"/>
        <v>1.6199485956708883</v>
      </c>
      <c r="FM117" s="452">
        <f t="shared" si="553"/>
        <v>1.2399900907317376</v>
      </c>
      <c r="FN117" s="452">
        <f t="shared" si="554"/>
        <v>1.9491957769432438</v>
      </c>
      <c r="FO117" s="452">
        <f t="shared" si="555"/>
        <v>1.2146248140012754</v>
      </c>
      <c r="FP117" s="452">
        <f t="shared" si="556"/>
        <v>1.9978150036416606</v>
      </c>
      <c r="FQ117" s="452">
        <f t="shared" si="557"/>
        <v>1.1769847050254916</v>
      </c>
      <c r="FR117" s="453"/>
      <c r="FS117" s="446">
        <f t="shared" si="558"/>
        <v>198786</v>
      </c>
      <c r="FT117" s="446">
        <f t="shared" si="558"/>
        <v>0</v>
      </c>
      <c r="FU117" s="446">
        <f t="shared" si="558"/>
        <v>1258978</v>
      </c>
      <c r="FV117" s="446">
        <f t="shared" si="558"/>
        <v>5102174</v>
      </c>
      <c r="FW117" s="446">
        <f t="shared" si="558"/>
        <v>6877313</v>
      </c>
      <c r="FX117" s="446">
        <f t="shared" si="558"/>
        <v>7622784</v>
      </c>
      <c r="FY117" s="446">
        <f t="shared" si="558"/>
        <v>80118933</v>
      </c>
      <c r="FZ117" s="446">
        <f t="shared" si="558"/>
        <v>77649726</v>
      </c>
      <c r="GA117" s="446">
        <f t="shared" si="558"/>
        <v>14258605</v>
      </c>
      <c r="GB117" s="446"/>
      <c r="GC117" s="446"/>
      <c r="GD117" s="446"/>
      <c r="GE117" s="446"/>
      <c r="GF117" s="446"/>
      <c r="GG117" s="446"/>
      <c r="GH117" s="446"/>
      <c r="GI117" s="446"/>
      <c r="GJ117" s="446"/>
      <c r="GK117" s="446"/>
      <c r="GL117" s="446"/>
      <c r="GM117" s="446"/>
      <c r="GN117" s="446"/>
      <c r="GO117" s="446">
        <f t="shared" si="559"/>
        <v>0</v>
      </c>
      <c r="GP117" s="446">
        <f t="shared" si="559"/>
        <v>198441</v>
      </c>
      <c r="GQ117" s="446">
        <f t="shared" si="559"/>
        <v>0</v>
      </c>
      <c r="GR117" s="446">
        <f t="shared" si="559"/>
        <v>38290458</v>
      </c>
      <c r="GS117" s="446">
        <f t="shared" si="559"/>
        <v>11647911</v>
      </c>
      <c r="GT117" s="446">
        <f t="shared" si="559"/>
        <v>1187484</v>
      </c>
      <c r="GU117" s="446">
        <f t="shared" si="559"/>
        <v>43662432</v>
      </c>
      <c r="GV117" s="416"/>
      <c r="GX117" s="402"/>
      <c r="GY117" s="402"/>
      <c r="GZ117" s="402"/>
      <c r="HA117" s="402"/>
    </row>
    <row r="118" spans="1:209" ht="10.5" customHeight="1" x14ac:dyDescent="0.2">
      <c r="A118" s="417" t="str">
        <f t="shared" si="504"/>
        <v>2017-18NOVEMBERY63</v>
      </c>
      <c r="B118" s="458" t="str">
        <f t="shared" si="560"/>
        <v>2017-18</v>
      </c>
      <c r="C118" s="402" t="s">
        <v>647</v>
      </c>
      <c r="D118" s="458" t="str">
        <f t="shared" si="561"/>
        <v>Y63</v>
      </c>
      <c r="E118" s="458" t="str">
        <f t="shared" si="561"/>
        <v>North East and Yorkshire</v>
      </c>
      <c r="F118" s="458" t="str">
        <f t="shared" si="561"/>
        <v>Y63</v>
      </c>
      <c r="H118" s="446">
        <f t="shared" si="505"/>
        <v>135482</v>
      </c>
      <c r="I118" s="446">
        <f t="shared" si="505"/>
        <v>94543</v>
      </c>
      <c r="J118" s="446">
        <f t="shared" si="505"/>
        <v>281933</v>
      </c>
      <c r="K118" s="446">
        <f t="shared" si="506"/>
        <v>3</v>
      </c>
      <c r="L118" s="446">
        <f t="shared" si="507"/>
        <v>1</v>
      </c>
      <c r="M118" s="446">
        <f t="shared" si="508"/>
        <v>0</v>
      </c>
      <c r="N118" s="446">
        <f t="shared" si="509"/>
        <v>7</v>
      </c>
      <c r="O118" s="446">
        <f t="shared" si="510"/>
        <v>44</v>
      </c>
      <c r="P118" s="446">
        <f t="shared" si="511"/>
        <v>0</v>
      </c>
      <c r="Q118" s="446">
        <f t="shared" si="511"/>
        <v>0</v>
      </c>
      <c r="R118" s="446">
        <f t="shared" si="511"/>
        <v>0</v>
      </c>
      <c r="S118" s="446">
        <f t="shared" si="511"/>
        <v>99021</v>
      </c>
      <c r="T118" s="446">
        <f t="shared" si="511"/>
        <v>11573</v>
      </c>
      <c r="U118" s="446">
        <f t="shared" si="511"/>
        <v>8701</v>
      </c>
      <c r="V118" s="446">
        <f t="shared" si="511"/>
        <v>49987</v>
      </c>
      <c r="W118" s="446">
        <f t="shared" si="511"/>
        <v>21836</v>
      </c>
      <c r="X118" s="446">
        <f t="shared" si="511"/>
        <v>1617</v>
      </c>
      <c r="Y118" s="446">
        <f t="shared" si="511"/>
        <v>5030055</v>
      </c>
      <c r="Z118" s="446">
        <f t="shared" si="512"/>
        <v>435</v>
      </c>
      <c r="AA118" s="446">
        <f t="shared" si="513"/>
        <v>769</v>
      </c>
      <c r="AB118" s="446">
        <f t="shared" si="514"/>
        <v>5305074</v>
      </c>
      <c r="AC118" s="446">
        <f t="shared" si="515"/>
        <v>610</v>
      </c>
      <c r="AD118" s="446">
        <f t="shared" si="516"/>
        <v>1125</v>
      </c>
      <c r="AE118" s="446">
        <f t="shared" si="517"/>
        <v>60677822</v>
      </c>
      <c r="AF118" s="446">
        <f t="shared" si="518"/>
        <v>1214</v>
      </c>
      <c r="AG118" s="446">
        <f t="shared" si="519"/>
        <v>2514</v>
      </c>
      <c r="AH118" s="446">
        <f t="shared" si="520"/>
        <v>86142439</v>
      </c>
      <c r="AI118" s="446">
        <f t="shared" si="521"/>
        <v>3945</v>
      </c>
      <c r="AJ118" s="446">
        <f t="shared" si="522"/>
        <v>9122</v>
      </c>
      <c r="AK118" s="446">
        <f t="shared" si="523"/>
        <v>7272059</v>
      </c>
      <c r="AL118" s="446">
        <f t="shared" si="524"/>
        <v>4497</v>
      </c>
      <c r="AM118" s="446">
        <f t="shared" si="525"/>
        <v>11215</v>
      </c>
      <c r="AN118" s="446"/>
      <c r="AO118" s="446"/>
      <c r="AP118" s="446"/>
      <c r="AQ118" s="446"/>
      <c r="AR118" s="446"/>
      <c r="AS118" s="446"/>
      <c r="AT118" s="446">
        <f t="shared" si="526"/>
        <v>6571</v>
      </c>
      <c r="AU118" s="446">
        <f t="shared" si="526"/>
        <v>1539</v>
      </c>
      <c r="AV118" s="446">
        <f t="shared" si="526"/>
        <v>1160</v>
      </c>
      <c r="AW118" s="446">
        <f t="shared" si="526"/>
        <v>7042</v>
      </c>
      <c r="AX118" s="446">
        <f t="shared" si="526"/>
        <v>2666</v>
      </c>
      <c r="AY118" s="446">
        <f t="shared" si="526"/>
        <v>1206</v>
      </c>
      <c r="AZ118" s="446">
        <f t="shared" si="526"/>
        <v>2042</v>
      </c>
      <c r="BA118" s="446"/>
      <c r="BB118" s="446"/>
      <c r="BC118" s="446"/>
      <c r="BD118" s="446"/>
      <c r="BE118" s="446"/>
      <c r="BF118" s="446"/>
      <c r="BG118" s="446"/>
      <c r="BH118" s="446"/>
      <c r="BI118" s="446">
        <f t="shared" si="527"/>
        <v>60107</v>
      </c>
      <c r="BJ118" s="446">
        <f t="shared" si="527"/>
        <v>9904</v>
      </c>
      <c r="BK118" s="446">
        <f t="shared" si="527"/>
        <v>22439</v>
      </c>
      <c r="BL118" s="446">
        <f t="shared" si="527"/>
        <v>92450</v>
      </c>
      <c r="BM118" s="446">
        <f t="shared" si="527"/>
        <v>23907</v>
      </c>
      <c r="BN118" s="446">
        <f t="shared" si="527"/>
        <v>19305</v>
      </c>
      <c r="BO118" s="446">
        <f t="shared" si="527"/>
        <v>17922</v>
      </c>
      <c r="BP118" s="446">
        <f t="shared" si="527"/>
        <v>14700</v>
      </c>
      <c r="BQ118" s="446">
        <f t="shared" si="527"/>
        <v>77624</v>
      </c>
      <c r="BR118" s="446">
        <f t="shared" si="527"/>
        <v>60773</v>
      </c>
      <c r="BS118" s="446">
        <f t="shared" si="527"/>
        <v>40097</v>
      </c>
      <c r="BT118" s="446">
        <f t="shared" si="527"/>
        <v>24840</v>
      </c>
      <c r="BU118" s="446">
        <f t="shared" si="527"/>
        <v>3009</v>
      </c>
      <c r="BV118" s="446">
        <f t="shared" si="527"/>
        <v>1822</v>
      </c>
      <c r="BW118" s="446"/>
      <c r="BX118" s="446"/>
      <c r="BY118" s="446"/>
      <c r="BZ118" s="446"/>
      <c r="CA118" s="446"/>
      <c r="CB118" s="446"/>
      <c r="CC118" s="446"/>
      <c r="CD118" s="446"/>
      <c r="CE118" s="446"/>
      <c r="CF118" s="446"/>
      <c r="CG118" s="446"/>
      <c r="CH118" s="446"/>
      <c r="CI118" s="446"/>
      <c r="CJ118" s="446"/>
      <c r="CK118" s="446"/>
      <c r="CL118" s="446"/>
      <c r="CM118" s="446"/>
      <c r="CN118" s="446"/>
      <c r="CO118" s="446"/>
      <c r="CP118" s="446"/>
      <c r="CQ118" s="446"/>
      <c r="CR118" s="446"/>
      <c r="CS118" s="446"/>
      <c r="CT118" s="446"/>
      <c r="CU118" s="446"/>
      <c r="CV118" s="446"/>
      <c r="CW118" s="446"/>
      <c r="CX118" s="446"/>
      <c r="CY118" s="446"/>
      <c r="CZ118" s="446"/>
      <c r="DA118" s="446"/>
      <c r="DB118" s="446"/>
      <c r="DC118" s="446"/>
      <c r="DD118" s="446"/>
      <c r="DE118" s="446"/>
      <c r="DF118" s="446"/>
      <c r="DG118" s="446"/>
      <c r="DH118" s="446"/>
      <c r="DI118" s="446"/>
      <c r="DJ118" s="446"/>
      <c r="DK118" s="446">
        <f t="shared" si="528"/>
        <v>92</v>
      </c>
      <c r="DL118" s="446">
        <f t="shared" si="528"/>
        <v>34934</v>
      </c>
      <c r="DM118" s="446">
        <f t="shared" si="529"/>
        <v>380</v>
      </c>
      <c r="DN118" s="446">
        <f t="shared" si="530"/>
        <v>630</v>
      </c>
      <c r="DO118" s="446">
        <f t="shared" si="531"/>
        <v>4693</v>
      </c>
      <c r="DP118" s="446">
        <f t="shared" si="531"/>
        <v>131778</v>
      </c>
      <c r="DQ118" s="446">
        <f t="shared" si="532"/>
        <v>28</v>
      </c>
      <c r="DR118" s="446">
        <f t="shared" si="533"/>
        <v>49</v>
      </c>
      <c r="DS118" s="446"/>
      <c r="DT118" s="446"/>
      <c r="DU118" s="446"/>
      <c r="DV118" s="446"/>
      <c r="DW118" s="446"/>
      <c r="DX118" s="446"/>
      <c r="DY118" s="446"/>
      <c r="DZ118" s="446"/>
      <c r="EA118" s="446"/>
      <c r="EB118" s="446"/>
      <c r="EC118" s="446"/>
      <c r="ED118" s="446"/>
      <c r="EE118" s="446"/>
      <c r="EF118" s="446"/>
      <c r="EG118" s="446" t="s">
        <v>152</v>
      </c>
      <c r="EH118" s="446" t="s">
        <v>152</v>
      </c>
      <c r="EI118" s="446">
        <f t="shared" si="534"/>
        <v>1365</v>
      </c>
      <c r="EJ118" s="446">
        <f t="shared" si="534"/>
        <v>2656</v>
      </c>
      <c r="EK118" s="446">
        <f t="shared" si="534"/>
        <v>664</v>
      </c>
      <c r="EL118" s="446">
        <f t="shared" si="534"/>
        <v>65</v>
      </c>
      <c r="EM118" s="446">
        <f t="shared" si="534"/>
        <v>2627</v>
      </c>
      <c r="EN118" s="446">
        <f t="shared" si="534"/>
        <v>17829806</v>
      </c>
      <c r="EO118" s="446">
        <f t="shared" si="535"/>
        <v>6713</v>
      </c>
      <c r="EP118" s="446">
        <f t="shared" si="536"/>
        <v>15953</v>
      </c>
      <c r="EQ118" s="446">
        <f t="shared" si="537"/>
        <v>5336924</v>
      </c>
      <c r="ER118" s="446">
        <f t="shared" si="538"/>
        <v>8038</v>
      </c>
      <c r="ES118" s="446">
        <f t="shared" si="539"/>
        <v>19579</v>
      </c>
      <c r="ET118" s="446">
        <f t="shared" si="540"/>
        <v>423108</v>
      </c>
      <c r="EU118" s="446">
        <f t="shared" si="541"/>
        <v>6509</v>
      </c>
      <c r="EV118" s="446">
        <f t="shared" si="542"/>
        <v>13966</v>
      </c>
      <c r="EW118" s="446">
        <f t="shared" si="543"/>
        <v>24660843</v>
      </c>
      <c r="EX118" s="446">
        <f t="shared" si="544"/>
        <v>9387</v>
      </c>
      <c r="EY118" s="446">
        <f t="shared" si="545"/>
        <v>21564</v>
      </c>
      <c r="EZ118" s="447"/>
      <c r="FA118" s="446">
        <f t="shared" si="546"/>
        <v>11</v>
      </c>
      <c r="FB118" s="417">
        <f t="shared" si="562"/>
        <v>2017</v>
      </c>
      <c r="FC118" s="448">
        <f t="shared" si="563"/>
        <v>43040</v>
      </c>
      <c r="FD118" s="449">
        <f t="shared" si="547"/>
        <v>30</v>
      </c>
      <c r="FE118" s="450"/>
      <c r="FF118" s="451"/>
      <c r="FG118" s="450"/>
      <c r="FH118" s="452">
        <f t="shared" si="548"/>
        <v>2.0657565022034046</v>
      </c>
      <c r="FI118" s="452">
        <f t="shared" si="549"/>
        <v>1.6681068003110688</v>
      </c>
      <c r="FJ118" s="452">
        <f t="shared" si="550"/>
        <v>2.0597632456039534</v>
      </c>
      <c r="FK118" s="452">
        <f t="shared" si="551"/>
        <v>1.6894609814963797</v>
      </c>
      <c r="FL118" s="452">
        <f t="shared" si="552"/>
        <v>1.5528837497749415</v>
      </c>
      <c r="FM118" s="452">
        <f t="shared" si="553"/>
        <v>1.2157761017864646</v>
      </c>
      <c r="FN118" s="452">
        <f t="shared" si="554"/>
        <v>1.8362795383769921</v>
      </c>
      <c r="FO118" s="452">
        <f t="shared" si="555"/>
        <v>1.1375709836966477</v>
      </c>
      <c r="FP118" s="452">
        <f t="shared" si="556"/>
        <v>1.8608534322820036</v>
      </c>
      <c r="FQ118" s="452">
        <f t="shared" si="557"/>
        <v>1.1267779839208412</v>
      </c>
      <c r="FR118" s="453"/>
      <c r="FS118" s="446">
        <f t="shared" si="558"/>
        <v>94543</v>
      </c>
      <c r="FT118" s="446">
        <f t="shared" si="558"/>
        <v>0</v>
      </c>
      <c r="FU118" s="446">
        <f t="shared" si="558"/>
        <v>659091</v>
      </c>
      <c r="FV118" s="446">
        <f t="shared" si="558"/>
        <v>4184282</v>
      </c>
      <c r="FW118" s="446">
        <f t="shared" si="558"/>
        <v>8901540</v>
      </c>
      <c r="FX118" s="446">
        <f t="shared" si="558"/>
        <v>9788310</v>
      </c>
      <c r="FY118" s="446">
        <f t="shared" si="558"/>
        <v>125684931</v>
      </c>
      <c r="FZ118" s="446">
        <f t="shared" si="558"/>
        <v>199190132</v>
      </c>
      <c r="GA118" s="446">
        <f t="shared" si="558"/>
        <v>18135278</v>
      </c>
      <c r="GB118" s="446"/>
      <c r="GC118" s="446"/>
      <c r="GD118" s="446"/>
      <c r="GE118" s="446"/>
      <c r="GF118" s="446"/>
      <c r="GG118" s="446"/>
      <c r="GH118" s="446"/>
      <c r="GI118" s="446"/>
      <c r="GJ118" s="446"/>
      <c r="GK118" s="446"/>
      <c r="GL118" s="446"/>
      <c r="GM118" s="446"/>
      <c r="GN118" s="446"/>
      <c r="GO118" s="446">
        <f t="shared" si="559"/>
        <v>57960</v>
      </c>
      <c r="GP118" s="446">
        <f t="shared" si="559"/>
        <v>230339</v>
      </c>
      <c r="GQ118" s="446">
        <f t="shared" si="559"/>
        <v>0</v>
      </c>
      <c r="GR118" s="446">
        <f t="shared" si="559"/>
        <v>42370696</v>
      </c>
      <c r="GS118" s="446">
        <f t="shared" si="559"/>
        <v>13000253</v>
      </c>
      <c r="GT118" s="446">
        <f t="shared" si="559"/>
        <v>907790</v>
      </c>
      <c r="GU118" s="446">
        <f t="shared" si="559"/>
        <v>56649049</v>
      </c>
      <c r="GV118" s="416"/>
      <c r="GX118" s="402"/>
      <c r="GY118" s="402"/>
      <c r="GZ118" s="402"/>
      <c r="HA118" s="402"/>
    </row>
    <row r="119" spans="1:209" ht="10.5" customHeight="1" x14ac:dyDescent="0.2">
      <c r="A119" s="417" t="str">
        <f t="shared" si="504"/>
        <v>2017-18DECEMBERY63</v>
      </c>
      <c r="B119" s="458" t="str">
        <f t="shared" si="560"/>
        <v>2017-18</v>
      </c>
      <c r="C119" s="402" t="s">
        <v>650</v>
      </c>
      <c r="D119" s="458" t="str">
        <f t="shared" si="561"/>
        <v>Y63</v>
      </c>
      <c r="E119" s="458" t="str">
        <f t="shared" si="561"/>
        <v>North East and Yorkshire</v>
      </c>
      <c r="F119" s="458" t="str">
        <f t="shared" si="561"/>
        <v>Y63</v>
      </c>
      <c r="H119" s="446">
        <f t="shared" si="505"/>
        <v>150652</v>
      </c>
      <c r="I119" s="446">
        <f t="shared" si="505"/>
        <v>104958</v>
      </c>
      <c r="J119" s="446">
        <f t="shared" si="505"/>
        <v>451580</v>
      </c>
      <c r="K119" s="446">
        <f t="shared" si="506"/>
        <v>4</v>
      </c>
      <c r="L119" s="446">
        <f t="shared" si="507"/>
        <v>1</v>
      </c>
      <c r="M119" s="446">
        <f t="shared" si="508"/>
        <v>0</v>
      </c>
      <c r="N119" s="446">
        <f t="shared" si="509"/>
        <v>26</v>
      </c>
      <c r="O119" s="446">
        <f t="shared" si="510"/>
        <v>84</v>
      </c>
      <c r="P119" s="446">
        <f t="shared" si="511"/>
        <v>0</v>
      </c>
      <c r="Q119" s="446">
        <f t="shared" si="511"/>
        <v>0</v>
      </c>
      <c r="R119" s="446">
        <f t="shared" si="511"/>
        <v>0</v>
      </c>
      <c r="S119" s="446">
        <f t="shared" si="511"/>
        <v>108695</v>
      </c>
      <c r="T119" s="446">
        <f t="shared" si="511"/>
        <v>12764</v>
      </c>
      <c r="U119" s="446">
        <f t="shared" si="511"/>
        <v>8978</v>
      </c>
      <c r="V119" s="446">
        <f t="shared" si="511"/>
        <v>59652</v>
      </c>
      <c r="W119" s="446">
        <f t="shared" si="511"/>
        <v>19741</v>
      </c>
      <c r="X119" s="446">
        <f t="shared" si="511"/>
        <v>1498</v>
      </c>
      <c r="Y119" s="446">
        <f t="shared" si="511"/>
        <v>6048796</v>
      </c>
      <c r="Z119" s="446">
        <f t="shared" si="512"/>
        <v>474</v>
      </c>
      <c r="AA119" s="446">
        <f t="shared" si="513"/>
        <v>827</v>
      </c>
      <c r="AB119" s="446">
        <f t="shared" si="514"/>
        <v>6145318</v>
      </c>
      <c r="AC119" s="446">
        <f t="shared" si="515"/>
        <v>684</v>
      </c>
      <c r="AD119" s="446">
        <f t="shared" si="516"/>
        <v>1242</v>
      </c>
      <c r="AE119" s="446">
        <f t="shared" si="517"/>
        <v>98938940</v>
      </c>
      <c r="AF119" s="446">
        <f t="shared" si="518"/>
        <v>1659</v>
      </c>
      <c r="AG119" s="446">
        <f t="shared" si="519"/>
        <v>3525</v>
      </c>
      <c r="AH119" s="446">
        <f t="shared" si="520"/>
        <v>114387689</v>
      </c>
      <c r="AI119" s="446">
        <f t="shared" si="521"/>
        <v>5794</v>
      </c>
      <c r="AJ119" s="446">
        <f t="shared" si="522"/>
        <v>13458</v>
      </c>
      <c r="AK119" s="446">
        <f t="shared" si="523"/>
        <v>9457637</v>
      </c>
      <c r="AL119" s="446">
        <f t="shared" si="524"/>
        <v>6314</v>
      </c>
      <c r="AM119" s="446">
        <f t="shared" si="525"/>
        <v>15625</v>
      </c>
      <c r="AN119" s="446"/>
      <c r="AO119" s="446"/>
      <c r="AP119" s="446"/>
      <c r="AQ119" s="446"/>
      <c r="AR119" s="446"/>
      <c r="AS119" s="446"/>
      <c r="AT119" s="446">
        <f t="shared" si="526"/>
        <v>8868</v>
      </c>
      <c r="AU119" s="446">
        <f t="shared" si="526"/>
        <v>1264</v>
      </c>
      <c r="AV119" s="446">
        <f t="shared" si="526"/>
        <v>2338</v>
      </c>
      <c r="AW119" s="446">
        <f t="shared" si="526"/>
        <v>8025</v>
      </c>
      <c r="AX119" s="446">
        <f t="shared" si="526"/>
        <v>1742</v>
      </c>
      <c r="AY119" s="446">
        <f t="shared" si="526"/>
        <v>3524</v>
      </c>
      <c r="AZ119" s="446">
        <f t="shared" si="526"/>
        <v>2141</v>
      </c>
      <c r="BA119" s="446"/>
      <c r="BB119" s="446"/>
      <c r="BC119" s="446"/>
      <c r="BD119" s="446"/>
      <c r="BE119" s="446"/>
      <c r="BF119" s="446"/>
      <c r="BG119" s="446"/>
      <c r="BH119" s="446"/>
      <c r="BI119" s="446">
        <f t="shared" si="527"/>
        <v>64000</v>
      </c>
      <c r="BJ119" s="446">
        <f t="shared" si="527"/>
        <v>9872</v>
      </c>
      <c r="BK119" s="446">
        <f t="shared" si="527"/>
        <v>25955</v>
      </c>
      <c r="BL119" s="446">
        <f t="shared" si="527"/>
        <v>99827</v>
      </c>
      <c r="BM119" s="446">
        <f t="shared" si="527"/>
        <v>27632</v>
      </c>
      <c r="BN119" s="446">
        <f t="shared" si="527"/>
        <v>21427</v>
      </c>
      <c r="BO119" s="446">
        <f t="shared" si="527"/>
        <v>19357</v>
      </c>
      <c r="BP119" s="446">
        <f t="shared" si="527"/>
        <v>15189</v>
      </c>
      <c r="BQ119" s="446">
        <f t="shared" si="527"/>
        <v>91191</v>
      </c>
      <c r="BR119" s="446">
        <f t="shared" si="527"/>
        <v>71417</v>
      </c>
      <c r="BS119" s="446">
        <f t="shared" si="527"/>
        <v>36876</v>
      </c>
      <c r="BT119" s="446">
        <f t="shared" si="527"/>
        <v>22624</v>
      </c>
      <c r="BU119" s="446">
        <f t="shared" si="527"/>
        <v>2913</v>
      </c>
      <c r="BV119" s="446">
        <f t="shared" si="527"/>
        <v>1698</v>
      </c>
      <c r="BW119" s="446"/>
      <c r="BX119" s="446"/>
      <c r="BY119" s="446"/>
      <c r="BZ119" s="446"/>
      <c r="CA119" s="446"/>
      <c r="CB119" s="446"/>
      <c r="CC119" s="446"/>
      <c r="CD119" s="446"/>
      <c r="CE119" s="446"/>
      <c r="CF119" s="446"/>
      <c r="CG119" s="446"/>
      <c r="CH119" s="446"/>
      <c r="CI119" s="446"/>
      <c r="CJ119" s="446"/>
      <c r="CK119" s="446"/>
      <c r="CL119" s="446"/>
      <c r="CM119" s="446"/>
      <c r="CN119" s="446"/>
      <c r="CO119" s="446"/>
      <c r="CP119" s="446"/>
      <c r="CQ119" s="446"/>
      <c r="CR119" s="446"/>
      <c r="CS119" s="446"/>
      <c r="CT119" s="446"/>
      <c r="CU119" s="446"/>
      <c r="CV119" s="446"/>
      <c r="CW119" s="446"/>
      <c r="CX119" s="446"/>
      <c r="CY119" s="446"/>
      <c r="CZ119" s="446"/>
      <c r="DA119" s="446"/>
      <c r="DB119" s="446"/>
      <c r="DC119" s="446"/>
      <c r="DD119" s="446"/>
      <c r="DE119" s="446"/>
      <c r="DF119" s="446"/>
      <c r="DG119" s="446"/>
      <c r="DH119" s="446"/>
      <c r="DI119" s="446"/>
      <c r="DJ119" s="446"/>
      <c r="DK119" s="446">
        <f t="shared" si="528"/>
        <v>118</v>
      </c>
      <c r="DL119" s="446">
        <f t="shared" si="528"/>
        <v>50365</v>
      </c>
      <c r="DM119" s="446">
        <f t="shared" si="529"/>
        <v>427</v>
      </c>
      <c r="DN119" s="446">
        <f t="shared" si="530"/>
        <v>705</v>
      </c>
      <c r="DO119" s="446">
        <f t="shared" si="531"/>
        <v>6239</v>
      </c>
      <c r="DP119" s="446">
        <f t="shared" si="531"/>
        <v>198359</v>
      </c>
      <c r="DQ119" s="446">
        <f t="shared" si="532"/>
        <v>32</v>
      </c>
      <c r="DR119" s="446">
        <f t="shared" si="533"/>
        <v>58</v>
      </c>
      <c r="DS119" s="446"/>
      <c r="DT119" s="446"/>
      <c r="DU119" s="446"/>
      <c r="DV119" s="446"/>
      <c r="DW119" s="446"/>
      <c r="DX119" s="446"/>
      <c r="DY119" s="446"/>
      <c r="DZ119" s="446"/>
      <c r="EA119" s="446"/>
      <c r="EB119" s="446"/>
      <c r="EC119" s="446"/>
      <c r="ED119" s="446"/>
      <c r="EE119" s="446"/>
      <c r="EF119" s="446"/>
      <c r="EG119" s="446" t="s">
        <v>152</v>
      </c>
      <c r="EH119" s="446" t="s">
        <v>152</v>
      </c>
      <c r="EI119" s="446">
        <f t="shared" si="534"/>
        <v>1374</v>
      </c>
      <c r="EJ119" s="446">
        <f t="shared" si="534"/>
        <v>1014</v>
      </c>
      <c r="EK119" s="446">
        <f t="shared" si="534"/>
        <v>427</v>
      </c>
      <c r="EL119" s="446">
        <f t="shared" si="534"/>
        <v>63</v>
      </c>
      <c r="EM119" s="446">
        <f t="shared" si="534"/>
        <v>3180</v>
      </c>
      <c r="EN119" s="446">
        <f t="shared" si="534"/>
        <v>7846285</v>
      </c>
      <c r="EO119" s="446">
        <f t="shared" si="535"/>
        <v>7738</v>
      </c>
      <c r="EP119" s="446">
        <f t="shared" si="536"/>
        <v>20618</v>
      </c>
      <c r="EQ119" s="446">
        <f t="shared" si="537"/>
        <v>3853705</v>
      </c>
      <c r="ER119" s="446">
        <f t="shared" si="538"/>
        <v>9025</v>
      </c>
      <c r="ES119" s="446">
        <f t="shared" si="539"/>
        <v>23041</v>
      </c>
      <c r="ET119" s="446">
        <f t="shared" si="540"/>
        <v>456853</v>
      </c>
      <c r="EU119" s="446">
        <f t="shared" si="541"/>
        <v>7252</v>
      </c>
      <c r="EV119" s="446">
        <f t="shared" si="542"/>
        <v>12771</v>
      </c>
      <c r="EW119" s="446">
        <f t="shared" si="543"/>
        <v>35037878</v>
      </c>
      <c r="EX119" s="446">
        <f t="shared" si="544"/>
        <v>11018</v>
      </c>
      <c r="EY119" s="446">
        <f t="shared" si="545"/>
        <v>25571</v>
      </c>
      <c r="EZ119" s="447"/>
      <c r="FA119" s="446">
        <f t="shared" si="546"/>
        <v>12</v>
      </c>
      <c r="FB119" s="417">
        <f t="shared" si="562"/>
        <v>2017</v>
      </c>
      <c r="FC119" s="448">
        <f t="shared" si="563"/>
        <v>43070</v>
      </c>
      <c r="FD119" s="449">
        <f t="shared" si="547"/>
        <v>31</v>
      </c>
      <c r="FE119" s="450"/>
      <c r="FF119" s="451"/>
      <c r="FG119" s="450"/>
      <c r="FH119" s="452">
        <f t="shared" si="548"/>
        <v>2.16483860858665</v>
      </c>
      <c r="FI119" s="452">
        <f t="shared" si="549"/>
        <v>1.6787057348793482</v>
      </c>
      <c r="FJ119" s="452">
        <f t="shared" si="550"/>
        <v>2.156048117620851</v>
      </c>
      <c r="FK119" s="452">
        <f t="shared" si="551"/>
        <v>1.6918021831142793</v>
      </c>
      <c r="FL119" s="452">
        <f t="shared" si="552"/>
        <v>1.5287165560249447</v>
      </c>
      <c r="FM119" s="452">
        <f t="shared" si="553"/>
        <v>1.1972272513914035</v>
      </c>
      <c r="FN119" s="452">
        <f t="shared" si="554"/>
        <v>1.8679904766729143</v>
      </c>
      <c r="FO119" s="452">
        <f t="shared" si="555"/>
        <v>1.1460412339800414</v>
      </c>
      <c r="FP119" s="452">
        <f t="shared" si="556"/>
        <v>1.9445927903871829</v>
      </c>
      <c r="FQ119" s="452">
        <f t="shared" si="557"/>
        <v>1.1335113484646195</v>
      </c>
      <c r="FR119" s="453"/>
      <c r="FS119" s="446">
        <f t="shared" si="558"/>
        <v>104958</v>
      </c>
      <c r="FT119" s="446">
        <f t="shared" si="558"/>
        <v>0</v>
      </c>
      <c r="FU119" s="446">
        <f t="shared" si="558"/>
        <v>2677682</v>
      </c>
      <c r="FV119" s="446">
        <f t="shared" si="558"/>
        <v>8777636</v>
      </c>
      <c r="FW119" s="446">
        <f t="shared" si="558"/>
        <v>10559861</v>
      </c>
      <c r="FX119" s="446">
        <f t="shared" si="558"/>
        <v>11150936</v>
      </c>
      <c r="FY119" s="446">
        <f t="shared" si="558"/>
        <v>210261392</v>
      </c>
      <c r="FZ119" s="446">
        <f t="shared" si="558"/>
        <v>265671963</v>
      </c>
      <c r="GA119" s="446">
        <f t="shared" si="558"/>
        <v>23406654</v>
      </c>
      <c r="GB119" s="446"/>
      <c r="GC119" s="446"/>
      <c r="GD119" s="446"/>
      <c r="GE119" s="446"/>
      <c r="GF119" s="446"/>
      <c r="GG119" s="446"/>
      <c r="GH119" s="446"/>
      <c r="GI119" s="446"/>
      <c r="GJ119" s="446"/>
      <c r="GK119" s="446"/>
      <c r="GL119" s="446"/>
      <c r="GM119" s="446"/>
      <c r="GN119" s="446"/>
      <c r="GO119" s="446">
        <f t="shared" si="559"/>
        <v>83190</v>
      </c>
      <c r="GP119" s="446">
        <f t="shared" si="559"/>
        <v>362116</v>
      </c>
      <c r="GQ119" s="446">
        <f t="shared" si="559"/>
        <v>0</v>
      </c>
      <c r="GR119" s="446">
        <f t="shared" si="559"/>
        <v>20906886</v>
      </c>
      <c r="GS119" s="446">
        <f t="shared" si="559"/>
        <v>9838480</v>
      </c>
      <c r="GT119" s="446">
        <f t="shared" si="559"/>
        <v>804573</v>
      </c>
      <c r="GU119" s="446">
        <f t="shared" si="559"/>
        <v>81314190</v>
      </c>
      <c r="GV119" s="416"/>
      <c r="GX119" s="402"/>
      <c r="GY119" s="402"/>
      <c r="GZ119" s="402"/>
      <c r="HA119" s="402"/>
    </row>
    <row r="120" spans="1:209" ht="10.5" customHeight="1" x14ac:dyDescent="0.2">
      <c r="A120" s="417" t="str">
        <f t="shared" si="504"/>
        <v>2017-18JANUARYY63</v>
      </c>
      <c r="B120" s="458" t="str">
        <f t="shared" si="560"/>
        <v>2017-18</v>
      </c>
      <c r="C120" s="402" t="s">
        <v>654</v>
      </c>
      <c r="D120" s="458" t="str">
        <f t="shared" si="561"/>
        <v>Y63</v>
      </c>
      <c r="E120" s="458" t="str">
        <f t="shared" si="561"/>
        <v>North East and Yorkshire</v>
      </c>
      <c r="F120" s="458" t="str">
        <f t="shared" si="561"/>
        <v>Y63</v>
      </c>
      <c r="H120" s="446">
        <f t="shared" si="505"/>
        <v>121985</v>
      </c>
      <c r="I120" s="446">
        <f t="shared" si="505"/>
        <v>83656</v>
      </c>
      <c r="J120" s="446">
        <f t="shared" si="505"/>
        <v>302603</v>
      </c>
      <c r="K120" s="446">
        <f t="shared" si="506"/>
        <v>4</v>
      </c>
      <c r="L120" s="446">
        <f t="shared" si="507"/>
        <v>1</v>
      </c>
      <c r="M120" s="446">
        <f t="shared" si="508"/>
        <v>0</v>
      </c>
      <c r="N120" s="446">
        <f t="shared" si="509"/>
        <v>13</v>
      </c>
      <c r="O120" s="446">
        <f t="shared" si="510"/>
        <v>52</v>
      </c>
      <c r="P120" s="446">
        <f t="shared" si="511"/>
        <v>0</v>
      </c>
      <c r="Q120" s="446">
        <f t="shared" si="511"/>
        <v>0</v>
      </c>
      <c r="R120" s="446">
        <f t="shared" si="511"/>
        <v>0</v>
      </c>
      <c r="S120" s="446">
        <f t="shared" si="511"/>
        <v>102710</v>
      </c>
      <c r="T120" s="446">
        <f t="shared" si="511"/>
        <v>11161</v>
      </c>
      <c r="U120" s="446">
        <f t="shared" si="511"/>
        <v>7824</v>
      </c>
      <c r="V120" s="446">
        <f t="shared" si="511"/>
        <v>56120</v>
      </c>
      <c r="W120" s="446">
        <f t="shared" si="511"/>
        <v>20043</v>
      </c>
      <c r="X120" s="446">
        <f t="shared" si="511"/>
        <v>1310</v>
      </c>
      <c r="Y120" s="446">
        <f t="shared" si="511"/>
        <v>5228799</v>
      </c>
      <c r="Z120" s="446">
        <f t="shared" si="512"/>
        <v>468</v>
      </c>
      <c r="AA120" s="446">
        <f t="shared" si="513"/>
        <v>802</v>
      </c>
      <c r="AB120" s="446">
        <f t="shared" si="514"/>
        <v>5309032</v>
      </c>
      <c r="AC120" s="446">
        <f t="shared" si="515"/>
        <v>679</v>
      </c>
      <c r="AD120" s="446">
        <f t="shared" si="516"/>
        <v>1216</v>
      </c>
      <c r="AE120" s="446">
        <f t="shared" si="517"/>
        <v>86715904</v>
      </c>
      <c r="AF120" s="446">
        <f t="shared" si="518"/>
        <v>1545</v>
      </c>
      <c r="AG120" s="446">
        <f t="shared" si="519"/>
        <v>3358</v>
      </c>
      <c r="AH120" s="446">
        <f t="shared" si="520"/>
        <v>88512221</v>
      </c>
      <c r="AI120" s="446">
        <f t="shared" si="521"/>
        <v>4416</v>
      </c>
      <c r="AJ120" s="446">
        <f t="shared" si="522"/>
        <v>10382</v>
      </c>
      <c r="AK120" s="446">
        <f t="shared" si="523"/>
        <v>6545147</v>
      </c>
      <c r="AL120" s="446">
        <f t="shared" si="524"/>
        <v>4996</v>
      </c>
      <c r="AM120" s="446">
        <f t="shared" si="525"/>
        <v>12758</v>
      </c>
      <c r="AN120" s="446"/>
      <c r="AO120" s="446"/>
      <c r="AP120" s="446"/>
      <c r="AQ120" s="446"/>
      <c r="AR120" s="446"/>
      <c r="AS120" s="446"/>
      <c r="AT120" s="446">
        <f t="shared" si="526"/>
        <v>7142</v>
      </c>
      <c r="AU120" s="446">
        <f t="shared" si="526"/>
        <v>759</v>
      </c>
      <c r="AV120" s="446">
        <f t="shared" si="526"/>
        <v>1847</v>
      </c>
      <c r="AW120" s="446">
        <f t="shared" si="526"/>
        <v>9182</v>
      </c>
      <c r="AX120" s="446">
        <f t="shared" si="526"/>
        <v>440</v>
      </c>
      <c r="AY120" s="446">
        <f t="shared" si="526"/>
        <v>4096</v>
      </c>
      <c r="AZ120" s="446">
        <f t="shared" si="526"/>
        <v>40</v>
      </c>
      <c r="BA120" s="446"/>
      <c r="BB120" s="446"/>
      <c r="BC120" s="446"/>
      <c r="BD120" s="446"/>
      <c r="BE120" s="446"/>
      <c r="BF120" s="446"/>
      <c r="BG120" s="446"/>
      <c r="BH120" s="446"/>
      <c r="BI120" s="446">
        <f t="shared" si="527"/>
        <v>60775</v>
      </c>
      <c r="BJ120" s="446">
        <f t="shared" si="527"/>
        <v>10293</v>
      </c>
      <c r="BK120" s="446">
        <f t="shared" si="527"/>
        <v>24500</v>
      </c>
      <c r="BL120" s="446">
        <f t="shared" si="527"/>
        <v>95568</v>
      </c>
      <c r="BM120" s="446">
        <f t="shared" si="527"/>
        <v>24765</v>
      </c>
      <c r="BN120" s="446">
        <f t="shared" si="527"/>
        <v>19033</v>
      </c>
      <c r="BO120" s="446">
        <f t="shared" si="527"/>
        <v>17238</v>
      </c>
      <c r="BP120" s="446">
        <f t="shared" si="527"/>
        <v>13354</v>
      </c>
      <c r="BQ120" s="446">
        <f t="shared" si="527"/>
        <v>84896</v>
      </c>
      <c r="BR120" s="446">
        <f t="shared" si="527"/>
        <v>67410</v>
      </c>
      <c r="BS120" s="446">
        <f t="shared" si="527"/>
        <v>36176</v>
      </c>
      <c r="BT120" s="446">
        <f t="shared" si="527"/>
        <v>22916</v>
      </c>
      <c r="BU120" s="446">
        <f t="shared" si="527"/>
        <v>2526</v>
      </c>
      <c r="BV120" s="446">
        <f t="shared" si="527"/>
        <v>1458</v>
      </c>
      <c r="BW120" s="446"/>
      <c r="BX120" s="446"/>
      <c r="BY120" s="446"/>
      <c r="BZ120" s="446"/>
      <c r="CA120" s="446"/>
      <c r="CB120" s="446"/>
      <c r="CC120" s="446"/>
      <c r="CD120" s="446"/>
      <c r="CE120" s="446"/>
      <c r="CF120" s="446"/>
      <c r="CG120" s="446"/>
      <c r="CH120" s="446"/>
      <c r="CI120" s="446"/>
      <c r="CJ120" s="446"/>
      <c r="CK120" s="446"/>
      <c r="CL120" s="446"/>
      <c r="CM120" s="446"/>
      <c r="CN120" s="446"/>
      <c r="CO120" s="446"/>
      <c r="CP120" s="446"/>
      <c r="CQ120" s="446"/>
      <c r="CR120" s="446"/>
      <c r="CS120" s="446"/>
      <c r="CT120" s="446"/>
      <c r="CU120" s="446"/>
      <c r="CV120" s="446"/>
      <c r="CW120" s="446"/>
      <c r="CX120" s="446"/>
      <c r="CY120" s="446"/>
      <c r="CZ120" s="446"/>
      <c r="DA120" s="446"/>
      <c r="DB120" s="446"/>
      <c r="DC120" s="446"/>
      <c r="DD120" s="446"/>
      <c r="DE120" s="446"/>
      <c r="DF120" s="446"/>
      <c r="DG120" s="446"/>
      <c r="DH120" s="446"/>
      <c r="DI120" s="446"/>
      <c r="DJ120" s="446"/>
      <c r="DK120" s="446">
        <f t="shared" si="528"/>
        <v>119</v>
      </c>
      <c r="DL120" s="446">
        <f t="shared" si="528"/>
        <v>49656</v>
      </c>
      <c r="DM120" s="446">
        <f t="shared" si="529"/>
        <v>417</v>
      </c>
      <c r="DN120" s="446">
        <f t="shared" si="530"/>
        <v>645</v>
      </c>
      <c r="DO120" s="446">
        <f t="shared" si="531"/>
        <v>6026</v>
      </c>
      <c r="DP120" s="446">
        <f t="shared" si="531"/>
        <v>181387</v>
      </c>
      <c r="DQ120" s="446">
        <f t="shared" si="532"/>
        <v>30</v>
      </c>
      <c r="DR120" s="446">
        <f t="shared" si="533"/>
        <v>53</v>
      </c>
      <c r="DS120" s="446"/>
      <c r="DT120" s="446"/>
      <c r="DU120" s="446"/>
      <c r="DV120" s="446"/>
      <c r="DW120" s="446"/>
      <c r="DX120" s="446"/>
      <c r="DY120" s="446"/>
      <c r="DZ120" s="446"/>
      <c r="EA120" s="446"/>
      <c r="EB120" s="446"/>
      <c r="EC120" s="446"/>
      <c r="ED120" s="446"/>
      <c r="EE120" s="446"/>
      <c r="EF120" s="446"/>
      <c r="EG120" s="446" t="s">
        <v>152</v>
      </c>
      <c r="EH120" s="446" t="s">
        <v>152</v>
      </c>
      <c r="EI120" s="446">
        <f t="shared" si="534"/>
        <v>1593</v>
      </c>
      <c r="EJ120" s="446">
        <f t="shared" si="534"/>
        <v>1199</v>
      </c>
      <c r="EK120" s="446">
        <f t="shared" si="534"/>
        <v>479</v>
      </c>
      <c r="EL120" s="446">
        <f t="shared" si="534"/>
        <v>56</v>
      </c>
      <c r="EM120" s="446">
        <f t="shared" si="534"/>
        <v>3297</v>
      </c>
      <c r="EN120" s="446">
        <f t="shared" si="534"/>
        <v>6951385</v>
      </c>
      <c r="EO120" s="446">
        <f t="shared" si="535"/>
        <v>5798</v>
      </c>
      <c r="EP120" s="446">
        <f t="shared" si="536"/>
        <v>13936</v>
      </c>
      <c r="EQ120" s="446">
        <f t="shared" si="537"/>
        <v>3335501</v>
      </c>
      <c r="ER120" s="446">
        <f t="shared" si="538"/>
        <v>6963</v>
      </c>
      <c r="ES120" s="446">
        <f t="shared" si="539"/>
        <v>14358</v>
      </c>
      <c r="ET120" s="446">
        <f t="shared" si="540"/>
        <v>322931</v>
      </c>
      <c r="EU120" s="446">
        <f t="shared" si="541"/>
        <v>5767</v>
      </c>
      <c r="EV120" s="446">
        <f t="shared" si="542"/>
        <v>11983</v>
      </c>
      <c r="EW120" s="446">
        <f t="shared" si="543"/>
        <v>28098966</v>
      </c>
      <c r="EX120" s="446">
        <f t="shared" si="544"/>
        <v>8523</v>
      </c>
      <c r="EY120" s="446">
        <f t="shared" si="545"/>
        <v>19365</v>
      </c>
      <c r="EZ120" s="447"/>
      <c r="FA120" s="446">
        <f t="shared" si="546"/>
        <v>1</v>
      </c>
      <c r="FB120" s="417">
        <f t="shared" si="562"/>
        <v>2018</v>
      </c>
      <c r="FC120" s="448">
        <f t="shared" si="563"/>
        <v>43101</v>
      </c>
      <c r="FD120" s="449">
        <f t="shared" si="547"/>
        <v>31</v>
      </c>
      <c r="FE120" s="450"/>
      <c r="FF120" s="451"/>
      <c r="FG120" s="450"/>
      <c r="FH120" s="452">
        <f t="shared" si="548"/>
        <v>2.2188871964877701</v>
      </c>
      <c r="FI120" s="452">
        <f t="shared" si="549"/>
        <v>1.7053131439835141</v>
      </c>
      <c r="FJ120" s="452">
        <f t="shared" si="550"/>
        <v>2.2032208588957056</v>
      </c>
      <c r="FK120" s="452">
        <f t="shared" si="551"/>
        <v>1.706799591002045</v>
      </c>
      <c r="FL120" s="452">
        <f t="shared" si="552"/>
        <v>1.5127583749109053</v>
      </c>
      <c r="FM120" s="452">
        <f t="shared" si="553"/>
        <v>1.2011760513186029</v>
      </c>
      <c r="FN120" s="452">
        <f t="shared" si="554"/>
        <v>1.8049194232400338</v>
      </c>
      <c r="FO120" s="452">
        <f t="shared" si="555"/>
        <v>1.1433418150975403</v>
      </c>
      <c r="FP120" s="452">
        <f t="shared" si="556"/>
        <v>1.9282442748091604</v>
      </c>
      <c r="FQ120" s="452">
        <f t="shared" si="557"/>
        <v>1.1129770992366412</v>
      </c>
      <c r="FR120" s="453"/>
      <c r="FS120" s="446">
        <f t="shared" si="558"/>
        <v>83656</v>
      </c>
      <c r="FT120" s="446">
        <f t="shared" si="558"/>
        <v>0</v>
      </c>
      <c r="FU120" s="446">
        <f t="shared" si="558"/>
        <v>1118980</v>
      </c>
      <c r="FV120" s="446">
        <f t="shared" si="558"/>
        <v>4326768</v>
      </c>
      <c r="FW120" s="446">
        <f t="shared" si="558"/>
        <v>8956068</v>
      </c>
      <c r="FX120" s="446">
        <f t="shared" si="558"/>
        <v>9515385</v>
      </c>
      <c r="FY120" s="446">
        <f t="shared" si="558"/>
        <v>188430776</v>
      </c>
      <c r="FZ120" s="446">
        <f t="shared" si="558"/>
        <v>208095138</v>
      </c>
      <c r="GA120" s="446">
        <f t="shared" si="558"/>
        <v>16713005</v>
      </c>
      <c r="GB120" s="446"/>
      <c r="GC120" s="446"/>
      <c r="GD120" s="446"/>
      <c r="GE120" s="446"/>
      <c r="GF120" s="446"/>
      <c r="GG120" s="446"/>
      <c r="GH120" s="446"/>
      <c r="GI120" s="446"/>
      <c r="GJ120" s="446"/>
      <c r="GK120" s="446"/>
      <c r="GL120" s="446"/>
      <c r="GM120" s="446"/>
      <c r="GN120" s="446"/>
      <c r="GO120" s="446">
        <f t="shared" si="559"/>
        <v>76755</v>
      </c>
      <c r="GP120" s="446">
        <f t="shared" si="559"/>
        <v>322028</v>
      </c>
      <c r="GQ120" s="446">
        <f t="shared" si="559"/>
        <v>0</v>
      </c>
      <c r="GR120" s="446">
        <f t="shared" si="559"/>
        <v>16709740</v>
      </c>
      <c r="GS120" s="446">
        <f t="shared" si="559"/>
        <v>6877643</v>
      </c>
      <c r="GT120" s="446">
        <f t="shared" si="559"/>
        <v>671048</v>
      </c>
      <c r="GU120" s="446">
        <f t="shared" si="559"/>
        <v>63848052</v>
      </c>
      <c r="GV120" s="416"/>
      <c r="GX120" s="402"/>
      <c r="GY120" s="402"/>
      <c r="GZ120" s="402"/>
      <c r="HA120" s="402"/>
    </row>
    <row r="121" spans="1:209" ht="10.5" customHeight="1" x14ac:dyDescent="0.2">
      <c r="A121" s="417" t="str">
        <f t="shared" si="504"/>
        <v>2017-18FEBRUARYY63</v>
      </c>
      <c r="B121" s="458" t="str">
        <f t="shared" si="560"/>
        <v>2017-18</v>
      </c>
      <c r="C121" s="402" t="s">
        <v>657</v>
      </c>
      <c r="D121" s="458" t="str">
        <f t="shared" si="561"/>
        <v>Y63</v>
      </c>
      <c r="E121" s="458" t="str">
        <f t="shared" si="561"/>
        <v>North East and Yorkshire</v>
      </c>
      <c r="F121" s="458" t="str">
        <f t="shared" si="561"/>
        <v>Y63</v>
      </c>
      <c r="H121" s="446">
        <f t="shared" si="505"/>
        <v>115458</v>
      </c>
      <c r="I121" s="446">
        <f t="shared" si="505"/>
        <v>83034</v>
      </c>
      <c r="J121" s="446">
        <f t="shared" si="505"/>
        <v>296132</v>
      </c>
      <c r="K121" s="446">
        <f t="shared" si="506"/>
        <v>4</v>
      </c>
      <c r="L121" s="446">
        <f t="shared" si="507"/>
        <v>1</v>
      </c>
      <c r="M121" s="446">
        <f t="shared" si="508"/>
        <v>0</v>
      </c>
      <c r="N121" s="446">
        <f t="shared" si="509"/>
        <v>14</v>
      </c>
      <c r="O121" s="446">
        <f t="shared" si="510"/>
        <v>52</v>
      </c>
      <c r="P121" s="446">
        <f t="shared" si="511"/>
        <v>0</v>
      </c>
      <c r="Q121" s="446">
        <f t="shared" si="511"/>
        <v>0</v>
      </c>
      <c r="R121" s="446">
        <f t="shared" si="511"/>
        <v>0</v>
      </c>
      <c r="S121" s="446">
        <f t="shared" si="511"/>
        <v>91341</v>
      </c>
      <c r="T121" s="446">
        <f t="shared" si="511"/>
        <v>8918</v>
      </c>
      <c r="U121" s="446">
        <f t="shared" si="511"/>
        <v>6227</v>
      </c>
      <c r="V121" s="446">
        <f t="shared" si="511"/>
        <v>50281</v>
      </c>
      <c r="W121" s="446">
        <f t="shared" si="511"/>
        <v>19436</v>
      </c>
      <c r="X121" s="446">
        <f t="shared" si="511"/>
        <v>1094</v>
      </c>
      <c r="Y121" s="446">
        <f t="shared" si="511"/>
        <v>4153727</v>
      </c>
      <c r="Z121" s="446">
        <f t="shared" si="512"/>
        <v>466</v>
      </c>
      <c r="AA121" s="446">
        <f t="shared" si="513"/>
        <v>796</v>
      </c>
      <c r="AB121" s="446">
        <f t="shared" si="514"/>
        <v>4139461</v>
      </c>
      <c r="AC121" s="446">
        <f t="shared" si="515"/>
        <v>665</v>
      </c>
      <c r="AD121" s="446">
        <f t="shared" si="516"/>
        <v>1175</v>
      </c>
      <c r="AE121" s="446">
        <f t="shared" si="517"/>
        <v>70842399</v>
      </c>
      <c r="AF121" s="446">
        <f t="shared" si="518"/>
        <v>1409</v>
      </c>
      <c r="AG121" s="446">
        <f t="shared" si="519"/>
        <v>3031</v>
      </c>
      <c r="AH121" s="446">
        <f t="shared" si="520"/>
        <v>76903252</v>
      </c>
      <c r="AI121" s="446">
        <f t="shared" si="521"/>
        <v>3957</v>
      </c>
      <c r="AJ121" s="446">
        <f t="shared" si="522"/>
        <v>9281</v>
      </c>
      <c r="AK121" s="446">
        <f t="shared" si="523"/>
        <v>5337559</v>
      </c>
      <c r="AL121" s="446">
        <f t="shared" si="524"/>
        <v>4879</v>
      </c>
      <c r="AM121" s="446">
        <f t="shared" si="525"/>
        <v>12094</v>
      </c>
      <c r="AN121" s="446"/>
      <c r="AO121" s="446"/>
      <c r="AP121" s="446"/>
      <c r="AQ121" s="446"/>
      <c r="AR121" s="446"/>
      <c r="AS121" s="446"/>
      <c r="AT121" s="446">
        <f t="shared" si="526"/>
        <v>5925</v>
      </c>
      <c r="AU121" s="446">
        <f t="shared" si="526"/>
        <v>629</v>
      </c>
      <c r="AV121" s="446">
        <f t="shared" si="526"/>
        <v>1614</v>
      </c>
      <c r="AW121" s="446">
        <f t="shared" si="526"/>
        <v>3417</v>
      </c>
      <c r="AX121" s="446">
        <f t="shared" si="526"/>
        <v>291</v>
      </c>
      <c r="AY121" s="446">
        <f t="shared" si="526"/>
        <v>3391</v>
      </c>
      <c r="AZ121" s="446">
        <f t="shared" si="526"/>
        <v>0</v>
      </c>
      <c r="BA121" s="446"/>
      <c r="BB121" s="446"/>
      <c r="BC121" s="446"/>
      <c r="BD121" s="446"/>
      <c r="BE121" s="446"/>
      <c r="BF121" s="446"/>
      <c r="BG121" s="446"/>
      <c r="BH121" s="446"/>
      <c r="BI121" s="446">
        <f t="shared" si="527"/>
        <v>54717</v>
      </c>
      <c r="BJ121" s="446">
        <f t="shared" si="527"/>
        <v>9249</v>
      </c>
      <c r="BK121" s="446">
        <f t="shared" si="527"/>
        <v>21450</v>
      </c>
      <c r="BL121" s="446">
        <f t="shared" si="527"/>
        <v>85416</v>
      </c>
      <c r="BM121" s="446">
        <f t="shared" si="527"/>
        <v>19936</v>
      </c>
      <c r="BN121" s="446">
        <f t="shared" si="527"/>
        <v>15293</v>
      </c>
      <c r="BO121" s="446">
        <f t="shared" si="527"/>
        <v>13767</v>
      </c>
      <c r="BP121" s="446">
        <f t="shared" si="527"/>
        <v>10706</v>
      </c>
      <c r="BQ121" s="446">
        <f t="shared" si="527"/>
        <v>78117</v>
      </c>
      <c r="BR121" s="446">
        <f t="shared" si="527"/>
        <v>22961</v>
      </c>
      <c r="BS121" s="446">
        <f t="shared" si="527"/>
        <v>34907</v>
      </c>
      <c r="BT121" s="446">
        <f t="shared" si="527"/>
        <v>22003</v>
      </c>
      <c r="BU121" s="446">
        <f t="shared" si="527"/>
        <v>2116</v>
      </c>
      <c r="BV121" s="446">
        <f t="shared" si="527"/>
        <v>1225</v>
      </c>
      <c r="BW121" s="446"/>
      <c r="BX121" s="446"/>
      <c r="BY121" s="446"/>
      <c r="BZ121" s="446"/>
      <c r="CA121" s="446"/>
      <c r="CB121" s="446"/>
      <c r="CC121" s="446"/>
      <c r="CD121" s="446"/>
      <c r="CE121" s="446"/>
      <c r="CF121" s="446"/>
      <c r="CG121" s="446"/>
      <c r="CH121" s="446"/>
      <c r="CI121" s="446"/>
      <c r="CJ121" s="446"/>
      <c r="CK121" s="446"/>
      <c r="CL121" s="446"/>
      <c r="CM121" s="446"/>
      <c r="CN121" s="446"/>
      <c r="CO121" s="446"/>
      <c r="CP121" s="446"/>
      <c r="CQ121" s="446"/>
      <c r="CR121" s="446"/>
      <c r="CS121" s="446"/>
      <c r="CT121" s="446"/>
      <c r="CU121" s="446"/>
      <c r="CV121" s="446"/>
      <c r="CW121" s="446"/>
      <c r="CX121" s="446"/>
      <c r="CY121" s="446"/>
      <c r="CZ121" s="446"/>
      <c r="DA121" s="446"/>
      <c r="DB121" s="446"/>
      <c r="DC121" s="446"/>
      <c r="DD121" s="446"/>
      <c r="DE121" s="446"/>
      <c r="DF121" s="446"/>
      <c r="DG121" s="446"/>
      <c r="DH121" s="446"/>
      <c r="DI121" s="446"/>
      <c r="DJ121" s="446"/>
      <c r="DK121" s="446">
        <f t="shared" si="528"/>
        <v>88</v>
      </c>
      <c r="DL121" s="446">
        <f t="shared" si="528"/>
        <v>34550</v>
      </c>
      <c r="DM121" s="446">
        <f t="shared" si="529"/>
        <v>393</v>
      </c>
      <c r="DN121" s="446">
        <f t="shared" si="530"/>
        <v>593</v>
      </c>
      <c r="DO121" s="446">
        <f t="shared" si="531"/>
        <v>4874</v>
      </c>
      <c r="DP121" s="446">
        <f t="shared" si="531"/>
        <v>149285</v>
      </c>
      <c r="DQ121" s="446">
        <f t="shared" si="532"/>
        <v>31</v>
      </c>
      <c r="DR121" s="446">
        <f t="shared" si="533"/>
        <v>54</v>
      </c>
      <c r="DS121" s="446"/>
      <c r="DT121" s="446"/>
      <c r="DU121" s="446"/>
      <c r="DV121" s="446"/>
      <c r="DW121" s="446"/>
      <c r="DX121" s="446"/>
      <c r="DY121" s="446"/>
      <c r="DZ121" s="446"/>
      <c r="EA121" s="446"/>
      <c r="EB121" s="446"/>
      <c r="EC121" s="446"/>
      <c r="ED121" s="446"/>
      <c r="EE121" s="446"/>
      <c r="EF121" s="446"/>
      <c r="EG121" s="446" t="s">
        <v>152</v>
      </c>
      <c r="EH121" s="446" t="s">
        <v>152</v>
      </c>
      <c r="EI121" s="446">
        <f t="shared" si="534"/>
        <v>1450</v>
      </c>
      <c r="EJ121" s="446">
        <f t="shared" si="534"/>
        <v>911</v>
      </c>
      <c r="EK121" s="446">
        <f t="shared" si="534"/>
        <v>410</v>
      </c>
      <c r="EL121" s="446">
        <f t="shared" si="534"/>
        <v>56</v>
      </c>
      <c r="EM121" s="446">
        <f t="shared" si="534"/>
        <v>2597</v>
      </c>
      <c r="EN121" s="446">
        <f t="shared" si="534"/>
        <v>5481970</v>
      </c>
      <c r="EO121" s="446">
        <f t="shared" si="535"/>
        <v>6018</v>
      </c>
      <c r="EP121" s="446">
        <f t="shared" si="536"/>
        <v>14195</v>
      </c>
      <c r="EQ121" s="446">
        <f t="shared" si="537"/>
        <v>2739595</v>
      </c>
      <c r="ER121" s="446">
        <f t="shared" si="538"/>
        <v>6682</v>
      </c>
      <c r="ES121" s="446">
        <f t="shared" si="539"/>
        <v>14767</v>
      </c>
      <c r="ET121" s="446">
        <f t="shared" si="540"/>
        <v>392574</v>
      </c>
      <c r="EU121" s="446">
        <f t="shared" si="541"/>
        <v>7010</v>
      </c>
      <c r="EV121" s="446">
        <f t="shared" si="542"/>
        <v>14198</v>
      </c>
      <c r="EW121" s="446">
        <f t="shared" si="543"/>
        <v>22454152</v>
      </c>
      <c r="EX121" s="446">
        <f t="shared" si="544"/>
        <v>8646</v>
      </c>
      <c r="EY121" s="446">
        <f t="shared" si="545"/>
        <v>19960</v>
      </c>
      <c r="EZ121" s="447"/>
      <c r="FA121" s="446">
        <f t="shared" si="546"/>
        <v>2</v>
      </c>
      <c r="FB121" s="417">
        <f t="shared" si="562"/>
        <v>2018</v>
      </c>
      <c r="FC121" s="448">
        <f t="shared" si="563"/>
        <v>43132</v>
      </c>
      <c r="FD121" s="449">
        <f t="shared" si="547"/>
        <v>28</v>
      </c>
      <c r="FE121" s="450"/>
      <c r="FF121" s="451"/>
      <c r="FG121" s="450"/>
      <c r="FH121" s="452">
        <f t="shared" si="548"/>
        <v>2.2354788069073783</v>
      </c>
      <c r="FI121" s="452">
        <f t="shared" si="549"/>
        <v>1.7148463781116843</v>
      </c>
      <c r="FJ121" s="452">
        <f t="shared" si="550"/>
        <v>2.210855949895616</v>
      </c>
      <c r="FK121" s="452">
        <f t="shared" si="551"/>
        <v>1.7192869760719447</v>
      </c>
      <c r="FL121" s="452">
        <f t="shared" si="552"/>
        <v>1.5536087189992243</v>
      </c>
      <c r="FM121" s="452">
        <f t="shared" si="553"/>
        <v>0.45665360673017641</v>
      </c>
      <c r="FN121" s="452">
        <f t="shared" si="554"/>
        <v>1.7959971187487138</v>
      </c>
      <c r="FO121" s="452">
        <f t="shared" si="555"/>
        <v>1.1320745009261164</v>
      </c>
      <c r="FP121" s="452">
        <f t="shared" si="556"/>
        <v>1.9341864716636197</v>
      </c>
      <c r="FQ121" s="452">
        <f t="shared" si="557"/>
        <v>1.1197440585009142</v>
      </c>
      <c r="FR121" s="453"/>
      <c r="FS121" s="446">
        <f t="shared" si="558"/>
        <v>83034</v>
      </c>
      <c r="FT121" s="446">
        <f t="shared" si="558"/>
        <v>0</v>
      </c>
      <c r="FU121" s="446">
        <f t="shared" si="558"/>
        <v>1197469</v>
      </c>
      <c r="FV121" s="446">
        <f t="shared" si="558"/>
        <v>4344221</v>
      </c>
      <c r="FW121" s="446">
        <f t="shared" si="558"/>
        <v>7094724</v>
      </c>
      <c r="FX121" s="446">
        <f t="shared" si="558"/>
        <v>7319549</v>
      </c>
      <c r="FY121" s="446">
        <f t="shared" si="558"/>
        <v>152408467</v>
      </c>
      <c r="FZ121" s="446">
        <f t="shared" si="558"/>
        <v>180381080</v>
      </c>
      <c r="GA121" s="446">
        <f t="shared" si="558"/>
        <v>13230312</v>
      </c>
      <c r="GB121" s="446"/>
      <c r="GC121" s="446"/>
      <c r="GD121" s="446"/>
      <c r="GE121" s="446"/>
      <c r="GF121" s="446"/>
      <c r="GG121" s="446"/>
      <c r="GH121" s="446"/>
      <c r="GI121" s="446"/>
      <c r="GJ121" s="446"/>
      <c r="GK121" s="446"/>
      <c r="GL121" s="446"/>
      <c r="GM121" s="446"/>
      <c r="GN121" s="446"/>
      <c r="GO121" s="446">
        <f t="shared" si="559"/>
        <v>52184</v>
      </c>
      <c r="GP121" s="446">
        <f t="shared" si="559"/>
        <v>263562</v>
      </c>
      <c r="GQ121" s="446">
        <f t="shared" si="559"/>
        <v>0</v>
      </c>
      <c r="GR121" s="446">
        <f t="shared" si="559"/>
        <v>12931401</v>
      </c>
      <c r="GS121" s="446">
        <f t="shared" si="559"/>
        <v>6054298</v>
      </c>
      <c r="GT121" s="446">
        <f t="shared" si="559"/>
        <v>795088</v>
      </c>
      <c r="GU121" s="446">
        <f t="shared" si="559"/>
        <v>51837145</v>
      </c>
      <c r="GV121" s="416"/>
      <c r="GX121" s="402"/>
      <c r="GY121" s="402"/>
      <c r="GZ121" s="402"/>
      <c r="HA121" s="402"/>
    </row>
    <row r="122" spans="1:209" ht="10.5" customHeight="1" x14ac:dyDescent="0.2">
      <c r="A122" s="417" t="str">
        <f t="shared" si="504"/>
        <v>2017-18MARCHY63</v>
      </c>
      <c r="B122" s="458" t="str">
        <f t="shared" si="560"/>
        <v>2017-18</v>
      </c>
      <c r="C122" s="402" t="s">
        <v>660</v>
      </c>
      <c r="D122" s="458" t="str">
        <f t="shared" si="561"/>
        <v>Y63</v>
      </c>
      <c r="E122" s="458" t="str">
        <f t="shared" si="561"/>
        <v>North East and Yorkshire</v>
      </c>
      <c r="F122" s="458" t="str">
        <f t="shared" si="561"/>
        <v>Y63</v>
      </c>
      <c r="H122" s="446">
        <f t="shared" si="505"/>
        <v>131364</v>
      </c>
      <c r="I122" s="446">
        <f t="shared" si="505"/>
        <v>94748</v>
      </c>
      <c r="J122" s="446">
        <f t="shared" si="505"/>
        <v>441581</v>
      </c>
      <c r="K122" s="446">
        <f t="shared" si="506"/>
        <v>5</v>
      </c>
      <c r="L122" s="446">
        <f t="shared" si="507"/>
        <v>1</v>
      </c>
      <c r="M122" s="446">
        <f t="shared" si="508"/>
        <v>0</v>
      </c>
      <c r="N122" s="446">
        <f t="shared" si="509"/>
        <v>21</v>
      </c>
      <c r="O122" s="446">
        <f t="shared" si="510"/>
        <v>67</v>
      </c>
      <c r="P122" s="446">
        <f t="shared" si="511"/>
        <v>0</v>
      </c>
      <c r="Q122" s="446">
        <f t="shared" si="511"/>
        <v>0</v>
      </c>
      <c r="R122" s="446">
        <f t="shared" si="511"/>
        <v>0</v>
      </c>
      <c r="S122" s="446">
        <f t="shared" si="511"/>
        <v>101184</v>
      </c>
      <c r="T122" s="446">
        <f t="shared" si="511"/>
        <v>9631</v>
      </c>
      <c r="U122" s="446">
        <f t="shared" si="511"/>
        <v>6615</v>
      </c>
      <c r="V122" s="446">
        <f t="shared" si="511"/>
        <v>56259</v>
      </c>
      <c r="W122" s="446">
        <f t="shared" si="511"/>
        <v>20370</v>
      </c>
      <c r="X122" s="446">
        <f t="shared" si="511"/>
        <v>1155</v>
      </c>
      <c r="Y122" s="446">
        <f t="shared" si="511"/>
        <v>4533554</v>
      </c>
      <c r="Z122" s="446">
        <f t="shared" si="512"/>
        <v>471</v>
      </c>
      <c r="AA122" s="446">
        <f t="shared" si="513"/>
        <v>808</v>
      </c>
      <c r="AB122" s="446">
        <f t="shared" si="514"/>
        <v>4578643</v>
      </c>
      <c r="AC122" s="446">
        <f t="shared" si="515"/>
        <v>692</v>
      </c>
      <c r="AD122" s="446">
        <f t="shared" si="516"/>
        <v>1231</v>
      </c>
      <c r="AE122" s="446">
        <f t="shared" si="517"/>
        <v>83289870</v>
      </c>
      <c r="AF122" s="446">
        <f t="shared" si="518"/>
        <v>1480</v>
      </c>
      <c r="AG122" s="446">
        <f t="shared" si="519"/>
        <v>3166</v>
      </c>
      <c r="AH122" s="446">
        <f t="shared" si="520"/>
        <v>87684940</v>
      </c>
      <c r="AI122" s="446">
        <f t="shared" si="521"/>
        <v>4305</v>
      </c>
      <c r="AJ122" s="446">
        <f t="shared" si="522"/>
        <v>10072</v>
      </c>
      <c r="AK122" s="446">
        <f t="shared" si="523"/>
        <v>5465484</v>
      </c>
      <c r="AL122" s="446">
        <f t="shared" si="524"/>
        <v>4732</v>
      </c>
      <c r="AM122" s="446">
        <f t="shared" si="525"/>
        <v>11391</v>
      </c>
      <c r="AN122" s="446"/>
      <c r="AO122" s="446"/>
      <c r="AP122" s="446"/>
      <c r="AQ122" s="446"/>
      <c r="AR122" s="446"/>
      <c r="AS122" s="446"/>
      <c r="AT122" s="446">
        <f t="shared" si="526"/>
        <v>7151</v>
      </c>
      <c r="AU122" s="446">
        <f t="shared" si="526"/>
        <v>738</v>
      </c>
      <c r="AV122" s="446">
        <f t="shared" si="526"/>
        <v>2094</v>
      </c>
      <c r="AW122" s="446">
        <f t="shared" si="526"/>
        <v>7960</v>
      </c>
      <c r="AX122" s="446">
        <f t="shared" si="526"/>
        <v>580</v>
      </c>
      <c r="AY122" s="446">
        <f t="shared" si="526"/>
        <v>3739</v>
      </c>
      <c r="AZ122" s="446">
        <f t="shared" si="526"/>
        <v>2655</v>
      </c>
      <c r="BA122" s="446"/>
      <c r="BB122" s="446"/>
      <c r="BC122" s="446"/>
      <c r="BD122" s="446"/>
      <c r="BE122" s="446"/>
      <c r="BF122" s="446"/>
      <c r="BG122" s="446"/>
      <c r="BH122" s="446"/>
      <c r="BI122" s="446">
        <f t="shared" si="527"/>
        <v>59800</v>
      </c>
      <c r="BJ122" s="446">
        <f t="shared" si="527"/>
        <v>10641</v>
      </c>
      <c r="BK122" s="446">
        <f t="shared" si="527"/>
        <v>23592</v>
      </c>
      <c r="BL122" s="446">
        <f t="shared" si="527"/>
        <v>94033</v>
      </c>
      <c r="BM122" s="446">
        <f t="shared" si="527"/>
        <v>21293</v>
      </c>
      <c r="BN122" s="446">
        <f t="shared" si="527"/>
        <v>16487</v>
      </c>
      <c r="BO122" s="446">
        <f t="shared" si="527"/>
        <v>14567</v>
      </c>
      <c r="BP122" s="446">
        <f t="shared" si="527"/>
        <v>11439</v>
      </c>
      <c r="BQ122" s="446">
        <f t="shared" si="527"/>
        <v>86076</v>
      </c>
      <c r="BR122" s="446">
        <f t="shared" si="527"/>
        <v>67529</v>
      </c>
      <c r="BS122" s="446">
        <f t="shared" si="527"/>
        <v>36834</v>
      </c>
      <c r="BT122" s="446">
        <f t="shared" si="527"/>
        <v>22971</v>
      </c>
      <c r="BU122" s="446">
        <f t="shared" si="527"/>
        <v>2177</v>
      </c>
      <c r="BV122" s="446">
        <f t="shared" si="527"/>
        <v>1313</v>
      </c>
      <c r="BW122" s="446"/>
      <c r="BX122" s="446"/>
      <c r="BY122" s="446"/>
      <c r="BZ122" s="446"/>
      <c r="CA122" s="446"/>
      <c r="CB122" s="446"/>
      <c r="CC122" s="446"/>
      <c r="CD122" s="446"/>
      <c r="CE122" s="446"/>
      <c r="CF122" s="446"/>
      <c r="CG122" s="446"/>
      <c r="CH122" s="446"/>
      <c r="CI122" s="446"/>
      <c r="CJ122" s="446"/>
      <c r="CK122" s="446"/>
      <c r="CL122" s="446"/>
      <c r="CM122" s="446"/>
      <c r="CN122" s="446"/>
      <c r="CO122" s="446"/>
      <c r="CP122" s="446"/>
      <c r="CQ122" s="446"/>
      <c r="CR122" s="446"/>
      <c r="CS122" s="446"/>
      <c r="CT122" s="446"/>
      <c r="CU122" s="446"/>
      <c r="CV122" s="446"/>
      <c r="CW122" s="446"/>
      <c r="CX122" s="446"/>
      <c r="CY122" s="446"/>
      <c r="CZ122" s="446"/>
      <c r="DA122" s="446"/>
      <c r="DB122" s="446"/>
      <c r="DC122" s="446"/>
      <c r="DD122" s="446"/>
      <c r="DE122" s="446"/>
      <c r="DF122" s="446"/>
      <c r="DG122" s="446"/>
      <c r="DH122" s="446"/>
      <c r="DI122" s="446"/>
      <c r="DJ122" s="446"/>
      <c r="DK122" s="446">
        <f t="shared" si="528"/>
        <v>116</v>
      </c>
      <c r="DL122" s="446">
        <f t="shared" si="528"/>
        <v>49060</v>
      </c>
      <c r="DM122" s="446">
        <f t="shared" si="529"/>
        <v>423</v>
      </c>
      <c r="DN122" s="446">
        <f t="shared" si="530"/>
        <v>738</v>
      </c>
      <c r="DO122" s="446">
        <f t="shared" si="531"/>
        <v>5198</v>
      </c>
      <c r="DP122" s="446">
        <f t="shared" si="531"/>
        <v>163073</v>
      </c>
      <c r="DQ122" s="446">
        <f t="shared" si="532"/>
        <v>31</v>
      </c>
      <c r="DR122" s="446">
        <f t="shared" si="533"/>
        <v>55</v>
      </c>
      <c r="DS122" s="446"/>
      <c r="DT122" s="446"/>
      <c r="DU122" s="446"/>
      <c r="DV122" s="446"/>
      <c r="DW122" s="446"/>
      <c r="DX122" s="446"/>
      <c r="DY122" s="446"/>
      <c r="DZ122" s="446"/>
      <c r="EA122" s="446"/>
      <c r="EB122" s="446"/>
      <c r="EC122" s="446"/>
      <c r="ED122" s="446"/>
      <c r="EE122" s="446"/>
      <c r="EF122" s="446"/>
      <c r="EG122" s="446" t="s">
        <v>152</v>
      </c>
      <c r="EH122" s="446" t="s">
        <v>152</v>
      </c>
      <c r="EI122" s="446">
        <f t="shared" si="534"/>
        <v>1752</v>
      </c>
      <c r="EJ122" s="446">
        <f t="shared" si="534"/>
        <v>880</v>
      </c>
      <c r="EK122" s="446">
        <f t="shared" si="534"/>
        <v>432</v>
      </c>
      <c r="EL122" s="446">
        <f t="shared" si="534"/>
        <v>62</v>
      </c>
      <c r="EM122" s="446">
        <f t="shared" si="534"/>
        <v>3211</v>
      </c>
      <c r="EN122" s="446">
        <f t="shared" si="534"/>
        <v>4791868</v>
      </c>
      <c r="EO122" s="446">
        <f t="shared" si="535"/>
        <v>5445</v>
      </c>
      <c r="EP122" s="446">
        <f t="shared" si="536"/>
        <v>13691</v>
      </c>
      <c r="EQ122" s="446">
        <f t="shared" si="537"/>
        <v>2603155</v>
      </c>
      <c r="ER122" s="446">
        <f t="shared" si="538"/>
        <v>6026</v>
      </c>
      <c r="ES122" s="446">
        <f t="shared" si="539"/>
        <v>13400</v>
      </c>
      <c r="ET122" s="446">
        <f t="shared" si="540"/>
        <v>468339</v>
      </c>
      <c r="EU122" s="446">
        <f t="shared" si="541"/>
        <v>7554</v>
      </c>
      <c r="EV122" s="446">
        <f t="shared" si="542"/>
        <v>14152</v>
      </c>
      <c r="EW122" s="446">
        <f t="shared" si="543"/>
        <v>31792864</v>
      </c>
      <c r="EX122" s="446">
        <f t="shared" si="544"/>
        <v>9901</v>
      </c>
      <c r="EY122" s="446">
        <f t="shared" si="545"/>
        <v>23464</v>
      </c>
      <c r="EZ122" s="447"/>
      <c r="FA122" s="446">
        <f t="shared" si="546"/>
        <v>3</v>
      </c>
      <c r="FB122" s="417">
        <f t="shared" si="562"/>
        <v>2018</v>
      </c>
      <c r="FC122" s="448">
        <f t="shared" si="563"/>
        <v>43160</v>
      </c>
      <c r="FD122" s="449">
        <f t="shared" si="547"/>
        <v>31</v>
      </c>
      <c r="FE122" s="450"/>
      <c r="FF122" s="451"/>
      <c r="FG122" s="450"/>
      <c r="FH122" s="452">
        <f t="shared" si="548"/>
        <v>2.210881528397882</v>
      </c>
      <c r="FI122" s="452">
        <f t="shared" si="549"/>
        <v>1.7118679264873844</v>
      </c>
      <c r="FJ122" s="452">
        <f t="shared" si="550"/>
        <v>2.2021164021164021</v>
      </c>
      <c r="FK122" s="452">
        <f t="shared" si="551"/>
        <v>1.7292517006802721</v>
      </c>
      <c r="FL122" s="452">
        <f t="shared" si="552"/>
        <v>1.5299952007678772</v>
      </c>
      <c r="FM122" s="452">
        <f t="shared" si="553"/>
        <v>1.2003235037949485</v>
      </c>
      <c r="FN122" s="452">
        <f t="shared" si="554"/>
        <v>1.8082474226804124</v>
      </c>
      <c r="FO122" s="452">
        <f t="shared" si="555"/>
        <v>1.1276877761413844</v>
      </c>
      <c r="FP122" s="452">
        <f t="shared" si="556"/>
        <v>1.8848484848484848</v>
      </c>
      <c r="FQ122" s="452">
        <f t="shared" si="557"/>
        <v>1.1367965367965367</v>
      </c>
      <c r="FR122" s="453"/>
      <c r="FS122" s="446">
        <f t="shared" si="558"/>
        <v>94748</v>
      </c>
      <c r="FT122" s="446">
        <f t="shared" si="558"/>
        <v>0</v>
      </c>
      <c r="FU122" s="446">
        <f t="shared" si="558"/>
        <v>1959602</v>
      </c>
      <c r="FV122" s="446">
        <f t="shared" si="558"/>
        <v>6383556</v>
      </c>
      <c r="FW122" s="446">
        <f t="shared" si="558"/>
        <v>7782300</v>
      </c>
      <c r="FX122" s="446">
        <f t="shared" si="558"/>
        <v>8140545</v>
      </c>
      <c r="FY122" s="446">
        <f t="shared" si="558"/>
        <v>178098366</v>
      </c>
      <c r="FZ122" s="446">
        <f t="shared" si="558"/>
        <v>205164702</v>
      </c>
      <c r="GA122" s="446">
        <f t="shared" si="558"/>
        <v>13156590</v>
      </c>
      <c r="GB122" s="446"/>
      <c r="GC122" s="446"/>
      <c r="GD122" s="446"/>
      <c r="GE122" s="446"/>
      <c r="GF122" s="446"/>
      <c r="GG122" s="446"/>
      <c r="GH122" s="446"/>
      <c r="GI122" s="446"/>
      <c r="GJ122" s="446"/>
      <c r="GK122" s="446"/>
      <c r="GL122" s="446"/>
      <c r="GM122" s="446"/>
      <c r="GN122" s="446"/>
      <c r="GO122" s="446">
        <f t="shared" si="559"/>
        <v>85608</v>
      </c>
      <c r="GP122" s="446">
        <f t="shared" si="559"/>
        <v>284244</v>
      </c>
      <c r="GQ122" s="446">
        <f t="shared" si="559"/>
        <v>0</v>
      </c>
      <c r="GR122" s="446">
        <f t="shared" si="559"/>
        <v>12048511</v>
      </c>
      <c r="GS122" s="446">
        <f t="shared" si="559"/>
        <v>5789008</v>
      </c>
      <c r="GT122" s="446">
        <f t="shared" si="559"/>
        <v>877424</v>
      </c>
      <c r="GU122" s="446">
        <f t="shared" si="559"/>
        <v>75341515</v>
      </c>
      <c r="GV122" s="416"/>
      <c r="GX122" s="402"/>
      <c r="GY122" s="402"/>
      <c r="GZ122" s="402"/>
      <c r="HA122" s="402"/>
    </row>
    <row r="123" spans="1:209" ht="10.5" customHeight="1" x14ac:dyDescent="0.2">
      <c r="A123" s="417" t="str">
        <f t="shared" si="504"/>
        <v>2018-19APRILY63</v>
      </c>
      <c r="B123" s="458" t="str">
        <f t="shared" si="560"/>
        <v>2018-19</v>
      </c>
      <c r="C123" s="402" t="s">
        <v>664</v>
      </c>
      <c r="D123" s="458" t="str">
        <f t="shared" si="561"/>
        <v>Y63</v>
      </c>
      <c r="E123" s="458" t="str">
        <f t="shared" si="561"/>
        <v>North East and Yorkshire</v>
      </c>
      <c r="F123" s="458" t="str">
        <f t="shared" si="561"/>
        <v>Y63</v>
      </c>
      <c r="H123" s="446">
        <f t="shared" si="505"/>
        <v>118908</v>
      </c>
      <c r="I123" s="446">
        <f t="shared" si="505"/>
        <v>84450</v>
      </c>
      <c r="J123" s="446">
        <f t="shared" si="505"/>
        <v>215112</v>
      </c>
      <c r="K123" s="446">
        <f t="shared" si="506"/>
        <v>3</v>
      </c>
      <c r="L123" s="446">
        <f t="shared" si="507"/>
        <v>1</v>
      </c>
      <c r="M123" s="446">
        <f t="shared" si="508"/>
        <v>0</v>
      </c>
      <c r="N123" s="446">
        <f t="shared" si="509"/>
        <v>9</v>
      </c>
      <c r="O123" s="446">
        <f t="shared" si="510"/>
        <v>45</v>
      </c>
      <c r="P123" s="446">
        <f t="shared" si="511"/>
        <v>0</v>
      </c>
      <c r="Q123" s="446">
        <f t="shared" si="511"/>
        <v>0</v>
      </c>
      <c r="R123" s="446">
        <f t="shared" si="511"/>
        <v>0</v>
      </c>
      <c r="S123" s="446">
        <f t="shared" si="511"/>
        <v>96152</v>
      </c>
      <c r="T123" s="446">
        <f t="shared" si="511"/>
        <v>8916</v>
      </c>
      <c r="U123" s="446">
        <f t="shared" si="511"/>
        <v>6133</v>
      </c>
      <c r="V123" s="446">
        <f t="shared" si="511"/>
        <v>52114</v>
      </c>
      <c r="W123" s="446">
        <f t="shared" si="511"/>
        <v>21655</v>
      </c>
      <c r="X123" s="446">
        <f t="shared" si="511"/>
        <v>1276</v>
      </c>
      <c r="Y123" s="446">
        <f t="shared" si="511"/>
        <v>4021503</v>
      </c>
      <c r="Z123" s="446">
        <f t="shared" si="512"/>
        <v>451</v>
      </c>
      <c r="AA123" s="446">
        <f t="shared" si="513"/>
        <v>771</v>
      </c>
      <c r="AB123" s="446">
        <f t="shared" si="514"/>
        <v>3974162</v>
      </c>
      <c r="AC123" s="446">
        <f t="shared" si="515"/>
        <v>648</v>
      </c>
      <c r="AD123" s="446">
        <f t="shared" si="516"/>
        <v>1152</v>
      </c>
      <c r="AE123" s="446">
        <f t="shared" si="517"/>
        <v>62427178</v>
      </c>
      <c r="AF123" s="446">
        <f t="shared" si="518"/>
        <v>1198</v>
      </c>
      <c r="AG123" s="446">
        <f t="shared" si="519"/>
        <v>2508</v>
      </c>
      <c r="AH123" s="446">
        <f t="shared" si="520"/>
        <v>68893364</v>
      </c>
      <c r="AI123" s="446">
        <f t="shared" si="521"/>
        <v>3181</v>
      </c>
      <c r="AJ123" s="446">
        <f t="shared" si="522"/>
        <v>7424</v>
      </c>
      <c r="AK123" s="446">
        <f t="shared" si="523"/>
        <v>4673339</v>
      </c>
      <c r="AL123" s="446">
        <f t="shared" si="524"/>
        <v>3662</v>
      </c>
      <c r="AM123" s="446">
        <f t="shared" si="525"/>
        <v>8799</v>
      </c>
      <c r="AN123" s="446"/>
      <c r="AO123" s="446"/>
      <c r="AP123" s="446"/>
      <c r="AQ123" s="446"/>
      <c r="AR123" s="446"/>
      <c r="AS123" s="446"/>
      <c r="AT123" s="446">
        <f t="shared" si="526"/>
        <v>5785</v>
      </c>
      <c r="AU123" s="446">
        <f t="shared" si="526"/>
        <v>594</v>
      </c>
      <c r="AV123" s="446">
        <f t="shared" si="526"/>
        <v>1411</v>
      </c>
      <c r="AW123" s="446">
        <f t="shared" si="526"/>
        <v>6421</v>
      </c>
      <c r="AX123" s="446">
        <f t="shared" si="526"/>
        <v>449</v>
      </c>
      <c r="AY123" s="446">
        <f t="shared" si="526"/>
        <v>3331</v>
      </c>
      <c r="AZ123" s="446">
        <f t="shared" si="526"/>
        <v>2294</v>
      </c>
      <c r="BA123" s="446"/>
      <c r="BB123" s="446"/>
      <c r="BC123" s="446"/>
      <c r="BD123" s="446"/>
      <c r="BE123" s="446"/>
      <c r="BF123" s="446"/>
      <c r="BG123" s="446"/>
      <c r="BH123" s="446"/>
      <c r="BI123" s="446">
        <f t="shared" si="527"/>
        <v>57286</v>
      </c>
      <c r="BJ123" s="446">
        <f t="shared" si="527"/>
        <v>10567</v>
      </c>
      <c r="BK123" s="446">
        <f t="shared" si="527"/>
        <v>22514</v>
      </c>
      <c r="BL123" s="446">
        <f t="shared" si="527"/>
        <v>90367</v>
      </c>
      <c r="BM123" s="446">
        <f t="shared" si="527"/>
        <v>19350</v>
      </c>
      <c r="BN123" s="446">
        <f t="shared" si="527"/>
        <v>15161</v>
      </c>
      <c r="BO123" s="446">
        <f t="shared" si="527"/>
        <v>13565</v>
      </c>
      <c r="BP123" s="446">
        <f t="shared" si="527"/>
        <v>10549</v>
      </c>
      <c r="BQ123" s="446">
        <f t="shared" si="527"/>
        <v>77287</v>
      </c>
      <c r="BR123" s="446">
        <f t="shared" si="527"/>
        <v>62082</v>
      </c>
      <c r="BS123" s="446">
        <f t="shared" si="527"/>
        <v>37632</v>
      </c>
      <c r="BT123" s="446">
        <f t="shared" si="527"/>
        <v>23966</v>
      </c>
      <c r="BU123" s="446">
        <f t="shared" si="527"/>
        <v>2266</v>
      </c>
      <c r="BV123" s="446">
        <f t="shared" si="527"/>
        <v>1374</v>
      </c>
      <c r="BW123" s="446"/>
      <c r="BX123" s="446"/>
      <c r="BY123" s="446"/>
      <c r="BZ123" s="446"/>
      <c r="CA123" s="446"/>
      <c r="CB123" s="446"/>
      <c r="CC123" s="446"/>
      <c r="CD123" s="446"/>
      <c r="CE123" s="446"/>
      <c r="CF123" s="446"/>
      <c r="CG123" s="446"/>
      <c r="CH123" s="446"/>
      <c r="CI123" s="446"/>
      <c r="CJ123" s="446"/>
      <c r="CK123" s="446"/>
      <c r="CL123" s="446"/>
      <c r="CM123" s="446"/>
      <c r="CN123" s="446"/>
      <c r="CO123" s="446"/>
      <c r="CP123" s="446"/>
      <c r="CQ123" s="446"/>
      <c r="CR123" s="446"/>
      <c r="CS123" s="446"/>
      <c r="CT123" s="446"/>
      <c r="CU123" s="446"/>
      <c r="CV123" s="446"/>
      <c r="CW123" s="446"/>
      <c r="CX123" s="446"/>
      <c r="CY123" s="446"/>
      <c r="CZ123" s="446"/>
      <c r="DA123" s="446"/>
      <c r="DB123" s="446"/>
      <c r="DC123" s="446"/>
      <c r="DD123" s="446"/>
      <c r="DE123" s="446"/>
      <c r="DF123" s="446"/>
      <c r="DG123" s="446"/>
      <c r="DH123" s="446"/>
      <c r="DI123" s="446"/>
      <c r="DJ123" s="446"/>
      <c r="DK123" s="446">
        <f t="shared" si="528"/>
        <v>73</v>
      </c>
      <c r="DL123" s="446">
        <f t="shared" si="528"/>
        <v>28992</v>
      </c>
      <c r="DM123" s="446">
        <f t="shared" si="529"/>
        <v>397</v>
      </c>
      <c r="DN123" s="446">
        <f t="shared" si="530"/>
        <v>557</v>
      </c>
      <c r="DO123" s="446">
        <f t="shared" si="531"/>
        <v>4329</v>
      </c>
      <c r="DP123" s="446">
        <f t="shared" si="531"/>
        <v>124583</v>
      </c>
      <c r="DQ123" s="446">
        <f t="shared" si="532"/>
        <v>29</v>
      </c>
      <c r="DR123" s="446">
        <f t="shared" si="533"/>
        <v>52</v>
      </c>
      <c r="DS123" s="446"/>
      <c r="DT123" s="446"/>
      <c r="DU123" s="446"/>
      <c r="DV123" s="446"/>
      <c r="DW123" s="446"/>
      <c r="DX123" s="446"/>
      <c r="DY123" s="446"/>
      <c r="DZ123" s="446"/>
      <c r="EA123" s="446"/>
      <c r="EB123" s="446"/>
      <c r="EC123" s="446"/>
      <c r="ED123" s="446"/>
      <c r="EE123" s="446"/>
      <c r="EF123" s="446"/>
      <c r="EG123" s="446" t="s">
        <v>152</v>
      </c>
      <c r="EH123" s="446" t="s">
        <v>152</v>
      </c>
      <c r="EI123" s="446">
        <f t="shared" si="534"/>
        <v>1762</v>
      </c>
      <c r="EJ123" s="446">
        <f t="shared" si="534"/>
        <v>1101</v>
      </c>
      <c r="EK123" s="446">
        <f t="shared" si="534"/>
        <v>477</v>
      </c>
      <c r="EL123" s="446">
        <f t="shared" si="534"/>
        <v>68</v>
      </c>
      <c r="EM123" s="446">
        <f t="shared" si="534"/>
        <v>2897</v>
      </c>
      <c r="EN123" s="446">
        <f t="shared" si="534"/>
        <v>4946040</v>
      </c>
      <c r="EO123" s="446">
        <f t="shared" si="535"/>
        <v>4492</v>
      </c>
      <c r="EP123" s="446">
        <f t="shared" si="536"/>
        <v>10245</v>
      </c>
      <c r="EQ123" s="446">
        <f t="shared" si="537"/>
        <v>2342245</v>
      </c>
      <c r="ER123" s="446">
        <f t="shared" si="538"/>
        <v>4910</v>
      </c>
      <c r="ES123" s="446">
        <f t="shared" si="539"/>
        <v>11445</v>
      </c>
      <c r="ET123" s="446">
        <f t="shared" si="540"/>
        <v>461648</v>
      </c>
      <c r="EU123" s="446">
        <f t="shared" si="541"/>
        <v>6789</v>
      </c>
      <c r="EV123" s="446">
        <f t="shared" si="542"/>
        <v>13622</v>
      </c>
      <c r="EW123" s="446">
        <f t="shared" si="543"/>
        <v>24828898</v>
      </c>
      <c r="EX123" s="446">
        <f t="shared" si="544"/>
        <v>8571</v>
      </c>
      <c r="EY123" s="446">
        <f t="shared" si="545"/>
        <v>18794</v>
      </c>
      <c r="EZ123" s="447"/>
      <c r="FA123" s="446">
        <f t="shared" si="546"/>
        <v>4</v>
      </c>
      <c r="FB123" s="417">
        <f t="shared" si="562"/>
        <v>2018</v>
      </c>
      <c r="FC123" s="448">
        <f t="shared" si="563"/>
        <v>43191</v>
      </c>
      <c r="FD123" s="449">
        <f t="shared" si="547"/>
        <v>30</v>
      </c>
      <c r="FE123" s="450"/>
      <c r="FF123" s="451"/>
      <c r="FG123" s="450"/>
      <c r="FH123" s="452">
        <f t="shared" si="548"/>
        <v>2.1702557200538357</v>
      </c>
      <c r="FI123" s="452">
        <f t="shared" si="549"/>
        <v>1.7004262000897263</v>
      </c>
      <c r="FJ123" s="452">
        <f t="shared" si="550"/>
        <v>2.2118049894015979</v>
      </c>
      <c r="FK123" s="452">
        <f t="shared" si="551"/>
        <v>1.7200391325615523</v>
      </c>
      <c r="FL123" s="452">
        <f t="shared" si="552"/>
        <v>1.4830371877038799</v>
      </c>
      <c r="FM123" s="452">
        <f t="shared" si="553"/>
        <v>1.1912729784702767</v>
      </c>
      <c r="FN123" s="452">
        <f t="shared" si="554"/>
        <v>1.7377972754560147</v>
      </c>
      <c r="FO123" s="452">
        <f t="shared" si="555"/>
        <v>1.1067190025398292</v>
      </c>
      <c r="FP123" s="452">
        <f t="shared" si="556"/>
        <v>1.7758620689655173</v>
      </c>
      <c r="FQ123" s="452">
        <f t="shared" si="557"/>
        <v>1.0768025078369905</v>
      </c>
      <c r="FR123" s="453"/>
      <c r="FS123" s="446">
        <f t="shared" si="558"/>
        <v>84450</v>
      </c>
      <c r="FT123" s="446">
        <f t="shared" si="558"/>
        <v>0</v>
      </c>
      <c r="FU123" s="446">
        <f t="shared" si="558"/>
        <v>733094</v>
      </c>
      <c r="FV123" s="446">
        <f t="shared" si="558"/>
        <v>3778576</v>
      </c>
      <c r="FW123" s="446">
        <f t="shared" si="558"/>
        <v>6874182</v>
      </c>
      <c r="FX123" s="446">
        <f t="shared" si="558"/>
        <v>7063484</v>
      </c>
      <c r="FY123" s="446">
        <f t="shared" si="558"/>
        <v>130705097</v>
      </c>
      <c r="FZ123" s="446">
        <f t="shared" si="558"/>
        <v>160776308</v>
      </c>
      <c r="GA123" s="446">
        <f t="shared" si="558"/>
        <v>11228084</v>
      </c>
      <c r="GB123" s="446"/>
      <c r="GC123" s="446"/>
      <c r="GD123" s="446"/>
      <c r="GE123" s="446"/>
      <c r="GF123" s="446"/>
      <c r="GG123" s="446"/>
      <c r="GH123" s="446"/>
      <c r="GI123" s="446"/>
      <c r="GJ123" s="446"/>
      <c r="GK123" s="446"/>
      <c r="GL123" s="446"/>
      <c r="GM123" s="446"/>
      <c r="GN123" s="446"/>
      <c r="GO123" s="446">
        <f t="shared" si="559"/>
        <v>40661</v>
      </c>
      <c r="GP123" s="446">
        <f t="shared" si="559"/>
        <v>223902</v>
      </c>
      <c r="GQ123" s="446">
        <f t="shared" si="559"/>
        <v>0</v>
      </c>
      <c r="GR123" s="446">
        <f t="shared" si="559"/>
        <v>11279692</v>
      </c>
      <c r="GS123" s="446">
        <f t="shared" si="559"/>
        <v>5459439</v>
      </c>
      <c r="GT123" s="446">
        <f t="shared" si="559"/>
        <v>926296</v>
      </c>
      <c r="GU123" s="446">
        <f t="shared" si="559"/>
        <v>54445031</v>
      </c>
      <c r="GV123" s="416"/>
      <c r="GX123" s="402"/>
      <c r="GY123" s="402"/>
      <c r="GZ123" s="402"/>
      <c r="HA123" s="402"/>
    </row>
    <row r="124" spans="1:209" ht="10.5" customHeight="1" x14ac:dyDescent="0.2">
      <c r="A124" s="417" t="str">
        <f t="shared" si="504"/>
        <v>2018-19MAYY63</v>
      </c>
      <c r="B124" s="458" t="str">
        <f t="shared" si="560"/>
        <v>2018-19</v>
      </c>
      <c r="C124" s="402" t="s">
        <v>668</v>
      </c>
      <c r="D124" s="458" t="str">
        <f t="shared" si="561"/>
        <v>Y63</v>
      </c>
      <c r="E124" s="458" t="str">
        <f t="shared" si="561"/>
        <v>North East and Yorkshire</v>
      </c>
      <c r="F124" s="458" t="str">
        <f t="shared" si="561"/>
        <v>Y63</v>
      </c>
      <c r="H124" s="446">
        <f t="shared" si="505"/>
        <v>125830</v>
      </c>
      <c r="I124" s="446">
        <f t="shared" si="505"/>
        <v>92761</v>
      </c>
      <c r="J124" s="446">
        <f t="shared" si="505"/>
        <v>303047</v>
      </c>
      <c r="K124" s="446">
        <f t="shared" si="506"/>
        <v>3</v>
      </c>
      <c r="L124" s="446">
        <f t="shared" si="507"/>
        <v>1</v>
      </c>
      <c r="M124" s="446">
        <f t="shared" si="508"/>
        <v>0</v>
      </c>
      <c r="N124" s="446">
        <f t="shared" si="509"/>
        <v>15</v>
      </c>
      <c r="O124" s="446">
        <f t="shared" si="510"/>
        <v>55</v>
      </c>
      <c r="P124" s="446">
        <f t="shared" si="511"/>
        <v>0</v>
      </c>
      <c r="Q124" s="446">
        <f t="shared" si="511"/>
        <v>0</v>
      </c>
      <c r="R124" s="446">
        <f t="shared" si="511"/>
        <v>0</v>
      </c>
      <c r="S124" s="446">
        <f t="shared" si="511"/>
        <v>102013</v>
      </c>
      <c r="T124" s="446">
        <f t="shared" si="511"/>
        <v>9481</v>
      </c>
      <c r="U124" s="446">
        <f t="shared" si="511"/>
        <v>6565</v>
      </c>
      <c r="V124" s="446">
        <f t="shared" si="511"/>
        <v>55282</v>
      </c>
      <c r="W124" s="446">
        <f t="shared" si="511"/>
        <v>22678</v>
      </c>
      <c r="X124" s="446">
        <f t="shared" si="511"/>
        <v>1318</v>
      </c>
      <c r="Y124" s="446">
        <f t="shared" si="511"/>
        <v>4368377</v>
      </c>
      <c r="Z124" s="446">
        <f t="shared" si="512"/>
        <v>461</v>
      </c>
      <c r="AA124" s="446">
        <f t="shared" si="513"/>
        <v>782</v>
      </c>
      <c r="AB124" s="446">
        <f t="shared" si="514"/>
        <v>4375724</v>
      </c>
      <c r="AC124" s="446">
        <f t="shared" si="515"/>
        <v>667</v>
      </c>
      <c r="AD124" s="446">
        <f t="shared" si="516"/>
        <v>1181</v>
      </c>
      <c r="AE124" s="446">
        <f t="shared" si="517"/>
        <v>68813135</v>
      </c>
      <c r="AF124" s="446">
        <f t="shared" si="518"/>
        <v>1245</v>
      </c>
      <c r="AG124" s="446">
        <f t="shared" si="519"/>
        <v>2620</v>
      </c>
      <c r="AH124" s="446">
        <f t="shared" si="520"/>
        <v>76719482</v>
      </c>
      <c r="AI124" s="446">
        <f t="shared" si="521"/>
        <v>3383</v>
      </c>
      <c r="AJ124" s="446">
        <f t="shared" si="522"/>
        <v>7954</v>
      </c>
      <c r="AK124" s="446">
        <f t="shared" si="523"/>
        <v>5863139</v>
      </c>
      <c r="AL124" s="446">
        <f t="shared" si="524"/>
        <v>4449</v>
      </c>
      <c r="AM124" s="446">
        <f t="shared" si="525"/>
        <v>10939</v>
      </c>
      <c r="AN124" s="446"/>
      <c r="AO124" s="446"/>
      <c r="AP124" s="446"/>
      <c r="AQ124" s="446"/>
      <c r="AR124" s="446"/>
      <c r="AS124" s="446"/>
      <c r="AT124" s="446">
        <f t="shared" si="526"/>
        <v>6470</v>
      </c>
      <c r="AU124" s="446">
        <f t="shared" si="526"/>
        <v>635</v>
      </c>
      <c r="AV124" s="446">
        <f t="shared" si="526"/>
        <v>1697</v>
      </c>
      <c r="AW124" s="446">
        <f t="shared" si="526"/>
        <v>7413</v>
      </c>
      <c r="AX124" s="446">
        <f t="shared" si="526"/>
        <v>464</v>
      </c>
      <c r="AY124" s="446">
        <f t="shared" si="526"/>
        <v>3674</v>
      </c>
      <c r="AZ124" s="446">
        <f t="shared" si="526"/>
        <v>2446</v>
      </c>
      <c r="BA124" s="446"/>
      <c r="BB124" s="446"/>
      <c r="BC124" s="446"/>
      <c r="BD124" s="446"/>
      <c r="BE124" s="446"/>
      <c r="BF124" s="446"/>
      <c r="BG124" s="446"/>
      <c r="BH124" s="446"/>
      <c r="BI124" s="446">
        <f t="shared" si="527"/>
        <v>60357</v>
      </c>
      <c r="BJ124" s="446">
        <f t="shared" si="527"/>
        <v>10886</v>
      </c>
      <c r="BK124" s="446">
        <f t="shared" si="527"/>
        <v>24300</v>
      </c>
      <c r="BL124" s="446">
        <f t="shared" si="527"/>
        <v>95543</v>
      </c>
      <c r="BM124" s="446">
        <f t="shared" si="527"/>
        <v>20616</v>
      </c>
      <c r="BN124" s="446">
        <f t="shared" si="527"/>
        <v>16015</v>
      </c>
      <c r="BO124" s="446">
        <f t="shared" si="527"/>
        <v>14781</v>
      </c>
      <c r="BP124" s="446">
        <f t="shared" si="527"/>
        <v>11627</v>
      </c>
      <c r="BQ124" s="446">
        <f t="shared" si="527"/>
        <v>83435</v>
      </c>
      <c r="BR124" s="446">
        <f t="shared" si="527"/>
        <v>66502</v>
      </c>
      <c r="BS124" s="446">
        <f t="shared" si="527"/>
        <v>40737</v>
      </c>
      <c r="BT124" s="446">
        <f t="shared" si="527"/>
        <v>25476</v>
      </c>
      <c r="BU124" s="446">
        <f t="shared" si="527"/>
        <v>2467</v>
      </c>
      <c r="BV124" s="446">
        <f t="shared" si="527"/>
        <v>1454</v>
      </c>
      <c r="BW124" s="446"/>
      <c r="BX124" s="446"/>
      <c r="BY124" s="446"/>
      <c r="BZ124" s="446"/>
      <c r="CA124" s="446"/>
      <c r="CB124" s="446"/>
      <c r="CC124" s="446"/>
      <c r="CD124" s="446"/>
      <c r="CE124" s="446"/>
      <c r="CF124" s="446"/>
      <c r="CG124" s="446"/>
      <c r="CH124" s="446"/>
      <c r="CI124" s="446"/>
      <c r="CJ124" s="446"/>
      <c r="CK124" s="446"/>
      <c r="CL124" s="446"/>
      <c r="CM124" s="446"/>
      <c r="CN124" s="446"/>
      <c r="CO124" s="446"/>
      <c r="CP124" s="446"/>
      <c r="CQ124" s="446"/>
      <c r="CR124" s="446"/>
      <c r="CS124" s="446"/>
      <c r="CT124" s="446"/>
      <c r="CU124" s="446"/>
      <c r="CV124" s="446"/>
      <c r="CW124" s="446"/>
      <c r="CX124" s="446"/>
      <c r="CY124" s="446"/>
      <c r="CZ124" s="446"/>
      <c r="DA124" s="446"/>
      <c r="DB124" s="446"/>
      <c r="DC124" s="446"/>
      <c r="DD124" s="446"/>
      <c r="DE124" s="446"/>
      <c r="DF124" s="446"/>
      <c r="DG124" s="446"/>
      <c r="DH124" s="446"/>
      <c r="DI124" s="446"/>
      <c r="DJ124" s="446"/>
      <c r="DK124" s="446">
        <f t="shared" si="528"/>
        <v>89</v>
      </c>
      <c r="DL124" s="446">
        <f t="shared" si="528"/>
        <v>32837</v>
      </c>
      <c r="DM124" s="446">
        <f t="shared" si="529"/>
        <v>369</v>
      </c>
      <c r="DN124" s="446">
        <f t="shared" si="530"/>
        <v>584</v>
      </c>
      <c r="DO124" s="446">
        <f t="shared" si="531"/>
        <v>4864</v>
      </c>
      <c r="DP124" s="446">
        <f t="shared" si="531"/>
        <v>148191</v>
      </c>
      <c r="DQ124" s="446">
        <f t="shared" si="532"/>
        <v>30</v>
      </c>
      <c r="DR124" s="446">
        <f t="shared" si="533"/>
        <v>53</v>
      </c>
      <c r="DS124" s="446"/>
      <c r="DT124" s="446"/>
      <c r="DU124" s="446"/>
      <c r="DV124" s="446"/>
      <c r="DW124" s="446"/>
      <c r="DX124" s="446"/>
      <c r="DY124" s="446"/>
      <c r="DZ124" s="446"/>
      <c r="EA124" s="446"/>
      <c r="EB124" s="446"/>
      <c r="EC124" s="446"/>
      <c r="ED124" s="446"/>
      <c r="EE124" s="446"/>
      <c r="EF124" s="446"/>
      <c r="EG124" s="446" t="s">
        <v>152</v>
      </c>
      <c r="EH124" s="446" t="s">
        <v>152</v>
      </c>
      <c r="EI124" s="446">
        <f t="shared" si="534"/>
        <v>1664</v>
      </c>
      <c r="EJ124" s="446">
        <f t="shared" si="534"/>
        <v>1209</v>
      </c>
      <c r="EK124" s="446">
        <f t="shared" si="534"/>
        <v>559</v>
      </c>
      <c r="EL124" s="446">
        <f t="shared" si="534"/>
        <v>66</v>
      </c>
      <c r="EM124" s="446">
        <f t="shared" si="534"/>
        <v>3228</v>
      </c>
      <c r="EN124" s="446">
        <f t="shared" si="534"/>
        <v>6033557</v>
      </c>
      <c r="EO124" s="446">
        <f t="shared" si="535"/>
        <v>4991</v>
      </c>
      <c r="EP124" s="446">
        <f t="shared" si="536"/>
        <v>11268</v>
      </c>
      <c r="EQ124" s="446">
        <f t="shared" si="537"/>
        <v>3288260</v>
      </c>
      <c r="ER124" s="446">
        <f t="shared" si="538"/>
        <v>5882</v>
      </c>
      <c r="ES124" s="446">
        <f t="shared" si="539"/>
        <v>12491</v>
      </c>
      <c r="ET124" s="446">
        <f t="shared" si="540"/>
        <v>456259</v>
      </c>
      <c r="EU124" s="446">
        <f t="shared" si="541"/>
        <v>6913</v>
      </c>
      <c r="EV124" s="446">
        <f t="shared" si="542"/>
        <v>13682</v>
      </c>
      <c r="EW124" s="446">
        <f t="shared" si="543"/>
        <v>32221595</v>
      </c>
      <c r="EX124" s="446">
        <f t="shared" si="544"/>
        <v>9982</v>
      </c>
      <c r="EY124" s="446">
        <f t="shared" si="545"/>
        <v>22470</v>
      </c>
      <c r="EZ124" s="447"/>
      <c r="FA124" s="446">
        <f t="shared" si="546"/>
        <v>5</v>
      </c>
      <c r="FB124" s="417">
        <f t="shared" si="562"/>
        <v>2018</v>
      </c>
      <c r="FC124" s="448">
        <f t="shared" si="563"/>
        <v>43221</v>
      </c>
      <c r="FD124" s="449">
        <f t="shared" si="547"/>
        <v>31</v>
      </c>
      <c r="FE124" s="450"/>
      <c r="FF124" s="451"/>
      <c r="FG124" s="450"/>
      <c r="FH124" s="452">
        <f t="shared" si="548"/>
        <v>2.1744541715008965</v>
      </c>
      <c r="FI124" s="452">
        <f t="shared" si="549"/>
        <v>1.6891678093028162</v>
      </c>
      <c r="FJ124" s="452">
        <f t="shared" si="550"/>
        <v>2.2514851485148513</v>
      </c>
      <c r="FK124" s="452">
        <f t="shared" si="551"/>
        <v>1.771058644325971</v>
      </c>
      <c r="FL124" s="452">
        <f t="shared" si="552"/>
        <v>1.5092616041387794</v>
      </c>
      <c r="FM124" s="452">
        <f t="shared" si="553"/>
        <v>1.2029593719474694</v>
      </c>
      <c r="FN124" s="452">
        <f t="shared" si="554"/>
        <v>1.7963224270217832</v>
      </c>
      <c r="FO124" s="452">
        <f t="shared" si="555"/>
        <v>1.1233794867272247</v>
      </c>
      <c r="FP124" s="452">
        <f t="shared" si="556"/>
        <v>1.8717754172989378</v>
      </c>
      <c r="FQ124" s="452">
        <f t="shared" si="557"/>
        <v>1.103186646433991</v>
      </c>
      <c r="FR124" s="453"/>
      <c r="FS124" s="446">
        <f t="shared" si="558"/>
        <v>92761</v>
      </c>
      <c r="FT124" s="446">
        <f t="shared" si="558"/>
        <v>0</v>
      </c>
      <c r="FU124" s="446">
        <f t="shared" si="558"/>
        <v>1411219</v>
      </c>
      <c r="FV124" s="446">
        <f t="shared" si="558"/>
        <v>5141899</v>
      </c>
      <c r="FW124" s="446">
        <f t="shared" si="558"/>
        <v>7417917</v>
      </c>
      <c r="FX124" s="446">
        <f t="shared" si="558"/>
        <v>7755160</v>
      </c>
      <c r="FY124" s="446">
        <f t="shared" si="558"/>
        <v>144837302</v>
      </c>
      <c r="FZ124" s="446">
        <f t="shared" si="558"/>
        <v>180390548</v>
      </c>
      <c r="GA124" s="446">
        <f t="shared" si="558"/>
        <v>14417691</v>
      </c>
      <c r="GB124" s="446"/>
      <c r="GC124" s="446"/>
      <c r="GD124" s="446"/>
      <c r="GE124" s="446"/>
      <c r="GF124" s="446"/>
      <c r="GG124" s="446"/>
      <c r="GH124" s="446"/>
      <c r="GI124" s="446"/>
      <c r="GJ124" s="446"/>
      <c r="GK124" s="446"/>
      <c r="GL124" s="446"/>
      <c r="GM124" s="446"/>
      <c r="GN124" s="446"/>
      <c r="GO124" s="446">
        <f t="shared" si="559"/>
        <v>51976</v>
      </c>
      <c r="GP124" s="446">
        <f t="shared" si="559"/>
        <v>259824</v>
      </c>
      <c r="GQ124" s="446">
        <f t="shared" si="559"/>
        <v>0</v>
      </c>
      <c r="GR124" s="446">
        <f t="shared" si="559"/>
        <v>13623051</v>
      </c>
      <c r="GS124" s="446">
        <f t="shared" si="559"/>
        <v>6982480</v>
      </c>
      <c r="GT124" s="446">
        <f t="shared" si="559"/>
        <v>903012</v>
      </c>
      <c r="GU124" s="446">
        <f t="shared" si="559"/>
        <v>72532682</v>
      </c>
      <c r="GV124" s="416"/>
      <c r="GW124" s="402"/>
      <c r="GX124" s="402"/>
      <c r="GY124" s="402"/>
      <c r="GZ124" s="402"/>
      <c r="HA124" s="402"/>
    </row>
    <row r="125" spans="1:209" ht="10.5" customHeight="1" x14ac:dyDescent="0.2">
      <c r="A125" s="417" t="str">
        <f t="shared" si="504"/>
        <v>2018-19JUNEY63</v>
      </c>
      <c r="B125" s="458" t="str">
        <f t="shared" si="560"/>
        <v>2018-19</v>
      </c>
      <c r="C125" s="402" t="s">
        <v>671</v>
      </c>
      <c r="D125" s="458" t="str">
        <f t="shared" si="561"/>
        <v>Y63</v>
      </c>
      <c r="E125" s="458" t="str">
        <f t="shared" si="561"/>
        <v>North East and Yorkshire</v>
      </c>
      <c r="F125" s="458" t="str">
        <f t="shared" si="561"/>
        <v>Y63</v>
      </c>
      <c r="H125" s="446">
        <f t="shared" si="505"/>
        <v>121789</v>
      </c>
      <c r="I125" s="446">
        <f t="shared" si="505"/>
        <v>90621</v>
      </c>
      <c r="J125" s="446">
        <f t="shared" si="505"/>
        <v>432587</v>
      </c>
      <c r="K125" s="446">
        <f t="shared" si="506"/>
        <v>5</v>
      </c>
      <c r="L125" s="446">
        <f t="shared" si="507"/>
        <v>1</v>
      </c>
      <c r="M125" s="446">
        <f t="shared" si="508"/>
        <v>0</v>
      </c>
      <c r="N125" s="446">
        <f t="shared" si="509"/>
        <v>25</v>
      </c>
      <c r="O125" s="446">
        <f t="shared" si="510"/>
        <v>74</v>
      </c>
      <c r="P125" s="446">
        <f t="shared" ref="P125:Y134" si="564">SUMIFS(P$443:P$10112,$B$443:$B$10112,$B125,$C$443:$C$10112,$C125,$D$443:$D$10112,$D125)</f>
        <v>0</v>
      </c>
      <c r="Q125" s="446">
        <f t="shared" si="564"/>
        <v>0</v>
      </c>
      <c r="R125" s="446">
        <f t="shared" si="564"/>
        <v>0</v>
      </c>
      <c r="S125" s="446">
        <f t="shared" si="564"/>
        <v>97696</v>
      </c>
      <c r="T125" s="446">
        <f t="shared" si="564"/>
        <v>8564</v>
      </c>
      <c r="U125" s="446">
        <f t="shared" si="564"/>
        <v>5845</v>
      </c>
      <c r="V125" s="446">
        <f t="shared" si="564"/>
        <v>53148</v>
      </c>
      <c r="W125" s="446">
        <f t="shared" si="564"/>
        <v>21974</v>
      </c>
      <c r="X125" s="446">
        <f t="shared" si="564"/>
        <v>1182</v>
      </c>
      <c r="Y125" s="446">
        <f t="shared" si="564"/>
        <v>3715351</v>
      </c>
      <c r="Z125" s="446">
        <f t="shared" si="512"/>
        <v>434</v>
      </c>
      <c r="AA125" s="446">
        <f t="shared" si="513"/>
        <v>734</v>
      </c>
      <c r="AB125" s="446">
        <f t="shared" si="514"/>
        <v>3731262</v>
      </c>
      <c r="AC125" s="446">
        <f t="shared" si="515"/>
        <v>638</v>
      </c>
      <c r="AD125" s="446">
        <f t="shared" si="516"/>
        <v>1120</v>
      </c>
      <c r="AE125" s="446">
        <f t="shared" si="517"/>
        <v>64024547</v>
      </c>
      <c r="AF125" s="446">
        <f t="shared" si="518"/>
        <v>1205</v>
      </c>
      <c r="AG125" s="446">
        <f t="shared" si="519"/>
        <v>2510</v>
      </c>
      <c r="AH125" s="446">
        <f t="shared" si="520"/>
        <v>76750667</v>
      </c>
      <c r="AI125" s="446">
        <f t="shared" si="521"/>
        <v>3493</v>
      </c>
      <c r="AJ125" s="446">
        <f t="shared" si="522"/>
        <v>8089</v>
      </c>
      <c r="AK125" s="446">
        <f t="shared" si="523"/>
        <v>4760907</v>
      </c>
      <c r="AL125" s="446">
        <f t="shared" si="524"/>
        <v>4028</v>
      </c>
      <c r="AM125" s="446">
        <f t="shared" si="525"/>
        <v>9331</v>
      </c>
      <c r="AN125" s="446"/>
      <c r="AO125" s="446"/>
      <c r="AP125" s="446"/>
      <c r="AQ125" s="446"/>
      <c r="AR125" s="446"/>
      <c r="AS125" s="446"/>
      <c r="AT125" s="446">
        <f t="shared" ref="AT125:AZ134" si="565">SUMIFS(AT$443:AT$10112,$B$443:$B$10112,$B125,$C$443:$C$10112,$C125,$D$443:$D$10112,$D125)</f>
        <v>6409</v>
      </c>
      <c r="AU125" s="446">
        <f t="shared" si="565"/>
        <v>694</v>
      </c>
      <c r="AV125" s="446">
        <f t="shared" si="565"/>
        <v>1747</v>
      </c>
      <c r="AW125" s="446">
        <f t="shared" si="565"/>
        <v>7476</v>
      </c>
      <c r="AX125" s="446">
        <f t="shared" si="565"/>
        <v>500</v>
      </c>
      <c r="AY125" s="446">
        <f t="shared" si="565"/>
        <v>3468</v>
      </c>
      <c r="AZ125" s="446">
        <f t="shared" si="565"/>
        <v>2148</v>
      </c>
      <c r="BA125" s="446"/>
      <c r="BB125" s="446"/>
      <c r="BC125" s="446"/>
      <c r="BD125" s="446"/>
      <c r="BE125" s="446"/>
      <c r="BF125" s="446"/>
      <c r="BG125" s="446"/>
      <c r="BH125" s="446"/>
      <c r="BI125" s="446">
        <f t="shared" ref="BI125:BV134" si="566">SUMIFS(BI$443:BI$10112,$B$443:$B$10112,$B125,$C$443:$C$10112,$C125,$D$443:$D$10112,$D125)</f>
        <v>57952</v>
      </c>
      <c r="BJ125" s="446">
        <f t="shared" si="566"/>
        <v>9936</v>
      </c>
      <c r="BK125" s="446">
        <f t="shared" si="566"/>
        <v>23399</v>
      </c>
      <c r="BL125" s="446">
        <f t="shared" si="566"/>
        <v>91287</v>
      </c>
      <c r="BM125" s="446">
        <f t="shared" si="566"/>
        <v>19045</v>
      </c>
      <c r="BN125" s="446">
        <f t="shared" si="566"/>
        <v>14601</v>
      </c>
      <c r="BO125" s="446">
        <f t="shared" si="566"/>
        <v>12893</v>
      </c>
      <c r="BP125" s="446">
        <f t="shared" si="566"/>
        <v>10046</v>
      </c>
      <c r="BQ125" s="446">
        <f t="shared" si="566"/>
        <v>79025</v>
      </c>
      <c r="BR125" s="446">
        <f t="shared" si="566"/>
        <v>63052</v>
      </c>
      <c r="BS125" s="446">
        <f t="shared" si="566"/>
        <v>39199</v>
      </c>
      <c r="BT125" s="446">
        <f t="shared" si="566"/>
        <v>24305</v>
      </c>
      <c r="BU125" s="446">
        <f t="shared" si="566"/>
        <v>2141</v>
      </c>
      <c r="BV125" s="446">
        <f t="shared" si="566"/>
        <v>1267</v>
      </c>
      <c r="BW125" s="446"/>
      <c r="BX125" s="446"/>
      <c r="BY125" s="446"/>
      <c r="BZ125" s="446"/>
      <c r="CA125" s="446"/>
      <c r="CB125" s="446"/>
      <c r="CC125" s="446"/>
      <c r="CD125" s="446"/>
      <c r="CE125" s="446"/>
      <c r="CF125" s="446"/>
      <c r="CG125" s="446"/>
      <c r="CH125" s="446"/>
      <c r="CI125" s="446"/>
      <c r="CJ125" s="446"/>
      <c r="CK125" s="446"/>
      <c r="CL125" s="446"/>
      <c r="CM125" s="446"/>
      <c r="CN125" s="446"/>
      <c r="CO125" s="446"/>
      <c r="CP125" s="446"/>
      <c r="CQ125" s="446"/>
      <c r="CR125" s="446"/>
      <c r="CS125" s="446"/>
      <c r="CT125" s="446"/>
      <c r="CU125" s="446"/>
      <c r="CV125" s="446"/>
      <c r="CW125" s="446"/>
      <c r="CX125" s="446"/>
      <c r="CY125" s="446"/>
      <c r="CZ125" s="446"/>
      <c r="DA125" s="446"/>
      <c r="DB125" s="446"/>
      <c r="DC125" s="446"/>
      <c r="DD125" s="446"/>
      <c r="DE125" s="446"/>
      <c r="DF125" s="446"/>
      <c r="DG125" s="446"/>
      <c r="DH125" s="446"/>
      <c r="DI125" s="446"/>
      <c r="DJ125" s="446"/>
      <c r="DK125" s="446">
        <f t="shared" si="528"/>
        <v>90</v>
      </c>
      <c r="DL125" s="446">
        <f t="shared" si="528"/>
        <v>37238</v>
      </c>
      <c r="DM125" s="446">
        <f t="shared" si="529"/>
        <v>414</v>
      </c>
      <c r="DN125" s="446">
        <f t="shared" si="530"/>
        <v>731</v>
      </c>
      <c r="DO125" s="446">
        <f t="shared" si="531"/>
        <v>3964</v>
      </c>
      <c r="DP125" s="446">
        <f t="shared" si="531"/>
        <v>129947</v>
      </c>
      <c r="DQ125" s="446">
        <f t="shared" si="532"/>
        <v>33</v>
      </c>
      <c r="DR125" s="446">
        <f t="shared" si="533"/>
        <v>59</v>
      </c>
      <c r="DS125" s="446"/>
      <c r="DT125" s="446"/>
      <c r="DU125" s="446"/>
      <c r="DV125" s="446"/>
      <c r="DW125" s="446"/>
      <c r="DX125" s="446"/>
      <c r="DY125" s="446"/>
      <c r="DZ125" s="446"/>
      <c r="EA125" s="446"/>
      <c r="EB125" s="446"/>
      <c r="EC125" s="446"/>
      <c r="ED125" s="446"/>
      <c r="EE125" s="446"/>
      <c r="EF125" s="446"/>
      <c r="EG125" s="446" t="s">
        <v>152</v>
      </c>
      <c r="EH125" s="446" t="s">
        <v>152</v>
      </c>
      <c r="EI125" s="446">
        <f t="shared" ref="EI125:EN134" si="567">SUMIFS(EI$443:EI$10112,$B$443:$B$10112,$B125,$C$443:$C$10112,$C125,$D$443:$D$10112,$D125)</f>
        <v>1569</v>
      </c>
      <c r="EJ125" s="446">
        <f t="shared" si="567"/>
        <v>1189</v>
      </c>
      <c r="EK125" s="446">
        <f t="shared" si="567"/>
        <v>585</v>
      </c>
      <c r="EL125" s="446">
        <f t="shared" si="567"/>
        <v>31</v>
      </c>
      <c r="EM125" s="446">
        <f t="shared" si="567"/>
        <v>2965</v>
      </c>
      <c r="EN125" s="446">
        <f t="shared" si="567"/>
        <v>6386469</v>
      </c>
      <c r="EO125" s="446">
        <f t="shared" si="535"/>
        <v>5371</v>
      </c>
      <c r="EP125" s="446">
        <f t="shared" si="536"/>
        <v>12231</v>
      </c>
      <c r="EQ125" s="446">
        <f t="shared" si="537"/>
        <v>3502636</v>
      </c>
      <c r="ER125" s="446">
        <f t="shared" si="538"/>
        <v>5987</v>
      </c>
      <c r="ES125" s="446">
        <f t="shared" si="539"/>
        <v>12516</v>
      </c>
      <c r="ET125" s="446">
        <f t="shared" si="540"/>
        <v>186587</v>
      </c>
      <c r="EU125" s="446">
        <f t="shared" si="541"/>
        <v>6019</v>
      </c>
      <c r="EV125" s="446">
        <f t="shared" si="542"/>
        <v>13797</v>
      </c>
      <c r="EW125" s="446">
        <f t="shared" si="543"/>
        <v>28007388</v>
      </c>
      <c r="EX125" s="446">
        <f t="shared" si="544"/>
        <v>9446</v>
      </c>
      <c r="EY125" s="446">
        <f t="shared" si="545"/>
        <v>21598</v>
      </c>
      <c r="EZ125" s="447"/>
      <c r="FA125" s="446">
        <f t="shared" si="546"/>
        <v>6</v>
      </c>
      <c r="FB125" s="417">
        <f t="shared" si="562"/>
        <v>2018</v>
      </c>
      <c r="FC125" s="448">
        <f t="shared" si="563"/>
        <v>43252</v>
      </c>
      <c r="FD125" s="449">
        <f t="shared" si="547"/>
        <v>30</v>
      </c>
      <c r="FE125" s="450"/>
      <c r="FF125" s="451"/>
      <c r="FG125" s="450"/>
      <c r="FH125" s="452">
        <f t="shared" si="548"/>
        <v>2.2238439981317142</v>
      </c>
      <c r="FI125" s="452">
        <f t="shared" si="549"/>
        <v>1.7049276039234003</v>
      </c>
      <c r="FJ125" s="452">
        <f t="shared" si="550"/>
        <v>2.2058169375534646</v>
      </c>
      <c r="FK125" s="452">
        <f t="shared" si="551"/>
        <v>1.7187339606501284</v>
      </c>
      <c r="FL125" s="452">
        <f t="shared" si="552"/>
        <v>1.486885677730112</v>
      </c>
      <c r="FM125" s="452">
        <f t="shared" si="553"/>
        <v>1.1863475577632272</v>
      </c>
      <c r="FN125" s="452">
        <f t="shared" si="554"/>
        <v>1.783880950213889</v>
      </c>
      <c r="FO125" s="452">
        <f t="shared" si="555"/>
        <v>1.1060799126240102</v>
      </c>
      <c r="FP125" s="452">
        <f t="shared" si="556"/>
        <v>1.8113367174280879</v>
      </c>
      <c r="FQ125" s="452">
        <f t="shared" si="557"/>
        <v>1.0719120135363791</v>
      </c>
      <c r="FR125" s="453"/>
      <c r="FS125" s="446">
        <f t="shared" ref="FS125:GA134" si="568">SUMIFS(FS$443:FS$10112,$B$443:$B$10112,$B125,$C$443:$C$10112,$C125,$D$443:$D$10112,$D125)</f>
        <v>90621</v>
      </c>
      <c r="FT125" s="446">
        <f t="shared" si="568"/>
        <v>0</v>
      </c>
      <c r="FU125" s="446">
        <f t="shared" si="568"/>
        <v>2250515</v>
      </c>
      <c r="FV125" s="446">
        <f t="shared" si="568"/>
        <v>6726014</v>
      </c>
      <c r="FW125" s="446">
        <f t="shared" si="568"/>
        <v>6289974</v>
      </c>
      <c r="FX125" s="446">
        <f t="shared" si="568"/>
        <v>6545133</v>
      </c>
      <c r="FY125" s="446">
        <f t="shared" si="568"/>
        <v>133380324</v>
      </c>
      <c r="FZ125" s="446">
        <f t="shared" si="568"/>
        <v>177740628</v>
      </c>
      <c r="GA125" s="446">
        <f t="shared" si="568"/>
        <v>11028840</v>
      </c>
      <c r="GB125" s="446"/>
      <c r="GC125" s="446"/>
      <c r="GD125" s="446"/>
      <c r="GE125" s="446"/>
      <c r="GF125" s="446"/>
      <c r="GG125" s="446"/>
      <c r="GH125" s="446"/>
      <c r="GI125" s="446"/>
      <c r="GJ125" s="446"/>
      <c r="GK125" s="446"/>
      <c r="GL125" s="446"/>
      <c r="GM125" s="446"/>
      <c r="GN125" s="446"/>
      <c r="GO125" s="446">
        <f t="shared" ref="GO125:GU134" si="569">SUMIFS(GO$443:GO$10112,$B$443:$B$10112,$B125,$C$443:$C$10112,$C125,$D$443:$D$10112,$D125)</f>
        <v>65790</v>
      </c>
      <c r="GP125" s="446">
        <f t="shared" si="569"/>
        <v>234642</v>
      </c>
      <c r="GQ125" s="446">
        <f t="shared" si="569"/>
        <v>0</v>
      </c>
      <c r="GR125" s="446">
        <f t="shared" si="569"/>
        <v>14542682</v>
      </c>
      <c r="GS125" s="446">
        <f t="shared" si="569"/>
        <v>7321795</v>
      </c>
      <c r="GT125" s="446">
        <f t="shared" si="569"/>
        <v>427707</v>
      </c>
      <c r="GU125" s="446">
        <f t="shared" si="569"/>
        <v>64039375</v>
      </c>
      <c r="GV125" s="416"/>
      <c r="GW125" s="402"/>
      <c r="GX125" s="402"/>
      <c r="GY125" s="402"/>
      <c r="GZ125" s="402"/>
      <c r="HA125" s="402"/>
    </row>
    <row r="126" spans="1:209" ht="10.5" customHeight="1" x14ac:dyDescent="0.2">
      <c r="A126" s="417" t="str">
        <f t="shared" si="504"/>
        <v>2018-19JULYY63</v>
      </c>
      <c r="B126" s="458" t="str">
        <f t="shared" si="560"/>
        <v>2018-19</v>
      </c>
      <c r="C126" s="402" t="s">
        <v>673</v>
      </c>
      <c r="D126" s="458" t="str">
        <f t="shared" si="561"/>
        <v>Y63</v>
      </c>
      <c r="E126" s="458" t="str">
        <f t="shared" si="561"/>
        <v>North East and Yorkshire</v>
      </c>
      <c r="F126" s="458" t="str">
        <f t="shared" si="561"/>
        <v>Y63</v>
      </c>
      <c r="H126" s="446">
        <f t="shared" si="505"/>
        <v>133106</v>
      </c>
      <c r="I126" s="446">
        <f t="shared" si="505"/>
        <v>96468</v>
      </c>
      <c r="J126" s="446">
        <f t="shared" si="505"/>
        <v>349764</v>
      </c>
      <c r="K126" s="446">
        <f t="shared" si="506"/>
        <v>4</v>
      </c>
      <c r="L126" s="446">
        <f t="shared" si="507"/>
        <v>1</v>
      </c>
      <c r="M126" s="446">
        <f t="shared" si="508"/>
        <v>0</v>
      </c>
      <c r="N126" s="446">
        <f t="shared" si="509"/>
        <v>13</v>
      </c>
      <c r="O126" s="446">
        <f t="shared" si="510"/>
        <v>55</v>
      </c>
      <c r="P126" s="446">
        <f t="shared" si="564"/>
        <v>0</v>
      </c>
      <c r="Q126" s="446">
        <f t="shared" si="564"/>
        <v>0</v>
      </c>
      <c r="R126" s="446">
        <f t="shared" si="564"/>
        <v>0</v>
      </c>
      <c r="S126" s="446">
        <f t="shared" si="564"/>
        <v>102571</v>
      </c>
      <c r="T126" s="446">
        <f t="shared" si="564"/>
        <v>8073</v>
      </c>
      <c r="U126" s="446">
        <f t="shared" si="564"/>
        <v>5524</v>
      </c>
      <c r="V126" s="446">
        <f t="shared" si="564"/>
        <v>56201</v>
      </c>
      <c r="W126" s="446">
        <f t="shared" si="564"/>
        <v>21592</v>
      </c>
      <c r="X126" s="446">
        <f t="shared" si="564"/>
        <v>1261</v>
      </c>
      <c r="Y126" s="446">
        <f t="shared" si="564"/>
        <v>3411489</v>
      </c>
      <c r="Z126" s="446">
        <f t="shared" si="512"/>
        <v>423</v>
      </c>
      <c r="AA126" s="446">
        <f t="shared" si="513"/>
        <v>723</v>
      </c>
      <c r="AB126" s="446">
        <f t="shared" si="514"/>
        <v>3431368</v>
      </c>
      <c r="AC126" s="446">
        <f t="shared" si="515"/>
        <v>621</v>
      </c>
      <c r="AD126" s="446">
        <f t="shared" si="516"/>
        <v>1096</v>
      </c>
      <c r="AE126" s="446">
        <f t="shared" si="517"/>
        <v>67185074</v>
      </c>
      <c r="AF126" s="446">
        <f t="shared" si="518"/>
        <v>1195</v>
      </c>
      <c r="AG126" s="446">
        <f t="shared" si="519"/>
        <v>2462</v>
      </c>
      <c r="AH126" s="446">
        <f t="shared" si="520"/>
        <v>76684343</v>
      </c>
      <c r="AI126" s="446">
        <f t="shared" si="521"/>
        <v>3552</v>
      </c>
      <c r="AJ126" s="446">
        <f t="shared" si="522"/>
        <v>8439</v>
      </c>
      <c r="AK126" s="446">
        <f t="shared" si="523"/>
        <v>5763686</v>
      </c>
      <c r="AL126" s="446">
        <f t="shared" si="524"/>
        <v>4571</v>
      </c>
      <c r="AM126" s="446">
        <f t="shared" si="525"/>
        <v>10793</v>
      </c>
      <c r="AN126" s="446"/>
      <c r="AO126" s="446"/>
      <c r="AP126" s="446"/>
      <c r="AQ126" s="446"/>
      <c r="AR126" s="446"/>
      <c r="AS126" s="446"/>
      <c r="AT126" s="446">
        <f t="shared" si="565"/>
        <v>6789</v>
      </c>
      <c r="AU126" s="446">
        <f t="shared" si="565"/>
        <v>663</v>
      </c>
      <c r="AV126" s="446">
        <f t="shared" si="565"/>
        <v>1568</v>
      </c>
      <c r="AW126" s="446">
        <f t="shared" si="565"/>
        <v>7992</v>
      </c>
      <c r="AX126" s="446">
        <f t="shared" si="565"/>
        <v>598</v>
      </c>
      <c r="AY126" s="446">
        <f t="shared" si="565"/>
        <v>3960</v>
      </c>
      <c r="AZ126" s="446">
        <f t="shared" si="565"/>
        <v>2204</v>
      </c>
      <c r="BA126" s="446"/>
      <c r="BB126" s="446"/>
      <c r="BC126" s="446"/>
      <c r="BD126" s="446"/>
      <c r="BE126" s="446"/>
      <c r="BF126" s="446"/>
      <c r="BG126" s="446"/>
      <c r="BH126" s="446"/>
      <c r="BI126" s="446">
        <f t="shared" si="566"/>
        <v>60573</v>
      </c>
      <c r="BJ126" s="446">
        <f t="shared" si="566"/>
        <v>10210</v>
      </c>
      <c r="BK126" s="446">
        <f t="shared" si="566"/>
        <v>24999</v>
      </c>
      <c r="BL126" s="446">
        <f t="shared" si="566"/>
        <v>95782</v>
      </c>
      <c r="BM126" s="446">
        <f t="shared" si="566"/>
        <v>17619</v>
      </c>
      <c r="BN126" s="446">
        <f t="shared" si="566"/>
        <v>13608</v>
      </c>
      <c r="BO126" s="446">
        <f t="shared" si="566"/>
        <v>11970</v>
      </c>
      <c r="BP126" s="446">
        <f t="shared" si="566"/>
        <v>9387</v>
      </c>
      <c r="BQ126" s="446">
        <f t="shared" si="566"/>
        <v>82570</v>
      </c>
      <c r="BR126" s="446">
        <f t="shared" si="566"/>
        <v>65933</v>
      </c>
      <c r="BS126" s="446">
        <f t="shared" si="566"/>
        <v>42082</v>
      </c>
      <c r="BT126" s="446">
        <f t="shared" si="566"/>
        <v>26611</v>
      </c>
      <c r="BU126" s="446">
        <f t="shared" si="566"/>
        <v>2388</v>
      </c>
      <c r="BV126" s="446">
        <f t="shared" si="566"/>
        <v>1410</v>
      </c>
      <c r="BW126" s="446"/>
      <c r="BX126" s="446"/>
      <c r="BY126" s="446"/>
      <c r="BZ126" s="446"/>
      <c r="CA126" s="446"/>
      <c r="CB126" s="446"/>
      <c r="CC126" s="446"/>
      <c r="CD126" s="446"/>
      <c r="CE126" s="446"/>
      <c r="CF126" s="446"/>
      <c r="CG126" s="446"/>
      <c r="CH126" s="446"/>
      <c r="CI126" s="446"/>
      <c r="CJ126" s="446"/>
      <c r="CK126" s="446"/>
      <c r="CL126" s="446"/>
      <c r="CM126" s="446"/>
      <c r="CN126" s="446"/>
      <c r="CO126" s="446"/>
      <c r="CP126" s="446"/>
      <c r="CQ126" s="446"/>
      <c r="CR126" s="446"/>
      <c r="CS126" s="446"/>
      <c r="CT126" s="446"/>
      <c r="CU126" s="446"/>
      <c r="CV126" s="446"/>
      <c r="CW126" s="446"/>
      <c r="CX126" s="446"/>
      <c r="CY126" s="446"/>
      <c r="CZ126" s="446"/>
      <c r="DA126" s="446"/>
      <c r="DB126" s="446"/>
      <c r="DC126" s="446"/>
      <c r="DD126" s="446"/>
      <c r="DE126" s="446"/>
      <c r="DF126" s="446"/>
      <c r="DG126" s="446"/>
      <c r="DH126" s="446"/>
      <c r="DI126" s="446"/>
      <c r="DJ126" s="446"/>
      <c r="DK126" s="446">
        <f t="shared" si="528"/>
        <v>89</v>
      </c>
      <c r="DL126" s="446">
        <f t="shared" si="528"/>
        <v>34554</v>
      </c>
      <c r="DM126" s="446">
        <f t="shared" si="529"/>
        <v>388</v>
      </c>
      <c r="DN126" s="446">
        <f t="shared" si="530"/>
        <v>660</v>
      </c>
      <c r="DO126" s="446">
        <f t="shared" si="531"/>
        <v>4502</v>
      </c>
      <c r="DP126" s="446">
        <f t="shared" si="531"/>
        <v>158737</v>
      </c>
      <c r="DQ126" s="446">
        <f t="shared" si="532"/>
        <v>35</v>
      </c>
      <c r="DR126" s="446">
        <f t="shared" si="533"/>
        <v>61</v>
      </c>
      <c r="DS126" s="446"/>
      <c r="DT126" s="446"/>
      <c r="DU126" s="446"/>
      <c r="DV126" s="446"/>
      <c r="DW126" s="446"/>
      <c r="DX126" s="446"/>
      <c r="DY126" s="446"/>
      <c r="DZ126" s="446"/>
      <c r="EA126" s="446"/>
      <c r="EB126" s="446"/>
      <c r="EC126" s="446"/>
      <c r="ED126" s="446"/>
      <c r="EE126" s="446"/>
      <c r="EF126" s="446"/>
      <c r="EG126" s="446" t="s">
        <v>152</v>
      </c>
      <c r="EH126" s="446" t="s">
        <v>152</v>
      </c>
      <c r="EI126" s="446">
        <f t="shared" si="567"/>
        <v>1665</v>
      </c>
      <c r="EJ126" s="446">
        <f t="shared" si="567"/>
        <v>3534</v>
      </c>
      <c r="EK126" s="446">
        <f t="shared" si="567"/>
        <v>464</v>
      </c>
      <c r="EL126" s="446">
        <f t="shared" si="567"/>
        <v>69</v>
      </c>
      <c r="EM126" s="446">
        <f t="shared" si="567"/>
        <v>2847</v>
      </c>
      <c r="EN126" s="446">
        <f t="shared" si="567"/>
        <v>16104374</v>
      </c>
      <c r="EO126" s="446">
        <f t="shared" si="535"/>
        <v>4557</v>
      </c>
      <c r="EP126" s="446">
        <f t="shared" si="536"/>
        <v>9875</v>
      </c>
      <c r="EQ126" s="446">
        <f t="shared" si="537"/>
        <v>2987088</v>
      </c>
      <c r="ER126" s="446">
        <f t="shared" si="538"/>
        <v>6438</v>
      </c>
      <c r="ES126" s="446">
        <f t="shared" si="539"/>
        <v>12752</v>
      </c>
      <c r="ET126" s="446">
        <f t="shared" si="540"/>
        <v>419697</v>
      </c>
      <c r="EU126" s="446">
        <f t="shared" si="541"/>
        <v>6083</v>
      </c>
      <c r="EV126" s="446">
        <f t="shared" si="542"/>
        <v>12448</v>
      </c>
      <c r="EW126" s="446">
        <f t="shared" si="543"/>
        <v>25501344</v>
      </c>
      <c r="EX126" s="446">
        <f t="shared" si="544"/>
        <v>8957</v>
      </c>
      <c r="EY126" s="446">
        <f t="shared" si="545"/>
        <v>21024</v>
      </c>
      <c r="EZ126" s="447"/>
      <c r="FA126" s="446">
        <f t="shared" si="546"/>
        <v>7</v>
      </c>
      <c r="FB126" s="417">
        <f t="shared" si="562"/>
        <v>2018</v>
      </c>
      <c r="FC126" s="448">
        <f t="shared" si="563"/>
        <v>43282</v>
      </c>
      <c r="FD126" s="449">
        <f t="shared" si="547"/>
        <v>31</v>
      </c>
      <c r="FE126" s="450"/>
      <c r="FF126" s="451"/>
      <c r="FG126" s="450"/>
      <c r="FH126" s="452">
        <f t="shared" si="548"/>
        <v>2.1824600520252693</v>
      </c>
      <c r="FI126" s="452">
        <f t="shared" si="549"/>
        <v>1.68561872909699</v>
      </c>
      <c r="FJ126" s="452">
        <f t="shared" si="550"/>
        <v>2.1669080376538741</v>
      </c>
      <c r="FK126" s="452">
        <f t="shared" si="551"/>
        <v>1.6993120926864591</v>
      </c>
      <c r="FL126" s="452">
        <f t="shared" si="552"/>
        <v>1.4691909396629954</v>
      </c>
      <c r="FM126" s="452">
        <f t="shared" si="553"/>
        <v>1.1731641785733351</v>
      </c>
      <c r="FN126" s="452">
        <f t="shared" si="554"/>
        <v>1.9489625787328639</v>
      </c>
      <c r="FO126" s="452">
        <f t="shared" si="555"/>
        <v>1.2324472026676547</v>
      </c>
      <c r="FP126" s="452">
        <f t="shared" si="556"/>
        <v>1.8937351308485328</v>
      </c>
      <c r="FQ126" s="452">
        <f t="shared" si="557"/>
        <v>1.1181601903251388</v>
      </c>
      <c r="FR126" s="453"/>
      <c r="FS126" s="446">
        <f t="shared" si="568"/>
        <v>96468</v>
      </c>
      <c r="FT126" s="446">
        <f t="shared" si="568"/>
        <v>0</v>
      </c>
      <c r="FU126" s="446">
        <f t="shared" si="568"/>
        <v>1273799</v>
      </c>
      <c r="FV126" s="446">
        <f t="shared" si="568"/>
        <v>5274541</v>
      </c>
      <c r="FW126" s="446">
        <f t="shared" si="568"/>
        <v>5837598</v>
      </c>
      <c r="FX126" s="446">
        <f t="shared" si="568"/>
        <v>6057044</v>
      </c>
      <c r="FY126" s="446">
        <f t="shared" si="568"/>
        <v>138367460</v>
      </c>
      <c r="FZ126" s="446">
        <f t="shared" si="568"/>
        <v>182223904</v>
      </c>
      <c r="GA126" s="446">
        <f t="shared" si="568"/>
        <v>13609355</v>
      </c>
      <c r="GB126" s="446"/>
      <c r="GC126" s="446"/>
      <c r="GD126" s="446"/>
      <c r="GE126" s="446"/>
      <c r="GF126" s="446"/>
      <c r="GG126" s="446"/>
      <c r="GH126" s="446"/>
      <c r="GI126" s="446"/>
      <c r="GJ126" s="446"/>
      <c r="GK126" s="446"/>
      <c r="GL126" s="446"/>
      <c r="GM126" s="446"/>
      <c r="GN126" s="446"/>
      <c r="GO126" s="446">
        <f t="shared" si="569"/>
        <v>58740</v>
      </c>
      <c r="GP126" s="446">
        <f t="shared" si="569"/>
        <v>274385</v>
      </c>
      <c r="GQ126" s="446">
        <f t="shared" si="569"/>
        <v>0</v>
      </c>
      <c r="GR126" s="446">
        <f t="shared" si="569"/>
        <v>34898541</v>
      </c>
      <c r="GS126" s="446">
        <f t="shared" si="569"/>
        <v>5916696</v>
      </c>
      <c r="GT126" s="446">
        <f t="shared" si="569"/>
        <v>858912</v>
      </c>
      <c r="GU126" s="446">
        <f t="shared" si="569"/>
        <v>59854804</v>
      </c>
      <c r="GV126" s="416"/>
      <c r="GW126" s="402"/>
      <c r="GX126" s="402"/>
      <c r="GY126" s="402"/>
      <c r="GZ126" s="402"/>
      <c r="HA126" s="402"/>
    </row>
    <row r="127" spans="1:209" ht="10.5" customHeight="1" x14ac:dyDescent="0.2">
      <c r="A127" s="417" t="str">
        <f t="shared" si="504"/>
        <v>2018-19AUGUSTY63</v>
      </c>
      <c r="B127" s="458" t="str">
        <f t="shared" si="560"/>
        <v>2018-19</v>
      </c>
      <c r="C127" s="402" t="s">
        <v>636</v>
      </c>
      <c r="D127" s="458" t="str">
        <f t="shared" si="561"/>
        <v>Y63</v>
      </c>
      <c r="E127" s="458" t="str">
        <f t="shared" si="561"/>
        <v>North East and Yorkshire</v>
      </c>
      <c r="F127" s="458" t="str">
        <f t="shared" si="561"/>
        <v>Y63</v>
      </c>
      <c r="H127" s="446">
        <f t="shared" si="505"/>
        <v>125427</v>
      </c>
      <c r="I127" s="446">
        <f t="shared" si="505"/>
        <v>89198</v>
      </c>
      <c r="J127" s="446">
        <f t="shared" si="505"/>
        <v>262409</v>
      </c>
      <c r="K127" s="446">
        <f t="shared" si="506"/>
        <v>3</v>
      </c>
      <c r="L127" s="446">
        <f t="shared" si="507"/>
        <v>1</v>
      </c>
      <c r="M127" s="446">
        <f t="shared" si="508"/>
        <v>0</v>
      </c>
      <c r="N127" s="446">
        <f t="shared" si="509"/>
        <v>8</v>
      </c>
      <c r="O127" s="446">
        <f t="shared" si="510"/>
        <v>40</v>
      </c>
      <c r="P127" s="446">
        <f t="shared" si="564"/>
        <v>0</v>
      </c>
      <c r="Q127" s="446">
        <f t="shared" si="564"/>
        <v>0</v>
      </c>
      <c r="R127" s="446">
        <f t="shared" si="564"/>
        <v>0</v>
      </c>
      <c r="S127" s="446">
        <f t="shared" si="564"/>
        <v>97786</v>
      </c>
      <c r="T127" s="446">
        <f t="shared" si="564"/>
        <v>7256</v>
      </c>
      <c r="U127" s="446">
        <f t="shared" si="564"/>
        <v>4894</v>
      </c>
      <c r="V127" s="446">
        <f t="shared" si="564"/>
        <v>53149</v>
      </c>
      <c r="W127" s="446">
        <f t="shared" si="564"/>
        <v>21176</v>
      </c>
      <c r="X127" s="446">
        <f t="shared" si="564"/>
        <v>1388</v>
      </c>
      <c r="Y127" s="446">
        <f t="shared" si="564"/>
        <v>2952407</v>
      </c>
      <c r="Z127" s="446">
        <f t="shared" si="512"/>
        <v>407</v>
      </c>
      <c r="AA127" s="446">
        <f t="shared" si="513"/>
        <v>694</v>
      </c>
      <c r="AB127" s="446">
        <f t="shared" si="514"/>
        <v>2950308</v>
      </c>
      <c r="AC127" s="446">
        <f t="shared" si="515"/>
        <v>603</v>
      </c>
      <c r="AD127" s="446">
        <f t="shared" si="516"/>
        <v>1080</v>
      </c>
      <c r="AE127" s="446">
        <f t="shared" si="517"/>
        <v>61514818</v>
      </c>
      <c r="AF127" s="446">
        <f t="shared" si="518"/>
        <v>1157</v>
      </c>
      <c r="AG127" s="446">
        <f t="shared" si="519"/>
        <v>2365</v>
      </c>
      <c r="AH127" s="446">
        <f t="shared" si="520"/>
        <v>70036234</v>
      </c>
      <c r="AI127" s="446">
        <f t="shared" si="521"/>
        <v>3307</v>
      </c>
      <c r="AJ127" s="446">
        <f t="shared" si="522"/>
        <v>7704</v>
      </c>
      <c r="AK127" s="446">
        <f t="shared" si="523"/>
        <v>5726048</v>
      </c>
      <c r="AL127" s="446">
        <f t="shared" si="524"/>
        <v>4125</v>
      </c>
      <c r="AM127" s="446">
        <f t="shared" si="525"/>
        <v>10069</v>
      </c>
      <c r="AN127" s="446"/>
      <c r="AO127" s="446"/>
      <c r="AP127" s="446"/>
      <c r="AQ127" s="446"/>
      <c r="AR127" s="446"/>
      <c r="AS127" s="446"/>
      <c r="AT127" s="446">
        <f t="shared" si="565"/>
        <v>5903</v>
      </c>
      <c r="AU127" s="446">
        <f t="shared" si="565"/>
        <v>486</v>
      </c>
      <c r="AV127" s="446">
        <f t="shared" si="565"/>
        <v>1195</v>
      </c>
      <c r="AW127" s="446">
        <f t="shared" si="565"/>
        <v>6807</v>
      </c>
      <c r="AX127" s="446">
        <f t="shared" si="565"/>
        <v>545</v>
      </c>
      <c r="AY127" s="446">
        <f t="shared" si="565"/>
        <v>3677</v>
      </c>
      <c r="AZ127" s="446">
        <f t="shared" si="565"/>
        <v>2301</v>
      </c>
      <c r="BA127" s="446"/>
      <c r="BB127" s="446"/>
      <c r="BC127" s="446"/>
      <c r="BD127" s="446"/>
      <c r="BE127" s="446"/>
      <c r="BF127" s="446"/>
      <c r="BG127" s="446"/>
      <c r="BH127" s="446"/>
      <c r="BI127" s="446">
        <f t="shared" si="566"/>
        <v>57985</v>
      </c>
      <c r="BJ127" s="446">
        <f t="shared" si="566"/>
        <v>10268</v>
      </c>
      <c r="BK127" s="446">
        <f t="shared" si="566"/>
        <v>23630</v>
      </c>
      <c r="BL127" s="446">
        <f t="shared" si="566"/>
        <v>91883</v>
      </c>
      <c r="BM127" s="446">
        <f t="shared" si="566"/>
        <v>15932</v>
      </c>
      <c r="BN127" s="446">
        <f t="shared" si="566"/>
        <v>12211</v>
      </c>
      <c r="BO127" s="446">
        <f t="shared" si="566"/>
        <v>10771</v>
      </c>
      <c r="BP127" s="446">
        <f t="shared" si="566"/>
        <v>8381</v>
      </c>
      <c r="BQ127" s="446">
        <f t="shared" si="566"/>
        <v>76868</v>
      </c>
      <c r="BR127" s="446">
        <f t="shared" si="566"/>
        <v>61827</v>
      </c>
      <c r="BS127" s="446">
        <f t="shared" si="566"/>
        <v>40243</v>
      </c>
      <c r="BT127" s="446">
        <f t="shared" si="566"/>
        <v>25794</v>
      </c>
      <c r="BU127" s="446">
        <f t="shared" si="566"/>
        <v>2518</v>
      </c>
      <c r="BV127" s="446">
        <f t="shared" si="566"/>
        <v>1534</v>
      </c>
      <c r="BW127" s="446"/>
      <c r="BX127" s="446"/>
      <c r="BY127" s="446"/>
      <c r="BZ127" s="446"/>
      <c r="CA127" s="446"/>
      <c r="CB127" s="446"/>
      <c r="CC127" s="446"/>
      <c r="CD127" s="446"/>
      <c r="CE127" s="446"/>
      <c r="CF127" s="446"/>
      <c r="CG127" s="446"/>
      <c r="CH127" s="446"/>
      <c r="CI127" s="446"/>
      <c r="CJ127" s="446"/>
      <c r="CK127" s="446"/>
      <c r="CL127" s="446"/>
      <c r="CM127" s="446"/>
      <c r="CN127" s="446"/>
      <c r="CO127" s="446"/>
      <c r="CP127" s="446"/>
      <c r="CQ127" s="446"/>
      <c r="CR127" s="446"/>
      <c r="CS127" s="446"/>
      <c r="CT127" s="446"/>
      <c r="CU127" s="446"/>
      <c r="CV127" s="446"/>
      <c r="CW127" s="446"/>
      <c r="CX127" s="446"/>
      <c r="CY127" s="446"/>
      <c r="CZ127" s="446"/>
      <c r="DA127" s="446"/>
      <c r="DB127" s="446"/>
      <c r="DC127" s="446"/>
      <c r="DD127" s="446"/>
      <c r="DE127" s="446"/>
      <c r="DF127" s="446"/>
      <c r="DG127" s="446"/>
      <c r="DH127" s="446"/>
      <c r="DI127" s="446"/>
      <c r="DJ127" s="446"/>
      <c r="DK127" s="446">
        <f t="shared" si="528"/>
        <v>89</v>
      </c>
      <c r="DL127" s="446">
        <f t="shared" si="528"/>
        <v>35855</v>
      </c>
      <c r="DM127" s="446">
        <f t="shared" si="529"/>
        <v>403</v>
      </c>
      <c r="DN127" s="446">
        <f t="shared" si="530"/>
        <v>636</v>
      </c>
      <c r="DO127" s="446">
        <f t="shared" si="531"/>
        <v>4281</v>
      </c>
      <c r="DP127" s="446">
        <f t="shared" si="531"/>
        <v>145792</v>
      </c>
      <c r="DQ127" s="446">
        <f t="shared" si="532"/>
        <v>34</v>
      </c>
      <c r="DR127" s="446">
        <f t="shared" si="533"/>
        <v>60</v>
      </c>
      <c r="DS127" s="446"/>
      <c r="DT127" s="446"/>
      <c r="DU127" s="446"/>
      <c r="DV127" s="446"/>
      <c r="DW127" s="446"/>
      <c r="DX127" s="446"/>
      <c r="DY127" s="446"/>
      <c r="DZ127" s="446"/>
      <c r="EA127" s="446"/>
      <c r="EB127" s="446"/>
      <c r="EC127" s="446"/>
      <c r="ED127" s="446"/>
      <c r="EE127" s="446"/>
      <c r="EF127" s="446"/>
      <c r="EG127" s="446" t="s">
        <v>152</v>
      </c>
      <c r="EH127" s="446" t="s">
        <v>152</v>
      </c>
      <c r="EI127" s="446">
        <f t="shared" si="567"/>
        <v>616</v>
      </c>
      <c r="EJ127" s="446">
        <f t="shared" si="567"/>
        <v>3408</v>
      </c>
      <c r="EK127" s="446">
        <f t="shared" si="567"/>
        <v>1965</v>
      </c>
      <c r="EL127" s="446">
        <f t="shared" si="567"/>
        <v>42</v>
      </c>
      <c r="EM127" s="446">
        <f t="shared" si="567"/>
        <v>2851</v>
      </c>
      <c r="EN127" s="446">
        <f t="shared" si="567"/>
        <v>14781285</v>
      </c>
      <c r="EO127" s="446">
        <f t="shared" si="535"/>
        <v>4337</v>
      </c>
      <c r="EP127" s="446">
        <f t="shared" si="536"/>
        <v>9356</v>
      </c>
      <c r="EQ127" s="446">
        <f t="shared" si="537"/>
        <v>10638760</v>
      </c>
      <c r="ER127" s="446">
        <f t="shared" si="538"/>
        <v>5414</v>
      </c>
      <c r="ES127" s="446">
        <f t="shared" si="539"/>
        <v>11283</v>
      </c>
      <c r="ET127" s="446">
        <f t="shared" si="540"/>
        <v>238182</v>
      </c>
      <c r="EU127" s="446">
        <f t="shared" si="541"/>
        <v>5671</v>
      </c>
      <c r="EV127" s="446">
        <f t="shared" si="542"/>
        <v>11035</v>
      </c>
      <c r="EW127" s="446">
        <f t="shared" si="543"/>
        <v>23839329</v>
      </c>
      <c r="EX127" s="446">
        <f t="shared" si="544"/>
        <v>8362</v>
      </c>
      <c r="EY127" s="446">
        <f t="shared" si="545"/>
        <v>19344</v>
      </c>
      <c r="EZ127" s="447"/>
      <c r="FA127" s="446">
        <f t="shared" si="546"/>
        <v>8</v>
      </c>
      <c r="FB127" s="417">
        <f t="shared" si="562"/>
        <v>2018</v>
      </c>
      <c r="FC127" s="448">
        <f t="shared" si="563"/>
        <v>43313</v>
      </c>
      <c r="FD127" s="449">
        <f t="shared" si="547"/>
        <v>31</v>
      </c>
      <c r="FE127" s="450"/>
      <c r="FF127" s="451"/>
      <c r="FG127" s="450"/>
      <c r="FH127" s="452">
        <f t="shared" si="548"/>
        <v>2.1957001102535831</v>
      </c>
      <c r="FI127" s="452">
        <f t="shared" si="549"/>
        <v>1.682883131201764</v>
      </c>
      <c r="FJ127" s="452">
        <f t="shared" si="550"/>
        <v>2.2008581937065794</v>
      </c>
      <c r="FK127" s="452">
        <f t="shared" si="551"/>
        <v>1.7125051082958724</v>
      </c>
      <c r="FL127" s="452">
        <f t="shared" si="552"/>
        <v>1.4462736834183145</v>
      </c>
      <c r="FM127" s="452">
        <f t="shared" si="553"/>
        <v>1.163276825528232</v>
      </c>
      <c r="FN127" s="452">
        <f t="shared" si="554"/>
        <v>1.900406120136003</v>
      </c>
      <c r="FO127" s="452">
        <f t="shared" si="555"/>
        <v>1.2180770683792974</v>
      </c>
      <c r="FP127" s="452">
        <f t="shared" si="556"/>
        <v>1.8141210374639769</v>
      </c>
      <c r="FQ127" s="452">
        <f t="shared" si="557"/>
        <v>1.1051873198847262</v>
      </c>
      <c r="FR127" s="453"/>
      <c r="FS127" s="446">
        <f t="shared" si="568"/>
        <v>89198</v>
      </c>
      <c r="FT127" s="446">
        <f t="shared" si="568"/>
        <v>0</v>
      </c>
      <c r="FU127" s="446">
        <f t="shared" si="568"/>
        <v>719807</v>
      </c>
      <c r="FV127" s="446">
        <f t="shared" si="568"/>
        <v>3573254</v>
      </c>
      <c r="FW127" s="446">
        <f t="shared" si="568"/>
        <v>5037730</v>
      </c>
      <c r="FX127" s="446">
        <f t="shared" si="568"/>
        <v>5285206</v>
      </c>
      <c r="FY127" s="446">
        <f t="shared" si="568"/>
        <v>125702753</v>
      </c>
      <c r="FZ127" s="446">
        <f t="shared" si="568"/>
        <v>163149855</v>
      </c>
      <c r="GA127" s="446">
        <f t="shared" si="568"/>
        <v>13976262</v>
      </c>
      <c r="GB127" s="446"/>
      <c r="GC127" s="446"/>
      <c r="GD127" s="446"/>
      <c r="GE127" s="446"/>
      <c r="GF127" s="446"/>
      <c r="GG127" s="446"/>
      <c r="GH127" s="446"/>
      <c r="GI127" s="446"/>
      <c r="GJ127" s="446"/>
      <c r="GK127" s="446"/>
      <c r="GL127" s="446"/>
      <c r="GM127" s="446"/>
      <c r="GN127" s="446"/>
      <c r="GO127" s="446">
        <f t="shared" si="569"/>
        <v>56604</v>
      </c>
      <c r="GP127" s="446">
        <f t="shared" si="569"/>
        <v>255426</v>
      </c>
      <c r="GQ127" s="446">
        <f t="shared" si="569"/>
        <v>0</v>
      </c>
      <c r="GR127" s="446">
        <f t="shared" si="569"/>
        <v>31885323</v>
      </c>
      <c r="GS127" s="446">
        <f t="shared" si="569"/>
        <v>22170249</v>
      </c>
      <c r="GT127" s="446">
        <f t="shared" si="569"/>
        <v>463470</v>
      </c>
      <c r="GU127" s="446">
        <f t="shared" si="569"/>
        <v>55148564</v>
      </c>
      <c r="GV127" s="416"/>
      <c r="GW127" s="402"/>
      <c r="GX127" s="402"/>
      <c r="GY127" s="402"/>
      <c r="GZ127" s="402"/>
      <c r="HA127" s="402"/>
    </row>
    <row r="128" spans="1:209" ht="10.5" customHeight="1" x14ac:dyDescent="0.2">
      <c r="A128" s="417" t="str">
        <f t="shared" si="504"/>
        <v>2018-19SEPTEMBERY63</v>
      </c>
      <c r="B128" s="458" t="str">
        <f t="shared" si="560"/>
        <v>2018-19</v>
      </c>
      <c r="C128" s="402" t="s">
        <v>640</v>
      </c>
      <c r="D128" s="458" t="str">
        <f t="shared" si="561"/>
        <v>Y63</v>
      </c>
      <c r="E128" s="458" t="str">
        <f t="shared" si="561"/>
        <v>North East and Yorkshire</v>
      </c>
      <c r="F128" s="458" t="str">
        <f t="shared" si="561"/>
        <v>Y63</v>
      </c>
      <c r="H128" s="446">
        <f t="shared" si="505"/>
        <v>124274</v>
      </c>
      <c r="I128" s="446">
        <f t="shared" si="505"/>
        <v>89377</v>
      </c>
      <c r="J128" s="446">
        <f t="shared" si="505"/>
        <v>251540</v>
      </c>
      <c r="K128" s="446">
        <f t="shared" si="506"/>
        <v>3</v>
      </c>
      <c r="L128" s="446">
        <f t="shared" si="507"/>
        <v>1</v>
      </c>
      <c r="M128" s="446">
        <f t="shared" si="508"/>
        <v>0</v>
      </c>
      <c r="N128" s="446">
        <f t="shared" si="509"/>
        <v>7</v>
      </c>
      <c r="O128" s="446">
        <f t="shared" si="510"/>
        <v>39</v>
      </c>
      <c r="P128" s="446">
        <f t="shared" si="564"/>
        <v>0</v>
      </c>
      <c r="Q128" s="446">
        <f t="shared" si="564"/>
        <v>0</v>
      </c>
      <c r="R128" s="446">
        <f t="shared" si="564"/>
        <v>0</v>
      </c>
      <c r="S128" s="446">
        <f t="shared" si="564"/>
        <v>96329</v>
      </c>
      <c r="T128" s="446">
        <f t="shared" si="564"/>
        <v>7411</v>
      </c>
      <c r="U128" s="446">
        <f t="shared" si="564"/>
        <v>5088</v>
      </c>
      <c r="V128" s="446">
        <f t="shared" si="564"/>
        <v>53874</v>
      </c>
      <c r="W128" s="446">
        <f t="shared" si="564"/>
        <v>19923</v>
      </c>
      <c r="X128" s="446">
        <f t="shared" si="564"/>
        <v>1484</v>
      </c>
      <c r="Y128" s="446">
        <f t="shared" si="564"/>
        <v>3095833</v>
      </c>
      <c r="Z128" s="446">
        <f t="shared" si="512"/>
        <v>418</v>
      </c>
      <c r="AA128" s="446">
        <f t="shared" si="513"/>
        <v>713</v>
      </c>
      <c r="AB128" s="446">
        <f t="shared" si="514"/>
        <v>3005337</v>
      </c>
      <c r="AC128" s="446">
        <f t="shared" si="515"/>
        <v>591</v>
      </c>
      <c r="AD128" s="446">
        <f t="shared" si="516"/>
        <v>1057</v>
      </c>
      <c r="AE128" s="446">
        <f t="shared" si="517"/>
        <v>65617562</v>
      </c>
      <c r="AF128" s="446">
        <f t="shared" si="518"/>
        <v>1218</v>
      </c>
      <c r="AG128" s="446">
        <f t="shared" si="519"/>
        <v>2514</v>
      </c>
      <c r="AH128" s="446">
        <f t="shared" si="520"/>
        <v>72445107</v>
      </c>
      <c r="AI128" s="446">
        <f t="shared" si="521"/>
        <v>3636</v>
      </c>
      <c r="AJ128" s="446">
        <f t="shared" si="522"/>
        <v>8692</v>
      </c>
      <c r="AK128" s="446">
        <f t="shared" si="523"/>
        <v>6338217</v>
      </c>
      <c r="AL128" s="446">
        <f t="shared" si="524"/>
        <v>4271</v>
      </c>
      <c r="AM128" s="446">
        <f t="shared" si="525"/>
        <v>10580</v>
      </c>
      <c r="AN128" s="446"/>
      <c r="AO128" s="446"/>
      <c r="AP128" s="446"/>
      <c r="AQ128" s="446"/>
      <c r="AR128" s="446"/>
      <c r="AS128" s="446"/>
      <c r="AT128" s="446">
        <f t="shared" si="565"/>
        <v>5730</v>
      </c>
      <c r="AU128" s="446">
        <f t="shared" si="565"/>
        <v>464</v>
      </c>
      <c r="AV128" s="446">
        <f t="shared" si="565"/>
        <v>1239</v>
      </c>
      <c r="AW128" s="446">
        <f t="shared" si="565"/>
        <v>6801</v>
      </c>
      <c r="AX128" s="446">
        <f t="shared" si="565"/>
        <v>539</v>
      </c>
      <c r="AY128" s="446">
        <f t="shared" si="565"/>
        <v>3488</v>
      </c>
      <c r="AZ128" s="446">
        <f t="shared" si="565"/>
        <v>2308</v>
      </c>
      <c r="BA128" s="446"/>
      <c r="BB128" s="446"/>
      <c r="BC128" s="446"/>
      <c r="BD128" s="446"/>
      <c r="BE128" s="446"/>
      <c r="BF128" s="446"/>
      <c r="BG128" s="446"/>
      <c r="BH128" s="446"/>
      <c r="BI128" s="446">
        <f t="shared" si="566"/>
        <v>58055</v>
      </c>
      <c r="BJ128" s="446">
        <f t="shared" si="566"/>
        <v>9784</v>
      </c>
      <c r="BK128" s="446">
        <f t="shared" si="566"/>
        <v>22760</v>
      </c>
      <c r="BL128" s="446">
        <f t="shared" si="566"/>
        <v>90599</v>
      </c>
      <c r="BM128" s="446">
        <f t="shared" si="566"/>
        <v>16185</v>
      </c>
      <c r="BN128" s="446">
        <f t="shared" si="566"/>
        <v>12457</v>
      </c>
      <c r="BO128" s="446">
        <f t="shared" si="566"/>
        <v>11121</v>
      </c>
      <c r="BP128" s="446">
        <f t="shared" si="566"/>
        <v>8681</v>
      </c>
      <c r="BQ128" s="446">
        <f t="shared" si="566"/>
        <v>78596</v>
      </c>
      <c r="BR128" s="446">
        <f t="shared" si="566"/>
        <v>62979</v>
      </c>
      <c r="BS128" s="446">
        <f t="shared" si="566"/>
        <v>37652</v>
      </c>
      <c r="BT128" s="446">
        <f t="shared" si="566"/>
        <v>23987</v>
      </c>
      <c r="BU128" s="446">
        <f t="shared" si="566"/>
        <v>2929</v>
      </c>
      <c r="BV128" s="446">
        <f t="shared" si="566"/>
        <v>1809</v>
      </c>
      <c r="BW128" s="446"/>
      <c r="BX128" s="446"/>
      <c r="BY128" s="446"/>
      <c r="BZ128" s="446"/>
      <c r="CA128" s="446"/>
      <c r="CB128" s="446"/>
      <c r="CC128" s="446"/>
      <c r="CD128" s="446"/>
      <c r="CE128" s="446"/>
      <c r="CF128" s="446"/>
      <c r="CG128" s="446"/>
      <c r="CH128" s="446"/>
      <c r="CI128" s="446"/>
      <c r="CJ128" s="446"/>
      <c r="CK128" s="446"/>
      <c r="CL128" s="446"/>
      <c r="CM128" s="446"/>
      <c r="CN128" s="446"/>
      <c r="CO128" s="446"/>
      <c r="CP128" s="446"/>
      <c r="CQ128" s="446"/>
      <c r="CR128" s="446"/>
      <c r="CS128" s="446"/>
      <c r="CT128" s="446"/>
      <c r="CU128" s="446"/>
      <c r="CV128" s="446"/>
      <c r="CW128" s="446"/>
      <c r="CX128" s="446"/>
      <c r="CY128" s="446"/>
      <c r="CZ128" s="446"/>
      <c r="DA128" s="446"/>
      <c r="DB128" s="446"/>
      <c r="DC128" s="446"/>
      <c r="DD128" s="446"/>
      <c r="DE128" s="446"/>
      <c r="DF128" s="446"/>
      <c r="DG128" s="446"/>
      <c r="DH128" s="446"/>
      <c r="DI128" s="446"/>
      <c r="DJ128" s="446"/>
      <c r="DK128" s="446">
        <f t="shared" si="528"/>
        <v>73</v>
      </c>
      <c r="DL128" s="446">
        <f t="shared" si="528"/>
        <v>32677</v>
      </c>
      <c r="DM128" s="446">
        <f t="shared" si="529"/>
        <v>448</v>
      </c>
      <c r="DN128" s="446">
        <f t="shared" si="530"/>
        <v>842</v>
      </c>
      <c r="DO128" s="446">
        <f t="shared" si="531"/>
        <v>4516</v>
      </c>
      <c r="DP128" s="446">
        <f t="shared" si="531"/>
        <v>147768</v>
      </c>
      <c r="DQ128" s="446">
        <f t="shared" si="532"/>
        <v>33</v>
      </c>
      <c r="DR128" s="446">
        <f t="shared" si="533"/>
        <v>57</v>
      </c>
      <c r="DS128" s="446"/>
      <c r="DT128" s="446"/>
      <c r="DU128" s="446"/>
      <c r="DV128" s="446"/>
      <c r="DW128" s="446"/>
      <c r="DX128" s="446"/>
      <c r="DY128" s="446"/>
      <c r="DZ128" s="446"/>
      <c r="EA128" s="446"/>
      <c r="EB128" s="446"/>
      <c r="EC128" s="446"/>
      <c r="ED128" s="446"/>
      <c r="EE128" s="446"/>
      <c r="EF128" s="446"/>
      <c r="EG128" s="446" t="s">
        <v>152</v>
      </c>
      <c r="EH128" s="446" t="s">
        <v>152</v>
      </c>
      <c r="EI128" s="446">
        <f t="shared" si="567"/>
        <v>115</v>
      </c>
      <c r="EJ128" s="446">
        <f t="shared" si="567"/>
        <v>2481</v>
      </c>
      <c r="EK128" s="446">
        <f t="shared" si="567"/>
        <v>2277</v>
      </c>
      <c r="EL128" s="446">
        <f t="shared" si="567"/>
        <v>49</v>
      </c>
      <c r="EM128" s="446">
        <f t="shared" si="567"/>
        <v>2887</v>
      </c>
      <c r="EN128" s="446">
        <f t="shared" si="567"/>
        <v>11391899</v>
      </c>
      <c r="EO128" s="446">
        <f t="shared" si="535"/>
        <v>4592</v>
      </c>
      <c r="EP128" s="446">
        <f t="shared" si="536"/>
        <v>10037</v>
      </c>
      <c r="EQ128" s="446">
        <f t="shared" si="537"/>
        <v>14748153</v>
      </c>
      <c r="ER128" s="446">
        <f t="shared" si="538"/>
        <v>6477</v>
      </c>
      <c r="ES128" s="446">
        <f t="shared" si="539"/>
        <v>13297</v>
      </c>
      <c r="ET128" s="446">
        <f t="shared" si="540"/>
        <v>263753</v>
      </c>
      <c r="EU128" s="446">
        <f t="shared" si="541"/>
        <v>5383</v>
      </c>
      <c r="EV128" s="446">
        <f t="shared" si="542"/>
        <v>12115</v>
      </c>
      <c r="EW128" s="446">
        <f t="shared" si="543"/>
        <v>26384953</v>
      </c>
      <c r="EX128" s="446">
        <f t="shared" si="544"/>
        <v>9139</v>
      </c>
      <c r="EY128" s="446">
        <f t="shared" si="545"/>
        <v>20926</v>
      </c>
      <c r="EZ128" s="447"/>
      <c r="FA128" s="446">
        <f t="shared" si="546"/>
        <v>9</v>
      </c>
      <c r="FB128" s="417">
        <f t="shared" si="562"/>
        <v>2018</v>
      </c>
      <c r="FC128" s="448">
        <f t="shared" si="563"/>
        <v>43344</v>
      </c>
      <c r="FD128" s="449">
        <f t="shared" si="547"/>
        <v>30</v>
      </c>
      <c r="FE128" s="450"/>
      <c r="FF128" s="451"/>
      <c r="FG128" s="450"/>
      <c r="FH128" s="452">
        <f t="shared" si="548"/>
        <v>2.1839158008365942</v>
      </c>
      <c r="FI128" s="452">
        <f t="shared" si="549"/>
        <v>1.6808797733099448</v>
      </c>
      <c r="FJ128" s="452">
        <f t="shared" si="550"/>
        <v>2.1857311320754715</v>
      </c>
      <c r="FK128" s="452">
        <f t="shared" si="551"/>
        <v>1.7061713836477987</v>
      </c>
      <c r="FL128" s="452">
        <f t="shared" si="552"/>
        <v>1.4588855477595872</v>
      </c>
      <c r="FM128" s="452">
        <f t="shared" si="553"/>
        <v>1.1690054571778594</v>
      </c>
      <c r="FN128" s="452">
        <f t="shared" si="554"/>
        <v>1.8898760226873463</v>
      </c>
      <c r="FO128" s="452">
        <f t="shared" si="555"/>
        <v>1.2039853435727552</v>
      </c>
      <c r="FP128" s="452">
        <f t="shared" si="556"/>
        <v>1.9737196765498652</v>
      </c>
      <c r="FQ128" s="452">
        <f t="shared" si="557"/>
        <v>1.2190026954177897</v>
      </c>
      <c r="FR128" s="453"/>
      <c r="FS128" s="446">
        <f t="shared" si="568"/>
        <v>89377</v>
      </c>
      <c r="FT128" s="446">
        <f t="shared" si="568"/>
        <v>0</v>
      </c>
      <c r="FU128" s="446">
        <f t="shared" si="568"/>
        <v>663272</v>
      </c>
      <c r="FV128" s="446">
        <f t="shared" si="568"/>
        <v>3495607</v>
      </c>
      <c r="FW128" s="446">
        <f t="shared" si="568"/>
        <v>5283355</v>
      </c>
      <c r="FX128" s="446">
        <f t="shared" si="568"/>
        <v>5380350</v>
      </c>
      <c r="FY128" s="446">
        <f t="shared" si="568"/>
        <v>135417630</v>
      </c>
      <c r="FZ128" s="446">
        <f t="shared" si="568"/>
        <v>173165911</v>
      </c>
      <c r="GA128" s="446">
        <f t="shared" si="568"/>
        <v>15701342</v>
      </c>
      <c r="GB128" s="446"/>
      <c r="GC128" s="446"/>
      <c r="GD128" s="446"/>
      <c r="GE128" s="446"/>
      <c r="GF128" s="446"/>
      <c r="GG128" s="446"/>
      <c r="GH128" s="446"/>
      <c r="GI128" s="446"/>
      <c r="GJ128" s="446"/>
      <c r="GK128" s="446"/>
      <c r="GL128" s="446"/>
      <c r="GM128" s="446"/>
      <c r="GN128" s="446"/>
      <c r="GO128" s="446">
        <f t="shared" si="569"/>
        <v>61466</v>
      </c>
      <c r="GP128" s="446">
        <f t="shared" si="569"/>
        <v>255696</v>
      </c>
      <c r="GQ128" s="446">
        <f t="shared" si="569"/>
        <v>0</v>
      </c>
      <c r="GR128" s="446">
        <f t="shared" si="569"/>
        <v>24901797</v>
      </c>
      <c r="GS128" s="446">
        <f t="shared" si="569"/>
        <v>30276228</v>
      </c>
      <c r="GT128" s="446">
        <f t="shared" si="569"/>
        <v>593635</v>
      </c>
      <c r="GU128" s="446">
        <f t="shared" si="569"/>
        <v>60412238</v>
      </c>
      <c r="GV128" s="416"/>
      <c r="GW128" s="402"/>
      <c r="GX128" s="402"/>
      <c r="GY128" s="402"/>
      <c r="GZ128" s="402"/>
      <c r="HA128" s="402"/>
    </row>
    <row r="129" spans="1:209" ht="10.5" customHeight="1" x14ac:dyDescent="0.2">
      <c r="A129" s="417" t="str">
        <f t="shared" si="504"/>
        <v>2018-19OCTOBERY63</v>
      </c>
      <c r="B129" s="458" t="str">
        <f t="shared" si="560"/>
        <v>2018-19</v>
      </c>
      <c r="C129" s="402" t="s">
        <v>643</v>
      </c>
      <c r="D129" s="458" t="str">
        <f t="shared" si="561"/>
        <v>Y63</v>
      </c>
      <c r="E129" s="458" t="str">
        <f t="shared" si="561"/>
        <v>North East and Yorkshire</v>
      </c>
      <c r="F129" s="458" t="str">
        <f t="shared" si="561"/>
        <v>Y63</v>
      </c>
      <c r="H129" s="446">
        <f t="shared" si="505"/>
        <v>129587</v>
      </c>
      <c r="I129" s="446">
        <f t="shared" si="505"/>
        <v>91283</v>
      </c>
      <c r="J129" s="446">
        <f t="shared" si="505"/>
        <v>279827</v>
      </c>
      <c r="K129" s="446">
        <f t="shared" si="506"/>
        <v>3</v>
      </c>
      <c r="L129" s="446">
        <f t="shared" si="507"/>
        <v>1</v>
      </c>
      <c r="M129" s="446">
        <f t="shared" si="508"/>
        <v>0</v>
      </c>
      <c r="N129" s="446">
        <f t="shared" si="509"/>
        <v>7</v>
      </c>
      <c r="O129" s="446">
        <f t="shared" si="510"/>
        <v>43</v>
      </c>
      <c r="P129" s="446">
        <f t="shared" si="564"/>
        <v>0</v>
      </c>
      <c r="Q129" s="446">
        <f t="shared" si="564"/>
        <v>0</v>
      </c>
      <c r="R129" s="446">
        <f t="shared" si="564"/>
        <v>0</v>
      </c>
      <c r="S129" s="446">
        <f t="shared" si="564"/>
        <v>101347</v>
      </c>
      <c r="T129" s="446">
        <f t="shared" si="564"/>
        <v>7762</v>
      </c>
      <c r="U129" s="446">
        <f t="shared" si="564"/>
        <v>5417</v>
      </c>
      <c r="V129" s="446">
        <f t="shared" si="564"/>
        <v>56336</v>
      </c>
      <c r="W129" s="446">
        <f t="shared" si="564"/>
        <v>21249</v>
      </c>
      <c r="X129" s="446">
        <f t="shared" si="564"/>
        <v>1701</v>
      </c>
      <c r="Y129" s="446">
        <f t="shared" si="564"/>
        <v>3198620</v>
      </c>
      <c r="Z129" s="446">
        <f t="shared" si="512"/>
        <v>412</v>
      </c>
      <c r="AA129" s="446">
        <f t="shared" si="513"/>
        <v>708</v>
      </c>
      <c r="AB129" s="446">
        <f t="shared" si="514"/>
        <v>3031087</v>
      </c>
      <c r="AC129" s="446">
        <f t="shared" si="515"/>
        <v>560</v>
      </c>
      <c r="AD129" s="446">
        <f t="shared" si="516"/>
        <v>993</v>
      </c>
      <c r="AE129" s="446">
        <f t="shared" si="517"/>
        <v>68278635</v>
      </c>
      <c r="AF129" s="446">
        <f t="shared" si="518"/>
        <v>1212</v>
      </c>
      <c r="AG129" s="446">
        <f t="shared" si="519"/>
        <v>2526</v>
      </c>
      <c r="AH129" s="446">
        <f t="shared" si="520"/>
        <v>75529393</v>
      </c>
      <c r="AI129" s="446">
        <f t="shared" si="521"/>
        <v>3554</v>
      </c>
      <c r="AJ129" s="446">
        <f t="shared" si="522"/>
        <v>8491</v>
      </c>
      <c r="AK129" s="446">
        <f t="shared" si="523"/>
        <v>7300339</v>
      </c>
      <c r="AL129" s="446">
        <f t="shared" si="524"/>
        <v>4292</v>
      </c>
      <c r="AM129" s="446">
        <f t="shared" si="525"/>
        <v>10377</v>
      </c>
      <c r="AN129" s="446"/>
      <c r="AO129" s="446"/>
      <c r="AP129" s="446"/>
      <c r="AQ129" s="446"/>
      <c r="AR129" s="446"/>
      <c r="AS129" s="446"/>
      <c r="AT129" s="446">
        <f t="shared" si="565"/>
        <v>6020</v>
      </c>
      <c r="AU129" s="446">
        <f t="shared" si="565"/>
        <v>510</v>
      </c>
      <c r="AV129" s="446">
        <f t="shared" si="565"/>
        <v>1146</v>
      </c>
      <c r="AW129" s="446">
        <f t="shared" si="565"/>
        <v>7225</v>
      </c>
      <c r="AX129" s="446">
        <f t="shared" si="565"/>
        <v>616</v>
      </c>
      <c r="AY129" s="446">
        <f t="shared" si="565"/>
        <v>3748</v>
      </c>
      <c r="AZ129" s="446">
        <f t="shared" si="565"/>
        <v>678</v>
      </c>
      <c r="BA129" s="446"/>
      <c r="BB129" s="446"/>
      <c r="BC129" s="446"/>
      <c r="BD129" s="446"/>
      <c r="BE129" s="446"/>
      <c r="BF129" s="446"/>
      <c r="BG129" s="446"/>
      <c r="BH129" s="446"/>
      <c r="BI129" s="446">
        <f t="shared" si="566"/>
        <v>60606</v>
      </c>
      <c r="BJ129" s="446">
        <f t="shared" si="566"/>
        <v>10502</v>
      </c>
      <c r="BK129" s="446">
        <f t="shared" si="566"/>
        <v>24219</v>
      </c>
      <c r="BL129" s="446">
        <f t="shared" si="566"/>
        <v>95327</v>
      </c>
      <c r="BM129" s="446">
        <f t="shared" si="566"/>
        <v>16781</v>
      </c>
      <c r="BN129" s="446">
        <f t="shared" si="566"/>
        <v>12913</v>
      </c>
      <c r="BO129" s="446">
        <f t="shared" si="566"/>
        <v>11556</v>
      </c>
      <c r="BP129" s="446">
        <f t="shared" si="566"/>
        <v>9010</v>
      </c>
      <c r="BQ129" s="446">
        <f t="shared" si="566"/>
        <v>81230</v>
      </c>
      <c r="BR129" s="446">
        <f t="shared" si="566"/>
        <v>65229</v>
      </c>
      <c r="BS129" s="446">
        <f t="shared" si="566"/>
        <v>39313</v>
      </c>
      <c r="BT129" s="446">
        <f t="shared" si="566"/>
        <v>25127</v>
      </c>
      <c r="BU129" s="446">
        <f t="shared" si="566"/>
        <v>3362</v>
      </c>
      <c r="BV129" s="446">
        <f t="shared" si="566"/>
        <v>1841</v>
      </c>
      <c r="BW129" s="446"/>
      <c r="BX129" s="446"/>
      <c r="BY129" s="446"/>
      <c r="BZ129" s="446"/>
      <c r="CA129" s="446"/>
      <c r="CB129" s="446"/>
      <c r="CC129" s="446"/>
      <c r="CD129" s="446"/>
      <c r="CE129" s="446"/>
      <c r="CF129" s="446"/>
      <c r="CG129" s="446"/>
      <c r="CH129" s="446"/>
      <c r="CI129" s="446"/>
      <c r="CJ129" s="446"/>
      <c r="CK129" s="446"/>
      <c r="CL129" s="446"/>
      <c r="CM129" s="446"/>
      <c r="CN129" s="446"/>
      <c r="CO129" s="446"/>
      <c r="CP129" s="446"/>
      <c r="CQ129" s="446"/>
      <c r="CR129" s="446"/>
      <c r="CS129" s="446"/>
      <c r="CT129" s="446"/>
      <c r="CU129" s="446"/>
      <c r="CV129" s="446"/>
      <c r="CW129" s="446"/>
      <c r="CX129" s="446"/>
      <c r="CY129" s="446"/>
      <c r="CZ129" s="446"/>
      <c r="DA129" s="446"/>
      <c r="DB129" s="446"/>
      <c r="DC129" s="446"/>
      <c r="DD129" s="446"/>
      <c r="DE129" s="446"/>
      <c r="DF129" s="446"/>
      <c r="DG129" s="446"/>
      <c r="DH129" s="446"/>
      <c r="DI129" s="446"/>
      <c r="DJ129" s="446"/>
      <c r="DK129" s="446">
        <f t="shared" si="528"/>
        <v>86</v>
      </c>
      <c r="DL129" s="446">
        <f t="shared" si="528"/>
        <v>33975</v>
      </c>
      <c r="DM129" s="446">
        <f t="shared" si="529"/>
        <v>395</v>
      </c>
      <c r="DN129" s="446">
        <f t="shared" si="530"/>
        <v>622</v>
      </c>
      <c r="DO129" s="446">
        <f t="shared" si="531"/>
        <v>4881</v>
      </c>
      <c r="DP129" s="446">
        <f t="shared" si="531"/>
        <v>138325</v>
      </c>
      <c r="DQ129" s="446">
        <f t="shared" si="532"/>
        <v>28</v>
      </c>
      <c r="DR129" s="446">
        <f t="shared" si="533"/>
        <v>52</v>
      </c>
      <c r="DS129" s="446"/>
      <c r="DT129" s="446"/>
      <c r="DU129" s="446"/>
      <c r="DV129" s="446"/>
      <c r="DW129" s="446"/>
      <c r="DX129" s="446"/>
      <c r="DY129" s="446"/>
      <c r="DZ129" s="446"/>
      <c r="EA129" s="446"/>
      <c r="EB129" s="446"/>
      <c r="EC129" s="446"/>
      <c r="ED129" s="446"/>
      <c r="EE129" s="446"/>
      <c r="EF129" s="446"/>
      <c r="EG129" s="446" t="s">
        <v>152</v>
      </c>
      <c r="EH129" s="446" t="s">
        <v>152</v>
      </c>
      <c r="EI129" s="446">
        <f t="shared" si="567"/>
        <v>98</v>
      </c>
      <c r="EJ129" s="446">
        <f t="shared" si="567"/>
        <v>2495</v>
      </c>
      <c r="EK129" s="446">
        <f t="shared" si="567"/>
        <v>2446</v>
      </c>
      <c r="EL129" s="446">
        <f t="shared" si="567"/>
        <v>44</v>
      </c>
      <c r="EM129" s="446">
        <f t="shared" si="567"/>
        <v>3168</v>
      </c>
      <c r="EN129" s="446">
        <f t="shared" si="567"/>
        <v>10040283</v>
      </c>
      <c r="EO129" s="446">
        <f t="shared" si="535"/>
        <v>4024</v>
      </c>
      <c r="EP129" s="446">
        <f t="shared" si="536"/>
        <v>9126</v>
      </c>
      <c r="EQ129" s="446">
        <f t="shared" si="537"/>
        <v>15686564</v>
      </c>
      <c r="ER129" s="446">
        <f t="shared" si="538"/>
        <v>6413</v>
      </c>
      <c r="ES129" s="446">
        <f t="shared" si="539"/>
        <v>12592</v>
      </c>
      <c r="ET129" s="446">
        <f t="shared" si="540"/>
        <v>295309</v>
      </c>
      <c r="EU129" s="446">
        <f t="shared" si="541"/>
        <v>6712</v>
      </c>
      <c r="EV129" s="446">
        <f t="shared" si="542"/>
        <v>11037</v>
      </c>
      <c r="EW129" s="446">
        <f t="shared" si="543"/>
        <v>27407041</v>
      </c>
      <c r="EX129" s="446">
        <f t="shared" si="544"/>
        <v>8651</v>
      </c>
      <c r="EY129" s="446">
        <f t="shared" si="545"/>
        <v>19320</v>
      </c>
      <c r="EZ129" s="447"/>
      <c r="FA129" s="446">
        <f t="shared" si="546"/>
        <v>10</v>
      </c>
      <c r="FB129" s="417">
        <f t="shared" si="562"/>
        <v>2018</v>
      </c>
      <c r="FC129" s="448">
        <f t="shared" si="563"/>
        <v>43374</v>
      </c>
      <c r="FD129" s="449">
        <f t="shared" si="547"/>
        <v>31</v>
      </c>
      <c r="FE129" s="450"/>
      <c r="FF129" s="451"/>
      <c r="FG129" s="450"/>
      <c r="FH129" s="452">
        <f t="shared" si="548"/>
        <v>2.1619427982478743</v>
      </c>
      <c r="FI129" s="452">
        <f t="shared" si="549"/>
        <v>1.663617624323628</v>
      </c>
      <c r="FJ129" s="452">
        <f t="shared" si="550"/>
        <v>2.1332841055935021</v>
      </c>
      <c r="FK129" s="452">
        <f t="shared" si="551"/>
        <v>1.6632822595532584</v>
      </c>
      <c r="FL129" s="452">
        <f t="shared" si="552"/>
        <v>1.4418844078386821</v>
      </c>
      <c r="FM129" s="452">
        <f t="shared" si="553"/>
        <v>1.1578564328315819</v>
      </c>
      <c r="FN129" s="452">
        <f t="shared" si="554"/>
        <v>1.8501105934396913</v>
      </c>
      <c r="FO129" s="452">
        <f t="shared" si="555"/>
        <v>1.1825027060096946</v>
      </c>
      <c r="FP129" s="452">
        <f t="shared" si="556"/>
        <v>1.9764844209288654</v>
      </c>
      <c r="FQ129" s="452">
        <f t="shared" si="557"/>
        <v>1.0823045267489713</v>
      </c>
      <c r="FR129" s="453"/>
      <c r="FS129" s="446">
        <f t="shared" si="568"/>
        <v>91283</v>
      </c>
      <c r="FT129" s="446">
        <f t="shared" si="568"/>
        <v>0</v>
      </c>
      <c r="FU129" s="446">
        <f t="shared" si="568"/>
        <v>670707</v>
      </c>
      <c r="FV129" s="446">
        <f t="shared" si="568"/>
        <v>3956075</v>
      </c>
      <c r="FW129" s="446">
        <f t="shared" si="568"/>
        <v>5494993</v>
      </c>
      <c r="FX129" s="446">
        <f t="shared" si="568"/>
        <v>5381584</v>
      </c>
      <c r="FY129" s="446">
        <f t="shared" si="568"/>
        <v>142327192</v>
      </c>
      <c r="FZ129" s="446">
        <f t="shared" si="568"/>
        <v>180415532</v>
      </c>
      <c r="GA129" s="446">
        <f t="shared" si="568"/>
        <v>17651716</v>
      </c>
      <c r="GB129" s="446"/>
      <c r="GC129" s="446"/>
      <c r="GD129" s="446"/>
      <c r="GE129" s="446"/>
      <c r="GF129" s="446"/>
      <c r="GG129" s="446"/>
      <c r="GH129" s="446"/>
      <c r="GI129" s="446"/>
      <c r="GJ129" s="446"/>
      <c r="GK129" s="446"/>
      <c r="GL129" s="446"/>
      <c r="GM129" s="446"/>
      <c r="GN129" s="446"/>
      <c r="GO129" s="446">
        <f t="shared" si="569"/>
        <v>53492</v>
      </c>
      <c r="GP129" s="446">
        <f t="shared" si="569"/>
        <v>255762</v>
      </c>
      <c r="GQ129" s="446">
        <f t="shared" si="569"/>
        <v>0</v>
      </c>
      <c r="GR129" s="446">
        <f t="shared" si="569"/>
        <v>22769370</v>
      </c>
      <c r="GS129" s="446">
        <f t="shared" si="569"/>
        <v>30799539</v>
      </c>
      <c r="GT129" s="446">
        <f t="shared" si="569"/>
        <v>485628</v>
      </c>
      <c r="GU129" s="446">
        <f t="shared" si="569"/>
        <v>61206940</v>
      </c>
      <c r="GV129" s="416"/>
      <c r="GW129" s="402"/>
      <c r="GX129" s="402"/>
      <c r="GY129" s="402"/>
      <c r="GZ129" s="402"/>
      <c r="HA129" s="402"/>
    </row>
    <row r="130" spans="1:209" ht="10.5" customHeight="1" x14ac:dyDescent="0.2">
      <c r="A130" s="417" t="str">
        <f t="shared" si="504"/>
        <v>2018-19NOVEMBERY63</v>
      </c>
      <c r="B130" s="458" t="str">
        <f t="shared" si="560"/>
        <v>2018-19</v>
      </c>
      <c r="C130" s="402" t="s">
        <v>647</v>
      </c>
      <c r="D130" s="458" t="str">
        <f t="shared" si="561"/>
        <v>Y63</v>
      </c>
      <c r="E130" s="458" t="str">
        <f t="shared" si="561"/>
        <v>North East and Yorkshire</v>
      </c>
      <c r="F130" s="458" t="str">
        <f t="shared" si="561"/>
        <v>Y63</v>
      </c>
      <c r="H130" s="446">
        <f t="shared" si="505"/>
        <v>129782</v>
      </c>
      <c r="I130" s="446">
        <f t="shared" si="505"/>
        <v>90020</v>
      </c>
      <c r="J130" s="446">
        <f t="shared" si="505"/>
        <v>191269</v>
      </c>
      <c r="K130" s="446">
        <f t="shared" si="506"/>
        <v>2</v>
      </c>
      <c r="L130" s="446">
        <f t="shared" si="507"/>
        <v>1</v>
      </c>
      <c r="M130" s="446">
        <f t="shared" si="508"/>
        <v>0</v>
      </c>
      <c r="N130" s="446">
        <f t="shared" si="509"/>
        <v>5</v>
      </c>
      <c r="O130" s="446">
        <f t="shared" si="510"/>
        <v>30</v>
      </c>
      <c r="P130" s="446">
        <f t="shared" si="564"/>
        <v>0</v>
      </c>
      <c r="Q130" s="446">
        <f t="shared" si="564"/>
        <v>0</v>
      </c>
      <c r="R130" s="446">
        <f t="shared" si="564"/>
        <v>0</v>
      </c>
      <c r="S130" s="446">
        <f t="shared" si="564"/>
        <v>101311</v>
      </c>
      <c r="T130" s="446">
        <f t="shared" si="564"/>
        <v>7515</v>
      </c>
      <c r="U130" s="446">
        <f t="shared" si="564"/>
        <v>5253</v>
      </c>
      <c r="V130" s="446">
        <f t="shared" si="564"/>
        <v>57751</v>
      </c>
      <c r="W130" s="446">
        <f t="shared" si="564"/>
        <v>20099</v>
      </c>
      <c r="X130" s="446">
        <f t="shared" si="564"/>
        <v>1676</v>
      </c>
      <c r="Y130" s="446">
        <f t="shared" si="564"/>
        <v>3052884</v>
      </c>
      <c r="Z130" s="446">
        <f t="shared" si="512"/>
        <v>406</v>
      </c>
      <c r="AA130" s="446">
        <f t="shared" si="513"/>
        <v>706</v>
      </c>
      <c r="AB130" s="446">
        <f t="shared" si="514"/>
        <v>2786774</v>
      </c>
      <c r="AC130" s="446">
        <f t="shared" si="515"/>
        <v>531</v>
      </c>
      <c r="AD130" s="446">
        <f t="shared" si="516"/>
        <v>964</v>
      </c>
      <c r="AE130" s="446">
        <f t="shared" si="517"/>
        <v>74679053</v>
      </c>
      <c r="AF130" s="446">
        <f t="shared" si="518"/>
        <v>1293</v>
      </c>
      <c r="AG130" s="446">
        <f t="shared" si="519"/>
        <v>2678</v>
      </c>
      <c r="AH130" s="446">
        <f t="shared" si="520"/>
        <v>78126293</v>
      </c>
      <c r="AI130" s="446">
        <f t="shared" si="521"/>
        <v>3887</v>
      </c>
      <c r="AJ130" s="446">
        <f t="shared" si="522"/>
        <v>9140</v>
      </c>
      <c r="AK130" s="446">
        <f t="shared" si="523"/>
        <v>7343273</v>
      </c>
      <c r="AL130" s="446">
        <f t="shared" si="524"/>
        <v>4381</v>
      </c>
      <c r="AM130" s="446">
        <f t="shared" si="525"/>
        <v>10545</v>
      </c>
      <c r="AN130" s="446"/>
      <c r="AO130" s="446"/>
      <c r="AP130" s="446"/>
      <c r="AQ130" s="446"/>
      <c r="AR130" s="446"/>
      <c r="AS130" s="446"/>
      <c r="AT130" s="446">
        <f t="shared" si="565"/>
        <v>6065</v>
      </c>
      <c r="AU130" s="446">
        <f t="shared" si="565"/>
        <v>569</v>
      </c>
      <c r="AV130" s="446">
        <f t="shared" si="565"/>
        <v>1228</v>
      </c>
      <c r="AW130" s="446">
        <f t="shared" si="565"/>
        <v>7635</v>
      </c>
      <c r="AX130" s="446">
        <f t="shared" si="565"/>
        <v>560</v>
      </c>
      <c r="AY130" s="446">
        <f t="shared" si="565"/>
        <v>3708</v>
      </c>
      <c r="AZ130" s="446">
        <f t="shared" si="565"/>
        <v>830</v>
      </c>
      <c r="BA130" s="446"/>
      <c r="BB130" s="446"/>
      <c r="BC130" s="446"/>
      <c r="BD130" s="446"/>
      <c r="BE130" s="446"/>
      <c r="BF130" s="446"/>
      <c r="BG130" s="446"/>
      <c r="BH130" s="446"/>
      <c r="BI130" s="446">
        <f t="shared" si="566"/>
        <v>60542</v>
      </c>
      <c r="BJ130" s="446">
        <f t="shared" si="566"/>
        <v>10399</v>
      </c>
      <c r="BK130" s="446">
        <f t="shared" si="566"/>
        <v>24305</v>
      </c>
      <c r="BL130" s="446">
        <f t="shared" si="566"/>
        <v>95246</v>
      </c>
      <c r="BM130" s="446">
        <f t="shared" si="566"/>
        <v>15292</v>
      </c>
      <c r="BN130" s="446">
        <f t="shared" si="566"/>
        <v>12084</v>
      </c>
      <c r="BO130" s="446">
        <f t="shared" si="566"/>
        <v>10556</v>
      </c>
      <c r="BP130" s="446">
        <f t="shared" si="566"/>
        <v>8459</v>
      </c>
      <c r="BQ130" s="446">
        <f t="shared" si="566"/>
        <v>81393</v>
      </c>
      <c r="BR130" s="446">
        <f t="shared" si="566"/>
        <v>65609</v>
      </c>
      <c r="BS130" s="446">
        <f t="shared" si="566"/>
        <v>36837</v>
      </c>
      <c r="BT130" s="446">
        <f t="shared" si="566"/>
        <v>23805</v>
      </c>
      <c r="BU130" s="446">
        <f t="shared" si="566"/>
        <v>3127</v>
      </c>
      <c r="BV130" s="446">
        <f t="shared" si="566"/>
        <v>1736</v>
      </c>
      <c r="BW130" s="446"/>
      <c r="BX130" s="446"/>
      <c r="BY130" s="446"/>
      <c r="BZ130" s="446"/>
      <c r="CA130" s="446"/>
      <c r="CB130" s="446"/>
      <c r="CC130" s="446"/>
      <c r="CD130" s="446"/>
      <c r="CE130" s="446"/>
      <c r="CF130" s="446"/>
      <c r="CG130" s="446"/>
      <c r="CH130" s="446"/>
      <c r="CI130" s="446"/>
      <c r="CJ130" s="446"/>
      <c r="CK130" s="446"/>
      <c r="CL130" s="446"/>
      <c r="CM130" s="446"/>
      <c r="CN130" s="446"/>
      <c r="CO130" s="446"/>
      <c r="CP130" s="446"/>
      <c r="CQ130" s="446"/>
      <c r="CR130" s="446"/>
      <c r="CS130" s="446"/>
      <c r="CT130" s="446"/>
      <c r="CU130" s="446"/>
      <c r="CV130" s="446"/>
      <c r="CW130" s="446"/>
      <c r="CX130" s="446"/>
      <c r="CY130" s="446"/>
      <c r="CZ130" s="446"/>
      <c r="DA130" s="446"/>
      <c r="DB130" s="446"/>
      <c r="DC130" s="446"/>
      <c r="DD130" s="446"/>
      <c r="DE130" s="446"/>
      <c r="DF130" s="446"/>
      <c r="DG130" s="446"/>
      <c r="DH130" s="446"/>
      <c r="DI130" s="446"/>
      <c r="DJ130" s="446"/>
      <c r="DK130" s="446">
        <f t="shared" si="528"/>
        <v>80</v>
      </c>
      <c r="DL130" s="446">
        <f t="shared" si="528"/>
        <v>31827</v>
      </c>
      <c r="DM130" s="446">
        <f t="shared" si="529"/>
        <v>398</v>
      </c>
      <c r="DN130" s="446">
        <f t="shared" si="530"/>
        <v>654</v>
      </c>
      <c r="DO130" s="446">
        <f t="shared" si="531"/>
        <v>4892</v>
      </c>
      <c r="DP130" s="446">
        <f t="shared" si="531"/>
        <v>134711</v>
      </c>
      <c r="DQ130" s="446">
        <f t="shared" si="532"/>
        <v>28</v>
      </c>
      <c r="DR130" s="446">
        <f t="shared" si="533"/>
        <v>48</v>
      </c>
      <c r="DS130" s="446"/>
      <c r="DT130" s="446"/>
      <c r="DU130" s="446"/>
      <c r="DV130" s="446"/>
      <c r="DW130" s="446"/>
      <c r="DX130" s="446"/>
      <c r="DY130" s="446"/>
      <c r="DZ130" s="446"/>
      <c r="EA130" s="446"/>
      <c r="EB130" s="446"/>
      <c r="EC130" s="446"/>
      <c r="ED130" s="446"/>
      <c r="EE130" s="446"/>
      <c r="EF130" s="446"/>
      <c r="EG130" s="446" t="s">
        <v>152</v>
      </c>
      <c r="EH130" s="446" t="s">
        <v>152</v>
      </c>
      <c r="EI130" s="446">
        <f t="shared" si="567"/>
        <v>92</v>
      </c>
      <c r="EJ130" s="446">
        <f t="shared" si="567"/>
        <v>2504</v>
      </c>
      <c r="EK130" s="446">
        <f t="shared" si="567"/>
        <v>1511</v>
      </c>
      <c r="EL130" s="446">
        <f t="shared" si="567"/>
        <v>41</v>
      </c>
      <c r="EM130" s="446">
        <f t="shared" si="567"/>
        <v>3194</v>
      </c>
      <c r="EN130" s="446">
        <f t="shared" si="567"/>
        <v>10642288</v>
      </c>
      <c r="EO130" s="446">
        <f t="shared" si="535"/>
        <v>4250</v>
      </c>
      <c r="EP130" s="446">
        <f t="shared" si="536"/>
        <v>9056</v>
      </c>
      <c r="EQ130" s="446">
        <f t="shared" si="537"/>
        <v>10833550</v>
      </c>
      <c r="ER130" s="446">
        <f t="shared" si="538"/>
        <v>7170</v>
      </c>
      <c r="ES130" s="446">
        <f t="shared" si="539"/>
        <v>15066</v>
      </c>
      <c r="ET130" s="446">
        <f t="shared" si="540"/>
        <v>256270</v>
      </c>
      <c r="EU130" s="446">
        <f t="shared" si="541"/>
        <v>6250</v>
      </c>
      <c r="EV130" s="446">
        <f t="shared" si="542"/>
        <v>13885</v>
      </c>
      <c r="EW130" s="446">
        <f t="shared" si="543"/>
        <v>27845617</v>
      </c>
      <c r="EX130" s="446">
        <f t="shared" si="544"/>
        <v>8718</v>
      </c>
      <c r="EY130" s="446">
        <f t="shared" si="545"/>
        <v>19884</v>
      </c>
      <c r="EZ130" s="447"/>
      <c r="FA130" s="446">
        <f t="shared" si="546"/>
        <v>11</v>
      </c>
      <c r="FB130" s="417">
        <f t="shared" si="562"/>
        <v>2018</v>
      </c>
      <c r="FC130" s="448">
        <f t="shared" si="563"/>
        <v>43405</v>
      </c>
      <c r="FD130" s="449">
        <f t="shared" si="547"/>
        <v>30</v>
      </c>
      <c r="FE130" s="450"/>
      <c r="FF130" s="451"/>
      <c r="FG130" s="450"/>
      <c r="FH130" s="452">
        <f t="shared" si="548"/>
        <v>2.0348636061210912</v>
      </c>
      <c r="FI130" s="452">
        <f t="shared" si="549"/>
        <v>1.6079840319361278</v>
      </c>
      <c r="FJ130" s="452">
        <f t="shared" si="550"/>
        <v>2.0095183704549782</v>
      </c>
      <c r="FK130" s="452">
        <f t="shared" si="551"/>
        <v>1.6103179135731962</v>
      </c>
      <c r="FL130" s="452">
        <f t="shared" si="552"/>
        <v>1.4093781925854099</v>
      </c>
      <c r="FM130" s="452">
        <f t="shared" si="553"/>
        <v>1.1360669079323302</v>
      </c>
      <c r="FN130" s="452">
        <f t="shared" si="554"/>
        <v>1.8327777501368228</v>
      </c>
      <c r="FO130" s="452">
        <f t="shared" si="555"/>
        <v>1.1843872829494004</v>
      </c>
      <c r="FP130" s="452">
        <f t="shared" si="556"/>
        <v>1.8657517899761336</v>
      </c>
      <c r="FQ130" s="452">
        <f t="shared" si="557"/>
        <v>1.035799522673031</v>
      </c>
      <c r="FR130" s="453"/>
      <c r="FS130" s="446">
        <f t="shared" si="568"/>
        <v>90020</v>
      </c>
      <c r="FT130" s="446">
        <f t="shared" si="568"/>
        <v>0</v>
      </c>
      <c r="FU130" s="446">
        <f t="shared" si="568"/>
        <v>477940</v>
      </c>
      <c r="FV130" s="446">
        <f t="shared" si="568"/>
        <v>2728940</v>
      </c>
      <c r="FW130" s="446">
        <f t="shared" si="568"/>
        <v>5302611</v>
      </c>
      <c r="FX130" s="446">
        <f t="shared" si="568"/>
        <v>5065336</v>
      </c>
      <c r="FY130" s="446">
        <f t="shared" si="568"/>
        <v>154663172</v>
      </c>
      <c r="FZ130" s="446">
        <f t="shared" si="568"/>
        <v>183708481</v>
      </c>
      <c r="GA130" s="446">
        <f t="shared" si="568"/>
        <v>17673738</v>
      </c>
      <c r="GB130" s="446"/>
      <c r="GC130" s="446"/>
      <c r="GD130" s="446"/>
      <c r="GE130" s="446"/>
      <c r="GF130" s="446"/>
      <c r="GG130" s="446"/>
      <c r="GH130" s="446"/>
      <c r="GI130" s="446"/>
      <c r="GJ130" s="446"/>
      <c r="GK130" s="446"/>
      <c r="GL130" s="446"/>
      <c r="GM130" s="446"/>
      <c r="GN130" s="446"/>
      <c r="GO130" s="446">
        <f t="shared" si="569"/>
        <v>52320</v>
      </c>
      <c r="GP130" s="446">
        <f t="shared" si="569"/>
        <v>237059</v>
      </c>
      <c r="GQ130" s="446">
        <f t="shared" si="569"/>
        <v>0</v>
      </c>
      <c r="GR130" s="446">
        <f t="shared" si="569"/>
        <v>22676224</v>
      </c>
      <c r="GS130" s="446">
        <f t="shared" si="569"/>
        <v>22765435</v>
      </c>
      <c r="GT130" s="446">
        <f t="shared" si="569"/>
        <v>569285</v>
      </c>
      <c r="GU130" s="446">
        <f t="shared" si="569"/>
        <v>63510162</v>
      </c>
      <c r="GV130" s="416"/>
      <c r="GW130" s="402"/>
      <c r="GX130" s="402"/>
      <c r="GY130" s="402"/>
      <c r="GZ130" s="402"/>
      <c r="HA130" s="402"/>
    </row>
    <row r="131" spans="1:209" ht="10.5" customHeight="1" x14ac:dyDescent="0.2">
      <c r="A131" s="417" t="str">
        <f t="shared" si="504"/>
        <v>2018-19DECEMBERY63</v>
      </c>
      <c r="B131" s="458" t="str">
        <f t="shared" si="560"/>
        <v>2018-19</v>
      </c>
      <c r="C131" s="402" t="s">
        <v>650</v>
      </c>
      <c r="D131" s="458" t="str">
        <f t="shared" si="561"/>
        <v>Y63</v>
      </c>
      <c r="E131" s="458" t="str">
        <f t="shared" si="561"/>
        <v>North East and Yorkshire</v>
      </c>
      <c r="F131" s="458" t="str">
        <f t="shared" si="561"/>
        <v>Y63</v>
      </c>
      <c r="H131" s="446">
        <f t="shared" si="505"/>
        <v>141678</v>
      </c>
      <c r="I131" s="446">
        <f t="shared" si="505"/>
        <v>97454</v>
      </c>
      <c r="J131" s="446">
        <f t="shared" si="505"/>
        <v>217774</v>
      </c>
      <c r="K131" s="446">
        <f t="shared" si="506"/>
        <v>2</v>
      </c>
      <c r="L131" s="446">
        <f t="shared" si="507"/>
        <v>1</v>
      </c>
      <c r="M131" s="446">
        <f t="shared" si="508"/>
        <v>0</v>
      </c>
      <c r="N131" s="446">
        <f t="shared" si="509"/>
        <v>5</v>
      </c>
      <c r="O131" s="446">
        <f t="shared" si="510"/>
        <v>31</v>
      </c>
      <c r="P131" s="446">
        <f t="shared" si="564"/>
        <v>0</v>
      </c>
      <c r="Q131" s="446">
        <f t="shared" si="564"/>
        <v>0</v>
      </c>
      <c r="R131" s="446">
        <f t="shared" si="564"/>
        <v>0</v>
      </c>
      <c r="S131" s="446">
        <f t="shared" si="564"/>
        <v>108613</v>
      </c>
      <c r="T131" s="446">
        <f t="shared" si="564"/>
        <v>8322</v>
      </c>
      <c r="U131" s="446">
        <f t="shared" si="564"/>
        <v>5693</v>
      </c>
      <c r="V131" s="446">
        <f t="shared" si="564"/>
        <v>62647</v>
      </c>
      <c r="W131" s="446">
        <f t="shared" si="564"/>
        <v>20631</v>
      </c>
      <c r="X131" s="446">
        <f t="shared" si="564"/>
        <v>1967</v>
      </c>
      <c r="Y131" s="446">
        <f t="shared" si="564"/>
        <v>3433672</v>
      </c>
      <c r="Z131" s="446">
        <f t="shared" si="512"/>
        <v>413</v>
      </c>
      <c r="AA131" s="446">
        <f t="shared" si="513"/>
        <v>717</v>
      </c>
      <c r="AB131" s="446">
        <f t="shared" si="514"/>
        <v>2955310</v>
      </c>
      <c r="AC131" s="446">
        <f t="shared" si="515"/>
        <v>519</v>
      </c>
      <c r="AD131" s="446">
        <f t="shared" si="516"/>
        <v>947</v>
      </c>
      <c r="AE131" s="446">
        <f t="shared" si="517"/>
        <v>86094692</v>
      </c>
      <c r="AF131" s="446">
        <f t="shared" si="518"/>
        <v>1374</v>
      </c>
      <c r="AG131" s="446">
        <f t="shared" si="519"/>
        <v>2868</v>
      </c>
      <c r="AH131" s="446">
        <f t="shared" si="520"/>
        <v>90985026</v>
      </c>
      <c r="AI131" s="446">
        <f t="shared" si="521"/>
        <v>4410</v>
      </c>
      <c r="AJ131" s="446">
        <f t="shared" si="522"/>
        <v>10491</v>
      </c>
      <c r="AK131" s="446">
        <f t="shared" si="523"/>
        <v>8615373</v>
      </c>
      <c r="AL131" s="446">
        <f t="shared" si="524"/>
        <v>4380</v>
      </c>
      <c r="AM131" s="446">
        <f t="shared" si="525"/>
        <v>10649</v>
      </c>
      <c r="AN131" s="446"/>
      <c r="AO131" s="446"/>
      <c r="AP131" s="446"/>
      <c r="AQ131" s="446"/>
      <c r="AR131" s="446"/>
      <c r="AS131" s="446"/>
      <c r="AT131" s="446">
        <f t="shared" si="565"/>
        <v>6844</v>
      </c>
      <c r="AU131" s="446">
        <f t="shared" si="565"/>
        <v>753</v>
      </c>
      <c r="AV131" s="446">
        <f t="shared" si="565"/>
        <v>1614</v>
      </c>
      <c r="AW131" s="446">
        <f t="shared" si="565"/>
        <v>7477</v>
      </c>
      <c r="AX131" s="446">
        <f t="shared" si="565"/>
        <v>591</v>
      </c>
      <c r="AY131" s="446">
        <f t="shared" si="565"/>
        <v>3886</v>
      </c>
      <c r="AZ131" s="446">
        <f t="shared" si="565"/>
        <v>2519</v>
      </c>
      <c r="BA131" s="446"/>
      <c r="BB131" s="446"/>
      <c r="BC131" s="446"/>
      <c r="BD131" s="446"/>
      <c r="BE131" s="446"/>
      <c r="BF131" s="446"/>
      <c r="BG131" s="446"/>
      <c r="BH131" s="446"/>
      <c r="BI131" s="446">
        <f t="shared" si="566"/>
        <v>65118</v>
      </c>
      <c r="BJ131" s="446">
        <f t="shared" si="566"/>
        <v>10034</v>
      </c>
      <c r="BK131" s="446">
        <f t="shared" si="566"/>
        <v>26617</v>
      </c>
      <c r="BL131" s="446">
        <f t="shared" si="566"/>
        <v>101769</v>
      </c>
      <c r="BM131" s="446">
        <f t="shared" si="566"/>
        <v>16847</v>
      </c>
      <c r="BN131" s="446">
        <f t="shared" si="566"/>
        <v>13148</v>
      </c>
      <c r="BO131" s="446">
        <f t="shared" si="566"/>
        <v>11318</v>
      </c>
      <c r="BP131" s="446">
        <f t="shared" si="566"/>
        <v>8951</v>
      </c>
      <c r="BQ131" s="446">
        <f t="shared" si="566"/>
        <v>87806</v>
      </c>
      <c r="BR131" s="446">
        <f t="shared" si="566"/>
        <v>69816</v>
      </c>
      <c r="BS131" s="446">
        <f t="shared" si="566"/>
        <v>34724</v>
      </c>
      <c r="BT131" s="446">
        <f t="shared" si="566"/>
        <v>21804</v>
      </c>
      <c r="BU131" s="446">
        <f t="shared" si="566"/>
        <v>3817</v>
      </c>
      <c r="BV131" s="446">
        <f t="shared" si="566"/>
        <v>2055</v>
      </c>
      <c r="BW131" s="446"/>
      <c r="BX131" s="446"/>
      <c r="BY131" s="446"/>
      <c r="BZ131" s="446"/>
      <c r="CA131" s="446"/>
      <c r="CB131" s="446"/>
      <c r="CC131" s="446"/>
      <c r="CD131" s="446"/>
      <c r="CE131" s="446"/>
      <c r="CF131" s="446"/>
      <c r="CG131" s="446"/>
      <c r="CH131" s="446"/>
      <c r="CI131" s="446"/>
      <c r="CJ131" s="446"/>
      <c r="CK131" s="446"/>
      <c r="CL131" s="446"/>
      <c r="CM131" s="446"/>
      <c r="CN131" s="446"/>
      <c r="CO131" s="446"/>
      <c r="CP131" s="446"/>
      <c r="CQ131" s="446"/>
      <c r="CR131" s="446"/>
      <c r="CS131" s="446"/>
      <c r="CT131" s="446"/>
      <c r="CU131" s="446"/>
      <c r="CV131" s="446"/>
      <c r="CW131" s="446"/>
      <c r="CX131" s="446"/>
      <c r="CY131" s="446"/>
      <c r="CZ131" s="446"/>
      <c r="DA131" s="446"/>
      <c r="DB131" s="446"/>
      <c r="DC131" s="446"/>
      <c r="DD131" s="446"/>
      <c r="DE131" s="446"/>
      <c r="DF131" s="446"/>
      <c r="DG131" s="446"/>
      <c r="DH131" s="446"/>
      <c r="DI131" s="446"/>
      <c r="DJ131" s="446"/>
      <c r="DK131" s="446">
        <f t="shared" si="528"/>
        <v>99</v>
      </c>
      <c r="DL131" s="446">
        <f t="shared" si="528"/>
        <v>41867</v>
      </c>
      <c r="DM131" s="446">
        <f t="shared" si="529"/>
        <v>423</v>
      </c>
      <c r="DN131" s="446">
        <f t="shared" si="530"/>
        <v>658</v>
      </c>
      <c r="DO131" s="446">
        <f t="shared" si="531"/>
        <v>5419</v>
      </c>
      <c r="DP131" s="446">
        <f t="shared" si="531"/>
        <v>148877</v>
      </c>
      <c r="DQ131" s="446">
        <f t="shared" si="532"/>
        <v>27</v>
      </c>
      <c r="DR131" s="446">
        <f t="shared" si="533"/>
        <v>49</v>
      </c>
      <c r="DS131" s="446"/>
      <c r="DT131" s="446"/>
      <c r="DU131" s="446"/>
      <c r="DV131" s="446"/>
      <c r="DW131" s="446"/>
      <c r="DX131" s="446"/>
      <c r="DY131" s="446"/>
      <c r="DZ131" s="446"/>
      <c r="EA131" s="446"/>
      <c r="EB131" s="446"/>
      <c r="EC131" s="446"/>
      <c r="ED131" s="446"/>
      <c r="EE131" s="446"/>
      <c r="EF131" s="446"/>
      <c r="EG131" s="446" t="s">
        <v>152</v>
      </c>
      <c r="EH131" s="446" t="s">
        <v>152</v>
      </c>
      <c r="EI131" s="446">
        <f t="shared" si="567"/>
        <v>88</v>
      </c>
      <c r="EJ131" s="446">
        <f t="shared" si="567"/>
        <v>2579</v>
      </c>
      <c r="EK131" s="446">
        <f t="shared" si="567"/>
        <v>1439</v>
      </c>
      <c r="EL131" s="446">
        <f t="shared" si="567"/>
        <v>41</v>
      </c>
      <c r="EM131" s="446">
        <f t="shared" si="567"/>
        <v>3031</v>
      </c>
      <c r="EN131" s="446">
        <f t="shared" si="567"/>
        <v>10321808</v>
      </c>
      <c r="EO131" s="446">
        <f t="shared" si="535"/>
        <v>4002</v>
      </c>
      <c r="EP131" s="446">
        <f t="shared" si="536"/>
        <v>8910</v>
      </c>
      <c r="EQ131" s="446">
        <f t="shared" si="537"/>
        <v>10504094</v>
      </c>
      <c r="ER131" s="446">
        <f t="shared" si="538"/>
        <v>7300</v>
      </c>
      <c r="ES131" s="446">
        <f t="shared" si="539"/>
        <v>15778</v>
      </c>
      <c r="ET131" s="446">
        <f t="shared" si="540"/>
        <v>244963</v>
      </c>
      <c r="EU131" s="446">
        <f t="shared" si="541"/>
        <v>5975</v>
      </c>
      <c r="EV131" s="446">
        <f t="shared" si="542"/>
        <v>10216</v>
      </c>
      <c r="EW131" s="446">
        <f t="shared" si="543"/>
        <v>23384155</v>
      </c>
      <c r="EX131" s="446">
        <f t="shared" si="544"/>
        <v>7715</v>
      </c>
      <c r="EY131" s="446">
        <f t="shared" si="545"/>
        <v>17819</v>
      </c>
      <c r="EZ131" s="447"/>
      <c r="FA131" s="446">
        <f t="shared" si="546"/>
        <v>12</v>
      </c>
      <c r="FB131" s="417">
        <f t="shared" si="562"/>
        <v>2018</v>
      </c>
      <c r="FC131" s="448">
        <f t="shared" si="563"/>
        <v>43435</v>
      </c>
      <c r="FD131" s="449">
        <f t="shared" si="547"/>
        <v>31</v>
      </c>
      <c r="FE131" s="450"/>
      <c r="FF131" s="451"/>
      <c r="FG131" s="450"/>
      <c r="FH131" s="452">
        <f t="shared" si="548"/>
        <v>2.0243931747176158</v>
      </c>
      <c r="FI131" s="452">
        <f t="shared" si="549"/>
        <v>1.5799086757990868</v>
      </c>
      <c r="FJ131" s="452">
        <f t="shared" si="550"/>
        <v>1.988055506762691</v>
      </c>
      <c r="FK131" s="452">
        <f t="shared" si="551"/>
        <v>1.5722817495169505</v>
      </c>
      <c r="FL131" s="452">
        <f t="shared" si="552"/>
        <v>1.4015994381215382</v>
      </c>
      <c r="FM131" s="452">
        <f t="shared" si="553"/>
        <v>1.1144348492346001</v>
      </c>
      <c r="FN131" s="452">
        <f t="shared" si="554"/>
        <v>1.6830982502060006</v>
      </c>
      <c r="FO131" s="452">
        <f t="shared" si="555"/>
        <v>1.0568561872909699</v>
      </c>
      <c r="FP131" s="452">
        <f t="shared" si="556"/>
        <v>1.9405185561769192</v>
      </c>
      <c r="FQ131" s="452">
        <f t="shared" si="557"/>
        <v>1.0447381799694968</v>
      </c>
      <c r="FR131" s="453"/>
      <c r="FS131" s="446">
        <f t="shared" si="568"/>
        <v>97454</v>
      </c>
      <c r="FT131" s="446">
        <f t="shared" si="568"/>
        <v>0</v>
      </c>
      <c r="FU131" s="446">
        <f t="shared" si="568"/>
        <v>489518</v>
      </c>
      <c r="FV131" s="446">
        <f t="shared" si="568"/>
        <v>2991774</v>
      </c>
      <c r="FW131" s="446">
        <f t="shared" si="568"/>
        <v>5962738</v>
      </c>
      <c r="FX131" s="446">
        <f t="shared" si="568"/>
        <v>5392843</v>
      </c>
      <c r="FY131" s="446">
        <f t="shared" si="568"/>
        <v>179694173</v>
      </c>
      <c r="FZ131" s="446">
        <f t="shared" si="568"/>
        <v>216443991</v>
      </c>
      <c r="GA131" s="446">
        <f t="shared" si="568"/>
        <v>20946535</v>
      </c>
      <c r="GB131" s="446"/>
      <c r="GC131" s="446"/>
      <c r="GD131" s="446"/>
      <c r="GE131" s="446"/>
      <c r="GF131" s="446"/>
      <c r="GG131" s="446"/>
      <c r="GH131" s="446"/>
      <c r="GI131" s="446"/>
      <c r="GJ131" s="446"/>
      <c r="GK131" s="446"/>
      <c r="GL131" s="446"/>
      <c r="GM131" s="446"/>
      <c r="GN131" s="446"/>
      <c r="GO131" s="446">
        <f t="shared" si="569"/>
        <v>65142</v>
      </c>
      <c r="GP131" s="446">
        <f t="shared" si="569"/>
        <v>265644</v>
      </c>
      <c r="GQ131" s="446">
        <f t="shared" si="569"/>
        <v>0</v>
      </c>
      <c r="GR131" s="446">
        <f t="shared" si="569"/>
        <v>22978890</v>
      </c>
      <c r="GS131" s="446">
        <f t="shared" si="569"/>
        <v>22704287</v>
      </c>
      <c r="GT131" s="446">
        <f t="shared" si="569"/>
        <v>418856</v>
      </c>
      <c r="GU131" s="446">
        <f t="shared" si="569"/>
        <v>54008171</v>
      </c>
      <c r="GV131" s="416"/>
      <c r="GW131" s="402"/>
      <c r="GX131" s="402"/>
      <c r="GY131" s="402"/>
      <c r="GZ131" s="402"/>
      <c r="HA131" s="402"/>
    </row>
    <row r="132" spans="1:209" ht="10.5" customHeight="1" x14ac:dyDescent="0.2">
      <c r="A132" s="417" t="str">
        <f t="shared" si="504"/>
        <v>2018-19JANUARYY63</v>
      </c>
      <c r="B132" s="458" t="str">
        <f t="shared" si="560"/>
        <v>2018-19</v>
      </c>
      <c r="C132" s="402" t="s">
        <v>654</v>
      </c>
      <c r="D132" s="458" t="str">
        <f t="shared" ref="D132:F147" si="570">D131</f>
        <v>Y63</v>
      </c>
      <c r="E132" s="458" t="str">
        <f t="shared" si="570"/>
        <v>North East and Yorkshire</v>
      </c>
      <c r="F132" s="458" t="str">
        <f t="shared" si="570"/>
        <v>Y63</v>
      </c>
      <c r="H132" s="446">
        <f t="shared" si="505"/>
        <v>134650</v>
      </c>
      <c r="I132" s="446">
        <f t="shared" si="505"/>
        <v>95300</v>
      </c>
      <c r="J132" s="446">
        <f t="shared" si="505"/>
        <v>285062</v>
      </c>
      <c r="K132" s="446">
        <f t="shared" si="506"/>
        <v>3</v>
      </c>
      <c r="L132" s="446">
        <f t="shared" si="507"/>
        <v>1</v>
      </c>
      <c r="M132" s="446">
        <f t="shared" si="508"/>
        <v>0</v>
      </c>
      <c r="N132" s="446">
        <f t="shared" si="509"/>
        <v>7</v>
      </c>
      <c r="O132" s="446">
        <f t="shared" si="510"/>
        <v>39</v>
      </c>
      <c r="P132" s="446">
        <f t="shared" si="564"/>
        <v>0</v>
      </c>
      <c r="Q132" s="446">
        <f t="shared" si="564"/>
        <v>0</v>
      </c>
      <c r="R132" s="446">
        <f t="shared" si="564"/>
        <v>0</v>
      </c>
      <c r="S132" s="446">
        <f t="shared" si="564"/>
        <v>108325</v>
      </c>
      <c r="T132" s="446">
        <f t="shared" si="564"/>
        <v>8147</v>
      </c>
      <c r="U132" s="446">
        <f t="shared" si="564"/>
        <v>5570</v>
      </c>
      <c r="V132" s="446">
        <f t="shared" si="564"/>
        <v>62197</v>
      </c>
      <c r="W132" s="446">
        <f t="shared" si="564"/>
        <v>20260</v>
      </c>
      <c r="X132" s="446">
        <f t="shared" si="564"/>
        <v>1621</v>
      </c>
      <c r="Y132" s="446">
        <f t="shared" si="564"/>
        <v>3300449</v>
      </c>
      <c r="Z132" s="446">
        <f t="shared" si="512"/>
        <v>405</v>
      </c>
      <c r="AA132" s="446">
        <f t="shared" si="513"/>
        <v>703</v>
      </c>
      <c r="AB132" s="446">
        <f t="shared" si="514"/>
        <v>2878208</v>
      </c>
      <c r="AC132" s="446">
        <f t="shared" si="515"/>
        <v>517</v>
      </c>
      <c r="AD132" s="446">
        <f t="shared" si="516"/>
        <v>918</v>
      </c>
      <c r="AE132" s="446">
        <f t="shared" si="517"/>
        <v>83027401</v>
      </c>
      <c r="AF132" s="446">
        <f t="shared" si="518"/>
        <v>1335</v>
      </c>
      <c r="AG132" s="446">
        <f t="shared" si="519"/>
        <v>2786</v>
      </c>
      <c r="AH132" s="446">
        <f t="shared" si="520"/>
        <v>82558190</v>
      </c>
      <c r="AI132" s="446">
        <f t="shared" si="521"/>
        <v>4075</v>
      </c>
      <c r="AJ132" s="446">
        <f t="shared" si="522"/>
        <v>10050</v>
      </c>
      <c r="AK132" s="446">
        <f t="shared" si="523"/>
        <v>7241555</v>
      </c>
      <c r="AL132" s="446">
        <f t="shared" si="524"/>
        <v>4467</v>
      </c>
      <c r="AM132" s="446">
        <f t="shared" si="525"/>
        <v>10954</v>
      </c>
      <c r="AN132" s="446"/>
      <c r="AO132" s="446"/>
      <c r="AP132" s="446"/>
      <c r="AQ132" s="446"/>
      <c r="AR132" s="446"/>
      <c r="AS132" s="446"/>
      <c r="AT132" s="446">
        <f t="shared" si="565"/>
        <v>6791</v>
      </c>
      <c r="AU132" s="446">
        <f t="shared" si="565"/>
        <v>689</v>
      </c>
      <c r="AV132" s="446">
        <f t="shared" si="565"/>
        <v>1805</v>
      </c>
      <c r="AW132" s="446">
        <f t="shared" si="565"/>
        <v>7959</v>
      </c>
      <c r="AX132" s="446">
        <f t="shared" si="565"/>
        <v>635</v>
      </c>
      <c r="AY132" s="446">
        <f t="shared" si="565"/>
        <v>3662</v>
      </c>
      <c r="AZ132" s="446">
        <f t="shared" si="565"/>
        <v>2580</v>
      </c>
      <c r="BA132" s="446"/>
      <c r="BB132" s="446"/>
      <c r="BC132" s="446"/>
      <c r="BD132" s="446"/>
      <c r="BE132" s="446"/>
      <c r="BF132" s="446"/>
      <c r="BG132" s="446"/>
      <c r="BH132" s="446"/>
      <c r="BI132" s="446">
        <f t="shared" si="566"/>
        <v>65105</v>
      </c>
      <c r="BJ132" s="446">
        <f t="shared" si="566"/>
        <v>10654</v>
      </c>
      <c r="BK132" s="446">
        <f t="shared" si="566"/>
        <v>25775</v>
      </c>
      <c r="BL132" s="446">
        <f t="shared" si="566"/>
        <v>101534</v>
      </c>
      <c r="BM132" s="446">
        <f t="shared" si="566"/>
        <v>16400</v>
      </c>
      <c r="BN132" s="446">
        <f t="shared" si="566"/>
        <v>12912</v>
      </c>
      <c r="BO132" s="446">
        <f t="shared" si="566"/>
        <v>10994</v>
      </c>
      <c r="BP132" s="446">
        <f t="shared" si="566"/>
        <v>8746</v>
      </c>
      <c r="BQ132" s="446">
        <f t="shared" si="566"/>
        <v>87006</v>
      </c>
      <c r="BR132" s="446">
        <f t="shared" si="566"/>
        <v>69024</v>
      </c>
      <c r="BS132" s="446">
        <f t="shared" si="566"/>
        <v>34279</v>
      </c>
      <c r="BT132" s="446">
        <f t="shared" si="566"/>
        <v>21341</v>
      </c>
      <c r="BU132" s="446">
        <f t="shared" si="566"/>
        <v>3032</v>
      </c>
      <c r="BV132" s="446">
        <f t="shared" si="566"/>
        <v>1698</v>
      </c>
      <c r="BW132" s="446"/>
      <c r="BX132" s="446"/>
      <c r="BY132" s="446"/>
      <c r="BZ132" s="446"/>
      <c r="CA132" s="446"/>
      <c r="CB132" s="446"/>
      <c r="CC132" s="446"/>
      <c r="CD132" s="446"/>
      <c r="CE132" s="446"/>
      <c r="CF132" s="446"/>
      <c r="CG132" s="446"/>
      <c r="CH132" s="446"/>
      <c r="CI132" s="446"/>
      <c r="CJ132" s="446"/>
      <c r="CK132" s="446"/>
      <c r="CL132" s="446"/>
      <c r="CM132" s="446"/>
      <c r="CN132" s="446"/>
      <c r="CO132" s="446"/>
      <c r="CP132" s="446"/>
      <c r="CQ132" s="446"/>
      <c r="CR132" s="446"/>
      <c r="CS132" s="446"/>
      <c r="CT132" s="446"/>
      <c r="CU132" s="446"/>
      <c r="CV132" s="446"/>
      <c r="CW132" s="446"/>
      <c r="CX132" s="446"/>
      <c r="CY132" s="446"/>
      <c r="CZ132" s="446"/>
      <c r="DA132" s="446"/>
      <c r="DB132" s="446"/>
      <c r="DC132" s="446"/>
      <c r="DD132" s="446"/>
      <c r="DE132" s="446"/>
      <c r="DF132" s="446"/>
      <c r="DG132" s="446"/>
      <c r="DH132" s="446"/>
      <c r="DI132" s="446"/>
      <c r="DJ132" s="446"/>
      <c r="DK132" s="446">
        <f t="shared" si="528"/>
        <v>98</v>
      </c>
      <c r="DL132" s="446">
        <f t="shared" si="528"/>
        <v>37746</v>
      </c>
      <c r="DM132" s="446">
        <f t="shared" si="529"/>
        <v>385</v>
      </c>
      <c r="DN132" s="446">
        <f t="shared" si="530"/>
        <v>620</v>
      </c>
      <c r="DO132" s="446">
        <f t="shared" si="531"/>
        <v>5241</v>
      </c>
      <c r="DP132" s="446">
        <f t="shared" si="531"/>
        <v>149232</v>
      </c>
      <c r="DQ132" s="446">
        <f t="shared" si="532"/>
        <v>28</v>
      </c>
      <c r="DR132" s="446">
        <f t="shared" si="533"/>
        <v>52</v>
      </c>
      <c r="DS132" s="446"/>
      <c r="DT132" s="446"/>
      <c r="DU132" s="446"/>
      <c r="DV132" s="446"/>
      <c r="DW132" s="446"/>
      <c r="DX132" s="446"/>
      <c r="DY132" s="446"/>
      <c r="DZ132" s="446"/>
      <c r="EA132" s="446"/>
      <c r="EB132" s="446"/>
      <c r="EC132" s="446"/>
      <c r="ED132" s="446"/>
      <c r="EE132" s="446"/>
      <c r="EF132" s="446"/>
      <c r="EG132" s="446" t="s">
        <v>152</v>
      </c>
      <c r="EH132" s="446" t="s">
        <v>152</v>
      </c>
      <c r="EI132" s="446">
        <f t="shared" si="567"/>
        <v>89</v>
      </c>
      <c r="EJ132" s="446">
        <f t="shared" si="567"/>
        <v>3513</v>
      </c>
      <c r="EK132" s="446">
        <f t="shared" si="567"/>
        <v>1564</v>
      </c>
      <c r="EL132" s="446">
        <f t="shared" si="567"/>
        <v>52</v>
      </c>
      <c r="EM132" s="446">
        <f t="shared" si="567"/>
        <v>2654</v>
      </c>
      <c r="EN132" s="446">
        <f t="shared" si="567"/>
        <v>13557535</v>
      </c>
      <c r="EO132" s="446">
        <f t="shared" si="535"/>
        <v>3859</v>
      </c>
      <c r="EP132" s="446">
        <f t="shared" si="536"/>
        <v>8148</v>
      </c>
      <c r="EQ132" s="446">
        <f t="shared" si="537"/>
        <v>13039001</v>
      </c>
      <c r="ER132" s="446">
        <f t="shared" si="538"/>
        <v>8337</v>
      </c>
      <c r="ES132" s="446">
        <f t="shared" si="539"/>
        <v>18658</v>
      </c>
      <c r="ET132" s="446">
        <f t="shared" si="540"/>
        <v>310083</v>
      </c>
      <c r="EU132" s="446">
        <f t="shared" si="541"/>
        <v>5963</v>
      </c>
      <c r="EV132" s="446">
        <f t="shared" si="542"/>
        <v>12414</v>
      </c>
      <c r="EW132" s="446">
        <f t="shared" si="543"/>
        <v>19482631</v>
      </c>
      <c r="EX132" s="446">
        <f t="shared" si="544"/>
        <v>7341</v>
      </c>
      <c r="EY132" s="446">
        <f t="shared" si="545"/>
        <v>17183</v>
      </c>
      <c r="EZ132" s="447"/>
      <c r="FA132" s="446">
        <f t="shared" si="546"/>
        <v>1</v>
      </c>
      <c r="FB132" s="417">
        <f t="shared" si="562"/>
        <v>2019</v>
      </c>
      <c r="FC132" s="448">
        <f t="shared" si="563"/>
        <v>43466</v>
      </c>
      <c r="FD132" s="449">
        <f t="shared" si="547"/>
        <v>31</v>
      </c>
      <c r="FE132" s="450"/>
      <c r="FF132" s="451"/>
      <c r="FG132" s="450"/>
      <c r="FH132" s="452">
        <f t="shared" si="548"/>
        <v>2.013010924266601</v>
      </c>
      <c r="FI132" s="452">
        <f t="shared" si="549"/>
        <v>1.58487786915429</v>
      </c>
      <c r="FJ132" s="452">
        <f t="shared" si="550"/>
        <v>1.9737881508078994</v>
      </c>
      <c r="FK132" s="452">
        <f t="shared" si="551"/>
        <v>1.570197486535009</v>
      </c>
      <c r="FL132" s="452">
        <f t="shared" si="552"/>
        <v>1.3988777593774619</v>
      </c>
      <c r="FM132" s="452">
        <f t="shared" si="553"/>
        <v>1.1097641365339164</v>
      </c>
      <c r="FN132" s="452">
        <f t="shared" si="554"/>
        <v>1.6919545903257651</v>
      </c>
      <c r="FO132" s="452">
        <f t="shared" si="555"/>
        <v>1.0533563672260613</v>
      </c>
      <c r="FP132" s="452">
        <f t="shared" si="556"/>
        <v>1.8704503392967304</v>
      </c>
      <c r="FQ132" s="452">
        <f t="shared" si="557"/>
        <v>1.0475015422578655</v>
      </c>
      <c r="FR132" s="453"/>
      <c r="FS132" s="446">
        <f t="shared" si="568"/>
        <v>95300</v>
      </c>
      <c r="FT132" s="446">
        <f t="shared" si="568"/>
        <v>0</v>
      </c>
      <c r="FU132" s="446">
        <f t="shared" si="568"/>
        <v>690380</v>
      </c>
      <c r="FV132" s="446">
        <f t="shared" si="568"/>
        <v>3681620</v>
      </c>
      <c r="FW132" s="446">
        <f t="shared" si="568"/>
        <v>5727590</v>
      </c>
      <c r="FX132" s="446">
        <f t="shared" si="568"/>
        <v>5115072</v>
      </c>
      <c r="FY132" s="446">
        <f t="shared" si="568"/>
        <v>173311924</v>
      </c>
      <c r="FZ132" s="446">
        <f t="shared" si="568"/>
        <v>203617778</v>
      </c>
      <c r="GA132" s="446">
        <f t="shared" si="568"/>
        <v>17756808</v>
      </c>
      <c r="GB132" s="446"/>
      <c r="GC132" s="446"/>
      <c r="GD132" s="446"/>
      <c r="GE132" s="446"/>
      <c r="GF132" s="446"/>
      <c r="GG132" s="446"/>
      <c r="GH132" s="446"/>
      <c r="GI132" s="446"/>
      <c r="GJ132" s="446"/>
      <c r="GK132" s="446"/>
      <c r="GL132" s="446"/>
      <c r="GM132" s="446"/>
      <c r="GN132" s="446"/>
      <c r="GO132" s="446">
        <f t="shared" si="569"/>
        <v>60760</v>
      </c>
      <c r="GP132" s="446">
        <f t="shared" si="569"/>
        <v>273039</v>
      </c>
      <c r="GQ132" s="446">
        <f t="shared" si="569"/>
        <v>0</v>
      </c>
      <c r="GR132" s="446">
        <f t="shared" si="569"/>
        <v>28623924</v>
      </c>
      <c r="GS132" s="446">
        <f t="shared" si="569"/>
        <v>29180830</v>
      </c>
      <c r="GT132" s="446">
        <f t="shared" si="569"/>
        <v>645528</v>
      </c>
      <c r="GU132" s="446">
        <f t="shared" si="569"/>
        <v>45602786</v>
      </c>
      <c r="GV132" s="416"/>
      <c r="GW132" s="402"/>
      <c r="GX132" s="402"/>
      <c r="GY132" s="402"/>
      <c r="GZ132" s="402"/>
      <c r="HA132" s="402"/>
    </row>
    <row r="133" spans="1:209" ht="10.5" customHeight="1" x14ac:dyDescent="0.2">
      <c r="A133" s="417" t="str">
        <f t="shared" si="504"/>
        <v>2018-19FEBRUARYY63</v>
      </c>
      <c r="B133" s="458" t="str">
        <f t="shared" si="560"/>
        <v>2018-19</v>
      </c>
      <c r="C133" s="402" t="s">
        <v>657</v>
      </c>
      <c r="D133" s="458" t="str">
        <f t="shared" si="570"/>
        <v>Y63</v>
      </c>
      <c r="E133" s="458" t="str">
        <f t="shared" si="570"/>
        <v>North East and Yorkshire</v>
      </c>
      <c r="F133" s="458" t="str">
        <f t="shared" si="570"/>
        <v>Y63</v>
      </c>
      <c r="H133" s="446">
        <f t="shared" si="505"/>
        <v>121747</v>
      </c>
      <c r="I133" s="446">
        <f t="shared" si="505"/>
        <v>86513</v>
      </c>
      <c r="J133" s="446">
        <f t="shared" si="505"/>
        <v>352020</v>
      </c>
      <c r="K133" s="446">
        <f t="shared" si="506"/>
        <v>4</v>
      </c>
      <c r="L133" s="446">
        <f t="shared" si="507"/>
        <v>1</v>
      </c>
      <c r="M133" s="446">
        <f t="shared" si="508"/>
        <v>0</v>
      </c>
      <c r="N133" s="446">
        <f t="shared" si="509"/>
        <v>12</v>
      </c>
      <c r="O133" s="446">
        <f t="shared" si="510"/>
        <v>46</v>
      </c>
      <c r="P133" s="446">
        <f t="shared" si="564"/>
        <v>0</v>
      </c>
      <c r="Q133" s="446">
        <f t="shared" si="564"/>
        <v>0</v>
      </c>
      <c r="R133" s="446">
        <f t="shared" si="564"/>
        <v>0</v>
      </c>
      <c r="S133" s="446">
        <f t="shared" si="564"/>
        <v>96350</v>
      </c>
      <c r="T133" s="446">
        <f t="shared" si="564"/>
        <v>7240</v>
      </c>
      <c r="U133" s="446">
        <f t="shared" si="564"/>
        <v>5048</v>
      </c>
      <c r="V133" s="446">
        <f t="shared" si="564"/>
        <v>54954</v>
      </c>
      <c r="W133" s="446">
        <f t="shared" si="564"/>
        <v>17912</v>
      </c>
      <c r="X133" s="446">
        <f t="shared" si="564"/>
        <v>1460</v>
      </c>
      <c r="Y133" s="446">
        <f t="shared" si="564"/>
        <v>2937584</v>
      </c>
      <c r="Z133" s="446">
        <f t="shared" si="512"/>
        <v>406</v>
      </c>
      <c r="AA133" s="446">
        <f t="shared" si="513"/>
        <v>696</v>
      </c>
      <c r="AB133" s="446">
        <f t="shared" si="514"/>
        <v>2593808</v>
      </c>
      <c r="AC133" s="446">
        <f t="shared" si="515"/>
        <v>514</v>
      </c>
      <c r="AD133" s="446">
        <f t="shared" si="516"/>
        <v>921</v>
      </c>
      <c r="AE133" s="446">
        <f t="shared" si="517"/>
        <v>72863601</v>
      </c>
      <c r="AF133" s="446">
        <f t="shared" si="518"/>
        <v>1326</v>
      </c>
      <c r="AG133" s="446">
        <f t="shared" si="519"/>
        <v>2770</v>
      </c>
      <c r="AH133" s="446">
        <f t="shared" si="520"/>
        <v>72394687</v>
      </c>
      <c r="AI133" s="446">
        <f t="shared" si="521"/>
        <v>4042</v>
      </c>
      <c r="AJ133" s="446">
        <f t="shared" si="522"/>
        <v>9844</v>
      </c>
      <c r="AK133" s="446">
        <f t="shared" si="523"/>
        <v>5867015</v>
      </c>
      <c r="AL133" s="446">
        <f t="shared" si="524"/>
        <v>4019</v>
      </c>
      <c r="AM133" s="446">
        <f t="shared" si="525"/>
        <v>9539</v>
      </c>
      <c r="AN133" s="446"/>
      <c r="AO133" s="446"/>
      <c r="AP133" s="446"/>
      <c r="AQ133" s="446"/>
      <c r="AR133" s="446"/>
      <c r="AS133" s="446"/>
      <c r="AT133" s="446">
        <f t="shared" si="565"/>
        <v>6385</v>
      </c>
      <c r="AU133" s="446">
        <f t="shared" si="565"/>
        <v>679</v>
      </c>
      <c r="AV133" s="446">
        <f t="shared" si="565"/>
        <v>1823</v>
      </c>
      <c r="AW133" s="446">
        <f t="shared" si="565"/>
        <v>6742</v>
      </c>
      <c r="AX133" s="446">
        <f t="shared" si="565"/>
        <v>442</v>
      </c>
      <c r="AY133" s="446">
        <f t="shared" si="565"/>
        <v>3441</v>
      </c>
      <c r="AZ133" s="446">
        <f t="shared" si="565"/>
        <v>2285</v>
      </c>
      <c r="BA133" s="446"/>
      <c r="BB133" s="446"/>
      <c r="BC133" s="446"/>
      <c r="BD133" s="446"/>
      <c r="BE133" s="446"/>
      <c r="BF133" s="446"/>
      <c r="BG133" s="446"/>
      <c r="BH133" s="446"/>
      <c r="BI133" s="446">
        <f t="shared" si="566"/>
        <v>57590</v>
      </c>
      <c r="BJ133" s="446">
        <f t="shared" si="566"/>
        <v>9378</v>
      </c>
      <c r="BK133" s="446">
        <f t="shared" si="566"/>
        <v>22997</v>
      </c>
      <c r="BL133" s="446">
        <f t="shared" si="566"/>
        <v>89965</v>
      </c>
      <c r="BM133" s="446">
        <f t="shared" si="566"/>
        <v>14602</v>
      </c>
      <c r="BN133" s="446">
        <f t="shared" si="566"/>
        <v>11547</v>
      </c>
      <c r="BO133" s="446">
        <f t="shared" si="566"/>
        <v>9947</v>
      </c>
      <c r="BP133" s="446">
        <f t="shared" si="566"/>
        <v>7956</v>
      </c>
      <c r="BQ133" s="446">
        <f t="shared" si="566"/>
        <v>77590</v>
      </c>
      <c r="BR133" s="446">
        <f t="shared" si="566"/>
        <v>61518</v>
      </c>
      <c r="BS133" s="446">
        <f t="shared" si="566"/>
        <v>30716</v>
      </c>
      <c r="BT133" s="446">
        <f t="shared" si="566"/>
        <v>18992</v>
      </c>
      <c r="BU133" s="446">
        <f t="shared" si="566"/>
        <v>2689</v>
      </c>
      <c r="BV133" s="446">
        <f t="shared" si="566"/>
        <v>1524</v>
      </c>
      <c r="BW133" s="446"/>
      <c r="BX133" s="446"/>
      <c r="BY133" s="446"/>
      <c r="BZ133" s="446"/>
      <c r="CA133" s="446"/>
      <c r="CB133" s="446"/>
      <c r="CC133" s="446"/>
      <c r="CD133" s="446"/>
      <c r="CE133" s="446"/>
      <c r="CF133" s="446"/>
      <c r="CG133" s="446"/>
      <c r="CH133" s="446"/>
      <c r="CI133" s="446"/>
      <c r="CJ133" s="446"/>
      <c r="CK133" s="446"/>
      <c r="CL133" s="446"/>
      <c r="CM133" s="446"/>
      <c r="CN133" s="446"/>
      <c r="CO133" s="446"/>
      <c r="CP133" s="446"/>
      <c r="CQ133" s="446"/>
      <c r="CR133" s="446"/>
      <c r="CS133" s="446"/>
      <c r="CT133" s="446"/>
      <c r="CU133" s="446"/>
      <c r="CV133" s="446"/>
      <c r="CW133" s="446"/>
      <c r="CX133" s="446"/>
      <c r="CY133" s="446"/>
      <c r="CZ133" s="446"/>
      <c r="DA133" s="446"/>
      <c r="DB133" s="446"/>
      <c r="DC133" s="446"/>
      <c r="DD133" s="446"/>
      <c r="DE133" s="446"/>
      <c r="DF133" s="446"/>
      <c r="DG133" s="446"/>
      <c r="DH133" s="446"/>
      <c r="DI133" s="446"/>
      <c r="DJ133" s="446"/>
      <c r="DK133" s="446">
        <f t="shared" si="528"/>
        <v>92</v>
      </c>
      <c r="DL133" s="446">
        <f t="shared" si="528"/>
        <v>49374</v>
      </c>
      <c r="DM133" s="446">
        <f t="shared" si="529"/>
        <v>537</v>
      </c>
      <c r="DN133" s="446">
        <f t="shared" si="530"/>
        <v>764</v>
      </c>
      <c r="DO133" s="446">
        <f t="shared" si="531"/>
        <v>4206</v>
      </c>
      <c r="DP133" s="446">
        <f t="shared" si="531"/>
        <v>126848</v>
      </c>
      <c r="DQ133" s="446">
        <f t="shared" si="532"/>
        <v>30</v>
      </c>
      <c r="DR133" s="446">
        <f t="shared" si="533"/>
        <v>55</v>
      </c>
      <c r="DS133" s="446"/>
      <c r="DT133" s="446"/>
      <c r="DU133" s="446"/>
      <c r="DV133" s="446"/>
      <c r="DW133" s="446"/>
      <c r="DX133" s="446"/>
      <c r="DY133" s="446"/>
      <c r="DZ133" s="446"/>
      <c r="EA133" s="446"/>
      <c r="EB133" s="446"/>
      <c r="EC133" s="446"/>
      <c r="ED133" s="446"/>
      <c r="EE133" s="446"/>
      <c r="EF133" s="446"/>
      <c r="EG133" s="446" t="s">
        <v>152</v>
      </c>
      <c r="EH133" s="446" t="s">
        <v>152</v>
      </c>
      <c r="EI133" s="446">
        <f t="shared" si="567"/>
        <v>9</v>
      </c>
      <c r="EJ133" s="446">
        <f t="shared" si="567"/>
        <v>3281</v>
      </c>
      <c r="EK133" s="446">
        <f t="shared" si="567"/>
        <v>1100</v>
      </c>
      <c r="EL133" s="446">
        <f t="shared" si="567"/>
        <v>49</v>
      </c>
      <c r="EM133" s="446">
        <f t="shared" si="567"/>
        <v>2564</v>
      </c>
      <c r="EN133" s="446">
        <f t="shared" si="567"/>
        <v>13338323</v>
      </c>
      <c r="EO133" s="446">
        <f t="shared" si="535"/>
        <v>4065</v>
      </c>
      <c r="EP133" s="446">
        <f t="shared" si="536"/>
        <v>8650</v>
      </c>
      <c r="EQ133" s="446">
        <f t="shared" si="537"/>
        <v>9674568</v>
      </c>
      <c r="ER133" s="446">
        <f t="shared" si="538"/>
        <v>8795</v>
      </c>
      <c r="ES133" s="446">
        <f t="shared" si="539"/>
        <v>20423</v>
      </c>
      <c r="ET133" s="446">
        <f t="shared" si="540"/>
        <v>288679</v>
      </c>
      <c r="EU133" s="446">
        <f t="shared" si="541"/>
        <v>5891</v>
      </c>
      <c r="EV133" s="446">
        <f t="shared" si="542"/>
        <v>11010</v>
      </c>
      <c r="EW133" s="446">
        <f t="shared" si="543"/>
        <v>19034744</v>
      </c>
      <c r="EX133" s="446">
        <f t="shared" si="544"/>
        <v>7424</v>
      </c>
      <c r="EY133" s="446">
        <f t="shared" si="545"/>
        <v>17459</v>
      </c>
      <c r="EZ133" s="447"/>
      <c r="FA133" s="446">
        <f t="shared" si="546"/>
        <v>2</v>
      </c>
      <c r="FB133" s="417">
        <f t="shared" si="562"/>
        <v>2019</v>
      </c>
      <c r="FC133" s="448">
        <f t="shared" si="563"/>
        <v>43497</v>
      </c>
      <c r="FD133" s="449">
        <f t="shared" si="547"/>
        <v>28</v>
      </c>
      <c r="FE133" s="450"/>
      <c r="FF133" s="451"/>
      <c r="FG133" s="450"/>
      <c r="FH133" s="452">
        <f t="shared" si="548"/>
        <v>2.0168508287292819</v>
      </c>
      <c r="FI133" s="452">
        <f t="shared" si="549"/>
        <v>1.594889502762431</v>
      </c>
      <c r="FJ133" s="452">
        <f t="shared" si="550"/>
        <v>1.9704833597464342</v>
      </c>
      <c r="FK133" s="452">
        <f t="shared" si="551"/>
        <v>1.5760697305863709</v>
      </c>
      <c r="FL133" s="452">
        <f t="shared" si="552"/>
        <v>1.4119081413545875</v>
      </c>
      <c r="FM133" s="452">
        <f t="shared" si="553"/>
        <v>1.1194453542963205</v>
      </c>
      <c r="FN133" s="452">
        <f t="shared" si="554"/>
        <v>1.7148280482358196</v>
      </c>
      <c r="FO133" s="452">
        <f t="shared" si="555"/>
        <v>1.0602947744528808</v>
      </c>
      <c r="FP133" s="452">
        <f t="shared" si="556"/>
        <v>1.8417808219178082</v>
      </c>
      <c r="FQ133" s="452">
        <f t="shared" si="557"/>
        <v>1.0438356164383562</v>
      </c>
      <c r="FR133" s="453"/>
      <c r="FS133" s="446">
        <f t="shared" si="568"/>
        <v>86513</v>
      </c>
      <c r="FT133" s="446">
        <f t="shared" si="568"/>
        <v>0</v>
      </c>
      <c r="FU133" s="446">
        <f t="shared" si="568"/>
        <v>1060376</v>
      </c>
      <c r="FV133" s="446">
        <f t="shared" si="568"/>
        <v>4009898</v>
      </c>
      <c r="FW133" s="446">
        <f t="shared" si="568"/>
        <v>5039120</v>
      </c>
      <c r="FX133" s="446">
        <f t="shared" si="568"/>
        <v>4648971</v>
      </c>
      <c r="FY133" s="446">
        <f t="shared" si="568"/>
        <v>152244549</v>
      </c>
      <c r="FZ133" s="446">
        <f t="shared" si="568"/>
        <v>176317762</v>
      </c>
      <c r="GA133" s="446">
        <f t="shared" si="568"/>
        <v>13926732</v>
      </c>
      <c r="GB133" s="446"/>
      <c r="GC133" s="446"/>
      <c r="GD133" s="446"/>
      <c r="GE133" s="446"/>
      <c r="GF133" s="446"/>
      <c r="GG133" s="446"/>
      <c r="GH133" s="446"/>
      <c r="GI133" s="446"/>
      <c r="GJ133" s="446"/>
      <c r="GK133" s="446"/>
      <c r="GL133" s="446"/>
      <c r="GM133" s="446"/>
      <c r="GN133" s="446"/>
      <c r="GO133" s="446">
        <f t="shared" si="569"/>
        <v>70288</v>
      </c>
      <c r="GP133" s="446">
        <f t="shared" si="569"/>
        <v>231577</v>
      </c>
      <c r="GQ133" s="446">
        <f t="shared" si="569"/>
        <v>0</v>
      </c>
      <c r="GR133" s="446">
        <f t="shared" si="569"/>
        <v>28380650</v>
      </c>
      <c r="GS133" s="446">
        <f t="shared" si="569"/>
        <v>22465440</v>
      </c>
      <c r="GT133" s="446">
        <f t="shared" si="569"/>
        <v>539490</v>
      </c>
      <c r="GU133" s="446">
        <f t="shared" si="569"/>
        <v>44766028</v>
      </c>
      <c r="GV133" s="416"/>
      <c r="GW133" s="402"/>
      <c r="GX133" s="402"/>
      <c r="GY133" s="402"/>
      <c r="GZ133" s="402"/>
      <c r="HA133" s="402"/>
    </row>
    <row r="134" spans="1:209" ht="10.5" customHeight="1" x14ac:dyDescent="0.2">
      <c r="A134" s="417" t="str">
        <f t="shared" si="504"/>
        <v>2018-19MARCHY63</v>
      </c>
      <c r="B134" s="458" t="str">
        <f t="shared" si="560"/>
        <v>2018-19</v>
      </c>
      <c r="C134" s="402" t="s">
        <v>660</v>
      </c>
      <c r="D134" s="458" t="str">
        <f t="shared" si="570"/>
        <v>Y63</v>
      </c>
      <c r="E134" s="458" t="str">
        <f t="shared" si="570"/>
        <v>North East and Yorkshire</v>
      </c>
      <c r="F134" s="458" t="str">
        <f t="shared" si="570"/>
        <v>Y63</v>
      </c>
      <c r="H134" s="446">
        <f t="shared" si="505"/>
        <v>130148</v>
      </c>
      <c r="I134" s="446">
        <f t="shared" si="505"/>
        <v>92491</v>
      </c>
      <c r="J134" s="446">
        <f t="shared" si="505"/>
        <v>292956</v>
      </c>
      <c r="K134" s="446">
        <f t="shared" si="506"/>
        <v>3</v>
      </c>
      <c r="L134" s="446">
        <f t="shared" si="507"/>
        <v>1</v>
      </c>
      <c r="M134" s="446">
        <f t="shared" si="508"/>
        <v>0</v>
      </c>
      <c r="N134" s="446">
        <f t="shared" si="509"/>
        <v>6</v>
      </c>
      <c r="O134" s="446">
        <f t="shared" si="510"/>
        <v>33</v>
      </c>
      <c r="P134" s="446">
        <f t="shared" si="564"/>
        <v>0</v>
      </c>
      <c r="Q134" s="446">
        <f t="shared" si="564"/>
        <v>0</v>
      </c>
      <c r="R134" s="446">
        <f t="shared" si="564"/>
        <v>0</v>
      </c>
      <c r="S134" s="446">
        <f t="shared" si="564"/>
        <v>105125</v>
      </c>
      <c r="T134" s="446">
        <f t="shared" si="564"/>
        <v>7735</v>
      </c>
      <c r="U134" s="446">
        <f t="shared" si="564"/>
        <v>5349</v>
      </c>
      <c r="V134" s="446">
        <f t="shared" si="564"/>
        <v>58631</v>
      </c>
      <c r="W134" s="446">
        <f t="shared" si="564"/>
        <v>20721</v>
      </c>
      <c r="X134" s="446">
        <f t="shared" si="564"/>
        <v>1798</v>
      </c>
      <c r="Y134" s="446">
        <f t="shared" si="564"/>
        <v>3032450</v>
      </c>
      <c r="Z134" s="446">
        <f t="shared" si="512"/>
        <v>392</v>
      </c>
      <c r="AA134" s="446">
        <f t="shared" si="513"/>
        <v>676</v>
      </c>
      <c r="AB134" s="446">
        <f t="shared" si="514"/>
        <v>2618171</v>
      </c>
      <c r="AC134" s="446">
        <f t="shared" si="515"/>
        <v>489</v>
      </c>
      <c r="AD134" s="446">
        <f t="shared" si="516"/>
        <v>898</v>
      </c>
      <c r="AE134" s="446">
        <f t="shared" si="517"/>
        <v>69506134</v>
      </c>
      <c r="AF134" s="446">
        <f t="shared" si="518"/>
        <v>1185</v>
      </c>
      <c r="AG134" s="446">
        <f t="shared" si="519"/>
        <v>2396</v>
      </c>
      <c r="AH134" s="446">
        <f t="shared" si="520"/>
        <v>68290417</v>
      </c>
      <c r="AI134" s="446">
        <f t="shared" si="521"/>
        <v>3296</v>
      </c>
      <c r="AJ134" s="446">
        <f t="shared" si="522"/>
        <v>7933</v>
      </c>
      <c r="AK134" s="446">
        <f t="shared" si="523"/>
        <v>6516843</v>
      </c>
      <c r="AL134" s="446">
        <f t="shared" si="524"/>
        <v>3624</v>
      </c>
      <c r="AM134" s="446">
        <f t="shared" si="525"/>
        <v>9178</v>
      </c>
      <c r="AN134" s="446"/>
      <c r="AO134" s="446"/>
      <c r="AP134" s="446"/>
      <c r="AQ134" s="446"/>
      <c r="AR134" s="446"/>
      <c r="AS134" s="446"/>
      <c r="AT134" s="446">
        <f t="shared" si="565"/>
        <v>6218</v>
      </c>
      <c r="AU134" s="446">
        <f t="shared" si="565"/>
        <v>580</v>
      </c>
      <c r="AV134" s="446">
        <f t="shared" si="565"/>
        <v>1398</v>
      </c>
      <c r="AW134" s="446">
        <f t="shared" si="565"/>
        <v>6733</v>
      </c>
      <c r="AX134" s="446">
        <f t="shared" si="565"/>
        <v>434</v>
      </c>
      <c r="AY134" s="446">
        <f t="shared" si="565"/>
        <v>3806</v>
      </c>
      <c r="AZ134" s="446">
        <f t="shared" si="565"/>
        <v>2763</v>
      </c>
      <c r="BA134" s="446"/>
      <c r="BB134" s="446"/>
      <c r="BC134" s="446"/>
      <c r="BD134" s="446"/>
      <c r="BE134" s="446"/>
      <c r="BF134" s="446"/>
      <c r="BG134" s="446"/>
      <c r="BH134" s="446"/>
      <c r="BI134" s="446">
        <f t="shared" si="566"/>
        <v>62738</v>
      </c>
      <c r="BJ134" s="446">
        <f t="shared" si="566"/>
        <v>10723</v>
      </c>
      <c r="BK134" s="446">
        <f t="shared" si="566"/>
        <v>25446</v>
      </c>
      <c r="BL134" s="446">
        <f t="shared" si="566"/>
        <v>98907</v>
      </c>
      <c r="BM134" s="446">
        <f t="shared" si="566"/>
        <v>15542</v>
      </c>
      <c r="BN134" s="446">
        <f t="shared" si="566"/>
        <v>12279</v>
      </c>
      <c r="BO134" s="446">
        <f t="shared" si="566"/>
        <v>10514</v>
      </c>
      <c r="BP134" s="446">
        <f t="shared" si="566"/>
        <v>8367</v>
      </c>
      <c r="BQ134" s="446">
        <f t="shared" si="566"/>
        <v>81621</v>
      </c>
      <c r="BR134" s="446">
        <f t="shared" si="566"/>
        <v>65394</v>
      </c>
      <c r="BS134" s="446">
        <f t="shared" si="566"/>
        <v>34743</v>
      </c>
      <c r="BT134" s="446">
        <f t="shared" si="566"/>
        <v>22072</v>
      </c>
      <c r="BU134" s="446">
        <f t="shared" si="566"/>
        <v>3454</v>
      </c>
      <c r="BV134" s="446">
        <f t="shared" si="566"/>
        <v>1845</v>
      </c>
      <c r="BW134" s="446"/>
      <c r="BX134" s="446"/>
      <c r="BY134" s="446"/>
      <c r="BZ134" s="446"/>
      <c r="CA134" s="446"/>
      <c r="CB134" s="446"/>
      <c r="CC134" s="446"/>
      <c r="CD134" s="446"/>
      <c r="CE134" s="446"/>
      <c r="CF134" s="446"/>
      <c r="CG134" s="446"/>
      <c r="CH134" s="446"/>
      <c r="CI134" s="446"/>
      <c r="CJ134" s="446"/>
      <c r="CK134" s="446"/>
      <c r="CL134" s="446"/>
      <c r="CM134" s="446"/>
      <c r="CN134" s="446"/>
      <c r="CO134" s="446"/>
      <c r="CP134" s="446"/>
      <c r="CQ134" s="446"/>
      <c r="CR134" s="446"/>
      <c r="CS134" s="446"/>
      <c r="CT134" s="446"/>
      <c r="CU134" s="446"/>
      <c r="CV134" s="446"/>
      <c r="CW134" s="446"/>
      <c r="CX134" s="446"/>
      <c r="CY134" s="446"/>
      <c r="CZ134" s="446"/>
      <c r="DA134" s="446"/>
      <c r="DB134" s="446"/>
      <c r="DC134" s="446"/>
      <c r="DD134" s="446"/>
      <c r="DE134" s="446"/>
      <c r="DF134" s="446"/>
      <c r="DG134" s="446"/>
      <c r="DH134" s="446"/>
      <c r="DI134" s="446"/>
      <c r="DJ134" s="446"/>
      <c r="DK134" s="446">
        <f t="shared" si="528"/>
        <v>90</v>
      </c>
      <c r="DL134" s="446">
        <f t="shared" si="528"/>
        <v>34747</v>
      </c>
      <c r="DM134" s="446">
        <f t="shared" si="529"/>
        <v>386</v>
      </c>
      <c r="DN134" s="446">
        <f t="shared" si="530"/>
        <v>702</v>
      </c>
      <c r="DO134" s="446">
        <f t="shared" si="531"/>
        <v>4419</v>
      </c>
      <c r="DP134" s="446">
        <f t="shared" si="531"/>
        <v>122753</v>
      </c>
      <c r="DQ134" s="446">
        <f t="shared" si="532"/>
        <v>28</v>
      </c>
      <c r="DR134" s="446">
        <f t="shared" si="533"/>
        <v>50</v>
      </c>
      <c r="DS134" s="446"/>
      <c r="DT134" s="446"/>
      <c r="DU134" s="446"/>
      <c r="DV134" s="446"/>
      <c r="DW134" s="446"/>
      <c r="DX134" s="446"/>
      <c r="DY134" s="446"/>
      <c r="DZ134" s="446"/>
      <c r="EA134" s="446"/>
      <c r="EB134" s="446"/>
      <c r="EC134" s="446"/>
      <c r="ED134" s="446"/>
      <c r="EE134" s="446"/>
      <c r="EF134" s="446"/>
      <c r="EG134" s="446" t="s">
        <v>152</v>
      </c>
      <c r="EH134" s="446" t="s">
        <v>152</v>
      </c>
      <c r="EI134" s="446">
        <f t="shared" si="567"/>
        <v>25</v>
      </c>
      <c r="EJ134" s="446">
        <f t="shared" si="567"/>
        <v>3719</v>
      </c>
      <c r="EK134" s="446">
        <f t="shared" si="567"/>
        <v>957</v>
      </c>
      <c r="EL134" s="446">
        <f t="shared" si="567"/>
        <v>37</v>
      </c>
      <c r="EM134" s="446">
        <f t="shared" si="567"/>
        <v>3126</v>
      </c>
      <c r="EN134" s="446">
        <f t="shared" si="567"/>
        <v>13175426</v>
      </c>
      <c r="EO134" s="446">
        <f t="shared" si="535"/>
        <v>3543</v>
      </c>
      <c r="EP134" s="446">
        <f t="shared" si="536"/>
        <v>7420</v>
      </c>
      <c r="EQ134" s="446">
        <f t="shared" si="537"/>
        <v>6390034</v>
      </c>
      <c r="ER134" s="446">
        <f t="shared" si="538"/>
        <v>6677</v>
      </c>
      <c r="ES134" s="446">
        <f t="shared" si="539"/>
        <v>14410</v>
      </c>
      <c r="ET134" s="446">
        <f t="shared" si="540"/>
        <v>246281</v>
      </c>
      <c r="EU134" s="446">
        <f t="shared" si="541"/>
        <v>6656</v>
      </c>
      <c r="EV134" s="446">
        <f t="shared" si="542"/>
        <v>12563</v>
      </c>
      <c r="EW134" s="446">
        <f t="shared" si="543"/>
        <v>22614714</v>
      </c>
      <c r="EX134" s="446">
        <f t="shared" si="544"/>
        <v>7234</v>
      </c>
      <c r="EY134" s="446">
        <f t="shared" si="545"/>
        <v>16370</v>
      </c>
      <c r="EZ134" s="447"/>
      <c r="FA134" s="446">
        <f t="shared" si="546"/>
        <v>3</v>
      </c>
      <c r="FB134" s="417">
        <f t="shared" si="562"/>
        <v>2019</v>
      </c>
      <c r="FC134" s="448">
        <f t="shared" si="563"/>
        <v>43525</v>
      </c>
      <c r="FD134" s="449">
        <f t="shared" si="547"/>
        <v>31</v>
      </c>
      <c r="FE134" s="450"/>
      <c r="FF134" s="451"/>
      <c r="FG134" s="450"/>
      <c r="FH134" s="452">
        <f t="shared" si="548"/>
        <v>2.0093083387201034</v>
      </c>
      <c r="FI134" s="452">
        <f t="shared" si="549"/>
        <v>1.587459599224305</v>
      </c>
      <c r="FJ134" s="452">
        <f t="shared" si="550"/>
        <v>1.9656010469246588</v>
      </c>
      <c r="FK134" s="452">
        <f t="shared" si="551"/>
        <v>1.5642176107683678</v>
      </c>
      <c r="FL134" s="452">
        <f t="shared" si="552"/>
        <v>1.3921133871160307</v>
      </c>
      <c r="FM134" s="452">
        <f t="shared" si="553"/>
        <v>1.1153485357575343</v>
      </c>
      <c r="FN134" s="452">
        <f t="shared" si="554"/>
        <v>1.6767047922397567</v>
      </c>
      <c r="FO134" s="452">
        <f t="shared" si="555"/>
        <v>1.0651995560059844</v>
      </c>
      <c r="FP134" s="452">
        <f t="shared" si="556"/>
        <v>1.9210233592880979</v>
      </c>
      <c r="FQ134" s="452">
        <f t="shared" si="557"/>
        <v>1.0261401557285874</v>
      </c>
      <c r="FR134" s="453"/>
      <c r="FS134" s="446">
        <f t="shared" si="568"/>
        <v>92491</v>
      </c>
      <c r="FT134" s="446">
        <f t="shared" si="568"/>
        <v>0</v>
      </c>
      <c r="FU134" s="446">
        <f t="shared" si="568"/>
        <v>536991</v>
      </c>
      <c r="FV134" s="446">
        <f t="shared" si="568"/>
        <v>3065998</v>
      </c>
      <c r="FW134" s="446">
        <f t="shared" si="568"/>
        <v>5226775</v>
      </c>
      <c r="FX134" s="446">
        <f t="shared" si="568"/>
        <v>4804903</v>
      </c>
      <c r="FY134" s="446">
        <f t="shared" si="568"/>
        <v>140456303</v>
      </c>
      <c r="FZ134" s="446">
        <f t="shared" si="568"/>
        <v>164378432</v>
      </c>
      <c r="GA134" s="446">
        <f t="shared" si="568"/>
        <v>16502057</v>
      </c>
      <c r="GB134" s="446"/>
      <c r="GC134" s="446"/>
      <c r="GD134" s="446"/>
      <c r="GE134" s="446"/>
      <c r="GF134" s="446"/>
      <c r="GG134" s="446"/>
      <c r="GH134" s="446"/>
      <c r="GI134" s="446"/>
      <c r="GJ134" s="446"/>
      <c r="GK134" s="446"/>
      <c r="GL134" s="446"/>
      <c r="GM134" s="446"/>
      <c r="GN134" s="446"/>
      <c r="GO134" s="446">
        <f t="shared" si="569"/>
        <v>63180</v>
      </c>
      <c r="GP134" s="446">
        <f t="shared" si="569"/>
        <v>219649</v>
      </c>
      <c r="GQ134" s="446">
        <f t="shared" si="569"/>
        <v>0</v>
      </c>
      <c r="GR134" s="446">
        <f t="shared" si="569"/>
        <v>27594980</v>
      </c>
      <c r="GS134" s="446">
        <f t="shared" si="569"/>
        <v>13790215</v>
      </c>
      <c r="GT134" s="446">
        <f t="shared" si="569"/>
        <v>464831</v>
      </c>
      <c r="GU134" s="446">
        <f t="shared" si="569"/>
        <v>51171082</v>
      </c>
      <c r="GV134" s="416"/>
      <c r="GW134" s="402"/>
      <c r="GX134" s="402"/>
      <c r="GY134" s="402"/>
      <c r="GZ134" s="402"/>
      <c r="HA134" s="402"/>
    </row>
    <row r="135" spans="1:209" ht="10.5" customHeight="1" x14ac:dyDescent="0.2">
      <c r="A135" s="417" t="str">
        <f t="shared" si="504"/>
        <v>2019-20APRILY63</v>
      </c>
      <c r="B135" s="458" t="str">
        <f t="shared" si="560"/>
        <v>2019-20</v>
      </c>
      <c r="C135" s="402" t="s">
        <v>664</v>
      </c>
      <c r="D135" s="458" t="str">
        <f t="shared" si="570"/>
        <v>Y63</v>
      </c>
      <c r="E135" s="458" t="str">
        <f t="shared" si="570"/>
        <v>North East and Yorkshire</v>
      </c>
      <c r="F135" s="458" t="str">
        <f t="shared" si="570"/>
        <v>Y63</v>
      </c>
      <c r="H135" s="446">
        <f t="shared" ref="H135:J154" si="571">SUMIFS(H$443:H$10112,$B$443:$B$10112,$B135,$C$443:$C$10112,$C135,$D$443:$D$10112,$D135)</f>
        <v>138397</v>
      </c>
      <c r="I135" s="446">
        <f t="shared" si="571"/>
        <v>92135</v>
      </c>
      <c r="J135" s="446">
        <f t="shared" si="571"/>
        <v>279974</v>
      </c>
      <c r="K135" s="446">
        <f t="shared" si="506"/>
        <v>3</v>
      </c>
      <c r="L135" s="446">
        <f t="shared" si="507"/>
        <v>1</v>
      </c>
      <c r="M135" s="446">
        <f t="shared" si="508"/>
        <v>4</v>
      </c>
      <c r="N135" s="446">
        <f t="shared" si="509"/>
        <v>9</v>
      </c>
      <c r="O135" s="446">
        <f t="shared" si="510"/>
        <v>49</v>
      </c>
      <c r="P135" s="446">
        <f t="shared" ref="P135:Y144" si="572">SUMIFS(P$443:P$10112,$B$443:$B$10112,$B135,$C$443:$C$10112,$C135,$D$443:$D$10112,$D135)</f>
        <v>0</v>
      </c>
      <c r="Q135" s="446">
        <f t="shared" si="572"/>
        <v>0</v>
      </c>
      <c r="R135" s="446">
        <f t="shared" si="572"/>
        <v>0</v>
      </c>
      <c r="S135" s="446">
        <f t="shared" si="572"/>
        <v>100223</v>
      </c>
      <c r="T135" s="446">
        <f t="shared" si="572"/>
        <v>7557</v>
      </c>
      <c r="U135" s="446">
        <f t="shared" si="572"/>
        <v>5244</v>
      </c>
      <c r="V135" s="446">
        <f t="shared" si="572"/>
        <v>57253</v>
      </c>
      <c r="W135" s="446">
        <f t="shared" si="572"/>
        <v>19239</v>
      </c>
      <c r="X135" s="446">
        <f t="shared" si="572"/>
        <v>1740</v>
      </c>
      <c r="Y135" s="446">
        <f t="shared" si="572"/>
        <v>3059584</v>
      </c>
      <c r="Z135" s="446">
        <f t="shared" si="512"/>
        <v>405</v>
      </c>
      <c r="AA135" s="446">
        <f t="shared" si="513"/>
        <v>698</v>
      </c>
      <c r="AB135" s="446">
        <f t="shared" si="514"/>
        <v>2663321</v>
      </c>
      <c r="AC135" s="446">
        <f t="shared" si="515"/>
        <v>508</v>
      </c>
      <c r="AD135" s="446">
        <f t="shared" si="516"/>
        <v>931</v>
      </c>
      <c r="AE135" s="446">
        <f t="shared" si="517"/>
        <v>75319003</v>
      </c>
      <c r="AF135" s="446">
        <f t="shared" si="518"/>
        <v>1316</v>
      </c>
      <c r="AG135" s="446">
        <f t="shared" si="519"/>
        <v>2727</v>
      </c>
      <c r="AH135" s="446">
        <f t="shared" si="520"/>
        <v>72075296</v>
      </c>
      <c r="AI135" s="446">
        <f t="shared" si="521"/>
        <v>3746</v>
      </c>
      <c r="AJ135" s="446">
        <f t="shared" si="522"/>
        <v>9483</v>
      </c>
      <c r="AK135" s="446">
        <f t="shared" si="523"/>
        <v>6464823</v>
      </c>
      <c r="AL135" s="446">
        <f t="shared" si="524"/>
        <v>3715</v>
      </c>
      <c r="AM135" s="446">
        <f t="shared" si="525"/>
        <v>9105</v>
      </c>
      <c r="AN135" s="446"/>
      <c r="AO135" s="446"/>
      <c r="AP135" s="446"/>
      <c r="AQ135" s="446"/>
      <c r="AR135" s="446"/>
      <c r="AS135" s="446"/>
      <c r="AT135" s="446">
        <f t="shared" ref="AT135:AZ144" si="573">SUMIFS(AT$443:AT$10112,$B$443:$B$10112,$B135,$C$443:$C$10112,$C135,$D$443:$D$10112,$D135)</f>
        <v>6031</v>
      </c>
      <c r="AU135" s="446">
        <f t="shared" si="573"/>
        <v>685</v>
      </c>
      <c r="AV135" s="446">
        <f t="shared" si="573"/>
        <v>1407</v>
      </c>
      <c r="AW135" s="446">
        <f t="shared" si="573"/>
        <v>7140</v>
      </c>
      <c r="AX135" s="446">
        <f t="shared" si="573"/>
        <v>499</v>
      </c>
      <c r="AY135" s="446">
        <f t="shared" si="573"/>
        <v>3440</v>
      </c>
      <c r="AZ135" s="446">
        <f t="shared" si="573"/>
        <v>2419</v>
      </c>
      <c r="BA135" s="446"/>
      <c r="BB135" s="446"/>
      <c r="BC135" s="446"/>
      <c r="BD135" s="446"/>
      <c r="BE135" s="446"/>
      <c r="BF135" s="446"/>
      <c r="BG135" s="446"/>
      <c r="BH135" s="446"/>
      <c r="BI135" s="446">
        <f t="shared" ref="BI135:BV144" si="574">SUMIFS(BI$443:BI$10112,$B$443:$B$10112,$B135,$C$443:$C$10112,$C135,$D$443:$D$10112,$D135)</f>
        <v>59727</v>
      </c>
      <c r="BJ135" s="446">
        <f t="shared" si="574"/>
        <v>10040</v>
      </c>
      <c r="BK135" s="446">
        <f t="shared" si="574"/>
        <v>24425</v>
      </c>
      <c r="BL135" s="446">
        <f t="shared" si="574"/>
        <v>94192</v>
      </c>
      <c r="BM135" s="446">
        <f t="shared" si="574"/>
        <v>14526</v>
      </c>
      <c r="BN135" s="446">
        <f t="shared" si="574"/>
        <v>11640</v>
      </c>
      <c r="BO135" s="446">
        <f t="shared" si="574"/>
        <v>9415</v>
      </c>
      <c r="BP135" s="446">
        <f t="shared" si="574"/>
        <v>7643</v>
      </c>
      <c r="BQ135" s="446">
        <f t="shared" si="574"/>
        <v>76951</v>
      </c>
      <c r="BR135" s="446">
        <f t="shared" si="574"/>
        <v>63438</v>
      </c>
      <c r="BS135" s="446">
        <f t="shared" si="574"/>
        <v>33776</v>
      </c>
      <c r="BT135" s="446">
        <f t="shared" si="574"/>
        <v>23843</v>
      </c>
      <c r="BU135" s="446">
        <f t="shared" si="574"/>
        <v>2611</v>
      </c>
      <c r="BV135" s="446">
        <f t="shared" si="574"/>
        <v>1814</v>
      </c>
      <c r="BW135" s="446"/>
      <c r="BX135" s="446" t="s">
        <v>152</v>
      </c>
      <c r="BY135" s="446" t="s">
        <v>152</v>
      </c>
      <c r="BZ135" s="446" t="s">
        <v>152</v>
      </c>
      <c r="CA135" s="446" t="s">
        <v>152</v>
      </c>
      <c r="CB135" s="446" t="s">
        <v>152</v>
      </c>
      <c r="CC135" s="446" t="s">
        <v>152</v>
      </c>
      <c r="CD135" s="446" t="s">
        <v>152</v>
      </c>
      <c r="CE135" s="446" t="s">
        <v>152</v>
      </c>
      <c r="CF135" s="446" t="s">
        <v>152</v>
      </c>
      <c r="CG135" s="446" t="s">
        <v>152</v>
      </c>
      <c r="CH135" s="446" t="s">
        <v>152</v>
      </c>
      <c r="CI135" s="446" t="s">
        <v>152</v>
      </c>
      <c r="CJ135" s="446" t="s">
        <v>152</v>
      </c>
      <c r="CK135" s="446" t="s">
        <v>152</v>
      </c>
      <c r="CL135" s="446" t="s">
        <v>152</v>
      </c>
      <c r="CM135" s="446" t="s">
        <v>152</v>
      </c>
      <c r="CN135" s="446" t="s">
        <v>152</v>
      </c>
      <c r="CO135" s="446" t="s">
        <v>152</v>
      </c>
      <c r="CP135" s="446" t="s">
        <v>152</v>
      </c>
      <c r="CQ135" s="446" t="s">
        <v>152</v>
      </c>
      <c r="CR135" s="446" t="s">
        <v>152</v>
      </c>
      <c r="CS135" s="446" t="s">
        <v>152</v>
      </c>
      <c r="CT135" s="446" t="s">
        <v>152</v>
      </c>
      <c r="CU135" s="446" t="s">
        <v>152</v>
      </c>
      <c r="CV135" s="446" t="s">
        <v>152</v>
      </c>
      <c r="CW135" s="446" t="s">
        <v>152</v>
      </c>
      <c r="CX135" s="446" t="s">
        <v>152</v>
      </c>
      <c r="CY135" s="446" t="s">
        <v>152</v>
      </c>
      <c r="CZ135" s="446" t="s">
        <v>152</v>
      </c>
      <c r="DA135" s="446" t="s">
        <v>152</v>
      </c>
      <c r="DB135" s="446" t="s">
        <v>152</v>
      </c>
      <c r="DC135" s="446" t="s">
        <v>152</v>
      </c>
      <c r="DD135" s="446" t="s">
        <v>152</v>
      </c>
      <c r="DE135" s="446" t="s">
        <v>152</v>
      </c>
      <c r="DF135" s="446" t="s">
        <v>152</v>
      </c>
      <c r="DG135" s="446" t="s">
        <v>152</v>
      </c>
      <c r="DH135" s="446" t="s">
        <v>152</v>
      </c>
      <c r="DI135" s="446" t="s">
        <v>152</v>
      </c>
      <c r="DJ135" s="446" t="s">
        <v>152</v>
      </c>
      <c r="DK135" s="446" t="s">
        <v>152</v>
      </c>
      <c r="DL135" s="446">
        <f t="shared" ref="DL135:DL166" si="575">SUMIFS(DL$443:DL$10112,$B$443:$B$10112,$B135,$C$443:$C$10112,$C135,$D$443:$D$10112,$D135)</f>
        <v>25898</v>
      </c>
      <c r="DM135" s="446" t="str">
        <f t="shared" si="529"/>
        <v>-</v>
      </c>
      <c r="DN135" s="446" t="str">
        <f t="shared" si="530"/>
        <v>-</v>
      </c>
      <c r="DO135" s="446">
        <f t="shared" ref="DO135:DP154" si="576">SUMIFS(DO$443:DO$10112,$B$443:$B$10112,$B135,$C$443:$C$10112,$C135,$D$443:$D$10112,$D135)</f>
        <v>4853</v>
      </c>
      <c r="DP135" s="446">
        <f t="shared" si="576"/>
        <v>147210</v>
      </c>
      <c r="DQ135" s="446">
        <f t="shared" si="532"/>
        <v>30</v>
      </c>
      <c r="DR135" s="446">
        <f t="shared" si="533"/>
        <v>54</v>
      </c>
      <c r="DS135" s="446">
        <f t="shared" ref="DS135:DT154" si="577">SUMIFS(DS$443:DS$10112,$B$443:$B$10112,$B135,$C$443:$C$10112,$C135,$D$443:$D$10112,$D135)</f>
        <v>43</v>
      </c>
      <c r="DT135" s="446">
        <f t="shared" si="577"/>
        <v>54310</v>
      </c>
      <c r="DU135" s="446">
        <f t="shared" ref="DU135:DU194" si="578">IFERROR(ROUND(DT135/DS135,0),"-")</f>
        <v>1263</v>
      </c>
      <c r="DV135" s="446">
        <f t="shared" ref="DV135:DV194" si="579">IFERROR(ROUND(GN135/DS135,0),"-")</f>
        <v>2414</v>
      </c>
      <c r="DW135" s="446">
        <f t="shared" ref="DW135:DW166" si="580">SUMIFS(DW$443:DW$10112,$B$443:$B$10112,$B135,$C$443:$C$10112,$C135,$D$443:$D$10112,$D135)</f>
        <v>37</v>
      </c>
      <c r="DX135" s="446"/>
      <c r="DY135" s="446"/>
      <c r="DZ135" s="446"/>
      <c r="EA135" s="446"/>
      <c r="EB135" s="446"/>
      <c r="EC135" s="446"/>
      <c r="ED135" s="446"/>
      <c r="EE135" s="446"/>
      <c r="EF135" s="446"/>
      <c r="EG135" s="446" t="s">
        <v>152</v>
      </c>
      <c r="EH135" s="446" t="s">
        <v>152</v>
      </c>
      <c r="EI135" s="446">
        <f t="shared" ref="EI135:EN140" si="581">SUMIFS(EI$443:EI$10112,$B$443:$B$10112,$B135,$C$443:$C$10112,$C135,$D$443:$D$10112,$D135)</f>
        <v>20</v>
      </c>
      <c r="EJ135" s="446">
        <f t="shared" si="581"/>
        <v>3703</v>
      </c>
      <c r="EK135" s="446">
        <f t="shared" si="581"/>
        <v>1154</v>
      </c>
      <c r="EL135" s="446">
        <f t="shared" si="581"/>
        <v>44</v>
      </c>
      <c r="EM135" s="446">
        <f t="shared" si="581"/>
        <v>3445</v>
      </c>
      <c r="EN135" s="446">
        <f t="shared" si="581"/>
        <v>16096403</v>
      </c>
      <c r="EO135" s="446">
        <f t="shared" si="535"/>
        <v>4347</v>
      </c>
      <c r="EP135" s="446">
        <f t="shared" si="536"/>
        <v>9073</v>
      </c>
      <c r="EQ135" s="446">
        <f t="shared" si="537"/>
        <v>7820562</v>
      </c>
      <c r="ER135" s="446">
        <f t="shared" si="538"/>
        <v>6777</v>
      </c>
      <c r="ES135" s="446">
        <f t="shared" si="539"/>
        <v>13720</v>
      </c>
      <c r="ET135" s="446">
        <f t="shared" si="540"/>
        <v>294505</v>
      </c>
      <c r="EU135" s="446">
        <f t="shared" si="541"/>
        <v>6693</v>
      </c>
      <c r="EV135" s="446">
        <f t="shared" si="542"/>
        <v>11480</v>
      </c>
      <c r="EW135" s="446">
        <f t="shared" si="543"/>
        <v>29925199</v>
      </c>
      <c r="EX135" s="446">
        <f t="shared" si="544"/>
        <v>8687</v>
      </c>
      <c r="EY135" s="446">
        <f t="shared" si="545"/>
        <v>18685</v>
      </c>
      <c r="EZ135" s="447"/>
      <c r="FA135" s="446">
        <f t="shared" si="546"/>
        <v>4</v>
      </c>
      <c r="FB135" s="417">
        <f t="shared" si="562"/>
        <v>2019</v>
      </c>
      <c r="FC135" s="448">
        <f t="shared" si="563"/>
        <v>43556</v>
      </c>
      <c r="FD135" s="449">
        <f t="shared" si="547"/>
        <v>30</v>
      </c>
      <c r="FE135" s="450"/>
      <c r="FF135" s="451">
        <f t="shared" ref="FF135:FF198" si="582">DO135/(T135-P135)</f>
        <v>0.64218605266640205</v>
      </c>
      <c r="FG135" s="450"/>
      <c r="FH135" s="452">
        <f t="shared" si="548"/>
        <v>1.9221913457721318</v>
      </c>
      <c r="FI135" s="452">
        <f t="shared" si="549"/>
        <v>1.5402937673680033</v>
      </c>
      <c r="FJ135" s="452">
        <f t="shared" si="550"/>
        <v>1.7953852021357741</v>
      </c>
      <c r="FK135" s="452">
        <f t="shared" si="551"/>
        <v>1.4574752097635393</v>
      </c>
      <c r="FL135" s="452">
        <f t="shared" si="552"/>
        <v>1.3440518400782491</v>
      </c>
      <c r="FM135" s="452">
        <f t="shared" si="553"/>
        <v>1.1080292735751838</v>
      </c>
      <c r="FN135" s="452">
        <f t="shared" si="554"/>
        <v>1.7556006029419409</v>
      </c>
      <c r="FO135" s="452">
        <f t="shared" si="555"/>
        <v>1.2393055772129529</v>
      </c>
      <c r="FP135" s="452">
        <f t="shared" si="556"/>
        <v>1.5005747126436781</v>
      </c>
      <c r="FQ135" s="452">
        <f t="shared" si="557"/>
        <v>1.042528735632184</v>
      </c>
      <c r="FR135" s="453"/>
      <c r="FS135" s="446">
        <f t="shared" ref="FS135:GA144" si="583">SUMIFS(FS$443:FS$10112,$B$443:$B$10112,$B135,$C$443:$C$10112,$C135,$D$443:$D$10112,$D135)</f>
        <v>92135</v>
      </c>
      <c r="FT135" s="446">
        <f t="shared" si="583"/>
        <v>341783</v>
      </c>
      <c r="FU135" s="446">
        <f t="shared" si="583"/>
        <v>836630</v>
      </c>
      <c r="FV135" s="446">
        <f t="shared" si="583"/>
        <v>4477477</v>
      </c>
      <c r="FW135" s="446">
        <f t="shared" si="583"/>
        <v>5277042</v>
      </c>
      <c r="FX135" s="446">
        <f t="shared" si="583"/>
        <v>4879776</v>
      </c>
      <c r="FY135" s="446">
        <f t="shared" si="583"/>
        <v>156150432</v>
      </c>
      <c r="FZ135" s="446">
        <f t="shared" si="583"/>
        <v>182439987</v>
      </c>
      <c r="GA135" s="446">
        <f t="shared" si="583"/>
        <v>15842926</v>
      </c>
      <c r="GB135" s="446"/>
      <c r="GC135" s="446"/>
      <c r="GD135" s="446"/>
      <c r="GE135" s="446"/>
      <c r="GF135" s="446"/>
      <c r="GG135" s="446"/>
      <c r="GH135" s="446"/>
      <c r="GI135" s="446"/>
      <c r="GJ135" s="446"/>
      <c r="GK135" s="446"/>
      <c r="GL135" s="446"/>
      <c r="GM135" s="446"/>
      <c r="GN135" s="446">
        <f t="shared" ref="GN135:GN166" si="584">SUMIFS(GN$443:GN$10112,$B$443:$B$10112,$B135,$C$443:$C$10112,$C135,$D$443:$D$10112,$D135)</f>
        <v>103802</v>
      </c>
      <c r="GO135" s="446">
        <f t="shared" ref="GO135:GU140" si="585">SUMIFS(GO$443:GO$10112,$B$443:$B$10112,$B135,$C$443:$C$10112,$C135,$D$443:$D$10112,$D135)</f>
        <v>42432</v>
      </c>
      <c r="GP135" s="446">
        <f t="shared" si="585"/>
        <v>261592</v>
      </c>
      <c r="GQ135" s="446">
        <f t="shared" si="585"/>
        <v>0</v>
      </c>
      <c r="GR135" s="446">
        <f t="shared" si="585"/>
        <v>33597319</v>
      </c>
      <c r="GS135" s="446">
        <f t="shared" si="585"/>
        <v>15833013</v>
      </c>
      <c r="GT135" s="446">
        <f t="shared" si="585"/>
        <v>505120</v>
      </c>
      <c r="GU135" s="446">
        <f t="shared" si="585"/>
        <v>64369844</v>
      </c>
      <c r="GV135" s="416"/>
      <c r="GW135" s="402"/>
      <c r="GX135" s="402"/>
      <c r="GY135" s="402"/>
      <c r="GZ135" s="402"/>
      <c r="HA135" s="402"/>
    </row>
    <row r="136" spans="1:209" ht="10.5" customHeight="1" x14ac:dyDescent="0.2">
      <c r="A136" s="417" t="str">
        <f t="shared" si="504"/>
        <v>2019-20MAYY63</v>
      </c>
      <c r="B136" s="458" t="str">
        <f t="shared" si="560"/>
        <v>2019-20</v>
      </c>
      <c r="C136" s="402" t="s">
        <v>668</v>
      </c>
      <c r="D136" s="458" t="str">
        <f t="shared" si="570"/>
        <v>Y63</v>
      </c>
      <c r="E136" s="458" t="str">
        <f t="shared" si="570"/>
        <v>North East and Yorkshire</v>
      </c>
      <c r="F136" s="458" t="str">
        <f t="shared" si="570"/>
        <v>Y63</v>
      </c>
      <c r="H136" s="446">
        <f t="shared" si="571"/>
        <v>141625</v>
      </c>
      <c r="I136" s="446">
        <f t="shared" si="571"/>
        <v>93337</v>
      </c>
      <c r="J136" s="446">
        <f t="shared" si="571"/>
        <v>208542</v>
      </c>
      <c r="K136" s="446">
        <f t="shared" si="506"/>
        <v>2</v>
      </c>
      <c r="L136" s="446">
        <f t="shared" si="507"/>
        <v>1</v>
      </c>
      <c r="M136" s="446">
        <f t="shared" si="508"/>
        <v>3</v>
      </c>
      <c r="N136" s="446">
        <f t="shared" si="509"/>
        <v>5</v>
      </c>
      <c r="O136" s="446">
        <f t="shared" si="510"/>
        <v>34</v>
      </c>
      <c r="P136" s="446">
        <f t="shared" si="572"/>
        <v>0</v>
      </c>
      <c r="Q136" s="446">
        <f t="shared" si="572"/>
        <v>0</v>
      </c>
      <c r="R136" s="446">
        <f t="shared" si="572"/>
        <v>0</v>
      </c>
      <c r="S136" s="446">
        <f t="shared" si="572"/>
        <v>103753</v>
      </c>
      <c r="T136" s="446">
        <f t="shared" si="572"/>
        <v>7764</v>
      </c>
      <c r="U136" s="446">
        <f t="shared" si="572"/>
        <v>5426</v>
      </c>
      <c r="V136" s="446">
        <f t="shared" si="572"/>
        <v>58003</v>
      </c>
      <c r="W136" s="446">
        <f t="shared" si="572"/>
        <v>20015</v>
      </c>
      <c r="X136" s="446">
        <f t="shared" si="572"/>
        <v>2819</v>
      </c>
      <c r="Y136" s="446">
        <f t="shared" si="572"/>
        <v>3079248</v>
      </c>
      <c r="Z136" s="446">
        <f t="shared" si="512"/>
        <v>397</v>
      </c>
      <c r="AA136" s="446">
        <f t="shared" si="513"/>
        <v>689</v>
      </c>
      <c r="AB136" s="446">
        <f t="shared" si="514"/>
        <v>2660031</v>
      </c>
      <c r="AC136" s="446">
        <f t="shared" si="515"/>
        <v>490</v>
      </c>
      <c r="AD136" s="446">
        <f t="shared" si="516"/>
        <v>886</v>
      </c>
      <c r="AE136" s="446">
        <f t="shared" si="517"/>
        <v>73054564</v>
      </c>
      <c r="AF136" s="446">
        <f t="shared" si="518"/>
        <v>1259</v>
      </c>
      <c r="AG136" s="446">
        <f t="shared" si="519"/>
        <v>2600</v>
      </c>
      <c r="AH136" s="446">
        <f t="shared" si="520"/>
        <v>71161054</v>
      </c>
      <c r="AI136" s="446">
        <f t="shared" si="521"/>
        <v>3555</v>
      </c>
      <c r="AJ136" s="446">
        <f t="shared" si="522"/>
        <v>8657</v>
      </c>
      <c r="AK136" s="446">
        <f t="shared" si="523"/>
        <v>9575173</v>
      </c>
      <c r="AL136" s="446">
        <f t="shared" si="524"/>
        <v>3397</v>
      </c>
      <c r="AM136" s="446">
        <f t="shared" si="525"/>
        <v>7914</v>
      </c>
      <c r="AN136" s="446"/>
      <c r="AO136" s="446"/>
      <c r="AP136" s="446"/>
      <c r="AQ136" s="446"/>
      <c r="AR136" s="446"/>
      <c r="AS136" s="446"/>
      <c r="AT136" s="446">
        <f t="shared" si="573"/>
        <v>6280</v>
      </c>
      <c r="AU136" s="446">
        <f t="shared" si="573"/>
        <v>847</v>
      </c>
      <c r="AV136" s="446">
        <f t="shared" si="573"/>
        <v>1434</v>
      </c>
      <c r="AW136" s="446">
        <f t="shared" si="573"/>
        <v>7461</v>
      </c>
      <c r="AX136" s="446">
        <f t="shared" si="573"/>
        <v>452</v>
      </c>
      <c r="AY136" s="446">
        <f t="shared" si="573"/>
        <v>3547</v>
      </c>
      <c r="AZ136" s="446">
        <f t="shared" si="573"/>
        <v>1721</v>
      </c>
      <c r="BA136" s="446"/>
      <c r="BB136" s="446"/>
      <c r="BC136" s="446"/>
      <c r="BD136" s="446"/>
      <c r="BE136" s="446"/>
      <c r="BF136" s="446"/>
      <c r="BG136" s="446"/>
      <c r="BH136" s="446"/>
      <c r="BI136" s="446">
        <f t="shared" si="574"/>
        <v>62082</v>
      </c>
      <c r="BJ136" s="446">
        <f t="shared" si="574"/>
        <v>10126</v>
      </c>
      <c r="BK136" s="446">
        <f t="shared" si="574"/>
        <v>25265</v>
      </c>
      <c r="BL136" s="446">
        <f t="shared" si="574"/>
        <v>97473</v>
      </c>
      <c r="BM136" s="446">
        <f t="shared" si="574"/>
        <v>14605</v>
      </c>
      <c r="BN136" s="446">
        <f t="shared" si="574"/>
        <v>11824</v>
      </c>
      <c r="BO136" s="446">
        <f t="shared" si="574"/>
        <v>10074</v>
      </c>
      <c r="BP136" s="446">
        <f t="shared" si="574"/>
        <v>8276</v>
      </c>
      <c r="BQ136" s="446">
        <f t="shared" si="574"/>
        <v>76818</v>
      </c>
      <c r="BR136" s="446">
        <f t="shared" si="574"/>
        <v>63966</v>
      </c>
      <c r="BS136" s="446">
        <f t="shared" si="574"/>
        <v>31904</v>
      </c>
      <c r="BT136" s="446">
        <f t="shared" si="574"/>
        <v>20715</v>
      </c>
      <c r="BU136" s="446">
        <f t="shared" si="574"/>
        <v>4206</v>
      </c>
      <c r="BV136" s="446">
        <f t="shared" si="574"/>
        <v>2955</v>
      </c>
      <c r="BW136" s="446"/>
      <c r="BX136" s="446" t="s">
        <v>152</v>
      </c>
      <c r="BY136" s="446" t="s">
        <v>152</v>
      </c>
      <c r="BZ136" s="446" t="s">
        <v>152</v>
      </c>
      <c r="CA136" s="446" t="s">
        <v>152</v>
      </c>
      <c r="CB136" s="446" t="s">
        <v>152</v>
      </c>
      <c r="CC136" s="446" t="s">
        <v>152</v>
      </c>
      <c r="CD136" s="446" t="s">
        <v>152</v>
      </c>
      <c r="CE136" s="446" t="s">
        <v>152</v>
      </c>
      <c r="CF136" s="446" t="s">
        <v>152</v>
      </c>
      <c r="CG136" s="446" t="s">
        <v>152</v>
      </c>
      <c r="CH136" s="446" t="s">
        <v>152</v>
      </c>
      <c r="CI136" s="446" t="s">
        <v>152</v>
      </c>
      <c r="CJ136" s="446" t="s">
        <v>152</v>
      </c>
      <c r="CK136" s="446" t="s">
        <v>152</v>
      </c>
      <c r="CL136" s="446" t="s">
        <v>152</v>
      </c>
      <c r="CM136" s="446" t="s">
        <v>152</v>
      </c>
      <c r="CN136" s="446" t="s">
        <v>152</v>
      </c>
      <c r="CO136" s="446" t="s">
        <v>152</v>
      </c>
      <c r="CP136" s="446" t="s">
        <v>152</v>
      </c>
      <c r="CQ136" s="446" t="s">
        <v>152</v>
      </c>
      <c r="CR136" s="446" t="s">
        <v>152</v>
      </c>
      <c r="CS136" s="446" t="s">
        <v>152</v>
      </c>
      <c r="CT136" s="446" t="s">
        <v>152</v>
      </c>
      <c r="CU136" s="446" t="s">
        <v>152</v>
      </c>
      <c r="CV136" s="446" t="s">
        <v>152</v>
      </c>
      <c r="CW136" s="446" t="s">
        <v>152</v>
      </c>
      <c r="CX136" s="446" t="s">
        <v>152</v>
      </c>
      <c r="CY136" s="446" t="s">
        <v>152</v>
      </c>
      <c r="CZ136" s="446" t="s">
        <v>152</v>
      </c>
      <c r="DA136" s="446" t="s">
        <v>152</v>
      </c>
      <c r="DB136" s="446" t="s">
        <v>152</v>
      </c>
      <c r="DC136" s="446" t="s">
        <v>152</v>
      </c>
      <c r="DD136" s="446" t="s">
        <v>152</v>
      </c>
      <c r="DE136" s="446" t="s">
        <v>152</v>
      </c>
      <c r="DF136" s="446" t="s">
        <v>152</v>
      </c>
      <c r="DG136" s="446" t="s">
        <v>152</v>
      </c>
      <c r="DH136" s="446" t="s">
        <v>152</v>
      </c>
      <c r="DI136" s="446" t="s">
        <v>152</v>
      </c>
      <c r="DJ136" s="446" t="s">
        <v>152</v>
      </c>
      <c r="DK136" s="446" t="s">
        <v>152</v>
      </c>
      <c r="DL136" s="446">
        <f t="shared" si="575"/>
        <v>18857</v>
      </c>
      <c r="DM136" s="446" t="str">
        <f t="shared" si="529"/>
        <v>-</v>
      </c>
      <c r="DN136" s="446" t="str">
        <f t="shared" si="530"/>
        <v>-</v>
      </c>
      <c r="DO136" s="446">
        <f t="shared" si="576"/>
        <v>4851</v>
      </c>
      <c r="DP136" s="446">
        <f t="shared" si="576"/>
        <v>140769</v>
      </c>
      <c r="DQ136" s="446">
        <f t="shared" si="532"/>
        <v>29</v>
      </c>
      <c r="DR136" s="446">
        <f t="shared" si="533"/>
        <v>51</v>
      </c>
      <c r="DS136" s="446">
        <f t="shared" si="577"/>
        <v>50</v>
      </c>
      <c r="DT136" s="446">
        <f t="shared" si="577"/>
        <v>71418</v>
      </c>
      <c r="DU136" s="446">
        <f t="shared" si="578"/>
        <v>1428</v>
      </c>
      <c r="DV136" s="446">
        <f t="shared" si="579"/>
        <v>2992</v>
      </c>
      <c r="DW136" s="446">
        <f t="shared" si="580"/>
        <v>41</v>
      </c>
      <c r="DX136" s="446"/>
      <c r="DY136" s="446"/>
      <c r="DZ136" s="446"/>
      <c r="EA136" s="446"/>
      <c r="EB136" s="446"/>
      <c r="EC136" s="446"/>
      <c r="ED136" s="446"/>
      <c r="EE136" s="446"/>
      <c r="EF136" s="446"/>
      <c r="EG136" s="446" t="s">
        <v>152</v>
      </c>
      <c r="EH136" s="446" t="s">
        <v>152</v>
      </c>
      <c r="EI136" s="446">
        <f t="shared" si="581"/>
        <v>26</v>
      </c>
      <c r="EJ136" s="446">
        <f t="shared" si="581"/>
        <v>3842</v>
      </c>
      <c r="EK136" s="446">
        <f t="shared" si="581"/>
        <v>1251</v>
      </c>
      <c r="EL136" s="446">
        <f t="shared" si="581"/>
        <v>21</v>
      </c>
      <c r="EM136" s="446">
        <f t="shared" si="581"/>
        <v>3679</v>
      </c>
      <c r="EN136" s="446">
        <f t="shared" si="581"/>
        <v>15481068</v>
      </c>
      <c r="EO136" s="446">
        <f t="shared" si="535"/>
        <v>4029</v>
      </c>
      <c r="EP136" s="446">
        <f t="shared" si="536"/>
        <v>8635</v>
      </c>
      <c r="EQ136" s="446">
        <f t="shared" si="537"/>
        <v>8189842</v>
      </c>
      <c r="ER136" s="446">
        <f t="shared" si="538"/>
        <v>6547</v>
      </c>
      <c r="ES136" s="446">
        <f t="shared" si="539"/>
        <v>13191</v>
      </c>
      <c r="ET136" s="446">
        <f t="shared" si="540"/>
        <v>146192</v>
      </c>
      <c r="EU136" s="446">
        <f t="shared" si="541"/>
        <v>6962</v>
      </c>
      <c r="EV136" s="446">
        <f t="shared" si="542"/>
        <v>11938</v>
      </c>
      <c r="EW136" s="446">
        <f t="shared" si="543"/>
        <v>30186462</v>
      </c>
      <c r="EX136" s="446">
        <f t="shared" si="544"/>
        <v>8205</v>
      </c>
      <c r="EY136" s="446">
        <f t="shared" si="545"/>
        <v>17900</v>
      </c>
      <c r="EZ136" s="447"/>
      <c r="FA136" s="446">
        <f t="shared" si="546"/>
        <v>5</v>
      </c>
      <c r="FB136" s="417">
        <f t="shared" si="562"/>
        <v>2019</v>
      </c>
      <c r="FC136" s="448">
        <f t="shared" si="563"/>
        <v>43586</v>
      </c>
      <c r="FD136" s="449">
        <f t="shared" si="547"/>
        <v>31</v>
      </c>
      <c r="FE136" s="450"/>
      <c r="FF136" s="451">
        <f t="shared" si="582"/>
        <v>0.62480680061823801</v>
      </c>
      <c r="FG136" s="450"/>
      <c r="FH136" s="452">
        <f t="shared" si="548"/>
        <v>1.8811179804224627</v>
      </c>
      <c r="FI136" s="452">
        <f t="shared" si="549"/>
        <v>1.5229263266357547</v>
      </c>
      <c r="FJ136" s="452">
        <f t="shared" si="550"/>
        <v>1.8566162919277553</v>
      </c>
      <c r="FK136" s="452">
        <f t="shared" si="551"/>
        <v>1.5252488020641357</v>
      </c>
      <c r="FL136" s="452">
        <f t="shared" si="552"/>
        <v>1.3243797734599934</v>
      </c>
      <c r="FM136" s="452">
        <f t="shared" si="553"/>
        <v>1.1028050273261727</v>
      </c>
      <c r="FN136" s="452">
        <f t="shared" si="554"/>
        <v>1.5940044966275293</v>
      </c>
      <c r="FO136" s="452">
        <f t="shared" si="555"/>
        <v>1.0349737696727455</v>
      </c>
      <c r="FP136" s="452">
        <f t="shared" si="556"/>
        <v>1.4920184462575381</v>
      </c>
      <c r="FQ136" s="452">
        <f t="shared" si="557"/>
        <v>1.0482440581766583</v>
      </c>
      <c r="FR136" s="453"/>
      <c r="FS136" s="446">
        <f t="shared" si="583"/>
        <v>93337</v>
      </c>
      <c r="FT136" s="446">
        <f t="shared" si="583"/>
        <v>250042</v>
      </c>
      <c r="FU136" s="446">
        <f t="shared" si="583"/>
        <v>500770</v>
      </c>
      <c r="FV136" s="446">
        <f t="shared" si="583"/>
        <v>3143489</v>
      </c>
      <c r="FW136" s="446">
        <f t="shared" si="583"/>
        <v>5347776</v>
      </c>
      <c r="FX136" s="446">
        <f t="shared" si="583"/>
        <v>4809354</v>
      </c>
      <c r="FY136" s="446">
        <f t="shared" si="583"/>
        <v>150812070</v>
      </c>
      <c r="FZ136" s="446">
        <f t="shared" si="583"/>
        <v>173274838</v>
      </c>
      <c r="GA136" s="446">
        <f t="shared" si="583"/>
        <v>22309790</v>
      </c>
      <c r="GB136" s="446"/>
      <c r="GC136" s="446"/>
      <c r="GD136" s="446"/>
      <c r="GE136" s="446"/>
      <c r="GF136" s="446"/>
      <c r="GG136" s="446"/>
      <c r="GH136" s="446"/>
      <c r="GI136" s="446"/>
      <c r="GJ136" s="446"/>
      <c r="GK136" s="446"/>
      <c r="GL136" s="446"/>
      <c r="GM136" s="446"/>
      <c r="GN136" s="446">
        <f t="shared" si="584"/>
        <v>149617</v>
      </c>
      <c r="GO136" s="446">
        <f t="shared" si="585"/>
        <v>34684</v>
      </c>
      <c r="GP136" s="446">
        <f t="shared" si="585"/>
        <v>245658</v>
      </c>
      <c r="GQ136" s="446">
        <f t="shared" si="585"/>
        <v>0</v>
      </c>
      <c r="GR136" s="446">
        <f t="shared" si="585"/>
        <v>33175670</v>
      </c>
      <c r="GS136" s="446">
        <f t="shared" si="585"/>
        <v>16502112</v>
      </c>
      <c r="GT136" s="446">
        <f t="shared" si="585"/>
        <v>250698</v>
      </c>
      <c r="GU136" s="446">
        <f t="shared" si="585"/>
        <v>65853914</v>
      </c>
      <c r="GV136" s="416"/>
      <c r="GW136" s="402"/>
      <c r="GX136" s="402"/>
      <c r="GY136" s="402"/>
      <c r="GZ136" s="402"/>
      <c r="HA136" s="402"/>
    </row>
    <row r="137" spans="1:209" ht="10.5" customHeight="1" x14ac:dyDescent="0.2">
      <c r="A137" s="417" t="str">
        <f t="shared" si="504"/>
        <v>2019-20JUNEY63</v>
      </c>
      <c r="B137" s="458" t="str">
        <f t="shared" si="560"/>
        <v>2019-20</v>
      </c>
      <c r="C137" s="402" t="s">
        <v>671</v>
      </c>
      <c r="D137" s="458" t="str">
        <f t="shared" si="570"/>
        <v>Y63</v>
      </c>
      <c r="E137" s="458" t="str">
        <f t="shared" si="570"/>
        <v>North East and Yorkshire</v>
      </c>
      <c r="F137" s="458" t="str">
        <f t="shared" si="570"/>
        <v>Y63</v>
      </c>
      <c r="H137" s="446">
        <f t="shared" si="571"/>
        <v>138670</v>
      </c>
      <c r="I137" s="446">
        <f t="shared" si="571"/>
        <v>91222</v>
      </c>
      <c r="J137" s="446">
        <f t="shared" si="571"/>
        <v>198160</v>
      </c>
      <c r="K137" s="446">
        <f t="shared" si="506"/>
        <v>2</v>
      </c>
      <c r="L137" s="446">
        <f t="shared" si="507"/>
        <v>1</v>
      </c>
      <c r="M137" s="446">
        <f t="shared" si="508"/>
        <v>3</v>
      </c>
      <c r="N137" s="446">
        <f t="shared" si="509"/>
        <v>5</v>
      </c>
      <c r="O137" s="446">
        <f t="shared" si="510"/>
        <v>40</v>
      </c>
      <c r="P137" s="446">
        <f t="shared" si="572"/>
        <v>0</v>
      </c>
      <c r="Q137" s="446">
        <f t="shared" si="572"/>
        <v>0</v>
      </c>
      <c r="R137" s="446">
        <f t="shared" si="572"/>
        <v>0</v>
      </c>
      <c r="S137" s="446">
        <f t="shared" si="572"/>
        <v>100287</v>
      </c>
      <c r="T137" s="446">
        <f t="shared" si="572"/>
        <v>7660</v>
      </c>
      <c r="U137" s="446">
        <f t="shared" si="572"/>
        <v>5296</v>
      </c>
      <c r="V137" s="446">
        <f t="shared" si="572"/>
        <v>56212</v>
      </c>
      <c r="W137" s="446">
        <f t="shared" si="572"/>
        <v>19149</v>
      </c>
      <c r="X137" s="446">
        <f t="shared" si="572"/>
        <v>2669</v>
      </c>
      <c r="Y137" s="446">
        <f t="shared" si="572"/>
        <v>3035929</v>
      </c>
      <c r="Z137" s="446">
        <f t="shared" si="512"/>
        <v>396</v>
      </c>
      <c r="AA137" s="446">
        <f t="shared" si="513"/>
        <v>692</v>
      </c>
      <c r="AB137" s="446">
        <f t="shared" si="514"/>
        <v>2627670</v>
      </c>
      <c r="AC137" s="446">
        <f t="shared" si="515"/>
        <v>496</v>
      </c>
      <c r="AD137" s="446">
        <f t="shared" si="516"/>
        <v>897</v>
      </c>
      <c r="AE137" s="446">
        <f t="shared" si="517"/>
        <v>73621836</v>
      </c>
      <c r="AF137" s="446">
        <f t="shared" si="518"/>
        <v>1310</v>
      </c>
      <c r="AG137" s="446">
        <f t="shared" si="519"/>
        <v>2699</v>
      </c>
      <c r="AH137" s="446">
        <f t="shared" si="520"/>
        <v>74363449</v>
      </c>
      <c r="AI137" s="446">
        <f t="shared" si="521"/>
        <v>3883</v>
      </c>
      <c r="AJ137" s="446">
        <f t="shared" si="522"/>
        <v>9571</v>
      </c>
      <c r="AK137" s="446">
        <f t="shared" si="523"/>
        <v>8805549</v>
      </c>
      <c r="AL137" s="446">
        <f t="shared" si="524"/>
        <v>3299</v>
      </c>
      <c r="AM137" s="446">
        <f t="shared" si="525"/>
        <v>7743</v>
      </c>
      <c r="AN137" s="446"/>
      <c r="AO137" s="446"/>
      <c r="AP137" s="446"/>
      <c r="AQ137" s="446"/>
      <c r="AR137" s="446"/>
      <c r="AS137" s="446"/>
      <c r="AT137" s="446">
        <f t="shared" si="573"/>
        <v>6058</v>
      </c>
      <c r="AU137" s="446">
        <f t="shared" si="573"/>
        <v>709</v>
      </c>
      <c r="AV137" s="446">
        <f t="shared" si="573"/>
        <v>1540</v>
      </c>
      <c r="AW137" s="446">
        <f t="shared" si="573"/>
        <v>7366</v>
      </c>
      <c r="AX137" s="446">
        <f t="shared" si="573"/>
        <v>446</v>
      </c>
      <c r="AY137" s="446">
        <f t="shared" si="573"/>
        <v>3363</v>
      </c>
      <c r="AZ137" s="446">
        <f t="shared" si="573"/>
        <v>1627</v>
      </c>
      <c r="BA137" s="446"/>
      <c r="BB137" s="446"/>
      <c r="BC137" s="446"/>
      <c r="BD137" s="446"/>
      <c r="BE137" s="446"/>
      <c r="BF137" s="446"/>
      <c r="BG137" s="446"/>
      <c r="BH137" s="446"/>
      <c r="BI137" s="446">
        <f t="shared" si="574"/>
        <v>59885</v>
      </c>
      <c r="BJ137" s="446">
        <f t="shared" si="574"/>
        <v>9332</v>
      </c>
      <c r="BK137" s="446">
        <f t="shared" si="574"/>
        <v>25012</v>
      </c>
      <c r="BL137" s="446">
        <f t="shared" si="574"/>
        <v>94229</v>
      </c>
      <c r="BM137" s="446">
        <f t="shared" si="574"/>
        <v>14449</v>
      </c>
      <c r="BN137" s="446">
        <f t="shared" si="574"/>
        <v>11591</v>
      </c>
      <c r="BO137" s="446">
        <f t="shared" si="574"/>
        <v>9795</v>
      </c>
      <c r="BP137" s="446">
        <f t="shared" si="574"/>
        <v>7976</v>
      </c>
      <c r="BQ137" s="446">
        <f t="shared" si="574"/>
        <v>74600</v>
      </c>
      <c r="BR137" s="446">
        <f t="shared" si="574"/>
        <v>61862</v>
      </c>
      <c r="BS137" s="446">
        <f t="shared" si="574"/>
        <v>30937</v>
      </c>
      <c r="BT137" s="446">
        <f t="shared" si="574"/>
        <v>19829</v>
      </c>
      <c r="BU137" s="446">
        <f t="shared" si="574"/>
        <v>4069</v>
      </c>
      <c r="BV137" s="446">
        <f t="shared" si="574"/>
        <v>2839</v>
      </c>
      <c r="BW137" s="446"/>
      <c r="BX137" s="446" t="s">
        <v>152</v>
      </c>
      <c r="BY137" s="446" t="s">
        <v>152</v>
      </c>
      <c r="BZ137" s="446" t="s">
        <v>152</v>
      </c>
      <c r="CA137" s="446" t="s">
        <v>152</v>
      </c>
      <c r="CB137" s="446" t="s">
        <v>152</v>
      </c>
      <c r="CC137" s="446" t="s">
        <v>152</v>
      </c>
      <c r="CD137" s="446" t="s">
        <v>152</v>
      </c>
      <c r="CE137" s="446" t="s">
        <v>152</v>
      </c>
      <c r="CF137" s="446" t="s">
        <v>152</v>
      </c>
      <c r="CG137" s="446" t="s">
        <v>152</v>
      </c>
      <c r="CH137" s="446" t="s">
        <v>152</v>
      </c>
      <c r="CI137" s="446" t="s">
        <v>152</v>
      </c>
      <c r="CJ137" s="446" t="s">
        <v>152</v>
      </c>
      <c r="CK137" s="446" t="s">
        <v>152</v>
      </c>
      <c r="CL137" s="446" t="s">
        <v>152</v>
      </c>
      <c r="CM137" s="446" t="s">
        <v>152</v>
      </c>
      <c r="CN137" s="446" t="s">
        <v>152</v>
      </c>
      <c r="CO137" s="446" t="s">
        <v>152</v>
      </c>
      <c r="CP137" s="446" t="s">
        <v>152</v>
      </c>
      <c r="CQ137" s="446" t="s">
        <v>152</v>
      </c>
      <c r="CR137" s="446" t="s">
        <v>152</v>
      </c>
      <c r="CS137" s="446" t="s">
        <v>152</v>
      </c>
      <c r="CT137" s="446" t="s">
        <v>152</v>
      </c>
      <c r="CU137" s="446" t="s">
        <v>152</v>
      </c>
      <c r="CV137" s="446" t="s">
        <v>152</v>
      </c>
      <c r="CW137" s="446" t="s">
        <v>152</v>
      </c>
      <c r="CX137" s="446" t="s">
        <v>152</v>
      </c>
      <c r="CY137" s="446" t="s">
        <v>152</v>
      </c>
      <c r="CZ137" s="446" t="s">
        <v>152</v>
      </c>
      <c r="DA137" s="446" t="s">
        <v>152</v>
      </c>
      <c r="DB137" s="446" t="s">
        <v>152</v>
      </c>
      <c r="DC137" s="446" t="s">
        <v>152</v>
      </c>
      <c r="DD137" s="446" t="s">
        <v>152</v>
      </c>
      <c r="DE137" s="446" t="s">
        <v>152</v>
      </c>
      <c r="DF137" s="446" t="s">
        <v>152</v>
      </c>
      <c r="DG137" s="446" t="s">
        <v>152</v>
      </c>
      <c r="DH137" s="446" t="s">
        <v>152</v>
      </c>
      <c r="DI137" s="446" t="s">
        <v>152</v>
      </c>
      <c r="DJ137" s="446" t="s">
        <v>152</v>
      </c>
      <c r="DK137" s="446" t="s">
        <v>152</v>
      </c>
      <c r="DL137" s="446">
        <f t="shared" si="575"/>
        <v>32038</v>
      </c>
      <c r="DM137" s="446" t="str">
        <f t="shared" si="529"/>
        <v>-</v>
      </c>
      <c r="DN137" s="446" t="str">
        <f t="shared" si="530"/>
        <v>-</v>
      </c>
      <c r="DO137" s="446">
        <f t="shared" si="576"/>
        <v>4566</v>
      </c>
      <c r="DP137" s="446">
        <f t="shared" si="576"/>
        <v>132915</v>
      </c>
      <c r="DQ137" s="446">
        <f t="shared" si="532"/>
        <v>29</v>
      </c>
      <c r="DR137" s="446">
        <f t="shared" si="533"/>
        <v>52</v>
      </c>
      <c r="DS137" s="446">
        <f t="shared" si="577"/>
        <v>48</v>
      </c>
      <c r="DT137" s="446">
        <f t="shared" si="577"/>
        <v>50455</v>
      </c>
      <c r="DU137" s="446">
        <f t="shared" si="578"/>
        <v>1051</v>
      </c>
      <c r="DV137" s="446">
        <f t="shared" si="579"/>
        <v>2000</v>
      </c>
      <c r="DW137" s="446">
        <f t="shared" si="580"/>
        <v>40</v>
      </c>
      <c r="DX137" s="446"/>
      <c r="DY137" s="446"/>
      <c r="DZ137" s="446"/>
      <c r="EA137" s="446"/>
      <c r="EB137" s="446"/>
      <c r="EC137" s="446"/>
      <c r="ED137" s="446"/>
      <c r="EE137" s="446"/>
      <c r="EF137" s="446"/>
      <c r="EG137" s="446" t="s">
        <v>152</v>
      </c>
      <c r="EH137" s="446" t="s">
        <v>152</v>
      </c>
      <c r="EI137" s="446">
        <f t="shared" si="581"/>
        <v>19</v>
      </c>
      <c r="EJ137" s="446">
        <f t="shared" si="581"/>
        <v>3924</v>
      </c>
      <c r="EK137" s="446">
        <f t="shared" si="581"/>
        <v>1177</v>
      </c>
      <c r="EL137" s="446">
        <f t="shared" si="581"/>
        <v>23</v>
      </c>
      <c r="EM137" s="446">
        <f t="shared" si="581"/>
        <v>3343</v>
      </c>
      <c r="EN137" s="446">
        <f t="shared" si="581"/>
        <v>16124714</v>
      </c>
      <c r="EO137" s="446">
        <f t="shared" si="535"/>
        <v>4109</v>
      </c>
      <c r="EP137" s="446">
        <f t="shared" si="536"/>
        <v>8840</v>
      </c>
      <c r="EQ137" s="446">
        <f t="shared" si="537"/>
        <v>7699422</v>
      </c>
      <c r="ER137" s="446">
        <f t="shared" si="538"/>
        <v>6542</v>
      </c>
      <c r="ES137" s="446">
        <f t="shared" si="539"/>
        <v>12969</v>
      </c>
      <c r="ET137" s="446">
        <f t="shared" si="540"/>
        <v>109794</v>
      </c>
      <c r="EU137" s="446">
        <f t="shared" si="541"/>
        <v>4774</v>
      </c>
      <c r="EV137" s="446">
        <f t="shared" si="542"/>
        <v>12833</v>
      </c>
      <c r="EW137" s="446">
        <f t="shared" si="543"/>
        <v>25947573</v>
      </c>
      <c r="EX137" s="446">
        <f t="shared" si="544"/>
        <v>7762</v>
      </c>
      <c r="EY137" s="446">
        <f t="shared" si="545"/>
        <v>17450</v>
      </c>
      <c r="EZ137" s="447"/>
      <c r="FA137" s="446">
        <f t="shared" si="546"/>
        <v>6</v>
      </c>
      <c r="FB137" s="417">
        <f t="shared" si="562"/>
        <v>2019</v>
      </c>
      <c r="FC137" s="448">
        <f t="shared" si="563"/>
        <v>43617</v>
      </c>
      <c r="FD137" s="449">
        <f t="shared" si="547"/>
        <v>30</v>
      </c>
      <c r="FE137" s="450"/>
      <c r="FF137" s="451">
        <f t="shared" si="582"/>
        <v>0.59608355091383813</v>
      </c>
      <c r="FG137" s="450"/>
      <c r="FH137" s="452">
        <f t="shared" si="548"/>
        <v>1.8862924281984335</v>
      </c>
      <c r="FI137" s="452">
        <f t="shared" si="549"/>
        <v>1.5131853785900784</v>
      </c>
      <c r="FJ137" s="452">
        <f t="shared" si="550"/>
        <v>1.8495090634441087</v>
      </c>
      <c r="FK137" s="452">
        <f t="shared" si="551"/>
        <v>1.5060422960725075</v>
      </c>
      <c r="FL137" s="452">
        <f t="shared" si="552"/>
        <v>1.3271187646765814</v>
      </c>
      <c r="FM137" s="452">
        <f t="shared" si="553"/>
        <v>1.1005123461182666</v>
      </c>
      <c r="FN137" s="452">
        <f t="shared" si="554"/>
        <v>1.6155935035772102</v>
      </c>
      <c r="FO137" s="452">
        <f t="shared" si="555"/>
        <v>1.0355109927411352</v>
      </c>
      <c r="FP137" s="452">
        <f t="shared" si="556"/>
        <v>1.5245410266017234</v>
      </c>
      <c r="FQ137" s="452">
        <f t="shared" si="557"/>
        <v>1.0636942675159236</v>
      </c>
      <c r="FR137" s="453"/>
      <c r="FS137" s="446">
        <f t="shared" si="583"/>
        <v>91222</v>
      </c>
      <c r="FT137" s="446">
        <f t="shared" si="583"/>
        <v>277474</v>
      </c>
      <c r="FU137" s="446">
        <f t="shared" si="583"/>
        <v>463726</v>
      </c>
      <c r="FV137" s="446">
        <f t="shared" si="583"/>
        <v>3672306</v>
      </c>
      <c r="FW137" s="446">
        <f t="shared" si="583"/>
        <v>5300818</v>
      </c>
      <c r="FX137" s="446">
        <f t="shared" si="583"/>
        <v>4750146</v>
      </c>
      <c r="FY137" s="446">
        <f t="shared" si="583"/>
        <v>151724320</v>
      </c>
      <c r="FZ137" s="446">
        <f t="shared" si="583"/>
        <v>183284049</v>
      </c>
      <c r="GA137" s="446">
        <f t="shared" si="583"/>
        <v>20666731</v>
      </c>
      <c r="GB137" s="446"/>
      <c r="GC137" s="446"/>
      <c r="GD137" s="446"/>
      <c r="GE137" s="446"/>
      <c r="GF137" s="446"/>
      <c r="GG137" s="446"/>
      <c r="GH137" s="446"/>
      <c r="GI137" s="446"/>
      <c r="GJ137" s="446"/>
      <c r="GK137" s="446"/>
      <c r="GL137" s="446"/>
      <c r="GM137" s="446"/>
      <c r="GN137" s="446">
        <f t="shared" si="584"/>
        <v>96000</v>
      </c>
      <c r="GO137" s="446">
        <f t="shared" si="585"/>
        <v>44352</v>
      </c>
      <c r="GP137" s="446">
        <f t="shared" si="585"/>
        <v>238927</v>
      </c>
      <c r="GQ137" s="446">
        <f t="shared" si="585"/>
        <v>0</v>
      </c>
      <c r="GR137" s="446">
        <f t="shared" si="585"/>
        <v>34688160</v>
      </c>
      <c r="GS137" s="446">
        <f t="shared" si="585"/>
        <v>15264722</v>
      </c>
      <c r="GT137" s="446">
        <f t="shared" si="585"/>
        <v>295159</v>
      </c>
      <c r="GU137" s="446">
        <f t="shared" si="585"/>
        <v>58336535</v>
      </c>
      <c r="GV137" s="416"/>
      <c r="GW137" s="402"/>
      <c r="GX137" s="402"/>
      <c r="GY137" s="402"/>
      <c r="GZ137" s="402"/>
      <c r="HA137" s="402"/>
    </row>
    <row r="138" spans="1:209" ht="10.5" customHeight="1" x14ac:dyDescent="0.2">
      <c r="A138" s="417" t="str">
        <f t="shared" si="504"/>
        <v>2019-20JULYY63</v>
      </c>
      <c r="B138" s="458" t="str">
        <f t="shared" si="560"/>
        <v>2019-20</v>
      </c>
      <c r="C138" s="402" t="s">
        <v>673</v>
      </c>
      <c r="D138" s="458" t="str">
        <f t="shared" si="570"/>
        <v>Y63</v>
      </c>
      <c r="E138" s="458" t="str">
        <f t="shared" si="570"/>
        <v>North East and Yorkshire</v>
      </c>
      <c r="F138" s="458" t="str">
        <f t="shared" si="570"/>
        <v>Y63</v>
      </c>
      <c r="H138" s="446">
        <f t="shared" si="571"/>
        <v>149408</v>
      </c>
      <c r="I138" s="446">
        <f t="shared" si="571"/>
        <v>101238</v>
      </c>
      <c r="J138" s="446">
        <f t="shared" si="571"/>
        <v>350263</v>
      </c>
      <c r="K138" s="446">
        <f t="shared" si="506"/>
        <v>3</v>
      </c>
      <c r="L138" s="446">
        <f t="shared" si="507"/>
        <v>1</v>
      </c>
      <c r="M138" s="446">
        <f t="shared" si="508"/>
        <v>4</v>
      </c>
      <c r="N138" s="446">
        <f t="shared" si="509"/>
        <v>13</v>
      </c>
      <c r="O138" s="446">
        <f t="shared" si="510"/>
        <v>55</v>
      </c>
      <c r="P138" s="446">
        <f t="shared" si="572"/>
        <v>0</v>
      </c>
      <c r="Q138" s="446">
        <f t="shared" si="572"/>
        <v>0</v>
      </c>
      <c r="R138" s="446">
        <f t="shared" si="572"/>
        <v>0</v>
      </c>
      <c r="S138" s="446">
        <f t="shared" si="572"/>
        <v>106701</v>
      </c>
      <c r="T138" s="446">
        <f t="shared" si="572"/>
        <v>8229</v>
      </c>
      <c r="U138" s="446">
        <f t="shared" si="572"/>
        <v>5385</v>
      </c>
      <c r="V138" s="446">
        <f t="shared" si="572"/>
        <v>59750</v>
      </c>
      <c r="W138" s="446">
        <f t="shared" si="572"/>
        <v>20308</v>
      </c>
      <c r="X138" s="446">
        <f t="shared" si="572"/>
        <v>2991</v>
      </c>
      <c r="Y138" s="446">
        <f t="shared" si="572"/>
        <v>3351845</v>
      </c>
      <c r="Z138" s="446">
        <f t="shared" si="512"/>
        <v>407</v>
      </c>
      <c r="AA138" s="446">
        <f t="shared" si="513"/>
        <v>710</v>
      </c>
      <c r="AB138" s="446">
        <f t="shared" si="514"/>
        <v>2650435</v>
      </c>
      <c r="AC138" s="446">
        <f t="shared" si="515"/>
        <v>492</v>
      </c>
      <c r="AD138" s="446">
        <f t="shared" si="516"/>
        <v>918</v>
      </c>
      <c r="AE138" s="446">
        <f t="shared" si="517"/>
        <v>80892673</v>
      </c>
      <c r="AF138" s="446">
        <f t="shared" si="518"/>
        <v>1354</v>
      </c>
      <c r="AG138" s="446">
        <f t="shared" si="519"/>
        <v>2801</v>
      </c>
      <c r="AH138" s="446">
        <f t="shared" si="520"/>
        <v>81761739</v>
      </c>
      <c r="AI138" s="446">
        <f t="shared" si="521"/>
        <v>4026</v>
      </c>
      <c r="AJ138" s="446">
        <f t="shared" si="522"/>
        <v>9694</v>
      </c>
      <c r="AK138" s="446">
        <f t="shared" si="523"/>
        <v>9349529</v>
      </c>
      <c r="AL138" s="446">
        <f t="shared" si="524"/>
        <v>3126</v>
      </c>
      <c r="AM138" s="446">
        <f t="shared" si="525"/>
        <v>6916</v>
      </c>
      <c r="AN138" s="446"/>
      <c r="AO138" s="446"/>
      <c r="AP138" s="446"/>
      <c r="AQ138" s="446"/>
      <c r="AR138" s="446"/>
      <c r="AS138" s="446"/>
      <c r="AT138" s="446">
        <f t="shared" si="573"/>
        <v>6401</v>
      </c>
      <c r="AU138" s="446">
        <f t="shared" si="573"/>
        <v>649</v>
      </c>
      <c r="AV138" s="446">
        <f t="shared" si="573"/>
        <v>1441</v>
      </c>
      <c r="AW138" s="446">
        <f t="shared" si="573"/>
        <v>7311</v>
      </c>
      <c r="AX138" s="446">
        <f t="shared" si="573"/>
        <v>495</v>
      </c>
      <c r="AY138" s="446">
        <f t="shared" si="573"/>
        <v>3816</v>
      </c>
      <c r="AZ138" s="446">
        <f t="shared" si="573"/>
        <v>1994</v>
      </c>
      <c r="BA138" s="446"/>
      <c r="BB138" s="446"/>
      <c r="BC138" s="446"/>
      <c r="BD138" s="446"/>
      <c r="BE138" s="446"/>
      <c r="BF138" s="446"/>
      <c r="BG138" s="446"/>
      <c r="BH138" s="446"/>
      <c r="BI138" s="446">
        <f t="shared" si="574"/>
        <v>62119</v>
      </c>
      <c r="BJ138" s="446">
        <f t="shared" si="574"/>
        <v>9751</v>
      </c>
      <c r="BK138" s="446">
        <f t="shared" si="574"/>
        <v>28430</v>
      </c>
      <c r="BL138" s="446">
        <f t="shared" si="574"/>
        <v>100300</v>
      </c>
      <c r="BM138" s="446">
        <f t="shared" si="574"/>
        <v>15385</v>
      </c>
      <c r="BN138" s="446">
        <f t="shared" si="574"/>
        <v>12488</v>
      </c>
      <c r="BO138" s="446">
        <f t="shared" si="574"/>
        <v>9816</v>
      </c>
      <c r="BP138" s="446">
        <f t="shared" si="574"/>
        <v>8049</v>
      </c>
      <c r="BQ138" s="446">
        <f t="shared" si="574"/>
        <v>79079</v>
      </c>
      <c r="BR138" s="446">
        <f t="shared" si="574"/>
        <v>65819</v>
      </c>
      <c r="BS138" s="446">
        <f t="shared" si="574"/>
        <v>32310</v>
      </c>
      <c r="BT138" s="446">
        <f t="shared" si="574"/>
        <v>21026</v>
      </c>
      <c r="BU138" s="446">
        <f t="shared" si="574"/>
        <v>4383</v>
      </c>
      <c r="BV138" s="446">
        <f t="shared" si="574"/>
        <v>3145</v>
      </c>
      <c r="BW138" s="446"/>
      <c r="BX138" s="446" t="s">
        <v>152</v>
      </c>
      <c r="BY138" s="446" t="s">
        <v>152</v>
      </c>
      <c r="BZ138" s="446" t="s">
        <v>152</v>
      </c>
      <c r="CA138" s="446" t="s">
        <v>152</v>
      </c>
      <c r="CB138" s="446" t="s">
        <v>152</v>
      </c>
      <c r="CC138" s="446" t="s">
        <v>152</v>
      </c>
      <c r="CD138" s="446" t="s">
        <v>152</v>
      </c>
      <c r="CE138" s="446" t="s">
        <v>152</v>
      </c>
      <c r="CF138" s="446" t="s">
        <v>152</v>
      </c>
      <c r="CG138" s="446" t="s">
        <v>152</v>
      </c>
      <c r="CH138" s="446" t="s">
        <v>152</v>
      </c>
      <c r="CI138" s="446" t="s">
        <v>152</v>
      </c>
      <c r="CJ138" s="446" t="s">
        <v>152</v>
      </c>
      <c r="CK138" s="446" t="s">
        <v>152</v>
      </c>
      <c r="CL138" s="446" t="s">
        <v>152</v>
      </c>
      <c r="CM138" s="446" t="s">
        <v>152</v>
      </c>
      <c r="CN138" s="446" t="s">
        <v>152</v>
      </c>
      <c r="CO138" s="446" t="s">
        <v>152</v>
      </c>
      <c r="CP138" s="446" t="s">
        <v>152</v>
      </c>
      <c r="CQ138" s="446" t="s">
        <v>152</v>
      </c>
      <c r="CR138" s="446" t="s">
        <v>152</v>
      </c>
      <c r="CS138" s="446" t="s">
        <v>152</v>
      </c>
      <c r="CT138" s="446" t="s">
        <v>152</v>
      </c>
      <c r="CU138" s="446" t="s">
        <v>152</v>
      </c>
      <c r="CV138" s="446" t="s">
        <v>152</v>
      </c>
      <c r="CW138" s="446" t="s">
        <v>152</v>
      </c>
      <c r="CX138" s="446" t="s">
        <v>152</v>
      </c>
      <c r="CY138" s="446" t="s">
        <v>152</v>
      </c>
      <c r="CZ138" s="446" t="s">
        <v>152</v>
      </c>
      <c r="DA138" s="446" t="s">
        <v>152</v>
      </c>
      <c r="DB138" s="446" t="s">
        <v>152</v>
      </c>
      <c r="DC138" s="446" t="s">
        <v>152</v>
      </c>
      <c r="DD138" s="446" t="s">
        <v>152</v>
      </c>
      <c r="DE138" s="446" t="s">
        <v>152</v>
      </c>
      <c r="DF138" s="446" t="s">
        <v>152</v>
      </c>
      <c r="DG138" s="446" t="s">
        <v>152</v>
      </c>
      <c r="DH138" s="446" t="s">
        <v>152</v>
      </c>
      <c r="DI138" s="446" t="s">
        <v>152</v>
      </c>
      <c r="DJ138" s="446" t="s">
        <v>152</v>
      </c>
      <c r="DK138" s="446" t="s">
        <v>152</v>
      </c>
      <c r="DL138" s="446">
        <f t="shared" si="575"/>
        <v>26629</v>
      </c>
      <c r="DM138" s="446" t="str">
        <f t="shared" si="529"/>
        <v>-</v>
      </c>
      <c r="DN138" s="446" t="str">
        <f t="shared" si="530"/>
        <v>-</v>
      </c>
      <c r="DO138" s="446">
        <f t="shared" si="576"/>
        <v>5109</v>
      </c>
      <c r="DP138" s="446">
        <f t="shared" si="576"/>
        <v>150311</v>
      </c>
      <c r="DQ138" s="446">
        <f t="shared" si="532"/>
        <v>29</v>
      </c>
      <c r="DR138" s="446">
        <f t="shared" si="533"/>
        <v>52</v>
      </c>
      <c r="DS138" s="446">
        <f t="shared" si="577"/>
        <v>57</v>
      </c>
      <c r="DT138" s="446">
        <f t="shared" si="577"/>
        <v>65007</v>
      </c>
      <c r="DU138" s="446">
        <f t="shared" si="578"/>
        <v>1140</v>
      </c>
      <c r="DV138" s="446">
        <f t="shared" si="579"/>
        <v>2655</v>
      </c>
      <c r="DW138" s="446">
        <f t="shared" si="580"/>
        <v>49</v>
      </c>
      <c r="DX138" s="446"/>
      <c r="DY138" s="446"/>
      <c r="DZ138" s="446"/>
      <c r="EA138" s="446"/>
      <c r="EB138" s="446"/>
      <c r="EC138" s="446"/>
      <c r="ED138" s="446"/>
      <c r="EE138" s="446"/>
      <c r="EF138" s="446"/>
      <c r="EG138" s="446" t="s">
        <v>152</v>
      </c>
      <c r="EH138" s="446" t="s">
        <v>152</v>
      </c>
      <c r="EI138" s="446">
        <f t="shared" si="581"/>
        <v>30</v>
      </c>
      <c r="EJ138" s="446">
        <f t="shared" si="581"/>
        <v>4140</v>
      </c>
      <c r="EK138" s="446">
        <f t="shared" si="581"/>
        <v>1290</v>
      </c>
      <c r="EL138" s="446">
        <f t="shared" si="581"/>
        <v>25</v>
      </c>
      <c r="EM138" s="446">
        <f t="shared" si="581"/>
        <v>3436</v>
      </c>
      <c r="EN138" s="446">
        <f t="shared" si="581"/>
        <v>16990552</v>
      </c>
      <c r="EO138" s="446">
        <f t="shared" si="535"/>
        <v>4104</v>
      </c>
      <c r="EP138" s="446">
        <f t="shared" si="536"/>
        <v>8487</v>
      </c>
      <c r="EQ138" s="446">
        <f t="shared" si="537"/>
        <v>8865530</v>
      </c>
      <c r="ER138" s="446">
        <f t="shared" si="538"/>
        <v>6873</v>
      </c>
      <c r="ES138" s="446">
        <f t="shared" si="539"/>
        <v>13315</v>
      </c>
      <c r="ET138" s="446">
        <f t="shared" si="540"/>
        <v>169588</v>
      </c>
      <c r="EU138" s="446">
        <f t="shared" si="541"/>
        <v>6784</v>
      </c>
      <c r="EV138" s="446">
        <f t="shared" si="542"/>
        <v>10355</v>
      </c>
      <c r="EW138" s="446">
        <f t="shared" si="543"/>
        <v>28837187</v>
      </c>
      <c r="EX138" s="446">
        <f t="shared" si="544"/>
        <v>8393</v>
      </c>
      <c r="EY138" s="446">
        <f t="shared" si="545"/>
        <v>18523</v>
      </c>
      <c r="EZ138" s="447"/>
      <c r="FA138" s="446">
        <f t="shared" si="546"/>
        <v>7</v>
      </c>
      <c r="FB138" s="417">
        <f t="shared" si="562"/>
        <v>2019</v>
      </c>
      <c r="FC138" s="448">
        <f t="shared" si="563"/>
        <v>43647</v>
      </c>
      <c r="FD138" s="449">
        <f t="shared" si="547"/>
        <v>31</v>
      </c>
      <c r="FE138" s="450"/>
      <c r="FF138" s="451">
        <f t="shared" si="582"/>
        <v>0.62085308056872035</v>
      </c>
      <c r="FG138" s="450"/>
      <c r="FH138" s="452">
        <f t="shared" si="548"/>
        <v>1.8696074857212297</v>
      </c>
      <c r="FI138" s="452">
        <f t="shared" si="549"/>
        <v>1.5175598493134037</v>
      </c>
      <c r="FJ138" s="452">
        <f t="shared" si="550"/>
        <v>1.822841225626741</v>
      </c>
      <c r="FK138" s="452">
        <f t="shared" si="551"/>
        <v>1.4947075208913649</v>
      </c>
      <c r="FL138" s="452">
        <f t="shared" si="552"/>
        <v>1.3234979079497908</v>
      </c>
      <c r="FM138" s="452">
        <f t="shared" si="553"/>
        <v>1.1015732217573222</v>
      </c>
      <c r="FN138" s="452">
        <f t="shared" si="554"/>
        <v>1.5909986212330116</v>
      </c>
      <c r="FO138" s="452">
        <f t="shared" si="555"/>
        <v>1.0353555249162891</v>
      </c>
      <c r="FP138" s="452">
        <f t="shared" si="556"/>
        <v>1.4653961885656972</v>
      </c>
      <c r="FQ138" s="452">
        <f t="shared" si="557"/>
        <v>1.0514877967235039</v>
      </c>
      <c r="FR138" s="453"/>
      <c r="FS138" s="446">
        <f t="shared" si="583"/>
        <v>101238</v>
      </c>
      <c r="FT138" s="446">
        <f t="shared" si="583"/>
        <v>449558</v>
      </c>
      <c r="FU138" s="446">
        <f t="shared" si="583"/>
        <v>1294294</v>
      </c>
      <c r="FV138" s="446">
        <f t="shared" si="583"/>
        <v>5548542</v>
      </c>
      <c r="FW138" s="446">
        <f t="shared" si="583"/>
        <v>5841159</v>
      </c>
      <c r="FX138" s="446">
        <f t="shared" si="583"/>
        <v>4944078</v>
      </c>
      <c r="FY138" s="446">
        <f t="shared" si="583"/>
        <v>167380907</v>
      </c>
      <c r="FZ138" s="446">
        <f t="shared" si="583"/>
        <v>196856004</v>
      </c>
      <c r="GA138" s="446">
        <f t="shared" si="583"/>
        <v>20684564</v>
      </c>
      <c r="GB138" s="446"/>
      <c r="GC138" s="446"/>
      <c r="GD138" s="446"/>
      <c r="GE138" s="446"/>
      <c r="GF138" s="446"/>
      <c r="GG138" s="446"/>
      <c r="GH138" s="446"/>
      <c r="GI138" s="446"/>
      <c r="GJ138" s="446"/>
      <c r="GK138" s="446"/>
      <c r="GL138" s="446"/>
      <c r="GM138" s="446"/>
      <c r="GN138" s="446">
        <f t="shared" si="584"/>
        <v>151335</v>
      </c>
      <c r="GO138" s="446">
        <f t="shared" si="585"/>
        <v>42903</v>
      </c>
      <c r="GP138" s="446">
        <f t="shared" si="585"/>
        <v>266811</v>
      </c>
      <c r="GQ138" s="446">
        <f t="shared" si="585"/>
        <v>0</v>
      </c>
      <c r="GR138" s="446">
        <f t="shared" si="585"/>
        <v>35136180</v>
      </c>
      <c r="GS138" s="446">
        <f t="shared" si="585"/>
        <v>17176096</v>
      </c>
      <c r="GT138" s="446">
        <f t="shared" si="585"/>
        <v>258875</v>
      </c>
      <c r="GU138" s="446">
        <f t="shared" si="585"/>
        <v>63643327</v>
      </c>
      <c r="GV138" s="416"/>
      <c r="GW138" s="402"/>
      <c r="GX138" s="402"/>
      <c r="GY138" s="402"/>
      <c r="GZ138" s="402"/>
      <c r="HA138" s="402"/>
    </row>
    <row r="139" spans="1:209" ht="10.5" customHeight="1" x14ac:dyDescent="0.2">
      <c r="A139" s="417" t="str">
        <f t="shared" si="504"/>
        <v>2019-20AUGUSTY63</v>
      </c>
      <c r="B139" s="458" t="str">
        <f t="shared" si="560"/>
        <v>2019-20</v>
      </c>
      <c r="C139" s="402" t="s">
        <v>636</v>
      </c>
      <c r="D139" s="458" t="str">
        <f t="shared" si="570"/>
        <v>Y63</v>
      </c>
      <c r="E139" s="458" t="str">
        <f t="shared" si="570"/>
        <v>North East and Yorkshire</v>
      </c>
      <c r="F139" s="458" t="str">
        <f t="shared" si="570"/>
        <v>Y63</v>
      </c>
      <c r="H139" s="446">
        <f t="shared" si="571"/>
        <v>142147</v>
      </c>
      <c r="I139" s="446">
        <f t="shared" si="571"/>
        <v>94891</v>
      </c>
      <c r="J139" s="446">
        <f t="shared" si="571"/>
        <v>325795</v>
      </c>
      <c r="K139" s="446">
        <f t="shared" si="506"/>
        <v>3</v>
      </c>
      <c r="L139" s="446">
        <f t="shared" si="507"/>
        <v>1</v>
      </c>
      <c r="M139" s="446">
        <f t="shared" si="508"/>
        <v>3</v>
      </c>
      <c r="N139" s="446">
        <f t="shared" si="509"/>
        <v>12</v>
      </c>
      <c r="O139" s="446">
        <f t="shared" si="510"/>
        <v>56</v>
      </c>
      <c r="P139" s="446">
        <f t="shared" si="572"/>
        <v>0</v>
      </c>
      <c r="Q139" s="446">
        <f t="shared" si="572"/>
        <v>0</v>
      </c>
      <c r="R139" s="446">
        <f t="shared" si="572"/>
        <v>0</v>
      </c>
      <c r="S139" s="446">
        <f t="shared" si="572"/>
        <v>103366</v>
      </c>
      <c r="T139" s="446">
        <f t="shared" si="572"/>
        <v>8120</v>
      </c>
      <c r="U139" s="446">
        <f t="shared" si="572"/>
        <v>5287</v>
      </c>
      <c r="V139" s="446">
        <f t="shared" si="572"/>
        <v>57529</v>
      </c>
      <c r="W139" s="446">
        <f t="shared" si="572"/>
        <v>19978</v>
      </c>
      <c r="X139" s="446">
        <f t="shared" si="572"/>
        <v>3014</v>
      </c>
      <c r="Y139" s="446">
        <f t="shared" si="572"/>
        <v>3289244</v>
      </c>
      <c r="Z139" s="446">
        <f t="shared" si="512"/>
        <v>405</v>
      </c>
      <c r="AA139" s="446">
        <f t="shared" si="513"/>
        <v>702</v>
      </c>
      <c r="AB139" s="446">
        <f t="shared" si="514"/>
        <v>2686039</v>
      </c>
      <c r="AC139" s="446">
        <f t="shared" si="515"/>
        <v>508</v>
      </c>
      <c r="AD139" s="446">
        <f t="shared" si="516"/>
        <v>913</v>
      </c>
      <c r="AE139" s="446">
        <f t="shared" si="517"/>
        <v>72953314</v>
      </c>
      <c r="AF139" s="446">
        <f t="shared" si="518"/>
        <v>1268</v>
      </c>
      <c r="AG139" s="446">
        <f t="shared" si="519"/>
        <v>2625</v>
      </c>
      <c r="AH139" s="446">
        <f t="shared" si="520"/>
        <v>71628861</v>
      </c>
      <c r="AI139" s="446">
        <f t="shared" si="521"/>
        <v>3585</v>
      </c>
      <c r="AJ139" s="446">
        <f t="shared" si="522"/>
        <v>8599</v>
      </c>
      <c r="AK139" s="446">
        <f t="shared" si="523"/>
        <v>8697141</v>
      </c>
      <c r="AL139" s="446">
        <f t="shared" si="524"/>
        <v>2886</v>
      </c>
      <c r="AM139" s="446">
        <f t="shared" si="525"/>
        <v>6477</v>
      </c>
      <c r="AN139" s="446"/>
      <c r="AO139" s="446"/>
      <c r="AP139" s="446"/>
      <c r="AQ139" s="446"/>
      <c r="AR139" s="446"/>
      <c r="AS139" s="446"/>
      <c r="AT139" s="446">
        <f t="shared" si="573"/>
        <v>5789</v>
      </c>
      <c r="AU139" s="446">
        <f t="shared" si="573"/>
        <v>602</v>
      </c>
      <c r="AV139" s="446">
        <f t="shared" si="573"/>
        <v>1207</v>
      </c>
      <c r="AW139" s="446">
        <f t="shared" si="573"/>
        <v>6074</v>
      </c>
      <c r="AX139" s="446">
        <f t="shared" si="573"/>
        <v>396</v>
      </c>
      <c r="AY139" s="446">
        <f t="shared" si="573"/>
        <v>3584</v>
      </c>
      <c r="AZ139" s="446">
        <f t="shared" si="573"/>
        <v>1707</v>
      </c>
      <c r="BA139" s="446"/>
      <c r="BB139" s="446"/>
      <c r="BC139" s="446"/>
      <c r="BD139" s="446"/>
      <c r="BE139" s="446"/>
      <c r="BF139" s="446"/>
      <c r="BG139" s="446"/>
      <c r="BH139" s="446"/>
      <c r="BI139" s="446">
        <f t="shared" si="574"/>
        <v>60602</v>
      </c>
      <c r="BJ139" s="446">
        <f t="shared" si="574"/>
        <v>10166</v>
      </c>
      <c r="BK139" s="446">
        <f t="shared" si="574"/>
        <v>26809</v>
      </c>
      <c r="BL139" s="446">
        <f t="shared" si="574"/>
        <v>97577</v>
      </c>
      <c r="BM139" s="446">
        <f t="shared" si="574"/>
        <v>15444</v>
      </c>
      <c r="BN139" s="446">
        <f t="shared" si="574"/>
        <v>12360</v>
      </c>
      <c r="BO139" s="446">
        <f t="shared" si="574"/>
        <v>9934</v>
      </c>
      <c r="BP139" s="446">
        <f t="shared" si="574"/>
        <v>8033</v>
      </c>
      <c r="BQ139" s="446">
        <f t="shared" si="574"/>
        <v>76084</v>
      </c>
      <c r="BR139" s="446">
        <f t="shared" si="574"/>
        <v>63255</v>
      </c>
      <c r="BS139" s="446">
        <f t="shared" si="574"/>
        <v>31577</v>
      </c>
      <c r="BT139" s="446">
        <f t="shared" si="574"/>
        <v>20685</v>
      </c>
      <c r="BU139" s="446">
        <f t="shared" si="574"/>
        <v>4387</v>
      </c>
      <c r="BV139" s="446">
        <f t="shared" si="574"/>
        <v>3178</v>
      </c>
      <c r="BW139" s="446"/>
      <c r="BX139" s="446" t="s">
        <v>152</v>
      </c>
      <c r="BY139" s="446" t="s">
        <v>152</v>
      </c>
      <c r="BZ139" s="446" t="s">
        <v>152</v>
      </c>
      <c r="CA139" s="446" t="s">
        <v>152</v>
      </c>
      <c r="CB139" s="446" t="s">
        <v>152</v>
      </c>
      <c r="CC139" s="446" t="s">
        <v>152</v>
      </c>
      <c r="CD139" s="446" t="s">
        <v>152</v>
      </c>
      <c r="CE139" s="446" t="s">
        <v>152</v>
      </c>
      <c r="CF139" s="446" t="s">
        <v>152</v>
      </c>
      <c r="CG139" s="446" t="s">
        <v>152</v>
      </c>
      <c r="CH139" s="446" t="s">
        <v>152</v>
      </c>
      <c r="CI139" s="446" t="s">
        <v>152</v>
      </c>
      <c r="CJ139" s="446" t="s">
        <v>152</v>
      </c>
      <c r="CK139" s="446" t="s">
        <v>152</v>
      </c>
      <c r="CL139" s="446" t="s">
        <v>152</v>
      </c>
      <c r="CM139" s="446" t="s">
        <v>152</v>
      </c>
      <c r="CN139" s="446" t="s">
        <v>152</v>
      </c>
      <c r="CO139" s="446" t="s">
        <v>152</v>
      </c>
      <c r="CP139" s="446" t="s">
        <v>152</v>
      </c>
      <c r="CQ139" s="446" t="s">
        <v>152</v>
      </c>
      <c r="CR139" s="446" t="s">
        <v>152</v>
      </c>
      <c r="CS139" s="446" t="s">
        <v>152</v>
      </c>
      <c r="CT139" s="446" t="s">
        <v>152</v>
      </c>
      <c r="CU139" s="446" t="s">
        <v>152</v>
      </c>
      <c r="CV139" s="446" t="s">
        <v>152</v>
      </c>
      <c r="CW139" s="446" t="s">
        <v>152</v>
      </c>
      <c r="CX139" s="446" t="s">
        <v>152</v>
      </c>
      <c r="CY139" s="446" t="s">
        <v>152</v>
      </c>
      <c r="CZ139" s="446" t="s">
        <v>152</v>
      </c>
      <c r="DA139" s="446" t="s">
        <v>152</v>
      </c>
      <c r="DB139" s="446" t="s">
        <v>152</v>
      </c>
      <c r="DC139" s="446" t="s">
        <v>152</v>
      </c>
      <c r="DD139" s="446" t="s">
        <v>152</v>
      </c>
      <c r="DE139" s="446" t="s">
        <v>152</v>
      </c>
      <c r="DF139" s="446" t="s">
        <v>152</v>
      </c>
      <c r="DG139" s="446" t="s">
        <v>152</v>
      </c>
      <c r="DH139" s="446" t="s">
        <v>152</v>
      </c>
      <c r="DI139" s="446" t="s">
        <v>152</v>
      </c>
      <c r="DJ139" s="446" t="s">
        <v>152</v>
      </c>
      <c r="DK139" s="446" t="s">
        <v>152</v>
      </c>
      <c r="DL139" s="446">
        <f t="shared" si="575"/>
        <v>38421</v>
      </c>
      <c r="DM139" s="446" t="str">
        <f t="shared" si="529"/>
        <v>-</v>
      </c>
      <c r="DN139" s="446" t="str">
        <f t="shared" si="530"/>
        <v>-</v>
      </c>
      <c r="DO139" s="446">
        <f t="shared" si="576"/>
        <v>5125</v>
      </c>
      <c r="DP139" s="446">
        <f t="shared" si="576"/>
        <v>150966</v>
      </c>
      <c r="DQ139" s="446">
        <f t="shared" si="532"/>
        <v>29</v>
      </c>
      <c r="DR139" s="446">
        <f t="shared" si="533"/>
        <v>52</v>
      </c>
      <c r="DS139" s="446">
        <f t="shared" si="577"/>
        <v>42</v>
      </c>
      <c r="DT139" s="446">
        <f t="shared" si="577"/>
        <v>41602</v>
      </c>
      <c r="DU139" s="446">
        <f t="shared" si="578"/>
        <v>991</v>
      </c>
      <c r="DV139" s="446">
        <f t="shared" si="579"/>
        <v>2294</v>
      </c>
      <c r="DW139" s="446">
        <f t="shared" si="580"/>
        <v>34</v>
      </c>
      <c r="DX139" s="446"/>
      <c r="DY139" s="446"/>
      <c r="DZ139" s="446"/>
      <c r="EA139" s="446"/>
      <c r="EB139" s="446"/>
      <c r="EC139" s="446"/>
      <c r="ED139" s="446"/>
      <c r="EE139" s="446"/>
      <c r="EF139" s="446"/>
      <c r="EG139" s="446" t="s">
        <v>152</v>
      </c>
      <c r="EH139" s="446" t="s">
        <v>152</v>
      </c>
      <c r="EI139" s="446">
        <f t="shared" si="581"/>
        <v>26</v>
      </c>
      <c r="EJ139" s="446">
        <f t="shared" si="581"/>
        <v>4163</v>
      </c>
      <c r="EK139" s="446">
        <f t="shared" si="581"/>
        <v>1219</v>
      </c>
      <c r="EL139" s="446">
        <f t="shared" si="581"/>
        <v>24</v>
      </c>
      <c r="EM139" s="446">
        <f t="shared" si="581"/>
        <v>3459</v>
      </c>
      <c r="EN139" s="446">
        <f t="shared" si="581"/>
        <v>15908026</v>
      </c>
      <c r="EO139" s="446">
        <f t="shared" si="535"/>
        <v>3821</v>
      </c>
      <c r="EP139" s="446">
        <f t="shared" si="536"/>
        <v>8002</v>
      </c>
      <c r="EQ139" s="446">
        <f t="shared" si="537"/>
        <v>7503068</v>
      </c>
      <c r="ER139" s="446">
        <f t="shared" si="538"/>
        <v>6155</v>
      </c>
      <c r="ES139" s="446">
        <f t="shared" si="539"/>
        <v>12255</v>
      </c>
      <c r="ET139" s="446">
        <f t="shared" si="540"/>
        <v>101871</v>
      </c>
      <c r="EU139" s="446">
        <f t="shared" si="541"/>
        <v>4245</v>
      </c>
      <c r="EV139" s="446">
        <f t="shared" si="542"/>
        <v>8283</v>
      </c>
      <c r="EW139" s="446">
        <f t="shared" si="543"/>
        <v>25389647</v>
      </c>
      <c r="EX139" s="446">
        <f t="shared" si="544"/>
        <v>7340</v>
      </c>
      <c r="EY139" s="446">
        <f t="shared" si="545"/>
        <v>15870</v>
      </c>
      <c r="EZ139" s="447"/>
      <c r="FA139" s="446">
        <f t="shared" si="546"/>
        <v>8</v>
      </c>
      <c r="FB139" s="417">
        <f t="shared" si="562"/>
        <v>2019</v>
      </c>
      <c r="FC139" s="448">
        <f t="shared" si="563"/>
        <v>43678</v>
      </c>
      <c r="FD139" s="449">
        <f t="shared" si="547"/>
        <v>31</v>
      </c>
      <c r="FE139" s="450"/>
      <c r="FF139" s="451">
        <f t="shared" si="582"/>
        <v>0.63115763546798032</v>
      </c>
      <c r="FG139" s="450"/>
      <c r="FH139" s="452">
        <f t="shared" si="548"/>
        <v>1.9019704433497537</v>
      </c>
      <c r="FI139" s="452">
        <f t="shared" si="549"/>
        <v>1.5221674876847291</v>
      </c>
      <c r="FJ139" s="452">
        <f t="shared" si="550"/>
        <v>1.878948363911481</v>
      </c>
      <c r="FK139" s="452">
        <f t="shared" si="551"/>
        <v>1.5193871760923019</v>
      </c>
      <c r="FL139" s="452">
        <f t="shared" si="552"/>
        <v>1.3225329833649115</v>
      </c>
      <c r="FM139" s="452">
        <f t="shared" si="553"/>
        <v>1.0995324097411741</v>
      </c>
      <c r="FN139" s="452">
        <f t="shared" si="554"/>
        <v>1.5805886475122635</v>
      </c>
      <c r="FO139" s="452">
        <f t="shared" si="555"/>
        <v>1.0353889278206028</v>
      </c>
      <c r="FP139" s="452">
        <f t="shared" si="556"/>
        <v>1.4555408095554081</v>
      </c>
      <c r="FQ139" s="452">
        <f t="shared" si="557"/>
        <v>1.0544127405441275</v>
      </c>
      <c r="FR139" s="453"/>
      <c r="FS139" s="446">
        <f t="shared" si="583"/>
        <v>94891</v>
      </c>
      <c r="FT139" s="446">
        <f t="shared" si="583"/>
        <v>321236</v>
      </c>
      <c r="FU139" s="446">
        <f t="shared" si="583"/>
        <v>1110585</v>
      </c>
      <c r="FV139" s="446">
        <f t="shared" si="583"/>
        <v>5355312</v>
      </c>
      <c r="FW139" s="446">
        <f t="shared" si="583"/>
        <v>5696644</v>
      </c>
      <c r="FX139" s="446">
        <f t="shared" si="583"/>
        <v>4824856</v>
      </c>
      <c r="FY139" s="446">
        <f t="shared" si="583"/>
        <v>150995808</v>
      </c>
      <c r="FZ139" s="446">
        <f t="shared" si="583"/>
        <v>171783464</v>
      </c>
      <c r="GA139" s="446">
        <f t="shared" si="583"/>
        <v>19522322</v>
      </c>
      <c r="GB139" s="446"/>
      <c r="GC139" s="446"/>
      <c r="GD139" s="446"/>
      <c r="GE139" s="446"/>
      <c r="GF139" s="446"/>
      <c r="GG139" s="446"/>
      <c r="GH139" s="446"/>
      <c r="GI139" s="446"/>
      <c r="GJ139" s="446"/>
      <c r="GK139" s="446"/>
      <c r="GL139" s="446"/>
      <c r="GM139" s="446"/>
      <c r="GN139" s="446">
        <f t="shared" si="584"/>
        <v>96348</v>
      </c>
      <c r="GO139" s="446">
        <f t="shared" si="585"/>
        <v>65286</v>
      </c>
      <c r="GP139" s="446">
        <f t="shared" si="585"/>
        <v>264275</v>
      </c>
      <c r="GQ139" s="446">
        <f t="shared" si="585"/>
        <v>0</v>
      </c>
      <c r="GR139" s="446">
        <f t="shared" si="585"/>
        <v>33312326</v>
      </c>
      <c r="GS139" s="446">
        <f t="shared" si="585"/>
        <v>14939218</v>
      </c>
      <c r="GT139" s="446">
        <f t="shared" si="585"/>
        <v>198792</v>
      </c>
      <c r="GU139" s="446">
        <f t="shared" si="585"/>
        <v>54895110</v>
      </c>
      <c r="GV139" s="416"/>
      <c r="GW139" s="402"/>
      <c r="GX139" s="402"/>
      <c r="GY139" s="402"/>
      <c r="GZ139" s="402"/>
      <c r="HA139" s="402"/>
    </row>
    <row r="140" spans="1:209" ht="10.5" customHeight="1" x14ac:dyDescent="0.2">
      <c r="A140" s="417" t="str">
        <f t="shared" si="504"/>
        <v>2019-20SEPTEMBERY63</v>
      </c>
      <c r="B140" s="458" t="str">
        <f t="shared" si="560"/>
        <v>2019-20</v>
      </c>
      <c r="C140" s="402" t="s">
        <v>640</v>
      </c>
      <c r="D140" s="458" t="str">
        <f t="shared" si="570"/>
        <v>Y63</v>
      </c>
      <c r="E140" s="458" t="str">
        <f t="shared" si="570"/>
        <v>North East and Yorkshire</v>
      </c>
      <c r="F140" s="458" t="str">
        <f t="shared" si="570"/>
        <v>Y63</v>
      </c>
      <c r="H140" s="446">
        <f t="shared" si="571"/>
        <v>140114</v>
      </c>
      <c r="I140" s="446">
        <f t="shared" si="571"/>
        <v>94402</v>
      </c>
      <c r="J140" s="446">
        <f t="shared" si="571"/>
        <v>350561</v>
      </c>
      <c r="K140" s="446">
        <f t="shared" si="506"/>
        <v>4</v>
      </c>
      <c r="L140" s="446">
        <f t="shared" si="507"/>
        <v>1</v>
      </c>
      <c r="M140" s="446">
        <f t="shared" si="508"/>
        <v>5</v>
      </c>
      <c r="N140" s="446">
        <f t="shared" si="509"/>
        <v>11</v>
      </c>
      <c r="O140" s="446">
        <f t="shared" si="510"/>
        <v>57</v>
      </c>
      <c r="P140" s="446">
        <f t="shared" si="572"/>
        <v>0</v>
      </c>
      <c r="Q140" s="446">
        <f t="shared" si="572"/>
        <v>0</v>
      </c>
      <c r="R140" s="446">
        <f t="shared" si="572"/>
        <v>0</v>
      </c>
      <c r="S140" s="446">
        <f t="shared" si="572"/>
        <v>101034</v>
      </c>
      <c r="T140" s="446">
        <f t="shared" si="572"/>
        <v>7740</v>
      </c>
      <c r="U140" s="446">
        <f t="shared" si="572"/>
        <v>5197</v>
      </c>
      <c r="V140" s="446">
        <f t="shared" si="572"/>
        <v>56800</v>
      </c>
      <c r="W140" s="446">
        <f t="shared" si="572"/>
        <v>19095</v>
      </c>
      <c r="X140" s="446">
        <f t="shared" si="572"/>
        <v>2810</v>
      </c>
      <c r="Y140" s="446">
        <f t="shared" si="572"/>
        <v>3186316</v>
      </c>
      <c r="Z140" s="446">
        <f t="shared" si="512"/>
        <v>412</v>
      </c>
      <c r="AA140" s="446">
        <f t="shared" si="513"/>
        <v>711</v>
      </c>
      <c r="AB140" s="446">
        <f t="shared" si="514"/>
        <v>2567726</v>
      </c>
      <c r="AC140" s="446">
        <f t="shared" si="515"/>
        <v>494</v>
      </c>
      <c r="AD140" s="446">
        <f t="shared" si="516"/>
        <v>917</v>
      </c>
      <c r="AE140" s="446">
        <f t="shared" si="517"/>
        <v>76227154</v>
      </c>
      <c r="AF140" s="446">
        <f t="shared" si="518"/>
        <v>1342</v>
      </c>
      <c r="AG140" s="446">
        <f t="shared" si="519"/>
        <v>2753</v>
      </c>
      <c r="AH140" s="446">
        <f t="shared" si="520"/>
        <v>73159223</v>
      </c>
      <c r="AI140" s="446">
        <f t="shared" si="521"/>
        <v>3831</v>
      </c>
      <c r="AJ140" s="446">
        <f t="shared" si="522"/>
        <v>9238</v>
      </c>
      <c r="AK140" s="446">
        <f t="shared" si="523"/>
        <v>7848235</v>
      </c>
      <c r="AL140" s="446">
        <f t="shared" si="524"/>
        <v>2793</v>
      </c>
      <c r="AM140" s="446">
        <f t="shared" si="525"/>
        <v>6332</v>
      </c>
      <c r="AN140" s="446"/>
      <c r="AO140" s="446"/>
      <c r="AP140" s="446"/>
      <c r="AQ140" s="446"/>
      <c r="AR140" s="446"/>
      <c r="AS140" s="446"/>
      <c r="AT140" s="446">
        <f t="shared" si="573"/>
        <v>5917</v>
      </c>
      <c r="AU140" s="446">
        <f t="shared" si="573"/>
        <v>624</v>
      </c>
      <c r="AV140" s="446">
        <f t="shared" si="573"/>
        <v>1299</v>
      </c>
      <c r="AW140" s="446">
        <f t="shared" si="573"/>
        <v>6440</v>
      </c>
      <c r="AX140" s="446">
        <f t="shared" si="573"/>
        <v>399</v>
      </c>
      <c r="AY140" s="446">
        <f t="shared" si="573"/>
        <v>3595</v>
      </c>
      <c r="AZ140" s="446">
        <f t="shared" si="573"/>
        <v>1981</v>
      </c>
      <c r="BA140" s="446"/>
      <c r="BB140" s="446"/>
      <c r="BC140" s="446"/>
      <c r="BD140" s="446"/>
      <c r="BE140" s="446"/>
      <c r="BF140" s="446"/>
      <c r="BG140" s="446"/>
      <c r="BH140" s="446"/>
      <c r="BI140" s="446">
        <f t="shared" si="574"/>
        <v>59893</v>
      </c>
      <c r="BJ140" s="446">
        <f t="shared" si="574"/>
        <v>9647</v>
      </c>
      <c r="BK140" s="446">
        <f t="shared" si="574"/>
        <v>25577</v>
      </c>
      <c r="BL140" s="446">
        <f t="shared" si="574"/>
        <v>95117</v>
      </c>
      <c r="BM140" s="446">
        <f t="shared" si="574"/>
        <v>14459</v>
      </c>
      <c r="BN140" s="446">
        <f t="shared" si="574"/>
        <v>11629</v>
      </c>
      <c r="BO140" s="446">
        <f t="shared" si="574"/>
        <v>9576</v>
      </c>
      <c r="BP140" s="446">
        <f t="shared" si="574"/>
        <v>7808</v>
      </c>
      <c r="BQ140" s="446">
        <f t="shared" si="574"/>
        <v>74720</v>
      </c>
      <c r="BR140" s="446">
        <f t="shared" si="574"/>
        <v>62084</v>
      </c>
      <c r="BS140" s="446">
        <f t="shared" si="574"/>
        <v>30703</v>
      </c>
      <c r="BT140" s="446">
        <f t="shared" si="574"/>
        <v>19960</v>
      </c>
      <c r="BU140" s="446">
        <f t="shared" si="574"/>
        <v>4040</v>
      </c>
      <c r="BV140" s="446">
        <f t="shared" si="574"/>
        <v>2969</v>
      </c>
      <c r="BW140" s="446"/>
      <c r="BX140" s="446" t="s">
        <v>152</v>
      </c>
      <c r="BY140" s="446" t="s">
        <v>152</v>
      </c>
      <c r="BZ140" s="446" t="s">
        <v>152</v>
      </c>
      <c r="CA140" s="446" t="s">
        <v>152</v>
      </c>
      <c r="CB140" s="446" t="s">
        <v>152</v>
      </c>
      <c r="CC140" s="446" t="s">
        <v>152</v>
      </c>
      <c r="CD140" s="446" t="s">
        <v>152</v>
      </c>
      <c r="CE140" s="446" t="s">
        <v>152</v>
      </c>
      <c r="CF140" s="446" t="s">
        <v>152</v>
      </c>
      <c r="CG140" s="446" t="s">
        <v>152</v>
      </c>
      <c r="CH140" s="446" t="s">
        <v>152</v>
      </c>
      <c r="CI140" s="446" t="s">
        <v>152</v>
      </c>
      <c r="CJ140" s="446" t="s">
        <v>152</v>
      </c>
      <c r="CK140" s="446" t="s">
        <v>152</v>
      </c>
      <c r="CL140" s="446" t="s">
        <v>152</v>
      </c>
      <c r="CM140" s="446" t="s">
        <v>152</v>
      </c>
      <c r="CN140" s="446" t="s">
        <v>152</v>
      </c>
      <c r="CO140" s="446" t="s">
        <v>152</v>
      </c>
      <c r="CP140" s="446" t="s">
        <v>152</v>
      </c>
      <c r="CQ140" s="446" t="s">
        <v>152</v>
      </c>
      <c r="CR140" s="446" t="s">
        <v>152</v>
      </c>
      <c r="CS140" s="446" t="s">
        <v>152</v>
      </c>
      <c r="CT140" s="446" t="s">
        <v>152</v>
      </c>
      <c r="CU140" s="446" t="s">
        <v>152</v>
      </c>
      <c r="CV140" s="446" t="s">
        <v>152</v>
      </c>
      <c r="CW140" s="446" t="s">
        <v>152</v>
      </c>
      <c r="CX140" s="446" t="s">
        <v>152</v>
      </c>
      <c r="CY140" s="446" t="s">
        <v>152</v>
      </c>
      <c r="CZ140" s="446" t="s">
        <v>152</v>
      </c>
      <c r="DA140" s="446" t="s">
        <v>152</v>
      </c>
      <c r="DB140" s="446" t="s">
        <v>152</v>
      </c>
      <c r="DC140" s="446" t="s">
        <v>152</v>
      </c>
      <c r="DD140" s="446" t="s">
        <v>152</v>
      </c>
      <c r="DE140" s="446" t="s">
        <v>152</v>
      </c>
      <c r="DF140" s="446" t="s">
        <v>152</v>
      </c>
      <c r="DG140" s="446" t="s">
        <v>152</v>
      </c>
      <c r="DH140" s="446" t="s">
        <v>152</v>
      </c>
      <c r="DI140" s="446" t="s">
        <v>152</v>
      </c>
      <c r="DJ140" s="446" t="s">
        <v>152</v>
      </c>
      <c r="DK140" s="446" t="s">
        <v>152</v>
      </c>
      <c r="DL140" s="446">
        <f t="shared" si="575"/>
        <v>38070</v>
      </c>
      <c r="DM140" s="446" t="str">
        <f t="shared" si="529"/>
        <v>-</v>
      </c>
      <c r="DN140" s="446" t="str">
        <f t="shared" si="530"/>
        <v>-</v>
      </c>
      <c r="DO140" s="446">
        <f t="shared" si="576"/>
        <v>4665</v>
      </c>
      <c r="DP140" s="446">
        <f t="shared" si="576"/>
        <v>142849</v>
      </c>
      <c r="DQ140" s="446">
        <f t="shared" si="532"/>
        <v>31</v>
      </c>
      <c r="DR140" s="446">
        <f t="shared" si="533"/>
        <v>54</v>
      </c>
      <c r="DS140" s="446">
        <f t="shared" si="577"/>
        <v>52</v>
      </c>
      <c r="DT140" s="446">
        <f t="shared" si="577"/>
        <v>60440</v>
      </c>
      <c r="DU140" s="446">
        <f t="shared" si="578"/>
        <v>1162</v>
      </c>
      <c r="DV140" s="446">
        <f t="shared" si="579"/>
        <v>1993</v>
      </c>
      <c r="DW140" s="446">
        <f t="shared" si="580"/>
        <v>45</v>
      </c>
      <c r="DX140" s="446"/>
      <c r="DY140" s="446"/>
      <c r="DZ140" s="446"/>
      <c r="EA140" s="446"/>
      <c r="EB140" s="446"/>
      <c r="EC140" s="446"/>
      <c r="ED140" s="446"/>
      <c r="EE140" s="446"/>
      <c r="EF140" s="446"/>
      <c r="EG140" s="446" t="s">
        <v>152</v>
      </c>
      <c r="EH140" s="446" t="s">
        <v>152</v>
      </c>
      <c r="EI140" s="446">
        <f t="shared" si="581"/>
        <v>16</v>
      </c>
      <c r="EJ140" s="446">
        <f t="shared" si="581"/>
        <v>3915</v>
      </c>
      <c r="EK140" s="446">
        <f t="shared" si="581"/>
        <v>1205</v>
      </c>
      <c r="EL140" s="446">
        <f t="shared" si="581"/>
        <v>23</v>
      </c>
      <c r="EM140" s="446">
        <f t="shared" si="581"/>
        <v>3139</v>
      </c>
      <c r="EN140" s="446">
        <f t="shared" si="581"/>
        <v>13920024</v>
      </c>
      <c r="EO140" s="446">
        <f t="shared" si="535"/>
        <v>3556</v>
      </c>
      <c r="EP140" s="446">
        <f t="shared" si="536"/>
        <v>7566</v>
      </c>
      <c r="EQ140" s="446">
        <f t="shared" si="537"/>
        <v>8491289</v>
      </c>
      <c r="ER140" s="446">
        <f t="shared" si="538"/>
        <v>7047</v>
      </c>
      <c r="ES140" s="446">
        <f t="shared" si="539"/>
        <v>13979</v>
      </c>
      <c r="ET140" s="446">
        <f t="shared" si="540"/>
        <v>113456</v>
      </c>
      <c r="EU140" s="446">
        <f t="shared" si="541"/>
        <v>4933</v>
      </c>
      <c r="EV140" s="446">
        <f t="shared" si="542"/>
        <v>10144</v>
      </c>
      <c r="EW140" s="446">
        <f t="shared" si="543"/>
        <v>23008679</v>
      </c>
      <c r="EX140" s="446">
        <f t="shared" si="544"/>
        <v>7330</v>
      </c>
      <c r="EY140" s="446">
        <f t="shared" si="545"/>
        <v>15655</v>
      </c>
      <c r="EZ140" s="447"/>
      <c r="FA140" s="446">
        <f t="shared" si="546"/>
        <v>9</v>
      </c>
      <c r="FB140" s="417">
        <f t="shared" si="562"/>
        <v>2019</v>
      </c>
      <c r="FC140" s="448">
        <f t="shared" si="563"/>
        <v>43709</v>
      </c>
      <c r="FD140" s="449">
        <f t="shared" si="547"/>
        <v>30</v>
      </c>
      <c r="FE140" s="450"/>
      <c r="FF140" s="451">
        <f t="shared" si="582"/>
        <v>0.6027131782945736</v>
      </c>
      <c r="FG140" s="450"/>
      <c r="FH140" s="452">
        <f t="shared" si="548"/>
        <v>1.8680878552971576</v>
      </c>
      <c r="FI140" s="452">
        <f t="shared" si="549"/>
        <v>1.5024547803617572</v>
      </c>
      <c r="FJ140" s="452">
        <f t="shared" si="550"/>
        <v>1.8426015008658843</v>
      </c>
      <c r="FK140" s="452">
        <f t="shared" si="551"/>
        <v>1.5024052337887244</v>
      </c>
      <c r="FL140" s="452">
        <f t="shared" si="552"/>
        <v>1.3154929577464789</v>
      </c>
      <c r="FM140" s="452">
        <f t="shared" si="553"/>
        <v>1.0930281690140846</v>
      </c>
      <c r="FN140" s="452">
        <f t="shared" si="554"/>
        <v>1.6079078292746793</v>
      </c>
      <c r="FO140" s="452">
        <f t="shared" si="555"/>
        <v>1.045299816705944</v>
      </c>
      <c r="FP140" s="452">
        <f t="shared" si="556"/>
        <v>1.4377224199288257</v>
      </c>
      <c r="FQ140" s="452">
        <f t="shared" si="557"/>
        <v>1.0565836298932385</v>
      </c>
      <c r="FR140" s="453"/>
      <c r="FS140" s="446">
        <f t="shared" si="583"/>
        <v>94402</v>
      </c>
      <c r="FT140" s="446">
        <f t="shared" si="583"/>
        <v>453706</v>
      </c>
      <c r="FU140" s="446">
        <f t="shared" si="583"/>
        <v>1027298</v>
      </c>
      <c r="FV140" s="446">
        <f t="shared" si="583"/>
        <v>5413578</v>
      </c>
      <c r="FW140" s="446">
        <f t="shared" si="583"/>
        <v>5499345</v>
      </c>
      <c r="FX140" s="446">
        <f t="shared" si="583"/>
        <v>4766628</v>
      </c>
      <c r="FY140" s="446">
        <f t="shared" si="583"/>
        <v>156382540</v>
      </c>
      <c r="FZ140" s="446">
        <f t="shared" si="583"/>
        <v>176407620</v>
      </c>
      <c r="GA140" s="446">
        <f t="shared" si="583"/>
        <v>17793414</v>
      </c>
      <c r="GB140" s="446"/>
      <c r="GC140" s="446"/>
      <c r="GD140" s="446"/>
      <c r="GE140" s="446"/>
      <c r="GF140" s="446"/>
      <c r="GG140" s="446"/>
      <c r="GH140" s="446"/>
      <c r="GI140" s="446"/>
      <c r="GJ140" s="446"/>
      <c r="GK140" s="446"/>
      <c r="GL140" s="446"/>
      <c r="GM140" s="446"/>
      <c r="GN140" s="446">
        <f t="shared" si="584"/>
        <v>103636</v>
      </c>
      <c r="GO140" s="446">
        <f t="shared" si="585"/>
        <v>57934</v>
      </c>
      <c r="GP140" s="446">
        <f t="shared" si="585"/>
        <v>250467</v>
      </c>
      <c r="GQ140" s="446">
        <f t="shared" si="585"/>
        <v>0</v>
      </c>
      <c r="GR140" s="446">
        <f t="shared" si="585"/>
        <v>29620890</v>
      </c>
      <c r="GS140" s="446">
        <f t="shared" si="585"/>
        <v>16844146</v>
      </c>
      <c r="GT140" s="446">
        <f t="shared" si="585"/>
        <v>233312</v>
      </c>
      <c r="GU140" s="446">
        <f t="shared" si="585"/>
        <v>49140467</v>
      </c>
      <c r="GV140" s="416"/>
      <c r="GW140" s="402"/>
      <c r="GX140" s="402"/>
      <c r="GY140" s="402"/>
      <c r="GZ140" s="402"/>
      <c r="HA140" s="402"/>
    </row>
    <row r="141" spans="1:209" ht="10.5" customHeight="1" x14ac:dyDescent="0.2">
      <c r="A141" s="417" t="str">
        <f t="shared" si="504"/>
        <v>2019-20OCTOBERY63</v>
      </c>
      <c r="B141" s="458" t="str">
        <f t="shared" si="560"/>
        <v>2019-20</v>
      </c>
      <c r="C141" s="402" t="s">
        <v>643</v>
      </c>
      <c r="D141" s="458" t="str">
        <f t="shared" si="570"/>
        <v>Y63</v>
      </c>
      <c r="E141" s="458" t="str">
        <f t="shared" si="570"/>
        <v>North East and Yorkshire</v>
      </c>
      <c r="F141" s="458" t="str">
        <f t="shared" si="570"/>
        <v>Y63</v>
      </c>
      <c r="H141" s="463">
        <f t="shared" si="571"/>
        <v>151021</v>
      </c>
      <c r="I141" s="463">
        <f t="shared" si="571"/>
        <v>101187</v>
      </c>
      <c r="J141" s="463">
        <f t="shared" si="571"/>
        <v>463600</v>
      </c>
      <c r="K141" s="463">
        <f t="shared" si="506"/>
        <v>5</v>
      </c>
      <c r="L141" s="463">
        <f t="shared" si="507"/>
        <v>1</v>
      </c>
      <c r="M141" s="463">
        <f t="shared" si="508"/>
        <v>5</v>
      </c>
      <c r="N141" s="463">
        <f t="shared" si="509"/>
        <v>23</v>
      </c>
      <c r="O141" s="463">
        <f t="shared" si="510"/>
        <v>66</v>
      </c>
      <c r="P141" s="463">
        <f t="shared" si="572"/>
        <v>482</v>
      </c>
      <c r="Q141" s="463">
        <f t="shared" si="572"/>
        <v>2871</v>
      </c>
      <c r="R141" s="463">
        <f t="shared" si="572"/>
        <v>1806</v>
      </c>
      <c r="S141" s="463">
        <f t="shared" si="572"/>
        <v>107495</v>
      </c>
      <c r="T141" s="463">
        <f t="shared" si="572"/>
        <v>9223</v>
      </c>
      <c r="U141" s="463">
        <f t="shared" si="572"/>
        <v>6442</v>
      </c>
      <c r="V141" s="463">
        <f t="shared" si="572"/>
        <v>61776</v>
      </c>
      <c r="W141" s="463">
        <f t="shared" si="572"/>
        <v>18243</v>
      </c>
      <c r="X141" s="463">
        <f t="shared" si="572"/>
        <v>1033</v>
      </c>
      <c r="Y141" s="463">
        <f t="shared" si="572"/>
        <v>3932283</v>
      </c>
      <c r="Z141" s="463">
        <f t="shared" si="512"/>
        <v>426</v>
      </c>
      <c r="AA141" s="463">
        <f t="shared" si="513"/>
        <v>730</v>
      </c>
      <c r="AB141" s="463">
        <f t="shared" si="514"/>
        <v>3341087</v>
      </c>
      <c r="AC141" s="463">
        <f t="shared" si="515"/>
        <v>519</v>
      </c>
      <c r="AD141" s="463">
        <f t="shared" si="516"/>
        <v>930</v>
      </c>
      <c r="AE141" s="463">
        <f t="shared" si="517"/>
        <v>94066438</v>
      </c>
      <c r="AF141" s="463">
        <f t="shared" si="518"/>
        <v>1523</v>
      </c>
      <c r="AG141" s="463">
        <f t="shared" si="519"/>
        <v>3139</v>
      </c>
      <c r="AH141" s="463">
        <f t="shared" si="520"/>
        <v>80507327</v>
      </c>
      <c r="AI141" s="463">
        <f t="shared" si="521"/>
        <v>4413</v>
      </c>
      <c r="AJ141" s="463">
        <f t="shared" si="522"/>
        <v>10785</v>
      </c>
      <c r="AK141" s="463">
        <f t="shared" si="523"/>
        <v>4586246</v>
      </c>
      <c r="AL141" s="463">
        <f t="shared" si="524"/>
        <v>4440</v>
      </c>
      <c r="AM141" s="463">
        <f t="shared" si="525"/>
        <v>10493</v>
      </c>
      <c r="AN141" s="463"/>
      <c r="AO141" s="463"/>
      <c r="AP141" s="463"/>
      <c r="AQ141" s="463"/>
      <c r="AR141" s="463"/>
      <c r="AS141" s="463"/>
      <c r="AT141" s="463">
        <f t="shared" si="573"/>
        <v>6670</v>
      </c>
      <c r="AU141" s="463">
        <f t="shared" si="573"/>
        <v>647</v>
      </c>
      <c r="AV141" s="463">
        <f t="shared" si="573"/>
        <v>1816</v>
      </c>
      <c r="AW141" s="463">
        <f t="shared" si="573"/>
        <v>7637</v>
      </c>
      <c r="AX141" s="463">
        <f t="shared" si="573"/>
        <v>453</v>
      </c>
      <c r="AY141" s="463">
        <f t="shared" si="573"/>
        <v>3754</v>
      </c>
      <c r="AZ141" s="463">
        <f t="shared" si="573"/>
        <v>1968</v>
      </c>
      <c r="BA141" s="463"/>
      <c r="BB141" s="463"/>
      <c r="BC141" s="463"/>
      <c r="BD141" s="463"/>
      <c r="BE141" s="463"/>
      <c r="BF141" s="463"/>
      <c r="BG141" s="463"/>
      <c r="BH141" s="463"/>
      <c r="BI141" s="463">
        <f t="shared" si="574"/>
        <v>63500</v>
      </c>
      <c r="BJ141" s="463">
        <f t="shared" si="574"/>
        <v>10440</v>
      </c>
      <c r="BK141" s="463">
        <f t="shared" si="574"/>
        <v>26885</v>
      </c>
      <c r="BL141" s="463">
        <f t="shared" si="574"/>
        <v>100825</v>
      </c>
      <c r="BM141" s="463">
        <f t="shared" si="574"/>
        <v>17172</v>
      </c>
      <c r="BN141" s="463">
        <f t="shared" si="574"/>
        <v>13691</v>
      </c>
      <c r="BO141" s="463">
        <f t="shared" si="574"/>
        <v>11676</v>
      </c>
      <c r="BP141" s="463">
        <f t="shared" si="574"/>
        <v>9488</v>
      </c>
      <c r="BQ141" s="463">
        <f t="shared" si="574"/>
        <v>81133</v>
      </c>
      <c r="BR141" s="463">
        <f t="shared" si="574"/>
        <v>66504</v>
      </c>
      <c r="BS141" s="463">
        <f t="shared" si="574"/>
        <v>27790</v>
      </c>
      <c r="BT141" s="463">
        <f t="shared" si="574"/>
        <v>19287</v>
      </c>
      <c r="BU141" s="463">
        <f t="shared" si="574"/>
        <v>1649</v>
      </c>
      <c r="BV141" s="463">
        <f t="shared" si="574"/>
        <v>1185</v>
      </c>
      <c r="BW141" s="463">
        <f t="shared" ref="BW141:BX160" si="586">SUMIFS(BW$443:BW$10112,$B$443:$B$10112,$B141,$C$443:$C$10112,$C141,$D$443:$D$10112,$D141)</f>
        <v>335</v>
      </c>
      <c r="BX141" s="463">
        <f t="shared" si="586"/>
        <v>161366</v>
      </c>
      <c r="BY141" s="463">
        <f t="shared" ref="BY141:BY194" si="587">IFERROR(ROUND(BX141/BW141,0),"-")</f>
        <v>482</v>
      </c>
      <c r="BZ141" s="463">
        <f t="shared" ref="BZ141:BZ194" si="588">IFERROR(ROUND(GD141/BW141,0),"-")</f>
        <v>895</v>
      </c>
      <c r="CA141" s="463">
        <f t="shared" ref="CA141:CB160" si="589">SUMIFS(CA$443:CA$10112,$B$443:$B$10112,$B141,$C$443:$C$10112,$C141,$D$443:$D$10112,$D141)</f>
        <v>116</v>
      </c>
      <c r="CB141" s="463">
        <f t="shared" si="589"/>
        <v>47435</v>
      </c>
      <c r="CC141" s="463">
        <f t="shared" ref="CC141:CC194" si="590">IFERROR(ROUND(CB141/CA141,0),"-")</f>
        <v>409</v>
      </c>
      <c r="CD141" s="463">
        <f t="shared" ref="CD141:CD194" si="591">IFERROR(ROUND(GE141/CA141,0),"-")</f>
        <v>765</v>
      </c>
      <c r="CE141" s="463">
        <f t="shared" ref="CE141:CF160" si="592">SUMIFS(CE$443:CE$10112,$B$443:$B$10112,$B141,$C$443:$C$10112,$C141,$D$443:$D$10112,$D141)</f>
        <v>8772</v>
      </c>
      <c r="CF141" s="463">
        <f t="shared" si="592"/>
        <v>3723482</v>
      </c>
      <c r="CG141" s="463">
        <f t="shared" ref="CG141:CG194" si="593">IFERROR(ROUND(CF141/CE141,0),"-")</f>
        <v>424</v>
      </c>
      <c r="CH141" s="463">
        <f t="shared" ref="CH141:CH194" si="594">IFERROR(ROUND(GF141/CE141,0),"-")</f>
        <v>726</v>
      </c>
      <c r="CI141" s="463">
        <f t="shared" ref="CI141:CJ160" si="595">SUMIFS(CI$443:CI$10112,$B$443:$B$10112,$B141,$C$443:$C$10112,$C141,$D$443:$D$10112,$D141)</f>
        <v>6849</v>
      </c>
      <c r="CJ141" s="463">
        <f t="shared" si="595"/>
        <v>11374898</v>
      </c>
      <c r="CK141" s="463">
        <f t="shared" ref="CK141:CK194" si="596">IFERROR(ROUND(CJ141/CI141,0),"-")</f>
        <v>1661</v>
      </c>
      <c r="CL141" s="463">
        <f t="shared" ref="CL141:CL194" si="597">IFERROR(ROUND(GG141/CI141,0),"-")</f>
        <v>3345</v>
      </c>
      <c r="CM141" s="463">
        <f t="shared" ref="CM141:CN160" si="598">SUMIFS(CM$443:CM$10112,$B$443:$B$10112,$B141,$C$443:$C$10112,$C141,$D$443:$D$10112,$D141)</f>
        <v>1244</v>
      </c>
      <c r="CN141" s="463">
        <f t="shared" si="598"/>
        <v>1991130</v>
      </c>
      <c r="CO141" s="463">
        <f t="shared" ref="CO141:CO194" si="599">IFERROR(ROUND(CN141/CM141,0),"-")</f>
        <v>1601</v>
      </c>
      <c r="CP141" s="463">
        <f t="shared" ref="CP141:CP194" si="600">IFERROR(ROUND(GH141/CM141,0),"-")</f>
        <v>3569</v>
      </c>
      <c r="CQ141" s="463">
        <f t="shared" ref="CQ141:CR160" si="601">SUMIFS(CQ$443:CQ$10112,$B$443:$B$10112,$B141,$C$443:$C$10112,$C141,$D$443:$D$10112,$D141)</f>
        <v>53683</v>
      </c>
      <c r="CR141" s="463">
        <f t="shared" si="601"/>
        <v>80700410</v>
      </c>
      <c r="CS141" s="463">
        <f t="shared" ref="CS141:CS194" si="602">IFERROR(ROUND(CR141/CQ141,0),"-")</f>
        <v>1503</v>
      </c>
      <c r="CT141" s="463">
        <f t="shared" ref="CT141:CT194" si="603">IFERROR(ROUND(GI141/CQ141,0),"-")</f>
        <v>3103</v>
      </c>
      <c r="CU141" s="463">
        <f t="shared" ref="CU141:CV160" si="604">SUMIFS(CU$443:CU$10112,$B$443:$B$10112,$B141,$C$443:$C$10112,$C141,$D$443:$D$10112,$D141)</f>
        <v>3159</v>
      </c>
      <c r="CV141" s="463">
        <f t="shared" si="604"/>
        <v>15974999</v>
      </c>
      <c r="CW141" s="463">
        <f t="shared" ref="CW141:CW194" si="605">IFERROR(ROUND(CV141/CU141,0),"-")</f>
        <v>5057</v>
      </c>
      <c r="CX141" s="463">
        <f t="shared" ref="CX141:CX194" si="606">IFERROR(ROUND(GJ141/CU141,0),"-")</f>
        <v>10218</v>
      </c>
      <c r="CY141" s="463">
        <f t="shared" ref="CY141:CZ160" si="607">SUMIFS(CY$443:CY$10112,$B$443:$B$10112,$B141,$C$443:$C$10112,$C141,$D$443:$D$10112,$D141)</f>
        <v>1828</v>
      </c>
      <c r="CZ141" s="463">
        <f t="shared" si="607"/>
        <v>8544473</v>
      </c>
      <c r="DA141" s="463">
        <f t="shared" ref="DA141:DA194" si="608">IFERROR(ROUND(CZ141/CY141,0),"-")</f>
        <v>4674</v>
      </c>
      <c r="DB141" s="463">
        <f t="shared" ref="DB141:DB194" si="609">IFERROR(ROUND(GK141/CY141,0),"-")</f>
        <v>9923</v>
      </c>
      <c r="DC141" s="463">
        <f t="shared" ref="DC141:DD160" si="610">SUMIFS(DC$443:DC$10112,$B$443:$B$10112,$B141,$C$443:$C$10112,$C141,$D$443:$D$10112,$D141)</f>
        <v>2408</v>
      </c>
      <c r="DD141" s="463">
        <f t="shared" si="610"/>
        <v>17495016</v>
      </c>
      <c r="DE141" s="463">
        <f t="shared" ref="DE141:DE194" si="611">IFERROR(ROUND(DD141/DC141,0),"-")</f>
        <v>7265</v>
      </c>
      <c r="DF141" s="463">
        <f t="shared" ref="DF141:DF194" si="612">IFERROR(ROUND(GL141/DC141,0),"-")</f>
        <v>15305</v>
      </c>
      <c r="DG141" s="463">
        <f t="shared" ref="DG141:DH160" si="613">SUMIFS(DG$443:DG$10112,$B$443:$B$10112,$B141,$C$443:$C$10112,$C141,$D$443:$D$10112,$D141)</f>
        <v>1288</v>
      </c>
      <c r="DH141" s="463">
        <f t="shared" si="613"/>
        <v>6866609</v>
      </c>
      <c r="DI141" s="463">
        <f t="shared" ref="DI141:DI194" si="614">IFERROR(ROUND(DH141/DG141,0),"-")</f>
        <v>5331</v>
      </c>
      <c r="DJ141" s="463">
        <f t="shared" ref="DJ141:DJ194" si="615">IFERROR(ROUND(GM141/DG141,0),"-")</f>
        <v>12295</v>
      </c>
      <c r="DK141" s="463">
        <f t="shared" ref="DK141:DK172" si="616">SUMIFS(DK$443:DK$10112,$B$443:$B$10112,$B141,$C$443:$C$10112,$C141,$D$443:$D$10112,$D141)</f>
        <v>240</v>
      </c>
      <c r="DL141" s="463">
        <f t="shared" si="575"/>
        <v>98471</v>
      </c>
      <c r="DM141" s="463">
        <f t="shared" si="529"/>
        <v>410</v>
      </c>
      <c r="DN141" s="463">
        <f t="shared" si="530"/>
        <v>634</v>
      </c>
      <c r="DO141" s="463">
        <f t="shared" si="576"/>
        <v>5516</v>
      </c>
      <c r="DP141" s="463">
        <f t="shared" si="576"/>
        <v>177095</v>
      </c>
      <c r="DQ141" s="463">
        <f t="shared" si="532"/>
        <v>32</v>
      </c>
      <c r="DR141" s="463">
        <f t="shared" si="533"/>
        <v>58</v>
      </c>
      <c r="DS141" s="463">
        <f t="shared" si="577"/>
        <v>63</v>
      </c>
      <c r="DT141" s="463">
        <f t="shared" si="577"/>
        <v>70788</v>
      </c>
      <c r="DU141" s="463">
        <f t="shared" si="578"/>
        <v>1124</v>
      </c>
      <c r="DV141" s="463">
        <f t="shared" si="579"/>
        <v>2249</v>
      </c>
      <c r="DW141" s="463">
        <f t="shared" si="580"/>
        <v>51</v>
      </c>
      <c r="DX141" s="463"/>
      <c r="DY141" s="463"/>
      <c r="DZ141" s="463"/>
      <c r="EA141" s="463"/>
      <c r="EB141" s="463"/>
      <c r="EC141" s="463"/>
      <c r="ED141" s="463"/>
      <c r="EE141" s="463"/>
      <c r="EF141" s="463"/>
      <c r="EG141" s="463" t="s">
        <v>152</v>
      </c>
      <c r="EH141" s="463" t="s">
        <v>152</v>
      </c>
      <c r="EI141" s="463">
        <f t="shared" ref="EI141:EI176" si="617">SUMIFS(EI$443:EI$10112,$B$443:$B$10112,$B141,$C$443:$C$10112,$C141,$D$443:$D$10112,$D141)</f>
        <v>29</v>
      </c>
      <c r="EJ141" s="446"/>
      <c r="EK141" s="446"/>
      <c r="EL141" s="446"/>
      <c r="EM141" s="446"/>
      <c r="EN141" s="446"/>
      <c r="EO141" s="446"/>
      <c r="EP141" s="446"/>
      <c r="EQ141" s="446"/>
      <c r="ER141" s="446"/>
      <c r="ES141" s="446"/>
      <c r="ET141" s="446"/>
      <c r="EU141" s="446"/>
      <c r="EV141" s="446"/>
      <c r="EW141" s="446"/>
      <c r="EX141" s="446"/>
      <c r="EY141" s="446"/>
      <c r="EZ141" s="447"/>
      <c r="FA141" s="446">
        <f t="shared" si="546"/>
        <v>10</v>
      </c>
      <c r="FB141" s="417">
        <f t="shared" si="562"/>
        <v>2019</v>
      </c>
      <c r="FC141" s="448">
        <f t="shared" si="563"/>
        <v>43739</v>
      </c>
      <c r="FD141" s="449">
        <f t="shared" si="547"/>
        <v>31</v>
      </c>
      <c r="FE141" s="450"/>
      <c r="FF141" s="451">
        <f t="shared" si="582"/>
        <v>0.63104907905273999</v>
      </c>
      <c r="FG141" s="450"/>
      <c r="FH141" s="452">
        <f t="shared" si="548"/>
        <v>1.8618670714518053</v>
      </c>
      <c r="FI141" s="452">
        <f t="shared" si="549"/>
        <v>1.4844410712349561</v>
      </c>
      <c r="FJ141" s="452">
        <f t="shared" si="550"/>
        <v>1.8124805960881714</v>
      </c>
      <c r="FK141" s="452">
        <f t="shared" si="551"/>
        <v>1.4728345234399254</v>
      </c>
      <c r="FL141" s="452">
        <f t="shared" si="552"/>
        <v>1.3133417508417509</v>
      </c>
      <c r="FM141" s="452">
        <f t="shared" si="553"/>
        <v>1.0765345765345766</v>
      </c>
      <c r="FN141" s="452">
        <f t="shared" si="554"/>
        <v>1.5233240146905662</v>
      </c>
      <c r="FO141" s="452">
        <f t="shared" si="555"/>
        <v>1.0572274296990627</v>
      </c>
      <c r="FP141" s="452">
        <f t="shared" si="556"/>
        <v>1.5963213939980638</v>
      </c>
      <c r="FQ141" s="452">
        <f t="shared" si="557"/>
        <v>1.1471442400774443</v>
      </c>
      <c r="FR141" s="453"/>
      <c r="FS141" s="446">
        <f t="shared" si="583"/>
        <v>101187</v>
      </c>
      <c r="FT141" s="446">
        <f t="shared" si="583"/>
        <v>515799</v>
      </c>
      <c r="FU141" s="446">
        <f t="shared" si="583"/>
        <v>2359386</v>
      </c>
      <c r="FV141" s="446">
        <f t="shared" si="583"/>
        <v>6651216</v>
      </c>
      <c r="FW141" s="446">
        <f t="shared" si="583"/>
        <v>6730321</v>
      </c>
      <c r="FX141" s="446">
        <f t="shared" si="583"/>
        <v>5993528</v>
      </c>
      <c r="FY141" s="446">
        <f t="shared" si="583"/>
        <v>193897369</v>
      </c>
      <c r="FZ141" s="446">
        <f t="shared" si="583"/>
        <v>196749762</v>
      </c>
      <c r="GA141" s="446">
        <f t="shared" si="583"/>
        <v>10838815</v>
      </c>
      <c r="GB141" s="446"/>
      <c r="GC141" s="446"/>
      <c r="GD141" s="446">
        <f t="shared" ref="GD141:GM150" si="618">SUMIFS(GD$443:GD$10112,$B$443:$B$10112,$B141,$C$443:$C$10112,$C141,$D$443:$D$10112,$D141)</f>
        <v>299983</v>
      </c>
      <c r="GE141" s="446">
        <f t="shared" si="618"/>
        <v>88772</v>
      </c>
      <c r="GF141" s="446">
        <f t="shared" si="618"/>
        <v>6364456</v>
      </c>
      <c r="GG141" s="446">
        <f t="shared" si="618"/>
        <v>22908885</v>
      </c>
      <c r="GH141" s="446">
        <f t="shared" si="618"/>
        <v>4439440</v>
      </c>
      <c r="GI141" s="446">
        <f t="shared" si="618"/>
        <v>166594505</v>
      </c>
      <c r="GJ141" s="446">
        <f t="shared" si="618"/>
        <v>32278770</v>
      </c>
      <c r="GK141" s="446">
        <f t="shared" si="618"/>
        <v>18139623</v>
      </c>
      <c r="GL141" s="446">
        <f t="shared" si="618"/>
        <v>36853684</v>
      </c>
      <c r="GM141" s="446">
        <f t="shared" si="618"/>
        <v>15836029</v>
      </c>
      <c r="GN141" s="446">
        <f t="shared" si="584"/>
        <v>141687</v>
      </c>
      <c r="GO141" s="446">
        <f t="shared" ref="GO141:GQ160" si="619">SUMIFS(GO$443:GO$10112,$B$443:$B$10112,$B141,$C$443:$C$10112,$C141,$D$443:$D$10112,$D141)</f>
        <v>152080</v>
      </c>
      <c r="GP141" s="446">
        <f t="shared" si="619"/>
        <v>319928</v>
      </c>
      <c r="GQ141" s="446">
        <f t="shared" si="619"/>
        <v>0</v>
      </c>
      <c r="GR141" s="446"/>
      <c r="GS141" s="446"/>
      <c r="GT141" s="446"/>
      <c r="GU141" s="446"/>
      <c r="GV141" s="416"/>
      <c r="GW141" s="402"/>
      <c r="GX141" s="402"/>
      <c r="GY141" s="402"/>
      <c r="GZ141" s="402"/>
      <c r="HA141" s="402"/>
    </row>
    <row r="142" spans="1:209" ht="10.5" customHeight="1" x14ac:dyDescent="0.2">
      <c r="A142" s="417" t="str">
        <f t="shared" si="504"/>
        <v>2019-20NOVEMBERY63</v>
      </c>
      <c r="B142" s="458" t="str">
        <f t="shared" si="560"/>
        <v>2019-20</v>
      </c>
      <c r="C142" s="402" t="s">
        <v>647</v>
      </c>
      <c r="D142" s="458" t="str">
        <f t="shared" si="570"/>
        <v>Y63</v>
      </c>
      <c r="E142" s="458" t="str">
        <f t="shared" si="570"/>
        <v>North East and Yorkshire</v>
      </c>
      <c r="F142" s="458" t="str">
        <f t="shared" si="570"/>
        <v>Y63</v>
      </c>
      <c r="H142" s="463">
        <f t="shared" si="571"/>
        <v>154469</v>
      </c>
      <c r="I142" s="463">
        <f t="shared" si="571"/>
        <v>94925</v>
      </c>
      <c r="J142" s="463">
        <f t="shared" si="571"/>
        <v>722182</v>
      </c>
      <c r="K142" s="463">
        <f t="shared" si="506"/>
        <v>8</v>
      </c>
      <c r="L142" s="463">
        <f t="shared" si="507"/>
        <v>1</v>
      </c>
      <c r="M142" s="463">
        <f t="shared" si="508"/>
        <v>17</v>
      </c>
      <c r="N142" s="463">
        <f t="shared" si="509"/>
        <v>39</v>
      </c>
      <c r="O142" s="463">
        <f t="shared" si="510"/>
        <v>109</v>
      </c>
      <c r="P142" s="463">
        <f t="shared" si="572"/>
        <v>509</v>
      </c>
      <c r="Q142" s="463">
        <f t="shared" si="572"/>
        <v>2700</v>
      </c>
      <c r="R142" s="463">
        <f t="shared" si="572"/>
        <v>1622</v>
      </c>
      <c r="S142" s="463">
        <f t="shared" si="572"/>
        <v>108294</v>
      </c>
      <c r="T142" s="463">
        <f t="shared" si="572"/>
        <v>9017</v>
      </c>
      <c r="U142" s="463">
        <f t="shared" si="572"/>
        <v>6351</v>
      </c>
      <c r="V142" s="463">
        <f t="shared" si="572"/>
        <v>63280</v>
      </c>
      <c r="W142" s="463">
        <f t="shared" si="572"/>
        <v>17211</v>
      </c>
      <c r="X142" s="463">
        <f t="shared" si="572"/>
        <v>782</v>
      </c>
      <c r="Y142" s="463">
        <f t="shared" si="572"/>
        <v>3938278</v>
      </c>
      <c r="Z142" s="463">
        <f t="shared" si="512"/>
        <v>437</v>
      </c>
      <c r="AA142" s="463">
        <f t="shared" si="513"/>
        <v>749</v>
      </c>
      <c r="AB142" s="463">
        <f t="shared" si="514"/>
        <v>3325995</v>
      </c>
      <c r="AC142" s="463">
        <f t="shared" si="515"/>
        <v>524</v>
      </c>
      <c r="AD142" s="463">
        <f t="shared" si="516"/>
        <v>938</v>
      </c>
      <c r="AE142" s="463">
        <f t="shared" si="517"/>
        <v>106141674</v>
      </c>
      <c r="AF142" s="463">
        <f t="shared" si="518"/>
        <v>1677</v>
      </c>
      <c r="AG142" s="463">
        <f t="shared" si="519"/>
        <v>3467</v>
      </c>
      <c r="AH142" s="463">
        <f t="shared" si="520"/>
        <v>83606329</v>
      </c>
      <c r="AI142" s="463">
        <f t="shared" si="521"/>
        <v>4858</v>
      </c>
      <c r="AJ142" s="463">
        <f t="shared" si="522"/>
        <v>11839</v>
      </c>
      <c r="AK142" s="463">
        <f t="shared" si="523"/>
        <v>3970250</v>
      </c>
      <c r="AL142" s="463">
        <f t="shared" si="524"/>
        <v>5077</v>
      </c>
      <c r="AM142" s="463">
        <f t="shared" si="525"/>
        <v>11608</v>
      </c>
      <c r="AN142" s="463"/>
      <c r="AO142" s="463"/>
      <c r="AP142" s="463"/>
      <c r="AQ142" s="463"/>
      <c r="AR142" s="463"/>
      <c r="AS142" s="463"/>
      <c r="AT142" s="463">
        <f t="shared" si="573"/>
        <v>7473</v>
      </c>
      <c r="AU142" s="463">
        <f t="shared" si="573"/>
        <v>792</v>
      </c>
      <c r="AV142" s="463">
        <f t="shared" si="573"/>
        <v>2164</v>
      </c>
      <c r="AW142" s="463">
        <f t="shared" si="573"/>
        <v>8435</v>
      </c>
      <c r="AX142" s="463">
        <f t="shared" si="573"/>
        <v>490</v>
      </c>
      <c r="AY142" s="463">
        <f t="shared" si="573"/>
        <v>4027</v>
      </c>
      <c r="AZ142" s="463">
        <f t="shared" si="573"/>
        <v>2087</v>
      </c>
      <c r="BA142" s="463"/>
      <c r="BB142" s="463"/>
      <c r="BC142" s="463"/>
      <c r="BD142" s="463"/>
      <c r="BE142" s="463"/>
      <c r="BF142" s="463"/>
      <c r="BG142" s="463"/>
      <c r="BH142" s="463"/>
      <c r="BI142" s="463">
        <f t="shared" si="574"/>
        <v>63445</v>
      </c>
      <c r="BJ142" s="463">
        <f t="shared" si="574"/>
        <v>9942</v>
      </c>
      <c r="BK142" s="463">
        <f t="shared" si="574"/>
        <v>27434</v>
      </c>
      <c r="BL142" s="463">
        <f t="shared" si="574"/>
        <v>100821</v>
      </c>
      <c r="BM142" s="463">
        <f t="shared" si="574"/>
        <v>17233</v>
      </c>
      <c r="BN142" s="463">
        <f t="shared" si="574"/>
        <v>13689</v>
      </c>
      <c r="BO142" s="463">
        <f t="shared" si="574"/>
        <v>11795</v>
      </c>
      <c r="BP142" s="463">
        <f t="shared" si="574"/>
        <v>9478</v>
      </c>
      <c r="BQ142" s="463">
        <f t="shared" si="574"/>
        <v>83923</v>
      </c>
      <c r="BR142" s="463">
        <f t="shared" si="574"/>
        <v>69071</v>
      </c>
      <c r="BS142" s="463">
        <f t="shared" si="574"/>
        <v>26443</v>
      </c>
      <c r="BT142" s="463">
        <f t="shared" si="574"/>
        <v>18820</v>
      </c>
      <c r="BU142" s="463">
        <f t="shared" si="574"/>
        <v>1259</v>
      </c>
      <c r="BV142" s="463">
        <f t="shared" si="574"/>
        <v>822</v>
      </c>
      <c r="BW142" s="463">
        <f t="shared" si="586"/>
        <v>364</v>
      </c>
      <c r="BX142" s="463">
        <f t="shared" si="586"/>
        <v>182095</v>
      </c>
      <c r="BY142" s="463">
        <f t="shared" si="587"/>
        <v>500</v>
      </c>
      <c r="BZ142" s="463">
        <f t="shared" si="588"/>
        <v>840</v>
      </c>
      <c r="CA142" s="463">
        <f t="shared" si="589"/>
        <v>124</v>
      </c>
      <c r="CB142" s="463">
        <f t="shared" si="589"/>
        <v>61850</v>
      </c>
      <c r="CC142" s="463">
        <f t="shared" si="590"/>
        <v>499</v>
      </c>
      <c r="CD142" s="463">
        <f t="shared" si="591"/>
        <v>881</v>
      </c>
      <c r="CE142" s="463">
        <f t="shared" si="592"/>
        <v>8529</v>
      </c>
      <c r="CF142" s="463">
        <f t="shared" si="592"/>
        <v>3694333</v>
      </c>
      <c r="CG142" s="463">
        <f t="shared" si="593"/>
        <v>433</v>
      </c>
      <c r="CH142" s="463">
        <f t="shared" si="594"/>
        <v>743</v>
      </c>
      <c r="CI142" s="463">
        <f t="shared" si="595"/>
        <v>7855</v>
      </c>
      <c r="CJ142" s="463">
        <f t="shared" si="595"/>
        <v>13964920</v>
      </c>
      <c r="CK142" s="463">
        <f t="shared" si="596"/>
        <v>1778</v>
      </c>
      <c r="CL142" s="463">
        <f t="shared" si="597"/>
        <v>3555</v>
      </c>
      <c r="CM142" s="463">
        <f t="shared" si="598"/>
        <v>1418</v>
      </c>
      <c r="CN142" s="463">
        <f t="shared" si="598"/>
        <v>2425013</v>
      </c>
      <c r="CO142" s="463">
        <f t="shared" si="599"/>
        <v>1710</v>
      </c>
      <c r="CP142" s="463">
        <f t="shared" si="600"/>
        <v>3632</v>
      </c>
      <c r="CQ142" s="463">
        <f t="shared" si="601"/>
        <v>54007</v>
      </c>
      <c r="CR142" s="463">
        <f t="shared" si="601"/>
        <v>89751741</v>
      </c>
      <c r="CS142" s="463">
        <f t="shared" si="602"/>
        <v>1662</v>
      </c>
      <c r="CT142" s="463">
        <f t="shared" si="603"/>
        <v>3449</v>
      </c>
      <c r="CU142" s="463">
        <f t="shared" si="604"/>
        <v>2983</v>
      </c>
      <c r="CV142" s="463">
        <f t="shared" si="604"/>
        <v>15958484</v>
      </c>
      <c r="CW142" s="463">
        <f t="shared" si="605"/>
        <v>5350</v>
      </c>
      <c r="CX142" s="463">
        <f t="shared" si="606"/>
        <v>10702</v>
      </c>
      <c r="CY142" s="463">
        <f t="shared" si="607"/>
        <v>1726</v>
      </c>
      <c r="CZ142" s="463">
        <f t="shared" si="607"/>
        <v>9615691</v>
      </c>
      <c r="DA142" s="463">
        <f t="shared" si="608"/>
        <v>5571</v>
      </c>
      <c r="DB142" s="463">
        <f t="shared" si="609"/>
        <v>12169</v>
      </c>
      <c r="DC142" s="463">
        <f t="shared" si="610"/>
        <v>2792</v>
      </c>
      <c r="DD142" s="463">
        <f t="shared" si="610"/>
        <v>20513891</v>
      </c>
      <c r="DE142" s="463">
        <f t="shared" si="611"/>
        <v>7347</v>
      </c>
      <c r="DF142" s="463">
        <f t="shared" si="612"/>
        <v>16055</v>
      </c>
      <c r="DG142" s="463">
        <f t="shared" si="613"/>
        <v>1323</v>
      </c>
      <c r="DH142" s="463">
        <f t="shared" si="613"/>
        <v>8475746</v>
      </c>
      <c r="DI142" s="463">
        <f t="shared" si="614"/>
        <v>6406</v>
      </c>
      <c r="DJ142" s="463">
        <f t="shared" si="615"/>
        <v>16224</v>
      </c>
      <c r="DK142" s="463">
        <f t="shared" si="616"/>
        <v>252</v>
      </c>
      <c r="DL142" s="463">
        <f t="shared" si="575"/>
        <v>96554</v>
      </c>
      <c r="DM142" s="463">
        <f t="shared" si="529"/>
        <v>383</v>
      </c>
      <c r="DN142" s="463">
        <f t="shared" si="530"/>
        <v>633</v>
      </c>
      <c r="DO142" s="463">
        <f t="shared" si="576"/>
        <v>5494</v>
      </c>
      <c r="DP142" s="463">
        <f t="shared" si="576"/>
        <v>196207</v>
      </c>
      <c r="DQ142" s="463">
        <f t="shared" si="532"/>
        <v>36</v>
      </c>
      <c r="DR142" s="463">
        <f t="shared" si="533"/>
        <v>65</v>
      </c>
      <c r="DS142" s="463">
        <f t="shared" si="577"/>
        <v>47</v>
      </c>
      <c r="DT142" s="463">
        <f t="shared" si="577"/>
        <v>76276</v>
      </c>
      <c r="DU142" s="463">
        <f t="shared" si="578"/>
        <v>1623</v>
      </c>
      <c r="DV142" s="463">
        <f t="shared" si="579"/>
        <v>3238</v>
      </c>
      <c r="DW142" s="463">
        <f t="shared" si="580"/>
        <v>35</v>
      </c>
      <c r="DX142" s="463"/>
      <c r="DY142" s="463"/>
      <c r="DZ142" s="463"/>
      <c r="EA142" s="463"/>
      <c r="EB142" s="463"/>
      <c r="EC142" s="463"/>
      <c r="ED142" s="463"/>
      <c r="EE142" s="463"/>
      <c r="EF142" s="463"/>
      <c r="EG142" s="463" t="s">
        <v>152</v>
      </c>
      <c r="EH142" s="463" t="s">
        <v>152</v>
      </c>
      <c r="EI142" s="463">
        <f t="shared" si="617"/>
        <v>54</v>
      </c>
      <c r="EJ142" s="446"/>
      <c r="EK142" s="446"/>
      <c r="EL142" s="446"/>
      <c r="EM142" s="446"/>
      <c r="EN142" s="446"/>
      <c r="EO142" s="446"/>
      <c r="EP142" s="446"/>
      <c r="EQ142" s="446"/>
      <c r="ER142" s="446"/>
      <c r="ES142" s="446"/>
      <c r="ET142" s="446"/>
      <c r="EU142" s="446"/>
      <c r="EV142" s="446"/>
      <c r="EW142" s="446"/>
      <c r="EX142" s="446"/>
      <c r="EY142" s="446"/>
      <c r="EZ142" s="447"/>
      <c r="FA142" s="446">
        <f t="shared" si="546"/>
        <v>11</v>
      </c>
      <c r="FB142" s="417">
        <f t="shared" si="562"/>
        <v>2019</v>
      </c>
      <c r="FC142" s="448">
        <f t="shared" si="563"/>
        <v>43770</v>
      </c>
      <c r="FD142" s="449">
        <f t="shared" si="547"/>
        <v>30</v>
      </c>
      <c r="FE142" s="450"/>
      <c r="FF142" s="451">
        <f t="shared" si="582"/>
        <v>0.64574518100611189</v>
      </c>
      <c r="FG142" s="450"/>
      <c r="FH142" s="452">
        <f t="shared" si="548"/>
        <v>1.9111677941665743</v>
      </c>
      <c r="FI142" s="452">
        <f t="shared" si="549"/>
        <v>1.5181324165465233</v>
      </c>
      <c r="FJ142" s="452">
        <f t="shared" si="550"/>
        <v>1.8571878444339474</v>
      </c>
      <c r="FK142" s="452">
        <f t="shared" si="551"/>
        <v>1.4923634073374272</v>
      </c>
      <c r="FL142" s="452">
        <f t="shared" si="552"/>
        <v>1.326216814159292</v>
      </c>
      <c r="FM142" s="452">
        <f t="shared" si="553"/>
        <v>1.0915139064475348</v>
      </c>
      <c r="FN142" s="452">
        <f t="shared" si="554"/>
        <v>1.5364011388065772</v>
      </c>
      <c r="FO142" s="452">
        <f t="shared" si="555"/>
        <v>1.0934867236069956</v>
      </c>
      <c r="FP142" s="452">
        <f t="shared" si="556"/>
        <v>1.6099744245524297</v>
      </c>
      <c r="FQ142" s="452">
        <f t="shared" si="557"/>
        <v>1.051150895140665</v>
      </c>
      <c r="FR142" s="453"/>
      <c r="FS142" s="446">
        <f t="shared" si="583"/>
        <v>94925</v>
      </c>
      <c r="FT142" s="446">
        <f t="shared" si="583"/>
        <v>1569287</v>
      </c>
      <c r="FU142" s="446">
        <f t="shared" si="583"/>
        <v>3726330</v>
      </c>
      <c r="FV142" s="446">
        <f t="shared" si="583"/>
        <v>10310531</v>
      </c>
      <c r="FW142" s="446">
        <f t="shared" si="583"/>
        <v>6755006</v>
      </c>
      <c r="FX142" s="446">
        <f t="shared" si="583"/>
        <v>5958177</v>
      </c>
      <c r="FY142" s="446">
        <f t="shared" si="583"/>
        <v>219363970</v>
      </c>
      <c r="FZ142" s="446">
        <f t="shared" si="583"/>
        <v>203758268</v>
      </c>
      <c r="GA142" s="446">
        <f t="shared" si="583"/>
        <v>9077524</v>
      </c>
      <c r="GB142" s="446"/>
      <c r="GC142" s="446"/>
      <c r="GD142" s="446">
        <f t="shared" si="618"/>
        <v>305822</v>
      </c>
      <c r="GE142" s="446">
        <f t="shared" si="618"/>
        <v>109194</v>
      </c>
      <c r="GF142" s="446">
        <f t="shared" si="618"/>
        <v>6335367</v>
      </c>
      <c r="GG142" s="446">
        <f t="shared" si="618"/>
        <v>27923227</v>
      </c>
      <c r="GH142" s="446">
        <f t="shared" si="618"/>
        <v>5150562</v>
      </c>
      <c r="GI142" s="446">
        <f t="shared" si="618"/>
        <v>186282415</v>
      </c>
      <c r="GJ142" s="446">
        <f t="shared" si="618"/>
        <v>31923036</v>
      </c>
      <c r="GK142" s="446">
        <f t="shared" si="618"/>
        <v>21004311</v>
      </c>
      <c r="GL142" s="446">
        <f t="shared" si="618"/>
        <v>44826152</v>
      </c>
      <c r="GM142" s="446">
        <f t="shared" si="618"/>
        <v>21464705</v>
      </c>
      <c r="GN142" s="446">
        <f t="shared" si="584"/>
        <v>152186</v>
      </c>
      <c r="GO142" s="446">
        <f t="shared" si="619"/>
        <v>159641</v>
      </c>
      <c r="GP142" s="446">
        <f t="shared" si="619"/>
        <v>355348</v>
      </c>
      <c r="GQ142" s="446">
        <f t="shared" si="619"/>
        <v>0</v>
      </c>
      <c r="GR142" s="446"/>
      <c r="GS142" s="446"/>
      <c r="GT142" s="446"/>
      <c r="GU142" s="446"/>
      <c r="GV142" s="416"/>
      <c r="GW142" s="402"/>
      <c r="GX142" s="402"/>
      <c r="GY142" s="402"/>
      <c r="GZ142" s="402"/>
      <c r="HA142" s="402"/>
    </row>
    <row r="143" spans="1:209" ht="10.5" customHeight="1" x14ac:dyDescent="0.2">
      <c r="A143" s="417" t="str">
        <f t="shared" si="504"/>
        <v>2019-20DECEMBERY63</v>
      </c>
      <c r="B143" s="458" t="str">
        <f t="shared" si="560"/>
        <v>2019-20</v>
      </c>
      <c r="C143" s="402" t="s">
        <v>650</v>
      </c>
      <c r="D143" s="458" t="str">
        <f t="shared" si="570"/>
        <v>Y63</v>
      </c>
      <c r="E143" s="458" t="str">
        <f t="shared" si="570"/>
        <v>North East and Yorkshire</v>
      </c>
      <c r="F143" s="458" t="str">
        <f t="shared" si="570"/>
        <v>Y63</v>
      </c>
      <c r="H143" s="463">
        <f t="shared" si="571"/>
        <v>164804</v>
      </c>
      <c r="I143" s="463">
        <f t="shared" si="571"/>
        <v>96376</v>
      </c>
      <c r="J143" s="463">
        <f t="shared" si="571"/>
        <v>798366</v>
      </c>
      <c r="K143" s="463">
        <f t="shared" si="506"/>
        <v>8</v>
      </c>
      <c r="L143" s="463">
        <f t="shared" si="507"/>
        <v>1</v>
      </c>
      <c r="M143" s="463">
        <f t="shared" si="508"/>
        <v>13</v>
      </c>
      <c r="N143" s="463">
        <f t="shared" si="509"/>
        <v>34</v>
      </c>
      <c r="O143" s="463">
        <f t="shared" si="510"/>
        <v>94</v>
      </c>
      <c r="P143" s="463">
        <f t="shared" si="572"/>
        <v>712</v>
      </c>
      <c r="Q143" s="463">
        <f t="shared" si="572"/>
        <v>2885</v>
      </c>
      <c r="R143" s="463">
        <f t="shared" si="572"/>
        <v>2083</v>
      </c>
      <c r="S143" s="463">
        <f t="shared" si="572"/>
        <v>113681</v>
      </c>
      <c r="T143" s="463">
        <f t="shared" si="572"/>
        <v>10010</v>
      </c>
      <c r="U143" s="463">
        <f t="shared" si="572"/>
        <v>7081</v>
      </c>
      <c r="V143" s="463">
        <f t="shared" si="572"/>
        <v>66512</v>
      </c>
      <c r="W143" s="463">
        <f t="shared" si="572"/>
        <v>16194</v>
      </c>
      <c r="X143" s="463">
        <f t="shared" si="572"/>
        <v>850</v>
      </c>
      <c r="Y143" s="463">
        <f t="shared" si="572"/>
        <v>4482321</v>
      </c>
      <c r="Z143" s="463">
        <f t="shared" si="512"/>
        <v>448</v>
      </c>
      <c r="AA143" s="463">
        <f t="shared" si="513"/>
        <v>770</v>
      </c>
      <c r="AB143" s="463">
        <f t="shared" si="514"/>
        <v>3930929</v>
      </c>
      <c r="AC143" s="463">
        <f t="shared" si="515"/>
        <v>555</v>
      </c>
      <c r="AD143" s="463">
        <f t="shared" si="516"/>
        <v>990</v>
      </c>
      <c r="AE143" s="463">
        <f t="shared" si="517"/>
        <v>124549895</v>
      </c>
      <c r="AF143" s="463">
        <f t="shared" si="518"/>
        <v>1873</v>
      </c>
      <c r="AG143" s="463">
        <f t="shared" si="519"/>
        <v>3879</v>
      </c>
      <c r="AH143" s="463">
        <f t="shared" si="520"/>
        <v>89359320</v>
      </c>
      <c r="AI143" s="463">
        <f t="shared" si="521"/>
        <v>5518</v>
      </c>
      <c r="AJ143" s="463">
        <f t="shared" si="522"/>
        <v>13667</v>
      </c>
      <c r="AK143" s="463">
        <f t="shared" si="523"/>
        <v>4627898</v>
      </c>
      <c r="AL143" s="463">
        <f t="shared" si="524"/>
        <v>5445</v>
      </c>
      <c r="AM143" s="463">
        <f t="shared" si="525"/>
        <v>11690</v>
      </c>
      <c r="AN143" s="463"/>
      <c r="AO143" s="463"/>
      <c r="AP143" s="463"/>
      <c r="AQ143" s="463"/>
      <c r="AR143" s="463"/>
      <c r="AS143" s="463"/>
      <c r="AT143" s="463">
        <f t="shared" si="573"/>
        <v>9226</v>
      </c>
      <c r="AU143" s="463">
        <f t="shared" si="573"/>
        <v>877</v>
      </c>
      <c r="AV143" s="463">
        <f t="shared" si="573"/>
        <v>2448</v>
      </c>
      <c r="AW143" s="463">
        <f t="shared" si="573"/>
        <v>8735</v>
      </c>
      <c r="AX143" s="463">
        <f t="shared" si="573"/>
        <v>1063</v>
      </c>
      <c r="AY143" s="463">
        <f t="shared" si="573"/>
        <v>4838</v>
      </c>
      <c r="AZ143" s="463">
        <f t="shared" si="573"/>
        <v>1900</v>
      </c>
      <c r="BA143" s="463"/>
      <c r="BB143" s="463"/>
      <c r="BC143" s="463"/>
      <c r="BD143" s="463"/>
      <c r="BE143" s="463"/>
      <c r="BF143" s="463"/>
      <c r="BG143" s="463"/>
      <c r="BH143" s="463"/>
      <c r="BI143" s="463">
        <f t="shared" si="574"/>
        <v>65489</v>
      </c>
      <c r="BJ143" s="463">
        <f t="shared" si="574"/>
        <v>9995</v>
      </c>
      <c r="BK143" s="463">
        <f t="shared" si="574"/>
        <v>28971</v>
      </c>
      <c r="BL143" s="463">
        <f t="shared" si="574"/>
        <v>104455</v>
      </c>
      <c r="BM143" s="463">
        <f t="shared" si="574"/>
        <v>19544</v>
      </c>
      <c r="BN143" s="463">
        <f t="shared" si="574"/>
        <v>15648</v>
      </c>
      <c r="BO143" s="463">
        <f t="shared" si="574"/>
        <v>13438</v>
      </c>
      <c r="BP143" s="463">
        <f t="shared" si="574"/>
        <v>10911</v>
      </c>
      <c r="BQ143" s="463">
        <f t="shared" si="574"/>
        <v>87653</v>
      </c>
      <c r="BR143" s="463">
        <f t="shared" si="574"/>
        <v>72613</v>
      </c>
      <c r="BS143" s="463">
        <f t="shared" si="574"/>
        <v>24798</v>
      </c>
      <c r="BT143" s="463">
        <f t="shared" si="574"/>
        <v>17659</v>
      </c>
      <c r="BU143" s="463">
        <f t="shared" si="574"/>
        <v>1416</v>
      </c>
      <c r="BV143" s="463">
        <f t="shared" si="574"/>
        <v>1044</v>
      </c>
      <c r="BW143" s="463">
        <f t="shared" si="586"/>
        <v>319</v>
      </c>
      <c r="BX143" s="463">
        <f t="shared" si="586"/>
        <v>172274</v>
      </c>
      <c r="BY143" s="463">
        <f t="shared" si="587"/>
        <v>540</v>
      </c>
      <c r="BZ143" s="463">
        <f t="shared" si="588"/>
        <v>900</v>
      </c>
      <c r="CA143" s="463">
        <f t="shared" si="589"/>
        <v>116</v>
      </c>
      <c r="CB143" s="463">
        <f t="shared" si="589"/>
        <v>47796</v>
      </c>
      <c r="CC143" s="463">
        <f t="shared" si="590"/>
        <v>412</v>
      </c>
      <c r="CD143" s="463">
        <f t="shared" si="591"/>
        <v>799</v>
      </c>
      <c r="CE143" s="463">
        <f t="shared" si="592"/>
        <v>9575</v>
      </c>
      <c r="CF143" s="463">
        <f t="shared" si="592"/>
        <v>4262251</v>
      </c>
      <c r="CG143" s="463">
        <f t="shared" si="593"/>
        <v>445</v>
      </c>
      <c r="CH143" s="463">
        <f t="shared" si="594"/>
        <v>765</v>
      </c>
      <c r="CI143" s="463">
        <f t="shared" si="595"/>
        <v>7748</v>
      </c>
      <c r="CJ143" s="463">
        <f t="shared" si="595"/>
        <v>15305361</v>
      </c>
      <c r="CK143" s="463">
        <f t="shared" si="596"/>
        <v>1975</v>
      </c>
      <c r="CL143" s="463">
        <f t="shared" si="597"/>
        <v>3941</v>
      </c>
      <c r="CM143" s="463">
        <f t="shared" si="598"/>
        <v>1496</v>
      </c>
      <c r="CN143" s="463">
        <f t="shared" si="598"/>
        <v>2766865</v>
      </c>
      <c r="CO143" s="463">
        <f t="shared" si="599"/>
        <v>1850</v>
      </c>
      <c r="CP143" s="463">
        <f t="shared" si="600"/>
        <v>3808</v>
      </c>
      <c r="CQ143" s="463">
        <f t="shared" si="601"/>
        <v>57268</v>
      </c>
      <c r="CR143" s="463">
        <f t="shared" si="601"/>
        <v>106477669</v>
      </c>
      <c r="CS143" s="463">
        <f t="shared" si="602"/>
        <v>1859</v>
      </c>
      <c r="CT143" s="463">
        <f t="shared" si="603"/>
        <v>3873</v>
      </c>
      <c r="CU143" s="463">
        <f t="shared" si="604"/>
        <v>3099</v>
      </c>
      <c r="CV143" s="463">
        <f t="shared" si="604"/>
        <v>16026424</v>
      </c>
      <c r="CW143" s="463">
        <f t="shared" si="605"/>
        <v>5171</v>
      </c>
      <c r="CX143" s="463">
        <f t="shared" si="606"/>
        <v>11020</v>
      </c>
      <c r="CY143" s="463">
        <f t="shared" si="607"/>
        <v>1814</v>
      </c>
      <c r="CZ143" s="463">
        <f t="shared" si="607"/>
        <v>9648951</v>
      </c>
      <c r="DA143" s="463">
        <f t="shared" si="608"/>
        <v>5319</v>
      </c>
      <c r="DB143" s="463">
        <f t="shared" si="609"/>
        <v>11927</v>
      </c>
      <c r="DC143" s="463">
        <f t="shared" si="610"/>
        <v>2620</v>
      </c>
      <c r="DD143" s="463">
        <f t="shared" si="610"/>
        <v>19162287</v>
      </c>
      <c r="DE143" s="463">
        <f t="shared" si="611"/>
        <v>7314</v>
      </c>
      <c r="DF143" s="463">
        <f t="shared" si="612"/>
        <v>15611</v>
      </c>
      <c r="DG143" s="463">
        <f t="shared" si="613"/>
        <v>1210</v>
      </c>
      <c r="DH143" s="463">
        <f t="shared" si="613"/>
        <v>7087815</v>
      </c>
      <c r="DI143" s="463">
        <f t="shared" si="614"/>
        <v>5858</v>
      </c>
      <c r="DJ143" s="463">
        <f t="shared" si="615"/>
        <v>13145</v>
      </c>
      <c r="DK143" s="463">
        <f t="shared" si="616"/>
        <v>314</v>
      </c>
      <c r="DL143" s="463">
        <f t="shared" si="575"/>
        <v>136768</v>
      </c>
      <c r="DM143" s="463">
        <f t="shared" si="529"/>
        <v>436</v>
      </c>
      <c r="DN143" s="463">
        <f t="shared" si="530"/>
        <v>660</v>
      </c>
      <c r="DO143" s="463">
        <f t="shared" si="576"/>
        <v>6065</v>
      </c>
      <c r="DP143" s="463">
        <f t="shared" si="576"/>
        <v>210717</v>
      </c>
      <c r="DQ143" s="463">
        <f t="shared" si="532"/>
        <v>35</v>
      </c>
      <c r="DR143" s="463">
        <f t="shared" si="533"/>
        <v>61</v>
      </c>
      <c r="DS143" s="463">
        <f t="shared" si="577"/>
        <v>49</v>
      </c>
      <c r="DT143" s="463">
        <f t="shared" si="577"/>
        <v>60204</v>
      </c>
      <c r="DU143" s="463">
        <f t="shared" si="578"/>
        <v>1229</v>
      </c>
      <c r="DV143" s="463">
        <f t="shared" si="579"/>
        <v>2535</v>
      </c>
      <c r="DW143" s="463">
        <f t="shared" si="580"/>
        <v>34</v>
      </c>
      <c r="DX143" s="463"/>
      <c r="DY143" s="463"/>
      <c r="DZ143" s="463"/>
      <c r="EA143" s="463"/>
      <c r="EB143" s="463"/>
      <c r="EC143" s="463"/>
      <c r="ED143" s="463"/>
      <c r="EE143" s="463"/>
      <c r="EF143" s="463"/>
      <c r="EG143" s="463" t="s">
        <v>152</v>
      </c>
      <c r="EH143" s="463" t="s">
        <v>152</v>
      </c>
      <c r="EI143" s="463">
        <f t="shared" si="617"/>
        <v>32</v>
      </c>
      <c r="EJ143" s="446"/>
      <c r="EK143" s="446"/>
      <c r="EL143" s="446"/>
      <c r="EM143" s="446"/>
      <c r="EN143" s="446"/>
      <c r="EO143" s="446"/>
      <c r="EP143" s="446"/>
      <c r="EQ143" s="446"/>
      <c r="ER143" s="446"/>
      <c r="ES143" s="446"/>
      <c r="ET143" s="446"/>
      <c r="EU143" s="446"/>
      <c r="EV143" s="446"/>
      <c r="EW143" s="446"/>
      <c r="EX143" s="446"/>
      <c r="EY143" s="446"/>
      <c r="EZ143" s="447"/>
      <c r="FA143" s="446">
        <f t="shared" si="546"/>
        <v>12</v>
      </c>
      <c r="FB143" s="417">
        <f t="shared" si="562"/>
        <v>2019</v>
      </c>
      <c r="FC143" s="448">
        <f t="shared" si="563"/>
        <v>43800</v>
      </c>
      <c r="FD143" s="449">
        <f t="shared" si="547"/>
        <v>31</v>
      </c>
      <c r="FE143" s="450"/>
      <c r="FF143" s="451">
        <f t="shared" si="582"/>
        <v>0.6522908152290815</v>
      </c>
      <c r="FG143" s="450"/>
      <c r="FH143" s="452">
        <f t="shared" si="548"/>
        <v>1.9524475524475524</v>
      </c>
      <c r="FI143" s="452">
        <f t="shared" si="549"/>
        <v>1.5632367632367632</v>
      </c>
      <c r="FJ143" s="452">
        <f t="shared" si="550"/>
        <v>1.8977545544414631</v>
      </c>
      <c r="FK143" s="452">
        <f t="shared" si="551"/>
        <v>1.5408840559243044</v>
      </c>
      <c r="FL143" s="452">
        <f t="shared" si="552"/>
        <v>1.3178524176088526</v>
      </c>
      <c r="FM143" s="452">
        <f t="shared" si="553"/>
        <v>1.0917278085157565</v>
      </c>
      <c r="FN143" s="452">
        <f t="shared" si="554"/>
        <v>1.5313078918117822</v>
      </c>
      <c r="FO143" s="452">
        <f t="shared" si="555"/>
        <v>1.0904656045448933</v>
      </c>
      <c r="FP143" s="452">
        <f t="shared" si="556"/>
        <v>1.6658823529411764</v>
      </c>
      <c r="FQ143" s="452">
        <f t="shared" si="557"/>
        <v>1.2282352941176471</v>
      </c>
      <c r="FR143" s="453"/>
      <c r="FS143" s="446">
        <f t="shared" si="583"/>
        <v>96376</v>
      </c>
      <c r="FT143" s="446">
        <f t="shared" si="583"/>
        <v>1274642</v>
      </c>
      <c r="FU143" s="446">
        <f t="shared" si="583"/>
        <v>3301572</v>
      </c>
      <c r="FV143" s="446">
        <f t="shared" si="583"/>
        <v>9077806</v>
      </c>
      <c r="FW143" s="446">
        <f t="shared" si="583"/>
        <v>7703017</v>
      </c>
      <c r="FX143" s="446">
        <f t="shared" si="583"/>
        <v>7010898</v>
      </c>
      <c r="FY143" s="446">
        <f t="shared" si="583"/>
        <v>257968100</v>
      </c>
      <c r="FZ143" s="446">
        <f t="shared" si="583"/>
        <v>221329818</v>
      </c>
      <c r="GA143" s="446">
        <f t="shared" si="583"/>
        <v>9936844</v>
      </c>
      <c r="GB143" s="446"/>
      <c r="GC143" s="446"/>
      <c r="GD143" s="446">
        <f t="shared" si="618"/>
        <v>287023</v>
      </c>
      <c r="GE143" s="446">
        <f t="shared" si="618"/>
        <v>92708</v>
      </c>
      <c r="GF143" s="446">
        <f t="shared" si="618"/>
        <v>7320756</v>
      </c>
      <c r="GG143" s="446">
        <f t="shared" si="618"/>
        <v>30532401</v>
      </c>
      <c r="GH143" s="446">
        <f t="shared" si="618"/>
        <v>5696295</v>
      </c>
      <c r="GI143" s="446">
        <f t="shared" si="618"/>
        <v>221809775</v>
      </c>
      <c r="GJ143" s="446">
        <f t="shared" si="618"/>
        <v>34151888</v>
      </c>
      <c r="GK143" s="446">
        <f t="shared" si="618"/>
        <v>21635380</v>
      </c>
      <c r="GL143" s="446">
        <f t="shared" si="618"/>
        <v>40899882</v>
      </c>
      <c r="GM143" s="446">
        <f t="shared" si="618"/>
        <v>15905746</v>
      </c>
      <c r="GN143" s="446">
        <f t="shared" si="584"/>
        <v>124215</v>
      </c>
      <c r="GO143" s="446">
        <f t="shared" si="619"/>
        <v>207188</v>
      </c>
      <c r="GP143" s="446">
        <f t="shared" si="619"/>
        <v>371600</v>
      </c>
      <c r="GQ143" s="446">
        <f t="shared" si="619"/>
        <v>0</v>
      </c>
      <c r="GR143" s="446"/>
      <c r="GS143" s="446"/>
      <c r="GT143" s="446"/>
      <c r="GU143" s="446"/>
      <c r="GV143" s="416"/>
      <c r="GW143" s="402"/>
      <c r="GX143" s="402"/>
      <c r="GY143" s="402"/>
      <c r="GZ143" s="402"/>
      <c r="HA143" s="402"/>
    </row>
    <row r="144" spans="1:209" ht="10.5" customHeight="1" x14ac:dyDescent="0.2">
      <c r="A144" s="417" t="str">
        <f t="shared" si="504"/>
        <v>2019-20JANUARYY63</v>
      </c>
      <c r="B144" s="458" t="str">
        <f t="shared" si="560"/>
        <v>2019-20</v>
      </c>
      <c r="C144" s="402" t="s">
        <v>654</v>
      </c>
      <c r="D144" s="458" t="str">
        <f t="shared" si="570"/>
        <v>Y63</v>
      </c>
      <c r="E144" s="458" t="str">
        <f t="shared" si="570"/>
        <v>North East and Yorkshire</v>
      </c>
      <c r="F144" s="458" t="str">
        <f t="shared" si="570"/>
        <v>Y63</v>
      </c>
      <c r="H144" s="463">
        <f t="shared" si="571"/>
        <v>140922</v>
      </c>
      <c r="I144" s="463">
        <f t="shared" si="571"/>
        <v>79855</v>
      </c>
      <c r="J144" s="463">
        <f t="shared" si="571"/>
        <v>253185</v>
      </c>
      <c r="K144" s="463">
        <f t="shared" si="506"/>
        <v>3</v>
      </c>
      <c r="L144" s="463">
        <f t="shared" si="507"/>
        <v>1</v>
      </c>
      <c r="M144" s="463">
        <f t="shared" si="508"/>
        <v>3</v>
      </c>
      <c r="N144" s="463">
        <f t="shared" si="509"/>
        <v>9</v>
      </c>
      <c r="O144" s="463">
        <f t="shared" si="510"/>
        <v>58</v>
      </c>
      <c r="P144" s="463">
        <f t="shared" si="572"/>
        <v>571</v>
      </c>
      <c r="Q144" s="463">
        <f t="shared" si="572"/>
        <v>2597</v>
      </c>
      <c r="R144" s="463">
        <f t="shared" si="572"/>
        <v>3054</v>
      </c>
      <c r="S144" s="463">
        <f t="shared" si="572"/>
        <v>108110</v>
      </c>
      <c r="T144" s="463">
        <f t="shared" si="572"/>
        <v>8310</v>
      </c>
      <c r="U144" s="463">
        <f t="shared" si="572"/>
        <v>5666</v>
      </c>
      <c r="V144" s="463">
        <f t="shared" si="572"/>
        <v>60236</v>
      </c>
      <c r="W144" s="463">
        <f t="shared" si="572"/>
        <v>18843</v>
      </c>
      <c r="X144" s="463">
        <f t="shared" si="572"/>
        <v>1093</v>
      </c>
      <c r="Y144" s="463">
        <f t="shared" si="572"/>
        <v>3363401</v>
      </c>
      <c r="Z144" s="463">
        <f t="shared" si="512"/>
        <v>405</v>
      </c>
      <c r="AA144" s="463">
        <f t="shared" si="513"/>
        <v>694</v>
      </c>
      <c r="AB144" s="463">
        <f t="shared" si="514"/>
        <v>2708397</v>
      </c>
      <c r="AC144" s="463">
        <f t="shared" si="515"/>
        <v>478</v>
      </c>
      <c r="AD144" s="463">
        <f t="shared" si="516"/>
        <v>854</v>
      </c>
      <c r="AE144" s="463">
        <f t="shared" si="517"/>
        <v>75091297</v>
      </c>
      <c r="AF144" s="463">
        <f t="shared" si="518"/>
        <v>1247</v>
      </c>
      <c r="AG144" s="463">
        <f t="shared" si="519"/>
        <v>2544</v>
      </c>
      <c r="AH144" s="463">
        <f t="shared" si="520"/>
        <v>55558155</v>
      </c>
      <c r="AI144" s="463">
        <f t="shared" si="521"/>
        <v>2948</v>
      </c>
      <c r="AJ144" s="463">
        <f t="shared" si="522"/>
        <v>6994</v>
      </c>
      <c r="AK144" s="463">
        <f t="shared" si="523"/>
        <v>3796008</v>
      </c>
      <c r="AL144" s="463">
        <f t="shared" si="524"/>
        <v>3473</v>
      </c>
      <c r="AM144" s="463">
        <f t="shared" si="525"/>
        <v>8173</v>
      </c>
      <c r="AN144" s="463"/>
      <c r="AO144" s="463"/>
      <c r="AP144" s="463"/>
      <c r="AQ144" s="463"/>
      <c r="AR144" s="463"/>
      <c r="AS144" s="463"/>
      <c r="AT144" s="463">
        <f t="shared" si="573"/>
        <v>6783</v>
      </c>
      <c r="AU144" s="463">
        <f t="shared" si="573"/>
        <v>428</v>
      </c>
      <c r="AV144" s="463">
        <f t="shared" si="573"/>
        <v>1330</v>
      </c>
      <c r="AW144" s="463">
        <f t="shared" si="573"/>
        <v>7553</v>
      </c>
      <c r="AX144" s="463">
        <f t="shared" si="573"/>
        <v>756</v>
      </c>
      <c r="AY144" s="463">
        <f t="shared" si="573"/>
        <v>4269</v>
      </c>
      <c r="AZ144" s="463">
        <f t="shared" si="573"/>
        <v>2004</v>
      </c>
      <c r="BA144" s="463"/>
      <c r="BB144" s="463"/>
      <c r="BC144" s="463"/>
      <c r="BD144" s="463"/>
      <c r="BE144" s="463"/>
      <c r="BF144" s="463"/>
      <c r="BG144" s="463"/>
      <c r="BH144" s="463"/>
      <c r="BI144" s="463">
        <f t="shared" si="574"/>
        <v>63430</v>
      </c>
      <c r="BJ144" s="463">
        <f t="shared" si="574"/>
        <v>10396</v>
      </c>
      <c r="BK144" s="463">
        <f t="shared" si="574"/>
        <v>27501</v>
      </c>
      <c r="BL144" s="463">
        <f t="shared" si="574"/>
        <v>101327</v>
      </c>
      <c r="BM144" s="463">
        <f t="shared" si="574"/>
        <v>16194</v>
      </c>
      <c r="BN144" s="463">
        <f t="shared" si="574"/>
        <v>12918</v>
      </c>
      <c r="BO144" s="463">
        <f t="shared" si="574"/>
        <v>10135</v>
      </c>
      <c r="BP144" s="463">
        <f t="shared" si="574"/>
        <v>8229</v>
      </c>
      <c r="BQ144" s="463">
        <f t="shared" si="574"/>
        <v>78523</v>
      </c>
      <c r="BR144" s="463">
        <f t="shared" si="574"/>
        <v>65753</v>
      </c>
      <c r="BS144" s="463">
        <f t="shared" si="574"/>
        <v>28678</v>
      </c>
      <c r="BT144" s="463">
        <f t="shared" si="574"/>
        <v>20384</v>
      </c>
      <c r="BU144" s="463">
        <f t="shared" si="574"/>
        <v>1813</v>
      </c>
      <c r="BV144" s="463">
        <f t="shared" si="574"/>
        <v>1294</v>
      </c>
      <c r="BW144" s="463">
        <f t="shared" si="586"/>
        <v>299</v>
      </c>
      <c r="BX144" s="463">
        <f t="shared" si="586"/>
        <v>140680</v>
      </c>
      <c r="BY144" s="463">
        <f t="shared" si="587"/>
        <v>471</v>
      </c>
      <c r="BZ144" s="463">
        <f t="shared" si="588"/>
        <v>821</v>
      </c>
      <c r="CA144" s="463">
        <f t="shared" si="589"/>
        <v>113</v>
      </c>
      <c r="CB144" s="463">
        <f t="shared" si="589"/>
        <v>42575</v>
      </c>
      <c r="CC144" s="463">
        <f t="shared" si="590"/>
        <v>377</v>
      </c>
      <c r="CD144" s="463">
        <f t="shared" si="591"/>
        <v>780</v>
      </c>
      <c r="CE144" s="463">
        <f t="shared" si="592"/>
        <v>7898</v>
      </c>
      <c r="CF144" s="463">
        <f t="shared" si="592"/>
        <v>3180146</v>
      </c>
      <c r="CG144" s="463">
        <f t="shared" si="593"/>
        <v>403</v>
      </c>
      <c r="CH144" s="463">
        <f t="shared" si="594"/>
        <v>690</v>
      </c>
      <c r="CI144" s="463">
        <f t="shared" si="595"/>
        <v>7522</v>
      </c>
      <c r="CJ144" s="463">
        <f t="shared" si="595"/>
        <v>9897644</v>
      </c>
      <c r="CK144" s="463">
        <f t="shared" si="596"/>
        <v>1316</v>
      </c>
      <c r="CL144" s="463">
        <f t="shared" si="597"/>
        <v>2627</v>
      </c>
      <c r="CM144" s="463">
        <f t="shared" si="598"/>
        <v>1469</v>
      </c>
      <c r="CN144" s="463">
        <f t="shared" si="598"/>
        <v>1673307</v>
      </c>
      <c r="CO144" s="463">
        <f t="shared" si="599"/>
        <v>1139</v>
      </c>
      <c r="CP144" s="463">
        <f t="shared" si="600"/>
        <v>2490</v>
      </c>
      <c r="CQ144" s="463">
        <f t="shared" si="601"/>
        <v>51245</v>
      </c>
      <c r="CR144" s="463">
        <f t="shared" si="601"/>
        <v>63520346</v>
      </c>
      <c r="CS144" s="463">
        <f t="shared" si="602"/>
        <v>1240</v>
      </c>
      <c r="CT144" s="463">
        <f t="shared" si="603"/>
        <v>2533</v>
      </c>
      <c r="CU144" s="463">
        <f t="shared" si="604"/>
        <v>3749</v>
      </c>
      <c r="CV144" s="463">
        <f t="shared" si="604"/>
        <v>15328017</v>
      </c>
      <c r="CW144" s="463">
        <f t="shared" si="605"/>
        <v>4089</v>
      </c>
      <c r="CX144" s="463">
        <f t="shared" si="606"/>
        <v>8338</v>
      </c>
      <c r="CY144" s="463">
        <f t="shared" si="607"/>
        <v>1974</v>
      </c>
      <c r="CZ144" s="463">
        <f t="shared" si="607"/>
        <v>6961366</v>
      </c>
      <c r="DA144" s="463">
        <f t="shared" si="608"/>
        <v>3527</v>
      </c>
      <c r="DB144" s="463">
        <f t="shared" si="609"/>
        <v>7548</v>
      </c>
      <c r="DC144" s="463">
        <f t="shared" si="610"/>
        <v>2724</v>
      </c>
      <c r="DD144" s="463">
        <f t="shared" si="610"/>
        <v>16453114</v>
      </c>
      <c r="DE144" s="463">
        <f t="shared" si="611"/>
        <v>6040</v>
      </c>
      <c r="DF144" s="463">
        <f t="shared" si="612"/>
        <v>13071</v>
      </c>
      <c r="DG144" s="463">
        <f t="shared" si="613"/>
        <v>1297</v>
      </c>
      <c r="DH144" s="463">
        <f t="shared" si="613"/>
        <v>5166341</v>
      </c>
      <c r="DI144" s="463">
        <f t="shared" si="614"/>
        <v>3983</v>
      </c>
      <c r="DJ144" s="463">
        <f t="shared" si="615"/>
        <v>9261</v>
      </c>
      <c r="DK144" s="463">
        <f t="shared" si="616"/>
        <v>275</v>
      </c>
      <c r="DL144" s="463">
        <f t="shared" si="575"/>
        <v>96922</v>
      </c>
      <c r="DM144" s="463">
        <f t="shared" si="529"/>
        <v>352</v>
      </c>
      <c r="DN144" s="463">
        <f t="shared" si="530"/>
        <v>567</v>
      </c>
      <c r="DO144" s="463">
        <f t="shared" si="576"/>
        <v>5165</v>
      </c>
      <c r="DP144" s="463">
        <f t="shared" si="576"/>
        <v>164113</v>
      </c>
      <c r="DQ144" s="463">
        <f t="shared" si="532"/>
        <v>32</v>
      </c>
      <c r="DR144" s="463">
        <f t="shared" si="533"/>
        <v>57</v>
      </c>
      <c r="DS144" s="463">
        <f t="shared" si="577"/>
        <v>57</v>
      </c>
      <c r="DT144" s="463">
        <f t="shared" si="577"/>
        <v>52440</v>
      </c>
      <c r="DU144" s="463">
        <f t="shared" si="578"/>
        <v>920</v>
      </c>
      <c r="DV144" s="463">
        <f t="shared" si="579"/>
        <v>2068</v>
      </c>
      <c r="DW144" s="463">
        <f t="shared" si="580"/>
        <v>48</v>
      </c>
      <c r="DX144" s="463"/>
      <c r="DY144" s="463"/>
      <c r="DZ144" s="463"/>
      <c r="EA144" s="463"/>
      <c r="EB144" s="463"/>
      <c r="EC144" s="463"/>
      <c r="ED144" s="463"/>
      <c r="EE144" s="463"/>
      <c r="EF144" s="463"/>
      <c r="EG144" s="463" t="s">
        <v>152</v>
      </c>
      <c r="EH144" s="463" t="s">
        <v>152</v>
      </c>
      <c r="EI144" s="463">
        <f t="shared" si="617"/>
        <v>20</v>
      </c>
      <c r="EJ144" s="446"/>
      <c r="EK144" s="446"/>
      <c r="EL144" s="446"/>
      <c r="EM144" s="446"/>
      <c r="EN144" s="446"/>
      <c r="EO144" s="446"/>
      <c r="EP144" s="446"/>
      <c r="EQ144" s="446"/>
      <c r="ER144" s="446"/>
      <c r="ES144" s="446"/>
      <c r="ET144" s="446"/>
      <c r="EU144" s="446"/>
      <c r="EV144" s="446"/>
      <c r="EW144" s="446"/>
      <c r="EX144" s="446"/>
      <c r="EY144" s="446"/>
      <c r="EZ144" s="447"/>
      <c r="FA144" s="446">
        <f t="shared" si="546"/>
        <v>1</v>
      </c>
      <c r="FB144" s="417">
        <f t="shared" si="562"/>
        <v>2020</v>
      </c>
      <c r="FC144" s="448">
        <f t="shared" si="563"/>
        <v>43831</v>
      </c>
      <c r="FD144" s="449">
        <f t="shared" si="547"/>
        <v>31</v>
      </c>
      <c r="FE144" s="450"/>
      <c r="FF144" s="451">
        <f t="shared" si="582"/>
        <v>0.66739888874531594</v>
      </c>
      <c r="FG144" s="450"/>
      <c r="FH144" s="452">
        <f t="shared" si="548"/>
        <v>1.9487364620938628</v>
      </c>
      <c r="FI144" s="452">
        <f t="shared" si="549"/>
        <v>1.5545126353790615</v>
      </c>
      <c r="FJ144" s="452">
        <f t="shared" si="550"/>
        <v>1.7887398517472644</v>
      </c>
      <c r="FK144" s="452">
        <f t="shared" si="551"/>
        <v>1.452347334980586</v>
      </c>
      <c r="FL144" s="452">
        <f t="shared" si="552"/>
        <v>1.303589215751378</v>
      </c>
      <c r="FM144" s="452">
        <f t="shared" si="553"/>
        <v>1.0915897469951523</v>
      </c>
      <c r="FN144" s="452">
        <f t="shared" si="554"/>
        <v>1.5219444886695324</v>
      </c>
      <c r="FO144" s="452">
        <f t="shared" si="555"/>
        <v>1.0817810327442552</v>
      </c>
      <c r="FP144" s="452">
        <f t="shared" si="556"/>
        <v>1.6587374199451053</v>
      </c>
      <c r="FQ144" s="452">
        <f t="shared" si="557"/>
        <v>1.1838975297346752</v>
      </c>
      <c r="FR144" s="453"/>
      <c r="FS144" s="446">
        <f t="shared" si="583"/>
        <v>79855</v>
      </c>
      <c r="FT144" s="446">
        <f t="shared" si="583"/>
        <v>203299</v>
      </c>
      <c r="FU144" s="446">
        <f t="shared" si="583"/>
        <v>713290</v>
      </c>
      <c r="FV144" s="446">
        <f t="shared" si="583"/>
        <v>4649374</v>
      </c>
      <c r="FW144" s="446">
        <f t="shared" si="583"/>
        <v>5770320</v>
      </c>
      <c r="FX144" s="446">
        <f t="shared" si="583"/>
        <v>4840279</v>
      </c>
      <c r="FY144" s="446">
        <f t="shared" si="583"/>
        <v>153251730</v>
      </c>
      <c r="FZ144" s="446">
        <f t="shared" si="583"/>
        <v>131794449</v>
      </c>
      <c r="GA144" s="446">
        <f t="shared" si="583"/>
        <v>8933518</v>
      </c>
      <c r="GB144" s="446"/>
      <c r="GC144" s="446"/>
      <c r="GD144" s="446">
        <f t="shared" si="618"/>
        <v>245356</v>
      </c>
      <c r="GE144" s="446">
        <f t="shared" si="618"/>
        <v>88111</v>
      </c>
      <c r="GF144" s="446">
        <f t="shared" si="618"/>
        <v>5448229</v>
      </c>
      <c r="GG144" s="446">
        <f t="shared" si="618"/>
        <v>19757459</v>
      </c>
      <c r="GH144" s="446">
        <f t="shared" si="618"/>
        <v>3658297</v>
      </c>
      <c r="GI144" s="446">
        <f t="shared" si="618"/>
        <v>129780431</v>
      </c>
      <c r="GJ144" s="446">
        <f t="shared" si="618"/>
        <v>31258838</v>
      </c>
      <c r="GK144" s="446">
        <f t="shared" si="618"/>
        <v>14899064</v>
      </c>
      <c r="GL144" s="446">
        <f t="shared" si="618"/>
        <v>35604726</v>
      </c>
      <c r="GM144" s="446">
        <f t="shared" si="618"/>
        <v>12011772</v>
      </c>
      <c r="GN144" s="446">
        <f t="shared" si="584"/>
        <v>117876</v>
      </c>
      <c r="GO144" s="446">
        <f t="shared" si="619"/>
        <v>156042</v>
      </c>
      <c r="GP144" s="446">
        <f t="shared" si="619"/>
        <v>293266</v>
      </c>
      <c r="GQ144" s="446">
        <f t="shared" si="619"/>
        <v>0</v>
      </c>
      <c r="GR144" s="446"/>
      <c r="GS144" s="446"/>
      <c r="GT144" s="446"/>
      <c r="GU144" s="446"/>
      <c r="GV144" s="416"/>
      <c r="GW144" s="402"/>
      <c r="GX144" s="402"/>
      <c r="GY144" s="402"/>
      <c r="GZ144" s="402"/>
      <c r="HA144" s="402"/>
    </row>
    <row r="145" spans="1:209" ht="10.5" customHeight="1" x14ac:dyDescent="0.2">
      <c r="A145" s="417" t="str">
        <f t="shared" si="504"/>
        <v>2019-20FEBRUARYY63</v>
      </c>
      <c r="B145" s="458" t="str">
        <f t="shared" si="560"/>
        <v>2019-20</v>
      </c>
      <c r="C145" s="402" t="s">
        <v>657</v>
      </c>
      <c r="D145" s="458" t="str">
        <f t="shared" si="570"/>
        <v>Y63</v>
      </c>
      <c r="E145" s="458" t="str">
        <f t="shared" si="570"/>
        <v>North East and Yorkshire</v>
      </c>
      <c r="F145" s="458" t="str">
        <f t="shared" si="570"/>
        <v>Y63</v>
      </c>
      <c r="H145" s="463">
        <f t="shared" si="571"/>
        <v>132984</v>
      </c>
      <c r="I145" s="463">
        <f t="shared" si="571"/>
        <v>75277</v>
      </c>
      <c r="J145" s="463">
        <f t="shared" si="571"/>
        <v>216429</v>
      </c>
      <c r="K145" s="463">
        <f t="shared" si="506"/>
        <v>3</v>
      </c>
      <c r="L145" s="463">
        <f t="shared" si="507"/>
        <v>1</v>
      </c>
      <c r="M145" s="463">
        <f t="shared" si="508"/>
        <v>4</v>
      </c>
      <c r="N145" s="463">
        <f t="shared" si="509"/>
        <v>7</v>
      </c>
      <c r="O145" s="463">
        <f t="shared" si="510"/>
        <v>38</v>
      </c>
      <c r="P145" s="463">
        <f t="shared" ref="P145:Y154" si="620">SUMIFS(P$443:P$10112,$B$443:$B$10112,$B145,$C$443:$C$10112,$C145,$D$443:$D$10112,$D145)</f>
        <v>515</v>
      </c>
      <c r="Q145" s="463">
        <f t="shared" si="620"/>
        <v>2298</v>
      </c>
      <c r="R145" s="463">
        <f t="shared" si="620"/>
        <v>2866</v>
      </c>
      <c r="S145" s="463">
        <f t="shared" si="620"/>
        <v>100507</v>
      </c>
      <c r="T145" s="463">
        <f t="shared" si="620"/>
        <v>7748</v>
      </c>
      <c r="U145" s="463">
        <f t="shared" si="620"/>
        <v>5386</v>
      </c>
      <c r="V145" s="463">
        <f t="shared" si="620"/>
        <v>54790</v>
      </c>
      <c r="W145" s="463">
        <f t="shared" si="620"/>
        <v>18483</v>
      </c>
      <c r="X145" s="463">
        <f t="shared" si="620"/>
        <v>1065</v>
      </c>
      <c r="Y145" s="463">
        <f t="shared" si="620"/>
        <v>3214709</v>
      </c>
      <c r="Z145" s="463">
        <f t="shared" si="512"/>
        <v>415</v>
      </c>
      <c r="AA145" s="463">
        <f t="shared" si="513"/>
        <v>717</v>
      </c>
      <c r="AB145" s="463">
        <f t="shared" si="514"/>
        <v>2713754</v>
      </c>
      <c r="AC145" s="463">
        <f t="shared" si="515"/>
        <v>504</v>
      </c>
      <c r="AD145" s="463">
        <f t="shared" si="516"/>
        <v>905</v>
      </c>
      <c r="AE145" s="463">
        <f t="shared" si="517"/>
        <v>66662216</v>
      </c>
      <c r="AF145" s="463">
        <f t="shared" si="518"/>
        <v>1217</v>
      </c>
      <c r="AG145" s="463">
        <f t="shared" si="519"/>
        <v>2462</v>
      </c>
      <c r="AH145" s="463">
        <f t="shared" si="520"/>
        <v>55822199</v>
      </c>
      <c r="AI145" s="463">
        <f t="shared" si="521"/>
        <v>3020</v>
      </c>
      <c r="AJ145" s="463">
        <f t="shared" si="522"/>
        <v>7229</v>
      </c>
      <c r="AK145" s="463">
        <f t="shared" si="523"/>
        <v>4123814</v>
      </c>
      <c r="AL145" s="463">
        <f t="shared" si="524"/>
        <v>3872</v>
      </c>
      <c r="AM145" s="463">
        <f t="shared" si="525"/>
        <v>8373</v>
      </c>
      <c r="AN145" s="463"/>
      <c r="AO145" s="463"/>
      <c r="AP145" s="463"/>
      <c r="AQ145" s="463"/>
      <c r="AR145" s="463"/>
      <c r="AS145" s="463"/>
      <c r="AT145" s="463">
        <f t="shared" ref="AT145:AZ154" si="621">SUMIFS(AT$443:AT$10112,$B$443:$B$10112,$B145,$C$443:$C$10112,$C145,$D$443:$D$10112,$D145)</f>
        <v>6717</v>
      </c>
      <c r="AU145" s="463">
        <f t="shared" si="621"/>
        <v>467</v>
      </c>
      <c r="AV145" s="463">
        <f t="shared" si="621"/>
        <v>1433</v>
      </c>
      <c r="AW145" s="463">
        <f t="shared" si="621"/>
        <v>6307</v>
      </c>
      <c r="AX145" s="463">
        <f t="shared" si="621"/>
        <v>718</v>
      </c>
      <c r="AY145" s="463">
        <f t="shared" si="621"/>
        <v>4099</v>
      </c>
      <c r="AZ145" s="463">
        <f t="shared" si="621"/>
        <v>1884</v>
      </c>
      <c r="BA145" s="463"/>
      <c r="BB145" s="463"/>
      <c r="BC145" s="463"/>
      <c r="BD145" s="463"/>
      <c r="BE145" s="463"/>
      <c r="BF145" s="463"/>
      <c r="BG145" s="463"/>
      <c r="BH145" s="463"/>
      <c r="BI145" s="463">
        <f t="shared" ref="BI145:BV154" si="622">SUMIFS(BI$443:BI$10112,$B$443:$B$10112,$B145,$C$443:$C$10112,$C145,$D$443:$D$10112,$D145)</f>
        <v>58303</v>
      </c>
      <c r="BJ145" s="463">
        <f t="shared" si="622"/>
        <v>9517</v>
      </c>
      <c r="BK145" s="463">
        <f t="shared" si="622"/>
        <v>25970</v>
      </c>
      <c r="BL145" s="463">
        <f t="shared" si="622"/>
        <v>93790</v>
      </c>
      <c r="BM145" s="463">
        <f t="shared" si="622"/>
        <v>15218</v>
      </c>
      <c r="BN145" s="463">
        <f t="shared" si="622"/>
        <v>12034</v>
      </c>
      <c r="BO145" s="463">
        <f t="shared" si="622"/>
        <v>10281</v>
      </c>
      <c r="BP145" s="463">
        <f t="shared" si="622"/>
        <v>8257</v>
      </c>
      <c r="BQ145" s="463">
        <f t="shared" si="622"/>
        <v>71811</v>
      </c>
      <c r="BR145" s="463">
        <f t="shared" si="622"/>
        <v>59608</v>
      </c>
      <c r="BS145" s="463">
        <f t="shared" si="622"/>
        <v>28062</v>
      </c>
      <c r="BT145" s="463">
        <f t="shared" si="622"/>
        <v>19563</v>
      </c>
      <c r="BU145" s="463">
        <f t="shared" si="622"/>
        <v>1771</v>
      </c>
      <c r="BV145" s="463">
        <f t="shared" si="622"/>
        <v>1252</v>
      </c>
      <c r="BW145" s="463">
        <f t="shared" si="586"/>
        <v>212</v>
      </c>
      <c r="BX145" s="463">
        <f t="shared" si="586"/>
        <v>99253</v>
      </c>
      <c r="BY145" s="463">
        <f t="shared" si="587"/>
        <v>468</v>
      </c>
      <c r="BZ145" s="463">
        <f t="shared" si="588"/>
        <v>786</v>
      </c>
      <c r="CA145" s="463">
        <f t="shared" si="589"/>
        <v>107</v>
      </c>
      <c r="CB145" s="463">
        <f t="shared" si="589"/>
        <v>44831</v>
      </c>
      <c r="CC145" s="463">
        <f t="shared" si="590"/>
        <v>419</v>
      </c>
      <c r="CD145" s="463">
        <f t="shared" si="591"/>
        <v>823</v>
      </c>
      <c r="CE145" s="463">
        <f t="shared" si="592"/>
        <v>7429</v>
      </c>
      <c r="CF145" s="463">
        <f t="shared" si="592"/>
        <v>3070625</v>
      </c>
      <c r="CG145" s="463">
        <f t="shared" si="593"/>
        <v>413</v>
      </c>
      <c r="CH145" s="463">
        <f t="shared" si="594"/>
        <v>712</v>
      </c>
      <c r="CI145" s="463">
        <f t="shared" si="595"/>
        <v>6303</v>
      </c>
      <c r="CJ145" s="463">
        <f t="shared" si="595"/>
        <v>7763105</v>
      </c>
      <c r="CK145" s="463">
        <f t="shared" si="596"/>
        <v>1232</v>
      </c>
      <c r="CL145" s="463">
        <f t="shared" si="597"/>
        <v>2423</v>
      </c>
      <c r="CM145" s="463">
        <f t="shared" si="598"/>
        <v>1381</v>
      </c>
      <c r="CN145" s="463">
        <f t="shared" si="598"/>
        <v>1514999</v>
      </c>
      <c r="CO145" s="463">
        <f t="shared" si="599"/>
        <v>1097</v>
      </c>
      <c r="CP145" s="463">
        <f t="shared" si="600"/>
        <v>2323</v>
      </c>
      <c r="CQ145" s="463">
        <f t="shared" si="601"/>
        <v>47106</v>
      </c>
      <c r="CR145" s="463">
        <f t="shared" si="601"/>
        <v>57384112</v>
      </c>
      <c r="CS145" s="463">
        <f t="shared" si="602"/>
        <v>1218</v>
      </c>
      <c r="CT145" s="463">
        <f t="shared" si="603"/>
        <v>2468</v>
      </c>
      <c r="CU145" s="463">
        <f t="shared" si="604"/>
        <v>3277</v>
      </c>
      <c r="CV145" s="463">
        <f t="shared" si="604"/>
        <v>13633893</v>
      </c>
      <c r="CW145" s="463">
        <f t="shared" si="605"/>
        <v>4160</v>
      </c>
      <c r="CX145" s="463">
        <f t="shared" si="606"/>
        <v>8607</v>
      </c>
      <c r="CY145" s="463">
        <f t="shared" si="607"/>
        <v>1848</v>
      </c>
      <c r="CZ145" s="463">
        <f t="shared" si="607"/>
        <v>6195921</v>
      </c>
      <c r="DA145" s="463">
        <f t="shared" si="608"/>
        <v>3353</v>
      </c>
      <c r="DB145" s="463">
        <f t="shared" si="609"/>
        <v>7005</v>
      </c>
      <c r="DC145" s="463">
        <f t="shared" si="610"/>
        <v>2446</v>
      </c>
      <c r="DD145" s="463">
        <f t="shared" si="610"/>
        <v>15221695</v>
      </c>
      <c r="DE145" s="463">
        <f t="shared" si="611"/>
        <v>6223</v>
      </c>
      <c r="DF145" s="463">
        <f t="shared" si="612"/>
        <v>13455</v>
      </c>
      <c r="DG145" s="463">
        <f t="shared" si="613"/>
        <v>1227</v>
      </c>
      <c r="DH145" s="463">
        <f t="shared" si="613"/>
        <v>5066799</v>
      </c>
      <c r="DI145" s="463">
        <f t="shared" si="614"/>
        <v>4129</v>
      </c>
      <c r="DJ145" s="463">
        <f t="shared" si="615"/>
        <v>9549</v>
      </c>
      <c r="DK145" s="463">
        <f t="shared" si="616"/>
        <v>254</v>
      </c>
      <c r="DL145" s="463">
        <f t="shared" si="575"/>
        <v>92186</v>
      </c>
      <c r="DM145" s="463">
        <f t="shared" si="529"/>
        <v>363</v>
      </c>
      <c r="DN145" s="463">
        <f t="shared" si="530"/>
        <v>550</v>
      </c>
      <c r="DO145" s="463">
        <f t="shared" si="576"/>
        <v>4720</v>
      </c>
      <c r="DP145" s="463">
        <f t="shared" si="576"/>
        <v>149224</v>
      </c>
      <c r="DQ145" s="463">
        <f t="shared" si="532"/>
        <v>32</v>
      </c>
      <c r="DR145" s="463">
        <f t="shared" si="533"/>
        <v>56</v>
      </c>
      <c r="DS145" s="463">
        <f t="shared" si="577"/>
        <v>57</v>
      </c>
      <c r="DT145" s="463">
        <f t="shared" si="577"/>
        <v>60365</v>
      </c>
      <c r="DU145" s="463">
        <f t="shared" si="578"/>
        <v>1059</v>
      </c>
      <c r="DV145" s="463">
        <f t="shared" si="579"/>
        <v>2518</v>
      </c>
      <c r="DW145" s="463">
        <f t="shared" si="580"/>
        <v>50</v>
      </c>
      <c r="DX145" s="463"/>
      <c r="DY145" s="463"/>
      <c r="DZ145" s="463"/>
      <c r="EA145" s="463"/>
      <c r="EB145" s="463"/>
      <c r="EC145" s="463"/>
      <c r="ED145" s="463"/>
      <c r="EE145" s="463"/>
      <c r="EF145" s="463"/>
      <c r="EG145" s="463" t="s">
        <v>152</v>
      </c>
      <c r="EH145" s="463" t="s">
        <v>152</v>
      </c>
      <c r="EI145" s="463">
        <f t="shared" si="617"/>
        <v>23</v>
      </c>
      <c r="EJ145" s="446"/>
      <c r="EK145" s="446"/>
      <c r="EL145" s="446"/>
      <c r="EM145" s="446"/>
      <c r="EN145" s="446"/>
      <c r="EO145" s="446"/>
      <c r="EP145" s="446"/>
      <c r="EQ145" s="446"/>
      <c r="ER145" s="446"/>
      <c r="ES145" s="446"/>
      <c r="ET145" s="446"/>
      <c r="EU145" s="446"/>
      <c r="EV145" s="446"/>
      <c r="EW145" s="446"/>
      <c r="EX145" s="446"/>
      <c r="EY145" s="446"/>
      <c r="EZ145" s="447"/>
      <c r="FA145" s="446">
        <f t="shared" si="546"/>
        <v>2</v>
      </c>
      <c r="FB145" s="417">
        <f t="shared" si="562"/>
        <v>2020</v>
      </c>
      <c r="FC145" s="448">
        <f t="shared" si="563"/>
        <v>43862</v>
      </c>
      <c r="FD145" s="449">
        <f t="shared" si="547"/>
        <v>29</v>
      </c>
      <c r="FE145" s="450"/>
      <c r="FF145" s="451">
        <f t="shared" si="582"/>
        <v>0.65256463431494538</v>
      </c>
      <c r="FG145" s="450"/>
      <c r="FH145" s="452">
        <f t="shared" si="548"/>
        <v>1.9641197728446051</v>
      </c>
      <c r="FI145" s="452">
        <f t="shared" si="549"/>
        <v>1.5531750129065565</v>
      </c>
      <c r="FJ145" s="452">
        <f t="shared" si="550"/>
        <v>1.9088377274415151</v>
      </c>
      <c r="FK145" s="452">
        <f t="shared" si="551"/>
        <v>1.5330486446342368</v>
      </c>
      <c r="FL145" s="452">
        <f t="shared" si="552"/>
        <v>1.3106588793575471</v>
      </c>
      <c r="FM145" s="452">
        <f t="shared" si="553"/>
        <v>1.0879357546997628</v>
      </c>
      <c r="FN145" s="452">
        <f t="shared" si="554"/>
        <v>1.5182600227235838</v>
      </c>
      <c r="FO145" s="452">
        <f t="shared" si="555"/>
        <v>1.0584320727154684</v>
      </c>
      <c r="FP145" s="452">
        <f t="shared" si="556"/>
        <v>1.6629107981220657</v>
      </c>
      <c r="FQ145" s="452">
        <f t="shared" si="557"/>
        <v>1.1755868544600938</v>
      </c>
      <c r="FR145" s="453"/>
      <c r="FS145" s="446">
        <f t="shared" ref="FS145:GA154" si="623">SUMIFS(FS$443:FS$10112,$B$443:$B$10112,$B145,$C$443:$C$10112,$C145,$D$443:$D$10112,$D145)</f>
        <v>75277</v>
      </c>
      <c r="FT145" s="446">
        <f t="shared" si="623"/>
        <v>328726</v>
      </c>
      <c r="FU145" s="446">
        <f t="shared" si="623"/>
        <v>525853</v>
      </c>
      <c r="FV145" s="446">
        <f t="shared" si="623"/>
        <v>2880024</v>
      </c>
      <c r="FW145" s="446">
        <f t="shared" si="623"/>
        <v>5556928</v>
      </c>
      <c r="FX145" s="446">
        <f t="shared" si="623"/>
        <v>4875436</v>
      </c>
      <c r="FY145" s="446">
        <f t="shared" si="623"/>
        <v>134866480</v>
      </c>
      <c r="FZ145" s="446">
        <f t="shared" si="623"/>
        <v>133619266</v>
      </c>
      <c r="GA145" s="446">
        <f t="shared" si="623"/>
        <v>8917415</v>
      </c>
      <c r="GB145" s="446"/>
      <c r="GC145" s="446"/>
      <c r="GD145" s="446">
        <f t="shared" si="618"/>
        <v>166632</v>
      </c>
      <c r="GE145" s="446">
        <f t="shared" si="618"/>
        <v>88042</v>
      </c>
      <c r="GF145" s="446">
        <f t="shared" si="618"/>
        <v>5293156</v>
      </c>
      <c r="GG145" s="446">
        <f t="shared" si="618"/>
        <v>15273405</v>
      </c>
      <c r="GH145" s="446">
        <f t="shared" si="618"/>
        <v>3207564</v>
      </c>
      <c r="GI145" s="446">
        <f t="shared" si="618"/>
        <v>116268388</v>
      </c>
      <c r="GJ145" s="446">
        <f t="shared" si="618"/>
        <v>28204591</v>
      </c>
      <c r="GK145" s="446">
        <f t="shared" si="618"/>
        <v>12945574</v>
      </c>
      <c r="GL145" s="446">
        <f t="shared" si="618"/>
        <v>32911278</v>
      </c>
      <c r="GM145" s="446">
        <f t="shared" si="618"/>
        <v>11716119</v>
      </c>
      <c r="GN145" s="446">
        <f t="shared" si="584"/>
        <v>143526</v>
      </c>
      <c r="GO145" s="446">
        <f t="shared" si="619"/>
        <v>139614</v>
      </c>
      <c r="GP145" s="446">
        <f t="shared" si="619"/>
        <v>264786</v>
      </c>
      <c r="GQ145" s="446">
        <f t="shared" si="619"/>
        <v>0</v>
      </c>
      <c r="GR145" s="446"/>
      <c r="GS145" s="446"/>
      <c r="GT145" s="446"/>
      <c r="GU145" s="446"/>
      <c r="GV145" s="416"/>
      <c r="GW145" s="402"/>
      <c r="GX145" s="402"/>
      <c r="GY145" s="402"/>
      <c r="GZ145" s="402"/>
      <c r="HA145" s="402"/>
    </row>
    <row r="146" spans="1:209" ht="10.5" customHeight="1" x14ac:dyDescent="0.2">
      <c r="A146" s="417" t="str">
        <f t="shared" si="504"/>
        <v>2019-20MARCHY63</v>
      </c>
      <c r="B146" s="458" t="str">
        <f t="shared" si="560"/>
        <v>2019-20</v>
      </c>
      <c r="C146" s="402" t="s">
        <v>660</v>
      </c>
      <c r="D146" s="458" t="str">
        <f t="shared" si="570"/>
        <v>Y63</v>
      </c>
      <c r="E146" s="458" t="str">
        <f t="shared" si="570"/>
        <v>North East and Yorkshire</v>
      </c>
      <c r="F146" s="458" t="str">
        <f t="shared" si="570"/>
        <v>Y63</v>
      </c>
      <c r="H146" s="463">
        <f t="shared" si="571"/>
        <v>153614</v>
      </c>
      <c r="I146" s="463">
        <f t="shared" si="571"/>
        <v>93384</v>
      </c>
      <c r="J146" s="463">
        <f t="shared" si="571"/>
        <v>1177656</v>
      </c>
      <c r="K146" s="463">
        <f t="shared" si="506"/>
        <v>13</v>
      </c>
      <c r="L146" s="463">
        <f t="shared" si="507"/>
        <v>1</v>
      </c>
      <c r="M146" s="463">
        <f t="shared" si="508"/>
        <v>39</v>
      </c>
      <c r="N146" s="463">
        <f t="shared" si="509"/>
        <v>65</v>
      </c>
      <c r="O146" s="463">
        <f t="shared" si="510"/>
        <v>135</v>
      </c>
      <c r="P146" s="463">
        <f t="shared" si="620"/>
        <v>399</v>
      </c>
      <c r="Q146" s="463">
        <f t="shared" si="620"/>
        <v>2249</v>
      </c>
      <c r="R146" s="463">
        <f t="shared" si="620"/>
        <v>2808</v>
      </c>
      <c r="S146" s="463">
        <f t="shared" si="620"/>
        <v>110190</v>
      </c>
      <c r="T146" s="463">
        <f t="shared" si="620"/>
        <v>8810</v>
      </c>
      <c r="U146" s="463">
        <f t="shared" si="620"/>
        <v>5559</v>
      </c>
      <c r="V146" s="463">
        <f t="shared" si="620"/>
        <v>57167</v>
      </c>
      <c r="W146" s="463">
        <f t="shared" si="620"/>
        <v>19506</v>
      </c>
      <c r="X146" s="463">
        <f t="shared" si="620"/>
        <v>1048</v>
      </c>
      <c r="Y146" s="463">
        <f t="shared" si="620"/>
        <v>4054243</v>
      </c>
      <c r="Z146" s="463">
        <f t="shared" si="512"/>
        <v>460</v>
      </c>
      <c r="AA146" s="463">
        <f t="shared" si="513"/>
        <v>774</v>
      </c>
      <c r="AB146" s="463">
        <f t="shared" si="514"/>
        <v>2979252</v>
      </c>
      <c r="AC146" s="463">
        <f t="shared" si="515"/>
        <v>536</v>
      </c>
      <c r="AD146" s="463">
        <f t="shared" si="516"/>
        <v>935</v>
      </c>
      <c r="AE146" s="463">
        <f t="shared" si="517"/>
        <v>86164761</v>
      </c>
      <c r="AF146" s="463">
        <f t="shared" si="518"/>
        <v>1507</v>
      </c>
      <c r="AG146" s="463">
        <f t="shared" si="519"/>
        <v>3082</v>
      </c>
      <c r="AH146" s="463">
        <f t="shared" si="520"/>
        <v>75225940</v>
      </c>
      <c r="AI146" s="463">
        <f t="shared" si="521"/>
        <v>3857</v>
      </c>
      <c r="AJ146" s="463">
        <f t="shared" si="522"/>
        <v>9388</v>
      </c>
      <c r="AK146" s="463">
        <f t="shared" si="523"/>
        <v>4868205</v>
      </c>
      <c r="AL146" s="463">
        <f t="shared" si="524"/>
        <v>4645</v>
      </c>
      <c r="AM146" s="463">
        <f t="shared" si="525"/>
        <v>11350</v>
      </c>
      <c r="AN146" s="463"/>
      <c r="AO146" s="463"/>
      <c r="AP146" s="463"/>
      <c r="AQ146" s="463"/>
      <c r="AR146" s="463"/>
      <c r="AS146" s="463"/>
      <c r="AT146" s="463">
        <f t="shared" si="621"/>
        <v>12570</v>
      </c>
      <c r="AU146" s="463">
        <f t="shared" si="621"/>
        <v>1438</v>
      </c>
      <c r="AV146" s="463">
        <f t="shared" si="621"/>
        <v>1810</v>
      </c>
      <c r="AW146" s="463">
        <f t="shared" si="621"/>
        <v>5160</v>
      </c>
      <c r="AX146" s="463">
        <f t="shared" si="621"/>
        <v>2528</v>
      </c>
      <c r="AY146" s="463">
        <f t="shared" si="621"/>
        <v>6794</v>
      </c>
      <c r="AZ146" s="463">
        <f t="shared" si="621"/>
        <v>1879</v>
      </c>
      <c r="BA146" s="463"/>
      <c r="BB146" s="463"/>
      <c r="BC146" s="463"/>
      <c r="BD146" s="463"/>
      <c r="BE146" s="463"/>
      <c r="BF146" s="463"/>
      <c r="BG146" s="463"/>
      <c r="BH146" s="463"/>
      <c r="BI146" s="463">
        <f t="shared" si="622"/>
        <v>53919</v>
      </c>
      <c r="BJ146" s="463">
        <f t="shared" si="622"/>
        <v>8805</v>
      </c>
      <c r="BK146" s="463">
        <f t="shared" si="622"/>
        <v>34896</v>
      </c>
      <c r="BL146" s="463">
        <f t="shared" si="622"/>
        <v>97620</v>
      </c>
      <c r="BM146" s="463">
        <f t="shared" si="622"/>
        <v>16279</v>
      </c>
      <c r="BN146" s="463">
        <f t="shared" si="622"/>
        <v>13034</v>
      </c>
      <c r="BO146" s="463">
        <f t="shared" si="622"/>
        <v>10057</v>
      </c>
      <c r="BP146" s="463">
        <f t="shared" si="622"/>
        <v>8120</v>
      </c>
      <c r="BQ146" s="463">
        <f t="shared" si="622"/>
        <v>74195</v>
      </c>
      <c r="BR146" s="463">
        <f t="shared" si="622"/>
        <v>61300</v>
      </c>
      <c r="BS146" s="463">
        <f t="shared" si="622"/>
        <v>29505</v>
      </c>
      <c r="BT146" s="463">
        <f t="shared" si="622"/>
        <v>20779</v>
      </c>
      <c r="BU146" s="463">
        <f t="shared" si="622"/>
        <v>1838</v>
      </c>
      <c r="BV146" s="463">
        <f t="shared" si="622"/>
        <v>1276</v>
      </c>
      <c r="BW146" s="463">
        <f t="shared" si="586"/>
        <v>216</v>
      </c>
      <c r="BX146" s="463">
        <f t="shared" si="586"/>
        <v>106533</v>
      </c>
      <c r="BY146" s="463">
        <f t="shared" si="587"/>
        <v>493</v>
      </c>
      <c r="BZ146" s="463">
        <f t="shared" si="588"/>
        <v>825</v>
      </c>
      <c r="CA146" s="463">
        <f t="shared" si="589"/>
        <v>104</v>
      </c>
      <c r="CB146" s="463">
        <f t="shared" si="589"/>
        <v>44260</v>
      </c>
      <c r="CC146" s="463">
        <f t="shared" si="590"/>
        <v>426</v>
      </c>
      <c r="CD146" s="463">
        <f t="shared" si="591"/>
        <v>850</v>
      </c>
      <c r="CE146" s="463">
        <f t="shared" si="592"/>
        <v>8490</v>
      </c>
      <c r="CF146" s="463">
        <f t="shared" si="592"/>
        <v>3903450</v>
      </c>
      <c r="CG146" s="463">
        <f t="shared" si="593"/>
        <v>460</v>
      </c>
      <c r="CH146" s="463">
        <f t="shared" si="594"/>
        <v>773</v>
      </c>
      <c r="CI146" s="463">
        <f t="shared" si="595"/>
        <v>5509</v>
      </c>
      <c r="CJ146" s="463">
        <f t="shared" si="595"/>
        <v>7885955</v>
      </c>
      <c r="CK146" s="463">
        <f t="shared" si="596"/>
        <v>1431</v>
      </c>
      <c r="CL146" s="463">
        <f t="shared" si="597"/>
        <v>2827</v>
      </c>
      <c r="CM146" s="463">
        <f t="shared" si="598"/>
        <v>1275</v>
      </c>
      <c r="CN146" s="463">
        <f t="shared" si="598"/>
        <v>1772407</v>
      </c>
      <c r="CO146" s="463">
        <f t="shared" si="599"/>
        <v>1390</v>
      </c>
      <c r="CP146" s="463">
        <f t="shared" si="600"/>
        <v>2909</v>
      </c>
      <c r="CQ146" s="463">
        <f t="shared" si="601"/>
        <v>50383</v>
      </c>
      <c r="CR146" s="463">
        <f t="shared" si="601"/>
        <v>76506399</v>
      </c>
      <c r="CS146" s="463">
        <f t="shared" si="602"/>
        <v>1518</v>
      </c>
      <c r="CT146" s="463">
        <f t="shared" si="603"/>
        <v>3113</v>
      </c>
      <c r="CU146" s="463">
        <f t="shared" si="604"/>
        <v>2952</v>
      </c>
      <c r="CV146" s="463">
        <f t="shared" si="604"/>
        <v>13121461</v>
      </c>
      <c r="CW146" s="463">
        <f t="shared" si="605"/>
        <v>4445</v>
      </c>
      <c r="CX146" s="463">
        <f t="shared" si="606"/>
        <v>9311</v>
      </c>
      <c r="CY146" s="463">
        <f t="shared" si="607"/>
        <v>1841</v>
      </c>
      <c r="CZ146" s="463">
        <f t="shared" si="607"/>
        <v>7512915</v>
      </c>
      <c r="DA146" s="463">
        <f t="shared" si="608"/>
        <v>4081</v>
      </c>
      <c r="DB146" s="463">
        <f t="shared" si="609"/>
        <v>8770</v>
      </c>
      <c r="DC146" s="463">
        <f t="shared" si="610"/>
        <v>2290</v>
      </c>
      <c r="DD146" s="463">
        <f t="shared" si="610"/>
        <v>14030305</v>
      </c>
      <c r="DE146" s="463">
        <f t="shared" si="611"/>
        <v>6127</v>
      </c>
      <c r="DF146" s="463">
        <f t="shared" si="612"/>
        <v>13207</v>
      </c>
      <c r="DG146" s="463">
        <f t="shared" si="613"/>
        <v>1152</v>
      </c>
      <c r="DH146" s="463">
        <f t="shared" si="613"/>
        <v>5251045</v>
      </c>
      <c r="DI146" s="463">
        <f t="shared" si="614"/>
        <v>4558</v>
      </c>
      <c r="DJ146" s="463">
        <f t="shared" si="615"/>
        <v>10579</v>
      </c>
      <c r="DK146" s="463">
        <f t="shared" si="616"/>
        <v>319</v>
      </c>
      <c r="DL146" s="463">
        <f t="shared" si="575"/>
        <v>121982</v>
      </c>
      <c r="DM146" s="463">
        <f t="shared" si="529"/>
        <v>382</v>
      </c>
      <c r="DN146" s="463">
        <f t="shared" si="530"/>
        <v>615</v>
      </c>
      <c r="DO146" s="463">
        <f t="shared" si="576"/>
        <v>5341</v>
      </c>
      <c r="DP146" s="463">
        <f t="shared" si="576"/>
        <v>220195</v>
      </c>
      <c r="DQ146" s="463">
        <f t="shared" si="532"/>
        <v>41</v>
      </c>
      <c r="DR146" s="463">
        <f t="shared" si="533"/>
        <v>79</v>
      </c>
      <c r="DS146" s="463">
        <f t="shared" si="577"/>
        <v>46</v>
      </c>
      <c r="DT146" s="463">
        <f t="shared" si="577"/>
        <v>54782</v>
      </c>
      <c r="DU146" s="463">
        <f t="shared" si="578"/>
        <v>1191</v>
      </c>
      <c r="DV146" s="463">
        <f t="shared" si="579"/>
        <v>2502</v>
      </c>
      <c r="DW146" s="463">
        <f t="shared" si="580"/>
        <v>37</v>
      </c>
      <c r="DX146" s="463"/>
      <c r="DY146" s="463"/>
      <c r="DZ146" s="463"/>
      <c r="EA146" s="463"/>
      <c r="EB146" s="463"/>
      <c r="EC146" s="463"/>
      <c r="ED146" s="463"/>
      <c r="EE146" s="463"/>
      <c r="EF146" s="463"/>
      <c r="EG146" s="463" t="s">
        <v>152</v>
      </c>
      <c r="EH146" s="463" t="s">
        <v>152</v>
      </c>
      <c r="EI146" s="463">
        <f t="shared" si="617"/>
        <v>24</v>
      </c>
      <c r="EJ146" s="446"/>
      <c r="EK146" s="446"/>
      <c r="EL146" s="446"/>
      <c r="EM146" s="446"/>
      <c r="EN146" s="446"/>
      <c r="EO146" s="446"/>
      <c r="EP146" s="446"/>
      <c r="EQ146" s="446"/>
      <c r="ER146" s="446"/>
      <c r="ES146" s="446"/>
      <c r="ET146" s="446"/>
      <c r="EU146" s="446"/>
      <c r="EV146" s="446"/>
      <c r="EW146" s="446"/>
      <c r="EX146" s="446"/>
      <c r="EY146" s="446"/>
      <c r="EZ146" s="447"/>
      <c r="FA146" s="446">
        <f t="shared" si="546"/>
        <v>3</v>
      </c>
      <c r="FB146" s="417">
        <f t="shared" si="562"/>
        <v>2020</v>
      </c>
      <c r="FC146" s="448">
        <f t="shared" si="563"/>
        <v>43891</v>
      </c>
      <c r="FD146" s="449">
        <f t="shared" si="547"/>
        <v>31</v>
      </c>
      <c r="FE146" s="450"/>
      <c r="FF146" s="451">
        <f t="shared" si="582"/>
        <v>0.63500178337890856</v>
      </c>
      <c r="FG146" s="450"/>
      <c r="FH146" s="452">
        <f t="shared" si="548"/>
        <v>1.8477866061293984</v>
      </c>
      <c r="FI146" s="452">
        <f t="shared" si="549"/>
        <v>1.4794551645856981</v>
      </c>
      <c r="FJ146" s="452">
        <f t="shared" si="550"/>
        <v>1.8091383342327756</v>
      </c>
      <c r="FK146" s="452">
        <f t="shared" si="551"/>
        <v>1.4606943694909156</v>
      </c>
      <c r="FL146" s="452">
        <f t="shared" si="552"/>
        <v>1.2978641523956129</v>
      </c>
      <c r="FM146" s="452">
        <f t="shared" si="553"/>
        <v>1.0722969545367083</v>
      </c>
      <c r="FN146" s="452">
        <f t="shared" si="554"/>
        <v>1.5126115041525685</v>
      </c>
      <c r="FO146" s="452">
        <f t="shared" si="555"/>
        <v>1.0652619706756896</v>
      </c>
      <c r="FP146" s="452">
        <f t="shared" si="556"/>
        <v>1.7538167938931297</v>
      </c>
      <c r="FQ146" s="452">
        <f t="shared" si="557"/>
        <v>1.217557251908397</v>
      </c>
      <c r="FR146" s="453"/>
      <c r="FS146" s="446">
        <f t="shared" si="623"/>
        <v>128272</v>
      </c>
      <c r="FT146" s="446">
        <f t="shared" si="623"/>
        <v>3597904</v>
      </c>
      <c r="FU146" s="446">
        <f t="shared" si="623"/>
        <v>6098808</v>
      </c>
      <c r="FV146" s="446">
        <f t="shared" si="623"/>
        <v>12651160</v>
      </c>
      <c r="FW146" s="446">
        <f t="shared" si="623"/>
        <v>6823159</v>
      </c>
      <c r="FX146" s="446">
        <f t="shared" si="623"/>
        <v>5198503</v>
      </c>
      <c r="FY146" s="446">
        <f t="shared" si="623"/>
        <v>176174258</v>
      </c>
      <c r="FZ146" s="446">
        <f t="shared" si="623"/>
        <v>183116904</v>
      </c>
      <c r="GA146" s="446">
        <f t="shared" si="623"/>
        <v>11895240</v>
      </c>
      <c r="GB146" s="446"/>
      <c r="GC146" s="446"/>
      <c r="GD146" s="446">
        <f t="shared" si="618"/>
        <v>178177</v>
      </c>
      <c r="GE146" s="446">
        <f t="shared" si="618"/>
        <v>88442</v>
      </c>
      <c r="GF146" s="446">
        <f t="shared" si="618"/>
        <v>6561586</v>
      </c>
      <c r="GG146" s="446">
        <f t="shared" si="618"/>
        <v>15573134</v>
      </c>
      <c r="GH146" s="446">
        <f t="shared" si="618"/>
        <v>3708975</v>
      </c>
      <c r="GI146" s="446">
        <f t="shared" si="618"/>
        <v>156857567</v>
      </c>
      <c r="GJ146" s="446">
        <f t="shared" si="618"/>
        <v>27485998</v>
      </c>
      <c r="GK146" s="446">
        <f t="shared" si="618"/>
        <v>16146201</v>
      </c>
      <c r="GL146" s="446">
        <f t="shared" si="618"/>
        <v>30243908</v>
      </c>
      <c r="GM146" s="446">
        <f t="shared" si="618"/>
        <v>12187560</v>
      </c>
      <c r="GN146" s="446">
        <f t="shared" si="584"/>
        <v>115092</v>
      </c>
      <c r="GO146" s="446">
        <f t="shared" si="619"/>
        <v>196228</v>
      </c>
      <c r="GP146" s="446">
        <f t="shared" si="619"/>
        <v>422919</v>
      </c>
      <c r="GQ146" s="446">
        <f t="shared" si="619"/>
        <v>0</v>
      </c>
      <c r="GR146" s="446"/>
      <c r="GS146" s="446"/>
      <c r="GT146" s="446"/>
      <c r="GU146" s="446"/>
      <c r="GV146" s="416"/>
      <c r="GW146" s="402"/>
      <c r="GX146" s="402"/>
      <c r="GY146" s="402"/>
      <c r="GZ146" s="402"/>
      <c r="HA146" s="402"/>
    </row>
    <row r="147" spans="1:209" ht="10.5" customHeight="1" x14ac:dyDescent="0.2">
      <c r="A147" s="417" t="str">
        <f t="shared" si="504"/>
        <v>2020-21APRILY63</v>
      </c>
      <c r="B147" s="458" t="str">
        <f t="shared" si="560"/>
        <v>2020-21</v>
      </c>
      <c r="C147" s="402" t="s">
        <v>664</v>
      </c>
      <c r="D147" s="458" t="str">
        <f t="shared" si="570"/>
        <v>Y63</v>
      </c>
      <c r="E147" s="458" t="str">
        <f t="shared" si="570"/>
        <v>North East and Yorkshire</v>
      </c>
      <c r="F147" s="458" t="str">
        <f t="shared" si="570"/>
        <v>Y63</v>
      </c>
      <c r="H147" s="463">
        <f t="shared" si="571"/>
        <v>124661</v>
      </c>
      <c r="I147" s="463">
        <f t="shared" si="571"/>
        <v>69784</v>
      </c>
      <c r="J147" s="463">
        <f t="shared" si="571"/>
        <v>329171</v>
      </c>
      <c r="K147" s="463">
        <f t="shared" si="506"/>
        <v>5</v>
      </c>
      <c r="L147" s="463">
        <f t="shared" si="507"/>
        <v>1</v>
      </c>
      <c r="M147" s="463">
        <f t="shared" si="508"/>
        <v>7</v>
      </c>
      <c r="N147" s="463">
        <f t="shared" si="509"/>
        <v>20</v>
      </c>
      <c r="O147" s="463">
        <f t="shared" si="510"/>
        <v>89</v>
      </c>
      <c r="P147" s="463">
        <f t="shared" si="620"/>
        <v>451</v>
      </c>
      <c r="Q147" s="463">
        <f t="shared" si="620"/>
        <v>2607</v>
      </c>
      <c r="R147" s="463">
        <f t="shared" si="620"/>
        <v>418</v>
      </c>
      <c r="S147" s="463">
        <f t="shared" si="620"/>
        <v>99647</v>
      </c>
      <c r="T147" s="463">
        <f t="shared" si="620"/>
        <v>6479</v>
      </c>
      <c r="U147" s="463">
        <f t="shared" si="620"/>
        <v>3357</v>
      </c>
      <c r="V147" s="463">
        <f t="shared" si="620"/>
        <v>48985</v>
      </c>
      <c r="W147" s="463">
        <f t="shared" si="620"/>
        <v>25186</v>
      </c>
      <c r="X147" s="463">
        <f t="shared" si="620"/>
        <v>1405</v>
      </c>
      <c r="Y147" s="463">
        <f t="shared" si="620"/>
        <v>2682932</v>
      </c>
      <c r="Z147" s="463">
        <f t="shared" si="512"/>
        <v>414</v>
      </c>
      <c r="AA147" s="463">
        <f t="shared" si="513"/>
        <v>707</v>
      </c>
      <c r="AB147" s="463">
        <f t="shared" ref="AB147:AB178" si="624">SUMIFS(AB$443:AB$10112,$B$443:$B$10112,$B147,$C$443:$C$10112,$C147,$D$443:$D$10112,$D147)</f>
        <v>1518197</v>
      </c>
      <c r="AC147" s="463">
        <f t="shared" si="515"/>
        <v>452</v>
      </c>
      <c r="AD147" s="463">
        <f t="shared" si="516"/>
        <v>786</v>
      </c>
      <c r="AE147" s="463">
        <f t="shared" ref="AE147:AE178" si="625">SUMIFS(AE$443:AE$10112,$B$443:$B$10112,$B147,$C$443:$C$10112,$C147,$D$443:$D$10112,$D147)</f>
        <v>50078424</v>
      </c>
      <c r="AF147" s="463">
        <f t="shared" si="518"/>
        <v>1022</v>
      </c>
      <c r="AG147" s="463">
        <f t="shared" si="519"/>
        <v>1996</v>
      </c>
      <c r="AH147" s="463">
        <f t="shared" ref="AH147:AH178" si="626">SUMIFS(AH$443:AH$10112,$B$443:$B$10112,$B147,$C$443:$C$10112,$C147,$D$443:$D$10112,$D147)</f>
        <v>51595657</v>
      </c>
      <c r="AI147" s="463">
        <f t="shared" si="521"/>
        <v>2049</v>
      </c>
      <c r="AJ147" s="463">
        <f t="shared" si="522"/>
        <v>4708</v>
      </c>
      <c r="AK147" s="463">
        <f t="shared" ref="AK147:AK178" si="627">SUMIFS(AK$443:AK$10112,$B$443:$B$10112,$B147,$C$443:$C$10112,$C147,$D$443:$D$10112,$D147)</f>
        <v>4110071</v>
      </c>
      <c r="AL147" s="463">
        <f t="shared" si="524"/>
        <v>2925</v>
      </c>
      <c r="AM147" s="463">
        <f t="shared" si="525"/>
        <v>6811</v>
      </c>
      <c r="AN147" s="463"/>
      <c r="AO147" s="463"/>
      <c r="AP147" s="463"/>
      <c r="AQ147" s="463"/>
      <c r="AR147" s="463"/>
      <c r="AS147" s="463"/>
      <c r="AT147" s="463">
        <f t="shared" si="621"/>
        <v>9252</v>
      </c>
      <c r="AU147" s="463">
        <f t="shared" si="621"/>
        <v>964</v>
      </c>
      <c r="AV147" s="463">
        <f t="shared" si="621"/>
        <v>1384</v>
      </c>
      <c r="AW147" s="463">
        <f t="shared" si="621"/>
        <v>5902</v>
      </c>
      <c r="AX147" s="463">
        <f t="shared" si="621"/>
        <v>2435</v>
      </c>
      <c r="AY147" s="463">
        <f t="shared" si="621"/>
        <v>4469</v>
      </c>
      <c r="AZ147" s="463">
        <f t="shared" si="621"/>
        <v>3210</v>
      </c>
      <c r="BA147" s="463"/>
      <c r="BB147" s="463"/>
      <c r="BC147" s="463"/>
      <c r="BD147" s="463"/>
      <c r="BE147" s="463"/>
      <c r="BF147" s="463"/>
      <c r="BG147" s="463"/>
      <c r="BH147" s="463"/>
      <c r="BI147" s="463">
        <f t="shared" si="622"/>
        <v>43995</v>
      </c>
      <c r="BJ147" s="463">
        <f t="shared" si="622"/>
        <v>7620</v>
      </c>
      <c r="BK147" s="463">
        <f t="shared" si="622"/>
        <v>38780</v>
      </c>
      <c r="BL147" s="463">
        <f t="shared" si="622"/>
        <v>90395</v>
      </c>
      <c r="BM147" s="463">
        <f t="shared" si="622"/>
        <v>11423</v>
      </c>
      <c r="BN147" s="463">
        <f t="shared" si="622"/>
        <v>9170</v>
      </c>
      <c r="BO147" s="463">
        <f t="shared" si="622"/>
        <v>5516</v>
      </c>
      <c r="BP147" s="463">
        <f t="shared" si="622"/>
        <v>4488</v>
      </c>
      <c r="BQ147" s="463">
        <f t="shared" si="622"/>
        <v>60598</v>
      </c>
      <c r="BR147" s="463">
        <f t="shared" si="622"/>
        <v>51578</v>
      </c>
      <c r="BS147" s="463">
        <f t="shared" si="622"/>
        <v>34817</v>
      </c>
      <c r="BT147" s="463">
        <f t="shared" si="622"/>
        <v>26331</v>
      </c>
      <c r="BU147" s="463">
        <f t="shared" si="622"/>
        <v>2194</v>
      </c>
      <c r="BV147" s="463">
        <f t="shared" si="622"/>
        <v>1569</v>
      </c>
      <c r="BW147" s="463">
        <f t="shared" si="586"/>
        <v>161</v>
      </c>
      <c r="BX147" s="463">
        <f t="shared" si="586"/>
        <v>77620</v>
      </c>
      <c r="BY147" s="463">
        <f t="shared" si="587"/>
        <v>482</v>
      </c>
      <c r="BZ147" s="463">
        <f t="shared" si="588"/>
        <v>781</v>
      </c>
      <c r="CA147" s="463">
        <f t="shared" si="589"/>
        <v>80</v>
      </c>
      <c r="CB147" s="463">
        <f t="shared" si="589"/>
        <v>32617</v>
      </c>
      <c r="CC147" s="463">
        <f t="shared" si="590"/>
        <v>408</v>
      </c>
      <c r="CD147" s="463">
        <f t="shared" si="591"/>
        <v>801</v>
      </c>
      <c r="CE147" s="463">
        <f t="shared" si="592"/>
        <v>6238</v>
      </c>
      <c r="CF147" s="463">
        <f t="shared" si="592"/>
        <v>2572695</v>
      </c>
      <c r="CG147" s="463">
        <f t="shared" si="593"/>
        <v>412</v>
      </c>
      <c r="CH147" s="463">
        <f t="shared" si="594"/>
        <v>704</v>
      </c>
      <c r="CI147" s="463">
        <f t="shared" si="595"/>
        <v>5417</v>
      </c>
      <c r="CJ147" s="463">
        <f t="shared" si="595"/>
        <v>5303249</v>
      </c>
      <c r="CK147" s="463">
        <f t="shared" si="596"/>
        <v>979</v>
      </c>
      <c r="CL147" s="463">
        <f t="shared" si="597"/>
        <v>1894</v>
      </c>
      <c r="CM147" s="463">
        <f t="shared" si="598"/>
        <v>859</v>
      </c>
      <c r="CN147" s="463">
        <f t="shared" si="598"/>
        <v>734212</v>
      </c>
      <c r="CO147" s="463">
        <f t="shared" si="599"/>
        <v>855</v>
      </c>
      <c r="CP147" s="463">
        <f t="shared" si="600"/>
        <v>1809</v>
      </c>
      <c r="CQ147" s="463">
        <f t="shared" si="601"/>
        <v>42709</v>
      </c>
      <c r="CR147" s="463">
        <f t="shared" si="601"/>
        <v>44040963</v>
      </c>
      <c r="CS147" s="463">
        <f t="shared" si="602"/>
        <v>1031</v>
      </c>
      <c r="CT147" s="463">
        <f t="shared" si="603"/>
        <v>2019</v>
      </c>
      <c r="CU147" s="463">
        <f t="shared" si="604"/>
        <v>3380</v>
      </c>
      <c r="CV147" s="463">
        <f t="shared" si="604"/>
        <v>10197798</v>
      </c>
      <c r="CW147" s="463">
        <f t="shared" si="605"/>
        <v>3017</v>
      </c>
      <c r="CX147" s="463">
        <f t="shared" si="606"/>
        <v>6281</v>
      </c>
      <c r="CY147" s="463">
        <f t="shared" si="607"/>
        <v>1199</v>
      </c>
      <c r="CZ147" s="463">
        <f t="shared" si="607"/>
        <v>3246780</v>
      </c>
      <c r="DA147" s="463">
        <f t="shared" si="608"/>
        <v>2708</v>
      </c>
      <c r="DB147" s="463">
        <f t="shared" si="609"/>
        <v>5828</v>
      </c>
      <c r="DC147" s="463">
        <f t="shared" si="610"/>
        <v>2482</v>
      </c>
      <c r="DD147" s="463">
        <f t="shared" si="610"/>
        <v>10761798</v>
      </c>
      <c r="DE147" s="463">
        <f t="shared" si="611"/>
        <v>4336</v>
      </c>
      <c r="DF147" s="463">
        <f t="shared" si="612"/>
        <v>9164</v>
      </c>
      <c r="DG147" s="463">
        <f t="shared" si="613"/>
        <v>819</v>
      </c>
      <c r="DH147" s="463">
        <f t="shared" si="613"/>
        <v>2649836</v>
      </c>
      <c r="DI147" s="463">
        <f t="shared" si="614"/>
        <v>3235</v>
      </c>
      <c r="DJ147" s="463">
        <f t="shared" si="615"/>
        <v>6940</v>
      </c>
      <c r="DK147" s="463">
        <f t="shared" si="616"/>
        <v>293</v>
      </c>
      <c r="DL147" s="463">
        <f t="shared" si="575"/>
        <v>104590</v>
      </c>
      <c r="DM147" s="463">
        <f t="shared" si="529"/>
        <v>357</v>
      </c>
      <c r="DN147" s="463">
        <f t="shared" si="530"/>
        <v>588</v>
      </c>
      <c r="DO147" s="463">
        <f t="shared" si="576"/>
        <v>4047</v>
      </c>
      <c r="DP147" s="463">
        <f t="shared" si="576"/>
        <v>129505</v>
      </c>
      <c r="DQ147" s="463">
        <f t="shared" si="532"/>
        <v>32</v>
      </c>
      <c r="DR147" s="463">
        <f t="shared" si="533"/>
        <v>57</v>
      </c>
      <c r="DS147" s="463">
        <f t="shared" si="577"/>
        <v>40</v>
      </c>
      <c r="DT147" s="463">
        <f t="shared" si="577"/>
        <v>28265</v>
      </c>
      <c r="DU147" s="463">
        <f t="shared" si="578"/>
        <v>707</v>
      </c>
      <c r="DV147" s="463">
        <f t="shared" si="579"/>
        <v>1217</v>
      </c>
      <c r="DW147" s="463">
        <f t="shared" si="580"/>
        <v>36</v>
      </c>
      <c r="DX147" s="463"/>
      <c r="DY147" s="463"/>
      <c r="DZ147" s="463"/>
      <c r="EA147" s="463"/>
      <c r="EB147" s="463"/>
      <c r="EC147" s="463"/>
      <c r="ED147" s="463"/>
      <c r="EE147" s="463"/>
      <c r="EF147" s="463"/>
      <c r="EG147" s="463" t="s">
        <v>152</v>
      </c>
      <c r="EH147" s="463" t="s">
        <v>152</v>
      </c>
      <c r="EI147" s="463">
        <f t="shared" si="617"/>
        <v>14</v>
      </c>
      <c r="EJ147" s="446"/>
      <c r="EK147" s="446"/>
      <c r="EL147" s="446"/>
      <c r="EM147" s="446"/>
      <c r="EN147" s="446"/>
      <c r="EO147" s="446"/>
      <c r="EP147" s="446"/>
      <c r="EQ147" s="446"/>
      <c r="ER147" s="446"/>
      <c r="ES147" s="446"/>
      <c r="ET147" s="446"/>
      <c r="EU147" s="446"/>
      <c r="EV147" s="446"/>
      <c r="EW147" s="446"/>
      <c r="EX147" s="446"/>
      <c r="EY147" s="446"/>
      <c r="EZ147" s="447"/>
      <c r="FA147" s="446">
        <f t="shared" si="546"/>
        <v>4</v>
      </c>
      <c r="FB147" s="417">
        <f t="shared" si="562"/>
        <v>2020</v>
      </c>
      <c r="FC147" s="448">
        <f t="shared" si="563"/>
        <v>43922</v>
      </c>
      <c r="FD147" s="449">
        <f t="shared" si="547"/>
        <v>30</v>
      </c>
      <c r="FE147" s="450"/>
      <c r="FF147" s="451">
        <f t="shared" si="582"/>
        <v>0.67136695421366954</v>
      </c>
      <c r="FG147" s="450"/>
      <c r="FH147" s="452">
        <f t="shared" ref="FH147:FH178" si="628">IFERROR(BM147/HLOOKUP(FH$3,$T$5:$X$10112,ROW()-4,0),"-")</f>
        <v>1.7630807223336935</v>
      </c>
      <c r="FI147" s="452">
        <f t="shared" ref="FI147:FI178" si="629">IFERROR(BN147/HLOOKUP(FI$3,$T$5:$X$10112,ROW()-4,0),"-")</f>
        <v>1.4153418737459484</v>
      </c>
      <c r="FJ147" s="452">
        <f t="shared" ref="FJ147:FJ178" si="630">IFERROR(BO147/HLOOKUP(FJ$3,$T$5:$X$10112,ROW()-4,0),"-")</f>
        <v>1.6431337503723562</v>
      </c>
      <c r="FK147" s="452">
        <f t="shared" ref="FK147:FK178" si="631">IFERROR(BP147/HLOOKUP(FK$3,$T$5:$X$10112,ROW()-4,0),"-")</f>
        <v>1.3369079535299375</v>
      </c>
      <c r="FL147" s="452">
        <f t="shared" ref="FL147:FL178" si="632">IFERROR(BQ147/HLOOKUP(FL$3,$T$5:$X$10112,ROW()-4,0),"-")</f>
        <v>1.2370725732367052</v>
      </c>
      <c r="FM147" s="452">
        <f t="shared" ref="FM147:FM178" si="633">IFERROR(BR147/HLOOKUP(FM$3,$T$5:$X$10112,ROW()-4,0),"-")</f>
        <v>1.0529345718076963</v>
      </c>
      <c r="FN147" s="452">
        <f t="shared" ref="FN147:FN178" si="634">IFERROR(BS147/HLOOKUP(FN$3,$T$5:$X$10112,ROW()-4,0),"-")</f>
        <v>1.382394981338839</v>
      </c>
      <c r="FO147" s="452">
        <f t="shared" ref="FO147:FO178" si="635">IFERROR(BT147/HLOOKUP(FO$3,$T$5:$X$10112,ROW()-4,0),"-")</f>
        <v>1.0454617644723259</v>
      </c>
      <c r="FP147" s="452">
        <f t="shared" ref="FP147:FP178" si="636">IFERROR(BU147/HLOOKUP(FP$3,$T$5:$X$10112,ROW()-4,0),"-")</f>
        <v>1.5615658362989324</v>
      </c>
      <c r="FQ147" s="452">
        <f t="shared" ref="FQ147:FQ178" si="637">IFERROR(BV147/HLOOKUP(FQ$3,$T$5:$X$10112,ROW()-4,0),"-")</f>
        <v>1.1167259786476869</v>
      </c>
      <c r="FR147" s="453"/>
      <c r="FS147" s="446">
        <f t="shared" si="623"/>
        <v>69784</v>
      </c>
      <c r="FT147" s="446">
        <f t="shared" si="623"/>
        <v>466218</v>
      </c>
      <c r="FU147" s="446">
        <f t="shared" si="623"/>
        <v>1430330</v>
      </c>
      <c r="FV147" s="446">
        <f t="shared" si="623"/>
        <v>6201647</v>
      </c>
      <c r="FW147" s="446">
        <f t="shared" si="623"/>
        <v>4578268</v>
      </c>
      <c r="FX147" s="446">
        <f t="shared" si="623"/>
        <v>2637720</v>
      </c>
      <c r="FY147" s="446">
        <f t="shared" si="623"/>
        <v>97794268</v>
      </c>
      <c r="FZ147" s="446">
        <f t="shared" si="623"/>
        <v>118569340</v>
      </c>
      <c r="GA147" s="446">
        <f t="shared" si="623"/>
        <v>9569758</v>
      </c>
      <c r="GB147" s="446"/>
      <c r="GC147" s="446"/>
      <c r="GD147" s="446">
        <f t="shared" si="618"/>
        <v>125662</v>
      </c>
      <c r="GE147" s="446">
        <f t="shared" si="618"/>
        <v>64083</v>
      </c>
      <c r="GF147" s="446">
        <f t="shared" si="618"/>
        <v>4389698</v>
      </c>
      <c r="GG147" s="446">
        <f t="shared" si="618"/>
        <v>10259186</v>
      </c>
      <c r="GH147" s="446">
        <f t="shared" si="618"/>
        <v>1554039</v>
      </c>
      <c r="GI147" s="446">
        <f t="shared" si="618"/>
        <v>86235003</v>
      </c>
      <c r="GJ147" s="446">
        <f t="shared" si="618"/>
        <v>21231284</v>
      </c>
      <c r="GK147" s="446">
        <f t="shared" si="618"/>
        <v>6987311</v>
      </c>
      <c r="GL147" s="446">
        <f t="shared" si="618"/>
        <v>22746134</v>
      </c>
      <c r="GM147" s="446">
        <f t="shared" si="618"/>
        <v>5683711</v>
      </c>
      <c r="GN147" s="446">
        <f t="shared" si="584"/>
        <v>48680</v>
      </c>
      <c r="GO147" s="446">
        <f t="shared" si="619"/>
        <v>172232</v>
      </c>
      <c r="GP147" s="446">
        <f t="shared" si="619"/>
        <v>231969</v>
      </c>
      <c r="GQ147" s="446">
        <f t="shared" si="619"/>
        <v>0</v>
      </c>
      <c r="GR147" s="446"/>
      <c r="GS147" s="446"/>
      <c r="GT147" s="446"/>
      <c r="GU147" s="446"/>
      <c r="GV147" s="416"/>
      <c r="GW147" s="402"/>
      <c r="GX147" s="402"/>
      <c r="GY147" s="402"/>
      <c r="GZ147" s="402"/>
      <c r="HA147" s="402"/>
    </row>
    <row r="148" spans="1:209" ht="10.5" customHeight="1" x14ac:dyDescent="0.2">
      <c r="A148" s="417" t="str">
        <f t="shared" si="504"/>
        <v>2020-21MAYY63</v>
      </c>
      <c r="B148" s="458" t="str">
        <f t="shared" si="560"/>
        <v>2020-21</v>
      </c>
      <c r="C148" s="402" t="s">
        <v>668</v>
      </c>
      <c r="D148" s="458" t="str">
        <f t="shared" ref="D148:F163" si="638">D147</f>
        <v>Y63</v>
      </c>
      <c r="E148" s="458" t="str">
        <f t="shared" si="638"/>
        <v>North East and Yorkshire</v>
      </c>
      <c r="F148" s="458" t="str">
        <f t="shared" si="638"/>
        <v>Y63</v>
      </c>
      <c r="H148" s="463">
        <f t="shared" si="571"/>
        <v>120583</v>
      </c>
      <c r="I148" s="463">
        <f t="shared" si="571"/>
        <v>65988</v>
      </c>
      <c r="J148" s="463">
        <f t="shared" si="571"/>
        <v>149745</v>
      </c>
      <c r="K148" s="463">
        <f t="shared" si="506"/>
        <v>2</v>
      </c>
      <c r="L148" s="463">
        <f t="shared" si="507"/>
        <v>1</v>
      </c>
      <c r="M148" s="463">
        <f t="shared" si="508"/>
        <v>2</v>
      </c>
      <c r="N148" s="463">
        <f t="shared" si="509"/>
        <v>8</v>
      </c>
      <c r="O148" s="463">
        <f t="shared" si="510"/>
        <v>31</v>
      </c>
      <c r="P148" s="463">
        <f t="shared" si="620"/>
        <v>441</v>
      </c>
      <c r="Q148" s="463">
        <f t="shared" si="620"/>
        <v>2506</v>
      </c>
      <c r="R148" s="463">
        <f t="shared" si="620"/>
        <v>329</v>
      </c>
      <c r="S148" s="463">
        <f t="shared" si="620"/>
        <v>99140</v>
      </c>
      <c r="T148" s="463">
        <f t="shared" si="620"/>
        <v>6382</v>
      </c>
      <c r="U148" s="463">
        <f t="shared" si="620"/>
        <v>3739</v>
      </c>
      <c r="V148" s="463">
        <f t="shared" si="620"/>
        <v>49153</v>
      </c>
      <c r="W148" s="463">
        <f t="shared" si="620"/>
        <v>25791</v>
      </c>
      <c r="X148" s="463">
        <f t="shared" si="620"/>
        <v>1532</v>
      </c>
      <c r="Y148" s="463">
        <f t="shared" si="620"/>
        <v>2621157</v>
      </c>
      <c r="Z148" s="463">
        <f t="shared" si="512"/>
        <v>411</v>
      </c>
      <c r="AA148" s="463">
        <f t="shared" si="513"/>
        <v>697</v>
      </c>
      <c r="AB148" s="463">
        <f t="shared" si="624"/>
        <v>1642923</v>
      </c>
      <c r="AC148" s="463">
        <f t="shared" si="515"/>
        <v>439</v>
      </c>
      <c r="AD148" s="463">
        <f t="shared" si="516"/>
        <v>757</v>
      </c>
      <c r="AE148" s="463">
        <f t="shared" si="625"/>
        <v>42682982</v>
      </c>
      <c r="AF148" s="463">
        <f t="shared" si="518"/>
        <v>868</v>
      </c>
      <c r="AG148" s="463">
        <f t="shared" si="519"/>
        <v>1653</v>
      </c>
      <c r="AH148" s="463">
        <f t="shared" si="626"/>
        <v>42630690</v>
      </c>
      <c r="AI148" s="463">
        <f t="shared" si="521"/>
        <v>1653</v>
      </c>
      <c r="AJ148" s="463">
        <f t="shared" si="522"/>
        <v>3699</v>
      </c>
      <c r="AK148" s="463">
        <f t="shared" si="627"/>
        <v>4030641</v>
      </c>
      <c r="AL148" s="463">
        <f t="shared" si="524"/>
        <v>2631</v>
      </c>
      <c r="AM148" s="463">
        <f t="shared" si="525"/>
        <v>6003</v>
      </c>
      <c r="AN148" s="463"/>
      <c r="AO148" s="463"/>
      <c r="AP148" s="463"/>
      <c r="AQ148" s="463"/>
      <c r="AR148" s="463"/>
      <c r="AS148" s="463"/>
      <c r="AT148" s="463">
        <f t="shared" si="621"/>
        <v>7324</v>
      </c>
      <c r="AU148" s="463">
        <f t="shared" si="621"/>
        <v>539</v>
      </c>
      <c r="AV148" s="463">
        <f t="shared" si="621"/>
        <v>1162</v>
      </c>
      <c r="AW148" s="463">
        <f t="shared" si="621"/>
        <v>5492</v>
      </c>
      <c r="AX148" s="463">
        <f t="shared" si="621"/>
        <v>1858</v>
      </c>
      <c r="AY148" s="463">
        <f t="shared" si="621"/>
        <v>3765</v>
      </c>
      <c r="AZ148" s="463">
        <f t="shared" si="621"/>
        <v>4328</v>
      </c>
      <c r="BA148" s="463"/>
      <c r="BB148" s="463"/>
      <c r="BC148" s="463"/>
      <c r="BD148" s="463"/>
      <c r="BE148" s="463"/>
      <c r="BF148" s="463"/>
      <c r="BG148" s="463"/>
      <c r="BH148" s="463"/>
      <c r="BI148" s="463">
        <f t="shared" si="622"/>
        <v>50601</v>
      </c>
      <c r="BJ148" s="463">
        <f t="shared" si="622"/>
        <v>7845</v>
      </c>
      <c r="BK148" s="463">
        <f t="shared" si="622"/>
        <v>33370</v>
      </c>
      <c r="BL148" s="463">
        <f t="shared" si="622"/>
        <v>91816</v>
      </c>
      <c r="BM148" s="463">
        <f t="shared" si="622"/>
        <v>11368</v>
      </c>
      <c r="BN148" s="463">
        <f t="shared" si="622"/>
        <v>9082</v>
      </c>
      <c r="BO148" s="463">
        <f t="shared" si="622"/>
        <v>6166</v>
      </c>
      <c r="BP148" s="463">
        <f t="shared" si="622"/>
        <v>4982</v>
      </c>
      <c r="BQ148" s="463">
        <f t="shared" si="622"/>
        <v>60771</v>
      </c>
      <c r="BR148" s="463">
        <f t="shared" si="622"/>
        <v>51967</v>
      </c>
      <c r="BS148" s="463">
        <f t="shared" si="622"/>
        <v>35847</v>
      </c>
      <c r="BT148" s="463">
        <f t="shared" si="622"/>
        <v>26976</v>
      </c>
      <c r="BU148" s="463">
        <f t="shared" si="622"/>
        <v>2428</v>
      </c>
      <c r="BV148" s="463">
        <f t="shared" si="622"/>
        <v>1722</v>
      </c>
      <c r="BW148" s="463">
        <f t="shared" si="586"/>
        <v>144</v>
      </c>
      <c r="BX148" s="463">
        <f t="shared" si="586"/>
        <v>66931</v>
      </c>
      <c r="BY148" s="463">
        <f t="shared" si="587"/>
        <v>465</v>
      </c>
      <c r="BZ148" s="463">
        <f t="shared" si="588"/>
        <v>752</v>
      </c>
      <c r="CA148" s="463">
        <f t="shared" si="589"/>
        <v>85</v>
      </c>
      <c r="CB148" s="463">
        <f t="shared" si="589"/>
        <v>32130</v>
      </c>
      <c r="CC148" s="463">
        <f t="shared" si="590"/>
        <v>378</v>
      </c>
      <c r="CD148" s="463">
        <f t="shared" si="591"/>
        <v>665</v>
      </c>
      <c r="CE148" s="463">
        <f t="shared" si="592"/>
        <v>6153</v>
      </c>
      <c r="CF148" s="463">
        <f t="shared" si="592"/>
        <v>2522096</v>
      </c>
      <c r="CG148" s="463">
        <f t="shared" si="593"/>
        <v>410</v>
      </c>
      <c r="CH148" s="463">
        <f t="shared" si="594"/>
        <v>694</v>
      </c>
      <c r="CI148" s="463">
        <f t="shared" si="595"/>
        <v>5003</v>
      </c>
      <c r="CJ148" s="463">
        <f t="shared" si="595"/>
        <v>4444338</v>
      </c>
      <c r="CK148" s="463">
        <f t="shared" si="596"/>
        <v>888</v>
      </c>
      <c r="CL148" s="463">
        <f t="shared" si="597"/>
        <v>1688</v>
      </c>
      <c r="CM148" s="463">
        <f t="shared" si="598"/>
        <v>1151</v>
      </c>
      <c r="CN148" s="463">
        <f t="shared" si="598"/>
        <v>800754</v>
      </c>
      <c r="CO148" s="463">
        <f t="shared" si="599"/>
        <v>696</v>
      </c>
      <c r="CP148" s="463">
        <f t="shared" si="600"/>
        <v>1459</v>
      </c>
      <c r="CQ148" s="463">
        <f t="shared" si="601"/>
        <v>42999</v>
      </c>
      <c r="CR148" s="463">
        <f t="shared" si="601"/>
        <v>37437890</v>
      </c>
      <c r="CS148" s="463">
        <f t="shared" si="602"/>
        <v>871</v>
      </c>
      <c r="CT148" s="463">
        <f t="shared" si="603"/>
        <v>1655</v>
      </c>
      <c r="CU148" s="463">
        <f t="shared" si="604"/>
        <v>3467</v>
      </c>
      <c r="CV148" s="463">
        <f t="shared" si="604"/>
        <v>10175214</v>
      </c>
      <c r="CW148" s="463">
        <f t="shared" si="605"/>
        <v>2935</v>
      </c>
      <c r="CX148" s="463">
        <f t="shared" si="606"/>
        <v>6009</v>
      </c>
      <c r="CY148" s="463">
        <f t="shared" si="607"/>
        <v>1554</v>
      </c>
      <c r="CZ148" s="463">
        <f t="shared" si="607"/>
        <v>3958646</v>
      </c>
      <c r="DA148" s="463">
        <f t="shared" si="608"/>
        <v>2547</v>
      </c>
      <c r="DB148" s="463">
        <f t="shared" si="609"/>
        <v>5235</v>
      </c>
      <c r="DC148" s="463">
        <f t="shared" si="610"/>
        <v>2622</v>
      </c>
      <c r="DD148" s="463">
        <f t="shared" si="610"/>
        <v>10948828</v>
      </c>
      <c r="DE148" s="463">
        <f t="shared" si="611"/>
        <v>4176</v>
      </c>
      <c r="DF148" s="463">
        <f t="shared" si="612"/>
        <v>8544</v>
      </c>
      <c r="DG148" s="463">
        <f t="shared" si="613"/>
        <v>915</v>
      </c>
      <c r="DH148" s="463">
        <f t="shared" si="613"/>
        <v>2935068</v>
      </c>
      <c r="DI148" s="463">
        <f t="shared" si="614"/>
        <v>3208</v>
      </c>
      <c r="DJ148" s="463">
        <f t="shared" si="615"/>
        <v>6689</v>
      </c>
      <c r="DK148" s="463">
        <f t="shared" si="616"/>
        <v>250</v>
      </c>
      <c r="DL148" s="463">
        <f t="shared" si="575"/>
        <v>88749</v>
      </c>
      <c r="DM148" s="463">
        <f t="shared" si="529"/>
        <v>355</v>
      </c>
      <c r="DN148" s="463">
        <f t="shared" si="530"/>
        <v>577</v>
      </c>
      <c r="DO148" s="463">
        <f t="shared" si="576"/>
        <v>3869</v>
      </c>
      <c r="DP148" s="463">
        <f t="shared" si="576"/>
        <v>122539</v>
      </c>
      <c r="DQ148" s="463">
        <f t="shared" si="532"/>
        <v>32</v>
      </c>
      <c r="DR148" s="463">
        <f t="shared" si="533"/>
        <v>56</v>
      </c>
      <c r="DS148" s="463">
        <f t="shared" si="577"/>
        <v>64</v>
      </c>
      <c r="DT148" s="463">
        <f t="shared" si="577"/>
        <v>52869</v>
      </c>
      <c r="DU148" s="463">
        <f t="shared" si="578"/>
        <v>826</v>
      </c>
      <c r="DV148" s="463">
        <f t="shared" si="579"/>
        <v>1277</v>
      </c>
      <c r="DW148" s="463">
        <f t="shared" si="580"/>
        <v>57</v>
      </c>
      <c r="DX148" s="463"/>
      <c r="DY148" s="463"/>
      <c r="DZ148" s="463"/>
      <c r="EA148" s="463"/>
      <c r="EB148" s="463"/>
      <c r="EC148" s="463"/>
      <c r="ED148" s="463"/>
      <c r="EE148" s="463"/>
      <c r="EF148" s="463"/>
      <c r="EG148" s="463" t="s">
        <v>152</v>
      </c>
      <c r="EH148" s="463" t="s">
        <v>152</v>
      </c>
      <c r="EI148" s="463">
        <f t="shared" si="617"/>
        <v>32</v>
      </c>
      <c r="EJ148" s="446"/>
      <c r="EK148" s="446"/>
      <c r="EL148" s="446"/>
      <c r="EM148" s="446"/>
      <c r="EN148" s="446"/>
      <c r="EO148" s="446"/>
      <c r="EP148" s="446"/>
      <c r="EQ148" s="446"/>
      <c r="ER148" s="446"/>
      <c r="ES148" s="446"/>
      <c r="ET148" s="446"/>
      <c r="EU148" s="446"/>
      <c r="EV148" s="446"/>
      <c r="EW148" s="446"/>
      <c r="EX148" s="446"/>
      <c r="EY148" s="446"/>
      <c r="EZ148" s="447"/>
      <c r="FA148" s="446">
        <f t="shared" si="546"/>
        <v>5</v>
      </c>
      <c r="FB148" s="417">
        <f t="shared" si="562"/>
        <v>2020</v>
      </c>
      <c r="FC148" s="448">
        <f t="shared" si="563"/>
        <v>43952</v>
      </c>
      <c r="FD148" s="449">
        <f t="shared" si="547"/>
        <v>31</v>
      </c>
      <c r="FE148" s="450"/>
      <c r="FF148" s="451">
        <f t="shared" si="582"/>
        <v>0.65123716546036026</v>
      </c>
      <c r="FG148" s="450"/>
      <c r="FH148" s="452">
        <f t="shared" si="628"/>
        <v>1.7812597931682859</v>
      </c>
      <c r="FI148" s="452">
        <f t="shared" si="629"/>
        <v>1.4230648699467252</v>
      </c>
      <c r="FJ148" s="452">
        <f t="shared" si="630"/>
        <v>1.6491040385129714</v>
      </c>
      <c r="FK148" s="452">
        <f t="shared" si="631"/>
        <v>1.3324418293661406</v>
      </c>
      <c r="FL148" s="452">
        <f t="shared" si="632"/>
        <v>1.2363640062661485</v>
      </c>
      <c r="FM148" s="452">
        <f t="shared" si="633"/>
        <v>1.057249811812097</v>
      </c>
      <c r="FN148" s="452">
        <f t="shared" si="634"/>
        <v>1.3899034546934976</v>
      </c>
      <c r="FO148" s="452">
        <f t="shared" si="635"/>
        <v>1.0459462603233687</v>
      </c>
      <c r="FP148" s="452">
        <f t="shared" si="636"/>
        <v>1.5848563968668408</v>
      </c>
      <c r="FQ148" s="452">
        <f t="shared" si="637"/>
        <v>1.1240208877284594</v>
      </c>
      <c r="FR148" s="453"/>
      <c r="FS148" s="446">
        <f t="shared" si="623"/>
        <v>65988</v>
      </c>
      <c r="FT148" s="446">
        <f t="shared" si="623"/>
        <v>143382</v>
      </c>
      <c r="FU148" s="446">
        <f t="shared" si="623"/>
        <v>539310</v>
      </c>
      <c r="FV148" s="446">
        <f t="shared" si="623"/>
        <v>2077398</v>
      </c>
      <c r="FW148" s="446">
        <f t="shared" si="623"/>
        <v>4448160</v>
      </c>
      <c r="FX148" s="446">
        <f t="shared" si="623"/>
        <v>2830032</v>
      </c>
      <c r="FY148" s="446">
        <f t="shared" si="623"/>
        <v>81253643</v>
      </c>
      <c r="FZ148" s="446">
        <f t="shared" si="623"/>
        <v>95401599</v>
      </c>
      <c r="GA148" s="446">
        <f t="shared" si="623"/>
        <v>9196420</v>
      </c>
      <c r="GB148" s="446"/>
      <c r="GC148" s="446"/>
      <c r="GD148" s="446">
        <f t="shared" si="618"/>
        <v>108220</v>
      </c>
      <c r="GE148" s="446">
        <f t="shared" si="618"/>
        <v>56528</v>
      </c>
      <c r="GF148" s="446">
        <f t="shared" si="618"/>
        <v>4268334</v>
      </c>
      <c r="GG148" s="446">
        <f t="shared" si="618"/>
        <v>8446106</v>
      </c>
      <c r="GH148" s="446">
        <f t="shared" si="618"/>
        <v>1679286</v>
      </c>
      <c r="GI148" s="446">
        <f t="shared" si="618"/>
        <v>71163900</v>
      </c>
      <c r="GJ148" s="446">
        <f t="shared" si="618"/>
        <v>20831574</v>
      </c>
      <c r="GK148" s="446">
        <f t="shared" si="618"/>
        <v>8135148</v>
      </c>
      <c r="GL148" s="446">
        <f t="shared" si="618"/>
        <v>22402102</v>
      </c>
      <c r="GM148" s="446">
        <f t="shared" si="618"/>
        <v>6120648</v>
      </c>
      <c r="GN148" s="446">
        <f t="shared" si="584"/>
        <v>81728</v>
      </c>
      <c r="GO148" s="446">
        <f t="shared" si="619"/>
        <v>144340</v>
      </c>
      <c r="GP148" s="446">
        <f t="shared" si="619"/>
        <v>216840</v>
      </c>
      <c r="GQ148" s="446">
        <f t="shared" si="619"/>
        <v>0</v>
      </c>
      <c r="GR148" s="446"/>
      <c r="GS148" s="446"/>
      <c r="GT148" s="446"/>
      <c r="GU148" s="446"/>
      <c r="GV148" s="416"/>
      <c r="GW148" s="402"/>
      <c r="GX148" s="402"/>
      <c r="GY148" s="402"/>
      <c r="GZ148" s="402"/>
      <c r="HA148" s="402"/>
    </row>
    <row r="149" spans="1:209" ht="10.5" customHeight="1" x14ac:dyDescent="0.2">
      <c r="A149" s="417" t="str">
        <f t="shared" si="504"/>
        <v>2020-21JUNEY63</v>
      </c>
      <c r="B149" s="458" t="str">
        <f t="shared" si="560"/>
        <v>2020-21</v>
      </c>
      <c r="C149" s="402" t="s">
        <v>671</v>
      </c>
      <c r="D149" s="458" t="str">
        <f t="shared" si="638"/>
        <v>Y63</v>
      </c>
      <c r="E149" s="458" t="str">
        <f t="shared" si="638"/>
        <v>North East and Yorkshire</v>
      </c>
      <c r="F149" s="458" t="str">
        <f t="shared" si="638"/>
        <v>Y63</v>
      </c>
      <c r="H149" s="463">
        <f t="shared" si="571"/>
        <v>120737</v>
      </c>
      <c r="I149" s="463">
        <f t="shared" si="571"/>
        <v>65956</v>
      </c>
      <c r="J149" s="463">
        <f t="shared" si="571"/>
        <v>250880</v>
      </c>
      <c r="K149" s="463">
        <f t="shared" si="506"/>
        <v>4</v>
      </c>
      <c r="L149" s="463">
        <f t="shared" si="507"/>
        <v>1</v>
      </c>
      <c r="M149" s="463">
        <f t="shared" si="508"/>
        <v>3</v>
      </c>
      <c r="N149" s="463">
        <f t="shared" si="509"/>
        <v>17</v>
      </c>
      <c r="O149" s="463">
        <f t="shared" si="510"/>
        <v>59</v>
      </c>
      <c r="P149" s="463">
        <f t="shared" si="620"/>
        <v>429</v>
      </c>
      <c r="Q149" s="463">
        <f t="shared" si="620"/>
        <v>2349</v>
      </c>
      <c r="R149" s="463">
        <f t="shared" si="620"/>
        <v>269</v>
      </c>
      <c r="S149" s="463">
        <f t="shared" si="620"/>
        <v>98025</v>
      </c>
      <c r="T149" s="463">
        <f t="shared" si="620"/>
        <v>6386</v>
      </c>
      <c r="U149" s="463">
        <f t="shared" si="620"/>
        <v>3932</v>
      </c>
      <c r="V149" s="463">
        <f t="shared" si="620"/>
        <v>49635</v>
      </c>
      <c r="W149" s="463">
        <f t="shared" si="620"/>
        <v>24229</v>
      </c>
      <c r="X149" s="463">
        <f t="shared" si="620"/>
        <v>1499</v>
      </c>
      <c r="Y149" s="463">
        <f t="shared" si="620"/>
        <v>2544416</v>
      </c>
      <c r="Z149" s="463">
        <f t="shared" si="512"/>
        <v>398</v>
      </c>
      <c r="AA149" s="463">
        <f t="shared" si="513"/>
        <v>691</v>
      </c>
      <c r="AB149" s="463">
        <f t="shared" si="624"/>
        <v>1748978</v>
      </c>
      <c r="AC149" s="463">
        <f t="shared" si="515"/>
        <v>445</v>
      </c>
      <c r="AD149" s="463">
        <f t="shared" si="516"/>
        <v>781</v>
      </c>
      <c r="AE149" s="463">
        <f t="shared" si="625"/>
        <v>45513430</v>
      </c>
      <c r="AF149" s="463">
        <f t="shared" si="518"/>
        <v>917</v>
      </c>
      <c r="AG149" s="463">
        <f t="shared" si="519"/>
        <v>1762</v>
      </c>
      <c r="AH149" s="463">
        <f t="shared" si="626"/>
        <v>45930201</v>
      </c>
      <c r="AI149" s="463">
        <f t="shared" si="521"/>
        <v>1896</v>
      </c>
      <c r="AJ149" s="463">
        <f t="shared" si="522"/>
        <v>4386</v>
      </c>
      <c r="AK149" s="463">
        <f t="shared" si="627"/>
        <v>4239993</v>
      </c>
      <c r="AL149" s="463">
        <f t="shared" si="524"/>
        <v>2829</v>
      </c>
      <c r="AM149" s="463">
        <f t="shared" si="525"/>
        <v>6340</v>
      </c>
      <c r="AN149" s="463"/>
      <c r="AO149" s="463"/>
      <c r="AP149" s="463"/>
      <c r="AQ149" s="463"/>
      <c r="AR149" s="463"/>
      <c r="AS149" s="463"/>
      <c r="AT149" s="463">
        <f t="shared" si="621"/>
        <v>6845</v>
      </c>
      <c r="AU149" s="463">
        <f t="shared" si="621"/>
        <v>459</v>
      </c>
      <c r="AV149" s="463">
        <f t="shared" si="621"/>
        <v>1161</v>
      </c>
      <c r="AW149" s="463">
        <f t="shared" si="621"/>
        <v>5241</v>
      </c>
      <c r="AX149" s="463">
        <f t="shared" si="621"/>
        <v>1750</v>
      </c>
      <c r="AY149" s="463">
        <f t="shared" si="621"/>
        <v>3475</v>
      </c>
      <c r="AZ149" s="463">
        <f t="shared" si="621"/>
        <v>4635</v>
      </c>
      <c r="BA149" s="463"/>
      <c r="BB149" s="463"/>
      <c r="BC149" s="463"/>
      <c r="BD149" s="463"/>
      <c r="BE149" s="463"/>
      <c r="BF149" s="463"/>
      <c r="BG149" s="463"/>
      <c r="BH149" s="463"/>
      <c r="BI149" s="463">
        <f t="shared" si="622"/>
        <v>52496</v>
      </c>
      <c r="BJ149" s="463">
        <f t="shared" si="622"/>
        <v>8261</v>
      </c>
      <c r="BK149" s="463">
        <f t="shared" si="622"/>
        <v>30423</v>
      </c>
      <c r="BL149" s="463">
        <f t="shared" si="622"/>
        <v>91180</v>
      </c>
      <c r="BM149" s="463">
        <f t="shared" si="622"/>
        <v>11827</v>
      </c>
      <c r="BN149" s="463">
        <f t="shared" si="622"/>
        <v>9345</v>
      </c>
      <c r="BO149" s="463">
        <f t="shared" si="622"/>
        <v>6753</v>
      </c>
      <c r="BP149" s="463">
        <f t="shared" si="622"/>
        <v>5421</v>
      </c>
      <c r="BQ149" s="463">
        <f t="shared" si="622"/>
        <v>61938</v>
      </c>
      <c r="BR149" s="463">
        <f t="shared" si="622"/>
        <v>52702</v>
      </c>
      <c r="BS149" s="463">
        <f t="shared" si="622"/>
        <v>34988</v>
      </c>
      <c r="BT149" s="463">
        <f t="shared" si="622"/>
        <v>25508</v>
      </c>
      <c r="BU149" s="463">
        <f t="shared" si="622"/>
        <v>2427</v>
      </c>
      <c r="BV149" s="463">
        <f t="shared" si="622"/>
        <v>1667</v>
      </c>
      <c r="BW149" s="463">
        <f t="shared" si="586"/>
        <v>151</v>
      </c>
      <c r="BX149" s="463">
        <f t="shared" si="586"/>
        <v>68737</v>
      </c>
      <c r="BY149" s="463">
        <f t="shared" si="587"/>
        <v>455</v>
      </c>
      <c r="BZ149" s="463">
        <f t="shared" si="588"/>
        <v>774</v>
      </c>
      <c r="CA149" s="463">
        <f t="shared" si="589"/>
        <v>84</v>
      </c>
      <c r="CB149" s="463">
        <f t="shared" si="589"/>
        <v>31412</v>
      </c>
      <c r="CC149" s="463">
        <f t="shared" si="590"/>
        <v>374</v>
      </c>
      <c r="CD149" s="463">
        <f t="shared" si="591"/>
        <v>668</v>
      </c>
      <c r="CE149" s="463">
        <f t="shared" si="592"/>
        <v>6151</v>
      </c>
      <c r="CF149" s="463">
        <f t="shared" si="592"/>
        <v>2444267</v>
      </c>
      <c r="CG149" s="463">
        <f t="shared" si="593"/>
        <v>397</v>
      </c>
      <c r="CH149" s="463">
        <f t="shared" si="594"/>
        <v>690</v>
      </c>
      <c r="CI149" s="463">
        <f t="shared" si="595"/>
        <v>5191</v>
      </c>
      <c r="CJ149" s="463">
        <f t="shared" si="595"/>
        <v>4836542</v>
      </c>
      <c r="CK149" s="463">
        <f t="shared" si="596"/>
        <v>932</v>
      </c>
      <c r="CL149" s="463">
        <f t="shared" si="597"/>
        <v>1776</v>
      </c>
      <c r="CM149" s="463">
        <f t="shared" si="598"/>
        <v>1236</v>
      </c>
      <c r="CN149" s="463">
        <f t="shared" si="598"/>
        <v>1008542</v>
      </c>
      <c r="CO149" s="463">
        <f t="shared" si="599"/>
        <v>816</v>
      </c>
      <c r="CP149" s="463">
        <f t="shared" si="600"/>
        <v>1741</v>
      </c>
      <c r="CQ149" s="463">
        <f t="shared" si="601"/>
        <v>43208</v>
      </c>
      <c r="CR149" s="463">
        <f t="shared" si="601"/>
        <v>39668346</v>
      </c>
      <c r="CS149" s="463">
        <f t="shared" si="602"/>
        <v>918</v>
      </c>
      <c r="CT149" s="463">
        <f t="shared" si="603"/>
        <v>1758</v>
      </c>
      <c r="CU149" s="463">
        <f t="shared" si="604"/>
        <v>3772</v>
      </c>
      <c r="CV149" s="463">
        <f t="shared" si="604"/>
        <v>12113466</v>
      </c>
      <c r="CW149" s="463">
        <f t="shared" si="605"/>
        <v>3211</v>
      </c>
      <c r="CX149" s="463">
        <f t="shared" si="606"/>
        <v>6746</v>
      </c>
      <c r="CY149" s="463">
        <f t="shared" si="607"/>
        <v>1715</v>
      </c>
      <c r="CZ149" s="463">
        <f t="shared" si="607"/>
        <v>5613774</v>
      </c>
      <c r="DA149" s="463">
        <f t="shared" si="608"/>
        <v>3273</v>
      </c>
      <c r="DB149" s="463">
        <f t="shared" si="609"/>
        <v>7180</v>
      </c>
      <c r="DC149" s="463">
        <f t="shared" si="610"/>
        <v>2600</v>
      </c>
      <c r="DD149" s="463">
        <f t="shared" si="610"/>
        <v>12477813</v>
      </c>
      <c r="DE149" s="463">
        <f t="shared" si="611"/>
        <v>4799</v>
      </c>
      <c r="DF149" s="463">
        <f t="shared" si="612"/>
        <v>10122</v>
      </c>
      <c r="DG149" s="463">
        <f t="shared" si="613"/>
        <v>1035</v>
      </c>
      <c r="DH149" s="463">
        <f t="shared" si="613"/>
        <v>5009502</v>
      </c>
      <c r="DI149" s="463">
        <f t="shared" si="614"/>
        <v>4840</v>
      </c>
      <c r="DJ149" s="463">
        <f t="shared" si="615"/>
        <v>11129</v>
      </c>
      <c r="DK149" s="463">
        <f t="shared" si="616"/>
        <v>257</v>
      </c>
      <c r="DL149" s="463">
        <f t="shared" si="575"/>
        <v>93402</v>
      </c>
      <c r="DM149" s="463">
        <f t="shared" si="529"/>
        <v>363</v>
      </c>
      <c r="DN149" s="463">
        <f t="shared" si="530"/>
        <v>576</v>
      </c>
      <c r="DO149" s="463">
        <f t="shared" si="576"/>
        <v>3883</v>
      </c>
      <c r="DP149" s="463">
        <f t="shared" si="576"/>
        <v>122240</v>
      </c>
      <c r="DQ149" s="463">
        <f t="shared" si="532"/>
        <v>31</v>
      </c>
      <c r="DR149" s="463">
        <f t="shared" si="533"/>
        <v>56</v>
      </c>
      <c r="DS149" s="463">
        <f t="shared" si="577"/>
        <v>73</v>
      </c>
      <c r="DT149" s="463">
        <f t="shared" si="577"/>
        <v>59875</v>
      </c>
      <c r="DU149" s="463">
        <f t="shared" si="578"/>
        <v>820</v>
      </c>
      <c r="DV149" s="463">
        <f t="shared" si="579"/>
        <v>1249</v>
      </c>
      <c r="DW149" s="463">
        <f t="shared" si="580"/>
        <v>64</v>
      </c>
      <c r="DX149" s="463"/>
      <c r="DY149" s="463"/>
      <c r="DZ149" s="463"/>
      <c r="EA149" s="463"/>
      <c r="EB149" s="463"/>
      <c r="EC149" s="463"/>
      <c r="ED149" s="463"/>
      <c r="EE149" s="463"/>
      <c r="EF149" s="463"/>
      <c r="EG149" s="463" t="s">
        <v>152</v>
      </c>
      <c r="EH149" s="463" t="s">
        <v>152</v>
      </c>
      <c r="EI149" s="463">
        <f t="shared" si="617"/>
        <v>17</v>
      </c>
      <c r="EJ149" s="446"/>
      <c r="EK149" s="446"/>
      <c r="EL149" s="446"/>
      <c r="EM149" s="446"/>
      <c r="EN149" s="446"/>
      <c r="EO149" s="446"/>
      <c r="EP149" s="446"/>
      <c r="EQ149" s="446"/>
      <c r="ER149" s="446"/>
      <c r="ES149" s="446"/>
      <c r="ET149" s="446"/>
      <c r="EU149" s="446"/>
      <c r="EV149" s="446"/>
      <c r="EW149" s="446"/>
      <c r="EX149" s="446"/>
      <c r="EY149" s="446"/>
      <c r="EZ149" s="447"/>
      <c r="FA149" s="446">
        <f t="shared" si="546"/>
        <v>6</v>
      </c>
      <c r="FB149" s="417">
        <f t="shared" si="562"/>
        <v>2020</v>
      </c>
      <c r="FC149" s="448">
        <f t="shared" si="563"/>
        <v>43983</v>
      </c>
      <c r="FD149" s="449">
        <f t="shared" si="547"/>
        <v>30</v>
      </c>
      <c r="FE149" s="450"/>
      <c r="FF149" s="451">
        <f t="shared" si="582"/>
        <v>0.651838173577304</v>
      </c>
      <c r="FG149" s="450"/>
      <c r="FH149" s="452">
        <f t="shared" si="628"/>
        <v>1.8520200438459129</v>
      </c>
      <c r="FI149" s="452">
        <f t="shared" si="629"/>
        <v>1.4633573441904166</v>
      </c>
      <c r="FJ149" s="452">
        <f t="shared" si="630"/>
        <v>1.7174465920651067</v>
      </c>
      <c r="FK149" s="452">
        <f t="shared" si="631"/>
        <v>1.3786876907426246</v>
      </c>
      <c r="FL149" s="452">
        <f t="shared" si="632"/>
        <v>1.2478694469628286</v>
      </c>
      <c r="FM149" s="452">
        <f t="shared" si="633"/>
        <v>1.0617910748463786</v>
      </c>
      <c r="FN149" s="452">
        <f t="shared" si="634"/>
        <v>1.4440546452598126</v>
      </c>
      <c r="FO149" s="452">
        <f t="shared" si="635"/>
        <v>1.0527879813446697</v>
      </c>
      <c r="FP149" s="452">
        <f t="shared" si="636"/>
        <v>1.619079386257505</v>
      </c>
      <c r="FQ149" s="452">
        <f t="shared" si="637"/>
        <v>1.1120747164776517</v>
      </c>
      <c r="FR149" s="453"/>
      <c r="FS149" s="446">
        <f t="shared" si="623"/>
        <v>65956</v>
      </c>
      <c r="FT149" s="446">
        <f t="shared" si="623"/>
        <v>218596</v>
      </c>
      <c r="FU149" s="446">
        <f t="shared" si="623"/>
        <v>1125964</v>
      </c>
      <c r="FV149" s="446">
        <f t="shared" si="623"/>
        <v>3909312</v>
      </c>
      <c r="FW149" s="446">
        <f t="shared" si="623"/>
        <v>4413222</v>
      </c>
      <c r="FX149" s="446">
        <f t="shared" si="623"/>
        <v>3069813</v>
      </c>
      <c r="FY149" s="446">
        <f t="shared" si="623"/>
        <v>87443652</v>
      </c>
      <c r="FZ149" s="446">
        <f t="shared" si="623"/>
        <v>106277583</v>
      </c>
      <c r="GA149" s="446">
        <f t="shared" si="623"/>
        <v>9504366</v>
      </c>
      <c r="GB149" s="446"/>
      <c r="GC149" s="446"/>
      <c r="GD149" s="446">
        <f t="shared" si="618"/>
        <v>116920</v>
      </c>
      <c r="GE149" s="446">
        <f t="shared" si="618"/>
        <v>56124</v>
      </c>
      <c r="GF149" s="446">
        <f t="shared" si="618"/>
        <v>4243211</v>
      </c>
      <c r="GG149" s="446">
        <f t="shared" si="618"/>
        <v>9219223</v>
      </c>
      <c r="GH149" s="446">
        <f t="shared" si="618"/>
        <v>2152326</v>
      </c>
      <c r="GI149" s="446">
        <f t="shared" si="618"/>
        <v>75968178</v>
      </c>
      <c r="GJ149" s="446">
        <f t="shared" si="618"/>
        <v>25447301</v>
      </c>
      <c r="GK149" s="446">
        <f t="shared" si="618"/>
        <v>12313328</v>
      </c>
      <c r="GL149" s="446">
        <f t="shared" si="618"/>
        <v>26318476</v>
      </c>
      <c r="GM149" s="446">
        <f t="shared" si="618"/>
        <v>11518107</v>
      </c>
      <c r="GN149" s="446">
        <f t="shared" si="584"/>
        <v>91197</v>
      </c>
      <c r="GO149" s="446">
        <f t="shared" si="619"/>
        <v>148074</v>
      </c>
      <c r="GP149" s="446">
        <f t="shared" si="619"/>
        <v>216467</v>
      </c>
      <c r="GQ149" s="446">
        <f t="shared" si="619"/>
        <v>0</v>
      </c>
      <c r="GR149" s="446"/>
      <c r="GS149" s="446"/>
      <c r="GT149" s="446"/>
      <c r="GU149" s="446"/>
      <c r="GV149" s="416"/>
      <c r="GW149" s="402"/>
      <c r="GX149" s="402"/>
      <c r="GY149" s="402"/>
      <c r="GZ149" s="402"/>
      <c r="HA149" s="402"/>
    </row>
    <row r="150" spans="1:209" ht="10.5" customHeight="1" x14ac:dyDescent="0.2">
      <c r="A150" s="417" t="str">
        <f t="shared" si="504"/>
        <v>2020-21JULYY63</v>
      </c>
      <c r="B150" s="458" t="str">
        <f t="shared" si="560"/>
        <v>2020-21</v>
      </c>
      <c r="C150" s="402" t="s">
        <v>673</v>
      </c>
      <c r="D150" s="458" t="str">
        <f t="shared" si="638"/>
        <v>Y63</v>
      </c>
      <c r="E150" s="458" t="str">
        <f t="shared" si="638"/>
        <v>North East and Yorkshire</v>
      </c>
      <c r="F150" s="458" t="str">
        <f t="shared" si="638"/>
        <v>Y63</v>
      </c>
      <c r="H150" s="463">
        <f t="shared" si="571"/>
        <v>133828</v>
      </c>
      <c r="I150" s="463">
        <f t="shared" si="571"/>
        <v>75143</v>
      </c>
      <c r="J150" s="463">
        <f t="shared" si="571"/>
        <v>300646</v>
      </c>
      <c r="K150" s="463">
        <f t="shared" si="506"/>
        <v>4</v>
      </c>
      <c r="L150" s="463">
        <f t="shared" si="507"/>
        <v>1</v>
      </c>
      <c r="M150" s="463">
        <f t="shared" si="508"/>
        <v>4</v>
      </c>
      <c r="N150" s="463">
        <f t="shared" si="509"/>
        <v>20</v>
      </c>
      <c r="O150" s="463">
        <f t="shared" si="510"/>
        <v>62</v>
      </c>
      <c r="P150" s="463">
        <f t="shared" si="620"/>
        <v>399</v>
      </c>
      <c r="Q150" s="463">
        <f t="shared" si="620"/>
        <v>2501</v>
      </c>
      <c r="R150" s="463">
        <f t="shared" si="620"/>
        <v>260</v>
      </c>
      <c r="S150" s="463">
        <f t="shared" si="620"/>
        <v>103825</v>
      </c>
      <c r="T150" s="463">
        <f t="shared" si="620"/>
        <v>7164</v>
      </c>
      <c r="U150" s="463">
        <f t="shared" si="620"/>
        <v>4628</v>
      </c>
      <c r="V150" s="463">
        <f t="shared" si="620"/>
        <v>53490</v>
      </c>
      <c r="W150" s="463">
        <f t="shared" si="620"/>
        <v>24652</v>
      </c>
      <c r="X150" s="463">
        <f t="shared" si="620"/>
        <v>1479</v>
      </c>
      <c r="Y150" s="463">
        <f t="shared" si="620"/>
        <v>2898136</v>
      </c>
      <c r="Z150" s="463">
        <f t="shared" si="512"/>
        <v>405</v>
      </c>
      <c r="AA150" s="463">
        <f t="shared" si="513"/>
        <v>692</v>
      </c>
      <c r="AB150" s="463">
        <f t="shared" si="624"/>
        <v>2200814</v>
      </c>
      <c r="AC150" s="463">
        <f t="shared" si="515"/>
        <v>476</v>
      </c>
      <c r="AD150" s="463">
        <f t="shared" si="516"/>
        <v>843</v>
      </c>
      <c r="AE150" s="463">
        <f t="shared" si="625"/>
        <v>54709308</v>
      </c>
      <c r="AF150" s="463">
        <f t="shared" si="518"/>
        <v>1023</v>
      </c>
      <c r="AG150" s="463">
        <f t="shared" si="519"/>
        <v>2028</v>
      </c>
      <c r="AH150" s="463">
        <f t="shared" si="626"/>
        <v>56390333</v>
      </c>
      <c r="AI150" s="463">
        <f t="shared" si="521"/>
        <v>2287</v>
      </c>
      <c r="AJ150" s="463">
        <f t="shared" si="522"/>
        <v>5329</v>
      </c>
      <c r="AK150" s="463">
        <f t="shared" si="627"/>
        <v>4986106</v>
      </c>
      <c r="AL150" s="463">
        <f t="shared" si="524"/>
        <v>3371</v>
      </c>
      <c r="AM150" s="463">
        <f t="shared" si="525"/>
        <v>7826</v>
      </c>
      <c r="AN150" s="463"/>
      <c r="AO150" s="463"/>
      <c r="AP150" s="463"/>
      <c r="AQ150" s="463"/>
      <c r="AR150" s="463"/>
      <c r="AS150" s="463"/>
      <c r="AT150" s="463">
        <f t="shared" si="621"/>
        <v>7292</v>
      </c>
      <c r="AU150" s="463">
        <f t="shared" si="621"/>
        <v>564</v>
      </c>
      <c r="AV150" s="463">
        <f t="shared" si="621"/>
        <v>1299</v>
      </c>
      <c r="AW150" s="463">
        <f t="shared" si="621"/>
        <v>5847</v>
      </c>
      <c r="AX150" s="463">
        <f t="shared" si="621"/>
        <v>1792</v>
      </c>
      <c r="AY150" s="463">
        <f t="shared" si="621"/>
        <v>3637</v>
      </c>
      <c r="AZ150" s="463">
        <f t="shared" si="621"/>
        <v>5163</v>
      </c>
      <c r="BA150" s="463"/>
      <c r="BB150" s="463"/>
      <c r="BC150" s="463"/>
      <c r="BD150" s="463"/>
      <c r="BE150" s="463"/>
      <c r="BF150" s="463"/>
      <c r="BG150" s="463"/>
      <c r="BH150" s="463"/>
      <c r="BI150" s="463">
        <f t="shared" si="622"/>
        <v>56632</v>
      </c>
      <c r="BJ150" s="463">
        <f t="shared" si="622"/>
        <v>8695</v>
      </c>
      <c r="BK150" s="463">
        <f t="shared" si="622"/>
        <v>31206</v>
      </c>
      <c r="BL150" s="463">
        <f t="shared" si="622"/>
        <v>96533</v>
      </c>
      <c r="BM150" s="463">
        <f t="shared" si="622"/>
        <v>13927</v>
      </c>
      <c r="BN150" s="463">
        <f t="shared" si="622"/>
        <v>10918</v>
      </c>
      <c r="BO150" s="463">
        <f t="shared" si="622"/>
        <v>8813</v>
      </c>
      <c r="BP150" s="463">
        <f t="shared" si="622"/>
        <v>7011</v>
      </c>
      <c r="BQ150" s="463">
        <f t="shared" si="622"/>
        <v>68961</v>
      </c>
      <c r="BR150" s="463">
        <f t="shared" si="622"/>
        <v>58008</v>
      </c>
      <c r="BS150" s="463">
        <f t="shared" si="622"/>
        <v>36801</v>
      </c>
      <c r="BT150" s="463">
        <f t="shared" si="622"/>
        <v>26458</v>
      </c>
      <c r="BU150" s="463">
        <f t="shared" si="622"/>
        <v>2523</v>
      </c>
      <c r="BV150" s="463">
        <f t="shared" si="622"/>
        <v>1721</v>
      </c>
      <c r="BW150" s="463">
        <f t="shared" si="586"/>
        <v>178</v>
      </c>
      <c r="BX150" s="463">
        <f t="shared" si="586"/>
        <v>85984</v>
      </c>
      <c r="BY150" s="463">
        <f t="shared" si="587"/>
        <v>483</v>
      </c>
      <c r="BZ150" s="463">
        <f t="shared" si="588"/>
        <v>813</v>
      </c>
      <c r="CA150" s="463">
        <f t="shared" si="589"/>
        <v>104</v>
      </c>
      <c r="CB150" s="463">
        <f t="shared" si="589"/>
        <v>47091</v>
      </c>
      <c r="CC150" s="463">
        <f t="shared" si="590"/>
        <v>453</v>
      </c>
      <c r="CD150" s="463">
        <f t="shared" si="591"/>
        <v>630</v>
      </c>
      <c r="CE150" s="463">
        <f t="shared" si="592"/>
        <v>6882</v>
      </c>
      <c r="CF150" s="463">
        <f t="shared" si="592"/>
        <v>2765061</v>
      </c>
      <c r="CG150" s="463">
        <f t="shared" si="593"/>
        <v>402</v>
      </c>
      <c r="CH150" s="463">
        <f t="shared" si="594"/>
        <v>689</v>
      </c>
      <c r="CI150" s="463">
        <f t="shared" si="595"/>
        <v>5247</v>
      </c>
      <c r="CJ150" s="463">
        <f t="shared" si="595"/>
        <v>5583896</v>
      </c>
      <c r="CK150" s="463">
        <f t="shared" si="596"/>
        <v>1064</v>
      </c>
      <c r="CL150" s="463">
        <f t="shared" si="597"/>
        <v>2087</v>
      </c>
      <c r="CM150" s="463">
        <f t="shared" si="598"/>
        <v>1323</v>
      </c>
      <c r="CN150" s="463">
        <f t="shared" si="598"/>
        <v>1168123</v>
      </c>
      <c r="CO150" s="463">
        <f t="shared" si="599"/>
        <v>883</v>
      </c>
      <c r="CP150" s="463">
        <f t="shared" si="600"/>
        <v>1866</v>
      </c>
      <c r="CQ150" s="463">
        <f t="shared" si="601"/>
        <v>46920</v>
      </c>
      <c r="CR150" s="463">
        <f t="shared" si="601"/>
        <v>47957289</v>
      </c>
      <c r="CS150" s="463">
        <f t="shared" si="602"/>
        <v>1022</v>
      </c>
      <c r="CT150" s="463">
        <f t="shared" si="603"/>
        <v>2024</v>
      </c>
      <c r="CU150" s="463">
        <f t="shared" si="604"/>
        <v>3915</v>
      </c>
      <c r="CV150" s="463">
        <f t="shared" si="604"/>
        <v>14663776</v>
      </c>
      <c r="CW150" s="463">
        <f t="shared" si="605"/>
        <v>3746</v>
      </c>
      <c r="CX150" s="463">
        <f t="shared" si="606"/>
        <v>7765</v>
      </c>
      <c r="CY150" s="463">
        <f t="shared" si="607"/>
        <v>2014</v>
      </c>
      <c r="CZ150" s="463">
        <f t="shared" si="607"/>
        <v>7423391</v>
      </c>
      <c r="DA150" s="463">
        <f t="shared" si="608"/>
        <v>3686</v>
      </c>
      <c r="DB150" s="463">
        <f t="shared" si="609"/>
        <v>8031</v>
      </c>
      <c r="DC150" s="463">
        <f t="shared" si="610"/>
        <v>2493</v>
      </c>
      <c r="DD150" s="463">
        <f t="shared" si="610"/>
        <v>13793185</v>
      </c>
      <c r="DE150" s="463">
        <f t="shared" si="611"/>
        <v>5533</v>
      </c>
      <c r="DF150" s="463">
        <f t="shared" si="612"/>
        <v>11905</v>
      </c>
      <c r="DG150" s="463">
        <f t="shared" si="613"/>
        <v>1021</v>
      </c>
      <c r="DH150" s="463">
        <f t="shared" si="613"/>
        <v>5708789</v>
      </c>
      <c r="DI150" s="463">
        <f t="shared" si="614"/>
        <v>5591</v>
      </c>
      <c r="DJ150" s="463">
        <f t="shared" si="615"/>
        <v>13481</v>
      </c>
      <c r="DK150" s="463">
        <f t="shared" si="616"/>
        <v>277</v>
      </c>
      <c r="DL150" s="463">
        <f t="shared" si="575"/>
        <v>100926</v>
      </c>
      <c r="DM150" s="463">
        <f t="shared" si="529"/>
        <v>364</v>
      </c>
      <c r="DN150" s="463">
        <f t="shared" si="530"/>
        <v>629</v>
      </c>
      <c r="DO150" s="463">
        <f t="shared" si="576"/>
        <v>4319</v>
      </c>
      <c r="DP150" s="463">
        <f t="shared" si="576"/>
        <v>138887</v>
      </c>
      <c r="DQ150" s="463">
        <f t="shared" si="532"/>
        <v>32</v>
      </c>
      <c r="DR150" s="463">
        <f t="shared" si="533"/>
        <v>58</v>
      </c>
      <c r="DS150" s="463">
        <f t="shared" si="577"/>
        <v>70</v>
      </c>
      <c r="DT150" s="463">
        <f t="shared" si="577"/>
        <v>59740</v>
      </c>
      <c r="DU150" s="463">
        <f t="shared" si="578"/>
        <v>853</v>
      </c>
      <c r="DV150" s="463">
        <f t="shared" si="579"/>
        <v>1711</v>
      </c>
      <c r="DW150" s="463">
        <f t="shared" si="580"/>
        <v>58</v>
      </c>
      <c r="DX150" s="463"/>
      <c r="DY150" s="463"/>
      <c r="DZ150" s="463"/>
      <c r="EA150" s="463"/>
      <c r="EB150" s="463"/>
      <c r="EC150" s="463"/>
      <c r="ED150" s="463"/>
      <c r="EE150" s="463"/>
      <c r="EF150" s="463"/>
      <c r="EG150" s="463" t="s">
        <v>152</v>
      </c>
      <c r="EH150" s="463" t="s">
        <v>152</v>
      </c>
      <c r="EI150" s="463">
        <f t="shared" si="617"/>
        <v>0</v>
      </c>
      <c r="EJ150" s="446"/>
      <c r="EK150" s="446"/>
      <c r="EL150" s="446"/>
      <c r="EM150" s="446"/>
      <c r="EN150" s="446"/>
      <c r="EO150" s="446"/>
      <c r="EP150" s="446"/>
      <c r="EQ150" s="446"/>
      <c r="ER150" s="446"/>
      <c r="ES150" s="446"/>
      <c r="ET150" s="446"/>
      <c r="EU150" s="446"/>
      <c r="EV150" s="446"/>
      <c r="EW150" s="446"/>
      <c r="EX150" s="446"/>
      <c r="EY150" s="446"/>
      <c r="EZ150" s="447"/>
      <c r="FA150" s="446">
        <f t="shared" si="546"/>
        <v>7</v>
      </c>
      <c r="FB150" s="417">
        <f t="shared" si="562"/>
        <v>2020</v>
      </c>
      <c r="FC150" s="448">
        <f t="shared" si="563"/>
        <v>44013</v>
      </c>
      <c r="FD150" s="449">
        <f t="shared" si="547"/>
        <v>31</v>
      </c>
      <c r="FE150" s="450"/>
      <c r="FF150" s="451">
        <f t="shared" si="582"/>
        <v>0.63843311160384331</v>
      </c>
      <c r="FG150" s="450"/>
      <c r="FH150" s="452">
        <f t="shared" si="628"/>
        <v>1.9440256839754326</v>
      </c>
      <c r="FI150" s="452">
        <f t="shared" si="629"/>
        <v>1.5240089335566722</v>
      </c>
      <c r="FJ150" s="452">
        <f t="shared" si="630"/>
        <v>1.9042783059636992</v>
      </c>
      <c r="FK150" s="452">
        <f t="shared" si="631"/>
        <v>1.5149092480553155</v>
      </c>
      <c r="FL150" s="452">
        <f t="shared" si="632"/>
        <v>1.2892316320807629</v>
      </c>
      <c r="FM150" s="452">
        <f t="shared" si="633"/>
        <v>1.0844643858665171</v>
      </c>
      <c r="FN150" s="452">
        <f t="shared" si="634"/>
        <v>1.4928200551679376</v>
      </c>
      <c r="FO150" s="452">
        <f t="shared" si="635"/>
        <v>1.0732597760830764</v>
      </c>
      <c r="FP150" s="452">
        <f t="shared" si="636"/>
        <v>1.7058823529411764</v>
      </c>
      <c r="FQ150" s="452">
        <f t="shared" si="637"/>
        <v>1.1636240703177823</v>
      </c>
      <c r="FR150" s="453"/>
      <c r="FS150" s="446">
        <f t="shared" si="623"/>
        <v>75143</v>
      </c>
      <c r="FT150" s="446">
        <f t="shared" si="623"/>
        <v>274706</v>
      </c>
      <c r="FU150" s="446">
        <f t="shared" si="623"/>
        <v>1500217</v>
      </c>
      <c r="FV150" s="446">
        <f t="shared" si="623"/>
        <v>4653392</v>
      </c>
      <c r="FW150" s="446">
        <f t="shared" si="623"/>
        <v>4954284</v>
      </c>
      <c r="FX150" s="446">
        <f t="shared" si="623"/>
        <v>3900498</v>
      </c>
      <c r="FY150" s="446">
        <f t="shared" si="623"/>
        <v>108486275</v>
      </c>
      <c r="FZ150" s="446">
        <f t="shared" si="623"/>
        <v>131375376</v>
      </c>
      <c r="GA150" s="446">
        <f t="shared" si="623"/>
        <v>11573969</v>
      </c>
      <c r="GB150" s="446"/>
      <c r="GC150" s="446"/>
      <c r="GD150" s="446">
        <f t="shared" si="618"/>
        <v>144653</v>
      </c>
      <c r="GE150" s="446">
        <f t="shared" si="618"/>
        <v>65486</v>
      </c>
      <c r="GF150" s="446">
        <f t="shared" si="618"/>
        <v>4739136</v>
      </c>
      <c r="GG150" s="446">
        <f t="shared" si="618"/>
        <v>10951281</v>
      </c>
      <c r="GH150" s="446">
        <f t="shared" si="618"/>
        <v>2468611</v>
      </c>
      <c r="GI150" s="446">
        <f t="shared" si="618"/>
        <v>94949336</v>
      </c>
      <c r="GJ150" s="446">
        <f t="shared" si="618"/>
        <v>30398220</v>
      </c>
      <c r="GK150" s="446">
        <f t="shared" si="618"/>
        <v>16173886</v>
      </c>
      <c r="GL150" s="446">
        <f t="shared" si="618"/>
        <v>29678985</v>
      </c>
      <c r="GM150" s="446">
        <f t="shared" si="618"/>
        <v>13763866</v>
      </c>
      <c r="GN150" s="446">
        <f t="shared" si="584"/>
        <v>119803</v>
      </c>
      <c r="GO150" s="446">
        <f t="shared" si="619"/>
        <v>174149</v>
      </c>
      <c r="GP150" s="446">
        <f t="shared" si="619"/>
        <v>249438</v>
      </c>
      <c r="GQ150" s="446">
        <f t="shared" si="619"/>
        <v>0</v>
      </c>
      <c r="GR150" s="446"/>
      <c r="GS150" s="446"/>
      <c r="GT150" s="446"/>
      <c r="GU150" s="446"/>
      <c r="GV150" s="416"/>
      <c r="GW150" s="402"/>
      <c r="GX150" s="402"/>
      <c r="GY150" s="402"/>
      <c r="GZ150" s="402"/>
      <c r="HA150" s="402"/>
    </row>
    <row r="151" spans="1:209" ht="10.5" customHeight="1" x14ac:dyDescent="0.2">
      <c r="A151" s="417" t="str">
        <f t="shared" si="504"/>
        <v>2020-21AUGUSTY63</v>
      </c>
      <c r="B151" s="458" t="str">
        <f t="shared" si="560"/>
        <v>2020-21</v>
      </c>
      <c r="C151" s="402" t="s">
        <v>636</v>
      </c>
      <c r="D151" s="458" t="str">
        <f t="shared" si="638"/>
        <v>Y63</v>
      </c>
      <c r="E151" s="458" t="str">
        <f t="shared" si="638"/>
        <v>North East and Yorkshire</v>
      </c>
      <c r="F151" s="458" t="str">
        <f t="shared" si="638"/>
        <v>Y63</v>
      </c>
      <c r="H151" s="463">
        <f t="shared" si="571"/>
        <v>140145</v>
      </c>
      <c r="I151" s="463">
        <f t="shared" si="571"/>
        <v>81678</v>
      </c>
      <c r="J151" s="463">
        <f t="shared" si="571"/>
        <v>477865</v>
      </c>
      <c r="K151" s="463">
        <f t="shared" si="506"/>
        <v>6</v>
      </c>
      <c r="L151" s="463">
        <f t="shared" si="507"/>
        <v>1</v>
      </c>
      <c r="M151" s="463">
        <f t="shared" si="508"/>
        <v>7</v>
      </c>
      <c r="N151" s="463">
        <f t="shared" si="509"/>
        <v>30</v>
      </c>
      <c r="O151" s="463">
        <f t="shared" si="510"/>
        <v>86</v>
      </c>
      <c r="P151" s="463">
        <f t="shared" si="620"/>
        <v>440</v>
      </c>
      <c r="Q151" s="463">
        <f t="shared" si="620"/>
        <v>2616</v>
      </c>
      <c r="R151" s="463">
        <f t="shared" si="620"/>
        <v>227</v>
      </c>
      <c r="S151" s="463">
        <f t="shared" si="620"/>
        <v>104866</v>
      </c>
      <c r="T151" s="463">
        <f t="shared" si="620"/>
        <v>7463</v>
      </c>
      <c r="U151" s="463">
        <f t="shared" si="620"/>
        <v>4845</v>
      </c>
      <c r="V151" s="463">
        <f t="shared" si="620"/>
        <v>54944</v>
      </c>
      <c r="W151" s="463">
        <f t="shared" si="620"/>
        <v>23564</v>
      </c>
      <c r="X151" s="463">
        <f t="shared" si="620"/>
        <v>1263</v>
      </c>
      <c r="Y151" s="463">
        <f t="shared" si="620"/>
        <v>3171186</v>
      </c>
      <c r="Z151" s="463">
        <f t="shared" si="512"/>
        <v>425</v>
      </c>
      <c r="AA151" s="463">
        <f t="shared" si="513"/>
        <v>732</v>
      </c>
      <c r="AB151" s="463">
        <f t="shared" si="624"/>
        <v>2455287</v>
      </c>
      <c r="AC151" s="463">
        <f t="shared" si="515"/>
        <v>507</v>
      </c>
      <c r="AD151" s="463">
        <f t="shared" si="516"/>
        <v>906</v>
      </c>
      <c r="AE151" s="463">
        <f t="shared" si="625"/>
        <v>66668394</v>
      </c>
      <c r="AF151" s="463">
        <f t="shared" si="518"/>
        <v>1213</v>
      </c>
      <c r="AG151" s="463">
        <f t="shared" si="519"/>
        <v>2491</v>
      </c>
      <c r="AH151" s="463">
        <f t="shared" si="626"/>
        <v>69556419</v>
      </c>
      <c r="AI151" s="463">
        <f t="shared" si="521"/>
        <v>2952</v>
      </c>
      <c r="AJ151" s="463">
        <f t="shared" si="522"/>
        <v>7071</v>
      </c>
      <c r="AK151" s="463">
        <f t="shared" si="627"/>
        <v>4949300</v>
      </c>
      <c r="AL151" s="463">
        <f t="shared" si="524"/>
        <v>3919</v>
      </c>
      <c r="AM151" s="463">
        <f t="shared" si="525"/>
        <v>9513</v>
      </c>
      <c r="AN151" s="463"/>
      <c r="AO151" s="463"/>
      <c r="AP151" s="463"/>
      <c r="AQ151" s="463"/>
      <c r="AR151" s="463"/>
      <c r="AS151" s="463"/>
      <c r="AT151" s="463">
        <f t="shared" si="621"/>
        <v>8551</v>
      </c>
      <c r="AU151" s="463">
        <f t="shared" si="621"/>
        <v>647</v>
      </c>
      <c r="AV151" s="463">
        <f t="shared" si="621"/>
        <v>1558</v>
      </c>
      <c r="AW151" s="463">
        <f t="shared" si="621"/>
        <v>5942</v>
      </c>
      <c r="AX151" s="463">
        <f t="shared" si="621"/>
        <v>2024</v>
      </c>
      <c r="AY151" s="463">
        <f t="shared" si="621"/>
        <v>4322</v>
      </c>
      <c r="AZ151" s="463">
        <f t="shared" si="621"/>
        <v>4779</v>
      </c>
      <c r="BA151" s="463"/>
      <c r="BB151" s="463"/>
      <c r="BC151" s="463"/>
      <c r="BD151" s="463"/>
      <c r="BE151" s="463"/>
      <c r="BF151" s="463"/>
      <c r="BG151" s="463"/>
      <c r="BH151" s="463"/>
      <c r="BI151" s="463">
        <f t="shared" si="622"/>
        <v>57809</v>
      </c>
      <c r="BJ151" s="463">
        <f t="shared" si="622"/>
        <v>8312</v>
      </c>
      <c r="BK151" s="463">
        <f t="shared" si="622"/>
        <v>30194</v>
      </c>
      <c r="BL151" s="463">
        <f t="shared" si="622"/>
        <v>96315</v>
      </c>
      <c r="BM151" s="463">
        <f t="shared" si="622"/>
        <v>14823</v>
      </c>
      <c r="BN151" s="463">
        <f t="shared" si="622"/>
        <v>11563</v>
      </c>
      <c r="BO151" s="463">
        <f t="shared" si="622"/>
        <v>9467</v>
      </c>
      <c r="BP151" s="463">
        <f t="shared" si="622"/>
        <v>7502</v>
      </c>
      <c r="BQ151" s="463">
        <f t="shared" si="622"/>
        <v>72390</v>
      </c>
      <c r="BR151" s="463">
        <f t="shared" si="622"/>
        <v>60012</v>
      </c>
      <c r="BS151" s="463">
        <f t="shared" si="622"/>
        <v>36400</v>
      </c>
      <c r="BT151" s="463">
        <f t="shared" si="622"/>
        <v>25383</v>
      </c>
      <c r="BU151" s="463">
        <f t="shared" si="622"/>
        <v>2019</v>
      </c>
      <c r="BV151" s="463">
        <f t="shared" si="622"/>
        <v>1383</v>
      </c>
      <c r="BW151" s="463">
        <f t="shared" si="586"/>
        <v>163</v>
      </c>
      <c r="BX151" s="463">
        <f t="shared" si="586"/>
        <v>80291</v>
      </c>
      <c r="BY151" s="463">
        <f t="shared" si="587"/>
        <v>493</v>
      </c>
      <c r="BZ151" s="463">
        <f t="shared" si="588"/>
        <v>867</v>
      </c>
      <c r="CA151" s="463">
        <f t="shared" si="589"/>
        <v>114</v>
      </c>
      <c r="CB151" s="463">
        <f t="shared" si="589"/>
        <v>53567</v>
      </c>
      <c r="CC151" s="463">
        <f t="shared" si="590"/>
        <v>470</v>
      </c>
      <c r="CD151" s="463">
        <f t="shared" si="591"/>
        <v>945</v>
      </c>
      <c r="CE151" s="463">
        <f t="shared" si="592"/>
        <v>7186</v>
      </c>
      <c r="CF151" s="463">
        <f t="shared" si="592"/>
        <v>3037328</v>
      </c>
      <c r="CG151" s="463">
        <f t="shared" si="593"/>
        <v>423</v>
      </c>
      <c r="CH151" s="463">
        <f t="shared" si="594"/>
        <v>725</v>
      </c>
      <c r="CI151" s="463">
        <f t="shared" si="595"/>
        <v>5243</v>
      </c>
      <c r="CJ151" s="463">
        <f t="shared" si="595"/>
        <v>6626091</v>
      </c>
      <c r="CK151" s="463">
        <f t="shared" si="596"/>
        <v>1264</v>
      </c>
      <c r="CL151" s="463">
        <f t="shared" si="597"/>
        <v>2542</v>
      </c>
      <c r="CM151" s="463">
        <f t="shared" si="598"/>
        <v>1376</v>
      </c>
      <c r="CN151" s="463">
        <f t="shared" si="598"/>
        <v>1589145</v>
      </c>
      <c r="CO151" s="463">
        <f t="shared" si="599"/>
        <v>1155</v>
      </c>
      <c r="CP151" s="463">
        <f t="shared" si="600"/>
        <v>2526</v>
      </c>
      <c r="CQ151" s="463">
        <f t="shared" si="601"/>
        <v>48325</v>
      </c>
      <c r="CR151" s="463">
        <f t="shared" si="601"/>
        <v>58453158</v>
      </c>
      <c r="CS151" s="463">
        <f t="shared" si="602"/>
        <v>1210</v>
      </c>
      <c r="CT151" s="463">
        <f t="shared" si="603"/>
        <v>2483</v>
      </c>
      <c r="CU151" s="463">
        <f t="shared" si="604"/>
        <v>3585</v>
      </c>
      <c r="CV151" s="463">
        <f t="shared" si="604"/>
        <v>16156502</v>
      </c>
      <c r="CW151" s="463">
        <f t="shared" si="605"/>
        <v>4507</v>
      </c>
      <c r="CX151" s="463">
        <f t="shared" si="606"/>
        <v>9601</v>
      </c>
      <c r="CY151" s="463">
        <f t="shared" si="607"/>
        <v>1842</v>
      </c>
      <c r="CZ151" s="463">
        <f t="shared" si="607"/>
        <v>8768135</v>
      </c>
      <c r="DA151" s="463">
        <f t="shared" si="608"/>
        <v>4760</v>
      </c>
      <c r="DB151" s="463">
        <f t="shared" si="609"/>
        <v>10726</v>
      </c>
      <c r="DC151" s="463">
        <f t="shared" si="610"/>
        <v>2349</v>
      </c>
      <c r="DD151" s="463">
        <f t="shared" si="610"/>
        <v>15556282</v>
      </c>
      <c r="DE151" s="463">
        <f t="shared" si="611"/>
        <v>6623</v>
      </c>
      <c r="DF151" s="463">
        <f t="shared" si="612"/>
        <v>14350</v>
      </c>
      <c r="DG151" s="463">
        <f t="shared" si="613"/>
        <v>1066</v>
      </c>
      <c r="DH151" s="463">
        <f t="shared" si="613"/>
        <v>7804933</v>
      </c>
      <c r="DI151" s="463">
        <f t="shared" si="614"/>
        <v>7322</v>
      </c>
      <c r="DJ151" s="463">
        <f t="shared" si="615"/>
        <v>17632</v>
      </c>
      <c r="DK151" s="463">
        <f t="shared" si="616"/>
        <v>303</v>
      </c>
      <c r="DL151" s="463">
        <f t="shared" si="575"/>
        <v>113235</v>
      </c>
      <c r="DM151" s="463">
        <f t="shared" si="529"/>
        <v>374</v>
      </c>
      <c r="DN151" s="463">
        <f t="shared" si="530"/>
        <v>660</v>
      </c>
      <c r="DO151" s="463">
        <f t="shared" si="576"/>
        <v>4453</v>
      </c>
      <c r="DP151" s="463">
        <f t="shared" si="576"/>
        <v>150493</v>
      </c>
      <c r="DQ151" s="463">
        <f t="shared" si="532"/>
        <v>34</v>
      </c>
      <c r="DR151" s="463">
        <f t="shared" si="533"/>
        <v>62</v>
      </c>
      <c r="DS151" s="463">
        <f t="shared" si="577"/>
        <v>65</v>
      </c>
      <c r="DT151" s="463">
        <f t="shared" si="577"/>
        <v>68909</v>
      </c>
      <c r="DU151" s="463">
        <f t="shared" si="578"/>
        <v>1060</v>
      </c>
      <c r="DV151" s="463">
        <f t="shared" si="579"/>
        <v>2101</v>
      </c>
      <c r="DW151" s="463">
        <f t="shared" si="580"/>
        <v>56</v>
      </c>
      <c r="DX151" s="463"/>
      <c r="DY151" s="463"/>
      <c r="DZ151" s="463"/>
      <c r="EA151" s="463"/>
      <c r="EB151" s="463"/>
      <c r="EC151" s="463"/>
      <c r="ED151" s="463"/>
      <c r="EE151" s="463"/>
      <c r="EF151" s="463"/>
      <c r="EG151" s="463" t="s">
        <v>152</v>
      </c>
      <c r="EH151" s="463" t="s">
        <v>152</v>
      </c>
      <c r="EI151" s="463">
        <f t="shared" si="617"/>
        <v>0</v>
      </c>
      <c r="EJ151" s="446"/>
      <c r="EK151" s="446"/>
      <c r="EL151" s="446"/>
      <c r="EM151" s="446"/>
      <c r="EN151" s="446"/>
      <c r="EO151" s="446"/>
      <c r="EP151" s="446"/>
      <c r="EQ151" s="446"/>
      <c r="ER151" s="446"/>
      <c r="ES151" s="446"/>
      <c r="ET151" s="446"/>
      <c r="EU151" s="446"/>
      <c r="EV151" s="446"/>
      <c r="EW151" s="446"/>
      <c r="EX151" s="446"/>
      <c r="EY151" s="446"/>
      <c r="EZ151" s="447"/>
      <c r="FA151" s="446">
        <f t="shared" si="546"/>
        <v>8</v>
      </c>
      <c r="FB151" s="417">
        <f t="shared" si="562"/>
        <v>2020</v>
      </c>
      <c r="FC151" s="448">
        <f t="shared" si="563"/>
        <v>44044</v>
      </c>
      <c r="FD151" s="449">
        <f t="shared" si="547"/>
        <v>31</v>
      </c>
      <c r="FE151" s="450"/>
      <c r="FF151" s="451">
        <f t="shared" si="582"/>
        <v>0.63405951872419197</v>
      </c>
      <c r="FG151" s="450"/>
      <c r="FH151" s="452">
        <f t="shared" si="628"/>
        <v>1.9861985796596542</v>
      </c>
      <c r="FI151" s="452">
        <f t="shared" si="629"/>
        <v>1.5493769261691008</v>
      </c>
      <c r="FJ151" s="452">
        <f t="shared" si="630"/>
        <v>1.9539731682146544</v>
      </c>
      <c r="FK151" s="452">
        <f t="shared" si="631"/>
        <v>1.5484004127966977</v>
      </c>
      <c r="FL151" s="452">
        <f t="shared" si="632"/>
        <v>1.3175232964472918</v>
      </c>
      <c r="FM151" s="452">
        <f t="shared" si="633"/>
        <v>1.0922393709959231</v>
      </c>
      <c r="FN151" s="452">
        <f t="shared" si="634"/>
        <v>1.544729248005432</v>
      </c>
      <c r="FO151" s="452">
        <f t="shared" si="635"/>
        <v>1.0771940247835681</v>
      </c>
      <c r="FP151" s="452">
        <f t="shared" si="636"/>
        <v>1.5985748218527316</v>
      </c>
      <c r="FQ151" s="452">
        <f t="shared" si="637"/>
        <v>1.0950118764845607</v>
      </c>
      <c r="FR151" s="453"/>
      <c r="FS151" s="446">
        <f t="shared" si="623"/>
        <v>81678</v>
      </c>
      <c r="FT151" s="446">
        <f t="shared" si="623"/>
        <v>586683</v>
      </c>
      <c r="FU151" s="446">
        <f t="shared" si="623"/>
        <v>2477961</v>
      </c>
      <c r="FV151" s="446">
        <f t="shared" si="623"/>
        <v>7003680</v>
      </c>
      <c r="FW151" s="446">
        <f t="shared" si="623"/>
        <v>5465657</v>
      </c>
      <c r="FX151" s="446">
        <f t="shared" si="623"/>
        <v>4389585</v>
      </c>
      <c r="FY151" s="446">
        <f t="shared" si="623"/>
        <v>136860664</v>
      </c>
      <c r="FZ151" s="446">
        <f t="shared" si="623"/>
        <v>166616986</v>
      </c>
      <c r="GA151" s="446">
        <f t="shared" si="623"/>
        <v>12015483</v>
      </c>
      <c r="GB151" s="446"/>
      <c r="GC151" s="446"/>
      <c r="GD151" s="446">
        <f t="shared" ref="GD151:GM160" si="639">SUMIFS(GD$443:GD$10112,$B$443:$B$10112,$B151,$C$443:$C$10112,$C151,$D$443:$D$10112,$D151)</f>
        <v>141257</v>
      </c>
      <c r="GE151" s="446">
        <f t="shared" si="639"/>
        <v>107718</v>
      </c>
      <c r="GF151" s="446">
        <f t="shared" si="639"/>
        <v>5207576</v>
      </c>
      <c r="GG151" s="446">
        <f t="shared" si="639"/>
        <v>13327139</v>
      </c>
      <c r="GH151" s="446">
        <f t="shared" si="639"/>
        <v>3475439</v>
      </c>
      <c r="GI151" s="446">
        <f t="shared" si="639"/>
        <v>120013725</v>
      </c>
      <c r="GJ151" s="446">
        <f t="shared" si="639"/>
        <v>34418310</v>
      </c>
      <c r="GK151" s="446">
        <f t="shared" si="639"/>
        <v>19756994</v>
      </c>
      <c r="GL151" s="446">
        <f t="shared" si="639"/>
        <v>33707016</v>
      </c>
      <c r="GM151" s="446">
        <f t="shared" si="639"/>
        <v>18795436</v>
      </c>
      <c r="GN151" s="446">
        <f t="shared" si="584"/>
        <v>136536</v>
      </c>
      <c r="GO151" s="446">
        <f t="shared" si="619"/>
        <v>199899</v>
      </c>
      <c r="GP151" s="446">
        <f t="shared" si="619"/>
        <v>274931</v>
      </c>
      <c r="GQ151" s="446">
        <f t="shared" si="619"/>
        <v>0</v>
      </c>
      <c r="GR151" s="446"/>
      <c r="GS151" s="446"/>
      <c r="GT151" s="446"/>
      <c r="GU151" s="446"/>
      <c r="GV151" s="416"/>
      <c r="GW151" s="402"/>
      <c r="GX151" s="402"/>
      <c r="GY151" s="402"/>
      <c r="GZ151" s="402"/>
      <c r="HA151" s="402"/>
    </row>
    <row r="152" spans="1:209" ht="10.5" customHeight="1" x14ac:dyDescent="0.2">
      <c r="A152" s="417" t="str">
        <f t="shared" si="504"/>
        <v>2020-21SEPTEMBERY63</v>
      </c>
      <c r="B152" s="458" t="str">
        <f t="shared" si="560"/>
        <v>2020-21</v>
      </c>
      <c r="C152" s="402" t="s">
        <v>640</v>
      </c>
      <c r="D152" s="458" t="str">
        <f t="shared" si="638"/>
        <v>Y63</v>
      </c>
      <c r="E152" s="458" t="str">
        <f t="shared" si="638"/>
        <v>North East and Yorkshire</v>
      </c>
      <c r="F152" s="458" t="str">
        <f t="shared" si="638"/>
        <v>Y63</v>
      </c>
      <c r="H152" s="463">
        <f t="shared" si="571"/>
        <v>139528</v>
      </c>
      <c r="I152" s="463">
        <f t="shared" si="571"/>
        <v>83472</v>
      </c>
      <c r="J152" s="463">
        <f t="shared" si="571"/>
        <v>898605</v>
      </c>
      <c r="K152" s="463">
        <f t="shared" si="506"/>
        <v>11</v>
      </c>
      <c r="L152" s="463">
        <f t="shared" si="507"/>
        <v>1</v>
      </c>
      <c r="M152" s="463">
        <f t="shared" si="508"/>
        <v>31</v>
      </c>
      <c r="N152" s="463">
        <f t="shared" si="509"/>
        <v>61</v>
      </c>
      <c r="O152" s="463">
        <f t="shared" si="510"/>
        <v>129</v>
      </c>
      <c r="P152" s="463">
        <f t="shared" si="620"/>
        <v>426</v>
      </c>
      <c r="Q152" s="463">
        <f t="shared" si="620"/>
        <v>2568</v>
      </c>
      <c r="R152" s="463">
        <f t="shared" si="620"/>
        <v>948</v>
      </c>
      <c r="S152" s="463">
        <f t="shared" si="620"/>
        <v>101999</v>
      </c>
      <c r="T152" s="463">
        <f t="shared" si="620"/>
        <v>7547</v>
      </c>
      <c r="U152" s="463">
        <f t="shared" si="620"/>
        <v>4953</v>
      </c>
      <c r="V152" s="463">
        <f t="shared" si="620"/>
        <v>55949</v>
      </c>
      <c r="W152" s="463">
        <f t="shared" si="620"/>
        <v>19206</v>
      </c>
      <c r="X152" s="463">
        <f t="shared" si="620"/>
        <v>985</v>
      </c>
      <c r="Y152" s="463">
        <f t="shared" si="620"/>
        <v>3330355</v>
      </c>
      <c r="Z152" s="463">
        <f t="shared" si="512"/>
        <v>441</v>
      </c>
      <c r="AA152" s="463">
        <f t="shared" si="513"/>
        <v>758</v>
      </c>
      <c r="AB152" s="463">
        <f t="shared" si="624"/>
        <v>2639844</v>
      </c>
      <c r="AC152" s="463">
        <f t="shared" si="515"/>
        <v>533</v>
      </c>
      <c r="AD152" s="463">
        <f t="shared" si="516"/>
        <v>959</v>
      </c>
      <c r="AE152" s="463">
        <f t="shared" si="625"/>
        <v>78063765</v>
      </c>
      <c r="AF152" s="463">
        <f t="shared" si="518"/>
        <v>1395</v>
      </c>
      <c r="AG152" s="463">
        <f t="shared" si="519"/>
        <v>2867</v>
      </c>
      <c r="AH152" s="463">
        <f t="shared" si="626"/>
        <v>73883703</v>
      </c>
      <c r="AI152" s="463">
        <f t="shared" si="521"/>
        <v>3847</v>
      </c>
      <c r="AJ152" s="463">
        <f t="shared" si="522"/>
        <v>9441</v>
      </c>
      <c r="AK152" s="463">
        <f t="shared" si="627"/>
        <v>4620733</v>
      </c>
      <c r="AL152" s="463">
        <f t="shared" si="524"/>
        <v>4691</v>
      </c>
      <c r="AM152" s="463">
        <f t="shared" si="525"/>
        <v>10695</v>
      </c>
      <c r="AN152" s="463"/>
      <c r="AO152" s="463"/>
      <c r="AP152" s="463"/>
      <c r="AQ152" s="463"/>
      <c r="AR152" s="463"/>
      <c r="AS152" s="463"/>
      <c r="AT152" s="463">
        <f t="shared" si="621"/>
        <v>8512</v>
      </c>
      <c r="AU152" s="463">
        <f t="shared" si="621"/>
        <v>676</v>
      </c>
      <c r="AV152" s="463">
        <f t="shared" si="621"/>
        <v>1570</v>
      </c>
      <c r="AW152" s="463">
        <f t="shared" si="621"/>
        <v>5430</v>
      </c>
      <c r="AX152" s="463">
        <f t="shared" si="621"/>
        <v>1562</v>
      </c>
      <c r="AY152" s="463">
        <f t="shared" si="621"/>
        <v>4704</v>
      </c>
      <c r="AZ152" s="463">
        <f t="shared" si="621"/>
        <v>3428</v>
      </c>
      <c r="BA152" s="463"/>
      <c r="BB152" s="463"/>
      <c r="BC152" s="463"/>
      <c r="BD152" s="463"/>
      <c r="BE152" s="463"/>
      <c r="BF152" s="463"/>
      <c r="BG152" s="463"/>
      <c r="BH152" s="463"/>
      <c r="BI152" s="463">
        <f t="shared" si="622"/>
        <v>56448</v>
      </c>
      <c r="BJ152" s="463">
        <f t="shared" si="622"/>
        <v>8213</v>
      </c>
      <c r="BK152" s="463">
        <f t="shared" si="622"/>
        <v>28826</v>
      </c>
      <c r="BL152" s="463">
        <f t="shared" si="622"/>
        <v>93487</v>
      </c>
      <c r="BM152" s="463">
        <f t="shared" si="622"/>
        <v>14957</v>
      </c>
      <c r="BN152" s="463">
        <f t="shared" si="622"/>
        <v>11639</v>
      </c>
      <c r="BO152" s="463">
        <f t="shared" si="622"/>
        <v>9580</v>
      </c>
      <c r="BP152" s="463">
        <f t="shared" si="622"/>
        <v>7573</v>
      </c>
      <c r="BQ152" s="463">
        <f t="shared" si="622"/>
        <v>73843</v>
      </c>
      <c r="BR152" s="463">
        <f t="shared" si="622"/>
        <v>60831</v>
      </c>
      <c r="BS152" s="463">
        <f t="shared" si="622"/>
        <v>30786</v>
      </c>
      <c r="BT152" s="463">
        <f t="shared" si="622"/>
        <v>20735</v>
      </c>
      <c r="BU152" s="463">
        <f t="shared" si="622"/>
        <v>1618</v>
      </c>
      <c r="BV152" s="463">
        <f t="shared" si="622"/>
        <v>1083</v>
      </c>
      <c r="BW152" s="463">
        <f t="shared" si="586"/>
        <v>182</v>
      </c>
      <c r="BX152" s="463">
        <f t="shared" si="586"/>
        <v>93448</v>
      </c>
      <c r="BY152" s="463">
        <f t="shared" si="587"/>
        <v>513</v>
      </c>
      <c r="BZ152" s="463">
        <f t="shared" si="588"/>
        <v>903</v>
      </c>
      <c r="CA152" s="463">
        <f t="shared" si="589"/>
        <v>119</v>
      </c>
      <c r="CB152" s="463">
        <f t="shared" si="589"/>
        <v>50064</v>
      </c>
      <c r="CC152" s="463">
        <f t="shared" si="590"/>
        <v>421</v>
      </c>
      <c r="CD152" s="463">
        <f t="shared" si="591"/>
        <v>786</v>
      </c>
      <c r="CE152" s="463">
        <f t="shared" si="592"/>
        <v>7246</v>
      </c>
      <c r="CF152" s="463">
        <f t="shared" si="592"/>
        <v>3186843</v>
      </c>
      <c r="CG152" s="463">
        <f t="shared" si="593"/>
        <v>440</v>
      </c>
      <c r="CH152" s="463">
        <f t="shared" si="594"/>
        <v>754</v>
      </c>
      <c r="CI152" s="463">
        <f t="shared" si="595"/>
        <v>5551</v>
      </c>
      <c r="CJ152" s="463">
        <f t="shared" si="595"/>
        <v>8189534</v>
      </c>
      <c r="CK152" s="463">
        <f t="shared" si="596"/>
        <v>1475</v>
      </c>
      <c r="CL152" s="463">
        <f t="shared" si="597"/>
        <v>2987</v>
      </c>
      <c r="CM152" s="463">
        <f t="shared" si="598"/>
        <v>1497</v>
      </c>
      <c r="CN152" s="463">
        <f t="shared" si="598"/>
        <v>2020378</v>
      </c>
      <c r="CO152" s="463">
        <f t="shared" si="599"/>
        <v>1350</v>
      </c>
      <c r="CP152" s="463">
        <f t="shared" si="600"/>
        <v>2908</v>
      </c>
      <c r="CQ152" s="463">
        <f t="shared" si="601"/>
        <v>48901</v>
      </c>
      <c r="CR152" s="463">
        <f t="shared" si="601"/>
        <v>67853853</v>
      </c>
      <c r="CS152" s="463">
        <f t="shared" si="602"/>
        <v>1388</v>
      </c>
      <c r="CT152" s="463">
        <f t="shared" si="603"/>
        <v>2856</v>
      </c>
      <c r="CU152" s="463">
        <f t="shared" si="604"/>
        <v>3569</v>
      </c>
      <c r="CV152" s="463">
        <f t="shared" si="604"/>
        <v>19410916</v>
      </c>
      <c r="CW152" s="463">
        <f t="shared" si="605"/>
        <v>5439</v>
      </c>
      <c r="CX152" s="463">
        <f t="shared" si="606"/>
        <v>11070</v>
      </c>
      <c r="CY152" s="463">
        <f t="shared" si="607"/>
        <v>1889</v>
      </c>
      <c r="CZ152" s="463">
        <f t="shared" si="607"/>
        <v>10745257</v>
      </c>
      <c r="DA152" s="463">
        <f t="shared" si="608"/>
        <v>5688</v>
      </c>
      <c r="DB152" s="463">
        <f t="shared" si="609"/>
        <v>11998</v>
      </c>
      <c r="DC152" s="463">
        <f t="shared" si="610"/>
        <v>2524</v>
      </c>
      <c r="DD152" s="463">
        <f t="shared" si="610"/>
        <v>18847334</v>
      </c>
      <c r="DE152" s="463">
        <f t="shared" si="611"/>
        <v>7467</v>
      </c>
      <c r="DF152" s="463">
        <f t="shared" si="612"/>
        <v>16123</v>
      </c>
      <c r="DG152" s="463">
        <f t="shared" si="613"/>
        <v>862</v>
      </c>
      <c r="DH152" s="463">
        <f t="shared" si="613"/>
        <v>7702573</v>
      </c>
      <c r="DI152" s="463">
        <f t="shared" si="614"/>
        <v>8936</v>
      </c>
      <c r="DJ152" s="463">
        <f t="shared" si="615"/>
        <v>21532</v>
      </c>
      <c r="DK152" s="463">
        <f t="shared" si="616"/>
        <v>293</v>
      </c>
      <c r="DL152" s="463">
        <f t="shared" si="575"/>
        <v>114227</v>
      </c>
      <c r="DM152" s="463">
        <f t="shared" si="529"/>
        <v>390</v>
      </c>
      <c r="DN152" s="463">
        <f t="shared" si="530"/>
        <v>570</v>
      </c>
      <c r="DO152" s="463">
        <f t="shared" si="576"/>
        <v>4481</v>
      </c>
      <c r="DP152" s="463">
        <f t="shared" si="576"/>
        <v>168919</v>
      </c>
      <c r="DQ152" s="463">
        <f t="shared" si="532"/>
        <v>38</v>
      </c>
      <c r="DR152" s="463">
        <f t="shared" si="533"/>
        <v>72</v>
      </c>
      <c r="DS152" s="463">
        <f t="shared" si="577"/>
        <v>94</v>
      </c>
      <c r="DT152" s="463">
        <f t="shared" si="577"/>
        <v>127268</v>
      </c>
      <c r="DU152" s="463">
        <f t="shared" si="578"/>
        <v>1354</v>
      </c>
      <c r="DV152" s="463">
        <f t="shared" si="579"/>
        <v>2754</v>
      </c>
      <c r="DW152" s="463">
        <f t="shared" si="580"/>
        <v>87</v>
      </c>
      <c r="DX152" s="463"/>
      <c r="DY152" s="463"/>
      <c r="DZ152" s="463"/>
      <c r="EA152" s="463"/>
      <c r="EB152" s="463"/>
      <c r="EC152" s="463"/>
      <c r="ED152" s="463"/>
      <c r="EE152" s="463"/>
      <c r="EF152" s="463"/>
      <c r="EG152" s="463" t="s">
        <v>152</v>
      </c>
      <c r="EH152" s="463" t="s">
        <v>152</v>
      </c>
      <c r="EI152" s="463">
        <f t="shared" si="617"/>
        <v>0</v>
      </c>
      <c r="EJ152" s="446"/>
      <c r="EK152" s="446"/>
      <c r="EL152" s="446"/>
      <c r="EM152" s="446"/>
      <c r="EN152" s="446"/>
      <c r="EO152" s="446"/>
      <c r="EP152" s="446"/>
      <c r="EQ152" s="446"/>
      <c r="ER152" s="446"/>
      <c r="ES152" s="446"/>
      <c r="ET152" s="446"/>
      <c r="EU152" s="446"/>
      <c r="EV152" s="446"/>
      <c r="EW152" s="446"/>
      <c r="EX152" s="446"/>
      <c r="EY152" s="446"/>
      <c r="EZ152" s="447"/>
      <c r="FA152" s="446">
        <f t="shared" si="546"/>
        <v>9</v>
      </c>
      <c r="FB152" s="417">
        <f t="shared" si="562"/>
        <v>2020</v>
      </c>
      <c r="FC152" s="448">
        <f t="shared" si="563"/>
        <v>44075</v>
      </c>
      <c r="FD152" s="449">
        <f t="shared" si="547"/>
        <v>30</v>
      </c>
      <c r="FE152" s="450"/>
      <c r="FF152" s="451">
        <f t="shared" si="582"/>
        <v>0.6292655525909282</v>
      </c>
      <c r="FG152" s="450"/>
      <c r="FH152" s="452">
        <f t="shared" si="628"/>
        <v>1.9818470915595601</v>
      </c>
      <c r="FI152" s="452">
        <f t="shared" si="629"/>
        <v>1.5422021995494899</v>
      </c>
      <c r="FJ152" s="452">
        <f t="shared" si="630"/>
        <v>1.9341813042600444</v>
      </c>
      <c r="FK152" s="452">
        <f t="shared" si="631"/>
        <v>1.528972339995962</v>
      </c>
      <c r="FL152" s="452">
        <f t="shared" si="632"/>
        <v>1.3198269852901749</v>
      </c>
      <c r="FM152" s="452">
        <f t="shared" si="633"/>
        <v>1.0872580385708412</v>
      </c>
      <c r="FN152" s="452">
        <f t="shared" si="634"/>
        <v>1.6029365823180257</v>
      </c>
      <c r="FO152" s="452">
        <f t="shared" si="635"/>
        <v>1.0796105383734249</v>
      </c>
      <c r="FP152" s="452">
        <f t="shared" si="636"/>
        <v>1.6426395939086293</v>
      </c>
      <c r="FQ152" s="452">
        <f t="shared" si="637"/>
        <v>1.099492385786802</v>
      </c>
      <c r="FR152" s="453"/>
      <c r="FS152" s="446">
        <f t="shared" si="623"/>
        <v>83472</v>
      </c>
      <c r="FT152" s="446">
        <f t="shared" si="623"/>
        <v>2626629</v>
      </c>
      <c r="FU152" s="446">
        <f t="shared" si="623"/>
        <v>5068524</v>
      </c>
      <c r="FV152" s="446">
        <f t="shared" si="623"/>
        <v>10752141</v>
      </c>
      <c r="FW152" s="446">
        <f t="shared" si="623"/>
        <v>5718426</v>
      </c>
      <c r="FX152" s="446">
        <f t="shared" si="623"/>
        <v>4750578</v>
      </c>
      <c r="FY152" s="446">
        <f t="shared" si="623"/>
        <v>160409691</v>
      </c>
      <c r="FZ152" s="446">
        <f t="shared" si="623"/>
        <v>181326150</v>
      </c>
      <c r="GA152" s="446">
        <f t="shared" si="623"/>
        <v>10534479</v>
      </c>
      <c r="GB152" s="446"/>
      <c r="GC152" s="446"/>
      <c r="GD152" s="446">
        <f t="shared" si="639"/>
        <v>164257</v>
      </c>
      <c r="GE152" s="446">
        <f t="shared" si="639"/>
        <v>93593</v>
      </c>
      <c r="GF152" s="446">
        <f t="shared" si="639"/>
        <v>5465554</v>
      </c>
      <c r="GG152" s="446">
        <f t="shared" si="639"/>
        <v>16583199</v>
      </c>
      <c r="GH152" s="446">
        <f t="shared" si="639"/>
        <v>4353662</v>
      </c>
      <c r="GI152" s="446">
        <f t="shared" si="639"/>
        <v>139660733</v>
      </c>
      <c r="GJ152" s="446">
        <f t="shared" si="639"/>
        <v>39507361</v>
      </c>
      <c r="GK152" s="446">
        <f t="shared" si="639"/>
        <v>22664065</v>
      </c>
      <c r="GL152" s="446">
        <f t="shared" si="639"/>
        <v>40695512</v>
      </c>
      <c r="GM152" s="446">
        <f t="shared" si="639"/>
        <v>18560488</v>
      </c>
      <c r="GN152" s="446">
        <f t="shared" si="584"/>
        <v>258913</v>
      </c>
      <c r="GO152" s="446">
        <f t="shared" si="619"/>
        <v>167022</v>
      </c>
      <c r="GP152" s="446">
        <f t="shared" si="619"/>
        <v>324272</v>
      </c>
      <c r="GQ152" s="446">
        <f t="shared" si="619"/>
        <v>0</v>
      </c>
      <c r="GR152" s="446"/>
      <c r="GS152" s="446"/>
      <c r="GT152" s="446"/>
      <c r="GU152" s="446"/>
      <c r="GV152" s="416"/>
      <c r="GW152" s="402"/>
      <c r="GX152" s="402"/>
      <c r="GY152" s="402"/>
      <c r="GZ152" s="402"/>
      <c r="HA152" s="402"/>
    </row>
    <row r="153" spans="1:209" ht="10.5" customHeight="1" x14ac:dyDescent="0.2">
      <c r="A153" s="417" t="str">
        <f t="shared" si="504"/>
        <v>2020-21OCTOBERY63</v>
      </c>
      <c r="B153" s="458" t="str">
        <f t="shared" si="560"/>
        <v>2020-21</v>
      </c>
      <c r="C153" s="402" t="s">
        <v>643</v>
      </c>
      <c r="D153" s="458" t="str">
        <f t="shared" si="638"/>
        <v>Y63</v>
      </c>
      <c r="E153" s="458" t="str">
        <f t="shared" si="638"/>
        <v>North East and Yorkshire</v>
      </c>
      <c r="F153" s="458" t="str">
        <f t="shared" si="638"/>
        <v>Y63</v>
      </c>
      <c r="H153" s="463">
        <f t="shared" si="571"/>
        <v>139955</v>
      </c>
      <c r="I153" s="463">
        <f t="shared" si="571"/>
        <v>77701</v>
      </c>
      <c r="J153" s="463">
        <f t="shared" si="571"/>
        <v>2017653</v>
      </c>
      <c r="K153" s="463">
        <f t="shared" si="506"/>
        <v>26</v>
      </c>
      <c r="L153" s="463">
        <f t="shared" si="507"/>
        <v>1</v>
      </c>
      <c r="M153" s="463">
        <f t="shared" si="508"/>
        <v>75</v>
      </c>
      <c r="N153" s="463">
        <f t="shared" si="509"/>
        <v>106</v>
      </c>
      <c r="O153" s="463">
        <f t="shared" si="510"/>
        <v>205</v>
      </c>
      <c r="P153" s="463">
        <f t="shared" si="620"/>
        <v>414</v>
      </c>
      <c r="Q153" s="463">
        <f t="shared" si="620"/>
        <v>3011</v>
      </c>
      <c r="R153" s="463">
        <f t="shared" si="620"/>
        <v>523</v>
      </c>
      <c r="S153" s="463">
        <f t="shared" si="620"/>
        <v>107857</v>
      </c>
      <c r="T153" s="463">
        <f t="shared" si="620"/>
        <v>8324</v>
      </c>
      <c r="U153" s="463">
        <f t="shared" si="620"/>
        <v>5354</v>
      </c>
      <c r="V153" s="463">
        <f t="shared" si="620"/>
        <v>60969</v>
      </c>
      <c r="W153" s="463">
        <f t="shared" si="620"/>
        <v>18203</v>
      </c>
      <c r="X153" s="463">
        <f t="shared" si="620"/>
        <v>768</v>
      </c>
      <c r="Y153" s="463">
        <f t="shared" si="620"/>
        <v>4031718</v>
      </c>
      <c r="Z153" s="463">
        <f t="shared" si="512"/>
        <v>484</v>
      </c>
      <c r="AA153" s="463">
        <f t="shared" si="513"/>
        <v>834</v>
      </c>
      <c r="AB153" s="463">
        <f t="shared" si="624"/>
        <v>3106979</v>
      </c>
      <c r="AC153" s="463">
        <f t="shared" si="515"/>
        <v>580</v>
      </c>
      <c r="AD153" s="463">
        <f t="shared" si="516"/>
        <v>1023</v>
      </c>
      <c r="AE153" s="463">
        <f t="shared" si="625"/>
        <v>110774072</v>
      </c>
      <c r="AF153" s="463">
        <f t="shared" si="518"/>
        <v>1817</v>
      </c>
      <c r="AG153" s="463">
        <f t="shared" si="519"/>
        <v>3788</v>
      </c>
      <c r="AH153" s="463">
        <f t="shared" si="626"/>
        <v>105562857</v>
      </c>
      <c r="AI153" s="463">
        <f t="shared" si="521"/>
        <v>5799</v>
      </c>
      <c r="AJ153" s="463">
        <f t="shared" si="522"/>
        <v>14210</v>
      </c>
      <c r="AK153" s="463">
        <f t="shared" si="627"/>
        <v>4724675</v>
      </c>
      <c r="AL153" s="463">
        <f t="shared" si="524"/>
        <v>6152</v>
      </c>
      <c r="AM153" s="463">
        <f t="shared" si="525"/>
        <v>14317</v>
      </c>
      <c r="AN153" s="463"/>
      <c r="AO153" s="463"/>
      <c r="AP153" s="463"/>
      <c r="AQ153" s="463"/>
      <c r="AR153" s="463"/>
      <c r="AS153" s="463"/>
      <c r="AT153" s="463">
        <f t="shared" si="621"/>
        <v>9944</v>
      </c>
      <c r="AU153" s="463">
        <f t="shared" si="621"/>
        <v>971</v>
      </c>
      <c r="AV153" s="463">
        <f t="shared" si="621"/>
        <v>2073</v>
      </c>
      <c r="AW153" s="463">
        <f t="shared" si="621"/>
        <v>7308</v>
      </c>
      <c r="AX153" s="463">
        <f t="shared" si="621"/>
        <v>1764</v>
      </c>
      <c r="AY153" s="463">
        <f t="shared" si="621"/>
        <v>5136</v>
      </c>
      <c r="AZ153" s="463">
        <f t="shared" si="621"/>
        <v>3156</v>
      </c>
      <c r="BA153" s="463"/>
      <c r="BB153" s="463"/>
      <c r="BC153" s="463"/>
      <c r="BD153" s="463"/>
      <c r="BE153" s="463"/>
      <c r="BF153" s="463"/>
      <c r="BG153" s="463"/>
      <c r="BH153" s="463"/>
      <c r="BI153" s="463">
        <f t="shared" si="622"/>
        <v>58370</v>
      </c>
      <c r="BJ153" s="463">
        <f t="shared" si="622"/>
        <v>8529</v>
      </c>
      <c r="BK153" s="463">
        <f t="shared" si="622"/>
        <v>31014</v>
      </c>
      <c r="BL153" s="463">
        <f t="shared" si="622"/>
        <v>97913</v>
      </c>
      <c r="BM153" s="463">
        <f t="shared" si="622"/>
        <v>15835</v>
      </c>
      <c r="BN153" s="463">
        <f t="shared" si="622"/>
        <v>12467</v>
      </c>
      <c r="BO153" s="463">
        <f t="shared" si="622"/>
        <v>9980</v>
      </c>
      <c r="BP153" s="463">
        <f t="shared" si="622"/>
        <v>7887</v>
      </c>
      <c r="BQ153" s="463">
        <f t="shared" si="622"/>
        <v>79562</v>
      </c>
      <c r="BR153" s="463">
        <f t="shared" si="622"/>
        <v>65901</v>
      </c>
      <c r="BS153" s="463">
        <f t="shared" si="622"/>
        <v>28195</v>
      </c>
      <c r="BT153" s="463">
        <f t="shared" si="622"/>
        <v>19626</v>
      </c>
      <c r="BU153" s="463">
        <f t="shared" si="622"/>
        <v>1254</v>
      </c>
      <c r="BV153" s="463">
        <f t="shared" si="622"/>
        <v>821</v>
      </c>
      <c r="BW153" s="463">
        <f t="shared" si="586"/>
        <v>195</v>
      </c>
      <c r="BX153" s="463">
        <f t="shared" si="586"/>
        <v>106086</v>
      </c>
      <c r="BY153" s="463">
        <f t="shared" si="587"/>
        <v>544</v>
      </c>
      <c r="BZ153" s="463">
        <f t="shared" si="588"/>
        <v>916</v>
      </c>
      <c r="CA153" s="463">
        <f t="shared" si="589"/>
        <v>124</v>
      </c>
      <c r="CB153" s="463">
        <f t="shared" si="589"/>
        <v>63786</v>
      </c>
      <c r="CC153" s="463">
        <f t="shared" si="590"/>
        <v>514</v>
      </c>
      <c r="CD153" s="463">
        <f t="shared" si="591"/>
        <v>888</v>
      </c>
      <c r="CE153" s="463">
        <f t="shared" si="592"/>
        <v>8005</v>
      </c>
      <c r="CF153" s="463">
        <f t="shared" si="592"/>
        <v>3861846</v>
      </c>
      <c r="CG153" s="463">
        <f t="shared" si="593"/>
        <v>482</v>
      </c>
      <c r="CH153" s="463">
        <f t="shared" si="594"/>
        <v>828</v>
      </c>
      <c r="CI153" s="463">
        <f t="shared" si="595"/>
        <v>6288</v>
      </c>
      <c r="CJ153" s="463">
        <f t="shared" si="595"/>
        <v>12338134</v>
      </c>
      <c r="CK153" s="463">
        <f t="shared" si="596"/>
        <v>1962</v>
      </c>
      <c r="CL153" s="463">
        <f t="shared" si="597"/>
        <v>3920</v>
      </c>
      <c r="CM153" s="463">
        <f t="shared" si="598"/>
        <v>1439</v>
      </c>
      <c r="CN153" s="463">
        <f t="shared" si="598"/>
        <v>2538572</v>
      </c>
      <c r="CO153" s="463">
        <f t="shared" si="599"/>
        <v>1764</v>
      </c>
      <c r="CP153" s="463">
        <f t="shared" si="600"/>
        <v>3800</v>
      </c>
      <c r="CQ153" s="463">
        <f t="shared" si="601"/>
        <v>53242</v>
      </c>
      <c r="CR153" s="463">
        <f t="shared" si="601"/>
        <v>95897366</v>
      </c>
      <c r="CS153" s="463">
        <f t="shared" si="602"/>
        <v>1801</v>
      </c>
      <c r="CT153" s="463">
        <f t="shared" si="603"/>
        <v>3771</v>
      </c>
      <c r="CU153" s="463">
        <f t="shared" si="604"/>
        <v>3575</v>
      </c>
      <c r="CV153" s="463">
        <f t="shared" si="604"/>
        <v>23981602</v>
      </c>
      <c r="CW153" s="463">
        <f t="shared" si="605"/>
        <v>6708</v>
      </c>
      <c r="CX153" s="463">
        <f t="shared" si="606"/>
        <v>14342</v>
      </c>
      <c r="CY153" s="463">
        <f t="shared" si="607"/>
        <v>2023</v>
      </c>
      <c r="CZ153" s="463">
        <f t="shared" si="607"/>
        <v>13743574</v>
      </c>
      <c r="DA153" s="463">
        <f t="shared" si="608"/>
        <v>6794</v>
      </c>
      <c r="DB153" s="463">
        <f t="shared" si="609"/>
        <v>15066</v>
      </c>
      <c r="DC153" s="463">
        <f t="shared" si="610"/>
        <v>2528</v>
      </c>
      <c r="DD153" s="463">
        <f t="shared" si="610"/>
        <v>23236840</v>
      </c>
      <c r="DE153" s="463">
        <f t="shared" si="611"/>
        <v>9192</v>
      </c>
      <c r="DF153" s="463">
        <f t="shared" si="612"/>
        <v>19986</v>
      </c>
      <c r="DG153" s="463">
        <f t="shared" si="613"/>
        <v>984</v>
      </c>
      <c r="DH153" s="463">
        <f t="shared" si="613"/>
        <v>9149332</v>
      </c>
      <c r="DI153" s="463">
        <f t="shared" si="614"/>
        <v>9298</v>
      </c>
      <c r="DJ153" s="463">
        <f t="shared" si="615"/>
        <v>22497</v>
      </c>
      <c r="DK153" s="463">
        <f t="shared" si="616"/>
        <v>320</v>
      </c>
      <c r="DL153" s="463">
        <f t="shared" si="575"/>
        <v>119440</v>
      </c>
      <c r="DM153" s="463">
        <f t="shared" si="529"/>
        <v>373</v>
      </c>
      <c r="DN153" s="463">
        <f t="shared" si="530"/>
        <v>600</v>
      </c>
      <c r="DO153" s="463">
        <f t="shared" si="576"/>
        <v>4268</v>
      </c>
      <c r="DP153" s="463">
        <f t="shared" si="576"/>
        <v>199261</v>
      </c>
      <c r="DQ153" s="463">
        <f t="shared" si="532"/>
        <v>47</v>
      </c>
      <c r="DR153" s="463">
        <f t="shared" si="533"/>
        <v>104</v>
      </c>
      <c r="DS153" s="463">
        <f t="shared" si="577"/>
        <v>66</v>
      </c>
      <c r="DT153" s="463">
        <f t="shared" si="577"/>
        <v>141057</v>
      </c>
      <c r="DU153" s="463">
        <f t="shared" si="578"/>
        <v>2137</v>
      </c>
      <c r="DV153" s="463">
        <f t="shared" si="579"/>
        <v>4456</v>
      </c>
      <c r="DW153" s="463">
        <f t="shared" si="580"/>
        <v>57</v>
      </c>
      <c r="DX153" s="463"/>
      <c r="DY153" s="463"/>
      <c r="DZ153" s="463"/>
      <c r="EA153" s="463"/>
      <c r="EB153" s="463"/>
      <c r="EC153" s="463"/>
      <c r="ED153" s="463"/>
      <c r="EE153" s="463"/>
      <c r="EF153" s="463"/>
      <c r="EG153" s="463" t="s">
        <v>152</v>
      </c>
      <c r="EH153" s="463" t="s">
        <v>152</v>
      </c>
      <c r="EI153" s="463">
        <f t="shared" si="617"/>
        <v>0</v>
      </c>
      <c r="EJ153" s="446"/>
      <c r="EK153" s="446"/>
      <c r="EL153" s="446"/>
      <c r="EM153" s="446"/>
      <c r="EN153" s="446"/>
      <c r="EO153" s="446"/>
      <c r="EP153" s="446"/>
      <c r="EQ153" s="446"/>
      <c r="ER153" s="446"/>
      <c r="ES153" s="446"/>
      <c r="ET153" s="446"/>
      <c r="EU153" s="446"/>
      <c r="EV153" s="446"/>
      <c r="EW153" s="446"/>
      <c r="EX153" s="446"/>
      <c r="EY153" s="446"/>
      <c r="EZ153" s="447"/>
      <c r="FA153" s="446">
        <f t="shared" si="546"/>
        <v>10</v>
      </c>
      <c r="FB153" s="417">
        <f t="shared" si="562"/>
        <v>2020</v>
      </c>
      <c r="FC153" s="448">
        <f t="shared" si="563"/>
        <v>44105</v>
      </c>
      <c r="FD153" s="449">
        <f t="shared" si="547"/>
        <v>31</v>
      </c>
      <c r="FE153" s="450"/>
      <c r="FF153" s="451">
        <f t="shared" si="582"/>
        <v>0.53957016434892546</v>
      </c>
      <c r="FG153" s="450"/>
      <c r="FH153" s="452">
        <f t="shared" si="628"/>
        <v>1.9023306102835176</v>
      </c>
      <c r="FI153" s="452">
        <f t="shared" si="629"/>
        <v>1.4977174435367611</v>
      </c>
      <c r="FJ153" s="452">
        <f t="shared" si="630"/>
        <v>1.8640268957788568</v>
      </c>
      <c r="FK153" s="452">
        <f t="shared" si="631"/>
        <v>1.4731042211430705</v>
      </c>
      <c r="FL153" s="452">
        <f t="shared" si="632"/>
        <v>1.3049582574751104</v>
      </c>
      <c r="FM153" s="452">
        <f t="shared" si="633"/>
        <v>1.0808935688628647</v>
      </c>
      <c r="FN153" s="452">
        <f t="shared" si="634"/>
        <v>1.5489205076086359</v>
      </c>
      <c r="FO153" s="452">
        <f t="shared" si="635"/>
        <v>1.0781739273746085</v>
      </c>
      <c r="FP153" s="452">
        <f t="shared" si="636"/>
        <v>1.6328125</v>
      </c>
      <c r="FQ153" s="452">
        <f t="shared" si="637"/>
        <v>1.0690104166666667</v>
      </c>
      <c r="FR153" s="453"/>
      <c r="FS153" s="446">
        <f t="shared" si="623"/>
        <v>77701</v>
      </c>
      <c r="FT153" s="446">
        <f t="shared" si="623"/>
        <v>5836167</v>
      </c>
      <c r="FU153" s="446">
        <f t="shared" si="623"/>
        <v>8211825</v>
      </c>
      <c r="FV153" s="446">
        <f t="shared" si="623"/>
        <v>15934593</v>
      </c>
      <c r="FW153" s="446">
        <f t="shared" si="623"/>
        <v>6939695</v>
      </c>
      <c r="FX153" s="446">
        <f t="shared" si="623"/>
        <v>5479234</v>
      </c>
      <c r="FY153" s="446">
        <f t="shared" si="623"/>
        <v>230948039</v>
      </c>
      <c r="FZ153" s="446">
        <f t="shared" si="623"/>
        <v>258659428</v>
      </c>
      <c r="GA153" s="446">
        <f t="shared" si="623"/>
        <v>10995522</v>
      </c>
      <c r="GB153" s="446"/>
      <c r="GC153" s="446"/>
      <c r="GD153" s="446">
        <f t="shared" si="639"/>
        <v>178548</v>
      </c>
      <c r="GE153" s="446">
        <f t="shared" si="639"/>
        <v>110128</v>
      </c>
      <c r="GF153" s="446">
        <f t="shared" si="639"/>
        <v>6629430</v>
      </c>
      <c r="GG153" s="446">
        <f t="shared" si="639"/>
        <v>24650423</v>
      </c>
      <c r="GH153" s="446">
        <f t="shared" si="639"/>
        <v>5468480</v>
      </c>
      <c r="GI153" s="446">
        <f t="shared" si="639"/>
        <v>200780493</v>
      </c>
      <c r="GJ153" s="446">
        <f t="shared" si="639"/>
        <v>51272405</v>
      </c>
      <c r="GK153" s="446">
        <f t="shared" si="639"/>
        <v>30477704</v>
      </c>
      <c r="GL153" s="446">
        <f t="shared" si="639"/>
        <v>50524970</v>
      </c>
      <c r="GM153" s="446">
        <f t="shared" si="639"/>
        <v>22136814</v>
      </c>
      <c r="GN153" s="446">
        <f t="shared" si="584"/>
        <v>294064</v>
      </c>
      <c r="GO153" s="446">
        <f t="shared" si="619"/>
        <v>191940</v>
      </c>
      <c r="GP153" s="446">
        <f t="shared" si="619"/>
        <v>442214</v>
      </c>
      <c r="GQ153" s="446">
        <f t="shared" si="619"/>
        <v>0</v>
      </c>
      <c r="GR153" s="446"/>
      <c r="GS153" s="446"/>
      <c r="GT153" s="446"/>
      <c r="GU153" s="446"/>
      <c r="GV153" s="416"/>
      <c r="GW153" s="402"/>
      <c r="GX153" s="402"/>
      <c r="GY153" s="402"/>
      <c r="GZ153" s="402"/>
      <c r="HA153" s="402"/>
    </row>
    <row r="154" spans="1:209" ht="10.5" customHeight="1" x14ac:dyDescent="0.2">
      <c r="A154" s="417" t="str">
        <f t="shared" si="504"/>
        <v>2020-21NOVEMBERY63</v>
      </c>
      <c r="B154" s="458" t="str">
        <f t="shared" si="560"/>
        <v>2020-21</v>
      </c>
      <c r="C154" s="402" t="s">
        <v>647</v>
      </c>
      <c r="D154" s="458" t="str">
        <f t="shared" si="638"/>
        <v>Y63</v>
      </c>
      <c r="E154" s="458" t="str">
        <f t="shared" si="638"/>
        <v>North East and Yorkshire</v>
      </c>
      <c r="F154" s="458" t="str">
        <f t="shared" si="638"/>
        <v>Y63</v>
      </c>
      <c r="H154" s="463">
        <f t="shared" si="571"/>
        <v>132786</v>
      </c>
      <c r="I154" s="463">
        <f t="shared" si="571"/>
        <v>73676</v>
      </c>
      <c r="J154" s="463">
        <f t="shared" si="571"/>
        <v>972742</v>
      </c>
      <c r="K154" s="463">
        <f t="shared" si="506"/>
        <v>13</v>
      </c>
      <c r="L154" s="463">
        <f t="shared" si="507"/>
        <v>1</v>
      </c>
      <c r="M154" s="463">
        <f t="shared" si="508"/>
        <v>34</v>
      </c>
      <c r="N154" s="463">
        <f t="shared" si="509"/>
        <v>69</v>
      </c>
      <c r="O154" s="463">
        <f t="shared" si="510"/>
        <v>147</v>
      </c>
      <c r="P154" s="463">
        <f t="shared" si="620"/>
        <v>448</v>
      </c>
      <c r="Q154" s="463">
        <f t="shared" si="620"/>
        <v>2638</v>
      </c>
      <c r="R154" s="463">
        <f t="shared" si="620"/>
        <v>133</v>
      </c>
      <c r="S154" s="463">
        <f t="shared" si="620"/>
        <v>103029</v>
      </c>
      <c r="T154" s="463">
        <f t="shared" si="620"/>
        <v>7507</v>
      </c>
      <c r="U154" s="463">
        <f t="shared" si="620"/>
        <v>4733</v>
      </c>
      <c r="V154" s="463">
        <f t="shared" si="620"/>
        <v>57095</v>
      </c>
      <c r="W154" s="463">
        <f t="shared" si="620"/>
        <v>19660</v>
      </c>
      <c r="X154" s="463">
        <f t="shared" si="620"/>
        <v>656</v>
      </c>
      <c r="Y154" s="463">
        <f t="shared" si="620"/>
        <v>3482989</v>
      </c>
      <c r="Z154" s="463">
        <f t="shared" si="512"/>
        <v>464</v>
      </c>
      <c r="AA154" s="463">
        <f t="shared" si="513"/>
        <v>799</v>
      </c>
      <c r="AB154" s="463">
        <f t="shared" si="624"/>
        <v>2519072</v>
      </c>
      <c r="AC154" s="463">
        <f t="shared" si="515"/>
        <v>532</v>
      </c>
      <c r="AD154" s="463">
        <f t="shared" si="516"/>
        <v>938</v>
      </c>
      <c r="AE154" s="463">
        <f t="shared" si="625"/>
        <v>92098341</v>
      </c>
      <c r="AF154" s="463">
        <f t="shared" si="518"/>
        <v>1613</v>
      </c>
      <c r="AG154" s="463">
        <f t="shared" si="519"/>
        <v>3350</v>
      </c>
      <c r="AH154" s="463">
        <f t="shared" si="626"/>
        <v>90691110</v>
      </c>
      <c r="AI154" s="463">
        <f t="shared" si="521"/>
        <v>4613</v>
      </c>
      <c r="AJ154" s="463">
        <f t="shared" si="522"/>
        <v>11373</v>
      </c>
      <c r="AK154" s="463">
        <f t="shared" si="627"/>
        <v>3455574</v>
      </c>
      <c r="AL154" s="463">
        <f t="shared" si="524"/>
        <v>5268</v>
      </c>
      <c r="AM154" s="463">
        <f t="shared" si="525"/>
        <v>12828</v>
      </c>
      <c r="AN154" s="463"/>
      <c r="AO154" s="463"/>
      <c r="AP154" s="463"/>
      <c r="AQ154" s="463"/>
      <c r="AR154" s="463"/>
      <c r="AS154" s="463"/>
      <c r="AT154" s="463">
        <f t="shared" si="621"/>
        <v>9181</v>
      </c>
      <c r="AU154" s="463">
        <f t="shared" si="621"/>
        <v>839</v>
      </c>
      <c r="AV154" s="463">
        <f t="shared" si="621"/>
        <v>1625</v>
      </c>
      <c r="AW154" s="463">
        <f t="shared" si="621"/>
        <v>7255</v>
      </c>
      <c r="AX154" s="463">
        <f t="shared" si="621"/>
        <v>2150</v>
      </c>
      <c r="AY154" s="463">
        <f t="shared" si="621"/>
        <v>4567</v>
      </c>
      <c r="AZ154" s="463">
        <f t="shared" si="621"/>
        <v>2464</v>
      </c>
      <c r="BA154" s="463"/>
      <c r="BB154" s="463"/>
      <c r="BC154" s="463"/>
      <c r="BD154" s="463"/>
      <c r="BE154" s="463"/>
      <c r="BF154" s="463"/>
      <c r="BG154" s="463"/>
      <c r="BH154" s="463"/>
      <c r="BI154" s="463">
        <f t="shared" si="622"/>
        <v>55513</v>
      </c>
      <c r="BJ154" s="463">
        <f t="shared" si="622"/>
        <v>8014</v>
      </c>
      <c r="BK154" s="463">
        <f t="shared" si="622"/>
        <v>30321</v>
      </c>
      <c r="BL154" s="463">
        <f t="shared" si="622"/>
        <v>93848</v>
      </c>
      <c r="BM154" s="463">
        <f t="shared" si="622"/>
        <v>14150</v>
      </c>
      <c r="BN154" s="463">
        <f t="shared" si="622"/>
        <v>10974</v>
      </c>
      <c r="BO154" s="463">
        <f t="shared" si="622"/>
        <v>8585</v>
      </c>
      <c r="BP154" s="463">
        <f t="shared" si="622"/>
        <v>6752</v>
      </c>
      <c r="BQ154" s="463">
        <f t="shared" si="622"/>
        <v>73024</v>
      </c>
      <c r="BR154" s="463">
        <f t="shared" si="622"/>
        <v>60937</v>
      </c>
      <c r="BS154" s="463">
        <f t="shared" si="622"/>
        <v>29330</v>
      </c>
      <c r="BT154" s="463">
        <f t="shared" si="622"/>
        <v>20834</v>
      </c>
      <c r="BU154" s="463">
        <f t="shared" si="622"/>
        <v>1056</v>
      </c>
      <c r="BV154" s="463">
        <f t="shared" si="622"/>
        <v>719</v>
      </c>
      <c r="BW154" s="463">
        <f t="shared" si="586"/>
        <v>231</v>
      </c>
      <c r="BX154" s="463">
        <f t="shared" si="586"/>
        <v>113568</v>
      </c>
      <c r="BY154" s="463">
        <f t="shared" si="587"/>
        <v>492</v>
      </c>
      <c r="BZ154" s="463">
        <f t="shared" si="588"/>
        <v>805</v>
      </c>
      <c r="CA154" s="463">
        <f t="shared" si="589"/>
        <v>118</v>
      </c>
      <c r="CB154" s="463">
        <f t="shared" si="589"/>
        <v>52983</v>
      </c>
      <c r="CC154" s="463">
        <f t="shared" si="590"/>
        <v>449</v>
      </c>
      <c r="CD154" s="463">
        <f t="shared" si="591"/>
        <v>903</v>
      </c>
      <c r="CE154" s="463">
        <f t="shared" si="592"/>
        <v>7158</v>
      </c>
      <c r="CF154" s="463">
        <f t="shared" si="592"/>
        <v>3316438</v>
      </c>
      <c r="CG154" s="463">
        <f t="shared" si="593"/>
        <v>463</v>
      </c>
      <c r="CH154" s="463">
        <f t="shared" si="594"/>
        <v>796</v>
      </c>
      <c r="CI154" s="463">
        <f t="shared" si="595"/>
        <v>5799</v>
      </c>
      <c r="CJ154" s="463">
        <f t="shared" si="595"/>
        <v>10237757</v>
      </c>
      <c r="CK154" s="463">
        <f t="shared" si="596"/>
        <v>1765</v>
      </c>
      <c r="CL154" s="463">
        <f t="shared" si="597"/>
        <v>3603</v>
      </c>
      <c r="CM154" s="463">
        <f t="shared" si="598"/>
        <v>1369</v>
      </c>
      <c r="CN154" s="463">
        <f t="shared" si="598"/>
        <v>2137097</v>
      </c>
      <c r="CO154" s="463">
        <f t="shared" si="599"/>
        <v>1561</v>
      </c>
      <c r="CP154" s="463">
        <f t="shared" si="600"/>
        <v>3399</v>
      </c>
      <c r="CQ154" s="463">
        <f t="shared" si="601"/>
        <v>49927</v>
      </c>
      <c r="CR154" s="463">
        <f t="shared" si="601"/>
        <v>79723487</v>
      </c>
      <c r="CS154" s="463">
        <f t="shared" si="602"/>
        <v>1597</v>
      </c>
      <c r="CT154" s="463">
        <f t="shared" si="603"/>
        <v>3317</v>
      </c>
      <c r="CU154" s="463">
        <f t="shared" si="604"/>
        <v>3502</v>
      </c>
      <c r="CV154" s="463">
        <f t="shared" si="604"/>
        <v>20379288</v>
      </c>
      <c r="CW154" s="463">
        <f t="shared" si="605"/>
        <v>5819</v>
      </c>
      <c r="CX154" s="463">
        <f t="shared" si="606"/>
        <v>12334</v>
      </c>
      <c r="CY154" s="463">
        <f t="shared" si="607"/>
        <v>1793</v>
      </c>
      <c r="CZ154" s="463">
        <f t="shared" si="607"/>
        <v>10781045</v>
      </c>
      <c r="DA154" s="463">
        <f t="shared" si="608"/>
        <v>6013</v>
      </c>
      <c r="DB154" s="463">
        <f t="shared" si="609"/>
        <v>13916</v>
      </c>
      <c r="DC154" s="463">
        <f t="shared" si="610"/>
        <v>2591</v>
      </c>
      <c r="DD154" s="463">
        <f t="shared" si="610"/>
        <v>20577156</v>
      </c>
      <c r="DE154" s="463">
        <f t="shared" si="611"/>
        <v>7942</v>
      </c>
      <c r="DF154" s="463">
        <f t="shared" si="612"/>
        <v>17153</v>
      </c>
      <c r="DG154" s="463">
        <f t="shared" si="613"/>
        <v>898</v>
      </c>
      <c r="DH154" s="463">
        <f t="shared" si="613"/>
        <v>7052644</v>
      </c>
      <c r="DI154" s="463">
        <f t="shared" si="614"/>
        <v>7854</v>
      </c>
      <c r="DJ154" s="463">
        <f t="shared" si="615"/>
        <v>17990</v>
      </c>
      <c r="DK154" s="463">
        <f t="shared" si="616"/>
        <v>316</v>
      </c>
      <c r="DL154" s="463">
        <f t="shared" si="575"/>
        <v>121654</v>
      </c>
      <c r="DM154" s="463">
        <f t="shared" si="529"/>
        <v>385</v>
      </c>
      <c r="DN154" s="463">
        <f t="shared" si="530"/>
        <v>653</v>
      </c>
      <c r="DO154" s="463">
        <f t="shared" si="576"/>
        <v>4177</v>
      </c>
      <c r="DP154" s="463">
        <f t="shared" si="576"/>
        <v>141224</v>
      </c>
      <c r="DQ154" s="463">
        <f t="shared" si="532"/>
        <v>34</v>
      </c>
      <c r="DR154" s="463">
        <f t="shared" si="533"/>
        <v>62</v>
      </c>
      <c r="DS154" s="463">
        <f t="shared" si="577"/>
        <v>67</v>
      </c>
      <c r="DT154" s="463">
        <f t="shared" si="577"/>
        <v>104861</v>
      </c>
      <c r="DU154" s="463">
        <f t="shared" si="578"/>
        <v>1565</v>
      </c>
      <c r="DV154" s="463">
        <f t="shared" si="579"/>
        <v>3084</v>
      </c>
      <c r="DW154" s="463">
        <f t="shared" si="580"/>
        <v>60</v>
      </c>
      <c r="DX154" s="463"/>
      <c r="DY154" s="463"/>
      <c r="DZ154" s="463"/>
      <c r="EA154" s="463"/>
      <c r="EB154" s="463"/>
      <c r="EC154" s="463"/>
      <c r="ED154" s="463"/>
      <c r="EE154" s="463"/>
      <c r="EF154" s="463"/>
      <c r="EG154" s="463" t="s">
        <v>152</v>
      </c>
      <c r="EH154" s="463" t="s">
        <v>152</v>
      </c>
      <c r="EI154" s="463">
        <f t="shared" si="617"/>
        <v>0</v>
      </c>
      <c r="EJ154" s="446"/>
      <c r="EK154" s="446"/>
      <c r="EL154" s="446"/>
      <c r="EM154" s="446"/>
      <c r="EN154" s="446"/>
      <c r="EO154" s="446"/>
      <c r="EP154" s="446"/>
      <c r="EQ154" s="446"/>
      <c r="ER154" s="446"/>
      <c r="ES154" s="446"/>
      <c r="ET154" s="446"/>
      <c r="EU154" s="446"/>
      <c r="EV154" s="446"/>
      <c r="EW154" s="446"/>
      <c r="EX154" s="446"/>
      <c r="EY154" s="446"/>
      <c r="EZ154" s="447"/>
      <c r="FA154" s="446">
        <f t="shared" si="546"/>
        <v>11</v>
      </c>
      <c r="FB154" s="417">
        <f t="shared" si="562"/>
        <v>2020</v>
      </c>
      <c r="FC154" s="448">
        <f t="shared" si="563"/>
        <v>44136</v>
      </c>
      <c r="FD154" s="449">
        <f t="shared" si="547"/>
        <v>30</v>
      </c>
      <c r="FE154" s="450"/>
      <c r="FF154" s="451">
        <f t="shared" si="582"/>
        <v>0.59172687349482933</v>
      </c>
      <c r="FG154" s="450"/>
      <c r="FH154" s="452">
        <f t="shared" si="628"/>
        <v>1.8849074197415745</v>
      </c>
      <c r="FI154" s="452">
        <f t="shared" si="629"/>
        <v>1.4618356200879179</v>
      </c>
      <c r="FJ154" s="452">
        <f t="shared" si="630"/>
        <v>1.8138601309951405</v>
      </c>
      <c r="FK154" s="452">
        <f t="shared" si="631"/>
        <v>1.4265793365729982</v>
      </c>
      <c r="FL154" s="452">
        <f t="shared" si="632"/>
        <v>1.2789911550923898</v>
      </c>
      <c r="FM154" s="452">
        <f t="shared" si="633"/>
        <v>1.067291356511078</v>
      </c>
      <c r="FN154" s="452">
        <f t="shared" si="634"/>
        <v>1.4918616480162767</v>
      </c>
      <c r="FO154" s="452">
        <f t="shared" si="635"/>
        <v>1.0597151576805697</v>
      </c>
      <c r="FP154" s="452">
        <f t="shared" si="636"/>
        <v>1.6097560975609757</v>
      </c>
      <c r="FQ154" s="452">
        <f t="shared" si="637"/>
        <v>1.0960365853658536</v>
      </c>
      <c r="FR154" s="453"/>
      <c r="FS154" s="446">
        <f t="shared" si="623"/>
        <v>73676</v>
      </c>
      <c r="FT154" s="446">
        <f t="shared" si="623"/>
        <v>2514598</v>
      </c>
      <c r="FU154" s="446">
        <f t="shared" si="623"/>
        <v>5083691</v>
      </c>
      <c r="FV154" s="446">
        <f t="shared" si="623"/>
        <v>10811238</v>
      </c>
      <c r="FW154" s="446">
        <f t="shared" si="623"/>
        <v>5999501</v>
      </c>
      <c r="FX154" s="446">
        <f t="shared" si="623"/>
        <v>4438222</v>
      </c>
      <c r="FY154" s="446">
        <f t="shared" si="623"/>
        <v>191289065</v>
      </c>
      <c r="FZ154" s="446">
        <f t="shared" si="623"/>
        <v>223596179</v>
      </c>
      <c r="GA154" s="446">
        <f t="shared" si="623"/>
        <v>8415442</v>
      </c>
      <c r="GB154" s="446"/>
      <c r="GC154" s="446"/>
      <c r="GD154" s="446">
        <f t="shared" si="639"/>
        <v>186018</v>
      </c>
      <c r="GE154" s="446">
        <f t="shared" si="639"/>
        <v>106516</v>
      </c>
      <c r="GF154" s="446">
        <f t="shared" si="639"/>
        <v>5697759</v>
      </c>
      <c r="GG154" s="446">
        <f t="shared" si="639"/>
        <v>20895660</v>
      </c>
      <c r="GH154" s="446">
        <f t="shared" si="639"/>
        <v>4652797</v>
      </c>
      <c r="GI154" s="446">
        <f t="shared" si="639"/>
        <v>165611167</v>
      </c>
      <c r="GJ154" s="446">
        <f t="shared" si="639"/>
        <v>43194578</v>
      </c>
      <c r="GK154" s="446">
        <f t="shared" si="639"/>
        <v>24950795</v>
      </c>
      <c r="GL154" s="446">
        <f t="shared" si="639"/>
        <v>44443461</v>
      </c>
      <c r="GM154" s="446">
        <f t="shared" si="639"/>
        <v>16154617</v>
      </c>
      <c r="GN154" s="446">
        <f t="shared" si="584"/>
        <v>206628</v>
      </c>
      <c r="GO154" s="446">
        <f t="shared" si="619"/>
        <v>206237</v>
      </c>
      <c r="GP154" s="446">
        <f t="shared" si="619"/>
        <v>258715</v>
      </c>
      <c r="GQ154" s="446">
        <f t="shared" si="619"/>
        <v>0</v>
      </c>
      <c r="GR154" s="446"/>
      <c r="GS154" s="446"/>
      <c r="GT154" s="446"/>
      <c r="GU154" s="446"/>
      <c r="GV154" s="416"/>
      <c r="GW154" s="402"/>
      <c r="GX154" s="402"/>
      <c r="GY154" s="402"/>
      <c r="GZ154" s="402"/>
      <c r="HA154" s="402"/>
    </row>
    <row r="155" spans="1:209" ht="10.5" customHeight="1" x14ac:dyDescent="0.2">
      <c r="A155" s="417" t="str">
        <f t="shared" si="504"/>
        <v>2020-21DECEMBERY63</v>
      </c>
      <c r="B155" s="458" t="str">
        <f t="shared" si="560"/>
        <v>2020-21</v>
      </c>
      <c r="C155" s="402" t="s">
        <v>650</v>
      </c>
      <c r="D155" s="458" t="str">
        <f t="shared" si="638"/>
        <v>Y63</v>
      </c>
      <c r="E155" s="458" t="str">
        <f t="shared" si="638"/>
        <v>North East and Yorkshire</v>
      </c>
      <c r="F155" s="458" t="str">
        <f t="shared" si="638"/>
        <v>Y63</v>
      </c>
      <c r="H155" s="463">
        <f t="shared" ref="H155:J174" si="640">SUMIFS(H$443:H$10112,$B$443:$B$10112,$B155,$C$443:$C$10112,$C155,$D$443:$D$10112,$D155)</f>
        <v>143600</v>
      </c>
      <c r="I155" s="463">
        <f t="shared" si="640"/>
        <v>82587</v>
      </c>
      <c r="J155" s="463">
        <f t="shared" si="640"/>
        <v>597295</v>
      </c>
      <c r="K155" s="463">
        <f t="shared" si="506"/>
        <v>7</v>
      </c>
      <c r="L155" s="463">
        <f t="shared" si="507"/>
        <v>1</v>
      </c>
      <c r="M155" s="463">
        <f t="shared" si="508"/>
        <v>18</v>
      </c>
      <c r="N155" s="463">
        <f t="shared" si="509"/>
        <v>42</v>
      </c>
      <c r="O155" s="463">
        <f t="shared" si="510"/>
        <v>93</v>
      </c>
      <c r="P155" s="463">
        <f t="shared" ref="P155:Y164" si="641">SUMIFS(P$443:P$10112,$B$443:$B$10112,$B155,$C$443:$C$10112,$C155,$D$443:$D$10112,$D155)</f>
        <v>501</v>
      </c>
      <c r="Q155" s="463">
        <f t="shared" si="641"/>
        <v>2637</v>
      </c>
      <c r="R155" s="463">
        <f t="shared" si="641"/>
        <v>128</v>
      </c>
      <c r="S155" s="463">
        <f t="shared" si="641"/>
        <v>104610</v>
      </c>
      <c r="T155" s="463">
        <f t="shared" si="641"/>
        <v>7834</v>
      </c>
      <c r="U155" s="463">
        <f t="shared" si="641"/>
        <v>4968</v>
      </c>
      <c r="V155" s="463">
        <f t="shared" si="641"/>
        <v>57862</v>
      </c>
      <c r="W155" s="463">
        <f t="shared" si="641"/>
        <v>19933</v>
      </c>
      <c r="X155" s="463">
        <f t="shared" si="641"/>
        <v>656</v>
      </c>
      <c r="Y155" s="463">
        <f t="shared" si="641"/>
        <v>3557907</v>
      </c>
      <c r="Z155" s="463">
        <f t="shared" si="512"/>
        <v>454</v>
      </c>
      <c r="AA155" s="463">
        <f t="shared" si="513"/>
        <v>787</v>
      </c>
      <c r="AB155" s="463">
        <f t="shared" si="624"/>
        <v>2578579</v>
      </c>
      <c r="AC155" s="463">
        <f t="shared" si="515"/>
        <v>519</v>
      </c>
      <c r="AD155" s="463">
        <f t="shared" si="516"/>
        <v>931</v>
      </c>
      <c r="AE155" s="463">
        <f t="shared" si="625"/>
        <v>93330129</v>
      </c>
      <c r="AF155" s="463">
        <f t="shared" si="518"/>
        <v>1613</v>
      </c>
      <c r="AG155" s="463">
        <f t="shared" si="519"/>
        <v>3360</v>
      </c>
      <c r="AH155" s="463">
        <f t="shared" si="626"/>
        <v>91301805</v>
      </c>
      <c r="AI155" s="463">
        <f t="shared" si="521"/>
        <v>4580</v>
      </c>
      <c r="AJ155" s="463">
        <f t="shared" si="522"/>
        <v>11418</v>
      </c>
      <c r="AK155" s="463">
        <f t="shared" si="627"/>
        <v>3453233</v>
      </c>
      <c r="AL155" s="463">
        <f t="shared" si="524"/>
        <v>5264</v>
      </c>
      <c r="AM155" s="463">
        <f t="shared" si="525"/>
        <v>12327</v>
      </c>
      <c r="AN155" s="463"/>
      <c r="AO155" s="463"/>
      <c r="AP155" s="463"/>
      <c r="AQ155" s="463"/>
      <c r="AR155" s="463"/>
      <c r="AS155" s="463"/>
      <c r="AT155" s="463">
        <f t="shared" ref="AT155:AZ164" si="642">SUMIFS(AT$443:AT$10112,$B$443:$B$10112,$B155,$C$443:$C$10112,$C155,$D$443:$D$10112,$D155)</f>
        <v>9312</v>
      </c>
      <c r="AU155" s="463">
        <f t="shared" si="642"/>
        <v>883</v>
      </c>
      <c r="AV155" s="463">
        <f t="shared" si="642"/>
        <v>1740</v>
      </c>
      <c r="AW155" s="463">
        <f t="shared" si="642"/>
        <v>7006</v>
      </c>
      <c r="AX155" s="463">
        <f t="shared" si="642"/>
        <v>2356</v>
      </c>
      <c r="AY155" s="463">
        <f t="shared" si="642"/>
        <v>4333</v>
      </c>
      <c r="AZ155" s="463">
        <f t="shared" si="642"/>
        <v>2792</v>
      </c>
      <c r="BA155" s="463"/>
      <c r="BB155" s="463"/>
      <c r="BC155" s="463"/>
      <c r="BD155" s="463"/>
      <c r="BE155" s="463"/>
      <c r="BF155" s="463"/>
      <c r="BG155" s="463"/>
      <c r="BH155" s="463"/>
      <c r="BI155" s="463">
        <f t="shared" ref="BI155:BV164" si="643">SUMIFS(BI$443:BI$10112,$B$443:$B$10112,$B155,$C$443:$C$10112,$C155,$D$443:$D$10112,$D155)</f>
        <v>56838</v>
      </c>
      <c r="BJ155" s="463">
        <f t="shared" si="643"/>
        <v>8150</v>
      </c>
      <c r="BK155" s="463">
        <f t="shared" si="643"/>
        <v>30310</v>
      </c>
      <c r="BL155" s="463">
        <f t="shared" si="643"/>
        <v>95298</v>
      </c>
      <c r="BM155" s="463">
        <f t="shared" si="643"/>
        <v>15223</v>
      </c>
      <c r="BN155" s="463">
        <f t="shared" si="643"/>
        <v>11795</v>
      </c>
      <c r="BO155" s="463">
        <f t="shared" si="643"/>
        <v>9325</v>
      </c>
      <c r="BP155" s="463">
        <f t="shared" si="643"/>
        <v>7309</v>
      </c>
      <c r="BQ155" s="463">
        <f t="shared" si="643"/>
        <v>74925</v>
      </c>
      <c r="BR155" s="463">
        <f t="shared" si="643"/>
        <v>61877</v>
      </c>
      <c r="BS155" s="463">
        <f t="shared" si="643"/>
        <v>30765</v>
      </c>
      <c r="BT155" s="463">
        <f t="shared" si="643"/>
        <v>21278</v>
      </c>
      <c r="BU155" s="463">
        <f t="shared" si="643"/>
        <v>1069</v>
      </c>
      <c r="BV155" s="463">
        <f t="shared" si="643"/>
        <v>682</v>
      </c>
      <c r="BW155" s="463">
        <f t="shared" si="586"/>
        <v>202</v>
      </c>
      <c r="BX155" s="463">
        <f t="shared" si="586"/>
        <v>103315</v>
      </c>
      <c r="BY155" s="463">
        <f t="shared" si="587"/>
        <v>511</v>
      </c>
      <c r="BZ155" s="463">
        <f t="shared" si="588"/>
        <v>911</v>
      </c>
      <c r="CA155" s="463">
        <f t="shared" si="589"/>
        <v>138</v>
      </c>
      <c r="CB155" s="463">
        <f t="shared" si="589"/>
        <v>52624</v>
      </c>
      <c r="CC155" s="463">
        <f t="shared" si="590"/>
        <v>381</v>
      </c>
      <c r="CD155" s="463">
        <f t="shared" si="591"/>
        <v>774</v>
      </c>
      <c r="CE155" s="463">
        <f t="shared" si="592"/>
        <v>7494</v>
      </c>
      <c r="CF155" s="463">
        <f t="shared" si="592"/>
        <v>3401968</v>
      </c>
      <c r="CG155" s="463">
        <f t="shared" si="593"/>
        <v>454</v>
      </c>
      <c r="CH155" s="463">
        <f t="shared" si="594"/>
        <v>786</v>
      </c>
      <c r="CI155" s="463">
        <f t="shared" si="595"/>
        <v>5860</v>
      </c>
      <c r="CJ155" s="463">
        <f t="shared" si="595"/>
        <v>10391693</v>
      </c>
      <c r="CK155" s="463">
        <f t="shared" si="596"/>
        <v>1773</v>
      </c>
      <c r="CL155" s="463">
        <f t="shared" si="597"/>
        <v>3564</v>
      </c>
      <c r="CM155" s="463">
        <f t="shared" si="598"/>
        <v>1376</v>
      </c>
      <c r="CN155" s="463">
        <f t="shared" si="598"/>
        <v>2093320</v>
      </c>
      <c r="CO155" s="463">
        <f t="shared" si="599"/>
        <v>1521</v>
      </c>
      <c r="CP155" s="463">
        <f t="shared" si="600"/>
        <v>3253</v>
      </c>
      <c r="CQ155" s="463">
        <f t="shared" si="601"/>
        <v>50626</v>
      </c>
      <c r="CR155" s="463">
        <f t="shared" si="601"/>
        <v>80845116</v>
      </c>
      <c r="CS155" s="463">
        <f t="shared" si="602"/>
        <v>1597</v>
      </c>
      <c r="CT155" s="463">
        <f t="shared" si="603"/>
        <v>3331</v>
      </c>
      <c r="CU155" s="463">
        <f t="shared" si="604"/>
        <v>3517</v>
      </c>
      <c r="CV155" s="463">
        <f t="shared" si="604"/>
        <v>19835682</v>
      </c>
      <c r="CW155" s="463">
        <f t="shared" si="605"/>
        <v>5640</v>
      </c>
      <c r="CX155" s="463">
        <f t="shared" si="606"/>
        <v>11906</v>
      </c>
      <c r="CY155" s="463">
        <f t="shared" si="607"/>
        <v>1833</v>
      </c>
      <c r="CZ155" s="463">
        <f t="shared" si="607"/>
        <v>10222696</v>
      </c>
      <c r="DA155" s="463">
        <f t="shared" si="608"/>
        <v>5577</v>
      </c>
      <c r="DB155" s="463">
        <f t="shared" si="609"/>
        <v>12025</v>
      </c>
      <c r="DC155" s="463">
        <f t="shared" si="610"/>
        <v>2569</v>
      </c>
      <c r="DD155" s="463">
        <f t="shared" si="610"/>
        <v>19723821</v>
      </c>
      <c r="DE155" s="463">
        <f t="shared" si="611"/>
        <v>7678</v>
      </c>
      <c r="DF155" s="463">
        <f t="shared" si="612"/>
        <v>16469</v>
      </c>
      <c r="DG155" s="463">
        <f t="shared" si="613"/>
        <v>953</v>
      </c>
      <c r="DH155" s="463">
        <f t="shared" si="613"/>
        <v>7288067</v>
      </c>
      <c r="DI155" s="463">
        <f t="shared" si="614"/>
        <v>7647</v>
      </c>
      <c r="DJ155" s="463">
        <f t="shared" si="615"/>
        <v>19425</v>
      </c>
      <c r="DK155" s="463">
        <f t="shared" si="616"/>
        <v>355</v>
      </c>
      <c r="DL155" s="463">
        <f t="shared" si="575"/>
        <v>127127</v>
      </c>
      <c r="DM155" s="463">
        <f t="shared" si="529"/>
        <v>358</v>
      </c>
      <c r="DN155" s="463">
        <f t="shared" si="530"/>
        <v>611</v>
      </c>
      <c r="DO155" s="463">
        <f t="shared" ref="DO155:DP174" si="644">SUMIFS(DO$443:DO$10112,$B$443:$B$10112,$B155,$C$443:$C$10112,$C155,$D$443:$D$10112,$D155)</f>
        <v>4651</v>
      </c>
      <c r="DP155" s="463">
        <f t="shared" si="644"/>
        <v>160855</v>
      </c>
      <c r="DQ155" s="463">
        <f t="shared" si="532"/>
        <v>35</v>
      </c>
      <c r="DR155" s="463">
        <f t="shared" si="533"/>
        <v>62</v>
      </c>
      <c r="DS155" s="463">
        <f t="shared" ref="DS155:DT174" si="645">SUMIFS(DS$443:DS$10112,$B$443:$B$10112,$B155,$C$443:$C$10112,$C155,$D$443:$D$10112,$D155)</f>
        <v>82</v>
      </c>
      <c r="DT155" s="463">
        <f t="shared" si="645"/>
        <v>117269</v>
      </c>
      <c r="DU155" s="463">
        <f t="shared" si="578"/>
        <v>1430</v>
      </c>
      <c r="DV155" s="463">
        <f t="shared" si="579"/>
        <v>2947</v>
      </c>
      <c r="DW155" s="463">
        <f t="shared" si="580"/>
        <v>73</v>
      </c>
      <c r="DX155" s="463"/>
      <c r="DY155" s="463"/>
      <c r="DZ155" s="463"/>
      <c r="EA155" s="463"/>
      <c r="EB155" s="463"/>
      <c r="EC155" s="463"/>
      <c r="ED155" s="463"/>
      <c r="EE155" s="463"/>
      <c r="EF155" s="463"/>
      <c r="EG155" s="463" t="s">
        <v>152</v>
      </c>
      <c r="EH155" s="463" t="s">
        <v>152</v>
      </c>
      <c r="EI155" s="463">
        <f t="shared" si="617"/>
        <v>0</v>
      </c>
      <c r="EJ155" s="446"/>
      <c r="EK155" s="446"/>
      <c r="EL155" s="446"/>
      <c r="EM155" s="446"/>
      <c r="EN155" s="446"/>
      <c r="EO155" s="446"/>
      <c r="EP155" s="446"/>
      <c r="EQ155" s="446"/>
      <c r="ER155" s="446"/>
      <c r="ES155" s="446"/>
      <c r="ET155" s="446"/>
      <c r="EU155" s="446"/>
      <c r="EV155" s="446"/>
      <c r="EW155" s="446"/>
      <c r="EX155" s="446"/>
      <c r="EY155" s="446"/>
      <c r="EZ155" s="447"/>
      <c r="FA155" s="446">
        <f t="shared" si="546"/>
        <v>12</v>
      </c>
      <c r="FB155" s="417">
        <f t="shared" si="562"/>
        <v>2020</v>
      </c>
      <c r="FC155" s="448">
        <f t="shared" si="563"/>
        <v>44166</v>
      </c>
      <c r="FD155" s="449">
        <f t="shared" si="547"/>
        <v>31</v>
      </c>
      <c r="FE155" s="450"/>
      <c r="FF155" s="451">
        <f t="shared" si="582"/>
        <v>0.63425610255011589</v>
      </c>
      <c r="FG155" s="450"/>
      <c r="FH155" s="452">
        <f t="shared" si="628"/>
        <v>1.9431963237171304</v>
      </c>
      <c r="FI155" s="452">
        <f t="shared" si="629"/>
        <v>1.5056165432729129</v>
      </c>
      <c r="FJ155" s="452">
        <f t="shared" si="630"/>
        <v>1.8770128824476651</v>
      </c>
      <c r="FK155" s="452">
        <f t="shared" si="631"/>
        <v>1.4712157809983897</v>
      </c>
      <c r="FL155" s="452">
        <f t="shared" si="632"/>
        <v>1.2948912930766305</v>
      </c>
      <c r="FM155" s="452">
        <f t="shared" si="633"/>
        <v>1.0693892364591615</v>
      </c>
      <c r="FN155" s="452">
        <f t="shared" si="634"/>
        <v>1.543420458536096</v>
      </c>
      <c r="FO155" s="452">
        <f t="shared" si="635"/>
        <v>1.0674760447499123</v>
      </c>
      <c r="FP155" s="452">
        <f t="shared" si="636"/>
        <v>1.6295731707317074</v>
      </c>
      <c r="FQ155" s="452">
        <f t="shared" si="637"/>
        <v>1.0396341463414633</v>
      </c>
      <c r="FR155" s="453"/>
      <c r="FS155" s="446">
        <f t="shared" ref="FS155:GA164" si="646">SUMIFS(FS$443:FS$10112,$B$443:$B$10112,$B155,$C$443:$C$10112,$C155,$D$443:$D$10112,$D155)</f>
        <v>50926</v>
      </c>
      <c r="FT155" s="446">
        <f t="shared" si="646"/>
        <v>1461774</v>
      </c>
      <c r="FU155" s="446">
        <f t="shared" si="646"/>
        <v>3502999</v>
      </c>
      <c r="FV155" s="446">
        <f t="shared" si="646"/>
        <v>7697013</v>
      </c>
      <c r="FW155" s="446">
        <f t="shared" si="646"/>
        <v>6167054</v>
      </c>
      <c r="FX155" s="446">
        <f t="shared" si="646"/>
        <v>4626013</v>
      </c>
      <c r="FY155" s="446">
        <f t="shared" si="646"/>
        <v>194421602</v>
      </c>
      <c r="FZ155" s="446">
        <f t="shared" si="646"/>
        <v>227593380</v>
      </c>
      <c r="GA155" s="446">
        <f t="shared" si="646"/>
        <v>8086492</v>
      </c>
      <c r="GB155" s="446"/>
      <c r="GC155" s="446"/>
      <c r="GD155" s="446">
        <f t="shared" si="639"/>
        <v>183984</v>
      </c>
      <c r="GE155" s="446">
        <f t="shared" si="639"/>
        <v>106864</v>
      </c>
      <c r="GF155" s="446">
        <f t="shared" si="639"/>
        <v>5887542</v>
      </c>
      <c r="GG155" s="446">
        <f t="shared" si="639"/>
        <v>20885476</v>
      </c>
      <c r="GH155" s="446">
        <f t="shared" si="639"/>
        <v>4476112</v>
      </c>
      <c r="GI155" s="446">
        <f t="shared" si="639"/>
        <v>168638067</v>
      </c>
      <c r="GJ155" s="446">
        <f t="shared" si="639"/>
        <v>41874942</v>
      </c>
      <c r="GK155" s="446">
        <f t="shared" si="639"/>
        <v>22042026</v>
      </c>
      <c r="GL155" s="446">
        <f t="shared" si="639"/>
        <v>42309641</v>
      </c>
      <c r="GM155" s="446">
        <f t="shared" si="639"/>
        <v>18511893</v>
      </c>
      <c r="GN155" s="446">
        <f t="shared" si="584"/>
        <v>241654</v>
      </c>
      <c r="GO155" s="446">
        <f t="shared" si="619"/>
        <v>216740</v>
      </c>
      <c r="GP155" s="446">
        <f t="shared" si="619"/>
        <v>288000</v>
      </c>
      <c r="GQ155" s="446">
        <f t="shared" si="619"/>
        <v>0</v>
      </c>
      <c r="GR155" s="446"/>
      <c r="GS155" s="446"/>
      <c r="GT155" s="446"/>
      <c r="GU155" s="446"/>
      <c r="GV155" s="416"/>
      <c r="GW155" s="402"/>
      <c r="GX155" s="402"/>
      <c r="GY155" s="402"/>
      <c r="GZ155" s="402"/>
      <c r="HA155" s="402"/>
    </row>
    <row r="156" spans="1:209" ht="10.5" customHeight="1" x14ac:dyDescent="0.2">
      <c r="A156" s="417" t="str">
        <f t="shared" si="504"/>
        <v>2020-21JANUARYY63</v>
      </c>
      <c r="B156" s="458" t="str">
        <f t="shared" si="560"/>
        <v>2020-21</v>
      </c>
      <c r="C156" s="402" t="s">
        <v>654</v>
      </c>
      <c r="D156" s="458" t="str">
        <f t="shared" si="638"/>
        <v>Y63</v>
      </c>
      <c r="E156" s="458" t="str">
        <f t="shared" si="638"/>
        <v>North East and Yorkshire</v>
      </c>
      <c r="F156" s="458" t="str">
        <f t="shared" si="638"/>
        <v>Y63</v>
      </c>
      <c r="H156" s="463">
        <f t="shared" si="640"/>
        <v>144808</v>
      </c>
      <c r="I156" s="463">
        <f t="shared" si="640"/>
        <v>87819</v>
      </c>
      <c r="J156" s="463">
        <f t="shared" si="640"/>
        <v>1136505</v>
      </c>
      <c r="K156" s="463">
        <f t="shared" si="506"/>
        <v>13</v>
      </c>
      <c r="L156" s="463">
        <f t="shared" si="507"/>
        <v>1</v>
      </c>
      <c r="M156" s="463">
        <f t="shared" si="508"/>
        <v>34</v>
      </c>
      <c r="N156" s="463">
        <f t="shared" si="509"/>
        <v>71</v>
      </c>
      <c r="O156" s="463">
        <f t="shared" si="510"/>
        <v>162</v>
      </c>
      <c r="P156" s="463">
        <f t="shared" si="641"/>
        <v>401</v>
      </c>
      <c r="Q156" s="463">
        <f t="shared" si="641"/>
        <v>3091</v>
      </c>
      <c r="R156" s="463">
        <f t="shared" si="641"/>
        <v>138</v>
      </c>
      <c r="S156" s="463">
        <f t="shared" si="641"/>
        <v>106593</v>
      </c>
      <c r="T156" s="463">
        <f t="shared" si="641"/>
        <v>7677</v>
      </c>
      <c r="U156" s="463">
        <f t="shared" si="641"/>
        <v>4728</v>
      </c>
      <c r="V156" s="463">
        <f t="shared" si="641"/>
        <v>58650</v>
      </c>
      <c r="W156" s="463">
        <f t="shared" si="641"/>
        <v>19290</v>
      </c>
      <c r="X156" s="463">
        <f t="shared" si="641"/>
        <v>707</v>
      </c>
      <c r="Y156" s="463">
        <f t="shared" si="641"/>
        <v>3495634</v>
      </c>
      <c r="Z156" s="463">
        <f t="shared" si="512"/>
        <v>455</v>
      </c>
      <c r="AA156" s="463">
        <f t="shared" si="513"/>
        <v>782</v>
      </c>
      <c r="AB156" s="463">
        <f t="shared" si="624"/>
        <v>2469719</v>
      </c>
      <c r="AC156" s="463">
        <f t="shared" si="515"/>
        <v>522</v>
      </c>
      <c r="AD156" s="463">
        <f t="shared" si="516"/>
        <v>920</v>
      </c>
      <c r="AE156" s="463">
        <f t="shared" si="625"/>
        <v>100668004</v>
      </c>
      <c r="AF156" s="463">
        <f t="shared" si="518"/>
        <v>1716</v>
      </c>
      <c r="AG156" s="463">
        <f t="shared" si="519"/>
        <v>3580</v>
      </c>
      <c r="AH156" s="463">
        <f t="shared" si="626"/>
        <v>94995492</v>
      </c>
      <c r="AI156" s="463">
        <f t="shared" si="521"/>
        <v>4925</v>
      </c>
      <c r="AJ156" s="463">
        <f t="shared" si="522"/>
        <v>12056</v>
      </c>
      <c r="AK156" s="463">
        <f t="shared" si="627"/>
        <v>3979406</v>
      </c>
      <c r="AL156" s="463">
        <f t="shared" si="524"/>
        <v>5629</v>
      </c>
      <c r="AM156" s="463">
        <f t="shared" si="525"/>
        <v>13728</v>
      </c>
      <c r="AN156" s="463"/>
      <c r="AO156" s="463"/>
      <c r="AP156" s="463"/>
      <c r="AQ156" s="463"/>
      <c r="AR156" s="463"/>
      <c r="AS156" s="463"/>
      <c r="AT156" s="463">
        <f t="shared" si="642"/>
        <v>10786</v>
      </c>
      <c r="AU156" s="463">
        <f t="shared" si="642"/>
        <v>1005</v>
      </c>
      <c r="AV156" s="463">
        <f t="shared" si="642"/>
        <v>2066</v>
      </c>
      <c r="AW156" s="463">
        <f t="shared" si="642"/>
        <v>6980</v>
      </c>
      <c r="AX156" s="463">
        <f t="shared" si="642"/>
        <v>2564</v>
      </c>
      <c r="AY156" s="463">
        <f t="shared" si="642"/>
        <v>5151</v>
      </c>
      <c r="AZ156" s="463">
        <f t="shared" si="642"/>
        <v>2972</v>
      </c>
      <c r="BA156" s="463"/>
      <c r="BB156" s="463"/>
      <c r="BC156" s="463"/>
      <c r="BD156" s="463"/>
      <c r="BE156" s="463"/>
      <c r="BF156" s="463"/>
      <c r="BG156" s="463"/>
      <c r="BH156" s="463"/>
      <c r="BI156" s="463">
        <f t="shared" si="643"/>
        <v>56369</v>
      </c>
      <c r="BJ156" s="463">
        <f t="shared" si="643"/>
        <v>8537</v>
      </c>
      <c r="BK156" s="463">
        <f t="shared" si="643"/>
        <v>30901</v>
      </c>
      <c r="BL156" s="463">
        <f t="shared" si="643"/>
        <v>95807</v>
      </c>
      <c r="BM156" s="463">
        <f t="shared" si="643"/>
        <v>15022</v>
      </c>
      <c r="BN156" s="463">
        <f t="shared" si="643"/>
        <v>11664</v>
      </c>
      <c r="BO156" s="463">
        <f t="shared" si="643"/>
        <v>8888</v>
      </c>
      <c r="BP156" s="463">
        <f t="shared" si="643"/>
        <v>6968</v>
      </c>
      <c r="BQ156" s="463">
        <f t="shared" si="643"/>
        <v>75555</v>
      </c>
      <c r="BR156" s="463">
        <f t="shared" si="643"/>
        <v>62901</v>
      </c>
      <c r="BS156" s="463">
        <f t="shared" si="643"/>
        <v>28950</v>
      </c>
      <c r="BT156" s="463">
        <f t="shared" si="643"/>
        <v>20585</v>
      </c>
      <c r="BU156" s="463">
        <f t="shared" si="643"/>
        <v>1153</v>
      </c>
      <c r="BV156" s="463">
        <f t="shared" si="643"/>
        <v>754</v>
      </c>
      <c r="BW156" s="463">
        <f t="shared" si="586"/>
        <v>250</v>
      </c>
      <c r="BX156" s="463">
        <f t="shared" si="586"/>
        <v>125831</v>
      </c>
      <c r="BY156" s="463">
        <f t="shared" si="587"/>
        <v>503</v>
      </c>
      <c r="BZ156" s="463">
        <f t="shared" si="588"/>
        <v>873</v>
      </c>
      <c r="CA156" s="463">
        <f t="shared" si="589"/>
        <v>111</v>
      </c>
      <c r="CB156" s="463">
        <f t="shared" si="589"/>
        <v>45148</v>
      </c>
      <c r="CC156" s="463">
        <f t="shared" si="590"/>
        <v>407</v>
      </c>
      <c r="CD156" s="463">
        <f t="shared" si="591"/>
        <v>732</v>
      </c>
      <c r="CE156" s="463">
        <f t="shared" si="592"/>
        <v>7316</v>
      </c>
      <c r="CF156" s="463">
        <f t="shared" si="592"/>
        <v>3324655</v>
      </c>
      <c r="CG156" s="463">
        <f t="shared" si="593"/>
        <v>454</v>
      </c>
      <c r="CH156" s="463">
        <f t="shared" si="594"/>
        <v>781</v>
      </c>
      <c r="CI156" s="463">
        <f t="shared" si="595"/>
        <v>6314</v>
      </c>
      <c r="CJ156" s="463">
        <f t="shared" si="595"/>
        <v>11662879</v>
      </c>
      <c r="CK156" s="463">
        <f t="shared" si="596"/>
        <v>1847</v>
      </c>
      <c r="CL156" s="463">
        <f t="shared" si="597"/>
        <v>3733</v>
      </c>
      <c r="CM156" s="463">
        <f t="shared" si="598"/>
        <v>1324</v>
      </c>
      <c r="CN156" s="463">
        <f t="shared" si="598"/>
        <v>2285092</v>
      </c>
      <c r="CO156" s="463">
        <f t="shared" si="599"/>
        <v>1726</v>
      </c>
      <c r="CP156" s="463">
        <f t="shared" si="600"/>
        <v>3687</v>
      </c>
      <c r="CQ156" s="463">
        <f t="shared" si="601"/>
        <v>51012</v>
      </c>
      <c r="CR156" s="463">
        <f t="shared" si="601"/>
        <v>86720033</v>
      </c>
      <c r="CS156" s="463">
        <f t="shared" si="602"/>
        <v>1700</v>
      </c>
      <c r="CT156" s="463">
        <f t="shared" si="603"/>
        <v>3558</v>
      </c>
      <c r="CU156" s="463">
        <f t="shared" si="604"/>
        <v>3724</v>
      </c>
      <c r="CV156" s="463">
        <f t="shared" si="604"/>
        <v>20275924</v>
      </c>
      <c r="CW156" s="463">
        <f t="shared" si="605"/>
        <v>5445</v>
      </c>
      <c r="CX156" s="463">
        <f t="shared" si="606"/>
        <v>11016</v>
      </c>
      <c r="CY156" s="463">
        <f t="shared" si="607"/>
        <v>2005</v>
      </c>
      <c r="CZ156" s="463">
        <f t="shared" si="607"/>
        <v>11485353</v>
      </c>
      <c r="DA156" s="463">
        <f t="shared" si="608"/>
        <v>5728</v>
      </c>
      <c r="DB156" s="463">
        <f t="shared" si="609"/>
        <v>12793</v>
      </c>
      <c r="DC156" s="463">
        <f t="shared" si="610"/>
        <v>2715</v>
      </c>
      <c r="DD156" s="463">
        <f t="shared" si="610"/>
        <v>22385085</v>
      </c>
      <c r="DE156" s="463">
        <f t="shared" si="611"/>
        <v>8245</v>
      </c>
      <c r="DF156" s="463">
        <f t="shared" si="612"/>
        <v>18208</v>
      </c>
      <c r="DG156" s="463">
        <f t="shared" si="613"/>
        <v>892</v>
      </c>
      <c r="DH156" s="463">
        <f t="shared" si="613"/>
        <v>6472572</v>
      </c>
      <c r="DI156" s="463">
        <f t="shared" si="614"/>
        <v>7256</v>
      </c>
      <c r="DJ156" s="463">
        <f t="shared" si="615"/>
        <v>16509</v>
      </c>
      <c r="DK156" s="463">
        <f t="shared" si="616"/>
        <v>381</v>
      </c>
      <c r="DL156" s="463">
        <f t="shared" si="575"/>
        <v>135594</v>
      </c>
      <c r="DM156" s="463">
        <f t="shared" si="529"/>
        <v>356</v>
      </c>
      <c r="DN156" s="463">
        <f t="shared" si="530"/>
        <v>574</v>
      </c>
      <c r="DO156" s="463">
        <f t="shared" si="644"/>
        <v>4552</v>
      </c>
      <c r="DP156" s="463">
        <f t="shared" si="644"/>
        <v>162890</v>
      </c>
      <c r="DQ156" s="463">
        <f t="shared" si="532"/>
        <v>36</v>
      </c>
      <c r="DR156" s="463">
        <f t="shared" si="533"/>
        <v>66</v>
      </c>
      <c r="DS156" s="463">
        <f t="shared" si="645"/>
        <v>85</v>
      </c>
      <c r="DT156" s="463">
        <f t="shared" si="645"/>
        <v>110657</v>
      </c>
      <c r="DU156" s="463">
        <f t="shared" si="578"/>
        <v>1302</v>
      </c>
      <c r="DV156" s="463">
        <f t="shared" si="579"/>
        <v>2518</v>
      </c>
      <c r="DW156" s="463">
        <f t="shared" si="580"/>
        <v>71</v>
      </c>
      <c r="DX156" s="463"/>
      <c r="DY156" s="463"/>
      <c r="DZ156" s="463"/>
      <c r="EA156" s="463"/>
      <c r="EB156" s="463"/>
      <c r="EC156" s="463"/>
      <c r="ED156" s="463"/>
      <c r="EE156" s="463"/>
      <c r="EF156" s="463"/>
      <c r="EG156" s="463" t="s">
        <v>152</v>
      </c>
      <c r="EH156" s="463" t="s">
        <v>152</v>
      </c>
      <c r="EI156" s="463">
        <f t="shared" si="617"/>
        <v>0</v>
      </c>
      <c r="EJ156" s="446"/>
      <c r="EK156" s="446"/>
      <c r="EL156" s="446"/>
      <c r="EM156" s="446"/>
      <c r="EN156" s="446"/>
      <c r="EO156" s="446"/>
      <c r="EP156" s="446"/>
      <c r="EQ156" s="446"/>
      <c r="ER156" s="446"/>
      <c r="ES156" s="446"/>
      <c r="ET156" s="446"/>
      <c r="EU156" s="446"/>
      <c r="EV156" s="446"/>
      <c r="EW156" s="446"/>
      <c r="EX156" s="446"/>
      <c r="EY156" s="446"/>
      <c r="EZ156" s="447"/>
      <c r="FA156" s="446">
        <f t="shared" si="546"/>
        <v>1</v>
      </c>
      <c r="FB156" s="417">
        <f t="shared" si="562"/>
        <v>2021</v>
      </c>
      <c r="FC156" s="448">
        <f t="shared" si="563"/>
        <v>44197</v>
      </c>
      <c r="FD156" s="449">
        <f t="shared" si="547"/>
        <v>31</v>
      </c>
      <c r="FE156" s="450"/>
      <c r="FF156" s="451">
        <f t="shared" si="582"/>
        <v>0.62561847168774054</v>
      </c>
      <c r="FG156" s="450"/>
      <c r="FH156" s="452">
        <f t="shared" si="628"/>
        <v>1.9567539403412793</v>
      </c>
      <c r="FI156" s="452">
        <f t="shared" si="629"/>
        <v>1.5193434935521688</v>
      </c>
      <c r="FJ156" s="452">
        <f t="shared" si="630"/>
        <v>1.8798646362098139</v>
      </c>
      <c r="FK156" s="452">
        <f t="shared" si="631"/>
        <v>1.4737732656514382</v>
      </c>
      <c r="FL156" s="452">
        <f t="shared" si="632"/>
        <v>1.2882352941176471</v>
      </c>
      <c r="FM156" s="452">
        <f t="shared" si="633"/>
        <v>1.0724808184143222</v>
      </c>
      <c r="FN156" s="452">
        <f t="shared" si="634"/>
        <v>1.5007776049766719</v>
      </c>
      <c r="FO156" s="452">
        <f t="shared" si="635"/>
        <v>1.0671332296526699</v>
      </c>
      <c r="FP156" s="452">
        <f t="shared" si="636"/>
        <v>1.6308345120226309</v>
      </c>
      <c r="FQ156" s="452">
        <f t="shared" si="637"/>
        <v>1.0664780763790664</v>
      </c>
      <c r="FR156" s="453"/>
      <c r="FS156" s="446">
        <f t="shared" si="646"/>
        <v>52413</v>
      </c>
      <c r="FT156" s="446">
        <f t="shared" si="646"/>
        <v>2971623</v>
      </c>
      <c r="FU156" s="446">
        <f t="shared" si="646"/>
        <v>6269163</v>
      </c>
      <c r="FV156" s="446">
        <f t="shared" si="646"/>
        <v>14222502</v>
      </c>
      <c r="FW156" s="446">
        <f t="shared" si="646"/>
        <v>6002821</v>
      </c>
      <c r="FX156" s="446">
        <f t="shared" si="646"/>
        <v>4351404</v>
      </c>
      <c r="FY156" s="446">
        <f t="shared" si="646"/>
        <v>209964579</v>
      </c>
      <c r="FZ156" s="446">
        <f t="shared" si="646"/>
        <v>232561004</v>
      </c>
      <c r="GA156" s="446">
        <f t="shared" si="646"/>
        <v>9705904</v>
      </c>
      <c r="GB156" s="446"/>
      <c r="GC156" s="446"/>
      <c r="GD156" s="446">
        <f t="shared" si="639"/>
        <v>218162</v>
      </c>
      <c r="GE156" s="446">
        <f t="shared" si="639"/>
        <v>81215</v>
      </c>
      <c r="GF156" s="446">
        <f t="shared" si="639"/>
        <v>5710512</v>
      </c>
      <c r="GG156" s="446">
        <f t="shared" si="639"/>
        <v>23572704</v>
      </c>
      <c r="GH156" s="446">
        <f t="shared" si="639"/>
        <v>4881596</v>
      </c>
      <c r="GI156" s="446">
        <f t="shared" si="639"/>
        <v>181519771</v>
      </c>
      <c r="GJ156" s="446">
        <f t="shared" si="639"/>
        <v>41025354</v>
      </c>
      <c r="GK156" s="446">
        <f t="shared" si="639"/>
        <v>25649163</v>
      </c>
      <c r="GL156" s="446">
        <f t="shared" si="639"/>
        <v>49434431</v>
      </c>
      <c r="GM156" s="446">
        <f t="shared" si="639"/>
        <v>14726238</v>
      </c>
      <c r="GN156" s="446">
        <f t="shared" si="584"/>
        <v>214030</v>
      </c>
      <c r="GO156" s="446">
        <f t="shared" si="619"/>
        <v>218535</v>
      </c>
      <c r="GP156" s="446">
        <f t="shared" si="619"/>
        <v>299200</v>
      </c>
      <c r="GQ156" s="446">
        <f t="shared" si="619"/>
        <v>0</v>
      </c>
      <c r="GR156" s="446"/>
      <c r="GS156" s="446"/>
      <c r="GT156" s="446"/>
      <c r="GU156" s="446"/>
      <c r="GV156" s="416"/>
      <c r="GW156" s="402"/>
      <c r="GX156" s="402"/>
      <c r="GY156" s="402"/>
      <c r="GZ156" s="402"/>
      <c r="HA156" s="402"/>
    </row>
    <row r="157" spans="1:209" ht="10.5" customHeight="1" x14ac:dyDescent="0.2">
      <c r="A157" s="417" t="str">
        <f t="shared" si="504"/>
        <v>2020-21FEBRUARYY63</v>
      </c>
      <c r="B157" s="458" t="str">
        <f t="shared" si="560"/>
        <v>2020-21</v>
      </c>
      <c r="C157" s="402" t="s">
        <v>657</v>
      </c>
      <c r="D157" s="458" t="str">
        <f t="shared" si="638"/>
        <v>Y63</v>
      </c>
      <c r="E157" s="458" t="str">
        <f t="shared" si="638"/>
        <v>North East and Yorkshire</v>
      </c>
      <c r="F157" s="458" t="str">
        <f t="shared" si="638"/>
        <v>Y63</v>
      </c>
      <c r="H157" s="463">
        <f t="shared" si="640"/>
        <v>125086</v>
      </c>
      <c r="I157" s="463">
        <f t="shared" si="640"/>
        <v>73167</v>
      </c>
      <c r="J157" s="463">
        <f t="shared" si="640"/>
        <v>438105</v>
      </c>
      <c r="K157" s="463">
        <f t="shared" si="506"/>
        <v>6</v>
      </c>
      <c r="L157" s="463">
        <f t="shared" si="507"/>
        <v>1</v>
      </c>
      <c r="M157" s="463">
        <f t="shared" si="508"/>
        <v>9</v>
      </c>
      <c r="N157" s="463">
        <f t="shared" si="509"/>
        <v>28</v>
      </c>
      <c r="O157" s="463">
        <f t="shared" si="510"/>
        <v>92</v>
      </c>
      <c r="P157" s="463">
        <f t="shared" si="641"/>
        <v>397</v>
      </c>
      <c r="Q157" s="463">
        <f t="shared" si="641"/>
        <v>3016</v>
      </c>
      <c r="R157" s="463">
        <f t="shared" si="641"/>
        <v>177</v>
      </c>
      <c r="S157" s="463">
        <f t="shared" si="641"/>
        <v>95620</v>
      </c>
      <c r="T157" s="463">
        <f t="shared" si="641"/>
        <v>6450</v>
      </c>
      <c r="U157" s="463">
        <f t="shared" si="641"/>
        <v>4032</v>
      </c>
      <c r="V157" s="463">
        <f t="shared" si="641"/>
        <v>51727</v>
      </c>
      <c r="W157" s="463">
        <f t="shared" si="641"/>
        <v>18803</v>
      </c>
      <c r="X157" s="463">
        <f t="shared" si="641"/>
        <v>663</v>
      </c>
      <c r="Y157" s="463">
        <f t="shared" si="641"/>
        <v>2697536</v>
      </c>
      <c r="Z157" s="463">
        <f t="shared" si="512"/>
        <v>418</v>
      </c>
      <c r="AA157" s="463">
        <f t="shared" si="513"/>
        <v>716</v>
      </c>
      <c r="AB157" s="463">
        <f t="shared" si="624"/>
        <v>1952662</v>
      </c>
      <c r="AC157" s="463">
        <f t="shared" si="515"/>
        <v>484</v>
      </c>
      <c r="AD157" s="463">
        <f t="shared" si="516"/>
        <v>859</v>
      </c>
      <c r="AE157" s="463">
        <f t="shared" si="625"/>
        <v>71225283</v>
      </c>
      <c r="AF157" s="463">
        <f t="shared" si="518"/>
        <v>1377</v>
      </c>
      <c r="AG157" s="463">
        <f t="shared" si="519"/>
        <v>2840</v>
      </c>
      <c r="AH157" s="463">
        <f t="shared" si="626"/>
        <v>69548156</v>
      </c>
      <c r="AI157" s="463">
        <f t="shared" si="521"/>
        <v>3699</v>
      </c>
      <c r="AJ157" s="463">
        <f t="shared" si="522"/>
        <v>9062</v>
      </c>
      <c r="AK157" s="463">
        <f t="shared" si="627"/>
        <v>3168565</v>
      </c>
      <c r="AL157" s="463">
        <f t="shared" si="524"/>
        <v>4779</v>
      </c>
      <c r="AM157" s="463">
        <f t="shared" si="525"/>
        <v>11711</v>
      </c>
      <c r="AN157" s="463"/>
      <c r="AO157" s="463"/>
      <c r="AP157" s="463"/>
      <c r="AQ157" s="463"/>
      <c r="AR157" s="463"/>
      <c r="AS157" s="463"/>
      <c r="AT157" s="463">
        <f t="shared" si="642"/>
        <v>8810</v>
      </c>
      <c r="AU157" s="463">
        <f t="shared" si="642"/>
        <v>735</v>
      </c>
      <c r="AV157" s="463">
        <f t="shared" si="642"/>
        <v>1550</v>
      </c>
      <c r="AW157" s="463">
        <f t="shared" si="642"/>
        <v>6327</v>
      </c>
      <c r="AX157" s="463">
        <f t="shared" si="642"/>
        <v>2220</v>
      </c>
      <c r="AY157" s="463">
        <f t="shared" si="642"/>
        <v>4305</v>
      </c>
      <c r="AZ157" s="463">
        <f t="shared" si="642"/>
        <v>3013</v>
      </c>
      <c r="BA157" s="463"/>
      <c r="BB157" s="463"/>
      <c r="BC157" s="463"/>
      <c r="BD157" s="463"/>
      <c r="BE157" s="463"/>
      <c r="BF157" s="463"/>
      <c r="BG157" s="463"/>
      <c r="BH157" s="463"/>
      <c r="BI157" s="463">
        <f t="shared" si="643"/>
        <v>51400</v>
      </c>
      <c r="BJ157" s="463">
        <f t="shared" si="643"/>
        <v>8283</v>
      </c>
      <c r="BK157" s="463">
        <f t="shared" si="643"/>
        <v>27127</v>
      </c>
      <c r="BL157" s="463">
        <f t="shared" si="643"/>
        <v>86810</v>
      </c>
      <c r="BM157" s="463">
        <f t="shared" si="643"/>
        <v>12567</v>
      </c>
      <c r="BN157" s="463">
        <f t="shared" si="643"/>
        <v>9801</v>
      </c>
      <c r="BO157" s="463">
        <f t="shared" si="643"/>
        <v>7614</v>
      </c>
      <c r="BP157" s="463">
        <f t="shared" si="643"/>
        <v>5994</v>
      </c>
      <c r="BQ157" s="463">
        <f t="shared" si="643"/>
        <v>66229</v>
      </c>
      <c r="BR157" s="463">
        <f t="shared" si="643"/>
        <v>55616</v>
      </c>
      <c r="BS157" s="463">
        <f t="shared" si="643"/>
        <v>28688</v>
      </c>
      <c r="BT157" s="463">
        <f t="shared" si="643"/>
        <v>20252</v>
      </c>
      <c r="BU157" s="463">
        <f t="shared" si="643"/>
        <v>1084</v>
      </c>
      <c r="BV157" s="463">
        <f t="shared" si="643"/>
        <v>717</v>
      </c>
      <c r="BW157" s="463">
        <f t="shared" si="586"/>
        <v>221</v>
      </c>
      <c r="BX157" s="463">
        <f t="shared" si="586"/>
        <v>107698</v>
      </c>
      <c r="BY157" s="463">
        <f t="shared" si="587"/>
        <v>487</v>
      </c>
      <c r="BZ157" s="463">
        <f t="shared" si="588"/>
        <v>776</v>
      </c>
      <c r="CA157" s="463">
        <f t="shared" si="589"/>
        <v>104</v>
      </c>
      <c r="CB157" s="463">
        <f t="shared" si="589"/>
        <v>36834</v>
      </c>
      <c r="CC157" s="463">
        <f t="shared" si="590"/>
        <v>354</v>
      </c>
      <c r="CD157" s="463">
        <f t="shared" si="591"/>
        <v>648</v>
      </c>
      <c r="CE157" s="463">
        <f t="shared" si="592"/>
        <v>6125</v>
      </c>
      <c r="CF157" s="463">
        <f t="shared" si="592"/>
        <v>2553004</v>
      </c>
      <c r="CG157" s="463">
        <f t="shared" si="593"/>
        <v>417</v>
      </c>
      <c r="CH157" s="463">
        <f t="shared" si="594"/>
        <v>712</v>
      </c>
      <c r="CI157" s="463">
        <f t="shared" si="595"/>
        <v>5821</v>
      </c>
      <c r="CJ157" s="463">
        <f t="shared" si="595"/>
        <v>8702305</v>
      </c>
      <c r="CK157" s="463">
        <f t="shared" si="596"/>
        <v>1495</v>
      </c>
      <c r="CL157" s="463">
        <f t="shared" si="597"/>
        <v>2990</v>
      </c>
      <c r="CM157" s="463">
        <f t="shared" si="598"/>
        <v>1259</v>
      </c>
      <c r="CN157" s="463">
        <f t="shared" si="598"/>
        <v>1642905</v>
      </c>
      <c r="CO157" s="463">
        <f t="shared" si="599"/>
        <v>1305</v>
      </c>
      <c r="CP157" s="463">
        <f t="shared" si="600"/>
        <v>2884</v>
      </c>
      <c r="CQ157" s="463">
        <f t="shared" si="601"/>
        <v>44647</v>
      </c>
      <c r="CR157" s="463">
        <f t="shared" si="601"/>
        <v>60880073</v>
      </c>
      <c r="CS157" s="463">
        <f t="shared" si="602"/>
        <v>1364</v>
      </c>
      <c r="CT157" s="463">
        <f t="shared" si="603"/>
        <v>2823</v>
      </c>
      <c r="CU157" s="463">
        <f t="shared" si="604"/>
        <v>3669</v>
      </c>
      <c r="CV157" s="463">
        <f t="shared" si="604"/>
        <v>17624019</v>
      </c>
      <c r="CW157" s="463">
        <f t="shared" si="605"/>
        <v>4803</v>
      </c>
      <c r="CX157" s="463">
        <f t="shared" si="606"/>
        <v>9859</v>
      </c>
      <c r="CY157" s="463">
        <f t="shared" si="607"/>
        <v>1731</v>
      </c>
      <c r="CZ157" s="463">
        <f t="shared" si="607"/>
        <v>8202740</v>
      </c>
      <c r="DA157" s="463">
        <f t="shared" si="608"/>
        <v>4739</v>
      </c>
      <c r="DB157" s="463">
        <f t="shared" si="609"/>
        <v>10109</v>
      </c>
      <c r="DC157" s="463">
        <f t="shared" si="610"/>
        <v>2698</v>
      </c>
      <c r="DD157" s="463">
        <f t="shared" si="610"/>
        <v>19970239</v>
      </c>
      <c r="DE157" s="463">
        <f t="shared" si="611"/>
        <v>7402</v>
      </c>
      <c r="DF157" s="463">
        <f t="shared" si="612"/>
        <v>15785</v>
      </c>
      <c r="DG157" s="463">
        <f t="shared" si="613"/>
        <v>785</v>
      </c>
      <c r="DH157" s="463">
        <f t="shared" si="613"/>
        <v>4662407</v>
      </c>
      <c r="DI157" s="463">
        <f t="shared" si="614"/>
        <v>5939</v>
      </c>
      <c r="DJ157" s="463">
        <f t="shared" si="615"/>
        <v>13266</v>
      </c>
      <c r="DK157" s="463">
        <f t="shared" si="616"/>
        <v>306</v>
      </c>
      <c r="DL157" s="463">
        <f t="shared" si="575"/>
        <v>105123</v>
      </c>
      <c r="DM157" s="463">
        <f t="shared" si="529"/>
        <v>344</v>
      </c>
      <c r="DN157" s="463">
        <f t="shared" si="530"/>
        <v>553</v>
      </c>
      <c r="DO157" s="463">
        <f t="shared" si="644"/>
        <v>3820</v>
      </c>
      <c r="DP157" s="463">
        <f t="shared" si="644"/>
        <v>131082</v>
      </c>
      <c r="DQ157" s="463">
        <f t="shared" si="532"/>
        <v>34</v>
      </c>
      <c r="DR157" s="463">
        <f t="shared" si="533"/>
        <v>60</v>
      </c>
      <c r="DS157" s="463">
        <f t="shared" si="645"/>
        <v>81</v>
      </c>
      <c r="DT157" s="463">
        <f t="shared" si="645"/>
        <v>103299</v>
      </c>
      <c r="DU157" s="463">
        <f t="shared" si="578"/>
        <v>1275</v>
      </c>
      <c r="DV157" s="463">
        <f t="shared" si="579"/>
        <v>2696</v>
      </c>
      <c r="DW157" s="463">
        <f t="shared" si="580"/>
        <v>72</v>
      </c>
      <c r="DX157" s="463"/>
      <c r="DY157" s="463"/>
      <c r="DZ157" s="463"/>
      <c r="EA157" s="463"/>
      <c r="EB157" s="463"/>
      <c r="EC157" s="463"/>
      <c r="ED157" s="463"/>
      <c r="EE157" s="463"/>
      <c r="EF157" s="463"/>
      <c r="EG157" s="463" t="s">
        <v>152</v>
      </c>
      <c r="EH157" s="463" t="s">
        <v>152</v>
      </c>
      <c r="EI157" s="463">
        <f t="shared" si="617"/>
        <v>0</v>
      </c>
      <c r="EJ157" s="446"/>
      <c r="EK157" s="446"/>
      <c r="EL157" s="446"/>
      <c r="EM157" s="446"/>
      <c r="EN157" s="446"/>
      <c r="EO157" s="446"/>
      <c r="EP157" s="446"/>
      <c r="EQ157" s="446"/>
      <c r="ER157" s="446"/>
      <c r="ES157" s="446"/>
      <c r="ET157" s="446"/>
      <c r="EU157" s="446"/>
      <c r="EV157" s="446"/>
      <c r="EW157" s="446"/>
      <c r="EX157" s="446"/>
      <c r="EY157" s="446"/>
      <c r="EZ157" s="447"/>
      <c r="FA157" s="446">
        <f t="shared" si="546"/>
        <v>2</v>
      </c>
      <c r="FB157" s="417">
        <f t="shared" si="562"/>
        <v>2021</v>
      </c>
      <c r="FC157" s="448">
        <f t="shared" si="563"/>
        <v>44228</v>
      </c>
      <c r="FD157" s="449">
        <f t="shared" si="547"/>
        <v>28</v>
      </c>
      <c r="FE157" s="450"/>
      <c r="FF157" s="451">
        <f t="shared" si="582"/>
        <v>0.63109202048570956</v>
      </c>
      <c r="FG157" s="450"/>
      <c r="FH157" s="452">
        <f t="shared" si="628"/>
        <v>1.9483720930232558</v>
      </c>
      <c r="FI157" s="452">
        <f t="shared" si="629"/>
        <v>1.5195348837209302</v>
      </c>
      <c r="FJ157" s="452">
        <f t="shared" si="630"/>
        <v>1.8883928571428572</v>
      </c>
      <c r="FK157" s="452">
        <f t="shared" si="631"/>
        <v>1.4866071428571428</v>
      </c>
      <c r="FL157" s="452">
        <f t="shared" si="632"/>
        <v>1.280356486941056</v>
      </c>
      <c r="FM157" s="452">
        <f t="shared" si="633"/>
        <v>1.0751831731977497</v>
      </c>
      <c r="FN157" s="452">
        <f t="shared" si="634"/>
        <v>1.5257139818114132</v>
      </c>
      <c r="FO157" s="452">
        <f t="shared" si="635"/>
        <v>1.0770621709301706</v>
      </c>
      <c r="FP157" s="452">
        <f t="shared" si="636"/>
        <v>1.6349924585218703</v>
      </c>
      <c r="FQ157" s="452">
        <f t="shared" si="637"/>
        <v>1.0814479638009049</v>
      </c>
      <c r="FR157" s="453"/>
      <c r="FS157" s="446">
        <f t="shared" si="646"/>
        <v>44269</v>
      </c>
      <c r="FT157" s="446">
        <f t="shared" si="646"/>
        <v>622229</v>
      </c>
      <c r="FU157" s="446">
        <f t="shared" si="646"/>
        <v>2054827</v>
      </c>
      <c r="FV157" s="446">
        <f t="shared" si="646"/>
        <v>6704929</v>
      </c>
      <c r="FW157" s="446">
        <f t="shared" si="646"/>
        <v>4617528</v>
      </c>
      <c r="FX157" s="446">
        <f t="shared" si="646"/>
        <v>3462738</v>
      </c>
      <c r="FY157" s="446">
        <f t="shared" si="646"/>
        <v>146915275</v>
      </c>
      <c r="FZ157" s="446">
        <f t="shared" si="646"/>
        <v>170386723</v>
      </c>
      <c r="GA157" s="446">
        <f t="shared" si="646"/>
        <v>7764336</v>
      </c>
      <c r="GB157" s="446"/>
      <c r="GC157" s="446"/>
      <c r="GD157" s="446">
        <f t="shared" si="639"/>
        <v>171422</v>
      </c>
      <c r="GE157" s="446">
        <f t="shared" si="639"/>
        <v>67352</v>
      </c>
      <c r="GF157" s="446">
        <f t="shared" si="639"/>
        <v>4360608</v>
      </c>
      <c r="GG157" s="446">
        <f t="shared" si="639"/>
        <v>17405828</v>
      </c>
      <c r="GH157" s="446">
        <f t="shared" si="639"/>
        <v>3630795</v>
      </c>
      <c r="GI157" s="446">
        <f t="shared" si="639"/>
        <v>126043653</v>
      </c>
      <c r="GJ157" s="446">
        <f t="shared" si="639"/>
        <v>36173972</v>
      </c>
      <c r="GK157" s="446">
        <f t="shared" si="639"/>
        <v>17498298</v>
      </c>
      <c r="GL157" s="446">
        <f t="shared" si="639"/>
        <v>42588648</v>
      </c>
      <c r="GM157" s="446">
        <f t="shared" si="639"/>
        <v>10414140</v>
      </c>
      <c r="GN157" s="446">
        <f t="shared" si="584"/>
        <v>218376</v>
      </c>
      <c r="GO157" s="446">
        <f t="shared" si="619"/>
        <v>169258</v>
      </c>
      <c r="GP157" s="446">
        <f t="shared" si="619"/>
        <v>230736</v>
      </c>
      <c r="GQ157" s="446">
        <f t="shared" si="619"/>
        <v>0</v>
      </c>
      <c r="GR157" s="446"/>
      <c r="GS157" s="446"/>
      <c r="GT157" s="446"/>
      <c r="GU157" s="446"/>
      <c r="GV157" s="416"/>
      <c r="GW157" s="402"/>
      <c r="GX157" s="402"/>
      <c r="GY157" s="402"/>
      <c r="GZ157" s="402"/>
      <c r="HA157" s="402"/>
    </row>
    <row r="158" spans="1:209" ht="10.5" customHeight="1" x14ac:dyDescent="0.2">
      <c r="A158" s="417" t="str">
        <f t="shared" si="504"/>
        <v>2020-21MARCHY63</v>
      </c>
      <c r="B158" s="458" t="str">
        <f t="shared" si="560"/>
        <v>2020-21</v>
      </c>
      <c r="C158" s="402" t="s">
        <v>660</v>
      </c>
      <c r="D158" s="458" t="str">
        <f t="shared" si="638"/>
        <v>Y63</v>
      </c>
      <c r="E158" s="458" t="str">
        <f t="shared" si="638"/>
        <v>North East and Yorkshire</v>
      </c>
      <c r="F158" s="458" t="str">
        <f t="shared" si="638"/>
        <v>Y63</v>
      </c>
      <c r="H158" s="463">
        <f t="shared" si="640"/>
        <v>140409</v>
      </c>
      <c r="I158" s="463">
        <f t="shared" si="640"/>
        <v>82165</v>
      </c>
      <c r="J158" s="463">
        <f t="shared" si="640"/>
        <v>514288</v>
      </c>
      <c r="K158" s="463">
        <f t="shared" si="506"/>
        <v>6</v>
      </c>
      <c r="L158" s="463">
        <f t="shared" si="507"/>
        <v>1</v>
      </c>
      <c r="M158" s="463">
        <f t="shared" si="508"/>
        <v>10</v>
      </c>
      <c r="N158" s="463">
        <f t="shared" si="509"/>
        <v>34</v>
      </c>
      <c r="O158" s="463">
        <f t="shared" si="510"/>
        <v>88</v>
      </c>
      <c r="P158" s="463">
        <f t="shared" si="641"/>
        <v>407</v>
      </c>
      <c r="Q158" s="463">
        <f t="shared" si="641"/>
        <v>3175</v>
      </c>
      <c r="R158" s="463">
        <f t="shared" si="641"/>
        <v>166</v>
      </c>
      <c r="S158" s="463">
        <f t="shared" si="641"/>
        <v>106680</v>
      </c>
      <c r="T158" s="463">
        <f t="shared" si="641"/>
        <v>7733</v>
      </c>
      <c r="U158" s="463">
        <f t="shared" si="641"/>
        <v>5055</v>
      </c>
      <c r="V158" s="463">
        <f t="shared" si="641"/>
        <v>56554</v>
      </c>
      <c r="W158" s="463">
        <f t="shared" si="641"/>
        <v>22170</v>
      </c>
      <c r="X158" s="463">
        <f t="shared" si="641"/>
        <v>685</v>
      </c>
      <c r="Y158" s="463">
        <f t="shared" si="641"/>
        <v>3249807</v>
      </c>
      <c r="Z158" s="463">
        <f t="shared" si="512"/>
        <v>420</v>
      </c>
      <c r="AA158" s="463">
        <f t="shared" si="513"/>
        <v>722</v>
      </c>
      <c r="AB158" s="463">
        <f t="shared" si="624"/>
        <v>2460307</v>
      </c>
      <c r="AC158" s="463">
        <f t="shared" si="515"/>
        <v>487</v>
      </c>
      <c r="AD158" s="463">
        <f t="shared" si="516"/>
        <v>850</v>
      </c>
      <c r="AE158" s="463">
        <f t="shared" si="625"/>
        <v>73296732</v>
      </c>
      <c r="AF158" s="463">
        <f t="shared" si="518"/>
        <v>1296</v>
      </c>
      <c r="AG158" s="463">
        <f t="shared" si="519"/>
        <v>2661</v>
      </c>
      <c r="AH158" s="463">
        <f t="shared" si="626"/>
        <v>76729352</v>
      </c>
      <c r="AI158" s="463">
        <f t="shared" si="521"/>
        <v>3461</v>
      </c>
      <c r="AJ158" s="463">
        <f t="shared" si="522"/>
        <v>8383</v>
      </c>
      <c r="AK158" s="463">
        <f t="shared" si="627"/>
        <v>2940295</v>
      </c>
      <c r="AL158" s="463">
        <f t="shared" si="524"/>
        <v>4292</v>
      </c>
      <c r="AM158" s="463">
        <f t="shared" si="525"/>
        <v>10709</v>
      </c>
      <c r="AN158" s="463"/>
      <c r="AO158" s="463"/>
      <c r="AP158" s="463"/>
      <c r="AQ158" s="463"/>
      <c r="AR158" s="463"/>
      <c r="AS158" s="463"/>
      <c r="AT158" s="463">
        <f t="shared" si="642"/>
        <v>9048</v>
      </c>
      <c r="AU158" s="463">
        <f t="shared" si="642"/>
        <v>698</v>
      </c>
      <c r="AV158" s="463">
        <f t="shared" si="642"/>
        <v>1649</v>
      </c>
      <c r="AW158" s="463">
        <f t="shared" si="642"/>
        <v>6104</v>
      </c>
      <c r="AX158" s="463">
        <f t="shared" si="642"/>
        <v>1996</v>
      </c>
      <c r="AY158" s="463">
        <f t="shared" si="642"/>
        <v>4705</v>
      </c>
      <c r="AZ158" s="463">
        <f t="shared" si="642"/>
        <v>3182</v>
      </c>
      <c r="BA158" s="463"/>
      <c r="BB158" s="463"/>
      <c r="BC158" s="463"/>
      <c r="BD158" s="463"/>
      <c r="BE158" s="463"/>
      <c r="BF158" s="463"/>
      <c r="BG158" s="463"/>
      <c r="BH158" s="463"/>
      <c r="BI158" s="463">
        <f t="shared" si="643"/>
        <v>59013</v>
      </c>
      <c r="BJ158" s="463">
        <f t="shared" si="643"/>
        <v>9358</v>
      </c>
      <c r="BK158" s="463">
        <f t="shared" si="643"/>
        <v>29261</v>
      </c>
      <c r="BL158" s="463">
        <f t="shared" si="643"/>
        <v>97632</v>
      </c>
      <c r="BM158" s="463">
        <f t="shared" si="643"/>
        <v>14883</v>
      </c>
      <c r="BN158" s="463">
        <f t="shared" si="643"/>
        <v>11568</v>
      </c>
      <c r="BO158" s="463">
        <f t="shared" si="643"/>
        <v>9441</v>
      </c>
      <c r="BP158" s="463">
        <f t="shared" si="643"/>
        <v>7399</v>
      </c>
      <c r="BQ158" s="463">
        <f t="shared" si="643"/>
        <v>72541</v>
      </c>
      <c r="BR158" s="463">
        <f t="shared" si="643"/>
        <v>60911</v>
      </c>
      <c r="BS158" s="463">
        <f t="shared" si="643"/>
        <v>34049</v>
      </c>
      <c r="BT158" s="463">
        <f t="shared" si="643"/>
        <v>23812</v>
      </c>
      <c r="BU158" s="463">
        <f t="shared" si="643"/>
        <v>1155</v>
      </c>
      <c r="BV158" s="463">
        <f t="shared" si="643"/>
        <v>725</v>
      </c>
      <c r="BW158" s="463">
        <f t="shared" si="586"/>
        <v>243</v>
      </c>
      <c r="BX158" s="463">
        <f t="shared" si="586"/>
        <v>111994</v>
      </c>
      <c r="BY158" s="463">
        <f t="shared" si="587"/>
        <v>461</v>
      </c>
      <c r="BZ158" s="463">
        <f t="shared" si="588"/>
        <v>772</v>
      </c>
      <c r="CA158" s="463">
        <f t="shared" si="589"/>
        <v>110</v>
      </c>
      <c r="CB158" s="463">
        <f t="shared" si="589"/>
        <v>42615</v>
      </c>
      <c r="CC158" s="463">
        <f t="shared" si="590"/>
        <v>387</v>
      </c>
      <c r="CD158" s="463">
        <f t="shared" si="591"/>
        <v>700</v>
      </c>
      <c r="CE158" s="463">
        <f t="shared" si="592"/>
        <v>7380</v>
      </c>
      <c r="CF158" s="463">
        <f t="shared" si="592"/>
        <v>3095198</v>
      </c>
      <c r="CG158" s="463">
        <f t="shared" si="593"/>
        <v>419</v>
      </c>
      <c r="CH158" s="463">
        <f t="shared" si="594"/>
        <v>718</v>
      </c>
      <c r="CI158" s="463">
        <f t="shared" si="595"/>
        <v>6208</v>
      </c>
      <c r="CJ158" s="463">
        <f t="shared" si="595"/>
        <v>8234233</v>
      </c>
      <c r="CK158" s="463">
        <f t="shared" si="596"/>
        <v>1326</v>
      </c>
      <c r="CL158" s="463">
        <f t="shared" si="597"/>
        <v>2650</v>
      </c>
      <c r="CM158" s="463">
        <f t="shared" si="598"/>
        <v>1377</v>
      </c>
      <c r="CN158" s="463">
        <f t="shared" si="598"/>
        <v>1728578</v>
      </c>
      <c r="CO158" s="463">
        <f t="shared" si="599"/>
        <v>1255</v>
      </c>
      <c r="CP158" s="463">
        <f t="shared" si="600"/>
        <v>2761</v>
      </c>
      <c r="CQ158" s="463">
        <f t="shared" si="601"/>
        <v>48969</v>
      </c>
      <c r="CR158" s="463">
        <f t="shared" si="601"/>
        <v>63333921</v>
      </c>
      <c r="CS158" s="463">
        <f t="shared" si="602"/>
        <v>1293</v>
      </c>
      <c r="CT158" s="463">
        <f t="shared" si="603"/>
        <v>2660</v>
      </c>
      <c r="CU158" s="463">
        <f t="shared" si="604"/>
        <v>4153</v>
      </c>
      <c r="CV158" s="463">
        <f t="shared" si="604"/>
        <v>19330599</v>
      </c>
      <c r="CW158" s="463">
        <f t="shared" si="605"/>
        <v>4655</v>
      </c>
      <c r="CX158" s="463">
        <f t="shared" si="606"/>
        <v>9397</v>
      </c>
      <c r="CY158" s="463">
        <f t="shared" si="607"/>
        <v>2136</v>
      </c>
      <c r="CZ158" s="463">
        <f t="shared" si="607"/>
        <v>9675448</v>
      </c>
      <c r="DA158" s="463">
        <f t="shared" si="608"/>
        <v>4530</v>
      </c>
      <c r="DB158" s="463">
        <f t="shared" si="609"/>
        <v>9478</v>
      </c>
      <c r="DC158" s="463">
        <f t="shared" si="610"/>
        <v>2955</v>
      </c>
      <c r="DD158" s="463">
        <f t="shared" si="610"/>
        <v>19944385</v>
      </c>
      <c r="DE158" s="463">
        <f t="shared" si="611"/>
        <v>6749</v>
      </c>
      <c r="DF158" s="463">
        <f t="shared" si="612"/>
        <v>14550</v>
      </c>
      <c r="DG158" s="463">
        <f t="shared" si="613"/>
        <v>939</v>
      </c>
      <c r="DH158" s="463">
        <f t="shared" si="613"/>
        <v>5703081</v>
      </c>
      <c r="DI158" s="463">
        <f t="shared" si="614"/>
        <v>6074</v>
      </c>
      <c r="DJ158" s="463">
        <f t="shared" si="615"/>
        <v>13781</v>
      </c>
      <c r="DK158" s="463">
        <f t="shared" si="616"/>
        <v>320</v>
      </c>
      <c r="DL158" s="463">
        <f t="shared" si="575"/>
        <v>113551</v>
      </c>
      <c r="DM158" s="463">
        <f t="shared" si="529"/>
        <v>355</v>
      </c>
      <c r="DN158" s="463">
        <f t="shared" si="530"/>
        <v>611</v>
      </c>
      <c r="DO158" s="463">
        <f t="shared" si="644"/>
        <v>4656</v>
      </c>
      <c r="DP158" s="463">
        <f t="shared" si="644"/>
        <v>162355</v>
      </c>
      <c r="DQ158" s="463">
        <f t="shared" si="532"/>
        <v>35</v>
      </c>
      <c r="DR158" s="463">
        <f t="shared" si="533"/>
        <v>62</v>
      </c>
      <c r="DS158" s="463">
        <f t="shared" si="645"/>
        <v>117</v>
      </c>
      <c r="DT158" s="463">
        <f t="shared" si="645"/>
        <v>179539</v>
      </c>
      <c r="DU158" s="463">
        <f t="shared" si="578"/>
        <v>1535</v>
      </c>
      <c r="DV158" s="463">
        <f t="shared" si="579"/>
        <v>3326</v>
      </c>
      <c r="DW158" s="463">
        <f t="shared" si="580"/>
        <v>105</v>
      </c>
      <c r="DX158" s="463"/>
      <c r="DY158" s="463"/>
      <c r="DZ158" s="463"/>
      <c r="EA158" s="463"/>
      <c r="EB158" s="463"/>
      <c r="EC158" s="463"/>
      <c r="ED158" s="463"/>
      <c r="EE158" s="463"/>
      <c r="EF158" s="463"/>
      <c r="EG158" s="463" t="s">
        <v>152</v>
      </c>
      <c r="EH158" s="463" t="s">
        <v>152</v>
      </c>
      <c r="EI158" s="463">
        <f t="shared" si="617"/>
        <v>0</v>
      </c>
      <c r="EJ158" s="446"/>
      <c r="EK158" s="446"/>
      <c r="EL158" s="446"/>
      <c r="EM158" s="446"/>
      <c r="EN158" s="446"/>
      <c r="EO158" s="446"/>
      <c r="EP158" s="446"/>
      <c r="EQ158" s="446"/>
      <c r="ER158" s="446"/>
      <c r="ES158" s="446"/>
      <c r="ET158" s="446"/>
      <c r="EU158" s="446"/>
      <c r="EV158" s="446"/>
      <c r="EW158" s="446"/>
      <c r="EX158" s="446"/>
      <c r="EY158" s="446"/>
      <c r="EZ158" s="447"/>
      <c r="FA158" s="446">
        <f t="shared" si="546"/>
        <v>3</v>
      </c>
      <c r="FB158" s="417">
        <f t="shared" si="562"/>
        <v>2021</v>
      </c>
      <c r="FC158" s="448">
        <f t="shared" si="563"/>
        <v>44256</v>
      </c>
      <c r="FD158" s="449">
        <f t="shared" si="547"/>
        <v>31</v>
      </c>
      <c r="FE158" s="450"/>
      <c r="FF158" s="451">
        <f t="shared" si="582"/>
        <v>0.63554463554463558</v>
      </c>
      <c r="FG158" s="450"/>
      <c r="FH158" s="452">
        <f t="shared" si="628"/>
        <v>1.9246088193456614</v>
      </c>
      <c r="FI158" s="452">
        <f t="shared" si="629"/>
        <v>1.4959265485581275</v>
      </c>
      <c r="FJ158" s="452">
        <f t="shared" si="630"/>
        <v>1.8676557863501484</v>
      </c>
      <c r="FK158" s="452">
        <f t="shared" si="631"/>
        <v>1.4636993076162215</v>
      </c>
      <c r="FL158" s="452">
        <f t="shared" si="632"/>
        <v>1.2826855748488171</v>
      </c>
      <c r="FM158" s="452">
        <f t="shared" si="633"/>
        <v>1.0770414117480638</v>
      </c>
      <c r="FN158" s="452">
        <f t="shared" si="634"/>
        <v>1.5358141632837168</v>
      </c>
      <c r="FO158" s="452">
        <f t="shared" si="635"/>
        <v>1.0740640505187189</v>
      </c>
      <c r="FP158" s="452">
        <f t="shared" si="636"/>
        <v>1.6861313868613139</v>
      </c>
      <c r="FQ158" s="452">
        <f t="shared" si="637"/>
        <v>1.0583941605839415</v>
      </c>
      <c r="FR158" s="453"/>
      <c r="FS158" s="446">
        <f t="shared" si="646"/>
        <v>51677</v>
      </c>
      <c r="FT158" s="446">
        <f t="shared" si="646"/>
        <v>788571</v>
      </c>
      <c r="FU158" s="446">
        <f t="shared" si="646"/>
        <v>2817390</v>
      </c>
      <c r="FV158" s="446">
        <f t="shared" si="646"/>
        <v>7271372</v>
      </c>
      <c r="FW158" s="446">
        <f t="shared" si="646"/>
        <v>5586564</v>
      </c>
      <c r="FX158" s="446">
        <f t="shared" si="646"/>
        <v>4297281</v>
      </c>
      <c r="FY158" s="446">
        <f t="shared" si="646"/>
        <v>150467892</v>
      </c>
      <c r="FZ158" s="446">
        <f t="shared" si="646"/>
        <v>185861727</v>
      </c>
      <c r="GA158" s="446">
        <f t="shared" si="646"/>
        <v>7335733</v>
      </c>
      <c r="GB158" s="446"/>
      <c r="GC158" s="446"/>
      <c r="GD158" s="446">
        <f t="shared" si="639"/>
        <v>187681</v>
      </c>
      <c r="GE158" s="446">
        <f t="shared" si="639"/>
        <v>76980</v>
      </c>
      <c r="GF158" s="446">
        <f t="shared" si="639"/>
        <v>5299812</v>
      </c>
      <c r="GG158" s="446">
        <f t="shared" si="639"/>
        <v>16453552</v>
      </c>
      <c r="GH158" s="446">
        <f t="shared" si="639"/>
        <v>3801954</v>
      </c>
      <c r="GI158" s="446">
        <f t="shared" si="639"/>
        <v>130262244</v>
      </c>
      <c r="GJ158" s="446">
        <f t="shared" si="639"/>
        <v>39026743</v>
      </c>
      <c r="GK158" s="446">
        <f t="shared" si="639"/>
        <v>20244528</v>
      </c>
      <c r="GL158" s="446">
        <f t="shared" si="639"/>
        <v>42996288</v>
      </c>
      <c r="GM158" s="446">
        <f t="shared" si="639"/>
        <v>12940533</v>
      </c>
      <c r="GN158" s="446">
        <f t="shared" si="584"/>
        <v>389142</v>
      </c>
      <c r="GO158" s="446">
        <f t="shared" si="619"/>
        <v>195430</v>
      </c>
      <c r="GP158" s="446">
        <f t="shared" si="619"/>
        <v>289468</v>
      </c>
      <c r="GQ158" s="446">
        <f t="shared" si="619"/>
        <v>0</v>
      </c>
      <c r="GR158" s="446"/>
      <c r="GS158" s="446"/>
      <c r="GT158" s="446"/>
      <c r="GU158" s="446"/>
      <c r="GV158" s="416"/>
      <c r="GW158" s="402"/>
      <c r="GX158" s="402"/>
      <c r="GY158" s="402"/>
      <c r="GZ158" s="402"/>
      <c r="HA158" s="402"/>
    </row>
    <row r="159" spans="1:209" ht="10.5" customHeight="1" x14ac:dyDescent="0.2">
      <c r="A159" s="417" t="str">
        <f t="shared" si="504"/>
        <v>2021-22APRILY63</v>
      </c>
      <c r="B159" s="458" t="str">
        <f t="shared" si="560"/>
        <v>2021-22</v>
      </c>
      <c r="C159" s="402" t="s">
        <v>664</v>
      </c>
      <c r="D159" s="458" t="str">
        <f t="shared" si="638"/>
        <v>Y63</v>
      </c>
      <c r="E159" s="458" t="str">
        <f t="shared" si="638"/>
        <v>North East and Yorkshire</v>
      </c>
      <c r="F159" s="458" t="str">
        <f t="shared" si="638"/>
        <v>Y63</v>
      </c>
      <c r="H159" s="463">
        <f t="shared" si="640"/>
        <v>141466</v>
      </c>
      <c r="I159" s="463">
        <f t="shared" si="640"/>
        <v>83961</v>
      </c>
      <c r="J159" s="463">
        <f t="shared" si="640"/>
        <v>513608</v>
      </c>
      <c r="K159" s="463">
        <f t="shared" si="506"/>
        <v>6</v>
      </c>
      <c r="L159" s="463">
        <f t="shared" si="507"/>
        <v>1</v>
      </c>
      <c r="M159" s="463">
        <f t="shared" si="508"/>
        <v>16</v>
      </c>
      <c r="N159" s="463">
        <f t="shared" si="509"/>
        <v>39</v>
      </c>
      <c r="O159" s="463">
        <f t="shared" si="510"/>
        <v>81</v>
      </c>
      <c r="P159" s="463">
        <f t="shared" si="641"/>
        <v>422</v>
      </c>
      <c r="Q159" s="463">
        <f t="shared" si="641"/>
        <v>2959</v>
      </c>
      <c r="R159" s="463">
        <f t="shared" si="641"/>
        <v>421</v>
      </c>
      <c r="S159" s="463">
        <f t="shared" si="641"/>
        <v>105656</v>
      </c>
      <c r="T159" s="463">
        <f t="shared" si="641"/>
        <v>7963</v>
      </c>
      <c r="U159" s="463">
        <f t="shared" si="641"/>
        <v>5300</v>
      </c>
      <c r="V159" s="463">
        <f t="shared" si="641"/>
        <v>56112</v>
      </c>
      <c r="W159" s="463">
        <f t="shared" si="641"/>
        <v>21305</v>
      </c>
      <c r="X159" s="463">
        <f t="shared" si="641"/>
        <v>667</v>
      </c>
      <c r="Y159" s="463">
        <f t="shared" si="641"/>
        <v>3448736</v>
      </c>
      <c r="Z159" s="463">
        <f t="shared" si="512"/>
        <v>433</v>
      </c>
      <c r="AA159" s="463">
        <f t="shared" si="513"/>
        <v>740</v>
      </c>
      <c r="AB159" s="463">
        <f t="shared" si="624"/>
        <v>2648370</v>
      </c>
      <c r="AC159" s="463">
        <f t="shared" si="515"/>
        <v>500</v>
      </c>
      <c r="AD159" s="463">
        <f t="shared" si="516"/>
        <v>866</v>
      </c>
      <c r="AE159" s="463">
        <f t="shared" si="625"/>
        <v>74376442</v>
      </c>
      <c r="AF159" s="463">
        <f t="shared" si="518"/>
        <v>1325</v>
      </c>
      <c r="AG159" s="463">
        <f t="shared" si="519"/>
        <v>2725</v>
      </c>
      <c r="AH159" s="463">
        <f t="shared" si="626"/>
        <v>74889239</v>
      </c>
      <c r="AI159" s="463">
        <f t="shared" si="521"/>
        <v>3515</v>
      </c>
      <c r="AJ159" s="463">
        <f t="shared" si="522"/>
        <v>8522</v>
      </c>
      <c r="AK159" s="463">
        <f t="shared" si="627"/>
        <v>3117949</v>
      </c>
      <c r="AL159" s="463">
        <f t="shared" si="524"/>
        <v>4675</v>
      </c>
      <c r="AM159" s="463">
        <f t="shared" si="525"/>
        <v>11671</v>
      </c>
      <c r="AN159" s="463"/>
      <c r="AO159" s="463"/>
      <c r="AP159" s="463"/>
      <c r="AQ159" s="463"/>
      <c r="AR159" s="463"/>
      <c r="AS159" s="463"/>
      <c r="AT159" s="463">
        <f t="shared" si="642"/>
        <v>9403</v>
      </c>
      <c r="AU159" s="463">
        <f t="shared" si="642"/>
        <v>712</v>
      </c>
      <c r="AV159" s="463">
        <f t="shared" si="642"/>
        <v>1595</v>
      </c>
      <c r="AW159" s="463">
        <f t="shared" si="642"/>
        <v>6073</v>
      </c>
      <c r="AX159" s="463">
        <f t="shared" si="642"/>
        <v>2224</v>
      </c>
      <c r="AY159" s="463">
        <f t="shared" si="642"/>
        <v>4872</v>
      </c>
      <c r="AZ159" s="463">
        <f t="shared" si="642"/>
        <v>3016</v>
      </c>
      <c r="BA159" s="463"/>
      <c r="BB159" s="463"/>
      <c r="BC159" s="463"/>
      <c r="BD159" s="463"/>
      <c r="BE159" s="463"/>
      <c r="BF159" s="463"/>
      <c r="BG159" s="463"/>
      <c r="BH159" s="463"/>
      <c r="BI159" s="463">
        <f t="shared" si="643"/>
        <v>58532</v>
      </c>
      <c r="BJ159" s="463">
        <f t="shared" si="643"/>
        <v>9356</v>
      </c>
      <c r="BK159" s="463">
        <f t="shared" si="643"/>
        <v>28365</v>
      </c>
      <c r="BL159" s="463">
        <f t="shared" si="643"/>
        <v>96253</v>
      </c>
      <c r="BM159" s="463">
        <f t="shared" si="643"/>
        <v>15233</v>
      </c>
      <c r="BN159" s="463">
        <f t="shared" si="643"/>
        <v>11768</v>
      </c>
      <c r="BO159" s="463">
        <f t="shared" si="643"/>
        <v>9731</v>
      </c>
      <c r="BP159" s="463">
        <f t="shared" si="643"/>
        <v>7662</v>
      </c>
      <c r="BQ159" s="463">
        <f t="shared" si="643"/>
        <v>72212</v>
      </c>
      <c r="BR159" s="463">
        <f t="shared" si="643"/>
        <v>60575</v>
      </c>
      <c r="BS159" s="463">
        <f t="shared" si="643"/>
        <v>32870</v>
      </c>
      <c r="BT159" s="463">
        <f t="shared" si="643"/>
        <v>22883</v>
      </c>
      <c r="BU159" s="463">
        <f t="shared" si="643"/>
        <v>1141</v>
      </c>
      <c r="BV159" s="463">
        <f t="shared" si="643"/>
        <v>725</v>
      </c>
      <c r="BW159" s="463">
        <f t="shared" si="586"/>
        <v>207</v>
      </c>
      <c r="BX159" s="463">
        <f t="shared" si="586"/>
        <v>104973</v>
      </c>
      <c r="BY159" s="463">
        <f t="shared" si="587"/>
        <v>507</v>
      </c>
      <c r="BZ159" s="463">
        <f t="shared" si="588"/>
        <v>879</v>
      </c>
      <c r="CA159" s="463">
        <f t="shared" si="589"/>
        <v>118</v>
      </c>
      <c r="CB159" s="463">
        <f t="shared" si="589"/>
        <v>45006</v>
      </c>
      <c r="CC159" s="463">
        <f t="shared" si="590"/>
        <v>381</v>
      </c>
      <c r="CD159" s="463">
        <f t="shared" si="591"/>
        <v>721</v>
      </c>
      <c r="CE159" s="463">
        <f t="shared" si="592"/>
        <v>7638</v>
      </c>
      <c r="CF159" s="463">
        <f t="shared" si="592"/>
        <v>3298757</v>
      </c>
      <c r="CG159" s="463">
        <f t="shared" si="593"/>
        <v>432</v>
      </c>
      <c r="CH159" s="463">
        <f t="shared" si="594"/>
        <v>734</v>
      </c>
      <c r="CI159" s="463">
        <f t="shared" si="595"/>
        <v>5854</v>
      </c>
      <c r="CJ159" s="463">
        <f t="shared" si="595"/>
        <v>8080860</v>
      </c>
      <c r="CK159" s="463">
        <f t="shared" si="596"/>
        <v>1380</v>
      </c>
      <c r="CL159" s="463">
        <f t="shared" si="597"/>
        <v>2796</v>
      </c>
      <c r="CM159" s="463">
        <f t="shared" si="598"/>
        <v>1471</v>
      </c>
      <c r="CN159" s="463">
        <f t="shared" si="598"/>
        <v>1881185</v>
      </c>
      <c r="CO159" s="463">
        <f t="shared" si="599"/>
        <v>1279</v>
      </c>
      <c r="CP159" s="463">
        <f t="shared" si="600"/>
        <v>2706</v>
      </c>
      <c r="CQ159" s="463">
        <f t="shared" si="601"/>
        <v>48787</v>
      </c>
      <c r="CR159" s="463">
        <f t="shared" si="601"/>
        <v>64414397</v>
      </c>
      <c r="CS159" s="463">
        <f t="shared" si="602"/>
        <v>1320</v>
      </c>
      <c r="CT159" s="463">
        <f t="shared" si="603"/>
        <v>2713</v>
      </c>
      <c r="CU159" s="463">
        <f t="shared" si="604"/>
        <v>3901</v>
      </c>
      <c r="CV159" s="463">
        <f t="shared" si="604"/>
        <v>18267010</v>
      </c>
      <c r="CW159" s="463">
        <f t="shared" si="605"/>
        <v>4683</v>
      </c>
      <c r="CX159" s="463">
        <f t="shared" si="606"/>
        <v>9587</v>
      </c>
      <c r="CY159" s="463">
        <f t="shared" si="607"/>
        <v>2171</v>
      </c>
      <c r="CZ159" s="463">
        <f t="shared" si="607"/>
        <v>10614214</v>
      </c>
      <c r="DA159" s="463">
        <f t="shared" si="608"/>
        <v>4889</v>
      </c>
      <c r="DB159" s="463">
        <f t="shared" si="609"/>
        <v>10626</v>
      </c>
      <c r="DC159" s="463">
        <f t="shared" si="610"/>
        <v>2682</v>
      </c>
      <c r="DD159" s="463">
        <f t="shared" si="610"/>
        <v>19338576</v>
      </c>
      <c r="DE159" s="463">
        <f t="shared" si="611"/>
        <v>7211</v>
      </c>
      <c r="DF159" s="463">
        <f t="shared" si="612"/>
        <v>16204</v>
      </c>
      <c r="DG159" s="463">
        <f t="shared" si="613"/>
        <v>905</v>
      </c>
      <c r="DH159" s="463">
        <f t="shared" si="613"/>
        <v>6231758</v>
      </c>
      <c r="DI159" s="463">
        <f t="shared" si="614"/>
        <v>6886</v>
      </c>
      <c r="DJ159" s="463">
        <f t="shared" si="615"/>
        <v>16474</v>
      </c>
      <c r="DK159" s="463">
        <f t="shared" si="616"/>
        <v>285</v>
      </c>
      <c r="DL159" s="463">
        <f t="shared" si="575"/>
        <v>113439</v>
      </c>
      <c r="DM159" s="463">
        <f t="shared" si="529"/>
        <v>398</v>
      </c>
      <c r="DN159" s="463">
        <f t="shared" si="530"/>
        <v>619</v>
      </c>
      <c r="DO159" s="463">
        <f t="shared" si="644"/>
        <v>4860</v>
      </c>
      <c r="DP159" s="463">
        <f t="shared" si="644"/>
        <v>176811</v>
      </c>
      <c r="DQ159" s="463">
        <f t="shared" si="532"/>
        <v>36</v>
      </c>
      <c r="DR159" s="463">
        <f t="shared" si="533"/>
        <v>68</v>
      </c>
      <c r="DS159" s="463">
        <f t="shared" si="645"/>
        <v>103</v>
      </c>
      <c r="DT159" s="463">
        <f t="shared" si="645"/>
        <v>148225</v>
      </c>
      <c r="DU159" s="463">
        <f t="shared" si="578"/>
        <v>1439</v>
      </c>
      <c r="DV159" s="463">
        <f t="shared" si="579"/>
        <v>2950</v>
      </c>
      <c r="DW159" s="463">
        <f t="shared" si="580"/>
        <v>91</v>
      </c>
      <c r="DX159" s="463"/>
      <c r="DY159" s="463"/>
      <c r="DZ159" s="463"/>
      <c r="EA159" s="463"/>
      <c r="EB159" s="463"/>
      <c r="EC159" s="463"/>
      <c r="ED159" s="463"/>
      <c r="EE159" s="463"/>
      <c r="EF159" s="463"/>
      <c r="EG159" s="463" t="s">
        <v>152</v>
      </c>
      <c r="EH159" s="463" t="s">
        <v>152</v>
      </c>
      <c r="EI159" s="463">
        <f t="shared" si="617"/>
        <v>0</v>
      </c>
      <c r="EJ159" s="446"/>
      <c r="EK159" s="446"/>
      <c r="EL159" s="446"/>
      <c r="EM159" s="446"/>
      <c r="EN159" s="446"/>
      <c r="EO159" s="446"/>
      <c r="EP159" s="446"/>
      <c r="EQ159" s="446"/>
      <c r="ER159" s="446"/>
      <c r="ES159" s="446"/>
      <c r="ET159" s="446"/>
      <c r="EU159" s="446"/>
      <c r="EV159" s="446"/>
      <c r="EW159" s="446"/>
      <c r="EX159" s="446"/>
      <c r="EY159" s="446"/>
      <c r="EZ159" s="447"/>
      <c r="FA159" s="446">
        <f t="shared" si="546"/>
        <v>4</v>
      </c>
      <c r="FB159" s="417">
        <f t="shared" si="562"/>
        <v>2021</v>
      </c>
      <c r="FC159" s="448">
        <f t="shared" si="563"/>
        <v>44287</v>
      </c>
      <c r="FD159" s="449">
        <f t="shared" si="547"/>
        <v>30</v>
      </c>
      <c r="FE159" s="450"/>
      <c r="FF159" s="451">
        <f t="shared" si="582"/>
        <v>0.64447685983291336</v>
      </c>
      <c r="FG159" s="450"/>
      <c r="FH159" s="452">
        <f t="shared" si="628"/>
        <v>1.9129724978023359</v>
      </c>
      <c r="FI159" s="452">
        <f t="shared" si="629"/>
        <v>1.4778349868140148</v>
      </c>
      <c r="FJ159" s="452">
        <f t="shared" si="630"/>
        <v>1.8360377358490565</v>
      </c>
      <c r="FK159" s="452">
        <f t="shared" si="631"/>
        <v>1.4456603773584906</v>
      </c>
      <c r="FL159" s="452">
        <f t="shared" si="632"/>
        <v>1.2869261477045908</v>
      </c>
      <c r="FM159" s="452">
        <f t="shared" si="633"/>
        <v>1.0795373538637012</v>
      </c>
      <c r="FN159" s="452">
        <f t="shared" si="634"/>
        <v>1.5428303215207697</v>
      </c>
      <c r="FO159" s="452">
        <f t="shared" si="635"/>
        <v>1.0740671203942735</v>
      </c>
      <c r="FP159" s="452">
        <f t="shared" si="636"/>
        <v>1.7106446776611695</v>
      </c>
      <c r="FQ159" s="452">
        <f t="shared" si="637"/>
        <v>1.0869565217391304</v>
      </c>
      <c r="FR159" s="453"/>
      <c r="FS159" s="446">
        <f t="shared" si="646"/>
        <v>52181</v>
      </c>
      <c r="FT159" s="446">
        <f t="shared" si="646"/>
        <v>1309239</v>
      </c>
      <c r="FU159" s="446">
        <f t="shared" si="646"/>
        <v>3233271</v>
      </c>
      <c r="FV159" s="446">
        <f t="shared" si="646"/>
        <v>6770606</v>
      </c>
      <c r="FW159" s="446">
        <f t="shared" si="646"/>
        <v>5890686</v>
      </c>
      <c r="FX159" s="446">
        <f t="shared" si="646"/>
        <v>4589014</v>
      </c>
      <c r="FY159" s="446">
        <f t="shared" si="646"/>
        <v>152881848</v>
      </c>
      <c r="FZ159" s="446">
        <f t="shared" si="646"/>
        <v>181570593</v>
      </c>
      <c r="GA159" s="446">
        <f t="shared" si="646"/>
        <v>7784810</v>
      </c>
      <c r="GB159" s="446"/>
      <c r="GC159" s="446"/>
      <c r="GD159" s="446">
        <f t="shared" si="639"/>
        <v>181921</v>
      </c>
      <c r="GE159" s="446">
        <f t="shared" si="639"/>
        <v>85044</v>
      </c>
      <c r="GF159" s="446">
        <f t="shared" si="639"/>
        <v>5608712</v>
      </c>
      <c r="GG159" s="446">
        <f t="shared" si="639"/>
        <v>16366654</v>
      </c>
      <c r="GH159" s="446">
        <f t="shared" si="639"/>
        <v>3980060</v>
      </c>
      <c r="GI159" s="446">
        <f t="shared" si="639"/>
        <v>132371362</v>
      </c>
      <c r="GJ159" s="446">
        <f t="shared" si="639"/>
        <v>37400313</v>
      </c>
      <c r="GK159" s="446">
        <f t="shared" si="639"/>
        <v>23068768</v>
      </c>
      <c r="GL159" s="446">
        <f t="shared" si="639"/>
        <v>43458684</v>
      </c>
      <c r="GM159" s="446">
        <f t="shared" si="639"/>
        <v>14908523</v>
      </c>
      <c r="GN159" s="446">
        <f t="shared" si="584"/>
        <v>303901</v>
      </c>
      <c r="GO159" s="446">
        <f t="shared" si="619"/>
        <v>176355</v>
      </c>
      <c r="GP159" s="446">
        <f t="shared" si="619"/>
        <v>328932</v>
      </c>
      <c r="GQ159" s="446">
        <f t="shared" si="619"/>
        <v>0</v>
      </c>
      <c r="GR159" s="446"/>
      <c r="GS159" s="446"/>
      <c r="GT159" s="446"/>
      <c r="GU159" s="446"/>
      <c r="GV159" s="416"/>
      <c r="GW159" s="402"/>
      <c r="GX159" s="402"/>
      <c r="GY159" s="402"/>
      <c r="GZ159" s="402"/>
      <c r="HA159" s="402"/>
    </row>
    <row r="160" spans="1:209" ht="10.5" customHeight="1" x14ac:dyDescent="0.2">
      <c r="A160" s="417" t="str">
        <f t="shared" si="504"/>
        <v>2021-22MAYY63</v>
      </c>
      <c r="B160" s="458" t="str">
        <f t="shared" si="560"/>
        <v>2021-22</v>
      </c>
      <c r="C160" s="402" t="s">
        <v>668</v>
      </c>
      <c r="D160" s="458" t="str">
        <f t="shared" si="638"/>
        <v>Y63</v>
      </c>
      <c r="E160" s="458" t="str">
        <f t="shared" si="638"/>
        <v>North East and Yorkshire</v>
      </c>
      <c r="F160" s="458" t="str">
        <f t="shared" si="638"/>
        <v>Y63</v>
      </c>
      <c r="H160" s="463">
        <f t="shared" si="640"/>
        <v>158650</v>
      </c>
      <c r="I160" s="463">
        <f t="shared" si="640"/>
        <v>96160</v>
      </c>
      <c r="J160" s="463">
        <f t="shared" si="640"/>
        <v>1035954</v>
      </c>
      <c r="K160" s="463">
        <f t="shared" si="506"/>
        <v>11</v>
      </c>
      <c r="L160" s="463">
        <f t="shared" si="507"/>
        <v>1</v>
      </c>
      <c r="M160" s="463">
        <f t="shared" si="508"/>
        <v>37</v>
      </c>
      <c r="N160" s="463">
        <f t="shared" si="509"/>
        <v>61</v>
      </c>
      <c r="O160" s="463">
        <f t="shared" si="510"/>
        <v>108</v>
      </c>
      <c r="P160" s="463">
        <f t="shared" si="641"/>
        <v>511</v>
      </c>
      <c r="Q160" s="463">
        <f t="shared" si="641"/>
        <v>3150</v>
      </c>
      <c r="R160" s="463">
        <f t="shared" si="641"/>
        <v>355</v>
      </c>
      <c r="S160" s="463">
        <f t="shared" si="641"/>
        <v>112778</v>
      </c>
      <c r="T160" s="463">
        <f t="shared" si="641"/>
        <v>9473</v>
      </c>
      <c r="U160" s="463">
        <f t="shared" si="641"/>
        <v>6439</v>
      </c>
      <c r="V160" s="463">
        <f t="shared" si="641"/>
        <v>62428</v>
      </c>
      <c r="W160" s="463">
        <f t="shared" si="641"/>
        <v>20001</v>
      </c>
      <c r="X160" s="463">
        <f t="shared" si="641"/>
        <v>700</v>
      </c>
      <c r="Y160" s="463">
        <f t="shared" si="641"/>
        <v>4261814</v>
      </c>
      <c r="Z160" s="463">
        <f t="shared" si="512"/>
        <v>450</v>
      </c>
      <c r="AA160" s="463">
        <f t="shared" si="513"/>
        <v>770</v>
      </c>
      <c r="AB160" s="463">
        <f t="shared" si="624"/>
        <v>3397419</v>
      </c>
      <c r="AC160" s="463">
        <f t="shared" si="515"/>
        <v>528</v>
      </c>
      <c r="AD160" s="463">
        <f t="shared" si="516"/>
        <v>924</v>
      </c>
      <c r="AE160" s="463">
        <f t="shared" si="625"/>
        <v>99300301</v>
      </c>
      <c r="AF160" s="463">
        <f t="shared" si="518"/>
        <v>1591</v>
      </c>
      <c r="AG160" s="463">
        <f t="shared" si="519"/>
        <v>3320</v>
      </c>
      <c r="AH160" s="463">
        <f t="shared" si="626"/>
        <v>95633672</v>
      </c>
      <c r="AI160" s="463">
        <f t="shared" si="521"/>
        <v>4781</v>
      </c>
      <c r="AJ160" s="463">
        <f t="shared" si="522"/>
        <v>11519</v>
      </c>
      <c r="AK160" s="463">
        <f t="shared" si="627"/>
        <v>4194163</v>
      </c>
      <c r="AL160" s="463">
        <f t="shared" si="524"/>
        <v>5992</v>
      </c>
      <c r="AM160" s="463">
        <f t="shared" si="525"/>
        <v>15326</v>
      </c>
      <c r="AN160" s="463"/>
      <c r="AO160" s="463"/>
      <c r="AP160" s="463"/>
      <c r="AQ160" s="463"/>
      <c r="AR160" s="463"/>
      <c r="AS160" s="463"/>
      <c r="AT160" s="463">
        <f t="shared" si="642"/>
        <v>10147</v>
      </c>
      <c r="AU160" s="463">
        <f t="shared" si="642"/>
        <v>693</v>
      </c>
      <c r="AV160" s="463">
        <f t="shared" si="642"/>
        <v>1554</v>
      </c>
      <c r="AW160" s="463">
        <f t="shared" si="642"/>
        <v>6786</v>
      </c>
      <c r="AX160" s="463">
        <f t="shared" si="642"/>
        <v>2619</v>
      </c>
      <c r="AY160" s="463">
        <f t="shared" si="642"/>
        <v>5281</v>
      </c>
      <c r="AZ160" s="463">
        <f t="shared" si="642"/>
        <v>2663</v>
      </c>
      <c r="BA160" s="463"/>
      <c r="BB160" s="463"/>
      <c r="BC160" s="463"/>
      <c r="BD160" s="463"/>
      <c r="BE160" s="463"/>
      <c r="BF160" s="463"/>
      <c r="BG160" s="463"/>
      <c r="BH160" s="463"/>
      <c r="BI160" s="463">
        <f t="shared" si="643"/>
        <v>63049</v>
      </c>
      <c r="BJ160" s="463">
        <f t="shared" si="643"/>
        <v>9728</v>
      </c>
      <c r="BK160" s="463">
        <f t="shared" si="643"/>
        <v>29854</v>
      </c>
      <c r="BL160" s="463">
        <f t="shared" si="643"/>
        <v>102631</v>
      </c>
      <c r="BM160" s="463">
        <f t="shared" si="643"/>
        <v>17829</v>
      </c>
      <c r="BN160" s="463">
        <f t="shared" si="643"/>
        <v>13919</v>
      </c>
      <c r="BO160" s="463">
        <f t="shared" si="643"/>
        <v>11787</v>
      </c>
      <c r="BP160" s="463">
        <f t="shared" si="643"/>
        <v>9297</v>
      </c>
      <c r="BQ160" s="463">
        <f t="shared" si="643"/>
        <v>81333</v>
      </c>
      <c r="BR160" s="463">
        <f t="shared" si="643"/>
        <v>67583</v>
      </c>
      <c r="BS160" s="463">
        <f t="shared" si="643"/>
        <v>31398</v>
      </c>
      <c r="BT160" s="463">
        <f t="shared" si="643"/>
        <v>21507</v>
      </c>
      <c r="BU160" s="463">
        <f t="shared" si="643"/>
        <v>1142</v>
      </c>
      <c r="BV160" s="463">
        <f t="shared" si="643"/>
        <v>747</v>
      </c>
      <c r="BW160" s="463">
        <f t="shared" si="586"/>
        <v>240</v>
      </c>
      <c r="BX160" s="463">
        <f t="shared" si="586"/>
        <v>126629</v>
      </c>
      <c r="BY160" s="463">
        <f t="shared" si="587"/>
        <v>528</v>
      </c>
      <c r="BZ160" s="463">
        <f t="shared" si="588"/>
        <v>894</v>
      </c>
      <c r="CA160" s="463">
        <f t="shared" si="589"/>
        <v>130</v>
      </c>
      <c r="CB160" s="463">
        <f t="shared" si="589"/>
        <v>52884</v>
      </c>
      <c r="CC160" s="463">
        <f t="shared" si="590"/>
        <v>407</v>
      </c>
      <c r="CD160" s="463">
        <f t="shared" si="591"/>
        <v>796</v>
      </c>
      <c r="CE160" s="463">
        <f t="shared" si="592"/>
        <v>9103</v>
      </c>
      <c r="CF160" s="463">
        <f t="shared" si="592"/>
        <v>4082301</v>
      </c>
      <c r="CG160" s="463">
        <f t="shared" si="593"/>
        <v>448</v>
      </c>
      <c r="CH160" s="463">
        <f t="shared" si="594"/>
        <v>764</v>
      </c>
      <c r="CI160" s="463">
        <f t="shared" si="595"/>
        <v>6031</v>
      </c>
      <c r="CJ160" s="463">
        <f t="shared" si="595"/>
        <v>9989730</v>
      </c>
      <c r="CK160" s="463">
        <f t="shared" si="596"/>
        <v>1656</v>
      </c>
      <c r="CL160" s="463">
        <f t="shared" si="597"/>
        <v>3390</v>
      </c>
      <c r="CM160" s="463">
        <f t="shared" si="598"/>
        <v>1624</v>
      </c>
      <c r="CN160" s="463">
        <f t="shared" si="598"/>
        <v>2441215</v>
      </c>
      <c r="CO160" s="463">
        <f t="shared" si="599"/>
        <v>1503</v>
      </c>
      <c r="CP160" s="463">
        <f t="shared" si="600"/>
        <v>3398</v>
      </c>
      <c r="CQ160" s="463">
        <f t="shared" si="601"/>
        <v>54773</v>
      </c>
      <c r="CR160" s="463">
        <f t="shared" si="601"/>
        <v>86869356</v>
      </c>
      <c r="CS160" s="463">
        <f t="shared" si="602"/>
        <v>1586</v>
      </c>
      <c r="CT160" s="463">
        <f t="shared" si="603"/>
        <v>3306</v>
      </c>
      <c r="CU160" s="463">
        <f t="shared" si="604"/>
        <v>3746</v>
      </c>
      <c r="CV160" s="463">
        <f t="shared" si="604"/>
        <v>20892006</v>
      </c>
      <c r="CW160" s="463">
        <f t="shared" si="605"/>
        <v>5577</v>
      </c>
      <c r="CX160" s="463">
        <f t="shared" si="606"/>
        <v>11179</v>
      </c>
      <c r="CY160" s="463">
        <f t="shared" si="607"/>
        <v>2319</v>
      </c>
      <c r="CZ160" s="463">
        <f t="shared" si="607"/>
        <v>13234972</v>
      </c>
      <c r="DA160" s="463">
        <f t="shared" si="608"/>
        <v>5707</v>
      </c>
      <c r="DB160" s="463">
        <f t="shared" si="609"/>
        <v>12003</v>
      </c>
      <c r="DC160" s="463">
        <f t="shared" si="610"/>
        <v>2644</v>
      </c>
      <c r="DD160" s="463">
        <f t="shared" si="610"/>
        <v>22233380</v>
      </c>
      <c r="DE160" s="463">
        <f t="shared" si="611"/>
        <v>8409</v>
      </c>
      <c r="DF160" s="463">
        <f t="shared" si="612"/>
        <v>18347</v>
      </c>
      <c r="DG160" s="463">
        <f t="shared" si="613"/>
        <v>917</v>
      </c>
      <c r="DH160" s="463">
        <f t="shared" si="613"/>
        <v>7816110</v>
      </c>
      <c r="DI160" s="463">
        <f t="shared" si="614"/>
        <v>8524</v>
      </c>
      <c r="DJ160" s="463">
        <f t="shared" si="615"/>
        <v>19790</v>
      </c>
      <c r="DK160" s="463">
        <f t="shared" si="616"/>
        <v>307</v>
      </c>
      <c r="DL160" s="463">
        <f t="shared" si="575"/>
        <v>119211</v>
      </c>
      <c r="DM160" s="463">
        <f t="shared" si="529"/>
        <v>388</v>
      </c>
      <c r="DN160" s="463">
        <f t="shared" si="530"/>
        <v>692</v>
      </c>
      <c r="DO160" s="463">
        <f t="shared" si="644"/>
        <v>5695</v>
      </c>
      <c r="DP160" s="463">
        <f t="shared" si="644"/>
        <v>241643</v>
      </c>
      <c r="DQ160" s="463">
        <f t="shared" si="532"/>
        <v>42</v>
      </c>
      <c r="DR160" s="463">
        <f t="shared" si="533"/>
        <v>84</v>
      </c>
      <c r="DS160" s="463">
        <f t="shared" si="645"/>
        <v>113</v>
      </c>
      <c r="DT160" s="463">
        <f t="shared" si="645"/>
        <v>193151</v>
      </c>
      <c r="DU160" s="463">
        <f t="shared" si="578"/>
        <v>1709</v>
      </c>
      <c r="DV160" s="463">
        <f t="shared" si="579"/>
        <v>3445</v>
      </c>
      <c r="DW160" s="463">
        <f t="shared" si="580"/>
        <v>102</v>
      </c>
      <c r="DX160" s="463"/>
      <c r="DY160" s="463"/>
      <c r="DZ160" s="463"/>
      <c r="EA160" s="463"/>
      <c r="EB160" s="463"/>
      <c r="EC160" s="463"/>
      <c r="ED160" s="463"/>
      <c r="EE160" s="463"/>
      <c r="EF160" s="463"/>
      <c r="EG160" s="463" t="s">
        <v>152</v>
      </c>
      <c r="EH160" s="463" t="s">
        <v>152</v>
      </c>
      <c r="EI160" s="463">
        <f t="shared" si="617"/>
        <v>0</v>
      </c>
      <c r="EJ160" s="446"/>
      <c r="EK160" s="446"/>
      <c r="EL160" s="446"/>
      <c r="EM160" s="446"/>
      <c r="EN160" s="446"/>
      <c r="EO160" s="446"/>
      <c r="EP160" s="446"/>
      <c r="EQ160" s="446"/>
      <c r="ER160" s="446"/>
      <c r="ES160" s="446"/>
      <c r="ET160" s="446"/>
      <c r="EU160" s="446"/>
      <c r="EV160" s="446"/>
      <c r="EW160" s="446"/>
      <c r="EX160" s="446"/>
      <c r="EY160" s="446"/>
      <c r="EZ160" s="447"/>
      <c r="FA160" s="446">
        <f t="shared" si="546"/>
        <v>5</v>
      </c>
      <c r="FB160" s="417">
        <f t="shared" si="562"/>
        <v>2021</v>
      </c>
      <c r="FC160" s="448">
        <f t="shared" si="563"/>
        <v>44317</v>
      </c>
      <c r="FD160" s="449">
        <f t="shared" si="547"/>
        <v>31</v>
      </c>
      <c r="FE160" s="450"/>
      <c r="FF160" s="451">
        <f t="shared" si="582"/>
        <v>0.63546083463512604</v>
      </c>
      <c r="FG160" s="450"/>
      <c r="FH160" s="452">
        <f t="shared" si="628"/>
        <v>1.8820859284281644</v>
      </c>
      <c r="FI160" s="452">
        <f t="shared" si="629"/>
        <v>1.4693338963369578</v>
      </c>
      <c r="FJ160" s="452">
        <f t="shared" si="630"/>
        <v>1.8305637521354248</v>
      </c>
      <c r="FK160" s="452">
        <f t="shared" si="631"/>
        <v>1.443857741885386</v>
      </c>
      <c r="FL160" s="452">
        <f t="shared" si="632"/>
        <v>1.3028288588453898</v>
      </c>
      <c r="FM160" s="452">
        <f t="shared" si="633"/>
        <v>1.0825751265457808</v>
      </c>
      <c r="FN160" s="452">
        <f t="shared" si="634"/>
        <v>1.5698215089245537</v>
      </c>
      <c r="FO160" s="452">
        <f t="shared" si="635"/>
        <v>1.0752962351882407</v>
      </c>
      <c r="FP160" s="452">
        <f t="shared" si="636"/>
        <v>1.6314285714285715</v>
      </c>
      <c r="FQ160" s="452">
        <f t="shared" si="637"/>
        <v>1.0671428571428572</v>
      </c>
      <c r="FR160" s="453"/>
      <c r="FS160" s="446">
        <f t="shared" si="646"/>
        <v>60350</v>
      </c>
      <c r="FT160" s="446">
        <f t="shared" si="646"/>
        <v>3603730</v>
      </c>
      <c r="FU160" s="446">
        <f t="shared" si="646"/>
        <v>5893030</v>
      </c>
      <c r="FV160" s="446">
        <f t="shared" si="646"/>
        <v>10356200</v>
      </c>
      <c r="FW160" s="446">
        <f t="shared" si="646"/>
        <v>7292613</v>
      </c>
      <c r="FX160" s="446">
        <f t="shared" si="646"/>
        <v>5947706</v>
      </c>
      <c r="FY160" s="446">
        <f t="shared" si="646"/>
        <v>207282631</v>
      </c>
      <c r="FZ160" s="446">
        <f t="shared" si="646"/>
        <v>230398026</v>
      </c>
      <c r="GA160" s="446">
        <f t="shared" si="646"/>
        <v>10727902</v>
      </c>
      <c r="GB160" s="446"/>
      <c r="GC160" s="446"/>
      <c r="GD160" s="446">
        <f t="shared" si="639"/>
        <v>214538</v>
      </c>
      <c r="GE160" s="446">
        <f t="shared" si="639"/>
        <v>103532</v>
      </c>
      <c r="GF160" s="446">
        <f t="shared" si="639"/>
        <v>6952363</v>
      </c>
      <c r="GG160" s="446">
        <f t="shared" si="639"/>
        <v>20447177</v>
      </c>
      <c r="GH160" s="446">
        <f t="shared" si="639"/>
        <v>5519048</v>
      </c>
      <c r="GI160" s="446">
        <f t="shared" si="639"/>
        <v>181094887</v>
      </c>
      <c r="GJ160" s="446">
        <f t="shared" si="639"/>
        <v>41875118</v>
      </c>
      <c r="GK160" s="446">
        <f t="shared" si="639"/>
        <v>27835808</v>
      </c>
      <c r="GL160" s="446">
        <f t="shared" si="639"/>
        <v>48510306</v>
      </c>
      <c r="GM160" s="446">
        <f t="shared" si="639"/>
        <v>18147688</v>
      </c>
      <c r="GN160" s="446">
        <f t="shared" si="584"/>
        <v>389285</v>
      </c>
      <c r="GO160" s="446">
        <f t="shared" si="619"/>
        <v>212538</v>
      </c>
      <c r="GP160" s="446">
        <f t="shared" si="619"/>
        <v>477603</v>
      </c>
      <c r="GQ160" s="446">
        <f t="shared" si="619"/>
        <v>0</v>
      </c>
      <c r="GR160" s="446"/>
      <c r="GS160" s="446"/>
      <c r="GT160" s="446"/>
      <c r="GU160" s="446"/>
      <c r="GV160" s="416"/>
      <c r="GW160" s="402"/>
      <c r="GX160" s="402"/>
      <c r="GY160" s="402"/>
      <c r="GZ160" s="402"/>
      <c r="HA160" s="402"/>
    </row>
    <row r="161" spans="1:209" ht="10.5" customHeight="1" x14ac:dyDescent="0.2">
      <c r="A161" s="417" t="str">
        <f t="shared" si="504"/>
        <v>2021-22JUNEY63</v>
      </c>
      <c r="B161" s="458" t="str">
        <f t="shared" si="560"/>
        <v>2021-22</v>
      </c>
      <c r="C161" s="402" t="s">
        <v>671</v>
      </c>
      <c r="D161" s="458" t="str">
        <f t="shared" si="638"/>
        <v>Y63</v>
      </c>
      <c r="E161" s="458" t="str">
        <f t="shared" si="638"/>
        <v>North East and Yorkshire</v>
      </c>
      <c r="F161" s="458" t="str">
        <f t="shared" si="638"/>
        <v>Y63</v>
      </c>
      <c r="H161" s="463">
        <f t="shared" si="640"/>
        <v>159998</v>
      </c>
      <c r="I161" s="463">
        <f t="shared" si="640"/>
        <v>103874</v>
      </c>
      <c r="J161" s="463">
        <f t="shared" si="640"/>
        <v>3701379</v>
      </c>
      <c r="K161" s="463">
        <f t="shared" si="506"/>
        <v>36</v>
      </c>
      <c r="L161" s="463">
        <f t="shared" si="507"/>
        <v>2</v>
      </c>
      <c r="M161" s="463">
        <f t="shared" si="508"/>
        <v>111</v>
      </c>
      <c r="N161" s="463">
        <f t="shared" si="509"/>
        <v>164</v>
      </c>
      <c r="O161" s="463">
        <f t="shared" si="510"/>
        <v>289</v>
      </c>
      <c r="P161" s="463">
        <f t="shared" si="641"/>
        <v>401</v>
      </c>
      <c r="Q161" s="463">
        <f t="shared" si="641"/>
        <v>3119</v>
      </c>
      <c r="R161" s="463">
        <f t="shared" si="641"/>
        <v>345</v>
      </c>
      <c r="S161" s="463">
        <f t="shared" si="641"/>
        <v>110284</v>
      </c>
      <c r="T161" s="463">
        <f t="shared" si="641"/>
        <v>9988</v>
      </c>
      <c r="U161" s="463">
        <f t="shared" si="641"/>
        <v>6864</v>
      </c>
      <c r="V161" s="463">
        <f t="shared" si="641"/>
        <v>60883</v>
      </c>
      <c r="W161" s="463">
        <f t="shared" si="641"/>
        <v>17665</v>
      </c>
      <c r="X161" s="463">
        <f t="shared" si="641"/>
        <v>631</v>
      </c>
      <c r="Y161" s="463">
        <f t="shared" si="641"/>
        <v>4855440</v>
      </c>
      <c r="Z161" s="463">
        <f t="shared" si="512"/>
        <v>486</v>
      </c>
      <c r="AA161" s="463">
        <f t="shared" si="513"/>
        <v>832</v>
      </c>
      <c r="AB161" s="463">
        <f t="shared" si="624"/>
        <v>3841536</v>
      </c>
      <c r="AC161" s="463">
        <f t="shared" si="515"/>
        <v>560</v>
      </c>
      <c r="AD161" s="463">
        <f t="shared" si="516"/>
        <v>986</v>
      </c>
      <c r="AE161" s="463">
        <f t="shared" si="625"/>
        <v>114029302</v>
      </c>
      <c r="AF161" s="463">
        <f t="shared" si="518"/>
        <v>1873</v>
      </c>
      <c r="AG161" s="463">
        <f t="shared" si="519"/>
        <v>3943</v>
      </c>
      <c r="AH161" s="463">
        <f t="shared" si="626"/>
        <v>105381692</v>
      </c>
      <c r="AI161" s="463">
        <f t="shared" si="521"/>
        <v>5966</v>
      </c>
      <c r="AJ161" s="463">
        <f t="shared" si="522"/>
        <v>14464</v>
      </c>
      <c r="AK161" s="463">
        <f t="shared" si="627"/>
        <v>4680137</v>
      </c>
      <c r="AL161" s="463">
        <f t="shared" si="524"/>
        <v>7417</v>
      </c>
      <c r="AM161" s="463">
        <f t="shared" si="525"/>
        <v>17831</v>
      </c>
      <c r="AN161" s="463"/>
      <c r="AO161" s="463"/>
      <c r="AP161" s="463"/>
      <c r="AQ161" s="463"/>
      <c r="AR161" s="463"/>
      <c r="AS161" s="463"/>
      <c r="AT161" s="463">
        <f t="shared" si="642"/>
        <v>11270</v>
      </c>
      <c r="AU161" s="463">
        <f t="shared" si="642"/>
        <v>701</v>
      </c>
      <c r="AV161" s="463">
        <f t="shared" si="642"/>
        <v>1353</v>
      </c>
      <c r="AW161" s="463">
        <f t="shared" si="642"/>
        <v>6658</v>
      </c>
      <c r="AX161" s="463">
        <f t="shared" si="642"/>
        <v>2950</v>
      </c>
      <c r="AY161" s="463">
        <f t="shared" si="642"/>
        <v>6266</v>
      </c>
      <c r="AZ161" s="463">
        <f t="shared" si="642"/>
        <v>1781</v>
      </c>
      <c r="BA161" s="463"/>
      <c r="BB161" s="463"/>
      <c r="BC161" s="463"/>
      <c r="BD161" s="463"/>
      <c r="BE161" s="463"/>
      <c r="BF161" s="463"/>
      <c r="BG161" s="463"/>
      <c r="BH161" s="463"/>
      <c r="BI161" s="463">
        <f t="shared" si="643"/>
        <v>60114</v>
      </c>
      <c r="BJ161" s="463">
        <f t="shared" si="643"/>
        <v>9618</v>
      </c>
      <c r="BK161" s="463">
        <f t="shared" si="643"/>
        <v>29282</v>
      </c>
      <c r="BL161" s="463">
        <f t="shared" si="643"/>
        <v>99014</v>
      </c>
      <c r="BM161" s="463">
        <f t="shared" si="643"/>
        <v>18640</v>
      </c>
      <c r="BN161" s="463">
        <f t="shared" si="643"/>
        <v>14571</v>
      </c>
      <c r="BO161" s="463">
        <f t="shared" si="643"/>
        <v>12544</v>
      </c>
      <c r="BP161" s="463">
        <f t="shared" si="643"/>
        <v>9919</v>
      </c>
      <c r="BQ161" s="463">
        <f t="shared" si="643"/>
        <v>79668</v>
      </c>
      <c r="BR161" s="463">
        <f t="shared" si="643"/>
        <v>65638</v>
      </c>
      <c r="BS161" s="463">
        <f t="shared" si="643"/>
        <v>27756</v>
      </c>
      <c r="BT161" s="463">
        <f t="shared" si="643"/>
        <v>19074</v>
      </c>
      <c r="BU161" s="463">
        <f t="shared" si="643"/>
        <v>1036</v>
      </c>
      <c r="BV161" s="463">
        <f t="shared" si="643"/>
        <v>681</v>
      </c>
      <c r="BW161" s="463">
        <f t="shared" ref="BW161:BX180" si="647">SUMIFS(BW$443:BW$10112,$B$443:$B$10112,$B161,$C$443:$C$10112,$C161,$D$443:$D$10112,$D161)</f>
        <v>289</v>
      </c>
      <c r="BX161" s="463">
        <f t="shared" si="647"/>
        <v>159619</v>
      </c>
      <c r="BY161" s="463">
        <f t="shared" si="587"/>
        <v>552</v>
      </c>
      <c r="BZ161" s="463">
        <f t="shared" si="588"/>
        <v>915</v>
      </c>
      <c r="CA161" s="463">
        <f t="shared" ref="CA161:CB180" si="648">SUMIFS(CA$443:CA$10112,$B$443:$B$10112,$B161,$C$443:$C$10112,$C161,$D$443:$D$10112,$D161)</f>
        <v>146</v>
      </c>
      <c r="CB161" s="463">
        <f t="shared" si="648"/>
        <v>66043</v>
      </c>
      <c r="CC161" s="463">
        <f t="shared" si="590"/>
        <v>452</v>
      </c>
      <c r="CD161" s="463">
        <f t="shared" si="591"/>
        <v>872</v>
      </c>
      <c r="CE161" s="463">
        <f t="shared" ref="CE161:CF180" si="649">SUMIFS(CE$443:CE$10112,$B$443:$B$10112,$B161,$C$443:$C$10112,$C161,$D$443:$D$10112,$D161)</f>
        <v>9553</v>
      </c>
      <c r="CF161" s="463">
        <f t="shared" si="649"/>
        <v>4629778</v>
      </c>
      <c r="CG161" s="463">
        <f t="shared" si="593"/>
        <v>485</v>
      </c>
      <c r="CH161" s="463">
        <f t="shared" si="594"/>
        <v>828</v>
      </c>
      <c r="CI161" s="463">
        <f t="shared" ref="CI161:CJ180" si="650">SUMIFS(CI$443:CI$10112,$B$443:$B$10112,$B161,$C$443:$C$10112,$C161,$D$443:$D$10112,$D161)</f>
        <v>6043</v>
      </c>
      <c r="CJ161" s="463">
        <f t="shared" si="650"/>
        <v>11596930</v>
      </c>
      <c r="CK161" s="463">
        <f t="shared" si="596"/>
        <v>1919</v>
      </c>
      <c r="CL161" s="463">
        <f t="shared" si="597"/>
        <v>3923</v>
      </c>
      <c r="CM161" s="463">
        <f t="shared" ref="CM161:CN180" si="651">SUMIFS(CM$443:CM$10112,$B$443:$B$10112,$B161,$C$443:$C$10112,$C161,$D$443:$D$10112,$D161)</f>
        <v>1609</v>
      </c>
      <c r="CN161" s="463">
        <f t="shared" si="651"/>
        <v>2793157</v>
      </c>
      <c r="CO161" s="463">
        <f t="shared" si="599"/>
        <v>1736</v>
      </c>
      <c r="CP161" s="463">
        <f t="shared" si="600"/>
        <v>3685</v>
      </c>
      <c r="CQ161" s="463">
        <f t="shared" ref="CQ161:CR180" si="652">SUMIFS(CQ$443:CQ$10112,$B$443:$B$10112,$B161,$C$443:$C$10112,$C161,$D$443:$D$10112,$D161)</f>
        <v>53231</v>
      </c>
      <c r="CR161" s="463">
        <f t="shared" si="652"/>
        <v>99639215</v>
      </c>
      <c r="CS161" s="463">
        <f t="shared" si="602"/>
        <v>1872</v>
      </c>
      <c r="CT161" s="463">
        <f t="shared" si="603"/>
        <v>3951</v>
      </c>
      <c r="CU161" s="463">
        <f t="shared" ref="CU161:CV180" si="653">SUMIFS(CU$443:CU$10112,$B$443:$B$10112,$B161,$C$443:$C$10112,$C161,$D$443:$D$10112,$D161)</f>
        <v>3559</v>
      </c>
      <c r="CV161" s="463">
        <f t="shared" si="653"/>
        <v>22310680</v>
      </c>
      <c r="CW161" s="463">
        <f t="shared" si="605"/>
        <v>6269</v>
      </c>
      <c r="CX161" s="463">
        <f t="shared" si="606"/>
        <v>12950</v>
      </c>
      <c r="CY161" s="463">
        <f t="shared" ref="CY161:CZ180" si="654">SUMIFS(CY$443:CY$10112,$B$443:$B$10112,$B161,$C$443:$C$10112,$C161,$D$443:$D$10112,$D161)</f>
        <v>2238</v>
      </c>
      <c r="CZ161" s="463">
        <f t="shared" si="654"/>
        <v>14435478</v>
      </c>
      <c r="DA161" s="463">
        <f t="shared" si="608"/>
        <v>6450</v>
      </c>
      <c r="DB161" s="463">
        <f t="shared" si="609"/>
        <v>13502</v>
      </c>
      <c r="DC161" s="463">
        <f t="shared" ref="DC161:DD180" si="655">SUMIFS(DC$443:DC$10112,$B$443:$B$10112,$B161,$C$443:$C$10112,$C161,$D$443:$D$10112,$D161)</f>
        <v>2690</v>
      </c>
      <c r="DD161" s="463">
        <f t="shared" si="655"/>
        <v>26604438</v>
      </c>
      <c r="DE161" s="463">
        <f t="shared" si="611"/>
        <v>9890</v>
      </c>
      <c r="DF161" s="463">
        <f t="shared" si="612"/>
        <v>21711</v>
      </c>
      <c r="DG161" s="463">
        <f t="shared" ref="DG161:DH180" si="656">SUMIFS(DG$443:DG$10112,$B$443:$B$10112,$B161,$C$443:$C$10112,$C161,$D$443:$D$10112,$D161)</f>
        <v>956</v>
      </c>
      <c r="DH161" s="463">
        <f t="shared" si="656"/>
        <v>9190390</v>
      </c>
      <c r="DI161" s="463">
        <f t="shared" si="614"/>
        <v>9613</v>
      </c>
      <c r="DJ161" s="463">
        <f t="shared" si="615"/>
        <v>22751</v>
      </c>
      <c r="DK161" s="463">
        <f t="shared" si="616"/>
        <v>301</v>
      </c>
      <c r="DL161" s="463">
        <f t="shared" si="575"/>
        <v>124470</v>
      </c>
      <c r="DM161" s="463">
        <f t="shared" si="529"/>
        <v>414</v>
      </c>
      <c r="DN161" s="463">
        <f t="shared" si="530"/>
        <v>691</v>
      </c>
      <c r="DO161" s="463">
        <f t="shared" si="644"/>
        <v>5849</v>
      </c>
      <c r="DP161" s="463">
        <f t="shared" si="644"/>
        <v>352382</v>
      </c>
      <c r="DQ161" s="463">
        <f t="shared" si="532"/>
        <v>60</v>
      </c>
      <c r="DR161" s="463">
        <f t="shared" si="533"/>
        <v>145</v>
      </c>
      <c r="DS161" s="463">
        <f t="shared" si="645"/>
        <v>109</v>
      </c>
      <c r="DT161" s="463">
        <f t="shared" si="645"/>
        <v>175953</v>
      </c>
      <c r="DU161" s="463">
        <f t="shared" si="578"/>
        <v>1614</v>
      </c>
      <c r="DV161" s="463">
        <f t="shared" si="579"/>
        <v>3042</v>
      </c>
      <c r="DW161" s="463">
        <f t="shared" si="580"/>
        <v>96</v>
      </c>
      <c r="DX161" s="463"/>
      <c r="DY161" s="463"/>
      <c r="DZ161" s="463"/>
      <c r="EA161" s="463"/>
      <c r="EB161" s="463"/>
      <c r="EC161" s="463"/>
      <c r="ED161" s="463"/>
      <c r="EE161" s="463"/>
      <c r="EF161" s="463"/>
      <c r="EG161" s="463" t="s">
        <v>152</v>
      </c>
      <c r="EH161" s="463" t="s">
        <v>152</v>
      </c>
      <c r="EI161" s="463">
        <f t="shared" si="617"/>
        <v>0</v>
      </c>
      <c r="EJ161" s="446"/>
      <c r="EK161" s="446"/>
      <c r="EL161" s="446"/>
      <c r="EM161" s="446"/>
      <c r="EN161" s="446"/>
      <c r="EO161" s="446"/>
      <c r="EP161" s="446"/>
      <c r="EQ161" s="446"/>
      <c r="ER161" s="446"/>
      <c r="ES161" s="446"/>
      <c r="ET161" s="446"/>
      <c r="EU161" s="446"/>
      <c r="EV161" s="446"/>
      <c r="EW161" s="446"/>
      <c r="EX161" s="446"/>
      <c r="EY161" s="446"/>
      <c r="EZ161" s="447"/>
      <c r="FA161" s="446">
        <f t="shared" si="546"/>
        <v>6</v>
      </c>
      <c r="FB161" s="417">
        <f t="shared" si="562"/>
        <v>2021</v>
      </c>
      <c r="FC161" s="448">
        <f t="shared" si="563"/>
        <v>44348</v>
      </c>
      <c r="FD161" s="449">
        <f t="shared" si="547"/>
        <v>30</v>
      </c>
      <c r="FE161" s="450"/>
      <c r="FF161" s="451">
        <f t="shared" si="582"/>
        <v>0.61009700636278297</v>
      </c>
      <c r="FG161" s="450"/>
      <c r="FH161" s="452">
        <f t="shared" si="628"/>
        <v>1.8662394873848618</v>
      </c>
      <c r="FI161" s="452">
        <f t="shared" si="629"/>
        <v>1.4588506207448939</v>
      </c>
      <c r="FJ161" s="452">
        <f t="shared" si="630"/>
        <v>1.8275058275058276</v>
      </c>
      <c r="FK161" s="452">
        <f t="shared" si="631"/>
        <v>1.4450757575757576</v>
      </c>
      <c r="FL161" s="452">
        <f t="shared" si="632"/>
        <v>1.3085426145229375</v>
      </c>
      <c r="FM161" s="452">
        <f t="shared" si="633"/>
        <v>1.0781006192204721</v>
      </c>
      <c r="FN161" s="452">
        <f t="shared" si="634"/>
        <v>1.5712425700537787</v>
      </c>
      <c r="FO161" s="452">
        <f t="shared" si="635"/>
        <v>1.0797622417209172</v>
      </c>
      <c r="FP161" s="452">
        <f t="shared" si="636"/>
        <v>1.6418383518225039</v>
      </c>
      <c r="FQ161" s="452">
        <f t="shared" si="637"/>
        <v>1.0792393026941363</v>
      </c>
      <c r="FR161" s="453"/>
      <c r="FS161" s="446">
        <f t="shared" si="646"/>
        <v>183650</v>
      </c>
      <c r="FT161" s="446">
        <f t="shared" si="646"/>
        <v>11480118</v>
      </c>
      <c r="FU161" s="446">
        <f t="shared" si="646"/>
        <v>17043596</v>
      </c>
      <c r="FV161" s="446">
        <f t="shared" si="646"/>
        <v>30024494</v>
      </c>
      <c r="FW161" s="446">
        <f t="shared" si="646"/>
        <v>8309760</v>
      </c>
      <c r="FX161" s="446">
        <f t="shared" si="646"/>
        <v>6770472</v>
      </c>
      <c r="FY161" s="446">
        <f t="shared" si="646"/>
        <v>240048542</v>
      </c>
      <c r="FZ161" s="446">
        <f t="shared" si="646"/>
        <v>255508512</v>
      </c>
      <c r="GA161" s="446">
        <f t="shared" si="646"/>
        <v>11251308</v>
      </c>
      <c r="GB161" s="446"/>
      <c r="GC161" s="446"/>
      <c r="GD161" s="446">
        <f t="shared" ref="GD161:GM170" si="657">SUMIFS(GD$443:GD$10112,$B$443:$B$10112,$B161,$C$443:$C$10112,$C161,$D$443:$D$10112,$D161)</f>
        <v>264462</v>
      </c>
      <c r="GE161" s="446">
        <f t="shared" si="657"/>
        <v>127304</v>
      </c>
      <c r="GF161" s="446">
        <f t="shared" si="657"/>
        <v>7911161</v>
      </c>
      <c r="GG161" s="446">
        <f t="shared" si="657"/>
        <v>23706279</v>
      </c>
      <c r="GH161" s="446">
        <f t="shared" si="657"/>
        <v>5928990</v>
      </c>
      <c r="GI161" s="446">
        <f t="shared" si="657"/>
        <v>210329931</v>
      </c>
      <c r="GJ161" s="446">
        <f t="shared" si="657"/>
        <v>46089795</v>
      </c>
      <c r="GK161" s="446">
        <f t="shared" si="657"/>
        <v>30217569</v>
      </c>
      <c r="GL161" s="446">
        <f t="shared" si="657"/>
        <v>58402022</v>
      </c>
      <c r="GM161" s="446">
        <f t="shared" si="657"/>
        <v>21750341</v>
      </c>
      <c r="GN161" s="446">
        <f t="shared" si="584"/>
        <v>331578</v>
      </c>
      <c r="GO161" s="446">
        <f t="shared" ref="GO161:GQ180" si="658">SUMIFS(GO$443:GO$10112,$B$443:$B$10112,$B161,$C$443:$C$10112,$C161,$D$443:$D$10112,$D161)</f>
        <v>207996</v>
      </c>
      <c r="GP161" s="446">
        <f t="shared" si="658"/>
        <v>846576</v>
      </c>
      <c r="GQ161" s="446">
        <f t="shared" si="658"/>
        <v>0</v>
      </c>
      <c r="GR161" s="446"/>
      <c r="GS161" s="446"/>
      <c r="GT161" s="446"/>
      <c r="GU161" s="446"/>
      <c r="GV161" s="416"/>
      <c r="GW161" s="402"/>
      <c r="GX161" s="402"/>
      <c r="GY161" s="402"/>
      <c r="GZ161" s="402"/>
      <c r="HA161" s="402"/>
    </row>
    <row r="162" spans="1:209" ht="10.5" customHeight="1" x14ac:dyDescent="0.2">
      <c r="A162" s="417" t="str">
        <f t="shared" si="504"/>
        <v>2021-22JULYY63</v>
      </c>
      <c r="B162" s="458" t="str">
        <f t="shared" si="560"/>
        <v>2021-22</v>
      </c>
      <c r="C162" s="402" t="s">
        <v>673</v>
      </c>
      <c r="D162" s="458" t="str">
        <f t="shared" si="638"/>
        <v>Y63</v>
      </c>
      <c r="E162" s="458" t="str">
        <f t="shared" si="638"/>
        <v>North East and Yorkshire</v>
      </c>
      <c r="F162" s="458" t="str">
        <f t="shared" si="638"/>
        <v>Y63</v>
      </c>
      <c r="H162" s="463">
        <f t="shared" si="640"/>
        <v>174282</v>
      </c>
      <c r="I162" s="463">
        <f t="shared" si="640"/>
        <v>119916</v>
      </c>
      <c r="J162" s="463">
        <f t="shared" si="640"/>
        <v>9292141</v>
      </c>
      <c r="K162" s="463">
        <f t="shared" si="506"/>
        <v>77</v>
      </c>
      <c r="L162" s="463">
        <f t="shared" si="507"/>
        <v>15</v>
      </c>
      <c r="M162" s="463">
        <f t="shared" si="508"/>
        <v>189</v>
      </c>
      <c r="N162" s="463">
        <f t="shared" si="509"/>
        <v>261</v>
      </c>
      <c r="O162" s="463">
        <f t="shared" si="510"/>
        <v>893</v>
      </c>
      <c r="P162" s="463">
        <f t="shared" si="641"/>
        <v>391</v>
      </c>
      <c r="Q162" s="463">
        <f t="shared" si="641"/>
        <v>3398</v>
      </c>
      <c r="R162" s="463">
        <f t="shared" si="641"/>
        <v>295</v>
      </c>
      <c r="S162" s="463">
        <f t="shared" si="641"/>
        <v>116175</v>
      </c>
      <c r="T162" s="463">
        <f t="shared" si="641"/>
        <v>11156</v>
      </c>
      <c r="U162" s="463">
        <f t="shared" si="641"/>
        <v>7545</v>
      </c>
      <c r="V162" s="463">
        <f t="shared" si="641"/>
        <v>65391</v>
      </c>
      <c r="W162" s="463">
        <f t="shared" si="641"/>
        <v>16021</v>
      </c>
      <c r="X162" s="463">
        <f t="shared" si="641"/>
        <v>561</v>
      </c>
      <c r="Y162" s="463">
        <f t="shared" si="641"/>
        <v>5834746</v>
      </c>
      <c r="Z162" s="463">
        <f t="shared" si="512"/>
        <v>523</v>
      </c>
      <c r="AA162" s="463">
        <f t="shared" si="513"/>
        <v>901</v>
      </c>
      <c r="AB162" s="463">
        <f t="shared" si="624"/>
        <v>4596571</v>
      </c>
      <c r="AC162" s="463">
        <f t="shared" si="515"/>
        <v>609</v>
      </c>
      <c r="AD162" s="463">
        <f t="shared" si="516"/>
        <v>1054</v>
      </c>
      <c r="AE162" s="463">
        <f t="shared" si="625"/>
        <v>154587802</v>
      </c>
      <c r="AF162" s="463">
        <f t="shared" si="518"/>
        <v>2364</v>
      </c>
      <c r="AG162" s="463">
        <f t="shared" si="519"/>
        <v>5016</v>
      </c>
      <c r="AH162" s="463">
        <f t="shared" si="626"/>
        <v>130974667</v>
      </c>
      <c r="AI162" s="463">
        <f t="shared" si="521"/>
        <v>8175</v>
      </c>
      <c r="AJ162" s="463">
        <f t="shared" si="522"/>
        <v>19638</v>
      </c>
      <c r="AK162" s="463">
        <f t="shared" si="627"/>
        <v>4703812</v>
      </c>
      <c r="AL162" s="463">
        <f t="shared" si="524"/>
        <v>8385</v>
      </c>
      <c r="AM162" s="463">
        <f t="shared" si="525"/>
        <v>20626</v>
      </c>
      <c r="AN162" s="463"/>
      <c r="AO162" s="463"/>
      <c r="AP162" s="463"/>
      <c r="AQ162" s="463"/>
      <c r="AR162" s="463"/>
      <c r="AS162" s="463"/>
      <c r="AT162" s="463">
        <f t="shared" si="642"/>
        <v>14083</v>
      </c>
      <c r="AU162" s="463">
        <f t="shared" si="642"/>
        <v>1009</v>
      </c>
      <c r="AV162" s="463">
        <f t="shared" si="642"/>
        <v>1592</v>
      </c>
      <c r="AW162" s="463">
        <f t="shared" si="642"/>
        <v>7827</v>
      </c>
      <c r="AX162" s="463">
        <f t="shared" si="642"/>
        <v>3757</v>
      </c>
      <c r="AY162" s="463">
        <f t="shared" si="642"/>
        <v>7725</v>
      </c>
      <c r="AZ162" s="463">
        <f t="shared" si="642"/>
        <v>1483</v>
      </c>
      <c r="BA162" s="463"/>
      <c r="BB162" s="463"/>
      <c r="BC162" s="463"/>
      <c r="BD162" s="463"/>
      <c r="BE162" s="463"/>
      <c r="BF162" s="463"/>
      <c r="BG162" s="463"/>
      <c r="BH162" s="463"/>
      <c r="BI162" s="463">
        <f t="shared" si="643"/>
        <v>61008</v>
      </c>
      <c r="BJ162" s="463">
        <f t="shared" si="643"/>
        <v>8908</v>
      </c>
      <c r="BK162" s="463">
        <f t="shared" si="643"/>
        <v>32176</v>
      </c>
      <c r="BL162" s="463">
        <f t="shared" si="643"/>
        <v>102092</v>
      </c>
      <c r="BM162" s="463">
        <f t="shared" si="643"/>
        <v>20459</v>
      </c>
      <c r="BN162" s="463">
        <f t="shared" si="643"/>
        <v>16094</v>
      </c>
      <c r="BO162" s="463">
        <f t="shared" si="643"/>
        <v>13421</v>
      </c>
      <c r="BP162" s="463">
        <f t="shared" si="643"/>
        <v>10739</v>
      </c>
      <c r="BQ162" s="463">
        <f t="shared" si="643"/>
        <v>85701</v>
      </c>
      <c r="BR162" s="463">
        <f t="shared" si="643"/>
        <v>70509</v>
      </c>
      <c r="BS162" s="463">
        <f t="shared" si="643"/>
        <v>24400</v>
      </c>
      <c r="BT162" s="463">
        <f t="shared" si="643"/>
        <v>17345</v>
      </c>
      <c r="BU162" s="463">
        <f t="shared" si="643"/>
        <v>890</v>
      </c>
      <c r="BV162" s="463">
        <f t="shared" si="643"/>
        <v>593</v>
      </c>
      <c r="BW162" s="463">
        <f t="shared" si="647"/>
        <v>323</v>
      </c>
      <c r="BX162" s="463">
        <f t="shared" si="647"/>
        <v>191097</v>
      </c>
      <c r="BY162" s="463">
        <f t="shared" si="587"/>
        <v>592</v>
      </c>
      <c r="BZ162" s="463">
        <f t="shared" si="588"/>
        <v>1001</v>
      </c>
      <c r="CA162" s="463">
        <f t="shared" si="648"/>
        <v>156</v>
      </c>
      <c r="CB162" s="463">
        <f t="shared" si="648"/>
        <v>73787</v>
      </c>
      <c r="CC162" s="463">
        <f t="shared" si="590"/>
        <v>473</v>
      </c>
      <c r="CD162" s="463">
        <f t="shared" si="591"/>
        <v>825</v>
      </c>
      <c r="CE162" s="463">
        <f t="shared" si="649"/>
        <v>10677</v>
      </c>
      <c r="CF162" s="463">
        <f t="shared" si="649"/>
        <v>5569862</v>
      </c>
      <c r="CG162" s="463">
        <f t="shared" si="593"/>
        <v>522</v>
      </c>
      <c r="CH162" s="463">
        <f t="shared" si="594"/>
        <v>900</v>
      </c>
      <c r="CI162" s="463">
        <f t="shared" si="650"/>
        <v>6554</v>
      </c>
      <c r="CJ162" s="463">
        <f t="shared" si="650"/>
        <v>16290221</v>
      </c>
      <c r="CK162" s="463">
        <f t="shared" si="596"/>
        <v>2486</v>
      </c>
      <c r="CL162" s="463">
        <f t="shared" si="597"/>
        <v>5200</v>
      </c>
      <c r="CM162" s="463">
        <f t="shared" si="651"/>
        <v>1694</v>
      </c>
      <c r="CN162" s="463">
        <f t="shared" si="651"/>
        <v>4043214</v>
      </c>
      <c r="CO162" s="463">
        <f t="shared" si="599"/>
        <v>2387</v>
      </c>
      <c r="CP162" s="463">
        <f t="shared" si="600"/>
        <v>5006</v>
      </c>
      <c r="CQ162" s="463">
        <f t="shared" si="652"/>
        <v>57143</v>
      </c>
      <c r="CR162" s="463">
        <f t="shared" si="652"/>
        <v>134254367</v>
      </c>
      <c r="CS162" s="463">
        <f t="shared" si="602"/>
        <v>2349</v>
      </c>
      <c r="CT162" s="463">
        <f t="shared" si="603"/>
        <v>4990</v>
      </c>
      <c r="CU162" s="463">
        <f t="shared" si="653"/>
        <v>3330</v>
      </c>
      <c r="CV162" s="463">
        <f t="shared" si="653"/>
        <v>27438811</v>
      </c>
      <c r="CW162" s="463">
        <f t="shared" si="605"/>
        <v>8240</v>
      </c>
      <c r="CX162" s="463">
        <f t="shared" si="606"/>
        <v>16771</v>
      </c>
      <c r="CY162" s="463">
        <f t="shared" si="654"/>
        <v>2045</v>
      </c>
      <c r="CZ162" s="463">
        <f t="shared" si="654"/>
        <v>19155251</v>
      </c>
      <c r="DA162" s="463">
        <f t="shared" si="608"/>
        <v>9367</v>
      </c>
      <c r="DB162" s="463">
        <f t="shared" si="609"/>
        <v>21149</v>
      </c>
      <c r="DC162" s="463">
        <f t="shared" si="655"/>
        <v>2426</v>
      </c>
      <c r="DD162" s="463">
        <f t="shared" si="655"/>
        <v>30763313</v>
      </c>
      <c r="DE162" s="463">
        <f t="shared" si="611"/>
        <v>12681</v>
      </c>
      <c r="DF162" s="463">
        <f t="shared" si="612"/>
        <v>27475</v>
      </c>
      <c r="DG162" s="463">
        <f t="shared" si="656"/>
        <v>826</v>
      </c>
      <c r="DH162" s="463">
        <f t="shared" si="656"/>
        <v>13126174</v>
      </c>
      <c r="DI162" s="463">
        <f t="shared" si="614"/>
        <v>15891</v>
      </c>
      <c r="DJ162" s="463">
        <f t="shared" si="615"/>
        <v>39061</v>
      </c>
      <c r="DK162" s="463">
        <f t="shared" si="616"/>
        <v>333</v>
      </c>
      <c r="DL162" s="463">
        <f t="shared" si="575"/>
        <v>137001</v>
      </c>
      <c r="DM162" s="463">
        <f t="shared" si="529"/>
        <v>411</v>
      </c>
      <c r="DN162" s="463">
        <f t="shared" si="530"/>
        <v>653</v>
      </c>
      <c r="DO162" s="463">
        <f t="shared" si="644"/>
        <v>6400</v>
      </c>
      <c r="DP162" s="463">
        <f t="shared" si="644"/>
        <v>418126</v>
      </c>
      <c r="DQ162" s="463">
        <f t="shared" si="532"/>
        <v>65</v>
      </c>
      <c r="DR162" s="463">
        <f t="shared" si="533"/>
        <v>191</v>
      </c>
      <c r="DS162" s="463">
        <f t="shared" si="645"/>
        <v>101</v>
      </c>
      <c r="DT162" s="463">
        <f t="shared" si="645"/>
        <v>212654</v>
      </c>
      <c r="DU162" s="463">
        <f t="shared" si="578"/>
        <v>2105</v>
      </c>
      <c r="DV162" s="463">
        <f t="shared" si="579"/>
        <v>4234</v>
      </c>
      <c r="DW162" s="463">
        <f t="shared" si="580"/>
        <v>89</v>
      </c>
      <c r="DX162" s="463"/>
      <c r="DY162" s="463"/>
      <c r="DZ162" s="463"/>
      <c r="EA162" s="463"/>
      <c r="EB162" s="463"/>
      <c r="EC162" s="463"/>
      <c r="ED162" s="463"/>
      <c r="EE162" s="463"/>
      <c r="EF162" s="463"/>
      <c r="EG162" s="463" t="s">
        <v>152</v>
      </c>
      <c r="EH162" s="463" t="s">
        <v>152</v>
      </c>
      <c r="EI162" s="463">
        <f t="shared" si="617"/>
        <v>0</v>
      </c>
      <c r="EJ162" s="446"/>
      <c r="EK162" s="446"/>
      <c r="EL162" s="446"/>
      <c r="EM162" s="446"/>
      <c r="EN162" s="446"/>
      <c r="EO162" s="446"/>
      <c r="EP162" s="446"/>
      <c r="EQ162" s="446"/>
      <c r="ER162" s="446"/>
      <c r="ES162" s="446"/>
      <c r="ET162" s="446"/>
      <c r="EU162" s="446"/>
      <c r="EV162" s="446"/>
      <c r="EW162" s="446"/>
      <c r="EX162" s="446"/>
      <c r="EY162" s="446"/>
      <c r="EZ162" s="447"/>
      <c r="FA162" s="446">
        <f t="shared" si="546"/>
        <v>7</v>
      </c>
      <c r="FB162" s="417">
        <f t="shared" si="562"/>
        <v>2021</v>
      </c>
      <c r="FC162" s="448">
        <f t="shared" si="563"/>
        <v>44378</v>
      </c>
      <c r="FD162" s="449">
        <f t="shared" si="547"/>
        <v>31</v>
      </c>
      <c r="FE162" s="450"/>
      <c r="FF162" s="451">
        <f t="shared" si="582"/>
        <v>0.59451927542963312</v>
      </c>
      <c r="FG162" s="450"/>
      <c r="FH162" s="452">
        <f t="shared" si="628"/>
        <v>1.8339010397992113</v>
      </c>
      <c r="FI162" s="452">
        <f t="shared" si="629"/>
        <v>1.4426317676586591</v>
      </c>
      <c r="FJ162" s="452">
        <f t="shared" si="630"/>
        <v>1.7787939032471836</v>
      </c>
      <c r="FK162" s="452">
        <f t="shared" si="631"/>
        <v>1.4233267064280981</v>
      </c>
      <c r="FL162" s="452">
        <f t="shared" si="632"/>
        <v>1.3105932008992063</v>
      </c>
      <c r="FM162" s="452">
        <f t="shared" si="633"/>
        <v>1.078267651511676</v>
      </c>
      <c r="FN162" s="452">
        <f t="shared" si="634"/>
        <v>1.5230010611072966</v>
      </c>
      <c r="FO162" s="452">
        <f t="shared" si="635"/>
        <v>1.0826415329879533</v>
      </c>
      <c r="FP162" s="452">
        <f t="shared" si="636"/>
        <v>1.5864527629233511</v>
      </c>
      <c r="FQ162" s="452">
        <f t="shared" si="637"/>
        <v>1.0570409982174689</v>
      </c>
      <c r="FR162" s="453"/>
      <c r="FS162" s="446">
        <f t="shared" si="646"/>
        <v>1754784</v>
      </c>
      <c r="FT162" s="446">
        <f t="shared" si="646"/>
        <v>22709628</v>
      </c>
      <c r="FU162" s="446">
        <f t="shared" si="646"/>
        <v>31301424</v>
      </c>
      <c r="FV162" s="446">
        <f t="shared" si="646"/>
        <v>107038368</v>
      </c>
      <c r="FW162" s="446">
        <f t="shared" si="646"/>
        <v>10050734</v>
      </c>
      <c r="FX162" s="446">
        <f t="shared" si="646"/>
        <v>7951350</v>
      </c>
      <c r="FY162" s="446">
        <f t="shared" si="646"/>
        <v>328018950</v>
      </c>
      <c r="FZ162" s="446">
        <f t="shared" si="646"/>
        <v>314620584</v>
      </c>
      <c r="GA162" s="446">
        <f t="shared" si="646"/>
        <v>11571215</v>
      </c>
      <c r="GB162" s="446"/>
      <c r="GC162" s="446"/>
      <c r="GD162" s="446">
        <f t="shared" si="657"/>
        <v>323322</v>
      </c>
      <c r="GE162" s="446">
        <f t="shared" si="657"/>
        <v>128662</v>
      </c>
      <c r="GF162" s="446">
        <f t="shared" si="657"/>
        <v>9604160</v>
      </c>
      <c r="GG162" s="446">
        <f t="shared" si="657"/>
        <v>34080923</v>
      </c>
      <c r="GH162" s="446">
        <f t="shared" si="657"/>
        <v>8480596</v>
      </c>
      <c r="GI162" s="446">
        <f t="shared" si="657"/>
        <v>285153184</v>
      </c>
      <c r="GJ162" s="446">
        <f t="shared" si="657"/>
        <v>55847010</v>
      </c>
      <c r="GK162" s="446">
        <f t="shared" si="657"/>
        <v>43250550</v>
      </c>
      <c r="GL162" s="446">
        <f t="shared" si="657"/>
        <v>66654754</v>
      </c>
      <c r="GM162" s="446">
        <f t="shared" si="657"/>
        <v>32264648</v>
      </c>
      <c r="GN162" s="446">
        <f t="shared" si="584"/>
        <v>427634</v>
      </c>
      <c r="GO162" s="446">
        <f t="shared" si="658"/>
        <v>217397</v>
      </c>
      <c r="GP162" s="446">
        <f t="shared" si="658"/>
        <v>1222065</v>
      </c>
      <c r="GQ162" s="446">
        <f t="shared" si="658"/>
        <v>0</v>
      </c>
      <c r="GR162" s="446"/>
      <c r="GS162" s="446"/>
      <c r="GT162" s="446"/>
      <c r="GU162" s="446"/>
      <c r="GV162" s="416"/>
      <c r="GW162" s="402"/>
      <c r="GX162" s="402"/>
      <c r="GY162" s="402"/>
      <c r="GZ162" s="402"/>
      <c r="HA162" s="402"/>
    </row>
    <row r="163" spans="1:209" ht="10.5" customHeight="1" x14ac:dyDescent="0.2">
      <c r="A163" s="417" t="str">
        <f t="shared" si="504"/>
        <v>2021-22AUGUSTY63</v>
      </c>
      <c r="B163" s="458" t="str">
        <f t="shared" si="560"/>
        <v>2021-22</v>
      </c>
      <c r="C163" s="402" t="s">
        <v>636</v>
      </c>
      <c r="D163" s="458" t="str">
        <f t="shared" si="638"/>
        <v>Y63</v>
      </c>
      <c r="E163" s="458" t="str">
        <f t="shared" si="638"/>
        <v>North East and Yorkshire</v>
      </c>
      <c r="F163" s="458" t="str">
        <f t="shared" si="638"/>
        <v>Y63</v>
      </c>
      <c r="H163" s="463">
        <f t="shared" si="640"/>
        <v>166734</v>
      </c>
      <c r="I163" s="463">
        <f t="shared" si="640"/>
        <v>110836</v>
      </c>
      <c r="J163" s="463">
        <f t="shared" si="640"/>
        <v>3565040</v>
      </c>
      <c r="K163" s="463">
        <f t="shared" si="506"/>
        <v>32</v>
      </c>
      <c r="L163" s="463">
        <f t="shared" si="507"/>
        <v>1</v>
      </c>
      <c r="M163" s="463">
        <f t="shared" si="508"/>
        <v>100</v>
      </c>
      <c r="N163" s="463">
        <f t="shared" si="509"/>
        <v>157</v>
      </c>
      <c r="O163" s="463">
        <f t="shared" si="510"/>
        <v>283</v>
      </c>
      <c r="P163" s="463">
        <f t="shared" si="641"/>
        <v>379</v>
      </c>
      <c r="Q163" s="463">
        <f t="shared" si="641"/>
        <v>3228</v>
      </c>
      <c r="R163" s="463">
        <f t="shared" si="641"/>
        <v>235</v>
      </c>
      <c r="S163" s="463">
        <f t="shared" si="641"/>
        <v>109988</v>
      </c>
      <c r="T163" s="463">
        <f t="shared" si="641"/>
        <v>10101</v>
      </c>
      <c r="U163" s="463">
        <f t="shared" si="641"/>
        <v>6908</v>
      </c>
      <c r="V163" s="463">
        <f t="shared" si="641"/>
        <v>61402</v>
      </c>
      <c r="W163" s="463">
        <f t="shared" si="641"/>
        <v>16541</v>
      </c>
      <c r="X163" s="463">
        <f t="shared" si="641"/>
        <v>633</v>
      </c>
      <c r="Y163" s="463">
        <f t="shared" si="641"/>
        <v>5118671</v>
      </c>
      <c r="Z163" s="463">
        <f t="shared" si="512"/>
        <v>507</v>
      </c>
      <c r="AA163" s="463">
        <f t="shared" si="513"/>
        <v>875</v>
      </c>
      <c r="AB163" s="463">
        <f t="shared" si="624"/>
        <v>4093963</v>
      </c>
      <c r="AC163" s="463">
        <f t="shared" si="515"/>
        <v>593</v>
      </c>
      <c r="AD163" s="463">
        <f t="shared" si="516"/>
        <v>1057</v>
      </c>
      <c r="AE163" s="463">
        <f t="shared" si="625"/>
        <v>137119438</v>
      </c>
      <c r="AF163" s="463">
        <f t="shared" si="518"/>
        <v>2233</v>
      </c>
      <c r="AG163" s="463">
        <f t="shared" si="519"/>
        <v>4790</v>
      </c>
      <c r="AH163" s="463">
        <f t="shared" si="626"/>
        <v>122735614</v>
      </c>
      <c r="AI163" s="463">
        <f t="shared" si="521"/>
        <v>7420</v>
      </c>
      <c r="AJ163" s="463">
        <f t="shared" si="522"/>
        <v>17864</v>
      </c>
      <c r="AK163" s="463">
        <f t="shared" si="627"/>
        <v>5001553</v>
      </c>
      <c r="AL163" s="463">
        <f t="shared" si="524"/>
        <v>7901</v>
      </c>
      <c r="AM163" s="463">
        <f t="shared" si="525"/>
        <v>19638</v>
      </c>
      <c r="AN163" s="463"/>
      <c r="AO163" s="463"/>
      <c r="AP163" s="463"/>
      <c r="AQ163" s="463"/>
      <c r="AR163" s="463"/>
      <c r="AS163" s="463"/>
      <c r="AT163" s="463">
        <f t="shared" si="642"/>
        <v>12384</v>
      </c>
      <c r="AU163" s="463">
        <f t="shared" si="642"/>
        <v>911</v>
      </c>
      <c r="AV163" s="463">
        <f t="shared" si="642"/>
        <v>1768</v>
      </c>
      <c r="AW163" s="463">
        <f t="shared" si="642"/>
        <v>8160</v>
      </c>
      <c r="AX163" s="463">
        <f t="shared" si="642"/>
        <v>3163</v>
      </c>
      <c r="AY163" s="463">
        <f t="shared" si="642"/>
        <v>6542</v>
      </c>
      <c r="AZ163" s="463">
        <f t="shared" si="642"/>
        <v>1333</v>
      </c>
      <c r="BA163" s="463"/>
      <c r="BB163" s="463"/>
      <c r="BC163" s="463"/>
      <c r="BD163" s="463"/>
      <c r="BE163" s="463"/>
      <c r="BF163" s="463"/>
      <c r="BG163" s="463"/>
      <c r="BH163" s="463"/>
      <c r="BI163" s="463">
        <f t="shared" si="643"/>
        <v>58307</v>
      </c>
      <c r="BJ163" s="463">
        <f t="shared" si="643"/>
        <v>8789</v>
      </c>
      <c r="BK163" s="463">
        <f t="shared" si="643"/>
        <v>30508</v>
      </c>
      <c r="BL163" s="463">
        <f t="shared" si="643"/>
        <v>97604</v>
      </c>
      <c r="BM163" s="463">
        <f t="shared" si="643"/>
        <v>18344</v>
      </c>
      <c r="BN163" s="463">
        <f t="shared" si="643"/>
        <v>14440</v>
      </c>
      <c r="BO163" s="463">
        <f t="shared" si="643"/>
        <v>12332</v>
      </c>
      <c r="BP163" s="463">
        <f t="shared" si="643"/>
        <v>9831</v>
      </c>
      <c r="BQ163" s="463">
        <f t="shared" si="643"/>
        <v>79948</v>
      </c>
      <c r="BR163" s="463">
        <f t="shared" si="643"/>
        <v>65805</v>
      </c>
      <c r="BS163" s="463">
        <f t="shared" si="643"/>
        <v>25147</v>
      </c>
      <c r="BT163" s="463">
        <f t="shared" si="643"/>
        <v>17824</v>
      </c>
      <c r="BU163" s="463">
        <f t="shared" si="643"/>
        <v>985</v>
      </c>
      <c r="BV163" s="463">
        <f t="shared" si="643"/>
        <v>671</v>
      </c>
      <c r="BW163" s="463">
        <f t="shared" si="647"/>
        <v>302</v>
      </c>
      <c r="BX163" s="463">
        <f t="shared" si="647"/>
        <v>165054</v>
      </c>
      <c r="BY163" s="463">
        <f t="shared" si="587"/>
        <v>547</v>
      </c>
      <c r="BZ163" s="463">
        <f t="shared" si="588"/>
        <v>937</v>
      </c>
      <c r="CA163" s="463">
        <f t="shared" si="648"/>
        <v>136</v>
      </c>
      <c r="CB163" s="463">
        <f t="shared" si="648"/>
        <v>67422</v>
      </c>
      <c r="CC163" s="463">
        <f t="shared" si="590"/>
        <v>496</v>
      </c>
      <c r="CD163" s="463">
        <f t="shared" si="591"/>
        <v>961</v>
      </c>
      <c r="CE163" s="463">
        <f t="shared" si="649"/>
        <v>9663</v>
      </c>
      <c r="CF163" s="463">
        <f t="shared" si="649"/>
        <v>4886195</v>
      </c>
      <c r="CG163" s="463">
        <f t="shared" si="593"/>
        <v>506</v>
      </c>
      <c r="CH163" s="463">
        <f t="shared" si="594"/>
        <v>872</v>
      </c>
      <c r="CI163" s="463">
        <f t="shared" si="650"/>
        <v>6060</v>
      </c>
      <c r="CJ163" s="463">
        <f t="shared" si="650"/>
        <v>14165637</v>
      </c>
      <c r="CK163" s="463">
        <f t="shared" si="596"/>
        <v>2338</v>
      </c>
      <c r="CL163" s="463">
        <f t="shared" si="597"/>
        <v>4783</v>
      </c>
      <c r="CM163" s="463">
        <f t="shared" si="651"/>
        <v>1619</v>
      </c>
      <c r="CN163" s="463">
        <f t="shared" si="651"/>
        <v>3728571</v>
      </c>
      <c r="CO163" s="463">
        <f t="shared" si="599"/>
        <v>2303</v>
      </c>
      <c r="CP163" s="463">
        <f t="shared" si="600"/>
        <v>5230</v>
      </c>
      <c r="CQ163" s="463">
        <f t="shared" si="652"/>
        <v>53723</v>
      </c>
      <c r="CR163" s="463">
        <f t="shared" si="652"/>
        <v>119225230</v>
      </c>
      <c r="CS163" s="463">
        <f t="shared" si="602"/>
        <v>2219</v>
      </c>
      <c r="CT163" s="463">
        <f t="shared" si="603"/>
        <v>4771</v>
      </c>
      <c r="CU163" s="463">
        <f t="shared" si="653"/>
        <v>3314</v>
      </c>
      <c r="CV163" s="463">
        <f t="shared" si="653"/>
        <v>24104226</v>
      </c>
      <c r="CW163" s="463">
        <f t="shared" si="605"/>
        <v>7273</v>
      </c>
      <c r="CX163" s="463">
        <f t="shared" si="606"/>
        <v>15313</v>
      </c>
      <c r="CY163" s="463">
        <f t="shared" si="654"/>
        <v>2015</v>
      </c>
      <c r="CZ163" s="463">
        <f t="shared" si="654"/>
        <v>16567184</v>
      </c>
      <c r="DA163" s="463">
        <f t="shared" si="608"/>
        <v>8222</v>
      </c>
      <c r="DB163" s="463">
        <f t="shared" si="609"/>
        <v>20019</v>
      </c>
      <c r="DC163" s="463">
        <f t="shared" si="655"/>
        <v>2463</v>
      </c>
      <c r="DD163" s="463">
        <f t="shared" si="655"/>
        <v>27215462</v>
      </c>
      <c r="DE163" s="463">
        <f t="shared" si="611"/>
        <v>11050</v>
      </c>
      <c r="DF163" s="463">
        <f t="shared" si="612"/>
        <v>23979</v>
      </c>
      <c r="DG163" s="463">
        <f t="shared" si="656"/>
        <v>858</v>
      </c>
      <c r="DH163" s="463">
        <f t="shared" si="656"/>
        <v>9985251</v>
      </c>
      <c r="DI163" s="463">
        <f t="shared" si="614"/>
        <v>11638</v>
      </c>
      <c r="DJ163" s="463">
        <f t="shared" si="615"/>
        <v>29338</v>
      </c>
      <c r="DK163" s="463">
        <f t="shared" si="616"/>
        <v>290</v>
      </c>
      <c r="DL163" s="463">
        <f t="shared" si="575"/>
        <v>114294</v>
      </c>
      <c r="DM163" s="463">
        <f t="shared" si="529"/>
        <v>394</v>
      </c>
      <c r="DN163" s="463">
        <f t="shared" si="530"/>
        <v>677</v>
      </c>
      <c r="DO163" s="463">
        <f t="shared" si="644"/>
        <v>5297</v>
      </c>
      <c r="DP163" s="463">
        <f t="shared" si="644"/>
        <v>286632</v>
      </c>
      <c r="DQ163" s="463">
        <f t="shared" si="532"/>
        <v>54</v>
      </c>
      <c r="DR163" s="463">
        <f t="shared" si="533"/>
        <v>126</v>
      </c>
      <c r="DS163" s="463">
        <f t="shared" si="645"/>
        <v>71</v>
      </c>
      <c r="DT163" s="463">
        <f t="shared" si="645"/>
        <v>140177</v>
      </c>
      <c r="DU163" s="463">
        <f t="shared" si="578"/>
        <v>1974</v>
      </c>
      <c r="DV163" s="463">
        <f t="shared" si="579"/>
        <v>4106</v>
      </c>
      <c r="DW163" s="463">
        <f t="shared" si="580"/>
        <v>63</v>
      </c>
      <c r="DX163" s="463"/>
      <c r="DY163" s="463"/>
      <c r="DZ163" s="463"/>
      <c r="EA163" s="463"/>
      <c r="EB163" s="463"/>
      <c r="EC163" s="463"/>
      <c r="ED163" s="463"/>
      <c r="EE163" s="463"/>
      <c r="EF163" s="463"/>
      <c r="EG163" s="463" t="s">
        <v>152</v>
      </c>
      <c r="EH163" s="463" t="s">
        <v>152</v>
      </c>
      <c r="EI163" s="463">
        <f t="shared" si="617"/>
        <v>0</v>
      </c>
      <c r="EJ163" s="446"/>
      <c r="EK163" s="446"/>
      <c r="EL163" s="446"/>
      <c r="EM163" s="446"/>
      <c r="EN163" s="446"/>
      <c r="EO163" s="446"/>
      <c r="EP163" s="446"/>
      <c r="EQ163" s="446"/>
      <c r="ER163" s="446"/>
      <c r="ES163" s="446"/>
      <c r="ET163" s="446"/>
      <c r="EU163" s="446"/>
      <c r="EV163" s="446"/>
      <c r="EW163" s="446"/>
      <c r="EX163" s="446"/>
      <c r="EY163" s="446"/>
      <c r="EZ163" s="447"/>
      <c r="FA163" s="446">
        <f t="shared" si="546"/>
        <v>8</v>
      </c>
      <c r="FB163" s="417">
        <f t="shared" si="562"/>
        <v>2021</v>
      </c>
      <c r="FC163" s="448">
        <f t="shared" si="563"/>
        <v>44409</v>
      </c>
      <c r="FD163" s="449">
        <f t="shared" si="547"/>
        <v>31</v>
      </c>
      <c r="FE163" s="450"/>
      <c r="FF163" s="451">
        <f t="shared" si="582"/>
        <v>0.54484673935404238</v>
      </c>
      <c r="FG163" s="450"/>
      <c r="FH163" s="452">
        <f t="shared" si="628"/>
        <v>1.816057816057816</v>
      </c>
      <c r="FI163" s="452">
        <f t="shared" si="629"/>
        <v>1.4295614295614296</v>
      </c>
      <c r="FJ163" s="452">
        <f t="shared" si="630"/>
        <v>1.7851766068326578</v>
      </c>
      <c r="FK163" s="452">
        <f t="shared" si="631"/>
        <v>1.4231325998841922</v>
      </c>
      <c r="FL163" s="452">
        <f t="shared" si="632"/>
        <v>1.3020422787531352</v>
      </c>
      <c r="FM163" s="452">
        <f t="shared" si="633"/>
        <v>1.0717077619621511</v>
      </c>
      <c r="FN163" s="452">
        <f t="shared" si="634"/>
        <v>1.5202829333172119</v>
      </c>
      <c r="FO163" s="452">
        <f t="shared" si="635"/>
        <v>1.0775648388851944</v>
      </c>
      <c r="FP163" s="452">
        <f t="shared" si="636"/>
        <v>1.55608214849921</v>
      </c>
      <c r="FQ163" s="452">
        <f t="shared" si="637"/>
        <v>1.0600315955766193</v>
      </c>
      <c r="FR163" s="453"/>
      <c r="FS163" s="446">
        <f t="shared" si="646"/>
        <v>151001</v>
      </c>
      <c r="FT163" s="446">
        <f t="shared" si="646"/>
        <v>11042950</v>
      </c>
      <c r="FU163" s="446">
        <f t="shared" si="646"/>
        <v>17431273</v>
      </c>
      <c r="FV163" s="446">
        <f t="shared" si="646"/>
        <v>31420999</v>
      </c>
      <c r="FW163" s="446">
        <f t="shared" si="646"/>
        <v>8837143</v>
      </c>
      <c r="FX163" s="446">
        <f t="shared" si="646"/>
        <v>7301111</v>
      </c>
      <c r="FY163" s="446">
        <f t="shared" si="646"/>
        <v>294094198</v>
      </c>
      <c r="FZ163" s="446">
        <f t="shared" si="646"/>
        <v>295483307</v>
      </c>
      <c r="GA163" s="446">
        <f t="shared" si="646"/>
        <v>12430927</v>
      </c>
      <c r="GB163" s="446"/>
      <c r="GC163" s="446"/>
      <c r="GD163" s="446">
        <f t="shared" si="657"/>
        <v>283104</v>
      </c>
      <c r="GE163" s="446">
        <f t="shared" si="657"/>
        <v>130664</v>
      </c>
      <c r="GF163" s="446">
        <f t="shared" si="657"/>
        <v>8430079</v>
      </c>
      <c r="GG163" s="446">
        <f t="shared" si="657"/>
        <v>28983042</v>
      </c>
      <c r="GH163" s="446">
        <f t="shared" si="657"/>
        <v>8467632</v>
      </c>
      <c r="GI163" s="446">
        <f t="shared" si="657"/>
        <v>256295756</v>
      </c>
      <c r="GJ163" s="446">
        <f t="shared" si="657"/>
        <v>50747708</v>
      </c>
      <c r="GK163" s="446">
        <f t="shared" si="657"/>
        <v>40337931</v>
      </c>
      <c r="GL163" s="446">
        <f t="shared" si="657"/>
        <v>59059265</v>
      </c>
      <c r="GM163" s="446">
        <f t="shared" si="657"/>
        <v>25171773</v>
      </c>
      <c r="GN163" s="446">
        <f t="shared" si="584"/>
        <v>291526</v>
      </c>
      <c r="GO163" s="446">
        <f t="shared" si="658"/>
        <v>196234</v>
      </c>
      <c r="GP163" s="446">
        <f t="shared" si="658"/>
        <v>667992</v>
      </c>
      <c r="GQ163" s="446">
        <f t="shared" si="658"/>
        <v>0</v>
      </c>
      <c r="GR163" s="446"/>
      <c r="GS163" s="446"/>
      <c r="GT163" s="446"/>
      <c r="GU163" s="446"/>
      <c r="GV163" s="416"/>
      <c r="GW163" s="402"/>
      <c r="GX163" s="402"/>
      <c r="GY163" s="402"/>
      <c r="GZ163" s="402"/>
      <c r="HA163" s="402"/>
    </row>
    <row r="164" spans="1:209" ht="10.5" customHeight="1" x14ac:dyDescent="0.2">
      <c r="A164" s="417" t="str">
        <f t="shared" si="504"/>
        <v>2021-22SEPTEMBERY63</v>
      </c>
      <c r="B164" s="458" t="str">
        <f t="shared" si="560"/>
        <v>2021-22</v>
      </c>
      <c r="C164" s="402" t="s">
        <v>640</v>
      </c>
      <c r="D164" s="458" t="str">
        <f t="shared" ref="D164:F179" si="659">D163</f>
        <v>Y63</v>
      </c>
      <c r="E164" s="458" t="str">
        <f t="shared" si="659"/>
        <v>North East and Yorkshire</v>
      </c>
      <c r="F164" s="458" t="str">
        <f t="shared" si="659"/>
        <v>Y63</v>
      </c>
      <c r="H164" s="463">
        <f t="shared" si="640"/>
        <v>160320</v>
      </c>
      <c r="I164" s="463">
        <f t="shared" si="640"/>
        <v>116123</v>
      </c>
      <c r="J164" s="463">
        <f t="shared" si="640"/>
        <v>9094609</v>
      </c>
      <c r="K164" s="463">
        <f t="shared" si="506"/>
        <v>78</v>
      </c>
      <c r="L164" s="463">
        <f t="shared" si="507"/>
        <v>28</v>
      </c>
      <c r="M164" s="463">
        <f t="shared" si="508"/>
        <v>216</v>
      </c>
      <c r="N164" s="463">
        <f t="shared" si="509"/>
        <v>302</v>
      </c>
      <c r="O164" s="463">
        <f t="shared" si="510"/>
        <v>510</v>
      </c>
      <c r="P164" s="463">
        <f t="shared" si="641"/>
        <v>297</v>
      </c>
      <c r="Q164" s="463">
        <f t="shared" si="641"/>
        <v>2862</v>
      </c>
      <c r="R164" s="463">
        <f t="shared" si="641"/>
        <v>137</v>
      </c>
      <c r="S164" s="463">
        <f t="shared" si="641"/>
        <v>104043</v>
      </c>
      <c r="T164" s="463">
        <f t="shared" si="641"/>
        <v>9952</v>
      </c>
      <c r="U164" s="463">
        <f t="shared" si="641"/>
        <v>6740</v>
      </c>
      <c r="V164" s="463">
        <f t="shared" si="641"/>
        <v>59181</v>
      </c>
      <c r="W164" s="463">
        <f t="shared" si="641"/>
        <v>14777</v>
      </c>
      <c r="X164" s="463">
        <f t="shared" si="641"/>
        <v>548</v>
      </c>
      <c r="Y164" s="463">
        <f t="shared" si="641"/>
        <v>5384150</v>
      </c>
      <c r="Z164" s="463">
        <f t="shared" si="512"/>
        <v>541</v>
      </c>
      <c r="AA164" s="463">
        <f t="shared" si="513"/>
        <v>937</v>
      </c>
      <c r="AB164" s="463">
        <f t="shared" si="624"/>
        <v>4253741</v>
      </c>
      <c r="AC164" s="463">
        <f t="shared" si="515"/>
        <v>631</v>
      </c>
      <c r="AD164" s="463">
        <f t="shared" si="516"/>
        <v>1104</v>
      </c>
      <c r="AE164" s="463">
        <f t="shared" si="625"/>
        <v>141506776</v>
      </c>
      <c r="AF164" s="463">
        <f t="shared" si="518"/>
        <v>2391</v>
      </c>
      <c r="AG164" s="463">
        <f t="shared" si="519"/>
        <v>5041</v>
      </c>
      <c r="AH164" s="463">
        <f t="shared" si="626"/>
        <v>112773662</v>
      </c>
      <c r="AI164" s="463">
        <f t="shared" si="521"/>
        <v>7632</v>
      </c>
      <c r="AJ164" s="463">
        <f t="shared" si="522"/>
        <v>19264</v>
      </c>
      <c r="AK164" s="463">
        <f t="shared" si="627"/>
        <v>3935607</v>
      </c>
      <c r="AL164" s="463">
        <f t="shared" si="524"/>
        <v>7182</v>
      </c>
      <c r="AM164" s="463">
        <f t="shared" si="525"/>
        <v>16572</v>
      </c>
      <c r="AN164" s="463"/>
      <c r="AO164" s="463"/>
      <c r="AP164" s="463"/>
      <c r="AQ164" s="463"/>
      <c r="AR164" s="463"/>
      <c r="AS164" s="463"/>
      <c r="AT164" s="463">
        <f t="shared" si="642"/>
        <v>11460</v>
      </c>
      <c r="AU164" s="463">
        <f t="shared" si="642"/>
        <v>783</v>
      </c>
      <c r="AV164" s="463">
        <f t="shared" si="642"/>
        <v>2212</v>
      </c>
      <c r="AW164" s="463">
        <f t="shared" si="642"/>
        <v>8614</v>
      </c>
      <c r="AX164" s="463">
        <f t="shared" si="642"/>
        <v>2252</v>
      </c>
      <c r="AY164" s="463">
        <f t="shared" si="642"/>
        <v>6213</v>
      </c>
      <c r="AZ164" s="463">
        <f t="shared" si="642"/>
        <v>861</v>
      </c>
      <c r="BA164" s="463"/>
      <c r="BB164" s="463"/>
      <c r="BC164" s="463"/>
      <c r="BD164" s="463"/>
      <c r="BE164" s="463"/>
      <c r="BF164" s="463"/>
      <c r="BG164" s="463"/>
      <c r="BH164" s="463"/>
      <c r="BI164" s="463">
        <f t="shared" si="643"/>
        <v>55125</v>
      </c>
      <c r="BJ164" s="463">
        <f t="shared" si="643"/>
        <v>8334</v>
      </c>
      <c r="BK164" s="463">
        <f t="shared" si="643"/>
        <v>29124</v>
      </c>
      <c r="BL164" s="463">
        <f t="shared" si="643"/>
        <v>92583</v>
      </c>
      <c r="BM164" s="463">
        <f t="shared" si="643"/>
        <v>18110</v>
      </c>
      <c r="BN164" s="463">
        <f t="shared" si="643"/>
        <v>14247</v>
      </c>
      <c r="BO164" s="463">
        <f t="shared" si="643"/>
        <v>11954</v>
      </c>
      <c r="BP164" s="463">
        <f t="shared" si="643"/>
        <v>9524</v>
      </c>
      <c r="BQ164" s="463">
        <f t="shared" si="643"/>
        <v>76553</v>
      </c>
      <c r="BR164" s="463">
        <f t="shared" si="643"/>
        <v>63509</v>
      </c>
      <c r="BS164" s="463">
        <f t="shared" si="643"/>
        <v>22016</v>
      </c>
      <c r="BT164" s="463">
        <f t="shared" si="643"/>
        <v>15814</v>
      </c>
      <c r="BU164" s="463">
        <f t="shared" si="643"/>
        <v>878</v>
      </c>
      <c r="BV164" s="463">
        <f t="shared" si="643"/>
        <v>585</v>
      </c>
      <c r="BW164" s="463">
        <f t="shared" si="647"/>
        <v>296</v>
      </c>
      <c r="BX164" s="463">
        <f t="shared" si="647"/>
        <v>179983</v>
      </c>
      <c r="BY164" s="463">
        <f t="shared" si="587"/>
        <v>608</v>
      </c>
      <c r="BZ164" s="463">
        <f t="shared" si="588"/>
        <v>1047</v>
      </c>
      <c r="CA164" s="463">
        <f t="shared" si="648"/>
        <v>158</v>
      </c>
      <c r="CB164" s="463">
        <f t="shared" si="648"/>
        <v>75621</v>
      </c>
      <c r="CC164" s="463">
        <f t="shared" si="590"/>
        <v>479</v>
      </c>
      <c r="CD164" s="463">
        <f t="shared" si="591"/>
        <v>969</v>
      </c>
      <c r="CE164" s="463">
        <f t="shared" si="649"/>
        <v>9498</v>
      </c>
      <c r="CF164" s="463">
        <f t="shared" si="649"/>
        <v>5128546</v>
      </c>
      <c r="CG164" s="463">
        <f t="shared" si="593"/>
        <v>540</v>
      </c>
      <c r="CH164" s="463">
        <f t="shared" si="594"/>
        <v>933</v>
      </c>
      <c r="CI164" s="463">
        <f t="shared" si="650"/>
        <v>6175</v>
      </c>
      <c r="CJ164" s="463">
        <f t="shared" si="650"/>
        <v>15540552</v>
      </c>
      <c r="CK164" s="463">
        <f t="shared" si="596"/>
        <v>2517</v>
      </c>
      <c r="CL164" s="463">
        <f t="shared" si="597"/>
        <v>5137</v>
      </c>
      <c r="CM164" s="463">
        <f t="shared" si="651"/>
        <v>1690</v>
      </c>
      <c r="CN164" s="463">
        <f t="shared" si="651"/>
        <v>4284289</v>
      </c>
      <c r="CO164" s="463">
        <f t="shared" si="599"/>
        <v>2535</v>
      </c>
      <c r="CP164" s="463">
        <f t="shared" si="600"/>
        <v>5299</v>
      </c>
      <c r="CQ164" s="463">
        <f t="shared" si="652"/>
        <v>51316</v>
      </c>
      <c r="CR164" s="463">
        <f t="shared" si="652"/>
        <v>121681935</v>
      </c>
      <c r="CS164" s="463">
        <f t="shared" si="602"/>
        <v>2371</v>
      </c>
      <c r="CT164" s="463">
        <f t="shared" si="603"/>
        <v>5021</v>
      </c>
      <c r="CU164" s="463">
        <f t="shared" si="653"/>
        <v>3057</v>
      </c>
      <c r="CV164" s="463">
        <f t="shared" si="653"/>
        <v>23259091</v>
      </c>
      <c r="CW164" s="463">
        <f t="shared" si="605"/>
        <v>7608</v>
      </c>
      <c r="CX164" s="463">
        <f t="shared" si="606"/>
        <v>16049</v>
      </c>
      <c r="CY164" s="463">
        <f t="shared" si="654"/>
        <v>2007</v>
      </c>
      <c r="CZ164" s="463">
        <f t="shared" si="654"/>
        <v>17969823</v>
      </c>
      <c r="DA164" s="463">
        <f t="shared" si="608"/>
        <v>8954</v>
      </c>
      <c r="DB164" s="463">
        <f t="shared" si="609"/>
        <v>20345</v>
      </c>
      <c r="DC164" s="463">
        <f t="shared" si="655"/>
        <v>2150</v>
      </c>
      <c r="DD164" s="463">
        <f t="shared" si="655"/>
        <v>26744437</v>
      </c>
      <c r="DE164" s="463">
        <f t="shared" si="611"/>
        <v>12439</v>
      </c>
      <c r="DF164" s="463">
        <f t="shared" si="612"/>
        <v>27811</v>
      </c>
      <c r="DG164" s="463">
        <f t="shared" si="656"/>
        <v>771</v>
      </c>
      <c r="DH164" s="463">
        <f t="shared" si="656"/>
        <v>11910483</v>
      </c>
      <c r="DI164" s="463">
        <f t="shared" si="614"/>
        <v>15448</v>
      </c>
      <c r="DJ164" s="463">
        <f t="shared" si="615"/>
        <v>35721</v>
      </c>
      <c r="DK164" s="463">
        <f t="shared" si="616"/>
        <v>368</v>
      </c>
      <c r="DL164" s="463">
        <f t="shared" si="575"/>
        <v>154734</v>
      </c>
      <c r="DM164" s="463">
        <f t="shared" si="529"/>
        <v>420</v>
      </c>
      <c r="DN164" s="463">
        <f t="shared" si="530"/>
        <v>687</v>
      </c>
      <c r="DO164" s="463">
        <f t="shared" si="644"/>
        <v>5538</v>
      </c>
      <c r="DP164" s="463">
        <f t="shared" si="644"/>
        <v>441437</v>
      </c>
      <c r="DQ164" s="463">
        <f t="shared" si="532"/>
        <v>80</v>
      </c>
      <c r="DR164" s="463">
        <f t="shared" si="533"/>
        <v>216</v>
      </c>
      <c r="DS164" s="463">
        <f t="shared" si="645"/>
        <v>77</v>
      </c>
      <c r="DT164" s="463">
        <f t="shared" si="645"/>
        <v>175181</v>
      </c>
      <c r="DU164" s="463">
        <f t="shared" si="578"/>
        <v>2275</v>
      </c>
      <c r="DV164" s="463">
        <f t="shared" si="579"/>
        <v>4721</v>
      </c>
      <c r="DW164" s="463">
        <f t="shared" si="580"/>
        <v>61</v>
      </c>
      <c r="DX164" s="463"/>
      <c r="DY164" s="463"/>
      <c r="DZ164" s="463"/>
      <c r="EA164" s="463"/>
      <c r="EB164" s="463"/>
      <c r="EC164" s="463"/>
      <c r="ED164" s="463"/>
      <c r="EE164" s="463"/>
      <c r="EF164" s="463"/>
      <c r="EG164" s="463" t="s">
        <v>152</v>
      </c>
      <c r="EH164" s="463" t="s">
        <v>152</v>
      </c>
      <c r="EI164" s="463">
        <f t="shared" si="617"/>
        <v>0</v>
      </c>
      <c r="EJ164" s="446"/>
      <c r="EK164" s="446"/>
      <c r="EL164" s="446"/>
      <c r="EM164" s="446"/>
      <c r="EN164" s="446"/>
      <c r="EO164" s="446"/>
      <c r="EP164" s="446"/>
      <c r="EQ164" s="446"/>
      <c r="ER164" s="446"/>
      <c r="ES164" s="446"/>
      <c r="ET164" s="446"/>
      <c r="EU164" s="446"/>
      <c r="EV164" s="446"/>
      <c r="EW164" s="446"/>
      <c r="EX164" s="446"/>
      <c r="EY164" s="446"/>
      <c r="EZ164" s="447"/>
      <c r="FA164" s="446">
        <f t="shared" si="546"/>
        <v>9</v>
      </c>
      <c r="FB164" s="417">
        <f t="shared" si="562"/>
        <v>2021</v>
      </c>
      <c r="FC164" s="448">
        <f t="shared" si="563"/>
        <v>44440</v>
      </c>
      <c r="FD164" s="449">
        <f t="shared" si="547"/>
        <v>30</v>
      </c>
      <c r="FE164" s="450"/>
      <c r="FF164" s="451">
        <f t="shared" si="582"/>
        <v>0.57358881408596585</v>
      </c>
      <c r="FG164" s="450"/>
      <c r="FH164" s="452">
        <f t="shared" si="628"/>
        <v>1.819734726688103</v>
      </c>
      <c r="FI164" s="452">
        <f t="shared" si="629"/>
        <v>1.4315715434083602</v>
      </c>
      <c r="FJ164" s="452">
        <f t="shared" si="630"/>
        <v>1.7735905044510385</v>
      </c>
      <c r="FK164" s="452">
        <f t="shared" si="631"/>
        <v>1.4130563798219584</v>
      </c>
      <c r="FL164" s="452">
        <f t="shared" si="632"/>
        <v>1.2935401564691371</v>
      </c>
      <c r="FM164" s="452">
        <f t="shared" si="633"/>
        <v>1.0731315793920346</v>
      </c>
      <c r="FN164" s="452">
        <f t="shared" si="634"/>
        <v>1.4898829261690465</v>
      </c>
      <c r="FO164" s="452">
        <f t="shared" si="635"/>
        <v>1.0701766258374501</v>
      </c>
      <c r="FP164" s="452">
        <f t="shared" si="636"/>
        <v>1.6021897810218979</v>
      </c>
      <c r="FQ164" s="452">
        <f t="shared" si="637"/>
        <v>1.0675182481751824</v>
      </c>
      <c r="FR164" s="453"/>
      <c r="FS164" s="446">
        <f t="shared" si="646"/>
        <v>3266788</v>
      </c>
      <c r="FT164" s="446">
        <f t="shared" si="646"/>
        <v>25065334</v>
      </c>
      <c r="FU164" s="446">
        <f t="shared" si="646"/>
        <v>35063819</v>
      </c>
      <c r="FV164" s="446">
        <f t="shared" si="646"/>
        <v>59171224</v>
      </c>
      <c r="FW164" s="446">
        <f t="shared" si="646"/>
        <v>9326784</v>
      </c>
      <c r="FX164" s="446">
        <f t="shared" si="646"/>
        <v>7443900</v>
      </c>
      <c r="FY164" s="446">
        <f t="shared" si="646"/>
        <v>298303071</v>
      </c>
      <c r="FZ164" s="446">
        <f t="shared" si="646"/>
        <v>284666751</v>
      </c>
      <c r="GA164" s="446">
        <f t="shared" si="646"/>
        <v>9081493</v>
      </c>
      <c r="GB164" s="446"/>
      <c r="GC164" s="446"/>
      <c r="GD164" s="446">
        <f t="shared" si="657"/>
        <v>309890</v>
      </c>
      <c r="GE164" s="446">
        <f t="shared" si="657"/>
        <v>153151</v>
      </c>
      <c r="GF164" s="446">
        <f t="shared" si="657"/>
        <v>8862309</v>
      </c>
      <c r="GG164" s="446">
        <f t="shared" si="657"/>
        <v>31722860</v>
      </c>
      <c r="GH164" s="446">
        <f t="shared" si="657"/>
        <v>8956128</v>
      </c>
      <c r="GI164" s="446">
        <f t="shared" si="657"/>
        <v>257676760</v>
      </c>
      <c r="GJ164" s="446">
        <f t="shared" si="657"/>
        <v>49060707</v>
      </c>
      <c r="GK164" s="446">
        <f t="shared" si="657"/>
        <v>40831746</v>
      </c>
      <c r="GL164" s="446">
        <f t="shared" si="657"/>
        <v>59792800</v>
      </c>
      <c r="GM164" s="446">
        <f t="shared" si="657"/>
        <v>27541011</v>
      </c>
      <c r="GN164" s="446">
        <f t="shared" si="584"/>
        <v>363517</v>
      </c>
      <c r="GO164" s="446">
        <f t="shared" si="658"/>
        <v>252925</v>
      </c>
      <c r="GP164" s="446">
        <f t="shared" si="658"/>
        <v>1198578</v>
      </c>
      <c r="GQ164" s="446">
        <f t="shared" si="658"/>
        <v>0</v>
      </c>
      <c r="GR164" s="446"/>
      <c r="GS164" s="446"/>
      <c r="GT164" s="446"/>
      <c r="GU164" s="446"/>
      <c r="GV164" s="416"/>
      <c r="GW164" s="402"/>
      <c r="GX164" s="402"/>
      <c r="GY164" s="402"/>
      <c r="GZ164" s="402"/>
      <c r="HA164" s="402"/>
    </row>
    <row r="165" spans="1:209" ht="10.5" customHeight="1" x14ac:dyDescent="0.2">
      <c r="A165" s="417" t="str">
        <f t="shared" si="504"/>
        <v>2021-22OCTOBERY63</v>
      </c>
      <c r="B165" s="458" t="str">
        <f t="shared" si="560"/>
        <v>2021-22</v>
      </c>
      <c r="C165" s="402" t="s">
        <v>643</v>
      </c>
      <c r="D165" s="458" t="str">
        <f t="shared" si="659"/>
        <v>Y63</v>
      </c>
      <c r="E165" s="458" t="str">
        <f t="shared" si="659"/>
        <v>North East and Yorkshire</v>
      </c>
      <c r="F165" s="458" t="str">
        <f t="shared" si="659"/>
        <v>Y63</v>
      </c>
      <c r="H165" s="463">
        <f t="shared" si="640"/>
        <v>164366</v>
      </c>
      <c r="I165" s="463">
        <f t="shared" si="640"/>
        <v>122129</v>
      </c>
      <c r="J165" s="463">
        <f t="shared" si="640"/>
        <v>15627100</v>
      </c>
      <c r="K165" s="463">
        <f t="shared" si="506"/>
        <v>128</v>
      </c>
      <c r="L165" s="463">
        <f t="shared" si="507"/>
        <v>77</v>
      </c>
      <c r="M165" s="463">
        <f t="shared" si="508"/>
        <v>315</v>
      </c>
      <c r="N165" s="463">
        <f t="shared" si="509"/>
        <v>424</v>
      </c>
      <c r="O165" s="463">
        <f t="shared" si="510"/>
        <v>685</v>
      </c>
      <c r="P165" s="463">
        <f t="shared" ref="P165:Y174" si="660">SUMIFS(P$443:P$10112,$B$443:$B$10112,$B165,$C$443:$C$10112,$C165,$D$443:$D$10112,$D165)</f>
        <v>369</v>
      </c>
      <c r="Q165" s="463">
        <f t="shared" si="660"/>
        <v>2940</v>
      </c>
      <c r="R165" s="463">
        <f t="shared" si="660"/>
        <v>158</v>
      </c>
      <c r="S165" s="463">
        <f t="shared" si="660"/>
        <v>107042</v>
      </c>
      <c r="T165" s="463">
        <f t="shared" si="660"/>
        <v>11049</v>
      </c>
      <c r="U165" s="463">
        <f t="shared" si="660"/>
        <v>7630</v>
      </c>
      <c r="V165" s="463">
        <f t="shared" si="660"/>
        <v>61977</v>
      </c>
      <c r="W165" s="463">
        <f t="shared" si="660"/>
        <v>14180</v>
      </c>
      <c r="X165" s="463">
        <f t="shared" si="660"/>
        <v>527</v>
      </c>
      <c r="Y165" s="463">
        <f t="shared" si="660"/>
        <v>6698046</v>
      </c>
      <c r="Z165" s="463">
        <f t="shared" si="512"/>
        <v>606</v>
      </c>
      <c r="AA165" s="463">
        <f t="shared" si="513"/>
        <v>1040</v>
      </c>
      <c r="AB165" s="463">
        <f t="shared" si="624"/>
        <v>5190252</v>
      </c>
      <c r="AC165" s="463">
        <f t="shared" si="515"/>
        <v>680</v>
      </c>
      <c r="AD165" s="463">
        <f t="shared" si="516"/>
        <v>1174</v>
      </c>
      <c r="AE165" s="463">
        <f t="shared" si="625"/>
        <v>168654259</v>
      </c>
      <c r="AF165" s="463">
        <f t="shared" si="518"/>
        <v>2721</v>
      </c>
      <c r="AG165" s="463">
        <f t="shared" si="519"/>
        <v>5630</v>
      </c>
      <c r="AH165" s="463">
        <f t="shared" si="626"/>
        <v>129980074</v>
      </c>
      <c r="AI165" s="463">
        <f t="shared" si="521"/>
        <v>9166</v>
      </c>
      <c r="AJ165" s="463">
        <f t="shared" si="522"/>
        <v>21800</v>
      </c>
      <c r="AK165" s="463">
        <f t="shared" si="627"/>
        <v>4024671</v>
      </c>
      <c r="AL165" s="463">
        <f t="shared" si="524"/>
        <v>7637</v>
      </c>
      <c r="AM165" s="463">
        <f t="shared" si="525"/>
        <v>19277</v>
      </c>
      <c r="AN165" s="463"/>
      <c r="AO165" s="463"/>
      <c r="AP165" s="463"/>
      <c r="AQ165" s="463"/>
      <c r="AR165" s="463"/>
      <c r="AS165" s="463"/>
      <c r="AT165" s="463">
        <f t="shared" ref="AT165:AZ174" si="661">SUMIFS(AT$443:AT$10112,$B$443:$B$10112,$B165,$C$443:$C$10112,$C165,$D$443:$D$10112,$D165)</f>
        <v>11402</v>
      </c>
      <c r="AU165" s="463">
        <f t="shared" si="661"/>
        <v>705</v>
      </c>
      <c r="AV165" s="463">
        <f t="shared" si="661"/>
        <v>2106</v>
      </c>
      <c r="AW165" s="463">
        <f t="shared" si="661"/>
        <v>7731</v>
      </c>
      <c r="AX165" s="463">
        <f t="shared" si="661"/>
        <v>2020</v>
      </c>
      <c r="AY165" s="463">
        <f t="shared" si="661"/>
        <v>6571</v>
      </c>
      <c r="AZ165" s="463">
        <f t="shared" si="661"/>
        <v>824</v>
      </c>
      <c r="BA165" s="463"/>
      <c r="BB165" s="463"/>
      <c r="BC165" s="463"/>
      <c r="BD165" s="463"/>
      <c r="BE165" s="463"/>
      <c r="BF165" s="463"/>
      <c r="BG165" s="463"/>
      <c r="BH165" s="463"/>
      <c r="BI165" s="463">
        <f t="shared" ref="BI165:BV174" si="662">SUMIFS(BI$443:BI$10112,$B$443:$B$10112,$B165,$C$443:$C$10112,$C165,$D$443:$D$10112,$D165)</f>
        <v>57826</v>
      </c>
      <c r="BJ165" s="463">
        <f t="shared" si="662"/>
        <v>8262</v>
      </c>
      <c r="BK165" s="463">
        <f t="shared" si="662"/>
        <v>29552</v>
      </c>
      <c r="BL165" s="463">
        <f t="shared" si="662"/>
        <v>95640</v>
      </c>
      <c r="BM165" s="463">
        <f t="shared" si="662"/>
        <v>18947</v>
      </c>
      <c r="BN165" s="463">
        <f t="shared" si="662"/>
        <v>14980</v>
      </c>
      <c r="BO165" s="463">
        <f t="shared" si="662"/>
        <v>12716</v>
      </c>
      <c r="BP165" s="463">
        <f t="shared" si="662"/>
        <v>10181</v>
      </c>
      <c r="BQ165" s="463">
        <f t="shared" si="662"/>
        <v>79622</v>
      </c>
      <c r="BR165" s="463">
        <f t="shared" si="662"/>
        <v>66068</v>
      </c>
      <c r="BS165" s="463">
        <f t="shared" si="662"/>
        <v>20849</v>
      </c>
      <c r="BT165" s="463">
        <f t="shared" si="662"/>
        <v>15228</v>
      </c>
      <c r="BU165" s="463">
        <f t="shared" si="662"/>
        <v>866</v>
      </c>
      <c r="BV165" s="463">
        <f t="shared" si="662"/>
        <v>573</v>
      </c>
      <c r="BW165" s="463">
        <f t="shared" si="647"/>
        <v>382</v>
      </c>
      <c r="BX165" s="463">
        <f t="shared" si="647"/>
        <v>244849</v>
      </c>
      <c r="BY165" s="463">
        <f t="shared" si="587"/>
        <v>641</v>
      </c>
      <c r="BZ165" s="463">
        <f t="shared" si="588"/>
        <v>1033</v>
      </c>
      <c r="CA165" s="463">
        <f t="shared" si="648"/>
        <v>181</v>
      </c>
      <c r="CB165" s="463">
        <f t="shared" si="648"/>
        <v>84850</v>
      </c>
      <c r="CC165" s="463">
        <f t="shared" si="590"/>
        <v>469</v>
      </c>
      <c r="CD165" s="463">
        <f t="shared" si="591"/>
        <v>915</v>
      </c>
      <c r="CE165" s="463">
        <f t="shared" si="649"/>
        <v>10486</v>
      </c>
      <c r="CF165" s="463">
        <f t="shared" si="649"/>
        <v>6368347</v>
      </c>
      <c r="CG165" s="463">
        <f t="shared" si="593"/>
        <v>607</v>
      </c>
      <c r="CH165" s="463">
        <f t="shared" si="594"/>
        <v>1042</v>
      </c>
      <c r="CI165" s="463">
        <f t="shared" si="650"/>
        <v>6509</v>
      </c>
      <c r="CJ165" s="463">
        <f t="shared" si="650"/>
        <v>18800435</v>
      </c>
      <c r="CK165" s="463">
        <f t="shared" si="596"/>
        <v>2888</v>
      </c>
      <c r="CL165" s="463">
        <f t="shared" si="597"/>
        <v>5670</v>
      </c>
      <c r="CM165" s="463">
        <f t="shared" si="651"/>
        <v>1816</v>
      </c>
      <c r="CN165" s="463">
        <f t="shared" si="651"/>
        <v>5269445</v>
      </c>
      <c r="CO165" s="463">
        <f t="shared" si="599"/>
        <v>2902</v>
      </c>
      <c r="CP165" s="463">
        <f t="shared" si="600"/>
        <v>6114</v>
      </c>
      <c r="CQ165" s="463">
        <f t="shared" si="652"/>
        <v>53652</v>
      </c>
      <c r="CR165" s="463">
        <f t="shared" si="652"/>
        <v>144584379</v>
      </c>
      <c r="CS165" s="463">
        <f t="shared" si="602"/>
        <v>2695</v>
      </c>
      <c r="CT165" s="463">
        <f t="shared" si="603"/>
        <v>5597</v>
      </c>
      <c r="CU165" s="463">
        <f t="shared" si="653"/>
        <v>2840</v>
      </c>
      <c r="CV165" s="463">
        <f t="shared" si="653"/>
        <v>24822830</v>
      </c>
      <c r="CW165" s="463">
        <f t="shared" si="605"/>
        <v>8740</v>
      </c>
      <c r="CX165" s="463">
        <f t="shared" si="606"/>
        <v>18699</v>
      </c>
      <c r="CY165" s="463">
        <f t="shared" si="654"/>
        <v>2021</v>
      </c>
      <c r="CZ165" s="463">
        <f t="shared" si="654"/>
        <v>20669936</v>
      </c>
      <c r="DA165" s="463">
        <f t="shared" si="608"/>
        <v>10228</v>
      </c>
      <c r="DB165" s="463">
        <f t="shared" si="609"/>
        <v>25083</v>
      </c>
      <c r="DC165" s="463">
        <f t="shared" si="655"/>
        <v>2206</v>
      </c>
      <c r="DD165" s="463">
        <f t="shared" si="655"/>
        <v>31577889</v>
      </c>
      <c r="DE165" s="463">
        <f t="shared" si="611"/>
        <v>14315</v>
      </c>
      <c r="DF165" s="463">
        <f t="shared" si="612"/>
        <v>33307</v>
      </c>
      <c r="DG165" s="463">
        <f t="shared" si="656"/>
        <v>675</v>
      </c>
      <c r="DH165" s="463">
        <f t="shared" si="656"/>
        <v>12466790</v>
      </c>
      <c r="DI165" s="463">
        <f t="shared" si="614"/>
        <v>18469</v>
      </c>
      <c r="DJ165" s="463">
        <f t="shared" si="615"/>
        <v>45742</v>
      </c>
      <c r="DK165" s="463">
        <f t="shared" si="616"/>
        <v>358</v>
      </c>
      <c r="DL165" s="463">
        <f t="shared" si="575"/>
        <v>176450</v>
      </c>
      <c r="DM165" s="463">
        <f t="shared" si="529"/>
        <v>493</v>
      </c>
      <c r="DN165" s="463">
        <f t="shared" si="530"/>
        <v>737</v>
      </c>
      <c r="DO165" s="463">
        <f t="shared" si="644"/>
        <v>5881</v>
      </c>
      <c r="DP165" s="463">
        <f t="shared" si="644"/>
        <v>649426</v>
      </c>
      <c r="DQ165" s="463">
        <f t="shared" si="532"/>
        <v>110</v>
      </c>
      <c r="DR165" s="463">
        <f t="shared" si="533"/>
        <v>310</v>
      </c>
      <c r="DS165" s="463">
        <f t="shared" si="645"/>
        <v>60</v>
      </c>
      <c r="DT165" s="463">
        <f t="shared" si="645"/>
        <v>154025</v>
      </c>
      <c r="DU165" s="463">
        <f t="shared" si="578"/>
        <v>2567</v>
      </c>
      <c r="DV165" s="463">
        <f t="shared" si="579"/>
        <v>4700</v>
      </c>
      <c r="DW165" s="463">
        <f t="shared" si="580"/>
        <v>46</v>
      </c>
      <c r="DX165" s="463"/>
      <c r="DY165" s="463"/>
      <c r="DZ165" s="463"/>
      <c r="EA165" s="463"/>
      <c r="EB165" s="463"/>
      <c r="EC165" s="463"/>
      <c r="ED165" s="463"/>
      <c r="EE165" s="463"/>
      <c r="EF165" s="463"/>
      <c r="EG165" s="463" t="s">
        <v>152</v>
      </c>
      <c r="EH165" s="463" t="s">
        <v>152</v>
      </c>
      <c r="EI165" s="463">
        <f t="shared" si="617"/>
        <v>0</v>
      </c>
      <c r="EJ165" s="446"/>
      <c r="EK165" s="446"/>
      <c r="EL165" s="446"/>
      <c r="EM165" s="446"/>
      <c r="EN165" s="446"/>
      <c r="EO165" s="446"/>
      <c r="EP165" s="446"/>
      <c r="EQ165" s="446"/>
      <c r="ER165" s="446"/>
      <c r="ES165" s="446"/>
      <c r="ET165" s="446"/>
      <c r="EU165" s="446"/>
      <c r="EV165" s="446"/>
      <c r="EW165" s="446"/>
      <c r="EX165" s="446"/>
      <c r="EY165" s="446"/>
      <c r="EZ165" s="447"/>
      <c r="FA165" s="446">
        <f t="shared" si="546"/>
        <v>10</v>
      </c>
      <c r="FB165" s="417">
        <f t="shared" si="562"/>
        <v>2021</v>
      </c>
      <c r="FC165" s="448">
        <f t="shared" si="563"/>
        <v>44470</v>
      </c>
      <c r="FD165" s="449">
        <f t="shared" si="547"/>
        <v>31</v>
      </c>
      <c r="FE165" s="450"/>
      <c r="FF165" s="451">
        <f t="shared" si="582"/>
        <v>0.55065543071161049</v>
      </c>
      <c r="FG165" s="450"/>
      <c r="FH165" s="452">
        <f t="shared" si="628"/>
        <v>1.7148158204362385</v>
      </c>
      <c r="FI165" s="452">
        <f t="shared" si="629"/>
        <v>1.35577880351163</v>
      </c>
      <c r="FJ165" s="452">
        <f t="shared" si="630"/>
        <v>1.6665792922673657</v>
      </c>
      <c r="FK165" s="452">
        <f t="shared" si="631"/>
        <v>1.3343381389252948</v>
      </c>
      <c r="FL165" s="452">
        <f t="shared" si="632"/>
        <v>1.2847023895961405</v>
      </c>
      <c r="FM165" s="452">
        <f t="shared" si="633"/>
        <v>1.0660083579392354</v>
      </c>
      <c r="FN165" s="452">
        <f t="shared" si="634"/>
        <v>1.4703102961918195</v>
      </c>
      <c r="FO165" s="452">
        <f t="shared" si="635"/>
        <v>1.0739069111424542</v>
      </c>
      <c r="FP165" s="452">
        <f t="shared" si="636"/>
        <v>1.6432637571157496</v>
      </c>
      <c r="FQ165" s="452">
        <f t="shared" si="637"/>
        <v>1.0872865275142316</v>
      </c>
      <c r="FR165" s="453"/>
      <c r="FS165" s="446">
        <f t="shared" ref="FS165:GA174" si="663">SUMIFS(FS$443:FS$10112,$B$443:$B$10112,$B165,$C$443:$C$10112,$C165,$D$443:$D$10112,$D165)</f>
        <v>9451207</v>
      </c>
      <c r="FT165" s="446">
        <f t="shared" si="663"/>
        <v>38499730</v>
      </c>
      <c r="FU165" s="446">
        <f t="shared" si="663"/>
        <v>51781974</v>
      </c>
      <c r="FV165" s="446">
        <f t="shared" si="663"/>
        <v>83707514</v>
      </c>
      <c r="FW165" s="446">
        <f t="shared" si="663"/>
        <v>11487780</v>
      </c>
      <c r="FX165" s="446">
        <f t="shared" si="663"/>
        <v>8959809</v>
      </c>
      <c r="FY165" s="446">
        <f t="shared" si="663"/>
        <v>348940497</v>
      </c>
      <c r="FZ165" s="446">
        <f t="shared" si="663"/>
        <v>309120280</v>
      </c>
      <c r="GA165" s="446">
        <f t="shared" si="663"/>
        <v>10159127</v>
      </c>
      <c r="GB165" s="446"/>
      <c r="GC165" s="446"/>
      <c r="GD165" s="446">
        <f t="shared" si="657"/>
        <v>394438</v>
      </c>
      <c r="GE165" s="446">
        <f t="shared" si="657"/>
        <v>165560</v>
      </c>
      <c r="GF165" s="446">
        <f t="shared" si="657"/>
        <v>10922264</v>
      </c>
      <c r="GG165" s="446">
        <f t="shared" si="657"/>
        <v>36903642</v>
      </c>
      <c r="GH165" s="446">
        <f t="shared" si="657"/>
        <v>11103488</v>
      </c>
      <c r="GI165" s="446">
        <f t="shared" si="657"/>
        <v>300312402</v>
      </c>
      <c r="GJ165" s="446">
        <f t="shared" si="657"/>
        <v>53106408</v>
      </c>
      <c r="GK165" s="446">
        <f t="shared" si="657"/>
        <v>50692653</v>
      </c>
      <c r="GL165" s="446">
        <f t="shared" si="657"/>
        <v>73475572</v>
      </c>
      <c r="GM165" s="446">
        <f t="shared" si="657"/>
        <v>30876174</v>
      </c>
      <c r="GN165" s="446">
        <f t="shared" si="584"/>
        <v>282000</v>
      </c>
      <c r="GO165" s="446">
        <f t="shared" si="658"/>
        <v>263804</v>
      </c>
      <c r="GP165" s="446">
        <f t="shared" si="658"/>
        <v>1820600</v>
      </c>
      <c r="GQ165" s="446">
        <f t="shared" si="658"/>
        <v>0</v>
      </c>
      <c r="GR165" s="446"/>
      <c r="GS165" s="446"/>
      <c r="GT165" s="446"/>
      <c r="GU165" s="446"/>
      <c r="GV165" s="416"/>
      <c r="GW165" s="402"/>
      <c r="GX165" s="402"/>
      <c r="GY165" s="402"/>
      <c r="GZ165" s="402"/>
      <c r="HA165" s="402"/>
    </row>
    <row r="166" spans="1:209" ht="10.5" customHeight="1" x14ac:dyDescent="0.2">
      <c r="A166" s="417" t="str">
        <f t="shared" si="504"/>
        <v>2021-22NOVEMBERY63</v>
      </c>
      <c r="B166" s="458" t="str">
        <f t="shared" si="560"/>
        <v>2021-22</v>
      </c>
      <c r="C166" s="402" t="s">
        <v>647</v>
      </c>
      <c r="D166" s="458" t="str">
        <f t="shared" si="659"/>
        <v>Y63</v>
      </c>
      <c r="E166" s="458" t="str">
        <f t="shared" si="659"/>
        <v>North East and Yorkshire</v>
      </c>
      <c r="F166" s="458" t="str">
        <f t="shared" si="659"/>
        <v>Y63</v>
      </c>
      <c r="H166" s="463">
        <f t="shared" si="640"/>
        <v>157167</v>
      </c>
      <c r="I166" s="463">
        <f t="shared" si="640"/>
        <v>113693</v>
      </c>
      <c r="J166" s="463">
        <f t="shared" si="640"/>
        <v>6773006</v>
      </c>
      <c r="K166" s="463">
        <f t="shared" si="506"/>
        <v>60</v>
      </c>
      <c r="L166" s="463">
        <f t="shared" si="507"/>
        <v>5</v>
      </c>
      <c r="M166" s="463">
        <f t="shared" si="508"/>
        <v>191</v>
      </c>
      <c r="N166" s="463">
        <f t="shared" si="509"/>
        <v>267</v>
      </c>
      <c r="O166" s="463">
        <f t="shared" si="510"/>
        <v>459</v>
      </c>
      <c r="P166" s="463">
        <f t="shared" si="660"/>
        <v>363</v>
      </c>
      <c r="Q166" s="463">
        <f t="shared" si="660"/>
        <v>2580</v>
      </c>
      <c r="R166" s="463">
        <f t="shared" si="660"/>
        <v>263</v>
      </c>
      <c r="S166" s="463">
        <f t="shared" si="660"/>
        <v>104734</v>
      </c>
      <c r="T166" s="463">
        <f t="shared" si="660"/>
        <v>10858</v>
      </c>
      <c r="U166" s="463">
        <f t="shared" si="660"/>
        <v>7460</v>
      </c>
      <c r="V166" s="463">
        <f t="shared" si="660"/>
        <v>59778</v>
      </c>
      <c r="W166" s="463">
        <f t="shared" si="660"/>
        <v>13800</v>
      </c>
      <c r="X166" s="463">
        <f t="shared" si="660"/>
        <v>584</v>
      </c>
      <c r="Y166" s="463">
        <f t="shared" si="660"/>
        <v>6119668</v>
      </c>
      <c r="Z166" s="463">
        <f t="shared" si="512"/>
        <v>564</v>
      </c>
      <c r="AA166" s="463">
        <f t="shared" si="513"/>
        <v>973</v>
      </c>
      <c r="AB166" s="463">
        <f t="shared" si="624"/>
        <v>4707883</v>
      </c>
      <c r="AC166" s="463">
        <f t="shared" si="515"/>
        <v>631</v>
      </c>
      <c r="AD166" s="463">
        <f t="shared" si="516"/>
        <v>1098</v>
      </c>
      <c r="AE166" s="463">
        <f t="shared" si="625"/>
        <v>149032045</v>
      </c>
      <c r="AF166" s="463">
        <f t="shared" si="518"/>
        <v>2493</v>
      </c>
      <c r="AG166" s="463">
        <f t="shared" si="519"/>
        <v>5298</v>
      </c>
      <c r="AH166" s="463">
        <f t="shared" si="626"/>
        <v>109723177</v>
      </c>
      <c r="AI166" s="463">
        <f t="shared" si="521"/>
        <v>7951</v>
      </c>
      <c r="AJ166" s="463">
        <f t="shared" si="522"/>
        <v>19443</v>
      </c>
      <c r="AK166" s="463">
        <f t="shared" si="627"/>
        <v>4028788</v>
      </c>
      <c r="AL166" s="463">
        <f t="shared" si="524"/>
        <v>6899</v>
      </c>
      <c r="AM166" s="463">
        <f t="shared" si="525"/>
        <v>16353</v>
      </c>
      <c r="AN166" s="463"/>
      <c r="AO166" s="463"/>
      <c r="AP166" s="463"/>
      <c r="AQ166" s="463"/>
      <c r="AR166" s="463"/>
      <c r="AS166" s="463"/>
      <c r="AT166" s="463">
        <f t="shared" si="661"/>
        <v>11955</v>
      </c>
      <c r="AU166" s="463">
        <f t="shared" si="661"/>
        <v>472</v>
      </c>
      <c r="AV166" s="463">
        <f t="shared" si="661"/>
        <v>1381</v>
      </c>
      <c r="AW166" s="463">
        <f t="shared" si="661"/>
        <v>7973</v>
      </c>
      <c r="AX166" s="463">
        <f t="shared" si="661"/>
        <v>2958</v>
      </c>
      <c r="AY166" s="463">
        <f t="shared" si="661"/>
        <v>7144</v>
      </c>
      <c r="AZ166" s="463">
        <f t="shared" si="661"/>
        <v>1080</v>
      </c>
      <c r="BA166" s="463"/>
      <c r="BB166" s="463"/>
      <c r="BC166" s="463"/>
      <c r="BD166" s="463"/>
      <c r="BE166" s="463"/>
      <c r="BF166" s="463"/>
      <c r="BG166" s="463"/>
      <c r="BH166" s="463"/>
      <c r="BI166" s="463">
        <f t="shared" si="662"/>
        <v>56444</v>
      </c>
      <c r="BJ166" s="463">
        <f t="shared" si="662"/>
        <v>8323</v>
      </c>
      <c r="BK166" s="463">
        <f t="shared" si="662"/>
        <v>28012</v>
      </c>
      <c r="BL166" s="463">
        <f t="shared" si="662"/>
        <v>92779</v>
      </c>
      <c r="BM166" s="463">
        <f t="shared" si="662"/>
        <v>18643</v>
      </c>
      <c r="BN166" s="463">
        <f t="shared" si="662"/>
        <v>14713</v>
      </c>
      <c r="BO166" s="463">
        <f t="shared" si="662"/>
        <v>12484</v>
      </c>
      <c r="BP166" s="463">
        <f t="shared" si="662"/>
        <v>9924</v>
      </c>
      <c r="BQ166" s="463">
        <f t="shared" si="662"/>
        <v>77202</v>
      </c>
      <c r="BR166" s="463">
        <f t="shared" si="662"/>
        <v>63783</v>
      </c>
      <c r="BS166" s="463">
        <f t="shared" si="662"/>
        <v>20591</v>
      </c>
      <c r="BT166" s="463">
        <f t="shared" si="662"/>
        <v>14789</v>
      </c>
      <c r="BU166" s="463">
        <f t="shared" si="662"/>
        <v>984</v>
      </c>
      <c r="BV166" s="463">
        <f t="shared" si="662"/>
        <v>624</v>
      </c>
      <c r="BW166" s="463">
        <f t="shared" si="647"/>
        <v>362</v>
      </c>
      <c r="BX166" s="463">
        <f t="shared" si="647"/>
        <v>207786</v>
      </c>
      <c r="BY166" s="463">
        <f t="shared" si="587"/>
        <v>574</v>
      </c>
      <c r="BZ166" s="463">
        <f t="shared" si="588"/>
        <v>969</v>
      </c>
      <c r="CA166" s="463">
        <f t="shared" si="648"/>
        <v>167</v>
      </c>
      <c r="CB166" s="463">
        <f t="shared" si="648"/>
        <v>79821</v>
      </c>
      <c r="CC166" s="463">
        <f t="shared" si="590"/>
        <v>478</v>
      </c>
      <c r="CD166" s="463">
        <f t="shared" si="591"/>
        <v>961</v>
      </c>
      <c r="CE166" s="463">
        <f t="shared" si="649"/>
        <v>10329</v>
      </c>
      <c r="CF166" s="463">
        <f t="shared" si="649"/>
        <v>5832061</v>
      </c>
      <c r="CG166" s="463">
        <f t="shared" si="593"/>
        <v>565</v>
      </c>
      <c r="CH166" s="463">
        <f t="shared" si="594"/>
        <v>974</v>
      </c>
      <c r="CI166" s="463">
        <f t="shared" si="650"/>
        <v>6326</v>
      </c>
      <c r="CJ166" s="463">
        <f t="shared" si="650"/>
        <v>16952003</v>
      </c>
      <c r="CK166" s="463">
        <f t="shared" si="596"/>
        <v>2680</v>
      </c>
      <c r="CL166" s="463">
        <f t="shared" si="597"/>
        <v>5509</v>
      </c>
      <c r="CM166" s="463">
        <f t="shared" si="651"/>
        <v>1797</v>
      </c>
      <c r="CN166" s="463">
        <f t="shared" si="651"/>
        <v>4452424</v>
      </c>
      <c r="CO166" s="463">
        <f t="shared" si="599"/>
        <v>2478</v>
      </c>
      <c r="CP166" s="463">
        <f t="shared" si="600"/>
        <v>5387</v>
      </c>
      <c r="CQ166" s="463">
        <f t="shared" si="652"/>
        <v>51655</v>
      </c>
      <c r="CR166" s="463">
        <f t="shared" si="652"/>
        <v>127627618</v>
      </c>
      <c r="CS166" s="463">
        <f t="shared" si="602"/>
        <v>2471</v>
      </c>
      <c r="CT166" s="463">
        <f t="shared" si="603"/>
        <v>5272</v>
      </c>
      <c r="CU166" s="463">
        <f t="shared" si="653"/>
        <v>2000</v>
      </c>
      <c r="CV166" s="463">
        <f t="shared" si="653"/>
        <v>16971829</v>
      </c>
      <c r="CW166" s="463">
        <f t="shared" si="605"/>
        <v>8486</v>
      </c>
      <c r="CX166" s="463">
        <f t="shared" si="606"/>
        <v>18413</v>
      </c>
      <c r="CY166" s="463">
        <f t="shared" si="654"/>
        <v>1644</v>
      </c>
      <c r="CZ166" s="463">
        <f t="shared" si="654"/>
        <v>14880163</v>
      </c>
      <c r="DA166" s="463">
        <f t="shared" si="608"/>
        <v>9051</v>
      </c>
      <c r="DB166" s="463">
        <f t="shared" si="609"/>
        <v>21576</v>
      </c>
      <c r="DC166" s="463">
        <f t="shared" si="655"/>
        <v>2868</v>
      </c>
      <c r="DD166" s="463">
        <f t="shared" si="655"/>
        <v>33405364</v>
      </c>
      <c r="DE166" s="463">
        <f t="shared" si="611"/>
        <v>11648</v>
      </c>
      <c r="DF166" s="463">
        <f t="shared" si="612"/>
        <v>26239</v>
      </c>
      <c r="DG166" s="463">
        <f t="shared" si="656"/>
        <v>926</v>
      </c>
      <c r="DH166" s="463">
        <f t="shared" si="656"/>
        <v>14234935</v>
      </c>
      <c r="DI166" s="463">
        <f t="shared" si="614"/>
        <v>15373</v>
      </c>
      <c r="DJ166" s="463">
        <f t="shared" si="615"/>
        <v>38889</v>
      </c>
      <c r="DK166" s="463">
        <f t="shared" si="616"/>
        <v>379</v>
      </c>
      <c r="DL166" s="463">
        <f t="shared" si="575"/>
        <v>174491</v>
      </c>
      <c r="DM166" s="463">
        <f t="shared" si="529"/>
        <v>460</v>
      </c>
      <c r="DN166" s="463">
        <f t="shared" si="530"/>
        <v>756</v>
      </c>
      <c r="DO166" s="463">
        <f t="shared" si="644"/>
        <v>5854</v>
      </c>
      <c r="DP166" s="463">
        <f t="shared" si="644"/>
        <v>449964</v>
      </c>
      <c r="DQ166" s="463">
        <f t="shared" si="532"/>
        <v>77</v>
      </c>
      <c r="DR166" s="463">
        <f t="shared" si="533"/>
        <v>205</v>
      </c>
      <c r="DS166" s="463">
        <f t="shared" si="645"/>
        <v>67</v>
      </c>
      <c r="DT166" s="463">
        <f t="shared" si="645"/>
        <v>138849</v>
      </c>
      <c r="DU166" s="463">
        <f t="shared" si="578"/>
        <v>2072</v>
      </c>
      <c r="DV166" s="463">
        <f t="shared" si="579"/>
        <v>4137</v>
      </c>
      <c r="DW166" s="463">
        <f t="shared" si="580"/>
        <v>51</v>
      </c>
      <c r="DX166" s="463"/>
      <c r="DY166" s="463"/>
      <c r="DZ166" s="463"/>
      <c r="EA166" s="463"/>
      <c r="EB166" s="463"/>
      <c r="EC166" s="463"/>
      <c r="ED166" s="463"/>
      <c r="EE166" s="463"/>
      <c r="EF166" s="463"/>
      <c r="EG166" s="463" t="s">
        <v>152</v>
      </c>
      <c r="EH166" s="463" t="s">
        <v>152</v>
      </c>
      <c r="EI166" s="463">
        <f t="shared" si="617"/>
        <v>0</v>
      </c>
      <c r="EJ166" s="446"/>
      <c r="EK166" s="446"/>
      <c r="EL166" s="446"/>
      <c r="EM166" s="446"/>
      <c r="EN166" s="446"/>
      <c r="EO166" s="446"/>
      <c r="EP166" s="446"/>
      <c r="EQ166" s="446"/>
      <c r="ER166" s="446"/>
      <c r="ES166" s="446"/>
      <c r="ET166" s="446"/>
      <c r="EU166" s="446"/>
      <c r="EV166" s="446"/>
      <c r="EW166" s="446"/>
      <c r="EX166" s="446"/>
      <c r="EY166" s="446"/>
      <c r="EZ166" s="447"/>
      <c r="FA166" s="446">
        <f t="shared" si="546"/>
        <v>11</v>
      </c>
      <c r="FB166" s="417">
        <f t="shared" si="562"/>
        <v>2021</v>
      </c>
      <c r="FC166" s="448">
        <f t="shared" si="563"/>
        <v>44501</v>
      </c>
      <c r="FD166" s="449">
        <f t="shared" si="547"/>
        <v>30</v>
      </c>
      <c r="FE166" s="450"/>
      <c r="FF166" s="451">
        <f t="shared" si="582"/>
        <v>0.5577894235350167</v>
      </c>
      <c r="FG166" s="450"/>
      <c r="FH166" s="452">
        <f t="shared" si="628"/>
        <v>1.7169828697734388</v>
      </c>
      <c r="FI166" s="452">
        <f t="shared" si="629"/>
        <v>1.3550377601768282</v>
      </c>
      <c r="FJ166" s="452">
        <f t="shared" si="630"/>
        <v>1.6734584450402146</v>
      </c>
      <c r="FK166" s="452">
        <f t="shared" si="631"/>
        <v>1.3302949061662199</v>
      </c>
      <c r="FL166" s="452">
        <f t="shared" si="632"/>
        <v>1.2914784703402589</v>
      </c>
      <c r="FM166" s="452">
        <f t="shared" si="633"/>
        <v>1.0669978922011443</v>
      </c>
      <c r="FN166" s="452">
        <f t="shared" si="634"/>
        <v>1.4921014492753624</v>
      </c>
      <c r="FO166" s="452">
        <f t="shared" si="635"/>
        <v>1.0716666666666668</v>
      </c>
      <c r="FP166" s="452">
        <f t="shared" si="636"/>
        <v>1.6849315068493151</v>
      </c>
      <c r="FQ166" s="452">
        <f t="shared" si="637"/>
        <v>1.0684931506849316</v>
      </c>
      <c r="FR166" s="453"/>
      <c r="FS166" s="446">
        <f t="shared" si="663"/>
        <v>622440</v>
      </c>
      <c r="FT166" s="446">
        <f t="shared" si="663"/>
        <v>21759925</v>
      </c>
      <c r="FU166" s="446">
        <f t="shared" si="663"/>
        <v>30314233</v>
      </c>
      <c r="FV166" s="446">
        <f t="shared" si="663"/>
        <v>52186167</v>
      </c>
      <c r="FW166" s="446">
        <f t="shared" si="663"/>
        <v>10569352</v>
      </c>
      <c r="FX166" s="446">
        <f t="shared" si="663"/>
        <v>8194525</v>
      </c>
      <c r="FY166" s="446">
        <f t="shared" si="663"/>
        <v>316685612</v>
      </c>
      <c r="FZ166" s="446">
        <f t="shared" si="663"/>
        <v>268311744</v>
      </c>
      <c r="GA166" s="446">
        <f t="shared" si="663"/>
        <v>9550170</v>
      </c>
      <c r="GB166" s="446"/>
      <c r="GC166" s="446"/>
      <c r="GD166" s="446">
        <f t="shared" si="657"/>
        <v>350922</v>
      </c>
      <c r="GE166" s="446">
        <f t="shared" si="657"/>
        <v>160417</v>
      </c>
      <c r="GF166" s="446">
        <f t="shared" si="657"/>
        <v>10055783</v>
      </c>
      <c r="GG166" s="446">
        <f t="shared" si="657"/>
        <v>34851589</v>
      </c>
      <c r="GH166" s="446">
        <f t="shared" si="657"/>
        <v>9680770</v>
      </c>
      <c r="GI166" s="446">
        <f t="shared" si="657"/>
        <v>272317621</v>
      </c>
      <c r="GJ166" s="446">
        <f t="shared" si="657"/>
        <v>36825292</v>
      </c>
      <c r="GK166" s="446">
        <f t="shared" si="657"/>
        <v>35471584</v>
      </c>
      <c r="GL166" s="446">
        <f t="shared" si="657"/>
        <v>75253581</v>
      </c>
      <c r="GM166" s="446">
        <f t="shared" si="657"/>
        <v>36010980</v>
      </c>
      <c r="GN166" s="446">
        <f t="shared" si="584"/>
        <v>277179</v>
      </c>
      <c r="GO166" s="446">
        <f t="shared" si="658"/>
        <v>286706</v>
      </c>
      <c r="GP166" s="446">
        <f t="shared" si="658"/>
        <v>1197608</v>
      </c>
      <c r="GQ166" s="446">
        <f t="shared" si="658"/>
        <v>0</v>
      </c>
      <c r="GR166" s="446"/>
      <c r="GS166" s="446"/>
      <c r="GT166" s="446"/>
      <c r="GU166" s="446"/>
      <c r="GV166" s="416"/>
      <c r="GW166" s="402"/>
      <c r="GX166" s="402"/>
      <c r="GY166" s="402"/>
      <c r="GZ166" s="402"/>
      <c r="HA166" s="402"/>
    </row>
    <row r="167" spans="1:209" ht="10.5" customHeight="1" x14ac:dyDescent="0.2">
      <c r="A167" s="417" t="str">
        <f t="shared" si="504"/>
        <v>2021-22DECEMBERY63</v>
      </c>
      <c r="B167" s="458" t="str">
        <f t="shared" si="560"/>
        <v>2021-22</v>
      </c>
      <c r="C167" s="402" t="s">
        <v>650</v>
      </c>
      <c r="D167" s="458" t="str">
        <f t="shared" si="659"/>
        <v>Y63</v>
      </c>
      <c r="E167" s="458" t="str">
        <f t="shared" si="659"/>
        <v>North East and Yorkshire</v>
      </c>
      <c r="F167" s="458" t="str">
        <f t="shared" si="659"/>
        <v>Y63</v>
      </c>
      <c r="H167" s="463">
        <f t="shared" si="640"/>
        <v>169442</v>
      </c>
      <c r="I167" s="463">
        <f t="shared" si="640"/>
        <v>121659</v>
      </c>
      <c r="J167" s="463">
        <f t="shared" si="640"/>
        <v>4607017</v>
      </c>
      <c r="K167" s="463">
        <f t="shared" si="506"/>
        <v>38</v>
      </c>
      <c r="L167" s="463">
        <f t="shared" si="507"/>
        <v>4</v>
      </c>
      <c r="M167" s="463">
        <f t="shared" si="508"/>
        <v>126</v>
      </c>
      <c r="N167" s="463">
        <f t="shared" si="509"/>
        <v>207</v>
      </c>
      <c r="O167" s="463">
        <f t="shared" si="510"/>
        <v>379</v>
      </c>
      <c r="P167" s="463">
        <f t="shared" si="660"/>
        <v>464</v>
      </c>
      <c r="Q167" s="463">
        <f t="shared" si="660"/>
        <v>2652</v>
      </c>
      <c r="R167" s="463">
        <f t="shared" si="660"/>
        <v>317</v>
      </c>
      <c r="S167" s="463">
        <f t="shared" si="660"/>
        <v>105743</v>
      </c>
      <c r="T167" s="463">
        <f t="shared" si="660"/>
        <v>11340</v>
      </c>
      <c r="U167" s="463">
        <f t="shared" si="660"/>
        <v>7737</v>
      </c>
      <c r="V167" s="463">
        <f t="shared" si="660"/>
        <v>60048</v>
      </c>
      <c r="W167" s="463">
        <f t="shared" si="660"/>
        <v>13911</v>
      </c>
      <c r="X167" s="463">
        <f t="shared" si="660"/>
        <v>564</v>
      </c>
      <c r="Y167" s="463">
        <f t="shared" si="660"/>
        <v>6266591</v>
      </c>
      <c r="Z167" s="463">
        <f t="shared" si="512"/>
        <v>553</v>
      </c>
      <c r="AA167" s="463">
        <f t="shared" si="513"/>
        <v>964</v>
      </c>
      <c r="AB167" s="463">
        <f t="shared" si="624"/>
        <v>4805323</v>
      </c>
      <c r="AC167" s="463">
        <f t="shared" si="515"/>
        <v>621</v>
      </c>
      <c r="AD167" s="463">
        <f t="shared" si="516"/>
        <v>1094</v>
      </c>
      <c r="AE167" s="463">
        <f t="shared" si="625"/>
        <v>170274313</v>
      </c>
      <c r="AF167" s="463">
        <f t="shared" si="518"/>
        <v>2836</v>
      </c>
      <c r="AG167" s="463">
        <f t="shared" si="519"/>
        <v>6186</v>
      </c>
      <c r="AH167" s="463">
        <f t="shared" si="626"/>
        <v>130086826</v>
      </c>
      <c r="AI167" s="463">
        <f t="shared" si="521"/>
        <v>9351</v>
      </c>
      <c r="AJ167" s="463">
        <f t="shared" si="522"/>
        <v>23464</v>
      </c>
      <c r="AK167" s="463">
        <f t="shared" si="627"/>
        <v>4310099</v>
      </c>
      <c r="AL167" s="463">
        <f t="shared" si="524"/>
        <v>7642</v>
      </c>
      <c r="AM167" s="463">
        <f t="shared" si="525"/>
        <v>19320</v>
      </c>
      <c r="AN167" s="463"/>
      <c r="AO167" s="463"/>
      <c r="AP167" s="463"/>
      <c r="AQ167" s="463"/>
      <c r="AR167" s="463"/>
      <c r="AS167" s="463"/>
      <c r="AT167" s="463">
        <f t="shared" si="661"/>
        <v>12050</v>
      </c>
      <c r="AU167" s="463">
        <f t="shared" si="661"/>
        <v>545</v>
      </c>
      <c r="AV167" s="463">
        <f t="shared" si="661"/>
        <v>1795</v>
      </c>
      <c r="AW167" s="463">
        <f t="shared" si="661"/>
        <v>9477</v>
      </c>
      <c r="AX167" s="463">
        <f t="shared" si="661"/>
        <v>2911</v>
      </c>
      <c r="AY167" s="463">
        <f t="shared" si="661"/>
        <v>6799</v>
      </c>
      <c r="AZ167" s="463">
        <f t="shared" si="661"/>
        <v>1053</v>
      </c>
      <c r="BA167" s="463"/>
      <c r="BB167" s="463"/>
      <c r="BC167" s="463"/>
      <c r="BD167" s="463"/>
      <c r="BE167" s="463"/>
      <c r="BF167" s="463"/>
      <c r="BG167" s="463"/>
      <c r="BH167" s="463"/>
      <c r="BI167" s="463">
        <f t="shared" si="662"/>
        <v>56280</v>
      </c>
      <c r="BJ167" s="463">
        <f t="shared" si="662"/>
        <v>8115</v>
      </c>
      <c r="BK167" s="463">
        <f t="shared" si="662"/>
        <v>29298</v>
      </c>
      <c r="BL167" s="463">
        <f t="shared" si="662"/>
        <v>93693</v>
      </c>
      <c r="BM167" s="463">
        <f t="shared" si="662"/>
        <v>19714</v>
      </c>
      <c r="BN167" s="463">
        <f t="shared" si="662"/>
        <v>15517</v>
      </c>
      <c r="BO167" s="463">
        <f t="shared" si="662"/>
        <v>12981</v>
      </c>
      <c r="BP167" s="463">
        <f t="shared" si="662"/>
        <v>10346</v>
      </c>
      <c r="BQ167" s="463">
        <f t="shared" si="662"/>
        <v>78156</v>
      </c>
      <c r="BR167" s="463">
        <f t="shared" si="662"/>
        <v>63932</v>
      </c>
      <c r="BS167" s="463">
        <f t="shared" si="662"/>
        <v>20442</v>
      </c>
      <c r="BT167" s="463">
        <f t="shared" si="662"/>
        <v>14861</v>
      </c>
      <c r="BU167" s="463">
        <f t="shared" si="662"/>
        <v>897</v>
      </c>
      <c r="BV167" s="463">
        <f t="shared" si="662"/>
        <v>598</v>
      </c>
      <c r="BW167" s="463">
        <f t="shared" si="647"/>
        <v>342</v>
      </c>
      <c r="BX167" s="463">
        <f t="shared" si="647"/>
        <v>204232</v>
      </c>
      <c r="BY167" s="463">
        <f t="shared" si="587"/>
        <v>597</v>
      </c>
      <c r="BZ167" s="463">
        <f t="shared" si="588"/>
        <v>1043</v>
      </c>
      <c r="CA167" s="463">
        <f t="shared" si="648"/>
        <v>157</v>
      </c>
      <c r="CB167" s="463">
        <f t="shared" si="648"/>
        <v>84625</v>
      </c>
      <c r="CC167" s="463">
        <f t="shared" si="590"/>
        <v>539</v>
      </c>
      <c r="CD167" s="463">
        <f t="shared" si="591"/>
        <v>1170</v>
      </c>
      <c r="CE167" s="463">
        <f t="shared" si="649"/>
        <v>10841</v>
      </c>
      <c r="CF167" s="463">
        <f t="shared" si="649"/>
        <v>5977734</v>
      </c>
      <c r="CG167" s="463">
        <f t="shared" si="593"/>
        <v>551</v>
      </c>
      <c r="CH167" s="463">
        <f t="shared" si="594"/>
        <v>958</v>
      </c>
      <c r="CI167" s="463">
        <f t="shared" si="650"/>
        <v>6168</v>
      </c>
      <c r="CJ167" s="463">
        <f t="shared" si="650"/>
        <v>17856277</v>
      </c>
      <c r="CK167" s="463">
        <f t="shared" si="596"/>
        <v>2895</v>
      </c>
      <c r="CL167" s="463">
        <f t="shared" si="597"/>
        <v>6198</v>
      </c>
      <c r="CM167" s="463">
        <f t="shared" si="651"/>
        <v>1760</v>
      </c>
      <c r="CN167" s="463">
        <f t="shared" si="651"/>
        <v>4357346</v>
      </c>
      <c r="CO167" s="463">
        <f t="shared" si="599"/>
        <v>2476</v>
      </c>
      <c r="CP167" s="463">
        <f t="shared" si="600"/>
        <v>5751</v>
      </c>
      <c r="CQ167" s="463">
        <f t="shared" si="652"/>
        <v>52120</v>
      </c>
      <c r="CR167" s="463">
        <f t="shared" si="652"/>
        <v>148060690</v>
      </c>
      <c r="CS167" s="463">
        <f t="shared" si="602"/>
        <v>2841</v>
      </c>
      <c r="CT167" s="463">
        <f t="shared" si="603"/>
        <v>6202</v>
      </c>
      <c r="CU167" s="463">
        <f t="shared" si="653"/>
        <v>2046</v>
      </c>
      <c r="CV167" s="463">
        <f t="shared" si="653"/>
        <v>17726341</v>
      </c>
      <c r="CW167" s="463">
        <f t="shared" si="605"/>
        <v>8664</v>
      </c>
      <c r="CX167" s="463">
        <f t="shared" si="606"/>
        <v>18332</v>
      </c>
      <c r="CY167" s="463">
        <f t="shared" si="654"/>
        <v>1612</v>
      </c>
      <c r="CZ167" s="463">
        <f t="shared" si="654"/>
        <v>16385908</v>
      </c>
      <c r="DA167" s="463">
        <f t="shared" si="608"/>
        <v>10165</v>
      </c>
      <c r="DB167" s="463">
        <f t="shared" si="609"/>
        <v>22779</v>
      </c>
      <c r="DC167" s="463">
        <f t="shared" si="655"/>
        <v>2820</v>
      </c>
      <c r="DD167" s="463">
        <f t="shared" si="655"/>
        <v>37323724</v>
      </c>
      <c r="DE167" s="463">
        <f t="shared" si="611"/>
        <v>13235</v>
      </c>
      <c r="DF167" s="463">
        <f t="shared" si="612"/>
        <v>31247</v>
      </c>
      <c r="DG167" s="463">
        <f t="shared" si="656"/>
        <v>968</v>
      </c>
      <c r="DH167" s="463">
        <f t="shared" si="656"/>
        <v>16614223</v>
      </c>
      <c r="DI167" s="463">
        <f t="shared" si="614"/>
        <v>17163</v>
      </c>
      <c r="DJ167" s="463">
        <f t="shared" si="615"/>
        <v>43476</v>
      </c>
      <c r="DK167" s="463">
        <f t="shared" si="616"/>
        <v>425</v>
      </c>
      <c r="DL167" s="463">
        <f t="shared" ref="DL167:DL198" si="664">SUMIFS(DL$443:DL$10112,$B$443:$B$10112,$B167,$C$443:$C$10112,$C167,$D$443:$D$10112,$D167)</f>
        <v>178616</v>
      </c>
      <c r="DM167" s="463">
        <f t="shared" si="529"/>
        <v>420</v>
      </c>
      <c r="DN167" s="463">
        <f t="shared" si="530"/>
        <v>734</v>
      </c>
      <c r="DO167" s="463">
        <f t="shared" si="644"/>
        <v>5998</v>
      </c>
      <c r="DP167" s="463">
        <f t="shared" si="644"/>
        <v>386247</v>
      </c>
      <c r="DQ167" s="463">
        <f t="shared" si="532"/>
        <v>64</v>
      </c>
      <c r="DR167" s="463">
        <f t="shared" si="533"/>
        <v>146</v>
      </c>
      <c r="DS167" s="463">
        <f t="shared" si="645"/>
        <v>69</v>
      </c>
      <c r="DT167" s="463">
        <f t="shared" si="645"/>
        <v>167014</v>
      </c>
      <c r="DU167" s="463">
        <f t="shared" si="578"/>
        <v>2420</v>
      </c>
      <c r="DV167" s="463">
        <f t="shared" si="579"/>
        <v>5980</v>
      </c>
      <c r="DW167" s="463">
        <f t="shared" ref="DW167:DW198" si="665">SUMIFS(DW$443:DW$10112,$B$443:$B$10112,$B167,$C$443:$C$10112,$C167,$D$443:$D$10112,$D167)</f>
        <v>55</v>
      </c>
      <c r="DX167" s="463"/>
      <c r="DY167" s="463"/>
      <c r="DZ167" s="463"/>
      <c r="EA167" s="463"/>
      <c r="EB167" s="463"/>
      <c r="EC167" s="463"/>
      <c r="ED167" s="463"/>
      <c r="EE167" s="463"/>
      <c r="EF167" s="463"/>
      <c r="EG167" s="463" t="s">
        <v>152</v>
      </c>
      <c r="EH167" s="463" t="s">
        <v>152</v>
      </c>
      <c r="EI167" s="463">
        <f t="shared" si="617"/>
        <v>0</v>
      </c>
      <c r="EJ167" s="446"/>
      <c r="EK167" s="446"/>
      <c r="EL167" s="446"/>
      <c r="EM167" s="446"/>
      <c r="EN167" s="446"/>
      <c r="EO167" s="446"/>
      <c r="EP167" s="446"/>
      <c r="EQ167" s="446"/>
      <c r="ER167" s="446"/>
      <c r="ES167" s="446"/>
      <c r="ET167" s="446"/>
      <c r="EU167" s="446"/>
      <c r="EV167" s="446"/>
      <c r="EW167" s="446"/>
      <c r="EX167" s="446"/>
      <c r="EY167" s="446"/>
      <c r="EZ167" s="447"/>
      <c r="FA167" s="446">
        <f t="shared" si="546"/>
        <v>12</v>
      </c>
      <c r="FB167" s="417">
        <f t="shared" si="562"/>
        <v>2021</v>
      </c>
      <c r="FC167" s="448">
        <f t="shared" si="563"/>
        <v>44531</v>
      </c>
      <c r="FD167" s="449">
        <f t="shared" si="547"/>
        <v>31</v>
      </c>
      <c r="FE167" s="450"/>
      <c r="FF167" s="451">
        <f t="shared" si="582"/>
        <v>0.55148951820522252</v>
      </c>
      <c r="FG167" s="450"/>
      <c r="FH167" s="452">
        <f t="shared" si="628"/>
        <v>1.7384479717813051</v>
      </c>
      <c r="FI167" s="452">
        <f t="shared" si="629"/>
        <v>1.368342151675485</v>
      </c>
      <c r="FJ167" s="452">
        <f t="shared" si="630"/>
        <v>1.677782086079876</v>
      </c>
      <c r="FK167" s="452">
        <f t="shared" si="631"/>
        <v>1.3372108052216622</v>
      </c>
      <c r="FL167" s="452">
        <f t="shared" si="632"/>
        <v>1.3015587529976018</v>
      </c>
      <c r="FM167" s="452">
        <f t="shared" si="633"/>
        <v>1.064681588062883</v>
      </c>
      <c r="FN167" s="452">
        <f t="shared" si="634"/>
        <v>1.4694845805477679</v>
      </c>
      <c r="FO167" s="452">
        <f t="shared" si="635"/>
        <v>1.0682912802817914</v>
      </c>
      <c r="FP167" s="452">
        <f t="shared" si="636"/>
        <v>1.5904255319148937</v>
      </c>
      <c r="FQ167" s="452">
        <f t="shared" si="637"/>
        <v>1.0602836879432624</v>
      </c>
      <c r="FR167" s="453"/>
      <c r="FS167" s="446">
        <f t="shared" si="663"/>
        <v>437980</v>
      </c>
      <c r="FT167" s="446">
        <f t="shared" si="663"/>
        <v>15358220</v>
      </c>
      <c r="FU167" s="446">
        <f t="shared" si="663"/>
        <v>25222315</v>
      </c>
      <c r="FV167" s="446">
        <f t="shared" si="663"/>
        <v>46064963</v>
      </c>
      <c r="FW167" s="446">
        <f t="shared" si="663"/>
        <v>10928984</v>
      </c>
      <c r="FX167" s="446">
        <f t="shared" si="663"/>
        <v>8462273</v>
      </c>
      <c r="FY167" s="446">
        <f t="shared" si="663"/>
        <v>371484072</v>
      </c>
      <c r="FZ167" s="446">
        <f t="shared" si="663"/>
        <v>326414367</v>
      </c>
      <c r="GA167" s="446">
        <f t="shared" si="663"/>
        <v>10896204</v>
      </c>
      <c r="GB167" s="446"/>
      <c r="GC167" s="446"/>
      <c r="GD167" s="446">
        <f t="shared" si="657"/>
        <v>356862</v>
      </c>
      <c r="GE167" s="446">
        <f t="shared" si="657"/>
        <v>183642</v>
      </c>
      <c r="GF167" s="446">
        <f t="shared" si="657"/>
        <v>10391014</v>
      </c>
      <c r="GG167" s="446">
        <f t="shared" si="657"/>
        <v>38229146</v>
      </c>
      <c r="GH167" s="446">
        <f t="shared" si="657"/>
        <v>10121598</v>
      </c>
      <c r="GI167" s="446">
        <f t="shared" si="657"/>
        <v>323265549</v>
      </c>
      <c r="GJ167" s="446">
        <f t="shared" si="657"/>
        <v>37506900</v>
      </c>
      <c r="GK167" s="446">
        <f t="shared" si="657"/>
        <v>36720456</v>
      </c>
      <c r="GL167" s="446">
        <f t="shared" si="657"/>
        <v>88116330</v>
      </c>
      <c r="GM167" s="446">
        <f t="shared" si="657"/>
        <v>42084778</v>
      </c>
      <c r="GN167" s="446">
        <f t="shared" ref="GN167:GN198" si="666">SUMIFS(GN$443:GN$10112,$B$443:$B$10112,$B167,$C$443:$C$10112,$C167,$D$443:$D$10112,$D167)</f>
        <v>412620</v>
      </c>
      <c r="GO167" s="446">
        <f t="shared" si="658"/>
        <v>311837</v>
      </c>
      <c r="GP167" s="446">
        <f t="shared" si="658"/>
        <v>877836</v>
      </c>
      <c r="GQ167" s="446">
        <f t="shared" si="658"/>
        <v>0</v>
      </c>
      <c r="GR167" s="446"/>
      <c r="GS167" s="446"/>
      <c r="GT167" s="446"/>
      <c r="GU167" s="446"/>
      <c r="GV167" s="416"/>
      <c r="GW167" s="402"/>
      <c r="GX167" s="402"/>
      <c r="GY167" s="402"/>
      <c r="GZ167" s="402"/>
      <c r="HA167" s="402"/>
    </row>
    <row r="168" spans="1:209" ht="10.5" customHeight="1" x14ac:dyDescent="0.2">
      <c r="A168" s="417" t="str">
        <f t="shared" si="504"/>
        <v>2021-22JANUARYY63</v>
      </c>
      <c r="B168" s="458" t="str">
        <f t="shared" si="560"/>
        <v>2021-22</v>
      </c>
      <c r="C168" s="402" t="s">
        <v>654</v>
      </c>
      <c r="D168" s="458" t="str">
        <f t="shared" si="659"/>
        <v>Y63</v>
      </c>
      <c r="E168" s="458" t="str">
        <f t="shared" si="659"/>
        <v>North East and Yorkshire</v>
      </c>
      <c r="F168" s="458" t="str">
        <f t="shared" si="659"/>
        <v>Y63</v>
      </c>
      <c r="H168" s="463">
        <f t="shared" si="640"/>
        <v>148730</v>
      </c>
      <c r="I168" s="463">
        <f t="shared" si="640"/>
        <v>103330</v>
      </c>
      <c r="J168" s="463">
        <f t="shared" si="640"/>
        <v>1778583</v>
      </c>
      <c r="K168" s="463">
        <f t="shared" si="506"/>
        <v>17</v>
      </c>
      <c r="L168" s="463">
        <f t="shared" si="507"/>
        <v>0</v>
      </c>
      <c r="M168" s="463">
        <f t="shared" si="508"/>
        <v>44</v>
      </c>
      <c r="N168" s="463">
        <f t="shared" si="509"/>
        <v>96</v>
      </c>
      <c r="O168" s="463">
        <f t="shared" si="510"/>
        <v>257</v>
      </c>
      <c r="P168" s="463">
        <f t="shared" si="660"/>
        <v>410</v>
      </c>
      <c r="Q168" s="463">
        <f t="shared" si="660"/>
        <v>2716</v>
      </c>
      <c r="R168" s="463">
        <f t="shared" si="660"/>
        <v>306</v>
      </c>
      <c r="S168" s="463">
        <f t="shared" si="660"/>
        <v>103649</v>
      </c>
      <c r="T168" s="463">
        <f t="shared" si="660"/>
        <v>9868</v>
      </c>
      <c r="U168" s="463">
        <f t="shared" si="660"/>
        <v>6619</v>
      </c>
      <c r="V168" s="463">
        <f t="shared" si="660"/>
        <v>56235</v>
      </c>
      <c r="W168" s="463">
        <f t="shared" si="660"/>
        <v>17609</v>
      </c>
      <c r="X168" s="463">
        <f t="shared" si="660"/>
        <v>693</v>
      </c>
      <c r="Y168" s="463">
        <f t="shared" si="660"/>
        <v>4937412</v>
      </c>
      <c r="Z168" s="463">
        <f t="shared" si="512"/>
        <v>500</v>
      </c>
      <c r="AA168" s="463">
        <f t="shared" si="513"/>
        <v>883</v>
      </c>
      <c r="AB168" s="463">
        <f t="shared" si="624"/>
        <v>3689841</v>
      </c>
      <c r="AC168" s="463">
        <f t="shared" si="515"/>
        <v>557</v>
      </c>
      <c r="AD168" s="463">
        <f t="shared" si="516"/>
        <v>998</v>
      </c>
      <c r="AE168" s="463">
        <f t="shared" si="625"/>
        <v>108913858</v>
      </c>
      <c r="AF168" s="463">
        <f t="shared" si="518"/>
        <v>1937</v>
      </c>
      <c r="AG168" s="463">
        <f t="shared" si="519"/>
        <v>4252</v>
      </c>
      <c r="AH168" s="463">
        <f t="shared" si="626"/>
        <v>87360509</v>
      </c>
      <c r="AI168" s="463">
        <f t="shared" si="521"/>
        <v>4961</v>
      </c>
      <c r="AJ168" s="463">
        <f t="shared" si="522"/>
        <v>12399</v>
      </c>
      <c r="AK168" s="463">
        <f t="shared" si="627"/>
        <v>3400831</v>
      </c>
      <c r="AL168" s="463">
        <f t="shared" si="524"/>
        <v>4907</v>
      </c>
      <c r="AM168" s="463">
        <f t="shared" si="525"/>
        <v>10576</v>
      </c>
      <c r="AN168" s="463"/>
      <c r="AO168" s="463"/>
      <c r="AP168" s="463"/>
      <c r="AQ168" s="463"/>
      <c r="AR168" s="463"/>
      <c r="AS168" s="463"/>
      <c r="AT168" s="463">
        <f t="shared" si="661"/>
        <v>10876</v>
      </c>
      <c r="AU168" s="463">
        <f t="shared" si="661"/>
        <v>592</v>
      </c>
      <c r="AV168" s="463">
        <f t="shared" si="661"/>
        <v>1416</v>
      </c>
      <c r="AW168" s="463">
        <f t="shared" si="661"/>
        <v>8545</v>
      </c>
      <c r="AX168" s="463">
        <f t="shared" si="661"/>
        <v>2631</v>
      </c>
      <c r="AY168" s="463">
        <f t="shared" si="661"/>
        <v>6237</v>
      </c>
      <c r="AZ168" s="463">
        <f t="shared" si="661"/>
        <v>1121</v>
      </c>
      <c r="BA168" s="463"/>
      <c r="BB168" s="463"/>
      <c r="BC168" s="463"/>
      <c r="BD168" s="463"/>
      <c r="BE168" s="463"/>
      <c r="BF168" s="463"/>
      <c r="BG168" s="463"/>
      <c r="BH168" s="463"/>
      <c r="BI168" s="463">
        <f t="shared" si="662"/>
        <v>55792</v>
      </c>
      <c r="BJ168" s="463">
        <f t="shared" si="662"/>
        <v>8019</v>
      </c>
      <c r="BK168" s="463">
        <f t="shared" si="662"/>
        <v>28962</v>
      </c>
      <c r="BL168" s="463">
        <f t="shared" si="662"/>
        <v>92773</v>
      </c>
      <c r="BM168" s="463">
        <f t="shared" si="662"/>
        <v>16976</v>
      </c>
      <c r="BN168" s="463">
        <f t="shared" si="662"/>
        <v>13395</v>
      </c>
      <c r="BO168" s="463">
        <f t="shared" si="662"/>
        <v>11086</v>
      </c>
      <c r="BP168" s="463">
        <f t="shared" si="662"/>
        <v>8812</v>
      </c>
      <c r="BQ168" s="463">
        <f t="shared" si="662"/>
        <v>71506</v>
      </c>
      <c r="BR168" s="463">
        <f t="shared" si="662"/>
        <v>59561</v>
      </c>
      <c r="BS168" s="463">
        <f t="shared" si="662"/>
        <v>25388</v>
      </c>
      <c r="BT168" s="463">
        <f t="shared" si="662"/>
        <v>18531</v>
      </c>
      <c r="BU168" s="463">
        <f t="shared" si="662"/>
        <v>1137</v>
      </c>
      <c r="BV168" s="463">
        <f t="shared" si="662"/>
        <v>739</v>
      </c>
      <c r="BW168" s="463">
        <f t="shared" si="647"/>
        <v>265</v>
      </c>
      <c r="BX168" s="463">
        <f t="shared" si="647"/>
        <v>139138</v>
      </c>
      <c r="BY168" s="463">
        <f t="shared" si="587"/>
        <v>525</v>
      </c>
      <c r="BZ168" s="463">
        <f t="shared" si="588"/>
        <v>891</v>
      </c>
      <c r="CA168" s="463">
        <f t="shared" si="648"/>
        <v>138</v>
      </c>
      <c r="CB168" s="463">
        <f t="shared" si="648"/>
        <v>65980</v>
      </c>
      <c r="CC168" s="463">
        <f t="shared" si="590"/>
        <v>478</v>
      </c>
      <c r="CD168" s="463">
        <f t="shared" si="591"/>
        <v>904</v>
      </c>
      <c r="CE168" s="463">
        <f t="shared" si="649"/>
        <v>9465</v>
      </c>
      <c r="CF168" s="463">
        <f t="shared" si="649"/>
        <v>4732294</v>
      </c>
      <c r="CG168" s="463">
        <f t="shared" si="593"/>
        <v>500</v>
      </c>
      <c r="CH168" s="463">
        <f t="shared" si="594"/>
        <v>881</v>
      </c>
      <c r="CI168" s="463">
        <f t="shared" si="650"/>
        <v>5855</v>
      </c>
      <c r="CJ168" s="463">
        <f t="shared" si="650"/>
        <v>11270927</v>
      </c>
      <c r="CK168" s="463">
        <f t="shared" si="596"/>
        <v>1925</v>
      </c>
      <c r="CL168" s="463">
        <f t="shared" si="597"/>
        <v>4092</v>
      </c>
      <c r="CM168" s="463">
        <f t="shared" si="651"/>
        <v>1644</v>
      </c>
      <c r="CN168" s="463">
        <f t="shared" si="651"/>
        <v>2884722</v>
      </c>
      <c r="CO168" s="463">
        <f t="shared" si="599"/>
        <v>1755</v>
      </c>
      <c r="CP168" s="463">
        <f t="shared" si="600"/>
        <v>3811</v>
      </c>
      <c r="CQ168" s="463">
        <f t="shared" si="652"/>
        <v>48736</v>
      </c>
      <c r="CR168" s="463">
        <f t="shared" si="652"/>
        <v>94758209</v>
      </c>
      <c r="CS168" s="463">
        <f t="shared" si="602"/>
        <v>1944</v>
      </c>
      <c r="CT168" s="463">
        <f t="shared" si="603"/>
        <v>4287</v>
      </c>
      <c r="CU168" s="463">
        <f t="shared" si="653"/>
        <v>2194</v>
      </c>
      <c r="CV168" s="463">
        <f t="shared" si="653"/>
        <v>12296225</v>
      </c>
      <c r="CW168" s="463">
        <f t="shared" si="605"/>
        <v>5604</v>
      </c>
      <c r="CX168" s="463">
        <f t="shared" si="606"/>
        <v>12054</v>
      </c>
      <c r="CY168" s="463">
        <f t="shared" si="654"/>
        <v>1648</v>
      </c>
      <c r="CZ168" s="463">
        <f t="shared" si="654"/>
        <v>9394222</v>
      </c>
      <c r="DA168" s="463">
        <f t="shared" si="608"/>
        <v>5700</v>
      </c>
      <c r="DB168" s="463">
        <f t="shared" si="609"/>
        <v>13047</v>
      </c>
      <c r="DC168" s="463">
        <f t="shared" si="655"/>
        <v>3134</v>
      </c>
      <c r="DD168" s="463">
        <f t="shared" si="655"/>
        <v>23898584</v>
      </c>
      <c r="DE168" s="463">
        <f t="shared" si="611"/>
        <v>7626</v>
      </c>
      <c r="DF168" s="463">
        <f t="shared" si="612"/>
        <v>15875</v>
      </c>
      <c r="DG168" s="463">
        <f t="shared" si="656"/>
        <v>987</v>
      </c>
      <c r="DH168" s="463">
        <f t="shared" si="656"/>
        <v>8656094</v>
      </c>
      <c r="DI168" s="463">
        <f t="shared" si="614"/>
        <v>8770</v>
      </c>
      <c r="DJ168" s="463">
        <f t="shared" si="615"/>
        <v>21060</v>
      </c>
      <c r="DK168" s="463">
        <f t="shared" si="616"/>
        <v>388</v>
      </c>
      <c r="DL168" s="463">
        <f t="shared" si="664"/>
        <v>156432</v>
      </c>
      <c r="DM168" s="463">
        <f t="shared" si="529"/>
        <v>403</v>
      </c>
      <c r="DN168" s="463">
        <f t="shared" si="530"/>
        <v>707</v>
      </c>
      <c r="DO168" s="463">
        <f t="shared" si="644"/>
        <v>5327</v>
      </c>
      <c r="DP168" s="463">
        <f t="shared" si="644"/>
        <v>250839</v>
      </c>
      <c r="DQ168" s="463">
        <f t="shared" si="532"/>
        <v>47</v>
      </c>
      <c r="DR168" s="463">
        <f t="shared" si="533"/>
        <v>93</v>
      </c>
      <c r="DS168" s="463">
        <f t="shared" si="645"/>
        <v>82</v>
      </c>
      <c r="DT168" s="463">
        <f t="shared" si="645"/>
        <v>127282</v>
      </c>
      <c r="DU168" s="463">
        <f t="shared" si="578"/>
        <v>1552</v>
      </c>
      <c r="DV168" s="463">
        <f t="shared" si="579"/>
        <v>2831</v>
      </c>
      <c r="DW168" s="463">
        <f t="shared" si="665"/>
        <v>72</v>
      </c>
      <c r="DX168" s="463"/>
      <c r="DY168" s="463"/>
      <c r="DZ168" s="463"/>
      <c r="EA168" s="463"/>
      <c r="EB168" s="463"/>
      <c r="EC168" s="463"/>
      <c r="ED168" s="463"/>
      <c r="EE168" s="463"/>
      <c r="EF168" s="463"/>
      <c r="EG168" s="463" t="s">
        <v>152</v>
      </c>
      <c r="EH168" s="463" t="s">
        <v>152</v>
      </c>
      <c r="EI168" s="463">
        <f t="shared" si="617"/>
        <v>0</v>
      </c>
      <c r="EJ168" s="446"/>
      <c r="EK168" s="446"/>
      <c r="EL168" s="446"/>
      <c r="EM168" s="446"/>
      <c r="EN168" s="446"/>
      <c r="EO168" s="446"/>
      <c r="EP168" s="446"/>
      <c r="EQ168" s="446"/>
      <c r="ER168" s="446"/>
      <c r="ES168" s="446"/>
      <c r="ET168" s="446"/>
      <c r="EU168" s="446"/>
      <c r="EV168" s="446"/>
      <c r="EW168" s="446"/>
      <c r="EX168" s="446"/>
      <c r="EY168" s="446"/>
      <c r="EZ168" s="447"/>
      <c r="FA168" s="446">
        <f t="shared" si="546"/>
        <v>1</v>
      </c>
      <c r="FB168" s="417">
        <f t="shared" si="562"/>
        <v>2022</v>
      </c>
      <c r="FC168" s="448">
        <f t="shared" si="563"/>
        <v>44562</v>
      </c>
      <c r="FD168" s="449">
        <f t="shared" si="547"/>
        <v>31</v>
      </c>
      <c r="FE168" s="450"/>
      <c r="FF168" s="451">
        <f t="shared" si="582"/>
        <v>0.56322689786424196</v>
      </c>
      <c r="FG168" s="450"/>
      <c r="FH168" s="452">
        <f t="shared" si="628"/>
        <v>1.720308066477503</v>
      </c>
      <c r="FI168" s="452">
        <f t="shared" si="629"/>
        <v>1.3574179164977707</v>
      </c>
      <c r="FJ168" s="452">
        <f t="shared" si="630"/>
        <v>1.674875358815531</v>
      </c>
      <c r="FK168" s="452">
        <f t="shared" si="631"/>
        <v>1.331318930352017</v>
      </c>
      <c r="FL168" s="452">
        <f t="shared" si="632"/>
        <v>1.2715568596070064</v>
      </c>
      <c r="FM168" s="452">
        <f t="shared" si="633"/>
        <v>1.0591446607984352</v>
      </c>
      <c r="FN168" s="452">
        <f t="shared" si="634"/>
        <v>1.4417627349650748</v>
      </c>
      <c r="FO168" s="452">
        <f t="shared" si="635"/>
        <v>1.0523595888466126</v>
      </c>
      <c r="FP168" s="452">
        <f t="shared" si="636"/>
        <v>1.6406926406926408</v>
      </c>
      <c r="FQ168" s="452">
        <f t="shared" si="637"/>
        <v>1.0663780663780664</v>
      </c>
      <c r="FR168" s="453"/>
      <c r="FS168" s="446">
        <f t="shared" si="663"/>
        <v>0</v>
      </c>
      <c r="FT168" s="446">
        <f t="shared" si="663"/>
        <v>4546520</v>
      </c>
      <c r="FU168" s="446">
        <f t="shared" si="663"/>
        <v>9885220</v>
      </c>
      <c r="FV168" s="446">
        <f t="shared" si="663"/>
        <v>26570500</v>
      </c>
      <c r="FW168" s="446">
        <f t="shared" si="663"/>
        <v>8715231</v>
      </c>
      <c r="FX168" s="446">
        <f t="shared" si="663"/>
        <v>6608123</v>
      </c>
      <c r="FY168" s="446">
        <f t="shared" si="663"/>
        <v>239100579</v>
      </c>
      <c r="FZ168" s="446">
        <f t="shared" si="663"/>
        <v>218326741</v>
      </c>
      <c r="GA168" s="446">
        <f t="shared" si="663"/>
        <v>7329483</v>
      </c>
      <c r="GB168" s="446"/>
      <c r="GC168" s="446"/>
      <c r="GD168" s="446">
        <f t="shared" si="657"/>
        <v>236080</v>
      </c>
      <c r="GE168" s="446">
        <f t="shared" si="657"/>
        <v>124758</v>
      </c>
      <c r="GF168" s="446">
        <f t="shared" si="657"/>
        <v>8342684</v>
      </c>
      <c r="GG168" s="446">
        <f t="shared" si="657"/>
        <v>23961415</v>
      </c>
      <c r="GH168" s="446">
        <f t="shared" si="657"/>
        <v>6266060</v>
      </c>
      <c r="GI168" s="446">
        <f t="shared" si="657"/>
        <v>208925080</v>
      </c>
      <c r="GJ168" s="446">
        <f t="shared" si="657"/>
        <v>26445631</v>
      </c>
      <c r="GK168" s="446">
        <f t="shared" si="657"/>
        <v>21500776</v>
      </c>
      <c r="GL168" s="446">
        <f t="shared" si="657"/>
        <v>49750918</v>
      </c>
      <c r="GM168" s="446">
        <f t="shared" si="657"/>
        <v>20785875</v>
      </c>
      <c r="GN168" s="446">
        <f t="shared" si="666"/>
        <v>232142</v>
      </c>
      <c r="GO168" s="446">
        <f t="shared" si="658"/>
        <v>274273</v>
      </c>
      <c r="GP168" s="446">
        <f t="shared" si="658"/>
        <v>496353</v>
      </c>
      <c r="GQ168" s="446">
        <f t="shared" si="658"/>
        <v>0</v>
      </c>
      <c r="GR168" s="446"/>
      <c r="GS168" s="446"/>
      <c r="GT168" s="446"/>
      <c r="GU168" s="446"/>
      <c r="GV168" s="416"/>
      <c r="GW168" s="402"/>
      <c r="GX168" s="402"/>
      <c r="GY168" s="402"/>
      <c r="GZ168" s="402"/>
      <c r="HA168" s="402"/>
    </row>
    <row r="169" spans="1:209" ht="10.5" customHeight="1" x14ac:dyDescent="0.2">
      <c r="A169" s="417" t="str">
        <f t="shared" si="504"/>
        <v>2021-22FEBRUARYY63</v>
      </c>
      <c r="B169" s="458" t="str">
        <f t="shared" si="560"/>
        <v>2021-22</v>
      </c>
      <c r="C169" s="402" t="s">
        <v>657</v>
      </c>
      <c r="D169" s="458" t="str">
        <f t="shared" si="659"/>
        <v>Y63</v>
      </c>
      <c r="E169" s="458" t="str">
        <f t="shared" si="659"/>
        <v>North East and Yorkshire</v>
      </c>
      <c r="F169" s="458" t="str">
        <f t="shared" si="659"/>
        <v>Y63</v>
      </c>
      <c r="H169" s="463">
        <f t="shared" si="640"/>
        <v>138270</v>
      </c>
      <c r="I169" s="463">
        <f t="shared" si="640"/>
        <v>94766</v>
      </c>
      <c r="J169" s="463">
        <f t="shared" si="640"/>
        <v>618077</v>
      </c>
      <c r="K169" s="463">
        <f t="shared" si="506"/>
        <v>7</v>
      </c>
      <c r="L169" s="463">
        <f t="shared" si="507"/>
        <v>0</v>
      </c>
      <c r="M169" s="463">
        <f t="shared" si="508"/>
        <v>15</v>
      </c>
      <c r="N169" s="463">
        <f t="shared" si="509"/>
        <v>40</v>
      </c>
      <c r="O169" s="463">
        <f t="shared" si="510"/>
        <v>96</v>
      </c>
      <c r="P169" s="463">
        <f t="shared" si="660"/>
        <v>396</v>
      </c>
      <c r="Q169" s="463">
        <f t="shared" si="660"/>
        <v>2489</v>
      </c>
      <c r="R169" s="463">
        <f t="shared" si="660"/>
        <v>291</v>
      </c>
      <c r="S169" s="463">
        <f t="shared" si="660"/>
        <v>96772</v>
      </c>
      <c r="T169" s="463">
        <f t="shared" si="660"/>
        <v>8861</v>
      </c>
      <c r="U169" s="463">
        <f t="shared" si="660"/>
        <v>6037</v>
      </c>
      <c r="V169" s="463">
        <f t="shared" si="660"/>
        <v>51952</v>
      </c>
      <c r="W169" s="463">
        <f t="shared" si="660"/>
        <v>17115</v>
      </c>
      <c r="X169" s="463">
        <f t="shared" si="660"/>
        <v>619</v>
      </c>
      <c r="Y169" s="463">
        <f t="shared" si="660"/>
        <v>4328015</v>
      </c>
      <c r="Z169" s="463">
        <f t="shared" si="512"/>
        <v>488</v>
      </c>
      <c r="AA169" s="463">
        <f t="shared" si="513"/>
        <v>855</v>
      </c>
      <c r="AB169" s="463">
        <f t="shared" si="624"/>
        <v>3287709</v>
      </c>
      <c r="AC169" s="463">
        <f t="shared" si="515"/>
        <v>545</v>
      </c>
      <c r="AD169" s="463">
        <f t="shared" si="516"/>
        <v>967</v>
      </c>
      <c r="AE169" s="463">
        <f t="shared" si="625"/>
        <v>90171890</v>
      </c>
      <c r="AF169" s="463">
        <f t="shared" si="518"/>
        <v>1736</v>
      </c>
      <c r="AG169" s="463">
        <f t="shared" si="519"/>
        <v>3649</v>
      </c>
      <c r="AH169" s="463">
        <f t="shared" si="626"/>
        <v>80100565</v>
      </c>
      <c r="AI169" s="463">
        <f t="shared" si="521"/>
        <v>4680</v>
      </c>
      <c r="AJ169" s="463">
        <f t="shared" si="522"/>
        <v>11349</v>
      </c>
      <c r="AK169" s="463">
        <f t="shared" si="627"/>
        <v>3177711</v>
      </c>
      <c r="AL169" s="463">
        <f t="shared" si="524"/>
        <v>5134</v>
      </c>
      <c r="AM169" s="463">
        <f t="shared" si="525"/>
        <v>12214</v>
      </c>
      <c r="AN169" s="463"/>
      <c r="AO169" s="463"/>
      <c r="AP169" s="463"/>
      <c r="AQ169" s="463"/>
      <c r="AR169" s="463"/>
      <c r="AS169" s="463"/>
      <c r="AT169" s="463">
        <f t="shared" si="661"/>
        <v>10181</v>
      </c>
      <c r="AU169" s="463">
        <f t="shared" si="661"/>
        <v>625</v>
      </c>
      <c r="AV169" s="463">
        <f t="shared" si="661"/>
        <v>1377</v>
      </c>
      <c r="AW169" s="463">
        <f t="shared" si="661"/>
        <v>7667</v>
      </c>
      <c r="AX169" s="463">
        <f t="shared" si="661"/>
        <v>2912</v>
      </c>
      <c r="AY169" s="463">
        <f t="shared" si="661"/>
        <v>5267</v>
      </c>
      <c r="AZ169" s="463">
        <f t="shared" si="661"/>
        <v>1076</v>
      </c>
      <c r="BA169" s="463"/>
      <c r="BB169" s="463"/>
      <c r="BC169" s="463"/>
      <c r="BD169" s="463"/>
      <c r="BE169" s="463"/>
      <c r="BF169" s="463"/>
      <c r="BG169" s="463"/>
      <c r="BH169" s="463"/>
      <c r="BI169" s="463">
        <f t="shared" si="662"/>
        <v>52739</v>
      </c>
      <c r="BJ169" s="463">
        <f t="shared" si="662"/>
        <v>7732</v>
      </c>
      <c r="BK169" s="463">
        <f t="shared" si="662"/>
        <v>26120</v>
      </c>
      <c r="BL169" s="463">
        <f t="shared" si="662"/>
        <v>86591</v>
      </c>
      <c r="BM169" s="463">
        <f t="shared" si="662"/>
        <v>15344</v>
      </c>
      <c r="BN169" s="463">
        <f t="shared" si="662"/>
        <v>12055</v>
      </c>
      <c r="BO169" s="463">
        <f t="shared" si="662"/>
        <v>10131</v>
      </c>
      <c r="BP169" s="463">
        <f t="shared" si="662"/>
        <v>8084</v>
      </c>
      <c r="BQ169" s="463">
        <f t="shared" si="662"/>
        <v>66365</v>
      </c>
      <c r="BR169" s="463">
        <f t="shared" si="662"/>
        <v>55306</v>
      </c>
      <c r="BS169" s="463">
        <f t="shared" si="662"/>
        <v>25275</v>
      </c>
      <c r="BT169" s="463">
        <f t="shared" si="662"/>
        <v>18190</v>
      </c>
      <c r="BU169" s="463">
        <f t="shared" si="662"/>
        <v>896</v>
      </c>
      <c r="BV169" s="463">
        <f t="shared" si="662"/>
        <v>654</v>
      </c>
      <c r="BW169" s="463">
        <f t="shared" si="647"/>
        <v>271</v>
      </c>
      <c r="BX169" s="463">
        <f t="shared" si="647"/>
        <v>151097</v>
      </c>
      <c r="BY169" s="463">
        <f t="shared" si="587"/>
        <v>558</v>
      </c>
      <c r="BZ169" s="463">
        <f t="shared" si="588"/>
        <v>973</v>
      </c>
      <c r="CA169" s="463">
        <f t="shared" si="648"/>
        <v>123</v>
      </c>
      <c r="CB169" s="463">
        <f t="shared" si="648"/>
        <v>54621</v>
      </c>
      <c r="CC169" s="463">
        <f t="shared" si="590"/>
        <v>444</v>
      </c>
      <c r="CD169" s="463">
        <f t="shared" si="591"/>
        <v>910</v>
      </c>
      <c r="CE169" s="463">
        <f t="shared" si="649"/>
        <v>8467</v>
      </c>
      <c r="CF169" s="463">
        <f t="shared" si="649"/>
        <v>4122297</v>
      </c>
      <c r="CG169" s="463">
        <f t="shared" si="593"/>
        <v>487</v>
      </c>
      <c r="CH169" s="463">
        <f t="shared" si="594"/>
        <v>852</v>
      </c>
      <c r="CI169" s="463">
        <f t="shared" si="650"/>
        <v>5673</v>
      </c>
      <c r="CJ169" s="463">
        <f t="shared" si="650"/>
        <v>10071407</v>
      </c>
      <c r="CK169" s="463">
        <f t="shared" si="596"/>
        <v>1775</v>
      </c>
      <c r="CL169" s="463">
        <f t="shared" si="597"/>
        <v>3630</v>
      </c>
      <c r="CM169" s="463">
        <f t="shared" si="651"/>
        <v>1517</v>
      </c>
      <c r="CN169" s="463">
        <f t="shared" si="651"/>
        <v>2352747</v>
      </c>
      <c r="CO169" s="463">
        <f t="shared" si="599"/>
        <v>1551</v>
      </c>
      <c r="CP169" s="463">
        <f t="shared" si="600"/>
        <v>3300</v>
      </c>
      <c r="CQ169" s="463">
        <f t="shared" si="652"/>
        <v>44762</v>
      </c>
      <c r="CR169" s="463">
        <f t="shared" si="652"/>
        <v>77747736</v>
      </c>
      <c r="CS169" s="463">
        <f t="shared" si="602"/>
        <v>1737</v>
      </c>
      <c r="CT169" s="463">
        <f t="shared" si="603"/>
        <v>3665</v>
      </c>
      <c r="CU169" s="463">
        <f t="shared" si="653"/>
        <v>2190</v>
      </c>
      <c r="CV169" s="463">
        <f t="shared" si="653"/>
        <v>10255812</v>
      </c>
      <c r="CW169" s="463">
        <f t="shared" si="605"/>
        <v>4683</v>
      </c>
      <c r="CX169" s="463">
        <f t="shared" si="606"/>
        <v>9624</v>
      </c>
      <c r="CY169" s="463">
        <f t="shared" si="654"/>
        <v>1448</v>
      </c>
      <c r="CZ169" s="463">
        <f t="shared" si="654"/>
        <v>6301600</v>
      </c>
      <c r="DA169" s="463">
        <f t="shared" si="608"/>
        <v>4352</v>
      </c>
      <c r="DB169" s="463">
        <f t="shared" si="609"/>
        <v>9270</v>
      </c>
      <c r="DC169" s="463">
        <f t="shared" si="655"/>
        <v>3058</v>
      </c>
      <c r="DD169" s="463">
        <f t="shared" si="655"/>
        <v>22733746</v>
      </c>
      <c r="DE169" s="463">
        <f t="shared" si="611"/>
        <v>7434</v>
      </c>
      <c r="DF169" s="463">
        <f t="shared" si="612"/>
        <v>15015</v>
      </c>
      <c r="DG169" s="463">
        <f t="shared" si="656"/>
        <v>935</v>
      </c>
      <c r="DH169" s="463">
        <f t="shared" si="656"/>
        <v>7079516</v>
      </c>
      <c r="DI169" s="463">
        <f t="shared" si="614"/>
        <v>7572</v>
      </c>
      <c r="DJ169" s="463">
        <f t="shared" si="615"/>
        <v>16939</v>
      </c>
      <c r="DK169" s="463">
        <f t="shared" si="616"/>
        <v>296</v>
      </c>
      <c r="DL169" s="463">
        <f t="shared" si="664"/>
        <v>110283</v>
      </c>
      <c r="DM169" s="463">
        <f t="shared" si="529"/>
        <v>373</v>
      </c>
      <c r="DN169" s="463">
        <f t="shared" si="530"/>
        <v>680</v>
      </c>
      <c r="DO169" s="463">
        <f t="shared" si="644"/>
        <v>4748</v>
      </c>
      <c r="DP169" s="463">
        <f t="shared" si="644"/>
        <v>187109</v>
      </c>
      <c r="DQ169" s="463">
        <f t="shared" si="532"/>
        <v>39</v>
      </c>
      <c r="DR169" s="463">
        <f t="shared" si="533"/>
        <v>74</v>
      </c>
      <c r="DS169" s="463">
        <f t="shared" si="645"/>
        <v>60</v>
      </c>
      <c r="DT169" s="463">
        <f t="shared" si="645"/>
        <v>104076</v>
      </c>
      <c r="DU169" s="463">
        <f t="shared" si="578"/>
        <v>1735</v>
      </c>
      <c r="DV169" s="463">
        <f t="shared" si="579"/>
        <v>3475</v>
      </c>
      <c r="DW169" s="463">
        <f t="shared" si="665"/>
        <v>51</v>
      </c>
      <c r="DX169" s="463"/>
      <c r="DY169" s="463"/>
      <c r="DZ169" s="463"/>
      <c r="EA169" s="463"/>
      <c r="EB169" s="463"/>
      <c r="EC169" s="463"/>
      <c r="ED169" s="463"/>
      <c r="EE169" s="463"/>
      <c r="EF169" s="463"/>
      <c r="EG169" s="463" t="s">
        <v>152</v>
      </c>
      <c r="EH169" s="463" t="s">
        <v>152</v>
      </c>
      <c r="EI169" s="463">
        <f t="shared" si="617"/>
        <v>0</v>
      </c>
      <c r="EJ169" s="446"/>
      <c r="EK169" s="446"/>
      <c r="EL169" s="446"/>
      <c r="EM169" s="446"/>
      <c r="EN169" s="446"/>
      <c r="EO169" s="446"/>
      <c r="EP169" s="446"/>
      <c r="EQ169" s="446"/>
      <c r="ER169" s="446"/>
      <c r="ES169" s="446"/>
      <c r="ET169" s="446"/>
      <c r="EU169" s="446"/>
      <c r="EV169" s="446"/>
      <c r="EW169" s="446"/>
      <c r="EX169" s="446"/>
      <c r="EY169" s="446"/>
      <c r="EZ169" s="447"/>
      <c r="FA169" s="446">
        <f t="shared" si="546"/>
        <v>2</v>
      </c>
      <c r="FB169" s="417">
        <f t="shared" si="562"/>
        <v>2022</v>
      </c>
      <c r="FC169" s="448">
        <f t="shared" si="563"/>
        <v>44593</v>
      </c>
      <c r="FD169" s="449">
        <f t="shared" si="547"/>
        <v>28</v>
      </c>
      <c r="FE169" s="450"/>
      <c r="FF169" s="451">
        <f t="shared" si="582"/>
        <v>0.56089781453041943</v>
      </c>
      <c r="FG169" s="450"/>
      <c r="FH169" s="452">
        <f t="shared" si="628"/>
        <v>1.7316329985328969</v>
      </c>
      <c r="FI169" s="452">
        <f t="shared" si="629"/>
        <v>1.3604559304818868</v>
      </c>
      <c r="FJ169" s="452">
        <f t="shared" si="630"/>
        <v>1.6781513997018387</v>
      </c>
      <c r="FK169" s="452">
        <f t="shared" si="631"/>
        <v>1.3390756998509192</v>
      </c>
      <c r="FL169" s="452">
        <f t="shared" si="632"/>
        <v>1.2774291653834309</v>
      </c>
      <c r="FM169" s="452">
        <f t="shared" si="633"/>
        <v>1.0645595934708962</v>
      </c>
      <c r="FN169" s="452">
        <f t="shared" si="634"/>
        <v>1.476774758983348</v>
      </c>
      <c r="FO169" s="452">
        <f t="shared" si="635"/>
        <v>1.0628104002337131</v>
      </c>
      <c r="FP169" s="452">
        <f t="shared" si="636"/>
        <v>1.4474959612277867</v>
      </c>
      <c r="FQ169" s="452">
        <f t="shared" si="637"/>
        <v>1.0565428109854604</v>
      </c>
      <c r="FR169" s="453"/>
      <c r="FS169" s="446">
        <f t="shared" si="663"/>
        <v>0</v>
      </c>
      <c r="FT169" s="446">
        <f t="shared" si="663"/>
        <v>1462832</v>
      </c>
      <c r="FU169" s="446">
        <f t="shared" si="663"/>
        <v>3784788</v>
      </c>
      <c r="FV169" s="446">
        <f t="shared" si="663"/>
        <v>9124248</v>
      </c>
      <c r="FW169" s="446">
        <f t="shared" si="663"/>
        <v>7578608</v>
      </c>
      <c r="FX169" s="446">
        <f t="shared" si="663"/>
        <v>5838000</v>
      </c>
      <c r="FY169" s="446">
        <f t="shared" si="663"/>
        <v>189582938</v>
      </c>
      <c r="FZ169" s="446">
        <f t="shared" si="663"/>
        <v>194245557</v>
      </c>
      <c r="GA169" s="446">
        <f t="shared" si="663"/>
        <v>7560521</v>
      </c>
      <c r="GB169" s="446"/>
      <c r="GC169" s="446"/>
      <c r="GD169" s="446">
        <f t="shared" si="657"/>
        <v>263635</v>
      </c>
      <c r="GE169" s="446">
        <f t="shared" si="657"/>
        <v>111890</v>
      </c>
      <c r="GF169" s="446">
        <f t="shared" si="657"/>
        <v>7215633</v>
      </c>
      <c r="GG169" s="446">
        <f t="shared" si="657"/>
        <v>20592579</v>
      </c>
      <c r="GH169" s="446">
        <f t="shared" si="657"/>
        <v>5006045</v>
      </c>
      <c r="GI169" s="446">
        <f t="shared" si="657"/>
        <v>164040433</v>
      </c>
      <c r="GJ169" s="446">
        <f t="shared" si="657"/>
        <v>21077442</v>
      </c>
      <c r="GK169" s="446">
        <f t="shared" si="657"/>
        <v>13422884</v>
      </c>
      <c r="GL169" s="446">
        <f t="shared" si="657"/>
        <v>45915333</v>
      </c>
      <c r="GM169" s="446">
        <f t="shared" si="657"/>
        <v>15838231</v>
      </c>
      <c r="GN169" s="446">
        <f t="shared" si="666"/>
        <v>208500</v>
      </c>
      <c r="GO169" s="446">
        <f t="shared" si="658"/>
        <v>201156</v>
      </c>
      <c r="GP169" s="446">
        <f t="shared" si="658"/>
        <v>349054</v>
      </c>
      <c r="GQ169" s="446">
        <f t="shared" si="658"/>
        <v>0</v>
      </c>
      <c r="GR169" s="446"/>
      <c r="GS169" s="446"/>
      <c r="GT169" s="446"/>
      <c r="GU169" s="446"/>
      <c r="GV169" s="416"/>
      <c r="GW169" s="402"/>
      <c r="GX169" s="402"/>
      <c r="GY169" s="402"/>
      <c r="GZ169" s="402"/>
      <c r="HA169" s="402"/>
    </row>
    <row r="170" spans="1:209" ht="10.5" customHeight="1" x14ac:dyDescent="0.2">
      <c r="A170" s="417" t="str">
        <f t="shared" si="504"/>
        <v>2021-22MARCHY63</v>
      </c>
      <c r="B170" s="458" t="str">
        <f t="shared" si="560"/>
        <v>2021-22</v>
      </c>
      <c r="C170" s="402" t="s">
        <v>660</v>
      </c>
      <c r="D170" s="458" t="str">
        <f t="shared" si="659"/>
        <v>Y63</v>
      </c>
      <c r="E170" s="458" t="str">
        <f t="shared" si="659"/>
        <v>North East and Yorkshire</v>
      </c>
      <c r="F170" s="458" t="str">
        <f t="shared" si="659"/>
        <v>Y63</v>
      </c>
      <c r="H170" s="463">
        <f t="shared" si="640"/>
        <v>168546</v>
      </c>
      <c r="I170" s="463">
        <f t="shared" si="640"/>
        <v>121002</v>
      </c>
      <c r="J170" s="463">
        <f t="shared" si="640"/>
        <v>3625847</v>
      </c>
      <c r="K170" s="463">
        <f t="shared" si="506"/>
        <v>30</v>
      </c>
      <c r="L170" s="463">
        <f t="shared" si="507"/>
        <v>2</v>
      </c>
      <c r="M170" s="463">
        <f t="shared" si="508"/>
        <v>90</v>
      </c>
      <c r="N170" s="463">
        <f t="shared" si="509"/>
        <v>160</v>
      </c>
      <c r="O170" s="463">
        <f t="shared" si="510"/>
        <v>351</v>
      </c>
      <c r="P170" s="463">
        <f t="shared" si="660"/>
        <v>409</v>
      </c>
      <c r="Q170" s="463">
        <f t="shared" si="660"/>
        <v>3286</v>
      </c>
      <c r="R170" s="463">
        <f t="shared" si="660"/>
        <v>284</v>
      </c>
      <c r="S170" s="463">
        <f t="shared" si="660"/>
        <v>108661</v>
      </c>
      <c r="T170" s="463">
        <f t="shared" si="660"/>
        <v>10862</v>
      </c>
      <c r="U170" s="463">
        <f t="shared" si="660"/>
        <v>7242</v>
      </c>
      <c r="V170" s="463">
        <f t="shared" si="660"/>
        <v>59537</v>
      </c>
      <c r="W170" s="463">
        <f t="shared" si="660"/>
        <v>15508</v>
      </c>
      <c r="X170" s="463">
        <f t="shared" si="660"/>
        <v>568</v>
      </c>
      <c r="Y170" s="463">
        <f t="shared" si="660"/>
        <v>5843237</v>
      </c>
      <c r="Z170" s="463">
        <f t="shared" si="512"/>
        <v>538</v>
      </c>
      <c r="AA170" s="463">
        <f t="shared" si="513"/>
        <v>936</v>
      </c>
      <c r="AB170" s="463">
        <f t="shared" si="624"/>
        <v>4462918</v>
      </c>
      <c r="AC170" s="463">
        <f t="shared" si="515"/>
        <v>616</v>
      </c>
      <c r="AD170" s="463">
        <f t="shared" si="516"/>
        <v>1085</v>
      </c>
      <c r="AE170" s="463">
        <f t="shared" si="625"/>
        <v>150817824</v>
      </c>
      <c r="AF170" s="463">
        <f t="shared" si="518"/>
        <v>2533</v>
      </c>
      <c r="AG170" s="463">
        <f t="shared" si="519"/>
        <v>5450</v>
      </c>
      <c r="AH170" s="463">
        <f t="shared" si="626"/>
        <v>125058286</v>
      </c>
      <c r="AI170" s="463">
        <f t="shared" si="521"/>
        <v>8064</v>
      </c>
      <c r="AJ170" s="463">
        <f t="shared" si="522"/>
        <v>20020</v>
      </c>
      <c r="AK170" s="463">
        <f t="shared" si="627"/>
        <v>3787767</v>
      </c>
      <c r="AL170" s="463">
        <f t="shared" si="524"/>
        <v>6669</v>
      </c>
      <c r="AM170" s="463">
        <f t="shared" si="525"/>
        <v>16061</v>
      </c>
      <c r="AN170" s="463"/>
      <c r="AO170" s="463"/>
      <c r="AP170" s="463"/>
      <c r="AQ170" s="463"/>
      <c r="AR170" s="463"/>
      <c r="AS170" s="463"/>
      <c r="AT170" s="463">
        <f t="shared" si="661"/>
        <v>13717</v>
      </c>
      <c r="AU170" s="463">
        <f t="shared" si="661"/>
        <v>756</v>
      </c>
      <c r="AV170" s="463">
        <f t="shared" si="661"/>
        <v>1939</v>
      </c>
      <c r="AW170" s="463">
        <f t="shared" si="661"/>
        <v>7992</v>
      </c>
      <c r="AX170" s="463">
        <f t="shared" si="661"/>
        <v>4859</v>
      </c>
      <c r="AY170" s="463">
        <f t="shared" si="661"/>
        <v>6163</v>
      </c>
      <c r="AZ170" s="463">
        <f t="shared" si="661"/>
        <v>613</v>
      </c>
      <c r="BA170" s="463"/>
      <c r="BB170" s="463"/>
      <c r="BC170" s="463"/>
      <c r="BD170" s="463"/>
      <c r="BE170" s="463"/>
      <c r="BF170" s="463"/>
      <c r="BG170" s="463"/>
      <c r="BH170" s="463"/>
      <c r="BI170" s="463">
        <f t="shared" si="662"/>
        <v>57405</v>
      </c>
      <c r="BJ170" s="463">
        <f t="shared" si="662"/>
        <v>8251</v>
      </c>
      <c r="BK170" s="463">
        <f t="shared" si="662"/>
        <v>29288</v>
      </c>
      <c r="BL170" s="463">
        <f t="shared" si="662"/>
        <v>94944</v>
      </c>
      <c r="BM170" s="463">
        <f t="shared" si="662"/>
        <v>18753</v>
      </c>
      <c r="BN170" s="463">
        <f t="shared" si="662"/>
        <v>14753</v>
      </c>
      <c r="BO170" s="463">
        <f t="shared" si="662"/>
        <v>12164</v>
      </c>
      <c r="BP170" s="463">
        <f t="shared" si="662"/>
        <v>9682</v>
      </c>
      <c r="BQ170" s="463">
        <f t="shared" si="662"/>
        <v>77357</v>
      </c>
      <c r="BR170" s="463">
        <f t="shared" si="662"/>
        <v>63385</v>
      </c>
      <c r="BS170" s="463">
        <f t="shared" si="662"/>
        <v>23102</v>
      </c>
      <c r="BT170" s="463">
        <f t="shared" si="662"/>
        <v>16552</v>
      </c>
      <c r="BU170" s="463">
        <f t="shared" si="662"/>
        <v>900</v>
      </c>
      <c r="BV170" s="463">
        <f t="shared" si="662"/>
        <v>612</v>
      </c>
      <c r="BW170" s="463">
        <f t="shared" si="647"/>
        <v>291</v>
      </c>
      <c r="BX170" s="463">
        <f t="shared" si="647"/>
        <v>170230</v>
      </c>
      <c r="BY170" s="463">
        <f t="shared" si="587"/>
        <v>585</v>
      </c>
      <c r="BZ170" s="463">
        <f t="shared" si="588"/>
        <v>982</v>
      </c>
      <c r="CA170" s="463">
        <f t="shared" si="648"/>
        <v>161</v>
      </c>
      <c r="CB170" s="463">
        <f t="shared" si="648"/>
        <v>83437</v>
      </c>
      <c r="CC170" s="463">
        <f t="shared" si="590"/>
        <v>518</v>
      </c>
      <c r="CD170" s="463">
        <f t="shared" si="591"/>
        <v>976</v>
      </c>
      <c r="CE170" s="463">
        <f t="shared" si="649"/>
        <v>10410</v>
      </c>
      <c r="CF170" s="463">
        <f t="shared" si="649"/>
        <v>5589570</v>
      </c>
      <c r="CG170" s="463">
        <f t="shared" si="593"/>
        <v>537</v>
      </c>
      <c r="CH170" s="463">
        <f t="shared" si="594"/>
        <v>935</v>
      </c>
      <c r="CI170" s="463">
        <f t="shared" si="650"/>
        <v>6456</v>
      </c>
      <c r="CJ170" s="463">
        <f t="shared" si="650"/>
        <v>16561228</v>
      </c>
      <c r="CK170" s="463">
        <f t="shared" si="596"/>
        <v>2565</v>
      </c>
      <c r="CL170" s="463">
        <f t="shared" si="597"/>
        <v>5319</v>
      </c>
      <c r="CM170" s="463">
        <f t="shared" si="651"/>
        <v>1724</v>
      </c>
      <c r="CN170" s="463">
        <f t="shared" si="651"/>
        <v>3884310</v>
      </c>
      <c r="CO170" s="463">
        <f t="shared" si="599"/>
        <v>2253</v>
      </c>
      <c r="CP170" s="463">
        <f t="shared" si="600"/>
        <v>4999</v>
      </c>
      <c r="CQ170" s="463">
        <f t="shared" si="652"/>
        <v>51357</v>
      </c>
      <c r="CR170" s="463">
        <f t="shared" si="652"/>
        <v>130372286</v>
      </c>
      <c r="CS170" s="463">
        <f t="shared" si="602"/>
        <v>2539</v>
      </c>
      <c r="CT170" s="463">
        <f t="shared" si="603"/>
        <v>5484</v>
      </c>
      <c r="CU170" s="463">
        <f t="shared" si="653"/>
        <v>2312</v>
      </c>
      <c r="CV170" s="463">
        <f t="shared" si="653"/>
        <v>20424103</v>
      </c>
      <c r="CW170" s="463">
        <f t="shared" si="605"/>
        <v>8834</v>
      </c>
      <c r="CX170" s="463">
        <f t="shared" si="606"/>
        <v>19654</v>
      </c>
      <c r="CY170" s="463">
        <f t="shared" si="654"/>
        <v>1530</v>
      </c>
      <c r="CZ170" s="463">
        <f t="shared" si="654"/>
        <v>14231365</v>
      </c>
      <c r="DA170" s="463">
        <f t="shared" si="608"/>
        <v>9302</v>
      </c>
      <c r="DB170" s="463">
        <f t="shared" si="609"/>
        <v>20564</v>
      </c>
      <c r="DC170" s="463">
        <f t="shared" si="655"/>
        <v>3200</v>
      </c>
      <c r="DD170" s="463">
        <f t="shared" si="655"/>
        <v>38979753</v>
      </c>
      <c r="DE170" s="463">
        <f t="shared" si="611"/>
        <v>12181</v>
      </c>
      <c r="DF170" s="463">
        <f t="shared" si="612"/>
        <v>27429</v>
      </c>
      <c r="DG170" s="463">
        <f t="shared" si="656"/>
        <v>985</v>
      </c>
      <c r="DH170" s="463">
        <f t="shared" si="656"/>
        <v>13649218</v>
      </c>
      <c r="DI170" s="463">
        <f t="shared" si="614"/>
        <v>13857</v>
      </c>
      <c r="DJ170" s="463">
        <f t="shared" si="615"/>
        <v>32059</v>
      </c>
      <c r="DK170" s="463">
        <f t="shared" si="616"/>
        <v>371</v>
      </c>
      <c r="DL170" s="463">
        <f t="shared" si="664"/>
        <v>156418</v>
      </c>
      <c r="DM170" s="463">
        <f t="shared" si="529"/>
        <v>422</v>
      </c>
      <c r="DN170" s="463">
        <f t="shared" si="530"/>
        <v>751</v>
      </c>
      <c r="DO170" s="463">
        <f t="shared" si="644"/>
        <v>5999</v>
      </c>
      <c r="DP170" s="463">
        <f t="shared" si="644"/>
        <v>356120</v>
      </c>
      <c r="DQ170" s="463">
        <f t="shared" si="532"/>
        <v>59</v>
      </c>
      <c r="DR170" s="463">
        <f t="shared" si="533"/>
        <v>131</v>
      </c>
      <c r="DS170" s="463">
        <f t="shared" si="645"/>
        <v>72</v>
      </c>
      <c r="DT170" s="463">
        <f t="shared" si="645"/>
        <v>188551</v>
      </c>
      <c r="DU170" s="463">
        <f t="shared" si="578"/>
        <v>2619</v>
      </c>
      <c r="DV170" s="463">
        <f t="shared" si="579"/>
        <v>4887</v>
      </c>
      <c r="DW170" s="463">
        <f t="shared" si="665"/>
        <v>59</v>
      </c>
      <c r="DX170" s="463"/>
      <c r="DY170" s="463"/>
      <c r="DZ170" s="463"/>
      <c r="EA170" s="463"/>
      <c r="EB170" s="463"/>
      <c r="EC170" s="463"/>
      <c r="ED170" s="463"/>
      <c r="EE170" s="463"/>
      <c r="EF170" s="463"/>
      <c r="EG170" s="463" t="s">
        <v>152</v>
      </c>
      <c r="EH170" s="463" t="s">
        <v>152</v>
      </c>
      <c r="EI170" s="463">
        <f t="shared" si="617"/>
        <v>1</v>
      </c>
      <c r="EJ170" s="446"/>
      <c r="EK170" s="446"/>
      <c r="EL170" s="446"/>
      <c r="EM170" s="446"/>
      <c r="EN170" s="446"/>
      <c r="EO170" s="446"/>
      <c r="EP170" s="446"/>
      <c r="EQ170" s="446"/>
      <c r="ER170" s="446"/>
      <c r="ES170" s="446"/>
      <c r="ET170" s="446"/>
      <c r="EU170" s="446"/>
      <c r="EV170" s="446"/>
      <c r="EW170" s="446"/>
      <c r="EX170" s="446"/>
      <c r="EY170" s="446"/>
      <c r="EZ170" s="447"/>
      <c r="FA170" s="446">
        <f t="shared" si="546"/>
        <v>3</v>
      </c>
      <c r="FB170" s="417">
        <f t="shared" si="562"/>
        <v>2022</v>
      </c>
      <c r="FC170" s="448">
        <f t="shared" si="563"/>
        <v>44621</v>
      </c>
      <c r="FD170" s="449">
        <f t="shared" si="547"/>
        <v>31</v>
      </c>
      <c r="FE170" s="450"/>
      <c r="FF170" s="451">
        <f t="shared" si="582"/>
        <v>0.57390222902516019</v>
      </c>
      <c r="FG170" s="450"/>
      <c r="FH170" s="452">
        <f t="shared" si="628"/>
        <v>1.7264776284293868</v>
      </c>
      <c r="FI170" s="452">
        <f t="shared" si="629"/>
        <v>1.35822132204014</v>
      </c>
      <c r="FJ170" s="452">
        <f t="shared" si="630"/>
        <v>1.67964650648992</v>
      </c>
      <c r="FK170" s="452">
        <f t="shared" si="631"/>
        <v>1.3369235017950842</v>
      </c>
      <c r="FL170" s="452">
        <f t="shared" si="632"/>
        <v>1.2993096729764684</v>
      </c>
      <c r="FM170" s="452">
        <f t="shared" si="633"/>
        <v>1.0646320775316189</v>
      </c>
      <c r="FN170" s="452">
        <f t="shared" si="634"/>
        <v>1.4896827443899923</v>
      </c>
      <c r="FO170" s="452">
        <f t="shared" si="635"/>
        <v>1.0673200928553004</v>
      </c>
      <c r="FP170" s="452">
        <f t="shared" si="636"/>
        <v>1.5845070422535212</v>
      </c>
      <c r="FQ170" s="452">
        <f t="shared" si="637"/>
        <v>1.0774647887323943</v>
      </c>
      <c r="FR170" s="453"/>
      <c r="FS170" s="446">
        <f t="shared" si="663"/>
        <v>200505</v>
      </c>
      <c r="FT170" s="446">
        <f t="shared" si="663"/>
        <v>10893675</v>
      </c>
      <c r="FU170" s="446">
        <f t="shared" si="663"/>
        <v>19323714</v>
      </c>
      <c r="FV170" s="446">
        <f t="shared" si="663"/>
        <v>42501318</v>
      </c>
      <c r="FW170" s="446">
        <f t="shared" si="663"/>
        <v>10171728</v>
      </c>
      <c r="FX170" s="446">
        <f t="shared" si="663"/>
        <v>7857832</v>
      </c>
      <c r="FY170" s="446">
        <f t="shared" si="663"/>
        <v>324502342</v>
      </c>
      <c r="FZ170" s="446">
        <f t="shared" si="663"/>
        <v>310474519</v>
      </c>
      <c r="GA170" s="446">
        <f t="shared" si="663"/>
        <v>9122704</v>
      </c>
      <c r="GB170" s="446"/>
      <c r="GC170" s="446"/>
      <c r="GD170" s="446">
        <f t="shared" si="657"/>
        <v>285829</v>
      </c>
      <c r="GE170" s="446">
        <f t="shared" si="657"/>
        <v>157215</v>
      </c>
      <c r="GF170" s="446">
        <f t="shared" si="657"/>
        <v>9733732</v>
      </c>
      <c r="GG170" s="446">
        <f t="shared" si="657"/>
        <v>34340716</v>
      </c>
      <c r="GH170" s="446">
        <f t="shared" si="657"/>
        <v>8618261</v>
      </c>
      <c r="GI170" s="446">
        <f t="shared" si="657"/>
        <v>281657606</v>
      </c>
      <c r="GJ170" s="446">
        <f t="shared" si="657"/>
        <v>45441177</v>
      </c>
      <c r="GK170" s="446">
        <f t="shared" si="657"/>
        <v>31463100</v>
      </c>
      <c r="GL170" s="446">
        <f t="shared" si="657"/>
        <v>87773651</v>
      </c>
      <c r="GM170" s="446">
        <f t="shared" si="657"/>
        <v>31577814</v>
      </c>
      <c r="GN170" s="446">
        <f t="shared" si="666"/>
        <v>351864</v>
      </c>
      <c r="GO170" s="446">
        <f t="shared" si="658"/>
        <v>278602</v>
      </c>
      <c r="GP170" s="446">
        <f t="shared" si="658"/>
        <v>786437</v>
      </c>
      <c r="GQ170" s="446">
        <f t="shared" si="658"/>
        <v>0</v>
      </c>
      <c r="GR170" s="446"/>
      <c r="GS170" s="446"/>
      <c r="GT170" s="446"/>
      <c r="GU170" s="446"/>
      <c r="GV170" s="416"/>
      <c r="GW170" s="402"/>
      <c r="GX170" s="402"/>
      <c r="GY170" s="402"/>
      <c r="GZ170" s="402"/>
      <c r="HA170" s="402"/>
    </row>
    <row r="171" spans="1:209" ht="10.5" customHeight="1" x14ac:dyDescent="0.2">
      <c r="A171" s="417" t="str">
        <f t="shared" si="504"/>
        <v>2022-23APRILY63</v>
      </c>
      <c r="B171" s="458" t="str">
        <f t="shared" si="560"/>
        <v>2022-23</v>
      </c>
      <c r="C171" s="402" t="s">
        <v>664</v>
      </c>
      <c r="D171" s="458" t="str">
        <f t="shared" si="659"/>
        <v>Y63</v>
      </c>
      <c r="E171" s="458" t="str">
        <f t="shared" si="659"/>
        <v>North East and Yorkshire</v>
      </c>
      <c r="F171" s="458" t="str">
        <f t="shared" si="659"/>
        <v>Y63</v>
      </c>
      <c r="H171" s="463">
        <f t="shared" si="640"/>
        <v>152209</v>
      </c>
      <c r="I171" s="463">
        <f t="shared" si="640"/>
        <v>107305</v>
      </c>
      <c r="J171" s="463">
        <f t="shared" si="640"/>
        <v>4295155</v>
      </c>
      <c r="K171" s="463">
        <f t="shared" si="506"/>
        <v>40</v>
      </c>
      <c r="L171" s="463">
        <f t="shared" si="507"/>
        <v>1</v>
      </c>
      <c r="M171" s="463">
        <f t="shared" si="508"/>
        <v>132</v>
      </c>
      <c r="N171" s="463">
        <f t="shared" si="509"/>
        <v>207</v>
      </c>
      <c r="O171" s="463">
        <f t="shared" si="510"/>
        <v>433</v>
      </c>
      <c r="P171" s="463">
        <f t="shared" si="660"/>
        <v>397</v>
      </c>
      <c r="Q171" s="463">
        <f t="shared" si="660"/>
        <v>3083</v>
      </c>
      <c r="R171" s="463">
        <f t="shared" si="660"/>
        <v>266</v>
      </c>
      <c r="S171" s="463">
        <f t="shared" si="660"/>
        <v>101768</v>
      </c>
      <c r="T171" s="463">
        <f t="shared" si="660"/>
        <v>10405</v>
      </c>
      <c r="U171" s="463">
        <f t="shared" si="660"/>
        <v>7053</v>
      </c>
      <c r="V171" s="463">
        <f t="shared" si="660"/>
        <v>55697</v>
      </c>
      <c r="W171" s="463">
        <f t="shared" si="660"/>
        <v>14725</v>
      </c>
      <c r="X171" s="463">
        <f t="shared" si="660"/>
        <v>619</v>
      </c>
      <c r="Y171" s="463">
        <f t="shared" si="660"/>
        <v>5576615</v>
      </c>
      <c r="Z171" s="463">
        <f t="shared" si="512"/>
        <v>536</v>
      </c>
      <c r="AA171" s="463">
        <f t="shared" si="513"/>
        <v>942</v>
      </c>
      <c r="AB171" s="463">
        <f t="shared" si="624"/>
        <v>4261892</v>
      </c>
      <c r="AC171" s="463">
        <f t="shared" si="515"/>
        <v>604</v>
      </c>
      <c r="AD171" s="463">
        <f t="shared" si="516"/>
        <v>1071</v>
      </c>
      <c r="AE171" s="463">
        <f t="shared" si="625"/>
        <v>143788293</v>
      </c>
      <c r="AF171" s="463">
        <f t="shared" si="518"/>
        <v>2582</v>
      </c>
      <c r="AG171" s="463">
        <f t="shared" si="519"/>
        <v>5804</v>
      </c>
      <c r="AH171" s="463">
        <f t="shared" si="626"/>
        <v>108605592</v>
      </c>
      <c r="AI171" s="463">
        <f t="shared" si="521"/>
        <v>7376</v>
      </c>
      <c r="AJ171" s="463">
        <f t="shared" si="522"/>
        <v>18923</v>
      </c>
      <c r="AK171" s="463">
        <f t="shared" si="627"/>
        <v>4245095</v>
      </c>
      <c r="AL171" s="463">
        <f t="shared" si="524"/>
        <v>6858</v>
      </c>
      <c r="AM171" s="463">
        <f t="shared" si="525"/>
        <v>14958</v>
      </c>
      <c r="AN171" s="463" t="s">
        <v>152</v>
      </c>
      <c r="AO171" s="463" t="s">
        <v>152</v>
      </c>
      <c r="AP171" s="463" t="s">
        <v>152</v>
      </c>
      <c r="AQ171" s="463" t="s">
        <v>152</v>
      </c>
      <c r="AR171" s="463" t="s">
        <v>152</v>
      </c>
      <c r="AS171" s="463" t="s">
        <v>152</v>
      </c>
      <c r="AT171" s="463">
        <f t="shared" si="661"/>
        <v>12411</v>
      </c>
      <c r="AU171" s="463">
        <f t="shared" si="661"/>
        <v>643</v>
      </c>
      <c r="AV171" s="463">
        <f t="shared" si="661"/>
        <v>1744</v>
      </c>
      <c r="AW171" s="463">
        <f t="shared" si="661"/>
        <v>8281</v>
      </c>
      <c r="AX171" s="463">
        <f t="shared" si="661"/>
        <v>3547</v>
      </c>
      <c r="AY171" s="463">
        <f t="shared" si="661"/>
        <v>6477</v>
      </c>
      <c r="AZ171" s="463">
        <f t="shared" si="661"/>
        <v>705</v>
      </c>
      <c r="BA171" s="463" t="s">
        <v>152</v>
      </c>
      <c r="BB171" s="463" t="s">
        <v>152</v>
      </c>
      <c r="BC171" s="463" t="s">
        <v>152</v>
      </c>
      <c r="BD171" s="463" t="s">
        <v>152</v>
      </c>
      <c r="BE171" s="463" t="s">
        <v>152</v>
      </c>
      <c r="BF171" s="463" t="s">
        <v>152</v>
      </c>
      <c r="BG171" s="463" t="s">
        <v>152</v>
      </c>
      <c r="BH171" s="463" t="s">
        <v>152</v>
      </c>
      <c r="BI171" s="463">
        <f t="shared" si="662"/>
        <v>54092</v>
      </c>
      <c r="BJ171" s="463">
        <f t="shared" si="662"/>
        <v>7816</v>
      </c>
      <c r="BK171" s="463">
        <f t="shared" si="662"/>
        <v>27449</v>
      </c>
      <c r="BL171" s="463">
        <f t="shared" si="662"/>
        <v>89357</v>
      </c>
      <c r="BM171" s="463">
        <f t="shared" si="662"/>
        <v>18265</v>
      </c>
      <c r="BN171" s="463">
        <f t="shared" si="662"/>
        <v>14255</v>
      </c>
      <c r="BO171" s="463">
        <f t="shared" si="662"/>
        <v>12071</v>
      </c>
      <c r="BP171" s="463">
        <f t="shared" si="662"/>
        <v>9550</v>
      </c>
      <c r="BQ171" s="463">
        <f t="shared" si="662"/>
        <v>72038</v>
      </c>
      <c r="BR171" s="463">
        <f t="shared" si="662"/>
        <v>59238</v>
      </c>
      <c r="BS171" s="463">
        <f t="shared" si="662"/>
        <v>21697</v>
      </c>
      <c r="BT171" s="463">
        <f t="shared" si="662"/>
        <v>15775</v>
      </c>
      <c r="BU171" s="463">
        <f t="shared" si="662"/>
        <v>1007</v>
      </c>
      <c r="BV171" s="463">
        <f t="shared" si="662"/>
        <v>667</v>
      </c>
      <c r="BW171" s="463">
        <f t="shared" si="647"/>
        <v>283</v>
      </c>
      <c r="BX171" s="463">
        <f t="shared" si="647"/>
        <v>173051</v>
      </c>
      <c r="BY171" s="463">
        <f t="shared" si="587"/>
        <v>611</v>
      </c>
      <c r="BZ171" s="463">
        <f t="shared" si="588"/>
        <v>968</v>
      </c>
      <c r="CA171" s="463">
        <f t="shared" si="648"/>
        <v>140</v>
      </c>
      <c r="CB171" s="463">
        <f t="shared" si="648"/>
        <v>61169</v>
      </c>
      <c r="CC171" s="463">
        <f t="shared" si="590"/>
        <v>437</v>
      </c>
      <c r="CD171" s="463">
        <f t="shared" si="591"/>
        <v>807</v>
      </c>
      <c r="CE171" s="463">
        <f t="shared" si="649"/>
        <v>9982</v>
      </c>
      <c r="CF171" s="463">
        <f t="shared" si="649"/>
        <v>5342395</v>
      </c>
      <c r="CG171" s="463">
        <f t="shared" si="593"/>
        <v>535</v>
      </c>
      <c r="CH171" s="463">
        <f t="shared" si="594"/>
        <v>942</v>
      </c>
      <c r="CI171" s="463">
        <f t="shared" si="650"/>
        <v>5525</v>
      </c>
      <c r="CJ171" s="463">
        <f t="shared" si="650"/>
        <v>14892254</v>
      </c>
      <c r="CK171" s="463">
        <f t="shared" si="596"/>
        <v>2695</v>
      </c>
      <c r="CL171" s="463">
        <f t="shared" si="597"/>
        <v>5971</v>
      </c>
      <c r="CM171" s="463">
        <f t="shared" si="651"/>
        <v>1634</v>
      </c>
      <c r="CN171" s="463">
        <f t="shared" si="651"/>
        <v>3516567</v>
      </c>
      <c r="CO171" s="463">
        <f t="shared" si="599"/>
        <v>2152</v>
      </c>
      <c r="CP171" s="463">
        <f t="shared" si="600"/>
        <v>4820</v>
      </c>
      <c r="CQ171" s="463">
        <f t="shared" si="652"/>
        <v>48538</v>
      </c>
      <c r="CR171" s="463">
        <f t="shared" si="652"/>
        <v>125379472</v>
      </c>
      <c r="CS171" s="463">
        <f t="shared" si="602"/>
        <v>2583</v>
      </c>
      <c r="CT171" s="463">
        <f t="shared" si="603"/>
        <v>5818</v>
      </c>
      <c r="CU171" s="463">
        <f t="shared" si="653"/>
        <v>2019</v>
      </c>
      <c r="CV171" s="463">
        <f t="shared" si="653"/>
        <v>15668745</v>
      </c>
      <c r="CW171" s="463">
        <f t="shared" si="605"/>
        <v>7761</v>
      </c>
      <c r="CX171" s="463">
        <f t="shared" si="606"/>
        <v>17543</v>
      </c>
      <c r="CY171" s="463">
        <f t="shared" si="654"/>
        <v>1395</v>
      </c>
      <c r="CZ171" s="463">
        <f t="shared" si="654"/>
        <v>11690036</v>
      </c>
      <c r="DA171" s="463">
        <f t="shared" si="608"/>
        <v>8380</v>
      </c>
      <c r="DB171" s="463">
        <f t="shared" si="609"/>
        <v>19640</v>
      </c>
      <c r="DC171" s="463">
        <f t="shared" si="655"/>
        <v>3013</v>
      </c>
      <c r="DD171" s="463">
        <f t="shared" si="655"/>
        <v>34064407</v>
      </c>
      <c r="DE171" s="463">
        <f t="shared" si="611"/>
        <v>11306</v>
      </c>
      <c r="DF171" s="463">
        <f t="shared" si="612"/>
        <v>26259</v>
      </c>
      <c r="DG171" s="463">
        <f t="shared" si="656"/>
        <v>1005</v>
      </c>
      <c r="DH171" s="463">
        <f t="shared" si="656"/>
        <v>12874223</v>
      </c>
      <c r="DI171" s="463">
        <f t="shared" si="614"/>
        <v>12810</v>
      </c>
      <c r="DJ171" s="463">
        <f t="shared" si="615"/>
        <v>33745</v>
      </c>
      <c r="DK171" s="463">
        <f t="shared" si="616"/>
        <v>370</v>
      </c>
      <c r="DL171" s="463">
        <f t="shared" si="664"/>
        <v>151727</v>
      </c>
      <c r="DM171" s="463">
        <f t="shared" si="529"/>
        <v>410</v>
      </c>
      <c r="DN171" s="463">
        <f t="shared" si="530"/>
        <v>733</v>
      </c>
      <c r="DO171" s="463">
        <f t="shared" si="644"/>
        <v>5885</v>
      </c>
      <c r="DP171" s="463">
        <f t="shared" si="644"/>
        <v>369604</v>
      </c>
      <c r="DQ171" s="463">
        <f t="shared" si="532"/>
        <v>63</v>
      </c>
      <c r="DR171" s="463">
        <f t="shared" si="533"/>
        <v>152</v>
      </c>
      <c r="DS171" s="463">
        <f t="shared" si="645"/>
        <v>66</v>
      </c>
      <c r="DT171" s="463">
        <f t="shared" si="645"/>
        <v>148352</v>
      </c>
      <c r="DU171" s="463">
        <f t="shared" si="578"/>
        <v>2248</v>
      </c>
      <c r="DV171" s="463">
        <f t="shared" si="579"/>
        <v>5421</v>
      </c>
      <c r="DW171" s="463">
        <f t="shared" si="665"/>
        <v>52</v>
      </c>
      <c r="DX171" s="463"/>
      <c r="DY171" s="463"/>
      <c r="DZ171" s="463"/>
      <c r="EA171" s="463"/>
      <c r="EB171" s="463"/>
      <c r="EC171" s="463"/>
      <c r="ED171" s="463"/>
      <c r="EE171" s="463"/>
      <c r="EF171" s="463"/>
      <c r="EG171" s="463" t="s">
        <v>152</v>
      </c>
      <c r="EH171" s="463" t="s">
        <v>152</v>
      </c>
      <c r="EI171" s="463">
        <f t="shared" si="617"/>
        <v>0</v>
      </c>
      <c r="EJ171" s="446"/>
      <c r="EK171" s="446"/>
      <c r="EL171" s="446"/>
      <c r="EM171" s="446"/>
      <c r="EN171" s="446"/>
      <c r="EO171" s="446"/>
      <c r="EP171" s="446"/>
      <c r="EQ171" s="446"/>
      <c r="ER171" s="446"/>
      <c r="ES171" s="446"/>
      <c r="ET171" s="446"/>
      <c r="EU171" s="446"/>
      <c r="EV171" s="446"/>
      <c r="EW171" s="446"/>
      <c r="EX171" s="446"/>
      <c r="EY171" s="446"/>
      <c r="EZ171" s="447"/>
      <c r="FA171" s="446">
        <f t="shared" si="546"/>
        <v>4</v>
      </c>
      <c r="FB171" s="417">
        <f t="shared" si="562"/>
        <v>2022</v>
      </c>
      <c r="FC171" s="448">
        <f t="shared" si="563"/>
        <v>44652</v>
      </c>
      <c r="FD171" s="449">
        <f t="shared" si="547"/>
        <v>30</v>
      </c>
      <c r="FE171" s="450"/>
      <c r="FF171" s="451">
        <f t="shared" si="582"/>
        <v>0.58802957633892883</v>
      </c>
      <c r="FG171" s="450"/>
      <c r="FH171" s="452">
        <f t="shared" si="628"/>
        <v>1.755406054781355</v>
      </c>
      <c r="FI171" s="452">
        <f t="shared" si="629"/>
        <v>1.3700144161460837</v>
      </c>
      <c r="FJ171" s="452">
        <f t="shared" si="630"/>
        <v>1.7114702963278037</v>
      </c>
      <c r="FK171" s="452">
        <f t="shared" si="631"/>
        <v>1.3540337445058841</v>
      </c>
      <c r="FL171" s="452">
        <f t="shared" si="632"/>
        <v>1.2933910264466668</v>
      </c>
      <c r="FM171" s="452">
        <f t="shared" si="633"/>
        <v>1.0635761351598829</v>
      </c>
      <c r="FN171" s="452">
        <f t="shared" si="634"/>
        <v>1.4734804753820034</v>
      </c>
      <c r="FO171" s="452">
        <f t="shared" si="635"/>
        <v>1.0713073005093379</v>
      </c>
      <c r="FP171" s="452">
        <f t="shared" si="636"/>
        <v>1.6268174474959611</v>
      </c>
      <c r="FQ171" s="452">
        <f t="shared" si="637"/>
        <v>1.0775444264943457</v>
      </c>
      <c r="FR171" s="453"/>
      <c r="FS171" s="446">
        <f t="shared" si="663"/>
        <v>116742</v>
      </c>
      <c r="FT171" s="446">
        <f t="shared" si="663"/>
        <v>14195960</v>
      </c>
      <c r="FU171" s="446">
        <f t="shared" si="663"/>
        <v>22249665</v>
      </c>
      <c r="FV171" s="446">
        <f t="shared" si="663"/>
        <v>46473232</v>
      </c>
      <c r="FW171" s="446">
        <f t="shared" si="663"/>
        <v>9797859</v>
      </c>
      <c r="FX171" s="446">
        <f t="shared" si="663"/>
        <v>7552631</v>
      </c>
      <c r="FY171" s="446">
        <f t="shared" si="663"/>
        <v>323284872</v>
      </c>
      <c r="FZ171" s="446">
        <f t="shared" si="663"/>
        <v>278640434</v>
      </c>
      <c r="GA171" s="446">
        <f t="shared" si="663"/>
        <v>9258765</v>
      </c>
      <c r="GB171" s="446"/>
      <c r="GC171" s="446"/>
      <c r="GD171" s="446">
        <f t="shared" ref="GD171:GM180" si="667">SUMIFS(GD$443:GD$10112,$B$443:$B$10112,$B171,$C$443:$C$10112,$C171,$D$443:$D$10112,$D171)</f>
        <v>273972</v>
      </c>
      <c r="GE171" s="446">
        <f t="shared" si="667"/>
        <v>113046</v>
      </c>
      <c r="GF171" s="446">
        <f t="shared" si="667"/>
        <v>9403068</v>
      </c>
      <c r="GG171" s="446">
        <f t="shared" si="667"/>
        <v>32988743</v>
      </c>
      <c r="GH171" s="446">
        <f t="shared" si="667"/>
        <v>7875506</v>
      </c>
      <c r="GI171" s="446">
        <f t="shared" si="667"/>
        <v>282401294</v>
      </c>
      <c r="GJ171" s="446">
        <f t="shared" si="667"/>
        <v>35420195</v>
      </c>
      <c r="GK171" s="446">
        <f t="shared" si="667"/>
        <v>27397827</v>
      </c>
      <c r="GL171" s="446">
        <f t="shared" si="667"/>
        <v>79117789</v>
      </c>
      <c r="GM171" s="446">
        <f t="shared" si="667"/>
        <v>33913893</v>
      </c>
      <c r="GN171" s="446">
        <f t="shared" si="666"/>
        <v>357786</v>
      </c>
      <c r="GO171" s="446">
        <f t="shared" si="658"/>
        <v>271335</v>
      </c>
      <c r="GP171" s="446">
        <f t="shared" si="658"/>
        <v>894690</v>
      </c>
      <c r="GQ171" s="446">
        <f t="shared" si="658"/>
        <v>0</v>
      </c>
      <c r="GR171" s="446"/>
      <c r="GS171" s="446"/>
      <c r="GT171" s="446"/>
      <c r="GU171" s="446"/>
      <c r="GV171" s="416"/>
      <c r="GW171" s="402"/>
      <c r="GX171" s="402"/>
      <c r="GY171" s="402"/>
      <c r="GZ171" s="402"/>
      <c r="HA171" s="402"/>
    </row>
    <row r="172" spans="1:209" ht="10.5" customHeight="1" x14ac:dyDescent="0.2">
      <c r="A172" s="417" t="str">
        <f t="shared" si="504"/>
        <v>2022-23MAYY63</v>
      </c>
      <c r="B172" s="458" t="str">
        <f t="shared" si="560"/>
        <v>2022-23</v>
      </c>
      <c r="C172" s="402" t="s">
        <v>668</v>
      </c>
      <c r="D172" s="458" t="str">
        <f t="shared" si="659"/>
        <v>Y63</v>
      </c>
      <c r="E172" s="458" t="str">
        <f t="shared" si="659"/>
        <v>North East and Yorkshire</v>
      </c>
      <c r="F172" s="458" t="str">
        <f t="shared" si="659"/>
        <v>Y63</v>
      </c>
      <c r="H172" s="463">
        <f t="shared" si="640"/>
        <v>155303</v>
      </c>
      <c r="I172" s="463">
        <f t="shared" si="640"/>
        <v>108426</v>
      </c>
      <c r="J172" s="463">
        <f t="shared" si="640"/>
        <v>1129970</v>
      </c>
      <c r="K172" s="463">
        <f t="shared" si="506"/>
        <v>10</v>
      </c>
      <c r="L172" s="463">
        <f t="shared" si="507"/>
        <v>0</v>
      </c>
      <c r="M172" s="463">
        <f t="shared" si="508"/>
        <v>24</v>
      </c>
      <c r="N172" s="463">
        <f t="shared" si="509"/>
        <v>61</v>
      </c>
      <c r="O172" s="463">
        <f t="shared" si="510"/>
        <v>157</v>
      </c>
      <c r="P172" s="463">
        <f t="shared" si="660"/>
        <v>466</v>
      </c>
      <c r="Q172" s="463">
        <f t="shared" si="660"/>
        <v>2982</v>
      </c>
      <c r="R172" s="463">
        <f t="shared" si="660"/>
        <v>263</v>
      </c>
      <c r="S172" s="463">
        <f t="shared" si="660"/>
        <v>106499</v>
      </c>
      <c r="T172" s="463">
        <f t="shared" si="660"/>
        <v>10725</v>
      </c>
      <c r="U172" s="463">
        <f t="shared" si="660"/>
        <v>7272</v>
      </c>
      <c r="V172" s="463">
        <f t="shared" si="660"/>
        <v>58146</v>
      </c>
      <c r="W172" s="463">
        <f t="shared" si="660"/>
        <v>16858</v>
      </c>
      <c r="X172" s="463">
        <f t="shared" si="660"/>
        <v>654</v>
      </c>
      <c r="Y172" s="463">
        <f t="shared" si="660"/>
        <v>5288799</v>
      </c>
      <c r="Z172" s="463">
        <f t="shared" si="512"/>
        <v>493</v>
      </c>
      <c r="AA172" s="463">
        <f t="shared" si="513"/>
        <v>858</v>
      </c>
      <c r="AB172" s="463">
        <f t="shared" si="624"/>
        <v>4056301</v>
      </c>
      <c r="AC172" s="463">
        <f t="shared" si="515"/>
        <v>558</v>
      </c>
      <c r="AD172" s="463">
        <f t="shared" si="516"/>
        <v>988</v>
      </c>
      <c r="AE172" s="463">
        <f t="shared" si="625"/>
        <v>121606126</v>
      </c>
      <c r="AF172" s="463">
        <f t="shared" si="518"/>
        <v>2091</v>
      </c>
      <c r="AG172" s="463">
        <f t="shared" si="519"/>
        <v>4433</v>
      </c>
      <c r="AH172" s="463">
        <f t="shared" si="626"/>
        <v>106172921</v>
      </c>
      <c r="AI172" s="463">
        <f t="shared" si="521"/>
        <v>6298</v>
      </c>
      <c r="AJ172" s="463">
        <f t="shared" si="522"/>
        <v>15371</v>
      </c>
      <c r="AK172" s="463">
        <f t="shared" si="627"/>
        <v>4454812</v>
      </c>
      <c r="AL172" s="463">
        <f t="shared" si="524"/>
        <v>6812</v>
      </c>
      <c r="AM172" s="463">
        <f t="shared" si="525"/>
        <v>17938</v>
      </c>
      <c r="AN172" s="463" t="s">
        <v>152</v>
      </c>
      <c r="AO172" s="463" t="s">
        <v>152</v>
      </c>
      <c r="AP172" s="463" t="s">
        <v>152</v>
      </c>
      <c r="AQ172" s="463" t="s">
        <v>152</v>
      </c>
      <c r="AR172" s="463" t="s">
        <v>152</v>
      </c>
      <c r="AS172" s="463" t="s">
        <v>152</v>
      </c>
      <c r="AT172" s="463">
        <f t="shared" si="661"/>
        <v>11402</v>
      </c>
      <c r="AU172" s="463">
        <f t="shared" si="661"/>
        <v>482</v>
      </c>
      <c r="AV172" s="463">
        <f t="shared" si="661"/>
        <v>1398</v>
      </c>
      <c r="AW172" s="463">
        <f t="shared" si="661"/>
        <v>8000</v>
      </c>
      <c r="AX172" s="463">
        <f t="shared" si="661"/>
        <v>3854</v>
      </c>
      <c r="AY172" s="463">
        <f t="shared" si="661"/>
        <v>5668</v>
      </c>
      <c r="AZ172" s="463">
        <f t="shared" si="661"/>
        <v>929</v>
      </c>
      <c r="BA172" s="463" t="s">
        <v>152</v>
      </c>
      <c r="BB172" s="463" t="s">
        <v>152</v>
      </c>
      <c r="BC172" s="463" t="s">
        <v>152</v>
      </c>
      <c r="BD172" s="463" t="s">
        <v>152</v>
      </c>
      <c r="BE172" s="463" t="s">
        <v>152</v>
      </c>
      <c r="BF172" s="463" t="s">
        <v>152</v>
      </c>
      <c r="BG172" s="463" t="s">
        <v>152</v>
      </c>
      <c r="BH172" s="463" t="s">
        <v>152</v>
      </c>
      <c r="BI172" s="463">
        <f t="shared" si="662"/>
        <v>57982</v>
      </c>
      <c r="BJ172" s="463">
        <f t="shared" si="662"/>
        <v>8146</v>
      </c>
      <c r="BK172" s="463">
        <f t="shared" si="662"/>
        <v>28969</v>
      </c>
      <c r="BL172" s="463">
        <f t="shared" si="662"/>
        <v>95097</v>
      </c>
      <c r="BM172" s="463">
        <f t="shared" si="662"/>
        <v>19370</v>
      </c>
      <c r="BN172" s="463">
        <f t="shared" si="662"/>
        <v>14935</v>
      </c>
      <c r="BO172" s="463">
        <f t="shared" si="662"/>
        <v>12809</v>
      </c>
      <c r="BP172" s="463">
        <f t="shared" si="662"/>
        <v>10025</v>
      </c>
      <c r="BQ172" s="463">
        <f t="shared" si="662"/>
        <v>76118</v>
      </c>
      <c r="BR172" s="463">
        <f t="shared" si="662"/>
        <v>62406</v>
      </c>
      <c r="BS172" s="463">
        <f t="shared" si="662"/>
        <v>25101</v>
      </c>
      <c r="BT172" s="463">
        <f t="shared" si="662"/>
        <v>18084</v>
      </c>
      <c r="BU172" s="463">
        <f t="shared" si="662"/>
        <v>1093</v>
      </c>
      <c r="BV172" s="463">
        <f t="shared" si="662"/>
        <v>736</v>
      </c>
      <c r="BW172" s="463">
        <f t="shared" si="647"/>
        <v>294</v>
      </c>
      <c r="BX172" s="463">
        <f t="shared" si="647"/>
        <v>159957</v>
      </c>
      <c r="BY172" s="463">
        <f t="shared" si="587"/>
        <v>544</v>
      </c>
      <c r="BZ172" s="463">
        <f t="shared" si="588"/>
        <v>934</v>
      </c>
      <c r="CA172" s="463">
        <f t="shared" si="648"/>
        <v>144</v>
      </c>
      <c r="CB172" s="463">
        <f t="shared" si="648"/>
        <v>60014</v>
      </c>
      <c r="CC172" s="463">
        <f t="shared" si="590"/>
        <v>417</v>
      </c>
      <c r="CD172" s="463">
        <f t="shared" si="591"/>
        <v>762</v>
      </c>
      <c r="CE172" s="463">
        <f t="shared" si="649"/>
        <v>10287</v>
      </c>
      <c r="CF172" s="463">
        <f t="shared" si="649"/>
        <v>5068828</v>
      </c>
      <c r="CG172" s="463">
        <f t="shared" si="593"/>
        <v>493</v>
      </c>
      <c r="CH172" s="463">
        <f t="shared" si="594"/>
        <v>856</v>
      </c>
      <c r="CI172" s="463">
        <f t="shared" si="650"/>
        <v>5943</v>
      </c>
      <c r="CJ172" s="463">
        <f t="shared" si="650"/>
        <v>12590517</v>
      </c>
      <c r="CK172" s="463">
        <f t="shared" si="596"/>
        <v>2119</v>
      </c>
      <c r="CL172" s="463">
        <f t="shared" si="597"/>
        <v>4343</v>
      </c>
      <c r="CM172" s="463">
        <f t="shared" si="651"/>
        <v>1709</v>
      </c>
      <c r="CN172" s="463">
        <f t="shared" si="651"/>
        <v>3138442</v>
      </c>
      <c r="CO172" s="463">
        <f t="shared" si="599"/>
        <v>1836</v>
      </c>
      <c r="CP172" s="463">
        <f t="shared" si="600"/>
        <v>3944</v>
      </c>
      <c r="CQ172" s="463">
        <f t="shared" si="652"/>
        <v>50494</v>
      </c>
      <c r="CR172" s="463">
        <f t="shared" si="652"/>
        <v>105877167</v>
      </c>
      <c r="CS172" s="463">
        <f t="shared" si="602"/>
        <v>2097</v>
      </c>
      <c r="CT172" s="463">
        <f t="shared" si="603"/>
        <v>4459</v>
      </c>
      <c r="CU172" s="463">
        <f t="shared" si="653"/>
        <v>2203</v>
      </c>
      <c r="CV172" s="463">
        <f t="shared" si="653"/>
        <v>14890105</v>
      </c>
      <c r="CW172" s="463">
        <f t="shared" si="605"/>
        <v>6759</v>
      </c>
      <c r="CX172" s="463">
        <f t="shared" si="606"/>
        <v>14213</v>
      </c>
      <c r="CY172" s="463">
        <f t="shared" si="654"/>
        <v>1493</v>
      </c>
      <c r="CZ172" s="463">
        <f t="shared" si="654"/>
        <v>10349532</v>
      </c>
      <c r="DA172" s="463">
        <f t="shared" si="608"/>
        <v>6932</v>
      </c>
      <c r="DB172" s="463">
        <f t="shared" si="609"/>
        <v>15852</v>
      </c>
      <c r="DC172" s="463">
        <f t="shared" si="655"/>
        <v>3155</v>
      </c>
      <c r="DD172" s="463">
        <f t="shared" si="655"/>
        <v>32192844</v>
      </c>
      <c r="DE172" s="463">
        <f t="shared" si="611"/>
        <v>10204</v>
      </c>
      <c r="DF172" s="463">
        <f t="shared" si="612"/>
        <v>23214</v>
      </c>
      <c r="DG172" s="463">
        <f t="shared" si="656"/>
        <v>1135</v>
      </c>
      <c r="DH172" s="463">
        <f t="shared" si="656"/>
        <v>12777401</v>
      </c>
      <c r="DI172" s="463">
        <f t="shared" si="614"/>
        <v>11258</v>
      </c>
      <c r="DJ172" s="463">
        <f t="shared" si="615"/>
        <v>27922</v>
      </c>
      <c r="DK172" s="463">
        <f t="shared" si="616"/>
        <v>332</v>
      </c>
      <c r="DL172" s="463">
        <f t="shared" si="664"/>
        <v>144007</v>
      </c>
      <c r="DM172" s="463">
        <f t="shared" si="529"/>
        <v>434</v>
      </c>
      <c r="DN172" s="463">
        <f t="shared" si="530"/>
        <v>728</v>
      </c>
      <c r="DO172" s="463">
        <f t="shared" si="644"/>
        <v>6024</v>
      </c>
      <c r="DP172" s="463">
        <f t="shared" si="644"/>
        <v>259979</v>
      </c>
      <c r="DQ172" s="463">
        <f t="shared" si="532"/>
        <v>43</v>
      </c>
      <c r="DR172" s="463">
        <f t="shared" si="533"/>
        <v>83</v>
      </c>
      <c r="DS172" s="463">
        <f t="shared" si="645"/>
        <v>86</v>
      </c>
      <c r="DT172" s="463">
        <f t="shared" si="645"/>
        <v>144941</v>
      </c>
      <c r="DU172" s="463">
        <f t="shared" si="578"/>
        <v>1685</v>
      </c>
      <c r="DV172" s="463">
        <f t="shared" si="579"/>
        <v>3031</v>
      </c>
      <c r="DW172" s="463">
        <f t="shared" si="665"/>
        <v>73</v>
      </c>
      <c r="DX172" s="463"/>
      <c r="DY172" s="463"/>
      <c r="DZ172" s="463"/>
      <c r="EA172" s="463"/>
      <c r="EB172" s="463"/>
      <c r="EC172" s="463"/>
      <c r="ED172" s="463"/>
      <c r="EE172" s="463"/>
      <c r="EF172" s="463"/>
      <c r="EG172" s="463" t="s">
        <v>152</v>
      </c>
      <c r="EH172" s="463" t="s">
        <v>152</v>
      </c>
      <c r="EI172" s="463">
        <f t="shared" si="617"/>
        <v>0</v>
      </c>
      <c r="EJ172" s="446"/>
      <c r="EK172" s="446"/>
      <c r="EL172" s="446"/>
      <c r="EM172" s="446"/>
      <c r="EN172" s="446"/>
      <c r="EO172" s="446"/>
      <c r="EP172" s="446"/>
      <c r="EQ172" s="446"/>
      <c r="ER172" s="446"/>
      <c r="ES172" s="446"/>
      <c r="ET172" s="446"/>
      <c r="EU172" s="446"/>
      <c r="EV172" s="446"/>
      <c r="EW172" s="446"/>
      <c r="EX172" s="446"/>
      <c r="EY172" s="446"/>
      <c r="EZ172" s="447"/>
      <c r="FA172" s="446">
        <f t="shared" si="546"/>
        <v>5</v>
      </c>
      <c r="FB172" s="417">
        <f t="shared" si="562"/>
        <v>2022</v>
      </c>
      <c r="FC172" s="448">
        <f t="shared" si="563"/>
        <v>44682</v>
      </c>
      <c r="FD172" s="449">
        <f t="shared" si="547"/>
        <v>31</v>
      </c>
      <c r="FE172" s="450"/>
      <c r="FF172" s="451">
        <f t="shared" si="582"/>
        <v>0.58719173408714298</v>
      </c>
      <c r="FG172" s="450"/>
      <c r="FH172" s="452">
        <f t="shared" si="628"/>
        <v>1.8060606060606061</v>
      </c>
      <c r="FI172" s="452">
        <f t="shared" si="629"/>
        <v>1.3925407925407924</v>
      </c>
      <c r="FJ172" s="452">
        <f t="shared" si="630"/>
        <v>1.7614136413641364</v>
      </c>
      <c r="FK172" s="452">
        <f t="shared" si="631"/>
        <v>1.3785753575357536</v>
      </c>
      <c r="FL172" s="452">
        <f t="shared" si="632"/>
        <v>1.3090840298558801</v>
      </c>
      <c r="FM172" s="452">
        <f t="shared" si="633"/>
        <v>1.0732638530595398</v>
      </c>
      <c r="FN172" s="452">
        <f t="shared" si="634"/>
        <v>1.4889666627120655</v>
      </c>
      <c r="FO172" s="452">
        <f t="shared" si="635"/>
        <v>1.0727251156720845</v>
      </c>
      <c r="FP172" s="452">
        <f t="shared" si="636"/>
        <v>1.6712538226299694</v>
      </c>
      <c r="FQ172" s="452">
        <f t="shared" si="637"/>
        <v>1.1253822629969419</v>
      </c>
      <c r="FR172" s="453"/>
      <c r="FS172" s="446">
        <f t="shared" si="663"/>
        <v>38038</v>
      </c>
      <c r="FT172" s="446">
        <f t="shared" si="663"/>
        <v>2632442</v>
      </c>
      <c r="FU172" s="446">
        <f t="shared" si="663"/>
        <v>6562440</v>
      </c>
      <c r="FV172" s="446">
        <f t="shared" si="663"/>
        <v>17074074</v>
      </c>
      <c r="FW172" s="446">
        <f t="shared" si="663"/>
        <v>9204540</v>
      </c>
      <c r="FX172" s="446">
        <f t="shared" si="663"/>
        <v>7187808</v>
      </c>
      <c r="FY172" s="446">
        <f t="shared" si="663"/>
        <v>257770317</v>
      </c>
      <c r="FZ172" s="446">
        <f t="shared" si="663"/>
        <v>259123256</v>
      </c>
      <c r="GA172" s="446">
        <f t="shared" si="663"/>
        <v>11731722</v>
      </c>
      <c r="GB172" s="446"/>
      <c r="GC172" s="446"/>
      <c r="GD172" s="446">
        <f t="shared" si="667"/>
        <v>274568</v>
      </c>
      <c r="GE172" s="446">
        <f t="shared" si="667"/>
        <v>109669</v>
      </c>
      <c r="GF172" s="446">
        <f t="shared" si="667"/>
        <v>8803140</v>
      </c>
      <c r="GG172" s="446">
        <f t="shared" si="667"/>
        <v>25807866</v>
      </c>
      <c r="GH172" s="446">
        <f t="shared" si="667"/>
        <v>6739653</v>
      </c>
      <c r="GI172" s="446">
        <f t="shared" si="667"/>
        <v>225159552</v>
      </c>
      <c r="GJ172" s="446">
        <f t="shared" si="667"/>
        <v>31311526</v>
      </c>
      <c r="GK172" s="446">
        <f t="shared" si="667"/>
        <v>23666429</v>
      </c>
      <c r="GL172" s="446">
        <f t="shared" si="667"/>
        <v>73239415</v>
      </c>
      <c r="GM172" s="446">
        <f t="shared" si="667"/>
        <v>31691120</v>
      </c>
      <c r="GN172" s="446">
        <f t="shared" si="666"/>
        <v>260666</v>
      </c>
      <c r="GO172" s="446">
        <f t="shared" si="658"/>
        <v>241536</v>
      </c>
      <c r="GP172" s="446">
        <f t="shared" si="658"/>
        <v>500202</v>
      </c>
      <c r="GQ172" s="446">
        <f t="shared" si="658"/>
        <v>0</v>
      </c>
      <c r="GR172" s="446"/>
      <c r="GS172" s="446"/>
      <c r="GT172" s="446"/>
      <c r="GU172" s="446"/>
      <c r="GV172" s="416"/>
      <c r="GW172" s="402"/>
      <c r="GX172" s="402"/>
      <c r="GY172" s="402"/>
      <c r="GZ172" s="402"/>
      <c r="HA172" s="402"/>
    </row>
    <row r="173" spans="1:209" ht="10.5" customHeight="1" x14ac:dyDescent="0.2">
      <c r="A173" s="417" t="str">
        <f t="shared" si="504"/>
        <v>2022-23JUNEY63</v>
      </c>
      <c r="B173" s="458" t="str">
        <f t="shared" si="560"/>
        <v>2022-23</v>
      </c>
      <c r="C173" s="402" t="s">
        <v>671</v>
      </c>
      <c r="D173" s="458" t="str">
        <f t="shared" si="659"/>
        <v>Y63</v>
      </c>
      <c r="E173" s="458" t="str">
        <f t="shared" si="659"/>
        <v>North East and Yorkshire</v>
      </c>
      <c r="F173" s="458" t="str">
        <f t="shared" si="659"/>
        <v>Y63</v>
      </c>
      <c r="H173" s="463">
        <f t="shared" si="640"/>
        <v>160636</v>
      </c>
      <c r="I173" s="463">
        <f t="shared" si="640"/>
        <v>114036</v>
      </c>
      <c r="J173" s="463">
        <f t="shared" si="640"/>
        <v>2829381</v>
      </c>
      <c r="K173" s="463">
        <f t="shared" si="506"/>
        <v>25</v>
      </c>
      <c r="L173" s="463">
        <f t="shared" si="507"/>
        <v>1</v>
      </c>
      <c r="M173" s="463">
        <f t="shared" si="508"/>
        <v>79</v>
      </c>
      <c r="N173" s="463">
        <f t="shared" si="509"/>
        <v>136</v>
      </c>
      <c r="O173" s="463">
        <f t="shared" si="510"/>
        <v>261</v>
      </c>
      <c r="P173" s="463">
        <f t="shared" si="660"/>
        <v>413</v>
      </c>
      <c r="Q173" s="463">
        <f t="shared" si="660"/>
        <v>2806</v>
      </c>
      <c r="R173" s="463">
        <f t="shared" si="660"/>
        <v>215</v>
      </c>
      <c r="S173" s="463">
        <f t="shared" si="660"/>
        <v>104238</v>
      </c>
      <c r="T173" s="463">
        <f t="shared" si="660"/>
        <v>11034</v>
      </c>
      <c r="U173" s="463">
        <f t="shared" si="660"/>
        <v>7600</v>
      </c>
      <c r="V173" s="463">
        <f t="shared" si="660"/>
        <v>57559</v>
      </c>
      <c r="W173" s="463">
        <f t="shared" si="660"/>
        <v>14380</v>
      </c>
      <c r="X173" s="463">
        <f t="shared" si="660"/>
        <v>575</v>
      </c>
      <c r="Y173" s="463">
        <f t="shared" si="660"/>
        <v>5904312</v>
      </c>
      <c r="Z173" s="463">
        <f t="shared" si="512"/>
        <v>535</v>
      </c>
      <c r="AA173" s="463">
        <f t="shared" si="513"/>
        <v>925</v>
      </c>
      <c r="AB173" s="463">
        <f t="shared" si="624"/>
        <v>4570144</v>
      </c>
      <c r="AC173" s="463">
        <f t="shared" si="515"/>
        <v>601</v>
      </c>
      <c r="AD173" s="463">
        <f t="shared" si="516"/>
        <v>1048</v>
      </c>
      <c r="AE173" s="463">
        <f t="shared" si="625"/>
        <v>150407998</v>
      </c>
      <c r="AF173" s="463">
        <f t="shared" si="518"/>
        <v>2613</v>
      </c>
      <c r="AG173" s="463">
        <f t="shared" si="519"/>
        <v>5689</v>
      </c>
      <c r="AH173" s="463">
        <f t="shared" si="626"/>
        <v>118106680</v>
      </c>
      <c r="AI173" s="463">
        <f t="shared" si="521"/>
        <v>8213</v>
      </c>
      <c r="AJ173" s="463">
        <f t="shared" si="522"/>
        <v>20116</v>
      </c>
      <c r="AK173" s="463">
        <f t="shared" si="627"/>
        <v>3960734</v>
      </c>
      <c r="AL173" s="463">
        <f t="shared" si="524"/>
        <v>6888</v>
      </c>
      <c r="AM173" s="463">
        <f t="shared" si="525"/>
        <v>16263</v>
      </c>
      <c r="AN173" s="463" t="s">
        <v>152</v>
      </c>
      <c r="AO173" s="463" t="s">
        <v>152</v>
      </c>
      <c r="AP173" s="463" t="s">
        <v>152</v>
      </c>
      <c r="AQ173" s="463" t="s">
        <v>152</v>
      </c>
      <c r="AR173" s="463" t="s">
        <v>152</v>
      </c>
      <c r="AS173" s="463" t="s">
        <v>152</v>
      </c>
      <c r="AT173" s="463">
        <f t="shared" si="661"/>
        <v>12681</v>
      </c>
      <c r="AU173" s="463">
        <f t="shared" si="661"/>
        <v>651</v>
      </c>
      <c r="AV173" s="463">
        <f t="shared" si="661"/>
        <v>1727</v>
      </c>
      <c r="AW173" s="463">
        <f t="shared" si="661"/>
        <v>8003</v>
      </c>
      <c r="AX173" s="463">
        <f t="shared" si="661"/>
        <v>4234</v>
      </c>
      <c r="AY173" s="463">
        <f t="shared" si="661"/>
        <v>6069</v>
      </c>
      <c r="AZ173" s="463">
        <f t="shared" si="661"/>
        <v>550</v>
      </c>
      <c r="BA173" s="463" t="s">
        <v>152</v>
      </c>
      <c r="BB173" s="463" t="s">
        <v>152</v>
      </c>
      <c r="BC173" s="463" t="s">
        <v>152</v>
      </c>
      <c r="BD173" s="463" t="s">
        <v>152</v>
      </c>
      <c r="BE173" s="463" t="s">
        <v>152</v>
      </c>
      <c r="BF173" s="463" t="s">
        <v>152</v>
      </c>
      <c r="BG173" s="463" t="s">
        <v>152</v>
      </c>
      <c r="BH173" s="463" t="s">
        <v>152</v>
      </c>
      <c r="BI173" s="463">
        <f t="shared" si="662"/>
        <v>55609</v>
      </c>
      <c r="BJ173" s="463">
        <f t="shared" si="662"/>
        <v>7735</v>
      </c>
      <c r="BK173" s="463">
        <f t="shared" si="662"/>
        <v>28213</v>
      </c>
      <c r="BL173" s="463">
        <f t="shared" si="662"/>
        <v>91557</v>
      </c>
      <c r="BM173" s="463">
        <f t="shared" si="662"/>
        <v>19874</v>
      </c>
      <c r="BN173" s="463">
        <f t="shared" si="662"/>
        <v>15328</v>
      </c>
      <c r="BO173" s="463">
        <f t="shared" si="662"/>
        <v>13387</v>
      </c>
      <c r="BP173" s="463">
        <f t="shared" si="662"/>
        <v>10371</v>
      </c>
      <c r="BQ173" s="463">
        <f t="shared" si="662"/>
        <v>76793</v>
      </c>
      <c r="BR173" s="463">
        <f t="shared" si="662"/>
        <v>62585</v>
      </c>
      <c r="BS173" s="463">
        <f t="shared" si="662"/>
        <v>21077</v>
      </c>
      <c r="BT173" s="463">
        <f t="shared" si="662"/>
        <v>15456</v>
      </c>
      <c r="BU173" s="463">
        <f t="shared" si="662"/>
        <v>945</v>
      </c>
      <c r="BV173" s="463">
        <f t="shared" si="662"/>
        <v>626</v>
      </c>
      <c r="BW173" s="463">
        <f t="shared" si="647"/>
        <v>321</v>
      </c>
      <c r="BX173" s="463">
        <f t="shared" si="647"/>
        <v>181783</v>
      </c>
      <c r="BY173" s="463">
        <f t="shared" si="587"/>
        <v>566</v>
      </c>
      <c r="BZ173" s="463">
        <f t="shared" si="588"/>
        <v>1030</v>
      </c>
      <c r="CA173" s="463">
        <f t="shared" si="648"/>
        <v>146</v>
      </c>
      <c r="CB173" s="463">
        <f t="shared" si="648"/>
        <v>60928</v>
      </c>
      <c r="CC173" s="463">
        <f t="shared" si="590"/>
        <v>417</v>
      </c>
      <c r="CD173" s="463">
        <f t="shared" si="591"/>
        <v>823</v>
      </c>
      <c r="CE173" s="463">
        <f t="shared" si="649"/>
        <v>10567</v>
      </c>
      <c r="CF173" s="463">
        <f t="shared" si="649"/>
        <v>5661601</v>
      </c>
      <c r="CG173" s="463">
        <f t="shared" si="593"/>
        <v>536</v>
      </c>
      <c r="CH173" s="463">
        <f t="shared" si="594"/>
        <v>923</v>
      </c>
      <c r="CI173" s="463">
        <f t="shared" si="650"/>
        <v>5888</v>
      </c>
      <c r="CJ173" s="463">
        <f t="shared" si="650"/>
        <v>15721239</v>
      </c>
      <c r="CK173" s="463">
        <f t="shared" si="596"/>
        <v>2670</v>
      </c>
      <c r="CL173" s="463">
        <f t="shared" si="597"/>
        <v>5597</v>
      </c>
      <c r="CM173" s="463">
        <f t="shared" si="651"/>
        <v>1658</v>
      </c>
      <c r="CN173" s="463">
        <f t="shared" si="651"/>
        <v>3733692</v>
      </c>
      <c r="CO173" s="463">
        <f t="shared" si="599"/>
        <v>2252</v>
      </c>
      <c r="CP173" s="463">
        <f t="shared" si="600"/>
        <v>5087</v>
      </c>
      <c r="CQ173" s="463">
        <f t="shared" si="652"/>
        <v>50013</v>
      </c>
      <c r="CR173" s="463">
        <f t="shared" si="652"/>
        <v>130953067</v>
      </c>
      <c r="CS173" s="463">
        <f t="shared" si="602"/>
        <v>2618</v>
      </c>
      <c r="CT173" s="463">
        <f t="shared" si="603"/>
        <v>5716</v>
      </c>
      <c r="CU173" s="463">
        <f t="shared" si="653"/>
        <v>2171</v>
      </c>
      <c r="CV173" s="463">
        <f t="shared" si="653"/>
        <v>16853410</v>
      </c>
      <c r="CW173" s="463">
        <f t="shared" si="605"/>
        <v>7763</v>
      </c>
      <c r="CX173" s="463">
        <f t="shared" si="606"/>
        <v>16131</v>
      </c>
      <c r="CY173" s="463">
        <f t="shared" si="654"/>
        <v>1406</v>
      </c>
      <c r="CZ173" s="463">
        <f t="shared" si="654"/>
        <v>9790925</v>
      </c>
      <c r="DA173" s="463">
        <f t="shared" si="608"/>
        <v>6964</v>
      </c>
      <c r="DB173" s="463">
        <f t="shared" si="609"/>
        <v>15159</v>
      </c>
      <c r="DC173" s="463">
        <f t="shared" si="655"/>
        <v>2863</v>
      </c>
      <c r="DD173" s="463">
        <f t="shared" si="655"/>
        <v>33231732</v>
      </c>
      <c r="DE173" s="463">
        <f t="shared" si="611"/>
        <v>11607</v>
      </c>
      <c r="DF173" s="463">
        <f t="shared" si="612"/>
        <v>27422</v>
      </c>
      <c r="DG173" s="463">
        <f t="shared" si="656"/>
        <v>982</v>
      </c>
      <c r="DH173" s="463">
        <f t="shared" si="656"/>
        <v>12987927</v>
      </c>
      <c r="DI173" s="463">
        <f t="shared" si="614"/>
        <v>13226</v>
      </c>
      <c r="DJ173" s="463">
        <f t="shared" si="615"/>
        <v>33504</v>
      </c>
      <c r="DK173" s="463">
        <f t="shared" ref="DK173:DK204" si="668">SUMIFS(DK$443:DK$10112,$B$443:$B$10112,$B173,$C$443:$C$10112,$C173,$D$443:$D$10112,$D173)</f>
        <v>338</v>
      </c>
      <c r="DL173" s="463">
        <f t="shared" si="664"/>
        <v>142732</v>
      </c>
      <c r="DM173" s="463">
        <f t="shared" si="529"/>
        <v>422</v>
      </c>
      <c r="DN173" s="463">
        <f t="shared" si="530"/>
        <v>731</v>
      </c>
      <c r="DO173" s="463">
        <f t="shared" si="644"/>
        <v>6263</v>
      </c>
      <c r="DP173" s="463">
        <f t="shared" si="644"/>
        <v>354359</v>
      </c>
      <c r="DQ173" s="463">
        <f t="shared" si="532"/>
        <v>57</v>
      </c>
      <c r="DR173" s="463">
        <f t="shared" si="533"/>
        <v>124</v>
      </c>
      <c r="DS173" s="463">
        <f t="shared" si="645"/>
        <v>71</v>
      </c>
      <c r="DT173" s="463">
        <f t="shared" si="645"/>
        <v>155004</v>
      </c>
      <c r="DU173" s="463">
        <f t="shared" si="578"/>
        <v>2183</v>
      </c>
      <c r="DV173" s="463">
        <f t="shared" si="579"/>
        <v>4140</v>
      </c>
      <c r="DW173" s="463">
        <f t="shared" si="665"/>
        <v>57</v>
      </c>
      <c r="DX173" s="463"/>
      <c r="DY173" s="463"/>
      <c r="DZ173" s="463"/>
      <c r="EA173" s="463"/>
      <c r="EB173" s="463"/>
      <c r="EC173" s="463"/>
      <c r="ED173" s="463"/>
      <c r="EE173" s="463"/>
      <c r="EF173" s="463"/>
      <c r="EG173" s="463" t="s">
        <v>152</v>
      </c>
      <c r="EH173" s="463" t="s">
        <v>152</v>
      </c>
      <c r="EI173" s="463">
        <f t="shared" si="617"/>
        <v>0</v>
      </c>
      <c r="EJ173" s="446"/>
      <c r="EK173" s="446"/>
      <c r="EL173" s="446"/>
      <c r="EM173" s="446"/>
      <c r="EN173" s="446"/>
      <c r="EO173" s="446"/>
      <c r="EP173" s="446"/>
      <c r="EQ173" s="446"/>
      <c r="ER173" s="446"/>
      <c r="ES173" s="446"/>
      <c r="ET173" s="446"/>
      <c r="EU173" s="446"/>
      <c r="EV173" s="446"/>
      <c r="EW173" s="446"/>
      <c r="EX173" s="446"/>
      <c r="EY173" s="446"/>
      <c r="EZ173" s="447"/>
      <c r="FA173" s="446">
        <f t="shared" si="546"/>
        <v>6</v>
      </c>
      <c r="FB173" s="417">
        <f t="shared" si="562"/>
        <v>2022</v>
      </c>
      <c r="FC173" s="448">
        <f t="shared" si="563"/>
        <v>44713</v>
      </c>
      <c r="FD173" s="449">
        <f t="shared" si="547"/>
        <v>30</v>
      </c>
      <c r="FE173" s="450"/>
      <c r="FF173" s="451">
        <f t="shared" si="582"/>
        <v>0.58968082101497032</v>
      </c>
      <c r="FG173" s="450"/>
      <c r="FH173" s="452">
        <f t="shared" si="628"/>
        <v>1.8011600507522205</v>
      </c>
      <c r="FI173" s="452">
        <f t="shared" si="629"/>
        <v>1.3891607757839406</v>
      </c>
      <c r="FJ173" s="452">
        <f t="shared" si="630"/>
        <v>1.7614473684210525</v>
      </c>
      <c r="FK173" s="452">
        <f t="shared" si="631"/>
        <v>1.3646052631578947</v>
      </c>
      <c r="FL173" s="452">
        <f t="shared" si="632"/>
        <v>1.33416146910127</v>
      </c>
      <c r="FM173" s="452">
        <f t="shared" si="633"/>
        <v>1.0873190986639796</v>
      </c>
      <c r="FN173" s="452">
        <f t="shared" si="634"/>
        <v>1.4657162726008346</v>
      </c>
      <c r="FO173" s="452">
        <f t="shared" si="635"/>
        <v>1.074826147426982</v>
      </c>
      <c r="FP173" s="452">
        <f t="shared" si="636"/>
        <v>1.6434782608695653</v>
      </c>
      <c r="FQ173" s="452">
        <f t="shared" si="637"/>
        <v>1.0886956521739131</v>
      </c>
      <c r="FR173" s="453"/>
      <c r="FS173" s="446">
        <f t="shared" si="663"/>
        <v>156800</v>
      </c>
      <c r="FT173" s="446">
        <f t="shared" si="663"/>
        <v>8987460</v>
      </c>
      <c r="FU173" s="446">
        <f t="shared" si="663"/>
        <v>15523144</v>
      </c>
      <c r="FV173" s="446">
        <f t="shared" si="663"/>
        <v>29763384</v>
      </c>
      <c r="FW173" s="446">
        <f t="shared" si="663"/>
        <v>10202739</v>
      </c>
      <c r="FX173" s="446">
        <f t="shared" si="663"/>
        <v>7961216</v>
      </c>
      <c r="FY173" s="446">
        <f t="shared" si="663"/>
        <v>327472251</v>
      </c>
      <c r="FZ173" s="446">
        <f t="shared" si="663"/>
        <v>289267140</v>
      </c>
      <c r="GA173" s="446">
        <f t="shared" si="663"/>
        <v>9351131</v>
      </c>
      <c r="GB173" s="446"/>
      <c r="GC173" s="446"/>
      <c r="GD173" s="446">
        <f t="shared" si="667"/>
        <v>330726</v>
      </c>
      <c r="GE173" s="446">
        <f t="shared" si="667"/>
        <v>120188</v>
      </c>
      <c r="GF173" s="446">
        <f t="shared" si="667"/>
        <v>9754616</v>
      </c>
      <c r="GG173" s="446">
        <f t="shared" si="667"/>
        <v>32956234</v>
      </c>
      <c r="GH173" s="446">
        <f t="shared" si="667"/>
        <v>8433908</v>
      </c>
      <c r="GI173" s="446">
        <f t="shared" si="667"/>
        <v>285851763</v>
      </c>
      <c r="GJ173" s="446">
        <f t="shared" si="667"/>
        <v>35020381</v>
      </c>
      <c r="GK173" s="446">
        <f t="shared" si="667"/>
        <v>21313204</v>
      </c>
      <c r="GL173" s="446">
        <f t="shared" si="667"/>
        <v>78507937</v>
      </c>
      <c r="GM173" s="446">
        <f t="shared" si="667"/>
        <v>32901046</v>
      </c>
      <c r="GN173" s="446">
        <f t="shared" si="666"/>
        <v>293940</v>
      </c>
      <c r="GO173" s="446">
        <f t="shared" si="658"/>
        <v>246913</v>
      </c>
      <c r="GP173" s="446">
        <f t="shared" si="658"/>
        <v>775249</v>
      </c>
      <c r="GQ173" s="446">
        <f t="shared" si="658"/>
        <v>0</v>
      </c>
      <c r="GR173" s="446"/>
      <c r="GS173" s="446"/>
      <c r="GT173" s="446"/>
      <c r="GU173" s="446"/>
      <c r="GV173" s="416"/>
      <c r="GW173" s="402"/>
      <c r="GX173" s="402"/>
      <c r="GY173" s="402"/>
      <c r="GZ173" s="402"/>
      <c r="HA173" s="402"/>
    </row>
    <row r="174" spans="1:209" ht="10.5" customHeight="1" x14ac:dyDescent="0.2">
      <c r="A174" s="417" t="str">
        <f t="shared" si="504"/>
        <v>2022-23JULYY63</v>
      </c>
      <c r="B174" s="458" t="str">
        <f t="shared" si="560"/>
        <v>2022-23</v>
      </c>
      <c r="C174" s="402" t="s">
        <v>673</v>
      </c>
      <c r="D174" s="458" t="str">
        <f t="shared" si="659"/>
        <v>Y63</v>
      </c>
      <c r="E174" s="458" t="str">
        <f t="shared" si="659"/>
        <v>North East and Yorkshire</v>
      </c>
      <c r="F174" s="458" t="str">
        <f t="shared" si="659"/>
        <v>Y63</v>
      </c>
      <c r="H174" s="463">
        <f t="shared" si="640"/>
        <v>167525</v>
      </c>
      <c r="I174" s="463">
        <f t="shared" si="640"/>
        <v>119013</v>
      </c>
      <c r="J174" s="463">
        <f t="shared" si="640"/>
        <v>8120825</v>
      </c>
      <c r="K174" s="463">
        <f t="shared" si="506"/>
        <v>68</v>
      </c>
      <c r="L174" s="463">
        <f t="shared" si="507"/>
        <v>8</v>
      </c>
      <c r="M174" s="463">
        <f t="shared" si="508"/>
        <v>207</v>
      </c>
      <c r="N174" s="463">
        <f t="shared" si="509"/>
        <v>281</v>
      </c>
      <c r="O174" s="463">
        <f t="shared" si="510"/>
        <v>444</v>
      </c>
      <c r="P174" s="463">
        <f t="shared" si="660"/>
        <v>466</v>
      </c>
      <c r="Q174" s="463">
        <f t="shared" si="660"/>
        <v>2632</v>
      </c>
      <c r="R174" s="463">
        <f t="shared" si="660"/>
        <v>199</v>
      </c>
      <c r="S174" s="463">
        <f t="shared" si="660"/>
        <v>103748</v>
      </c>
      <c r="T174" s="463">
        <f t="shared" si="660"/>
        <v>11816</v>
      </c>
      <c r="U174" s="463">
        <f t="shared" si="660"/>
        <v>8152</v>
      </c>
      <c r="V174" s="463">
        <f t="shared" si="660"/>
        <v>59598</v>
      </c>
      <c r="W174" s="463">
        <f t="shared" si="660"/>
        <v>14779</v>
      </c>
      <c r="X174" s="463">
        <f t="shared" si="660"/>
        <v>560</v>
      </c>
      <c r="Y174" s="463">
        <f t="shared" si="660"/>
        <v>6875484</v>
      </c>
      <c r="Z174" s="463">
        <f t="shared" si="512"/>
        <v>582</v>
      </c>
      <c r="AA174" s="463">
        <f t="shared" si="513"/>
        <v>1015</v>
      </c>
      <c r="AB174" s="463">
        <f t="shared" si="624"/>
        <v>5275087</v>
      </c>
      <c r="AC174" s="463">
        <f t="shared" si="515"/>
        <v>647</v>
      </c>
      <c r="AD174" s="463">
        <f t="shared" si="516"/>
        <v>1142</v>
      </c>
      <c r="AE174" s="463">
        <f t="shared" si="625"/>
        <v>164836655</v>
      </c>
      <c r="AF174" s="463">
        <f t="shared" si="518"/>
        <v>2766</v>
      </c>
      <c r="AG174" s="463">
        <f t="shared" si="519"/>
        <v>5999</v>
      </c>
      <c r="AH174" s="463">
        <f t="shared" si="626"/>
        <v>130647236</v>
      </c>
      <c r="AI174" s="463">
        <f t="shared" si="521"/>
        <v>8840</v>
      </c>
      <c r="AJ174" s="463">
        <f t="shared" si="522"/>
        <v>21770</v>
      </c>
      <c r="AK174" s="463">
        <f t="shared" si="627"/>
        <v>4861749</v>
      </c>
      <c r="AL174" s="463">
        <f t="shared" si="524"/>
        <v>8682</v>
      </c>
      <c r="AM174" s="463">
        <f t="shared" si="525"/>
        <v>21348</v>
      </c>
      <c r="AN174" s="463" t="s">
        <v>152</v>
      </c>
      <c r="AO174" s="463" t="s">
        <v>152</v>
      </c>
      <c r="AP174" s="463" t="s">
        <v>152</v>
      </c>
      <c r="AQ174" s="463" t="s">
        <v>152</v>
      </c>
      <c r="AR174" s="463" t="s">
        <v>152</v>
      </c>
      <c r="AS174" s="463" t="s">
        <v>152</v>
      </c>
      <c r="AT174" s="463">
        <f t="shared" si="661"/>
        <v>9131</v>
      </c>
      <c r="AU174" s="463">
        <f t="shared" si="661"/>
        <v>541</v>
      </c>
      <c r="AV174" s="463">
        <f t="shared" si="661"/>
        <v>759</v>
      </c>
      <c r="AW174" s="463">
        <f t="shared" si="661"/>
        <v>7740</v>
      </c>
      <c r="AX174" s="463">
        <f t="shared" si="661"/>
        <v>3323</v>
      </c>
      <c r="AY174" s="463">
        <f t="shared" si="661"/>
        <v>4508</v>
      </c>
      <c r="AZ174" s="463">
        <f t="shared" si="661"/>
        <v>509</v>
      </c>
      <c r="BA174" s="463" t="s">
        <v>152</v>
      </c>
      <c r="BB174" s="463" t="s">
        <v>152</v>
      </c>
      <c r="BC174" s="463" t="s">
        <v>152</v>
      </c>
      <c r="BD174" s="463" t="s">
        <v>152</v>
      </c>
      <c r="BE174" s="463" t="s">
        <v>152</v>
      </c>
      <c r="BF174" s="463" t="s">
        <v>152</v>
      </c>
      <c r="BG174" s="463" t="s">
        <v>152</v>
      </c>
      <c r="BH174" s="463" t="s">
        <v>152</v>
      </c>
      <c r="BI174" s="463">
        <f t="shared" si="662"/>
        <v>56451</v>
      </c>
      <c r="BJ174" s="463">
        <f t="shared" si="662"/>
        <v>7598</v>
      </c>
      <c r="BK174" s="463">
        <f t="shared" si="662"/>
        <v>30568</v>
      </c>
      <c r="BL174" s="463">
        <f t="shared" si="662"/>
        <v>94617</v>
      </c>
      <c r="BM174" s="463">
        <f t="shared" si="662"/>
        <v>21371</v>
      </c>
      <c r="BN174" s="463">
        <f t="shared" si="662"/>
        <v>16505</v>
      </c>
      <c r="BO174" s="463">
        <f t="shared" si="662"/>
        <v>14333</v>
      </c>
      <c r="BP174" s="463">
        <f t="shared" si="662"/>
        <v>11250</v>
      </c>
      <c r="BQ174" s="463">
        <f t="shared" si="662"/>
        <v>79493</v>
      </c>
      <c r="BR174" s="463">
        <f t="shared" si="662"/>
        <v>64884</v>
      </c>
      <c r="BS174" s="463">
        <f t="shared" si="662"/>
        <v>21639</v>
      </c>
      <c r="BT174" s="463">
        <f t="shared" si="662"/>
        <v>15997</v>
      </c>
      <c r="BU174" s="463">
        <f t="shared" si="662"/>
        <v>940</v>
      </c>
      <c r="BV174" s="463">
        <f t="shared" si="662"/>
        <v>616</v>
      </c>
      <c r="BW174" s="463">
        <f t="shared" si="647"/>
        <v>276</v>
      </c>
      <c r="BX174" s="463">
        <f t="shared" si="647"/>
        <v>170950</v>
      </c>
      <c r="BY174" s="463">
        <f t="shared" si="587"/>
        <v>619</v>
      </c>
      <c r="BZ174" s="463">
        <f t="shared" si="588"/>
        <v>1071</v>
      </c>
      <c r="CA174" s="463">
        <f t="shared" si="648"/>
        <v>147</v>
      </c>
      <c r="CB174" s="463">
        <f t="shared" si="648"/>
        <v>73964</v>
      </c>
      <c r="CC174" s="463">
        <f t="shared" si="590"/>
        <v>503</v>
      </c>
      <c r="CD174" s="463">
        <f t="shared" si="591"/>
        <v>1055</v>
      </c>
      <c r="CE174" s="463">
        <f t="shared" si="649"/>
        <v>11393</v>
      </c>
      <c r="CF174" s="463">
        <f t="shared" si="649"/>
        <v>6630570</v>
      </c>
      <c r="CG174" s="463">
        <f t="shared" si="593"/>
        <v>582</v>
      </c>
      <c r="CH174" s="463">
        <f t="shared" si="594"/>
        <v>1013</v>
      </c>
      <c r="CI174" s="463">
        <f t="shared" si="650"/>
        <v>5841</v>
      </c>
      <c r="CJ174" s="463">
        <f t="shared" si="650"/>
        <v>16359806</v>
      </c>
      <c r="CK174" s="463">
        <f t="shared" si="596"/>
        <v>2801</v>
      </c>
      <c r="CL174" s="463">
        <f t="shared" si="597"/>
        <v>5873</v>
      </c>
      <c r="CM174" s="463">
        <f t="shared" si="651"/>
        <v>1706</v>
      </c>
      <c r="CN174" s="463">
        <f t="shared" si="651"/>
        <v>3938494</v>
      </c>
      <c r="CO174" s="463">
        <f t="shared" si="599"/>
        <v>2309</v>
      </c>
      <c r="CP174" s="463">
        <f t="shared" si="600"/>
        <v>5050</v>
      </c>
      <c r="CQ174" s="463">
        <f t="shared" si="652"/>
        <v>52051</v>
      </c>
      <c r="CR174" s="463">
        <f t="shared" si="652"/>
        <v>144538355</v>
      </c>
      <c r="CS174" s="463">
        <f t="shared" si="602"/>
        <v>2777</v>
      </c>
      <c r="CT174" s="463">
        <f t="shared" si="603"/>
        <v>6039</v>
      </c>
      <c r="CU174" s="463">
        <f t="shared" si="653"/>
        <v>2137</v>
      </c>
      <c r="CV174" s="463">
        <f t="shared" si="653"/>
        <v>17614497</v>
      </c>
      <c r="CW174" s="463">
        <f t="shared" si="605"/>
        <v>8243</v>
      </c>
      <c r="CX174" s="463">
        <f t="shared" si="606"/>
        <v>17983</v>
      </c>
      <c r="CY174" s="463">
        <f t="shared" si="654"/>
        <v>1414</v>
      </c>
      <c r="CZ174" s="463">
        <f t="shared" si="654"/>
        <v>11744312</v>
      </c>
      <c r="DA174" s="463">
        <f t="shared" si="608"/>
        <v>8306</v>
      </c>
      <c r="DB174" s="463">
        <f t="shared" si="609"/>
        <v>18825</v>
      </c>
      <c r="DC174" s="463">
        <f t="shared" si="655"/>
        <v>2838</v>
      </c>
      <c r="DD174" s="463">
        <f t="shared" si="655"/>
        <v>36358618</v>
      </c>
      <c r="DE174" s="463">
        <f t="shared" si="611"/>
        <v>12811</v>
      </c>
      <c r="DF174" s="463">
        <f t="shared" si="612"/>
        <v>29944</v>
      </c>
      <c r="DG174" s="463">
        <f t="shared" si="656"/>
        <v>949</v>
      </c>
      <c r="DH174" s="463">
        <f t="shared" si="656"/>
        <v>13960356</v>
      </c>
      <c r="DI174" s="463">
        <f t="shared" si="614"/>
        <v>14711</v>
      </c>
      <c r="DJ174" s="463">
        <f t="shared" si="615"/>
        <v>37428</v>
      </c>
      <c r="DK174" s="463">
        <f t="shared" si="668"/>
        <v>375</v>
      </c>
      <c r="DL174" s="463">
        <f t="shared" si="664"/>
        <v>179660</v>
      </c>
      <c r="DM174" s="463">
        <f t="shared" si="529"/>
        <v>479</v>
      </c>
      <c r="DN174" s="463">
        <f t="shared" si="530"/>
        <v>805</v>
      </c>
      <c r="DO174" s="463">
        <f t="shared" si="644"/>
        <v>6741</v>
      </c>
      <c r="DP174" s="463">
        <f t="shared" si="644"/>
        <v>632941</v>
      </c>
      <c r="DQ174" s="463">
        <f t="shared" si="532"/>
        <v>94</v>
      </c>
      <c r="DR174" s="463">
        <f t="shared" si="533"/>
        <v>247</v>
      </c>
      <c r="DS174" s="463">
        <f t="shared" si="645"/>
        <v>82</v>
      </c>
      <c r="DT174" s="463">
        <f t="shared" si="645"/>
        <v>157637</v>
      </c>
      <c r="DU174" s="463">
        <f t="shared" si="578"/>
        <v>1922</v>
      </c>
      <c r="DV174" s="463">
        <f t="shared" si="579"/>
        <v>4202</v>
      </c>
      <c r="DW174" s="463">
        <f t="shared" si="665"/>
        <v>70</v>
      </c>
      <c r="DX174" s="463"/>
      <c r="DY174" s="463"/>
      <c r="DZ174" s="463"/>
      <c r="EA174" s="463"/>
      <c r="EB174" s="463"/>
      <c r="EC174" s="463"/>
      <c r="ED174" s="463"/>
      <c r="EE174" s="463"/>
      <c r="EF174" s="463"/>
      <c r="EG174" s="463" t="s">
        <v>152</v>
      </c>
      <c r="EH174" s="463" t="s">
        <v>152</v>
      </c>
      <c r="EI174" s="463">
        <f t="shared" si="617"/>
        <v>0</v>
      </c>
      <c r="EJ174" s="446"/>
      <c r="EK174" s="446"/>
      <c r="EL174" s="446"/>
      <c r="EM174" s="446"/>
      <c r="EN174" s="446"/>
      <c r="EO174" s="446"/>
      <c r="EP174" s="446"/>
      <c r="EQ174" s="446"/>
      <c r="ER174" s="446"/>
      <c r="ES174" s="446"/>
      <c r="ET174" s="446"/>
      <c r="EU174" s="446"/>
      <c r="EV174" s="446"/>
      <c r="EW174" s="446"/>
      <c r="EX174" s="446"/>
      <c r="EY174" s="446"/>
      <c r="EZ174" s="447"/>
      <c r="FA174" s="446">
        <f t="shared" si="546"/>
        <v>7</v>
      </c>
      <c r="FB174" s="417">
        <f t="shared" si="562"/>
        <v>2022</v>
      </c>
      <c r="FC174" s="448">
        <f t="shared" si="563"/>
        <v>44743</v>
      </c>
      <c r="FD174" s="449">
        <f t="shared" si="547"/>
        <v>31</v>
      </c>
      <c r="FE174" s="450"/>
      <c r="FF174" s="451">
        <f t="shared" si="582"/>
        <v>0.59392070484581494</v>
      </c>
      <c r="FG174" s="450"/>
      <c r="FH174" s="452">
        <f t="shared" si="628"/>
        <v>1.808649289099526</v>
      </c>
      <c r="FI174" s="452">
        <f t="shared" si="629"/>
        <v>1.3968348002708193</v>
      </c>
      <c r="FJ174" s="452">
        <f t="shared" si="630"/>
        <v>1.7582188420019627</v>
      </c>
      <c r="FK174" s="452">
        <f t="shared" si="631"/>
        <v>1.3800294406280667</v>
      </c>
      <c r="FL174" s="452">
        <f t="shared" si="632"/>
        <v>1.3338199268431827</v>
      </c>
      <c r="FM174" s="452">
        <f t="shared" si="633"/>
        <v>1.0886942514849491</v>
      </c>
      <c r="FN174" s="452">
        <f t="shared" si="634"/>
        <v>1.4641721361391162</v>
      </c>
      <c r="FO174" s="452">
        <f t="shared" si="635"/>
        <v>1.082414236416537</v>
      </c>
      <c r="FP174" s="452">
        <f t="shared" si="636"/>
        <v>1.6785714285714286</v>
      </c>
      <c r="FQ174" s="452">
        <f t="shared" si="637"/>
        <v>1.1000000000000001</v>
      </c>
      <c r="FR174" s="453"/>
      <c r="FS174" s="446">
        <f t="shared" si="663"/>
        <v>909695</v>
      </c>
      <c r="FT174" s="446">
        <f t="shared" si="663"/>
        <v>24583626</v>
      </c>
      <c r="FU174" s="446">
        <f t="shared" si="663"/>
        <v>33424268</v>
      </c>
      <c r="FV174" s="446">
        <f t="shared" si="663"/>
        <v>52805723</v>
      </c>
      <c r="FW174" s="446">
        <f t="shared" si="663"/>
        <v>11998702</v>
      </c>
      <c r="FX174" s="446">
        <f t="shared" si="663"/>
        <v>9308056</v>
      </c>
      <c r="FY174" s="446">
        <f t="shared" si="663"/>
        <v>357501856</v>
      </c>
      <c r="FZ174" s="446">
        <f t="shared" si="663"/>
        <v>321733098</v>
      </c>
      <c r="GA174" s="446">
        <f t="shared" si="663"/>
        <v>11954712</v>
      </c>
      <c r="GB174" s="446"/>
      <c r="GC174" s="446"/>
      <c r="GD174" s="446">
        <f t="shared" si="667"/>
        <v>295668</v>
      </c>
      <c r="GE174" s="446">
        <f t="shared" si="667"/>
        <v>155014</v>
      </c>
      <c r="GF174" s="446">
        <f t="shared" si="667"/>
        <v>11545645</v>
      </c>
      <c r="GG174" s="446">
        <f t="shared" si="667"/>
        <v>34302541</v>
      </c>
      <c r="GH174" s="446">
        <f t="shared" si="667"/>
        <v>8614831</v>
      </c>
      <c r="GI174" s="446">
        <f t="shared" si="667"/>
        <v>314311273</v>
      </c>
      <c r="GJ174" s="446">
        <f t="shared" si="667"/>
        <v>38429259</v>
      </c>
      <c r="GK174" s="446">
        <f t="shared" si="667"/>
        <v>26618582</v>
      </c>
      <c r="GL174" s="446">
        <f t="shared" si="667"/>
        <v>84981489</v>
      </c>
      <c r="GM174" s="446">
        <f t="shared" si="667"/>
        <v>35519539</v>
      </c>
      <c r="GN174" s="446">
        <f t="shared" si="666"/>
        <v>344564</v>
      </c>
      <c r="GO174" s="446">
        <f t="shared" si="658"/>
        <v>301947</v>
      </c>
      <c r="GP174" s="446">
        <f t="shared" si="658"/>
        <v>1665675</v>
      </c>
      <c r="GQ174" s="446">
        <f t="shared" si="658"/>
        <v>0</v>
      </c>
      <c r="GR174" s="446"/>
      <c r="GS174" s="446"/>
      <c r="GT174" s="446"/>
      <c r="GU174" s="446"/>
      <c r="GV174" s="416"/>
      <c r="GW174" s="402"/>
      <c r="GX174" s="402"/>
      <c r="GY174" s="402"/>
      <c r="GZ174" s="402"/>
      <c r="HA174" s="402"/>
    </row>
    <row r="175" spans="1:209" ht="10.5" customHeight="1" x14ac:dyDescent="0.2">
      <c r="A175" s="417" t="str">
        <f t="shared" si="504"/>
        <v>2022-23AUGUSTY63</v>
      </c>
      <c r="B175" s="458" t="str">
        <f t="shared" si="560"/>
        <v>2022-23</v>
      </c>
      <c r="C175" s="402" t="s">
        <v>636</v>
      </c>
      <c r="D175" s="458" t="str">
        <f t="shared" si="659"/>
        <v>Y63</v>
      </c>
      <c r="E175" s="458" t="str">
        <f t="shared" si="659"/>
        <v>North East and Yorkshire</v>
      </c>
      <c r="F175" s="458" t="str">
        <f t="shared" si="659"/>
        <v>Y63</v>
      </c>
      <c r="H175" s="463">
        <f t="shared" ref="H175:J194" si="669">SUMIFS(H$443:H$10112,$B$443:$B$10112,$B175,$C$443:$C$10112,$C175,$D$443:$D$10112,$D175)</f>
        <v>145106</v>
      </c>
      <c r="I175" s="463">
        <f t="shared" si="669"/>
        <v>102203</v>
      </c>
      <c r="J175" s="463">
        <f t="shared" si="669"/>
        <v>5007716</v>
      </c>
      <c r="K175" s="463">
        <f t="shared" si="506"/>
        <v>49</v>
      </c>
      <c r="L175" s="463">
        <f t="shared" si="507"/>
        <v>2</v>
      </c>
      <c r="M175" s="463">
        <f t="shared" si="508"/>
        <v>158</v>
      </c>
      <c r="N175" s="463">
        <f t="shared" si="509"/>
        <v>231</v>
      </c>
      <c r="O175" s="463">
        <f t="shared" si="510"/>
        <v>461</v>
      </c>
      <c r="P175" s="463">
        <f t="shared" ref="P175:Y184" si="670">SUMIFS(P$443:P$10112,$B$443:$B$10112,$B175,$C$443:$C$10112,$C175,$D$443:$D$10112,$D175)</f>
        <v>373</v>
      </c>
      <c r="Q175" s="463">
        <f t="shared" si="670"/>
        <v>2435</v>
      </c>
      <c r="R175" s="463">
        <f t="shared" si="670"/>
        <v>270</v>
      </c>
      <c r="S175" s="463">
        <f t="shared" si="670"/>
        <v>99637</v>
      </c>
      <c r="T175" s="463">
        <f t="shared" si="670"/>
        <v>10696</v>
      </c>
      <c r="U175" s="463">
        <f t="shared" si="670"/>
        <v>7323</v>
      </c>
      <c r="V175" s="463">
        <f t="shared" si="670"/>
        <v>55736</v>
      </c>
      <c r="W175" s="463">
        <f t="shared" si="670"/>
        <v>17001</v>
      </c>
      <c r="X175" s="463">
        <f t="shared" si="670"/>
        <v>639</v>
      </c>
      <c r="Y175" s="463">
        <f t="shared" si="670"/>
        <v>5851890</v>
      </c>
      <c r="Z175" s="463">
        <f t="shared" si="512"/>
        <v>547</v>
      </c>
      <c r="AA175" s="463">
        <f t="shared" si="513"/>
        <v>964</v>
      </c>
      <c r="AB175" s="463">
        <f t="shared" si="624"/>
        <v>4422797</v>
      </c>
      <c r="AC175" s="463">
        <f t="shared" si="515"/>
        <v>604</v>
      </c>
      <c r="AD175" s="463">
        <f t="shared" si="516"/>
        <v>1078</v>
      </c>
      <c r="AE175" s="463">
        <f t="shared" si="625"/>
        <v>115036864</v>
      </c>
      <c r="AF175" s="463">
        <f t="shared" si="518"/>
        <v>2064</v>
      </c>
      <c r="AG175" s="463">
        <f t="shared" si="519"/>
        <v>4445</v>
      </c>
      <c r="AH175" s="463">
        <f t="shared" si="626"/>
        <v>98786895</v>
      </c>
      <c r="AI175" s="463">
        <f t="shared" si="521"/>
        <v>5811</v>
      </c>
      <c r="AJ175" s="463">
        <f t="shared" si="522"/>
        <v>14310</v>
      </c>
      <c r="AK175" s="463">
        <f t="shared" si="627"/>
        <v>4308826</v>
      </c>
      <c r="AL175" s="463">
        <f t="shared" si="524"/>
        <v>6743</v>
      </c>
      <c r="AM175" s="463">
        <f t="shared" si="525"/>
        <v>15863</v>
      </c>
      <c r="AN175" s="463" t="s">
        <v>152</v>
      </c>
      <c r="AO175" s="463" t="s">
        <v>152</v>
      </c>
      <c r="AP175" s="463" t="s">
        <v>152</v>
      </c>
      <c r="AQ175" s="463" t="s">
        <v>152</v>
      </c>
      <c r="AR175" s="463" t="s">
        <v>152</v>
      </c>
      <c r="AS175" s="463" t="s">
        <v>152</v>
      </c>
      <c r="AT175" s="463">
        <f t="shared" ref="AT175:AZ184" si="671">SUMIFS(AT$443:AT$10112,$B$443:$B$10112,$B175,$C$443:$C$10112,$C175,$D$443:$D$10112,$D175)</f>
        <v>7273</v>
      </c>
      <c r="AU175" s="463">
        <f t="shared" si="671"/>
        <v>495</v>
      </c>
      <c r="AV175" s="463">
        <f t="shared" si="671"/>
        <v>482</v>
      </c>
      <c r="AW175" s="463">
        <f t="shared" si="671"/>
        <v>6842</v>
      </c>
      <c r="AX175" s="463">
        <f t="shared" si="671"/>
        <v>2662</v>
      </c>
      <c r="AY175" s="463">
        <f t="shared" si="671"/>
        <v>3634</v>
      </c>
      <c r="AZ175" s="463">
        <f t="shared" si="671"/>
        <v>847</v>
      </c>
      <c r="BA175" s="463" t="s">
        <v>152</v>
      </c>
      <c r="BB175" s="463" t="s">
        <v>152</v>
      </c>
      <c r="BC175" s="463" t="s">
        <v>152</v>
      </c>
      <c r="BD175" s="463" t="s">
        <v>152</v>
      </c>
      <c r="BE175" s="463" t="s">
        <v>152</v>
      </c>
      <c r="BF175" s="463" t="s">
        <v>152</v>
      </c>
      <c r="BG175" s="463" t="s">
        <v>152</v>
      </c>
      <c r="BH175" s="463" t="s">
        <v>152</v>
      </c>
      <c r="BI175" s="463">
        <f t="shared" ref="BI175:BV184" si="672">SUMIFS(BI$443:BI$10112,$B$443:$B$10112,$B175,$C$443:$C$10112,$C175,$D$443:$D$10112,$D175)</f>
        <v>55581</v>
      </c>
      <c r="BJ175" s="463">
        <f t="shared" si="672"/>
        <v>7790</v>
      </c>
      <c r="BK175" s="463">
        <f t="shared" si="672"/>
        <v>28993</v>
      </c>
      <c r="BL175" s="463">
        <f t="shared" si="672"/>
        <v>92364</v>
      </c>
      <c r="BM175" s="463">
        <f t="shared" si="672"/>
        <v>19707</v>
      </c>
      <c r="BN175" s="463">
        <f t="shared" si="672"/>
        <v>15037</v>
      </c>
      <c r="BO175" s="463">
        <f t="shared" si="672"/>
        <v>13270</v>
      </c>
      <c r="BP175" s="463">
        <f t="shared" si="672"/>
        <v>10218</v>
      </c>
      <c r="BQ175" s="463">
        <f t="shared" si="672"/>
        <v>73885</v>
      </c>
      <c r="BR175" s="463">
        <f t="shared" si="672"/>
        <v>60650</v>
      </c>
      <c r="BS175" s="463">
        <f t="shared" si="672"/>
        <v>25079</v>
      </c>
      <c r="BT175" s="463">
        <f t="shared" si="672"/>
        <v>18335</v>
      </c>
      <c r="BU175" s="463">
        <f t="shared" si="672"/>
        <v>1045</v>
      </c>
      <c r="BV175" s="463">
        <f t="shared" si="672"/>
        <v>714</v>
      </c>
      <c r="BW175" s="463">
        <f t="shared" si="647"/>
        <v>263</v>
      </c>
      <c r="BX175" s="463">
        <f t="shared" si="647"/>
        <v>154785</v>
      </c>
      <c r="BY175" s="463">
        <f t="shared" si="587"/>
        <v>589</v>
      </c>
      <c r="BZ175" s="463">
        <f t="shared" si="588"/>
        <v>993</v>
      </c>
      <c r="CA175" s="463">
        <f t="shared" si="648"/>
        <v>147</v>
      </c>
      <c r="CB175" s="463">
        <f t="shared" si="648"/>
        <v>67648</v>
      </c>
      <c r="CC175" s="463">
        <f t="shared" si="590"/>
        <v>460</v>
      </c>
      <c r="CD175" s="463">
        <f t="shared" si="591"/>
        <v>866</v>
      </c>
      <c r="CE175" s="463">
        <f t="shared" si="649"/>
        <v>10286</v>
      </c>
      <c r="CF175" s="463">
        <f t="shared" si="649"/>
        <v>5629457</v>
      </c>
      <c r="CG175" s="463">
        <f t="shared" si="593"/>
        <v>547</v>
      </c>
      <c r="CH175" s="463">
        <f t="shared" si="594"/>
        <v>964</v>
      </c>
      <c r="CI175" s="463">
        <f t="shared" si="650"/>
        <v>5630</v>
      </c>
      <c r="CJ175" s="463">
        <f t="shared" si="650"/>
        <v>11980504</v>
      </c>
      <c r="CK175" s="463">
        <f t="shared" si="596"/>
        <v>2128</v>
      </c>
      <c r="CL175" s="463">
        <f t="shared" si="597"/>
        <v>4519</v>
      </c>
      <c r="CM175" s="463">
        <f t="shared" si="651"/>
        <v>1558</v>
      </c>
      <c r="CN175" s="463">
        <f t="shared" si="651"/>
        <v>2732005</v>
      </c>
      <c r="CO175" s="463">
        <f t="shared" si="599"/>
        <v>1754</v>
      </c>
      <c r="CP175" s="463">
        <f t="shared" si="600"/>
        <v>3839</v>
      </c>
      <c r="CQ175" s="463">
        <f t="shared" si="652"/>
        <v>48548</v>
      </c>
      <c r="CR175" s="463">
        <f t="shared" si="652"/>
        <v>100324355</v>
      </c>
      <c r="CS175" s="463">
        <f t="shared" si="602"/>
        <v>2066</v>
      </c>
      <c r="CT175" s="463">
        <f t="shared" si="603"/>
        <v>4450</v>
      </c>
      <c r="CU175" s="463">
        <f t="shared" si="653"/>
        <v>2112</v>
      </c>
      <c r="CV175" s="463">
        <f t="shared" si="653"/>
        <v>11134141</v>
      </c>
      <c r="CW175" s="463">
        <f t="shared" si="605"/>
        <v>5272</v>
      </c>
      <c r="CX175" s="463">
        <f t="shared" si="606"/>
        <v>10130</v>
      </c>
      <c r="CY175" s="463">
        <f t="shared" si="654"/>
        <v>1337</v>
      </c>
      <c r="CZ175" s="463">
        <f t="shared" si="654"/>
        <v>7536961</v>
      </c>
      <c r="DA175" s="463">
        <f t="shared" si="608"/>
        <v>5637</v>
      </c>
      <c r="DB175" s="463">
        <f t="shared" si="609"/>
        <v>11985</v>
      </c>
      <c r="DC175" s="463">
        <f t="shared" si="655"/>
        <v>3231</v>
      </c>
      <c r="DD175" s="463">
        <f t="shared" si="655"/>
        <v>26635981</v>
      </c>
      <c r="DE175" s="463">
        <f t="shared" si="611"/>
        <v>8244</v>
      </c>
      <c r="DF175" s="463">
        <f t="shared" si="612"/>
        <v>16895</v>
      </c>
      <c r="DG175" s="463">
        <f t="shared" si="656"/>
        <v>981</v>
      </c>
      <c r="DH175" s="463">
        <f t="shared" si="656"/>
        <v>8390623</v>
      </c>
      <c r="DI175" s="463">
        <f t="shared" si="614"/>
        <v>8553</v>
      </c>
      <c r="DJ175" s="463">
        <f t="shared" si="615"/>
        <v>19219</v>
      </c>
      <c r="DK175" s="463">
        <f t="shared" si="668"/>
        <v>306</v>
      </c>
      <c r="DL175" s="463">
        <f t="shared" si="664"/>
        <v>136675</v>
      </c>
      <c r="DM175" s="463">
        <f t="shared" si="529"/>
        <v>447</v>
      </c>
      <c r="DN175" s="463">
        <f t="shared" si="530"/>
        <v>828</v>
      </c>
      <c r="DO175" s="463">
        <f t="shared" ref="DO175:DP194" si="673">SUMIFS(DO$443:DO$10112,$B$443:$B$10112,$B175,$C$443:$C$10112,$C175,$D$443:$D$10112,$D175)</f>
        <v>6271</v>
      </c>
      <c r="DP175" s="463">
        <f t="shared" si="673"/>
        <v>489831</v>
      </c>
      <c r="DQ175" s="463">
        <f t="shared" si="532"/>
        <v>78</v>
      </c>
      <c r="DR175" s="463">
        <f t="shared" si="533"/>
        <v>188</v>
      </c>
      <c r="DS175" s="463">
        <f t="shared" ref="DS175:DT194" si="674">SUMIFS(DS$443:DS$10112,$B$443:$B$10112,$B175,$C$443:$C$10112,$C175,$D$443:$D$10112,$D175)</f>
        <v>100</v>
      </c>
      <c r="DT175" s="463">
        <f t="shared" si="674"/>
        <v>222571</v>
      </c>
      <c r="DU175" s="463">
        <f t="shared" si="578"/>
        <v>2226</v>
      </c>
      <c r="DV175" s="463">
        <f t="shared" si="579"/>
        <v>5005</v>
      </c>
      <c r="DW175" s="463">
        <f t="shared" si="665"/>
        <v>83</v>
      </c>
      <c r="DX175" s="463"/>
      <c r="DY175" s="463"/>
      <c r="DZ175" s="463"/>
      <c r="EA175" s="463"/>
      <c r="EB175" s="463"/>
      <c r="EC175" s="463"/>
      <c r="ED175" s="463"/>
      <c r="EE175" s="463"/>
      <c r="EF175" s="463"/>
      <c r="EG175" s="463" t="s">
        <v>152</v>
      </c>
      <c r="EH175" s="463" t="s">
        <v>152</v>
      </c>
      <c r="EI175" s="463">
        <f t="shared" si="617"/>
        <v>0</v>
      </c>
      <c r="EJ175" s="446"/>
      <c r="EK175" s="446"/>
      <c r="EL175" s="446"/>
      <c r="EM175" s="446"/>
      <c r="EN175" s="446"/>
      <c r="EO175" s="446"/>
      <c r="EP175" s="446"/>
      <c r="EQ175" s="446"/>
      <c r="ER175" s="446"/>
      <c r="ES175" s="446"/>
      <c r="ET175" s="446"/>
      <c r="EU175" s="446"/>
      <c r="EV175" s="446"/>
      <c r="EW175" s="446"/>
      <c r="EX175" s="446"/>
      <c r="EY175" s="446"/>
      <c r="EZ175" s="447"/>
      <c r="FA175" s="446">
        <f t="shared" si="546"/>
        <v>8</v>
      </c>
      <c r="FB175" s="417">
        <f t="shared" si="562"/>
        <v>2022</v>
      </c>
      <c r="FC175" s="448">
        <f t="shared" si="563"/>
        <v>44774</v>
      </c>
      <c r="FD175" s="449">
        <f t="shared" si="547"/>
        <v>31</v>
      </c>
      <c r="FE175" s="450"/>
      <c r="FF175" s="451">
        <f t="shared" si="582"/>
        <v>0.60747844618812363</v>
      </c>
      <c r="FG175" s="450"/>
      <c r="FH175" s="452">
        <f t="shared" si="628"/>
        <v>1.8424644727000747</v>
      </c>
      <c r="FI175" s="452">
        <f t="shared" si="629"/>
        <v>1.4058526551982049</v>
      </c>
      <c r="FJ175" s="452">
        <f t="shared" si="630"/>
        <v>1.8120988665847331</v>
      </c>
      <c r="FK175" s="452">
        <f t="shared" si="631"/>
        <v>1.3953297828758706</v>
      </c>
      <c r="FL175" s="452">
        <f t="shared" si="632"/>
        <v>1.3256243720396153</v>
      </c>
      <c r="FM175" s="452">
        <f t="shared" si="633"/>
        <v>1.0881656380077509</v>
      </c>
      <c r="FN175" s="452">
        <f t="shared" si="634"/>
        <v>1.4751485206752544</v>
      </c>
      <c r="FO175" s="452">
        <f t="shared" si="635"/>
        <v>1.0784659725898476</v>
      </c>
      <c r="FP175" s="452">
        <f t="shared" si="636"/>
        <v>1.6353677621283256</v>
      </c>
      <c r="FQ175" s="452">
        <f t="shared" si="637"/>
        <v>1.1173708920187793</v>
      </c>
      <c r="FR175" s="453"/>
      <c r="FS175" s="446">
        <f t="shared" ref="FS175:GA184" si="675">SUMIFS(FS$443:FS$10112,$B$443:$B$10112,$B175,$C$443:$C$10112,$C175,$D$443:$D$10112,$D175)</f>
        <v>215574</v>
      </c>
      <c r="FT175" s="446">
        <f t="shared" si="675"/>
        <v>16179376</v>
      </c>
      <c r="FU175" s="446">
        <f t="shared" si="675"/>
        <v>23639461</v>
      </c>
      <c r="FV175" s="446">
        <f t="shared" si="675"/>
        <v>47108977</v>
      </c>
      <c r="FW175" s="446">
        <f t="shared" si="675"/>
        <v>10306640</v>
      </c>
      <c r="FX175" s="446">
        <f t="shared" si="675"/>
        <v>7894293</v>
      </c>
      <c r="FY175" s="446">
        <f t="shared" si="675"/>
        <v>247758376</v>
      </c>
      <c r="FZ175" s="446">
        <f t="shared" si="675"/>
        <v>243282644</v>
      </c>
      <c r="GA175" s="446">
        <f t="shared" si="675"/>
        <v>10136233</v>
      </c>
      <c r="GB175" s="446"/>
      <c r="GC175" s="446"/>
      <c r="GD175" s="446">
        <f t="shared" si="667"/>
        <v>261108</v>
      </c>
      <c r="GE175" s="446">
        <f t="shared" si="667"/>
        <v>127278</v>
      </c>
      <c r="GF175" s="446">
        <f t="shared" si="667"/>
        <v>9919068</v>
      </c>
      <c r="GG175" s="446">
        <f t="shared" si="667"/>
        <v>25441303</v>
      </c>
      <c r="GH175" s="446">
        <f t="shared" si="667"/>
        <v>5980690</v>
      </c>
      <c r="GI175" s="446">
        <f t="shared" si="667"/>
        <v>216033680</v>
      </c>
      <c r="GJ175" s="446">
        <f t="shared" si="667"/>
        <v>21394896</v>
      </c>
      <c r="GK175" s="446">
        <f t="shared" si="667"/>
        <v>16023569</v>
      </c>
      <c r="GL175" s="446">
        <f t="shared" si="667"/>
        <v>54588748</v>
      </c>
      <c r="GM175" s="446">
        <f t="shared" si="667"/>
        <v>18854181</v>
      </c>
      <c r="GN175" s="446">
        <f t="shared" si="666"/>
        <v>500500</v>
      </c>
      <c r="GO175" s="446">
        <f t="shared" si="658"/>
        <v>253260</v>
      </c>
      <c r="GP175" s="446">
        <f t="shared" si="658"/>
        <v>1177352</v>
      </c>
      <c r="GQ175" s="446">
        <f t="shared" si="658"/>
        <v>0</v>
      </c>
      <c r="GR175" s="446"/>
      <c r="GS175" s="446"/>
      <c r="GT175" s="446"/>
      <c r="GU175" s="446"/>
      <c r="GV175" s="416"/>
      <c r="GW175" s="402"/>
      <c r="GX175" s="402"/>
      <c r="GY175" s="402"/>
      <c r="GZ175" s="402"/>
      <c r="HA175" s="402"/>
    </row>
    <row r="176" spans="1:209" ht="10.5" customHeight="1" x14ac:dyDescent="0.2">
      <c r="A176" s="417" t="str">
        <f t="shared" si="504"/>
        <v>2022-23SEPTEMBERY63</v>
      </c>
      <c r="B176" s="458" t="str">
        <f t="shared" si="560"/>
        <v>2022-23</v>
      </c>
      <c r="C176" s="402" t="s">
        <v>640</v>
      </c>
      <c r="D176" s="458" t="str">
        <f t="shared" si="659"/>
        <v>Y63</v>
      </c>
      <c r="E176" s="458" t="str">
        <f t="shared" si="659"/>
        <v>North East and Yorkshire</v>
      </c>
      <c r="F176" s="458" t="str">
        <f t="shared" si="659"/>
        <v>Y63</v>
      </c>
      <c r="H176" s="463">
        <f t="shared" si="669"/>
        <v>147417</v>
      </c>
      <c r="I176" s="463">
        <f t="shared" si="669"/>
        <v>102597</v>
      </c>
      <c r="J176" s="463">
        <f t="shared" si="669"/>
        <v>4736587</v>
      </c>
      <c r="K176" s="463">
        <f t="shared" si="506"/>
        <v>46</v>
      </c>
      <c r="L176" s="463">
        <f t="shared" si="507"/>
        <v>2</v>
      </c>
      <c r="M176" s="463">
        <f t="shared" si="508"/>
        <v>150</v>
      </c>
      <c r="N176" s="463">
        <f t="shared" si="509"/>
        <v>206</v>
      </c>
      <c r="O176" s="463">
        <f t="shared" si="510"/>
        <v>347</v>
      </c>
      <c r="P176" s="463">
        <f t="shared" si="670"/>
        <v>417</v>
      </c>
      <c r="Q176" s="463">
        <f t="shared" si="670"/>
        <v>2404</v>
      </c>
      <c r="R176" s="463">
        <f t="shared" si="670"/>
        <v>211</v>
      </c>
      <c r="S176" s="463">
        <f t="shared" si="670"/>
        <v>97240</v>
      </c>
      <c r="T176" s="463">
        <f t="shared" si="670"/>
        <v>10360</v>
      </c>
      <c r="U176" s="463">
        <f t="shared" si="670"/>
        <v>7236</v>
      </c>
      <c r="V176" s="463">
        <f t="shared" si="670"/>
        <v>56089</v>
      </c>
      <c r="W176" s="463">
        <f t="shared" si="670"/>
        <v>15114</v>
      </c>
      <c r="X176" s="463">
        <f t="shared" si="670"/>
        <v>569</v>
      </c>
      <c r="Y176" s="463">
        <f t="shared" si="670"/>
        <v>5754831</v>
      </c>
      <c r="Z176" s="463">
        <f t="shared" si="512"/>
        <v>555</v>
      </c>
      <c r="AA176" s="463">
        <f t="shared" si="513"/>
        <v>976</v>
      </c>
      <c r="AB176" s="463">
        <f t="shared" si="624"/>
        <v>4481870</v>
      </c>
      <c r="AC176" s="463">
        <f t="shared" si="515"/>
        <v>619</v>
      </c>
      <c r="AD176" s="463">
        <f t="shared" si="516"/>
        <v>1094</v>
      </c>
      <c r="AE176" s="463">
        <f t="shared" si="625"/>
        <v>137573695</v>
      </c>
      <c r="AF176" s="463">
        <f t="shared" si="518"/>
        <v>2453</v>
      </c>
      <c r="AG176" s="463">
        <f t="shared" si="519"/>
        <v>5382</v>
      </c>
      <c r="AH176" s="463">
        <f t="shared" si="626"/>
        <v>108308817</v>
      </c>
      <c r="AI176" s="463">
        <f t="shared" si="521"/>
        <v>7166</v>
      </c>
      <c r="AJ176" s="463">
        <f t="shared" si="522"/>
        <v>17558</v>
      </c>
      <c r="AK176" s="463">
        <f t="shared" si="627"/>
        <v>4317555</v>
      </c>
      <c r="AL176" s="463">
        <f t="shared" si="524"/>
        <v>7588</v>
      </c>
      <c r="AM176" s="463">
        <f t="shared" si="525"/>
        <v>17665</v>
      </c>
      <c r="AN176" s="463" t="s">
        <v>152</v>
      </c>
      <c r="AO176" s="463" t="s">
        <v>152</v>
      </c>
      <c r="AP176" s="463" t="s">
        <v>152</v>
      </c>
      <c r="AQ176" s="463" t="s">
        <v>152</v>
      </c>
      <c r="AR176" s="463" t="s">
        <v>152</v>
      </c>
      <c r="AS176" s="463" t="s">
        <v>152</v>
      </c>
      <c r="AT176" s="463">
        <f t="shared" si="671"/>
        <v>7421</v>
      </c>
      <c r="AU176" s="463">
        <f t="shared" si="671"/>
        <v>534</v>
      </c>
      <c r="AV176" s="463">
        <f t="shared" si="671"/>
        <v>606</v>
      </c>
      <c r="AW176" s="463">
        <f t="shared" si="671"/>
        <v>7315</v>
      </c>
      <c r="AX176" s="463">
        <f t="shared" si="671"/>
        <v>2461</v>
      </c>
      <c r="AY176" s="463">
        <f t="shared" si="671"/>
        <v>3820</v>
      </c>
      <c r="AZ176" s="463">
        <f t="shared" si="671"/>
        <v>722</v>
      </c>
      <c r="BA176" s="463" t="s">
        <v>152</v>
      </c>
      <c r="BB176" s="463" t="s">
        <v>152</v>
      </c>
      <c r="BC176" s="463" t="s">
        <v>152</v>
      </c>
      <c r="BD176" s="463" t="s">
        <v>152</v>
      </c>
      <c r="BE176" s="463" t="s">
        <v>152</v>
      </c>
      <c r="BF176" s="463" t="s">
        <v>152</v>
      </c>
      <c r="BG176" s="463" t="s">
        <v>152</v>
      </c>
      <c r="BH176" s="463" t="s">
        <v>152</v>
      </c>
      <c r="BI176" s="463">
        <f t="shared" si="672"/>
        <v>54634</v>
      </c>
      <c r="BJ176" s="463">
        <f t="shared" si="672"/>
        <v>7549</v>
      </c>
      <c r="BK176" s="463">
        <f t="shared" si="672"/>
        <v>27636</v>
      </c>
      <c r="BL176" s="463">
        <f t="shared" si="672"/>
        <v>89819</v>
      </c>
      <c r="BM176" s="463">
        <f t="shared" si="672"/>
        <v>18671</v>
      </c>
      <c r="BN176" s="463">
        <f t="shared" si="672"/>
        <v>14477</v>
      </c>
      <c r="BO176" s="463">
        <f t="shared" si="672"/>
        <v>12686</v>
      </c>
      <c r="BP176" s="463">
        <f t="shared" si="672"/>
        <v>9945</v>
      </c>
      <c r="BQ176" s="463">
        <f t="shared" si="672"/>
        <v>73925</v>
      </c>
      <c r="BR176" s="463">
        <f t="shared" si="672"/>
        <v>60486</v>
      </c>
      <c r="BS176" s="463">
        <f t="shared" si="672"/>
        <v>22502</v>
      </c>
      <c r="BT176" s="463">
        <f t="shared" si="672"/>
        <v>16500</v>
      </c>
      <c r="BU176" s="463">
        <f t="shared" si="672"/>
        <v>955</v>
      </c>
      <c r="BV176" s="463">
        <f t="shared" si="672"/>
        <v>636</v>
      </c>
      <c r="BW176" s="463">
        <f t="shared" si="647"/>
        <v>323</v>
      </c>
      <c r="BX176" s="463">
        <f t="shared" si="647"/>
        <v>202374</v>
      </c>
      <c r="BY176" s="463">
        <f t="shared" si="587"/>
        <v>627</v>
      </c>
      <c r="BZ176" s="463">
        <f t="shared" si="588"/>
        <v>1071</v>
      </c>
      <c r="CA176" s="463">
        <f t="shared" si="648"/>
        <v>144</v>
      </c>
      <c r="CB176" s="463">
        <f t="shared" si="648"/>
        <v>67360</v>
      </c>
      <c r="CC176" s="463">
        <f t="shared" si="590"/>
        <v>468</v>
      </c>
      <c r="CD176" s="463">
        <f t="shared" si="591"/>
        <v>915</v>
      </c>
      <c r="CE176" s="463">
        <f t="shared" si="649"/>
        <v>9893</v>
      </c>
      <c r="CF176" s="463">
        <f t="shared" si="649"/>
        <v>5485097</v>
      </c>
      <c r="CG176" s="463">
        <f t="shared" si="593"/>
        <v>554</v>
      </c>
      <c r="CH176" s="463">
        <f t="shared" si="594"/>
        <v>972</v>
      </c>
      <c r="CI176" s="463">
        <f t="shared" si="650"/>
        <v>5881</v>
      </c>
      <c r="CJ176" s="463">
        <f t="shared" si="650"/>
        <v>14842269</v>
      </c>
      <c r="CK176" s="463">
        <f t="shared" si="596"/>
        <v>2524</v>
      </c>
      <c r="CL176" s="463">
        <f t="shared" si="597"/>
        <v>5341</v>
      </c>
      <c r="CM176" s="463">
        <f t="shared" si="651"/>
        <v>1662</v>
      </c>
      <c r="CN176" s="463">
        <f t="shared" si="651"/>
        <v>3661993</v>
      </c>
      <c r="CO176" s="463">
        <f t="shared" si="599"/>
        <v>2203</v>
      </c>
      <c r="CP176" s="463">
        <f t="shared" si="600"/>
        <v>5216</v>
      </c>
      <c r="CQ176" s="463">
        <f t="shared" si="652"/>
        <v>48546</v>
      </c>
      <c r="CR176" s="463">
        <f t="shared" si="652"/>
        <v>119069433</v>
      </c>
      <c r="CS176" s="463">
        <f t="shared" si="602"/>
        <v>2453</v>
      </c>
      <c r="CT176" s="463">
        <f t="shared" si="603"/>
        <v>5403</v>
      </c>
      <c r="CU176" s="463">
        <f t="shared" si="653"/>
        <v>2029</v>
      </c>
      <c r="CV176" s="463">
        <f t="shared" si="653"/>
        <v>13511392</v>
      </c>
      <c r="CW176" s="463">
        <f t="shared" si="605"/>
        <v>6659</v>
      </c>
      <c r="CX176" s="463">
        <f t="shared" si="606"/>
        <v>14218</v>
      </c>
      <c r="CY176" s="463">
        <f t="shared" si="654"/>
        <v>1440</v>
      </c>
      <c r="CZ176" s="463">
        <f t="shared" si="654"/>
        <v>9557365</v>
      </c>
      <c r="DA176" s="463">
        <f t="shared" si="608"/>
        <v>6637</v>
      </c>
      <c r="DB176" s="463">
        <f t="shared" si="609"/>
        <v>15670</v>
      </c>
      <c r="DC176" s="463">
        <f t="shared" si="655"/>
        <v>2929</v>
      </c>
      <c r="DD176" s="463">
        <f t="shared" si="655"/>
        <v>32267435</v>
      </c>
      <c r="DE176" s="463">
        <f t="shared" si="611"/>
        <v>11017</v>
      </c>
      <c r="DF176" s="463">
        <f t="shared" si="612"/>
        <v>23421</v>
      </c>
      <c r="DG176" s="463">
        <f t="shared" si="656"/>
        <v>855</v>
      </c>
      <c r="DH176" s="463">
        <f t="shared" si="656"/>
        <v>9771958</v>
      </c>
      <c r="DI176" s="463">
        <f t="shared" si="614"/>
        <v>11429</v>
      </c>
      <c r="DJ176" s="463">
        <f t="shared" si="615"/>
        <v>25497</v>
      </c>
      <c r="DK176" s="463">
        <f t="shared" si="668"/>
        <v>382</v>
      </c>
      <c r="DL176" s="463">
        <f t="shared" si="664"/>
        <v>165968</v>
      </c>
      <c r="DM176" s="463">
        <f t="shared" si="529"/>
        <v>434</v>
      </c>
      <c r="DN176" s="463">
        <f t="shared" si="530"/>
        <v>729</v>
      </c>
      <c r="DO176" s="463">
        <f t="shared" si="673"/>
        <v>5765</v>
      </c>
      <c r="DP176" s="463">
        <f t="shared" si="673"/>
        <v>455166</v>
      </c>
      <c r="DQ176" s="463">
        <f t="shared" si="532"/>
        <v>79</v>
      </c>
      <c r="DR176" s="463">
        <f t="shared" si="533"/>
        <v>190</v>
      </c>
      <c r="DS176" s="463">
        <f t="shared" si="674"/>
        <v>98</v>
      </c>
      <c r="DT176" s="463">
        <f t="shared" si="674"/>
        <v>215918</v>
      </c>
      <c r="DU176" s="463">
        <f t="shared" si="578"/>
        <v>2203</v>
      </c>
      <c r="DV176" s="463">
        <f t="shared" si="579"/>
        <v>4349</v>
      </c>
      <c r="DW176" s="463">
        <f t="shared" si="665"/>
        <v>81</v>
      </c>
      <c r="DX176" s="463"/>
      <c r="DY176" s="463"/>
      <c r="DZ176" s="463"/>
      <c r="EA176" s="463"/>
      <c r="EB176" s="463"/>
      <c r="EC176" s="463"/>
      <c r="ED176" s="463"/>
      <c r="EE176" s="463"/>
      <c r="EF176" s="463"/>
      <c r="EG176" s="463" t="s">
        <v>152</v>
      </c>
      <c r="EH176" s="463" t="s">
        <v>152</v>
      </c>
      <c r="EI176" s="463">
        <f t="shared" si="617"/>
        <v>0</v>
      </c>
      <c r="EJ176" s="446"/>
      <c r="EK176" s="446"/>
      <c r="EL176" s="446"/>
      <c r="EM176" s="446"/>
      <c r="EN176" s="446"/>
      <c r="EO176" s="446"/>
      <c r="EP176" s="446"/>
      <c r="EQ176" s="446"/>
      <c r="ER176" s="446"/>
      <c r="ES176" s="446"/>
      <c r="ET176" s="446"/>
      <c r="EU176" s="446"/>
      <c r="EV176" s="446"/>
      <c r="EW176" s="446"/>
      <c r="EX176" s="446"/>
      <c r="EY176" s="446"/>
      <c r="EZ176" s="447"/>
      <c r="FA176" s="446">
        <f t="shared" si="546"/>
        <v>9</v>
      </c>
      <c r="FB176" s="417">
        <f t="shared" si="562"/>
        <v>2022</v>
      </c>
      <c r="FC176" s="448">
        <f t="shared" si="563"/>
        <v>44805</v>
      </c>
      <c r="FD176" s="449">
        <f t="shared" si="547"/>
        <v>30</v>
      </c>
      <c r="FE176" s="450"/>
      <c r="FF176" s="451">
        <f t="shared" si="582"/>
        <v>0.57980488786080664</v>
      </c>
      <c r="FG176" s="450"/>
      <c r="FH176" s="452">
        <f t="shared" si="628"/>
        <v>1.8022200772200772</v>
      </c>
      <c r="FI176" s="452">
        <f t="shared" si="629"/>
        <v>1.3973938223938225</v>
      </c>
      <c r="FJ176" s="452">
        <f t="shared" si="630"/>
        <v>1.7531785516860143</v>
      </c>
      <c r="FK176" s="452">
        <f t="shared" si="631"/>
        <v>1.3743781094527363</v>
      </c>
      <c r="FL176" s="452">
        <f t="shared" si="632"/>
        <v>1.3179946157000482</v>
      </c>
      <c r="FM176" s="452">
        <f t="shared" si="633"/>
        <v>1.0783932678421795</v>
      </c>
      <c r="FN176" s="452">
        <f t="shared" si="634"/>
        <v>1.4888183141458251</v>
      </c>
      <c r="FO176" s="452">
        <f t="shared" si="635"/>
        <v>1.0917030567685591</v>
      </c>
      <c r="FP176" s="452">
        <f t="shared" si="636"/>
        <v>1.6783831282952548</v>
      </c>
      <c r="FQ176" s="452">
        <f t="shared" si="637"/>
        <v>1.117750439367311</v>
      </c>
      <c r="FR176" s="453"/>
      <c r="FS176" s="446">
        <f t="shared" si="675"/>
        <v>179775</v>
      </c>
      <c r="FT176" s="446">
        <f t="shared" si="675"/>
        <v>15338454</v>
      </c>
      <c r="FU176" s="446">
        <f t="shared" si="675"/>
        <v>21159222</v>
      </c>
      <c r="FV176" s="446">
        <f t="shared" si="675"/>
        <v>35652402</v>
      </c>
      <c r="FW176" s="446">
        <f t="shared" si="675"/>
        <v>10108672</v>
      </c>
      <c r="FX176" s="446">
        <f t="shared" si="675"/>
        <v>7919784</v>
      </c>
      <c r="FY176" s="446">
        <f t="shared" si="675"/>
        <v>301864072</v>
      </c>
      <c r="FZ176" s="446">
        <f t="shared" si="675"/>
        <v>265376667</v>
      </c>
      <c r="GA176" s="446">
        <f t="shared" si="675"/>
        <v>10051284</v>
      </c>
      <c r="GB176" s="446"/>
      <c r="GC176" s="446"/>
      <c r="GD176" s="446">
        <f t="shared" si="667"/>
        <v>345848</v>
      </c>
      <c r="GE176" s="446">
        <f t="shared" si="667"/>
        <v>131700</v>
      </c>
      <c r="GF176" s="446">
        <f t="shared" si="667"/>
        <v>9615944</v>
      </c>
      <c r="GG176" s="446">
        <f t="shared" si="667"/>
        <v>31411708</v>
      </c>
      <c r="GH176" s="446">
        <f t="shared" si="667"/>
        <v>8668322</v>
      </c>
      <c r="GI176" s="446">
        <f t="shared" si="667"/>
        <v>262270189</v>
      </c>
      <c r="GJ176" s="446">
        <f t="shared" si="667"/>
        <v>28847747</v>
      </c>
      <c r="GK176" s="446">
        <f t="shared" si="667"/>
        <v>22565259</v>
      </c>
      <c r="GL176" s="446">
        <f t="shared" si="667"/>
        <v>68600556</v>
      </c>
      <c r="GM176" s="446">
        <f t="shared" si="667"/>
        <v>21800160</v>
      </c>
      <c r="GN176" s="446">
        <f t="shared" si="666"/>
        <v>426202</v>
      </c>
      <c r="GO176" s="446">
        <f t="shared" si="658"/>
        <v>278594</v>
      </c>
      <c r="GP176" s="446">
        <f t="shared" si="658"/>
        <v>1092895</v>
      </c>
      <c r="GQ176" s="446">
        <f t="shared" si="658"/>
        <v>0</v>
      </c>
      <c r="GR176" s="446"/>
      <c r="GS176" s="446"/>
      <c r="GT176" s="446"/>
      <c r="GU176" s="446"/>
      <c r="GV176" s="416"/>
      <c r="GW176" s="402"/>
      <c r="GX176" s="402"/>
      <c r="GY176" s="402"/>
      <c r="GZ176" s="402"/>
      <c r="HA176" s="402"/>
    </row>
    <row r="177" spans="1:209" ht="10.5" customHeight="1" x14ac:dyDescent="0.2">
      <c r="A177" s="417" t="str">
        <f t="shared" si="504"/>
        <v>2022-23OCTOBERY63</v>
      </c>
      <c r="B177" s="458" t="str">
        <f t="shared" si="560"/>
        <v>2022-23</v>
      </c>
      <c r="C177" s="402" t="s">
        <v>643</v>
      </c>
      <c r="D177" s="458" t="str">
        <f t="shared" si="659"/>
        <v>Y63</v>
      </c>
      <c r="E177" s="458" t="str">
        <f t="shared" si="659"/>
        <v>North East and Yorkshire</v>
      </c>
      <c r="F177" s="458" t="str">
        <f t="shared" si="659"/>
        <v>Y63</v>
      </c>
      <c r="H177" s="463">
        <f t="shared" si="669"/>
        <v>159648</v>
      </c>
      <c r="I177" s="463">
        <f t="shared" si="669"/>
        <v>113661</v>
      </c>
      <c r="J177" s="463">
        <f t="shared" si="669"/>
        <v>7938676</v>
      </c>
      <c r="K177" s="463">
        <f t="shared" si="506"/>
        <v>70</v>
      </c>
      <c r="L177" s="463">
        <f t="shared" si="507"/>
        <v>8</v>
      </c>
      <c r="M177" s="463">
        <f t="shared" si="508"/>
        <v>207</v>
      </c>
      <c r="N177" s="463">
        <f t="shared" si="509"/>
        <v>287</v>
      </c>
      <c r="O177" s="463">
        <f t="shared" si="510"/>
        <v>525</v>
      </c>
      <c r="P177" s="463">
        <f t="shared" si="670"/>
        <v>485</v>
      </c>
      <c r="Q177" s="463">
        <f t="shared" si="670"/>
        <v>2471</v>
      </c>
      <c r="R177" s="463">
        <f t="shared" si="670"/>
        <v>234</v>
      </c>
      <c r="S177" s="463">
        <f t="shared" si="670"/>
        <v>98401</v>
      </c>
      <c r="T177" s="463">
        <f t="shared" si="670"/>
        <v>12117</v>
      </c>
      <c r="U177" s="463">
        <f t="shared" si="670"/>
        <v>8523</v>
      </c>
      <c r="V177" s="463">
        <f t="shared" si="670"/>
        <v>58055</v>
      </c>
      <c r="W177" s="463">
        <f t="shared" si="670"/>
        <v>13065</v>
      </c>
      <c r="X177" s="463">
        <f t="shared" si="670"/>
        <v>525</v>
      </c>
      <c r="Y177" s="463">
        <f t="shared" si="670"/>
        <v>7194482</v>
      </c>
      <c r="Z177" s="463">
        <f t="shared" si="512"/>
        <v>594</v>
      </c>
      <c r="AA177" s="463">
        <f t="shared" si="513"/>
        <v>1024</v>
      </c>
      <c r="AB177" s="463">
        <f t="shared" si="624"/>
        <v>5570753</v>
      </c>
      <c r="AC177" s="463">
        <f t="shared" si="515"/>
        <v>654</v>
      </c>
      <c r="AD177" s="463">
        <f t="shared" si="516"/>
        <v>1126</v>
      </c>
      <c r="AE177" s="463">
        <f t="shared" si="625"/>
        <v>187229903</v>
      </c>
      <c r="AF177" s="463">
        <f t="shared" si="518"/>
        <v>3225</v>
      </c>
      <c r="AG177" s="463">
        <f t="shared" si="519"/>
        <v>7091</v>
      </c>
      <c r="AH177" s="463">
        <f t="shared" si="626"/>
        <v>133023512</v>
      </c>
      <c r="AI177" s="463">
        <f t="shared" si="521"/>
        <v>10182</v>
      </c>
      <c r="AJ177" s="463">
        <f t="shared" si="522"/>
        <v>24313</v>
      </c>
      <c r="AK177" s="463">
        <f t="shared" si="627"/>
        <v>4688499</v>
      </c>
      <c r="AL177" s="463">
        <f t="shared" si="524"/>
        <v>8930</v>
      </c>
      <c r="AM177" s="463">
        <f t="shared" si="525"/>
        <v>19604</v>
      </c>
      <c r="AN177" s="463">
        <f t="shared" ref="AN177:AQ196" si="676">SUMIFS(AN$443:AN$10112,$B$443:$B$10112,$B177,$C$443:$C$10112,$C177,$D$443:$D$10112,$D177)</f>
        <v>389</v>
      </c>
      <c r="AO177" s="463">
        <f t="shared" si="676"/>
        <v>2558</v>
      </c>
      <c r="AP177" s="463">
        <f t="shared" si="676"/>
        <v>2417</v>
      </c>
      <c r="AQ177" s="463">
        <f t="shared" si="676"/>
        <v>7761547</v>
      </c>
      <c r="AR177" s="463">
        <f t="shared" ref="AR177:AR194" si="677">IFERROR(ROUND(AQ177/AP177,0),"-")</f>
        <v>3211</v>
      </c>
      <c r="AS177" s="463">
        <f t="shared" ref="AS177:AS194" si="678">IFERROR(ROUND(GC177/AP177,0),"-")</f>
        <v>6411</v>
      </c>
      <c r="AT177" s="463">
        <f t="shared" si="671"/>
        <v>7381</v>
      </c>
      <c r="AU177" s="463">
        <f t="shared" si="671"/>
        <v>481</v>
      </c>
      <c r="AV177" s="463">
        <f t="shared" si="671"/>
        <v>801</v>
      </c>
      <c r="AW177" s="463">
        <f t="shared" si="671"/>
        <v>8493</v>
      </c>
      <c r="AX177" s="463">
        <f t="shared" si="671"/>
        <v>1716</v>
      </c>
      <c r="AY177" s="463">
        <f t="shared" si="671"/>
        <v>4383</v>
      </c>
      <c r="AZ177" s="463">
        <f t="shared" si="671"/>
        <v>556</v>
      </c>
      <c r="BA177" s="463">
        <f t="shared" ref="BA177:BB196" si="679">SUMIFS(BA$443:BA$10112,$B$443:$B$10112,$B177,$C$443:$C$10112,$C177,$D$443:$D$10112,$D177)</f>
        <v>3319</v>
      </c>
      <c r="BB177" s="463">
        <f t="shared" si="679"/>
        <v>15254787</v>
      </c>
      <c r="BC177" s="463">
        <f t="shared" ref="BC177:BC194" si="680">IFERROR(ROUND(BB177/BA177,0),"-")</f>
        <v>4596</v>
      </c>
      <c r="BD177" s="463">
        <f t="shared" ref="BD177:BD194" si="681">IFERROR(ROUND(GB177/BA177,0),"-")</f>
        <v>8075</v>
      </c>
      <c r="BE177" s="463">
        <f t="shared" ref="BE177:BH196" si="682">SUMIFS(BE$443:BE$10112,$B$443:$B$10112,$B177,$C$443:$C$10112,$C177,$D$443:$D$10112,$D177)</f>
        <v>372</v>
      </c>
      <c r="BF177" s="463">
        <f t="shared" si="682"/>
        <v>742</v>
      </c>
      <c r="BG177" s="463">
        <f t="shared" si="682"/>
        <v>854</v>
      </c>
      <c r="BH177" s="463">
        <f t="shared" si="682"/>
        <v>1351</v>
      </c>
      <c r="BI177" s="463">
        <f t="shared" si="672"/>
        <v>54981</v>
      </c>
      <c r="BJ177" s="463">
        <f t="shared" si="672"/>
        <v>7613</v>
      </c>
      <c r="BK177" s="463">
        <f t="shared" si="672"/>
        <v>28426</v>
      </c>
      <c r="BL177" s="463">
        <f t="shared" si="672"/>
        <v>91020</v>
      </c>
      <c r="BM177" s="463">
        <f t="shared" si="672"/>
        <v>21593</v>
      </c>
      <c r="BN177" s="463">
        <f t="shared" si="672"/>
        <v>16563</v>
      </c>
      <c r="BO177" s="463">
        <f t="shared" si="672"/>
        <v>14820</v>
      </c>
      <c r="BP177" s="463">
        <f t="shared" si="672"/>
        <v>11457</v>
      </c>
      <c r="BQ177" s="463">
        <f t="shared" si="672"/>
        <v>77132</v>
      </c>
      <c r="BR177" s="463">
        <f t="shared" si="672"/>
        <v>62541</v>
      </c>
      <c r="BS177" s="463">
        <f t="shared" si="672"/>
        <v>19339</v>
      </c>
      <c r="BT177" s="463">
        <f t="shared" si="672"/>
        <v>14184</v>
      </c>
      <c r="BU177" s="463">
        <f t="shared" si="672"/>
        <v>915</v>
      </c>
      <c r="BV177" s="463">
        <f t="shared" si="672"/>
        <v>586</v>
      </c>
      <c r="BW177" s="463">
        <f t="shared" si="647"/>
        <v>388</v>
      </c>
      <c r="BX177" s="463">
        <f t="shared" si="647"/>
        <v>245699</v>
      </c>
      <c r="BY177" s="463">
        <f t="shared" si="587"/>
        <v>633</v>
      </c>
      <c r="BZ177" s="463">
        <f t="shared" si="588"/>
        <v>1001</v>
      </c>
      <c r="CA177" s="463">
        <f t="shared" si="648"/>
        <v>172</v>
      </c>
      <c r="CB177" s="463">
        <f t="shared" si="648"/>
        <v>75983</v>
      </c>
      <c r="CC177" s="463">
        <f t="shared" si="590"/>
        <v>442</v>
      </c>
      <c r="CD177" s="463">
        <f t="shared" si="591"/>
        <v>828</v>
      </c>
      <c r="CE177" s="463">
        <f t="shared" si="649"/>
        <v>11557</v>
      </c>
      <c r="CF177" s="463">
        <f t="shared" si="649"/>
        <v>6872800</v>
      </c>
      <c r="CG177" s="463">
        <f t="shared" si="593"/>
        <v>595</v>
      </c>
      <c r="CH177" s="463">
        <f t="shared" si="594"/>
        <v>1028</v>
      </c>
      <c r="CI177" s="463">
        <f t="shared" si="650"/>
        <v>6183</v>
      </c>
      <c r="CJ177" s="463">
        <f t="shared" si="650"/>
        <v>20624470</v>
      </c>
      <c r="CK177" s="463">
        <f t="shared" si="596"/>
        <v>3336</v>
      </c>
      <c r="CL177" s="463">
        <f t="shared" si="597"/>
        <v>7069</v>
      </c>
      <c r="CM177" s="463">
        <f t="shared" si="651"/>
        <v>1781</v>
      </c>
      <c r="CN177" s="463">
        <f t="shared" si="651"/>
        <v>4999101</v>
      </c>
      <c r="CO177" s="463">
        <f t="shared" si="599"/>
        <v>2807</v>
      </c>
      <c r="CP177" s="463">
        <f t="shared" si="600"/>
        <v>6351</v>
      </c>
      <c r="CQ177" s="463">
        <f t="shared" si="652"/>
        <v>50091</v>
      </c>
      <c r="CR177" s="463">
        <f t="shared" si="652"/>
        <v>161606332</v>
      </c>
      <c r="CS177" s="463">
        <f t="shared" si="602"/>
        <v>3226</v>
      </c>
      <c r="CT177" s="463">
        <f t="shared" si="603"/>
        <v>7103</v>
      </c>
      <c r="CU177" s="463">
        <f t="shared" si="653"/>
        <v>2091</v>
      </c>
      <c r="CV177" s="463">
        <f t="shared" si="653"/>
        <v>16431866</v>
      </c>
      <c r="CW177" s="463">
        <f t="shared" si="605"/>
        <v>7858</v>
      </c>
      <c r="CX177" s="463">
        <f t="shared" si="606"/>
        <v>17366</v>
      </c>
      <c r="CY177" s="463">
        <f t="shared" si="654"/>
        <v>1348</v>
      </c>
      <c r="CZ177" s="463">
        <f t="shared" si="654"/>
        <v>9807004</v>
      </c>
      <c r="DA177" s="463">
        <f t="shared" si="608"/>
        <v>7275</v>
      </c>
      <c r="DB177" s="463">
        <f t="shared" si="609"/>
        <v>15366</v>
      </c>
      <c r="DC177" s="463">
        <f t="shared" si="655"/>
        <v>2765</v>
      </c>
      <c r="DD177" s="463">
        <f t="shared" si="655"/>
        <v>33052379</v>
      </c>
      <c r="DE177" s="463">
        <f t="shared" si="611"/>
        <v>11954</v>
      </c>
      <c r="DF177" s="463">
        <f t="shared" si="612"/>
        <v>25736</v>
      </c>
      <c r="DG177" s="463">
        <f t="shared" si="656"/>
        <v>838</v>
      </c>
      <c r="DH177" s="463">
        <f t="shared" si="656"/>
        <v>11375167</v>
      </c>
      <c r="DI177" s="463">
        <f t="shared" si="614"/>
        <v>13574</v>
      </c>
      <c r="DJ177" s="463">
        <f t="shared" si="615"/>
        <v>34633</v>
      </c>
      <c r="DK177" s="463">
        <f t="shared" si="668"/>
        <v>406</v>
      </c>
      <c r="DL177" s="463">
        <f t="shared" si="664"/>
        <v>197592</v>
      </c>
      <c r="DM177" s="463">
        <f t="shared" si="529"/>
        <v>487</v>
      </c>
      <c r="DN177" s="463">
        <f t="shared" si="530"/>
        <v>863</v>
      </c>
      <c r="DO177" s="463">
        <f t="shared" si="673"/>
        <v>6558</v>
      </c>
      <c r="DP177" s="463">
        <f t="shared" si="673"/>
        <v>636307</v>
      </c>
      <c r="DQ177" s="463">
        <f t="shared" si="532"/>
        <v>97</v>
      </c>
      <c r="DR177" s="463">
        <f t="shared" si="533"/>
        <v>250</v>
      </c>
      <c r="DS177" s="463">
        <f t="shared" si="674"/>
        <v>83</v>
      </c>
      <c r="DT177" s="463">
        <f t="shared" si="674"/>
        <v>200791</v>
      </c>
      <c r="DU177" s="463">
        <f t="shared" si="578"/>
        <v>2419</v>
      </c>
      <c r="DV177" s="463">
        <f t="shared" si="579"/>
        <v>4679</v>
      </c>
      <c r="DW177" s="463">
        <f t="shared" si="665"/>
        <v>67</v>
      </c>
      <c r="DX177" s="463"/>
      <c r="DY177" s="463"/>
      <c r="DZ177" s="463"/>
      <c r="EA177" s="463"/>
      <c r="EB177" s="463"/>
      <c r="EC177" s="463"/>
      <c r="ED177" s="463"/>
      <c r="EE177" s="463"/>
      <c r="EF177" s="463"/>
      <c r="EG177" s="463">
        <f t="shared" ref="EG177:EH196" si="683">SUMIFS(EG$443:EG$10112,$B$443:$B$10112,$B177,$C$443:$C$10112,$C177,$D$443:$D$10112,$D177)</f>
        <v>536</v>
      </c>
      <c r="EH177" s="463">
        <f t="shared" si="683"/>
        <v>0</v>
      </c>
      <c r="EI177" s="463" t="s">
        <v>152</v>
      </c>
      <c r="EJ177" s="446"/>
      <c r="EK177" s="446"/>
      <c r="EL177" s="446"/>
      <c r="EM177" s="446"/>
      <c r="EN177" s="446"/>
      <c r="EO177" s="446"/>
      <c r="EP177" s="446"/>
      <c r="EQ177" s="446"/>
      <c r="ER177" s="446"/>
      <c r="ES177" s="446"/>
      <c r="ET177" s="446"/>
      <c r="EU177" s="446"/>
      <c r="EV177" s="446"/>
      <c r="EW177" s="446"/>
      <c r="EX177" s="446"/>
      <c r="EY177" s="446"/>
      <c r="EZ177" s="447"/>
      <c r="FA177" s="446">
        <f t="shared" si="546"/>
        <v>10</v>
      </c>
      <c r="FB177" s="417">
        <f t="shared" si="562"/>
        <v>2022</v>
      </c>
      <c r="FC177" s="448">
        <f t="shared" si="563"/>
        <v>44835</v>
      </c>
      <c r="FD177" s="449">
        <f t="shared" si="547"/>
        <v>31</v>
      </c>
      <c r="FE177" s="450"/>
      <c r="FF177" s="451">
        <f t="shared" si="582"/>
        <v>0.56378954607977994</v>
      </c>
      <c r="FG177" s="450"/>
      <c r="FH177" s="452">
        <f t="shared" si="628"/>
        <v>1.7820417595114302</v>
      </c>
      <c r="FI177" s="452">
        <f t="shared" si="629"/>
        <v>1.3669225055706857</v>
      </c>
      <c r="FJ177" s="452">
        <f t="shared" si="630"/>
        <v>1.7388243576205562</v>
      </c>
      <c r="FK177" s="452">
        <f t="shared" si="631"/>
        <v>1.3442449841605069</v>
      </c>
      <c r="FL177" s="452">
        <f t="shared" si="632"/>
        <v>1.3286021875807423</v>
      </c>
      <c r="FM177" s="452">
        <f t="shared" si="633"/>
        <v>1.0772715528378263</v>
      </c>
      <c r="FN177" s="452">
        <f t="shared" si="634"/>
        <v>1.480214313050134</v>
      </c>
      <c r="FO177" s="452">
        <f t="shared" si="635"/>
        <v>1.0856486796785305</v>
      </c>
      <c r="FP177" s="452">
        <f t="shared" si="636"/>
        <v>1.7428571428571429</v>
      </c>
      <c r="FQ177" s="452">
        <f t="shared" si="637"/>
        <v>1.1161904761904762</v>
      </c>
      <c r="FR177" s="453"/>
      <c r="FS177" s="446">
        <f t="shared" si="675"/>
        <v>925230</v>
      </c>
      <c r="FT177" s="446">
        <f t="shared" si="675"/>
        <v>23503522</v>
      </c>
      <c r="FU177" s="446">
        <f t="shared" si="675"/>
        <v>32639702</v>
      </c>
      <c r="FV177" s="446">
        <f t="shared" si="675"/>
        <v>59719364</v>
      </c>
      <c r="FW177" s="446">
        <f t="shared" si="675"/>
        <v>12412455</v>
      </c>
      <c r="FX177" s="446">
        <f t="shared" si="675"/>
        <v>9593787</v>
      </c>
      <c r="FY177" s="446">
        <f t="shared" si="675"/>
        <v>411645233</v>
      </c>
      <c r="FZ177" s="446">
        <f t="shared" si="675"/>
        <v>317649975</v>
      </c>
      <c r="GA177" s="446">
        <f t="shared" si="675"/>
        <v>10292101</v>
      </c>
      <c r="GB177" s="446">
        <f t="shared" ref="GB177:GC196" si="684">SUMIFS(GB$443:GB$10112,$B$443:$B$10112,$B177,$C$443:$C$10112,$C177,$D$443:$D$10112,$D177)</f>
        <v>26800925</v>
      </c>
      <c r="GC177" s="446">
        <f t="shared" si="684"/>
        <v>15495067</v>
      </c>
      <c r="GD177" s="446">
        <f t="shared" si="667"/>
        <v>388529</v>
      </c>
      <c r="GE177" s="446">
        <f t="shared" si="667"/>
        <v>142437</v>
      </c>
      <c r="GF177" s="446">
        <f t="shared" si="667"/>
        <v>11875199</v>
      </c>
      <c r="GG177" s="446">
        <f t="shared" si="667"/>
        <v>43710219</v>
      </c>
      <c r="GH177" s="446">
        <f t="shared" si="667"/>
        <v>11310336</v>
      </c>
      <c r="GI177" s="446">
        <f t="shared" si="667"/>
        <v>355773363</v>
      </c>
      <c r="GJ177" s="446">
        <f t="shared" si="667"/>
        <v>36313191</v>
      </c>
      <c r="GK177" s="446">
        <f t="shared" si="667"/>
        <v>20713944</v>
      </c>
      <c r="GL177" s="446">
        <f t="shared" si="667"/>
        <v>71161404</v>
      </c>
      <c r="GM177" s="446">
        <f t="shared" si="667"/>
        <v>29022759</v>
      </c>
      <c r="GN177" s="446">
        <f t="shared" si="666"/>
        <v>388357</v>
      </c>
      <c r="GO177" s="446">
        <f t="shared" si="658"/>
        <v>350413</v>
      </c>
      <c r="GP177" s="446">
        <f t="shared" si="658"/>
        <v>1637195</v>
      </c>
      <c r="GQ177" s="446">
        <f t="shared" si="658"/>
        <v>0</v>
      </c>
      <c r="GR177" s="446"/>
      <c r="GS177" s="446"/>
      <c r="GT177" s="446"/>
      <c r="GU177" s="446"/>
      <c r="GV177" s="416"/>
      <c r="GW177" s="402"/>
      <c r="GX177" s="402"/>
      <c r="GY177" s="402"/>
      <c r="GZ177" s="402"/>
      <c r="HA177" s="402"/>
    </row>
    <row r="178" spans="1:209" ht="10.5" customHeight="1" x14ac:dyDescent="0.2">
      <c r="A178" s="417" t="str">
        <f t="shared" si="504"/>
        <v>2022-23NOVEMBERY63</v>
      </c>
      <c r="B178" s="458" t="str">
        <f t="shared" si="560"/>
        <v>2022-23</v>
      </c>
      <c r="C178" s="402" t="s">
        <v>647</v>
      </c>
      <c r="D178" s="458" t="str">
        <f t="shared" si="659"/>
        <v>Y63</v>
      </c>
      <c r="E178" s="458" t="str">
        <f t="shared" si="659"/>
        <v>North East and Yorkshire</v>
      </c>
      <c r="F178" s="458" t="str">
        <f t="shared" si="659"/>
        <v>Y63</v>
      </c>
      <c r="H178" s="463">
        <f t="shared" si="669"/>
        <v>154720</v>
      </c>
      <c r="I178" s="463">
        <f t="shared" si="669"/>
        <v>109534</v>
      </c>
      <c r="J178" s="463">
        <f t="shared" si="669"/>
        <v>5082798</v>
      </c>
      <c r="K178" s="463">
        <f t="shared" si="506"/>
        <v>46</v>
      </c>
      <c r="L178" s="463">
        <f t="shared" si="507"/>
        <v>1</v>
      </c>
      <c r="M178" s="463">
        <f t="shared" si="508"/>
        <v>157</v>
      </c>
      <c r="N178" s="463">
        <f t="shared" si="509"/>
        <v>207</v>
      </c>
      <c r="O178" s="463">
        <f t="shared" si="510"/>
        <v>264</v>
      </c>
      <c r="P178" s="463">
        <f t="shared" si="670"/>
        <v>474</v>
      </c>
      <c r="Q178" s="463">
        <f t="shared" si="670"/>
        <v>2428</v>
      </c>
      <c r="R178" s="463">
        <f t="shared" si="670"/>
        <v>207</v>
      </c>
      <c r="S178" s="463">
        <f t="shared" si="670"/>
        <v>96730</v>
      </c>
      <c r="T178" s="463">
        <f t="shared" si="670"/>
        <v>12193</v>
      </c>
      <c r="U178" s="463">
        <f t="shared" si="670"/>
        <v>8701</v>
      </c>
      <c r="V178" s="463">
        <f t="shared" si="670"/>
        <v>57019</v>
      </c>
      <c r="W178" s="463">
        <f t="shared" si="670"/>
        <v>12923</v>
      </c>
      <c r="X178" s="463">
        <f t="shared" si="670"/>
        <v>613</v>
      </c>
      <c r="Y178" s="463">
        <f t="shared" si="670"/>
        <v>6967760</v>
      </c>
      <c r="Z178" s="463">
        <f t="shared" si="512"/>
        <v>571</v>
      </c>
      <c r="AA178" s="463">
        <f t="shared" si="513"/>
        <v>993</v>
      </c>
      <c r="AB178" s="463">
        <f t="shared" si="624"/>
        <v>5529946</v>
      </c>
      <c r="AC178" s="463">
        <f t="shared" si="515"/>
        <v>636</v>
      </c>
      <c r="AD178" s="463">
        <f t="shared" si="516"/>
        <v>1115</v>
      </c>
      <c r="AE178" s="463">
        <f t="shared" si="625"/>
        <v>167810367</v>
      </c>
      <c r="AF178" s="463">
        <f t="shared" si="518"/>
        <v>2943</v>
      </c>
      <c r="AG178" s="463">
        <f t="shared" si="519"/>
        <v>6559</v>
      </c>
      <c r="AH178" s="463">
        <f t="shared" si="626"/>
        <v>111526811</v>
      </c>
      <c r="AI178" s="463">
        <f t="shared" si="521"/>
        <v>8630</v>
      </c>
      <c r="AJ178" s="463">
        <f t="shared" si="522"/>
        <v>20463</v>
      </c>
      <c r="AK178" s="463">
        <f t="shared" si="627"/>
        <v>5255918</v>
      </c>
      <c r="AL178" s="463">
        <f t="shared" si="524"/>
        <v>8574</v>
      </c>
      <c r="AM178" s="463">
        <f t="shared" si="525"/>
        <v>23012</v>
      </c>
      <c r="AN178" s="463">
        <f t="shared" si="676"/>
        <v>390</v>
      </c>
      <c r="AO178" s="463">
        <f t="shared" si="676"/>
        <v>2593</v>
      </c>
      <c r="AP178" s="463">
        <f t="shared" si="676"/>
        <v>2447</v>
      </c>
      <c r="AQ178" s="463">
        <f t="shared" si="676"/>
        <v>7945563</v>
      </c>
      <c r="AR178" s="463">
        <f t="shared" si="677"/>
        <v>3247</v>
      </c>
      <c r="AS178" s="463">
        <f t="shared" si="678"/>
        <v>6300</v>
      </c>
      <c r="AT178" s="463">
        <f t="shared" si="671"/>
        <v>6513</v>
      </c>
      <c r="AU178" s="463">
        <f t="shared" si="671"/>
        <v>379</v>
      </c>
      <c r="AV178" s="463">
        <f t="shared" si="671"/>
        <v>697</v>
      </c>
      <c r="AW178" s="463">
        <f t="shared" si="671"/>
        <v>7885</v>
      </c>
      <c r="AX178" s="463">
        <f t="shared" si="671"/>
        <v>1185</v>
      </c>
      <c r="AY178" s="463">
        <f t="shared" si="671"/>
        <v>4252</v>
      </c>
      <c r="AZ178" s="463">
        <f t="shared" si="671"/>
        <v>776</v>
      </c>
      <c r="BA178" s="463">
        <f t="shared" si="679"/>
        <v>3993</v>
      </c>
      <c r="BB178" s="463">
        <f t="shared" si="679"/>
        <v>17284864</v>
      </c>
      <c r="BC178" s="463">
        <f t="shared" si="680"/>
        <v>4329</v>
      </c>
      <c r="BD178" s="463">
        <f t="shared" si="681"/>
        <v>7436</v>
      </c>
      <c r="BE178" s="463">
        <f t="shared" si="682"/>
        <v>466</v>
      </c>
      <c r="BF178" s="463">
        <f t="shared" si="682"/>
        <v>863</v>
      </c>
      <c r="BG178" s="463">
        <f t="shared" si="682"/>
        <v>1095</v>
      </c>
      <c r="BH178" s="463">
        <f t="shared" si="682"/>
        <v>1569</v>
      </c>
      <c r="BI178" s="463">
        <f t="shared" si="672"/>
        <v>55398</v>
      </c>
      <c r="BJ178" s="463">
        <f t="shared" si="672"/>
        <v>7886</v>
      </c>
      <c r="BK178" s="463">
        <f t="shared" si="672"/>
        <v>26933</v>
      </c>
      <c r="BL178" s="463">
        <f t="shared" si="672"/>
        <v>90217</v>
      </c>
      <c r="BM178" s="463">
        <f t="shared" si="672"/>
        <v>22325</v>
      </c>
      <c r="BN178" s="463">
        <f t="shared" si="672"/>
        <v>16962</v>
      </c>
      <c r="BO178" s="463">
        <f t="shared" si="672"/>
        <v>15554</v>
      </c>
      <c r="BP178" s="463">
        <f t="shared" si="672"/>
        <v>11886</v>
      </c>
      <c r="BQ178" s="463">
        <f t="shared" si="672"/>
        <v>76643</v>
      </c>
      <c r="BR178" s="463">
        <f t="shared" si="672"/>
        <v>61659</v>
      </c>
      <c r="BS178" s="463">
        <f t="shared" si="672"/>
        <v>19053</v>
      </c>
      <c r="BT178" s="463">
        <f t="shared" si="672"/>
        <v>14039</v>
      </c>
      <c r="BU178" s="463">
        <f t="shared" si="672"/>
        <v>1015</v>
      </c>
      <c r="BV178" s="463">
        <f t="shared" si="672"/>
        <v>683</v>
      </c>
      <c r="BW178" s="463">
        <f t="shared" si="647"/>
        <v>400</v>
      </c>
      <c r="BX178" s="463">
        <f t="shared" si="647"/>
        <v>260487</v>
      </c>
      <c r="BY178" s="463">
        <f t="shared" si="587"/>
        <v>651</v>
      </c>
      <c r="BZ178" s="463">
        <f t="shared" si="588"/>
        <v>1087</v>
      </c>
      <c r="CA178" s="463">
        <f t="shared" si="648"/>
        <v>174</v>
      </c>
      <c r="CB178" s="463">
        <f t="shared" si="648"/>
        <v>81854</v>
      </c>
      <c r="CC178" s="463">
        <f t="shared" si="590"/>
        <v>470</v>
      </c>
      <c r="CD178" s="463">
        <f t="shared" si="591"/>
        <v>846</v>
      </c>
      <c r="CE178" s="463">
        <f t="shared" si="649"/>
        <v>11619</v>
      </c>
      <c r="CF178" s="463">
        <f t="shared" si="649"/>
        <v>6625419</v>
      </c>
      <c r="CG178" s="463">
        <f t="shared" si="593"/>
        <v>570</v>
      </c>
      <c r="CH178" s="463">
        <f t="shared" si="594"/>
        <v>993</v>
      </c>
      <c r="CI178" s="463">
        <f t="shared" si="650"/>
        <v>6327</v>
      </c>
      <c r="CJ178" s="463">
        <f t="shared" si="650"/>
        <v>19525287</v>
      </c>
      <c r="CK178" s="463">
        <f t="shared" si="596"/>
        <v>3086</v>
      </c>
      <c r="CL178" s="463">
        <f t="shared" si="597"/>
        <v>6603</v>
      </c>
      <c r="CM178" s="463">
        <f t="shared" si="651"/>
        <v>1789</v>
      </c>
      <c r="CN178" s="463">
        <f t="shared" si="651"/>
        <v>4881248</v>
      </c>
      <c r="CO178" s="463">
        <f t="shared" si="599"/>
        <v>2728</v>
      </c>
      <c r="CP178" s="463">
        <f t="shared" si="600"/>
        <v>6223</v>
      </c>
      <c r="CQ178" s="463">
        <f t="shared" si="652"/>
        <v>48903</v>
      </c>
      <c r="CR178" s="463">
        <f t="shared" si="652"/>
        <v>143403832</v>
      </c>
      <c r="CS178" s="463">
        <f t="shared" si="602"/>
        <v>2932</v>
      </c>
      <c r="CT178" s="463">
        <f t="shared" si="603"/>
        <v>6565</v>
      </c>
      <c r="CU178" s="463">
        <f t="shared" si="653"/>
        <v>2120</v>
      </c>
      <c r="CV178" s="463">
        <f t="shared" si="653"/>
        <v>16438042</v>
      </c>
      <c r="CW178" s="463">
        <f t="shared" si="605"/>
        <v>7754</v>
      </c>
      <c r="CX178" s="463">
        <f t="shared" si="606"/>
        <v>15971</v>
      </c>
      <c r="CY178" s="463">
        <f t="shared" si="654"/>
        <v>1368</v>
      </c>
      <c r="CZ178" s="463">
        <f t="shared" si="654"/>
        <v>10783020</v>
      </c>
      <c r="DA178" s="463">
        <f t="shared" si="608"/>
        <v>7882</v>
      </c>
      <c r="DB178" s="463">
        <f t="shared" si="609"/>
        <v>17697</v>
      </c>
      <c r="DC178" s="463">
        <f t="shared" si="655"/>
        <v>2966</v>
      </c>
      <c r="DD178" s="463">
        <f t="shared" si="655"/>
        <v>34284069</v>
      </c>
      <c r="DE178" s="463">
        <f t="shared" si="611"/>
        <v>11559</v>
      </c>
      <c r="DF178" s="463">
        <f t="shared" si="612"/>
        <v>25594</v>
      </c>
      <c r="DG178" s="463">
        <f t="shared" si="656"/>
        <v>800</v>
      </c>
      <c r="DH178" s="463">
        <f t="shared" si="656"/>
        <v>9980693</v>
      </c>
      <c r="DI178" s="463">
        <f t="shared" si="614"/>
        <v>12476</v>
      </c>
      <c r="DJ178" s="463">
        <f t="shared" si="615"/>
        <v>32868</v>
      </c>
      <c r="DK178" s="463">
        <f t="shared" si="668"/>
        <v>443</v>
      </c>
      <c r="DL178" s="463">
        <f t="shared" si="664"/>
        <v>204086</v>
      </c>
      <c r="DM178" s="463">
        <f t="shared" si="529"/>
        <v>461</v>
      </c>
      <c r="DN178" s="463">
        <f t="shared" si="530"/>
        <v>797</v>
      </c>
      <c r="DO178" s="463">
        <f t="shared" si="673"/>
        <v>6697</v>
      </c>
      <c r="DP178" s="463">
        <f t="shared" si="673"/>
        <v>537331</v>
      </c>
      <c r="DQ178" s="463">
        <f t="shared" si="532"/>
        <v>80</v>
      </c>
      <c r="DR178" s="463">
        <f t="shared" si="533"/>
        <v>201</v>
      </c>
      <c r="DS178" s="463">
        <f t="shared" si="674"/>
        <v>80</v>
      </c>
      <c r="DT178" s="463">
        <f t="shared" si="674"/>
        <v>190204</v>
      </c>
      <c r="DU178" s="463">
        <f t="shared" si="578"/>
        <v>2378</v>
      </c>
      <c r="DV178" s="463">
        <f t="shared" si="579"/>
        <v>5128</v>
      </c>
      <c r="DW178" s="463">
        <f t="shared" si="665"/>
        <v>69</v>
      </c>
      <c r="DX178" s="463"/>
      <c r="DY178" s="463"/>
      <c r="DZ178" s="463"/>
      <c r="EA178" s="463"/>
      <c r="EB178" s="463"/>
      <c r="EC178" s="463"/>
      <c r="ED178" s="463"/>
      <c r="EE178" s="463"/>
      <c r="EF178" s="463"/>
      <c r="EG178" s="463">
        <f t="shared" si="683"/>
        <v>3021</v>
      </c>
      <c r="EH178" s="463">
        <f t="shared" si="683"/>
        <v>2343</v>
      </c>
      <c r="EI178" s="463" t="s">
        <v>152</v>
      </c>
      <c r="EJ178" s="446"/>
      <c r="EK178" s="446"/>
      <c r="EL178" s="446"/>
      <c r="EM178" s="446"/>
      <c r="EN178" s="446"/>
      <c r="EO178" s="446"/>
      <c r="EP178" s="446"/>
      <c r="EQ178" s="446"/>
      <c r="ER178" s="446"/>
      <c r="ES178" s="446"/>
      <c r="ET178" s="446"/>
      <c r="EU178" s="446"/>
      <c r="EV178" s="446"/>
      <c r="EW178" s="446"/>
      <c r="EX178" s="446"/>
      <c r="EY178" s="446"/>
      <c r="EZ178" s="447"/>
      <c r="FA178" s="446">
        <f t="shared" si="546"/>
        <v>11</v>
      </c>
      <c r="FB178" s="417">
        <f t="shared" si="562"/>
        <v>2022</v>
      </c>
      <c r="FC178" s="448">
        <f t="shared" si="563"/>
        <v>44866</v>
      </c>
      <c r="FD178" s="449">
        <f t="shared" si="547"/>
        <v>30</v>
      </c>
      <c r="FE178" s="450"/>
      <c r="FF178" s="451">
        <f t="shared" si="582"/>
        <v>0.57146514207696908</v>
      </c>
      <c r="FG178" s="450"/>
      <c r="FH178" s="452">
        <f t="shared" si="628"/>
        <v>1.8309685885344049</v>
      </c>
      <c r="FI178" s="452">
        <f t="shared" si="629"/>
        <v>1.3911260559337324</v>
      </c>
      <c r="FJ178" s="452">
        <f t="shared" si="630"/>
        <v>1.7876106194690264</v>
      </c>
      <c r="FK178" s="452">
        <f t="shared" si="631"/>
        <v>1.3660498793242155</v>
      </c>
      <c r="FL178" s="452">
        <f t="shared" si="632"/>
        <v>1.3441659797611323</v>
      </c>
      <c r="FM178" s="452">
        <f t="shared" si="633"/>
        <v>1.0813763833108263</v>
      </c>
      <c r="FN178" s="452">
        <f t="shared" si="634"/>
        <v>1.4743480615956048</v>
      </c>
      <c r="FO178" s="452">
        <f t="shared" si="635"/>
        <v>1.0863576568908149</v>
      </c>
      <c r="FP178" s="452">
        <f t="shared" si="636"/>
        <v>1.6557911908646004</v>
      </c>
      <c r="FQ178" s="452">
        <f t="shared" si="637"/>
        <v>1.1141924959216967</v>
      </c>
      <c r="FR178" s="453"/>
      <c r="FS178" s="446">
        <f t="shared" si="675"/>
        <v>112368</v>
      </c>
      <c r="FT178" s="446">
        <f t="shared" si="675"/>
        <v>17149888</v>
      </c>
      <c r="FU178" s="446">
        <f t="shared" si="675"/>
        <v>22658376</v>
      </c>
      <c r="FV178" s="446">
        <f t="shared" si="675"/>
        <v>28892698</v>
      </c>
      <c r="FW178" s="446">
        <f t="shared" si="675"/>
        <v>12113663</v>
      </c>
      <c r="FX178" s="446">
        <f t="shared" si="675"/>
        <v>9704864</v>
      </c>
      <c r="FY178" s="446">
        <f t="shared" si="675"/>
        <v>373968663</v>
      </c>
      <c r="FZ178" s="446">
        <f t="shared" si="675"/>
        <v>264445836</v>
      </c>
      <c r="GA178" s="446">
        <f t="shared" si="675"/>
        <v>14106141</v>
      </c>
      <c r="GB178" s="446">
        <f t="shared" si="684"/>
        <v>29691948</v>
      </c>
      <c r="GC178" s="446">
        <f t="shared" si="684"/>
        <v>15416031</v>
      </c>
      <c r="GD178" s="446">
        <f t="shared" si="667"/>
        <v>434870</v>
      </c>
      <c r="GE178" s="446">
        <f t="shared" si="667"/>
        <v>147262</v>
      </c>
      <c r="GF178" s="446">
        <f t="shared" si="667"/>
        <v>11538845</v>
      </c>
      <c r="GG178" s="446">
        <f t="shared" si="667"/>
        <v>41779167</v>
      </c>
      <c r="GH178" s="446">
        <f t="shared" si="667"/>
        <v>11132332</v>
      </c>
      <c r="GI178" s="446">
        <f t="shared" si="667"/>
        <v>321045494</v>
      </c>
      <c r="GJ178" s="446">
        <f t="shared" si="667"/>
        <v>33858884</v>
      </c>
      <c r="GK178" s="446">
        <f t="shared" si="667"/>
        <v>24209532</v>
      </c>
      <c r="GL178" s="446">
        <f t="shared" si="667"/>
        <v>75912513</v>
      </c>
      <c r="GM178" s="446">
        <f t="shared" si="667"/>
        <v>26294500</v>
      </c>
      <c r="GN178" s="446">
        <f t="shared" si="666"/>
        <v>410240</v>
      </c>
      <c r="GO178" s="446">
        <f t="shared" si="658"/>
        <v>353218</v>
      </c>
      <c r="GP178" s="446">
        <f t="shared" si="658"/>
        <v>1344546</v>
      </c>
      <c r="GQ178" s="446">
        <f t="shared" si="658"/>
        <v>0</v>
      </c>
      <c r="GR178" s="446"/>
      <c r="GS178" s="446"/>
      <c r="GT178" s="446"/>
      <c r="GU178" s="446"/>
      <c r="GV178" s="416"/>
      <c r="GW178" s="402"/>
      <c r="GX178" s="402"/>
      <c r="GY178" s="402"/>
      <c r="GZ178" s="402"/>
      <c r="HA178" s="402"/>
    </row>
    <row r="179" spans="1:209" ht="10.5" customHeight="1" x14ac:dyDescent="0.2">
      <c r="A179" s="417" t="str">
        <f t="shared" ref="A179:A194" si="685">B179&amp;C179&amp;F179</f>
        <v>2022-23DECEMBERY63</v>
      </c>
      <c r="B179" s="458" t="str">
        <f t="shared" si="560"/>
        <v>2022-23</v>
      </c>
      <c r="C179" s="402" t="s">
        <v>650</v>
      </c>
      <c r="D179" s="458" t="str">
        <f t="shared" si="659"/>
        <v>Y63</v>
      </c>
      <c r="E179" s="458" t="str">
        <f t="shared" si="659"/>
        <v>North East and Yorkshire</v>
      </c>
      <c r="F179" s="458" t="str">
        <f t="shared" si="659"/>
        <v>Y63</v>
      </c>
      <c r="H179" s="463">
        <f t="shared" si="669"/>
        <v>173706</v>
      </c>
      <c r="I179" s="463">
        <f t="shared" si="669"/>
        <v>128050</v>
      </c>
      <c r="J179" s="463">
        <f t="shared" si="669"/>
        <v>11147860</v>
      </c>
      <c r="K179" s="463">
        <f t="shared" ref="K179:K194" si="686">IFERROR(ROUND(J179/I179,0),"-")</f>
        <v>87</v>
      </c>
      <c r="L179" s="463">
        <f t="shared" ref="L179:L194" si="687">IFERROR(ROUND(FS179/I179,0),"-")</f>
        <v>43</v>
      </c>
      <c r="M179" s="463">
        <f t="shared" ref="M179:M194" si="688">IFERROR(ROUND(FT179/I179,0),"-")</f>
        <v>219</v>
      </c>
      <c r="N179" s="463">
        <f t="shared" ref="N179:N194" si="689">IFERROR(ROUND(FU179/I179,0),"-")</f>
        <v>286</v>
      </c>
      <c r="O179" s="463">
        <f t="shared" ref="O179:O194" si="690">IFERROR(ROUND(FV179/I179,0),"-")</f>
        <v>485</v>
      </c>
      <c r="P179" s="463">
        <f t="shared" si="670"/>
        <v>587</v>
      </c>
      <c r="Q179" s="463">
        <f t="shared" si="670"/>
        <v>2393</v>
      </c>
      <c r="R179" s="463">
        <f t="shared" si="670"/>
        <v>144</v>
      </c>
      <c r="S179" s="463">
        <f t="shared" si="670"/>
        <v>97908</v>
      </c>
      <c r="T179" s="463">
        <f t="shared" si="670"/>
        <v>15359</v>
      </c>
      <c r="U179" s="463">
        <f t="shared" si="670"/>
        <v>10848</v>
      </c>
      <c r="V179" s="463">
        <f t="shared" si="670"/>
        <v>56706</v>
      </c>
      <c r="W179" s="463">
        <f t="shared" si="670"/>
        <v>9727</v>
      </c>
      <c r="X179" s="463">
        <f t="shared" si="670"/>
        <v>652</v>
      </c>
      <c r="Y179" s="463">
        <f t="shared" si="670"/>
        <v>9836241</v>
      </c>
      <c r="Z179" s="463">
        <f t="shared" ref="Z179:Z194" si="691">IFERROR(ROUND(Y179/T179,0),"-")</f>
        <v>640</v>
      </c>
      <c r="AA179" s="463">
        <f t="shared" ref="AA179:AA194" si="692">IFERROR(ROUND(FW179/T179,0),"-")</f>
        <v>1109</v>
      </c>
      <c r="AB179" s="463">
        <f t="shared" ref="AB179:AB210" si="693">SUMIFS(AB$443:AB$10112,$B$443:$B$10112,$B179,$C$443:$C$10112,$C179,$D$443:$D$10112,$D179)</f>
        <v>7895833</v>
      </c>
      <c r="AC179" s="463">
        <f t="shared" ref="AC179:AC194" si="694">IFERROR(ROUND(AB179/U179,0),"-")</f>
        <v>728</v>
      </c>
      <c r="AD179" s="463">
        <f t="shared" ref="AD179:AD194" si="695">IFERROR(ROUND(FX179/U179,0),"-")</f>
        <v>1280</v>
      </c>
      <c r="AE179" s="463">
        <f t="shared" ref="AE179:AE210" si="696">SUMIFS(AE$443:AE$10112,$B$443:$B$10112,$B179,$C$443:$C$10112,$C179,$D$443:$D$10112,$D179)</f>
        <v>286507975</v>
      </c>
      <c r="AF179" s="463">
        <f t="shared" ref="AF179:AF194" si="697">IFERROR(ROUND(AE179/V179,0),"-")</f>
        <v>5053</v>
      </c>
      <c r="AG179" s="463">
        <f t="shared" ref="AG179:AG194" si="698">IFERROR(ROUND(FY179/V179,0),"-")</f>
        <v>11690</v>
      </c>
      <c r="AH179" s="463">
        <f t="shared" ref="AH179:AH210" si="699">SUMIFS(AH$443:AH$10112,$B$443:$B$10112,$B179,$C$443:$C$10112,$C179,$D$443:$D$10112,$D179)</f>
        <v>133246276</v>
      </c>
      <c r="AI179" s="463">
        <f t="shared" ref="AI179:AI194" si="700">IFERROR(ROUND(AH179/W179,0),"-")</f>
        <v>13699</v>
      </c>
      <c r="AJ179" s="463">
        <f t="shared" ref="AJ179:AJ194" si="701">IFERROR(ROUND(FZ179/W179,0),"-")</f>
        <v>34067</v>
      </c>
      <c r="AK179" s="463">
        <f t="shared" ref="AK179:AK210" si="702">SUMIFS(AK$443:AK$10112,$B$443:$B$10112,$B179,$C$443:$C$10112,$C179,$D$443:$D$10112,$D179)</f>
        <v>6117558</v>
      </c>
      <c r="AL179" s="463">
        <f t="shared" ref="AL179:AL194" si="703">IFERROR(ROUND(AK179/X179,0),"-")</f>
        <v>9383</v>
      </c>
      <c r="AM179" s="463">
        <f t="shared" ref="AM179:AM194" si="704">IFERROR(ROUND(GA179/X179,0),"-")</f>
        <v>21851</v>
      </c>
      <c r="AN179" s="463">
        <f t="shared" si="676"/>
        <v>398</v>
      </c>
      <c r="AO179" s="463">
        <f t="shared" si="676"/>
        <v>2991</v>
      </c>
      <c r="AP179" s="463">
        <f t="shared" si="676"/>
        <v>2240</v>
      </c>
      <c r="AQ179" s="463">
        <f t="shared" si="676"/>
        <v>9323250</v>
      </c>
      <c r="AR179" s="463">
        <f t="shared" si="677"/>
        <v>4162</v>
      </c>
      <c r="AS179" s="463">
        <f t="shared" si="678"/>
        <v>8417</v>
      </c>
      <c r="AT179" s="463">
        <f t="shared" si="671"/>
        <v>9269</v>
      </c>
      <c r="AU179" s="463">
        <f t="shared" si="671"/>
        <v>1503</v>
      </c>
      <c r="AV179" s="463">
        <f t="shared" si="671"/>
        <v>1265</v>
      </c>
      <c r="AW179" s="463">
        <f t="shared" si="671"/>
        <v>7723</v>
      </c>
      <c r="AX179" s="463">
        <f t="shared" si="671"/>
        <v>1310</v>
      </c>
      <c r="AY179" s="463">
        <f t="shared" si="671"/>
        <v>5191</v>
      </c>
      <c r="AZ179" s="463">
        <f t="shared" si="671"/>
        <v>707</v>
      </c>
      <c r="BA179" s="463">
        <f t="shared" si="679"/>
        <v>3438</v>
      </c>
      <c r="BB179" s="463">
        <f t="shared" si="679"/>
        <v>17735033</v>
      </c>
      <c r="BC179" s="463">
        <f t="shared" si="680"/>
        <v>5159</v>
      </c>
      <c r="BD179" s="463">
        <f t="shared" si="681"/>
        <v>9818</v>
      </c>
      <c r="BE179" s="463">
        <f t="shared" si="682"/>
        <v>614</v>
      </c>
      <c r="BF179" s="463">
        <f t="shared" si="682"/>
        <v>786</v>
      </c>
      <c r="BG179" s="463">
        <f t="shared" si="682"/>
        <v>928</v>
      </c>
      <c r="BH179" s="463">
        <f t="shared" si="682"/>
        <v>1110</v>
      </c>
      <c r="BI179" s="463">
        <f t="shared" si="672"/>
        <v>53062</v>
      </c>
      <c r="BJ179" s="463">
        <f t="shared" si="672"/>
        <v>6863</v>
      </c>
      <c r="BK179" s="463">
        <f t="shared" si="672"/>
        <v>28714</v>
      </c>
      <c r="BL179" s="463">
        <f t="shared" si="672"/>
        <v>88639</v>
      </c>
      <c r="BM179" s="463">
        <f t="shared" si="672"/>
        <v>28533</v>
      </c>
      <c r="BN179" s="463">
        <f t="shared" si="672"/>
        <v>21757</v>
      </c>
      <c r="BO179" s="463">
        <f t="shared" si="672"/>
        <v>19538</v>
      </c>
      <c r="BP179" s="463">
        <f t="shared" si="672"/>
        <v>15081</v>
      </c>
      <c r="BQ179" s="463">
        <f t="shared" si="672"/>
        <v>79328</v>
      </c>
      <c r="BR179" s="463">
        <f t="shared" si="672"/>
        <v>62155</v>
      </c>
      <c r="BS179" s="463">
        <f t="shared" si="672"/>
        <v>14243</v>
      </c>
      <c r="BT179" s="463">
        <f t="shared" si="672"/>
        <v>10561</v>
      </c>
      <c r="BU179" s="463">
        <f t="shared" si="672"/>
        <v>1109</v>
      </c>
      <c r="BV179" s="463">
        <f t="shared" si="672"/>
        <v>703</v>
      </c>
      <c r="BW179" s="463">
        <f t="shared" si="647"/>
        <v>496</v>
      </c>
      <c r="BX179" s="463">
        <f t="shared" si="647"/>
        <v>335080</v>
      </c>
      <c r="BY179" s="463">
        <f t="shared" si="587"/>
        <v>676</v>
      </c>
      <c r="BZ179" s="463">
        <f t="shared" si="588"/>
        <v>1156</v>
      </c>
      <c r="CA179" s="463">
        <f t="shared" si="648"/>
        <v>211</v>
      </c>
      <c r="CB179" s="463">
        <f t="shared" si="648"/>
        <v>122178</v>
      </c>
      <c r="CC179" s="463">
        <f t="shared" si="590"/>
        <v>579</v>
      </c>
      <c r="CD179" s="463">
        <f t="shared" si="591"/>
        <v>1021</v>
      </c>
      <c r="CE179" s="463">
        <f t="shared" si="649"/>
        <v>14652</v>
      </c>
      <c r="CF179" s="463">
        <f t="shared" si="649"/>
        <v>9378983</v>
      </c>
      <c r="CG179" s="463">
        <f t="shared" si="593"/>
        <v>640</v>
      </c>
      <c r="CH179" s="463">
        <f t="shared" si="594"/>
        <v>1109</v>
      </c>
      <c r="CI179" s="463">
        <f t="shared" si="650"/>
        <v>5673</v>
      </c>
      <c r="CJ179" s="463">
        <f t="shared" si="650"/>
        <v>28596884</v>
      </c>
      <c r="CK179" s="463">
        <f t="shared" si="596"/>
        <v>5041</v>
      </c>
      <c r="CL179" s="463">
        <f t="shared" si="597"/>
        <v>11702</v>
      </c>
      <c r="CM179" s="463">
        <f t="shared" si="651"/>
        <v>1594</v>
      </c>
      <c r="CN179" s="463">
        <f t="shared" si="651"/>
        <v>6701469</v>
      </c>
      <c r="CO179" s="463">
        <f t="shared" si="599"/>
        <v>4204</v>
      </c>
      <c r="CP179" s="463">
        <f t="shared" si="600"/>
        <v>9482</v>
      </c>
      <c r="CQ179" s="463">
        <f t="shared" si="652"/>
        <v>49439</v>
      </c>
      <c r="CR179" s="463">
        <f t="shared" si="652"/>
        <v>251209622</v>
      </c>
      <c r="CS179" s="463">
        <f t="shared" si="602"/>
        <v>5081</v>
      </c>
      <c r="CT179" s="463">
        <f t="shared" si="603"/>
        <v>11753</v>
      </c>
      <c r="CU179" s="463">
        <f t="shared" si="653"/>
        <v>1720</v>
      </c>
      <c r="CV179" s="463">
        <f t="shared" si="653"/>
        <v>18300611</v>
      </c>
      <c r="CW179" s="463">
        <f t="shared" si="605"/>
        <v>10640</v>
      </c>
      <c r="CX179" s="463">
        <f t="shared" si="606"/>
        <v>25391</v>
      </c>
      <c r="CY179" s="463">
        <f t="shared" si="654"/>
        <v>1192</v>
      </c>
      <c r="CZ179" s="463">
        <f t="shared" si="654"/>
        <v>11717532</v>
      </c>
      <c r="DA179" s="463">
        <f t="shared" si="608"/>
        <v>9830</v>
      </c>
      <c r="DB179" s="463">
        <f t="shared" si="609"/>
        <v>24719</v>
      </c>
      <c r="DC179" s="463">
        <f t="shared" si="655"/>
        <v>2428</v>
      </c>
      <c r="DD179" s="463">
        <f t="shared" si="655"/>
        <v>38532223</v>
      </c>
      <c r="DE179" s="463">
        <f t="shared" si="611"/>
        <v>15870</v>
      </c>
      <c r="DF179" s="463">
        <f t="shared" si="612"/>
        <v>40663</v>
      </c>
      <c r="DG179" s="463">
        <f t="shared" si="656"/>
        <v>677</v>
      </c>
      <c r="DH179" s="463">
        <f t="shared" si="656"/>
        <v>10939201</v>
      </c>
      <c r="DI179" s="463">
        <f t="shared" si="614"/>
        <v>16158</v>
      </c>
      <c r="DJ179" s="463">
        <f t="shared" si="615"/>
        <v>39752</v>
      </c>
      <c r="DK179" s="463">
        <f t="shared" si="668"/>
        <v>581</v>
      </c>
      <c r="DL179" s="463">
        <f t="shared" si="664"/>
        <v>289240</v>
      </c>
      <c r="DM179" s="463">
        <f t="shared" ref="DM179:DM194" si="705">IFERROR(ROUND(DL179/DK179,0),"-")</f>
        <v>498</v>
      </c>
      <c r="DN179" s="463">
        <f t="shared" ref="DN179:DN194" si="706">IFERROR(ROUND(GO179/DK179,0),"-")</f>
        <v>824</v>
      </c>
      <c r="DO179" s="463">
        <f t="shared" si="673"/>
        <v>8299</v>
      </c>
      <c r="DP179" s="463">
        <f t="shared" si="673"/>
        <v>978005</v>
      </c>
      <c r="DQ179" s="463">
        <f t="shared" ref="DQ179:DQ194" si="707">IFERROR(ROUND(DP179/DO179,0),"-")</f>
        <v>118</v>
      </c>
      <c r="DR179" s="463">
        <f t="shared" ref="DR179:DR194" si="708">IFERROR(ROUND(GP179/DO179,0),"-")</f>
        <v>275</v>
      </c>
      <c r="DS179" s="463">
        <f t="shared" si="674"/>
        <v>48</v>
      </c>
      <c r="DT179" s="463">
        <f t="shared" si="674"/>
        <v>144668</v>
      </c>
      <c r="DU179" s="463">
        <f t="shared" si="578"/>
        <v>3014</v>
      </c>
      <c r="DV179" s="463">
        <f t="shared" si="579"/>
        <v>6949</v>
      </c>
      <c r="DW179" s="463">
        <f t="shared" si="665"/>
        <v>38</v>
      </c>
      <c r="DX179" s="463"/>
      <c r="DY179" s="463"/>
      <c r="DZ179" s="463"/>
      <c r="EA179" s="463"/>
      <c r="EB179" s="463"/>
      <c r="EC179" s="463"/>
      <c r="ED179" s="463"/>
      <c r="EE179" s="463"/>
      <c r="EF179" s="463"/>
      <c r="EG179" s="463">
        <f t="shared" si="683"/>
        <v>4853</v>
      </c>
      <c r="EH179" s="463">
        <f t="shared" si="683"/>
        <v>4258</v>
      </c>
      <c r="EI179" s="463" t="s">
        <v>152</v>
      </c>
      <c r="EJ179" s="446"/>
      <c r="EK179" s="446"/>
      <c r="EL179" s="446"/>
      <c r="EM179" s="446"/>
      <c r="EN179" s="446"/>
      <c r="EO179" s="446"/>
      <c r="EP179" s="446"/>
      <c r="EQ179" s="446"/>
      <c r="ER179" s="446"/>
      <c r="ES179" s="446"/>
      <c r="ET179" s="446"/>
      <c r="EU179" s="446"/>
      <c r="EV179" s="446"/>
      <c r="EW179" s="446"/>
      <c r="EX179" s="446"/>
      <c r="EY179" s="446"/>
      <c r="EZ179" s="447"/>
      <c r="FA179" s="446">
        <f t="shared" ref="FA179:FA219" si="709">MONTH(1&amp;C179)</f>
        <v>12</v>
      </c>
      <c r="FB179" s="417">
        <f t="shared" si="562"/>
        <v>2022</v>
      </c>
      <c r="FC179" s="448">
        <f t="shared" si="563"/>
        <v>44896</v>
      </c>
      <c r="FD179" s="449">
        <f t="shared" si="547"/>
        <v>31</v>
      </c>
      <c r="FE179" s="450"/>
      <c r="FF179" s="451">
        <f t="shared" si="582"/>
        <v>0.56180611968589222</v>
      </c>
      <c r="FG179" s="450"/>
      <c r="FH179" s="452">
        <f t="shared" ref="FH179:FH210" si="710">IFERROR(BM179/HLOOKUP(FH$3,$T$5:$X$10112,ROW()-4,0),"-")</f>
        <v>1.8577381339930985</v>
      </c>
      <c r="FI179" s="452">
        <f t="shared" ref="FI179:FI210" si="711">IFERROR(BN179/HLOOKUP(FI$3,$T$5:$X$10112,ROW()-4,0),"-")</f>
        <v>1.416563578357966</v>
      </c>
      <c r="FJ179" s="452">
        <f t="shared" ref="FJ179:FJ210" si="712">IFERROR(BO179/HLOOKUP(FJ$3,$T$5:$X$10112,ROW()-4,0),"-")</f>
        <v>1.8010693215339233</v>
      </c>
      <c r="FK179" s="452">
        <f t="shared" ref="FK179:FK210" si="713">IFERROR(BP179/HLOOKUP(FK$3,$T$5:$X$10112,ROW()-4,0),"-")</f>
        <v>1.3902101769911503</v>
      </c>
      <c r="FL179" s="452">
        <f t="shared" ref="FL179:FL210" si="714">IFERROR(BQ179/HLOOKUP(FL$3,$T$5:$X$10112,ROW()-4,0),"-")</f>
        <v>1.3989348569816245</v>
      </c>
      <c r="FM179" s="452">
        <f t="shared" ref="FM179:FM210" si="715">IFERROR(BR179/HLOOKUP(FM$3,$T$5:$X$10112,ROW()-4,0),"-")</f>
        <v>1.0960921242901986</v>
      </c>
      <c r="FN179" s="452">
        <f t="shared" ref="FN179:FN210" si="716">IFERROR(BS179/HLOOKUP(FN$3,$T$5:$X$10112,ROW()-4,0),"-")</f>
        <v>1.4642746992906344</v>
      </c>
      <c r="FO179" s="452">
        <f t="shared" ref="FO179:FO210" si="717">IFERROR(BT179/HLOOKUP(FO$3,$T$5:$X$10112,ROW()-4,0),"-")</f>
        <v>1.0857407217024777</v>
      </c>
      <c r="FP179" s="452">
        <f t="shared" ref="FP179:FP210" si="718">IFERROR(BU179/HLOOKUP(FP$3,$T$5:$X$10112,ROW()-4,0),"-")</f>
        <v>1.7009202453987731</v>
      </c>
      <c r="FQ179" s="452">
        <f t="shared" ref="FQ179:FQ210" si="719">IFERROR(BV179/HLOOKUP(FQ$3,$T$5:$X$10112,ROW()-4,0),"-")</f>
        <v>1.0782208588957056</v>
      </c>
      <c r="FR179" s="453"/>
      <c r="FS179" s="446">
        <f t="shared" si="675"/>
        <v>5515758</v>
      </c>
      <c r="FT179" s="446">
        <f t="shared" si="675"/>
        <v>27983710</v>
      </c>
      <c r="FU179" s="446">
        <f t="shared" si="675"/>
        <v>36651882</v>
      </c>
      <c r="FV179" s="446">
        <f t="shared" si="675"/>
        <v>62049596</v>
      </c>
      <c r="FW179" s="446">
        <f t="shared" si="675"/>
        <v>17035809</v>
      </c>
      <c r="FX179" s="446">
        <f t="shared" si="675"/>
        <v>13888386</v>
      </c>
      <c r="FY179" s="446">
        <f t="shared" si="675"/>
        <v>662900274</v>
      </c>
      <c r="FZ179" s="446">
        <f t="shared" si="675"/>
        <v>331370052</v>
      </c>
      <c r="GA179" s="446">
        <f t="shared" si="675"/>
        <v>14246968</v>
      </c>
      <c r="GB179" s="446">
        <f t="shared" si="684"/>
        <v>33754284</v>
      </c>
      <c r="GC179" s="446">
        <f t="shared" si="684"/>
        <v>18854951</v>
      </c>
      <c r="GD179" s="446">
        <f t="shared" si="667"/>
        <v>573544</v>
      </c>
      <c r="GE179" s="446">
        <f t="shared" si="667"/>
        <v>215436</v>
      </c>
      <c r="GF179" s="446">
        <f t="shared" si="667"/>
        <v>16243632</v>
      </c>
      <c r="GG179" s="446">
        <f t="shared" si="667"/>
        <v>66388251</v>
      </c>
      <c r="GH179" s="446">
        <f t="shared" si="667"/>
        <v>15114330</v>
      </c>
      <c r="GI179" s="446">
        <f t="shared" si="667"/>
        <v>581032648</v>
      </c>
      <c r="GJ179" s="446">
        <f t="shared" si="667"/>
        <v>43673280</v>
      </c>
      <c r="GK179" s="446">
        <f t="shared" si="667"/>
        <v>29465459</v>
      </c>
      <c r="GL179" s="446">
        <f t="shared" si="667"/>
        <v>98730314</v>
      </c>
      <c r="GM179" s="446">
        <f t="shared" si="667"/>
        <v>26912365</v>
      </c>
      <c r="GN179" s="446">
        <f t="shared" si="666"/>
        <v>333552</v>
      </c>
      <c r="GO179" s="446">
        <f t="shared" si="658"/>
        <v>478625</v>
      </c>
      <c r="GP179" s="446">
        <f t="shared" si="658"/>
        <v>2280460</v>
      </c>
      <c r="GQ179" s="446">
        <f t="shared" si="658"/>
        <v>0</v>
      </c>
      <c r="GR179" s="446"/>
      <c r="GS179" s="446"/>
      <c r="GT179" s="446"/>
      <c r="GU179" s="446"/>
      <c r="GV179" s="416"/>
      <c r="GW179" s="402"/>
      <c r="GX179" s="402"/>
      <c r="GY179" s="402"/>
      <c r="GZ179" s="402"/>
      <c r="HA179" s="402"/>
    </row>
    <row r="180" spans="1:209" ht="10.5" customHeight="1" x14ac:dyDescent="0.2">
      <c r="A180" s="417" t="str">
        <f t="shared" si="685"/>
        <v>2022-23JANUARYY63</v>
      </c>
      <c r="B180" s="458" t="str">
        <f t="shared" ref="B180:B222" si="720">IF($FA180=4,LEFT($B179,4)+1&amp;-1-RIGHT($B179,2),$B179)</f>
        <v>2022-23</v>
      </c>
      <c r="C180" s="402" t="s">
        <v>654</v>
      </c>
      <c r="D180" s="458" t="str">
        <f t="shared" ref="D180:F194" si="721">D179</f>
        <v>Y63</v>
      </c>
      <c r="E180" s="458" t="str">
        <f t="shared" si="721"/>
        <v>North East and Yorkshire</v>
      </c>
      <c r="F180" s="458" t="str">
        <f t="shared" si="721"/>
        <v>Y63</v>
      </c>
      <c r="H180" s="463">
        <f t="shared" si="669"/>
        <v>130670</v>
      </c>
      <c r="I180" s="463">
        <f t="shared" si="669"/>
        <v>84914</v>
      </c>
      <c r="J180" s="463">
        <f t="shared" si="669"/>
        <v>639863</v>
      </c>
      <c r="K180" s="463">
        <f t="shared" si="686"/>
        <v>8</v>
      </c>
      <c r="L180" s="463">
        <f t="shared" si="687"/>
        <v>0</v>
      </c>
      <c r="M180" s="463">
        <f t="shared" si="688"/>
        <v>10</v>
      </c>
      <c r="N180" s="463">
        <f t="shared" si="689"/>
        <v>45</v>
      </c>
      <c r="O180" s="463">
        <f t="shared" si="690"/>
        <v>151</v>
      </c>
      <c r="P180" s="463">
        <f t="shared" si="670"/>
        <v>565</v>
      </c>
      <c r="Q180" s="463">
        <f t="shared" si="670"/>
        <v>1561</v>
      </c>
      <c r="R180" s="463">
        <f t="shared" si="670"/>
        <v>254</v>
      </c>
      <c r="S180" s="463">
        <f t="shared" si="670"/>
        <v>95470</v>
      </c>
      <c r="T180" s="463">
        <f t="shared" si="670"/>
        <v>10984</v>
      </c>
      <c r="U180" s="463">
        <f t="shared" si="670"/>
        <v>7514</v>
      </c>
      <c r="V180" s="463">
        <f t="shared" si="670"/>
        <v>54192</v>
      </c>
      <c r="W180" s="463">
        <f t="shared" si="670"/>
        <v>15500</v>
      </c>
      <c r="X180" s="463">
        <f t="shared" si="670"/>
        <v>741</v>
      </c>
      <c r="Y180" s="463">
        <f t="shared" si="670"/>
        <v>5323310</v>
      </c>
      <c r="Z180" s="463">
        <f t="shared" si="691"/>
        <v>485</v>
      </c>
      <c r="AA180" s="463">
        <f t="shared" si="692"/>
        <v>845</v>
      </c>
      <c r="AB180" s="463">
        <f t="shared" si="693"/>
        <v>4068864</v>
      </c>
      <c r="AC180" s="463">
        <f t="shared" si="694"/>
        <v>542</v>
      </c>
      <c r="AD180" s="463">
        <f t="shared" si="695"/>
        <v>950</v>
      </c>
      <c r="AE180" s="463">
        <f t="shared" si="696"/>
        <v>89909235</v>
      </c>
      <c r="AF180" s="463">
        <f t="shared" si="697"/>
        <v>1659</v>
      </c>
      <c r="AG180" s="463">
        <f t="shared" si="698"/>
        <v>3525</v>
      </c>
      <c r="AH180" s="463">
        <f t="shared" si="699"/>
        <v>59661627</v>
      </c>
      <c r="AI180" s="463">
        <f t="shared" si="700"/>
        <v>3849</v>
      </c>
      <c r="AJ180" s="463">
        <f t="shared" si="701"/>
        <v>8576</v>
      </c>
      <c r="AK180" s="463">
        <f t="shared" si="702"/>
        <v>3405836</v>
      </c>
      <c r="AL180" s="463">
        <f t="shared" si="703"/>
        <v>4596</v>
      </c>
      <c r="AM180" s="463">
        <f t="shared" si="704"/>
        <v>10042</v>
      </c>
      <c r="AN180" s="463">
        <f t="shared" si="676"/>
        <v>340</v>
      </c>
      <c r="AO180" s="463">
        <f t="shared" si="676"/>
        <v>1990</v>
      </c>
      <c r="AP180" s="463">
        <f t="shared" si="676"/>
        <v>3144</v>
      </c>
      <c r="AQ180" s="463">
        <f t="shared" si="676"/>
        <v>7863223</v>
      </c>
      <c r="AR180" s="463">
        <f t="shared" si="677"/>
        <v>2501</v>
      </c>
      <c r="AS180" s="463">
        <f t="shared" si="678"/>
        <v>5073</v>
      </c>
      <c r="AT180" s="463">
        <f t="shared" si="671"/>
        <v>6967</v>
      </c>
      <c r="AU180" s="463">
        <f t="shared" si="671"/>
        <v>1141</v>
      </c>
      <c r="AV180" s="463">
        <f t="shared" si="671"/>
        <v>622</v>
      </c>
      <c r="AW180" s="463">
        <f t="shared" si="671"/>
        <v>6707</v>
      </c>
      <c r="AX180" s="463">
        <f t="shared" si="671"/>
        <v>1793</v>
      </c>
      <c r="AY180" s="463">
        <f t="shared" si="671"/>
        <v>3411</v>
      </c>
      <c r="AZ180" s="463">
        <f t="shared" si="671"/>
        <v>1854</v>
      </c>
      <c r="BA180" s="463">
        <f t="shared" si="679"/>
        <v>3966</v>
      </c>
      <c r="BB180" s="463">
        <f t="shared" si="679"/>
        <v>9223915</v>
      </c>
      <c r="BC180" s="463">
        <f t="shared" si="680"/>
        <v>2326</v>
      </c>
      <c r="BD180" s="463">
        <f t="shared" si="681"/>
        <v>4656</v>
      </c>
      <c r="BE180" s="463">
        <f t="shared" si="682"/>
        <v>519</v>
      </c>
      <c r="BF180" s="463">
        <f t="shared" si="682"/>
        <v>657</v>
      </c>
      <c r="BG180" s="463">
        <f t="shared" si="682"/>
        <v>1491</v>
      </c>
      <c r="BH180" s="463">
        <f t="shared" si="682"/>
        <v>1299</v>
      </c>
      <c r="BI180" s="463">
        <f t="shared" si="672"/>
        <v>53873</v>
      </c>
      <c r="BJ180" s="463">
        <f t="shared" si="672"/>
        <v>7394</v>
      </c>
      <c r="BK180" s="463">
        <f t="shared" si="672"/>
        <v>27236</v>
      </c>
      <c r="BL180" s="463">
        <f t="shared" si="672"/>
        <v>88503</v>
      </c>
      <c r="BM180" s="463">
        <f t="shared" si="672"/>
        <v>20575</v>
      </c>
      <c r="BN180" s="463">
        <f t="shared" si="672"/>
        <v>15647</v>
      </c>
      <c r="BO180" s="463">
        <f t="shared" si="672"/>
        <v>13658</v>
      </c>
      <c r="BP180" s="463">
        <f t="shared" si="672"/>
        <v>10498</v>
      </c>
      <c r="BQ180" s="463">
        <f t="shared" si="672"/>
        <v>70214</v>
      </c>
      <c r="BR180" s="463">
        <f t="shared" si="672"/>
        <v>58312</v>
      </c>
      <c r="BS180" s="463">
        <f t="shared" si="672"/>
        <v>22133</v>
      </c>
      <c r="BT180" s="463">
        <f t="shared" si="672"/>
        <v>16442</v>
      </c>
      <c r="BU180" s="463">
        <f t="shared" si="672"/>
        <v>1302</v>
      </c>
      <c r="BV180" s="463">
        <f t="shared" si="672"/>
        <v>840</v>
      </c>
      <c r="BW180" s="463">
        <f t="shared" si="647"/>
        <v>318</v>
      </c>
      <c r="BX180" s="463">
        <f t="shared" si="647"/>
        <v>171478</v>
      </c>
      <c r="BY180" s="463">
        <f t="shared" si="587"/>
        <v>539</v>
      </c>
      <c r="BZ180" s="463">
        <f t="shared" si="588"/>
        <v>918</v>
      </c>
      <c r="CA180" s="463">
        <f t="shared" si="648"/>
        <v>128</v>
      </c>
      <c r="CB180" s="463">
        <f t="shared" si="648"/>
        <v>55703</v>
      </c>
      <c r="CC180" s="463">
        <f t="shared" si="590"/>
        <v>435</v>
      </c>
      <c r="CD180" s="463">
        <f t="shared" si="591"/>
        <v>786</v>
      </c>
      <c r="CE180" s="463">
        <f t="shared" si="649"/>
        <v>10538</v>
      </c>
      <c r="CF180" s="463">
        <f t="shared" si="649"/>
        <v>5096129</v>
      </c>
      <c r="CG180" s="463">
        <f t="shared" si="593"/>
        <v>484</v>
      </c>
      <c r="CH180" s="463">
        <f t="shared" si="594"/>
        <v>841</v>
      </c>
      <c r="CI180" s="463">
        <f t="shared" si="650"/>
        <v>4724</v>
      </c>
      <c r="CJ180" s="463">
        <f t="shared" si="650"/>
        <v>8135823</v>
      </c>
      <c r="CK180" s="463">
        <f t="shared" si="596"/>
        <v>1722</v>
      </c>
      <c r="CL180" s="463">
        <f t="shared" si="597"/>
        <v>3659</v>
      </c>
      <c r="CM180" s="463">
        <f t="shared" si="651"/>
        <v>1560</v>
      </c>
      <c r="CN180" s="463">
        <f t="shared" si="651"/>
        <v>2401567</v>
      </c>
      <c r="CO180" s="463">
        <f t="shared" si="599"/>
        <v>1539</v>
      </c>
      <c r="CP180" s="463">
        <f t="shared" si="600"/>
        <v>3276</v>
      </c>
      <c r="CQ180" s="463">
        <f t="shared" si="652"/>
        <v>47908</v>
      </c>
      <c r="CR180" s="463">
        <f t="shared" si="652"/>
        <v>79371845</v>
      </c>
      <c r="CS180" s="463">
        <f t="shared" si="602"/>
        <v>1657</v>
      </c>
      <c r="CT180" s="463">
        <f t="shared" si="603"/>
        <v>3527</v>
      </c>
      <c r="CU180" s="463">
        <f t="shared" si="653"/>
        <v>1841</v>
      </c>
      <c r="CV180" s="463">
        <f t="shared" si="653"/>
        <v>8634947</v>
      </c>
      <c r="CW180" s="463">
        <f t="shared" si="605"/>
        <v>4690</v>
      </c>
      <c r="CX180" s="463">
        <f t="shared" si="606"/>
        <v>9408</v>
      </c>
      <c r="CY180" s="463">
        <f t="shared" si="654"/>
        <v>1164</v>
      </c>
      <c r="CZ180" s="463">
        <f t="shared" si="654"/>
        <v>5120785</v>
      </c>
      <c r="DA180" s="463">
        <f t="shared" si="608"/>
        <v>4399</v>
      </c>
      <c r="DB180" s="463">
        <f t="shared" si="609"/>
        <v>9220</v>
      </c>
      <c r="DC180" s="463">
        <f t="shared" si="655"/>
        <v>2962</v>
      </c>
      <c r="DD180" s="463">
        <f t="shared" si="655"/>
        <v>20976305</v>
      </c>
      <c r="DE180" s="463">
        <f t="shared" si="611"/>
        <v>7082</v>
      </c>
      <c r="DF180" s="463">
        <f t="shared" si="612"/>
        <v>14109</v>
      </c>
      <c r="DG180" s="463">
        <f t="shared" si="656"/>
        <v>833</v>
      </c>
      <c r="DH180" s="463">
        <f t="shared" si="656"/>
        <v>5736277</v>
      </c>
      <c r="DI180" s="463">
        <f t="shared" si="614"/>
        <v>6886</v>
      </c>
      <c r="DJ180" s="463">
        <f t="shared" si="615"/>
        <v>14448</v>
      </c>
      <c r="DK180" s="463">
        <f t="shared" si="668"/>
        <v>384</v>
      </c>
      <c r="DL180" s="463">
        <f t="shared" si="664"/>
        <v>165039</v>
      </c>
      <c r="DM180" s="463">
        <f t="shared" si="705"/>
        <v>430</v>
      </c>
      <c r="DN180" s="463">
        <f t="shared" si="706"/>
        <v>662</v>
      </c>
      <c r="DO180" s="463">
        <f t="shared" si="673"/>
        <v>6226</v>
      </c>
      <c r="DP180" s="463">
        <f t="shared" si="673"/>
        <v>280091</v>
      </c>
      <c r="DQ180" s="463">
        <f t="shared" si="707"/>
        <v>45</v>
      </c>
      <c r="DR180" s="463">
        <f t="shared" si="708"/>
        <v>81</v>
      </c>
      <c r="DS180" s="463">
        <f t="shared" si="674"/>
        <v>84</v>
      </c>
      <c r="DT180" s="463">
        <f t="shared" si="674"/>
        <v>96258</v>
      </c>
      <c r="DU180" s="463">
        <f t="shared" si="578"/>
        <v>1146</v>
      </c>
      <c r="DV180" s="463">
        <f t="shared" si="579"/>
        <v>2074</v>
      </c>
      <c r="DW180" s="463">
        <f t="shared" si="665"/>
        <v>73</v>
      </c>
      <c r="DX180" s="463"/>
      <c r="DY180" s="463"/>
      <c r="DZ180" s="463"/>
      <c r="EA180" s="463"/>
      <c r="EB180" s="463"/>
      <c r="EC180" s="463"/>
      <c r="ED180" s="463"/>
      <c r="EE180" s="463"/>
      <c r="EF180" s="463"/>
      <c r="EG180" s="463">
        <f t="shared" si="683"/>
        <v>330</v>
      </c>
      <c r="EH180" s="463">
        <f t="shared" si="683"/>
        <v>119</v>
      </c>
      <c r="EI180" s="463" t="s">
        <v>152</v>
      </c>
      <c r="EJ180" s="446"/>
      <c r="EK180" s="446"/>
      <c r="EL180" s="446"/>
      <c r="EM180" s="446"/>
      <c r="EN180" s="446"/>
      <c r="EO180" s="446"/>
      <c r="EP180" s="446"/>
      <c r="EQ180" s="446"/>
      <c r="ER180" s="446"/>
      <c r="ES180" s="446"/>
      <c r="ET180" s="446"/>
      <c r="EU180" s="446"/>
      <c r="EV180" s="446"/>
      <c r="EW180" s="446"/>
      <c r="EX180" s="446"/>
      <c r="EY180" s="446"/>
      <c r="EZ180" s="447"/>
      <c r="FA180" s="446">
        <f t="shared" si="709"/>
        <v>1</v>
      </c>
      <c r="FB180" s="417">
        <f t="shared" ref="FB180:FB194" si="722">LEFT($B180,4)+IF(FA180&lt;4,1,0)</f>
        <v>2023</v>
      </c>
      <c r="FC180" s="448">
        <f t="shared" ref="FC180:FC194" si="723">DATE(LEFT($B180,4)+IF(FA180&lt;4,1,0),FA180,1)</f>
        <v>44927</v>
      </c>
      <c r="FD180" s="449">
        <f t="shared" si="547"/>
        <v>31</v>
      </c>
      <c r="FE180" s="450"/>
      <c r="FF180" s="451">
        <f t="shared" si="582"/>
        <v>0.59756214607927827</v>
      </c>
      <c r="FG180" s="450"/>
      <c r="FH180" s="452">
        <f t="shared" si="710"/>
        <v>1.8731791697013838</v>
      </c>
      <c r="FI180" s="452">
        <f t="shared" si="711"/>
        <v>1.4245265841223598</v>
      </c>
      <c r="FJ180" s="452">
        <f t="shared" si="712"/>
        <v>1.8176736758051637</v>
      </c>
      <c r="FK180" s="452">
        <f t="shared" si="713"/>
        <v>1.3971253659834975</v>
      </c>
      <c r="FL180" s="452">
        <f t="shared" si="714"/>
        <v>1.2956524948331858</v>
      </c>
      <c r="FM180" s="452">
        <f t="shared" si="715"/>
        <v>1.0760259816947151</v>
      </c>
      <c r="FN180" s="452">
        <f t="shared" si="716"/>
        <v>1.4279354838709677</v>
      </c>
      <c r="FO180" s="452">
        <f t="shared" si="717"/>
        <v>1.0607741935483872</v>
      </c>
      <c r="FP180" s="452">
        <f t="shared" si="718"/>
        <v>1.7570850202429149</v>
      </c>
      <c r="FQ180" s="452">
        <f t="shared" si="719"/>
        <v>1.1336032388663968</v>
      </c>
      <c r="FR180" s="453"/>
      <c r="FS180" s="446">
        <f t="shared" si="675"/>
        <v>0</v>
      </c>
      <c r="FT180" s="446">
        <f t="shared" si="675"/>
        <v>815192</v>
      </c>
      <c r="FU180" s="446">
        <f t="shared" si="675"/>
        <v>3855078</v>
      </c>
      <c r="FV180" s="446">
        <f t="shared" si="675"/>
        <v>12864350</v>
      </c>
      <c r="FW180" s="446">
        <f t="shared" si="675"/>
        <v>9277550</v>
      </c>
      <c r="FX180" s="446">
        <f t="shared" si="675"/>
        <v>7137090</v>
      </c>
      <c r="FY180" s="446">
        <f t="shared" si="675"/>
        <v>191010096</v>
      </c>
      <c r="FZ180" s="446">
        <f t="shared" si="675"/>
        <v>132922425</v>
      </c>
      <c r="GA180" s="446">
        <f t="shared" si="675"/>
        <v>7441008</v>
      </c>
      <c r="GB180" s="446">
        <f t="shared" si="684"/>
        <v>18465696</v>
      </c>
      <c r="GC180" s="446">
        <f t="shared" si="684"/>
        <v>15949528</v>
      </c>
      <c r="GD180" s="446">
        <f t="shared" si="667"/>
        <v>291770</v>
      </c>
      <c r="GE180" s="446">
        <f t="shared" si="667"/>
        <v>100649</v>
      </c>
      <c r="GF180" s="446">
        <f t="shared" si="667"/>
        <v>8866176</v>
      </c>
      <c r="GG180" s="446">
        <f t="shared" si="667"/>
        <v>17285925</v>
      </c>
      <c r="GH180" s="446">
        <f t="shared" si="667"/>
        <v>5111008</v>
      </c>
      <c r="GI180" s="446">
        <f t="shared" si="667"/>
        <v>168968471</v>
      </c>
      <c r="GJ180" s="446">
        <f t="shared" si="667"/>
        <v>17319747</v>
      </c>
      <c r="GK180" s="446">
        <f t="shared" si="667"/>
        <v>10732644</v>
      </c>
      <c r="GL180" s="446">
        <f t="shared" si="667"/>
        <v>41790332</v>
      </c>
      <c r="GM180" s="446">
        <f t="shared" si="667"/>
        <v>12035478</v>
      </c>
      <c r="GN180" s="446">
        <f t="shared" si="666"/>
        <v>174216</v>
      </c>
      <c r="GO180" s="446">
        <f t="shared" si="658"/>
        <v>254363</v>
      </c>
      <c r="GP180" s="446">
        <f t="shared" si="658"/>
        <v>506332</v>
      </c>
      <c r="GQ180" s="446">
        <f t="shared" si="658"/>
        <v>0</v>
      </c>
      <c r="GR180" s="446"/>
      <c r="GS180" s="446"/>
      <c r="GT180" s="446"/>
      <c r="GU180" s="446"/>
      <c r="GV180" s="416"/>
      <c r="GW180" s="402"/>
      <c r="GX180" s="402"/>
      <c r="GY180" s="402"/>
      <c r="GZ180" s="402"/>
      <c r="HA180" s="402"/>
    </row>
    <row r="181" spans="1:209" ht="10.5" customHeight="1" x14ac:dyDescent="0.2">
      <c r="A181" s="417" t="str">
        <f t="shared" si="685"/>
        <v>2022-23FEBRUARYY63</v>
      </c>
      <c r="B181" s="458" t="str">
        <f t="shared" si="720"/>
        <v>2022-23</v>
      </c>
      <c r="C181" s="402" t="s">
        <v>657</v>
      </c>
      <c r="D181" s="458" t="str">
        <f t="shared" si="721"/>
        <v>Y63</v>
      </c>
      <c r="E181" s="458" t="str">
        <f t="shared" si="721"/>
        <v>North East and Yorkshire</v>
      </c>
      <c r="F181" s="458" t="str">
        <f t="shared" si="721"/>
        <v>Y63</v>
      </c>
      <c r="H181" s="463">
        <f t="shared" si="669"/>
        <v>124254</v>
      </c>
      <c r="I181" s="463">
        <f t="shared" si="669"/>
        <v>80281</v>
      </c>
      <c r="J181" s="463">
        <f t="shared" si="669"/>
        <v>692631</v>
      </c>
      <c r="K181" s="463">
        <f t="shared" si="686"/>
        <v>9</v>
      </c>
      <c r="L181" s="463">
        <f t="shared" si="687"/>
        <v>0</v>
      </c>
      <c r="M181" s="463">
        <f t="shared" si="688"/>
        <v>18</v>
      </c>
      <c r="N181" s="463">
        <f t="shared" si="689"/>
        <v>53</v>
      </c>
      <c r="O181" s="463">
        <f t="shared" si="690"/>
        <v>147</v>
      </c>
      <c r="P181" s="463">
        <f t="shared" si="670"/>
        <v>565</v>
      </c>
      <c r="Q181" s="463">
        <f t="shared" si="670"/>
        <v>1796</v>
      </c>
      <c r="R181" s="463">
        <f t="shared" si="670"/>
        <v>200</v>
      </c>
      <c r="S181" s="463">
        <f t="shared" si="670"/>
        <v>89375</v>
      </c>
      <c r="T181" s="463">
        <f t="shared" si="670"/>
        <v>9974</v>
      </c>
      <c r="U181" s="463">
        <f t="shared" si="670"/>
        <v>6878</v>
      </c>
      <c r="V181" s="463">
        <f t="shared" si="670"/>
        <v>50916</v>
      </c>
      <c r="W181" s="463">
        <f t="shared" si="670"/>
        <v>14684</v>
      </c>
      <c r="X181" s="463">
        <f t="shared" si="670"/>
        <v>704</v>
      </c>
      <c r="Y181" s="463">
        <f t="shared" si="670"/>
        <v>4781674</v>
      </c>
      <c r="Z181" s="463">
        <f t="shared" si="691"/>
        <v>479</v>
      </c>
      <c r="AA181" s="463">
        <f t="shared" si="692"/>
        <v>834</v>
      </c>
      <c r="AB181" s="463">
        <f t="shared" si="693"/>
        <v>3640794</v>
      </c>
      <c r="AC181" s="463">
        <f t="shared" si="694"/>
        <v>529</v>
      </c>
      <c r="AD181" s="463">
        <f t="shared" si="695"/>
        <v>942</v>
      </c>
      <c r="AE181" s="463">
        <f t="shared" si="696"/>
        <v>86159890</v>
      </c>
      <c r="AF181" s="463">
        <f t="shared" si="697"/>
        <v>1692</v>
      </c>
      <c r="AG181" s="463">
        <f t="shared" si="698"/>
        <v>3671</v>
      </c>
      <c r="AH181" s="463">
        <f t="shared" si="699"/>
        <v>67216677</v>
      </c>
      <c r="AI181" s="463">
        <f t="shared" si="700"/>
        <v>4578</v>
      </c>
      <c r="AJ181" s="463">
        <f t="shared" si="701"/>
        <v>10445</v>
      </c>
      <c r="AK181" s="463">
        <f t="shared" si="702"/>
        <v>3253506</v>
      </c>
      <c r="AL181" s="463">
        <f t="shared" si="703"/>
        <v>4621</v>
      </c>
      <c r="AM181" s="463">
        <f t="shared" si="704"/>
        <v>10140</v>
      </c>
      <c r="AN181" s="463">
        <f t="shared" si="676"/>
        <v>290</v>
      </c>
      <c r="AO181" s="463">
        <f t="shared" si="676"/>
        <v>1863</v>
      </c>
      <c r="AP181" s="463">
        <f t="shared" si="676"/>
        <v>3056</v>
      </c>
      <c r="AQ181" s="463">
        <f t="shared" si="676"/>
        <v>8060280</v>
      </c>
      <c r="AR181" s="463">
        <f t="shared" si="677"/>
        <v>2638</v>
      </c>
      <c r="AS181" s="463">
        <f t="shared" si="678"/>
        <v>5269</v>
      </c>
      <c r="AT181" s="463">
        <f t="shared" si="671"/>
        <v>6267</v>
      </c>
      <c r="AU181" s="463">
        <f t="shared" si="671"/>
        <v>963</v>
      </c>
      <c r="AV181" s="463">
        <f t="shared" si="671"/>
        <v>508</v>
      </c>
      <c r="AW181" s="463">
        <f t="shared" si="671"/>
        <v>7175</v>
      </c>
      <c r="AX181" s="463">
        <f t="shared" si="671"/>
        <v>1616</v>
      </c>
      <c r="AY181" s="463">
        <f t="shared" si="671"/>
        <v>3180</v>
      </c>
      <c r="AZ181" s="463">
        <f t="shared" si="671"/>
        <v>1998</v>
      </c>
      <c r="BA181" s="463">
        <f t="shared" si="679"/>
        <v>3530</v>
      </c>
      <c r="BB181" s="463">
        <f t="shared" si="679"/>
        <v>8028019</v>
      </c>
      <c r="BC181" s="463">
        <f t="shared" si="680"/>
        <v>2274</v>
      </c>
      <c r="BD181" s="463">
        <f t="shared" si="681"/>
        <v>4503</v>
      </c>
      <c r="BE181" s="463">
        <f t="shared" si="682"/>
        <v>500</v>
      </c>
      <c r="BF181" s="463">
        <f t="shared" si="682"/>
        <v>590</v>
      </c>
      <c r="BG181" s="463">
        <f t="shared" si="682"/>
        <v>1304</v>
      </c>
      <c r="BH181" s="463">
        <f t="shared" si="682"/>
        <v>1136</v>
      </c>
      <c r="BI181" s="463">
        <f t="shared" si="672"/>
        <v>50740</v>
      </c>
      <c r="BJ181" s="463">
        <f t="shared" si="672"/>
        <v>6801</v>
      </c>
      <c r="BK181" s="463">
        <f t="shared" si="672"/>
        <v>25567</v>
      </c>
      <c r="BL181" s="463">
        <f t="shared" si="672"/>
        <v>83108</v>
      </c>
      <c r="BM181" s="463">
        <f t="shared" si="672"/>
        <v>18686</v>
      </c>
      <c r="BN181" s="463">
        <f t="shared" si="672"/>
        <v>14165</v>
      </c>
      <c r="BO181" s="463">
        <f t="shared" si="672"/>
        <v>12615</v>
      </c>
      <c r="BP181" s="463">
        <f t="shared" si="672"/>
        <v>9628</v>
      </c>
      <c r="BQ181" s="463">
        <f t="shared" si="672"/>
        <v>66117</v>
      </c>
      <c r="BR181" s="463">
        <f t="shared" si="672"/>
        <v>54492</v>
      </c>
      <c r="BS181" s="463">
        <f t="shared" si="672"/>
        <v>21775</v>
      </c>
      <c r="BT181" s="463">
        <f t="shared" si="672"/>
        <v>15653</v>
      </c>
      <c r="BU181" s="463">
        <f t="shared" si="672"/>
        <v>1149</v>
      </c>
      <c r="BV181" s="463">
        <f t="shared" si="672"/>
        <v>794</v>
      </c>
      <c r="BW181" s="463">
        <f t="shared" ref="BW181:BX200" si="724">SUMIFS(BW$443:BW$10112,$B$443:$B$10112,$B181,$C$443:$C$10112,$C181,$D$443:$D$10112,$D181)</f>
        <v>294</v>
      </c>
      <c r="BX181" s="463">
        <f t="shared" si="724"/>
        <v>157368</v>
      </c>
      <c r="BY181" s="463">
        <f t="shared" si="587"/>
        <v>535</v>
      </c>
      <c r="BZ181" s="463">
        <f t="shared" si="588"/>
        <v>890</v>
      </c>
      <c r="CA181" s="463">
        <f t="shared" ref="CA181:CB200" si="725">SUMIFS(CA$443:CA$10112,$B$443:$B$10112,$B181,$C$443:$C$10112,$C181,$D$443:$D$10112,$D181)</f>
        <v>114</v>
      </c>
      <c r="CB181" s="463">
        <f t="shared" si="725"/>
        <v>42992</v>
      </c>
      <c r="CC181" s="463">
        <f t="shared" si="590"/>
        <v>377</v>
      </c>
      <c r="CD181" s="463">
        <f t="shared" si="591"/>
        <v>661</v>
      </c>
      <c r="CE181" s="463">
        <f t="shared" ref="CE181:CF200" si="726">SUMIFS(CE$443:CE$10112,$B$443:$B$10112,$B181,$C$443:$C$10112,$C181,$D$443:$D$10112,$D181)</f>
        <v>9566</v>
      </c>
      <c r="CF181" s="463">
        <f t="shared" si="726"/>
        <v>4581314</v>
      </c>
      <c r="CG181" s="463">
        <f t="shared" si="593"/>
        <v>479</v>
      </c>
      <c r="CH181" s="463">
        <f t="shared" si="594"/>
        <v>833</v>
      </c>
      <c r="CI181" s="463">
        <f t="shared" ref="CI181:CJ200" si="727">SUMIFS(CI$443:CI$10112,$B$443:$B$10112,$B181,$C$443:$C$10112,$C181,$D$443:$D$10112,$D181)</f>
        <v>5168</v>
      </c>
      <c r="CJ181" s="463">
        <f t="shared" si="727"/>
        <v>8980962</v>
      </c>
      <c r="CK181" s="463">
        <f t="shared" si="596"/>
        <v>1738</v>
      </c>
      <c r="CL181" s="463">
        <f t="shared" si="597"/>
        <v>3657</v>
      </c>
      <c r="CM181" s="463">
        <f t="shared" ref="CM181:CN200" si="728">SUMIFS(CM$443:CM$10112,$B$443:$B$10112,$B181,$C$443:$C$10112,$C181,$D$443:$D$10112,$D181)</f>
        <v>1456</v>
      </c>
      <c r="CN181" s="463">
        <f t="shared" si="728"/>
        <v>2198874</v>
      </c>
      <c r="CO181" s="463">
        <f t="shared" si="599"/>
        <v>1510</v>
      </c>
      <c r="CP181" s="463">
        <f t="shared" si="600"/>
        <v>3401</v>
      </c>
      <c r="CQ181" s="463">
        <f t="shared" ref="CQ181:CR200" si="729">SUMIFS(CQ$443:CQ$10112,$B$443:$B$10112,$B181,$C$443:$C$10112,$C181,$D$443:$D$10112,$D181)</f>
        <v>44292</v>
      </c>
      <c r="CR181" s="463">
        <f t="shared" si="729"/>
        <v>74980054</v>
      </c>
      <c r="CS181" s="463">
        <f t="shared" si="602"/>
        <v>1693</v>
      </c>
      <c r="CT181" s="463">
        <f t="shared" si="603"/>
        <v>3687</v>
      </c>
      <c r="CU181" s="463">
        <f t="shared" ref="CU181:CV200" si="730">SUMIFS(CU$443:CU$10112,$B$443:$B$10112,$B181,$C$443:$C$10112,$C181,$D$443:$D$10112,$D181)</f>
        <v>1732</v>
      </c>
      <c r="CV181" s="463">
        <f t="shared" si="730"/>
        <v>8173823</v>
      </c>
      <c r="CW181" s="463">
        <f t="shared" si="605"/>
        <v>4719</v>
      </c>
      <c r="CX181" s="463">
        <f t="shared" si="606"/>
        <v>9537</v>
      </c>
      <c r="CY181" s="463">
        <f t="shared" ref="CY181:CZ200" si="731">SUMIFS(CY$443:CY$10112,$B$443:$B$10112,$B181,$C$443:$C$10112,$C181,$D$443:$D$10112,$D181)</f>
        <v>1014</v>
      </c>
      <c r="CZ181" s="463">
        <f t="shared" si="731"/>
        <v>5255509</v>
      </c>
      <c r="DA181" s="463">
        <f t="shared" si="608"/>
        <v>5183</v>
      </c>
      <c r="DB181" s="463">
        <f t="shared" si="609"/>
        <v>10980</v>
      </c>
      <c r="DC181" s="463">
        <f t="shared" ref="DC181:DD200" si="732">SUMIFS(DC$443:DC$10112,$B$443:$B$10112,$B181,$C$443:$C$10112,$C181,$D$443:$D$10112,$D181)</f>
        <v>2986</v>
      </c>
      <c r="DD181" s="463">
        <f t="shared" si="732"/>
        <v>22071636</v>
      </c>
      <c r="DE181" s="463">
        <f t="shared" si="611"/>
        <v>7392</v>
      </c>
      <c r="DF181" s="463">
        <f t="shared" si="612"/>
        <v>15049</v>
      </c>
      <c r="DG181" s="463">
        <f t="shared" ref="DG181:DH200" si="733">SUMIFS(DG$443:DG$10112,$B$443:$B$10112,$B181,$C$443:$C$10112,$C181,$D$443:$D$10112,$D181)</f>
        <v>818</v>
      </c>
      <c r="DH181" s="463">
        <f t="shared" si="733"/>
        <v>6504879</v>
      </c>
      <c r="DI181" s="463">
        <f t="shared" si="614"/>
        <v>7952</v>
      </c>
      <c r="DJ181" s="463">
        <f t="shared" si="615"/>
        <v>18760</v>
      </c>
      <c r="DK181" s="463">
        <f t="shared" si="668"/>
        <v>331</v>
      </c>
      <c r="DL181" s="463">
        <f t="shared" si="664"/>
        <v>135766</v>
      </c>
      <c r="DM181" s="463">
        <f t="shared" si="705"/>
        <v>410</v>
      </c>
      <c r="DN181" s="463">
        <f t="shared" si="706"/>
        <v>650</v>
      </c>
      <c r="DO181" s="463">
        <f t="shared" si="673"/>
        <v>5562</v>
      </c>
      <c r="DP181" s="463">
        <f t="shared" si="673"/>
        <v>253739</v>
      </c>
      <c r="DQ181" s="463">
        <f t="shared" si="707"/>
        <v>46</v>
      </c>
      <c r="DR181" s="463">
        <f t="shared" si="708"/>
        <v>82</v>
      </c>
      <c r="DS181" s="463">
        <f t="shared" si="674"/>
        <v>56</v>
      </c>
      <c r="DT181" s="463">
        <f t="shared" si="674"/>
        <v>64162</v>
      </c>
      <c r="DU181" s="463">
        <f t="shared" si="578"/>
        <v>1146</v>
      </c>
      <c r="DV181" s="463">
        <f t="shared" si="579"/>
        <v>2532</v>
      </c>
      <c r="DW181" s="463">
        <f t="shared" si="665"/>
        <v>44</v>
      </c>
      <c r="DX181" s="463"/>
      <c r="DY181" s="463"/>
      <c r="DZ181" s="463"/>
      <c r="EA181" s="463"/>
      <c r="EB181" s="463"/>
      <c r="EC181" s="463"/>
      <c r="ED181" s="463"/>
      <c r="EE181" s="463"/>
      <c r="EF181" s="463"/>
      <c r="EG181" s="463">
        <f t="shared" si="683"/>
        <v>682</v>
      </c>
      <c r="EH181" s="463">
        <f t="shared" si="683"/>
        <v>126</v>
      </c>
      <c r="EI181" s="463" t="s">
        <v>152</v>
      </c>
      <c r="EJ181" s="446"/>
      <c r="EK181" s="446"/>
      <c r="EL181" s="446"/>
      <c r="EM181" s="446"/>
      <c r="EN181" s="446"/>
      <c r="EO181" s="446"/>
      <c r="EP181" s="446"/>
      <c r="EQ181" s="446"/>
      <c r="ER181" s="446"/>
      <c r="ES181" s="446"/>
      <c r="ET181" s="446"/>
      <c r="EU181" s="446"/>
      <c r="EV181" s="446"/>
      <c r="EW181" s="446"/>
      <c r="EX181" s="446"/>
      <c r="EY181" s="446"/>
      <c r="EZ181" s="447"/>
      <c r="FA181" s="446">
        <f t="shared" si="709"/>
        <v>2</v>
      </c>
      <c r="FB181" s="417">
        <f t="shared" si="722"/>
        <v>2023</v>
      </c>
      <c r="FC181" s="448">
        <f t="shared" si="723"/>
        <v>44958</v>
      </c>
      <c r="FD181" s="449">
        <f t="shared" si="547"/>
        <v>28</v>
      </c>
      <c r="FE181" s="450"/>
      <c r="FF181" s="451">
        <f t="shared" si="582"/>
        <v>0.59113614624295885</v>
      </c>
      <c r="FG181" s="450"/>
      <c r="FH181" s="452">
        <f t="shared" si="710"/>
        <v>1.8734710246641266</v>
      </c>
      <c r="FI181" s="452">
        <f t="shared" si="711"/>
        <v>1.4201925005013034</v>
      </c>
      <c r="FJ181" s="452">
        <f t="shared" si="712"/>
        <v>1.8341087525443442</v>
      </c>
      <c r="FK181" s="452">
        <f t="shared" si="713"/>
        <v>1.3998255306775225</v>
      </c>
      <c r="FL181" s="452">
        <f t="shared" si="714"/>
        <v>1.2985505538534057</v>
      </c>
      <c r="FM181" s="452">
        <f t="shared" si="715"/>
        <v>1.0702333254772567</v>
      </c>
      <c r="FN181" s="452">
        <f t="shared" si="716"/>
        <v>1.4829065649686735</v>
      </c>
      <c r="FO181" s="452">
        <f t="shared" si="717"/>
        <v>1.0659901934077909</v>
      </c>
      <c r="FP181" s="452">
        <f t="shared" si="718"/>
        <v>1.6321022727272727</v>
      </c>
      <c r="FQ181" s="452">
        <f t="shared" si="719"/>
        <v>1.1278409090909092</v>
      </c>
      <c r="FR181" s="453"/>
      <c r="FS181" s="446">
        <f t="shared" si="675"/>
        <v>0</v>
      </c>
      <c r="FT181" s="446">
        <f t="shared" si="675"/>
        <v>1405135</v>
      </c>
      <c r="FU181" s="446">
        <f t="shared" si="675"/>
        <v>4259187</v>
      </c>
      <c r="FV181" s="446">
        <f t="shared" si="675"/>
        <v>11764808</v>
      </c>
      <c r="FW181" s="446">
        <f t="shared" si="675"/>
        <v>8323248</v>
      </c>
      <c r="FX181" s="446">
        <f t="shared" si="675"/>
        <v>6478937</v>
      </c>
      <c r="FY181" s="446">
        <f t="shared" si="675"/>
        <v>186906402</v>
      </c>
      <c r="FZ181" s="446">
        <f t="shared" si="675"/>
        <v>153368268</v>
      </c>
      <c r="GA181" s="446">
        <f t="shared" si="675"/>
        <v>7138848</v>
      </c>
      <c r="GB181" s="446">
        <f t="shared" si="684"/>
        <v>15895590</v>
      </c>
      <c r="GC181" s="446">
        <f t="shared" si="684"/>
        <v>16100940</v>
      </c>
      <c r="GD181" s="446">
        <f t="shared" ref="GD181:GM190" si="734">SUMIFS(GD$443:GD$10112,$B$443:$B$10112,$B181,$C$443:$C$10112,$C181,$D$443:$D$10112,$D181)</f>
        <v>261634</v>
      </c>
      <c r="GE181" s="446">
        <f t="shared" si="734"/>
        <v>75363</v>
      </c>
      <c r="GF181" s="446">
        <f t="shared" si="734"/>
        <v>7968923</v>
      </c>
      <c r="GG181" s="446">
        <f t="shared" si="734"/>
        <v>18899558</v>
      </c>
      <c r="GH181" s="446">
        <f t="shared" si="734"/>
        <v>4951272</v>
      </c>
      <c r="GI181" s="446">
        <f t="shared" si="734"/>
        <v>163284632</v>
      </c>
      <c r="GJ181" s="446">
        <f t="shared" si="734"/>
        <v>16517638</v>
      </c>
      <c r="GK181" s="446">
        <f t="shared" si="734"/>
        <v>11133369</v>
      </c>
      <c r="GL181" s="446">
        <f t="shared" si="734"/>
        <v>44935673</v>
      </c>
      <c r="GM181" s="446">
        <f t="shared" si="734"/>
        <v>15345817</v>
      </c>
      <c r="GN181" s="446">
        <f t="shared" si="666"/>
        <v>141792</v>
      </c>
      <c r="GO181" s="446">
        <f t="shared" ref="GO181:GQ200" si="735">SUMIFS(GO$443:GO$10112,$B$443:$B$10112,$B181,$C$443:$C$10112,$C181,$D$443:$D$10112,$D181)</f>
        <v>215024</v>
      </c>
      <c r="GP181" s="446">
        <f t="shared" si="735"/>
        <v>455566</v>
      </c>
      <c r="GQ181" s="446">
        <f t="shared" si="735"/>
        <v>0</v>
      </c>
      <c r="GR181" s="446"/>
      <c r="GS181" s="446"/>
      <c r="GT181" s="446"/>
      <c r="GU181" s="446"/>
      <c r="GV181" s="416"/>
      <c r="GW181" s="402"/>
      <c r="GX181" s="402"/>
      <c r="GY181" s="402"/>
      <c r="GZ181" s="402"/>
      <c r="HA181" s="402"/>
    </row>
    <row r="182" spans="1:209" ht="10.5" customHeight="1" x14ac:dyDescent="0.2">
      <c r="A182" s="417" t="str">
        <f t="shared" si="685"/>
        <v>2022-23MARCHY63</v>
      </c>
      <c r="B182" s="458" t="str">
        <f t="shared" si="720"/>
        <v>2022-23</v>
      </c>
      <c r="C182" s="402" t="s">
        <v>660</v>
      </c>
      <c r="D182" s="458" t="str">
        <f t="shared" si="721"/>
        <v>Y63</v>
      </c>
      <c r="E182" s="458" t="str">
        <f t="shared" si="721"/>
        <v>North East and Yorkshire</v>
      </c>
      <c r="F182" s="458" t="str">
        <f t="shared" si="721"/>
        <v>Y63</v>
      </c>
      <c r="H182" s="463">
        <f t="shared" si="669"/>
        <v>145170</v>
      </c>
      <c r="I182" s="463">
        <f t="shared" si="669"/>
        <v>98083</v>
      </c>
      <c r="J182" s="463">
        <f t="shared" si="669"/>
        <v>2061062</v>
      </c>
      <c r="K182" s="463">
        <f t="shared" si="686"/>
        <v>21</v>
      </c>
      <c r="L182" s="463">
        <f t="shared" si="687"/>
        <v>0</v>
      </c>
      <c r="M182" s="463">
        <f t="shared" si="688"/>
        <v>76</v>
      </c>
      <c r="N182" s="463">
        <f t="shared" si="689"/>
        <v>123</v>
      </c>
      <c r="O182" s="463">
        <f t="shared" si="690"/>
        <v>213</v>
      </c>
      <c r="P182" s="463">
        <f t="shared" si="670"/>
        <v>523</v>
      </c>
      <c r="Q182" s="463">
        <f t="shared" si="670"/>
        <v>2391</v>
      </c>
      <c r="R182" s="463">
        <f t="shared" si="670"/>
        <v>186</v>
      </c>
      <c r="S182" s="463">
        <f t="shared" si="670"/>
        <v>101170</v>
      </c>
      <c r="T182" s="463">
        <f t="shared" si="670"/>
        <v>11626</v>
      </c>
      <c r="U182" s="463">
        <f t="shared" si="670"/>
        <v>8099</v>
      </c>
      <c r="V182" s="463">
        <f t="shared" si="670"/>
        <v>58006</v>
      </c>
      <c r="W182" s="463">
        <f t="shared" si="670"/>
        <v>15350</v>
      </c>
      <c r="X182" s="463">
        <f t="shared" si="670"/>
        <v>726</v>
      </c>
      <c r="Y182" s="463">
        <f t="shared" si="670"/>
        <v>5935495</v>
      </c>
      <c r="Z182" s="463">
        <f t="shared" si="691"/>
        <v>511</v>
      </c>
      <c r="AA182" s="463">
        <f t="shared" si="692"/>
        <v>872</v>
      </c>
      <c r="AB182" s="463">
        <f t="shared" si="693"/>
        <v>4617030</v>
      </c>
      <c r="AC182" s="463">
        <f t="shared" si="694"/>
        <v>570</v>
      </c>
      <c r="AD182" s="463">
        <f t="shared" si="695"/>
        <v>986</v>
      </c>
      <c r="AE182" s="463">
        <f t="shared" si="696"/>
        <v>122350431</v>
      </c>
      <c r="AF182" s="463">
        <f t="shared" si="697"/>
        <v>2109</v>
      </c>
      <c r="AG182" s="463">
        <f t="shared" si="698"/>
        <v>4650</v>
      </c>
      <c r="AH182" s="463">
        <f t="shared" si="699"/>
        <v>85194764</v>
      </c>
      <c r="AI182" s="463">
        <f t="shared" si="700"/>
        <v>5550</v>
      </c>
      <c r="AJ182" s="463">
        <f t="shared" si="701"/>
        <v>12893</v>
      </c>
      <c r="AK182" s="463">
        <f t="shared" si="702"/>
        <v>4290035</v>
      </c>
      <c r="AL182" s="463">
        <f t="shared" si="703"/>
        <v>5909</v>
      </c>
      <c r="AM182" s="463">
        <f t="shared" si="704"/>
        <v>14259</v>
      </c>
      <c r="AN182" s="463">
        <f t="shared" si="676"/>
        <v>389</v>
      </c>
      <c r="AO182" s="463">
        <f t="shared" si="676"/>
        <v>2198</v>
      </c>
      <c r="AP182" s="463">
        <f t="shared" si="676"/>
        <v>3392</v>
      </c>
      <c r="AQ182" s="463">
        <f t="shared" si="676"/>
        <v>9055635</v>
      </c>
      <c r="AR182" s="463">
        <f t="shared" si="677"/>
        <v>2670</v>
      </c>
      <c r="AS182" s="463">
        <f t="shared" si="678"/>
        <v>5500</v>
      </c>
      <c r="AT182" s="463">
        <f t="shared" si="671"/>
        <v>7365</v>
      </c>
      <c r="AU182" s="463">
        <f t="shared" si="671"/>
        <v>1348</v>
      </c>
      <c r="AV182" s="463">
        <f t="shared" si="671"/>
        <v>659</v>
      </c>
      <c r="AW182" s="463">
        <f t="shared" si="671"/>
        <v>8427</v>
      </c>
      <c r="AX182" s="463">
        <f t="shared" si="671"/>
        <v>1688</v>
      </c>
      <c r="AY182" s="463">
        <f t="shared" si="671"/>
        <v>3670</v>
      </c>
      <c r="AZ182" s="463">
        <f t="shared" si="671"/>
        <v>1801</v>
      </c>
      <c r="BA182" s="463">
        <f t="shared" si="679"/>
        <v>4680</v>
      </c>
      <c r="BB182" s="463">
        <f t="shared" si="679"/>
        <v>11617606</v>
      </c>
      <c r="BC182" s="463">
        <f t="shared" si="680"/>
        <v>2482</v>
      </c>
      <c r="BD182" s="463">
        <f t="shared" si="681"/>
        <v>5011</v>
      </c>
      <c r="BE182" s="463">
        <f t="shared" si="682"/>
        <v>838</v>
      </c>
      <c r="BF182" s="463">
        <f t="shared" si="682"/>
        <v>718</v>
      </c>
      <c r="BG182" s="463">
        <f t="shared" si="682"/>
        <v>1754</v>
      </c>
      <c r="BH182" s="463">
        <f t="shared" si="682"/>
        <v>1370</v>
      </c>
      <c r="BI182" s="463">
        <f t="shared" si="672"/>
        <v>56951</v>
      </c>
      <c r="BJ182" s="463">
        <f t="shared" si="672"/>
        <v>7999</v>
      </c>
      <c r="BK182" s="463">
        <f t="shared" si="672"/>
        <v>28855</v>
      </c>
      <c r="BL182" s="463">
        <f t="shared" si="672"/>
        <v>93805</v>
      </c>
      <c r="BM182" s="463">
        <f t="shared" si="672"/>
        <v>21799</v>
      </c>
      <c r="BN182" s="463">
        <f t="shared" si="672"/>
        <v>16363</v>
      </c>
      <c r="BO182" s="463">
        <f t="shared" si="672"/>
        <v>14745</v>
      </c>
      <c r="BP182" s="463">
        <f t="shared" si="672"/>
        <v>11193</v>
      </c>
      <c r="BQ182" s="463">
        <f t="shared" si="672"/>
        <v>76844</v>
      </c>
      <c r="BR182" s="463">
        <f t="shared" si="672"/>
        <v>62245</v>
      </c>
      <c r="BS182" s="463">
        <f t="shared" si="672"/>
        <v>23022</v>
      </c>
      <c r="BT182" s="463">
        <f t="shared" si="672"/>
        <v>16391</v>
      </c>
      <c r="BU182" s="463">
        <f t="shared" si="672"/>
        <v>1226</v>
      </c>
      <c r="BV182" s="463">
        <f t="shared" si="672"/>
        <v>806</v>
      </c>
      <c r="BW182" s="463">
        <f t="shared" si="724"/>
        <v>394</v>
      </c>
      <c r="BX182" s="463">
        <f t="shared" si="724"/>
        <v>220929</v>
      </c>
      <c r="BY182" s="463">
        <f t="shared" si="587"/>
        <v>561</v>
      </c>
      <c r="BZ182" s="463">
        <f t="shared" si="588"/>
        <v>912</v>
      </c>
      <c r="CA182" s="463">
        <f t="shared" si="725"/>
        <v>145</v>
      </c>
      <c r="CB182" s="463">
        <f t="shared" si="725"/>
        <v>60081</v>
      </c>
      <c r="CC182" s="463">
        <f t="shared" si="590"/>
        <v>414</v>
      </c>
      <c r="CD182" s="463">
        <f t="shared" si="591"/>
        <v>741</v>
      </c>
      <c r="CE182" s="463">
        <f t="shared" si="726"/>
        <v>11087</v>
      </c>
      <c r="CF182" s="463">
        <f t="shared" si="726"/>
        <v>5654485</v>
      </c>
      <c r="CG182" s="463">
        <f t="shared" si="593"/>
        <v>510</v>
      </c>
      <c r="CH182" s="463">
        <f t="shared" si="594"/>
        <v>872</v>
      </c>
      <c r="CI182" s="463">
        <f t="shared" si="727"/>
        <v>6318</v>
      </c>
      <c r="CJ182" s="463">
        <f t="shared" si="727"/>
        <v>14104444</v>
      </c>
      <c r="CK182" s="463">
        <f t="shared" si="596"/>
        <v>2232</v>
      </c>
      <c r="CL182" s="463">
        <f t="shared" si="597"/>
        <v>4930</v>
      </c>
      <c r="CM182" s="463">
        <f t="shared" si="728"/>
        <v>1741</v>
      </c>
      <c r="CN182" s="463">
        <f t="shared" si="728"/>
        <v>3316522</v>
      </c>
      <c r="CO182" s="463">
        <f t="shared" si="599"/>
        <v>1905</v>
      </c>
      <c r="CP182" s="463">
        <f t="shared" si="600"/>
        <v>4337</v>
      </c>
      <c r="CQ182" s="463">
        <f t="shared" si="729"/>
        <v>49947</v>
      </c>
      <c r="CR182" s="463">
        <f t="shared" si="729"/>
        <v>104929465</v>
      </c>
      <c r="CS182" s="463">
        <f t="shared" si="602"/>
        <v>2101</v>
      </c>
      <c r="CT182" s="463">
        <f t="shared" si="603"/>
        <v>4607</v>
      </c>
      <c r="CU182" s="463">
        <f t="shared" si="730"/>
        <v>1927</v>
      </c>
      <c r="CV182" s="463">
        <f t="shared" si="730"/>
        <v>11296260</v>
      </c>
      <c r="CW182" s="463">
        <f t="shared" si="605"/>
        <v>5862</v>
      </c>
      <c r="CX182" s="463">
        <f t="shared" si="606"/>
        <v>12184</v>
      </c>
      <c r="CY182" s="463">
        <f t="shared" si="731"/>
        <v>1038</v>
      </c>
      <c r="CZ182" s="463">
        <f t="shared" si="731"/>
        <v>6065616</v>
      </c>
      <c r="DA182" s="463">
        <f t="shared" si="608"/>
        <v>5844</v>
      </c>
      <c r="DB182" s="463">
        <f t="shared" si="609"/>
        <v>12667</v>
      </c>
      <c r="DC182" s="463">
        <f t="shared" si="732"/>
        <v>3802</v>
      </c>
      <c r="DD182" s="463">
        <f t="shared" si="732"/>
        <v>34325875</v>
      </c>
      <c r="DE182" s="463">
        <f t="shared" si="611"/>
        <v>9028</v>
      </c>
      <c r="DF182" s="463">
        <f t="shared" si="612"/>
        <v>19533</v>
      </c>
      <c r="DG182" s="463">
        <f t="shared" si="733"/>
        <v>923</v>
      </c>
      <c r="DH182" s="463">
        <f t="shared" si="733"/>
        <v>7976696</v>
      </c>
      <c r="DI182" s="463">
        <f t="shared" si="614"/>
        <v>8642</v>
      </c>
      <c r="DJ182" s="463">
        <f t="shared" si="615"/>
        <v>18525</v>
      </c>
      <c r="DK182" s="463">
        <f t="shared" si="668"/>
        <v>409</v>
      </c>
      <c r="DL182" s="463">
        <f t="shared" si="664"/>
        <v>180204</v>
      </c>
      <c r="DM182" s="463">
        <f t="shared" si="705"/>
        <v>441</v>
      </c>
      <c r="DN182" s="463">
        <f t="shared" si="706"/>
        <v>749</v>
      </c>
      <c r="DO182" s="463">
        <f t="shared" si="673"/>
        <v>6472</v>
      </c>
      <c r="DP182" s="463">
        <f t="shared" si="673"/>
        <v>360280</v>
      </c>
      <c r="DQ182" s="463">
        <f t="shared" si="707"/>
        <v>56</v>
      </c>
      <c r="DR182" s="463">
        <f t="shared" si="708"/>
        <v>119</v>
      </c>
      <c r="DS182" s="463">
        <f t="shared" si="674"/>
        <v>61</v>
      </c>
      <c r="DT182" s="463">
        <f t="shared" si="674"/>
        <v>94262</v>
      </c>
      <c r="DU182" s="463">
        <f t="shared" si="578"/>
        <v>1545</v>
      </c>
      <c r="DV182" s="463">
        <f t="shared" si="579"/>
        <v>2840</v>
      </c>
      <c r="DW182" s="463">
        <f t="shared" si="665"/>
        <v>52</v>
      </c>
      <c r="DX182" s="463"/>
      <c r="DY182" s="463"/>
      <c r="DZ182" s="463"/>
      <c r="EA182" s="463"/>
      <c r="EB182" s="463"/>
      <c r="EC182" s="463"/>
      <c r="ED182" s="463"/>
      <c r="EE182" s="463"/>
      <c r="EF182" s="463"/>
      <c r="EG182" s="463">
        <f t="shared" si="683"/>
        <v>707</v>
      </c>
      <c r="EH182" s="463">
        <f t="shared" si="683"/>
        <v>491</v>
      </c>
      <c r="EI182" s="463" t="s">
        <v>152</v>
      </c>
      <c r="EJ182" s="446"/>
      <c r="EK182" s="446"/>
      <c r="EL182" s="446"/>
      <c r="EM182" s="446"/>
      <c r="EN182" s="446"/>
      <c r="EO182" s="446"/>
      <c r="EP182" s="446"/>
      <c r="EQ182" s="446"/>
      <c r="ER182" s="446"/>
      <c r="ES182" s="446"/>
      <c r="ET182" s="446"/>
      <c r="EU182" s="446"/>
      <c r="EV182" s="446"/>
      <c r="EW182" s="446"/>
      <c r="EX182" s="446"/>
      <c r="EY182" s="446"/>
      <c r="EZ182" s="447"/>
      <c r="FA182" s="446">
        <f t="shared" si="709"/>
        <v>3</v>
      </c>
      <c r="FB182" s="417">
        <f t="shared" si="722"/>
        <v>2023</v>
      </c>
      <c r="FC182" s="448">
        <f t="shared" si="723"/>
        <v>44986</v>
      </c>
      <c r="FD182" s="449">
        <f t="shared" si="547"/>
        <v>31</v>
      </c>
      <c r="FE182" s="450"/>
      <c r="FF182" s="451">
        <f t="shared" si="582"/>
        <v>0.5829055210303522</v>
      </c>
      <c r="FG182" s="450"/>
      <c r="FH182" s="452">
        <f t="shared" si="710"/>
        <v>1.8750215035265783</v>
      </c>
      <c r="FI182" s="452">
        <f t="shared" si="711"/>
        <v>1.4074488216067436</v>
      </c>
      <c r="FJ182" s="452">
        <f t="shared" si="712"/>
        <v>1.8205951352018768</v>
      </c>
      <c r="FK182" s="452">
        <f t="shared" si="713"/>
        <v>1.3820224719101124</v>
      </c>
      <c r="FL182" s="452">
        <f t="shared" si="714"/>
        <v>1.324759507637141</v>
      </c>
      <c r="FM182" s="452">
        <f t="shared" si="715"/>
        <v>1.0730786470365135</v>
      </c>
      <c r="FN182" s="452">
        <f t="shared" si="716"/>
        <v>1.4998045602605863</v>
      </c>
      <c r="FO182" s="452">
        <f t="shared" si="717"/>
        <v>1.0678175895765472</v>
      </c>
      <c r="FP182" s="452">
        <f t="shared" si="718"/>
        <v>1.6887052341597797</v>
      </c>
      <c r="FQ182" s="452">
        <f t="shared" si="719"/>
        <v>1.1101928374655647</v>
      </c>
      <c r="FR182" s="453"/>
      <c r="FS182" s="446">
        <f t="shared" si="675"/>
        <v>0</v>
      </c>
      <c r="FT182" s="446">
        <f t="shared" si="675"/>
        <v>7502002</v>
      </c>
      <c r="FU182" s="446">
        <f t="shared" si="675"/>
        <v>12100363</v>
      </c>
      <c r="FV182" s="446">
        <f t="shared" si="675"/>
        <v>20848981</v>
      </c>
      <c r="FW182" s="446">
        <f t="shared" si="675"/>
        <v>10138072</v>
      </c>
      <c r="FX182" s="446">
        <f t="shared" si="675"/>
        <v>7988955</v>
      </c>
      <c r="FY182" s="446">
        <f t="shared" si="675"/>
        <v>269743916</v>
      </c>
      <c r="FZ182" s="446">
        <f t="shared" si="675"/>
        <v>197907885</v>
      </c>
      <c r="GA182" s="446">
        <f t="shared" si="675"/>
        <v>10352212</v>
      </c>
      <c r="GB182" s="446">
        <f t="shared" si="684"/>
        <v>23451480</v>
      </c>
      <c r="GC182" s="446">
        <f t="shared" si="684"/>
        <v>18655896</v>
      </c>
      <c r="GD182" s="446">
        <f t="shared" si="734"/>
        <v>359430</v>
      </c>
      <c r="GE182" s="446">
        <f t="shared" si="734"/>
        <v>107417</v>
      </c>
      <c r="GF182" s="446">
        <f t="shared" si="734"/>
        <v>9662430</v>
      </c>
      <c r="GG182" s="446">
        <f t="shared" si="734"/>
        <v>31147281</v>
      </c>
      <c r="GH182" s="446">
        <f t="shared" si="734"/>
        <v>7549894</v>
      </c>
      <c r="GI182" s="446">
        <f t="shared" si="734"/>
        <v>230098605</v>
      </c>
      <c r="GJ182" s="446">
        <f t="shared" si="734"/>
        <v>23478411</v>
      </c>
      <c r="GK182" s="446">
        <f t="shared" si="734"/>
        <v>13148705</v>
      </c>
      <c r="GL182" s="446">
        <f t="shared" si="734"/>
        <v>74263566</v>
      </c>
      <c r="GM182" s="446">
        <f t="shared" si="734"/>
        <v>17098723</v>
      </c>
      <c r="GN182" s="446">
        <f t="shared" si="666"/>
        <v>173240</v>
      </c>
      <c r="GO182" s="446">
        <f t="shared" si="735"/>
        <v>306256</v>
      </c>
      <c r="GP182" s="446">
        <f t="shared" si="735"/>
        <v>768436</v>
      </c>
      <c r="GQ182" s="446">
        <f t="shared" si="735"/>
        <v>0</v>
      </c>
      <c r="GR182" s="446"/>
      <c r="GS182" s="446"/>
      <c r="GT182" s="446"/>
      <c r="GU182" s="446"/>
      <c r="GV182" s="416"/>
      <c r="GW182" s="402"/>
      <c r="GX182" s="402"/>
      <c r="GY182" s="402"/>
      <c r="GZ182" s="402"/>
      <c r="HA182" s="402"/>
    </row>
    <row r="183" spans="1:209" ht="10.5" customHeight="1" x14ac:dyDescent="0.2">
      <c r="A183" s="417" t="str">
        <f t="shared" si="685"/>
        <v>2023-24APRILY63</v>
      </c>
      <c r="B183" s="458" t="str">
        <f t="shared" si="720"/>
        <v>2023-24</v>
      </c>
      <c r="C183" s="402" t="s">
        <v>664</v>
      </c>
      <c r="D183" s="458" t="str">
        <f t="shared" si="721"/>
        <v>Y63</v>
      </c>
      <c r="E183" s="458" t="str">
        <f t="shared" si="721"/>
        <v>North East and Yorkshire</v>
      </c>
      <c r="F183" s="458" t="str">
        <f t="shared" si="721"/>
        <v>Y63</v>
      </c>
      <c r="H183" s="463">
        <f t="shared" si="669"/>
        <v>133901</v>
      </c>
      <c r="I183" s="463">
        <f t="shared" si="669"/>
        <v>87044</v>
      </c>
      <c r="J183" s="463">
        <f t="shared" si="669"/>
        <v>829729</v>
      </c>
      <c r="K183" s="463">
        <f t="shared" si="686"/>
        <v>10</v>
      </c>
      <c r="L183" s="463">
        <f t="shared" si="687"/>
        <v>0</v>
      </c>
      <c r="M183" s="463">
        <f t="shared" si="688"/>
        <v>28</v>
      </c>
      <c r="N183" s="463">
        <f t="shared" si="689"/>
        <v>64</v>
      </c>
      <c r="O183" s="463">
        <f t="shared" si="690"/>
        <v>143</v>
      </c>
      <c r="P183" s="463">
        <f t="shared" si="670"/>
        <v>550</v>
      </c>
      <c r="Q183" s="463">
        <f t="shared" si="670"/>
        <v>1907</v>
      </c>
      <c r="R183" s="463">
        <f t="shared" si="670"/>
        <v>210</v>
      </c>
      <c r="S183" s="463">
        <f t="shared" si="670"/>
        <v>97791</v>
      </c>
      <c r="T183" s="463">
        <f t="shared" si="670"/>
        <v>10988</v>
      </c>
      <c r="U183" s="463">
        <f t="shared" si="670"/>
        <v>7538</v>
      </c>
      <c r="V183" s="463">
        <f t="shared" si="670"/>
        <v>55783</v>
      </c>
      <c r="W183" s="463">
        <f t="shared" si="670"/>
        <v>16546</v>
      </c>
      <c r="X183" s="463">
        <f t="shared" si="670"/>
        <v>683</v>
      </c>
      <c r="Y183" s="463">
        <f t="shared" si="670"/>
        <v>5148744</v>
      </c>
      <c r="Z183" s="463">
        <f t="shared" si="691"/>
        <v>469</v>
      </c>
      <c r="AA183" s="463">
        <f t="shared" si="692"/>
        <v>817</v>
      </c>
      <c r="AB183" s="463">
        <f t="shared" si="693"/>
        <v>3950997</v>
      </c>
      <c r="AC183" s="463">
        <f t="shared" si="694"/>
        <v>524</v>
      </c>
      <c r="AD183" s="463">
        <f t="shared" si="695"/>
        <v>925</v>
      </c>
      <c r="AE183" s="463">
        <f t="shared" si="696"/>
        <v>89887072</v>
      </c>
      <c r="AF183" s="463">
        <f t="shared" si="697"/>
        <v>1611</v>
      </c>
      <c r="AG183" s="463">
        <f t="shared" si="698"/>
        <v>3383</v>
      </c>
      <c r="AH183" s="463">
        <f t="shared" si="699"/>
        <v>70608072</v>
      </c>
      <c r="AI183" s="463">
        <f t="shared" si="700"/>
        <v>4267</v>
      </c>
      <c r="AJ183" s="463">
        <f t="shared" si="701"/>
        <v>9730</v>
      </c>
      <c r="AK183" s="463">
        <f t="shared" si="702"/>
        <v>3165011</v>
      </c>
      <c r="AL183" s="463">
        <f t="shared" si="703"/>
        <v>4634</v>
      </c>
      <c r="AM183" s="463">
        <f t="shared" si="704"/>
        <v>9952</v>
      </c>
      <c r="AN183" s="463">
        <f t="shared" si="676"/>
        <v>257</v>
      </c>
      <c r="AO183" s="463">
        <f t="shared" si="676"/>
        <v>1836</v>
      </c>
      <c r="AP183" s="463">
        <f t="shared" si="676"/>
        <v>3444</v>
      </c>
      <c r="AQ183" s="463">
        <f t="shared" si="676"/>
        <v>9474171</v>
      </c>
      <c r="AR183" s="463">
        <f t="shared" si="677"/>
        <v>2751</v>
      </c>
      <c r="AS183" s="463">
        <f t="shared" si="678"/>
        <v>5572</v>
      </c>
      <c r="AT183" s="463">
        <f t="shared" si="671"/>
        <v>6155</v>
      </c>
      <c r="AU183" s="463">
        <f t="shared" si="671"/>
        <v>1045</v>
      </c>
      <c r="AV183" s="463">
        <f t="shared" si="671"/>
        <v>507</v>
      </c>
      <c r="AW183" s="463">
        <f t="shared" si="671"/>
        <v>7879</v>
      </c>
      <c r="AX183" s="463">
        <f t="shared" si="671"/>
        <v>1553</v>
      </c>
      <c r="AY183" s="463">
        <f t="shared" si="671"/>
        <v>3050</v>
      </c>
      <c r="AZ183" s="463">
        <f t="shared" si="671"/>
        <v>2070</v>
      </c>
      <c r="BA183" s="463">
        <f t="shared" si="679"/>
        <v>4077</v>
      </c>
      <c r="BB183" s="463">
        <f t="shared" si="679"/>
        <v>9936683</v>
      </c>
      <c r="BC183" s="463">
        <f t="shared" si="680"/>
        <v>2437</v>
      </c>
      <c r="BD183" s="463">
        <f t="shared" si="681"/>
        <v>4845</v>
      </c>
      <c r="BE183" s="463">
        <f t="shared" si="682"/>
        <v>664</v>
      </c>
      <c r="BF183" s="463">
        <f t="shared" si="682"/>
        <v>487</v>
      </c>
      <c r="BG183" s="463">
        <f t="shared" si="682"/>
        <v>1754</v>
      </c>
      <c r="BH183" s="463">
        <f t="shared" si="682"/>
        <v>1172</v>
      </c>
      <c r="BI183" s="463">
        <f t="shared" si="672"/>
        <v>55777</v>
      </c>
      <c r="BJ183" s="463">
        <f t="shared" si="672"/>
        <v>7671</v>
      </c>
      <c r="BK183" s="463">
        <f t="shared" si="672"/>
        <v>28188</v>
      </c>
      <c r="BL183" s="463">
        <f t="shared" si="672"/>
        <v>91636</v>
      </c>
      <c r="BM183" s="463">
        <f t="shared" si="672"/>
        <v>20992</v>
      </c>
      <c r="BN183" s="463">
        <f t="shared" si="672"/>
        <v>15747</v>
      </c>
      <c r="BO183" s="463">
        <f t="shared" si="672"/>
        <v>13929</v>
      </c>
      <c r="BP183" s="463">
        <f t="shared" si="672"/>
        <v>10569</v>
      </c>
      <c r="BQ183" s="463">
        <f t="shared" si="672"/>
        <v>72341</v>
      </c>
      <c r="BR183" s="463">
        <f t="shared" si="672"/>
        <v>59475</v>
      </c>
      <c r="BS183" s="463">
        <f t="shared" si="672"/>
        <v>24307</v>
      </c>
      <c r="BT183" s="463">
        <f t="shared" si="672"/>
        <v>17507</v>
      </c>
      <c r="BU183" s="463">
        <f t="shared" si="672"/>
        <v>1137</v>
      </c>
      <c r="BV183" s="463">
        <f t="shared" si="672"/>
        <v>734</v>
      </c>
      <c r="BW183" s="463">
        <f t="shared" si="724"/>
        <v>320</v>
      </c>
      <c r="BX183" s="463">
        <f t="shared" si="724"/>
        <v>160817</v>
      </c>
      <c r="BY183" s="463">
        <f t="shared" si="587"/>
        <v>503</v>
      </c>
      <c r="BZ183" s="463">
        <f t="shared" si="588"/>
        <v>869</v>
      </c>
      <c r="CA183" s="463">
        <f t="shared" si="725"/>
        <v>116</v>
      </c>
      <c r="CB183" s="463">
        <f t="shared" si="725"/>
        <v>44711</v>
      </c>
      <c r="CC183" s="463">
        <f t="shared" si="590"/>
        <v>385</v>
      </c>
      <c r="CD183" s="463">
        <f t="shared" si="591"/>
        <v>732</v>
      </c>
      <c r="CE183" s="463">
        <f t="shared" si="726"/>
        <v>10552</v>
      </c>
      <c r="CF183" s="463">
        <f t="shared" si="726"/>
        <v>4943216</v>
      </c>
      <c r="CG183" s="463">
        <f t="shared" si="593"/>
        <v>468</v>
      </c>
      <c r="CH183" s="463">
        <f t="shared" si="594"/>
        <v>816</v>
      </c>
      <c r="CI183" s="463">
        <f t="shared" si="727"/>
        <v>5593</v>
      </c>
      <c r="CJ183" s="463">
        <f t="shared" si="727"/>
        <v>9514647</v>
      </c>
      <c r="CK183" s="463">
        <f t="shared" si="596"/>
        <v>1701</v>
      </c>
      <c r="CL183" s="463">
        <f t="shared" si="597"/>
        <v>3435</v>
      </c>
      <c r="CM183" s="463">
        <f t="shared" si="728"/>
        <v>1587</v>
      </c>
      <c r="CN183" s="463">
        <f t="shared" si="728"/>
        <v>2224638</v>
      </c>
      <c r="CO183" s="463">
        <f t="shared" si="599"/>
        <v>1402</v>
      </c>
      <c r="CP183" s="463">
        <f t="shared" si="600"/>
        <v>3038</v>
      </c>
      <c r="CQ183" s="463">
        <f t="shared" si="729"/>
        <v>48603</v>
      </c>
      <c r="CR183" s="463">
        <f t="shared" si="729"/>
        <v>78147787</v>
      </c>
      <c r="CS183" s="463">
        <f t="shared" si="602"/>
        <v>1608</v>
      </c>
      <c r="CT183" s="463">
        <f t="shared" si="603"/>
        <v>3381</v>
      </c>
      <c r="CU183" s="463">
        <f t="shared" si="730"/>
        <v>1754</v>
      </c>
      <c r="CV183" s="463">
        <f t="shared" si="730"/>
        <v>9153924</v>
      </c>
      <c r="CW183" s="463">
        <f t="shared" si="605"/>
        <v>5219</v>
      </c>
      <c r="CX183" s="463">
        <f t="shared" si="606"/>
        <v>10611</v>
      </c>
      <c r="CY183" s="463">
        <f t="shared" si="731"/>
        <v>1248</v>
      </c>
      <c r="CZ183" s="463">
        <f t="shared" si="731"/>
        <v>6619051</v>
      </c>
      <c r="DA183" s="463">
        <f t="shared" si="608"/>
        <v>5304</v>
      </c>
      <c r="DB183" s="463">
        <f t="shared" si="609"/>
        <v>11183</v>
      </c>
      <c r="DC183" s="463">
        <f t="shared" si="732"/>
        <v>3373</v>
      </c>
      <c r="DD183" s="463">
        <f t="shared" si="732"/>
        <v>27750206</v>
      </c>
      <c r="DE183" s="463">
        <f t="shared" si="611"/>
        <v>8227</v>
      </c>
      <c r="DF183" s="463">
        <f t="shared" si="612"/>
        <v>17696</v>
      </c>
      <c r="DG183" s="463">
        <f t="shared" si="733"/>
        <v>934</v>
      </c>
      <c r="DH183" s="463">
        <f t="shared" si="733"/>
        <v>8047971</v>
      </c>
      <c r="DI183" s="463">
        <f t="shared" si="614"/>
        <v>8617</v>
      </c>
      <c r="DJ183" s="463">
        <f t="shared" si="615"/>
        <v>21073</v>
      </c>
      <c r="DK183" s="463">
        <f t="shared" si="668"/>
        <v>335</v>
      </c>
      <c r="DL183" s="463">
        <f t="shared" si="664"/>
        <v>135059</v>
      </c>
      <c r="DM183" s="463">
        <f t="shared" si="705"/>
        <v>403</v>
      </c>
      <c r="DN183" s="463">
        <f t="shared" si="706"/>
        <v>648</v>
      </c>
      <c r="DO183" s="463">
        <f t="shared" si="673"/>
        <v>6113</v>
      </c>
      <c r="DP183" s="463">
        <f t="shared" si="673"/>
        <v>276460</v>
      </c>
      <c r="DQ183" s="463">
        <f t="shared" si="707"/>
        <v>45</v>
      </c>
      <c r="DR183" s="463">
        <f t="shared" si="708"/>
        <v>86</v>
      </c>
      <c r="DS183" s="463">
        <f t="shared" si="674"/>
        <v>80</v>
      </c>
      <c r="DT183" s="463">
        <f t="shared" si="674"/>
        <v>119525</v>
      </c>
      <c r="DU183" s="463">
        <f t="shared" si="578"/>
        <v>1494</v>
      </c>
      <c r="DV183" s="463">
        <f t="shared" si="579"/>
        <v>2875</v>
      </c>
      <c r="DW183" s="463">
        <f t="shared" si="665"/>
        <v>72</v>
      </c>
      <c r="DX183" s="463"/>
      <c r="DY183" s="463"/>
      <c r="DZ183" s="463"/>
      <c r="EA183" s="463"/>
      <c r="EB183" s="463"/>
      <c r="EC183" s="463"/>
      <c r="ED183" s="463"/>
      <c r="EE183" s="463"/>
      <c r="EF183" s="463"/>
      <c r="EG183" s="463">
        <f t="shared" si="683"/>
        <v>211</v>
      </c>
      <c r="EH183" s="463">
        <f t="shared" si="683"/>
        <v>357</v>
      </c>
      <c r="EI183" s="463" t="s">
        <v>152</v>
      </c>
      <c r="EJ183" s="446"/>
      <c r="EK183" s="446"/>
      <c r="EL183" s="446"/>
      <c r="EM183" s="446"/>
      <c r="EN183" s="446"/>
      <c r="EO183" s="446"/>
      <c r="EP183" s="446"/>
      <c r="EQ183" s="446"/>
      <c r="ER183" s="446"/>
      <c r="ES183" s="446"/>
      <c r="ET183" s="446"/>
      <c r="EU183" s="446"/>
      <c r="EV183" s="446"/>
      <c r="EW183" s="446"/>
      <c r="EX183" s="446"/>
      <c r="EY183" s="446"/>
      <c r="EZ183" s="447"/>
      <c r="FA183" s="446">
        <f t="shared" si="709"/>
        <v>4</v>
      </c>
      <c r="FB183" s="417">
        <f t="shared" si="722"/>
        <v>2023</v>
      </c>
      <c r="FC183" s="448">
        <f t="shared" si="723"/>
        <v>45017</v>
      </c>
      <c r="FD183" s="449">
        <f t="shared" si="547"/>
        <v>30</v>
      </c>
      <c r="FE183" s="450"/>
      <c r="FF183" s="451">
        <f t="shared" si="582"/>
        <v>0.58564859168423067</v>
      </c>
      <c r="FG183" s="450"/>
      <c r="FH183" s="452">
        <f t="shared" si="710"/>
        <v>1.9104477611940298</v>
      </c>
      <c r="FI183" s="452">
        <f t="shared" si="711"/>
        <v>1.4331088460138333</v>
      </c>
      <c r="FJ183" s="452">
        <f t="shared" si="712"/>
        <v>1.8478376227115947</v>
      </c>
      <c r="FK183" s="452">
        <f t="shared" si="713"/>
        <v>1.4020960466967365</v>
      </c>
      <c r="FL183" s="452">
        <f t="shared" si="714"/>
        <v>1.2968287829625513</v>
      </c>
      <c r="FM183" s="452">
        <f t="shared" si="715"/>
        <v>1.0661850384525751</v>
      </c>
      <c r="FN183" s="452">
        <f t="shared" si="716"/>
        <v>1.4690559651879609</v>
      </c>
      <c r="FO183" s="452">
        <f t="shared" si="717"/>
        <v>1.0580805028405658</v>
      </c>
      <c r="FP183" s="452">
        <f t="shared" si="718"/>
        <v>1.664714494875549</v>
      </c>
      <c r="FQ183" s="452">
        <f t="shared" si="719"/>
        <v>1.0746705710102489</v>
      </c>
      <c r="FR183" s="453"/>
      <c r="FS183" s="446">
        <f t="shared" si="675"/>
        <v>0</v>
      </c>
      <c r="FT183" s="446">
        <f t="shared" si="675"/>
        <v>2459132</v>
      </c>
      <c r="FU183" s="446">
        <f t="shared" si="675"/>
        <v>5571372</v>
      </c>
      <c r="FV183" s="446">
        <f t="shared" si="675"/>
        <v>12456408</v>
      </c>
      <c r="FW183" s="446">
        <f t="shared" si="675"/>
        <v>8979812</v>
      </c>
      <c r="FX183" s="446">
        <f t="shared" si="675"/>
        <v>6972930</v>
      </c>
      <c r="FY183" s="446">
        <f t="shared" si="675"/>
        <v>188731829</v>
      </c>
      <c r="FZ183" s="446">
        <f t="shared" si="675"/>
        <v>160989755</v>
      </c>
      <c r="GA183" s="446">
        <f t="shared" si="675"/>
        <v>6797543</v>
      </c>
      <c r="GB183" s="446">
        <f t="shared" si="684"/>
        <v>19753065</v>
      </c>
      <c r="GC183" s="446">
        <f t="shared" si="684"/>
        <v>19191400</v>
      </c>
      <c r="GD183" s="446">
        <f t="shared" si="734"/>
        <v>277960</v>
      </c>
      <c r="GE183" s="446">
        <f t="shared" si="734"/>
        <v>84928</v>
      </c>
      <c r="GF183" s="446">
        <f t="shared" si="734"/>
        <v>8612432</v>
      </c>
      <c r="GG183" s="446">
        <f t="shared" si="734"/>
        <v>19213246</v>
      </c>
      <c r="GH183" s="446">
        <f t="shared" si="734"/>
        <v>4822050</v>
      </c>
      <c r="GI183" s="446">
        <f t="shared" si="734"/>
        <v>164321018</v>
      </c>
      <c r="GJ183" s="446">
        <f t="shared" si="734"/>
        <v>18612180</v>
      </c>
      <c r="GK183" s="446">
        <f t="shared" si="734"/>
        <v>13956318</v>
      </c>
      <c r="GL183" s="446">
        <f t="shared" si="734"/>
        <v>59688701</v>
      </c>
      <c r="GM183" s="446">
        <f t="shared" si="734"/>
        <v>19682595</v>
      </c>
      <c r="GN183" s="446">
        <f t="shared" si="666"/>
        <v>230022</v>
      </c>
      <c r="GO183" s="446">
        <f t="shared" si="735"/>
        <v>217212</v>
      </c>
      <c r="GP183" s="446">
        <f t="shared" si="735"/>
        <v>523176</v>
      </c>
      <c r="GQ183" s="446">
        <f t="shared" si="735"/>
        <v>0</v>
      </c>
      <c r="GR183" s="446"/>
      <c r="GS183" s="446"/>
      <c r="GT183" s="446"/>
      <c r="GU183" s="446"/>
      <c r="GV183" s="416"/>
      <c r="GW183" s="402"/>
      <c r="GX183" s="402"/>
      <c r="GY183" s="402"/>
      <c r="GZ183" s="402"/>
      <c r="HA183" s="402"/>
    </row>
    <row r="184" spans="1:209" ht="10.5" customHeight="1" x14ac:dyDescent="0.2">
      <c r="A184" s="417" t="str">
        <f t="shared" si="685"/>
        <v>2023-24MAYY63</v>
      </c>
      <c r="B184" s="458" t="str">
        <f t="shared" si="720"/>
        <v>2023-24</v>
      </c>
      <c r="C184" s="402" t="s">
        <v>668</v>
      </c>
      <c r="D184" s="458" t="str">
        <f t="shared" si="721"/>
        <v>Y63</v>
      </c>
      <c r="E184" s="458" t="str">
        <f t="shared" si="721"/>
        <v>North East and Yorkshire</v>
      </c>
      <c r="F184" s="458" t="str">
        <f t="shared" si="721"/>
        <v>Y63</v>
      </c>
      <c r="H184" s="463">
        <f t="shared" si="669"/>
        <v>145037</v>
      </c>
      <c r="I184" s="463">
        <f t="shared" si="669"/>
        <v>95560</v>
      </c>
      <c r="J184" s="463">
        <f t="shared" si="669"/>
        <v>1067382</v>
      </c>
      <c r="K184" s="463">
        <f t="shared" si="686"/>
        <v>11</v>
      </c>
      <c r="L184" s="463">
        <f t="shared" si="687"/>
        <v>0</v>
      </c>
      <c r="M184" s="463">
        <f t="shared" si="688"/>
        <v>34</v>
      </c>
      <c r="N184" s="463">
        <f t="shared" si="689"/>
        <v>74</v>
      </c>
      <c r="O184" s="463">
        <f t="shared" si="690"/>
        <v>171</v>
      </c>
      <c r="P184" s="463">
        <f t="shared" si="670"/>
        <v>586</v>
      </c>
      <c r="Q184" s="463">
        <f t="shared" si="670"/>
        <v>1826</v>
      </c>
      <c r="R184" s="463">
        <f t="shared" si="670"/>
        <v>193</v>
      </c>
      <c r="S184" s="463">
        <f t="shared" si="670"/>
        <v>102125</v>
      </c>
      <c r="T184" s="463">
        <f t="shared" si="670"/>
        <v>11690</v>
      </c>
      <c r="U184" s="463">
        <f t="shared" si="670"/>
        <v>8123</v>
      </c>
      <c r="V184" s="463">
        <f t="shared" si="670"/>
        <v>57479</v>
      </c>
      <c r="W184" s="463">
        <f t="shared" si="670"/>
        <v>16759</v>
      </c>
      <c r="X184" s="463">
        <f t="shared" si="670"/>
        <v>733</v>
      </c>
      <c r="Y184" s="463">
        <f t="shared" si="670"/>
        <v>5615245</v>
      </c>
      <c r="Z184" s="463">
        <f t="shared" si="691"/>
        <v>480</v>
      </c>
      <c r="AA184" s="463">
        <f t="shared" si="692"/>
        <v>836</v>
      </c>
      <c r="AB184" s="463">
        <f t="shared" si="693"/>
        <v>4360661</v>
      </c>
      <c r="AC184" s="463">
        <f t="shared" si="694"/>
        <v>537</v>
      </c>
      <c r="AD184" s="463">
        <f t="shared" si="695"/>
        <v>952</v>
      </c>
      <c r="AE184" s="463">
        <f t="shared" si="696"/>
        <v>105030748</v>
      </c>
      <c r="AF184" s="463">
        <f t="shared" si="697"/>
        <v>1827</v>
      </c>
      <c r="AG184" s="463">
        <f t="shared" si="698"/>
        <v>3938</v>
      </c>
      <c r="AH184" s="463">
        <f t="shared" si="699"/>
        <v>85182556</v>
      </c>
      <c r="AI184" s="463">
        <f t="shared" si="700"/>
        <v>5083</v>
      </c>
      <c r="AJ184" s="463">
        <f t="shared" si="701"/>
        <v>11948</v>
      </c>
      <c r="AK184" s="463">
        <f t="shared" si="702"/>
        <v>4490786</v>
      </c>
      <c r="AL184" s="463">
        <f t="shared" si="703"/>
        <v>6127</v>
      </c>
      <c r="AM184" s="463">
        <f t="shared" si="704"/>
        <v>15448</v>
      </c>
      <c r="AN184" s="463">
        <f t="shared" si="676"/>
        <v>440</v>
      </c>
      <c r="AO184" s="463">
        <f t="shared" si="676"/>
        <v>2223</v>
      </c>
      <c r="AP184" s="463">
        <f t="shared" si="676"/>
        <v>3990</v>
      </c>
      <c r="AQ184" s="463">
        <f t="shared" si="676"/>
        <v>11046883</v>
      </c>
      <c r="AR184" s="463">
        <f t="shared" si="677"/>
        <v>2769</v>
      </c>
      <c r="AS184" s="463">
        <f t="shared" si="678"/>
        <v>5722</v>
      </c>
      <c r="AT184" s="463">
        <f t="shared" si="671"/>
        <v>7590</v>
      </c>
      <c r="AU184" s="463">
        <f t="shared" si="671"/>
        <v>1436</v>
      </c>
      <c r="AV184" s="463">
        <f t="shared" si="671"/>
        <v>786</v>
      </c>
      <c r="AW184" s="463">
        <f t="shared" si="671"/>
        <v>8387</v>
      </c>
      <c r="AX184" s="463">
        <f t="shared" si="671"/>
        <v>1700</v>
      </c>
      <c r="AY184" s="463">
        <f t="shared" si="671"/>
        <v>3668</v>
      </c>
      <c r="AZ184" s="463">
        <f t="shared" si="671"/>
        <v>2099</v>
      </c>
      <c r="BA184" s="463">
        <f t="shared" si="679"/>
        <v>5539</v>
      </c>
      <c r="BB184" s="463">
        <f t="shared" si="679"/>
        <v>13324258</v>
      </c>
      <c r="BC184" s="463">
        <f t="shared" si="680"/>
        <v>2406</v>
      </c>
      <c r="BD184" s="463">
        <f t="shared" si="681"/>
        <v>4568</v>
      </c>
      <c r="BE184" s="463">
        <f t="shared" si="682"/>
        <v>927</v>
      </c>
      <c r="BF184" s="463">
        <f t="shared" si="682"/>
        <v>788</v>
      </c>
      <c r="BG184" s="463">
        <f t="shared" si="682"/>
        <v>2252</v>
      </c>
      <c r="BH184" s="463">
        <f t="shared" si="682"/>
        <v>1572</v>
      </c>
      <c r="BI184" s="463">
        <f t="shared" si="672"/>
        <v>57145</v>
      </c>
      <c r="BJ184" s="463">
        <f t="shared" si="672"/>
        <v>8478</v>
      </c>
      <c r="BK184" s="463">
        <f t="shared" si="672"/>
        <v>28912</v>
      </c>
      <c r="BL184" s="463">
        <f t="shared" si="672"/>
        <v>94535</v>
      </c>
      <c r="BM184" s="463">
        <f t="shared" si="672"/>
        <v>22335</v>
      </c>
      <c r="BN184" s="463">
        <f t="shared" si="672"/>
        <v>16662</v>
      </c>
      <c r="BO184" s="463">
        <f t="shared" si="672"/>
        <v>15155</v>
      </c>
      <c r="BP184" s="463">
        <f t="shared" si="672"/>
        <v>11397</v>
      </c>
      <c r="BQ184" s="463">
        <f t="shared" si="672"/>
        <v>75657</v>
      </c>
      <c r="BR184" s="463">
        <f t="shared" si="672"/>
        <v>61285</v>
      </c>
      <c r="BS184" s="463">
        <f t="shared" si="672"/>
        <v>25072</v>
      </c>
      <c r="BT184" s="463">
        <f t="shared" si="672"/>
        <v>17768</v>
      </c>
      <c r="BU184" s="463">
        <f t="shared" si="672"/>
        <v>1224</v>
      </c>
      <c r="BV184" s="463">
        <f t="shared" si="672"/>
        <v>784</v>
      </c>
      <c r="BW184" s="463">
        <f t="shared" si="724"/>
        <v>351</v>
      </c>
      <c r="BX184" s="463">
        <f t="shared" si="724"/>
        <v>188104</v>
      </c>
      <c r="BY184" s="463">
        <f t="shared" si="587"/>
        <v>536</v>
      </c>
      <c r="BZ184" s="463">
        <f t="shared" si="588"/>
        <v>914</v>
      </c>
      <c r="CA184" s="463">
        <f t="shared" si="725"/>
        <v>135</v>
      </c>
      <c r="CB184" s="463">
        <f t="shared" si="725"/>
        <v>56635</v>
      </c>
      <c r="CC184" s="463">
        <f t="shared" si="590"/>
        <v>420</v>
      </c>
      <c r="CD184" s="463">
        <f t="shared" si="591"/>
        <v>783</v>
      </c>
      <c r="CE184" s="463">
        <f t="shared" si="726"/>
        <v>11204</v>
      </c>
      <c r="CF184" s="463">
        <f t="shared" si="726"/>
        <v>5370506</v>
      </c>
      <c r="CG184" s="463">
        <f t="shared" si="593"/>
        <v>479</v>
      </c>
      <c r="CH184" s="463">
        <f t="shared" si="594"/>
        <v>834</v>
      </c>
      <c r="CI184" s="463">
        <f t="shared" si="727"/>
        <v>5973</v>
      </c>
      <c r="CJ184" s="463">
        <f t="shared" si="727"/>
        <v>11370061</v>
      </c>
      <c r="CK184" s="463">
        <f t="shared" si="596"/>
        <v>1904</v>
      </c>
      <c r="CL184" s="463">
        <f t="shared" si="597"/>
        <v>3877</v>
      </c>
      <c r="CM184" s="463">
        <f t="shared" si="728"/>
        <v>1790</v>
      </c>
      <c r="CN184" s="463">
        <f t="shared" si="728"/>
        <v>2951895</v>
      </c>
      <c r="CO184" s="463">
        <f t="shared" si="599"/>
        <v>1649</v>
      </c>
      <c r="CP184" s="463">
        <f t="shared" si="600"/>
        <v>3679</v>
      </c>
      <c r="CQ184" s="463">
        <f t="shared" si="729"/>
        <v>49716</v>
      </c>
      <c r="CR184" s="463">
        <f t="shared" si="729"/>
        <v>90708792</v>
      </c>
      <c r="CS184" s="463">
        <f t="shared" si="602"/>
        <v>1825</v>
      </c>
      <c r="CT184" s="463">
        <f t="shared" si="603"/>
        <v>3950</v>
      </c>
      <c r="CU184" s="463">
        <f t="shared" si="730"/>
        <v>1923</v>
      </c>
      <c r="CV184" s="463">
        <f t="shared" si="730"/>
        <v>11292755</v>
      </c>
      <c r="CW184" s="463">
        <f t="shared" si="605"/>
        <v>5872</v>
      </c>
      <c r="CX184" s="463">
        <f t="shared" si="606"/>
        <v>12333</v>
      </c>
      <c r="CY184" s="463">
        <f t="shared" si="731"/>
        <v>1495</v>
      </c>
      <c r="CZ184" s="463">
        <f t="shared" si="731"/>
        <v>10062048</v>
      </c>
      <c r="DA184" s="463">
        <f t="shared" si="608"/>
        <v>6730</v>
      </c>
      <c r="DB184" s="463">
        <f t="shared" si="609"/>
        <v>14691</v>
      </c>
      <c r="DC184" s="463">
        <f t="shared" si="732"/>
        <v>3416</v>
      </c>
      <c r="DD184" s="463">
        <f t="shared" si="732"/>
        <v>34951438</v>
      </c>
      <c r="DE184" s="463">
        <f t="shared" si="611"/>
        <v>10232</v>
      </c>
      <c r="DF184" s="463">
        <f t="shared" si="612"/>
        <v>21932</v>
      </c>
      <c r="DG184" s="463">
        <f t="shared" si="733"/>
        <v>914</v>
      </c>
      <c r="DH184" s="463">
        <f t="shared" si="733"/>
        <v>9712670</v>
      </c>
      <c r="DI184" s="463">
        <f t="shared" si="614"/>
        <v>10627</v>
      </c>
      <c r="DJ184" s="463">
        <f t="shared" si="615"/>
        <v>24647</v>
      </c>
      <c r="DK184" s="463">
        <f t="shared" si="668"/>
        <v>350</v>
      </c>
      <c r="DL184" s="463">
        <f t="shared" si="664"/>
        <v>142697</v>
      </c>
      <c r="DM184" s="463">
        <f t="shared" si="705"/>
        <v>408</v>
      </c>
      <c r="DN184" s="463">
        <f t="shared" si="706"/>
        <v>678</v>
      </c>
      <c r="DO184" s="463">
        <f t="shared" si="673"/>
        <v>6464</v>
      </c>
      <c r="DP184" s="463">
        <f t="shared" si="673"/>
        <v>304486</v>
      </c>
      <c r="DQ184" s="463">
        <f t="shared" si="707"/>
        <v>47</v>
      </c>
      <c r="DR184" s="463">
        <f t="shared" si="708"/>
        <v>87</v>
      </c>
      <c r="DS184" s="463">
        <f t="shared" si="674"/>
        <v>74</v>
      </c>
      <c r="DT184" s="463">
        <f t="shared" si="674"/>
        <v>115233</v>
      </c>
      <c r="DU184" s="463">
        <f t="shared" si="578"/>
        <v>1557</v>
      </c>
      <c r="DV184" s="463">
        <f t="shared" si="579"/>
        <v>3074</v>
      </c>
      <c r="DW184" s="463">
        <f t="shared" si="665"/>
        <v>65</v>
      </c>
      <c r="DX184" s="463"/>
      <c r="DY184" s="463"/>
      <c r="DZ184" s="463"/>
      <c r="EA184" s="463"/>
      <c r="EB184" s="463"/>
      <c r="EC184" s="463"/>
      <c r="ED184" s="463"/>
      <c r="EE184" s="463"/>
      <c r="EF184" s="463"/>
      <c r="EG184" s="463">
        <f t="shared" si="683"/>
        <v>233</v>
      </c>
      <c r="EH184" s="463">
        <f t="shared" si="683"/>
        <v>198</v>
      </c>
      <c r="EI184" s="463" t="s">
        <v>152</v>
      </c>
      <c r="EJ184" s="446"/>
      <c r="EK184" s="446"/>
      <c r="EL184" s="446"/>
      <c r="EM184" s="446"/>
      <c r="EN184" s="446"/>
      <c r="EO184" s="446"/>
      <c r="EP184" s="446"/>
      <c r="EQ184" s="446"/>
      <c r="ER184" s="446"/>
      <c r="ES184" s="446"/>
      <c r="ET184" s="446"/>
      <c r="EU184" s="446"/>
      <c r="EV184" s="446"/>
      <c r="EW184" s="446"/>
      <c r="EX184" s="446"/>
      <c r="EY184" s="446"/>
      <c r="EZ184" s="447"/>
      <c r="FA184" s="446">
        <f t="shared" si="709"/>
        <v>5</v>
      </c>
      <c r="FB184" s="417">
        <f t="shared" si="722"/>
        <v>2023</v>
      </c>
      <c r="FC184" s="448">
        <f t="shared" si="723"/>
        <v>45047</v>
      </c>
      <c r="FD184" s="449">
        <f t="shared" si="547"/>
        <v>31</v>
      </c>
      <c r="FE184" s="450"/>
      <c r="FF184" s="451">
        <f t="shared" si="582"/>
        <v>0.58213256484149856</v>
      </c>
      <c r="FG184" s="450"/>
      <c r="FH184" s="452">
        <f t="shared" si="710"/>
        <v>1.9106073567151411</v>
      </c>
      <c r="FI184" s="452">
        <f t="shared" si="711"/>
        <v>1.4253207869974338</v>
      </c>
      <c r="FJ184" s="452">
        <f t="shared" si="712"/>
        <v>1.8656900160039394</v>
      </c>
      <c r="FK184" s="452">
        <f t="shared" si="713"/>
        <v>1.4030530592145758</v>
      </c>
      <c r="FL184" s="452">
        <f t="shared" si="714"/>
        <v>1.3162546321265158</v>
      </c>
      <c r="FM184" s="452">
        <f t="shared" si="715"/>
        <v>1.0662154873953966</v>
      </c>
      <c r="FN184" s="452">
        <f t="shared" si="716"/>
        <v>1.4960319828152038</v>
      </c>
      <c r="FO184" s="452">
        <f t="shared" si="717"/>
        <v>1.060206456232472</v>
      </c>
      <c r="FP184" s="452">
        <f t="shared" si="718"/>
        <v>1.669849931787176</v>
      </c>
      <c r="FQ184" s="452">
        <f t="shared" si="719"/>
        <v>1.0695770804911324</v>
      </c>
      <c r="FR184" s="453"/>
      <c r="FS184" s="446">
        <f t="shared" si="675"/>
        <v>0</v>
      </c>
      <c r="FT184" s="446">
        <f t="shared" si="675"/>
        <v>3206560</v>
      </c>
      <c r="FU184" s="446">
        <f t="shared" si="675"/>
        <v>7095828</v>
      </c>
      <c r="FV184" s="446">
        <f t="shared" si="675"/>
        <v>16370408</v>
      </c>
      <c r="FW184" s="446">
        <f t="shared" si="675"/>
        <v>9771319</v>
      </c>
      <c r="FX184" s="446">
        <f t="shared" si="675"/>
        <v>7732838</v>
      </c>
      <c r="FY184" s="446">
        <f t="shared" si="675"/>
        <v>226363410</v>
      </c>
      <c r="FZ184" s="446">
        <f t="shared" si="675"/>
        <v>200236422</v>
      </c>
      <c r="GA184" s="446">
        <f t="shared" si="675"/>
        <v>11323204</v>
      </c>
      <c r="GB184" s="446">
        <f t="shared" si="684"/>
        <v>25302152</v>
      </c>
      <c r="GC184" s="446">
        <f t="shared" si="684"/>
        <v>22830637</v>
      </c>
      <c r="GD184" s="446">
        <f t="shared" si="734"/>
        <v>320889</v>
      </c>
      <c r="GE184" s="446">
        <f t="shared" si="734"/>
        <v>105758</v>
      </c>
      <c r="GF184" s="446">
        <f t="shared" si="734"/>
        <v>9348424</v>
      </c>
      <c r="GG184" s="446">
        <f t="shared" si="734"/>
        <v>23160279</v>
      </c>
      <c r="GH184" s="446">
        <f t="shared" si="734"/>
        <v>6586304</v>
      </c>
      <c r="GI184" s="446">
        <f t="shared" si="734"/>
        <v>196373730</v>
      </c>
      <c r="GJ184" s="446">
        <f t="shared" si="734"/>
        <v>23716908</v>
      </c>
      <c r="GK184" s="446">
        <f t="shared" si="734"/>
        <v>21962395</v>
      </c>
      <c r="GL184" s="446">
        <f t="shared" si="734"/>
        <v>74918917</v>
      </c>
      <c r="GM184" s="446">
        <f t="shared" si="734"/>
        <v>22527330</v>
      </c>
      <c r="GN184" s="446">
        <f t="shared" si="666"/>
        <v>227476</v>
      </c>
      <c r="GO184" s="446">
        <f t="shared" si="735"/>
        <v>237450</v>
      </c>
      <c r="GP184" s="446">
        <f t="shared" si="735"/>
        <v>562464</v>
      </c>
      <c r="GQ184" s="446">
        <f t="shared" si="735"/>
        <v>0</v>
      </c>
      <c r="GR184" s="446"/>
      <c r="GS184" s="446"/>
      <c r="GT184" s="446"/>
      <c r="GU184" s="446"/>
      <c r="GV184" s="416"/>
      <c r="GW184" s="402"/>
      <c r="GX184" s="402"/>
      <c r="GY184" s="402"/>
      <c r="GZ184" s="402"/>
      <c r="HA184" s="402"/>
    </row>
    <row r="185" spans="1:209" ht="10.5" customHeight="1" x14ac:dyDescent="0.2">
      <c r="A185" s="417" t="str">
        <f t="shared" si="685"/>
        <v>2023-24JUNEY63</v>
      </c>
      <c r="B185" s="458" t="str">
        <f t="shared" si="720"/>
        <v>2023-24</v>
      </c>
      <c r="C185" s="402" t="s">
        <v>671</v>
      </c>
      <c r="D185" s="458" t="str">
        <f t="shared" si="721"/>
        <v>Y63</v>
      </c>
      <c r="E185" s="458" t="str">
        <f t="shared" si="721"/>
        <v>North East and Yorkshire</v>
      </c>
      <c r="F185" s="458" t="str">
        <f t="shared" si="721"/>
        <v>Y63</v>
      </c>
      <c r="H185" s="463">
        <f t="shared" si="669"/>
        <v>143142</v>
      </c>
      <c r="I185" s="463">
        <f t="shared" si="669"/>
        <v>96038</v>
      </c>
      <c r="J185" s="463">
        <f t="shared" si="669"/>
        <v>2142616</v>
      </c>
      <c r="K185" s="463">
        <f t="shared" si="686"/>
        <v>22</v>
      </c>
      <c r="L185" s="463">
        <f t="shared" si="687"/>
        <v>0</v>
      </c>
      <c r="M185" s="463">
        <f t="shared" si="688"/>
        <v>81</v>
      </c>
      <c r="N185" s="463">
        <f t="shared" si="689"/>
        <v>132</v>
      </c>
      <c r="O185" s="463">
        <f t="shared" si="690"/>
        <v>226</v>
      </c>
      <c r="P185" s="463">
        <f t="shared" ref="P185:Y194" si="736">SUMIFS(P$443:P$10112,$B$443:$B$10112,$B185,$C$443:$C$10112,$C185,$D$443:$D$10112,$D185)</f>
        <v>562</v>
      </c>
      <c r="Q185" s="463">
        <f t="shared" si="736"/>
        <v>1757</v>
      </c>
      <c r="R185" s="463">
        <f t="shared" si="736"/>
        <v>151</v>
      </c>
      <c r="S185" s="463">
        <f t="shared" si="736"/>
        <v>100454</v>
      </c>
      <c r="T185" s="463">
        <f t="shared" si="736"/>
        <v>11673</v>
      </c>
      <c r="U185" s="463">
        <f t="shared" si="736"/>
        <v>8085</v>
      </c>
      <c r="V185" s="463">
        <f t="shared" si="736"/>
        <v>56351</v>
      </c>
      <c r="W185" s="463">
        <f t="shared" si="736"/>
        <v>15732</v>
      </c>
      <c r="X185" s="463">
        <f t="shared" si="736"/>
        <v>719</v>
      </c>
      <c r="Y185" s="463">
        <f t="shared" si="736"/>
        <v>5883440</v>
      </c>
      <c r="Z185" s="463">
        <f t="shared" si="691"/>
        <v>504</v>
      </c>
      <c r="AA185" s="463">
        <f t="shared" si="692"/>
        <v>879</v>
      </c>
      <c r="AB185" s="463">
        <f t="shared" si="693"/>
        <v>4485436</v>
      </c>
      <c r="AC185" s="463">
        <f t="shared" si="694"/>
        <v>555</v>
      </c>
      <c r="AD185" s="463">
        <f t="shared" si="695"/>
        <v>977</v>
      </c>
      <c r="AE185" s="463">
        <f t="shared" si="696"/>
        <v>112425940</v>
      </c>
      <c r="AF185" s="463">
        <f t="shared" si="697"/>
        <v>1995</v>
      </c>
      <c r="AG185" s="463">
        <f t="shared" si="698"/>
        <v>4361</v>
      </c>
      <c r="AH185" s="463">
        <f t="shared" si="699"/>
        <v>93155997</v>
      </c>
      <c r="AI185" s="463">
        <f t="shared" si="700"/>
        <v>5921</v>
      </c>
      <c r="AJ185" s="463">
        <f t="shared" si="701"/>
        <v>13750</v>
      </c>
      <c r="AK185" s="463">
        <f t="shared" si="702"/>
        <v>4909398</v>
      </c>
      <c r="AL185" s="463">
        <f t="shared" si="703"/>
        <v>6828</v>
      </c>
      <c r="AM185" s="463">
        <f t="shared" si="704"/>
        <v>16173</v>
      </c>
      <c r="AN185" s="463">
        <f t="shared" si="676"/>
        <v>443</v>
      </c>
      <c r="AO185" s="463">
        <f t="shared" si="676"/>
        <v>2198</v>
      </c>
      <c r="AP185" s="463">
        <f t="shared" si="676"/>
        <v>3288</v>
      </c>
      <c r="AQ185" s="463">
        <f t="shared" si="676"/>
        <v>10078290</v>
      </c>
      <c r="AR185" s="463">
        <f t="shared" si="677"/>
        <v>3065</v>
      </c>
      <c r="AS185" s="463">
        <f t="shared" si="678"/>
        <v>6180</v>
      </c>
      <c r="AT185" s="463">
        <f t="shared" ref="AT185:AZ194" si="737">SUMIFS(AT$443:AT$10112,$B$443:$B$10112,$B185,$C$443:$C$10112,$C185,$D$443:$D$10112,$D185)</f>
        <v>8021</v>
      </c>
      <c r="AU185" s="463">
        <f t="shared" si="737"/>
        <v>1539</v>
      </c>
      <c r="AV185" s="463">
        <f t="shared" si="737"/>
        <v>939</v>
      </c>
      <c r="AW185" s="463">
        <f t="shared" si="737"/>
        <v>7907</v>
      </c>
      <c r="AX185" s="463">
        <f t="shared" si="737"/>
        <v>1719</v>
      </c>
      <c r="AY185" s="463">
        <f t="shared" si="737"/>
        <v>3824</v>
      </c>
      <c r="AZ185" s="463">
        <f t="shared" si="737"/>
        <v>1540</v>
      </c>
      <c r="BA185" s="463">
        <f t="shared" si="679"/>
        <v>5205</v>
      </c>
      <c r="BB185" s="463">
        <f t="shared" si="679"/>
        <v>14126749</v>
      </c>
      <c r="BC185" s="463">
        <f t="shared" si="680"/>
        <v>2714</v>
      </c>
      <c r="BD185" s="463">
        <f t="shared" si="681"/>
        <v>5214</v>
      </c>
      <c r="BE185" s="463">
        <f t="shared" si="682"/>
        <v>948</v>
      </c>
      <c r="BF185" s="463">
        <f t="shared" si="682"/>
        <v>779</v>
      </c>
      <c r="BG185" s="463">
        <f t="shared" si="682"/>
        <v>1953</v>
      </c>
      <c r="BH185" s="463">
        <f t="shared" si="682"/>
        <v>1525</v>
      </c>
      <c r="BI185" s="463">
        <f t="shared" ref="BI185:BV194" si="738">SUMIFS(BI$443:BI$10112,$B$443:$B$10112,$B185,$C$443:$C$10112,$C185,$D$443:$D$10112,$D185)</f>
        <v>55581</v>
      </c>
      <c r="BJ185" s="463">
        <f t="shared" si="738"/>
        <v>8442</v>
      </c>
      <c r="BK185" s="463">
        <f t="shared" si="738"/>
        <v>28410</v>
      </c>
      <c r="BL185" s="463">
        <f t="shared" si="738"/>
        <v>92433</v>
      </c>
      <c r="BM185" s="463">
        <f t="shared" si="738"/>
        <v>21722</v>
      </c>
      <c r="BN185" s="463">
        <f t="shared" si="738"/>
        <v>16253</v>
      </c>
      <c r="BO185" s="463">
        <f t="shared" si="738"/>
        <v>14696</v>
      </c>
      <c r="BP185" s="463">
        <f t="shared" si="738"/>
        <v>11086</v>
      </c>
      <c r="BQ185" s="463">
        <f t="shared" si="738"/>
        <v>74478</v>
      </c>
      <c r="BR185" s="463">
        <f t="shared" si="738"/>
        <v>60032</v>
      </c>
      <c r="BS185" s="463">
        <f t="shared" si="738"/>
        <v>23303</v>
      </c>
      <c r="BT185" s="463">
        <f t="shared" si="738"/>
        <v>16660</v>
      </c>
      <c r="BU185" s="463">
        <f t="shared" si="738"/>
        <v>1221</v>
      </c>
      <c r="BV185" s="463">
        <f t="shared" si="738"/>
        <v>772</v>
      </c>
      <c r="BW185" s="463">
        <f t="shared" si="724"/>
        <v>341</v>
      </c>
      <c r="BX185" s="463">
        <f t="shared" si="724"/>
        <v>194624</v>
      </c>
      <c r="BY185" s="463">
        <f t="shared" si="587"/>
        <v>571</v>
      </c>
      <c r="BZ185" s="463">
        <f t="shared" si="588"/>
        <v>1014</v>
      </c>
      <c r="CA185" s="463">
        <f t="shared" si="725"/>
        <v>136</v>
      </c>
      <c r="CB185" s="463">
        <f t="shared" si="725"/>
        <v>61179</v>
      </c>
      <c r="CC185" s="463">
        <f t="shared" si="590"/>
        <v>450</v>
      </c>
      <c r="CD185" s="463">
        <f t="shared" si="591"/>
        <v>786</v>
      </c>
      <c r="CE185" s="463">
        <f t="shared" si="726"/>
        <v>11196</v>
      </c>
      <c r="CF185" s="463">
        <f t="shared" si="726"/>
        <v>5627637</v>
      </c>
      <c r="CG185" s="463">
        <f t="shared" si="593"/>
        <v>503</v>
      </c>
      <c r="CH185" s="463">
        <f t="shared" si="594"/>
        <v>876</v>
      </c>
      <c r="CI185" s="463">
        <f t="shared" si="727"/>
        <v>5961</v>
      </c>
      <c r="CJ185" s="463">
        <f t="shared" si="727"/>
        <v>12007755</v>
      </c>
      <c r="CK185" s="463">
        <f t="shared" si="596"/>
        <v>2014</v>
      </c>
      <c r="CL185" s="463">
        <f t="shared" si="597"/>
        <v>4269</v>
      </c>
      <c r="CM185" s="463">
        <f t="shared" si="728"/>
        <v>1767</v>
      </c>
      <c r="CN185" s="463">
        <f t="shared" si="728"/>
        <v>3162815</v>
      </c>
      <c r="CO185" s="463">
        <f t="shared" si="599"/>
        <v>1790</v>
      </c>
      <c r="CP185" s="463">
        <f t="shared" si="600"/>
        <v>3888</v>
      </c>
      <c r="CQ185" s="463">
        <f t="shared" si="729"/>
        <v>48623</v>
      </c>
      <c r="CR185" s="463">
        <f t="shared" si="729"/>
        <v>97255370</v>
      </c>
      <c r="CS185" s="463">
        <f t="shared" si="602"/>
        <v>2000</v>
      </c>
      <c r="CT185" s="463">
        <f t="shared" si="603"/>
        <v>4385</v>
      </c>
      <c r="CU185" s="463">
        <f t="shared" si="730"/>
        <v>1992</v>
      </c>
      <c r="CV185" s="463">
        <f t="shared" si="730"/>
        <v>12077846</v>
      </c>
      <c r="CW185" s="463">
        <f t="shared" si="605"/>
        <v>6063</v>
      </c>
      <c r="CX185" s="463">
        <f t="shared" si="606"/>
        <v>12831</v>
      </c>
      <c r="CY185" s="463">
        <f t="shared" si="731"/>
        <v>1420</v>
      </c>
      <c r="CZ185" s="463">
        <f t="shared" si="731"/>
        <v>9136072</v>
      </c>
      <c r="DA185" s="463">
        <f t="shared" si="608"/>
        <v>6434</v>
      </c>
      <c r="DB185" s="463">
        <f t="shared" si="609"/>
        <v>13821</v>
      </c>
      <c r="DC185" s="463">
        <f t="shared" si="732"/>
        <v>3503</v>
      </c>
      <c r="DD185" s="463">
        <f t="shared" si="732"/>
        <v>35771950</v>
      </c>
      <c r="DE185" s="463">
        <f t="shared" si="611"/>
        <v>10212</v>
      </c>
      <c r="DF185" s="463">
        <f t="shared" si="612"/>
        <v>23018</v>
      </c>
      <c r="DG185" s="463">
        <f t="shared" si="733"/>
        <v>932</v>
      </c>
      <c r="DH185" s="463">
        <f t="shared" si="733"/>
        <v>11087712</v>
      </c>
      <c r="DI185" s="463">
        <f t="shared" si="614"/>
        <v>11897</v>
      </c>
      <c r="DJ185" s="463">
        <f t="shared" si="615"/>
        <v>28192</v>
      </c>
      <c r="DK185" s="463">
        <f t="shared" si="668"/>
        <v>363</v>
      </c>
      <c r="DL185" s="463">
        <f t="shared" si="664"/>
        <v>155518</v>
      </c>
      <c r="DM185" s="463">
        <f t="shared" si="705"/>
        <v>428</v>
      </c>
      <c r="DN185" s="463">
        <f t="shared" si="706"/>
        <v>723</v>
      </c>
      <c r="DO185" s="463">
        <f t="shared" si="673"/>
        <v>6284</v>
      </c>
      <c r="DP185" s="463">
        <f t="shared" si="673"/>
        <v>367783</v>
      </c>
      <c r="DQ185" s="463">
        <f t="shared" si="707"/>
        <v>59</v>
      </c>
      <c r="DR185" s="463">
        <f t="shared" si="708"/>
        <v>125</v>
      </c>
      <c r="DS185" s="463">
        <f t="shared" si="674"/>
        <v>79</v>
      </c>
      <c r="DT185" s="463">
        <f t="shared" si="674"/>
        <v>185721</v>
      </c>
      <c r="DU185" s="463">
        <f t="shared" si="578"/>
        <v>2351</v>
      </c>
      <c r="DV185" s="463">
        <f t="shared" si="579"/>
        <v>4311</v>
      </c>
      <c r="DW185" s="463">
        <f t="shared" si="665"/>
        <v>72</v>
      </c>
      <c r="DX185" s="463"/>
      <c r="DY185" s="463"/>
      <c r="DZ185" s="463"/>
      <c r="EA185" s="463"/>
      <c r="EB185" s="463"/>
      <c r="EC185" s="463"/>
      <c r="ED185" s="463"/>
      <c r="EE185" s="463"/>
      <c r="EF185" s="463"/>
      <c r="EG185" s="463">
        <f t="shared" si="683"/>
        <v>631</v>
      </c>
      <c r="EH185" s="463">
        <f t="shared" si="683"/>
        <v>541</v>
      </c>
      <c r="EI185" s="463" t="s">
        <v>152</v>
      </c>
      <c r="EJ185" s="446"/>
      <c r="EK185" s="446"/>
      <c r="EL185" s="446"/>
      <c r="EM185" s="446"/>
      <c r="EN185" s="446"/>
      <c r="EO185" s="446"/>
      <c r="EP185" s="446"/>
      <c r="EQ185" s="446"/>
      <c r="ER185" s="446"/>
      <c r="ES185" s="446"/>
      <c r="ET185" s="446"/>
      <c r="EU185" s="446"/>
      <c r="EV185" s="446"/>
      <c r="EW185" s="446"/>
      <c r="EX185" s="446"/>
      <c r="EY185" s="446"/>
      <c r="EZ185" s="447"/>
      <c r="FA185" s="446">
        <f t="shared" si="709"/>
        <v>6</v>
      </c>
      <c r="FB185" s="417">
        <f t="shared" si="722"/>
        <v>2023</v>
      </c>
      <c r="FC185" s="448">
        <f t="shared" si="723"/>
        <v>45078</v>
      </c>
      <c r="FD185" s="449">
        <f t="shared" si="547"/>
        <v>30</v>
      </c>
      <c r="FE185" s="450"/>
      <c r="FF185" s="451">
        <f t="shared" si="582"/>
        <v>0.56556565565655659</v>
      </c>
      <c r="FG185" s="450"/>
      <c r="FH185" s="452">
        <f t="shared" si="710"/>
        <v>1.8608755247151547</v>
      </c>
      <c r="FI185" s="452">
        <f t="shared" si="711"/>
        <v>1.3923584339929753</v>
      </c>
      <c r="FJ185" s="452">
        <f t="shared" si="712"/>
        <v>1.8176870748299321</v>
      </c>
      <c r="FK185" s="452">
        <f t="shared" si="713"/>
        <v>1.3711811997526284</v>
      </c>
      <c r="FL185" s="452">
        <f t="shared" si="714"/>
        <v>1.3216801831378324</v>
      </c>
      <c r="FM185" s="452">
        <f t="shared" si="715"/>
        <v>1.0653227094461499</v>
      </c>
      <c r="FN185" s="452">
        <f t="shared" si="716"/>
        <v>1.4812484108822781</v>
      </c>
      <c r="FO185" s="452">
        <f t="shared" si="717"/>
        <v>1.0589880498347317</v>
      </c>
      <c r="FP185" s="452">
        <f t="shared" si="718"/>
        <v>1.6981919332406119</v>
      </c>
      <c r="FQ185" s="452">
        <f t="shared" si="719"/>
        <v>1.0737134909596662</v>
      </c>
      <c r="FR185" s="453"/>
      <c r="FS185" s="446">
        <f t="shared" ref="FS185:GA194" si="739">SUMIFS(FS$443:FS$10112,$B$443:$B$10112,$B185,$C$443:$C$10112,$C185,$D$443:$D$10112,$D185)</f>
        <v>0</v>
      </c>
      <c r="FT185" s="446">
        <f t="shared" si="739"/>
        <v>7749414</v>
      </c>
      <c r="FU185" s="446">
        <f t="shared" si="739"/>
        <v>12677664</v>
      </c>
      <c r="FV185" s="446">
        <f t="shared" si="739"/>
        <v>21673744</v>
      </c>
      <c r="FW185" s="446">
        <f t="shared" si="739"/>
        <v>10262643</v>
      </c>
      <c r="FX185" s="446">
        <f t="shared" si="739"/>
        <v>7901334</v>
      </c>
      <c r="FY185" s="446">
        <f t="shared" si="739"/>
        <v>245758873</v>
      </c>
      <c r="FZ185" s="446">
        <f t="shared" si="739"/>
        <v>216310610</v>
      </c>
      <c r="GA185" s="446">
        <f t="shared" si="739"/>
        <v>11628060</v>
      </c>
      <c r="GB185" s="446">
        <f t="shared" si="684"/>
        <v>27138870</v>
      </c>
      <c r="GC185" s="446">
        <f t="shared" si="684"/>
        <v>20318328</v>
      </c>
      <c r="GD185" s="446">
        <f t="shared" si="734"/>
        <v>345651</v>
      </c>
      <c r="GE185" s="446">
        <f t="shared" si="734"/>
        <v>106916</v>
      </c>
      <c r="GF185" s="446">
        <f t="shared" si="734"/>
        <v>9804360</v>
      </c>
      <c r="GG185" s="446">
        <f t="shared" si="734"/>
        <v>25447398</v>
      </c>
      <c r="GH185" s="446">
        <f t="shared" si="734"/>
        <v>6870239</v>
      </c>
      <c r="GI185" s="446">
        <f t="shared" si="734"/>
        <v>213230057</v>
      </c>
      <c r="GJ185" s="446">
        <f t="shared" si="734"/>
        <v>25560082</v>
      </c>
      <c r="GK185" s="446">
        <f t="shared" si="734"/>
        <v>19625632</v>
      </c>
      <c r="GL185" s="446">
        <f t="shared" si="734"/>
        <v>80633460</v>
      </c>
      <c r="GM185" s="446">
        <f t="shared" si="734"/>
        <v>26274779</v>
      </c>
      <c r="GN185" s="446">
        <f t="shared" si="666"/>
        <v>340545</v>
      </c>
      <c r="GO185" s="446">
        <f t="shared" si="735"/>
        <v>262381</v>
      </c>
      <c r="GP185" s="446">
        <f t="shared" si="735"/>
        <v>787592</v>
      </c>
      <c r="GQ185" s="446">
        <f t="shared" si="735"/>
        <v>0</v>
      </c>
      <c r="GR185" s="446"/>
      <c r="GS185" s="446"/>
      <c r="GT185" s="446"/>
      <c r="GU185" s="446"/>
      <c r="GV185" s="416"/>
      <c r="GW185" s="402"/>
      <c r="GX185" s="402"/>
      <c r="GY185" s="402"/>
      <c r="GZ185" s="402"/>
      <c r="HA185" s="402"/>
    </row>
    <row r="186" spans="1:209" ht="10.5" customHeight="1" x14ac:dyDescent="0.2">
      <c r="A186" s="417" t="str">
        <f t="shared" si="685"/>
        <v>2023-24JULYY63</v>
      </c>
      <c r="B186" s="458" t="str">
        <f t="shared" si="720"/>
        <v>2023-24</v>
      </c>
      <c r="C186" s="402" t="s">
        <v>673</v>
      </c>
      <c r="D186" s="458" t="str">
        <f t="shared" si="721"/>
        <v>Y63</v>
      </c>
      <c r="E186" s="458" t="str">
        <f t="shared" si="721"/>
        <v>North East and Yorkshire</v>
      </c>
      <c r="F186" s="458" t="str">
        <f t="shared" si="721"/>
        <v>Y63</v>
      </c>
      <c r="H186" s="463">
        <f t="shared" si="669"/>
        <v>144361</v>
      </c>
      <c r="I186" s="463">
        <f t="shared" si="669"/>
        <v>91174</v>
      </c>
      <c r="J186" s="463">
        <f t="shared" si="669"/>
        <v>1368434</v>
      </c>
      <c r="K186" s="463">
        <f t="shared" si="686"/>
        <v>15</v>
      </c>
      <c r="L186" s="463">
        <f t="shared" si="687"/>
        <v>0</v>
      </c>
      <c r="M186" s="463">
        <f t="shared" si="688"/>
        <v>49</v>
      </c>
      <c r="N186" s="463">
        <f t="shared" si="689"/>
        <v>97</v>
      </c>
      <c r="O186" s="463">
        <f t="shared" si="690"/>
        <v>202</v>
      </c>
      <c r="P186" s="463">
        <f t="shared" si="736"/>
        <v>592</v>
      </c>
      <c r="Q186" s="463">
        <f t="shared" si="736"/>
        <v>1757</v>
      </c>
      <c r="R186" s="463">
        <f t="shared" si="736"/>
        <v>167</v>
      </c>
      <c r="S186" s="463">
        <f t="shared" si="736"/>
        <v>103245</v>
      </c>
      <c r="T186" s="463">
        <f t="shared" si="736"/>
        <v>11890</v>
      </c>
      <c r="U186" s="463">
        <f t="shared" si="736"/>
        <v>8415</v>
      </c>
      <c r="V186" s="463">
        <f t="shared" si="736"/>
        <v>57877</v>
      </c>
      <c r="W186" s="463">
        <f t="shared" si="736"/>
        <v>16811</v>
      </c>
      <c r="X186" s="463">
        <f t="shared" si="736"/>
        <v>724</v>
      </c>
      <c r="Y186" s="463">
        <f t="shared" si="736"/>
        <v>5811865</v>
      </c>
      <c r="Z186" s="463">
        <f t="shared" si="691"/>
        <v>489</v>
      </c>
      <c r="AA186" s="463">
        <f t="shared" si="692"/>
        <v>849</v>
      </c>
      <c r="AB186" s="463">
        <f t="shared" si="693"/>
        <v>4546437</v>
      </c>
      <c r="AC186" s="463">
        <f t="shared" si="694"/>
        <v>540</v>
      </c>
      <c r="AD186" s="463">
        <f t="shared" si="695"/>
        <v>957</v>
      </c>
      <c r="AE186" s="463">
        <f t="shared" si="696"/>
        <v>106409086</v>
      </c>
      <c r="AF186" s="463">
        <f t="shared" si="697"/>
        <v>1839</v>
      </c>
      <c r="AG186" s="463">
        <f t="shared" si="698"/>
        <v>3972</v>
      </c>
      <c r="AH186" s="463">
        <f t="shared" si="699"/>
        <v>90592662</v>
      </c>
      <c r="AI186" s="463">
        <f t="shared" si="700"/>
        <v>5389</v>
      </c>
      <c r="AJ186" s="463">
        <f t="shared" si="701"/>
        <v>12402</v>
      </c>
      <c r="AK186" s="463">
        <f t="shared" si="702"/>
        <v>4219386</v>
      </c>
      <c r="AL186" s="463">
        <f t="shared" si="703"/>
        <v>5828</v>
      </c>
      <c r="AM186" s="463">
        <f t="shared" si="704"/>
        <v>13922</v>
      </c>
      <c r="AN186" s="463">
        <f t="shared" si="676"/>
        <v>430</v>
      </c>
      <c r="AO186" s="463">
        <f t="shared" si="676"/>
        <v>2097</v>
      </c>
      <c r="AP186" s="463">
        <f t="shared" si="676"/>
        <v>3586</v>
      </c>
      <c r="AQ186" s="463">
        <f t="shared" si="676"/>
        <v>9879508</v>
      </c>
      <c r="AR186" s="463">
        <f t="shared" si="677"/>
        <v>2755</v>
      </c>
      <c r="AS186" s="463">
        <f t="shared" si="678"/>
        <v>5665</v>
      </c>
      <c r="AT186" s="463">
        <f t="shared" si="737"/>
        <v>8061</v>
      </c>
      <c r="AU186" s="463">
        <f t="shared" si="737"/>
        <v>1398</v>
      </c>
      <c r="AV186" s="463">
        <f t="shared" si="737"/>
        <v>895</v>
      </c>
      <c r="AW186" s="463">
        <f t="shared" si="737"/>
        <v>7686</v>
      </c>
      <c r="AX186" s="463">
        <f t="shared" si="737"/>
        <v>1843</v>
      </c>
      <c r="AY186" s="463">
        <f t="shared" si="737"/>
        <v>3925</v>
      </c>
      <c r="AZ186" s="463">
        <f t="shared" si="737"/>
        <v>1625</v>
      </c>
      <c r="BA186" s="463">
        <f t="shared" si="679"/>
        <v>5297</v>
      </c>
      <c r="BB186" s="463">
        <f t="shared" si="679"/>
        <v>12519553</v>
      </c>
      <c r="BC186" s="463">
        <f t="shared" si="680"/>
        <v>2364</v>
      </c>
      <c r="BD186" s="463">
        <f t="shared" si="681"/>
        <v>4595</v>
      </c>
      <c r="BE186" s="463">
        <f t="shared" si="682"/>
        <v>970</v>
      </c>
      <c r="BF186" s="463">
        <f t="shared" si="682"/>
        <v>781</v>
      </c>
      <c r="BG186" s="463">
        <f t="shared" si="682"/>
        <v>2025</v>
      </c>
      <c r="BH186" s="463">
        <f t="shared" si="682"/>
        <v>1521</v>
      </c>
      <c r="BI186" s="463">
        <f t="shared" si="738"/>
        <v>57935</v>
      </c>
      <c r="BJ186" s="463">
        <f t="shared" si="738"/>
        <v>8409</v>
      </c>
      <c r="BK186" s="463">
        <f t="shared" si="738"/>
        <v>28840</v>
      </c>
      <c r="BL186" s="463">
        <f t="shared" si="738"/>
        <v>95184</v>
      </c>
      <c r="BM186" s="463">
        <f t="shared" si="738"/>
        <v>22108</v>
      </c>
      <c r="BN186" s="463">
        <f t="shared" si="738"/>
        <v>16598</v>
      </c>
      <c r="BO186" s="463">
        <f t="shared" si="738"/>
        <v>15372</v>
      </c>
      <c r="BP186" s="463">
        <f t="shared" si="738"/>
        <v>11635</v>
      </c>
      <c r="BQ186" s="463">
        <f t="shared" si="738"/>
        <v>75417</v>
      </c>
      <c r="BR186" s="463">
        <f t="shared" si="738"/>
        <v>61424</v>
      </c>
      <c r="BS186" s="463">
        <f t="shared" si="738"/>
        <v>25155</v>
      </c>
      <c r="BT186" s="463">
        <f t="shared" si="738"/>
        <v>17805</v>
      </c>
      <c r="BU186" s="463">
        <f t="shared" si="738"/>
        <v>1202</v>
      </c>
      <c r="BV186" s="463">
        <f t="shared" si="738"/>
        <v>801</v>
      </c>
      <c r="BW186" s="463">
        <f t="shared" si="724"/>
        <v>383</v>
      </c>
      <c r="BX186" s="463">
        <f t="shared" si="724"/>
        <v>216433</v>
      </c>
      <c r="BY186" s="463">
        <f t="shared" si="587"/>
        <v>565</v>
      </c>
      <c r="BZ186" s="463">
        <f t="shared" si="588"/>
        <v>964</v>
      </c>
      <c r="CA186" s="463">
        <f t="shared" si="725"/>
        <v>141</v>
      </c>
      <c r="CB186" s="463">
        <f t="shared" si="725"/>
        <v>58067</v>
      </c>
      <c r="CC186" s="463">
        <f t="shared" si="590"/>
        <v>412</v>
      </c>
      <c r="CD186" s="463">
        <f t="shared" si="591"/>
        <v>780</v>
      </c>
      <c r="CE186" s="463">
        <f t="shared" si="726"/>
        <v>11366</v>
      </c>
      <c r="CF186" s="463">
        <f t="shared" si="726"/>
        <v>5537365</v>
      </c>
      <c r="CG186" s="463">
        <f t="shared" si="593"/>
        <v>487</v>
      </c>
      <c r="CH186" s="463">
        <f t="shared" si="594"/>
        <v>847</v>
      </c>
      <c r="CI186" s="463">
        <f t="shared" si="727"/>
        <v>6157</v>
      </c>
      <c r="CJ186" s="463">
        <f t="shared" si="727"/>
        <v>11063200</v>
      </c>
      <c r="CK186" s="463">
        <f t="shared" si="596"/>
        <v>1797</v>
      </c>
      <c r="CL186" s="463">
        <f t="shared" si="597"/>
        <v>3726</v>
      </c>
      <c r="CM186" s="463">
        <f t="shared" si="728"/>
        <v>1644</v>
      </c>
      <c r="CN186" s="463">
        <f t="shared" si="728"/>
        <v>2674028</v>
      </c>
      <c r="CO186" s="463">
        <f t="shared" si="599"/>
        <v>1627</v>
      </c>
      <c r="CP186" s="463">
        <f t="shared" si="600"/>
        <v>3681</v>
      </c>
      <c r="CQ186" s="463">
        <f t="shared" si="729"/>
        <v>50076</v>
      </c>
      <c r="CR186" s="463">
        <f t="shared" si="729"/>
        <v>92671858</v>
      </c>
      <c r="CS186" s="463">
        <f t="shared" si="602"/>
        <v>1851</v>
      </c>
      <c r="CT186" s="463">
        <f t="shared" si="603"/>
        <v>4018</v>
      </c>
      <c r="CU186" s="463">
        <f t="shared" si="730"/>
        <v>1830</v>
      </c>
      <c r="CV186" s="463">
        <f t="shared" si="730"/>
        <v>9080234</v>
      </c>
      <c r="CW186" s="463">
        <f t="shared" si="605"/>
        <v>4962</v>
      </c>
      <c r="CX186" s="463">
        <f t="shared" si="606"/>
        <v>10012</v>
      </c>
      <c r="CY186" s="463">
        <f t="shared" si="731"/>
        <v>1333</v>
      </c>
      <c r="CZ186" s="463">
        <f t="shared" si="731"/>
        <v>7291868</v>
      </c>
      <c r="DA186" s="463">
        <f t="shared" si="608"/>
        <v>5470</v>
      </c>
      <c r="DB186" s="463">
        <f t="shared" si="609"/>
        <v>10513</v>
      </c>
      <c r="DC186" s="463">
        <f t="shared" si="732"/>
        <v>3643</v>
      </c>
      <c r="DD186" s="463">
        <f t="shared" si="732"/>
        <v>28933984</v>
      </c>
      <c r="DE186" s="463">
        <f t="shared" si="611"/>
        <v>7942</v>
      </c>
      <c r="DF186" s="463">
        <f t="shared" si="612"/>
        <v>16635</v>
      </c>
      <c r="DG186" s="463">
        <f t="shared" si="733"/>
        <v>972</v>
      </c>
      <c r="DH186" s="463">
        <f t="shared" si="733"/>
        <v>8066792</v>
      </c>
      <c r="DI186" s="463">
        <f t="shared" si="614"/>
        <v>8299</v>
      </c>
      <c r="DJ186" s="463">
        <f t="shared" si="615"/>
        <v>18341</v>
      </c>
      <c r="DK186" s="463">
        <f t="shared" si="668"/>
        <v>326</v>
      </c>
      <c r="DL186" s="463">
        <f t="shared" si="664"/>
        <v>133176</v>
      </c>
      <c r="DM186" s="463">
        <f t="shared" si="705"/>
        <v>409</v>
      </c>
      <c r="DN186" s="463">
        <f t="shared" si="706"/>
        <v>646</v>
      </c>
      <c r="DO186" s="463">
        <f t="shared" si="673"/>
        <v>6041</v>
      </c>
      <c r="DP186" s="463">
        <f t="shared" si="673"/>
        <v>308209</v>
      </c>
      <c r="DQ186" s="463">
        <f t="shared" si="707"/>
        <v>51</v>
      </c>
      <c r="DR186" s="463">
        <f t="shared" si="708"/>
        <v>98</v>
      </c>
      <c r="DS186" s="463">
        <f t="shared" si="674"/>
        <v>69</v>
      </c>
      <c r="DT186" s="463">
        <f t="shared" si="674"/>
        <v>94046</v>
      </c>
      <c r="DU186" s="463">
        <f t="shared" si="578"/>
        <v>1363</v>
      </c>
      <c r="DV186" s="463">
        <f t="shared" si="579"/>
        <v>2790</v>
      </c>
      <c r="DW186" s="463">
        <f t="shared" si="665"/>
        <v>57</v>
      </c>
      <c r="DX186" s="463"/>
      <c r="DY186" s="463"/>
      <c r="DZ186" s="463"/>
      <c r="EA186" s="463"/>
      <c r="EB186" s="463"/>
      <c r="EC186" s="463"/>
      <c r="ED186" s="463"/>
      <c r="EE186" s="463"/>
      <c r="EF186" s="463"/>
      <c r="EG186" s="463">
        <f t="shared" si="683"/>
        <v>447</v>
      </c>
      <c r="EH186" s="463">
        <f t="shared" si="683"/>
        <v>784</v>
      </c>
      <c r="EI186" s="463" t="s">
        <v>152</v>
      </c>
      <c r="EJ186" s="446"/>
      <c r="EK186" s="446"/>
      <c r="EL186" s="446"/>
      <c r="EM186" s="446"/>
      <c r="EN186" s="446"/>
      <c r="EO186" s="446"/>
      <c r="EP186" s="446"/>
      <c r="EQ186" s="446"/>
      <c r="ER186" s="446"/>
      <c r="ES186" s="446"/>
      <c r="ET186" s="446"/>
      <c r="EU186" s="446"/>
      <c r="EV186" s="446"/>
      <c r="EW186" s="446"/>
      <c r="EX186" s="446"/>
      <c r="EY186" s="446"/>
      <c r="EZ186" s="447"/>
      <c r="FA186" s="446">
        <f t="shared" si="709"/>
        <v>7</v>
      </c>
      <c r="FB186" s="417">
        <f t="shared" si="722"/>
        <v>2023</v>
      </c>
      <c r="FC186" s="448">
        <f t="shared" si="723"/>
        <v>45108</v>
      </c>
      <c r="FD186" s="449">
        <f t="shared" si="547"/>
        <v>31</v>
      </c>
      <c r="FE186" s="450"/>
      <c r="FF186" s="451">
        <f t="shared" si="582"/>
        <v>0.53469640644361838</v>
      </c>
      <c r="FG186" s="450"/>
      <c r="FH186" s="452">
        <f t="shared" si="710"/>
        <v>1.8593776282590413</v>
      </c>
      <c r="FI186" s="452">
        <f t="shared" si="711"/>
        <v>1.3959629941126996</v>
      </c>
      <c r="FJ186" s="452">
        <f t="shared" si="712"/>
        <v>1.8267379679144384</v>
      </c>
      <c r="FK186" s="452">
        <f t="shared" si="713"/>
        <v>1.3826500297088533</v>
      </c>
      <c r="FL186" s="452">
        <f t="shared" si="714"/>
        <v>1.3030564818494392</v>
      </c>
      <c r="FM186" s="452">
        <f t="shared" si="715"/>
        <v>1.0612851391744562</v>
      </c>
      <c r="FN186" s="452">
        <f t="shared" si="716"/>
        <v>1.4963416810421748</v>
      </c>
      <c r="FO186" s="452">
        <f t="shared" si="717"/>
        <v>1.0591279519362322</v>
      </c>
      <c r="FP186" s="452">
        <f t="shared" si="718"/>
        <v>1.660220994475138</v>
      </c>
      <c r="FQ186" s="452">
        <f t="shared" si="719"/>
        <v>1.1063535911602209</v>
      </c>
      <c r="FR186" s="453"/>
      <c r="FS186" s="446">
        <f t="shared" si="739"/>
        <v>0</v>
      </c>
      <c r="FT186" s="446">
        <f t="shared" si="739"/>
        <v>4488558</v>
      </c>
      <c r="FU186" s="446">
        <f t="shared" si="739"/>
        <v>8872350</v>
      </c>
      <c r="FV186" s="446">
        <f t="shared" si="739"/>
        <v>18460500</v>
      </c>
      <c r="FW186" s="446">
        <f t="shared" si="739"/>
        <v>10096784</v>
      </c>
      <c r="FX186" s="446">
        <f t="shared" si="739"/>
        <v>8049130</v>
      </c>
      <c r="FY186" s="446">
        <f t="shared" si="739"/>
        <v>229903010</v>
      </c>
      <c r="FZ186" s="446">
        <f t="shared" si="739"/>
        <v>208495218</v>
      </c>
      <c r="GA186" s="446">
        <f t="shared" si="739"/>
        <v>10079333</v>
      </c>
      <c r="GB186" s="446">
        <f t="shared" si="684"/>
        <v>24339715</v>
      </c>
      <c r="GC186" s="446">
        <f t="shared" si="684"/>
        <v>20315406</v>
      </c>
      <c r="GD186" s="446">
        <f t="shared" si="734"/>
        <v>369122</v>
      </c>
      <c r="GE186" s="446">
        <f t="shared" si="734"/>
        <v>110026</v>
      </c>
      <c r="GF186" s="446">
        <f t="shared" si="734"/>
        <v>9624325</v>
      </c>
      <c r="GG186" s="446">
        <f t="shared" si="734"/>
        <v>22940089</v>
      </c>
      <c r="GH186" s="446">
        <f t="shared" si="734"/>
        <v>6051708</v>
      </c>
      <c r="GI186" s="446">
        <f t="shared" si="734"/>
        <v>201223770</v>
      </c>
      <c r="GJ186" s="446">
        <f t="shared" si="734"/>
        <v>18321990</v>
      </c>
      <c r="GK186" s="446">
        <f t="shared" si="734"/>
        <v>14013635</v>
      </c>
      <c r="GL186" s="446">
        <f t="shared" si="734"/>
        <v>60601681</v>
      </c>
      <c r="GM186" s="446">
        <f t="shared" si="734"/>
        <v>17827284</v>
      </c>
      <c r="GN186" s="446">
        <f t="shared" si="666"/>
        <v>192510</v>
      </c>
      <c r="GO186" s="446">
        <f t="shared" si="735"/>
        <v>210444</v>
      </c>
      <c r="GP186" s="446">
        <f t="shared" si="735"/>
        <v>590611</v>
      </c>
      <c r="GQ186" s="446">
        <f t="shared" si="735"/>
        <v>0</v>
      </c>
      <c r="GR186" s="446"/>
      <c r="GS186" s="446"/>
      <c r="GT186" s="446"/>
      <c r="GU186" s="446"/>
      <c r="GV186" s="416"/>
      <c r="GW186" s="402"/>
      <c r="GX186" s="402"/>
      <c r="GY186" s="402"/>
      <c r="GZ186" s="402"/>
      <c r="HA186" s="402"/>
    </row>
    <row r="187" spans="1:209" ht="10.5" customHeight="1" x14ac:dyDescent="0.2">
      <c r="A187" s="417" t="str">
        <f t="shared" si="685"/>
        <v>2023-24AUGUSTY63</v>
      </c>
      <c r="B187" s="458" t="str">
        <f t="shared" si="720"/>
        <v>2023-24</v>
      </c>
      <c r="C187" s="402" t="s">
        <v>636</v>
      </c>
      <c r="D187" s="458" t="str">
        <f t="shared" si="721"/>
        <v>Y63</v>
      </c>
      <c r="E187" s="458" t="str">
        <f t="shared" si="721"/>
        <v>North East and Yorkshire</v>
      </c>
      <c r="F187" s="458" t="str">
        <f t="shared" si="721"/>
        <v>Y63</v>
      </c>
      <c r="H187" s="463">
        <f t="shared" si="669"/>
        <v>140650</v>
      </c>
      <c r="I187" s="463">
        <f t="shared" si="669"/>
        <v>92449</v>
      </c>
      <c r="J187" s="463">
        <f t="shared" si="669"/>
        <v>1197756</v>
      </c>
      <c r="K187" s="463">
        <f t="shared" si="686"/>
        <v>13</v>
      </c>
      <c r="L187" s="463">
        <f t="shared" si="687"/>
        <v>0</v>
      </c>
      <c r="M187" s="463">
        <f t="shared" si="688"/>
        <v>40</v>
      </c>
      <c r="N187" s="463">
        <f t="shared" si="689"/>
        <v>82</v>
      </c>
      <c r="O187" s="463">
        <f t="shared" si="690"/>
        <v>183</v>
      </c>
      <c r="P187" s="463">
        <f t="shared" si="736"/>
        <v>553</v>
      </c>
      <c r="Q187" s="463">
        <f t="shared" si="736"/>
        <v>1890</v>
      </c>
      <c r="R187" s="463">
        <f t="shared" si="736"/>
        <v>176</v>
      </c>
      <c r="S187" s="463">
        <f t="shared" si="736"/>
        <v>102612</v>
      </c>
      <c r="T187" s="463">
        <f t="shared" si="736"/>
        <v>11519</v>
      </c>
      <c r="U187" s="463">
        <f t="shared" si="736"/>
        <v>8002</v>
      </c>
      <c r="V187" s="463">
        <f t="shared" si="736"/>
        <v>57052</v>
      </c>
      <c r="W187" s="463">
        <f t="shared" si="736"/>
        <v>17451</v>
      </c>
      <c r="X187" s="463">
        <f t="shared" si="736"/>
        <v>757</v>
      </c>
      <c r="Y187" s="463">
        <f t="shared" si="736"/>
        <v>5591910</v>
      </c>
      <c r="Z187" s="463">
        <f t="shared" si="691"/>
        <v>485</v>
      </c>
      <c r="AA187" s="463">
        <f t="shared" si="692"/>
        <v>841</v>
      </c>
      <c r="AB187" s="463">
        <f t="shared" si="693"/>
        <v>4376982</v>
      </c>
      <c r="AC187" s="463">
        <f t="shared" si="694"/>
        <v>547</v>
      </c>
      <c r="AD187" s="463">
        <f t="shared" si="695"/>
        <v>968</v>
      </c>
      <c r="AE187" s="463">
        <f t="shared" si="696"/>
        <v>102610344</v>
      </c>
      <c r="AF187" s="463">
        <f t="shared" si="697"/>
        <v>1799</v>
      </c>
      <c r="AG187" s="463">
        <f t="shared" si="698"/>
        <v>3857</v>
      </c>
      <c r="AH187" s="463">
        <f t="shared" si="699"/>
        <v>90906620</v>
      </c>
      <c r="AI187" s="463">
        <f t="shared" si="700"/>
        <v>5209</v>
      </c>
      <c r="AJ187" s="463">
        <f t="shared" si="701"/>
        <v>12369</v>
      </c>
      <c r="AK187" s="463">
        <f t="shared" si="702"/>
        <v>4662291</v>
      </c>
      <c r="AL187" s="463">
        <f t="shared" si="703"/>
        <v>6159</v>
      </c>
      <c r="AM187" s="463">
        <f t="shared" si="704"/>
        <v>14174</v>
      </c>
      <c r="AN187" s="463">
        <f t="shared" si="676"/>
        <v>355</v>
      </c>
      <c r="AO187" s="463">
        <f t="shared" si="676"/>
        <v>2013</v>
      </c>
      <c r="AP187" s="463">
        <f t="shared" si="676"/>
        <v>3755</v>
      </c>
      <c r="AQ187" s="463">
        <f t="shared" si="676"/>
        <v>10835450</v>
      </c>
      <c r="AR187" s="463">
        <f t="shared" si="677"/>
        <v>2886</v>
      </c>
      <c r="AS187" s="463">
        <f t="shared" si="678"/>
        <v>5675</v>
      </c>
      <c r="AT187" s="463">
        <f t="shared" si="737"/>
        <v>8020</v>
      </c>
      <c r="AU187" s="463">
        <f t="shared" si="737"/>
        <v>1230</v>
      </c>
      <c r="AV187" s="463">
        <f t="shared" si="737"/>
        <v>1060</v>
      </c>
      <c r="AW187" s="463">
        <f t="shared" si="737"/>
        <v>6892</v>
      </c>
      <c r="AX187" s="463">
        <f t="shared" si="737"/>
        <v>1570</v>
      </c>
      <c r="AY187" s="463">
        <f t="shared" si="737"/>
        <v>4160</v>
      </c>
      <c r="AZ187" s="463">
        <f t="shared" si="737"/>
        <v>1809</v>
      </c>
      <c r="BA187" s="463">
        <f t="shared" si="679"/>
        <v>4444</v>
      </c>
      <c r="BB187" s="463">
        <f t="shared" si="679"/>
        <v>10659774</v>
      </c>
      <c r="BC187" s="463">
        <f t="shared" si="680"/>
        <v>2399</v>
      </c>
      <c r="BD187" s="463">
        <f t="shared" si="681"/>
        <v>4561</v>
      </c>
      <c r="BE187" s="463">
        <f t="shared" si="682"/>
        <v>769</v>
      </c>
      <c r="BF187" s="463">
        <f t="shared" si="682"/>
        <v>631</v>
      </c>
      <c r="BG187" s="463">
        <f t="shared" si="682"/>
        <v>1749</v>
      </c>
      <c r="BH187" s="463">
        <f t="shared" si="682"/>
        <v>1295</v>
      </c>
      <c r="BI187" s="463">
        <f t="shared" si="738"/>
        <v>56776</v>
      </c>
      <c r="BJ187" s="463">
        <f t="shared" si="738"/>
        <v>8631</v>
      </c>
      <c r="BK187" s="463">
        <f t="shared" si="738"/>
        <v>29185</v>
      </c>
      <c r="BL187" s="463">
        <f t="shared" si="738"/>
        <v>94592</v>
      </c>
      <c r="BM187" s="463">
        <f t="shared" si="738"/>
        <v>21772</v>
      </c>
      <c r="BN187" s="463">
        <f t="shared" si="738"/>
        <v>16351</v>
      </c>
      <c r="BO187" s="463">
        <f t="shared" si="738"/>
        <v>14809</v>
      </c>
      <c r="BP187" s="463">
        <f t="shared" si="738"/>
        <v>11213</v>
      </c>
      <c r="BQ187" s="463">
        <f t="shared" si="738"/>
        <v>74656</v>
      </c>
      <c r="BR187" s="463">
        <f t="shared" si="738"/>
        <v>60872</v>
      </c>
      <c r="BS187" s="463">
        <f t="shared" si="738"/>
        <v>25728</v>
      </c>
      <c r="BT187" s="463">
        <f t="shared" si="738"/>
        <v>18461</v>
      </c>
      <c r="BU187" s="463">
        <f t="shared" si="738"/>
        <v>1190</v>
      </c>
      <c r="BV187" s="463">
        <f t="shared" si="738"/>
        <v>791</v>
      </c>
      <c r="BW187" s="463">
        <f t="shared" si="724"/>
        <v>347</v>
      </c>
      <c r="BX187" s="463">
        <f t="shared" si="724"/>
        <v>186791</v>
      </c>
      <c r="BY187" s="463">
        <f t="shared" si="587"/>
        <v>538</v>
      </c>
      <c r="BZ187" s="463">
        <f t="shared" si="588"/>
        <v>935</v>
      </c>
      <c r="CA187" s="463">
        <f t="shared" si="725"/>
        <v>131</v>
      </c>
      <c r="CB187" s="463">
        <f t="shared" si="725"/>
        <v>55405</v>
      </c>
      <c r="CC187" s="463">
        <f t="shared" si="590"/>
        <v>423</v>
      </c>
      <c r="CD187" s="463">
        <f t="shared" si="591"/>
        <v>790</v>
      </c>
      <c r="CE187" s="463">
        <f t="shared" si="726"/>
        <v>11041</v>
      </c>
      <c r="CF187" s="463">
        <f t="shared" si="726"/>
        <v>5349714</v>
      </c>
      <c r="CG187" s="463">
        <f t="shared" si="593"/>
        <v>485</v>
      </c>
      <c r="CH187" s="463">
        <f t="shared" si="594"/>
        <v>839</v>
      </c>
      <c r="CI187" s="463">
        <f t="shared" si="727"/>
        <v>5989</v>
      </c>
      <c r="CJ187" s="463">
        <f t="shared" si="727"/>
        <v>10580161</v>
      </c>
      <c r="CK187" s="463">
        <f t="shared" si="596"/>
        <v>1767</v>
      </c>
      <c r="CL187" s="463">
        <f t="shared" si="597"/>
        <v>3670</v>
      </c>
      <c r="CM187" s="463">
        <f t="shared" si="728"/>
        <v>1662</v>
      </c>
      <c r="CN187" s="463">
        <f t="shared" si="728"/>
        <v>2744303</v>
      </c>
      <c r="CO187" s="463">
        <f t="shared" si="599"/>
        <v>1651</v>
      </c>
      <c r="CP187" s="463">
        <f t="shared" si="600"/>
        <v>3528</v>
      </c>
      <c r="CQ187" s="463">
        <f t="shared" si="729"/>
        <v>49401</v>
      </c>
      <c r="CR187" s="463">
        <f t="shared" si="729"/>
        <v>89285880</v>
      </c>
      <c r="CS187" s="463">
        <f t="shared" si="602"/>
        <v>1807</v>
      </c>
      <c r="CT187" s="463">
        <f t="shared" si="603"/>
        <v>3897</v>
      </c>
      <c r="CU187" s="463">
        <f t="shared" si="730"/>
        <v>1753</v>
      </c>
      <c r="CV187" s="463">
        <f t="shared" si="730"/>
        <v>8357822</v>
      </c>
      <c r="CW187" s="463">
        <f t="shared" si="605"/>
        <v>4768</v>
      </c>
      <c r="CX187" s="463">
        <f t="shared" si="606"/>
        <v>9434</v>
      </c>
      <c r="CY187" s="463">
        <f t="shared" si="731"/>
        <v>1348</v>
      </c>
      <c r="CZ187" s="463">
        <f t="shared" si="731"/>
        <v>7408843</v>
      </c>
      <c r="DA187" s="463">
        <f t="shared" si="608"/>
        <v>5496</v>
      </c>
      <c r="DB187" s="463">
        <f t="shared" si="609"/>
        <v>12301</v>
      </c>
      <c r="DC187" s="463">
        <f t="shared" si="732"/>
        <v>3654</v>
      </c>
      <c r="DD187" s="463">
        <f t="shared" si="732"/>
        <v>29836081</v>
      </c>
      <c r="DE187" s="463">
        <f t="shared" si="611"/>
        <v>8165</v>
      </c>
      <c r="DF187" s="463">
        <f t="shared" si="612"/>
        <v>16913</v>
      </c>
      <c r="DG187" s="463">
        <f t="shared" si="733"/>
        <v>1008</v>
      </c>
      <c r="DH187" s="463">
        <f t="shared" si="733"/>
        <v>8125593</v>
      </c>
      <c r="DI187" s="463">
        <f t="shared" si="614"/>
        <v>8061</v>
      </c>
      <c r="DJ187" s="463">
        <f t="shared" si="615"/>
        <v>18003</v>
      </c>
      <c r="DK187" s="463">
        <f t="shared" si="668"/>
        <v>332</v>
      </c>
      <c r="DL187" s="463">
        <f t="shared" si="664"/>
        <v>141566</v>
      </c>
      <c r="DM187" s="463">
        <f t="shared" si="705"/>
        <v>426</v>
      </c>
      <c r="DN187" s="463">
        <f t="shared" si="706"/>
        <v>667</v>
      </c>
      <c r="DO187" s="463">
        <f t="shared" si="673"/>
        <v>6117</v>
      </c>
      <c r="DP187" s="463">
        <f t="shared" si="673"/>
        <v>303415</v>
      </c>
      <c r="DQ187" s="463">
        <f t="shared" si="707"/>
        <v>50</v>
      </c>
      <c r="DR187" s="463">
        <f t="shared" si="708"/>
        <v>94</v>
      </c>
      <c r="DS187" s="463">
        <f t="shared" si="674"/>
        <v>86</v>
      </c>
      <c r="DT187" s="463">
        <f t="shared" si="674"/>
        <v>137310</v>
      </c>
      <c r="DU187" s="463">
        <f t="shared" si="578"/>
        <v>1597</v>
      </c>
      <c r="DV187" s="463">
        <f t="shared" si="579"/>
        <v>3698</v>
      </c>
      <c r="DW187" s="463">
        <f t="shared" si="665"/>
        <v>77</v>
      </c>
      <c r="DX187" s="463"/>
      <c r="DY187" s="463"/>
      <c r="DZ187" s="463"/>
      <c r="EA187" s="463"/>
      <c r="EB187" s="463"/>
      <c r="EC187" s="463"/>
      <c r="ED187" s="463"/>
      <c r="EE187" s="463"/>
      <c r="EF187" s="463"/>
      <c r="EG187" s="463">
        <f t="shared" si="683"/>
        <v>246</v>
      </c>
      <c r="EH187" s="463">
        <f t="shared" si="683"/>
        <v>417</v>
      </c>
      <c r="EI187" s="463" t="s">
        <v>152</v>
      </c>
      <c r="EJ187" s="446"/>
      <c r="EK187" s="446"/>
      <c r="EL187" s="446"/>
      <c r="EM187" s="446"/>
      <c r="EN187" s="446"/>
      <c r="EO187" s="446"/>
      <c r="EP187" s="446"/>
      <c r="EQ187" s="446"/>
      <c r="ER187" s="446"/>
      <c r="ES187" s="446"/>
      <c r="ET187" s="446"/>
      <c r="EU187" s="446"/>
      <c r="EV187" s="446"/>
      <c r="EW187" s="446"/>
      <c r="EX187" s="446"/>
      <c r="EY187" s="446"/>
      <c r="EZ187" s="447"/>
      <c r="FA187" s="446">
        <f t="shared" si="709"/>
        <v>8</v>
      </c>
      <c r="FB187" s="417">
        <f t="shared" si="722"/>
        <v>2023</v>
      </c>
      <c r="FC187" s="448">
        <f t="shared" si="723"/>
        <v>45139</v>
      </c>
      <c r="FD187" s="449">
        <f t="shared" ref="FD187:FD222" si="740">DAY(EOMONTH($FC187,0))</f>
        <v>31</v>
      </c>
      <c r="FE187" s="450"/>
      <c r="FF187" s="451">
        <f t="shared" si="582"/>
        <v>0.55781506474557729</v>
      </c>
      <c r="FG187" s="450"/>
      <c r="FH187" s="452">
        <f t="shared" si="710"/>
        <v>1.8900946262696414</v>
      </c>
      <c r="FI187" s="452">
        <f t="shared" si="711"/>
        <v>1.4194808577133431</v>
      </c>
      <c r="FJ187" s="452">
        <f t="shared" si="712"/>
        <v>1.8506623344163959</v>
      </c>
      <c r="FK187" s="452">
        <f t="shared" si="713"/>
        <v>1.4012746813296675</v>
      </c>
      <c r="FL187" s="452">
        <f t="shared" si="714"/>
        <v>1.3085606113720816</v>
      </c>
      <c r="FM187" s="452">
        <f t="shared" si="715"/>
        <v>1.0669564607726285</v>
      </c>
      <c r="FN187" s="452">
        <f t="shared" si="716"/>
        <v>1.4742994670792504</v>
      </c>
      <c r="FO187" s="452">
        <f t="shared" si="717"/>
        <v>1.0578763394647872</v>
      </c>
      <c r="FP187" s="452">
        <f t="shared" si="718"/>
        <v>1.5719947159841479</v>
      </c>
      <c r="FQ187" s="452">
        <f t="shared" si="719"/>
        <v>1.0449141347424042</v>
      </c>
      <c r="FR187" s="453"/>
      <c r="FS187" s="446">
        <f t="shared" si="739"/>
        <v>0</v>
      </c>
      <c r="FT187" s="446">
        <f t="shared" si="739"/>
        <v>3723573</v>
      </c>
      <c r="FU187" s="446">
        <f t="shared" si="739"/>
        <v>7543991</v>
      </c>
      <c r="FV187" s="446">
        <f t="shared" si="739"/>
        <v>16959166</v>
      </c>
      <c r="FW187" s="446">
        <f t="shared" si="739"/>
        <v>9687419</v>
      </c>
      <c r="FX187" s="446">
        <f t="shared" si="739"/>
        <v>7749330</v>
      </c>
      <c r="FY187" s="446">
        <f t="shared" si="739"/>
        <v>220072162</v>
      </c>
      <c r="FZ187" s="446">
        <f t="shared" si="739"/>
        <v>215851482</v>
      </c>
      <c r="GA187" s="446">
        <f t="shared" si="739"/>
        <v>10729901</v>
      </c>
      <c r="GB187" s="446">
        <f t="shared" si="684"/>
        <v>20269084</v>
      </c>
      <c r="GC187" s="446">
        <f t="shared" si="684"/>
        <v>21308867</v>
      </c>
      <c r="GD187" s="446">
        <f t="shared" si="734"/>
        <v>324416</v>
      </c>
      <c r="GE187" s="446">
        <f t="shared" si="734"/>
        <v>103552</v>
      </c>
      <c r="GF187" s="446">
        <f t="shared" si="734"/>
        <v>9263338</v>
      </c>
      <c r="GG187" s="446">
        <f t="shared" si="734"/>
        <v>21977479</v>
      </c>
      <c r="GH187" s="446">
        <f t="shared" si="734"/>
        <v>5862807</v>
      </c>
      <c r="GI187" s="446">
        <f t="shared" si="734"/>
        <v>192531222</v>
      </c>
      <c r="GJ187" s="446">
        <f t="shared" si="734"/>
        <v>16538149</v>
      </c>
      <c r="GK187" s="446">
        <f t="shared" si="734"/>
        <v>16581961</v>
      </c>
      <c r="GL187" s="446">
        <f t="shared" si="734"/>
        <v>61799184</v>
      </c>
      <c r="GM187" s="446">
        <f t="shared" si="734"/>
        <v>18147281</v>
      </c>
      <c r="GN187" s="446">
        <f t="shared" si="666"/>
        <v>318001</v>
      </c>
      <c r="GO187" s="446">
        <f t="shared" si="735"/>
        <v>221360</v>
      </c>
      <c r="GP187" s="446">
        <f t="shared" si="735"/>
        <v>577392</v>
      </c>
      <c r="GQ187" s="446">
        <f t="shared" si="735"/>
        <v>0</v>
      </c>
      <c r="GR187" s="446"/>
      <c r="GS187" s="446"/>
      <c r="GT187" s="446"/>
      <c r="GU187" s="446"/>
      <c r="GV187" s="416"/>
      <c r="GW187" s="402"/>
      <c r="GX187" s="402"/>
      <c r="GY187" s="402"/>
      <c r="GZ187" s="402"/>
      <c r="HA187" s="402"/>
    </row>
    <row r="188" spans="1:209" ht="10.5" customHeight="1" x14ac:dyDescent="0.2">
      <c r="A188" s="417" t="str">
        <f t="shared" si="685"/>
        <v>2023-24SEPTEMBERY63</v>
      </c>
      <c r="B188" s="458" t="str">
        <f t="shared" si="720"/>
        <v>2023-24</v>
      </c>
      <c r="C188" s="402" t="s">
        <v>640</v>
      </c>
      <c r="D188" s="458" t="str">
        <f t="shared" si="721"/>
        <v>Y63</v>
      </c>
      <c r="E188" s="458" t="str">
        <f t="shared" si="721"/>
        <v>North East and Yorkshire</v>
      </c>
      <c r="F188" s="458" t="str">
        <f t="shared" si="721"/>
        <v>Y63</v>
      </c>
      <c r="H188" s="463">
        <f t="shared" si="669"/>
        <v>143348</v>
      </c>
      <c r="I188" s="463">
        <f t="shared" si="669"/>
        <v>97361</v>
      </c>
      <c r="J188" s="463">
        <f t="shared" si="669"/>
        <v>904543</v>
      </c>
      <c r="K188" s="463">
        <f t="shared" si="686"/>
        <v>9</v>
      </c>
      <c r="L188" s="463">
        <f t="shared" si="687"/>
        <v>0</v>
      </c>
      <c r="M188" s="463">
        <f t="shared" si="688"/>
        <v>35</v>
      </c>
      <c r="N188" s="463">
        <f t="shared" si="689"/>
        <v>61</v>
      </c>
      <c r="O188" s="463">
        <f t="shared" si="690"/>
        <v>98</v>
      </c>
      <c r="P188" s="463">
        <f t="shared" si="736"/>
        <v>537</v>
      </c>
      <c r="Q188" s="463">
        <f t="shared" si="736"/>
        <v>2129</v>
      </c>
      <c r="R188" s="463">
        <f t="shared" si="736"/>
        <v>134</v>
      </c>
      <c r="S188" s="463">
        <f t="shared" si="736"/>
        <v>101986</v>
      </c>
      <c r="T188" s="463">
        <f t="shared" si="736"/>
        <v>12045</v>
      </c>
      <c r="U188" s="463">
        <f t="shared" si="736"/>
        <v>8235</v>
      </c>
      <c r="V188" s="463">
        <f t="shared" si="736"/>
        <v>57143</v>
      </c>
      <c r="W188" s="463">
        <f t="shared" si="736"/>
        <v>16478</v>
      </c>
      <c r="X188" s="463">
        <f t="shared" si="736"/>
        <v>744</v>
      </c>
      <c r="Y188" s="463">
        <f t="shared" si="736"/>
        <v>5837406</v>
      </c>
      <c r="Z188" s="463">
        <f t="shared" si="691"/>
        <v>485</v>
      </c>
      <c r="AA188" s="463">
        <f t="shared" si="692"/>
        <v>842</v>
      </c>
      <c r="AB188" s="463">
        <f t="shared" si="693"/>
        <v>4527055</v>
      </c>
      <c r="AC188" s="463">
        <f t="shared" si="694"/>
        <v>550</v>
      </c>
      <c r="AD188" s="463">
        <f t="shared" si="695"/>
        <v>970</v>
      </c>
      <c r="AE188" s="463">
        <f t="shared" si="696"/>
        <v>114531699</v>
      </c>
      <c r="AF188" s="463">
        <f t="shared" si="697"/>
        <v>2004</v>
      </c>
      <c r="AG188" s="463">
        <f t="shared" si="698"/>
        <v>4377</v>
      </c>
      <c r="AH188" s="463">
        <f t="shared" si="699"/>
        <v>93315003</v>
      </c>
      <c r="AI188" s="463">
        <f t="shared" si="700"/>
        <v>5663</v>
      </c>
      <c r="AJ188" s="463">
        <f t="shared" si="701"/>
        <v>12928</v>
      </c>
      <c r="AK188" s="463">
        <f t="shared" si="702"/>
        <v>4996104</v>
      </c>
      <c r="AL188" s="463">
        <f t="shared" si="703"/>
        <v>6715</v>
      </c>
      <c r="AM188" s="463">
        <f t="shared" si="704"/>
        <v>16250</v>
      </c>
      <c r="AN188" s="463">
        <f t="shared" si="676"/>
        <v>396</v>
      </c>
      <c r="AO188" s="463">
        <f t="shared" si="676"/>
        <v>2132</v>
      </c>
      <c r="AP188" s="463">
        <f t="shared" si="676"/>
        <v>3392</v>
      </c>
      <c r="AQ188" s="463">
        <f t="shared" si="676"/>
        <v>10166777</v>
      </c>
      <c r="AR188" s="463">
        <f t="shared" si="677"/>
        <v>2997</v>
      </c>
      <c r="AS188" s="463">
        <f t="shared" si="678"/>
        <v>5941</v>
      </c>
      <c r="AT188" s="463">
        <f t="shared" si="737"/>
        <v>8252</v>
      </c>
      <c r="AU188" s="463">
        <f t="shared" si="737"/>
        <v>1229</v>
      </c>
      <c r="AV188" s="463">
        <f t="shared" si="737"/>
        <v>1399</v>
      </c>
      <c r="AW188" s="463">
        <f t="shared" si="737"/>
        <v>7569</v>
      </c>
      <c r="AX188" s="463">
        <f t="shared" si="737"/>
        <v>1503</v>
      </c>
      <c r="AY188" s="463">
        <f t="shared" si="737"/>
        <v>4121</v>
      </c>
      <c r="AZ188" s="463">
        <f t="shared" si="737"/>
        <v>1631</v>
      </c>
      <c r="BA188" s="463">
        <f t="shared" si="679"/>
        <v>4807</v>
      </c>
      <c r="BB188" s="463">
        <f t="shared" si="679"/>
        <v>12443569</v>
      </c>
      <c r="BC188" s="463">
        <f t="shared" si="680"/>
        <v>2589</v>
      </c>
      <c r="BD188" s="463">
        <f t="shared" si="681"/>
        <v>5053</v>
      </c>
      <c r="BE188" s="463">
        <f t="shared" si="682"/>
        <v>920</v>
      </c>
      <c r="BF188" s="463">
        <f t="shared" si="682"/>
        <v>734</v>
      </c>
      <c r="BG188" s="463">
        <f t="shared" si="682"/>
        <v>1786</v>
      </c>
      <c r="BH188" s="463">
        <f t="shared" si="682"/>
        <v>1367</v>
      </c>
      <c r="BI188" s="463">
        <f t="shared" si="738"/>
        <v>56518</v>
      </c>
      <c r="BJ188" s="463">
        <f t="shared" si="738"/>
        <v>8096</v>
      </c>
      <c r="BK188" s="463">
        <f t="shared" si="738"/>
        <v>29120</v>
      </c>
      <c r="BL188" s="463">
        <f t="shared" si="738"/>
        <v>93734</v>
      </c>
      <c r="BM188" s="463">
        <f t="shared" si="738"/>
        <v>22555</v>
      </c>
      <c r="BN188" s="463">
        <f t="shared" si="738"/>
        <v>17091</v>
      </c>
      <c r="BO188" s="463">
        <f t="shared" si="738"/>
        <v>15066</v>
      </c>
      <c r="BP188" s="463">
        <f t="shared" si="738"/>
        <v>11543</v>
      </c>
      <c r="BQ188" s="463">
        <f t="shared" si="738"/>
        <v>75743</v>
      </c>
      <c r="BR188" s="463">
        <f t="shared" si="738"/>
        <v>61121</v>
      </c>
      <c r="BS188" s="463">
        <f t="shared" si="738"/>
        <v>24482</v>
      </c>
      <c r="BT188" s="463">
        <f t="shared" si="738"/>
        <v>17554</v>
      </c>
      <c r="BU188" s="463">
        <f t="shared" si="738"/>
        <v>1260</v>
      </c>
      <c r="BV188" s="463">
        <f t="shared" si="738"/>
        <v>832</v>
      </c>
      <c r="BW188" s="463">
        <f t="shared" si="724"/>
        <v>353</v>
      </c>
      <c r="BX188" s="463">
        <f t="shared" si="724"/>
        <v>196837</v>
      </c>
      <c r="BY188" s="463">
        <f t="shared" si="587"/>
        <v>558</v>
      </c>
      <c r="BZ188" s="463">
        <f t="shared" si="588"/>
        <v>1009</v>
      </c>
      <c r="CA188" s="463">
        <f t="shared" si="725"/>
        <v>115</v>
      </c>
      <c r="CB188" s="463">
        <f t="shared" si="725"/>
        <v>50233</v>
      </c>
      <c r="CC188" s="463">
        <f t="shared" si="590"/>
        <v>437</v>
      </c>
      <c r="CD188" s="463">
        <f t="shared" si="591"/>
        <v>849</v>
      </c>
      <c r="CE188" s="463">
        <f t="shared" si="726"/>
        <v>11577</v>
      </c>
      <c r="CF188" s="463">
        <f t="shared" si="726"/>
        <v>5590336</v>
      </c>
      <c r="CG188" s="463">
        <f t="shared" si="593"/>
        <v>483</v>
      </c>
      <c r="CH188" s="463">
        <f t="shared" si="594"/>
        <v>836</v>
      </c>
      <c r="CI188" s="463">
        <f t="shared" si="727"/>
        <v>6018</v>
      </c>
      <c r="CJ188" s="463">
        <f t="shared" si="727"/>
        <v>12393496</v>
      </c>
      <c r="CK188" s="463">
        <f t="shared" si="596"/>
        <v>2059</v>
      </c>
      <c r="CL188" s="463">
        <f t="shared" si="597"/>
        <v>4430</v>
      </c>
      <c r="CM188" s="463">
        <f t="shared" si="728"/>
        <v>1666</v>
      </c>
      <c r="CN188" s="463">
        <f t="shared" si="728"/>
        <v>3061157</v>
      </c>
      <c r="CO188" s="463">
        <f t="shared" si="599"/>
        <v>1837</v>
      </c>
      <c r="CP188" s="463">
        <f t="shared" si="600"/>
        <v>3938</v>
      </c>
      <c r="CQ188" s="463">
        <f t="shared" si="729"/>
        <v>49459</v>
      </c>
      <c r="CR188" s="463">
        <f t="shared" si="729"/>
        <v>99077046</v>
      </c>
      <c r="CS188" s="463">
        <f t="shared" si="602"/>
        <v>2003</v>
      </c>
      <c r="CT188" s="463">
        <f t="shared" si="603"/>
        <v>4386</v>
      </c>
      <c r="CU188" s="463">
        <f t="shared" si="730"/>
        <v>1863</v>
      </c>
      <c r="CV188" s="463">
        <f t="shared" si="730"/>
        <v>9954927</v>
      </c>
      <c r="CW188" s="463">
        <f t="shared" si="605"/>
        <v>5343</v>
      </c>
      <c r="CX188" s="463">
        <f t="shared" si="606"/>
        <v>11199</v>
      </c>
      <c r="CY188" s="463">
        <f t="shared" si="731"/>
        <v>1233</v>
      </c>
      <c r="CZ188" s="463">
        <f t="shared" si="731"/>
        <v>7389614</v>
      </c>
      <c r="DA188" s="463">
        <f t="shared" si="608"/>
        <v>5993</v>
      </c>
      <c r="DB188" s="463">
        <f t="shared" si="609"/>
        <v>13059</v>
      </c>
      <c r="DC188" s="463">
        <f t="shared" si="732"/>
        <v>3562</v>
      </c>
      <c r="DD188" s="463">
        <f t="shared" si="732"/>
        <v>31300152</v>
      </c>
      <c r="DE188" s="463">
        <f t="shared" si="611"/>
        <v>8787</v>
      </c>
      <c r="DF188" s="463">
        <f t="shared" si="612"/>
        <v>18729</v>
      </c>
      <c r="DG188" s="463">
        <f t="shared" si="733"/>
        <v>960</v>
      </c>
      <c r="DH188" s="463">
        <f t="shared" si="733"/>
        <v>9122781</v>
      </c>
      <c r="DI188" s="463">
        <f t="shared" si="614"/>
        <v>9503</v>
      </c>
      <c r="DJ188" s="463">
        <f t="shared" si="615"/>
        <v>21706</v>
      </c>
      <c r="DK188" s="463">
        <f t="shared" si="668"/>
        <v>324</v>
      </c>
      <c r="DL188" s="463">
        <f t="shared" si="664"/>
        <v>128800</v>
      </c>
      <c r="DM188" s="463">
        <f t="shared" si="705"/>
        <v>398</v>
      </c>
      <c r="DN188" s="463">
        <f t="shared" si="706"/>
        <v>650</v>
      </c>
      <c r="DO188" s="463">
        <f t="shared" si="673"/>
        <v>6897</v>
      </c>
      <c r="DP188" s="463">
        <f t="shared" si="673"/>
        <v>309164</v>
      </c>
      <c r="DQ188" s="463">
        <f t="shared" si="707"/>
        <v>45</v>
      </c>
      <c r="DR188" s="463">
        <f t="shared" si="708"/>
        <v>85</v>
      </c>
      <c r="DS188" s="463">
        <f t="shared" si="674"/>
        <v>75</v>
      </c>
      <c r="DT188" s="463">
        <f t="shared" si="674"/>
        <v>125241</v>
      </c>
      <c r="DU188" s="463">
        <f t="shared" si="578"/>
        <v>1670</v>
      </c>
      <c r="DV188" s="463">
        <f t="shared" si="579"/>
        <v>3315</v>
      </c>
      <c r="DW188" s="463">
        <f t="shared" si="665"/>
        <v>64</v>
      </c>
      <c r="DX188" s="463"/>
      <c r="DY188" s="463"/>
      <c r="DZ188" s="463"/>
      <c r="EA188" s="463"/>
      <c r="EB188" s="463"/>
      <c r="EC188" s="463"/>
      <c r="ED188" s="463"/>
      <c r="EE188" s="463"/>
      <c r="EF188" s="463"/>
      <c r="EG188" s="463">
        <f t="shared" si="683"/>
        <v>519</v>
      </c>
      <c r="EH188" s="463">
        <f t="shared" si="683"/>
        <v>161</v>
      </c>
      <c r="EI188" s="463" t="s">
        <v>152</v>
      </c>
      <c r="EJ188" s="446"/>
      <c r="EK188" s="446"/>
      <c r="EL188" s="446"/>
      <c r="EM188" s="446"/>
      <c r="EN188" s="446"/>
      <c r="EO188" s="446"/>
      <c r="EP188" s="446"/>
      <c r="EQ188" s="446"/>
      <c r="ER188" s="446"/>
      <c r="ES188" s="446"/>
      <c r="ET188" s="446"/>
      <c r="EU188" s="446"/>
      <c r="EV188" s="446"/>
      <c r="EW188" s="446"/>
      <c r="EX188" s="446"/>
      <c r="EY188" s="446"/>
      <c r="EZ188" s="447"/>
      <c r="FA188" s="446">
        <f t="shared" si="709"/>
        <v>9</v>
      </c>
      <c r="FB188" s="417">
        <f t="shared" si="722"/>
        <v>2023</v>
      </c>
      <c r="FC188" s="448">
        <f t="shared" si="723"/>
        <v>45170</v>
      </c>
      <c r="FD188" s="449">
        <f t="shared" si="740"/>
        <v>30</v>
      </c>
      <c r="FE188" s="450"/>
      <c r="FF188" s="451">
        <f t="shared" si="582"/>
        <v>0.59932221063607927</v>
      </c>
      <c r="FG188" s="450"/>
      <c r="FH188" s="452">
        <f t="shared" si="710"/>
        <v>1.8725612287256124</v>
      </c>
      <c r="FI188" s="452">
        <f t="shared" si="711"/>
        <v>1.4189290161892902</v>
      </c>
      <c r="FJ188" s="452">
        <f t="shared" si="712"/>
        <v>1.8295081967213114</v>
      </c>
      <c r="FK188" s="452">
        <f t="shared" si="713"/>
        <v>1.4017000607164543</v>
      </c>
      <c r="FL188" s="452">
        <f t="shared" si="714"/>
        <v>1.3254991862520344</v>
      </c>
      <c r="FM188" s="452">
        <f t="shared" si="715"/>
        <v>1.069614825962935</v>
      </c>
      <c r="FN188" s="452">
        <f t="shared" si="716"/>
        <v>1.4857385605049156</v>
      </c>
      <c r="FO188" s="452">
        <f t="shared" si="717"/>
        <v>1.0652991867945139</v>
      </c>
      <c r="FP188" s="452">
        <f t="shared" si="718"/>
        <v>1.6935483870967742</v>
      </c>
      <c r="FQ188" s="452">
        <f t="shared" si="719"/>
        <v>1.118279569892473</v>
      </c>
      <c r="FR188" s="453"/>
      <c r="FS188" s="446">
        <f t="shared" si="739"/>
        <v>0</v>
      </c>
      <c r="FT188" s="446">
        <f t="shared" si="739"/>
        <v>3434387</v>
      </c>
      <c r="FU188" s="446">
        <f t="shared" si="739"/>
        <v>5915976</v>
      </c>
      <c r="FV188" s="446">
        <f t="shared" si="739"/>
        <v>9578536</v>
      </c>
      <c r="FW188" s="446">
        <f t="shared" si="739"/>
        <v>10146866</v>
      </c>
      <c r="FX188" s="446">
        <f t="shared" si="739"/>
        <v>7990561</v>
      </c>
      <c r="FY188" s="446">
        <f t="shared" si="739"/>
        <v>250098426</v>
      </c>
      <c r="FZ188" s="446">
        <f t="shared" si="739"/>
        <v>213026188</v>
      </c>
      <c r="GA188" s="446">
        <f t="shared" si="739"/>
        <v>12090118</v>
      </c>
      <c r="GB188" s="446">
        <f t="shared" si="684"/>
        <v>24289771</v>
      </c>
      <c r="GC188" s="446">
        <f t="shared" si="684"/>
        <v>20151659</v>
      </c>
      <c r="GD188" s="446">
        <f t="shared" si="734"/>
        <v>356160</v>
      </c>
      <c r="GE188" s="446">
        <f t="shared" si="734"/>
        <v>97681</v>
      </c>
      <c r="GF188" s="446">
        <f t="shared" si="734"/>
        <v>9683966</v>
      </c>
      <c r="GG188" s="446">
        <f t="shared" si="734"/>
        <v>26662406</v>
      </c>
      <c r="GH188" s="446">
        <f t="shared" si="734"/>
        <v>6560758</v>
      </c>
      <c r="GI188" s="446">
        <f t="shared" si="734"/>
        <v>216942958</v>
      </c>
      <c r="GJ188" s="446">
        <f t="shared" si="734"/>
        <v>20863413</v>
      </c>
      <c r="GK188" s="446">
        <f t="shared" si="734"/>
        <v>16101390</v>
      </c>
      <c r="GL188" s="446">
        <f t="shared" si="734"/>
        <v>66711426</v>
      </c>
      <c r="GM188" s="446">
        <f t="shared" si="734"/>
        <v>20837619</v>
      </c>
      <c r="GN188" s="446">
        <f t="shared" si="666"/>
        <v>248625</v>
      </c>
      <c r="GO188" s="446">
        <f t="shared" si="735"/>
        <v>210636</v>
      </c>
      <c r="GP188" s="446">
        <f t="shared" si="735"/>
        <v>588113</v>
      </c>
      <c r="GQ188" s="446">
        <f t="shared" si="735"/>
        <v>0</v>
      </c>
      <c r="GR188" s="446"/>
      <c r="GS188" s="446"/>
      <c r="GT188" s="446"/>
      <c r="GU188" s="446"/>
      <c r="GV188" s="416"/>
      <c r="GW188" s="402"/>
      <c r="GX188" s="402"/>
      <c r="GY188" s="402"/>
      <c r="GZ188" s="402"/>
      <c r="HA188" s="402"/>
    </row>
    <row r="189" spans="1:209" ht="10.5" customHeight="1" x14ac:dyDescent="0.2">
      <c r="A189" s="417" t="str">
        <f t="shared" si="685"/>
        <v>2023-24OCTOBERY63</v>
      </c>
      <c r="B189" s="458" t="str">
        <f t="shared" si="720"/>
        <v>2023-24</v>
      </c>
      <c r="C189" s="402" t="s">
        <v>643</v>
      </c>
      <c r="D189" s="458" t="str">
        <f t="shared" si="721"/>
        <v>Y63</v>
      </c>
      <c r="E189" s="458" t="str">
        <f t="shared" si="721"/>
        <v>North East and Yorkshire</v>
      </c>
      <c r="F189" s="458" t="str">
        <f t="shared" si="721"/>
        <v>Y63</v>
      </c>
      <c r="H189" s="463">
        <f t="shared" si="669"/>
        <v>150379</v>
      </c>
      <c r="I189" s="463">
        <f t="shared" si="669"/>
        <v>100940</v>
      </c>
      <c r="J189" s="463">
        <f t="shared" si="669"/>
        <v>948906</v>
      </c>
      <c r="K189" s="463">
        <f t="shared" si="686"/>
        <v>9</v>
      </c>
      <c r="L189" s="463">
        <f t="shared" si="687"/>
        <v>0</v>
      </c>
      <c r="M189" s="463">
        <f t="shared" si="688"/>
        <v>38</v>
      </c>
      <c r="N189" s="463">
        <f t="shared" si="689"/>
        <v>57</v>
      </c>
      <c r="O189" s="463">
        <f t="shared" si="690"/>
        <v>87</v>
      </c>
      <c r="P189" s="463">
        <f t="shared" si="736"/>
        <v>658</v>
      </c>
      <c r="Q189" s="463">
        <f t="shared" si="736"/>
        <v>2470</v>
      </c>
      <c r="R189" s="463">
        <f t="shared" si="736"/>
        <v>128</v>
      </c>
      <c r="S189" s="463">
        <f t="shared" si="736"/>
        <v>107156</v>
      </c>
      <c r="T189" s="463">
        <f t="shared" si="736"/>
        <v>13033</v>
      </c>
      <c r="U189" s="463">
        <f t="shared" si="736"/>
        <v>9170</v>
      </c>
      <c r="V189" s="463">
        <f t="shared" si="736"/>
        <v>61103</v>
      </c>
      <c r="W189" s="463">
        <f t="shared" si="736"/>
        <v>16344</v>
      </c>
      <c r="X189" s="463">
        <f t="shared" si="736"/>
        <v>726</v>
      </c>
      <c r="Y189" s="463">
        <f t="shared" si="736"/>
        <v>6550802</v>
      </c>
      <c r="Z189" s="463">
        <f t="shared" si="691"/>
        <v>503</v>
      </c>
      <c r="AA189" s="463">
        <f t="shared" si="692"/>
        <v>882</v>
      </c>
      <c r="AB189" s="463">
        <f t="shared" si="693"/>
        <v>5182151</v>
      </c>
      <c r="AC189" s="463">
        <f t="shared" si="694"/>
        <v>565</v>
      </c>
      <c r="AD189" s="463">
        <f t="shared" si="695"/>
        <v>992</v>
      </c>
      <c r="AE189" s="463">
        <f t="shared" si="696"/>
        <v>132016158</v>
      </c>
      <c r="AF189" s="463">
        <f t="shared" si="697"/>
        <v>2161</v>
      </c>
      <c r="AG189" s="463">
        <f t="shared" si="698"/>
        <v>4689</v>
      </c>
      <c r="AH189" s="463">
        <f t="shared" si="699"/>
        <v>101800756</v>
      </c>
      <c r="AI189" s="463">
        <f t="shared" si="700"/>
        <v>6229</v>
      </c>
      <c r="AJ189" s="463">
        <f t="shared" si="701"/>
        <v>14137</v>
      </c>
      <c r="AK189" s="463">
        <f t="shared" si="702"/>
        <v>5374571</v>
      </c>
      <c r="AL189" s="463">
        <f t="shared" si="703"/>
        <v>7403</v>
      </c>
      <c r="AM189" s="463">
        <f t="shared" si="704"/>
        <v>17199</v>
      </c>
      <c r="AN189" s="463">
        <f t="shared" si="676"/>
        <v>430</v>
      </c>
      <c r="AO189" s="463">
        <f t="shared" si="676"/>
        <v>2246</v>
      </c>
      <c r="AP189" s="463">
        <f t="shared" si="676"/>
        <v>3215</v>
      </c>
      <c r="AQ189" s="463">
        <f t="shared" si="676"/>
        <v>10187412</v>
      </c>
      <c r="AR189" s="463">
        <f t="shared" si="677"/>
        <v>3169</v>
      </c>
      <c r="AS189" s="463">
        <f t="shared" si="678"/>
        <v>6315</v>
      </c>
      <c r="AT189" s="463">
        <f t="shared" si="737"/>
        <v>8784</v>
      </c>
      <c r="AU189" s="463">
        <f t="shared" si="737"/>
        <v>1404</v>
      </c>
      <c r="AV189" s="463">
        <f t="shared" si="737"/>
        <v>1720</v>
      </c>
      <c r="AW189" s="463">
        <f t="shared" si="737"/>
        <v>7962</v>
      </c>
      <c r="AX189" s="463">
        <f t="shared" si="737"/>
        <v>1371</v>
      </c>
      <c r="AY189" s="463">
        <f t="shared" si="737"/>
        <v>4289</v>
      </c>
      <c r="AZ189" s="463">
        <f t="shared" si="737"/>
        <v>1475</v>
      </c>
      <c r="BA189" s="463">
        <f t="shared" si="679"/>
        <v>11541</v>
      </c>
      <c r="BB189" s="463">
        <f t="shared" si="679"/>
        <v>39636724</v>
      </c>
      <c r="BC189" s="463">
        <f t="shared" si="680"/>
        <v>3434</v>
      </c>
      <c r="BD189" s="463">
        <f t="shared" si="681"/>
        <v>5940</v>
      </c>
      <c r="BE189" s="463">
        <f t="shared" si="682"/>
        <v>907</v>
      </c>
      <c r="BF189" s="463">
        <f t="shared" si="682"/>
        <v>1277</v>
      </c>
      <c r="BG189" s="463">
        <f t="shared" si="682"/>
        <v>5718</v>
      </c>
      <c r="BH189" s="463">
        <f t="shared" si="682"/>
        <v>3639</v>
      </c>
      <c r="BI189" s="463">
        <f t="shared" si="738"/>
        <v>60389</v>
      </c>
      <c r="BJ189" s="463">
        <f t="shared" si="738"/>
        <v>8120</v>
      </c>
      <c r="BK189" s="463">
        <f t="shared" si="738"/>
        <v>29863</v>
      </c>
      <c r="BL189" s="463">
        <f t="shared" si="738"/>
        <v>98372</v>
      </c>
      <c r="BM189" s="463">
        <f t="shared" si="738"/>
        <v>24551</v>
      </c>
      <c r="BN189" s="463">
        <f t="shared" si="738"/>
        <v>18312</v>
      </c>
      <c r="BO189" s="463">
        <f t="shared" si="738"/>
        <v>16890</v>
      </c>
      <c r="BP189" s="463">
        <f t="shared" si="738"/>
        <v>12772</v>
      </c>
      <c r="BQ189" s="463">
        <f t="shared" si="738"/>
        <v>81534</v>
      </c>
      <c r="BR189" s="463">
        <f t="shared" si="738"/>
        <v>65330</v>
      </c>
      <c r="BS189" s="463">
        <f t="shared" si="738"/>
        <v>25051</v>
      </c>
      <c r="BT189" s="463">
        <f t="shared" si="738"/>
        <v>17570</v>
      </c>
      <c r="BU189" s="463">
        <f t="shared" si="738"/>
        <v>1215</v>
      </c>
      <c r="BV189" s="463">
        <f t="shared" si="738"/>
        <v>784</v>
      </c>
      <c r="BW189" s="463">
        <f t="shared" si="724"/>
        <v>360</v>
      </c>
      <c r="BX189" s="463">
        <f t="shared" si="724"/>
        <v>192464</v>
      </c>
      <c r="BY189" s="463">
        <f t="shared" si="587"/>
        <v>535</v>
      </c>
      <c r="BZ189" s="463">
        <f t="shared" si="588"/>
        <v>907</v>
      </c>
      <c r="CA189" s="463">
        <f t="shared" si="725"/>
        <v>101</v>
      </c>
      <c r="CB189" s="463">
        <f t="shared" si="725"/>
        <v>43097</v>
      </c>
      <c r="CC189" s="463">
        <f t="shared" si="590"/>
        <v>427</v>
      </c>
      <c r="CD189" s="463">
        <f t="shared" si="591"/>
        <v>741</v>
      </c>
      <c r="CE189" s="463">
        <f t="shared" si="726"/>
        <v>12572</v>
      </c>
      <c r="CF189" s="463">
        <f t="shared" si="726"/>
        <v>6315241</v>
      </c>
      <c r="CG189" s="463">
        <f t="shared" si="593"/>
        <v>502</v>
      </c>
      <c r="CH189" s="463">
        <f t="shared" si="594"/>
        <v>881</v>
      </c>
      <c r="CI189" s="463">
        <f t="shared" si="727"/>
        <v>6648</v>
      </c>
      <c r="CJ189" s="463">
        <f t="shared" si="727"/>
        <v>14629028</v>
      </c>
      <c r="CK189" s="463">
        <f t="shared" si="596"/>
        <v>2201</v>
      </c>
      <c r="CL189" s="463">
        <f t="shared" si="597"/>
        <v>4714</v>
      </c>
      <c r="CM189" s="463">
        <f t="shared" si="728"/>
        <v>1685</v>
      </c>
      <c r="CN189" s="463">
        <f t="shared" si="728"/>
        <v>3314472</v>
      </c>
      <c r="CO189" s="463">
        <f t="shared" si="599"/>
        <v>1967</v>
      </c>
      <c r="CP189" s="463">
        <f t="shared" si="600"/>
        <v>4227</v>
      </c>
      <c r="CQ189" s="463">
        <f t="shared" si="729"/>
        <v>52770</v>
      </c>
      <c r="CR189" s="463">
        <f t="shared" si="729"/>
        <v>114072658</v>
      </c>
      <c r="CS189" s="463">
        <f t="shared" si="602"/>
        <v>2162</v>
      </c>
      <c r="CT189" s="463">
        <f t="shared" si="603"/>
        <v>4697</v>
      </c>
      <c r="CU189" s="463">
        <f t="shared" si="730"/>
        <v>2200</v>
      </c>
      <c r="CV189" s="463">
        <f t="shared" si="730"/>
        <v>12771392</v>
      </c>
      <c r="CW189" s="463">
        <f t="shared" si="605"/>
        <v>5805</v>
      </c>
      <c r="CX189" s="463">
        <f t="shared" si="606"/>
        <v>12200</v>
      </c>
      <c r="CY189" s="463">
        <f t="shared" si="731"/>
        <v>981</v>
      </c>
      <c r="CZ189" s="463">
        <f t="shared" si="731"/>
        <v>5612138</v>
      </c>
      <c r="DA189" s="463">
        <f t="shared" si="608"/>
        <v>5721</v>
      </c>
      <c r="DB189" s="463">
        <f t="shared" si="609"/>
        <v>11863</v>
      </c>
      <c r="DC189" s="463">
        <f t="shared" si="732"/>
        <v>3695</v>
      </c>
      <c r="DD189" s="463">
        <f t="shared" si="732"/>
        <v>32762663</v>
      </c>
      <c r="DE189" s="463">
        <f t="shared" si="611"/>
        <v>8867</v>
      </c>
      <c r="DF189" s="463">
        <f t="shared" si="612"/>
        <v>18948</v>
      </c>
      <c r="DG189" s="463">
        <f t="shared" si="733"/>
        <v>818</v>
      </c>
      <c r="DH189" s="463">
        <f t="shared" si="733"/>
        <v>8240914</v>
      </c>
      <c r="DI189" s="463">
        <f t="shared" si="614"/>
        <v>10074</v>
      </c>
      <c r="DJ189" s="463">
        <f t="shared" si="615"/>
        <v>23426</v>
      </c>
      <c r="DK189" s="463">
        <f t="shared" si="668"/>
        <v>337</v>
      </c>
      <c r="DL189" s="463">
        <f t="shared" si="664"/>
        <v>146756</v>
      </c>
      <c r="DM189" s="463">
        <f t="shared" si="705"/>
        <v>435</v>
      </c>
      <c r="DN189" s="463">
        <f t="shared" si="706"/>
        <v>738</v>
      </c>
      <c r="DO189" s="463">
        <f t="shared" si="673"/>
        <v>7466</v>
      </c>
      <c r="DP189" s="463">
        <f t="shared" si="673"/>
        <v>344191</v>
      </c>
      <c r="DQ189" s="463">
        <f t="shared" si="707"/>
        <v>46</v>
      </c>
      <c r="DR189" s="463">
        <f t="shared" si="708"/>
        <v>92</v>
      </c>
      <c r="DS189" s="463">
        <f t="shared" si="674"/>
        <v>64</v>
      </c>
      <c r="DT189" s="463">
        <f t="shared" si="674"/>
        <v>109454</v>
      </c>
      <c r="DU189" s="463">
        <f t="shared" si="578"/>
        <v>1710</v>
      </c>
      <c r="DV189" s="463">
        <f t="shared" si="579"/>
        <v>3440</v>
      </c>
      <c r="DW189" s="463">
        <f t="shared" si="665"/>
        <v>54</v>
      </c>
      <c r="DX189" s="463">
        <f t="shared" ref="DX189:DY208" si="741">SUMIFS(DX$443:DX$10112,$B$443:$B$10112,$B189,$C$443:$C$10112,$C189,$D$443:$D$10112,$D189)</f>
        <v>58611</v>
      </c>
      <c r="DY189" s="463">
        <f t="shared" si="741"/>
        <v>94973356</v>
      </c>
      <c r="DZ189" s="463">
        <f t="shared" ref="DZ189:DZ194" si="742">IFERROR(ROUND(DY189/DX189,0),"-")</f>
        <v>1620</v>
      </c>
      <c r="EA189" s="463">
        <f t="shared" ref="EA189:EA194" si="743">IFERROR(ROUND(GQ189/DX189,0),"-")</f>
        <v>3234</v>
      </c>
      <c r="EB189" s="463">
        <f t="shared" ref="EB189:EF198" si="744">SUMIFS(EB$443:EB$10112,$B$443:$B$10112,$B189,$C$443:$C$10112,$C189,$D$443:$D$10112,$D189)</f>
        <v>34087</v>
      </c>
      <c r="EC189" s="463">
        <f t="shared" si="744"/>
        <v>13753</v>
      </c>
      <c r="ED189" s="463">
        <f t="shared" si="744"/>
        <v>4873</v>
      </c>
      <c r="EE189" s="463">
        <f t="shared" si="744"/>
        <v>29857835</v>
      </c>
      <c r="EF189" s="463">
        <f t="shared" si="744"/>
        <v>10020</v>
      </c>
      <c r="EG189" s="463">
        <f t="shared" si="683"/>
        <v>299</v>
      </c>
      <c r="EH189" s="463">
        <f t="shared" si="683"/>
        <v>69</v>
      </c>
      <c r="EI189" s="463"/>
      <c r="EJ189" s="446"/>
      <c r="EK189" s="446"/>
      <c r="EL189" s="446"/>
      <c r="EM189" s="446"/>
      <c r="EN189" s="446"/>
      <c r="EO189" s="446"/>
      <c r="EP189" s="446"/>
      <c r="EQ189" s="446"/>
      <c r="ER189" s="446"/>
      <c r="ES189" s="446"/>
      <c r="ET189" s="446"/>
      <c r="EU189" s="446"/>
      <c r="EV189" s="446"/>
      <c r="EW189" s="446"/>
      <c r="EX189" s="446"/>
      <c r="EY189" s="446"/>
      <c r="EZ189" s="447"/>
      <c r="FA189" s="446">
        <f t="shared" si="709"/>
        <v>10</v>
      </c>
      <c r="FB189" s="417">
        <f t="shared" si="722"/>
        <v>2023</v>
      </c>
      <c r="FC189" s="448">
        <f t="shared" si="723"/>
        <v>45200</v>
      </c>
      <c r="FD189" s="449">
        <f t="shared" si="740"/>
        <v>31</v>
      </c>
      <c r="FE189" s="450"/>
      <c r="FF189" s="451">
        <f t="shared" si="582"/>
        <v>0.60331313131313136</v>
      </c>
      <c r="FG189" s="450"/>
      <c r="FH189" s="452">
        <f t="shared" si="710"/>
        <v>1.8837566178163125</v>
      </c>
      <c r="FI189" s="452">
        <f t="shared" si="711"/>
        <v>1.4050487224737205</v>
      </c>
      <c r="FJ189" s="452">
        <f t="shared" si="712"/>
        <v>1.8418756815703381</v>
      </c>
      <c r="FK189" s="452">
        <f t="shared" si="713"/>
        <v>1.3928026172300982</v>
      </c>
      <c r="FL189" s="452">
        <f t="shared" si="714"/>
        <v>1.3343698345416755</v>
      </c>
      <c r="FM189" s="452">
        <f t="shared" si="715"/>
        <v>1.0691782727525654</v>
      </c>
      <c r="FN189" s="452">
        <f t="shared" si="716"/>
        <v>1.5327337249143416</v>
      </c>
      <c r="FO189" s="452">
        <f t="shared" si="717"/>
        <v>1.07501223690651</v>
      </c>
      <c r="FP189" s="452">
        <f t="shared" si="718"/>
        <v>1.6735537190082646</v>
      </c>
      <c r="FQ189" s="452">
        <f t="shared" si="719"/>
        <v>1.0798898071625345</v>
      </c>
      <c r="FR189" s="453"/>
      <c r="FS189" s="446">
        <f t="shared" si="739"/>
        <v>0</v>
      </c>
      <c r="FT189" s="446">
        <f t="shared" si="739"/>
        <v>3879675</v>
      </c>
      <c r="FU189" s="446">
        <f t="shared" si="739"/>
        <v>5786138</v>
      </c>
      <c r="FV189" s="446">
        <f t="shared" si="739"/>
        <v>8802219</v>
      </c>
      <c r="FW189" s="446">
        <f t="shared" si="739"/>
        <v>11499335</v>
      </c>
      <c r="FX189" s="446">
        <f t="shared" si="739"/>
        <v>9099447</v>
      </c>
      <c r="FY189" s="446">
        <f t="shared" si="739"/>
        <v>286533658</v>
      </c>
      <c r="FZ189" s="446">
        <f t="shared" si="739"/>
        <v>231055476</v>
      </c>
      <c r="GA189" s="446">
        <f t="shared" si="739"/>
        <v>12486580</v>
      </c>
      <c r="GB189" s="446">
        <f t="shared" si="684"/>
        <v>68548409</v>
      </c>
      <c r="GC189" s="446">
        <f t="shared" si="684"/>
        <v>20301435</v>
      </c>
      <c r="GD189" s="446">
        <f t="shared" si="734"/>
        <v>326444</v>
      </c>
      <c r="GE189" s="446">
        <f t="shared" si="734"/>
        <v>74817</v>
      </c>
      <c r="GF189" s="446">
        <f t="shared" si="734"/>
        <v>11077663</v>
      </c>
      <c r="GG189" s="446">
        <f t="shared" si="734"/>
        <v>31337864</v>
      </c>
      <c r="GH189" s="446">
        <f t="shared" si="734"/>
        <v>7122130</v>
      </c>
      <c r="GI189" s="446">
        <f t="shared" si="734"/>
        <v>247848894</v>
      </c>
      <c r="GJ189" s="446">
        <f t="shared" si="734"/>
        <v>26839228</v>
      </c>
      <c r="GK189" s="446">
        <f t="shared" si="734"/>
        <v>11637916</v>
      </c>
      <c r="GL189" s="446">
        <f t="shared" si="734"/>
        <v>70013711</v>
      </c>
      <c r="GM189" s="446">
        <f t="shared" si="734"/>
        <v>19162430</v>
      </c>
      <c r="GN189" s="446">
        <f t="shared" si="666"/>
        <v>220160</v>
      </c>
      <c r="GO189" s="446">
        <f t="shared" si="735"/>
        <v>248596</v>
      </c>
      <c r="GP189" s="446">
        <f t="shared" si="735"/>
        <v>685700</v>
      </c>
      <c r="GQ189" s="446">
        <f t="shared" si="735"/>
        <v>189530579</v>
      </c>
      <c r="GR189" s="446"/>
      <c r="GS189" s="446"/>
      <c r="GT189" s="446"/>
      <c r="GU189" s="446"/>
      <c r="GV189" s="416"/>
      <c r="GW189" s="402"/>
      <c r="GX189" s="402"/>
      <c r="GY189" s="402"/>
      <c r="GZ189" s="402"/>
      <c r="HA189" s="402"/>
    </row>
    <row r="190" spans="1:209" ht="10.5" customHeight="1" x14ac:dyDescent="0.2">
      <c r="A190" s="417" t="str">
        <f t="shared" si="685"/>
        <v>2023-24NOVEMBERY63</v>
      </c>
      <c r="B190" s="458" t="str">
        <f t="shared" si="720"/>
        <v>2023-24</v>
      </c>
      <c r="C190" s="402" t="s">
        <v>647</v>
      </c>
      <c r="D190" s="458" t="str">
        <f t="shared" si="721"/>
        <v>Y63</v>
      </c>
      <c r="E190" s="458" t="str">
        <f t="shared" si="721"/>
        <v>North East and Yorkshire</v>
      </c>
      <c r="F190" s="458" t="str">
        <f t="shared" si="721"/>
        <v>Y63</v>
      </c>
      <c r="H190" s="463">
        <f t="shared" si="669"/>
        <v>145671</v>
      </c>
      <c r="I190" s="463">
        <f t="shared" si="669"/>
        <v>96890</v>
      </c>
      <c r="J190" s="463">
        <f t="shared" si="669"/>
        <v>730229</v>
      </c>
      <c r="K190" s="463">
        <f t="shared" si="686"/>
        <v>8</v>
      </c>
      <c r="L190" s="463">
        <f t="shared" si="687"/>
        <v>0</v>
      </c>
      <c r="M190" s="463">
        <f t="shared" si="688"/>
        <v>30</v>
      </c>
      <c r="N190" s="463">
        <f t="shared" si="689"/>
        <v>54</v>
      </c>
      <c r="O190" s="463">
        <f t="shared" si="690"/>
        <v>89</v>
      </c>
      <c r="P190" s="463">
        <f t="shared" si="736"/>
        <v>696</v>
      </c>
      <c r="Q190" s="463">
        <f t="shared" si="736"/>
        <v>2313</v>
      </c>
      <c r="R190" s="463">
        <f t="shared" si="736"/>
        <v>126</v>
      </c>
      <c r="S190" s="463">
        <f t="shared" si="736"/>
        <v>105113</v>
      </c>
      <c r="T190" s="463">
        <f t="shared" si="736"/>
        <v>13087</v>
      </c>
      <c r="U190" s="463">
        <f t="shared" si="736"/>
        <v>9228</v>
      </c>
      <c r="V190" s="463">
        <f t="shared" si="736"/>
        <v>60116</v>
      </c>
      <c r="W190" s="463">
        <f t="shared" si="736"/>
        <v>15083</v>
      </c>
      <c r="X190" s="463">
        <f t="shared" si="736"/>
        <v>731</v>
      </c>
      <c r="Y190" s="463">
        <f t="shared" si="736"/>
        <v>6486528</v>
      </c>
      <c r="Z190" s="463">
        <f t="shared" si="691"/>
        <v>496</v>
      </c>
      <c r="AA190" s="463">
        <f t="shared" si="692"/>
        <v>860</v>
      </c>
      <c r="AB190" s="463">
        <f t="shared" si="693"/>
        <v>5043394</v>
      </c>
      <c r="AC190" s="463">
        <f t="shared" si="694"/>
        <v>547</v>
      </c>
      <c r="AD190" s="463">
        <f t="shared" si="695"/>
        <v>956</v>
      </c>
      <c r="AE190" s="463">
        <f t="shared" si="696"/>
        <v>131292109</v>
      </c>
      <c r="AF190" s="463">
        <f t="shared" si="697"/>
        <v>2184</v>
      </c>
      <c r="AG190" s="463">
        <f t="shared" si="698"/>
        <v>4727</v>
      </c>
      <c r="AH190" s="463">
        <f t="shared" si="699"/>
        <v>93971622</v>
      </c>
      <c r="AI190" s="463">
        <f t="shared" si="700"/>
        <v>6230</v>
      </c>
      <c r="AJ190" s="463">
        <f t="shared" si="701"/>
        <v>14392</v>
      </c>
      <c r="AK190" s="463">
        <f t="shared" si="702"/>
        <v>5132436</v>
      </c>
      <c r="AL190" s="463">
        <f t="shared" si="703"/>
        <v>7021</v>
      </c>
      <c r="AM190" s="463">
        <f t="shared" si="704"/>
        <v>17019</v>
      </c>
      <c r="AN190" s="463">
        <f t="shared" si="676"/>
        <v>373</v>
      </c>
      <c r="AO190" s="463">
        <f t="shared" si="676"/>
        <v>2357</v>
      </c>
      <c r="AP190" s="463">
        <f t="shared" si="676"/>
        <v>2975</v>
      </c>
      <c r="AQ190" s="463">
        <f t="shared" si="676"/>
        <v>8645164</v>
      </c>
      <c r="AR190" s="463">
        <f t="shared" si="677"/>
        <v>2906</v>
      </c>
      <c r="AS190" s="463">
        <f t="shared" si="678"/>
        <v>5755</v>
      </c>
      <c r="AT190" s="463">
        <f t="shared" si="737"/>
        <v>9127</v>
      </c>
      <c r="AU190" s="463">
        <f t="shared" si="737"/>
        <v>1391</v>
      </c>
      <c r="AV190" s="463">
        <f t="shared" si="737"/>
        <v>1812</v>
      </c>
      <c r="AW190" s="463">
        <f t="shared" si="737"/>
        <v>8114</v>
      </c>
      <c r="AX190" s="463">
        <f t="shared" si="737"/>
        <v>1328</v>
      </c>
      <c r="AY190" s="463">
        <f t="shared" si="737"/>
        <v>4596</v>
      </c>
      <c r="AZ190" s="463">
        <f t="shared" si="737"/>
        <v>1392</v>
      </c>
      <c r="BA190" s="463">
        <f t="shared" si="679"/>
        <v>11532</v>
      </c>
      <c r="BB190" s="463">
        <f t="shared" si="679"/>
        <v>37677497</v>
      </c>
      <c r="BC190" s="463">
        <f t="shared" si="680"/>
        <v>3267</v>
      </c>
      <c r="BD190" s="463">
        <f t="shared" si="681"/>
        <v>5758</v>
      </c>
      <c r="BE190" s="463">
        <f t="shared" si="682"/>
        <v>915</v>
      </c>
      <c r="BF190" s="463">
        <f t="shared" si="682"/>
        <v>1444</v>
      </c>
      <c r="BG190" s="463">
        <f t="shared" si="682"/>
        <v>5277</v>
      </c>
      <c r="BH190" s="463">
        <f t="shared" si="682"/>
        <v>3896</v>
      </c>
      <c r="BI190" s="463">
        <f t="shared" si="738"/>
        <v>58637</v>
      </c>
      <c r="BJ190" s="463">
        <f t="shared" si="738"/>
        <v>8178</v>
      </c>
      <c r="BK190" s="463">
        <f t="shared" si="738"/>
        <v>29171</v>
      </c>
      <c r="BL190" s="463">
        <f t="shared" si="738"/>
        <v>95986</v>
      </c>
      <c r="BM190" s="463">
        <f t="shared" si="738"/>
        <v>24534</v>
      </c>
      <c r="BN190" s="463">
        <f t="shared" si="738"/>
        <v>18248</v>
      </c>
      <c r="BO190" s="463">
        <f t="shared" si="738"/>
        <v>16857</v>
      </c>
      <c r="BP190" s="463">
        <f t="shared" si="738"/>
        <v>12643</v>
      </c>
      <c r="BQ190" s="463">
        <f t="shared" si="738"/>
        <v>80698</v>
      </c>
      <c r="BR190" s="463">
        <f t="shared" si="738"/>
        <v>64303</v>
      </c>
      <c r="BS190" s="463">
        <f t="shared" si="738"/>
        <v>22995</v>
      </c>
      <c r="BT190" s="463">
        <f t="shared" si="738"/>
        <v>16140</v>
      </c>
      <c r="BU190" s="463">
        <f t="shared" si="738"/>
        <v>1212</v>
      </c>
      <c r="BV190" s="463">
        <f t="shared" si="738"/>
        <v>780</v>
      </c>
      <c r="BW190" s="463">
        <f t="shared" si="724"/>
        <v>378</v>
      </c>
      <c r="BX190" s="463">
        <f t="shared" si="724"/>
        <v>211651</v>
      </c>
      <c r="BY190" s="463">
        <f t="shared" si="587"/>
        <v>560</v>
      </c>
      <c r="BZ190" s="463">
        <f t="shared" si="588"/>
        <v>951</v>
      </c>
      <c r="CA190" s="463">
        <f t="shared" si="725"/>
        <v>125</v>
      </c>
      <c r="CB190" s="463">
        <f t="shared" si="725"/>
        <v>57901</v>
      </c>
      <c r="CC190" s="463">
        <f t="shared" si="590"/>
        <v>463</v>
      </c>
      <c r="CD190" s="463">
        <f t="shared" si="591"/>
        <v>935</v>
      </c>
      <c r="CE190" s="463">
        <f t="shared" si="726"/>
        <v>12584</v>
      </c>
      <c r="CF190" s="463">
        <f t="shared" si="726"/>
        <v>6216976</v>
      </c>
      <c r="CG190" s="463">
        <f t="shared" si="593"/>
        <v>494</v>
      </c>
      <c r="CH190" s="463">
        <f t="shared" si="594"/>
        <v>855</v>
      </c>
      <c r="CI190" s="463">
        <f t="shared" si="727"/>
        <v>6715</v>
      </c>
      <c r="CJ190" s="463">
        <f t="shared" si="727"/>
        <v>14971721</v>
      </c>
      <c r="CK190" s="463">
        <f t="shared" si="596"/>
        <v>2230</v>
      </c>
      <c r="CL190" s="463">
        <f t="shared" si="597"/>
        <v>4701</v>
      </c>
      <c r="CM190" s="463">
        <f t="shared" si="728"/>
        <v>1656</v>
      </c>
      <c r="CN190" s="463">
        <f t="shared" si="728"/>
        <v>3197713</v>
      </c>
      <c r="CO190" s="463">
        <f t="shared" si="599"/>
        <v>1931</v>
      </c>
      <c r="CP190" s="463">
        <f t="shared" si="600"/>
        <v>4154</v>
      </c>
      <c r="CQ190" s="463">
        <f t="shared" si="729"/>
        <v>51745</v>
      </c>
      <c r="CR190" s="463">
        <f t="shared" si="729"/>
        <v>113122675</v>
      </c>
      <c r="CS190" s="463">
        <f t="shared" si="602"/>
        <v>2186</v>
      </c>
      <c r="CT190" s="463">
        <f t="shared" si="603"/>
        <v>4747</v>
      </c>
      <c r="CU190" s="463">
        <f t="shared" si="730"/>
        <v>2087</v>
      </c>
      <c r="CV190" s="463">
        <f t="shared" si="730"/>
        <v>12515447</v>
      </c>
      <c r="CW190" s="463">
        <f t="shared" si="605"/>
        <v>5997</v>
      </c>
      <c r="CX190" s="463">
        <f t="shared" si="606"/>
        <v>12721</v>
      </c>
      <c r="CY190" s="463">
        <f t="shared" si="731"/>
        <v>892</v>
      </c>
      <c r="CZ190" s="463">
        <f t="shared" si="731"/>
        <v>5613993</v>
      </c>
      <c r="DA190" s="463">
        <f t="shared" si="608"/>
        <v>6294</v>
      </c>
      <c r="DB190" s="463">
        <f t="shared" si="609"/>
        <v>13610</v>
      </c>
      <c r="DC190" s="463">
        <f t="shared" si="732"/>
        <v>3614</v>
      </c>
      <c r="DD190" s="463">
        <f t="shared" si="732"/>
        <v>32570739</v>
      </c>
      <c r="DE190" s="463">
        <f t="shared" si="611"/>
        <v>9012</v>
      </c>
      <c r="DF190" s="463">
        <f t="shared" si="612"/>
        <v>19183</v>
      </c>
      <c r="DG190" s="463">
        <f t="shared" si="733"/>
        <v>941</v>
      </c>
      <c r="DH190" s="463">
        <f t="shared" si="733"/>
        <v>10001201</v>
      </c>
      <c r="DI190" s="463">
        <f t="shared" si="614"/>
        <v>10628</v>
      </c>
      <c r="DJ190" s="463">
        <f t="shared" si="615"/>
        <v>26996</v>
      </c>
      <c r="DK190" s="463">
        <f t="shared" si="668"/>
        <v>318</v>
      </c>
      <c r="DL190" s="463">
        <f t="shared" si="664"/>
        <v>133328</v>
      </c>
      <c r="DM190" s="463">
        <f t="shared" si="705"/>
        <v>419</v>
      </c>
      <c r="DN190" s="463">
        <f t="shared" si="706"/>
        <v>684</v>
      </c>
      <c r="DO190" s="463">
        <f t="shared" si="673"/>
        <v>7491</v>
      </c>
      <c r="DP190" s="463">
        <f t="shared" si="673"/>
        <v>331150</v>
      </c>
      <c r="DQ190" s="463">
        <f t="shared" si="707"/>
        <v>44</v>
      </c>
      <c r="DR190" s="463">
        <f t="shared" si="708"/>
        <v>83</v>
      </c>
      <c r="DS190" s="463">
        <f t="shared" si="674"/>
        <v>50</v>
      </c>
      <c r="DT190" s="463">
        <f t="shared" si="674"/>
        <v>99611</v>
      </c>
      <c r="DU190" s="463">
        <f t="shared" si="578"/>
        <v>1992</v>
      </c>
      <c r="DV190" s="463">
        <f t="shared" si="579"/>
        <v>3872</v>
      </c>
      <c r="DW190" s="463">
        <f t="shared" si="665"/>
        <v>42</v>
      </c>
      <c r="DX190" s="463">
        <f t="shared" si="741"/>
        <v>56709</v>
      </c>
      <c r="DY190" s="463">
        <f t="shared" si="741"/>
        <v>91062941</v>
      </c>
      <c r="DZ190" s="463">
        <f t="shared" si="742"/>
        <v>1606</v>
      </c>
      <c r="EA190" s="463">
        <f t="shared" si="743"/>
        <v>3252</v>
      </c>
      <c r="EB190" s="463">
        <f t="shared" si="744"/>
        <v>32862</v>
      </c>
      <c r="EC190" s="463">
        <f t="shared" si="744"/>
        <v>13455</v>
      </c>
      <c r="ED190" s="463">
        <f t="shared" si="744"/>
        <v>4791</v>
      </c>
      <c r="EE190" s="463">
        <f t="shared" si="744"/>
        <v>27978846</v>
      </c>
      <c r="EF190" s="463">
        <f t="shared" si="744"/>
        <v>10280</v>
      </c>
      <c r="EG190" s="463">
        <f t="shared" si="683"/>
        <v>267</v>
      </c>
      <c r="EH190" s="463">
        <f t="shared" si="683"/>
        <v>72</v>
      </c>
      <c r="EI190" s="463"/>
      <c r="EJ190" s="446"/>
      <c r="EK190" s="446"/>
      <c r="EL190" s="446"/>
      <c r="EM190" s="446"/>
      <c r="EN190" s="446"/>
      <c r="EO190" s="446"/>
      <c r="EP190" s="446"/>
      <c r="EQ190" s="446"/>
      <c r="ER190" s="446"/>
      <c r="ES190" s="446"/>
      <c r="ET190" s="446"/>
      <c r="EU190" s="446"/>
      <c r="EV190" s="446"/>
      <c r="EW190" s="446"/>
      <c r="EX190" s="446"/>
      <c r="EY190" s="446"/>
      <c r="EZ190" s="447"/>
      <c r="FA190" s="446">
        <f t="shared" si="709"/>
        <v>11</v>
      </c>
      <c r="FB190" s="417">
        <f t="shared" si="722"/>
        <v>2023</v>
      </c>
      <c r="FC190" s="448">
        <f t="shared" si="723"/>
        <v>45231</v>
      </c>
      <c r="FD190" s="449">
        <f t="shared" si="740"/>
        <v>30</v>
      </c>
      <c r="FE190" s="450"/>
      <c r="FF190" s="451">
        <f t="shared" si="582"/>
        <v>0.60455169074328141</v>
      </c>
      <c r="FG190" s="450"/>
      <c r="FH190" s="452">
        <f t="shared" si="710"/>
        <v>1.8746848017116222</v>
      </c>
      <c r="FI190" s="452">
        <f t="shared" si="711"/>
        <v>1.3943608160770229</v>
      </c>
      <c r="FJ190" s="452">
        <f t="shared" si="712"/>
        <v>1.8267230169050714</v>
      </c>
      <c r="FK190" s="452">
        <f t="shared" si="713"/>
        <v>1.3700693541395752</v>
      </c>
      <c r="FL190" s="452">
        <f t="shared" si="714"/>
        <v>1.3423714152638233</v>
      </c>
      <c r="FM190" s="452">
        <f t="shared" si="715"/>
        <v>1.0696486792201743</v>
      </c>
      <c r="FN190" s="452">
        <f t="shared" si="716"/>
        <v>1.5245640787641717</v>
      </c>
      <c r="FO190" s="452">
        <f t="shared" si="717"/>
        <v>1.0700788967711994</v>
      </c>
      <c r="FP190" s="452">
        <f t="shared" si="718"/>
        <v>1.6580027359781122</v>
      </c>
      <c r="FQ190" s="452">
        <f t="shared" si="719"/>
        <v>1.0670314637482901</v>
      </c>
      <c r="FR190" s="453"/>
      <c r="FS190" s="446">
        <f t="shared" si="739"/>
        <v>0</v>
      </c>
      <c r="FT190" s="446">
        <f t="shared" si="739"/>
        <v>2943258</v>
      </c>
      <c r="FU190" s="446">
        <f t="shared" si="739"/>
        <v>5249503</v>
      </c>
      <c r="FV190" s="446">
        <f t="shared" si="739"/>
        <v>8655945</v>
      </c>
      <c r="FW190" s="446">
        <f t="shared" si="739"/>
        <v>11252253</v>
      </c>
      <c r="FX190" s="446">
        <f t="shared" si="739"/>
        <v>8821845</v>
      </c>
      <c r="FY190" s="446">
        <f t="shared" si="739"/>
        <v>284167384</v>
      </c>
      <c r="FZ190" s="446">
        <f t="shared" si="739"/>
        <v>217077854</v>
      </c>
      <c r="GA190" s="446">
        <f t="shared" si="739"/>
        <v>12441156</v>
      </c>
      <c r="GB190" s="446">
        <f t="shared" si="684"/>
        <v>66395700</v>
      </c>
      <c r="GC190" s="446">
        <f t="shared" si="684"/>
        <v>17122504</v>
      </c>
      <c r="GD190" s="446">
        <f t="shared" si="734"/>
        <v>359648</v>
      </c>
      <c r="GE190" s="446">
        <f t="shared" si="734"/>
        <v>116814</v>
      </c>
      <c r="GF190" s="446">
        <f t="shared" si="734"/>
        <v>10753664</v>
      </c>
      <c r="GG190" s="446">
        <f t="shared" si="734"/>
        <v>31566741</v>
      </c>
      <c r="GH190" s="446">
        <f t="shared" si="734"/>
        <v>6878748</v>
      </c>
      <c r="GI190" s="446">
        <f t="shared" si="734"/>
        <v>245621866</v>
      </c>
      <c r="GJ190" s="446">
        <f t="shared" si="734"/>
        <v>26548243</v>
      </c>
      <c r="GK190" s="446">
        <f t="shared" si="734"/>
        <v>12140493</v>
      </c>
      <c r="GL190" s="446">
        <f t="shared" si="734"/>
        <v>69328104</v>
      </c>
      <c r="GM190" s="446">
        <f t="shared" si="734"/>
        <v>25402821</v>
      </c>
      <c r="GN190" s="446">
        <f t="shared" si="666"/>
        <v>193600</v>
      </c>
      <c r="GO190" s="446">
        <f t="shared" si="735"/>
        <v>217400</v>
      </c>
      <c r="GP190" s="446">
        <f t="shared" si="735"/>
        <v>619602</v>
      </c>
      <c r="GQ190" s="446">
        <f t="shared" si="735"/>
        <v>184438707</v>
      </c>
      <c r="GR190" s="446"/>
      <c r="GS190" s="446"/>
      <c r="GT190" s="446"/>
      <c r="GU190" s="446"/>
      <c r="GV190" s="416"/>
      <c r="GW190" s="402"/>
      <c r="GX190" s="402"/>
      <c r="GY190" s="402"/>
      <c r="GZ190" s="402"/>
      <c r="HA190" s="402"/>
    </row>
    <row r="191" spans="1:209" ht="10.5" customHeight="1" x14ac:dyDescent="0.2">
      <c r="A191" s="417" t="str">
        <f t="shared" si="685"/>
        <v>2023-24DECEMBERY63</v>
      </c>
      <c r="B191" s="458" t="str">
        <f t="shared" si="720"/>
        <v>2023-24</v>
      </c>
      <c r="C191" s="402" t="s">
        <v>650</v>
      </c>
      <c r="D191" s="458" t="str">
        <f t="shared" si="721"/>
        <v>Y63</v>
      </c>
      <c r="E191" s="458" t="str">
        <f t="shared" si="721"/>
        <v>North East and Yorkshire</v>
      </c>
      <c r="F191" s="458" t="str">
        <f t="shared" si="721"/>
        <v>Y63</v>
      </c>
      <c r="H191" s="463">
        <f t="shared" si="669"/>
        <v>168453</v>
      </c>
      <c r="I191" s="463">
        <f t="shared" si="669"/>
        <v>112965</v>
      </c>
      <c r="J191" s="463">
        <f t="shared" si="669"/>
        <v>817762</v>
      </c>
      <c r="K191" s="463">
        <f t="shared" si="686"/>
        <v>7</v>
      </c>
      <c r="L191" s="463">
        <f t="shared" si="687"/>
        <v>0</v>
      </c>
      <c r="M191" s="463">
        <f t="shared" si="688"/>
        <v>27</v>
      </c>
      <c r="N191" s="463">
        <f t="shared" si="689"/>
        <v>54</v>
      </c>
      <c r="O191" s="463">
        <f t="shared" si="690"/>
        <v>97</v>
      </c>
      <c r="P191" s="463">
        <f t="shared" si="736"/>
        <v>788</v>
      </c>
      <c r="Q191" s="463">
        <f t="shared" si="736"/>
        <v>2443</v>
      </c>
      <c r="R191" s="463">
        <f t="shared" si="736"/>
        <v>177</v>
      </c>
      <c r="S191" s="463">
        <f t="shared" si="736"/>
        <v>116278</v>
      </c>
      <c r="T191" s="463">
        <f t="shared" si="736"/>
        <v>15011</v>
      </c>
      <c r="U191" s="463">
        <f t="shared" si="736"/>
        <v>10548</v>
      </c>
      <c r="V191" s="463">
        <f t="shared" si="736"/>
        <v>64622</v>
      </c>
      <c r="W191" s="463">
        <f t="shared" si="736"/>
        <v>14890</v>
      </c>
      <c r="X191" s="463">
        <f t="shared" si="736"/>
        <v>735</v>
      </c>
      <c r="Y191" s="463">
        <f t="shared" si="736"/>
        <v>7555479</v>
      </c>
      <c r="Z191" s="463">
        <f t="shared" si="691"/>
        <v>503</v>
      </c>
      <c r="AA191" s="463">
        <f t="shared" si="692"/>
        <v>879</v>
      </c>
      <c r="AB191" s="463">
        <f t="shared" si="693"/>
        <v>5956973</v>
      </c>
      <c r="AC191" s="463">
        <f t="shared" si="694"/>
        <v>565</v>
      </c>
      <c r="AD191" s="463">
        <f t="shared" si="695"/>
        <v>1001</v>
      </c>
      <c r="AE191" s="463">
        <f t="shared" si="696"/>
        <v>173483783</v>
      </c>
      <c r="AF191" s="463">
        <f t="shared" si="697"/>
        <v>2685</v>
      </c>
      <c r="AG191" s="463">
        <f t="shared" si="698"/>
        <v>5872</v>
      </c>
      <c r="AH191" s="463">
        <f t="shared" si="699"/>
        <v>122887841</v>
      </c>
      <c r="AI191" s="463">
        <f t="shared" si="700"/>
        <v>8253</v>
      </c>
      <c r="AJ191" s="463">
        <f t="shared" si="701"/>
        <v>19174</v>
      </c>
      <c r="AK191" s="463">
        <f t="shared" si="702"/>
        <v>5566886</v>
      </c>
      <c r="AL191" s="463">
        <f t="shared" si="703"/>
        <v>7574</v>
      </c>
      <c r="AM191" s="463">
        <f t="shared" si="704"/>
        <v>17831</v>
      </c>
      <c r="AN191" s="463">
        <f t="shared" si="676"/>
        <v>444</v>
      </c>
      <c r="AO191" s="463">
        <f t="shared" si="676"/>
        <v>2749</v>
      </c>
      <c r="AP191" s="463">
        <f t="shared" si="676"/>
        <v>2451</v>
      </c>
      <c r="AQ191" s="463">
        <f t="shared" si="676"/>
        <v>7196652</v>
      </c>
      <c r="AR191" s="463">
        <f t="shared" si="677"/>
        <v>2936</v>
      </c>
      <c r="AS191" s="463">
        <f t="shared" si="678"/>
        <v>6249</v>
      </c>
      <c r="AT191" s="463">
        <f t="shared" si="737"/>
        <v>14107</v>
      </c>
      <c r="AU191" s="463">
        <f t="shared" si="737"/>
        <v>1912</v>
      </c>
      <c r="AV191" s="463">
        <f t="shared" si="737"/>
        <v>2203</v>
      </c>
      <c r="AW191" s="463">
        <f t="shared" si="737"/>
        <v>9288</v>
      </c>
      <c r="AX191" s="463">
        <f t="shared" si="737"/>
        <v>1284</v>
      </c>
      <c r="AY191" s="463">
        <f t="shared" si="737"/>
        <v>8708</v>
      </c>
      <c r="AZ191" s="463">
        <f t="shared" si="737"/>
        <v>843</v>
      </c>
      <c r="BA191" s="463">
        <f t="shared" si="679"/>
        <v>13220</v>
      </c>
      <c r="BB191" s="463">
        <f t="shared" si="679"/>
        <v>43962955</v>
      </c>
      <c r="BC191" s="463">
        <f t="shared" si="680"/>
        <v>3325</v>
      </c>
      <c r="BD191" s="463">
        <f t="shared" si="681"/>
        <v>6210</v>
      </c>
      <c r="BE191" s="463">
        <f t="shared" si="682"/>
        <v>1132</v>
      </c>
      <c r="BF191" s="463">
        <f t="shared" si="682"/>
        <v>1758</v>
      </c>
      <c r="BG191" s="463">
        <f t="shared" si="682"/>
        <v>5949</v>
      </c>
      <c r="BH191" s="463">
        <f t="shared" si="682"/>
        <v>4381</v>
      </c>
      <c r="BI191" s="463">
        <f t="shared" si="738"/>
        <v>61393</v>
      </c>
      <c r="BJ191" s="463">
        <f t="shared" si="738"/>
        <v>8315</v>
      </c>
      <c r="BK191" s="463">
        <f t="shared" si="738"/>
        <v>32463</v>
      </c>
      <c r="BL191" s="463">
        <f t="shared" si="738"/>
        <v>102171</v>
      </c>
      <c r="BM191" s="463">
        <f t="shared" si="738"/>
        <v>28838</v>
      </c>
      <c r="BN191" s="463">
        <f t="shared" si="738"/>
        <v>21368</v>
      </c>
      <c r="BO191" s="463">
        <f t="shared" si="738"/>
        <v>19827</v>
      </c>
      <c r="BP191" s="463">
        <f t="shared" si="738"/>
        <v>14823</v>
      </c>
      <c r="BQ191" s="463">
        <f t="shared" si="738"/>
        <v>88064</v>
      </c>
      <c r="BR191" s="463">
        <f t="shared" si="738"/>
        <v>69286</v>
      </c>
      <c r="BS191" s="463">
        <f t="shared" si="738"/>
        <v>22845</v>
      </c>
      <c r="BT191" s="463">
        <f t="shared" si="738"/>
        <v>16086</v>
      </c>
      <c r="BU191" s="463">
        <f t="shared" si="738"/>
        <v>1225</v>
      </c>
      <c r="BV191" s="463">
        <f t="shared" si="738"/>
        <v>802</v>
      </c>
      <c r="BW191" s="463">
        <f t="shared" si="724"/>
        <v>421</v>
      </c>
      <c r="BX191" s="463">
        <f t="shared" si="724"/>
        <v>236363</v>
      </c>
      <c r="BY191" s="463">
        <f t="shared" si="587"/>
        <v>561</v>
      </c>
      <c r="BZ191" s="463">
        <f t="shared" si="588"/>
        <v>952</v>
      </c>
      <c r="CA191" s="463">
        <f t="shared" si="725"/>
        <v>130</v>
      </c>
      <c r="CB191" s="463">
        <f t="shared" si="725"/>
        <v>61654</v>
      </c>
      <c r="CC191" s="463">
        <f t="shared" si="590"/>
        <v>474</v>
      </c>
      <c r="CD191" s="463">
        <f t="shared" si="591"/>
        <v>878</v>
      </c>
      <c r="CE191" s="463">
        <f t="shared" si="726"/>
        <v>14460</v>
      </c>
      <c r="CF191" s="463">
        <f t="shared" si="726"/>
        <v>7257462</v>
      </c>
      <c r="CG191" s="463">
        <f t="shared" si="593"/>
        <v>502</v>
      </c>
      <c r="CH191" s="463">
        <f t="shared" si="594"/>
        <v>877</v>
      </c>
      <c r="CI191" s="463">
        <f t="shared" si="727"/>
        <v>6962</v>
      </c>
      <c r="CJ191" s="463">
        <f t="shared" si="727"/>
        <v>19093673</v>
      </c>
      <c r="CK191" s="463">
        <f t="shared" si="596"/>
        <v>2743</v>
      </c>
      <c r="CL191" s="463">
        <f t="shared" si="597"/>
        <v>5880</v>
      </c>
      <c r="CM191" s="463">
        <f t="shared" si="728"/>
        <v>1817</v>
      </c>
      <c r="CN191" s="463">
        <f t="shared" si="728"/>
        <v>4337567</v>
      </c>
      <c r="CO191" s="463">
        <f t="shared" si="599"/>
        <v>2387</v>
      </c>
      <c r="CP191" s="463">
        <f t="shared" si="600"/>
        <v>5194</v>
      </c>
      <c r="CQ191" s="463">
        <f t="shared" si="729"/>
        <v>55843</v>
      </c>
      <c r="CR191" s="463">
        <f t="shared" si="729"/>
        <v>150052543</v>
      </c>
      <c r="CS191" s="463">
        <f t="shared" si="602"/>
        <v>2687</v>
      </c>
      <c r="CT191" s="463">
        <f t="shared" si="603"/>
        <v>5883</v>
      </c>
      <c r="CU191" s="463">
        <f t="shared" si="730"/>
        <v>2111</v>
      </c>
      <c r="CV191" s="463">
        <f t="shared" si="730"/>
        <v>16040992</v>
      </c>
      <c r="CW191" s="463">
        <f t="shared" si="605"/>
        <v>7599</v>
      </c>
      <c r="CX191" s="463">
        <f t="shared" si="606"/>
        <v>16415</v>
      </c>
      <c r="CY191" s="463">
        <f t="shared" si="731"/>
        <v>870</v>
      </c>
      <c r="CZ191" s="463">
        <f t="shared" si="731"/>
        <v>7040389</v>
      </c>
      <c r="DA191" s="463">
        <f t="shared" si="608"/>
        <v>8092</v>
      </c>
      <c r="DB191" s="463">
        <f t="shared" si="609"/>
        <v>17393</v>
      </c>
      <c r="DC191" s="463">
        <f t="shared" si="732"/>
        <v>3585</v>
      </c>
      <c r="DD191" s="463">
        <f t="shared" si="732"/>
        <v>40539692</v>
      </c>
      <c r="DE191" s="463">
        <f t="shared" si="611"/>
        <v>11308</v>
      </c>
      <c r="DF191" s="463">
        <f t="shared" si="612"/>
        <v>25711</v>
      </c>
      <c r="DG191" s="463">
        <f t="shared" si="733"/>
        <v>921</v>
      </c>
      <c r="DH191" s="463">
        <f t="shared" si="733"/>
        <v>11642620</v>
      </c>
      <c r="DI191" s="463">
        <f t="shared" si="614"/>
        <v>12641</v>
      </c>
      <c r="DJ191" s="463">
        <f t="shared" si="615"/>
        <v>31453</v>
      </c>
      <c r="DK191" s="463">
        <f t="shared" si="668"/>
        <v>440</v>
      </c>
      <c r="DL191" s="463">
        <f t="shared" si="664"/>
        <v>189881</v>
      </c>
      <c r="DM191" s="463">
        <f t="shared" si="705"/>
        <v>432</v>
      </c>
      <c r="DN191" s="463">
        <f t="shared" si="706"/>
        <v>714</v>
      </c>
      <c r="DO191" s="463">
        <f t="shared" si="673"/>
        <v>8675</v>
      </c>
      <c r="DP191" s="463">
        <f t="shared" si="673"/>
        <v>385284</v>
      </c>
      <c r="DQ191" s="463">
        <f t="shared" si="707"/>
        <v>44</v>
      </c>
      <c r="DR191" s="463">
        <f t="shared" si="708"/>
        <v>83</v>
      </c>
      <c r="DS191" s="463">
        <f t="shared" si="674"/>
        <v>60</v>
      </c>
      <c r="DT191" s="463">
        <f t="shared" si="674"/>
        <v>138736</v>
      </c>
      <c r="DU191" s="463">
        <f t="shared" si="578"/>
        <v>2312</v>
      </c>
      <c r="DV191" s="463">
        <f t="shared" si="579"/>
        <v>4867</v>
      </c>
      <c r="DW191" s="463">
        <f t="shared" si="665"/>
        <v>48</v>
      </c>
      <c r="DX191" s="463">
        <f t="shared" si="741"/>
        <v>59773</v>
      </c>
      <c r="DY191" s="463">
        <f t="shared" si="741"/>
        <v>105851485</v>
      </c>
      <c r="DZ191" s="463">
        <f t="shared" si="742"/>
        <v>1771</v>
      </c>
      <c r="EA191" s="463">
        <f t="shared" si="743"/>
        <v>3650</v>
      </c>
      <c r="EB191" s="463">
        <f t="shared" si="744"/>
        <v>36818</v>
      </c>
      <c r="EC191" s="463">
        <f t="shared" si="744"/>
        <v>16070</v>
      </c>
      <c r="ED191" s="463">
        <f t="shared" si="744"/>
        <v>6075</v>
      </c>
      <c r="EE191" s="463">
        <f t="shared" si="744"/>
        <v>36762121</v>
      </c>
      <c r="EF191" s="463">
        <f t="shared" si="744"/>
        <v>10030</v>
      </c>
      <c r="EG191" s="463">
        <f t="shared" si="683"/>
        <v>382</v>
      </c>
      <c r="EH191" s="463">
        <f t="shared" si="683"/>
        <v>223</v>
      </c>
      <c r="EI191" s="463"/>
      <c r="EJ191" s="446"/>
      <c r="EK191" s="446"/>
      <c r="EL191" s="446"/>
      <c r="EM191" s="446"/>
      <c r="EN191" s="446"/>
      <c r="EO191" s="446"/>
      <c r="EP191" s="446"/>
      <c r="EQ191" s="446"/>
      <c r="ER191" s="446"/>
      <c r="ES191" s="446"/>
      <c r="ET191" s="446"/>
      <c r="EU191" s="446"/>
      <c r="EV191" s="446"/>
      <c r="EW191" s="446"/>
      <c r="EX191" s="446"/>
      <c r="EY191" s="446"/>
      <c r="EZ191" s="447"/>
      <c r="FA191" s="446">
        <f t="shared" si="709"/>
        <v>12</v>
      </c>
      <c r="FB191" s="417">
        <f t="shared" si="722"/>
        <v>2023</v>
      </c>
      <c r="FC191" s="448">
        <f t="shared" si="723"/>
        <v>45261</v>
      </c>
      <c r="FD191" s="449">
        <f t="shared" si="740"/>
        <v>31</v>
      </c>
      <c r="FE191" s="450"/>
      <c r="FF191" s="451">
        <f t="shared" si="582"/>
        <v>0.60992758208535469</v>
      </c>
      <c r="FG191" s="450"/>
      <c r="FH191" s="452">
        <f t="shared" si="710"/>
        <v>1.9211245086936246</v>
      </c>
      <c r="FI191" s="452">
        <f t="shared" si="711"/>
        <v>1.423489441076544</v>
      </c>
      <c r="FJ191" s="452">
        <f t="shared" si="712"/>
        <v>1.8796928327645051</v>
      </c>
      <c r="FK191" s="452">
        <f t="shared" si="713"/>
        <v>1.4052901023890785</v>
      </c>
      <c r="FL191" s="452">
        <f t="shared" si="714"/>
        <v>1.3627557178669802</v>
      </c>
      <c r="FM191" s="452">
        <f t="shared" si="715"/>
        <v>1.0721735631828171</v>
      </c>
      <c r="FN191" s="452">
        <f t="shared" si="716"/>
        <v>1.5342511752854264</v>
      </c>
      <c r="FO191" s="452">
        <f t="shared" si="717"/>
        <v>1.0803223640026864</v>
      </c>
      <c r="FP191" s="452">
        <f t="shared" si="718"/>
        <v>1.6666666666666667</v>
      </c>
      <c r="FQ191" s="452">
        <f t="shared" si="719"/>
        <v>1.0911564625850341</v>
      </c>
      <c r="FR191" s="453"/>
      <c r="FS191" s="446">
        <f t="shared" si="739"/>
        <v>0</v>
      </c>
      <c r="FT191" s="446">
        <f t="shared" si="739"/>
        <v>3047631</v>
      </c>
      <c r="FU191" s="446">
        <f t="shared" si="739"/>
        <v>6095868</v>
      </c>
      <c r="FV191" s="446">
        <f t="shared" si="739"/>
        <v>10996068</v>
      </c>
      <c r="FW191" s="446">
        <f t="shared" si="739"/>
        <v>13191719</v>
      </c>
      <c r="FX191" s="446">
        <f t="shared" si="739"/>
        <v>10563678</v>
      </c>
      <c r="FY191" s="446">
        <f t="shared" si="739"/>
        <v>379449136</v>
      </c>
      <c r="FZ191" s="446">
        <f t="shared" si="739"/>
        <v>285501506</v>
      </c>
      <c r="GA191" s="446">
        <f t="shared" si="739"/>
        <v>13105620</v>
      </c>
      <c r="GB191" s="446">
        <f t="shared" si="684"/>
        <v>82101340</v>
      </c>
      <c r="GC191" s="446">
        <f t="shared" si="684"/>
        <v>15316628</v>
      </c>
      <c r="GD191" s="446">
        <f t="shared" ref="GD191:GM200" si="745">SUMIFS(GD$443:GD$10112,$B$443:$B$10112,$B191,$C$443:$C$10112,$C191,$D$443:$D$10112,$D191)</f>
        <v>400897</v>
      </c>
      <c r="GE191" s="446">
        <f t="shared" si="745"/>
        <v>114186</v>
      </c>
      <c r="GF191" s="446">
        <f t="shared" si="745"/>
        <v>12675605</v>
      </c>
      <c r="GG191" s="446">
        <f t="shared" si="745"/>
        <v>40937298</v>
      </c>
      <c r="GH191" s="446">
        <f t="shared" si="745"/>
        <v>9438015</v>
      </c>
      <c r="GI191" s="446">
        <f t="shared" si="745"/>
        <v>328529334</v>
      </c>
      <c r="GJ191" s="446">
        <f t="shared" si="745"/>
        <v>34652106</v>
      </c>
      <c r="GK191" s="446">
        <f t="shared" si="745"/>
        <v>15132084</v>
      </c>
      <c r="GL191" s="446">
        <f t="shared" si="745"/>
        <v>92173200</v>
      </c>
      <c r="GM191" s="446">
        <f t="shared" si="745"/>
        <v>28968130</v>
      </c>
      <c r="GN191" s="446">
        <f t="shared" si="666"/>
        <v>292020</v>
      </c>
      <c r="GO191" s="446">
        <f t="shared" si="735"/>
        <v>314334</v>
      </c>
      <c r="GP191" s="446">
        <f t="shared" si="735"/>
        <v>717805</v>
      </c>
      <c r="GQ191" s="446">
        <f t="shared" si="735"/>
        <v>218195988</v>
      </c>
      <c r="GR191" s="446"/>
      <c r="GS191" s="446"/>
      <c r="GT191" s="446"/>
      <c r="GU191" s="446"/>
      <c r="GV191" s="416"/>
      <c r="GW191" s="402"/>
      <c r="GX191" s="402"/>
      <c r="GY191" s="402"/>
      <c r="GZ191" s="402"/>
      <c r="HA191" s="402"/>
    </row>
    <row r="192" spans="1:209" ht="10.5" customHeight="1" x14ac:dyDescent="0.2">
      <c r="A192" s="417" t="str">
        <f t="shared" si="685"/>
        <v>2023-24JANUARYY63</v>
      </c>
      <c r="B192" s="458" t="str">
        <f t="shared" si="720"/>
        <v>2023-24</v>
      </c>
      <c r="C192" s="402" t="s">
        <v>654</v>
      </c>
      <c r="D192" s="458" t="str">
        <f t="shared" si="721"/>
        <v>Y63</v>
      </c>
      <c r="E192" s="458" t="str">
        <f t="shared" si="721"/>
        <v>North East and Yorkshire</v>
      </c>
      <c r="F192" s="458" t="str">
        <f t="shared" si="721"/>
        <v>Y63</v>
      </c>
      <c r="H192" s="463">
        <f t="shared" si="669"/>
        <v>157404</v>
      </c>
      <c r="I192" s="463">
        <f t="shared" si="669"/>
        <v>103669</v>
      </c>
      <c r="J192" s="463">
        <f t="shared" si="669"/>
        <v>363470</v>
      </c>
      <c r="K192" s="463">
        <f t="shared" si="686"/>
        <v>4</v>
      </c>
      <c r="L192" s="463">
        <f t="shared" si="687"/>
        <v>0</v>
      </c>
      <c r="M192" s="463">
        <f t="shared" si="688"/>
        <v>2</v>
      </c>
      <c r="N192" s="463">
        <f t="shared" si="689"/>
        <v>21</v>
      </c>
      <c r="O192" s="463">
        <f t="shared" si="690"/>
        <v>75</v>
      </c>
      <c r="P192" s="463">
        <f t="shared" si="736"/>
        <v>738</v>
      </c>
      <c r="Q192" s="463">
        <f t="shared" si="736"/>
        <v>2534</v>
      </c>
      <c r="R192" s="463">
        <f t="shared" si="736"/>
        <v>169</v>
      </c>
      <c r="S192" s="463">
        <f t="shared" si="736"/>
        <v>115752</v>
      </c>
      <c r="T192" s="463">
        <f t="shared" si="736"/>
        <v>13825</v>
      </c>
      <c r="U192" s="463">
        <f t="shared" si="736"/>
        <v>9738</v>
      </c>
      <c r="V192" s="463">
        <f t="shared" si="736"/>
        <v>63889</v>
      </c>
      <c r="W192" s="463">
        <f t="shared" si="736"/>
        <v>15798</v>
      </c>
      <c r="X192" s="463">
        <f t="shared" si="736"/>
        <v>758</v>
      </c>
      <c r="Y192" s="463">
        <f t="shared" si="736"/>
        <v>6551063</v>
      </c>
      <c r="Z192" s="463">
        <f t="shared" si="691"/>
        <v>474</v>
      </c>
      <c r="AA192" s="463">
        <f t="shared" si="692"/>
        <v>825</v>
      </c>
      <c r="AB192" s="463">
        <f t="shared" si="693"/>
        <v>5201284</v>
      </c>
      <c r="AC192" s="463">
        <f t="shared" si="694"/>
        <v>534</v>
      </c>
      <c r="AD192" s="463">
        <f t="shared" si="695"/>
        <v>943</v>
      </c>
      <c r="AE192" s="463">
        <f t="shared" si="696"/>
        <v>133500886</v>
      </c>
      <c r="AF192" s="463">
        <f t="shared" si="697"/>
        <v>2090</v>
      </c>
      <c r="AG192" s="463">
        <f t="shared" si="698"/>
        <v>4556</v>
      </c>
      <c r="AH192" s="463">
        <f t="shared" si="699"/>
        <v>99137632</v>
      </c>
      <c r="AI192" s="463">
        <f t="shared" si="700"/>
        <v>6275</v>
      </c>
      <c r="AJ192" s="463">
        <f t="shared" si="701"/>
        <v>14729</v>
      </c>
      <c r="AK192" s="463">
        <f t="shared" si="702"/>
        <v>5018459</v>
      </c>
      <c r="AL192" s="463">
        <f t="shared" si="703"/>
        <v>6621</v>
      </c>
      <c r="AM192" s="463">
        <f t="shared" si="704"/>
        <v>17699</v>
      </c>
      <c r="AN192" s="463">
        <f t="shared" si="676"/>
        <v>422</v>
      </c>
      <c r="AO192" s="463">
        <f t="shared" si="676"/>
        <v>2429</v>
      </c>
      <c r="AP192" s="463">
        <f t="shared" si="676"/>
        <v>2121</v>
      </c>
      <c r="AQ192" s="463">
        <f t="shared" si="676"/>
        <v>5542362</v>
      </c>
      <c r="AR192" s="463">
        <f t="shared" si="677"/>
        <v>2613</v>
      </c>
      <c r="AS192" s="463">
        <f t="shared" si="678"/>
        <v>5556</v>
      </c>
      <c r="AT192" s="463">
        <f t="shared" si="737"/>
        <v>14245</v>
      </c>
      <c r="AU192" s="463">
        <f t="shared" si="737"/>
        <v>1527</v>
      </c>
      <c r="AV192" s="463">
        <f t="shared" si="737"/>
        <v>2344</v>
      </c>
      <c r="AW192" s="463">
        <f t="shared" si="737"/>
        <v>9186</v>
      </c>
      <c r="AX192" s="463">
        <f t="shared" si="737"/>
        <v>1141</v>
      </c>
      <c r="AY192" s="463">
        <f t="shared" si="737"/>
        <v>9233</v>
      </c>
      <c r="AZ192" s="463">
        <f t="shared" si="737"/>
        <v>708</v>
      </c>
      <c r="BA192" s="463">
        <f t="shared" si="679"/>
        <v>13136</v>
      </c>
      <c r="BB192" s="463">
        <f t="shared" si="679"/>
        <v>32000662</v>
      </c>
      <c r="BC192" s="463">
        <f t="shared" si="680"/>
        <v>2436</v>
      </c>
      <c r="BD192" s="463">
        <f t="shared" si="681"/>
        <v>4980</v>
      </c>
      <c r="BE192" s="463">
        <f t="shared" si="682"/>
        <v>983</v>
      </c>
      <c r="BF192" s="463">
        <f t="shared" si="682"/>
        <v>1640</v>
      </c>
      <c r="BG192" s="463">
        <f t="shared" si="682"/>
        <v>5929</v>
      </c>
      <c r="BH192" s="463">
        <f t="shared" si="682"/>
        <v>4584</v>
      </c>
      <c r="BI192" s="463">
        <f t="shared" si="738"/>
        <v>62069</v>
      </c>
      <c r="BJ192" s="463">
        <f t="shared" si="738"/>
        <v>8181</v>
      </c>
      <c r="BK192" s="463">
        <f t="shared" si="738"/>
        <v>31257</v>
      </c>
      <c r="BL192" s="463">
        <f t="shared" si="738"/>
        <v>101507</v>
      </c>
      <c r="BM192" s="463">
        <f t="shared" si="738"/>
        <v>26647</v>
      </c>
      <c r="BN192" s="463">
        <f t="shared" si="738"/>
        <v>19734</v>
      </c>
      <c r="BO192" s="463">
        <f t="shared" si="738"/>
        <v>18298</v>
      </c>
      <c r="BP192" s="463">
        <f t="shared" si="738"/>
        <v>13664</v>
      </c>
      <c r="BQ192" s="463">
        <f t="shared" si="738"/>
        <v>85726</v>
      </c>
      <c r="BR192" s="463">
        <f t="shared" si="738"/>
        <v>68556</v>
      </c>
      <c r="BS192" s="463">
        <f t="shared" si="738"/>
        <v>24333</v>
      </c>
      <c r="BT192" s="463">
        <f t="shared" si="738"/>
        <v>16989</v>
      </c>
      <c r="BU192" s="463">
        <f t="shared" si="738"/>
        <v>1228</v>
      </c>
      <c r="BV192" s="463">
        <f t="shared" si="738"/>
        <v>816</v>
      </c>
      <c r="BW192" s="463">
        <f t="shared" si="724"/>
        <v>431</v>
      </c>
      <c r="BX192" s="463">
        <f t="shared" si="724"/>
        <v>237113</v>
      </c>
      <c r="BY192" s="463">
        <f t="shared" si="587"/>
        <v>550</v>
      </c>
      <c r="BZ192" s="463">
        <f t="shared" si="588"/>
        <v>935</v>
      </c>
      <c r="CA192" s="463">
        <f t="shared" si="725"/>
        <v>125</v>
      </c>
      <c r="CB192" s="463">
        <f t="shared" si="725"/>
        <v>49429</v>
      </c>
      <c r="CC192" s="463">
        <f t="shared" si="590"/>
        <v>395</v>
      </c>
      <c r="CD192" s="463">
        <f t="shared" si="591"/>
        <v>830</v>
      </c>
      <c r="CE192" s="463">
        <f t="shared" si="726"/>
        <v>13269</v>
      </c>
      <c r="CF192" s="463">
        <f t="shared" si="726"/>
        <v>6264521</v>
      </c>
      <c r="CG192" s="463">
        <f t="shared" si="593"/>
        <v>472</v>
      </c>
      <c r="CH192" s="463">
        <f t="shared" si="594"/>
        <v>821</v>
      </c>
      <c r="CI192" s="463">
        <f t="shared" si="727"/>
        <v>7399</v>
      </c>
      <c r="CJ192" s="463">
        <f t="shared" si="727"/>
        <v>16261538</v>
      </c>
      <c r="CK192" s="463">
        <f t="shared" si="596"/>
        <v>2198</v>
      </c>
      <c r="CL192" s="463">
        <f t="shared" si="597"/>
        <v>4729</v>
      </c>
      <c r="CM192" s="463">
        <f t="shared" si="728"/>
        <v>1649</v>
      </c>
      <c r="CN192" s="463">
        <f t="shared" si="728"/>
        <v>3055877</v>
      </c>
      <c r="CO192" s="463">
        <f t="shared" si="599"/>
        <v>1853</v>
      </c>
      <c r="CP192" s="463">
        <f t="shared" si="600"/>
        <v>4159</v>
      </c>
      <c r="CQ192" s="463">
        <f t="shared" si="729"/>
        <v>54841</v>
      </c>
      <c r="CR192" s="463">
        <f t="shared" si="729"/>
        <v>114183471</v>
      </c>
      <c r="CS192" s="463">
        <f t="shared" si="602"/>
        <v>2082</v>
      </c>
      <c r="CT192" s="463">
        <f t="shared" si="603"/>
        <v>4541</v>
      </c>
      <c r="CU192" s="463">
        <f t="shared" si="730"/>
        <v>2434</v>
      </c>
      <c r="CV192" s="463">
        <f t="shared" si="730"/>
        <v>15099463</v>
      </c>
      <c r="CW192" s="463">
        <f t="shared" si="605"/>
        <v>6204</v>
      </c>
      <c r="CX192" s="463">
        <f t="shared" si="606"/>
        <v>13749</v>
      </c>
      <c r="CY192" s="463">
        <f t="shared" si="731"/>
        <v>959</v>
      </c>
      <c r="CZ192" s="463">
        <f t="shared" si="731"/>
        <v>6280854</v>
      </c>
      <c r="DA192" s="463">
        <f t="shared" si="608"/>
        <v>6549</v>
      </c>
      <c r="DB192" s="463">
        <f t="shared" si="609"/>
        <v>14242</v>
      </c>
      <c r="DC192" s="463">
        <f t="shared" si="732"/>
        <v>3653</v>
      </c>
      <c r="DD192" s="463">
        <f t="shared" si="732"/>
        <v>34195663</v>
      </c>
      <c r="DE192" s="463">
        <f t="shared" si="611"/>
        <v>9361</v>
      </c>
      <c r="DF192" s="463">
        <f t="shared" si="612"/>
        <v>20327</v>
      </c>
      <c r="DG192" s="463">
        <f t="shared" si="733"/>
        <v>886</v>
      </c>
      <c r="DH192" s="463">
        <f t="shared" si="733"/>
        <v>9362931</v>
      </c>
      <c r="DI192" s="463">
        <f t="shared" si="614"/>
        <v>10568</v>
      </c>
      <c r="DJ192" s="463">
        <f t="shared" si="615"/>
        <v>25928</v>
      </c>
      <c r="DK192" s="463">
        <f t="shared" si="668"/>
        <v>402</v>
      </c>
      <c r="DL192" s="463">
        <f t="shared" si="664"/>
        <v>159340</v>
      </c>
      <c r="DM192" s="463">
        <f t="shared" si="705"/>
        <v>396</v>
      </c>
      <c r="DN192" s="463">
        <f t="shared" si="706"/>
        <v>674</v>
      </c>
      <c r="DO192" s="463">
        <f t="shared" si="673"/>
        <v>8264</v>
      </c>
      <c r="DP192" s="463">
        <f t="shared" si="673"/>
        <v>333107</v>
      </c>
      <c r="DQ192" s="463">
        <f t="shared" si="707"/>
        <v>40</v>
      </c>
      <c r="DR192" s="463">
        <f t="shared" si="708"/>
        <v>69</v>
      </c>
      <c r="DS192" s="463">
        <f t="shared" si="674"/>
        <v>56</v>
      </c>
      <c r="DT192" s="463">
        <f t="shared" si="674"/>
        <v>129744</v>
      </c>
      <c r="DU192" s="463">
        <f t="shared" si="578"/>
        <v>2317</v>
      </c>
      <c r="DV192" s="463">
        <f t="shared" si="579"/>
        <v>5120</v>
      </c>
      <c r="DW192" s="463">
        <f t="shared" si="665"/>
        <v>45</v>
      </c>
      <c r="DX192" s="463">
        <f t="shared" si="741"/>
        <v>61123</v>
      </c>
      <c r="DY192" s="463">
        <f t="shared" si="741"/>
        <v>107264538</v>
      </c>
      <c r="DZ192" s="463">
        <f t="shared" si="742"/>
        <v>1755</v>
      </c>
      <c r="EA192" s="463">
        <f t="shared" si="743"/>
        <v>3586</v>
      </c>
      <c r="EB192" s="463">
        <f t="shared" si="744"/>
        <v>37251</v>
      </c>
      <c r="EC192" s="463">
        <f t="shared" si="744"/>
        <v>16007</v>
      </c>
      <c r="ED192" s="463">
        <f t="shared" si="744"/>
        <v>6023</v>
      </c>
      <c r="EE192" s="463">
        <f t="shared" si="744"/>
        <v>37108502</v>
      </c>
      <c r="EF192" s="463">
        <f t="shared" si="744"/>
        <v>9238</v>
      </c>
      <c r="EG192" s="463">
        <f t="shared" si="683"/>
        <v>156</v>
      </c>
      <c r="EH192" s="463">
        <f t="shared" si="683"/>
        <v>104</v>
      </c>
      <c r="EI192" s="463"/>
      <c r="EJ192" s="446"/>
      <c r="EK192" s="446"/>
      <c r="EL192" s="446"/>
      <c r="EM192" s="446"/>
      <c r="EN192" s="446"/>
      <c r="EO192" s="446"/>
      <c r="EP192" s="446"/>
      <c r="EQ192" s="446"/>
      <c r="ER192" s="446"/>
      <c r="ES192" s="446"/>
      <c r="ET192" s="446"/>
      <c r="EU192" s="446"/>
      <c r="EV192" s="446"/>
      <c r="EW192" s="446"/>
      <c r="EX192" s="446"/>
      <c r="EY192" s="446"/>
      <c r="EZ192" s="447"/>
      <c r="FA192" s="446">
        <f t="shared" si="709"/>
        <v>1</v>
      </c>
      <c r="FB192" s="417">
        <f t="shared" si="722"/>
        <v>2024</v>
      </c>
      <c r="FC192" s="448">
        <f t="shared" si="723"/>
        <v>45292</v>
      </c>
      <c r="FD192" s="449">
        <f t="shared" si="740"/>
        <v>31</v>
      </c>
      <c r="FE192" s="450"/>
      <c r="FF192" s="451">
        <f t="shared" si="582"/>
        <v>0.63146634064338658</v>
      </c>
      <c r="FG192" s="450"/>
      <c r="FH192" s="452">
        <f t="shared" si="710"/>
        <v>1.9274502712477397</v>
      </c>
      <c r="FI192" s="452">
        <f t="shared" si="711"/>
        <v>1.4274141048824593</v>
      </c>
      <c r="FJ192" s="452">
        <f t="shared" si="712"/>
        <v>1.8790306017662763</v>
      </c>
      <c r="FK192" s="452">
        <f t="shared" si="713"/>
        <v>1.4031628671185048</v>
      </c>
      <c r="FL192" s="452">
        <f t="shared" si="714"/>
        <v>1.3417959273114308</v>
      </c>
      <c r="FM192" s="452">
        <f t="shared" si="715"/>
        <v>1.073048568611185</v>
      </c>
      <c r="FN192" s="452">
        <f t="shared" si="716"/>
        <v>1.5402582605393087</v>
      </c>
      <c r="FO192" s="452">
        <f t="shared" si="717"/>
        <v>1.0753892897835169</v>
      </c>
      <c r="FP192" s="452">
        <f t="shared" si="718"/>
        <v>1.6200527704485488</v>
      </c>
      <c r="FQ192" s="452">
        <f t="shared" si="719"/>
        <v>1.0765171503957784</v>
      </c>
      <c r="FR192" s="453"/>
      <c r="FS192" s="446">
        <f t="shared" si="739"/>
        <v>0</v>
      </c>
      <c r="FT192" s="446">
        <f t="shared" si="739"/>
        <v>173500</v>
      </c>
      <c r="FU192" s="446">
        <f t="shared" si="739"/>
        <v>2141056</v>
      </c>
      <c r="FV192" s="446">
        <f t="shared" si="739"/>
        <v>7768710</v>
      </c>
      <c r="FW192" s="446">
        <f t="shared" si="739"/>
        <v>11409405</v>
      </c>
      <c r="FX192" s="446">
        <f t="shared" si="739"/>
        <v>9180057</v>
      </c>
      <c r="FY192" s="446">
        <f t="shared" si="739"/>
        <v>291048639</v>
      </c>
      <c r="FZ192" s="446">
        <f t="shared" si="739"/>
        <v>232690423</v>
      </c>
      <c r="GA192" s="446">
        <f t="shared" si="739"/>
        <v>13416172</v>
      </c>
      <c r="GB192" s="446">
        <f t="shared" si="684"/>
        <v>65417105</v>
      </c>
      <c r="GC192" s="446">
        <f t="shared" si="684"/>
        <v>11783451</v>
      </c>
      <c r="GD192" s="446">
        <f t="shared" si="745"/>
        <v>402865</v>
      </c>
      <c r="GE192" s="446">
        <f t="shared" si="745"/>
        <v>103770</v>
      </c>
      <c r="GF192" s="446">
        <f t="shared" si="745"/>
        <v>10895367</v>
      </c>
      <c r="GG192" s="446">
        <f t="shared" si="745"/>
        <v>34990615</v>
      </c>
      <c r="GH192" s="446">
        <f t="shared" si="745"/>
        <v>6857797</v>
      </c>
      <c r="GI192" s="446">
        <f t="shared" si="745"/>
        <v>249028987</v>
      </c>
      <c r="GJ192" s="446">
        <f t="shared" si="745"/>
        <v>33464678</v>
      </c>
      <c r="GK192" s="446">
        <f t="shared" si="745"/>
        <v>13657796</v>
      </c>
      <c r="GL192" s="446">
        <f t="shared" si="745"/>
        <v>74255197</v>
      </c>
      <c r="GM192" s="446">
        <f t="shared" si="745"/>
        <v>22972182</v>
      </c>
      <c r="GN192" s="446">
        <f t="shared" si="666"/>
        <v>286720</v>
      </c>
      <c r="GO192" s="446">
        <f t="shared" si="735"/>
        <v>270750</v>
      </c>
      <c r="GP192" s="446">
        <f t="shared" si="735"/>
        <v>571741</v>
      </c>
      <c r="GQ192" s="446">
        <f t="shared" si="735"/>
        <v>219207350</v>
      </c>
      <c r="GR192" s="446"/>
      <c r="GS192" s="446"/>
      <c r="GT192" s="446"/>
      <c r="GU192" s="446"/>
      <c r="GV192" s="416"/>
      <c r="GW192" s="402"/>
      <c r="GX192" s="402"/>
      <c r="GY192" s="402"/>
      <c r="GZ192" s="402"/>
      <c r="HA192" s="402"/>
    </row>
    <row r="193" spans="1:209" ht="10.5" customHeight="1" x14ac:dyDescent="0.2">
      <c r="A193" s="417" t="str">
        <f t="shared" si="685"/>
        <v>2023-24FEBRUARYY63</v>
      </c>
      <c r="B193" s="458" t="str">
        <f t="shared" si="720"/>
        <v>2023-24</v>
      </c>
      <c r="C193" s="402" t="s">
        <v>657</v>
      </c>
      <c r="D193" s="458" t="str">
        <f t="shared" si="721"/>
        <v>Y63</v>
      </c>
      <c r="E193" s="458" t="str">
        <f t="shared" si="721"/>
        <v>North East and Yorkshire</v>
      </c>
      <c r="F193" s="458" t="str">
        <f t="shared" si="721"/>
        <v>Y63</v>
      </c>
      <c r="H193" s="463">
        <f t="shared" si="669"/>
        <v>144621</v>
      </c>
      <c r="I193" s="463">
        <f t="shared" si="669"/>
        <v>96095</v>
      </c>
      <c r="J193" s="463">
        <f t="shared" si="669"/>
        <v>399239</v>
      </c>
      <c r="K193" s="463">
        <f t="shared" si="686"/>
        <v>4</v>
      </c>
      <c r="L193" s="463">
        <f t="shared" si="687"/>
        <v>0</v>
      </c>
      <c r="M193" s="463">
        <f t="shared" si="688"/>
        <v>9</v>
      </c>
      <c r="N193" s="463">
        <f t="shared" si="689"/>
        <v>32</v>
      </c>
      <c r="O193" s="463">
        <f t="shared" si="690"/>
        <v>80</v>
      </c>
      <c r="P193" s="463">
        <f t="shared" si="736"/>
        <v>637</v>
      </c>
      <c r="Q193" s="463">
        <f t="shared" si="736"/>
        <v>2441</v>
      </c>
      <c r="R193" s="463">
        <f t="shared" si="736"/>
        <v>165</v>
      </c>
      <c r="S193" s="463">
        <f t="shared" si="736"/>
        <v>107730</v>
      </c>
      <c r="T193" s="463">
        <f t="shared" si="736"/>
        <v>12984</v>
      </c>
      <c r="U193" s="463">
        <f t="shared" si="736"/>
        <v>9036</v>
      </c>
      <c r="V193" s="463">
        <f t="shared" si="736"/>
        <v>58587</v>
      </c>
      <c r="W193" s="463">
        <f t="shared" si="736"/>
        <v>15204</v>
      </c>
      <c r="X193" s="463">
        <f t="shared" si="736"/>
        <v>675</v>
      </c>
      <c r="Y193" s="463">
        <f t="shared" si="736"/>
        <v>6103962</v>
      </c>
      <c r="Z193" s="463">
        <f t="shared" si="691"/>
        <v>470</v>
      </c>
      <c r="AA193" s="463">
        <f t="shared" si="692"/>
        <v>812</v>
      </c>
      <c r="AB193" s="463">
        <f t="shared" si="693"/>
        <v>4767251</v>
      </c>
      <c r="AC193" s="463">
        <f t="shared" si="694"/>
        <v>528</v>
      </c>
      <c r="AD193" s="463">
        <f t="shared" si="695"/>
        <v>928</v>
      </c>
      <c r="AE193" s="463">
        <f t="shared" si="696"/>
        <v>110492349</v>
      </c>
      <c r="AF193" s="463">
        <f t="shared" si="697"/>
        <v>1886</v>
      </c>
      <c r="AG193" s="463">
        <f t="shared" si="698"/>
        <v>4074</v>
      </c>
      <c r="AH193" s="463">
        <f t="shared" si="699"/>
        <v>84884498</v>
      </c>
      <c r="AI193" s="463">
        <f t="shared" si="700"/>
        <v>5583</v>
      </c>
      <c r="AJ193" s="463">
        <f t="shared" si="701"/>
        <v>12578</v>
      </c>
      <c r="AK193" s="463">
        <f t="shared" si="702"/>
        <v>3786148</v>
      </c>
      <c r="AL193" s="463">
        <f t="shared" si="703"/>
        <v>5609</v>
      </c>
      <c r="AM193" s="463">
        <f t="shared" si="704"/>
        <v>14502</v>
      </c>
      <c r="AN193" s="463">
        <f t="shared" si="676"/>
        <v>470</v>
      </c>
      <c r="AO193" s="463">
        <f t="shared" si="676"/>
        <v>2456</v>
      </c>
      <c r="AP193" s="463">
        <f t="shared" si="676"/>
        <v>2246</v>
      </c>
      <c r="AQ193" s="463">
        <f t="shared" si="676"/>
        <v>5826994</v>
      </c>
      <c r="AR193" s="463">
        <f t="shared" si="677"/>
        <v>2594</v>
      </c>
      <c r="AS193" s="463">
        <f t="shared" si="678"/>
        <v>5601</v>
      </c>
      <c r="AT193" s="463">
        <f t="shared" si="737"/>
        <v>13116</v>
      </c>
      <c r="AU193" s="463">
        <f t="shared" si="737"/>
        <v>1569</v>
      </c>
      <c r="AV193" s="463">
        <f t="shared" si="737"/>
        <v>1957</v>
      </c>
      <c r="AW193" s="463">
        <f t="shared" si="737"/>
        <v>7836</v>
      </c>
      <c r="AX193" s="463">
        <f t="shared" si="737"/>
        <v>1115</v>
      </c>
      <c r="AY193" s="463">
        <f t="shared" si="737"/>
        <v>8475</v>
      </c>
      <c r="AZ193" s="463">
        <f t="shared" si="737"/>
        <v>692</v>
      </c>
      <c r="BA193" s="463">
        <f t="shared" si="679"/>
        <v>11960</v>
      </c>
      <c r="BB193" s="463">
        <f t="shared" si="679"/>
        <v>28220739</v>
      </c>
      <c r="BC193" s="463">
        <f t="shared" si="680"/>
        <v>2360</v>
      </c>
      <c r="BD193" s="463">
        <f t="shared" si="681"/>
        <v>4842</v>
      </c>
      <c r="BE193" s="463">
        <f t="shared" si="682"/>
        <v>988</v>
      </c>
      <c r="BF193" s="463">
        <f t="shared" si="682"/>
        <v>1630</v>
      </c>
      <c r="BG193" s="463">
        <f t="shared" si="682"/>
        <v>5414</v>
      </c>
      <c r="BH193" s="463">
        <f t="shared" si="682"/>
        <v>3928</v>
      </c>
      <c r="BI193" s="463">
        <f t="shared" si="738"/>
        <v>57905</v>
      </c>
      <c r="BJ193" s="463">
        <f t="shared" si="738"/>
        <v>7567</v>
      </c>
      <c r="BK193" s="463">
        <f t="shared" si="738"/>
        <v>29142</v>
      </c>
      <c r="BL193" s="463">
        <f t="shared" si="738"/>
        <v>94614</v>
      </c>
      <c r="BM193" s="463">
        <f t="shared" si="738"/>
        <v>24635</v>
      </c>
      <c r="BN193" s="463">
        <f t="shared" si="738"/>
        <v>18270</v>
      </c>
      <c r="BO193" s="463">
        <f t="shared" si="738"/>
        <v>16812</v>
      </c>
      <c r="BP193" s="463">
        <f t="shared" si="738"/>
        <v>12562</v>
      </c>
      <c r="BQ193" s="463">
        <f t="shared" si="738"/>
        <v>78401</v>
      </c>
      <c r="BR193" s="463">
        <f t="shared" si="738"/>
        <v>62701</v>
      </c>
      <c r="BS193" s="463">
        <f t="shared" si="738"/>
        <v>23696</v>
      </c>
      <c r="BT193" s="463">
        <f t="shared" si="738"/>
        <v>16405</v>
      </c>
      <c r="BU193" s="463">
        <f t="shared" si="738"/>
        <v>1096</v>
      </c>
      <c r="BV193" s="463">
        <f t="shared" si="738"/>
        <v>737</v>
      </c>
      <c r="BW193" s="463">
        <f t="shared" si="724"/>
        <v>363</v>
      </c>
      <c r="BX193" s="463">
        <f t="shared" si="724"/>
        <v>195384</v>
      </c>
      <c r="BY193" s="463">
        <f t="shared" si="587"/>
        <v>538</v>
      </c>
      <c r="BZ193" s="463">
        <f t="shared" si="588"/>
        <v>894</v>
      </c>
      <c r="CA193" s="463">
        <f t="shared" si="725"/>
        <v>125</v>
      </c>
      <c r="CB193" s="463">
        <f t="shared" si="725"/>
        <v>58092</v>
      </c>
      <c r="CC193" s="463">
        <f t="shared" si="590"/>
        <v>465</v>
      </c>
      <c r="CD193" s="463">
        <f t="shared" si="591"/>
        <v>856</v>
      </c>
      <c r="CE193" s="463">
        <f t="shared" si="726"/>
        <v>12496</v>
      </c>
      <c r="CF193" s="463">
        <f t="shared" si="726"/>
        <v>5850486</v>
      </c>
      <c r="CG193" s="463">
        <f t="shared" si="593"/>
        <v>468</v>
      </c>
      <c r="CH193" s="463">
        <f t="shared" si="594"/>
        <v>808</v>
      </c>
      <c r="CI193" s="463">
        <f t="shared" si="727"/>
        <v>6646</v>
      </c>
      <c r="CJ193" s="463">
        <f t="shared" si="727"/>
        <v>12512652</v>
      </c>
      <c r="CK193" s="463">
        <f t="shared" si="596"/>
        <v>1883</v>
      </c>
      <c r="CL193" s="463">
        <f t="shared" si="597"/>
        <v>4020</v>
      </c>
      <c r="CM193" s="463">
        <f t="shared" si="728"/>
        <v>1515</v>
      </c>
      <c r="CN193" s="463">
        <f t="shared" si="728"/>
        <v>2506609</v>
      </c>
      <c r="CO193" s="463">
        <f t="shared" si="599"/>
        <v>1655</v>
      </c>
      <c r="CP193" s="463">
        <f t="shared" si="600"/>
        <v>3636</v>
      </c>
      <c r="CQ193" s="463">
        <f t="shared" si="729"/>
        <v>50426</v>
      </c>
      <c r="CR193" s="463">
        <f t="shared" si="729"/>
        <v>95473088</v>
      </c>
      <c r="CS193" s="463">
        <f t="shared" si="602"/>
        <v>1893</v>
      </c>
      <c r="CT193" s="463">
        <f t="shared" si="603"/>
        <v>4091</v>
      </c>
      <c r="CU193" s="463">
        <f t="shared" si="730"/>
        <v>2322</v>
      </c>
      <c r="CV193" s="463">
        <f t="shared" si="730"/>
        <v>12648029</v>
      </c>
      <c r="CW193" s="463">
        <f t="shared" si="605"/>
        <v>5447</v>
      </c>
      <c r="CX193" s="463">
        <f t="shared" si="606"/>
        <v>11201</v>
      </c>
      <c r="CY193" s="463">
        <f t="shared" si="731"/>
        <v>951</v>
      </c>
      <c r="CZ193" s="463">
        <f t="shared" si="731"/>
        <v>5378813</v>
      </c>
      <c r="DA193" s="463">
        <f t="shared" si="608"/>
        <v>5656</v>
      </c>
      <c r="DB193" s="463">
        <f t="shared" si="609"/>
        <v>11071</v>
      </c>
      <c r="DC193" s="463">
        <f t="shared" si="732"/>
        <v>3338</v>
      </c>
      <c r="DD193" s="463">
        <f t="shared" si="732"/>
        <v>26512491</v>
      </c>
      <c r="DE193" s="463">
        <f t="shared" si="611"/>
        <v>7943</v>
      </c>
      <c r="DF193" s="463">
        <f t="shared" si="612"/>
        <v>17191</v>
      </c>
      <c r="DG193" s="463">
        <f t="shared" si="733"/>
        <v>863</v>
      </c>
      <c r="DH193" s="463">
        <f t="shared" si="733"/>
        <v>7845340</v>
      </c>
      <c r="DI193" s="463">
        <f t="shared" si="614"/>
        <v>9091</v>
      </c>
      <c r="DJ193" s="463">
        <f t="shared" si="615"/>
        <v>20544</v>
      </c>
      <c r="DK193" s="463">
        <f t="shared" si="668"/>
        <v>346</v>
      </c>
      <c r="DL193" s="463">
        <f t="shared" si="664"/>
        <v>141039</v>
      </c>
      <c r="DM193" s="463">
        <f t="shared" si="705"/>
        <v>408</v>
      </c>
      <c r="DN193" s="463">
        <f t="shared" si="706"/>
        <v>648</v>
      </c>
      <c r="DO193" s="463">
        <f t="shared" si="673"/>
        <v>7802</v>
      </c>
      <c r="DP193" s="463">
        <f t="shared" si="673"/>
        <v>320718</v>
      </c>
      <c r="DQ193" s="463">
        <f t="shared" si="707"/>
        <v>41</v>
      </c>
      <c r="DR193" s="463">
        <f t="shared" si="708"/>
        <v>74</v>
      </c>
      <c r="DS193" s="463">
        <f t="shared" si="674"/>
        <v>54</v>
      </c>
      <c r="DT193" s="463">
        <f t="shared" si="674"/>
        <v>88887</v>
      </c>
      <c r="DU193" s="463">
        <f t="shared" si="578"/>
        <v>1646</v>
      </c>
      <c r="DV193" s="463">
        <f t="shared" si="579"/>
        <v>3984</v>
      </c>
      <c r="DW193" s="463">
        <f t="shared" si="665"/>
        <v>46</v>
      </c>
      <c r="DX193" s="463">
        <f t="shared" si="741"/>
        <v>57379</v>
      </c>
      <c r="DY193" s="463">
        <f t="shared" si="741"/>
        <v>91340954</v>
      </c>
      <c r="DZ193" s="463">
        <f t="shared" si="742"/>
        <v>1592</v>
      </c>
      <c r="EA193" s="463">
        <f t="shared" si="743"/>
        <v>3111</v>
      </c>
      <c r="EB193" s="463">
        <f t="shared" si="744"/>
        <v>34066</v>
      </c>
      <c r="EC193" s="463">
        <f t="shared" si="744"/>
        <v>13830</v>
      </c>
      <c r="ED193" s="463">
        <f t="shared" si="744"/>
        <v>4442</v>
      </c>
      <c r="EE193" s="463">
        <f t="shared" si="744"/>
        <v>26593461</v>
      </c>
      <c r="EF193" s="463">
        <f t="shared" si="744"/>
        <v>8305</v>
      </c>
      <c r="EG193" s="463">
        <f t="shared" si="683"/>
        <v>185</v>
      </c>
      <c r="EH193" s="463">
        <f t="shared" si="683"/>
        <v>46</v>
      </c>
      <c r="EI193" s="463"/>
      <c r="EJ193" s="446"/>
      <c r="EK193" s="446"/>
      <c r="EL193" s="446"/>
      <c r="EM193" s="446"/>
      <c r="EN193" s="446"/>
      <c r="EO193" s="446"/>
      <c r="EP193" s="446"/>
      <c r="EQ193" s="446"/>
      <c r="ER193" s="446"/>
      <c r="ES193" s="446"/>
      <c r="ET193" s="446"/>
      <c r="EU193" s="446"/>
      <c r="EV193" s="446"/>
      <c r="EW193" s="446"/>
      <c r="EX193" s="446"/>
      <c r="EY193" s="446"/>
      <c r="EZ193" s="447"/>
      <c r="FA193" s="446">
        <f t="shared" si="709"/>
        <v>2</v>
      </c>
      <c r="FB193" s="417">
        <f t="shared" si="722"/>
        <v>2024</v>
      </c>
      <c r="FC193" s="448">
        <f t="shared" si="723"/>
        <v>45323</v>
      </c>
      <c r="FD193" s="449">
        <f t="shared" si="740"/>
        <v>29</v>
      </c>
      <c r="FE193" s="450"/>
      <c r="FF193" s="451">
        <f t="shared" si="582"/>
        <v>0.6318943873005588</v>
      </c>
      <c r="FG193" s="450"/>
      <c r="FH193" s="452">
        <f t="shared" si="710"/>
        <v>1.8973351817621689</v>
      </c>
      <c r="FI193" s="452">
        <f t="shared" si="711"/>
        <v>1.4071164510166358</v>
      </c>
      <c r="FJ193" s="452">
        <f t="shared" si="712"/>
        <v>1.8605577689243027</v>
      </c>
      <c r="FK193" s="452">
        <f t="shared" si="713"/>
        <v>1.3902169101372288</v>
      </c>
      <c r="FL193" s="452">
        <f t="shared" si="714"/>
        <v>1.3381978937306911</v>
      </c>
      <c r="FM193" s="452">
        <f t="shared" si="715"/>
        <v>1.0702203560516839</v>
      </c>
      <c r="FN193" s="452">
        <f t="shared" si="716"/>
        <v>1.5585372270455142</v>
      </c>
      <c r="FO193" s="452">
        <f t="shared" si="717"/>
        <v>1.0789923704288344</v>
      </c>
      <c r="FP193" s="452">
        <f t="shared" si="718"/>
        <v>1.6237037037037036</v>
      </c>
      <c r="FQ193" s="452">
        <f t="shared" si="719"/>
        <v>1.0918518518518519</v>
      </c>
      <c r="FR193" s="453"/>
      <c r="FS193" s="446">
        <f t="shared" si="739"/>
        <v>0</v>
      </c>
      <c r="FT193" s="446">
        <f t="shared" si="739"/>
        <v>832358</v>
      </c>
      <c r="FU193" s="446">
        <f t="shared" si="739"/>
        <v>3034167</v>
      </c>
      <c r="FV193" s="446">
        <f t="shared" si="739"/>
        <v>7650915</v>
      </c>
      <c r="FW193" s="446">
        <f t="shared" si="739"/>
        <v>10544292</v>
      </c>
      <c r="FX193" s="446">
        <f t="shared" si="739"/>
        <v>8383880</v>
      </c>
      <c r="FY193" s="446">
        <f t="shared" si="739"/>
        <v>238693277</v>
      </c>
      <c r="FZ193" s="446">
        <f t="shared" si="739"/>
        <v>191234316</v>
      </c>
      <c r="GA193" s="446">
        <f t="shared" si="739"/>
        <v>9788873</v>
      </c>
      <c r="GB193" s="446">
        <f t="shared" si="684"/>
        <v>57911740</v>
      </c>
      <c r="GC193" s="446">
        <f t="shared" si="684"/>
        <v>12579917</v>
      </c>
      <c r="GD193" s="446">
        <f t="shared" si="745"/>
        <v>324591</v>
      </c>
      <c r="GE193" s="446">
        <f t="shared" si="745"/>
        <v>107052</v>
      </c>
      <c r="GF193" s="446">
        <f t="shared" si="745"/>
        <v>10090770</v>
      </c>
      <c r="GG193" s="446">
        <f t="shared" si="745"/>
        <v>26716797</v>
      </c>
      <c r="GH193" s="446">
        <f t="shared" si="745"/>
        <v>5508786</v>
      </c>
      <c r="GI193" s="446">
        <f t="shared" si="745"/>
        <v>206317070</v>
      </c>
      <c r="GJ193" s="446">
        <f t="shared" si="745"/>
        <v>26008221</v>
      </c>
      <c r="GK193" s="446">
        <f t="shared" si="745"/>
        <v>10528175</v>
      </c>
      <c r="GL193" s="446">
        <f t="shared" si="745"/>
        <v>57384074</v>
      </c>
      <c r="GM193" s="446">
        <f t="shared" si="745"/>
        <v>17729766</v>
      </c>
      <c r="GN193" s="446">
        <f t="shared" si="666"/>
        <v>215136</v>
      </c>
      <c r="GO193" s="446">
        <f t="shared" si="735"/>
        <v>224076</v>
      </c>
      <c r="GP193" s="446">
        <f t="shared" si="735"/>
        <v>574241</v>
      </c>
      <c r="GQ193" s="446">
        <f t="shared" si="735"/>
        <v>178533446</v>
      </c>
      <c r="GR193" s="446"/>
      <c r="GS193" s="446"/>
      <c r="GT193" s="446"/>
      <c r="GU193" s="446"/>
      <c r="GV193" s="416"/>
      <c r="GW193" s="402"/>
      <c r="GX193" s="402"/>
      <c r="GY193" s="402"/>
      <c r="GZ193" s="402"/>
      <c r="HA193" s="402"/>
    </row>
    <row r="194" spans="1:209" ht="10.5" customHeight="1" x14ac:dyDescent="0.2">
      <c r="A194" s="417" t="str">
        <f t="shared" si="685"/>
        <v>2023-24MARCHY63</v>
      </c>
      <c r="B194" s="458" t="str">
        <f t="shared" si="720"/>
        <v>2023-24</v>
      </c>
      <c r="C194" s="402" t="s">
        <v>660</v>
      </c>
      <c r="D194" s="458" t="str">
        <f t="shared" si="721"/>
        <v>Y63</v>
      </c>
      <c r="E194" s="458" t="str">
        <f t="shared" si="721"/>
        <v>North East and Yorkshire</v>
      </c>
      <c r="F194" s="458" t="str">
        <f t="shared" si="721"/>
        <v>Y63</v>
      </c>
      <c r="H194" s="463">
        <f t="shared" si="669"/>
        <v>153216</v>
      </c>
      <c r="I194" s="463">
        <f t="shared" si="669"/>
        <v>100977</v>
      </c>
      <c r="J194" s="463">
        <f t="shared" si="669"/>
        <v>360663</v>
      </c>
      <c r="K194" s="463">
        <f t="shared" si="686"/>
        <v>4</v>
      </c>
      <c r="L194" s="463">
        <f t="shared" si="687"/>
        <v>0</v>
      </c>
      <c r="M194" s="463">
        <f t="shared" si="688"/>
        <v>3</v>
      </c>
      <c r="N194" s="463">
        <f t="shared" si="689"/>
        <v>26</v>
      </c>
      <c r="O194" s="463">
        <f t="shared" si="690"/>
        <v>70</v>
      </c>
      <c r="P194" s="463">
        <f t="shared" si="736"/>
        <v>703</v>
      </c>
      <c r="Q194" s="463">
        <f t="shared" si="736"/>
        <v>2585</v>
      </c>
      <c r="R194" s="463">
        <f t="shared" si="736"/>
        <v>174</v>
      </c>
      <c r="S194" s="463">
        <f t="shared" si="736"/>
        <v>115032</v>
      </c>
      <c r="T194" s="463">
        <f t="shared" si="736"/>
        <v>14072</v>
      </c>
      <c r="U194" s="463">
        <f t="shared" si="736"/>
        <v>9825</v>
      </c>
      <c r="V194" s="463">
        <f t="shared" si="736"/>
        <v>62204</v>
      </c>
      <c r="W194" s="463">
        <f t="shared" si="736"/>
        <v>16391</v>
      </c>
      <c r="X194" s="463">
        <f t="shared" si="736"/>
        <v>716</v>
      </c>
      <c r="Y194" s="463">
        <f t="shared" si="736"/>
        <v>6615151</v>
      </c>
      <c r="Z194" s="463">
        <f t="shared" si="691"/>
        <v>470</v>
      </c>
      <c r="AA194" s="463">
        <f t="shared" si="692"/>
        <v>816</v>
      </c>
      <c r="AB194" s="463">
        <f t="shared" si="693"/>
        <v>5209114</v>
      </c>
      <c r="AC194" s="463">
        <f t="shared" si="694"/>
        <v>530</v>
      </c>
      <c r="AD194" s="463">
        <f t="shared" si="695"/>
        <v>942</v>
      </c>
      <c r="AE194" s="463">
        <f t="shared" si="696"/>
        <v>115032159</v>
      </c>
      <c r="AF194" s="463">
        <f t="shared" si="697"/>
        <v>1849</v>
      </c>
      <c r="AG194" s="463">
        <f t="shared" si="698"/>
        <v>3988</v>
      </c>
      <c r="AH194" s="463">
        <f t="shared" si="699"/>
        <v>94568201</v>
      </c>
      <c r="AI194" s="463">
        <f t="shared" si="700"/>
        <v>5770</v>
      </c>
      <c r="AJ194" s="463">
        <f t="shared" si="701"/>
        <v>12923</v>
      </c>
      <c r="AK194" s="463">
        <f t="shared" si="702"/>
        <v>4192980</v>
      </c>
      <c r="AL194" s="463">
        <f t="shared" si="703"/>
        <v>5856</v>
      </c>
      <c r="AM194" s="463">
        <f t="shared" si="704"/>
        <v>13373</v>
      </c>
      <c r="AN194" s="463">
        <f t="shared" si="676"/>
        <v>552</v>
      </c>
      <c r="AO194" s="463">
        <f t="shared" si="676"/>
        <v>2622</v>
      </c>
      <c r="AP194" s="463">
        <f t="shared" si="676"/>
        <v>2249</v>
      </c>
      <c r="AQ194" s="463">
        <f t="shared" si="676"/>
        <v>5671920</v>
      </c>
      <c r="AR194" s="463">
        <f t="shared" si="677"/>
        <v>2522</v>
      </c>
      <c r="AS194" s="463">
        <f t="shared" si="678"/>
        <v>5639</v>
      </c>
      <c r="AT194" s="463">
        <f t="shared" si="737"/>
        <v>14152</v>
      </c>
      <c r="AU194" s="463">
        <f t="shared" si="737"/>
        <v>1705</v>
      </c>
      <c r="AV194" s="463">
        <f t="shared" si="737"/>
        <v>2053</v>
      </c>
      <c r="AW194" s="463">
        <f t="shared" si="737"/>
        <v>8358</v>
      </c>
      <c r="AX194" s="463">
        <f t="shared" si="737"/>
        <v>1270</v>
      </c>
      <c r="AY194" s="463">
        <f t="shared" si="737"/>
        <v>9124</v>
      </c>
      <c r="AZ194" s="463">
        <f t="shared" si="737"/>
        <v>708</v>
      </c>
      <c r="BA194" s="463">
        <f t="shared" si="679"/>
        <v>12393</v>
      </c>
      <c r="BB194" s="463">
        <f t="shared" si="679"/>
        <v>29555308</v>
      </c>
      <c r="BC194" s="463">
        <f t="shared" si="680"/>
        <v>2385</v>
      </c>
      <c r="BD194" s="463">
        <f t="shared" si="681"/>
        <v>4904</v>
      </c>
      <c r="BE194" s="463">
        <f t="shared" si="682"/>
        <v>1026</v>
      </c>
      <c r="BF194" s="463">
        <f t="shared" si="682"/>
        <v>1638</v>
      </c>
      <c r="BG194" s="463">
        <f t="shared" si="682"/>
        <v>5659</v>
      </c>
      <c r="BH194" s="463">
        <f t="shared" si="682"/>
        <v>4070</v>
      </c>
      <c r="BI194" s="463">
        <f t="shared" si="738"/>
        <v>61974</v>
      </c>
      <c r="BJ194" s="463">
        <f t="shared" si="738"/>
        <v>8036</v>
      </c>
      <c r="BK194" s="463">
        <f t="shared" si="738"/>
        <v>30870</v>
      </c>
      <c r="BL194" s="463">
        <f t="shared" si="738"/>
        <v>100880</v>
      </c>
      <c r="BM194" s="463">
        <f t="shared" si="738"/>
        <v>27150</v>
      </c>
      <c r="BN194" s="463">
        <f t="shared" si="738"/>
        <v>20041</v>
      </c>
      <c r="BO194" s="463">
        <f t="shared" si="738"/>
        <v>18596</v>
      </c>
      <c r="BP194" s="463">
        <f t="shared" si="738"/>
        <v>13843</v>
      </c>
      <c r="BQ194" s="463">
        <f t="shared" si="738"/>
        <v>83938</v>
      </c>
      <c r="BR194" s="463">
        <f t="shared" si="738"/>
        <v>66923</v>
      </c>
      <c r="BS194" s="463">
        <f t="shared" si="738"/>
        <v>25970</v>
      </c>
      <c r="BT194" s="463">
        <f t="shared" si="738"/>
        <v>17607</v>
      </c>
      <c r="BU194" s="463">
        <f t="shared" si="738"/>
        <v>1221</v>
      </c>
      <c r="BV194" s="463">
        <f t="shared" si="738"/>
        <v>781</v>
      </c>
      <c r="BW194" s="463">
        <f t="shared" si="724"/>
        <v>387</v>
      </c>
      <c r="BX194" s="463">
        <f t="shared" si="724"/>
        <v>196173</v>
      </c>
      <c r="BY194" s="463">
        <f t="shared" si="587"/>
        <v>507</v>
      </c>
      <c r="BZ194" s="463">
        <f t="shared" si="588"/>
        <v>842</v>
      </c>
      <c r="CA194" s="463">
        <f t="shared" si="725"/>
        <v>104</v>
      </c>
      <c r="CB194" s="463">
        <f t="shared" si="725"/>
        <v>50980</v>
      </c>
      <c r="CC194" s="463">
        <f t="shared" si="590"/>
        <v>490</v>
      </c>
      <c r="CD194" s="463">
        <f t="shared" si="591"/>
        <v>964</v>
      </c>
      <c r="CE194" s="463">
        <f t="shared" si="726"/>
        <v>13581</v>
      </c>
      <c r="CF194" s="463">
        <f t="shared" si="726"/>
        <v>6367998</v>
      </c>
      <c r="CG194" s="463">
        <f t="shared" si="593"/>
        <v>469</v>
      </c>
      <c r="CH194" s="463">
        <f t="shared" si="594"/>
        <v>814</v>
      </c>
      <c r="CI194" s="463">
        <f t="shared" si="727"/>
        <v>6687</v>
      </c>
      <c r="CJ194" s="463">
        <f t="shared" si="727"/>
        <v>12166273</v>
      </c>
      <c r="CK194" s="463">
        <f t="shared" si="596"/>
        <v>1819</v>
      </c>
      <c r="CL194" s="463">
        <f t="shared" si="597"/>
        <v>3853</v>
      </c>
      <c r="CM194" s="463">
        <f t="shared" si="728"/>
        <v>1624</v>
      </c>
      <c r="CN194" s="463">
        <f t="shared" si="728"/>
        <v>2731505</v>
      </c>
      <c r="CO194" s="463">
        <f t="shared" si="599"/>
        <v>1682</v>
      </c>
      <c r="CP194" s="463">
        <f t="shared" si="600"/>
        <v>3710</v>
      </c>
      <c r="CQ194" s="463">
        <f t="shared" si="729"/>
        <v>53893</v>
      </c>
      <c r="CR194" s="463">
        <f t="shared" si="729"/>
        <v>100134381</v>
      </c>
      <c r="CS194" s="463">
        <f t="shared" si="602"/>
        <v>1858</v>
      </c>
      <c r="CT194" s="463">
        <f t="shared" si="603"/>
        <v>3994</v>
      </c>
      <c r="CU194" s="463">
        <f t="shared" si="730"/>
        <v>2415</v>
      </c>
      <c r="CV194" s="463">
        <f t="shared" si="730"/>
        <v>14247144</v>
      </c>
      <c r="CW194" s="463">
        <f t="shared" si="605"/>
        <v>5899</v>
      </c>
      <c r="CX194" s="463">
        <f t="shared" si="606"/>
        <v>12153</v>
      </c>
      <c r="CY194" s="463">
        <f t="shared" si="731"/>
        <v>989</v>
      </c>
      <c r="CZ194" s="463">
        <f t="shared" si="731"/>
        <v>5330770</v>
      </c>
      <c r="DA194" s="463">
        <f t="shared" si="608"/>
        <v>5390</v>
      </c>
      <c r="DB194" s="463">
        <f t="shared" si="609"/>
        <v>11327</v>
      </c>
      <c r="DC194" s="463">
        <f t="shared" si="732"/>
        <v>3435</v>
      </c>
      <c r="DD194" s="463">
        <f t="shared" si="732"/>
        <v>27984198</v>
      </c>
      <c r="DE194" s="463">
        <f t="shared" si="611"/>
        <v>8147</v>
      </c>
      <c r="DF194" s="463">
        <f t="shared" si="612"/>
        <v>16754</v>
      </c>
      <c r="DG194" s="463">
        <f t="shared" si="733"/>
        <v>892</v>
      </c>
      <c r="DH194" s="463">
        <f t="shared" si="733"/>
        <v>8790491</v>
      </c>
      <c r="DI194" s="463">
        <f t="shared" si="614"/>
        <v>9855</v>
      </c>
      <c r="DJ194" s="463">
        <f t="shared" si="615"/>
        <v>22251</v>
      </c>
      <c r="DK194" s="463">
        <f t="shared" si="668"/>
        <v>356</v>
      </c>
      <c r="DL194" s="463">
        <f t="shared" si="664"/>
        <v>157361</v>
      </c>
      <c r="DM194" s="463">
        <f t="shared" si="705"/>
        <v>442</v>
      </c>
      <c r="DN194" s="463">
        <f t="shared" si="706"/>
        <v>750</v>
      </c>
      <c r="DO194" s="463">
        <f t="shared" si="673"/>
        <v>8554</v>
      </c>
      <c r="DP194" s="463">
        <f t="shared" si="673"/>
        <v>348683</v>
      </c>
      <c r="DQ194" s="463">
        <f t="shared" si="707"/>
        <v>41</v>
      </c>
      <c r="DR194" s="463">
        <f t="shared" si="708"/>
        <v>70</v>
      </c>
      <c r="DS194" s="463">
        <f t="shared" si="674"/>
        <v>46</v>
      </c>
      <c r="DT194" s="463">
        <f t="shared" si="674"/>
        <v>75588</v>
      </c>
      <c r="DU194" s="463">
        <f t="shared" si="578"/>
        <v>1643</v>
      </c>
      <c r="DV194" s="463">
        <f t="shared" si="579"/>
        <v>3661</v>
      </c>
      <c r="DW194" s="463">
        <f t="shared" si="665"/>
        <v>41</v>
      </c>
      <c r="DX194" s="463">
        <f t="shared" si="741"/>
        <v>62004</v>
      </c>
      <c r="DY194" s="463">
        <f t="shared" si="741"/>
        <v>96724206</v>
      </c>
      <c r="DZ194" s="463">
        <f t="shared" si="742"/>
        <v>1560</v>
      </c>
      <c r="EA194" s="463">
        <f t="shared" si="743"/>
        <v>3036</v>
      </c>
      <c r="EB194" s="463">
        <f t="shared" si="744"/>
        <v>36467</v>
      </c>
      <c r="EC194" s="463">
        <f t="shared" si="744"/>
        <v>14858</v>
      </c>
      <c r="ED194" s="463">
        <f t="shared" si="744"/>
        <v>4503</v>
      </c>
      <c r="EE194" s="463">
        <f t="shared" si="744"/>
        <v>27106122</v>
      </c>
      <c r="EF194" s="463">
        <f t="shared" si="744"/>
        <v>8139</v>
      </c>
      <c r="EG194" s="463">
        <f t="shared" si="683"/>
        <v>146</v>
      </c>
      <c r="EH194" s="463">
        <f t="shared" si="683"/>
        <v>51</v>
      </c>
      <c r="EI194" s="463"/>
      <c r="EJ194" s="446"/>
      <c r="EK194" s="446"/>
      <c r="EL194" s="446"/>
      <c r="EM194" s="446"/>
      <c r="EN194" s="446"/>
      <c r="EO194" s="446"/>
      <c r="EP194" s="446"/>
      <c r="EQ194" s="446"/>
      <c r="ER194" s="446"/>
      <c r="ES194" s="446"/>
      <c r="ET194" s="446"/>
      <c r="EU194" s="446"/>
      <c r="EV194" s="446"/>
      <c r="EW194" s="446"/>
      <c r="EX194" s="446"/>
      <c r="EY194" s="446"/>
      <c r="EZ194" s="447"/>
      <c r="FA194" s="446">
        <f t="shared" si="709"/>
        <v>3</v>
      </c>
      <c r="FB194" s="417">
        <f t="shared" si="722"/>
        <v>2024</v>
      </c>
      <c r="FC194" s="448">
        <f t="shared" si="723"/>
        <v>45352</v>
      </c>
      <c r="FD194" s="449">
        <f t="shared" si="740"/>
        <v>31</v>
      </c>
      <c r="FE194" s="450"/>
      <c r="FF194" s="451">
        <f t="shared" si="582"/>
        <v>0.63983843219388137</v>
      </c>
      <c r="FG194" s="450"/>
      <c r="FH194" s="452">
        <f t="shared" si="710"/>
        <v>1.929363274587834</v>
      </c>
      <c r="FI194" s="452">
        <f t="shared" si="711"/>
        <v>1.4241756679931779</v>
      </c>
      <c r="FJ194" s="452">
        <f t="shared" si="712"/>
        <v>1.8927226463104325</v>
      </c>
      <c r="FK194" s="452">
        <f t="shared" si="713"/>
        <v>1.4089567430025445</v>
      </c>
      <c r="FL194" s="452">
        <f t="shared" si="714"/>
        <v>1.3493987524918012</v>
      </c>
      <c r="FM194" s="452">
        <f t="shared" si="715"/>
        <v>1.0758632885344994</v>
      </c>
      <c r="FN194" s="452">
        <f t="shared" si="716"/>
        <v>1.5844060765053993</v>
      </c>
      <c r="FO194" s="452">
        <f t="shared" si="717"/>
        <v>1.0741870538710268</v>
      </c>
      <c r="FP194" s="452">
        <f t="shared" si="718"/>
        <v>1.7053072625698324</v>
      </c>
      <c r="FQ194" s="452">
        <f t="shared" si="719"/>
        <v>1.0907821229050279</v>
      </c>
      <c r="FR194" s="453"/>
      <c r="FS194" s="446">
        <f t="shared" si="739"/>
        <v>0</v>
      </c>
      <c r="FT194" s="446">
        <f t="shared" si="739"/>
        <v>311553</v>
      </c>
      <c r="FU194" s="446">
        <f t="shared" si="739"/>
        <v>2674039</v>
      </c>
      <c r="FV194" s="446">
        <f t="shared" si="739"/>
        <v>7029591</v>
      </c>
      <c r="FW194" s="446">
        <f t="shared" si="739"/>
        <v>11478275</v>
      </c>
      <c r="FX194" s="446">
        <f t="shared" si="739"/>
        <v>9250440</v>
      </c>
      <c r="FY194" s="446">
        <f t="shared" si="739"/>
        <v>248084928</v>
      </c>
      <c r="FZ194" s="446">
        <f t="shared" si="739"/>
        <v>211823381</v>
      </c>
      <c r="GA194" s="446">
        <f t="shared" si="739"/>
        <v>9575191</v>
      </c>
      <c r="GB194" s="446">
        <f t="shared" si="684"/>
        <v>60780168</v>
      </c>
      <c r="GC194" s="446">
        <f t="shared" si="684"/>
        <v>12681878</v>
      </c>
      <c r="GD194" s="446">
        <f t="shared" si="745"/>
        <v>325934</v>
      </c>
      <c r="GE194" s="446">
        <f t="shared" si="745"/>
        <v>100232</v>
      </c>
      <c r="GF194" s="446">
        <f t="shared" si="745"/>
        <v>11057970</v>
      </c>
      <c r="GG194" s="446">
        <f t="shared" si="745"/>
        <v>25765032</v>
      </c>
      <c r="GH194" s="446">
        <f t="shared" si="745"/>
        <v>6024620</v>
      </c>
      <c r="GI194" s="446">
        <f t="shared" si="745"/>
        <v>215267945</v>
      </c>
      <c r="GJ194" s="446">
        <f t="shared" si="745"/>
        <v>29349474</v>
      </c>
      <c r="GK194" s="446">
        <f t="shared" si="745"/>
        <v>11202612</v>
      </c>
      <c r="GL194" s="446">
        <f t="shared" si="745"/>
        <v>57550395</v>
      </c>
      <c r="GM194" s="446">
        <f t="shared" si="745"/>
        <v>19848268</v>
      </c>
      <c r="GN194" s="446">
        <f t="shared" si="666"/>
        <v>168406</v>
      </c>
      <c r="GO194" s="446">
        <f t="shared" si="735"/>
        <v>267080</v>
      </c>
      <c r="GP194" s="446">
        <f t="shared" si="735"/>
        <v>599642</v>
      </c>
      <c r="GQ194" s="446">
        <f t="shared" si="735"/>
        <v>188236011</v>
      </c>
      <c r="GR194" s="446"/>
      <c r="GS194" s="446"/>
      <c r="GT194" s="446"/>
      <c r="GU194" s="446"/>
      <c r="GV194" s="416"/>
      <c r="GW194" s="402"/>
      <c r="GX194" s="402"/>
      <c r="GY194" s="402"/>
      <c r="GZ194" s="402"/>
      <c r="HA194" s="402"/>
    </row>
    <row r="195" spans="1:209" ht="10.5" customHeight="1" x14ac:dyDescent="0.2">
      <c r="A195" s="417" t="str">
        <f>B195&amp;C195&amp;F195</f>
        <v>2024-25APRILY63</v>
      </c>
      <c r="B195" s="458" t="str">
        <f>IF($FA195=4,LEFT($B194,4)+1&amp;-1-RIGHT($B194,2),$B194)</f>
        <v>2024-25</v>
      </c>
      <c r="C195" s="402" t="s">
        <v>664</v>
      </c>
      <c r="D195" s="458" t="str">
        <f>D194</f>
        <v>Y63</v>
      </c>
      <c r="E195" s="458" t="str">
        <f>E194</f>
        <v>North East and Yorkshire</v>
      </c>
      <c r="F195" s="458" t="str">
        <f>F194</f>
        <v>Y63</v>
      </c>
      <c r="H195" s="463">
        <f t="shared" ref="H195:J214" si="746">SUMIFS(H$443:H$10112,$B$443:$B$10112,$B195,$C$443:$C$10112,$C195,$D$443:$D$10112,$D195)</f>
        <v>143413</v>
      </c>
      <c r="I195" s="463">
        <f t="shared" si="746"/>
        <v>91990</v>
      </c>
      <c r="J195" s="463">
        <f t="shared" si="746"/>
        <v>257219</v>
      </c>
      <c r="K195" s="463">
        <f>IFERROR(ROUND(J195/I195,0),"-")</f>
        <v>3</v>
      </c>
      <c r="L195" s="463">
        <f>IFERROR(ROUND(FS195/I195,0),"-")</f>
        <v>0</v>
      </c>
      <c r="M195" s="463">
        <f>IFERROR(ROUND(FT195/I195,0),"-")</f>
        <v>0</v>
      </c>
      <c r="N195" s="463">
        <f>IFERROR(ROUND(FU195/I195,0),"-")</f>
        <v>14</v>
      </c>
      <c r="O195" s="463">
        <f>IFERROR(ROUND(FV195/I195,0),"-")</f>
        <v>74</v>
      </c>
      <c r="P195" s="463">
        <f t="shared" ref="P195:Y204" si="747">SUMIFS(P$443:P$10112,$B$443:$B$10112,$B195,$C$443:$C$10112,$C195,$D$443:$D$10112,$D195)</f>
        <v>686</v>
      </c>
      <c r="Q195" s="463">
        <f t="shared" si="747"/>
        <v>2410</v>
      </c>
      <c r="R195" s="463">
        <f t="shared" si="747"/>
        <v>270</v>
      </c>
      <c r="S195" s="463">
        <f t="shared" si="747"/>
        <v>109463</v>
      </c>
      <c r="T195" s="463">
        <f t="shared" si="747"/>
        <v>12704</v>
      </c>
      <c r="U195" s="463">
        <f t="shared" si="747"/>
        <v>8825</v>
      </c>
      <c r="V195" s="463">
        <f t="shared" si="747"/>
        <v>58061</v>
      </c>
      <c r="W195" s="463">
        <f t="shared" si="747"/>
        <v>17760</v>
      </c>
      <c r="X195" s="463">
        <f t="shared" si="747"/>
        <v>816</v>
      </c>
      <c r="Y195" s="463">
        <f t="shared" si="747"/>
        <v>5702292</v>
      </c>
      <c r="Z195" s="463">
        <f>IFERROR(ROUND(Y195/T195,0),"-")</f>
        <v>449</v>
      </c>
      <c r="AA195" s="463">
        <f>IFERROR(ROUND(FW195/T195,0),"-")</f>
        <v>780</v>
      </c>
      <c r="AB195" s="463">
        <f t="shared" si="693"/>
        <v>4424432</v>
      </c>
      <c r="AC195" s="463">
        <f>IFERROR(ROUND(AB195/U195,0),"-")</f>
        <v>501</v>
      </c>
      <c r="AD195" s="463">
        <f>IFERROR(ROUND(FX195/U195,0),"-")</f>
        <v>887</v>
      </c>
      <c r="AE195" s="463">
        <f t="shared" si="696"/>
        <v>91811595</v>
      </c>
      <c r="AF195" s="463">
        <f>IFERROR(ROUND(AE195/V195,0),"-")</f>
        <v>1581</v>
      </c>
      <c r="AG195" s="463">
        <f>IFERROR(ROUND(FY195/V195,0),"-")</f>
        <v>3392</v>
      </c>
      <c r="AH195" s="463">
        <f t="shared" si="699"/>
        <v>73670391</v>
      </c>
      <c r="AI195" s="463">
        <f>IFERROR(ROUND(AH195/W195,0),"-")</f>
        <v>4148</v>
      </c>
      <c r="AJ195" s="463">
        <f>IFERROR(ROUND(FZ195/W195,0),"-")</f>
        <v>9562</v>
      </c>
      <c r="AK195" s="463">
        <f t="shared" si="702"/>
        <v>4030452</v>
      </c>
      <c r="AL195" s="463">
        <f>IFERROR(ROUND(AK195/X195,0),"-")</f>
        <v>4939</v>
      </c>
      <c r="AM195" s="463">
        <f>IFERROR(ROUND(GA195/X195,0),"-")</f>
        <v>10581</v>
      </c>
      <c r="AN195" s="463">
        <f t="shared" si="676"/>
        <v>531</v>
      </c>
      <c r="AO195" s="463">
        <f t="shared" si="676"/>
        <v>2570</v>
      </c>
      <c r="AP195" s="463">
        <f t="shared" si="676"/>
        <v>2084</v>
      </c>
      <c r="AQ195" s="463">
        <f t="shared" si="676"/>
        <v>4868859</v>
      </c>
      <c r="AR195" s="463">
        <f>IFERROR(ROUND(AQ195/AP195,0),"-")</f>
        <v>2336</v>
      </c>
      <c r="AS195" s="463">
        <f>IFERROR(ROUND(GC195/AP195,0),"-")</f>
        <v>5190</v>
      </c>
      <c r="AT195" s="463">
        <f t="shared" ref="AT195:AZ204" si="748">SUMIFS(AT$443:AT$10112,$B$443:$B$10112,$B195,$C$443:$C$10112,$C195,$D$443:$D$10112,$D195)</f>
        <v>12827</v>
      </c>
      <c r="AU195" s="463">
        <f t="shared" si="748"/>
        <v>1190</v>
      </c>
      <c r="AV195" s="463">
        <f t="shared" si="748"/>
        <v>1870</v>
      </c>
      <c r="AW195" s="463">
        <f t="shared" si="748"/>
        <v>7797</v>
      </c>
      <c r="AX195" s="463">
        <f t="shared" si="748"/>
        <v>1183</v>
      </c>
      <c r="AY195" s="463">
        <f t="shared" si="748"/>
        <v>8584</v>
      </c>
      <c r="AZ195" s="463">
        <f t="shared" si="748"/>
        <v>732</v>
      </c>
      <c r="BA195" s="463">
        <f t="shared" si="679"/>
        <v>12240</v>
      </c>
      <c r="BB195" s="463">
        <f t="shared" si="679"/>
        <v>24769389</v>
      </c>
      <c r="BC195" s="463">
        <f>IFERROR(ROUND(BB195/BA195,0),"-")</f>
        <v>2024</v>
      </c>
      <c r="BD195" s="463">
        <f>IFERROR(ROUND(GB195/BA195,0),"-")</f>
        <v>3784</v>
      </c>
      <c r="BE195" s="463">
        <f t="shared" si="682"/>
        <v>1091</v>
      </c>
      <c r="BF195" s="463">
        <f t="shared" si="682"/>
        <v>1987</v>
      </c>
      <c r="BG195" s="463">
        <f t="shared" si="682"/>
        <v>5547</v>
      </c>
      <c r="BH195" s="463">
        <f t="shared" si="682"/>
        <v>3615</v>
      </c>
      <c r="BI195" s="463">
        <f t="shared" ref="BI195:BV204" si="749">SUMIFS(BI$443:BI$10112,$B$443:$B$10112,$B195,$C$443:$C$10112,$C195,$D$443:$D$10112,$D195)</f>
        <v>59290</v>
      </c>
      <c r="BJ195" s="463">
        <f t="shared" si="749"/>
        <v>7825</v>
      </c>
      <c r="BK195" s="463">
        <f t="shared" si="749"/>
        <v>29521</v>
      </c>
      <c r="BL195" s="463">
        <f t="shared" si="749"/>
        <v>96636</v>
      </c>
      <c r="BM195" s="463">
        <f t="shared" si="749"/>
        <v>24022</v>
      </c>
      <c r="BN195" s="463">
        <f t="shared" si="749"/>
        <v>17702</v>
      </c>
      <c r="BO195" s="463">
        <f t="shared" si="749"/>
        <v>16436</v>
      </c>
      <c r="BP195" s="463">
        <f t="shared" si="749"/>
        <v>12232</v>
      </c>
      <c r="BQ195" s="463">
        <f t="shared" si="749"/>
        <v>77213</v>
      </c>
      <c r="BR195" s="463">
        <f t="shared" si="749"/>
        <v>61727</v>
      </c>
      <c r="BS195" s="463">
        <f t="shared" si="749"/>
        <v>27721</v>
      </c>
      <c r="BT195" s="463">
        <f t="shared" si="749"/>
        <v>19034</v>
      </c>
      <c r="BU195" s="463">
        <f t="shared" si="749"/>
        <v>1415</v>
      </c>
      <c r="BV195" s="463">
        <f t="shared" si="749"/>
        <v>921</v>
      </c>
      <c r="BW195" s="463">
        <f t="shared" si="724"/>
        <v>380</v>
      </c>
      <c r="BX195" s="463">
        <f t="shared" si="724"/>
        <v>187060</v>
      </c>
      <c r="BY195" s="463">
        <f>IFERROR(ROUND(BX195/BW195,0),"-")</f>
        <v>492</v>
      </c>
      <c r="BZ195" s="463">
        <f>IFERROR(ROUND(GD195/BW195,0),"-")</f>
        <v>868</v>
      </c>
      <c r="CA195" s="463">
        <f t="shared" si="725"/>
        <v>105</v>
      </c>
      <c r="CB195" s="463">
        <f t="shared" si="725"/>
        <v>42133</v>
      </c>
      <c r="CC195" s="463">
        <f>IFERROR(ROUND(CB195/CA195,0),"-")</f>
        <v>401</v>
      </c>
      <c r="CD195" s="463">
        <f>IFERROR(ROUND(GE195/CA195,0),"-")</f>
        <v>763</v>
      </c>
      <c r="CE195" s="463">
        <f t="shared" si="726"/>
        <v>12219</v>
      </c>
      <c r="CF195" s="463">
        <f t="shared" si="726"/>
        <v>5473099</v>
      </c>
      <c r="CG195" s="463">
        <f>IFERROR(ROUND(CF195/CE195,0),"-")</f>
        <v>448</v>
      </c>
      <c r="CH195" s="463">
        <f>IFERROR(ROUND(GF195/CE195,0),"-")</f>
        <v>780</v>
      </c>
      <c r="CI195" s="463">
        <f t="shared" si="727"/>
        <v>6456</v>
      </c>
      <c r="CJ195" s="463">
        <f t="shared" si="727"/>
        <v>10551789</v>
      </c>
      <c r="CK195" s="463">
        <f>IFERROR(ROUND(CJ195/CI195,0),"-")</f>
        <v>1634</v>
      </c>
      <c r="CL195" s="463">
        <f>IFERROR(ROUND(GG195/CI195,0),"-")</f>
        <v>3433</v>
      </c>
      <c r="CM195" s="463">
        <f t="shared" si="728"/>
        <v>1580</v>
      </c>
      <c r="CN195" s="463">
        <f t="shared" si="728"/>
        <v>2319380</v>
      </c>
      <c r="CO195" s="463">
        <f>IFERROR(ROUND(CN195/CM195,0),"-")</f>
        <v>1468</v>
      </c>
      <c r="CP195" s="463">
        <f>IFERROR(ROUND(GH195/CM195,0),"-")</f>
        <v>3185</v>
      </c>
      <c r="CQ195" s="463">
        <f t="shared" si="729"/>
        <v>50025</v>
      </c>
      <c r="CR195" s="463">
        <f t="shared" si="729"/>
        <v>78940426</v>
      </c>
      <c r="CS195" s="463">
        <f>IFERROR(ROUND(CR195/CQ195,0),"-")</f>
        <v>1578</v>
      </c>
      <c r="CT195" s="463">
        <f>IFERROR(ROUND(GI195/CQ195,0),"-")</f>
        <v>3394</v>
      </c>
      <c r="CU195" s="463">
        <f t="shared" si="730"/>
        <v>2374</v>
      </c>
      <c r="CV195" s="463">
        <f t="shared" si="730"/>
        <v>11120659</v>
      </c>
      <c r="CW195" s="463">
        <f>IFERROR(ROUND(CV195/CU195,0),"-")</f>
        <v>4684</v>
      </c>
      <c r="CX195" s="463">
        <f>IFERROR(ROUND(GJ195/CU195,0),"-")</f>
        <v>9694</v>
      </c>
      <c r="CY195" s="463">
        <f t="shared" si="731"/>
        <v>1069</v>
      </c>
      <c r="CZ195" s="463">
        <f t="shared" si="731"/>
        <v>5327489</v>
      </c>
      <c r="DA195" s="463">
        <f>IFERROR(ROUND(CZ195/CY195,0),"-")</f>
        <v>4984</v>
      </c>
      <c r="DB195" s="463">
        <f>IFERROR(ROUND(GK195/CY195,0),"-")</f>
        <v>10399</v>
      </c>
      <c r="DC195" s="463">
        <f t="shared" si="732"/>
        <v>3569</v>
      </c>
      <c r="DD195" s="463">
        <f t="shared" si="732"/>
        <v>25106361</v>
      </c>
      <c r="DE195" s="463">
        <f>IFERROR(ROUND(DD195/DC195,0),"-")</f>
        <v>7035</v>
      </c>
      <c r="DF195" s="463">
        <f>IFERROR(ROUND(GL195/DC195,0),"-")</f>
        <v>14506</v>
      </c>
      <c r="DG195" s="463">
        <f t="shared" si="733"/>
        <v>1054</v>
      </c>
      <c r="DH195" s="463">
        <f t="shared" si="733"/>
        <v>8165787</v>
      </c>
      <c r="DI195" s="463">
        <f>IFERROR(ROUND(DH195/DG195,0),"-")</f>
        <v>7747</v>
      </c>
      <c r="DJ195" s="463">
        <f>IFERROR(ROUND(GM195/DG195,0),"-")</f>
        <v>18600</v>
      </c>
      <c r="DK195" s="463">
        <f t="shared" si="668"/>
        <v>329</v>
      </c>
      <c r="DL195" s="463">
        <f t="shared" si="664"/>
        <v>137967</v>
      </c>
      <c r="DM195" s="463">
        <f>IFERROR(ROUND(DL195/DK195,0),"-")</f>
        <v>419</v>
      </c>
      <c r="DN195" s="463">
        <f>IFERROR(ROUND(GO195/DK195,0),"-")</f>
        <v>707</v>
      </c>
      <c r="DO195" s="463">
        <f t="shared" ref="DO195:DP214" si="750">SUMIFS(DO$443:DO$10112,$B$443:$B$10112,$B195,$C$443:$C$10112,$C195,$D$443:$D$10112,$D195)</f>
        <v>7717</v>
      </c>
      <c r="DP195" s="463">
        <f t="shared" si="750"/>
        <v>308631</v>
      </c>
      <c r="DQ195" s="463">
        <f>IFERROR(ROUND(DP195/DO195,0),"-")</f>
        <v>40</v>
      </c>
      <c r="DR195" s="463">
        <f>IFERROR(ROUND(GP195/DO195,0),"-")</f>
        <v>68</v>
      </c>
      <c r="DS195" s="463">
        <f t="shared" ref="DS195:DT214" si="751">SUMIFS(DS$443:DS$10112,$B$443:$B$10112,$B195,$C$443:$C$10112,$C195,$D$443:$D$10112,$D195)</f>
        <v>68</v>
      </c>
      <c r="DT195" s="463">
        <f t="shared" si="751"/>
        <v>85858</v>
      </c>
      <c r="DU195" s="463">
        <f>IFERROR(ROUND(DT195/DS195,0),"-")</f>
        <v>1263</v>
      </c>
      <c r="DV195" s="463">
        <f>IFERROR(ROUND(GN195/DS195,0),"-")</f>
        <v>2303</v>
      </c>
      <c r="DW195" s="463">
        <f t="shared" si="665"/>
        <v>63</v>
      </c>
      <c r="DX195" s="463">
        <f t="shared" si="741"/>
        <v>59724</v>
      </c>
      <c r="DY195" s="463">
        <f t="shared" si="741"/>
        <v>95135739</v>
      </c>
      <c r="DZ195" s="463">
        <f>IFERROR(ROUND(DY195/DX195,0),"-")</f>
        <v>1593</v>
      </c>
      <c r="EA195" s="463">
        <f>IFERROR(ROUND(GQ195/DX195,0),"-")</f>
        <v>3148</v>
      </c>
      <c r="EB195" s="463">
        <f t="shared" si="744"/>
        <v>34317</v>
      </c>
      <c r="EC195" s="463">
        <f t="shared" si="744"/>
        <v>14011</v>
      </c>
      <c r="ED195" s="463">
        <f t="shared" si="744"/>
        <v>4738</v>
      </c>
      <c r="EE195" s="463">
        <f t="shared" si="744"/>
        <v>28735108</v>
      </c>
      <c r="EF195" s="463">
        <f t="shared" si="744"/>
        <v>7885</v>
      </c>
      <c r="EG195" s="463">
        <f t="shared" si="683"/>
        <v>77</v>
      </c>
      <c r="EH195" s="463">
        <f t="shared" si="683"/>
        <v>47</v>
      </c>
      <c r="EI195" s="463"/>
      <c r="EJ195" s="446"/>
      <c r="EK195" s="446"/>
      <c r="EL195" s="446"/>
      <c r="EM195" s="446"/>
      <c r="EN195" s="446"/>
      <c r="EO195" s="446"/>
      <c r="EP195" s="446"/>
      <c r="EQ195" s="446"/>
      <c r="ER195" s="446"/>
      <c r="ES195" s="446"/>
      <c r="ET195" s="446"/>
      <c r="EU195" s="446"/>
      <c r="EV195" s="446"/>
      <c r="EW195" s="446"/>
      <c r="EX195" s="446"/>
      <c r="EY195" s="446"/>
      <c r="EZ195" s="447"/>
      <c r="FA195" s="446">
        <f t="shared" si="709"/>
        <v>4</v>
      </c>
      <c r="FB195" s="417">
        <f>LEFT($B195,4)+IF(FA195&lt;4,1,0)</f>
        <v>2024</v>
      </c>
      <c r="FC195" s="448">
        <f>DATE(LEFT($B195,4)+IF(FA195&lt;4,1,0),FA195,1)</f>
        <v>45383</v>
      </c>
      <c r="FD195" s="449">
        <f>DAY(EOMONTH($FC195,0))</f>
        <v>30</v>
      </c>
      <c r="FE195" s="450"/>
      <c r="FF195" s="451">
        <f t="shared" si="582"/>
        <v>0.64212015310367787</v>
      </c>
      <c r="FG195" s="450"/>
      <c r="FH195" s="452">
        <f t="shared" si="710"/>
        <v>1.8909005037783375</v>
      </c>
      <c r="FI195" s="452">
        <f t="shared" si="711"/>
        <v>1.393419395465995</v>
      </c>
      <c r="FJ195" s="452">
        <f t="shared" si="712"/>
        <v>1.8624362606232294</v>
      </c>
      <c r="FK195" s="452">
        <f t="shared" si="713"/>
        <v>1.3860623229461757</v>
      </c>
      <c r="FL195" s="452">
        <f t="shared" si="714"/>
        <v>1.3298599748540327</v>
      </c>
      <c r="FM195" s="452">
        <f t="shared" si="715"/>
        <v>1.0631404901741273</v>
      </c>
      <c r="FN195" s="452">
        <f t="shared" si="716"/>
        <v>1.5608671171171171</v>
      </c>
      <c r="FO195" s="452">
        <f t="shared" si="717"/>
        <v>1.0717342342342342</v>
      </c>
      <c r="FP195" s="452">
        <f t="shared" si="718"/>
        <v>1.7340686274509804</v>
      </c>
      <c r="FQ195" s="452">
        <f t="shared" si="719"/>
        <v>1.1286764705882353</v>
      </c>
      <c r="FR195" s="453"/>
      <c r="FS195" s="446">
        <f t="shared" ref="FS195:GA204" si="752">SUMIFS(FS$443:FS$10112,$B$443:$B$10112,$B195,$C$443:$C$10112,$C195,$D$443:$D$10112,$D195)</f>
        <v>0</v>
      </c>
      <c r="FT195" s="446">
        <f t="shared" si="752"/>
        <v>0</v>
      </c>
      <c r="FU195" s="446">
        <f t="shared" si="752"/>
        <v>1308958</v>
      </c>
      <c r="FV195" s="446">
        <f t="shared" si="752"/>
        <v>6796286</v>
      </c>
      <c r="FW195" s="446">
        <f t="shared" si="752"/>
        <v>9914528</v>
      </c>
      <c r="FX195" s="446">
        <f t="shared" si="752"/>
        <v>7830604</v>
      </c>
      <c r="FY195" s="446">
        <f t="shared" si="752"/>
        <v>196939800</v>
      </c>
      <c r="FZ195" s="446">
        <f t="shared" si="752"/>
        <v>169824003</v>
      </c>
      <c r="GA195" s="446">
        <f t="shared" si="752"/>
        <v>8634360</v>
      </c>
      <c r="GB195" s="446">
        <f t="shared" si="684"/>
        <v>46314990</v>
      </c>
      <c r="GC195" s="446">
        <f t="shared" si="684"/>
        <v>10815408</v>
      </c>
      <c r="GD195" s="446">
        <f t="shared" si="745"/>
        <v>329748</v>
      </c>
      <c r="GE195" s="446">
        <f t="shared" si="745"/>
        <v>80096</v>
      </c>
      <c r="GF195" s="446">
        <f t="shared" si="745"/>
        <v>9526386</v>
      </c>
      <c r="GG195" s="446">
        <f t="shared" si="745"/>
        <v>22166018</v>
      </c>
      <c r="GH195" s="446">
        <f t="shared" si="745"/>
        <v>5032970</v>
      </c>
      <c r="GI195" s="446">
        <f t="shared" si="745"/>
        <v>169783890</v>
      </c>
      <c r="GJ195" s="446">
        <f t="shared" si="745"/>
        <v>23014072</v>
      </c>
      <c r="GK195" s="446">
        <f t="shared" si="745"/>
        <v>11116636</v>
      </c>
      <c r="GL195" s="446">
        <f t="shared" si="745"/>
        <v>51772349</v>
      </c>
      <c r="GM195" s="446">
        <f t="shared" si="745"/>
        <v>19604699</v>
      </c>
      <c r="GN195" s="446">
        <f t="shared" si="666"/>
        <v>156624</v>
      </c>
      <c r="GO195" s="446">
        <f t="shared" si="735"/>
        <v>232728</v>
      </c>
      <c r="GP195" s="446">
        <f t="shared" si="735"/>
        <v>524502</v>
      </c>
      <c r="GQ195" s="446">
        <f t="shared" si="735"/>
        <v>187981294</v>
      </c>
      <c r="GR195" s="446"/>
      <c r="GS195" s="446"/>
      <c r="GT195" s="446"/>
      <c r="GU195" s="446"/>
      <c r="GV195" s="416"/>
      <c r="GW195" s="402"/>
      <c r="GX195" s="402"/>
      <c r="GY195" s="402"/>
      <c r="GZ195" s="402"/>
      <c r="HA195" s="402"/>
    </row>
    <row r="196" spans="1:209" ht="10.5" customHeight="1" x14ac:dyDescent="0.2">
      <c r="A196" s="417" t="str">
        <f>B196&amp;C196&amp;F196</f>
        <v>2024-25MAYY63</v>
      </c>
      <c r="B196" s="458" t="str">
        <f t="shared" si="720"/>
        <v>2024-25</v>
      </c>
      <c r="C196" s="402" t="s">
        <v>668</v>
      </c>
      <c r="D196" s="458" t="str">
        <f t="shared" ref="D196:F211" si="753">D195</f>
        <v>Y63</v>
      </c>
      <c r="E196" s="458" t="str">
        <f t="shared" si="753"/>
        <v>North East and Yorkshire</v>
      </c>
      <c r="F196" s="458" t="str">
        <f t="shared" si="753"/>
        <v>Y63</v>
      </c>
      <c r="H196" s="463">
        <f t="shared" si="746"/>
        <v>158365</v>
      </c>
      <c r="I196" s="463">
        <f t="shared" si="746"/>
        <v>102808</v>
      </c>
      <c r="J196" s="463">
        <f t="shared" si="746"/>
        <v>383692</v>
      </c>
      <c r="K196" s="463">
        <f>IFERROR(ROUND(J196/I196,0),"-")</f>
        <v>4</v>
      </c>
      <c r="L196" s="463">
        <f>IFERROR(ROUND(FS196/I196,0),"-")</f>
        <v>0</v>
      </c>
      <c r="M196" s="463">
        <f>IFERROR(ROUND(FT196/I196,0),"-")</f>
        <v>5</v>
      </c>
      <c r="N196" s="463">
        <f>IFERROR(ROUND(FU196/I196,0),"-")</f>
        <v>28</v>
      </c>
      <c r="O196" s="463">
        <f>IFERROR(ROUND(FV196/I196,0),"-")</f>
        <v>78</v>
      </c>
      <c r="P196" s="463">
        <f t="shared" si="747"/>
        <v>687</v>
      </c>
      <c r="Q196" s="463">
        <f t="shared" si="747"/>
        <v>2382</v>
      </c>
      <c r="R196" s="463">
        <f t="shared" si="747"/>
        <v>340</v>
      </c>
      <c r="S196" s="463">
        <f t="shared" si="747"/>
        <v>115599</v>
      </c>
      <c r="T196" s="463">
        <f t="shared" si="747"/>
        <v>14233</v>
      </c>
      <c r="U196" s="463">
        <f t="shared" si="747"/>
        <v>9961</v>
      </c>
      <c r="V196" s="463">
        <f t="shared" si="747"/>
        <v>61365</v>
      </c>
      <c r="W196" s="463">
        <f t="shared" si="747"/>
        <v>17973</v>
      </c>
      <c r="X196" s="463">
        <f t="shared" si="747"/>
        <v>699</v>
      </c>
      <c r="Y196" s="463">
        <f t="shared" si="747"/>
        <v>6545607</v>
      </c>
      <c r="Z196" s="463">
        <f>IFERROR(ROUND(Y196/T196,0),"-")</f>
        <v>460</v>
      </c>
      <c r="AA196" s="463">
        <f>IFERROR(ROUND(FW196/T196,0),"-")</f>
        <v>800</v>
      </c>
      <c r="AB196" s="463">
        <f t="shared" si="693"/>
        <v>5178580</v>
      </c>
      <c r="AC196" s="463">
        <f>IFERROR(ROUND(AB196/U196,0),"-")</f>
        <v>520</v>
      </c>
      <c r="AD196" s="463">
        <f>IFERROR(ROUND(FX196/U196,0),"-")</f>
        <v>920</v>
      </c>
      <c r="AE196" s="463">
        <f t="shared" si="696"/>
        <v>111027817</v>
      </c>
      <c r="AF196" s="463">
        <f>IFERROR(ROUND(AE196/V196,0),"-")</f>
        <v>1809</v>
      </c>
      <c r="AG196" s="463">
        <f>IFERROR(ROUND(FY196/V196,0),"-")</f>
        <v>3918</v>
      </c>
      <c r="AH196" s="463">
        <f t="shared" si="699"/>
        <v>87141620</v>
      </c>
      <c r="AI196" s="463">
        <f>IFERROR(ROUND(AH196/W196,0),"-")</f>
        <v>4848</v>
      </c>
      <c r="AJ196" s="463">
        <f>IFERROR(ROUND(FZ196/W196,0),"-")</f>
        <v>11564</v>
      </c>
      <c r="AK196" s="463">
        <f t="shared" si="702"/>
        <v>3596625</v>
      </c>
      <c r="AL196" s="463">
        <f>IFERROR(ROUND(AK196/X196,0),"-")</f>
        <v>5145</v>
      </c>
      <c r="AM196" s="463">
        <f>IFERROR(ROUND(GA196/X196,0),"-")</f>
        <v>11876</v>
      </c>
      <c r="AN196" s="463">
        <f t="shared" si="676"/>
        <v>576</v>
      </c>
      <c r="AO196" s="463">
        <f t="shared" si="676"/>
        <v>2687</v>
      </c>
      <c r="AP196" s="463">
        <f t="shared" si="676"/>
        <v>2080</v>
      </c>
      <c r="AQ196" s="463">
        <f t="shared" si="676"/>
        <v>4969673</v>
      </c>
      <c r="AR196" s="463">
        <f>IFERROR(ROUND(AQ196/AP196,0),"-")</f>
        <v>2389</v>
      </c>
      <c r="AS196" s="463">
        <f>IFERROR(ROUND(GC196/AP196,0),"-")</f>
        <v>5013</v>
      </c>
      <c r="AT196" s="463">
        <f t="shared" si="748"/>
        <v>14084</v>
      </c>
      <c r="AU196" s="463">
        <f t="shared" si="748"/>
        <v>1471</v>
      </c>
      <c r="AV196" s="463">
        <f t="shared" si="748"/>
        <v>2114</v>
      </c>
      <c r="AW196" s="463">
        <f t="shared" si="748"/>
        <v>7943</v>
      </c>
      <c r="AX196" s="463">
        <f t="shared" si="748"/>
        <v>1246</v>
      </c>
      <c r="AY196" s="463">
        <f t="shared" si="748"/>
        <v>9253</v>
      </c>
      <c r="AZ196" s="463">
        <f t="shared" si="748"/>
        <v>698</v>
      </c>
      <c r="BA196" s="463">
        <f t="shared" si="679"/>
        <v>12513</v>
      </c>
      <c r="BB196" s="463">
        <f t="shared" si="679"/>
        <v>35868531</v>
      </c>
      <c r="BC196" s="463">
        <f>IFERROR(ROUND(BB196/BA196,0),"-")</f>
        <v>2867</v>
      </c>
      <c r="BD196" s="463">
        <f>IFERROR(ROUND(GB196/BA196,0),"-")</f>
        <v>4293</v>
      </c>
      <c r="BE196" s="463">
        <f t="shared" si="682"/>
        <v>1151</v>
      </c>
      <c r="BF196" s="463">
        <f t="shared" si="682"/>
        <v>2072</v>
      </c>
      <c r="BG196" s="463">
        <f t="shared" si="682"/>
        <v>5461</v>
      </c>
      <c r="BH196" s="463">
        <f t="shared" si="682"/>
        <v>3829</v>
      </c>
      <c r="BI196" s="463">
        <f t="shared" si="749"/>
        <v>61659</v>
      </c>
      <c r="BJ196" s="463">
        <f t="shared" si="749"/>
        <v>8133</v>
      </c>
      <c r="BK196" s="463">
        <f t="shared" si="749"/>
        <v>31723</v>
      </c>
      <c r="BL196" s="463">
        <f t="shared" si="749"/>
        <v>101515</v>
      </c>
      <c r="BM196" s="463">
        <f t="shared" si="749"/>
        <v>27217</v>
      </c>
      <c r="BN196" s="463">
        <f t="shared" si="749"/>
        <v>19821</v>
      </c>
      <c r="BO196" s="463">
        <f t="shared" si="749"/>
        <v>18651</v>
      </c>
      <c r="BP196" s="463">
        <f t="shared" si="749"/>
        <v>13716</v>
      </c>
      <c r="BQ196" s="463">
        <f t="shared" si="749"/>
        <v>82786</v>
      </c>
      <c r="BR196" s="463">
        <f t="shared" si="749"/>
        <v>65342</v>
      </c>
      <c r="BS196" s="463">
        <f t="shared" si="749"/>
        <v>28021</v>
      </c>
      <c r="BT196" s="463">
        <f t="shared" si="749"/>
        <v>19176</v>
      </c>
      <c r="BU196" s="463">
        <f t="shared" si="749"/>
        <v>1192</v>
      </c>
      <c r="BV196" s="463">
        <f t="shared" si="749"/>
        <v>767</v>
      </c>
      <c r="BW196" s="463">
        <f t="shared" si="724"/>
        <v>364</v>
      </c>
      <c r="BX196" s="463">
        <f t="shared" si="724"/>
        <v>194101</v>
      </c>
      <c r="BY196" s="463">
        <f>IFERROR(ROUND(BX196/BW196,0),"-")</f>
        <v>533</v>
      </c>
      <c r="BZ196" s="463">
        <f>IFERROR(ROUND(GD196/BW196,0),"-")</f>
        <v>961</v>
      </c>
      <c r="CA196" s="463">
        <f t="shared" si="725"/>
        <v>110</v>
      </c>
      <c r="CB196" s="463">
        <f t="shared" si="725"/>
        <v>45532</v>
      </c>
      <c r="CC196" s="463">
        <f>IFERROR(ROUND(CB196/CA196,0),"-")</f>
        <v>414</v>
      </c>
      <c r="CD196" s="463">
        <f>IFERROR(ROUND(GE196/CA196,0),"-")</f>
        <v>721</v>
      </c>
      <c r="CE196" s="463">
        <f t="shared" si="726"/>
        <v>13759</v>
      </c>
      <c r="CF196" s="463">
        <f t="shared" si="726"/>
        <v>6305974</v>
      </c>
      <c r="CG196" s="463">
        <f>IFERROR(ROUND(CF196/CE196,0),"-")</f>
        <v>458</v>
      </c>
      <c r="CH196" s="463">
        <f>IFERROR(ROUND(GF196/CE196,0),"-")</f>
        <v>796</v>
      </c>
      <c r="CI196" s="463">
        <f t="shared" si="727"/>
        <v>6562</v>
      </c>
      <c r="CJ196" s="463">
        <f t="shared" si="727"/>
        <v>12452866</v>
      </c>
      <c r="CK196" s="463">
        <f>IFERROR(ROUND(CJ196/CI196,0),"-")</f>
        <v>1898</v>
      </c>
      <c r="CL196" s="463">
        <f>IFERROR(ROUND(GG196/CI196,0),"-")</f>
        <v>4033</v>
      </c>
      <c r="CM196" s="463">
        <f t="shared" si="728"/>
        <v>1757</v>
      </c>
      <c r="CN196" s="463">
        <f t="shared" si="728"/>
        <v>2970860</v>
      </c>
      <c r="CO196" s="463">
        <f>IFERROR(ROUND(CN196/CM196,0),"-")</f>
        <v>1691</v>
      </c>
      <c r="CP196" s="463">
        <f>IFERROR(ROUND(GH196/CM196,0),"-")</f>
        <v>3795</v>
      </c>
      <c r="CQ196" s="463">
        <f t="shared" si="729"/>
        <v>53046</v>
      </c>
      <c r="CR196" s="463">
        <f t="shared" si="729"/>
        <v>95604091</v>
      </c>
      <c r="CS196" s="463">
        <f>IFERROR(ROUND(CR196/CQ196,0),"-")</f>
        <v>1802</v>
      </c>
      <c r="CT196" s="463">
        <f>IFERROR(ROUND(GI196/CQ196,0),"-")</f>
        <v>3900</v>
      </c>
      <c r="CU196" s="463">
        <f t="shared" si="730"/>
        <v>2387</v>
      </c>
      <c r="CV196" s="463">
        <f t="shared" si="730"/>
        <v>13673952</v>
      </c>
      <c r="CW196" s="463">
        <f>IFERROR(ROUND(CV196/CU196,0),"-")</f>
        <v>5729</v>
      </c>
      <c r="CX196" s="463">
        <f>IFERROR(ROUND(GJ196/CU196,0),"-")</f>
        <v>13004</v>
      </c>
      <c r="CY196" s="463">
        <f t="shared" si="731"/>
        <v>1026</v>
      </c>
      <c r="CZ196" s="463">
        <f t="shared" si="731"/>
        <v>6554416</v>
      </c>
      <c r="DA196" s="463">
        <f>IFERROR(ROUND(CZ196/CY196,0),"-")</f>
        <v>6388</v>
      </c>
      <c r="DB196" s="463">
        <f>IFERROR(ROUND(GK196/CY196,0),"-")</f>
        <v>14959</v>
      </c>
      <c r="DC196" s="463">
        <f t="shared" si="732"/>
        <v>3563</v>
      </c>
      <c r="DD196" s="463">
        <f t="shared" si="732"/>
        <v>33758203</v>
      </c>
      <c r="DE196" s="463">
        <f>IFERROR(ROUND(DD196/DC196,0),"-")</f>
        <v>9475</v>
      </c>
      <c r="DF196" s="463">
        <f>IFERROR(ROUND(GL196/DC196,0),"-")</f>
        <v>20793</v>
      </c>
      <c r="DG196" s="463">
        <f t="shared" si="733"/>
        <v>1050</v>
      </c>
      <c r="DH196" s="463">
        <f t="shared" si="733"/>
        <v>10362501</v>
      </c>
      <c r="DI196" s="463">
        <f>IFERROR(ROUND(DH196/DG196,0),"-")</f>
        <v>9869</v>
      </c>
      <c r="DJ196" s="463">
        <f>IFERROR(ROUND(GM196/DG196,0),"-")</f>
        <v>22861</v>
      </c>
      <c r="DK196" s="463">
        <f t="shared" si="668"/>
        <v>324</v>
      </c>
      <c r="DL196" s="463">
        <f t="shared" si="664"/>
        <v>136203</v>
      </c>
      <c r="DM196" s="463">
        <f>IFERROR(ROUND(DL196/DK196,0),"-")</f>
        <v>420</v>
      </c>
      <c r="DN196" s="463">
        <f>IFERROR(ROUND(GO196/DK196,0),"-")</f>
        <v>660</v>
      </c>
      <c r="DO196" s="463">
        <f t="shared" si="750"/>
        <v>8384</v>
      </c>
      <c r="DP196" s="463">
        <f t="shared" si="750"/>
        <v>343644</v>
      </c>
      <c r="DQ196" s="463">
        <f>IFERROR(ROUND(DP196/DO196,0),"-")</f>
        <v>41</v>
      </c>
      <c r="DR196" s="463">
        <f>IFERROR(ROUND(GP196/DO196,0),"-")</f>
        <v>71</v>
      </c>
      <c r="DS196" s="463">
        <f t="shared" si="751"/>
        <v>73</v>
      </c>
      <c r="DT196" s="463">
        <f t="shared" si="751"/>
        <v>100710</v>
      </c>
      <c r="DU196" s="463">
        <f>IFERROR(ROUND(DT196/DS196,0),"-")</f>
        <v>1380</v>
      </c>
      <c r="DV196" s="463">
        <f>IFERROR(ROUND(GN196/DS196,0),"-")</f>
        <v>2931</v>
      </c>
      <c r="DW196" s="463">
        <f t="shared" si="665"/>
        <v>64</v>
      </c>
      <c r="DX196" s="463">
        <f t="shared" si="741"/>
        <v>62808</v>
      </c>
      <c r="DY196" s="463">
        <f t="shared" si="741"/>
        <v>99502207</v>
      </c>
      <c r="DZ196" s="463">
        <f>IFERROR(ROUND(DY196/DX196,0),"-")</f>
        <v>1584</v>
      </c>
      <c r="EA196" s="463">
        <f>IFERROR(ROUND(GQ196/DX196,0),"-")</f>
        <v>3113</v>
      </c>
      <c r="EB196" s="463">
        <f t="shared" si="744"/>
        <v>36410</v>
      </c>
      <c r="EC196" s="463">
        <f t="shared" si="744"/>
        <v>14860</v>
      </c>
      <c r="ED196" s="463">
        <f t="shared" si="744"/>
        <v>4893</v>
      </c>
      <c r="EE196" s="463">
        <f t="shared" si="744"/>
        <v>29235674</v>
      </c>
      <c r="EF196" s="463">
        <f t="shared" si="744"/>
        <v>7639</v>
      </c>
      <c r="EG196" s="463">
        <f t="shared" si="683"/>
        <v>212</v>
      </c>
      <c r="EH196" s="463">
        <f t="shared" si="683"/>
        <v>103</v>
      </c>
      <c r="EI196" s="463"/>
      <c r="EJ196" s="446"/>
      <c r="EK196" s="446"/>
      <c r="EL196" s="446"/>
      <c r="EM196" s="446"/>
      <c r="EN196" s="446"/>
      <c r="EO196" s="446"/>
      <c r="EP196" s="446"/>
      <c r="EQ196" s="446"/>
      <c r="ER196" s="446"/>
      <c r="ES196" s="446"/>
      <c r="ET196" s="446"/>
      <c r="EU196" s="446"/>
      <c r="EV196" s="446"/>
      <c r="EW196" s="446"/>
      <c r="EX196" s="446"/>
      <c r="EY196" s="446"/>
      <c r="EZ196" s="447"/>
      <c r="FA196" s="446">
        <f t="shared" si="709"/>
        <v>5</v>
      </c>
      <c r="FB196" s="417">
        <f>LEFT($B196,4)+IF(FA196&lt;4,1,0)</f>
        <v>2024</v>
      </c>
      <c r="FC196" s="448">
        <f>DATE(LEFT($B196,4)+IF(FA196&lt;4,1,0),FA196,1)</f>
        <v>45413</v>
      </c>
      <c r="FD196" s="449">
        <f t="shared" si="740"/>
        <v>31</v>
      </c>
      <c r="FE196" s="450"/>
      <c r="FF196" s="451">
        <f t="shared" si="582"/>
        <v>0.61892809685516015</v>
      </c>
      <c r="FG196" s="450"/>
      <c r="FH196" s="452">
        <f t="shared" si="710"/>
        <v>1.9122461884353263</v>
      </c>
      <c r="FI196" s="452">
        <f t="shared" si="711"/>
        <v>1.3926087261996769</v>
      </c>
      <c r="FJ196" s="452">
        <f t="shared" si="712"/>
        <v>1.8724023692400362</v>
      </c>
      <c r="FK196" s="452">
        <f t="shared" si="713"/>
        <v>1.3769701837164943</v>
      </c>
      <c r="FL196" s="452">
        <f t="shared" si="714"/>
        <v>1.3490752057361688</v>
      </c>
      <c r="FM196" s="452">
        <f t="shared" si="715"/>
        <v>1.0648089301719221</v>
      </c>
      <c r="FN196" s="452">
        <f t="shared" si="716"/>
        <v>1.5590608134423858</v>
      </c>
      <c r="FO196" s="452">
        <f t="shared" si="717"/>
        <v>1.0669337339342346</v>
      </c>
      <c r="FP196" s="452">
        <f t="shared" si="718"/>
        <v>1.7052932761087267</v>
      </c>
      <c r="FQ196" s="452">
        <f t="shared" si="719"/>
        <v>1.0972818311874106</v>
      </c>
      <c r="FR196" s="453"/>
      <c r="FS196" s="446">
        <f t="shared" si="752"/>
        <v>0</v>
      </c>
      <c r="FT196" s="446">
        <f t="shared" si="752"/>
        <v>480067</v>
      </c>
      <c r="FU196" s="446">
        <f t="shared" si="752"/>
        <v>2846048</v>
      </c>
      <c r="FV196" s="446">
        <f t="shared" si="752"/>
        <v>7988861</v>
      </c>
      <c r="FW196" s="446">
        <f t="shared" si="752"/>
        <v>11381646</v>
      </c>
      <c r="FX196" s="446">
        <f t="shared" si="752"/>
        <v>9160739</v>
      </c>
      <c r="FY196" s="446">
        <f t="shared" si="752"/>
        <v>240449143</v>
      </c>
      <c r="FZ196" s="446">
        <f t="shared" si="752"/>
        <v>207843957</v>
      </c>
      <c r="GA196" s="446">
        <f t="shared" si="752"/>
        <v>8301172</v>
      </c>
      <c r="GB196" s="446">
        <f t="shared" si="684"/>
        <v>53713866</v>
      </c>
      <c r="GC196" s="446">
        <f t="shared" si="684"/>
        <v>10426434</v>
      </c>
      <c r="GD196" s="446">
        <f t="shared" si="745"/>
        <v>349748</v>
      </c>
      <c r="GE196" s="446">
        <f t="shared" si="745"/>
        <v>79272</v>
      </c>
      <c r="GF196" s="446">
        <f t="shared" si="745"/>
        <v>10951780</v>
      </c>
      <c r="GG196" s="446">
        <f t="shared" si="745"/>
        <v>26463864</v>
      </c>
      <c r="GH196" s="446">
        <f t="shared" si="745"/>
        <v>6667374</v>
      </c>
      <c r="GI196" s="446">
        <f t="shared" si="745"/>
        <v>206897100</v>
      </c>
      <c r="GJ196" s="446">
        <f t="shared" si="745"/>
        <v>31039425</v>
      </c>
      <c r="GK196" s="446">
        <f t="shared" si="745"/>
        <v>15348402</v>
      </c>
      <c r="GL196" s="446">
        <f t="shared" si="745"/>
        <v>74084332</v>
      </c>
      <c r="GM196" s="446">
        <f t="shared" si="745"/>
        <v>24003838</v>
      </c>
      <c r="GN196" s="446">
        <f t="shared" si="666"/>
        <v>213961</v>
      </c>
      <c r="GO196" s="446">
        <f t="shared" si="735"/>
        <v>213846</v>
      </c>
      <c r="GP196" s="446">
        <f t="shared" si="735"/>
        <v>595302</v>
      </c>
      <c r="GQ196" s="446">
        <f t="shared" si="735"/>
        <v>195513498</v>
      </c>
      <c r="GR196" s="446"/>
      <c r="GS196" s="446"/>
      <c r="GT196" s="446"/>
      <c r="GU196" s="446"/>
      <c r="GV196" s="416"/>
      <c r="GW196" s="402"/>
      <c r="GX196" s="402"/>
      <c r="GY196" s="402"/>
      <c r="GZ196" s="402"/>
      <c r="HA196" s="402"/>
    </row>
    <row r="197" spans="1:209" ht="10.5" customHeight="1" x14ac:dyDescent="0.2">
      <c r="A197" s="417" t="str">
        <f>B197&amp;C197&amp;F197</f>
        <v>2024-25JUNEY63</v>
      </c>
      <c r="B197" s="458" t="str">
        <f>IF($FA197=4,LEFT($B196,4)+1&amp;-1-RIGHT($B196,2),$B196)</f>
        <v>2024-25</v>
      </c>
      <c r="C197" s="402" t="s">
        <v>671</v>
      </c>
      <c r="D197" s="458" t="str">
        <f>D196</f>
        <v>Y63</v>
      </c>
      <c r="E197" s="458" t="str">
        <f>E196</f>
        <v>North East and Yorkshire</v>
      </c>
      <c r="F197" s="458" t="str">
        <f>F196</f>
        <v>Y63</v>
      </c>
      <c r="H197" s="463">
        <f t="shared" si="746"/>
        <v>152686</v>
      </c>
      <c r="I197" s="463">
        <f t="shared" si="746"/>
        <v>100100</v>
      </c>
      <c r="J197" s="463">
        <f t="shared" si="746"/>
        <v>487339</v>
      </c>
      <c r="K197" s="463">
        <f>IFERROR(ROUND(J197/I197,0),"-")</f>
        <v>5</v>
      </c>
      <c r="L197" s="463">
        <f>IFERROR(ROUND(FS197/I197,0),"-")</f>
        <v>0</v>
      </c>
      <c r="M197" s="463">
        <f>IFERROR(ROUND(FT197/I197,0),"-")</f>
        <v>10</v>
      </c>
      <c r="N197" s="463">
        <f>IFERROR(ROUND(FU197/I197,0),"-")</f>
        <v>35</v>
      </c>
      <c r="O197" s="463">
        <f>IFERROR(ROUND(FV197/I197,0),"-")</f>
        <v>95</v>
      </c>
      <c r="P197" s="463">
        <f t="shared" si="747"/>
        <v>659</v>
      </c>
      <c r="Q197" s="463">
        <f t="shared" si="747"/>
        <v>2316</v>
      </c>
      <c r="R197" s="463">
        <f t="shared" si="747"/>
        <v>293</v>
      </c>
      <c r="S197" s="463">
        <f t="shared" si="747"/>
        <v>111850</v>
      </c>
      <c r="T197" s="463">
        <f t="shared" si="747"/>
        <v>13576</v>
      </c>
      <c r="U197" s="463">
        <f t="shared" si="747"/>
        <v>9414</v>
      </c>
      <c r="V197" s="463">
        <f t="shared" si="747"/>
        <v>58511</v>
      </c>
      <c r="W197" s="463">
        <f t="shared" si="747"/>
        <v>18389</v>
      </c>
      <c r="X197" s="463">
        <f t="shared" si="747"/>
        <v>713</v>
      </c>
      <c r="Y197" s="463">
        <f t="shared" si="747"/>
        <v>6262510</v>
      </c>
      <c r="Z197" s="463">
        <f>IFERROR(ROUND(Y197/T197,0),"-")</f>
        <v>461</v>
      </c>
      <c r="AA197" s="463">
        <f>IFERROR(ROUND(FW197/T197,0),"-")</f>
        <v>803</v>
      </c>
      <c r="AB197" s="463">
        <f t="shared" si="693"/>
        <v>4898510</v>
      </c>
      <c r="AC197" s="463">
        <f>IFERROR(ROUND(AB197/U197,0),"-")</f>
        <v>520</v>
      </c>
      <c r="AD197" s="463">
        <f>IFERROR(ROUND(FX197/U197,0),"-")</f>
        <v>921</v>
      </c>
      <c r="AE197" s="463">
        <f t="shared" si="696"/>
        <v>103313974</v>
      </c>
      <c r="AF197" s="463">
        <f>IFERROR(ROUND(AE197/V197,0),"-")</f>
        <v>1766</v>
      </c>
      <c r="AG197" s="463">
        <f>IFERROR(ROUND(FY197/V197,0),"-")</f>
        <v>3829</v>
      </c>
      <c r="AH197" s="463">
        <f t="shared" si="699"/>
        <v>85085690</v>
      </c>
      <c r="AI197" s="463">
        <f>IFERROR(ROUND(AH197/W197,0),"-")</f>
        <v>4627</v>
      </c>
      <c r="AJ197" s="463">
        <f>IFERROR(ROUND(FZ197/W197,0),"-")</f>
        <v>10873</v>
      </c>
      <c r="AK197" s="463">
        <f t="shared" si="702"/>
        <v>3470738</v>
      </c>
      <c r="AL197" s="463">
        <f>IFERROR(ROUND(AK197/X197,0),"-")</f>
        <v>4868</v>
      </c>
      <c r="AM197" s="463">
        <f>IFERROR(ROUND(GA197/X197,0),"-")</f>
        <v>10730</v>
      </c>
      <c r="AN197" s="463">
        <f t="shared" ref="AN197:AQ216" si="754">SUMIFS(AN$443:AN$10112,$B$443:$B$10112,$B197,$C$443:$C$10112,$C197,$D$443:$D$10112,$D197)</f>
        <v>578</v>
      </c>
      <c r="AO197" s="463">
        <f t="shared" si="754"/>
        <v>2543</v>
      </c>
      <c r="AP197" s="463">
        <f t="shared" si="754"/>
        <v>2090</v>
      </c>
      <c r="AQ197" s="463">
        <f t="shared" si="754"/>
        <v>4820344</v>
      </c>
      <c r="AR197" s="463">
        <f>IFERROR(ROUND(AQ197/AP197,0),"-")</f>
        <v>2306</v>
      </c>
      <c r="AS197" s="463">
        <f>IFERROR(ROUND(GC197/AP197,0),"-")</f>
        <v>4909</v>
      </c>
      <c r="AT197" s="463">
        <f t="shared" si="748"/>
        <v>13659</v>
      </c>
      <c r="AU197" s="463">
        <f t="shared" si="748"/>
        <v>1559</v>
      </c>
      <c r="AV197" s="463">
        <f t="shared" si="748"/>
        <v>1886</v>
      </c>
      <c r="AW197" s="463">
        <f t="shared" si="748"/>
        <v>7798</v>
      </c>
      <c r="AX197" s="463">
        <f t="shared" si="748"/>
        <v>1313</v>
      </c>
      <c r="AY197" s="463">
        <f t="shared" si="748"/>
        <v>8901</v>
      </c>
      <c r="AZ197" s="463">
        <f t="shared" si="748"/>
        <v>710</v>
      </c>
      <c r="BA197" s="463">
        <f t="shared" ref="BA197:BB216" si="755">SUMIFS(BA$443:BA$10112,$B$443:$B$10112,$B197,$C$443:$C$10112,$C197,$D$443:$D$10112,$D197)</f>
        <v>11956</v>
      </c>
      <c r="BB197" s="463">
        <f t="shared" si="755"/>
        <v>25176063</v>
      </c>
      <c r="BC197" s="463">
        <f>IFERROR(ROUND(BB197/BA197,0),"-")</f>
        <v>2106</v>
      </c>
      <c r="BD197" s="463">
        <f>IFERROR(ROUND(GB197/BA197,0),"-")</f>
        <v>4309</v>
      </c>
      <c r="BE197" s="463">
        <f t="shared" ref="BE197:BH216" si="756">SUMIFS(BE$443:BE$10112,$B$443:$B$10112,$B197,$C$443:$C$10112,$C197,$D$443:$D$10112,$D197)</f>
        <v>1269</v>
      </c>
      <c r="BF197" s="463">
        <f t="shared" si="756"/>
        <v>1910</v>
      </c>
      <c r="BG197" s="463">
        <f t="shared" si="756"/>
        <v>5339</v>
      </c>
      <c r="BH197" s="463">
        <f t="shared" si="756"/>
        <v>3438</v>
      </c>
      <c r="BI197" s="463">
        <f t="shared" si="749"/>
        <v>59849</v>
      </c>
      <c r="BJ197" s="463">
        <f t="shared" si="749"/>
        <v>7532</v>
      </c>
      <c r="BK197" s="463">
        <f t="shared" si="749"/>
        <v>30810</v>
      </c>
      <c r="BL197" s="463">
        <f t="shared" si="749"/>
        <v>98191</v>
      </c>
      <c r="BM197" s="463">
        <f t="shared" si="749"/>
        <v>25920</v>
      </c>
      <c r="BN197" s="463">
        <f t="shared" si="749"/>
        <v>18969</v>
      </c>
      <c r="BO197" s="463">
        <f t="shared" si="749"/>
        <v>17572</v>
      </c>
      <c r="BP197" s="463">
        <f t="shared" si="749"/>
        <v>13036</v>
      </c>
      <c r="BQ197" s="463">
        <f t="shared" si="749"/>
        <v>78968</v>
      </c>
      <c r="BR197" s="463">
        <f t="shared" si="749"/>
        <v>62028</v>
      </c>
      <c r="BS197" s="463">
        <f t="shared" si="749"/>
        <v>28998</v>
      </c>
      <c r="BT197" s="463">
        <f t="shared" si="749"/>
        <v>19653</v>
      </c>
      <c r="BU197" s="463">
        <f t="shared" si="749"/>
        <v>1261</v>
      </c>
      <c r="BV197" s="463">
        <f t="shared" si="749"/>
        <v>782</v>
      </c>
      <c r="BW197" s="463">
        <f t="shared" si="724"/>
        <v>377</v>
      </c>
      <c r="BX197" s="463">
        <f t="shared" si="724"/>
        <v>200976</v>
      </c>
      <c r="BY197" s="463">
        <f>IFERROR(ROUND(BX197/BW197,0),"-")</f>
        <v>533</v>
      </c>
      <c r="BZ197" s="463">
        <f>IFERROR(ROUND(GD197/BW197,0),"-")</f>
        <v>905</v>
      </c>
      <c r="CA197" s="463">
        <f t="shared" si="725"/>
        <v>105</v>
      </c>
      <c r="CB197" s="463">
        <f t="shared" si="725"/>
        <v>38050</v>
      </c>
      <c r="CC197" s="463">
        <f>IFERROR(ROUND(CB197/CA197,0),"-")</f>
        <v>362</v>
      </c>
      <c r="CD197" s="463">
        <f>IFERROR(ROUND(GE197/CA197,0),"-")</f>
        <v>626</v>
      </c>
      <c r="CE197" s="463">
        <f t="shared" si="726"/>
        <v>13094</v>
      </c>
      <c r="CF197" s="463">
        <f t="shared" si="726"/>
        <v>6023484</v>
      </c>
      <c r="CG197" s="463">
        <f>IFERROR(ROUND(CF197/CE197,0),"-")</f>
        <v>460</v>
      </c>
      <c r="CH197" s="463">
        <f>IFERROR(ROUND(GF197/CE197,0),"-")</f>
        <v>801</v>
      </c>
      <c r="CI197" s="463">
        <f t="shared" si="727"/>
        <v>6247</v>
      </c>
      <c r="CJ197" s="463">
        <f t="shared" si="727"/>
        <v>11598465</v>
      </c>
      <c r="CK197" s="463">
        <f>IFERROR(ROUND(CJ197/CI197,0),"-")</f>
        <v>1857</v>
      </c>
      <c r="CL197" s="463">
        <f>IFERROR(ROUND(GG197/CI197,0),"-")</f>
        <v>3941</v>
      </c>
      <c r="CM197" s="463">
        <f t="shared" si="728"/>
        <v>1660</v>
      </c>
      <c r="CN197" s="463">
        <f t="shared" si="728"/>
        <v>2865867</v>
      </c>
      <c r="CO197" s="463">
        <f>IFERROR(ROUND(CN197/CM197,0),"-")</f>
        <v>1726</v>
      </c>
      <c r="CP197" s="463">
        <f>IFERROR(ROUND(GH197/CM197,0),"-")</f>
        <v>3906</v>
      </c>
      <c r="CQ197" s="463">
        <f t="shared" si="729"/>
        <v>50604</v>
      </c>
      <c r="CR197" s="463">
        <f t="shared" si="729"/>
        <v>88849642</v>
      </c>
      <c r="CS197" s="463">
        <f>IFERROR(ROUND(CR197/CQ197,0),"-")</f>
        <v>1756</v>
      </c>
      <c r="CT197" s="463">
        <f>IFERROR(ROUND(GI197/CQ197,0),"-")</f>
        <v>3816</v>
      </c>
      <c r="CU197" s="463">
        <f t="shared" si="730"/>
        <v>2391</v>
      </c>
      <c r="CV197" s="463">
        <f t="shared" si="730"/>
        <v>13110402</v>
      </c>
      <c r="CW197" s="463">
        <f>IFERROR(ROUND(CV197/CU197,0),"-")</f>
        <v>5483</v>
      </c>
      <c r="CX197" s="463">
        <f>IFERROR(ROUND(GJ197/CU197,0),"-")</f>
        <v>11825</v>
      </c>
      <c r="CY197" s="463">
        <f t="shared" si="731"/>
        <v>1014</v>
      </c>
      <c r="CZ197" s="463">
        <f t="shared" si="731"/>
        <v>6466008</v>
      </c>
      <c r="DA197" s="463">
        <f>IFERROR(ROUND(CZ197/CY197,0),"-")</f>
        <v>6377</v>
      </c>
      <c r="DB197" s="463">
        <f>IFERROR(ROUND(GK197/CY197,0),"-")</f>
        <v>14155</v>
      </c>
      <c r="DC197" s="463">
        <f t="shared" si="732"/>
        <v>3445</v>
      </c>
      <c r="DD197" s="463">
        <f t="shared" si="732"/>
        <v>29461747</v>
      </c>
      <c r="DE197" s="463">
        <f>IFERROR(ROUND(DD197/DC197,0),"-")</f>
        <v>8552</v>
      </c>
      <c r="DF197" s="463">
        <f>IFERROR(ROUND(GL197/DC197,0),"-")</f>
        <v>18879</v>
      </c>
      <c r="DG197" s="463">
        <f t="shared" si="733"/>
        <v>936</v>
      </c>
      <c r="DH197" s="463">
        <f t="shared" si="733"/>
        <v>8302399</v>
      </c>
      <c r="DI197" s="463">
        <f>IFERROR(ROUND(DH197/DG197,0),"-")</f>
        <v>8870</v>
      </c>
      <c r="DJ197" s="463">
        <f>IFERROR(ROUND(GM197/DG197,0),"-")</f>
        <v>20607</v>
      </c>
      <c r="DK197" s="463">
        <f t="shared" si="668"/>
        <v>343</v>
      </c>
      <c r="DL197" s="463">
        <f t="shared" si="664"/>
        <v>137847</v>
      </c>
      <c r="DM197" s="463">
        <f>IFERROR(ROUND(DL197/DK197,0),"-")</f>
        <v>402</v>
      </c>
      <c r="DN197" s="463">
        <f>IFERROR(ROUND(GO197/DK197,0),"-")</f>
        <v>660</v>
      </c>
      <c r="DO197" s="463">
        <f t="shared" si="750"/>
        <v>8197</v>
      </c>
      <c r="DP197" s="463">
        <f t="shared" si="750"/>
        <v>345016</v>
      </c>
      <c r="DQ197" s="463">
        <f>IFERROR(ROUND(DP197/DO197,0),"-")</f>
        <v>42</v>
      </c>
      <c r="DR197" s="463">
        <f>IFERROR(ROUND(GP197/DO197,0),"-")</f>
        <v>74</v>
      </c>
      <c r="DS197" s="463">
        <f t="shared" si="751"/>
        <v>62</v>
      </c>
      <c r="DT197" s="463">
        <f t="shared" si="751"/>
        <v>111714</v>
      </c>
      <c r="DU197" s="463">
        <f>IFERROR(ROUND(DT197/DS197,0),"-")</f>
        <v>1802</v>
      </c>
      <c r="DV197" s="463">
        <f>IFERROR(ROUND(GN197/DS197,0),"-")</f>
        <v>3893</v>
      </c>
      <c r="DW197" s="463">
        <f t="shared" si="665"/>
        <v>53</v>
      </c>
      <c r="DX197" s="463">
        <f t="shared" si="741"/>
        <v>60425</v>
      </c>
      <c r="DY197" s="463">
        <f t="shared" si="741"/>
        <v>90833258</v>
      </c>
      <c r="DZ197" s="463">
        <f>IFERROR(ROUND(DY197/DX197,0),"-")</f>
        <v>1503</v>
      </c>
      <c r="EA197" s="463">
        <f>IFERROR(ROUND(GQ197/DX197,0),"-")</f>
        <v>2863</v>
      </c>
      <c r="EB197" s="463">
        <f t="shared" si="744"/>
        <v>34851</v>
      </c>
      <c r="EC197" s="463">
        <f t="shared" si="744"/>
        <v>13823</v>
      </c>
      <c r="ED197" s="463">
        <f t="shared" si="744"/>
        <v>3886</v>
      </c>
      <c r="EE197" s="463">
        <f t="shared" si="744"/>
        <v>23565125</v>
      </c>
      <c r="EF197" s="463">
        <f t="shared" si="744"/>
        <v>7395</v>
      </c>
      <c r="EG197" s="463">
        <f t="shared" ref="EG197:EH216" si="757">SUMIFS(EG$443:EG$10112,$B$443:$B$10112,$B197,$C$443:$C$10112,$C197,$D$443:$D$10112,$D197)</f>
        <v>248</v>
      </c>
      <c r="EH197" s="463">
        <f t="shared" si="757"/>
        <v>64</v>
      </c>
      <c r="EI197" s="463"/>
      <c r="EJ197" s="446"/>
      <c r="EK197" s="446"/>
      <c r="EL197" s="446"/>
      <c r="EM197" s="446"/>
      <c r="EN197" s="446"/>
      <c r="EO197" s="446"/>
      <c r="EP197" s="446"/>
      <c r="EQ197" s="446"/>
      <c r="ER197" s="446"/>
      <c r="ES197" s="446"/>
      <c r="ET197" s="446"/>
      <c r="EU197" s="446"/>
      <c r="EV197" s="446"/>
      <c r="EW197" s="446"/>
      <c r="EX197" s="446"/>
      <c r="EY197" s="446"/>
      <c r="EZ197" s="447"/>
      <c r="FA197" s="446">
        <f t="shared" si="709"/>
        <v>6</v>
      </c>
      <c r="FB197" s="417">
        <f>LEFT($B197,4)+IF(FA197&lt;4,1,0)</f>
        <v>2024</v>
      </c>
      <c r="FC197" s="448">
        <f>DATE(LEFT($B197,4)+IF(FA197&lt;4,1,0),FA197,1)</f>
        <v>45444</v>
      </c>
      <c r="FD197" s="449">
        <f>DAY(EOMONTH($FC197,0))</f>
        <v>30</v>
      </c>
      <c r="FE197" s="450"/>
      <c r="FF197" s="451">
        <f t="shared" si="582"/>
        <v>0.63459007509483623</v>
      </c>
      <c r="FG197" s="450"/>
      <c r="FH197" s="452">
        <f t="shared" si="710"/>
        <v>1.9092516205067767</v>
      </c>
      <c r="FI197" s="452">
        <f t="shared" si="711"/>
        <v>1.39724513847967</v>
      </c>
      <c r="FJ197" s="452">
        <f t="shared" si="712"/>
        <v>1.8665816868493732</v>
      </c>
      <c r="FK197" s="452">
        <f t="shared" si="713"/>
        <v>1.384746122795836</v>
      </c>
      <c r="FL197" s="452">
        <f t="shared" si="714"/>
        <v>1.349626565944865</v>
      </c>
      <c r="FM197" s="452">
        <f t="shared" si="715"/>
        <v>1.0601083556938011</v>
      </c>
      <c r="FN197" s="452">
        <f t="shared" si="716"/>
        <v>1.5769209853716897</v>
      </c>
      <c r="FO197" s="452">
        <f t="shared" si="717"/>
        <v>1.0687367447930829</v>
      </c>
      <c r="FP197" s="452">
        <f t="shared" si="718"/>
        <v>1.7685834502103788</v>
      </c>
      <c r="FQ197" s="452">
        <f t="shared" si="719"/>
        <v>1.096774193548387</v>
      </c>
      <c r="FR197" s="453"/>
      <c r="FS197" s="446">
        <f t="shared" si="752"/>
        <v>0</v>
      </c>
      <c r="FT197" s="446">
        <f t="shared" si="752"/>
        <v>1001370</v>
      </c>
      <c r="FU197" s="446">
        <f t="shared" si="752"/>
        <v>3471268</v>
      </c>
      <c r="FV197" s="446">
        <f t="shared" si="752"/>
        <v>9545062</v>
      </c>
      <c r="FW197" s="446">
        <f t="shared" si="752"/>
        <v>10907234</v>
      </c>
      <c r="FX197" s="446">
        <f t="shared" si="752"/>
        <v>8672766</v>
      </c>
      <c r="FY197" s="446">
        <f t="shared" si="752"/>
        <v>224018633</v>
      </c>
      <c r="FZ197" s="446">
        <f t="shared" si="752"/>
        <v>199934564</v>
      </c>
      <c r="GA197" s="446">
        <f t="shared" si="752"/>
        <v>7650221</v>
      </c>
      <c r="GB197" s="446">
        <f t="shared" ref="GB197:GC216" si="758">SUMIFS(GB$443:GB$10112,$B$443:$B$10112,$B197,$C$443:$C$10112,$C197,$D$443:$D$10112,$D197)</f>
        <v>51516556</v>
      </c>
      <c r="GC197" s="446">
        <f t="shared" si="758"/>
        <v>10259820</v>
      </c>
      <c r="GD197" s="446">
        <f t="shared" si="745"/>
        <v>341119</v>
      </c>
      <c r="GE197" s="446">
        <f t="shared" si="745"/>
        <v>65744</v>
      </c>
      <c r="GF197" s="446">
        <f t="shared" si="745"/>
        <v>10493891</v>
      </c>
      <c r="GG197" s="446">
        <f t="shared" si="745"/>
        <v>24621221</v>
      </c>
      <c r="GH197" s="446">
        <f t="shared" si="745"/>
        <v>6483176</v>
      </c>
      <c r="GI197" s="446">
        <f t="shared" si="745"/>
        <v>193092448</v>
      </c>
      <c r="GJ197" s="446">
        <f t="shared" si="745"/>
        <v>28274118</v>
      </c>
      <c r="GK197" s="446">
        <f t="shared" si="745"/>
        <v>14353138</v>
      </c>
      <c r="GL197" s="446">
        <f t="shared" si="745"/>
        <v>65039195</v>
      </c>
      <c r="GM197" s="446">
        <f t="shared" si="745"/>
        <v>19287960</v>
      </c>
      <c r="GN197" s="446">
        <f t="shared" si="666"/>
        <v>241366</v>
      </c>
      <c r="GO197" s="446">
        <f t="shared" si="735"/>
        <v>226309</v>
      </c>
      <c r="GP197" s="446">
        <f t="shared" si="735"/>
        <v>605717</v>
      </c>
      <c r="GQ197" s="446">
        <f t="shared" si="735"/>
        <v>173010273</v>
      </c>
      <c r="GR197" s="446"/>
      <c r="GS197" s="446"/>
      <c r="GT197" s="446"/>
      <c r="GU197" s="446"/>
      <c r="GV197" s="416"/>
      <c r="GW197" s="402"/>
      <c r="GX197" s="402"/>
      <c r="GY197" s="402"/>
      <c r="GZ197" s="402"/>
      <c r="HA197" s="402"/>
    </row>
    <row r="198" spans="1:209" ht="10.5" customHeight="1" x14ac:dyDescent="0.2">
      <c r="A198" s="417" t="str">
        <f t="shared" ref="A198:A219" si="759">B198&amp;C198&amp;F198</f>
        <v>2024-25JULYY63</v>
      </c>
      <c r="B198" s="458" t="str">
        <f t="shared" si="720"/>
        <v>2024-25</v>
      </c>
      <c r="C198" s="402" t="s">
        <v>673</v>
      </c>
      <c r="D198" s="458" t="str">
        <f t="shared" si="753"/>
        <v>Y63</v>
      </c>
      <c r="E198" s="458" t="str">
        <f t="shared" si="753"/>
        <v>North East and Yorkshire</v>
      </c>
      <c r="F198" s="458" t="str">
        <f t="shared" si="753"/>
        <v>Y63</v>
      </c>
      <c r="H198" s="463">
        <f t="shared" si="746"/>
        <v>156068</v>
      </c>
      <c r="I198" s="463">
        <f t="shared" si="746"/>
        <v>102240</v>
      </c>
      <c r="J198" s="463">
        <f t="shared" si="746"/>
        <v>432791</v>
      </c>
      <c r="K198" s="463">
        <f t="shared" ref="K198:K219" si="760">IFERROR(ROUND(J198/I198,0),"-")</f>
        <v>4</v>
      </c>
      <c r="L198" s="463">
        <f t="shared" ref="L198:L219" si="761">IFERROR(ROUND(FS198/I198,0),"-")</f>
        <v>0</v>
      </c>
      <c r="M198" s="463">
        <f t="shared" ref="M198:M219" si="762">IFERROR(ROUND(FT198/I198,0),"-")</f>
        <v>5</v>
      </c>
      <c r="N198" s="463">
        <f t="shared" ref="N198:N219" si="763">IFERROR(ROUND(FU198/I198,0),"-")</f>
        <v>30</v>
      </c>
      <c r="O198" s="463">
        <f t="shared" ref="O198:O219" si="764">IFERROR(ROUND(FV198/I198,0),"-")</f>
        <v>91</v>
      </c>
      <c r="P198" s="463">
        <f t="shared" si="747"/>
        <v>698</v>
      </c>
      <c r="Q198" s="463">
        <f t="shared" si="747"/>
        <v>2639</v>
      </c>
      <c r="R198" s="463">
        <f t="shared" si="747"/>
        <v>309</v>
      </c>
      <c r="S198" s="463">
        <f t="shared" si="747"/>
        <v>115400</v>
      </c>
      <c r="T198" s="463">
        <f t="shared" si="747"/>
        <v>13624</v>
      </c>
      <c r="U198" s="463">
        <f t="shared" si="747"/>
        <v>9493</v>
      </c>
      <c r="V198" s="463">
        <f t="shared" si="747"/>
        <v>60088</v>
      </c>
      <c r="W198" s="463">
        <f t="shared" si="747"/>
        <v>19341</v>
      </c>
      <c r="X198" s="463">
        <f t="shared" si="747"/>
        <v>691</v>
      </c>
      <c r="Y198" s="463">
        <f t="shared" si="747"/>
        <v>6195526</v>
      </c>
      <c r="Z198" s="463">
        <f t="shared" ref="Z198:Z219" si="765">IFERROR(ROUND(Y198/T198,0),"-")</f>
        <v>455</v>
      </c>
      <c r="AA198" s="463">
        <f t="shared" ref="AA198:AA219" si="766">IFERROR(ROUND(FW198/T198,0),"-")</f>
        <v>796</v>
      </c>
      <c r="AB198" s="463">
        <f t="shared" si="693"/>
        <v>4865576</v>
      </c>
      <c r="AC198" s="463">
        <f t="shared" ref="AC198:AC219" si="767">IFERROR(ROUND(AB198/U198,0),"-")</f>
        <v>513</v>
      </c>
      <c r="AD198" s="463">
        <f t="shared" ref="AD198:AD219" si="768">IFERROR(ROUND(FX198/U198,0),"-")</f>
        <v>912</v>
      </c>
      <c r="AE198" s="463">
        <f t="shared" si="696"/>
        <v>99610594</v>
      </c>
      <c r="AF198" s="463">
        <f t="shared" ref="AF198:AF219" si="769">IFERROR(ROUND(AE198/V198,0),"-")</f>
        <v>1658</v>
      </c>
      <c r="AG198" s="463">
        <f t="shared" ref="AG198:AG219" si="770">IFERROR(ROUND(FY198/V198,0),"-")</f>
        <v>3581</v>
      </c>
      <c r="AH198" s="463">
        <f t="shared" si="699"/>
        <v>84785210</v>
      </c>
      <c r="AI198" s="463">
        <f t="shared" ref="AI198:AI219" si="771">IFERROR(ROUND(AH198/W198,0),"-")</f>
        <v>4384</v>
      </c>
      <c r="AJ198" s="463">
        <f t="shared" ref="AJ198:AJ219" si="772">IFERROR(ROUND(FZ198/W198,0),"-")</f>
        <v>10320</v>
      </c>
      <c r="AK198" s="463">
        <f t="shared" si="702"/>
        <v>3077000</v>
      </c>
      <c r="AL198" s="463">
        <f t="shared" ref="AL198:AL219" si="773">IFERROR(ROUND(AK198/X198,0),"-")</f>
        <v>4453</v>
      </c>
      <c r="AM198" s="463">
        <f t="shared" ref="AM198:AM219" si="774">IFERROR(ROUND(GA198/X198,0),"-")</f>
        <v>10275</v>
      </c>
      <c r="AN198" s="463">
        <f t="shared" si="754"/>
        <v>657</v>
      </c>
      <c r="AO198" s="463">
        <f t="shared" si="754"/>
        <v>2752</v>
      </c>
      <c r="AP198" s="463">
        <f t="shared" si="754"/>
        <v>2318</v>
      </c>
      <c r="AQ198" s="463">
        <f t="shared" si="754"/>
        <v>5170502</v>
      </c>
      <c r="AR198" s="463">
        <f t="shared" ref="AR198:AR219" si="775">IFERROR(ROUND(AQ198/AP198,0),"-")</f>
        <v>2231</v>
      </c>
      <c r="AS198" s="463">
        <f t="shared" ref="AS198:AS219" si="776">IFERROR(ROUND(GC198/AP198,0),"-")</f>
        <v>4483</v>
      </c>
      <c r="AT198" s="463">
        <f t="shared" si="748"/>
        <v>13953</v>
      </c>
      <c r="AU198" s="463">
        <f t="shared" si="748"/>
        <v>1506</v>
      </c>
      <c r="AV198" s="463">
        <f t="shared" si="748"/>
        <v>1778</v>
      </c>
      <c r="AW198" s="463">
        <f t="shared" si="748"/>
        <v>8530</v>
      </c>
      <c r="AX198" s="463">
        <f t="shared" si="748"/>
        <v>1467</v>
      </c>
      <c r="AY198" s="463">
        <f t="shared" si="748"/>
        <v>9202</v>
      </c>
      <c r="AZ198" s="463">
        <f t="shared" si="748"/>
        <v>824</v>
      </c>
      <c r="BA198" s="463">
        <f t="shared" si="755"/>
        <v>12923</v>
      </c>
      <c r="BB198" s="463">
        <f t="shared" si="755"/>
        <v>26087734</v>
      </c>
      <c r="BC198" s="463">
        <f t="shared" ref="BC198:BC219" si="777">IFERROR(ROUND(BB198/BA198,0),"-")</f>
        <v>2019</v>
      </c>
      <c r="BD198" s="463">
        <f t="shared" ref="BD198:BD219" si="778">IFERROR(ROUND(GB198/BA198,0),"-")</f>
        <v>4078</v>
      </c>
      <c r="BE198" s="463">
        <f t="shared" si="756"/>
        <v>1301</v>
      </c>
      <c r="BF198" s="463">
        <f t="shared" si="756"/>
        <v>2140</v>
      </c>
      <c r="BG198" s="463">
        <f t="shared" si="756"/>
        <v>6131</v>
      </c>
      <c r="BH198" s="463">
        <f t="shared" si="756"/>
        <v>3351</v>
      </c>
      <c r="BI198" s="463">
        <f t="shared" si="749"/>
        <v>61788</v>
      </c>
      <c r="BJ198" s="463">
        <f t="shared" si="749"/>
        <v>8288</v>
      </c>
      <c r="BK198" s="463">
        <f t="shared" si="749"/>
        <v>31371</v>
      </c>
      <c r="BL198" s="463">
        <f t="shared" si="749"/>
        <v>101447</v>
      </c>
      <c r="BM198" s="463">
        <f t="shared" si="749"/>
        <v>25427</v>
      </c>
      <c r="BN198" s="463">
        <f t="shared" si="749"/>
        <v>18777</v>
      </c>
      <c r="BO198" s="463">
        <f t="shared" si="749"/>
        <v>17375</v>
      </c>
      <c r="BP198" s="463">
        <f t="shared" si="749"/>
        <v>12974</v>
      </c>
      <c r="BQ198" s="463">
        <f t="shared" si="749"/>
        <v>79986</v>
      </c>
      <c r="BR198" s="463">
        <f t="shared" si="749"/>
        <v>63550</v>
      </c>
      <c r="BS198" s="463">
        <f t="shared" si="749"/>
        <v>30194</v>
      </c>
      <c r="BT198" s="463">
        <f t="shared" si="749"/>
        <v>20639</v>
      </c>
      <c r="BU198" s="463">
        <f t="shared" si="749"/>
        <v>1198</v>
      </c>
      <c r="BV198" s="463">
        <f t="shared" si="749"/>
        <v>793</v>
      </c>
      <c r="BW198" s="463">
        <f t="shared" si="724"/>
        <v>378</v>
      </c>
      <c r="BX198" s="463">
        <f t="shared" si="724"/>
        <v>197580</v>
      </c>
      <c r="BY198" s="463">
        <f t="shared" ref="BY198:BY219" si="779">IFERROR(ROUND(BX198/BW198,0),"-")</f>
        <v>523</v>
      </c>
      <c r="BZ198" s="463">
        <f t="shared" ref="BZ198:BZ219" si="780">IFERROR(ROUND(GD198/BW198,0),"-")</f>
        <v>961</v>
      </c>
      <c r="CA198" s="463">
        <f t="shared" si="725"/>
        <v>117</v>
      </c>
      <c r="CB198" s="463">
        <f t="shared" si="725"/>
        <v>50109</v>
      </c>
      <c r="CC198" s="463">
        <f t="shared" ref="CC198:CC219" si="781">IFERROR(ROUND(CB198/CA198,0),"-")</f>
        <v>428</v>
      </c>
      <c r="CD198" s="463">
        <f t="shared" ref="CD198:CD219" si="782">IFERROR(ROUND(GE198/CA198,0),"-")</f>
        <v>853</v>
      </c>
      <c r="CE198" s="463">
        <f t="shared" si="726"/>
        <v>13129</v>
      </c>
      <c r="CF198" s="463">
        <f t="shared" si="726"/>
        <v>5947837</v>
      </c>
      <c r="CG198" s="463">
        <f t="shared" ref="CG198:CG219" si="783">IFERROR(ROUND(CF198/CE198,0),"-")</f>
        <v>453</v>
      </c>
      <c r="CH198" s="463">
        <f t="shared" ref="CH198:CH219" si="784">IFERROR(ROUND(GF198/CE198,0),"-")</f>
        <v>792</v>
      </c>
      <c r="CI198" s="463">
        <f t="shared" si="727"/>
        <v>6633</v>
      </c>
      <c r="CJ198" s="463">
        <f t="shared" si="727"/>
        <v>11331465</v>
      </c>
      <c r="CK198" s="463">
        <f t="shared" ref="CK198:CK219" si="785">IFERROR(ROUND(CJ198/CI198,0),"-")</f>
        <v>1708</v>
      </c>
      <c r="CL198" s="463">
        <f t="shared" ref="CL198:CL219" si="786">IFERROR(ROUND(GG198/CI198,0),"-")</f>
        <v>3614</v>
      </c>
      <c r="CM198" s="463">
        <f t="shared" si="728"/>
        <v>1710</v>
      </c>
      <c r="CN198" s="463">
        <f t="shared" si="728"/>
        <v>2599882</v>
      </c>
      <c r="CO198" s="463">
        <f t="shared" ref="CO198:CO219" si="787">IFERROR(ROUND(CN198/CM198,0),"-")</f>
        <v>1520</v>
      </c>
      <c r="CP198" s="463">
        <f t="shared" ref="CP198:CP219" si="788">IFERROR(ROUND(GH198/CM198,0),"-")</f>
        <v>3364</v>
      </c>
      <c r="CQ198" s="463">
        <f t="shared" si="729"/>
        <v>51745</v>
      </c>
      <c r="CR198" s="463">
        <f t="shared" si="729"/>
        <v>85679247</v>
      </c>
      <c r="CS198" s="463">
        <f t="shared" ref="CS198:CS219" si="789">IFERROR(ROUND(CR198/CQ198,0),"-")</f>
        <v>1656</v>
      </c>
      <c r="CT198" s="463">
        <f t="shared" ref="CT198:CT219" si="790">IFERROR(ROUND(GI198/CQ198,0),"-")</f>
        <v>3588</v>
      </c>
      <c r="CU198" s="463">
        <f t="shared" si="730"/>
        <v>2632</v>
      </c>
      <c r="CV198" s="463">
        <f t="shared" si="730"/>
        <v>12845786</v>
      </c>
      <c r="CW198" s="463">
        <f t="shared" ref="CW198:CW219" si="791">IFERROR(ROUND(CV198/CU198,0),"-")</f>
        <v>4881</v>
      </c>
      <c r="CX198" s="463">
        <f t="shared" ref="CX198:CX219" si="792">IFERROR(ROUND(GJ198/CU198,0),"-")</f>
        <v>10567</v>
      </c>
      <c r="CY198" s="463">
        <f t="shared" si="731"/>
        <v>1098</v>
      </c>
      <c r="CZ198" s="463">
        <f t="shared" si="731"/>
        <v>6066911</v>
      </c>
      <c r="DA198" s="463">
        <f t="shared" ref="DA198:DA219" si="793">IFERROR(ROUND(CZ198/CY198,0),"-")</f>
        <v>5525</v>
      </c>
      <c r="DB198" s="463">
        <f t="shared" ref="DB198:DB219" si="794">IFERROR(ROUND(GK198/CY198,0),"-")</f>
        <v>12173</v>
      </c>
      <c r="DC198" s="463">
        <f t="shared" si="732"/>
        <v>3253</v>
      </c>
      <c r="DD198" s="463">
        <f t="shared" si="732"/>
        <v>24905469</v>
      </c>
      <c r="DE198" s="463">
        <f t="shared" ref="DE198:DE219" si="795">IFERROR(ROUND(DD198/DC198,0),"-")</f>
        <v>7656</v>
      </c>
      <c r="DF198" s="463">
        <f t="shared" ref="DF198:DF219" si="796">IFERROR(ROUND(GL198/DC198,0),"-")</f>
        <v>16043</v>
      </c>
      <c r="DG198" s="463">
        <f t="shared" si="733"/>
        <v>973</v>
      </c>
      <c r="DH198" s="463">
        <f t="shared" si="733"/>
        <v>7564275</v>
      </c>
      <c r="DI198" s="463">
        <f t="shared" ref="DI198:DI219" si="797">IFERROR(ROUND(DH198/DG198,0),"-")</f>
        <v>7774</v>
      </c>
      <c r="DJ198" s="463">
        <f t="shared" ref="DJ198:DJ219" si="798">IFERROR(ROUND(GM198/DG198,0),"-")</f>
        <v>18075</v>
      </c>
      <c r="DK198" s="463">
        <f t="shared" si="668"/>
        <v>336</v>
      </c>
      <c r="DL198" s="463">
        <f t="shared" si="664"/>
        <v>144286</v>
      </c>
      <c r="DM198" s="463">
        <f t="shared" ref="DM198:DM219" si="799">IFERROR(ROUND(DL198/DK198,0),"-")</f>
        <v>429</v>
      </c>
      <c r="DN198" s="463">
        <f t="shared" ref="DN198:DN219" si="800">IFERROR(ROUND(GO198/DK198,0),"-")</f>
        <v>698</v>
      </c>
      <c r="DO198" s="463">
        <f t="shared" si="750"/>
        <v>8207</v>
      </c>
      <c r="DP198" s="463">
        <f t="shared" si="750"/>
        <v>344546</v>
      </c>
      <c r="DQ198" s="463">
        <f t="shared" ref="DQ198:DQ219" si="801">IFERROR(ROUND(DP198/DO198,0),"-")</f>
        <v>42</v>
      </c>
      <c r="DR198" s="463">
        <f t="shared" ref="DR198:DR219" si="802">IFERROR(ROUND(GP198/DO198,0),"-")</f>
        <v>73</v>
      </c>
      <c r="DS198" s="463">
        <f t="shared" si="751"/>
        <v>82</v>
      </c>
      <c r="DT198" s="463">
        <f t="shared" si="751"/>
        <v>125292</v>
      </c>
      <c r="DU198" s="463">
        <f t="shared" ref="DU198:DU219" si="803">IFERROR(ROUND(DT198/DS198,0),"-")</f>
        <v>1528</v>
      </c>
      <c r="DV198" s="463">
        <f t="shared" ref="DV198:DV219" si="804">IFERROR(ROUND(GN198/DS198,0),"-")</f>
        <v>3554</v>
      </c>
      <c r="DW198" s="463">
        <f t="shared" si="665"/>
        <v>73</v>
      </c>
      <c r="DX198" s="463">
        <f t="shared" si="741"/>
        <v>62186</v>
      </c>
      <c r="DY198" s="463">
        <f t="shared" si="741"/>
        <v>94575742</v>
      </c>
      <c r="DZ198" s="463">
        <f t="shared" ref="DZ198:DZ219" si="805">IFERROR(ROUND(DY198/DX198,0),"-")</f>
        <v>1521</v>
      </c>
      <c r="EA198" s="463">
        <f t="shared" ref="EA198:EA219" si="806">IFERROR(ROUND(GQ198/DX198,0),"-")</f>
        <v>2935</v>
      </c>
      <c r="EB198" s="463">
        <f t="shared" si="744"/>
        <v>35859</v>
      </c>
      <c r="EC198" s="463">
        <f t="shared" si="744"/>
        <v>14153</v>
      </c>
      <c r="ED198" s="463">
        <f t="shared" si="744"/>
        <v>4328</v>
      </c>
      <c r="EE198" s="463">
        <f t="shared" si="744"/>
        <v>25370855</v>
      </c>
      <c r="EF198" s="463">
        <f t="shared" si="744"/>
        <v>8036</v>
      </c>
      <c r="EG198" s="463">
        <f t="shared" si="757"/>
        <v>619</v>
      </c>
      <c r="EH198" s="463">
        <f t="shared" si="757"/>
        <v>36</v>
      </c>
      <c r="EI198" s="463"/>
      <c r="EJ198" s="446"/>
      <c r="EK198" s="446"/>
      <c r="EL198" s="446"/>
      <c r="EM198" s="446"/>
      <c r="EN198" s="446"/>
      <c r="EO198" s="446"/>
      <c r="EP198" s="446"/>
      <c r="EQ198" s="446"/>
      <c r="ER198" s="446"/>
      <c r="ES198" s="446"/>
      <c r="ET198" s="446"/>
      <c r="EU198" s="446"/>
      <c r="EV198" s="446"/>
      <c r="EW198" s="446"/>
      <c r="EX198" s="446"/>
      <c r="EY198" s="446"/>
      <c r="EZ198" s="447"/>
      <c r="FA198" s="446">
        <f t="shared" si="709"/>
        <v>7</v>
      </c>
      <c r="FB198" s="417">
        <f t="shared" ref="FB198:FB219" si="807">LEFT($B198,4)+IF(FA198&lt;4,1,0)</f>
        <v>2024</v>
      </c>
      <c r="FC198" s="448">
        <f t="shared" ref="FC198:FC219" si="808">DATE(LEFT($B198,4)+IF(FA198&lt;4,1,0),FA198,1)</f>
        <v>45474</v>
      </c>
      <c r="FD198" s="449">
        <f t="shared" si="740"/>
        <v>31</v>
      </c>
      <c r="FE198" s="450"/>
      <c r="FF198" s="451">
        <f t="shared" si="582"/>
        <v>0.6349218629119604</v>
      </c>
      <c r="FG198" s="450"/>
      <c r="FH198" s="452">
        <f t="shared" si="710"/>
        <v>1.8663388138578978</v>
      </c>
      <c r="FI198" s="452">
        <f t="shared" si="711"/>
        <v>1.3782295948326482</v>
      </c>
      <c r="FJ198" s="452">
        <f t="shared" si="712"/>
        <v>1.830296007584536</v>
      </c>
      <c r="FK198" s="452">
        <f t="shared" si="713"/>
        <v>1.3666912461813969</v>
      </c>
      <c r="FL198" s="452">
        <f t="shared" si="714"/>
        <v>1.3311476501131674</v>
      </c>
      <c r="FM198" s="452">
        <f t="shared" si="715"/>
        <v>1.0576154972706697</v>
      </c>
      <c r="FN198" s="452">
        <f t="shared" si="716"/>
        <v>1.5611395481102321</v>
      </c>
      <c r="FO198" s="452">
        <f t="shared" si="717"/>
        <v>1.0671113179256502</v>
      </c>
      <c r="FP198" s="452">
        <f t="shared" si="718"/>
        <v>1.7337192474674386</v>
      </c>
      <c r="FQ198" s="452">
        <f t="shared" si="719"/>
        <v>1.1476121562952244</v>
      </c>
      <c r="FR198" s="453"/>
      <c r="FS198" s="446">
        <f t="shared" si="752"/>
        <v>0</v>
      </c>
      <c r="FT198" s="446">
        <f t="shared" si="752"/>
        <v>505470</v>
      </c>
      <c r="FU198" s="446">
        <f t="shared" si="752"/>
        <v>3032820</v>
      </c>
      <c r="FV198" s="446">
        <f t="shared" si="752"/>
        <v>9328725</v>
      </c>
      <c r="FW198" s="446">
        <f t="shared" si="752"/>
        <v>10843325</v>
      </c>
      <c r="FX198" s="446">
        <f t="shared" si="752"/>
        <v>8657545</v>
      </c>
      <c r="FY198" s="446">
        <f t="shared" si="752"/>
        <v>215200444</v>
      </c>
      <c r="FZ198" s="446">
        <f t="shared" si="752"/>
        <v>199599694</v>
      </c>
      <c r="GA198" s="446">
        <f t="shared" si="752"/>
        <v>7099810</v>
      </c>
      <c r="GB198" s="446">
        <f t="shared" si="758"/>
        <v>52699965</v>
      </c>
      <c r="GC198" s="446">
        <f t="shared" si="758"/>
        <v>10390712</v>
      </c>
      <c r="GD198" s="446">
        <f t="shared" si="745"/>
        <v>363343</v>
      </c>
      <c r="GE198" s="446">
        <f t="shared" si="745"/>
        <v>99846</v>
      </c>
      <c r="GF198" s="446">
        <f t="shared" si="745"/>
        <v>10401203</v>
      </c>
      <c r="GG198" s="446">
        <f t="shared" si="745"/>
        <v>23970051</v>
      </c>
      <c r="GH198" s="446">
        <f t="shared" si="745"/>
        <v>5752002</v>
      </c>
      <c r="GI198" s="446">
        <f t="shared" si="745"/>
        <v>185674108</v>
      </c>
      <c r="GJ198" s="446">
        <f t="shared" si="745"/>
        <v>27811278</v>
      </c>
      <c r="GK198" s="446">
        <f t="shared" si="745"/>
        <v>13365790</v>
      </c>
      <c r="GL198" s="446">
        <f t="shared" si="745"/>
        <v>52186342</v>
      </c>
      <c r="GM198" s="446">
        <f t="shared" si="745"/>
        <v>17586563</v>
      </c>
      <c r="GN198" s="446">
        <f t="shared" si="666"/>
        <v>291428</v>
      </c>
      <c r="GO198" s="446">
        <f t="shared" si="735"/>
        <v>234391</v>
      </c>
      <c r="GP198" s="446">
        <f t="shared" si="735"/>
        <v>597321</v>
      </c>
      <c r="GQ198" s="446">
        <f t="shared" si="735"/>
        <v>182489672</v>
      </c>
      <c r="GR198" s="446"/>
      <c r="GS198" s="446"/>
      <c r="GT198" s="446"/>
      <c r="GU198" s="446"/>
      <c r="GV198" s="416"/>
      <c r="GW198" s="402"/>
      <c r="GX198" s="402"/>
      <c r="GY198" s="402"/>
      <c r="GZ198" s="402"/>
      <c r="HA198" s="402"/>
    </row>
    <row r="199" spans="1:209" ht="10.5" customHeight="1" x14ac:dyDescent="0.2">
      <c r="A199" s="417" t="str">
        <f t="shared" si="759"/>
        <v>2024-25AUGUSTY63</v>
      </c>
      <c r="B199" s="458" t="str">
        <f t="shared" si="720"/>
        <v>2024-25</v>
      </c>
      <c r="C199" s="402" t="s">
        <v>636</v>
      </c>
      <c r="D199" s="458" t="str">
        <f t="shared" si="753"/>
        <v>Y63</v>
      </c>
      <c r="E199" s="458" t="str">
        <f t="shared" si="753"/>
        <v>North East and Yorkshire</v>
      </c>
      <c r="F199" s="458" t="str">
        <f t="shared" si="753"/>
        <v>Y63</v>
      </c>
      <c r="H199" s="463">
        <f t="shared" si="746"/>
        <v>147152</v>
      </c>
      <c r="I199" s="463">
        <f t="shared" si="746"/>
        <v>94651</v>
      </c>
      <c r="J199" s="463">
        <f t="shared" si="746"/>
        <v>294553</v>
      </c>
      <c r="K199" s="463">
        <f t="shared" si="760"/>
        <v>3</v>
      </c>
      <c r="L199" s="463">
        <f t="shared" si="761"/>
        <v>0</v>
      </c>
      <c r="M199" s="463">
        <f t="shared" si="762"/>
        <v>0</v>
      </c>
      <c r="N199" s="463">
        <f t="shared" si="763"/>
        <v>19</v>
      </c>
      <c r="O199" s="463">
        <f t="shared" si="764"/>
        <v>79</v>
      </c>
      <c r="P199" s="463">
        <f t="shared" si="747"/>
        <v>699</v>
      </c>
      <c r="Q199" s="463">
        <f t="shared" si="747"/>
        <v>1928</v>
      </c>
      <c r="R199" s="463">
        <f t="shared" si="747"/>
        <v>330</v>
      </c>
      <c r="S199" s="463">
        <f t="shared" si="747"/>
        <v>110193</v>
      </c>
      <c r="T199" s="463">
        <f t="shared" si="747"/>
        <v>12344</v>
      </c>
      <c r="U199" s="463">
        <f t="shared" si="747"/>
        <v>8585</v>
      </c>
      <c r="V199" s="463">
        <f t="shared" si="747"/>
        <v>56901</v>
      </c>
      <c r="W199" s="463">
        <f t="shared" si="747"/>
        <v>19822</v>
      </c>
      <c r="X199" s="463">
        <f t="shared" si="747"/>
        <v>673</v>
      </c>
      <c r="Y199" s="463">
        <f t="shared" si="747"/>
        <v>5497761</v>
      </c>
      <c r="Z199" s="463">
        <f t="shared" si="765"/>
        <v>445</v>
      </c>
      <c r="AA199" s="463">
        <f t="shared" si="766"/>
        <v>779</v>
      </c>
      <c r="AB199" s="463">
        <f t="shared" si="693"/>
        <v>4289684</v>
      </c>
      <c r="AC199" s="463">
        <f t="shared" si="767"/>
        <v>500</v>
      </c>
      <c r="AD199" s="463">
        <f t="shared" si="768"/>
        <v>893</v>
      </c>
      <c r="AE199" s="463">
        <f t="shared" si="696"/>
        <v>84203874</v>
      </c>
      <c r="AF199" s="463">
        <f t="shared" si="769"/>
        <v>1480</v>
      </c>
      <c r="AG199" s="463">
        <f t="shared" si="770"/>
        <v>3197</v>
      </c>
      <c r="AH199" s="463">
        <f t="shared" si="699"/>
        <v>74462337</v>
      </c>
      <c r="AI199" s="463">
        <f t="shared" si="771"/>
        <v>3757</v>
      </c>
      <c r="AJ199" s="463">
        <f t="shared" si="772"/>
        <v>8644</v>
      </c>
      <c r="AK199" s="463">
        <f t="shared" si="702"/>
        <v>2710359</v>
      </c>
      <c r="AL199" s="463">
        <f t="shared" si="773"/>
        <v>4027</v>
      </c>
      <c r="AM199" s="463">
        <f t="shared" si="774"/>
        <v>9054</v>
      </c>
      <c r="AN199" s="463">
        <f t="shared" si="754"/>
        <v>596</v>
      </c>
      <c r="AO199" s="463">
        <f t="shared" si="754"/>
        <v>2645</v>
      </c>
      <c r="AP199" s="463">
        <f t="shared" si="754"/>
        <v>2176</v>
      </c>
      <c r="AQ199" s="463">
        <f t="shared" si="754"/>
        <v>4976537</v>
      </c>
      <c r="AR199" s="463">
        <f t="shared" si="775"/>
        <v>2287</v>
      </c>
      <c r="AS199" s="463">
        <f t="shared" si="776"/>
        <v>4705</v>
      </c>
      <c r="AT199" s="463">
        <f t="shared" si="748"/>
        <v>13395</v>
      </c>
      <c r="AU199" s="463">
        <f t="shared" si="748"/>
        <v>1465</v>
      </c>
      <c r="AV199" s="463">
        <f t="shared" si="748"/>
        <v>1781</v>
      </c>
      <c r="AW199" s="463">
        <f t="shared" si="748"/>
        <v>8469</v>
      </c>
      <c r="AX199" s="463">
        <f t="shared" si="748"/>
        <v>1351</v>
      </c>
      <c r="AY199" s="463">
        <f t="shared" si="748"/>
        <v>8798</v>
      </c>
      <c r="AZ199" s="463">
        <f t="shared" si="748"/>
        <v>705</v>
      </c>
      <c r="BA199" s="463">
        <f t="shared" si="755"/>
        <v>12336</v>
      </c>
      <c r="BB199" s="463">
        <f t="shared" si="755"/>
        <v>22898283</v>
      </c>
      <c r="BC199" s="463">
        <f t="shared" si="777"/>
        <v>1856</v>
      </c>
      <c r="BD199" s="463">
        <f t="shared" si="778"/>
        <v>3836</v>
      </c>
      <c r="BE199" s="463">
        <f t="shared" si="756"/>
        <v>1240</v>
      </c>
      <c r="BF199" s="463">
        <f t="shared" si="756"/>
        <v>2054</v>
      </c>
      <c r="BG199" s="463">
        <f t="shared" si="756"/>
        <v>5713</v>
      </c>
      <c r="BH199" s="463">
        <f t="shared" si="756"/>
        <v>3329</v>
      </c>
      <c r="BI199" s="463">
        <f t="shared" si="749"/>
        <v>59287</v>
      </c>
      <c r="BJ199" s="463">
        <f t="shared" si="749"/>
        <v>7731</v>
      </c>
      <c r="BK199" s="463">
        <f t="shared" si="749"/>
        <v>29780</v>
      </c>
      <c r="BL199" s="463">
        <f t="shared" si="749"/>
        <v>96798</v>
      </c>
      <c r="BM199" s="463">
        <f t="shared" si="749"/>
        <v>23258</v>
      </c>
      <c r="BN199" s="463">
        <f t="shared" si="749"/>
        <v>17102</v>
      </c>
      <c r="BO199" s="463">
        <f t="shared" si="749"/>
        <v>15940</v>
      </c>
      <c r="BP199" s="463">
        <f t="shared" si="749"/>
        <v>11805</v>
      </c>
      <c r="BQ199" s="463">
        <f t="shared" si="749"/>
        <v>74824</v>
      </c>
      <c r="BR199" s="463">
        <f t="shared" si="749"/>
        <v>60067</v>
      </c>
      <c r="BS199" s="463">
        <f t="shared" si="749"/>
        <v>30559</v>
      </c>
      <c r="BT199" s="463">
        <f t="shared" si="749"/>
        <v>21070</v>
      </c>
      <c r="BU199" s="463">
        <f t="shared" si="749"/>
        <v>1198</v>
      </c>
      <c r="BV199" s="463">
        <f t="shared" si="749"/>
        <v>777</v>
      </c>
      <c r="BW199" s="463">
        <f t="shared" si="724"/>
        <v>317</v>
      </c>
      <c r="BX199" s="463">
        <f t="shared" si="724"/>
        <v>160979</v>
      </c>
      <c r="BY199" s="463">
        <f t="shared" si="779"/>
        <v>508</v>
      </c>
      <c r="BZ199" s="463">
        <f t="shared" si="780"/>
        <v>887</v>
      </c>
      <c r="CA199" s="463">
        <f t="shared" si="725"/>
        <v>100</v>
      </c>
      <c r="CB199" s="463">
        <f t="shared" si="725"/>
        <v>41655</v>
      </c>
      <c r="CC199" s="463">
        <f t="shared" si="781"/>
        <v>417</v>
      </c>
      <c r="CD199" s="463">
        <f t="shared" si="782"/>
        <v>786</v>
      </c>
      <c r="CE199" s="463">
        <f t="shared" si="726"/>
        <v>11927</v>
      </c>
      <c r="CF199" s="463">
        <f t="shared" si="726"/>
        <v>5295127</v>
      </c>
      <c r="CG199" s="463">
        <f t="shared" si="783"/>
        <v>444</v>
      </c>
      <c r="CH199" s="463">
        <f t="shared" si="784"/>
        <v>775</v>
      </c>
      <c r="CI199" s="463">
        <f t="shared" si="727"/>
        <v>6219</v>
      </c>
      <c r="CJ199" s="463">
        <f t="shared" si="727"/>
        <v>9252318</v>
      </c>
      <c r="CK199" s="463">
        <f t="shared" si="785"/>
        <v>1488</v>
      </c>
      <c r="CL199" s="463">
        <f t="shared" si="786"/>
        <v>3125</v>
      </c>
      <c r="CM199" s="463">
        <f t="shared" si="728"/>
        <v>1624</v>
      </c>
      <c r="CN199" s="463">
        <f t="shared" si="728"/>
        <v>2178771</v>
      </c>
      <c r="CO199" s="463">
        <f t="shared" si="787"/>
        <v>1342</v>
      </c>
      <c r="CP199" s="463">
        <f t="shared" si="788"/>
        <v>2909</v>
      </c>
      <c r="CQ199" s="463">
        <f t="shared" si="729"/>
        <v>49058</v>
      </c>
      <c r="CR199" s="463">
        <f t="shared" si="729"/>
        <v>72772785</v>
      </c>
      <c r="CS199" s="463">
        <f t="shared" si="789"/>
        <v>1483</v>
      </c>
      <c r="CT199" s="463">
        <f t="shared" si="790"/>
        <v>3217</v>
      </c>
      <c r="CU199" s="463">
        <f t="shared" si="730"/>
        <v>2538</v>
      </c>
      <c r="CV199" s="463">
        <f t="shared" si="730"/>
        <v>11736738</v>
      </c>
      <c r="CW199" s="463">
        <f t="shared" si="791"/>
        <v>4624</v>
      </c>
      <c r="CX199" s="463">
        <f t="shared" si="792"/>
        <v>10336</v>
      </c>
      <c r="CY199" s="463">
        <f t="shared" si="731"/>
        <v>1014</v>
      </c>
      <c r="CZ199" s="463">
        <f t="shared" si="731"/>
        <v>5862110</v>
      </c>
      <c r="DA199" s="463">
        <f t="shared" si="793"/>
        <v>5781</v>
      </c>
      <c r="DB199" s="463">
        <f t="shared" si="794"/>
        <v>13583</v>
      </c>
      <c r="DC199" s="463">
        <f t="shared" si="732"/>
        <v>3193</v>
      </c>
      <c r="DD199" s="463">
        <f t="shared" si="732"/>
        <v>25093970</v>
      </c>
      <c r="DE199" s="463">
        <f t="shared" si="795"/>
        <v>7859</v>
      </c>
      <c r="DF199" s="463">
        <f t="shared" si="796"/>
        <v>17720</v>
      </c>
      <c r="DG199" s="463">
        <f t="shared" si="733"/>
        <v>864</v>
      </c>
      <c r="DH199" s="463">
        <f t="shared" si="733"/>
        <v>7330743</v>
      </c>
      <c r="DI199" s="463">
        <f t="shared" si="797"/>
        <v>8485</v>
      </c>
      <c r="DJ199" s="463">
        <f t="shared" si="798"/>
        <v>20065</v>
      </c>
      <c r="DK199" s="463">
        <f t="shared" si="668"/>
        <v>236</v>
      </c>
      <c r="DL199" s="463">
        <f t="shared" ref="DL199:DL222" si="809">SUMIFS(DL$443:DL$10112,$B$443:$B$10112,$B199,$C$443:$C$10112,$C199,$D$443:$D$10112,$D199)</f>
        <v>104239</v>
      </c>
      <c r="DM199" s="463">
        <f t="shared" si="799"/>
        <v>442</v>
      </c>
      <c r="DN199" s="463">
        <f t="shared" si="800"/>
        <v>767</v>
      </c>
      <c r="DO199" s="463">
        <f t="shared" si="750"/>
        <v>7308</v>
      </c>
      <c r="DP199" s="463">
        <f t="shared" si="750"/>
        <v>295350</v>
      </c>
      <c r="DQ199" s="463">
        <f t="shared" si="801"/>
        <v>40</v>
      </c>
      <c r="DR199" s="463">
        <f t="shared" si="802"/>
        <v>69</v>
      </c>
      <c r="DS199" s="463">
        <f t="shared" si="751"/>
        <v>68</v>
      </c>
      <c r="DT199" s="463">
        <f t="shared" si="751"/>
        <v>93295</v>
      </c>
      <c r="DU199" s="463">
        <f t="shared" si="803"/>
        <v>1372</v>
      </c>
      <c r="DV199" s="463">
        <f t="shared" si="804"/>
        <v>3157</v>
      </c>
      <c r="DW199" s="463">
        <f t="shared" ref="DW199:DW222" si="810">SUMIFS(DW$443:DW$10112,$B$443:$B$10112,$B199,$C$443:$C$10112,$C199,$D$443:$D$10112,$D199)</f>
        <v>62</v>
      </c>
      <c r="DX199" s="463">
        <f t="shared" si="741"/>
        <v>60714</v>
      </c>
      <c r="DY199" s="463">
        <f t="shared" si="741"/>
        <v>83158396</v>
      </c>
      <c r="DZ199" s="463">
        <f t="shared" si="805"/>
        <v>1370</v>
      </c>
      <c r="EA199" s="463">
        <f t="shared" si="806"/>
        <v>2575</v>
      </c>
      <c r="EB199" s="463">
        <f t="shared" ref="EB199:EF208" si="811">SUMIFS(EB$443:EB$10112,$B$443:$B$10112,$B199,$C$443:$C$10112,$C199,$D$443:$D$10112,$D199)</f>
        <v>33300</v>
      </c>
      <c r="EC199" s="463">
        <f t="shared" si="811"/>
        <v>11772</v>
      </c>
      <c r="ED199" s="463">
        <f t="shared" si="811"/>
        <v>3158</v>
      </c>
      <c r="EE199" s="463">
        <f t="shared" si="811"/>
        <v>17930485</v>
      </c>
      <c r="EF199" s="463">
        <f t="shared" si="811"/>
        <v>6930</v>
      </c>
      <c r="EG199" s="463">
        <f t="shared" si="757"/>
        <v>311</v>
      </c>
      <c r="EH199" s="463">
        <f t="shared" si="757"/>
        <v>96</v>
      </c>
      <c r="EI199" s="463"/>
      <c r="EJ199" s="446"/>
      <c r="EK199" s="446"/>
      <c r="EL199" s="446"/>
      <c r="EM199" s="446"/>
      <c r="EN199" s="446"/>
      <c r="EO199" s="446"/>
      <c r="EP199" s="446"/>
      <c r="EQ199" s="446"/>
      <c r="ER199" s="446"/>
      <c r="ES199" s="446"/>
      <c r="ET199" s="446"/>
      <c r="EU199" s="446"/>
      <c r="EV199" s="446"/>
      <c r="EW199" s="446"/>
      <c r="EX199" s="446"/>
      <c r="EY199" s="446"/>
      <c r="EZ199" s="447"/>
      <c r="FA199" s="446">
        <f t="shared" si="709"/>
        <v>8</v>
      </c>
      <c r="FB199" s="417">
        <f t="shared" si="807"/>
        <v>2024</v>
      </c>
      <c r="FC199" s="448">
        <f t="shared" si="808"/>
        <v>45505</v>
      </c>
      <c r="FD199" s="449">
        <f t="shared" si="740"/>
        <v>31</v>
      </c>
      <c r="FE199" s="450"/>
      <c r="FF199" s="451">
        <f t="shared" ref="FF199:FF219" si="812">DO199/(T199-P199)</f>
        <v>0.62756547874624302</v>
      </c>
      <c r="FG199" s="450"/>
      <c r="FH199" s="452">
        <f t="shared" si="710"/>
        <v>1.884154244977317</v>
      </c>
      <c r="FI199" s="452">
        <f t="shared" si="711"/>
        <v>1.3854504212572909</v>
      </c>
      <c r="FJ199" s="452">
        <f t="shared" si="712"/>
        <v>1.8567268491555038</v>
      </c>
      <c r="FK199" s="452">
        <f t="shared" si="713"/>
        <v>1.3750728013977869</v>
      </c>
      <c r="FL199" s="452">
        <f t="shared" si="714"/>
        <v>1.3149856768773835</v>
      </c>
      <c r="FM199" s="452">
        <f t="shared" si="715"/>
        <v>1.0556404984095182</v>
      </c>
      <c r="FN199" s="452">
        <f t="shared" si="716"/>
        <v>1.541670870749672</v>
      </c>
      <c r="FO199" s="452">
        <f t="shared" si="717"/>
        <v>1.0629603470890929</v>
      </c>
      <c r="FP199" s="452">
        <f t="shared" si="718"/>
        <v>1.7800891530460623</v>
      </c>
      <c r="FQ199" s="452">
        <f t="shared" si="719"/>
        <v>1.1545319465081723</v>
      </c>
      <c r="FR199" s="453"/>
      <c r="FS199" s="446">
        <f t="shared" si="752"/>
        <v>0</v>
      </c>
      <c r="FT199" s="446">
        <f t="shared" si="752"/>
        <v>0</v>
      </c>
      <c r="FU199" s="446">
        <f t="shared" si="752"/>
        <v>1836528</v>
      </c>
      <c r="FV199" s="446">
        <f t="shared" si="752"/>
        <v>7468578</v>
      </c>
      <c r="FW199" s="446">
        <f t="shared" si="752"/>
        <v>9621704</v>
      </c>
      <c r="FX199" s="446">
        <f t="shared" si="752"/>
        <v>7663414</v>
      </c>
      <c r="FY199" s="446">
        <f t="shared" si="752"/>
        <v>181890609</v>
      </c>
      <c r="FZ199" s="446">
        <f t="shared" si="752"/>
        <v>171343323</v>
      </c>
      <c r="GA199" s="446">
        <f t="shared" si="752"/>
        <v>6093157</v>
      </c>
      <c r="GB199" s="446">
        <f t="shared" si="758"/>
        <v>47319538</v>
      </c>
      <c r="GC199" s="446">
        <f t="shared" si="758"/>
        <v>10237276</v>
      </c>
      <c r="GD199" s="446">
        <f t="shared" si="745"/>
        <v>281050</v>
      </c>
      <c r="GE199" s="446">
        <f t="shared" si="745"/>
        <v>78620</v>
      </c>
      <c r="GF199" s="446">
        <f t="shared" si="745"/>
        <v>9241610</v>
      </c>
      <c r="GG199" s="446">
        <f t="shared" si="745"/>
        <v>19432629</v>
      </c>
      <c r="GH199" s="446">
        <f t="shared" si="745"/>
        <v>4723936</v>
      </c>
      <c r="GI199" s="446">
        <f t="shared" si="745"/>
        <v>157812708</v>
      </c>
      <c r="GJ199" s="446">
        <f t="shared" si="745"/>
        <v>26232848</v>
      </c>
      <c r="GK199" s="446">
        <f t="shared" si="745"/>
        <v>13772820</v>
      </c>
      <c r="GL199" s="446">
        <f t="shared" si="745"/>
        <v>56580904</v>
      </c>
      <c r="GM199" s="446">
        <f t="shared" si="745"/>
        <v>17336398</v>
      </c>
      <c r="GN199" s="446">
        <f t="shared" ref="GN199:GN222" si="813">SUMIFS(GN$443:GN$10112,$B$443:$B$10112,$B199,$C$443:$C$10112,$C199,$D$443:$D$10112,$D199)</f>
        <v>214676</v>
      </c>
      <c r="GO199" s="446">
        <f t="shared" si="735"/>
        <v>181106</v>
      </c>
      <c r="GP199" s="446">
        <f t="shared" si="735"/>
        <v>501982</v>
      </c>
      <c r="GQ199" s="446">
        <f t="shared" si="735"/>
        <v>156350292</v>
      </c>
      <c r="GR199" s="446"/>
      <c r="GS199" s="446"/>
      <c r="GT199" s="446"/>
      <c r="GU199" s="446"/>
      <c r="GV199" s="416"/>
      <c r="GW199" s="402"/>
      <c r="GX199" s="402"/>
      <c r="GY199" s="402"/>
      <c r="GZ199" s="402"/>
      <c r="HA199" s="402"/>
    </row>
    <row r="200" spans="1:209" ht="10.5" customHeight="1" x14ac:dyDescent="0.2">
      <c r="A200" s="417" t="str">
        <f t="shared" si="759"/>
        <v>2024-25SEPTEMBERY63</v>
      </c>
      <c r="B200" s="458" t="str">
        <f t="shared" si="720"/>
        <v>2024-25</v>
      </c>
      <c r="C200" s="402" t="s">
        <v>640</v>
      </c>
      <c r="D200" s="458" t="str">
        <f t="shared" si="753"/>
        <v>Y63</v>
      </c>
      <c r="E200" s="458" t="str">
        <f t="shared" si="753"/>
        <v>North East and Yorkshire</v>
      </c>
      <c r="F200" s="458" t="str">
        <f t="shared" si="753"/>
        <v>Y63</v>
      </c>
      <c r="H200" s="463">
        <f t="shared" si="746"/>
        <v>153936</v>
      </c>
      <c r="I200" s="463">
        <f t="shared" si="746"/>
        <v>100614</v>
      </c>
      <c r="J200" s="463">
        <f t="shared" si="746"/>
        <v>572865</v>
      </c>
      <c r="K200" s="463">
        <f t="shared" si="760"/>
        <v>6</v>
      </c>
      <c r="L200" s="463">
        <f t="shared" si="761"/>
        <v>0</v>
      </c>
      <c r="M200" s="463">
        <f t="shared" si="762"/>
        <v>15</v>
      </c>
      <c r="N200" s="463">
        <f t="shared" si="763"/>
        <v>42</v>
      </c>
      <c r="O200" s="463">
        <f t="shared" si="764"/>
        <v>101</v>
      </c>
      <c r="P200" s="463">
        <f t="shared" si="747"/>
        <v>683</v>
      </c>
      <c r="Q200" s="463">
        <f t="shared" si="747"/>
        <v>2233</v>
      </c>
      <c r="R200" s="463">
        <f t="shared" si="747"/>
        <v>318</v>
      </c>
      <c r="S200" s="463">
        <f t="shared" si="747"/>
        <v>109244</v>
      </c>
      <c r="T200" s="463">
        <f t="shared" si="747"/>
        <v>13295</v>
      </c>
      <c r="U200" s="463">
        <f t="shared" si="747"/>
        <v>9369</v>
      </c>
      <c r="V200" s="463">
        <f t="shared" si="747"/>
        <v>56846</v>
      </c>
      <c r="W200" s="463">
        <f t="shared" si="747"/>
        <v>17776</v>
      </c>
      <c r="X200" s="463">
        <f t="shared" si="747"/>
        <v>523</v>
      </c>
      <c r="Y200" s="463">
        <f t="shared" si="747"/>
        <v>6269766</v>
      </c>
      <c r="Z200" s="463">
        <f t="shared" si="765"/>
        <v>472</v>
      </c>
      <c r="AA200" s="463">
        <f t="shared" si="766"/>
        <v>820</v>
      </c>
      <c r="AB200" s="463">
        <f t="shared" si="693"/>
        <v>5039145</v>
      </c>
      <c r="AC200" s="463">
        <f t="shared" si="767"/>
        <v>538</v>
      </c>
      <c r="AD200" s="463">
        <f t="shared" si="768"/>
        <v>956</v>
      </c>
      <c r="AE200" s="463">
        <f t="shared" si="696"/>
        <v>113027399</v>
      </c>
      <c r="AF200" s="463">
        <f t="shared" si="769"/>
        <v>1988</v>
      </c>
      <c r="AG200" s="463">
        <f t="shared" si="770"/>
        <v>4330</v>
      </c>
      <c r="AH200" s="463">
        <f t="shared" si="699"/>
        <v>99482486</v>
      </c>
      <c r="AI200" s="463">
        <f t="shared" si="771"/>
        <v>5596</v>
      </c>
      <c r="AJ200" s="463">
        <f t="shared" si="772"/>
        <v>12957</v>
      </c>
      <c r="AK200" s="463">
        <f t="shared" si="702"/>
        <v>3040250</v>
      </c>
      <c r="AL200" s="463">
        <f t="shared" si="773"/>
        <v>5813</v>
      </c>
      <c r="AM200" s="463">
        <f t="shared" si="774"/>
        <v>12852</v>
      </c>
      <c r="AN200" s="463">
        <f t="shared" si="754"/>
        <v>618</v>
      </c>
      <c r="AO200" s="463">
        <f t="shared" si="754"/>
        <v>2946</v>
      </c>
      <c r="AP200" s="463">
        <f t="shared" si="754"/>
        <v>2343</v>
      </c>
      <c r="AQ200" s="463">
        <f t="shared" si="754"/>
        <v>5994566</v>
      </c>
      <c r="AR200" s="463">
        <f t="shared" si="775"/>
        <v>2559</v>
      </c>
      <c r="AS200" s="463">
        <f t="shared" si="776"/>
        <v>5510</v>
      </c>
      <c r="AT200" s="463">
        <f t="shared" si="748"/>
        <v>14013</v>
      </c>
      <c r="AU200" s="463">
        <f t="shared" si="748"/>
        <v>1431</v>
      </c>
      <c r="AV200" s="463">
        <f t="shared" si="748"/>
        <v>1949</v>
      </c>
      <c r="AW200" s="463">
        <f t="shared" si="748"/>
        <v>8421</v>
      </c>
      <c r="AX200" s="463">
        <f t="shared" si="748"/>
        <v>1427</v>
      </c>
      <c r="AY200" s="463">
        <f t="shared" si="748"/>
        <v>9206</v>
      </c>
      <c r="AZ200" s="463">
        <f t="shared" si="748"/>
        <v>794</v>
      </c>
      <c r="BA200" s="463">
        <f t="shared" si="755"/>
        <v>13199</v>
      </c>
      <c r="BB200" s="463">
        <f t="shared" si="755"/>
        <v>31236461</v>
      </c>
      <c r="BC200" s="463">
        <f t="shared" si="777"/>
        <v>2367</v>
      </c>
      <c r="BD200" s="463">
        <f t="shared" si="778"/>
        <v>4916</v>
      </c>
      <c r="BE200" s="463">
        <f t="shared" si="756"/>
        <v>1315</v>
      </c>
      <c r="BF200" s="463">
        <f t="shared" si="756"/>
        <v>2361</v>
      </c>
      <c r="BG200" s="463">
        <f t="shared" si="756"/>
        <v>6084</v>
      </c>
      <c r="BH200" s="463">
        <f t="shared" si="756"/>
        <v>3439</v>
      </c>
      <c r="BI200" s="463">
        <f t="shared" si="749"/>
        <v>58130</v>
      </c>
      <c r="BJ200" s="463">
        <f t="shared" si="749"/>
        <v>7621</v>
      </c>
      <c r="BK200" s="463">
        <f t="shared" si="749"/>
        <v>29480</v>
      </c>
      <c r="BL200" s="463">
        <f t="shared" si="749"/>
        <v>95231</v>
      </c>
      <c r="BM200" s="463">
        <f t="shared" si="749"/>
        <v>25153</v>
      </c>
      <c r="BN200" s="463">
        <f t="shared" si="749"/>
        <v>18479</v>
      </c>
      <c r="BO200" s="463">
        <f t="shared" si="749"/>
        <v>17522</v>
      </c>
      <c r="BP200" s="463">
        <f t="shared" si="749"/>
        <v>12971</v>
      </c>
      <c r="BQ200" s="463">
        <f t="shared" si="749"/>
        <v>76593</v>
      </c>
      <c r="BR200" s="463">
        <f t="shared" si="749"/>
        <v>60262</v>
      </c>
      <c r="BS200" s="463">
        <f t="shared" si="749"/>
        <v>27865</v>
      </c>
      <c r="BT200" s="463">
        <f t="shared" si="749"/>
        <v>18974</v>
      </c>
      <c r="BU200" s="463">
        <f t="shared" si="749"/>
        <v>940</v>
      </c>
      <c r="BV200" s="463">
        <f t="shared" si="749"/>
        <v>603</v>
      </c>
      <c r="BW200" s="463">
        <f t="shared" si="724"/>
        <v>373</v>
      </c>
      <c r="BX200" s="463">
        <f t="shared" si="724"/>
        <v>197141</v>
      </c>
      <c r="BY200" s="463">
        <f t="shared" si="779"/>
        <v>529</v>
      </c>
      <c r="BZ200" s="463">
        <f t="shared" si="780"/>
        <v>879</v>
      </c>
      <c r="CA200" s="463">
        <f t="shared" si="725"/>
        <v>109</v>
      </c>
      <c r="CB200" s="463">
        <f t="shared" si="725"/>
        <v>42831</v>
      </c>
      <c r="CC200" s="463">
        <f t="shared" si="781"/>
        <v>393</v>
      </c>
      <c r="CD200" s="463">
        <f t="shared" si="782"/>
        <v>692</v>
      </c>
      <c r="CE200" s="463">
        <f t="shared" si="726"/>
        <v>12813</v>
      </c>
      <c r="CF200" s="463">
        <f t="shared" si="726"/>
        <v>6029794</v>
      </c>
      <c r="CG200" s="463">
        <f t="shared" si="783"/>
        <v>471</v>
      </c>
      <c r="CH200" s="463">
        <f t="shared" si="784"/>
        <v>817</v>
      </c>
      <c r="CI200" s="463">
        <f t="shared" si="727"/>
        <v>6553</v>
      </c>
      <c r="CJ200" s="463">
        <f t="shared" si="727"/>
        <v>13444591</v>
      </c>
      <c r="CK200" s="463">
        <f t="shared" si="785"/>
        <v>2052</v>
      </c>
      <c r="CL200" s="463">
        <f t="shared" si="786"/>
        <v>4425</v>
      </c>
      <c r="CM200" s="463">
        <f t="shared" si="728"/>
        <v>1743</v>
      </c>
      <c r="CN200" s="463">
        <f t="shared" si="728"/>
        <v>3225572</v>
      </c>
      <c r="CO200" s="463">
        <f t="shared" si="787"/>
        <v>1851</v>
      </c>
      <c r="CP200" s="463">
        <f t="shared" si="788"/>
        <v>4079</v>
      </c>
      <c r="CQ200" s="463">
        <f t="shared" si="729"/>
        <v>48550</v>
      </c>
      <c r="CR200" s="463">
        <f t="shared" si="729"/>
        <v>96357236</v>
      </c>
      <c r="CS200" s="463">
        <f t="shared" si="789"/>
        <v>1985</v>
      </c>
      <c r="CT200" s="463">
        <f t="shared" si="790"/>
        <v>4318</v>
      </c>
      <c r="CU200" s="463">
        <f t="shared" si="730"/>
        <v>2396</v>
      </c>
      <c r="CV200" s="463">
        <f t="shared" si="730"/>
        <v>15695722</v>
      </c>
      <c r="CW200" s="463">
        <f t="shared" si="791"/>
        <v>6551</v>
      </c>
      <c r="CX200" s="463">
        <f t="shared" si="792"/>
        <v>15569</v>
      </c>
      <c r="CY200" s="463">
        <f t="shared" si="731"/>
        <v>1096</v>
      </c>
      <c r="CZ200" s="463">
        <f t="shared" si="731"/>
        <v>8096603</v>
      </c>
      <c r="DA200" s="463">
        <f t="shared" si="793"/>
        <v>7387</v>
      </c>
      <c r="DB200" s="463">
        <f t="shared" si="794"/>
        <v>16814</v>
      </c>
      <c r="DC200" s="463">
        <f t="shared" si="732"/>
        <v>3176</v>
      </c>
      <c r="DD200" s="463">
        <f t="shared" si="732"/>
        <v>36961666</v>
      </c>
      <c r="DE200" s="463">
        <f t="shared" si="795"/>
        <v>11638</v>
      </c>
      <c r="DF200" s="463">
        <f t="shared" si="796"/>
        <v>27974</v>
      </c>
      <c r="DG200" s="463">
        <f t="shared" si="733"/>
        <v>858</v>
      </c>
      <c r="DH200" s="463">
        <f t="shared" si="733"/>
        <v>10008593</v>
      </c>
      <c r="DI200" s="463">
        <f t="shared" si="797"/>
        <v>11665</v>
      </c>
      <c r="DJ200" s="463">
        <f t="shared" si="798"/>
        <v>26235</v>
      </c>
      <c r="DK200" s="463">
        <f t="shared" si="668"/>
        <v>331</v>
      </c>
      <c r="DL200" s="463">
        <f t="shared" si="809"/>
        <v>134056</v>
      </c>
      <c r="DM200" s="463">
        <f t="shared" si="799"/>
        <v>405</v>
      </c>
      <c r="DN200" s="463">
        <f t="shared" si="800"/>
        <v>623</v>
      </c>
      <c r="DO200" s="463">
        <f t="shared" si="750"/>
        <v>7930</v>
      </c>
      <c r="DP200" s="463">
        <f t="shared" si="750"/>
        <v>340083</v>
      </c>
      <c r="DQ200" s="463">
        <f t="shared" si="801"/>
        <v>43</v>
      </c>
      <c r="DR200" s="463">
        <f t="shared" si="802"/>
        <v>76</v>
      </c>
      <c r="DS200" s="463">
        <f t="shared" si="751"/>
        <v>66</v>
      </c>
      <c r="DT200" s="463">
        <f t="shared" si="751"/>
        <v>109657</v>
      </c>
      <c r="DU200" s="463">
        <f t="shared" si="803"/>
        <v>1661</v>
      </c>
      <c r="DV200" s="463">
        <f t="shared" si="804"/>
        <v>3359</v>
      </c>
      <c r="DW200" s="463">
        <f t="shared" si="810"/>
        <v>57</v>
      </c>
      <c r="DX200" s="463">
        <f t="shared" si="741"/>
        <v>60482</v>
      </c>
      <c r="DY200" s="463">
        <f t="shared" si="741"/>
        <v>92015927</v>
      </c>
      <c r="DZ200" s="463">
        <f t="shared" si="805"/>
        <v>1521</v>
      </c>
      <c r="EA200" s="463">
        <f t="shared" si="806"/>
        <v>2969</v>
      </c>
      <c r="EB200" s="463">
        <f t="shared" si="811"/>
        <v>34885</v>
      </c>
      <c r="EC200" s="463">
        <f t="shared" si="811"/>
        <v>13347</v>
      </c>
      <c r="ED200" s="463">
        <f t="shared" si="811"/>
        <v>4288</v>
      </c>
      <c r="EE200" s="463">
        <f t="shared" si="811"/>
        <v>24895789</v>
      </c>
      <c r="EF200" s="463">
        <f t="shared" si="811"/>
        <v>5718</v>
      </c>
      <c r="EG200" s="463">
        <f t="shared" si="757"/>
        <v>577</v>
      </c>
      <c r="EH200" s="463">
        <f t="shared" si="757"/>
        <v>281</v>
      </c>
      <c r="EI200" s="463"/>
      <c r="EJ200" s="446"/>
      <c r="EK200" s="446"/>
      <c r="EL200" s="446"/>
      <c r="EM200" s="446"/>
      <c r="EN200" s="446"/>
      <c r="EO200" s="446"/>
      <c r="EP200" s="446"/>
      <c r="EQ200" s="446"/>
      <c r="ER200" s="446"/>
      <c r="ES200" s="446"/>
      <c r="ET200" s="446"/>
      <c r="EU200" s="446"/>
      <c r="EV200" s="446"/>
      <c r="EW200" s="446"/>
      <c r="EX200" s="446"/>
      <c r="EY200" s="446"/>
      <c r="EZ200" s="447"/>
      <c r="FA200" s="446">
        <f t="shared" si="709"/>
        <v>9</v>
      </c>
      <c r="FB200" s="417">
        <f t="shared" si="807"/>
        <v>2024</v>
      </c>
      <c r="FC200" s="448">
        <f t="shared" si="808"/>
        <v>45536</v>
      </c>
      <c r="FD200" s="449">
        <f t="shared" si="740"/>
        <v>30</v>
      </c>
      <c r="FE200" s="450"/>
      <c r="FF200" s="451">
        <f t="shared" si="812"/>
        <v>0.62876625436092615</v>
      </c>
      <c r="FG200" s="450"/>
      <c r="FH200" s="452">
        <f t="shared" si="710"/>
        <v>1.8919142534787514</v>
      </c>
      <c r="FI200" s="452">
        <f t="shared" si="711"/>
        <v>1.3899210229409553</v>
      </c>
      <c r="FJ200" s="452">
        <f t="shared" si="712"/>
        <v>1.8702102679047925</v>
      </c>
      <c r="FK200" s="452">
        <f t="shared" si="713"/>
        <v>1.3844593873412316</v>
      </c>
      <c r="FL200" s="452">
        <f t="shared" si="714"/>
        <v>1.3473771241600112</v>
      </c>
      <c r="FM200" s="452">
        <f t="shared" si="715"/>
        <v>1.0600921788692257</v>
      </c>
      <c r="FN200" s="452">
        <f t="shared" si="716"/>
        <v>1.5675630063006301</v>
      </c>
      <c r="FO200" s="452">
        <f t="shared" si="717"/>
        <v>1.0673942394239424</v>
      </c>
      <c r="FP200" s="452">
        <f t="shared" si="718"/>
        <v>1.7973231357552581</v>
      </c>
      <c r="FQ200" s="452">
        <f t="shared" si="719"/>
        <v>1.152963671128107</v>
      </c>
      <c r="FR200" s="453"/>
      <c r="FS200" s="446">
        <f t="shared" si="752"/>
        <v>0</v>
      </c>
      <c r="FT200" s="446">
        <f t="shared" si="752"/>
        <v>1531202</v>
      </c>
      <c r="FU200" s="446">
        <f t="shared" si="752"/>
        <v>4263748</v>
      </c>
      <c r="FV200" s="446">
        <f t="shared" si="752"/>
        <v>10172866</v>
      </c>
      <c r="FW200" s="446">
        <f t="shared" si="752"/>
        <v>10899419</v>
      </c>
      <c r="FX200" s="446">
        <f t="shared" si="752"/>
        <v>8956914</v>
      </c>
      <c r="FY200" s="446">
        <f t="shared" si="752"/>
        <v>246116872</v>
      </c>
      <c r="FZ200" s="446">
        <f t="shared" si="752"/>
        <v>230328012</v>
      </c>
      <c r="GA200" s="446">
        <f t="shared" si="752"/>
        <v>6721599</v>
      </c>
      <c r="GB200" s="446">
        <f t="shared" si="758"/>
        <v>64879831</v>
      </c>
      <c r="GC200" s="446">
        <f t="shared" si="758"/>
        <v>12909150</v>
      </c>
      <c r="GD200" s="446">
        <f t="shared" si="745"/>
        <v>327714</v>
      </c>
      <c r="GE200" s="446">
        <f t="shared" si="745"/>
        <v>75418</v>
      </c>
      <c r="GF200" s="446">
        <f t="shared" si="745"/>
        <v>10474083</v>
      </c>
      <c r="GG200" s="446">
        <f t="shared" si="745"/>
        <v>28993977</v>
      </c>
      <c r="GH200" s="446">
        <f t="shared" si="745"/>
        <v>7110537</v>
      </c>
      <c r="GI200" s="446">
        <f t="shared" si="745"/>
        <v>209638855</v>
      </c>
      <c r="GJ200" s="446">
        <f t="shared" si="745"/>
        <v>37302162</v>
      </c>
      <c r="GK200" s="446">
        <f t="shared" si="745"/>
        <v>18428472</v>
      </c>
      <c r="GL200" s="446">
        <f t="shared" si="745"/>
        <v>88844636</v>
      </c>
      <c r="GM200" s="446">
        <f t="shared" si="745"/>
        <v>22509593</v>
      </c>
      <c r="GN200" s="446">
        <f t="shared" si="813"/>
        <v>221694</v>
      </c>
      <c r="GO200" s="446">
        <f t="shared" si="735"/>
        <v>206209</v>
      </c>
      <c r="GP200" s="446">
        <f t="shared" si="735"/>
        <v>601960</v>
      </c>
      <c r="GQ200" s="446">
        <f t="shared" si="735"/>
        <v>179571288</v>
      </c>
      <c r="GR200" s="446"/>
      <c r="GS200" s="446"/>
      <c r="GT200" s="446"/>
      <c r="GU200" s="446"/>
      <c r="GV200" s="416"/>
      <c r="GW200" s="402"/>
      <c r="GX200" s="402"/>
      <c r="GY200" s="402"/>
      <c r="GZ200" s="402"/>
      <c r="HA200" s="402"/>
    </row>
    <row r="201" spans="1:209" ht="10.5" customHeight="1" x14ac:dyDescent="0.2">
      <c r="A201" s="417" t="str">
        <f t="shared" si="759"/>
        <v>2024-25OCTOBERY63</v>
      </c>
      <c r="B201" s="458" t="str">
        <f t="shared" si="720"/>
        <v>2024-25</v>
      </c>
      <c r="C201" s="402" t="s">
        <v>643</v>
      </c>
      <c r="D201" s="458" t="str">
        <f t="shared" si="753"/>
        <v>Y63</v>
      </c>
      <c r="E201" s="458" t="str">
        <f t="shared" si="753"/>
        <v>North East and Yorkshire</v>
      </c>
      <c r="F201" s="458" t="str">
        <f t="shared" si="753"/>
        <v>Y63</v>
      </c>
      <c r="H201" s="463">
        <f t="shared" si="746"/>
        <v>167094</v>
      </c>
      <c r="I201" s="463">
        <f t="shared" si="746"/>
        <v>110133</v>
      </c>
      <c r="J201" s="463">
        <f t="shared" si="746"/>
        <v>666157</v>
      </c>
      <c r="K201" s="463">
        <f t="shared" si="760"/>
        <v>6</v>
      </c>
      <c r="L201" s="463">
        <f t="shared" si="761"/>
        <v>0</v>
      </c>
      <c r="M201" s="463">
        <f t="shared" si="762"/>
        <v>18</v>
      </c>
      <c r="N201" s="463">
        <f t="shared" si="763"/>
        <v>44</v>
      </c>
      <c r="O201" s="463">
        <f t="shared" si="764"/>
        <v>99</v>
      </c>
      <c r="P201" s="463">
        <f t="shared" si="747"/>
        <v>810</v>
      </c>
      <c r="Q201" s="463">
        <f t="shared" si="747"/>
        <v>2212</v>
      </c>
      <c r="R201" s="463">
        <f t="shared" si="747"/>
        <v>490</v>
      </c>
      <c r="S201" s="463">
        <f t="shared" si="747"/>
        <v>117490</v>
      </c>
      <c r="T201" s="463">
        <f t="shared" si="747"/>
        <v>14263</v>
      </c>
      <c r="U201" s="463">
        <f t="shared" si="747"/>
        <v>10047</v>
      </c>
      <c r="V201" s="463">
        <f t="shared" si="747"/>
        <v>62056</v>
      </c>
      <c r="W201" s="463">
        <f t="shared" si="747"/>
        <v>18028</v>
      </c>
      <c r="X201" s="463">
        <f t="shared" si="747"/>
        <v>616</v>
      </c>
      <c r="Y201" s="463">
        <f t="shared" si="747"/>
        <v>6830521</v>
      </c>
      <c r="Z201" s="463">
        <f t="shared" si="765"/>
        <v>479</v>
      </c>
      <c r="AA201" s="463">
        <f t="shared" si="766"/>
        <v>840</v>
      </c>
      <c r="AB201" s="463">
        <f t="shared" si="693"/>
        <v>5390071</v>
      </c>
      <c r="AC201" s="463">
        <f t="shared" si="767"/>
        <v>536</v>
      </c>
      <c r="AD201" s="463">
        <f t="shared" si="768"/>
        <v>954</v>
      </c>
      <c r="AE201" s="463">
        <f t="shared" si="696"/>
        <v>133330943</v>
      </c>
      <c r="AF201" s="463">
        <f t="shared" si="769"/>
        <v>2149</v>
      </c>
      <c r="AG201" s="463">
        <f t="shared" si="770"/>
        <v>4708</v>
      </c>
      <c r="AH201" s="463">
        <f t="shared" si="699"/>
        <v>118182995</v>
      </c>
      <c r="AI201" s="463">
        <f t="shared" si="771"/>
        <v>6556</v>
      </c>
      <c r="AJ201" s="463">
        <f t="shared" si="772"/>
        <v>14915</v>
      </c>
      <c r="AK201" s="463">
        <f t="shared" si="702"/>
        <v>4398839</v>
      </c>
      <c r="AL201" s="463">
        <f t="shared" si="773"/>
        <v>7141</v>
      </c>
      <c r="AM201" s="463">
        <f t="shared" si="774"/>
        <v>17307</v>
      </c>
      <c r="AN201" s="463">
        <f t="shared" si="754"/>
        <v>627</v>
      </c>
      <c r="AO201" s="463">
        <f t="shared" si="754"/>
        <v>3193</v>
      </c>
      <c r="AP201" s="463">
        <f t="shared" si="754"/>
        <v>2305</v>
      </c>
      <c r="AQ201" s="463">
        <f t="shared" si="754"/>
        <v>6907280</v>
      </c>
      <c r="AR201" s="463">
        <f t="shared" si="775"/>
        <v>2997</v>
      </c>
      <c r="AS201" s="463">
        <f t="shared" si="776"/>
        <v>6376</v>
      </c>
      <c r="AT201" s="463">
        <f t="shared" si="748"/>
        <v>15639</v>
      </c>
      <c r="AU201" s="463">
        <f t="shared" si="748"/>
        <v>1799</v>
      </c>
      <c r="AV201" s="463">
        <f t="shared" si="748"/>
        <v>2312</v>
      </c>
      <c r="AW201" s="463">
        <f t="shared" si="748"/>
        <v>7844</v>
      </c>
      <c r="AX201" s="463">
        <f t="shared" si="748"/>
        <v>1436</v>
      </c>
      <c r="AY201" s="463">
        <f t="shared" si="748"/>
        <v>10092</v>
      </c>
      <c r="AZ201" s="463">
        <f t="shared" si="748"/>
        <v>683</v>
      </c>
      <c r="BA201" s="463">
        <f t="shared" si="755"/>
        <v>13449</v>
      </c>
      <c r="BB201" s="463">
        <f t="shared" si="755"/>
        <v>33184242</v>
      </c>
      <c r="BC201" s="463">
        <f t="shared" si="777"/>
        <v>2467</v>
      </c>
      <c r="BD201" s="463">
        <f t="shared" si="778"/>
        <v>4443</v>
      </c>
      <c r="BE201" s="463">
        <f t="shared" si="756"/>
        <v>1364</v>
      </c>
      <c r="BF201" s="463">
        <f t="shared" si="756"/>
        <v>2702</v>
      </c>
      <c r="BG201" s="463">
        <f t="shared" si="756"/>
        <v>5749</v>
      </c>
      <c r="BH201" s="463">
        <f t="shared" si="756"/>
        <v>3634</v>
      </c>
      <c r="BI201" s="463">
        <f t="shared" si="749"/>
        <v>62606</v>
      </c>
      <c r="BJ201" s="463">
        <f t="shared" si="749"/>
        <v>7907</v>
      </c>
      <c r="BK201" s="463">
        <f t="shared" si="749"/>
        <v>31338</v>
      </c>
      <c r="BL201" s="463">
        <f t="shared" si="749"/>
        <v>101851</v>
      </c>
      <c r="BM201" s="463">
        <f t="shared" si="749"/>
        <v>26794</v>
      </c>
      <c r="BN201" s="463">
        <f t="shared" si="749"/>
        <v>19585</v>
      </c>
      <c r="BO201" s="463">
        <f t="shared" si="749"/>
        <v>18450</v>
      </c>
      <c r="BP201" s="463">
        <f t="shared" si="749"/>
        <v>13595</v>
      </c>
      <c r="BQ201" s="463">
        <f t="shared" si="749"/>
        <v>83028</v>
      </c>
      <c r="BR201" s="463">
        <f t="shared" si="749"/>
        <v>65494</v>
      </c>
      <c r="BS201" s="463">
        <f t="shared" si="749"/>
        <v>28659</v>
      </c>
      <c r="BT201" s="463">
        <f t="shared" si="749"/>
        <v>19241</v>
      </c>
      <c r="BU201" s="463">
        <f t="shared" si="749"/>
        <v>1160</v>
      </c>
      <c r="BV201" s="463">
        <f t="shared" si="749"/>
        <v>690</v>
      </c>
      <c r="BW201" s="463">
        <f t="shared" ref="BW201:BX222" si="814">SUMIFS(BW$443:BW$10112,$B$443:$B$10112,$B201,$C$443:$C$10112,$C201,$D$443:$D$10112,$D201)</f>
        <v>412</v>
      </c>
      <c r="BX201" s="463">
        <f t="shared" si="814"/>
        <v>221184</v>
      </c>
      <c r="BY201" s="463">
        <f t="shared" si="779"/>
        <v>537</v>
      </c>
      <c r="BZ201" s="463">
        <f t="shared" si="780"/>
        <v>923</v>
      </c>
      <c r="CA201" s="463">
        <f t="shared" ref="CA201:CB222" si="815">SUMIFS(CA$443:CA$10112,$B$443:$B$10112,$B201,$C$443:$C$10112,$C201,$D$443:$D$10112,$D201)</f>
        <v>103</v>
      </c>
      <c r="CB201" s="463">
        <f t="shared" si="815"/>
        <v>42208</v>
      </c>
      <c r="CC201" s="463">
        <f t="shared" si="781"/>
        <v>410</v>
      </c>
      <c r="CD201" s="463">
        <f t="shared" si="782"/>
        <v>837</v>
      </c>
      <c r="CE201" s="463">
        <f t="shared" ref="CE201:CF222" si="816">SUMIFS(CE$443:CE$10112,$B$443:$B$10112,$B201,$C$443:$C$10112,$C201,$D$443:$D$10112,$D201)</f>
        <v>13748</v>
      </c>
      <c r="CF201" s="463">
        <f t="shared" si="816"/>
        <v>6567129</v>
      </c>
      <c r="CG201" s="463">
        <f t="shared" si="783"/>
        <v>478</v>
      </c>
      <c r="CH201" s="463">
        <f t="shared" si="784"/>
        <v>834</v>
      </c>
      <c r="CI201" s="463">
        <f t="shared" ref="CI201:CJ222" si="817">SUMIFS(CI$443:CI$10112,$B$443:$B$10112,$B201,$C$443:$C$10112,$C201,$D$443:$D$10112,$D201)</f>
        <v>7692</v>
      </c>
      <c r="CJ201" s="463">
        <f t="shared" si="817"/>
        <v>17598892</v>
      </c>
      <c r="CK201" s="463">
        <f t="shared" si="785"/>
        <v>2288</v>
      </c>
      <c r="CL201" s="463">
        <f t="shared" si="786"/>
        <v>4882</v>
      </c>
      <c r="CM201" s="463">
        <f t="shared" ref="CM201:CN222" si="818">SUMIFS(CM$443:CM$10112,$B$443:$B$10112,$B201,$C$443:$C$10112,$C201,$D$443:$D$10112,$D201)</f>
        <v>1876</v>
      </c>
      <c r="CN201" s="463">
        <f t="shared" si="818"/>
        <v>3498491</v>
      </c>
      <c r="CO201" s="463">
        <f t="shared" si="787"/>
        <v>1865</v>
      </c>
      <c r="CP201" s="463">
        <f t="shared" si="788"/>
        <v>4038</v>
      </c>
      <c r="CQ201" s="463">
        <f t="shared" ref="CQ201:CR222" si="819">SUMIFS(CQ$443:CQ$10112,$B$443:$B$10112,$B201,$C$443:$C$10112,$C201,$D$443:$D$10112,$D201)</f>
        <v>52488</v>
      </c>
      <c r="CR201" s="463">
        <f t="shared" si="819"/>
        <v>112233560</v>
      </c>
      <c r="CS201" s="463">
        <f t="shared" si="789"/>
        <v>2138</v>
      </c>
      <c r="CT201" s="463">
        <f t="shared" si="790"/>
        <v>4688</v>
      </c>
      <c r="CU201" s="463">
        <f t="shared" ref="CU201:CV222" si="820">SUMIFS(CU$443:CU$10112,$B$443:$B$10112,$B201,$C$443:$C$10112,$C201,$D$443:$D$10112,$D201)</f>
        <v>2584</v>
      </c>
      <c r="CV201" s="463">
        <f t="shared" si="820"/>
        <v>19450170</v>
      </c>
      <c r="CW201" s="463">
        <f t="shared" si="791"/>
        <v>7527</v>
      </c>
      <c r="CX201" s="463">
        <f t="shared" si="792"/>
        <v>17330</v>
      </c>
      <c r="CY201" s="463">
        <f t="shared" ref="CY201:CZ222" si="821">SUMIFS(CY$443:CY$10112,$B$443:$B$10112,$B201,$C$443:$C$10112,$C201,$D$443:$D$10112,$D201)</f>
        <v>1071</v>
      </c>
      <c r="CZ201" s="463">
        <f t="shared" si="821"/>
        <v>8994387</v>
      </c>
      <c r="DA201" s="463">
        <f t="shared" si="793"/>
        <v>8398</v>
      </c>
      <c r="DB201" s="463">
        <f t="shared" si="794"/>
        <v>19139</v>
      </c>
      <c r="DC201" s="463">
        <f t="shared" ref="DC201:DD222" si="822">SUMIFS(DC$443:DC$10112,$B$443:$B$10112,$B201,$C$443:$C$10112,$C201,$D$443:$D$10112,$D201)</f>
        <v>3308</v>
      </c>
      <c r="DD201" s="463">
        <f t="shared" si="822"/>
        <v>44259685</v>
      </c>
      <c r="DE201" s="463">
        <f t="shared" si="795"/>
        <v>13380</v>
      </c>
      <c r="DF201" s="463">
        <f t="shared" si="796"/>
        <v>30751</v>
      </c>
      <c r="DG201" s="463">
        <f t="shared" ref="DG201:DH222" si="823">SUMIFS(DG$443:DG$10112,$B$443:$B$10112,$B201,$C$443:$C$10112,$C201,$D$443:$D$10112,$D201)</f>
        <v>905</v>
      </c>
      <c r="DH201" s="463">
        <f t="shared" si="823"/>
        <v>12612036</v>
      </c>
      <c r="DI201" s="463">
        <f t="shared" si="797"/>
        <v>13936</v>
      </c>
      <c r="DJ201" s="463">
        <f t="shared" si="798"/>
        <v>32406</v>
      </c>
      <c r="DK201" s="463">
        <f t="shared" si="668"/>
        <v>323</v>
      </c>
      <c r="DL201" s="463">
        <f t="shared" si="809"/>
        <v>137761</v>
      </c>
      <c r="DM201" s="463">
        <f t="shared" si="799"/>
        <v>427</v>
      </c>
      <c r="DN201" s="463">
        <f t="shared" si="800"/>
        <v>660</v>
      </c>
      <c r="DO201" s="463">
        <f t="shared" si="750"/>
        <v>8490</v>
      </c>
      <c r="DP201" s="463">
        <f t="shared" si="750"/>
        <v>369450</v>
      </c>
      <c r="DQ201" s="463">
        <f t="shared" si="801"/>
        <v>44</v>
      </c>
      <c r="DR201" s="463">
        <f t="shared" si="802"/>
        <v>78</v>
      </c>
      <c r="DS201" s="463">
        <f t="shared" si="751"/>
        <v>67</v>
      </c>
      <c r="DT201" s="463">
        <f t="shared" si="751"/>
        <v>140545</v>
      </c>
      <c r="DU201" s="463">
        <f t="shared" si="803"/>
        <v>2098</v>
      </c>
      <c r="DV201" s="463">
        <f t="shared" si="804"/>
        <v>4249</v>
      </c>
      <c r="DW201" s="463">
        <f t="shared" si="810"/>
        <v>61</v>
      </c>
      <c r="DX201" s="463">
        <f t="shared" si="741"/>
        <v>64557</v>
      </c>
      <c r="DY201" s="463">
        <f t="shared" si="741"/>
        <v>113022096</v>
      </c>
      <c r="DZ201" s="463">
        <f t="shared" si="805"/>
        <v>1751</v>
      </c>
      <c r="EA201" s="463">
        <f t="shared" si="806"/>
        <v>3631</v>
      </c>
      <c r="EB201" s="463">
        <f t="shared" si="811"/>
        <v>39264</v>
      </c>
      <c r="EC201" s="463">
        <f t="shared" si="811"/>
        <v>17333</v>
      </c>
      <c r="ED201" s="463">
        <f t="shared" si="811"/>
        <v>6520</v>
      </c>
      <c r="EE201" s="463">
        <f t="shared" si="811"/>
        <v>38521707</v>
      </c>
      <c r="EF201" s="463">
        <f t="shared" si="811"/>
        <v>6120</v>
      </c>
      <c r="EG201" s="463">
        <f t="shared" si="757"/>
        <v>567</v>
      </c>
      <c r="EH201" s="463">
        <f t="shared" si="757"/>
        <v>208</v>
      </c>
      <c r="EI201" s="463"/>
      <c r="EJ201" s="446"/>
      <c r="EK201" s="446"/>
      <c r="EL201" s="446"/>
      <c r="EM201" s="446"/>
      <c r="EN201" s="446"/>
      <c r="EO201" s="446"/>
      <c r="EP201" s="446"/>
      <c r="EQ201" s="446"/>
      <c r="ER201" s="446"/>
      <c r="ES201" s="446"/>
      <c r="ET201" s="446"/>
      <c r="EU201" s="446"/>
      <c r="EV201" s="446"/>
      <c r="EW201" s="446"/>
      <c r="EX201" s="446"/>
      <c r="EY201" s="446"/>
      <c r="EZ201" s="447"/>
      <c r="FA201" s="446">
        <f t="shared" si="709"/>
        <v>10</v>
      </c>
      <c r="FB201" s="417">
        <f t="shared" si="807"/>
        <v>2024</v>
      </c>
      <c r="FC201" s="448">
        <f t="shared" si="808"/>
        <v>45566</v>
      </c>
      <c r="FD201" s="449">
        <f t="shared" si="740"/>
        <v>31</v>
      </c>
      <c r="FE201" s="450"/>
      <c r="FF201" s="451">
        <f t="shared" si="812"/>
        <v>0.63108600312198027</v>
      </c>
      <c r="FG201" s="450"/>
      <c r="FH201" s="452">
        <f t="shared" si="710"/>
        <v>1.878566921405034</v>
      </c>
      <c r="FI201" s="452">
        <f t="shared" si="711"/>
        <v>1.37313328191825</v>
      </c>
      <c r="FJ201" s="452">
        <f t="shared" si="712"/>
        <v>1.8363690653926545</v>
      </c>
      <c r="FK201" s="452">
        <f t="shared" si="713"/>
        <v>1.3531402408679207</v>
      </c>
      <c r="FL201" s="452">
        <f t="shared" si="714"/>
        <v>1.3379528168106227</v>
      </c>
      <c r="FM201" s="452">
        <f t="shared" si="715"/>
        <v>1.0554015727729793</v>
      </c>
      <c r="FN201" s="452">
        <f t="shared" si="716"/>
        <v>1.5896938096294653</v>
      </c>
      <c r="FO201" s="452">
        <f t="shared" si="717"/>
        <v>1.067284224539605</v>
      </c>
      <c r="FP201" s="452">
        <f t="shared" si="718"/>
        <v>1.8831168831168832</v>
      </c>
      <c r="FQ201" s="452">
        <f t="shared" si="719"/>
        <v>1.1201298701298701</v>
      </c>
      <c r="FR201" s="453"/>
      <c r="FS201" s="446">
        <f t="shared" si="752"/>
        <v>0</v>
      </c>
      <c r="FT201" s="446">
        <f t="shared" si="752"/>
        <v>2032240</v>
      </c>
      <c r="FU201" s="446">
        <f t="shared" si="752"/>
        <v>4830359</v>
      </c>
      <c r="FV201" s="446">
        <f t="shared" si="752"/>
        <v>10909734</v>
      </c>
      <c r="FW201" s="446">
        <f t="shared" si="752"/>
        <v>11977314</v>
      </c>
      <c r="FX201" s="446">
        <f t="shared" si="752"/>
        <v>9582977</v>
      </c>
      <c r="FY201" s="446">
        <f t="shared" si="752"/>
        <v>292141856</v>
      </c>
      <c r="FZ201" s="446">
        <f t="shared" si="752"/>
        <v>268890102</v>
      </c>
      <c r="GA201" s="446">
        <f t="shared" si="752"/>
        <v>10661112</v>
      </c>
      <c r="GB201" s="446">
        <f t="shared" si="758"/>
        <v>59750010</v>
      </c>
      <c r="GC201" s="446">
        <f t="shared" si="758"/>
        <v>14697349</v>
      </c>
      <c r="GD201" s="446">
        <f t="shared" ref="GD201:GM210" si="824">SUMIFS(GD$443:GD$10112,$B$443:$B$10112,$B201,$C$443:$C$10112,$C201,$D$443:$D$10112,$D201)</f>
        <v>380244</v>
      </c>
      <c r="GE201" s="446">
        <f t="shared" si="824"/>
        <v>86247</v>
      </c>
      <c r="GF201" s="446">
        <f t="shared" si="824"/>
        <v>11471896</v>
      </c>
      <c r="GG201" s="446">
        <f t="shared" si="824"/>
        <v>37554812</v>
      </c>
      <c r="GH201" s="446">
        <f t="shared" si="824"/>
        <v>7576086</v>
      </c>
      <c r="GI201" s="446">
        <f t="shared" si="824"/>
        <v>246038868</v>
      </c>
      <c r="GJ201" s="446">
        <f t="shared" si="824"/>
        <v>44781393</v>
      </c>
      <c r="GK201" s="446">
        <f t="shared" si="824"/>
        <v>20498286</v>
      </c>
      <c r="GL201" s="446">
        <f t="shared" si="824"/>
        <v>101723080</v>
      </c>
      <c r="GM201" s="446">
        <f t="shared" si="824"/>
        <v>29327756</v>
      </c>
      <c r="GN201" s="446">
        <f t="shared" si="813"/>
        <v>284683</v>
      </c>
      <c r="GO201" s="446">
        <f t="shared" ref="GO201:GQ222" si="825">SUMIFS(GO$443:GO$10112,$B$443:$B$10112,$B201,$C$443:$C$10112,$C201,$D$443:$D$10112,$D201)</f>
        <v>213222</v>
      </c>
      <c r="GP201" s="446">
        <f t="shared" si="825"/>
        <v>662936</v>
      </c>
      <c r="GQ201" s="446">
        <f t="shared" si="825"/>
        <v>234393637</v>
      </c>
      <c r="GR201" s="446"/>
      <c r="GS201" s="446"/>
      <c r="GT201" s="446"/>
      <c r="GU201" s="446"/>
      <c r="GV201" s="416"/>
      <c r="GW201" s="402"/>
      <c r="GX201" s="402"/>
      <c r="GY201" s="402"/>
      <c r="GZ201" s="402"/>
      <c r="HA201" s="402"/>
    </row>
    <row r="202" spans="1:209" ht="10.5" customHeight="1" x14ac:dyDescent="0.2">
      <c r="A202" s="417" t="str">
        <f t="shared" si="759"/>
        <v>2024-25NOVEMBERY63</v>
      </c>
      <c r="B202" s="458" t="str">
        <f t="shared" si="720"/>
        <v>2024-25</v>
      </c>
      <c r="C202" s="402" t="s">
        <v>647</v>
      </c>
      <c r="D202" s="458" t="str">
        <f t="shared" si="753"/>
        <v>Y63</v>
      </c>
      <c r="E202" s="458" t="str">
        <f t="shared" si="753"/>
        <v>North East and Yorkshire</v>
      </c>
      <c r="F202" s="458" t="str">
        <f t="shared" si="753"/>
        <v>Y63</v>
      </c>
      <c r="H202" s="463">
        <f t="shared" si="746"/>
        <v>162200</v>
      </c>
      <c r="I202" s="463">
        <f t="shared" si="746"/>
        <v>106339</v>
      </c>
      <c r="J202" s="463">
        <f t="shared" si="746"/>
        <v>210361</v>
      </c>
      <c r="K202" s="463">
        <f t="shared" si="760"/>
        <v>2</v>
      </c>
      <c r="L202" s="463">
        <f t="shared" si="761"/>
        <v>0</v>
      </c>
      <c r="M202" s="463">
        <f t="shared" si="762"/>
        <v>0</v>
      </c>
      <c r="N202" s="463">
        <f t="shared" si="763"/>
        <v>11</v>
      </c>
      <c r="O202" s="463">
        <f t="shared" si="764"/>
        <v>52</v>
      </c>
      <c r="P202" s="463">
        <f t="shared" si="747"/>
        <v>806</v>
      </c>
      <c r="Q202" s="463">
        <f t="shared" si="747"/>
        <v>1998</v>
      </c>
      <c r="R202" s="463">
        <f t="shared" si="747"/>
        <v>433</v>
      </c>
      <c r="S202" s="463">
        <f t="shared" si="747"/>
        <v>116741</v>
      </c>
      <c r="T202" s="463">
        <f t="shared" si="747"/>
        <v>14310</v>
      </c>
      <c r="U202" s="463">
        <f t="shared" si="747"/>
        <v>10284</v>
      </c>
      <c r="V202" s="463">
        <f t="shared" si="747"/>
        <v>61304</v>
      </c>
      <c r="W202" s="463">
        <f t="shared" si="747"/>
        <v>17864</v>
      </c>
      <c r="X202" s="463">
        <f t="shared" si="747"/>
        <v>606</v>
      </c>
      <c r="Y202" s="463">
        <f t="shared" si="747"/>
        <v>6733111</v>
      </c>
      <c r="Z202" s="463">
        <f t="shared" si="765"/>
        <v>471</v>
      </c>
      <c r="AA202" s="463">
        <f t="shared" si="766"/>
        <v>827</v>
      </c>
      <c r="AB202" s="463">
        <f t="shared" si="693"/>
        <v>5440423</v>
      </c>
      <c r="AC202" s="463">
        <f t="shared" si="767"/>
        <v>529</v>
      </c>
      <c r="AD202" s="463">
        <f t="shared" si="768"/>
        <v>942</v>
      </c>
      <c r="AE202" s="463">
        <f t="shared" si="696"/>
        <v>125190119</v>
      </c>
      <c r="AF202" s="463">
        <f t="shared" si="769"/>
        <v>2042</v>
      </c>
      <c r="AG202" s="463">
        <f t="shared" si="770"/>
        <v>4473</v>
      </c>
      <c r="AH202" s="463">
        <f t="shared" si="699"/>
        <v>102695507</v>
      </c>
      <c r="AI202" s="463">
        <f t="shared" si="771"/>
        <v>5749</v>
      </c>
      <c r="AJ202" s="463">
        <f t="shared" si="772"/>
        <v>13218</v>
      </c>
      <c r="AK202" s="463">
        <f t="shared" si="702"/>
        <v>4009245</v>
      </c>
      <c r="AL202" s="463">
        <f t="shared" si="773"/>
        <v>6616</v>
      </c>
      <c r="AM202" s="463">
        <f t="shared" si="774"/>
        <v>15270</v>
      </c>
      <c r="AN202" s="463">
        <f t="shared" si="754"/>
        <v>719</v>
      </c>
      <c r="AO202" s="463">
        <f t="shared" si="754"/>
        <v>3768</v>
      </c>
      <c r="AP202" s="463">
        <f t="shared" si="754"/>
        <v>2318</v>
      </c>
      <c r="AQ202" s="463">
        <f t="shared" si="754"/>
        <v>5767312</v>
      </c>
      <c r="AR202" s="463">
        <f t="shared" si="775"/>
        <v>2488</v>
      </c>
      <c r="AS202" s="463">
        <f t="shared" si="776"/>
        <v>5372</v>
      </c>
      <c r="AT202" s="463">
        <f t="shared" si="748"/>
        <v>16036</v>
      </c>
      <c r="AU202" s="463">
        <f t="shared" si="748"/>
        <v>1646</v>
      </c>
      <c r="AV202" s="463">
        <f t="shared" si="748"/>
        <v>2259</v>
      </c>
      <c r="AW202" s="463">
        <f t="shared" si="748"/>
        <v>8164</v>
      </c>
      <c r="AX202" s="463">
        <f t="shared" si="748"/>
        <v>1476</v>
      </c>
      <c r="AY202" s="463">
        <f t="shared" si="748"/>
        <v>10655</v>
      </c>
      <c r="AZ202" s="463">
        <f t="shared" si="748"/>
        <v>808</v>
      </c>
      <c r="BA202" s="463">
        <f t="shared" si="755"/>
        <v>13749</v>
      </c>
      <c r="BB202" s="463">
        <f t="shared" si="755"/>
        <v>29072066</v>
      </c>
      <c r="BC202" s="463">
        <f t="shared" si="777"/>
        <v>2114</v>
      </c>
      <c r="BD202" s="463">
        <f t="shared" si="778"/>
        <v>3774</v>
      </c>
      <c r="BE202" s="463">
        <f t="shared" si="756"/>
        <v>1381</v>
      </c>
      <c r="BF202" s="463">
        <f t="shared" si="756"/>
        <v>3013</v>
      </c>
      <c r="BG202" s="463">
        <f t="shared" si="756"/>
        <v>5663</v>
      </c>
      <c r="BH202" s="463">
        <f t="shared" si="756"/>
        <v>3692</v>
      </c>
      <c r="BI202" s="463">
        <f t="shared" si="749"/>
        <v>62434</v>
      </c>
      <c r="BJ202" s="463">
        <f t="shared" si="749"/>
        <v>7620</v>
      </c>
      <c r="BK202" s="463">
        <f t="shared" si="749"/>
        <v>30651</v>
      </c>
      <c r="BL202" s="463">
        <f t="shared" si="749"/>
        <v>100705</v>
      </c>
      <c r="BM202" s="463">
        <f t="shared" si="749"/>
        <v>26490</v>
      </c>
      <c r="BN202" s="463">
        <f t="shared" si="749"/>
        <v>19501</v>
      </c>
      <c r="BO202" s="463">
        <f t="shared" si="749"/>
        <v>18636</v>
      </c>
      <c r="BP202" s="463">
        <f t="shared" si="749"/>
        <v>13856</v>
      </c>
      <c r="BQ202" s="463">
        <f t="shared" si="749"/>
        <v>82704</v>
      </c>
      <c r="BR202" s="463">
        <f t="shared" si="749"/>
        <v>65021</v>
      </c>
      <c r="BS202" s="463">
        <f t="shared" si="749"/>
        <v>28720</v>
      </c>
      <c r="BT202" s="463">
        <f t="shared" si="749"/>
        <v>19164</v>
      </c>
      <c r="BU202" s="463">
        <f t="shared" si="749"/>
        <v>1127</v>
      </c>
      <c r="BV202" s="463">
        <f t="shared" si="749"/>
        <v>677</v>
      </c>
      <c r="BW202" s="463">
        <f t="shared" si="814"/>
        <v>485</v>
      </c>
      <c r="BX202" s="463">
        <f t="shared" si="814"/>
        <v>250945</v>
      </c>
      <c r="BY202" s="463">
        <f t="shared" si="779"/>
        <v>517</v>
      </c>
      <c r="BZ202" s="463">
        <f t="shared" si="780"/>
        <v>922</v>
      </c>
      <c r="CA202" s="463">
        <f t="shared" si="815"/>
        <v>98</v>
      </c>
      <c r="CB202" s="463">
        <f t="shared" si="815"/>
        <v>39780</v>
      </c>
      <c r="CC202" s="463">
        <f t="shared" si="781"/>
        <v>406</v>
      </c>
      <c r="CD202" s="463">
        <f t="shared" si="782"/>
        <v>858</v>
      </c>
      <c r="CE202" s="463">
        <f t="shared" si="816"/>
        <v>13727</v>
      </c>
      <c r="CF202" s="463">
        <f t="shared" si="816"/>
        <v>6442386</v>
      </c>
      <c r="CG202" s="463">
        <f t="shared" si="783"/>
        <v>469</v>
      </c>
      <c r="CH202" s="463">
        <f t="shared" si="784"/>
        <v>823</v>
      </c>
      <c r="CI202" s="463">
        <f t="shared" si="817"/>
        <v>7235</v>
      </c>
      <c r="CJ202" s="463">
        <f t="shared" si="817"/>
        <v>16035285</v>
      </c>
      <c r="CK202" s="463">
        <f t="shared" si="785"/>
        <v>2216</v>
      </c>
      <c r="CL202" s="463">
        <f t="shared" si="786"/>
        <v>4690</v>
      </c>
      <c r="CM202" s="463">
        <f t="shared" si="818"/>
        <v>1788</v>
      </c>
      <c r="CN202" s="463">
        <f t="shared" si="818"/>
        <v>3279256</v>
      </c>
      <c r="CO202" s="463">
        <f t="shared" si="787"/>
        <v>1834</v>
      </c>
      <c r="CP202" s="463">
        <f t="shared" si="788"/>
        <v>3981</v>
      </c>
      <c r="CQ202" s="463">
        <f t="shared" si="819"/>
        <v>52281</v>
      </c>
      <c r="CR202" s="463">
        <f t="shared" si="819"/>
        <v>105875578</v>
      </c>
      <c r="CS202" s="463">
        <f t="shared" si="789"/>
        <v>2025</v>
      </c>
      <c r="CT202" s="463">
        <f t="shared" si="790"/>
        <v>4446</v>
      </c>
      <c r="CU202" s="463">
        <f t="shared" si="820"/>
        <v>2500</v>
      </c>
      <c r="CV202" s="463">
        <f t="shared" si="820"/>
        <v>17029751</v>
      </c>
      <c r="CW202" s="463">
        <f t="shared" si="791"/>
        <v>6812</v>
      </c>
      <c r="CX202" s="463">
        <f t="shared" si="792"/>
        <v>15354</v>
      </c>
      <c r="CY202" s="463">
        <f t="shared" si="821"/>
        <v>1032</v>
      </c>
      <c r="CZ202" s="463">
        <f t="shared" si="821"/>
        <v>7699467</v>
      </c>
      <c r="DA202" s="463">
        <f t="shared" si="793"/>
        <v>7461</v>
      </c>
      <c r="DB202" s="463">
        <f t="shared" si="794"/>
        <v>17653</v>
      </c>
      <c r="DC202" s="463">
        <f t="shared" si="822"/>
        <v>3216</v>
      </c>
      <c r="DD202" s="463">
        <f t="shared" si="822"/>
        <v>38753379</v>
      </c>
      <c r="DE202" s="463">
        <f t="shared" si="795"/>
        <v>12050</v>
      </c>
      <c r="DF202" s="463">
        <f t="shared" si="796"/>
        <v>27737</v>
      </c>
      <c r="DG202" s="463">
        <f t="shared" si="823"/>
        <v>850</v>
      </c>
      <c r="DH202" s="463">
        <f t="shared" si="823"/>
        <v>10379335</v>
      </c>
      <c r="DI202" s="463">
        <f t="shared" si="797"/>
        <v>12211</v>
      </c>
      <c r="DJ202" s="463">
        <f t="shared" si="798"/>
        <v>28676</v>
      </c>
      <c r="DK202" s="463">
        <f t="shared" si="668"/>
        <v>300</v>
      </c>
      <c r="DL202" s="463">
        <f t="shared" si="809"/>
        <v>121929</v>
      </c>
      <c r="DM202" s="463">
        <f t="shared" si="799"/>
        <v>406</v>
      </c>
      <c r="DN202" s="463">
        <f t="shared" si="800"/>
        <v>609</v>
      </c>
      <c r="DO202" s="463">
        <f t="shared" si="750"/>
        <v>8605</v>
      </c>
      <c r="DP202" s="463">
        <f t="shared" si="750"/>
        <v>334483</v>
      </c>
      <c r="DQ202" s="463">
        <f t="shared" si="801"/>
        <v>39</v>
      </c>
      <c r="DR202" s="463">
        <f t="shared" si="802"/>
        <v>66</v>
      </c>
      <c r="DS202" s="463">
        <f t="shared" si="751"/>
        <v>61</v>
      </c>
      <c r="DT202" s="463">
        <f t="shared" si="751"/>
        <v>113296</v>
      </c>
      <c r="DU202" s="463">
        <f t="shared" si="803"/>
        <v>1857</v>
      </c>
      <c r="DV202" s="463">
        <f t="shared" si="804"/>
        <v>4235</v>
      </c>
      <c r="DW202" s="463">
        <f t="shared" si="810"/>
        <v>55</v>
      </c>
      <c r="DX202" s="463">
        <f t="shared" si="741"/>
        <v>64318</v>
      </c>
      <c r="DY202" s="463">
        <f t="shared" si="741"/>
        <v>105468100</v>
      </c>
      <c r="DZ202" s="463">
        <f t="shared" si="805"/>
        <v>1640</v>
      </c>
      <c r="EA202" s="463">
        <f t="shared" si="806"/>
        <v>3266</v>
      </c>
      <c r="EB202" s="463">
        <f t="shared" si="811"/>
        <v>37892</v>
      </c>
      <c r="EC202" s="463">
        <f t="shared" si="811"/>
        <v>15923</v>
      </c>
      <c r="ED202" s="463">
        <f t="shared" si="811"/>
        <v>5324</v>
      </c>
      <c r="EE202" s="463">
        <f t="shared" si="811"/>
        <v>32766076</v>
      </c>
      <c r="EF202" s="463">
        <f t="shared" si="811"/>
        <v>5864</v>
      </c>
      <c r="EG202" s="463">
        <f t="shared" si="757"/>
        <v>709</v>
      </c>
      <c r="EH202" s="463">
        <f t="shared" si="757"/>
        <v>23</v>
      </c>
      <c r="EI202" s="463"/>
      <c r="EJ202" s="446"/>
      <c r="EK202" s="446"/>
      <c r="EL202" s="446"/>
      <c r="EM202" s="446"/>
      <c r="EN202" s="446"/>
      <c r="EO202" s="446"/>
      <c r="EP202" s="446"/>
      <c r="EQ202" s="446"/>
      <c r="ER202" s="446"/>
      <c r="ES202" s="446"/>
      <c r="ET202" s="446"/>
      <c r="EU202" s="446"/>
      <c r="EV202" s="446"/>
      <c r="EW202" s="446"/>
      <c r="EX202" s="446"/>
      <c r="EY202" s="446"/>
      <c r="EZ202" s="447"/>
      <c r="FA202" s="446">
        <f t="shared" si="709"/>
        <v>11</v>
      </c>
      <c r="FB202" s="417">
        <f t="shared" si="807"/>
        <v>2024</v>
      </c>
      <c r="FC202" s="448">
        <f t="shared" si="808"/>
        <v>45597</v>
      </c>
      <c r="FD202" s="449">
        <f t="shared" si="740"/>
        <v>30</v>
      </c>
      <c r="FE202" s="450"/>
      <c r="FF202" s="451">
        <f t="shared" si="812"/>
        <v>0.63721860189573465</v>
      </c>
      <c r="FG202" s="450"/>
      <c r="FH202" s="452">
        <f t="shared" si="710"/>
        <v>1.8511530398322851</v>
      </c>
      <c r="FI202" s="452">
        <f t="shared" si="711"/>
        <v>1.3627533193570929</v>
      </c>
      <c r="FJ202" s="452">
        <f t="shared" si="712"/>
        <v>1.8121353558926487</v>
      </c>
      <c r="FK202" s="452">
        <f t="shared" si="713"/>
        <v>1.3473356670556205</v>
      </c>
      <c r="FL202" s="452">
        <f t="shared" si="714"/>
        <v>1.3490799947801122</v>
      </c>
      <c r="FM202" s="452">
        <f t="shared" si="715"/>
        <v>1.0606322589064334</v>
      </c>
      <c r="FN202" s="452">
        <f t="shared" si="716"/>
        <v>1.6077026421854008</v>
      </c>
      <c r="FO202" s="452">
        <f t="shared" si="717"/>
        <v>1.0727720555306761</v>
      </c>
      <c r="FP202" s="452">
        <f t="shared" si="718"/>
        <v>1.8597359735973598</v>
      </c>
      <c r="FQ202" s="452">
        <f t="shared" si="719"/>
        <v>1.1171617161716172</v>
      </c>
      <c r="FR202" s="453"/>
      <c r="FS202" s="446">
        <f t="shared" si="752"/>
        <v>0</v>
      </c>
      <c r="FT202" s="446">
        <f t="shared" si="752"/>
        <v>0</v>
      </c>
      <c r="FU202" s="446">
        <f t="shared" si="752"/>
        <v>1133052</v>
      </c>
      <c r="FV202" s="446">
        <f t="shared" si="752"/>
        <v>5488691</v>
      </c>
      <c r="FW202" s="446">
        <f t="shared" si="752"/>
        <v>11835816</v>
      </c>
      <c r="FX202" s="446">
        <f t="shared" si="752"/>
        <v>9682613</v>
      </c>
      <c r="FY202" s="446">
        <f t="shared" si="752"/>
        <v>274226728</v>
      </c>
      <c r="FZ202" s="446">
        <f t="shared" si="752"/>
        <v>236124096</v>
      </c>
      <c r="GA202" s="446">
        <f t="shared" si="752"/>
        <v>9253808</v>
      </c>
      <c r="GB202" s="446">
        <f t="shared" si="758"/>
        <v>51893431</v>
      </c>
      <c r="GC202" s="446">
        <f t="shared" si="758"/>
        <v>12451448</v>
      </c>
      <c r="GD202" s="446">
        <f t="shared" si="824"/>
        <v>447114</v>
      </c>
      <c r="GE202" s="446">
        <f t="shared" si="824"/>
        <v>84130</v>
      </c>
      <c r="GF202" s="446">
        <f t="shared" si="824"/>
        <v>11293668</v>
      </c>
      <c r="GG202" s="446">
        <f t="shared" si="824"/>
        <v>33934433</v>
      </c>
      <c r="GH202" s="446">
        <f t="shared" si="824"/>
        <v>7117736</v>
      </c>
      <c r="GI202" s="446">
        <f t="shared" si="824"/>
        <v>232418371</v>
      </c>
      <c r="GJ202" s="446">
        <f t="shared" si="824"/>
        <v>38386020</v>
      </c>
      <c r="GK202" s="446">
        <f t="shared" si="824"/>
        <v>18218205</v>
      </c>
      <c r="GL202" s="446">
        <f t="shared" si="824"/>
        <v>89200683</v>
      </c>
      <c r="GM202" s="446">
        <f t="shared" si="824"/>
        <v>24374739</v>
      </c>
      <c r="GN202" s="446">
        <f t="shared" si="813"/>
        <v>258322</v>
      </c>
      <c r="GO202" s="446">
        <f t="shared" si="825"/>
        <v>182808</v>
      </c>
      <c r="GP202" s="446">
        <f t="shared" si="825"/>
        <v>571257</v>
      </c>
      <c r="GQ202" s="446">
        <f t="shared" si="825"/>
        <v>210073980</v>
      </c>
      <c r="GR202" s="446"/>
      <c r="GS202" s="446"/>
      <c r="GT202" s="446"/>
      <c r="GU202" s="446"/>
      <c r="GV202" s="416"/>
      <c r="GW202" s="402"/>
      <c r="GX202" s="402"/>
      <c r="GY202" s="402"/>
      <c r="GZ202" s="402"/>
      <c r="HA202" s="402"/>
    </row>
    <row r="203" spans="1:209" ht="10.5" customHeight="1" x14ac:dyDescent="0.2">
      <c r="A203" s="417" t="str">
        <f t="shared" si="759"/>
        <v>2024-25DECEMBERY63</v>
      </c>
      <c r="B203" s="458" t="str">
        <f t="shared" si="720"/>
        <v>2024-25</v>
      </c>
      <c r="C203" s="402" t="s">
        <v>650</v>
      </c>
      <c r="D203" s="458" t="str">
        <f t="shared" si="753"/>
        <v>Y63</v>
      </c>
      <c r="E203" s="458" t="str">
        <f t="shared" si="753"/>
        <v>North East and Yorkshire</v>
      </c>
      <c r="F203" s="458" t="str">
        <f t="shared" si="753"/>
        <v>Y63</v>
      </c>
      <c r="H203" s="463">
        <f t="shared" si="746"/>
        <v>178954</v>
      </c>
      <c r="I203" s="463">
        <f t="shared" si="746"/>
        <v>119439</v>
      </c>
      <c r="J203" s="463">
        <f t="shared" si="746"/>
        <v>348374</v>
      </c>
      <c r="K203" s="463">
        <f t="shared" si="760"/>
        <v>3</v>
      </c>
      <c r="L203" s="463">
        <f t="shared" si="761"/>
        <v>0</v>
      </c>
      <c r="M203" s="463">
        <f t="shared" si="762"/>
        <v>2</v>
      </c>
      <c r="N203" s="463">
        <f t="shared" si="763"/>
        <v>18</v>
      </c>
      <c r="O203" s="463">
        <f t="shared" si="764"/>
        <v>65</v>
      </c>
      <c r="P203" s="463">
        <f t="shared" si="747"/>
        <v>930</v>
      </c>
      <c r="Q203" s="463">
        <f t="shared" si="747"/>
        <v>3182</v>
      </c>
      <c r="R203" s="463">
        <f t="shared" si="747"/>
        <v>400</v>
      </c>
      <c r="S203" s="463">
        <f t="shared" si="747"/>
        <v>124861</v>
      </c>
      <c r="T203" s="463">
        <f t="shared" si="747"/>
        <v>15758</v>
      </c>
      <c r="U203" s="463">
        <f t="shared" si="747"/>
        <v>11130</v>
      </c>
      <c r="V203" s="463">
        <f t="shared" si="747"/>
        <v>66129</v>
      </c>
      <c r="W203" s="463">
        <f t="shared" si="747"/>
        <v>16939</v>
      </c>
      <c r="X203" s="463">
        <f t="shared" si="747"/>
        <v>572</v>
      </c>
      <c r="Y203" s="463">
        <f t="shared" si="747"/>
        <v>7510349</v>
      </c>
      <c r="Z203" s="463">
        <f t="shared" si="765"/>
        <v>477</v>
      </c>
      <c r="AA203" s="463">
        <f t="shared" si="766"/>
        <v>824</v>
      </c>
      <c r="AB203" s="463">
        <f t="shared" si="693"/>
        <v>6124746</v>
      </c>
      <c r="AC203" s="463">
        <f t="shared" si="767"/>
        <v>550</v>
      </c>
      <c r="AD203" s="463">
        <f t="shared" si="768"/>
        <v>966</v>
      </c>
      <c r="AE203" s="463">
        <f t="shared" si="696"/>
        <v>158872473</v>
      </c>
      <c r="AF203" s="463">
        <f t="shared" si="769"/>
        <v>2402</v>
      </c>
      <c r="AG203" s="463">
        <f t="shared" si="770"/>
        <v>5206</v>
      </c>
      <c r="AH203" s="463">
        <f t="shared" si="699"/>
        <v>142562159</v>
      </c>
      <c r="AI203" s="463">
        <f t="shared" si="771"/>
        <v>8416</v>
      </c>
      <c r="AJ203" s="463">
        <f t="shared" si="772"/>
        <v>18780</v>
      </c>
      <c r="AK203" s="463">
        <f t="shared" si="702"/>
        <v>3771887</v>
      </c>
      <c r="AL203" s="463">
        <f t="shared" si="773"/>
        <v>6594</v>
      </c>
      <c r="AM203" s="463">
        <f t="shared" si="774"/>
        <v>16490</v>
      </c>
      <c r="AN203" s="463">
        <f t="shared" si="754"/>
        <v>975</v>
      </c>
      <c r="AO203" s="463">
        <f t="shared" si="754"/>
        <v>5040</v>
      </c>
      <c r="AP203" s="463">
        <f t="shared" si="754"/>
        <v>2494</v>
      </c>
      <c r="AQ203" s="463">
        <f t="shared" si="754"/>
        <v>7557519</v>
      </c>
      <c r="AR203" s="463">
        <f t="shared" si="775"/>
        <v>3030</v>
      </c>
      <c r="AS203" s="463">
        <f t="shared" si="776"/>
        <v>6459</v>
      </c>
      <c r="AT203" s="463">
        <f t="shared" si="748"/>
        <v>18702</v>
      </c>
      <c r="AU203" s="463">
        <f t="shared" si="748"/>
        <v>1942</v>
      </c>
      <c r="AV203" s="463">
        <f t="shared" si="748"/>
        <v>2634</v>
      </c>
      <c r="AW203" s="463">
        <f t="shared" si="748"/>
        <v>9668</v>
      </c>
      <c r="AX203" s="463">
        <f t="shared" si="748"/>
        <v>1508</v>
      </c>
      <c r="AY203" s="463">
        <f t="shared" si="748"/>
        <v>12618</v>
      </c>
      <c r="AZ203" s="463">
        <f t="shared" si="748"/>
        <v>906</v>
      </c>
      <c r="BA203" s="463">
        <f t="shared" si="755"/>
        <v>16825</v>
      </c>
      <c r="BB203" s="463">
        <f t="shared" si="755"/>
        <v>42384888</v>
      </c>
      <c r="BC203" s="463">
        <f t="shared" si="777"/>
        <v>2519</v>
      </c>
      <c r="BD203" s="463">
        <f t="shared" si="778"/>
        <v>4909</v>
      </c>
      <c r="BE203" s="463">
        <f t="shared" si="756"/>
        <v>1620</v>
      </c>
      <c r="BF203" s="463">
        <f t="shared" si="756"/>
        <v>4069</v>
      </c>
      <c r="BG203" s="463">
        <f t="shared" si="756"/>
        <v>6731</v>
      </c>
      <c r="BH203" s="463">
        <f t="shared" si="756"/>
        <v>4405</v>
      </c>
      <c r="BI203" s="463">
        <f t="shared" si="749"/>
        <v>64298</v>
      </c>
      <c r="BJ203" s="463">
        <f t="shared" si="749"/>
        <v>7938</v>
      </c>
      <c r="BK203" s="463">
        <f t="shared" si="749"/>
        <v>33923</v>
      </c>
      <c r="BL203" s="463">
        <f t="shared" si="749"/>
        <v>106159</v>
      </c>
      <c r="BM203" s="463">
        <f t="shared" si="749"/>
        <v>30248</v>
      </c>
      <c r="BN203" s="463">
        <f t="shared" si="749"/>
        <v>22234</v>
      </c>
      <c r="BO203" s="463">
        <f t="shared" si="749"/>
        <v>20986</v>
      </c>
      <c r="BP203" s="463">
        <f t="shared" si="749"/>
        <v>15588</v>
      </c>
      <c r="BQ203" s="463">
        <f t="shared" si="749"/>
        <v>90833</v>
      </c>
      <c r="BR203" s="463">
        <f t="shared" si="749"/>
        <v>71079</v>
      </c>
      <c r="BS203" s="463">
        <f t="shared" si="749"/>
        <v>26946</v>
      </c>
      <c r="BT203" s="463">
        <f t="shared" si="749"/>
        <v>18421</v>
      </c>
      <c r="BU203" s="463">
        <f t="shared" si="749"/>
        <v>1010</v>
      </c>
      <c r="BV203" s="463">
        <f t="shared" si="749"/>
        <v>622</v>
      </c>
      <c r="BW203" s="463">
        <f t="shared" si="814"/>
        <v>451</v>
      </c>
      <c r="BX203" s="463">
        <f t="shared" si="814"/>
        <v>245296</v>
      </c>
      <c r="BY203" s="463">
        <f t="shared" si="779"/>
        <v>544</v>
      </c>
      <c r="BZ203" s="463">
        <f t="shared" si="780"/>
        <v>916</v>
      </c>
      <c r="CA203" s="463">
        <f t="shared" si="815"/>
        <v>147</v>
      </c>
      <c r="CB203" s="463">
        <f t="shared" si="815"/>
        <v>67785</v>
      </c>
      <c r="CC203" s="463">
        <f t="shared" si="781"/>
        <v>461</v>
      </c>
      <c r="CD203" s="463">
        <f t="shared" si="782"/>
        <v>834</v>
      </c>
      <c r="CE203" s="463">
        <f t="shared" si="816"/>
        <v>15160</v>
      </c>
      <c r="CF203" s="463">
        <f t="shared" si="816"/>
        <v>7197268</v>
      </c>
      <c r="CG203" s="463">
        <f t="shared" si="783"/>
        <v>475</v>
      </c>
      <c r="CH203" s="463">
        <f t="shared" si="784"/>
        <v>816</v>
      </c>
      <c r="CI203" s="463">
        <f t="shared" si="817"/>
        <v>7748</v>
      </c>
      <c r="CJ203" s="463">
        <f t="shared" si="817"/>
        <v>19577667</v>
      </c>
      <c r="CK203" s="463">
        <f t="shared" si="785"/>
        <v>2527</v>
      </c>
      <c r="CL203" s="463">
        <f t="shared" si="786"/>
        <v>5294</v>
      </c>
      <c r="CM203" s="463">
        <f t="shared" si="818"/>
        <v>1945</v>
      </c>
      <c r="CN203" s="463">
        <f t="shared" si="818"/>
        <v>4210526</v>
      </c>
      <c r="CO203" s="463">
        <f t="shared" si="787"/>
        <v>2165</v>
      </c>
      <c r="CP203" s="463">
        <f t="shared" si="788"/>
        <v>4846</v>
      </c>
      <c r="CQ203" s="463">
        <f t="shared" si="819"/>
        <v>56436</v>
      </c>
      <c r="CR203" s="463">
        <f t="shared" si="819"/>
        <v>135084280</v>
      </c>
      <c r="CS203" s="463">
        <f t="shared" si="789"/>
        <v>2394</v>
      </c>
      <c r="CT203" s="463">
        <f t="shared" si="790"/>
        <v>5159</v>
      </c>
      <c r="CU203" s="463">
        <f t="shared" si="820"/>
        <v>2396</v>
      </c>
      <c r="CV203" s="463">
        <f t="shared" si="820"/>
        <v>21922097</v>
      </c>
      <c r="CW203" s="463">
        <f t="shared" si="791"/>
        <v>9149</v>
      </c>
      <c r="CX203" s="463">
        <f t="shared" si="792"/>
        <v>20816</v>
      </c>
      <c r="CY203" s="463">
        <f t="shared" si="821"/>
        <v>1081</v>
      </c>
      <c r="CZ203" s="463">
        <f t="shared" si="821"/>
        <v>10039148</v>
      </c>
      <c r="DA203" s="463">
        <f t="shared" si="793"/>
        <v>9287</v>
      </c>
      <c r="DB203" s="463">
        <f t="shared" si="794"/>
        <v>22454</v>
      </c>
      <c r="DC203" s="463">
        <f t="shared" si="822"/>
        <v>3298</v>
      </c>
      <c r="DD203" s="463">
        <f t="shared" si="822"/>
        <v>43147919</v>
      </c>
      <c r="DE203" s="463">
        <f t="shared" si="795"/>
        <v>13083</v>
      </c>
      <c r="DF203" s="463">
        <f t="shared" si="796"/>
        <v>31471</v>
      </c>
      <c r="DG203" s="463">
        <f t="shared" si="823"/>
        <v>914</v>
      </c>
      <c r="DH203" s="463">
        <f t="shared" si="823"/>
        <v>12384100</v>
      </c>
      <c r="DI203" s="463">
        <f t="shared" si="797"/>
        <v>13549</v>
      </c>
      <c r="DJ203" s="463">
        <f t="shared" si="798"/>
        <v>34986</v>
      </c>
      <c r="DK203" s="463">
        <f t="shared" si="668"/>
        <v>355</v>
      </c>
      <c r="DL203" s="463">
        <f t="shared" si="809"/>
        <v>160379</v>
      </c>
      <c r="DM203" s="463">
        <f t="shared" si="799"/>
        <v>452</v>
      </c>
      <c r="DN203" s="463">
        <f t="shared" si="800"/>
        <v>717</v>
      </c>
      <c r="DO203" s="463">
        <f t="shared" si="750"/>
        <v>9119</v>
      </c>
      <c r="DP203" s="463">
        <f t="shared" si="750"/>
        <v>366472</v>
      </c>
      <c r="DQ203" s="463">
        <f t="shared" si="801"/>
        <v>40</v>
      </c>
      <c r="DR203" s="463">
        <f t="shared" si="802"/>
        <v>69</v>
      </c>
      <c r="DS203" s="463">
        <f t="shared" si="751"/>
        <v>64</v>
      </c>
      <c r="DT203" s="463">
        <f t="shared" si="751"/>
        <v>134492</v>
      </c>
      <c r="DU203" s="463">
        <f t="shared" si="803"/>
        <v>2101</v>
      </c>
      <c r="DV203" s="463">
        <f t="shared" si="804"/>
        <v>3869</v>
      </c>
      <c r="DW203" s="463">
        <f t="shared" si="810"/>
        <v>55</v>
      </c>
      <c r="DX203" s="463">
        <f t="shared" si="741"/>
        <v>66050</v>
      </c>
      <c r="DY203" s="463">
        <f t="shared" si="741"/>
        <v>135250989</v>
      </c>
      <c r="DZ203" s="463">
        <f t="shared" si="805"/>
        <v>2048</v>
      </c>
      <c r="EA203" s="463">
        <f t="shared" si="806"/>
        <v>4592</v>
      </c>
      <c r="EB203" s="463">
        <f t="shared" si="811"/>
        <v>42212</v>
      </c>
      <c r="EC203" s="463">
        <f t="shared" si="811"/>
        <v>20656</v>
      </c>
      <c r="ED203" s="463">
        <f t="shared" si="811"/>
        <v>9041</v>
      </c>
      <c r="EE203" s="463">
        <f t="shared" si="811"/>
        <v>55870530</v>
      </c>
      <c r="EF203" s="463">
        <f t="shared" si="811"/>
        <v>6379</v>
      </c>
      <c r="EG203" s="463">
        <f t="shared" si="757"/>
        <v>1092</v>
      </c>
      <c r="EH203" s="463">
        <f t="shared" si="757"/>
        <v>64</v>
      </c>
      <c r="EI203" s="463"/>
      <c r="EJ203" s="446"/>
      <c r="EK203" s="446"/>
      <c r="EL203" s="446"/>
      <c r="EM203" s="446"/>
      <c r="EN203" s="446"/>
      <c r="EO203" s="446"/>
      <c r="EP203" s="446"/>
      <c r="EQ203" s="446"/>
      <c r="ER203" s="446"/>
      <c r="ES203" s="446"/>
      <c r="ET203" s="446"/>
      <c r="EU203" s="446"/>
      <c r="EV203" s="446"/>
      <c r="EW203" s="446"/>
      <c r="EX203" s="446"/>
      <c r="EY203" s="446"/>
      <c r="EZ203" s="447"/>
      <c r="FA203" s="446">
        <f t="shared" si="709"/>
        <v>12</v>
      </c>
      <c r="FB203" s="417">
        <f t="shared" si="807"/>
        <v>2024</v>
      </c>
      <c r="FC203" s="448">
        <f t="shared" si="808"/>
        <v>45627</v>
      </c>
      <c r="FD203" s="449">
        <f t="shared" si="740"/>
        <v>31</v>
      </c>
      <c r="FE203" s="450"/>
      <c r="FF203" s="451">
        <f t="shared" si="812"/>
        <v>0.61498516320474772</v>
      </c>
      <c r="FG203" s="450"/>
      <c r="FH203" s="452">
        <f t="shared" si="710"/>
        <v>1.9195329356517326</v>
      </c>
      <c r="FI203" s="452">
        <f t="shared" si="711"/>
        <v>1.4109658586114988</v>
      </c>
      <c r="FJ203" s="452">
        <f t="shared" si="712"/>
        <v>1.8855345911949686</v>
      </c>
      <c r="FK203" s="452">
        <f t="shared" si="713"/>
        <v>1.4005390835579514</v>
      </c>
      <c r="FL203" s="452">
        <f t="shared" si="714"/>
        <v>1.3735728651574952</v>
      </c>
      <c r="FM203" s="452">
        <f t="shared" si="715"/>
        <v>1.0748536950505829</v>
      </c>
      <c r="FN203" s="452">
        <f t="shared" si="716"/>
        <v>1.5907668693547434</v>
      </c>
      <c r="FO203" s="452">
        <f t="shared" si="717"/>
        <v>1.0874904067536455</v>
      </c>
      <c r="FP203" s="452">
        <f t="shared" si="718"/>
        <v>1.7657342657342658</v>
      </c>
      <c r="FQ203" s="452">
        <f t="shared" si="719"/>
        <v>1.0874125874125875</v>
      </c>
      <c r="FR203" s="453"/>
      <c r="FS203" s="446">
        <f t="shared" si="752"/>
        <v>0</v>
      </c>
      <c r="FT203" s="446">
        <f t="shared" si="752"/>
        <v>201993</v>
      </c>
      <c r="FU203" s="446">
        <f t="shared" si="752"/>
        <v>2169219</v>
      </c>
      <c r="FV203" s="446">
        <f t="shared" si="752"/>
        <v>7730148</v>
      </c>
      <c r="FW203" s="446">
        <f t="shared" si="752"/>
        <v>12977102</v>
      </c>
      <c r="FX203" s="446">
        <f t="shared" si="752"/>
        <v>10749935</v>
      </c>
      <c r="FY203" s="446">
        <f t="shared" si="752"/>
        <v>344246316</v>
      </c>
      <c r="FZ203" s="446">
        <f t="shared" si="752"/>
        <v>318108760</v>
      </c>
      <c r="GA203" s="446">
        <f t="shared" si="752"/>
        <v>9432510</v>
      </c>
      <c r="GB203" s="446">
        <f t="shared" si="758"/>
        <v>82597433</v>
      </c>
      <c r="GC203" s="446">
        <f t="shared" si="758"/>
        <v>16108915</v>
      </c>
      <c r="GD203" s="446">
        <f t="shared" si="824"/>
        <v>413325</v>
      </c>
      <c r="GE203" s="446">
        <f t="shared" si="824"/>
        <v>122637</v>
      </c>
      <c r="GF203" s="446">
        <f t="shared" si="824"/>
        <v>12372088</v>
      </c>
      <c r="GG203" s="446">
        <f t="shared" si="824"/>
        <v>41021576</v>
      </c>
      <c r="GH203" s="446">
        <f t="shared" si="824"/>
        <v>9425975</v>
      </c>
      <c r="GI203" s="446">
        <f t="shared" si="824"/>
        <v>291168000</v>
      </c>
      <c r="GJ203" s="446">
        <f t="shared" si="824"/>
        <v>49874728</v>
      </c>
      <c r="GK203" s="446">
        <f t="shared" si="824"/>
        <v>24272720</v>
      </c>
      <c r="GL203" s="446">
        <f t="shared" si="824"/>
        <v>103790764</v>
      </c>
      <c r="GM203" s="446">
        <f t="shared" si="824"/>
        <v>31977135</v>
      </c>
      <c r="GN203" s="446">
        <f t="shared" si="813"/>
        <v>247616</v>
      </c>
      <c r="GO203" s="446">
        <f t="shared" si="825"/>
        <v>254531</v>
      </c>
      <c r="GP203" s="446">
        <f t="shared" si="825"/>
        <v>628708</v>
      </c>
      <c r="GQ203" s="446">
        <f t="shared" si="825"/>
        <v>303304160</v>
      </c>
      <c r="GR203" s="446"/>
      <c r="GS203" s="446"/>
      <c r="GT203" s="446"/>
      <c r="GU203" s="446"/>
      <c r="GV203" s="416"/>
      <c r="GW203" s="402"/>
      <c r="GX203" s="402"/>
      <c r="GY203" s="402"/>
      <c r="GZ203" s="402"/>
      <c r="HA203" s="402"/>
    </row>
    <row r="204" spans="1:209" ht="10.5" customHeight="1" x14ac:dyDescent="0.2">
      <c r="A204" s="417" t="str">
        <f t="shared" si="759"/>
        <v>2024-25JANUARYY63</v>
      </c>
      <c r="B204" s="458" t="str">
        <f t="shared" si="720"/>
        <v>2024-25</v>
      </c>
      <c r="C204" s="402" t="s">
        <v>654</v>
      </c>
      <c r="D204" s="458" t="str">
        <f t="shared" si="753"/>
        <v>Y63</v>
      </c>
      <c r="E204" s="458" t="str">
        <f t="shared" si="753"/>
        <v>North East and Yorkshire</v>
      </c>
      <c r="F204" s="458" t="str">
        <f t="shared" si="753"/>
        <v>Y63</v>
      </c>
      <c r="H204" s="463">
        <f t="shared" si="746"/>
        <v>155308</v>
      </c>
      <c r="I204" s="463">
        <f t="shared" si="746"/>
        <v>102061</v>
      </c>
      <c r="J204" s="463">
        <f t="shared" si="746"/>
        <v>218163</v>
      </c>
      <c r="K204" s="463">
        <f t="shared" si="760"/>
        <v>2</v>
      </c>
      <c r="L204" s="463">
        <f t="shared" si="761"/>
        <v>0</v>
      </c>
      <c r="M204" s="463">
        <f t="shared" si="762"/>
        <v>0</v>
      </c>
      <c r="N204" s="463">
        <f t="shared" si="763"/>
        <v>13</v>
      </c>
      <c r="O204" s="463">
        <f t="shared" si="764"/>
        <v>53</v>
      </c>
      <c r="P204" s="463">
        <f t="shared" si="747"/>
        <v>755</v>
      </c>
      <c r="Q204" s="463">
        <f t="shared" si="747"/>
        <v>3009</v>
      </c>
      <c r="R204" s="463">
        <f t="shared" si="747"/>
        <v>548</v>
      </c>
      <c r="S204" s="463">
        <f t="shared" si="747"/>
        <v>118613</v>
      </c>
      <c r="T204" s="463">
        <f t="shared" si="747"/>
        <v>13388</v>
      </c>
      <c r="U204" s="463">
        <f t="shared" si="747"/>
        <v>9206</v>
      </c>
      <c r="V204" s="463">
        <f t="shared" si="747"/>
        <v>60715</v>
      </c>
      <c r="W204" s="463">
        <f t="shared" si="747"/>
        <v>20036</v>
      </c>
      <c r="X204" s="463">
        <f t="shared" si="747"/>
        <v>680</v>
      </c>
      <c r="Y204" s="463">
        <f t="shared" si="747"/>
        <v>6072124</v>
      </c>
      <c r="Z204" s="463">
        <f t="shared" si="765"/>
        <v>454</v>
      </c>
      <c r="AA204" s="463">
        <f t="shared" si="766"/>
        <v>786</v>
      </c>
      <c r="AB204" s="463">
        <f t="shared" si="693"/>
        <v>4723554</v>
      </c>
      <c r="AC204" s="463">
        <f t="shared" si="767"/>
        <v>513</v>
      </c>
      <c r="AD204" s="463">
        <f t="shared" si="768"/>
        <v>907</v>
      </c>
      <c r="AE204" s="463">
        <f t="shared" si="696"/>
        <v>102876933</v>
      </c>
      <c r="AF204" s="463">
        <f t="shared" si="769"/>
        <v>1694</v>
      </c>
      <c r="AG204" s="463">
        <f t="shared" si="770"/>
        <v>3668</v>
      </c>
      <c r="AH204" s="463">
        <f t="shared" si="699"/>
        <v>96093338</v>
      </c>
      <c r="AI204" s="463">
        <f t="shared" si="771"/>
        <v>4796</v>
      </c>
      <c r="AJ204" s="463">
        <f t="shared" si="772"/>
        <v>11055</v>
      </c>
      <c r="AK204" s="463">
        <f t="shared" si="702"/>
        <v>3402873</v>
      </c>
      <c r="AL204" s="463">
        <f t="shared" si="773"/>
        <v>5004</v>
      </c>
      <c r="AM204" s="463">
        <f t="shared" si="774"/>
        <v>11223</v>
      </c>
      <c r="AN204" s="463">
        <f t="shared" si="754"/>
        <v>922</v>
      </c>
      <c r="AO204" s="463">
        <f t="shared" si="754"/>
        <v>4338</v>
      </c>
      <c r="AP204" s="463">
        <f t="shared" si="754"/>
        <v>2509</v>
      </c>
      <c r="AQ204" s="463">
        <f t="shared" si="754"/>
        <v>5888111</v>
      </c>
      <c r="AR204" s="463">
        <f t="shared" si="775"/>
        <v>2347</v>
      </c>
      <c r="AS204" s="463">
        <f t="shared" si="776"/>
        <v>4960</v>
      </c>
      <c r="AT204" s="463">
        <f t="shared" si="748"/>
        <v>16416</v>
      </c>
      <c r="AU204" s="463">
        <f t="shared" si="748"/>
        <v>1508</v>
      </c>
      <c r="AV204" s="463">
        <f t="shared" si="748"/>
        <v>2154</v>
      </c>
      <c r="AW204" s="463">
        <f t="shared" si="748"/>
        <v>9960</v>
      </c>
      <c r="AX204" s="463">
        <f t="shared" si="748"/>
        <v>1475</v>
      </c>
      <c r="AY204" s="463">
        <f t="shared" si="748"/>
        <v>11279</v>
      </c>
      <c r="AZ204" s="463">
        <f t="shared" si="748"/>
        <v>934</v>
      </c>
      <c r="BA204" s="463">
        <f t="shared" si="755"/>
        <v>16016</v>
      </c>
      <c r="BB204" s="463">
        <f t="shared" si="755"/>
        <v>30680356</v>
      </c>
      <c r="BC204" s="463">
        <f t="shared" si="777"/>
        <v>1916</v>
      </c>
      <c r="BD204" s="463">
        <f t="shared" si="778"/>
        <v>3830</v>
      </c>
      <c r="BE204" s="463">
        <f t="shared" si="756"/>
        <v>1481</v>
      </c>
      <c r="BF204" s="463">
        <f t="shared" si="756"/>
        <v>3617</v>
      </c>
      <c r="BG204" s="463">
        <f t="shared" si="756"/>
        <v>7302</v>
      </c>
      <c r="BH204" s="463">
        <f t="shared" si="756"/>
        <v>3616</v>
      </c>
      <c r="BI204" s="463">
        <f t="shared" si="749"/>
        <v>61879</v>
      </c>
      <c r="BJ204" s="463">
        <f t="shared" si="749"/>
        <v>8007</v>
      </c>
      <c r="BK204" s="463">
        <f t="shared" si="749"/>
        <v>32311</v>
      </c>
      <c r="BL204" s="463">
        <f t="shared" si="749"/>
        <v>102197</v>
      </c>
      <c r="BM204" s="463">
        <f t="shared" si="749"/>
        <v>25384</v>
      </c>
      <c r="BN204" s="463">
        <f t="shared" si="749"/>
        <v>19009</v>
      </c>
      <c r="BO204" s="463">
        <f t="shared" si="749"/>
        <v>16990</v>
      </c>
      <c r="BP204" s="463">
        <f t="shared" si="749"/>
        <v>12860</v>
      </c>
      <c r="BQ204" s="463">
        <f t="shared" si="749"/>
        <v>80823</v>
      </c>
      <c r="BR204" s="463">
        <f t="shared" si="749"/>
        <v>64769</v>
      </c>
      <c r="BS204" s="463">
        <f t="shared" si="749"/>
        <v>31576</v>
      </c>
      <c r="BT204" s="463">
        <f t="shared" si="749"/>
        <v>21581</v>
      </c>
      <c r="BU204" s="463">
        <f t="shared" si="749"/>
        <v>1230</v>
      </c>
      <c r="BV204" s="463">
        <f t="shared" si="749"/>
        <v>750</v>
      </c>
      <c r="BW204" s="463">
        <f t="shared" si="814"/>
        <v>430</v>
      </c>
      <c r="BX204" s="463">
        <f t="shared" si="814"/>
        <v>215138</v>
      </c>
      <c r="BY204" s="463">
        <f t="shared" si="779"/>
        <v>500</v>
      </c>
      <c r="BZ204" s="463">
        <f t="shared" si="780"/>
        <v>827</v>
      </c>
      <c r="CA204" s="463">
        <f t="shared" si="815"/>
        <v>164</v>
      </c>
      <c r="CB204" s="463">
        <f t="shared" si="815"/>
        <v>69033</v>
      </c>
      <c r="CC204" s="463">
        <f t="shared" si="781"/>
        <v>421</v>
      </c>
      <c r="CD204" s="463">
        <f t="shared" si="782"/>
        <v>834</v>
      </c>
      <c r="CE204" s="463">
        <f t="shared" si="816"/>
        <v>12794</v>
      </c>
      <c r="CF204" s="463">
        <f t="shared" si="816"/>
        <v>5787953</v>
      </c>
      <c r="CG204" s="463">
        <f t="shared" si="783"/>
        <v>452</v>
      </c>
      <c r="CH204" s="463">
        <f t="shared" si="784"/>
        <v>784</v>
      </c>
      <c r="CI204" s="463">
        <f t="shared" si="817"/>
        <v>7765</v>
      </c>
      <c r="CJ204" s="463">
        <f t="shared" si="817"/>
        <v>13908611</v>
      </c>
      <c r="CK204" s="463">
        <f t="shared" si="785"/>
        <v>1791</v>
      </c>
      <c r="CL204" s="463">
        <f t="shared" si="786"/>
        <v>3877</v>
      </c>
      <c r="CM204" s="463">
        <f t="shared" si="818"/>
        <v>1804</v>
      </c>
      <c r="CN204" s="463">
        <f t="shared" si="818"/>
        <v>2324967</v>
      </c>
      <c r="CO204" s="463">
        <f t="shared" si="787"/>
        <v>1289</v>
      </c>
      <c r="CP204" s="463">
        <f t="shared" si="788"/>
        <v>2932</v>
      </c>
      <c r="CQ204" s="463">
        <f t="shared" si="819"/>
        <v>51146</v>
      </c>
      <c r="CR204" s="463">
        <f t="shared" si="819"/>
        <v>86643355</v>
      </c>
      <c r="CS204" s="463">
        <f t="shared" si="789"/>
        <v>1694</v>
      </c>
      <c r="CT204" s="463">
        <f t="shared" si="790"/>
        <v>3658</v>
      </c>
      <c r="CU204" s="463">
        <f t="shared" si="820"/>
        <v>2661</v>
      </c>
      <c r="CV204" s="463">
        <f t="shared" si="820"/>
        <v>14772981</v>
      </c>
      <c r="CW204" s="463">
        <f t="shared" si="791"/>
        <v>5552</v>
      </c>
      <c r="CX204" s="463">
        <f t="shared" si="792"/>
        <v>12790</v>
      </c>
      <c r="CY204" s="463">
        <f t="shared" si="821"/>
        <v>1060</v>
      </c>
      <c r="CZ204" s="463">
        <f t="shared" si="821"/>
        <v>5896291</v>
      </c>
      <c r="DA204" s="463">
        <f t="shared" si="793"/>
        <v>5563</v>
      </c>
      <c r="DB204" s="463">
        <f t="shared" si="794"/>
        <v>13275</v>
      </c>
      <c r="DC204" s="463">
        <f t="shared" si="822"/>
        <v>3732</v>
      </c>
      <c r="DD204" s="463">
        <f t="shared" si="822"/>
        <v>33842923</v>
      </c>
      <c r="DE204" s="463">
        <f t="shared" si="795"/>
        <v>9068</v>
      </c>
      <c r="DF204" s="463">
        <f t="shared" si="796"/>
        <v>20942</v>
      </c>
      <c r="DG204" s="463">
        <f t="shared" si="823"/>
        <v>939</v>
      </c>
      <c r="DH204" s="463">
        <f t="shared" si="823"/>
        <v>8544045</v>
      </c>
      <c r="DI204" s="463">
        <f t="shared" si="797"/>
        <v>9099</v>
      </c>
      <c r="DJ204" s="463">
        <f t="shared" si="798"/>
        <v>23123</v>
      </c>
      <c r="DK204" s="463">
        <f t="shared" si="668"/>
        <v>333</v>
      </c>
      <c r="DL204" s="463">
        <f t="shared" si="809"/>
        <v>136242</v>
      </c>
      <c r="DM204" s="463">
        <f t="shared" si="799"/>
        <v>409</v>
      </c>
      <c r="DN204" s="463">
        <f t="shared" si="800"/>
        <v>662</v>
      </c>
      <c r="DO204" s="463">
        <f t="shared" si="750"/>
        <v>8190</v>
      </c>
      <c r="DP204" s="463">
        <f t="shared" si="750"/>
        <v>316429</v>
      </c>
      <c r="DQ204" s="463">
        <f t="shared" si="801"/>
        <v>39</v>
      </c>
      <c r="DR204" s="463">
        <f t="shared" si="802"/>
        <v>66</v>
      </c>
      <c r="DS204" s="463">
        <f t="shared" si="751"/>
        <v>63</v>
      </c>
      <c r="DT204" s="463">
        <f t="shared" si="751"/>
        <v>80886</v>
      </c>
      <c r="DU204" s="463">
        <f t="shared" si="803"/>
        <v>1284</v>
      </c>
      <c r="DV204" s="463">
        <f t="shared" si="804"/>
        <v>2869</v>
      </c>
      <c r="DW204" s="463">
        <f t="shared" si="810"/>
        <v>56</v>
      </c>
      <c r="DX204" s="463">
        <f t="shared" si="741"/>
        <v>64311</v>
      </c>
      <c r="DY204" s="463">
        <f t="shared" si="741"/>
        <v>111476919</v>
      </c>
      <c r="DZ204" s="463">
        <f t="shared" si="805"/>
        <v>1733</v>
      </c>
      <c r="EA204" s="463">
        <f t="shared" si="806"/>
        <v>3508</v>
      </c>
      <c r="EB204" s="463">
        <f t="shared" si="811"/>
        <v>39193</v>
      </c>
      <c r="EC204" s="463">
        <f t="shared" si="811"/>
        <v>17560</v>
      </c>
      <c r="ED204" s="463">
        <f t="shared" si="811"/>
        <v>6180</v>
      </c>
      <c r="EE204" s="463">
        <f t="shared" si="811"/>
        <v>36899611</v>
      </c>
      <c r="EF204" s="463">
        <f t="shared" si="811"/>
        <v>5820</v>
      </c>
      <c r="EG204" s="463">
        <f t="shared" si="757"/>
        <v>336</v>
      </c>
      <c r="EH204" s="463">
        <f t="shared" si="757"/>
        <v>74</v>
      </c>
      <c r="EI204" s="463"/>
      <c r="EJ204" s="446"/>
      <c r="EK204" s="446"/>
      <c r="EL204" s="446"/>
      <c r="EM204" s="446"/>
      <c r="EN204" s="446"/>
      <c r="EO204" s="446"/>
      <c r="EP204" s="446"/>
      <c r="EQ204" s="446"/>
      <c r="ER204" s="446"/>
      <c r="ES204" s="446"/>
      <c r="ET204" s="446"/>
      <c r="EU204" s="446"/>
      <c r="EV204" s="446"/>
      <c r="EW204" s="446"/>
      <c r="EX204" s="446"/>
      <c r="EY204" s="446"/>
      <c r="EZ204" s="447"/>
      <c r="FA204" s="446">
        <f t="shared" si="709"/>
        <v>1</v>
      </c>
      <c r="FB204" s="417">
        <f t="shared" si="807"/>
        <v>2025</v>
      </c>
      <c r="FC204" s="448">
        <f t="shared" si="808"/>
        <v>45658</v>
      </c>
      <c r="FD204" s="449">
        <f t="shared" si="740"/>
        <v>31</v>
      </c>
      <c r="FE204" s="450"/>
      <c r="FF204" s="451">
        <f t="shared" si="812"/>
        <v>0.64830206601757301</v>
      </c>
      <c r="FG204" s="450"/>
      <c r="FH204" s="452">
        <f t="shared" si="710"/>
        <v>1.8960262922019719</v>
      </c>
      <c r="FI204" s="452">
        <f t="shared" si="711"/>
        <v>1.4198536002390201</v>
      </c>
      <c r="FJ204" s="452">
        <f t="shared" si="712"/>
        <v>1.8455355203128394</v>
      </c>
      <c r="FK204" s="452">
        <f t="shared" si="713"/>
        <v>1.3969150553986531</v>
      </c>
      <c r="FL204" s="452">
        <f t="shared" si="714"/>
        <v>1.3311866919212716</v>
      </c>
      <c r="FM204" s="452">
        <f t="shared" si="715"/>
        <v>1.0667709791649509</v>
      </c>
      <c r="FN204" s="452">
        <f t="shared" si="716"/>
        <v>1.5759632661209821</v>
      </c>
      <c r="FO204" s="452">
        <f t="shared" si="717"/>
        <v>1.0771111998402876</v>
      </c>
      <c r="FP204" s="452">
        <f t="shared" si="718"/>
        <v>1.8088235294117647</v>
      </c>
      <c r="FQ204" s="452">
        <f t="shared" si="719"/>
        <v>1.1029411764705883</v>
      </c>
      <c r="FR204" s="453"/>
      <c r="FS204" s="446">
        <f t="shared" si="752"/>
        <v>0</v>
      </c>
      <c r="FT204" s="446">
        <f t="shared" si="752"/>
        <v>0</v>
      </c>
      <c r="FU204" s="446">
        <f t="shared" si="752"/>
        <v>1340232</v>
      </c>
      <c r="FV204" s="446">
        <f t="shared" si="752"/>
        <v>5431390</v>
      </c>
      <c r="FW204" s="446">
        <f t="shared" si="752"/>
        <v>10517106</v>
      </c>
      <c r="FX204" s="446">
        <f t="shared" si="752"/>
        <v>8347168</v>
      </c>
      <c r="FY204" s="446">
        <f t="shared" si="752"/>
        <v>222700370</v>
      </c>
      <c r="FZ204" s="446">
        <f t="shared" si="752"/>
        <v>221504628</v>
      </c>
      <c r="GA204" s="446">
        <f t="shared" si="752"/>
        <v>7631562</v>
      </c>
      <c r="GB204" s="446">
        <f t="shared" si="758"/>
        <v>61346614</v>
      </c>
      <c r="GC204" s="446">
        <f t="shared" si="758"/>
        <v>12445191</v>
      </c>
      <c r="GD204" s="446">
        <f t="shared" si="824"/>
        <v>355660</v>
      </c>
      <c r="GE204" s="446">
        <f t="shared" si="824"/>
        <v>136816</v>
      </c>
      <c r="GF204" s="446">
        <f t="shared" si="824"/>
        <v>10025210</v>
      </c>
      <c r="GG204" s="446">
        <f t="shared" si="824"/>
        <v>30102174</v>
      </c>
      <c r="GH204" s="446">
        <f t="shared" si="824"/>
        <v>5289152</v>
      </c>
      <c r="GI204" s="446">
        <f t="shared" si="824"/>
        <v>187079690</v>
      </c>
      <c r="GJ204" s="446">
        <f t="shared" si="824"/>
        <v>34035009</v>
      </c>
      <c r="GK204" s="446">
        <f t="shared" si="824"/>
        <v>14071019</v>
      </c>
      <c r="GL204" s="446">
        <f t="shared" si="824"/>
        <v>78156042</v>
      </c>
      <c r="GM204" s="446">
        <f t="shared" si="824"/>
        <v>21712104</v>
      </c>
      <c r="GN204" s="446">
        <f t="shared" si="813"/>
        <v>180747</v>
      </c>
      <c r="GO204" s="446">
        <f t="shared" si="825"/>
        <v>220378</v>
      </c>
      <c r="GP204" s="446">
        <f t="shared" si="825"/>
        <v>543524</v>
      </c>
      <c r="GQ204" s="446">
        <f t="shared" si="825"/>
        <v>225582802</v>
      </c>
      <c r="GR204" s="446"/>
      <c r="GS204" s="446"/>
      <c r="GT204" s="446"/>
      <c r="GU204" s="446"/>
      <c r="GV204" s="416"/>
      <c r="GW204" s="402"/>
      <c r="GX204" s="402"/>
      <c r="GY204" s="402"/>
      <c r="GZ204" s="402"/>
      <c r="HA204" s="402"/>
    </row>
    <row r="205" spans="1:209" ht="10.5" customHeight="1" x14ac:dyDescent="0.2">
      <c r="A205" s="417" t="str">
        <f t="shared" si="759"/>
        <v>2024-25FEBRUARYY63</v>
      </c>
      <c r="B205" s="458" t="str">
        <f t="shared" si="720"/>
        <v>2024-25</v>
      </c>
      <c r="C205" s="402" t="s">
        <v>657</v>
      </c>
      <c r="D205" s="458" t="str">
        <f t="shared" si="753"/>
        <v>Y63</v>
      </c>
      <c r="E205" s="458" t="str">
        <f t="shared" si="753"/>
        <v>North East and Yorkshire</v>
      </c>
      <c r="F205" s="458" t="str">
        <f t="shared" si="753"/>
        <v>Y63</v>
      </c>
      <c r="H205" s="463">
        <f t="shared" si="746"/>
        <v>140290</v>
      </c>
      <c r="I205" s="463">
        <f t="shared" si="746"/>
        <v>92386</v>
      </c>
      <c r="J205" s="463">
        <f t="shared" si="746"/>
        <v>258313</v>
      </c>
      <c r="K205" s="463">
        <f t="shared" si="760"/>
        <v>3</v>
      </c>
      <c r="L205" s="463">
        <f t="shared" si="761"/>
        <v>0</v>
      </c>
      <c r="M205" s="463">
        <f t="shared" si="762"/>
        <v>1</v>
      </c>
      <c r="N205" s="463">
        <f t="shared" si="763"/>
        <v>19</v>
      </c>
      <c r="O205" s="463">
        <f t="shared" si="764"/>
        <v>65</v>
      </c>
      <c r="P205" s="463">
        <f t="shared" ref="P205:Y215" si="826">SUMIFS(P$443:P$10112,$B$443:$B$10112,$B205,$C$443:$C$10112,$C205,$D$443:$D$10112,$D205)</f>
        <v>627</v>
      </c>
      <c r="Q205" s="463">
        <f t="shared" si="826"/>
        <v>2517</v>
      </c>
      <c r="R205" s="463">
        <f t="shared" si="826"/>
        <v>591</v>
      </c>
      <c r="S205" s="463">
        <f t="shared" si="826"/>
        <v>106793</v>
      </c>
      <c r="T205" s="463">
        <f t="shared" si="826"/>
        <v>12086</v>
      </c>
      <c r="U205" s="463">
        <f t="shared" si="826"/>
        <v>8441</v>
      </c>
      <c r="V205" s="463">
        <f t="shared" si="826"/>
        <v>53651</v>
      </c>
      <c r="W205" s="463">
        <f t="shared" si="826"/>
        <v>19007</v>
      </c>
      <c r="X205" s="463">
        <f t="shared" si="826"/>
        <v>586</v>
      </c>
      <c r="Y205" s="463">
        <f t="shared" si="826"/>
        <v>5573636</v>
      </c>
      <c r="Z205" s="463">
        <f t="shared" si="765"/>
        <v>461</v>
      </c>
      <c r="AA205" s="463">
        <f t="shared" si="766"/>
        <v>794</v>
      </c>
      <c r="AB205" s="463">
        <f t="shared" si="693"/>
        <v>4342214</v>
      </c>
      <c r="AC205" s="463">
        <f t="shared" si="767"/>
        <v>514</v>
      </c>
      <c r="AD205" s="463">
        <f t="shared" si="768"/>
        <v>899</v>
      </c>
      <c r="AE205" s="463">
        <f t="shared" si="696"/>
        <v>87358303</v>
      </c>
      <c r="AF205" s="463">
        <f t="shared" si="769"/>
        <v>1628</v>
      </c>
      <c r="AG205" s="463">
        <f t="shared" si="770"/>
        <v>3502</v>
      </c>
      <c r="AH205" s="463">
        <f t="shared" si="699"/>
        <v>82750530</v>
      </c>
      <c r="AI205" s="463">
        <f t="shared" si="771"/>
        <v>4354</v>
      </c>
      <c r="AJ205" s="463">
        <f t="shared" si="772"/>
        <v>9903</v>
      </c>
      <c r="AK205" s="463">
        <f t="shared" si="702"/>
        <v>2195959</v>
      </c>
      <c r="AL205" s="463">
        <f t="shared" si="773"/>
        <v>3747</v>
      </c>
      <c r="AM205" s="463">
        <f t="shared" si="774"/>
        <v>8905</v>
      </c>
      <c r="AN205" s="463">
        <f t="shared" si="754"/>
        <v>760</v>
      </c>
      <c r="AO205" s="463">
        <f t="shared" si="754"/>
        <v>3693</v>
      </c>
      <c r="AP205" s="463">
        <f t="shared" si="754"/>
        <v>2219</v>
      </c>
      <c r="AQ205" s="463">
        <f t="shared" si="754"/>
        <v>5221435</v>
      </c>
      <c r="AR205" s="463">
        <f t="shared" si="775"/>
        <v>2353</v>
      </c>
      <c r="AS205" s="463">
        <f t="shared" si="776"/>
        <v>4993</v>
      </c>
      <c r="AT205" s="463">
        <f t="shared" ref="AT205:AZ215" si="827">SUMIFS(AT$443:AT$10112,$B$443:$B$10112,$B205,$C$443:$C$10112,$C205,$D$443:$D$10112,$D205)</f>
        <v>14847</v>
      </c>
      <c r="AU205" s="463">
        <f t="shared" si="827"/>
        <v>1426</v>
      </c>
      <c r="AV205" s="463">
        <f t="shared" si="827"/>
        <v>1972</v>
      </c>
      <c r="AW205" s="463">
        <f t="shared" si="827"/>
        <v>8382</v>
      </c>
      <c r="AX205" s="463">
        <f t="shared" si="827"/>
        <v>1407</v>
      </c>
      <c r="AY205" s="463">
        <f t="shared" si="827"/>
        <v>10042</v>
      </c>
      <c r="AZ205" s="463">
        <f t="shared" si="827"/>
        <v>859</v>
      </c>
      <c r="BA205" s="463">
        <f t="shared" si="755"/>
        <v>13202</v>
      </c>
      <c r="BB205" s="463">
        <f t="shared" si="755"/>
        <v>25728115</v>
      </c>
      <c r="BC205" s="463">
        <f t="shared" si="777"/>
        <v>1949</v>
      </c>
      <c r="BD205" s="463">
        <f t="shared" si="778"/>
        <v>3827</v>
      </c>
      <c r="BE205" s="463">
        <f t="shared" si="756"/>
        <v>1261</v>
      </c>
      <c r="BF205" s="463">
        <f t="shared" si="756"/>
        <v>3129</v>
      </c>
      <c r="BG205" s="463">
        <f t="shared" si="756"/>
        <v>6065</v>
      </c>
      <c r="BH205" s="463">
        <f t="shared" si="756"/>
        <v>2747</v>
      </c>
      <c r="BI205" s="463">
        <f t="shared" ref="BI205:BV214" si="828">SUMIFS(BI$443:BI$10112,$B$443:$B$10112,$B205,$C$443:$C$10112,$C205,$D$443:$D$10112,$D205)</f>
        <v>55887</v>
      </c>
      <c r="BJ205" s="463">
        <f t="shared" si="828"/>
        <v>7228</v>
      </c>
      <c r="BK205" s="463">
        <f t="shared" si="828"/>
        <v>28831</v>
      </c>
      <c r="BL205" s="463">
        <f t="shared" si="828"/>
        <v>91946</v>
      </c>
      <c r="BM205" s="463">
        <f t="shared" si="828"/>
        <v>22408</v>
      </c>
      <c r="BN205" s="463">
        <f t="shared" si="828"/>
        <v>16717</v>
      </c>
      <c r="BO205" s="463">
        <f t="shared" si="828"/>
        <v>15347</v>
      </c>
      <c r="BP205" s="463">
        <f t="shared" si="828"/>
        <v>11545</v>
      </c>
      <c r="BQ205" s="463">
        <f t="shared" si="828"/>
        <v>70442</v>
      </c>
      <c r="BR205" s="463">
        <f t="shared" si="828"/>
        <v>56449</v>
      </c>
      <c r="BS205" s="463">
        <f t="shared" si="828"/>
        <v>30229</v>
      </c>
      <c r="BT205" s="463">
        <f t="shared" si="828"/>
        <v>20297</v>
      </c>
      <c r="BU205" s="463">
        <f t="shared" si="828"/>
        <v>1046</v>
      </c>
      <c r="BV205" s="463">
        <f t="shared" si="828"/>
        <v>648</v>
      </c>
      <c r="BW205" s="463">
        <f t="shared" si="814"/>
        <v>343</v>
      </c>
      <c r="BX205" s="463">
        <f t="shared" si="814"/>
        <v>175577</v>
      </c>
      <c r="BY205" s="463">
        <f t="shared" si="779"/>
        <v>512</v>
      </c>
      <c r="BZ205" s="463">
        <f t="shared" si="780"/>
        <v>864</v>
      </c>
      <c r="CA205" s="463">
        <f t="shared" si="815"/>
        <v>162</v>
      </c>
      <c r="CB205" s="463">
        <f t="shared" si="815"/>
        <v>65504</v>
      </c>
      <c r="CC205" s="463">
        <f t="shared" si="781"/>
        <v>404</v>
      </c>
      <c r="CD205" s="463">
        <f t="shared" si="782"/>
        <v>803</v>
      </c>
      <c r="CE205" s="463">
        <f t="shared" si="816"/>
        <v>11581</v>
      </c>
      <c r="CF205" s="463">
        <f t="shared" si="816"/>
        <v>5332555</v>
      </c>
      <c r="CG205" s="463">
        <f t="shared" si="783"/>
        <v>460</v>
      </c>
      <c r="CH205" s="463">
        <f t="shared" si="784"/>
        <v>789</v>
      </c>
      <c r="CI205" s="463">
        <f t="shared" si="817"/>
        <v>6658</v>
      </c>
      <c r="CJ205" s="463">
        <f t="shared" si="817"/>
        <v>11615977</v>
      </c>
      <c r="CK205" s="463">
        <f t="shared" si="785"/>
        <v>1745</v>
      </c>
      <c r="CL205" s="463">
        <f t="shared" si="786"/>
        <v>3654</v>
      </c>
      <c r="CM205" s="463">
        <f t="shared" si="818"/>
        <v>1629</v>
      </c>
      <c r="CN205" s="463">
        <f t="shared" si="818"/>
        <v>2267173</v>
      </c>
      <c r="CO205" s="463">
        <f t="shared" si="787"/>
        <v>1392</v>
      </c>
      <c r="CP205" s="463">
        <f t="shared" si="788"/>
        <v>3271</v>
      </c>
      <c r="CQ205" s="463">
        <f t="shared" si="819"/>
        <v>45364</v>
      </c>
      <c r="CR205" s="463">
        <f t="shared" si="819"/>
        <v>73475153</v>
      </c>
      <c r="CS205" s="463">
        <f t="shared" si="789"/>
        <v>1620</v>
      </c>
      <c r="CT205" s="463">
        <f t="shared" si="790"/>
        <v>3467</v>
      </c>
      <c r="CU205" s="463">
        <f t="shared" si="820"/>
        <v>2492</v>
      </c>
      <c r="CV205" s="463">
        <f t="shared" si="820"/>
        <v>14157485</v>
      </c>
      <c r="CW205" s="463">
        <f t="shared" si="791"/>
        <v>5681</v>
      </c>
      <c r="CX205" s="463">
        <f t="shared" si="792"/>
        <v>13017</v>
      </c>
      <c r="CY205" s="463">
        <f t="shared" si="821"/>
        <v>1062</v>
      </c>
      <c r="CZ205" s="463">
        <f t="shared" si="821"/>
        <v>7521845</v>
      </c>
      <c r="DA205" s="463">
        <f t="shared" si="793"/>
        <v>7083</v>
      </c>
      <c r="DB205" s="463">
        <f t="shared" si="794"/>
        <v>18460</v>
      </c>
      <c r="DC205" s="463">
        <f t="shared" si="822"/>
        <v>3276</v>
      </c>
      <c r="DD205" s="463">
        <f t="shared" si="822"/>
        <v>33549087</v>
      </c>
      <c r="DE205" s="463">
        <f t="shared" si="795"/>
        <v>10241</v>
      </c>
      <c r="DF205" s="463">
        <f t="shared" si="796"/>
        <v>22285</v>
      </c>
      <c r="DG205" s="463">
        <f t="shared" si="823"/>
        <v>835</v>
      </c>
      <c r="DH205" s="463">
        <f t="shared" si="823"/>
        <v>7162299</v>
      </c>
      <c r="DI205" s="463">
        <f t="shared" si="797"/>
        <v>8578</v>
      </c>
      <c r="DJ205" s="463">
        <f t="shared" si="798"/>
        <v>21266</v>
      </c>
      <c r="DK205" s="463">
        <f t="shared" ref="DK205:DK222" si="829">SUMIFS(DK$443:DK$10112,$B$443:$B$10112,$B205,$C$443:$C$10112,$C205,$D$443:$D$10112,$D205)</f>
        <v>245</v>
      </c>
      <c r="DL205" s="463">
        <f t="shared" si="809"/>
        <v>90675</v>
      </c>
      <c r="DM205" s="463">
        <f t="shared" si="799"/>
        <v>370</v>
      </c>
      <c r="DN205" s="463">
        <f t="shared" si="800"/>
        <v>558</v>
      </c>
      <c r="DO205" s="463">
        <f t="shared" si="750"/>
        <v>7205</v>
      </c>
      <c r="DP205" s="463">
        <f t="shared" si="750"/>
        <v>283520</v>
      </c>
      <c r="DQ205" s="463">
        <f t="shared" si="801"/>
        <v>39</v>
      </c>
      <c r="DR205" s="463">
        <f t="shared" si="802"/>
        <v>67</v>
      </c>
      <c r="DS205" s="463">
        <f t="shared" si="751"/>
        <v>73</v>
      </c>
      <c r="DT205" s="463">
        <f t="shared" si="751"/>
        <v>115028</v>
      </c>
      <c r="DU205" s="463">
        <f t="shared" si="803"/>
        <v>1576</v>
      </c>
      <c r="DV205" s="463">
        <f t="shared" si="804"/>
        <v>4160</v>
      </c>
      <c r="DW205" s="463">
        <f t="shared" si="810"/>
        <v>65</v>
      </c>
      <c r="DX205" s="463">
        <f t="shared" si="741"/>
        <v>58523</v>
      </c>
      <c r="DY205" s="463">
        <f t="shared" si="741"/>
        <v>83203635</v>
      </c>
      <c r="DZ205" s="463">
        <f t="shared" si="805"/>
        <v>1422</v>
      </c>
      <c r="EA205" s="463">
        <f t="shared" si="806"/>
        <v>2669</v>
      </c>
      <c r="EB205" s="463">
        <f t="shared" si="811"/>
        <v>33619</v>
      </c>
      <c r="EC205" s="463">
        <f t="shared" si="811"/>
        <v>12417</v>
      </c>
      <c r="ED205" s="463">
        <f t="shared" si="811"/>
        <v>3024</v>
      </c>
      <c r="EE205" s="463">
        <f t="shared" si="811"/>
        <v>18640207</v>
      </c>
      <c r="EF205" s="463">
        <f t="shared" si="811"/>
        <v>4726</v>
      </c>
      <c r="EG205" s="463">
        <f t="shared" si="757"/>
        <v>302</v>
      </c>
      <c r="EH205" s="463">
        <f t="shared" si="757"/>
        <v>94</v>
      </c>
      <c r="EI205" s="463"/>
      <c r="EJ205" s="446"/>
      <c r="EK205" s="446"/>
      <c r="EL205" s="446"/>
      <c r="EM205" s="446"/>
      <c r="EN205" s="446"/>
      <c r="EO205" s="446"/>
      <c r="EP205" s="446"/>
      <c r="EQ205" s="446"/>
      <c r="ER205" s="446"/>
      <c r="ES205" s="446"/>
      <c r="ET205" s="446"/>
      <c r="EU205" s="446"/>
      <c r="EV205" s="446"/>
      <c r="EW205" s="446"/>
      <c r="EX205" s="446"/>
      <c r="EY205" s="446"/>
      <c r="EZ205" s="447"/>
      <c r="FA205" s="446">
        <f t="shared" si="709"/>
        <v>2</v>
      </c>
      <c r="FB205" s="417">
        <f t="shared" si="807"/>
        <v>2025</v>
      </c>
      <c r="FC205" s="448">
        <f t="shared" si="808"/>
        <v>45689</v>
      </c>
      <c r="FD205" s="449">
        <f t="shared" si="740"/>
        <v>28</v>
      </c>
      <c r="FE205" s="450"/>
      <c r="FF205" s="451">
        <f t="shared" si="812"/>
        <v>0.62876341740116937</v>
      </c>
      <c r="FG205" s="450"/>
      <c r="FH205" s="452">
        <f t="shared" si="710"/>
        <v>1.8540460036405759</v>
      </c>
      <c r="FI205" s="452">
        <f t="shared" si="711"/>
        <v>1.3831706106238624</v>
      </c>
      <c r="FJ205" s="452">
        <f t="shared" si="712"/>
        <v>1.8181495083520909</v>
      </c>
      <c r="FK205" s="452">
        <f t="shared" si="713"/>
        <v>1.3677289420684753</v>
      </c>
      <c r="FL205" s="452">
        <f t="shared" si="714"/>
        <v>1.3129671394754991</v>
      </c>
      <c r="FM205" s="452">
        <f t="shared" si="715"/>
        <v>1.0521518704218003</v>
      </c>
      <c r="FN205" s="452">
        <f t="shared" si="716"/>
        <v>1.5904140579786394</v>
      </c>
      <c r="FO205" s="452">
        <f t="shared" si="717"/>
        <v>1.0678697322039248</v>
      </c>
      <c r="FP205" s="452">
        <f t="shared" si="718"/>
        <v>1.7849829351535835</v>
      </c>
      <c r="FQ205" s="452">
        <f t="shared" si="719"/>
        <v>1.10580204778157</v>
      </c>
      <c r="FR205" s="453"/>
      <c r="FS205" s="446">
        <f t="shared" ref="FS205:GA214" si="830">SUMIFS(FS$443:FS$10112,$B$443:$B$10112,$B205,$C$443:$C$10112,$C205,$D$443:$D$10112,$D205)</f>
        <v>0</v>
      </c>
      <c r="FT205" s="446">
        <f t="shared" si="830"/>
        <v>61661</v>
      </c>
      <c r="FU205" s="446">
        <f t="shared" si="830"/>
        <v>1726508</v>
      </c>
      <c r="FV205" s="446">
        <f t="shared" si="830"/>
        <v>6042145</v>
      </c>
      <c r="FW205" s="446">
        <f t="shared" si="830"/>
        <v>9593532</v>
      </c>
      <c r="FX205" s="446">
        <f t="shared" si="830"/>
        <v>7584320</v>
      </c>
      <c r="FY205" s="446">
        <f t="shared" si="830"/>
        <v>187859919</v>
      </c>
      <c r="FZ205" s="446">
        <f t="shared" si="830"/>
        <v>188222526</v>
      </c>
      <c r="GA205" s="446">
        <f t="shared" si="830"/>
        <v>5218352</v>
      </c>
      <c r="GB205" s="446">
        <f t="shared" si="758"/>
        <v>50523624</v>
      </c>
      <c r="GC205" s="446">
        <f t="shared" si="758"/>
        <v>11079299</v>
      </c>
      <c r="GD205" s="446">
        <f t="shared" si="824"/>
        <v>296430</v>
      </c>
      <c r="GE205" s="446">
        <f t="shared" si="824"/>
        <v>130102</v>
      </c>
      <c r="GF205" s="446">
        <f t="shared" si="824"/>
        <v>9135849</v>
      </c>
      <c r="GG205" s="446">
        <f t="shared" si="824"/>
        <v>24325049</v>
      </c>
      <c r="GH205" s="446">
        <f t="shared" si="824"/>
        <v>5327802</v>
      </c>
      <c r="GI205" s="446">
        <f t="shared" si="824"/>
        <v>157267954</v>
      </c>
      <c r="GJ205" s="446">
        <f t="shared" si="824"/>
        <v>32438277</v>
      </c>
      <c r="GK205" s="446">
        <f t="shared" si="824"/>
        <v>19604211</v>
      </c>
      <c r="GL205" s="446">
        <f t="shared" si="824"/>
        <v>73007147</v>
      </c>
      <c r="GM205" s="446">
        <f t="shared" si="824"/>
        <v>17757312</v>
      </c>
      <c r="GN205" s="446">
        <f t="shared" si="813"/>
        <v>303680</v>
      </c>
      <c r="GO205" s="446">
        <f t="shared" si="825"/>
        <v>136729</v>
      </c>
      <c r="GP205" s="446">
        <f t="shared" si="825"/>
        <v>481675</v>
      </c>
      <c r="GQ205" s="446">
        <f t="shared" si="825"/>
        <v>156195194</v>
      </c>
      <c r="GR205" s="446"/>
      <c r="GS205" s="446"/>
      <c r="GT205" s="446"/>
      <c r="GU205" s="446"/>
      <c r="GV205" s="416"/>
      <c r="GW205" s="402"/>
      <c r="GX205" s="402"/>
      <c r="GY205" s="402"/>
      <c r="GZ205" s="402"/>
      <c r="HA205" s="402"/>
    </row>
    <row r="206" spans="1:209" ht="10.5" customHeight="1" x14ac:dyDescent="0.2">
      <c r="A206" s="417" t="str">
        <f t="shared" si="759"/>
        <v>2024-25MARCHY63</v>
      </c>
      <c r="B206" s="458" t="str">
        <f t="shared" si="720"/>
        <v>2024-25</v>
      </c>
      <c r="C206" s="402" t="s">
        <v>660</v>
      </c>
      <c r="D206" s="458" t="str">
        <f t="shared" si="753"/>
        <v>Y63</v>
      </c>
      <c r="E206" s="458" t="str">
        <f t="shared" si="753"/>
        <v>North East and Yorkshire</v>
      </c>
      <c r="F206" s="458" t="str">
        <f t="shared" si="753"/>
        <v>Y63</v>
      </c>
      <c r="H206" s="463">
        <f t="shared" si="746"/>
        <v>154703</v>
      </c>
      <c r="I206" s="463">
        <f t="shared" si="746"/>
        <v>101806</v>
      </c>
      <c r="J206" s="463">
        <f t="shared" si="746"/>
        <v>298321</v>
      </c>
      <c r="K206" s="463">
        <f t="shared" si="760"/>
        <v>3</v>
      </c>
      <c r="L206" s="463">
        <f t="shared" si="761"/>
        <v>0</v>
      </c>
      <c r="M206" s="463">
        <f t="shared" si="762"/>
        <v>1</v>
      </c>
      <c r="N206" s="463">
        <f t="shared" si="763"/>
        <v>19</v>
      </c>
      <c r="O206" s="463">
        <f t="shared" si="764"/>
        <v>68</v>
      </c>
      <c r="P206" s="463">
        <f t="shared" si="826"/>
        <v>775</v>
      </c>
      <c r="Q206" s="463">
        <f t="shared" si="826"/>
        <v>2678</v>
      </c>
      <c r="R206" s="463">
        <f t="shared" si="826"/>
        <v>690</v>
      </c>
      <c r="S206" s="463">
        <f t="shared" si="826"/>
        <v>116806</v>
      </c>
      <c r="T206" s="463">
        <f t="shared" si="826"/>
        <v>13402</v>
      </c>
      <c r="U206" s="463">
        <f t="shared" si="826"/>
        <v>9434</v>
      </c>
      <c r="V206" s="463">
        <f t="shared" si="826"/>
        <v>59015</v>
      </c>
      <c r="W206" s="463">
        <f t="shared" si="826"/>
        <v>20926</v>
      </c>
      <c r="X206" s="463">
        <f t="shared" si="826"/>
        <v>656</v>
      </c>
      <c r="Y206" s="463">
        <f t="shared" si="826"/>
        <v>6093667</v>
      </c>
      <c r="Z206" s="463">
        <f t="shared" si="765"/>
        <v>455</v>
      </c>
      <c r="AA206" s="463">
        <f t="shared" si="766"/>
        <v>785</v>
      </c>
      <c r="AB206" s="463">
        <f t="shared" si="693"/>
        <v>4821956</v>
      </c>
      <c r="AC206" s="463">
        <f t="shared" si="767"/>
        <v>511</v>
      </c>
      <c r="AD206" s="463">
        <f t="shared" si="768"/>
        <v>898</v>
      </c>
      <c r="AE206" s="463">
        <f t="shared" si="696"/>
        <v>90412129</v>
      </c>
      <c r="AF206" s="463">
        <f t="shared" si="769"/>
        <v>1532</v>
      </c>
      <c r="AG206" s="463">
        <f t="shared" si="770"/>
        <v>3250</v>
      </c>
      <c r="AH206" s="463">
        <f t="shared" si="699"/>
        <v>85918325</v>
      </c>
      <c r="AI206" s="463">
        <f t="shared" si="771"/>
        <v>4106</v>
      </c>
      <c r="AJ206" s="463">
        <f t="shared" si="772"/>
        <v>9457</v>
      </c>
      <c r="AK206" s="463">
        <f t="shared" si="702"/>
        <v>2388100</v>
      </c>
      <c r="AL206" s="463">
        <f t="shared" si="773"/>
        <v>3640</v>
      </c>
      <c r="AM206" s="463">
        <f t="shared" si="774"/>
        <v>8017</v>
      </c>
      <c r="AN206" s="463">
        <f t="shared" si="754"/>
        <v>831</v>
      </c>
      <c r="AO206" s="463">
        <f t="shared" si="754"/>
        <v>4066</v>
      </c>
      <c r="AP206" s="463">
        <f t="shared" si="754"/>
        <v>2428</v>
      </c>
      <c r="AQ206" s="463">
        <f t="shared" si="754"/>
        <v>5954076</v>
      </c>
      <c r="AR206" s="463">
        <f t="shared" si="775"/>
        <v>2452</v>
      </c>
      <c r="AS206" s="463">
        <f t="shared" si="776"/>
        <v>5371</v>
      </c>
      <c r="AT206" s="463">
        <f t="shared" si="827"/>
        <v>15817</v>
      </c>
      <c r="AU206" s="463">
        <f t="shared" si="827"/>
        <v>1472</v>
      </c>
      <c r="AV206" s="463">
        <f t="shared" si="827"/>
        <v>1923</v>
      </c>
      <c r="AW206" s="463">
        <f t="shared" si="827"/>
        <v>9167</v>
      </c>
      <c r="AX206" s="463">
        <f t="shared" si="827"/>
        <v>1472</v>
      </c>
      <c r="AY206" s="463">
        <f t="shared" si="827"/>
        <v>10950</v>
      </c>
      <c r="AZ206" s="463">
        <f t="shared" si="827"/>
        <v>928</v>
      </c>
      <c r="BA206" s="463">
        <f t="shared" si="755"/>
        <v>14572</v>
      </c>
      <c r="BB206" s="463">
        <f t="shared" si="755"/>
        <v>27912146</v>
      </c>
      <c r="BC206" s="463">
        <f t="shared" si="777"/>
        <v>1915</v>
      </c>
      <c r="BD206" s="463">
        <f t="shared" si="778"/>
        <v>3866</v>
      </c>
      <c r="BE206" s="463">
        <f t="shared" si="756"/>
        <v>1375</v>
      </c>
      <c r="BF206" s="463">
        <f t="shared" si="756"/>
        <v>3383</v>
      </c>
      <c r="BG206" s="463">
        <f t="shared" si="756"/>
        <v>6704</v>
      </c>
      <c r="BH206" s="463">
        <f t="shared" si="756"/>
        <v>3110</v>
      </c>
      <c r="BI206" s="463">
        <f t="shared" si="828"/>
        <v>61855</v>
      </c>
      <c r="BJ206" s="463">
        <f t="shared" si="828"/>
        <v>7978</v>
      </c>
      <c r="BK206" s="463">
        <f t="shared" si="828"/>
        <v>31156</v>
      </c>
      <c r="BL206" s="463">
        <f t="shared" si="828"/>
        <v>100989</v>
      </c>
      <c r="BM206" s="463">
        <f t="shared" si="828"/>
        <v>24602</v>
      </c>
      <c r="BN206" s="463">
        <f t="shared" si="828"/>
        <v>18314</v>
      </c>
      <c r="BO206" s="463">
        <f t="shared" si="828"/>
        <v>17043</v>
      </c>
      <c r="BP206" s="463">
        <f t="shared" si="828"/>
        <v>12745</v>
      </c>
      <c r="BQ206" s="463">
        <f t="shared" si="828"/>
        <v>78015</v>
      </c>
      <c r="BR206" s="463">
        <f t="shared" si="828"/>
        <v>62271</v>
      </c>
      <c r="BS206" s="463">
        <f t="shared" si="828"/>
        <v>33951</v>
      </c>
      <c r="BT206" s="463">
        <f t="shared" si="828"/>
        <v>22303</v>
      </c>
      <c r="BU206" s="463">
        <f t="shared" si="828"/>
        <v>1171</v>
      </c>
      <c r="BV206" s="463">
        <f t="shared" si="828"/>
        <v>714</v>
      </c>
      <c r="BW206" s="463">
        <f t="shared" si="814"/>
        <v>370</v>
      </c>
      <c r="BX206" s="463">
        <f t="shared" si="814"/>
        <v>190237</v>
      </c>
      <c r="BY206" s="463">
        <f t="shared" si="779"/>
        <v>514</v>
      </c>
      <c r="BZ206" s="463">
        <f t="shared" si="780"/>
        <v>888</v>
      </c>
      <c r="CA206" s="463">
        <f t="shared" si="815"/>
        <v>169</v>
      </c>
      <c r="CB206" s="463">
        <f t="shared" si="815"/>
        <v>64103</v>
      </c>
      <c r="CC206" s="463">
        <f t="shared" si="781"/>
        <v>379</v>
      </c>
      <c r="CD206" s="463">
        <f t="shared" si="782"/>
        <v>729</v>
      </c>
      <c r="CE206" s="463">
        <f t="shared" si="816"/>
        <v>12863</v>
      </c>
      <c r="CF206" s="463">
        <f t="shared" si="816"/>
        <v>5839327</v>
      </c>
      <c r="CG206" s="463">
        <f t="shared" si="783"/>
        <v>454</v>
      </c>
      <c r="CH206" s="463">
        <f t="shared" si="784"/>
        <v>783</v>
      </c>
      <c r="CI206" s="463">
        <f t="shared" si="817"/>
        <v>6812</v>
      </c>
      <c r="CJ206" s="463">
        <f t="shared" si="817"/>
        <v>10937434</v>
      </c>
      <c r="CK206" s="463">
        <f t="shared" si="785"/>
        <v>1606</v>
      </c>
      <c r="CL206" s="463">
        <f t="shared" si="786"/>
        <v>3422</v>
      </c>
      <c r="CM206" s="463">
        <f t="shared" si="818"/>
        <v>1901</v>
      </c>
      <c r="CN206" s="463">
        <f t="shared" si="818"/>
        <v>2358288</v>
      </c>
      <c r="CO206" s="463">
        <f t="shared" si="787"/>
        <v>1241</v>
      </c>
      <c r="CP206" s="463">
        <f t="shared" si="788"/>
        <v>2937</v>
      </c>
      <c r="CQ206" s="463">
        <f t="shared" si="819"/>
        <v>50302</v>
      </c>
      <c r="CR206" s="463">
        <f t="shared" si="819"/>
        <v>77116407</v>
      </c>
      <c r="CS206" s="463">
        <f t="shared" si="789"/>
        <v>1533</v>
      </c>
      <c r="CT206" s="463">
        <f t="shared" si="790"/>
        <v>3240</v>
      </c>
      <c r="CU206" s="463">
        <f t="shared" si="820"/>
        <v>2652</v>
      </c>
      <c r="CV206" s="463">
        <f t="shared" si="820"/>
        <v>13897544</v>
      </c>
      <c r="CW206" s="463">
        <f t="shared" si="791"/>
        <v>5240</v>
      </c>
      <c r="CX206" s="463">
        <f t="shared" si="792"/>
        <v>12036</v>
      </c>
      <c r="CY206" s="463">
        <f t="shared" si="821"/>
        <v>1092</v>
      </c>
      <c r="CZ206" s="463">
        <f t="shared" si="821"/>
        <v>6895148</v>
      </c>
      <c r="DA206" s="463">
        <f t="shared" si="793"/>
        <v>6314</v>
      </c>
      <c r="DB206" s="463">
        <f t="shared" si="794"/>
        <v>15703</v>
      </c>
      <c r="DC206" s="463">
        <f t="shared" si="822"/>
        <v>3418</v>
      </c>
      <c r="DD206" s="463">
        <f t="shared" si="822"/>
        <v>29789122</v>
      </c>
      <c r="DE206" s="463">
        <f t="shared" si="795"/>
        <v>8715</v>
      </c>
      <c r="DF206" s="463">
        <f t="shared" si="796"/>
        <v>20689</v>
      </c>
      <c r="DG206" s="463">
        <f t="shared" si="823"/>
        <v>968</v>
      </c>
      <c r="DH206" s="463">
        <f t="shared" si="823"/>
        <v>8630931</v>
      </c>
      <c r="DI206" s="463">
        <f t="shared" si="797"/>
        <v>8916</v>
      </c>
      <c r="DJ206" s="463">
        <f t="shared" si="798"/>
        <v>22180</v>
      </c>
      <c r="DK206" s="463">
        <f t="shared" si="829"/>
        <v>284</v>
      </c>
      <c r="DL206" s="463">
        <f t="shared" si="809"/>
        <v>118188</v>
      </c>
      <c r="DM206" s="463">
        <f t="shared" si="799"/>
        <v>416</v>
      </c>
      <c r="DN206" s="463">
        <f t="shared" si="800"/>
        <v>647</v>
      </c>
      <c r="DO206" s="463">
        <f t="shared" si="750"/>
        <v>8195</v>
      </c>
      <c r="DP206" s="463">
        <f t="shared" si="750"/>
        <v>321173</v>
      </c>
      <c r="DQ206" s="463">
        <f t="shared" si="801"/>
        <v>39</v>
      </c>
      <c r="DR206" s="463">
        <f t="shared" si="802"/>
        <v>67</v>
      </c>
      <c r="DS206" s="463">
        <f t="shared" si="751"/>
        <v>73</v>
      </c>
      <c r="DT206" s="463">
        <f t="shared" si="751"/>
        <v>113697</v>
      </c>
      <c r="DU206" s="463">
        <f t="shared" si="803"/>
        <v>1557</v>
      </c>
      <c r="DV206" s="463">
        <f t="shared" si="804"/>
        <v>2872</v>
      </c>
      <c r="DW206" s="463">
        <f t="shared" si="810"/>
        <v>62</v>
      </c>
      <c r="DX206" s="463">
        <f t="shared" si="741"/>
        <v>64817</v>
      </c>
      <c r="DY206" s="463">
        <f t="shared" si="741"/>
        <v>83166158</v>
      </c>
      <c r="DZ206" s="463">
        <f t="shared" si="805"/>
        <v>1283</v>
      </c>
      <c r="EA206" s="463">
        <f t="shared" si="806"/>
        <v>2375</v>
      </c>
      <c r="EB206" s="463">
        <f t="shared" si="811"/>
        <v>35111</v>
      </c>
      <c r="EC206" s="463">
        <f t="shared" si="811"/>
        <v>11481</v>
      </c>
      <c r="ED206" s="463">
        <f t="shared" si="811"/>
        <v>2300</v>
      </c>
      <c r="EE206" s="463">
        <f t="shared" si="811"/>
        <v>14293409</v>
      </c>
      <c r="EF206" s="463">
        <f t="shared" si="811"/>
        <v>5272</v>
      </c>
      <c r="EG206" s="463">
        <f t="shared" si="757"/>
        <v>175</v>
      </c>
      <c r="EH206" s="463">
        <f t="shared" si="757"/>
        <v>152</v>
      </c>
      <c r="EI206" s="463"/>
      <c r="EJ206" s="446"/>
      <c r="EK206" s="446"/>
      <c r="EL206" s="446"/>
      <c r="EM206" s="446"/>
      <c r="EN206" s="446"/>
      <c r="EO206" s="446"/>
      <c r="EP206" s="446"/>
      <c r="EQ206" s="446"/>
      <c r="ER206" s="446"/>
      <c r="ES206" s="446"/>
      <c r="ET206" s="446"/>
      <c r="EU206" s="446"/>
      <c r="EV206" s="446"/>
      <c r="EW206" s="446"/>
      <c r="EX206" s="446"/>
      <c r="EY206" s="446"/>
      <c r="EZ206" s="447"/>
      <c r="FA206" s="446">
        <f t="shared" si="709"/>
        <v>3</v>
      </c>
      <c r="FB206" s="417">
        <f t="shared" si="807"/>
        <v>2025</v>
      </c>
      <c r="FC206" s="448">
        <f t="shared" si="808"/>
        <v>45717</v>
      </c>
      <c r="FD206" s="449">
        <f t="shared" si="740"/>
        <v>31</v>
      </c>
      <c r="FE206" s="450"/>
      <c r="FF206" s="451">
        <f t="shared" si="812"/>
        <v>0.64900609804387421</v>
      </c>
      <c r="FG206" s="450"/>
      <c r="FH206" s="452">
        <f t="shared" si="710"/>
        <v>1.8356961647515295</v>
      </c>
      <c r="FI206" s="452">
        <f t="shared" si="711"/>
        <v>1.3665124608267423</v>
      </c>
      <c r="FJ206" s="452">
        <f t="shared" si="712"/>
        <v>1.8065507737969049</v>
      </c>
      <c r="FK206" s="452">
        <f t="shared" si="713"/>
        <v>1.3509645961416155</v>
      </c>
      <c r="FL206" s="452">
        <f t="shared" si="714"/>
        <v>1.3219520460899772</v>
      </c>
      <c r="FM206" s="452">
        <f t="shared" si="715"/>
        <v>1.0551724137931036</v>
      </c>
      <c r="FN206" s="452">
        <f t="shared" si="716"/>
        <v>1.6224314250215044</v>
      </c>
      <c r="FO206" s="452">
        <f t="shared" si="717"/>
        <v>1.0658033068909492</v>
      </c>
      <c r="FP206" s="452">
        <f t="shared" si="718"/>
        <v>1.7850609756097562</v>
      </c>
      <c r="FQ206" s="452">
        <f t="shared" si="719"/>
        <v>1.0884146341463414</v>
      </c>
      <c r="FR206" s="453"/>
      <c r="FS206" s="446">
        <f t="shared" si="830"/>
        <v>0</v>
      </c>
      <c r="FT206" s="446">
        <f t="shared" si="830"/>
        <v>67896</v>
      </c>
      <c r="FU206" s="446">
        <f t="shared" si="830"/>
        <v>1901012</v>
      </c>
      <c r="FV206" s="446">
        <f t="shared" si="830"/>
        <v>6958922</v>
      </c>
      <c r="FW206" s="446">
        <f t="shared" si="830"/>
        <v>10523515</v>
      </c>
      <c r="FX206" s="446">
        <f t="shared" si="830"/>
        <v>8470106</v>
      </c>
      <c r="FY206" s="446">
        <f t="shared" si="830"/>
        <v>191788131</v>
      </c>
      <c r="FZ206" s="446">
        <f t="shared" si="830"/>
        <v>197891916</v>
      </c>
      <c r="GA206" s="446">
        <f t="shared" si="830"/>
        <v>5258852</v>
      </c>
      <c r="GB206" s="446">
        <f t="shared" si="758"/>
        <v>56340314</v>
      </c>
      <c r="GC206" s="446">
        <f t="shared" si="758"/>
        <v>13040064</v>
      </c>
      <c r="GD206" s="446">
        <f t="shared" si="824"/>
        <v>328720</v>
      </c>
      <c r="GE206" s="446">
        <f t="shared" si="824"/>
        <v>123279</v>
      </c>
      <c r="GF206" s="446">
        <f t="shared" si="824"/>
        <v>10066565</v>
      </c>
      <c r="GG206" s="446">
        <f t="shared" si="824"/>
        <v>23313664</v>
      </c>
      <c r="GH206" s="446">
        <f t="shared" si="824"/>
        <v>5582827</v>
      </c>
      <c r="GI206" s="446">
        <f t="shared" si="824"/>
        <v>162958228</v>
      </c>
      <c r="GJ206" s="446">
        <f t="shared" si="824"/>
        <v>31919084</v>
      </c>
      <c r="GK206" s="446">
        <f t="shared" si="824"/>
        <v>17148012</v>
      </c>
      <c r="GL206" s="446">
        <f t="shared" si="824"/>
        <v>70713773</v>
      </c>
      <c r="GM206" s="446">
        <f t="shared" si="824"/>
        <v>21469796</v>
      </c>
      <c r="GN206" s="446">
        <f t="shared" si="813"/>
        <v>209656</v>
      </c>
      <c r="GO206" s="446">
        <f t="shared" si="825"/>
        <v>183803</v>
      </c>
      <c r="GP206" s="446">
        <f t="shared" si="825"/>
        <v>547429</v>
      </c>
      <c r="GQ206" s="446">
        <f t="shared" si="825"/>
        <v>153971607</v>
      </c>
      <c r="GR206" s="446"/>
      <c r="GS206" s="446"/>
      <c r="GT206" s="446"/>
      <c r="GU206" s="446"/>
      <c r="GV206" s="416"/>
      <c r="GW206" s="402"/>
      <c r="GX206" s="402"/>
      <c r="GY206" s="402"/>
      <c r="GZ206" s="402"/>
      <c r="HA206" s="402"/>
    </row>
    <row r="207" spans="1:209" ht="10.5" customHeight="1" x14ac:dyDescent="0.2">
      <c r="A207" s="417" t="str">
        <f t="shared" si="759"/>
        <v>2025-26APRILY63</v>
      </c>
      <c r="B207" s="458" t="str">
        <f t="shared" si="720"/>
        <v>2025-26</v>
      </c>
      <c r="C207" s="402" t="s">
        <v>664</v>
      </c>
      <c r="D207" s="458" t="str">
        <f t="shared" si="753"/>
        <v>Y63</v>
      </c>
      <c r="E207" s="458" t="str">
        <f t="shared" si="753"/>
        <v>North East and Yorkshire</v>
      </c>
      <c r="F207" s="458" t="str">
        <f t="shared" si="753"/>
        <v>Y63</v>
      </c>
      <c r="H207" s="463">
        <f t="shared" si="746"/>
        <v>139154</v>
      </c>
      <c r="I207" s="463">
        <f t="shared" si="746"/>
        <v>86153</v>
      </c>
      <c r="J207" s="463">
        <f t="shared" si="746"/>
        <v>342453</v>
      </c>
      <c r="K207" s="463">
        <f t="shared" si="760"/>
        <v>4</v>
      </c>
      <c r="L207" s="463">
        <f t="shared" si="761"/>
        <v>0</v>
      </c>
      <c r="M207" s="463">
        <f t="shared" si="762"/>
        <v>9</v>
      </c>
      <c r="N207" s="463">
        <f t="shared" si="763"/>
        <v>29</v>
      </c>
      <c r="O207" s="463">
        <f t="shared" si="764"/>
        <v>77</v>
      </c>
      <c r="P207" s="463">
        <f t="shared" si="826"/>
        <v>754</v>
      </c>
      <c r="Q207" s="463">
        <f t="shared" si="826"/>
        <v>2299</v>
      </c>
      <c r="R207" s="463">
        <f t="shared" si="826"/>
        <v>744</v>
      </c>
      <c r="S207" s="463">
        <f t="shared" si="826"/>
        <v>113314</v>
      </c>
      <c r="T207" s="463">
        <f t="shared" si="826"/>
        <v>12530</v>
      </c>
      <c r="U207" s="463">
        <f t="shared" si="826"/>
        <v>8797</v>
      </c>
      <c r="V207" s="463">
        <f t="shared" si="826"/>
        <v>57407</v>
      </c>
      <c r="W207" s="463">
        <f t="shared" si="826"/>
        <v>21970</v>
      </c>
      <c r="X207" s="463">
        <f t="shared" si="826"/>
        <v>623</v>
      </c>
      <c r="Y207" s="463">
        <f t="shared" si="826"/>
        <v>5412423</v>
      </c>
      <c r="Z207" s="463">
        <f t="shared" si="765"/>
        <v>432</v>
      </c>
      <c r="AA207" s="463">
        <f t="shared" si="766"/>
        <v>754</v>
      </c>
      <c r="AB207" s="463">
        <f t="shared" si="693"/>
        <v>4320392</v>
      </c>
      <c r="AC207" s="463">
        <f t="shared" si="767"/>
        <v>491</v>
      </c>
      <c r="AD207" s="463">
        <f t="shared" si="768"/>
        <v>871</v>
      </c>
      <c r="AE207" s="463">
        <f t="shared" si="696"/>
        <v>80122534</v>
      </c>
      <c r="AF207" s="463">
        <f t="shared" si="769"/>
        <v>1396</v>
      </c>
      <c r="AG207" s="463">
        <f t="shared" si="770"/>
        <v>2938</v>
      </c>
      <c r="AH207" s="463">
        <f t="shared" si="699"/>
        <v>83474182</v>
      </c>
      <c r="AI207" s="463">
        <f t="shared" si="771"/>
        <v>3799</v>
      </c>
      <c r="AJ207" s="463">
        <f t="shared" si="772"/>
        <v>8937</v>
      </c>
      <c r="AK207" s="463">
        <f t="shared" si="702"/>
        <v>2798132</v>
      </c>
      <c r="AL207" s="463">
        <f t="shared" si="773"/>
        <v>4491</v>
      </c>
      <c r="AM207" s="463">
        <f t="shared" si="774"/>
        <v>10623</v>
      </c>
      <c r="AN207" s="463">
        <f t="shared" si="754"/>
        <v>710</v>
      </c>
      <c r="AO207" s="463">
        <f t="shared" si="754"/>
        <v>3699</v>
      </c>
      <c r="AP207" s="463">
        <f t="shared" si="754"/>
        <v>2603</v>
      </c>
      <c r="AQ207" s="463">
        <f t="shared" si="754"/>
        <v>6417702</v>
      </c>
      <c r="AR207" s="463">
        <f t="shared" si="775"/>
        <v>2466</v>
      </c>
      <c r="AS207" s="463">
        <f t="shared" si="776"/>
        <v>5302</v>
      </c>
      <c r="AT207" s="463">
        <f t="shared" si="827"/>
        <v>14142</v>
      </c>
      <c r="AU207" s="463">
        <f t="shared" si="827"/>
        <v>1855</v>
      </c>
      <c r="AV207" s="463">
        <f t="shared" si="827"/>
        <v>3381</v>
      </c>
      <c r="AW207" s="463">
        <f t="shared" si="827"/>
        <v>12250</v>
      </c>
      <c r="AX207" s="463">
        <f t="shared" si="827"/>
        <v>1067</v>
      </c>
      <c r="AY207" s="463">
        <f t="shared" si="827"/>
        <v>7839</v>
      </c>
      <c r="AZ207" s="463">
        <f t="shared" si="827"/>
        <v>1472</v>
      </c>
      <c r="BA207" s="463">
        <f t="shared" si="755"/>
        <v>14586</v>
      </c>
      <c r="BB207" s="463">
        <f t="shared" si="755"/>
        <v>25946096</v>
      </c>
      <c r="BC207" s="463">
        <f t="shared" si="777"/>
        <v>1779</v>
      </c>
      <c r="BD207" s="463">
        <f t="shared" si="778"/>
        <v>3425</v>
      </c>
      <c r="BE207" s="463">
        <f t="shared" si="756"/>
        <v>1240</v>
      </c>
      <c r="BF207" s="463">
        <f t="shared" si="756"/>
        <v>3026</v>
      </c>
      <c r="BG207" s="463">
        <f t="shared" si="756"/>
        <v>7035</v>
      </c>
      <c r="BH207" s="463">
        <f t="shared" si="756"/>
        <v>3285</v>
      </c>
      <c r="BI207" s="463">
        <f t="shared" si="828"/>
        <v>60683</v>
      </c>
      <c r="BJ207" s="463">
        <f t="shared" si="828"/>
        <v>7604</v>
      </c>
      <c r="BK207" s="463">
        <f t="shared" si="828"/>
        <v>30885</v>
      </c>
      <c r="BL207" s="463">
        <f t="shared" si="828"/>
        <v>99172</v>
      </c>
      <c r="BM207" s="463">
        <f t="shared" si="828"/>
        <v>22822</v>
      </c>
      <c r="BN207" s="463">
        <f t="shared" si="828"/>
        <v>17213</v>
      </c>
      <c r="BO207" s="463">
        <f t="shared" si="828"/>
        <v>15701</v>
      </c>
      <c r="BP207" s="463">
        <f t="shared" si="828"/>
        <v>11942</v>
      </c>
      <c r="BQ207" s="463">
        <f t="shared" si="828"/>
        <v>75252</v>
      </c>
      <c r="BR207" s="463">
        <f t="shared" si="828"/>
        <v>60542</v>
      </c>
      <c r="BS207" s="463">
        <f t="shared" si="828"/>
        <v>35522</v>
      </c>
      <c r="BT207" s="463">
        <f t="shared" si="828"/>
        <v>23416</v>
      </c>
      <c r="BU207" s="463">
        <f t="shared" si="828"/>
        <v>1170</v>
      </c>
      <c r="BV207" s="463">
        <f t="shared" si="828"/>
        <v>683</v>
      </c>
      <c r="BW207" s="463">
        <f t="shared" si="814"/>
        <v>294</v>
      </c>
      <c r="BX207" s="463">
        <f t="shared" si="814"/>
        <v>144586</v>
      </c>
      <c r="BY207" s="463">
        <f t="shared" si="779"/>
        <v>492</v>
      </c>
      <c r="BZ207" s="463">
        <f t="shared" si="780"/>
        <v>858</v>
      </c>
      <c r="CA207" s="463">
        <f t="shared" si="815"/>
        <v>154</v>
      </c>
      <c r="CB207" s="463">
        <f t="shared" si="815"/>
        <v>52587</v>
      </c>
      <c r="CC207" s="463">
        <f t="shared" si="781"/>
        <v>341</v>
      </c>
      <c r="CD207" s="463">
        <f t="shared" si="782"/>
        <v>641</v>
      </c>
      <c r="CE207" s="463">
        <f t="shared" si="816"/>
        <v>12082</v>
      </c>
      <c r="CF207" s="463">
        <f t="shared" si="816"/>
        <v>5215250</v>
      </c>
      <c r="CG207" s="463">
        <f t="shared" si="783"/>
        <v>432</v>
      </c>
      <c r="CH207" s="463">
        <f t="shared" si="784"/>
        <v>751</v>
      </c>
      <c r="CI207" s="463">
        <f t="shared" si="817"/>
        <v>6592</v>
      </c>
      <c r="CJ207" s="463">
        <f t="shared" si="817"/>
        <v>9575385</v>
      </c>
      <c r="CK207" s="463">
        <f t="shared" si="785"/>
        <v>1453</v>
      </c>
      <c r="CL207" s="463">
        <f t="shared" si="786"/>
        <v>3016</v>
      </c>
      <c r="CM207" s="463">
        <f t="shared" si="818"/>
        <v>1903</v>
      </c>
      <c r="CN207" s="463">
        <f t="shared" si="818"/>
        <v>2137485</v>
      </c>
      <c r="CO207" s="463">
        <f t="shared" si="787"/>
        <v>1123</v>
      </c>
      <c r="CP207" s="463">
        <f t="shared" si="788"/>
        <v>2543</v>
      </c>
      <c r="CQ207" s="463">
        <f t="shared" si="819"/>
        <v>48912</v>
      </c>
      <c r="CR207" s="463">
        <f t="shared" si="819"/>
        <v>68409664</v>
      </c>
      <c r="CS207" s="463">
        <f t="shared" si="789"/>
        <v>1399</v>
      </c>
      <c r="CT207" s="463">
        <f t="shared" si="790"/>
        <v>2937</v>
      </c>
      <c r="CU207" s="463">
        <f t="shared" si="820"/>
        <v>2642</v>
      </c>
      <c r="CV207" s="463">
        <f t="shared" si="820"/>
        <v>13099060</v>
      </c>
      <c r="CW207" s="463">
        <f t="shared" si="791"/>
        <v>4958</v>
      </c>
      <c r="CX207" s="463">
        <f t="shared" si="792"/>
        <v>11479</v>
      </c>
      <c r="CY207" s="463">
        <f t="shared" si="821"/>
        <v>993</v>
      </c>
      <c r="CZ207" s="463">
        <f t="shared" si="821"/>
        <v>5754557</v>
      </c>
      <c r="DA207" s="463">
        <f t="shared" si="793"/>
        <v>5795</v>
      </c>
      <c r="DB207" s="463">
        <f t="shared" si="794"/>
        <v>14396</v>
      </c>
      <c r="DC207" s="463">
        <f t="shared" si="822"/>
        <v>3139</v>
      </c>
      <c r="DD207" s="463">
        <f t="shared" si="822"/>
        <v>25833721</v>
      </c>
      <c r="DE207" s="463">
        <f t="shared" si="795"/>
        <v>8230</v>
      </c>
      <c r="DF207" s="463">
        <f t="shared" si="796"/>
        <v>19473</v>
      </c>
      <c r="DG207" s="463">
        <f t="shared" si="823"/>
        <v>989</v>
      </c>
      <c r="DH207" s="463">
        <f t="shared" si="823"/>
        <v>8842691</v>
      </c>
      <c r="DI207" s="463">
        <f t="shared" si="797"/>
        <v>8941</v>
      </c>
      <c r="DJ207" s="463">
        <f t="shared" si="798"/>
        <v>23066</v>
      </c>
      <c r="DK207" s="463">
        <f t="shared" si="829"/>
        <v>263</v>
      </c>
      <c r="DL207" s="463">
        <f t="shared" si="809"/>
        <v>99858</v>
      </c>
      <c r="DM207" s="463">
        <f t="shared" si="799"/>
        <v>380</v>
      </c>
      <c r="DN207" s="463">
        <f t="shared" si="800"/>
        <v>649</v>
      </c>
      <c r="DO207" s="463">
        <f t="shared" si="750"/>
        <v>6785</v>
      </c>
      <c r="DP207" s="463">
        <f t="shared" si="750"/>
        <v>273473</v>
      </c>
      <c r="DQ207" s="463">
        <f t="shared" si="801"/>
        <v>40</v>
      </c>
      <c r="DR207" s="463">
        <f t="shared" si="802"/>
        <v>71</v>
      </c>
      <c r="DS207" s="463">
        <f t="shared" si="751"/>
        <v>67</v>
      </c>
      <c r="DT207" s="463">
        <f t="shared" si="751"/>
        <v>75470</v>
      </c>
      <c r="DU207" s="463">
        <f t="shared" si="803"/>
        <v>1126</v>
      </c>
      <c r="DV207" s="463">
        <f t="shared" si="804"/>
        <v>2238</v>
      </c>
      <c r="DW207" s="463">
        <f t="shared" si="810"/>
        <v>61</v>
      </c>
      <c r="DX207" s="463">
        <f t="shared" si="741"/>
        <v>63069</v>
      </c>
      <c r="DY207" s="463">
        <f t="shared" si="741"/>
        <v>84924222</v>
      </c>
      <c r="DZ207" s="463">
        <f t="shared" si="805"/>
        <v>1347</v>
      </c>
      <c r="EA207" s="463">
        <f t="shared" si="806"/>
        <v>2456</v>
      </c>
      <c r="EB207" s="463">
        <f t="shared" si="811"/>
        <v>35808</v>
      </c>
      <c r="EC207" s="463">
        <f t="shared" si="811"/>
        <v>12126</v>
      </c>
      <c r="ED207" s="463">
        <f t="shared" si="811"/>
        <v>2529</v>
      </c>
      <c r="EE207" s="463">
        <f t="shared" si="811"/>
        <v>16203538</v>
      </c>
      <c r="EF207" s="463">
        <f t="shared" si="811"/>
        <v>5645</v>
      </c>
      <c r="EG207" s="463">
        <f t="shared" si="757"/>
        <v>155</v>
      </c>
      <c r="EH207" s="463">
        <f t="shared" si="757"/>
        <v>185</v>
      </c>
      <c r="EI207" s="463"/>
      <c r="EJ207" s="446"/>
      <c r="EK207" s="446"/>
      <c r="EL207" s="446"/>
      <c r="EM207" s="446"/>
      <c r="EN207" s="446"/>
      <c r="EO207" s="446"/>
      <c r="EP207" s="446"/>
      <c r="EQ207" s="446"/>
      <c r="ER207" s="446"/>
      <c r="ES207" s="446"/>
      <c r="ET207" s="446"/>
      <c r="EU207" s="446"/>
      <c r="EV207" s="446"/>
      <c r="EW207" s="446"/>
      <c r="EX207" s="446"/>
      <c r="EY207" s="446"/>
      <c r="EZ207" s="447"/>
      <c r="FA207" s="446">
        <f t="shared" si="709"/>
        <v>4</v>
      </c>
      <c r="FB207" s="417">
        <f t="shared" si="807"/>
        <v>2025</v>
      </c>
      <c r="FC207" s="448">
        <f t="shared" si="808"/>
        <v>45748</v>
      </c>
      <c r="FD207" s="449">
        <f t="shared" si="740"/>
        <v>30</v>
      </c>
      <c r="FE207" s="450"/>
      <c r="FF207" s="451">
        <f t="shared" si="812"/>
        <v>0.576171875</v>
      </c>
      <c r="FG207" s="450"/>
      <c r="FH207" s="452">
        <f t="shared" si="710"/>
        <v>1.8213886671987232</v>
      </c>
      <c r="FI207" s="452">
        <f t="shared" si="711"/>
        <v>1.3737430167597766</v>
      </c>
      <c r="FJ207" s="452">
        <f t="shared" si="712"/>
        <v>1.7848130044333295</v>
      </c>
      <c r="FK207" s="452">
        <f t="shared" si="713"/>
        <v>1.3575082414459474</v>
      </c>
      <c r="FL207" s="452">
        <f t="shared" si="714"/>
        <v>1.3108505931332415</v>
      </c>
      <c r="FM207" s="452">
        <f t="shared" si="715"/>
        <v>1.0546100649746546</v>
      </c>
      <c r="FN207" s="452">
        <f t="shared" si="716"/>
        <v>1.6168411470186619</v>
      </c>
      <c r="FO207" s="452">
        <f t="shared" si="717"/>
        <v>1.0658170232134729</v>
      </c>
      <c r="FP207" s="452">
        <f t="shared" si="718"/>
        <v>1.8780096308186196</v>
      </c>
      <c r="FQ207" s="452">
        <f t="shared" si="719"/>
        <v>1.0963081861958266</v>
      </c>
      <c r="FR207" s="453"/>
      <c r="FS207" s="446">
        <f t="shared" si="830"/>
        <v>0</v>
      </c>
      <c r="FT207" s="446">
        <f t="shared" si="830"/>
        <v>751870</v>
      </c>
      <c r="FU207" s="446">
        <f t="shared" si="830"/>
        <v>2502878</v>
      </c>
      <c r="FV207" s="446">
        <f t="shared" si="830"/>
        <v>6619156</v>
      </c>
      <c r="FW207" s="446">
        <f t="shared" si="830"/>
        <v>9445840</v>
      </c>
      <c r="FX207" s="446">
        <f t="shared" si="830"/>
        <v>7664753</v>
      </c>
      <c r="FY207" s="446">
        <f t="shared" si="830"/>
        <v>168658446</v>
      </c>
      <c r="FZ207" s="446">
        <f t="shared" si="830"/>
        <v>196340886</v>
      </c>
      <c r="GA207" s="446">
        <f t="shared" si="830"/>
        <v>6618305</v>
      </c>
      <c r="GB207" s="446">
        <f t="shared" si="758"/>
        <v>49963680</v>
      </c>
      <c r="GC207" s="446">
        <f t="shared" si="758"/>
        <v>13801934</v>
      </c>
      <c r="GD207" s="446">
        <f t="shared" si="824"/>
        <v>252210</v>
      </c>
      <c r="GE207" s="446">
        <f t="shared" si="824"/>
        <v>98666</v>
      </c>
      <c r="GF207" s="446">
        <f t="shared" si="824"/>
        <v>9071888</v>
      </c>
      <c r="GG207" s="446">
        <f t="shared" si="824"/>
        <v>19882774</v>
      </c>
      <c r="GH207" s="446">
        <f t="shared" si="824"/>
        <v>4839319</v>
      </c>
      <c r="GI207" s="446">
        <f t="shared" si="824"/>
        <v>143652018</v>
      </c>
      <c r="GJ207" s="446">
        <f t="shared" si="824"/>
        <v>30326574</v>
      </c>
      <c r="GK207" s="446">
        <f t="shared" si="824"/>
        <v>14295213</v>
      </c>
      <c r="GL207" s="446">
        <f t="shared" si="824"/>
        <v>61124331</v>
      </c>
      <c r="GM207" s="446">
        <f t="shared" si="824"/>
        <v>22811789</v>
      </c>
      <c r="GN207" s="446">
        <f t="shared" si="813"/>
        <v>149930</v>
      </c>
      <c r="GO207" s="446">
        <f t="shared" si="825"/>
        <v>170673</v>
      </c>
      <c r="GP207" s="446">
        <f t="shared" si="825"/>
        <v>480355</v>
      </c>
      <c r="GQ207" s="446">
        <f t="shared" si="825"/>
        <v>154876398</v>
      </c>
      <c r="GR207" s="446"/>
      <c r="GS207" s="446"/>
      <c r="GT207" s="446"/>
      <c r="GU207" s="446"/>
      <c r="GV207" s="416"/>
      <c r="GW207" s="402"/>
      <c r="GX207" s="402"/>
      <c r="GY207" s="402"/>
      <c r="GZ207" s="402"/>
      <c r="HA207" s="402"/>
    </row>
    <row r="208" spans="1:209" ht="10.5" customHeight="1" x14ac:dyDescent="0.2">
      <c r="A208" s="417" t="str">
        <f t="shared" si="759"/>
        <v>2025-26MAYY63</v>
      </c>
      <c r="B208" s="458" t="str">
        <f t="shared" si="720"/>
        <v>2025-26</v>
      </c>
      <c r="C208" s="402" t="s">
        <v>668</v>
      </c>
      <c r="D208" s="458" t="str">
        <f t="shared" si="753"/>
        <v>Y63</v>
      </c>
      <c r="E208" s="458" t="str">
        <f t="shared" si="753"/>
        <v>North East and Yorkshire</v>
      </c>
      <c r="F208" s="458" t="str">
        <f t="shared" si="753"/>
        <v>Y63</v>
      </c>
      <c r="H208" s="463">
        <f t="shared" si="746"/>
        <v>135204</v>
      </c>
      <c r="I208" s="463">
        <f t="shared" si="746"/>
        <v>79480</v>
      </c>
      <c r="J208" s="463">
        <f t="shared" si="746"/>
        <v>148798</v>
      </c>
      <c r="K208" s="463">
        <f t="shared" si="760"/>
        <v>2</v>
      </c>
      <c r="L208" s="463">
        <f t="shared" si="761"/>
        <v>0</v>
      </c>
      <c r="M208" s="463">
        <f t="shared" si="762"/>
        <v>0</v>
      </c>
      <c r="N208" s="463">
        <f t="shared" si="763"/>
        <v>7</v>
      </c>
      <c r="O208" s="463">
        <f t="shared" si="764"/>
        <v>53</v>
      </c>
      <c r="P208" s="463">
        <f t="shared" si="826"/>
        <v>765</v>
      </c>
      <c r="Q208" s="463">
        <f t="shared" si="826"/>
        <v>2174</v>
      </c>
      <c r="R208" s="463">
        <f t="shared" si="826"/>
        <v>631</v>
      </c>
      <c r="S208" s="463">
        <f t="shared" si="826"/>
        <v>115272</v>
      </c>
      <c r="T208" s="463">
        <f t="shared" si="826"/>
        <v>12306</v>
      </c>
      <c r="U208" s="463">
        <f t="shared" si="826"/>
        <v>8483</v>
      </c>
      <c r="V208" s="463">
        <f t="shared" si="826"/>
        <v>58424</v>
      </c>
      <c r="W208" s="463">
        <f t="shared" si="826"/>
        <v>22986</v>
      </c>
      <c r="X208" s="463">
        <f t="shared" si="826"/>
        <v>586</v>
      </c>
      <c r="Y208" s="463">
        <f t="shared" si="826"/>
        <v>5359025</v>
      </c>
      <c r="Z208" s="463">
        <f t="shared" si="765"/>
        <v>435</v>
      </c>
      <c r="AA208" s="463">
        <f t="shared" si="766"/>
        <v>758</v>
      </c>
      <c r="AB208" s="463">
        <f t="shared" si="693"/>
        <v>4154776</v>
      </c>
      <c r="AC208" s="463">
        <f t="shared" si="767"/>
        <v>490</v>
      </c>
      <c r="AD208" s="463">
        <f t="shared" si="768"/>
        <v>867</v>
      </c>
      <c r="AE208" s="463">
        <f t="shared" si="696"/>
        <v>81890507</v>
      </c>
      <c r="AF208" s="463">
        <f t="shared" si="769"/>
        <v>1402</v>
      </c>
      <c r="AG208" s="463">
        <f t="shared" si="770"/>
        <v>2977</v>
      </c>
      <c r="AH208" s="463">
        <f t="shared" si="699"/>
        <v>86567736</v>
      </c>
      <c r="AI208" s="463">
        <f t="shared" si="771"/>
        <v>3766</v>
      </c>
      <c r="AJ208" s="463">
        <f t="shared" si="772"/>
        <v>8699</v>
      </c>
      <c r="AK208" s="463">
        <f t="shared" si="702"/>
        <v>2303732</v>
      </c>
      <c r="AL208" s="463">
        <f t="shared" si="773"/>
        <v>3931</v>
      </c>
      <c r="AM208" s="463">
        <f t="shared" si="774"/>
        <v>9856</v>
      </c>
      <c r="AN208" s="463">
        <f t="shared" si="754"/>
        <v>784</v>
      </c>
      <c r="AO208" s="463">
        <f t="shared" si="754"/>
        <v>3887</v>
      </c>
      <c r="AP208" s="463">
        <f t="shared" si="754"/>
        <v>3160</v>
      </c>
      <c r="AQ208" s="463">
        <f t="shared" si="754"/>
        <v>8791294</v>
      </c>
      <c r="AR208" s="463">
        <f t="shared" si="775"/>
        <v>2782</v>
      </c>
      <c r="AS208" s="463">
        <f t="shared" si="776"/>
        <v>6080</v>
      </c>
      <c r="AT208" s="463">
        <f t="shared" si="827"/>
        <v>14001</v>
      </c>
      <c r="AU208" s="463">
        <f t="shared" si="827"/>
        <v>1954</v>
      </c>
      <c r="AV208" s="463">
        <f t="shared" si="827"/>
        <v>3180</v>
      </c>
      <c r="AW208" s="463">
        <f t="shared" si="827"/>
        <v>11918</v>
      </c>
      <c r="AX208" s="463">
        <f t="shared" si="827"/>
        <v>1425</v>
      </c>
      <c r="AY208" s="463">
        <f t="shared" si="827"/>
        <v>7442</v>
      </c>
      <c r="AZ208" s="463">
        <f t="shared" si="827"/>
        <v>1809</v>
      </c>
      <c r="BA208" s="463">
        <f t="shared" si="755"/>
        <v>15227</v>
      </c>
      <c r="BB208" s="463">
        <f t="shared" si="755"/>
        <v>30012894</v>
      </c>
      <c r="BC208" s="463">
        <f t="shared" si="777"/>
        <v>1971</v>
      </c>
      <c r="BD208" s="463">
        <f t="shared" si="778"/>
        <v>3772</v>
      </c>
      <c r="BE208" s="463">
        <f t="shared" si="756"/>
        <v>1358</v>
      </c>
      <c r="BF208" s="463">
        <f t="shared" si="756"/>
        <v>2991</v>
      </c>
      <c r="BG208" s="463">
        <f t="shared" si="756"/>
        <v>7649</v>
      </c>
      <c r="BH208" s="463">
        <f t="shared" si="756"/>
        <v>3229</v>
      </c>
      <c r="BI208" s="463">
        <f t="shared" si="828"/>
        <v>61369</v>
      </c>
      <c r="BJ208" s="463">
        <f t="shared" si="828"/>
        <v>8072</v>
      </c>
      <c r="BK208" s="463">
        <f t="shared" si="828"/>
        <v>31830</v>
      </c>
      <c r="BL208" s="463">
        <f t="shared" si="828"/>
        <v>101271</v>
      </c>
      <c r="BM208" s="463">
        <f t="shared" si="828"/>
        <v>22631</v>
      </c>
      <c r="BN208" s="463">
        <f t="shared" si="828"/>
        <v>17166</v>
      </c>
      <c r="BO208" s="463">
        <f t="shared" si="828"/>
        <v>15339</v>
      </c>
      <c r="BP208" s="463">
        <f t="shared" si="828"/>
        <v>11730</v>
      </c>
      <c r="BQ208" s="463">
        <f t="shared" si="828"/>
        <v>75680</v>
      </c>
      <c r="BR208" s="463">
        <f t="shared" si="828"/>
        <v>61722</v>
      </c>
      <c r="BS208" s="463">
        <f t="shared" si="828"/>
        <v>36788</v>
      </c>
      <c r="BT208" s="463">
        <f t="shared" si="828"/>
        <v>24492</v>
      </c>
      <c r="BU208" s="463">
        <f t="shared" si="828"/>
        <v>1139</v>
      </c>
      <c r="BV208" s="463">
        <f t="shared" si="828"/>
        <v>665</v>
      </c>
      <c r="BW208" s="463">
        <f t="shared" si="814"/>
        <v>276</v>
      </c>
      <c r="BX208" s="463">
        <f t="shared" si="814"/>
        <v>134610</v>
      </c>
      <c r="BY208" s="463">
        <f t="shared" si="779"/>
        <v>488</v>
      </c>
      <c r="BZ208" s="463">
        <f t="shared" si="780"/>
        <v>818</v>
      </c>
      <c r="CA208" s="463">
        <f t="shared" si="815"/>
        <v>188</v>
      </c>
      <c r="CB208" s="463">
        <f t="shared" si="815"/>
        <v>78991</v>
      </c>
      <c r="CC208" s="463">
        <f t="shared" si="781"/>
        <v>420</v>
      </c>
      <c r="CD208" s="463">
        <f t="shared" si="782"/>
        <v>785</v>
      </c>
      <c r="CE208" s="463">
        <f t="shared" si="816"/>
        <v>11842</v>
      </c>
      <c r="CF208" s="463">
        <f t="shared" si="816"/>
        <v>5145424</v>
      </c>
      <c r="CG208" s="463">
        <f t="shared" si="783"/>
        <v>435</v>
      </c>
      <c r="CH208" s="463">
        <f t="shared" si="784"/>
        <v>756</v>
      </c>
      <c r="CI208" s="463">
        <f t="shared" si="817"/>
        <v>6387</v>
      </c>
      <c r="CJ208" s="463">
        <f t="shared" si="817"/>
        <v>8827963</v>
      </c>
      <c r="CK208" s="463">
        <f t="shared" si="785"/>
        <v>1382</v>
      </c>
      <c r="CL208" s="463">
        <f t="shared" si="786"/>
        <v>2855</v>
      </c>
      <c r="CM208" s="463">
        <f t="shared" si="818"/>
        <v>2036</v>
      </c>
      <c r="CN208" s="463">
        <f t="shared" si="818"/>
        <v>2351332</v>
      </c>
      <c r="CO208" s="463">
        <f t="shared" si="787"/>
        <v>1155</v>
      </c>
      <c r="CP208" s="463">
        <f t="shared" si="788"/>
        <v>2625</v>
      </c>
      <c r="CQ208" s="463">
        <f t="shared" si="819"/>
        <v>50001</v>
      </c>
      <c r="CR208" s="463">
        <f t="shared" si="819"/>
        <v>70711212</v>
      </c>
      <c r="CS208" s="463">
        <f t="shared" si="789"/>
        <v>1414</v>
      </c>
      <c r="CT208" s="463">
        <f t="shared" si="790"/>
        <v>3002</v>
      </c>
      <c r="CU208" s="463">
        <f t="shared" si="820"/>
        <v>2666</v>
      </c>
      <c r="CV208" s="463">
        <f t="shared" si="820"/>
        <v>12161095</v>
      </c>
      <c r="CW208" s="463">
        <f t="shared" si="791"/>
        <v>4562</v>
      </c>
      <c r="CX208" s="463">
        <f t="shared" si="792"/>
        <v>10520</v>
      </c>
      <c r="CY208" s="463">
        <f t="shared" si="821"/>
        <v>1047</v>
      </c>
      <c r="CZ208" s="463">
        <f t="shared" si="821"/>
        <v>5592481</v>
      </c>
      <c r="DA208" s="463">
        <f t="shared" si="793"/>
        <v>5341</v>
      </c>
      <c r="DB208" s="463">
        <f t="shared" si="794"/>
        <v>12549</v>
      </c>
      <c r="DC208" s="463">
        <f t="shared" si="822"/>
        <v>3351</v>
      </c>
      <c r="DD208" s="463">
        <f t="shared" si="822"/>
        <v>27011923</v>
      </c>
      <c r="DE208" s="463">
        <f t="shared" si="795"/>
        <v>8061</v>
      </c>
      <c r="DF208" s="463">
        <f t="shared" si="796"/>
        <v>18507</v>
      </c>
      <c r="DG208" s="463">
        <f t="shared" si="823"/>
        <v>1015</v>
      </c>
      <c r="DH208" s="463">
        <f t="shared" si="823"/>
        <v>8613748</v>
      </c>
      <c r="DI208" s="463">
        <f t="shared" si="797"/>
        <v>8486</v>
      </c>
      <c r="DJ208" s="463">
        <f t="shared" si="798"/>
        <v>19941</v>
      </c>
      <c r="DK208" s="463">
        <f t="shared" si="829"/>
        <v>233</v>
      </c>
      <c r="DL208" s="463">
        <f t="shared" si="809"/>
        <v>101742</v>
      </c>
      <c r="DM208" s="463">
        <f t="shared" si="799"/>
        <v>437</v>
      </c>
      <c r="DN208" s="463">
        <f t="shared" si="800"/>
        <v>638</v>
      </c>
      <c r="DO208" s="463">
        <f t="shared" si="750"/>
        <v>5537</v>
      </c>
      <c r="DP208" s="463">
        <f t="shared" si="750"/>
        <v>227654</v>
      </c>
      <c r="DQ208" s="463">
        <f t="shared" si="801"/>
        <v>41</v>
      </c>
      <c r="DR208" s="463">
        <f t="shared" si="802"/>
        <v>72</v>
      </c>
      <c r="DS208" s="463">
        <f t="shared" si="751"/>
        <v>79</v>
      </c>
      <c r="DT208" s="463">
        <f t="shared" si="751"/>
        <v>112459</v>
      </c>
      <c r="DU208" s="463">
        <f t="shared" si="803"/>
        <v>1424</v>
      </c>
      <c r="DV208" s="463">
        <f t="shared" si="804"/>
        <v>2911</v>
      </c>
      <c r="DW208" s="463">
        <f t="shared" si="810"/>
        <v>67</v>
      </c>
      <c r="DX208" s="463">
        <f t="shared" si="741"/>
        <v>64490</v>
      </c>
      <c r="DY208" s="463">
        <f t="shared" si="741"/>
        <v>77855021</v>
      </c>
      <c r="DZ208" s="463">
        <f t="shared" si="805"/>
        <v>1207</v>
      </c>
      <c r="EA208" s="463">
        <f t="shared" si="806"/>
        <v>2168</v>
      </c>
      <c r="EB208" s="463">
        <f t="shared" si="811"/>
        <v>34218</v>
      </c>
      <c r="EC208" s="463">
        <f t="shared" si="811"/>
        <v>10003</v>
      </c>
      <c r="ED208" s="463">
        <f t="shared" si="811"/>
        <v>1642</v>
      </c>
      <c r="EE208" s="463">
        <f t="shared" si="811"/>
        <v>10668069</v>
      </c>
      <c r="EF208" s="463">
        <f t="shared" si="811"/>
        <v>5508</v>
      </c>
      <c r="EG208" s="463">
        <f t="shared" si="757"/>
        <v>228</v>
      </c>
      <c r="EH208" s="463">
        <f t="shared" si="757"/>
        <v>81</v>
      </c>
      <c r="EI208" s="463"/>
      <c r="EJ208" s="446"/>
      <c r="EK208" s="446"/>
      <c r="EL208" s="446"/>
      <c r="EM208" s="446"/>
      <c r="EN208" s="446"/>
      <c r="EO208" s="446"/>
      <c r="EP208" s="446"/>
      <c r="EQ208" s="446"/>
      <c r="ER208" s="446"/>
      <c r="ES208" s="446"/>
      <c r="ET208" s="446"/>
      <c r="EU208" s="446"/>
      <c r="EV208" s="446"/>
      <c r="EW208" s="446"/>
      <c r="EX208" s="446"/>
      <c r="EY208" s="446"/>
      <c r="EZ208" s="447"/>
      <c r="FA208" s="446">
        <f t="shared" si="709"/>
        <v>5</v>
      </c>
      <c r="FB208" s="417">
        <f t="shared" si="807"/>
        <v>2025</v>
      </c>
      <c r="FC208" s="448">
        <f t="shared" si="808"/>
        <v>45778</v>
      </c>
      <c r="FD208" s="449">
        <f t="shared" si="740"/>
        <v>31</v>
      </c>
      <c r="FE208" s="450"/>
      <c r="FF208" s="451">
        <f t="shared" si="812"/>
        <v>0.47976778442076079</v>
      </c>
      <c r="FG208" s="450"/>
      <c r="FH208" s="452">
        <f t="shared" si="710"/>
        <v>1.8390216154721275</v>
      </c>
      <c r="FI208" s="452">
        <f t="shared" si="711"/>
        <v>1.3949293027791321</v>
      </c>
      <c r="FJ208" s="452">
        <f t="shared" si="712"/>
        <v>1.8082046445832842</v>
      </c>
      <c r="FK208" s="452">
        <f t="shared" si="713"/>
        <v>1.3827655310621243</v>
      </c>
      <c r="FL208" s="452">
        <f t="shared" si="714"/>
        <v>1.2953580720251952</v>
      </c>
      <c r="FM208" s="452">
        <f t="shared" si="715"/>
        <v>1.0564494043543748</v>
      </c>
      <c r="FN208" s="452">
        <f t="shared" si="716"/>
        <v>1.6004524493169756</v>
      </c>
      <c r="FO208" s="452">
        <f t="shared" si="717"/>
        <v>1.0655181414774211</v>
      </c>
      <c r="FP208" s="452">
        <f t="shared" si="718"/>
        <v>1.9436860068259385</v>
      </c>
      <c r="FQ208" s="452">
        <f t="shared" si="719"/>
        <v>1.1348122866894197</v>
      </c>
      <c r="FR208" s="453"/>
      <c r="FS208" s="446">
        <f t="shared" si="830"/>
        <v>0</v>
      </c>
      <c r="FT208" s="446">
        <f t="shared" si="830"/>
        <v>0</v>
      </c>
      <c r="FU208" s="446">
        <f t="shared" si="830"/>
        <v>591352</v>
      </c>
      <c r="FV208" s="446">
        <f t="shared" si="830"/>
        <v>4245936</v>
      </c>
      <c r="FW208" s="446">
        <f t="shared" si="830"/>
        <v>9328246</v>
      </c>
      <c r="FX208" s="446">
        <f t="shared" si="830"/>
        <v>7352600</v>
      </c>
      <c r="FY208" s="446">
        <f t="shared" si="830"/>
        <v>173943704</v>
      </c>
      <c r="FZ208" s="446">
        <f t="shared" si="830"/>
        <v>199944809</v>
      </c>
      <c r="GA208" s="446">
        <f t="shared" si="830"/>
        <v>5775566</v>
      </c>
      <c r="GB208" s="446">
        <f t="shared" si="758"/>
        <v>57433296</v>
      </c>
      <c r="GC208" s="446">
        <f t="shared" si="758"/>
        <v>19211363</v>
      </c>
      <c r="GD208" s="446">
        <f t="shared" si="824"/>
        <v>225844</v>
      </c>
      <c r="GE208" s="446">
        <f t="shared" si="824"/>
        <v>147614</v>
      </c>
      <c r="GF208" s="446">
        <f t="shared" si="824"/>
        <v>8956002</v>
      </c>
      <c r="GG208" s="446">
        <f t="shared" si="824"/>
        <v>18234218</v>
      </c>
      <c r="GH208" s="446">
        <f t="shared" si="824"/>
        <v>5345468</v>
      </c>
      <c r="GI208" s="446">
        <f t="shared" si="824"/>
        <v>150109282</v>
      </c>
      <c r="GJ208" s="446">
        <f t="shared" si="824"/>
        <v>28046370</v>
      </c>
      <c r="GK208" s="446">
        <f t="shared" si="824"/>
        <v>13138395</v>
      </c>
      <c r="GL208" s="446">
        <f t="shared" si="824"/>
        <v>62017168</v>
      </c>
      <c r="GM208" s="446">
        <f t="shared" si="824"/>
        <v>20239744</v>
      </c>
      <c r="GN208" s="446">
        <f t="shared" si="813"/>
        <v>229969</v>
      </c>
      <c r="GO208" s="446">
        <f t="shared" si="825"/>
        <v>148655</v>
      </c>
      <c r="GP208" s="446">
        <f t="shared" si="825"/>
        <v>399431</v>
      </c>
      <c r="GQ208" s="446">
        <f t="shared" si="825"/>
        <v>139787992</v>
      </c>
      <c r="GR208" s="446"/>
      <c r="GS208" s="446"/>
      <c r="GT208" s="446"/>
      <c r="GU208" s="446"/>
      <c r="GV208" s="416"/>
      <c r="GW208" s="402"/>
      <c r="GX208" s="402"/>
      <c r="GY208" s="402"/>
      <c r="GZ208" s="402"/>
      <c r="HA208" s="402"/>
    </row>
    <row r="209" spans="1:209" ht="10.5" customHeight="1" x14ac:dyDescent="0.2">
      <c r="A209" s="417" t="str">
        <f t="shared" si="759"/>
        <v>2025-26JUNEY63</v>
      </c>
      <c r="B209" s="458" t="str">
        <f t="shared" si="720"/>
        <v>2025-26</v>
      </c>
      <c r="C209" s="402" t="s">
        <v>671</v>
      </c>
      <c r="D209" s="458" t="str">
        <f t="shared" si="753"/>
        <v>Y63</v>
      </c>
      <c r="E209" s="458" t="str">
        <f t="shared" si="753"/>
        <v>North East and Yorkshire</v>
      </c>
      <c r="F209" s="458" t="str">
        <f t="shared" si="753"/>
        <v>Y63</v>
      </c>
      <c r="H209" s="463">
        <f t="shared" si="746"/>
        <v>137563</v>
      </c>
      <c r="I209" s="463">
        <f t="shared" si="746"/>
        <v>82143</v>
      </c>
      <c r="J209" s="463">
        <f t="shared" si="746"/>
        <v>322437</v>
      </c>
      <c r="K209" s="463">
        <f t="shared" si="760"/>
        <v>4</v>
      </c>
      <c r="L209" s="463">
        <f t="shared" si="761"/>
        <v>0</v>
      </c>
      <c r="M209" s="463">
        <f t="shared" si="762"/>
        <v>10</v>
      </c>
      <c r="N209" s="463">
        <f t="shared" si="763"/>
        <v>28</v>
      </c>
      <c r="O209" s="463">
        <f t="shared" si="764"/>
        <v>72</v>
      </c>
      <c r="P209" s="463">
        <f t="shared" si="826"/>
        <v>711</v>
      </c>
      <c r="Q209" s="463">
        <f t="shared" si="826"/>
        <v>2236</v>
      </c>
      <c r="R209" s="463">
        <f t="shared" si="826"/>
        <v>542</v>
      </c>
      <c r="S209" s="463">
        <f t="shared" si="826"/>
        <v>114636</v>
      </c>
      <c r="T209" s="463">
        <f t="shared" si="826"/>
        <v>11793</v>
      </c>
      <c r="U209" s="463">
        <f t="shared" si="826"/>
        <v>8088</v>
      </c>
      <c r="V209" s="463">
        <f t="shared" si="826"/>
        <v>58428</v>
      </c>
      <c r="W209" s="463">
        <f t="shared" si="826"/>
        <v>22567</v>
      </c>
      <c r="X209" s="463">
        <f t="shared" si="826"/>
        <v>604</v>
      </c>
      <c r="Y209" s="463">
        <f t="shared" si="826"/>
        <v>5214197</v>
      </c>
      <c r="Z209" s="463">
        <f t="shared" si="765"/>
        <v>442</v>
      </c>
      <c r="AA209" s="463">
        <f t="shared" si="766"/>
        <v>764</v>
      </c>
      <c r="AB209" s="463">
        <f t="shared" si="693"/>
        <v>3987888</v>
      </c>
      <c r="AC209" s="463">
        <f t="shared" si="767"/>
        <v>493</v>
      </c>
      <c r="AD209" s="463">
        <f t="shared" si="768"/>
        <v>865</v>
      </c>
      <c r="AE209" s="463">
        <f t="shared" si="696"/>
        <v>86779983</v>
      </c>
      <c r="AF209" s="463">
        <f t="shared" si="769"/>
        <v>1485</v>
      </c>
      <c r="AG209" s="463">
        <f t="shared" si="770"/>
        <v>3093</v>
      </c>
      <c r="AH209" s="463">
        <f t="shared" si="699"/>
        <v>89881739</v>
      </c>
      <c r="AI209" s="463">
        <f t="shared" si="771"/>
        <v>3983</v>
      </c>
      <c r="AJ209" s="463">
        <f t="shared" si="772"/>
        <v>9211</v>
      </c>
      <c r="AK209" s="463">
        <f t="shared" si="702"/>
        <v>2357264</v>
      </c>
      <c r="AL209" s="463">
        <f t="shared" si="773"/>
        <v>3903</v>
      </c>
      <c r="AM209" s="463">
        <f t="shared" si="774"/>
        <v>9155</v>
      </c>
      <c r="AN209" s="463">
        <f t="shared" si="754"/>
        <v>655</v>
      </c>
      <c r="AO209" s="463">
        <f t="shared" si="754"/>
        <v>3958</v>
      </c>
      <c r="AP209" s="463">
        <f t="shared" si="754"/>
        <v>3229</v>
      </c>
      <c r="AQ209" s="463">
        <f t="shared" si="754"/>
        <v>10481276</v>
      </c>
      <c r="AR209" s="463">
        <f t="shared" si="775"/>
        <v>3246</v>
      </c>
      <c r="AS209" s="463">
        <f t="shared" si="776"/>
        <v>6301</v>
      </c>
      <c r="AT209" s="463">
        <f t="shared" si="827"/>
        <v>14286</v>
      </c>
      <c r="AU209" s="463">
        <f t="shared" si="827"/>
        <v>1969</v>
      </c>
      <c r="AV209" s="463">
        <f t="shared" si="827"/>
        <v>2839</v>
      </c>
      <c r="AW209" s="463">
        <f t="shared" si="827"/>
        <v>10646</v>
      </c>
      <c r="AX209" s="463">
        <f t="shared" si="827"/>
        <v>1738</v>
      </c>
      <c r="AY209" s="463">
        <f t="shared" si="827"/>
        <v>7740</v>
      </c>
      <c r="AZ209" s="463">
        <f t="shared" si="827"/>
        <v>1769</v>
      </c>
      <c r="BA209" s="463">
        <f t="shared" si="755"/>
        <v>14903</v>
      </c>
      <c r="BB209" s="463">
        <f t="shared" si="755"/>
        <v>31341508</v>
      </c>
      <c r="BC209" s="463">
        <f t="shared" si="777"/>
        <v>2103</v>
      </c>
      <c r="BD209" s="463">
        <f t="shared" si="778"/>
        <v>3954</v>
      </c>
      <c r="BE209" s="463">
        <f t="shared" si="756"/>
        <v>1279</v>
      </c>
      <c r="BF209" s="463">
        <f t="shared" si="756"/>
        <v>3097</v>
      </c>
      <c r="BG209" s="463">
        <f t="shared" si="756"/>
        <v>7446</v>
      </c>
      <c r="BH209" s="463">
        <f t="shared" si="756"/>
        <v>3081</v>
      </c>
      <c r="BI209" s="463">
        <f t="shared" si="828"/>
        <v>60697</v>
      </c>
      <c r="BJ209" s="463">
        <f t="shared" si="828"/>
        <v>7865</v>
      </c>
      <c r="BK209" s="463">
        <f t="shared" si="828"/>
        <v>31788</v>
      </c>
      <c r="BL209" s="463">
        <f t="shared" si="828"/>
        <v>100350</v>
      </c>
      <c r="BM209" s="463">
        <f t="shared" si="828"/>
        <v>21724</v>
      </c>
      <c r="BN209" s="463">
        <f t="shared" si="828"/>
        <v>16616</v>
      </c>
      <c r="BO209" s="463">
        <f t="shared" si="828"/>
        <v>14630</v>
      </c>
      <c r="BP209" s="463">
        <f t="shared" si="828"/>
        <v>11313</v>
      </c>
      <c r="BQ209" s="463">
        <f t="shared" si="828"/>
        <v>75979</v>
      </c>
      <c r="BR209" s="463">
        <f t="shared" si="828"/>
        <v>61526</v>
      </c>
      <c r="BS209" s="463">
        <f t="shared" si="828"/>
        <v>36500</v>
      </c>
      <c r="BT209" s="463">
        <f t="shared" si="828"/>
        <v>24011</v>
      </c>
      <c r="BU209" s="463">
        <f t="shared" si="828"/>
        <v>1143</v>
      </c>
      <c r="BV209" s="463">
        <f t="shared" si="828"/>
        <v>683</v>
      </c>
      <c r="BW209" s="463">
        <f t="shared" si="814"/>
        <v>285</v>
      </c>
      <c r="BX209" s="463">
        <f t="shared" si="814"/>
        <v>137093</v>
      </c>
      <c r="BY209" s="463">
        <f t="shared" si="779"/>
        <v>481</v>
      </c>
      <c r="BZ209" s="463">
        <f t="shared" si="780"/>
        <v>822</v>
      </c>
      <c r="CA209" s="463">
        <f t="shared" si="815"/>
        <v>200</v>
      </c>
      <c r="CB209" s="463">
        <f t="shared" si="815"/>
        <v>81177</v>
      </c>
      <c r="CC209" s="463">
        <f t="shared" si="781"/>
        <v>406</v>
      </c>
      <c r="CD209" s="463">
        <f t="shared" si="782"/>
        <v>728</v>
      </c>
      <c r="CE209" s="463">
        <f t="shared" si="816"/>
        <v>11308</v>
      </c>
      <c r="CF209" s="463">
        <f t="shared" si="816"/>
        <v>4995927</v>
      </c>
      <c r="CG209" s="463">
        <f t="shared" si="783"/>
        <v>442</v>
      </c>
      <c r="CH209" s="463">
        <f t="shared" si="784"/>
        <v>762</v>
      </c>
      <c r="CI209" s="463">
        <f t="shared" si="817"/>
        <v>6035</v>
      </c>
      <c r="CJ209" s="463">
        <f t="shared" si="817"/>
        <v>8983286</v>
      </c>
      <c r="CK209" s="463">
        <f t="shared" si="785"/>
        <v>1489</v>
      </c>
      <c r="CL209" s="463">
        <f t="shared" si="786"/>
        <v>3050</v>
      </c>
      <c r="CM209" s="463">
        <f t="shared" si="818"/>
        <v>2223</v>
      </c>
      <c r="CN209" s="463">
        <f t="shared" si="818"/>
        <v>2758123</v>
      </c>
      <c r="CO209" s="463">
        <f t="shared" si="787"/>
        <v>1241</v>
      </c>
      <c r="CP209" s="463">
        <f t="shared" si="788"/>
        <v>2732</v>
      </c>
      <c r="CQ209" s="463">
        <f t="shared" si="819"/>
        <v>50170</v>
      </c>
      <c r="CR209" s="463">
        <f t="shared" si="819"/>
        <v>75038574</v>
      </c>
      <c r="CS209" s="463">
        <f t="shared" si="789"/>
        <v>1496</v>
      </c>
      <c r="CT209" s="463">
        <f t="shared" si="790"/>
        <v>3101</v>
      </c>
      <c r="CU209" s="463">
        <f t="shared" si="820"/>
        <v>2625</v>
      </c>
      <c r="CV209" s="463">
        <f t="shared" si="820"/>
        <v>12585584</v>
      </c>
      <c r="CW209" s="463">
        <f t="shared" si="791"/>
        <v>4795</v>
      </c>
      <c r="CX209" s="463">
        <f t="shared" si="792"/>
        <v>11149</v>
      </c>
      <c r="CY209" s="463">
        <f t="shared" si="821"/>
        <v>1152</v>
      </c>
      <c r="CZ209" s="463">
        <f t="shared" si="821"/>
        <v>7440040</v>
      </c>
      <c r="DA209" s="463">
        <f t="shared" si="793"/>
        <v>6458</v>
      </c>
      <c r="DB209" s="463">
        <f t="shared" si="794"/>
        <v>16072</v>
      </c>
      <c r="DC209" s="463">
        <f t="shared" si="822"/>
        <v>3264</v>
      </c>
      <c r="DD209" s="463">
        <f t="shared" si="822"/>
        <v>27508442</v>
      </c>
      <c r="DE209" s="463">
        <f t="shared" si="795"/>
        <v>8428</v>
      </c>
      <c r="DF209" s="463">
        <f t="shared" si="796"/>
        <v>20111</v>
      </c>
      <c r="DG209" s="463">
        <f t="shared" si="823"/>
        <v>1074</v>
      </c>
      <c r="DH209" s="463">
        <f t="shared" si="823"/>
        <v>8884536</v>
      </c>
      <c r="DI209" s="463">
        <f t="shared" si="797"/>
        <v>8272</v>
      </c>
      <c r="DJ209" s="463">
        <f t="shared" si="798"/>
        <v>21236</v>
      </c>
      <c r="DK209" s="463">
        <f t="shared" si="829"/>
        <v>304</v>
      </c>
      <c r="DL209" s="463">
        <f t="shared" si="809"/>
        <v>129910</v>
      </c>
      <c r="DM209" s="463">
        <f t="shared" si="799"/>
        <v>427</v>
      </c>
      <c r="DN209" s="463">
        <f t="shared" si="800"/>
        <v>660</v>
      </c>
      <c r="DO209" s="463">
        <f t="shared" si="750"/>
        <v>5273</v>
      </c>
      <c r="DP209" s="463">
        <f t="shared" si="750"/>
        <v>229001</v>
      </c>
      <c r="DQ209" s="463">
        <f t="shared" si="801"/>
        <v>43</v>
      </c>
      <c r="DR209" s="463">
        <f t="shared" si="802"/>
        <v>77</v>
      </c>
      <c r="DS209" s="463">
        <f t="shared" si="751"/>
        <v>65</v>
      </c>
      <c r="DT209" s="463">
        <f t="shared" si="751"/>
        <v>77205</v>
      </c>
      <c r="DU209" s="463">
        <f t="shared" si="803"/>
        <v>1188</v>
      </c>
      <c r="DV209" s="463">
        <f t="shared" si="804"/>
        <v>2398</v>
      </c>
      <c r="DW209" s="463">
        <f t="shared" si="810"/>
        <v>54</v>
      </c>
      <c r="DX209" s="463">
        <f t="shared" ref="DX209:DY222" si="831">SUMIFS(DX$443:DX$10112,$B$443:$B$10112,$B209,$C$443:$C$10112,$C209,$D$443:$D$10112,$D209)</f>
        <v>63551</v>
      </c>
      <c r="DY209" s="463">
        <f t="shared" si="831"/>
        <v>74504884</v>
      </c>
      <c r="DZ209" s="463">
        <f t="shared" si="805"/>
        <v>1172</v>
      </c>
      <c r="EA209" s="463">
        <f t="shared" si="806"/>
        <v>2109</v>
      </c>
      <c r="EB209" s="463">
        <f t="shared" ref="EB209:EF222" si="832">SUMIFS(EB$443:EB$10112,$B$443:$B$10112,$B209,$C$443:$C$10112,$C209,$D$443:$D$10112,$D209)</f>
        <v>33205</v>
      </c>
      <c r="EC209" s="463">
        <f t="shared" si="832"/>
        <v>9274</v>
      </c>
      <c r="ED209" s="463">
        <f t="shared" si="832"/>
        <v>1253</v>
      </c>
      <c r="EE209" s="463">
        <f t="shared" si="832"/>
        <v>8839594</v>
      </c>
      <c r="EF209" s="463">
        <f t="shared" si="832"/>
        <v>5526</v>
      </c>
      <c r="EG209" s="463">
        <f t="shared" si="757"/>
        <v>505</v>
      </c>
      <c r="EH209" s="463">
        <f t="shared" si="757"/>
        <v>160</v>
      </c>
      <c r="EI209" s="463"/>
      <c r="EJ209" s="446"/>
      <c r="EK209" s="446"/>
      <c r="EL209" s="446"/>
      <c r="EM209" s="446"/>
      <c r="EN209" s="446"/>
      <c r="EO209" s="446"/>
      <c r="EP209" s="446"/>
      <c r="EQ209" s="446"/>
      <c r="ER209" s="446"/>
      <c r="ES209" s="446"/>
      <c r="ET209" s="446"/>
      <c r="EU209" s="446"/>
      <c r="EV209" s="446"/>
      <c r="EW209" s="446"/>
      <c r="EX209" s="446"/>
      <c r="EY209" s="446"/>
      <c r="EZ209" s="447"/>
      <c r="FA209" s="446">
        <f t="shared" si="709"/>
        <v>6</v>
      </c>
      <c r="FB209" s="417">
        <f t="shared" si="807"/>
        <v>2025</v>
      </c>
      <c r="FC209" s="448">
        <f t="shared" si="808"/>
        <v>45809</v>
      </c>
      <c r="FD209" s="449">
        <f t="shared" si="740"/>
        <v>30</v>
      </c>
      <c r="FE209" s="450"/>
      <c r="FF209" s="451">
        <f t="shared" si="812"/>
        <v>0.47581663959574083</v>
      </c>
      <c r="FG209" s="450"/>
      <c r="FH209" s="452">
        <f t="shared" si="710"/>
        <v>1.8421097261087085</v>
      </c>
      <c r="FI209" s="452">
        <f t="shared" si="711"/>
        <v>1.4089714237259392</v>
      </c>
      <c r="FJ209" s="452">
        <f t="shared" si="712"/>
        <v>1.8088526211671612</v>
      </c>
      <c r="FK209" s="452">
        <f t="shared" si="713"/>
        <v>1.3987388724035608</v>
      </c>
      <c r="FL209" s="452">
        <f t="shared" si="714"/>
        <v>1.3003868008489081</v>
      </c>
      <c r="FM209" s="452">
        <f t="shared" si="715"/>
        <v>1.053022523447662</v>
      </c>
      <c r="FN209" s="452">
        <f t="shared" si="716"/>
        <v>1.617405946736385</v>
      </c>
      <c r="FO209" s="452">
        <f t="shared" si="717"/>
        <v>1.0639872380023929</v>
      </c>
      <c r="FP209" s="452">
        <f t="shared" si="718"/>
        <v>1.8923841059602649</v>
      </c>
      <c r="FQ209" s="452">
        <f t="shared" si="719"/>
        <v>1.130794701986755</v>
      </c>
      <c r="FR209" s="453"/>
      <c r="FS209" s="446">
        <f t="shared" si="830"/>
        <v>0</v>
      </c>
      <c r="FT209" s="446">
        <f t="shared" si="830"/>
        <v>808182</v>
      </c>
      <c r="FU209" s="446">
        <f t="shared" si="830"/>
        <v>2274539</v>
      </c>
      <c r="FV209" s="446">
        <f t="shared" si="830"/>
        <v>5886331</v>
      </c>
      <c r="FW209" s="446">
        <f t="shared" si="830"/>
        <v>9005115</v>
      </c>
      <c r="FX209" s="446">
        <f t="shared" si="830"/>
        <v>6995070</v>
      </c>
      <c r="FY209" s="446">
        <f t="shared" si="830"/>
        <v>180699428</v>
      </c>
      <c r="FZ209" s="446">
        <f t="shared" si="830"/>
        <v>207861037</v>
      </c>
      <c r="GA209" s="446">
        <f t="shared" si="830"/>
        <v>5529343</v>
      </c>
      <c r="GB209" s="446">
        <f t="shared" si="758"/>
        <v>58920715</v>
      </c>
      <c r="GC209" s="446">
        <f t="shared" si="758"/>
        <v>20345648</v>
      </c>
      <c r="GD209" s="446">
        <f t="shared" si="824"/>
        <v>234254</v>
      </c>
      <c r="GE209" s="446">
        <f t="shared" si="824"/>
        <v>145555</v>
      </c>
      <c r="GF209" s="446">
        <f t="shared" si="824"/>
        <v>8615838</v>
      </c>
      <c r="GG209" s="446">
        <f t="shared" si="824"/>
        <v>18405785</v>
      </c>
      <c r="GH209" s="446">
        <f t="shared" si="824"/>
        <v>6073128</v>
      </c>
      <c r="GI209" s="446">
        <f t="shared" si="824"/>
        <v>155563362</v>
      </c>
      <c r="GJ209" s="446">
        <f t="shared" si="824"/>
        <v>29267084</v>
      </c>
      <c r="GK209" s="446">
        <f t="shared" si="824"/>
        <v>18514856</v>
      </c>
      <c r="GL209" s="446">
        <f t="shared" si="824"/>
        <v>65641380</v>
      </c>
      <c r="GM209" s="446">
        <f t="shared" si="824"/>
        <v>22807226</v>
      </c>
      <c r="GN209" s="446">
        <f t="shared" si="813"/>
        <v>155870</v>
      </c>
      <c r="GO209" s="446">
        <f t="shared" si="825"/>
        <v>200772</v>
      </c>
      <c r="GP209" s="446">
        <f t="shared" si="825"/>
        <v>403489</v>
      </c>
      <c r="GQ209" s="446">
        <f t="shared" si="825"/>
        <v>134002032</v>
      </c>
      <c r="GR209" s="446"/>
      <c r="GS209" s="446"/>
      <c r="GT209" s="446"/>
      <c r="GU209" s="446"/>
      <c r="GV209" s="416"/>
      <c r="GW209" s="402"/>
      <c r="GX209" s="402"/>
      <c r="GY209" s="402"/>
      <c r="GZ209" s="402"/>
      <c r="HA209" s="402"/>
    </row>
    <row r="210" spans="1:209" ht="10.5" customHeight="1" x14ac:dyDescent="0.2">
      <c r="A210" s="417" t="str">
        <f t="shared" si="759"/>
        <v>2025-26JULYY63</v>
      </c>
      <c r="B210" s="458" t="str">
        <f t="shared" si="720"/>
        <v>2025-26</v>
      </c>
      <c r="C210" s="402" t="s">
        <v>673</v>
      </c>
      <c r="D210" s="458" t="str">
        <f t="shared" si="753"/>
        <v>Y63</v>
      </c>
      <c r="E210" s="458" t="str">
        <f t="shared" si="753"/>
        <v>North East and Yorkshire</v>
      </c>
      <c r="F210" s="458" t="str">
        <f t="shared" si="753"/>
        <v>Y63</v>
      </c>
      <c r="H210" s="463">
        <f t="shared" si="746"/>
        <v>141602</v>
      </c>
      <c r="I210" s="463">
        <f t="shared" si="746"/>
        <v>86386</v>
      </c>
      <c r="J210" s="463">
        <f t="shared" si="746"/>
        <v>618675</v>
      </c>
      <c r="K210" s="463">
        <f t="shared" si="760"/>
        <v>7</v>
      </c>
      <c r="L210" s="463">
        <f t="shared" si="761"/>
        <v>0</v>
      </c>
      <c r="M210" s="463">
        <f t="shared" si="762"/>
        <v>25</v>
      </c>
      <c r="N210" s="463">
        <f t="shared" si="763"/>
        <v>49</v>
      </c>
      <c r="O210" s="463">
        <f t="shared" si="764"/>
        <v>99</v>
      </c>
      <c r="P210" s="463">
        <f t="shared" si="826"/>
        <v>682</v>
      </c>
      <c r="Q210" s="463">
        <f t="shared" si="826"/>
        <v>2221</v>
      </c>
      <c r="R210" s="463">
        <f t="shared" si="826"/>
        <v>543</v>
      </c>
      <c r="S210" s="463">
        <f t="shared" si="826"/>
        <v>116974</v>
      </c>
      <c r="T210" s="463">
        <f t="shared" si="826"/>
        <v>11568</v>
      </c>
      <c r="U210" s="463">
        <f t="shared" si="826"/>
        <v>7819</v>
      </c>
      <c r="V210" s="463">
        <f t="shared" si="826"/>
        <v>58306</v>
      </c>
      <c r="W210" s="463">
        <f t="shared" si="826"/>
        <v>24023</v>
      </c>
      <c r="X210" s="463">
        <f t="shared" si="826"/>
        <v>714</v>
      </c>
      <c r="Y210" s="463">
        <f t="shared" si="826"/>
        <v>5106541</v>
      </c>
      <c r="Z210" s="463">
        <f t="shared" si="765"/>
        <v>441</v>
      </c>
      <c r="AA210" s="463">
        <f t="shared" si="766"/>
        <v>766</v>
      </c>
      <c r="AB210" s="463">
        <f t="shared" si="693"/>
        <v>3802039</v>
      </c>
      <c r="AC210" s="463">
        <f t="shared" si="767"/>
        <v>486</v>
      </c>
      <c r="AD210" s="463">
        <f t="shared" si="768"/>
        <v>856</v>
      </c>
      <c r="AE210" s="463">
        <f t="shared" si="696"/>
        <v>83466843</v>
      </c>
      <c r="AF210" s="463">
        <f t="shared" si="769"/>
        <v>1432</v>
      </c>
      <c r="AG210" s="463">
        <f t="shared" si="770"/>
        <v>2946</v>
      </c>
      <c r="AH210" s="463">
        <f t="shared" si="699"/>
        <v>91752112</v>
      </c>
      <c r="AI210" s="463">
        <f t="shared" si="771"/>
        <v>3819</v>
      </c>
      <c r="AJ210" s="463">
        <f t="shared" si="772"/>
        <v>8838</v>
      </c>
      <c r="AK210" s="463">
        <f t="shared" si="702"/>
        <v>3138903</v>
      </c>
      <c r="AL210" s="463">
        <f t="shared" si="773"/>
        <v>4396</v>
      </c>
      <c r="AM210" s="463">
        <f t="shared" si="774"/>
        <v>10201</v>
      </c>
      <c r="AN210" s="463">
        <f t="shared" si="754"/>
        <v>625</v>
      </c>
      <c r="AO210" s="463">
        <f t="shared" si="754"/>
        <v>4277</v>
      </c>
      <c r="AP210" s="463">
        <f t="shared" si="754"/>
        <v>3398</v>
      </c>
      <c r="AQ210" s="463">
        <f t="shared" si="754"/>
        <v>10968580</v>
      </c>
      <c r="AR210" s="463">
        <f t="shared" si="775"/>
        <v>3228</v>
      </c>
      <c r="AS210" s="463">
        <f t="shared" si="776"/>
        <v>6727</v>
      </c>
      <c r="AT210" s="463">
        <f t="shared" si="827"/>
        <v>14903</v>
      </c>
      <c r="AU210" s="463">
        <f t="shared" si="827"/>
        <v>1947</v>
      </c>
      <c r="AV210" s="463">
        <f t="shared" si="827"/>
        <v>2842</v>
      </c>
      <c r="AW210" s="463">
        <f t="shared" si="827"/>
        <v>11052</v>
      </c>
      <c r="AX210" s="463">
        <f t="shared" si="827"/>
        <v>1887</v>
      </c>
      <c r="AY210" s="463">
        <f t="shared" si="827"/>
        <v>8227</v>
      </c>
      <c r="AZ210" s="463">
        <f t="shared" si="827"/>
        <v>1886</v>
      </c>
      <c r="BA210" s="463">
        <f t="shared" si="755"/>
        <v>15122</v>
      </c>
      <c r="BB210" s="463">
        <f t="shared" si="755"/>
        <v>31689069</v>
      </c>
      <c r="BC210" s="463">
        <f t="shared" si="777"/>
        <v>2096</v>
      </c>
      <c r="BD210" s="463">
        <f t="shared" si="778"/>
        <v>4064</v>
      </c>
      <c r="BE210" s="463">
        <f t="shared" si="756"/>
        <v>1304</v>
      </c>
      <c r="BF210" s="463">
        <f t="shared" si="756"/>
        <v>3346</v>
      </c>
      <c r="BG210" s="463">
        <f t="shared" si="756"/>
        <v>7564</v>
      </c>
      <c r="BH210" s="463">
        <f t="shared" si="756"/>
        <v>2908</v>
      </c>
      <c r="BI210" s="463">
        <f t="shared" si="828"/>
        <v>61348</v>
      </c>
      <c r="BJ210" s="463">
        <f t="shared" si="828"/>
        <v>8243</v>
      </c>
      <c r="BK210" s="463">
        <f t="shared" si="828"/>
        <v>32480</v>
      </c>
      <c r="BL210" s="463">
        <f t="shared" si="828"/>
        <v>102071</v>
      </c>
      <c r="BM210" s="463">
        <f t="shared" si="828"/>
        <v>21195</v>
      </c>
      <c r="BN210" s="463">
        <f t="shared" si="828"/>
        <v>16155</v>
      </c>
      <c r="BO210" s="463">
        <f t="shared" si="828"/>
        <v>14145</v>
      </c>
      <c r="BP210" s="463">
        <f t="shared" si="828"/>
        <v>10898</v>
      </c>
      <c r="BQ210" s="463">
        <f t="shared" si="828"/>
        <v>75399</v>
      </c>
      <c r="BR210" s="463">
        <f t="shared" si="828"/>
        <v>61517</v>
      </c>
      <c r="BS210" s="463">
        <f t="shared" si="828"/>
        <v>38097</v>
      </c>
      <c r="BT210" s="463">
        <f t="shared" si="828"/>
        <v>25503</v>
      </c>
      <c r="BU210" s="463">
        <f t="shared" si="828"/>
        <v>1329</v>
      </c>
      <c r="BV210" s="463">
        <f t="shared" si="828"/>
        <v>785</v>
      </c>
      <c r="BW210" s="463">
        <f t="shared" si="814"/>
        <v>225</v>
      </c>
      <c r="BX210" s="463">
        <f t="shared" si="814"/>
        <v>111405</v>
      </c>
      <c r="BY210" s="463">
        <f t="shared" si="779"/>
        <v>495</v>
      </c>
      <c r="BZ210" s="463">
        <f t="shared" si="780"/>
        <v>942</v>
      </c>
      <c r="CA210" s="463">
        <f t="shared" si="815"/>
        <v>280</v>
      </c>
      <c r="CB210" s="463">
        <f t="shared" si="815"/>
        <v>118072</v>
      </c>
      <c r="CC210" s="463">
        <f t="shared" si="781"/>
        <v>422</v>
      </c>
      <c r="CD210" s="463">
        <f t="shared" si="782"/>
        <v>807</v>
      </c>
      <c r="CE210" s="463">
        <f t="shared" si="816"/>
        <v>11063</v>
      </c>
      <c r="CF210" s="463">
        <f t="shared" si="816"/>
        <v>4877064</v>
      </c>
      <c r="CG210" s="463">
        <f t="shared" si="783"/>
        <v>441</v>
      </c>
      <c r="CH210" s="463">
        <f t="shared" si="784"/>
        <v>763</v>
      </c>
      <c r="CI210" s="463">
        <f t="shared" si="817"/>
        <v>5821</v>
      </c>
      <c r="CJ210" s="463">
        <f t="shared" si="817"/>
        <v>8190025</v>
      </c>
      <c r="CK210" s="463">
        <f t="shared" si="785"/>
        <v>1407</v>
      </c>
      <c r="CL210" s="463">
        <f t="shared" si="786"/>
        <v>2884</v>
      </c>
      <c r="CM210" s="463">
        <f t="shared" si="818"/>
        <v>2494</v>
      </c>
      <c r="CN210" s="463">
        <f t="shared" si="818"/>
        <v>2938145</v>
      </c>
      <c r="CO210" s="463">
        <f t="shared" si="787"/>
        <v>1178</v>
      </c>
      <c r="CP210" s="463">
        <f t="shared" si="788"/>
        <v>2506</v>
      </c>
      <c r="CQ210" s="463">
        <f t="shared" si="819"/>
        <v>49991</v>
      </c>
      <c r="CR210" s="463">
        <f t="shared" si="819"/>
        <v>72338673</v>
      </c>
      <c r="CS210" s="463">
        <f t="shared" si="789"/>
        <v>1447</v>
      </c>
      <c r="CT210" s="463">
        <f t="shared" si="790"/>
        <v>2965</v>
      </c>
      <c r="CU210" s="463">
        <f t="shared" si="820"/>
        <v>2633</v>
      </c>
      <c r="CV210" s="463">
        <f t="shared" si="820"/>
        <v>11907924</v>
      </c>
      <c r="CW210" s="463">
        <f t="shared" si="791"/>
        <v>4523</v>
      </c>
      <c r="CX210" s="463">
        <f t="shared" si="792"/>
        <v>11046</v>
      </c>
      <c r="CY210" s="463">
        <f t="shared" si="821"/>
        <v>1153</v>
      </c>
      <c r="CZ210" s="463">
        <f t="shared" si="821"/>
        <v>5844167</v>
      </c>
      <c r="DA210" s="463">
        <f t="shared" si="793"/>
        <v>5069</v>
      </c>
      <c r="DB210" s="463">
        <f t="shared" si="794"/>
        <v>11847</v>
      </c>
      <c r="DC210" s="463">
        <f t="shared" si="822"/>
        <v>3598</v>
      </c>
      <c r="DD210" s="463">
        <f t="shared" si="822"/>
        <v>27415309</v>
      </c>
      <c r="DE210" s="463">
        <f t="shared" si="795"/>
        <v>7620</v>
      </c>
      <c r="DF210" s="463">
        <f t="shared" si="796"/>
        <v>17119</v>
      </c>
      <c r="DG210" s="463">
        <f t="shared" si="823"/>
        <v>1149</v>
      </c>
      <c r="DH210" s="463">
        <f t="shared" si="823"/>
        <v>8471446</v>
      </c>
      <c r="DI210" s="463">
        <f t="shared" si="797"/>
        <v>7373</v>
      </c>
      <c r="DJ210" s="463">
        <f t="shared" si="798"/>
        <v>18376</v>
      </c>
      <c r="DK210" s="463">
        <f t="shared" si="829"/>
        <v>300</v>
      </c>
      <c r="DL210" s="463">
        <f t="shared" si="809"/>
        <v>146432</v>
      </c>
      <c r="DM210" s="463">
        <f t="shared" si="799"/>
        <v>488</v>
      </c>
      <c r="DN210" s="463">
        <f t="shared" si="800"/>
        <v>670</v>
      </c>
      <c r="DO210" s="463">
        <f t="shared" si="750"/>
        <v>5281</v>
      </c>
      <c r="DP210" s="463">
        <f t="shared" si="750"/>
        <v>251601</v>
      </c>
      <c r="DQ210" s="463">
        <f t="shared" si="801"/>
        <v>48</v>
      </c>
      <c r="DR210" s="463">
        <f t="shared" si="802"/>
        <v>90</v>
      </c>
      <c r="DS210" s="463">
        <f t="shared" si="751"/>
        <v>83</v>
      </c>
      <c r="DT210" s="463">
        <f t="shared" si="751"/>
        <v>103549</v>
      </c>
      <c r="DU210" s="463">
        <f t="shared" si="803"/>
        <v>1248</v>
      </c>
      <c r="DV210" s="463">
        <f t="shared" si="804"/>
        <v>2576</v>
      </c>
      <c r="DW210" s="463">
        <f t="shared" si="810"/>
        <v>76</v>
      </c>
      <c r="DX210" s="463">
        <f t="shared" si="831"/>
        <v>64962</v>
      </c>
      <c r="DY210" s="463">
        <f t="shared" si="831"/>
        <v>73187140</v>
      </c>
      <c r="DZ210" s="463">
        <f t="shared" si="805"/>
        <v>1127</v>
      </c>
      <c r="EA210" s="463">
        <f t="shared" si="806"/>
        <v>1962</v>
      </c>
      <c r="EB210" s="463">
        <f t="shared" si="832"/>
        <v>33726</v>
      </c>
      <c r="EC210" s="463">
        <f t="shared" si="832"/>
        <v>8349</v>
      </c>
      <c r="ED210" s="463">
        <f t="shared" si="832"/>
        <v>849</v>
      </c>
      <c r="EE210" s="463">
        <f t="shared" si="832"/>
        <v>6654800</v>
      </c>
      <c r="EF210" s="463">
        <f t="shared" si="832"/>
        <v>5245</v>
      </c>
      <c r="EG210" s="463">
        <f t="shared" si="757"/>
        <v>852</v>
      </c>
      <c r="EH210" s="463">
        <f t="shared" si="757"/>
        <v>1148</v>
      </c>
      <c r="EI210" s="463"/>
      <c r="EJ210" s="446"/>
      <c r="EK210" s="446"/>
      <c r="EL210" s="446"/>
      <c r="EM210" s="446"/>
      <c r="EN210" s="446"/>
      <c r="EO210" s="446"/>
      <c r="EP210" s="446"/>
      <c r="EQ210" s="446"/>
      <c r="ER210" s="446"/>
      <c r="ES210" s="446"/>
      <c r="ET210" s="446"/>
      <c r="EU210" s="446"/>
      <c r="EV210" s="446"/>
      <c r="EW210" s="446"/>
      <c r="EX210" s="446"/>
      <c r="EY210" s="446"/>
      <c r="EZ210" s="447"/>
      <c r="FA210" s="446">
        <f t="shared" si="709"/>
        <v>7</v>
      </c>
      <c r="FB210" s="417">
        <f t="shared" si="807"/>
        <v>2025</v>
      </c>
      <c r="FC210" s="448">
        <f t="shared" si="808"/>
        <v>45839</v>
      </c>
      <c r="FD210" s="449">
        <f t="shared" si="740"/>
        <v>31</v>
      </c>
      <c r="FE210" s="450"/>
      <c r="FF210" s="451">
        <f t="shared" si="812"/>
        <v>0.48511850082674995</v>
      </c>
      <c r="FG210" s="450"/>
      <c r="FH210" s="452">
        <f t="shared" si="710"/>
        <v>1.8322095435684647</v>
      </c>
      <c r="FI210" s="452">
        <f t="shared" si="711"/>
        <v>1.3965248962655601</v>
      </c>
      <c r="FJ210" s="452">
        <f t="shared" si="712"/>
        <v>1.8090548663511958</v>
      </c>
      <c r="FK210" s="452">
        <f t="shared" si="713"/>
        <v>1.3937843714029927</v>
      </c>
      <c r="FL210" s="452">
        <f t="shared" si="714"/>
        <v>1.293160223647652</v>
      </c>
      <c r="FM210" s="452">
        <f t="shared" si="715"/>
        <v>1.0550715192261517</v>
      </c>
      <c r="FN210" s="452">
        <f t="shared" si="716"/>
        <v>1.5858552220788411</v>
      </c>
      <c r="FO210" s="452">
        <f t="shared" si="717"/>
        <v>1.0616076260250593</v>
      </c>
      <c r="FP210" s="452">
        <f t="shared" si="718"/>
        <v>1.8613445378151261</v>
      </c>
      <c r="FQ210" s="452">
        <f t="shared" si="719"/>
        <v>1.0994397759103642</v>
      </c>
      <c r="FR210" s="453"/>
      <c r="FS210" s="446">
        <f t="shared" si="830"/>
        <v>0</v>
      </c>
      <c r="FT210" s="446">
        <f t="shared" si="830"/>
        <v>2165958</v>
      </c>
      <c r="FU210" s="446">
        <f t="shared" si="830"/>
        <v>4204830</v>
      </c>
      <c r="FV210" s="446">
        <f t="shared" si="830"/>
        <v>8540155</v>
      </c>
      <c r="FW210" s="446">
        <f t="shared" si="830"/>
        <v>8865264</v>
      </c>
      <c r="FX210" s="446">
        <f t="shared" si="830"/>
        <v>6695155</v>
      </c>
      <c r="FY210" s="446">
        <f t="shared" si="830"/>
        <v>171781696</v>
      </c>
      <c r="FZ210" s="446">
        <f t="shared" si="830"/>
        <v>212316667</v>
      </c>
      <c r="GA210" s="446">
        <f t="shared" si="830"/>
        <v>7283172</v>
      </c>
      <c r="GB210" s="446">
        <f t="shared" si="758"/>
        <v>61459897</v>
      </c>
      <c r="GC210" s="446">
        <f t="shared" si="758"/>
        <v>22858806</v>
      </c>
      <c r="GD210" s="446">
        <f t="shared" si="824"/>
        <v>212061</v>
      </c>
      <c r="GE210" s="446">
        <f t="shared" si="824"/>
        <v>226000</v>
      </c>
      <c r="GF210" s="446">
        <f t="shared" si="824"/>
        <v>8437467</v>
      </c>
      <c r="GG210" s="446">
        <f t="shared" si="824"/>
        <v>16789276</v>
      </c>
      <c r="GH210" s="446">
        <f t="shared" si="824"/>
        <v>6248976</v>
      </c>
      <c r="GI210" s="446">
        <f t="shared" si="824"/>
        <v>148227079</v>
      </c>
      <c r="GJ210" s="446">
        <f t="shared" si="824"/>
        <v>29083643</v>
      </c>
      <c r="GK210" s="446">
        <f t="shared" si="824"/>
        <v>13659885</v>
      </c>
      <c r="GL210" s="446">
        <f t="shared" si="824"/>
        <v>61592426</v>
      </c>
      <c r="GM210" s="446">
        <f t="shared" si="824"/>
        <v>21113700</v>
      </c>
      <c r="GN210" s="446">
        <f t="shared" si="813"/>
        <v>213808</v>
      </c>
      <c r="GO210" s="446">
        <f t="shared" si="825"/>
        <v>200871</v>
      </c>
      <c r="GP210" s="446">
        <f t="shared" si="825"/>
        <v>477661</v>
      </c>
      <c r="GQ210" s="446">
        <f t="shared" si="825"/>
        <v>127435134</v>
      </c>
      <c r="GR210" s="446"/>
      <c r="GS210" s="446"/>
      <c r="GT210" s="446"/>
      <c r="GU210" s="446"/>
      <c r="GV210" s="416"/>
      <c r="GW210" s="402"/>
      <c r="GX210" s="402"/>
      <c r="GY210" s="402"/>
      <c r="GZ210" s="402"/>
      <c r="HA210" s="402"/>
    </row>
    <row r="211" spans="1:209" ht="10.5" customHeight="1" x14ac:dyDescent="0.2">
      <c r="A211" s="417" t="str">
        <f t="shared" si="759"/>
        <v>2025-26AUGUSTY63</v>
      </c>
      <c r="B211" s="458" t="str">
        <f t="shared" si="720"/>
        <v>2025-26</v>
      </c>
      <c r="C211" s="402" t="s">
        <v>636</v>
      </c>
      <c r="D211" s="458" t="str">
        <f t="shared" si="753"/>
        <v>Y63</v>
      </c>
      <c r="E211" s="458" t="str">
        <f t="shared" si="753"/>
        <v>North East and Yorkshire</v>
      </c>
      <c r="F211" s="458" t="str">
        <f t="shared" si="753"/>
        <v>Y63</v>
      </c>
      <c r="H211" s="463">
        <f t="shared" si="746"/>
        <v>141932</v>
      </c>
      <c r="I211" s="463">
        <f t="shared" si="746"/>
        <v>87446</v>
      </c>
      <c r="J211" s="463">
        <f t="shared" si="746"/>
        <v>551080</v>
      </c>
      <c r="K211" s="463">
        <f t="shared" si="760"/>
        <v>6</v>
      </c>
      <c r="L211" s="463">
        <f t="shared" si="761"/>
        <v>0</v>
      </c>
      <c r="M211" s="463">
        <f t="shared" si="762"/>
        <v>20</v>
      </c>
      <c r="N211" s="463">
        <f t="shared" si="763"/>
        <v>45</v>
      </c>
      <c r="O211" s="463">
        <f t="shared" si="764"/>
        <v>99</v>
      </c>
      <c r="P211" s="463">
        <f t="shared" si="826"/>
        <v>692</v>
      </c>
      <c r="Q211" s="463">
        <f t="shared" si="826"/>
        <v>2409</v>
      </c>
      <c r="R211" s="463">
        <f t="shared" si="826"/>
        <v>472</v>
      </c>
      <c r="S211" s="463">
        <f t="shared" si="826"/>
        <v>115060</v>
      </c>
      <c r="T211" s="463">
        <f t="shared" si="826"/>
        <v>11043</v>
      </c>
      <c r="U211" s="463">
        <f t="shared" si="826"/>
        <v>7422</v>
      </c>
      <c r="V211" s="463">
        <f t="shared" si="826"/>
        <v>57112</v>
      </c>
      <c r="W211" s="463">
        <f t="shared" si="826"/>
        <v>24609</v>
      </c>
      <c r="X211" s="463">
        <f t="shared" si="826"/>
        <v>721</v>
      </c>
      <c r="Y211" s="463">
        <f t="shared" si="826"/>
        <v>4840250</v>
      </c>
      <c r="Z211" s="463">
        <f t="shared" si="765"/>
        <v>438</v>
      </c>
      <c r="AA211" s="463">
        <f t="shared" si="766"/>
        <v>755</v>
      </c>
      <c r="AB211" s="463">
        <f t="shared" ref="AB211:AB222" si="833">SUMIFS(AB$443:AB$10112,$B$443:$B$10112,$B211,$C$443:$C$10112,$C211,$D$443:$D$10112,$D211)</f>
        <v>3638620</v>
      </c>
      <c r="AC211" s="463">
        <f t="shared" si="767"/>
        <v>490</v>
      </c>
      <c r="AD211" s="463">
        <f t="shared" si="768"/>
        <v>870</v>
      </c>
      <c r="AE211" s="463">
        <f t="shared" ref="AE211:AE222" si="834">SUMIFS(AE$443:AE$10112,$B$443:$B$10112,$B211,$C$443:$C$10112,$C211,$D$443:$D$10112,$D211)</f>
        <v>78745710</v>
      </c>
      <c r="AF211" s="463">
        <f t="shared" si="769"/>
        <v>1379</v>
      </c>
      <c r="AG211" s="463">
        <f t="shared" si="770"/>
        <v>2838</v>
      </c>
      <c r="AH211" s="463">
        <f t="shared" ref="AH211:AH222" si="835">SUMIFS(AH$443:AH$10112,$B$443:$B$10112,$B211,$C$443:$C$10112,$C211,$D$443:$D$10112,$D211)</f>
        <v>92150900</v>
      </c>
      <c r="AI211" s="463">
        <f t="shared" si="771"/>
        <v>3745</v>
      </c>
      <c r="AJ211" s="463">
        <f t="shared" si="772"/>
        <v>8577</v>
      </c>
      <c r="AK211" s="463">
        <f t="shared" ref="AK211:AK222" si="836">SUMIFS(AK$443:AK$10112,$B$443:$B$10112,$B211,$C$443:$C$10112,$C211,$D$443:$D$10112,$D211)</f>
        <v>2851903</v>
      </c>
      <c r="AL211" s="463">
        <f t="shared" si="773"/>
        <v>3955</v>
      </c>
      <c r="AM211" s="463">
        <f t="shared" si="774"/>
        <v>9426</v>
      </c>
      <c r="AN211" s="463">
        <f t="shared" si="754"/>
        <v>570</v>
      </c>
      <c r="AO211" s="463">
        <f t="shared" si="754"/>
        <v>4001</v>
      </c>
      <c r="AP211" s="463">
        <f t="shared" si="754"/>
        <v>3300</v>
      </c>
      <c r="AQ211" s="463">
        <f t="shared" si="754"/>
        <v>10706312</v>
      </c>
      <c r="AR211" s="463">
        <f t="shared" si="775"/>
        <v>3244</v>
      </c>
      <c r="AS211" s="463">
        <f t="shared" si="776"/>
        <v>6270</v>
      </c>
      <c r="AT211" s="463">
        <f t="shared" si="827"/>
        <v>14375</v>
      </c>
      <c r="AU211" s="463">
        <f t="shared" si="827"/>
        <v>1815</v>
      </c>
      <c r="AV211" s="463">
        <f t="shared" si="827"/>
        <v>2574</v>
      </c>
      <c r="AW211" s="463">
        <f t="shared" si="827"/>
        <v>10375</v>
      </c>
      <c r="AX211" s="463">
        <f t="shared" si="827"/>
        <v>1847</v>
      </c>
      <c r="AY211" s="463">
        <f t="shared" si="827"/>
        <v>8139</v>
      </c>
      <c r="AZ211" s="463">
        <f t="shared" si="827"/>
        <v>1842</v>
      </c>
      <c r="BA211" s="463">
        <f t="shared" si="755"/>
        <v>14047</v>
      </c>
      <c r="BB211" s="463">
        <f t="shared" si="755"/>
        <v>31120929</v>
      </c>
      <c r="BC211" s="463">
        <f t="shared" si="777"/>
        <v>2215</v>
      </c>
      <c r="BD211" s="463">
        <f t="shared" si="778"/>
        <v>4277</v>
      </c>
      <c r="BE211" s="463">
        <f t="shared" si="756"/>
        <v>1241</v>
      </c>
      <c r="BF211" s="463">
        <f t="shared" si="756"/>
        <v>3114</v>
      </c>
      <c r="BG211" s="463">
        <f t="shared" si="756"/>
        <v>6956</v>
      </c>
      <c r="BH211" s="463">
        <f t="shared" si="756"/>
        <v>2736</v>
      </c>
      <c r="BI211" s="463">
        <f t="shared" si="828"/>
        <v>60769</v>
      </c>
      <c r="BJ211" s="463">
        <f t="shared" si="828"/>
        <v>7746</v>
      </c>
      <c r="BK211" s="463">
        <f t="shared" si="828"/>
        <v>32170</v>
      </c>
      <c r="BL211" s="463">
        <f t="shared" si="828"/>
        <v>100685</v>
      </c>
      <c r="BM211" s="463">
        <f t="shared" si="828"/>
        <v>20069</v>
      </c>
      <c r="BN211" s="463">
        <f t="shared" si="828"/>
        <v>15401</v>
      </c>
      <c r="BO211" s="463">
        <f t="shared" si="828"/>
        <v>13318</v>
      </c>
      <c r="BP211" s="463">
        <f t="shared" si="828"/>
        <v>10304</v>
      </c>
      <c r="BQ211" s="463">
        <f t="shared" si="828"/>
        <v>73368</v>
      </c>
      <c r="BR211" s="463">
        <f t="shared" si="828"/>
        <v>60316</v>
      </c>
      <c r="BS211" s="463">
        <f t="shared" si="828"/>
        <v>38226</v>
      </c>
      <c r="BT211" s="463">
        <f t="shared" si="828"/>
        <v>26231</v>
      </c>
      <c r="BU211" s="463">
        <f t="shared" si="828"/>
        <v>1339</v>
      </c>
      <c r="BV211" s="463">
        <f t="shared" si="828"/>
        <v>774</v>
      </c>
      <c r="BW211" s="463">
        <f t="shared" si="814"/>
        <v>176</v>
      </c>
      <c r="BX211" s="463">
        <f t="shared" si="814"/>
        <v>91982</v>
      </c>
      <c r="BY211" s="463">
        <f t="shared" si="779"/>
        <v>523</v>
      </c>
      <c r="BZ211" s="463">
        <f t="shared" si="780"/>
        <v>955</v>
      </c>
      <c r="CA211" s="463">
        <f t="shared" si="815"/>
        <v>263</v>
      </c>
      <c r="CB211" s="463">
        <f t="shared" si="815"/>
        <v>117177</v>
      </c>
      <c r="CC211" s="463">
        <f t="shared" si="781"/>
        <v>446</v>
      </c>
      <c r="CD211" s="463">
        <f t="shared" si="782"/>
        <v>791</v>
      </c>
      <c r="CE211" s="463">
        <f t="shared" si="816"/>
        <v>10604</v>
      </c>
      <c r="CF211" s="463">
        <f t="shared" si="816"/>
        <v>4631091</v>
      </c>
      <c r="CG211" s="463">
        <f t="shared" si="783"/>
        <v>437</v>
      </c>
      <c r="CH211" s="463">
        <f t="shared" si="784"/>
        <v>753</v>
      </c>
      <c r="CI211" s="463">
        <f t="shared" si="817"/>
        <v>5370</v>
      </c>
      <c r="CJ211" s="463">
        <f t="shared" si="817"/>
        <v>7081164</v>
      </c>
      <c r="CK211" s="463">
        <f t="shared" si="785"/>
        <v>1319</v>
      </c>
      <c r="CL211" s="463">
        <f t="shared" si="786"/>
        <v>2773</v>
      </c>
      <c r="CM211" s="463">
        <f t="shared" si="818"/>
        <v>2532</v>
      </c>
      <c r="CN211" s="463">
        <f t="shared" si="818"/>
        <v>2975489</v>
      </c>
      <c r="CO211" s="463">
        <f t="shared" si="787"/>
        <v>1175</v>
      </c>
      <c r="CP211" s="463">
        <f t="shared" si="788"/>
        <v>2542</v>
      </c>
      <c r="CQ211" s="463">
        <f t="shared" si="819"/>
        <v>49210</v>
      </c>
      <c r="CR211" s="463">
        <f t="shared" si="819"/>
        <v>68689057</v>
      </c>
      <c r="CS211" s="463">
        <f t="shared" si="789"/>
        <v>1396</v>
      </c>
      <c r="CT211" s="463">
        <f t="shared" si="790"/>
        <v>2861</v>
      </c>
      <c r="CU211" s="463">
        <f t="shared" si="820"/>
        <v>2627</v>
      </c>
      <c r="CV211" s="463">
        <f t="shared" si="820"/>
        <v>11494199</v>
      </c>
      <c r="CW211" s="463">
        <f t="shared" si="791"/>
        <v>4375</v>
      </c>
      <c r="CX211" s="463">
        <f t="shared" si="792"/>
        <v>10311</v>
      </c>
      <c r="CY211" s="463">
        <f t="shared" si="821"/>
        <v>1125</v>
      </c>
      <c r="CZ211" s="463">
        <f t="shared" si="821"/>
        <v>6353536</v>
      </c>
      <c r="DA211" s="463">
        <f t="shared" si="793"/>
        <v>5648</v>
      </c>
      <c r="DB211" s="463">
        <f t="shared" si="794"/>
        <v>13484</v>
      </c>
      <c r="DC211" s="463">
        <f t="shared" si="822"/>
        <v>3476</v>
      </c>
      <c r="DD211" s="463">
        <f t="shared" si="822"/>
        <v>27055746</v>
      </c>
      <c r="DE211" s="463">
        <f t="shared" si="795"/>
        <v>7784</v>
      </c>
      <c r="DF211" s="463">
        <f t="shared" si="796"/>
        <v>18149</v>
      </c>
      <c r="DG211" s="463">
        <f t="shared" si="823"/>
        <v>1083</v>
      </c>
      <c r="DH211" s="463">
        <f t="shared" si="823"/>
        <v>8382600</v>
      </c>
      <c r="DI211" s="463">
        <f t="shared" si="797"/>
        <v>7740</v>
      </c>
      <c r="DJ211" s="463">
        <f t="shared" si="798"/>
        <v>19949</v>
      </c>
      <c r="DK211" s="463">
        <f t="shared" si="829"/>
        <v>275</v>
      </c>
      <c r="DL211" s="463">
        <f t="shared" si="809"/>
        <v>112538</v>
      </c>
      <c r="DM211" s="463">
        <f t="shared" si="799"/>
        <v>409</v>
      </c>
      <c r="DN211" s="463">
        <f t="shared" si="800"/>
        <v>616</v>
      </c>
      <c r="DO211" s="463">
        <f t="shared" si="750"/>
        <v>5061</v>
      </c>
      <c r="DP211" s="463">
        <f t="shared" si="750"/>
        <v>231075</v>
      </c>
      <c r="DQ211" s="463">
        <f t="shared" si="801"/>
        <v>46</v>
      </c>
      <c r="DR211" s="463">
        <f t="shared" si="802"/>
        <v>88</v>
      </c>
      <c r="DS211" s="463">
        <f t="shared" si="751"/>
        <v>61</v>
      </c>
      <c r="DT211" s="463">
        <f t="shared" si="751"/>
        <v>71748</v>
      </c>
      <c r="DU211" s="463">
        <f t="shared" si="803"/>
        <v>1176</v>
      </c>
      <c r="DV211" s="463">
        <f t="shared" si="804"/>
        <v>2380</v>
      </c>
      <c r="DW211" s="463">
        <f t="shared" si="810"/>
        <v>56</v>
      </c>
      <c r="DX211" s="463">
        <f t="shared" si="831"/>
        <v>63954</v>
      </c>
      <c r="DY211" s="463">
        <f t="shared" si="831"/>
        <v>69696288</v>
      </c>
      <c r="DZ211" s="463">
        <f t="shared" si="805"/>
        <v>1090</v>
      </c>
      <c r="EA211" s="463">
        <f t="shared" si="806"/>
        <v>1904</v>
      </c>
      <c r="EB211" s="463">
        <f t="shared" si="832"/>
        <v>31150</v>
      </c>
      <c r="EC211" s="463">
        <f t="shared" si="832"/>
        <v>7417</v>
      </c>
      <c r="ED211" s="463">
        <f t="shared" si="832"/>
        <v>847</v>
      </c>
      <c r="EE211" s="463">
        <f t="shared" si="832"/>
        <v>6306893</v>
      </c>
      <c r="EF211" s="463">
        <f t="shared" si="832"/>
        <v>5021</v>
      </c>
      <c r="EG211" s="463">
        <f t="shared" si="757"/>
        <v>987</v>
      </c>
      <c r="EH211" s="463">
        <f t="shared" si="757"/>
        <v>508</v>
      </c>
      <c r="EI211" s="463"/>
      <c r="EJ211" s="446"/>
      <c r="EK211" s="446"/>
      <c r="EL211" s="446"/>
      <c r="EM211" s="446"/>
      <c r="EN211" s="446"/>
      <c r="EO211" s="446"/>
      <c r="EP211" s="446"/>
      <c r="EQ211" s="446"/>
      <c r="ER211" s="446"/>
      <c r="ES211" s="446"/>
      <c r="ET211" s="446"/>
      <c r="EU211" s="446"/>
      <c r="EV211" s="446"/>
      <c r="EW211" s="446"/>
      <c r="EX211" s="446"/>
      <c r="EY211" s="446"/>
      <c r="EZ211" s="447"/>
      <c r="FA211" s="446">
        <f t="shared" si="709"/>
        <v>8</v>
      </c>
      <c r="FB211" s="417">
        <f t="shared" si="807"/>
        <v>2025</v>
      </c>
      <c r="FC211" s="448">
        <f t="shared" si="808"/>
        <v>45870</v>
      </c>
      <c r="FD211" s="449">
        <f t="shared" si="740"/>
        <v>31</v>
      </c>
      <c r="FE211" s="450"/>
      <c r="FF211" s="451">
        <f t="shared" si="812"/>
        <v>0.48893826683412228</v>
      </c>
      <c r="FG211" s="450"/>
      <c r="FH211" s="452">
        <f t="shared" ref="FH211:FH222" si="837">IFERROR(BM211/HLOOKUP(FH$3,$T$5:$X$10112,ROW()-4,0),"-")</f>
        <v>1.817350357692656</v>
      </c>
      <c r="FI211" s="452">
        <f t="shared" ref="FI211:FI222" si="838">IFERROR(BN211/HLOOKUP(FI$3,$T$5:$X$10112,ROW()-4,0),"-")</f>
        <v>1.3946391379154215</v>
      </c>
      <c r="FJ211" s="452">
        <f t="shared" ref="FJ211:FJ222" si="839">IFERROR(BO211/HLOOKUP(FJ$3,$T$5:$X$10112,ROW()-4,0),"-")</f>
        <v>1.7943950417677177</v>
      </c>
      <c r="FK211" s="452">
        <f t="shared" ref="FK211:FK222" si="840">IFERROR(BP211/HLOOKUP(FK$3,$T$5:$X$10112,ROW()-4,0),"-")</f>
        <v>1.388305039073026</v>
      </c>
      <c r="FL211" s="452">
        <f t="shared" ref="FL211:FL222" si="841">IFERROR(BQ211/HLOOKUP(FL$3,$T$5:$X$10112,ROW()-4,0),"-")</f>
        <v>1.2846337021991876</v>
      </c>
      <c r="FM211" s="452">
        <f t="shared" ref="FM211:FM222" si="842">IFERROR(BR211/HLOOKUP(FM$3,$T$5:$X$10112,ROW()-4,0),"-")</f>
        <v>1.0561002941588458</v>
      </c>
      <c r="FN211" s="452">
        <f t="shared" ref="FN211:FN222" si="843">IFERROR(BS211/HLOOKUP(FN$3,$T$5:$X$10112,ROW()-4,0),"-")</f>
        <v>1.5533341460441301</v>
      </c>
      <c r="FO211" s="452">
        <f t="shared" ref="FO211:FO222" si="844">IFERROR(BT211/HLOOKUP(FO$3,$T$5:$X$10112,ROW()-4,0),"-")</f>
        <v>1.0659108456255841</v>
      </c>
      <c r="FP211" s="452">
        <f t="shared" ref="FP211:FP222" si="845">IFERROR(BU211/HLOOKUP(FP$3,$T$5:$X$10112,ROW()-4,0),"-")</f>
        <v>1.8571428571428572</v>
      </c>
      <c r="FQ211" s="452">
        <f t="shared" ref="FQ211:FQ222" si="846">IFERROR(BV211/HLOOKUP(FQ$3,$T$5:$X$10112,ROW()-4,0),"-")</f>
        <v>1.073509015256588</v>
      </c>
      <c r="FR211" s="453"/>
      <c r="FS211" s="446">
        <f t="shared" si="830"/>
        <v>0</v>
      </c>
      <c r="FT211" s="446">
        <f t="shared" si="830"/>
        <v>1731708</v>
      </c>
      <c r="FU211" s="446">
        <f t="shared" si="830"/>
        <v>3900646</v>
      </c>
      <c r="FV211" s="446">
        <f t="shared" si="830"/>
        <v>8658078</v>
      </c>
      <c r="FW211" s="446">
        <f t="shared" si="830"/>
        <v>8337474</v>
      </c>
      <c r="FX211" s="446">
        <f t="shared" si="830"/>
        <v>6456876</v>
      </c>
      <c r="FY211" s="446">
        <f t="shared" si="830"/>
        <v>162055466</v>
      </c>
      <c r="FZ211" s="446">
        <f t="shared" si="830"/>
        <v>211078297</v>
      </c>
      <c r="GA211" s="446">
        <f t="shared" si="830"/>
        <v>6795858</v>
      </c>
      <c r="GB211" s="446">
        <f t="shared" si="758"/>
        <v>60077699</v>
      </c>
      <c r="GC211" s="446">
        <f t="shared" si="758"/>
        <v>20692038</v>
      </c>
      <c r="GD211" s="446">
        <f t="shared" ref="GD211:GM222" si="847">SUMIFS(GD$443:GD$10112,$B$443:$B$10112,$B211,$C$443:$C$10112,$C211,$D$443:$D$10112,$D211)</f>
        <v>168160</v>
      </c>
      <c r="GE211" s="446">
        <f t="shared" si="847"/>
        <v>207957</v>
      </c>
      <c r="GF211" s="446">
        <f t="shared" si="847"/>
        <v>7982990</v>
      </c>
      <c r="GG211" s="446">
        <f t="shared" si="847"/>
        <v>14893280</v>
      </c>
      <c r="GH211" s="446">
        <f t="shared" si="847"/>
        <v>6436536</v>
      </c>
      <c r="GI211" s="446">
        <f t="shared" si="847"/>
        <v>140799824</v>
      </c>
      <c r="GJ211" s="446">
        <f t="shared" si="847"/>
        <v>27086029</v>
      </c>
      <c r="GK211" s="446">
        <f t="shared" si="847"/>
        <v>15169878</v>
      </c>
      <c r="GL211" s="446">
        <f t="shared" si="847"/>
        <v>63087211</v>
      </c>
      <c r="GM211" s="446">
        <f t="shared" si="847"/>
        <v>21604800</v>
      </c>
      <c r="GN211" s="446">
        <f t="shared" si="813"/>
        <v>145210</v>
      </c>
      <c r="GO211" s="446">
        <f t="shared" si="825"/>
        <v>169485</v>
      </c>
      <c r="GP211" s="446">
        <f t="shared" si="825"/>
        <v>443611</v>
      </c>
      <c r="GQ211" s="446">
        <f t="shared" si="825"/>
        <v>121774627</v>
      </c>
      <c r="GR211" s="446"/>
      <c r="GS211" s="446"/>
      <c r="GT211" s="446"/>
      <c r="GU211" s="446"/>
      <c r="GV211" s="416"/>
      <c r="GW211" s="402"/>
      <c r="GX211" s="402"/>
      <c r="GY211" s="402"/>
      <c r="GZ211" s="402"/>
      <c r="HA211" s="402"/>
    </row>
    <row r="212" spans="1:209" ht="10.5" customHeight="1" x14ac:dyDescent="0.2">
      <c r="A212" s="417" t="str">
        <f t="shared" si="759"/>
        <v>2025-26SEPTEMBERY63</v>
      </c>
      <c r="B212" s="458" t="str">
        <f t="shared" si="720"/>
        <v>2025-26</v>
      </c>
      <c r="C212" s="402" t="s">
        <v>640</v>
      </c>
      <c r="D212" s="458" t="str">
        <f t="shared" ref="D212:F222" si="848">D211</f>
        <v>Y63</v>
      </c>
      <c r="E212" s="458" t="str">
        <f t="shared" si="848"/>
        <v>North East and Yorkshire</v>
      </c>
      <c r="F212" s="458" t="str">
        <f t="shared" si="848"/>
        <v>Y63</v>
      </c>
      <c r="H212" s="463">
        <f t="shared" si="746"/>
        <v>137374</v>
      </c>
      <c r="I212" s="463">
        <f t="shared" si="746"/>
        <v>83320</v>
      </c>
      <c r="J212" s="463">
        <f t="shared" si="746"/>
        <v>824471</v>
      </c>
      <c r="K212" s="463">
        <f t="shared" si="760"/>
        <v>10</v>
      </c>
      <c r="L212" s="463">
        <f t="shared" si="761"/>
        <v>0</v>
      </c>
      <c r="M212" s="463">
        <f t="shared" si="762"/>
        <v>38</v>
      </c>
      <c r="N212" s="463">
        <f t="shared" si="763"/>
        <v>62</v>
      </c>
      <c r="O212" s="463">
        <f t="shared" si="764"/>
        <v>103</v>
      </c>
      <c r="P212" s="463">
        <f t="shared" si="826"/>
        <v>690</v>
      </c>
      <c r="Q212" s="463">
        <f t="shared" si="826"/>
        <v>2514</v>
      </c>
      <c r="R212" s="463">
        <f t="shared" si="826"/>
        <v>269</v>
      </c>
      <c r="S212" s="463">
        <f t="shared" si="826"/>
        <v>113872</v>
      </c>
      <c r="T212" s="463">
        <f t="shared" si="826"/>
        <v>10551</v>
      </c>
      <c r="U212" s="463">
        <f t="shared" si="826"/>
        <v>7085</v>
      </c>
      <c r="V212" s="463">
        <f t="shared" si="826"/>
        <v>57761</v>
      </c>
      <c r="W212" s="463">
        <f t="shared" si="826"/>
        <v>23038</v>
      </c>
      <c r="X212" s="463">
        <f t="shared" si="826"/>
        <v>620</v>
      </c>
      <c r="Y212" s="463">
        <f t="shared" si="826"/>
        <v>4682249</v>
      </c>
      <c r="Z212" s="463">
        <f t="shared" si="765"/>
        <v>444</v>
      </c>
      <c r="AA212" s="463">
        <f t="shared" si="766"/>
        <v>757</v>
      </c>
      <c r="AB212" s="463">
        <f t="shared" si="833"/>
        <v>3484976</v>
      </c>
      <c r="AC212" s="463">
        <f t="shared" si="767"/>
        <v>492</v>
      </c>
      <c r="AD212" s="463">
        <f t="shared" si="768"/>
        <v>854</v>
      </c>
      <c r="AE212" s="463">
        <f t="shared" si="834"/>
        <v>88408117</v>
      </c>
      <c r="AF212" s="463">
        <f t="shared" si="769"/>
        <v>1531</v>
      </c>
      <c r="AG212" s="463">
        <f t="shared" si="770"/>
        <v>3163</v>
      </c>
      <c r="AH212" s="463">
        <f t="shared" si="835"/>
        <v>97557437</v>
      </c>
      <c r="AI212" s="463">
        <f t="shared" si="771"/>
        <v>4235</v>
      </c>
      <c r="AJ212" s="463">
        <f t="shared" si="772"/>
        <v>9697</v>
      </c>
      <c r="AK212" s="463">
        <f t="shared" si="836"/>
        <v>2954122</v>
      </c>
      <c r="AL212" s="463">
        <f t="shared" si="773"/>
        <v>4765</v>
      </c>
      <c r="AM212" s="463">
        <f t="shared" si="774"/>
        <v>11060</v>
      </c>
      <c r="AN212" s="463">
        <f t="shared" si="754"/>
        <v>641</v>
      </c>
      <c r="AO212" s="463">
        <f t="shared" si="754"/>
        <v>4334</v>
      </c>
      <c r="AP212" s="463">
        <f t="shared" si="754"/>
        <v>3270</v>
      </c>
      <c r="AQ212" s="463">
        <f t="shared" si="754"/>
        <v>11024244</v>
      </c>
      <c r="AR212" s="463">
        <f t="shared" si="775"/>
        <v>3371</v>
      </c>
      <c r="AS212" s="463">
        <f t="shared" si="776"/>
        <v>6498</v>
      </c>
      <c r="AT212" s="463">
        <f t="shared" si="827"/>
        <v>14688</v>
      </c>
      <c r="AU212" s="463">
        <f t="shared" si="827"/>
        <v>1978</v>
      </c>
      <c r="AV212" s="463">
        <f t="shared" si="827"/>
        <v>2745</v>
      </c>
      <c r="AW212" s="463">
        <f t="shared" si="827"/>
        <v>10355</v>
      </c>
      <c r="AX212" s="463">
        <f t="shared" si="827"/>
        <v>1927</v>
      </c>
      <c r="AY212" s="463">
        <f t="shared" si="827"/>
        <v>8038</v>
      </c>
      <c r="AZ212" s="463">
        <f t="shared" si="827"/>
        <v>1867</v>
      </c>
      <c r="BA212" s="463">
        <f t="shared" si="755"/>
        <v>15277</v>
      </c>
      <c r="BB212" s="463">
        <f t="shared" si="755"/>
        <v>35664620</v>
      </c>
      <c r="BC212" s="463">
        <f t="shared" si="777"/>
        <v>2335</v>
      </c>
      <c r="BD212" s="463">
        <f t="shared" si="778"/>
        <v>4571</v>
      </c>
      <c r="BE212" s="463">
        <f t="shared" si="756"/>
        <v>1384</v>
      </c>
      <c r="BF212" s="463">
        <f t="shared" si="756"/>
        <v>3513</v>
      </c>
      <c r="BG212" s="463">
        <f t="shared" si="756"/>
        <v>7542</v>
      </c>
      <c r="BH212" s="463">
        <f t="shared" si="756"/>
        <v>2838</v>
      </c>
      <c r="BI212" s="463">
        <f t="shared" si="828"/>
        <v>59979</v>
      </c>
      <c r="BJ212" s="463">
        <f t="shared" si="828"/>
        <v>7818</v>
      </c>
      <c r="BK212" s="463">
        <f t="shared" si="828"/>
        <v>31387</v>
      </c>
      <c r="BL212" s="463">
        <f t="shared" si="828"/>
        <v>99184</v>
      </c>
      <c r="BM212" s="463">
        <f t="shared" si="828"/>
        <v>19138</v>
      </c>
      <c r="BN212" s="463">
        <f t="shared" si="828"/>
        <v>14849</v>
      </c>
      <c r="BO212" s="463">
        <f t="shared" si="828"/>
        <v>12639</v>
      </c>
      <c r="BP212" s="463">
        <f t="shared" si="828"/>
        <v>9869</v>
      </c>
      <c r="BQ212" s="463">
        <f t="shared" si="828"/>
        <v>73342</v>
      </c>
      <c r="BR212" s="463">
        <f t="shared" si="828"/>
        <v>60591</v>
      </c>
      <c r="BS212" s="463">
        <f t="shared" si="828"/>
        <v>36047</v>
      </c>
      <c r="BT212" s="463">
        <f t="shared" si="828"/>
        <v>24524</v>
      </c>
      <c r="BU212" s="463">
        <f t="shared" si="828"/>
        <v>1170</v>
      </c>
      <c r="BV212" s="463">
        <f t="shared" si="828"/>
        <v>687</v>
      </c>
      <c r="BW212" s="463">
        <f t="shared" si="814"/>
        <v>149</v>
      </c>
      <c r="BX212" s="463">
        <f t="shared" si="814"/>
        <v>73597</v>
      </c>
      <c r="BY212" s="463">
        <f t="shared" si="779"/>
        <v>494</v>
      </c>
      <c r="BZ212" s="463">
        <f t="shared" si="780"/>
        <v>768</v>
      </c>
      <c r="CA212" s="463">
        <f t="shared" si="815"/>
        <v>319</v>
      </c>
      <c r="CB212" s="463">
        <f t="shared" si="815"/>
        <v>145802</v>
      </c>
      <c r="CC212" s="463">
        <f t="shared" si="781"/>
        <v>457</v>
      </c>
      <c r="CD212" s="463">
        <f t="shared" si="782"/>
        <v>859</v>
      </c>
      <c r="CE212" s="463">
        <f t="shared" si="816"/>
        <v>10083</v>
      </c>
      <c r="CF212" s="463">
        <f t="shared" si="816"/>
        <v>4462850</v>
      </c>
      <c r="CG212" s="463">
        <f t="shared" si="783"/>
        <v>443</v>
      </c>
      <c r="CH212" s="463">
        <f t="shared" si="784"/>
        <v>753</v>
      </c>
      <c r="CI212" s="463">
        <f t="shared" si="817"/>
        <v>5515</v>
      </c>
      <c r="CJ212" s="463">
        <f t="shared" si="817"/>
        <v>8475463</v>
      </c>
      <c r="CK212" s="463">
        <f t="shared" si="785"/>
        <v>1537</v>
      </c>
      <c r="CL212" s="463">
        <f t="shared" si="786"/>
        <v>3238</v>
      </c>
      <c r="CM212" s="463">
        <f t="shared" si="818"/>
        <v>2866</v>
      </c>
      <c r="CN212" s="463">
        <f t="shared" si="818"/>
        <v>3857735</v>
      </c>
      <c r="CO212" s="463">
        <f t="shared" si="787"/>
        <v>1346</v>
      </c>
      <c r="CP212" s="463">
        <f t="shared" si="788"/>
        <v>2905</v>
      </c>
      <c r="CQ212" s="463">
        <f t="shared" si="819"/>
        <v>49380</v>
      </c>
      <c r="CR212" s="463">
        <f t="shared" si="819"/>
        <v>76074919</v>
      </c>
      <c r="CS212" s="463">
        <f t="shared" si="789"/>
        <v>1541</v>
      </c>
      <c r="CT212" s="463">
        <f t="shared" si="790"/>
        <v>3167</v>
      </c>
      <c r="CU212" s="463">
        <f t="shared" si="820"/>
        <v>2734</v>
      </c>
      <c r="CV212" s="463">
        <f t="shared" si="820"/>
        <v>13500416</v>
      </c>
      <c r="CW212" s="463">
        <f t="shared" si="791"/>
        <v>4938</v>
      </c>
      <c r="CX212" s="463">
        <f t="shared" si="792"/>
        <v>11428</v>
      </c>
      <c r="CY212" s="463">
        <f t="shared" si="821"/>
        <v>1272</v>
      </c>
      <c r="CZ212" s="463">
        <f t="shared" si="821"/>
        <v>7249693</v>
      </c>
      <c r="DA212" s="463">
        <f t="shared" si="793"/>
        <v>5699</v>
      </c>
      <c r="DB212" s="463">
        <f t="shared" si="794"/>
        <v>13637</v>
      </c>
      <c r="DC212" s="463">
        <f t="shared" si="822"/>
        <v>3314</v>
      </c>
      <c r="DD212" s="463">
        <f t="shared" si="822"/>
        <v>28745711</v>
      </c>
      <c r="DE212" s="463">
        <f t="shared" si="795"/>
        <v>8674</v>
      </c>
      <c r="DF212" s="463">
        <f t="shared" si="796"/>
        <v>20291</v>
      </c>
      <c r="DG212" s="463">
        <f t="shared" si="823"/>
        <v>1126</v>
      </c>
      <c r="DH212" s="463">
        <f t="shared" si="823"/>
        <v>10095782</v>
      </c>
      <c r="DI212" s="463">
        <f t="shared" si="797"/>
        <v>8966</v>
      </c>
      <c r="DJ212" s="463">
        <f t="shared" si="798"/>
        <v>22103</v>
      </c>
      <c r="DK212" s="463">
        <f t="shared" si="829"/>
        <v>370</v>
      </c>
      <c r="DL212" s="463">
        <f t="shared" si="809"/>
        <v>145133</v>
      </c>
      <c r="DM212" s="463">
        <f t="shared" si="799"/>
        <v>392</v>
      </c>
      <c r="DN212" s="463">
        <f t="shared" si="800"/>
        <v>648</v>
      </c>
      <c r="DO212" s="463">
        <f t="shared" si="750"/>
        <v>4518</v>
      </c>
      <c r="DP212" s="463">
        <f t="shared" si="750"/>
        <v>206353</v>
      </c>
      <c r="DQ212" s="463">
        <f t="shared" si="801"/>
        <v>46</v>
      </c>
      <c r="DR212" s="463">
        <f t="shared" si="802"/>
        <v>90</v>
      </c>
      <c r="DS212" s="463">
        <f t="shared" si="751"/>
        <v>55</v>
      </c>
      <c r="DT212" s="463">
        <f t="shared" si="751"/>
        <v>83085</v>
      </c>
      <c r="DU212" s="463">
        <f t="shared" si="803"/>
        <v>1511</v>
      </c>
      <c r="DV212" s="463">
        <f t="shared" si="804"/>
        <v>3664</v>
      </c>
      <c r="DW212" s="463">
        <f t="shared" si="810"/>
        <v>50</v>
      </c>
      <c r="DX212" s="463">
        <f t="shared" si="831"/>
        <v>63197</v>
      </c>
      <c r="DY212" s="463">
        <f t="shared" si="831"/>
        <v>68448392</v>
      </c>
      <c r="DZ212" s="463">
        <f t="shared" si="805"/>
        <v>1083</v>
      </c>
      <c r="EA212" s="463">
        <f t="shared" si="806"/>
        <v>1884</v>
      </c>
      <c r="EB212" s="463">
        <f t="shared" si="832"/>
        <v>30713</v>
      </c>
      <c r="EC212" s="463">
        <f t="shared" si="832"/>
        <v>7191</v>
      </c>
      <c r="ED212" s="463">
        <f t="shared" si="832"/>
        <v>784</v>
      </c>
      <c r="EE212" s="463">
        <f t="shared" si="832"/>
        <v>5938606</v>
      </c>
      <c r="EF212" s="463">
        <f t="shared" si="832"/>
        <v>4970</v>
      </c>
      <c r="EG212" s="463">
        <f t="shared" si="757"/>
        <v>1094</v>
      </c>
      <c r="EH212" s="463">
        <f t="shared" si="757"/>
        <v>2107</v>
      </c>
      <c r="EI212" s="463"/>
      <c r="EJ212" s="446"/>
      <c r="EK212" s="446"/>
      <c r="EL212" s="446"/>
      <c r="EM212" s="446"/>
      <c r="EN212" s="446"/>
      <c r="EO212" s="446"/>
      <c r="EP212" s="446"/>
      <c r="EQ212" s="446"/>
      <c r="ER212" s="446"/>
      <c r="ES212" s="446"/>
      <c r="ET212" s="446"/>
      <c r="EU212" s="446"/>
      <c r="EV212" s="446"/>
      <c r="EW212" s="446"/>
      <c r="EX212" s="446"/>
      <c r="EY212" s="446"/>
      <c r="EZ212" s="447"/>
      <c r="FA212" s="446">
        <f t="shared" si="709"/>
        <v>9</v>
      </c>
      <c r="FB212" s="417">
        <f t="shared" si="807"/>
        <v>2025</v>
      </c>
      <c r="FC212" s="448">
        <f t="shared" si="808"/>
        <v>45901</v>
      </c>
      <c r="FD212" s="449">
        <f t="shared" si="740"/>
        <v>30</v>
      </c>
      <c r="FE212" s="450"/>
      <c r="FF212" s="451">
        <f t="shared" si="812"/>
        <v>0.45816854274414359</v>
      </c>
      <c r="FG212" s="450"/>
      <c r="FH212" s="452">
        <f t="shared" si="837"/>
        <v>1.8138565064922756</v>
      </c>
      <c r="FI212" s="452">
        <f t="shared" si="838"/>
        <v>1.4073547531039712</v>
      </c>
      <c r="FJ212" s="452">
        <f t="shared" si="839"/>
        <v>1.783909668313338</v>
      </c>
      <c r="FK212" s="452">
        <f t="shared" si="840"/>
        <v>1.3929428369795342</v>
      </c>
      <c r="FL212" s="452">
        <f t="shared" si="841"/>
        <v>1.2697494849465902</v>
      </c>
      <c r="FM212" s="452">
        <f t="shared" si="842"/>
        <v>1.0489949966240197</v>
      </c>
      <c r="FN212" s="452">
        <f t="shared" si="843"/>
        <v>1.564675753103568</v>
      </c>
      <c r="FO212" s="452">
        <f t="shared" si="844"/>
        <v>1.0645021269207398</v>
      </c>
      <c r="FP212" s="452">
        <f t="shared" si="845"/>
        <v>1.8870967741935485</v>
      </c>
      <c r="FQ212" s="452">
        <f t="shared" si="846"/>
        <v>1.1080645161290323</v>
      </c>
      <c r="FR212" s="453"/>
      <c r="FS212" s="446">
        <f t="shared" si="830"/>
        <v>0</v>
      </c>
      <c r="FT212" s="446">
        <f t="shared" si="830"/>
        <v>3130128</v>
      </c>
      <c r="FU212" s="446">
        <f t="shared" si="830"/>
        <v>5159744</v>
      </c>
      <c r="FV212" s="446">
        <f t="shared" si="830"/>
        <v>8592454</v>
      </c>
      <c r="FW212" s="446">
        <f t="shared" si="830"/>
        <v>7988745</v>
      </c>
      <c r="FX212" s="446">
        <f t="shared" si="830"/>
        <v>6053700</v>
      </c>
      <c r="FY212" s="446">
        <f t="shared" si="830"/>
        <v>182682423</v>
      </c>
      <c r="FZ212" s="446">
        <f t="shared" si="830"/>
        <v>223403845</v>
      </c>
      <c r="GA212" s="446">
        <f t="shared" si="830"/>
        <v>6857380</v>
      </c>
      <c r="GB212" s="446">
        <f t="shared" si="758"/>
        <v>69834711</v>
      </c>
      <c r="GC212" s="446">
        <f t="shared" si="758"/>
        <v>21249280</v>
      </c>
      <c r="GD212" s="446">
        <f t="shared" si="847"/>
        <v>114427</v>
      </c>
      <c r="GE212" s="446">
        <f t="shared" si="847"/>
        <v>274039</v>
      </c>
      <c r="GF212" s="446">
        <f t="shared" si="847"/>
        <v>7595843</v>
      </c>
      <c r="GG212" s="446">
        <f t="shared" si="847"/>
        <v>17859340</v>
      </c>
      <c r="GH212" s="446">
        <f t="shared" si="847"/>
        <v>8326004</v>
      </c>
      <c r="GI212" s="446">
        <f t="shared" si="847"/>
        <v>156373320</v>
      </c>
      <c r="GJ212" s="446">
        <f t="shared" si="847"/>
        <v>31243688</v>
      </c>
      <c r="GK212" s="446">
        <f t="shared" si="847"/>
        <v>17346330</v>
      </c>
      <c r="GL212" s="446">
        <f t="shared" si="847"/>
        <v>67246029</v>
      </c>
      <c r="GM212" s="446">
        <f t="shared" si="847"/>
        <v>24887740</v>
      </c>
      <c r="GN212" s="446">
        <f t="shared" si="813"/>
        <v>201537</v>
      </c>
      <c r="GO212" s="446">
        <f t="shared" si="825"/>
        <v>239676</v>
      </c>
      <c r="GP212" s="446">
        <f t="shared" si="825"/>
        <v>407452</v>
      </c>
      <c r="GQ212" s="446">
        <f t="shared" si="825"/>
        <v>119072650</v>
      </c>
      <c r="GR212" s="446"/>
      <c r="GS212" s="446"/>
      <c r="GT212" s="446"/>
      <c r="GU212" s="446"/>
      <c r="GV212" s="416"/>
      <c r="GW212" s="402"/>
      <c r="GX212" s="402"/>
      <c r="GY212" s="402"/>
      <c r="GZ212" s="402"/>
      <c r="HA212" s="402"/>
    </row>
    <row r="213" spans="1:209" ht="10.5" customHeight="1" x14ac:dyDescent="0.2">
      <c r="A213" s="417" t="str">
        <f t="shared" si="759"/>
        <v>2025-26OCTOBERY63</v>
      </c>
      <c r="B213" s="458" t="str">
        <f t="shared" si="720"/>
        <v>2025-26</v>
      </c>
      <c r="C213" s="402" t="s">
        <v>643</v>
      </c>
      <c r="D213" s="458" t="str">
        <f t="shared" si="848"/>
        <v>Y63</v>
      </c>
      <c r="E213" s="458" t="str">
        <f t="shared" si="848"/>
        <v>North East and Yorkshire</v>
      </c>
      <c r="F213" s="458" t="str">
        <f t="shared" si="848"/>
        <v>Y63</v>
      </c>
      <c r="H213" s="463">
        <f t="shared" si="746"/>
        <v>145290</v>
      </c>
      <c r="I213" s="463">
        <f t="shared" si="746"/>
        <v>90105</v>
      </c>
      <c r="J213" s="463">
        <f t="shared" si="746"/>
        <v>667587</v>
      </c>
      <c r="K213" s="463">
        <f t="shared" si="760"/>
        <v>7</v>
      </c>
      <c r="L213" s="463">
        <f t="shared" si="761"/>
        <v>0</v>
      </c>
      <c r="M213" s="463">
        <f t="shared" si="762"/>
        <v>27</v>
      </c>
      <c r="N213" s="463">
        <f t="shared" si="763"/>
        <v>48</v>
      </c>
      <c r="O213" s="463">
        <f t="shared" si="764"/>
        <v>96</v>
      </c>
      <c r="P213" s="463">
        <f t="shared" si="826"/>
        <v>818</v>
      </c>
      <c r="Q213" s="463">
        <f t="shared" si="826"/>
        <v>2656</v>
      </c>
      <c r="R213" s="463">
        <f t="shared" si="826"/>
        <v>181</v>
      </c>
      <c r="S213" s="463">
        <f t="shared" si="826"/>
        <v>120913</v>
      </c>
      <c r="T213" s="463">
        <f t="shared" si="826"/>
        <v>11144</v>
      </c>
      <c r="U213" s="463">
        <f t="shared" si="826"/>
        <v>7383</v>
      </c>
      <c r="V213" s="463">
        <f t="shared" si="826"/>
        <v>62064</v>
      </c>
      <c r="W213" s="463">
        <f t="shared" si="826"/>
        <v>23741</v>
      </c>
      <c r="X213" s="463">
        <f t="shared" si="826"/>
        <v>790</v>
      </c>
      <c r="Y213" s="463">
        <f t="shared" si="826"/>
        <v>4987061</v>
      </c>
      <c r="Z213" s="463">
        <f t="shared" si="765"/>
        <v>448</v>
      </c>
      <c r="AA213" s="463">
        <f t="shared" si="766"/>
        <v>781</v>
      </c>
      <c r="AB213" s="463">
        <f t="shared" si="833"/>
        <v>3584713</v>
      </c>
      <c r="AC213" s="463">
        <f t="shared" si="767"/>
        <v>486</v>
      </c>
      <c r="AD213" s="463">
        <f t="shared" si="768"/>
        <v>853</v>
      </c>
      <c r="AE213" s="463">
        <f t="shared" si="834"/>
        <v>95836403</v>
      </c>
      <c r="AF213" s="463">
        <f t="shared" si="769"/>
        <v>1544</v>
      </c>
      <c r="AG213" s="463">
        <f t="shared" si="770"/>
        <v>3154</v>
      </c>
      <c r="AH213" s="463">
        <f t="shared" si="835"/>
        <v>105813403</v>
      </c>
      <c r="AI213" s="463">
        <f t="shared" si="771"/>
        <v>4457</v>
      </c>
      <c r="AJ213" s="463">
        <f t="shared" si="772"/>
        <v>10320</v>
      </c>
      <c r="AK213" s="463">
        <f t="shared" si="836"/>
        <v>4197769</v>
      </c>
      <c r="AL213" s="463">
        <f t="shared" si="773"/>
        <v>5314</v>
      </c>
      <c r="AM213" s="463">
        <f t="shared" si="774"/>
        <v>12174</v>
      </c>
      <c r="AN213" s="463">
        <f t="shared" si="754"/>
        <v>609</v>
      </c>
      <c r="AO213" s="463">
        <f t="shared" si="754"/>
        <v>4738</v>
      </c>
      <c r="AP213" s="463">
        <f t="shared" si="754"/>
        <v>4217</v>
      </c>
      <c r="AQ213" s="463">
        <f t="shared" si="754"/>
        <v>16206915</v>
      </c>
      <c r="AR213" s="463">
        <f t="shared" si="775"/>
        <v>3843</v>
      </c>
      <c r="AS213" s="463">
        <f t="shared" si="776"/>
        <v>7388</v>
      </c>
      <c r="AT213" s="463">
        <f t="shared" si="827"/>
        <v>15479</v>
      </c>
      <c r="AU213" s="463">
        <f t="shared" si="827"/>
        <v>1936</v>
      </c>
      <c r="AV213" s="463">
        <f t="shared" si="827"/>
        <v>2660</v>
      </c>
      <c r="AW213" s="463">
        <f t="shared" si="827"/>
        <v>9634</v>
      </c>
      <c r="AX213" s="463">
        <f t="shared" si="827"/>
        <v>2498</v>
      </c>
      <c r="AY213" s="463">
        <f t="shared" si="827"/>
        <v>8385</v>
      </c>
      <c r="AZ213" s="463">
        <f t="shared" si="827"/>
        <v>2247</v>
      </c>
      <c r="BA213" s="463">
        <f t="shared" si="755"/>
        <v>15972</v>
      </c>
      <c r="BB213" s="463">
        <f t="shared" si="755"/>
        <v>39897282</v>
      </c>
      <c r="BC213" s="463">
        <f t="shared" si="777"/>
        <v>2498</v>
      </c>
      <c r="BD213" s="463">
        <f t="shared" si="778"/>
        <v>5034</v>
      </c>
      <c r="BE213" s="463">
        <f t="shared" si="756"/>
        <v>1374</v>
      </c>
      <c r="BF213" s="463">
        <f t="shared" si="756"/>
        <v>3709</v>
      </c>
      <c r="BG213" s="463">
        <f t="shared" si="756"/>
        <v>7860</v>
      </c>
      <c r="BH213" s="463">
        <f t="shared" si="756"/>
        <v>3029</v>
      </c>
      <c r="BI213" s="463">
        <f t="shared" si="828"/>
        <v>64011</v>
      </c>
      <c r="BJ213" s="463">
        <f t="shared" si="828"/>
        <v>8020</v>
      </c>
      <c r="BK213" s="463">
        <f t="shared" si="828"/>
        <v>33403</v>
      </c>
      <c r="BL213" s="463">
        <f t="shared" si="828"/>
        <v>105434</v>
      </c>
      <c r="BM213" s="463">
        <f t="shared" si="828"/>
        <v>20236</v>
      </c>
      <c r="BN213" s="463">
        <f t="shared" si="828"/>
        <v>15601</v>
      </c>
      <c r="BO213" s="463">
        <f t="shared" si="828"/>
        <v>13095</v>
      </c>
      <c r="BP213" s="463">
        <f t="shared" si="828"/>
        <v>10194</v>
      </c>
      <c r="BQ213" s="463">
        <f t="shared" si="828"/>
        <v>78590</v>
      </c>
      <c r="BR213" s="463">
        <f t="shared" si="828"/>
        <v>64973</v>
      </c>
      <c r="BS213" s="463">
        <f t="shared" si="828"/>
        <v>37994</v>
      </c>
      <c r="BT213" s="463">
        <f t="shared" si="828"/>
        <v>25329</v>
      </c>
      <c r="BU213" s="463">
        <f t="shared" si="828"/>
        <v>1416</v>
      </c>
      <c r="BV213" s="463">
        <f t="shared" si="828"/>
        <v>841</v>
      </c>
      <c r="BW213" s="463">
        <f t="shared" si="814"/>
        <v>179</v>
      </c>
      <c r="BX213" s="463">
        <f t="shared" si="814"/>
        <v>87507</v>
      </c>
      <c r="BY213" s="463">
        <f t="shared" si="779"/>
        <v>489</v>
      </c>
      <c r="BZ213" s="463">
        <f t="shared" si="780"/>
        <v>866</v>
      </c>
      <c r="CA213" s="463">
        <f t="shared" si="815"/>
        <v>390</v>
      </c>
      <c r="CB213" s="463">
        <f t="shared" si="815"/>
        <v>194977</v>
      </c>
      <c r="CC213" s="463">
        <f t="shared" si="781"/>
        <v>500</v>
      </c>
      <c r="CD213" s="463">
        <f t="shared" si="782"/>
        <v>917</v>
      </c>
      <c r="CE213" s="463">
        <f t="shared" si="816"/>
        <v>10575</v>
      </c>
      <c r="CF213" s="463">
        <f t="shared" si="816"/>
        <v>4704577</v>
      </c>
      <c r="CG213" s="463">
        <f t="shared" si="783"/>
        <v>445</v>
      </c>
      <c r="CH213" s="463">
        <f t="shared" si="784"/>
        <v>774</v>
      </c>
      <c r="CI213" s="463">
        <f t="shared" si="817"/>
        <v>5858</v>
      </c>
      <c r="CJ213" s="463">
        <f t="shared" si="817"/>
        <v>9021017</v>
      </c>
      <c r="CK213" s="463">
        <f t="shared" si="785"/>
        <v>1540</v>
      </c>
      <c r="CL213" s="463">
        <f t="shared" si="786"/>
        <v>3166</v>
      </c>
      <c r="CM213" s="463">
        <f t="shared" si="818"/>
        <v>3258</v>
      </c>
      <c r="CN213" s="463">
        <f t="shared" si="818"/>
        <v>4594567</v>
      </c>
      <c r="CO213" s="463">
        <f t="shared" si="787"/>
        <v>1410</v>
      </c>
      <c r="CP213" s="463">
        <f t="shared" si="788"/>
        <v>3102</v>
      </c>
      <c r="CQ213" s="463">
        <f t="shared" si="819"/>
        <v>52948</v>
      </c>
      <c r="CR213" s="463">
        <f t="shared" si="819"/>
        <v>82220819</v>
      </c>
      <c r="CS213" s="463">
        <f t="shared" si="789"/>
        <v>1553</v>
      </c>
      <c r="CT213" s="463">
        <f t="shared" si="790"/>
        <v>3158</v>
      </c>
      <c r="CU213" s="463">
        <f t="shared" si="820"/>
        <v>2906</v>
      </c>
      <c r="CV213" s="463">
        <f t="shared" si="820"/>
        <v>15593621</v>
      </c>
      <c r="CW213" s="463">
        <f t="shared" si="791"/>
        <v>5366</v>
      </c>
      <c r="CX213" s="463">
        <f t="shared" si="792"/>
        <v>12428</v>
      </c>
      <c r="CY213" s="463">
        <f t="shared" si="821"/>
        <v>1272</v>
      </c>
      <c r="CZ213" s="463">
        <f t="shared" si="821"/>
        <v>7640737</v>
      </c>
      <c r="DA213" s="463">
        <f t="shared" si="793"/>
        <v>6007</v>
      </c>
      <c r="DB213" s="463">
        <f t="shared" si="794"/>
        <v>14302</v>
      </c>
      <c r="DC213" s="463">
        <f t="shared" si="822"/>
        <v>3691</v>
      </c>
      <c r="DD213" s="463">
        <f t="shared" si="822"/>
        <v>34218845</v>
      </c>
      <c r="DE213" s="463">
        <f t="shared" si="795"/>
        <v>9271</v>
      </c>
      <c r="DF213" s="463">
        <f t="shared" si="796"/>
        <v>21531</v>
      </c>
      <c r="DG213" s="463">
        <f t="shared" si="823"/>
        <v>1199</v>
      </c>
      <c r="DH213" s="463">
        <f t="shared" si="823"/>
        <v>11818131</v>
      </c>
      <c r="DI213" s="463">
        <f t="shared" si="797"/>
        <v>9857</v>
      </c>
      <c r="DJ213" s="463">
        <f t="shared" si="798"/>
        <v>23726</v>
      </c>
      <c r="DK213" s="463">
        <f t="shared" si="829"/>
        <v>448</v>
      </c>
      <c r="DL213" s="463">
        <f t="shared" si="809"/>
        <v>173227</v>
      </c>
      <c r="DM213" s="463">
        <f t="shared" si="799"/>
        <v>387</v>
      </c>
      <c r="DN213" s="463">
        <f t="shared" si="800"/>
        <v>655</v>
      </c>
      <c r="DO213" s="463">
        <f t="shared" si="750"/>
        <v>4647</v>
      </c>
      <c r="DP213" s="463">
        <f t="shared" si="750"/>
        <v>189478</v>
      </c>
      <c r="DQ213" s="463">
        <f t="shared" si="801"/>
        <v>41</v>
      </c>
      <c r="DR213" s="463">
        <f t="shared" si="802"/>
        <v>78</v>
      </c>
      <c r="DS213" s="463">
        <f t="shared" si="751"/>
        <v>52</v>
      </c>
      <c r="DT213" s="463">
        <f t="shared" si="751"/>
        <v>88287</v>
      </c>
      <c r="DU213" s="463">
        <f t="shared" si="803"/>
        <v>1698</v>
      </c>
      <c r="DV213" s="463">
        <f t="shared" si="804"/>
        <v>3451</v>
      </c>
      <c r="DW213" s="463">
        <f t="shared" si="810"/>
        <v>45</v>
      </c>
      <c r="DX213" s="463">
        <f t="shared" si="831"/>
        <v>66857</v>
      </c>
      <c r="DY213" s="463">
        <f t="shared" si="831"/>
        <v>76107497</v>
      </c>
      <c r="DZ213" s="463">
        <f t="shared" si="805"/>
        <v>1138</v>
      </c>
      <c r="EA213" s="463">
        <f t="shared" si="806"/>
        <v>2046</v>
      </c>
      <c r="EB213" s="463">
        <f t="shared" si="832"/>
        <v>34060</v>
      </c>
      <c r="EC213" s="463">
        <f t="shared" si="832"/>
        <v>8966</v>
      </c>
      <c r="ED213" s="463">
        <f t="shared" si="832"/>
        <v>1094</v>
      </c>
      <c r="EE213" s="463">
        <f t="shared" si="832"/>
        <v>8266045</v>
      </c>
      <c r="EF213" s="463">
        <f t="shared" si="832"/>
        <v>5433</v>
      </c>
      <c r="EG213" s="463">
        <f t="shared" si="757"/>
        <v>1237</v>
      </c>
      <c r="EH213" s="463">
        <f t="shared" si="757"/>
        <v>2815</v>
      </c>
      <c r="EI213" s="463"/>
      <c r="EJ213" s="446"/>
      <c r="EK213" s="446"/>
      <c r="EL213" s="446"/>
      <c r="EM213" s="446"/>
      <c r="EN213" s="446"/>
      <c r="EO213" s="446"/>
      <c r="EP213" s="446"/>
      <c r="EQ213" s="446"/>
      <c r="ER213" s="446"/>
      <c r="ES213" s="446"/>
      <c r="ET213" s="446"/>
      <c r="EU213" s="446"/>
      <c r="EV213" s="446"/>
      <c r="EW213" s="446"/>
      <c r="EX213" s="446"/>
      <c r="EY213" s="446"/>
      <c r="EZ213" s="447"/>
      <c r="FA213" s="446">
        <f t="shared" si="709"/>
        <v>10</v>
      </c>
      <c r="FB213" s="417">
        <f t="shared" si="807"/>
        <v>2025</v>
      </c>
      <c r="FC213" s="448">
        <f t="shared" si="808"/>
        <v>45931</v>
      </c>
      <c r="FD213" s="449">
        <f t="shared" si="740"/>
        <v>31</v>
      </c>
      <c r="FE213" s="450"/>
      <c r="FF213" s="451">
        <f t="shared" si="812"/>
        <v>0.45002905287623474</v>
      </c>
      <c r="FG213" s="450"/>
      <c r="FH213" s="452">
        <f t="shared" si="837"/>
        <v>1.8158650394831299</v>
      </c>
      <c r="FI213" s="452">
        <f t="shared" si="838"/>
        <v>1.3999461593682698</v>
      </c>
      <c r="FJ213" s="452">
        <f t="shared" si="839"/>
        <v>1.7736692401462819</v>
      </c>
      <c r="FK213" s="452">
        <f t="shared" si="840"/>
        <v>1.3807395367736692</v>
      </c>
      <c r="FL213" s="452">
        <f t="shared" si="841"/>
        <v>1.2662735241041505</v>
      </c>
      <c r="FM213" s="452">
        <f t="shared" si="842"/>
        <v>1.0468709718999742</v>
      </c>
      <c r="FN213" s="452">
        <f t="shared" si="843"/>
        <v>1.6003538182890358</v>
      </c>
      <c r="FO213" s="452">
        <f t="shared" si="844"/>
        <v>1.0668885051177288</v>
      </c>
      <c r="FP213" s="452">
        <f t="shared" si="845"/>
        <v>1.7924050632911392</v>
      </c>
      <c r="FQ213" s="452">
        <f t="shared" si="846"/>
        <v>1.0645569620253164</v>
      </c>
      <c r="FR213" s="453"/>
      <c r="FS213" s="446">
        <f t="shared" si="830"/>
        <v>0</v>
      </c>
      <c r="FT213" s="446">
        <f t="shared" si="830"/>
        <v>2451620</v>
      </c>
      <c r="FU213" s="446">
        <f t="shared" si="830"/>
        <v>4369635</v>
      </c>
      <c r="FV213" s="446">
        <f t="shared" si="830"/>
        <v>8642445</v>
      </c>
      <c r="FW213" s="446">
        <f t="shared" si="830"/>
        <v>8698284</v>
      </c>
      <c r="FX213" s="446">
        <f t="shared" si="830"/>
        <v>6295977</v>
      </c>
      <c r="FY213" s="446">
        <f t="shared" si="830"/>
        <v>195774828</v>
      </c>
      <c r="FZ213" s="446">
        <f t="shared" si="830"/>
        <v>244997740</v>
      </c>
      <c r="GA213" s="446">
        <f t="shared" si="830"/>
        <v>9617304</v>
      </c>
      <c r="GB213" s="446">
        <f t="shared" si="758"/>
        <v>80404859</v>
      </c>
      <c r="GC213" s="446">
        <f t="shared" si="758"/>
        <v>31154665</v>
      </c>
      <c r="GD213" s="446">
        <f t="shared" si="847"/>
        <v>155001</v>
      </c>
      <c r="GE213" s="446">
        <f t="shared" si="847"/>
        <v>357438</v>
      </c>
      <c r="GF213" s="446">
        <f t="shared" si="847"/>
        <v>8188605</v>
      </c>
      <c r="GG213" s="446">
        <f t="shared" si="847"/>
        <v>18548034</v>
      </c>
      <c r="GH213" s="446">
        <f t="shared" si="847"/>
        <v>10105416</v>
      </c>
      <c r="GI213" s="446">
        <f t="shared" si="847"/>
        <v>167215196</v>
      </c>
      <c r="GJ213" s="446">
        <f t="shared" si="847"/>
        <v>36115353</v>
      </c>
      <c r="GK213" s="446">
        <f t="shared" si="847"/>
        <v>18192128</v>
      </c>
      <c r="GL213" s="446">
        <f t="shared" si="847"/>
        <v>79469665</v>
      </c>
      <c r="GM213" s="446">
        <f t="shared" si="847"/>
        <v>28447469</v>
      </c>
      <c r="GN213" s="446">
        <f t="shared" si="813"/>
        <v>179450</v>
      </c>
      <c r="GO213" s="446">
        <f t="shared" si="825"/>
        <v>293545</v>
      </c>
      <c r="GP213" s="446">
        <f t="shared" si="825"/>
        <v>363313</v>
      </c>
      <c r="GQ213" s="446">
        <f t="shared" si="825"/>
        <v>136795095</v>
      </c>
      <c r="GR213" s="446"/>
      <c r="GS213" s="446"/>
      <c r="GT213" s="446"/>
      <c r="GU213" s="446"/>
      <c r="GV213" s="416"/>
      <c r="GW213" s="402"/>
      <c r="GX213" s="402"/>
      <c r="GY213" s="402"/>
      <c r="GZ213" s="402"/>
      <c r="HA213" s="402"/>
    </row>
    <row r="214" spans="1:209" ht="10.5" customHeight="1" x14ac:dyDescent="0.2">
      <c r="A214" s="417" t="str">
        <f t="shared" si="759"/>
        <v>2025-26NOVEMBERY63</v>
      </c>
      <c r="B214" s="458" t="str">
        <f t="shared" si="720"/>
        <v>2025-26</v>
      </c>
      <c r="C214" s="402" t="s">
        <v>647</v>
      </c>
      <c r="D214" s="458" t="str">
        <f t="shared" si="848"/>
        <v>Y63</v>
      </c>
      <c r="E214" s="458" t="str">
        <f t="shared" si="848"/>
        <v>North East and Yorkshire</v>
      </c>
      <c r="F214" s="458" t="str">
        <f t="shared" si="848"/>
        <v>Y63</v>
      </c>
      <c r="H214" s="463">
        <f t="shared" si="746"/>
        <v>158395</v>
      </c>
      <c r="I214" s="463">
        <f t="shared" si="746"/>
        <v>104541</v>
      </c>
      <c r="J214" s="463">
        <f t="shared" si="746"/>
        <v>856334</v>
      </c>
      <c r="K214" s="463">
        <f t="shared" si="760"/>
        <v>8</v>
      </c>
      <c r="L214" s="463">
        <f t="shared" si="761"/>
        <v>0</v>
      </c>
      <c r="M214" s="463">
        <f t="shared" si="762"/>
        <v>30</v>
      </c>
      <c r="N214" s="463">
        <f t="shared" si="763"/>
        <v>54</v>
      </c>
      <c r="O214" s="463">
        <f t="shared" si="764"/>
        <v>103</v>
      </c>
      <c r="P214" s="463">
        <f t="shared" si="826"/>
        <v>864</v>
      </c>
      <c r="Q214" s="463">
        <f t="shared" si="826"/>
        <v>2517</v>
      </c>
      <c r="R214" s="463">
        <f t="shared" si="826"/>
        <v>155</v>
      </c>
      <c r="S214" s="463">
        <f t="shared" si="826"/>
        <v>119460</v>
      </c>
      <c r="T214" s="463">
        <f t="shared" si="826"/>
        <v>11068</v>
      </c>
      <c r="U214" s="463">
        <f t="shared" si="826"/>
        <v>7547</v>
      </c>
      <c r="V214" s="463">
        <f t="shared" si="826"/>
        <v>62116</v>
      </c>
      <c r="W214" s="463">
        <f t="shared" si="826"/>
        <v>22186</v>
      </c>
      <c r="X214" s="463">
        <f t="shared" si="826"/>
        <v>922</v>
      </c>
      <c r="Y214" s="463">
        <f t="shared" si="826"/>
        <v>4981164</v>
      </c>
      <c r="Z214" s="463">
        <f t="shared" si="765"/>
        <v>450</v>
      </c>
      <c r="AA214" s="463">
        <f t="shared" si="766"/>
        <v>781</v>
      </c>
      <c r="AB214" s="463">
        <f t="shared" si="833"/>
        <v>3770667</v>
      </c>
      <c r="AC214" s="463">
        <f t="shared" si="767"/>
        <v>500</v>
      </c>
      <c r="AD214" s="463">
        <f t="shared" si="768"/>
        <v>883</v>
      </c>
      <c r="AE214" s="463">
        <f t="shared" si="834"/>
        <v>101948323</v>
      </c>
      <c r="AF214" s="463">
        <f t="shared" si="769"/>
        <v>1641</v>
      </c>
      <c r="AG214" s="463">
        <f t="shared" si="770"/>
        <v>3409</v>
      </c>
      <c r="AH214" s="463">
        <f t="shared" si="835"/>
        <v>109881233</v>
      </c>
      <c r="AI214" s="463">
        <f t="shared" si="771"/>
        <v>4953</v>
      </c>
      <c r="AJ214" s="463">
        <f t="shared" si="772"/>
        <v>11753</v>
      </c>
      <c r="AK214" s="463">
        <f t="shared" si="836"/>
        <v>5408406</v>
      </c>
      <c r="AL214" s="463">
        <f t="shared" si="773"/>
        <v>5866</v>
      </c>
      <c r="AM214" s="463">
        <f t="shared" si="774"/>
        <v>13117</v>
      </c>
      <c r="AN214" s="463">
        <f t="shared" si="754"/>
        <v>618</v>
      </c>
      <c r="AO214" s="463">
        <f t="shared" si="754"/>
        <v>5218</v>
      </c>
      <c r="AP214" s="463">
        <f t="shared" si="754"/>
        <v>4678</v>
      </c>
      <c r="AQ214" s="463">
        <f t="shared" si="754"/>
        <v>18927049</v>
      </c>
      <c r="AR214" s="463">
        <f t="shared" si="775"/>
        <v>4046</v>
      </c>
      <c r="AS214" s="463">
        <f t="shared" si="776"/>
        <v>8905</v>
      </c>
      <c r="AT214" s="463">
        <f t="shared" si="827"/>
        <v>16110</v>
      </c>
      <c r="AU214" s="463">
        <f t="shared" si="827"/>
        <v>1898</v>
      </c>
      <c r="AV214" s="463">
        <f t="shared" si="827"/>
        <v>2761</v>
      </c>
      <c r="AW214" s="463">
        <f t="shared" si="827"/>
        <v>9697</v>
      </c>
      <c r="AX214" s="463">
        <f t="shared" si="827"/>
        <v>2659</v>
      </c>
      <c r="AY214" s="463">
        <f t="shared" si="827"/>
        <v>8792</v>
      </c>
      <c r="AZ214" s="463">
        <f t="shared" si="827"/>
        <v>2455</v>
      </c>
      <c r="BA214" s="463">
        <f t="shared" si="755"/>
        <v>17555</v>
      </c>
      <c r="BB214" s="463">
        <f t="shared" si="755"/>
        <v>42923254</v>
      </c>
      <c r="BC214" s="463">
        <f t="shared" si="777"/>
        <v>2445</v>
      </c>
      <c r="BD214" s="463">
        <f t="shared" si="778"/>
        <v>5212</v>
      </c>
      <c r="BE214" s="463">
        <f t="shared" si="756"/>
        <v>1448</v>
      </c>
      <c r="BF214" s="463">
        <f t="shared" si="756"/>
        <v>4052</v>
      </c>
      <c r="BG214" s="463">
        <f t="shared" si="756"/>
        <v>8569</v>
      </c>
      <c r="BH214" s="463">
        <f t="shared" si="756"/>
        <v>3486</v>
      </c>
      <c r="BI214" s="463">
        <f t="shared" si="828"/>
        <v>63198</v>
      </c>
      <c r="BJ214" s="463">
        <f t="shared" si="828"/>
        <v>7558</v>
      </c>
      <c r="BK214" s="463">
        <f t="shared" si="828"/>
        <v>32594</v>
      </c>
      <c r="BL214" s="463">
        <f t="shared" si="828"/>
        <v>103350</v>
      </c>
      <c r="BM214" s="463">
        <f t="shared" si="828"/>
        <v>20163</v>
      </c>
      <c r="BN214" s="463">
        <f t="shared" si="828"/>
        <v>15483</v>
      </c>
      <c r="BO214" s="463">
        <f t="shared" si="828"/>
        <v>13518</v>
      </c>
      <c r="BP214" s="463">
        <f t="shared" si="828"/>
        <v>10441</v>
      </c>
      <c r="BQ214" s="463">
        <f t="shared" si="828"/>
        <v>79789</v>
      </c>
      <c r="BR214" s="463">
        <f t="shared" si="828"/>
        <v>65418</v>
      </c>
      <c r="BS214" s="463">
        <f t="shared" si="828"/>
        <v>36324</v>
      </c>
      <c r="BT214" s="463">
        <f t="shared" si="828"/>
        <v>23566</v>
      </c>
      <c r="BU214" s="463">
        <f t="shared" si="828"/>
        <v>1698</v>
      </c>
      <c r="BV214" s="463">
        <f t="shared" si="828"/>
        <v>1030</v>
      </c>
      <c r="BW214" s="463">
        <f t="shared" si="814"/>
        <v>175</v>
      </c>
      <c r="BX214" s="463">
        <f t="shared" si="814"/>
        <v>83807</v>
      </c>
      <c r="BY214" s="463">
        <f t="shared" si="779"/>
        <v>479</v>
      </c>
      <c r="BZ214" s="463">
        <f t="shared" si="780"/>
        <v>830</v>
      </c>
      <c r="CA214" s="463">
        <f t="shared" si="815"/>
        <v>403</v>
      </c>
      <c r="CB214" s="463">
        <f t="shared" si="815"/>
        <v>186333</v>
      </c>
      <c r="CC214" s="463">
        <f t="shared" si="781"/>
        <v>462</v>
      </c>
      <c r="CD214" s="463">
        <f t="shared" si="782"/>
        <v>928</v>
      </c>
      <c r="CE214" s="463">
        <f t="shared" si="816"/>
        <v>10490</v>
      </c>
      <c r="CF214" s="463">
        <f t="shared" si="816"/>
        <v>4711024</v>
      </c>
      <c r="CG214" s="463">
        <f t="shared" si="783"/>
        <v>449</v>
      </c>
      <c r="CH214" s="463">
        <f t="shared" si="784"/>
        <v>775</v>
      </c>
      <c r="CI214" s="463">
        <f t="shared" si="817"/>
        <v>5712</v>
      </c>
      <c r="CJ214" s="463">
        <f t="shared" si="817"/>
        <v>9939127</v>
      </c>
      <c r="CK214" s="463">
        <f t="shared" si="785"/>
        <v>1740</v>
      </c>
      <c r="CL214" s="463">
        <f t="shared" si="786"/>
        <v>3497</v>
      </c>
      <c r="CM214" s="463">
        <f t="shared" si="818"/>
        <v>3211</v>
      </c>
      <c r="CN214" s="463">
        <f t="shared" si="818"/>
        <v>4656830</v>
      </c>
      <c r="CO214" s="463">
        <f t="shared" si="787"/>
        <v>1450</v>
      </c>
      <c r="CP214" s="463">
        <f t="shared" si="788"/>
        <v>3267</v>
      </c>
      <c r="CQ214" s="463">
        <f t="shared" si="819"/>
        <v>53193</v>
      </c>
      <c r="CR214" s="463">
        <f t="shared" si="819"/>
        <v>87352366</v>
      </c>
      <c r="CS214" s="463">
        <f t="shared" si="789"/>
        <v>1642</v>
      </c>
      <c r="CT214" s="463">
        <f t="shared" si="790"/>
        <v>3398</v>
      </c>
      <c r="CU214" s="463">
        <f t="shared" si="820"/>
        <v>2564</v>
      </c>
      <c r="CV214" s="463">
        <f t="shared" si="820"/>
        <v>15782624</v>
      </c>
      <c r="CW214" s="463">
        <f t="shared" si="791"/>
        <v>6155</v>
      </c>
      <c r="CX214" s="463">
        <f t="shared" si="792"/>
        <v>14546</v>
      </c>
      <c r="CY214" s="463">
        <f t="shared" si="821"/>
        <v>1265</v>
      </c>
      <c r="CZ214" s="463">
        <f t="shared" si="821"/>
        <v>7703724</v>
      </c>
      <c r="DA214" s="463">
        <f t="shared" si="793"/>
        <v>6090</v>
      </c>
      <c r="DB214" s="463">
        <f t="shared" si="794"/>
        <v>14834</v>
      </c>
      <c r="DC214" s="463">
        <f t="shared" si="822"/>
        <v>3251</v>
      </c>
      <c r="DD214" s="463">
        <f t="shared" si="822"/>
        <v>32662969</v>
      </c>
      <c r="DE214" s="463">
        <f t="shared" si="795"/>
        <v>10047</v>
      </c>
      <c r="DF214" s="463">
        <f t="shared" si="796"/>
        <v>23635</v>
      </c>
      <c r="DG214" s="463">
        <f t="shared" si="823"/>
        <v>1191</v>
      </c>
      <c r="DH214" s="463">
        <f t="shared" si="823"/>
        <v>11564141</v>
      </c>
      <c r="DI214" s="463">
        <f t="shared" si="797"/>
        <v>9710</v>
      </c>
      <c r="DJ214" s="463">
        <f t="shared" si="798"/>
        <v>24162</v>
      </c>
      <c r="DK214" s="463">
        <f t="shared" si="829"/>
        <v>554</v>
      </c>
      <c r="DL214" s="463">
        <f t="shared" si="809"/>
        <v>216036</v>
      </c>
      <c r="DM214" s="463">
        <f t="shared" si="799"/>
        <v>390</v>
      </c>
      <c r="DN214" s="463">
        <f t="shared" si="800"/>
        <v>612</v>
      </c>
      <c r="DO214" s="463">
        <f t="shared" si="750"/>
        <v>5604</v>
      </c>
      <c r="DP214" s="463">
        <f t="shared" si="750"/>
        <v>233630</v>
      </c>
      <c r="DQ214" s="463">
        <f t="shared" si="801"/>
        <v>42</v>
      </c>
      <c r="DR214" s="463">
        <f t="shared" si="802"/>
        <v>80</v>
      </c>
      <c r="DS214" s="463">
        <f t="shared" si="751"/>
        <v>63</v>
      </c>
      <c r="DT214" s="463">
        <f t="shared" si="751"/>
        <v>78277</v>
      </c>
      <c r="DU214" s="463">
        <f t="shared" si="803"/>
        <v>1242</v>
      </c>
      <c r="DV214" s="463">
        <f t="shared" si="804"/>
        <v>2165</v>
      </c>
      <c r="DW214" s="463">
        <f t="shared" si="810"/>
        <v>55</v>
      </c>
      <c r="DX214" s="463">
        <f t="shared" si="831"/>
        <v>66080</v>
      </c>
      <c r="DY214" s="463">
        <f t="shared" si="831"/>
        <v>75002363</v>
      </c>
      <c r="DZ214" s="463">
        <f t="shared" si="805"/>
        <v>1135</v>
      </c>
      <c r="EA214" s="463">
        <f t="shared" si="806"/>
        <v>2025</v>
      </c>
      <c r="EB214" s="463">
        <f t="shared" si="832"/>
        <v>33376</v>
      </c>
      <c r="EC214" s="463">
        <f t="shared" si="832"/>
        <v>8776</v>
      </c>
      <c r="ED214" s="463">
        <f t="shared" si="832"/>
        <v>1036</v>
      </c>
      <c r="EE214" s="463">
        <f t="shared" si="832"/>
        <v>8083197</v>
      </c>
      <c r="EF214" s="463">
        <f t="shared" si="832"/>
        <v>5086</v>
      </c>
      <c r="EG214" s="463">
        <f t="shared" si="757"/>
        <v>1186</v>
      </c>
      <c r="EH214" s="463">
        <f t="shared" si="757"/>
        <v>2416</v>
      </c>
      <c r="EI214" s="463"/>
      <c r="EJ214" s="446"/>
      <c r="EK214" s="446"/>
      <c r="EL214" s="446"/>
      <c r="EM214" s="446"/>
      <c r="EN214" s="446"/>
      <c r="EO214" s="446"/>
      <c r="EP214" s="446"/>
      <c r="EQ214" s="446"/>
      <c r="ER214" s="446"/>
      <c r="ES214" s="446"/>
      <c r="ET214" s="446"/>
      <c r="EU214" s="446"/>
      <c r="EV214" s="446"/>
      <c r="EW214" s="446"/>
      <c r="EX214" s="446"/>
      <c r="EY214" s="446"/>
      <c r="EZ214" s="447"/>
      <c r="FA214" s="446">
        <f t="shared" si="709"/>
        <v>11</v>
      </c>
      <c r="FB214" s="417">
        <f t="shared" si="807"/>
        <v>2025</v>
      </c>
      <c r="FC214" s="448">
        <f t="shared" si="808"/>
        <v>45962</v>
      </c>
      <c r="FD214" s="449">
        <f t="shared" si="740"/>
        <v>30</v>
      </c>
      <c r="FE214" s="450"/>
      <c r="FF214" s="451">
        <f t="shared" si="812"/>
        <v>0.54919639357114858</v>
      </c>
      <c r="FG214" s="450"/>
      <c r="FH214" s="452">
        <f t="shared" si="837"/>
        <v>1.8217383447777376</v>
      </c>
      <c r="FI214" s="452">
        <f t="shared" si="838"/>
        <v>1.3988977231658837</v>
      </c>
      <c r="FJ214" s="452">
        <f t="shared" si="839"/>
        <v>1.7911753014442824</v>
      </c>
      <c r="FK214" s="452">
        <f t="shared" si="840"/>
        <v>1.3834636279316284</v>
      </c>
      <c r="FL214" s="452">
        <f t="shared" si="841"/>
        <v>1.2845160667138902</v>
      </c>
      <c r="FM214" s="452">
        <f t="shared" si="842"/>
        <v>1.0531586064782021</v>
      </c>
      <c r="FN214" s="452">
        <f t="shared" si="843"/>
        <v>1.6372487154061119</v>
      </c>
      <c r="FO214" s="452">
        <f t="shared" si="844"/>
        <v>1.0622013882628685</v>
      </c>
      <c r="FP214" s="452">
        <f t="shared" si="845"/>
        <v>1.8416485900216919</v>
      </c>
      <c r="FQ214" s="452">
        <f t="shared" si="846"/>
        <v>1.1171366594360086</v>
      </c>
      <c r="FR214" s="453"/>
      <c r="FS214" s="446">
        <f t="shared" si="830"/>
        <v>0</v>
      </c>
      <c r="FT214" s="446">
        <f t="shared" si="830"/>
        <v>3168282</v>
      </c>
      <c r="FU214" s="446">
        <f t="shared" si="830"/>
        <v>5663787</v>
      </c>
      <c r="FV214" s="446">
        <f t="shared" si="830"/>
        <v>10791369</v>
      </c>
      <c r="FW214" s="446">
        <f t="shared" si="830"/>
        <v>8640719</v>
      </c>
      <c r="FX214" s="446">
        <f t="shared" si="830"/>
        <v>6664665</v>
      </c>
      <c r="FY214" s="446">
        <f t="shared" si="830"/>
        <v>211762744</v>
      </c>
      <c r="FZ214" s="446">
        <f t="shared" si="830"/>
        <v>260759537</v>
      </c>
      <c r="GA214" s="446">
        <f t="shared" si="830"/>
        <v>12094034</v>
      </c>
      <c r="GB214" s="446">
        <f t="shared" si="758"/>
        <v>91488891</v>
      </c>
      <c r="GC214" s="446">
        <f t="shared" si="758"/>
        <v>41658729</v>
      </c>
      <c r="GD214" s="446">
        <f t="shared" si="847"/>
        <v>145200</v>
      </c>
      <c r="GE214" s="446">
        <f t="shared" si="847"/>
        <v>374015</v>
      </c>
      <c r="GF214" s="446">
        <f t="shared" si="847"/>
        <v>8134684</v>
      </c>
      <c r="GG214" s="446">
        <f t="shared" si="847"/>
        <v>19974134</v>
      </c>
      <c r="GH214" s="446">
        <f t="shared" si="847"/>
        <v>10491246</v>
      </c>
      <c r="GI214" s="446">
        <f t="shared" si="847"/>
        <v>180775171</v>
      </c>
      <c r="GJ214" s="446">
        <f t="shared" si="847"/>
        <v>37295470</v>
      </c>
      <c r="GK214" s="446">
        <f t="shared" si="847"/>
        <v>18764994</v>
      </c>
      <c r="GL214" s="446">
        <f t="shared" si="847"/>
        <v>76837791</v>
      </c>
      <c r="GM214" s="446">
        <f t="shared" si="847"/>
        <v>28777152</v>
      </c>
      <c r="GN214" s="446">
        <f t="shared" si="813"/>
        <v>136404</v>
      </c>
      <c r="GO214" s="446">
        <f t="shared" si="825"/>
        <v>338799</v>
      </c>
      <c r="GP214" s="446">
        <f t="shared" si="825"/>
        <v>446010</v>
      </c>
      <c r="GQ214" s="446">
        <f t="shared" si="825"/>
        <v>133797986</v>
      </c>
      <c r="GR214" s="446"/>
      <c r="GS214" s="446"/>
      <c r="GT214" s="446"/>
      <c r="GU214" s="446"/>
      <c r="GV214" s="416"/>
      <c r="GW214" s="402"/>
      <c r="GX214" s="402"/>
      <c r="GY214" s="402"/>
      <c r="GZ214" s="402"/>
      <c r="HA214" s="402"/>
    </row>
    <row r="215" spans="1:209" ht="10.5" customHeight="1" x14ac:dyDescent="0.2">
      <c r="A215" s="417" t="str">
        <f t="shared" si="759"/>
        <v>2025-26DECEMBERY63</v>
      </c>
      <c r="B215" s="458" t="str">
        <f t="shared" si="720"/>
        <v>2025-26</v>
      </c>
      <c r="C215" s="402" t="s">
        <v>650</v>
      </c>
      <c r="D215" s="458" t="str">
        <f t="shared" si="848"/>
        <v>Y63</v>
      </c>
      <c r="E215" s="458" t="str">
        <f t="shared" si="848"/>
        <v>North East and Yorkshire</v>
      </c>
      <c r="F215" s="458" t="str">
        <f t="shared" si="848"/>
        <v>Y63</v>
      </c>
      <c r="H215" s="463">
        <f t="shared" ref="H215:J222" si="849">SUMIFS(H$443:H$10112,$B$443:$B$10112,$B215,$C$443:$C$10112,$C215,$D$443:$D$10112,$D215)</f>
        <v>167545</v>
      </c>
      <c r="I215" s="463">
        <f t="shared" si="849"/>
        <v>114130</v>
      </c>
      <c r="J215" s="463">
        <f t="shared" si="849"/>
        <v>1009194</v>
      </c>
      <c r="K215" s="463">
        <f t="shared" si="760"/>
        <v>9</v>
      </c>
      <c r="L215" s="463">
        <f t="shared" si="761"/>
        <v>0</v>
      </c>
      <c r="M215" s="463">
        <f t="shared" si="762"/>
        <v>34</v>
      </c>
      <c r="N215" s="463">
        <f t="shared" si="763"/>
        <v>59</v>
      </c>
      <c r="O215" s="463">
        <f t="shared" si="764"/>
        <v>104</v>
      </c>
      <c r="P215" s="463">
        <f t="shared" si="826"/>
        <v>899</v>
      </c>
      <c r="Q215" s="463">
        <f t="shared" si="826"/>
        <v>2596</v>
      </c>
      <c r="R215" s="463">
        <f t="shared" si="826"/>
        <v>131</v>
      </c>
      <c r="S215" s="463">
        <f t="shared" si="826"/>
        <v>125245</v>
      </c>
      <c r="T215" s="463">
        <f t="shared" si="826"/>
        <v>11263</v>
      </c>
      <c r="U215" s="463">
        <f t="shared" si="826"/>
        <v>7561</v>
      </c>
      <c r="V215" s="463">
        <f t="shared" si="826"/>
        <v>66219</v>
      </c>
      <c r="W215" s="463">
        <f t="shared" si="826"/>
        <v>22958</v>
      </c>
      <c r="X215" s="463">
        <f t="shared" si="826"/>
        <v>971</v>
      </c>
      <c r="Y215" s="463">
        <f t="shared" si="826"/>
        <v>5007977</v>
      </c>
      <c r="Z215" s="463">
        <f t="shared" si="765"/>
        <v>445</v>
      </c>
      <c r="AA215" s="463">
        <f t="shared" si="766"/>
        <v>767</v>
      </c>
      <c r="AB215" s="463">
        <f t="shared" si="833"/>
        <v>3685219</v>
      </c>
      <c r="AC215" s="463">
        <f t="shared" si="767"/>
        <v>487</v>
      </c>
      <c r="AD215" s="463">
        <f t="shared" si="768"/>
        <v>853</v>
      </c>
      <c r="AE215" s="463">
        <f t="shared" si="834"/>
        <v>104451379</v>
      </c>
      <c r="AF215" s="463">
        <f t="shared" si="769"/>
        <v>1577</v>
      </c>
      <c r="AG215" s="463">
        <f t="shared" si="770"/>
        <v>3291</v>
      </c>
      <c r="AH215" s="463">
        <f t="shared" si="835"/>
        <v>107267596</v>
      </c>
      <c r="AI215" s="463">
        <f t="shared" si="771"/>
        <v>4672</v>
      </c>
      <c r="AJ215" s="463">
        <f t="shared" si="772"/>
        <v>11177</v>
      </c>
      <c r="AK215" s="463">
        <f t="shared" si="836"/>
        <v>5896728</v>
      </c>
      <c r="AL215" s="463">
        <f t="shared" si="773"/>
        <v>6073</v>
      </c>
      <c r="AM215" s="463">
        <f t="shared" si="774"/>
        <v>14171</v>
      </c>
      <c r="AN215" s="463">
        <f t="shared" si="754"/>
        <v>645</v>
      </c>
      <c r="AO215" s="463">
        <f t="shared" si="754"/>
        <v>5443</v>
      </c>
      <c r="AP215" s="463">
        <f t="shared" si="754"/>
        <v>4994</v>
      </c>
      <c r="AQ215" s="463">
        <f t="shared" si="754"/>
        <v>16213653</v>
      </c>
      <c r="AR215" s="463">
        <f t="shared" si="775"/>
        <v>3247</v>
      </c>
      <c r="AS215" s="463">
        <f t="shared" si="776"/>
        <v>7283</v>
      </c>
      <c r="AT215" s="463">
        <f t="shared" si="827"/>
        <v>16420</v>
      </c>
      <c r="AU215" s="463">
        <f t="shared" si="827"/>
        <v>1978</v>
      </c>
      <c r="AV215" s="463">
        <f t="shared" si="827"/>
        <v>3045</v>
      </c>
      <c r="AW215" s="463">
        <f t="shared" si="827"/>
        <v>10916</v>
      </c>
      <c r="AX215" s="463">
        <f t="shared" si="827"/>
        <v>2041</v>
      </c>
      <c r="AY215" s="463">
        <f t="shared" si="827"/>
        <v>9356</v>
      </c>
      <c r="AZ215" s="463">
        <f t="shared" si="827"/>
        <v>2788</v>
      </c>
      <c r="BA215" s="463">
        <f t="shared" si="755"/>
        <v>19578</v>
      </c>
      <c r="BB215" s="463">
        <f t="shared" si="755"/>
        <v>42235727</v>
      </c>
      <c r="BC215" s="463">
        <f t="shared" si="777"/>
        <v>2157</v>
      </c>
      <c r="BD215" s="463">
        <f t="shared" si="778"/>
        <v>4381</v>
      </c>
      <c r="BE215" s="463">
        <f t="shared" si="756"/>
        <v>1615</v>
      </c>
      <c r="BF215" s="463">
        <f t="shared" si="756"/>
        <v>4600</v>
      </c>
      <c r="BG215" s="463">
        <f t="shared" si="756"/>
        <v>9158</v>
      </c>
      <c r="BH215" s="463">
        <f t="shared" si="756"/>
        <v>4205</v>
      </c>
      <c r="BI215" s="463">
        <f t="shared" ref="BI215:BV222" si="850">SUMIFS(BI$443:BI$10112,$B$443:$B$10112,$B215,$C$443:$C$10112,$C215,$D$443:$D$10112,$D215)</f>
        <v>66213</v>
      </c>
      <c r="BJ215" s="463">
        <f t="shared" si="850"/>
        <v>7698</v>
      </c>
      <c r="BK215" s="463">
        <f t="shared" si="850"/>
        <v>34914</v>
      </c>
      <c r="BL215" s="463">
        <f t="shared" si="850"/>
        <v>108825</v>
      </c>
      <c r="BM215" s="463">
        <f t="shared" si="850"/>
        <v>20948</v>
      </c>
      <c r="BN215" s="463">
        <f t="shared" si="850"/>
        <v>16043</v>
      </c>
      <c r="BO215" s="463">
        <f t="shared" si="850"/>
        <v>13739</v>
      </c>
      <c r="BP215" s="463">
        <f t="shared" si="850"/>
        <v>10642</v>
      </c>
      <c r="BQ215" s="463">
        <f t="shared" si="850"/>
        <v>85328</v>
      </c>
      <c r="BR215" s="463">
        <f t="shared" si="850"/>
        <v>69850</v>
      </c>
      <c r="BS215" s="463">
        <f t="shared" si="850"/>
        <v>37259</v>
      </c>
      <c r="BT215" s="463">
        <f t="shared" si="850"/>
        <v>24457</v>
      </c>
      <c r="BU215" s="463">
        <f t="shared" si="850"/>
        <v>1801</v>
      </c>
      <c r="BV215" s="463">
        <f t="shared" si="850"/>
        <v>1076</v>
      </c>
      <c r="BW215" s="463">
        <f t="shared" si="814"/>
        <v>153</v>
      </c>
      <c r="BX215" s="463">
        <f t="shared" si="814"/>
        <v>74519</v>
      </c>
      <c r="BY215" s="463">
        <f t="shared" si="779"/>
        <v>487</v>
      </c>
      <c r="BZ215" s="463">
        <f t="shared" si="780"/>
        <v>864</v>
      </c>
      <c r="CA215" s="463">
        <f t="shared" si="815"/>
        <v>413</v>
      </c>
      <c r="CB215" s="463">
        <f t="shared" si="815"/>
        <v>196865</v>
      </c>
      <c r="CC215" s="463">
        <f t="shared" si="781"/>
        <v>477</v>
      </c>
      <c r="CD215" s="463">
        <f t="shared" si="782"/>
        <v>847</v>
      </c>
      <c r="CE215" s="463">
        <f t="shared" si="816"/>
        <v>10697</v>
      </c>
      <c r="CF215" s="463">
        <f t="shared" si="816"/>
        <v>4736593</v>
      </c>
      <c r="CG215" s="463">
        <f t="shared" si="783"/>
        <v>443</v>
      </c>
      <c r="CH215" s="463">
        <f t="shared" si="784"/>
        <v>760</v>
      </c>
      <c r="CI215" s="463">
        <f t="shared" si="817"/>
        <v>6057</v>
      </c>
      <c r="CJ215" s="463">
        <f t="shared" si="817"/>
        <v>10666947</v>
      </c>
      <c r="CK215" s="463">
        <f t="shared" si="785"/>
        <v>1761</v>
      </c>
      <c r="CL215" s="463">
        <f t="shared" si="786"/>
        <v>3649</v>
      </c>
      <c r="CM215" s="463">
        <f t="shared" si="818"/>
        <v>3430</v>
      </c>
      <c r="CN215" s="463">
        <f t="shared" si="818"/>
        <v>4562364</v>
      </c>
      <c r="CO215" s="463">
        <f t="shared" si="787"/>
        <v>1330</v>
      </c>
      <c r="CP215" s="463">
        <f t="shared" si="788"/>
        <v>2858</v>
      </c>
      <c r="CQ215" s="463">
        <f t="shared" si="819"/>
        <v>56732</v>
      </c>
      <c r="CR215" s="463">
        <f t="shared" si="819"/>
        <v>89222068</v>
      </c>
      <c r="CS215" s="463">
        <f t="shared" si="789"/>
        <v>1573</v>
      </c>
      <c r="CT215" s="463">
        <f t="shared" si="790"/>
        <v>3282</v>
      </c>
      <c r="CU215" s="463">
        <f t="shared" si="820"/>
        <v>2682</v>
      </c>
      <c r="CV215" s="463">
        <f t="shared" si="820"/>
        <v>15906630</v>
      </c>
      <c r="CW215" s="463">
        <f t="shared" si="791"/>
        <v>5931</v>
      </c>
      <c r="CX215" s="463">
        <f t="shared" si="792"/>
        <v>14403</v>
      </c>
      <c r="CY215" s="463">
        <f t="shared" si="821"/>
        <v>1359</v>
      </c>
      <c r="CZ215" s="463">
        <f t="shared" si="821"/>
        <v>7295646</v>
      </c>
      <c r="DA215" s="463">
        <f t="shared" si="793"/>
        <v>5368</v>
      </c>
      <c r="DB215" s="463">
        <f t="shared" si="794"/>
        <v>14050</v>
      </c>
      <c r="DC215" s="463">
        <f t="shared" si="822"/>
        <v>3319</v>
      </c>
      <c r="DD215" s="463">
        <f t="shared" si="822"/>
        <v>27616448</v>
      </c>
      <c r="DE215" s="463">
        <f t="shared" si="795"/>
        <v>8321</v>
      </c>
      <c r="DF215" s="463">
        <f t="shared" si="796"/>
        <v>20351</v>
      </c>
      <c r="DG215" s="463">
        <f t="shared" si="823"/>
        <v>1208</v>
      </c>
      <c r="DH215" s="463">
        <f t="shared" si="823"/>
        <v>10519353</v>
      </c>
      <c r="DI215" s="463">
        <f t="shared" si="797"/>
        <v>8708</v>
      </c>
      <c r="DJ215" s="463">
        <f t="shared" si="798"/>
        <v>21601</v>
      </c>
      <c r="DK215" s="463">
        <f t="shared" si="829"/>
        <v>644</v>
      </c>
      <c r="DL215" s="463">
        <f t="shared" si="809"/>
        <v>248384</v>
      </c>
      <c r="DM215" s="463">
        <f t="shared" si="799"/>
        <v>386</v>
      </c>
      <c r="DN215" s="463">
        <f t="shared" si="800"/>
        <v>610</v>
      </c>
      <c r="DO215" s="463">
        <f t="shared" ref="DO215:DP222" si="851">SUMIFS(DO$443:DO$10112,$B$443:$B$10112,$B215,$C$443:$C$10112,$C215,$D$443:$D$10112,$D215)</f>
        <v>6144</v>
      </c>
      <c r="DP215" s="463">
        <f t="shared" si="851"/>
        <v>255407</v>
      </c>
      <c r="DQ215" s="463">
        <f t="shared" si="801"/>
        <v>42</v>
      </c>
      <c r="DR215" s="463">
        <f t="shared" si="802"/>
        <v>82</v>
      </c>
      <c r="DS215" s="463">
        <f t="shared" ref="DS215:DT222" si="852">SUMIFS(DS$443:DS$10112,$B$443:$B$10112,$B215,$C$443:$C$10112,$C215,$D$443:$D$10112,$D215)</f>
        <v>68</v>
      </c>
      <c r="DT215" s="463">
        <f t="shared" si="852"/>
        <v>99843</v>
      </c>
      <c r="DU215" s="463">
        <f t="shared" si="803"/>
        <v>1468</v>
      </c>
      <c r="DV215" s="463">
        <f t="shared" si="804"/>
        <v>3115</v>
      </c>
      <c r="DW215" s="463">
        <f t="shared" si="810"/>
        <v>60</v>
      </c>
      <c r="DX215" s="463">
        <f t="shared" si="831"/>
        <v>69424</v>
      </c>
      <c r="DY215" s="463">
        <f t="shared" si="831"/>
        <v>82019496</v>
      </c>
      <c r="DZ215" s="463">
        <f t="shared" si="805"/>
        <v>1181</v>
      </c>
      <c r="EA215" s="463">
        <f t="shared" si="806"/>
        <v>2131</v>
      </c>
      <c r="EB215" s="463">
        <f t="shared" si="832"/>
        <v>36580</v>
      </c>
      <c r="EC215" s="463">
        <f t="shared" si="832"/>
        <v>10280</v>
      </c>
      <c r="ED215" s="463">
        <f t="shared" si="832"/>
        <v>1305</v>
      </c>
      <c r="EE215" s="463">
        <f t="shared" si="832"/>
        <v>9993046</v>
      </c>
      <c r="EF215" s="463">
        <f t="shared" si="832"/>
        <v>4924</v>
      </c>
      <c r="EG215" s="463">
        <f t="shared" si="757"/>
        <v>1007</v>
      </c>
      <c r="EH215" s="463">
        <f t="shared" si="757"/>
        <v>2858</v>
      </c>
      <c r="EI215" s="463"/>
      <c r="EJ215" s="446"/>
      <c r="EK215" s="446"/>
      <c r="EL215" s="446"/>
      <c r="EM215" s="446"/>
      <c r="EN215" s="446"/>
      <c r="EO215" s="446"/>
      <c r="EP215" s="446"/>
      <c r="EQ215" s="446"/>
      <c r="ER215" s="446"/>
      <c r="ES215" s="446"/>
      <c r="ET215" s="446"/>
      <c r="EU215" s="446"/>
      <c r="EV215" s="446"/>
      <c r="EW215" s="446"/>
      <c r="EX215" s="446"/>
      <c r="EY215" s="446"/>
      <c r="EZ215" s="447"/>
      <c r="FA215" s="446">
        <f t="shared" si="709"/>
        <v>12</v>
      </c>
      <c r="FB215" s="417">
        <f t="shared" si="807"/>
        <v>2025</v>
      </c>
      <c r="FC215" s="448">
        <f t="shared" si="808"/>
        <v>45992</v>
      </c>
      <c r="FD215" s="449">
        <f t="shared" si="740"/>
        <v>31</v>
      </c>
      <c r="FE215" s="450"/>
      <c r="FF215" s="451">
        <f t="shared" si="812"/>
        <v>0.59282130451563098</v>
      </c>
      <c r="FG215" s="450"/>
      <c r="FH215" s="452">
        <f t="shared" si="837"/>
        <v>1.8598952321761519</v>
      </c>
      <c r="FI215" s="452">
        <f t="shared" si="838"/>
        <v>1.4243984728757879</v>
      </c>
      <c r="FJ215" s="452">
        <f t="shared" si="839"/>
        <v>1.8170876868139134</v>
      </c>
      <c r="FK215" s="452">
        <f t="shared" si="840"/>
        <v>1.407485782303928</v>
      </c>
      <c r="FL215" s="452">
        <f t="shared" si="841"/>
        <v>1.2885727661245261</v>
      </c>
      <c r="FM215" s="452">
        <f t="shared" si="842"/>
        <v>1.0548332049713829</v>
      </c>
      <c r="FN215" s="452">
        <f t="shared" si="843"/>
        <v>1.6229201149925951</v>
      </c>
      <c r="FO215" s="452">
        <f t="shared" si="844"/>
        <v>1.0652931440020907</v>
      </c>
      <c r="FP215" s="452">
        <f t="shared" si="845"/>
        <v>1.854788877445932</v>
      </c>
      <c r="FQ215" s="452">
        <f t="shared" si="846"/>
        <v>1.1081359423274975</v>
      </c>
      <c r="FR215" s="453"/>
      <c r="FS215" s="446">
        <f t="shared" ref="FS215:GA222" si="853">SUMIFS(FS$443:FS$10112,$B$443:$B$10112,$B215,$C$443:$C$10112,$C215,$D$443:$D$10112,$D215)</f>
        <v>0</v>
      </c>
      <c r="FT215" s="446">
        <f t="shared" si="853"/>
        <v>3930360</v>
      </c>
      <c r="FU215" s="446">
        <f t="shared" si="853"/>
        <v>6756224</v>
      </c>
      <c r="FV215" s="446">
        <f t="shared" si="853"/>
        <v>11874106</v>
      </c>
      <c r="FW215" s="446">
        <f t="shared" si="853"/>
        <v>8638673</v>
      </c>
      <c r="FX215" s="446">
        <f t="shared" si="853"/>
        <v>6451007</v>
      </c>
      <c r="FY215" s="446">
        <f t="shared" si="853"/>
        <v>217946485</v>
      </c>
      <c r="FZ215" s="446">
        <f t="shared" si="853"/>
        <v>256611666</v>
      </c>
      <c r="GA215" s="446">
        <f t="shared" si="853"/>
        <v>13759934</v>
      </c>
      <c r="GB215" s="446">
        <f t="shared" si="758"/>
        <v>85772167</v>
      </c>
      <c r="GC215" s="446">
        <f t="shared" si="758"/>
        <v>36370532</v>
      </c>
      <c r="GD215" s="446">
        <f t="shared" si="847"/>
        <v>132144</v>
      </c>
      <c r="GE215" s="446">
        <f t="shared" si="847"/>
        <v>349828</v>
      </c>
      <c r="GF215" s="446">
        <f t="shared" si="847"/>
        <v>8133632</v>
      </c>
      <c r="GG215" s="446">
        <f t="shared" si="847"/>
        <v>22102632</v>
      </c>
      <c r="GH215" s="446">
        <f t="shared" si="847"/>
        <v>9802758</v>
      </c>
      <c r="GI215" s="446">
        <f t="shared" si="847"/>
        <v>186181853</v>
      </c>
      <c r="GJ215" s="446">
        <f t="shared" si="847"/>
        <v>38628738</v>
      </c>
      <c r="GK215" s="446">
        <f t="shared" si="847"/>
        <v>19094127</v>
      </c>
      <c r="GL215" s="446">
        <f t="shared" si="847"/>
        <v>67546476</v>
      </c>
      <c r="GM215" s="446">
        <f t="shared" si="847"/>
        <v>26093620</v>
      </c>
      <c r="GN215" s="446">
        <f t="shared" si="813"/>
        <v>211820</v>
      </c>
      <c r="GO215" s="446">
        <f t="shared" si="825"/>
        <v>393072</v>
      </c>
      <c r="GP215" s="446">
        <f t="shared" si="825"/>
        <v>502638</v>
      </c>
      <c r="GQ215" s="446">
        <f t="shared" si="825"/>
        <v>147914137</v>
      </c>
      <c r="GR215" s="446"/>
      <c r="GS215" s="446"/>
      <c r="GT215" s="446"/>
      <c r="GU215" s="446"/>
      <c r="GV215" s="416"/>
      <c r="GW215" s="402"/>
      <c r="GX215" s="402"/>
      <c r="GY215" s="402"/>
      <c r="GZ215" s="402"/>
      <c r="HA215" s="402"/>
    </row>
    <row r="216" spans="1:209" ht="10.5" customHeight="1" x14ac:dyDescent="0.2">
      <c r="A216" s="417" t="str">
        <f t="shared" si="759"/>
        <v>2025-26JANUARYY63</v>
      </c>
      <c r="B216" s="458" t="str">
        <f t="shared" si="720"/>
        <v>2025-26</v>
      </c>
      <c r="C216" s="402" t="s">
        <v>654</v>
      </c>
      <c r="D216" s="458" t="str">
        <f t="shared" si="848"/>
        <v>Y63</v>
      </c>
      <c r="E216" s="458" t="str">
        <f t="shared" si="848"/>
        <v>North East and Yorkshire</v>
      </c>
      <c r="F216" s="458" t="str">
        <f t="shared" si="848"/>
        <v>Y63</v>
      </c>
      <c r="H216" s="463">
        <f t="shared" si="849"/>
        <v>160319</v>
      </c>
      <c r="I216" s="463">
        <f t="shared" si="849"/>
        <v>109891</v>
      </c>
      <c r="J216" s="463">
        <f t="shared" si="849"/>
        <v>875873</v>
      </c>
      <c r="K216" s="463">
        <f t="shared" si="760"/>
        <v>8</v>
      </c>
      <c r="L216" s="463">
        <f t="shared" si="761"/>
        <v>0</v>
      </c>
      <c r="M216" s="463">
        <f t="shared" si="762"/>
        <v>30</v>
      </c>
      <c r="N216" s="463">
        <f t="shared" si="763"/>
        <v>55</v>
      </c>
      <c r="O216" s="463">
        <f t="shared" si="764"/>
        <v>102</v>
      </c>
      <c r="P216" s="463">
        <f t="shared" ref="P216:P222" si="854">SUMIFS(P$443:P$10112,$B$443:$B$10112,$B216,$C$443:$C$10112,$C216,$D$443:$D$10112,$D216)</f>
        <v>711</v>
      </c>
      <c r="Q216" s="463" t="s">
        <v>152</v>
      </c>
      <c r="R216" s="463">
        <f t="shared" ref="R216:Y222" si="855">SUMIFS(R$443:R$10112,$B$443:$B$10112,$B216,$C$443:$C$10112,$C216,$D$443:$D$10112,$D216)</f>
        <v>152</v>
      </c>
      <c r="S216" s="463">
        <f t="shared" si="855"/>
        <v>124204</v>
      </c>
      <c r="T216" s="463">
        <f t="shared" si="855"/>
        <v>10833</v>
      </c>
      <c r="U216" s="463">
        <f t="shared" si="855"/>
        <v>7183</v>
      </c>
      <c r="V216" s="463">
        <f t="shared" si="855"/>
        <v>64806</v>
      </c>
      <c r="W216" s="463">
        <f t="shared" si="855"/>
        <v>24039</v>
      </c>
      <c r="X216" s="463">
        <f t="shared" si="855"/>
        <v>1081</v>
      </c>
      <c r="Y216" s="463">
        <f t="shared" si="855"/>
        <v>4770444</v>
      </c>
      <c r="Z216" s="463">
        <f t="shared" si="765"/>
        <v>440</v>
      </c>
      <c r="AA216" s="463">
        <f t="shared" si="766"/>
        <v>756</v>
      </c>
      <c r="AB216" s="463">
        <f t="shared" si="833"/>
        <v>3490350</v>
      </c>
      <c r="AC216" s="463">
        <f t="shared" si="767"/>
        <v>486</v>
      </c>
      <c r="AD216" s="463">
        <f t="shared" si="768"/>
        <v>858</v>
      </c>
      <c r="AE216" s="463">
        <f t="shared" si="834"/>
        <v>94111002</v>
      </c>
      <c r="AF216" s="463">
        <f t="shared" si="769"/>
        <v>1452</v>
      </c>
      <c r="AG216" s="463">
        <f t="shared" si="770"/>
        <v>2996</v>
      </c>
      <c r="AH216" s="463">
        <f t="shared" si="835"/>
        <v>102826994</v>
      </c>
      <c r="AI216" s="463">
        <f t="shared" si="771"/>
        <v>4278</v>
      </c>
      <c r="AJ216" s="463">
        <f t="shared" si="772"/>
        <v>10012</v>
      </c>
      <c r="AK216" s="463">
        <f t="shared" si="836"/>
        <v>6448547</v>
      </c>
      <c r="AL216" s="463">
        <f t="shared" si="773"/>
        <v>5965</v>
      </c>
      <c r="AM216" s="463">
        <f t="shared" si="774"/>
        <v>13681</v>
      </c>
      <c r="AN216" s="463">
        <f t="shared" si="754"/>
        <v>776</v>
      </c>
      <c r="AO216" s="463">
        <f t="shared" si="754"/>
        <v>5199</v>
      </c>
      <c r="AP216" s="463">
        <f t="shared" si="754"/>
        <v>5512</v>
      </c>
      <c r="AQ216" s="463">
        <f t="shared" si="754"/>
        <v>17025584</v>
      </c>
      <c r="AR216" s="463">
        <f t="shared" si="775"/>
        <v>3089</v>
      </c>
      <c r="AS216" s="463">
        <f t="shared" si="776"/>
        <v>6653</v>
      </c>
      <c r="AT216" s="463">
        <f t="shared" ref="AT216:AV222" si="856">SUMIFS(AT$443:AT$10112,$B$443:$B$10112,$B216,$C$443:$C$10112,$C216,$D$443:$D$10112,$D216)</f>
        <v>15706</v>
      </c>
      <c r="AU216" s="463">
        <f t="shared" si="856"/>
        <v>2014</v>
      </c>
      <c r="AV216" s="463">
        <f t="shared" si="856"/>
        <v>3033</v>
      </c>
      <c r="AW216" s="463" t="s">
        <v>152</v>
      </c>
      <c r="AX216" s="463">
        <f t="shared" ref="AX216:AY222" si="857">SUMIFS(AX$443:AX$10112,$B$443:$B$10112,$B216,$C$443:$C$10112,$C216,$D$443:$D$10112,$D216)</f>
        <v>1894</v>
      </c>
      <c r="AY216" s="463">
        <f t="shared" si="857"/>
        <v>8765</v>
      </c>
      <c r="AZ216" s="463" t="s">
        <v>152</v>
      </c>
      <c r="BA216" s="463">
        <f t="shared" si="755"/>
        <v>20334</v>
      </c>
      <c r="BB216" s="463">
        <f t="shared" si="755"/>
        <v>40887611</v>
      </c>
      <c r="BC216" s="463">
        <f t="shared" si="777"/>
        <v>2011</v>
      </c>
      <c r="BD216" s="463">
        <f t="shared" si="778"/>
        <v>4024</v>
      </c>
      <c r="BE216" s="463">
        <f t="shared" si="756"/>
        <v>1643</v>
      </c>
      <c r="BF216" s="463">
        <f t="shared" si="756"/>
        <v>4328</v>
      </c>
      <c r="BG216" s="463">
        <f t="shared" si="756"/>
        <v>9989</v>
      </c>
      <c r="BH216" s="463">
        <f t="shared" si="756"/>
        <v>4374</v>
      </c>
      <c r="BI216" s="463">
        <f t="shared" si="850"/>
        <v>65853</v>
      </c>
      <c r="BJ216" s="463">
        <f t="shared" si="850"/>
        <v>7991</v>
      </c>
      <c r="BK216" s="463">
        <f t="shared" si="850"/>
        <v>34654</v>
      </c>
      <c r="BL216" s="463">
        <f t="shared" si="850"/>
        <v>108498</v>
      </c>
      <c r="BM216" s="463">
        <f t="shared" si="850"/>
        <v>20392</v>
      </c>
      <c r="BN216" s="463">
        <f t="shared" si="850"/>
        <v>15354</v>
      </c>
      <c r="BO216" s="463">
        <f t="shared" si="850"/>
        <v>13253</v>
      </c>
      <c r="BP216" s="463">
        <f t="shared" si="850"/>
        <v>10070</v>
      </c>
      <c r="BQ216" s="463">
        <f t="shared" si="850"/>
        <v>83317</v>
      </c>
      <c r="BR216" s="463">
        <f t="shared" si="850"/>
        <v>68343</v>
      </c>
      <c r="BS216" s="463">
        <f t="shared" si="850"/>
        <v>39093</v>
      </c>
      <c r="BT216" s="463">
        <f t="shared" si="850"/>
        <v>25636</v>
      </c>
      <c r="BU216" s="463">
        <f t="shared" si="850"/>
        <v>2037</v>
      </c>
      <c r="BV216" s="463">
        <f t="shared" si="850"/>
        <v>1185</v>
      </c>
      <c r="BW216" s="463">
        <f t="shared" si="814"/>
        <v>186</v>
      </c>
      <c r="BX216" s="463">
        <f t="shared" si="814"/>
        <v>91800</v>
      </c>
      <c r="BY216" s="463">
        <f t="shared" si="779"/>
        <v>494</v>
      </c>
      <c r="BZ216" s="463">
        <f t="shared" si="780"/>
        <v>827</v>
      </c>
      <c r="CA216" s="463">
        <f t="shared" si="815"/>
        <v>391</v>
      </c>
      <c r="CB216" s="463">
        <f t="shared" si="815"/>
        <v>175338</v>
      </c>
      <c r="CC216" s="463">
        <f t="shared" si="781"/>
        <v>448</v>
      </c>
      <c r="CD216" s="463">
        <f t="shared" si="782"/>
        <v>788</v>
      </c>
      <c r="CE216" s="463">
        <f t="shared" si="816"/>
        <v>10256</v>
      </c>
      <c r="CF216" s="463">
        <f t="shared" si="816"/>
        <v>4503306</v>
      </c>
      <c r="CG216" s="463">
        <f t="shared" si="783"/>
        <v>439</v>
      </c>
      <c r="CH216" s="463">
        <f t="shared" si="784"/>
        <v>753</v>
      </c>
      <c r="CI216" s="463">
        <f t="shared" si="817"/>
        <v>6346</v>
      </c>
      <c r="CJ216" s="463">
        <f t="shared" si="817"/>
        <v>9925698</v>
      </c>
      <c r="CK216" s="463">
        <f t="shared" si="785"/>
        <v>1564</v>
      </c>
      <c r="CL216" s="463">
        <f t="shared" si="786"/>
        <v>3213</v>
      </c>
      <c r="CM216" s="463">
        <f t="shared" si="818"/>
        <v>3412</v>
      </c>
      <c r="CN216" s="463">
        <f t="shared" si="818"/>
        <v>4201256</v>
      </c>
      <c r="CO216" s="463">
        <f t="shared" si="787"/>
        <v>1231</v>
      </c>
      <c r="CP216" s="463">
        <f t="shared" si="788"/>
        <v>2690</v>
      </c>
      <c r="CQ216" s="463">
        <f t="shared" si="819"/>
        <v>55048</v>
      </c>
      <c r="CR216" s="463">
        <f t="shared" si="819"/>
        <v>79984048</v>
      </c>
      <c r="CS216" s="463">
        <f t="shared" si="789"/>
        <v>1453</v>
      </c>
      <c r="CT216" s="463">
        <f t="shared" si="790"/>
        <v>2984</v>
      </c>
      <c r="CU216" s="463">
        <f t="shared" si="820"/>
        <v>2941</v>
      </c>
      <c r="CV216" s="463">
        <f t="shared" si="820"/>
        <v>17329616</v>
      </c>
      <c r="CW216" s="463">
        <f t="shared" si="791"/>
        <v>5892</v>
      </c>
      <c r="CX216" s="463">
        <f t="shared" si="792"/>
        <v>14398</v>
      </c>
      <c r="CY216" s="463">
        <f t="shared" si="821"/>
        <v>1259</v>
      </c>
      <c r="CZ216" s="463">
        <f t="shared" si="821"/>
        <v>6265155</v>
      </c>
      <c r="DA216" s="463">
        <f t="shared" si="793"/>
        <v>4976</v>
      </c>
      <c r="DB216" s="463">
        <f t="shared" si="794"/>
        <v>12587</v>
      </c>
      <c r="DC216" s="463">
        <f t="shared" si="822"/>
        <v>3549</v>
      </c>
      <c r="DD216" s="463">
        <f t="shared" si="822"/>
        <v>30302513</v>
      </c>
      <c r="DE216" s="463">
        <f t="shared" si="795"/>
        <v>8538</v>
      </c>
      <c r="DF216" s="463">
        <f t="shared" si="796"/>
        <v>20798</v>
      </c>
      <c r="DG216" s="463">
        <f t="shared" si="823"/>
        <v>1243</v>
      </c>
      <c r="DH216" s="463">
        <f t="shared" si="823"/>
        <v>10145591</v>
      </c>
      <c r="DI216" s="463">
        <f t="shared" si="797"/>
        <v>8162</v>
      </c>
      <c r="DJ216" s="463">
        <f t="shared" si="798"/>
        <v>19928</v>
      </c>
      <c r="DK216" s="463">
        <f t="shared" si="829"/>
        <v>548</v>
      </c>
      <c r="DL216" s="463">
        <f t="shared" si="809"/>
        <v>189591</v>
      </c>
      <c r="DM216" s="463">
        <f t="shared" si="799"/>
        <v>346</v>
      </c>
      <c r="DN216" s="463">
        <f t="shared" si="800"/>
        <v>570</v>
      </c>
      <c r="DO216" s="463">
        <f t="shared" si="851"/>
        <v>5966</v>
      </c>
      <c r="DP216" s="463">
        <f t="shared" si="851"/>
        <v>246559</v>
      </c>
      <c r="DQ216" s="463">
        <f t="shared" si="801"/>
        <v>41</v>
      </c>
      <c r="DR216" s="463">
        <f t="shared" si="802"/>
        <v>81</v>
      </c>
      <c r="DS216" s="463">
        <f t="shared" si="852"/>
        <v>71</v>
      </c>
      <c r="DT216" s="463">
        <f t="shared" si="852"/>
        <v>99382</v>
      </c>
      <c r="DU216" s="463">
        <f t="shared" si="803"/>
        <v>1400</v>
      </c>
      <c r="DV216" s="463">
        <f t="shared" si="804"/>
        <v>2567</v>
      </c>
      <c r="DW216" s="463">
        <f t="shared" si="810"/>
        <v>64</v>
      </c>
      <c r="DX216" s="463">
        <f t="shared" si="831"/>
        <v>69216</v>
      </c>
      <c r="DY216" s="463">
        <f t="shared" si="831"/>
        <v>86804136</v>
      </c>
      <c r="DZ216" s="463">
        <f t="shared" si="805"/>
        <v>1254</v>
      </c>
      <c r="EA216" s="463">
        <f t="shared" si="806"/>
        <v>2370</v>
      </c>
      <c r="EB216" s="463">
        <f t="shared" si="832"/>
        <v>37619</v>
      </c>
      <c r="EC216" s="463">
        <f t="shared" si="832"/>
        <v>12285</v>
      </c>
      <c r="ED216" s="463">
        <f t="shared" si="832"/>
        <v>1680</v>
      </c>
      <c r="EE216" s="463">
        <f t="shared" si="832"/>
        <v>12958928</v>
      </c>
      <c r="EF216" s="463">
        <f t="shared" si="832"/>
        <v>5036</v>
      </c>
      <c r="EG216" s="463">
        <f t="shared" si="757"/>
        <v>628</v>
      </c>
      <c r="EH216" s="463">
        <f t="shared" si="757"/>
        <v>2629</v>
      </c>
      <c r="EI216" s="463"/>
      <c r="EJ216" s="446"/>
      <c r="EK216" s="446"/>
      <c r="EL216" s="446"/>
      <c r="EM216" s="446"/>
      <c r="EN216" s="446"/>
      <c r="EO216" s="446"/>
      <c r="EP216" s="446"/>
      <c r="EQ216" s="446"/>
      <c r="ER216" s="446"/>
      <c r="ES216" s="446"/>
      <c r="ET216" s="446"/>
      <c r="EU216" s="446"/>
      <c r="EV216" s="446"/>
      <c r="EW216" s="446"/>
      <c r="EX216" s="446"/>
      <c r="EY216" s="446"/>
      <c r="EZ216" s="447"/>
      <c r="FA216" s="446">
        <f t="shared" si="709"/>
        <v>1</v>
      </c>
      <c r="FB216" s="417">
        <f t="shared" si="807"/>
        <v>2026</v>
      </c>
      <c r="FC216" s="448">
        <f t="shared" si="808"/>
        <v>46023</v>
      </c>
      <c r="FD216" s="449">
        <f t="shared" si="740"/>
        <v>31</v>
      </c>
      <c r="FE216" s="450"/>
      <c r="FF216" s="451">
        <f t="shared" si="812"/>
        <v>0.58940920766646909</v>
      </c>
      <c r="FG216" s="450"/>
      <c r="FH216" s="452">
        <f t="shared" si="837"/>
        <v>1.8823963814271207</v>
      </c>
      <c r="FI216" s="452">
        <f t="shared" si="838"/>
        <v>1.417335918028247</v>
      </c>
      <c r="FJ216" s="452">
        <f t="shared" si="839"/>
        <v>1.8450508144229432</v>
      </c>
      <c r="FK216" s="452">
        <f t="shared" si="840"/>
        <v>1.401921202840039</v>
      </c>
      <c r="FL216" s="452">
        <f t="shared" si="841"/>
        <v>1.2856371323642872</v>
      </c>
      <c r="FM216" s="452">
        <f t="shared" si="842"/>
        <v>1.0545782797889085</v>
      </c>
      <c r="FN216" s="452">
        <f t="shared" si="843"/>
        <v>1.6262323723948584</v>
      </c>
      <c r="FO216" s="452">
        <f t="shared" si="844"/>
        <v>1.0664337118848537</v>
      </c>
      <c r="FP216" s="452">
        <f t="shared" si="845"/>
        <v>1.8843663274745606</v>
      </c>
      <c r="FQ216" s="452">
        <f t="shared" si="846"/>
        <v>1.0962072155411655</v>
      </c>
      <c r="FR216" s="453"/>
      <c r="FS216" s="446">
        <f t="shared" si="853"/>
        <v>0</v>
      </c>
      <c r="FT216" s="446">
        <f t="shared" si="853"/>
        <v>3258839</v>
      </c>
      <c r="FU216" s="446">
        <f t="shared" si="853"/>
        <v>6060114</v>
      </c>
      <c r="FV216" s="446">
        <f t="shared" si="853"/>
        <v>11205100</v>
      </c>
      <c r="FW216" s="446">
        <f t="shared" si="853"/>
        <v>8188021</v>
      </c>
      <c r="FX216" s="446">
        <f t="shared" si="853"/>
        <v>6159747</v>
      </c>
      <c r="FY216" s="446">
        <f t="shared" si="853"/>
        <v>194131184</v>
      </c>
      <c r="FZ216" s="446">
        <f t="shared" si="853"/>
        <v>240674904</v>
      </c>
      <c r="GA216" s="446">
        <f t="shared" si="853"/>
        <v>14789122</v>
      </c>
      <c r="GB216" s="446">
        <f t="shared" si="758"/>
        <v>81813906</v>
      </c>
      <c r="GC216" s="446">
        <f t="shared" si="758"/>
        <v>36672077</v>
      </c>
      <c r="GD216" s="446">
        <f t="shared" si="847"/>
        <v>153819</v>
      </c>
      <c r="GE216" s="446">
        <f t="shared" si="847"/>
        <v>308027</v>
      </c>
      <c r="GF216" s="446">
        <f t="shared" si="847"/>
        <v>7720806</v>
      </c>
      <c r="GG216" s="446">
        <f t="shared" si="847"/>
        <v>20390548</v>
      </c>
      <c r="GH216" s="446">
        <f t="shared" si="847"/>
        <v>9179206</v>
      </c>
      <c r="GI216" s="446">
        <f t="shared" si="847"/>
        <v>164289508</v>
      </c>
      <c r="GJ216" s="446">
        <f t="shared" si="847"/>
        <v>42343451</v>
      </c>
      <c r="GK216" s="446">
        <f t="shared" si="847"/>
        <v>15847141</v>
      </c>
      <c r="GL216" s="446">
        <f t="shared" si="847"/>
        <v>73811146</v>
      </c>
      <c r="GM216" s="446">
        <f t="shared" si="847"/>
        <v>24770902</v>
      </c>
      <c r="GN216" s="446">
        <f t="shared" si="813"/>
        <v>182250</v>
      </c>
      <c r="GO216" s="446">
        <f t="shared" si="825"/>
        <v>312600</v>
      </c>
      <c r="GP216" s="446">
        <f t="shared" si="825"/>
        <v>484855</v>
      </c>
      <c r="GQ216" s="446">
        <f t="shared" si="825"/>
        <v>164053758</v>
      </c>
      <c r="GR216" s="446"/>
      <c r="GS216" s="446"/>
      <c r="GT216" s="446"/>
      <c r="GU216" s="446"/>
      <c r="GV216" s="416"/>
      <c r="GW216" s="402"/>
      <c r="GX216" s="402"/>
      <c r="GY216" s="402"/>
      <c r="GZ216" s="402"/>
      <c r="HA216" s="402"/>
    </row>
    <row r="217" spans="1:209" ht="10.5" customHeight="1" x14ac:dyDescent="0.2">
      <c r="A217" s="417" t="str">
        <f t="shared" si="759"/>
        <v>2025-26FEBRUARYY63</v>
      </c>
      <c r="B217" s="458" t="str">
        <f t="shared" si="720"/>
        <v>2025-26</v>
      </c>
      <c r="C217" s="402" t="s">
        <v>657</v>
      </c>
      <c r="D217" s="458" t="str">
        <f t="shared" si="848"/>
        <v>Y63</v>
      </c>
      <c r="E217" s="458" t="str">
        <f t="shared" si="848"/>
        <v>North East and Yorkshire</v>
      </c>
      <c r="F217" s="458" t="str">
        <f t="shared" si="848"/>
        <v>Y63</v>
      </c>
      <c r="H217" s="463">
        <f t="shared" si="849"/>
        <v>140912</v>
      </c>
      <c r="I217" s="463">
        <f t="shared" si="849"/>
        <v>96968</v>
      </c>
      <c r="J217" s="463">
        <f t="shared" si="849"/>
        <v>776664</v>
      </c>
      <c r="K217" s="463">
        <f t="shared" si="760"/>
        <v>8</v>
      </c>
      <c r="L217" s="463">
        <f t="shared" si="761"/>
        <v>0</v>
      </c>
      <c r="M217" s="463">
        <f t="shared" si="762"/>
        <v>30</v>
      </c>
      <c r="N217" s="463">
        <f t="shared" si="763"/>
        <v>52</v>
      </c>
      <c r="O217" s="463">
        <f t="shared" si="764"/>
        <v>100</v>
      </c>
      <c r="P217" s="463">
        <f t="shared" si="854"/>
        <v>661</v>
      </c>
      <c r="Q217" s="463" t="s">
        <v>152</v>
      </c>
      <c r="R217" s="463">
        <f t="shared" si="855"/>
        <v>118</v>
      </c>
      <c r="S217" s="463">
        <f t="shared" si="855"/>
        <v>108135</v>
      </c>
      <c r="T217" s="463">
        <f t="shared" si="855"/>
        <v>9633</v>
      </c>
      <c r="U217" s="463">
        <f t="shared" si="855"/>
        <v>6436</v>
      </c>
      <c r="V217" s="463">
        <f t="shared" si="855"/>
        <v>55524</v>
      </c>
      <c r="W217" s="463">
        <f t="shared" si="855"/>
        <v>21657</v>
      </c>
      <c r="X217" s="463">
        <f t="shared" si="855"/>
        <v>915</v>
      </c>
      <c r="Y217" s="463">
        <f t="shared" si="855"/>
        <v>4215746</v>
      </c>
      <c r="Z217" s="463">
        <f t="shared" si="765"/>
        <v>438</v>
      </c>
      <c r="AA217" s="463">
        <f t="shared" si="766"/>
        <v>762</v>
      </c>
      <c r="AB217" s="463">
        <f t="shared" si="833"/>
        <v>3104239</v>
      </c>
      <c r="AC217" s="463">
        <f t="shared" si="767"/>
        <v>482</v>
      </c>
      <c r="AD217" s="463">
        <f t="shared" si="768"/>
        <v>848</v>
      </c>
      <c r="AE217" s="463">
        <f t="shared" si="834"/>
        <v>80545813</v>
      </c>
      <c r="AF217" s="463">
        <f t="shared" si="769"/>
        <v>1451</v>
      </c>
      <c r="AG217" s="463">
        <f t="shared" si="770"/>
        <v>2965</v>
      </c>
      <c r="AH217" s="463">
        <f t="shared" si="835"/>
        <v>87100810</v>
      </c>
      <c r="AI217" s="463">
        <f t="shared" si="771"/>
        <v>4022</v>
      </c>
      <c r="AJ217" s="463">
        <f t="shared" si="772"/>
        <v>9384</v>
      </c>
      <c r="AK217" s="463">
        <f t="shared" si="836"/>
        <v>5244952</v>
      </c>
      <c r="AL217" s="463">
        <f t="shared" si="773"/>
        <v>5732</v>
      </c>
      <c r="AM217" s="463">
        <f t="shared" si="774"/>
        <v>12629</v>
      </c>
      <c r="AN217" s="463">
        <f t="shared" ref="AN217:AQ222" si="858">SUMIFS(AN$443:AN$10112,$B$443:$B$10112,$B217,$C$443:$C$10112,$C217,$D$443:$D$10112,$D217)</f>
        <v>618</v>
      </c>
      <c r="AO217" s="463">
        <f t="shared" si="858"/>
        <v>4375</v>
      </c>
      <c r="AP217" s="463">
        <f t="shared" si="858"/>
        <v>4842</v>
      </c>
      <c r="AQ217" s="463">
        <f t="shared" si="858"/>
        <v>16752979</v>
      </c>
      <c r="AR217" s="463">
        <f t="shared" si="775"/>
        <v>3460</v>
      </c>
      <c r="AS217" s="463">
        <f t="shared" si="776"/>
        <v>7930</v>
      </c>
      <c r="AT217" s="463">
        <f t="shared" si="856"/>
        <v>13372</v>
      </c>
      <c r="AU217" s="463">
        <f t="shared" si="856"/>
        <v>1623</v>
      </c>
      <c r="AV217" s="463">
        <f t="shared" si="856"/>
        <v>2543</v>
      </c>
      <c r="AW217" s="463" t="s">
        <v>152</v>
      </c>
      <c r="AX217" s="463">
        <f t="shared" si="857"/>
        <v>1819</v>
      </c>
      <c r="AY217" s="463">
        <f t="shared" si="857"/>
        <v>7387</v>
      </c>
      <c r="AZ217" s="463" t="s">
        <v>152</v>
      </c>
      <c r="BA217" s="463">
        <f t="shared" ref="BA217:BB222" si="859">SUMIFS(BA$443:BA$10112,$B$443:$B$10112,$B217,$C$443:$C$10112,$C217,$D$443:$D$10112,$D217)</f>
        <v>16665</v>
      </c>
      <c r="BB217" s="463">
        <f t="shared" si="859"/>
        <v>34608201</v>
      </c>
      <c r="BC217" s="463">
        <f t="shared" si="777"/>
        <v>2077</v>
      </c>
      <c r="BD217" s="463">
        <f t="shared" si="778"/>
        <v>4289</v>
      </c>
      <c r="BE217" s="463">
        <f t="shared" ref="BE217:BH222" si="860">SUMIFS(BE$443:BE$10112,$B$443:$B$10112,$B217,$C$443:$C$10112,$C217,$D$443:$D$10112,$D217)</f>
        <v>1306</v>
      </c>
      <c r="BF217" s="463">
        <f t="shared" si="860"/>
        <v>3572</v>
      </c>
      <c r="BG217" s="463">
        <f t="shared" si="860"/>
        <v>8366</v>
      </c>
      <c r="BH217" s="463">
        <f t="shared" si="860"/>
        <v>3421</v>
      </c>
      <c r="BI217" s="463">
        <f t="shared" si="850"/>
        <v>57503</v>
      </c>
      <c r="BJ217" s="463">
        <f t="shared" si="850"/>
        <v>7367</v>
      </c>
      <c r="BK217" s="463">
        <f t="shared" si="850"/>
        <v>29893</v>
      </c>
      <c r="BL217" s="463">
        <f t="shared" si="850"/>
        <v>94763</v>
      </c>
      <c r="BM217" s="463">
        <f t="shared" si="850"/>
        <v>18023</v>
      </c>
      <c r="BN217" s="463">
        <f t="shared" si="850"/>
        <v>13565</v>
      </c>
      <c r="BO217" s="463">
        <f t="shared" si="850"/>
        <v>11877</v>
      </c>
      <c r="BP217" s="463">
        <f t="shared" si="850"/>
        <v>9096</v>
      </c>
      <c r="BQ217" s="463">
        <f t="shared" si="850"/>
        <v>71767</v>
      </c>
      <c r="BR217" s="463">
        <f t="shared" si="850"/>
        <v>58607</v>
      </c>
      <c r="BS217" s="463">
        <f t="shared" si="850"/>
        <v>35334</v>
      </c>
      <c r="BT217" s="463">
        <f t="shared" si="850"/>
        <v>22991</v>
      </c>
      <c r="BU217" s="463">
        <f t="shared" si="850"/>
        <v>1740</v>
      </c>
      <c r="BV217" s="463">
        <f t="shared" si="850"/>
        <v>1014</v>
      </c>
      <c r="BW217" s="463">
        <f t="shared" si="814"/>
        <v>163</v>
      </c>
      <c r="BX217" s="463">
        <f t="shared" si="814"/>
        <v>79456</v>
      </c>
      <c r="BY217" s="463">
        <f t="shared" si="779"/>
        <v>487</v>
      </c>
      <c r="BZ217" s="463">
        <f t="shared" si="780"/>
        <v>819</v>
      </c>
      <c r="CA217" s="463">
        <f t="shared" si="815"/>
        <v>350</v>
      </c>
      <c r="CB217" s="463">
        <f t="shared" si="815"/>
        <v>150099</v>
      </c>
      <c r="CC217" s="463">
        <f t="shared" si="781"/>
        <v>429</v>
      </c>
      <c r="CD217" s="463">
        <f t="shared" si="782"/>
        <v>777</v>
      </c>
      <c r="CE217" s="463">
        <f t="shared" si="816"/>
        <v>9120</v>
      </c>
      <c r="CF217" s="463">
        <f t="shared" si="816"/>
        <v>3986191</v>
      </c>
      <c r="CG217" s="463">
        <f t="shared" si="783"/>
        <v>437</v>
      </c>
      <c r="CH217" s="463">
        <f t="shared" si="784"/>
        <v>760</v>
      </c>
      <c r="CI217" s="463">
        <f t="shared" si="817"/>
        <v>5221</v>
      </c>
      <c r="CJ217" s="463">
        <f t="shared" si="817"/>
        <v>8037480</v>
      </c>
      <c r="CK217" s="463">
        <f t="shared" si="785"/>
        <v>1539</v>
      </c>
      <c r="CL217" s="463">
        <f t="shared" si="786"/>
        <v>3097</v>
      </c>
      <c r="CM217" s="463">
        <f t="shared" si="818"/>
        <v>2975</v>
      </c>
      <c r="CN217" s="463">
        <f t="shared" si="818"/>
        <v>3727417</v>
      </c>
      <c r="CO217" s="463">
        <f t="shared" si="787"/>
        <v>1253</v>
      </c>
      <c r="CP217" s="463">
        <f t="shared" si="788"/>
        <v>2734</v>
      </c>
      <c r="CQ217" s="463">
        <f t="shared" si="819"/>
        <v>47328</v>
      </c>
      <c r="CR217" s="463">
        <f t="shared" si="819"/>
        <v>68780916</v>
      </c>
      <c r="CS217" s="463">
        <f t="shared" si="789"/>
        <v>1453</v>
      </c>
      <c r="CT217" s="463">
        <f t="shared" si="790"/>
        <v>2968</v>
      </c>
      <c r="CU217" s="463">
        <f t="shared" si="820"/>
        <v>2608</v>
      </c>
      <c r="CV217" s="463">
        <f t="shared" si="820"/>
        <v>13933320</v>
      </c>
      <c r="CW217" s="463">
        <f t="shared" si="791"/>
        <v>5343</v>
      </c>
      <c r="CX217" s="463">
        <f t="shared" si="792"/>
        <v>12715</v>
      </c>
      <c r="CY217" s="463">
        <f t="shared" si="821"/>
        <v>1227</v>
      </c>
      <c r="CZ217" s="463">
        <f t="shared" si="821"/>
        <v>6822376</v>
      </c>
      <c r="DA217" s="463">
        <f t="shared" si="793"/>
        <v>5560</v>
      </c>
      <c r="DB217" s="463">
        <f t="shared" si="794"/>
        <v>14350</v>
      </c>
      <c r="DC217" s="463">
        <f t="shared" si="822"/>
        <v>3142</v>
      </c>
      <c r="DD217" s="463">
        <f t="shared" si="822"/>
        <v>25938282</v>
      </c>
      <c r="DE217" s="463">
        <f t="shared" si="795"/>
        <v>8255</v>
      </c>
      <c r="DF217" s="463">
        <f t="shared" si="796"/>
        <v>20329</v>
      </c>
      <c r="DG217" s="463">
        <f t="shared" si="823"/>
        <v>1194</v>
      </c>
      <c r="DH217" s="463">
        <f t="shared" si="823"/>
        <v>9005458</v>
      </c>
      <c r="DI217" s="463">
        <f t="shared" si="797"/>
        <v>7542</v>
      </c>
      <c r="DJ217" s="463">
        <f t="shared" si="798"/>
        <v>18916</v>
      </c>
      <c r="DK217" s="463">
        <f t="shared" si="829"/>
        <v>528</v>
      </c>
      <c r="DL217" s="463">
        <f t="shared" si="809"/>
        <v>214334</v>
      </c>
      <c r="DM217" s="463">
        <f t="shared" si="799"/>
        <v>406</v>
      </c>
      <c r="DN217" s="463">
        <f t="shared" si="800"/>
        <v>588</v>
      </c>
      <c r="DO217" s="463">
        <f t="shared" si="851"/>
        <v>5283</v>
      </c>
      <c r="DP217" s="463">
        <f t="shared" si="851"/>
        <v>215485</v>
      </c>
      <c r="DQ217" s="463">
        <f t="shared" si="801"/>
        <v>41</v>
      </c>
      <c r="DR217" s="463">
        <f t="shared" si="802"/>
        <v>77</v>
      </c>
      <c r="DS217" s="463">
        <f t="shared" si="852"/>
        <v>64</v>
      </c>
      <c r="DT217" s="463">
        <f t="shared" si="852"/>
        <v>86271</v>
      </c>
      <c r="DU217" s="463">
        <f t="shared" si="803"/>
        <v>1348</v>
      </c>
      <c r="DV217" s="463">
        <f t="shared" si="804"/>
        <v>2869</v>
      </c>
      <c r="DW217" s="463">
        <f t="shared" si="810"/>
        <v>57</v>
      </c>
      <c r="DX217" s="463">
        <f t="shared" si="831"/>
        <v>60965</v>
      </c>
      <c r="DY217" s="463">
        <f t="shared" si="831"/>
        <v>68574129</v>
      </c>
      <c r="DZ217" s="463">
        <f t="shared" si="805"/>
        <v>1125</v>
      </c>
      <c r="EA217" s="463">
        <f t="shared" si="806"/>
        <v>2022</v>
      </c>
      <c r="EB217" s="463">
        <f t="shared" si="832"/>
        <v>30223</v>
      </c>
      <c r="EC217" s="463">
        <f t="shared" si="832"/>
        <v>8025</v>
      </c>
      <c r="ED217" s="463">
        <f t="shared" si="832"/>
        <v>884</v>
      </c>
      <c r="EE217" s="463">
        <f t="shared" si="832"/>
        <v>7175427</v>
      </c>
      <c r="EF217" s="463">
        <f t="shared" si="832"/>
        <v>4387</v>
      </c>
      <c r="EG217" s="463">
        <f t="shared" ref="EG217:EH222" si="861">SUMIFS(EG$443:EG$10112,$B$443:$B$10112,$B217,$C$443:$C$10112,$C217,$D$443:$D$10112,$D217)</f>
        <v>399</v>
      </c>
      <c r="EH217" s="463">
        <f t="shared" si="861"/>
        <v>2239</v>
      </c>
      <c r="EI217" s="463"/>
      <c r="EJ217" s="446"/>
      <c r="EK217" s="446"/>
      <c r="EL217" s="446"/>
      <c r="EM217" s="446"/>
      <c r="EN217" s="446"/>
      <c r="EO217" s="446"/>
      <c r="EP217" s="446"/>
      <c r="EQ217" s="446"/>
      <c r="ER217" s="446"/>
      <c r="ES217" s="446"/>
      <c r="ET217" s="446"/>
      <c r="EU217" s="446"/>
      <c r="EV217" s="446"/>
      <c r="EW217" s="446"/>
      <c r="EX217" s="446"/>
      <c r="EY217" s="446"/>
      <c r="EZ217" s="447"/>
      <c r="FA217" s="446">
        <f t="shared" si="709"/>
        <v>2</v>
      </c>
      <c r="FB217" s="417">
        <f t="shared" si="807"/>
        <v>2026</v>
      </c>
      <c r="FC217" s="448">
        <f t="shared" si="808"/>
        <v>46054</v>
      </c>
      <c r="FD217" s="449">
        <f t="shared" si="740"/>
        <v>28</v>
      </c>
      <c r="FE217" s="450"/>
      <c r="FF217" s="451">
        <f t="shared" si="812"/>
        <v>0.58883192153366026</v>
      </c>
      <c r="FG217" s="450"/>
      <c r="FH217" s="452">
        <f t="shared" si="837"/>
        <v>1.8709643932315998</v>
      </c>
      <c r="FI217" s="452">
        <f t="shared" si="838"/>
        <v>1.40818021384823</v>
      </c>
      <c r="FJ217" s="452">
        <f t="shared" si="839"/>
        <v>1.8454008701056557</v>
      </c>
      <c r="FK217" s="452">
        <f t="shared" si="840"/>
        <v>1.413300186451212</v>
      </c>
      <c r="FL217" s="452">
        <f t="shared" si="841"/>
        <v>1.2925401628124775</v>
      </c>
      <c r="FM217" s="452">
        <f t="shared" si="842"/>
        <v>1.0555255385058713</v>
      </c>
      <c r="FN217" s="452">
        <f t="shared" si="843"/>
        <v>1.6315279124532485</v>
      </c>
      <c r="FO217" s="452">
        <f t="shared" si="844"/>
        <v>1.0615967123793693</v>
      </c>
      <c r="FP217" s="452">
        <f t="shared" si="845"/>
        <v>1.901639344262295</v>
      </c>
      <c r="FQ217" s="452">
        <f t="shared" si="846"/>
        <v>1.1081967213114754</v>
      </c>
      <c r="FR217" s="453"/>
      <c r="FS217" s="446">
        <f t="shared" si="853"/>
        <v>0</v>
      </c>
      <c r="FT217" s="446">
        <f t="shared" si="853"/>
        <v>2948416</v>
      </c>
      <c r="FU217" s="446">
        <f t="shared" si="853"/>
        <v>5066880</v>
      </c>
      <c r="FV217" s="446">
        <f t="shared" si="853"/>
        <v>9694976</v>
      </c>
      <c r="FW217" s="446">
        <f t="shared" si="853"/>
        <v>7343123</v>
      </c>
      <c r="FX217" s="446">
        <f t="shared" si="853"/>
        <v>5457528</v>
      </c>
      <c r="FY217" s="446">
        <f t="shared" si="853"/>
        <v>164650584</v>
      </c>
      <c r="FZ217" s="446">
        <f t="shared" si="853"/>
        <v>203237698</v>
      </c>
      <c r="GA217" s="446">
        <f t="shared" si="853"/>
        <v>11555268</v>
      </c>
      <c r="GB217" s="446">
        <f t="shared" ref="GB217:GC222" si="862">SUMIFS(GB$443:GB$10112,$B$443:$B$10112,$B217,$C$443:$C$10112,$C217,$D$443:$D$10112,$D217)</f>
        <v>71483603</v>
      </c>
      <c r="GC217" s="446">
        <f t="shared" si="862"/>
        <v>38394644</v>
      </c>
      <c r="GD217" s="446">
        <f t="shared" si="847"/>
        <v>133511</v>
      </c>
      <c r="GE217" s="446">
        <f t="shared" si="847"/>
        <v>272100</v>
      </c>
      <c r="GF217" s="446">
        <f t="shared" si="847"/>
        <v>6927600</v>
      </c>
      <c r="GG217" s="446">
        <f t="shared" si="847"/>
        <v>16167795</v>
      </c>
      <c r="GH217" s="446">
        <f t="shared" si="847"/>
        <v>8132670</v>
      </c>
      <c r="GI217" s="446">
        <f t="shared" si="847"/>
        <v>140445978</v>
      </c>
      <c r="GJ217" s="446">
        <f t="shared" si="847"/>
        <v>33159502</v>
      </c>
      <c r="GK217" s="446">
        <f t="shared" si="847"/>
        <v>17607023</v>
      </c>
      <c r="GL217" s="446">
        <f t="shared" si="847"/>
        <v>63874054</v>
      </c>
      <c r="GM217" s="446">
        <f t="shared" si="847"/>
        <v>22586090</v>
      </c>
      <c r="GN217" s="446">
        <f t="shared" si="813"/>
        <v>183595</v>
      </c>
      <c r="GO217" s="446">
        <f t="shared" si="825"/>
        <v>310458</v>
      </c>
      <c r="GP217" s="446">
        <f t="shared" si="825"/>
        <v>404879</v>
      </c>
      <c r="GQ217" s="446">
        <f t="shared" si="825"/>
        <v>123254877</v>
      </c>
      <c r="GR217" s="446"/>
      <c r="GS217" s="446"/>
      <c r="GT217" s="446"/>
      <c r="GU217" s="446"/>
      <c r="GV217" s="416"/>
      <c r="GW217" s="402"/>
      <c r="GX217" s="402"/>
      <c r="GY217" s="402"/>
      <c r="GZ217" s="402"/>
      <c r="HA217" s="402"/>
    </row>
    <row r="218" spans="1:209" ht="10.5" customHeight="1" x14ac:dyDescent="0.2">
      <c r="A218" s="417" t="str">
        <f t="shared" si="759"/>
        <v>2025-26MARCHY63</v>
      </c>
      <c r="B218" s="458" t="str">
        <f t="shared" si="720"/>
        <v>2025-26</v>
      </c>
      <c r="C218" s="402" t="s">
        <v>660</v>
      </c>
      <c r="D218" s="458" t="str">
        <f t="shared" si="848"/>
        <v>Y63</v>
      </c>
      <c r="E218" s="458" t="str">
        <f t="shared" si="848"/>
        <v>North East and Yorkshire</v>
      </c>
      <c r="F218" s="458" t="str">
        <f t="shared" si="848"/>
        <v>Y63</v>
      </c>
      <c r="H218" s="463">
        <f t="shared" si="849"/>
        <v>151402</v>
      </c>
      <c r="I218" s="463">
        <f t="shared" si="849"/>
        <v>106450</v>
      </c>
      <c r="J218" s="463">
        <f t="shared" si="849"/>
        <v>635363</v>
      </c>
      <c r="K218" s="463">
        <f t="shared" si="760"/>
        <v>6</v>
      </c>
      <c r="L218" s="463">
        <f t="shared" si="761"/>
        <v>0</v>
      </c>
      <c r="M218" s="463">
        <f t="shared" si="762"/>
        <v>21</v>
      </c>
      <c r="N218" s="463">
        <f t="shared" si="763"/>
        <v>43</v>
      </c>
      <c r="O218" s="463">
        <f t="shared" si="764"/>
        <v>90</v>
      </c>
      <c r="P218" s="463">
        <f t="shared" si="854"/>
        <v>677</v>
      </c>
      <c r="Q218" s="463" t="s">
        <v>152</v>
      </c>
      <c r="R218" s="463">
        <f t="shared" si="855"/>
        <v>133</v>
      </c>
      <c r="S218" s="463">
        <f t="shared" si="855"/>
        <v>117570</v>
      </c>
      <c r="T218" s="463">
        <f t="shared" si="855"/>
        <v>10668</v>
      </c>
      <c r="U218" s="463">
        <f t="shared" si="855"/>
        <v>7171</v>
      </c>
      <c r="V218" s="463">
        <f t="shared" si="855"/>
        <v>60191</v>
      </c>
      <c r="W218" s="463">
        <f t="shared" si="855"/>
        <v>23748</v>
      </c>
      <c r="X218" s="463">
        <f t="shared" si="855"/>
        <v>901</v>
      </c>
      <c r="Y218" s="463">
        <f t="shared" si="855"/>
        <v>4618296</v>
      </c>
      <c r="Z218" s="463">
        <f t="shared" si="765"/>
        <v>433</v>
      </c>
      <c r="AA218" s="463">
        <f t="shared" si="766"/>
        <v>748</v>
      </c>
      <c r="AB218" s="463">
        <f t="shared" si="833"/>
        <v>3409582</v>
      </c>
      <c r="AC218" s="463">
        <f t="shared" si="767"/>
        <v>475</v>
      </c>
      <c r="AD218" s="463">
        <f t="shared" si="768"/>
        <v>826</v>
      </c>
      <c r="AE218" s="463">
        <f t="shared" si="834"/>
        <v>85769555</v>
      </c>
      <c r="AF218" s="463">
        <f t="shared" si="769"/>
        <v>1425</v>
      </c>
      <c r="AG218" s="463">
        <f t="shared" si="770"/>
        <v>2932</v>
      </c>
      <c r="AH218" s="463">
        <f t="shared" si="835"/>
        <v>90738882</v>
      </c>
      <c r="AI218" s="463">
        <f t="shared" si="771"/>
        <v>3821</v>
      </c>
      <c r="AJ218" s="463">
        <f t="shared" si="772"/>
        <v>8950</v>
      </c>
      <c r="AK218" s="463">
        <f t="shared" si="836"/>
        <v>4662768</v>
      </c>
      <c r="AL218" s="463">
        <f t="shared" si="773"/>
        <v>5175</v>
      </c>
      <c r="AM218" s="463">
        <f t="shared" si="774"/>
        <v>11916</v>
      </c>
      <c r="AN218" s="463">
        <f t="shared" si="858"/>
        <v>537</v>
      </c>
      <c r="AO218" s="463">
        <f t="shared" si="858"/>
        <v>4704</v>
      </c>
      <c r="AP218" s="463">
        <f t="shared" si="858"/>
        <v>5409</v>
      </c>
      <c r="AQ218" s="463">
        <f t="shared" si="858"/>
        <v>17583838</v>
      </c>
      <c r="AR218" s="463">
        <f t="shared" si="775"/>
        <v>3251</v>
      </c>
      <c r="AS218" s="463">
        <f t="shared" si="776"/>
        <v>7311</v>
      </c>
      <c r="AT218" s="463">
        <f t="shared" si="856"/>
        <v>14617</v>
      </c>
      <c r="AU218" s="463">
        <f t="shared" si="856"/>
        <v>1767</v>
      </c>
      <c r="AV218" s="463">
        <f t="shared" si="856"/>
        <v>2544</v>
      </c>
      <c r="AW218" s="463" t="s">
        <v>152</v>
      </c>
      <c r="AX218" s="463">
        <f t="shared" si="857"/>
        <v>1829</v>
      </c>
      <c r="AY218" s="463">
        <f t="shared" si="857"/>
        <v>8477</v>
      </c>
      <c r="AZ218" s="463" t="s">
        <v>152</v>
      </c>
      <c r="BA218" s="463">
        <f t="shared" si="859"/>
        <v>18035</v>
      </c>
      <c r="BB218" s="463">
        <f t="shared" si="859"/>
        <v>35725350</v>
      </c>
      <c r="BC218" s="463">
        <f t="shared" si="777"/>
        <v>1981</v>
      </c>
      <c r="BD218" s="463">
        <f t="shared" si="778"/>
        <v>4056</v>
      </c>
      <c r="BE218" s="463">
        <f t="shared" si="860"/>
        <v>1516</v>
      </c>
      <c r="BF218" s="463">
        <f t="shared" si="860"/>
        <v>3747</v>
      </c>
      <c r="BG218" s="463">
        <f t="shared" si="860"/>
        <v>8906</v>
      </c>
      <c r="BH218" s="463">
        <f t="shared" si="860"/>
        <v>3866</v>
      </c>
      <c r="BI218" s="463">
        <f t="shared" si="850"/>
        <v>62357</v>
      </c>
      <c r="BJ218" s="463">
        <f t="shared" si="850"/>
        <v>7865</v>
      </c>
      <c r="BK218" s="463">
        <f t="shared" si="850"/>
        <v>32731</v>
      </c>
      <c r="BL218" s="463">
        <f t="shared" si="850"/>
        <v>102953</v>
      </c>
      <c r="BM218" s="463">
        <f t="shared" si="850"/>
        <v>19745</v>
      </c>
      <c r="BN218" s="463">
        <f t="shared" si="850"/>
        <v>14893</v>
      </c>
      <c r="BO218" s="463">
        <f t="shared" si="850"/>
        <v>12971</v>
      </c>
      <c r="BP218" s="463">
        <f t="shared" si="850"/>
        <v>9901</v>
      </c>
      <c r="BQ218" s="463">
        <f t="shared" si="850"/>
        <v>77804</v>
      </c>
      <c r="BR218" s="463">
        <f t="shared" si="850"/>
        <v>63465</v>
      </c>
      <c r="BS218" s="463">
        <f t="shared" si="850"/>
        <v>38628</v>
      </c>
      <c r="BT218" s="463">
        <f t="shared" si="850"/>
        <v>25268</v>
      </c>
      <c r="BU218" s="463">
        <f t="shared" si="850"/>
        <v>1647</v>
      </c>
      <c r="BV218" s="463">
        <f t="shared" si="850"/>
        <v>1009</v>
      </c>
      <c r="BW218" s="463">
        <f t="shared" si="814"/>
        <v>162</v>
      </c>
      <c r="BX218" s="463">
        <f t="shared" si="814"/>
        <v>74202</v>
      </c>
      <c r="BY218" s="463">
        <f t="shared" si="779"/>
        <v>458</v>
      </c>
      <c r="BZ218" s="463">
        <f t="shared" si="780"/>
        <v>766</v>
      </c>
      <c r="CA218" s="463">
        <f t="shared" si="815"/>
        <v>393</v>
      </c>
      <c r="CB218" s="463">
        <f t="shared" si="815"/>
        <v>193832</v>
      </c>
      <c r="CC218" s="463">
        <f t="shared" si="781"/>
        <v>493</v>
      </c>
      <c r="CD218" s="463">
        <f t="shared" si="782"/>
        <v>859</v>
      </c>
      <c r="CE218" s="463">
        <f t="shared" si="816"/>
        <v>10113</v>
      </c>
      <c r="CF218" s="463">
        <f t="shared" si="816"/>
        <v>4350262</v>
      </c>
      <c r="CG218" s="463">
        <f t="shared" si="783"/>
        <v>430</v>
      </c>
      <c r="CH218" s="463">
        <f t="shared" si="784"/>
        <v>743</v>
      </c>
      <c r="CI218" s="463">
        <f t="shared" si="817"/>
        <v>5721</v>
      </c>
      <c r="CJ218" s="463">
        <f t="shared" si="817"/>
        <v>8619651</v>
      </c>
      <c r="CK218" s="463">
        <f t="shared" si="785"/>
        <v>1507</v>
      </c>
      <c r="CL218" s="463">
        <f t="shared" si="786"/>
        <v>2981</v>
      </c>
      <c r="CM218" s="463">
        <f t="shared" si="818"/>
        <v>3296</v>
      </c>
      <c r="CN218" s="463">
        <f t="shared" si="818"/>
        <v>4140828</v>
      </c>
      <c r="CO218" s="463">
        <f t="shared" si="787"/>
        <v>1256</v>
      </c>
      <c r="CP218" s="463">
        <f t="shared" si="788"/>
        <v>2753</v>
      </c>
      <c r="CQ218" s="463">
        <f t="shared" si="819"/>
        <v>51174</v>
      </c>
      <c r="CR218" s="463">
        <f t="shared" si="819"/>
        <v>73009076</v>
      </c>
      <c r="CS218" s="463">
        <f t="shared" si="789"/>
        <v>1427</v>
      </c>
      <c r="CT218" s="463">
        <f t="shared" si="790"/>
        <v>2929</v>
      </c>
      <c r="CU218" s="463">
        <f t="shared" si="820"/>
        <v>2808</v>
      </c>
      <c r="CV218" s="463">
        <f t="shared" si="820"/>
        <v>14499204</v>
      </c>
      <c r="CW218" s="463">
        <f t="shared" si="791"/>
        <v>5164</v>
      </c>
      <c r="CX218" s="463">
        <f t="shared" si="792"/>
        <v>12207</v>
      </c>
      <c r="CY218" s="463">
        <f t="shared" si="821"/>
        <v>1352</v>
      </c>
      <c r="CZ218" s="463">
        <f t="shared" si="821"/>
        <v>6691929</v>
      </c>
      <c r="DA218" s="463">
        <f t="shared" si="793"/>
        <v>4950</v>
      </c>
      <c r="DB218" s="463">
        <f t="shared" si="794"/>
        <v>12421</v>
      </c>
      <c r="DC218" s="463">
        <f t="shared" si="822"/>
        <v>3324</v>
      </c>
      <c r="DD218" s="463">
        <f t="shared" si="822"/>
        <v>26576531</v>
      </c>
      <c r="DE218" s="463">
        <f t="shared" si="795"/>
        <v>7995</v>
      </c>
      <c r="DF218" s="463">
        <f t="shared" si="796"/>
        <v>19569</v>
      </c>
      <c r="DG218" s="463">
        <f t="shared" si="823"/>
        <v>1251</v>
      </c>
      <c r="DH218" s="463">
        <f t="shared" si="823"/>
        <v>9690851</v>
      </c>
      <c r="DI218" s="463">
        <f t="shared" si="797"/>
        <v>7746</v>
      </c>
      <c r="DJ218" s="463">
        <f t="shared" si="798"/>
        <v>19408</v>
      </c>
      <c r="DK218" s="463">
        <f t="shared" si="829"/>
        <v>527</v>
      </c>
      <c r="DL218" s="463">
        <f t="shared" si="809"/>
        <v>195766</v>
      </c>
      <c r="DM218" s="463">
        <f t="shared" si="799"/>
        <v>371</v>
      </c>
      <c r="DN218" s="463">
        <f t="shared" si="800"/>
        <v>635</v>
      </c>
      <c r="DO218" s="463">
        <f t="shared" si="851"/>
        <v>6049</v>
      </c>
      <c r="DP218" s="463">
        <f t="shared" si="851"/>
        <v>231071</v>
      </c>
      <c r="DQ218" s="463">
        <f t="shared" si="801"/>
        <v>38</v>
      </c>
      <c r="DR218" s="463">
        <f t="shared" si="802"/>
        <v>72</v>
      </c>
      <c r="DS218" s="463">
        <f t="shared" si="852"/>
        <v>54</v>
      </c>
      <c r="DT218" s="463">
        <f t="shared" si="852"/>
        <v>63534</v>
      </c>
      <c r="DU218" s="463">
        <f t="shared" si="803"/>
        <v>1177</v>
      </c>
      <c r="DV218" s="463">
        <f t="shared" si="804"/>
        <v>2113</v>
      </c>
      <c r="DW218" s="463">
        <f t="shared" si="810"/>
        <v>44</v>
      </c>
      <c r="DX218" s="463">
        <f t="shared" si="831"/>
        <v>66002</v>
      </c>
      <c r="DY218" s="463">
        <f t="shared" si="831"/>
        <v>67942004</v>
      </c>
      <c r="DZ218" s="463">
        <f t="shared" si="805"/>
        <v>1029</v>
      </c>
      <c r="EA218" s="463">
        <f t="shared" si="806"/>
        <v>1771</v>
      </c>
      <c r="EB218" s="463">
        <f t="shared" si="832"/>
        <v>30379</v>
      </c>
      <c r="EC218" s="463">
        <f t="shared" si="832"/>
        <v>6396</v>
      </c>
      <c r="ED218" s="463">
        <f t="shared" si="832"/>
        <v>445</v>
      </c>
      <c r="EE218" s="463">
        <f t="shared" si="832"/>
        <v>4500895</v>
      </c>
      <c r="EF218" s="463">
        <f t="shared" si="832"/>
        <v>4734</v>
      </c>
      <c r="EG218" s="463">
        <f t="shared" si="861"/>
        <v>346</v>
      </c>
      <c r="EH218" s="463">
        <f t="shared" si="861"/>
        <v>1943</v>
      </c>
      <c r="EI218" s="463"/>
      <c r="EJ218" s="446"/>
      <c r="EK218" s="446"/>
      <c r="EL218" s="446"/>
      <c r="EM218" s="446"/>
      <c r="EN218" s="446"/>
      <c r="EO218" s="446"/>
      <c r="EP218" s="446"/>
      <c r="EQ218" s="446"/>
      <c r="ER218" s="446"/>
      <c r="ES218" s="446"/>
      <c r="ET218" s="446"/>
      <c r="EU218" s="446"/>
      <c r="EV218" s="446"/>
      <c r="EW218" s="446"/>
      <c r="EX218" s="446"/>
      <c r="EY218" s="446"/>
      <c r="EZ218" s="447"/>
      <c r="FA218" s="446">
        <f t="shared" si="709"/>
        <v>3</v>
      </c>
      <c r="FB218" s="417">
        <f t="shared" si="807"/>
        <v>2026</v>
      </c>
      <c r="FC218" s="448">
        <f t="shared" si="808"/>
        <v>46082</v>
      </c>
      <c r="FD218" s="449">
        <f t="shared" si="740"/>
        <v>31</v>
      </c>
      <c r="FE218" s="450"/>
      <c r="FF218" s="451">
        <f t="shared" si="812"/>
        <v>0.60544490041036936</v>
      </c>
      <c r="FG218" s="450"/>
      <c r="FH218" s="452">
        <f t="shared" si="837"/>
        <v>1.8508623922009748</v>
      </c>
      <c r="FI218" s="452">
        <f t="shared" si="838"/>
        <v>1.3960442444694414</v>
      </c>
      <c r="FJ218" s="452">
        <f t="shared" si="839"/>
        <v>1.8088132756937665</v>
      </c>
      <c r="FK218" s="452">
        <f t="shared" si="840"/>
        <v>1.3807000418351694</v>
      </c>
      <c r="FL218" s="452">
        <f t="shared" si="841"/>
        <v>1.2926184977820605</v>
      </c>
      <c r="FM218" s="452">
        <f t="shared" si="842"/>
        <v>1.0543935139804954</v>
      </c>
      <c r="FN218" s="452">
        <f t="shared" si="843"/>
        <v>1.626579080343608</v>
      </c>
      <c r="FO218" s="452">
        <f t="shared" si="844"/>
        <v>1.0640053899275728</v>
      </c>
      <c r="FP218" s="452">
        <f t="shared" si="845"/>
        <v>1.827968923418424</v>
      </c>
      <c r="FQ218" s="452">
        <f t="shared" si="846"/>
        <v>1.1198668146503885</v>
      </c>
      <c r="FR218" s="453"/>
      <c r="FS218" s="446">
        <f t="shared" si="853"/>
        <v>0</v>
      </c>
      <c r="FT218" s="446">
        <f t="shared" si="853"/>
        <v>2225290</v>
      </c>
      <c r="FU218" s="446">
        <f t="shared" si="853"/>
        <v>4627658</v>
      </c>
      <c r="FV218" s="446">
        <f t="shared" si="853"/>
        <v>9613536</v>
      </c>
      <c r="FW218" s="446">
        <f t="shared" si="853"/>
        <v>7982520</v>
      </c>
      <c r="FX218" s="446">
        <f t="shared" si="853"/>
        <v>5920327</v>
      </c>
      <c r="FY218" s="446">
        <f t="shared" si="853"/>
        <v>176477591</v>
      </c>
      <c r="FZ218" s="446">
        <f t="shared" si="853"/>
        <v>212546589</v>
      </c>
      <c r="GA218" s="446">
        <f t="shared" si="853"/>
        <v>10736425</v>
      </c>
      <c r="GB218" s="446">
        <f t="shared" si="862"/>
        <v>73143902</v>
      </c>
      <c r="GC218" s="446">
        <f t="shared" si="862"/>
        <v>39544848</v>
      </c>
      <c r="GD218" s="446">
        <f t="shared" si="847"/>
        <v>124020</v>
      </c>
      <c r="GE218" s="446">
        <f t="shared" si="847"/>
        <v>337416</v>
      </c>
      <c r="GF218" s="446">
        <f t="shared" si="847"/>
        <v>7508946</v>
      </c>
      <c r="GG218" s="446">
        <f t="shared" si="847"/>
        <v>17052724</v>
      </c>
      <c r="GH218" s="446">
        <f t="shared" si="847"/>
        <v>9075074</v>
      </c>
      <c r="GI218" s="446">
        <f t="shared" si="847"/>
        <v>149895133</v>
      </c>
      <c r="GJ218" s="446">
        <f t="shared" si="847"/>
        <v>34275888</v>
      </c>
      <c r="GK218" s="446">
        <f t="shared" si="847"/>
        <v>16793794</v>
      </c>
      <c r="GL218" s="446">
        <f t="shared" si="847"/>
        <v>65046484</v>
      </c>
      <c r="GM218" s="446">
        <f t="shared" si="847"/>
        <v>24279810</v>
      </c>
      <c r="GN218" s="446">
        <f t="shared" si="813"/>
        <v>114118</v>
      </c>
      <c r="GO218" s="446">
        <f t="shared" si="825"/>
        <v>334418</v>
      </c>
      <c r="GP218" s="446">
        <f t="shared" si="825"/>
        <v>435596</v>
      </c>
      <c r="GQ218" s="446">
        <f t="shared" si="825"/>
        <v>116867506</v>
      </c>
      <c r="GR218" s="446"/>
      <c r="GS218" s="446"/>
      <c r="GT218" s="446"/>
      <c r="GU218" s="446"/>
      <c r="GV218" s="416"/>
      <c r="GW218" s="402"/>
      <c r="GX218" s="402"/>
      <c r="GY218" s="402"/>
      <c r="GZ218" s="402"/>
      <c r="HA218" s="402"/>
    </row>
    <row r="219" spans="1:209" ht="10.5" customHeight="1" x14ac:dyDescent="0.2">
      <c r="A219" s="417" t="str">
        <f t="shared" si="759"/>
        <v>2026-27APRILY63</v>
      </c>
      <c r="B219" s="458" t="str">
        <f t="shared" si="720"/>
        <v>2026-27</v>
      </c>
      <c r="C219" s="402" t="s">
        <v>664</v>
      </c>
      <c r="D219" s="458" t="str">
        <f t="shared" si="848"/>
        <v>Y63</v>
      </c>
      <c r="E219" s="458" t="str">
        <f t="shared" si="848"/>
        <v>North East and Yorkshire</v>
      </c>
      <c r="F219" s="458" t="str">
        <f t="shared" si="848"/>
        <v>Y63</v>
      </c>
      <c r="H219" s="463">
        <f t="shared" si="849"/>
        <v>149071</v>
      </c>
      <c r="I219" s="463">
        <f t="shared" si="849"/>
        <v>102339</v>
      </c>
      <c r="J219" s="463">
        <f t="shared" si="849"/>
        <v>352126</v>
      </c>
      <c r="K219" s="463">
        <f t="shared" si="760"/>
        <v>3</v>
      </c>
      <c r="L219" s="463">
        <f t="shared" si="761"/>
        <v>0</v>
      </c>
      <c r="M219" s="463">
        <f t="shared" si="762"/>
        <v>4</v>
      </c>
      <c r="N219" s="463">
        <f t="shared" si="763"/>
        <v>25</v>
      </c>
      <c r="O219" s="463">
        <f t="shared" si="764"/>
        <v>71</v>
      </c>
      <c r="P219" s="463">
        <f t="shared" si="854"/>
        <v>723</v>
      </c>
      <c r="Q219" s="463" t="s">
        <v>152</v>
      </c>
      <c r="R219" s="463">
        <f t="shared" si="855"/>
        <v>182</v>
      </c>
      <c r="S219" s="463">
        <f t="shared" si="855"/>
        <v>114828</v>
      </c>
      <c r="T219" s="463">
        <f t="shared" si="855"/>
        <v>10183</v>
      </c>
      <c r="U219" s="463">
        <f t="shared" si="855"/>
        <v>6637</v>
      </c>
      <c r="V219" s="463">
        <f t="shared" si="855"/>
        <v>56891</v>
      </c>
      <c r="W219" s="463">
        <f t="shared" si="855"/>
        <v>25226</v>
      </c>
      <c r="X219" s="463">
        <f t="shared" si="855"/>
        <v>985</v>
      </c>
      <c r="Y219" s="463">
        <f t="shared" si="855"/>
        <v>4371167</v>
      </c>
      <c r="Z219" s="463">
        <f t="shared" si="765"/>
        <v>429</v>
      </c>
      <c r="AA219" s="463">
        <f t="shared" si="766"/>
        <v>738</v>
      </c>
      <c r="AB219" s="463">
        <f t="shared" si="833"/>
        <v>3133545</v>
      </c>
      <c r="AC219" s="463">
        <f t="shared" si="767"/>
        <v>472</v>
      </c>
      <c r="AD219" s="463">
        <f t="shared" si="768"/>
        <v>827</v>
      </c>
      <c r="AE219" s="463">
        <f t="shared" si="834"/>
        <v>71056061</v>
      </c>
      <c r="AF219" s="463">
        <f t="shared" si="769"/>
        <v>1249</v>
      </c>
      <c r="AG219" s="463">
        <f t="shared" si="770"/>
        <v>2538</v>
      </c>
      <c r="AH219" s="463">
        <f t="shared" si="835"/>
        <v>80480866</v>
      </c>
      <c r="AI219" s="463">
        <f t="shared" si="771"/>
        <v>3190</v>
      </c>
      <c r="AJ219" s="463">
        <f t="shared" si="772"/>
        <v>7348</v>
      </c>
      <c r="AK219" s="463">
        <f t="shared" si="836"/>
        <v>4591414</v>
      </c>
      <c r="AL219" s="463">
        <f t="shared" si="773"/>
        <v>4661</v>
      </c>
      <c r="AM219" s="463">
        <f t="shared" si="774"/>
        <v>10325</v>
      </c>
      <c r="AN219" s="463">
        <f t="shared" si="858"/>
        <v>326</v>
      </c>
      <c r="AO219" s="463">
        <f t="shared" si="858"/>
        <v>3274</v>
      </c>
      <c r="AP219" s="463">
        <f t="shared" si="858"/>
        <v>5493</v>
      </c>
      <c r="AQ219" s="463">
        <f t="shared" si="858"/>
        <v>14571355</v>
      </c>
      <c r="AR219" s="463">
        <f t="shared" si="775"/>
        <v>2653</v>
      </c>
      <c r="AS219" s="463">
        <f t="shared" si="776"/>
        <v>5592</v>
      </c>
      <c r="AT219" s="463">
        <f t="shared" si="856"/>
        <v>13917</v>
      </c>
      <c r="AU219" s="463">
        <f t="shared" si="856"/>
        <v>3267</v>
      </c>
      <c r="AV219" s="463">
        <f t="shared" si="856"/>
        <v>1078</v>
      </c>
      <c r="AW219" s="463" t="s">
        <v>152</v>
      </c>
      <c r="AX219" s="463">
        <f t="shared" si="857"/>
        <v>2292</v>
      </c>
      <c r="AY219" s="463">
        <f t="shared" si="857"/>
        <v>7280</v>
      </c>
      <c r="AZ219" s="463" t="s">
        <v>152</v>
      </c>
      <c r="BA219" s="463">
        <f t="shared" si="859"/>
        <v>18365</v>
      </c>
      <c r="BB219" s="463">
        <f t="shared" si="859"/>
        <v>31313005</v>
      </c>
      <c r="BC219" s="463">
        <f t="shared" si="777"/>
        <v>1705</v>
      </c>
      <c r="BD219" s="463">
        <f t="shared" si="778"/>
        <v>3326</v>
      </c>
      <c r="BE219" s="463">
        <f t="shared" si="860"/>
        <v>2867</v>
      </c>
      <c r="BF219" s="463">
        <f t="shared" si="860"/>
        <v>2520</v>
      </c>
      <c r="BG219" s="463">
        <f t="shared" si="860"/>
        <v>9193</v>
      </c>
      <c r="BH219" s="463">
        <f t="shared" si="860"/>
        <v>3785</v>
      </c>
      <c r="BI219" s="463">
        <f t="shared" si="850"/>
        <v>60784</v>
      </c>
      <c r="BJ219" s="463">
        <f t="shared" si="850"/>
        <v>7678</v>
      </c>
      <c r="BK219" s="463">
        <f t="shared" si="850"/>
        <v>32449</v>
      </c>
      <c r="BL219" s="463">
        <f t="shared" si="850"/>
        <v>100911</v>
      </c>
      <c r="BM219" s="463">
        <f t="shared" si="850"/>
        <v>19017</v>
      </c>
      <c r="BN219" s="463">
        <f t="shared" si="850"/>
        <v>14286</v>
      </c>
      <c r="BO219" s="463">
        <f t="shared" si="850"/>
        <v>12185</v>
      </c>
      <c r="BP219" s="463">
        <f t="shared" si="850"/>
        <v>9242</v>
      </c>
      <c r="BQ219" s="463">
        <f t="shared" si="850"/>
        <v>72873</v>
      </c>
      <c r="BR219" s="463">
        <f t="shared" si="850"/>
        <v>60034</v>
      </c>
      <c r="BS219" s="463">
        <f t="shared" si="850"/>
        <v>40290</v>
      </c>
      <c r="BT219" s="463">
        <f t="shared" si="850"/>
        <v>26741</v>
      </c>
      <c r="BU219" s="463">
        <f t="shared" si="850"/>
        <v>1789</v>
      </c>
      <c r="BV219" s="463">
        <f t="shared" si="850"/>
        <v>1086</v>
      </c>
      <c r="BW219" s="463">
        <f t="shared" si="814"/>
        <v>142</v>
      </c>
      <c r="BX219" s="463">
        <f t="shared" si="814"/>
        <v>71574</v>
      </c>
      <c r="BY219" s="463">
        <f t="shared" si="779"/>
        <v>504</v>
      </c>
      <c r="BZ219" s="463">
        <f t="shared" si="780"/>
        <v>819</v>
      </c>
      <c r="CA219" s="463">
        <f t="shared" si="815"/>
        <v>334</v>
      </c>
      <c r="CB219" s="463">
        <f t="shared" si="815"/>
        <v>149866</v>
      </c>
      <c r="CC219" s="463">
        <f t="shared" si="781"/>
        <v>449</v>
      </c>
      <c r="CD219" s="463">
        <f t="shared" si="782"/>
        <v>859</v>
      </c>
      <c r="CE219" s="463">
        <f t="shared" si="816"/>
        <v>9707</v>
      </c>
      <c r="CF219" s="463">
        <f t="shared" si="816"/>
        <v>4149727</v>
      </c>
      <c r="CG219" s="463">
        <f t="shared" si="783"/>
        <v>427</v>
      </c>
      <c r="CH219" s="463">
        <f t="shared" si="784"/>
        <v>734</v>
      </c>
      <c r="CI219" s="463">
        <f t="shared" si="817"/>
        <v>5351</v>
      </c>
      <c r="CJ219" s="463">
        <f t="shared" si="817"/>
        <v>6672802</v>
      </c>
      <c r="CK219" s="463">
        <f t="shared" si="785"/>
        <v>1247</v>
      </c>
      <c r="CL219" s="463">
        <f t="shared" si="786"/>
        <v>2600</v>
      </c>
      <c r="CM219" s="463">
        <f t="shared" si="818"/>
        <v>3093</v>
      </c>
      <c r="CN219" s="463">
        <f t="shared" si="818"/>
        <v>3459946</v>
      </c>
      <c r="CO219" s="463">
        <f t="shared" si="787"/>
        <v>1119</v>
      </c>
      <c r="CP219" s="463">
        <f t="shared" si="788"/>
        <v>2480</v>
      </c>
      <c r="CQ219" s="463">
        <f t="shared" si="819"/>
        <v>48447</v>
      </c>
      <c r="CR219" s="463">
        <f t="shared" si="819"/>
        <v>60923313</v>
      </c>
      <c r="CS219" s="463">
        <f t="shared" si="789"/>
        <v>1258</v>
      </c>
      <c r="CT219" s="463">
        <f t="shared" si="790"/>
        <v>2536</v>
      </c>
      <c r="CU219" s="463">
        <f t="shared" si="820"/>
        <v>2798</v>
      </c>
      <c r="CV219" s="463">
        <f t="shared" si="820"/>
        <v>11194853</v>
      </c>
      <c r="CW219" s="463">
        <f t="shared" si="791"/>
        <v>4001</v>
      </c>
      <c r="CX219" s="463">
        <f t="shared" si="792"/>
        <v>9552</v>
      </c>
      <c r="CY219" s="463">
        <f t="shared" si="821"/>
        <v>1368</v>
      </c>
      <c r="CZ219" s="463">
        <f t="shared" si="821"/>
        <v>6323654</v>
      </c>
      <c r="DA219" s="463">
        <f t="shared" si="793"/>
        <v>4623</v>
      </c>
      <c r="DB219" s="463">
        <f t="shared" si="794"/>
        <v>11544</v>
      </c>
      <c r="DC219" s="463">
        <f t="shared" si="822"/>
        <v>3480</v>
      </c>
      <c r="DD219" s="463">
        <f t="shared" si="822"/>
        <v>25686835</v>
      </c>
      <c r="DE219" s="463">
        <f t="shared" si="795"/>
        <v>7381</v>
      </c>
      <c r="DF219" s="463">
        <f t="shared" si="796"/>
        <v>18127</v>
      </c>
      <c r="DG219" s="463">
        <f t="shared" si="823"/>
        <v>1261</v>
      </c>
      <c r="DH219" s="463">
        <f t="shared" si="823"/>
        <v>8050563</v>
      </c>
      <c r="DI219" s="463">
        <f t="shared" si="797"/>
        <v>6384</v>
      </c>
      <c r="DJ219" s="463">
        <f t="shared" si="798"/>
        <v>15958</v>
      </c>
      <c r="DK219" s="463">
        <f t="shared" si="829"/>
        <v>470</v>
      </c>
      <c r="DL219" s="463">
        <f t="shared" si="809"/>
        <v>158098</v>
      </c>
      <c r="DM219" s="463">
        <f t="shared" si="799"/>
        <v>336</v>
      </c>
      <c r="DN219" s="463">
        <f t="shared" si="800"/>
        <v>542</v>
      </c>
      <c r="DO219" s="463">
        <f t="shared" si="851"/>
        <v>5711</v>
      </c>
      <c r="DP219" s="463">
        <f t="shared" si="851"/>
        <v>207690</v>
      </c>
      <c r="DQ219" s="463">
        <f t="shared" si="801"/>
        <v>36</v>
      </c>
      <c r="DR219" s="463">
        <f t="shared" si="802"/>
        <v>67</v>
      </c>
      <c r="DS219" s="463">
        <f t="shared" si="852"/>
        <v>78</v>
      </c>
      <c r="DT219" s="463">
        <f t="shared" si="852"/>
        <v>102955</v>
      </c>
      <c r="DU219" s="463">
        <f t="shared" si="803"/>
        <v>1320</v>
      </c>
      <c r="DV219" s="463">
        <f t="shared" si="804"/>
        <v>2736</v>
      </c>
      <c r="DW219" s="463">
        <f t="shared" si="810"/>
        <v>70</v>
      </c>
      <c r="DX219" s="463">
        <f t="shared" si="831"/>
        <v>64353</v>
      </c>
      <c r="DY219" s="463">
        <f t="shared" si="831"/>
        <v>67332357</v>
      </c>
      <c r="DZ219" s="463">
        <f t="shared" si="805"/>
        <v>1046</v>
      </c>
      <c r="EA219" s="463">
        <f t="shared" si="806"/>
        <v>1827</v>
      </c>
      <c r="EB219" s="463">
        <f t="shared" si="832"/>
        <v>29733</v>
      </c>
      <c r="EC219" s="463">
        <f t="shared" si="832"/>
        <v>6720</v>
      </c>
      <c r="ED219" s="463">
        <f t="shared" si="832"/>
        <v>494</v>
      </c>
      <c r="EE219" s="463">
        <f t="shared" si="832"/>
        <v>5058100</v>
      </c>
      <c r="EF219" s="463">
        <f t="shared" si="832"/>
        <v>4717</v>
      </c>
      <c r="EG219" s="463">
        <f t="shared" si="861"/>
        <v>157</v>
      </c>
      <c r="EH219" s="463">
        <f t="shared" si="861"/>
        <v>988</v>
      </c>
      <c r="EI219" s="463"/>
      <c r="EJ219" s="446"/>
      <c r="EK219" s="446"/>
      <c r="EL219" s="446"/>
      <c r="EM219" s="446"/>
      <c r="EN219" s="446"/>
      <c r="EO219" s="446"/>
      <c r="EP219" s="446"/>
      <c r="EQ219" s="446"/>
      <c r="ER219" s="446"/>
      <c r="ES219" s="446"/>
      <c r="ET219" s="446"/>
      <c r="EU219" s="446"/>
      <c r="EV219" s="446"/>
      <c r="EW219" s="446"/>
      <c r="EX219" s="446"/>
      <c r="EY219" s="446"/>
      <c r="EZ219" s="447"/>
      <c r="FA219" s="446">
        <f t="shared" si="709"/>
        <v>4</v>
      </c>
      <c r="FB219" s="417">
        <f t="shared" si="807"/>
        <v>2026</v>
      </c>
      <c r="FC219" s="448">
        <f t="shared" si="808"/>
        <v>46113</v>
      </c>
      <c r="FD219" s="449">
        <f t="shared" si="740"/>
        <v>30</v>
      </c>
      <c r="FE219" s="450"/>
      <c r="FF219" s="451">
        <f t="shared" si="812"/>
        <v>0.60369978858350948</v>
      </c>
      <c r="FG219" s="450"/>
      <c r="FH219" s="452">
        <f t="shared" si="837"/>
        <v>1.8675243052145734</v>
      </c>
      <c r="FI219" s="452">
        <f t="shared" si="838"/>
        <v>1.4029264460375135</v>
      </c>
      <c r="FJ219" s="452">
        <f t="shared" si="839"/>
        <v>1.8359198433026971</v>
      </c>
      <c r="FK219" s="452">
        <f t="shared" si="840"/>
        <v>1.3924966099141178</v>
      </c>
      <c r="FL219" s="452">
        <f t="shared" si="841"/>
        <v>1.2809231688667804</v>
      </c>
      <c r="FM219" s="452">
        <f t="shared" si="842"/>
        <v>1.0552459967305901</v>
      </c>
      <c r="FN219" s="452">
        <f t="shared" si="843"/>
        <v>1.5971616586061999</v>
      </c>
      <c r="FO219" s="452">
        <f t="shared" si="844"/>
        <v>1.0600570839609926</v>
      </c>
      <c r="FP219" s="452">
        <f t="shared" si="845"/>
        <v>1.8162436548223351</v>
      </c>
      <c r="FQ219" s="452">
        <f t="shared" si="846"/>
        <v>1.1025380710659898</v>
      </c>
      <c r="FR219" s="453"/>
      <c r="FS219" s="446">
        <f t="shared" si="853"/>
        <v>0</v>
      </c>
      <c r="FT219" s="446">
        <f t="shared" si="853"/>
        <v>409542</v>
      </c>
      <c r="FU219" s="446">
        <f t="shared" si="853"/>
        <v>2593673</v>
      </c>
      <c r="FV219" s="446">
        <f t="shared" si="853"/>
        <v>7268673</v>
      </c>
      <c r="FW219" s="446">
        <f t="shared" si="853"/>
        <v>7513144</v>
      </c>
      <c r="FX219" s="446">
        <f t="shared" si="853"/>
        <v>5488779</v>
      </c>
      <c r="FY219" s="446">
        <f t="shared" si="853"/>
        <v>144411151</v>
      </c>
      <c r="FZ219" s="446">
        <f t="shared" si="853"/>
        <v>185365473</v>
      </c>
      <c r="GA219" s="446">
        <f t="shared" si="853"/>
        <v>10170332</v>
      </c>
      <c r="GB219" s="446">
        <f t="shared" si="862"/>
        <v>61084112</v>
      </c>
      <c r="GC219" s="446">
        <f t="shared" si="862"/>
        <v>30718160</v>
      </c>
      <c r="GD219" s="446">
        <f t="shared" si="847"/>
        <v>116294</v>
      </c>
      <c r="GE219" s="446">
        <f t="shared" si="847"/>
        <v>287013</v>
      </c>
      <c r="GF219" s="446">
        <f t="shared" si="847"/>
        <v>7122273</v>
      </c>
      <c r="GG219" s="446">
        <f t="shared" si="847"/>
        <v>13912323</v>
      </c>
      <c r="GH219" s="446">
        <f t="shared" si="847"/>
        <v>7669994</v>
      </c>
      <c r="GI219" s="446">
        <f t="shared" si="847"/>
        <v>122859233</v>
      </c>
      <c r="GJ219" s="446">
        <f t="shared" si="847"/>
        <v>26725609</v>
      </c>
      <c r="GK219" s="446">
        <f t="shared" si="847"/>
        <v>15792036</v>
      </c>
      <c r="GL219" s="446">
        <f t="shared" si="847"/>
        <v>63081630</v>
      </c>
      <c r="GM219" s="446">
        <f t="shared" si="847"/>
        <v>20122557</v>
      </c>
      <c r="GN219" s="446">
        <f t="shared" si="813"/>
        <v>213408</v>
      </c>
      <c r="GO219" s="446">
        <f t="shared" si="825"/>
        <v>254764</v>
      </c>
      <c r="GP219" s="446">
        <f t="shared" si="825"/>
        <v>380915</v>
      </c>
      <c r="GQ219" s="446">
        <f t="shared" si="825"/>
        <v>117550878</v>
      </c>
      <c r="GR219" s="446"/>
      <c r="GS219" s="446"/>
      <c r="GT219" s="446"/>
      <c r="GU219" s="446"/>
      <c r="GV219" s="416"/>
      <c r="GW219" s="402"/>
      <c r="GX219" s="402"/>
      <c r="GY219" s="402"/>
      <c r="GZ219" s="402"/>
      <c r="HA219" s="402"/>
    </row>
    <row r="220" spans="1:209" ht="10.5" customHeight="1" x14ac:dyDescent="0.2">
      <c r="A220" s="417" t="str">
        <f t="shared" ref="A220" si="863">B220&amp;C220&amp;F220</f>
        <v>2026-27MAYY63</v>
      </c>
      <c r="B220" s="458" t="str">
        <f t="shared" si="720"/>
        <v>2026-27</v>
      </c>
      <c r="C220" s="402" t="s">
        <v>668</v>
      </c>
      <c r="D220" s="458" t="str">
        <f t="shared" si="848"/>
        <v>Y63</v>
      </c>
      <c r="E220" s="458" t="str">
        <f t="shared" si="848"/>
        <v>North East and Yorkshire</v>
      </c>
      <c r="F220" s="458" t="str">
        <f t="shared" si="848"/>
        <v>Y63</v>
      </c>
      <c r="H220" s="463">
        <f t="shared" si="849"/>
        <v>160287</v>
      </c>
      <c r="I220" s="463">
        <f t="shared" si="849"/>
        <v>111766</v>
      </c>
      <c r="J220" s="463">
        <f t="shared" si="849"/>
        <v>1069102</v>
      </c>
      <c r="K220" s="463">
        <f t="shared" ref="K220" si="864">IFERROR(ROUND(J220/I220,0),"-")</f>
        <v>10</v>
      </c>
      <c r="L220" s="463">
        <f t="shared" ref="L220" si="865">IFERROR(ROUND(FS220/I220,0),"-")</f>
        <v>0</v>
      </c>
      <c r="M220" s="463">
        <f t="shared" ref="M220" si="866">IFERROR(ROUND(FT220/I220,0),"-")</f>
        <v>37</v>
      </c>
      <c r="N220" s="463">
        <f t="shared" ref="N220" si="867">IFERROR(ROUND(FU220/I220,0),"-")</f>
        <v>63</v>
      </c>
      <c r="O220" s="463">
        <f t="shared" ref="O220" si="868">IFERROR(ROUND(FV220/I220,0),"-")</f>
        <v>111</v>
      </c>
      <c r="P220" s="463">
        <f t="shared" si="854"/>
        <v>749</v>
      </c>
      <c r="Q220" s="463" t="s">
        <v>152</v>
      </c>
      <c r="R220" s="463">
        <f t="shared" si="855"/>
        <v>585</v>
      </c>
      <c r="S220" s="463">
        <f t="shared" si="855"/>
        <v>120475</v>
      </c>
      <c r="T220" s="463">
        <f t="shared" si="855"/>
        <v>11164</v>
      </c>
      <c r="U220" s="463">
        <f t="shared" si="855"/>
        <v>7328</v>
      </c>
      <c r="V220" s="463">
        <f t="shared" si="855"/>
        <v>59690</v>
      </c>
      <c r="W220" s="463">
        <f t="shared" si="855"/>
        <v>25570</v>
      </c>
      <c r="X220" s="463">
        <f t="shared" si="855"/>
        <v>930</v>
      </c>
      <c r="Y220" s="463">
        <f t="shared" si="855"/>
        <v>4937784</v>
      </c>
      <c r="Z220" s="463">
        <f t="shared" ref="Z220" si="869">IFERROR(ROUND(Y220/T220,0),"-")</f>
        <v>442</v>
      </c>
      <c r="AA220" s="463">
        <f t="shared" ref="AA220" si="870">IFERROR(ROUND(FW220/T220,0),"-")</f>
        <v>772</v>
      </c>
      <c r="AB220" s="463">
        <f t="shared" si="833"/>
        <v>3545698</v>
      </c>
      <c r="AC220" s="463">
        <f t="shared" ref="AC220" si="871">IFERROR(ROUND(AB220/U220,0),"-")</f>
        <v>484</v>
      </c>
      <c r="AD220" s="463">
        <f t="shared" ref="AD220" si="872">IFERROR(ROUND(FX220/U220,0),"-")</f>
        <v>845</v>
      </c>
      <c r="AE220" s="463">
        <f t="shared" si="834"/>
        <v>79138200</v>
      </c>
      <c r="AF220" s="463">
        <f t="shared" ref="AF220" si="873">IFERROR(ROUND(AE220/V220,0),"-")</f>
        <v>1326</v>
      </c>
      <c r="AG220" s="463">
        <f t="shared" ref="AG220" si="874">IFERROR(ROUND(FY220/V220,0),"-")</f>
        <v>2700</v>
      </c>
      <c r="AH220" s="463">
        <f t="shared" si="835"/>
        <v>99940321</v>
      </c>
      <c r="AI220" s="463">
        <f t="shared" ref="AI220" si="875">IFERROR(ROUND(AH220/W220,0),"-")</f>
        <v>3908</v>
      </c>
      <c r="AJ220" s="463">
        <f t="shared" ref="AJ220" si="876">IFERROR(ROUND(FZ220/W220,0),"-")</f>
        <v>8967</v>
      </c>
      <c r="AK220" s="463">
        <f t="shared" si="836"/>
        <v>4490063</v>
      </c>
      <c r="AL220" s="463">
        <f t="shared" ref="AL220" si="877">IFERROR(ROUND(AK220/X220,0),"-")</f>
        <v>4828</v>
      </c>
      <c r="AM220" s="463">
        <f t="shared" ref="AM220" si="878">IFERROR(ROUND(GA220/X220,0),"-")</f>
        <v>10190</v>
      </c>
      <c r="AN220" s="463">
        <f t="shared" si="858"/>
        <v>394</v>
      </c>
      <c r="AO220" s="463">
        <f t="shared" si="858"/>
        <v>3549</v>
      </c>
      <c r="AP220" s="463">
        <f t="shared" si="858"/>
        <v>5375</v>
      </c>
      <c r="AQ220" s="463">
        <f t="shared" si="858"/>
        <v>15568506</v>
      </c>
      <c r="AR220" s="463">
        <f t="shared" ref="AR220" si="879">IFERROR(ROUND(AQ220/AP220,0),"-")</f>
        <v>2896</v>
      </c>
      <c r="AS220" s="463">
        <f t="shared" ref="AS220" si="880">IFERROR(ROUND(GC220/AP220,0),"-")</f>
        <v>6191</v>
      </c>
      <c r="AT220" s="463">
        <f t="shared" si="856"/>
        <v>15592</v>
      </c>
      <c r="AU220" s="463">
        <f t="shared" si="856"/>
        <v>3769</v>
      </c>
      <c r="AV220" s="463">
        <f t="shared" si="856"/>
        <v>1316</v>
      </c>
      <c r="AW220" s="463" t="s">
        <v>152</v>
      </c>
      <c r="AX220" s="463">
        <f t="shared" si="857"/>
        <v>2447</v>
      </c>
      <c r="AY220" s="463">
        <f t="shared" si="857"/>
        <v>8060</v>
      </c>
      <c r="AZ220" s="463" t="s">
        <v>152</v>
      </c>
      <c r="BA220" s="463">
        <f t="shared" si="859"/>
        <v>20198</v>
      </c>
      <c r="BB220" s="463">
        <f t="shared" si="859"/>
        <v>37621432</v>
      </c>
      <c r="BC220" s="463">
        <f t="shared" ref="BC220" si="881">IFERROR(ROUND(BB220/BA220,0),"-")</f>
        <v>1863</v>
      </c>
      <c r="BD220" s="463">
        <f t="shared" ref="BD220" si="882">IFERROR(ROUND(GB220/BA220,0),"-")</f>
        <v>3684</v>
      </c>
      <c r="BE220" s="463">
        <f t="shared" si="860"/>
        <v>3305</v>
      </c>
      <c r="BF220" s="463">
        <f t="shared" si="860"/>
        <v>2732</v>
      </c>
      <c r="BG220" s="463">
        <f t="shared" si="860"/>
        <v>10056</v>
      </c>
      <c r="BH220" s="463">
        <f t="shared" si="860"/>
        <v>4105</v>
      </c>
      <c r="BI220" s="463">
        <f t="shared" si="850"/>
        <v>62354</v>
      </c>
      <c r="BJ220" s="463">
        <f t="shared" si="850"/>
        <v>8028</v>
      </c>
      <c r="BK220" s="463">
        <f t="shared" si="850"/>
        <v>34501</v>
      </c>
      <c r="BL220" s="463">
        <f t="shared" si="850"/>
        <v>104883</v>
      </c>
      <c r="BM220" s="463">
        <f t="shared" si="850"/>
        <v>20837</v>
      </c>
      <c r="BN220" s="463">
        <f t="shared" si="850"/>
        <v>15700</v>
      </c>
      <c r="BO220" s="463">
        <f t="shared" si="850"/>
        <v>13433</v>
      </c>
      <c r="BP220" s="463">
        <f t="shared" si="850"/>
        <v>10222</v>
      </c>
      <c r="BQ220" s="463">
        <f t="shared" si="850"/>
        <v>76857</v>
      </c>
      <c r="BR220" s="463">
        <f t="shared" si="850"/>
        <v>62986</v>
      </c>
      <c r="BS220" s="463">
        <f t="shared" si="850"/>
        <v>41662</v>
      </c>
      <c r="BT220" s="463">
        <f t="shared" si="850"/>
        <v>27149</v>
      </c>
      <c r="BU220" s="463">
        <f t="shared" si="850"/>
        <v>1649</v>
      </c>
      <c r="BV220" s="463">
        <f t="shared" si="850"/>
        <v>1016</v>
      </c>
      <c r="BW220" s="463">
        <f t="shared" si="814"/>
        <v>142</v>
      </c>
      <c r="BX220" s="463">
        <f t="shared" si="814"/>
        <v>70506</v>
      </c>
      <c r="BY220" s="463">
        <f t="shared" ref="BY220" si="883">IFERROR(ROUND(BX220/BW220,0),"-")</f>
        <v>497</v>
      </c>
      <c r="BZ220" s="463">
        <f t="shared" ref="BZ220" si="884">IFERROR(ROUND(GD220/BW220,0),"-")</f>
        <v>822</v>
      </c>
      <c r="CA220" s="463">
        <f t="shared" si="815"/>
        <v>379</v>
      </c>
      <c r="CB220" s="463">
        <f t="shared" si="815"/>
        <v>175313</v>
      </c>
      <c r="CC220" s="463">
        <f t="shared" ref="CC220" si="885">IFERROR(ROUND(CB220/CA220,0),"-")</f>
        <v>463</v>
      </c>
      <c r="CD220" s="463">
        <f t="shared" ref="CD220" si="886">IFERROR(ROUND(GE220/CA220,0),"-")</f>
        <v>828</v>
      </c>
      <c r="CE220" s="463">
        <f t="shared" si="816"/>
        <v>10643</v>
      </c>
      <c r="CF220" s="463">
        <f t="shared" si="816"/>
        <v>4691965</v>
      </c>
      <c r="CG220" s="463">
        <f t="shared" ref="CG220" si="887">IFERROR(ROUND(CF220/CE220,0),"-")</f>
        <v>441</v>
      </c>
      <c r="CH220" s="463">
        <f t="shared" ref="CH220" si="888">IFERROR(ROUND(GF220/CE220,0),"-")</f>
        <v>769</v>
      </c>
      <c r="CI220" s="463">
        <f t="shared" si="817"/>
        <v>5592</v>
      </c>
      <c r="CJ220" s="463">
        <f t="shared" si="817"/>
        <v>7375767</v>
      </c>
      <c r="CK220" s="463">
        <f t="shared" ref="CK220" si="889">IFERROR(ROUND(CJ220/CI220,0),"-")</f>
        <v>1319</v>
      </c>
      <c r="CL220" s="463">
        <f t="shared" ref="CL220" si="890">IFERROR(ROUND(GG220/CI220,0),"-")</f>
        <v>2668</v>
      </c>
      <c r="CM220" s="463">
        <f t="shared" si="818"/>
        <v>3232</v>
      </c>
      <c r="CN220" s="463">
        <f t="shared" si="818"/>
        <v>3870458</v>
      </c>
      <c r="CO220" s="463">
        <f t="shared" ref="CO220" si="891">IFERROR(ROUND(CN220/CM220,0),"-")</f>
        <v>1198</v>
      </c>
      <c r="CP220" s="463">
        <f t="shared" ref="CP220" si="892">IFERROR(ROUND(GH220/CM220,0),"-")</f>
        <v>2648</v>
      </c>
      <c r="CQ220" s="463">
        <f t="shared" si="819"/>
        <v>50866</v>
      </c>
      <c r="CR220" s="463">
        <f t="shared" si="819"/>
        <v>67891975</v>
      </c>
      <c r="CS220" s="463">
        <f t="shared" ref="CS220" si="893">IFERROR(ROUND(CR220/CQ220,0),"-")</f>
        <v>1335</v>
      </c>
      <c r="CT220" s="463">
        <f t="shared" ref="CT220" si="894">IFERROR(ROUND(GI220/CQ220,0),"-")</f>
        <v>2703</v>
      </c>
      <c r="CU220" s="463">
        <f t="shared" si="820"/>
        <v>2849</v>
      </c>
      <c r="CV220" s="463">
        <f t="shared" si="820"/>
        <v>14018573</v>
      </c>
      <c r="CW220" s="463">
        <f t="shared" ref="CW220" si="895">IFERROR(ROUND(CV220/CU220,0),"-")</f>
        <v>4921</v>
      </c>
      <c r="CX220" s="463">
        <f t="shared" ref="CX220" si="896">IFERROR(ROUND(GJ220/CU220,0),"-")</f>
        <v>11414</v>
      </c>
      <c r="CY220" s="463">
        <f t="shared" si="821"/>
        <v>1295</v>
      </c>
      <c r="CZ220" s="463">
        <f t="shared" si="821"/>
        <v>7834986</v>
      </c>
      <c r="DA220" s="463">
        <f t="shared" ref="DA220" si="897">IFERROR(ROUND(CZ220/CY220,0),"-")</f>
        <v>6050</v>
      </c>
      <c r="DB220" s="463">
        <f t="shared" ref="DB220" si="898">IFERROR(ROUND(GK220/CY220,0),"-")</f>
        <v>15007</v>
      </c>
      <c r="DC220" s="463">
        <f t="shared" si="822"/>
        <v>3301</v>
      </c>
      <c r="DD220" s="463">
        <f t="shared" si="822"/>
        <v>27074172</v>
      </c>
      <c r="DE220" s="463">
        <f t="shared" ref="DE220" si="899">IFERROR(ROUND(DD220/DC220,0),"-")</f>
        <v>8202</v>
      </c>
      <c r="DF220" s="463">
        <f t="shared" ref="DF220" si="900">IFERROR(ROUND(GL220/DC220,0),"-")</f>
        <v>20818</v>
      </c>
      <c r="DG220" s="463">
        <f t="shared" si="823"/>
        <v>1305</v>
      </c>
      <c r="DH220" s="463">
        <f t="shared" si="823"/>
        <v>10443530</v>
      </c>
      <c r="DI220" s="463">
        <f t="shared" ref="DI220" si="901">IFERROR(ROUND(DH220/DG220,0),"-")</f>
        <v>8003</v>
      </c>
      <c r="DJ220" s="463">
        <f t="shared" ref="DJ220" si="902">IFERROR(ROUND(GM220/DG220,0),"-")</f>
        <v>19813</v>
      </c>
      <c r="DK220" s="463">
        <f t="shared" si="829"/>
        <v>522</v>
      </c>
      <c r="DL220" s="463">
        <f t="shared" si="809"/>
        <v>199572</v>
      </c>
      <c r="DM220" s="463">
        <f t="shared" ref="DM220" si="903">IFERROR(ROUND(DL220/DK220,0),"-")</f>
        <v>382</v>
      </c>
      <c r="DN220" s="463">
        <f t="shared" ref="DN220" si="904">IFERROR(ROUND(GO220/DK220,0),"-")</f>
        <v>616</v>
      </c>
      <c r="DO220" s="463">
        <f t="shared" si="851"/>
        <v>6095</v>
      </c>
      <c r="DP220" s="463">
        <f t="shared" si="851"/>
        <v>263421</v>
      </c>
      <c r="DQ220" s="463">
        <f t="shared" ref="DQ220" si="905">IFERROR(ROUND(DP220/DO220,0),"-")</f>
        <v>43</v>
      </c>
      <c r="DR220" s="463">
        <f t="shared" ref="DR220" si="906">IFERROR(ROUND(GP220/DO220,0),"-")</f>
        <v>86</v>
      </c>
      <c r="DS220" s="463">
        <f t="shared" si="852"/>
        <v>84</v>
      </c>
      <c r="DT220" s="463">
        <f t="shared" si="852"/>
        <v>110394</v>
      </c>
      <c r="DU220" s="463">
        <f t="shared" ref="DU220" si="907">IFERROR(ROUND(DT220/DS220,0),"-")</f>
        <v>1314</v>
      </c>
      <c r="DV220" s="463">
        <f t="shared" ref="DV220" si="908">IFERROR(ROUND(GN220/DS220,0),"-")</f>
        <v>2467</v>
      </c>
      <c r="DW220" s="463">
        <f t="shared" si="810"/>
        <v>69</v>
      </c>
      <c r="DX220" s="463">
        <f t="shared" si="831"/>
        <v>65762</v>
      </c>
      <c r="DY220" s="463">
        <f t="shared" si="831"/>
        <v>69838030</v>
      </c>
      <c r="DZ220" s="463">
        <f t="shared" ref="DZ220" si="909">IFERROR(ROUND(DY220/DX220,0),"-")</f>
        <v>1062</v>
      </c>
      <c r="EA220" s="463">
        <f t="shared" ref="EA220" si="910">IFERROR(ROUND(GQ220/DX220,0),"-")</f>
        <v>1859</v>
      </c>
      <c r="EB220" s="463">
        <f t="shared" si="832"/>
        <v>31350</v>
      </c>
      <c r="EC220" s="463">
        <f t="shared" si="832"/>
        <v>7349</v>
      </c>
      <c r="ED220" s="463">
        <f t="shared" si="832"/>
        <v>469</v>
      </c>
      <c r="EE220" s="463">
        <f t="shared" si="832"/>
        <v>5150870</v>
      </c>
      <c r="EF220" s="463">
        <f t="shared" si="832"/>
        <v>5199</v>
      </c>
      <c r="EG220" s="463">
        <f t="shared" si="861"/>
        <v>692</v>
      </c>
      <c r="EH220" s="463">
        <f t="shared" si="861"/>
        <v>3386</v>
      </c>
      <c r="EI220" s="463"/>
      <c r="EJ220" s="446"/>
      <c r="EK220" s="446"/>
      <c r="EL220" s="446"/>
      <c r="EM220" s="446"/>
      <c r="EN220" s="446"/>
      <c r="EO220" s="446"/>
      <c r="EP220" s="446"/>
      <c r="EQ220" s="446"/>
      <c r="ER220" s="446"/>
      <c r="ES220" s="446"/>
      <c r="ET220" s="446"/>
      <c r="EU220" s="446"/>
      <c r="EV220" s="446"/>
      <c r="EW220" s="446"/>
      <c r="EX220" s="446"/>
      <c r="EY220" s="446"/>
      <c r="EZ220" s="447"/>
      <c r="FA220" s="446">
        <f t="shared" ref="FA220" si="911">MONTH(1&amp;C220)</f>
        <v>5</v>
      </c>
      <c r="FB220" s="417">
        <f t="shared" ref="FB220" si="912">LEFT($B220,4)+IF(FA220&lt;4,1,0)</f>
        <v>2026</v>
      </c>
      <c r="FC220" s="448">
        <f t="shared" ref="FC220" si="913">DATE(LEFT($B220,4)+IF(FA220&lt;4,1,0),FA220,1)</f>
        <v>46143</v>
      </c>
      <c r="FD220" s="449">
        <f t="shared" si="740"/>
        <v>31</v>
      </c>
      <c r="FE220" s="450"/>
      <c r="FF220" s="451">
        <f t="shared" ref="FF220" si="914">DO220/(T220-P220)</f>
        <v>0.58521363418146899</v>
      </c>
      <c r="FG220" s="450"/>
      <c r="FH220" s="452">
        <f t="shared" si="837"/>
        <v>1.8664457183805088</v>
      </c>
      <c r="FI220" s="452">
        <f t="shared" si="838"/>
        <v>1.4063059835184522</v>
      </c>
      <c r="FJ220" s="452">
        <f t="shared" si="839"/>
        <v>1.8331058951965065</v>
      </c>
      <c r="FK220" s="452">
        <f t="shared" si="840"/>
        <v>1.3949235807860263</v>
      </c>
      <c r="FL220" s="452">
        <f t="shared" si="841"/>
        <v>1.2876026135030993</v>
      </c>
      <c r="FM220" s="452">
        <f t="shared" si="842"/>
        <v>1.0552186295861954</v>
      </c>
      <c r="FN220" s="452">
        <f t="shared" si="843"/>
        <v>1.6293312475557293</v>
      </c>
      <c r="FO220" s="452">
        <f t="shared" si="844"/>
        <v>1.0617520531873288</v>
      </c>
      <c r="FP220" s="452">
        <f t="shared" si="845"/>
        <v>1.7731182795698925</v>
      </c>
      <c r="FQ220" s="452">
        <f t="shared" si="846"/>
        <v>1.0924731182795699</v>
      </c>
      <c r="FR220" s="453"/>
      <c r="FS220" s="446">
        <f t="shared" si="853"/>
        <v>0</v>
      </c>
      <c r="FT220" s="446">
        <f t="shared" si="853"/>
        <v>4188201</v>
      </c>
      <c r="FU220" s="446">
        <f t="shared" si="853"/>
        <v>7043477</v>
      </c>
      <c r="FV220" s="446">
        <f t="shared" si="853"/>
        <v>12350519</v>
      </c>
      <c r="FW220" s="446">
        <f t="shared" si="853"/>
        <v>8619360</v>
      </c>
      <c r="FX220" s="446">
        <f t="shared" si="853"/>
        <v>6195444</v>
      </c>
      <c r="FY220" s="446">
        <f t="shared" si="853"/>
        <v>161160418</v>
      </c>
      <c r="FZ220" s="446">
        <f t="shared" si="853"/>
        <v>229282085</v>
      </c>
      <c r="GA220" s="446">
        <f t="shared" si="853"/>
        <v>9476284</v>
      </c>
      <c r="GB220" s="446">
        <f t="shared" si="862"/>
        <v>74405362</v>
      </c>
      <c r="GC220" s="446">
        <f t="shared" si="862"/>
        <v>33276441</v>
      </c>
      <c r="GD220" s="446">
        <f t="shared" si="847"/>
        <v>116661</v>
      </c>
      <c r="GE220" s="446">
        <f t="shared" si="847"/>
        <v>313633</v>
      </c>
      <c r="GF220" s="446">
        <f t="shared" si="847"/>
        <v>8184813</v>
      </c>
      <c r="GG220" s="446">
        <f t="shared" si="847"/>
        <v>14918379</v>
      </c>
      <c r="GH220" s="446">
        <f t="shared" si="847"/>
        <v>8557500</v>
      </c>
      <c r="GI220" s="446">
        <f t="shared" si="847"/>
        <v>137514061</v>
      </c>
      <c r="GJ220" s="446">
        <f t="shared" si="847"/>
        <v>32517110</v>
      </c>
      <c r="GK220" s="446">
        <f t="shared" si="847"/>
        <v>19434051</v>
      </c>
      <c r="GL220" s="446">
        <f t="shared" si="847"/>
        <v>68721175</v>
      </c>
      <c r="GM220" s="446">
        <f t="shared" si="847"/>
        <v>25856100</v>
      </c>
      <c r="GN220" s="446">
        <f t="shared" si="813"/>
        <v>207235</v>
      </c>
      <c r="GO220" s="446">
        <f t="shared" si="825"/>
        <v>321732</v>
      </c>
      <c r="GP220" s="446">
        <f t="shared" si="825"/>
        <v>523403</v>
      </c>
      <c r="GQ220" s="446">
        <f t="shared" si="825"/>
        <v>122254202</v>
      </c>
      <c r="GR220" s="446"/>
      <c r="GS220" s="446"/>
      <c r="GT220" s="446"/>
      <c r="GU220" s="446"/>
      <c r="GV220" s="416"/>
      <c r="GW220" s="402"/>
      <c r="GX220" s="402"/>
      <c r="GY220" s="402"/>
      <c r="GZ220" s="402"/>
      <c r="HA220" s="402"/>
    </row>
    <row r="221" spans="1:209" ht="10.5" customHeight="1" x14ac:dyDescent="0.2">
      <c r="A221" s="417" t="str">
        <f t="shared" ref="A221" si="915">B221&amp;C221&amp;F221</f>
        <v>2026-27JUNEY63</v>
      </c>
      <c r="B221" s="458" t="str">
        <f t="shared" si="720"/>
        <v>2026-27</v>
      </c>
      <c r="C221" s="402" t="s">
        <v>671</v>
      </c>
      <c r="D221" s="458" t="str">
        <f t="shared" si="848"/>
        <v>Y63</v>
      </c>
      <c r="E221" s="458" t="str">
        <f t="shared" si="848"/>
        <v>North East and Yorkshire</v>
      </c>
      <c r="F221" s="458" t="str">
        <f t="shared" si="848"/>
        <v>Y63</v>
      </c>
      <c r="H221" s="463">
        <f t="shared" si="849"/>
        <v>157615</v>
      </c>
      <c r="I221" s="463">
        <f t="shared" si="849"/>
        <v>111174</v>
      </c>
      <c r="J221" s="463">
        <f t="shared" si="849"/>
        <v>1208285</v>
      </c>
      <c r="K221" s="463">
        <f t="shared" ref="K221" si="916">IFERROR(ROUND(J221/I221,0),"-")</f>
        <v>11</v>
      </c>
      <c r="L221" s="463">
        <f t="shared" ref="L221" si="917">IFERROR(ROUND(FS221/I221,0),"-")</f>
        <v>0</v>
      </c>
      <c r="M221" s="463">
        <f t="shared" ref="M221" si="918">IFERROR(ROUND(FT221/I221,0),"-")</f>
        <v>42</v>
      </c>
      <c r="N221" s="463">
        <f t="shared" ref="N221" si="919">IFERROR(ROUND(FU221/I221,0),"-")</f>
        <v>67</v>
      </c>
      <c r="O221" s="463">
        <f t="shared" ref="O221" si="920">IFERROR(ROUND(FV221/I221,0),"-")</f>
        <v>115</v>
      </c>
      <c r="P221" s="463">
        <f t="shared" si="854"/>
        <v>720</v>
      </c>
      <c r="Q221" s="463" t="s">
        <v>152</v>
      </c>
      <c r="R221" s="463">
        <f t="shared" si="855"/>
        <v>594</v>
      </c>
      <c r="S221" s="463">
        <f t="shared" si="855"/>
        <v>117952</v>
      </c>
      <c r="T221" s="463">
        <f t="shared" si="855"/>
        <v>11151</v>
      </c>
      <c r="U221" s="463">
        <f t="shared" si="855"/>
        <v>7374</v>
      </c>
      <c r="V221" s="463">
        <f t="shared" si="855"/>
        <v>58165</v>
      </c>
      <c r="W221" s="463">
        <f t="shared" si="855"/>
        <v>24023</v>
      </c>
      <c r="X221" s="463">
        <f t="shared" si="855"/>
        <v>946</v>
      </c>
      <c r="Y221" s="463">
        <f t="shared" si="855"/>
        <v>4889188</v>
      </c>
      <c r="Z221" s="463">
        <f t="shared" ref="Z221" si="921">IFERROR(ROUND(Y221/T221,0),"-")</f>
        <v>438</v>
      </c>
      <c r="AA221" s="463">
        <f t="shared" ref="AA221" si="922">IFERROR(ROUND(FW221/T221,0),"-")</f>
        <v>758</v>
      </c>
      <c r="AB221" s="463">
        <f t="shared" si="833"/>
        <v>3589811</v>
      </c>
      <c r="AC221" s="463">
        <f t="shared" ref="AC221" si="923">IFERROR(ROUND(AB221/U221,0),"-")</f>
        <v>487</v>
      </c>
      <c r="AD221" s="463">
        <f t="shared" ref="AD221" si="924">IFERROR(ROUND(FX221/U221,0),"-")</f>
        <v>857</v>
      </c>
      <c r="AE221" s="463">
        <f t="shared" si="834"/>
        <v>81851655</v>
      </c>
      <c r="AF221" s="463">
        <f t="shared" ref="AF221" si="925">IFERROR(ROUND(AE221/V221,0),"-")</f>
        <v>1407</v>
      </c>
      <c r="AG221" s="463">
        <f t="shared" ref="AG221" si="926">IFERROR(ROUND(FY221/V221,0),"-")</f>
        <v>2869</v>
      </c>
      <c r="AH221" s="463">
        <f t="shared" si="835"/>
        <v>100504560</v>
      </c>
      <c r="AI221" s="463">
        <f t="shared" ref="AI221" si="927">IFERROR(ROUND(AH221/W221,0),"-")</f>
        <v>4184</v>
      </c>
      <c r="AJ221" s="463">
        <f t="shared" ref="AJ221" si="928">IFERROR(ROUND(FZ221/W221,0),"-")</f>
        <v>9504</v>
      </c>
      <c r="AK221" s="463">
        <f t="shared" si="836"/>
        <v>4667709</v>
      </c>
      <c r="AL221" s="463">
        <f t="shared" ref="AL221" si="929">IFERROR(ROUND(AK221/X221,0),"-")</f>
        <v>4934</v>
      </c>
      <c r="AM221" s="463">
        <f t="shared" ref="AM221" si="930">IFERROR(ROUND(GA221/X221,0),"-")</f>
        <v>11378</v>
      </c>
      <c r="AN221" s="463">
        <f t="shared" si="858"/>
        <v>770</v>
      </c>
      <c r="AO221" s="463">
        <f t="shared" si="858"/>
        <v>3853</v>
      </c>
      <c r="AP221" s="463">
        <f t="shared" si="858"/>
        <v>5462</v>
      </c>
      <c r="AQ221" s="463">
        <f t="shared" si="858"/>
        <v>14481635</v>
      </c>
      <c r="AR221" s="463">
        <f t="shared" ref="AR221" si="931">IFERROR(ROUND(AQ221/AP221,0),"-")</f>
        <v>2651</v>
      </c>
      <c r="AS221" s="463">
        <f t="shared" ref="AS221" si="932">IFERROR(ROUND(GC221/AP221,0),"-")</f>
        <v>5557</v>
      </c>
      <c r="AT221" s="463">
        <f t="shared" si="856"/>
        <v>16015</v>
      </c>
      <c r="AU221" s="463">
        <f t="shared" si="856"/>
        <v>3596</v>
      </c>
      <c r="AV221" s="463">
        <f t="shared" si="856"/>
        <v>1781</v>
      </c>
      <c r="AW221" s="463" t="s">
        <v>152</v>
      </c>
      <c r="AX221" s="463">
        <f t="shared" si="857"/>
        <v>2376</v>
      </c>
      <c r="AY221" s="463">
        <f t="shared" si="857"/>
        <v>8262</v>
      </c>
      <c r="AZ221" s="463" t="s">
        <v>152</v>
      </c>
      <c r="BA221" s="463">
        <f t="shared" si="859"/>
        <v>20240</v>
      </c>
      <c r="BB221" s="463">
        <f t="shared" si="859"/>
        <v>37258210</v>
      </c>
      <c r="BC221" s="463">
        <f t="shared" ref="BC221" si="933">IFERROR(ROUND(BB221/BA221,0),"-")</f>
        <v>1841</v>
      </c>
      <c r="BD221" s="463">
        <f t="shared" ref="BD221" si="934">IFERROR(ROUND(GB221/BA221,0),"-")</f>
        <v>3575</v>
      </c>
      <c r="BE221" s="463">
        <f t="shared" si="860"/>
        <v>3110</v>
      </c>
      <c r="BF221" s="463">
        <f t="shared" si="860"/>
        <v>2924</v>
      </c>
      <c r="BG221" s="463">
        <f t="shared" si="860"/>
        <v>9796</v>
      </c>
      <c r="BH221" s="463">
        <f t="shared" si="860"/>
        <v>4410</v>
      </c>
      <c r="BI221" s="463">
        <f t="shared" si="850"/>
        <v>60922</v>
      </c>
      <c r="BJ221" s="463">
        <f t="shared" si="850"/>
        <v>7957</v>
      </c>
      <c r="BK221" s="463">
        <f t="shared" si="850"/>
        <v>33058</v>
      </c>
      <c r="BL221" s="463">
        <f t="shared" si="850"/>
        <v>101937</v>
      </c>
      <c r="BM221" s="463">
        <f t="shared" si="850"/>
        <v>20973</v>
      </c>
      <c r="BN221" s="463">
        <f t="shared" si="850"/>
        <v>15798</v>
      </c>
      <c r="BO221" s="463">
        <f t="shared" si="850"/>
        <v>13810</v>
      </c>
      <c r="BP221" s="463">
        <f t="shared" si="850"/>
        <v>10482</v>
      </c>
      <c r="BQ221" s="463">
        <f t="shared" si="850"/>
        <v>75859</v>
      </c>
      <c r="BR221" s="463">
        <f t="shared" si="850"/>
        <v>61603</v>
      </c>
      <c r="BS221" s="463">
        <f t="shared" si="850"/>
        <v>40378</v>
      </c>
      <c r="BT221" s="463">
        <f t="shared" si="850"/>
        <v>25674</v>
      </c>
      <c r="BU221" s="463">
        <f t="shared" si="850"/>
        <v>1787</v>
      </c>
      <c r="BV221" s="463">
        <f t="shared" si="850"/>
        <v>1026</v>
      </c>
      <c r="BW221" s="463">
        <f t="shared" si="814"/>
        <v>153</v>
      </c>
      <c r="BX221" s="463">
        <f t="shared" si="814"/>
        <v>71155</v>
      </c>
      <c r="BY221" s="463">
        <f t="shared" ref="BY221" si="935">IFERROR(ROUND(BX221/BW221,0),"-")</f>
        <v>465</v>
      </c>
      <c r="BZ221" s="463">
        <f t="shared" ref="BZ221" si="936">IFERROR(ROUND(GD221/BW221,0),"-")</f>
        <v>834</v>
      </c>
      <c r="CA221" s="463">
        <f t="shared" si="815"/>
        <v>356</v>
      </c>
      <c r="CB221" s="463">
        <f t="shared" si="815"/>
        <v>168050</v>
      </c>
      <c r="CC221" s="463">
        <f t="shared" ref="CC221" si="937">IFERROR(ROUND(CB221/CA221,0),"-")</f>
        <v>472</v>
      </c>
      <c r="CD221" s="463">
        <f t="shared" ref="CD221" si="938">IFERROR(ROUND(GE221/CA221,0),"-")</f>
        <v>853</v>
      </c>
      <c r="CE221" s="463">
        <f t="shared" si="816"/>
        <v>10642</v>
      </c>
      <c r="CF221" s="463">
        <f t="shared" si="816"/>
        <v>4649983</v>
      </c>
      <c r="CG221" s="463">
        <f t="shared" ref="CG221" si="939">IFERROR(ROUND(CF221/CE221,0),"-")</f>
        <v>437</v>
      </c>
      <c r="CH221" s="463">
        <f t="shared" ref="CH221" si="940">IFERROR(ROUND(GF221/CE221,0),"-")</f>
        <v>754</v>
      </c>
      <c r="CI221" s="463">
        <f t="shared" si="817"/>
        <v>5540</v>
      </c>
      <c r="CJ221" s="463">
        <f t="shared" si="817"/>
        <v>7742233</v>
      </c>
      <c r="CK221" s="463">
        <f t="shared" ref="CK221" si="941">IFERROR(ROUND(CJ221/CI221,0),"-")</f>
        <v>1398</v>
      </c>
      <c r="CL221" s="463">
        <f t="shared" ref="CL221" si="942">IFERROR(ROUND(GG221/CI221,0),"-")</f>
        <v>2852</v>
      </c>
      <c r="CM221" s="463">
        <f t="shared" si="818"/>
        <v>3083</v>
      </c>
      <c r="CN221" s="463">
        <f t="shared" si="818"/>
        <v>4011102</v>
      </c>
      <c r="CO221" s="463">
        <f t="shared" ref="CO221" si="943">IFERROR(ROUND(CN221/CM221,0),"-")</f>
        <v>1301</v>
      </c>
      <c r="CP221" s="463">
        <f t="shared" ref="CP221" si="944">IFERROR(ROUND(GH221/CM221,0),"-")</f>
        <v>2831</v>
      </c>
      <c r="CQ221" s="463">
        <f t="shared" si="819"/>
        <v>49542</v>
      </c>
      <c r="CR221" s="463">
        <f t="shared" si="819"/>
        <v>70098320</v>
      </c>
      <c r="CS221" s="463">
        <f t="shared" ref="CS221" si="945">IFERROR(ROUND(CR221/CQ221,0),"-")</f>
        <v>1415</v>
      </c>
      <c r="CT221" s="463">
        <f t="shared" ref="CT221" si="946">IFERROR(ROUND(GI221/CQ221,0),"-")</f>
        <v>2873</v>
      </c>
      <c r="CU221" s="463">
        <f t="shared" si="820"/>
        <v>2788</v>
      </c>
      <c r="CV221" s="463">
        <f t="shared" si="820"/>
        <v>14733929</v>
      </c>
      <c r="CW221" s="463">
        <f t="shared" ref="CW221" si="947">IFERROR(ROUND(CV221/CU221,0),"-")</f>
        <v>5285</v>
      </c>
      <c r="CX221" s="463">
        <f t="shared" ref="CX221" si="948">IFERROR(ROUND(GJ221/CU221,0),"-")</f>
        <v>12443</v>
      </c>
      <c r="CY221" s="463">
        <f t="shared" si="821"/>
        <v>1358</v>
      </c>
      <c r="CZ221" s="463">
        <f t="shared" si="821"/>
        <v>8677077</v>
      </c>
      <c r="DA221" s="463">
        <f t="shared" ref="DA221" si="949">IFERROR(ROUND(CZ221/CY221,0),"-")</f>
        <v>6390</v>
      </c>
      <c r="DB221" s="463">
        <f t="shared" ref="DB221" si="950">IFERROR(ROUND(GK221/CY221,0),"-")</f>
        <v>15964</v>
      </c>
      <c r="DC221" s="463">
        <f t="shared" si="822"/>
        <v>3364</v>
      </c>
      <c r="DD221" s="463">
        <f t="shared" si="822"/>
        <v>29802349</v>
      </c>
      <c r="DE221" s="463">
        <f t="shared" ref="DE221" si="951">IFERROR(ROUND(DD221/DC221,0),"-")</f>
        <v>8859</v>
      </c>
      <c r="DF221" s="463">
        <f t="shared" ref="DF221" si="952">IFERROR(ROUND(GL221/DC221,0),"-")</f>
        <v>22793</v>
      </c>
      <c r="DG221" s="463">
        <f t="shared" si="823"/>
        <v>1368</v>
      </c>
      <c r="DH221" s="463">
        <f t="shared" si="823"/>
        <v>11660124</v>
      </c>
      <c r="DI221" s="463">
        <f t="shared" ref="DI221" si="953">IFERROR(ROUND(DH221/DG221,0),"-")</f>
        <v>8523</v>
      </c>
      <c r="DJ221" s="463">
        <f t="shared" ref="DJ221" si="954">IFERROR(ROUND(GM221/DG221,0),"-")</f>
        <v>22406</v>
      </c>
      <c r="DK221" s="463">
        <f t="shared" si="829"/>
        <v>517</v>
      </c>
      <c r="DL221" s="463">
        <f t="shared" si="809"/>
        <v>193661</v>
      </c>
      <c r="DM221" s="463">
        <f t="shared" ref="DM221" si="955">IFERROR(ROUND(DL221/DK221,0),"-")</f>
        <v>375</v>
      </c>
      <c r="DN221" s="463">
        <f t="shared" ref="DN221" si="956">IFERROR(ROUND(GO221/DK221,0),"-")</f>
        <v>634</v>
      </c>
      <c r="DO221" s="463">
        <f t="shared" si="851"/>
        <v>6040</v>
      </c>
      <c r="DP221" s="463">
        <f t="shared" si="851"/>
        <v>265862</v>
      </c>
      <c r="DQ221" s="463">
        <f t="shared" ref="DQ221" si="957">IFERROR(ROUND(DP221/DO221,0),"-")</f>
        <v>44</v>
      </c>
      <c r="DR221" s="463">
        <f t="shared" ref="DR221" si="958">IFERROR(ROUND(GP221/DO221,0),"-")</f>
        <v>90</v>
      </c>
      <c r="DS221" s="463">
        <f t="shared" si="852"/>
        <v>83</v>
      </c>
      <c r="DT221" s="463">
        <f t="shared" si="852"/>
        <v>110644</v>
      </c>
      <c r="DU221" s="463">
        <f t="shared" ref="DU221" si="959">IFERROR(ROUND(DT221/DS221,0),"-")</f>
        <v>1333</v>
      </c>
      <c r="DV221" s="463">
        <f t="shared" ref="DV221" si="960">IFERROR(ROUND(GN221/DS221,0),"-")</f>
        <v>2982</v>
      </c>
      <c r="DW221" s="463">
        <f t="shared" si="810"/>
        <v>72</v>
      </c>
      <c r="DX221" s="463">
        <f t="shared" si="831"/>
        <v>63937</v>
      </c>
      <c r="DY221" s="463">
        <f t="shared" si="831"/>
        <v>68452098</v>
      </c>
      <c r="DZ221" s="463">
        <f t="shared" ref="DZ221" si="961">IFERROR(ROUND(DY221/DX221,0),"-")</f>
        <v>1071</v>
      </c>
      <c r="EA221" s="463">
        <f t="shared" ref="EA221" si="962">IFERROR(ROUND(GQ221/DX221,0),"-")</f>
        <v>1868</v>
      </c>
      <c r="EB221" s="463">
        <f t="shared" si="832"/>
        <v>30960</v>
      </c>
      <c r="EC221" s="463">
        <f t="shared" si="832"/>
        <v>7312</v>
      </c>
      <c r="ED221" s="463">
        <f t="shared" si="832"/>
        <v>538</v>
      </c>
      <c r="EE221" s="463">
        <f t="shared" si="832"/>
        <v>5160590</v>
      </c>
      <c r="EF221" s="463">
        <f t="shared" si="832"/>
        <v>5471</v>
      </c>
      <c r="EG221" s="463">
        <f t="shared" si="861"/>
        <v>1210</v>
      </c>
      <c r="EH221" s="463">
        <f t="shared" si="861"/>
        <v>3555</v>
      </c>
      <c r="EI221" s="463"/>
      <c r="EJ221" s="446"/>
      <c r="EK221" s="446"/>
      <c r="EL221" s="446"/>
      <c r="EM221" s="446"/>
      <c r="EN221" s="446"/>
      <c r="EO221" s="446"/>
      <c r="EP221" s="446"/>
      <c r="EQ221" s="446"/>
      <c r="ER221" s="446"/>
      <c r="ES221" s="446"/>
      <c r="ET221" s="446"/>
      <c r="EU221" s="446"/>
      <c r="EV221" s="446"/>
      <c r="EW221" s="446"/>
      <c r="EX221" s="446"/>
      <c r="EY221" s="446"/>
      <c r="EZ221" s="447"/>
      <c r="FA221" s="446">
        <f t="shared" ref="FA221" si="963">MONTH(1&amp;C221)</f>
        <v>6</v>
      </c>
      <c r="FB221" s="417">
        <f t="shared" ref="FB221" si="964">LEFT($B221,4)+IF(FA221&lt;4,1,0)</f>
        <v>2026</v>
      </c>
      <c r="FC221" s="448">
        <f t="shared" ref="FC221" si="965">DATE(LEFT($B221,4)+IF(FA221&lt;4,1,0),FA221,1)</f>
        <v>46174</v>
      </c>
      <c r="FD221" s="449">
        <f t="shared" si="740"/>
        <v>30</v>
      </c>
      <c r="FE221" s="450"/>
      <c r="FF221" s="451">
        <f t="shared" ref="FF221" si="966">DO221/(T221-P221)</f>
        <v>0.57904323650656697</v>
      </c>
      <c r="FG221" s="450"/>
      <c r="FH221" s="452">
        <f t="shared" si="837"/>
        <v>1.8808178638687114</v>
      </c>
      <c r="FI221" s="452">
        <f t="shared" si="838"/>
        <v>1.4167339252085014</v>
      </c>
      <c r="FJ221" s="452">
        <f t="shared" si="839"/>
        <v>1.8727963113642527</v>
      </c>
      <c r="FK221" s="452">
        <f t="shared" si="840"/>
        <v>1.421480878763222</v>
      </c>
      <c r="FL221" s="452">
        <f t="shared" si="841"/>
        <v>1.3042035588412275</v>
      </c>
      <c r="FM221" s="452">
        <f t="shared" si="842"/>
        <v>1.0591077108226596</v>
      </c>
      <c r="FN221" s="452">
        <f t="shared" si="843"/>
        <v>1.6808058943512467</v>
      </c>
      <c r="FO221" s="452">
        <f t="shared" si="844"/>
        <v>1.0687258044374142</v>
      </c>
      <c r="FP221" s="452">
        <f t="shared" si="845"/>
        <v>1.8890063424947146</v>
      </c>
      <c r="FQ221" s="452">
        <f t="shared" si="846"/>
        <v>1.0845665961945032</v>
      </c>
      <c r="FR221" s="453"/>
      <c r="FS221" s="446">
        <f t="shared" si="853"/>
        <v>0</v>
      </c>
      <c r="FT221" s="446">
        <f t="shared" si="853"/>
        <v>4661349</v>
      </c>
      <c r="FU221" s="446">
        <f t="shared" si="853"/>
        <v>7453341</v>
      </c>
      <c r="FV221" s="446">
        <f t="shared" si="853"/>
        <v>12826422</v>
      </c>
      <c r="FW221" s="446">
        <f t="shared" si="853"/>
        <v>8453436</v>
      </c>
      <c r="FX221" s="446">
        <f t="shared" si="853"/>
        <v>6317214</v>
      </c>
      <c r="FY221" s="446">
        <f t="shared" si="853"/>
        <v>166870870</v>
      </c>
      <c r="FZ221" s="446">
        <f t="shared" si="853"/>
        <v>228313222</v>
      </c>
      <c r="GA221" s="446">
        <f t="shared" si="853"/>
        <v>10763234</v>
      </c>
      <c r="GB221" s="446">
        <f t="shared" si="862"/>
        <v>72363824</v>
      </c>
      <c r="GC221" s="446">
        <f t="shared" si="862"/>
        <v>30354677</v>
      </c>
      <c r="GD221" s="446">
        <f t="shared" si="847"/>
        <v>127654</v>
      </c>
      <c r="GE221" s="446">
        <f t="shared" si="847"/>
        <v>303637</v>
      </c>
      <c r="GF221" s="446">
        <f t="shared" si="847"/>
        <v>8022708</v>
      </c>
      <c r="GG221" s="446">
        <f t="shared" si="847"/>
        <v>15798780</v>
      </c>
      <c r="GH221" s="446">
        <f t="shared" si="847"/>
        <v>8728521</v>
      </c>
      <c r="GI221" s="446">
        <f t="shared" si="847"/>
        <v>142317476</v>
      </c>
      <c r="GJ221" s="446">
        <f t="shared" si="847"/>
        <v>34690904</v>
      </c>
      <c r="GK221" s="446">
        <f t="shared" si="847"/>
        <v>21678564</v>
      </c>
      <c r="GL221" s="446">
        <f t="shared" si="847"/>
        <v>76675411</v>
      </c>
      <c r="GM221" s="446">
        <f t="shared" si="847"/>
        <v>30651219</v>
      </c>
      <c r="GN221" s="446">
        <f t="shared" si="813"/>
        <v>247506</v>
      </c>
      <c r="GO221" s="446">
        <f t="shared" si="825"/>
        <v>327824</v>
      </c>
      <c r="GP221" s="446">
        <f t="shared" si="825"/>
        <v>541002</v>
      </c>
      <c r="GQ221" s="446">
        <f t="shared" si="825"/>
        <v>119455967</v>
      </c>
      <c r="GR221" s="446"/>
      <c r="GS221" s="446"/>
      <c r="GT221" s="446"/>
      <c r="GU221" s="446"/>
      <c r="GV221" s="416"/>
      <c r="GW221" s="402"/>
      <c r="GX221" s="402"/>
      <c r="GY221" s="402"/>
      <c r="GZ221" s="402"/>
      <c r="HA221" s="402"/>
    </row>
    <row r="222" spans="1:209" ht="10.5" customHeight="1" x14ac:dyDescent="0.2">
      <c r="A222" s="417" t="str">
        <f t="shared" ref="A222" si="967">B222&amp;C222&amp;F222</f>
        <v>2026-27JULYY63</v>
      </c>
      <c r="B222" s="458" t="str">
        <f t="shared" si="720"/>
        <v>2026-27</v>
      </c>
      <c r="C222" s="402" t="s">
        <v>673</v>
      </c>
      <c r="D222" s="458" t="str">
        <f t="shared" si="848"/>
        <v>Y63</v>
      </c>
      <c r="E222" s="458" t="str">
        <f t="shared" si="848"/>
        <v>North East and Yorkshire</v>
      </c>
      <c r="F222" s="458" t="str">
        <f t="shared" si="848"/>
        <v>Y63</v>
      </c>
      <c r="H222" s="463">
        <f t="shared" si="849"/>
        <v>164153</v>
      </c>
      <c r="I222" s="463">
        <f t="shared" si="849"/>
        <v>115544</v>
      </c>
      <c r="J222" s="463">
        <f t="shared" si="849"/>
        <v>1296917</v>
      </c>
      <c r="K222" s="463">
        <f t="shared" ref="K222" si="968">IFERROR(ROUND(J222/I222,0),"-")</f>
        <v>11</v>
      </c>
      <c r="L222" s="463">
        <f t="shared" ref="L222" si="969">IFERROR(ROUND(FS222/I222,0),"-")</f>
        <v>0</v>
      </c>
      <c r="M222" s="463">
        <f t="shared" ref="M222" si="970">IFERROR(ROUND(FT222/I222,0),"-")</f>
        <v>43</v>
      </c>
      <c r="N222" s="463">
        <f t="shared" ref="N222" si="971">IFERROR(ROUND(FU222/I222,0),"-")</f>
        <v>69</v>
      </c>
      <c r="O222" s="463">
        <f t="shared" ref="O222" si="972">IFERROR(ROUND(FV222/I222,0),"-")</f>
        <v>121</v>
      </c>
      <c r="P222" s="463">
        <f t="shared" si="854"/>
        <v>706</v>
      </c>
      <c r="Q222" s="463" t="s">
        <v>152</v>
      </c>
      <c r="R222" s="463">
        <f t="shared" si="855"/>
        <v>678</v>
      </c>
      <c r="S222" s="463">
        <f t="shared" si="855"/>
        <v>121065</v>
      </c>
      <c r="T222" s="463">
        <f t="shared" si="855"/>
        <v>11099</v>
      </c>
      <c r="U222" s="463">
        <f t="shared" si="855"/>
        <v>7311</v>
      </c>
      <c r="V222" s="463">
        <f t="shared" si="855"/>
        <v>59354</v>
      </c>
      <c r="W222" s="463">
        <f t="shared" si="855"/>
        <v>25124</v>
      </c>
      <c r="X222" s="463">
        <f t="shared" si="855"/>
        <v>1139</v>
      </c>
      <c r="Y222" s="463">
        <f t="shared" si="855"/>
        <v>4941292</v>
      </c>
      <c r="Z222" s="463">
        <f t="shared" ref="Z222" si="973">IFERROR(ROUND(Y222/T222,0),"-")</f>
        <v>445</v>
      </c>
      <c r="AA222" s="463">
        <f t="shared" ref="AA222" si="974">IFERROR(ROUND(FW222/T222,0),"-")</f>
        <v>770</v>
      </c>
      <c r="AB222" s="463">
        <f t="shared" si="833"/>
        <v>3604695</v>
      </c>
      <c r="AC222" s="463">
        <f t="shared" ref="AC222" si="975">IFERROR(ROUND(AB222/U222,0),"-")</f>
        <v>493</v>
      </c>
      <c r="AD222" s="463">
        <f t="shared" ref="AD222" si="976">IFERROR(ROUND(FX222/U222,0),"-")</f>
        <v>859</v>
      </c>
      <c r="AE222" s="463">
        <f t="shared" si="834"/>
        <v>82746549</v>
      </c>
      <c r="AF222" s="463">
        <f t="shared" ref="AF222" si="977">IFERROR(ROUND(AE222/V222,0),"-")</f>
        <v>1394</v>
      </c>
      <c r="AG222" s="463">
        <f t="shared" ref="AG222" si="978">IFERROR(ROUND(FY222/V222,0),"-")</f>
        <v>2838</v>
      </c>
      <c r="AH222" s="463">
        <f t="shared" si="835"/>
        <v>108161845</v>
      </c>
      <c r="AI222" s="463">
        <f t="shared" ref="AI222" si="979">IFERROR(ROUND(AH222/W222,0),"-")</f>
        <v>4305</v>
      </c>
      <c r="AJ222" s="463">
        <f t="shared" ref="AJ222" si="980">IFERROR(ROUND(FZ222/W222,0),"-")</f>
        <v>9931</v>
      </c>
      <c r="AK222" s="463">
        <f t="shared" si="836"/>
        <v>6549963</v>
      </c>
      <c r="AL222" s="463">
        <f t="shared" ref="AL222" si="981">IFERROR(ROUND(AK222/X222,0),"-")</f>
        <v>5751</v>
      </c>
      <c r="AM222" s="463">
        <f t="shared" ref="AM222" si="982">IFERROR(ROUND(GA222/X222,0),"-")</f>
        <v>13085</v>
      </c>
      <c r="AN222" s="463">
        <f t="shared" si="858"/>
        <v>881</v>
      </c>
      <c r="AO222" s="463">
        <f t="shared" si="858"/>
        <v>4370</v>
      </c>
      <c r="AP222" s="463">
        <f t="shared" si="858"/>
        <v>5790</v>
      </c>
      <c r="AQ222" s="463">
        <f t="shared" si="858"/>
        <v>17703977</v>
      </c>
      <c r="AR222" s="463">
        <f t="shared" ref="AR222" si="983">IFERROR(ROUND(AQ222/AP222,0),"-")</f>
        <v>3058</v>
      </c>
      <c r="AS222" s="463">
        <f t="shared" ref="AS222" si="984">IFERROR(ROUND(GC222/AP222,0),"-")</f>
        <v>6365</v>
      </c>
      <c r="AT222" s="463">
        <f t="shared" si="856"/>
        <v>16494</v>
      </c>
      <c r="AU222" s="463">
        <f t="shared" si="856"/>
        <v>3317</v>
      </c>
      <c r="AV222" s="463">
        <f t="shared" si="856"/>
        <v>1955</v>
      </c>
      <c r="AW222" s="463" t="s">
        <v>152</v>
      </c>
      <c r="AX222" s="463">
        <f t="shared" si="857"/>
        <v>2625</v>
      </c>
      <c r="AY222" s="463">
        <f t="shared" si="857"/>
        <v>8597</v>
      </c>
      <c r="AZ222" s="463" t="s">
        <v>152</v>
      </c>
      <c r="BA222" s="463">
        <f t="shared" si="859"/>
        <v>20641</v>
      </c>
      <c r="BB222" s="463">
        <f t="shared" si="859"/>
        <v>41668076</v>
      </c>
      <c r="BC222" s="463">
        <f t="shared" ref="BC222" si="985">IFERROR(ROUND(BB222/BA222,0),"-")</f>
        <v>2019</v>
      </c>
      <c r="BD222" s="463">
        <f t="shared" ref="BD222" si="986">IFERROR(ROUND(GB222/BA222,0),"-")</f>
        <v>4032</v>
      </c>
      <c r="BE222" s="463">
        <f t="shared" si="860"/>
        <v>3033</v>
      </c>
      <c r="BF222" s="463">
        <f t="shared" si="860"/>
        <v>3037</v>
      </c>
      <c r="BG222" s="463">
        <f t="shared" si="860"/>
        <v>10149</v>
      </c>
      <c r="BH222" s="463">
        <f t="shared" si="860"/>
        <v>4422</v>
      </c>
      <c r="BI222" s="463">
        <f t="shared" si="850"/>
        <v>61797</v>
      </c>
      <c r="BJ222" s="463">
        <f t="shared" si="850"/>
        <v>8009</v>
      </c>
      <c r="BK222" s="463">
        <f t="shared" si="850"/>
        <v>34765</v>
      </c>
      <c r="BL222" s="463">
        <f t="shared" si="850"/>
        <v>104571</v>
      </c>
      <c r="BM222" s="463">
        <f t="shared" si="850"/>
        <v>21295</v>
      </c>
      <c r="BN222" s="463">
        <f t="shared" si="850"/>
        <v>15876</v>
      </c>
      <c r="BO222" s="463">
        <f t="shared" si="850"/>
        <v>13851</v>
      </c>
      <c r="BP222" s="463">
        <f t="shared" si="850"/>
        <v>10436</v>
      </c>
      <c r="BQ222" s="463">
        <f t="shared" si="850"/>
        <v>77783</v>
      </c>
      <c r="BR222" s="463">
        <f t="shared" si="850"/>
        <v>62842</v>
      </c>
      <c r="BS222" s="463">
        <f t="shared" si="850"/>
        <v>42524</v>
      </c>
      <c r="BT222" s="463">
        <f t="shared" si="850"/>
        <v>26755</v>
      </c>
      <c r="BU222" s="463">
        <f t="shared" si="850"/>
        <v>2119</v>
      </c>
      <c r="BV222" s="463">
        <f t="shared" si="850"/>
        <v>1246</v>
      </c>
      <c r="BW222" s="463">
        <f t="shared" si="814"/>
        <v>164</v>
      </c>
      <c r="BX222" s="463">
        <f t="shared" si="814"/>
        <v>79827</v>
      </c>
      <c r="BY222" s="463">
        <f t="shared" ref="BY222" si="987">IFERROR(ROUND(BX222/BW222,0),"-")</f>
        <v>487</v>
      </c>
      <c r="BZ222" s="463">
        <f t="shared" ref="BZ222" si="988">IFERROR(ROUND(GD222/BW222,0),"-")</f>
        <v>883</v>
      </c>
      <c r="CA222" s="463">
        <f t="shared" si="815"/>
        <v>342</v>
      </c>
      <c r="CB222" s="463">
        <f t="shared" si="815"/>
        <v>172780</v>
      </c>
      <c r="CC222" s="463">
        <f t="shared" ref="CC222" si="989">IFERROR(ROUND(CB222/CA222,0),"-")</f>
        <v>505</v>
      </c>
      <c r="CD222" s="463">
        <f t="shared" ref="CD222" si="990">IFERROR(ROUND(GE222/CA222,0),"-")</f>
        <v>844</v>
      </c>
      <c r="CE222" s="463">
        <f t="shared" si="816"/>
        <v>10593</v>
      </c>
      <c r="CF222" s="463">
        <f t="shared" si="816"/>
        <v>4688685</v>
      </c>
      <c r="CG222" s="463">
        <f t="shared" ref="CG222" si="991">IFERROR(ROUND(CF222/CE222,0),"-")</f>
        <v>443</v>
      </c>
      <c r="CH222" s="463">
        <f t="shared" ref="CH222" si="992">IFERROR(ROUND(GF222/CE222,0),"-")</f>
        <v>766</v>
      </c>
      <c r="CI222" s="463">
        <f t="shared" si="817"/>
        <v>5306</v>
      </c>
      <c r="CJ222" s="463">
        <f t="shared" si="817"/>
        <v>7049515</v>
      </c>
      <c r="CK222" s="463">
        <f t="shared" ref="CK222" si="993">IFERROR(ROUND(CJ222/CI222,0),"-")</f>
        <v>1329</v>
      </c>
      <c r="CL222" s="463">
        <f t="shared" ref="CL222" si="994">IFERROR(ROUND(GG222/CI222,0),"-")</f>
        <v>2712</v>
      </c>
      <c r="CM222" s="463">
        <f t="shared" si="818"/>
        <v>3165</v>
      </c>
      <c r="CN222" s="463">
        <f t="shared" si="818"/>
        <v>3834460</v>
      </c>
      <c r="CO222" s="463">
        <f t="shared" ref="CO222" si="995">IFERROR(ROUND(CN222/CM222,0),"-")</f>
        <v>1212</v>
      </c>
      <c r="CP222" s="463">
        <f t="shared" ref="CP222" si="996">IFERROR(ROUND(GH222/CM222,0),"-")</f>
        <v>2660</v>
      </c>
      <c r="CQ222" s="463">
        <f t="shared" si="819"/>
        <v>50883</v>
      </c>
      <c r="CR222" s="463">
        <f t="shared" si="819"/>
        <v>71862574</v>
      </c>
      <c r="CS222" s="463">
        <f t="shared" ref="CS222" si="997">IFERROR(ROUND(CR222/CQ222,0),"-")</f>
        <v>1412</v>
      </c>
      <c r="CT222" s="463">
        <f t="shared" ref="CT222" si="998">IFERROR(ROUND(GI222/CQ222,0),"-")</f>
        <v>2860</v>
      </c>
      <c r="CU222" s="463">
        <f t="shared" si="820"/>
        <v>2840</v>
      </c>
      <c r="CV222" s="463">
        <f t="shared" si="820"/>
        <v>14784299</v>
      </c>
      <c r="CW222" s="463">
        <f t="shared" ref="CW222" si="999">IFERROR(ROUND(CV222/CU222,0),"-")</f>
        <v>5206</v>
      </c>
      <c r="CX222" s="463">
        <f t="shared" ref="CX222" si="1000">IFERROR(ROUND(GJ222/CU222,0),"-")</f>
        <v>12348</v>
      </c>
      <c r="CY222" s="463">
        <f t="shared" si="821"/>
        <v>1265</v>
      </c>
      <c r="CZ222" s="463">
        <f t="shared" si="821"/>
        <v>7182317</v>
      </c>
      <c r="DA222" s="463">
        <f t="shared" ref="DA222" si="1001">IFERROR(ROUND(CZ222/CY222,0),"-")</f>
        <v>5678</v>
      </c>
      <c r="DB222" s="463">
        <f t="shared" ref="DB222" si="1002">IFERROR(ROUND(GK222/CY222,0),"-")</f>
        <v>14399</v>
      </c>
      <c r="DC222" s="463">
        <f t="shared" si="822"/>
        <v>3666</v>
      </c>
      <c r="DD222" s="463">
        <f t="shared" si="822"/>
        <v>29760919</v>
      </c>
      <c r="DE222" s="463">
        <f t="shared" ref="DE222" si="1003">IFERROR(ROUND(DD222/DC222,0),"-")</f>
        <v>8118</v>
      </c>
      <c r="DF222" s="463">
        <f t="shared" ref="DF222" si="1004">IFERROR(ROUND(GL222/DC222,0),"-")</f>
        <v>19786</v>
      </c>
      <c r="DG222" s="463">
        <f t="shared" si="823"/>
        <v>1325</v>
      </c>
      <c r="DH222" s="463">
        <f t="shared" si="823"/>
        <v>10319663</v>
      </c>
      <c r="DI222" s="463">
        <f t="shared" ref="DI222" si="1005">IFERROR(ROUND(DH222/DG222,0),"-")</f>
        <v>7788</v>
      </c>
      <c r="DJ222" s="463">
        <f t="shared" ref="DJ222" si="1006">IFERROR(ROUND(GM222/DG222,0),"-")</f>
        <v>20224</v>
      </c>
      <c r="DK222" s="463">
        <f t="shared" si="829"/>
        <v>498</v>
      </c>
      <c r="DL222" s="463">
        <f t="shared" si="809"/>
        <v>189574</v>
      </c>
      <c r="DM222" s="463">
        <f t="shared" ref="DM222" si="1007">IFERROR(ROUND(DL222/DK222,0),"-")</f>
        <v>381</v>
      </c>
      <c r="DN222" s="463">
        <f t="shared" ref="DN222" si="1008">IFERROR(ROUND(GO222/DK222,0),"-")</f>
        <v>602</v>
      </c>
      <c r="DO222" s="463">
        <f t="shared" si="851"/>
        <v>5977</v>
      </c>
      <c r="DP222" s="463">
        <f t="shared" si="851"/>
        <v>268588</v>
      </c>
      <c r="DQ222" s="463">
        <f t="shared" ref="DQ222" si="1009">IFERROR(ROUND(DP222/DO222,0),"-")</f>
        <v>45</v>
      </c>
      <c r="DR222" s="463">
        <f t="shared" ref="DR222" si="1010">IFERROR(ROUND(GP222/DO222,0),"-")</f>
        <v>91</v>
      </c>
      <c r="DS222" s="463">
        <f t="shared" si="852"/>
        <v>77</v>
      </c>
      <c r="DT222" s="463">
        <f t="shared" si="852"/>
        <v>96377</v>
      </c>
      <c r="DU222" s="463">
        <f t="shared" ref="DU222" si="1011">IFERROR(ROUND(DT222/DS222,0),"-")</f>
        <v>1252</v>
      </c>
      <c r="DV222" s="463">
        <f t="shared" ref="DV222" si="1012">IFERROR(ROUND(GN222/DS222,0),"-")</f>
        <v>2505</v>
      </c>
      <c r="DW222" s="463">
        <f t="shared" si="810"/>
        <v>70</v>
      </c>
      <c r="DX222" s="463">
        <f t="shared" si="831"/>
        <v>65650</v>
      </c>
      <c r="DY222" s="463">
        <f t="shared" si="831"/>
        <v>71893670</v>
      </c>
      <c r="DZ222" s="463">
        <f t="shared" ref="DZ222" si="1013">IFERROR(ROUND(DY222/DX222,0),"-")</f>
        <v>1095</v>
      </c>
      <c r="EA222" s="463">
        <f t="shared" ref="EA222" si="1014">IFERROR(ROUND(GQ222/DX222,0),"-")</f>
        <v>1922</v>
      </c>
      <c r="EB222" s="463">
        <f t="shared" si="832"/>
        <v>32907</v>
      </c>
      <c r="EC222" s="463">
        <f t="shared" si="832"/>
        <v>7902</v>
      </c>
      <c r="ED222" s="463">
        <f t="shared" si="832"/>
        <v>517</v>
      </c>
      <c r="EE222" s="463">
        <f t="shared" si="832"/>
        <v>5615178</v>
      </c>
      <c r="EF222" s="463">
        <f t="shared" si="832"/>
        <v>4666</v>
      </c>
      <c r="EG222" s="463">
        <f t="shared" si="861"/>
        <v>736</v>
      </c>
      <c r="EH222" s="463">
        <f t="shared" si="861"/>
        <v>3212</v>
      </c>
      <c r="EI222" s="463"/>
      <c r="EJ222" s="446"/>
      <c r="EK222" s="446"/>
      <c r="EL222" s="446"/>
      <c r="EM222" s="446"/>
      <c r="EN222" s="446"/>
      <c r="EO222" s="446"/>
      <c r="EP222" s="446"/>
      <c r="EQ222" s="446"/>
      <c r="ER222" s="446"/>
      <c r="ES222" s="446"/>
      <c r="ET222" s="446"/>
      <c r="EU222" s="446"/>
      <c r="EV222" s="446"/>
      <c r="EW222" s="446"/>
      <c r="EX222" s="446"/>
      <c r="EY222" s="446"/>
      <c r="EZ222" s="447"/>
      <c r="FA222" s="446">
        <f t="shared" ref="FA222" si="1015">MONTH(1&amp;C222)</f>
        <v>7</v>
      </c>
      <c r="FB222" s="417">
        <f t="shared" ref="FB222" si="1016">LEFT($B222,4)+IF(FA222&lt;4,1,0)</f>
        <v>2026</v>
      </c>
      <c r="FC222" s="448">
        <f t="shared" ref="FC222" si="1017">DATE(LEFT($B222,4)+IF(FA222&lt;4,1,0),FA222,1)</f>
        <v>46204</v>
      </c>
      <c r="FD222" s="449">
        <f t="shared" si="740"/>
        <v>31</v>
      </c>
      <c r="FE222" s="450"/>
      <c r="FF222" s="451">
        <f t="shared" ref="FF222" si="1018">DO222/(T222-P222)</f>
        <v>0.57509862407389589</v>
      </c>
      <c r="FG222" s="450"/>
      <c r="FH222" s="452">
        <f t="shared" si="837"/>
        <v>1.9186413190377511</v>
      </c>
      <c r="FI222" s="452">
        <f t="shared" si="838"/>
        <v>1.4303991350572123</v>
      </c>
      <c r="FJ222" s="452">
        <f t="shared" si="839"/>
        <v>1.8945424702503078</v>
      </c>
      <c r="FK222" s="452">
        <f t="shared" si="840"/>
        <v>1.4274381069621118</v>
      </c>
      <c r="FL222" s="452">
        <f t="shared" si="841"/>
        <v>1.3104929743572464</v>
      </c>
      <c r="FM222" s="452">
        <f t="shared" si="842"/>
        <v>1.0587660477811101</v>
      </c>
      <c r="FN222" s="452">
        <f t="shared" si="843"/>
        <v>1.6925648782041076</v>
      </c>
      <c r="FO222" s="452">
        <f t="shared" si="844"/>
        <v>1.0649180066868333</v>
      </c>
      <c r="FP222" s="452">
        <f t="shared" si="845"/>
        <v>1.8604038630377524</v>
      </c>
      <c r="FQ222" s="452">
        <f t="shared" si="846"/>
        <v>1.0939420544337137</v>
      </c>
      <c r="FR222" s="453"/>
      <c r="FS222" s="446">
        <f t="shared" si="853"/>
        <v>0</v>
      </c>
      <c r="FT222" s="446">
        <f t="shared" si="853"/>
        <v>4935758</v>
      </c>
      <c r="FU222" s="446">
        <f t="shared" si="853"/>
        <v>7923585</v>
      </c>
      <c r="FV222" s="446">
        <f t="shared" si="853"/>
        <v>13945610</v>
      </c>
      <c r="FW222" s="446">
        <f t="shared" si="853"/>
        <v>8546727</v>
      </c>
      <c r="FX222" s="446">
        <f t="shared" si="853"/>
        <v>6279843</v>
      </c>
      <c r="FY222" s="446">
        <f t="shared" si="853"/>
        <v>168439217</v>
      </c>
      <c r="FZ222" s="446">
        <f t="shared" si="853"/>
        <v>249499866</v>
      </c>
      <c r="GA222" s="446">
        <f t="shared" si="853"/>
        <v>14903591</v>
      </c>
      <c r="GB222" s="446">
        <f t="shared" si="862"/>
        <v>83223836</v>
      </c>
      <c r="GC222" s="446">
        <f t="shared" si="862"/>
        <v>36856038</v>
      </c>
      <c r="GD222" s="446">
        <f t="shared" si="847"/>
        <v>144752</v>
      </c>
      <c r="GE222" s="446">
        <f t="shared" si="847"/>
        <v>288766</v>
      </c>
      <c r="GF222" s="446">
        <f t="shared" si="847"/>
        <v>8110658</v>
      </c>
      <c r="GG222" s="446">
        <f t="shared" si="847"/>
        <v>14387280</v>
      </c>
      <c r="GH222" s="446">
        <f t="shared" si="847"/>
        <v>8419106</v>
      </c>
      <c r="GI222" s="446">
        <f t="shared" si="847"/>
        <v>145538829</v>
      </c>
      <c r="GJ222" s="446">
        <f t="shared" si="847"/>
        <v>35068520</v>
      </c>
      <c r="GK222" s="446">
        <f t="shared" si="847"/>
        <v>18215115</v>
      </c>
      <c r="GL222" s="446">
        <f t="shared" si="847"/>
        <v>72534894</v>
      </c>
      <c r="GM222" s="446">
        <f t="shared" si="847"/>
        <v>26796235</v>
      </c>
      <c r="GN222" s="446">
        <f t="shared" si="813"/>
        <v>192885</v>
      </c>
      <c r="GO222" s="446">
        <f t="shared" si="825"/>
        <v>299745</v>
      </c>
      <c r="GP222" s="446">
        <f t="shared" si="825"/>
        <v>546639</v>
      </c>
      <c r="GQ222" s="446">
        <f t="shared" si="825"/>
        <v>126152808</v>
      </c>
      <c r="GR222" s="446"/>
      <c r="GS222" s="446"/>
      <c r="GT222" s="446"/>
      <c r="GU222" s="446"/>
      <c r="GV222" s="416"/>
      <c r="GW222" s="402"/>
      <c r="GX222" s="402"/>
      <c r="GY222" s="402"/>
      <c r="GZ222" s="402"/>
      <c r="HA222" s="402"/>
    </row>
    <row r="223" spans="1:209" ht="10.5" customHeight="1" x14ac:dyDescent="0.2">
      <c r="A223" s="467"/>
      <c r="H223" s="446"/>
      <c r="I223" s="446"/>
      <c r="J223" s="446"/>
      <c r="K223" s="446"/>
      <c r="L223" s="446"/>
      <c r="M223" s="446"/>
      <c r="N223" s="446"/>
      <c r="O223" s="446"/>
      <c r="P223" s="446"/>
      <c r="Q223" s="446"/>
      <c r="R223" s="446"/>
      <c r="S223" s="446"/>
      <c r="T223" s="446"/>
      <c r="U223" s="446"/>
      <c r="V223" s="446"/>
      <c r="W223" s="446"/>
      <c r="X223" s="446"/>
      <c r="Y223" s="446"/>
      <c r="Z223" s="446"/>
      <c r="AA223" s="446"/>
      <c r="AB223" s="446"/>
      <c r="AC223" s="446"/>
      <c r="AD223" s="446"/>
      <c r="AE223" s="446"/>
      <c r="AF223" s="446"/>
      <c r="AG223" s="446"/>
      <c r="AH223" s="446"/>
      <c r="AI223" s="446"/>
      <c r="AJ223" s="446"/>
      <c r="AK223" s="446"/>
      <c r="AL223" s="446"/>
      <c r="AM223" s="446"/>
      <c r="AN223" s="446"/>
      <c r="AO223" s="446"/>
      <c r="AP223" s="446"/>
      <c r="AQ223" s="446"/>
      <c r="AR223" s="446"/>
      <c r="AS223" s="446"/>
      <c r="AT223" s="446"/>
      <c r="AU223" s="446"/>
      <c r="AV223" s="446"/>
      <c r="AW223" s="446"/>
      <c r="AX223" s="446"/>
      <c r="AY223" s="446"/>
      <c r="AZ223" s="446"/>
      <c r="BA223" s="446"/>
      <c r="BB223" s="446"/>
      <c r="BC223" s="446"/>
      <c r="BD223" s="446"/>
      <c r="BE223" s="446"/>
      <c r="BF223" s="446"/>
      <c r="BG223" s="446"/>
      <c r="BH223" s="446"/>
      <c r="BI223" s="446"/>
      <c r="BJ223" s="446"/>
      <c r="BK223" s="446"/>
      <c r="BL223" s="446"/>
      <c r="BM223" s="446"/>
      <c r="BN223" s="446"/>
      <c r="BO223" s="446"/>
      <c r="BP223" s="446"/>
      <c r="BQ223" s="446"/>
      <c r="BR223" s="446"/>
      <c r="BS223" s="446"/>
      <c r="BT223" s="446"/>
      <c r="BU223" s="446"/>
      <c r="BV223" s="446"/>
      <c r="BW223" s="446"/>
      <c r="BX223" s="446"/>
      <c r="BY223" s="446"/>
      <c r="BZ223" s="446"/>
      <c r="CA223" s="446"/>
      <c r="CB223" s="446"/>
      <c r="CC223" s="446"/>
      <c r="CD223" s="446"/>
      <c r="CE223" s="446"/>
      <c r="CF223" s="446"/>
      <c r="CG223" s="446"/>
      <c r="CH223" s="446"/>
      <c r="CI223" s="446"/>
      <c r="CJ223" s="446"/>
      <c r="CK223" s="446"/>
      <c r="CL223" s="446"/>
      <c r="CM223" s="446"/>
      <c r="CN223" s="446"/>
      <c r="CO223" s="446"/>
      <c r="CP223" s="446"/>
      <c r="CQ223" s="446"/>
      <c r="CR223" s="446"/>
      <c r="CS223" s="446"/>
      <c r="CT223" s="446"/>
      <c r="CU223" s="446"/>
      <c r="CV223" s="446"/>
      <c r="CW223" s="446"/>
      <c r="CX223" s="446"/>
      <c r="CY223" s="446"/>
      <c r="CZ223" s="446"/>
      <c r="DA223" s="446"/>
      <c r="DB223" s="446"/>
      <c r="DC223" s="446"/>
      <c r="DD223" s="446"/>
      <c r="DE223" s="446"/>
      <c r="DF223" s="446"/>
      <c r="DG223" s="446"/>
      <c r="DH223" s="446"/>
      <c r="DI223" s="446"/>
      <c r="DJ223" s="446"/>
      <c r="DK223" s="446"/>
      <c r="DL223" s="446"/>
      <c r="DM223" s="446"/>
      <c r="DN223" s="446"/>
      <c r="DO223" s="446"/>
      <c r="DP223" s="446"/>
      <c r="DQ223" s="446"/>
      <c r="DR223" s="446"/>
      <c r="DS223" s="446"/>
      <c r="DT223" s="446"/>
      <c r="DU223" s="446"/>
      <c r="DV223" s="446"/>
      <c r="DW223" s="446"/>
      <c r="DX223" s="446"/>
      <c r="DY223" s="446"/>
      <c r="DZ223" s="446"/>
      <c r="EA223" s="446"/>
      <c r="EB223" s="446"/>
      <c r="EC223" s="446"/>
      <c r="ED223" s="446"/>
      <c r="EE223" s="446"/>
      <c r="EF223" s="446"/>
      <c r="EG223" s="446"/>
      <c r="EH223" s="446"/>
      <c r="EI223" s="446"/>
      <c r="EJ223" s="446"/>
      <c r="EK223" s="446"/>
      <c r="EL223" s="446"/>
      <c r="EM223" s="446"/>
      <c r="EN223" s="446"/>
      <c r="EO223" s="446"/>
      <c r="EP223" s="446"/>
      <c r="EQ223" s="446"/>
      <c r="ER223" s="446"/>
      <c r="ES223" s="446"/>
      <c r="ET223" s="446"/>
      <c r="EU223" s="446"/>
      <c r="EV223" s="446"/>
      <c r="EW223" s="446"/>
      <c r="EX223" s="446"/>
      <c r="EY223" s="446"/>
      <c r="EZ223" s="447"/>
      <c r="FA223" s="446"/>
      <c r="FB223" s="446"/>
      <c r="FC223" s="446"/>
      <c r="FD223" s="449"/>
      <c r="FH223" s="416"/>
      <c r="FI223" s="416"/>
      <c r="FJ223" s="416"/>
      <c r="FK223" s="416"/>
      <c r="FL223" s="416"/>
      <c r="FM223" s="416"/>
      <c r="FN223" s="416"/>
      <c r="FO223" s="416"/>
      <c r="FP223" s="416"/>
      <c r="FQ223" s="416"/>
      <c r="FR223" s="453"/>
      <c r="FS223" s="450"/>
      <c r="FT223" s="450"/>
      <c r="FU223" s="450"/>
      <c r="FV223" s="450"/>
      <c r="FW223" s="450"/>
      <c r="FX223" s="450"/>
      <c r="FY223" s="450"/>
      <c r="FZ223" s="450"/>
      <c r="GA223" s="450"/>
      <c r="GB223" s="450"/>
      <c r="GC223" s="450"/>
      <c r="GD223" s="450"/>
      <c r="GE223" s="450"/>
      <c r="GF223" s="450"/>
      <c r="GG223" s="450"/>
      <c r="GH223" s="450"/>
      <c r="GI223" s="450"/>
      <c r="GJ223" s="450"/>
      <c r="GK223" s="450"/>
      <c r="GL223" s="450"/>
      <c r="GM223" s="450"/>
      <c r="GN223" s="450"/>
      <c r="GO223" s="450"/>
      <c r="GP223" s="450"/>
      <c r="GQ223" s="450"/>
      <c r="GR223" s="450"/>
      <c r="GS223" s="450"/>
      <c r="GT223" s="450"/>
      <c r="GU223" s="450"/>
      <c r="GV223" s="416"/>
      <c r="GW223" s="402"/>
      <c r="GX223" s="402"/>
      <c r="GY223" s="402"/>
      <c r="GZ223" s="402"/>
      <c r="HA223" s="402"/>
    </row>
    <row r="224" spans="1:209" ht="10.5" customHeight="1" x14ac:dyDescent="0.2">
      <c r="A224" s="417" t="str">
        <f t="shared" ref="A224:A287" si="1019">B224&amp;C224&amp;F224</f>
        <v>2017-18AUGUSTY60</v>
      </c>
      <c r="B224" s="402" t="s">
        <v>126</v>
      </c>
      <c r="C224" s="402" t="s">
        <v>636</v>
      </c>
      <c r="D224" s="403" t="s">
        <v>653</v>
      </c>
      <c r="E224" s="403" t="s">
        <v>652</v>
      </c>
      <c r="F224" s="458" t="str">
        <f t="shared" ref="F224:F287" si="1020">D224</f>
        <v>Y60</v>
      </c>
      <c r="H224" s="446">
        <f t="shared" ref="H224:J243" si="1021">SUMIFS(H$443:H$10112,$B$443:$B$10112,$B224,$C$443:$C$10112,$C224,$D$443:$D$10112,$D224)</f>
        <v>78197</v>
      </c>
      <c r="I224" s="446">
        <f t="shared" si="1021"/>
        <v>65196</v>
      </c>
      <c r="J224" s="446">
        <f t="shared" si="1021"/>
        <v>330364</v>
      </c>
      <c r="K224" s="446">
        <f t="shared" ref="K224:K287" si="1022">IFERROR(ROUND(J224/I224,0),"-")</f>
        <v>5</v>
      </c>
      <c r="L224" s="446">
        <f t="shared" ref="L224:L287" si="1023">IFERROR(ROUND(FS224/I224,0),"-")</f>
        <v>2</v>
      </c>
      <c r="M224" s="446">
        <f t="shared" ref="M224:M287" si="1024">IFERROR(ROUND(FT224/I224,0),"-")</f>
        <v>0</v>
      </c>
      <c r="N224" s="446">
        <f t="shared" ref="N224:N287" si="1025">IFERROR(ROUND(FU224/I224,0),"-")</f>
        <v>37</v>
      </c>
      <c r="O224" s="446">
        <f t="shared" ref="O224:O287" si="1026">IFERROR(ROUND(FV224/I224,0),"-")</f>
        <v>105</v>
      </c>
      <c r="P224" s="446">
        <f t="shared" ref="P224:Y233" si="1027">SUMIFS(P$443:P$10112,$B$443:$B$10112,$B224,$C$443:$C$10112,$C224,$D$443:$D$10112,$D224)</f>
        <v>0</v>
      </c>
      <c r="Q224" s="446">
        <f t="shared" si="1027"/>
        <v>0</v>
      </c>
      <c r="R224" s="446">
        <f t="shared" si="1027"/>
        <v>0</v>
      </c>
      <c r="S224" s="446">
        <f t="shared" si="1027"/>
        <v>58813</v>
      </c>
      <c r="T224" s="446">
        <f t="shared" si="1027"/>
        <v>4260</v>
      </c>
      <c r="U224" s="446">
        <f t="shared" si="1027"/>
        <v>2750</v>
      </c>
      <c r="V224" s="446">
        <f t="shared" si="1027"/>
        <v>30513</v>
      </c>
      <c r="W224" s="446">
        <f t="shared" si="1027"/>
        <v>13988</v>
      </c>
      <c r="X224" s="446">
        <f t="shared" si="1027"/>
        <v>251</v>
      </c>
      <c r="Y224" s="446">
        <f t="shared" si="1027"/>
        <v>2043438</v>
      </c>
      <c r="Z224" s="446">
        <f t="shared" ref="Z224:Z287" si="1028">IFERROR(ROUND(Y224/T224,0),"-")</f>
        <v>480</v>
      </c>
      <c r="AA224" s="446">
        <f t="shared" ref="AA224:AA287" si="1029">IFERROR(ROUND(FW224/T224,0),"-")</f>
        <v>845</v>
      </c>
      <c r="AB224" s="446">
        <f t="shared" ref="AB224:AB255" si="1030">SUMIFS(AB$443:AB$10112,$B$443:$B$10112,$B224,$C$443:$C$10112,$C224,$D$443:$D$10112,$D224)</f>
        <v>3120718</v>
      </c>
      <c r="AC224" s="446">
        <f t="shared" ref="AC224:AC287" si="1031">IFERROR(ROUND(AB224/U224,0),"-")</f>
        <v>1135</v>
      </c>
      <c r="AD224" s="446">
        <f t="shared" ref="AD224:AD287" si="1032">IFERROR(ROUND(FX224/U224,0),"-")</f>
        <v>2607</v>
      </c>
      <c r="AE224" s="446">
        <f t="shared" ref="AE224:AE255" si="1033">SUMIFS(AE$443:AE$10112,$B$443:$B$10112,$B224,$C$443:$C$10112,$C224,$D$443:$D$10112,$D224)</f>
        <v>42873166</v>
      </c>
      <c r="AF224" s="446">
        <f t="shared" ref="AF224:AF287" si="1034">IFERROR(ROUND(AE224/V224,0),"-")</f>
        <v>1405</v>
      </c>
      <c r="AG224" s="446">
        <f t="shared" ref="AG224:AG287" si="1035">IFERROR(ROUND(FY224/V224,0),"-")</f>
        <v>2986</v>
      </c>
      <c r="AH224" s="446">
        <f t="shared" ref="AH224:AH255" si="1036">SUMIFS(AH$443:AH$10112,$B$443:$B$10112,$B224,$C$443:$C$10112,$C224,$D$443:$D$10112,$D224)</f>
        <v>51297861</v>
      </c>
      <c r="AI224" s="446">
        <f t="shared" ref="AI224:AI287" si="1037">IFERROR(ROUND(AH224/W224,0),"-")</f>
        <v>3667</v>
      </c>
      <c r="AJ224" s="446">
        <f t="shared" ref="AJ224:AJ287" si="1038">IFERROR(ROUND(FZ224/W224,0),"-")</f>
        <v>8696</v>
      </c>
      <c r="AK224" s="446">
        <f t="shared" ref="AK224:AK255" si="1039">SUMIFS(AK$443:AK$10112,$B$443:$B$10112,$B224,$C$443:$C$10112,$C224,$D$443:$D$10112,$D224)</f>
        <v>831404</v>
      </c>
      <c r="AL224" s="446">
        <f t="shared" ref="AL224:AL287" si="1040">IFERROR(ROUND(AK224/X224,0),"-")</f>
        <v>3312</v>
      </c>
      <c r="AM224" s="446">
        <f t="shared" ref="AM224:AM287" si="1041">IFERROR(ROUND(GA224/X224,0),"-")</f>
        <v>8303</v>
      </c>
      <c r="AN224" s="446"/>
      <c r="AO224" s="446"/>
      <c r="AP224" s="446"/>
      <c r="AQ224" s="446"/>
      <c r="AR224" s="446"/>
      <c r="AS224" s="446"/>
      <c r="AT224" s="446">
        <f t="shared" ref="AT224:AZ233" si="1042">SUMIFS(AT$443:AT$10112,$B$443:$B$10112,$B224,$C$443:$C$10112,$C224,$D$443:$D$10112,$D224)</f>
        <v>6083</v>
      </c>
      <c r="AU224" s="446">
        <f t="shared" si="1042"/>
        <v>0</v>
      </c>
      <c r="AV224" s="446">
        <f t="shared" si="1042"/>
        <v>2714</v>
      </c>
      <c r="AW224" s="446">
        <f t="shared" si="1042"/>
        <v>7</v>
      </c>
      <c r="AX224" s="446">
        <f t="shared" si="1042"/>
        <v>0</v>
      </c>
      <c r="AY224" s="446">
        <f t="shared" si="1042"/>
        <v>3369</v>
      </c>
      <c r="AZ224" s="446">
        <f t="shared" si="1042"/>
        <v>13</v>
      </c>
      <c r="BA224" s="446"/>
      <c r="BB224" s="446"/>
      <c r="BC224" s="446"/>
      <c r="BD224" s="446"/>
      <c r="BE224" s="446"/>
      <c r="BF224" s="446"/>
      <c r="BG224" s="446"/>
      <c r="BH224" s="446"/>
      <c r="BI224" s="446">
        <f t="shared" ref="BI224:BV233" si="1043">SUMIFS(BI$443:BI$10112,$B$443:$B$10112,$B224,$C$443:$C$10112,$C224,$D$443:$D$10112,$D224)</f>
        <v>36658</v>
      </c>
      <c r="BJ224" s="446">
        <f t="shared" si="1043"/>
        <v>761</v>
      </c>
      <c r="BK224" s="446">
        <f t="shared" si="1043"/>
        <v>15311</v>
      </c>
      <c r="BL224" s="446">
        <f t="shared" si="1043"/>
        <v>52730</v>
      </c>
      <c r="BM224" s="446">
        <f t="shared" si="1043"/>
        <v>7979</v>
      </c>
      <c r="BN224" s="446">
        <f t="shared" si="1043"/>
        <v>6604</v>
      </c>
      <c r="BO224" s="446">
        <f t="shared" si="1043"/>
        <v>5321</v>
      </c>
      <c r="BP224" s="446">
        <f t="shared" si="1043"/>
        <v>4491</v>
      </c>
      <c r="BQ224" s="446">
        <f t="shared" si="1043"/>
        <v>38992</v>
      </c>
      <c r="BR224" s="446">
        <f t="shared" si="1043"/>
        <v>34260</v>
      </c>
      <c r="BS224" s="446">
        <f t="shared" si="1043"/>
        <v>18479</v>
      </c>
      <c r="BT224" s="446">
        <f t="shared" si="1043"/>
        <v>14916</v>
      </c>
      <c r="BU224" s="446">
        <f t="shared" si="1043"/>
        <v>316</v>
      </c>
      <c r="BV224" s="446">
        <f t="shared" si="1043"/>
        <v>261</v>
      </c>
      <c r="BW224" s="446"/>
      <c r="BX224" s="446"/>
      <c r="BY224" s="446"/>
      <c r="BZ224" s="446"/>
      <c r="CA224" s="446"/>
      <c r="CB224" s="446"/>
      <c r="CC224" s="446"/>
      <c r="CD224" s="446"/>
      <c r="CE224" s="446"/>
      <c r="CF224" s="446"/>
      <c r="CG224" s="446"/>
      <c r="CH224" s="446"/>
      <c r="CI224" s="446"/>
      <c r="CJ224" s="446"/>
      <c r="CK224" s="446"/>
      <c r="CL224" s="446"/>
      <c r="CM224" s="446"/>
      <c r="CN224" s="446"/>
      <c r="CO224" s="446"/>
      <c r="CP224" s="446"/>
      <c r="CQ224" s="446"/>
      <c r="CR224" s="446"/>
      <c r="CS224" s="446"/>
      <c r="CT224" s="446"/>
      <c r="CU224" s="446"/>
      <c r="CV224" s="446"/>
      <c r="CW224" s="446"/>
      <c r="CX224" s="446"/>
      <c r="CY224" s="446"/>
      <c r="CZ224" s="446"/>
      <c r="DA224" s="446"/>
      <c r="DB224" s="446"/>
      <c r="DC224" s="446"/>
      <c r="DD224" s="446"/>
      <c r="DE224" s="446"/>
      <c r="DF224" s="446"/>
      <c r="DG224" s="446"/>
      <c r="DH224" s="446"/>
      <c r="DI224" s="446"/>
      <c r="DJ224" s="446"/>
      <c r="DK224" s="446">
        <f t="shared" ref="DK224:DL243" si="1044">SUMIFS(DK$443:DK$10112,$B$443:$B$10112,$B224,$C$443:$C$10112,$C224,$D$443:$D$10112,$D224)</f>
        <v>0</v>
      </c>
      <c r="DL224" s="446">
        <f t="shared" si="1044"/>
        <v>0</v>
      </c>
      <c r="DM224" s="446" t="str">
        <f t="shared" ref="DM224:DM287" si="1045">IFERROR(ROUND(DL224/DK224,0),"-")</f>
        <v>-</v>
      </c>
      <c r="DN224" s="446" t="str">
        <f t="shared" ref="DN224:DN287" si="1046">IFERROR(ROUND(GO224/DK224,0),"-")</f>
        <v>-</v>
      </c>
      <c r="DO224" s="446">
        <f t="shared" ref="DO224:DP243" si="1047">SUMIFS(DO$443:DO$10112,$B$443:$B$10112,$B224,$C$443:$C$10112,$C224,$D$443:$D$10112,$D224)</f>
        <v>0</v>
      </c>
      <c r="DP224" s="446">
        <f t="shared" si="1047"/>
        <v>0</v>
      </c>
      <c r="DQ224" s="446" t="str">
        <f t="shared" ref="DQ224:DQ287" si="1048">IFERROR(ROUND(DP224/DO224,0),"-")</f>
        <v>-</v>
      </c>
      <c r="DR224" s="446" t="str">
        <f t="shared" ref="DR224:DR287" si="1049">IFERROR(ROUND(GP224/DO224,0),"-")</f>
        <v>-</v>
      </c>
      <c r="DS224" s="446"/>
      <c r="DT224" s="446"/>
      <c r="DU224" s="446"/>
      <c r="DV224" s="446"/>
      <c r="DW224" s="446"/>
      <c r="DX224" s="446"/>
      <c r="DY224" s="446"/>
      <c r="DZ224" s="446"/>
      <c r="EA224" s="446"/>
      <c r="EB224" s="446"/>
      <c r="EC224" s="446"/>
      <c r="ED224" s="446"/>
      <c r="EE224" s="446"/>
      <c r="EF224" s="446"/>
      <c r="EG224" s="446" t="s">
        <v>152</v>
      </c>
      <c r="EH224" s="446" t="s">
        <v>152</v>
      </c>
      <c r="EI224" s="446">
        <f t="shared" ref="EI224:EN233" si="1050">SUMIFS(EI$443:EI$10112,$B$443:$B$10112,$B224,$C$443:$C$10112,$C224,$D$443:$D$10112,$D224)</f>
        <v>0</v>
      </c>
      <c r="EJ224" s="446">
        <f t="shared" si="1050"/>
        <v>950</v>
      </c>
      <c r="EK224" s="446">
        <f t="shared" si="1050"/>
        <v>1061</v>
      </c>
      <c r="EL224" s="446">
        <f t="shared" si="1050"/>
        <v>8</v>
      </c>
      <c r="EM224" s="446">
        <f t="shared" si="1050"/>
        <v>1699</v>
      </c>
      <c r="EN224" s="446">
        <f t="shared" si="1050"/>
        <v>5110633</v>
      </c>
      <c r="EO224" s="446">
        <f t="shared" ref="EO224:EO249" si="1051">IFERROR(ROUND(EN224/EJ224,0),"-")</f>
        <v>5380</v>
      </c>
      <c r="EP224" s="446">
        <f t="shared" ref="EP224:EP249" si="1052">IFERROR(ROUND(GR224/EJ224,0),"-")</f>
        <v>10208</v>
      </c>
      <c r="EQ224" s="446">
        <f t="shared" ref="EQ224:EQ249" si="1053">SUMIFS(EQ$443:EQ$10112,$B$443:$B$10112,$B224,$C$443:$C$10112,$C224,$D$443:$D$10112,$D224)</f>
        <v>8059250</v>
      </c>
      <c r="ER224" s="446">
        <f t="shared" ref="ER224:ER249" si="1054">IFERROR(ROUND(EQ224/EK224,0),"-")</f>
        <v>7596</v>
      </c>
      <c r="ES224" s="446">
        <f t="shared" ref="ES224:ES249" si="1055">IFERROR(ROUND(GS224/EK224,0),"-")</f>
        <v>13348</v>
      </c>
      <c r="ET224" s="446">
        <f t="shared" ref="ET224:ET249" si="1056">SUMIFS(ET$443:ET$10112,$B$443:$B$10112,$B224,$C$443:$C$10112,$C224,$D$443:$D$10112,$D224)</f>
        <v>91873</v>
      </c>
      <c r="EU224" s="446">
        <f t="shared" ref="EU224:EU249" si="1057">IFERROR(ROUND(ET224/EL224,0),"-")</f>
        <v>11484</v>
      </c>
      <c r="EV224" s="446">
        <f t="shared" ref="EV224:EV249" si="1058">IFERROR(ROUND(GT224/EL224,0),"-")</f>
        <v>14577</v>
      </c>
      <c r="EW224" s="446">
        <f t="shared" ref="EW224:EW249" si="1059">SUMIFS(EW$443:EW$10112,$B$443:$B$10112,$B224,$C$443:$C$10112,$C224,$D$443:$D$10112,$D224)</f>
        <v>20475613</v>
      </c>
      <c r="EX224" s="446">
        <f t="shared" ref="EX224:EX249" si="1060">IFERROR(ROUND(EW224/EM224,0),"-")</f>
        <v>12052</v>
      </c>
      <c r="EY224" s="446">
        <f t="shared" ref="EY224:EY249" si="1061">IFERROR(ROUND(GU224/EM224,0),"-")</f>
        <v>21964</v>
      </c>
      <c r="EZ224" s="447"/>
      <c r="FA224" s="446">
        <f t="shared" ref="FA224:FA287" si="1062">MONTH(1&amp;C224)</f>
        <v>8</v>
      </c>
      <c r="FB224" s="417">
        <f>LEFT($B224,4)+IF(FA224&lt;4,1,0)</f>
        <v>2017</v>
      </c>
      <c r="FC224" s="448">
        <f>DATE($FB224,$FA224,1)</f>
        <v>42948</v>
      </c>
      <c r="FD224" s="449">
        <f t="shared" ref="FD224:FD295" si="1063">DAY(EOMONTH($FC224,0))</f>
        <v>31</v>
      </c>
      <c r="FE224" s="450"/>
      <c r="FF224" s="451"/>
      <c r="FG224" s="450"/>
      <c r="FH224" s="452">
        <f t="shared" ref="FH224:FH255" si="1064">IFERROR(BM224/HLOOKUP(FH$3,$T$5:$X$10112,ROW()-4,0),"-")</f>
        <v>1.8730046948356807</v>
      </c>
      <c r="FI224" s="452">
        <f t="shared" ref="FI224:FI255" si="1065">IFERROR(BN224/HLOOKUP(FI$3,$T$5:$X$10112,ROW()-4,0),"-")</f>
        <v>1.5502347417840376</v>
      </c>
      <c r="FJ224" s="452">
        <f t="shared" ref="FJ224:FJ255" si="1066">IFERROR(BO224/HLOOKUP(FJ$3,$T$5:$X$10112,ROW()-4,0),"-")</f>
        <v>1.9349090909090909</v>
      </c>
      <c r="FK224" s="452">
        <f t="shared" ref="FK224:FK255" si="1067">IFERROR(BP224/HLOOKUP(FK$3,$T$5:$X$10112,ROW()-4,0),"-")</f>
        <v>1.6330909090909091</v>
      </c>
      <c r="FL224" s="452">
        <f t="shared" ref="FL224:FL255" si="1068">IFERROR(BQ224/HLOOKUP(FL$3,$T$5:$X$10112,ROW()-4,0),"-")</f>
        <v>1.2778815586799068</v>
      </c>
      <c r="FM224" s="452">
        <f t="shared" ref="FM224:FM255" si="1069">IFERROR(BR224/HLOOKUP(FM$3,$T$5:$X$10112,ROW()-4,0),"-")</f>
        <v>1.1228001179824993</v>
      </c>
      <c r="FN224" s="452">
        <f t="shared" ref="FN224:FN255" si="1070">IFERROR(BS224/HLOOKUP(FN$3,$T$5:$X$10112,ROW()-4,0),"-")</f>
        <v>1.3210609093508723</v>
      </c>
      <c r="FO224" s="452">
        <f t="shared" ref="FO224:FO255" si="1071">IFERROR(BT224/HLOOKUP(FO$3,$T$5:$X$10112,ROW()-4,0),"-")</f>
        <v>1.0663425793537318</v>
      </c>
      <c r="FP224" s="452">
        <f t="shared" ref="FP224:FP255" si="1072">IFERROR(BU224/HLOOKUP(FP$3,$T$5:$X$10112,ROW()-4,0),"-")</f>
        <v>1.2589641434262948</v>
      </c>
      <c r="FQ224" s="452">
        <f t="shared" ref="FQ224:FQ255" si="1073">IFERROR(BV224/HLOOKUP(FQ$3,$T$5:$X$10112,ROW()-4,0),"-")</f>
        <v>1.0398406374501992</v>
      </c>
      <c r="FR224" s="453"/>
      <c r="FS224" s="446">
        <f t="shared" ref="FS224:GA233" si="1074">SUMIFS(FS$443:FS$10112,$B$443:$B$10112,$B224,$C$443:$C$10112,$C224,$D$443:$D$10112,$D224)</f>
        <v>130392</v>
      </c>
      <c r="FT224" s="446">
        <f t="shared" si="1074"/>
        <v>0</v>
      </c>
      <c r="FU224" s="446">
        <f t="shared" si="1074"/>
        <v>2412252</v>
      </c>
      <c r="FV224" s="446">
        <f t="shared" si="1074"/>
        <v>6845580</v>
      </c>
      <c r="FW224" s="446">
        <f t="shared" si="1074"/>
        <v>3599700</v>
      </c>
      <c r="FX224" s="446">
        <f t="shared" si="1074"/>
        <v>7169250</v>
      </c>
      <c r="FY224" s="446">
        <f t="shared" si="1074"/>
        <v>91111818</v>
      </c>
      <c r="FZ224" s="446">
        <f t="shared" si="1074"/>
        <v>121639648</v>
      </c>
      <c r="GA224" s="446">
        <f t="shared" si="1074"/>
        <v>2084053</v>
      </c>
      <c r="GB224" s="446"/>
      <c r="GC224" s="446"/>
      <c r="GD224" s="446"/>
      <c r="GE224" s="446"/>
      <c r="GF224" s="446"/>
      <c r="GG224" s="446"/>
      <c r="GH224" s="446"/>
      <c r="GI224" s="446"/>
      <c r="GJ224" s="446"/>
      <c r="GK224" s="446"/>
      <c r="GL224" s="446"/>
      <c r="GM224" s="446"/>
      <c r="GN224" s="446"/>
      <c r="GO224" s="446">
        <f t="shared" ref="GO224:GU233" si="1075">SUMIFS(GO$443:GO$10112,$B$443:$B$10112,$B224,$C$443:$C$10112,$C224,$D$443:$D$10112,$D224)</f>
        <v>0</v>
      </c>
      <c r="GP224" s="446">
        <f t="shared" si="1075"/>
        <v>0</v>
      </c>
      <c r="GQ224" s="446">
        <f t="shared" si="1075"/>
        <v>0</v>
      </c>
      <c r="GR224" s="446">
        <f t="shared" si="1075"/>
        <v>9697600</v>
      </c>
      <c r="GS224" s="446">
        <f t="shared" si="1075"/>
        <v>14162228</v>
      </c>
      <c r="GT224" s="446">
        <f t="shared" si="1075"/>
        <v>116616</v>
      </c>
      <c r="GU224" s="446">
        <f t="shared" si="1075"/>
        <v>37316836</v>
      </c>
      <c r="GV224" s="416"/>
      <c r="GW224" s="402"/>
      <c r="GX224" s="402"/>
      <c r="GY224" s="402"/>
      <c r="GZ224" s="402"/>
      <c r="HA224" s="402"/>
    </row>
    <row r="225" spans="1:209" ht="10.5" customHeight="1" x14ac:dyDescent="0.2">
      <c r="A225" s="417" t="str">
        <f t="shared" si="1019"/>
        <v>2017-18SEPTEMBERY60</v>
      </c>
      <c r="B225" s="458" t="str">
        <f t="shared" ref="B225:B288" si="1076">IF($FA225=4,LEFT($B224,4)+1&amp;-1-RIGHT($B224,2),$B224)</f>
        <v>2017-18</v>
      </c>
      <c r="C225" s="402" t="s">
        <v>640</v>
      </c>
      <c r="D225" s="458" t="str">
        <f t="shared" ref="D225:E240" si="1077">D224</f>
        <v>Y60</v>
      </c>
      <c r="E225" s="458" t="str">
        <f t="shared" si="1077"/>
        <v>Midlands</v>
      </c>
      <c r="F225" s="458" t="str">
        <f t="shared" si="1020"/>
        <v>Y60</v>
      </c>
      <c r="H225" s="446">
        <f t="shared" si="1021"/>
        <v>165170</v>
      </c>
      <c r="I225" s="446">
        <f t="shared" si="1021"/>
        <v>128296</v>
      </c>
      <c r="J225" s="446">
        <f t="shared" si="1021"/>
        <v>444624</v>
      </c>
      <c r="K225" s="446">
        <f t="shared" si="1022"/>
        <v>3</v>
      </c>
      <c r="L225" s="446">
        <f t="shared" si="1023"/>
        <v>2</v>
      </c>
      <c r="M225" s="446">
        <f t="shared" si="1024"/>
        <v>0</v>
      </c>
      <c r="N225" s="446">
        <f t="shared" si="1025"/>
        <v>19</v>
      </c>
      <c r="O225" s="446">
        <f t="shared" si="1026"/>
        <v>60</v>
      </c>
      <c r="P225" s="446">
        <f t="shared" si="1027"/>
        <v>0</v>
      </c>
      <c r="Q225" s="446">
        <f t="shared" si="1027"/>
        <v>0</v>
      </c>
      <c r="R225" s="446">
        <f t="shared" si="1027"/>
        <v>0</v>
      </c>
      <c r="S225" s="446">
        <f t="shared" si="1027"/>
        <v>124303</v>
      </c>
      <c r="T225" s="446">
        <f t="shared" si="1027"/>
        <v>9506</v>
      </c>
      <c r="U225" s="446">
        <f t="shared" si="1027"/>
        <v>6296</v>
      </c>
      <c r="V225" s="446">
        <f t="shared" si="1027"/>
        <v>59072</v>
      </c>
      <c r="W225" s="446">
        <f t="shared" si="1027"/>
        <v>39779</v>
      </c>
      <c r="X225" s="446">
        <f t="shared" si="1027"/>
        <v>1979</v>
      </c>
      <c r="Y225" s="446">
        <f t="shared" si="1027"/>
        <v>4303301</v>
      </c>
      <c r="Z225" s="446">
        <f t="shared" si="1028"/>
        <v>453</v>
      </c>
      <c r="AA225" s="446">
        <f t="shared" si="1029"/>
        <v>797</v>
      </c>
      <c r="AB225" s="446">
        <f t="shared" si="1030"/>
        <v>5217148</v>
      </c>
      <c r="AC225" s="446">
        <f t="shared" si="1031"/>
        <v>829</v>
      </c>
      <c r="AD225" s="446">
        <f t="shared" si="1032"/>
        <v>1796</v>
      </c>
      <c r="AE225" s="446">
        <f t="shared" si="1033"/>
        <v>70319089</v>
      </c>
      <c r="AF225" s="446">
        <f t="shared" si="1034"/>
        <v>1190</v>
      </c>
      <c r="AG225" s="446">
        <f t="shared" si="1035"/>
        <v>2415</v>
      </c>
      <c r="AH225" s="446">
        <f t="shared" si="1036"/>
        <v>113522600</v>
      </c>
      <c r="AI225" s="446">
        <f t="shared" si="1037"/>
        <v>2854</v>
      </c>
      <c r="AJ225" s="446">
        <f t="shared" si="1038"/>
        <v>6706</v>
      </c>
      <c r="AK225" s="446">
        <f t="shared" si="1039"/>
        <v>7002002</v>
      </c>
      <c r="AL225" s="446">
        <f t="shared" si="1040"/>
        <v>3538</v>
      </c>
      <c r="AM225" s="446">
        <f t="shared" si="1041"/>
        <v>9093</v>
      </c>
      <c r="AN225" s="446"/>
      <c r="AO225" s="446"/>
      <c r="AP225" s="446"/>
      <c r="AQ225" s="446"/>
      <c r="AR225" s="446"/>
      <c r="AS225" s="446"/>
      <c r="AT225" s="446">
        <f t="shared" si="1042"/>
        <v>8424</v>
      </c>
      <c r="AU225" s="446">
        <f t="shared" si="1042"/>
        <v>423</v>
      </c>
      <c r="AV225" s="446">
        <f t="shared" si="1042"/>
        <v>2412</v>
      </c>
      <c r="AW225" s="446">
        <f t="shared" si="1042"/>
        <v>112</v>
      </c>
      <c r="AX225" s="446">
        <f t="shared" si="1042"/>
        <v>426</v>
      </c>
      <c r="AY225" s="446">
        <f t="shared" si="1042"/>
        <v>5163</v>
      </c>
      <c r="AZ225" s="446">
        <f t="shared" si="1042"/>
        <v>1359</v>
      </c>
      <c r="BA225" s="446"/>
      <c r="BB225" s="446"/>
      <c r="BC225" s="446"/>
      <c r="BD225" s="446"/>
      <c r="BE225" s="446"/>
      <c r="BF225" s="446"/>
      <c r="BG225" s="446"/>
      <c r="BH225" s="446"/>
      <c r="BI225" s="446">
        <f t="shared" si="1043"/>
        <v>74372</v>
      </c>
      <c r="BJ225" s="446">
        <f t="shared" si="1043"/>
        <v>3169</v>
      </c>
      <c r="BK225" s="446">
        <f t="shared" si="1043"/>
        <v>38338</v>
      </c>
      <c r="BL225" s="446">
        <f t="shared" si="1043"/>
        <v>115879</v>
      </c>
      <c r="BM225" s="446">
        <f t="shared" si="1043"/>
        <v>17371</v>
      </c>
      <c r="BN225" s="446">
        <f t="shared" si="1043"/>
        <v>13670</v>
      </c>
      <c r="BO225" s="446">
        <f t="shared" si="1043"/>
        <v>11581</v>
      </c>
      <c r="BP225" s="446">
        <f t="shared" si="1043"/>
        <v>9290</v>
      </c>
      <c r="BQ225" s="446">
        <f t="shared" si="1043"/>
        <v>76339</v>
      </c>
      <c r="BR225" s="446">
        <f t="shared" si="1043"/>
        <v>64992</v>
      </c>
      <c r="BS225" s="446">
        <f t="shared" si="1043"/>
        <v>62743</v>
      </c>
      <c r="BT225" s="446">
        <f t="shared" si="1043"/>
        <v>42304</v>
      </c>
      <c r="BU225" s="446">
        <f t="shared" si="1043"/>
        <v>4140</v>
      </c>
      <c r="BV225" s="446">
        <f t="shared" si="1043"/>
        <v>2106</v>
      </c>
      <c r="BW225" s="446"/>
      <c r="BX225" s="446"/>
      <c r="BY225" s="446"/>
      <c r="BZ225" s="446"/>
      <c r="CA225" s="446"/>
      <c r="CB225" s="446"/>
      <c r="CC225" s="446"/>
      <c r="CD225" s="446"/>
      <c r="CE225" s="446"/>
      <c r="CF225" s="446"/>
      <c r="CG225" s="446"/>
      <c r="CH225" s="446"/>
      <c r="CI225" s="446"/>
      <c r="CJ225" s="446"/>
      <c r="CK225" s="446"/>
      <c r="CL225" s="446"/>
      <c r="CM225" s="446"/>
      <c r="CN225" s="446"/>
      <c r="CO225" s="446"/>
      <c r="CP225" s="446"/>
      <c r="CQ225" s="446"/>
      <c r="CR225" s="446"/>
      <c r="CS225" s="446"/>
      <c r="CT225" s="446"/>
      <c r="CU225" s="446"/>
      <c r="CV225" s="446"/>
      <c r="CW225" s="446"/>
      <c r="CX225" s="446"/>
      <c r="CY225" s="446"/>
      <c r="CZ225" s="446"/>
      <c r="DA225" s="446"/>
      <c r="DB225" s="446"/>
      <c r="DC225" s="446"/>
      <c r="DD225" s="446"/>
      <c r="DE225" s="446"/>
      <c r="DF225" s="446"/>
      <c r="DG225" s="446"/>
      <c r="DH225" s="446"/>
      <c r="DI225" s="446"/>
      <c r="DJ225" s="446"/>
      <c r="DK225" s="446">
        <f t="shared" si="1044"/>
        <v>0</v>
      </c>
      <c r="DL225" s="446">
        <f t="shared" si="1044"/>
        <v>0</v>
      </c>
      <c r="DM225" s="446" t="str">
        <f t="shared" si="1045"/>
        <v>-</v>
      </c>
      <c r="DN225" s="446" t="str">
        <f t="shared" si="1046"/>
        <v>-</v>
      </c>
      <c r="DO225" s="446">
        <f t="shared" si="1047"/>
        <v>3810</v>
      </c>
      <c r="DP225" s="446">
        <f t="shared" si="1047"/>
        <v>213928</v>
      </c>
      <c r="DQ225" s="446">
        <f t="shared" si="1048"/>
        <v>56</v>
      </c>
      <c r="DR225" s="446">
        <f t="shared" si="1049"/>
        <v>74</v>
      </c>
      <c r="DS225" s="446"/>
      <c r="DT225" s="446"/>
      <c r="DU225" s="446"/>
      <c r="DV225" s="446"/>
      <c r="DW225" s="446"/>
      <c r="DX225" s="446"/>
      <c r="DY225" s="446"/>
      <c r="DZ225" s="446"/>
      <c r="EA225" s="446"/>
      <c r="EB225" s="446"/>
      <c r="EC225" s="446"/>
      <c r="ED225" s="446"/>
      <c r="EE225" s="446"/>
      <c r="EF225" s="446"/>
      <c r="EG225" s="446" t="s">
        <v>152</v>
      </c>
      <c r="EH225" s="446" t="s">
        <v>152</v>
      </c>
      <c r="EI225" s="446">
        <f t="shared" si="1050"/>
        <v>198</v>
      </c>
      <c r="EJ225" s="446">
        <f t="shared" si="1050"/>
        <v>626</v>
      </c>
      <c r="EK225" s="446">
        <f t="shared" si="1050"/>
        <v>1732</v>
      </c>
      <c r="EL225" s="446">
        <f t="shared" si="1050"/>
        <v>4</v>
      </c>
      <c r="EM225" s="446">
        <f t="shared" si="1050"/>
        <v>2983</v>
      </c>
      <c r="EN225" s="446">
        <f t="shared" si="1050"/>
        <v>4131250</v>
      </c>
      <c r="EO225" s="446">
        <f t="shared" si="1051"/>
        <v>6599</v>
      </c>
      <c r="EP225" s="446">
        <f t="shared" si="1052"/>
        <v>12191</v>
      </c>
      <c r="EQ225" s="446">
        <f t="shared" si="1053"/>
        <v>11911657</v>
      </c>
      <c r="ER225" s="446">
        <f t="shared" si="1054"/>
        <v>6877</v>
      </c>
      <c r="ES225" s="446">
        <f t="shared" si="1055"/>
        <v>14036</v>
      </c>
      <c r="ET225" s="446">
        <f t="shared" si="1056"/>
        <v>26457</v>
      </c>
      <c r="EU225" s="446">
        <f t="shared" si="1057"/>
        <v>6614</v>
      </c>
      <c r="EV225" s="446">
        <f t="shared" si="1058"/>
        <v>15747</v>
      </c>
      <c r="EW225" s="446">
        <f t="shared" si="1059"/>
        <v>35602826</v>
      </c>
      <c r="EX225" s="446">
        <f t="shared" si="1060"/>
        <v>11935</v>
      </c>
      <c r="EY225" s="446">
        <f t="shared" si="1061"/>
        <v>23056</v>
      </c>
      <c r="EZ225" s="447"/>
      <c r="FA225" s="446">
        <f t="shared" si="1062"/>
        <v>9</v>
      </c>
      <c r="FB225" s="417">
        <f t="shared" ref="FB225:FB288" si="1078">LEFT($B225,4)+IF(FA225&lt;4,1,0)</f>
        <v>2017</v>
      </c>
      <c r="FC225" s="448">
        <f t="shared" ref="FC225:FC288" si="1079">DATE(LEFT($B225,4)+IF(FA225&lt;4,1,0),FA225,1)</f>
        <v>42979</v>
      </c>
      <c r="FD225" s="449">
        <f t="shared" si="1063"/>
        <v>30</v>
      </c>
      <c r="FE225" s="450"/>
      <c r="FF225" s="451"/>
      <c r="FG225" s="450"/>
      <c r="FH225" s="452">
        <f t="shared" si="1064"/>
        <v>1.8273721859877972</v>
      </c>
      <c r="FI225" s="452">
        <f t="shared" si="1065"/>
        <v>1.4380391331790447</v>
      </c>
      <c r="FJ225" s="452">
        <f t="shared" si="1066"/>
        <v>1.8394218551461246</v>
      </c>
      <c r="FK225" s="452">
        <f t="shared" si="1067"/>
        <v>1.4755400254129607</v>
      </c>
      <c r="FL225" s="452">
        <f t="shared" si="1068"/>
        <v>1.2923043066088842</v>
      </c>
      <c r="FM225" s="452">
        <f t="shared" si="1069"/>
        <v>1.1002166847237269</v>
      </c>
      <c r="FN225" s="452">
        <f t="shared" si="1070"/>
        <v>1.577289524623545</v>
      </c>
      <c r="FO225" s="452">
        <f t="shared" si="1071"/>
        <v>1.0634757032605144</v>
      </c>
      <c r="FP225" s="452">
        <f t="shared" si="1072"/>
        <v>2.0919656392117232</v>
      </c>
      <c r="FQ225" s="452">
        <f t="shared" si="1073"/>
        <v>1.0641738251642243</v>
      </c>
      <c r="FR225" s="453"/>
      <c r="FS225" s="446">
        <f t="shared" si="1074"/>
        <v>195744</v>
      </c>
      <c r="FT225" s="446">
        <f t="shared" si="1074"/>
        <v>0</v>
      </c>
      <c r="FU225" s="446">
        <f t="shared" si="1074"/>
        <v>2450824</v>
      </c>
      <c r="FV225" s="446">
        <f t="shared" si="1074"/>
        <v>7661864</v>
      </c>
      <c r="FW225" s="446">
        <f t="shared" si="1074"/>
        <v>7576170</v>
      </c>
      <c r="FX225" s="446">
        <f t="shared" si="1074"/>
        <v>11306872</v>
      </c>
      <c r="FY225" s="446">
        <f t="shared" si="1074"/>
        <v>142639952</v>
      </c>
      <c r="FZ225" s="446">
        <f t="shared" si="1074"/>
        <v>266756773</v>
      </c>
      <c r="GA225" s="446">
        <f t="shared" si="1074"/>
        <v>17994571</v>
      </c>
      <c r="GB225" s="446"/>
      <c r="GC225" s="446"/>
      <c r="GD225" s="446"/>
      <c r="GE225" s="446"/>
      <c r="GF225" s="446"/>
      <c r="GG225" s="446"/>
      <c r="GH225" s="446"/>
      <c r="GI225" s="446"/>
      <c r="GJ225" s="446"/>
      <c r="GK225" s="446"/>
      <c r="GL225" s="446"/>
      <c r="GM225" s="446"/>
      <c r="GN225" s="446"/>
      <c r="GO225" s="446">
        <f t="shared" si="1075"/>
        <v>0</v>
      </c>
      <c r="GP225" s="446">
        <f t="shared" si="1075"/>
        <v>281940</v>
      </c>
      <c r="GQ225" s="446">
        <f t="shared" si="1075"/>
        <v>0</v>
      </c>
      <c r="GR225" s="446">
        <f t="shared" si="1075"/>
        <v>7631445</v>
      </c>
      <c r="GS225" s="446">
        <f t="shared" si="1075"/>
        <v>24310478</v>
      </c>
      <c r="GT225" s="446">
        <f t="shared" si="1075"/>
        <v>62988</v>
      </c>
      <c r="GU225" s="446">
        <f t="shared" si="1075"/>
        <v>68776695</v>
      </c>
      <c r="GV225" s="416"/>
      <c r="GW225" s="402"/>
      <c r="GX225" s="402"/>
      <c r="GY225" s="402"/>
      <c r="GZ225" s="402"/>
      <c r="HA225" s="402"/>
    </row>
    <row r="226" spans="1:209" ht="10.5" customHeight="1" x14ac:dyDescent="0.2">
      <c r="A226" s="417" t="str">
        <f t="shared" si="1019"/>
        <v>2017-18OCTOBERY60</v>
      </c>
      <c r="B226" s="458" t="str">
        <f t="shared" si="1076"/>
        <v>2017-18</v>
      </c>
      <c r="C226" s="402" t="s">
        <v>643</v>
      </c>
      <c r="D226" s="458" t="str">
        <f t="shared" si="1077"/>
        <v>Y60</v>
      </c>
      <c r="E226" s="458" t="str">
        <f t="shared" si="1077"/>
        <v>Midlands</v>
      </c>
      <c r="F226" s="458" t="str">
        <f t="shared" si="1020"/>
        <v>Y60</v>
      </c>
      <c r="H226" s="446">
        <f t="shared" si="1021"/>
        <v>191292</v>
      </c>
      <c r="I226" s="446">
        <f t="shared" si="1021"/>
        <v>147129</v>
      </c>
      <c r="J226" s="446">
        <f t="shared" si="1021"/>
        <v>496323</v>
      </c>
      <c r="K226" s="446">
        <f t="shared" si="1022"/>
        <v>3</v>
      </c>
      <c r="L226" s="446">
        <f t="shared" si="1023"/>
        <v>1</v>
      </c>
      <c r="M226" s="446">
        <f t="shared" si="1024"/>
        <v>0</v>
      </c>
      <c r="N226" s="446">
        <f t="shared" si="1025"/>
        <v>18</v>
      </c>
      <c r="O226" s="446">
        <f t="shared" si="1026"/>
        <v>59</v>
      </c>
      <c r="P226" s="446">
        <f t="shared" si="1027"/>
        <v>0</v>
      </c>
      <c r="Q226" s="446">
        <f t="shared" si="1027"/>
        <v>0</v>
      </c>
      <c r="R226" s="446">
        <f t="shared" si="1027"/>
        <v>0</v>
      </c>
      <c r="S226" s="446">
        <f t="shared" si="1027"/>
        <v>145503</v>
      </c>
      <c r="T226" s="446">
        <f t="shared" si="1027"/>
        <v>11319</v>
      </c>
      <c r="U226" s="446">
        <f t="shared" si="1027"/>
        <v>7436</v>
      </c>
      <c r="V226" s="446">
        <f t="shared" si="1027"/>
        <v>69245</v>
      </c>
      <c r="W226" s="446">
        <f t="shared" si="1027"/>
        <v>48574</v>
      </c>
      <c r="X226" s="446">
        <f t="shared" si="1027"/>
        <v>2567</v>
      </c>
      <c r="Y226" s="446">
        <f t="shared" si="1027"/>
        <v>5014904</v>
      </c>
      <c r="Z226" s="446">
        <f t="shared" si="1028"/>
        <v>443</v>
      </c>
      <c r="AA226" s="446">
        <f t="shared" si="1029"/>
        <v>766</v>
      </c>
      <c r="AB226" s="446">
        <f t="shared" si="1030"/>
        <v>6148955</v>
      </c>
      <c r="AC226" s="446">
        <f t="shared" si="1031"/>
        <v>827</v>
      </c>
      <c r="AD226" s="446">
        <f t="shared" si="1032"/>
        <v>1752</v>
      </c>
      <c r="AE226" s="446">
        <f t="shared" si="1033"/>
        <v>82703286</v>
      </c>
      <c r="AF226" s="446">
        <f t="shared" si="1034"/>
        <v>1194</v>
      </c>
      <c r="AG226" s="446">
        <f t="shared" si="1035"/>
        <v>2444</v>
      </c>
      <c r="AH226" s="446">
        <f t="shared" si="1036"/>
        <v>125591515</v>
      </c>
      <c r="AI226" s="446">
        <f t="shared" si="1037"/>
        <v>2586</v>
      </c>
      <c r="AJ226" s="446">
        <f t="shared" si="1038"/>
        <v>6050</v>
      </c>
      <c r="AK226" s="446">
        <f t="shared" si="1039"/>
        <v>7980546</v>
      </c>
      <c r="AL226" s="446">
        <f t="shared" si="1040"/>
        <v>3109</v>
      </c>
      <c r="AM226" s="446">
        <f t="shared" si="1041"/>
        <v>8451</v>
      </c>
      <c r="AN226" s="446"/>
      <c r="AO226" s="446"/>
      <c r="AP226" s="446"/>
      <c r="AQ226" s="446"/>
      <c r="AR226" s="446"/>
      <c r="AS226" s="446"/>
      <c r="AT226" s="446">
        <f t="shared" si="1042"/>
        <v>7444</v>
      </c>
      <c r="AU226" s="446">
        <f t="shared" si="1042"/>
        <v>1312</v>
      </c>
      <c r="AV226" s="446">
        <f t="shared" si="1042"/>
        <v>1438</v>
      </c>
      <c r="AW226" s="446">
        <f t="shared" si="1042"/>
        <v>14</v>
      </c>
      <c r="AX226" s="446">
        <f t="shared" si="1042"/>
        <v>904</v>
      </c>
      <c r="AY226" s="446">
        <f t="shared" si="1042"/>
        <v>3790</v>
      </c>
      <c r="AZ226" s="446">
        <f t="shared" si="1042"/>
        <v>2026</v>
      </c>
      <c r="BA226" s="446"/>
      <c r="BB226" s="446"/>
      <c r="BC226" s="446"/>
      <c r="BD226" s="446"/>
      <c r="BE226" s="446"/>
      <c r="BF226" s="446"/>
      <c r="BG226" s="446"/>
      <c r="BH226" s="446"/>
      <c r="BI226" s="446">
        <f t="shared" si="1043"/>
        <v>87540</v>
      </c>
      <c r="BJ226" s="446">
        <f t="shared" si="1043"/>
        <v>3914</v>
      </c>
      <c r="BK226" s="446">
        <f t="shared" si="1043"/>
        <v>46605</v>
      </c>
      <c r="BL226" s="446">
        <f t="shared" si="1043"/>
        <v>138059</v>
      </c>
      <c r="BM226" s="446">
        <f t="shared" si="1043"/>
        <v>20536</v>
      </c>
      <c r="BN226" s="446">
        <f t="shared" si="1043"/>
        <v>16021</v>
      </c>
      <c r="BO226" s="446">
        <f t="shared" si="1043"/>
        <v>13642</v>
      </c>
      <c r="BP226" s="446">
        <f t="shared" si="1043"/>
        <v>10841</v>
      </c>
      <c r="BQ226" s="446">
        <f t="shared" si="1043"/>
        <v>89709</v>
      </c>
      <c r="BR226" s="446">
        <f t="shared" si="1043"/>
        <v>76499</v>
      </c>
      <c r="BS226" s="446">
        <f t="shared" si="1043"/>
        <v>75729</v>
      </c>
      <c r="BT226" s="446">
        <f t="shared" si="1043"/>
        <v>51619</v>
      </c>
      <c r="BU226" s="446">
        <f t="shared" si="1043"/>
        <v>5626</v>
      </c>
      <c r="BV226" s="446">
        <f t="shared" si="1043"/>
        <v>2706</v>
      </c>
      <c r="BW226" s="446"/>
      <c r="BX226" s="446"/>
      <c r="BY226" s="446"/>
      <c r="BZ226" s="446"/>
      <c r="CA226" s="446"/>
      <c r="CB226" s="446"/>
      <c r="CC226" s="446"/>
      <c r="CD226" s="446"/>
      <c r="CE226" s="446"/>
      <c r="CF226" s="446"/>
      <c r="CG226" s="446"/>
      <c r="CH226" s="446"/>
      <c r="CI226" s="446"/>
      <c r="CJ226" s="446"/>
      <c r="CK226" s="446"/>
      <c r="CL226" s="446"/>
      <c r="CM226" s="446"/>
      <c r="CN226" s="446"/>
      <c r="CO226" s="446"/>
      <c r="CP226" s="446"/>
      <c r="CQ226" s="446"/>
      <c r="CR226" s="446"/>
      <c r="CS226" s="446"/>
      <c r="CT226" s="446"/>
      <c r="CU226" s="446"/>
      <c r="CV226" s="446"/>
      <c r="CW226" s="446"/>
      <c r="CX226" s="446"/>
      <c r="CY226" s="446"/>
      <c r="CZ226" s="446"/>
      <c r="DA226" s="446"/>
      <c r="DB226" s="446"/>
      <c r="DC226" s="446"/>
      <c r="DD226" s="446"/>
      <c r="DE226" s="446"/>
      <c r="DF226" s="446"/>
      <c r="DG226" s="446"/>
      <c r="DH226" s="446"/>
      <c r="DI226" s="446"/>
      <c r="DJ226" s="446"/>
      <c r="DK226" s="446">
        <f t="shared" si="1044"/>
        <v>22</v>
      </c>
      <c r="DL226" s="446">
        <f t="shared" si="1044"/>
        <v>3801</v>
      </c>
      <c r="DM226" s="446">
        <f t="shared" si="1045"/>
        <v>173</v>
      </c>
      <c r="DN226" s="446">
        <f t="shared" si="1046"/>
        <v>294</v>
      </c>
      <c r="DO226" s="446">
        <f t="shared" si="1047"/>
        <v>6138</v>
      </c>
      <c r="DP226" s="446">
        <f t="shared" si="1047"/>
        <v>268549</v>
      </c>
      <c r="DQ226" s="446">
        <f t="shared" si="1048"/>
        <v>44</v>
      </c>
      <c r="DR226" s="446">
        <f t="shared" si="1049"/>
        <v>60</v>
      </c>
      <c r="DS226" s="446"/>
      <c r="DT226" s="446"/>
      <c r="DU226" s="446"/>
      <c r="DV226" s="446"/>
      <c r="DW226" s="446"/>
      <c r="DX226" s="446"/>
      <c r="DY226" s="446"/>
      <c r="DZ226" s="446"/>
      <c r="EA226" s="446"/>
      <c r="EB226" s="446"/>
      <c r="EC226" s="446"/>
      <c r="ED226" s="446"/>
      <c r="EE226" s="446"/>
      <c r="EF226" s="446"/>
      <c r="EG226" s="446" t="s">
        <v>152</v>
      </c>
      <c r="EH226" s="446" t="s">
        <v>152</v>
      </c>
      <c r="EI226" s="446">
        <f t="shared" si="1050"/>
        <v>272</v>
      </c>
      <c r="EJ226" s="446">
        <f t="shared" si="1050"/>
        <v>552</v>
      </c>
      <c r="EK226" s="446">
        <f t="shared" si="1050"/>
        <v>2169</v>
      </c>
      <c r="EL226" s="446">
        <f t="shared" si="1050"/>
        <v>3</v>
      </c>
      <c r="EM226" s="446">
        <f t="shared" si="1050"/>
        <v>3357</v>
      </c>
      <c r="EN226" s="446">
        <f t="shared" si="1050"/>
        <v>3851701</v>
      </c>
      <c r="EO226" s="446">
        <f t="shared" si="1051"/>
        <v>6978</v>
      </c>
      <c r="EP226" s="446">
        <f t="shared" si="1052"/>
        <v>13316</v>
      </c>
      <c r="EQ226" s="446">
        <f t="shared" si="1053"/>
        <v>12767254</v>
      </c>
      <c r="ER226" s="446">
        <f t="shared" si="1054"/>
        <v>5886</v>
      </c>
      <c r="ES226" s="446">
        <f t="shared" si="1055"/>
        <v>12206</v>
      </c>
      <c r="ET226" s="446">
        <f t="shared" si="1056"/>
        <v>48214</v>
      </c>
      <c r="EU226" s="446">
        <f t="shared" si="1057"/>
        <v>16071</v>
      </c>
      <c r="EV226" s="446">
        <f t="shared" si="1058"/>
        <v>19713</v>
      </c>
      <c r="EW226" s="446">
        <f t="shared" si="1059"/>
        <v>38228425</v>
      </c>
      <c r="EX226" s="446">
        <f t="shared" si="1060"/>
        <v>11388</v>
      </c>
      <c r="EY226" s="446">
        <f t="shared" si="1061"/>
        <v>21124</v>
      </c>
      <c r="EZ226" s="447"/>
      <c r="FA226" s="446">
        <f t="shared" si="1062"/>
        <v>10</v>
      </c>
      <c r="FB226" s="417">
        <f t="shared" si="1078"/>
        <v>2017</v>
      </c>
      <c r="FC226" s="448">
        <f t="shared" si="1079"/>
        <v>43009</v>
      </c>
      <c r="FD226" s="449">
        <f t="shared" si="1063"/>
        <v>31</v>
      </c>
      <c r="FE226" s="450"/>
      <c r="FF226" s="451"/>
      <c r="FG226" s="450"/>
      <c r="FH226" s="452">
        <f t="shared" si="1064"/>
        <v>1.8142945489884266</v>
      </c>
      <c r="FI226" s="452">
        <f t="shared" si="1065"/>
        <v>1.4154077215301706</v>
      </c>
      <c r="FJ226" s="452">
        <f t="shared" si="1066"/>
        <v>1.8345884884346422</v>
      </c>
      <c r="FK226" s="452">
        <f t="shared" si="1067"/>
        <v>1.4579074771382463</v>
      </c>
      <c r="FL226" s="452">
        <f t="shared" si="1068"/>
        <v>1.2955303632031194</v>
      </c>
      <c r="FM226" s="452">
        <f t="shared" si="1069"/>
        <v>1.1047584663152574</v>
      </c>
      <c r="FN226" s="452">
        <f t="shared" si="1070"/>
        <v>1.5590439329682546</v>
      </c>
      <c r="FO226" s="452">
        <f t="shared" si="1071"/>
        <v>1.0626878577016512</v>
      </c>
      <c r="FP226" s="452">
        <f t="shared" si="1072"/>
        <v>2.1916634203350216</v>
      </c>
      <c r="FQ226" s="452">
        <f t="shared" si="1073"/>
        <v>1.0541488118426179</v>
      </c>
      <c r="FR226" s="453"/>
      <c r="FS226" s="446">
        <f t="shared" si="1074"/>
        <v>216207</v>
      </c>
      <c r="FT226" s="446">
        <f t="shared" si="1074"/>
        <v>0</v>
      </c>
      <c r="FU226" s="446">
        <f t="shared" si="1074"/>
        <v>2585511</v>
      </c>
      <c r="FV226" s="446">
        <f t="shared" si="1074"/>
        <v>8726331</v>
      </c>
      <c r="FW226" s="446">
        <f t="shared" si="1074"/>
        <v>8667384</v>
      </c>
      <c r="FX226" s="446">
        <f t="shared" si="1074"/>
        <v>13030552</v>
      </c>
      <c r="FY226" s="446">
        <f t="shared" si="1074"/>
        <v>169226553</v>
      </c>
      <c r="FZ226" s="446">
        <f t="shared" si="1074"/>
        <v>293888270</v>
      </c>
      <c r="GA226" s="446">
        <f t="shared" si="1074"/>
        <v>21693463</v>
      </c>
      <c r="GB226" s="446"/>
      <c r="GC226" s="446"/>
      <c r="GD226" s="446"/>
      <c r="GE226" s="446"/>
      <c r="GF226" s="446"/>
      <c r="GG226" s="446"/>
      <c r="GH226" s="446"/>
      <c r="GI226" s="446"/>
      <c r="GJ226" s="446"/>
      <c r="GK226" s="446"/>
      <c r="GL226" s="446"/>
      <c r="GM226" s="446"/>
      <c r="GN226" s="446"/>
      <c r="GO226" s="446">
        <f t="shared" si="1075"/>
        <v>6468</v>
      </c>
      <c r="GP226" s="446">
        <f t="shared" si="1075"/>
        <v>367298</v>
      </c>
      <c r="GQ226" s="446">
        <f t="shared" si="1075"/>
        <v>0</v>
      </c>
      <c r="GR226" s="446">
        <f t="shared" si="1075"/>
        <v>7350432</v>
      </c>
      <c r="GS226" s="446">
        <f t="shared" si="1075"/>
        <v>26474260</v>
      </c>
      <c r="GT226" s="446">
        <f t="shared" si="1075"/>
        <v>59139</v>
      </c>
      <c r="GU226" s="446">
        <f t="shared" si="1075"/>
        <v>70913368</v>
      </c>
      <c r="GV226" s="416"/>
      <c r="GW226" s="402"/>
      <c r="GX226" s="402"/>
      <c r="GY226" s="402"/>
      <c r="GZ226" s="402"/>
      <c r="HA226" s="402"/>
    </row>
    <row r="227" spans="1:209" ht="10.5" customHeight="1" x14ac:dyDescent="0.2">
      <c r="A227" s="417" t="str">
        <f t="shared" si="1019"/>
        <v>2017-18NOVEMBERY60</v>
      </c>
      <c r="B227" s="458" t="str">
        <f t="shared" si="1076"/>
        <v>2017-18</v>
      </c>
      <c r="C227" s="402" t="s">
        <v>647</v>
      </c>
      <c r="D227" s="458" t="str">
        <f t="shared" si="1077"/>
        <v>Y60</v>
      </c>
      <c r="E227" s="458" t="str">
        <f t="shared" si="1077"/>
        <v>Midlands</v>
      </c>
      <c r="F227" s="458" t="str">
        <f t="shared" si="1020"/>
        <v>Y60</v>
      </c>
      <c r="H227" s="446">
        <f t="shared" si="1021"/>
        <v>184003</v>
      </c>
      <c r="I227" s="446">
        <f t="shared" si="1021"/>
        <v>144980</v>
      </c>
      <c r="J227" s="446">
        <f t="shared" si="1021"/>
        <v>505756</v>
      </c>
      <c r="K227" s="446">
        <f t="shared" si="1022"/>
        <v>3</v>
      </c>
      <c r="L227" s="446">
        <f t="shared" si="1023"/>
        <v>1</v>
      </c>
      <c r="M227" s="446">
        <f t="shared" si="1024"/>
        <v>0</v>
      </c>
      <c r="N227" s="446">
        <f t="shared" si="1025"/>
        <v>20</v>
      </c>
      <c r="O227" s="446">
        <f t="shared" si="1026"/>
        <v>61</v>
      </c>
      <c r="P227" s="446">
        <f t="shared" si="1027"/>
        <v>0</v>
      </c>
      <c r="Q227" s="446">
        <f t="shared" si="1027"/>
        <v>0</v>
      </c>
      <c r="R227" s="446">
        <f t="shared" si="1027"/>
        <v>0</v>
      </c>
      <c r="S227" s="446">
        <f t="shared" si="1027"/>
        <v>143918</v>
      </c>
      <c r="T227" s="446">
        <f t="shared" si="1027"/>
        <v>12622</v>
      </c>
      <c r="U227" s="446">
        <f t="shared" si="1027"/>
        <v>8471</v>
      </c>
      <c r="V227" s="446">
        <f t="shared" si="1027"/>
        <v>69169</v>
      </c>
      <c r="W227" s="446">
        <f t="shared" si="1027"/>
        <v>46600</v>
      </c>
      <c r="X227" s="446">
        <f t="shared" si="1027"/>
        <v>2458</v>
      </c>
      <c r="Y227" s="446">
        <f t="shared" si="1027"/>
        <v>5775298</v>
      </c>
      <c r="Z227" s="446">
        <f t="shared" si="1028"/>
        <v>458</v>
      </c>
      <c r="AA227" s="446">
        <f t="shared" si="1029"/>
        <v>806</v>
      </c>
      <c r="AB227" s="446">
        <f t="shared" si="1030"/>
        <v>7386590</v>
      </c>
      <c r="AC227" s="446">
        <f t="shared" si="1031"/>
        <v>872</v>
      </c>
      <c r="AD227" s="446">
        <f t="shared" si="1032"/>
        <v>1911</v>
      </c>
      <c r="AE227" s="446">
        <f t="shared" si="1033"/>
        <v>92446163</v>
      </c>
      <c r="AF227" s="446">
        <f t="shared" si="1034"/>
        <v>1337</v>
      </c>
      <c r="AG227" s="446">
        <f t="shared" si="1035"/>
        <v>2743</v>
      </c>
      <c r="AH227" s="446">
        <f t="shared" si="1036"/>
        <v>123589374</v>
      </c>
      <c r="AI227" s="446">
        <f t="shared" si="1037"/>
        <v>2652</v>
      </c>
      <c r="AJ227" s="446">
        <f t="shared" si="1038"/>
        <v>6138</v>
      </c>
      <c r="AK227" s="446">
        <f t="shared" si="1039"/>
        <v>7441739</v>
      </c>
      <c r="AL227" s="446">
        <f t="shared" si="1040"/>
        <v>3028</v>
      </c>
      <c r="AM227" s="446">
        <f t="shared" si="1041"/>
        <v>7778</v>
      </c>
      <c r="AN227" s="446"/>
      <c r="AO227" s="446"/>
      <c r="AP227" s="446"/>
      <c r="AQ227" s="446"/>
      <c r="AR227" s="446"/>
      <c r="AS227" s="446"/>
      <c r="AT227" s="446">
        <f t="shared" si="1042"/>
        <v>7620</v>
      </c>
      <c r="AU227" s="446">
        <f t="shared" si="1042"/>
        <v>1396</v>
      </c>
      <c r="AV227" s="446">
        <f t="shared" si="1042"/>
        <v>1667</v>
      </c>
      <c r="AW227" s="446">
        <f t="shared" si="1042"/>
        <v>9</v>
      </c>
      <c r="AX227" s="446">
        <f t="shared" si="1042"/>
        <v>800</v>
      </c>
      <c r="AY227" s="446">
        <f t="shared" si="1042"/>
        <v>3757</v>
      </c>
      <c r="AZ227" s="446">
        <f t="shared" si="1042"/>
        <v>1987</v>
      </c>
      <c r="BA227" s="446"/>
      <c r="BB227" s="446"/>
      <c r="BC227" s="446"/>
      <c r="BD227" s="446"/>
      <c r="BE227" s="446"/>
      <c r="BF227" s="446"/>
      <c r="BG227" s="446"/>
      <c r="BH227" s="446"/>
      <c r="BI227" s="446">
        <f t="shared" si="1043"/>
        <v>86032</v>
      </c>
      <c r="BJ227" s="446">
        <f t="shared" si="1043"/>
        <v>3891</v>
      </c>
      <c r="BK227" s="446">
        <f t="shared" si="1043"/>
        <v>46375</v>
      </c>
      <c r="BL227" s="446">
        <f t="shared" si="1043"/>
        <v>136298</v>
      </c>
      <c r="BM227" s="446">
        <f t="shared" si="1043"/>
        <v>22791</v>
      </c>
      <c r="BN227" s="446">
        <f t="shared" si="1043"/>
        <v>17732</v>
      </c>
      <c r="BO227" s="446">
        <f t="shared" si="1043"/>
        <v>15459</v>
      </c>
      <c r="BP227" s="446">
        <f t="shared" si="1043"/>
        <v>12193</v>
      </c>
      <c r="BQ227" s="446">
        <f t="shared" si="1043"/>
        <v>90642</v>
      </c>
      <c r="BR227" s="446">
        <f t="shared" si="1043"/>
        <v>76417</v>
      </c>
      <c r="BS227" s="446">
        <f t="shared" si="1043"/>
        <v>73433</v>
      </c>
      <c r="BT227" s="446">
        <f t="shared" si="1043"/>
        <v>49830</v>
      </c>
      <c r="BU227" s="446">
        <f t="shared" si="1043"/>
        <v>5433</v>
      </c>
      <c r="BV227" s="446">
        <f t="shared" si="1043"/>
        <v>2611</v>
      </c>
      <c r="BW227" s="446"/>
      <c r="BX227" s="446"/>
      <c r="BY227" s="446"/>
      <c r="BZ227" s="446"/>
      <c r="CA227" s="446"/>
      <c r="CB227" s="446"/>
      <c r="CC227" s="446"/>
      <c r="CD227" s="446"/>
      <c r="CE227" s="446"/>
      <c r="CF227" s="446"/>
      <c r="CG227" s="446"/>
      <c r="CH227" s="446"/>
      <c r="CI227" s="446"/>
      <c r="CJ227" s="446"/>
      <c r="CK227" s="446"/>
      <c r="CL227" s="446"/>
      <c r="CM227" s="446"/>
      <c r="CN227" s="446"/>
      <c r="CO227" s="446"/>
      <c r="CP227" s="446"/>
      <c r="CQ227" s="446"/>
      <c r="CR227" s="446"/>
      <c r="CS227" s="446"/>
      <c r="CT227" s="446"/>
      <c r="CU227" s="446"/>
      <c r="CV227" s="446"/>
      <c r="CW227" s="446"/>
      <c r="CX227" s="446"/>
      <c r="CY227" s="446"/>
      <c r="CZ227" s="446"/>
      <c r="DA227" s="446"/>
      <c r="DB227" s="446"/>
      <c r="DC227" s="446"/>
      <c r="DD227" s="446"/>
      <c r="DE227" s="446"/>
      <c r="DF227" s="446"/>
      <c r="DG227" s="446"/>
      <c r="DH227" s="446"/>
      <c r="DI227" s="446"/>
      <c r="DJ227" s="446"/>
      <c r="DK227" s="446">
        <f t="shared" si="1044"/>
        <v>408</v>
      </c>
      <c r="DL227" s="446">
        <f t="shared" si="1044"/>
        <v>85739</v>
      </c>
      <c r="DM227" s="446">
        <f t="shared" si="1045"/>
        <v>210</v>
      </c>
      <c r="DN227" s="446">
        <f t="shared" si="1046"/>
        <v>358</v>
      </c>
      <c r="DO227" s="446">
        <f t="shared" si="1047"/>
        <v>7854</v>
      </c>
      <c r="DP227" s="446">
        <f t="shared" si="1047"/>
        <v>454212</v>
      </c>
      <c r="DQ227" s="446">
        <f t="shared" si="1048"/>
        <v>58</v>
      </c>
      <c r="DR227" s="446">
        <f t="shared" si="1049"/>
        <v>62</v>
      </c>
      <c r="DS227" s="446"/>
      <c r="DT227" s="446"/>
      <c r="DU227" s="446"/>
      <c r="DV227" s="446"/>
      <c r="DW227" s="446"/>
      <c r="DX227" s="446"/>
      <c r="DY227" s="446"/>
      <c r="DZ227" s="446"/>
      <c r="EA227" s="446"/>
      <c r="EB227" s="446"/>
      <c r="EC227" s="446"/>
      <c r="ED227" s="446"/>
      <c r="EE227" s="446"/>
      <c r="EF227" s="446"/>
      <c r="EG227" s="446" t="s">
        <v>152</v>
      </c>
      <c r="EH227" s="446" t="s">
        <v>152</v>
      </c>
      <c r="EI227" s="446">
        <f t="shared" si="1050"/>
        <v>240</v>
      </c>
      <c r="EJ227" s="446">
        <f t="shared" si="1050"/>
        <v>347</v>
      </c>
      <c r="EK227" s="446">
        <f t="shared" si="1050"/>
        <v>1750</v>
      </c>
      <c r="EL227" s="446">
        <f t="shared" si="1050"/>
        <v>4</v>
      </c>
      <c r="EM227" s="446">
        <f t="shared" si="1050"/>
        <v>3108</v>
      </c>
      <c r="EN227" s="446">
        <f t="shared" si="1050"/>
        <v>2539674</v>
      </c>
      <c r="EO227" s="446">
        <f t="shared" si="1051"/>
        <v>7319</v>
      </c>
      <c r="EP227" s="446">
        <f t="shared" si="1052"/>
        <v>14881</v>
      </c>
      <c r="EQ227" s="446">
        <f t="shared" si="1053"/>
        <v>11091008</v>
      </c>
      <c r="ER227" s="446">
        <f t="shared" si="1054"/>
        <v>6338</v>
      </c>
      <c r="ES227" s="446">
        <f t="shared" si="1055"/>
        <v>13731</v>
      </c>
      <c r="ET227" s="446">
        <f t="shared" si="1056"/>
        <v>23920</v>
      </c>
      <c r="EU227" s="446">
        <f t="shared" si="1057"/>
        <v>5980</v>
      </c>
      <c r="EV227" s="446">
        <f t="shared" si="1058"/>
        <v>9829</v>
      </c>
      <c r="EW227" s="446">
        <f t="shared" si="1059"/>
        <v>38583419</v>
      </c>
      <c r="EX227" s="446">
        <f t="shared" si="1060"/>
        <v>12414</v>
      </c>
      <c r="EY227" s="446">
        <f t="shared" si="1061"/>
        <v>22680</v>
      </c>
      <c r="EZ227" s="447"/>
      <c r="FA227" s="446">
        <f t="shared" si="1062"/>
        <v>11</v>
      </c>
      <c r="FB227" s="417">
        <f t="shared" si="1078"/>
        <v>2017</v>
      </c>
      <c r="FC227" s="448">
        <f t="shared" si="1079"/>
        <v>43040</v>
      </c>
      <c r="FD227" s="449">
        <f t="shared" si="1063"/>
        <v>30</v>
      </c>
      <c r="FE227" s="450"/>
      <c r="FF227" s="451"/>
      <c r="FG227" s="450"/>
      <c r="FH227" s="452">
        <f t="shared" si="1064"/>
        <v>1.8056567897322136</v>
      </c>
      <c r="FI227" s="452">
        <f t="shared" si="1065"/>
        <v>1.4048486769133259</v>
      </c>
      <c r="FJ227" s="452">
        <f t="shared" si="1066"/>
        <v>1.8249321213552119</v>
      </c>
      <c r="FK227" s="452">
        <f t="shared" si="1067"/>
        <v>1.4393814189588006</v>
      </c>
      <c r="FL227" s="452">
        <f t="shared" si="1068"/>
        <v>1.3104425392878312</v>
      </c>
      <c r="FM227" s="452">
        <f t="shared" si="1069"/>
        <v>1.1047868264685046</v>
      </c>
      <c r="FN227" s="452">
        <f t="shared" si="1070"/>
        <v>1.5758154506437769</v>
      </c>
      <c r="FO227" s="452">
        <f t="shared" si="1071"/>
        <v>1.0693133047210301</v>
      </c>
      <c r="FP227" s="452">
        <f t="shared" si="1072"/>
        <v>2.21033360455655</v>
      </c>
      <c r="FQ227" s="452">
        <f t="shared" si="1073"/>
        <v>1.0622457282343369</v>
      </c>
      <c r="FR227" s="453"/>
      <c r="FS227" s="446">
        <f t="shared" si="1074"/>
        <v>213397</v>
      </c>
      <c r="FT227" s="446">
        <f t="shared" si="1074"/>
        <v>0</v>
      </c>
      <c r="FU227" s="446">
        <f t="shared" si="1074"/>
        <v>2834432</v>
      </c>
      <c r="FV227" s="446">
        <f t="shared" si="1074"/>
        <v>8869819</v>
      </c>
      <c r="FW227" s="446">
        <f t="shared" si="1074"/>
        <v>10169408</v>
      </c>
      <c r="FX227" s="446">
        <f t="shared" si="1074"/>
        <v>16189260</v>
      </c>
      <c r="FY227" s="446">
        <f t="shared" si="1074"/>
        <v>189760789</v>
      </c>
      <c r="FZ227" s="446">
        <f t="shared" si="1074"/>
        <v>286032776</v>
      </c>
      <c r="GA227" s="446">
        <f t="shared" si="1074"/>
        <v>19117918</v>
      </c>
      <c r="GB227" s="446"/>
      <c r="GC227" s="446"/>
      <c r="GD227" s="446"/>
      <c r="GE227" s="446"/>
      <c r="GF227" s="446"/>
      <c r="GG227" s="446"/>
      <c r="GH227" s="446"/>
      <c r="GI227" s="446"/>
      <c r="GJ227" s="446"/>
      <c r="GK227" s="446"/>
      <c r="GL227" s="446"/>
      <c r="GM227" s="446"/>
      <c r="GN227" s="446"/>
      <c r="GO227" s="446">
        <f t="shared" si="1075"/>
        <v>146064</v>
      </c>
      <c r="GP227" s="446">
        <f t="shared" si="1075"/>
        <v>483984</v>
      </c>
      <c r="GQ227" s="446">
        <f t="shared" si="1075"/>
        <v>0</v>
      </c>
      <c r="GR227" s="446">
        <f t="shared" si="1075"/>
        <v>5163707</v>
      </c>
      <c r="GS227" s="446">
        <f t="shared" si="1075"/>
        <v>24028442</v>
      </c>
      <c r="GT227" s="446">
        <f t="shared" si="1075"/>
        <v>39316</v>
      </c>
      <c r="GU227" s="446">
        <f t="shared" si="1075"/>
        <v>70489770</v>
      </c>
      <c r="GV227" s="416"/>
      <c r="GW227" s="402"/>
      <c r="GX227" s="402"/>
      <c r="GY227" s="402"/>
      <c r="GZ227" s="402"/>
      <c r="HA227" s="402"/>
    </row>
    <row r="228" spans="1:209" ht="10.5" customHeight="1" x14ac:dyDescent="0.2">
      <c r="A228" s="417" t="str">
        <f t="shared" si="1019"/>
        <v>2017-18DECEMBERY60</v>
      </c>
      <c r="B228" s="458" t="str">
        <f t="shared" si="1076"/>
        <v>2017-18</v>
      </c>
      <c r="C228" s="402" t="s">
        <v>650</v>
      </c>
      <c r="D228" s="458" t="str">
        <f t="shared" si="1077"/>
        <v>Y60</v>
      </c>
      <c r="E228" s="458" t="str">
        <f t="shared" si="1077"/>
        <v>Midlands</v>
      </c>
      <c r="F228" s="458" t="str">
        <f t="shared" si="1020"/>
        <v>Y60</v>
      </c>
      <c r="H228" s="446">
        <f t="shared" si="1021"/>
        <v>207860</v>
      </c>
      <c r="I228" s="446">
        <f t="shared" si="1021"/>
        <v>165483</v>
      </c>
      <c r="J228" s="446">
        <f t="shared" si="1021"/>
        <v>554105</v>
      </c>
      <c r="K228" s="446">
        <f t="shared" si="1022"/>
        <v>3</v>
      </c>
      <c r="L228" s="446">
        <f t="shared" si="1023"/>
        <v>1</v>
      </c>
      <c r="M228" s="446">
        <f t="shared" si="1024"/>
        <v>0</v>
      </c>
      <c r="N228" s="446">
        <f t="shared" si="1025"/>
        <v>16</v>
      </c>
      <c r="O228" s="446">
        <f t="shared" si="1026"/>
        <v>55</v>
      </c>
      <c r="P228" s="446">
        <f t="shared" si="1027"/>
        <v>0</v>
      </c>
      <c r="Q228" s="446">
        <f t="shared" si="1027"/>
        <v>0</v>
      </c>
      <c r="R228" s="446">
        <f t="shared" si="1027"/>
        <v>0</v>
      </c>
      <c r="S228" s="446">
        <f t="shared" si="1027"/>
        <v>157925</v>
      </c>
      <c r="T228" s="446">
        <f t="shared" si="1027"/>
        <v>12611</v>
      </c>
      <c r="U228" s="446">
        <f t="shared" si="1027"/>
        <v>8149</v>
      </c>
      <c r="V228" s="446">
        <f t="shared" si="1027"/>
        <v>80751</v>
      </c>
      <c r="W228" s="446">
        <f t="shared" si="1027"/>
        <v>46994</v>
      </c>
      <c r="X228" s="446">
        <f t="shared" si="1027"/>
        <v>2542</v>
      </c>
      <c r="Y228" s="446">
        <f t="shared" si="1027"/>
        <v>6354255</v>
      </c>
      <c r="Z228" s="446">
        <f t="shared" si="1028"/>
        <v>504</v>
      </c>
      <c r="AA228" s="446">
        <f t="shared" si="1029"/>
        <v>887</v>
      </c>
      <c r="AB228" s="446">
        <f t="shared" si="1030"/>
        <v>7777347</v>
      </c>
      <c r="AC228" s="446">
        <f t="shared" si="1031"/>
        <v>954</v>
      </c>
      <c r="AD228" s="446">
        <f t="shared" si="1032"/>
        <v>2126</v>
      </c>
      <c r="AE228" s="446">
        <f t="shared" si="1033"/>
        <v>125572800</v>
      </c>
      <c r="AF228" s="446">
        <f t="shared" si="1034"/>
        <v>1555</v>
      </c>
      <c r="AG228" s="446">
        <f t="shared" si="1035"/>
        <v>3252</v>
      </c>
      <c r="AH228" s="446">
        <f t="shared" si="1036"/>
        <v>151504528</v>
      </c>
      <c r="AI228" s="446">
        <f t="shared" si="1037"/>
        <v>3224</v>
      </c>
      <c r="AJ228" s="446">
        <f t="shared" si="1038"/>
        <v>7588</v>
      </c>
      <c r="AK228" s="446">
        <f t="shared" si="1039"/>
        <v>10123438</v>
      </c>
      <c r="AL228" s="446">
        <f t="shared" si="1040"/>
        <v>3982</v>
      </c>
      <c r="AM228" s="446">
        <f t="shared" si="1041"/>
        <v>10457</v>
      </c>
      <c r="AN228" s="446"/>
      <c r="AO228" s="446"/>
      <c r="AP228" s="446"/>
      <c r="AQ228" s="446"/>
      <c r="AR228" s="446"/>
      <c r="AS228" s="446"/>
      <c r="AT228" s="446">
        <f t="shared" si="1042"/>
        <v>9573</v>
      </c>
      <c r="AU228" s="446">
        <f t="shared" si="1042"/>
        <v>1902</v>
      </c>
      <c r="AV228" s="446">
        <f t="shared" si="1042"/>
        <v>2430</v>
      </c>
      <c r="AW228" s="446">
        <f t="shared" si="1042"/>
        <v>5</v>
      </c>
      <c r="AX228" s="446">
        <f t="shared" si="1042"/>
        <v>891</v>
      </c>
      <c r="AY228" s="446">
        <f t="shared" si="1042"/>
        <v>4350</v>
      </c>
      <c r="AZ228" s="446">
        <f t="shared" si="1042"/>
        <v>2142</v>
      </c>
      <c r="BA228" s="446"/>
      <c r="BB228" s="446"/>
      <c r="BC228" s="446"/>
      <c r="BD228" s="446"/>
      <c r="BE228" s="446"/>
      <c r="BF228" s="446"/>
      <c r="BG228" s="446"/>
      <c r="BH228" s="446"/>
      <c r="BI228" s="446">
        <f t="shared" si="1043"/>
        <v>92560</v>
      </c>
      <c r="BJ228" s="446">
        <f t="shared" si="1043"/>
        <v>3877</v>
      </c>
      <c r="BK228" s="446">
        <f t="shared" si="1043"/>
        <v>51915</v>
      </c>
      <c r="BL228" s="446">
        <f t="shared" si="1043"/>
        <v>148352</v>
      </c>
      <c r="BM228" s="446">
        <f t="shared" si="1043"/>
        <v>22965</v>
      </c>
      <c r="BN228" s="446">
        <f t="shared" si="1043"/>
        <v>17753</v>
      </c>
      <c r="BO228" s="446">
        <f t="shared" si="1043"/>
        <v>14994</v>
      </c>
      <c r="BP228" s="446">
        <f t="shared" si="1043"/>
        <v>11767</v>
      </c>
      <c r="BQ228" s="446">
        <f t="shared" si="1043"/>
        <v>106562</v>
      </c>
      <c r="BR228" s="446">
        <f t="shared" si="1043"/>
        <v>89567</v>
      </c>
      <c r="BS228" s="446">
        <f t="shared" si="1043"/>
        <v>76806</v>
      </c>
      <c r="BT228" s="446">
        <f t="shared" si="1043"/>
        <v>50584</v>
      </c>
      <c r="BU228" s="446">
        <f t="shared" si="1043"/>
        <v>5513</v>
      </c>
      <c r="BV228" s="446">
        <f t="shared" si="1043"/>
        <v>2706</v>
      </c>
      <c r="BW228" s="446"/>
      <c r="BX228" s="446"/>
      <c r="BY228" s="446"/>
      <c r="BZ228" s="446"/>
      <c r="CA228" s="446"/>
      <c r="CB228" s="446"/>
      <c r="CC228" s="446"/>
      <c r="CD228" s="446"/>
      <c r="CE228" s="446"/>
      <c r="CF228" s="446"/>
      <c r="CG228" s="446"/>
      <c r="CH228" s="446"/>
      <c r="CI228" s="446"/>
      <c r="CJ228" s="446"/>
      <c r="CK228" s="446"/>
      <c r="CL228" s="446"/>
      <c r="CM228" s="446"/>
      <c r="CN228" s="446"/>
      <c r="CO228" s="446"/>
      <c r="CP228" s="446"/>
      <c r="CQ228" s="446"/>
      <c r="CR228" s="446"/>
      <c r="CS228" s="446"/>
      <c r="CT228" s="446"/>
      <c r="CU228" s="446"/>
      <c r="CV228" s="446"/>
      <c r="CW228" s="446"/>
      <c r="CX228" s="446"/>
      <c r="CY228" s="446"/>
      <c r="CZ228" s="446"/>
      <c r="DA228" s="446"/>
      <c r="DB228" s="446"/>
      <c r="DC228" s="446"/>
      <c r="DD228" s="446"/>
      <c r="DE228" s="446"/>
      <c r="DF228" s="446"/>
      <c r="DG228" s="446"/>
      <c r="DH228" s="446"/>
      <c r="DI228" s="446"/>
      <c r="DJ228" s="446"/>
      <c r="DK228" s="446">
        <f t="shared" si="1044"/>
        <v>769</v>
      </c>
      <c r="DL228" s="446">
        <f t="shared" si="1044"/>
        <v>181250</v>
      </c>
      <c r="DM228" s="446">
        <f t="shared" si="1045"/>
        <v>236</v>
      </c>
      <c r="DN228" s="446">
        <f t="shared" si="1046"/>
        <v>416</v>
      </c>
      <c r="DO228" s="446">
        <f t="shared" si="1047"/>
        <v>6686</v>
      </c>
      <c r="DP228" s="446">
        <f t="shared" si="1047"/>
        <v>298783</v>
      </c>
      <c r="DQ228" s="446">
        <f t="shared" si="1048"/>
        <v>45</v>
      </c>
      <c r="DR228" s="446">
        <f t="shared" si="1049"/>
        <v>60</v>
      </c>
      <c r="DS228" s="446"/>
      <c r="DT228" s="446"/>
      <c r="DU228" s="446"/>
      <c r="DV228" s="446"/>
      <c r="DW228" s="446"/>
      <c r="DX228" s="446"/>
      <c r="DY228" s="446"/>
      <c r="DZ228" s="446"/>
      <c r="EA228" s="446"/>
      <c r="EB228" s="446"/>
      <c r="EC228" s="446"/>
      <c r="ED228" s="446"/>
      <c r="EE228" s="446"/>
      <c r="EF228" s="446"/>
      <c r="EG228" s="446" t="s">
        <v>152</v>
      </c>
      <c r="EH228" s="446" t="s">
        <v>152</v>
      </c>
      <c r="EI228" s="446">
        <f t="shared" si="1050"/>
        <v>251</v>
      </c>
      <c r="EJ228" s="446">
        <f t="shared" si="1050"/>
        <v>312</v>
      </c>
      <c r="EK228" s="446">
        <f t="shared" si="1050"/>
        <v>1590</v>
      </c>
      <c r="EL228" s="446">
        <f t="shared" si="1050"/>
        <v>2</v>
      </c>
      <c r="EM228" s="446">
        <f t="shared" si="1050"/>
        <v>3299</v>
      </c>
      <c r="EN228" s="446">
        <f t="shared" si="1050"/>
        <v>2745335</v>
      </c>
      <c r="EO228" s="446">
        <f t="shared" si="1051"/>
        <v>8799</v>
      </c>
      <c r="EP228" s="446">
        <f t="shared" si="1052"/>
        <v>19953</v>
      </c>
      <c r="EQ228" s="446">
        <f t="shared" si="1053"/>
        <v>10853578</v>
      </c>
      <c r="ER228" s="446">
        <f t="shared" si="1054"/>
        <v>6826</v>
      </c>
      <c r="ES228" s="446">
        <f t="shared" si="1055"/>
        <v>14918</v>
      </c>
      <c r="ET228" s="446">
        <f t="shared" si="1056"/>
        <v>12905</v>
      </c>
      <c r="EU228" s="446">
        <f t="shared" si="1057"/>
        <v>6453</v>
      </c>
      <c r="EV228" s="446">
        <f t="shared" si="1058"/>
        <v>8893</v>
      </c>
      <c r="EW228" s="446">
        <f t="shared" si="1059"/>
        <v>42444028</v>
      </c>
      <c r="EX228" s="446">
        <f t="shared" si="1060"/>
        <v>12866</v>
      </c>
      <c r="EY228" s="446">
        <f t="shared" si="1061"/>
        <v>25062</v>
      </c>
      <c r="EZ228" s="447"/>
      <c r="FA228" s="446">
        <f t="shared" si="1062"/>
        <v>12</v>
      </c>
      <c r="FB228" s="417">
        <f t="shared" si="1078"/>
        <v>2017</v>
      </c>
      <c r="FC228" s="448">
        <f t="shared" si="1079"/>
        <v>43070</v>
      </c>
      <c r="FD228" s="449">
        <f t="shared" si="1063"/>
        <v>31</v>
      </c>
      <c r="FE228" s="450"/>
      <c r="FF228" s="451"/>
      <c r="FG228" s="450"/>
      <c r="FH228" s="452">
        <f t="shared" si="1064"/>
        <v>1.8210292601696931</v>
      </c>
      <c r="FI228" s="452">
        <f t="shared" si="1065"/>
        <v>1.4077392752359053</v>
      </c>
      <c r="FJ228" s="452">
        <f t="shared" si="1066"/>
        <v>1.8399803656890417</v>
      </c>
      <c r="FK228" s="452">
        <f t="shared" si="1067"/>
        <v>1.4439808565468155</v>
      </c>
      <c r="FL228" s="452">
        <f t="shared" si="1068"/>
        <v>1.3196369085212567</v>
      </c>
      <c r="FM228" s="452">
        <f t="shared" si="1069"/>
        <v>1.109175118574383</v>
      </c>
      <c r="FN228" s="452">
        <f t="shared" si="1070"/>
        <v>1.6343788568753459</v>
      </c>
      <c r="FO228" s="452">
        <f t="shared" si="1071"/>
        <v>1.0763927309869346</v>
      </c>
      <c r="FP228" s="452">
        <f t="shared" si="1072"/>
        <v>2.1687647521636508</v>
      </c>
      <c r="FQ228" s="452">
        <f t="shared" si="1073"/>
        <v>1.064516129032258</v>
      </c>
      <c r="FR228" s="453"/>
      <c r="FS228" s="446">
        <f t="shared" si="1074"/>
        <v>243982</v>
      </c>
      <c r="FT228" s="446">
        <f t="shared" si="1074"/>
        <v>0</v>
      </c>
      <c r="FU228" s="446">
        <f t="shared" si="1074"/>
        <v>2622273</v>
      </c>
      <c r="FV228" s="446">
        <f t="shared" si="1074"/>
        <v>9139773</v>
      </c>
      <c r="FW228" s="446">
        <f t="shared" si="1074"/>
        <v>11186911</v>
      </c>
      <c r="FX228" s="446">
        <f t="shared" si="1074"/>
        <v>17327443</v>
      </c>
      <c r="FY228" s="446">
        <f t="shared" si="1074"/>
        <v>262630992</v>
      </c>
      <c r="FZ228" s="446">
        <f t="shared" si="1074"/>
        <v>356599664</v>
      </c>
      <c r="GA228" s="446">
        <f t="shared" si="1074"/>
        <v>26582642</v>
      </c>
      <c r="GB228" s="446"/>
      <c r="GC228" s="446"/>
      <c r="GD228" s="446"/>
      <c r="GE228" s="446"/>
      <c r="GF228" s="446"/>
      <c r="GG228" s="446"/>
      <c r="GH228" s="446"/>
      <c r="GI228" s="446"/>
      <c r="GJ228" s="446"/>
      <c r="GK228" s="446"/>
      <c r="GL228" s="446"/>
      <c r="GM228" s="446"/>
      <c r="GN228" s="446"/>
      <c r="GO228" s="446">
        <f t="shared" si="1075"/>
        <v>319767</v>
      </c>
      <c r="GP228" s="446">
        <f t="shared" si="1075"/>
        <v>404254</v>
      </c>
      <c r="GQ228" s="446">
        <f t="shared" si="1075"/>
        <v>0</v>
      </c>
      <c r="GR228" s="446">
        <f t="shared" si="1075"/>
        <v>6225252</v>
      </c>
      <c r="GS228" s="446">
        <f t="shared" si="1075"/>
        <v>23719475</v>
      </c>
      <c r="GT228" s="446">
        <f t="shared" si="1075"/>
        <v>17786</v>
      </c>
      <c r="GU228" s="446">
        <f t="shared" si="1075"/>
        <v>82680168</v>
      </c>
      <c r="GV228" s="416"/>
      <c r="GW228" s="402"/>
      <c r="GX228" s="402"/>
      <c r="GY228" s="402"/>
      <c r="GZ228" s="402"/>
      <c r="HA228" s="402"/>
    </row>
    <row r="229" spans="1:209" ht="10.5" customHeight="1" x14ac:dyDescent="0.2">
      <c r="A229" s="417" t="str">
        <f t="shared" si="1019"/>
        <v>2017-18JANUARYY60</v>
      </c>
      <c r="B229" s="458" t="str">
        <f t="shared" si="1076"/>
        <v>2017-18</v>
      </c>
      <c r="C229" s="402" t="s">
        <v>654</v>
      </c>
      <c r="D229" s="458" t="str">
        <f t="shared" si="1077"/>
        <v>Y60</v>
      </c>
      <c r="E229" s="458" t="str">
        <f t="shared" si="1077"/>
        <v>Midlands</v>
      </c>
      <c r="F229" s="458" t="str">
        <f t="shared" si="1020"/>
        <v>Y60</v>
      </c>
      <c r="H229" s="446">
        <f t="shared" si="1021"/>
        <v>201872</v>
      </c>
      <c r="I229" s="446">
        <f t="shared" si="1021"/>
        <v>153028</v>
      </c>
      <c r="J229" s="446">
        <f t="shared" si="1021"/>
        <v>441509</v>
      </c>
      <c r="K229" s="446">
        <f t="shared" si="1022"/>
        <v>3</v>
      </c>
      <c r="L229" s="446">
        <f t="shared" si="1023"/>
        <v>1</v>
      </c>
      <c r="M229" s="446">
        <f t="shared" si="1024"/>
        <v>0</v>
      </c>
      <c r="N229" s="446">
        <f t="shared" si="1025"/>
        <v>9</v>
      </c>
      <c r="O229" s="446">
        <f t="shared" si="1026"/>
        <v>37</v>
      </c>
      <c r="P229" s="446">
        <f t="shared" si="1027"/>
        <v>0</v>
      </c>
      <c r="Q229" s="446">
        <f t="shared" si="1027"/>
        <v>0</v>
      </c>
      <c r="R229" s="446">
        <f t="shared" si="1027"/>
        <v>0</v>
      </c>
      <c r="S229" s="446">
        <f t="shared" si="1027"/>
        <v>155389</v>
      </c>
      <c r="T229" s="446">
        <f t="shared" si="1027"/>
        <v>12116</v>
      </c>
      <c r="U229" s="446">
        <f t="shared" si="1027"/>
        <v>7735</v>
      </c>
      <c r="V229" s="446">
        <f t="shared" si="1027"/>
        <v>79778</v>
      </c>
      <c r="W229" s="446">
        <f t="shared" si="1027"/>
        <v>45705</v>
      </c>
      <c r="X229" s="446">
        <f t="shared" si="1027"/>
        <v>2707</v>
      </c>
      <c r="Y229" s="446">
        <f t="shared" si="1027"/>
        <v>5925600</v>
      </c>
      <c r="Z229" s="446">
        <f t="shared" si="1028"/>
        <v>489</v>
      </c>
      <c r="AA229" s="446">
        <f t="shared" si="1029"/>
        <v>864</v>
      </c>
      <c r="AB229" s="446">
        <f t="shared" si="1030"/>
        <v>7162727</v>
      </c>
      <c r="AC229" s="446">
        <f t="shared" si="1031"/>
        <v>926</v>
      </c>
      <c r="AD229" s="446">
        <f t="shared" si="1032"/>
        <v>2058</v>
      </c>
      <c r="AE229" s="446">
        <f t="shared" si="1033"/>
        <v>114235123</v>
      </c>
      <c r="AF229" s="446">
        <f t="shared" si="1034"/>
        <v>1432</v>
      </c>
      <c r="AG229" s="446">
        <f t="shared" si="1035"/>
        <v>3009</v>
      </c>
      <c r="AH229" s="446">
        <f t="shared" si="1036"/>
        <v>128418609</v>
      </c>
      <c r="AI229" s="446">
        <f t="shared" si="1037"/>
        <v>2810</v>
      </c>
      <c r="AJ229" s="446">
        <f t="shared" si="1038"/>
        <v>6665</v>
      </c>
      <c r="AK229" s="446">
        <f t="shared" si="1039"/>
        <v>9617795</v>
      </c>
      <c r="AL229" s="446">
        <f t="shared" si="1040"/>
        <v>3553</v>
      </c>
      <c r="AM229" s="446">
        <f t="shared" si="1041"/>
        <v>9003</v>
      </c>
      <c r="AN229" s="446"/>
      <c r="AO229" s="446"/>
      <c r="AP229" s="446"/>
      <c r="AQ229" s="446"/>
      <c r="AR229" s="446"/>
      <c r="AS229" s="446"/>
      <c r="AT229" s="446">
        <f t="shared" si="1042"/>
        <v>8755</v>
      </c>
      <c r="AU229" s="446">
        <f t="shared" si="1042"/>
        <v>1765</v>
      </c>
      <c r="AV229" s="446">
        <f t="shared" si="1042"/>
        <v>2040</v>
      </c>
      <c r="AW229" s="446">
        <f t="shared" si="1042"/>
        <v>5</v>
      </c>
      <c r="AX229" s="446">
        <f t="shared" si="1042"/>
        <v>865</v>
      </c>
      <c r="AY229" s="446">
        <f t="shared" si="1042"/>
        <v>4085</v>
      </c>
      <c r="AZ229" s="446">
        <f t="shared" si="1042"/>
        <v>2094</v>
      </c>
      <c r="BA229" s="446"/>
      <c r="BB229" s="446"/>
      <c r="BC229" s="446"/>
      <c r="BD229" s="446"/>
      <c r="BE229" s="446"/>
      <c r="BF229" s="446"/>
      <c r="BG229" s="446"/>
      <c r="BH229" s="446"/>
      <c r="BI229" s="446">
        <f t="shared" si="1043"/>
        <v>89249</v>
      </c>
      <c r="BJ229" s="446">
        <f t="shared" si="1043"/>
        <v>6040</v>
      </c>
      <c r="BK229" s="446">
        <f t="shared" si="1043"/>
        <v>51345</v>
      </c>
      <c r="BL229" s="446">
        <f t="shared" si="1043"/>
        <v>146634</v>
      </c>
      <c r="BM229" s="446">
        <f t="shared" si="1043"/>
        <v>22202</v>
      </c>
      <c r="BN229" s="446">
        <f t="shared" si="1043"/>
        <v>17058</v>
      </c>
      <c r="BO229" s="446">
        <f t="shared" si="1043"/>
        <v>14225</v>
      </c>
      <c r="BP229" s="446">
        <f t="shared" si="1043"/>
        <v>11163</v>
      </c>
      <c r="BQ229" s="446">
        <f t="shared" si="1043"/>
        <v>103914</v>
      </c>
      <c r="BR229" s="446">
        <f t="shared" si="1043"/>
        <v>88046</v>
      </c>
      <c r="BS229" s="446">
        <f t="shared" si="1043"/>
        <v>73750</v>
      </c>
      <c r="BT229" s="446">
        <f t="shared" si="1043"/>
        <v>48746</v>
      </c>
      <c r="BU229" s="446">
        <f t="shared" si="1043"/>
        <v>6113</v>
      </c>
      <c r="BV229" s="446">
        <f t="shared" si="1043"/>
        <v>2852</v>
      </c>
      <c r="BW229" s="446"/>
      <c r="BX229" s="446"/>
      <c r="BY229" s="446"/>
      <c r="BZ229" s="446"/>
      <c r="CA229" s="446"/>
      <c r="CB229" s="446"/>
      <c r="CC229" s="446"/>
      <c r="CD229" s="446"/>
      <c r="CE229" s="446"/>
      <c r="CF229" s="446"/>
      <c r="CG229" s="446"/>
      <c r="CH229" s="446"/>
      <c r="CI229" s="446"/>
      <c r="CJ229" s="446"/>
      <c r="CK229" s="446"/>
      <c r="CL229" s="446"/>
      <c r="CM229" s="446"/>
      <c r="CN229" s="446"/>
      <c r="CO229" s="446"/>
      <c r="CP229" s="446"/>
      <c r="CQ229" s="446"/>
      <c r="CR229" s="446"/>
      <c r="CS229" s="446"/>
      <c r="CT229" s="446"/>
      <c r="CU229" s="446"/>
      <c r="CV229" s="446"/>
      <c r="CW229" s="446"/>
      <c r="CX229" s="446"/>
      <c r="CY229" s="446"/>
      <c r="CZ229" s="446"/>
      <c r="DA229" s="446"/>
      <c r="DB229" s="446"/>
      <c r="DC229" s="446"/>
      <c r="DD229" s="446"/>
      <c r="DE229" s="446"/>
      <c r="DF229" s="446"/>
      <c r="DG229" s="446"/>
      <c r="DH229" s="446"/>
      <c r="DI229" s="446"/>
      <c r="DJ229" s="446"/>
      <c r="DK229" s="446">
        <f t="shared" si="1044"/>
        <v>749</v>
      </c>
      <c r="DL229" s="446">
        <f t="shared" si="1044"/>
        <v>182175</v>
      </c>
      <c r="DM229" s="446">
        <f t="shared" si="1045"/>
        <v>243</v>
      </c>
      <c r="DN229" s="446">
        <f t="shared" si="1046"/>
        <v>400</v>
      </c>
      <c r="DO229" s="446">
        <f t="shared" si="1047"/>
        <v>6656</v>
      </c>
      <c r="DP229" s="446">
        <f t="shared" si="1047"/>
        <v>280567</v>
      </c>
      <c r="DQ229" s="446">
        <f t="shared" si="1048"/>
        <v>42</v>
      </c>
      <c r="DR229" s="446">
        <f t="shared" si="1049"/>
        <v>70</v>
      </c>
      <c r="DS229" s="446"/>
      <c r="DT229" s="446"/>
      <c r="DU229" s="446"/>
      <c r="DV229" s="446"/>
      <c r="DW229" s="446"/>
      <c r="DX229" s="446"/>
      <c r="DY229" s="446"/>
      <c r="DZ229" s="446"/>
      <c r="EA229" s="446"/>
      <c r="EB229" s="446"/>
      <c r="EC229" s="446"/>
      <c r="ED229" s="446"/>
      <c r="EE229" s="446"/>
      <c r="EF229" s="446"/>
      <c r="EG229" s="446" t="s">
        <v>152</v>
      </c>
      <c r="EH229" s="446" t="s">
        <v>152</v>
      </c>
      <c r="EI229" s="446">
        <f t="shared" si="1050"/>
        <v>1889</v>
      </c>
      <c r="EJ229" s="446">
        <f t="shared" si="1050"/>
        <v>360</v>
      </c>
      <c r="EK229" s="446">
        <f t="shared" si="1050"/>
        <v>1900</v>
      </c>
      <c r="EL229" s="446">
        <f t="shared" si="1050"/>
        <v>2</v>
      </c>
      <c r="EM229" s="446">
        <f t="shared" si="1050"/>
        <v>3738</v>
      </c>
      <c r="EN229" s="446">
        <f t="shared" si="1050"/>
        <v>2640886</v>
      </c>
      <c r="EO229" s="446">
        <f t="shared" si="1051"/>
        <v>7336</v>
      </c>
      <c r="EP229" s="446">
        <f t="shared" si="1052"/>
        <v>14183</v>
      </c>
      <c r="EQ229" s="446">
        <f t="shared" si="1053"/>
        <v>10554261</v>
      </c>
      <c r="ER229" s="446">
        <f t="shared" si="1054"/>
        <v>5555</v>
      </c>
      <c r="ES229" s="446">
        <f t="shared" si="1055"/>
        <v>11774</v>
      </c>
      <c r="ET229" s="446">
        <f t="shared" si="1056"/>
        <v>14542</v>
      </c>
      <c r="EU229" s="446">
        <f t="shared" si="1057"/>
        <v>7271</v>
      </c>
      <c r="EV229" s="446">
        <f t="shared" si="1058"/>
        <v>9197</v>
      </c>
      <c r="EW229" s="446">
        <f t="shared" si="1059"/>
        <v>41236630</v>
      </c>
      <c r="EX229" s="446">
        <f t="shared" si="1060"/>
        <v>11032</v>
      </c>
      <c r="EY229" s="446">
        <f t="shared" si="1061"/>
        <v>22016</v>
      </c>
      <c r="EZ229" s="447"/>
      <c r="FA229" s="446">
        <f t="shared" si="1062"/>
        <v>1</v>
      </c>
      <c r="FB229" s="417">
        <f t="shared" si="1078"/>
        <v>2018</v>
      </c>
      <c r="FC229" s="448">
        <f t="shared" si="1079"/>
        <v>43101</v>
      </c>
      <c r="FD229" s="449">
        <f t="shared" si="1063"/>
        <v>31</v>
      </c>
      <c r="FE229" s="450"/>
      <c r="FF229" s="451"/>
      <c r="FG229" s="450"/>
      <c r="FH229" s="452">
        <f t="shared" si="1064"/>
        <v>1.8324529547705513</v>
      </c>
      <c r="FI229" s="452">
        <f t="shared" si="1065"/>
        <v>1.4078903928689337</v>
      </c>
      <c r="FJ229" s="452">
        <f t="shared" si="1066"/>
        <v>1.8390433096315448</v>
      </c>
      <c r="FK229" s="452">
        <f t="shared" si="1067"/>
        <v>1.443180349062702</v>
      </c>
      <c r="FL229" s="452">
        <f t="shared" si="1068"/>
        <v>1.302539547243601</v>
      </c>
      <c r="FM229" s="452">
        <f t="shared" si="1069"/>
        <v>1.1036375943242498</v>
      </c>
      <c r="FN229" s="452">
        <f t="shared" si="1070"/>
        <v>1.613609014331036</v>
      </c>
      <c r="FO229" s="452">
        <f t="shared" si="1071"/>
        <v>1.0665353900010939</v>
      </c>
      <c r="FP229" s="452">
        <f t="shared" si="1072"/>
        <v>2.2582194311045436</v>
      </c>
      <c r="FQ229" s="452">
        <f t="shared" si="1073"/>
        <v>1.0535648319172515</v>
      </c>
      <c r="FR229" s="453"/>
      <c r="FS229" s="446">
        <f t="shared" si="1074"/>
        <v>224102</v>
      </c>
      <c r="FT229" s="446">
        <f t="shared" si="1074"/>
        <v>0</v>
      </c>
      <c r="FU229" s="446">
        <f t="shared" si="1074"/>
        <v>1360578</v>
      </c>
      <c r="FV229" s="446">
        <f t="shared" si="1074"/>
        <v>5683796</v>
      </c>
      <c r="FW229" s="446">
        <f t="shared" si="1074"/>
        <v>10467224</v>
      </c>
      <c r="FX229" s="446">
        <f t="shared" si="1074"/>
        <v>15919415</v>
      </c>
      <c r="FY229" s="446">
        <f t="shared" si="1074"/>
        <v>240014604</v>
      </c>
      <c r="FZ229" s="446">
        <f t="shared" si="1074"/>
        <v>304630293</v>
      </c>
      <c r="GA229" s="446">
        <f t="shared" si="1074"/>
        <v>24372125</v>
      </c>
      <c r="GB229" s="446"/>
      <c r="GC229" s="446"/>
      <c r="GD229" s="446"/>
      <c r="GE229" s="446"/>
      <c r="GF229" s="446"/>
      <c r="GG229" s="446"/>
      <c r="GH229" s="446"/>
      <c r="GI229" s="446"/>
      <c r="GJ229" s="446"/>
      <c r="GK229" s="446"/>
      <c r="GL229" s="446"/>
      <c r="GM229" s="446"/>
      <c r="GN229" s="446"/>
      <c r="GO229" s="446">
        <f t="shared" si="1075"/>
        <v>299773</v>
      </c>
      <c r="GP229" s="446">
        <f t="shared" si="1075"/>
        <v>462960</v>
      </c>
      <c r="GQ229" s="446">
        <f t="shared" si="1075"/>
        <v>0</v>
      </c>
      <c r="GR229" s="446">
        <f t="shared" si="1075"/>
        <v>5105967</v>
      </c>
      <c r="GS229" s="446">
        <f t="shared" si="1075"/>
        <v>22370448</v>
      </c>
      <c r="GT229" s="446">
        <f t="shared" si="1075"/>
        <v>18394</v>
      </c>
      <c r="GU229" s="446">
        <f t="shared" si="1075"/>
        <v>82295642</v>
      </c>
      <c r="GV229" s="416"/>
      <c r="GW229" s="402"/>
      <c r="GX229" s="402"/>
      <c r="GY229" s="402"/>
      <c r="GZ229" s="402"/>
      <c r="HA229" s="402"/>
    </row>
    <row r="230" spans="1:209" ht="10.5" customHeight="1" x14ac:dyDescent="0.2">
      <c r="A230" s="417" t="str">
        <f t="shared" si="1019"/>
        <v>2017-18FEBRUARYY60</v>
      </c>
      <c r="B230" s="458" t="str">
        <f t="shared" si="1076"/>
        <v>2017-18</v>
      </c>
      <c r="C230" s="402" t="s">
        <v>657</v>
      </c>
      <c r="D230" s="458" t="str">
        <f t="shared" si="1077"/>
        <v>Y60</v>
      </c>
      <c r="E230" s="458" t="str">
        <f t="shared" si="1077"/>
        <v>Midlands</v>
      </c>
      <c r="F230" s="458" t="str">
        <f t="shared" si="1020"/>
        <v>Y60</v>
      </c>
      <c r="H230" s="446">
        <f t="shared" si="1021"/>
        <v>186492</v>
      </c>
      <c r="I230" s="446">
        <f t="shared" si="1021"/>
        <v>142145</v>
      </c>
      <c r="J230" s="446">
        <f t="shared" si="1021"/>
        <v>597860</v>
      </c>
      <c r="K230" s="446">
        <f t="shared" si="1022"/>
        <v>4</v>
      </c>
      <c r="L230" s="446">
        <f t="shared" si="1023"/>
        <v>1</v>
      </c>
      <c r="M230" s="446">
        <f t="shared" si="1024"/>
        <v>0</v>
      </c>
      <c r="N230" s="446">
        <f t="shared" si="1025"/>
        <v>21</v>
      </c>
      <c r="O230" s="446">
        <f t="shared" si="1026"/>
        <v>57</v>
      </c>
      <c r="P230" s="446">
        <f t="shared" si="1027"/>
        <v>0</v>
      </c>
      <c r="Q230" s="446">
        <f t="shared" si="1027"/>
        <v>0</v>
      </c>
      <c r="R230" s="446">
        <f t="shared" si="1027"/>
        <v>0</v>
      </c>
      <c r="S230" s="446">
        <f t="shared" si="1027"/>
        <v>137349</v>
      </c>
      <c r="T230" s="446">
        <f t="shared" si="1027"/>
        <v>11165</v>
      </c>
      <c r="U230" s="446">
        <f t="shared" si="1027"/>
        <v>7214</v>
      </c>
      <c r="V230" s="446">
        <f t="shared" si="1027"/>
        <v>71169</v>
      </c>
      <c r="W230" s="446">
        <f t="shared" si="1027"/>
        <v>40241</v>
      </c>
      <c r="X230" s="446">
        <f t="shared" si="1027"/>
        <v>2137</v>
      </c>
      <c r="Y230" s="446">
        <f t="shared" si="1027"/>
        <v>5618100</v>
      </c>
      <c r="Z230" s="446">
        <f t="shared" si="1028"/>
        <v>503</v>
      </c>
      <c r="AA230" s="446">
        <f t="shared" si="1029"/>
        <v>873</v>
      </c>
      <c r="AB230" s="446">
        <f t="shared" si="1030"/>
        <v>6932832</v>
      </c>
      <c r="AC230" s="446">
        <f t="shared" si="1031"/>
        <v>961</v>
      </c>
      <c r="AD230" s="446">
        <f t="shared" si="1032"/>
        <v>2211</v>
      </c>
      <c r="AE230" s="446">
        <f t="shared" si="1033"/>
        <v>112950474</v>
      </c>
      <c r="AF230" s="446">
        <f t="shared" si="1034"/>
        <v>1587</v>
      </c>
      <c r="AG230" s="446">
        <f t="shared" si="1035"/>
        <v>3327</v>
      </c>
      <c r="AH230" s="446">
        <f t="shared" si="1036"/>
        <v>134887848</v>
      </c>
      <c r="AI230" s="446">
        <f t="shared" si="1037"/>
        <v>3352</v>
      </c>
      <c r="AJ230" s="446">
        <f t="shared" si="1038"/>
        <v>7891</v>
      </c>
      <c r="AK230" s="446">
        <f t="shared" si="1039"/>
        <v>8057274</v>
      </c>
      <c r="AL230" s="446">
        <f t="shared" si="1040"/>
        <v>3770</v>
      </c>
      <c r="AM230" s="446">
        <f t="shared" si="1041"/>
        <v>9871</v>
      </c>
      <c r="AN230" s="446"/>
      <c r="AO230" s="446"/>
      <c r="AP230" s="446"/>
      <c r="AQ230" s="446"/>
      <c r="AR230" s="446"/>
      <c r="AS230" s="446"/>
      <c r="AT230" s="446">
        <f t="shared" si="1042"/>
        <v>7443</v>
      </c>
      <c r="AU230" s="446">
        <f t="shared" si="1042"/>
        <v>1549</v>
      </c>
      <c r="AV230" s="446">
        <f t="shared" si="1042"/>
        <v>1687</v>
      </c>
      <c r="AW230" s="446">
        <f t="shared" si="1042"/>
        <v>11</v>
      </c>
      <c r="AX230" s="446">
        <f t="shared" si="1042"/>
        <v>744</v>
      </c>
      <c r="AY230" s="446">
        <f t="shared" si="1042"/>
        <v>3463</v>
      </c>
      <c r="AZ230" s="446">
        <f t="shared" si="1042"/>
        <v>1748</v>
      </c>
      <c r="BA230" s="446"/>
      <c r="BB230" s="446"/>
      <c r="BC230" s="446"/>
      <c r="BD230" s="446"/>
      <c r="BE230" s="446"/>
      <c r="BF230" s="446"/>
      <c r="BG230" s="446"/>
      <c r="BH230" s="446"/>
      <c r="BI230" s="446">
        <f t="shared" si="1043"/>
        <v>79302</v>
      </c>
      <c r="BJ230" s="446">
        <f t="shared" si="1043"/>
        <v>5260</v>
      </c>
      <c r="BK230" s="446">
        <f t="shared" si="1043"/>
        <v>45344</v>
      </c>
      <c r="BL230" s="446">
        <f t="shared" si="1043"/>
        <v>129906</v>
      </c>
      <c r="BM230" s="446">
        <f t="shared" si="1043"/>
        <v>20424</v>
      </c>
      <c r="BN230" s="446">
        <f t="shared" si="1043"/>
        <v>15723</v>
      </c>
      <c r="BO230" s="446">
        <f t="shared" si="1043"/>
        <v>13340</v>
      </c>
      <c r="BP230" s="446">
        <f t="shared" si="1043"/>
        <v>10466</v>
      </c>
      <c r="BQ230" s="446">
        <f t="shared" si="1043"/>
        <v>93195</v>
      </c>
      <c r="BR230" s="446">
        <f t="shared" si="1043"/>
        <v>78298</v>
      </c>
      <c r="BS230" s="446">
        <f t="shared" si="1043"/>
        <v>65724</v>
      </c>
      <c r="BT230" s="446">
        <f t="shared" si="1043"/>
        <v>42777</v>
      </c>
      <c r="BU230" s="446">
        <f t="shared" si="1043"/>
        <v>4664</v>
      </c>
      <c r="BV230" s="446">
        <f t="shared" si="1043"/>
        <v>2259</v>
      </c>
      <c r="BW230" s="446"/>
      <c r="BX230" s="446"/>
      <c r="BY230" s="446"/>
      <c r="BZ230" s="446"/>
      <c r="CA230" s="446"/>
      <c r="CB230" s="446"/>
      <c r="CC230" s="446"/>
      <c r="CD230" s="446"/>
      <c r="CE230" s="446"/>
      <c r="CF230" s="446"/>
      <c r="CG230" s="446"/>
      <c r="CH230" s="446"/>
      <c r="CI230" s="446"/>
      <c r="CJ230" s="446"/>
      <c r="CK230" s="446"/>
      <c r="CL230" s="446"/>
      <c r="CM230" s="446"/>
      <c r="CN230" s="446"/>
      <c r="CO230" s="446"/>
      <c r="CP230" s="446"/>
      <c r="CQ230" s="446"/>
      <c r="CR230" s="446"/>
      <c r="CS230" s="446"/>
      <c r="CT230" s="446"/>
      <c r="CU230" s="446"/>
      <c r="CV230" s="446"/>
      <c r="CW230" s="446"/>
      <c r="CX230" s="446"/>
      <c r="CY230" s="446"/>
      <c r="CZ230" s="446"/>
      <c r="DA230" s="446"/>
      <c r="DB230" s="446"/>
      <c r="DC230" s="446"/>
      <c r="DD230" s="446"/>
      <c r="DE230" s="446"/>
      <c r="DF230" s="446"/>
      <c r="DG230" s="446"/>
      <c r="DH230" s="446"/>
      <c r="DI230" s="446"/>
      <c r="DJ230" s="446"/>
      <c r="DK230" s="446">
        <f t="shared" si="1044"/>
        <v>575</v>
      </c>
      <c r="DL230" s="446">
        <f t="shared" si="1044"/>
        <v>171081</v>
      </c>
      <c r="DM230" s="446">
        <f t="shared" si="1045"/>
        <v>298</v>
      </c>
      <c r="DN230" s="446">
        <f t="shared" si="1046"/>
        <v>500</v>
      </c>
      <c r="DO230" s="446">
        <f t="shared" si="1047"/>
        <v>6321</v>
      </c>
      <c r="DP230" s="446">
        <f t="shared" si="1047"/>
        <v>403722</v>
      </c>
      <c r="DQ230" s="446">
        <f t="shared" si="1048"/>
        <v>64</v>
      </c>
      <c r="DR230" s="446">
        <f t="shared" si="1049"/>
        <v>87</v>
      </c>
      <c r="DS230" s="446"/>
      <c r="DT230" s="446"/>
      <c r="DU230" s="446"/>
      <c r="DV230" s="446"/>
      <c r="DW230" s="446"/>
      <c r="DX230" s="446"/>
      <c r="DY230" s="446"/>
      <c r="DZ230" s="446"/>
      <c r="EA230" s="446"/>
      <c r="EB230" s="446"/>
      <c r="EC230" s="446"/>
      <c r="ED230" s="446"/>
      <c r="EE230" s="446"/>
      <c r="EF230" s="446"/>
      <c r="EG230" s="446" t="s">
        <v>152</v>
      </c>
      <c r="EH230" s="446" t="s">
        <v>152</v>
      </c>
      <c r="EI230" s="446">
        <f t="shared" si="1050"/>
        <v>1588</v>
      </c>
      <c r="EJ230" s="446">
        <f t="shared" si="1050"/>
        <v>167</v>
      </c>
      <c r="EK230" s="446">
        <f t="shared" si="1050"/>
        <v>1770</v>
      </c>
      <c r="EL230" s="446">
        <f t="shared" si="1050"/>
        <v>2</v>
      </c>
      <c r="EM230" s="446">
        <f t="shared" si="1050"/>
        <v>2999</v>
      </c>
      <c r="EN230" s="446">
        <f t="shared" si="1050"/>
        <v>1284170</v>
      </c>
      <c r="EO230" s="446">
        <f t="shared" si="1051"/>
        <v>7690</v>
      </c>
      <c r="EP230" s="446">
        <f t="shared" si="1052"/>
        <v>17120</v>
      </c>
      <c r="EQ230" s="446">
        <f t="shared" si="1053"/>
        <v>8931847</v>
      </c>
      <c r="ER230" s="446">
        <f t="shared" si="1054"/>
        <v>5046</v>
      </c>
      <c r="ES230" s="446">
        <f t="shared" si="1055"/>
        <v>10456</v>
      </c>
      <c r="ET230" s="446">
        <f t="shared" si="1056"/>
        <v>9790</v>
      </c>
      <c r="EU230" s="446">
        <f t="shared" si="1057"/>
        <v>4895</v>
      </c>
      <c r="EV230" s="446">
        <f t="shared" si="1058"/>
        <v>8418</v>
      </c>
      <c r="EW230" s="446">
        <f t="shared" si="1059"/>
        <v>30395124</v>
      </c>
      <c r="EX230" s="446">
        <f t="shared" si="1060"/>
        <v>10135</v>
      </c>
      <c r="EY230" s="446">
        <f t="shared" si="1061"/>
        <v>20009</v>
      </c>
      <c r="EZ230" s="447"/>
      <c r="FA230" s="446">
        <f t="shared" si="1062"/>
        <v>2</v>
      </c>
      <c r="FB230" s="417">
        <f t="shared" si="1078"/>
        <v>2018</v>
      </c>
      <c r="FC230" s="448">
        <f t="shared" si="1079"/>
        <v>43132</v>
      </c>
      <c r="FD230" s="449">
        <f t="shared" si="1063"/>
        <v>28</v>
      </c>
      <c r="FE230" s="450"/>
      <c r="FF230" s="451"/>
      <c r="FG230" s="450"/>
      <c r="FH230" s="452">
        <f t="shared" si="1064"/>
        <v>1.8292879534258843</v>
      </c>
      <c r="FI230" s="452">
        <f t="shared" si="1065"/>
        <v>1.4082400358262428</v>
      </c>
      <c r="FJ230" s="452">
        <f t="shared" si="1066"/>
        <v>1.8491821458275575</v>
      </c>
      <c r="FK230" s="452">
        <f t="shared" si="1067"/>
        <v>1.4507901303021902</v>
      </c>
      <c r="FL230" s="452">
        <f t="shared" si="1068"/>
        <v>1.3094886818699152</v>
      </c>
      <c r="FM230" s="452">
        <f t="shared" si="1069"/>
        <v>1.1001700178448481</v>
      </c>
      <c r="FN230" s="452">
        <f t="shared" si="1070"/>
        <v>1.6332596108446609</v>
      </c>
      <c r="FO230" s="452">
        <f t="shared" si="1071"/>
        <v>1.0630203026763749</v>
      </c>
      <c r="FP230" s="452">
        <f t="shared" si="1072"/>
        <v>2.1824988301357044</v>
      </c>
      <c r="FQ230" s="452">
        <f t="shared" si="1073"/>
        <v>1.0570893776321946</v>
      </c>
      <c r="FR230" s="453"/>
      <c r="FS230" s="446">
        <f t="shared" si="1074"/>
        <v>209528</v>
      </c>
      <c r="FT230" s="446">
        <f t="shared" si="1074"/>
        <v>0</v>
      </c>
      <c r="FU230" s="446">
        <f t="shared" si="1074"/>
        <v>3052428</v>
      </c>
      <c r="FV230" s="446">
        <f t="shared" si="1074"/>
        <v>8088479</v>
      </c>
      <c r="FW230" s="446">
        <f t="shared" si="1074"/>
        <v>9747995</v>
      </c>
      <c r="FX230" s="446">
        <f t="shared" si="1074"/>
        <v>15947850</v>
      </c>
      <c r="FY230" s="446">
        <f t="shared" si="1074"/>
        <v>236787008</v>
      </c>
      <c r="FZ230" s="446">
        <f t="shared" si="1074"/>
        <v>317539291</v>
      </c>
      <c r="GA230" s="446">
        <f t="shared" si="1074"/>
        <v>21093617</v>
      </c>
      <c r="GB230" s="446"/>
      <c r="GC230" s="446"/>
      <c r="GD230" s="446"/>
      <c r="GE230" s="446"/>
      <c r="GF230" s="446"/>
      <c r="GG230" s="446"/>
      <c r="GH230" s="446"/>
      <c r="GI230" s="446"/>
      <c r="GJ230" s="446"/>
      <c r="GK230" s="446"/>
      <c r="GL230" s="446"/>
      <c r="GM230" s="446"/>
      <c r="GN230" s="446"/>
      <c r="GO230" s="446">
        <f t="shared" si="1075"/>
        <v>287700</v>
      </c>
      <c r="GP230" s="446">
        <f t="shared" si="1075"/>
        <v>548275</v>
      </c>
      <c r="GQ230" s="446">
        <f t="shared" si="1075"/>
        <v>0</v>
      </c>
      <c r="GR230" s="446">
        <f t="shared" si="1075"/>
        <v>2859040</v>
      </c>
      <c r="GS230" s="446">
        <f t="shared" si="1075"/>
        <v>18507954</v>
      </c>
      <c r="GT230" s="446">
        <f t="shared" si="1075"/>
        <v>16836</v>
      </c>
      <c r="GU230" s="446">
        <f t="shared" si="1075"/>
        <v>60006184</v>
      </c>
      <c r="GV230" s="416"/>
      <c r="GW230" s="402"/>
      <c r="GX230" s="402"/>
      <c r="GY230" s="402"/>
      <c r="GZ230" s="402"/>
      <c r="HA230" s="402"/>
    </row>
    <row r="231" spans="1:209" ht="10.5" customHeight="1" x14ac:dyDescent="0.2">
      <c r="A231" s="417" t="str">
        <f t="shared" si="1019"/>
        <v>2017-18MARCHY60</v>
      </c>
      <c r="B231" s="458" t="str">
        <f t="shared" si="1076"/>
        <v>2017-18</v>
      </c>
      <c r="C231" s="402" t="s">
        <v>660</v>
      </c>
      <c r="D231" s="458" t="str">
        <f t="shared" si="1077"/>
        <v>Y60</v>
      </c>
      <c r="E231" s="458" t="str">
        <f t="shared" si="1077"/>
        <v>Midlands</v>
      </c>
      <c r="F231" s="458" t="str">
        <f t="shared" si="1020"/>
        <v>Y60</v>
      </c>
      <c r="H231" s="446">
        <f t="shared" si="1021"/>
        <v>205340</v>
      </c>
      <c r="I231" s="446">
        <f t="shared" si="1021"/>
        <v>158132</v>
      </c>
      <c r="J231" s="446">
        <f t="shared" si="1021"/>
        <v>621884</v>
      </c>
      <c r="K231" s="446">
        <f t="shared" si="1022"/>
        <v>4</v>
      </c>
      <c r="L231" s="446">
        <f t="shared" si="1023"/>
        <v>1</v>
      </c>
      <c r="M231" s="446">
        <f t="shared" si="1024"/>
        <v>0</v>
      </c>
      <c r="N231" s="446">
        <f t="shared" si="1025"/>
        <v>19</v>
      </c>
      <c r="O231" s="446">
        <f t="shared" si="1026"/>
        <v>57</v>
      </c>
      <c r="P231" s="446">
        <f t="shared" si="1027"/>
        <v>0</v>
      </c>
      <c r="Q231" s="446">
        <f t="shared" si="1027"/>
        <v>0</v>
      </c>
      <c r="R231" s="446">
        <f t="shared" si="1027"/>
        <v>0</v>
      </c>
      <c r="S231" s="446">
        <f t="shared" si="1027"/>
        <v>148111</v>
      </c>
      <c r="T231" s="446">
        <f t="shared" si="1027"/>
        <v>11709</v>
      </c>
      <c r="U231" s="446">
        <f t="shared" si="1027"/>
        <v>7491</v>
      </c>
      <c r="V231" s="446">
        <f t="shared" si="1027"/>
        <v>77578</v>
      </c>
      <c r="W231" s="446">
        <f t="shared" si="1027"/>
        <v>43476</v>
      </c>
      <c r="X231" s="446">
        <f t="shared" si="1027"/>
        <v>2023</v>
      </c>
      <c r="Y231" s="446">
        <f t="shared" si="1027"/>
        <v>6036402</v>
      </c>
      <c r="Z231" s="446">
        <f t="shared" si="1028"/>
        <v>516</v>
      </c>
      <c r="AA231" s="446">
        <f t="shared" si="1029"/>
        <v>918</v>
      </c>
      <c r="AB231" s="446">
        <f t="shared" si="1030"/>
        <v>6980645</v>
      </c>
      <c r="AC231" s="446">
        <f t="shared" si="1031"/>
        <v>932</v>
      </c>
      <c r="AD231" s="446">
        <f t="shared" si="1032"/>
        <v>1949</v>
      </c>
      <c r="AE231" s="446">
        <f t="shared" si="1033"/>
        <v>133873789</v>
      </c>
      <c r="AF231" s="446">
        <f t="shared" si="1034"/>
        <v>1726</v>
      </c>
      <c r="AG231" s="446">
        <f t="shared" si="1035"/>
        <v>3688</v>
      </c>
      <c r="AH231" s="446">
        <f t="shared" si="1036"/>
        <v>150328182</v>
      </c>
      <c r="AI231" s="446">
        <f t="shared" si="1037"/>
        <v>3458</v>
      </c>
      <c r="AJ231" s="446">
        <f t="shared" si="1038"/>
        <v>8333</v>
      </c>
      <c r="AK231" s="446">
        <f t="shared" si="1039"/>
        <v>7341065</v>
      </c>
      <c r="AL231" s="446">
        <f t="shared" si="1040"/>
        <v>3629</v>
      </c>
      <c r="AM231" s="446">
        <f t="shared" si="1041"/>
        <v>9355</v>
      </c>
      <c r="AN231" s="446"/>
      <c r="AO231" s="446"/>
      <c r="AP231" s="446"/>
      <c r="AQ231" s="446"/>
      <c r="AR231" s="446"/>
      <c r="AS231" s="446"/>
      <c r="AT231" s="446">
        <f t="shared" si="1042"/>
        <v>8260</v>
      </c>
      <c r="AU231" s="446">
        <f t="shared" si="1042"/>
        <v>1659</v>
      </c>
      <c r="AV231" s="446">
        <f t="shared" si="1042"/>
        <v>1695</v>
      </c>
      <c r="AW231" s="446">
        <f t="shared" si="1042"/>
        <v>10</v>
      </c>
      <c r="AX231" s="446">
        <f t="shared" si="1042"/>
        <v>865</v>
      </c>
      <c r="AY231" s="446">
        <f t="shared" si="1042"/>
        <v>4041</v>
      </c>
      <c r="AZ231" s="446">
        <f t="shared" si="1042"/>
        <v>1871</v>
      </c>
      <c r="BA231" s="446"/>
      <c r="BB231" s="446"/>
      <c r="BC231" s="446"/>
      <c r="BD231" s="446"/>
      <c r="BE231" s="446"/>
      <c r="BF231" s="446"/>
      <c r="BG231" s="446"/>
      <c r="BH231" s="446"/>
      <c r="BI231" s="446">
        <f t="shared" si="1043"/>
        <v>85603</v>
      </c>
      <c r="BJ231" s="446">
        <f t="shared" si="1043"/>
        <v>5655</v>
      </c>
      <c r="BK231" s="446">
        <f t="shared" si="1043"/>
        <v>48593</v>
      </c>
      <c r="BL231" s="446">
        <f t="shared" si="1043"/>
        <v>139851</v>
      </c>
      <c r="BM231" s="446">
        <f t="shared" si="1043"/>
        <v>21140</v>
      </c>
      <c r="BN231" s="446">
        <f t="shared" si="1043"/>
        <v>16262</v>
      </c>
      <c r="BO231" s="446">
        <f t="shared" si="1043"/>
        <v>13673</v>
      </c>
      <c r="BP231" s="446">
        <f t="shared" si="1043"/>
        <v>10728</v>
      </c>
      <c r="BQ231" s="446">
        <f t="shared" si="1043"/>
        <v>101287</v>
      </c>
      <c r="BR231" s="446">
        <f t="shared" si="1043"/>
        <v>85055</v>
      </c>
      <c r="BS231" s="446">
        <f t="shared" si="1043"/>
        <v>69208</v>
      </c>
      <c r="BT231" s="446">
        <f t="shared" si="1043"/>
        <v>46089</v>
      </c>
      <c r="BU231" s="446">
        <f t="shared" si="1043"/>
        <v>4399</v>
      </c>
      <c r="BV231" s="446">
        <f t="shared" si="1043"/>
        <v>2143</v>
      </c>
      <c r="BW231" s="446"/>
      <c r="BX231" s="446"/>
      <c r="BY231" s="446"/>
      <c r="BZ231" s="446"/>
      <c r="CA231" s="446"/>
      <c r="CB231" s="446"/>
      <c r="CC231" s="446"/>
      <c r="CD231" s="446"/>
      <c r="CE231" s="446"/>
      <c r="CF231" s="446"/>
      <c r="CG231" s="446"/>
      <c r="CH231" s="446"/>
      <c r="CI231" s="446"/>
      <c r="CJ231" s="446"/>
      <c r="CK231" s="446"/>
      <c r="CL231" s="446"/>
      <c r="CM231" s="446"/>
      <c r="CN231" s="446"/>
      <c r="CO231" s="446"/>
      <c r="CP231" s="446"/>
      <c r="CQ231" s="446"/>
      <c r="CR231" s="446"/>
      <c r="CS231" s="446"/>
      <c r="CT231" s="446"/>
      <c r="CU231" s="446"/>
      <c r="CV231" s="446"/>
      <c r="CW231" s="446"/>
      <c r="CX231" s="446"/>
      <c r="CY231" s="446"/>
      <c r="CZ231" s="446"/>
      <c r="DA231" s="446"/>
      <c r="DB231" s="446"/>
      <c r="DC231" s="446"/>
      <c r="DD231" s="446"/>
      <c r="DE231" s="446"/>
      <c r="DF231" s="446"/>
      <c r="DG231" s="446"/>
      <c r="DH231" s="446"/>
      <c r="DI231" s="446"/>
      <c r="DJ231" s="446"/>
      <c r="DK231" s="446">
        <f t="shared" si="1044"/>
        <v>622</v>
      </c>
      <c r="DL231" s="446">
        <f t="shared" si="1044"/>
        <v>187483</v>
      </c>
      <c r="DM231" s="446">
        <f t="shared" si="1045"/>
        <v>301</v>
      </c>
      <c r="DN231" s="446">
        <f t="shared" si="1046"/>
        <v>517</v>
      </c>
      <c r="DO231" s="446">
        <f t="shared" si="1047"/>
        <v>6742</v>
      </c>
      <c r="DP231" s="446">
        <f t="shared" si="1047"/>
        <v>333745</v>
      </c>
      <c r="DQ231" s="446">
        <f t="shared" si="1048"/>
        <v>50</v>
      </c>
      <c r="DR231" s="446">
        <f t="shared" si="1049"/>
        <v>226</v>
      </c>
      <c r="DS231" s="446"/>
      <c r="DT231" s="446"/>
      <c r="DU231" s="446"/>
      <c r="DV231" s="446"/>
      <c r="DW231" s="446"/>
      <c r="DX231" s="446"/>
      <c r="DY231" s="446"/>
      <c r="DZ231" s="446"/>
      <c r="EA231" s="446"/>
      <c r="EB231" s="446"/>
      <c r="EC231" s="446"/>
      <c r="ED231" s="446"/>
      <c r="EE231" s="446"/>
      <c r="EF231" s="446"/>
      <c r="EG231" s="446" t="s">
        <v>152</v>
      </c>
      <c r="EH231" s="446" t="s">
        <v>152</v>
      </c>
      <c r="EI231" s="446">
        <f t="shared" si="1050"/>
        <v>1529</v>
      </c>
      <c r="EJ231" s="446">
        <f t="shared" si="1050"/>
        <v>166</v>
      </c>
      <c r="EK231" s="446">
        <f t="shared" si="1050"/>
        <v>1742</v>
      </c>
      <c r="EL231" s="446">
        <f t="shared" si="1050"/>
        <v>1</v>
      </c>
      <c r="EM231" s="446">
        <f t="shared" si="1050"/>
        <v>2868</v>
      </c>
      <c r="EN231" s="446">
        <f t="shared" si="1050"/>
        <v>1193728</v>
      </c>
      <c r="EO231" s="446">
        <f t="shared" si="1051"/>
        <v>7191</v>
      </c>
      <c r="EP231" s="446">
        <f t="shared" si="1052"/>
        <v>16967</v>
      </c>
      <c r="EQ231" s="446">
        <f t="shared" si="1053"/>
        <v>8602785</v>
      </c>
      <c r="ER231" s="446">
        <f t="shared" si="1054"/>
        <v>4938</v>
      </c>
      <c r="ES231" s="446">
        <f t="shared" si="1055"/>
        <v>10629</v>
      </c>
      <c r="ET231" s="446">
        <f t="shared" si="1056"/>
        <v>8120</v>
      </c>
      <c r="EU231" s="446">
        <f t="shared" si="1057"/>
        <v>8120</v>
      </c>
      <c r="EV231" s="446">
        <f t="shared" si="1058"/>
        <v>8120</v>
      </c>
      <c r="EW231" s="446">
        <f t="shared" si="1059"/>
        <v>26346918</v>
      </c>
      <c r="EX231" s="446">
        <f t="shared" si="1060"/>
        <v>9187</v>
      </c>
      <c r="EY231" s="446">
        <f t="shared" si="1061"/>
        <v>19828</v>
      </c>
      <c r="EZ231" s="447"/>
      <c r="FA231" s="446">
        <f t="shared" si="1062"/>
        <v>3</v>
      </c>
      <c r="FB231" s="417">
        <f t="shared" si="1078"/>
        <v>2018</v>
      </c>
      <c r="FC231" s="448">
        <f t="shared" si="1079"/>
        <v>43160</v>
      </c>
      <c r="FD231" s="449">
        <f t="shared" si="1063"/>
        <v>31</v>
      </c>
      <c r="FE231" s="450"/>
      <c r="FF231" s="451"/>
      <c r="FG231" s="450"/>
      <c r="FH231" s="452">
        <f t="shared" si="1064"/>
        <v>1.8054488000683235</v>
      </c>
      <c r="FI231" s="452">
        <f t="shared" si="1065"/>
        <v>1.3888461866939961</v>
      </c>
      <c r="FJ231" s="452">
        <f t="shared" si="1066"/>
        <v>1.8252569750367107</v>
      </c>
      <c r="FK231" s="452">
        <f t="shared" si="1067"/>
        <v>1.4321185422507008</v>
      </c>
      <c r="FL231" s="452">
        <f t="shared" si="1068"/>
        <v>1.3056149939415813</v>
      </c>
      <c r="FM231" s="452">
        <f t="shared" si="1069"/>
        <v>1.0963804171285674</v>
      </c>
      <c r="FN231" s="452">
        <f t="shared" si="1070"/>
        <v>1.5918667770724078</v>
      </c>
      <c r="FO231" s="452">
        <f t="shared" si="1071"/>
        <v>1.0601021253105161</v>
      </c>
      <c r="FP231" s="452">
        <f t="shared" si="1072"/>
        <v>2.1744933267424615</v>
      </c>
      <c r="FQ231" s="452">
        <f t="shared" si="1073"/>
        <v>1.0593178447849727</v>
      </c>
      <c r="FR231" s="453"/>
      <c r="FS231" s="446">
        <f t="shared" si="1074"/>
        <v>233633</v>
      </c>
      <c r="FT231" s="446">
        <f t="shared" si="1074"/>
        <v>0</v>
      </c>
      <c r="FU231" s="446">
        <f t="shared" si="1074"/>
        <v>2997378</v>
      </c>
      <c r="FV231" s="446">
        <f t="shared" si="1074"/>
        <v>9053375</v>
      </c>
      <c r="FW231" s="446">
        <f t="shared" si="1074"/>
        <v>10743459</v>
      </c>
      <c r="FX231" s="446">
        <f t="shared" si="1074"/>
        <v>14598648</v>
      </c>
      <c r="FY231" s="446">
        <f t="shared" si="1074"/>
        <v>286098504</v>
      </c>
      <c r="FZ231" s="446">
        <f t="shared" si="1074"/>
        <v>362304946</v>
      </c>
      <c r="GA231" s="446">
        <f t="shared" si="1074"/>
        <v>18925145</v>
      </c>
      <c r="GB231" s="446"/>
      <c r="GC231" s="446"/>
      <c r="GD231" s="446"/>
      <c r="GE231" s="446"/>
      <c r="GF231" s="446"/>
      <c r="GG231" s="446"/>
      <c r="GH231" s="446"/>
      <c r="GI231" s="446"/>
      <c r="GJ231" s="446"/>
      <c r="GK231" s="446"/>
      <c r="GL231" s="446"/>
      <c r="GM231" s="446"/>
      <c r="GN231" s="446"/>
      <c r="GO231" s="446">
        <f t="shared" si="1075"/>
        <v>321600</v>
      </c>
      <c r="GP231" s="446">
        <f t="shared" si="1075"/>
        <v>1522644</v>
      </c>
      <c r="GQ231" s="446">
        <f t="shared" si="1075"/>
        <v>0</v>
      </c>
      <c r="GR231" s="446">
        <f t="shared" si="1075"/>
        <v>2816576</v>
      </c>
      <c r="GS231" s="446">
        <f t="shared" si="1075"/>
        <v>18515106</v>
      </c>
      <c r="GT231" s="446">
        <f t="shared" si="1075"/>
        <v>8120</v>
      </c>
      <c r="GU231" s="446">
        <f t="shared" si="1075"/>
        <v>56865730</v>
      </c>
      <c r="GV231" s="416"/>
      <c r="GW231" s="402"/>
      <c r="GX231" s="402"/>
      <c r="GY231" s="402"/>
      <c r="GZ231" s="402"/>
      <c r="HA231" s="402"/>
    </row>
    <row r="232" spans="1:209" ht="10.5" customHeight="1" x14ac:dyDescent="0.2">
      <c r="A232" s="417" t="str">
        <f t="shared" si="1019"/>
        <v>2018-19APRILY60</v>
      </c>
      <c r="B232" s="458" t="str">
        <f t="shared" si="1076"/>
        <v>2018-19</v>
      </c>
      <c r="C232" s="402" t="s">
        <v>664</v>
      </c>
      <c r="D232" s="458" t="str">
        <f t="shared" si="1077"/>
        <v>Y60</v>
      </c>
      <c r="E232" s="458" t="str">
        <f t="shared" si="1077"/>
        <v>Midlands</v>
      </c>
      <c r="F232" s="458" t="str">
        <f t="shared" si="1020"/>
        <v>Y60</v>
      </c>
      <c r="H232" s="446">
        <f t="shared" si="1021"/>
        <v>177939</v>
      </c>
      <c r="I232" s="446">
        <f t="shared" si="1021"/>
        <v>134790</v>
      </c>
      <c r="J232" s="446">
        <f t="shared" si="1021"/>
        <v>343906</v>
      </c>
      <c r="K232" s="446">
        <f t="shared" si="1022"/>
        <v>3</v>
      </c>
      <c r="L232" s="446">
        <f t="shared" si="1023"/>
        <v>1</v>
      </c>
      <c r="M232" s="446">
        <f t="shared" si="1024"/>
        <v>0</v>
      </c>
      <c r="N232" s="446">
        <f t="shared" si="1025"/>
        <v>4</v>
      </c>
      <c r="O232" s="446">
        <f t="shared" si="1026"/>
        <v>39</v>
      </c>
      <c r="P232" s="446">
        <f t="shared" si="1027"/>
        <v>0</v>
      </c>
      <c r="Q232" s="446">
        <f t="shared" si="1027"/>
        <v>0</v>
      </c>
      <c r="R232" s="446">
        <f t="shared" si="1027"/>
        <v>0</v>
      </c>
      <c r="S232" s="446">
        <f t="shared" si="1027"/>
        <v>138946</v>
      </c>
      <c r="T232" s="446">
        <f t="shared" si="1027"/>
        <v>10376</v>
      </c>
      <c r="U232" s="446">
        <f t="shared" si="1027"/>
        <v>6678</v>
      </c>
      <c r="V232" s="446">
        <f t="shared" si="1027"/>
        <v>69057</v>
      </c>
      <c r="W232" s="446">
        <f t="shared" si="1027"/>
        <v>44783</v>
      </c>
      <c r="X232" s="446">
        <f t="shared" si="1027"/>
        <v>2106</v>
      </c>
      <c r="Y232" s="446">
        <f t="shared" si="1027"/>
        <v>4853063</v>
      </c>
      <c r="Z232" s="446">
        <f t="shared" si="1028"/>
        <v>468</v>
      </c>
      <c r="AA232" s="446">
        <f t="shared" si="1029"/>
        <v>842</v>
      </c>
      <c r="AB232" s="446">
        <f t="shared" si="1030"/>
        <v>5463910</v>
      </c>
      <c r="AC232" s="446">
        <f t="shared" si="1031"/>
        <v>818</v>
      </c>
      <c r="AD232" s="446">
        <f t="shared" si="1032"/>
        <v>1717</v>
      </c>
      <c r="AE232" s="446">
        <f t="shared" si="1033"/>
        <v>87187852</v>
      </c>
      <c r="AF232" s="446">
        <f t="shared" si="1034"/>
        <v>1263</v>
      </c>
      <c r="AG232" s="446">
        <f t="shared" si="1035"/>
        <v>2568</v>
      </c>
      <c r="AH232" s="446">
        <f t="shared" si="1036"/>
        <v>97852116</v>
      </c>
      <c r="AI232" s="446">
        <f t="shared" si="1037"/>
        <v>2185</v>
      </c>
      <c r="AJ232" s="446">
        <f t="shared" si="1038"/>
        <v>4962</v>
      </c>
      <c r="AK232" s="446">
        <f t="shared" si="1039"/>
        <v>5145013</v>
      </c>
      <c r="AL232" s="446">
        <f t="shared" si="1040"/>
        <v>2443</v>
      </c>
      <c r="AM232" s="446">
        <f t="shared" si="1041"/>
        <v>5730</v>
      </c>
      <c r="AN232" s="446"/>
      <c r="AO232" s="446"/>
      <c r="AP232" s="446"/>
      <c r="AQ232" s="446"/>
      <c r="AR232" s="446"/>
      <c r="AS232" s="446"/>
      <c r="AT232" s="446">
        <f t="shared" si="1042"/>
        <v>6221</v>
      </c>
      <c r="AU232" s="446">
        <f t="shared" si="1042"/>
        <v>1103</v>
      </c>
      <c r="AV232" s="446">
        <f t="shared" si="1042"/>
        <v>1190</v>
      </c>
      <c r="AW232" s="446">
        <f t="shared" si="1042"/>
        <v>3</v>
      </c>
      <c r="AX232" s="446">
        <f t="shared" si="1042"/>
        <v>733</v>
      </c>
      <c r="AY232" s="446">
        <f t="shared" si="1042"/>
        <v>3195</v>
      </c>
      <c r="AZ232" s="446">
        <f t="shared" si="1042"/>
        <v>1830</v>
      </c>
      <c r="BA232" s="446"/>
      <c r="BB232" s="446"/>
      <c r="BC232" s="446"/>
      <c r="BD232" s="446"/>
      <c r="BE232" s="446"/>
      <c r="BF232" s="446"/>
      <c r="BG232" s="446"/>
      <c r="BH232" s="446"/>
      <c r="BI232" s="446">
        <f t="shared" si="1043"/>
        <v>81765</v>
      </c>
      <c r="BJ232" s="446">
        <f t="shared" si="1043"/>
        <v>5734</v>
      </c>
      <c r="BK232" s="446">
        <f t="shared" si="1043"/>
        <v>45226</v>
      </c>
      <c r="BL232" s="446">
        <f t="shared" si="1043"/>
        <v>132725</v>
      </c>
      <c r="BM232" s="446">
        <f t="shared" si="1043"/>
        <v>19074</v>
      </c>
      <c r="BN232" s="446">
        <f t="shared" si="1043"/>
        <v>14724</v>
      </c>
      <c r="BO232" s="446">
        <f t="shared" si="1043"/>
        <v>12464</v>
      </c>
      <c r="BP232" s="446">
        <f t="shared" si="1043"/>
        <v>9711</v>
      </c>
      <c r="BQ232" s="446">
        <f t="shared" si="1043"/>
        <v>87862</v>
      </c>
      <c r="BR232" s="446">
        <f t="shared" si="1043"/>
        <v>74276</v>
      </c>
      <c r="BS232" s="446">
        <f t="shared" si="1043"/>
        <v>68067</v>
      </c>
      <c r="BT232" s="446">
        <f t="shared" si="1043"/>
        <v>47060</v>
      </c>
      <c r="BU232" s="446">
        <f t="shared" si="1043"/>
        <v>4335</v>
      </c>
      <c r="BV232" s="446">
        <f t="shared" si="1043"/>
        <v>2225</v>
      </c>
      <c r="BW232" s="446"/>
      <c r="BX232" s="446"/>
      <c r="BY232" s="446"/>
      <c r="BZ232" s="446"/>
      <c r="CA232" s="446"/>
      <c r="CB232" s="446"/>
      <c r="CC232" s="446"/>
      <c r="CD232" s="446"/>
      <c r="CE232" s="446"/>
      <c r="CF232" s="446"/>
      <c r="CG232" s="446"/>
      <c r="CH232" s="446"/>
      <c r="CI232" s="446"/>
      <c r="CJ232" s="446"/>
      <c r="CK232" s="446"/>
      <c r="CL232" s="446"/>
      <c r="CM232" s="446"/>
      <c r="CN232" s="446"/>
      <c r="CO232" s="446"/>
      <c r="CP232" s="446"/>
      <c r="CQ232" s="446"/>
      <c r="CR232" s="446"/>
      <c r="CS232" s="446"/>
      <c r="CT232" s="446"/>
      <c r="CU232" s="446"/>
      <c r="CV232" s="446"/>
      <c r="CW232" s="446"/>
      <c r="CX232" s="446"/>
      <c r="CY232" s="446"/>
      <c r="CZ232" s="446"/>
      <c r="DA232" s="446"/>
      <c r="DB232" s="446"/>
      <c r="DC232" s="446"/>
      <c r="DD232" s="446"/>
      <c r="DE232" s="446"/>
      <c r="DF232" s="446"/>
      <c r="DG232" s="446"/>
      <c r="DH232" s="446"/>
      <c r="DI232" s="446"/>
      <c r="DJ232" s="446"/>
      <c r="DK232" s="446">
        <f t="shared" si="1044"/>
        <v>503</v>
      </c>
      <c r="DL232" s="446">
        <f t="shared" si="1044"/>
        <v>153362</v>
      </c>
      <c r="DM232" s="446">
        <f t="shared" si="1045"/>
        <v>305</v>
      </c>
      <c r="DN232" s="446">
        <f t="shared" si="1046"/>
        <v>532</v>
      </c>
      <c r="DO232" s="446">
        <f t="shared" si="1047"/>
        <v>6155</v>
      </c>
      <c r="DP232" s="446">
        <f t="shared" si="1047"/>
        <v>218035</v>
      </c>
      <c r="DQ232" s="446">
        <f t="shared" si="1048"/>
        <v>35</v>
      </c>
      <c r="DR232" s="446">
        <f t="shared" si="1049"/>
        <v>63</v>
      </c>
      <c r="DS232" s="446"/>
      <c r="DT232" s="446"/>
      <c r="DU232" s="446"/>
      <c r="DV232" s="446"/>
      <c r="DW232" s="446"/>
      <c r="DX232" s="446"/>
      <c r="DY232" s="446"/>
      <c r="DZ232" s="446"/>
      <c r="EA232" s="446"/>
      <c r="EB232" s="446"/>
      <c r="EC232" s="446"/>
      <c r="ED232" s="446"/>
      <c r="EE232" s="446"/>
      <c r="EF232" s="446"/>
      <c r="EG232" s="446" t="s">
        <v>152</v>
      </c>
      <c r="EH232" s="446" t="s">
        <v>152</v>
      </c>
      <c r="EI232" s="446">
        <f t="shared" si="1050"/>
        <v>287</v>
      </c>
      <c r="EJ232" s="446">
        <f t="shared" si="1050"/>
        <v>515</v>
      </c>
      <c r="EK232" s="446">
        <f t="shared" si="1050"/>
        <v>2253</v>
      </c>
      <c r="EL232" s="446">
        <f t="shared" si="1050"/>
        <v>1</v>
      </c>
      <c r="EM232" s="446">
        <f t="shared" si="1050"/>
        <v>3347</v>
      </c>
      <c r="EN232" s="446">
        <f t="shared" si="1050"/>
        <v>2251111</v>
      </c>
      <c r="EO232" s="446">
        <f t="shared" si="1051"/>
        <v>4371</v>
      </c>
      <c r="EP232" s="446">
        <f t="shared" si="1052"/>
        <v>8173</v>
      </c>
      <c r="EQ232" s="446">
        <f t="shared" si="1053"/>
        <v>8707799</v>
      </c>
      <c r="ER232" s="446">
        <f t="shared" si="1054"/>
        <v>3865</v>
      </c>
      <c r="ES232" s="446">
        <f t="shared" si="1055"/>
        <v>8031</v>
      </c>
      <c r="ET232" s="446">
        <f t="shared" si="1056"/>
        <v>3309</v>
      </c>
      <c r="EU232" s="446">
        <f t="shared" si="1057"/>
        <v>3309</v>
      </c>
      <c r="EV232" s="446">
        <f t="shared" si="1058"/>
        <v>3309</v>
      </c>
      <c r="EW232" s="446">
        <f t="shared" si="1059"/>
        <v>19347982</v>
      </c>
      <c r="EX232" s="446">
        <f t="shared" si="1060"/>
        <v>5781</v>
      </c>
      <c r="EY232" s="446">
        <f t="shared" si="1061"/>
        <v>12483</v>
      </c>
      <c r="EZ232" s="447"/>
      <c r="FA232" s="446">
        <f t="shared" si="1062"/>
        <v>4</v>
      </c>
      <c r="FB232" s="417">
        <f t="shared" si="1078"/>
        <v>2018</v>
      </c>
      <c r="FC232" s="448">
        <f t="shared" si="1079"/>
        <v>43191</v>
      </c>
      <c r="FD232" s="449">
        <f t="shared" si="1063"/>
        <v>30</v>
      </c>
      <c r="FE232" s="450"/>
      <c r="FF232" s="451"/>
      <c r="FG232" s="450"/>
      <c r="FH232" s="452">
        <f t="shared" si="1064"/>
        <v>1.8382806476484195</v>
      </c>
      <c r="FI232" s="452">
        <f t="shared" si="1065"/>
        <v>1.4190439475713184</v>
      </c>
      <c r="FJ232" s="452">
        <f t="shared" si="1066"/>
        <v>1.8664270739742437</v>
      </c>
      <c r="FK232" s="452">
        <f t="shared" si="1067"/>
        <v>1.454177897574124</v>
      </c>
      <c r="FL232" s="452">
        <f t="shared" si="1068"/>
        <v>1.2723112790882893</v>
      </c>
      <c r="FM232" s="452">
        <f t="shared" si="1069"/>
        <v>1.0755752494316289</v>
      </c>
      <c r="FN232" s="452">
        <f t="shared" si="1070"/>
        <v>1.5199294375097694</v>
      </c>
      <c r="FO232" s="452">
        <f t="shared" si="1071"/>
        <v>1.05084518678963</v>
      </c>
      <c r="FP232" s="452">
        <f t="shared" si="1072"/>
        <v>2.0584045584045585</v>
      </c>
      <c r="FQ232" s="452">
        <f t="shared" si="1073"/>
        <v>1.0565052231718899</v>
      </c>
      <c r="FR232" s="453"/>
      <c r="FS232" s="446">
        <f t="shared" si="1074"/>
        <v>198079</v>
      </c>
      <c r="FT232" s="446">
        <f t="shared" si="1074"/>
        <v>0</v>
      </c>
      <c r="FU232" s="446">
        <f t="shared" si="1074"/>
        <v>539160</v>
      </c>
      <c r="FV232" s="446">
        <f t="shared" si="1074"/>
        <v>5317692</v>
      </c>
      <c r="FW232" s="446">
        <f t="shared" si="1074"/>
        <v>8732556</v>
      </c>
      <c r="FX232" s="446">
        <f t="shared" si="1074"/>
        <v>11466790</v>
      </c>
      <c r="FY232" s="446">
        <f t="shared" si="1074"/>
        <v>177306084</v>
      </c>
      <c r="FZ232" s="446">
        <f t="shared" si="1074"/>
        <v>222202815</v>
      </c>
      <c r="GA232" s="446">
        <f t="shared" si="1074"/>
        <v>12066700</v>
      </c>
      <c r="GB232" s="446"/>
      <c r="GC232" s="446"/>
      <c r="GD232" s="446"/>
      <c r="GE232" s="446"/>
      <c r="GF232" s="446"/>
      <c r="GG232" s="446"/>
      <c r="GH232" s="446"/>
      <c r="GI232" s="446"/>
      <c r="GJ232" s="446"/>
      <c r="GK232" s="446"/>
      <c r="GL232" s="446"/>
      <c r="GM232" s="446"/>
      <c r="GN232" s="446"/>
      <c r="GO232" s="446">
        <f t="shared" si="1075"/>
        <v>267505</v>
      </c>
      <c r="GP232" s="446">
        <f t="shared" si="1075"/>
        <v>386558</v>
      </c>
      <c r="GQ232" s="446">
        <f t="shared" si="1075"/>
        <v>0</v>
      </c>
      <c r="GR232" s="446">
        <f t="shared" si="1075"/>
        <v>4209349</v>
      </c>
      <c r="GS232" s="446">
        <f t="shared" si="1075"/>
        <v>18093380</v>
      </c>
      <c r="GT232" s="446">
        <f t="shared" si="1075"/>
        <v>3309</v>
      </c>
      <c r="GU232" s="446">
        <f t="shared" si="1075"/>
        <v>41779585</v>
      </c>
      <c r="GV232" s="416"/>
      <c r="GW232" s="402"/>
      <c r="GX232" s="402"/>
      <c r="GY232" s="402"/>
      <c r="GZ232" s="402"/>
      <c r="HA232" s="402"/>
    </row>
    <row r="233" spans="1:209" ht="10.5" customHeight="1" x14ac:dyDescent="0.2">
      <c r="A233" s="417" t="str">
        <f t="shared" si="1019"/>
        <v>2018-19MAYY60</v>
      </c>
      <c r="B233" s="458" t="str">
        <f t="shared" si="1076"/>
        <v>2018-19</v>
      </c>
      <c r="C233" s="402" t="s">
        <v>668</v>
      </c>
      <c r="D233" s="458" t="str">
        <f t="shared" si="1077"/>
        <v>Y60</v>
      </c>
      <c r="E233" s="458" t="str">
        <f t="shared" si="1077"/>
        <v>Midlands</v>
      </c>
      <c r="F233" s="458" t="str">
        <f t="shared" si="1020"/>
        <v>Y60</v>
      </c>
      <c r="H233" s="446">
        <f t="shared" si="1021"/>
        <v>194663</v>
      </c>
      <c r="I233" s="446">
        <f t="shared" si="1021"/>
        <v>148962</v>
      </c>
      <c r="J233" s="446">
        <f t="shared" si="1021"/>
        <v>417427</v>
      </c>
      <c r="K233" s="446">
        <f t="shared" si="1022"/>
        <v>3</v>
      </c>
      <c r="L233" s="446">
        <f t="shared" si="1023"/>
        <v>1</v>
      </c>
      <c r="M233" s="446">
        <f t="shared" si="1024"/>
        <v>0</v>
      </c>
      <c r="N233" s="446">
        <f t="shared" si="1025"/>
        <v>7</v>
      </c>
      <c r="O233" s="446">
        <f t="shared" si="1026"/>
        <v>43</v>
      </c>
      <c r="P233" s="446">
        <f t="shared" si="1027"/>
        <v>0</v>
      </c>
      <c r="Q233" s="446">
        <f t="shared" si="1027"/>
        <v>0</v>
      </c>
      <c r="R233" s="446">
        <f t="shared" si="1027"/>
        <v>0</v>
      </c>
      <c r="S233" s="446">
        <f t="shared" si="1027"/>
        <v>147534</v>
      </c>
      <c r="T233" s="446">
        <f t="shared" si="1027"/>
        <v>10921</v>
      </c>
      <c r="U233" s="446">
        <f t="shared" si="1027"/>
        <v>6938</v>
      </c>
      <c r="V233" s="446">
        <f t="shared" si="1027"/>
        <v>73164</v>
      </c>
      <c r="W233" s="446">
        <f t="shared" si="1027"/>
        <v>47805</v>
      </c>
      <c r="X233" s="446">
        <f t="shared" si="1027"/>
        <v>2212</v>
      </c>
      <c r="Y233" s="446">
        <f t="shared" si="1027"/>
        <v>4941864</v>
      </c>
      <c r="Z233" s="446">
        <f t="shared" si="1028"/>
        <v>453</v>
      </c>
      <c r="AA233" s="446">
        <f t="shared" si="1029"/>
        <v>801</v>
      </c>
      <c r="AB233" s="446">
        <f t="shared" si="1030"/>
        <v>5861756</v>
      </c>
      <c r="AC233" s="446">
        <f t="shared" si="1031"/>
        <v>845</v>
      </c>
      <c r="AD233" s="446">
        <f t="shared" si="1032"/>
        <v>1847</v>
      </c>
      <c r="AE233" s="446">
        <f t="shared" si="1033"/>
        <v>90977043</v>
      </c>
      <c r="AF233" s="446">
        <f t="shared" si="1034"/>
        <v>1243</v>
      </c>
      <c r="AG233" s="446">
        <f t="shared" si="1035"/>
        <v>2493</v>
      </c>
      <c r="AH233" s="446">
        <f t="shared" si="1036"/>
        <v>119497517</v>
      </c>
      <c r="AI233" s="446">
        <f t="shared" si="1037"/>
        <v>2500</v>
      </c>
      <c r="AJ233" s="446">
        <f t="shared" si="1038"/>
        <v>5720</v>
      </c>
      <c r="AK233" s="446">
        <f t="shared" si="1039"/>
        <v>6793622</v>
      </c>
      <c r="AL233" s="446">
        <f t="shared" si="1040"/>
        <v>3071</v>
      </c>
      <c r="AM233" s="446">
        <f t="shared" si="1041"/>
        <v>7654</v>
      </c>
      <c r="AN233" s="446"/>
      <c r="AO233" s="446"/>
      <c r="AP233" s="446"/>
      <c r="AQ233" s="446"/>
      <c r="AR233" s="446"/>
      <c r="AS233" s="446"/>
      <c r="AT233" s="446">
        <f t="shared" si="1042"/>
        <v>6698</v>
      </c>
      <c r="AU233" s="446">
        <f t="shared" si="1042"/>
        <v>1147</v>
      </c>
      <c r="AV233" s="446">
        <f t="shared" si="1042"/>
        <v>1118</v>
      </c>
      <c r="AW233" s="446">
        <f t="shared" si="1042"/>
        <v>7</v>
      </c>
      <c r="AX233" s="446">
        <f t="shared" si="1042"/>
        <v>858</v>
      </c>
      <c r="AY233" s="446">
        <f t="shared" si="1042"/>
        <v>3575</v>
      </c>
      <c r="AZ233" s="446">
        <f t="shared" si="1042"/>
        <v>1853</v>
      </c>
      <c r="BA233" s="446"/>
      <c r="BB233" s="446"/>
      <c r="BC233" s="446"/>
      <c r="BD233" s="446"/>
      <c r="BE233" s="446"/>
      <c r="BF233" s="446"/>
      <c r="BG233" s="446"/>
      <c r="BH233" s="446"/>
      <c r="BI233" s="446">
        <f t="shared" si="1043"/>
        <v>86310</v>
      </c>
      <c r="BJ233" s="446">
        <f t="shared" si="1043"/>
        <v>6056</v>
      </c>
      <c r="BK233" s="446">
        <f t="shared" si="1043"/>
        <v>48470</v>
      </c>
      <c r="BL233" s="446">
        <f t="shared" si="1043"/>
        <v>140836</v>
      </c>
      <c r="BM233" s="446">
        <f t="shared" si="1043"/>
        <v>20408</v>
      </c>
      <c r="BN233" s="446">
        <f t="shared" si="1043"/>
        <v>15655</v>
      </c>
      <c r="BO233" s="446">
        <f t="shared" si="1043"/>
        <v>13161</v>
      </c>
      <c r="BP233" s="446">
        <f t="shared" si="1043"/>
        <v>10278</v>
      </c>
      <c r="BQ233" s="446">
        <f t="shared" si="1043"/>
        <v>93132</v>
      </c>
      <c r="BR233" s="446">
        <f t="shared" si="1043"/>
        <v>78088</v>
      </c>
      <c r="BS233" s="446">
        <f t="shared" si="1043"/>
        <v>74859</v>
      </c>
      <c r="BT233" s="446">
        <f t="shared" si="1043"/>
        <v>50227</v>
      </c>
      <c r="BU233" s="446">
        <f t="shared" si="1043"/>
        <v>4858</v>
      </c>
      <c r="BV233" s="446">
        <f t="shared" si="1043"/>
        <v>2295</v>
      </c>
      <c r="BW233" s="446"/>
      <c r="BX233" s="446"/>
      <c r="BY233" s="446"/>
      <c r="BZ233" s="446"/>
      <c r="CA233" s="446"/>
      <c r="CB233" s="446"/>
      <c r="CC233" s="446"/>
      <c r="CD233" s="446"/>
      <c r="CE233" s="446"/>
      <c r="CF233" s="446"/>
      <c r="CG233" s="446"/>
      <c r="CH233" s="446"/>
      <c r="CI233" s="446"/>
      <c r="CJ233" s="446"/>
      <c r="CK233" s="446"/>
      <c r="CL233" s="446"/>
      <c r="CM233" s="446"/>
      <c r="CN233" s="446"/>
      <c r="CO233" s="446"/>
      <c r="CP233" s="446"/>
      <c r="CQ233" s="446"/>
      <c r="CR233" s="446"/>
      <c r="CS233" s="446"/>
      <c r="CT233" s="446"/>
      <c r="CU233" s="446"/>
      <c r="CV233" s="446"/>
      <c r="CW233" s="446"/>
      <c r="CX233" s="446"/>
      <c r="CY233" s="446"/>
      <c r="CZ233" s="446"/>
      <c r="DA233" s="446"/>
      <c r="DB233" s="446"/>
      <c r="DC233" s="446"/>
      <c r="DD233" s="446"/>
      <c r="DE233" s="446"/>
      <c r="DF233" s="446"/>
      <c r="DG233" s="446"/>
      <c r="DH233" s="446"/>
      <c r="DI233" s="446"/>
      <c r="DJ233" s="446"/>
      <c r="DK233" s="446">
        <f t="shared" si="1044"/>
        <v>495</v>
      </c>
      <c r="DL233" s="446">
        <f t="shared" si="1044"/>
        <v>141803</v>
      </c>
      <c r="DM233" s="446">
        <f t="shared" si="1045"/>
        <v>286</v>
      </c>
      <c r="DN233" s="446">
        <f t="shared" si="1046"/>
        <v>483</v>
      </c>
      <c r="DO233" s="446">
        <f t="shared" si="1047"/>
        <v>6635</v>
      </c>
      <c r="DP233" s="446">
        <f t="shared" si="1047"/>
        <v>252560</v>
      </c>
      <c r="DQ233" s="446">
        <f t="shared" si="1048"/>
        <v>38</v>
      </c>
      <c r="DR233" s="446">
        <f t="shared" si="1049"/>
        <v>63</v>
      </c>
      <c r="DS233" s="446"/>
      <c r="DT233" s="446"/>
      <c r="DU233" s="446"/>
      <c r="DV233" s="446"/>
      <c r="DW233" s="446"/>
      <c r="DX233" s="446"/>
      <c r="DY233" s="446"/>
      <c r="DZ233" s="446"/>
      <c r="EA233" s="446"/>
      <c r="EB233" s="446"/>
      <c r="EC233" s="446"/>
      <c r="ED233" s="446"/>
      <c r="EE233" s="446"/>
      <c r="EF233" s="446"/>
      <c r="EG233" s="446" t="s">
        <v>152</v>
      </c>
      <c r="EH233" s="446" t="s">
        <v>152</v>
      </c>
      <c r="EI233" s="446">
        <f t="shared" si="1050"/>
        <v>280</v>
      </c>
      <c r="EJ233" s="446">
        <f t="shared" si="1050"/>
        <v>469</v>
      </c>
      <c r="EK233" s="446">
        <f t="shared" si="1050"/>
        <v>2217</v>
      </c>
      <c r="EL233" s="446">
        <f t="shared" si="1050"/>
        <v>3</v>
      </c>
      <c r="EM233" s="446">
        <f t="shared" si="1050"/>
        <v>3765</v>
      </c>
      <c r="EN233" s="446">
        <f t="shared" si="1050"/>
        <v>1781311</v>
      </c>
      <c r="EO233" s="446">
        <f t="shared" si="1051"/>
        <v>3798</v>
      </c>
      <c r="EP233" s="446">
        <f t="shared" si="1052"/>
        <v>7447</v>
      </c>
      <c r="EQ233" s="446">
        <f t="shared" si="1053"/>
        <v>9302190</v>
      </c>
      <c r="ER233" s="446">
        <f t="shared" si="1054"/>
        <v>4196</v>
      </c>
      <c r="ES233" s="446">
        <f t="shared" si="1055"/>
        <v>8675</v>
      </c>
      <c r="ET233" s="446">
        <f t="shared" si="1056"/>
        <v>16803</v>
      </c>
      <c r="EU233" s="446">
        <f t="shared" si="1057"/>
        <v>5601</v>
      </c>
      <c r="EV233" s="446">
        <f t="shared" si="1058"/>
        <v>6753</v>
      </c>
      <c r="EW233" s="446">
        <f t="shared" si="1059"/>
        <v>23867457</v>
      </c>
      <c r="EX233" s="446">
        <f t="shared" si="1060"/>
        <v>6339</v>
      </c>
      <c r="EY233" s="446">
        <f t="shared" si="1061"/>
        <v>14263</v>
      </c>
      <c r="EZ233" s="447"/>
      <c r="FA233" s="446">
        <f t="shared" si="1062"/>
        <v>5</v>
      </c>
      <c r="FB233" s="417">
        <f t="shared" si="1078"/>
        <v>2018</v>
      </c>
      <c r="FC233" s="448">
        <f t="shared" si="1079"/>
        <v>43221</v>
      </c>
      <c r="FD233" s="449">
        <f t="shared" si="1063"/>
        <v>31</v>
      </c>
      <c r="FE233" s="450"/>
      <c r="FF233" s="451"/>
      <c r="FG233" s="450"/>
      <c r="FH233" s="452">
        <f t="shared" si="1064"/>
        <v>1.8686933431004487</v>
      </c>
      <c r="FI233" s="452">
        <f t="shared" si="1065"/>
        <v>1.4334767878399415</v>
      </c>
      <c r="FJ233" s="452">
        <f t="shared" si="1066"/>
        <v>1.8969443643701356</v>
      </c>
      <c r="FK233" s="452">
        <f t="shared" si="1067"/>
        <v>1.4814067454597868</v>
      </c>
      <c r="FL233" s="452">
        <f t="shared" si="1068"/>
        <v>1.2729211087420043</v>
      </c>
      <c r="FM233" s="452">
        <f t="shared" si="1069"/>
        <v>1.0673008583456345</v>
      </c>
      <c r="FN233" s="452">
        <f t="shared" si="1070"/>
        <v>1.5659240665202385</v>
      </c>
      <c r="FO233" s="452">
        <f t="shared" si="1071"/>
        <v>1.0506641564689887</v>
      </c>
      <c r="FP233" s="452">
        <f t="shared" si="1072"/>
        <v>2.1962025316455698</v>
      </c>
      <c r="FQ233" s="452">
        <f t="shared" si="1073"/>
        <v>1.0375226039783001</v>
      </c>
      <c r="FR233" s="453"/>
      <c r="FS233" s="446">
        <f t="shared" si="1074"/>
        <v>219059</v>
      </c>
      <c r="FT233" s="446">
        <f t="shared" si="1074"/>
        <v>0</v>
      </c>
      <c r="FU233" s="446">
        <f t="shared" si="1074"/>
        <v>972637</v>
      </c>
      <c r="FV233" s="446">
        <f t="shared" si="1074"/>
        <v>6352758</v>
      </c>
      <c r="FW233" s="446">
        <f t="shared" si="1074"/>
        <v>8746258</v>
      </c>
      <c r="FX233" s="446">
        <f t="shared" si="1074"/>
        <v>12812234</v>
      </c>
      <c r="FY233" s="446">
        <f t="shared" si="1074"/>
        <v>182411150</v>
      </c>
      <c r="FZ233" s="446">
        <f t="shared" si="1074"/>
        <v>273465699</v>
      </c>
      <c r="GA233" s="446">
        <f t="shared" si="1074"/>
        <v>16929557</v>
      </c>
      <c r="GB233" s="446"/>
      <c r="GC233" s="446"/>
      <c r="GD233" s="446"/>
      <c r="GE233" s="446"/>
      <c r="GF233" s="446"/>
      <c r="GG233" s="446"/>
      <c r="GH233" s="446"/>
      <c r="GI233" s="446"/>
      <c r="GJ233" s="446"/>
      <c r="GK233" s="446"/>
      <c r="GL233" s="446"/>
      <c r="GM233" s="446"/>
      <c r="GN233" s="446"/>
      <c r="GO233" s="446">
        <f t="shared" si="1075"/>
        <v>238880</v>
      </c>
      <c r="GP233" s="446">
        <f t="shared" si="1075"/>
        <v>415901</v>
      </c>
      <c r="GQ233" s="446">
        <f t="shared" si="1075"/>
        <v>0</v>
      </c>
      <c r="GR233" s="446">
        <f t="shared" si="1075"/>
        <v>3492467</v>
      </c>
      <c r="GS233" s="446">
        <f t="shared" si="1075"/>
        <v>19232115</v>
      </c>
      <c r="GT233" s="446">
        <f t="shared" si="1075"/>
        <v>20259</v>
      </c>
      <c r="GU233" s="446">
        <f t="shared" si="1075"/>
        <v>53701435</v>
      </c>
      <c r="GV233" s="416"/>
      <c r="GW233" s="402"/>
      <c r="GX233" s="402"/>
      <c r="GY233" s="402"/>
      <c r="GZ233" s="402"/>
      <c r="HA233" s="402"/>
    </row>
    <row r="234" spans="1:209" ht="10.5" customHeight="1" x14ac:dyDescent="0.2">
      <c r="A234" s="417" t="str">
        <f t="shared" si="1019"/>
        <v>2018-19JUNEY60</v>
      </c>
      <c r="B234" s="458" t="str">
        <f t="shared" si="1076"/>
        <v>2018-19</v>
      </c>
      <c r="C234" s="402" t="s">
        <v>671</v>
      </c>
      <c r="D234" s="458" t="str">
        <f t="shared" si="1077"/>
        <v>Y60</v>
      </c>
      <c r="E234" s="458" t="str">
        <f t="shared" si="1077"/>
        <v>Midlands</v>
      </c>
      <c r="F234" s="458" t="str">
        <f t="shared" si="1020"/>
        <v>Y60</v>
      </c>
      <c r="H234" s="446">
        <f t="shared" si="1021"/>
        <v>189833</v>
      </c>
      <c r="I234" s="446">
        <f t="shared" si="1021"/>
        <v>146687</v>
      </c>
      <c r="J234" s="446">
        <f t="shared" si="1021"/>
        <v>491255</v>
      </c>
      <c r="K234" s="446">
        <f t="shared" si="1022"/>
        <v>3</v>
      </c>
      <c r="L234" s="446">
        <f t="shared" si="1023"/>
        <v>1</v>
      </c>
      <c r="M234" s="446">
        <f t="shared" si="1024"/>
        <v>0</v>
      </c>
      <c r="N234" s="446">
        <f t="shared" si="1025"/>
        <v>12</v>
      </c>
      <c r="O234" s="446">
        <f t="shared" si="1026"/>
        <v>47</v>
      </c>
      <c r="P234" s="446">
        <f t="shared" ref="P234:Y243" si="1080">SUMIFS(P$443:P$10112,$B$443:$B$10112,$B234,$C$443:$C$10112,$C234,$D$443:$D$10112,$D234)</f>
        <v>0</v>
      </c>
      <c r="Q234" s="446">
        <f t="shared" si="1080"/>
        <v>0</v>
      </c>
      <c r="R234" s="446">
        <f t="shared" si="1080"/>
        <v>0</v>
      </c>
      <c r="S234" s="446">
        <f t="shared" si="1080"/>
        <v>142539</v>
      </c>
      <c r="T234" s="446">
        <f t="shared" si="1080"/>
        <v>10988</v>
      </c>
      <c r="U234" s="446">
        <f t="shared" si="1080"/>
        <v>6937</v>
      </c>
      <c r="V234" s="446">
        <f t="shared" si="1080"/>
        <v>70542</v>
      </c>
      <c r="W234" s="446">
        <f t="shared" si="1080"/>
        <v>45798</v>
      </c>
      <c r="X234" s="446">
        <f t="shared" si="1080"/>
        <v>2073</v>
      </c>
      <c r="Y234" s="446">
        <f t="shared" si="1080"/>
        <v>4700840</v>
      </c>
      <c r="Z234" s="446">
        <f t="shared" si="1028"/>
        <v>428</v>
      </c>
      <c r="AA234" s="446">
        <f t="shared" si="1029"/>
        <v>753</v>
      </c>
      <c r="AB234" s="446">
        <f t="shared" si="1030"/>
        <v>5482468</v>
      </c>
      <c r="AC234" s="446">
        <f t="shared" si="1031"/>
        <v>790</v>
      </c>
      <c r="AD234" s="446">
        <f t="shared" si="1032"/>
        <v>1701</v>
      </c>
      <c r="AE234" s="446">
        <f t="shared" si="1033"/>
        <v>88951746</v>
      </c>
      <c r="AF234" s="446">
        <f t="shared" si="1034"/>
        <v>1261</v>
      </c>
      <c r="AG234" s="446">
        <f t="shared" si="1035"/>
        <v>2534</v>
      </c>
      <c r="AH234" s="446">
        <f t="shared" si="1036"/>
        <v>121462146</v>
      </c>
      <c r="AI234" s="446">
        <f t="shared" si="1037"/>
        <v>2652</v>
      </c>
      <c r="AJ234" s="446">
        <f t="shared" si="1038"/>
        <v>6100</v>
      </c>
      <c r="AK234" s="446">
        <f t="shared" si="1039"/>
        <v>6893574</v>
      </c>
      <c r="AL234" s="446">
        <f t="shared" si="1040"/>
        <v>3325</v>
      </c>
      <c r="AM234" s="446">
        <f t="shared" si="1041"/>
        <v>7707</v>
      </c>
      <c r="AN234" s="446"/>
      <c r="AO234" s="446"/>
      <c r="AP234" s="446"/>
      <c r="AQ234" s="446"/>
      <c r="AR234" s="446"/>
      <c r="AS234" s="446"/>
      <c r="AT234" s="446">
        <f t="shared" ref="AT234:AZ243" si="1081">SUMIFS(AT$443:AT$10112,$B$443:$B$10112,$B234,$C$443:$C$10112,$C234,$D$443:$D$10112,$D234)</f>
        <v>6582</v>
      </c>
      <c r="AU234" s="446">
        <f t="shared" si="1081"/>
        <v>1066</v>
      </c>
      <c r="AV234" s="446">
        <f t="shared" si="1081"/>
        <v>1174</v>
      </c>
      <c r="AW234" s="446">
        <f t="shared" si="1081"/>
        <v>4</v>
      </c>
      <c r="AX234" s="446">
        <f t="shared" si="1081"/>
        <v>781</v>
      </c>
      <c r="AY234" s="446">
        <f t="shared" si="1081"/>
        <v>3561</v>
      </c>
      <c r="AZ234" s="446">
        <f t="shared" si="1081"/>
        <v>1875</v>
      </c>
      <c r="BA234" s="446"/>
      <c r="BB234" s="446"/>
      <c r="BC234" s="446"/>
      <c r="BD234" s="446"/>
      <c r="BE234" s="446"/>
      <c r="BF234" s="446"/>
      <c r="BG234" s="446"/>
      <c r="BH234" s="446"/>
      <c r="BI234" s="446">
        <f t="shared" ref="BI234:BV243" si="1082">SUMIFS(BI$443:BI$10112,$B$443:$B$10112,$B234,$C$443:$C$10112,$C234,$D$443:$D$10112,$D234)</f>
        <v>83106</v>
      </c>
      <c r="BJ234" s="446">
        <f t="shared" si="1082"/>
        <v>5746</v>
      </c>
      <c r="BK234" s="446">
        <f t="shared" si="1082"/>
        <v>47105</v>
      </c>
      <c r="BL234" s="446">
        <f t="shared" si="1082"/>
        <v>135957</v>
      </c>
      <c r="BM234" s="446">
        <f t="shared" si="1082"/>
        <v>20948</v>
      </c>
      <c r="BN234" s="446">
        <f t="shared" si="1082"/>
        <v>15789</v>
      </c>
      <c r="BO234" s="446">
        <f t="shared" si="1082"/>
        <v>13417</v>
      </c>
      <c r="BP234" s="446">
        <f t="shared" si="1082"/>
        <v>10304</v>
      </c>
      <c r="BQ234" s="446">
        <f t="shared" si="1082"/>
        <v>90664</v>
      </c>
      <c r="BR234" s="446">
        <f t="shared" si="1082"/>
        <v>75255</v>
      </c>
      <c r="BS234" s="446">
        <f t="shared" si="1082"/>
        <v>72592</v>
      </c>
      <c r="BT234" s="446">
        <f t="shared" si="1082"/>
        <v>48056</v>
      </c>
      <c r="BU234" s="446">
        <f t="shared" si="1082"/>
        <v>4443</v>
      </c>
      <c r="BV234" s="446">
        <f t="shared" si="1082"/>
        <v>2151</v>
      </c>
      <c r="BW234" s="446"/>
      <c r="BX234" s="446"/>
      <c r="BY234" s="446"/>
      <c r="BZ234" s="446"/>
      <c r="CA234" s="446"/>
      <c r="CB234" s="446"/>
      <c r="CC234" s="446"/>
      <c r="CD234" s="446"/>
      <c r="CE234" s="446"/>
      <c r="CF234" s="446"/>
      <c r="CG234" s="446"/>
      <c r="CH234" s="446"/>
      <c r="CI234" s="446"/>
      <c r="CJ234" s="446"/>
      <c r="CK234" s="446"/>
      <c r="CL234" s="446"/>
      <c r="CM234" s="446"/>
      <c r="CN234" s="446"/>
      <c r="CO234" s="446"/>
      <c r="CP234" s="446"/>
      <c r="CQ234" s="446"/>
      <c r="CR234" s="446"/>
      <c r="CS234" s="446"/>
      <c r="CT234" s="446"/>
      <c r="CU234" s="446"/>
      <c r="CV234" s="446"/>
      <c r="CW234" s="446"/>
      <c r="CX234" s="446"/>
      <c r="CY234" s="446"/>
      <c r="CZ234" s="446"/>
      <c r="DA234" s="446"/>
      <c r="DB234" s="446"/>
      <c r="DC234" s="446"/>
      <c r="DD234" s="446"/>
      <c r="DE234" s="446"/>
      <c r="DF234" s="446"/>
      <c r="DG234" s="446"/>
      <c r="DH234" s="446"/>
      <c r="DI234" s="446"/>
      <c r="DJ234" s="446"/>
      <c r="DK234" s="446">
        <f t="shared" si="1044"/>
        <v>460</v>
      </c>
      <c r="DL234" s="446">
        <f t="shared" si="1044"/>
        <v>131952</v>
      </c>
      <c r="DM234" s="446">
        <f t="shared" si="1045"/>
        <v>287</v>
      </c>
      <c r="DN234" s="446">
        <f t="shared" si="1046"/>
        <v>497</v>
      </c>
      <c r="DO234" s="446">
        <f t="shared" si="1047"/>
        <v>6564</v>
      </c>
      <c r="DP234" s="446">
        <f t="shared" si="1047"/>
        <v>230290</v>
      </c>
      <c r="DQ234" s="446">
        <f t="shared" si="1048"/>
        <v>35</v>
      </c>
      <c r="DR234" s="446">
        <f t="shared" si="1049"/>
        <v>70</v>
      </c>
      <c r="DS234" s="446"/>
      <c r="DT234" s="446"/>
      <c r="DU234" s="446"/>
      <c r="DV234" s="446"/>
      <c r="DW234" s="446"/>
      <c r="DX234" s="446"/>
      <c r="DY234" s="446"/>
      <c r="DZ234" s="446"/>
      <c r="EA234" s="446"/>
      <c r="EB234" s="446"/>
      <c r="EC234" s="446"/>
      <c r="ED234" s="446"/>
      <c r="EE234" s="446"/>
      <c r="EF234" s="446"/>
      <c r="EG234" s="446" t="s">
        <v>152</v>
      </c>
      <c r="EH234" s="446" t="s">
        <v>152</v>
      </c>
      <c r="EI234" s="446">
        <f t="shared" ref="EI234:EN243" si="1083">SUMIFS(EI$443:EI$10112,$B$443:$B$10112,$B234,$C$443:$C$10112,$C234,$D$443:$D$10112,$D234)</f>
        <v>230</v>
      </c>
      <c r="EJ234" s="446">
        <f t="shared" si="1083"/>
        <v>568</v>
      </c>
      <c r="EK234" s="446">
        <f t="shared" si="1083"/>
        <v>2196</v>
      </c>
      <c r="EL234" s="446">
        <f t="shared" si="1083"/>
        <v>1</v>
      </c>
      <c r="EM234" s="446">
        <f t="shared" si="1083"/>
        <v>3561</v>
      </c>
      <c r="EN234" s="446">
        <f t="shared" si="1083"/>
        <v>2529801</v>
      </c>
      <c r="EO234" s="446">
        <f t="shared" si="1051"/>
        <v>4454</v>
      </c>
      <c r="EP234" s="446">
        <f t="shared" si="1052"/>
        <v>9489</v>
      </c>
      <c r="EQ234" s="446">
        <f t="shared" si="1053"/>
        <v>10551137</v>
      </c>
      <c r="ER234" s="446">
        <f t="shared" si="1054"/>
        <v>4805</v>
      </c>
      <c r="ES234" s="446">
        <f t="shared" si="1055"/>
        <v>10295</v>
      </c>
      <c r="ET234" s="446">
        <f t="shared" si="1056"/>
        <v>8739</v>
      </c>
      <c r="EU234" s="446">
        <f t="shared" si="1057"/>
        <v>8739</v>
      </c>
      <c r="EV234" s="446">
        <f t="shared" si="1058"/>
        <v>8739</v>
      </c>
      <c r="EW234" s="446">
        <f t="shared" si="1059"/>
        <v>23950437</v>
      </c>
      <c r="EX234" s="446">
        <f t="shared" si="1060"/>
        <v>6726</v>
      </c>
      <c r="EY234" s="446">
        <f t="shared" si="1061"/>
        <v>14815</v>
      </c>
      <c r="EZ234" s="447"/>
      <c r="FA234" s="446">
        <f t="shared" si="1062"/>
        <v>6</v>
      </c>
      <c r="FB234" s="417">
        <f t="shared" si="1078"/>
        <v>2018</v>
      </c>
      <c r="FC234" s="448">
        <f t="shared" si="1079"/>
        <v>43252</v>
      </c>
      <c r="FD234" s="449">
        <f t="shared" si="1063"/>
        <v>30</v>
      </c>
      <c r="FE234" s="450"/>
      <c r="FF234" s="451"/>
      <c r="FG234" s="450"/>
      <c r="FH234" s="452">
        <f t="shared" si="1064"/>
        <v>1.9064433927921369</v>
      </c>
      <c r="FI234" s="452">
        <f t="shared" si="1065"/>
        <v>1.4369311976701857</v>
      </c>
      <c r="FJ234" s="452">
        <f t="shared" si="1066"/>
        <v>1.9341213781173419</v>
      </c>
      <c r="FK234" s="452">
        <f t="shared" si="1067"/>
        <v>1.4853683148335015</v>
      </c>
      <c r="FL234" s="452">
        <f t="shared" si="1068"/>
        <v>1.2852485044370729</v>
      </c>
      <c r="FM234" s="452">
        <f t="shared" si="1069"/>
        <v>1.0668112613762013</v>
      </c>
      <c r="FN234" s="452">
        <f t="shared" si="1070"/>
        <v>1.5850473819817459</v>
      </c>
      <c r="FO234" s="452">
        <f t="shared" si="1071"/>
        <v>1.0493034630333202</v>
      </c>
      <c r="FP234" s="452">
        <f t="shared" si="1072"/>
        <v>2.1432706222865412</v>
      </c>
      <c r="FQ234" s="452">
        <f t="shared" si="1073"/>
        <v>1.0376266280752533</v>
      </c>
      <c r="FR234" s="453"/>
      <c r="FS234" s="446">
        <f t="shared" ref="FS234:GA243" si="1084">SUMIFS(FS$443:FS$10112,$B$443:$B$10112,$B234,$C$443:$C$10112,$C234,$D$443:$D$10112,$D234)</f>
        <v>214673</v>
      </c>
      <c r="FT234" s="446">
        <f t="shared" si="1084"/>
        <v>0</v>
      </c>
      <c r="FU234" s="446">
        <f t="shared" si="1084"/>
        <v>1756548</v>
      </c>
      <c r="FV234" s="446">
        <f t="shared" si="1084"/>
        <v>6951560</v>
      </c>
      <c r="FW234" s="446">
        <f t="shared" si="1084"/>
        <v>8274984</v>
      </c>
      <c r="FX234" s="446">
        <f t="shared" si="1084"/>
        <v>11798937</v>
      </c>
      <c r="FY234" s="446">
        <f t="shared" si="1084"/>
        <v>178786618</v>
      </c>
      <c r="FZ234" s="446">
        <f t="shared" si="1084"/>
        <v>279365220</v>
      </c>
      <c r="GA234" s="446">
        <f t="shared" si="1084"/>
        <v>15975641</v>
      </c>
      <c r="GB234" s="446"/>
      <c r="GC234" s="446"/>
      <c r="GD234" s="446"/>
      <c r="GE234" s="446"/>
      <c r="GF234" s="446"/>
      <c r="GG234" s="446"/>
      <c r="GH234" s="446"/>
      <c r="GI234" s="446"/>
      <c r="GJ234" s="446"/>
      <c r="GK234" s="446"/>
      <c r="GL234" s="446"/>
      <c r="GM234" s="446"/>
      <c r="GN234" s="446"/>
      <c r="GO234" s="446">
        <f t="shared" ref="GO234:GU243" si="1085">SUMIFS(GO$443:GO$10112,$B$443:$B$10112,$B234,$C$443:$C$10112,$C234,$D$443:$D$10112,$D234)</f>
        <v>228778</v>
      </c>
      <c r="GP234" s="446">
        <f t="shared" si="1085"/>
        <v>457588</v>
      </c>
      <c r="GQ234" s="446">
        <f t="shared" si="1085"/>
        <v>0</v>
      </c>
      <c r="GR234" s="446">
        <f t="shared" si="1085"/>
        <v>5389752</v>
      </c>
      <c r="GS234" s="446">
        <f t="shared" si="1085"/>
        <v>22606872</v>
      </c>
      <c r="GT234" s="446">
        <f t="shared" si="1085"/>
        <v>8739</v>
      </c>
      <c r="GU234" s="446">
        <f t="shared" si="1085"/>
        <v>52754655</v>
      </c>
      <c r="GV234" s="416"/>
      <c r="GW234" s="402"/>
      <c r="GX234" s="402"/>
      <c r="GY234" s="402"/>
      <c r="GZ234" s="402"/>
      <c r="HA234" s="402"/>
    </row>
    <row r="235" spans="1:209" ht="10.5" customHeight="1" x14ac:dyDescent="0.2">
      <c r="A235" s="417" t="str">
        <f t="shared" si="1019"/>
        <v>2018-19JULYY60</v>
      </c>
      <c r="B235" s="458" t="str">
        <f t="shared" si="1076"/>
        <v>2018-19</v>
      </c>
      <c r="C235" s="402" t="s">
        <v>673</v>
      </c>
      <c r="D235" s="458" t="str">
        <f t="shared" si="1077"/>
        <v>Y60</v>
      </c>
      <c r="E235" s="458" t="str">
        <f t="shared" si="1077"/>
        <v>Midlands</v>
      </c>
      <c r="F235" s="458" t="str">
        <f t="shared" si="1020"/>
        <v>Y60</v>
      </c>
      <c r="H235" s="446">
        <f t="shared" si="1021"/>
        <v>206652</v>
      </c>
      <c r="I235" s="446">
        <f t="shared" si="1021"/>
        <v>159136</v>
      </c>
      <c r="J235" s="446">
        <f t="shared" si="1021"/>
        <v>672681</v>
      </c>
      <c r="K235" s="446">
        <f t="shared" si="1022"/>
        <v>4</v>
      </c>
      <c r="L235" s="446">
        <f t="shared" si="1023"/>
        <v>1</v>
      </c>
      <c r="M235" s="446">
        <f t="shared" si="1024"/>
        <v>0</v>
      </c>
      <c r="N235" s="446">
        <f t="shared" si="1025"/>
        <v>21</v>
      </c>
      <c r="O235" s="446">
        <f t="shared" si="1026"/>
        <v>58</v>
      </c>
      <c r="P235" s="446">
        <f t="shared" si="1080"/>
        <v>0</v>
      </c>
      <c r="Q235" s="446">
        <f t="shared" si="1080"/>
        <v>0</v>
      </c>
      <c r="R235" s="446">
        <f t="shared" si="1080"/>
        <v>0</v>
      </c>
      <c r="S235" s="446">
        <f t="shared" si="1080"/>
        <v>151691</v>
      </c>
      <c r="T235" s="446">
        <f t="shared" si="1080"/>
        <v>12014</v>
      </c>
      <c r="U235" s="446">
        <f t="shared" si="1080"/>
        <v>7529</v>
      </c>
      <c r="V235" s="446">
        <f t="shared" si="1080"/>
        <v>75650</v>
      </c>
      <c r="W235" s="446">
        <f t="shared" si="1080"/>
        <v>48241</v>
      </c>
      <c r="X235" s="446">
        <f t="shared" si="1080"/>
        <v>1830</v>
      </c>
      <c r="Y235" s="446">
        <f t="shared" si="1080"/>
        <v>5255849</v>
      </c>
      <c r="Z235" s="446">
        <f t="shared" si="1028"/>
        <v>437</v>
      </c>
      <c r="AA235" s="446">
        <f t="shared" si="1029"/>
        <v>775</v>
      </c>
      <c r="AB235" s="446">
        <f t="shared" si="1030"/>
        <v>6065700</v>
      </c>
      <c r="AC235" s="446">
        <f t="shared" si="1031"/>
        <v>806</v>
      </c>
      <c r="AD235" s="446">
        <f t="shared" si="1032"/>
        <v>1787</v>
      </c>
      <c r="AE235" s="446">
        <f t="shared" si="1033"/>
        <v>100311323</v>
      </c>
      <c r="AF235" s="446">
        <f t="shared" si="1034"/>
        <v>1326</v>
      </c>
      <c r="AG235" s="446">
        <f t="shared" si="1035"/>
        <v>2685</v>
      </c>
      <c r="AH235" s="446">
        <f t="shared" si="1036"/>
        <v>143356519</v>
      </c>
      <c r="AI235" s="446">
        <f t="shared" si="1037"/>
        <v>2972</v>
      </c>
      <c r="AJ235" s="446">
        <f t="shared" si="1038"/>
        <v>7040</v>
      </c>
      <c r="AK235" s="446">
        <f t="shared" si="1039"/>
        <v>6324645</v>
      </c>
      <c r="AL235" s="446">
        <f t="shared" si="1040"/>
        <v>3456</v>
      </c>
      <c r="AM235" s="446">
        <f t="shared" si="1041"/>
        <v>8254</v>
      </c>
      <c r="AN235" s="446"/>
      <c r="AO235" s="446"/>
      <c r="AP235" s="446"/>
      <c r="AQ235" s="446"/>
      <c r="AR235" s="446"/>
      <c r="AS235" s="446"/>
      <c r="AT235" s="446">
        <f t="shared" si="1081"/>
        <v>7365</v>
      </c>
      <c r="AU235" s="446">
        <f t="shared" si="1081"/>
        <v>1392</v>
      </c>
      <c r="AV235" s="446">
        <f t="shared" si="1081"/>
        <v>1211</v>
      </c>
      <c r="AW235" s="446">
        <f t="shared" si="1081"/>
        <v>6</v>
      </c>
      <c r="AX235" s="446">
        <f t="shared" si="1081"/>
        <v>929</v>
      </c>
      <c r="AY235" s="446">
        <f t="shared" si="1081"/>
        <v>3833</v>
      </c>
      <c r="AZ235" s="446">
        <f t="shared" si="1081"/>
        <v>1975</v>
      </c>
      <c r="BA235" s="446"/>
      <c r="BB235" s="446"/>
      <c r="BC235" s="446"/>
      <c r="BD235" s="446"/>
      <c r="BE235" s="446"/>
      <c r="BF235" s="446"/>
      <c r="BG235" s="446"/>
      <c r="BH235" s="446"/>
      <c r="BI235" s="446">
        <f t="shared" si="1082"/>
        <v>87553</v>
      </c>
      <c r="BJ235" s="446">
        <f t="shared" si="1082"/>
        <v>5806</v>
      </c>
      <c r="BK235" s="446">
        <f t="shared" si="1082"/>
        <v>50967</v>
      </c>
      <c r="BL235" s="446">
        <f t="shared" si="1082"/>
        <v>144326</v>
      </c>
      <c r="BM235" s="446">
        <f t="shared" si="1082"/>
        <v>22594</v>
      </c>
      <c r="BN235" s="446">
        <f t="shared" si="1082"/>
        <v>17062</v>
      </c>
      <c r="BO235" s="446">
        <f t="shared" si="1082"/>
        <v>14500</v>
      </c>
      <c r="BP235" s="446">
        <f t="shared" si="1082"/>
        <v>11109</v>
      </c>
      <c r="BQ235" s="446">
        <f t="shared" si="1082"/>
        <v>97457</v>
      </c>
      <c r="BR235" s="446">
        <f t="shared" si="1082"/>
        <v>80688</v>
      </c>
      <c r="BS235" s="446">
        <f t="shared" si="1082"/>
        <v>77926</v>
      </c>
      <c r="BT235" s="446">
        <f t="shared" si="1082"/>
        <v>50582</v>
      </c>
      <c r="BU235" s="446">
        <f t="shared" si="1082"/>
        <v>3967</v>
      </c>
      <c r="BV235" s="446">
        <f t="shared" si="1082"/>
        <v>1927</v>
      </c>
      <c r="BW235" s="446"/>
      <c r="BX235" s="446"/>
      <c r="BY235" s="446"/>
      <c r="BZ235" s="446"/>
      <c r="CA235" s="446"/>
      <c r="CB235" s="446"/>
      <c r="CC235" s="446"/>
      <c r="CD235" s="446"/>
      <c r="CE235" s="446"/>
      <c r="CF235" s="446"/>
      <c r="CG235" s="446"/>
      <c r="CH235" s="446"/>
      <c r="CI235" s="446"/>
      <c r="CJ235" s="446"/>
      <c r="CK235" s="446"/>
      <c r="CL235" s="446"/>
      <c r="CM235" s="446"/>
      <c r="CN235" s="446"/>
      <c r="CO235" s="446"/>
      <c r="CP235" s="446"/>
      <c r="CQ235" s="446"/>
      <c r="CR235" s="446"/>
      <c r="CS235" s="446"/>
      <c r="CT235" s="446"/>
      <c r="CU235" s="446"/>
      <c r="CV235" s="446"/>
      <c r="CW235" s="446"/>
      <c r="CX235" s="446"/>
      <c r="CY235" s="446"/>
      <c r="CZ235" s="446"/>
      <c r="DA235" s="446"/>
      <c r="DB235" s="446"/>
      <c r="DC235" s="446"/>
      <c r="DD235" s="446"/>
      <c r="DE235" s="446"/>
      <c r="DF235" s="446"/>
      <c r="DG235" s="446"/>
      <c r="DH235" s="446"/>
      <c r="DI235" s="446"/>
      <c r="DJ235" s="446"/>
      <c r="DK235" s="446">
        <f t="shared" si="1044"/>
        <v>514</v>
      </c>
      <c r="DL235" s="446">
        <f t="shared" si="1044"/>
        <v>143344</v>
      </c>
      <c r="DM235" s="446">
        <f t="shared" si="1045"/>
        <v>279</v>
      </c>
      <c r="DN235" s="446">
        <f t="shared" si="1046"/>
        <v>452</v>
      </c>
      <c r="DO235" s="446">
        <f t="shared" si="1047"/>
        <v>7029</v>
      </c>
      <c r="DP235" s="446">
        <f t="shared" si="1047"/>
        <v>419880</v>
      </c>
      <c r="DQ235" s="446">
        <f t="shared" si="1048"/>
        <v>60</v>
      </c>
      <c r="DR235" s="446">
        <f t="shared" si="1049"/>
        <v>73</v>
      </c>
      <c r="DS235" s="446"/>
      <c r="DT235" s="446"/>
      <c r="DU235" s="446"/>
      <c r="DV235" s="446"/>
      <c r="DW235" s="446"/>
      <c r="DX235" s="446"/>
      <c r="DY235" s="446"/>
      <c r="DZ235" s="446"/>
      <c r="EA235" s="446"/>
      <c r="EB235" s="446"/>
      <c r="EC235" s="446"/>
      <c r="ED235" s="446"/>
      <c r="EE235" s="446"/>
      <c r="EF235" s="446"/>
      <c r="EG235" s="446" t="s">
        <v>152</v>
      </c>
      <c r="EH235" s="446" t="s">
        <v>152</v>
      </c>
      <c r="EI235" s="446">
        <f t="shared" si="1083"/>
        <v>260</v>
      </c>
      <c r="EJ235" s="446">
        <f t="shared" si="1083"/>
        <v>402</v>
      </c>
      <c r="EK235" s="446">
        <f t="shared" si="1083"/>
        <v>2038</v>
      </c>
      <c r="EL235" s="446">
        <f t="shared" si="1083"/>
        <v>0</v>
      </c>
      <c r="EM235" s="446">
        <f t="shared" si="1083"/>
        <v>3891</v>
      </c>
      <c r="EN235" s="446">
        <f t="shared" si="1083"/>
        <v>2229194</v>
      </c>
      <c r="EO235" s="446">
        <f t="shared" si="1051"/>
        <v>5545</v>
      </c>
      <c r="EP235" s="446">
        <f t="shared" si="1052"/>
        <v>10093</v>
      </c>
      <c r="EQ235" s="446">
        <f t="shared" si="1053"/>
        <v>10770997</v>
      </c>
      <c r="ER235" s="446">
        <f t="shared" si="1054"/>
        <v>5285</v>
      </c>
      <c r="ES235" s="446">
        <f t="shared" si="1055"/>
        <v>11962</v>
      </c>
      <c r="ET235" s="446">
        <f t="shared" si="1056"/>
        <v>0</v>
      </c>
      <c r="EU235" s="446" t="str">
        <f t="shared" si="1057"/>
        <v>-</v>
      </c>
      <c r="EV235" s="446" t="str">
        <f t="shared" si="1058"/>
        <v>-</v>
      </c>
      <c r="EW235" s="446">
        <f t="shared" si="1059"/>
        <v>29686922</v>
      </c>
      <c r="EX235" s="446">
        <f t="shared" si="1060"/>
        <v>7630</v>
      </c>
      <c r="EY235" s="446">
        <f t="shared" si="1061"/>
        <v>17058</v>
      </c>
      <c r="EZ235" s="447"/>
      <c r="FA235" s="446">
        <f t="shared" si="1062"/>
        <v>7</v>
      </c>
      <c r="FB235" s="417">
        <f t="shared" si="1078"/>
        <v>2018</v>
      </c>
      <c r="FC235" s="448">
        <f t="shared" si="1079"/>
        <v>43282</v>
      </c>
      <c r="FD235" s="449">
        <f t="shared" si="1063"/>
        <v>31</v>
      </c>
      <c r="FE235" s="450"/>
      <c r="FF235" s="451"/>
      <c r="FG235" s="450"/>
      <c r="FH235" s="452">
        <f t="shared" si="1064"/>
        <v>1.8806392542034294</v>
      </c>
      <c r="FI235" s="452">
        <f t="shared" si="1065"/>
        <v>1.4201764607957383</v>
      </c>
      <c r="FJ235" s="452">
        <f t="shared" si="1066"/>
        <v>1.925886571921902</v>
      </c>
      <c r="FK235" s="452">
        <f t="shared" si="1067"/>
        <v>1.4754947536193386</v>
      </c>
      <c r="FL235" s="452">
        <f t="shared" si="1068"/>
        <v>1.2882617316589557</v>
      </c>
      <c r="FM235" s="452">
        <f t="shared" si="1069"/>
        <v>1.0665961665565102</v>
      </c>
      <c r="FN235" s="452">
        <f t="shared" si="1070"/>
        <v>1.6153479405484961</v>
      </c>
      <c r="FO235" s="452">
        <f t="shared" si="1071"/>
        <v>1.048527186418192</v>
      </c>
      <c r="FP235" s="452">
        <f t="shared" si="1072"/>
        <v>2.16775956284153</v>
      </c>
      <c r="FQ235" s="452">
        <f t="shared" si="1073"/>
        <v>1.0530054644808744</v>
      </c>
      <c r="FR235" s="453"/>
      <c r="FS235" s="446">
        <f t="shared" si="1084"/>
        <v>233504</v>
      </c>
      <c r="FT235" s="446">
        <f t="shared" si="1084"/>
        <v>0</v>
      </c>
      <c r="FU235" s="446">
        <f t="shared" si="1084"/>
        <v>3298688</v>
      </c>
      <c r="FV235" s="446">
        <f t="shared" si="1084"/>
        <v>9188288</v>
      </c>
      <c r="FW235" s="446">
        <f t="shared" si="1084"/>
        <v>9307336</v>
      </c>
      <c r="FX235" s="446">
        <f t="shared" si="1084"/>
        <v>13457598</v>
      </c>
      <c r="FY235" s="446">
        <f t="shared" si="1084"/>
        <v>203083150</v>
      </c>
      <c r="FZ235" s="446">
        <f t="shared" si="1084"/>
        <v>339639892</v>
      </c>
      <c r="GA235" s="446">
        <f t="shared" si="1084"/>
        <v>15105010</v>
      </c>
      <c r="GB235" s="446"/>
      <c r="GC235" s="446"/>
      <c r="GD235" s="446"/>
      <c r="GE235" s="446"/>
      <c r="GF235" s="446"/>
      <c r="GG235" s="446"/>
      <c r="GH235" s="446"/>
      <c r="GI235" s="446"/>
      <c r="GJ235" s="446"/>
      <c r="GK235" s="446"/>
      <c r="GL235" s="446"/>
      <c r="GM235" s="446"/>
      <c r="GN235" s="446"/>
      <c r="GO235" s="446">
        <f t="shared" si="1085"/>
        <v>232544</v>
      </c>
      <c r="GP235" s="446">
        <f t="shared" si="1085"/>
        <v>511161</v>
      </c>
      <c r="GQ235" s="446">
        <f t="shared" si="1085"/>
        <v>0</v>
      </c>
      <c r="GR235" s="446">
        <f t="shared" si="1085"/>
        <v>4057244</v>
      </c>
      <c r="GS235" s="446">
        <f t="shared" si="1085"/>
        <v>24378605</v>
      </c>
      <c r="GT235" s="446">
        <f t="shared" si="1085"/>
        <v>0</v>
      </c>
      <c r="GU235" s="446">
        <f t="shared" si="1085"/>
        <v>66373132</v>
      </c>
      <c r="GV235" s="416"/>
      <c r="GW235" s="402"/>
      <c r="GX235" s="402"/>
      <c r="GY235" s="402"/>
      <c r="GZ235" s="402"/>
      <c r="HA235" s="402"/>
    </row>
    <row r="236" spans="1:209" ht="10.5" customHeight="1" x14ac:dyDescent="0.2">
      <c r="A236" s="417" t="str">
        <f t="shared" si="1019"/>
        <v>2018-19AUGUSTY60</v>
      </c>
      <c r="B236" s="458" t="str">
        <f t="shared" si="1076"/>
        <v>2018-19</v>
      </c>
      <c r="C236" s="402" t="s">
        <v>636</v>
      </c>
      <c r="D236" s="458" t="str">
        <f t="shared" si="1077"/>
        <v>Y60</v>
      </c>
      <c r="E236" s="458" t="str">
        <f t="shared" si="1077"/>
        <v>Midlands</v>
      </c>
      <c r="F236" s="458" t="str">
        <f t="shared" si="1020"/>
        <v>Y60</v>
      </c>
      <c r="H236" s="446">
        <f t="shared" si="1021"/>
        <v>187744</v>
      </c>
      <c r="I236" s="446">
        <f t="shared" si="1021"/>
        <v>144574</v>
      </c>
      <c r="J236" s="446">
        <f t="shared" si="1021"/>
        <v>551289</v>
      </c>
      <c r="K236" s="446">
        <f t="shared" si="1022"/>
        <v>4</v>
      </c>
      <c r="L236" s="446">
        <f t="shared" si="1023"/>
        <v>1</v>
      </c>
      <c r="M236" s="446">
        <f t="shared" si="1024"/>
        <v>0</v>
      </c>
      <c r="N236" s="446">
        <f t="shared" si="1025"/>
        <v>19</v>
      </c>
      <c r="O236" s="446">
        <f t="shared" si="1026"/>
        <v>52</v>
      </c>
      <c r="P236" s="446">
        <f t="shared" si="1080"/>
        <v>0</v>
      </c>
      <c r="Q236" s="446">
        <f t="shared" si="1080"/>
        <v>0</v>
      </c>
      <c r="R236" s="446">
        <f t="shared" si="1080"/>
        <v>0</v>
      </c>
      <c r="S236" s="446">
        <f t="shared" si="1080"/>
        <v>142349</v>
      </c>
      <c r="T236" s="446">
        <f t="shared" si="1080"/>
        <v>10932</v>
      </c>
      <c r="U236" s="446">
        <f t="shared" si="1080"/>
        <v>6901</v>
      </c>
      <c r="V236" s="446">
        <f t="shared" si="1080"/>
        <v>72474</v>
      </c>
      <c r="W236" s="446">
        <f t="shared" si="1080"/>
        <v>43144</v>
      </c>
      <c r="X236" s="446">
        <f t="shared" si="1080"/>
        <v>1814</v>
      </c>
      <c r="Y236" s="446">
        <f t="shared" si="1080"/>
        <v>4684086</v>
      </c>
      <c r="Z236" s="446">
        <f t="shared" si="1028"/>
        <v>428</v>
      </c>
      <c r="AA236" s="446">
        <f t="shared" si="1029"/>
        <v>759</v>
      </c>
      <c r="AB236" s="446">
        <f t="shared" si="1030"/>
        <v>5413960</v>
      </c>
      <c r="AC236" s="446">
        <f t="shared" si="1031"/>
        <v>785</v>
      </c>
      <c r="AD236" s="446">
        <f t="shared" si="1032"/>
        <v>1709</v>
      </c>
      <c r="AE236" s="446">
        <f t="shared" si="1033"/>
        <v>90046792</v>
      </c>
      <c r="AF236" s="446">
        <f t="shared" si="1034"/>
        <v>1242</v>
      </c>
      <c r="AG236" s="446">
        <f t="shared" si="1035"/>
        <v>2522</v>
      </c>
      <c r="AH236" s="446">
        <f t="shared" si="1036"/>
        <v>108875491</v>
      </c>
      <c r="AI236" s="446">
        <f t="shared" si="1037"/>
        <v>2524</v>
      </c>
      <c r="AJ236" s="446">
        <f t="shared" si="1038"/>
        <v>5839</v>
      </c>
      <c r="AK236" s="446">
        <f t="shared" si="1039"/>
        <v>5238147</v>
      </c>
      <c r="AL236" s="446">
        <f t="shared" si="1040"/>
        <v>2888</v>
      </c>
      <c r="AM236" s="446">
        <f t="shared" si="1041"/>
        <v>6541</v>
      </c>
      <c r="AN236" s="446"/>
      <c r="AO236" s="446"/>
      <c r="AP236" s="446"/>
      <c r="AQ236" s="446"/>
      <c r="AR236" s="446"/>
      <c r="AS236" s="446"/>
      <c r="AT236" s="446">
        <f t="shared" si="1081"/>
        <v>6506</v>
      </c>
      <c r="AU236" s="446">
        <f t="shared" si="1081"/>
        <v>1468</v>
      </c>
      <c r="AV236" s="446">
        <f t="shared" si="1081"/>
        <v>845</v>
      </c>
      <c r="AW236" s="446">
        <f t="shared" si="1081"/>
        <v>8</v>
      </c>
      <c r="AX236" s="446">
        <f t="shared" si="1081"/>
        <v>1037</v>
      </c>
      <c r="AY236" s="446">
        <f t="shared" si="1081"/>
        <v>3156</v>
      </c>
      <c r="AZ236" s="446">
        <f t="shared" si="1081"/>
        <v>1999</v>
      </c>
      <c r="BA236" s="446"/>
      <c r="BB236" s="446"/>
      <c r="BC236" s="446"/>
      <c r="BD236" s="446"/>
      <c r="BE236" s="446"/>
      <c r="BF236" s="446"/>
      <c r="BG236" s="446"/>
      <c r="BH236" s="446"/>
      <c r="BI236" s="446">
        <f t="shared" si="1082"/>
        <v>83653</v>
      </c>
      <c r="BJ236" s="446">
        <f t="shared" si="1082"/>
        <v>5607</v>
      </c>
      <c r="BK236" s="446">
        <f t="shared" si="1082"/>
        <v>46583</v>
      </c>
      <c r="BL236" s="446">
        <f t="shared" si="1082"/>
        <v>135843</v>
      </c>
      <c r="BM236" s="446">
        <f t="shared" si="1082"/>
        <v>20905</v>
      </c>
      <c r="BN236" s="446">
        <f t="shared" si="1082"/>
        <v>15746</v>
      </c>
      <c r="BO236" s="446">
        <f t="shared" si="1082"/>
        <v>13494</v>
      </c>
      <c r="BP236" s="446">
        <f t="shared" si="1082"/>
        <v>10314</v>
      </c>
      <c r="BQ236" s="446">
        <f t="shared" si="1082"/>
        <v>93607</v>
      </c>
      <c r="BR236" s="446">
        <f t="shared" si="1082"/>
        <v>77404</v>
      </c>
      <c r="BS236" s="446">
        <f t="shared" si="1082"/>
        <v>69041</v>
      </c>
      <c r="BT236" s="446">
        <f t="shared" si="1082"/>
        <v>45249</v>
      </c>
      <c r="BU236" s="446">
        <f t="shared" si="1082"/>
        <v>4030</v>
      </c>
      <c r="BV236" s="446">
        <f t="shared" si="1082"/>
        <v>1896</v>
      </c>
      <c r="BW236" s="446"/>
      <c r="BX236" s="446"/>
      <c r="BY236" s="446"/>
      <c r="BZ236" s="446"/>
      <c r="CA236" s="446"/>
      <c r="CB236" s="446"/>
      <c r="CC236" s="446"/>
      <c r="CD236" s="446"/>
      <c r="CE236" s="446"/>
      <c r="CF236" s="446"/>
      <c r="CG236" s="446"/>
      <c r="CH236" s="446"/>
      <c r="CI236" s="446"/>
      <c r="CJ236" s="446"/>
      <c r="CK236" s="446"/>
      <c r="CL236" s="446"/>
      <c r="CM236" s="446"/>
      <c r="CN236" s="446"/>
      <c r="CO236" s="446"/>
      <c r="CP236" s="446"/>
      <c r="CQ236" s="446"/>
      <c r="CR236" s="446"/>
      <c r="CS236" s="446"/>
      <c r="CT236" s="446"/>
      <c r="CU236" s="446"/>
      <c r="CV236" s="446"/>
      <c r="CW236" s="446"/>
      <c r="CX236" s="446"/>
      <c r="CY236" s="446"/>
      <c r="CZ236" s="446"/>
      <c r="DA236" s="446"/>
      <c r="DB236" s="446"/>
      <c r="DC236" s="446"/>
      <c r="DD236" s="446"/>
      <c r="DE236" s="446"/>
      <c r="DF236" s="446"/>
      <c r="DG236" s="446"/>
      <c r="DH236" s="446"/>
      <c r="DI236" s="446"/>
      <c r="DJ236" s="446"/>
      <c r="DK236" s="446">
        <f t="shared" si="1044"/>
        <v>495</v>
      </c>
      <c r="DL236" s="446">
        <f t="shared" si="1044"/>
        <v>132868</v>
      </c>
      <c r="DM236" s="446">
        <f t="shared" si="1045"/>
        <v>268</v>
      </c>
      <c r="DN236" s="446">
        <f t="shared" si="1046"/>
        <v>459</v>
      </c>
      <c r="DO236" s="446">
        <f t="shared" si="1047"/>
        <v>6267</v>
      </c>
      <c r="DP236" s="446">
        <f t="shared" si="1047"/>
        <v>214041</v>
      </c>
      <c r="DQ236" s="446">
        <f t="shared" si="1048"/>
        <v>34</v>
      </c>
      <c r="DR236" s="446">
        <f t="shared" si="1049"/>
        <v>65</v>
      </c>
      <c r="DS236" s="446"/>
      <c r="DT236" s="446"/>
      <c r="DU236" s="446"/>
      <c r="DV236" s="446"/>
      <c r="DW236" s="446"/>
      <c r="DX236" s="446"/>
      <c r="DY236" s="446"/>
      <c r="DZ236" s="446"/>
      <c r="EA236" s="446"/>
      <c r="EB236" s="446"/>
      <c r="EC236" s="446"/>
      <c r="ED236" s="446"/>
      <c r="EE236" s="446"/>
      <c r="EF236" s="446"/>
      <c r="EG236" s="446" t="s">
        <v>152</v>
      </c>
      <c r="EH236" s="446" t="s">
        <v>152</v>
      </c>
      <c r="EI236" s="446">
        <f t="shared" si="1083"/>
        <v>229</v>
      </c>
      <c r="EJ236" s="446">
        <f t="shared" si="1083"/>
        <v>478</v>
      </c>
      <c r="EK236" s="446">
        <f t="shared" si="1083"/>
        <v>3149</v>
      </c>
      <c r="EL236" s="446">
        <f t="shared" si="1083"/>
        <v>2</v>
      </c>
      <c r="EM236" s="446">
        <f t="shared" si="1083"/>
        <v>3612</v>
      </c>
      <c r="EN236" s="446">
        <f t="shared" si="1083"/>
        <v>2313277</v>
      </c>
      <c r="EO236" s="446">
        <f t="shared" si="1051"/>
        <v>4839</v>
      </c>
      <c r="EP236" s="446">
        <f t="shared" si="1052"/>
        <v>9632</v>
      </c>
      <c r="EQ236" s="446">
        <f t="shared" si="1053"/>
        <v>14631000</v>
      </c>
      <c r="ER236" s="446">
        <f t="shared" si="1054"/>
        <v>4646</v>
      </c>
      <c r="ES236" s="446">
        <f t="shared" si="1055"/>
        <v>10763</v>
      </c>
      <c r="ET236" s="446">
        <f t="shared" si="1056"/>
        <v>10787</v>
      </c>
      <c r="EU236" s="446">
        <f t="shared" si="1057"/>
        <v>5394</v>
      </c>
      <c r="EV236" s="446">
        <f t="shared" si="1058"/>
        <v>8668</v>
      </c>
      <c r="EW236" s="446">
        <f t="shared" si="1059"/>
        <v>26545617</v>
      </c>
      <c r="EX236" s="446">
        <f t="shared" si="1060"/>
        <v>7349</v>
      </c>
      <c r="EY236" s="446">
        <f t="shared" si="1061"/>
        <v>16544</v>
      </c>
      <c r="EZ236" s="447"/>
      <c r="FA236" s="446">
        <f t="shared" si="1062"/>
        <v>8</v>
      </c>
      <c r="FB236" s="417">
        <f t="shared" si="1078"/>
        <v>2018</v>
      </c>
      <c r="FC236" s="448">
        <f t="shared" si="1079"/>
        <v>43313</v>
      </c>
      <c r="FD236" s="449">
        <f t="shared" si="1063"/>
        <v>31</v>
      </c>
      <c r="FE236" s="450"/>
      <c r="FF236" s="451"/>
      <c r="FG236" s="450"/>
      <c r="FH236" s="452">
        <f t="shared" si="1064"/>
        <v>1.9122758873033296</v>
      </c>
      <c r="FI236" s="452">
        <f t="shared" si="1065"/>
        <v>1.4403585803146726</v>
      </c>
      <c r="FJ236" s="452">
        <f t="shared" si="1066"/>
        <v>1.9553687871322996</v>
      </c>
      <c r="FK236" s="452">
        <f t="shared" si="1067"/>
        <v>1.4945660049268221</v>
      </c>
      <c r="FL236" s="452">
        <f t="shared" si="1068"/>
        <v>1.2915942268951623</v>
      </c>
      <c r="FM236" s="452">
        <f t="shared" si="1069"/>
        <v>1.0680243949554322</v>
      </c>
      <c r="FN236" s="452">
        <f t="shared" si="1070"/>
        <v>1.6002456888559244</v>
      </c>
      <c r="FO236" s="452">
        <f t="shared" si="1071"/>
        <v>1.0487900982755423</v>
      </c>
      <c r="FP236" s="452">
        <f t="shared" si="1072"/>
        <v>2.2216097023153254</v>
      </c>
      <c r="FQ236" s="452">
        <f t="shared" si="1073"/>
        <v>1.0452039691289967</v>
      </c>
      <c r="FR236" s="453"/>
      <c r="FS236" s="446">
        <f t="shared" si="1084"/>
        <v>213748</v>
      </c>
      <c r="FT236" s="446">
        <f t="shared" si="1084"/>
        <v>0</v>
      </c>
      <c r="FU236" s="446">
        <f t="shared" si="1084"/>
        <v>2677732</v>
      </c>
      <c r="FV236" s="446">
        <f t="shared" si="1084"/>
        <v>7461814</v>
      </c>
      <c r="FW236" s="446">
        <f t="shared" si="1084"/>
        <v>8296391</v>
      </c>
      <c r="FX236" s="446">
        <f t="shared" si="1084"/>
        <v>11793139</v>
      </c>
      <c r="FY236" s="446">
        <f t="shared" si="1084"/>
        <v>182812674</v>
      </c>
      <c r="FZ236" s="446">
        <f t="shared" si="1084"/>
        <v>251906380</v>
      </c>
      <c r="GA236" s="446">
        <f t="shared" si="1084"/>
        <v>11865132</v>
      </c>
      <c r="GB236" s="446"/>
      <c r="GC236" s="446"/>
      <c r="GD236" s="446"/>
      <c r="GE236" s="446"/>
      <c r="GF236" s="446"/>
      <c r="GG236" s="446"/>
      <c r="GH236" s="446"/>
      <c r="GI236" s="446"/>
      <c r="GJ236" s="446"/>
      <c r="GK236" s="446"/>
      <c r="GL236" s="446"/>
      <c r="GM236" s="446"/>
      <c r="GN236" s="446"/>
      <c r="GO236" s="446">
        <f t="shared" si="1085"/>
        <v>226974</v>
      </c>
      <c r="GP236" s="446">
        <f t="shared" si="1085"/>
        <v>406879</v>
      </c>
      <c r="GQ236" s="446">
        <f t="shared" si="1085"/>
        <v>0</v>
      </c>
      <c r="GR236" s="446">
        <f t="shared" si="1085"/>
        <v>4604096</v>
      </c>
      <c r="GS236" s="446">
        <f t="shared" si="1085"/>
        <v>33892256</v>
      </c>
      <c r="GT236" s="446">
        <f t="shared" si="1085"/>
        <v>17336</v>
      </c>
      <c r="GU236" s="446">
        <f t="shared" si="1085"/>
        <v>59757312</v>
      </c>
      <c r="GV236" s="416"/>
      <c r="GW236" s="402"/>
      <c r="GX236" s="402"/>
      <c r="GY236" s="402"/>
      <c r="GZ236" s="402"/>
      <c r="HA236" s="402"/>
    </row>
    <row r="237" spans="1:209" ht="10.5" customHeight="1" x14ac:dyDescent="0.2">
      <c r="A237" s="417" t="str">
        <f t="shared" si="1019"/>
        <v>2018-19SEPTEMBERY60</v>
      </c>
      <c r="B237" s="458" t="str">
        <f t="shared" si="1076"/>
        <v>2018-19</v>
      </c>
      <c r="C237" s="402" t="s">
        <v>640</v>
      </c>
      <c r="D237" s="458" t="str">
        <f t="shared" si="1077"/>
        <v>Y60</v>
      </c>
      <c r="E237" s="458" t="str">
        <f t="shared" si="1077"/>
        <v>Midlands</v>
      </c>
      <c r="F237" s="458" t="str">
        <f t="shared" si="1020"/>
        <v>Y60</v>
      </c>
      <c r="H237" s="446">
        <f t="shared" si="1021"/>
        <v>190280</v>
      </c>
      <c r="I237" s="446">
        <f t="shared" si="1021"/>
        <v>146142</v>
      </c>
      <c r="J237" s="446">
        <f t="shared" si="1021"/>
        <v>595386</v>
      </c>
      <c r="K237" s="446">
        <f t="shared" si="1022"/>
        <v>4</v>
      </c>
      <c r="L237" s="446">
        <f t="shared" si="1023"/>
        <v>1</v>
      </c>
      <c r="M237" s="446">
        <f t="shared" si="1024"/>
        <v>0</v>
      </c>
      <c r="N237" s="446">
        <f t="shared" si="1025"/>
        <v>20</v>
      </c>
      <c r="O237" s="446">
        <f t="shared" si="1026"/>
        <v>52</v>
      </c>
      <c r="P237" s="446">
        <f t="shared" si="1080"/>
        <v>0</v>
      </c>
      <c r="Q237" s="446">
        <f t="shared" si="1080"/>
        <v>0</v>
      </c>
      <c r="R237" s="446">
        <f t="shared" si="1080"/>
        <v>0</v>
      </c>
      <c r="S237" s="446">
        <f t="shared" si="1080"/>
        <v>142414</v>
      </c>
      <c r="T237" s="446">
        <f t="shared" si="1080"/>
        <v>11195</v>
      </c>
      <c r="U237" s="446">
        <f t="shared" si="1080"/>
        <v>7148</v>
      </c>
      <c r="V237" s="446">
        <f t="shared" si="1080"/>
        <v>74816</v>
      </c>
      <c r="W237" s="446">
        <f t="shared" si="1080"/>
        <v>42147</v>
      </c>
      <c r="X237" s="446">
        <f t="shared" si="1080"/>
        <v>1675</v>
      </c>
      <c r="Y237" s="446">
        <f t="shared" si="1080"/>
        <v>4780876</v>
      </c>
      <c r="Z237" s="446">
        <f t="shared" si="1028"/>
        <v>427</v>
      </c>
      <c r="AA237" s="446">
        <f t="shared" si="1029"/>
        <v>753</v>
      </c>
      <c r="AB237" s="446">
        <f t="shared" si="1030"/>
        <v>5572480</v>
      </c>
      <c r="AC237" s="446">
        <f t="shared" si="1031"/>
        <v>780</v>
      </c>
      <c r="AD237" s="446">
        <f t="shared" si="1032"/>
        <v>1743</v>
      </c>
      <c r="AE237" s="446">
        <f t="shared" si="1033"/>
        <v>95646702</v>
      </c>
      <c r="AF237" s="446">
        <f t="shared" si="1034"/>
        <v>1278</v>
      </c>
      <c r="AG237" s="446">
        <f t="shared" si="1035"/>
        <v>2578</v>
      </c>
      <c r="AH237" s="446">
        <f t="shared" si="1036"/>
        <v>115028223</v>
      </c>
      <c r="AI237" s="446">
        <f t="shared" si="1037"/>
        <v>2729</v>
      </c>
      <c r="AJ237" s="446">
        <f t="shared" si="1038"/>
        <v>6319</v>
      </c>
      <c r="AK237" s="446">
        <f t="shared" si="1039"/>
        <v>5067998</v>
      </c>
      <c r="AL237" s="446">
        <f t="shared" si="1040"/>
        <v>3026</v>
      </c>
      <c r="AM237" s="446">
        <f t="shared" si="1041"/>
        <v>7677</v>
      </c>
      <c r="AN237" s="446"/>
      <c r="AO237" s="446"/>
      <c r="AP237" s="446"/>
      <c r="AQ237" s="446"/>
      <c r="AR237" s="446"/>
      <c r="AS237" s="446"/>
      <c r="AT237" s="446">
        <f t="shared" si="1081"/>
        <v>6417</v>
      </c>
      <c r="AU237" s="446">
        <f t="shared" si="1081"/>
        <v>1592</v>
      </c>
      <c r="AV237" s="446">
        <f t="shared" si="1081"/>
        <v>789</v>
      </c>
      <c r="AW237" s="446">
        <f t="shared" si="1081"/>
        <v>6</v>
      </c>
      <c r="AX237" s="446">
        <f t="shared" si="1081"/>
        <v>945</v>
      </c>
      <c r="AY237" s="446">
        <f t="shared" si="1081"/>
        <v>3091</v>
      </c>
      <c r="AZ237" s="446">
        <f t="shared" si="1081"/>
        <v>1773</v>
      </c>
      <c r="BA237" s="446"/>
      <c r="BB237" s="446"/>
      <c r="BC237" s="446"/>
      <c r="BD237" s="446"/>
      <c r="BE237" s="446"/>
      <c r="BF237" s="446"/>
      <c r="BG237" s="446"/>
      <c r="BH237" s="446"/>
      <c r="BI237" s="446">
        <f t="shared" si="1082"/>
        <v>83619</v>
      </c>
      <c r="BJ237" s="446">
        <f t="shared" si="1082"/>
        <v>5640</v>
      </c>
      <c r="BK237" s="446">
        <f t="shared" si="1082"/>
        <v>46738</v>
      </c>
      <c r="BL237" s="446">
        <f t="shared" si="1082"/>
        <v>135997</v>
      </c>
      <c r="BM237" s="446">
        <f t="shared" si="1082"/>
        <v>21229</v>
      </c>
      <c r="BN237" s="446">
        <f t="shared" si="1082"/>
        <v>16043</v>
      </c>
      <c r="BO237" s="446">
        <f t="shared" si="1082"/>
        <v>13812</v>
      </c>
      <c r="BP237" s="446">
        <f t="shared" si="1082"/>
        <v>10584</v>
      </c>
      <c r="BQ237" s="446">
        <f t="shared" si="1082"/>
        <v>95755</v>
      </c>
      <c r="BR237" s="446">
        <f t="shared" si="1082"/>
        <v>79641</v>
      </c>
      <c r="BS237" s="446">
        <f t="shared" si="1082"/>
        <v>69449</v>
      </c>
      <c r="BT237" s="446">
        <f t="shared" si="1082"/>
        <v>44039</v>
      </c>
      <c r="BU237" s="446">
        <f t="shared" si="1082"/>
        <v>4051</v>
      </c>
      <c r="BV237" s="446">
        <f t="shared" si="1082"/>
        <v>1744</v>
      </c>
      <c r="BW237" s="446"/>
      <c r="BX237" s="446"/>
      <c r="BY237" s="446"/>
      <c r="BZ237" s="446"/>
      <c r="CA237" s="446"/>
      <c r="CB237" s="446"/>
      <c r="CC237" s="446"/>
      <c r="CD237" s="446"/>
      <c r="CE237" s="446"/>
      <c r="CF237" s="446"/>
      <c r="CG237" s="446"/>
      <c r="CH237" s="446"/>
      <c r="CI237" s="446"/>
      <c r="CJ237" s="446"/>
      <c r="CK237" s="446"/>
      <c r="CL237" s="446"/>
      <c r="CM237" s="446"/>
      <c r="CN237" s="446"/>
      <c r="CO237" s="446"/>
      <c r="CP237" s="446"/>
      <c r="CQ237" s="446"/>
      <c r="CR237" s="446"/>
      <c r="CS237" s="446"/>
      <c r="CT237" s="446"/>
      <c r="CU237" s="446"/>
      <c r="CV237" s="446"/>
      <c r="CW237" s="446"/>
      <c r="CX237" s="446"/>
      <c r="CY237" s="446"/>
      <c r="CZ237" s="446"/>
      <c r="DA237" s="446"/>
      <c r="DB237" s="446"/>
      <c r="DC237" s="446"/>
      <c r="DD237" s="446"/>
      <c r="DE237" s="446"/>
      <c r="DF237" s="446"/>
      <c r="DG237" s="446"/>
      <c r="DH237" s="446"/>
      <c r="DI237" s="446"/>
      <c r="DJ237" s="446"/>
      <c r="DK237" s="446">
        <f t="shared" si="1044"/>
        <v>470</v>
      </c>
      <c r="DL237" s="446">
        <f t="shared" si="1044"/>
        <v>124462</v>
      </c>
      <c r="DM237" s="446">
        <f t="shared" si="1045"/>
        <v>265</v>
      </c>
      <c r="DN237" s="446">
        <f t="shared" si="1046"/>
        <v>478</v>
      </c>
      <c r="DO237" s="446">
        <f t="shared" si="1047"/>
        <v>6261</v>
      </c>
      <c r="DP237" s="446">
        <f t="shared" si="1047"/>
        <v>211901</v>
      </c>
      <c r="DQ237" s="446">
        <f t="shared" si="1048"/>
        <v>34</v>
      </c>
      <c r="DR237" s="446">
        <f t="shared" si="1049"/>
        <v>65</v>
      </c>
      <c r="DS237" s="446"/>
      <c r="DT237" s="446"/>
      <c r="DU237" s="446"/>
      <c r="DV237" s="446"/>
      <c r="DW237" s="446"/>
      <c r="DX237" s="446"/>
      <c r="DY237" s="446"/>
      <c r="DZ237" s="446"/>
      <c r="EA237" s="446"/>
      <c r="EB237" s="446"/>
      <c r="EC237" s="446"/>
      <c r="ED237" s="446"/>
      <c r="EE237" s="446"/>
      <c r="EF237" s="446"/>
      <c r="EG237" s="446" t="s">
        <v>152</v>
      </c>
      <c r="EH237" s="446" t="s">
        <v>152</v>
      </c>
      <c r="EI237" s="446">
        <f t="shared" si="1083"/>
        <v>191</v>
      </c>
      <c r="EJ237" s="446">
        <f t="shared" si="1083"/>
        <v>316</v>
      </c>
      <c r="EK237" s="446">
        <f t="shared" si="1083"/>
        <v>2438</v>
      </c>
      <c r="EL237" s="446">
        <f t="shared" si="1083"/>
        <v>4</v>
      </c>
      <c r="EM237" s="446">
        <f t="shared" si="1083"/>
        <v>3215</v>
      </c>
      <c r="EN237" s="446">
        <f t="shared" si="1083"/>
        <v>1711986</v>
      </c>
      <c r="EO237" s="446">
        <f t="shared" si="1051"/>
        <v>5418</v>
      </c>
      <c r="EP237" s="446">
        <f t="shared" si="1052"/>
        <v>11782</v>
      </c>
      <c r="EQ237" s="446">
        <f t="shared" si="1053"/>
        <v>14260034</v>
      </c>
      <c r="ER237" s="446">
        <f t="shared" si="1054"/>
        <v>5849</v>
      </c>
      <c r="ES237" s="446">
        <f t="shared" si="1055"/>
        <v>13382</v>
      </c>
      <c r="ET237" s="446">
        <f t="shared" si="1056"/>
        <v>22322</v>
      </c>
      <c r="EU237" s="446">
        <f t="shared" si="1057"/>
        <v>5581</v>
      </c>
      <c r="EV237" s="446">
        <f t="shared" si="1058"/>
        <v>9782</v>
      </c>
      <c r="EW237" s="446">
        <f t="shared" si="1059"/>
        <v>25355564</v>
      </c>
      <c r="EX237" s="446">
        <f t="shared" si="1060"/>
        <v>7887</v>
      </c>
      <c r="EY237" s="446">
        <f t="shared" si="1061"/>
        <v>18203</v>
      </c>
      <c r="EZ237" s="447"/>
      <c r="FA237" s="446">
        <f t="shared" si="1062"/>
        <v>9</v>
      </c>
      <c r="FB237" s="417">
        <f t="shared" si="1078"/>
        <v>2018</v>
      </c>
      <c r="FC237" s="448">
        <f t="shared" si="1079"/>
        <v>43344</v>
      </c>
      <c r="FD237" s="449">
        <f t="shared" si="1063"/>
        <v>30</v>
      </c>
      <c r="FE237" s="450"/>
      <c r="FF237" s="451"/>
      <c r="FG237" s="450"/>
      <c r="FH237" s="452">
        <f t="shared" si="1064"/>
        <v>1.8962929879410451</v>
      </c>
      <c r="FI237" s="452">
        <f t="shared" si="1065"/>
        <v>1.4330504689593568</v>
      </c>
      <c r="FJ237" s="452">
        <f t="shared" si="1066"/>
        <v>1.932288752098489</v>
      </c>
      <c r="FK237" s="452">
        <f t="shared" si="1067"/>
        <v>1.4806939003917179</v>
      </c>
      <c r="FL237" s="452">
        <f t="shared" si="1068"/>
        <v>1.2798732891360136</v>
      </c>
      <c r="FM237" s="452">
        <f t="shared" si="1069"/>
        <v>1.0644915526090675</v>
      </c>
      <c r="FN237" s="452">
        <f t="shared" si="1070"/>
        <v>1.6477803876907016</v>
      </c>
      <c r="FO237" s="452">
        <f t="shared" si="1071"/>
        <v>1.0448905022896053</v>
      </c>
      <c r="FP237" s="452">
        <f t="shared" si="1072"/>
        <v>2.4185074626865672</v>
      </c>
      <c r="FQ237" s="452">
        <f t="shared" si="1073"/>
        <v>1.0411940298507463</v>
      </c>
      <c r="FR237" s="453"/>
      <c r="FS237" s="446">
        <f t="shared" si="1084"/>
        <v>214695</v>
      </c>
      <c r="FT237" s="446">
        <f t="shared" si="1084"/>
        <v>0</v>
      </c>
      <c r="FU237" s="446">
        <f t="shared" si="1084"/>
        <v>2863323</v>
      </c>
      <c r="FV237" s="446">
        <f t="shared" si="1084"/>
        <v>7664202</v>
      </c>
      <c r="FW237" s="446">
        <f t="shared" si="1084"/>
        <v>8425261</v>
      </c>
      <c r="FX237" s="446">
        <f t="shared" si="1084"/>
        <v>12456964</v>
      </c>
      <c r="FY237" s="446">
        <f t="shared" si="1084"/>
        <v>192849874</v>
      </c>
      <c r="FZ237" s="446">
        <f t="shared" si="1084"/>
        <v>266346864</v>
      </c>
      <c r="GA237" s="446">
        <f t="shared" si="1084"/>
        <v>12859250</v>
      </c>
      <c r="GB237" s="446"/>
      <c r="GC237" s="446"/>
      <c r="GD237" s="446"/>
      <c r="GE237" s="446"/>
      <c r="GF237" s="446"/>
      <c r="GG237" s="446"/>
      <c r="GH237" s="446"/>
      <c r="GI237" s="446"/>
      <c r="GJ237" s="446"/>
      <c r="GK237" s="446"/>
      <c r="GL237" s="446"/>
      <c r="GM237" s="446"/>
      <c r="GN237" s="446"/>
      <c r="GO237" s="446">
        <f t="shared" si="1085"/>
        <v>224806</v>
      </c>
      <c r="GP237" s="446">
        <f t="shared" si="1085"/>
        <v>408617</v>
      </c>
      <c r="GQ237" s="446">
        <f t="shared" si="1085"/>
        <v>0</v>
      </c>
      <c r="GR237" s="446">
        <f t="shared" si="1085"/>
        <v>3723112</v>
      </c>
      <c r="GS237" s="446">
        <f t="shared" si="1085"/>
        <v>32624773</v>
      </c>
      <c r="GT237" s="446">
        <f t="shared" si="1085"/>
        <v>39128</v>
      </c>
      <c r="GU237" s="446">
        <f t="shared" si="1085"/>
        <v>58523768</v>
      </c>
      <c r="GV237" s="416"/>
      <c r="GW237" s="402"/>
      <c r="GX237" s="402"/>
      <c r="GY237" s="402"/>
      <c r="GZ237" s="402"/>
      <c r="HA237" s="402"/>
    </row>
    <row r="238" spans="1:209" ht="10.5" customHeight="1" x14ac:dyDescent="0.2">
      <c r="A238" s="417" t="str">
        <f t="shared" si="1019"/>
        <v>2018-19OCTOBERY60</v>
      </c>
      <c r="B238" s="458" t="str">
        <f t="shared" si="1076"/>
        <v>2018-19</v>
      </c>
      <c r="C238" s="402" t="s">
        <v>643</v>
      </c>
      <c r="D238" s="458" t="str">
        <f t="shared" si="1077"/>
        <v>Y60</v>
      </c>
      <c r="E238" s="458" t="str">
        <f t="shared" si="1077"/>
        <v>Midlands</v>
      </c>
      <c r="F238" s="458" t="str">
        <f t="shared" si="1020"/>
        <v>Y60</v>
      </c>
      <c r="H238" s="446">
        <f t="shared" si="1021"/>
        <v>194124</v>
      </c>
      <c r="I238" s="446">
        <f t="shared" si="1021"/>
        <v>146980</v>
      </c>
      <c r="J238" s="446">
        <f t="shared" si="1021"/>
        <v>687275</v>
      </c>
      <c r="K238" s="446">
        <f t="shared" si="1022"/>
        <v>5</v>
      </c>
      <c r="L238" s="446">
        <f t="shared" si="1023"/>
        <v>1</v>
      </c>
      <c r="M238" s="446">
        <f t="shared" si="1024"/>
        <v>0</v>
      </c>
      <c r="N238" s="446">
        <f t="shared" si="1025"/>
        <v>26</v>
      </c>
      <c r="O238" s="446">
        <f t="shared" si="1026"/>
        <v>60</v>
      </c>
      <c r="P238" s="446">
        <f t="shared" si="1080"/>
        <v>0</v>
      </c>
      <c r="Q238" s="446">
        <f t="shared" si="1080"/>
        <v>0</v>
      </c>
      <c r="R238" s="446">
        <f t="shared" si="1080"/>
        <v>0</v>
      </c>
      <c r="S238" s="446">
        <f t="shared" si="1080"/>
        <v>148687</v>
      </c>
      <c r="T238" s="446">
        <f t="shared" si="1080"/>
        <v>11563</v>
      </c>
      <c r="U238" s="446">
        <f t="shared" si="1080"/>
        <v>7546</v>
      </c>
      <c r="V238" s="446">
        <f t="shared" si="1080"/>
        <v>76406</v>
      </c>
      <c r="W238" s="446">
        <f t="shared" si="1080"/>
        <v>44888</v>
      </c>
      <c r="X238" s="446">
        <f t="shared" si="1080"/>
        <v>1775</v>
      </c>
      <c r="Y238" s="446">
        <f t="shared" si="1080"/>
        <v>5031856</v>
      </c>
      <c r="Z238" s="446">
        <f t="shared" si="1028"/>
        <v>435</v>
      </c>
      <c r="AA238" s="446">
        <f t="shared" si="1029"/>
        <v>762</v>
      </c>
      <c r="AB238" s="446">
        <f t="shared" si="1030"/>
        <v>5798260</v>
      </c>
      <c r="AC238" s="446">
        <f t="shared" si="1031"/>
        <v>768</v>
      </c>
      <c r="AD238" s="446">
        <f t="shared" si="1032"/>
        <v>1658</v>
      </c>
      <c r="AE238" s="446">
        <f t="shared" si="1033"/>
        <v>91834801</v>
      </c>
      <c r="AF238" s="446">
        <f t="shared" si="1034"/>
        <v>1202</v>
      </c>
      <c r="AG238" s="446">
        <f t="shared" si="1035"/>
        <v>2393</v>
      </c>
      <c r="AH238" s="446">
        <f t="shared" si="1036"/>
        <v>116550269</v>
      </c>
      <c r="AI238" s="446">
        <f t="shared" si="1037"/>
        <v>2596</v>
      </c>
      <c r="AJ238" s="446">
        <f t="shared" si="1038"/>
        <v>5967</v>
      </c>
      <c r="AK238" s="446">
        <f t="shared" si="1039"/>
        <v>5602716</v>
      </c>
      <c r="AL238" s="446">
        <f t="shared" si="1040"/>
        <v>3156</v>
      </c>
      <c r="AM238" s="446">
        <f t="shared" si="1041"/>
        <v>7517</v>
      </c>
      <c r="AN238" s="446"/>
      <c r="AO238" s="446"/>
      <c r="AP238" s="446"/>
      <c r="AQ238" s="446"/>
      <c r="AR238" s="446"/>
      <c r="AS238" s="446"/>
      <c r="AT238" s="446">
        <f t="shared" si="1081"/>
        <v>6977</v>
      </c>
      <c r="AU238" s="446">
        <f t="shared" si="1081"/>
        <v>1843</v>
      </c>
      <c r="AV238" s="446">
        <f t="shared" si="1081"/>
        <v>879</v>
      </c>
      <c r="AW238" s="446">
        <f t="shared" si="1081"/>
        <v>10</v>
      </c>
      <c r="AX238" s="446">
        <f t="shared" si="1081"/>
        <v>1061</v>
      </c>
      <c r="AY238" s="446">
        <f t="shared" si="1081"/>
        <v>3194</v>
      </c>
      <c r="AZ238" s="446">
        <f t="shared" si="1081"/>
        <v>1890</v>
      </c>
      <c r="BA238" s="446"/>
      <c r="BB238" s="446"/>
      <c r="BC238" s="446"/>
      <c r="BD238" s="446"/>
      <c r="BE238" s="446"/>
      <c r="BF238" s="446"/>
      <c r="BG238" s="446"/>
      <c r="BH238" s="446"/>
      <c r="BI238" s="446">
        <f t="shared" si="1082"/>
        <v>87973</v>
      </c>
      <c r="BJ238" s="446">
        <f t="shared" si="1082"/>
        <v>5963</v>
      </c>
      <c r="BK238" s="446">
        <f t="shared" si="1082"/>
        <v>47774</v>
      </c>
      <c r="BL238" s="446">
        <f t="shared" si="1082"/>
        <v>141710</v>
      </c>
      <c r="BM238" s="446">
        <f t="shared" si="1082"/>
        <v>21558</v>
      </c>
      <c r="BN238" s="446">
        <f t="shared" si="1082"/>
        <v>16472</v>
      </c>
      <c r="BO238" s="446">
        <f t="shared" si="1082"/>
        <v>14273</v>
      </c>
      <c r="BP238" s="446">
        <f t="shared" si="1082"/>
        <v>11076</v>
      </c>
      <c r="BQ238" s="446">
        <f t="shared" si="1082"/>
        <v>97301</v>
      </c>
      <c r="BR238" s="446">
        <f t="shared" si="1082"/>
        <v>81116</v>
      </c>
      <c r="BS238" s="446">
        <f t="shared" si="1082"/>
        <v>73858</v>
      </c>
      <c r="BT238" s="446">
        <f t="shared" si="1082"/>
        <v>46884</v>
      </c>
      <c r="BU238" s="446">
        <f t="shared" si="1082"/>
        <v>4234</v>
      </c>
      <c r="BV238" s="446">
        <f t="shared" si="1082"/>
        <v>1842</v>
      </c>
      <c r="BW238" s="446"/>
      <c r="BX238" s="446"/>
      <c r="BY238" s="446"/>
      <c r="BZ238" s="446"/>
      <c r="CA238" s="446"/>
      <c r="CB238" s="446"/>
      <c r="CC238" s="446"/>
      <c r="CD238" s="446"/>
      <c r="CE238" s="446"/>
      <c r="CF238" s="446"/>
      <c r="CG238" s="446"/>
      <c r="CH238" s="446"/>
      <c r="CI238" s="446"/>
      <c r="CJ238" s="446"/>
      <c r="CK238" s="446"/>
      <c r="CL238" s="446"/>
      <c r="CM238" s="446"/>
      <c r="CN238" s="446"/>
      <c r="CO238" s="446"/>
      <c r="CP238" s="446"/>
      <c r="CQ238" s="446"/>
      <c r="CR238" s="446"/>
      <c r="CS238" s="446"/>
      <c r="CT238" s="446"/>
      <c r="CU238" s="446"/>
      <c r="CV238" s="446"/>
      <c r="CW238" s="446"/>
      <c r="CX238" s="446"/>
      <c r="CY238" s="446"/>
      <c r="CZ238" s="446"/>
      <c r="DA238" s="446"/>
      <c r="DB238" s="446"/>
      <c r="DC238" s="446"/>
      <c r="DD238" s="446"/>
      <c r="DE238" s="446"/>
      <c r="DF238" s="446"/>
      <c r="DG238" s="446"/>
      <c r="DH238" s="446"/>
      <c r="DI238" s="446"/>
      <c r="DJ238" s="446"/>
      <c r="DK238" s="446">
        <f t="shared" si="1044"/>
        <v>497</v>
      </c>
      <c r="DL238" s="446">
        <f t="shared" si="1044"/>
        <v>144544</v>
      </c>
      <c r="DM238" s="446">
        <f t="shared" si="1045"/>
        <v>291</v>
      </c>
      <c r="DN238" s="446">
        <f t="shared" si="1046"/>
        <v>545</v>
      </c>
      <c r="DO238" s="446">
        <f t="shared" si="1047"/>
        <v>6644</v>
      </c>
      <c r="DP238" s="446">
        <f t="shared" si="1047"/>
        <v>230259</v>
      </c>
      <c r="DQ238" s="446">
        <f t="shared" si="1048"/>
        <v>35</v>
      </c>
      <c r="DR238" s="446">
        <f t="shared" si="1049"/>
        <v>68</v>
      </c>
      <c r="DS238" s="446"/>
      <c r="DT238" s="446"/>
      <c r="DU238" s="446"/>
      <c r="DV238" s="446"/>
      <c r="DW238" s="446"/>
      <c r="DX238" s="446"/>
      <c r="DY238" s="446"/>
      <c r="DZ238" s="446"/>
      <c r="EA238" s="446"/>
      <c r="EB238" s="446"/>
      <c r="EC238" s="446"/>
      <c r="ED238" s="446"/>
      <c r="EE238" s="446"/>
      <c r="EF238" s="446"/>
      <c r="EG238" s="446" t="s">
        <v>152</v>
      </c>
      <c r="EH238" s="446" t="s">
        <v>152</v>
      </c>
      <c r="EI238" s="446">
        <f t="shared" si="1083"/>
        <v>239</v>
      </c>
      <c r="EJ238" s="446">
        <f t="shared" si="1083"/>
        <v>375</v>
      </c>
      <c r="EK238" s="446">
        <f t="shared" si="1083"/>
        <v>2821</v>
      </c>
      <c r="EL238" s="446">
        <f t="shared" si="1083"/>
        <v>1</v>
      </c>
      <c r="EM238" s="446">
        <f t="shared" si="1083"/>
        <v>3645</v>
      </c>
      <c r="EN238" s="446">
        <f t="shared" si="1083"/>
        <v>1951640</v>
      </c>
      <c r="EO238" s="446">
        <f t="shared" si="1051"/>
        <v>5204</v>
      </c>
      <c r="EP238" s="446">
        <f t="shared" si="1052"/>
        <v>11189</v>
      </c>
      <c r="EQ238" s="446">
        <f t="shared" si="1053"/>
        <v>16265432</v>
      </c>
      <c r="ER238" s="446">
        <f t="shared" si="1054"/>
        <v>5766</v>
      </c>
      <c r="ES238" s="446">
        <f t="shared" si="1055"/>
        <v>12906</v>
      </c>
      <c r="ET238" s="446">
        <f t="shared" si="1056"/>
        <v>9519</v>
      </c>
      <c r="EU238" s="446">
        <f t="shared" si="1057"/>
        <v>9519</v>
      </c>
      <c r="EV238" s="446">
        <f t="shared" si="1058"/>
        <v>9519</v>
      </c>
      <c r="EW238" s="446">
        <f t="shared" si="1059"/>
        <v>29014350</v>
      </c>
      <c r="EX238" s="446">
        <f t="shared" si="1060"/>
        <v>7960</v>
      </c>
      <c r="EY238" s="446">
        <f t="shared" si="1061"/>
        <v>17820</v>
      </c>
      <c r="EZ238" s="447"/>
      <c r="FA238" s="446">
        <f t="shared" si="1062"/>
        <v>10</v>
      </c>
      <c r="FB238" s="417">
        <f t="shared" si="1078"/>
        <v>2018</v>
      </c>
      <c r="FC238" s="448">
        <f t="shared" si="1079"/>
        <v>43374</v>
      </c>
      <c r="FD238" s="449">
        <f t="shared" si="1063"/>
        <v>31</v>
      </c>
      <c r="FE238" s="450"/>
      <c r="FF238" s="451"/>
      <c r="FG238" s="450"/>
      <c r="FH238" s="452">
        <f t="shared" si="1064"/>
        <v>1.8643950531868891</v>
      </c>
      <c r="FI238" s="452">
        <f t="shared" si="1065"/>
        <v>1.4245438035111995</v>
      </c>
      <c r="FJ238" s="452">
        <f t="shared" si="1066"/>
        <v>1.8914656771799629</v>
      </c>
      <c r="FK238" s="452">
        <f t="shared" si="1067"/>
        <v>1.4677975086138351</v>
      </c>
      <c r="FL238" s="452">
        <f t="shared" si="1068"/>
        <v>1.2734732874381594</v>
      </c>
      <c r="FM238" s="452">
        <f t="shared" si="1069"/>
        <v>1.0616443734785226</v>
      </c>
      <c r="FN238" s="452">
        <f t="shared" si="1070"/>
        <v>1.6453840670112279</v>
      </c>
      <c r="FO238" s="452">
        <f t="shared" si="1071"/>
        <v>1.0444662270540011</v>
      </c>
      <c r="FP238" s="452">
        <f t="shared" si="1072"/>
        <v>2.3853521126760562</v>
      </c>
      <c r="FQ238" s="452">
        <f t="shared" si="1073"/>
        <v>1.0377464788732393</v>
      </c>
      <c r="FR238" s="453"/>
      <c r="FS238" s="446">
        <f t="shared" si="1084"/>
        <v>215150</v>
      </c>
      <c r="FT238" s="446">
        <f t="shared" si="1084"/>
        <v>0</v>
      </c>
      <c r="FU238" s="446">
        <f t="shared" si="1084"/>
        <v>3778920</v>
      </c>
      <c r="FV238" s="446">
        <f t="shared" si="1084"/>
        <v>8884990</v>
      </c>
      <c r="FW238" s="446">
        <f t="shared" si="1084"/>
        <v>8806664</v>
      </c>
      <c r="FX238" s="446">
        <f t="shared" si="1084"/>
        <v>12514708</v>
      </c>
      <c r="FY238" s="446">
        <f t="shared" si="1084"/>
        <v>182861177</v>
      </c>
      <c r="FZ238" s="446">
        <f t="shared" si="1084"/>
        <v>267834839</v>
      </c>
      <c r="GA238" s="446">
        <f t="shared" si="1084"/>
        <v>13343249</v>
      </c>
      <c r="GB238" s="446"/>
      <c r="GC238" s="446"/>
      <c r="GD238" s="446"/>
      <c r="GE238" s="446"/>
      <c r="GF238" s="446"/>
      <c r="GG238" s="446"/>
      <c r="GH238" s="446"/>
      <c r="GI238" s="446"/>
      <c r="GJ238" s="446"/>
      <c r="GK238" s="446"/>
      <c r="GL238" s="446"/>
      <c r="GM238" s="446"/>
      <c r="GN238" s="446"/>
      <c r="GO238" s="446">
        <f t="shared" si="1085"/>
        <v>270659</v>
      </c>
      <c r="GP238" s="446">
        <f t="shared" si="1085"/>
        <v>451764</v>
      </c>
      <c r="GQ238" s="446">
        <f t="shared" si="1085"/>
        <v>0</v>
      </c>
      <c r="GR238" s="446">
        <f t="shared" si="1085"/>
        <v>4195875</v>
      </c>
      <c r="GS238" s="446">
        <f t="shared" si="1085"/>
        <v>36407381</v>
      </c>
      <c r="GT238" s="446">
        <f t="shared" si="1085"/>
        <v>9519</v>
      </c>
      <c r="GU238" s="446">
        <f t="shared" si="1085"/>
        <v>64953142</v>
      </c>
      <c r="GV238" s="416"/>
      <c r="GW238" s="402"/>
      <c r="GX238" s="402"/>
      <c r="GY238" s="402"/>
      <c r="GZ238" s="402"/>
      <c r="HA238" s="402"/>
    </row>
    <row r="239" spans="1:209" ht="10.5" customHeight="1" x14ac:dyDescent="0.2">
      <c r="A239" s="417" t="str">
        <f t="shared" si="1019"/>
        <v>2018-19NOVEMBERY60</v>
      </c>
      <c r="B239" s="458" t="str">
        <f t="shared" si="1076"/>
        <v>2018-19</v>
      </c>
      <c r="C239" s="402" t="s">
        <v>647</v>
      </c>
      <c r="D239" s="458" t="str">
        <f t="shared" si="1077"/>
        <v>Y60</v>
      </c>
      <c r="E239" s="458" t="str">
        <f t="shared" si="1077"/>
        <v>Midlands</v>
      </c>
      <c r="F239" s="458" t="str">
        <f t="shared" si="1020"/>
        <v>Y60</v>
      </c>
      <c r="H239" s="446">
        <f t="shared" si="1021"/>
        <v>197527</v>
      </c>
      <c r="I239" s="446">
        <f t="shared" si="1021"/>
        <v>148396</v>
      </c>
      <c r="J239" s="446">
        <f t="shared" si="1021"/>
        <v>739978</v>
      </c>
      <c r="K239" s="446">
        <f t="shared" si="1022"/>
        <v>5</v>
      </c>
      <c r="L239" s="446">
        <f t="shared" si="1023"/>
        <v>1</v>
      </c>
      <c r="M239" s="446">
        <f t="shared" si="1024"/>
        <v>0</v>
      </c>
      <c r="N239" s="446">
        <f t="shared" si="1025"/>
        <v>28</v>
      </c>
      <c r="O239" s="446">
        <f t="shared" si="1026"/>
        <v>61</v>
      </c>
      <c r="P239" s="446">
        <f t="shared" si="1080"/>
        <v>0</v>
      </c>
      <c r="Q239" s="446">
        <f t="shared" si="1080"/>
        <v>0</v>
      </c>
      <c r="R239" s="446">
        <f t="shared" si="1080"/>
        <v>0</v>
      </c>
      <c r="S239" s="446">
        <f t="shared" si="1080"/>
        <v>150645</v>
      </c>
      <c r="T239" s="446">
        <f t="shared" si="1080"/>
        <v>12108</v>
      </c>
      <c r="U239" s="446">
        <f t="shared" si="1080"/>
        <v>7864</v>
      </c>
      <c r="V239" s="446">
        <f t="shared" si="1080"/>
        <v>77808</v>
      </c>
      <c r="W239" s="446">
        <f t="shared" si="1080"/>
        <v>43452</v>
      </c>
      <c r="X239" s="446">
        <f t="shared" si="1080"/>
        <v>1577</v>
      </c>
      <c r="Y239" s="446">
        <f t="shared" si="1080"/>
        <v>5369470</v>
      </c>
      <c r="Z239" s="446">
        <f t="shared" si="1028"/>
        <v>443</v>
      </c>
      <c r="AA239" s="446">
        <f t="shared" si="1029"/>
        <v>776</v>
      </c>
      <c r="AB239" s="446">
        <f t="shared" si="1030"/>
        <v>6159344</v>
      </c>
      <c r="AC239" s="446">
        <f t="shared" si="1031"/>
        <v>783</v>
      </c>
      <c r="AD239" s="446">
        <f t="shared" si="1032"/>
        <v>1679</v>
      </c>
      <c r="AE239" s="446">
        <f t="shared" si="1033"/>
        <v>97930332</v>
      </c>
      <c r="AF239" s="446">
        <f t="shared" si="1034"/>
        <v>1259</v>
      </c>
      <c r="AG239" s="446">
        <f t="shared" si="1035"/>
        <v>2521</v>
      </c>
      <c r="AH239" s="446">
        <f t="shared" si="1036"/>
        <v>127398288</v>
      </c>
      <c r="AI239" s="446">
        <f t="shared" si="1037"/>
        <v>2932</v>
      </c>
      <c r="AJ239" s="446">
        <f t="shared" si="1038"/>
        <v>6689</v>
      </c>
      <c r="AK239" s="446">
        <f t="shared" si="1039"/>
        <v>5545289</v>
      </c>
      <c r="AL239" s="446">
        <f t="shared" si="1040"/>
        <v>3516</v>
      </c>
      <c r="AM239" s="446">
        <f t="shared" si="1041"/>
        <v>8725</v>
      </c>
      <c r="AN239" s="446"/>
      <c r="AO239" s="446"/>
      <c r="AP239" s="446"/>
      <c r="AQ239" s="446"/>
      <c r="AR239" s="446"/>
      <c r="AS239" s="446"/>
      <c r="AT239" s="446">
        <f t="shared" si="1081"/>
        <v>7651</v>
      </c>
      <c r="AU239" s="446">
        <f t="shared" si="1081"/>
        <v>2396</v>
      </c>
      <c r="AV239" s="446">
        <f t="shared" si="1081"/>
        <v>1101</v>
      </c>
      <c r="AW239" s="446">
        <f t="shared" si="1081"/>
        <v>11</v>
      </c>
      <c r="AX239" s="446">
        <f t="shared" si="1081"/>
        <v>999</v>
      </c>
      <c r="AY239" s="446">
        <f t="shared" si="1081"/>
        <v>3155</v>
      </c>
      <c r="AZ239" s="446">
        <f t="shared" si="1081"/>
        <v>2070</v>
      </c>
      <c r="BA239" s="446"/>
      <c r="BB239" s="446"/>
      <c r="BC239" s="446"/>
      <c r="BD239" s="446"/>
      <c r="BE239" s="446"/>
      <c r="BF239" s="446"/>
      <c r="BG239" s="446"/>
      <c r="BH239" s="446"/>
      <c r="BI239" s="446">
        <f t="shared" si="1082"/>
        <v>89242</v>
      </c>
      <c r="BJ239" s="446">
        <f t="shared" si="1082"/>
        <v>6077</v>
      </c>
      <c r="BK239" s="446">
        <f t="shared" si="1082"/>
        <v>47675</v>
      </c>
      <c r="BL239" s="446">
        <f t="shared" si="1082"/>
        <v>142994</v>
      </c>
      <c r="BM239" s="446">
        <f t="shared" si="1082"/>
        <v>22145</v>
      </c>
      <c r="BN239" s="446">
        <f t="shared" si="1082"/>
        <v>17096</v>
      </c>
      <c r="BO239" s="446">
        <f t="shared" si="1082"/>
        <v>14494</v>
      </c>
      <c r="BP239" s="446">
        <f t="shared" si="1082"/>
        <v>11386</v>
      </c>
      <c r="BQ239" s="446">
        <f t="shared" si="1082"/>
        <v>99343</v>
      </c>
      <c r="BR239" s="446">
        <f t="shared" si="1082"/>
        <v>82511</v>
      </c>
      <c r="BS239" s="446">
        <f t="shared" si="1082"/>
        <v>73132</v>
      </c>
      <c r="BT239" s="446">
        <f t="shared" si="1082"/>
        <v>45331</v>
      </c>
      <c r="BU239" s="446">
        <f t="shared" si="1082"/>
        <v>3792</v>
      </c>
      <c r="BV239" s="446">
        <f t="shared" si="1082"/>
        <v>1626</v>
      </c>
      <c r="BW239" s="446"/>
      <c r="BX239" s="446"/>
      <c r="BY239" s="446"/>
      <c r="BZ239" s="446"/>
      <c r="CA239" s="446"/>
      <c r="CB239" s="446"/>
      <c r="CC239" s="446"/>
      <c r="CD239" s="446"/>
      <c r="CE239" s="446"/>
      <c r="CF239" s="446"/>
      <c r="CG239" s="446"/>
      <c r="CH239" s="446"/>
      <c r="CI239" s="446"/>
      <c r="CJ239" s="446"/>
      <c r="CK239" s="446"/>
      <c r="CL239" s="446"/>
      <c r="CM239" s="446"/>
      <c r="CN239" s="446"/>
      <c r="CO239" s="446"/>
      <c r="CP239" s="446"/>
      <c r="CQ239" s="446"/>
      <c r="CR239" s="446"/>
      <c r="CS239" s="446"/>
      <c r="CT239" s="446"/>
      <c r="CU239" s="446"/>
      <c r="CV239" s="446"/>
      <c r="CW239" s="446"/>
      <c r="CX239" s="446"/>
      <c r="CY239" s="446"/>
      <c r="CZ239" s="446"/>
      <c r="DA239" s="446"/>
      <c r="DB239" s="446"/>
      <c r="DC239" s="446"/>
      <c r="DD239" s="446"/>
      <c r="DE239" s="446"/>
      <c r="DF239" s="446"/>
      <c r="DG239" s="446"/>
      <c r="DH239" s="446"/>
      <c r="DI239" s="446"/>
      <c r="DJ239" s="446"/>
      <c r="DK239" s="446">
        <f t="shared" si="1044"/>
        <v>561</v>
      </c>
      <c r="DL239" s="446">
        <f t="shared" si="1044"/>
        <v>165993</v>
      </c>
      <c r="DM239" s="446">
        <f t="shared" si="1045"/>
        <v>296</v>
      </c>
      <c r="DN239" s="446">
        <f t="shared" si="1046"/>
        <v>514</v>
      </c>
      <c r="DO239" s="446">
        <f t="shared" si="1047"/>
        <v>6941</v>
      </c>
      <c r="DP239" s="446">
        <f t="shared" si="1047"/>
        <v>240835</v>
      </c>
      <c r="DQ239" s="446">
        <f t="shared" si="1048"/>
        <v>35</v>
      </c>
      <c r="DR239" s="446">
        <f t="shared" si="1049"/>
        <v>67</v>
      </c>
      <c r="DS239" s="446"/>
      <c r="DT239" s="446"/>
      <c r="DU239" s="446"/>
      <c r="DV239" s="446"/>
      <c r="DW239" s="446"/>
      <c r="DX239" s="446"/>
      <c r="DY239" s="446"/>
      <c r="DZ239" s="446"/>
      <c r="EA239" s="446"/>
      <c r="EB239" s="446"/>
      <c r="EC239" s="446"/>
      <c r="ED239" s="446"/>
      <c r="EE239" s="446"/>
      <c r="EF239" s="446"/>
      <c r="EG239" s="446" t="s">
        <v>152</v>
      </c>
      <c r="EH239" s="446" t="s">
        <v>152</v>
      </c>
      <c r="EI239" s="446">
        <f t="shared" si="1083"/>
        <v>247</v>
      </c>
      <c r="EJ239" s="446">
        <f t="shared" si="1083"/>
        <v>362</v>
      </c>
      <c r="EK239" s="446">
        <f t="shared" si="1083"/>
        <v>3351</v>
      </c>
      <c r="EL239" s="446">
        <f t="shared" si="1083"/>
        <v>1</v>
      </c>
      <c r="EM239" s="446">
        <f t="shared" si="1083"/>
        <v>4088</v>
      </c>
      <c r="EN239" s="446">
        <f t="shared" si="1083"/>
        <v>1938320</v>
      </c>
      <c r="EO239" s="446">
        <f t="shared" si="1051"/>
        <v>5354</v>
      </c>
      <c r="EP239" s="446">
        <f t="shared" si="1052"/>
        <v>11401</v>
      </c>
      <c r="EQ239" s="446">
        <f t="shared" si="1053"/>
        <v>17225533</v>
      </c>
      <c r="ER239" s="446">
        <f t="shared" si="1054"/>
        <v>5140</v>
      </c>
      <c r="ES239" s="446">
        <f t="shared" si="1055"/>
        <v>11763</v>
      </c>
      <c r="ET239" s="446">
        <f t="shared" si="1056"/>
        <v>3118</v>
      </c>
      <c r="EU239" s="446">
        <f t="shared" si="1057"/>
        <v>3118</v>
      </c>
      <c r="EV239" s="446">
        <f t="shared" si="1058"/>
        <v>3118</v>
      </c>
      <c r="EW239" s="446">
        <f t="shared" si="1059"/>
        <v>33244471</v>
      </c>
      <c r="EX239" s="446">
        <f t="shared" si="1060"/>
        <v>8132</v>
      </c>
      <c r="EY239" s="446">
        <f t="shared" si="1061"/>
        <v>17066</v>
      </c>
      <c r="EZ239" s="447"/>
      <c r="FA239" s="446">
        <f t="shared" si="1062"/>
        <v>11</v>
      </c>
      <c r="FB239" s="417">
        <f t="shared" si="1078"/>
        <v>2018</v>
      </c>
      <c r="FC239" s="448">
        <f t="shared" si="1079"/>
        <v>43405</v>
      </c>
      <c r="FD239" s="449">
        <f t="shared" si="1063"/>
        <v>30</v>
      </c>
      <c r="FE239" s="450"/>
      <c r="FF239" s="451"/>
      <c r="FG239" s="450"/>
      <c r="FH239" s="452">
        <f t="shared" si="1064"/>
        <v>1.8289560621076975</v>
      </c>
      <c r="FI239" s="452">
        <f t="shared" si="1065"/>
        <v>1.4119590353485298</v>
      </c>
      <c r="FJ239" s="452">
        <f t="shared" si="1066"/>
        <v>1.8430824008138351</v>
      </c>
      <c r="FK239" s="452">
        <f t="shared" si="1067"/>
        <v>1.4478636826042726</v>
      </c>
      <c r="FL239" s="452">
        <f t="shared" si="1068"/>
        <v>1.2767710261155665</v>
      </c>
      <c r="FM239" s="452">
        <f t="shared" si="1069"/>
        <v>1.0604436561793131</v>
      </c>
      <c r="FN239" s="452">
        <f t="shared" si="1070"/>
        <v>1.6830525637485041</v>
      </c>
      <c r="FO239" s="452">
        <f t="shared" si="1071"/>
        <v>1.0432431188437816</v>
      </c>
      <c r="FP239" s="452">
        <f t="shared" si="1072"/>
        <v>2.4045656309448318</v>
      </c>
      <c r="FQ239" s="452">
        <f t="shared" si="1073"/>
        <v>1.0310716550412176</v>
      </c>
      <c r="FR239" s="453"/>
      <c r="FS239" s="446">
        <f t="shared" si="1084"/>
        <v>216398</v>
      </c>
      <c r="FT239" s="446">
        <f t="shared" si="1084"/>
        <v>0</v>
      </c>
      <c r="FU239" s="446">
        <f t="shared" si="1084"/>
        <v>4148738</v>
      </c>
      <c r="FV239" s="446">
        <f t="shared" si="1084"/>
        <v>9125892</v>
      </c>
      <c r="FW239" s="446">
        <f t="shared" si="1084"/>
        <v>9397669</v>
      </c>
      <c r="FX239" s="446">
        <f t="shared" si="1084"/>
        <v>13200696</v>
      </c>
      <c r="FY239" s="446">
        <f t="shared" si="1084"/>
        <v>196159269</v>
      </c>
      <c r="FZ239" s="446">
        <f t="shared" si="1084"/>
        <v>290651268</v>
      </c>
      <c r="GA239" s="446">
        <f t="shared" si="1084"/>
        <v>13759442</v>
      </c>
      <c r="GB239" s="446"/>
      <c r="GC239" s="446"/>
      <c r="GD239" s="446"/>
      <c r="GE239" s="446"/>
      <c r="GF239" s="446"/>
      <c r="GG239" s="446"/>
      <c r="GH239" s="446"/>
      <c r="GI239" s="446"/>
      <c r="GJ239" s="446"/>
      <c r="GK239" s="446"/>
      <c r="GL239" s="446"/>
      <c r="GM239" s="446"/>
      <c r="GN239" s="446"/>
      <c r="GO239" s="446">
        <f t="shared" si="1085"/>
        <v>288105</v>
      </c>
      <c r="GP239" s="446">
        <f t="shared" si="1085"/>
        <v>464105</v>
      </c>
      <c r="GQ239" s="446">
        <f t="shared" si="1085"/>
        <v>0</v>
      </c>
      <c r="GR239" s="446">
        <f t="shared" si="1085"/>
        <v>4127162</v>
      </c>
      <c r="GS239" s="446">
        <f t="shared" si="1085"/>
        <v>39417063</v>
      </c>
      <c r="GT239" s="446">
        <f t="shared" si="1085"/>
        <v>3118</v>
      </c>
      <c r="GU239" s="446">
        <f t="shared" si="1085"/>
        <v>69766622</v>
      </c>
      <c r="GV239" s="416"/>
      <c r="GW239" s="402"/>
      <c r="GX239" s="402"/>
      <c r="GY239" s="402"/>
      <c r="GZ239" s="402"/>
      <c r="HA239" s="402"/>
    </row>
    <row r="240" spans="1:209" ht="10.5" customHeight="1" x14ac:dyDescent="0.2">
      <c r="A240" s="417" t="str">
        <f t="shared" si="1019"/>
        <v>2018-19DECEMBERY60</v>
      </c>
      <c r="B240" s="458" t="str">
        <f t="shared" si="1076"/>
        <v>2018-19</v>
      </c>
      <c r="C240" s="402" t="s">
        <v>650</v>
      </c>
      <c r="D240" s="458" t="str">
        <f t="shared" si="1077"/>
        <v>Y60</v>
      </c>
      <c r="E240" s="458" t="str">
        <f t="shared" si="1077"/>
        <v>Midlands</v>
      </c>
      <c r="F240" s="458" t="str">
        <f t="shared" si="1020"/>
        <v>Y60</v>
      </c>
      <c r="H240" s="446">
        <f t="shared" si="1021"/>
        <v>210756</v>
      </c>
      <c r="I240" s="446">
        <f t="shared" si="1021"/>
        <v>158633</v>
      </c>
      <c r="J240" s="446">
        <f t="shared" si="1021"/>
        <v>652730</v>
      </c>
      <c r="K240" s="446">
        <f t="shared" si="1022"/>
        <v>4</v>
      </c>
      <c r="L240" s="446">
        <f t="shared" si="1023"/>
        <v>1</v>
      </c>
      <c r="M240" s="446">
        <f t="shared" si="1024"/>
        <v>0</v>
      </c>
      <c r="N240" s="446">
        <f t="shared" si="1025"/>
        <v>21</v>
      </c>
      <c r="O240" s="446">
        <f t="shared" si="1026"/>
        <v>58</v>
      </c>
      <c r="P240" s="446">
        <f t="shared" si="1080"/>
        <v>0</v>
      </c>
      <c r="Q240" s="446">
        <f t="shared" si="1080"/>
        <v>0</v>
      </c>
      <c r="R240" s="446">
        <f t="shared" si="1080"/>
        <v>0</v>
      </c>
      <c r="S240" s="446">
        <f t="shared" si="1080"/>
        <v>160358</v>
      </c>
      <c r="T240" s="446">
        <f t="shared" si="1080"/>
        <v>12263</v>
      </c>
      <c r="U240" s="446">
        <f t="shared" si="1080"/>
        <v>8020</v>
      </c>
      <c r="V240" s="446">
        <f t="shared" si="1080"/>
        <v>85998</v>
      </c>
      <c r="W240" s="446">
        <f t="shared" si="1080"/>
        <v>43779</v>
      </c>
      <c r="X240" s="446">
        <f t="shared" si="1080"/>
        <v>1764</v>
      </c>
      <c r="Y240" s="446">
        <f t="shared" si="1080"/>
        <v>5365342</v>
      </c>
      <c r="Z240" s="446">
        <f t="shared" si="1028"/>
        <v>438</v>
      </c>
      <c r="AA240" s="446">
        <f t="shared" si="1029"/>
        <v>772</v>
      </c>
      <c r="AB240" s="446">
        <f t="shared" si="1030"/>
        <v>6216439</v>
      </c>
      <c r="AC240" s="446">
        <f t="shared" si="1031"/>
        <v>775</v>
      </c>
      <c r="AD240" s="446">
        <f t="shared" si="1032"/>
        <v>1689</v>
      </c>
      <c r="AE240" s="446">
        <f t="shared" si="1033"/>
        <v>109792875</v>
      </c>
      <c r="AF240" s="446">
        <f t="shared" si="1034"/>
        <v>1277</v>
      </c>
      <c r="AG240" s="446">
        <f t="shared" si="1035"/>
        <v>2597</v>
      </c>
      <c r="AH240" s="446">
        <f t="shared" si="1036"/>
        <v>130399207</v>
      </c>
      <c r="AI240" s="446">
        <f t="shared" si="1037"/>
        <v>2979</v>
      </c>
      <c r="AJ240" s="446">
        <f t="shared" si="1038"/>
        <v>6947</v>
      </c>
      <c r="AK240" s="446">
        <f t="shared" si="1039"/>
        <v>5631316</v>
      </c>
      <c r="AL240" s="446">
        <f t="shared" si="1040"/>
        <v>3192</v>
      </c>
      <c r="AM240" s="446">
        <f t="shared" si="1041"/>
        <v>7593</v>
      </c>
      <c r="AN240" s="446"/>
      <c r="AO240" s="446"/>
      <c r="AP240" s="446"/>
      <c r="AQ240" s="446"/>
      <c r="AR240" s="446"/>
      <c r="AS240" s="446"/>
      <c r="AT240" s="446">
        <f t="shared" si="1081"/>
        <v>8560</v>
      </c>
      <c r="AU240" s="446">
        <f t="shared" si="1081"/>
        <v>2666</v>
      </c>
      <c r="AV240" s="446">
        <f t="shared" si="1081"/>
        <v>1154</v>
      </c>
      <c r="AW240" s="446">
        <f t="shared" si="1081"/>
        <v>13</v>
      </c>
      <c r="AX240" s="446">
        <f t="shared" si="1081"/>
        <v>1177</v>
      </c>
      <c r="AY240" s="446">
        <f t="shared" si="1081"/>
        <v>3563</v>
      </c>
      <c r="AZ240" s="446">
        <f t="shared" si="1081"/>
        <v>2202</v>
      </c>
      <c r="BA240" s="446"/>
      <c r="BB240" s="446"/>
      <c r="BC240" s="446"/>
      <c r="BD240" s="446"/>
      <c r="BE240" s="446"/>
      <c r="BF240" s="446"/>
      <c r="BG240" s="446"/>
      <c r="BH240" s="446"/>
      <c r="BI240" s="446">
        <f t="shared" si="1082"/>
        <v>94307</v>
      </c>
      <c r="BJ240" s="446">
        <f t="shared" si="1082"/>
        <v>6071</v>
      </c>
      <c r="BK240" s="446">
        <f t="shared" si="1082"/>
        <v>51420</v>
      </c>
      <c r="BL240" s="446">
        <f t="shared" si="1082"/>
        <v>151798</v>
      </c>
      <c r="BM240" s="446">
        <f t="shared" si="1082"/>
        <v>22968</v>
      </c>
      <c r="BN240" s="446">
        <f t="shared" si="1082"/>
        <v>17520</v>
      </c>
      <c r="BO240" s="446">
        <f t="shared" si="1082"/>
        <v>15138</v>
      </c>
      <c r="BP240" s="446">
        <f t="shared" si="1082"/>
        <v>11712</v>
      </c>
      <c r="BQ240" s="446">
        <f t="shared" si="1082"/>
        <v>110323</v>
      </c>
      <c r="BR240" s="446">
        <f t="shared" si="1082"/>
        <v>91472</v>
      </c>
      <c r="BS240" s="446">
        <f t="shared" si="1082"/>
        <v>73071</v>
      </c>
      <c r="BT240" s="446">
        <f t="shared" si="1082"/>
        <v>45683</v>
      </c>
      <c r="BU240" s="446">
        <f t="shared" si="1082"/>
        <v>4214</v>
      </c>
      <c r="BV240" s="446">
        <f t="shared" si="1082"/>
        <v>1839</v>
      </c>
      <c r="BW240" s="446"/>
      <c r="BX240" s="446"/>
      <c r="BY240" s="446"/>
      <c r="BZ240" s="446"/>
      <c r="CA240" s="446"/>
      <c r="CB240" s="446"/>
      <c r="CC240" s="446"/>
      <c r="CD240" s="446"/>
      <c r="CE240" s="446"/>
      <c r="CF240" s="446"/>
      <c r="CG240" s="446"/>
      <c r="CH240" s="446"/>
      <c r="CI240" s="446"/>
      <c r="CJ240" s="446"/>
      <c r="CK240" s="446"/>
      <c r="CL240" s="446"/>
      <c r="CM240" s="446"/>
      <c r="CN240" s="446"/>
      <c r="CO240" s="446"/>
      <c r="CP240" s="446"/>
      <c r="CQ240" s="446"/>
      <c r="CR240" s="446"/>
      <c r="CS240" s="446"/>
      <c r="CT240" s="446"/>
      <c r="CU240" s="446"/>
      <c r="CV240" s="446"/>
      <c r="CW240" s="446"/>
      <c r="CX240" s="446"/>
      <c r="CY240" s="446"/>
      <c r="CZ240" s="446"/>
      <c r="DA240" s="446"/>
      <c r="DB240" s="446"/>
      <c r="DC240" s="446"/>
      <c r="DD240" s="446"/>
      <c r="DE240" s="446"/>
      <c r="DF240" s="446"/>
      <c r="DG240" s="446"/>
      <c r="DH240" s="446"/>
      <c r="DI240" s="446"/>
      <c r="DJ240" s="446"/>
      <c r="DK240" s="446">
        <f t="shared" si="1044"/>
        <v>577</v>
      </c>
      <c r="DL240" s="446">
        <f t="shared" si="1044"/>
        <v>159940</v>
      </c>
      <c r="DM240" s="446">
        <f t="shared" si="1045"/>
        <v>277</v>
      </c>
      <c r="DN240" s="446">
        <f t="shared" si="1046"/>
        <v>485</v>
      </c>
      <c r="DO240" s="446">
        <f t="shared" si="1047"/>
        <v>7024</v>
      </c>
      <c r="DP240" s="446">
        <f t="shared" si="1047"/>
        <v>229439</v>
      </c>
      <c r="DQ240" s="446">
        <f t="shared" si="1048"/>
        <v>33</v>
      </c>
      <c r="DR240" s="446">
        <f t="shared" si="1049"/>
        <v>62</v>
      </c>
      <c r="DS240" s="446"/>
      <c r="DT240" s="446"/>
      <c r="DU240" s="446"/>
      <c r="DV240" s="446"/>
      <c r="DW240" s="446"/>
      <c r="DX240" s="446"/>
      <c r="DY240" s="446"/>
      <c r="DZ240" s="446"/>
      <c r="EA240" s="446"/>
      <c r="EB240" s="446"/>
      <c r="EC240" s="446"/>
      <c r="ED240" s="446"/>
      <c r="EE240" s="446"/>
      <c r="EF240" s="446"/>
      <c r="EG240" s="446" t="s">
        <v>152</v>
      </c>
      <c r="EH240" s="446" t="s">
        <v>152</v>
      </c>
      <c r="EI240" s="446">
        <f t="shared" si="1083"/>
        <v>300</v>
      </c>
      <c r="EJ240" s="446">
        <f t="shared" si="1083"/>
        <v>302</v>
      </c>
      <c r="EK240" s="446">
        <f t="shared" si="1083"/>
        <v>3350</v>
      </c>
      <c r="EL240" s="446">
        <f t="shared" si="1083"/>
        <v>5</v>
      </c>
      <c r="EM240" s="446">
        <f t="shared" si="1083"/>
        <v>4040</v>
      </c>
      <c r="EN240" s="446">
        <f t="shared" si="1083"/>
        <v>1467261</v>
      </c>
      <c r="EO240" s="446">
        <f t="shared" si="1051"/>
        <v>4858</v>
      </c>
      <c r="EP240" s="446">
        <f t="shared" si="1052"/>
        <v>10795</v>
      </c>
      <c r="EQ240" s="446">
        <f t="shared" si="1053"/>
        <v>14305686</v>
      </c>
      <c r="ER240" s="446">
        <f t="shared" si="1054"/>
        <v>4270</v>
      </c>
      <c r="ES240" s="446">
        <f t="shared" si="1055"/>
        <v>9766</v>
      </c>
      <c r="ET240" s="446">
        <f t="shared" si="1056"/>
        <v>68883</v>
      </c>
      <c r="EU240" s="446">
        <f t="shared" si="1057"/>
        <v>13777</v>
      </c>
      <c r="EV240" s="446">
        <f t="shared" si="1058"/>
        <v>25520</v>
      </c>
      <c r="EW240" s="446">
        <f t="shared" si="1059"/>
        <v>31395830</v>
      </c>
      <c r="EX240" s="446">
        <f t="shared" si="1060"/>
        <v>7771</v>
      </c>
      <c r="EY240" s="446">
        <f t="shared" si="1061"/>
        <v>16538</v>
      </c>
      <c r="EZ240" s="447"/>
      <c r="FA240" s="446">
        <f t="shared" si="1062"/>
        <v>12</v>
      </c>
      <c r="FB240" s="417">
        <f t="shared" si="1078"/>
        <v>2018</v>
      </c>
      <c r="FC240" s="448">
        <f t="shared" si="1079"/>
        <v>43435</v>
      </c>
      <c r="FD240" s="449">
        <f t="shared" si="1063"/>
        <v>31</v>
      </c>
      <c r="FE240" s="450"/>
      <c r="FF240" s="451"/>
      <c r="FG240" s="450"/>
      <c r="FH240" s="452">
        <f t="shared" si="1064"/>
        <v>1.8729511538775176</v>
      </c>
      <c r="FI240" s="452">
        <f t="shared" si="1065"/>
        <v>1.4286879230204681</v>
      </c>
      <c r="FJ240" s="452">
        <f t="shared" si="1066"/>
        <v>1.8875311720698253</v>
      </c>
      <c r="FK240" s="452">
        <f t="shared" si="1067"/>
        <v>1.4603491271820448</v>
      </c>
      <c r="FL240" s="452">
        <f t="shared" si="1068"/>
        <v>1.2828554152422149</v>
      </c>
      <c r="FM240" s="452">
        <f t="shared" si="1069"/>
        <v>1.0636526430847228</v>
      </c>
      <c r="FN240" s="452">
        <f t="shared" si="1070"/>
        <v>1.6690879188652092</v>
      </c>
      <c r="FO240" s="452">
        <f t="shared" si="1071"/>
        <v>1.043491171566276</v>
      </c>
      <c r="FP240" s="452">
        <f t="shared" si="1072"/>
        <v>2.3888888888888888</v>
      </c>
      <c r="FQ240" s="452">
        <f t="shared" si="1073"/>
        <v>1.0425170068027212</v>
      </c>
      <c r="FR240" s="453"/>
      <c r="FS240" s="446">
        <f t="shared" si="1084"/>
        <v>232331</v>
      </c>
      <c r="FT240" s="446">
        <f t="shared" si="1084"/>
        <v>0</v>
      </c>
      <c r="FU240" s="446">
        <f t="shared" si="1084"/>
        <v>3337569</v>
      </c>
      <c r="FV240" s="446">
        <f t="shared" si="1084"/>
        <v>9230779</v>
      </c>
      <c r="FW240" s="446">
        <f t="shared" si="1084"/>
        <v>9469109</v>
      </c>
      <c r="FX240" s="446">
        <f t="shared" si="1084"/>
        <v>13542626</v>
      </c>
      <c r="FY240" s="446">
        <f t="shared" si="1084"/>
        <v>223300768</v>
      </c>
      <c r="FZ240" s="446">
        <f t="shared" si="1084"/>
        <v>304119027</v>
      </c>
      <c r="GA240" s="446">
        <f t="shared" si="1084"/>
        <v>13393629</v>
      </c>
      <c r="GB240" s="446"/>
      <c r="GC240" s="446"/>
      <c r="GD240" s="446"/>
      <c r="GE240" s="446"/>
      <c r="GF240" s="446"/>
      <c r="GG240" s="446"/>
      <c r="GH240" s="446"/>
      <c r="GI240" s="446"/>
      <c r="GJ240" s="446"/>
      <c r="GK240" s="446"/>
      <c r="GL240" s="446"/>
      <c r="GM240" s="446"/>
      <c r="GN240" s="446"/>
      <c r="GO240" s="446">
        <f t="shared" si="1085"/>
        <v>279638</v>
      </c>
      <c r="GP240" s="446">
        <f t="shared" si="1085"/>
        <v>437716</v>
      </c>
      <c r="GQ240" s="446">
        <f t="shared" si="1085"/>
        <v>0</v>
      </c>
      <c r="GR240" s="446">
        <f t="shared" si="1085"/>
        <v>3260090</v>
      </c>
      <c r="GS240" s="446">
        <f t="shared" si="1085"/>
        <v>32716825</v>
      </c>
      <c r="GT240" s="446">
        <f t="shared" si="1085"/>
        <v>127600</v>
      </c>
      <c r="GU240" s="446">
        <f t="shared" si="1085"/>
        <v>66813032</v>
      </c>
      <c r="GV240" s="416"/>
      <c r="GW240" s="402"/>
      <c r="GX240" s="402"/>
      <c r="GY240" s="402"/>
      <c r="GZ240" s="402"/>
      <c r="HA240" s="402"/>
    </row>
    <row r="241" spans="1:209" ht="10.5" customHeight="1" x14ac:dyDescent="0.2">
      <c r="A241" s="417" t="str">
        <f t="shared" si="1019"/>
        <v>2018-19JANUARYY60</v>
      </c>
      <c r="B241" s="458" t="str">
        <f t="shared" si="1076"/>
        <v>2018-19</v>
      </c>
      <c r="C241" s="402" t="s">
        <v>654</v>
      </c>
      <c r="D241" s="458" t="str">
        <f t="shared" ref="D241:E256" si="1086">D240</f>
        <v>Y60</v>
      </c>
      <c r="E241" s="458" t="str">
        <f t="shared" si="1086"/>
        <v>Midlands</v>
      </c>
      <c r="F241" s="458" t="str">
        <f t="shared" si="1020"/>
        <v>Y60</v>
      </c>
      <c r="H241" s="446">
        <f t="shared" si="1021"/>
        <v>206066</v>
      </c>
      <c r="I241" s="446">
        <f t="shared" si="1021"/>
        <v>155938</v>
      </c>
      <c r="J241" s="446">
        <f t="shared" si="1021"/>
        <v>413107</v>
      </c>
      <c r="K241" s="446">
        <f t="shared" si="1022"/>
        <v>3</v>
      </c>
      <c r="L241" s="446">
        <f t="shared" si="1023"/>
        <v>1</v>
      </c>
      <c r="M241" s="446">
        <f t="shared" si="1024"/>
        <v>0</v>
      </c>
      <c r="N241" s="446">
        <f t="shared" si="1025"/>
        <v>5</v>
      </c>
      <c r="O241" s="446">
        <f t="shared" si="1026"/>
        <v>37</v>
      </c>
      <c r="P241" s="446">
        <f t="shared" si="1080"/>
        <v>0</v>
      </c>
      <c r="Q241" s="446">
        <f t="shared" si="1080"/>
        <v>0</v>
      </c>
      <c r="R241" s="446">
        <f t="shared" si="1080"/>
        <v>0</v>
      </c>
      <c r="S241" s="446">
        <f t="shared" si="1080"/>
        <v>159602</v>
      </c>
      <c r="T241" s="446">
        <f t="shared" si="1080"/>
        <v>11978</v>
      </c>
      <c r="U241" s="446">
        <f t="shared" si="1080"/>
        <v>7767</v>
      </c>
      <c r="V241" s="446">
        <f t="shared" si="1080"/>
        <v>85263</v>
      </c>
      <c r="W241" s="446">
        <f t="shared" si="1080"/>
        <v>43798</v>
      </c>
      <c r="X241" s="446">
        <f t="shared" si="1080"/>
        <v>1784</v>
      </c>
      <c r="Y241" s="446">
        <f t="shared" si="1080"/>
        <v>5195382</v>
      </c>
      <c r="Z241" s="446">
        <f t="shared" si="1028"/>
        <v>434</v>
      </c>
      <c r="AA241" s="446">
        <f t="shared" si="1029"/>
        <v>758</v>
      </c>
      <c r="AB241" s="446">
        <f t="shared" si="1030"/>
        <v>6172940</v>
      </c>
      <c r="AC241" s="446">
        <f t="shared" si="1031"/>
        <v>795</v>
      </c>
      <c r="AD241" s="446">
        <f t="shared" si="1032"/>
        <v>1770</v>
      </c>
      <c r="AE241" s="446">
        <f t="shared" si="1033"/>
        <v>106437754</v>
      </c>
      <c r="AF241" s="446">
        <f t="shared" si="1034"/>
        <v>1248</v>
      </c>
      <c r="AG241" s="446">
        <f t="shared" si="1035"/>
        <v>2538</v>
      </c>
      <c r="AH241" s="446">
        <f t="shared" si="1036"/>
        <v>125713389</v>
      </c>
      <c r="AI241" s="446">
        <f t="shared" si="1037"/>
        <v>2870</v>
      </c>
      <c r="AJ241" s="446">
        <f t="shared" si="1038"/>
        <v>6686</v>
      </c>
      <c r="AK241" s="446">
        <f t="shared" si="1039"/>
        <v>5534129</v>
      </c>
      <c r="AL241" s="446">
        <f t="shared" si="1040"/>
        <v>3102</v>
      </c>
      <c r="AM241" s="446">
        <f t="shared" si="1041"/>
        <v>7661</v>
      </c>
      <c r="AN241" s="446"/>
      <c r="AO241" s="446"/>
      <c r="AP241" s="446"/>
      <c r="AQ241" s="446"/>
      <c r="AR241" s="446"/>
      <c r="AS241" s="446"/>
      <c r="AT241" s="446">
        <f t="shared" si="1081"/>
        <v>7637</v>
      </c>
      <c r="AU241" s="446">
        <f t="shared" si="1081"/>
        <v>2104</v>
      </c>
      <c r="AV241" s="446">
        <f t="shared" si="1081"/>
        <v>1019</v>
      </c>
      <c r="AW241" s="446">
        <f t="shared" si="1081"/>
        <v>12</v>
      </c>
      <c r="AX241" s="446">
        <f t="shared" si="1081"/>
        <v>1036</v>
      </c>
      <c r="AY241" s="446">
        <f t="shared" si="1081"/>
        <v>3478</v>
      </c>
      <c r="AZ241" s="446">
        <f t="shared" si="1081"/>
        <v>2308</v>
      </c>
      <c r="BA241" s="446"/>
      <c r="BB241" s="446"/>
      <c r="BC241" s="446"/>
      <c r="BD241" s="446"/>
      <c r="BE241" s="446"/>
      <c r="BF241" s="446"/>
      <c r="BG241" s="446"/>
      <c r="BH241" s="446"/>
      <c r="BI241" s="446">
        <f t="shared" si="1082"/>
        <v>95156</v>
      </c>
      <c r="BJ241" s="446">
        <f t="shared" si="1082"/>
        <v>6606</v>
      </c>
      <c r="BK241" s="446">
        <f t="shared" si="1082"/>
        <v>50203</v>
      </c>
      <c r="BL241" s="446">
        <f t="shared" si="1082"/>
        <v>151965</v>
      </c>
      <c r="BM241" s="446">
        <f t="shared" si="1082"/>
        <v>22302</v>
      </c>
      <c r="BN241" s="446">
        <f t="shared" si="1082"/>
        <v>17121</v>
      </c>
      <c r="BO241" s="446">
        <f t="shared" si="1082"/>
        <v>14496</v>
      </c>
      <c r="BP241" s="446">
        <f t="shared" si="1082"/>
        <v>11309</v>
      </c>
      <c r="BQ241" s="446">
        <f t="shared" si="1082"/>
        <v>108791</v>
      </c>
      <c r="BR241" s="446">
        <f t="shared" si="1082"/>
        <v>90739</v>
      </c>
      <c r="BS241" s="446">
        <f t="shared" si="1082"/>
        <v>73301</v>
      </c>
      <c r="BT241" s="446">
        <f t="shared" si="1082"/>
        <v>45706</v>
      </c>
      <c r="BU241" s="446">
        <f t="shared" si="1082"/>
        <v>4274</v>
      </c>
      <c r="BV241" s="446">
        <f t="shared" si="1082"/>
        <v>1859</v>
      </c>
      <c r="BW241" s="446"/>
      <c r="BX241" s="446"/>
      <c r="BY241" s="446"/>
      <c r="BZ241" s="446"/>
      <c r="CA241" s="446"/>
      <c r="CB241" s="446"/>
      <c r="CC241" s="446"/>
      <c r="CD241" s="446"/>
      <c r="CE241" s="446"/>
      <c r="CF241" s="446"/>
      <c r="CG241" s="446"/>
      <c r="CH241" s="446"/>
      <c r="CI241" s="446"/>
      <c r="CJ241" s="446"/>
      <c r="CK241" s="446"/>
      <c r="CL241" s="446"/>
      <c r="CM241" s="446"/>
      <c r="CN241" s="446"/>
      <c r="CO241" s="446"/>
      <c r="CP241" s="446"/>
      <c r="CQ241" s="446"/>
      <c r="CR241" s="446"/>
      <c r="CS241" s="446"/>
      <c r="CT241" s="446"/>
      <c r="CU241" s="446"/>
      <c r="CV241" s="446"/>
      <c r="CW241" s="446"/>
      <c r="CX241" s="446"/>
      <c r="CY241" s="446"/>
      <c r="CZ241" s="446"/>
      <c r="DA241" s="446"/>
      <c r="DB241" s="446"/>
      <c r="DC241" s="446"/>
      <c r="DD241" s="446"/>
      <c r="DE241" s="446"/>
      <c r="DF241" s="446"/>
      <c r="DG241" s="446"/>
      <c r="DH241" s="446"/>
      <c r="DI241" s="446"/>
      <c r="DJ241" s="446"/>
      <c r="DK241" s="446">
        <f t="shared" si="1044"/>
        <v>594</v>
      </c>
      <c r="DL241" s="446">
        <f t="shared" si="1044"/>
        <v>166442</v>
      </c>
      <c r="DM241" s="446">
        <f t="shared" si="1045"/>
        <v>280</v>
      </c>
      <c r="DN241" s="446">
        <f t="shared" si="1046"/>
        <v>491</v>
      </c>
      <c r="DO241" s="446">
        <f t="shared" si="1047"/>
        <v>7065</v>
      </c>
      <c r="DP241" s="446">
        <f t="shared" si="1047"/>
        <v>220119</v>
      </c>
      <c r="DQ241" s="446">
        <f t="shared" si="1048"/>
        <v>31</v>
      </c>
      <c r="DR241" s="446">
        <f t="shared" si="1049"/>
        <v>59</v>
      </c>
      <c r="DS241" s="446"/>
      <c r="DT241" s="446"/>
      <c r="DU241" s="446"/>
      <c r="DV241" s="446"/>
      <c r="DW241" s="446"/>
      <c r="DX241" s="446"/>
      <c r="DY241" s="446"/>
      <c r="DZ241" s="446"/>
      <c r="EA241" s="446"/>
      <c r="EB241" s="446"/>
      <c r="EC241" s="446"/>
      <c r="ED241" s="446"/>
      <c r="EE241" s="446"/>
      <c r="EF241" s="446"/>
      <c r="EG241" s="446" t="s">
        <v>152</v>
      </c>
      <c r="EH241" s="446" t="s">
        <v>152</v>
      </c>
      <c r="EI241" s="446">
        <f t="shared" si="1083"/>
        <v>451</v>
      </c>
      <c r="EJ241" s="446">
        <f t="shared" si="1083"/>
        <v>344</v>
      </c>
      <c r="EK241" s="446">
        <f t="shared" si="1083"/>
        <v>4008</v>
      </c>
      <c r="EL241" s="446">
        <f t="shared" si="1083"/>
        <v>1</v>
      </c>
      <c r="EM241" s="446">
        <f t="shared" si="1083"/>
        <v>4338</v>
      </c>
      <c r="EN241" s="446">
        <f t="shared" si="1083"/>
        <v>1627072</v>
      </c>
      <c r="EO241" s="446">
        <f t="shared" si="1051"/>
        <v>4730</v>
      </c>
      <c r="EP241" s="446">
        <f t="shared" si="1052"/>
        <v>9244</v>
      </c>
      <c r="EQ241" s="446">
        <f t="shared" si="1053"/>
        <v>16492595</v>
      </c>
      <c r="ER241" s="446">
        <f t="shared" si="1054"/>
        <v>4115</v>
      </c>
      <c r="ES241" s="446">
        <f t="shared" si="1055"/>
        <v>9524</v>
      </c>
      <c r="ET241" s="446">
        <f t="shared" si="1056"/>
        <v>10642</v>
      </c>
      <c r="EU241" s="446">
        <f t="shared" si="1057"/>
        <v>10642</v>
      </c>
      <c r="EV241" s="446">
        <f t="shared" si="1058"/>
        <v>10642</v>
      </c>
      <c r="EW241" s="446">
        <f t="shared" si="1059"/>
        <v>32732194</v>
      </c>
      <c r="EX241" s="446">
        <f t="shared" si="1060"/>
        <v>7545</v>
      </c>
      <c r="EY241" s="446">
        <f t="shared" si="1061"/>
        <v>15880</v>
      </c>
      <c r="EZ241" s="447"/>
      <c r="FA241" s="446">
        <f t="shared" si="1062"/>
        <v>1</v>
      </c>
      <c r="FB241" s="417">
        <f t="shared" si="1078"/>
        <v>2019</v>
      </c>
      <c r="FC241" s="448">
        <f t="shared" si="1079"/>
        <v>43466</v>
      </c>
      <c r="FD241" s="449">
        <f t="shared" si="1063"/>
        <v>31</v>
      </c>
      <c r="FE241" s="450"/>
      <c r="FF241" s="451"/>
      <c r="FG241" s="450"/>
      <c r="FH241" s="452">
        <f t="shared" si="1064"/>
        <v>1.8619135080981799</v>
      </c>
      <c r="FI241" s="452">
        <f t="shared" si="1065"/>
        <v>1.4293705126064451</v>
      </c>
      <c r="FJ241" s="452">
        <f t="shared" si="1066"/>
        <v>1.8663576670529163</v>
      </c>
      <c r="FK241" s="452">
        <f t="shared" si="1067"/>
        <v>1.4560319299600875</v>
      </c>
      <c r="FL241" s="452">
        <f t="shared" si="1068"/>
        <v>1.2759461900238087</v>
      </c>
      <c r="FM241" s="452">
        <f t="shared" si="1069"/>
        <v>1.0642248102928586</v>
      </c>
      <c r="FN241" s="452">
        <f t="shared" si="1070"/>
        <v>1.6736152335723093</v>
      </c>
      <c r="FO241" s="452">
        <f t="shared" si="1071"/>
        <v>1.0435636330426046</v>
      </c>
      <c r="FP241" s="452">
        <f t="shared" si="1072"/>
        <v>2.3957399103139014</v>
      </c>
      <c r="FQ241" s="452">
        <f t="shared" si="1073"/>
        <v>1.0420403587443947</v>
      </c>
      <c r="FR241" s="453"/>
      <c r="FS241" s="446">
        <f t="shared" si="1084"/>
        <v>228261</v>
      </c>
      <c r="FT241" s="446">
        <f t="shared" si="1084"/>
        <v>0</v>
      </c>
      <c r="FU241" s="446">
        <f t="shared" si="1084"/>
        <v>790982</v>
      </c>
      <c r="FV241" s="446">
        <f t="shared" si="1084"/>
        <v>5740401</v>
      </c>
      <c r="FW241" s="446">
        <f t="shared" si="1084"/>
        <v>9073580</v>
      </c>
      <c r="FX241" s="446">
        <f t="shared" si="1084"/>
        <v>13744237</v>
      </c>
      <c r="FY241" s="446">
        <f t="shared" si="1084"/>
        <v>216385272</v>
      </c>
      <c r="FZ241" s="446">
        <f t="shared" si="1084"/>
        <v>292814884</v>
      </c>
      <c r="GA241" s="446">
        <f t="shared" si="1084"/>
        <v>13667092</v>
      </c>
      <c r="GB241" s="446"/>
      <c r="GC241" s="446"/>
      <c r="GD241" s="446"/>
      <c r="GE241" s="446"/>
      <c r="GF241" s="446"/>
      <c r="GG241" s="446"/>
      <c r="GH241" s="446"/>
      <c r="GI241" s="446"/>
      <c r="GJ241" s="446"/>
      <c r="GK241" s="446"/>
      <c r="GL241" s="446"/>
      <c r="GM241" s="446"/>
      <c r="GN241" s="446"/>
      <c r="GO241" s="446">
        <f t="shared" si="1085"/>
        <v>291769</v>
      </c>
      <c r="GP241" s="446">
        <f t="shared" si="1085"/>
        <v>413965</v>
      </c>
      <c r="GQ241" s="446">
        <f t="shared" si="1085"/>
        <v>0</v>
      </c>
      <c r="GR241" s="446">
        <f t="shared" si="1085"/>
        <v>3179936</v>
      </c>
      <c r="GS241" s="446">
        <f t="shared" si="1085"/>
        <v>38170597</v>
      </c>
      <c r="GT241" s="446">
        <f t="shared" si="1085"/>
        <v>10642</v>
      </c>
      <c r="GU241" s="446">
        <f t="shared" si="1085"/>
        <v>68889330</v>
      </c>
      <c r="GV241" s="416"/>
      <c r="GW241" s="402"/>
      <c r="GX241" s="402"/>
      <c r="GY241" s="402"/>
      <c r="GZ241" s="402"/>
      <c r="HA241" s="402"/>
    </row>
    <row r="242" spans="1:209" ht="10.5" customHeight="1" x14ac:dyDescent="0.2">
      <c r="A242" s="417" t="str">
        <f t="shared" si="1019"/>
        <v>2018-19FEBRUARYY60</v>
      </c>
      <c r="B242" s="458" t="str">
        <f t="shared" si="1076"/>
        <v>2018-19</v>
      </c>
      <c r="C242" s="402" t="s">
        <v>657</v>
      </c>
      <c r="D242" s="458" t="str">
        <f t="shared" si="1086"/>
        <v>Y60</v>
      </c>
      <c r="E242" s="458" t="str">
        <f t="shared" si="1086"/>
        <v>Midlands</v>
      </c>
      <c r="F242" s="458" t="str">
        <f t="shared" si="1020"/>
        <v>Y60</v>
      </c>
      <c r="H242" s="446">
        <f t="shared" si="1021"/>
        <v>184806</v>
      </c>
      <c r="I242" s="446">
        <f t="shared" si="1021"/>
        <v>139997</v>
      </c>
      <c r="J242" s="446">
        <f t="shared" si="1021"/>
        <v>466365</v>
      </c>
      <c r="K242" s="446">
        <f t="shared" si="1022"/>
        <v>3</v>
      </c>
      <c r="L242" s="446">
        <f t="shared" si="1023"/>
        <v>1</v>
      </c>
      <c r="M242" s="446">
        <f t="shared" si="1024"/>
        <v>0</v>
      </c>
      <c r="N242" s="446">
        <f t="shared" si="1025"/>
        <v>12</v>
      </c>
      <c r="O242" s="446">
        <f t="shared" si="1026"/>
        <v>47</v>
      </c>
      <c r="P242" s="446">
        <f t="shared" si="1080"/>
        <v>0</v>
      </c>
      <c r="Q242" s="446">
        <f t="shared" si="1080"/>
        <v>0</v>
      </c>
      <c r="R242" s="446">
        <f t="shared" si="1080"/>
        <v>0</v>
      </c>
      <c r="S242" s="446">
        <f t="shared" si="1080"/>
        <v>143137</v>
      </c>
      <c r="T242" s="446">
        <f t="shared" si="1080"/>
        <v>10600</v>
      </c>
      <c r="U242" s="446">
        <f t="shared" si="1080"/>
        <v>6894</v>
      </c>
      <c r="V242" s="446">
        <f t="shared" si="1080"/>
        <v>75589</v>
      </c>
      <c r="W242" s="446">
        <f t="shared" si="1080"/>
        <v>40565</v>
      </c>
      <c r="X242" s="446">
        <f t="shared" si="1080"/>
        <v>1798</v>
      </c>
      <c r="Y242" s="446">
        <f t="shared" si="1080"/>
        <v>4592182</v>
      </c>
      <c r="Z242" s="446">
        <f t="shared" si="1028"/>
        <v>433</v>
      </c>
      <c r="AA242" s="446">
        <f t="shared" si="1029"/>
        <v>764</v>
      </c>
      <c r="AB242" s="446">
        <f t="shared" si="1030"/>
        <v>5242927</v>
      </c>
      <c r="AC242" s="446">
        <f t="shared" si="1031"/>
        <v>761</v>
      </c>
      <c r="AD242" s="446">
        <f t="shared" si="1032"/>
        <v>1625</v>
      </c>
      <c r="AE242" s="446">
        <f t="shared" si="1033"/>
        <v>93542045</v>
      </c>
      <c r="AF242" s="446">
        <f t="shared" si="1034"/>
        <v>1238</v>
      </c>
      <c r="AG242" s="446">
        <f t="shared" si="1035"/>
        <v>2506</v>
      </c>
      <c r="AH242" s="446">
        <f t="shared" si="1036"/>
        <v>117419078</v>
      </c>
      <c r="AI242" s="446">
        <f t="shared" si="1037"/>
        <v>2895</v>
      </c>
      <c r="AJ242" s="446">
        <f t="shared" si="1038"/>
        <v>6829</v>
      </c>
      <c r="AK242" s="446">
        <f t="shared" si="1039"/>
        <v>6229920</v>
      </c>
      <c r="AL242" s="446">
        <f t="shared" si="1040"/>
        <v>3465</v>
      </c>
      <c r="AM242" s="446">
        <f t="shared" si="1041"/>
        <v>8104</v>
      </c>
      <c r="AN242" s="446"/>
      <c r="AO242" s="446"/>
      <c r="AP242" s="446"/>
      <c r="AQ242" s="446"/>
      <c r="AR242" s="446"/>
      <c r="AS242" s="446"/>
      <c r="AT242" s="446">
        <f t="shared" si="1081"/>
        <v>6440</v>
      </c>
      <c r="AU242" s="446">
        <f t="shared" si="1081"/>
        <v>1521</v>
      </c>
      <c r="AV242" s="446">
        <f t="shared" si="1081"/>
        <v>822</v>
      </c>
      <c r="AW242" s="446">
        <f t="shared" si="1081"/>
        <v>8</v>
      </c>
      <c r="AX242" s="446">
        <f t="shared" si="1081"/>
        <v>858</v>
      </c>
      <c r="AY242" s="446">
        <f t="shared" si="1081"/>
        <v>3239</v>
      </c>
      <c r="AZ242" s="446">
        <f t="shared" si="1081"/>
        <v>2014</v>
      </c>
      <c r="BA242" s="446"/>
      <c r="BB242" s="446"/>
      <c r="BC242" s="446"/>
      <c r="BD242" s="446"/>
      <c r="BE242" s="446"/>
      <c r="BF242" s="446"/>
      <c r="BG242" s="446"/>
      <c r="BH242" s="446"/>
      <c r="BI242" s="446">
        <f t="shared" si="1082"/>
        <v>84934</v>
      </c>
      <c r="BJ242" s="446">
        <f t="shared" si="1082"/>
        <v>5855</v>
      </c>
      <c r="BK242" s="446">
        <f t="shared" si="1082"/>
        <v>45908</v>
      </c>
      <c r="BL242" s="446">
        <f t="shared" si="1082"/>
        <v>136697</v>
      </c>
      <c r="BM242" s="446">
        <f t="shared" si="1082"/>
        <v>19576</v>
      </c>
      <c r="BN242" s="446">
        <f t="shared" si="1082"/>
        <v>15087</v>
      </c>
      <c r="BO242" s="446">
        <f t="shared" si="1082"/>
        <v>12844</v>
      </c>
      <c r="BP242" s="446">
        <f t="shared" si="1082"/>
        <v>10039</v>
      </c>
      <c r="BQ242" s="446">
        <f t="shared" si="1082"/>
        <v>96926</v>
      </c>
      <c r="BR242" s="446">
        <f t="shared" si="1082"/>
        <v>80522</v>
      </c>
      <c r="BS242" s="446">
        <f t="shared" si="1082"/>
        <v>68474</v>
      </c>
      <c r="BT242" s="446">
        <f t="shared" si="1082"/>
        <v>42261</v>
      </c>
      <c r="BU242" s="446">
        <f t="shared" si="1082"/>
        <v>3776</v>
      </c>
      <c r="BV242" s="446">
        <f t="shared" si="1082"/>
        <v>1841</v>
      </c>
      <c r="BW242" s="446"/>
      <c r="BX242" s="446"/>
      <c r="BY242" s="446"/>
      <c r="BZ242" s="446"/>
      <c r="CA242" s="446"/>
      <c r="CB242" s="446"/>
      <c r="CC242" s="446"/>
      <c r="CD242" s="446"/>
      <c r="CE242" s="446"/>
      <c r="CF242" s="446"/>
      <c r="CG242" s="446"/>
      <c r="CH242" s="446"/>
      <c r="CI242" s="446"/>
      <c r="CJ242" s="446"/>
      <c r="CK242" s="446"/>
      <c r="CL242" s="446"/>
      <c r="CM242" s="446"/>
      <c r="CN242" s="446"/>
      <c r="CO242" s="446"/>
      <c r="CP242" s="446"/>
      <c r="CQ242" s="446"/>
      <c r="CR242" s="446"/>
      <c r="CS242" s="446"/>
      <c r="CT242" s="446"/>
      <c r="CU242" s="446"/>
      <c r="CV242" s="446"/>
      <c r="CW242" s="446"/>
      <c r="CX242" s="446"/>
      <c r="CY242" s="446"/>
      <c r="CZ242" s="446"/>
      <c r="DA242" s="446"/>
      <c r="DB242" s="446"/>
      <c r="DC242" s="446"/>
      <c r="DD242" s="446"/>
      <c r="DE242" s="446"/>
      <c r="DF242" s="446"/>
      <c r="DG242" s="446"/>
      <c r="DH242" s="446"/>
      <c r="DI242" s="446"/>
      <c r="DJ242" s="446"/>
      <c r="DK242" s="446">
        <f t="shared" si="1044"/>
        <v>519</v>
      </c>
      <c r="DL242" s="446">
        <f t="shared" si="1044"/>
        <v>149939</v>
      </c>
      <c r="DM242" s="446">
        <f t="shared" si="1045"/>
        <v>289</v>
      </c>
      <c r="DN242" s="446">
        <f t="shared" si="1046"/>
        <v>508</v>
      </c>
      <c r="DO242" s="446">
        <f t="shared" si="1047"/>
        <v>6129</v>
      </c>
      <c r="DP242" s="446">
        <f t="shared" si="1047"/>
        <v>195829</v>
      </c>
      <c r="DQ242" s="446">
        <f t="shared" si="1048"/>
        <v>32</v>
      </c>
      <c r="DR242" s="446">
        <f t="shared" si="1049"/>
        <v>60</v>
      </c>
      <c r="DS242" s="446"/>
      <c r="DT242" s="446"/>
      <c r="DU242" s="446"/>
      <c r="DV242" s="446"/>
      <c r="DW242" s="446"/>
      <c r="DX242" s="446"/>
      <c r="DY242" s="446"/>
      <c r="DZ242" s="446"/>
      <c r="EA242" s="446"/>
      <c r="EB242" s="446"/>
      <c r="EC242" s="446"/>
      <c r="ED242" s="446"/>
      <c r="EE242" s="446"/>
      <c r="EF242" s="446"/>
      <c r="EG242" s="446" t="s">
        <v>152</v>
      </c>
      <c r="EH242" s="446" t="s">
        <v>152</v>
      </c>
      <c r="EI242" s="446">
        <f t="shared" si="1083"/>
        <v>416</v>
      </c>
      <c r="EJ242" s="446">
        <f t="shared" si="1083"/>
        <v>305</v>
      </c>
      <c r="EK242" s="446">
        <f t="shared" si="1083"/>
        <v>3567</v>
      </c>
      <c r="EL242" s="446">
        <f t="shared" si="1083"/>
        <v>2</v>
      </c>
      <c r="EM242" s="446">
        <f t="shared" si="1083"/>
        <v>3855</v>
      </c>
      <c r="EN242" s="446">
        <f t="shared" si="1083"/>
        <v>1522992</v>
      </c>
      <c r="EO242" s="446">
        <f t="shared" si="1051"/>
        <v>4993</v>
      </c>
      <c r="EP242" s="446">
        <f t="shared" si="1052"/>
        <v>9855</v>
      </c>
      <c r="EQ242" s="446">
        <f t="shared" si="1053"/>
        <v>14946868</v>
      </c>
      <c r="ER242" s="446">
        <f t="shared" si="1054"/>
        <v>4190</v>
      </c>
      <c r="ES242" s="446">
        <f t="shared" si="1055"/>
        <v>9492</v>
      </c>
      <c r="ET242" s="446">
        <f t="shared" si="1056"/>
        <v>13522</v>
      </c>
      <c r="EU242" s="446">
        <f t="shared" si="1057"/>
        <v>6761</v>
      </c>
      <c r="EV242" s="446">
        <f t="shared" si="1058"/>
        <v>7247</v>
      </c>
      <c r="EW242" s="446">
        <f t="shared" si="1059"/>
        <v>27708889</v>
      </c>
      <c r="EX242" s="446">
        <f t="shared" si="1060"/>
        <v>7188</v>
      </c>
      <c r="EY242" s="446">
        <f t="shared" si="1061"/>
        <v>15492</v>
      </c>
      <c r="EZ242" s="447"/>
      <c r="FA242" s="446">
        <f t="shared" si="1062"/>
        <v>2</v>
      </c>
      <c r="FB242" s="417">
        <f t="shared" si="1078"/>
        <v>2019</v>
      </c>
      <c r="FC242" s="448">
        <f t="shared" si="1079"/>
        <v>43497</v>
      </c>
      <c r="FD242" s="449">
        <f t="shared" si="1063"/>
        <v>28</v>
      </c>
      <c r="FE242" s="450"/>
      <c r="FF242" s="451"/>
      <c r="FG242" s="450"/>
      <c r="FH242" s="452">
        <f t="shared" si="1064"/>
        <v>1.8467924528301887</v>
      </c>
      <c r="FI242" s="452">
        <f t="shared" si="1065"/>
        <v>1.4233018867924527</v>
      </c>
      <c r="FJ242" s="452">
        <f t="shared" si="1066"/>
        <v>1.8630693356541921</v>
      </c>
      <c r="FK242" s="452">
        <f t="shared" si="1067"/>
        <v>1.4561937917029302</v>
      </c>
      <c r="FL242" s="452">
        <f t="shared" si="1068"/>
        <v>1.2822765217161227</v>
      </c>
      <c r="FM242" s="452">
        <f t="shared" si="1069"/>
        <v>1.0652608183730436</v>
      </c>
      <c r="FN242" s="452">
        <f t="shared" si="1070"/>
        <v>1.6880069025021571</v>
      </c>
      <c r="FO242" s="452">
        <f t="shared" si="1071"/>
        <v>1.0418094416368791</v>
      </c>
      <c r="FP242" s="452">
        <f t="shared" si="1072"/>
        <v>2.1001112347052282</v>
      </c>
      <c r="FQ242" s="452">
        <f t="shared" si="1073"/>
        <v>1.0239154616240267</v>
      </c>
      <c r="FR242" s="453"/>
      <c r="FS242" s="446">
        <f t="shared" si="1084"/>
        <v>203433</v>
      </c>
      <c r="FT242" s="446">
        <f t="shared" si="1084"/>
        <v>0</v>
      </c>
      <c r="FU242" s="446">
        <f t="shared" si="1084"/>
        <v>1706214</v>
      </c>
      <c r="FV242" s="446">
        <f t="shared" si="1084"/>
        <v>6525170</v>
      </c>
      <c r="FW242" s="446">
        <f t="shared" si="1084"/>
        <v>8095080</v>
      </c>
      <c r="FX242" s="446">
        <f t="shared" si="1084"/>
        <v>11200986</v>
      </c>
      <c r="FY242" s="446">
        <f t="shared" si="1084"/>
        <v>189435449</v>
      </c>
      <c r="FZ242" s="446">
        <f t="shared" si="1084"/>
        <v>277031319</v>
      </c>
      <c r="GA242" s="446">
        <f t="shared" si="1084"/>
        <v>14570504</v>
      </c>
      <c r="GB242" s="446"/>
      <c r="GC242" s="446"/>
      <c r="GD242" s="446"/>
      <c r="GE242" s="446"/>
      <c r="GF242" s="446"/>
      <c r="GG242" s="446"/>
      <c r="GH242" s="446"/>
      <c r="GI242" s="446"/>
      <c r="GJ242" s="446"/>
      <c r="GK242" s="446"/>
      <c r="GL242" s="446"/>
      <c r="GM242" s="446"/>
      <c r="GN242" s="446"/>
      <c r="GO242" s="446">
        <f t="shared" si="1085"/>
        <v>263848</v>
      </c>
      <c r="GP242" s="446">
        <f t="shared" si="1085"/>
        <v>369861</v>
      </c>
      <c r="GQ242" s="446">
        <f t="shared" si="1085"/>
        <v>0</v>
      </c>
      <c r="GR242" s="446">
        <f t="shared" si="1085"/>
        <v>3005775</v>
      </c>
      <c r="GS242" s="446">
        <f t="shared" si="1085"/>
        <v>33857187</v>
      </c>
      <c r="GT242" s="446">
        <f t="shared" si="1085"/>
        <v>14494</v>
      </c>
      <c r="GU242" s="446">
        <f t="shared" si="1085"/>
        <v>59722914</v>
      </c>
      <c r="GV242" s="416"/>
      <c r="GW242" s="402"/>
      <c r="GX242" s="402"/>
      <c r="GY242" s="402"/>
      <c r="GZ242" s="402"/>
      <c r="HA242" s="402"/>
    </row>
    <row r="243" spans="1:209" ht="10.5" customHeight="1" x14ac:dyDescent="0.2">
      <c r="A243" s="417" t="str">
        <f t="shared" si="1019"/>
        <v>2018-19MARCHY60</v>
      </c>
      <c r="B243" s="458" t="str">
        <f t="shared" si="1076"/>
        <v>2018-19</v>
      </c>
      <c r="C243" s="402" t="s">
        <v>660</v>
      </c>
      <c r="D243" s="458" t="str">
        <f t="shared" si="1086"/>
        <v>Y60</v>
      </c>
      <c r="E243" s="458" t="str">
        <f t="shared" si="1086"/>
        <v>Midlands</v>
      </c>
      <c r="F243" s="458" t="str">
        <f t="shared" si="1020"/>
        <v>Y60</v>
      </c>
      <c r="H243" s="446">
        <f t="shared" si="1021"/>
        <v>197677</v>
      </c>
      <c r="I243" s="446">
        <f t="shared" si="1021"/>
        <v>149903</v>
      </c>
      <c r="J243" s="446">
        <f t="shared" si="1021"/>
        <v>463218</v>
      </c>
      <c r="K243" s="446">
        <f t="shared" si="1022"/>
        <v>3</v>
      </c>
      <c r="L243" s="446">
        <f t="shared" si="1023"/>
        <v>1</v>
      </c>
      <c r="M243" s="446">
        <f t="shared" si="1024"/>
        <v>0</v>
      </c>
      <c r="N243" s="446">
        <f t="shared" si="1025"/>
        <v>10</v>
      </c>
      <c r="O243" s="446">
        <f t="shared" si="1026"/>
        <v>44</v>
      </c>
      <c r="P243" s="446">
        <f t="shared" si="1080"/>
        <v>0</v>
      </c>
      <c r="Q243" s="446">
        <f t="shared" si="1080"/>
        <v>0</v>
      </c>
      <c r="R243" s="446">
        <f t="shared" si="1080"/>
        <v>0</v>
      </c>
      <c r="S243" s="446">
        <f t="shared" si="1080"/>
        <v>155745</v>
      </c>
      <c r="T243" s="446">
        <f t="shared" si="1080"/>
        <v>11862</v>
      </c>
      <c r="U243" s="446">
        <f t="shared" si="1080"/>
        <v>7650</v>
      </c>
      <c r="V243" s="446">
        <f t="shared" si="1080"/>
        <v>80180</v>
      </c>
      <c r="W243" s="446">
        <f t="shared" si="1080"/>
        <v>45625</v>
      </c>
      <c r="X243" s="446">
        <f t="shared" si="1080"/>
        <v>2422</v>
      </c>
      <c r="Y243" s="446">
        <f t="shared" si="1080"/>
        <v>5088101</v>
      </c>
      <c r="Z243" s="446">
        <f t="shared" si="1028"/>
        <v>429</v>
      </c>
      <c r="AA243" s="446">
        <f t="shared" si="1029"/>
        <v>762</v>
      </c>
      <c r="AB243" s="446">
        <f t="shared" si="1030"/>
        <v>5618820</v>
      </c>
      <c r="AC243" s="446">
        <f t="shared" si="1031"/>
        <v>734</v>
      </c>
      <c r="AD243" s="446">
        <f t="shared" si="1032"/>
        <v>1551</v>
      </c>
      <c r="AE243" s="446">
        <f t="shared" si="1033"/>
        <v>89451089</v>
      </c>
      <c r="AF243" s="446">
        <f t="shared" si="1034"/>
        <v>1116</v>
      </c>
      <c r="AG243" s="446">
        <f t="shared" si="1035"/>
        <v>2202</v>
      </c>
      <c r="AH243" s="446">
        <f t="shared" si="1036"/>
        <v>115515093</v>
      </c>
      <c r="AI243" s="446">
        <f t="shared" si="1037"/>
        <v>2532</v>
      </c>
      <c r="AJ243" s="446">
        <f t="shared" si="1038"/>
        <v>5903</v>
      </c>
      <c r="AK243" s="446">
        <f t="shared" si="1039"/>
        <v>8313923</v>
      </c>
      <c r="AL243" s="446">
        <f t="shared" si="1040"/>
        <v>3433</v>
      </c>
      <c r="AM243" s="446">
        <f t="shared" si="1041"/>
        <v>7795</v>
      </c>
      <c r="AN243" s="446"/>
      <c r="AO243" s="446"/>
      <c r="AP243" s="446"/>
      <c r="AQ243" s="446"/>
      <c r="AR243" s="446"/>
      <c r="AS243" s="446"/>
      <c r="AT243" s="446">
        <f t="shared" si="1081"/>
        <v>6780</v>
      </c>
      <c r="AU243" s="446">
        <f t="shared" si="1081"/>
        <v>1531</v>
      </c>
      <c r="AV243" s="446">
        <f t="shared" si="1081"/>
        <v>724</v>
      </c>
      <c r="AW243" s="446">
        <f t="shared" si="1081"/>
        <v>10</v>
      </c>
      <c r="AX243" s="446">
        <f t="shared" si="1081"/>
        <v>1026</v>
      </c>
      <c r="AY243" s="446">
        <f t="shared" si="1081"/>
        <v>3499</v>
      </c>
      <c r="AZ243" s="446">
        <f t="shared" si="1081"/>
        <v>2285</v>
      </c>
      <c r="BA243" s="446"/>
      <c r="BB243" s="446"/>
      <c r="BC243" s="446"/>
      <c r="BD243" s="446"/>
      <c r="BE243" s="446"/>
      <c r="BF243" s="446"/>
      <c r="BG243" s="446"/>
      <c r="BH243" s="446"/>
      <c r="BI243" s="446">
        <f t="shared" si="1082"/>
        <v>92548</v>
      </c>
      <c r="BJ243" s="446">
        <f t="shared" si="1082"/>
        <v>6337</v>
      </c>
      <c r="BK243" s="446">
        <f t="shared" si="1082"/>
        <v>50080</v>
      </c>
      <c r="BL243" s="446">
        <f t="shared" si="1082"/>
        <v>148965</v>
      </c>
      <c r="BM243" s="446">
        <f t="shared" si="1082"/>
        <v>21918</v>
      </c>
      <c r="BN243" s="446">
        <f t="shared" si="1082"/>
        <v>16767</v>
      </c>
      <c r="BO243" s="446">
        <f t="shared" si="1082"/>
        <v>14202</v>
      </c>
      <c r="BP243" s="446">
        <f t="shared" si="1082"/>
        <v>10799</v>
      </c>
      <c r="BQ243" s="446">
        <f t="shared" si="1082"/>
        <v>102172</v>
      </c>
      <c r="BR243" s="446">
        <f t="shared" si="1082"/>
        <v>85135</v>
      </c>
      <c r="BS243" s="446">
        <f t="shared" si="1082"/>
        <v>75562</v>
      </c>
      <c r="BT243" s="446">
        <f t="shared" si="1082"/>
        <v>47525</v>
      </c>
      <c r="BU243" s="446">
        <f t="shared" si="1082"/>
        <v>4842</v>
      </c>
      <c r="BV243" s="446">
        <f t="shared" si="1082"/>
        <v>2493</v>
      </c>
      <c r="BW243" s="446"/>
      <c r="BX243" s="446"/>
      <c r="BY243" s="446"/>
      <c r="BZ243" s="446"/>
      <c r="CA243" s="446"/>
      <c r="CB243" s="446"/>
      <c r="CC243" s="446"/>
      <c r="CD243" s="446"/>
      <c r="CE243" s="446"/>
      <c r="CF243" s="446"/>
      <c r="CG243" s="446"/>
      <c r="CH243" s="446"/>
      <c r="CI243" s="446"/>
      <c r="CJ243" s="446"/>
      <c r="CK243" s="446"/>
      <c r="CL243" s="446"/>
      <c r="CM243" s="446"/>
      <c r="CN243" s="446"/>
      <c r="CO243" s="446"/>
      <c r="CP243" s="446"/>
      <c r="CQ243" s="446"/>
      <c r="CR243" s="446"/>
      <c r="CS243" s="446"/>
      <c r="CT243" s="446"/>
      <c r="CU243" s="446"/>
      <c r="CV243" s="446"/>
      <c r="CW243" s="446"/>
      <c r="CX243" s="446"/>
      <c r="CY243" s="446"/>
      <c r="CZ243" s="446"/>
      <c r="DA243" s="446"/>
      <c r="DB243" s="446"/>
      <c r="DC243" s="446"/>
      <c r="DD243" s="446"/>
      <c r="DE243" s="446"/>
      <c r="DF243" s="446"/>
      <c r="DG243" s="446"/>
      <c r="DH243" s="446"/>
      <c r="DI243" s="446"/>
      <c r="DJ243" s="446"/>
      <c r="DK243" s="446">
        <f t="shared" si="1044"/>
        <v>509</v>
      </c>
      <c r="DL243" s="446">
        <f t="shared" si="1044"/>
        <v>138859</v>
      </c>
      <c r="DM243" s="446">
        <f t="shared" si="1045"/>
        <v>273</v>
      </c>
      <c r="DN243" s="446">
        <f t="shared" si="1046"/>
        <v>473</v>
      </c>
      <c r="DO243" s="446">
        <f t="shared" si="1047"/>
        <v>6878</v>
      </c>
      <c r="DP243" s="446">
        <f t="shared" si="1047"/>
        <v>218329</v>
      </c>
      <c r="DQ243" s="446">
        <f t="shared" si="1048"/>
        <v>32</v>
      </c>
      <c r="DR243" s="446">
        <f t="shared" si="1049"/>
        <v>61</v>
      </c>
      <c r="DS243" s="446"/>
      <c r="DT243" s="446"/>
      <c r="DU243" s="446"/>
      <c r="DV243" s="446"/>
      <c r="DW243" s="446"/>
      <c r="DX243" s="446"/>
      <c r="DY243" s="446"/>
      <c r="DZ243" s="446"/>
      <c r="EA243" s="446"/>
      <c r="EB243" s="446"/>
      <c r="EC243" s="446"/>
      <c r="ED243" s="446"/>
      <c r="EE243" s="446"/>
      <c r="EF243" s="446"/>
      <c r="EG243" s="446" t="s">
        <v>152</v>
      </c>
      <c r="EH243" s="446" t="s">
        <v>152</v>
      </c>
      <c r="EI243" s="446">
        <f t="shared" si="1083"/>
        <v>412</v>
      </c>
      <c r="EJ243" s="446">
        <f t="shared" si="1083"/>
        <v>419</v>
      </c>
      <c r="EK243" s="446">
        <f t="shared" si="1083"/>
        <v>4164</v>
      </c>
      <c r="EL243" s="446">
        <f t="shared" si="1083"/>
        <v>1</v>
      </c>
      <c r="EM243" s="446">
        <f t="shared" si="1083"/>
        <v>3880</v>
      </c>
      <c r="EN243" s="446">
        <f t="shared" si="1083"/>
        <v>2401090</v>
      </c>
      <c r="EO243" s="446">
        <f t="shared" si="1051"/>
        <v>5731</v>
      </c>
      <c r="EP243" s="446">
        <f t="shared" si="1052"/>
        <v>11973</v>
      </c>
      <c r="EQ243" s="446">
        <f t="shared" si="1053"/>
        <v>16186260</v>
      </c>
      <c r="ER243" s="446">
        <f t="shared" si="1054"/>
        <v>3887</v>
      </c>
      <c r="ES243" s="446">
        <f t="shared" si="1055"/>
        <v>8786</v>
      </c>
      <c r="ET243" s="446">
        <f t="shared" si="1056"/>
        <v>2879</v>
      </c>
      <c r="EU243" s="446">
        <f t="shared" si="1057"/>
        <v>2879</v>
      </c>
      <c r="EV243" s="446">
        <f t="shared" si="1058"/>
        <v>2879</v>
      </c>
      <c r="EW243" s="446">
        <f t="shared" si="1059"/>
        <v>27153487</v>
      </c>
      <c r="EX243" s="446">
        <f t="shared" si="1060"/>
        <v>6998</v>
      </c>
      <c r="EY243" s="446">
        <f t="shared" si="1061"/>
        <v>15120</v>
      </c>
      <c r="EZ243" s="447"/>
      <c r="FA243" s="446">
        <f t="shared" si="1062"/>
        <v>3</v>
      </c>
      <c r="FB243" s="417">
        <f t="shared" si="1078"/>
        <v>2019</v>
      </c>
      <c r="FC243" s="448">
        <f t="shared" si="1079"/>
        <v>43525</v>
      </c>
      <c r="FD243" s="449">
        <f t="shared" si="1063"/>
        <v>31</v>
      </c>
      <c r="FE243" s="450"/>
      <c r="FF243" s="451"/>
      <c r="FG243" s="450"/>
      <c r="FH243" s="452">
        <f t="shared" si="1064"/>
        <v>1.847749114820435</v>
      </c>
      <c r="FI243" s="452">
        <f t="shared" si="1065"/>
        <v>1.4135053110773901</v>
      </c>
      <c r="FJ243" s="452">
        <f t="shared" si="1066"/>
        <v>1.8564705882352941</v>
      </c>
      <c r="FK243" s="452">
        <f t="shared" si="1067"/>
        <v>1.4116339869281045</v>
      </c>
      <c r="FL243" s="452">
        <f t="shared" si="1068"/>
        <v>1.2742828635569967</v>
      </c>
      <c r="FM243" s="452">
        <f t="shared" si="1069"/>
        <v>1.0617984534796707</v>
      </c>
      <c r="FN243" s="452">
        <f t="shared" si="1070"/>
        <v>1.6561534246575342</v>
      </c>
      <c r="FO243" s="452">
        <f t="shared" si="1071"/>
        <v>1.0416438356164384</v>
      </c>
      <c r="FP243" s="452">
        <f t="shared" si="1072"/>
        <v>1.9991742361684559</v>
      </c>
      <c r="FQ243" s="452">
        <f t="shared" si="1073"/>
        <v>1.0293146160198183</v>
      </c>
      <c r="FR243" s="453"/>
      <c r="FS243" s="446">
        <f t="shared" si="1084"/>
        <v>218162</v>
      </c>
      <c r="FT243" s="446">
        <f t="shared" si="1084"/>
        <v>0</v>
      </c>
      <c r="FU243" s="446">
        <f t="shared" si="1084"/>
        <v>1553904</v>
      </c>
      <c r="FV243" s="446">
        <f t="shared" si="1084"/>
        <v>6585015</v>
      </c>
      <c r="FW243" s="446">
        <f t="shared" si="1084"/>
        <v>9040869</v>
      </c>
      <c r="FX243" s="446">
        <f t="shared" si="1084"/>
        <v>11864793</v>
      </c>
      <c r="FY243" s="446">
        <f t="shared" si="1084"/>
        <v>176567623</v>
      </c>
      <c r="FZ243" s="446">
        <f t="shared" si="1084"/>
        <v>269313568</v>
      </c>
      <c r="GA243" s="446">
        <f t="shared" si="1084"/>
        <v>18878693</v>
      </c>
      <c r="GB243" s="446"/>
      <c r="GC243" s="446"/>
      <c r="GD243" s="446"/>
      <c r="GE243" s="446"/>
      <c r="GF243" s="446"/>
      <c r="GG243" s="446"/>
      <c r="GH243" s="446"/>
      <c r="GI243" s="446"/>
      <c r="GJ243" s="446"/>
      <c r="GK243" s="446"/>
      <c r="GL243" s="446"/>
      <c r="GM243" s="446"/>
      <c r="GN243" s="446"/>
      <c r="GO243" s="446">
        <f t="shared" si="1085"/>
        <v>240716</v>
      </c>
      <c r="GP243" s="446">
        <f t="shared" si="1085"/>
        <v>421990</v>
      </c>
      <c r="GQ243" s="446">
        <f t="shared" si="1085"/>
        <v>0</v>
      </c>
      <c r="GR243" s="446">
        <f t="shared" si="1085"/>
        <v>5016687</v>
      </c>
      <c r="GS243" s="446">
        <f t="shared" si="1085"/>
        <v>36582855</v>
      </c>
      <c r="GT243" s="446">
        <f t="shared" si="1085"/>
        <v>2879</v>
      </c>
      <c r="GU243" s="446">
        <f t="shared" si="1085"/>
        <v>58664610</v>
      </c>
      <c r="GV243" s="416"/>
      <c r="GW243" s="402"/>
      <c r="GX243" s="402"/>
      <c r="GY243" s="402"/>
      <c r="GZ243" s="402"/>
      <c r="HA243" s="402"/>
    </row>
    <row r="244" spans="1:209" ht="10.5" customHeight="1" x14ac:dyDescent="0.2">
      <c r="A244" s="417" t="str">
        <f t="shared" si="1019"/>
        <v>2019-20APRILY60</v>
      </c>
      <c r="B244" s="458" t="str">
        <f t="shared" si="1076"/>
        <v>2019-20</v>
      </c>
      <c r="C244" s="402" t="s">
        <v>664</v>
      </c>
      <c r="D244" s="458" t="str">
        <f t="shared" si="1086"/>
        <v>Y60</v>
      </c>
      <c r="E244" s="458" t="str">
        <f t="shared" si="1086"/>
        <v>Midlands</v>
      </c>
      <c r="F244" s="458" t="str">
        <f t="shared" si="1020"/>
        <v>Y60</v>
      </c>
      <c r="H244" s="446">
        <f t="shared" ref="H244:J263" si="1087">SUMIFS(H$443:H$10112,$B$443:$B$10112,$B244,$C$443:$C$10112,$C244,$D$443:$D$10112,$D244)</f>
        <v>192584</v>
      </c>
      <c r="I244" s="446">
        <f t="shared" si="1087"/>
        <v>146303</v>
      </c>
      <c r="J244" s="446">
        <f t="shared" si="1087"/>
        <v>428330</v>
      </c>
      <c r="K244" s="446">
        <f t="shared" si="1022"/>
        <v>3</v>
      </c>
      <c r="L244" s="446">
        <f t="shared" si="1023"/>
        <v>1</v>
      </c>
      <c r="M244" s="446">
        <f t="shared" si="1024"/>
        <v>4</v>
      </c>
      <c r="N244" s="446">
        <f t="shared" si="1025"/>
        <v>11</v>
      </c>
      <c r="O244" s="446">
        <f t="shared" si="1026"/>
        <v>37</v>
      </c>
      <c r="P244" s="446">
        <f t="shared" ref="P244:Y253" si="1088">SUMIFS(P$443:P$10112,$B$443:$B$10112,$B244,$C$443:$C$10112,$C244,$D$443:$D$10112,$D244)</f>
        <v>0</v>
      </c>
      <c r="Q244" s="446">
        <f t="shared" si="1088"/>
        <v>0</v>
      </c>
      <c r="R244" s="446">
        <f t="shared" si="1088"/>
        <v>0</v>
      </c>
      <c r="S244" s="446">
        <f t="shared" si="1088"/>
        <v>152079</v>
      </c>
      <c r="T244" s="446">
        <f t="shared" si="1088"/>
        <v>11202</v>
      </c>
      <c r="U244" s="446">
        <f t="shared" si="1088"/>
        <v>7305</v>
      </c>
      <c r="V244" s="446">
        <f t="shared" si="1088"/>
        <v>79026</v>
      </c>
      <c r="W244" s="446">
        <f t="shared" si="1088"/>
        <v>44124</v>
      </c>
      <c r="X244" s="446">
        <f t="shared" si="1088"/>
        <v>2166</v>
      </c>
      <c r="Y244" s="446">
        <f t="shared" si="1088"/>
        <v>4712573</v>
      </c>
      <c r="Z244" s="446">
        <f t="shared" si="1028"/>
        <v>421</v>
      </c>
      <c r="AA244" s="446">
        <f t="shared" si="1029"/>
        <v>742</v>
      </c>
      <c r="AB244" s="446">
        <f t="shared" si="1030"/>
        <v>5279965</v>
      </c>
      <c r="AC244" s="446">
        <f t="shared" si="1031"/>
        <v>723</v>
      </c>
      <c r="AD244" s="446">
        <f t="shared" si="1032"/>
        <v>1555</v>
      </c>
      <c r="AE244" s="446">
        <f t="shared" si="1033"/>
        <v>87330143</v>
      </c>
      <c r="AF244" s="446">
        <f t="shared" si="1034"/>
        <v>1105</v>
      </c>
      <c r="AG244" s="446">
        <f t="shared" si="1035"/>
        <v>2212</v>
      </c>
      <c r="AH244" s="446">
        <f t="shared" si="1036"/>
        <v>110165237</v>
      </c>
      <c r="AI244" s="446">
        <f t="shared" si="1037"/>
        <v>2497</v>
      </c>
      <c r="AJ244" s="446">
        <f t="shared" si="1038"/>
        <v>5875</v>
      </c>
      <c r="AK244" s="446">
        <f t="shared" si="1039"/>
        <v>7037433</v>
      </c>
      <c r="AL244" s="446">
        <f t="shared" si="1040"/>
        <v>3249</v>
      </c>
      <c r="AM244" s="446">
        <f t="shared" si="1041"/>
        <v>7502</v>
      </c>
      <c r="AN244" s="446"/>
      <c r="AO244" s="446"/>
      <c r="AP244" s="446"/>
      <c r="AQ244" s="446"/>
      <c r="AR244" s="446"/>
      <c r="AS244" s="446"/>
      <c r="AT244" s="446">
        <f t="shared" ref="AT244:AZ253" si="1089">SUMIFS(AT$443:AT$10112,$B$443:$B$10112,$B244,$C$443:$C$10112,$C244,$D$443:$D$10112,$D244)</f>
        <v>7036</v>
      </c>
      <c r="AU244" s="446">
        <f t="shared" si="1089"/>
        <v>1610</v>
      </c>
      <c r="AV244" s="446">
        <f t="shared" si="1089"/>
        <v>898</v>
      </c>
      <c r="AW244" s="446">
        <f t="shared" si="1089"/>
        <v>11</v>
      </c>
      <c r="AX244" s="446">
        <f t="shared" si="1089"/>
        <v>1070</v>
      </c>
      <c r="AY244" s="446">
        <f t="shared" si="1089"/>
        <v>3458</v>
      </c>
      <c r="AZ244" s="446">
        <f t="shared" si="1089"/>
        <v>2215</v>
      </c>
      <c r="BA244" s="446"/>
      <c r="BB244" s="446"/>
      <c r="BC244" s="446"/>
      <c r="BD244" s="446"/>
      <c r="BE244" s="446"/>
      <c r="BF244" s="446"/>
      <c r="BG244" s="446"/>
      <c r="BH244" s="446"/>
      <c r="BI244" s="446">
        <f t="shared" ref="BI244:BV253" si="1090">SUMIFS(BI$443:BI$10112,$B$443:$B$10112,$B244,$C$443:$C$10112,$C244,$D$443:$D$10112,$D244)</f>
        <v>90938</v>
      </c>
      <c r="BJ244" s="446">
        <f t="shared" si="1090"/>
        <v>6043</v>
      </c>
      <c r="BK244" s="446">
        <f t="shared" si="1090"/>
        <v>48062</v>
      </c>
      <c r="BL244" s="446">
        <f t="shared" si="1090"/>
        <v>145043</v>
      </c>
      <c r="BM244" s="446">
        <f t="shared" si="1090"/>
        <v>20718</v>
      </c>
      <c r="BN244" s="446">
        <f t="shared" si="1090"/>
        <v>15950</v>
      </c>
      <c r="BO244" s="446">
        <f t="shared" si="1090"/>
        <v>13612</v>
      </c>
      <c r="BP244" s="446">
        <f t="shared" si="1090"/>
        <v>10669</v>
      </c>
      <c r="BQ244" s="446">
        <f t="shared" si="1090"/>
        <v>100306</v>
      </c>
      <c r="BR244" s="446">
        <f t="shared" si="1090"/>
        <v>83804</v>
      </c>
      <c r="BS244" s="446">
        <f t="shared" si="1090"/>
        <v>72377</v>
      </c>
      <c r="BT244" s="446">
        <f t="shared" si="1090"/>
        <v>45895</v>
      </c>
      <c r="BU244" s="446">
        <f t="shared" si="1090"/>
        <v>4189</v>
      </c>
      <c r="BV244" s="446">
        <f t="shared" si="1090"/>
        <v>2210</v>
      </c>
      <c r="BW244" s="446"/>
      <c r="BX244" s="446" t="s">
        <v>152</v>
      </c>
      <c r="BY244" s="446" t="s">
        <v>152</v>
      </c>
      <c r="BZ244" s="446" t="s">
        <v>152</v>
      </c>
      <c r="CA244" s="446" t="s">
        <v>152</v>
      </c>
      <c r="CB244" s="446" t="s">
        <v>152</v>
      </c>
      <c r="CC244" s="446" t="s">
        <v>152</v>
      </c>
      <c r="CD244" s="446" t="s">
        <v>152</v>
      </c>
      <c r="CE244" s="446" t="s">
        <v>152</v>
      </c>
      <c r="CF244" s="446" t="s">
        <v>152</v>
      </c>
      <c r="CG244" s="446" t="s">
        <v>152</v>
      </c>
      <c r="CH244" s="446" t="s">
        <v>152</v>
      </c>
      <c r="CI244" s="446" t="s">
        <v>152</v>
      </c>
      <c r="CJ244" s="446" t="s">
        <v>152</v>
      </c>
      <c r="CK244" s="446" t="s">
        <v>152</v>
      </c>
      <c r="CL244" s="446" t="s">
        <v>152</v>
      </c>
      <c r="CM244" s="446" t="s">
        <v>152</v>
      </c>
      <c r="CN244" s="446" t="s">
        <v>152</v>
      </c>
      <c r="CO244" s="446" t="s">
        <v>152</v>
      </c>
      <c r="CP244" s="446" t="s">
        <v>152</v>
      </c>
      <c r="CQ244" s="446" t="s">
        <v>152</v>
      </c>
      <c r="CR244" s="446" t="s">
        <v>152</v>
      </c>
      <c r="CS244" s="446" t="s">
        <v>152</v>
      </c>
      <c r="CT244" s="446" t="s">
        <v>152</v>
      </c>
      <c r="CU244" s="446" t="s">
        <v>152</v>
      </c>
      <c r="CV244" s="446" t="s">
        <v>152</v>
      </c>
      <c r="CW244" s="446" t="s">
        <v>152</v>
      </c>
      <c r="CX244" s="446" t="s">
        <v>152</v>
      </c>
      <c r="CY244" s="446" t="s">
        <v>152</v>
      </c>
      <c r="CZ244" s="446" t="s">
        <v>152</v>
      </c>
      <c r="DA244" s="446" t="s">
        <v>152</v>
      </c>
      <c r="DB244" s="446" t="s">
        <v>152</v>
      </c>
      <c r="DC244" s="446" t="s">
        <v>152</v>
      </c>
      <c r="DD244" s="446" t="s">
        <v>152</v>
      </c>
      <c r="DE244" s="446" t="s">
        <v>152</v>
      </c>
      <c r="DF244" s="446" t="s">
        <v>152</v>
      </c>
      <c r="DG244" s="446" t="s">
        <v>152</v>
      </c>
      <c r="DH244" s="446" t="s">
        <v>152</v>
      </c>
      <c r="DI244" s="446" t="s">
        <v>152</v>
      </c>
      <c r="DJ244" s="446" t="s">
        <v>152</v>
      </c>
      <c r="DK244" s="446" t="s">
        <v>152</v>
      </c>
      <c r="DL244" s="446">
        <f t="shared" ref="DL244:DL275" si="1091">SUMIFS(DL$443:DL$10112,$B$443:$B$10112,$B244,$C$443:$C$10112,$C244,$D$443:$D$10112,$D244)</f>
        <v>151972</v>
      </c>
      <c r="DM244" s="446" t="str">
        <f t="shared" si="1045"/>
        <v>-</v>
      </c>
      <c r="DN244" s="446" t="str">
        <f t="shared" si="1046"/>
        <v>-</v>
      </c>
      <c r="DO244" s="446">
        <f t="shared" ref="DO244:DP263" si="1092">SUMIFS(DO$443:DO$10112,$B$443:$B$10112,$B244,$C$443:$C$10112,$C244,$D$443:$D$10112,$D244)</f>
        <v>6452</v>
      </c>
      <c r="DP244" s="446">
        <f t="shared" si="1092"/>
        <v>200694</v>
      </c>
      <c r="DQ244" s="446">
        <f t="shared" si="1048"/>
        <v>31</v>
      </c>
      <c r="DR244" s="446">
        <f t="shared" si="1049"/>
        <v>59</v>
      </c>
      <c r="DS244" s="446">
        <f t="shared" ref="DS244:DT263" si="1093">SUMIFS(DS$443:DS$10112,$B$443:$B$10112,$B244,$C$443:$C$10112,$C244,$D$443:$D$10112,$D244)</f>
        <v>140</v>
      </c>
      <c r="DT244" s="446">
        <f t="shared" si="1093"/>
        <v>134460</v>
      </c>
      <c r="DU244" s="446">
        <f t="shared" ref="DU244:DU303" si="1094">IFERROR(ROUND(DT244/DS244,0),"-")</f>
        <v>960</v>
      </c>
      <c r="DV244" s="446">
        <f t="shared" ref="DV244:DV303" si="1095">IFERROR(ROUND(GN244/DS244,0),"-")</f>
        <v>1834</v>
      </c>
      <c r="DW244" s="446">
        <f t="shared" ref="DW244:DW275" si="1096">SUMIFS(DW$443:DW$10112,$B$443:$B$10112,$B244,$C$443:$C$10112,$C244,$D$443:$D$10112,$D244)</f>
        <v>126</v>
      </c>
      <c r="DX244" s="446"/>
      <c r="DY244" s="446"/>
      <c r="DZ244" s="446"/>
      <c r="EA244" s="446"/>
      <c r="EB244" s="446"/>
      <c r="EC244" s="446"/>
      <c r="ED244" s="446"/>
      <c r="EE244" s="446"/>
      <c r="EF244" s="446"/>
      <c r="EG244" s="446" t="s">
        <v>152</v>
      </c>
      <c r="EH244" s="446" t="s">
        <v>152</v>
      </c>
      <c r="EI244" s="446">
        <f t="shared" ref="EI244:EN249" si="1097">SUMIFS(EI$443:EI$10112,$B$443:$B$10112,$B244,$C$443:$C$10112,$C244,$D$443:$D$10112,$D244)</f>
        <v>265</v>
      </c>
      <c r="EJ244" s="446">
        <f t="shared" si="1097"/>
        <v>494</v>
      </c>
      <c r="EK244" s="446">
        <f t="shared" si="1097"/>
        <v>4326</v>
      </c>
      <c r="EL244" s="446">
        <f t="shared" si="1097"/>
        <v>4</v>
      </c>
      <c r="EM244" s="446">
        <f t="shared" si="1097"/>
        <v>3436</v>
      </c>
      <c r="EN244" s="446">
        <f t="shared" si="1097"/>
        <v>2099982</v>
      </c>
      <c r="EO244" s="446">
        <f t="shared" si="1051"/>
        <v>4251</v>
      </c>
      <c r="EP244" s="446">
        <f t="shared" si="1052"/>
        <v>9098</v>
      </c>
      <c r="EQ244" s="446">
        <f t="shared" si="1053"/>
        <v>18279392</v>
      </c>
      <c r="ER244" s="446">
        <f t="shared" si="1054"/>
        <v>4225</v>
      </c>
      <c r="ES244" s="446">
        <f t="shared" si="1055"/>
        <v>9784</v>
      </c>
      <c r="ET244" s="446">
        <f t="shared" si="1056"/>
        <v>10316</v>
      </c>
      <c r="EU244" s="446">
        <f t="shared" si="1057"/>
        <v>2579</v>
      </c>
      <c r="EV244" s="446">
        <f t="shared" si="1058"/>
        <v>3314</v>
      </c>
      <c r="EW244" s="446">
        <f t="shared" si="1059"/>
        <v>22561562</v>
      </c>
      <c r="EX244" s="446">
        <f t="shared" si="1060"/>
        <v>6566</v>
      </c>
      <c r="EY244" s="446">
        <f t="shared" si="1061"/>
        <v>14694</v>
      </c>
      <c r="EZ244" s="447"/>
      <c r="FA244" s="446">
        <f t="shared" si="1062"/>
        <v>4</v>
      </c>
      <c r="FB244" s="417">
        <f t="shared" si="1078"/>
        <v>2019</v>
      </c>
      <c r="FC244" s="448">
        <f t="shared" si="1079"/>
        <v>43556</v>
      </c>
      <c r="FD244" s="449">
        <f t="shared" si="1063"/>
        <v>30</v>
      </c>
      <c r="FE244" s="450"/>
      <c r="FF244" s="451">
        <f t="shared" ref="FF244:FF307" si="1098">DO244/(T244-P244)</f>
        <v>0.5759685770398143</v>
      </c>
      <c r="FG244" s="450"/>
      <c r="FH244" s="452">
        <f t="shared" si="1064"/>
        <v>1.8494911622924477</v>
      </c>
      <c r="FI244" s="452">
        <f t="shared" si="1065"/>
        <v>1.4238528834136761</v>
      </c>
      <c r="FJ244" s="452">
        <f t="shared" si="1066"/>
        <v>1.8633812457221082</v>
      </c>
      <c r="FK244" s="452">
        <f t="shared" si="1067"/>
        <v>1.4605065023956194</v>
      </c>
      <c r="FL244" s="452">
        <f t="shared" si="1068"/>
        <v>1.2692784653152127</v>
      </c>
      <c r="FM244" s="452">
        <f t="shared" si="1069"/>
        <v>1.0604611140637259</v>
      </c>
      <c r="FN244" s="452">
        <f t="shared" si="1070"/>
        <v>1.6403091288187834</v>
      </c>
      <c r="FO244" s="452">
        <f t="shared" si="1071"/>
        <v>1.0401368869549452</v>
      </c>
      <c r="FP244" s="452">
        <f t="shared" si="1072"/>
        <v>1.9339796860572485</v>
      </c>
      <c r="FQ244" s="452">
        <f t="shared" si="1073"/>
        <v>1.0203139427516159</v>
      </c>
      <c r="FR244" s="453"/>
      <c r="FS244" s="446">
        <f t="shared" ref="FS244:GA253" si="1099">SUMIFS(FS$443:FS$10112,$B$443:$B$10112,$B244,$C$443:$C$10112,$C244,$D$443:$D$10112,$D244)</f>
        <v>211493</v>
      </c>
      <c r="FT244" s="446">
        <f t="shared" si="1099"/>
        <v>520022</v>
      </c>
      <c r="FU244" s="446">
        <f t="shared" si="1099"/>
        <v>1558568</v>
      </c>
      <c r="FV244" s="446">
        <f t="shared" si="1099"/>
        <v>5476903</v>
      </c>
      <c r="FW244" s="446">
        <f t="shared" si="1099"/>
        <v>8310768</v>
      </c>
      <c r="FX244" s="446">
        <f t="shared" si="1099"/>
        <v>11359719</v>
      </c>
      <c r="FY244" s="446">
        <f t="shared" si="1099"/>
        <v>174788867</v>
      </c>
      <c r="FZ244" s="446">
        <f t="shared" si="1099"/>
        <v>259222719</v>
      </c>
      <c r="GA244" s="446">
        <f t="shared" si="1099"/>
        <v>16250034</v>
      </c>
      <c r="GB244" s="446"/>
      <c r="GC244" s="446"/>
      <c r="GD244" s="446"/>
      <c r="GE244" s="446"/>
      <c r="GF244" s="446"/>
      <c r="GG244" s="446"/>
      <c r="GH244" s="446"/>
      <c r="GI244" s="446"/>
      <c r="GJ244" s="446"/>
      <c r="GK244" s="446"/>
      <c r="GL244" s="446"/>
      <c r="GM244" s="446"/>
      <c r="GN244" s="446">
        <f t="shared" ref="GN244:GN275" si="1100">SUMIFS(GN$443:GN$10112,$B$443:$B$10112,$B244,$C$443:$C$10112,$C244,$D$443:$D$10112,$D244)</f>
        <v>256712</v>
      </c>
      <c r="GO244" s="446">
        <f t="shared" ref="GO244:GU249" si="1101">SUMIFS(GO$443:GO$10112,$B$443:$B$10112,$B244,$C$443:$C$10112,$C244,$D$443:$D$10112,$D244)</f>
        <v>269194</v>
      </c>
      <c r="GP244" s="446">
        <f t="shared" si="1101"/>
        <v>379508</v>
      </c>
      <c r="GQ244" s="446">
        <f t="shared" si="1101"/>
        <v>0</v>
      </c>
      <c r="GR244" s="446">
        <f t="shared" si="1101"/>
        <v>4494412</v>
      </c>
      <c r="GS244" s="446">
        <f t="shared" si="1101"/>
        <v>42326067</v>
      </c>
      <c r="GT244" s="446">
        <f t="shared" si="1101"/>
        <v>13256</v>
      </c>
      <c r="GU244" s="446">
        <f t="shared" si="1101"/>
        <v>50488860</v>
      </c>
      <c r="GV244" s="416"/>
      <c r="GW244" s="402"/>
      <c r="GX244" s="402"/>
      <c r="GY244" s="402"/>
      <c r="GZ244" s="402"/>
      <c r="HA244" s="402"/>
    </row>
    <row r="245" spans="1:209" ht="10.5" customHeight="1" x14ac:dyDescent="0.2">
      <c r="A245" s="417" t="str">
        <f t="shared" si="1019"/>
        <v>2019-20MAYY60</v>
      </c>
      <c r="B245" s="458" t="str">
        <f t="shared" si="1076"/>
        <v>2019-20</v>
      </c>
      <c r="C245" s="402" t="s">
        <v>668</v>
      </c>
      <c r="D245" s="458" t="str">
        <f t="shared" si="1086"/>
        <v>Y60</v>
      </c>
      <c r="E245" s="458" t="str">
        <f t="shared" si="1086"/>
        <v>Midlands</v>
      </c>
      <c r="F245" s="458" t="str">
        <f t="shared" si="1020"/>
        <v>Y60</v>
      </c>
      <c r="H245" s="446">
        <f t="shared" si="1087"/>
        <v>193859</v>
      </c>
      <c r="I245" s="446">
        <f t="shared" si="1087"/>
        <v>147472</v>
      </c>
      <c r="J245" s="446">
        <f t="shared" si="1087"/>
        <v>393093</v>
      </c>
      <c r="K245" s="446">
        <f t="shared" si="1022"/>
        <v>3</v>
      </c>
      <c r="L245" s="446">
        <f t="shared" si="1023"/>
        <v>1</v>
      </c>
      <c r="M245" s="446">
        <f t="shared" si="1024"/>
        <v>3</v>
      </c>
      <c r="N245" s="446">
        <f t="shared" si="1025"/>
        <v>8</v>
      </c>
      <c r="O245" s="446">
        <f t="shared" si="1026"/>
        <v>35</v>
      </c>
      <c r="P245" s="446">
        <f t="shared" si="1088"/>
        <v>0</v>
      </c>
      <c r="Q245" s="446">
        <f t="shared" si="1088"/>
        <v>0</v>
      </c>
      <c r="R245" s="446">
        <f t="shared" si="1088"/>
        <v>0</v>
      </c>
      <c r="S245" s="446">
        <f t="shared" si="1088"/>
        <v>154721</v>
      </c>
      <c r="T245" s="446">
        <f t="shared" si="1088"/>
        <v>11419</v>
      </c>
      <c r="U245" s="446">
        <f t="shared" si="1088"/>
        <v>7412</v>
      </c>
      <c r="V245" s="446">
        <f t="shared" si="1088"/>
        <v>78903</v>
      </c>
      <c r="W245" s="446">
        <f t="shared" si="1088"/>
        <v>45168</v>
      </c>
      <c r="X245" s="446">
        <f t="shared" si="1088"/>
        <v>2449</v>
      </c>
      <c r="Y245" s="446">
        <f t="shared" si="1088"/>
        <v>4855502</v>
      </c>
      <c r="Z245" s="446">
        <f t="shared" si="1028"/>
        <v>425</v>
      </c>
      <c r="AA245" s="446">
        <f t="shared" si="1029"/>
        <v>745</v>
      </c>
      <c r="AB245" s="446">
        <f t="shared" si="1030"/>
        <v>5297260</v>
      </c>
      <c r="AC245" s="446">
        <f t="shared" si="1031"/>
        <v>715</v>
      </c>
      <c r="AD245" s="446">
        <f t="shared" si="1032"/>
        <v>1510</v>
      </c>
      <c r="AE245" s="446">
        <f t="shared" si="1033"/>
        <v>86282280</v>
      </c>
      <c r="AF245" s="446">
        <f t="shared" si="1034"/>
        <v>1094</v>
      </c>
      <c r="AG245" s="446">
        <f t="shared" si="1035"/>
        <v>2182</v>
      </c>
      <c r="AH245" s="446">
        <f t="shared" si="1036"/>
        <v>107663823</v>
      </c>
      <c r="AI245" s="446">
        <f t="shared" si="1037"/>
        <v>2384</v>
      </c>
      <c r="AJ245" s="446">
        <f t="shared" si="1038"/>
        <v>5495</v>
      </c>
      <c r="AK245" s="446">
        <f t="shared" si="1039"/>
        <v>7841360</v>
      </c>
      <c r="AL245" s="446">
        <f t="shared" si="1040"/>
        <v>3202</v>
      </c>
      <c r="AM245" s="446">
        <f t="shared" si="1041"/>
        <v>7266</v>
      </c>
      <c r="AN245" s="446"/>
      <c r="AO245" s="446"/>
      <c r="AP245" s="446"/>
      <c r="AQ245" s="446"/>
      <c r="AR245" s="446"/>
      <c r="AS245" s="446"/>
      <c r="AT245" s="446">
        <f t="shared" si="1089"/>
        <v>7977</v>
      </c>
      <c r="AU245" s="446">
        <f t="shared" si="1089"/>
        <v>1706</v>
      </c>
      <c r="AV245" s="446">
        <f t="shared" si="1089"/>
        <v>807</v>
      </c>
      <c r="AW245" s="446">
        <f t="shared" si="1089"/>
        <v>19</v>
      </c>
      <c r="AX245" s="446">
        <f t="shared" si="1089"/>
        <v>2171</v>
      </c>
      <c r="AY245" s="446">
        <f t="shared" si="1089"/>
        <v>3293</v>
      </c>
      <c r="AZ245" s="446">
        <f t="shared" si="1089"/>
        <v>2339</v>
      </c>
      <c r="BA245" s="446"/>
      <c r="BB245" s="446"/>
      <c r="BC245" s="446"/>
      <c r="BD245" s="446"/>
      <c r="BE245" s="446"/>
      <c r="BF245" s="446"/>
      <c r="BG245" s="446"/>
      <c r="BH245" s="446"/>
      <c r="BI245" s="446">
        <f t="shared" si="1090"/>
        <v>92015</v>
      </c>
      <c r="BJ245" s="446">
        <f t="shared" si="1090"/>
        <v>6266</v>
      </c>
      <c r="BK245" s="446">
        <f t="shared" si="1090"/>
        <v>48463</v>
      </c>
      <c r="BL245" s="446">
        <f t="shared" si="1090"/>
        <v>146744</v>
      </c>
      <c r="BM245" s="446">
        <f t="shared" si="1090"/>
        <v>21020</v>
      </c>
      <c r="BN245" s="446">
        <f t="shared" si="1090"/>
        <v>16177</v>
      </c>
      <c r="BO245" s="446">
        <f t="shared" si="1090"/>
        <v>13647</v>
      </c>
      <c r="BP245" s="446">
        <f t="shared" si="1090"/>
        <v>10639</v>
      </c>
      <c r="BQ245" s="446">
        <f t="shared" si="1090"/>
        <v>100469</v>
      </c>
      <c r="BR245" s="446">
        <f t="shared" si="1090"/>
        <v>83933</v>
      </c>
      <c r="BS245" s="446">
        <f t="shared" si="1090"/>
        <v>74210</v>
      </c>
      <c r="BT245" s="446">
        <f t="shared" si="1090"/>
        <v>47015</v>
      </c>
      <c r="BU245" s="446">
        <f t="shared" si="1090"/>
        <v>4920</v>
      </c>
      <c r="BV245" s="446">
        <f t="shared" si="1090"/>
        <v>2490</v>
      </c>
      <c r="BW245" s="446"/>
      <c r="BX245" s="446" t="s">
        <v>152</v>
      </c>
      <c r="BY245" s="446" t="s">
        <v>152</v>
      </c>
      <c r="BZ245" s="446" t="s">
        <v>152</v>
      </c>
      <c r="CA245" s="446" t="s">
        <v>152</v>
      </c>
      <c r="CB245" s="446" t="s">
        <v>152</v>
      </c>
      <c r="CC245" s="446" t="s">
        <v>152</v>
      </c>
      <c r="CD245" s="446" t="s">
        <v>152</v>
      </c>
      <c r="CE245" s="446" t="s">
        <v>152</v>
      </c>
      <c r="CF245" s="446" t="s">
        <v>152</v>
      </c>
      <c r="CG245" s="446" t="s">
        <v>152</v>
      </c>
      <c r="CH245" s="446" t="s">
        <v>152</v>
      </c>
      <c r="CI245" s="446" t="s">
        <v>152</v>
      </c>
      <c r="CJ245" s="446" t="s">
        <v>152</v>
      </c>
      <c r="CK245" s="446" t="s">
        <v>152</v>
      </c>
      <c r="CL245" s="446" t="s">
        <v>152</v>
      </c>
      <c r="CM245" s="446" t="s">
        <v>152</v>
      </c>
      <c r="CN245" s="446" t="s">
        <v>152</v>
      </c>
      <c r="CO245" s="446" t="s">
        <v>152</v>
      </c>
      <c r="CP245" s="446" t="s">
        <v>152</v>
      </c>
      <c r="CQ245" s="446" t="s">
        <v>152</v>
      </c>
      <c r="CR245" s="446" t="s">
        <v>152</v>
      </c>
      <c r="CS245" s="446" t="s">
        <v>152</v>
      </c>
      <c r="CT245" s="446" t="s">
        <v>152</v>
      </c>
      <c r="CU245" s="446" t="s">
        <v>152</v>
      </c>
      <c r="CV245" s="446" t="s">
        <v>152</v>
      </c>
      <c r="CW245" s="446" t="s">
        <v>152</v>
      </c>
      <c r="CX245" s="446" t="s">
        <v>152</v>
      </c>
      <c r="CY245" s="446" t="s">
        <v>152</v>
      </c>
      <c r="CZ245" s="446" t="s">
        <v>152</v>
      </c>
      <c r="DA245" s="446" t="s">
        <v>152</v>
      </c>
      <c r="DB245" s="446" t="s">
        <v>152</v>
      </c>
      <c r="DC245" s="446" t="s">
        <v>152</v>
      </c>
      <c r="DD245" s="446" t="s">
        <v>152</v>
      </c>
      <c r="DE245" s="446" t="s">
        <v>152</v>
      </c>
      <c r="DF245" s="446" t="s">
        <v>152</v>
      </c>
      <c r="DG245" s="446" t="s">
        <v>152</v>
      </c>
      <c r="DH245" s="446" t="s">
        <v>152</v>
      </c>
      <c r="DI245" s="446" t="s">
        <v>152</v>
      </c>
      <c r="DJ245" s="446" t="s">
        <v>152</v>
      </c>
      <c r="DK245" s="446" t="s">
        <v>152</v>
      </c>
      <c r="DL245" s="446">
        <f t="shared" si="1091"/>
        <v>137821</v>
      </c>
      <c r="DM245" s="446" t="str">
        <f t="shared" si="1045"/>
        <v>-</v>
      </c>
      <c r="DN245" s="446" t="str">
        <f t="shared" si="1046"/>
        <v>-</v>
      </c>
      <c r="DO245" s="446">
        <f t="shared" si="1092"/>
        <v>6601</v>
      </c>
      <c r="DP245" s="446">
        <f t="shared" si="1092"/>
        <v>207963</v>
      </c>
      <c r="DQ245" s="446">
        <f t="shared" si="1048"/>
        <v>32</v>
      </c>
      <c r="DR245" s="446">
        <f t="shared" si="1049"/>
        <v>59</v>
      </c>
      <c r="DS245" s="446">
        <f t="shared" si="1093"/>
        <v>140</v>
      </c>
      <c r="DT245" s="446">
        <f t="shared" si="1093"/>
        <v>130794</v>
      </c>
      <c r="DU245" s="446">
        <f t="shared" si="1094"/>
        <v>934</v>
      </c>
      <c r="DV245" s="446">
        <f t="shared" si="1095"/>
        <v>1660</v>
      </c>
      <c r="DW245" s="446">
        <f t="shared" si="1096"/>
        <v>130</v>
      </c>
      <c r="DX245" s="446"/>
      <c r="DY245" s="446"/>
      <c r="DZ245" s="446"/>
      <c r="EA245" s="446"/>
      <c r="EB245" s="446"/>
      <c r="EC245" s="446"/>
      <c r="ED245" s="446"/>
      <c r="EE245" s="446"/>
      <c r="EF245" s="446"/>
      <c r="EG245" s="446" t="s">
        <v>152</v>
      </c>
      <c r="EH245" s="446" t="s">
        <v>152</v>
      </c>
      <c r="EI245" s="446">
        <f t="shared" si="1097"/>
        <v>270</v>
      </c>
      <c r="EJ245" s="446">
        <f t="shared" si="1097"/>
        <v>477</v>
      </c>
      <c r="EK245" s="446">
        <f t="shared" si="1097"/>
        <v>4412</v>
      </c>
      <c r="EL245" s="446">
        <f t="shared" si="1097"/>
        <v>5</v>
      </c>
      <c r="EM245" s="446">
        <f t="shared" si="1097"/>
        <v>3641</v>
      </c>
      <c r="EN245" s="446">
        <f t="shared" si="1097"/>
        <v>2130612</v>
      </c>
      <c r="EO245" s="446">
        <f t="shared" si="1051"/>
        <v>4467</v>
      </c>
      <c r="EP245" s="446">
        <f t="shared" si="1052"/>
        <v>9113</v>
      </c>
      <c r="EQ245" s="446">
        <f t="shared" si="1053"/>
        <v>17501985</v>
      </c>
      <c r="ER245" s="446">
        <f t="shared" si="1054"/>
        <v>3967</v>
      </c>
      <c r="ES245" s="446">
        <f t="shared" si="1055"/>
        <v>9342</v>
      </c>
      <c r="ET245" s="446">
        <f t="shared" si="1056"/>
        <v>38604</v>
      </c>
      <c r="EU245" s="446">
        <f t="shared" si="1057"/>
        <v>7721</v>
      </c>
      <c r="EV245" s="446">
        <f t="shared" si="1058"/>
        <v>13181</v>
      </c>
      <c r="EW245" s="446">
        <f t="shared" si="1059"/>
        <v>24979425</v>
      </c>
      <c r="EX245" s="446">
        <f t="shared" si="1060"/>
        <v>6861</v>
      </c>
      <c r="EY245" s="446">
        <f t="shared" si="1061"/>
        <v>15120</v>
      </c>
      <c r="EZ245" s="447"/>
      <c r="FA245" s="446">
        <f t="shared" si="1062"/>
        <v>5</v>
      </c>
      <c r="FB245" s="417">
        <f t="shared" si="1078"/>
        <v>2019</v>
      </c>
      <c r="FC245" s="448">
        <f t="shared" si="1079"/>
        <v>43586</v>
      </c>
      <c r="FD245" s="449">
        <f t="shared" si="1063"/>
        <v>31</v>
      </c>
      <c r="FE245" s="450"/>
      <c r="FF245" s="451">
        <f t="shared" si="1098"/>
        <v>0.57807163499430769</v>
      </c>
      <c r="FG245" s="450"/>
      <c r="FH245" s="452">
        <f t="shared" si="1064"/>
        <v>1.8407916630177774</v>
      </c>
      <c r="FI245" s="452">
        <f t="shared" si="1065"/>
        <v>1.4166739644452229</v>
      </c>
      <c r="FJ245" s="452">
        <f t="shared" si="1066"/>
        <v>1.8412034538586077</v>
      </c>
      <c r="FK245" s="452">
        <f t="shared" si="1067"/>
        <v>1.435375067458176</v>
      </c>
      <c r="FL245" s="452">
        <f t="shared" si="1068"/>
        <v>1.2733229408260776</v>
      </c>
      <c r="FM245" s="452">
        <f t="shared" si="1069"/>
        <v>1.0637491603614564</v>
      </c>
      <c r="FN245" s="452">
        <f t="shared" si="1070"/>
        <v>1.6429773290825362</v>
      </c>
      <c r="FO245" s="452">
        <f t="shared" si="1071"/>
        <v>1.0408917817924195</v>
      </c>
      <c r="FP245" s="452">
        <f t="shared" si="1072"/>
        <v>2.008983258472846</v>
      </c>
      <c r="FQ245" s="452">
        <f t="shared" si="1073"/>
        <v>1.0167415271539404</v>
      </c>
      <c r="FR245" s="453"/>
      <c r="FS245" s="446">
        <f t="shared" si="1099"/>
        <v>214420</v>
      </c>
      <c r="FT245" s="446">
        <f t="shared" si="1099"/>
        <v>442416</v>
      </c>
      <c r="FU245" s="446">
        <f t="shared" si="1099"/>
        <v>1234080</v>
      </c>
      <c r="FV245" s="446">
        <f t="shared" si="1099"/>
        <v>5175096</v>
      </c>
      <c r="FW245" s="446">
        <f t="shared" si="1099"/>
        <v>8509689</v>
      </c>
      <c r="FX245" s="446">
        <f t="shared" si="1099"/>
        <v>11193701</v>
      </c>
      <c r="FY245" s="446">
        <f t="shared" si="1099"/>
        <v>172130893</v>
      </c>
      <c r="FZ245" s="446">
        <f t="shared" si="1099"/>
        <v>248211440</v>
      </c>
      <c r="GA245" s="446">
        <f t="shared" si="1099"/>
        <v>17794219</v>
      </c>
      <c r="GB245" s="446"/>
      <c r="GC245" s="446"/>
      <c r="GD245" s="446"/>
      <c r="GE245" s="446"/>
      <c r="GF245" s="446"/>
      <c r="GG245" s="446"/>
      <c r="GH245" s="446"/>
      <c r="GI245" s="446"/>
      <c r="GJ245" s="446"/>
      <c r="GK245" s="446"/>
      <c r="GL245" s="446"/>
      <c r="GM245" s="446"/>
      <c r="GN245" s="446">
        <f t="shared" si="1100"/>
        <v>232400</v>
      </c>
      <c r="GO245" s="446">
        <f t="shared" si="1101"/>
        <v>246822</v>
      </c>
      <c r="GP245" s="446">
        <f t="shared" si="1101"/>
        <v>387867</v>
      </c>
      <c r="GQ245" s="446">
        <f t="shared" si="1101"/>
        <v>0</v>
      </c>
      <c r="GR245" s="446">
        <f t="shared" si="1101"/>
        <v>4346901</v>
      </c>
      <c r="GS245" s="446">
        <f t="shared" si="1101"/>
        <v>41216662</v>
      </c>
      <c r="GT245" s="446">
        <f t="shared" si="1101"/>
        <v>65905</v>
      </c>
      <c r="GU245" s="446">
        <f t="shared" si="1101"/>
        <v>55053507</v>
      </c>
      <c r="GV245" s="416"/>
      <c r="GW245" s="402"/>
      <c r="GX245" s="402"/>
      <c r="GY245" s="402"/>
      <c r="GZ245" s="402"/>
      <c r="HA245" s="402"/>
    </row>
    <row r="246" spans="1:209" ht="10.5" customHeight="1" x14ac:dyDescent="0.2">
      <c r="A246" s="417" t="str">
        <f t="shared" si="1019"/>
        <v>2019-20JUNEY60</v>
      </c>
      <c r="B246" s="458" t="str">
        <f t="shared" si="1076"/>
        <v>2019-20</v>
      </c>
      <c r="C246" s="402" t="s">
        <v>671</v>
      </c>
      <c r="D246" s="458" t="str">
        <f t="shared" si="1086"/>
        <v>Y60</v>
      </c>
      <c r="E246" s="458" t="str">
        <f t="shared" si="1086"/>
        <v>Midlands</v>
      </c>
      <c r="F246" s="458" t="str">
        <f t="shared" si="1020"/>
        <v>Y60</v>
      </c>
      <c r="H246" s="446">
        <f t="shared" si="1087"/>
        <v>196717</v>
      </c>
      <c r="I246" s="446">
        <f t="shared" si="1087"/>
        <v>149486</v>
      </c>
      <c r="J246" s="446">
        <f t="shared" si="1087"/>
        <v>520713</v>
      </c>
      <c r="K246" s="446">
        <f t="shared" si="1022"/>
        <v>3</v>
      </c>
      <c r="L246" s="446">
        <f t="shared" si="1023"/>
        <v>1</v>
      </c>
      <c r="M246" s="446">
        <f t="shared" si="1024"/>
        <v>6</v>
      </c>
      <c r="N246" s="446">
        <f t="shared" si="1025"/>
        <v>13</v>
      </c>
      <c r="O246" s="446">
        <f t="shared" si="1026"/>
        <v>47</v>
      </c>
      <c r="P246" s="446">
        <f t="shared" si="1088"/>
        <v>0</v>
      </c>
      <c r="Q246" s="446">
        <f t="shared" si="1088"/>
        <v>0</v>
      </c>
      <c r="R246" s="446">
        <f t="shared" si="1088"/>
        <v>0</v>
      </c>
      <c r="S246" s="446">
        <f t="shared" si="1088"/>
        <v>150766</v>
      </c>
      <c r="T246" s="446">
        <f t="shared" si="1088"/>
        <v>11241</v>
      </c>
      <c r="U246" s="446">
        <f t="shared" si="1088"/>
        <v>7414</v>
      </c>
      <c r="V246" s="446">
        <f t="shared" si="1088"/>
        <v>78008</v>
      </c>
      <c r="W246" s="446">
        <f t="shared" si="1088"/>
        <v>43110</v>
      </c>
      <c r="X246" s="446">
        <f t="shared" si="1088"/>
        <v>1937</v>
      </c>
      <c r="Y246" s="446">
        <f t="shared" si="1088"/>
        <v>4865332</v>
      </c>
      <c r="Z246" s="446">
        <f t="shared" si="1028"/>
        <v>433</v>
      </c>
      <c r="AA246" s="446">
        <f t="shared" si="1029"/>
        <v>773</v>
      </c>
      <c r="AB246" s="446">
        <f t="shared" si="1030"/>
        <v>5537943</v>
      </c>
      <c r="AC246" s="446">
        <f t="shared" si="1031"/>
        <v>747</v>
      </c>
      <c r="AD246" s="446">
        <f t="shared" si="1032"/>
        <v>1575</v>
      </c>
      <c r="AE246" s="446">
        <f t="shared" si="1033"/>
        <v>92971152</v>
      </c>
      <c r="AF246" s="446">
        <f t="shared" si="1034"/>
        <v>1192</v>
      </c>
      <c r="AG246" s="446">
        <f t="shared" si="1035"/>
        <v>2362</v>
      </c>
      <c r="AH246" s="446">
        <f t="shared" si="1036"/>
        <v>135776369</v>
      </c>
      <c r="AI246" s="446">
        <f t="shared" si="1037"/>
        <v>3150</v>
      </c>
      <c r="AJ246" s="446">
        <f t="shared" si="1038"/>
        <v>7412</v>
      </c>
      <c r="AK246" s="446">
        <f t="shared" si="1039"/>
        <v>7818251</v>
      </c>
      <c r="AL246" s="446">
        <f t="shared" si="1040"/>
        <v>4036</v>
      </c>
      <c r="AM246" s="446">
        <f t="shared" si="1041"/>
        <v>9105</v>
      </c>
      <c r="AN246" s="446"/>
      <c r="AO246" s="446"/>
      <c r="AP246" s="446"/>
      <c r="AQ246" s="446"/>
      <c r="AR246" s="446"/>
      <c r="AS246" s="446"/>
      <c r="AT246" s="446">
        <f t="shared" si="1089"/>
        <v>8438</v>
      </c>
      <c r="AU246" s="446">
        <f t="shared" si="1089"/>
        <v>1910</v>
      </c>
      <c r="AV246" s="446">
        <f t="shared" si="1089"/>
        <v>767</v>
      </c>
      <c r="AW246" s="446">
        <f t="shared" si="1089"/>
        <v>13</v>
      </c>
      <c r="AX246" s="446">
        <f t="shared" si="1089"/>
        <v>2457</v>
      </c>
      <c r="AY246" s="446">
        <f t="shared" si="1089"/>
        <v>3304</v>
      </c>
      <c r="AZ246" s="446">
        <f t="shared" si="1089"/>
        <v>2117</v>
      </c>
      <c r="BA246" s="446"/>
      <c r="BB246" s="446"/>
      <c r="BC246" s="446"/>
      <c r="BD246" s="446"/>
      <c r="BE246" s="446"/>
      <c r="BF246" s="446"/>
      <c r="BG246" s="446"/>
      <c r="BH246" s="446"/>
      <c r="BI246" s="446">
        <f t="shared" si="1090"/>
        <v>89232</v>
      </c>
      <c r="BJ246" s="446">
        <f t="shared" si="1090"/>
        <v>6099</v>
      </c>
      <c r="BK246" s="446">
        <f t="shared" si="1090"/>
        <v>46997</v>
      </c>
      <c r="BL246" s="446">
        <f t="shared" si="1090"/>
        <v>142328</v>
      </c>
      <c r="BM246" s="446">
        <f t="shared" si="1090"/>
        <v>20717</v>
      </c>
      <c r="BN246" s="446">
        <f t="shared" si="1090"/>
        <v>15964</v>
      </c>
      <c r="BO246" s="446">
        <f t="shared" si="1090"/>
        <v>13697</v>
      </c>
      <c r="BP246" s="446">
        <f t="shared" si="1090"/>
        <v>10745</v>
      </c>
      <c r="BQ246" s="446">
        <f t="shared" si="1090"/>
        <v>99603</v>
      </c>
      <c r="BR246" s="446">
        <f t="shared" si="1090"/>
        <v>82933</v>
      </c>
      <c r="BS246" s="446">
        <f t="shared" si="1090"/>
        <v>73988</v>
      </c>
      <c r="BT246" s="446">
        <f t="shared" si="1090"/>
        <v>44909</v>
      </c>
      <c r="BU246" s="446">
        <f t="shared" si="1090"/>
        <v>4005</v>
      </c>
      <c r="BV246" s="446">
        <f t="shared" si="1090"/>
        <v>1988</v>
      </c>
      <c r="BW246" s="446"/>
      <c r="BX246" s="446" t="s">
        <v>152</v>
      </c>
      <c r="BY246" s="446" t="s">
        <v>152</v>
      </c>
      <c r="BZ246" s="446" t="s">
        <v>152</v>
      </c>
      <c r="CA246" s="446" t="s">
        <v>152</v>
      </c>
      <c r="CB246" s="446" t="s">
        <v>152</v>
      </c>
      <c r="CC246" s="446" t="s">
        <v>152</v>
      </c>
      <c r="CD246" s="446" t="s">
        <v>152</v>
      </c>
      <c r="CE246" s="446" t="s">
        <v>152</v>
      </c>
      <c r="CF246" s="446" t="s">
        <v>152</v>
      </c>
      <c r="CG246" s="446" t="s">
        <v>152</v>
      </c>
      <c r="CH246" s="446" t="s">
        <v>152</v>
      </c>
      <c r="CI246" s="446" t="s">
        <v>152</v>
      </c>
      <c r="CJ246" s="446" t="s">
        <v>152</v>
      </c>
      <c r="CK246" s="446" t="s">
        <v>152</v>
      </c>
      <c r="CL246" s="446" t="s">
        <v>152</v>
      </c>
      <c r="CM246" s="446" t="s">
        <v>152</v>
      </c>
      <c r="CN246" s="446" t="s">
        <v>152</v>
      </c>
      <c r="CO246" s="446" t="s">
        <v>152</v>
      </c>
      <c r="CP246" s="446" t="s">
        <v>152</v>
      </c>
      <c r="CQ246" s="446" t="s">
        <v>152</v>
      </c>
      <c r="CR246" s="446" t="s">
        <v>152</v>
      </c>
      <c r="CS246" s="446" t="s">
        <v>152</v>
      </c>
      <c r="CT246" s="446" t="s">
        <v>152</v>
      </c>
      <c r="CU246" s="446" t="s">
        <v>152</v>
      </c>
      <c r="CV246" s="446" t="s">
        <v>152</v>
      </c>
      <c r="CW246" s="446" t="s">
        <v>152</v>
      </c>
      <c r="CX246" s="446" t="s">
        <v>152</v>
      </c>
      <c r="CY246" s="446" t="s">
        <v>152</v>
      </c>
      <c r="CZ246" s="446" t="s">
        <v>152</v>
      </c>
      <c r="DA246" s="446" t="s">
        <v>152</v>
      </c>
      <c r="DB246" s="446" t="s">
        <v>152</v>
      </c>
      <c r="DC246" s="446" t="s">
        <v>152</v>
      </c>
      <c r="DD246" s="446" t="s">
        <v>152</v>
      </c>
      <c r="DE246" s="446" t="s">
        <v>152</v>
      </c>
      <c r="DF246" s="446" t="s">
        <v>152</v>
      </c>
      <c r="DG246" s="446" t="s">
        <v>152</v>
      </c>
      <c r="DH246" s="446" t="s">
        <v>152</v>
      </c>
      <c r="DI246" s="446" t="s">
        <v>152</v>
      </c>
      <c r="DJ246" s="446" t="s">
        <v>152</v>
      </c>
      <c r="DK246" s="446" t="s">
        <v>152</v>
      </c>
      <c r="DL246" s="446">
        <f t="shared" si="1091"/>
        <v>142506</v>
      </c>
      <c r="DM246" s="446" t="str">
        <f t="shared" si="1045"/>
        <v>-</v>
      </c>
      <c r="DN246" s="446" t="str">
        <f t="shared" si="1046"/>
        <v>-</v>
      </c>
      <c r="DO246" s="446">
        <f t="shared" si="1092"/>
        <v>6246</v>
      </c>
      <c r="DP246" s="446">
        <f t="shared" si="1092"/>
        <v>204771</v>
      </c>
      <c r="DQ246" s="446">
        <f t="shared" si="1048"/>
        <v>33</v>
      </c>
      <c r="DR246" s="446">
        <f t="shared" si="1049"/>
        <v>64</v>
      </c>
      <c r="DS246" s="446">
        <f t="shared" si="1093"/>
        <v>151</v>
      </c>
      <c r="DT246" s="446">
        <f t="shared" si="1093"/>
        <v>146183</v>
      </c>
      <c r="DU246" s="446">
        <f t="shared" si="1094"/>
        <v>968</v>
      </c>
      <c r="DV246" s="446">
        <f t="shared" si="1095"/>
        <v>1965</v>
      </c>
      <c r="DW246" s="446">
        <f t="shared" si="1096"/>
        <v>140</v>
      </c>
      <c r="DX246" s="446"/>
      <c r="DY246" s="446"/>
      <c r="DZ246" s="446"/>
      <c r="EA246" s="446"/>
      <c r="EB246" s="446"/>
      <c r="EC246" s="446"/>
      <c r="ED246" s="446"/>
      <c r="EE246" s="446"/>
      <c r="EF246" s="446"/>
      <c r="EG246" s="446" t="s">
        <v>152</v>
      </c>
      <c r="EH246" s="446" t="s">
        <v>152</v>
      </c>
      <c r="EI246" s="446">
        <f t="shared" si="1097"/>
        <v>248</v>
      </c>
      <c r="EJ246" s="446">
        <f t="shared" si="1097"/>
        <v>383</v>
      </c>
      <c r="EK246" s="446">
        <f t="shared" si="1097"/>
        <v>4057</v>
      </c>
      <c r="EL246" s="446">
        <f t="shared" si="1097"/>
        <v>3</v>
      </c>
      <c r="EM246" s="446">
        <f t="shared" si="1097"/>
        <v>3342</v>
      </c>
      <c r="EN246" s="446">
        <f t="shared" si="1097"/>
        <v>1988595</v>
      </c>
      <c r="EO246" s="446">
        <f t="shared" si="1051"/>
        <v>5192</v>
      </c>
      <c r="EP246" s="446">
        <f t="shared" si="1052"/>
        <v>10305</v>
      </c>
      <c r="EQ246" s="446">
        <f t="shared" si="1053"/>
        <v>20960411</v>
      </c>
      <c r="ER246" s="446">
        <f t="shared" si="1054"/>
        <v>5166</v>
      </c>
      <c r="ES246" s="446">
        <f t="shared" si="1055"/>
        <v>12677</v>
      </c>
      <c r="ET246" s="446">
        <f t="shared" si="1056"/>
        <v>9535</v>
      </c>
      <c r="EU246" s="446">
        <f t="shared" si="1057"/>
        <v>3178</v>
      </c>
      <c r="EV246" s="446">
        <f t="shared" si="1058"/>
        <v>3611</v>
      </c>
      <c r="EW246" s="446">
        <f t="shared" si="1059"/>
        <v>26435612</v>
      </c>
      <c r="EX246" s="446">
        <f t="shared" si="1060"/>
        <v>7910</v>
      </c>
      <c r="EY246" s="446">
        <f t="shared" si="1061"/>
        <v>17604</v>
      </c>
      <c r="EZ246" s="447"/>
      <c r="FA246" s="446">
        <f t="shared" si="1062"/>
        <v>6</v>
      </c>
      <c r="FB246" s="417">
        <f t="shared" si="1078"/>
        <v>2019</v>
      </c>
      <c r="FC246" s="448">
        <f t="shared" si="1079"/>
        <v>43617</v>
      </c>
      <c r="FD246" s="449">
        <f t="shared" si="1063"/>
        <v>30</v>
      </c>
      <c r="FE246" s="450"/>
      <c r="FF246" s="451">
        <f t="shared" si="1098"/>
        <v>0.55564451561248995</v>
      </c>
      <c r="FG246" s="450"/>
      <c r="FH246" s="452">
        <f t="shared" si="1064"/>
        <v>1.8429854995107198</v>
      </c>
      <c r="FI246" s="452">
        <f t="shared" si="1065"/>
        <v>1.4201583489013434</v>
      </c>
      <c r="FJ246" s="452">
        <f t="shared" si="1066"/>
        <v>1.847450768815754</v>
      </c>
      <c r="FK246" s="452">
        <f t="shared" si="1067"/>
        <v>1.4492851362287564</v>
      </c>
      <c r="FL246" s="452">
        <f t="shared" si="1068"/>
        <v>1.2768305814788228</v>
      </c>
      <c r="FM246" s="452">
        <f t="shared" si="1069"/>
        <v>1.0631345503025331</v>
      </c>
      <c r="FN246" s="452">
        <f t="shared" si="1070"/>
        <v>1.7162607283692879</v>
      </c>
      <c r="FO246" s="452">
        <f t="shared" si="1071"/>
        <v>1.0417304569705406</v>
      </c>
      <c r="FP246" s="452">
        <f t="shared" si="1072"/>
        <v>2.0676303562209601</v>
      </c>
      <c r="FQ246" s="452">
        <f t="shared" si="1073"/>
        <v>1.0263293753226639</v>
      </c>
      <c r="FR246" s="453"/>
      <c r="FS246" s="446">
        <f t="shared" si="1099"/>
        <v>216419</v>
      </c>
      <c r="FT246" s="446">
        <f t="shared" si="1099"/>
        <v>928156</v>
      </c>
      <c r="FU246" s="446">
        <f t="shared" si="1099"/>
        <v>1918792</v>
      </c>
      <c r="FV246" s="446">
        <f t="shared" si="1099"/>
        <v>7010222</v>
      </c>
      <c r="FW246" s="446">
        <f t="shared" si="1099"/>
        <v>8687560</v>
      </c>
      <c r="FX246" s="446">
        <f t="shared" si="1099"/>
        <v>11674968</v>
      </c>
      <c r="FY246" s="446">
        <f t="shared" si="1099"/>
        <v>184238961</v>
      </c>
      <c r="FZ246" s="446">
        <f t="shared" si="1099"/>
        <v>319535472</v>
      </c>
      <c r="GA246" s="446">
        <f t="shared" si="1099"/>
        <v>17635637</v>
      </c>
      <c r="GB246" s="446"/>
      <c r="GC246" s="446"/>
      <c r="GD246" s="446"/>
      <c r="GE246" s="446"/>
      <c r="GF246" s="446"/>
      <c r="GG246" s="446"/>
      <c r="GH246" s="446"/>
      <c r="GI246" s="446"/>
      <c r="GJ246" s="446"/>
      <c r="GK246" s="446"/>
      <c r="GL246" s="446"/>
      <c r="GM246" s="446"/>
      <c r="GN246" s="446">
        <f t="shared" si="1100"/>
        <v>296693</v>
      </c>
      <c r="GO246" s="446">
        <f t="shared" si="1101"/>
        <v>247605</v>
      </c>
      <c r="GP246" s="446">
        <f t="shared" si="1101"/>
        <v>400428</v>
      </c>
      <c r="GQ246" s="446">
        <f t="shared" si="1101"/>
        <v>0</v>
      </c>
      <c r="GR246" s="446">
        <f t="shared" si="1101"/>
        <v>3946815</v>
      </c>
      <c r="GS246" s="446">
        <f t="shared" si="1101"/>
        <v>51429135</v>
      </c>
      <c r="GT246" s="446">
        <f t="shared" si="1101"/>
        <v>10833</v>
      </c>
      <c r="GU246" s="446">
        <f t="shared" si="1101"/>
        <v>58834102</v>
      </c>
      <c r="GV246" s="416"/>
      <c r="GW246" s="402"/>
      <c r="GX246" s="402"/>
      <c r="GY246" s="402"/>
      <c r="GZ246" s="402"/>
      <c r="HA246" s="402"/>
    </row>
    <row r="247" spans="1:209" ht="10.5" customHeight="1" x14ac:dyDescent="0.2">
      <c r="A247" s="417" t="str">
        <f t="shared" si="1019"/>
        <v>2019-20JULYY60</v>
      </c>
      <c r="B247" s="458" t="str">
        <f t="shared" si="1076"/>
        <v>2019-20</v>
      </c>
      <c r="C247" s="402" t="s">
        <v>673</v>
      </c>
      <c r="D247" s="458" t="str">
        <f t="shared" si="1086"/>
        <v>Y60</v>
      </c>
      <c r="E247" s="458" t="str">
        <f t="shared" si="1086"/>
        <v>Midlands</v>
      </c>
      <c r="F247" s="458" t="str">
        <f t="shared" si="1020"/>
        <v>Y60</v>
      </c>
      <c r="H247" s="446">
        <f t="shared" si="1087"/>
        <v>211199</v>
      </c>
      <c r="I247" s="446">
        <f t="shared" si="1087"/>
        <v>162922</v>
      </c>
      <c r="J247" s="446">
        <f t="shared" si="1087"/>
        <v>596868</v>
      </c>
      <c r="K247" s="446">
        <f t="shared" si="1022"/>
        <v>4</v>
      </c>
      <c r="L247" s="446">
        <f t="shared" si="1023"/>
        <v>1</v>
      </c>
      <c r="M247" s="446">
        <f t="shared" si="1024"/>
        <v>8</v>
      </c>
      <c r="N247" s="446">
        <f t="shared" si="1025"/>
        <v>14</v>
      </c>
      <c r="O247" s="446">
        <f t="shared" si="1026"/>
        <v>44</v>
      </c>
      <c r="P247" s="446">
        <f t="shared" si="1088"/>
        <v>0</v>
      </c>
      <c r="Q247" s="446">
        <f t="shared" si="1088"/>
        <v>0</v>
      </c>
      <c r="R247" s="446">
        <f t="shared" si="1088"/>
        <v>0</v>
      </c>
      <c r="S247" s="446">
        <f t="shared" si="1088"/>
        <v>157269</v>
      </c>
      <c r="T247" s="446">
        <f t="shared" si="1088"/>
        <v>11912</v>
      </c>
      <c r="U247" s="446">
        <f t="shared" si="1088"/>
        <v>7896</v>
      </c>
      <c r="V247" s="446">
        <f t="shared" si="1088"/>
        <v>81902</v>
      </c>
      <c r="W247" s="446">
        <f t="shared" si="1088"/>
        <v>43790</v>
      </c>
      <c r="X247" s="446">
        <f t="shared" si="1088"/>
        <v>2006</v>
      </c>
      <c r="Y247" s="446">
        <f t="shared" si="1088"/>
        <v>5223689</v>
      </c>
      <c r="Z247" s="446">
        <f t="shared" si="1028"/>
        <v>439</v>
      </c>
      <c r="AA247" s="446">
        <f t="shared" si="1029"/>
        <v>775</v>
      </c>
      <c r="AB247" s="446">
        <f t="shared" si="1030"/>
        <v>6246406</v>
      </c>
      <c r="AC247" s="446">
        <f t="shared" si="1031"/>
        <v>791</v>
      </c>
      <c r="AD247" s="446">
        <f t="shared" si="1032"/>
        <v>1784</v>
      </c>
      <c r="AE247" s="446">
        <f t="shared" si="1033"/>
        <v>107972629</v>
      </c>
      <c r="AF247" s="446">
        <f t="shared" si="1034"/>
        <v>1318</v>
      </c>
      <c r="AG247" s="446">
        <f t="shared" si="1035"/>
        <v>2639</v>
      </c>
      <c r="AH247" s="446">
        <f t="shared" si="1036"/>
        <v>154755453</v>
      </c>
      <c r="AI247" s="446">
        <f t="shared" si="1037"/>
        <v>3534</v>
      </c>
      <c r="AJ247" s="446">
        <f t="shared" si="1038"/>
        <v>8768</v>
      </c>
      <c r="AK247" s="446">
        <f t="shared" si="1039"/>
        <v>9130120</v>
      </c>
      <c r="AL247" s="446">
        <f t="shared" si="1040"/>
        <v>4551</v>
      </c>
      <c r="AM247" s="446">
        <f t="shared" si="1041"/>
        <v>10934</v>
      </c>
      <c r="AN247" s="446"/>
      <c r="AO247" s="446"/>
      <c r="AP247" s="446"/>
      <c r="AQ247" s="446"/>
      <c r="AR247" s="446"/>
      <c r="AS247" s="446"/>
      <c r="AT247" s="446">
        <f t="shared" si="1089"/>
        <v>9353</v>
      </c>
      <c r="AU247" s="446">
        <f t="shared" si="1089"/>
        <v>2242</v>
      </c>
      <c r="AV247" s="446">
        <f t="shared" si="1089"/>
        <v>656</v>
      </c>
      <c r="AW247" s="446">
        <f t="shared" si="1089"/>
        <v>7</v>
      </c>
      <c r="AX247" s="446">
        <f t="shared" si="1089"/>
        <v>2751</v>
      </c>
      <c r="AY247" s="446">
        <f t="shared" si="1089"/>
        <v>3704</v>
      </c>
      <c r="AZ247" s="446">
        <f t="shared" si="1089"/>
        <v>2282</v>
      </c>
      <c r="BA247" s="446"/>
      <c r="BB247" s="446"/>
      <c r="BC247" s="446"/>
      <c r="BD247" s="446"/>
      <c r="BE247" s="446"/>
      <c r="BF247" s="446"/>
      <c r="BG247" s="446"/>
      <c r="BH247" s="446"/>
      <c r="BI247" s="446">
        <f t="shared" si="1090"/>
        <v>90641</v>
      </c>
      <c r="BJ247" s="446">
        <f t="shared" si="1090"/>
        <v>8107</v>
      </c>
      <c r="BK247" s="446">
        <f t="shared" si="1090"/>
        <v>49168</v>
      </c>
      <c r="BL247" s="446">
        <f t="shared" si="1090"/>
        <v>147916</v>
      </c>
      <c r="BM247" s="446">
        <f t="shared" si="1090"/>
        <v>21698</v>
      </c>
      <c r="BN247" s="446">
        <f t="shared" si="1090"/>
        <v>16773</v>
      </c>
      <c r="BO247" s="446">
        <f t="shared" si="1090"/>
        <v>14566</v>
      </c>
      <c r="BP247" s="446">
        <f t="shared" si="1090"/>
        <v>11421</v>
      </c>
      <c r="BQ247" s="446">
        <f t="shared" si="1090"/>
        <v>106580</v>
      </c>
      <c r="BR247" s="446">
        <f t="shared" si="1090"/>
        <v>87275</v>
      </c>
      <c r="BS247" s="446">
        <f t="shared" si="1090"/>
        <v>76488</v>
      </c>
      <c r="BT247" s="446">
        <f t="shared" si="1090"/>
        <v>45657</v>
      </c>
      <c r="BU247" s="446">
        <f t="shared" si="1090"/>
        <v>4606</v>
      </c>
      <c r="BV247" s="446">
        <f t="shared" si="1090"/>
        <v>2036</v>
      </c>
      <c r="BW247" s="446"/>
      <c r="BX247" s="446" t="s">
        <v>152</v>
      </c>
      <c r="BY247" s="446" t="s">
        <v>152</v>
      </c>
      <c r="BZ247" s="446" t="s">
        <v>152</v>
      </c>
      <c r="CA247" s="446" t="s">
        <v>152</v>
      </c>
      <c r="CB247" s="446" t="s">
        <v>152</v>
      </c>
      <c r="CC247" s="446" t="s">
        <v>152</v>
      </c>
      <c r="CD247" s="446" t="s">
        <v>152</v>
      </c>
      <c r="CE247" s="446" t="s">
        <v>152</v>
      </c>
      <c r="CF247" s="446" t="s">
        <v>152</v>
      </c>
      <c r="CG247" s="446" t="s">
        <v>152</v>
      </c>
      <c r="CH247" s="446" t="s">
        <v>152</v>
      </c>
      <c r="CI247" s="446" t="s">
        <v>152</v>
      </c>
      <c r="CJ247" s="446" t="s">
        <v>152</v>
      </c>
      <c r="CK247" s="446" t="s">
        <v>152</v>
      </c>
      <c r="CL247" s="446" t="s">
        <v>152</v>
      </c>
      <c r="CM247" s="446" t="s">
        <v>152</v>
      </c>
      <c r="CN247" s="446" t="s">
        <v>152</v>
      </c>
      <c r="CO247" s="446" t="s">
        <v>152</v>
      </c>
      <c r="CP247" s="446" t="s">
        <v>152</v>
      </c>
      <c r="CQ247" s="446" t="s">
        <v>152</v>
      </c>
      <c r="CR247" s="446" t="s">
        <v>152</v>
      </c>
      <c r="CS247" s="446" t="s">
        <v>152</v>
      </c>
      <c r="CT247" s="446" t="s">
        <v>152</v>
      </c>
      <c r="CU247" s="446" t="s">
        <v>152</v>
      </c>
      <c r="CV247" s="446" t="s">
        <v>152</v>
      </c>
      <c r="CW247" s="446" t="s">
        <v>152</v>
      </c>
      <c r="CX247" s="446" t="s">
        <v>152</v>
      </c>
      <c r="CY247" s="446" t="s">
        <v>152</v>
      </c>
      <c r="CZ247" s="446" t="s">
        <v>152</v>
      </c>
      <c r="DA247" s="446" t="s">
        <v>152</v>
      </c>
      <c r="DB247" s="446" t="s">
        <v>152</v>
      </c>
      <c r="DC247" s="446" t="s">
        <v>152</v>
      </c>
      <c r="DD247" s="446" t="s">
        <v>152</v>
      </c>
      <c r="DE247" s="446" t="s">
        <v>152</v>
      </c>
      <c r="DF247" s="446" t="s">
        <v>152</v>
      </c>
      <c r="DG247" s="446" t="s">
        <v>152</v>
      </c>
      <c r="DH247" s="446" t="s">
        <v>152</v>
      </c>
      <c r="DI247" s="446" t="s">
        <v>152</v>
      </c>
      <c r="DJ247" s="446" t="s">
        <v>152</v>
      </c>
      <c r="DK247" s="446" t="s">
        <v>152</v>
      </c>
      <c r="DL247" s="446">
        <f t="shared" si="1091"/>
        <v>143077</v>
      </c>
      <c r="DM247" s="446" t="str">
        <f t="shared" si="1045"/>
        <v>-</v>
      </c>
      <c r="DN247" s="446" t="str">
        <f t="shared" si="1046"/>
        <v>-</v>
      </c>
      <c r="DO247" s="446">
        <f t="shared" si="1092"/>
        <v>6726</v>
      </c>
      <c r="DP247" s="446">
        <f t="shared" si="1092"/>
        <v>222747</v>
      </c>
      <c r="DQ247" s="446">
        <f t="shared" si="1048"/>
        <v>33</v>
      </c>
      <c r="DR247" s="446">
        <f t="shared" si="1049"/>
        <v>62</v>
      </c>
      <c r="DS247" s="446">
        <f t="shared" si="1093"/>
        <v>165</v>
      </c>
      <c r="DT247" s="446">
        <f t="shared" si="1093"/>
        <v>185429</v>
      </c>
      <c r="DU247" s="446">
        <f t="shared" si="1094"/>
        <v>1124</v>
      </c>
      <c r="DV247" s="446">
        <f t="shared" si="1095"/>
        <v>2511</v>
      </c>
      <c r="DW247" s="446">
        <f t="shared" si="1096"/>
        <v>152</v>
      </c>
      <c r="DX247" s="446"/>
      <c r="DY247" s="446"/>
      <c r="DZ247" s="446"/>
      <c r="EA247" s="446"/>
      <c r="EB247" s="446"/>
      <c r="EC247" s="446"/>
      <c r="ED247" s="446"/>
      <c r="EE247" s="446"/>
      <c r="EF247" s="446"/>
      <c r="EG247" s="446" t="s">
        <v>152</v>
      </c>
      <c r="EH247" s="446" t="s">
        <v>152</v>
      </c>
      <c r="EI247" s="446">
        <f t="shared" si="1097"/>
        <v>236</v>
      </c>
      <c r="EJ247" s="446">
        <f t="shared" si="1097"/>
        <v>408</v>
      </c>
      <c r="EK247" s="446">
        <f t="shared" si="1097"/>
        <v>3874</v>
      </c>
      <c r="EL247" s="446">
        <f t="shared" si="1097"/>
        <v>1</v>
      </c>
      <c r="EM247" s="446">
        <f t="shared" si="1097"/>
        <v>3788</v>
      </c>
      <c r="EN247" s="446">
        <f t="shared" si="1097"/>
        <v>2128448</v>
      </c>
      <c r="EO247" s="446">
        <f t="shared" si="1051"/>
        <v>5217</v>
      </c>
      <c r="EP247" s="446">
        <f t="shared" si="1052"/>
        <v>10178</v>
      </c>
      <c r="EQ247" s="446">
        <f t="shared" si="1053"/>
        <v>21420048</v>
      </c>
      <c r="ER247" s="446">
        <f t="shared" si="1054"/>
        <v>5529</v>
      </c>
      <c r="ES247" s="446">
        <f t="shared" si="1055"/>
        <v>13728</v>
      </c>
      <c r="ET247" s="446">
        <f t="shared" si="1056"/>
        <v>13907</v>
      </c>
      <c r="EU247" s="446">
        <f t="shared" si="1057"/>
        <v>13907</v>
      </c>
      <c r="EV247" s="446">
        <f t="shared" si="1058"/>
        <v>13907</v>
      </c>
      <c r="EW247" s="446">
        <f t="shared" si="1059"/>
        <v>30922014</v>
      </c>
      <c r="EX247" s="446">
        <f t="shared" si="1060"/>
        <v>8163</v>
      </c>
      <c r="EY247" s="446">
        <f t="shared" si="1061"/>
        <v>17634</v>
      </c>
      <c r="EZ247" s="447"/>
      <c r="FA247" s="446">
        <f t="shared" si="1062"/>
        <v>7</v>
      </c>
      <c r="FB247" s="417">
        <f t="shared" si="1078"/>
        <v>2019</v>
      </c>
      <c r="FC247" s="448">
        <f t="shared" si="1079"/>
        <v>43647</v>
      </c>
      <c r="FD247" s="449">
        <f t="shared" si="1063"/>
        <v>31</v>
      </c>
      <c r="FE247" s="450"/>
      <c r="FF247" s="451">
        <f t="shared" si="1098"/>
        <v>0.56464069845533915</v>
      </c>
      <c r="FG247" s="450"/>
      <c r="FH247" s="452">
        <f t="shared" si="1064"/>
        <v>1.8215245130960376</v>
      </c>
      <c r="FI247" s="452">
        <f t="shared" si="1065"/>
        <v>1.4080758898589658</v>
      </c>
      <c r="FJ247" s="452">
        <f t="shared" si="1066"/>
        <v>1.8447315096251267</v>
      </c>
      <c r="FK247" s="452">
        <f t="shared" si="1067"/>
        <v>1.4464285714285714</v>
      </c>
      <c r="FL247" s="452">
        <f t="shared" si="1068"/>
        <v>1.3013113232888085</v>
      </c>
      <c r="FM247" s="452">
        <f t="shared" si="1069"/>
        <v>1.0656027935825743</v>
      </c>
      <c r="FN247" s="452">
        <f t="shared" si="1070"/>
        <v>1.7467001598538479</v>
      </c>
      <c r="FO247" s="452">
        <f t="shared" si="1071"/>
        <v>1.0426353048641241</v>
      </c>
      <c r="FP247" s="452">
        <f t="shared" si="1072"/>
        <v>2.2961116650049851</v>
      </c>
      <c r="FQ247" s="452">
        <f t="shared" si="1073"/>
        <v>1.0149551345962113</v>
      </c>
      <c r="FR247" s="453"/>
      <c r="FS247" s="446">
        <f t="shared" si="1099"/>
        <v>237582</v>
      </c>
      <c r="FT247" s="446">
        <f t="shared" si="1099"/>
        <v>1269522</v>
      </c>
      <c r="FU247" s="446">
        <f t="shared" si="1099"/>
        <v>2328666</v>
      </c>
      <c r="FV247" s="446">
        <f t="shared" si="1099"/>
        <v>7222976</v>
      </c>
      <c r="FW247" s="446">
        <f t="shared" si="1099"/>
        <v>9230766</v>
      </c>
      <c r="FX247" s="446">
        <f t="shared" si="1099"/>
        <v>14087864</v>
      </c>
      <c r="FY247" s="446">
        <f t="shared" si="1099"/>
        <v>216152509</v>
      </c>
      <c r="FZ247" s="446">
        <f t="shared" si="1099"/>
        <v>383944160</v>
      </c>
      <c r="GA247" s="446">
        <f t="shared" si="1099"/>
        <v>21933270</v>
      </c>
      <c r="GB247" s="446"/>
      <c r="GC247" s="446"/>
      <c r="GD247" s="446"/>
      <c r="GE247" s="446"/>
      <c r="GF247" s="446"/>
      <c r="GG247" s="446"/>
      <c r="GH247" s="446"/>
      <c r="GI247" s="446"/>
      <c r="GJ247" s="446"/>
      <c r="GK247" s="446"/>
      <c r="GL247" s="446"/>
      <c r="GM247" s="446"/>
      <c r="GN247" s="446">
        <f t="shared" si="1100"/>
        <v>414339</v>
      </c>
      <c r="GO247" s="446">
        <f t="shared" si="1101"/>
        <v>240561</v>
      </c>
      <c r="GP247" s="446">
        <f t="shared" si="1101"/>
        <v>417795</v>
      </c>
      <c r="GQ247" s="446">
        <f t="shared" si="1101"/>
        <v>0</v>
      </c>
      <c r="GR247" s="446">
        <f t="shared" si="1101"/>
        <v>4152624</v>
      </c>
      <c r="GS247" s="446">
        <f t="shared" si="1101"/>
        <v>53182678</v>
      </c>
      <c r="GT247" s="446">
        <f t="shared" si="1101"/>
        <v>13907</v>
      </c>
      <c r="GU247" s="446">
        <f t="shared" si="1101"/>
        <v>66795923</v>
      </c>
      <c r="GV247" s="416"/>
      <c r="GW247" s="402"/>
      <c r="GX247" s="402"/>
      <c r="GY247" s="402"/>
      <c r="GZ247" s="402"/>
      <c r="HA247" s="402"/>
    </row>
    <row r="248" spans="1:209" ht="10.5" customHeight="1" x14ac:dyDescent="0.2">
      <c r="A248" s="417" t="str">
        <f t="shared" si="1019"/>
        <v>2019-20AUGUSTY60</v>
      </c>
      <c r="B248" s="458" t="str">
        <f t="shared" si="1076"/>
        <v>2019-20</v>
      </c>
      <c r="C248" s="402" t="s">
        <v>636</v>
      </c>
      <c r="D248" s="458" t="str">
        <f t="shared" si="1086"/>
        <v>Y60</v>
      </c>
      <c r="E248" s="458" t="str">
        <f t="shared" si="1086"/>
        <v>Midlands</v>
      </c>
      <c r="F248" s="458" t="str">
        <f t="shared" si="1020"/>
        <v>Y60</v>
      </c>
      <c r="H248" s="446">
        <f t="shared" si="1087"/>
        <v>199697</v>
      </c>
      <c r="I248" s="446">
        <f t="shared" si="1087"/>
        <v>153798</v>
      </c>
      <c r="J248" s="446">
        <f t="shared" si="1087"/>
        <v>551133</v>
      </c>
      <c r="K248" s="446">
        <f t="shared" si="1022"/>
        <v>4</v>
      </c>
      <c r="L248" s="446">
        <f t="shared" si="1023"/>
        <v>1</v>
      </c>
      <c r="M248" s="446">
        <f t="shared" si="1024"/>
        <v>7</v>
      </c>
      <c r="N248" s="446">
        <f t="shared" si="1025"/>
        <v>15</v>
      </c>
      <c r="O248" s="446">
        <f t="shared" si="1026"/>
        <v>46</v>
      </c>
      <c r="P248" s="446">
        <f t="shared" si="1088"/>
        <v>0</v>
      </c>
      <c r="Q248" s="446">
        <f t="shared" si="1088"/>
        <v>0</v>
      </c>
      <c r="R248" s="446">
        <f t="shared" si="1088"/>
        <v>0</v>
      </c>
      <c r="S248" s="446">
        <f t="shared" si="1088"/>
        <v>153320</v>
      </c>
      <c r="T248" s="446">
        <f t="shared" si="1088"/>
        <v>11502</v>
      </c>
      <c r="U248" s="446">
        <f t="shared" si="1088"/>
        <v>7520</v>
      </c>
      <c r="V248" s="446">
        <f t="shared" si="1088"/>
        <v>79356</v>
      </c>
      <c r="W248" s="446">
        <f t="shared" si="1088"/>
        <v>43188</v>
      </c>
      <c r="X248" s="446">
        <f t="shared" si="1088"/>
        <v>2201</v>
      </c>
      <c r="Y248" s="446">
        <f t="shared" si="1088"/>
        <v>4891357</v>
      </c>
      <c r="Z248" s="446">
        <f t="shared" si="1028"/>
        <v>425</v>
      </c>
      <c r="AA248" s="446">
        <f t="shared" si="1029"/>
        <v>755</v>
      </c>
      <c r="AB248" s="446">
        <f t="shared" si="1030"/>
        <v>5663437</v>
      </c>
      <c r="AC248" s="446">
        <f t="shared" si="1031"/>
        <v>753</v>
      </c>
      <c r="AD248" s="446">
        <f t="shared" si="1032"/>
        <v>1631</v>
      </c>
      <c r="AE248" s="446">
        <f t="shared" si="1033"/>
        <v>97533831</v>
      </c>
      <c r="AF248" s="446">
        <f t="shared" si="1034"/>
        <v>1229</v>
      </c>
      <c r="AG248" s="446">
        <f t="shared" si="1035"/>
        <v>2470</v>
      </c>
      <c r="AH248" s="446">
        <f t="shared" si="1036"/>
        <v>133021958</v>
      </c>
      <c r="AI248" s="446">
        <f t="shared" si="1037"/>
        <v>3080</v>
      </c>
      <c r="AJ248" s="446">
        <f t="shared" si="1038"/>
        <v>7261</v>
      </c>
      <c r="AK248" s="446">
        <f t="shared" si="1039"/>
        <v>8787108</v>
      </c>
      <c r="AL248" s="446">
        <f t="shared" si="1040"/>
        <v>3992</v>
      </c>
      <c r="AM248" s="446">
        <f t="shared" si="1041"/>
        <v>9114</v>
      </c>
      <c r="AN248" s="446"/>
      <c r="AO248" s="446"/>
      <c r="AP248" s="446"/>
      <c r="AQ248" s="446"/>
      <c r="AR248" s="446"/>
      <c r="AS248" s="446"/>
      <c r="AT248" s="446">
        <f t="shared" si="1089"/>
        <v>8709</v>
      </c>
      <c r="AU248" s="446">
        <f t="shared" si="1089"/>
        <v>1934</v>
      </c>
      <c r="AV248" s="446">
        <f t="shared" si="1089"/>
        <v>693</v>
      </c>
      <c r="AW248" s="446">
        <f t="shared" si="1089"/>
        <v>9</v>
      </c>
      <c r="AX248" s="446">
        <f t="shared" si="1089"/>
        <v>2594</v>
      </c>
      <c r="AY248" s="446">
        <f t="shared" si="1089"/>
        <v>3488</v>
      </c>
      <c r="AZ248" s="446">
        <f t="shared" si="1089"/>
        <v>2307</v>
      </c>
      <c r="BA248" s="446"/>
      <c r="BB248" s="446"/>
      <c r="BC248" s="446"/>
      <c r="BD248" s="446"/>
      <c r="BE248" s="446"/>
      <c r="BF248" s="446"/>
      <c r="BG248" s="446"/>
      <c r="BH248" s="446"/>
      <c r="BI248" s="446">
        <f t="shared" si="1090"/>
        <v>87830</v>
      </c>
      <c r="BJ248" s="446">
        <f t="shared" si="1090"/>
        <v>8709</v>
      </c>
      <c r="BK248" s="446">
        <f t="shared" si="1090"/>
        <v>48072</v>
      </c>
      <c r="BL248" s="446">
        <f t="shared" si="1090"/>
        <v>144611</v>
      </c>
      <c r="BM248" s="446">
        <f t="shared" si="1090"/>
        <v>21220</v>
      </c>
      <c r="BN248" s="446">
        <f t="shared" si="1090"/>
        <v>16452</v>
      </c>
      <c r="BO248" s="446">
        <f t="shared" si="1090"/>
        <v>14035</v>
      </c>
      <c r="BP248" s="446">
        <f t="shared" si="1090"/>
        <v>11034</v>
      </c>
      <c r="BQ248" s="446">
        <f t="shared" si="1090"/>
        <v>102506</v>
      </c>
      <c r="BR248" s="446">
        <f t="shared" si="1090"/>
        <v>84215</v>
      </c>
      <c r="BS248" s="446">
        <f t="shared" si="1090"/>
        <v>73493</v>
      </c>
      <c r="BT248" s="446">
        <f t="shared" si="1090"/>
        <v>45051</v>
      </c>
      <c r="BU248" s="446">
        <f t="shared" si="1090"/>
        <v>4773</v>
      </c>
      <c r="BV248" s="446">
        <f t="shared" si="1090"/>
        <v>2255</v>
      </c>
      <c r="BW248" s="446"/>
      <c r="BX248" s="446" t="s">
        <v>152</v>
      </c>
      <c r="BY248" s="446" t="s">
        <v>152</v>
      </c>
      <c r="BZ248" s="446" t="s">
        <v>152</v>
      </c>
      <c r="CA248" s="446" t="s">
        <v>152</v>
      </c>
      <c r="CB248" s="446" t="s">
        <v>152</v>
      </c>
      <c r="CC248" s="446" t="s">
        <v>152</v>
      </c>
      <c r="CD248" s="446" t="s">
        <v>152</v>
      </c>
      <c r="CE248" s="446" t="s">
        <v>152</v>
      </c>
      <c r="CF248" s="446" t="s">
        <v>152</v>
      </c>
      <c r="CG248" s="446" t="s">
        <v>152</v>
      </c>
      <c r="CH248" s="446" t="s">
        <v>152</v>
      </c>
      <c r="CI248" s="446" t="s">
        <v>152</v>
      </c>
      <c r="CJ248" s="446" t="s">
        <v>152</v>
      </c>
      <c r="CK248" s="446" t="s">
        <v>152</v>
      </c>
      <c r="CL248" s="446" t="s">
        <v>152</v>
      </c>
      <c r="CM248" s="446" t="s">
        <v>152</v>
      </c>
      <c r="CN248" s="446" t="s">
        <v>152</v>
      </c>
      <c r="CO248" s="446" t="s">
        <v>152</v>
      </c>
      <c r="CP248" s="446" t="s">
        <v>152</v>
      </c>
      <c r="CQ248" s="446" t="s">
        <v>152</v>
      </c>
      <c r="CR248" s="446" t="s">
        <v>152</v>
      </c>
      <c r="CS248" s="446" t="s">
        <v>152</v>
      </c>
      <c r="CT248" s="446" t="s">
        <v>152</v>
      </c>
      <c r="CU248" s="446" t="s">
        <v>152</v>
      </c>
      <c r="CV248" s="446" t="s">
        <v>152</v>
      </c>
      <c r="CW248" s="446" t="s">
        <v>152</v>
      </c>
      <c r="CX248" s="446" t="s">
        <v>152</v>
      </c>
      <c r="CY248" s="446" t="s">
        <v>152</v>
      </c>
      <c r="CZ248" s="446" t="s">
        <v>152</v>
      </c>
      <c r="DA248" s="446" t="s">
        <v>152</v>
      </c>
      <c r="DB248" s="446" t="s">
        <v>152</v>
      </c>
      <c r="DC248" s="446" t="s">
        <v>152</v>
      </c>
      <c r="DD248" s="446" t="s">
        <v>152</v>
      </c>
      <c r="DE248" s="446" t="s">
        <v>152</v>
      </c>
      <c r="DF248" s="446" t="s">
        <v>152</v>
      </c>
      <c r="DG248" s="446" t="s">
        <v>152</v>
      </c>
      <c r="DH248" s="446" t="s">
        <v>152</v>
      </c>
      <c r="DI248" s="446" t="s">
        <v>152</v>
      </c>
      <c r="DJ248" s="446" t="s">
        <v>152</v>
      </c>
      <c r="DK248" s="446" t="s">
        <v>152</v>
      </c>
      <c r="DL248" s="446">
        <f t="shared" si="1091"/>
        <v>144294</v>
      </c>
      <c r="DM248" s="446" t="str">
        <f t="shared" si="1045"/>
        <v>-</v>
      </c>
      <c r="DN248" s="446" t="str">
        <f t="shared" si="1046"/>
        <v>-</v>
      </c>
      <c r="DO248" s="446">
        <f t="shared" si="1092"/>
        <v>6515</v>
      </c>
      <c r="DP248" s="446">
        <f t="shared" si="1092"/>
        <v>209737</v>
      </c>
      <c r="DQ248" s="446">
        <f t="shared" si="1048"/>
        <v>32</v>
      </c>
      <c r="DR248" s="446">
        <f t="shared" si="1049"/>
        <v>61</v>
      </c>
      <c r="DS248" s="446">
        <f t="shared" si="1093"/>
        <v>149</v>
      </c>
      <c r="DT248" s="446">
        <f t="shared" si="1093"/>
        <v>135301</v>
      </c>
      <c r="DU248" s="446">
        <f t="shared" si="1094"/>
        <v>908</v>
      </c>
      <c r="DV248" s="446">
        <f t="shared" si="1095"/>
        <v>1665</v>
      </c>
      <c r="DW248" s="446">
        <f t="shared" si="1096"/>
        <v>139</v>
      </c>
      <c r="DX248" s="446"/>
      <c r="DY248" s="446"/>
      <c r="DZ248" s="446"/>
      <c r="EA248" s="446"/>
      <c r="EB248" s="446"/>
      <c r="EC248" s="446"/>
      <c r="ED248" s="446"/>
      <c r="EE248" s="446"/>
      <c r="EF248" s="446"/>
      <c r="EG248" s="446" t="s">
        <v>152</v>
      </c>
      <c r="EH248" s="446" t="s">
        <v>152</v>
      </c>
      <c r="EI248" s="446">
        <f t="shared" si="1097"/>
        <v>240</v>
      </c>
      <c r="EJ248" s="446">
        <f t="shared" si="1097"/>
        <v>424</v>
      </c>
      <c r="EK248" s="446">
        <f t="shared" si="1097"/>
        <v>4100</v>
      </c>
      <c r="EL248" s="446">
        <f t="shared" si="1097"/>
        <v>2</v>
      </c>
      <c r="EM248" s="446">
        <f t="shared" si="1097"/>
        <v>3598</v>
      </c>
      <c r="EN248" s="446">
        <f t="shared" si="1097"/>
        <v>2082849</v>
      </c>
      <c r="EO248" s="446">
        <f t="shared" si="1051"/>
        <v>4912</v>
      </c>
      <c r="EP248" s="446">
        <f t="shared" si="1052"/>
        <v>9505</v>
      </c>
      <c r="EQ248" s="446">
        <f t="shared" si="1053"/>
        <v>18871322</v>
      </c>
      <c r="ER248" s="446">
        <f t="shared" si="1054"/>
        <v>4603</v>
      </c>
      <c r="ES248" s="446">
        <f t="shared" si="1055"/>
        <v>11416</v>
      </c>
      <c r="ET248" s="446">
        <f t="shared" si="1056"/>
        <v>27438</v>
      </c>
      <c r="EU248" s="446">
        <f t="shared" si="1057"/>
        <v>13719</v>
      </c>
      <c r="EV248" s="446">
        <f t="shared" si="1058"/>
        <v>16045</v>
      </c>
      <c r="EW248" s="446">
        <f t="shared" si="1059"/>
        <v>26240822</v>
      </c>
      <c r="EX248" s="446">
        <f t="shared" si="1060"/>
        <v>7293</v>
      </c>
      <c r="EY248" s="446">
        <f t="shared" si="1061"/>
        <v>16571</v>
      </c>
      <c r="EZ248" s="447"/>
      <c r="FA248" s="446">
        <f t="shared" si="1062"/>
        <v>8</v>
      </c>
      <c r="FB248" s="417">
        <f t="shared" si="1078"/>
        <v>2019</v>
      </c>
      <c r="FC248" s="448">
        <f t="shared" si="1079"/>
        <v>43678</v>
      </c>
      <c r="FD248" s="449">
        <f t="shared" si="1063"/>
        <v>31</v>
      </c>
      <c r="FE248" s="450"/>
      <c r="FF248" s="451">
        <f t="shared" si="1098"/>
        <v>0.56642323074247958</v>
      </c>
      <c r="FG248" s="450"/>
      <c r="FH248" s="452">
        <f t="shared" si="1064"/>
        <v>1.8448965397322206</v>
      </c>
      <c r="FI248" s="452">
        <f t="shared" si="1065"/>
        <v>1.4303599374021909</v>
      </c>
      <c r="FJ248" s="452">
        <f t="shared" si="1066"/>
        <v>1.8663563829787233</v>
      </c>
      <c r="FK248" s="452">
        <f t="shared" si="1067"/>
        <v>1.4672872340425531</v>
      </c>
      <c r="FL248" s="452">
        <f t="shared" si="1068"/>
        <v>1.2917233731538889</v>
      </c>
      <c r="FM248" s="452">
        <f t="shared" si="1069"/>
        <v>1.0612304047583043</v>
      </c>
      <c r="FN248" s="452">
        <f t="shared" si="1070"/>
        <v>1.7016995461702324</v>
      </c>
      <c r="FO248" s="452">
        <f t="shared" si="1071"/>
        <v>1.0431369824951375</v>
      </c>
      <c r="FP248" s="452">
        <f t="shared" si="1072"/>
        <v>2.1685597455701955</v>
      </c>
      <c r="FQ248" s="452">
        <f t="shared" si="1073"/>
        <v>1.024534302589732</v>
      </c>
      <c r="FR248" s="453"/>
      <c r="FS248" s="446">
        <f t="shared" si="1099"/>
        <v>225534</v>
      </c>
      <c r="FT248" s="446">
        <f t="shared" si="1099"/>
        <v>1117890</v>
      </c>
      <c r="FU248" s="446">
        <f t="shared" si="1099"/>
        <v>2256432</v>
      </c>
      <c r="FV248" s="446">
        <f t="shared" si="1099"/>
        <v>7054602</v>
      </c>
      <c r="FW248" s="446">
        <f t="shared" si="1099"/>
        <v>8680970</v>
      </c>
      <c r="FX248" s="446">
        <f t="shared" si="1099"/>
        <v>12265434</v>
      </c>
      <c r="FY248" s="446">
        <f t="shared" si="1099"/>
        <v>195986392</v>
      </c>
      <c r="FZ248" s="446">
        <f t="shared" si="1099"/>
        <v>313583720</v>
      </c>
      <c r="GA248" s="446">
        <f t="shared" si="1099"/>
        <v>20059068</v>
      </c>
      <c r="GB248" s="446"/>
      <c r="GC248" s="446"/>
      <c r="GD248" s="446"/>
      <c r="GE248" s="446"/>
      <c r="GF248" s="446"/>
      <c r="GG248" s="446"/>
      <c r="GH248" s="446"/>
      <c r="GI248" s="446"/>
      <c r="GJ248" s="446"/>
      <c r="GK248" s="446"/>
      <c r="GL248" s="446"/>
      <c r="GM248" s="446"/>
      <c r="GN248" s="446">
        <f t="shared" si="1100"/>
        <v>248061</v>
      </c>
      <c r="GO248" s="446">
        <f t="shared" si="1101"/>
        <v>248980</v>
      </c>
      <c r="GP248" s="446">
        <f t="shared" si="1101"/>
        <v>397859</v>
      </c>
      <c r="GQ248" s="446">
        <f t="shared" si="1101"/>
        <v>0</v>
      </c>
      <c r="GR248" s="446">
        <f t="shared" si="1101"/>
        <v>4030120</v>
      </c>
      <c r="GS248" s="446">
        <f t="shared" si="1101"/>
        <v>46804120</v>
      </c>
      <c r="GT248" s="446">
        <f t="shared" si="1101"/>
        <v>32090</v>
      </c>
      <c r="GU248" s="446">
        <f t="shared" si="1101"/>
        <v>59620862</v>
      </c>
      <c r="GV248" s="416"/>
      <c r="GW248" s="402"/>
      <c r="GX248" s="402"/>
      <c r="GY248" s="402"/>
      <c r="GZ248" s="402"/>
      <c r="HA248" s="402"/>
    </row>
    <row r="249" spans="1:209" ht="10.5" customHeight="1" x14ac:dyDescent="0.2">
      <c r="A249" s="417" t="str">
        <f t="shared" si="1019"/>
        <v>2019-20SEPTEMBERY60</v>
      </c>
      <c r="B249" s="458" t="str">
        <f t="shared" si="1076"/>
        <v>2019-20</v>
      </c>
      <c r="C249" s="402" t="s">
        <v>640</v>
      </c>
      <c r="D249" s="458" t="str">
        <f t="shared" si="1086"/>
        <v>Y60</v>
      </c>
      <c r="E249" s="458" t="str">
        <f t="shared" si="1086"/>
        <v>Midlands</v>
      </c>
      <c r="F249" s="458" t="str">
        <f t="shared" si="1020"/>
        <v>Y60</v>
      </c>
      <c r="H249" s="446">
        <f t="shared" si="1087"/>
        <v>198212</v>
      </c>
      <c r="I249" s="446">
        <f t="shared" si="1087"/>
        <v>152163</v>
      </c>
      <c r="J249" s="446">
        <f t="shared" si="1087"/>
        <v>493220</v>
      </c>
      <c r="K249" s="446">
        <f t="shared" si="1022"/>
        <v>3</v>
      </c>
      <c r="L249" s="446">
        <f t="shared" si="1023"/>
        <v>1</v>
      </c>
      <c r="M249" s="446">
        <f t="shared" si="1024"/>
        <v>6</v>
      </c>
      <c r="N249" s="446">
        <f t="shared" si="1025"/>
        <v>13</v>
      </c>
      <c r="O249" s="446">
        <f t="shared" si="1026"/>
        <v>45</v>
      </c>
      <c r="P249" s="446">
        <f t="shared" si="1088"/>
        <v>0</v>
      </c>
      <c r="Q249" s="446">
        <f t="shared" si="1088"/>
        <v>0</v>
      </c>
      <c r="R249" s="446">
        <f t="shared" si="1088"/>
        <v>0</v>
      </c>
      <c r="S249" s="446">
        <f t="shared" si="1088"/>
        <v>150570</v>
      </c>
      <c r="T249" s="446">
        <f t="shared" si="1088"/>
        <v>11547</v>
      </c>
      <c r="U249" s="446">
        <f t="shared" si="1088"/>
        <v>7599</v>
      </c>
      <c r="V249" s="446">
        <f t="shared" si="1088"/>
        <v>79851</v>
      </c>
      <c r="W249" s="446">
        <f t="shared" si="1088"/>
        <v>40907</v>
      </c>
      <c r="X249" s="446">
        <f t="shared" si="1088"/>
        <v>2040</v>
      </c>
      <c r="Y249" s="446">
        <f t="shared" si="1088"/>
        <v>5052024</v>
      </c>
      <c r="Z249" s="446">
        <f t="shared" si="1028"/>
        <v>438</v>
      </c>
      <c r="AA249" s="446">
        <f t="shared" si="1029"/>
        <v>775</v>
      </c>
      <c r="AB249" s="446">
        <f t="shared" si="1030"/>
        <v>5750382</v>
      </c>
      <c r="AC249" s="446">
        <f t="shared" si="1031"/>
        <v>757</v>
      </c>
      <c r="AD249" s="446">
        <f t="shared" si="1032"/>
        <v>1641</v>
      </c>
      <c r="AE249" s="446">
        <f t="shared" si="1033"/>
        <v>96773154</v>
      </c>
      <c r="AF249" s="446">
        <f t="shared" si="1034"/>
        <v>1212</v>
      </c>
      <c r="AG249" s="446">
        <f t="shared" si="1035"/>
        <v>2394</v>
      </c>
      <c r="AH249" s="446">
        <f t="shared" si="1036"/>
        <v>140955265</v>
      </c>
      <c r="AI249" s="446">
        <f t="shared" si="1037"/>
        <v>3446</v>
      </c>
      <c r="AJ249" s="446">
        <f t="shared" si="1038"/>
        <v>8160</v>
      </c>
      <c r="AK249" s="446">
        <f t="shared" si="1039"/>
        <v>9218655</v>
      </c>
      <c r="AL249" s="446">
        <f t="shared" si="1040"/>
        <v>4519</v>
      </c>
      <c r="AM249" s="446">
        <f t="shared" si="1041"/>
        <v>10541</v>
      </c>
      <c r="AN249" s="446"/>
      <c r="AO249" s="446"/>
      <c r="AP249" s="446"/>
      <c r="AQ249" s="446"/>
      <c r="AR249" s="446"/>
      <c r="AS249" s="446"/>
      <c r="AT249" s="446">
        <f t="shared" si="1089"/>
        <v>8343</v>
      </c>
      <c r="AU249" s="446">
        <f t="shared" si="1089"/>
        <v>1628</v>
      </c>
      <c r="AV249" s="446">
        <f t="shared" si="1089"/>
        <v>508</v>
      </c>
      <c r="AW249" s="446">
        <f t="shared" si="1089"/>
        <v>38</v>
      </c>
      <c r="AX249" s="446">
        <f t="shared" si="1089"/>
        <v>2534</v>
      </c>
      <c r="AY249" s="446">
        <f t="shared" si="1089"/>
        <v>3673</v>
      </c>
      <c r="AZ249" s="446">
        <f t="shared" si="1089"/>
        <v>2230</v>
      </c>
      <c r="BA249" s="446"/>
      <c r="BB249" s="446"/>
      <c r="BC249" s="446"/>
      <c r="BD249" s="446"/>
      <c r="BE249" s="446"/>
      <c r="BF249" s="446"/>
      <c r="BG249" s="446"/>
      <c r="BH249" s="446"/>
      <c r="BI249" s="446">
        <f t="shared" si="1090"/>
        <v>87193</v>
      </c>
      <c r="BJ249" s="446">
        <f t="shared" si="1090"/>
        <v>8733</v>
      </c>
      <c r="BK249" s="446">
        <f t="shared" si="1090"/>
        <v>46301</v>
      </c>
      <c r="BL249" s="446">
        <f t="shared" si="1090"/>
        <v>142227</v>
      </c>
      <c r="BM249" s="446">
        <f t="shared" si="1090"/>
        <v>21358</v>
      </c>
      <c r="BN249" s="446">
        <f t="shared" si="1090"/>
        <v>16346</v>
      </c>
      <c r="BO249" s="446">
        <f t="shared" si="1090"/>
        <v>14156</v>
      </c>
      <c r="BP249" s="446">
        <f t="shared" si="1090"/>
        <v>11000</v>
      </c>
      <c r="BQ249" s="446">
        <f t="shared" si="1090"/>
        <v>103966</v>
      </c>
      <c r="BR249" s="446">
        <f t="shared" si="1090"/>
        <v>84714</v>
      </c>
      <c r="BS249" s="446">
        <f t="shared" si="1090"/>
        <v>73603</v>
      </c>
      <c r="BT249" s="446">
        <f t="shared" si="1090"/>
        <v>42878</v>
      </c>
      <c r="BU249" s="446">
        <f t="shared" si="1090"/>
        <v>4387</v>
      </c>
      <c r="BV249" s="446">
        <f t="shared" si="1090"/>
        <v>2088</v>
      </c>
      <c r="BW249" s="446"/>
      <c r="BX249" s="446" t="s">
        <v>152</v>
      </c>
      <c r="BY249" s="446" t="s">
        <v>152</v>
      </c>
      <c r="BZ249" s="446" t="s">
        <v>152</v>
      </c>
      <c r="CA249" s="446" t="s">
        <v>152</v>
      </c>
      <c r="CB249" s="446" t="s">
        <v>152</v>
      </c>
      <c r="CC249" s="446" t="s">
        <v>152</v>
      </c>
      <c r="CD249" s="446" t="s">
        <v>152</v>
      </c>
      <c r="CE249" s="446" t="s">
        <v>152</v>
      </c>
      <c r="CF249" s="446" t="s">
        <v>152</v>
      </c>
      <c r="CG249" s="446" t="s">
        <v>152</v>
      </c>
      <c r="CH249" s="446" t="s">
        <v>152</v>
      </c>
      <c r="CI249" s="446" t="s">
        <v>152</v>
      </c>
      <c r="CJ249" s="446" t="s">
        <v>152</v>
      </c>
      <c r="CK249" s="446" t="s">
        <v>152</v>
      </c>
      <c r="CL249" s="446" t="s">
        <v>152</v>
      </c>
      <c r="CM249" s="446" t="s">
        <v>152</v>
      </c>
      <c r="CN249" s="446" t="s">
        <v>152</v>
      </c>
      <c r="CO249" s="446" t="s">
        <v>152</v>
      </c>
      <c r="CP249" s="446" t="s">
        <v>152</v>
      </c>
      <c r="CQ249" s="446" t="s">
        <v>152</v>
      </c>
      <c r="CR249" s="446" t="s">
        <v>152</v>
      </c>
      <c r="CS249" s="446" t="s">
        <v>152</v>
      </c>
      <c r="CT249" s="446" t="s">
        <v>152</v>
      </c>
      <c r="CU249" s="446" t="s">
        <v>152</v>
      </c>
      <c r="CV249" s="446" t="s">
        <v>152</v>
      </c>
      <c r="CW249" s="446" t="s">
        <v>152</v>
      </c>
      <c r="CX249" s="446" t="s">
        <v>152</v>
      </c>
      <c r="CY249" s="446" t="s">
        <v>152</v>
      </c>
      <c r="CZ249" s="446" t="s">
        <v>152</v>
      </c>
      <c r="DA249" s="446" t="s">
        <v>152</v>
      </c>
      <c r="DB249" s="446" t="s">
        <v>152</v>
      </c>
      <c r="DC249" s="446" t="s">
        <v>152</v>
      </c>
      <c r="DD249" s="446" t="s">
        <v>152</v>
      </c>
      <c r="DE249" s="446" t="s">
        <v>152</v>
      </c>
      <c r="DF249" s="446" t="s">
        <v>152</v>
      </c>
      <c r="DG249" s="446" t="s">
        <v>152</v>
      </c>
      <c r="DH249" s="446" t="s">
        <v>152</v>
      </c>
      <c r="DI249" s="446" t="s">
        <v>152</v>
      </c>
      <c r="DJ249" s="446" t="s">
        <v>152</v>
      </c>
      <c r="DK249" s="446" t="s">
        <v>152</v>
      </c>
      <c r="DL249" s="446">
        <f t="shared" si="1091"/>
        <v>130124</v>
      </c>
      <c r="DM249" s="446" t="str">
        <f t="shared" si="1045"/>
        <v>-</v>
      </c>
      <c r="DN249" s="446" t="str">
        <f t="shared" si="1046"/>
        <v>-</v>
      </c>
      <c r="DO249" s="446">
        <f t="shared" si="1092"/>
        <v>6548</v>
      </c>
      <c r="DP249" s="446">
        <f t="shared" si="1092"/>
        <v>214966</v>
      </c>
      <c r="DQ249" s="446">
        <f t="shared" si="1048"/>
        <v>33</v>
      </c>
      <c r="DR249" s="446">
        <f t="shared" si="1049"/>
        <v>62</v>
      </c>
      <c r="DS249" s="446">
        <f t="shared" si="1093"/>
        <v>158</v>
      </c>
      <c r="DT249" s="446">
        <f t="shared" si="1093"/>
        <v>169378</v>
      </c>
      <c r="DU249" s="446">
        <f t="shared" si="1094"/>
        <v>1072</v>
      </c>
      <c r="DV249" s="446">
        <f t="shared" si="1095"/>
        <v>2395</v>
      </c>
      <c r="DW249" s="446">
        <f t="shared" si="1096"/>
        <v>140</v>
      </c>
      <c r="DX249" s="446"/>
      <c r="DY249" s="446"/>
      <c r="DZ249" s="446"/>
      <c r="EA249" s="446"/>
      <c r="EB249" s="446"/>
      <c r="EC249" s="446"/>
      <c r="ED249" s="446"/>
      <c r="EE249" s="446"/>
      <c r="EF249" s="446"/>
      <c r="EG249" s="446" t="s">
        <v>152</v>
      </c>
      <c r="EH249" s="446" t="s">
        <v>152</v>
      </c>
      <c r="EI249" s="446">
        <f t="shared" si="1097"/>
        <v>219</v>
      </c>
      <c r="EJ249" s="446">
        <f t="shared" si="1097"/>
        <v>397</v>
      </c>
      <c r="EK249" s="446">
        <f t="shared" si="1097"/>
        <v>3805</v>
      </c>
      <c r="EL249" s="446">
        <f t="shared" si="1097"/>
        <v>5</v>
      </c>
      <c r="EM249" s="446">
        <f t="shared" si="1097"/>
        <v>3456</v>
      </c>
      <c r="EN249" s="446">
        <f t="shared" si="1097"/>
        <v>2085367</v>
      </c>
      <c r="EO249" s="446">
        <f t="shared" si="1051"/>
        <v>5253</v>
      </c>
      <c r="EP249" s="446">
        <f t="shared" si="1052"/>
        <v>10730</v>
      </c>
      <c r="EQ249" s="446">
        <f t="shared" si="1053"/>
        <v>20143742</v>
      </c>
      <c r="ER249" s="446">
        <f t="shared" si="1054"/>
        <v>5294</v>
      </c>
      <c r="ES249" s="446">
        <f t="shared" si="1055"/>
        <v>12773</v>
      </c>
      <c r="ET249" s="446">
        <f t="shared" si="1056"/>
        <v>41278</v>
      </c>
      <c r="EU249" s="446">
        <f t="shared" si="1057"/>
        <v>8256</v>
      </c>
      <c r="EV249" s="446">
        <f t="shared" si="1058"/>
        <v>12596</v>
      </c>
      <c r="EW249" s="446">
        <f t="shared" si="1059"/>
        <v>27270264</v>
      </c>
      <c r="EX249" s="446">
        <f t="shared" si="1060"/>
        <v>7891</v>
      </c>
      <c r="EY249" s="446">
        <f t="shared" si="1061"/>
        <v>17586</v>
      </c>
      <c r="EZ249" s="447"/>
      <c r="FA249" s="446">
        <f t="shared" si="1062"/>
        <v>9</v>
      </c>
      <c r="FB249" s="417">
        <f t="shared" si="1078"/>
        <v>2019</v>
      </c>
      <c r="FC249" s="448">
        <f t="shared" si="1079"/>
        <v>43709</v>
      </c>
      <c r="FD249" s="449">
        <f t="shared" si="1063"/>
        <v>30</v>
      </c>
      <c r="FE249" s="450"/>
      <c r="FF249" s="451">
        <f t="shared" si="1098"/>
        <v>0.56707369879622416</v>
      </c>
      <c r="FG249" s="450"/>
      <c r="FH249" s="452">
        <f t="shared" si="1064"/>
        <v>1.8496579198060101</v>
      </c>
      <c r="FI249" s="452">
        <f t="shared" si="1065"/>
        <v>1.4156057850523946</v>
      </c>
      <c r="FJ249" s="452">
        <f t="shared" si="1066"/>
        <v>1.8628766943018817</v>
      </c>
      <c r="FK249" s="452">
        <f t="shared" si="1067"/>
        <v>1.4475588893275431</v>
      </c>
      <c r="FL249" s="452">
        <f t="shared" si="1068"/>
        <v>1.3019999749533506</v>
      </c>
      <c r="FM249" s="452">
        <f t="shared" si="1069"/>
        <v>1.0609009279783597</v>
      </c>
      <c r="FN249" s="452">
        <f t="shared" si="1070"/>
        <v>1.7992764074608258</v>
      </c>
      <c r="FO249" s="452">
        <f t="shared" si="1071"/>
        <v>1.0481824626592027</v>
      </c>
      <c r="FP249" s="452">
        <f t="shared" si="1072"/>
        <v>2.1504901960784313</v>
      </c>
      <c r="FQ249" s="452">
        <f t="shared" si="1073"/>
        <v>1.0235294117647058</v>
      </c>
      <c r="FR249" s="453"/>
      <c r="FS249" s="446">
        <f t="shared" si="1099"/>
        <v>221061</v>
      </c>
      <c r="FT249" s="446">
        <f t="shared" si="1099"/>
        <v>872814</v>
      </c>
      <c r="FU249" s="446">
        <f t="shared" si="1099"/>
        <v>1940892</v>
      </c>
      <c r="FV249" s="446">
        <f t="shared" si="1099"/>
        <v>6778437</v>
      </c>
      <c r="FW249" s="446">
        <f t="shared" si="1099"/>
        <v>8944142</v>
      </c>
      <c r="FX249" s="446">
        <f t="shared" si="1099"/>
        <v>12466967</v>
      </c>
      <c r="FY249" s="446">
        <f t="shared" si="1099"/>
        <v>191202579</v>
      </c>
      <c r="FZ249" s="446">
        <f t="shared" si="1099"/>
        <v>333800541</v>
      </c>
      <c r="GA249" s="446">
        <f t="shared" si="1099"/>
        <v>21503451</v>
      </c>
      <c r="GB249" s="446"/>
      <c r="GC249" s="446"/>
      <c r="GD249" s="446"/>
      <c r="GE249" s="446"/>
      <c r="GF249" s="446"/>
      <c r="GG249" s="446"/>
      <c r="GH249" s="446"/>
      <c r="GI249" s="446"/>
      <c r="GJ249" s="446"/>
      <c r="GK249" s="446"/>
      <c r="GL249" s="446"/>
      <c r="GM249" s="446"/>
      <c r="GN249" s="446">
        <f t="shared" si="1100"/>
        <v>378346</v>
      </c>
      <c r="GO249" s="446">
        <f t="shared" si="1101"/>
        <v>215244</v>
      </c>
      <c r="GP249" s="446">
        <f t="shared" si="1101"/>
        <v>403078</v>
      </c>
      <c r="GQ249" s="446">
        <f t="shared" si="1101"/>
        <v>0</v>
      </c>
      <c r="GR249" s="446">
        <f t="shared" si="1101"/>
        <v>4259810</v>
      </c>
      <c r="GS249" s="446">
        <f t="shared" si="1101"/>
        <v>48601156</v>
      </c>
      <c r="GT249" s="446">
        <f t="shared" si="1101"/>
        <v>62980</v>
      </c>
      <c r="GU249" s="446">
        <f t="shared" si="1101"/>
        <v>60777772</v>
      </c>
      <c r="GV249" s="416"/>
      <c r="GW249" s="402"/>
      <c r="GX249" s="402"/>
      <c r="GY249" s="402"/>
      <c r="GZ249" s="402"/>
      <c r="HA249" s="402"/>
    </row>
    <row r="250" spans="1:209" ht="10.5" customHeight="1" x14ac:dyDescent="0.2">
      <c r="A250" s="417" t="str">
        <f t="shared" si="1019"/>
        <v>2019-20OCTOBERY60</v>
      </c>
      <c r="B250" s="458" t="str">
        <f t="shared" si="1076"/>
        <v>2019-20</v>
      </c>
      <c r="C250" s="402" t="s">
        <v>643</v>
      </c>
      <c r="D250" s="458" t="str">
        <f t="shared" si="1086"/>
        <v>Y60</v>
      </c>
      <c r="E250" s="458" t="str">
        <f t="shared" si="1086"/>
        <v>Midlands</v>
      </c>
      <c r="F250" s="458" t="str">
        <f t="shared" si="1020"/>
        <v>Y60</v>
      </c>
      <c r="H250" s="463">
        <f t="shared" si="1087"/>
        <v>213599</v>
      </c>
      <c r="I250" s="463">
        <f t="shared" si="1087"/>
        <v>163339</v>
      </c>
      <c r="J250" s="463">
        <f t="shared" si="1087"/>
        <v>476692</v>
      </c>
      <c r="K250" s="463">
        <f t="shared" si="1022"/>
        <v>3</v>
      </c>
      <c r="L250" s="463">
        <f t="shared" si="1023"/>
        <v>1</v>
      </c>
      <c r="M250" s="463">
        <f t="shared" si="1024"/>
        <v>5</v>
      </c>
      <c r="N250" s="463">
        <f t="shared" si="1025"/>
        <v>12</v>
      </c>
      <c r="O250" s="463">
        <f t="shared" si="1026"/>
        <v>41</v>
      </c>
      <c r="P250" s="463">
        <f t="shared" si="1088"/>
        <v>587</v>
      </c>
      <c r="Q250" s="463">
        <f t="shared" si="1088"/>
        <v>2315</v>
      </c>
      <c r="R250" s="463">
        <f t="shared" si="1088"/>
        <v>75</v>
      </c>
      <c r="S250" s="463">
        <f t="shared" si="1088"/>
        <v>159298</v>
      </c>
      <c r="T250" s="463">
        <f t="shared" si="1088"/>
        <v>12901</v>
      </c>
      <c r="U250" s="463">
        <f t="shared" si="1088"/>
        <v>8700</v>
      </c>
      <c r="V250" s="463">
        <f t="shared" si="1088"/>
        <v>85683</v>
      </c>
      <c r="W250" s="463">
        <f t="shared" si="1088"/>
        <v>41441</v>
      </c>
      <c r="X250" s="463">
        <f t="shared" si="1088"/>
        <v>1980</v>
      </c>
      <c r="Y250" s="463">
        <f t="shared" si="1088"/>
        <v>5736072</v>
      </c>
      <c r="Z250" s="463">
        <f t="shared" si="1028"/>
        <v>445</v>
      </c>
      <c r="AA250" s="463">
        <f t="shared" si="1029"/>
        <v>791</v>
      </c>
      <c r="AB250" s="463">
        <f t="shared" si="1030"/>
        <v>6805377</v>
      </c>
      <c r="AC250" s="463">
        <f t="shared" si="1031"/>
        <v>782</v>
      </c>
      <c r="AD250" s="463">
        <f t="shared" si="1032"/>
        <v>1726</v>
      </c>
      <c r="AE250" s="463">
        <f t="shared" si="1033"/>
        <v>114719092</v>
      </c>
      <c r="AF250" s="463">
        <f t="shared" si="1034"/>
        <v>1339</v>
      </c>
      <c r="AG250" s="463">
        <f t="shared" si="1035"/>
        <v>2656</v>
      </c>
      <c r="AH250" s="463">
        <f t="shared" si="1036"/>
        <v>164732129</v>
      </c>
      <c r="AI250" s="463">
        <f t="shared" si="1037"/>
        <v>3975</v>
      </c>
      <c r="AJ250" s="463">
        <f t="shared" si="1038"/>
        <v>9332</v>
      </c>
      <c r="AK250" s="463">
        <f t="shared" si="1039"/>
        <v>10322854</v>
      </c>
      <c r="AL250" s="463">
        <f t="shared" si="1040"/>
        <v>5214</v>
      </c>
      <c r="AM250" s="463">
        <f t="shared" si="1041"/>
        <v>12110</v>
      </c>
      <c r="AN250" s="463"/>
      <c r="AO250" s="463"/>
      <c r="AP250" s="463"/>
      <c r="AQ250" s="463"/>
      <c r="AR250" s="463"/>
      <c r="AS250" s="463"/>
      <c r="AT250" s="463">
        <f t="shared" si="1089"/>
        <v>8745</v>
      </c>
      <c r="AU250" s="463">
        <f t="shared" si="1089"/>
        <v>1671</v>
      </c>
      <c r="AV250" s="463">
        <f t="shared" si="1089"/>
        <v>707</v>
      </c>
      <c r="AW250" s="463">
        <f t="shared" si="1089"/>
        <v>15</v>
      </c>
      <c r="AX250" s="463">
        <f t="shared" si="1089"/>
        <v>2622</v>
      </c>
      <c r="AY250" s="463">
        <f t="shared" si="1089"/>
        <v>3745</v>
      </c>
      <c r="AZ250" s="463">
        <f t="shared" si="1089"/>
        <v>2324</v>
      </c>
      <c r="BA250" s="463"/>
      <c r="BB250" s="463"/>
      <c r="BC250" s="463"/>
      <c r="BD250" s="463"/>
      <c r="BE250" s="463"/>
      <c r="BF250" s="463"/>
      <c r="BG250" s="463"/>
      <c r="BH250" s="463"/>
      <c r="BI250" s="463">
        <f t="shared" si="1090"/>
        <v>93013</v>
      </c>
      <c r="BJ250" s="463">
        <f t="shared" si="1090"/>
        <v>9109</v>
      </c>
      <c r="BK250" s="463">
        <f t="shared" si="1090"/>
        <v>48431</v>
      </c>
      <c r="BL250" s="463">
        <f t="shared" si="1090"/>
        <v>150553</v>
      </c>
      <c r="BM250" s="463">
        <f t="shared" si="1090"/>
        <v>23567</v>
      </c>
      <c r="BN250" s="463">
        <f t="shared" si="1090"/>
        <v>18096</v>
      </c>
      <c r="BO250" s="463">
        <f t="shared" si="1090"/>
        <v>15974</v>
      </c>
      <c r="BP250" s="463">
        <f t="shared" si="1090"/>
        <v>12446</v>
      </c>
      <c r="BQ250" s="463">
        <f t="shared" si="1090"/>
        <v>111228</v>
      </c>
      <c r="BR250" s="463">
        <f t="shared" si="1090"/>
        <v>90259</v>
      </c>
      <c r="BS250" s="463">
        <f t="shared" si="1090"/>
        <v>76268</v>
      </c>
      <c r="BT250" s="463">
        <f t="shared" si="1090"/>
        <v>43582</v>
      </c>
      <c r="BU250" s="463">
        <f t="shared" si="1090"/>
        <v>4519</v>
      </c>
      <c r="BV250" s="463">
        <f t="shared" si="1090"/>
        <v>2012</v>
      </c>
      <c r="BW250" s="463">
        <f t="shared" ref="BW250:BX269" si="1102">SUMIFS(BW$443:BW$10112,$B$443:$B$10112,$B250,$C$443:$C$10112,$C250,$D$443:$D$10112,$D250)</f>
        <v>136</v>
      </c>
      <c r="BX250" s="463">
        <f t="shared" si="1102"/>
        <v>69263</v>
      </c>
      <c r="BY250" s="463">
        <f t="shared" ref="BY250:BY303" si="1103">IFERROR(ROUND(BX250/BW250,0),"-")</f>
        <v>509</v>
      </c>
      <c r="BZ250" s="463">
        <f t="shared" ref="BZ250:BZ303" si="1104">IFERROR(ROUND(GD250/BW250,0),"-")</f>
        <v>887</v>
      </c>
      <c r="CA250" s="463">
        <f t="shared" ref="CA250:CB269" si="1105">SUMIFS(CA$443:CA$10112,$B$443:$B$10112,$B250,$C$443:$C$10112,$C250,$D$443:$D$10112,$D250)</f>
        <v>127</v>
      </c>
      <c r="CB250" s="463">
        <f t="shared" si="1105"/>
        <v>52654</v>
      </c>
      <c r="CC250" s="463">
        <f t="shared" ref="CC250:CC303" si="1106">IFERROR(ROUND(CB250/CA250,0),"-")</f>
        <v>415</v>
      </c>
      <c r="CD250" s="463">
        <f t="shared" ref="CD250:CD303" si="1107">IFERROR(ROUND(GE250/CA250,0),"-")</f>
        <v>748</v>
      </c>
      <c r="CE250" s="463">
        <f t="shared" ref="CE250:CF269" si="1108">SUMIFS(CE$443:CE$10112,$B$443:$B$10112,$B250,$C$443:$C$10112,$C250,$D$443:$D$10112,$D250)</f>
        <v>12638</v>
      </c>
      <c r="CF250" s="463">
        <f t="shared" si="1108"/>
        <v>5614155</v>
      </c>
      <c r="CG250" s="463">
        <f t="shared" ref="CG250:CG303" si="1109">IFERROR(ROUND(CF250/CE250,0),"-")</f>
        <v>444</v>
      </c>
      <c r="CH250" s="463">
        <f t="shared" ref="CH250:CH303" si="1110">IFERROR(ROUND(GF250/CE250,0),"-")</f>
        <v>790</v>
      </c>
      <c r="CI250" s="463">
        <f t="shared" ref="CI250:CJ269" si="1111">SUMIFS(CI$443:CI$10112,$B$443:$B$10112,$B250,$C$443:$C$10112,$C250,$D$443:$D$10112,$D250)</f>
        <v>6227</v>
      </c>
      <c r="CJ250" s="463">
        <f t="shared" si="1111"/>
        <v>5691455</v>
      </c>
      <c r="CK250" s="463">
        <f t="shared" ref="CK250:CK303" si="1112">IFERROR(ROUND(CJ250/CI250,0),"-")</f>
        <v>914</v>
      </c>
      <c r="CL250" s="463">
        <f t="shared" ref="CL250:CL303" si="1113">IFERROR(ROUND(GG250/CI250,0),"-")</f>
        <v>1708</v>
      </c>
      <c r="CM250" s="463">
        <f t="shared" ref="CM250:CN269" si="1114">SUMIFS(CM$443:CM$10112,$B$443:$B$10112,$B250,$C$443:$C$10112,$C250,$D$443:$D$10112,$D250)</f>
        <v>1776</v>
      </c>
      <c r="CN250" s="463">
        <f t="shared" si="1114"/>
        <v>2115992</v>
      </c>
      <c r="CO250" s="463">
        <f t="shared" ref="CO250:CO303" si="1115">IFERROR(ROUND(CN250/CM250,0),"-")</f>
        <v>1191</v>
      </c>
      <c r="CP250" s="463">
        <f t="shared" ref="CP250:CP303" si="1116">IFERROR(ROUND(GH250/CM250,0),"-")</f>
        <v>2539</v>
      </c>
      <c r="CQ250" s="463">
        <f t="shared" ref="CQ250:CR269" si="1117">SUMIFS(CQ$443:CQ$10112,$B$443:$B$10112,$B250,$C$443:$C$10112,$C250,$D$443:$D$10112,$D250)</f>
        <v>77680</v>
      </c>
      <c r="CR250" s="463">
        <f t="shared" si="1117"/>
        <v>106911645</v>
      </c>
      <c r="CS250" s="463">
        <f t="shared" ref="CS250:CS303" si="1118">IFERROR(ROUND(CR250/CQ250,0),"-")</f>
        <v>1376</v>
      </c>
      <c r="CT250" s="463">
        <f t="shared" ref="CT250:CT303" si="1119">IFERROR(ROUND(GI250/CQ250,0),"-")</f>
        <v>2733</v>
      </c>
      <c r="CU250" s="463">
        <f t="shared" ref="CU250:CV269" si="1120">SUMIFS(CU$443:CU$10112,$B$443:$B$10112,$B250,$C$443:$C$10112,$C250,$D$443:$D$10112,$D250)</f>
        <v>3031</v>
      </c>
      <c r="CV250" s="463">
        <f t="shared" si="1120"/>
        <v>16832798</v>
      </c>
      <c r="CW250" s="463">
        <f t="shared" ref="CW250:CW303" si="1121">IFERROR(ROUND(CV250/CU250,0),"-")</f>
        <v>5554</v>
      </c>
      <c r="CX250" s="463">
        <f t="shared" ref="CX250:CX303" si="1122">IFERROR(ROUND(GJ250/CU250,0),"-")</f>
        <v>13481</v>
      </c>
      <c r="CY250" s="463">
        <f t="shared" ref="CY250:CZ269" si="1123">SUMIFS(CY$443:CY$10112,$B$443:$B$10112,$B250,$C$443:$C$10112,$C250,$D$443:$D$10112,$D250)</f>
        <v>1065</v>
      </c>
      <c r="CZ250" s="463">
        <f t="shared" si="1123"/>
        <v>5782959</v>
      </c>
      <c r="DA250" s="463">
        <f t="shared" ref="DA250:DA303" si="1124">IFERROR(ROUND(CZ250/CY250,0),"-")</f>
        <v>5430</v>
      </c>
      <c r="DB250" s="463">
        <f t="shared" ref="DB250:DB303" si="1125">IFERROR(ROUND(GK250/CY250,0),"-")</f>
        <v>13358</v>
      </c>
      <c r="DC250" s="463">
        <f t="shared" ref="DC250:DD269" si="1126">SUMIFS(DC$443:DC$10112,$B$443:$B$10112,$B250,$C$443:$C$10112,$C250,$D$443:$D$10112,$D250)</f>
        <v>3428</v>
      </c>
      <c r="DD250" s="463">
        <f t="shared" si="1126"/>
        <v>25701928</v>
      </c>
      <c r="DE250" s="463">
        <f t="shared" ref="DE250:DE303" si="1127">IFERROR(ROUND(DD250/DC250,0),"-")</f>
        <v>7498</v>
      </c>
      <c r="DF250" s="463">
        <f t="shared" ref="DF250:DF303" si="1128">IFERROR(ROUND(GL250/DC250,0),"-")</f>
        <v>16600</v>
      </c>
      <c r="DG250" s="463">
        <f t="shared" ref="DG250:DH269" si="1129">SUMIFS(DG$443:DG$10112,$B$443:$B$10112,$B250,$C$443:$C$10112,$C250,$D$443:$D$10112,$D250)</f>
        <v>481</v>
      </c>
      <c r="DH250" s="463">
        <f t="shared" si="1129"/>
        <v>4537396</v>
      </c>
      <c r="DI250" s="463">
        <f t="shared" ref="DI250:DI303" si="1130">IFERROR(ROUND(DH250/DG250,0),"-")</f>
        <v>9433</v>
      </c>
      <c r="DJ250" s="463">
        <f t="shared" ref="DJ250:DJ303" si="1131">IFERROR(ROUND(GM250/DG250,0),"-")</f>
        <v>20485</v>
      </c>
      <c r="DK250" s="463">
        <f t="shared" ref="DK250:DK281" si="1132">SUMIFS(DK$443:DK$10112,$B$443:$B$10112,$B250,$C$443:$C$10112,$C250,$D$443:$D$10112,$D250)</f>
        <v>545</v>
      </c>
      <c r="DL250" s="463">
        <f t="shared" si="1091"/>
        <v>160005</v>
      </c>
      <c r="DM250" s="463">
        <f t="shared" si="1045"/>
        <v>294</v>
      </c>
      <c r="DN250" s="463">
        <f t="shared" si="1046"/>
        <v>492</v>
      </c>
      <c r="DO250" s="463">
        <f t="shared" si="1092"/>
        <v>8224</v>
      </c>
      <c r="DP250" s="463">
        <f t="shared" si="1092"/>
        <v>282439</v>
      </c>
      <c r="DQ250" s="463">
        <f t="shared" si="1048"/>
        <v>34</v>
      </c>
      <c r="DR250" s="463">
        <f t="shared" si="1049"/>
        <v>62</v>
      </c>
      <c r="DS250" s="463">
        <f t="shared" si="1093"/>
        <v>147</v>
      </c>
      <c r="DT250" s="463">
        <f t="shared" si="1093"/>
        <v>168684</v>
      </c>
      <c r="DU250" s="463">
        <f t="shared" si="1094"/>
        <v>1148</v>
      </c>
      <c r="DV250" s="463">
        <f t="shared" si="1095"/>
        <v>1953</v>
      </c>
      <c r="DW250" s="463">
        <f t="shared" si="1096"/>
        <v>133</v>
      </c>
      <c r="DX250" s="463"/>
      <c r="DY250" s="463"/>
      <c r="DZ250" s="463"/>
      <c r="EA250" s="463"/>
      <c r="EB250" s="463"/>
      <c r="EC250" s="463"/>
      <c r="ED250" s="463"/>
      <c r="EE250" s="463"/>
      <c r="EF250" s="463"/>
      <c r="EG250" s="463" t="s">
        <v>152</v>
      </c>
      <c r="EH250" s="463" t="s">
        <v>152</v>
      </c>
      <c r="EI250" s="463">
        <f t="shared" ref="EI250:EI285" si="1133">SUMIFS(EI$443:EI$10112,$B$443:$B$10112,$B250,$C$443:$C$10112,$C250,$D$443:$D$10112,$D250)</f>
        <v>2189</v>
      </c>
      <c r="EJ250" s="446"/>
      <c r="EK250" s="446"/>
      <c r="EL250" s="446"/>
      <c r="EM250" s="446"/>
      <c r="EN250" s="446"/>
      <c r="EO250" s="446"/>
      <c r="EP250" s="446"/>
      <c r="EQ250" s="446"/>
      <c r="ER250" s="446"/>
      <c r="ES250" s="446"/>
      <c r="ET250" s="446"/>
      <c r="EU250" s="446"/>
      <c r="EV250" s="446"/>
      <c r="EW250" s="446"/>
      <c r="EX250" s="446"/>
      <c r="EY250" s="446"/>
      <c r="EZ250" s="447"/>
      <c r="FA250" s="446">
        <f t="shared" si="1062"/>
        <v>10</v>
      </c>
      <c r="FB250" s="417">
        <f t="shared" si="1078"/>
        <v>2019</v>
      </c>
      <c r="FC250" s="448">
        <f t="shared" si="1079"/>
        <v>43739</v>
      </c>
      <c r="FD250" s="449">
        <f t="shared" si="1063"/>
        <v>31</v>
      </c>
      <c r="FE250" s="450"/>
      <c r="FF250" s="451">
        <f t="shared" si="1098"/>
        <v>0.66785772291700507</v>
      </c>
      <c r="FG250" s="450"/>
      <c r="FH250" s="452">
        <f t="shared" si="1064"/>
        <v>1.8267576156887062</v>
      </c>
      <c r="FI250" s="452">
        <f t="shared" si="1065"/>
        <v>1.4026819626385552</v>
      </c>
      <c r="FJ250" s="452">
        <f t="shared" si="1066"/>
        <v>1.8360919540229885</v>
      </c>
      <c r="FK250" s="452">
        <f t="shared" si="1067"/>
        <v>1.4305747126436781</v>
      </c>
      <c r="FL250" s="452">
        <f t="shared" si="1068"/>
        <v>1.298133818843878</v>
      </c>
      <c r="FM250" s="452">
        <f t="shared" si="1069"/>
        <v>1.0534061599150357</v>
      </c>
      <c r="FN250" s="452">
        <f t="shared" si="1070"/>
        <v>1.8403996042566539</v>
      </c>
      <c r="FO250" s="452">
        <f t="shared" si="1071"/>
        <v>1.0516638112014671</v>
      </c>
      <c r="FP250" s="452">
        <f t="shared" si="1072"/>
        <v>2.2823232323232325</v>
      </c>
      <c r="FQ250" s="452">
        <f t="shared" si="1073"/>
        <v>1.0161616161616163</v>
      </c>
      <c r="FR250" s="453"/>
      <c r="FS250" s="446">
        <f t="shared" si="1099"/>
        <v>238325</v>
      </c>
      <c r="FT250" s="446">
        <f t="shared" si="1099"/>
        <v>768443</v>
      </c>
      <c r="FU250" s="446">
        <f t="shared" si="1099"/>
        <v>1903665</v>
      </c>
      <c r="FV250" s="446">
        <f t="shared" si="1099"/>
        <v>6737000</v>
      </c>
      <c r="FW250" s="446">
        <f t="shared" si="1099"/>
        <v>10207183</v>
      </c>
      <c r="FX250" s="446">
        <f t="shared" si="1099"/>
        <v>15015305</v>
      </c>
      <c r="FY250" s="446">
        <f t="shared" si="1099"/>
        <v>227535006</v>
      </c>
      <c r="FZ250" s="446">
        <f t="shared" si="1099"/>
        <v>386715437</v>
      </c>
      <c r="GA250" s="446">
        <f t="shared" si="1099"/>
        <v>23977146</v>
      </c>
      <c r="GB250" s="446"/>
      <c r="GC250" s="446"/>
      <c r="GD250" s="446">
        <f t="shared" ref="GD250:GM259" si="1134">SUMIFS(GD$443:GD$10112,$B$443:$B$10112,$B250,$C$443:$C$10112,$C250,$D$443:$D$10112,$D250)</f>
        <v>120632</v>
      </c>
      <c r="GE250" s="446">
        <f t="shared" si="1134"/>
        <v>94956</v>
      </c>
      <c r="GF250" s="446">
        <f t="shared" si="1134"/>
        <v>9987564</v>
      </c>
      <c r="GG250" s="446">
        <f t="shared" si="1134"/>
        <v>10636938</v>
      </c>
      <c r="GH250" s="446">
        <f t="shared" si="1134"/>
        <v>4508828</v>
      </c>
      <c r="GI250" s="446">
        <f t="shared" si="1134"/>
        <v>212280755</v>
      </c>
      <c r="GJ250" s="446">
        <f t="shared" si="1134"/>
        <v>40860417</v>
      </c>
      <c r="GK250" s="446">
        <f t="shared" si="1134"/>
        <v>14225904</v>
      </c>
      <c r="GL250" s="446">
        <f t="shared" si="1134"/>
        <v>56906204</v>
      </c>
      <c r="GM250" s="446">
        <f t="shared" si="1134"/>
        <v>9853340</v>
      </c>
      <c r="GN250" s="446">
        <f t="shared" si="1100"/>
        <v>287028</v>
      </c>
      <c r="GO250" s="446">
        <f t="shared" ref="GO250:GQ269" si="1135">SUMIFS(GO$443:GO$10112,$B$443:$B$10112,$B250,$C$443:$C$10112,$C250,$D$443:$D$10112,$D250)</f>
        <v>268115</v>
      </c>
      <c r="GP250" s="446">
        <f t="shared" si="1135"/>
        <v>513252</v>
      </c>
      <c r="GQ250" s="446">
        <f t="shared" si="1135"/>
        <v>0</v>
      </c>
      <c r="GR250" s="446"/>
      <c r="GS250" s="446"/>
      <c r="GT250" s="446"/>
      <c r="GU250" s="446"/>
      <c r="GV250" s="416"/>
      <c r="GW250" s="402"/>
      <c r="GX250" s="402"/>
      <c r="GY250" s="402"/>
      <c r="GZ250" s="402"/>
      <c r="HA250" s="402"/>
    </row>
    <row r="251" spans="1:209" ht="10.5" customHeight="1" x14ac:dyDescent="0.2">
      <c r="A251" s="417" t="str">
        <f t="shared" si="1019"/>
        <v>2019-20NOVEMBERY60</v>
      </c>
      <c r="B251" s="458" t="str">
        <f t="shared" si="1076"/>
        <v>2019-20</v>
      </c>
      <c r="C251" s="402" t="s">
        <v>647</v>
      </c>
      <c r="D251" s="458" t="str">
        <f t="shared" si="1086"/>
        <v>Y60</v>
      </c>
      <c r="E251" s="458" t="str">
        <f t="shared" si="1086"/>
        <v>Midlands</v>
      </c>
      <c r="F251" s="458" t="str">
        <f t="shared" si="1020"/>
        <v>Y60</v>
      </c>
      <c r="H251" s="463">
        <f t="shared" si="1087"/>
        <v>217128</v>
      </c>
      <c r="I251" s="463">
        <f t="shared" si="1087"/>
        <v>165260</v>
      </c>
      <c r="J251" s="463">
        <f t="shared" si="1087"/>
        <v>673317</v>
      </c>
      <c r="K251" s="463">
        <f t="shared" si="1022"/>
        <v>4</v>
      </c>
      <c r="L251" s="463">
        <f t="shared" si="1023"/>
        <v>1</v>
      </c>
      <c r="M251" s="463">
        <f t="shared" si="1024"/>
        <v>8</v>
      </c>
      <c r="N251" s="463">
        <f t="shared" si="1025"/>
        <v>21</v>
      </c>
      <c r="O251" s="463">
        <f t="shared" si="1026"/>
        <v>55</v>
      </c>
      <c r="P251" s="463">
        <f t="shared" si="1088"/>
        <v>713</v>
      </c>
      <c r="Q251" s="463">
        <f t="shared" si="1088"/>
        <v>2168</v>
      </c>
      <c r="R251" s="463">
        <f t="shared" si="1088"/>
        <v>46</v>
      </c>
      <c r="S251" s="463">
        <f t="shared" si="1088"/>
        <v>160230</v>
      </c>
      <c r="T251" s="463">
        <f t="shared" si="1088"/>
        <v>13839</v>
      </c>
      <c r="U251" s="463">
        <f t="shared" si="1088"/>
        <v>9181</v>
      </c>
      <c r="V251" s="463">
        <f t="shared" si="1088"/>
        <v>87784</v>
      </c>
      <c r="W251" s="463">
        <f t="shared" si="1088"/>
        <v>39521</v>
      </c>
      <c r="X251" s="463">
        <f t="shared" si="1088"/>
        <v>1788</v>
      </c>
      <c r="Y251" s="463">
        <f t="shared" si="1088"/>
        <v>6322059</v>
      </c>
      <c r="Z251" s="463">
        <f t="shared" si="1028"/>
        <v>457</v>
      </c>
      <c r="AA251" s="463">
        <f t="shared" si="1029"/>
        <v>812</v>
      </c>
      <c r="AB251" s="463">
        <f t="shared" si="1030"/>
        <v>7254869</v>
      </c>
      <c r="AC251" s="463">
        <f t="shared" si="1031"/>
        <v>790</v>
      </c>
      <c r="AD251" s="463">
        <f t="shared" si="1032"/>
        <v>1689</v>
      </c>
      <c r="AE251" s="463">
        <f t="shared" si="1033"/>
        <v>127635495</v>
      </c>
      <c r="AF251" s="463">
        <f t="shared" si="1034"/>
        <v>1454</v>
      </c>
      <c r="AG251" s="463">
        <f t="shared" si="1035"/>
        <v>2932</v>
      </c>
      <c r="AH251" s="463">
        <f t="shared" si="1036"/>
        <v>171631127</v>
      </c>
      <c r="AI251" s="463">
        <f t="shared" si="1037"/>
        <v>4343</v>
      </c>
      <c r="AJ251" s="463">
        <f t="shared" si="1038"/>
        <v>10178</v>
      </c>
      <c r="AK251" s="463">
        <f t="shared" si="1039"/>
        <v>9792669</v>
      </c>
      <c r="AL251" s="463">
        <f t="shared" si="1040"/>
        <v>5477</v>
      </c>
      <c r="AM251" s="463">
        <f t="shared" si="1041"/>
        <v>12728</v>
      </c>
      <c r="AN251" s="463"/>
      <c r="AO251" s="463"/>
      <c r="AP251" s="463"/>
      <c r="AQ251" s="463"/>
      <c r="AR251" s="463"/>
      <c r="AS251" s="463"/>
      <c r="AT251" s="463">
        <f t="shared" si="1089"/>
        <v>9042</v>
      </c>
      <c r="AU251" s="463">
        <f t="shared" si="1089"/>
        <v>1971</v>
      </c>
      <c r="AV251" s="463">
        <f t="shared" si="1089"/>
        <v>728</v>
      </c>
      <c r="AW251" s="463">
        <f t="shared" si="1089"/>
        <v>15</v>
      </c>
      <c r="AX251" s="463">
        <f t="shared" si="1089"/>
        <v>2681</v>
      </c>
      <c r="AY251" s="463">
        <f t="shared" si="1089"/>
        <v>3662</v>
      </c>
      <c r="AZ251" s="463">
        <f t="shared" si="1089"/>
        <v>2245</v>
      </c>
      <c r="BA251" s="463"/>
      <c r="BB251" s="463"/>
      <c r="BC251" s="463"/>
      <c r="BD251" s="463"/>
      <c r="BE251" s="463"/>
      <c r="BF251" s="463"/>
      <c r="BG251" s="463"/>
      <c r="BH251" s="463"/>
      <c r="BI251" s="463">
        <f t="shared" si="1090"/>
        <v>93330</v>
      </c>
      <c r="BJ251" s="463">
        <f t="shared" si="1090"/>
        <v>9019</v>
      </c>
      <c r="BK251" s="463">
        <f t="shared" si="1090"/>
        <v>48839</v>
      </c>
      <c r="BL251" s="463">
        <f t="shared" si="1090"/>
        <v>151188</v>
      </c>
      <c r="BM251" s="463">
        <f t="shared" si="1090"/>
        <v>25229</v>
      </c>
      <c r="BN251" s="463">
        <f t="shared" si="1090"/>
        <v>19203</v>
      </c>
      <c r="BO251" s="463">
        <f t="shared" si="1090"/>
        <v>16764</v>
      </c>
      <c r="BP251" s="463">
        <f t="shared" si="1090"/>
        <v>12941</v>
      </c>
      <c r="BQ251" s="463">
        <f t="shared" si="1090"/>
        <v>114617</v>
      </c>
      <c r="BR251" s="463">
        <f t="shared" si="1090"/>
        <v>92404</v>
      </c>
      <c r="BS251" s="463">
        <f t="shared" si="1090"/>
        <v>74701</v>
      </c>
      <c r="BT251" s="463">
        <f t="shared" si="1090"/>
        <v>41659</v>
      </c>
      <c r="BU251" s="463">
        <f t="shared" si="1090"/>
        <v>3884</v>
      </c>
      <c r="BV251" s="463">
        <f t="shared" si="1090"/>
        <v>1798</v>
      </c>
      <c r="BW251" s="463">
        <f t="shared" si="1102"/>
        <v>163</v>
      </c>
      <c r="BX251" s="463">
        <f t="shared" si="1102"/>
        <v>79070</v>
      </c>
      <c r="BY251" s="463">
        <f t="shared" si="1103"/>
        <v>485</v>
      </c>
      <c r="BZ251" s="463">
        <f t="shared" si="1104"/>
        <v>766</v>
      </c>
      <c r="CA251" s="463">
        <f t="shared" si="1105"/>
        <v>109</v>
      </c>
      <c r="CB251" s="463">
        <f t="shared" si="1105"/>
        <v>50948</v>
      </c>
      <c r="CC251" s="463">
        <f t="shared" si="1106"/>
        <v>467</v>
      </c>
      <c r="CD251" s="463">
        <f t="shared" si="1107"/>
        <v>822</v>
      </c>
      <c r="CE251" s="463">
        <f t="shared" si="1108"/>
        <v>13567</v>
      </c>
      <c r="CF251" s="463">
        <f t="shared" si="1108"/>
        <v>6192041</v>
      </c>
      <c r="CG251" s="463">
        <f t="shared" si="1109"/>
        <v>456</v>
      </c>
      <c r="CH251" s="463">
        <f t="shared" si="1110"/>
        <v>812</v>
      </c>
      <c r="CI251" s="463">
        <f t="shared" si="1111"/>
        <v>6450</v>
      </c>
      <c r="CJ251" s="463">
        <f t="shared" si="1111"/>
        <v>6227869</v>
      </c>
      <c r="CK251" s="463">
        <f t="shared" si="1112"/>
        <v>966</v>
      </c>
      <c r="CL251" s="463">
        <f t="shared" si="1113"/>
        <v>1799</v>
      </c>
      <c r="CM251" s="463">
        <f t="shared" si="1114"/>
        <v>1764</v>
      </c>
      <c r="CN251" s="463">
        <f t="shared" si="1114"/>
        <v>2359761</v>
      </c>
      <c r="CO251" s="463">
        <f t="shared" si="1115"/>
        <v>1338</v>
      </c>
      <c r="CP251" s="463">
        <f t="shared" si="1116"/>
        <v>2991</v>
      </c>
      <c r="CQ251" s="463">
        <f t="shared" si="1117"/>
        <v>79570</v>
      </c>
      <c r="CR251" s="463">
        <f t="shared" si="1117"/>
        <v>119047865</v>
      </c>
      <c r="CS251" s="463">
        <f t="shared" si="1118"/>
        <v>1496</v>
      </c>
      <c r="CT251" s="463">
        <f t="shared" si="1119"/>
        <v>3020</v>
      </c>
      <c r="CU251" s="463">
        <f t="shared" si="1120"/>
        <v>3070</v>
      </c>
      <c r="CV251" s="463">
        <f t="shared" si="1120"/>
        <v>17852686</v>
      </c>
      <c r="CW251" s="463">
        <f t="shared" si="1121"/>
        <v>5815</v>
      </c>
      <c r="CX251" s="463">
        <f t="shared" si="1122"/>
        <v>13483</v>
      </c>
      <c r="CY251" s="463">
        <f t="shared" si="1123"/>
        <v>994</v>
      </c>
      <c r="CZ251" s="463">
        <f t="shared" si="1123"/>
        <v>6026576</v>
      </c>
      <c r="DA251" s="463">
        <f t="shared" si="1124"/>
        <v>6063</v>
      </c>
      <c r="DB251" s="463">
        <f t="shared" si="1125"/>
        <v>15279</v>
      </c>
      <c r="DC251" s="463">
        <f t="shared" si="1126"/>
        <v>3388</v>
      </c>
      <c r="DD251" s="463">
        <f t="shared" si="1126"/>
        <v>26512750</v>
      </c>
      <c r="DE251" s="463">
        <f t="shared" si="1127"/>
        <v>7825</v>
      </c>
      <c r="DF251" s="463">
        <f t="shared" si="1128"/>
        <v>16632</v>
      </c>
      <c r="DG251" s="463">
        <f t="shared" si="1129"/>
        <v>395</v>
      </c>
      <c r="DH251" s="463">
        <f t="shared" si="1129"/>
        <v>3333404</v>
      </c>
      <c r="DI251" s="463">
        <f t="shared" si="1130"/>
        <v>8439</v>
      </c>
      <c r="DJ251" s="463">
        <f t="shared" si="1131"/>
        <v>19402</v>
      </c>
      <c r="DK251" s="463">
        <f t="shared" si="1132"/>
        <v>563</v>
      </c>
      <c r="DL251" s="463">
        <f t="shared" si="1091"/>
        <v>151824</v>
      </c>
      <c r="DM251" s="463">
        <f t="shared" si="1045"/>
        <v>270</v>
      </c>
      <c r="DN251" s="463">
        <f t="shared" si="1046"/>
        <v>472</v>
      </c>
      <c r="DO251" s="463">
        <f t="shared" si="1092"/>
        <v>8361</v>
      </c>
      <c r="DP251" s="463">
        <f t="shared" si="1092"/>
        <v>289056</v>
      </c>
      <c r="DQ251" s="463">
        <f t="shared" si="1048"/>
        <v>35</v>
      </c>
      <c r="DR251" s="463">
        <f t="shared" si="1049"/>
        <v>65</v>
      </c>
      <c r="DS251" s="463">
        <f t="shared" si="1093"/>
        <v>130</v>
      </c>
      <c r="DT251" s="463">
        <f t="shared" si="1093"/>
        <v>142363</v>
      </c>
      <c r="DU251" s="463">
        <f t="shared" si="1094"/>
        <v>1095</v>
      </c>
      <c r="DV251" s="463">
        <f t="shared" si="1095"/>
        <v>2134</v>
      </c>
      <c r="DW251" s="463">
        <f t="shared" si="1096"/>
        <v>116</v>
      </c>
      <c r="DX251" s="463"/>
      <c r="DY251" s="463"/>
      <c r="DZ251" s="463"/>
      <c r="EA251" s="463"/>
      <c r="EB251" s="463"/>
      <c r="EC251" s="463"/>
      <c r="ED251" s="463"/>
      <c r="EE251" s="463"/>
      <c r="EF251" s="463"/>
      <c r="EG251" s="463" t="s">
        <v>152</v>
      </c>
      <c r="EH251" s="463" t="s">
        <v>152</v>
      </c>
      <c r="EI251" s="463">
        <f t="shared" si="1133"/>
        <v>277</v>
      </c>
      <c r="EJ251" s="446"/>
      <c r="EK251" s="446"/>
      <c r="EL251" s="446"/>
      <c r="EM251" s="446"/>
      <c r="EN251" s="446"/>
      <c r="EO251" s="446"/>
      <c r="EP251" s="446"/>
      <c r="EQ251" s="446"/>
      <c r="ER251" s="446"/>
      <c r="ES251" s="446"/>
      <c r="ET251" s="446"/>
      <c r="EU251" s="446"/>
      <c r="EV251" s="446"/>
      <c r="EW251" s="446"/>
      <c r="EX251" s="446"/>
      <c r="EY251" s="446"/>
      <c r="EZ251" s="447"/>
      <c r="FA251" s="446">
        <f t="shared" si="1062"/>
        <v>11</v>
      </c>
      <c r="FB251" s="417">
        <f t="shared" si="1078"/>
        <v>2019</v>
      </c>
      <c r="FC251" s="448">
        <f t="shared" si="1079"/>
        <v>43770</v>
      </c>
      <c r="FD251" s="449">
        <f t="shared" si="1063"/>
        <v>30</v>
      </c>
      <c r="FE251" s="450"/>
      <c r="FF251" s="451">
        <f t="shared" si="1098"/>
        <v>0.63698003961602923</v>
      </c>
      <c r="FG251" s="450"/>
      <c r="FH251" s="452">
        <f t="shared" si="1064"/>
        <v>1.8230363465568322</v>
      </c>
      <c r="FI251" s="452">
        <f t="shared" si="1065"/>
        <v>1.3876002601344029</v>
      </c>
      <c r="FJ251" s="452">
        <f t="shared" si="1066"/>
        <v>1.8259448861779763</v>
      </c>
      <c r="FK251" s="452">
        <f t="shared" si="1067"/>
        <v>1.4095414442871146</v>
      </c>
      <c r="FL251" s="452">
        <f t="shared" si="1068"/>
        <v>1.305670737264194</v>
      </c>
      <c r="FM251" s="452">
        <f t="shared" si="1069"/>
        <v>1.0526291807163037</v>
      </c>
      <c r="FN251" s="452">
        <f t="shared" si="1070"/>
        <v>1.8901596619518737</v>
      </c>
      <c r="FO251" s="452">
        <f t="shared" si="1071"/>
        <v>1.0540978214114016</v>
      </c>
      <c r="FP251" s="452">
        <f t="shared" si="1072"/>
        <v>2.1722595078299776</v>
      </c>
      <c r="FQ251" s="452">
        <f t="shared" si="1073"/>
        <v>1.005592841163311</v>
      </c>
      <c r="FR251" s="453"/>
      <c r="FS251" s="446">
        <f t="shared" si="1099"/>
        <v>241598</v>
      </c>
      <c r="FT251" s="446">
        <f t="shared" si="1099"/>
        <v>1296078</v>
      </c>
      <c r="FU251" s="446">
        <f t="shared" si="1099"/>
        <v>3508212</v>
      </c>
      <c r="FV251" s="446">
        <f t="shared" si="1099"/>
        <v>9077550</v>
      </c>
      <c r="FW251" s="446">
        <f t="shared" si="1099"/>
        <v>11236949</v>
      </c>
      <c r="FX251" s="446">
        <f t="shared" si="1099"/>
        <v>15505987</v>
      </c>
      <c r="FY251" s="446">
        <f t="shared" si="1099"/>
        <v>257357446</v>
      </c>
      <c r="FZ251" s="446">
        <f t="shared" si="1099"/>
        <v>402239572</v>
      </c>
      <c r="GA251" s="446">
        <f t="shared" si="1099"/>
        <v>22757604</v>
      </c>
      <c r="GB251" s="446"/>
      <c r="GC251" s="446"/>
      <c r="GD251" s="446">
        <f t="shared" si="1134"/>
        <v>124858</v>
      </c>
      <c r="GE251" s="446">
        <f t="shared" si="1134"/>
        <v>89562</v>
      </c>
      <c r="GF251" s="446">
        <f t="shared" si="1134"/>
        <v>11016110</v>
      </c>
      <c r="GG251" s="446">
        <f t="shared" si="1134"/>
        <v>11606466</v>
      </c>
      <c r="GH251" s="446">
        <f t="shared" si="1134"/>
        <v>5275256</v>
      </c>
      <c r="GI251" s="446">
        <f t="shared" si="1134"/>
        <v>240310431</v>
      </c>
      <c r="GJ251" s="446">
        <f t="shared" si="1134"/>
        <v>41394122</v>
      </c>
      <c r="GK251" s="446">
        <f t="shared" si="1134"/>
        <v>15186960</v>
      </c>
      <c r="GL251" s="446">
        <f t="shared" si="1134"/>
        <v>56348592</v>
      </c>
      <c r="GM251" s="446">
        <f t="shared" si="1134"/>
        <v>7663852</v>
      </c>
      <c r="GN251" s="446">
        <f t="shared" si="1100"/>
        <v>277460</v>
      </c>
      <c r="GO251" s="446">
        <f t="shared" si="1135"/>
        <v>265974</v>
      </c>
      <c r="GP251" s="446">
        <f t="shared" si="1135"/>
        <v>546519</v>
      </c>
      <c r="GQ251" s="446">
        <f t="shared" si="1135"/>
        <v>0</v>
      </c>
      <c r="GR251" s="446"/>
      <c r="GS251" s="446"/>
      <c r="GT251" s="446"/>
      <c r="GU251" s="446"/>
      <c r="GV251" s="416"/>
      <c r="GW251" s="402"/>
      <c r="GX251" s="402"/>
      <c r="GY251" s="402"/>
      <c r="GZ251" s="402"/>
      <c r="HA251" s="402"/>
    </row>
    <row r="252" spans="1:209" ht="10.5" customHeight="1" x14ac:dyDescent="0.2">
      <c r="A252" s="417" t="str">
        <f t="shared" si="1019"/>
        <v>2019-20DECEMBERY60</v>
      </c>
      <c r="B252" s="458" t="str">
        <f t="shared" si="1076"/>
        <v>2019-20</v>
      </c>
      <c r="C252" s="402" t="s">
        <v>650</v>
      </c>
      <c r="D252" s="458" t="str">
        <f t="shared" si="1086"/>
        <v>Y60</v>
      </c>
      <c r="E252" s="458" t="str">
        <f t="shared" si="1086"/>
        <v>Midlands</v>
      </c>
      <c r="F252" s="458" t="str">
        <f t="shared" si="1020"/>
        <v>Y60</v>
      </c>
      <c r="H252" s="463">
        <f t="shared" si="1087"/>
        <v>235846</v>
      </c>
      <c r="I252" s="463">
        <f t="shared" si="1087"/>
        <v>177931</v>
      </c>
      <c r="J252" s="463">
        <f t="shared" si="1087"/>
        <v>800604</v>
      </c>
      <c r="K252" s="463">
        <f t="shared" si="1022"/>
        <v>4</v>
      </c>
      <c r="L252" s="463">
        <f t="shared" si="1023"/>
        <v>1</v>
      </c>
      <c r="M252" s="463">
        <f t="shared" si="1024"/>
        <v>9</v>
      </c>
      <c r="N252" s="463">
        <f t="shared" si="1025"/>
        <v>23</v>
      </c>
      <c r="O252" s="463">
        <f t="shared" si="1026"/>
        <v>57</v>
      </c>
      <c r="P252" s="463">
        <f t="shared" si="1088"/>
        <v>986</v>
      </c>
      <c r="Q252" s="463">
        <f t="shared" si="1088"/>
        <v>2191</v>
      </c>
      <c r="R252" s="463">
        <f t="shared" si="1088"/>
        <v>56</v>
      </c>
      <c r="S252" s="463">
        <f t="shared" si="1088"/>
        <v>171460</v>
      </c>
      <c r="T252" s="463">
        <f t="shared" si="1088"/>
        <v>15423</v>
      </c>
      <c r="U252" s="463">
        <f t="shared" si="1088"/>
        <v>10220</v>
      </c>
      <c r="V252" s="463">
        <f t="shared" si="1088"/>
        <v>95285</v>
      </c>
      <c r="W252" s="463">
        <f t="shared" si="1088"/>
        <v>39134</v>
      </c>
      <c r="X252" s="463">
        <f t="shared" si="1088"/>
        <v>2350</v>
      </c>
      <c r="Y252" s="463">
        <f t="shared" si="1088"/>
        <v>7087088</v>
      </c>
      <c r="Z252" s="463">
        <f t="shared" si="1028"/>
        <v>460</v>
      </c>
      <c r="AA252" s="463">
        <f t="shared" si="1029"/>
        <v>812</v>
      </c>
      <c r="AB252" s="463">
        <f t="shared" si="1030"/>
        <v>7931756</v>
      </c>
      <c r="AC252" s="463">
        <f t="shared" si="1031"/>
        <v>776</v>
      </c>
      <c r="AD252" s="463">
        <f t="shared" si="1032"/>
        <v>1629</v>
      </c>
      <c r="AE252" s="463">
        <f t="shared" si="1033"/>
        <v>154434959</v>
      </c>
      <c r="AF252" s="463">
        <f t="shared" si="1034"/>
        <v>1621</v>
      </c>
      <c r="AG252" s="463">
        <f t="shared" si="1035"/>
        <v>3290</v>
      </c>
      <c r="AH252" s="463">
        <f t="shared" si="1036"/>
        <v>179238216</v>
      </c>
      <c r="AI252" s="463">
        <f t="shared" si="1037"/>
        <v>4580</v>
      </c>
      <c r="AJ252" s="463">
        <f t="shared" si="1038"/>
        <v>11000</v>
      </c>
      <c r="AK252" s="463">
        <f t="shared" si="1039"/>
        <v>12948396</v>
      </c>
      <c r="AL252" s="463">
        <f t="shared" si="1040"/>
        <v>5510</v>
      </c>
      <c r="AM252" s="463">
        <f t="shared" si="1041"/>
        <v>13095</v>
      </c>
      <c r="AN252" s="463"/>
      <c r="AO252" s="463"/>
      <c r="AP252" s="463"/>
      <c r="AQ252" s="463"/>
      <c r="AR252" s="463"/>
      <c r="AS252" s="463"/>
      <c r="AT252" s="463">
        <f t="shared" si="1089"/>
        <v>11039</v>
      </c>
      <c r="AU252" s="463">
        <f t="shared" si="1089"/>
        <v>2143</v>
      </c>
      <c r="AV252" s="463">
        <f t="shared" si="1089"/>
        <v>947</v>
      </c>
      <c r="AW252" s="463">
        <f t="shared" si="1089"/>
        <v>30</v>
      </c>
      <c r="AX252" s="463">
        <f t="shared" si="1089"/>
        <v>3500</v>
      </c>
      <c r="AY252" s="463">
        <f t="shared" si="1089"/>
        <v>4449</v>
      </c>
      <c r="AZ252" s="463">
        <f t="shared" si="1089"/>
        <v>2517</v>
      </c>
      <c r="BA252" s="463"/>
      <c r="BB252" s="463"/>
      <c r="BC252" s="463"/>
      <c r="BD252" s="463"/>
      <c r="BE252" s="463"/>
      <c r="BF252" s="463"/>
      <c r="BG252" s="463"/>
      <c r="BH252" s="463"/>
      <c r="BI252" s="463">
        <f t="shared" si="1090"/>
        <v>98038</v>
      </c>
      <c r="BJ252" s="463">
        <f t="shared" si="1090"/>
        <v>9442</v>
      </c>
      <c r="BK252" s="463">
        <f t="shared" si="1090"/>
        <v>52941</v>
      </c>
      <c r="BL252" s="463">
        <f t="shared" si="1090"/>
        <v>160421</v>
      </c>
      <c r="BM252" s="463">
        <f t="shared" si="1090"/>
        <v>28169</v>
      </c>
      <c r="BN252" s="463">
        <f t="shared" si="1090"/>
        <v>21268</v>
      </c>
      <c r="BO252" s="463">
        <f t="shared" si="1090"/>
        <v>18766</v>
      </c>
      <c r="BP252" s="463">
        <f t="shared" si="1090"/>
        <v>14299</v>
      </c>
      <c r="BQ252" s="463">
        <f t="shared" si="1090"/>
        <v>125031</v>
      </c>
      <c r="BR252" s="463">
        <f t="shared" si="1090"/>
        <v>100092</v>
      </c>
      <c r="BS252" s="463">
        <f t="shared" si="1090"/>
        <v>74157</v>
      </c>
      <c r="BT252" s="463">
        <f t="shared" si="1090"/>
        <v>41361</v>
      </c>
      <c r="BU252" s="463">
        <f t="shared" si="1090"/>
        <v>4654</v>
      </c>
      <c r="BV252" s="463">
        <f t="shared" si="1090"/>
        <v>2362</v>
      </c>
      <c r="BW252" s="463">
        <f t="shared" si="1102"/>
        <v>128</v>
      </c>
      <c r="BX252" s="463">
        <f t="shared" si="1102"/>
        <v>65744</v>
      </c>
      <c r="BY252" s="463">
        <f t="shared" si="1103"/>
        <v>514</v>
      </c>
      <c r="BZ252" s="463">
        <f t="shared" si="1104"/>
        <v>847</v>
      </c>
      <c r="CA252" s="463">
        <f t="shared" si="1105"/>
        <v>115</v>
      </c>
      <c r="CB252" s="463">
        <f t="shared" si="1105"/>
        <v>51590</v>
      </c>
      <c r="CC252" s="463">
        <f t="shared" si="1106"/>
        <v>449</v>
      </c>
      <c r="CD252" s="463">
        <f t="shared" si="1107"/>
        <v>868</v>
      </c>
      <c r="CE252" s="463">
        <f t="shared" si="1108"/>
        <v>15180</v>
      </c>
      <c r="CF252" s="463">
        <f t="shared" si="1108"/>
        <v>6969754</v>
      </c>
      <c r="CG252" s="463">
        <f t="shared" si="1109"/>
        <v>459</v>
      </c>
      <c r="CH252" s="463">
        <f t="shared" si="1110"/>
        <v>812</v>
      </c>
      <c r="CI252" s="463">
        <f t="shared" si="1111"/>
        <v>6906</v>
      </c>
      <c r="CJ252" s="463">
        <f t="shared" si="1111"/>
        <v>6958292</v>
      </c>
      <c r="CK252" s="463">
        <f t="shared" si="1112"/>
        <v>1008</v>
      </c>
      <c r="CL252" s="463">
        <f t="shared" si="1113"/>
        <v>1932</v>
      </c>
      <c r="CM252" s="463">
        <f t="shared" si="1114"/>
        <v>1961</v>
      </c>
      <c r="CN252" s="463">
        <f t="shared" si="1114"/>
        <v>2843013</v>
      </c>
      <c r="CO252" s="463">
        <f t="shared" si="1115"/>
        <v>1450</v>
      </c>
      <c r="CP252" s="463">
        <f t="shared" si="1116"/>
        <v>3104</v>
      </c>
      <c r="CQ252" s="463">
        <f t="shared" si="1117"/>
        <v>86418</v>
      </c>
      <c r="CR252" s="463">
        <f t="shared" si="1117"/>
        <v>144633654</v>
      </c>
      <c r="CS252" s="463">
        <f t="shared" si="1118"/>
        <v>1674</v>
      </c>
      <c r="CT252" s="463">
        <f t="shared" si="1119"/>
        <v>3401</v>
      </c>
      <c r="CU252" s="463">
        <f t="shared" si="1120"/>
        <v>3010</v>
      </c>
      <c r="CV252" s="463">
        <f t="shared" si="1120"/>
        <v>18583744</v>
      </c>
      <c r="CW252" s="463">
        <f t="shared" si="1121"/>
        <v>6174</v>
      </c>
      <c r="CX252" s="463">
        <f t="shared" si="1122"/>
        <v>14001</v>
      </c>
      <c r="CY252" s="463">
        <f t="shared" si="1123"/>
        <v>927</v>
      </c>
      <c r="CZ252" s="463">
        <f t="shared" si="1123"/>
        <v>5914582</v>
      </c>
      <c r="DA252" s="463">
        <f t="shared" si="1124"/>
        <v>6380</v>
      </c>
      <c r="DB252" s="463">
        <f t="shared" si="1125"/>
        <v>15139</v>
      </c>
      <c r="DC252" s="463">
        <f t="shared" si="1126"/>
        <v>2906</v>
      </c>
      <c r="DD252" s="463">
        <f t="shared" si="1126"/>
        <v>22534034</v>
      </c>
      <c r="DE252" s="463">
        <f t="shared" si="1127"/>
        <v>7754</v>
      </c>
      <c r="DF252" s="463">
        <f t="shared" si="1128"/>
        <v>16580</v>
      </c>
      <c r="DG252" s="463">
        <f t="shared" si="1129"/>
        <v>416</v>
      </c>
      <c r="DH252" s="463">
        <f t="shared" si="1129"/>
        <v>4012219</v>
      </c>
      <c r="DI252" s="463">
        <f t="shared" si="1130"/>
        <v>9645</v>
      </c>
      <c r="DJ252" s="463">
        <f t="shared" si="1131"/>
        <v>23120</v>
      </c>
      <c r="DK252" s="463">
        <f t="shared" si="1132"/>
        <v>661</v>
      </c>
      <c r="DL252" s="463">
        <f t="shared" si="1091"/>
        <v>187541</v>
      </c>
      <c r="DM252" s="463">
        <f t="shared" si="1045"/>
        <v>284</v>
      </c>
      <c r="DN252" s="463">
        <f t="shared" si="1046"/>
        <v>493</v>
      </c>
      <c r="DO252" s="463">
        <f t="shared" si="1092"/>
        <v>8676</v>
      </c>
      <c r="DP252" s="463">
        <f t="shared" si="1092"/>
        <v>297707</v>
      </c>
      <c r="DQ252" s="463">
        <f t="shared" si="1048"/>
        <v>34</v>
      </c>
      <c r="DR252" s="463">
        <f t="shared" si="1049"/>
        <v>67</v>
      </c>
      <c r="DS252" s="463">
        <f t="shared" si="1093"/>
        <v>167</v>
      </c>
      <c r="DT252" s="463">
        <f t="shared" si="1093"/>
        <v>202728</v>
      </c>
      <c r="DU252" s="463">
        <f t="shared" si="1094"/>
        <v>1214</v>
      </c>
      <c r="DV252" s="463">
        <f t="shared" si="1095"/>
        <v>2148</v>
      </c>
      <c r="DW252" s="463">
        <f t="shared" si="1096"/>
        <v>149</v>
      </c>
      <c r="DX252" s="463"/>
      <c r="DY252" s="463"/>
      <c r="DZ252" s="463"/>
      <c r="EA252" s="463"/>
      <c r="EB252" s="463"/>
      <c r="EC252" s="463"/>
      <c r="ED252" s="463"/>
      <c r="EE252" s="463"/>
      <c r="EF252" s="463"/>
      <c r="EG252" s="463" t="s">
        <v>152</v>
      </c>
      <c r="EH252" s="463" t="s">
        <v>152</v>
      </c>
      <c r="EI252" s="463">
        <f t="shared" si="1133"/>
        <v>334</v>
      </c>
      <c r="EJ252" s="446"/>
      <c r="EK252" s="446"/>
      <c r="EL252" s="446"/>
      <c r="EM252" s="446"/>
      <c r="EN252" s="446"/>
      <c r="EO252" s="446"/>
      <c r="EP252" s="446"/>
      <c r="EQ252" s="446"/>
      <c r="ER252" s="446"/>
      <c r="ES252" s="446"/>
      <c r="ET252" s="446"/>
      <c r="EU252" s="446"/>
      <c r="EV252" s="446"/>
      <c r="EW252" s="446"/>
      <c r="EX252" s="446"/>
      <c r="EY252" s="446"/>
      <c r="EZ252" s="447"/>
      <c r="FA252" s="446">
        <f t="shared" si="1062"/>
        <v>12</v>
      </c>
      <c r="FB252" s="417">
        <f t="shared" si="1078"/>
        <v>2019</v>
      </c>
      <c r="FC252" s="448">
        <f t="shared" si="1079"/>
        <v>43800</v>
      </c>
      <c r="FD252" s="449">
        <f t="shared" si="1063"/>
        <v>31</v>
      </c>
      <c r="FE252" s="450"/>
      <c r="FF252" s="451">
        <f t="shared" si="1098"/>
        <v>0.60095587725981847</v>
      </c>
      <c r="FG252" s="450"/>
      <c r="FH252" s="452">
        <f t="shared" si="1064"/>
        <v>1.8264280619853466</v>
      </c>
      <c r="FI252" s="452">
        <f t="shared" si="1065"/>
        <v>1.3789794462815277</v>
      </c>
      <c r="FJ252" s="452">
        <f t="shared" si="1066"/>
        <v>1.8362035225048923</v>
      </c>
      <c r="FK252" s="452">
        <f t="shared" si="1067"/>
        <v>1.3991193737769081</v>
      </c>
      <c r="FL252" s="452">
        <f t="shared" si="1068"/>
        <v>1.3121792517185287</v>
      </c>
      <c r="FM252" s="452">
        <f t="shared" si="1069"/>
        <v>1.0504486540378863</v>
      </c>
      <c r="FN252" s="452">
        <f t="shared" si="1070"/>
        <v>1.8949506822711708</v>
      </c>
      <c r="FO252" s="452">
        <f t="shared" si="1071"/>
        <v>1.0569070373588185</v>
      </c>
      <c r="FP252" s="452">
        <f t="shared" si="1072"/>
        <v>1.9804255319148936</v>
      </c>
      <c r="FQ252" s="452">
        <f t="shared" si="1073"/>
        <v>1.0051063829787235</v>
      </c>
      <c r="FR252" s="453"/>
      <c r="FS252" s="446">
        <f t="shared" si="1099"/>
        <v>260726</v>
      </c>
      <c r="FT252" s="446">
        <f t="shared" si="1099"/>
        <v>1567948</v>
      </c>
      <c r="FU252" s="446">
        <f t="shared" si="1099"/>
        <v>4046641</v>
      </c>
      <c r="FV252" s="446">
        <f t="shared" si="1099"/>
        <v>10117385</v>
      </c>
      <c r="FW252" s="446">
        <f t="shared" si="1099"/>
        <v>12526885</v>
      </c>
      <c r="FX252" s="446">
        <f t="shared" si="1099"/>
        <v>16644432</v>
      </c>
      <c r="FY252" s="446">
        <f t="shared" si="1099"/>
        <v>313511815</v>
      </c>
      <c r="FZ252" s="446">
        <f t="shared" si="1099"/>
        <v>430479605</v>
      </c>
      <c r="GA252" s="446">
        <f t="shared" si="1099"/>
        <v>30772572</v>
      </c>
      <c r="GB252" s="446"/>
      <c r="GC252" s="446"/>
      <c r="GD252" s="446">
        <f t="shared" si="1134"/>
        <v>108416</v>
      </c>
      <c r="GE252" s="446">
        <f t="shared" si="1134"/>
        <v>99797</v>
      </c>
      <c r="GF252" s="446">
        <f t="shared" si="1134"/>
        <v>12324972</v>
      </c>
      <c r="GG252" s="446">
        <f t="shared" si="1134"/>
        <v>13341954</v>
      </c>
      <c r="GH252" s="446">
        <f t="shared" si="1134"/>
        <v>6086930</v>
      </c>
      <c r="GI252" s="446">
        <f t="shared" si="1134"/>
        <v>293872162</v>
      </c>
      <c r="GJ252" s="446">
        <f t="shared" si="1134"/>
        <v>42141737</v>
      </c>
      <c r="GK252" s="446">
        <f t="shared" si="1134"/>
        <v>14033570</v>
      </c>
      <c r="GL252" s="446">
        <f t="shared" si="1134"/>
        <v>48182420</v>
      </c>
      <c r="GM252" s="446">
        <f t="shared" si="1134"/>
        <v>9618050</v>
      </c>
      <c r="GN252" s="446">
        <f t="shared" si="1100"/>
        <v>358751</v>
      </c>
      <c r="GO252" s="446">
        <f t="shared" si="1135"/>
        <v>325760</v>
      </c>
      <c r="GP252" s="446">
        <f t="shared" si="1135"/>
        <v>577647</v>
      </c>
      <c r="GQ252" s="446">
        <f t="shared" si="1135"/>
        <v>0</v>
      </c>
      <c r="GR252" s="446"/>
      <c r="GS252" s="446"/>
      <c r="GT252" s="446"/>
      <c r="GU252" s="446"/>
      <c r="GV252" s="416"/>
      <c r="GW252" s="402"/>
      <c r="GX252" s="402"/>
      <c r="GY252" s="402"/>
      <c r="GZ252" s="402"/>
      <c r="HA252" s="402"/>
    </row>
    <row r="253" spans="1:209" ht="10.5" customHeight="1" x14ac:dyDescent="0.2">
      <c r="A253" s="417" t="str">
        <f t="shared" si="1019"/>
        <v>2019-20JANUARYY60</v>
      </c>
      <c r="B253" s="458" t="str">
        <f t="shared" si="1076"/>
        <v>2019-20</v>
      </c>
      <c r="C253" s="402" t="s">
        <v>654</v>
      </c>
      <c r="D253" s="458" t="str">
        <f t="shared" si="1086"/>
        <v>Y60</v>
      </c>
      <c r="E253" s="458" t="str">
        <f t="shared" si="1086"/>
        <v>Midlands</v>
      </c>
      <c r="F253" s="458" t="str">
        <f t="shared" si="1020"/>
        <v>Y60</v>
      </c>
      <c r="H253" s="463">
        <f t="shared" si="1087"/>
        <v>199402</v>
      </c>
      <c r="I253" s="463">
        <f t="shared" si="1087"/>
        <v>150379</v>
      </c>
      <c r="J253" s="463">
        <f t="shared" si="1087"/>
        <v>446494</v>
      </c>
      <c r="K253" s="463">
        <f t="shared" si="1022"/>
        <v>3</v>
      </c>
      <c r="L253" s="463">
        <f t="shared" si="1023"/>
        <v>1</v>
      </c>
      <c r="M253" s="463">
        <f t="shared" si="1024"/>
        <v>3</v>
      </c>
      <c r="N253" s="463">
        <f t="shared" si="1025"/>
        <v>8</v>
      </c>
      <c r="O253" s="463">
        <f t="shared" si="1026"/>
        <v>44</v>
      </c>
      <c r="P253" s="463">
        <f t="shared" si="1088"/>
        <v>775</v>
      </c>
      <c r="Q253" s="463">
        <f t="shared" si="1088"/>
        <v>2355</v>
      </c>
      <c r="R253" s="463">
        <f t="shared" si="1088"/>
        <v>1306</v>
      </c>
      <c r="S253" s="463">
        <f t="shared" si="1088"/>
        <v>160446</v>
      </c>
      <c r="T253" s="463">
        <f t="shared" si="1088"/>
        <v>12928</v>
      </c>
      <c r="U253" s="463">
        <f t="shared" si="1088"/>
        <v>8336</v>
      </c>
      <c r="V253" s="463">
        <f t="shared" si="1088"/>
        <v>84747</v>
      </c>
      <c r="W253" s="463">
        <f t="shared" si="1088"/>
        <v>40611</v>
      </c>
      <c r="X253" s="463">
        <f t="shared" si="1088"/>
        <v>2305</v>
      </c>
      <c r="Y253" s="463">
        <f t="shared" si="1088"/>
        <v>5639492</v>
      </c>
      <c r="Z253" s="463">
        <f t="shared" si="1028"/>
        <v>436</v>
      </c>
      <c r="AA253" s="463">
        <f t="shared" si="1029"/>
        <v>775</v>
      </c>
      <c r="AB253" s="463">
        <f t="shared" si="1030"/>
        <v>6201559</v>
      </c>
      <c r="AC253" s="463">
        <f t="shared" si="1031"/>
        <v>744</v>
      </c>
      <c r="AD253" s="463">
        <f t="shared" si="1032"/>
        <v>1565</v>
      </c>
      <c r="AE253" s="463">
        <f t="shared" si="1033"/>
        <v>97826363</v>
      </c>
      <c r="AF253" s="463">
        <f t="shared" si="1034"/>
        <v>1154</v>
      </c>
      <c r="AG253" s="463">
        <f t="shared" si="1035"/>
        <v>2271</v>
      </c>
      <c r="AH253" s="463">
        <f t="shared" si="1036"/>
        <v>101915837</v>
      </c>
      <c r="AI253" s="463">
        <f t="shared" si="1037"/>
        <v>2510</v>
      </c>
      <c r="AJ253" s="463">
        <f t="shared" si="1038"/>
        <v>5777</v>
      </c>
      <c r="AK253" s="463">
        <f t="shared" si="1039"/>
        <v>8444916</v>
      </c>
      <c r="AL253" s="463">
        <f t="shared" si="1040"/>
        <v>3664</v>
      </c>
      <c r="AM253" s="463">
        <f t="shared" si="1041"/>
        <v>8239</v>
      </c>
      <c r="AN253" s="463"/>
      <c r="AO253" s="463"/>
      <c r="AP253" s="463"/>
      <c r="AQ253" s="463"/>
      <c r="AR253" s="463"/>
      <c r="AS253" s="463"/>
      <c r="AT253" s="463">
        <f t="shared" si="1089"/>
        <v>8940</v>
      </c>
      <c r="AU253" s="463">
        <f t="shared" si="1089"/>
        <v>1209</v>
      </c>
      <c r="AV253" s="463">
        <f t="shared" si="1089"/>
        <v>541</v>
      </c>
      <c r="AW253" s="463">
        <f t="shared" si="1089"/>
        <v>8</v>
      </c>
      <c r="AX253" s="463">
        <f t="shared" si="1089"/>
        <v>3603</v>
      </c>
      <c r="AY253" s="463">
        <f t="shared" si="1089"/>
        <v>3587</v>
      </c>
      <c r="AZ253" s="463">
        <f t="shared" si="1089"/>
        <v>2623</v>
      </c>
      <c r="BA253" s="463"/>
      <c r="BB253" s="463"/>
      <c r="BC253" s="463"/>
      <c r="BD253" s="463"/>
      <c r="BE253" s="463"/>
      <c r="BF253" s="463"/>
      <c r="BG253" s="463"/>
      <c r="BH253" s="463"/>
      <c r="BI253" s="463">
        <f t="shared" si="1090"/>
        <v>93288</v>
      </c>
      <c r="BJ253" s="463">
        <f t="shared" si="1090"/>
        <v>8934</v>
      </c>
      <c r="BK253" s="463">
        <f t="shared" si="1090"/>
        <v>49284</v>
      </c>
      <c r="BL253" s="463">
        <f t="shared" si="1090"/>
        <v>151506</v>
      </c>
      <c r="BM253" s="463">
        <f t="shared" si="1090"/>
        <v>23965</v>
      </c>
      <c r="BN253" s="463">
        <f t="shared" si="1090"/>
        <v>18110</v>
      </c>
      <c r="BO253" s="463">
        <f t="shared" si="1090"/>
        <v>15402</v>
      </c>
      <c r="BP253" s="463">
        <f t="shared" si="1090"/>
        <v>11880</v>
      </c>
      <c r="BQ253" s="463">
        <f t="shared" si="1090"/>
        <v>108256</v>
      </c>
      <c r="BR253" s="463">
        <f t="shared" si="1090"/>
        <v>88799</v>
      </c>
      <c r="BS253" s="463">
        <f t="shared" si="1090"/>
        <v>70742</v>
      </c>
      <c r="BT253" s="463">
        <f t="shared" si="1090"/>
        <v>42501</v>
      </c>
      <c r="BU253" s="463">
        <f t="shared" si="1090"/>
        <v>4983</v>
      </c>
      <c r="BV253" s="463">
        <f t="shared" si="1090"/>
        <v>2336</v>
      </c>
      <c r="BW253" s="463">
        <f t="shared" si="1102"/>
        <v>116</v>
      </c>
      <c r="BX253" s="463">
        <f t="shared" si="1102"/>
        <v>60092</v>
      </c>
      <c r="BY253" s="463">
        <f t="shared" si="1103"/>
        <v>518</v>
      </c>
      <c r="BZ253" s="463">
        <f t="shared" si="1104"/>
        <v>971</v>
      </c>
      <c r="CA253" s="463">
        <f t="shared" si="1105"/>
        <v>86</v>
      </c>
      <c r="CB253" s="463">
        <f t="shared" si="1105"/>
        <v>37211</v>
      </c>
      <c r="CC253" s="463">
        <f t="shared" si="1106"/>
        <v>433</v>
      </c>
      <c r="CD253" s="463">
        <f t="shared" si="1107"/>
        <v>895</v>
      </c>
      <c r="CE253" s="463">
        <f t="shared" si="1108"/>
        <v>12726</v>
      </c>
      <c r="CF253" s="463">
        <f t="shared" si="1108"/>
        <v>5542189</v>
      </c>
      <c r="CG253" s="463">
        <f t="shared" si="1109"/>
        <v>436</v>
      </c>
      <c r="CH253" s="463">
        <f t="shared" si="1110"/>
        <v>774</v>
      </c>
      <c r="CI253" s="463">
        <f t="shared" si="1111"/>
        <v>6540</v>
      </c>
      <c r="CJ253" s="463">
        <f t="shared" si="1111"/>
        <v>5520126</v>
      </c>
      <c r="CK253" s="463">
        <f t="shared" si="1112"/>
        <v>844</v>
      </c>
      <c r="CL253" s="463">
        <f t="shared" si="1113"/>
        <v>1569</v>
      </c>
      <c r="CM253" s="463">
        <f t="shared" si="1114"/>
        <v>1864</v>
      </c>
      <c r="CN253" s="463">
        <f t="shared" si="1114"/>
        <v>1982055</v>
      </c>
      <c r="CO253" s="463">
        <f t="shared" si="1115"/>
        <v>1063</v>
      </c>
      <c r="CP253" s="463">
        <f t="shared" si="1116"/>
        <v>2297</v>
      </c>
      <c r="CQ253" s="463">
        <f t="shared" si="1117"/>
        <v>76343</v>
      </c>
      <c r="CR253" s="463">
        <f t="shared" si="1117"/>
        <v>90324182</v>
      </c>
      <c r="CS253" s="463">
        <f t="shared" si="1118"/>
        <v>1183</v>
      </c>
      <c r="CT253" s="463">
        <f t="shared" si="1119"/>
        <v>2330</v>
      </c>
      <c r="CU253" s="463">
        <f t="shared" si="1120"/>
        <v>3474</v>
      </c>
      <c r="CV253" s="463">
        <f t="shared" si="1120"/>
        <v>11694862</v>
      </c>
      <c r="CW253" s="463">
        <f t="shared" si="1121"/>
        <v>3366</v>
      </c>
      <c r="CX253" s="463">
        <f t="shared" si="1122"/>
        <v>7913</v>
      </c>
      <c r="CY253" s="463">
        <f t="shared" si="1123"/>
        <v>1036</v>
      </c>
      <c r="CZ253" s="463">
        <f t="shared" si="1123"/>
        <v>3815450</v>
      </c>
      <c r="DA253" s="463">
        <f t="shared" si="1124"/>
        <v>3683</v>
      </c>
      <c r="DB253" s="463">
        <f t="shared" si="1125"/>
        <v>9106</v>
      </c>
      <c r="DC253" s="463">
        <f t="shared" si="1126"/>
        <v>4039</v>
      </c>
      <c r="DD253" s="463">
        <f t="shared" si="1126"/>
        <v>23371924</v>
      </c>
      <c r="DE253" s="463">
        <f t="shared" si="1127"/>
        <v>5787</v>
      </c>
      <c r="DF253" s="463">
        <f t="shared" si="1128"/>
        <v>12955</v>
      </c>
      <c r="DG253" s="463">
        <f t="shared" si="1129"/>
        <v>454</v>
      </c>
      <c r="DH253" s="463">
        <f t="shared" si="1129"/>
        <v>2426206</v>
      </c>
      <c r="DI253" s="463">
        <f t="shared" si="1130"/>
        <v>5344</v>
      </c>
      <c r="DJ253" s="463">
        <f t="shared" si="1131"/>
        <v>13064</v>
      </c>
      <c r="DK253" s="463">
        <f t="shared" si="1132"/>
        <v>540</v>
      </c>
      <c r="DL253" s="463">
        <f t="shared" si="1091"/>
        <v>155306</v>
      </c>
      <c r="DM253" s="463">
        <f t="shared" si="1045"/>
        <v>288</v>
      </c>
      <c r="DN253" s="463">
        <f t="shared" si="1046"/>
        <v>492</v>
      </c>
      <c r="DO253" s="463">
        <f t="shared" si="1092"/>
        <v>7390</v>
      </c>
      <c r="DP253" s="463">
        <f t="shared" si="1092"/>
        <v>238354</v>
      </c>
      <c r="DQ253" s="463">
        <f t="shared" si="1048"/>
        <v>32</v>
      </c>
      <c r="DR253" s="463">
        <f t="shared" si="1049"/>
        <v>62</v>
      </c>
      <c r="DS253" s="463">
        <f t="shared" si="1093"/>
        <v>164</v>
      </c>
      <c r="DT253" s="463">
        <f t="shared" si="1093"/>
        <v>187193</v>
      </c>
      <c r="DU253" s="463">
        <f t="shared" si="1094"/>
        <v>1141</v>
      </c>
      <c r="DV253" s="463">
        <f t="shared" si="1095"/>
        <v>1998</v>
      </c>
      <c r="DW253" s="463">
        <f t="shared" si="1096"/>
        <v>145</v>
      </c>
      <c r="DX253" s="463"/>
      <c r="DY253" s="463"/>
      <c r="DZ253" s="463"/>
      <c r="EA253" s="463"/>
      <c r="EB253" s="463"/>
      <c r="EC253" s="463"/>
      <c r="ED253" s="463"/>
      <c r="EE253" s="463"/>
      <c r="EF253" s="463"/>
      <c r="EG253" s="463" t="s">
        <v>152</v>
      </c>
      <c r="EH253" s="463" t="s">
        <v>152</v>
      </c>
      <c r="EI253" s="463">
        <f t="shared" si="1133"/>
        <v>475</v>
      </c>
      <c r="EJ253" s="446"/>
      <c r="EK253" s="446"/>
      <c r="EL253" s="446"/>
      <c r="EM253" s="446"/>
      <c r="EN253" s="446"/>
      <c r="EO253" s="446"/>
      <c r="EP253" s="446"/>
      <c r="EQ253" s="446"/>
      <c r="ER253" s="446"/>
      <c r="ES253" s="446"/>
      <c r="ET253" s="446"/>
      <c r="EU253" s="446"/>
      <c r="EV253" s="446"/>
      <c r="EW253" s="446"/>
      <c r="EX253" s="446"/>
      <c r="EY253" s="446"/>
      <c r="EZ253" s="447"/>
      <c r="FA253" s="446">
        <f t="shared" si="1062"/>
        <v>1</v>
      </c>
      <c r="FB253" s="417">
        <f t="shared" si="1078"/>
        <v>2020</v>
      </c>
      <c r="FC253" s="448">
        <f t="shared" si="1079"/>
        <v>43831</v>
      </c>
      <c r="FD253" s="449">
        <f t="shared" si="1063"/>
        <v>31</v>
      </c>
      <c r="FE253" s="450"/>
      <c r="FF253" s="451">
        <f t="shared" si="1098"/>
        <v>0.60808030938862834</v>
      </c>
      <c r="FG253" s="450"/>
      <c r="FH253" s="452">
        <f t="shared" si="1064"/>
        <v>1.8537283415841583</v>
      </c>
      <c r="FI253" s="452">
        <f t="shared" si="1065"/>
        <v>1.4008353960396041</v>
      </c>
      <c r="FJ253" s="452">
        <f t="shared" si="1066"/>
        <v>1.8476487523992322</v>
      </c>
      <c r="FK253" s="452">
        <f t="shared" si="1067"/>
        <v>1.4251439539347408</v>
      </c>
      <c r="FL253" s="452">
        <f t="shared" si="1068"/>
        <v>1.277402149928611</v>
      </c>
      <c r="FM253" s="452">
        <f t="shared" si="1069"/>
        <v>1.0478129019316318</v>
      </c>
      <c r="FN253" s="452">
        <f t="shared" si="1070"/>
        <v>1.7419418384181626</v>
      </c>
      <c r="FO253" s="452">
        <f t="shared" si="1071"/>
        <v>1.0465391150180985</v>
      </c>
      <c r="FP253" s="452">
        <f t="shared" si="1072"/>
        <v>2.1618221258134489</v>
      </c>
      <c r="FQ253" s="452">
        <f t="shared" si="1073"/>
        <v>1.0134490238611713</v>
      </c>
      <c r="FR253" s="453"/>
      <c r="FS253" s="446">
        <f t="shared" si="1099"/>
        <v>219081</v>
      </c>
      <c r="FT253" s="446">
        <f t="shared" si="1099"/>
        <v>451137</v>
      </c>
      <c r="FU253" s="446">
        <f t="shared" si="1099"/>
        <v>1254932</v>
      </c>
      <c r="FV253" s="446">
        <f t="shared" si="1099"/>
        <v>6568603</v>
      </c>
      <c r="FW253" s="446">
        <f t="shared" si="1099"/>
        <v>10020768</v>
      </c>
      <c r="FX253" s="446">
        <f t="shared" si="1099"/>
        <v>13046590</v>
      </c>
      <c r="FY253" s="446">
        <f t="shared" si="1099"/>
        <v>192465243</v>
      </c>
      <c r="FZ253" s="446">
        <f t="shared" si="1099"/>
        <v>234612372</v>
      </c>
      <c r="GA253" s="446">
        <f t="shared" si="1099"/>
        <v>18989934</v>
      </c>
      <c r="GB253" s="446"/>
      <c r="GC253" s="446"/>
      <c r="GD253" s="446">
        <f t="shared" si="1134"/>
        <v>112636</v>
      </c>
      <c r="GE253" s="446">
        <f t="shared" si="1134"/>
        <v>77004</v>
      </c>
      <c r="GF253" s="446">
        <f t="shared" si="1134"/>
        <v>9854834</v>
      </c>
      <c r="GG253" s="446">
        <f t="shared" si="1134"/>
        <v>10264134</v>
      </c>
      <c r="GH253" s="446">
        <f t="shared" si="1134"/>
        <v>4281034</v>
      </c>
      <c r="GI253" s="446">
        <f t="shared" si="1134"/>
        <v>177867252</v>
      </c>
      <c r="GJ253" s="446">
        <f t="shared" si="1134"/>
        <v>27490518</v>
      </c>
      <c r="GK253" s="446">
        <f t="shared" si="1134"/>
        <v>9433578</v>
      </c>
      <c r="GL253" s="446">
        <f t="shared" si="1134"/>
        <v>52324741</v>
      </c>
      <c r="GM253" s="446">
        <f t="shared" si="1134"/>
        <v>5930985</v>
      </c>
      <c r="GN253" s="446">
        <f t="shared" si="1100"/>
        <v>327706</v>
      </c>
      <c r="GO253" s="446">
        <f t="shared" si="1135"/>
        <v>265490</v>
      </c>
      <c r="GP253" s="446">
        <f t="shared" si="1135"/>
        <v>459384</v>
      </c>
      <c r="GQ253" s="446">
        <f t="shared" si="1135"/>
        <v>0</v>
      </c>
      <c r="GR253" s="446"/>
      <c r="GS253" s="446"/>
      <c r="GT253" s="446"/>
      <c r="GU253" s="446"/>
      <c r="GV253" s="416"/>
      <c r="GW253" s="402"/>
      <c r="GX253" s="402"/>
      <c r="GY253" s="402"/>
      <c r="GZ253" s="402"/>
      <c r="HA253" s="402"/>
    </row>
    <row r="254" spans="1:209" ht="10.5" customHeight="1" x14ac:dyDescent="0.2">
      <c r="A254" s="417" t="str">
        <f t="shared" si="1019"/>
        <v>2019-20FEBRUARYY60</v>
      </c>
      <c r="B254" s="458" t="str">
        <f t="shared" si="1076"/>
        <v>2019-20</v>
      </c>
      <c r="C254" s="402" t="s">
        <v>657</v>
      </c>
      <c r="D254" s="458" t="str">
        <f t="shared" si="1086"/>
        <v>Y60</v>
      </c>
      <c r="E254" s="458" t="str">
        <f t="shared" si="1086"/>
        <v>Midlands</v>
      </c>
      <c r="F254" s="458" t="str">
        <f t="shared" si="1020"/>
        <v>Y60</v>
      </c>
      <c r="H254" s="463">
        <f t="shared" si="1087"/>
        <v>190885</v>
      </c>
      <c r="I254" s="463">
        <f t="shared" si="1087"/>
        <v>143130</v>
      </c>
      <c r="J254" s="463">
        <f t="shared" si="1087"/>
        <v>613073</v>
      </c>
      <c r="K254" s="463">
        <f t="shared" si="1022"/>
        <v>4</v>
      </c>
      <c r="L254" s="463">
        <f t="shared" si="1023"/>
        <v>1</v>
      </c>
      <c r="M254" s="463">
        <f t="shared" si="1024"/>
        <v>6</v>
      </c>
      <c r="N254" s="463">
        <f t="shared" si="1025"/>
        <v>23</v>
      </c>
      <c r="O254" s="463">
        <f t="shared" si="1026"/>
        <v>58</v>
      </c>
      <c r="P254" s="463">
        <f t="shared" ref="P254:Y263" si="1136">SUMIFS(P$443:P$10112,$B$443:$B$10112,$B254,$C$443:$C$10112,$C254,$D$443:$D$10112,$D254)</f>
        <v>692</v>
      </c>
      <c r="Q254" s="463">
        <f t="shared" si="1136"/>
        <v>2055</v>
      </c>
      <c r="R254" s="463">
        <f t="shared" si="1136"/>
        <v>968</v>
      </c>
      <c r="S254" s="463">
        <f t="shared" si="1136"/>
        <v>149675</v>
      </c>
      <c r="T254" s="463">
        <f t="shared" si="1136"/>
        <v>12061</v>
      </c>
      <c r="U254" s="463">
        <f t="shared" si="1136"/>
        <v>7845</v>
      </c>
      <c r="V254" s="463">
        <f t="shared" si="1136"/>
        <v>77195</v>
      </c>
      <c r="W254" s="463">
        <f t="shared" si="1136"/>
        <v>40357</v>
      </c>
      <c r="X254" s="463">
        <f t="shared" si="1136"/>
        <v>1525</v>
      </c>
      <c r="Y254" s="463">
        <f t="shared" si="1136"/>
        <v>5357958</v>
      </c>
      <c r="Z254" s="463">
        <f t="shared" si="1028"/>
        <v>444</v>
      </c>
      <c r="AA254" s="463">
        <f t="shared" si="1029"/>
        <v>794</v>
      </c>
      <c r="AB254" s="463">
        <f t="shared" si="1030"/>
        <v>5596962</v>
      </c>
      <c r="AC254" s="463">
        <f t="shared" si="1031"/>
        <v>713</v>
      </c>
      <c r="AD254" s="463">
        <f t="shared" si="1032"/>
        <v>1479</v>
      </c>
      <c r="AE254" s="463">
        <f t="shared" si="1033"/>
        <v>88448997</v>
      </c>
      <c r="AF254" s="463">
        <f t="shared" si="1034"/>
        <v>1146</v>
      </c>
      <c r="AG254" s="463">
        <f t="shared" si="1035"/>
        <v>2248</v>
      </c>
      <c r="AH254" s="463">
        <f t="shared" si="1036"/>
        <v>123040831</v>
      </c>
      <c r="AI254" s="463">
        <f t="shared" si="1037"/>
        <v>3049</v>
      </c>
      <c r="AJ254" s="463">
        <f t="shared" si="1038"/>
        <v>7020</v>
      </c>
      <c r="AK254" s="463">
        <f t="shared" si="1039"/>
        <v>5823716</v>
      </c>
      <c r="AL254" s="463">
        <f t="shared" si="1040"/>
        <v>3819</v>
      </c>
      <c r="AM254" s="463">
        <f t="shared" si="1041"/>
        <v>9205</v>
      </c>
      <c r="AN254" s="463"/>
      <c r="AO254" s="463"/>
      <c r="AP254" s="463"/>
      <c r="AQ254" s="463"/>
      <c r="AR254" s="463"/>
      <c r="AS254" s="463"/>
      <c r="AT254" s="463">
        <f t="shared" ref="AT254:AZ263" si="1137">SUMIFS(AT$443:AT$10112,$B$443:$B$10112,$B254,$C$443:$C$10112,$C254,$D$443:$D$10112,$D254)</f>
        <v>8771</v>
      </c>
      <c r="AU254" s="463">
        <f t="shared" si="1137"/>
        <v>1269</v>
      </c>
      <c r="AV254" s="463">
        <f t="shared" si="1137"/>
        <v>513</v>
      </c>
      <c r="AW254" s="463">
        <f t="shared" si="1137"/>
        <v>4</v>
      </c>
      <c r="AX254" s="463">
        <f t="shared" si="1137"/>
        <v>3417</v>
      </c>
      <c r="AY254" s="463">
        <f t="shared" si="1137"/>
        <v>3572</v>
      </c>
      <c r="AZ254" s="463">
        <f t="shared" si="1137"/>
        <v>2416</v>
      </c>
      <c r="BA254" s="463"/>
      <c r="BB254" s="463"/>
      <c r="BC254" s="463"/>
      <c r="BD254" s="463"/>
      <c r="BE254" s="463"/>
      <c r="BF254" s="463"/>
      <c r="BG254" s="463"/>
      <c r="BH254" s="463"/>
      <c r="BI254" s="463">
        <f t="shared" ref="BI254:BV263" si="1138">SUMIFS(BI$443:BI$10112,$B$443:$B$10112,$B254,$C$443:$C$10112,$C254,$D$443:$D$10112,$D254)</f>
        <v>86142</v>
      </c>
      <c r="BJ254" s="463">
        <f t="shared" si="1138"/>
        <v>8356</v>
      </c>
      <c r="BK254" s="463">
        <f t="shared" si="1138"/>
        <v>46406</v>
      </c>
      <c r="BL254" s="463">
        <f t="shared" si="1138"/>
        <v>140904</v>
      </c>
      <c r="BM254" s="463">
        <f t="shared" si="1138"/>
        <v>22211</v>
      </c>
      <c r="BN254" s="463">
        <f t="shared" si="1138"/>
        <v>16785</v>
      </c>
      <c r="BO254" s="463">
        <f t="shared" si="1138"/>
        <v>14446</v>
      </c>
      <c r="BP254" s="463">
        <f t="shared" si="1138"/>
        <v>11085</v>
      </c>
      <c r="BQ254" s="463">
        <f t="shared" si="1138"/>
        <v>100067</v>
      </c>
      <c r="BR254" s="463">
        <f t="shared" si="1138"/>
        <v>81201</v>
      </c>
      <c r="BS254" s="463">
        <f t="shared" si="1138"/>
        <v>71842</v>
      </c>
      <c r="BT254" s="463">
        <f t="shared" si="1138"/>
        <v>42129</v>
      </c>
      <c r="BU254" s="463">
        <f t="shared" si="1138"/>
        <v>3795</v>
      </c>
      <c r="BV254" s="463">
        <f t="shared" si="1138"/>
        <v>1526</v>
      </c>
      <c r="BW254" s="463">
        <f t="shared" si="1102"/>
        <v>95</v>
      </c>
      <c r="BX254" s="463">
        <f t="shared" si="1102"/>
        <v>46167</v>
      </c>
      <c r="BY254" s="463">
        <f t="shared" si="1103"/>
        <v>486</v>
      </c>
      <c r="BZ254" s="463">
        <f t="shared" si="1104"/>
        <v>784</v>
      </c>
      <c r="CA254" s="463">
        <f t="shared" si="1105"/>
        <v>87</v>
      </c>
      <c r="CB254" s="463">
        <f t="shared" si="1105"/>
        <v>38801</v>
      </c>
      <c r="CC254" s="463">
        <f t="shared" si="1106"/>
        <v>446</v>
      </c>
      <c r="CD254" s="463">
        <f t="shared" si="1107"/>
        <v>732</v>
      </c>
      <c r="CE254" s="463">
        <f t="shared" si="1108"/>
        <v>11879</v>
      </c>
      <c r="CF254" s="463">
        <f t="shared" si="1108"/>
        <v>5272990</v>
      </c>
      <c r="CG254" s="463">
        <f t="shared" si="1109"/>
        <v>444</v>
      </c>
      <c r="CH254" s="463">
        <f t="shared" si="1110"/>
        <v>794</v>
      </c>
      <c r="CI254" s="463">
        <f t="shared" si="1111"/>
        <v>5759</v>
      </c>
      <c r="CJ254" s="463">
        <f t="shared" si="1111"/>
        <v>4993860</v>
      </c>
      <c r="CK254" s="463">
        <f t="shared" si="1112"/>
        <v>867</v>
      </c>
      <c r="CL254" s="463">
        <f t="shared" si="1113"/>
        <v>1583</v>
      </c>
      <c r="CM254" s="463">
        <f t="shared" si="1114"/>
        <v>1620</v>
      </c>
      <c r="CN254" s="463">
        <f t="shared" si="1114"/>
        <v>1743288</v>
      </c>
      <c r="CO254" s="463">
        <f t="shared" si="1115"/>
        <v>1076</v>
      </c>
      <c r="CP254" s="463">
        <f t="shared" si="1116"/>
        <v>2347</v>
      </c>
      <c r="CQ254" s="463">
        <f t="shared" si="1117"/>
        <v>69816</v>
      </c>
      <c r="CR254" s="463">
        <f t="shared" si="1117"/>
        <v>81711849</v>
      </c>
      <c r="CS254" s="463">
        <f t="shared" si="1118"/>
        <v>1170</v>
      </c>
      <c r="CT254" s="463">
        <f t="shared" si="1119"/>
        <v>2299</v>
      </c>
      <c r="CU254" s="463">
        <f t="shared" si="1120"/>
        <v>3299</v>
      </c>
      <c r="CV254" s="463">
        <f t="shared" si="1120"/>
        <v>13759012</v>
      </c>
      <c r="CW254" s="463">
        <f t="shared" si="1121"/>
        <v>4171</v>
      </c>
      <c r="CX254" s="463">
        <f t="shared" si="1122"/>
        <v>9424</v>
      </c>
      <c r="CY254" s="463">
        <f t="shared" si="1123"/>
        <v>1018</v>
      </c>
      <c r="CZ254" s="463">
        <f t="shared" si="1123"/>
        <v>4470210</v>
      </c>
      <c r="DA254" s="463">
        <f t="shared" si="1124"/>
        <v>4391</v>
      </c>
      <c r="DB254" s="463">
        <f t="shared" si="1125"/>
        <v>10272</v>
      </c>
      <c r="DC254" s="463">
        <f t="shared" si="1126"/>
        <v>3530</v>
      </c>
      <c r="DD254" s="463">
        <f t="shared" si="1126"/>
        <v>22688944</v>
      </c>
      <c r="DE254" s="463">
        <f t="shared" si="1127"/>
        <v>6427</v>
      </c>
      <c r="DF254" s="463">
        <f t="shared" si="1128"/>
        <v>13901</v>
      </c>
      <c r="DG254" s="463">
        <f t="shared" si="1129"/>
        <v>402</v>
      </c>
      <c r="DH254" s="463">
        <f t="shared" si="1129"/>
        <v>2602838</v>
      </c>
      <c r="DI254" s="463">
        <f t="shared" si="1130"/>
        <v>6475</v>
      </c>
      <c r="DJ254" s="463">
        <f t="shared" si="1131"/>
        <v>16136</v>
      </c>
      <c r="DK254" s="463">
        <f t="shared" si="1132"/>
        <v>494</v>
      </c>
      <c r="DL254" s="463">
        <f t="shared" si="1091"/>
        <v>144676</v>
      </c>
      <c r="DM254" s="463">
        <f t="shared" si="1045"/>
        <v>293</v>
      </c>
      <c r="DN254" s="463">
        <f t="shared" si="1046"/>
        <v>505</v>
      </c>
      <c r="DO254" s="463">
        <f t="shared" si="1092"/>
        <v>7050</v>
      </c>
      <c r="DP254" s="463">
        <f t="shared" si="1092"/>
        <v>233944</v>
      </c>
      <c r="DQ254" s="463">
        <f t="shared" si="1048"/>
        <v>33</v>
      </c>
      <c r="DR254" s="463">
        <f t="shared" si="1049"/>
        <v>62</v>
      </c>
      <c r="DS254" s="463">
        <f t="shared" si="1093"/>
        <v>141</v>
      </c>
      <c r="DT254" s="463">
        <f t="shared" si="1093"/>
        <v>144068</v>
      </c>
      <c r="DU254" s="463">
        <f t="shared" si="1094"/>
        <v>1022</v>
      </c>
      <c r="DV254" s="463">
        <f t="shared" si="1095"/>
        <v>1904</v>
      </c>
      <c r="DW254" s="463">
        <f t="shared" si="1096"/>
        <v>128</v>
      </c>
      <c r="DX254" s="463"/>
      <c r="DY254" s="463"/>
      <c r="DZ254" s="463"/>
      <c r="EA254" s="463"/>
      <c r="EB254" s="463"/>
      <c r="EC254" s="463"/>
      <c r="ED254" s="463"/>
      <c r="EE254" s="463"/>
      <c r="EF254" s="463"/>
      <c r="EG254" s="463" t="s">
        <v>152</v>
      </c>
      <c r="EH254" s="463" t="s">
        <v>152</v>
      </c>
      <c r="EI254" s="463">
        <f t="shared" si="1133"/>
        <v>437</v>
      </c>
      <c r="EJ254" s="446"/>
      <c r="EK254" s="446"/>
      <c r="EL254" s="446"/>
      <c r="EM254" s="446"/>
      <c r="EN254" s="446"/>
      <c r="EO254" s="446"/>
      <c r="EP254" s="446"/>
      <c r="EQ254" s="446"/>
      <c r="ER254" s="446"/>
      <c r="ES254" s="446"/>
      <c r="ET254" s="446"/>
      <c r="EU254" s="446"/>
      <c r="EV254" s="446"/>
      <c r="EW254" s="446"/>
      <c r="EX254" s="446"/>
      <c r="EY254" s="446"/>
      <c r="EZ254" s="447"/>
      <c r="FA254" s="446">
        <f t="shared" si="1062"/>
        <v>2</v>
      </c>
      <c r="FB254" s="417">
        <f t="shared" si="1078"/>
        <v>2020</v>
      </c>
      <c r="FC254" s="448">
        <f t="shared" si="1079"/>
        <v>43862</v>
      </c>
      <c r="FD254" s="449">
        <f t="shared" si="1063"/>
        <v>29</v>
      </c>
      <c r="FE254" s="450"/>
      <c r="FF254" s="451">
        <f t="shared" si="1098"/>
        <v>0.62010730934998681</v>
      </c>
      <c r="FG254" s="450"/>
      <c r="FH254" s="452">
        <f t="shared" si="1064"/>
        <v>1.8415554265815439</v>
      </c>
      <c r="FI254" s="452">
        <f t="shared" si="1065"/>
        <v>1.3916756487853412</v>
      </c>
      <c r="FJ254" s="452">
        <f t="shared" si="1066"/>
        <v>1.8414276609305289</v>
      </c>
      <c r="FK254" s="452">
        <f t="shared" si="1067"/>
        <v>1.4130019120458892</v>
      </c>
      <c r="FL254" s="452">
        <f t="shared" si="1068"/>
        <v>1.2962886197292571</v>
      </c>
      <c r="FM254" s="452">
        <f t="shared" si="1069"/>
        <v>1.0518945527560075</v>
      </c>
      <c r="FN254" s="452">
        <f t="shared" si="1070"/>
        <v>1.7801620536709863</v>
      </c>
      <c r="FO254" s="452">
        <f t="shared" si="1071"/>
        <v>1.0439081200287434</v>
      </c>
      <c r="FP254" s="452">
        <f t="shared" si="1072"/>
        <v>2.4885245901639346</v>
      </c>
      <c r="FQ254" s="452">
        <f t="shared" si="1073"/>
        <v>1.0006557377049181</v>
      </c>
      <c r="FR254" s="453"/>
      <c r="FS254" s="446">
        <f t="shared" ref="FS254:GA263" si="1139">SUMIFS(FS$443:FS$10112,$B$443:$B$10112,$B254,$C$443:$C$10112,$C254,$D$443:$D$10112,$D254)</f>
        <v>207700</v>
      </c>
      <c r="FT254" s="446">
        <f t="shared" si="1139"/>
        <v>886760</v>
      </c>
      <c r="FU254" s="446">
        <f t="shared" si="1139"/>
        <v>3264010</v>
      </c>
      <c r="FV254" s="446">
        <f t="shared" si="1139"/>
        <v>8248810</v>
      </c>
      <c r="FW254" s="446">
        <f t="shared" si="1139"/>
        <v>9581523</v>
      </c>
      <c r="FX254" s="446">
        <f t="shared" si="1139"/>
        <v>11598855</v>
      </c>
      <c r="FY254" s="446">
        <f t="shared" si="1139"/>
        <v>173565659</v>
      </c>
      <c r="FZ254" s="446">
        <f t="shared" si="1139"/>
        <v>283316179</v>
      </c>
      <c r="GA254" s="446">
        <f t="shared" si="1139"/>
        <v>14038356</v>
      </c>
      <c r="GB254" s="446"/>
      <c r="GC254" s="446"/>
      <c r="GD254" s="446">
        <f t="shared" si="1134"/>
        <v>74480</v>
      </c>
      <c r="GE254" s="446">
        <f t="shared" si="1134"/>
        <v>63710</v>
      </c>
      <c r="GF254" s="446">
        <f t="shared" si="1134"/>
        <v>9426018</v>
      </c>
      <c r="GG254" s="446">
        <f t="shared" si="1134"/>
        <v>9117978</v>
      </c>
      <c r="GH254" s="446">
        <f t="shared" si="1134"/>
        <v>3802131</v>
      </c>
      <c r="GI254" s="446">
        <f t="shared" si="1134"/>
        <v>160499958</v>
      </c>
      <c r="GJ254" s="446">
        <f t="shared" si="1134"/>
        <v>31089257</v>
      </c>
      <c r="GK254" s="446">
        <f t="shared" si="1134"/>
        <v>10457044</v>
      </c>
      <c r="GL254" s="446">
        <f t="shared" si="1134"/>
        <v>49069712</v>
      </c>
      <c r="GM254" s="446">
        <f t="shared" si="1134"/>
        <v>6486486</v>
      </c>
      <c r="GN254" s="446">
        <f t="shared" si="1100"/>
        <v>268494</v>
      </c>
      <c r="GO254" s="446">
        <f t="shared" si="1135"/>
        <v>249366</v>
      </c>
      <c r="GP254" s="446">
        <f t="shared" si="1135"/>
        <v>440450</v>
      </c>
      <c r="GQ254" s="446">
        <f t="shared" si="1135"/>
        <v>0</v>
      </c>
      <c r="GR254" s="446"/>
      <c r="GS254" s="446"/>
      <c r="GT254" s="446"/>
      <c r="GU254" s="446"/>
      <c r="GV254" s="416"/>
      <c r="GW254" s="402"/>
      <c r="GX254" s="402"/>
      <c r="GY254" s="402"/>
      <c r="GZ254" s="402"/>
      <c r="HA254" s="402"/>
    </row>
    <row r="255" spans="1:209" ht="10.5" customHeight="1" x14ac:dyDescent="0.2">
      <c r="A255" s="417" t="str">
        <f t="shared" si="1019"/>
        <v>2019-20MARCHY60</v>
      </c>
      <c r="B255" s="458" t="str">
        <f t="shared" si="1076"/>
        <v>2019-20</v>
      </c>
      <c r="C255" s="402" t="s">
        <v>660</v>
      </c>
      <c r="D255" s="458" t="str">
        <f t="shared" si="1086"/>
        <v>Y60</v>
      </c>
      <c r="E255" s="458" t="str">
        <f t="shared" si="1086"/>
        <v>Midlands</v>
      </c>
      <c r="F255" s="458" t="str">
        <f t="shared" si="1020"/>
        <v>Y60</v>
      </c>
      <c r="H255" s="463">
        <f t="shared" si="1087"/>
        <v>219342</v>
      </c>
      <c r="I255" s="463">
        <f t="shared" si="1087"/>
        <v>171132</v>
      </c>
      <c r="J255" s="463">
        <f t="shared" si="1087"/>
        <v>1693103</v>
      </c>
      <c r="K255" s="463">
        <f t="shared" si="1022"/>
        <v>10</v>
      </c>
      <c r="L255" s="463">
        <f t="shared" si="1023"/>
        <v>1</v>
      </c>
      <c r="M255" s="463">
        <f t="shared" si="1024"/>
        <v>33</v>
      </c>
      <c r="N255" s="463">
        <f t="shared" si="1025"/>
        <v>56</v>
      </c>
      <c r="O255" s="463">
        <f t="shared" si="1026"/>
        <v>110</v>
      </c>
      <c r="P255" s="463">
        <f t="shared" si="1136"/>
        <v>499</v>
      </c>
      <c r="Q255" s="463">
        <f t="shared" si="1136"/>
        <v>1806</v>
      </c>
      <c r="R255" s="463">
        <f t="shared" si="1136"/>
        <v>941</v>
      </c>
      <c r="S255" s="463">
        <f t="shared" si="1136"/>
        <v>169287</v>
      </c>
      <c r="T255" s="463">
        <f t="shared" si="1136"/>
        <v>13006</v>
      </c>
      <c r="U255" s="463">
        <f t="shared" si="1136"/>
        <v>7787</v>
      </c>
      <c r="V255" s="463">
        <f t="shared" si="1136"/>
        <v>85007</v>
      </c>
      <c r="W255" s="463">
        <f t="shared" si="1136"/>
        <v>46796</v>
      </c>
      <c r="X255" s="463">
        <f t="shared" si="1136"/>
        <v>1564</v>
      </c>
      <c r="Y255" s="463">
        <f t="shared" si="1136"/>
        <v>5915871</v>
      </c>
      <c r="Z255" s="463">
        <f t="shared" si="1028"/>
        <v>455</v>
      </c>
      <c r="AA255" s="463">
        <f t="shared" si="1029"/>
        <v>816</v>
      </c>
      <c r="AB255" s="463">
        <f t="shared" si="1030"/>
        <v>5902472</v>
      </c>
      <c r="AC255" s="463">
        <f t="shared" si="1031"/>
        <v>758</v>
      </c>
      <c r="AD255" s="463">
        <f t="shared" si="1032"/>
        <v>1655</v>
      </c>
      <c r="AE255" s="463">
        <f t="shared" si="1033"/>
        <v>106022737</v>
      </c>
      <c r="AF255" s="463">
        <f t="shared" si="1034"/>
        <v>1247</v>
      </c>
      <c r="AG255" s="463">
        <f t="shared" si="1035"/>
        <v>2464</v>
      </c>
      <c r="AH255" s="463">
        <f t="shared" si="1036"/>
        <v>173922214</v>
      </c>
      <c r="AI255" s="463">
        <f t="shared" si="1037"/>
        <v>3717</v>
      </c>
      <c r="AJ255" s="463">
        <f t="shared" si="1038"/>
        <v>8762</v>
      </c>
      <c r="AK255" s="463">
        <f t="shared" si="1039"/>
        <v>6362842</v>
      </c>
      <c r="AL255" s="463">
        <f t="shared" si="1040"/>
        <v>4068</v>
      </c>
      <c r="AM255" s="463">
        <f t="shared" si="1041"/>
        <v>10095</v>
      </c>
      <c r="AN255" s="463"/>
      <c r="AO255" s="463"/>
      <c r="AP255" s="463"/>
      <c r="AQ255" s="463"/>
      <c r="AR255" s="463"/>
      <c r="AS255" s="463"/>
      <c r="AT255" s="463">
        <f t="shared" si="1137"/>
        <v>13728</v>
      </c>
      <c r="AU255" s="463">
        <f t="shared" si="1137"/>
        <v>1570</v>
      </c>
      <c r="AV255" s="463">
        <f t="shared" si="1137"/>
        <v>500</v>
      </c>
      <c r="AW255" s="463">
        <f t="shared" si="1137"/>
        <v>6</v>
      </c>
      <c r="AX255" s="463">
        <f t="shared" si="1137"/>
        <v>4922</v>
      </c>
      <c r="AY255" s="463">
        <f t="shared" si="1137"/>
        <v>6736</v>
      </c>
      <c r="AZ255" s="463">
        <f t="shared" si="1137"/>
        <v>3867</v>
      </c>
      <c r="BA255" s="463"/>
      <c r="BB255" s="463"/>
      <c r="BC255" s="463"/>
      <c r="BD255" s="463"/>
      <c r="BE255" s="463"/>
      <c r="BF255" s="463"/>
      <c r="BG255" s="463"/>
      <c r="BH255" s="463"/>
      <c r="BI255" s="463">
        <f t="shared" si="1138"/>
        <v>82490</v>
      </c>
      <c r="BJ255" s="463">
        <f t="shared" si="1138"/>
        <v>8361</v>
      </c>
      <c r="BK255" s="463">
        <f t="shared" si="1138"/>
        <v>64708</v>
      </c>
      <c r="BL255" s="463">
        <f t="shared" si="1138"/>
        <v>155559</v>
      </c>
      <c r="BM255" s="463">
        <f t="shared" si="1138"/>
        <v>24025</v>
      </c>
      <c r="BN255" s="463">
        <f t="shared" si="1138"/>
        <v>18299</v>
      </c>
      <c r="BO255" s="463">
        <f t="shared" si="1138"/>
        <v>14418</v>
      </c>
      <c r="BP255" s="463">
        <f t="shared" si="1138"/>
        <v>11168</v>
      </c>
      <c r="BQ255" s="463">
        <f t="shared" si="1138"/>
        <v>107961</v>
      </c>
      <c r="BR255" s="463">
        <f t="shared" si="1138"/>
        <v>88911</v>
      </c>
      <c r="BS255" s="463">
        <f t="shared" si="1138"/>
        <v>77226</v>
      </c>
      <c r="BT255" s="463">
        <f t="shared" si="1138"/>
        <v>48561</v>
      </c>
      <c r="BU255" s="463">
        <f t="shared" si="1138"/>
        <v>3277</v>
      </c>
      <c r="BV255" s="463">
        <f t="shared" si="1138"/>
        <v>1576</v>
      </c>
      <c r="BW255" s="463">
        <f t="shared" si="1102"/>
        <v>83</v>
      </c>
      <c r="BX255" s="463">
        <f t="shared" si="1102"/>
        <v>38973</v>
      </c>
      <c r="BY255" s="463">
        <f t="shared" si="1103"/>
        <v>470</v>
      </c>
      <c r="BZ255" s="463">
        <f t="shared" si="1104"/>
        <v>736</v>
      </c>
      <c r="CA255" s="463">
        <f t="shared" si="1105"/>
        <v>60</v>
      </c>
      <c r="CB255" s="463">
        <f t="shared" si="1105"/>
        <v>31718</v>
      </c>
      <c r="CC255" s="463">
        <f t="shared" si="1106"/>
        <v>529</v>
      </c>
      <c r="CD255" s="463">
        <f t="shared" si="1107"/>
        <v>942</v>
      </c>
      <c r="CE255" s="463">
        <f t="shared" si="1108"/>
        <v>12863</v>
      </c>
      <c r="CF255" s="463">
        <f t="shared" si="1108"/>
        <v>5845180</v>
      </c>
      <c r="CG255" s="463">
        <f t="shared" si="1109"/>
        <v>454</v>
      </c>
      <c r="CH255" s="463">
        <f t="shared" si="1110"/>
        <v>815</v>
      </c>
      <c r="CI255" s="463">
        <f t="shared" si="1111"/>
        <v>4709</v>
      </c>
      <c r="CJ255" s="463">
        <f t="shared" si="1111"/>
        <v>4389423</v>
      </c>
      <c r="CK255" s="463">
        <f t="shared" si="1112"/>
        <v>932</v>
      </c>
      <c r="CL255" s="463">
        <f t="shared" si="1113"/>
        <v>1759</v>
      </c>
      <c r="CM255" s="463">
        <f t="shared" si="1114"/>
        <v>1469</v>
      </c>
      <c r="CN255" s="463">
        <f t="shared" si="1114"/>
        <v>1787145</v>
      </c>
      <c r="CO255" s="463">
        <f t="shared" si="1115"/>
        <v>1217</v>
      </c>
      <c r="CP255" s="463">
        <f t="shared" si="1116"/>
        <v>2746</v>
      </c>
      <c r="CQ255" s="463">
        <f t="shared" si="1117"/>
        <v>78829</v>
      </c>
      <c r="CR255" s="463">
        <f t="shared" si="1117"/>
        <v>99846169</v>
      </c>
      <c r="CS255" s="463">
        <f t="shared" si="1118"/>
        <v>1267</v>
      </c>
      <c r="CT255" s="463">
        <f t="shared" si="1119"/>
        <v>2501</v>
      </c>
      <c r="CU255" s="463">
        <f t="shared" si="1120"/>
        <v>2980</v>
      </c>
      <c r="CV255" s="463">
        <f t="shared" si="1120"/>
        <v>12245475</v>
      </c>
      <c r="CW255" s="463">
        <f t="shared" si="1121"/>
        <v>4109</v>
      </c>
      <c r="CX255" s="463">
        <f t="shared" si="1122"/>
        <v>9405</v>
      </c>
      <c r="CY255" s="463">
        <f t="shared" si="1123"/>
        <v>1145</v>
      </c>
      <c r="CZ255" s="463">
        <f t="shared" si="1123"/>
        <v>5313486</v>
      </c>
      <c r="DA255" s="463">
        <f t="shared" si="1124"/>
        <v>4641</v>
      </c>
      <c r="DB255" s="463">
        <f t="shared" si="1125"/>
        <v>11428</v>
      </c>
      <c r="DC255" s="463">
        <f t="shared" si="1126"/>
        <v>3140</v>
      </c>
      <c r="DD255" s="463">
        <f t="shared" si="1126"/>
        <v>18330898</v>
      </c>
      <c r="DE255" s="463">
        <f t="shared" si="1127"/>
        <v>5838</v>
      </c>
      <c r="DF255" s="463">
        <f t="shared" si="1128"/>
        <v>12970</v>
      </c>
      <c r="DG255" s="463">
        <f t="shared" si="1129"/>
        <v>388</v>
      </c>
      <c r="DH255" s="463">
        <f t="shared" si="1129"/>
        <v>2413703</v>
      </c>
      <c r="DI255" s="463">
        <f t="shared" si="1130"/>
        <v>6221</v>
      </c>
      <c r="DJ255" s="463">
        <f t="shared" si="1131"/>
        <v>16546</v>
      </c>
      <c r="DK255" s="463">
        <f t="shared" si="1132"/>
        <v>601</v>
      </c>
      <c r="DL255" s="463">
        <f t="shared" si="1091"/>
        <v>184265</v>
      </c>
      <c r="DM255" s="463">
        <f t="shared" si="1045"/>
        <v>307</v>
      </c>
      <c r="DN255" s="463">
        <f t="shared" si="1046"/>
        <v>484</v>
      </c>
      <c r="DO255" s="463">
        <f t="shared" si="1092"/>
        <v>7625</v>
      </c>
      <c r="DP255" s="463">
        <f t="shared" si="1092"/>
        <v>305136</v>
      </c>
      <c r="DQ255" s="463">
        <f t="shared" si="1048"/>
        <v>40</v>
      </c>
      <c r="DR255" s="463">
        <f t="shared" si="1049"/>
        <v>80</v>
      </c>
      <c r="DS255" s="463">
        <f t="shared" si="1093"/>
        <v>160</v>
      </c>
      <c r="DT255" s="463">
        <f t="shared" si="1093"/>
        <v>181086</v>
      </c>
      <c r="DU255" s="463">
        <f t="shared" si="1094"/>
        <v>1132</v>
      </c>
      <c r="DV255" s="463">
        <f t="shared" si="1095"/>
        <v>2266</v>
      </c>
      <c r="DW255" s="463">
        <f t="shared" si="1096"/>
        <v>150</v>
      </c>
      <c r="DX255" s="463"/>
      <c r="DY255" s="463"/>
      <c r="DZ255" s="463"/>
      <c r="EA255" s="463"/>
      <c r="EB255" s="463"/>
      <c r="EC255" s="463"/>
      <c r="ED255" s="463"/>
      <c r="EE255" s="463"/>
      <c r="EF255" s="463"/>
      <c r="EG255" s="463" t="s">
        <v>152</v>
      </c>
      <c r="EH255" s="463" t="s">
        <v>152</v>
      </c>
      <c r="EI255" s="463">
        <f t="shared" si="1133"/>
        <v>2079</v>
      </c>
      <c r="EJ255" s="446"/>
      <c r="EK255" s="446"/>
      <c r="EL255" s="446"/>
      <c r="EM255" s="446"/>
      <c r="EN255" s="446"/>
      <c r="EO255" s="446"/>
      <c r="EP255" s="446"/>
      <c r="EQ255" s="446"/>
      <c r="ER255" s="446"/>
      <c r="ES255" s="446"/>
      <c r="ET255" s="446"/>
      <c r="EU255" s="446"/>
      <c r="EV255" s="446"/>
      <c r="EW255" s="446"/>
      <c r="EX255" s="446"/>
      <c r="EY255" s="446"/>
      <c r="EZ255" s="447"/>
      <c r="FA255" s="446">
        <f t="shared" si="1062"/>
        <v>3</v>
      </c>
      <c r="FB255" s="417">
        <f t="shared" si="1078"/>
        <v>2020</v>
      </c>
      <c r="FC255" s="448">
        <f t="shared" si="1079"/>
        <v>43891</v>
      </c>
      <c r="FD255" s="449">
        <f t="shared" si="1063"/>
        <v>31</v>
      </c>
      <c r="FE255" s="450"/>
      <c r="FF255" s="451">
        <f t="shared" si="1098"/>
        <v>0.60965859118893417</v>
      </c>
      <c r="FG255" s="450"/>
      <c r="FH255" s="452">
        <f t="shared" si="1064"/>
        <v>1.8472243579886207</v>
      </c>
      <c r="FI255" s="452">
        <f t="shared" si="1065"/>
        <v>1.4069660156850685</v>
      </c>
      <c r="FJ255" s="452">
        <f t="shared" si="1066"/>
        <v>1.8515474508796712</v>
      </c>
      <c r="FK255" s="452">
        <f t="shared" si="1067"/>
        <v>1.4341851804289201</v>
      </c>
      <c r="FL255" s="452">
        <f t="shared" si="1068"/>
        <v>1.2700248214852894</v>
      </c>
      <c r="FM255" s="452">
        <f t="shared" si="1069"/>
        <v>1.0459256296540285</v>
      </c>
      <c r="FN255" s="452">
        <f t="shared" si="1070"/>
        <v>1.6502692537823747</v>
      </c>
      <c r="FO255" s="452">
        <f t="shared" si="1071"/>
        <v>1.0377168988802461</v>
      </c>
      <c r="FP255" s="452">
        <f t="shared" si="1072"/>
        <v>2.0952685421994883</v>
      </c>
      <c r="FQ255" s="452">
        <f t="shared" si="1073"/>
        <v>1.0076726342710998</v>
      </c>
      <c r="FR255" s="453"/>
      <c r="FS255" s="446">
        <f t="shared" si="1139"/>
        <v>245136</v>
      </c>
      <c r="FT255" s="446">
        <f t="shared" si="1139"/>
        <v>5582616</v>
      </c>
      <c r="FU255" s="446">
        <f t="shared" si="1139"/>
        <v>9597288</v>
      </c>
      <c r="FV255" s="446">
        <f t="shared" si="1139"/>
        <v>18893928</v>
      </c>
      <c r="FW255" s="446">
        <f t="shared" si="1139"/>
        <v>10606664</v>
      </c>
      <c r="FX255" s="446">
        <f t="shared" si="1139"/>
        <v>12883832</v>
      </c>
      <c r="FY255" s="446">
        <f t="shared" si="1139"/>
        <v>209470220</v>
      </c>
      <c r="FZ255" s="446">
        <f t="shared" si="1139"/>
        <v>410030086</v>
      </c>
      <c r="GA255" s="446">
        <f t="shared" si="1139"/>
        <v>15788586</v>
      </c>
      <c r="GB255" s="446"/>
      <c r="GC255" s="446"/>
      <c r="GD255" s="446">
        <f t="shared" si="1134"/>
        <v>61088</v>
      </c>
      <c r="GE255" s="446">
        <f t="shared" si="1134"/>
        <v>56529</v>
      </c>
      <c r="GF255" s="446">
        <f t="shared" si="1134"/>
        <v>10483462</v>
      </c>
      <c r="GG255" s="446">
        <f t="shared" si="1134"/>
        <v>8282760</v>
      </c>
      <c r="GH255" s="446">
        <f t="shared" si="1134"/>
        <v>4034072</v>
      </c>
      <c r="GI255" s="446">
        <f t="shared" si="1134"/>
        <v>197187716</v>
      </c>
      <c r="GJ255" s="446">
        <f t="shared" si="1134"/>
        <v>28026236</v>
      </c>
      <c r="GK255" s="446">
        <f t="shared" si="1134"/>
        <v>13085350</v>
      </c>
      <c r="GL255" s="446">
        <f t="shared" si="1134"/>
        <v>40727298</v>
      </c>
      <c r="GM255" s="446">
        <f t="shared" si="1134"/>
        <v>6419756</v>
      </c>
      <c r="GN255" s="446">
        <f t="shared" si="1100"/>
        <v>362560</v>
      </c>
      <c r="GO255" s="446">
        <f t="shared" si="1135"/>
        <v>290758</v>
      </c>
      <c r="GP255" s="446">
        <f t="shared" si="1135"/>
        <v>606606</v>
      </c>
      <c r="GQ255" s="446">
        <f t="shared" si="1135"/>
        <v>0</v>
      </c>
      <c r="GR255" s="446"/>
      <c r="GS255" s="446"/>
      <c r="GT255" s="446"/>
      <c r="GU255" s="446"/>
      <c r="GV255" s="416"/>
      <c r="GW255" s="402"/>
      <c r="GX255" s="402"/>
      <c r="GY255" s="402"/>
      <c r="GZ255" s="402"/>
      <c r="HA255" s="402"/>
    </row>
    <row r="256" spans="1:209" ht="10.5" customHeight="1" x14ac:dyDescent="0.2">
      <c r="A256" s="417" t="str">
        <f t="shared" si="1019"/>
        <v>2020-21APRILY60</v>
      </c>
      <c r="B256" s="458" t="str">
        <f t="shared" si="1076"/>
        <v>2020-21</v>
      </c>
      <c r="C256" s="402" t="s">
        <v>664</v>
      </c>
      <c r="D256" s="458" t="str">
        <f t="shared" si="1086"/>
        <v>Y60</v>
      </c>
      <c r="E256" s="458" t="str">
        <f t="shared" si="1086"/>
        <v>Midlands</v>
      </c>
      <c r="F256" s="458" t="str">
        <f t="shared" si="1020"/>
        <v>Y60</v>
      </c>
      <c r="H256" s="463">
        <f t="shared" si="1087"/>
        <v>175563</v>
      </c>
      <c r="I256" s="463">
        <f t="shared" si="1087"/>
        <v>129771</v>
      </c>
      <c r="J256" s="463">
        <f t="shared" si="1087"/>
        <v>252877</v>
      </c>
      <c r="K256" s="463">
        <f t="shared" si="1022"/>
        <v>2</v>
      </c>
      <c r="L256" s="463">
        <f t="shared" si="1023"/>
        <v>1</v>
      </c>
      <c r="M256" s="463">
        <f t="shared" si="1024"/>
        <v>2</v>
      </c>
      <c r="N256" s="463">
        <f t="shared" si="1025"/>
        <v>3</v>
      </c>
      <c r="O256" s="463">
        <f t="shared" si="1026"/>
        <v>24</v>
      </c>
      <c r="P256" s="463">
        <f t="shared" si="1136"/>
        <v>551</v>
      </c>
      <c r="Q256" s="463">
        <f t="shared" si="1136"/>
        <v>1632</v>
      </c>
      <c r="R256" s="463">
        <f t="shared" si="1136"/>
        <v>1112</v>
      </c>
      <c r="S256" s="463">
        <f t="shared" si="1136"/>
        <v>150588</v>
      </c>
      <c r="T256" s="463">
        <f t="shared" si="1136"/>
        <v>10050</v>
      </c>
      <c r="U256" s="463">
        <f t="shared" si="1136"/>
        <v>4971</v>
      </c>
      <c r="V256" s="463">
        <f t="shared" si="1136"/>
        <v>67467</v>
      </c>
      <c r="W256" s="463">
        <f t="shared" si="1136"/>
        <v>50646</v>
      </c>
      <c r="X256" s="463">
        <f t="shared" si="1136"/>
        <v>2089</v>
      </c>
      <c r="Y256" s="463">
        <f t="shared" si="1136"/>
        <v>4128145</v>
      </c>
      <c r="Z256" s="463">
        <f t="shared" si="1028"/>
        <v>411</v>
      </c>
      <c r="AA256" s="463">
        <f t="shared" si="1029"/>
        <v>724</v>
      </c>
      <c r="AB256" s="463">
        <f t="shared" ref="AB256:AB287" si="1140">SUMIFS(AB$443:AB$10112,$B$443:$B$10112,$B256,$C$443:$C$10112,$C256,$D$443:$D$10112,$D256)</f>
        <v>3022573</v>
      </c>
      <c r="AC256" s="463">
        <f t="shared" si="1031"/>
        <v>608</v>
      </c>
      <c r="AD256" s="463">
        <f t="shared" si="1032"/>
        <v>1231</v>
      </c>
      <c r="AE256" s="463">
        <f t="shared" ref="AE256:AE287" si="1141">SUMIFS(AE$443:AE$10112,$B$443:$B$10112,$B256,$C$443:$C$10112,$C256,$D$443:$D$10112,$D256)</f>
        <v>55385587</v>
      </c>
      <c r="AF256" s="463">
        <f t="shared" si="1034"/>
        <v>821</v>
      </c>
      <c r="AG256" s="463">
        <f t="shared" si="1035"/>
        <v>1528</v>
      </c>
      <c r="AH256" s="463">
        <f t="shared" ref="AH256:AH287" si="1142">SUMIFS(AH$443:AH$10112,$B$443:$B$10112,$B256,$C$443:$C$10112,$C256,$D$443:$D$10112,$D256)</f>
        <v>82491125</v>
      </c>
      <c r="AI256" s="463">
        <f t="shared" si="1037"/>
        <v>1629</v>
      </c>
      <c r="AJ256" s="463">
        <f t="shared" si="1038"/>
        <v>3475</v>
      </c>
      <c r="AK256" s="463">
        <f t="shared" ref="AK256:AK287" si="1143">SUMIFS(AK$443:AK$10112,$B$443:$B$10112,$B256,$C$443:$C$10112,$C256,$D$443:$D$10112,$D256)</f>
        <v>3997159</v>
      </c>
      <c r="AL256" s="463">
        <f t="shared" si="1040"/>
        <v>1913</v>
      </c>
      <c r="AM256" s="463">
        <f t="shared" si="1041"/>
        <v>3870</v>
      </c>
      <c r="AN256" s="463"/>
      <c r="AO256" s="463"/>
      <c r="AP256" s="463"/>
      <c r="AQ256" s="463"/>
      <c r="AR256" s="463"/>
      <c r="AS256" s="463"/>
      <c r="AT256" s="463">
        <f t="shared" si="1137"/>
        <v>10778</v>
      </c>
      <c r="AU256" s="463">
        <f t="shared" si="1137"/>
        <v>1390</v>
      </c>
      <c r="AV256" s="463">
        <f t="shared" si="1137"/>
        <v>285</v>
      </c>
      <c r="AW256" s="463">
        <f t="shared" si="1137"/>
        <v>7</v>
      </c>
      <c r="AX256" s="463">
        <f t="shared" si="1137"/>
        <v>3819</v>
      </c>
      <c r="AY256" s="463">
        <f t="shared" si="1137"/>
        <v>5284</v>
      </c>
      <c r="AZ256" s="463">
        <f t="shared" si="1137"/>
        <v>3251</v>
      </c>
      <c r="BA256" s="463"/>
      <c r="BB256" s="463"/>
      <c r="BC256" s="463"/>
      <c r="BD256" s="463"/>
      <c r="BE256" s="463"/>
      <c r="BF256" s="463"/>
      <c r="BG256" s="463"/>
      <c r="BH256" s="463"/>
      <c r="BI256" s="463">
        <f t="shared" si="1138"/>
        <v>64117</v>
      </c>
      <c r="BJ256" s="463">
        <f t="shared" si="1138"/>
        <v>9473</v>
      </c>
      <c r="BK256" s="463">
        <f t="shared" si="1138"/>
        <v>66220</v>
      </c>
      <c r="BL256" s="463">
        <f t="shared" si="1138"/>
        <v>139810</v>
      </c>
      <c r="BM256" s="463">
        <f t="shared" si="1138"/>
        <v>18968</v>
      </c>
      <c r="BN256" s="463">
        <f t="shared" si="1138"/>
        <v>14722</v>
      </c>
      <c r="BO256" s="463">
        <f t="shared" si="1138"/>
        <v>9311</v>
      </c>
      <c r="BP256" s="463">
        <f t="shared" si="1138"/>
        <v>7344</v>
      </c>
      <c r="BQ256" s="463">
        <f t="shared" si="1138"/>
        <v>83426</v>
      </c>
      <c r="BR256" s="463">
        <f t="shared" si="1138"/>
        <v>70954</v>
      </c>
      <c r="BS256" s="463">
        <f t="shared" si="1138"/>
        <v>72197</v>
      </c>
      <c r="BT256" s="463">
        <f t="shared" si="1138"/>
        <v>52525</v>
      </c>
      <c r="BU256" s="463">
        <f t="shared" si="1138"/>
        <v>3810</v>
      </c>
      <c r="BV256" s="463">
        <f t="shared" si="1138"/>
        <v>2113</v>
      </c>
      <c r="BW256" s="463">
        <f t="shared" si="1102"/>
        <v>159</v>
      </c>
      <c r="BX256" s="463">
        <f t="shared" si="1102"/>
        <v>87160</v>
      </c>
      <c r="BY256" s="463">
        <f t="shared" si="1103"/>
        <v>548</v>
      </c>
      <c r="BZ256" s="463">
        <f t="shared" si="1104"/>
        <v>927</v>
      </c>
      <c r="CA256" s="463">
        <f t="shared" si="1105"/>
        <v>94</v>
      </c>
      <c r="CB256" s="463">
        <f t="shared" si="1105"/>
        <v>45865</v>
      </c>
      <c r="CC256" s="463">
        <f t="shared" si="1106"/>
        <v>488</v>
      </c>
      <c r="CD256" s="463">
        <f t="shared" si="1107"/>
        <v>774</v>
      </c>
      <c r="CE256" s="463">
        <f t="shared" si="1108"/>
        <v>9797</v>
      </c>
      <c r="CF256" s="463">
        <f t="shared" si="1108"/>
        <v>3995120</v>
      </c>
      <c r="CG256" s="463">
        <f t="shared" si="1109"/>
        <v>408</v>
      </c>
      <c r="CH256" s="463">
        <f t="shared" si="1110"/>
        <v>719</v>
      </c>
      <c r="CI256" s="463">
        <f t="shared" si="1111"/>
        <v>3791</v>
      </c>
      <c r="CJ256" s="463">
        <f t="shared" si="1111"/>
        <v>2732237</v>
      </c>
      <c r="CK256" s="463">
        <f t="shared" si="1112"/>
        <v>721</v>
      </c>
      <c r="CL256" s="463">
        <f t="shared" si="1113"/>
        <v>1285</v>
      </c>
      <c r="CM256" s="463">
        <f t="shared" si="1114"/>
        <v>977</v>
      </c>
      <c r="CN256" s="463">
        <f t="shared" si="1114"/>
        <v>746511</v>
      </c>
      <c r="CO256" s="463">
        <f t="shared" si="1115"/>
        <v>764</v>
      </c>
      <c r="CP256" s="463">
        <f t="shared" si="1116"/>
        <v>1594</v>
      </c>
      <c r="CQ256" s="463">
        <f t="shared" si="1117"/>
        <v>62699</v>
      </c>
      <c r="CR256" s="463">
        <f t="shared" si="1117"/>
        <v>51906839</v>
      </c>
      <c r="CS256" s="463">
        <f t="shared" si="1118"/>
        <v>828</v>
      </c>
      <c r="CT256" s="463">
        <f t="shared" si="1119"/>
        <v>1542</v>
      </c>
      <c r="CU256" s="463">
        <f t="shared" si="1120"/>
        <v>2837</v>
      </c>
      <c r="CV256" s="463">
        <f t="shared" si="1120"/>
        <v>5513419</v>
      </c>
      <c r="CW256" s="463">
        <f t="shared" si="1121"/>
        <v>1943</v>
      </c>
      <c r="CX256" s="463">
        <f t="shared" si="1122"/>
        <v>4165</v>
      </c>
      <c r="CY256" s="463">
        <f t="shared" si="1123"/>
        <v>717</v>
      </c>
      <c r="CZ256" s="463">
        <f t="shared" si="1123"/>
        <v>1251194</v>
      </c>
      <c r="DA256" s="463">
        <f t="shared" si="1124"/>
        <v>1745</v>
      </c>
      <c r="DB256" s="463">
        <f t="shared" si="1125"/>
        <v>3943</v>
      </c>
      <c r="DC256" s="463">
        <f t="shared" si="1126"/>
        <v>3188</v>
      </c>
      <c r="DD256" s="463">
        <f t="shared" si="1126"/>
        <v>9909720</v>
      </c>
      <c r="DE256" s="463">
        <f t="shared" si="1127"/>
        <v>3108</v>
      </c>
      <c r="DF256" s="463">
        <f t="shared" si="1128"/>
        <v>5956</v>
      </c>
      <c r="DG256" s="463">
        <f t="shared" si="1129"/>
        <v>354</v>
      </c>
      <c r="DH256" s="463">
        <f t="shared" si="1129"/>
        <v>806203</v>
      </c>
      <c r="DI256" s="463">
        <f t="shared" si="1130"/>
        <v>2277</v>
      </c>
      <c r="DJ256" s="463">
        <f t="shared" si="1131"/>
        <v>4877</v>
      </c>
      <c r="DK256" s="463">
        <f t="shared" si="1132"/>
        <v>726</v>
      </c>
      <c r="DL256" s="463">
        <f t="shared" si="1091"/>
        <v>203199</v>
      </c>
      <c r="DM256" s="463">
        <f t="shared" si="1045"/>
        <v>280</v>
      </c>
      <c r="DN256" s="463">
        <f t="shared" si="1046"/>
        <v>471</v>
      </c>
      <c r="DO256" s="463">
        <f t="shared" si="1092"/>
        <v>5850</v>
      </c>
      <c r="DP256" s="463">
        <f t="shared" si="1092"/>
        <v>180186</v>
      </c>
      <c r="DQ256" s="463">
        <f t="shared" si="1048"/>
        <v>31</v>
      </c>
      <c r="DR256" s="463">
        <f t="shared" si="1049"/>
        <v>61</v>
      </c>
      <c r="DS256" s="463">
        <f t="shared" si="1093"/>
        <v>137</v>
      </c>
      <c r="DT256" s="463">
        <f t="shared" si="1093"/>
        <v>106122</v>
      </c>
      <c r="DU256" s="463">
        <f t="shared" si="1094"/>
        <v>775</v>
      </c>
      <c r="DV256" s="463">
        <f t="shared" si="1095"/>
        <v>1386</v>
      </c>
      <c r="DW256" s="463">
        <f t="shared" si="1096"/>
        <v>131</v>
      </c>
      <c r="DX256" s="463"/>
      <c r="DY256" s="463"/>
      <c r="DZ256" s="463"/>
      <c r="EA256" s="463"/>
      <c r="EB256" s="463"/>
      <c r="EC256" s="463"/>
      <c r="ED256" s="463"/>
      <c r="EE256" s="463"/>
      <c r="EF256" s="463"/>
      <c r="EG256" s="463" t="s">
        <v>152</v>
      </c>
      <c r="EH256" s="463" t="s">
        <v>152</v>
      </c>
      <c r="EI256" s="463">
        <f t="shared" si="1133"/>
        <v>2663</v>
      </c>
      <c r="EJ256" s="446"/>
      <c r="EK256" s="446"/>
      <c r="EL256" s="446"/>
      <c r="EM256" s="446"/>
      <c r="EN256" s="446"/>
      <c r="EO256" s="446"/>
      <c r="EP256" s="446"/>
      <c r="EQ256" s="446"/>
      <c r="ER256" s="446"/>
      <c r="ES256" s="446"/>
      <c r="ET256" s="446"/>
      <c r="EU256" s="446"/>
      <c r="EV256" s="446"/>
      <c r="EW256" s="446"/>
      <c r="EX256" s="446"/>
      <c r="EY256" s="446"/>
      <c r="EZ256" s="447"/>
      <c r="FA256" s="446">
        <f t="shared" si="1062"/>
        <v>4</v>
      </c>
      <c r="FB256" s="417">
        <f t="shared" si="1078"/>
        <v>2020</v>
      </c>
      <c r="FC256" s="448">
        <f t="shared" si="1079"/>
        <v>43922</v>
      </c>
      <c r="FD256" s="449">
        <f t="shared" si="1063"/>
        <v>30</v>
      </c>
      <c r="FE256" s="450"/>
      <c r="FF256" s="451">
        <f t="shared" si="1098"/>
        <v>0.61585430045267919</v>
      </c>
      <c r="FG256" s="450"/>
      <c r="FH256" s="452">
        <f t="shared" ref="FH256:FH287" si="1144">IFERROR(BM256/HLOOKUP(FH$3,$T$5:$X$10112,ROW()-4,0),"-")</f>
        <v>1.8873631840796019</v>
      </c>
      <c r="FI256" s="452">
        <f t="shared" ref="FI256:FI287" si="1145">IFERROR(BN256/HLOOKUP(FI$3,$T$5:$X$10112,ROW()-4,0),"-")</f>
        <v>1.4648756218905472</v>
      </c>
      <c r="FJ256" s="452">
        <f t="shared" ref="FJ256:FJ287" si="1146">IFERROR(BO256/HLOOKUP(FJ$3,$T$5:$X$10112,ROW()-4,0),"-")</f>
        <v>1.8730637698652182</v>
      </c>
      <c r="FK256" s="452">
        <f t="shared" ref="FK256:FK287" si="1147">IFERROR(BP256/HLOOKUP(FK$3,$T$5:$X$10112,ROW()-4,0),"-")</f>
        <v>1.4773687386843692</v>
      </c>
      <c r="FL256" s="452">
        <f t="shared" ref="FL256:FL287" si="1148">IFERROR(BQ256/HLOOKUP(FL$3,$T$5:$X$10112,ROW()-4,0),"-")</f>
        <v>1.2365452739858005</v>
      </c>
      <c r="FM256" s="452">
        <f t="shared" ref="FM256:FM287" si="1149">IFERROR(BR256/HLOOKUP(FM$3,$T$5:$X$10112,ROW()-4,0),"-")</f>
        <v>1.0516845272503594</v>
      </c>
      <c r="FN256" s="452">
        <f t="shared" ref="FN256:FN287" si="1150">IFERROR(BS256/HLOOKUP(FN$3,$T$5:$X$10112,ROW()-4,0),"-")</f>
        <v>1.4255222524977293</v>
      </c>
      <c r="FO256" s="452">
        <f t="shared" ref="FO256:FO287" si="1151">IFERROR(BT256/HLOOKUP(FO$3,$T$5:$X$10112,ROW()-4,0),"-")</f>
        <v>1.0371006594795245</v>
      </c>
      <c r="FP256" s="452">
        <f t="shared" ref="FP256:FP287" si="1152">IFERROR(BU256/HLOOKUP(FP$3,$T$5:$X$10112,ROW()-4,0),"-")</f>
        <v>1.8238391574916228</v>
      </c>
      <c r="FQ256" s="452">
        <f t="shared" ref="FQ256:FQ287" si="1153">IFERROR(BV256/HLOOKUP(FQ$3,$T$5:$X$10112,ROW()-4,0),"-")</f>
        <v>1.0114887505983725</v>
      </c>
      <c r="FR256" s="453"/>
      <c r="FS256" s="446">
        <f t="shared" si="1139"/>
        <v>186113</v>
      </c>
      <c r="FT256" s="446">
        <f t="shared" si="1139"/>
        <v>242455</v>
      </c>
      <c r="FU256" s="446">
        <f t="shared" si="1139"/>
        <v>372226</v>
      </c>
      <c r="FV256" s="446">
        <f t="shared" si="1139"/>
        <v>3117741</v>
      </c>
      <c r="FW256" s="446">
        <f t="shared" si="1139"/>
        <v>7271292</v>
      </c>
      <c r="FX256" s="446">
        <f t="shared" si="1139"/>
        <v>6117764</v>
      </c>
      <c r="FY256" s="446">
        <f t="shared" si="1139"/>
        <v>103067962</v>
      </c>
      <c r="FZ256" s="446">
        <f t="shared" si="1139"/>
        <v>175985594</v>
      </c>
      <c r="GA256" s="446">
        <f t="shared" si="1139"/>
        <v>8083853</v>
      </c>
      <c r="GB256" s="446"/>
      <c r="GC256" s="446"/>
      <c r="GD256" s="446">
        <f t="shared" si="1134"/>
        <v>147393</v>
      </c>
      <c r="GE256" s="446">
        <f t="shared" si="1134"/>
        <v>72750</v>
      </c>
      <c r="GF256" s="446">
        <f t="shared" si="1134"/>
        <v>7048929</v>
      </c>
      <c r="GG256" s="446">
        <f t="shared" si="1134"/>
        <v>4872146</v>
      </c>
      <c r="GH256" s="446">
        <f t="shared" si="1134"/>
        <v>1557747</v>
      </c>
      <c r="GI256" s="446">
        <f t="shared" si="1134"/>
        <v>96669970</v>
      </c>
      <c r="GJ256" s="446">
        <f t="shared" si="1134"/>
        <v>11815970</v>
      </c>
      <c r="GK256" s="446">
        <f t="shared" si="1134"/>
        <v>2827381</v>
      </c>
      <c r="GL256" s="446">
        <f t="shared" si="1134"/>
        <v>18987984</v>
      </c>
      <c r="GM256" s="446">
        <f t="shared" si="1134"/>
        <v>1726389</v>
      </c>
      <c r="GN256" s="446">
        <f t="shared" si="1100"/>
        <v>189907</v>
      </c>
      <c r="GO256" s="446">
        <f t="shared" si="1135"/>
        <v>341892</v>
      </c>
      <c r="GP256" s="446">
        <f t="shared" si="1135"/>
        <v>358362</v>
      </c>
      <c r="GQ256" s="446">
        <f t="shared" si="1135"/>
        <v>0</v>
      </c>
      <c r="GR256" s="446"/>
      <c r="GS256" s="446"/>
      <c r="GT256" s="446"/>
      <c r="GU256" s="446"/>
      <c r="GV256" s="416"/>
      <c r="GW256" s="402"/>
      <c r="GX256" s="402"/>
      <c r="GY256" s="402"/>
      <c r="GZ256" s="402"/>
      <c r="HA256" s="402"/>
    </row>
    <row r="257" spans="1:209" ht="10.5" customHeight="1" x14ac:dyDescent="0.2">
      <c r="A257" s="417" t="str">
        <f t="shared" si="1019"/>
        <v>2020-21MAYY60</v>
      </c>
      <c r="B257" s="458" t="str">
        <f t="shared" si="1076"/>
        <v>2020-21</v>
      </c>
      <c r="C257" s="402" t="s">
        <v>668</v>
      </c>
      <c r="D257" s="458" t="str">
        <f t="shared" ref="D257:E272" si="1154">D256</f>
        <v>Y60</v>
      </c>
      <c r="E257" s="458" t="str">
        <f t="shared" si="1154"/>
        <v>Midlands</v>
      </c>
      <c r="F257" s="458" t="str">
        <f t="shared" si="1020"/>
        <v>Y60</v>
      </c>
      <c r="H257" s="463">
        <f t="shared" si="1087"/>
        <v>170866</v>
      </c>
      <c r="I257" s="463">
        <f t="shared" si="1087"/>
        <v>120938</v>
      </c>
      <c r="J257" s="463">
        <f t="shared" si="1087"/>
        <v>172401</v>
      </c>
      <c r="K257" s="463">
        <f t="shared" si="1022"/>
        <v>1</v>
      </c>
      <c r="L257" s="463">
        <f t="shared" si="1023"/>
        <v>1</v>
      </c>
      <c r="M257" s="463">
        <f t="shared" si="1024"/>
        <v>1</v>
      </c>
      <c r="N257" s="463">
        <f t="shared" si="1025"/>
        <v>2</v>
      </c>
      <c r="O257" s="463">
        <f t="shared" si="1026"/>
        <v>5</v>
      </c>
      <c r="P257" s="463">
        <f t="shared" si="1136"/>
        <v>697</v>
      </c>
      <c r="Q257" s="463">
        <f t="shared" si="1136"/>
        <v>2069</v>
      </c>
      <c r="R257" s="463">
        <f t="shared" si="1136"/>
        <v>1265</v>
      </c>
      <c r="S257" s="463">
        <f t="shared" si="1136"/>
        <v>149157</v>
      </c>
      <c r="T257" s="463">
        <f t="shared" si="1136"/>
        <v>9783</v>
      </c>
      <c r="U257" s="463">
        <f t="shared" si="1136"/>
        <v>5338</v>
      </c>
      <c r="V257" s="463">
        <f t="shared" si="1136"/>
        <v>66790</v>
      </c>
      <c r="W257" s="463">
        <f t="shared" si="1136"/>
        <v>51396</v>
      </c>
      <c r="X257" s="463">
        <f t="shared" si="1136"/>
        <v>2517</v>
      </c>
      <c r="Y257" s="463">
        <f t="shared" si="1136"/>
        <v>3902667</v>
      </c>
      <c r="Z257" s="463">
        <f t="shared" si="1028"/>
        <v>399</v>
      </c>
      <c r="AA257" s="463">
        <f t="shared" si="1029"/>
        <v>694</v>
      </c>
      <c r="AB257" s="463">
        <f t="shared" si="1140"/>
        <v>3029912</v>
      </c>
      <c r="AC257" s="463">
        <f t="shared" si="1031"/>
        <v>568</v>
      </c>
      <c r="AD257" s="463">
        <f t="shared" si="1032"/>
        <v>1127</v>
      </c>
      <c r="AE257" s="463">
        <f t="shared" si="1141"/>
        <v>49394426</v>
      </c>
      <c r="AF257" s="463">
        <f t="shared" si="1034"/>
        <v>740</v>
      </c>
      <c r="AG257" s="463">
        <f t="shared" si="1035"/>
        <v>1356</v>
      </c>
      <c r="AH257" s="463">
        <f t="shared" si="1142"/>
        <v>62066895</v>
      </c>
      <c r="AI257" s="463">
        <f t="shared" si="1037"/>
        <v>1208</v>
      </c>
      <c r="AJ257" s="463">
        <f t="shared" si="1038"/>
        <v>2416</v>
      </c>
      <c r="AK257" s="463">
        <f t="shared" si="1143"/>
        <v>4093752</v>
      </c>
      <c r="AL257" s="463">
        <f t="shared" si="1040"/>
        <v>1626</v>
      </c>
      <c r="AM257" s="463">
        <f t="shared" si="1041"/>
        <v>3264</v>
      </c>
      <c r="AN257" s="463"/>
      <c r="AO257" s="463"/>
      <c r="AP257" s="463"/>
      <c r="AQ257" s="463"/>
      <c r="AR257" s="463"/>
      <c r="AS257" s="463"/>
      <c r="AT257" s="463">
        <f t="shared" si="1137"/>
        <v>7272</v>
      </c>
      <c r="AU257" s="463">
        <f t="shared" si="1137"/>
        <v>646</v>
      </c>
      <c r="AV257" s="463">
        <f t="shared" si="1137"/>
        <v>246</v>
      </c>
      <c r="AW257" s="463">
        <f t="shared" si="1137"/>
        <v>4</v>
      </c>
      <c r="AX257" s="463">
        <f t="shared" si="1137"/>
        <v>2809</v>
      </c>
      <c r="AY257" s="463">
        <f t="shared" si="1137"/>
        <v>3571</v>
      </c>
      <c r="AZ257" s="463">
        <f t="shared" si="1137"/>
        <v>3272</v>
      </c>
      <c r="BA257" s="463"/>
      <c r="BB257" s="463"/>
      <c r="BC257" s="463"/>
      <c r="BD257" s="463"/>
      <c r="BE257" s="463"/>
      <c r="BF257" s="463"/>
      <c r="BG257" s="463"/>
      <c r="BH257" s="463"/>
      <c r="BI257" s="463">
        <f t="shared" si="1138"/>
        <v>73397</v>
      </c>
      <c r="BJ257" s="463">
        <f t="shared" si="1138"/>
        <v>10208</v>
      </c>
      <c r="BK257" s="463">
        <f t="shared" si="1138"/>
        <v>58280</v>
      </c>
      <c r="BL257" s="463">
        <f t="shared" si="1138"/>
        <v>141885</v>
      </c>
      <c r="BM257" s="463">
        <f t="shared" si="1138"/>
        <v>18476</v>
      </c>
      <c r="BN257" s="463">
        <f t="shared" si="1138"/>
        <v>14252</v>
      </c>
      <c r="BO257" s="463">
        <f t="shared" si="1138"/>
        <v>10072</v>
      </c>
      <c r="BP257" s="463">
        <f t="shared" si="1138"/>
        <v>7932</v>
      </c>
      <c r="BQ257" s="463">
        <f t="shared" si="1138"/>
        <v>82531</v>
      </c>
      <c r="BR257" s="463">
        <f t="shared" si="1138"/>
        <v>70489</v>
      </c>
      <c r="BS257" s="463">
        <f t="shared" si="1138"/>
        <v>71021</v>
      </c>
      <c r="BT257" s="463">
        <f t="shared" si="1138"/>
        <v>53477</v>
      </c>
      <c r="BU257" s="463">
        <f t="shared" si="1138"/>
        <v>4131</v>
      </c>
      <c r="BV257" s="463">
        <f t="shared" si="1138"/>
        <v>2501</v>
      </c>
      <c r="BW257" s="463">
        <f t="shared" si="1102"/>
        <v>83</v>
      </c>
      <c r="BX257" s="463">
        <f t="shared" si="1102"/>
        <v>45563</v>
      </c>
      <c r="BY257" s="463">
        <f t="shared" si="1103"/>
        <v>549</v>
      </c>
      <c r="BZ257" s="463">
        <f t="shared" si="1104"/>
        <v>919</v>
      </c>
      <c r="CA257" s="463">
        <f t="shared" si="1105"/>
        <v>82</v>
      </c>
      <c r="CB257" s="463">
        <f t="shared" si="1105"/>
        <v>40268</v>
      </c>
      <c r="CC257" s="463">
        <f t="shared" si="1106"/>
        <v>491</v>
      </c>
      <c r="CD257" s="463">
        <f t="shared" si="1107"/>
        <v>789</v>
      </c>
      <c r="CE257" s="463">
        <f t="shared" si="1108"/>
        <v>9618</v>
      </c>
      <c r="CF257" s="463">
        <f t="shared" si="1108"/>
        <v>3816836</v>
      </c>
      <c r="CG257" s="463">
        <f t="shared" si="1109"/>
        <v>397</v>
      </c>
      <c r="CH257" s="463">
        <f t="shared" si="1110"/>
        <v>691</v>
      </c>
      <c r="CI257" s="463">
        <f t="shared" si="1111"/>
        <v>3377</v>
      </c>
      <c r="CJ257" s="463">
        <f t="shared" si="1111"/>
        <v>2279376</v>
      </c>
      <c r="CK257" s="463">
        <f t="shared" si="1112"/>
        <v>675</v>
      </c>
      <c r="CL257" s="463">
        <f t="shared" si="1113"/>
        <v>1191</v>
      </c>
      <c r="CM257" s="463">
        <f t="shared" si="1114"/>
        <v>1208</v>
      </c>
      <c r="CN257" s="463">
        <f t="shared" si="1114"/>
        <v>766856</v>
      </c>
      <c r="CO257" s="463">
        <f t="shared" si="1115"/>
        <v>635</v>
      </c>
      <c r="CP257" s="463">
        <f t="shared" si="1116"/>
        <v>1348</v>
      </c>
      <c r="CQ257" s="463">
        <f t="shared" si="1117"/>
        <v>62205</v>
      </c>
      <c r="CR257" s="463">
        <f t="shared" si="1117"/>
        <v>46348194</v>
      </c>
      <c r="CS257" s="463">
        <f t="shared" si="1118"/>
        <v>745</v>
      </c>
      <c r="CT257" s="463">
        <f t="shared" si="1119"/>
        <v>1365</v>
      </c>
      <c r="CU257" s="463">
        <f t="shared" si="1120"/>
        <v>3268</v>
      </c>
      <c r="CV257" s="463">
        <f t="shared" si="1120"/>
        <v>5495219</v>
      </c>
      <c r="CW257" s="463">
        <f t="shared" si="1121"/>
        <v>1682</v>
      </c>
      <c r="CX257" s="463">
        <f t="shared" si="1122"/>
        <v>3487</v>
      </c>
      <c r="CY257" s="463">
        <f t="shared" si="1123"/>
        <v>916</v>
      </c>
      <c r="CZ257" s="463">
        <f t="shared" si="1123"/>
        <v>1320351</v>
      </c>
      <c r="DA257" s="463">
        <f t="shared" si="1124"/>
        <v>1441</v>
      </c>
      <c r="DB257" s="463">
        <f t="shared" si="1125"/>
        <v>3314</v>
      </c>
      <c r="DC257" s="463">
        <f t="shared" si="1126"/>
        <v>3869</v>
      </c>
      <c r="DD257" s="463">
        <f t="shared" si="1126"/>
        <v>11381649</v>
      </c>
      <c r="DE257" s="463">
        <f t="shared" si="1127"/>
        <v>2942</v>
      </c>
      <c r="DF257" s="463">
        <f t="shared" si="1128"/>
        <v>5762</v>
      </c>
      <c r="DG257" s="463">
        <f t="shared" si="1129"/>
        <v>384</v>
      </c>
      <c r="DH257" s="463">
        <f t="shared" si="1129"/>
        <v>1012329</v>
      </c>
      <c r="DI257" s="463">
        <f t="shared" si="1130"/>
        <v>2636</v>
      </c>
      <c r="DJ257" s="463">
        <f t="shared" si="1131"/>
        <v>5527</v>
      </c>
      <c r="DK257" s="463">
        <f t="shared" si="1132"/>
        <v>569</v>
      </c>
      <c r="DL257" s="463">
        <f t="shared" si="1091"/>
        <v>164536</v>
      </c>
      <c r="DM257" s="463">
        <f t="shared" si="1045"/>
        <v>289</v>
      </c>
      <c r="DN257" s="463">
        <f t="shared" si="1046"/>
        <v>489</v>
      </c>
      <c r="DO257" s="463">
        <f t="shared" si="1092"/>
        <v>5578</v>
      </c>
      <c r="DP257" s="463">
        <f t="shared" si="1092"/>
        <v>175896</v>
      </c>
      <c r="DQ257" s="463">
        <f t="shared" si="1048"/>
        <v>32</v>
      </c>
      <c r="DR257" s="463">
        <f t="shared" si="1049"/>
        <v>58</v>
      </c>
      <c r="DS257" s="463">
        <f t="shared" si="1093"/>
        <v>171</v>
      </c>
      <c r="DT257" s="463">
        <f t="shared" si="1093"/>
        <v>124551</v>
      </c>
      <c r="DU257" s="463">
        <f t="shared" si="1094"/>
        <v>728</v>
      </c>
      <c r="DV257" s="463">
        <f t="shared" si="1095"/>
        <v>1396</v>
      </c>
      <c r="DW257" s="463">
        <f t="shared" si="1096"/>
        <v>158</v>
      </c>
      <c r="DX257" s="463"/>
      <c r="DY257" s="463"/>
      <c r="DZ257" s="463"/>
      <c r="EA257" s="463"/>
      <c r="EB257" s="463"/>
      <c r="EC257" s="463"/>
      <c r="ED257" s="463"/>
      <c r="EE257" s="463"/>
      <c r="EF257" s="463"/>
      <c r="EG257" s="463" t="s">
        <v>152</v>
      </c>
      <c r="EH257" s="463" t="s">
        <v>152</v>
      </c>
      <c r="EI257" s="463">
        <f t="shared" si="1133"/>
        <v>3348</v>
      </c>
      <c r="EJ257" s="446"/>
      <c r="EK257" s="446"/>
      <c r="EL257" s="446"/>
      <c r="EM257" s="446"/>
      <c r="EN257" s="446"/>
      <c r="EO257" s="446"/>
      <c r="EP257" s="446"/>
      <c r="EQ257" s="446"/>
      <c r="ER257" s="446"/>
      <c r="ES257" s="446"/>
      <c r="ET257" s="446"/>
      <c r="EU257" s="446"/>
      <c r="EV257" s="446"/>
      <c r="EW257" s="446"/>
      <c r="EX257" s="446"/>
      <c r="EY257" s="446"/>
      <c r="EZ257" s="447"/>
      <c r="FA257" s="446">
        <f t="shared" si="1062"/>
        <v>5</v>
      </c>
      <c r="FB257" s="417">
        <f t="shared" si="1078"/>
        <v>2020</v>
      </c>
      <c r="FC257" s="448">
        <f t="shared" si="1079"/>
        <v>43952</v>
      </c>
      <c r="FD257" s="449">
        <f t="shared" si="1063"/>
        <v>31</v>
      </c>
      <c r="FE257" s="450"/>
      <c r="FF257" s="451">
        <f t="shared" si="1098"/>
        <v>0.61391151221659701</v>
      </c>
      <c r="FG257" s="450"/>
      <c r="FH257" s="452">
        <f t="shared" si="1144"/>
        <v>1.8885822344883982</v>
      </c>
      <c r="FI257" s="452">
        <f t="shared" si="1145"/>
        <v>1.4568128385975672</v>
      </c>
      <c r="FJ257" s="452">
        <f t="shared" si="1146"/>
        <v>1.8868490071187711</v>
      </c>
      <c r="FK257" s="452">
        <f t="shared" si="1147"/>
        <v>1.485949793930311</v>
      </c>
      <c r="FL257" s="452">
        <f t="shared" si="1148"/>
        <v>1.2356789938613566</v>
      </c>
      <c r="FM257" s="452">
        <f t="shared" si="1149"/>
        <v>1.0553825422967511</v>
      </c>
      <c r="FN257" s="452">
        <f t="shared" si="1150"/>
        <v>1.38183905362285</v>
      </c>
      <c r="FO257" s="452">
        <f t="shared" si="1151"/>
        <v>1.0404895322593197</v>
      </c>
      <c r="FP257" s="452">
        <f t="shared" si="1152"/>
        <v>1.6412395709177592</v>
      </c>
      <c r="FQ257" s="452">
        <f t="shared" si="1153"/>
        <v>0.99364322606277311</v>
      </c>
      <c r="FR257" s="453"/>
      <c r="FS257" s="446">
        <f t="shared" si="1139"/>
        <v>175963</v>
      </c>
      <c r="FT257" s="446">
        <f t="shared" si="1139"/>
        <v>175963</v>
      </c>
      <c r="FU257" s="446">
        <f t="shared" si="1139"/>
        <v>296901</v>
      </c>
      <c r="FV257" s="446">
        <f t="shared" si="1139"/>
        <v>627051</v>
      </c>
      <c r="FW257" s="446">
        <f t="shared" si="1139"/>
        <v>6792928</v>
      </c>
      <c r="FX257" s="446">
        <f t="shared" si="1139"/>
        <v>6016485</v>
      </c>
      <c r="FY257" s="446">
        <f t="shared" si="1139"/>
        <v>90534184</v>
      </c>
      <c r="FZ257" s="446">
        <f t="shared" si="1139"/>
        <v>124149774</v>
      </c>
      <c r="GA257" s="446">
        <f t="shared" si="1139"/>
        <v>8216277</v>
      </c>
      <c r="GB257" s="446"/>
      <c r="GC257" s="446"/>
      <c r="GD257" s="446">
        <f t="shared" si="1134"/>
        <v>76277</v>
      </c>
      <c r="GE257" s="446">
        <f t="shared" si="1134"/>
        <v>64720</v>
      </c>
      <c r="GF257" s="446">
        <f t="shared" si="1134"/>
        <v>6645316</v>
      </c>
      <c r="GG257" s="446">
        <f t="shared" si="1134"/>
        <v>4022622</v>
      </c>
      <c r="GH257" s="446">
        <f t="shared" si="1134"/>
        <v>1628281</v>
      </c>
      <c r="GI257" s="446">
        <f t="shared" si="1134"/>
        <v>84906594</v>
      </c>
      <c r="GJ257" s="446">
        <f t="shared" si="1134"/>
        <v>11394088</v>
      </c>
      <c r="GK257" s="446">
        <f t="shared" si="1134"/>
        <v>3035952</v>
      </c>
      <c r="GL257" s="446">
        <f t="shared" si="1134"/>
        <v>22293831</v>
      </c>
      <c r="GM257" s="446">
        <f t="shared" si="1134"/>
        <v>2122478</v>
      </c>
      <c r="GN257" s="446">
        <f t="shared" si="1100"/>
        <v>238741</v>
      </c>
      <c r="GO257" s="446">
        <f t="shared" si="1135"/>
        <v>278519</v>
      </c>
      <c r="GP257" s="446">
        <f t="shared" si="1135"/>
        <v>321950</v>
      </c>
      <c r="GQ257" s="446">
        <f t="shared" si="1135"/>
        <v>0</v>
      </c>
      <c r="GR257" s="446"/>
      <c r="GS257" s="446"/>
      <c r="GT257" s="446"/>
      <c r="GU257" s="446"/>
      <c r="GV257" s="416"/>
      <c r="GW257" s="402"/>
      <c r="GX257" s="402"/>
      <c r="GY257" s="402"/>
      <c r="GZ257" s="402"/>
      <c r="HA257" s="402"/>
    </row>
    <row r="258" spans="1:209" ht="10.5" customHeight="1" x14ac:dyDescent="0.2">
      <c r="A258" s="417" t="str">
        <f t="shared" si="1019"/>
        <v>2020-21JUNEY60</v>
      </c>
      <c r="B258" s="458" t="str">
        <f t="shared" si="1076"/>
        <v>2020-21</v>
      </c>
      <c r="C258" s="402" t="s">
        <v>671</v>
      </c>
      <c r="D258" s="458" t="str">
        <f t="shared" si="1154"/>
        <v>Y60</v>
      </c>
      <c r="E258" s="458" t="str">
        <f t="shared" si="1154"/>
        <v>Midlands</v>
      </c>
      <c r="F258" s="458" t="str">
        <f t="shared" si="1020"/>
        <v>Y60</v>
      </c>
      <c r="H258" s="463">
        <f t="shared" si="1087"/>
        <v>173859</v>
      </c>
      <c r="I258" s="463">
        <f t="shared" si="1087"/>
        <v>124608</v>
      </c>
      <c r="J258" s="463">
        <f t="shared" si="1087"/>
        <v>295169</v>
      </c>
      <c r="K258" s="463">
        <f t="shared" si="1022"/>
        <v>2</v>
      </c>
      <c r="L258" s="463">
        <f t="shared" si="1023"/>
        <v>1</v>
      </c>
      <c r="M258" s="463">
        <f t="shared" si="1024"/>
        <v>2</v>
      </c>
      <c r="N258" s="463">
        <f t="shared" si="1025"/>
        <v>3</v>
      </c>
      <c r="O258" s="463">
        <f t="shared" si="1026"/>
        <v>16</v>
      </c>
      <c r="P258" s="463">
        <f t="shared" si="1136"/>
        <v>685</v>
      </c>
      <c r="Q258" s="463">
        <f t="shared" si="1136"/>
        <v>2167</v>
      </c>
      <c r="R258" s="463">
        <f t="shared" si="1136"/>
        <v>1036</v>
      </c>
      <c r="S258" s="463">
        <f t="shared" si="1136"/>
        <v>149109</v>
      </c>
      <c r="T258" s="463">
        <f t="shared" si="1136"/>
        <v>9911</v>
      </c>
      <c r="U258" s="463">
        <f t="shared" si="1136"/>
        <v>5673</v>
      </c>
      <c r="V258" s="463">
        <f t="shared" si="1136"/>
        <v>69424</v>
      </c>
      <c r="W258" s="463">
        <f t="shared" si="1136"/>
        <v>48209</v>
      </c>
      <c r="X258" s="463">
        <f t="shared" si="1136"/>
        <v>2222</v>
      </c>
      <c r="Y258" s="463">
        <f t="shared" si="1136"/>
        <v>3969137</v>
      </c>
      <c r="Z258" s="463">
        <f t="shared" si="1028"/>
        <v>400</v>
      </c>
      <c r="AA258" s="463">
        <f t="shared" si="1029"/>
        <v>686</v>
      </c>
      <c r="AB258" s="463">
        <f t="shared" si="1140"/>
        <v>3414581</v>
      </c>
      <c r="AC258" s="463">
        <f t="shared" si="1031"/>
        <v>602</v>
      </c>
      <c r="AD258" s="463">
        <f t="shared" si="1032"/>
        <v>1193</v>
      </c>
      <c r="AE258" s="463">
        <f t="shared" si="1141"/>
        <v>56362720</v>
      </c>
      <c r="AF258" s="463">
        <f t="shared" si="1034"/>
        <v>812</v>
      </c>
      <c r="AG258" s="463">
        <f t="shared" si="1035"/>
        <v>1518</v>
      </c>
      <c r="AH258" s="463">
        <f t="shared" si="1142"/>
        <v>69872776</v>
      </c>
      <c r="AI258" s="463">
        <f t="shared" si="1037"/>
        <v>1449</v>
      </c>
      <c r="AJ258" s="463">
        <f t="shared" si="1038"/>
        <v>3083</v>
      </c>
      <c r="AK258" s="463">
        <f t="shared" si="1143"/>
        <v>4155429</v>
      </c>
      <c r="AL258" s="463">
        <f t="shared" si="1040"/>
        <v>1870</v>
      </c>
      <c r="AM258" s="463">
        <f t="shared" si="1041"/>
        <v>3803</v>
      </c>
      <c r="AN258" s="463"/>
      <c r="AO258" s="463"/>
      <c r="AP258" s="463"/>
      <c r="AQ258" s="463"/>
      <c r="AR258" s="463"/>
      <c r="AS258" s="463"/>
      <c r="AT258" s="463">
        <f t="shared" si="1137"/>
        <v>7825</v>
      </c>
      <c r="AU258" s="463">
        <f t="shared" si="1137"/>
        <v>858</v>
      </c>
      <c r="AV258" s="463">
        <f t="shared" si="1137"/>
        <v>525</v>
      </c>
      <c r="AW258" s="463">
        <f t="shared" si="1137"/>
        <v>5</v>
      </c>
      <c r="AX258" s="463">
        <f t="shared" si="1137"/>
        <v>2617</v>
      </c>
      <c r="AY258" s="463">
        <f t="shared" si="1137"/>
        <v>3825</v>
      </c>
      <c r="AZ258" s="463">
        <f t="shared" si="1137"/>
        <v>3255</v>
      </c>
      <c r="BA258" s="463"/>
      <c r="BB258" s="463"/>
      <c r="BC258" s="463"/>
      <c r="BD258" s="463"/>
      <c r="BE258" s="463"/>
      <c r="BF258" s="463"/>
      <c r="BG258" s="463"/>
      <c r="BH258" s="463"/>
      <c r="BI258" s="463">
        <f t="shared" si="1138"/>
        <v>76616</v>
      </c>
      <c r="BJ258" s="463">
        <f t="shared" si="1138"/>
        <v>10623</v>
      </c>
      <c r="BK258" s="463">
        <f t="shared" si="1138"/>
        <v>54045</v>
      </c>
      <c r="BL258" s="463">
        <f t="shared" si="1138"/>
        <v>141284</v>
      </c>
      <c r="BM258" s="463">
        <f t="shared" si="1138"/>
        <v>18704</v>
      </c>
      <c r="BN258" s="463">
        <f t="shared" si="1138"/>
        <v>14292</v>
      </c>
      <c r="BO258" s="463">
        <f t="shared" si="1138"/>
        <v>10735</v>
      </c>
      <c r="BP258" s="463">
        <f t="shared" si="1138"/>
        <v>8355</v>
      </c>
      <c r="BQ258" s="463">
        <f t="shared" si="1138"/>
        <v>86793</v>
      </c>
      <c r="BR258" s="463">
        <f t="shared" si="1138"/>
        <v>73186</v>
      </c>
      <c r="BS258" s="463">
        <f t="shared" si="1138"/>
        <v>69694</v>
      </c>
      <c r="BT258" s="463">
        <f t="shared" si="1138"/>
        <v>50170</v>
      </c>
      <c r="BU258" s="463">
        <f t="shared" si="1138"/>
        <v>4033</v>
      </c>
      <c r="BV258" s="463">
        <f t="shared" si="1138"/>
        <v>2206</v>
      </c>
      <c r="BW258" s="463">
        <f t="shared" si="1102"/>
        <v>60</v>
      </c>
      <c r="BX258" s="463">
        <f t="shared" si="1102"/>
        <v>30192</v>
      </c>
      <c r="BY258" s="463">
        <f t="shared" si="1103"/>
        <v>503</v>
      </c>
      <c r="BZ258" s="463">
        <f t="shared" si="1104"/>
        <v>862</v>
      </c>
      <c r="CA258" s="463">
        <f t="shared" si="1105"/>
        <v>80</v>
      </c>
      <c r="CB258" s="463">
        <f t="shared" si="1105"/>
        <v>32465</v>
      </c>
      <c r="CC258" s="463">
        <f t="shared" si="1106"/>
        <v>406</v>
      </c>
      <c r="CD258" s="463">
        <f t="shared" si="1107"/>
        <v>622</v>
      </c>
      <c r="CE258" s="463">
        <f t="shared" si="1108"/>
        <v>9771</v>
      </c>
      <c r="CF258" s="463">
        <f t="shared" si="1108"/>
        <v>3906480</v>
      </c>
      <c r="CG258" s="463">
        <f t="shared" si="1109"/>
        <v>400</v>
      </c>
      <c r="CH258" s="463">
        <f t="shared" si="1110"/>
        <v>685</v>
      </c>
      <c r="CI258" s="463">
        <f t="shared" si="1111"/>
        <v>3698</v>
      </c>
      <c r="CJ258" s="463">
        <f t="shared" si="1111"/>
        <v>2643612</v>
      </c>
      <c r="CK258" s="463">
        <f t="shared" si="1112"/>
        <v>715</v>
      </c>
      <c r="CL258" s="463">
        <f t="shared" si="1113"/>
        <v>1287</v>
      </c>
      <c r="CM258" s="463">
        <f t="shared" si="1114"/>
        <v>1415</v>
      </c>
      <c r="CN258" s="463">
        <f t="shared" si="1114"/>
        <v>1015891</v>
      </c>
      <c r="CO258" s="463">
        <f t="shared" si="1115"/>
        <v>718</v>
      </c>
      <c r="CP258" s="463">
        <f t="shared" si="1116"/>
        <v>1565</v>
      </c>
      <c r="CQ258" s="463">
        <f t="shared" si="1117"/>
        <v>64311</v>
      </c>
      <c r="CR258" s="463">
        <f t="shared" si="1117"/>
        <v>52703217</v>
      </c>
      <c r="CS258" s="463">
        <f t="shared" si="1118"/>
        <v>820</v>
      </c>
      <c r="CT258" s="463">
        <f t="shared" si="1119"/>
        <v>1531</v>
      </c>
      <c r="CU258" s="463">
        <f t="shared" si="1120"/>
        <v>3341</v>
      </c>
      <c r="CV258" s="463">
        <f t="shared" si="1120"/>
        <v>6166687</v>
      </c>
      <c r="CW258" s="463">
        <f t="shared" si="1121"/>
        <v>1846</v>
      </c>
      <c r="CX258" s="463">
        <f t="shared" si="1122"/>
        <v>3935</v>
      </c>
      <c r="CY258" s="463">
        <f t="shared" si="1123"/>
        <v>988</v>
      </c>
      <c r="CZ258" s="463">
        <f t="shared" si="1123"/>
        <v>1765754</v>
      </c>
      <c r="DA258" s="463">
        <f t="shared" si="1124"/>
        <v>1787</v>
      </c>
      <c r="DB258" s="463">
        <f t="shared" si="1125"/>
        <v>4296</v>
      </c>
      <c r="DC258" s="463">
        <f t="shared" si="1126"/>
        <v>3963</v>
      </c>
      <c r="DD258" s="463">
        <f t="shared" si="1126"/>
        <v>13759519</v>
      </c>
      <c r="DE258" s="463">
        <f t="shared" si="1127"/>
        <v>3472</v>
      </c>
      <c r="DF258" s="463">
        <f t="shared" si="1128"/>
        <v>7118</v>
      </c>
      <c r="DG258" s="463">
        <f t="shared" si="1129"/>
        <v>400</v>
      </c>
      <c r="DH258" s="463">
        <f t="shared" si="1129"/>
        <v>1041522</v>
      </c>
      <c r="DI258" s="463">
        <f t="shared" si="1130"/>
        <v>2604</v>
      </c>
      <c r="DJ258" s="463">
        <f t="shared" si="1131"/>
        <v>5556</v>
      </c>
      <c r="DK258" s="463">
        <f t="shared" si="1132"/>
        <v>554</v>
      </c>
      <c r="DL258" s="463">
        <f t="shared" si="1091"/>
        <v>163061</v>
      </c>
      <c r="DM258" s="463">
        <f t="shared" si="1045"/>
        <v>294</v>
      </c>
      <c r="DN258" s="463">
        <f t="shared" si="1046"/>
        <v>497</v>
      </c>
      <c r="DO258" s="463">
        <f t="shared" si="1092"/>
        <v>5672</v>
      </c>
      <c r="DP258" s="463">
        <f t="shared" si="1092"/>
        <v>172085</v>
      </c>
      <c r="DQ258" s="463">
        <f t="shared" si="1048"/>
        <v>30</v>
      </c>
      <c r="DR258" s="463">
        <f t="shared" si="1049"/>
        <v>58</v>
      </c>
      <c r="DS258" s="463">
        <f t="shared" si="1093"/>
        <v>166</v>
      </c>
      <c r="DT258" s="463">
        <f t="shared" si="1093"/>
        <v>132453</v>
      </c>
      <c r="DU258" s="463">
        <f t="shared" si="1094"/>
        <v>798</v>
      </c>
      <c r="DV258" s="463">
        <f t="shared" si="1095"/>
        <v>1568</v>
      </c>
      <c r="DW258" s="463">
        <f t="shared" si="1096"/>
        <v>152</v>
      </c>
      <c r="DX258" s="463"/>
      <c r="DY258" s="463"/>
      <c r="DZ258" s="463"/>
      <c r="EA258" s="463"/>
      <c r="EB258" s="463"/>
      <c r="EC258" s="463"/>
      <c r="ED258" s="463"/>
      <c r="EE258" s="463"/>
      <c r="EF258" s="463"/>
      <c r="EG258" s="463" t="s">
        <v>152</v>
      </c>
      <c r="EH258" s="463" t="s">
        <v>152</v>
      </c>
      <c r="EI258" s="463">
        <f t="shared" si="1133"/>
        <v>3622</v>
      </c>
      <c r="EJ258" s="446"/>
      <c r="EK258" s="446"/>
      <c r="EL258" s="446"/>
      <c r="EM258" s="446"/>
      <c r="EN258" s="446"/>
      <c r="EO258" s="446"/>
      <c r="EP258" s="446"/>
      <c r="EQ258" s="446"/>
      <c r="ER258" s="446"/>
      <c r="ES258" s="446"/>
      <c r="ET258" s="446"/>
      <c r="EU258" s="446"/>
      <c r="EV258" s="446"/>
      <c r="EW258" s="446"/>
      <c r="EX258" s="446"/>
      <c r="EY258" s="446"/>
      <c r="EZ258" s="447"/>
      <c r="FA258" s="446">
        <f t="shared" si="1062"/>
        <v>6</v>
      </c>
      <c r="FB258" s="417">
        <f t="shared" si="1078"/>
        <v>2020</v>
      </c>
      <c r="FC258" s="448">
        <f t="shared" si="1079"/>
        <v>43983</v>
      </c>
      <c r="FD258" s="449">
        <f t="shared" si="1063"/>
        <v>30</v>
      </c>
      <c r="FE258" s="450"/>
      <c r="FF258" s="451">
        <f t="shared" si="1098"/>
        <v>0.61478430522436589</v>
      </c>
      <c r="FG258" s="450"/>
      <c r="FH258" s="452">
        <f t="shared" si="1144"/>
        <v>1.8871960447987086</v>
      </c>
      <c r="FI258" s="452">
        <f t="shared" si="1145"/>
        <v>1.44203410352134</v>
      </c>
      <c r="FJ258" s="452">
        <f t="shared" si="1146"/>
        <v>1.8922968447029791</v>
      </c>
      <c r="FK258" s="452">
        <f t="shared" si="1147"/>
        <v>1.4727657324167107</v>
      </c>
      <c r="FL258" s="452">
        <f t="shared" si="1148"/>
        <v>1.2501872551279096</v>
      </c>
      <c r="FM258" s="452">
        <f t="shared" si="1149"/>
        <v>1.0541887531689329</v>
      </c>
      <c r="FN258" s="452">
        <f t="shared" si="1150"/>
        <v>1.4456636727581986</v>
      </c>
      <c r="FO258" s="452">
        <f t="shared" si="1151"/>
        <v>1.040677052002738</v>
      </c>
      <c r="FP258" s="452">
        <f t="shared" si="1152"/>
        <v>1.815031503150315</v>
      </c>
      <c r="FQ258" s="452">
        <f t="shared" si="1153"/>
        <v>0.99279927992799277</v>
      </c>
      <c r="FR258" s="453"/>
      <c r="FS258" s="446">
        <f t="shared" si="1139"/>
        <v>181569</v>
      </c>
      <c r="FT258" s="446">
        <f t="shared" si="1139"/>
        <v>295491</v>
      </c>
      <c r="FU258" s="446">
        <f t="shared" si="1139"/>
        <v>363138</v>
      </c>
      <c r="FV258" s="446">
        <f t="shared" si="1139"/>
        <v>1968732</v>
      </c>
      <c r="FW258" s="446">
        <f t="shared" si="1139"/>
        <v>6802538</v>
      </c>
      <c r="FX258" s="446">
        <f t="shared" si="1139"/>
        <v>6767910</v>
      </c>
      <c r="FY258" s="446">
        <f t="shared" si="1139"/>
        <v>105412868</v>
      </c>
      <c r="FZ258" s="446">
        <f t="shared" si="1139"/>
        <v>148633703</v>
      </c>
      <c r="GA258" s="446">
        <f t="shared" si="1139"/>
        <v>8451014</v>
      </c>
      <c r="GB258" s="446"/>
      <c r="GC258" s="446"/>
      <c r="GD258" s="446">
        <f t="shared" si="1134"/>
        <v>51720</v>
      </c>
      <c r="GE258" s="446">
        <f t="shared" si="1134"/>
        <v>49760</v>
      </c>
      <c r="GF258" s="446">
        <f t="shared" si="1134"/>
        <v>6695578</v>
      </c>
      <c r="GG258" s="446">
        <f t="shared" si="1134"/>
        <v>4759410</v>
      </c>
      <c r="GH258" s="446">
        <f t="shared" si="1134"/>
        <v>2214230</v>
      </c>
      <c r="GI258" s="446">
        <f t="shared" si="1134"/>
        <v>98442704</v>
      </c>
      <c r="GJ258" s="446">
        <f t="shared" si="1134"/>
        <v>13145280</v>
      </c>
      <c r="GK258" s="446">
        <f t="shared" si="1134"/>
        <v>4243968</v>
      </c>
      <c r="GL258" s="446">
        <f t="shared" si="1134"/>
        <v>28206745</v>
      </c>
      <c r="GM258" s="446">
        <f t="shared" si="1134"/>
        <v>2222400</v>
      </c>
      <c r="GN258" s="446">
        <f t="shared" si="1100"/>
        <v>260256</v>
      </c>
      <c r="GO258" s="446">
        <f t="shared" si="1135"/>
        <v>275510</v>
      </c>
      <c r="GP258" s="446">
        <f t="shared" si="1135"/>
        <v>328256</v>
      </c>
      <c r="GQ258" s="446">
        <f t="shared" si="1135"/>
        <v>0</v>
      </c>
      <c r="GR258" s="446"/>
      <c r="GS258" s="446"/>
      <c r="GT258" s="446"/>
      <c r="GU258" s="446"/>
      <c r="GV258" s="416"/>
      <c r="GW258" s="402"/>
      <c r="GX258" s="402"/>
      <c r="GY258" s="402"/>
      <c r="GZ258" s="402"/>
      <c r="HA258" s="402"/>
    </row>
    <row r="259" spans="1:209" ht="10.5" customHeight="1" x14ac:dyDescent="0.2">
      <c r="A259" s="417" t="str">
        <f t="shared" si="1019"/>
        <v>2020-21JULYY60</v>
      </c>
      <c r="B259" s="458" t="str">
        <f t="shared" si="1076"/>
        <v>2020-21</v>
      </c>
      <c r="C259" s="402" t="s">
        <v>673</v>
      </c>
      <c r="D259" s="458" t="str">
        <f t="shared" si="1154"/>
        <v>Y60</v>
      </c>
      <c r="E259" s="458" t="str">
        <f t="shared" si="1154"/>
        <v>Midlands</v>
      </c>
      <c r="F259" s="458" t="str">
        <f t="shared" si="1020"/>
        <v>Y60</v>
      </c>
      <c r="H259" s="463">
        <f t="shared" si="1087"/>
        <v>187159</v>
      </c>
      <c r="I259" s="463">
        <f t="shared" si="1087"/>
        <v>135375</v>
      </c>
      <c r="J259" s="463">
        <f t="shared" si="1087"/>
        <v>316887</v>
      </c>
      <c r="K259" s="463">
        <f t="shared" si="1022"/>
        <v>2</v>
      </c>
      <c r="L259" s="463">
        <f t="shared" si="1023"/>
        <v>2</v>
      </c>
      <c r="M259" s="463">
        <f t="shared" si="1024"/>
        <v>2</v>
      </c>
      <c r="N259" s="463">
        <f t="shared" si="1025"/>
        <v>3</v>
      </c>
      <c r="O259" s="463">
        <f t="shared" si="1026"/>
        <v>27</v>
      </c>
      <c r="P259" s="463">
        <f t="shared" si="1136"/>
        <v>727</v>
      </c>
      <c r="Q259" s="463">
        <f t="shared" si="1136"/>
        <v>2088</v>
      </c>
      <c r="R259" s="463">
        <f t="shared" si="1136"/>
        <v>1234</v>
      </c>
      <c r="S259" s="463">
        <f t="shared" si="1136"/>
        <v>156354</v>
      </c>
      <c r="T259" s="463">
        <f t="shared" si="1136"/>
        <v>11424</v>
      </c>
      <c r="U259" s="463">
        <f t="shared" si="1136"/>
        <v>6852</v>
      </c>
      <c r="V259" s="463">
        <f t="shared" si="1136"/>
        <v>72849</v>
      </c>
      <c r="W259" s="463">
        <f t="shared" si="1136"/>
        <v>49771</v>
      </c>
      <c r="X259" s="463">
        <f t="shared" si="1136"/>
        <v>2242</v>
      </c>
      <c r="Y259" s="463">
        <f t="shared" si="1136"/>
        <v>4700307</v>
      </c>
      <c r="Z259" s="463">
        <f t="shared" si="1028"/>
        <v>411</v>
      </c>
      <c r="AA259" s="463">
        <f t="shared" si="1029"/>
        <v>725</v>
      </c>
      <c r="AB259" s="463">
        <f t="shared" si="1140"/>
        <v>4356754</v>
      </c>
      <c r="AC259" s="463">
        <f t="shared" si="1031"/>
        <v>636</v>
      </c>
      <c r="AD259" s="463">
        <f t="shared" si="1032"/>
        <v>1299</v>
      </c>
      <c r="AE259" s="463">
        <f t="shared" si="1141"/>
        <v>63405350</v>
      </c>
      <c r="AF259" s="463">
        <f t="shared" si="1034"/>
        <v>870</v>
      </c>
      <c r="AG259" s="463">
        <f t="shared" si="1035"/>
        <v>1672</v>
      </c>
      <c r="AH259" s="463">
        <f t="shared" si="1142"/>
        <v>85995285</v>
      </c>
      <c r="AI259" s="463">
        <f t="shared" si="1037"/>
        <v>1728</v>
      </c>
      <c r="AJ259" s="463">
        <f t="shared" si="1038"/>
        <v>3803</v>
      </c>
      <c r="AK259" s="463">
        <f t="shared" si="1143"/>
        <v>5032605</v>
      </c>
      <c r="AL259" s="463">
        <f t="shared" si="1040"/>
        <v>2245</v>
      </c>
      <c r="AM259" s="463">
        <f t="shared" si="1041"/>
        <v>4902</v>
      </c>
      <c r="AN259" s="463"/>
      <c r="AO259" s="463"/>
      <c r="AP259" s="463"/>
      <c r="AQ259" s="463"/>
      <c r="AR259" s="463"/>
      <c r="AS259" s="463"/>
      <c r="AT259" s="463">
        <f t="shared" si="1137"/>
        <v>8171</v>
      </c>
      <c r="AU259" s="463">
        <f t="shared" si="1137"/>
        <v>847</v>
      </c>
      <c r="AV259" s="463">
        <f t="shared" si="1137"/>
        <v>468</v>
      </c>
      <c r="AW259" s="463">
        <f t="shared" si="1137"/>
        <v>12</v>
      </c>
      <c r="AX259" s="463">
        <f t="shared" si="1137"/>
        <v>2731</v>
      </c>
      <c r="AY259" s="463">
        <f t="shared" si="1137"/>
        <v>4125</v>
      </c>
      <c r="AZ259" s="463">
        <f t="shared" si="1137"/>
        <v>3255</v>
      </c>
      <c r="BA259" s="463"/>
      <c r="BB259" s="463"/>
      <c r="BC259" s="463"/>
      <c r="BD259" s="463"/>
      <c r="BE259" s="463"/>
      <c r="BF259" s="463"/>
      <c r="BG259" s="463"/>
      <c r="BH259" s="463"/>
      <c r="BI259" s="463">
        <f t="shared" si="1138"/>
        <v>82598</v>
      </c>
      <c r="BJ259" s="463">
        <f t="shared" si="1138"/>
        <v>10456</v>
      </c>
      <c r="BK259" s="463">
        <f t="shared" si="1138"/>
        <v>55129</v>
      </c>
      <c r="BL259" s="463">
        <f t="shared" si="1138"/>
        <v>148183</v>
      </c>
      <c r="BM259" s="463">
        <f t="shared" si="1138"/>
        <v>22199</v>
      </c>
      <c r="BN259" s="463">
        <f t="shared" si="1138"/>
        <v>16719</v>
      </c>
      <c r="BO259" s="463">
        <f t="shared" si="1138"/>
        <v>13406</v>
      </c>
      <c r="BP259" s="463">
        <f t="shared" si="1138"/>
        <v>10236</v>
      </c>
      <c r="BQ259" s="463">
        <f t="shared" si="1138"/>
        <v>92734</v>
      </c>
      <c r="BR259" s="463">
        <f t="shared" si="1138"/>
        <v>77048</v>
      </c>
      <c r="BS259" s="463">
        <f t="shared" si="1138"/>
        <v>76076</v>
      </c>
      <c r="BT259" s="463">
        <f t="shared" si="1138"/>
        <v>52081</v>
      </c>
      <c r="BU259" s="463">
        <f t="shared" si="1138"/>
        <v>4432</v>
      </c>
      <c r="BV259" s="463">
        <f t="shared" si="1138"/>
        <v>2265</v>
      </c>
      <c r="BW259" s="463">
        <f t="shared" si="1102"/>
        <v>63</v>
      </c>
      <c r="BX259" s="463">
        <f t="shared" si="1102"/>
        <v>31896</v>
      </c>
      <c r="BY259" s="463">
        <f t="shared" si="1103"/>
        <v>506</v>
      </c>
      <c r="BZ259" s="463">
        <f t="shared" si="1104"/>
        <v>943</v>
      </c>
      <c r="CA259" s="463">
        <f t="shared" si="1105"/>
        <v>68</v>
      </c>
      <c r="CB259" s="463">
        <f t="shared" si="1105"/>
        <v>27948</v>
      </c>
      <c r="CC259" s="463">
        <f t="shared" si="1106"/>
        <v>411</v>
      </c>
      <c r="CD259" s="463">
        <f t="shared" si="1107"/>
        <v>637</v>
      </c>
      <c r="CE259" s="463">
        <f t="shared" si="1108"/>
        <v>11293</v>
      </c>
      <c r="CF259" s="463">
        <f t="shared" si="1108"/>
        <v>4640463</v>
      </c>
      <c r="CG259" s="463">
        <f t="shared" si="1109"/>
        <v>411</v>
      </c>
      <c r="CH259" s="463">
        <f t="shared" si="1110"/>
        <v>723</v>
      </c>
      <c r="CI259" s="463">
        <f t="shared" si="1111"/>
        <v>3658</v>
      </c>
      <c r="CJ259" s="463">
        <f t="shared" si="1111"/>
        <v>2751690</v>
      </c>
      <c r="CK259" s="463">
        <f t="shared" si="1112"/>
        <v>752</v>
      </c>
      <c r="CL259" s="463">
        <f t="shared" si="1113"/>
        <v>1355</v>
      </c>
      <c r="CM259" s="463">
        <f t="shared" si="1114"/>
        <v>1497</v>
      </c>
      <c r="CN259" s="463">
        <f t="shared" si="1114"/>
        <v>1158142</v>
      </c>
      <c r="CO259" s="463">
        <f t="shared" si="1115"/>
        <v>774</v>
      </c>
      <c r="CP259" s="463">
        <f t="shared" si="1116"/>
        <v>1665</v>
      </c>
      <c r="CQ259" s="463">
        <f t="shared" si="1117"/>
        <v>67694</v>
      </c>
      <c r="CR259" s="463">
        <f t="shared" si="1117"/>
        <v>59495518</v>
      </c>
      <c r="CS259" s="463">
        <f t="shared" si="1118"/>
        <v>879</v>
      </c>
      <c r="CT259" s="463">
        <f t="shared" si="1119"/>
        <v>1688</v>
      </c>
      <c r="CU259" s="463">
        <f t="shared" si="1120"/>
        <v>3322</v>
      </c>
      <c r="CV259" s="463">
        <f t="shared" si="1120"/>
        <v>7079925</v>
      </c>
      <c r="CW259" s="463">
        <f t="shared" si="1121"/>
        <v>2131</v>
      </c>
      <c r="CX259" s="463">
        <f t="shared" si="1122"/>
        <v>4491</v>
      </c>
      <c r="CY259" s="463">
        <f t="shared" si="1123"/>
        <v>1099</v>
      </c>
      <c r="CZ259" s="463">
        <f t="shared" si="1123"/>
        <v>2385508</v>
      </c>
      <c r="DA259" s="463">
        <f t="shared" si="1124"/>
        <v>2171</v>
      </c>
      <c r="DB259" s="463">
        <f t="shared" si="1125"/>
        <v>4795</v>
      </c>
      <c r="DC259" s="463">
        <f t="shared" si="1126"/>
        <v>4109</v>
      </c>
      <c r="DD259" s="463">
        <f t="shared" si="1126"/>
        <v>15493465</v>
      </c>
      <c r="DE259" s="463">
        <f t="shared" si="1127"/>
        <v>3771</v>
      </c>
      <c r="DF259" s="463">
        <f t="shared" si="1128"/>
        <v>7499</v>
      </c>
      <c r="DG259" s="463">
        <f t="shared" si="1129"/>
        <v>412</v>
      </c>
      <c r="DH259" s="463">
        <f t="shared" si="1129"/>
        <v>1247746</v>
      </c>
      <c r="DI259" s="463">
        <f t="shared" si="1130"/>
        <v>3029</v>
      </c>
      <c r="DJ259" s="463">
        <f t="shared" si="1131"/>
        <v>6959</v>
      </c>
      <c r="DK259" s="463">
        <f t="shared" si="1132"/>
        <v>617</v>
      </c>
      <c r="DL259" s="463">
        <f t="shared" si="1091"/>
        <v>180391</v>
      </c>
      <c r="DM259" s="463">
        <f t="shared" si="1045"/>
        <v>292</v>
      </c>
      <c r="DN259" s="463">
        <f t="shared" si="1046"/>
        <v>499</v>
      </c>
      <c r="DO259" s="463">
        <f t="shared" si="1092"/>
        <v>6533</v>
      </c>
      <c r="DP259" s="463">
        <f t="shared" si="1092"/>
        <v>203784</v>
      </c>
      <c r="DQ259" s="463">
        <f t="shared" si="1048"/>
        <v>31</v>
      </c>
      <c r="DR259" s="463">
        <f t="shared" si="1049"/>
        <v>54</v>
      </c>
      <c r="DS259" s="463">
        <f t="shared" si="1093"/>
        <v>192</v>
      </c>
      <c r="DT259" s="463">
        <f t="shared" si="1093"/>
        <v>144082</v>
      </c>
      <c r="DU259" s="463">
        <f t="shared" si="1094"/>
        <v>750</v>
      </c>
      <c r="DV259" s="463">
        <f t="shared" si="1095"/>
        <v>1485</v>
      </c>
      <c r="DW259" s="463">
        <f t="shared" si="1096"/>
        <v>175</v>
      </c>
      <c r="DX259" s="463"/>
      <c r="DY259" s="463"/>
      <c r="DZ259" s="463"/>
      <c r="EA259" s="463"/>
      <c r="EB259" s="463"/>
      <c r="EC259" s="463"/>
      <c r="ED259" s="463"/>
      <c r="EE259" s="463"/>
      <c r="EF259" s="463"/>
      <c r="EG259" s="463" t="s">
        <v>152</v>
      </c>
      <c r="EH259" s="463" t="s">
        <v>152</v>
      </c>
      <c r="EI259" s="463">
        <f t="shared" si="1133"/>
        <v>3526</v>
      </c>
      <c r="EJ259" s="446"/>
      <c r="EK259" s="446"/>
      <c r="EL259" s="446"/>
      <c r="EM259" s="446"/>
      <c r="EN259" s="446"/>
      <c r="EO259" s="446"/>
      <c r="EP259" s="446"/>
      <c r="EQ259" s="446"/>
      <c r="ER259" s="446"/>
      <c r="ES259" s="446"/>
      <c r="ET259" s="446"/>
      <c r="EU259" s="446"/>
      <c r="EV259" s="446"/>
      <c r="EW259" s="446"/>
      <c r="EX259" s="446"/>
      <c r="EY259" s="446"/>
      <c r="EZ259" s="447"/>
      <c r="FA259" s="446">
        <f t="shared" si="1062"/>
        <v>7</v>
      </c>
      <c r="FB259" s="417">
        <f t="shared" si="1078"/>
        <v>2020</v>
      </c>
      <c r="FC259" s="448">
        <f t="shared" si="1079"/>
        <v>44013</v>
      </c>
      <c r="FD259" s="449">
        <f t="shared" si="1063"/>
        <v>31</v>
      </c>
      <c r="FE259" s="450"/>
      <c r="FF259" s="451">
        <f t="shared" si="1098"/>
        <v>0.61073198092923253</v>
      </c>
      <c r="FG259" s="450"/>
      <c r="FH259" s="452">
        <f t="shared" si="1144"/>
        <v>1.9431897759103642</v>
      </c>
      <c r="FI259" s="452">
        <f t="shared" si="1145"/>
        <v>1.4634978991596639</v>
      </c>
      <c r="FJ259" s="452">
        <f t="shared" si="1146"/>
        <v>1.9565090484530063</v>
      </c>
      <c r="FK259" s="452">
        <f t="shared" si="1147"/>
        <v>1.4938704028021015</v>
      </c>
      <c r="FL259" s="452">
        <f t="shared" si="1148"/>
        <v>1.2729618800532609</v>
      </c>
      <c r="FM259" s="452">
        <f t="shared" si="1149"/>
        <v>1.0576397754258808</v>
      </c>
      <c r="FN259" s="452">
        <f t="shared" si="1150"/>
        <v>1.5285206244600269</v>
      </c>
      <c r="FO259" s="452">
        <f t="shared" si="1151"/>
        <v>1.0464125695686244</v>
      </c>
      <c r="FP259" s="452">
        <f t="shared" si="1152"/>
        <v>1.976806422836753</v>
      </c>
      <c r="FQ259" s="452">
        <f t="shared" si="1153"/>
        <v>1.0102586975914363</v>
      </c>
      <c r="FR259" s="453"/>
      <c r="FS259" s="446">
        <f t="shared" si="1139"/>
        <v>259879</v>
      </c>
      <c r="FT259" s="446">
        <f t="shared" si="1139"/>
        <v>322131</v>
      </c>
      <c r="FU259" s="446">
        <f t="shared" si="1139"/>
        <v>395254</v>
      </c>
      <c r="FV259" s="446">
        <f t="shared" si="1139"/>
        <v>3643229</v>
      </c>
      <c r="FW259" s="446">
        <f t="shared" si="1139"/>
        <v>8278872</v>
      </c>
      <c r="FX259" s="446">
        <f t="shared" si="1139"/>
        <v>8897568</v>
      </c>
      <c r="FY259" s="446">
        <f t="shared" si="1139"/>
        <v>121784531</v>
      </c>
      <c r="FZ259" s="446">
        <f t="shared" si="1139"/>
        <v>189269846</v>
      </c>
      <c r="GA259" s="446">
        <f t="shared" si="1139"/>
        <v>10989238</v>
      </c>
      <c r="GB259" s="446"/>
      <c r="GC259" s="446"/>
      <c r="GD259" s="446">
        <f t="shared" si="1134"/>
        <v>59409</v>
      </c>
      <c r="GE259" s="446">
        <f t="shared" si="1134"/>
        <v>43312</v>
      </c>
      <c r="GF259" s="446">
        <f t="shared" si="1134"/>
        <v>8164319</v>
      </c>
      <c r="GG259" s="446">
        <f t="shared" si="1134"/>
        <v>4956335</v>
      </c>
      <c r="GH259" s="446">
        <f t="shared" si="1134"/>
        <v>2492119</v>
      </c>
      <c r="GI259" s="446">
        <f t="shared" si="1134"/>
        <v>114295949</v>
      </c>
      <c r="GJ259" s="446">
        <f t="shared" si="1134"/>
        <v>14918091</v>
      </c>
      <c r="GK259" s="446">
        <f t="shared" si="1134"/>
        <v>5270065</v>
      </c>
      <c r="GL259" s="446">
        <f t="shared" si="1134"/>
        <v>30814982</v>
      </c>
      <c r="GM259" s="446">
        <f t="shared" si="1134"/>
        <v>2867143</v>
      </c>
      <c r="GN259" s="446">
        <f t="shared" si="1100"/>
        <v>285168</v>
      </c>
      <c r="GO259" s="446">
        <f t="shared" si="1135"/>
        <v>307731</v>
      </c>
      <c r="GP259" s="446">
        <f t="shared" si="1135"/>
        <v>352145</v>
      </c>
      <c r="GQ259" s="446">
        <f t="shared" si="1135"/>
        <v>0</v>
      </c>
      <c r="GR259" s="446"/>
      <c r="GS259" s="446"/>
      <c r="GT259" s="446"/>
      <c r="GU259" s="446"/>
      <c r="GV259" s="416"/>
      <c r="GW259" s="402"/>
      <c r="GX259" s="402"/>
      <c r="GY259" s="402"/>
      <c r="GZ259" s="402"/>
      <c r="HA259" s="402"/>
    </row>
    <row r="260" spans="1:209" ht="10.5" customHeight="1" x14ac:dyDescent="0.2">
      <c r="A260" s="417" t="str">
        <f t="shared" si="1019"/>
        <v>2020-21AUGUSTY60</v>
      </c>
      <c r="B260" s="458" t="str">
        <f t="shared" si="1076"/>
        <v>2020-21</v>
      </c>
      <c r="C260" s="402" t="s">
        <v>636</v>
      </c>
      <c r="D260" s="458" t="str">
        <f t="shared" si="1154"/>
        <v>Y60</v>
      </c>
      <c r="E260" s="458" t="str">
        <f t="shared" si="1154"/>
        <v>Midlands</v>
      </c>
      <c r="F260" s="458" t="str">
        <f t="shared" si="1020"/>
        <v>Y60</v>
      </c>
      <c r="H260" s="463">
        <f t="shared" si="1087"/>
        <v>196996</v>
      </c>
      <c r="I260" s="463">
        <f t="shared" si="1087"/>
        <v>144377</v>
      </c>
      <c r="J260" s="463">
        <f t="shared" si="1087"/>
        <v>338055</v>
      </c>
      <c r="K260" s="463">
        <f t="shared" si="1022"/>
        <v>2</v>
      </c>
      <c r="L260" s="463">
        <f t="shared" si="1023"/>
        <v>2</v>
      </c>
      <c r="M260" s="463">
        <f t="shared" si="1024"/>
        <v>3</v>
      </c>
      <c r="N260" s="463">
        <f t="shared" si="1025"/>
        <v>3</v>
      </c>
      <c r="O260" s="463">
        <f t="shared" si="1026"/>
        <v>26</v>
      </c>
      <c r="P260" s="463">
        <f t="shared" si="1136"/>
        <v>698</v>
      </c>
      <c r="Q260" s="463">
        <f t="shared" si="1136"/>
        <v>1929</v>
      </c>
      <c r="R260" s="463">
        <f t="shared" si="1136"/>
        <v>1073</v>
      </c>
      <c r="S260" s="463">
        <f t="shared" si="1136"/>
        <v>159276</v>
      </c>
      <c r="T260" s="463">
        <f t="shared" si="1136"/>
        <v>11722</v>
      </c>
      <c r="U260" s="463">
        <f t="shared" si="1136"/>
        <v>6978</v>
      </c>
      <c r="V260" s="463">
        <f t="shared" si="1136"/>
        <v>77274</v>
      </c>
      <c r="W260" s="463">
        <f t="shared" si="1136"/>
        <v>48518</v>
      </c>
      <c r="X260" s="463">
        <f t="shared" si="1136"/>
        <v>2072</v>
      </c>
      <c r="Y260" s="463">
        <f t="shared" si="1136"/>
        <v>4970979</v>
      </c>
      <c r="Z260" s="463">
        <f t="shared" si="1028"/>
        <v>424</v>
      </c>
      <c r="AA260" s="463">
        <f t="shared" si="1029"/>
        <v>751</v>
      </c>
      <c r="AB260" s="463">
        <f t="shared" si="1140"/>
        <v>4626820</v>
      </c>
      <c r="AC260" s="463">
        <f t="shared" si="1031"/>
        <v>663</v>
      </c>
      <c r="AD260" s="463">
        <f t="shared" si="1032"/>
        <v>1371</v>
      </c>
      <c r="AE260" s="463">
        <f t="shared" si="1141"/>
        <v>79254002</v>
      </c>
      <c r="AF260" s="463">
        <f t="shared" si="1034"/>
        <v>1026</v>
      </c>
      <c r="AG260" s="463">
        <f t="shared" si="1035"/>
        <v>2018</v>
      </c>
      <c r="AH260" s="463">
        <f t="shared" si="1142"/>
        <v>112012478</v>
      </c>
      <c r="AI260" s="463">
        <f t="shared" si="1037"/>
        <v>2309</v>
      </c>
      <c r="AJ260" s="463">
        <f t="shared" si="1038"/>
        <v>5231</v>
      </c>
      <c r="AK260" s="463">
        <f t="shared" si="1143"/>
        <v>5578034</v>
      </c>
      <c r="AL260" s="463">
        <f t="shared" si="1040"/>
        <v>2692</v>
      </c>
      <c r="AM260" s="463">
        <f t="shared" si="1041"/>
        <v>6278</v>
      </c>
      <c r="AN260" s="463"/>
      <c r="AO260" s="463"/>
      <c r="AP260" s="463"/>
      <c r="AQ260" s="463"/>
      <c r="AR260" s="463"/>
      <c r="AS260" s="463"/>
      <c r="AT260" s="463">
        <f t="shared" si="1137"/>
        <v>9263</v>
      </c>
      <c r="AU260" s="463">
        <f t="shared" si="1137"/>
        <v>1028</v>
      </c>
      <c r="AV260" s="463">
        <f t="shared" si="1137"/>
        <v>691</v>
      </c>
      <c r="AW260" s="463">
        <f t="shared" si="1137"/>
        <v>3</v>
      </c>
      <c r="AX260" s="463">
        <f t="shared" si="1137"/>
        <v>2666</v>
      </c>
      <c r="AY260" s="463">
        <f t="shared" si="1137"/>
        <v>4878</v>
      </c>
      <c r="AZ260" s="463">
        <f t="shared" si="1137"/>
        <v>3367</v>
      </c>
      <c r="BA260" s="463"/>
      <c r="BB260" s="463"/>
      <c r="BC260" s="463"/>
      <c r="BD260" s="463"/>
      <c r="BE260" s="463"/>
      <c r="BF260" s="463"/>
      <c r="BG260" s="463"/>
      <c r="BH260" s="463"/>
      <c r="BI260" s="463">
        <f t="shared" si="1138"/>
        <v>84532</v>
      </c>
      <c r="BJ260" s="463">
        <f t="shared" si="1138"/>
        <v>9741</v>
      </c>
      <c r="BK260" s="463">
        <f t="shared" si="1138"/>
        <v>55740</v>
      </c>
      <c r="BL260" s="463">
        <f t="shared" si="1138"/>
        <v>150013</v>
      </c>
      <c r="BM260" s="463">
        <f t="shared" si="1138"/>
        <v>22322</v>
      </c>
      <c r="BN260" s="463">
        <f t="shared" si="1138"/>
        <v>16889</v>
      </c>
      <c r="BO260" s="463">
        <f t="shared" si="1138"/>
        <v>13422</v>
      </c>
      <c r="BP260" s="463">
        <f t="shared" si="1138"/>
        <v>10310</v>
      </c>
      <c r="BQ260" s="463">
        <f t="shared" si="1138"/>
        <v>99577</v>
      </c>
      <c r="BR260" s="463">
        <f t="shared" si="1138"/>
        <v>81599</v>
      </c>
      <c r="BS260" s="463">
        <f t="shared" si="1138"/>
        <v>78182</v>
      </c>
      <c r="BT260" s="463">
        <f t="shared" si="1138"/>
        <v>50640</v>
      </c>
      <c r="BU260" s="463">
        <f t="shared" si="1138"/>
        <v>4465</v>
      </c>
      <c r="BV260" s="463">
        <f t="shared" si="1138"/>
        <v>2066</v>
      </c>
      <c r="BW260" s="463">
        <f t="shared" si="1102"/>
        <v>73</v>
      </c>
      <c r="BX260" s="463">
        <f t="shared" si="1102"/>
        <v>37908</v>
      </c>
      <c r="BY260" s="463">
        <f t="shared" si="1103"/>
        <v>519</v>
      </c>
      <c r="BZ260" s="463">
        <f t="shared" si="1104"/>
        <v>813</v>
      </c>
      <c r="CA260" s="463">
        <f t="shared" si="1105"/>
        <v>84</v>
      </c>
      <c r="CB260" s="463">
        <f t="shared" si="1105"/>
        <v>38540</v>
      </c>
      <c r="CC260" s="463">
        <f t="shared" si="1106"/>
        <v>459</v>
      </c>
      <c r="CD260" s="463">
        <f t="shared" si="1107"/>
        <v>788</v>
      </c>
      <c r="CE260" s="463">
        <f t="shared" si="1108"/>
        <v>11565</v>
      </c>
      <c r="CF260" s="463">
        <f t="shared" si="1108"/>
        <v>4894531</v>
      </c>
      <c r="CG260" s="463">
        <f t="shared" si="1109"/>
        <v>423</v>
      </c>
      <c r="CH260" s="463">
        <f t="shared" si="1110"/>
        <v>750</v>
      </c>
      <c r="CI260" s="463">
        <f t="shared" si="1111"/>
        <v>3655</v>
      </c>
      <c r="CJ260" s="463">
        <f t="shared" si="1111"/>
        <v>3128618</v>
      </c>
      <c r="CK260" s="463">
        <f t="shared" si="1112"/>
        <v>856</v>
      </c>
      <c r="CL260" s="463">
        <f t="shared" si="1113"/>
        <v>1625</v>
      </c>
      <c r="CM260" s="463">
        <f t="shared" si="1114"/>
        <v>1626</v>
      </c>
      <c r="CN260" s="463">
        <f t="shared" si="1114"/>
        <v>1519735</v>
      </c>
      <c r="CO260" s="463">
        <f t="shared" si="1115"/>
        <v>935</v>
      </c>
      <c r="CP260" s="463">
        <f t="shared" si="1116"/>
        <v>2081</v>
      </c>
      <c r="CQ260" s="463">
        <f t="shared" si="1117"/>
        <v>71993</v>
      </c>
      <c r="CR260" s="463">
        <f t="shared" si="1117"/>
        <v>74605649</v>
      </c>
      <c r="CS260" s="463">
        <f t="shared" si="1118"/>
        <v>1036</v>
      </c>
      <c r="CT260" s="463">
        <f t="shared" si="1119"/>
        <v>2037</v>
      </c>
      <c r="CU260" s="463">
        <f t="shared" si="1120"/>
        <v>3008</v>
      </c>
      <c r="CV260" s="463">
        <f t="shared" si="1120"/>
        <v>8056556</v>
      </c>
      <c r="CW260" s="463">
        <f t="shared" si="1121"/>
        <v>2678</v>
      </c>
      <c r="CX260" s="463">
        <f t="shared" si="1122"/>
        <v>5692</v>
      </c>
      <c r="CY260" s="463">
        <f t="shared" si="1123"/>
        <v>1083</v>
      </c>
      <c r="CZ260" s="463">
        <f t="shared" si="1123"/>
        <v>3139447</v>
      </c>
      <c r="DA260" s="463">
        <f t="shared" si="1124"/>
        <v>2899</v>
      </c>
      <c r="DB260" s="463">
        <f t="shared" si="1125"/>
        <v>6843</v>
      </c>
      <c r="DC260" s="463">
        <f t="shared" si="1126"/>
        <v>3491</v>
      </c>
      <c r="DD260" s="463">
        <f t="shared" si="1126"/>
        <v>16919592</v>
      </c>
      <c r="DE260" s="463">
        <f t="shared" si="1127"/>
        <v>4847</v>
      </c>
      <c r="DF260" s="463">
        <f t="shared" si="1128"/>
        <v>9954</v>
      </c>
      <c r="DG260" s="463">
        <f t="shared" si="1129"/>
        <v>330</v>
      </c>
      <c r="DH260" s="463">
        <f t="shared" si="1129"/>
        <v>1328895</v>
      </c>
      <c r="DI260" s="463">
        <f t="shared" si="1130"/>
        <v>4027</v>
      </c>
      <c r="DJ260" s="463">
        <f t="shared" si="1131"/>
        <v>8890</v>
      </c>
      <c r="DK260" s="463">
        <f t="shared" si="1132"/>
        <v>662</v>
      </c>
      <c r="DL260" s="463">
        <f t="shared" si="1091"/>
        <v>197061</v>
      </c>
      <c r="DM260" s="463">
        <f t="shared" si="1045"/>
        <v>298</v>
      </c>
      <c r="DN260" s="463">
        <f t="shared" si="1046"/>
        <v>495</v>
      </c>
      <c r="DO260" s="463">
        <f t="shared" si="1092"/>
        <v>6606</v>
      </c>
      <c r="DP260" s="463">
        <f t="shared" si="1092"/>
        <v>204191</v>
      </c>
      <c r="DQ260" s="463">
        <f t="shared" si="1048"/>
        <v>31</v>
      </c>
      <c r="DR260" s="463">
        <f t="shared" si="1049"/>
        <v>56</v>
      </c>
      <c r="DS260" s="463">
        <f t="shared" si="1093"/>
        <v>170</v>
      </c>
      <c r="DT260" s="463">
        <f t="shared" si="1093"/>
        <v>154497</v>
      </c>
      <c r="DU260" s="463">
        <f t="shared" si="1094"/>
        <v>909</v>
      </c>
      <c r="DV260" s="463">
        <f t="shared" si="1095"/>
        <v>1935</v>
      </c>
      <c r="DW260" s="463">
        <f t="shared" si="1096"/>
        <v>157</v>
      </c>
      <c r="DX260" s="463"/>
      <c r="DY260" s="463"/>
      <c r="DZ260" s="463"/>
      <c r="EA260" s="463"/>
      <c r="EB260" s="463"/>
      <c r="EC260" s="463"/>
      <c r="ED260" s="463"/>
      <c r="EE260" s="463"/>
      <c r="EF260" s="463"/>
      <c r="EG260" s="463" t="s">
        <v>152</v>
      </c>
      <c r="EH260" s="463" t="s">
        <v>152</v>
      </c>
      <c r="EI260" s="463">
        <f t="shared" si="1133"/>
        <v>2975</v>
      </c>
      <c r="EJ260" s="446"/>
      <c r="EK260" s="446"/>
      <c r="EL260" s="446"/>
      <c r="EM260" s="446"/>
      <c r="EN260" s="446"/>
      <c r="EO260" s="446"/>
      <c r="EP260" s="446"/>
      <c r="EQ260" s="446"/>
      <c r="ER260" s="446"/>
      <c r="ES260" s="446"/>
      <c r="ET260" s="446"/>
      <c r="EU260" s="446"/>
      <c r="EV260" s="446"/>
      <c r="EW260" s="446"/>
      <c r="EX260" s="446"/>
      <c r="EY260" s="446"/>
      <c r="EZ260" s="447"/>
      <c r="FA260" s="446">
        <f t="shared" si="1062"/>
        <v>8</v>
      </c>
      <c r="FB260" s="417">
        <f t="shared" si="1078"/>
        <v>2020</v>
      </c>
      <c r="FC260" s="448">
        <f t="shared" si="1079"/>
        <v>44044</v>
      </c>
      <c r="FD260" s="449">
        <f t="shared" si="1063"/>
        <v>31</v>
      </c>
      <c r="FE260" s="450"/>
      <c r="FF260" s="451">
        <f t="shared" si="1098"/>
        <v>0.59923802612481858</v>
      </c>
      <c r="FG260" s="450"/>
      <c r="FH260" s="452">
        <f t="shared" si="1144"/>
        <v>1.9042825456406756</v>
      </c>
      <c r="FI260" s="452">
        <f t="shared" si="1145"/>
        <v>1.440795086162771</v>
      </c>
      <c r="FJ260" s="452">
        <f t="shared" si="1146"/>
        <v>1.9234737747205504</v>
      </c>
      <c r="FK260" s="452">
        <f t="shared" si="1147"/>
        <v>1.4775007165376899</v>
      </c>
      <c r="FL260" s="452">
        <f t="shared" si="1148"/>
        <v>1.2886223050443875</v>
      </c>
      <c r="FM260" s="452">
        <f t="shared" si="1149"/>
        <v>1.0559696663819655</v>
      </c>
      <c r="FN260" s="452">
        <f t="shared" si="1150"/>
        <v>1.6114019539140112</v>
      </c>
      <c r="FO260" s="452">
        <f t="shared" si="1151"/>
        <v>1.043736345273919</v>
      </c>
      <c r="FP260" s="452">
        <f t="shared" si="1152"/>
        <v>2.1549227799227801</v>
      </c>
      <c r="FQ260" s="452">
        <f t="shared" si="1153"/>
        <v>0.99710424710424705</v>
      </c>
      <c r="FR260" s="453"/>
      <c r="FS260" s="446">
        <f t="shared" si="1139"/>
        <v>278031</v>
      </c>
      <c r="FT260" s="446">
        <f t="shared" si="1139"/>
        <v>422408</v>
      </c>
      <c r="FU260" s="446">
        <f t="shared" si="1139"/>
        <v>422408</v>
      </c>
      <c r="FV260" s="446">
        <f t="shared" si="1139"/>
        <v>3705165</v>
      </c>
      <c r="FW260" s="446">
        <f t="shared" si="1139"/>
        <v>8804778</v>
      </c>
      <c r="FX260" s="446">
        <f t="shared" si="1139"/>
        <v>9564554</v>
      </c>
      <c r="FY260" s="446">
        <f t="shared" si="1139"/>
        <v>155966620</v>
      </c>
      <c r="FZ260" s="446">
        <f t="shared" si="1139"/>
        <v>253785994</v>
      </c>
      <c r="GA260" s="446">
        <f t="shared" si="1139"/>
        <v>13007794</v>
      </c>
      <c r="GB260" s="446"/>
      <c r="GC260" s="446"/>
      <c r="GD260" s="446">
        <f t="shared" ref="GD260:GM269" si="1155">SUMIFS(GD$443:GD$10112,$B$443:$B$10112,$B260,$C$443:$C$10112,$C260,$D$443:$D$10112,$D260)</f>
        <v>59349</v>
      </c>
      <c r="GE260" s="446">
        <f t="shared" si="1155"/>
        <v>66163</v>
      </c>
      <c r="GF260" s="446">
        <f t="shared" si="1155"/>
        <v>8671899</v>
      </c>
      <c r="GG260" s="446">
        <f t="shared" si="1155"/>
        <v>5940536</v>
      </c>
      <c r="GH260" s="446">
        <f t="shared" si="1155"/>
        <v>3382974</v>
      </c>
      <c r="GI260" s="446">
        <f t="shared" si="1155"/>
        <v>146661697</v>
      </c>
      <c r="GJ260" s="446">
        <f t="shared" si="1155"/>
        <v>17121418</v>
      </c>
      <c r="GK260" s="446">
        <f t="shared" si="1155"/>
        <v>7411094</v>
      </c>
      <c r="GL260" s="446">
        <f t="shared" si="1155"/>
        <v>34751043</v>
      </c>
      <c r="GM260" s="446">
        <f t="shared" si="1155"/>
        <v>2933690</v>
      </c>
      <c r="GN260" s="446">
        <f t="shared" si="1100"/>
        <v>328884</v>
      </c>
      <c r="GO260" s="446">
        <f t="shared" si="1135"/>
        <v>327990</v>
      </c>
      <c r="GP260" s="446">
        <f t="shared" si="1135"/>
        <v>367244</v>
      </c>
      <c r="GQ260" s="446">
        <f t="shared" si="1135"/>
        <v>0</v>
      </c>
      <c r="GR260" s="446"/>
      <c r="GS260" s="446"/>
      <c r="GT260" s="446"/>
      <c r="GU260" s="446"/>
      <c r="GV260" s="416"/>
      <c r="GW260" s="402"/>
      <c r="GX260" s="402"/>
      <c r="GY260" s="402"/>
      <c r="GZ260" s="402"/>
      <c r="HA260" s="402"/>
    </row>
    <row r="261" spans="1:209" ht="10.5" customHeight="1" x14ac:dyDescent="0.2">
      <c r="A261" s="417" t="str">
        <f t="shared" si="1019"/>
        <v>2020-21SEPTEMBERY60</v>
      </c>
      <c r="B261" s="458" t="str">
        <f t="shared" si="1076"/>
        <v>2020-21</v>
      </c>
      <c r="C261" s="402" t="s">
        <v>640</v>
      </c>
      <c r="D261" s="458" t="str">
        <f t="shared" si="1154"/>
        <v>Y60</v>
      </c>
      <c r="E261" s="458" t="str">
        <f t="shared" si="1154"/>
        <v>Midlands</v>
      </c>
      <c r="F261" s="458" t="str">
        <f t="shared" si="1020"/>
        <v>Y60</v>
      </c>
      <c r="H261" s="463">
        <f t="shared" si="1087"/>
        <v>203212</v>
      </c>
      <c r="I261" s="463">
        <f t="shared" si="1087"/>
        <v>151703</v>
      </c>
      <c r="J261" s="463">
        <f t="shared" si="1087"/>
        <v>526035</v>
      </c>
      <c r="K261" s="463">
        <f t="shared" si="1022"/>
        <v>3</v>
      </c>
      <c r="L261" s="463">
        <f t="shared" si="1023"/>
        <v>2</v>
      </c>
      <c r="M261" s="463">
        <f t="shared" si="1024"/>
        <v>2</v>
      </c>
      <c r="N261" s="463">
        <f t="shared" si="1025"/>
        <v>15</v>
      </c>
      <c r="O261" s="463">
        <f t="shared" si="1026"/>
        <v>43</v>
      </c>
      <c r="P261" s="463">
        <f t="shared" si="1136"/>
        <v>735</v>
      </c>
      <c r="Q261" s="463">
        <f t="shared" si="1136"/>
        <v>2053</v>
      </c>
      <c r="R261" s="463">
        <f t="shared" si="1136"/>
        <v>953</v>
      </c>
      <c r="S261" s="463">
        <f t="shared" si="1136"/>
        <v>157591</v>
      </c>
      <c r="T261" s="463">
        <f t="shared" si="1136"/>
        <v>12858</v>
      </c>
      <c r="U261" s="463">
        <f t="shared" si="1136"/>
        <v>7866</v>
      </c>
      <c r="V261" s="463">
        <f t="shared" si="1136"/>
        <v>78950</v>
      </c>
      <c r="W261" s="463">
        <f t="shared" si="1136"/>
        <v>44195</v>
      </c>
      <c r="X261" s="463">
        <f t="shared" si="1136"/>
        <v>1786</v>
      </c>
      <c r="Y261" s="463">
        <f t="shared" si="1136"/>
        <v>5713588</v>
      </c>
      <c r="Z261" s="463">
        <f t="shared" si="1028"/>
        <v>444</v>
      </c>
      <c r="AA261" s="463">
        <f t="shared" si="1029"/>
        <v>792</v>
      </c>
      <c r="AB261" s="463">
        <f t="shared" si="1140"/>
        <v>5711781</v>
      </c>
      <c r="AC261" s="463">
        <f t="shared" si="1031"/>
        <v>726</v>
      </c>
      <c r="AD261" s="463">
        <f t="shared" si="1032"/>
        <v>1538</v>
      </c>
      <c r="AE261" s="463">
        <f t="shared" si="1141"/>
        <v>96287726</v>
      </c>
      <c r="AF261" s="463">
        <f t="shared" si="1034"/>
        <v>1220</v>
      </c>
      <c r="AG261" s="463">
        <f t="shared" si="1035"/>
        <v>2431</v>
      </c>
      <c r="AH261" s="463">
        <f t="shared" si="1142"/>
        <v>143508838</v>
      </c>
      <c r="AI261" s="463">
        <f t="shared" si="1037"/>
        <v>3247</v>
      </c>
      <c r="AJ261" s="463">
        <f t="shared" si="1038"/>
        <v>7583</v>
      </c>
      <c r="AK261" s="463">
        <f t="shared" si="1143"/>
        <v>6488628</v>
      </c>
      <c r="AL261" s="463">
        <f t="shared" si="1040"/>
        <v>3633</v>
      </c>
      <c r="AM261" s="463">
        <f t="shared" si="1041"/>
        <v>8690</v>
      </c>
      <c r="AN261" s="463"/>
      <c r="AO261" s="463"/>
      <c r="AP261" s="463"/>
      <c r="AQ261" s="463"/>
      <c r="AR261" s="463"/>
      <c r="AS261" s="463"/>
      <c r="AT261" s="463">
        <f t="shared" si="1137"/>
        <v>9627</v>
      </c>
      <c r="AU261" s="463">
        <f t="shared" si="1137"/>
        <v>1105</v>
      </c>
      <c r="AV261" s="463">
        <f t="shared" si="1137"/>
        <v>585</v>
      </c>
      <c r="AW261" s="463">
        <f t="shared" si="1137"/>
        <v>9</v>
      </c>
      <c r="AX261" s="463">
        <f t="shared" si="1137"/>
        <v>2552</v>
      </c>
      <c r="AY261" s="463">
        <f t="shared" si="1137"/>
        <v>5385</v>
      </c>
      <c r="AZ261" s="463">
        <f t="shared" si="1137"/>
        <v>3245</v>
      </c>
      <c r="BA261" s="463"/>
      <c r="BB261" s="463"/>
      <c r="BC261" s="463"/>
      <c r="BD261" s="463"/>
      <c r="BE261" s="463"/>
      <c r="BF261" s="463"/>
      <c r="BG261" s="463"/>
      <c r="BH261" s="463"/>
      <c r="BI261" s="463">
        <f t="shared" si="1138"/>
        <v>83472</v>
      </c>
      <c r="BJ261" s="463">
        <f t="shared" si="1138"/>
        <v>9591</v>
      </c>
      <c r="BK261" s="463">
        <f t="shared" si="1138"/>
        <v>54901</v>
      </c>
      <c r="BL261" s="463">
        <f t="shared" si="1138"/>
        <v>147964</v>
      </c>
      <c r="BM261" s="463">
        <f t="shared" si="1138"/>
        <v>24298</v>
      </c>
      <c r="BN261" s="463">
        <f t="shared" si="1138"/>
        <v>18212</v>
      </c>
      <c r="BO261" s="463">
        <f t="shared" si="1138"/>
        <v>14958</v>
      </c>
      <c r="BP261" s="463">
        <f t="shared" si="1138"/>
        <v>11412</v>
      </c>
      <c r="BQ261" s="463">
        <f t="shared" si="1138"/>
        <v>102832</v>
      </c>
      <c r="BR261" s="463">
        <f t="shared" si="1138"/>
        <v>83014</v>
      </c>
      <c r="BS261" s="463">
        <f t="shared" si="1138"/>
        <v>75827</v>
      </c>
      <c r="BT261" s="463">
        <f t="shared" si="1138"/>
        <v>46073</v>
      </c>
      <c r="BU261" s="463">
        <f t="shared" si="1138"/>
        <v>4163</v>
      </c>
      <c r="BV261" s="463">
        <f t="shared" si="1138"/>
        <v>1791</v>
      </c>
      <c r="BW261" s="463">
        <f t="shared" si="1102"/>
        <v>151</v>
      </c>
      <c r="BX261" s="463">
        <f t="shared" si="1102"/>
        <v>74440</v>
      </c>
      <c r="BY261" s="463">
        <f t="shared" si="1103"/>
        <v>493</v>
      </c>
      <c r="BZ261" s="463">
        <f t="shared" si="1104"/>
        <v>827</v>
      </c>
      <c r="CA261" s="463">
        <f t="shared" si="1105"/>
        <v>82</v>
      </c>
      <c r="CB261" s="463">
        <f t="shared" si="1105"/>
        <v>38397</v>
      </c>
      <c r="CC261" s="463">
        <f t="shared" si="1106"/>
        <v>468</v>
      </c>
      <c r="CD261" s="463">
        <f t="shared" si="1107"/>
        <v>903</v>
      </c>
      <c r="CE261" s="463">
        <f t="shared" si="1108"/>
        <v>12625</v>
      </c>
      <c r="CF261" s="463">
        <f t="shared" si="1108"/>
        <v>5600751</v>
      </c>
      <c r="CG261" s="463">
        <f t="shared" si="1109"/>
        <v>444</v>
      </c>
      <c r="CH261" s="463">
        <f t="shared" si="1110"/>
        <v>790</v>
      </c>
      <c r="CI261" s="463">
        <f t="shared" si="1111"/>
        <v>3984</v>
      </c>
      <c r="CJ261" s="463">
        <f t="shared" si="1111"/>
        <v>3827370</v>
      </c>
      <c r="CK261" s="463">
        <f t="shared" si="1112"/>
        <v>961</v>
      </c>
      <c r="CL261" s="463">
        <f t="shared" si="1113"/>
        <v>1786</v>
      </c>
      <c r="CM261" s="463">
        <f t="shared" si="1114"/>
        <v>1615</v>
      </c>
      <c r="CN261" s="463">
        <f t="shared" si="1114"/>
        <v>1952037</v>
      </c>
      <c r="CO261" s="463">
        <f t="shared" si="1115"/>
        <v>1209</v>
      </c>
      <c r="CP261" s="463">
        <f t="shared" si="1116"/>
        <v>2691</v>
      </c>
      <c r="CQ261" s="463">
        <f t="shared" si="1117"/>
        <v>73351</v>
      </c>
      <c r="CR261" s="463">
        <f t="shared" si="1117"/>
        <v>90508319</v>
      </c>
      <c r="CS261" s="463">
        <f t="shared" si="1118"/>
        <v>1234</v>
      </c>
      <c r="CT261" s="463">
        <f t="shared" si="1119"/>
        <v>2459</v>
      </c>
      <c r="CU261" s="463">
        <f t="shared" si="1120"/>
        <v>2977</v>
      </c>
      <c r="CV261" s="463">
        <f t="shared" si="1120"/>
        <v>10199755</v>
      </c>
      <c r="CW261" s="463">
        <f t="shared" si="1121"/>
        <v>3426</v>
      </c>
      <c r="CX261" s="463">
        <f t="shared" si="1122"/>
        <v>7474</v>
      </c>
      <c r="CY261" s="463">
        <f t="shared" si="1123"/>
        <v>938</v>
      </c>
      <c r="CZ261" s="463">
        <f t="shared" si="1123"/>
        <v>4539019</v>
      </c>
      <c r="DA261" s="463">
        <f t="shared" si="1124"/>
        <v>4839</v>
      </c>
      <c r="DB261" s="463">
        <f t="shared" si="1125"/>
        <v>11554</v>
      </c>
      <c r="DC261" s="463">
        <f t="shared" si="1126"/>
        <v>3743</v>
      </c>
      <c r="DD261" s="463">
        <f t="shared" si="1126"/>
        <v>21297262</v>
      </c>
      <c r="DE261" s="463">
        <f t="shared" si="1127"/>
        <v>5690</v>
      </c>
      <c r="DF261" s="463">
        <f t="shared" si="1128"/>
        <v>11674</v>
      </c>
      <c r="DG261" s="463">
        <f t="shared" si="1129"/>
        <v>349</v>
      </c>
      <c r="DH261" s="463">
        <f t="shared" si="1129"/>
        <v>2296411</v>
      </c>
      <c r="DI261" s="463">
        <f t="shared" si="1130"/>
        <v>6580</v>
      </c>
      <c r="DJ261" s="463">
        <f t="shared" si="1131"/>
        <v>16414</v>
      </c>
      <c r="DK261" s="463">
        <f t="shared" si="1132"/>
        <v>637</v>
      </c>
      <c r="DL261" s="463">
        <f t="shared" si="1091"/>
        <v>195221</v>
      </c>
      <c r="DM261" s="463">
        <f t="shared" si="1045"/>
        <v>306</v>
      </c>
      <c r="DN261" s="463">
        <f t="shared" si="1046"/>
        <v>540</v>
      </c>
      <c r="DO261" s="463">
        <f t="shared" si="1092"/>
        <v>7100</v>
      </c>
      <c r="DP261" s="463">
        <f t="shared" si="1092"/>
        <v>234969</v>
      </c>
      <c r="DQ261" s="463">
        <f t="shared" si="1048"/>
        <v>33</v>
      </c>
      <c r="DR261" s="463">
        <f t="shared" si="1049"/>
        <v>59</v>
      </c>
      <c r="DS261" s="463">
        <f t="shared" si="1093"/>
        <v>210</v>
      </c>
      <c r="DT261" s="463">
        <f t="shared" si="1093"/>
        <v>228890</v>
      </c>
      <c r="DU261" s="463">
        <f t="shared" si="1094"/>
        <v>1090</v>
      </c>
      <c r="DV261" s="463">
        <f t="shared" si="1095"/>
        <v>2150</v>
      </c>
      <c r="DW261" s="463">
        <f t="shared" si="1096"/>
        <v>191</v>
      </c>
      <c r="DX261" s="463"/>
      <c r="DY261" s="463"/>
      <c r="DZ261" s="463"/>
      <c r="EA261" s="463"/>
      <c r="EB261" s="463"/>
      <c r="EC261" s="463"/>
      <c r="ED261" s="463"/>
      <c r="EE261" s="463"/>
      <c r="EF261" s="463"/>
      <c r="EG261" s="463" t="s">
        <v>152</v>
      </c>
      <c r="EH261" s="463" t="s">
        <v>152</v>
      </c>
      <c r="EI261" s="463">
        <f t="shared" si="1133"/>
        <v>2965</v>
      </c>
      <c r="EJ261" s="446"/>
      <c r="EK261" s="446"/>
      <c r="EL261" s="446"/>
      <c r="EM261" s="446"/>
      <c r="EN261" s="446"/>
      <c r="EO261" s="446"/>
      <c r="EP261" s="446"/>
      <c r="EQ261" s="446"/>
      <c r="ER261" s="446"/>
      <c r="ES261" s="446"/>
      <c r="ET261" s="446"/>
      <c r="EU261" s="446"/>
      <c r="EV261" s="446"/>
      <c r="EW261" s="446"/>
      <c r="EX261" s="446"/>
      <c r="EY261" s="446"/>
      <c r="EZ261" s="447"/>
      <c r="FA261" s="446">
        <f t="shared" si="1062"/>
        <v>9</v>
      </c>
      <c r="FB261" s="417">
        <f t="shared" si="1078"/>
        <v>2020</v>
      </c>
      <c r="FC261" s="448">
        <f t="shared" si="1079"/>
        <v>44075</v>
      </c>
      <c r="FD261" s="449">
        <f t="shared" si="1063"/>
        <v>30</v>
      </c>
      <c r="FE261" s="450"/>
      <c r="FF261" s="451">
        <f t="shared" si="1098"/>
        <v>0.58566361461684402</v>
      </c>
      <c r="FG261" s="450"/>
      <c r="FH261" s="452">
        <f t="shared" si="1144"/>
        <v>1.8897184632135635</v>
      </c>
      <c r="FI261" s="452">
        <f t="shared" si="1145"/>
        <v>1.4163944625913827</v>
      </c>
      <c r="FJ261" s="452">
        <f t="shared" si="1146"/>
        <v>1.9016018306636155</v>
      </c>
      <c r="FK261" s="452">
        <f t="shared" si="1147"/>
        <v>1.4508009153318078</v>
      </c>
      <c r="FL261" s="452">
        <f t="shared" si="1148"/>
        <v>1.302495250158328</v>
      </c>
      <c r="FM261" s="452">
        <f t="shared" si="1149"/>
        <v>1.0514756174794173</v>
      </c>
      <c r="FN261" s="452">
        <f t="shared" si="1150"/>
        <v>1.7157370743296754</v>
      </c>
      <c r="FO261" s="452">
        <f t="shared" si="1151"/>
        <v>1.0424934947392239</v>
      </c>
      <c r="FP261" s="452">
        <f t="shared" si="1152"/>
        <v>2.3309070548712207</v>
      </c>
      <c r="FQ261" s="452">
        <f t="shared" si="1153"/>
        <v>1.0027995520716686</v>
      </c>
      <c r="FR261" s="453"/>
      <c r="FS261" s="446">
        <f t="shared" si="1139"/>
        <v>293339</v>
      </c>
      <c r="FT261" s="446">
        <f t="shared" si="1139"/>
        <v>364157</v>
      </c>
      <c r="FU261" s="446">
        <f t="shared" si="1139"/>
        <v>2215492</v>
      </c>
      <c r="FV261" s="446">
        <f t="shared" si="1139"/>
        <v>6484706</v>
      </c>
      <c r="FW261" s="446">
        <f t="shared" si="1139"/>
        <v>10180414</v>
      </c>
      <c r="FX261" s="446">
        <f t="shared" si="1139"/>
        <v>12098364</v>
      </c>
      <c r="FY261" s="446">
        <f t="shared" si="1139"/>
        <v>191958105</v>
      </c>
      <c r="FZ261" s="446">
        <f t="shared" si="1139"/>
        <v>335151649</v>
      </c>
      <c r="GA261" s="446">
        <f t="shared" si="1139"/>
        <v>15520948</v>
      </c>
      <c r="GB261" s="446"/>
      <c r="GC261" s="446"/>
      <c r="GD261" s="446">
        <f t="shared" si="1155"/>
        <v>124877</v>
      </c>
      <c r="GE261" s="446">
        <f t="shared" si="1155"/>
        <v>74015</v>
      </c>
      <c r="GF261" s="446">
        <f t="shared" si="1155"/>
        <v>9979662</v>
      </c>
      <c r="GG261" s="446">
        <f t="shared" si="1155"/>
        <v>7115112</v>
      </c>
      <c r="GH261" s="446">
        <f t="shared" si="1155"/>
        <v>4345616</v>
      </c>
      <c r="GI261" s="446">
        <f t="shared" si="1155"/>
        <v>180404673</v>
      </c>
      <c r="GJ261" s="446">
        <f t="shared" si="1155"/>
        <v>22250194</v>
      </c>
      <c r="GK261" s="446">
        <f t="shared" si="1155"/>
        <v>10837678</v>
      </c>
      <c r="GL261" s="446">
        <f t="shared" si="1155"/>
        <v>43694847</v>
      </c>
      <c r="GM261" s="446">
        <f t="shared" si="1155"/>
        <v>5728525</v>
      </c>
      <c r="GN261" s="446">
        <f t="shared" si="1100"/>
        <v>451539</v>
      </c>
      <c r="GO261" s="446">
        <f t="shared" si="1135"/>
        <v>343700</v>
      </c>
      <c r="GP261" s="446">
        <f t="shared" si="1135"/>
        <v>419566</v>
      </c>
      <c r="GQ261" s="446">
        <f t="shared" si="1135"/>
        <v>0</v>
      </c>
      <c r="GR261" s="446"/>
      <c r="GS261" s="446"/>
      <c r="GT261" s="446"/>
      <c r="GU261" s="446"/>
      <c r="GV261" s="416"/>
      <c r="GW261" s="402"/>
      <c r="GX261" s="402"/>
      <c r="GY261" s="402"/>
      <c r="GZ261" s="402"/>
      <c r="HA261" s="402"/>
    </row>
    <row r="262" spans="1:209" ht="10.5" customHeight="1" x14ac:dyDescent="0.2">
      <c r="A262" s="417" t="str">
        <f t="shared" si="1019"/>
        <v>2020-21OCTOBERY60</v>
      </c>
      <c r="B262" s="458" t="str">
        <f t="shared" si="1076"/>
        <v>2020-21</v>
      </c>
      <c r="C262" s="402" t="s">
        <v>643</v>
      </c>
      <c r="D262" s="458" t="str">
        <f t="shared" si="1154"/>
        <v>Y60</v>
      </c>
      <c r="E262" s="458" t="str">
        <f t="shared" si="1154"/>
        <v>Midlands</v>
      </c>
      <c r="F262" s="458" t="str">
        <f t="shared" si="1020"/>
        <v>Y60</v>
      </c>
      <c r="H262" s="463">
        <f t="shared" si="1087"/>
        <v>213954</v>
      </c>
      <c r="I262" s="463">
        <f t="shared" si="1087"/>
        <v>160120</v>
      </c>
      <c r="J262" s="463">
        <f t="shared" si="1087"/>
        <v>702174</v>
      </c>
      <c r="K262" s="463">
        <f t="shared" si="1022"/>
        <v>4</v>
      </c>
      <c r="L262" s="463">
        <f t="shared" si="1023"/>
        <v>2</v>
      </c>
      <c r="M262" s="463">
        <f t="shared" si="1024"/>
        <v>8</v>
      </c>
      <c r="N262" s="463">
        <f t="shared" si="1025"/>
        <v>22</v>
      </c>
      <c r="O262" s="463">
        <f t="shared" si="1026"/>
        <v>51</v>
      </c>
      <c r="P262" s="463">
        <f t="shared" si="1136"/>
        <v>765</v>
      </c>
      <c r="Q262" s="463">
        <f t="shared" si="1136"/>
        <v>2121</v>
      </c>
      <c r="R262" s="463">
        <f t="shared" si="1136"/>
        <v>832</v>
      </c>
      <c r="S262" s="463">
        <f t="shared" si="1136"/>
        <v>163353</v>
      </c>
      <c r="T262" s="463">
        <f t="shared" si="1136"/>
        <v>13439</v>
      </c>
      <c r="U262" s="463">
        <f t="shared" si="1136"/>
        <v>8210</v>
      </c>
      <c r="V262" s="463">
        <f t="shared" si="1136"/>
        <v>82734</v>
      </c>
      <c r="W262" s="463">
        <f t="shared" si="1136"/>
        <v>44787</v>
      </c>
      <c r="X262" s="463">
        <f t="shared" si="1136"/>
        <v>1962</v>
      </c>
      <c r="Y262" s="463">
        <f t="shared" si="1136"/>
        <v>6039174</v>
      </c>
      <c r="Z262" s="463">
        <f t="shared" si="1028"/>
        <v>449</v>
      </c>
      <c r="AA262" s="463">
        <f t="shared" si="1029"/>
        <v>791</v>
      </c>
      <c r="AB262" s="463">
        <f t="shared" si="1140"/>
        <v>6090158</v>
      </c>
      <c r="AC262" s="463">
        <f t="shared" si="1031"/>
        <v>742</v>
      </c>
      <c r="AD262" s="463">
        <f t="shared" si="1032"/>
        <v>1567</v>
      </c>
      <c r="AE262" s="463">
        <f t="shared" si="1141"/>
        <v>106469410</v>
      </c>
      <c r="AF262" s="463">
        <f t="shared" si="1034"/>
        <v>1287</v>
      </c>
      <c r="AG262" s="463">
        <f t="shared" si="1035"/>
        <v>2592</v>
      </c>
      <c r="AH262" s="463">
        <f t="shared" si="1142"/>
        <v>149997548</v>
      </c>
      <c r="AI262" s="463">
        <f t="shared" si="1037"/>
        <v>3349</v>
      </c>
      <c r="AJ262" s="463">
        <f t="shared" si="1038"/>
        <v>7936</v>
      </c>
      <c r="AK262" s="463">
        <f t="shared" si="1143"/>
        <v>7415498</v>
      </c>
      <c r="AL262" s="463">
        <f t="shared" si="1040"/>
        <v>3780</v>
      </c>
      <c r="AM262" s="463">
        <f t="shared" si="1041"/>
        <v>9143</v>
      </c>
      <c r="AN262" s="463"/>
      <c r="AO262" s="463"/>
      <c r="AP262" s="463"/>
      <c r="AQ262" s="463"/>
      <c r="AR262" s="463"/>
      <c r="AS262" s="463"/>
      <c r="AT262" s="463">
        <f t="shared" si="1137"/>
        <v>10303</v>
      </c>
      <c r="AU262" s="463">
        <f t="shared" si="1137"/>
        <v>1338</v>
      </c>
      <c r="AV262" s="463">
        <f t="shared" si="1137"/>
        <v>479</v>
      </c>
      <c r="AW262" s="463">
        <f t="shared" si="1137"/>
        <v>13</v>
      </c>
      <c r="AX262" s="463">
        <f t="shared" si="1137"/>
        <v>3631</v>
      </c>
      <c r="AY262" s="463">
        <f t="shared" si="1137"/>
        <v>4855</v>
      </c>
      <c r="AZ262" s="463">
        <f t="shared" si="1137"/>
        <v>3272</v>
      </c>
      <c r="BA262" s="463"/>
      <c r="BB262" s="463"/>
      <c r="BC262" s="463"/>
      <c r="BD262" s="463"/>
      <c r="BE262" s="463"/>
      <c r="BF262" s="463"/>
      <c r="BG262" s="463"/>
      <c r="BH262" s="463"/>
      <c r="BI262" s="463">
        <f t="shared" si="1138"/>
        <v>86235</v>
      </c>
      <c r="BJ262" s="463">
        <f t="shared" si="1138"/>
        <v>9664</v>
      </c>
      <c r="BK262" s="463">
        <f t="shared" si="1138"/>
        <v>57151</v>
      </c>
      <c r="BL262" s="463">
        <f t="shared" si="1138"/>
        <v>153050</v>
      </c>
      <c r="BM262" s="463">
        <f t="shared" si="1138"/>
        <v>25679</v>
      </c>
      <c r="BN262" s="463">
        <f t="shared" si="1138"/>
        <v>19255</v>
      </c>
      <c r="BO262" s="463">
        <f t="shared" si="1138"/>
        <v>15775</v>
      </c>
      <c r="BP262" s="463">
        <f t="shared" si="1138"/>
        <v>12014</v>
      </c>
      <c r="BQ262" s="463">
        <f t="shared" si="1138"/>
        <v>107359</v>
      </c>
      <c r="BR262" s="463">
        <f t="shared" si="1138"/>
        <v>86945</v>
      </c>
      <c r="BS262" s="463">
        <f t="shared" si="1138"/>
        <v>77025</v>
      </c>
      <c r="BT262" s="463">
        <f t="shared" si="1138"/>
        <v>46720</v>
      </c>
      <c r="BU262" s="463">
        <f t="shared" si="1138"/>
        <v>4703</v>
      </c>
      <c r="BV262" s="463">
        <f t="shared" si="1138"/>
        <v>1971</v>
      </c>
      <c r="BW262" s="463">
        <f t="shared" si="1102"/>
        <v>134</v>
      </c>
      <c r="BX262" s="463">
        <f t="shared" si="1102"/>
        <v>76224</v>
      </c>
      <c r="BY262" s="463">
        <f t="shared" si="1103"/>
        <v>569</v>
      </c>
      <c r="BZ262" s="463">
        <f t="shared" si="1104"/>
        <v>974</v>
      </c>
      <c r="CA262" s="463">
        <f t="shared" si="1105"/>
        <v>94</v>
      </c>
      <c r="CB262" s="463">
        <f t="shared" si="1105"/>
        <v>38810</v>
      </c>
      <c r="CC262" s="463">
        <f t="shared" si="1106"/>
        <v>413</v>
      </c>
      <c r="CD262" s="463">
        <f t="shared" si="1107"/>
        <v>709</v>
      </c>
      <c r="CE262" s="463">
        <f t="shared" si="1108"/>
        <v>13211</v>
      </c>
      <c r="CF262" s="463">
        <f t="shared" si="1108"/>
        <v>5924140</v>
      </c>
      <c r="CG262" s="463">
        <f t="shared" si="1109"/>
        <v>448</v>
      </c>
      <c r="CH262" s="463">
        <f t="shared" si="1110"/>
        <v>790</v>
      </c>
      <c r="CI262" s="463">
        <f t="shared" si="1111"/>
        <v>4327</v>
      </c>
      <c r="CJ262" s="463">
        <f t="shared" si="1111"/>
        <v>4165669</v>
      </c>
      <c r="CK262" s="463">
        <f t="shared" si="1112"/>
        <v>963</v>
      </c>
      <c r="CL262" s="463">
        <f t="shared" si="1113"/>
        <v>1815</v>
      </c>
      <c r="CM262" s="463">
        <f t="shared" si="1114"/>
        <v>1746</v>
      </c>
      <c r="CN262" s="463">
        <f t="shared" si="1114"/>
        <v>2187003</v>
      </c>
      <c r="CO262" s="463">
        <f t="shared" si="1115"/>
        <v>1253</v>
      </c>
      <c r="CP262" s="463">
        <f t="shared" si="1116"/>
        <v>2733</v>
      </c>
      <c r="CQ262" s="463">
        <f t="shared" si="1117"/>
        <v>76661</v>
      </c>
      <c r="CR262" s="463">
        <f t="shared" si="1117"/>
        <v>100116738</v>
      </c>
      <c r="CS262" s="463">
        <f t="shared" si="1118"/>
        <v>1306</v>
      </c>
      <c r="CT262" s="463">
        <f t="shared" si="1119"/>
        <v>2631</v>
      </c>
      <c r="CU262" s="463">
        <f t="shared" si="1120"/>
        <v>3179</v>
      </c>
      <c r="CV262" s="463">
        <f t="shared" si="1120"/>
        <v>11292604</v>
      </c>
      <c r="CW262" s="463">
        <f t="shared" si="1121"/>
        <v>3552</v>
      </c>
      <c r="CX262" s="463">
        <f t="shared" si="1122"/>
        <v>7531</v>
      </c>
      <c r="CY262" s="463">
        <f t="shared" si="1123"/>
        <v>1009</v>
      </c>
      <c r="CZ262" s="463">
        <f t="shared" si="1123"/>
        <v>5135192</v>
      </c>
      <c r="DA262" s="463">
        <f t="shared" si="1124"/>
        <v>5089</v>
      </c>
      <c r="DB262" s="463">
        <f t="shared" si="1125"/>
        <v>11760</v>
      </c>
      <c r="DC262" s="463">
        <f t="shared" si="1126"/>
        <v>3743</v>
      </c>
      <c r="DD262" s="463">
        <f t="shared" si="1126"/>
        <v>21502415</v>
      </c>
      <c r="DE262" s="463">
        <f t="shared" si="1127"/>
        <v>5745</v>
      </c>
      <c r="DF262" s="463">
        <f t="shared" si="1128"/>
        <v>12050</v>
      </c>
      <c r="DG262" s="463">
        <f t="shared" si="1129"/>
        <v>311</v>
      </c>
      <c r="DH262" s="463">
        <f t="shared" si="1129"/>
        <v>2405158</v>
      </c>
      <c r="DI262" s="463">
        <f t="shared" si="1130"/>
        <v>7734</v>
      </c>
      <c r="DJ262" s="463">
        <f t="shared" si="1131"/>
        <v>20754</v>
      </c>
      <c r="DK262" s="463">
        <f t="shared" si="1132"/>
        <v>722</v>
      </c>
      <c r="DL262" s="463">
        <f t="shared" si="1091"/>
        <v>231943</v>
      </c>
      <c r="DM262" s="463">
        <f t="shared" si="1045"/>
        <v>321</v>
      </c>
      <c r="DN262" s="463">
        <f t="shared" si="1046"/>
        <v>520</v>
      </c>
      <c r="DO262" s="463">
        <f t="shared" si="1092"/>
        <v>7413</v>
      </c>
      <c r="DP262" s="463">
        <f t="shared" si="1092"/>
        <v>250734</v>
      </c>
      <c r="DQ262" s="463">
        <f t="shared" si="1048"/>
        <v>34</v>
      </c>
      <c r="DR262" s="463">
        <f t="shared" si="1049"/>
        <v>64</v>
      </c>
      <c r="DS262" s="463">
        <f t="shared" si="1093"/>
        <v>173</v>
      </c>
      <c r="DT262" s="463">
        <f t="shared" si="1093"/>
        <v>182524</v>
      </c>
      <c r="DU262" s="463">
        <f t="shared" si="1094"/>
        <v>1055</v>
      </c>
      <c r="DV262" s="463">
        <f t="shared" si="1095"/>
        <v>2274</v>
      </c>
      <c r="DW262" s="463">
        <f t="shared" si="1096"/>
        <v>159</v>
      </c>
      <c r="DX262" s="463"/>
      <c r="DY262" s="463"/>
      <c r="DZ262" s="463"/>
      <c r="EA262" s="463"/>
      <c r="EB262" s="463"/>
      <c r="EC262" s="463"/>
      <c r="ED262" s="463"/>
      <c r="EE262" s="463"/>
      <c r="EF262" s="463"/>
      <c r="EG262" s="463" t="s">
        <v>152</v>
      </c>
      <c r="EH262" s="463" t="s">
        <v>152</v>
      </c>
      <c r="EI262" s="463">
        <f t="shared" si="1133"/>
        <v>2867</v>
      </c>
      <c r="EJ262" s="446"/>
      <c r="EK262" s="446"/>
      <c r="EL262" s="446"/>
      <c r="EM262" s="446"/>
      <c r="EN262" s="446"/>
      <c r="EO262" s="446"/>
      <c r="EP262" s="446"/>
      <c r="EQ262" s="446"/>
      <c r="ER262" s="446"/>
      <c r="ES262" s="446"/>
      <c r="ET262" s="446"/>
      <c r="EU262" s="446"/>
      <c r="EV262" s="446"/>
      <c r="EW262" s="446"/>
      <c r="EX262" s="446"/>
      <c r="EY262" s="446"/>
      <c r="EZ262" s="447"/>
      <c r="FA262" s="446">
        <f t="shared" si="1062"/>
        <v>10</v>
      </c>
      <c r="FB262" s="417">
        <f t="shared" si="1078"/>
        <v>2020</v>
      </c>
      <c r="FC262" s="448">
        <f t="shared" si="1079"/>
        <v>44105</v>
      </c>
      <c r="FD262" s="449">
        <f t="shared" si="1063"/>
        <v>31</v>
      </c>
      <c r="FE262" s="450"/>
      <c r="FF262" s="451">
        <f t="shared" si="1098"/>
        <v>0.58489821682183996</v>
      </c>
      <c r="FG262" s="450"/>
      <c r="FH262" s="452">
        <f t="shared" si="1144"/>
        <v>1.9107820522360295</v>
      </c>
      <c r="FI262" s="452">
        <f t="shared" si="1145"/>
        <v>1.4327702954088846</v>
      </c>
      <c r="FJ262" s="452">
        <f t="shared" si="1146"/>
        <v>1.9214372716199757</v>
      </c>
      <c r="FK262" s="452">
        <f t="shared" si="1147"/>
        <v>1.4633373934226552</v>
      </c>
      <c r="FL262" s="452">
        <f t="shared" si="1148"/>
        <v>1.2976406314211812</v>
      </c>
      <c r="FM262" s="452">
        <f t="shared" si="1149"/>
        <v>1.0508980588391714</v>
      </c>
      <c r="FN262" s="452">
        <f t="shared" si="1150"/>
        <v>1.7198070868778887</v>
      </c>
      <c r="FO262" s="452">
        <f t="shared" si="1151"/>
        <v>1.043159845490879</v>
      </c>
      <c r="FP262" s="452">
        <f t="shared" si="1152"/>
        <v>2.3970438328236492</v>
      </c>
      <c r="FQ262" s="452">
        <f t="shared" si="1153"/>
        <v>1.0045871559633028</v>
      </c>
      <c r="FR262" s="453"/>
      <c r="FS262" s="446">
        <f t="shared" si="1139"/>
        <v>314920</v>
      </c>
      <c r="FT262" s="446">
        <f t="shared" si="1139"/>
        <v>1243720</v>
      </c>
      <c r="FU262" s="446">
        <f t="shared" si="1139"/>
        <v>3571040</v>
      </c>
      <c r="FV262" s="446">
        <f t="shared" si="1139"/>
        <v>8225680</v>
      </c>
      <c r="FW262" s="446">
        <f t="shared" si="1139"/>
        <v>10635875</v>
      </c>
      <c r="FX262" s="446">
        <f t="shared" si="1139"/>
        <v>12864061</v>
      </c>
      <c r="FY262" s="446">
        <f t="shared" si="1139"/>
        <v>214473986</v>
      </c>
      <c r="FZ262" s="446">
        <f t="shared" si="1139"/>
        <v>355430185</v>
      </c>
      <c r="GA262" s="446">
        <f t="shared" si="1139"/>
        <v>17939187</v>
      </c>
      <c r="GB262" s="446"/>
      <c r="GC262" s="446"/>
      <c r="GD262" s="446">
        <f t="shared" si="1155"/>
        <v>130516</v>
      </c>
      <c r="GE262" s="446">
        <f t="shared" si="1155"/>
        <v>66685</v>
      </c>
      <c r="GF262" s="446">
        <f t="shared" si="1155"/>
        <v>10430832</v>
      </c>
      <c r="GG262" s="446">
        <f t="shared" si="1155"/>
        <v>7854346</v>
      </c>
      <c r="GH262" s="446">
        <f t="shared" si="1155"/>
        <v>4772019</v>
      </c>
      <c r="GI262" s="446">
        <f t="shared" si="1155"/>
        <v>201713433</v>
      </c>
      <c r="GJ262" s="446">
        <f t="shared" si="1155"/>
        <v>23941162</v>
      </c>
      <c r="GK262" s="446">
        <f t="shared" si="1155"/>
        <v>11865828</v>
      </c>
      <c r="GL262" s="446">
        <f t="shared" si="1155"/>
        <v>45102221</v>
      </c>
      <c r="GM262" s="446">
        <f t="shared" si="1155"/>
        <v>6454583</v>
      </c>
      <c r="GN262" s="446">
        <f t="shared" si="1100"/>
        <v>393411</v>
      </c>
      <c r="GO262" s="446">
        <f t="shared" si="1135"/>
        <v>375524</v>
      </c>
      <c r="GP262" s="446">
        <f t="shared" si="1135"/>
        <v>474154</v>
      </c>
      <c r="GQ262" s="446">
        <f t="shared" si="1135"/>
        <v>0</v>
      </c>
      <c r="GR262" s="446"/>
      <c r="GS262" s="446"/>
      <c r="GT262" s="446"/>
      <c r="GU262" s="446"/>
      <c r="GV262" s="416"/>
      <c r="GW262" s="402"/>
      <c r="GX262" s="402"/>
      <c r="GY262" s="402"/>
      <c r="GZ262" s="402"/>
      <c r="HA262" s="402"/>
    </row>
    <row r="263" spans="1:209" ht="10.5" customHeight="1" x14ac:dyDescent="0.2">
      <c r="A263" s="417" t="str">
        <f t="shared" si="1019"/>
        <v>2020-21NOVEMBERY60</v>
      </c>
      <c r="B263" s="458" t="str">
        <f t="shared" si="1076"/>
        <v>2020-21</v>
      </c>
      <c r="C263" s="402" t="s">
        <v>647</v>
      </c>
      <c r="D263" s="458" t="str">
        <f t="shared" si="1154"/>
        <v>Y60</v>
      </c>
      <c r="E263" s="458" t="str">
        <f t="shared" si="1154"/>
        <v>Midlands</v>
      </c>
      <c r="F263" s="458" t="str">
        <f t="shared" si="1020"/>
        <v>Y60</v>
      </c>
      <c r="H263" s="463">
        <f t="shared" si="1087"/>
        <v>207056</v>
      </c>
      <c r="I263" s="463">
        <f t="shared" si="1087"/>
        <v>138333</v>
      </c>
      <c r="J263" s="463">
        <f t="shared" si="1087"/>
        <v>553022</v>
      </c>
      <c r="K263" s="463">
        <f t="shared" si="1022"/>
        <v>4</v>
      </c>
      <c r="L263" s="463">
        <f t="shared" si="1023"/>
        <v>1</v>
      </c>
      <c r="M263" s="463">
        <f t="shared" si="1024"/>
        <v>5</v>
      </c>
      <c r="N263" s="463">
        <f t="shared" si="1025"/>
        <v>22</v>
      </c>
      <c r="O263" s="463">
        <f t="shared" si="1026"/>
        <v>56</v>
      </c>
      <c r="P263" s="463">
        <f t="shared" si="1136"/>
        <v>757</v>
      </c>
      <c r="Q263" s="463">
        <f t="shared" si="1136"/>
        <v>2189</v>
      </c>
      <c r="R263" s="463">
        <f t="shared" si="1136"/>
        <v>719</v>
      </c>
      <c r="S263" s="463">
        <f t="shared" si="1136"/>
        <v>159315</v>
      </c>
      <c r="T263" s="463">
        <f t="shared" si="1136"/>
        <v>12435</v>
      </c>
      <c r="U263" s="463">
        <f t="shared" si="1136"/>
        <v>7287</v>
      </c>
      <c r="V263" s="463">
        <f t="shared" si="1136"/>
        <v>80533</v>
      </c>
      <c r="W263" s="463">
        <f t="shared" si="1136"/>
        <v>44505</v>
      </c>
      <c r="X263" s="463">
        <f t="shared" si="1136"/>
        <v>1793</v>
      </c>
      <c r="Y263" s="463">
        <f t="shared" si="1136"/>
        <v>5301887</v>
      </c>
      <c r="Z263" s="463">
        <f t="shared" si="1028"/>
        <v>426</v>
      </c>
      <c r="AA263" s="463">
        <f t="shared" si="1029"/>
        <v>745</v>
      </c>
      <c r="AB263" s="463">
        <f t="shared" si="1140"/>
        <v>5043705</v>
      </c>
      <c r="AC263" s="463">
        <f t="shared" si="1031"/>
        <v>692</v>
      </c>
      <c r="AD263" s="463">
        <f t="shared" si="1032"/>
        <v>1476</v>
      </c>
      <c r="AE263" s="463">
        <f t="shared" si="1141"/>
        <v>98114788</v>
      </c>
      <c r="AF263" s="463">
        <f t="shared" si="1034"/>
        <v>1218</v>
      </c>
      <c r="AG263" s="463">
        <f t="shared" si="1035"/>
        <v>2438</v>
      </c>
      <c r="AH263" s="463">
        <f t="shared" si="1142"/>
        <v>144746046</v>
      </c>
      <c r="AI263" s="463">
        <f t="shared" si="1037"/>
        <v>3252</v>
      </c>
      <c r="AJ263" s="463">
        <f t="shared" si="1038"/>
        <v>7698</v>
      </c>
      <c r="AK263" s="463">
        <f t="shared" si="1143"/>
        <v>6267994</v>
      </c>
      <c r="AL263" s="463">
        <f t="shared" si="1040"/>
        <v>3496</v>
      </c>
      <c r="AM263" s="463">
        <f t="shared" si="1041"/>
        <v>8352</v>
      </c>
      <c r="AN263" s="463"/>
      <c r="AO263" s="463"/>
      <c r="AP263" s="463"/>
      <c r="AQ263" s="463"/>
      <c r="AR263" s="463"/>
      <c r="AS263" s="463"/>
      <c r="AT263" s="463">
        <f t="shared" si="1137"/>
        <v>10481</v>
      </c>
      <c r="AU263" s="463">
        <f t="shared" si="1137"/>
        <v>1285</v>
      </c>
      <c r="AV263" s="463">
        <f t="shared" si="1137"/>
        <v>708</v>
      </c>
      <c r="AW263" s="463">
        <f t="shared" si="1137"/>
        <v>16</v>
      </c>
      <c r="AX263" s="463">
        <f t="shared" si="1137"/>
        <v>3487</v>
      </c>
      <c r="AY263" s="463">
        <f t="shared" si="1137"/>
        <v>5001</v>
      </c>
      <c r="AZ263" s="463">
        <f t="shared" si="1137"/>
        <v>3129</v>
      </c>
      <c r="BA263" s="463"/>
      <c r="BB263" s="463"/>
      <c r="BC263" s="463"/>
      <c r="BD263" s="463"/>
      <c r="BE263" s="463"/>
      <c r="BF263" s="463"/>
      <c r="BG263" s="463"/>
      <c r="BH263" s="463"/>
      <c r="BI263" s="463">
        <f t="shared" si="1138"/>
        <v>81141</v>
      </c>
      <c r="BJ263" s="463">
        <f t="shared" si="1138"/>
        <v>9411</v>
      </c>
      <c r="BK263" s="463">
        <f t="shared" si="1138"/>
        <v>58282</v>
      </c>
      <c r="BL263" s="463">
        <f t="shared" si="1138"/>
        <v>148834</v>
      </c>
      <c r="BM263" s="463">
        <f t="shared" si="1138"/>
        <v>24891</v>
      </c>
      <c r="BN263" s="463">
        <f t="shared" si="1138"/>
        <v>18171</v>
      </c>
      <c r="BO263" s="463">
        <f t="shared" si="1138"/>
        <v>14604</v>
      </c>
      <c r="BP263" s="463">
        <f t="shared" si="1138"/>
        <v>10836</v>
      </c>
      <c r="BQ263" s="463">
        <f t="shared" si="1138"/>
        <v>104266</v>
      </c>
      <c r="BR263" s="463">
        <f t="shared" si="1138"/>
        <v>84600</v>
      </c>
      <c r="BS263" s="463">
        <f t="shared" si="1138"/>
        <v>76038</v>
      </c>
      <c r="BT263" s="463">
        <f t="shared" si="1138"/>
        <v>46560</v>
      </c>
      <c r="BU263" s="463">
        <f t="shared" si="1138"/>
        <v>4312</v>
      </c>
      <c r="BV263" s="463">
        <f t="shared" si="1138"/>
        <v>1821</v>
      </c>
      <c r="BW263" s="463">
        <f t="shared" si="1102"/>
        <v>116</v>
      </c>
      <c r="BX263" s="463">
        <f t="shared" si="1102"/>
        <v>53981</v>
      </c>
      <c r="BY263" s="463">
        <f t="shared" si="1103"/>
        <v>465</v>
      </c>
      <c r="BZ263" s="463">
        <f t="shared" si="1104"/>
        <v>696</v>
      </c>
      <c r="CA263" s="463">
        <f t="shared" si="1105"/>
        <v>87</v>
      </c>
      <c r="CB263" s="463">
        <f t="shared" si="1105"/>
        <v>47670</v>
      </c>
      <c r="CC263" s="463">
        <f t="shared" si="1106"/>
        <v>548</v>
      </c>
      <c r="CD263" s="463">
        <f t="shared" si="1107"/>
        <v>951</v>
      </c>
      <c r="CE263" s="463">
        <f t="shared" si="1108"/>
        <v>12232</v>
      </c>
      <c r="CF263" s="463">
        <f t="shared" si="1108"/>
        <v>5200236</v>
      </c>
      <c r="CG263" s="463">
        <f t="shared" si="1109"/>
        <v>425</v>
      </c>
      <c r="CH263" s="463">
        <f t="shared" si="1110"/>
        <v>743</v>
      </c>
      <c r="CI263" s="463">
        <f t="shared" si="1111"/>
        <v>4351</v>
      </c>
      <c r="CJ263" s="463">
        <f t="shared" si="1111"/>
        <v>4145328</v>
      </c>
      <c r="CK263" s="463">
        <f t="shared" si="1112"/>
        <v>953</v>
      </c>
      <c r="CL263" s="463">
        <f t="shared" si="1113"/>
        <v>1801</v>
      </c>
      <c r="CM263" s="463">
        <f t="shared" si="1114"/>
        <v>1585</v>
      </c>
      <c r="CN263" s="463">
        <f t="shared" si="1114"/>
        <v>2028949</v>
      </c>
      <c r="CO263" s="463">
        <f t="shared" si="1115"/>
        <v>1280</v>
      </c>
      <c r="CP263" s="463">
        <f t="shared" si="1116"/>
        <v>2791</v>
      </c>
      <c r="CQ263" s="463">
        <f t="shared" si="1117"/>
        <v>74597</v>
      </c>
      <c r="CR263" s="463">
        <f t="shared" si="1117"/>
        <v>91940511</v>
      </c>
      <c r="CS263" s="463">
        <f t="shared" si="1118"/>
        <v>1232</v>
      </c>
      <c r="CT263" s="463">
        <f t="shared" si="1119"/>
        <v>2467</v>
      </c>
      <c r="CU263" s="463">
        <f t="shared" si="1120"/>
        <v>3078</v>
      </c>
      <c r="CV263" s="463">
        <f t="shared" si="1120"/>
        <v>11399006</v>
      </c>
      <c r="CW263" s="463">
        <f t="shared" si="1121"/>
        <v>3703</v>
      </c>
      <c r="CX263" s="463">
        <f t="shared" si="1122"/>
        <v>8062</v>
      </c>
      <c r="CY263" s="463">
        <f t="shared" si="1123"/>
        <v>916</v>
      </c>
      <c r="CZ263" s="463">
        <f t="shared" si="1123"/>
        <v>3731939</v>
      </c>
      <c r="DA263" s="463">
        <f t="shared" si="1124"/>
        <v>4074</v>
      </c>
      <c r="DB263" s="463">
        <f t="shared" si="1125"/>
        <v>10025</v>
      </c>
      <c r="DC263" s="463">
        <f t="shared" si="1126"/>
        <v>3677</v>
      </c>
      <c r="DD263" s="463">
        <f t="shared" si="1126"/>
        <v>19919899</v>
      </c>
      <c r="DE263" s="463">
        <f t="shared" si="1127"/>
        <v>5417</v>
      </c>
      <c r="DF263" s="463">
        <f t="shared" si="1128"/>
        <v>11407</v>
      </c>
      <c r="DG263" s="463">
        <f t="shared" si="1129"/>
        <v>317</v>
      </c>
      <c r="DH263" s="463">
        <f t="shared" si="1129"/>
        <v>2034845</v>
      </c>
      <c r="DI263" s="463">
        <f t="shared" si="1130"/>
        <v>6419</v>
      </c>
      <c r="DJ263" s="463">
        <f t="shared" si="1131"/>
        <v>15992</v>
      </c>
      <c r="DK263" s="463">
        <f t="shared" si="1132"/>
        <v>715</v>
      </c>
      <c r="DL263" s="463">
        <f t="shared" si="1091"/>
        <v>205447</v>
      </c>
      <c r="DM263" s="463">
        <f t="shared" si="1045"/>
        <v>287</v>
      </c>
      <c r="DN263" s="463">
        <f t="shared" si="1046"/>
        <v>494</v>
      </c>
      <c r="DO263" s="463">
        <f t="shared" si="1092"/>
        <v>7077</v>
      </c>
      <c r="DP263" s="463">
        <f t="shared" si="1092"/>
        <v>222868</v>
      </c>
      <c r="DQ263" s="463">
        <f t="shared" si="1048"/>
        <v>31</v>
      </c>
      <c r="DR263" s="463">
        <f t="shared" si="1049"/>
        <v>62</v>
      </c>
      <c r="DS263" s="463">
        <f t="shared" si="1093"/>
        <v>166</v>
      </c>
      <c r="DT263" s="463">
        <f t="shared" si="1093"/>
        <v>192536</v>
      </c>
      <c r="DU263" s="463">
        <f t="shared" si="1094"/>
        <v>1160</v>
      </c>
      <c r="DV263" s="463">
        <f t="shared" si="1095"/>
        <v>2278</v>
      </c>
      <c r="DW263" s="463">
        <f t="shared" si="1096"/>
        <v>154</v>
      </c>
      <c r="DX263" s="463"/>
      <c r="DY263" s="463"/>
      <c r="DZ263" s="463"/>
      <c r="EA263" s="463"/>
      <c r="EB263" s="463"/>
      <c r="EC263" s="463"/>
      <c r="ED263" s="463"/>
      <c r="EE263" s="463"/>
      <c r="EF263" s="463"/>
      <c r="EG263" s="463" t="s">
        <v>152</v>
      </c>
      <c r="EH263" s="463" t="s">
        <v>152</v>
      </c>
      <c r="EI263" s="463">
        <f t="shared" si="1133"/>
        <v>2786</v>
      </c>
      <c r="EJ263" s="446"/>
      <c r="EK263" s="446"/>
      <c r="EL263" s="446"/>
      <c r="EM263" s="446"/>
      <c r="EN263" s="446"/>
      <c r="EO263" s="446"/>
      <c r="EP263" s="446"/>
      <c r="EQ263" s="446"/>
      <c r="ER263" s="446"/>
      <c r="ES263" s="446"/>
      <c r="ET263" s="446"/>
      <c r="EU263" s="446"/>
      <c r="EV263" s="446"/>
      <c r="EW263" s="446"/>
      <c r="EX263" s="446"/>
      <c r="EY263" s="446"/>
      <c r="EZ263" s="447"/>
      <c r="FA263" s="446">
        <f t="shared" si="1062"/>
        <v>11</v>
      </c>
      <c r="FB263" s="417">
        <f t="shared" si="1078"/>
        <v>2020</v>
      </c>
      <c r="FC263" s="448">
        <f t="shared" si="1079"/>
        <v>44136</v>
      </c>
      <c r="FD263" s="449">
        <f t="shared" si="1063"/>
        <v>30</v>
      </c>
      <c r="FE263" s="450"/>
      <c r="FF263" s="451">
        <f t="shared" si="1098"/>
        <v>0.60601130330536046</v>
      </c>
      <c r="FG263" s="450"/>
      <c r="FH263" s="452">
        <f t="shared" si="1144"/>
        <v>2.0016887816646562</v>
      </c>
      <c r="FI263" s="452">
        <f t="shared" si="1145"/>
        <v>1.4612786489746683</v>
      </c>
      <c r="FJ263" s="452">
        <f t="shared" si="1146"/>
        <v>2.0041169205434337</v>
      </c>
      <c r="FK263" s="452">
        <f t="shared" si="1147"/>
        <v>1.4870317002881845</v>
      </c>
      <c r="FL263" s="452">
        <f t="shared" si="1148"/>
        <v>1.2946990674630277</v>
      </c>
      <c r="FM263" s="452">
        <f t="shared" si="1149"/>
        <v>1.05050103684204</v>
      </c>
      <c r="FN263" s="452">
        <f t="shared" si="1150"/>
        <v>1.7085271317829458</v>
      </c>
      <c r="FO263" s="452">
        <f t="shared" si="1151"/>
        <v>1.0461745871250421</v>
      </c>
      <c r="FP263" s="452">
        <f t="shared" si="1152"/>
        <v>2.4049079754601226</v>
      </c>
      <c r="FQ263" s="452">
        <f t="shared" si="1153"/>
        <v>1.0156162855549358</v>
      </c>
      <c r="FR263" s="453"/>
      <c r="FS263" s="446">
        <f t="shared" si="1139"/>
        <v>205902</v>
      </c>
      <c r="FT263" s="446">
        <f t="shared" si="1139"/>
        <v>756039</v>
      </c>
      <c r="FU263" s="446">
        <f t="shared" si="1139"/>
        <v>3020961</v>
      </c>
      <c r="FV263" s="446">
        <f t="shared" si="1139"/>
        <v>7689138</v>
      </c>
      <c r="FW263" s="446">
        <f t="shared" si="1139"/>
        <v>9262582</v>
      </c>
      <c r="FX263" s="446">
        <f t="shared" si="1139"/>
        <v>10753054</v>
      </c>
      <c r="FY263" s="446">
        <f t="shared" si="1139"/>
        <v>196353131</v>
      </c>
      <c r="FZ263" s="446">
        <f t="shared" si="1139"/>
        <v>342585412</v>
      </c>
      <c r="GA263" s="446">
        <f t="shared" si="1139"/>
        <v>14974447</v>
      </c>
      <c r="GB263" s="446"/>
      <c r="GC263" s="446"/>
      <c r="GD263" s="446">
        <f t="shared" si="1155"/>
        <v>80736</v>
      </c>
      <c r="GE263" s="446">
        <f t="shared" si="1155"/>
        <v>82697</v>
      </c>
      <c r="GF263" s="446">
        <f t="shared" si="1155"/>
        <v>9093548</v>
      </c>
      <c r="GG263" s="446">
        <f t="shared" si="1155"/>
        <v>7838084</v>
      </c>
      <c r="GH263" s="446">
        <f t="shared" si="1155"/>
        <v>4423839</v>
      </c>
      <c r="GI263" s="446">
        <f t="shared" si="1155"/>
        <v>184013638</v>
      </c>
      <c r="GJ263" s="446">
        <f t="shared" si="1155"/>
        <v>24813362</v>
      </c>
      <c r="GK263" s="446">
        <f t="shared" si="1155"/>
        <v>9182756</v>
      </c>
      <c r="GL263" s="446">
        <f t="shared" si="1155"/>
        <v>41942252</v>
      </c>
      <c r="GM263" s="446">
        <f t="shared" si="1155"/>
        <v>5069493</v>
      </c>
      <c r="GN263" s="446">
        <f t="shared" si="1100"/>
        <v>378132</v>
      </c>
      <c r="GO263" s="446">
        <f t="shared" si="1135"/>
        <v>353410</v>
      </c>
      <c r="GP263" s="446">
        <f t="shared" si="1135"/>
        <v>437918</v>
      </c>
      <c r="GQ263" s="446">
        <f t="shared" si="1135"/>
        <v>0</v>
      </c>
      <c r="GR263" s="446"/>
      <c r="GS263" s="446"/>
      <c r="GT263" s="446"/>
      <c r="GU263" s="446"/>
      <c r="GV263" s="416"/>
      <c r="GW263" s="402"/>
      <c r="GX263" s="402"/>
      <c r="GY263" s="402"/>
      <c r="GZ263" s="402"/>
      <c r="HA263" s="402"/>
    </row>
    <row r="264" spans="1:209" ht="10.5" customHeight="1" x14ac:dyDescent="0.2">
      <c r="A264" s="417" t="str">
        <f t="shared" si="1019"/>
        <v>2020-21DECEMBERY60</v>
      </c>
      <c r="B264" s="458" t="str">
        <f t="shared" si="1076"/>
        <v>2020-21</v>
      </c>
      <c r="C264" s="402" t="s">
        <v>650</v>
      </c>
      <c r="D264" s="458" t="str">
        <f t="shared" si="1154"/>
        <v>Y60</v>
      </c>
      <c r="E264" s="458" t="str">
        <f t="shared" si="1154"/>
        <v>Midlands</v>
      </c>
      <c r="F264" s="458" t="str">
        <f t="shared" si="1020"/>
        <v>Y60</v>
      </c>
      <c r="H264" s="463">
        <f t="shared" ref="H264:J283" si="1156">SUMIFS(H$443:H$10112,$B$443:$B$10112,$B264,$C$443:$C$10112,$C264,$D$443:$D$10112,$D264)</f>
        <v>212723</v>
      </c>
      <c r="I264" s="463">
        <f t="shared" si="1156"/>
        <v>152964</v>
      </c>
      <c r="J264" s="463">
        <f t="shared" si="1156"/>
        <v>304415</v>
      </c>
      <c r="K264" s="463">
        <f t="shared" si="1022"/>
        <v>2</v>
      </c>
      <c r="L264" s="463">
        <f t="shared" si="1023"/>
        <v>1</v>
      </c>
      <c r="M264" s="463">
        <f t="shared" si="1024"/>
        <v>2</v>
      </c>
      <c r="N264" s="463">
        <f t="shared" si="1025"/>
        <v>3</v>
      </c>
      <c r="O264" s="463">
        <f t="shared" si="1026"/>
        <v>31</v>
      </c>
      <c r="P264" s="463">
        <f t="shared" ref="P264:Y273" si="1157">SUMIFS(P$443:P$10112,$B$443:$B$10112,$B264,$C$443:$C$10112,$C264,$D$443:$D$10112,$D264)</f>
        <v>861</v>
      </c>
      <c r="Q264" s="463">
        <f t="shared" si="1157"/>
        <v>2412</v>
      </c>
      <c r="R264" s="463">
        <f t="shared" si="1157"/>
        <v>804</v>
      </c>
      <c r="S264" s="463">
        <f t="shared" si="1157"/>
        <v>165435</v>
      </c>
      <c r="T264" s="463">
        <f t="shared" si="1157"/>
        <v>13316</v>
      </c>
      <c r="U264" s="463">
        <f t="shared" si="1157"/>
        <v>7824</v>
      </c>
      <c r="V264" s="463">
        <f t="shared" si="1157"/>
        <v>84352</v>
      </c>
      <c r="W264" s="463">
        <f t="shared" si="1157"/>
        <v>44630</v>
      </c>
      <c r="X264" s="463">
        <f t="shared" si="1157"/>
        <v>1813</v>
      </c>
      <c r="Y264" s="463">
        <f t="shared" si="1157"/>
        <v>5725516</v>
      </c>
      <c r="Z264" s="463">
        <f t="shared" si="1028"/>
        <v>430</v>
      </c>
      <c r="AA264" s="463">
        <f t="shared" si="1029"/>
        <v>758</v>
      </c>
      <c r="AB264" s="463">
        <f t="shared" si="1140"/>
        <v>5626060</v>
      </c>
      <c r="AC264" s="463">
        <f t="shared" si="1031"/>
        <v>719</v>
      </c>
      <c r="AD264" s="463">
        <f t="shared" si="1032"/>
        <v>1539</v>
      </c>
      <c r="AE264" s="463">
        <f t="shared" si="1141"/>
        <v>102969526</v>
      </c>
      <c r="AF264" s="463">
        <f t="shared" si="1034"/>
        <v>1221</v>
      </c>
      <c r="AG264" s="463">
        <f t="shared" si="1035"/>
        <v>2428</v>
      </c>
      <c r="AH264" s="463">
        <f t="shared" si="1142"/>
        <v>154132905</v>
      </c>
      <c r="AI264" s="463">
        <f t="shared" si="1037"/>
        <v>3454</v>
      </c>
      <c r="AJ264" s="463">
        <f t="shared" si="1038"/>
        <v>8085</v>
      </c>
      <c r="AK264" s="463">
        <f t="shared" si="1143"/>
        <v>6759942</v>
      </c>
      <c r="AL264" s="463">
        <f t="shared" si="1040"/>
        <v>3729</v>
      </c>
      <c r="AM264" s="463">
        <f t="shared" si="1041"/>
        <v>8907</v>
      </c>
      <c r="AN264" s="463"/>
      <c r="AO264" s="463"/>
      <c r="AP264" s="463"/>
      <c r="AQ264" s="463"/>
      <c r="AR264" s="463"/>
      <c r="AS264" s="463"/>
      <c r="AT264" s="463">
        <f t="shared" ref="AT264:AZ273" si="1158">SUMIFS(AT$443:AT$10112,$B$443:$B$10112,$B264,$C$443:$C$10112,$C264,$D$443:$D$10112,$D264)</f>
        <v>11294</v>
      </c>
      <c r="AU264" s="463">
        <f t="shared" si="1158"/>
        <v>1577</v>
      </c>
      <c r="AV264" s="463">
        <f t="shared" si="1158"/>
        <v>944</v>
      </c>
      <c r="AW264" s="463">
        <f t="shared" si="1158"/>
        <v>8</v>
      </c>
      <c r="AX264" s="463">
        <f t="shared" si="1158"/>
        <v>3631</v>
      </c>
      <c r="AY264" s="463">
        <f t="shared" si="1158"/>
        <v>5142</v>
      </c>
      <c r="AZ264" s="463">
        <f t="shared" si="1158"/>
        <v>3621</v>
      </c>
      <c r="BA264" s="463"/>
      <c r="BB264" s="463"/>
      <c r="BC264" s="463"/>
      <c r="BD264" s="463"/>
      <c r="BE264" s="463"/>
      <c r="BF264" s="463"/>
      <c r="BG264" s="463"/>
      <c r="BH264" s="463"/>
      <c r="BI264" s="463">
        <f t="shared" ref="BI264:BV273" si="1159">SUMIFS(BI$443:BI$10112,$B$443:$B$10112,$B264,$C$443:$C$10112,$C264,$D$443:$D$10112,$D264)</f>
        <v>83959</v>
      </c>
      <c r="BJ264" s="463">
        <f t="shared" si="1159"/>
        <v>9817</v>
      </c>
      <c r="BK264" s="463">
        <f t="shared" si="1159"/>
        <v>60365</v>
      </c>
      <c r="BL264" s="463">
        <f t="shared" si="1159"/>
        <v>154141</v>
      </c>
      <c r="BM264" s="463">
        <f t="shared" si="1159"/>
        <v>26839</v>
      </c>
      <c r="BN264" s="463">
        <f t="shared" si="1159"/>
        <v>19618</v>
      </c>
      <c r="BO264" s="463">
        <f t="shared" si="1159"/>
        <v>15785</v>
      </c>
      <c r="BP264" s="463">
        <f t="shared" si="1159"/>
        <v>11724</v>
      </c>
      <c r="BQ264" s="463">
        <f t="shared" si="1159"/>
        <v>109805</v>
      </c>
      <c r="BR264" s="463">
        <f t="shared" si="1159"/>
        <v>88906</v>
      </c>
      <c r="BS264" s="463">
        <f t="shared" si="1159"/>
        <v>76711</v>
      </c>
      <c r="BT264" s="463">
        <f t="shared" si="1159"/>
        <v>46782</v>
      </c>
      <c r="BU264" s="463">
        <f t="shared" si="1159"/>
        <v>4157</v>
      </c>
      <c r="BV264" s="463">
        <f t="shared" si="1159"/>
        <v>1812</v>
      </c>
      <c r="BW264" s="463">
        <f t="shared" si="1102"/>
        <v>108</v>
      </c>
      <c r="BX264" s="463">
        <f t="shared" si="1102"/>
        <v>58663</v>
      </c>
      <c r="BY264" s="463">
        <f t="shared" si="1103"/>
        <v>543</v>
      </c>
      <c r="BZ264" s="463">
        <f t="shared" si="1104"/>
        <v>905</v>
      </c>
      <c r="CA264" s="463">
        <f t="shared" si="1105"/>
        <v>107</v>
      </c>
      <c r="CB264" s="463">
        <f t="shared" si="1105"/>
        <v>41417</v>
      </c>
      <c r="CC264" s="463">
        <f t="shared" si="1106"/>
        <v>387</v>
      </c>
      <c r="CD264" s="463">
        <f t="shared" si="1107"/>
        <v>680</v>
      </c>
      <c r="CE264" s="463">
        <f t="shared" si="1108"/>
        <v>13101</v>
      </c>
      <c r="CF264" s="463">
        <f t="shared" si="1108"/>
        <v>5625436</v>
      </c>
      <c r="CG264" s="463">
        <f t="shared" si="1109"/>
        <v>429</v>
      </c>
      <c r="CH264" s="463">
        <f t="shared" si="1110"/>
        <v>757</v>
      </c>
      <c r="CI264" s="463">
        <f t="shared" si="1111"/>
        <v>4581</v>
      </c>
      <c r="CJ264" s="463">
        <f t="shared" si="1111"/>
        <v>4699851</v>
      </c>
      <c r="CK264" s="463">
        <f t="shared" si="1112"/>
        <v>1026</v>
      </c>
      <c r="CL264" s="463">
        <f t="shared" si="1113"/>
        <v>1984</v>
      </c>
      <c r="CM264" s="463">
        <f t="shared" si="1114"/>
        <v>1708</v>
      </c>
      <c r="CN264" s="463">
        <f t="shared" si="1114"/>
        <v>2061698</v>
      </c>
      <c r="CO264" s="463">
        <f t="shared" si="1115"/>
        <v>1207</v>
      </c>
      <c r="CP264" s="463">
        <f t="shared" si="1116"/>
        <v>2628</v>
      </c>
      <c r="CQ264" s="463">
        <f t="shared" si="1117"/>
        <v>78063</v>
      </c>
      <c r="CR264" s="463">
        <f t="shared" si="1117"/>
        <v>96207977</v>
      </c>
      <c r="CS264" s="463">
        <f t="shared" si="1118"/>
        <v>1232</v>
      </c>
      <c r="CT264" s="463">
        <f t="shared" si="1119"/>
        <v>2449</v>
      </c>
      <c r="CU264" s="463">
        <f t="shared" si="1120"/>
        <v>3174</v>
      </c>
      <c r="CV264" s="463">
        <f t="shared" si="1120"/>
        <v>13888595</v>
      </c>
      <c r="CW264" s="463">
        <f t="shared" si="1121"/>
        <v>4376</v>
      </c>
      <c r="CX264" s="463">
        <f t="shared" si="1122"/>
        <v>9529</v>
      </c>
      <c r="CY264" s="463">
        <f t="shared" si="1123"/>
        <v>919</v>
      </c>
      <c r="CZ264" s="463">
        <f t="shared" si="1123"/>
        <v>4302028</v>
      </c>
      <c r="DA264" s="463">
        <f t="shared" si="1124"/>
        <v>4681</v>
      </c>
      <c r="DB264" s="463">
        <f t="shared" si="1125"/>
        <v>10538</v>
      </c>
      <c r="DC264" s="463">
        <f t="shared" si="1126"/>
        <v>3906</v>
      </c>
      <c r="DD264" s="463">
        <f t="shared" si="1126"/>
        <v>23116560</v>
      </c>
      <c r="DE264" s="463">
        <f t="shared" si="1127"/>
        <v>5918</v>
      </c>
      <c r="DF264" s="463">
        <f t="shared" si="1128"/>
        <v>12784</v>
      </c>
      <c r="DG264" s="463">
        <f t="shared" si="1129"/>
        <v>301</v>
      </c>
      <c r="DH264" s="463">
        <f t="shared" si="1129"/>
        <v>1677794</v>
      </c>
      <c r="DI264" s="463">
        <f t="shared" si="1130"/>
        <v>5574</v>
      </c>
      <c r="DJ264" s="463">
        <f t="shared" si="1131"/>
        <v>13471</v>
      </c>
      <c r="DK264" s="463">
        <f t="shared" si="1132"/>
        <v>784</v>
      </c>
      <c r="DL264" s="463">
        <f t="shared" si="1091"/>
        <v>227928</v>
      </c>
      <c r="DM264" s="463">
        <f t="shared" si="1045"/>
        <v>291</v>
      </c>
      <c r="DN264" s="463">
        <f t="shared" si="1046"/>
        <v>506</v>
      </c>
      <c r="DO264" s="463">
        <f t="shared" ref="DO264:DP283" si="1160">SUMIFS(DO$443:DO$10112,$B$443:$B$10112,$B264,$C$443:$C$10112,$C264,$D$443:$D$10112,$D264)</f>
        <v>7540</v>
      </c>
      <c r="DP264" s="463">
        <f t="shared" si="1160"/>
        <v>231806</v>
      </c>
      <c r="DQ264" s="463">
        <f t="shared" si="1048"/>
        <v>31</v>
      </c>
      <c r="DR264" s="463">
        <f t="shared" si="1049"/>
        <v>56</v>
      </c>
      <c r="DS264" s="463">
        <f t="shared" ref="DS264:DT283" si="1161">SUMIFS(DS$443:DS$10112,$B$443:$B$10112,$B264,$C$443:$C$10112,$C264,$D$443:$D$10112,$D264)</f>
        <v>126</v>
      </c>
      <c r="DT264" s="463">
        <f t="shared" si="1161"/>
        <v>150991</v>
      </c>
      <c r="DU264" s="463">
        <f t="shared" si="1094"/>
        <v>1198</v>
      </c>
      <c r="DV264" s="463">
        <f t="shared" si="1095"/>
        <v>2293</v>
      </c>
      <c r="DW264" s="463">
        <f t="shared" si="1096"/>
        <v>108</v>
      </c>
      <c r="DX264" s="463"/>
      <c r="DY264" s="463"/>
      <c r="DZ264" s="463"/>
      <c r="EA264" s="463"/>
      <c r="EB264" s="463"/>
      <c r="EC264" s="463"/>
      <c r="ED264" s="463"/>
      <c r="EE264" s="463"/>
      <c r="EF264" s="463"/>
      <c r="EG264" s="463" t="s">
        <v>152</v>
      </c>
      <c r="EH264" s="463" t="s">
        <v>152</v>
      </c>
      <c r="EI264" s="463">
        <f t="shared" si="1133"/>
        <v>3052</v>
      </c>
      <c r="EJ264" s="446"/>
      <c r="EK264" s="446"/>
      <c r="EL264" s="446"/>
      <c r="EM264" s="446"/>
      <c r="EN264" s="446"/>
      <c r="EO264" s="446"/>
      <c r="EP264" s="446"/>
      <c r="EQ264" s="446"/>
      <c r="ER264" s="446"/>
      <c r="ES264" s="446"/>
      <c r="ET264" s="446"/>
      <c r="EU264" s="446"/>
      <c r="EV264" s="446"/>
      <c r="EW264" s="446"/>
      <c r="EX264" s="446"/>
      <c r="EY264" s="446"/>
      <c r="EZ264" s="447"/>
      <c r="FA264" s="446">
        <f t="shared" si="1062"/>
        <v>12</v>
      </c>
      <c r="FB264" s="417">
        <f t="shared" si="1078"/>
        <v>2020</v>
      </c>
      <c r="FC264" s="448">
        <f t="shared" si="1079"/>
        <v>44166</v>
      </c>
      <c r="FD264" s="449">
        <f t="shared" si="1063"/>
        <v>31</v>
      </c>
      <c r="FE264" s="450"/>
      <c r="FF264" s="451">
        <f t="shared" si="1098"/>
        <v>0.60537936571657969</v>
      </c>
      <c r="FG264" s="450"/>
      <c r="FH264" s="452">
        <f t="shared" si="1144"/>
        <v>2.0155452087714028</v>
      </c>
      <c r="FI264" s="452">
        <f t="shared" si="1145"/>
        <v>1.4732652448182637</v>
      </c>
      <c r="FJ264" s="452">
        <f t="shared" si="1146"/>
        <v>2.0175102249488752</v>
      </c>
      <c r="FK264" s="452">
        <f t="shared" si="1147"/>
        <v>1.4984662576687116</v>
      </c>
      <c r="FL264" s="452">
        <f t="shared" si="1148"/>
        <v>1.3017474393019728</v>
      </c>
      <c r="FM264" s="452">
        <f t="shared" si="1149"/>
        <v>1.0539880500758725</v>
      </c>
      <c r="FN264" s="452">
        <f t="shared" si="1150"/>
        <v>1.7188214205691239</v>
      </c>
      <c r="FO264" s="452">
        <f t="shared" si="1151"/>
        <v>1.0482186869818508</v>
      </c>
      <c r="FP264" s="452">
        <f t="shared" si="1152"/>
        <v>2.2928847214561499</v>
      </c>
      <c r="FQ264" s="452">
        <f t="shared" si="1153"/>
        <v>0.99944842801985656</v>
      </c>
      <c r="FR264" s="453"/>
      <c r="FS264" s="446">
        <f t="shared" ref="FS264:GA273" si="1162">SUMIFS(FS$443:FS$10112,$B$443:$B$10112,$B264,$C$443:$C$10112,$C264,$D$443:$D$10112,$D264)</f>
        <v>209565</v>
      </c>
      <c r="FT264" s="446">
        <f t="shared" si="1162"/>
        <v>279420</v>
      </c>
      <c r="FU264" s="446">
        <f t="shared" si="1162"/>
        <v>488985</v>
      </c>
      <c r="FV264" s="446">
        <f t="shared" si="1162"/>
        <v>4676700</v>
      </c>
      <c r="FW264" s="446">
        <f t="shared" si="1162"/>
        <v>10100020</v>
      </c>
      <c r="FX264" s="446">
        <f t="shared" si="1162"/>
        <v>12040352</v>
      </c>
      <c r="FY264" s="446">
        <f t="shared" si="1162"/>
        <v>204805906</v>
      </c>
      <c r="FZ264" s="446">
        <f t="shared" si="1162"/>
        <v>360836940</v>
      </c>
      <c r="GA264" s="446">
        <f t="shared" si="1162"/>
        <v>16147572</v>
      </c>
      <c r="GB264" s="446"/>
      <c r="GC264" s="446"/>
      <c r="GD264" s="446">
        <f t="shared" si="1155"/>
        <v>97740</v>
      </c>
      <c r="GE264" s="446">
        <f t="shared" si="1155"/>
        <v>72794</v>
      </c>
      <c r="GF264" s="446">
        <f t="shared" si="1155"/>
        <v>9914096</v>
      </c>
      <c r="GG264" s="446">
        <f t="shared" si="1155"/>
        <v>9087563</v>
      </c>
      <c r="GH264" s="446">
        <f t="shared" si="1155"/>
        <v>4488616</v>
      </c>
      <c r="GI264" s="446">
        <f t="shared" si="1155"/>
        <v>191167761</v>
      </c>
      <c r="GJ264" s="446">
        <f t="shared" si="1155"/>
        <v>30243523</v>
      </c>
      <c r="GK264" s="446">
        <f t="shared" si="1155"/>
        <v>9684198</v>
      </c>
      <c r="GL264" s="446">
        <f t="shared" si="1155"/>
        <v>49933044</v>
      </c>
      <c r="GM264" s="446">
        <f t="shared" si="1155"/>
        <v>4054642</v>
      </c>
      <c r="GN264" s="446">
        <f t="shared" si="1100"/>
        <v>288939</v>
      </c>
      <c r="GO264" s="446">
        <f t="shared" si="1135"/>
        <v>396784</v>
      </c>
      <c r="GP264" s="446">
        <f t="shared" si="1135"/>
        <v>419976</v>
      </c>
      <c r="GQ264" s="446">
        <f t="shared" si="1135"/>
        <v>0</v>
      </c>
      <c r="GR264" s="446"/>
      <c r="GS264" s="446"/>
      <c r="GT264" s="446"/>
      <c r="GU264" s="446"/>
      <c r="GV264" s="416"/>
      <c r="GW264" s="402"/>
      <c r="GX264" s="402"/>
      <c r="GY264" s="402"/>
      <c r="GZ264" s="402"/>
      <c r="HA264" s="402"/>
    </row>
    <row r="265" spans="1:209" ht="10.5" customHeight="1" x14ac:dyDescent="0.2">
      <c r="A265" s="417" t="str">
        <f t="shared" si="1019"/>
        <v>2020-21JANUARYY60</v>
      </c>
      <c r="B265" s="458" t="str">
        <f t="shared" si="1076"/>
        <v>2020-21</v>
      </c>
      <c r="C265" s="402" t="s">
        <v>654</v>
      </c>
      <c r="D265" s="458" t="str">
        <f t="shared" si="1154"/>
        <v>Y60</v>
      </c>
      <c r="E265" s="458" t="str">
        <f t="shared" si="1154"/>
        <v>Midlands</v>
      </c>
      <c r="F265" s="458" t="str">
        <f t="shared" si="1020"/>
        <v>Y60</v>
      </c>
      <c r="H265" s="463">
        <f t="shared" si="1156"/>
        <v>224747</v>
      </c>
      <c r="I265" s="463">
        <f t="shared" si="1156"/>
        <v>163401</v>
      </c>
      <c r="J265" s="463">
        <f t="shared" si="1156"/>
        <v>852593</v>
      </c>
      <c r="K265" s="463">
        <f t="shared" si="1022"/>
        <v>5</v>
      </c>
      <c r="L265" s="463">
        <f t="shared" si="1023"/>
        <v>1</v>
      </c>
      <c r="M265" s="463">
        <f t="shared" si="1024"/>
        <v>12</v>
      </c>
      <c r="N265" s="463">
        <f t="shared" si="1025"/>
        <v>29</v>
      </c>
      <c r="O265" s="463">
        <f t="shared" si="1026"/>
        <v>76</v>
      </c>
      <c r="P265" s="463">
        <f t="shared" si="1157"/>
        <v>780</v>
      </c>
      <c r="Q265" s="463">
        <f t="shared" si="1157"/>
        <v>2450</v>
      </c>
      <c r="R265" s="463">
        <f t="shared" si="1157"/>
        <v>783</v>
      </c>
      <c r="S265" s="463">
        <f t="shared" si="1157"/>
        <v>171962</v>
      </c>
      <c r="T265" s="463">
        <f t="shared" si="1157"/>
        <v>13068</v>
      </c>
      <c r="U265" s="463">
        <f t="shared" si="1157"/>
        <v>7259</v>
      </c>
      <c r="V265" s="463">
        <f t="shared" si="1157"/>
        <v>90344</v>
      </c>
      <c r="W265" s="463">
        <f t="shared" si="1157"/>
        <v>44143</v>
      </c>
      <c r="X265" s="463">
        <f t="shared" si="1157"/>
        <v>1746</v>
      </c>
      <c r="Y265" s="463">
        <f t="shared" si="1157"/>
        <v>5684857</v>
      </c>
      <c r="Z265" s="463">
        <f t="shared" si="1028"/>
        <v>435</v>
      </c>
      <c r="AA265" s="463">
        <f t="shared" si="1029"/>
        <v>763</v>
      </c>
      <c r="AB265" s="463">
        <f t="shared" si="1140"/>
        <v>5238025</v>
      </c>
      <c r="AC265" s="463">
        <f t="shared" si="1031"/>
        <v>722</v>
      </c>
      <c r="AD265" s="463">
        <f t="shared" si="1032"/>
        <v>1534</v>
      </c>
      <c r="AE265" s="463">
        <f t="shared" si="1141"/>
        <v>117030489</v>
      </c>
      <c r="AF265" s="463">
        <f t="shared" si="1034"/>
        <v>1295</v>
      </c>
      <c r="AG265" s="463">
        <f t="shared" si="1035"/>
        <v>2586</v>
      </c>
      <c r="AH265" s="463">
        <f t="shared" si="1142"/>
        <v>170635782</v>
      </c>
      <c r="AI265" s="463">
        <f t="shared" si="1037"/>
        <v>3866</v>
      </c>
      <c r="AJ265" s="463">
        <f t="shared" si="1038"/>
        <v>9142</v>
      </c>
      <c r="AK265" s="463">
        <f t="shared" si="1143"/>
        <v>6939382</v>
      </c>
      <c r="AL265" s="463">
        <f t="shared" si="1040"/>
        <v>3974</v>
      </c>
      <c r="AM265" s="463">
        <f t="shared" si="1041"/>
        <v>9345</v>
      </c>
      <c r="AN265" s="463"/>
      <c r="AO265" s="463"/>
      <c r="AP265" s="463"/>
      <c r="AQ265" s="463"/>
      <c r="AR265" s="463"/>
      <c r="AS265" s="463"/>
      <c r="AT265" s="463">
        <f t="shared" si="1158"/>
        <v>12747</v>
      </c>
      <c r="AU265" s="463">
        <f t="shared" si="1158"/>
        <v>1742</v>
      </c>
      <c r="AV265" s="463">
        <f t="shared" si="1158"/>
        <v>963</v>
      </c>
      <c r="AW265" s="463">
        <f t="shared" si="1158"/>
        <v>10</v>
      </c>
      <c r="AX265" s="463">
        <f t="shared" si="1158"/>
        <v>3904</v>
      </c>
      <c r="AY265" s="463">
        <f t="shared" si="1158"/>
        <v>6138</v>
      </c>
      <c r="AZ265" s="463">
        <f t="shared" si="1158"/>
        <v>4773</v>
      </c>
      <c r="BA265" s="463"/>
      <c r="BB265" s="463"/>
      <c r="BC265" s="463"/>
      <c r="BD265" s="463"/>
      <c r="BE265" s="463"/>
      <c r="BF265" s="463"/>
      <c r="BG265" s="463"/>
      <c r="BH265" s="463"/>
      <c r="BI265" s="463">
        <f t="shared" si="1159"/>
        <v>83188</v>
      </c>
      <c r="BJ265" s="463">
        <f t="shared" si="1159"/>
        <v>10239</v>
      </c>
      <c r="BK265" s="463">
        <f t="shared" si="1159"/>
        <v>65788</v>
      </c>
      <c r="BL265" s="463">
        <f t="shared" si="1159"/>
        <v>159215</v>
      </c>
      <c r="BM265" s="463">
        <f t="shared" si="1159"/>
        <v>26357</v>
      </c>
      <c r="BN265" s="463">
        <f t="shared" si="1159"/>
        <v>19311</v>
      </c>
      <c r="BO265" s="463">
        <f t="shared" si="1159"/>
        <v>14573</v>
      </c>
      <c r="BP265" s="463">
        <f t="shared" si="1159"/>
        <v>10870</v>
      </c>
      <c r="BQ265" s="463">
        <f t="shared" si="1159"/>
        <v>117173</v>
      </c>
      <c r="BR265" s="463">
        <f t="shared" si="1159"/>
        <v>95146</v>
      </c>
      <c r="BS265" s="463">
        <f t="shared" si="1159"/>
        <v>77026</v>
      </c>
      <c r="BT265" s="463">
        <f t="shared" si="1159"/>
        <v>46239</v>
      </c>
      <c r="BU265" s="463">
        <f t="shared" si="1159"/>
        <v>3799</v>
      </c>
      <c r="BV265" s="463">
        <f t="shared" si="1159"/>
        <v>1777</v>
      </c>
      <c r="BW265" s="463">
        <f t="shared" si="1102"/>
        <v>110</v>
      </c>
      <c r="BX265" s="463">
        <f t="shared" si="1102"/>
        <v>63069</v>
      </c>
      <c r="BY265" s="463">
        <f t="shared" si="1103"/>
        <v>573</v>
      </c>
      <c r="BZ265" s="463">
        <f t="shared" si="1104"/>
        <v>1108</v>
      </c>
      <c r="CA265" s="463">
        <f t="shared" si="1105"/>
        <v>101</v>
      </c>
      <c r="CB265" s="463">
        <f t="shared" si="1105"/>
        <v>50575</v>
      </c>
      <c r="CC265" s="463">
        <f t="shared" si="1106"/>
        <v>501</v>
      </c>
      <c r="CD265" s="463">
        <f t="shared" si="1107"/>
        <v>896</v>
      </c>
      <c r="CE265" s="463">
        <f t="shared" si="1108"/>
        <v>12857</v>
      </c>
      <c r="CF265" s="463">
        <f t="shared" si="1108"/>
        <v>5571213</v>
      </c>
      <c r="CG265" s="463">
        <f t="shared" si="1109"/>
        <v>433</v>
      </c>
      <c r="CH265" s="463">
        <f t="shared" si="1110"/>
        <v>760</v>
      </c>
      <c r="CI265" s="463">
        <f t="shared" si="1111"/>
        <v>4964</v>
      </c>
      <c r="CJ265" s="463">
        <f t="shared" si="1111"/>
        <v>4862513</v>
      </c>
      <c r="CK265" s="463">
        <f t="shared" si="1112"/>
        <v>980</v>
      </c>
      <c r="CL265" s="463">
        <f t="shared" si="1113"/>
        <v>1811</v>
      </c>
      <c r="CM265" s="463">
        <f t="shared" si="1114"/>
        <v>1573</v>
      </c>
      <c r="CN265" s="463">
        <f t="shared" si="1114"/>
        <v>1966486</v>
      </c>
      <c r="CO265" s="463">
        <f t="shared" si="1115"/>
        <v>1250</v>
      </c>
      <c r="CP265" s="463">
        <f t="shared" si="1116"/>
        <v>2646</v>
      </c>
      <c r="CQ265" s="463">
        <f t="shared" si="1117"/>
        <v>83807</v>
      </c>
      <c r="CR265" s="463">
        <f t="shared" si="1117"/>
        <v>110201490</v>
      </c>
      <c r="CS265" s="463">
        <f t="shared" si="1118"/>
        <v>1315</v>
      </c>
      <c r="CT265" s="463">
        <f t="shared" si="1119"/>
        <v>2630</v>
      </c>
      <c r="CU265" s="463">
        <f t="shared" si="1120"/>
        <v>2998</v>
      </c>
      <c r="CV265" s="463">
        <f t="shared" si="1120"/>
        <v>12017625</v>
      </c>
      <c r="CW265" s="463">
        <f t="shared" si="1121"/>
        <v>4009</v>
      </c>
      <c r="CX265" s="463">
        <f t="shared" si="1122"/>
        <v>8541</v>
      </c>
      <c r="CY265" s="463">
        <f t="shared" si="1123"/>
        <v>865</v>
      </c>
      <c r="CZ265" s="463">
        <f t="shared" si="1123"/>
        <v>4260141</v>
      </c>
      <c r="DA265" s="463">
        <f t="shared" si="1124"/>
        <v>4925</v>
      </c>
      <c r="DB265" s="463">
        <f t="shared" si="1125"/>
        <v>11697</v>
      </c>
      <c r="DC265" s="463">
        <f t="shared" si="1126"/>
        <v>3772</v>
      </c>
      <c r="DD265" s="463">
        <f t="shared" si="1126"/>
        <v>20368808</v>
      </c>
      <c r="DE265" s="463">
        <f t="shared" si="1127"/>
        <v>5400</v>
      </c>
      <c r="DF265" s="463">
        <f t="shared" si="1128"/>
        <v>11165</v>
      </c>
      <c r="DG265" s="463">
        <f t="shared" si="1129"/>
        <v>271</v>
      </c>
      <c r="DH265" s="463">
        <f t="shared" si="1129"/>
        <v>1754193</v>
      </c>
      <c r="DI265" s="463">
        <f t="shared" si="1130"/>
        <v>6473</v>
      </c>
      <c r="DJ265" s="463">
        <f t="shared" si="1131"/>
        <v>15081</v>
      </c>
      <c r="DK265" s="463">
        <f t="shared" si="1132"/>
        <v>892</v>
      </c>
      <c r="DL265" s="463">
        <f t="shared" si="1091"/>
        <v>262884</v>
      </c>
      <c r="DM265" s="463">
        <f t="shared" si="1045"/>
        <v>295</v>
      </c>
      <c r="DN265" s="463">
        <f t="shared" si="1046"/>
        <v>488</v>
      </c>
      <c r="DO265" s="463">
        <f t="shared" si="1160"/>
        <v>7645</v>
      </c>
      <c r="DP265" s="463">
        <f t="shared" si="1160"/>
        <v>289234</v>
      </c>
      <c r="DQ265" s="463">
        <f t="shared" si="1048"/>
        <v>38</v>
      </c>
      <c r="DR265" s="463">
        <f t="shared" si="1049"/>
        <v>69</v>
      </c>
      <c r="DS265" s="463">
        <f t="shared" si="1161"/>
        <v>167</v>
      </c>
      <c r="DT265" s="463">
        <f t="shared" si="1161"/>
        <v>183783</v>
      </c>
      <c r="DU265" s="463">
        <f t="shared" si="1094"/>
        <v>1100</v>
      </c>
      <c r="DV265" s="463">
        <f t="shared" si="1095"/>
        <v>2271</v>
      </c>
      <c r="DW265" s="463">
        <f t="shared" si="1096"/>
        <v>155</v>
      </c>
      <c r="DX265" s="463"/>
      <c r="DY265" s="463"/>
      <c r="DZ265" s="463"/>
      <c r="EA265" s="463"/>
      <c r="EB265" s="463"/>
      <c r="EC265" s="463"/>
      <c r="ED265" s="463"/>
      <c r="EE265" s="463"/>
      <c r="EF265" s="463"/>
      <c r="EG265" s="463" t="s">
        <v>152</v>
      </c>
      <c r="EH265" s="463" t="s">
        <v>152</v>
      </c>
      <c r="EI265" s="463">
        <f t="shared" si="1133"/>
        <v>3347</v>
      </c>
      <c r="EJ265" s="446"/>
      <c r="EK265" s="446"/>
      <c r="EL265" s="446"/>
      <c r="EM265" s="446"/>
      <c r="EN265" s="446"/>
      <c r="EO265" s="446"/>
      <c r="EP265" s="446"/>
      <c r="EQ265" s="446"/>
      <c r="ER265" s="446"/>
      <c r="ES265" s="446"/>
      <c r="ET265" s="446"/>
      <c r="EU265" s="446"/>
      <c r="EV265" s="446"/>
      <c r="EW265" s="446"/>
      <c r="EX265" s="446"/>
      <c r="EY265" s="446"/>
      <c r="EZ265" s="447"/>
      <c r="FA265" s="446">
        <f t="shared" si="1062"/>
        <v>1</v>
      </c>
      <c r="FB265" s="417">
        <f t="shared" si="1078"/>
        <v>2021</v>
      </c>
      <c r="FC265" s="448">
        <f t="shared" si="1079"/>
        <v>44197</v>
      </c>
      <c r="FD265" s="449">
        <f t="shared" si="1063"/>
        <v>31</v>
      </c>
      <c r="FE265" s="450"/>
      <c r="FF265" s="451">
        <f t="shared" si="1098"/>
        <v>0.62215169270833337</v>
      </c>
      <c r="FG265" s="450"/>
      <c r="FH265" s="452">
        <f t="shared" si="1144"/>
        <v>2.0169115396388122</v>
      </c>
      <c r="FI265" s="452">
        <f t="shared" si="1145"/>
        <v>1.4777318640955004</v>
      </c>
      <c r="FJ265" s="452">
        <f t="shared" si="1146"/>
        <v>2.0075768012122883</v>
      </c>
      <c r="FK265" s="452">
        <f t="shared" si="1147"/>
        <v>1.4974514395922303</v>
      </c>
      <c r="FL265" s="452">
        <f t="shared" si="1148"/>
        <v>1.2969649340299301</v>
      </c>
      <c r="FM265" s="452">
        <f t="shared" si="1149"/>
        <v>1.0531523952891171</v>
      </c>
      <c r="FN265" s="452">
        <f t="shared" si="1150"/>
        <v>1.7449199193530118</v>
      </c>
      <c r="FO265" s="452">
        <f t="shared" si="1151"/>
        <v>1.0474820469836668</v>
      </c>
      <c r="FP265" s="452">
        <f t="shared" si="1152"/>
        <v>2.1758304696449025</v>
      </c>
      <c r="FQ265" s="452">
        <f t="shared" si="1153"/>
        <v>1.0177548682703321</v>
      </c>
      <c r="FR265" s="453"/>
      <c r="FS265" s="446">
        <f t="shared" si="1162"/>
        <v>223164</v>
      </c>
      <c r="FT265" s="446">
        <f t="shared" si="1162"/>
        <v>2008476</v>
      </c>
      <c r="FU265" s="446">
        <f t="shared" si="1162"/>
        <v>4790082</v>
      </c>
      <c r="FV265" s="446">
        <f t="shared" si="1162"/>
        <v>12342093</v>
      </c>
      <c r="FW265" s="446">
        <f t="shared" si="1162"/>
        <v>9977256</v>
      </c>
      <c r="FX265" s="446">
        <f t="shared" si="1162"/>
        <v>11135827</v>
      </c>
      <c r="FY265" s="446">
        <f t="shared" si="1162"/>
        <v>233667384</v>
      </c>
      <c r="FZ265" s="446">
        <f t="shared" si="1162"/>
        <v>403564606</v>
      </c>
      <c r="GA265" s="446">
        <f t="shared" si="1162"/>
        <v>16316874</v>
      </c>
      <c r="GB265" s="446"/>
      <c r="GC265" s="446"/>
      <c r="GD265" s="446">
        <f t="shared" si="1155"/>
        <v>121880</v>
      </c>
      <c r="GE265" s="446">
        <f t="shared" si="1155"/>
        <v>90466</v>
      </c>
      <c r="GF265" s="446">
        <f t="shared" si="1155"/>
        <v>9770943</v>
      </c>
      <c r="GG265" s="446">
        <f t="shared" si="1155"/>
        <v>8989593</v>
      </c>
      <c r="GH265" s="446">
        <f t="shared" si="1155"/>
        <v>4162665</v>
      </c>
      <c r="GI265" s="446">
        <f t="shared" si="1155"/>
        <v>220439270</v>
      </c>
      <c r="GJ265" s="446">
        <f t="shared" si="1155"/>
        <v>25604982</v>
      </c>
      <c r="GK265" s="446">
        <f t="shared" si="1155"/>
        <v>10118318</v>
      </c>
      <c r="GL265" s="446">
        <f t="shared" si="1155"/>
        <v>42112685</v>
      </c>
      <c r="GM265" s="446">
        <f t="shared" si="1155"/>
        <v>4086883</v>
      </c>
      <c r="GN265" s="446">
        <f t="shared" si="1100"/>
        <v>379290</v>
      </c>
      <c r="GO265" s="446">
        <f t="shared" si="1135"/>
        <v>434880</v>
      </c>
      <c r="GP265" s="446">
        <f t="shared" si="1135"/>
        <v>526500</v>
      </c>
      <c r="GQ265" s="446">
        <f t="shared" si="1135"/>
        <v>0</v>
      </c>
      <c r="GR265" s="446"/>
      <c r="GS265" s="446"/>
      <c r="GT265" s="446"/>
      <c r="GU265" s="446"/>
      <c r="GV265" s="416"/>
      <c r="GW265" s="402"/>
      <c r="GX265" s="402"/>
      <c r="GY265" s="402"/>
      <c r="GZ265" s="402"/>
      <c r="HA265" s="402"/>
    </row>
    <row r="266" spans="1:209" ht="10.5" customHeight="1" x14ac:dyDescent="0.2">
      <c r="A266" s="417" t="str">
        <f t="shared" si="1019"/>
        <v>2020-21FEBRUARYY60</v>
      </c>
      <c r="B266" s="458" t="str">
        <f t="shared" si="1076"/>
        <v>2020-21</v>
      </c>
      <c r="C266" s="402" t="s">
        <v>657</v>
      </c>
      <c r="D266" s="458" t="str">
        <f t="shared" si="1154"/>
        <v>Y60</v>
      </c>
      <c r="E266" s="458" t="str">
        <f t="shared" si="1154"/>
        <v>Midlands</v>
      </c>
      <c r="F266" s="458" t="str">
        <f t="shared" si="1020"/>
        <v>Y60</v>
      </c>
      <c r="H266" s="463">
        <f t="shared" si="1156"/>
        <v>180163</v>
      </c>
      <c r="I266" s="463">
        <f t="shared" si="1156"/>
        <v>127951</v>
      </c>
      <c r="J266" s="463">
        <f t="shared" si="1156"/>
        <v>362752</v>
      </c>
      <c r="K266" s="463">
        <f t="shared" si="1022"/>
        <v>3</v>
      </c>
      <c r="L266" s="463">
        <f t="shared" si="1023"/>
        <v>1</v>
      </c>
      <c r="M266" s="463">
        <f t="shared" si="1024"/>
        <v>2</v>
      </c>
      <c r="N266" s="463">
        <f t="shared" si="1025"/>
        <v>11</v>
      </c>
      <c r="O266" s="463">
        <f t="shared" si="1026"/>
        <v>43</v>
      </c>
      <c r="P266" s="463">
        <f t="shared" si="1157"/>
        <v>701</v>
      </c>
      <c r="Q266" s="463">
        <f t="shared" si="1157"/>
        <v>2160</v>
      </c>
      <c r="R266" s="463">
        <f t="shared" si="1157"/>
        <v>849</v>
      </c>
      <c r="S266" s="463">
        <f t="shared" si="1157"/>
        <v>148774</v>
      </c>
      <c r="T266" s="463">
        <f t="shared" si="1157"/>
        <v>10855</v>
      </c>
      <c r="U266" s="463">
        <f t="shared" si="1157"/>
        <v>6220</v>
      </c>
      <c r="V266" s="463">
        <f t="shared" si="1157"/>
        <v>74359</v>
      </c>
      <c r="W266" s="463">
        <f t="shared" si="1157"/>
        <v>42352</v>
      </c>
      <c r="X266" s="463">
        <f t="shared" si="1157"/>
        <v>2042</v>
      </c>
      <c r="Y266" s="463">
        <f t="shared" si="1157"/>
        <v>4453355</v>
      </c>
      <c r="Z266" s="463">
        <f t="shared" si="1028"/>
        <v>410</v>
      </c>
      <c r="AA266" s="463">
        <f t="shared" si="1029"/>
        <v>723</v>
      </c>
      <c r="AB266" s="463">
        <f t="shared" si="1140"/>
        <v>4195952</v>
      </c>
      <c r="AC266" s="463">
        <f t="shared" si="1031"/>
        <v>675</v>
      </c>
      <c r="AD266" s="463">
        <f t="shared" si="1032"/>
        <v>1427</v>
      </c>
      <c r="AE266" s="463">
        <f t="shared" si="1141"/>
        <v>77714312</v>
      </c>
      <c r="AF266" s="463">
        <f t="shared" si="1034"/>
        <v>1045</v>
      </c>
      <c r="AG266" s="463">
        <f t="shared" si="1035"/>
        <v>2029</v>
      </c>
      <c r="AH266" s="463">
        <f t="shared" si="1142"/>
        <v>94303111</v>
      </c>
      <c r="AI266" s="463">
        <f t="shared" si="1037"/>
        <v>2227</v>
      </c>
      <c r="AJ266" s="463">
        <f t="shared" si="1038"/>
        <v>5078</v>
      </c>
      <c r="AK266" s="463">
        <f t="shared" si="1143"/>
        <v>4646317</v>
      </c>
      <c r="AL266" s="463">
        <f t="shared" si="1040"/>
        <v>2275</v>
      </c>
      <c r="AM266" s="463">
        <f t="shared" si="1041"/>
        <v>5071</v>
      </c>
      <c r="AN266" s="463"/>
      <c r="AO266" s="463"/>
      <c r="AP266" s="463"/>
      <c r="AQ266" s="463"/>
      <c r="AR266" s="463"/>
      <c r="AS266" s="463"/>
      <c r="AT266" s="463">
        <f t="shared" si="1158"/>
        <v>9618</v>
      </c>
      <c r="AU266" s="463">
        <f t="shared" si="1158"/>
        <v>1323</v>
      </c>
      <c r="AV266" s="463">
        <f t="shared" si="1158"/>
        <v>736</v>
      </c>
      <c r="AW266" s="463">
        <f t="shared" si="1158"/>
        <v>19</v>
      </c>
      <c r="AX266" s="463">
        <f t="shared" si="1158"/>
        <v>3073</v>
      </c>
      <c r="AY266" s="463">
        <f t="shared" si="1158"/>
        <v>4486</v>
      </c>
      <c r="AZ266" s="463">
        <f t="shared" si="1158"/>
        <v>4199</v>
      </c>
      <c r="BA266" s="463"/>
      <c r="BB266" s="463"/>
      <c r="BC266" s="463"/>
      <c r="BD266" s="463"/>
      <c r="BE266" s="463"/>
      <c r="BF266" s="463"/>
      <c r="BG266" s="463"/>
      <c r="BH266" s="463"/>
      <c r="BI266" s="463">
        <f t="shared" si="1159"/>
        <v>74704</v>
      </c>
      <c r="BJ266" s="463">
        <f t="shared" si="1159"/>
        <v>9631</v>
      </c>
      <c r="BK266" s="463">
        <f t="shared" si="1159"/>
        <v>54821</v>
      </c>
      <c r="BL266" s="463">
        <f t="shared" si="1159"/>
        <v>139156</v>
      </c>
      <c r="BM266" s="463">
        <f t="shared" si="1159"/>
        <v>21799</v>
      </c>
      <c r="BN266" s="463">
        <f t="shared" si="1159"/>
        <v>16063</v>
      </c>
      <c r="BO266" s="463">
        <f t="shared" si="1159"/>
        <v>12472</v>
      </c>
      <c r="BP266" s="463">
        <f t="shared" si="1159"/>
        <v>9364</v>
      </c>
      <c r="BQ266" s="463">
        <f t="shared" si="1159"/>
        <v>94867</v>
      </c>
      <c r="BR266" s="463">
        <f t="shared" si="1159"/>
        <v>78204</v>
      </c>
      <c r="BS266" s="463">
        <f t="shared" si="1159"/>
        <v>67542</v>
      </c>
      <c r="BT266" s="463">
        <f t="shared" si="1159"/>
        <v>44309</v>
      </c>
      <c r="BU266" s="463">
        <f t="shared" si="1159"/>
        <v>4202</v>
      </c>
      <c r="BV266" s="463">
        <f t="shared" si="1159"/>
        <v>2079</v>
      </c>
      <c r="BW266" s="463">
        <f t="shared" si="1102"/>
        <v>98</v>
      </c>
      <c r="BX266" s="463">
        <f t="shared" si="1102"/>
        <v>46487</v>
      </c>
      <c r="BY266" s="463">
        <f t="shared" si="1103"/>
        <v>474</v>
      </c>
      <c r="BZ266" s="463">
        <f t="shared" si="1104"/>
        <v>783</v>
      </c>
      <c r="CA266" s="463">
        <f t="shared" si="1105"/>
        <v>68</v>
      </c>
      <c r="CB266" s="463">
        <f t="shared" si="1105"/>
        <v>31684</v>
      </c>
      <c r="CC266" s="463">
        <f t="shared" si="1106"/>
        <v>466</v>
      </c>
      <c r="CD266" s="463">
        <f t="shared" si="1107"/>
        <v>830</v>
      </c>
      <c r="CE266" s="463">
        <f t="shared" si="1108"/>
        <v>10689</v>
      </c>
      <c r="CF266" s="463">
        <f t="shared" si="1108"/>
        <v>4375184</v>
      </c>
      <c r="CG266" s="463">
        <f t="shared" si="1109"/>
        <v>409</v>
      </c>
      <c r="CH266" s="463">
        <f t="shared" si="1110"/>
        <v>721</v>
      </c>
      <c r="CI266" s="463">
        <f t="shared" si="1111"/>
        <v>4070</v>
      </c>
      <c r="CJ266" s="463">
        <f t="shared" si="1111"/>
        <v>3384624</v>
      </c>
      <c r="CK266" s="463">
        <f t="shared" si="1112"/>
        <v>832</v>
      </c>
      <c r="CL266" s="463">
        <f t="shared" si="1113"/>
        <v>1536</v>
      </c>
      <c r="CM266" s="463">
        <f t="shared" si="1114"/>
        <v>1382</v>
      </c>
      <c r="CN266" s="463">
        <f t="shared" si="1114"/>
        <v>1394780</v>
      </c>
      <c r="CO266" s="463">
        <f t="shared" si="1115"/>
        <v>1009</v>
      </c>
      <c r="CP266" s="463">
        <f t="shared" si="1116"/>
        <v>2239</v>
      </c>
      <c r="CQ266" s="463">
        <f t="shared" si="1117"/>
        <v>68907</v>
      </c>
      <c r="CR266" s="463">
        <f t="shared" si="1117"/>
        <v>72934908</v>
      </c>
      <c r="CS266" s="463">
        <f t="shared" si="1118"/>
        <v>1058</v>
      </c>
      <c r="CT266" s="463">
        <f t="shared" si="1119"/>
        <v>2055</v>
      </c>
      <c r="CU266" s="463">
        <f t="shared" si="1120"/>
        <v>2988</v>
      </c>
      <c r="CV266" s="463">
        <f t="shared" si="1120"/>
        <v>7074899</v>
      </c>
      <c r="CW266" s="463">
        <f t="shared" si="1121"/>
        <v>2368</v>
      </c>
      <c r="CX266" s="463">
        <f t="shared" si="1122"/>
        <v>5173</v>
      </c>
      <c r="CY266" s="463">
        <f t="shared" si="1123"/>
        <v>912</v>
      </c>
      <c r="CZ266" s="463">
        <f t="shared" si="1123"/>
        <v>2654515</v>
      </c>
      <c r="DA266" s="463">
        <f t="shared" si="1124"/>
        <v>2911</v>
      </c>
      <c r="DB266" s="463">
        <f t="shared" si="1125"/>
        <v>7278</v>
      </c>
      <c r="DC266" s="463">
        <f t="shared" si="1126"/>
        <v>3579</v>
      </c>
      <c r="DD266" s="463">
        <f t="shared" si="1126"/>
        <v>14094628</v>
      </c>
      <c r="DE266" s="463">
        <f t="shared" si="1127"/>
        <v>3938</v>
      </c>
      <c r="DF266" s="463">
        <f t="shared" si="1128"/>
        <v>8106</v>
      </c>
      <c r="DG266" s="463">
        <f t="shared" si="1129"/>
        <v>261</v>
      </c>
      <c r="DH266" s="463">
        <f t="shared" si="1129"/>
        <v>884291</v>
      </c>
      <c r="DI266" s="463">
        <f t="shared" si="1130"/>
        <v>3388</v>
      </c>
      <c r="DJ266" s="463">
        <f t="shared" si="1131"/>
        <v>7366</v>
      </c>
      <c r="DK266" s="463">
        <f t="shared" si="1132"/>
        <v>564</v>
      </c>
      <c r="DL266" s="463">
        <f t="shared" si="1091"/>
        <v>154295</v>
      </c>
      <c r="DM266" s="463">
        <f t="shared" si="1045"/>
        <v>274</v>
      </c>
      <c r="DN266" s="463">
        <f t="shared" si="1046"/>
        <v>470</v>
      </c>
      <c r="DO266" s="463">
        <f t="shared" si="1160"/>
        <v>6193</v>
      </c>
      <c r="DP266" s="463">
        <f t="shared" si="1160"/>
        <v>197616</v>
      </c>
      <c r="DQ266" s="463">
        <f t="shared" si="1048"/>
        <v>32</v>
      </c>
      <c r="DR266" s="463">
        <f t="shared" si="1049"/>
        <v>58</v>
      </c>
      <c r="DS266" s="463">
        <f t="shared" si="1161"/>
        <v>163</v>
      </c>
      <c r="DT266" s="463">
        <f t="shared" si="1161"/>
        <v>153500</v>
      </c>
      <c r="DU266" s="463">
        <f t="shared" si="1094"/>
        <v>942</v>
      </c>
      <c r="DV266" s="463">
        <f t="shared" si="1095"/>
        <v>1771</v>
      </c>
      <c r="DW266" s="463">
        <f t="shared" si="1096"/>
        <v>151</v>
      </c>
      <c r="DX266" s="463"/>
      <c r="DY266" s="463"/>
      <c r="DZ266" s="463"/>
      <c r="EA266" s="463"/>
      <c r="EB266" s="463"/>
      <c r="EC266" s="463"/>
      <c r="ED266" s="463"/>
      <c r="EE266" s="463"/>
      <c r="EF266" s="463"/>
      <c r="EG266" s="463" t="s">
        <v>152</v>
      </c>
      <c r="EH266" s="463" t="s">
        <v>152</v>
      </c>
      <c r="EI266" s="463">
        <f t="shared" si="1133"/>
        <v>2853</v>
      </c>
      <c r="EJ266" s="446"/>
      <c r="EK266" s="446"/>
      <c r="EL266" s="446"/>
      <c r="EM266" s="446"/>
      <c r="EN266" s="446"/>
      <c r="EO266" s="446"/>
      <c r="EP266" s="446"/>
      <c r="EQ266" s="446"/>
      <c r="ER266" s="446"/>
      <c r="ES266" s="446"/>
      <c r="ET266" s="446"/>
      <c r="EU266" s="446"/>
      <c r="EV266" s="446"/>
      <c r="EW266" s="446"/>
      <c r="EX266" s="446"/>
      <c r="EY266" s="446"/>
      <c r="EZ266" s="447"/>
      <c r="FA266" s="446">
        <f t="shared" si="1062"/>
        <v>2</v>
      </c>
      <c r="FB266" s="417">
        <f t="shared" si="1078"/>
        <v>2021</v>
      </c>
      <c r="FC266" s="448">
        <f t="shared" si="1079"/>
        <v>44228</v>
      </c>
      <c r="FD266" s="449">
        <f t="shared" si="1063"/>
        <v>28</v>
      </c>
      <c r="FE266" s="450"/>
      <c r="FF266" s="451">
        <f t="shared" si="1098"/>
        <v>0.60990742564506595</v>
      </c>
      <c r="FG266" s="450"/>
      <c r="FH266" s="452">
        <f t="shared" si="1144"/>
        <v>2.0081989866421006</v>
      </c>
      <c r="FI266" s="452">
        <f t="shared" si="1145"/>
        <v>1.4797789037309996</v>
      </c>
      <c r="FJ266" s="452">
        <f t="shared" si="1146"/>
        <v>2.0051446945337621</v>
      </c>
      <c r="FK266" s="452">
        <f t="shared" si="1147"/>
        <v>1.5054662379421222</v>
      </c>
      <c r="FL266" s="452">
        <f t="shared" si="1148"/>
        <v>1.275797146276846</v>
      </c>
      <c r="FM266" s="452">
        <f t="shared" si="1149"/>
        <v>1.0517086028591025</v>
      </c>
      <c r="FN266" s="452">
        <f t="shared" si="1150"/>
        <v>1.5947771061579146</v>
      </c>
      <c r="FO266" s="452">
        <f t="shared" si="1151"/>
        <v>1.0462079712882508</v>
      </c>
      <c r="FP266" s="452">
        <f t="shared" si="1152"/>
        <v>2.0577864838393731</v>
      </c>
      <c r="FQ266" s="452">
        <f t="shared" si="1153"/>
        <v>1.0181194906953968</v>
      </c>
      <c r="FR266" s="453"/>
      <c r="FS266" s="446">
        <f t="shared" si="1162"/>
        <v>179154</v>
      </c>
      <c r="FT266" s="446">
        <f t="shared" si="1162"/>
        <v>238872</v>
      </c>
      <c r="FU266" s="446">
        <f t="shared" si="1162"/>
        <v>1373514</v>
      </c>
      <c r="FV266" s="446">
        <f t="shared" si="1162"/>
        <v>5562176</v>
      </c>
      <c r="FW266" s="446">
        <f t="shared" si="1162"/>
        <v>7847105</v>
      </c>
      <c r="FX266" s="446">
        <f t="shared" si="1162"/>
        <v>8875254</v>
      </c>
      <c r="FY266" s="446">
        <f t="shared" si="1162"/>
        <v>150907623</v>
      </c>
      <c r="FZ266" s="446">
        <f t="shared" si="1162"/>
        <v>215080326</v>
      </c>
      <c r="GA266" s="446">
        <f t="shared" si="1162"/>
        <v>10355694</v>
      </c>
      <c r="GB266" s="446"/>
      <c r="GC266" s="446"/>
      <c r="GD266" s="446">
        <f t="shared" si="1155"/>
        <v>76734</v>
      </c>
      <c r="GE266" s="446">
        <f t="shared" si="1155"/>
        <v>56440</v>
      </c>
      <c r="GF266" s="446">
        <f t="shared" si="1155"/>
        <v>7709964</v>
      </c>
      <c r="GG266" s="446">
        <f t="shared" si="1155"/>
        <v>6249975</v>
      </c>
      <c r="GH266" s="446">
        <f t="shared" si="1155"/>
        <v>3094384</v>
      </c>
      <c r="GI266" s="446">
        <f t="shared" si="1155"/>
        <v>141573741</v>
      </c>
      <c r="GJ266" s="446">
        <f t="shared" si="1155"/>
        <v>15457104</v>
      </c>
      <c r="GK266" s="446">
        <f t="shared" si="1155"/>
        <v>6637432</v>
      </c>
      <c r="GL266" s="446">
        <f t="shared" si="1155"/>
        <v>29011305</v>
      </c>
      <c r="GM266" s="446">
        <f t="shared" si="1155"/>
        <v>1922619</v>
      </c>
      <c r="GN266" s="446">
        <f t="shared" si="1100"/>
        <v>288598</v>
      </c>
      <c r="GO266" s="446">
        <f t="shared" si="1135"/>
        <v>265245</v>
      </c>
      <c r="GP266" s="446">
        <f t="shared" si="1135"/>
        <v>361186</v>
      </c>
      <c r="GQ266" s="446">
        <f t="shared" si="1135"/>
        <v>0</v>
      </c>
      <c r="GR266" s="446"/>
      <c r="GS266" s="446"/>
      <c r="GT266" s="446"/>
      <c r="GU266" s="446"/>
      <c r="GV266" s="416"/>
      <c r="GW266" s="402"/>
      <c r="GX266" s="402"/>
      <c r="GY266" s="402"/>
      <c r="GZ266" s="402"/>
      <c r="HA266" s="402"/>
    </row>
    <row r="267" spans="1:209" ht="10.5" customHeight="1" x14ac:dyDescent="0.2">
      <c r="A267" s="417" t="str">
        <f t="shared" si="1019"/>
        <v>2020-21MARCHY60</v>
      </c>
      <c r="B267" s="458" t="str">
        <f t="shared" si="1076"/>
        <v>2020-21</v>
      </c>
      <c r="C267" s="402" t="s">
        <v>660</v>
      </c>
      <c r="D267" s="458" t="str">
        <f t="shared" si="1154"/>
        <v>Y60</v>
      </c>
      <c r="E267" s="458" t="str">
        <f t="shared" si="1154"/>
        <v>Midlands</v>
      </c>
      <c r="F267" s="458" t="str">
        <f t="shared" si="1020"/>
        <v>Y60</v>
      </c>
      <c r="H267" s="463">
        <f t="shared" si="1156"/>
        <v>202461</v>
      </c>
      <c r="I267" s="463">
        <f t="shared" si="1156"/>
        <v>143659</v>
      </c>
      <c r="J267" s="463">
        <f t="shared" si="1156"/>
        <v>449660</v>
      </c>
      <c r="K267" s="463">
        <f t="shared" si="1022"/>
        <v>3</v>
      </c>
      <c r="L267" s="463">
        <f t="shared" si="1023"/>
        <v>1</v>
      </c>
      <c r="M267" s="463">
        <f t="shared" si="1024"/>
        <v>2</v>
      </c>
      <c r="N267" s="463">
        <f t="shared" si="1025"/>
        <v>15</v>
      </c>
      <c r="O267" s="463">
        <f t="shared" si="1026"/>
        <v>49</v>
      </c>
      <c r="P267" s="463">
        <f t="shared" si="1157"/>
        <v>805</v>
      </c>
      <c r="Q267" s="463">
        <f t="shared" si="1157"/>
        <v>2424</v>
      </c>
      <c r="R267" s="463">
        <f t="shared" si="1157"/>
        <v>1047</v>
      </c>
      <c r="S267" s="463">
        <f t="shared" si="1157"/>
        <v>164376</v>
      </c>
      <c r="T267" s="463">
        <f t="shared" si="1157"/>
        <v>12408</v>
      </c>
      <c r="U267" s="463">
        <f t="shared" si="1157"/>
        <v>7391</v>
      </c>
      <c r="V267" s="463">
        <f t="shared" si="1157"/>
        <v>80998</v>
      </c>
      <c r="W267" s="463">
        <f t="shared" si="1157"/>
        <v>48046</v>
      </c>
      <c r="X267" s="463">
        <f t="shared" si="1157"/>
        <v>2299</v>
      </c>
      <c r="Y267" s="463">
        <f t="shared" si="1157"/>
        <v>5105950</v>
      </c>
      <c r="Z267" s="463">
        <f t="shared" si="1028"/>
        <v>412</v>
      </c>
      <c r="AA267" s="463">
        <f t="shared" si="1029"/>
        <v>720</v>
      </c>
      <c r="AB267" s="463">
        <f t="shared" si="1140"/>
        <v>4923421</v>
      </c>
      <c r="AC267" s="463">
        <f t="shared" si="1031"/>
        <v>666</v>
      </c>
      <c r="AD267" s="463">
        <f t="shared" si="1032"/>
        <v>1414</v>
      </c>
      <c r="AE267" s="463">
        <f t="shared" si="1141"/>
        <v>86417910</v>
      </c>
      <c r="AF267" s="463">
        <f t="shared" si="1034"/>
        <v>1067</v>
      </c>
      <c r="AG267" s="463">
        <f t="shared" si="1035"/>
        <v>2098</v>
      </c>
      <c r="AH267" s="463">
        <f t="shared" si="1142"/>
        <v>112543405</v>
      </c>
      <c r="AI267" s="463">
        <f t="shared" si="1037"/>
        <v>2342</v>
      </c>
      <c r="AJ267" s="463">
        <f t="shared" si="1038"/>
        <v>5274</v>
      </c>
      <c r="AK267" s="463">
        <f t="shared" si="1143"/>
        <v>6124762</v>
      </c>
      <c r="AL267" s="463">
        <f t="shared" si="1040"/>
        <v>2664</v>
      </c>
      <c r="AM267" s="463">
        <f t="shared" si="1041"/>
        <v>6117</v>
      </c>
      <c r="AN267" s="463"/>
      <c r="AO267" s="463"/>
      <c r="AP267" s="463"/>
      <c r="AQ267" s="463"/>
      <c r="AR267" s="463"/>
      <c r="AS267" s="463"/>
      <c r="AT267" s="463">
        <f t="shared" si="1158"/>
        <v>9836</v>
      </c>
      <c r="AU267" s="463">
        <f t="shared" si="1158"/>
        <v>1246</v>
      </c>
      <c r="AV267" s="463">
        <f t="shared" si="1158"/>
        <v>708</v>
      </c>
      <c r="AW267" s="463">
        <f t="shared" si="1158"/>
        <v>18</v>
      </c>
      <c r="AX267" s="463">
        <f t="shared" si="1158"/>
        <v>3420</v>
      </c>
      <c r="AY267" s="463">
        <f t="shared" si="1158"/>
        <v>4462</v>
      </c>
      <c r="AZ267" s="463">
        <f t="shared" si="1158"/>
        <v>4966</v>
      </c>
      <c r="BA267" s="463"/>
      <c r="BB267" s="463"/>
      <c r="BC267" s="463"/>
      <c r="BD267" s="463"/>
      <c r="BE267" s="463"/>
      <c r="BF267" s="463"/>
      <c r="BG267" s="463"/>
      <c r="BH267" s="463"/>
      <c r="BI267" s="463">
        <f t="shared" si="1159"/>
        <v>85606</v>
      </c>
      <c r="BJ267" s="463">
        <f t="shared" si="1159"/>
        <v>10992</v>
      </c>
      <c r="BK267" s="463">
        <f t="shared" si="1159"/>
        <v>57942</v>
      </c>
      <c r="BL267" s="463">
        <f t="shared" si="1159"/>
        <v>154540</v>
      </c>
      <c r="BM267" s="463">
        <f t="shared" si="1159"/>
        <v>24265</v>
      </c>
      <c r="BN267" s="463">
        <f t="shared" si="1159"/>
        <v>18019</v>
      </c>
      <c r="BO267" s="463">
        <f t="shared" si="1159"/>
        <v>14503</v>
      </c>
      <c r="BP267" s="463">
        <f t="shared" si="1159"/>
        <v>10949</v>
      </c>
      <c r="BQ267" s="463">
        <f t="shared" si="1159"/>
        <v>102212</v>
      </c>
      <c r="BR267" s="463">
        <f t="shared" si="1159"/>
        <v>84324</v>
      </c>
      <c r="BS267" s="463">
        <f t="shared" si="1159"/>
        <v>76790</v>
      </c>
      <c r="BT267" s="463">
        <f t="shared" si="1159"/>
        <v>49671</v>
      </c>
      <c r="BU267" s="463">
        <f t="shared" si="1159"/>
        <v>4844</v>
      </c>
      <c r="BV267" s="463">
        <f t="shared" si="1159"/>
        <v>2271</v>
      </c>
      <c r="BW267" s="463">
        <f t="shared" si="1102"/>
        <v>109</v>
      </c>
      <c r="BX267" s="463">
        <f t="shared" si="1102"/>
        <v>53524</v>
      </c>
      <c r="BY267" s="463">
        <f t="shared" si="1103"/>
        <v>491</v>
      </c>
      <c r="BZ267" s="463">
        <f t="shared" si="1104"/>
        <v>834</v>
      </c>
      <c r="CA267" s="463">
        <f t="shared" si="1105"/>
        <v>76</v>
      </c>
      <c r="CB267" s="463">
        <f t="shared" si="1105"/>
        <v>36457</v>
      </c>
      <c r="CC267" s="463">
        <f t="shared" si="1106"/>
        <v>480</v>
      </c>
      <c r="CD267" s="463">
        <f t="shared" si="1107"/>
        <v>860</v>
      </c>
      <c r="CE267" s="463">
        <f t="shared" si="1108"/>
        <v>12223</v>
      </c>
      <c r="CF267" s="463">
        <f t="shared" si="1108"/>
        <v>5015969</v>
      </c>
      <c r="CG267" s="463">
        <f t="shared" si="1109"/>
        <v>410</v>
      </c>
      <c r="CH267" s="463">
        <f t="shared" si="1110"/>
        <v>717</v>
      </c>
      <c r="CI267" s="463">
        <f t="shared" si="1111"/>
        <v>4441</v>
      </c>
      <c r="CJ267" s="463">
        <f t="shared" si="1111"/>
        <v>3807455</v>
      </c>
      <c r="CK267" s="463">
        <f t="shared" si="1112"/>
        <v>857</v>
      </c>
      <c r="CL267" s="463">
        <f t="shared" si="1113"/>
        <v>1581</v>
      </c>
      <c r="CM267" s="463">
        <f t="shared" si="1114"/>
        <v>1608</v>
      </c>
      <c r="CN267" s="463">
        <f t="shared" si="1114"/>
        <v>1616960</v>
      </c>
      <c r="CO267" s="463">
        <f t="shared" si="1115"/>
        <v>1006</v>
      </c>
      <c r="CP267" s="463">
        <f t="shared" si="1116"/>
        <v>2259</v>
      </c>
      <c r="CQ267" s="463">
        <f t="shared" si="1117"/>
        <v>74949</v>
      </c>
      <c r="CR267" s="463">
        <f t="shared" si="1117"/>
        <v>80993495</v>
      </c>
      <c r="CS267" s="463">
        <f t="shared" si="1118"/>
        <v>1081</v>
      </c>
      <c r="CT267" s="463">
        <f t="shared" si="1119"/>
        <v>2124</v>
      </c>
      <c r="CU267" s="463">
        <f t="shared" si="1120"/>
        <v>3294</v>
      </c>
      <c r="CV267" s="463">
        <f t="shared" si="1120"/>
        <v>8472822</v>
      </c>
      <c r="CW267" s="463">
        <f t="shared" si="1121"/>
        <v>2572</v>
      </c>
      <c r="CX267" s="463">
        <f t="shared" si="1122"/>
        <v>5406</v>
      </c>
      <c r="CY267" s="463">
        <f t="shared" si="1123"/>
        <v>1056</v>
      </c>
      <c r="CZ267" s="463">
        <f t="shared" si="1123"/>
        <v>3616639</v>
      </c>
      <c r="DA267" s="463">
        <f t="shared" si="1124"/>
        <v>3425</v>
      </c>
      <c r="DB267" s="463">
        <f t="shared" si="1125"/>
        <v>8171</v>
      </c>
      <c r="DC267" s="463">
        <f t="shared" si="1126"/>
        <v>4150</v>
      </c>
      <c r="DD267" s="463">
        <f t="shared" si="1126"/>
        <v>18077841</v>
      </c>
      <c r="DE267" s="463">
        <f t="shared" si="1127"/>
        <v>4356</v>
      </c>
      <c r="DF267" s="463">
        <f t="shared" si="1128"/>
        <v>9149</v>
      </c>
      <c r="DG267" s="463">
        <f t="shared" si="1129"/>
        <v>259</v>
      </c>
      <c r="DH267" s="463">
        <f t="shared" si="1129"/>
        <v>1113919</v>
      </c>
      <c r="DI267" s="463">
        <f t="shared" si="1130"/>
        <v>4301</v>
      </c>
      <c r="DJ267" s="463">
        <f t="shared" si="1131"/>
        <v>9625</v>
      </c>
      <c r="DK267" s="463">
        <f t="shared" si="1132"/>
        <v>582</v>
      </c>
      <c r="DL267" s="463">
        <f t="shared" si="1091"/>
        <v>165387</v>
      </c>
      <c r="DM267" s="463">
        <f t="shared" si="1045"/>
        <v>284</v>
      </c>
      <c r="DN267" s="463">
        <f t="shared" si="1046"/>
        <v>465</v>
      </c>
      <c r="DO267" s="463">
        <f t="shared" si="1160"/>
        <v>7176</v>
      </c>
      <c r="DP267" s="463">
        <f t="shared" si="1160"/>
        <v>223397</v>
      </c>
      <c r="DQ267" s="463">
        <f t="shared" si="1048"/>
        <v>31</v>
      </c>
      <c r="DR267" s="463">
        <f t="shared" si="1049"/>
        <v>58</v>
      </c>
      <c r="DS267" s="463">
        <f t="shared" si="1161"/>
        <v>200</v>
      </c>
      <c r="DT267" s="463">
        <f t="shared" si="1161"/>
        <v>193331</v>
      </c>
      <c r="DU267" s="463">
        <f t="shared" si="1094"/>
        <v>967</v>
      </c>
      <c r="DV267" s="463">
        <f t="shared" si="1095"/>
        <v>1825</v>
      </c>
      <c r="DW267" s="463">
        <f t="shared" si="1096"/>
        <v>184</v>
      </c>
      <c r="DX267" s="463"/>
      <c r="DY267" s="463"/>
      <c r="DZ267" s="463"/>
      <c r="EA267" s="463"/>
      <c r="EB267" s="463"/>
      <c r="EC267" s="463"/>
      <c r="ED267" s="463"/>
      <c r="EE267" s="463"/>
      <c r="EF267" s="463"/>
      <c r="EG267" s="463" t="s">
        <v>152</v>
      </c>
      <c r="EH267" s="463" t="s">
        <v>152</v>
      </c>
      <c r="EI267" s="463">
        <f t="shared" si="1133"/>
        <v>3174</v>
      </c>
      <c r="EJ267" s="446"/>
      <c r="EK267" s="446"/>
      <c r="EL267" s="446"/>
      <c r="EM267" s="446"/>
      <c r="EN267" s="446"/>
      <c r="EO267" s="446"/>
      <c r="EP267" s="446"/>
      <c r="EQ267" s="446"/>
      <c r="ER267" s="446"/>
      <c r="ES267" s="446"/>
      <c r="ET267" s="446"/>
      <c r="EU267" s="446"/>
      <c r="EV267" s="446"/>
      <c r="EW267" s="446"/>
      <c r="EX267" s="446"/>
      <c r="EY267" s="446"/>
      <c r="EZ267" s="447"/>
      <c r="FA267" s="446">
        <f t="shared" si="1062"/>
        <v>3</v>
      </c>
      <c r="FB267" s="417">
        <f t="shared" si="1078"/>
        <v>2021</v>
      </c>
      <c r="FC267" s="448">
        <f t="shared" si="1079"/>
        <v>44256</v>
      </c>
      <c r="FD267" s="449">
        <f t="shared" si="1063"/>
        <v>31</v>
      </c>
      <c r="FE267" s="450"/>
      <c r="FF267" s="451">
        <f t="shared" si="1098"/>
        <v>0.61846074291131603</v>
      </c>
      <c r="FG267" s="450"/>
      <c r="FH267" s="452">
        <f t="shared" si="1144"/>
        <v>1.9555931656995487</v>
      </c>
      <c r="FI267" s="452">
        <f t="shared" si="1145"/>
        <v>1.4522082527401676</v>
      </c>
      <c r="FJ267" s="452">
        <f t="shared" si="1146"/>
        <v>1.9622513868218103</v>
      </c>
      <c r="FK267" s="452">
        <f t="shared" si="1147"/>
        <v>1.4813962927885267</v>
      </c>
      <c r="FL267" s="452">
        <f t="shared" si="1148"/>
        <v>1.2619077014247266</v>
      </c>
      <c r="FM267" s="452">
        <f t="shared" si="1149"/>
        <v>1.041062742289933</v>
      </c>
      <c r="FN267" s="452">
        <f t="shared" si="1150"/>
        <v>1.5982600008325354</v>
      </c>
      <c r="FO267" s="452">
        <f t="shared" si="1151"/>
        <v>1.0338217541522707</v>
      </c>
      <c r="FP267" s="452">
        <f t="shared" si="1152"/>
        <v>2.107003044802088</v>
      </c>
      <c r="FQ267" s="452">
        <f t="shared" si="1153"/>
        <v>0.98782079164854286</v>
      </c>
      <c r="FR267" s="453"/>
      <c r="FS267" s="446">
        <f t="shared" si="1162"/>
        <v>202707</v>
      </c>
      <c r="FT267" s="446">
        <f t="shared" si="1162"/>
        <v>270276</v>
      </c>
      <c r="FU267" s="446">
        <f t="shared" si="1162"/>
        <v>2094639</v>
      </c>
      <c r="FV267" s="446">
        <f t="shared" si="1162"/>
        <v>7019853</v>
      </c>
      <c r="FW267" s="446">
        <f t="shared" si="1162"/>
        <v>8936640</v>
      </c>
      <c r="FX267" s="446">
        <f t="shared" si="1162"/>
        <v>10454081</v>
      </c>
      <c r="FY267" s="446">
        <f t="shared" si="1162"/>
        <v>169900729</v>
      </c>
      <c r="FZ267" s="446">
        <f t="shared" si="1162"/>
        <v>253400293</v>
      </c>
      <c r="GA267" s="446">
        <f t="shared" si="1162"/>
        <v>14063288</v>
      </c>
      <c r="GB267" s="446"/>
      <c r="GC267" s="446"/>
      <c r="GD267" s="446">
        <f t="shared" si="1155"/>
        <v>90906</v>
      </c>
      <c r="GE267" s="446">
        <f t="shared" si="1155"/>
        <v>65341</v>
      </c>
      <c r="GF267" s="446">
        <f t="shared" si="1155"/>
        <v>8763379</v>
      </c>
      <c r="GG267" s="446">
        <f t="shared" si="1155"/>
        <v>7022991</v>
      </c>
      <c r="GH267" s="446">
        <f t="shared" si="1155"/>
        <v>3631752</v>
      </c>
      <c r="GI267" s="446">
        <f t="shared" si="1155"/>
        <v>159184793</v>
      </c>
      <c r="GJ267" s="446">
        <f t="shared" si="1155"/>
        <v>17806026</v>
      </c>
      <c r="GK267" s="446">
        <f t="shared" si="1155"/>
        <v>8629080</v>
      </c>
      <c r="GL267" s="446">
        <f t="shared" si="1155"/>
        <v>37968945</v>
      </c>
      <c r="GM267" s="446">
        <f t="shared" si="1155"/>
        <v>2492910</v>
      </c>
      <c r="GN267" s="446">
        <f t="shared" si="1100"/>
        <v>365087</v>
      </c>
      <c r="GO267" s="446">
        <f t="shared" si="1135"/>
        <v>270396</v>
      </c>
      <c r="GP267" s="446">
        <f t="shared" si="1135"/>
        <v>416684</v>
      </c>
      <c r="GQ267" s="446">
        <f t="shared" si="1135"/>
        <v>0</v>
      </c>
      <c r="GR267" s="446"/>
      <c r="GS267" s="446"/>
      <c r="GT267" s="446"/>
      <c r="GU267" s="446"/>
      <c r="GV267" s="416"/>
      <c r="GW267" s="402"/>
      <c r="GX267" s="402"/>
      <c r="GY267" s="402"/>
      <c r="GZ267" s="402"/>
      <c r="HA267" s="402"/>
    </row>
    <row r="268" spans="1:209" ht="10.5" customHeight="1" x14ac:dyDescent="0.2">
      <c r="A268" s="417" t="str">
        <f t="shared" si="1019"/>
        <v>2021-22APRILY60</v>
      </c>
      <c r="B268" s="458" t="str">
        <f t="shared" si="1076"/>
        <v>2021-22</v>
      </c>
      <c r="C268" s="402" t="s">
        <v>664</v>
      </c>
      <c r="D268" s="458" t="str">
        <f t="shared" si="1154"/>
        <v>Y60</v>
      </c>
      <c r="E268" s="458" t="str">
        <f t="shared" si="1154"/>
        <v>Midlands</v>
      </c>
      <c r="F268" s="458" t="str">
        <f t="shared" si="1020"/>
        <v>Y60</v>
      </c>
      <c r="H268" s="463">
        <f t="shared" si="1156"/>
        <v>204130</v>
      </c>
      <c r="I268" s="463">
        <f t="shared" si="1156"/>
        <v>146105</v>
      </c>
      <c r="J268" s="463">
        <f t="shared" si="1156"/>
        <v>462765</v>
      </c>
      <c r="K268" s="463">
        <f t="shared" si="1022"/>
        <v>3</v>
      </c>
      <c r="L268" s="463">
        <f t="shared" si="1023"/>
        <v>1</v>
      </c>
      <c r="M268" s="463">
        <f t="shared" si="1024"/>
        <v>2</v>
      </c>
      <c r="N268" s="463">
        <f t="shared" si="1025"/>
        <v>15</v>
      </c>
      <c r="O268" s="463">
        <f t="shared" si="1026"/>
        <v>48</v>
      </c>
      <c r="P268" s="463">
        <f t="shared" si="1157"/>
        <v>746</v>
      </c>
      <c r="Q268" s="463">
        <f t="shared" si="1157"/>
        <v>2294</v>
      </c>
      <c r="R268" s="463">
        <f t="shared" si="1157"/>
        <v>921</v>
      </c>
      <c r="S268" s="463">
        <f t="shared" si="1157"/>
        <v>162456</v>
      </c>
      <c r="T268" s="463">
        <f t="shared" si="1157"/>
        <v>12219</v>
      </c>
      <c r="U268" s="463">
        <f t="shared" si="1157"/>
        <v>7555</v>
      </c>
      <c r="V268" s="463">
        <f t="shared" si="1157"/>
        <v>81766</v>
      </c>
      <c r="W268" s="463">
        <f t="shared" si="1157"/>
        <v>45996</v>
      </c>
      <c r="X268" s="463">
        <f t="shared" si="1157"/>
        <v>2053</v>
      </c>
      <c r="Y268" s="463">
        <f t="shared" si="1157"/>
        <v>5108924</v>
      </c>
      <c r="Z268" s="463">
        <f t="shared" si="1028"/>
        <v>418</v>
      </c>
      <c r="AA268" s="463">
        <f t="shared" si="1029"/>
        <v>739</v>
      </c>
      <c r="AB268" s="463">
        <f t="shared" si="1140"/>
        <v>5165886</v>
      </c>
      <c r="AC268" s="463">
        <f t="shared" si="1031"/>
        <v>684</v>
      </c>
      <c r="AD268" s="463">
        <f t="shared" si="1032"/>
        <v>1430</v>
      </c>
      <c r="AE268" s="463">
        <f t="shared" si="1141"/>
        <v>92753564</v>
      </c>
      <c r="AF268" s="463">
        <f t="shared" si="1034"/>
        <v>1134</v>
      </c>
      <c r="AG268" s="463">
        <f t="shared" si="1035"/>
        <v>2248</v>
      </c>
      <c r="AH268" s="463">
        <f t="shared" si="1142"/>
        <v>128395880</v>
      </c>
      <c r="AI268" s="463">
        <f t="shared" si="1037"/>
        <v>2791</v>
      </c>
      <c r="AJ268" s="463">
        <f t="shared" si="1038"/>
        <v>6470</v>
      </c>
      <c r="AK268" s="463">
        <f t="shared" si="1143"/>
        <v>6664182</v>
      </c>
      <c r="AL268" s="463">
        <f t="shared" si="1040"/>
        <v>3246</v>
      </c>
      <c r="AM268" s="463">
        <f t="shared" si="1041"/>
        <v>7670</v>
      </c>
      <c r="AN268" s="463"/>
      <c r="AO268" s="463"/>
      <c r="AP268" s="463"/>
      <c r="AQ268" s="463"/>
      <c r="AR268" s="463"/>
      <c r="AS268" s="463"/>
      <c r="AT268" s="463">
        <f t="shared" si="1158"/>
        <v>10420</v>
      </c>
      <c r="AU268" s="463">
        <f t="shared" si="1158"/>
        <v>1430</v>
      </c>
      <c r="AV268" s="463">
        <f t="shared" si="1158"/>
        <v>841</v>
      </c>
      <c r="AW268" s="463">
        <f t="shared" si="1158"/>
        <v>19</v>
      </c>
      <c r="AX268" s="463">
        <f t="shared" si="1158"/>
        <v>3747</v>
      </c>
      <c r="AY268" s="463">
        <f t="shared" si="1158"/>
        <v>4402</v>
      </c>
      <c r="AZ268" s="463">
        <f t="shared" si="1158"/>
        <v>5113</v>
      </c>
      <c r="BA268" s="463"/>
      <c r="BB268" s="463"/>
      <c r="BC268" s="463"/>
      <c r="BD268" s="463"/>
      <c r="BE268" s="463"/>
      <c r="BF268" s="463"/>
      <c r="BG268" s="463"/>
      <c r="BH268" s="463"/>
      <c r="BI268" s="463">
        <f t="shared" si="1159"/>
        <v>86230</v>
      </c>
      <c r="BJ268" s="463">
        <f t="shared" si="1159"/>
        <v>10175</v>
      </c>
      <c r="BK268" s="463">
        <f t="shared" si="1159"/>
        <v>55631</v>
      </c>
      <c r="BL268" s="463">
        <f t="shared" si="1159"/>
        <v>152036</v>
      </c>
      <c r="BM268" s="463">
        <f t="shared" si="1159"/>
        <v>24177</v>
      </c>
      <c r="BN268" s="463">
        <f t="shared" si="1159"/>
        <v>17786</v>
      </c>
      <c r="BO268" s="463">
        <f t="shared" si="1159"/>
        <v>15113</v>
      </c>
      <c r="BP268" s="463">
        <f t="shared" si="1159"/>
        <v>11270</v>
      </c>
      <c r="BQ268" s="463">
        <f t="shared" si="1159"/>
        <v>104723</v>
      </c>
      <c r="BR268" s="463">
        <f t="shared" si="1159"/>
        <v>85285</v>
      </c>
      <c r="BS268" s="463">
        <f t="shared" si="1159"/>
        <v>77872</v>
      </c>
      <c r="BT268" s="463">
        <f t="shared" si="1159"/>
        <v>47424</v>
      </c>
      <c r="BU268" s="463">
        <f t="shared" si="1159"/>
        <v>4912</v>
      </c>
      <c r="BV268" s="463">
        <f t="shared" si="1159"/>
        <v>2016</v>
      </c>
      <c r="BW268" s="463">
        <f t="shared" si="1102"/>
        <v>79</v>
      </c>
      <c r="BX268" s="463">
        <f t="shared" si="1102"/>
        <v>40221</v>
      </c>
      <c r="BY268" s="463">
        <f t="shared" si="1103"/>
        <v>509</v>
      </c>
      <c r="BZ268" s="463">
        <f t="shared" si="1104"/>
        <v>820</v>
      </c>
      <c r="CA268" s="463">
        <f t="shared" si="1105"/>
        <v>71</v>
      </c>
      <c r="CB268" s="463">
        <f t="shared" si="1105"/>
        <v>27562</v>
      </c>
      <c r="CC268" s="463">
        <f t="shared" si="1106"/>
        <v>388</v>
      </c>
      <c r="CD268" s="463">
        <f t="shared" si="1107"/>
        <v>629</v>
      </c>
      <c r="CE268" s="463">
        <f t="shared" si="1108"/>
        <v>12069</v>
      </c>
      <c r="CF268" s="463">
        <f t="shared" si="1108"/>
        <v>5041141</v>
      </c>
      <c r="CG268" s="463">
        <f t="shared" si="1109"/>
        <v>418</v>
      </c>
      <c r="CH268" s="463">
        <f t="shared" si="1110"/>
        <v>739</v>
      </c>
      <c r="CI268" s="463">
        <f t="shared" si="1111"/>
        <v>4194</v>
      </c>
      <c r="CJ268" s="463">
        <f t="shared" si="1111"/>
        <v>3978879</v>
      </c>
      <c r="CK268" s="463">
        <f t="shared" si="1112"/>
        <v>949</v>
      </c>
      <c r="CL268" s="463">
        <f t="shared" si="1113"/>
        <v>1821</v>
      </c>
      <c r="CM268" s="463">
        <f t="shared" si="1114"/>
        <v>1687</v>
      </c>
      <c r="CN268" s="463">
        <f t="shared" si="1114"/>
        <v>2065722</v>
      </c>
      <c r="CO268" s="463">
        <f t="shared" si="1115"/>
        <v>1224</v>
      </c>
      <c r="CP268" s="463">
        <f t="shared" si="1116"/>
        <v>2829</v>
      </c>
      <c r="CQ268" s="463">
        <f t="shared" si="1117"/>
        <v>75885</v>
      </c>
      <c r="CR268" s="463">
        <f t="shared" si="1117"/>
        <v>86708963</v>
      </c>
      <c r="CS268" s="463">
        <f t="shared" si="1118"/>
        <v>1143</v>
      </c>
      <c r="CT268" s="463">
        <f t="shared" si="1119"/>
        <v>2255</v>
      </c>
      <c r="CU268" s="463">
        <f t="shared" si="1120"/>
        <v>3136</v>
      </c>
      <c r="CV268" s="463">
        <f t="shared" si="1120"/>
        <v>9150216</v>
      </c>
      <c r="CW268" s="463">
        <f t="shared" si="1121"/>
        <v>2918</v>
      </c>
      <c r="CX268" s="463">
        <f t="shared" si="1122"/>
        <v>6206</v>
      </c>
      <c r="CY268" s="463">
        <f t="shared" si="1123"/>
        <v>1090</v>
      </c>
      <c r="CZ268" s="463">
        <f t="shared" si="1123"/>
        <v>4361212</v>
      </c>
      <c r="DA268" s="463">
        <f t="shared" si="1124"/>
        <v>4001</v>
      </c>
      <c r="DB268" s="463">
        <f t="shared" si="1125"/>
        <v>9300</v>
      </c>
      <c r="DC268" s="463">
        <f t="shared" si="1126"/>
        <v>3808</v>
      </c>
      <c r="DD268" s="463">
        <f t="shared" si="1126"/>
        <v>19983467</v>
      </c>
      <c r="DE268" s="463">
        <f t="shared" si="1127"/>
        <v>5248</v>
      </c>
      <c r="DF268" s="463">
        <f t="shared" si="1128"/>
        <v>10752</v>
      </c>
      <c r="DG268" s="463">
        <f t="shared" si="1129"/>
        <v>305</v>
      </c>
      <c r="DH268" s="463">
        <f t="shared" si="1129"/>
        <v>1538074</v>
      </c>
      <c r="DI268" s="463">
        <f t="shared" si="1130"/>
        <v>5043</v>
      </c>
      <c r="DJ268" s="463">
        <f t="shared" si="1131"/>
        <v>11940</v>
      </c>
      <c r="DK268" s="463">
        <f t="shared" si="1132"/>
        <v>556</v>
      </c>
      <c r="DL268" s="463">
        <f t="shared" si="1091"/>
        <v>151141</v>
      </c>
      <c r="DM268" s="463">
        <f t="shared" si="1045"/>
        <v>272</v>
      </c>
      <c r="DN268" s="463">
        <f t="shared" si="1046"/>
        <v>441</v>
      </c>
      <c r="DO268" s="463">
        <f t="shared" si="1160"/>
        <v>6934</v>
      </c>
      <c r="DP268" s="463">
        <f t="shared" si="1160"/>
        <v>225837</v>
      </c>
      <c r="DQ268" s="463">
        <f t="shared" si="1048"/>
        <v>33</v>
      </c>
      <c r="DR268" s="463">
        <f t="shared" si="1049"/>
        <v>60</v>
      </c>
      <c r="DS268" s="463">
        <f t="shared" si="1161"/>
        <v>160</v>
      </c>
      <c r="DT268" s="463">
        <f t="shared" si="1161"/>
        <v>148910</v>
      </c>
      <c r="DU268" s="463">
        <f t="shared" si="1094"/>
        <v>931</v>
      </c>
      <c r="DV268" s="463">
        <f t="shared" si="1095"/>
        <v>1671</v>
      </c>
      <c r="DW268" s="463">
        <f t="shared" si="1096"/>
        <v>151</v>
      </c>
      <c r="DX268" s="463"/>
      <c r="DY268" s="463"/>
      <c r="DZ268" s="463"/>
      <c r="EA268" s="463"/>
      <c r="EB268" s="463"/>
      <c r="EC268" s="463"/>
      <c r="ED268" s="463"/>
      <c r="EE268" s="463"/>
      <c r="EF268" s="463"/>
      <c r="EG268" s="463" t="s">
        <v>152</v>
      </c>
      <c r="EH268" s="463" t="s">
        <v>152</v>
      </c>
      <c r="EI268" s="463">
        <f t="shared" si="1133"/>
        <v>720</v>
      </c>
      <c r="EJ268" s="446"/>
      <c r="EK268" s="446"/>
      <c r="EL268" s="446"/>
      <c r="EM268" s="446"/>
      <c r="EN268" s="446"/>
      <c r="EO268" s="446"/>
      <c r="EP268" s="446"/>
      <c r="EQ268" s="446"/>
      <c r="ER268" s="446"/>
      <c r="ES268" s="446"/>
      <c r="ET268" s="446"/>
      <c r="EU268" s="446"/>
      <c r="EV268" s="446"/>
      <c r="EW268" s="446"/>
      <c r="EX268" s="446"/>
      <c r="EY268" s="446"/>
      <c r="EZ268" s="447"/>
      <c r="FA268" s="446">
        <f t="shared" si="1062"/>
        <v>4</v>
      </c>
      <c r="FB268" s="417">
        <f t="shared" si="1078"/>
        <v>2021</v>
      </c>
      <c r="FC268" s="448">
        <f t="shared" si="1079"/>
        <v>44287</v>
      </c>
      <c r="FD268" s="449">
        <f t="shared" si="1063"/>
        <v>30</v>
      </c>
      <c r="FE268" s="450"/>
      <c r="FF268" s="451">
        <f t="shared" si="1098"/>
        <v>0.60437549028153059</v>
      </c>
      <c r="FG268" s="450"/>
      <c r="FH268" s="452">
        <f t="shared" si="1144"/>
        <v>1.9786398232261233</v>
      </c>
      <c r="FI268" s="452">
        <f t="shared" si="1145"/>
        <v>1.4556019314182831</v>
      </c>
      <c r="FJ268" s="452">
        <f t="shared" si="1146"/>
        <v>2.0003970880211779</v>
      </c>
      <c r="FK268" s="452">
        <f t="shared" si="1147"/>
        <v>1.4917273328921243</v>
      </c>
      <c r="FL268" s="452">
        <f t="shared" si="1148"/>
        <v>1.2807646209916101</v>
      </c>
      <c r="FM268" s="452">
        <f t="shared" si="1149"/>
        <v>1.0430374483281559</v>
      </c>
      <c r="FN268" s="452">
        <f t="shared" si="1150"/>
        <v>1.6930167840681798</v>
      </c>
      <c r="FO268" s="452">
        <f t="shared" si="1151"/>
        <v>1.0310461779285156</v>
      </c>
      <c r="FP268" s="452">
        <f t="shared" si="1152"/>
        <v>2.392596200681929</v>
      </c>
      <c r="FQ268" s="452">
        <f t="shared" si="1153"/>
        <v>0.98197759376522165</v>
      </c>
      <c r="FR268" s="453"/>
      <c r="FS268" s="446">
        <f t="shared" si="1162"/>
        <v>207732</v>
      </c>
      <c r="FT268" s="446">
        <f t="shared" si="1162"/>
        <v>276976</v>
      </c>
      <c r="FU268" s="446">
        <f t="shared" si="1162"/>
        <v>2215808</v>
      </c>
      <c r="FV268" s="446">
        <f t="shared" si="1162"/>
        <v>7015804</v>
      </c>
      <c r="FW268" s="446">
        <f t="shared" si="1162"/>
        <v>9029422</v>
      </c>
      <c r="FX268" s="446">
        <f t="shared" si="1162"/>
        <v>10806690</v>
      </c>
      <c r="FY268" s="446">
        <f t="shared" si="1162"/>
        <v>183773244</v>
      </c>
      <c r="FZ268" s="446">
        <f t="shared" si="1162"/>
        <v>297593043</v>
      </c>
      <c r="GA268" s="446">
        <f t="shared" si="1162"/>
        <v>15746625</v>
      </c>
      <c r="GB268" s="446"/>
      <c r="GC268" s="446"/>
      <c r="GD268" s="446">
        <f t="shared" si="1155"/>
        <v>64780</v>
      </c>
      <c r="GE268" s="446">
        <f t="shared" si="1155"/>
        <v>44663</v>
      </c>
      <c r="GF268" s="446">
        <f t="shared" si="1155"/>
        <v>8918031</v>
      </c>
      <c r="GG268" s="446">
        <f t="shared" si="1155"/>
        <v>7636078</v>
      </c>
      <c r="GH268" s="446">
        <f t="shared" si="1155"/>
        <v>4772094</v>
      </c>
      <c r="GI268" s="446">
        <f t="shared" si="1155"/>
        <v>171150747</v>
      </c>
      <c r="GJ268" s="446">
        <f t="shared" si="1155"/>
        <v>19460658</v>
      </c>
      <c r="GK268" s="446">
        <f t="shared" si="1155"/>
        <v>10136658</v>
      </c>
      <c r="GL268" s="446">
        <f t="shared" si="1155"/>
        <v>40943925</v>
      </c>
      <c r="GM268" s="446">
        <f t="shared" si="1155"/>
        <v>3641775</v>
      </c>
      <c r="GN268" s="446">
        <f t="shared" si="1100"/>
        <v>267330</v>
      </c>
      <c r="GO268" s="446">
        <f t="shared" si="1135"/>
        <v>244943</v>
      </c>
      <c r="GP268" s="446">
        <f t="shared" si="1135"/>
        <v>418934</v>
      </c>
      <c r="GQ268" s="446">
        <f t="shared" si="1135"/>
        <v>0</v>
      </c>
      <c r="GR268" s="446"/>
      <c r="GS268" s="446"/>
      <c r="GT268" s="446"/>
      <c r="GU268" s="446"/>
      <c r="GV268" s="416"/>
      <c r="GW268" s="402"/>
      <c r="GX268" s="402"/>
      <c r="GY268" s="402"/>
      <c r="GZ268" s="402"/>
      <c r="HA268" s="402"/>
    </row>
    <row r="269" spans="1:209" ht="10.5" customHeight="1" x14ac:dyDescent="0.2">
      <c r="A269" s="417" t="str">
        <f t="shared" si="1019"/>
        <v>2021-22MAYY60</v>
      </c>
      <c r="B269" s="458" t="str">
        <f t="shared" si="1076"/>
        <v>2021-22</v>
      </c>
      <c r="C269" s="402" t="s">
        <v>668</v>
      </c>
      <c r="D269" s="458" t="str">
        <f t="shared" si="1154"/>
        <v>Y60</v>
      </c>
      <c r="E269" s="458" t="str">
        <f t="shared" si="1154"/>
        <v>Midlands</v>
      </c>
      <c r="F269" s="458" t="str">
        <f t="shared" si="1020"/>
        <v>Y60</v>
      </c>
      <c r="H269" s="463">
        <f t="shared" si="1156"/>
        <v>234570</v>
      </c>
      <c r="I269" s="463">
        <f t="shared" si="1156"/>
        <v>168932</v>
      </c>
      <c r="J269" s="463">
        <f t="shared" si="1156"/>
        <v>793230</v>
      </c>
      <c r="K269" s="463">
        <f t="shared" si="1022"/>
        <v>5</v>
      </c>
      <c r="L269" s="463">
        <f t="shared" si="1023"/>
        <v>1</v>
      </c>
      <c r="M269" s="463">
        <f t="shared" si="1024"/>
        <v>11</v>
      </c>
      <c r="N269" s="463">
        <f t="shared" si="1025"/>
        <v>26</v>
      </c>
      <c r="O269" s="463">
        <f t="shared" si="1026"/>
        <v>63</v>
      </c>
      <c r="P269" s="463">
        <f t="shared" si="1157"/>
        <v>838</v>
      </c>
      <c r="Q269" s="463">
        <f t="shared" si="1157"/>
        <v>2423</v>
      </c>
      <c r="R269" s="463">
        <f t="shared" si="1157"/>
        <v>843</v>
      </c>
      <c r="S269" s="463">
        <f t="shared" si="1157"/>
        <v>173986</v>
      </c>
      <c r="T269" s="463">
        <f t="shared" si="1157"/>
        <v>14141</v>
      </c>
      <c r="U269" s="463">
        <f t="shared" si="1157"/>
        <v>8925</v>
      </c>
      <c r="V269" s="463">
        <f t="shared" si="1157"/>
        <v>92340</v>
      </c>
      <c r="W269" s="463">
        <f t="shared" si="1157"/>
        <v>43874</v>
      </c>
      <c r="X269" s="463">
        <f t="shared" si="1157"/>
        <v>1660</v>
      </c>
      <c r="Y269" s="463">
        <f t="shared" si="1157"/>
        <v>6200330</v>
      </c>
      <c r="Z269" s="463">
        <f t="shared" si="1028"/>
        <v>438</v>
      </c>
      <c r="AA269" s="463">
        <f t="shared" si="1029"/>
        <v>773</v>
      </c>
      <c r="AB269" s="463">
        <f t="shared" si="1140"/>
        <v>6300039</v>
      </c>
      <c r="AC269" s="463">
        <f t="shared" si="1031"/>
        <v>706</v>
      </c>
      <c r="AD269" s="463">
        <f t="shared" si="1032"/>
        <v>1463</v>
      </c>
      <c r="AE269" s="463">
        <f t="shared" si="1141"/>
        <v>129538437</v>
      </c>
      <c r="AF269" s="463">
        <f t="shared" si="1034"/>
        <v>1403</v>
      </c>
      <c r="AG269" s="463">
        <f t="shared" si="1035"/>
        <v>2814</v>
      </c>
      <c r="AH269" s="463">
        <f t="shared" si="1142"/>
        <v>195597850</v>
      </c>
      <c r="AI269" s="463">
        <f t="shared" si="1037"/>
        <v>4458</v>
      </c>
      <c r="AJ269" s="463">
        <f t="shared" si="1038"/>
        <v>10436</v>
      </c>
      <c r="AK269" s="463">
        <f t="shared" si="1143"/>
        <v>8128675</v>
      </c>
      <c r="AL269" s="463">
        <f t="shared" si="1040"/>
        <v>4897</v>
      </c>
      <c r="AM269" s="463">
        <f t="shared" si="1041"/>
        <v>11252</v>
      </c>
      <c r="AN269" s="463"/>
      <c r="AO269" s="463"/>
      <c r="AP269" s="463"/>
      <c r="AQ269" s="463"/>
      <c r="AR269" s="463"/>
      <c r="AS269" s="463"/>
      <c r="AT269" s="463">
        <f t="shared" si="1158"/>
        <v>12579</v>
      </c>
      <c r="AU269" s="463">
        <f t="shared" si="1158"/>
        <v>1781</v>
      </c>
      <c r="AV269" s="463">
        <f t="shared" si="1158"/>
        <v>1196</v>
      </c>
      <c r="AW269" s="463">
        <f t="shared" si="1158"/>
        <v>24</v>
      </c>
      <c r="AX269" s="463">
        <f t="shared" si="1158"/>
        <v>4223</v>
      </c>
      <c r="AY269" s="463">
        <f t="shared" si="1158"/>
        <v>5379</v>
      </c>
      <c r="AZ269" s="463">
        <f t="shared" si="1158"/>
        <v>5422</v>
      </c>
      <c r="BA269" s="463"/>
      <c r="BB269" s="463"/>
      <c r="BC269" s="463"/>
      <c r="BD269" s="463"/>
      <c r="BE269" s="463"/>
      <c r="BF269" s="463"/>
      <c r="BG269" s="463"/>
      <c r="BH269" s="463"/>
      <c r="BI269" s="463">
        <f t="shared" si="1159"/>
        <v>91868</v>
      </c>
      <c r="BJ269" s="463">
        <f t="shared" si="1159"/>
        <v>10442</v>
      </c>
      <c r="BK269" s="463">
        <f t="shared" si="1159"/>
        <v>59097</v>
      </c>
      <c r="BL269" s="463">
        <f t="shared" si="1159"/>
        <v>161407</v>
      </c>
      <c r="BM269" s="463">
        <f t="shared" si="1159"/>
        <v>28026</v>
      </c>
      <c r="BN269" s="463">
        <f t="shared" si="1159"/>
        <v>20615</v>
      </c>
      <c r="BO269" s="463">
        <f t="shared" si="1159"/>
        <v>17783</v>
      </c>
      <c r="BP269" s="463">
        <f t="shared" si="1159"/>
        <v>13213</v>
      </c>
      <c r="BQ269" s="463">
        <f t="shared" si="1159"/>
        <v>120616</v>
      </c>
      <c r="BR269" s="463">
        <f t="shared" si="1159"/>
        <v>97033</v>
      </c>
      <c r="BS269" s="463">
        <f t="shared" si="1159"/>
        <v>80146</v>
      </c>
      <c r="BT269" s="463">
        <f t="shared" si="1159"/>
        <v>45787</v>
      </c>
      <c r="BU269" s="463">
        <f t="shared" si="1159"/>
        <v>4071</v>
      </c>
      <c r="BV269" s="463">
        <f t="shared" si="1159"/>
        <v>1628</v>
      </c>
      <c r="BW269" s="463">
        <f t="shared" si="1102"/>
        <v>94</v>
      </c>
      <c r="BX269" s="463">
        <f t="shared" si="1102"/>
        <v>51778</v>
      </c>
      <c r="BY269" s="463">
        <f t="shared" si="1103"/>
        <v>551</v>
      </c>
      <c r="BZ269" s="463">
        <f t="shared" si="1104"/>
        <v>1089</v>
      </c>
      <c r="CA269" s="463">
        <f t="shared" si="1105"/>
        <v>130</v>
      </c>
      <c r="CB269" s="463">
        <f t="shared" si="1105"/>
        <v>58000</v>
      </c>
      <c r="CC269" s="463">
        <f t="shared" si="1106"/>
        <v>446</v>
      </c>
      <c r="CD269" s="463">
        <f t="shared" si="1107"/>
        <v>808</v>
      </c>
      <c r="CE269" s="463">
        <f t="shared" si="1108"/>
        <v>13917</v>
      </c>
      <c r="CF269" s="463">
        <f t="shared" si="1108"/>
        <v>6090552</v>
      </c>
      <c r="CG269" s="463">
        <f t="shared" si="1109"/>
        <v>438</v>
      </c>
      <c r="CH269" s="463">
        <f t="shared" si="1110"/>
        <v>772</v>
      </c>
      <c r="CI269" s="463">
        <f t="shared" si="1111"/>
        <v>4526</v>
      </c>
      <c r="CJ269" s="463">
        <f t="shared" si="1111"/>
        <v>5049782</v>
      </c>
      <c r="CK269" s="463">
        <f t="shared" si="1112"/>
        <v>1116</v>
      </c>
      <c r="CL269" s="463">
        <f t="shared" si="1113"/>
        <v>2158</v>
      </c>
      <c r="CM269" s="463">
        <f t="shared" si="1114"/>
        <v>1936</v>
      </c>
      <c r="CN269" s="463">
        <f t="shared" si="1114"/>
        <v>2799454</v>
      </c>
      <c r="CO269" s="463">
        <f t="shared" si="1115"/>
        <v>1446</v>
      </c>
      <c r="CP269" s="463">
        <f t="shared" si="1116"/>
        <v>3095</v>
      </c>
      <c r="CQ269" s="463">
        <f t="shared" si="1117"/>
        <v>85878</v>
      </c>
      <c r="CR269" s="463">
        <f t="shared" si="1117"/>
        <v>121689201</v>
      </c>
      <c r="CS269" s="463">
        <f t="shared" si="1118"/>
        <v>1417</v>
      </c>
      <c r="CT269" s="463">
        <f t="shared" si="1119"/>
        <v>2841</v>
      </c>
      <c r="CU269" s="463">
        <f t="shared" si="1120"/>
        <v>3015</v>
      </c>
      <c r="CV269" s="463">
        <f t="shared" si="1120"/>
        <v>13250515</v>
      </c>
      <c r="CW269" s="463">
        <f t="shared" si="1121"/>
        <v>4395</v>
      </c>
      <c r="CX269" s="463">
        <f t="shared" si="1122"/>
        <v>9257</v>
      </c>
      <c r="CY269" s="463">
        <f t="shared" si="1123"/>
        <v>1001</v>
      </c>
      <c r="CZ269" s="463">
        <f t="shared" si="1123"/>
        <v>6012191</v>
      </c>
      <c r="DA269" s="463">
        <f t="shared" si="1124"/>
        <v>6006</v>
      </c>
      <c r="DB269" s="463">
        <f t="shared" si="1125"/>
        <v>13609</v>
      </c>
      <c r="DC269" s="463">
        <f t="shared" si="1126"/>
        <v>3612</v>
      </c>
      <c r="DD269" s="463">
        <f t="shared" si="1126"/>
        <v>22596180</v>
      </c>
      <c r="DE269" s="463">
        <f t="shared" si="1127"/>
        <v>6256</v>
      </c>
      <c r="DF269" s="463">
        <f t="shared" si="1128"/>
        <v>13581</v>
      </c>
      <c r="DG269" s="463">
        <f t="shared" si="1129"/>
        <v>299</v>
      </c>
      <c r="DH269" s="463">
        <f t="shared" si="1129"/>
        <v>2085967</v>
      </c>
      <c r="DI269" s="463">
        <f t="shared" si="1130"/>
        <v>6976</v>
      </c>
      <c r="DJ269" s="463">
        <f t="shared" si="1131"/>
        <v>18557</v>
      </c>
      <c r="DK269" s="463">
        <f t="shared" si="1132"/>
        <v>602</v>
      </c>
      <c r="DL269" s="463">
        <f t="shared" si="1091"/>
        <v>177394</v>
      </c>
      <c r="DM269" s="463">
        <f t="shared" si="1045"/>
        <v>295</v>
      </c>
      <c r="DN269" s="463">
        <f t="shared" si="1046"/>
        <v>501</v>
      </c>
      <c r="DO269" s="463">
        <f t="shared" si="1160"/>
        <v>7893</v>
      </c>
      <c r="DP269" s="463">
        <f t="shared" si="1160"/>
        <v>268464</v>
      </c>
      <c r="DQ269" s="463">
        <f t="shared" si="1048"/>
        <v>34</v>
      </c>
      <c r="DR269" s="463">
        <f t="shared" si="1049"/>
        <v>66</v>
      </c>
      <c r="DS269" s="463">
        <f t="shared" si="1161"/>
        <v>188</v>
      </c>
      <c r="DT269" s="463">
        <f t="shared" si="1161"/>
        <v>222687</v>
      </c>
      <c r="DU269" s="463">
        <f t="shared" si="1094"/>
        <v>1185</v>
      </c>
      <c r="DV269" s="463">
        <f t="shared" si="1095"/>
        <v>2389</v>
      </c>
      <c r="DW269" s="463">
        <f t="shared" si="1096"/>
        <v>174</v>
      </c>
      <c r="DX269" s="463"/>
      <c r="DY269" s="463"/>
      <c r="DZ269" s="463"/>
      <c r="EA269" s="463"/>
      <c r="EB269" s="463"/>
      <c r="EC269" s="463"/>
      <c r="ED269" s="463"/>
      <c r="EE269" s="463"/>
      <c r="EF269" s="463"/>
      <c r="EG269" s="463" t="s">
        <v>152</v>
      </c>
      <c r="EH269" s="463" t="s">
        <v>152</v>
      </c>
      <c r="EI269" s="463">
        <f t="shared" si="1133"/>
        <v>602</v>
      </c>
      <c r="EJ269" s="446"/>
      <c r="EK269" s="446"/>
      <c r="EL269" s="446"/>
      <c r="EM269" s="446"/>
      <c r="EN269" s="446"/>
      <c r="EO269" s="446"/>
      <c r="EP269" s="446"/>
      <c r="EQ269" s="446"/>
      <c r="ER269" s="446"/>
      <c r="ES269" s="446"/>
      <c r="ET269" s="446"/>
      <c r="EU269" s="446"/>
      <c r="EV269" s="446"/>
      <c r="EW269" s="446"/>
      <c r="EX269" s="446"/>
      <c r="EY269" s="446"/>
      <c r="EZ269" s="447"/>
      <c r="FA269" s="446">
        <f t="shared" si="1062"/>
        <v>5</v>
      </c>
      <c r="FB269" s="417">
        <f t="shared" si="1078"/>
        <v>2021</v>
      </c>
      <c r="FC269" s="448">
        <f t="shared" si="1079"/>
        <v>44317</v>
      </c>
      <c r="FD269" s="449">
        <f t="shared" si="1063"/>
        <v>31</v>
      </c>
      <c r="FE269" s="450"/>
      <c r="FF269" s="451">
        <f t="shared" si="1098"/>
        <v>0.59332481395174019</v>
      </c>
      <c r="FG269" s="450"/>
      <c r="FH269" s="452">
        <f t="shared" si="1144"/>
        <v>1.9818966126865143</v>
      </c>
      <c r="FI269" s="452">
        <f t="shared" si="1145"/>
        <v>1.4578176932324447</v>
      </c>
      <c r="FJ269" s="452">
        <f t="shared" si="1146"/>
        <v>1.9924929971988796</v>
      </c>
      <c r="FK269" s="452">
        <f t="shared" si="1147"/>
        <v>1.4804481792717086</v>
      </c>
      <c r="FL269" s="452">
        <f t="shared" si="1148"/>
        <v>1.3062161576781459</v>
      </c>
      <c r="FM269" s="452">
        <f t="shared" si="1149"/>
        <v>1.0508230452674898</v>
      </c>
      <c r="FN269" s="452">
        <f t="shared" si="1150"/>
        <v>1.8267310935861787</v>
      </c>
      <c r="FO269" s="452">
        <f t="shared" si="1151"/>
        <v>1.0436021333819574</v>
      </c>
      <c r="FP269" s="452">
        <f t="shared" si="1152"/>
        <v>2.4524096385542169</v>
      </c>
      <c r="FQ269" s="452">
        <f t="shared" si="1153"/>
        <v>0.98072289156626502</v>
      </c>
      <c r="FR269" s="453"/>
      <c r="FS269" s="446">
        <f t="shared" si="1162"/>
        <v>238257</v>
      </c>
      <c r="FT269" s="446">
        <f t="shared" si="1162"/>
        <v>1906056</v>
      </c>
      <c r="FU269" s="446">
        <f t="shared" si="1162"/>
        <v>4378139</v>
      </c>
      <c r="FV269" s="446">
        <f t="shared" si="1162"/>
        <v>10595675</v>
      </c>
      <c r="FW269" s="446">
        <f t="shared" si="1162"/>
        <v>10925875</v>
      </c>
      <c r="FX269" s="446">
        <f t="shared" si="1162"/>
        <v>13060829</v>
      </c>
      <c r="FY269" s="446">
        <f t="shared" si="1162"/>
        <v>259856601</v>
      </c>
      <c r="FZ269" s="446">
        <f t="shared" si="1162"/>
        <v>457852370</v>
      </c>
      <c r="GA269" s="446">
        <f t="shared" si="1162"/>
        <v>18677902</v>
      </c>
      <c r="GB269" s="446"/>
      <c r="GC269" s="446"/>
      <c r="GD269" s="446">
        <f t="shared" si="1155"/>
        <v>102366</v>
      </c>
      <c r="GE269" s="446">
        <f t="shared" si="1155"/>
        <v>105077</v>
      </c>
      <c r="GF269" s="446">
        <f t="shared" si="1155"/>
        <v>10740250</v>
      </c>
      <c r="GG269" s="446">
        <f t="shared" si="1155"/>
        <v>9765880</v>
      </c>
      <c r="GH269" s="446">
        <f t="shared" si="1155"/>
        <v>5991516</v>
      </c>
      <c r="GI269" s="446">
        <f t="shared" si="1155"/>
        <v>243965524</v>
      </c>
      <c r="GJ269" s="446">
        <f t="shared" si="1155"/>
        <v>27909633</v>
      </c>
      <c r="GK269" s="446">
        <f t="shared" si="1155"/>
        <v>13622258</v>
      </c>
      <c r="GL269" s="446">
        <f t="shared" si="1155"/>
        <v>49056286</v>
      </c>
      <c r="GM269" s="446">
        <f t="shared" si="1155"/>
        <v>5548631</v>
      </c>
      <c r="GN269" s="446">
        <f t="shared" si="1100"/>
        <v>449116</v>
      </c>
      <c r="GO269" s="446">
        <f t="shared" si="1135"/>
        <v>301442</v>
      </c>
      <c r="GP269" s="446">
        <f t="shared" si="1135"/>
        <v>523362</v>
      </c>
      <c r="GQ269" s="446">
        <f t="shared" si="1135"/>
        <v>0</v>
      </c>
      <c r="GR269" s="446"/>
      <c r="GS269" s="446"/>
      <c r="GT269" s="446"/>
      <c r="GU269" s="446"/>
      <c r="GV269" s="416"/>
      <c r="GW269" s="402"/>
      <c r="GX269" s="402"/>
      <c r="GY269" s="402"/>
      <c r="GZ269" s="402"/>
      <c r="HA269" s="402"/>
    </row>
    <row r="270" spans="1:209" ht="10.5" customHeight="1" x14ac:dyDescent="0.2">
      <c r="A270" s="417" t="str">
        <f t="shared" si="1019"/>
        <v>2021-22JUNEY60</v>
      </c>
      <c r="B270" s="458" t="str">
        <f t="shared" si="1076"/>
        <v>2021-22</v>
      </c>
      <c r="C270" s="402" t="s">
        <v>671</v>
      </c>
      <c r="D270" s="458" t="str">
        <f t="shared" si="1154"/>
        <v>Y60</v>
      </c>
      <c r="E270" s="458" t="str">
        <f t="shared" si="1154"/>
        <v>Midlands</v>
      </c>
      <c r="F270" s="458" t="str">
        <f t="shared" si="1020"/>
        <v>Y60</v>
      </c>
      <c r="H270" s="463">
        <f t="shared" si="1156"/>
        <v>247252</v>
      </c>
      <c r="I270" s="463">
        <f t="shared" si="1156"/>
        <v>190316</v>
      </c>
      <c r="J270" s="463">
        <f t="shared" si="1156"/>
        <v>1975138</v>
      </c>
      <c r="K270" s="463">
        <f t="shared" si="1022"/>
        <v>10</v>
      </c>
      <c r="L270" s="463">
        <f t="shared" si="1023"/>
        <v>1</v>
      </c>
      <c r="M270" s="463">
        <f t="shared" si="1024"/>
        <v>34</v>
      </c>
      <c r="N270" s="463">
        <f t="shared" si="1025"/>
        <v>57</v>
      </c>
      <c r="O270" s="463">
        <f t="shared" si="1026"/>
        <v>110</v>
      </c>
      <c r="P270" s="463">
        <f t="shared" si="1157"/>
        <v>755</v>
      </c>
      <c r="Q270" s="463">
        <f t="shared" si="1157"/>
        <v>2701</v>
      </c>
      <c r="R270" s="463">
        <f t="shared" si="1157"/>
        <v>708</v>
      </c>
      <c r="S270" s="463">
        <f t="shared" si="1157"/>
        <v>169958</v>
      </c>
      <c r="T270" s="463">
        <f t="shared" si="1157"/>
        <v>15660</v>
      </c>
      <c r="U270" s="463">
        <f t="shared" si="1157"/>
        <v>9869</v>
      </c>
      <c r="V270" s="463">
        <f t="shared" si="1157"/>
        <v>91412</v>
      </c>
      <c r="W270" s="463">
        <f t="shared" si="1157"/>
        <v>37831</v>
      </c>
      <c r="X270" s="463">
        <f t="shared" si="1157"/>
        <v>1365</v>
      </c>
      <c r="Y270" s="463">
        <f t="shared" si="1157"/>
        <v>7253456</v>
      </c>
      <c r="Z270" s="463">
        <f t="shared" si="1028"/>
        <v>463</v>
      </c>
      <c r="AA270" s="463">
        <f t="shared" si="1029"/>
        <v>815</v>
      </c>
      <c r="AB270" s="463">
        <f t="shared" si="1140"/>
        <v>7344422</v>
      </c>
      <c r="AC270" s="463">
        <f t="shared" si="1031"/>
        <v>744</v>
      </c>
      <c r="AD270" s="463">
        <f t="shared" si="1032"/>
        <v>1539</v>
      </c>
      <c r="AE270" s="463">
        <f t="shared" si="1141"/>
        <v>159917945</v>
      </c>
      <c r="AF270" s="463">
        <f t="shared" si="1034"/>
        <v>1749</v>
      </c>
      <c r="AG270" s="463">
        <f t="shared" si="1035"/>
        <v>3583</v>
      </c>
      <c r="AH270" s="463">
        <f t="shared" si="1142"/>
        <v>237124321</v>
      </c>
      <c r="AI270" s="463">
        <f t="shared" si="1037"/>
        <v>6268</v>
      </c>
      <c r="AJ270" s="463">
        <f t="shared" si="1038"/>
        <v>14942</v>
      </c>
      <c r="AK270" s="463">
        <f t="shared" si="1143"/>
        <v>9850646</v>
      </c>
      <c r="AL270" s="463">
        <f t="shared" si="1040"/>
        <v>7217</v>
      </c>
      <c r="AM270" s="463">
        <f t="shared" si="1041"/>
        <v>17768</v>
      </c>
      <c r="AN270" s="463"/>
      <c r="AO270" s="463"/>
      <c r="AP270" s="463"/>
      <c r="AQ270" s="463"/>
      <c r="AR270" s="463"/>
      <c r="AS270" s="463"/>
      <c r="AT270" s="463">
        <f t="shared" si="1158"/>
        <v>14729</v>
      </c>
      <c r="AU270" s="463">
        <f t="shared" si="1158"/>
        <v>1846</v>
      </c>
      <c r="AV270" s="463">
        <f t="shared" si="1158"/>
        <v>1238</v>
      </c>
      <c r="AW270" s="463">
        <f t="shared" si="1158"/>
        <v>17</v>
      </c>
      <c r="AX270" s="463">
        <f t="shared" si="1158"/>
        <v>4850</v>
      </c>
      <c r="AY270" s="463">
        <f t="shared" si="1158"/>
        <v>6795</v>
      </c>
      <c r="AZ270" s="463">
        <f t="shared" si="1158"/>
        <v>5714</v>
      </c>
      <c r="BA270" s="463"/>
      <c r="BB270" s="463"/>
      <c r="BC270" s="463"/>
      <c r="BD270" s="463"/>
      <c r="BE270" s="463"/>
      <c r="BF270" s="463"/>
      <c r="BG270" s="463"/>
      <c r="BH270" s="463"/>
      <c r="BI270" s="463">
        <f t="shared" si="1159"/>
        <v>88084</v>
      </c>
      <c r="BJ270" s="463">
        <f t="shared" si="1159"/>
        <v>9880</v>
      </c>
      <c r="BK270" s="463">
        <f t="shared" si="1159"/>
        <v>57265</v>
      </c>
      <c r="BL270" s="463">
        <f t="shared" si="1159"/>
        <v>155229</v>
      </c>
      <c r="BM270" s="463">
        <f t="shared" si="1159"/>
        <v>30676</v>
      </c>
      <c r="BN270" s="463">
        <f t="shared" si="1159"/>
        <v>22160</v>
      </c>
      <c r="BO270" s="463">
        <f t="shared" si="1159"/>
        <v>19369</v>
      </c>
      <c r="BP270" s="463">
        <f t="shared" si="1159"/>
        <v>14274</v>
      </c>
      <c r="BQ270" s="463">
        <f t="shared" si="1159"/>
        <v>123287</v>
      </c>
      <c r="BR270" s="463">
        <f t="shared" si="1159"/>
        <v>96478</v>
      </c>
      <c r="BS270" s="463">
        <f t="shared" si="1159"/>
        <v>71106</v>
      </c>
      <c r="BT270" s="463">
        <f t="shared" si="1159"/>
        <v>39629</v>
      </c>
      <c r="BU270" s="463">
        <f t="shared" si="1159"/>
        <v>3266</v>
      </c>
      <c r="BV270" s="463">
        <f t="shared" si="1159"/>
        <v>1348</v>
      </c>
      <c r="BW270" s="463">
        <f t="shared" ref="BW270:BX289" si="1163">SUMIFS(BW$443:BW$10112,$B$443:$B$10112,$B270,$C$443:$C$10112,$C270,$D$443:$D$10112,$D270)</f>
        <v>116</v>
      </c>
      <c r="BX270" s="463">
        <f t="shared" si="1163"/>
        <v>57869</v>
      </c>
      <c r="BY270" s="463">
        <f t="shared" si="1103"/>
        <v>499</v>
      </c>
      <c r="BZ270" s="463">
        <f t="shared" si="1104"/>
        <v>911</v>
      </c>
      <c r="CA270" s="463">
        <f t="shared" ref="CA270:CB289" si="1164">SUMIFS(CA$443:CA$10112,$B$443:$B$10112,$B270,$C$443:$C$10112,$C270,$D$443:$D$10112,$D270)</f>
        <v>88</v>
      </c>
      <c r="CB270" s="463">
        <f t="shared" si="1164"/>
        <v>45908</v>
      </c>
      <c r="CC270" s="463">
        <f t="shared" si="1106"/>
        <v>522</v>
      </c>
      <c r="CD270" s="463">
        <f t="shared" si="1107"/>
        <v>995</v>
      </c>
      <c r="CE270" s="463">
        <f t="shared" ref="CE270:CF289" si="1165">SUMIFS(CE$443:CE$10112,$B$443:$B$10112,$B270,$C$443:$C$10112,$C270,$D$443:$D$10112,$D270)</f>
        <v>15456</v>
      </c>
      <c r="CF270" s="463">
        <f t="shared" si="1165"/>
        <v>7149679</v>
      </c>
      <c r="CG270" s="463">
        <f t="shared" si="1109"/>
        <v>463</v>
      </c>
      <c r="CH270" s="463">
        <f t="shared" si="1110"/>
        <v>813</v>
      </c>
      <c r="CI270" s="463">
        <f t="shared" ref="CI270:CJ289" si="1166">SUMIFS(CI$443:CI$10112,$B$443:$B$10112,$B270,$C$443:$C$10112,$C270,$D$443:$D$10112,$D270)</f>
        <v>4646</v>
      </c>
      <c r="CJ270" s="463">
        <f t="shared" si="1166"/>
        <v>6141584</v>
      </c>
      <c r="CK270" s="463">
        <f t="shared" si="1112"/>
        <v>1322</v>
      </c>
      <c r="CL270" s="463">
        <f t="shared" si="1113"/>
        <v>2663</v>
      </c>
      <c r="CM270" s="463">
        <f t="shared" ref="CM270:CN289" si="1167">SUMIFS(CM$443:CM$10112,$B$443:$B$10112,$B270,$C$443:$C$10112,$C270,$D$443:$D$10112,$D270)</f>
        <v>1835</v>
      </c>
      <c r="CN270" s="463">
        <f t="shared" si="1167"/>
        <v>3191241</v>
      </c>
      <c r="CO270" s="463">
        <f t="shared" si="1115"/>
        <v>1739</v>
      </c>
      <c r="CP270" s="463">
        <f t="shared" si="1116"/>
        <v>4019</v>
      </c>
      <c r="CQ270" s="463">
        <f t="shared" ref="CQ270:CR289" si="1168">SUMIFS(CQ$443:CQ$10112,$B$443:$B$10112,$B270,$C$443:$C$10112,$C270,$D$443:$D$10112,$D270)</f>
        <v>84931</v>
      </c>
      <c r="CR270" s="463">
        <f t="shared" si="1168"/>
        <v>150585120</v>
      </c>
      <c r="CS270" s="463">
        <f t="shared" si="1118"/>
        <v>1773</v>
      </c>
      <c r="CT270" s="463">
        <f t="shared" si="1119"/>
        <v>3627</v>
      </c>
      <c r="CU270" s="463">
        <f t="shared" ref="CU270:CV289" si="1169">SUMIFS(CU$443:CU$10112,$B$443:$B$10112,$B270,$C$443:$C$10112,$C270,$D$443:$D$10112,$D270)</f>
        <v>2951</v>
      </c>
      <c r="CV270" s="463">
        <f t="shared" si="1169"/>
        <v>16393613</v>
      </c>
      <c r="CW270" s="463">
        <f t="shared" si="1121"/>
        <v>5555</v>
      </c>
      <c r="CX270" s="463">
        <f t="shared" si="1122"/>
        <v>12088</v>
      </c>
      <c r="CY270" s="463">
        <f t="shared" ref="CY270:CZ289" si="1170">SUMIFS(CY$443:CY$10112,$B$443:$B$10112,$B270,$C$443:$C$10112,$C270,$D$443:$D$10112,$D270)</f>
        <v>877</v>
      </c>
      <c r="CZ270" s="463">
        <f t="shared" si="1170"/>
        <v>7103867</v>
      </c>
      <c r="DA270" s="463">
        <f t="shared" si="1124"/>
        <v>8100</v>
      </c>
      <c r="DB270" s="463">
        <f t="shared" si="1125"/>
        <v>19421</v>
      </c>
      <c r="DC270" s="463">
        <f t="shared" ref="DC270:DD289" si="1171">SUMIFS(DC$443:DC$10112,$B$443:$B$10112,$B270,$C$443:$C$10112,$C270,$D$443:$D$10112,$D270)</f>
        <v>3834</v>
      </c>
      <c r="DD270" s="463">
        <f t="shared" si="1171"/>
        <v>27889942</v>
      </c>
      <c r="DE270" s="463">
        <f t="shared" si="1127"/>
        <v>7274</v>
      </c>
      <c r="DF270" s="463">
        <f t="shared" si="1128"/>
        <v>15337</v>
      </c>
      <c r="DG270" s="463">
        <f t="shared" ref="DG270:DH289" si="1172">SUMIFS(DG$443:DG$10112,$B$443:$B$10112,$B270,$C$443:$C$10112,$C270,$D$443:$D$10112,$D270)</f>
        <v>265</v>
      </c>
      <c r="DH270" s="463">
        <f t="shared" si="1172"/>
        <v>2468788</v>
      </c>
      <c r="DI270" s="463">
        <f t="shared" si="1130"/>
        <v>9316</v>
      </c>
      <c r="DJ270" s="463">
        <f t="shared" si="1131"/>
        <v>25089</v>
      </c>
      <c r="DK270" s="463">
        <f t="shared" si="1132"/>
        <v>610</v>
      </c>
      <c r="DL270" s="463">
        <f t="shared" si="1091"/>
        <v>180336</v>
      </c>
      <c r="DM270" s="463">
        <f t="shared" si="1045"/>
        <v>296</v>
      </c>
      <c r="DN270" s="463">
        <f t="shared" si="1046"/>
        <v>497</v>
      </c>
      <c r="DO270" s="463">
        <f t="shared" si="1160"/>
        <v>8769</v>
      </c>
      <c r="DP270" s="463">
        <f t="shared" si="1160"/>
        <v>361760</v>
      </c>
      <c r="DQ270" s="463">
        <f t="shared" si="1048"/>
        <v>41</v>
      </c>
      <c r="DR270" s="463">
        <f t="shared" si="1049"/>
        <v>86</v>
      </c>
      <c r="DS270" s="463">
        <f t="shared" si="1161"/>
        <v>233</v>
      </c>
      <c r="DT270" s="463">
        <f t="shared" si="1161"/>
        <v>355357</v>
      </c>
      <c r="DU270" s="463">
        <f t="shared" si="1094"/>
        <v>1525</v>
      </c>
      <c r="DV270" s="463">
        <f t="shared" si="1095"/>
        <v>2862</v>
      </c>
      <c r="DW270" s="463">
        <f t="shared" si="1096"/>
        <v>215</v>
      </c>
      <c r="DX270" s="463"/>
      <c r="DY270" s="463"/>
      <c r="DZ270" s="463"/>
      <c r="EA270" s="463"/>
      <c r="EB270" s="463"/>
      <c r="EC270" s="463"/>
      <c r="ED270" s="463"/>
      <c r="EE270" s="463"/>
      <c r="EF270" s="463"/>
      <c r="EG270" s="463" t="s">
        <v>152</v>
      </c>
      <c r="EH270" s="463" t="s">
        <v>152</v>
      </c>
      <c r="EI270" s="463">
        <f t="shared" si="1133"/>
        <v>313</v>
      </c>
      <c r="EJ270" s="446"/>
      <c r="EK270" s="446"/>
      <c r="EL270" s="446"/>
      <c r="EM270" s="446"/>
      <c r="EN270" s="446"/>
      <c r="EO270" s="446"/>
      <c r="EP270" s="446"/>
      <c r="EQ270" s="446"/>
      <c r="ER270" s="446"/>
      <c r="ES270" s="446"/>
      <c r="ET270" s="446"/>
      <c r="EU270" s="446"/>
      <c r="EV270" s="446"/>
      <c r="EW270" s="446"/>
      <c r="EX270" s="446"/>
      <c r="EY270" s="446"/>
      <c r="EZ270" s="447"/>
      <c r="FA270" s="446">
        <f t="shared" si="1062"/>
        <v>6</v>
      </c>
      <c r="FB270" s="417">
        <f t="shared" si="1078"/>
        <v>2021</v>
      </c>
      <c r="FC270" s="448">
        <f t="shared" si="1079"/>
        <v>44348</v>
      </c>
      <c r="FD270" s="449">
        <f t="shared" si="1063"/>
        <v>30</v>
      </c>
      <c r="FE270" s="450"/>
      <c r="FF270" s="451">
        <f t="shared" si="1098"/>
        <v>0.58832606507883256</v>
      </c>
      <c r="FG270" s="450"/>
      <c r="FH270" s="452">
        <f t="shared" si="1144"/>
        <v>1.9588761174968072</v>
      </c>
      <c r="FI270" s="452">
        <f t="shared" si="1145"/>
        <v>1.4150702426564497</v>
      </c>
      <c r="FJ270" s="452">
        <f t="shared" si="1146"/>
        <v>1.9626101935353126</v>
      </c>
      <c r="FK270" s="452">
        <f t="shared" si="1147"/>
        <v>1.4463471476340055</v>
      </c>
      <c r="FL270" s="452">
        <f t="shared" si="1148"/>
        <v>1.3486960136524746</v>
      </c>
      <c r="FM270" s="452">
        <f t="shared" si="1149"/>
        <v>1.0554194197698332</v>
      </c>
      <c r="FN270" s="452">
        <f t="shared" si="1150"/>
        <v>1.8795696650894769</v>
      </c>
      <c r="FO270" s="452">
        <f t="shared" si="1151"/>
        <v>1.0475271602653908</v>
      </c>
      <c r="FP270" s="452">
        <f t="shared" si="1152"/>
        <v>2.3926739926739926</v>
      </c>
      <c r="FQ270" s="452">
        <f t="shared" si="1153"/>
        <v>0.98754578754578759</v>
      </c>
      <c r="FR270" s="453"/>
      <c r="FS270" s="446">
        <f t="shared" si="1162"/>
        <v>260085</v>
      </c>
      <c r="FT270" s="446">
        <f t="shared" si="1162"/>
        <v>6502125</v>
      </c>
      <c r="FU270" s="446">
        <f t="shared" si="1162"/>
        <v>10798893</v>
      </c>
      <c r="FV270" s="446">
        <f t="shared" si="1162"/>
        <v>20950874</v>
      </c>
      <c r="FW270" s="446">
        <f t="shared" si="1162"/>
        <v>12766205</v>
      </c>
      <c r="FX270" s="446">
        <f t="shared" si="1162"/>
        <v>15187412</v>
      </c>
      <c r="FY270" s="446">
        <f t="shared" si="1162"/>
        <v>327512812</v>
      </c>
      <c r="FZ270" s="446">
        <f t="shared" si="1162"/>
        <v>565270739</v>
      </c>
      <c r="GA270" s="446">
        <f t="shared" si="1162"/>
        <v>24253005</v>
      </c>
      <c r="GB270" s="446"/>
      <c r="GC270" s="446"/>
      <c r="GD270" s="446">
        <f t="shared" ref="GD270:GM279" si="1173">SUMIFS(GD$443:GD$10112,$B$443:$B$10112,$B270,$C$443:$C$10112,$C270,$D$443:$D$10112,$D270)</f>
        <v>105676</v>
      </c>
      <c r="GE270" s="446">
        <f t="shared" si="1173"/>
        <v>87562</v>
      </c>
      <c r="GF270" s="446">
        <f t="shared" si="1173"/>
        <v>12562284</v>
      </c>
      <c r="GG270" s="446">
        <f t="shared" si="1173"/>
        <v>12371961</v>
      </c>
      <c r="GH270" s="446">
        <f t="shared" si="1173"/>
        <v>7375394</v>
      </c>
      <c r="GI270" s="446">
        <f t="shared" si="1173"/>
        <v>308021985</v>
      </c>
      <c r="GJ270" s="446">
        <f t="shared" si="1173"/>
        <v>35672907</v>
      </c>
      <c r="GK270" s="446">
        <f t="shared" si="1173"/>
        <v>17032527</v>
      </c>
      <c r="GL270" s="446">
        <f t="shared" si="1173"/>
        <v>58801565</v>
      </c>
      <c r="GM270" s="446">
        <f t="shared" si="1173"/>
        <v>6648473</v>
      </c>
      <c r="GN270" s="446">
        <f t="shared" si="1100"/>
        <v>666878</v>
      </c>
      <c r="GO270" s="446">
        <f t="shared" ref="GO270:GQ289" si="1174">SUMIFS(GO$443:GO$10112,$B$443:$B$10112,$B270,$C$443:$C$10112,$C270,$D$443:$D$10112,$D270)</f>
        <v>303131</v>
      </c>
      <c r="GP270" s="446">
        <f t="shared" si="1174"/>
        <v>749847</v>
      </c>
      <c r="GQ270" s="446">
        <f t="shared" si="1174"/>
        <v>0</v>
      </c>
      <c r="GR270" s="446"/>
      <c r="GS270" s="446"/>
      <c r="GT270" s="446"/>
      <c r="GU270" s="446"/>
      <c r="GV270" s="416"/>
      <c r="GW270" s="402"/>
      <c r="GX270" s="402"/>
      <c r="GY270" s="402"/>
      <c r="GZ270" s="402"/>
      <c r="HA270" s="402"/>
    </row>
    <row r="271" spans="1:209" ht="10.5" customHeight="1" x14ac:dyDescent="0.2">
      <c r="A271" s="417" t="str">
        <f t="shared" si="1019"/>
        <v>2021-22JULYY60</v>
      </c>
      <c r="B271" s="458" t="str">
        <f t="shared" si="1076"/>
        <v>2021-22</v>
      </c>
      <c r="C271" s="402" t="s">
        <v>673</v>
      </c>
      <c r="D271" s="458" t="str">
        <f t="shared" si="1154"/>
        <v>Y60</v>
      </c>
      <c r="E271" s="458" t="str">
        <f t="shared" si="1154"/>
        <v>Midlands</v>
      </c>
      <c r="F271" s="458" t="str">
        <f t="shared" si="1020"/>
        <v>Y60</v>
      </c>
      <c r="H271" s="463">
        <f t="shared" si="1156"/>
        <v>280295</v>
      </c>
      <c r="I271" s="463">
        <f t="shared" si="1156"/>
        <v>225883</v>
      </c>
      <c r="J271" s="463">
        <f t="shared" si="1156"/>
        <v>4298683</v>
      </c>
      <c r="K271" s="463">
        <f t="shared" si="1022"/>
        <v>19</v>
      </c>
      <c r="L271" s="463">
        <f t="shared" si="1023"/>
        <v>1</v>
      </c>
      <c r="M271" s="463">
        <f t="shared" si="1024"/>
        <v>56</v>
      </c>
      <c r="N271" s="463">
        <f t="shared" si="1025"/>
        <v>102</v>
      </c>
      <c r="O271" s="463">
        <f t="shared" si="1026"/>
        <v>240</v>
      </c>
      <c r="P271" s="463">
        <f t="shared" si="1157"/>
        <v>685</v>
      </c>
      <c r="Q271" s="463">
        <f t="shared" si="1157"/>
        <v>2608</v>
      </c>
      <c r="R271" s="463">
        <f t="shared" si="1157"/>
        <v>741</v>
      </c>
      <c r="S271" s="463">
        <f t="shared" si="1157"/>
        <v>171765</v>
      </c>
      <c r="T271" s="463">
        <f t="shared" si="1157"/>
        <v>18323</v>
      </c>
      <c r="U271" s="463">
        <f t="shared" si="1157"/>
        <v>11416</v>
      </c>
      <c r="V271" s="463">
        <f t="shared" si="1157"/>
        <v>94957</v>
      </c>
      <c r="W271" s="463">
        <f t="shared" si="1157"/>
        <v>30253</v>
      </c>
      <c r="X271" s="463">
        <f t="shared" si="1157"/>
        <v>1155</v>
      </c>
      <c r="Y271" s="463">
        <f t="shared" si="1157"/>
        <v>9217148</v>
      </c>
      <c r="Z271" s="463">
        <f t="shared" si="1028"/>
        <v>503</v>
      </c>
      <c r="AA271" s="463">
        <f t="shared" si="1029"/>
        <v>896</v>
      </c>
      <c r="AB271" s="463">
        <f t="shared" si="1140"/>
        <v>8877039</v>
      </c>
      <c r="AC271" s="463">
        <f t="shared" si="1031"/>
        <v>778</v>
      </c>
      <c r="AD271" s="463">
        <f t="shared" si="1032"/>
        <v>1605</v>
      </c>
      <c r="AE271" s="463">
        <f t="shared" si="1141"/>
        <v>228131095</v>
      </c>
      <c r="AF271" s="463">
        <f t="shared" si="1034"/>
        <v>2402</v>
      </c>
      <c r="AG271" s="463">
        <f t="shared" si="1035"/>
        <v>5094</v>
      </c>
      <c r="AH271" s="463">
        <f t="shared" si="1142"/>
        <v>314248384</v>
      </c>
      <c r="AI271" s="463">
        <f t="shared" si="1037"/>
        <v>10387</v>
      </c>
      <c r="AJ271" s="463">
        <f t="shared" si="1038"/>
        <v>25543</v>
      </c>
      <c r="AK271" s="463">
        <f t="shared" si="1143"/>
        <v>12983582</v>
      </c>
      <c r="AL271" s="463">
        <f t="shared" si="1040"/>
        <v>11241</v>
      </c>
      <c r="AM271" s="463">
        <f t="shared" si="1041"/>
        <v>26797</v>
      </c>
      <c r="AN271" s="463"/>
      <c r="AO271" s="463"/>
      <c r="AP271" s="463"/>
      <c r="AQ271" s="463"/>
      <c r="AR271" s="463"/>
      <c r="AS271" s="463"/>
      <c r="AT271" s="463">
        <f t="shared" si="1158"/>
        <v>18758</v>
      </c>
      <c r="AU271" s="463">
        <f t="shared" si="1158"/>
        <v>1976</v>
      </c>
      <c r="AV271" s="463">
        <f t="shared" si="1158"/>
        <v>1514</v>
      </c>
      <c r="AW271" s="463">
        <f t="shared" si="1158"/>
        <v>43</v>
      </c>
      <c r="AX271" s="463">
        <f t="shared" si="1158"/>
        <v>5821</v>
      </c>
      <c r="AY271" s="463">
        <f t="shared" si="1158"/>
        <v>9447</v>
      </c>
      <c r="AZ271" s="463">
        <f t="shared" si="1158"/>
        <v>6061</v>
      </c>
      <c r="BA271" s="463"/>
      <c r="BB271" s="463"/>
      <c r="BC271" s="463"/>
      <c r="BD271" s="463"/>
      <c r="BE271" s="463"/>
      <c r="BF271" s="463"/>
      <c r="BG271" s="463"/>
      <c r="BH271" s="463"/>
      <c r="BI271" s="463">
        <f t="shared" si="1159"/>
        <v>85041</v>
      </c>
      <c r="BJ271" s="463">
        <f t="shared" si="1159"/>
        <v>9822</v>
      </c>
      <c r="BK271" s="463">
        <f t="shared" si="1159"/>
        <v>58144</v>
      </c>
      <c r="BL271" s="463">
        <f t="shared" si="1159"/>
        <v>153007</v>
      </c>
      <c r="BM271" s="463">
        <f t="shared" si="1159"/>
        <v>35310</v>
      </c>
      <c r="BN271" s="463">
        <f t="shared" si="1159"/>
        <v>25640</v>
      </c>
      <c r="BO271" s="463">
        <f t="shared" si="1159"/>
        <v>21861</v>
      </c>
      <c r="BP271" s="463">
        <f t="shared" si="1159"/>
        <v>16222</v>
      </c>
      <c r="BQ271" s="463">
        <f t="shared" si="1159"/>
        <v>129103</v>
      </c>
      <c r="BR271" s="463">
        <f t="shared" si="1159"/>
        <v>100514</v>
      </c>
      <c r="BS271" s="463">
        <f t="shared" si="1159"/>
        <v>55771</v>
      </c>
      <c r="BT271" s="463">
        <f t="shared" si="1159"/>
        <v>31885</v>
      </c>
      <c r="BU271" s="463">
        <f t="shared" si="1159"/>
        <v>2324</v>
      </c>
      <c r="BV271" s="463">
        <f t="shared" si="1159"/>
        <v>1121</v>
      </c>
      <c r="BW271" s="463">
        <f t="shared" si="1163"/>
        <v>112</v>
      </c>
      <c r="BX271" s="463">
        <f t="shared" si="1163"/>
        <v>65726</v>
      </c>
      <c r="BY271" s="463">
        <f t="shared" si="1103"/>
        <v>587</v>
      </c>
      <c r="BZ271" s="463">
        <f t="shared" si="1104"/>
        <v>1022</v>
      </c>
      <c r="CA271" s="463">
        <f t="shared" si="1164"/>
        <v>111</v>
      </c>
      <c r="CB271" s="463">
        <f t="shared" si="1164"/>
        <v>68707</v>
      </c>
      <c r="CC271" s="463">
        <f t="shared" si="1106"/>
        <v>619</v>
      </c>
      <c r="CD271" s="463">
        <f t="shared" si="1107"/>
        <v>1270</v>
      </c>
      <c r="CE271" s="463">
        <f t="shared" si="1165"/>
        <v>18100</v>
      </c>
      <c r="CF271" s="463">
        <f t="shared" si="1165"/>
        <v>9082715</v>
      </c>
      <c r="CG271" s="463">
        <f t="shared" si="1109"/>
        <v>502</v>
      </c>
      <c r="CH271" s="463">
        <f t="shared" si="1110"/>
        <v>894</v>
      </c>
      <c r="CI271" s="463">
        <f t="shared" si="1166"/>
        <v>5500</v>
      </c>
      <c r="CJ271" s="463">
        <f t="shared" si="1166"/>
        <v>10797500</v>
      </c>
      <c r="CK271" s="463">
        <f t="shared" si="1112"/>
        <v>1963</v>
      </c>
      <c r="CL271" s="463">
        <f t="shared" si="1113"/>
        <v>4037</v>
      </c>
      <c r="CM271" s="463">
        <f t="shared" si="1167"/>
        <v>2044</v>
      </c>
      <c r="CN271" s="463">
        <f t="shared" si="1167"/>
        <v>5272784</v>
      </c>
      <c r="CO271" s="463">
        <f t="shared" si="1115"/>
        <v>2580</v>
      </c>
      <c r="CP271" s="463">
        <f t="shared" si="1116"/>
        <v>5619</v>
      </c>
      <c r="CQ271" s="463">
        <f t="shared" si="1168"/>
        <v>87413</v>
      </c>
      <c r="CR271" s="463">
        <f t="shared" si="1168"/>
        <v>212060811</v>
      </c>
      <c r="CS271" s="463">
        <f t="shared" si="1118"/>
        <v>2426</v>
      </c>
      <c r="CT271" s="463">
        <f t="shared" si="1119"/>
        <v>5144</v>
      </c>
      <c r="CU271" s="463">
        <f t="shared" si="1169"/>
        <v>2351</v>
      </c>
      <c r="CV271" s="463">
        <f t="shared" si="1169"/>
        <v>18936337</v>
      </c>
      <c r="CW271" s="463">
        <f t="shared" si="1121"/>
        <v>8055</v>
      </c>
      <c r="CX271" s="463">
        <f t="shared" si="1122"/>
        <v>18763</v>
      </c>
      <c r="CY271" s="463">
        <f t="shared" si="1170"/>
        <v>734</v>
      </c>
      <c r="CZ271" s="463">
        <f t="shared" si="1170"/>
        <v>8093973</v>
      </c>
      <c r="DA271" s="463">
        <f t="shared" si="1124"/>
        <v>11027</v>
      </c>
      <c r="DB271" s="463">
        <f t="shared" si="1125"/>
        <v>28070</v>
      </c>
      <c r="DC271" s="463">
        <f t="shared" si="1171"/>
        <v>3820</v>
      </c>
      <c r="DD271" s="463">
        <f t="shared" si="1171"/>
        <v>32417327</v>
      </c>
      <c r="DE271" s="463">
        <f t="shared" si="1127"/>
        <v>8486</v>
      </c>
      <c r="DF271" s="463">
        <f t="shared" si="1128"/>
        <v>17724</v>
      </c>
      <c r="DG271" s="463">
        <f t="shared" si="1172"/>
        <v>311</v>
      </c>
      <c r="DH271" s="463">
        <f t="shared" si="1172"/>
        <v>2927732</v>
      </c>
      <c r="DI271" s="463">
        <f t="shared" si="1130"/>
        <v>9414</v>
      </c>
      <c r="DJ271" s="463">
        <f t="shared" si="1131"/>
        <v>23877</v>
      </c>
      <c r="DK271" s="463">
        <f t="shared" si="1132"/>
        <v>745</v>
      </c>
      <c r="DL271" s="463">
        <f t="shared" si="1091"/>
        <v>238307</v>
      </c>
      <c r="DM271" s="463">
        <f t="shared" si="1045"/>
        <v>320</v>
      </c>
      <c r="DN271" s="463">
        <f t="shared" si="1046"/>
        <v>570</v>
      </c>
      <c r="DO271" s="463">
        <f t="shared" si="1160"/>
        <v>10206</v>
      </c>
      <c r="DP271" s="463">
        <f t="shared" si="1160"/>
        <v>505156</v>
      </c>
      <c r="DQ271" s="463">
        <f t="shared" si="1048"/>
        <v>49</v>
      </c>
      <c r="DR271" s="463">
        <f t="shared" si="1049"/>
        <v>106</v>
      </c>
      <c r="DS271" s="463">
        <f t="shared" si="1161"/>
        <v>182</v>
      </c>
      <c r="DT271" s="463">
        <f t="shared" si="1161"/>
        <v>377842</v>
      </c>
      <c r="DU271" s="463">
        <f t="shared" si="1094"/>
        <v>2076</v>
      </c>
      <c r="DV271" s="463">
        <f t="shared" si="1095"/>
        <v>4400</v>
      </c>
      <c r="DW271" s="463">
        <f t="shared" si="1096"/>
        <v>160</v>
      </c>
      <c r="DX271" s="463"/>
      <c r="DY271" s="463"/>
      <c r="DZ271" s="463"/>
      <c r="EA271" s="463"/>
      <c r="EB271" s="463"/>
      <c r="EC271" s="463"/>
      <c r="ED271" s="463"/>
      <c r="EE271" s="463"/>
      <c r="EF271" s="463"/>
      <c r="EG271" s="463" t="s">
        <v>152</v>
      </c>
      <c r="EH271" s="463" t="s">
        <v>152</v>
      </c>
      <c r="EI271" s="463">
        <f t="shared" si="1133"/>
        <v>336</v>
      </c>
      <c r="EJ271" s="446"/>
      <c r="EK271" s="446"/>
      <c r="EL271" s="446"/>
      <c r="EM271" s="446"/>
      <c r="EN271" s="446"/>
      <c r="EO271" s="446"/>
      <c r="EP271" s="446"/>
      <c r="EQ271" s="446"/>
      <c r="ER271" s="446"/>
      <c r="ES271" s="446"/>
      <c r="ET271" s="446"/>
      <c r="EU271" s="446"/>
      <c r="EV271" s="446"/>
      <c r="EW271" s="446"/>
      <c r="EX271" s="446"/>
      <c r="EY271" s="446"/>
      <c r="EZ271" s="447"/>
      <c r="FA271" s="446">
        <f t="shared" si="1062"/>
        <v>7</v>
      </c>
      <c r="FB271" s="417">
        <f t="shared" si="1078"/>
        <v>2021</v>
      </c>
      <c r="FC271" s="448">
        <f t="shared" si="1079"/>
        <v>44378</v>
      </c>
      <c r="FD271" s="449">
        <f t="shared" si="1063"/>
        <v>31</v>
      </c>
      <c r="FE271" s="450"/>
      <c r="FF271" s="451">
        <f t="shared" si="1098"/>
        <v>0.57863703367728769</v>
      </c>
      <c r="FG271" s="450"/>
      <c r="FH271" s="452">
        <f t="shared" si="1144"/>
        <v>1.927086175844567</v>
      </c>
      <c r="FI271" s="452">
        <f t="shared" si="1145"/>
        <v>1.3993341701686406</v>
      </c>
      <c r="FJ271" s="452">
        <f t="shared" si="1146"/>
        <v>1.9149439383321654</v>
      </c>
      <c r="FK271" s="452">
        <f t="shared" si="1147"/>
        <v>1.4209880868955851</v>
      </c>
      <c r="FL271" s="452">
        <f t="shared" si="1148"/>
        <v>1.3595943427024864</v>
      </c>
      <c r="FM271" s="452">
        <f t="shared" si="1149"/>
        <v>1.0585212253967586</v>
      </c>
      <c r="FN271" s="452">
        <f t="shared" si="1150"/>
        <v>1.843486596370608</v>
      </c>
      <c r="FO271" s="452">
        <f t="shared" si="1151"/>
        <v>1.0539450632995075</v>
      </c>
      <c r="FP271" s="452">
        <f t="shared" si="1152"/>
        <v>2.0121212121212122</v>
      </c>
      <c r="FQ271" s="452">
        <f t="shared" si="1153"/>
        <v>0.97056277056277052</v>
      </c>
      <c r="FR271" s="453"/>
      <c r="FS271" s="446">
        <f t="shared" si="1162"/>
        <v>290460</v>
      </c>
      <c r="FT271" s="446">
        <f t="shared" si="1162"/>
        <v>12747178</v>
      </c>
      <c r="FU271" s="446">
        <f t="shared" si="1162"/>
        <v>23008733</v>
      </c>
      <c r="FV271" s="446">
        <f t="shared" si="1162"/>
        <v>54212193</v>
      </c>
      <c r="FW271" s="446">
        <f t="shared" si="1162"/>
        <v>16424293</v>
      </c>
      <c r="FX271" s="446">
        <f t="shared" si="1162"/>
        <v>18322836</v>
      </c>
      <c r="FY271" s="446">
        <f t="shared" si="1162"/>
        <v>483666052</v>
      </c>
      <c r="FZ271" s="446">
        <f t="shared" si="1162"/>
        <v>772753508</v>
      </c>
      <c r="GA271" s="446">
        <f t="shared" si="1162"/>
        <v>30950436</v>
      </c>
      <c r="GB271" s="446"/>
      <c r="GC271" s="446"/>
      <c r="GD271" s="446">
        <f t="shared" si="1173"/>
        <v>114464</v>
      </c>
      <c r="GE271" s="446">
        <f t="shared" si="1173"/>
        <v>141009</v>
      </c>
      <c r="GF271" s="446">
        <f t="shared" si="1173"/>
        <v>16183774</v>
      </c>
      <c r="GG271" s="446">
        <f t="shared" si="1173"/>
        <v>22203400</v>
      </c>
      <c r="GH271" s="446">
        <f t="shared" si="1173"/>
        <v>11485341</v>
      </c>
      <c r="GI271" s="446">
        <f t="shared" si="1173"/>
        <v>449664053</v>
      </c>
      <c r="GJ271" s="446">
        <f t="shared" si="1173"/>
        <v>44111431</v>
      </c>
      <c r="GK271" s="446">
        <f t="shared" si="1173"/>
        <v>20603614</v>
      </c>
      <c r="GL271" s="446">
        <f t="shared" si="1173"/>
        <v>67704746</v>
      </c>
      <c r="GM271" s="446">
        <f t="shared" si="1173"/>
        <v>7425778</v>
      </c>
      <c r="GN271" s="446">
        <f t="shared" si="1100"/>
        <v>800884</v>
      </c>
      <c r="GO271" s="446">
        <f t="shared" si="1174"/>
        <v>424850</v>
      </c>
      <c r="GP271" s="446">
        <f t="shared" si="1174"/>
        <v>1080926</v>
      </c>
      <c r="GQ271" s="446">
        <f t="shared" si="1174"/>
        <v>0</v>
      </c>
      <c r="GR271" s="446"/>
      <c r="GS271" s="446"/>
      <c r="GT271" s="446"/>
      <c r="GU271" s="446"/>
      <c r="GV271" s="416"/>
      <c r="GW271" s="402"/>
      <c r="GX271" s="402"/>
      <c r="GY271" s="402"/>
      <c r="GZ271" s="402"/>
      <c r="HA271" s="402"/>
    </row>
    <row r="272" spans="1:209" ht="10.5" customHeight="1" x14ac:dyDescent="0.2">
      <c r="A272" s="417" t="str">
        <f t="shared" si="1019"/>
        <v>2021-22AUGUSTY60</v>
      </c>
      <c r="B272" s="458" t="str">
        <f t="shared" si="1076"/>
        <v>2021-22</v>
      </c>
      <c r="C272" s="402" t="s">
        <v>636</v>
      </c>
      <c r="D272" s="458" t="str">
        <f t="shared" si="1154"/>
        <v>Y60</v>
      </c>
      <c r="E272" s="458" t="str">
        <f t="shared" si="1154"/>
        <v>Midlands</v>
      </c>
      <c r="F272" s="458" t="str">
        <f t="shared" si="1020"/>
        <v>Y60</v>
      </c>
      <c r="H272" s="463">
        <f t="shared" si="1156"/>
        <v>246942</v>
      </c>
      <c r="I272" s="463">
        <f t="shared" si="1156"/>
        <v>196412</v>
      </c>
      <c r="J272" s="463">
        <f t="shared" si="1156"/>
        <v>2229849</v>
      </c>
      <c r="K272" s="463">
        <f t="shared" si="1022"/>
        <v>11</v>
      </c>
      <c r="L272" s="463">
        <f t="shared" si="1023"/>
        <v>1</v>
      </c>
      <c r="M272" s="463">
        <f t="shared" si="1024"/>
        <v>34</v>
      </c>
      <c r="N272" s="463">
        <f t="shared" si="1025"/>
        <v>64</v>
      </c>
      <c r="O272" s="463">
        <f t="shared" si="1026"/>
        <v>149</v>
      </c>
      <c r="P272" s="463">
        <f t="shared" si="1157"/>
        <v>640</v>
      </c>
      <c r="Q272" s="463">
        <f t="shared" si="1157"/>
        <v>2521</v>
      </c>
      <c r="R272" s="463">
        <f t="shared" si="1157"/>
        <v>927</v>
      </c>
      <c r="S272" s="463">
        <f t="shared" si="1157"/>
        <v>165272</v>
      </c>
      <c r="T272" s="463">
        <f t="shared" si="1157"/>
        <v>16143</v>
      </c>
      <c r="U272" s="463">
        <f t="shared" si="1157"/>
        <v>10122</v>
      </c>
      <c r="V272" s="463">
        <f t="shared" si="1157"/>
        <v>87794</v>
      </c>
      <c r="W272" s="463">
        <f t="shared" si="1157"/>
        <v>28408</v>
      </c>
      <c r="X272" s="463">
        <f t="shared" si="1157"/>
        <v>1361</v>
      </c>
      <c r="Y272" s="463">
        <f t="shared" si="1157"/>
        <v>7791577</v>
      </c>
      <c r="Z272" s="463">
        <f t="shared" si="1028"/>
        <v>483</v>
      </c>
      <c r="AA272" s="463">
        <f t="shared" si="1029"/>
        <v>863</v>
      </c>
      <c r="AB272" s="463">
        <f t="shared" si="1140"/>
        <v>7890413</v>
      </c>
      <c r="AC272" s="463">
        <f t="shared" si="1031"/>
        <v>780</v>
      </c>
      <c r="AD272" s="463">
        <f t="shared" si="1032"/>
        <v>1679</v>
      </c>
      <c r="AE272" s="463">
        <f t="shared" si="1141"/>
        <v>169034639</v>
      </c>
      <c r="AF272" s="463">
        <f t="shared" si="1034"/>
        <v>1925</v>
      </c>
      <c r="AG272" s="463">
        <f t="shared" si="1035"/>
        <v>4027</v>
      </c>
      <c r="AH272" s="463">
        <f t="shared" si="1142"/>
        <v>216411413</v>
      </c>
      <c r="AI272" s="463">
        <f t="shared" si="1037"/>
        <v>7618</v>
      </c>
      <c r="AJ272" s="463">
        <f t="shared" si="1038"/>
        <v>17919</v>
      </c>
      <c r="AK272" s="463">
        <f t="shared" si="1143"/>
        <v>10757840</v>
      </c>
      <c r="AL272" s="463">
        <f t="shared" si="1040"/>
        <v>7904</v>
      </c>
      <c r="AM272" s="463">
        <f t="shared" si="1041"/>
        <v>17745</v>
      </c>
      <c r="AN272" s="463"/>
      <c r="AO272" s="463"/>
      <c r="AP272" s="463"/>
      <c r="AQ272" s="463"/>
      <c r="AR272" s="463"/>
      <c r="AS272" s="463"/>
      <c r="AT272" s="463">
        <f t="shared" si="1158"/>
        <v>22789</v>
      </c>
      <c r="AU272" s="463">
        <f t="shared" si="1158"/>
        <v>3612</v>
      </c>
      <c r="AV272" s="463">
        <f t="shared" si="1158"/>
        <v>6348</v>
      </c>
      <c r="AW272" s="463">
        <f t="shared" si="1158"/>
        <v>5093</v>
      </c>
      <c r="AX272" s="463">
        <f t="shared" si="1158"/>
        <v>5143</v>
      </c>
      <c r="AY272" s="463">
        <f t="shared" si="1158"/>
        <v>7686</v>
      </c>
      <c r="AZ272" s="463">
        <f t="shared" si="1158"/>
        <v>5652</v>
      </c>
      <c r="BA272" s="463"/>
      <c r="BB272" s="463"/>
      <c r="BC272" s="463"/>
      <c r="BD272" s="463"/>
      <c r="BE272" s="463"/>
      <c r="BF272" s="463"/>
      <c r="BG272" s="463"/>
      <c r="BH272" s="463"/>
      <c r="BI272" s="463">
        <f t="shared" si="1159"/>
        <v>80673</v>
      </c>
      <c r="BJ272" s="463">
        <f t="shared" si="1159"/>
        <v>9319</v>
      </c>
      <c r="BK272" s="463">
        <f t="shared" si="1159"/>
        <v>52491</v>
      </c>
      <c r="BL272" s="463">
        <f t="shared" si="1159"/>
        <v>142483</v>
      </c>
      <c r="BM272" s="463">
        <f t="shared" si="1159"/>
        <v>31279</v>
      </c>
      <c r="BN272" s="463">
        <f t="shared" si="1159"/>
        <v>22881</v>
      </c>
      <c r="BO272" s="463">
        <f t="shared" si="1159"/>
        <v>19484</v>
      </c>
      <c r="BP272" s="463">
        <f t="shared" si="1159"/>
        <v>14629</v>
      </c>
      <c r="BQ272" s="463">
        <f t="shared" si="1159"/>
        <v>117993</v>
      </c>
      <c r="BR272" s="463">
        <f t="shared" si="1159"/>
        <v>92844</v>
      </c>
      <c r="BS272" s="463">
        <f t="shared" si="1159"/>
        <v>53579</v>
      </c>
      <c r="BT272" s="463">
        <f t="shared" si="1159"/>
        <v>30010</v>
      </c>
      <c r="BU272" s="463">
        <f t="shared" si="1159"/>
        <v>3440</v>
      </c>
      <c r="BV272" s="463">
        <f t="shared" si="1159"/>
        <v>1356</v>
      </c>
      <c r="BW272" s="463">
        <f t="shared" si="1163"/>
        <v>114</v>
      </c>
      <c r="BX272" s="463">
        <f t="shared" si="1163"/>
        <v>62153</v>
      </c>
      <c r="BY272" s="463">
        <f t="shared" si="1103"/>
        <v>545</v>
      </c>
      <c r="BZ272" s="463">
        <f t="shared" si="1104"/>
        <v>874</v>
      </c>
      <c r="CA272" s="463">
        <f t="shared" si="1164"/>
        <v>103</v>
      </c>
      <c r="CB272" s="463">
        <f t="shared" si="1164"/>
        <v>49804</v>
      </c>
      <c r="CC272" s="463">
        <f t="shared" si="1106"/>
        <v>484</v>
      </c>
      <c r="CD272" s="463">
        <f t="shared" si="1107"/>
        <v>877</v>
      </c>
      <c r="CE272" s="463">
        <f t="shared" si="1165"/>
        <v>15926</v>
      </c>
      <c r="CF272" s="463">
        <f t="shared" si="1165"/>
        <v>7679620</v>
      </c>
      <c r="CG272" s="463">
        <f t="shared" si="1109"/>
        <v>482</v>
      </c>
      <c r="CH272" s="463">
        <f t="shared" si="1110"/>
        <v>863</v>
      </c>
      <c r="CI272" s="463">
        <f t="shared" si="1166"/>
        <v>5020</v>
      </c>
      <c r="CJ272" s="463">
        <f t="shared" si="1166"/>
        <v>7588851</v>
      </c>
      <c r="CK272" s="463">
        <f t="shared" si="1112"/>
        <v>1512</v>
      </c>
      <c r="CL272" s="463">
        <f t="shared" si="1113"/>
        <v>3097</v>
      </c>
      <c r="CM272" s="463">
        <f t="shared" si="1167"/>
        <v>1984</v>
      </c>
      <c r="CN272" s="463">
        <f t="shared" si="1167"/>
        <v>4197426</v>
      </c>
      <c r="CO272" s="463">
        <f t="shared" si="1115"/>
        <v>2116</v>
      </c>
      <c r="CP272" s="463">
        <f t="shared" si="1116"/>
        <v>4638</v>
      </c>
      <c r="CQ272" s="463">
        <f t="shared" si="1168"/>
        <v>80790</v>
      </c>
      <c r="CR272" s="463">
        <f t="shared" si="1168"/>
        <v>157248362</v>
      </c>
      <c r="CS272" s="463">
        <f t="shared" si="1118"/>
        <v>1946</v>
      </c>
      <c r="CT272" s="463">
        <f t="shared" si="1119"/>
        <v>4071</v>
      </c>
      <c r="CU272" s="463">
        <f t="shared" si="1169"/>
        <v>2735</v>
      </c>
      <c r="CV272" s="463">
        <f t="shared" si="1169"/>
        <v>15793854</v>
      </c>
      <c r="CW272" s="463">
        <f t="shared" si="1121"/>
        <v>5775</v>
      </c>
      <c r="CX272" s="463">
        <f t="shared" si="1122"/>
        <v>12339</v>
      </c>
      <c r="CY272" s="463">
        <f t="shared" si="1170"/>
        <v>834</v>
      </c>
      <c r="CZ272" s="463">
        <f t="shared" si="1170"/>
        <v>6792175</v>
      </c>
      <c r="DA272" s="463">
        <f t="shared" si="1124"/>
        <v>8144</v>
      </c>
      <c r="DB272" s="463">
        <f t="shared" si="1125"/>
        <v>20626</v>
      </c>
      <c r="DC272" s="463">
        <f t="shared" si="1171"/>
        <v>3807</v>
      </c>
      <c r="DD272" s="463">
        <f t="shared" si="1171"/>
        <v>27186430</v>
      </c>
      <c r="DE272" s="463">
        <f t="shared" si="1127"/>
        <v>7141</v>
      </c>
      <c r="DF272" s="463">
        <f t="shared" si="1128"/>
        <v>15200</v>
      </c>
      <c r="DG272" s="463">
        <f t="shared" si="1172"/>
        <v>272</v>
      </c>
      <c r="DH272" s="463">
        <f t="shared" si="1172"/>
        <v>2922702</v>
      </c>
      <c r="DI272" s="463">
        <f t="shared" si="1130"/>
        <v>10745</v>
      </c>
      <c r="DJ272" s="463">
        <f t="shared" si="1131"/>
        <v>30759</v>
      </c>
      <c r="DK272" s="463">
        <f t="shared" si="1132"/>
        <v>644</v>
      </c>
      <c r="DL272" s="463">
        <f t="shared" si="1091"/>
        <v>199165</v>
      </c>
      <c r="DM272" s="463">
        <f t="shared" si="1045"/>
        <v>309</v>
      </c>
      <c r="DN272" s="463">
        <f t="shared" si="1046"/>
        <v>531</v>
      </c>
      <c r="DO272" s="463">
        <f t="shared" si="1160"/>
        <v>8947</v>
      </c>
      <c r="DP272" s="463">
        <f t="shared" si="1160"/>
        <v>378773</v>
      </c>
      <c r="DQ272" s="463">
        <f t="shared" si="1048"/>
        <v>42</v>
      </c>
      <c r="DR272" s="463">
        <f t="shared" si="1049"/>
        <v>87</v>
      </c>
      <c r="DS272" s="463">
        <f t="shared" si="1161"/>
        <v>185</v>
      </c>
      <c r="DT272" s="463">
        <f t="shared" si="1161"/>
        <v>263163</v>
      </c>
      <c r="DU272" s="463">
        <f t="shared" si="1094"/>
        <v>1423</v>
      </c>
      <c r="DV272" s="463">
        <f t="shared" si="1095"/>
        <v>2758</v>
      </c>
      <c r="DW272" s="463">
        <f t="shared" si="1096"/>
        <v>170</v>
      </c>
      <c r="DX272" s="463"/>
      <c r="DY272" s="463"/>
      <c r="DZ272" s="463"/>
      <c r="EA272" s="463"/>
      <c r="EB272" s="463"/>
      <c r="EC272" s="463"/>
      <c r="ED272" s="463"/>
      <c r="EE272" s="463"/>
      <c r="EF272" s="463"/>
      <c r="EG272" s="463" t="s">
        <v>152</v>
      </c>
      <c r="EH272" s="463" t="s">
        <v>152</v>
      </c>
      <c r="EI272" s="463">
        <f t="shared" si="1133"/>
        <v>177</v>
      </c>
      <c r="EJ272" s="446"/>
      <c r="EK272" s="446"/>
      <c r="EL272" s="446"/>
      <c r="EM272" s="446"/>
      <c r="EN272" s="446"/>
      <c r="EO272" s="446"/>
      <c r="EP272" s="446"/>
      <c r="EQ272" s="446"/>
      <c r="ER272" s="446"/>
      <c r="ES272" s="446"/>
      <c r="ET272" s="446"/>
      <c r="EU272" s="446"/>
      <c r="EV272" s="446"/>
      <c r="EW272" s="446"/>
      <c r="EX272" s="446"/>
      <c r="EY272" s="446"/>
      <c r="EZ272" s="447"/>
      <c r="FA272" s="446">
        <f t="shared" si="1062"/>
        <v>8</v>
      </c>
      <c r="FB272" s="417">
        <f t="shared" si="1078"/>
        <v>2021</v>
      </c>
      <c r="FC272" s="448">
        <f t="shared" si="1079"/>
        <v>44409</v>
      </c>
      <c r="FD272" s="449">
        <f t="shared" si="1063"/>
        <v>31</v>
      </c>
      <c r="FE272" s="450"/>
      <c r="FF272" s="451">
        <f t="shared" si="1098"/>
        <v>0.57711410694704246</v>
      </c>
      <c r="FG272" s="450"/>
      <c r="FH272" s="452">
        <f t="shared" si="1144"/>
        <v>1.9376200210617605</v>
      </c>
      <c r="FI272" s="452">
        <f t="shared" si="1145"/>
        <v>1.4173945363315368</v>
      </c>
      <c r="FJ272" s="452">
        <f t="shared" si="1146"/>
        <v>1.9249160245010868</v>
      </c>
      <c r="FK272" s="452">
        <f t="shared" si="1147"/>
        <v>1.4452677336494764</v>
      </c>
      <c r="FL272" s="452">
        <f t="shared" si="1148"/>
        <v>1.3439756703191561</v>
      </c>
      <c r="FM272" s="452">
        <f t="shared" si="1149"/>
        <v>1.0575210151035379</v>
      </c>
      <c r="FN272" s="452">
        <f t="shared" si="1150"/>
        <v>1.8860532244438186</v>
      </c>
      <c r="FO272" s="452">
        <f t="shared" si="1151"/>
        <v>1.0563925654745143</v>
      </c>
      <c r="FP272" s="452">
        <f t="shared" si="1152"/>
        <v>2.5275532696546659</v>
      </c>
      <c r="FQ272" s="452">
        <f t="shared" si="1153"/>
        <v>0.9963262307127112</v>
      </c>
      <c r="FR272" s="453"/>
      <c r="FS272" s="446">
        <f t="shared" si="1162"/>
        <v>172020</v>
      </c>
      <c r="FT272" s="446">
        <f t="shared" si="1162"/>
        <v>6622770</v>
      </c>
      <c r="FU272" s="446">
        <f t="shared" si="1162"/>
        <v>12590858</v>
      </c>
      <c r="FV272" s="446">
        <f t="shared" si="1162"/>
        <v>29351324</v>
      </c>
      <c r="FW272" s="446">
        <f t="shared" si="1162"/>
        <v>13938921</v>
      </c>
      <c r="FX272" s="446">
        <f t="shared" si="1162"/>
        <v>16991296</v>
      </c>
      <c r="FY272" s="446">
        <f t="shared" si="1162"/>
        <v>353547910</v>
      </c>
      <c r="FZ272" s="446">
        <f t="shared" si="1162"/>
        <v>509047963</v>
      </c>
      <c r="GA272" s="446">
        <f t="shared" si="1162"/>
        <v>24151017</v>
      </c>
      <c r="GB272" s="446"/>
      <c r="GC272" s="446"/>
      <c r="GD272" s="446">
        <f t="shared" si="1173"/>
        <v>99636</v>
      </c>
      <c r="GE272" s="446">
        <f t="shared" si="1173"/>
        <v>90303</v>
      </c>
      <c r="GF272" s="446">
        <f t="shared" si="1173"/>
        <v>13739532</v>
      </c>
      <c r="GG272" s="446">
        <f t="shared" si="1173"/>
        <v>15545796</v>
      </c>
      <c r="GH272" s="446">
        <f t="shared" si="1173"/>
        <v>9201728</v>
      </c>
      <c r="GI272" s="446">
        <f t="shared" si="1173"/>
        <v>328883720</v>
      </c>
      <c r="GJ272" s="446">
        <f t="shared" si="1173"/>
        <v>33747818</v>
      </c>
      <c r="GK272" s="446">
        <f t="shared" si="1173"/>
        <v>17202375</v>
      </c>
      <c r="GL272" s="446">
        <f t="shared" si="1173"/>
        <v>57864934</v>
      </c>
      <c r="GM272" s="446">
        <f t="shared" si="1173"/>
        <v>8366514</v>
      </c>
      <c r="GN272" s="446">
        <f t="shared" si="1100"/>
        <v>510203</v>
      </c>
      <c r="GO272" s="446">
        <f t="shared" si="1174"/>
        <v>342104</v>
      </c>
      <c r="GP272" s="446">
        <f t="shared" si="1174"/>
        <v>774787</v>
      </c>
      <c r="GQ272" s="446">
        <f t="shared" si="1174"/>
        <v>0</v>
      </c>
      <c r="GR272" s="446"/>
      <c r="GS272" s="446"/>
      <c r="GT272" s="446"/>
      <c r="GU272" s="446"/>
      <c r="GV272" s="416"/>
      <c r="GW272" s="402"/>
      <c r="GX272" s="402"/>
      <c r="GY272" s="402"/>
      <c r="GZ272" s="402"/>
      <c r="HA272" s="402"/>
    </row>
    <row r="273" spans="1:209" ht="10.5" customHeight="1" x14ac:dyDescent="0.2">
      <c r="A273" s="417" t="str">
        <f t="shared" si="1019"/>
        <v>2021-22SEPTEMBERY60</v>
      </c>
      <c r="B273" s="458" t="str">
        <f t="shared" si="1076"/>
        <v>2021-22</v>
      </c>
      <c r="C273" s="402" t="s">
        <v>640</v>
      </c>
      <c r="D273" s="458" t="str">
        <f t="shared" ref="D273:E288" si="1175">D272</f>
        <v>Y60</v>
      </c>
      <c r="E273" s="458" t="str">
        <f t="shared" si="1175"/>
        <v>Midlands</v>
      </c>
      <c r="F273" s="458" t="str">
        <f t="shared" si="1020"/>
        <v>Y60</v>
      </c>
      <c r="H273" s="463">
        <f t="shared" si="1156"/>
        <v>253006</v>
      </c>
      <c r="I273" s="463">
        <f t="shared" si="1156"/>
        <v>205540</v>
      </c>
      <c r="J273" s="463">
        <f t="shared" si="1156"/>
        <v>3280444</v>
      </c>
      <c r="K273" s="463">
        <f t="shared" si="1022"/>
        <v>16</v>
      </c>
      <c r="L273" s="463">
        <f t="shared" si="1023"/>
        <v>1</v>
      </c>
      <c r="M273" s="463">
        <f t="shared" si="1024"/>
        <v>52</v>
      </c>
      <c r="N273" s="463">
        <f t="shared" si="1025"/>
        <v>89</v>
      </c>
      <c r="O273" s="463">
        <f t="shared" si="1026"/>
        <v>195</v>
      </c>
      <c r="P273" s="463">
        <f t="shared" si="1157"/>
        <v>590</v>
      </c>
      <c r="Q273" s="463">
        <f t="shared" si="1157"/>
        <v>2270</v>
      </c>
      <c r="R273" s="463">
        <f t="shared" si="1157"/>
        <v>769</v>
      </c>
      <c r="S273" s="463">
        <f t="shared" si="1157"/>
        <v>162465</v>
      </c>
      <c r="T273" s="463">
        <f t="shared" si="1157"/>
        <v>17339</v>
      </c>
      <c r="U273" s="463">
        <f t="shared" si="1157"/>
        <v>10895</v>
      </c>
      <c r="V273" s="463">
        <f t="shared" si="1157"/>
        <v>87505</v>
      </c>
      <c r="W273" s="463">
        <f t="shared" si="1157"/>
        <v>23916</v>
      </c>
      <c r="X273" s="463">
        <f t="shared" si="1157"/>
        <v>1087</v>
      </c>
      <c r="Y273" s="463">
        <f t="shared" si="1157"/>
        <v>8885057</v>
      </c>
      <c r="Z273" s="463">
        <f t="shared" si="1028"/>
        <v>512</v>
      </c>
      <c r="AA273" s="463">
        <f t="shared" si="1029"/>
        <v>910</v>
      </c>
      <c r="AB273" s="463">
        <f t="shared" si="1140"/>
        <v>8538578</v>
      </c>
      <c r="AC273" s="463">
        <f t="shared" si="1031"/>
        <v>784</v>
      </c>
      <c r="AD273" s="463">
        <f t="shared" si="1032"/>
        <v>1627</v>
      </c>
      <c r="AE273" s="463">
        <f t="shared" si="1141"/>
        <v>212597364</v>
      </c>
      <c r="AF273" s="463">
        <f t="shared" si="1034"/>
        <v>2430</v>
      </c>
      <c r="AG273" s="463">
        <f t="shared" si="1035"/>
        <v>5245</v>
      </c>
      <c r="AH273" s="463">
        <f t="shared" si="1142"/>
        <v>233793311</v>
      </c>
      <c r="AI273" s="463">
        <f t="shared" si="1037"/>
        <v>9776</v>
      </c>
      <c r="AJ273" s="463">
        <f t="shared" si="1038"/>
        <v>23846</v>
      </c>
      <c r="AK273" s="463">
        <f t="shared" si="1143"/>
        <v>11568131</v>
      </c>
      <c r="AL273" s="463">
        <f t="shared" si="1040"/>
        <v>10642</v>
      </c>
      <c r="AM273" s="463">
        <f t="shared" si="1041"/>
        <v>24145</v>
      </c>
      <c r="AN273" s="463"/>
      <c r="AO273" s="463"/>
      <c r="AP273" s="463"/>
      <c r="AQ273" s="463"/>
      <c r="AR273" s="463"/>
      <c r="AS273" s="463"/>
      <c r="AT273" s="463">
        <f t="shared" si="1158"/>
        <v>24952</v>
      </c>
      <c r="AU273" s="463">
        <f t="shared" si="1158"/>
        <v>4612</v>
      </c>
      <c r="AV273" s="463">
        <f t="shared" si="1158"/>
        <v>6961</v>
      </c>
      <c r="AW273" s="463">
        <f t="shared" si="1158"/>
        <v>4536</v>
      </c>
      <c r="AX273" s="463">
        <f t="shared" si="1158"/>
        <v>5297</v>
      </c>
      <c r="AY273" s="463">
        <f t="shared" si="1158"/>
        <v>8082</v>
      </c>
      <c r="AZ273" s="463">
        <f t="shared" si="1158"/>
        <v>5417</v>
      </c>
      <c r="BA273" s="463"/>
      <c r="BB273" s="463"/>
      <c r="BC273" s="463"/>
      <c r="BD273" s="463"/>
      <c r="BE273" s="463"/>
      <c r="BF273" s="463"/>
      <c r="BG273" s="463"/>
      <c r="BH273" s="463"/>
      <c r="BI273" s="463">
        <f t="shared" si="1159"/>
        <v>77881</v>
      </c>
      <c r="BJ273" s="463">
        <f t="shared" si="1159"/>
        <v>8941</v>
      </c>
      <c r="BK273" s="463">
        <f t="shared" si="1159"/>
        <v>50691</v>
      </c>
      <c r="BL273" s="463">
        <f t="shared" si="1159"/>
        <v>137513</v>
      </c>
      <c r="BM273" s="463">
        <f t="shared" si="1159"/>
        <v>33115</v>
      </c>
      <c r="BN273" s="463">
        <f t="shared" si="1159"/>
        <v>24232</v>
      </c>
      <c r="BO273" s="463">
        <f t="shared" si="1159"/>
        <v>20702</v>
      </c>
      <c r="BP273" s="463">
        <f t="shared" si="1159"/>
        <v>15549</v>
      </c>
      <c r="BQ273" s="463">
        <f t="shared" si="1159"/>
        <v>118950</v>
      </c>
      <c r="BR273" s="463">
        <f t="shared" si="1159"/>
        <v>92348</v>
      </c>
      <c r="BS273" s="463">
        <f t="shared" si="1159"/>
        <v>45363</v>
      </c>
      <c r="BT273" s="463">
        <f t="shared" si="1159"/>
        <v>25335</v>
      </c>
      <c r="BU273" s="463">
        <f t="shared" si="1159"/>
        <v>2913</v>
      </c>
      <c r="BV273" s="463">
        <f t="shared" si="1159"/>
        <v>1128</v>
      </c>
      <c r="BW273" s="463">
        <f t="shared" si="1163"/>
        <v>162</v>
      </c>
      <c r="BX273" s="463">
        <f t="shared" si="1163"/>
        <v>97126</v>
      </c>
      <c r="BY273" s="463">
        <f t="shared" si="1103"/>
        <v>600</v>
      </c>
      <c r="BZ273" s="463">
        <f t="shared" si="1104"/>
        <v>1061</v>
      </c>
      <c r="CA273" s="463">
        <f t="shared" si="1164"/>
        <v>93</v>
      </c>
      <c r="CB273" s="463">
        <f t="shared" si="1164"/>
        <v>53169</v>
      </c>
      <c r="CC273" s="463">
        <f t="shared" si="1106"/>
        <v>572</v>
      </c>
      <c r="CD273" s="463">
        <f t="shared" si="1107"/>
        <v>911</v>
      </c>
      <c r="CE273" s="463">
        <f t="shared" si="1165"/>
        <v>17084</v>
      </c>
      <c r="CF273" s="463">
        <f t="shared" si="1165"/>
        <v>8734762</v>
      </c>
      <c r="CG273" s="463">
        <f t="shared" si="1109"/>
        <v>511</v>
      </c>
      <c r="CH273" s="463">
        <f t="shared" si="1110"/>
        <v>909</v>
      </c>
      <c r="CI273" s="463">
        <f t="shared" si="1166"/>
        <v>5422</v>
      </c>
      <c r="CJ273" s="463">
        <f t="shared" si="1166"/>
        <v>11060388</v>
      </c>
      <c r="CK273" s="463">
        <f t="shared" si="1112"/>
        <v>2040</v>
      </c>
      <c r="CL273" s="463">
        <f t="shared" si="1113"/>
        <v>4362</v>
      </c>
      <c r="CM273" s="463">
        <f t="shared" si="1167"/>
        <v>2022</v>
      </c>
      <c r="CN273" s="463">
        <f t="shared" si="1167"/>
        <v>5951640</v>
      </c>
      <c r="CO273" s="463">
        <f t="shared" si="1115"/>
        <v>2943</v>
      </c>
      <c r="CP273" s="463">
        <f t="shared" si="1116"/>
        <v>6764</v>
      </c>
      <c r="CQ273" s="463">
        <f t="shared" si="1168"/>
        <v>80061</v>
      </c>
      <c r="CR273" s="463">
        <f t="shared" si="1168"/>
        <v>195585336</v>
      </c>
      <c r="CS273" s="463">
        <f t="shared" si="1118"/>
        <v>2443</v>
      </c>
      <c r="CT273" s="463">
        <f t="shared" si="1119"/>
        <v>5270</v>
      </c>
      <c r="CU273" s="463">
        <f t="shared" si="1169"/>
        <v>2263</v>
      </c>
      <c r="CV273" s="463">
        <f t="shared" si="1169"/>
        <v>18857402</v>
      </c>
      <c r="CW273" s="463">
        <f t="shared" si="1121"/>
        <v>8333</v>
      </c>
      <c r="CX273" s="463">
        <f t="shared" si="1122"/>
        <v>18657</v>
      </c>
      <c r="CY273" s="463">
        <f t="shared" si="1170"/>
        <v>714</v>
      </c>
      <c r="CZ273" s="463">
        <f t="shared" si="1170"/>
        <v>7444127</v>
      </c>
      <c r="DA273" s="463">
        <f t="shared" si="1124"/>
        <v>10426</v>
      </c>
      <c r="DB273" s="463">
        <f t="shared" si="1125"/>
        <v>26635</v>
      </c>
      <c r="DC273" s="463">
        <f t="shared" si="1171"/>
        <v>3485</v>
      </c>
      <c r="DD273" s="463">
        <f t="shared" si="1171"/>
        <v>35088516</v>
      </c>
      <c r="DE273" s="463">
        <f t="shared" si="1127"/>
        <v>10068</v>
      </c>
      <c r="DF273" s="463">
        <f t="shared" si="1128"/>
        <v>19914</v>
      </c>
      <c r="DG273" s="463">
        <f t="shared" si="1172"/>
        <v>251</v>
      </c>
      <c r="DH273" s="463">
        <f t="shared" si="1172"/>
        <v>3690488</v>
      </c>
      <c r="DI273" s="463">
        <f t="shared" si="1130"/>
        <v>14703</v>
      </c>
      <c r="DJ273" s="463">
        <f t="shared" si="1131"/>
        <v>38910</v>
      </c>
      <c r="DK273" s="463">
        <f t="shared" si="1132"/>
        <v>705</v>
      </c>
      <c r="DL273" s="463">
        <f t="shared" si="1091"/>
        <v>222171</v>
      </c>
      <c r="DM273" s="463">
        <f t="shared" si="1045"/>
        <v>315</v>
      </c>
      <c r="DN273" s="463">
        <f t="shared" si="1046"/>
        <v>526</v>
      </c>
      <c r="DO273" s="463">
        <f t="shared" si="1160"/>
        <v>9732</v>
      </c>
      <c r="DP273" s="463">
        <f t="shared" si="1160"/>
        <v>525554</v>
      </c>
      <c r="DQ273" s="463">
        <f t="shared" si="1048"/>
        <v>54</v>
      </c>
      <c r="DR273" s="463">
        <f t="shared" si="1049"/>
        <v>117</v>
      </c>
      <c r="DS273" s="463">
        <f t="shared" si="1161"/>
        <v>168</v>
      </c>
      <c r="DT273" s="463">
        <f t="shared" si="1161"/>
        <v>318611</v>
      </c>
      <c r="DU273" s="463">
        <f t="shared" si="1094"/>
        <v>1896</v>
      </c>
      <c r="DV273" s="463">
        <f t="shared" si="1095"/>
        <v>3956</v>
      </c>
      <c r="DW273" s="463">
        <f t="shared" si="1096"/>
        <v>146</v>
      </c>
      <c r="DX273" s="463"/>
      <c r="DY273" s="463"/>
      <c r="DZ273" s="463"/>
      <c r="EA273" s="463"/>
      <c r="EB273" s="463"/>
      <c r="EC273" s="463"/>
      <c r="ED273" s="463"/>
      <c r="EE273" s="463"/>
      <c r="EF273" s="463"/>
      <c r="EG273" s="463" t="s">
        <v>152</v>
      </c>
      <c r="EH273" s="463" t="s">
        <v>152</v>
      </c>
      <c r="EI273" s="463">
        <f t="shared" si="1133"/>
        <v>169</v>
      </c>
      <c r="EJ273" s="446"/>
      <c r="EK273" s="446"/>
      <c r="EL273" s="446"/>
      <c r="EM273" s="446"/>
      <c r="EN273" s="446"/>
      <c r="EO273" s="446"/>
      <c r="EP273" s="446"/>
      <c r="EQ273" s="446"/>
      <c r="ER273" s="446"/>
      <c r="ES273" s="446"/>
      <c r="ET273" s="446"/>
      <c r="EU273" s="446"/>
      <c r="EV273" s="446"/>
      <c r="EW273" s="446"/>
      <c r="EX273" s="446"/>
      <c r="EY273" s="446"/>
      <c r="EZ273" s="447"/>
      <c r="FA273" s="446">
        <f t="shared" si="1062"/>
        <v>9</v>
      </c>
      <c r="FB273" s="417">
        <f t="shared" si="1078"/>
        <v>2021</v>
      </c>
      <c r="FC273" s="448">
        <f t="shared" si="1079"/>
        <v>44440</v>
      </c>
      <c r="FD273" s="449">
        <f t="shared" si="1063"/>
        <v>30</v>
      </c>
      <c r="FE273" s="450"/>
      <c r="FF273" s="451">
        <f t="shared" si="1098"/>
        <v>0.58104961490238227</v>
      </c>
      <c r="FG273" s="450"/>
      <c r="FH273" s="452">
        <f t="shared" si="1144"/>
        <v>1.909856393102255</v>
      </c>
      <c r="FI273" s="452">
        <f t="shared" si="1145"/>
        <v>1.3975431109060499</v>
      </c>
      <c r="FJ273" s="452">
        <f t="shared" si="1146"/>
        <v>1.9001376778338688</v>
      </c>
      <c r="FK273" s="452">
        <f t="shared" si="1147"/>
        <v>1.4271684258834327</v>
      </c>
      <c r="FL273" s="452">
        <f t="shared" si="1148"/>
        <v>1.3593508942346151</v>
      </c>
      <c r="FM273" s="452">
        <f t="shared" si="1149"/>
        <v>1.055345408833781</v>
      </c>
      <c r="FN273" s="452">
        <f t="shared" si="1150"/>
        <v>1.8967636728549924</v>
      </c>
      <c r="FO273" s="452">
        <f t="shared" si="1151"/>
        <v>1.059332664325138</v>
      </c>
      <c r="FP273" s="452">
        <f t="shared" si="1152"/>
        <v>2.6798528058877644</v>
      </c>
      <c r="FQ273" s="452">
        <f t="shared" si="1153"/>
        <v>1.0377184912603497</v>
      </c>
      <c r="FR273" s="453"/>
      <c r="FS273" s="446">
        <f t="shared" si="1162"/>
        <v>178742</v>
      </c>
      <c r="FT273" s="446">
        <f t="shared" si="1162"/>
        <v>10706566</v>
      </c>
      <c r="FU273" s="446">
        <f t="shared" si="1162"/>
        <v>18249239</v>
      </c>
      <c r="FV273" s="446">
        <f t="shared" si="1162"/>
        <v>40117139</v>
      </c>
      <c r="FW273" s="446">
        <f t="shared" si="1162"/>
        <v>15779432</v>
      </c>
      <c r="FX273" s="446">
        <f t="shared" si="1162"/>
        <v>17727038</v>
      </c>
      <c r="FY273" s="446">
        <f t="shared" si="1162"/>
        <v>458943221</v>
      </c>
      <c r="FZ273" s="446">
        <f t="shared" si="1162"/>
        <v>570304252</v>
      </c>
      <c r="GA273" s="446">
        <f t="shared" si="1162"/>
        <v>26245824</v>
      </c>
      <c r="GB273" s="446"/>
      <c r="GC273" s="446"/>
      <c r="GD273" s="446">
        <f t="shared" si="1173"/>
        <v>171882</v>
      </c>
      <c r="GE273" s="446">
        <f t="shared" si="1173"/>
        <v>84741</v>
      </c>
      <c r="GF273" s="446">
        <f t="shared" si="1173"/>
        <v>15526644</v>
      </c>
      <c r="GG273" s="446">
        <f t="shared" si="1173"/>
        <v>23652113</v>
      </c>
      <c r="GH273" s="446">
        <f t="shared" si="1173"/>
        <v>13677710</v>
      </c>
      <c r="GI273" s="446">
        <f t="shared" si="1173"/>
        <v>421938038</v>
      </c>
      <c r="GJ273" s="446">
        <f t="shared" si="1173"/>
        <v>42221113</v>
      </c>
      <c r="GK273" s="446">
        <f t="shared" si="1173"/>
        <v>19017702</v>
      </c>
      <c r="GL273" s="446">
        <f t="shared" si="1173"/>
        <v>69399332</v>
      </c>
      <c r="GM273" s="446">
        <f t="shared" si="1173"/>
        <v>9766376</v>
      </c>
      <c r="GN273" s="446">
        <f t="shared" si="1100"/>
        <v>664536</v>
      </c>
      <c r="GO273" s="446">
        <f t="shared" si="1174"/>
        <v>371155</v>
      </c>
      <c r="GP273" s="446">
        <f t="shared" si="1174"/>
        <v>1140120</v>
      </c>
      <c r="GQ273" s="446">
        <f t="shared" si="1174"/>
        <v>0</v>
      </c>
      <c r="GR273" s="446"/>
      <c r="GS273" s="446"/>
      <c r="GT273" s="446"/>
      <c r="GU273" s="446"/>
      <c r="GV273" s="416"/>
      <c r="GW273" s="402"/>
      <c r="GX273" s="402"/>
      <c r="GY273" s="402"/>
      <c r="GZ273" s="402"/>
      <c r="HA273" s="402"/>
    </row>
    <row r="274" spans="1:209" ht="10.5" customHeight="1" x14ac:dyDescent="0.2">
      <c r="A274" s="417" t="str">
        <f t="shared" si="1019"/>
        <v>2021-22OCTOBERY60</v>
      </c>
      <c r="B274" s="458" t="str">
        <f t="shared" si="1076"/>
        <v>2021-22</v>
      </c>
      <c r="C274" s="402" t="s">
        <v>643</v>
      </c>
      <c r="D274" s="458" t="str">
        <f t="shared" si="1175"/>
        <v>Y60</v>
      </c>
      <c r="E274" s="458" t="str">
        <f t="shared" si="1175"/>
        <v>Midlands</v>
      </c>
      <c r="F274" s="458" t="str">
        <f t="shared" si="1020"/>
        <v>Y60</v>
      </c>
      <c r="H274" s="463">
        <f t="shared" si="1156"/>
        <v>273693</v>
      </c>
      <c r="I274" s="463">
        <f t="shared" si="1156"/>
        <v>221804</v>
      </c>
      <c r="J274" s="463">
        <f t="shared" si="1156"/>
        <v>3789663</v>
      </c>
      <c r="K274" s="463">
        <f t="shared" si="1022"/>
        <v>17</v>
      </c>
      <c r="L274" s="463">
        <f t="shared" si="1023"/>
        <v>1</v>
      </c>
      <c r="M274" s="463">
        <f t="shared" si="1024"/>
        <v>57</v>
      </c>
      <c r="N274" s="463">
        <f t="shared" si="1025"/>
        <v>89</v>
      </c>
      <c r="O274" s="463">
        <f t="shared" si="1026"/>
        <v>161</v>
      </c>
      <c r="P274" s="463">
        <f t="shared" ref="P274:Y283" si="1176">SUMIFS(P$443:P$10112,$B$443:$B$10112,$B274,$C$443:$C$10112,$C274,$D$443:$D$10112,$D274)</f>
        <v>569</v>
      </c>
      <c r="Q274" s="463">
        <f t="shared" si="1176"/>
        <v>2112</v>
      </c>
      <c r="R274" s="463">
        <f t="shared" si="1176"/>
        <v>664</v>
      </c>
      <c r="S274" s="463">
        <f t="shared" si="1176"/>
        <v>164924</v>
      </c>
      <c r="T274" s="463">
        <f t="shared" si="1176"/>
        <v>18968</v>
      </c>
      <c r="U274" s="463">
        <f t="shared" si="1176"/>
        <v>11983</v>
      </c>
      <c r="V274" s="463">
        <f t="shared" si="1176"/>
        <v>93277</v>
      </c>
      <c r="W274" s="463">
        <f t="shared" si="1176"/>
        <v>20944</v>
      </c>
      <c r="X274" s="463">
        <f t="shared" si="1176"/>
        <v>701</v>
      </c>
      <c r="Y274" s="463">
        <f t="shared" si="1176"/>
        <v>10005123</v>
      </c>
      <c r="Z274" s="463">
        <f t="shared" si="1028"/>
        <v>527</v>
      </c>
      <c r="AA274" s="463">
        <f t="shared" si="1029"/>
        <v>937</v>
      </c>
      <c r="AB274" s="463">
        <f t="shared" si="1140"/>
        <v>9250868</v>
      </c>
      <c r="AC274" s="463">
        <f t="shared" si="1031"/>
        <v>772</v>
      </c>
      <c r="AD274" s="463">
        <f t="shared" si="1032"/>
        <v>1551</v>
      </c>
      <c r="AE274" s="463">
        <f t="shared" si="1141"/>
        <v>291392897</v>
      </c>
      <c r="AF274" s="463">
        <f t="shared" si="1034"/>
        <v>3124</v>
      </c>
      <c r="AG274" s="463">
        <f t="shared" si="1035"/>
        <v>6930</v>
      </c>
      <c r="AH274" s="463">
        <f t="shared" si="1142"/>
        <v>301698786</v>
      </c>
      <c r="AI274" s="463">
        <f t="shared" si="1037"/>
        <v>14405</v>
      </c>
      <c r="AJ274" s="463">
        <f t="shared" si="1038"/>
        <v>35526</v>
      </c>
      <c r="AK274" s="463">
        <f t="shared" si="1143"/>
        <v>11404047</v>
      </c>
      <c r="AL274" s="463">
        <f t="shared" si="1040"/>
        <v>16268</v>
      </c>
      <c r="AM274" s="463">
        <f t="shared" si="1041"/>
        <v>35510</v>
      </c>
      <c r="AN274" s="463"/>
      <c r="AO274" s="463"/>
      <c r="AP274" s="463"/>
      <c r="AQ274" s="463"/>
      <c r="AR274" s="463"/>
      <c r="AS274" s="463"/>
      <c r="AT274" s="463">
        <f t="shared" ref="AT274:AZ283" si="1177">SUMIFS(AT$443:AT$10112,$B$443:$B$10112,$B274,$C$443:$C$10112,$C274,$D$443:$D$10112,$D274)</f>
        <v>24440</v>
      </c>
      <c r="AU274" s="463">
        <f t="shared" si="1177"/>
        <v>4463</v>
      </c>
      <c r="AV274" s="463">
        <f t="shared" si="1177"/>
        <v>6302</v>
      </c>
      <c r="AW274" s="463">
        <f t="shared" si="1177"/>
        <v>3626</v>
      </c>
      <c r="AX274" s="463">
        <f t="shared" si="1177"/>
        <v>5411</v>
      </c>
      <c r="AY274" s="463">
        <f t="shared" si="1177"/>
        <v>8264</v>
      </c>
      <c r="AZ274" s="463">
        <f t="shared" si="1177"/>
        <v>5808</v>
      </c>
      <c r="BA274" s="463"/>
      <c r="BB274" s="463"/>
      <c r="BC274" s="463"/>
      <c r="BD274" s="463"/>
      <c r="BE274" s="463"/>
      <c r="BF274" s="463"/>
      <c r="BG274" s="463"/>
      <c r="BH274" s="463"/>
      <c r="BI274" s="463">
        <f t="shared" ref="BI274:BV283" si="1178">SUMIFS(BI$443:BI$10112,$B$443:$B$10112,$B274,$C$443:$C$10112,$C274,$D$443:$D$10112,$D274)</f>
        <v>80235</v>
      </c>
      <c r="BJ274" s="463">
        <f t="shared" si="1178"/>
        <v>8940</v>
      </c>
      <c r="BK274" s="463">
        <f t="shared" si="1178"/>
        <v>51309</v>
      </c>
      <c r="BL274" s="463">
        <f t="shared" si="1178"/>
        <v>140484</v>
      </c>
      <c r="BM274" s="463">
        <f t="shared" si="1178"/>
        <v>36339</v>
      </c>
      <c r="BN274" s="463">
        <f t="shared" si="1178"/>
        <v>26547</v>
      </c>
      <c r="BO274" s="463">
        <f t="shared" si="1178"/>
        <v>22812</v>
      </c>
      <c r="BP274" s="463">
        <f t="shared" si="1178"/>
        <v>17039</v>
      </c>
      <c r="BQ274" s="463">
        <f t="shared" si="1178"/>
        <v>127574</v>
      </c>
      <c r="BR274" s="463">
        <f t="shared" si="1178"/>
        <v>98484</v>
      </c>
      <c r="BS274" s="463">
        <f t="shared" si="1178"/>
        <v>38271</v>
      </c>
      <c r="BT274" s="463">
        <f t="shared" si="1178"/>
        <v>22241</v>
      </c>
      <c r="BU274" s="463">
        <f t="shared" si="1178"/>
        <v>1678</v>
      </c>
      <c r="BV274" s="463">
        <f t="shared" si="1178"/>
        <v>703</v>
      </c>
      <c r="BW274" s="463">
        <f t="shared" si="1163"/>
        <v>175</v>
      </c>
      <c r="BX274" s="463">
        <f t="shared" si="1163"/>
        <v>109018</v>
      </c>
      <c r="BY274" s="463">
        <f t="shared" si="1103"/>
        <v>623</v>
      </c>
      <c r="BZ274" s="463">
        <f t="shared" si="1104"/>
        <v>1032</v>
      </c>
      <c r="CA274" s="463">
        <f t="shared" si="1164"/>
        <v>133</v>
      </c>
      <c r="CB274" s="463">
        <f t="shared" si="1164"/>
        <v>78290</v>
      </c>
      <c r="CC274" s="463">
        <f t="shared" si="1106"/>
        <v>589</v>
      </c>
      <c r="CD274" s="463">
        <f t="shared" si="1107"/>
        <v>1073</v>
      </c>
      <c r="CE274" s="463">
        <f t="shared" si="1165"/>
        <v>18660</v>
      </c>
      <c r="CF274" s="463">
        <f t="shared" si="1165"/>
        <v>9817815</v>
      </c>
      <c r="CG274" s="463">
        <f t="shared" si="1109"/>
        <v>526</v>
      </c>
      <c r="CH274" s="463">
        <f t="shared" si="1110"/>
        <v>932</v>
      </c>
      <c r="CI274" s="463">
        <f t="shared" si="1166"/>
        <v>6270</v>
      </c>
      <c r="CJ274" s="463">
        <f t="shared" si="1166"/>
        <v>18301225</v>
      </c>
      <c r="CK274" s="463">
        <f t="shared" si="1112"/>
        <v>2919</v>
      </c>
      <c r="CL274" s="463">
        <f t="shared" si="1113"/>
        <v>6467</v>
      </c>
      <c r="CM274" s="463">
        <f t="shared" si="1167"/>
        <v>2108</v>
      </c>
      <c r="CN274" s="463">
        <f t="shared" si="1167"/>
        <v>7487561</v>
      </c>
      <c r="CO274" s="463">
        <f t="shared" si="1115"/>
        <v>3552</v>
      </c>
      <c r="CP274" s="463">
        <f t="shared" si="1116"/>
        <v>8206</v>
      </c>
      <c r="CQ274" s="463">
        <f t="shared" si="1168"/>
        <v>84899</v>
      </c>
      <c r="CR274" s="463">
        <f t="shared" si="1168"/>
        <v>265604111</v>
      </c>
      <c r="CS274" s="463">
        <f t="shared" si="1118"/>
        <v>3128</v>
      </c>
      <c r="CT274" s="463">
        <f t="shared" si="1119"/>
        <v>6939</v>
      </c>
      <c r="CU274" s="463">
        <f t="shared" si="1169"/>
        <v>1543</v>
      </c>
      <c r="CV274" s="463">
        <f t="shared" si="1169"/>
        <v>20125530</v>
      </c>
      <c r="CW274" s="463">
        <f t="shared" si="1121"/>
        <v>13043</v>
      </c>
      <c r="CX274" s="463">
        <f t="shared" si="1122"/>
        <v>29461</v>
      </c>
      <c r="CY274" s="463">
        <f t="shared" si="1170"/>
        <v>588</v>
      </c>
      <c r="CZ274" s="463">
        <f t="shared" si="1170"/>
        <v>8608070</v>
      </c>
      <c r="DA274" s="463">
        <f t="shared" si="1124"/>
        <v>14640</v>
      </c>
      <c r="DB274" s="463">
        <f t="shared" si="1125"/>
        <v>35713</v>
      </c>
      <c r="DC274" s="463">
        <f t="shared" si="1171"/>
        <v>3391</v>
      </c>
      <c r="DD274" s="463">
        <f t="shared" si="1171"/>
        <v>45392070</v>
      </c>
      <c r="DE274" s="463">
        <f t="shared" si="1127"/>
        <v>13386</v>
      </c>
      <c r="DF274" s="463">
        <f t="shared" si="1128"/>
        <v>28579</v>
      </c>
      <c r="DG274" s="463">
        <f t="shared" si="1172"/>
        <v>253</v>
      </c>
      <c r="DH274" s="463">
        <f t="shared" si="1172"/>
        <v>4455361</v>
      </c>
      <c r="DI274" s="463">
        <f t="shared" si="1130"/>
        <v>17610</v>
      </c>
      <c r="DJ274" s="463">
        <f t="shared" si="1131"/>
        <v>46691</v>
      </c>
      <c r="DK274" s="463">
        <f t="shared" si="1132"/>
        <v>850</v>
      </c>
      <c r="DL274" s="463">
        <f t="shared" si="1091"/>
        <v>267604</v>
      </c>
      <c r="DM274" s="463">
        <f t="shared" si="1045"/>
        <v>315</v>
      </c>
      <c r="DN274" s="463">
        <f t="shared" si="1046"/>
        <v>566</v>
      </c>
      <c r="DO274" s="463">
        <f t="shared" si="1160"/>
        <v>10570</v>
      </c>
      <c r="DP274" s="463">
        <f t="shared" si="1160"/>
        <v>526104</v>
      </c>
      <c r="DQ274" s="463">
        <f t="shared" si="1048"/>
        <v>50</v>
      </c>
      <c r="DR274" s="463">
        <f t="shared" si="1049"/>
        <v>106</v>
      </c>
      <c r="DS274" s="463">
        <f t="shared" si="1161"/>
        <v>178</v>
      </c>
      <c r="DT274" s="463">
        <f t="shared" si="1161"/>
        <v>449175</v>
      </c>
      <c r="DU274" s="463">
        <f t="shared" si="1094"/>
        <v>2523</v>
      </c>
      <c r="DV274" s="463">
        <f t="shared" si="1095"/>
        <v>5465</v>
      </c>
      <c r="DW274" s="463">
        <f t="shared" si="1096"/>
        <v>152</v>
      </c>
      <c r="DX274" s="463"/>
      <c r="DY274" s="463"/>
      <c r="DZ274" s="463"/>
      <c r="EA274" s="463"/>
      <c r="EB274" s="463"/>
      <c r="EC274" s="463"/>
      <c r="ED274" s="463"/>
      <c r="EE274" s="463"/>
      <c r="EF274" s="463"/>
      <c r="EG274" s="463" t="s">
        <v>152</v>
      </c>
      <c r="EH274" s="463" t="s">
        <v>152</v>
      </c>
      <c r="EI274" s="463">
        <f t="shared" si="1133"/>
        <v>142</v>
      </c>
      <c r="EJ274" s="446"/>
      <c r="EK274" s="446"/>
      <c r="EL274" s="446"/>
      <c r="EM274" s="446"/>
      <c r="EN274" s="446"/>
      <c r="EO274" s="446"/>
      <c r="EP274" s="446"/>
      <c r="EQ274" s="446"/>
      <c r="ER274" s="446"/>
      <c r="ES274" s="446"/>
      <c r="ET274" s="446"/>
      <c r="EU274" s="446"/>
      <c r="EV274" s="446"/>
      <c r="EW274" s="446"/>
      <c r="EX274" s="446"/>
      <c r="EY274" s="446"/>
      <c r="EZ274" s="447"/>
      <c r="FA274" s="446">
        <f t="shared" si="1062"/>
        <v>10</v>
      </c>
      <c r="FB274" s="417">
        <f t="shared" si="1078"/>
        <v>2021</v>
      </c>
      <c r="FC274" s="448">
        <f t="shared" si="1079"/>
        <v>44470</v>
      </c>
      <c r="FD274" s="449">
        <f t="shared" si="1063"/>
        <v>31</v>
      </c>
      <c r="FE274" s="450"/>
      <c r="FF274" s="451">
        <f t="shared" si="1098"/>
        <v>0.57448774389912494</v>
      </c>
      <c r="FG274" s="450"/>
      <c r="FH274" s="452">
        <f t="shared" si="1144"/>
        <v>1.9158055672711936</v>
      </c>
      <c r="FI274" s="452">
        <f t="shared" si="1145"/>
        <v>1.3995676929565584</v>
      </c>
      <c r="FJ274" s="452">
        <f t="shared" si="1146"/>
        <v>1.9036969039472587</v>
      </c>
      <c r="FK274" s="452">
        <f t="shared" si="1147"/>
        <v>1.4219310690144371</v>
      </c>
      <c r="FL274" s="452">
        <f t="shared" si="1148"/>
        <v>1.3676897841911726</v>
      </c>
      <c r="FM274" s="452">
        <f t="shared" si="1149"/>
        <v>1.0558229788693889</v>
      </c>
      <c r="FN274" s="452">
        <f t="shared" si="1150"/>
        <v>1.8273013750954927</v>
      </c>
      <c r="FO274" s="452">
        <f t="shared" si="1151"/>
        <v>1.0619270435446906</v>
      </c>
      <c r="FP274" s="452">
        <f t="shared" si="1152"/>
        <v>2.3937232524964336</v>
      </c>
      <c r="FQ274" s="452">
        <f t="shared" si="1153"/>
        <v>1.0028530670470757</v>
      </c>
      <c r="FR274" s="453"/>
      <c r="FS274" s="446">
        <f t="shared" ref="FS274:GA283" si="1179">SUMIFS(FS$443:FS$10112,$B$443:$B$10112,$B274,$C$443:$C$10112,$C274,$D$443:$D$10112,$D274)</f>
        <v>187530</v>
      </c>
      <c r="FT274" s="446">
        <f t="shared" si="1179"/>
        <v>12746891</v>
      </c>
      <c r="FU274" s="446">
        <f t="shared" si="1179"/>
        <v>19824551</v>
      </c>
      <c r="FV274" s="446">
        <f t="shared" si="1179"/>
        <v>35763360</v>
      </c>
      <c r="FW274" s="446">
        <f t="shared" si="1179"/>
        <v>17767968</v>
      </c>
      <c r="FX274" s="446">
        <f t="shared" si="1179"/>
        <v>18590283</v>
      </c>
      <c r="FY274" s="446">
        <f t="shared" si="1179"/>
        <v>646395077</v>
      </c>
      <c r="FZ274" s="446">
        <f t="shared" si="1179"/>
        <v>744061472</v>
      </c>
      <c r="GA274" s="446">
        <f t="shared" si="1179"/>
        <v>24892733</v>
      </c>
      <c r="GB274" s="446"/>
      <c r="GC274" s="446"/>
      <c r="GD274" s="446">
        <f t="shared" si="1173"/>
        <v>180600</v>
      </c>
      <c r="GE274" s="446">
        <f t="shared" si="1173"/>
        <v>142645</v>
      </c>
      <c r="GF274" s="446">
        <f t="shared" si="1173"/>
        <v>17389920</v>
      </c>
      <c r="GG274" s="446">
        <f t="shared" si="1173"/>
        <v>40548267</v>
      </c>
      <c r="GH274" s="446">
        <f t="shared" si="1173"/>
        <v>17298528</v>
      </c>
      <c r="GI274" s="446">
        <f t="shared" si="1173"/>
        <v>589092237</v>
      </c>
      <c r="GJ274" s="446">
        <f t="shared" si="1173"/>
        <v>45458323</v>
      </c>
      <c r="GK274" s="446">
        <f t="shared" si="1173"/>
        <v>20999307</v>
      </c>
      <c r="GL274" s="446">
        <f t="shared" si="1173"/>
        <v>96911035</v>
      </c>
      <c r="GM274" s="446">
        <f t="shared" si="1173"/>
        <v>11812708</v>
      </c>
      <c r="GN274" s="446">
        <f t="shared" si="1100"/>
        <v>972809</v>
      </c>
      <c r="GO274" s="446">
        <f t="shared" si="1174"/>
        <v>480968</v>
      </c>
      <c r="GP274" s="446">
        <f t="shared" si="1174"/>
        <v>1123404</v>
      </c>
      <c r="GQ274" s="446">
        <f t="shared" si="1174"/>
        <v>0</v>
      </c>
      <c r="GR274" s="446"/>
      <c r="GS274" s="446"/>
      <c r="GT274" s="446"/>
      <c r="GU274" s="446"/>
      <c r="GV274" s="416"/>
      <c r="GW274" s="402"/>
      <c r="GX274" s="402"/>
      <c r="GY274" s="402"/>
      <c r="GZ274" s="402"/>
      <c r="HA274" s="402"/>
    </row>
    <row r="275" spans="1:209" ht="10.5" customHeight="1" x14ac:dyDescent="0.2">
      <c r="A275" s="417" t="str">
        <f t="shared" si="1019"/>
        <v>2021-22NOVEMBERY60</v>
      </c>
      <c r="B275" s="458" t="str">
        <f t="shared" si="1076"/>
        <v>2021-22</v>
      </c>
      <c r="C275" s="402" t="s">
        <v>647</v>
      </c>
      <c r="D275" s="458" t="str">
        <f t="shared" si="1175"/>
        <v>Y60</v>
      </c>
      <c r="E275" s="458" t="str">
        <f t="shared" si="1175"/>
        <v>Midlands</v>
      </c>
      <c r="F275" s="458" t="str">
        <f t="shared" si="1020"/>
        <v>Y60</v>
      </c>
      <c r="H275" s="463">
        <f t="shared" si="1156"/>
        <v>244377</v>
      </c>
      <c r="I275" s="463">
        <f t="shared" si="1156"/>
        <v>194513</v>
      </c>
      <c r="J275" s="463">
        <f t="shared" si="1156"/>
        <v>3323678</v>
      </c>
      <c r="K275" s="463">
        <f t="shared" si="1022"/>
        <v>17</v>
      </c>
      <c r="L275" s="463">
        <f t="shared" si="1023"/>
        <v>2</v>
      </c>
      <c r="M275" s="463">
        <f t="shared" si="1024"/>
        <v>58</v>
      </c>
      <c r="N275" s="463">
        <f t="shared" si="1025"/>
        <v>91</v>
      </c>
      <c r="O275" s="463">
        <f t="shared" si="1026"/>
        <v>160</v>
      </c>
      <c r="P275" s="463">
        <f t="shared" si="1176"/>
        <v>475</v>
      </c>
      <c r="Q275" s="463">
        <f t="shared" si="1176"/>
        <v>2047</v>
      </c>
      <c r="R275" s="463">
        <f t="shared" si="1176"/>
        <v>728</v>
      </c>
      <c r="S275" s="463">
        <f t="shared" si="1176"/>
        <v>156890</v>
      </c>
      <c r="T275" s="463">
        <f t="shared" si="1176"/>
        <v>17716</v>
      </c>
      <c r="U275" s="463">
        <f t="shared" si="1176"/>
        <v>11164</v>
      </c>
      <c r="V275" s="463">
        <f t="shared" si="1176"/>
        <v>89085</v>
      </c>
      <c r="W275" s="463">
        <f t="shared" si="1176"/>
        <v>20469</v>
      </c>
      <c r="X275" s="463">
        <f t="shared" si="1176"/>
        <v>697</v>
      </c>
      <c r="Y275" s="463">
        <f t="shared" si="1176"/>
        <v>9264673</v>
      </c>
      <c r="Z275" s="463">
        <f t="shared" si="1028"/>
        <v>523</v>
      </c>
      <c r="AA275" s="463">
        <f t="shared" si="1029"/>
        <v>920</v>
      </c>
      <c r="AB275" s="463">
        <f t="shared" si="1140"/>
        <v>8660856</v>
      </c>
      <c r="AC275" s="463">
        <f t="shared" si="1031"/>
        <v>776</v>
      </c>
      <c r="AD275" s="463">
        <f t="shared" si="1032"/>
        <v>1630</v>
      </c>
      <c r="AE275" s="463">
        <f t="shared" si="1141"/>
        <v>247587426</v>
      </c>
      <c r="AF275" s="463">
        <f t="shared" si="1034"/>
        <v>2779</v>
      </c>
      <c r="AG275" s="463">
        <f t="shared" si="1035"/>
        <v>6140</v>
      </c>
      <c r="AH275" s="463">
        <f t="shared" si="1142"/>
        <v>242969576</v>
      </c>
      <c r="AI275" s="463">
        <f t="shared" si="1037"/>
        <v>11870</v>
      </c>
      <c r="AJ275" s="463">
        <f t="shared" si="1038"/>
        <v>30030</v>
      </c>
      <c r="AK275" s="463">
        <f t="shared" si="1143"/>
        <v>10322217</v>
      </c>
      <c r="AL275" s="463">
        <f t="shared" si="1040"/>
        <v>14809</v>
      </c>
      <c r="AM275" s="463">
        <f t="shared" si="1041"/>
        <v>37581</v>
      </c>
      <c r="AN275" s="463"/>
      <c r="AO275" s="463"/>
      <c r="AP275" s="463"/>
      <c r="AQ275" s="463"/>
      <c r="AR275" s="463"/>
      <c r="AS275" s="463"/>
      <c r="AT275" s="463">
        <f t="shared" si="1177"/>
        <v>22394</v>
      </c>
      <c r="AU275" s="463">
        <f t="shared" si="1177"/>
        <v>4186</v>
      </c>
      <c r="AV275" s="463">
        <f t="shared" si="1177"/>
        <v>5976</v>
      </c>
      <c r="AW275" s="463">
        <f t="shared" si="1177"/>
        <v>3758</v>
      </c>
      <c r="AX275" s="463">
        <f t="shared" si="1177"/>
        <v>4624</v>
      </c>
      <c r="AY275" s="463">
        <f t="shared" si="1177"/>
        <v>7608</v>
      </c>
      <c r="AZ275" s="463">
        <f t="shared" si="1177"/>
        <v>6054</v>
      </c>
      <c r="BA275" s="463"/>
      <c r="BB275" s="463"/>
      <c r="BC275" s="463"/>
      <c r="BD275" s="463"/>
      <c r="BE275" s="463"/>
      <c r="BF275" s="463"/>
      <c r="BG275" s="463"/>
      <c r="BH275" s="463"/>
      <c r="BI275" s="463">
        <f t="shared" si="1178"/>
        <v>76568</v>
      </c>
      <c r="BJ275" s="463">
        <f t="shared" si="1178"/>
        <v>8959</v>
      </c>
      <c r="BK275" s="463">
        <f t="shared" si="1178"/>
        <v>48969</v>
      </c>
      <c r="BL275" s="463">
        <f t="shared" si="1178"/>
        <v>134496</v>
      </c>
      <c r="BM275" s="463">
        <f t="shared" si="1178"/>
        <v>34048</v>
      </c>
      <c r="BN275" s="463">
        <f t="shared" si="1178"/>
        <v>24888</v>
      </c>
      <c r="BO275" s="463">
        <f t="shared" si="1178"/>
        <v>21283</v>
      </c>
      <c r="BP275" s="463">
        <f t="shared" si="1178"/>
        <v>15926</v>
      </c>
      <c r="BQ275" s="463">
        <f t="shared" si="1178"/>
        <v>121116</v>
      </c>
      <c r="BR275" s="463">
        <f t="shared" si="1178"/>
        <v>93829</v>
      </c>
      <c r="BS275" s="463">
        <f t="shared" si="1178"/>
        <v>38635</v>
      </c>
      <c r="BT275" s="463">
        <f t="shared" si="1178"/>
        <v>21578</v>
      </c>
      <c r="BU275" s="463">
        <f t="shared" si="1178"/>
        <v>1711</v>
      </c>
      <c r="BV275" s="463">
        <f t="shared" si="1178"/>
        <v>706</v>
      </c>
      <c r="BW275" s="463">
        <f t="shared" si="1163"/>
        <v>160</v>
      </c>
      <c r="BX275" s="463">
        <f t="shared" si="1163"/>
        <v>88465</v>
      </c>
      <c r="BY275" s="463">
        <f t="shared" si="1103"/>
        <v>553</v>
      </c>
      <c r="BZ275" s="463">
        <f t="shared" si="1104"/>
        <v>957</v>
      </c>
      <c r="CA275" s="463">
        <f t="shared" si="1164"/>
        <v>116</v>
      </c>
      <c r="CB275" s="463">
        <f t="shared" si="1164"/>
        <v>67050</v>
      </c>
      <c r="CC275" s="463">
        <f t="shared" si="1106"/>
        <v>578</v>
      </c>
      <c r="CD275" s="463">
        <f t="shared" si="1107"/>
        <v>1085</v>
      </c>
      <c r="CE275" s="463">
        <f t="shared" si="1165"/>
        <v>17440</v>
      </c>
      <c r="CF275" s="463">
        <f t="shared" si="1165"/>
        <v>9109158</v>
      </c>
      <c r="CG275" s="463">
        <f t="shared" si="1109"/>
        <v>522</v>
      </c>
      <c r="CH275" s="463">
        <f t="shared" si="1110"/>
        <v>919</v>
      </c>
      <c r="CI275" s="463">
        <f t="shared" si="1166"/>
        <v>5977</v>
      </c>
      <c r="CJ275" s="463">
        <f t="shared" si="1166"/>
        <v>15014651</v>
      </c>
      <c r="CK275" s="463">
        <f t="shared" si="1112"/>
        <v>2512</v>
      </c>
      <c r="CL275" s="463">
        <f t="shared" si="1113"/>
        <v>5487</v>
      </c>
      <c r="CM275" s="463">
        <f t="shared" si="1167"/>
        <v>2089</v>
      </c>
      <c r="CN275" s="463">
        <f t="shared" si="1167"/>
        <v>6308371</v>
      </c>
      <c r="CO275" s="463">
        <f t="shared" si="1115"/>
        <v>3020</v>
      </c>
      <c r="CP275" s="463">
        <f t="shared" si="1116"/>
        <v>7148</v>
      </c>
      <c r="CQ275" s="463">
        <f t="shared" si="1168"/>
        <v>81019</v>
      </c>
      <c r="CR275" s="463">
        <f t="shared" si="1168"/>
        <v>226264404</v>
      </c>
      <c r="CS275" s="463">
        <f t="shared" si="1118"/>
        <v>2793</v>
      </c>
      <c r="CT275" s="463">
        <f t="shared" si="1119"/>
        <v>6152</v>
      </c>
      <c r="CU275" s="463">
        <f t="shared" si="1169"/>
        <v>1420</v>
      </c>
      <c r="CV275" s="463">
        <f t="shared" si="1169"/>
        <v>17793662</v>
      </c>
      <c r="CW275" s="463">
        <f t="shared" si="1121"/>
        <v>12531</v>
      </c>
      <c r="CX275" s="463">
        <f t="shared" si="1122"/>
        <v>29521</v>
      </c>
      <c r="CY275" s="463">
        <f t="shared" si="1170"/>
        <v>545</v>
      </c>
      <c r="CZ275" s="463">
        <f t="shared" si="1170"/>
        <v>7651735</v>
      </c>
      <c r="DA275" s="463">
        <f t="shared" si="1124"/>
        <v>14040</v>
      </c>
      <c r="DB275" s="463">
        <f t="shared" si="1125"/>
        <v>40121</v>
      </c>
      <c r="DC275" s="463">
        <f t="shared" si="1171"/>
        <v>3456</v>
      </c>
      <c r="DD275" s="463">
        <f t="shared" si="1171"/>
        <v>41730310</v>
      </c>
      <c r="DE275" s="463">
        <f t="shared" si="1127"/>
        <v>12075</v>
      </c>
      <c r="DF275" s="463">
        <f t="shared" si="1128"/>
        <v>24480</v>
      </c>
      <c r="DG275" s="463">
        <f t="shared" si="1172"/>
        <v>225</v>
      </c>
      <c r="DH275" s="463">
        <f t="shared" si="1172"/>
        <v>3492395</v>
      </c>
      <c r="DI275" s="463">
        <f t="shared" si="1130"/>
        <v>15522</v>
      </c>
      <c r="DJ275" s="463">
        <f t="shared" si="1131"/>
        <v>38843</v>
      </c>
      <c r="DK275" s="463">
        <f t="shared" si="1132"/>
        <v>885</v>
      </c>
      <c r="DL275" s="463">
        <f t="shared" si="1091"/>
        <v>272796</v>
      </c>
      <c r="DM275" s="463">
        <f t="shared" si="1045"/>
        <v>308</v>
      </c>
      <c r="DN275" s="463">
        <f t="shared" si="1046"/>
        <v>522</v>
      </c>
      <c r="DO275" s="463">
        <f t="shared" si="1160"/>
        <v>9760</v>
      </c>
      <c r="DP275" s="463">
        <f t="shared" si="1160"/>
        <v>485080</v>
      </c>
      <c r="DQ275" s="463">
        <f t="shared" si="1048"/>
        <v>50</v>
      </c>
      <c r="DR275" s="463">
        <f t="shared" si="1049"/>
        <v>102</v>
      </c>
      <c r="DS275" s="463">
        <f t="shared" si="1161"/>
        <v>188</v>
      </c>
      <c r="DT275" s="463">
        <f t="shared" si="1161"/>
        <v>455367</v>
      </c>
      <c r="DU275" s="463">
        <f t="shared" si="1094"/>
        <v>2422</v>
      </c>
      <c r="DV275" s="463">
        <f t="shared" si="1095"/>
        <v>5477</v>
      </c>
      <c r="DW275" s="463">
        <f t="shared" si="1096"/>
        <v>156</v>
      </c>
      <c r="DX275" s="463"/>
      <c r="DY275" s="463"/>
      <c r="DZ275" s="463"/>
      <c r="EA275" s="463"/>
      <c r="EB275" s="463"/>
      <c r="EC275" s="463"/>
      <c r="ED275" s="463"/>
      <c r="EE275" s="463"/>
      <c r="EF275" s="463"/>
      <c r="EG275" s="463" t="s">
        <v>152</v>
      </c>
      <c r="EH275" s="463" t="s">
        <v>152</v>
      </c>
      <c r="EI275" s="463">
        <f t="shared" si="1133"/>
        <v>134</v>
      </c>
      <c r="EJ275" s="446"/>
      <c r="EK275" s="446"/>
      <c r="EL275" s="446"/>
      <c r="EM275" s="446"/>
      <c r="EN275" s="446"/>
      <c r="EO275" s="446"/>
      <c r="EP275" s="446"/>
      <c r="EQ275" s="446"/>
      <c r="ER275" s="446"/>
      <c r="ES275" s="446"/>
      <c r="ET275" s="446"/>
      <c r="EU275" s="446"/>
      <c r="EV275" s="446"/>
      <c r="EW275" s="446"/>
      <c r="EX275" s="446"/>
      <c r="EY275" s="446"/>
      <c r="EZ275" s="447"/>
      <c r="FA275" s="446">
        <f t="shared" si="1062"/>
        <v>11</v>
      </c>
      <c r="FB275" s="417">
        <f t="shared" si="1078"/>
        <v>2021</v>
      </c>
      <c r="FC275" s="448">
        <f t="shared" si="1079"/>
        <v>44501</v>
      </c>
      <c r="FD275" s="449">
        <f t="shared" si="1063"/>
        <v>30</v>
      </c>
      <c r="FE275" s="450"/>
      <c r="FF275" s="451">
        <f t="shared" si="1098"/>
        <v>0.56609245403398878</v>
      </c>
      <c r="FG275" s="450"/>
      <c r="FH275" s="452">
        <f t="shared" si="1144"/>
        <v>1.9218785278843984</v>
      </c>
      <c r="FI275" s="452">
        <f t="shared" si="1145"/>
        <v>1.4048317904718899</v>
      </c>
      <c r="FJ275" s="452">
        <f t="shared" si="1146"/>
        <v>1.9063955571479756</v>
      </c>
      <c r="FK275" s="452">
        <f t="shared" si="1147"/>
        <v>1.426549623790756</v>
      </c>
      <c r="FL275" s="452">
        <f t="shared" si="1148"/>
        <v>1.35955548072066</v>
      </c>
      <c r="FM275" s="452">
        <f t="shared" si="1149"/>
        <v>1.0532525116461806</v>
      </c>
      <c r="FN275" s="452">
        <f t="shared" si="1150"/>
        <v>1.8874883970882799</v>
      </c>
      <c r="FO275" s="452">
        <f t="shared" si="1151"/>
        <v>1.0541794909375153</v>
      </c>
      <c r="FP275" s="452">
        <f t="shared" si="1152"/>
        <v>2.4548063127690098</v>
      </c>
      <c r="FQ275" s="452">
        <f t="shared" si="1153"/>
        <v>1.0129124820659972</v>
      </c>
      <c r="FR275" s="453"/>
      <c r="FS275" s="446">
        <f t="shared" si="1179"/>
        <v>389026</v>
      </c>
      <c r="FT275" s="446">
        <f t="shared" si="1179"/>
        <v>11227488</v>
      </c>
      <c r="FU275" s="446">
        <f t="shared" si="1179"/>
        <v>17638331</v>
      </c>
      <c r="FV275" s="446">
        <f t="shared" si="1179"/>
        <v>31214404</v>
      </c>
      <c r="FW275" s="446">
        <f t="shared" si="1179"/>
        <v>16293566</v>
      </c>
      <c r="FX275" s="446">
        <f t="shared" si="1179"/>
        <v>18192576</v>
      </c>
      <c r="FY275" s="446">
        <f t="shared" si="1179"/>
        <v>547001464</v>
      </c>
      <c r="FZ275" s="446">
        <f t="shared" si="1179"/>
        <v>614688652</v>
      </c>
      <c r="GA275" s="446">
        <f t="shared" si="1179"/>
        <v>26194088</v>
      </c>
      <c r="GB275" s="446"/>
      <c r="GC275" s="446"/>
      <c r="GD275" s="446">
        <f t="shared" si="1173"/>
        <v>153120</v>
      </c>
      <c r="GE275" s="446">
        <f t="shared" si="1173"/>
        <v>125845</v>
      </c>
      <c r="GF275" s="446">
        <f t="shared" si="1173"/>
        <v>16027354</v>
      </c>
      <c r="GG275" s="446">
        <f t="shared" si="1173"/>
        <v>32794822</v>
      </c>
      <c r="GH275" s="446">
        <f t="shared" si="1173"/>
        <v>14933207</v>
      </c>
      <c r="GI275" s="446">
        <f t="shared" si="1173"/>
        <v>498420792</v>
      </c>
      <c r="GJ275" s="446">
        <f t="shared" si="1173"/>
        <v>41919352</v>
      </c>
      <c r="GK275" s="446">
        <f t="shared" si="1173"/>
        <v>21866170</v>
      </c>
      <c r="GL275" s="446">
        <f t="shared" si="1173"/>
        <v>84603051</v>
      </c>
      <c r="GM275" s="446">
        <f t="shared" si="1173"/>
        <v>8739592</v>
      </c>
      <c r="GN275" s="446">
        <f t="shared" si="1100"/>
        <v>1029674</v>
      </c>
      <c r="GO275" s="446">
        <f t="shared" si="1174"/>
        <v>462036</v>
      </c>
      <c r="GP275" s="446">
        <f t="shared" si="1174"/>
        <v>999580</v>
      </c>
      <c r="GQ275" s="446">
        <f t="shared" si="1174"/>
        <v>0</v>
      </c>
      <c r="GR275" s="446"/>
      <c r="GS275" s="446"/>
      <c r="GT275" s="446"/>
      <c r="GU275" s="446"/>
      <c r="GV275" s="416"/>
      <c r="GW275" s="402"/>
      <c r="GX275" s="402"/>
      <c r="GY275" s="402"/>
      <c r="GZ275" s="402"/>
      <c r="HA275" s="402"/>
    </row>
    <row r="276" spans="1:209" ht="10.5" customHeight="1" x14ac:dyDescent="0.2">
      <c r="A276" s="417" t="str">
        <f t="shared" si="1019"/>
        <v>2021-22DECEMBERY60</v>
      </c>
      <c r="B276" s="458" t="str">
        <f t="shared" si="1076"/>
        <v>2021-22</v>
      </c>
      <c r="C276" s="402" t="s">
        <v>650</v>
      </c>
      <c r="D276" s="458" t="str">
        <f t="shared" si="1175"/>
        <v>Y60</v>
      </c>
      <c r="E276" s="458" t="str">
        <f t="shared" si="1175"/>
        <v>Midlands</v>
      </c>
      <c r="F276" s="458" t="str">
        <f t="shared" si="1020"/>
        <v>Y60</v>
      </c>
      <c r="H276" s="463">
        <f t="shared" si="1156"/>
        <v>253777</v>
      </c>
      <c r="I276" s="463">
        <f t="shared" si="1156"/>
        <v>202784</v>
      </c>
      <c r="J276" s="463">
        <f t="shared" si="1156"/>
        <v>2418420</v>
      </c>
      <c r="K276" s="463">
        <f t="shared" si="1022"/>
        <v>12</v>
      </c>
      <c r="L276" s="463">
        <f t="shared" si="1023"/>
        <v>2</v>
      </c>
      <c r="M276" s="463">
        <f t="shared" si="1024"/>
        <v>34</v>
      </c>
      <c r="N276" s="463">
        <f t="shared" si="1025"/>
        <v>63</v>
      </c>
      <c r="O276" s="463">
        <f t="shared" si="1026"/>
        <v>130</v>
      </c>
      <c r="P276" s="463">
        <f t="shared" si="1176"/>
        <v>457</v>
      </c>
      <c r="Q276" s="463">
        <f t="shared" si="1176"/>
        <v>2127</v>
      </c>
      <c r="R276" s="463">
        <f t="shared" si="1176"/>
        <v>769</v>
      </c>
      <c r="S276" s="463">
        <f t="shared" si="1176"/>
        <v>159649</v>
      </c>
      <c r="T276" s="463">
        <f t="shared" si="1176"/>
        <v>18384</v>
      </c>
      <c r="U276" s="463">
        <f t="shared" si="1176"/>
        <v>11513</v>
      </c>
      <c r="V276" s="463">
        <f t="shared" si="1176"/>
        <v>89444</v>
      </c>
      <c r="W276" s="463">
        <f t="shared" si="1176"/>
        <v>21763</v>
      </c>
      <c r="X276" s="463">
        <f t="shared" si="1176"/>
        <v>718</v>
      </c>
      <c r="Y276" s="463">
        <f t="shared" si="1176"/>
        <v>9496552</v>
      </c>
      <c r="Z276" s="463">
        <f t="shared" si="1028"/>
        <v>517</v>
      </c>
      <c r="AA276" s="463">
        <f t="shared" si="1029"/>
        <v>916</v>
      </c>
      <c r="AB276" s="463">
        <f t="shared" si="1140"/>
        <v>8719017</v>
      </c>
      <c r="AC276" s="463">
        <f t="shared" si="1031"/>
        <v>757</v>
      </c>
      <c r="AD276" s="463">
        <f t="shared" si="1032"/>
        <v>1555</v>
      </c>
      <c r="AE276" s="463">
        <f t="shared" si="1141"/>
        <v>276341825</v>
      </c>
      <c r="AF276" s="463">
        <f t="shared" si="1034"/>
        <v>3090</v>
      </c>
      <c r="AG276" s="463">
        <f t="shared" si="1035"/>
        <v>7082</v>
      </c>
      <c r="AH276" s="463">
        <f t="shared" si="1142"/>
        <v>249665578</v>
      </c>
      <c r="AI276" s="463">
        <f t="shared" si="1037"/>
        <v>11472</v>
      </c>
      <c r="AJ276" s="463">
        <f t="shared" si="1038"/>
        <v>30188</v>
      </c>
      <c r="AK276" s="463">
        <f t="shared" si="1143"/>
        <v>9418595</v>
      </c>
      <c r="AL276" s="463">
        <f t="shared" si="1040"/>
        <v>13118</v>
      </c>
      <c r="AM276" s="463">
        <f t="shared" si="1041"/>
        <v>33110</v>
      </c>
      <c r="AN276" s="463"/>
      <c r="AO276" s="463"/>
      <c r="AP276" s="463"/>
      <c r="AQ276" s="463"/>
      <c r="AR276" s="463"/>
      <c r="AS276" s="463"/>
      <c r="AT276" s="463">
        <f t="shared" si="1177"/>
        <v>22681</v>
      </c>
      <c r="AU276" s="463">
        <f t="shared" si="1177"/>
        <v>4009</v>
      </c>
      <c r="AV276" s="463">
        <f t="shared" si="1177"/>
        <v>5580</v>
      </c>
      <c r="AW276" s="463">
        <f t="shared" si="1177"/>
        <v>3328</v>
      </c>
      <c r="AX276" s="463">
        <f t="shared" si="1177"/>
        <v>4708</v>
      </c>
      <c r="AY276" s="463">
        <f t="shared" si="1177"/>
        <v>8384</v>
      </c>
      <c r="AZ276" s="463">
        <f t="shared" si="1177"/>
        <v>6532</v>
      </c>
      <c r="BA276" s="463"/>
      <c r="BB276" s="463"/>
      <c r="BC276" s="463"/>
      <c r="BD276" s="463"/>
      <c r="BE276" s="463"/>
      <c r="BF276" s="463"/>
      <c r="BG276" s="463"/>
      <c r="BH276" s="463"/>
      <c r="BI276" s="463">
        <f t="shared" si="1178"/>
        <v>76960</v>
      </c>
      <c r="BJ276" s="463">
        <f t="shared" si="1178"/>
        <v>8747</v>
      </c>
      <c r="BK276" s="463">
        <f t="shared" si="1178"/>
        <v>51261</v>
      </c>
      <c r="BL276" s="463">
        <f t="shared" si="1178"/>
        <v>136968</v>
      </c>
      <c r="BM276" s="463">
        <f t="shared" si="1178"/>
        <v>35440</v>
      </c>
      <c r="BN276" s="463">
        <f t="shared" si="1178"/>
        <v>25666</v>
      </c>
      <c r="BO276" s="463">
        <f t="shared" si="1178"/>
        <v>22092</v>
      </c>
      <c r="BP276" s="463">
        <f t="shared" si="1178"/>
        <v>16348</v>
      </c>
      <c r="BQ276" s="463">
        <f t="shared" si="1178"/>
        <v>122459</v>
      </c>
      <c r="BR276" s="463">
        <f t="shared" si="1178"/>
        <v>94399</v>
      </c>
      <c r="BS276" s="463">
        <f t="shared" si="1178"/>
        <v>39380</v>
      </c>
      <c r="BT276" s="463">
        <f t="shared" si="1178"/>
        <v>23141</v>
      </c>
      <c r="BU276" s="463">
        <f t="shared" si="1178"/>
        <v>1728</v>
      </c>
      <c r="BV276" s="463">
        <f t="shared" si="1178"/>
        <v>730</v>
      </c>
      <c r="BW276" s="463">
        <f t="shared" si="1163"/>
        <v>142</v>
      </c>
      <c r="BX276" s="463">
        <f t="shared" si="1163"/>
        <v>83281</v>
      </c>
      <c r="BY276" s="463">
        <f t="shared" si="1103"/>
        <v>586</v>
      </c>
      <c r="BZ276" s="463">
        <f t="shared" si="1104"/>
        <v>1059</v>
      </c>
      <c r="CA276" s="463">
        <f t="shared" si="1164"/>
        <v>108</v>
      </c>
      <c r="CB276" s="463">
        <f t="shared" si="1164"/>
        <v>67346</v>
      </c>
      <c r="CC276" s="463">
        <f t="shared" si="1106"/>
        <v>624</v>
      </c>
      <c r="CD276" s="463">
        <f t="shared" si="1107"/>
        <v>1053</v>
      </c>
      <c r="CE276" s="463">
        <f t="shared" si="1165"/>
        <v>18134</v>
      </c>
      <c r="CF276" s="463">
        <f t="shared" si="1165"/>
        <v>9345925</v>
      </c>
      <c r="CG276" s="463">
        <f t="shared" si="1109"/>
        <v>515</v>
      </c>
      <c r="CH276" s="463">
        <f t="shared" si="1110"/>
        <v>915</v>
      </c>
      <c r="CI276" s="463">
        <f t="shared" si="1166"/>
        <v>5484</v>
      </c>
      <c r="CJ276" s="463">
        <f t="shared" si="1166"/>
        <v>17198228</v>
      </c>
      <c r="CK276" s="463">
        <f t="shared" si="1112"/>
        <v>3136</v>
      </c>
      <c r="CL276" s="463">
        <f t="shared" si="1113"/>
        <v>7023</v>
      </c>
      <c r="CM276" s="463">
        <f t="shared" si="1167"/>
        <v>2072</v>
      </c>
      <c r="CN276" s="463">
        <f t="shared" si="1167"/>
        <v>7297629</v>
      </c>
      <c r="CO276" s="463">
        <f t="shared" si="1115"/>
        <v>3522</v>
      </c>
      <c r="CP276" s="463">
        <f t="shared" si="1116"/>
        <v>8340</v>
      </c>
      <c r="CQ276" s="463">
        <f t="shared" si="1168"/>
        <v>81888</v>
      </c>
      <c r="CR276" s="463">
        <f t="shared" si="1168"/>
        <v>251845968</v>
      </c>
      <c r="CS276" s="463">
        <f t="shared" si="1118"/>
        <v>3075</v>
      </c>
      <c r="CT276" s="463">
        <f t="shared" si="1119"/>
        <v>7055</v>
      </c>
      <c r="CU276" s="463">
        <f t="shared" si="1169"/>
        <v>1429</v>
      </c>
      <c r="CV276" s="463">
        <f t="shared" si="1169"/>
        <v>15127712</v>
      </c>
      <c r="CW276" s="463">
        <f t="shared" si="1121"/>
        <v>10586</v>
      </c>
      <c r="CX276" s="463">
        <f t="shared" si="1122"/>
        <v>24642</v>
      </c>
      <c r="CY276" s="463">
        <f t="shared" si="1170"/>
        <v>563</v>
      </c>
      <c r="CZ276" s="463">
        <f t="shared" si="1170"/>
        <v>5930834</v>
      </c>
      <c r="DA276" s="463">
        <f t="shared" si="1124"/>
        <v>10534</v>
      </c>
      <c r="DB276" s="463">
        <f t="shared" si="1125"/>
        <v>27118</v>
      </c>
      <c r="DC276" s="463">
        <f t="shared" si="1171"/>
        <v>3442</v>
      </c>
      <c r="DD276" s="463">
        <f t="shared" si="1171"/>
        <v>37744922</v>
      </c>
      <c r="DE276" s="463">
        <f t="shared" si="1127"/>
        <v>10966</v>
      </c>
      <c r="DF276" s="463">
        <f t="shared" si="1128"/>
        <v>22660</v>
      </c>
      <c r="DG276" s="463">
        <f t="shared" si="1172"/>
        <v>243</v>
      </c>
      <c r="DH276" s="463">
        <f t="shared" si="1172"/>
        <v>3300233</v>
      </c>
      <c r="DI276" s="463">
        <f t="shared" si="1130"/>
        <v>13581</v>
      </c>
      <c r="DJ276" s="463">
        <f t="shared" si="1131"/>
        <v>32281</v>
      </c>
      <c r="DK276" s="463">
        <f t="shared" si="1132"/>
        <v>980</v>
      </c>
      <c r="DL276" s="463">
        <f t="shared" ref="DL276:DL307" si="1180">SUMIFS(DL$443:DL$10112,$B$443:$B$10112,$B276,$C$443:$C$10112,$C276,$D$443:$D$10112,$D276)</f>
        <v>299835</v>
      </c>
      <c r="DM276" s="463">
        <f t="shared" si="1045"/>
        <v>306</v>
      </c>
      <c r="DN276" s="463">
        <f t="shared" si="1046"/>
        <v>511</v>
      </c>
      <c r="DO276" s="463">
        <f t="shared" si="1160"/>
        <v>9971</v>
      </c>
      <c r="DP276" s="463">
        <f t="shared" si="1160"/>
        <v>434853</v>
      </c>
      <c r="DQ276" s="463">
        <f t="shared" si="1048"/>
        <v>44</v>
      </c>
      <c r="DR276" s="463">
        <f t="shared" si="1049"/>
        <v>84</v>
      </c>
      <c r="DS276" s="463">
        <f t="shared" si="1161"/>
        <v>184</v>
      </c>
      <c r="DT276" s="463">
        <f t="shared" si="1161"/>
        <v>547082</v>
      </c>
      <c r="DU276" s="463">
        <f t="shared" si="1094"/>
        <v>2973</v>
      </c>
      <c r="DV276" s="463">
        <f t="shared" si="1095"/>
        <v>7142</v>
      </c>
      <c r="DW276" s="463">
        <f t="shared" ref="DW276:DW307" si="1181">SUMIFS(DW$443:DW$10112,$B$443:$B$10112,$B276,$C$443:$C$10112,$C276,$D$443:$D$10112,$D276)</f>
        <v>152</v>
      </c>
      <c r="DX276" s="463"/>
      <c r="DY276" s="463"/>
      <c r="DZ276" s="463"/>
      <c r="EA276" s="463"/>
      <c r="EB276" s="463"/>
      <c r="EC276" s="463"/>
      <c r="ED276" s="463"/>
      <c r="EE276" s="463"/>
      <c r="EF276" s="463"/>
      <c r="EG276" s="463" t="s">
        <v>152</v>
      </c>
      <c r="EH276" s="463" t="s">
        <v>152</v>
      </c>
      <c r="EI276" s="463">
        <f t="shared" si="1133"/>
        <v>199</v>
      </c>
      <c r="EJ276" s="446"/>
      <c r="EK276" s="446"/>
      <c r="EL276" s="446"/>
      <c r="EM276" s="446"/>
      <c r="EN276" s="446"/>
      <c r="EO276" s="446"/>
      <c r="EP276" s="446"/>
      <c r="EQ276" s="446"/>
      <c r="ER276" s="446"/>
      <c r="ES276" s="446"/>
      <c r="ET276" s="446"/>
      <c r="EU276" s="446"/>
      <c r="EV276" s="446"/>
      <c r="EW276" s="446"/>
      <c r="EX276" s="446"/>
      <c r="EY276" s="446"/>
      <c r="EZ276" s="447"/>
      <c r="FA276" s="446">
        <f t="shared" si="1062"/>
        <v>12</v>
      </c>
      <c r="FB276" s="417">
        <f t="shared" si="1078"/>
        <v>2021</v>
      </c>
      <c r="FC276" s="448">
        <f t="shared" si="1079"/>
        <v>44531</v>
      </c>
      <c r="FD276" s="449">
        <f t="shared" si="1063"/>
        <v>31</v>
      </c>
      <c r="FE276" s="450"/>
      <c r="FF276" s="451">
        <f t="shared" si="1098"/>
        <v>0.55620014503263238</v>
      </c>
      <c r="FG276" s="450"/>
      <c r="FH276" s="452">
        <f t="shared" si="1144"/>
        <v>1.927763272410792</v>
      </c>
      <c r="FI276" s="452">
        <f t="shared" si="1145"/>
        <v>1.3961053089643167</v>
      </c>
      <c r="FJ276" s="452">
        <f t="shared" si="1146"/>
        <v>1.9188743159906192</v>
      </c>
      <c r="FK276" s="452">
        <f t="shared" si="1147"/>
        <v>1.4199600451663337</v>
      </c>
      <c r="FL276" s="452">
        <f t="shared" si="1148"/>
        <v>1.3691136353472564</v>
      </c>
      <c r="FM276" s="452">
        <f t="shared" si="1149"/>
        <v>1.055397790796476</v>
      </c>
      <c r="FN276" s="452">
        <f t="shared" si="1150"/>
        <v>1.8094931764922115</v>
      </c>
      <c r="FO276" s="452">
        <f t="shared" si="1151"/>
        <v>1.0633184763130084</v>
      </c>
      <c r="FP276" s="452">
        <f t="shared" si="1152"/>
        <v>2.4066852367688023</v>
      </c>
      <c r="FQ276" s="452">
        <f t="shared" si="1153"/>
        <v>1.0167130919220055</v>
      </c>
      <c r="FR276" s="453"/>
      <c r="FS276" s="446">
        <f t="shared" si="1179"/>
        <v>405568</v>
      </c>
      <c r="FT276" s="446">
        <f t="shared" si="1179"/>
        <v>6930358</v>
      </c>
      <c r="FU276" s="446">
        <f t="shared" si="1179"/>
        <v>12681716</v>
      </c>
      <c r="FV276" s="446">
        <f t="shared" si="1179"/>
        <v>26415056</v>
      </c>
      <c r="FW276" s="446">
        <f t="shared" si="1179"/>
        <v>16835695</v>
      </c>
      <c r="FX276" s="446">
        <f t="shared" si="1179"/>
        <v>17901933</v>
      </c>
      <c r="FY276" s="446">
        <f t="shared" si="1179"/>
        <v>633486235</v>
      </c>
      <c r="FZ276" s="446">
        <f t="shared" si="1179"/>
        <v>656988423</v>
      </c>
      <c r="GA276" s="446">
        <f t="shared" si="1179"/>
        <v>23773150</v>
      </c>
      <c r="GB276" s="446"/>
      <c r="GC276" s="446"/>
      <c r="GD276" s="446">
        <f t="shared" si="1173"/>
        <v>150378</v>
      </c>
      <c r="GE276" s="446">
        <f t="shared" si="1173"/>
        <v>113684</v>
      </c>
      <c r="GF276" s="446">
        <f t="shared" si="1173"/>
        <v>16599003</v>
      </c>
      <c r="GG276" s="446">
        <f t="shared" si="1173"/>
        <v>38511792</v>
      </c>
      <c r="GH276" s="446">
        <f t="shared" si="1173"/>
        <v>17281491</v>
      </c>
      <c r="GI276" s="446">
        <f t="shared" si="1173"/>
        <v>577750695</v>
      </c>
      <c r="GJ276" s="446">
        <f t="shared" si="1173"/>
        <v>35213690</v>
      </c>
      <c r="GK276" s="446">
        <f t="shared" si="1173"/>
        <v>15267278</v>
      </c>
      <c r="GL276" s="446">
        <f t="shared" si="1173"/>
        <v>77994564</v>
      </c>
      <c r="GM276" s="446">
        <f t="shared" si="1173"/>
        <v>7844337</v>
      </c>
      <c r="GN276" s="446">
        <f t="shared" ref="GN276:GN307" si="1182">SUMIFS(GN$443:GN$10112,$B$443:$B$10112,$B276,$C$443:$C$10112,$C276,$D$443:$D$10112,$D276)</f>
        <v>1314162</v>
      </c>
      <c r="GO276" s="446">
        <f t="shared" si="1174"/>
        <v>500620</v>
      </c>
      <c r="GP276" s="446">
        <f t="shared" si="1174"/>
        <v>833394</v>
      </c>
      <c r="GQ276" s="446">
        <f t="shared" si="1174"/>
        <v>0</v>
      </c>
      <c r="GR276" s="446"/>
      <c r="GS276" s="446"/>
      <c r="GT276" s="446"/>
      <c r="GU276" s="446"/>
      <c r="GV276" s="416"/>
      <c r="GW276" s="402"/>
      <c r="GX276" s="402"/>
      <c r="GY276" s="402"/>
      <c r="GZ276" s="402"/>
      <c r="HA276" s="402"/>
    </row>
    <row r="277" spans="1:209" ht="10.5" customHeight="1" x14ac:dyDescent="0.2">
      <c r="A277" s="417" t="str">
        <f t="shared" si="1019"/>
        <v>2021-22JANUARYY60</v>
      </c>
      <c r="B277" s="458" t="str">
        <f t="shared" si="1076"/>
        <v>2021-22</v>
      </c>
      <c r="C277" s="402" t="s">
        <v>654</v>
      </c>
      <c r="D277" s="458" t="str">
        <f t="shared" si="1175"/>
        <v>Y60</v>
      </c>
      <c r="E277" s="458" t="str">
        <f t="shared" si="1175"/>
        <v>Midlands</v>
      </c>
      <c r="F277" s="458" t="str">
        <f t="shared" si="1020"/>
        <v>Y60</v>
      </c>
      <c r="H277" s="463">
        <f t="shared" si="1156"/>
        <v>226922</v>
      </c>
      <c r="I277" s="463">
        <f t="shared" si="1156"/>
        <v>172476</v>
      </c>
      <c r="J277" s="463">
        <f t="shared" si="1156"/>
        <v>1139548</v>
      </c>
      <c r="K277" s="463">
        <f t="shared" si="1022"/>
        <v>7</v>
      </c>
      <c r="L277" s="463">
        <f t="shared" si="1023"/>
        <v>2</v>
      </c>
      <c r="M277" s="463">
        <f t="shared" si="1024"/>
        <v>13</v>
      </c>
      <c r="N277" s="463">
        <f t="shared" si="1025"/>
        <v>22</v>
      </c>
      <c r="O277" s="463">
        <f t="shared" si="1026"/>
        <v>88</v>
      </c>
      <c r="P277" s="463">
        <f t="shared" si="1176"/>
        <v>434</v>
      </c>
      <c r="Q277" s="463">
        <f t="shared" si="1176"/>
        <v>2177</v>
      </c>
      <c r="R277" s="463">
        <f t="shared" si="1176"/>
        <v>721</v>
      </c>
      <c r="S277" s="463">
        <f t="shared" si="1176"/>
        <v>154882</v>
      </c>
      <c r="T277" s="463">
        <f t="shared" si="1176"/>
        <v>16199</v>
      </c>
      <c r="U277" s="463">
        <f t="shared" si="1176"/>
        <v>9887</v>
      </c>
      <c r="V277" s="463">
        <f t="shared" si="1176"/>
        <v>84373</v>
      </c>
      <c r="W277" s="463">
        <f t="shared" si="1176"/>
        <v>25653</v>
      </c>
      <c r="X277" s="463">
        <f t="shared" si="1176"/>
        <v>890</v>
      </c>
      <c r="Y277" s="463">
        <f t="shared" si="1176"/>
        <v>8086904</v>
      </c>
      <c r="Z277" s="463">
        <f t="shared" si="1028"/>
        <v>499</v>
      </c>
      <c r="AA277" s="463">
        <f t="shared" si="1029"/>
        <v>888</v>
      </c>
      <c r="AB277" s="463">
        <f t="shared" si="1140"/>
        <v>7272031</v>
      </c>
      <c r="AC277" s="463">
        <f t="shared" si="1031"/>
        <v>736</v>
      </c>
      <c r="AD277" s="463">
        <f t="shared" si="1032"/>
        <v>1513</v>
      </c>
      <c r="AE277" s="463">
        <f t="shared" si="1141"/>
        <v>184877933</v>
      </c>
      <c r="AF277" s="463">
        <f t="shared" si="1034"/>
        <v>2191</v>
      </c>
      <c r="AG277" s="463">
        <f t="shared" si="1035"/>
        <v>4760</v>
      </c>
      <c r="AH277" s="463">
        <f t="shared" si="1142"/>
        <v>219210448</v>
      </c>
      <c r="AI277" s="463">
        <f t="shared" si="1037"/>
        <v>8545</v>
      </c>
      <c r="AJ277" s="463">
        <f t="shared" si="1038"/>
        <v>21230</v>
      </c>
      <c r="AK277" s="463">
        <f t="shared" si="1143"/>
        <v>8966934</v>
      </c>
      <c r="AL277" s="463">
        <f t="shared" si="1040"/>
        <v>10075</v>
      </c>
      <c r="AM277" s="463">
        <f t="shared" si="1041"/>
        <v>24032</v>
      </c>
      <c r="AN277" s="463"/>
      <c r="AO277" s="463"/>
      <c r="AP277" s="463"/>
      <c r="AQ277" s="463"/>
      <c r="AR277" s="463"/>
      <c r="AS277" s="463"/>
      <c r="AT277" s="463">
        <f t="shared" si="1177"/>
        <v>20758</v>
      </c>
      <c r="AU277" s="463">
        <f t="shared" si="1177"/>
        <v>3624</v>
      </c>
      <c r="AV277" s="463">
        <f t="shared" si="1177"/>
        <v>6111</v>
      </c>
      <c r="AW277" s="463">
        <f t="shared" si="1177"/>
        <v>3955</v>
      </c>
      <c r="AX277" s="463">
        <f t="shared" si="1177"/>
        <v>3951</v>
      </c>
      <c r="AY277" s="463">
        <f t="shared" si="1177"/>
        <v>7072</v>
      </c>
      <c r="AZ277" s="463">
        <f t="shared" si="1177"/>
        <v>6820</v>
      </c>
      <c r="BA277" s="463"/>
      <c r="BB277" s="463"/>
      <c r="BC277" s="463"/>
      <c r="BD277" s="463"/>
      <c r="BE277" s="463"/>
      <c r="BF277" s="463"/>
      <c r="BG277" s="463"/>
      <c r="BH277" s="463"/>
      <c r="BI277" s="463">
        <f t="shared" si="1178"/>
        <v>75965</v>
      </c>
      <c r="BJ277" s="463">
        <f t="shared" si="1178"/>
        <v>8621</v>
      </c>
      <c r="BK277" s="463">
        <f t="shared" si="1178"/>
        <v>49538</v>
      </c>
      <c r="BL277" s="463">
        <f t="shared" si="1178"/>
        <v>134124</v>
      </c>
      <c r="BM277" s="463">
        <f t="shared" si="1178"/>
        <v>32128</v>
      </c>
      <c r="BN277" s="463">
        <f t="shared" si="1178"/>
        <v>23093</v>
      </c>
      <c r="BO277" s="463">
        <f t="shared" si="1178"/>
        <v>19446</v>
      </c>
      <c r="BP277" s="463">
        <f t="shared" si="1178"/>
        <v>14269</v>
      </c>
      <c r="BQ277" s="463">
        <f t="shared" si="1178"/>
        <v>114071</v>
      </c>
      <c r="BR277" s="463">
        <f t="shared" si="1178"/>
        <v>88878</v>
      </c>
      <c r="BS277" s="463">
        <f t="shared" si="1178"/>
        <v>47018</v>
      </c>
      <c r="BT277" s="463">
        <f t="shared" si="1178"/>
        <v>27142</v>
      </c>
      <c r="BU277" s="463">
        <f t="shared" si="1178"/>
        <v>2189</v>
      </c>
      <c r="BV277" s="463">
        <f t="shared" si="1178"/>
        <v>896</v>
      </c>
      <c r="BW277" s="463">
        <f t="shared" si="1163"/>
        <v>108</v>
      </c>
      <c r="BX277" s="463">
        <f t="shared" si="1163"/>
        <v>61726</v>
      </c>
      <c r="BY277" s="463">
        <f t="shared" si="1103"/>
        <v>572</v>
      </c>
      <c r="BZ277" s="463">
        <f t="shared" si="1104"/>
        <v>965</v>
      </c>
      <c r="CA277" s="463">
        <f t="shared" si="1164"/>
        <v>101</v>
      </c>
      <c r="CB277" s="463">
        <f t="shared" si="1164"/>
        <v>70480</v>
      </c>
      <c r="CC277" s="463">
        <f t="shared" si="1106"/>
        <v>698</v>
      </c>
      <c r="CD277" s="463">
        <f t="shared" si="1107"/>
        <v>997</v>
      </c>
      <c r="CE277" s="463">
        <f t="shared" si="1165"/>
        <v>15990</v>
      </c>
      <c r="CF277" s="463">
        <f t="shared" si="1165"/>
        <v>7954698</v>
      </c>
      <c r="CG277" s="463">
        <f t="shared" si="1109"/>
        <v>497</v>
      </c>
      <c r="CH277" s="463">
        <f t="shared" si="1110"/>
        <v>887</v>
      </c>
      <c r="CI277" s="463">
        <f t="shared" si="1166"/>
        <v>5291</v>
      </c>
      <c r="CJ277" s="463">
        <f t="shared" si="1166"/>
        <v>11288975</v>
      </c>
      <c r="CK277" s="463">
        <f t="shared" si="1112"/>
        <v>2134</v>
      </c>
      <c r="CL277" s="463">
        <f t="shared" si="1113"/>
        <v>4476</v>
      </c>
      <c r="CM277" s="463">
        <f t="shared" si="1167"/>
        <v>1943</v>
      </c>
      <c r="CN277" s="463">
        <f t="shared" si="1167"/>
        <v>4683398</v>
      </c>
      <c r="CO277" s="463">
        <f t="shared" si="1115"/>
        <v>2410</v>
      </c>
      <c r="CP277" s="463">
        <f t="shared" si="1116"/>
        <v>5654</v>
      </c>
      <c r="CQ277" s="463">
        <f t="shared" si="1168"/>
        <v>77139</v>
      </c>
      <c r="CR277" s="463">
        <f t="shared" si="1168"/>
        <v>168905560</v>
      </c>
      <c r="CS277" s="463">
        <f t="shared" si="1118"/>
        <v>2190</v>
      </c>
      <c r="CT277" s="463">
        <f t="shared" si="1119"/>
        <v>4762</v>
      </c>
      <c r="CU277" s="463">
        <f t="shared" si="1169"/>
        <v>1530</v>
      </c>
      <c r="CV277" s="463">
        <f t="shared" si="1169"/>
        <v>13191300</v>
      </c>
      <c r="CW277" s="463">
        <f t="shared" si="1121"/>
        <v>8622</v>
      </c>
      <c r="CX277" s="463">
        <f t="shared" si="1122"/>
        <v>19393</v>
      </c>
      <c r="CY277" s="463">
        <f t="shared" si="1170"/>
        <v>592</v>
      </c>
      <c r="CZ277" s="463">
        <f t="shared" si="1170"/>
        <v>5110195</v>
      </c>
      <c r="DA277" s="463">
        <f t="shared" si="1124"/>
        <v>8632</v>
      </c>
      <c r="DB277" s="463">
        <f t="shared" si="1125"/>
        <v>20988</v>
      </c>
      <c r="DC277" s="463">
        <f t="shared" si="1171"/>
        <v>3717</v>
      </c>
      <c r="DD277" s="463">
        <f t="shared" si="1171"/>
        <v>31537275</v>
      </c>
      <c r="DE277" s="463">
        <f t="shared" si="1127"/>
        <v>8485</v>
      </c>
      <c r="DF277" s="463">
        <f t="shared" si="1128"/>
        <v>18100</v>
      </c>
      <c r="DG277" s="463">
        <f t="shared" si="1172"/>
        <v>252</v>
      </c>
      <c r="DH277" s="463">
        <f t="shared" si="1172"/>
        <v>2461435</v>
      </c>
      <c r="DI277" s="463">
        <f t="shared" si="1130"/>
        <v>9768</v>
      </c>
      <c r="DJ277" s="463">
        <f t="shared" si="1131"/>
        <v>24207</v>
      </c>
      <c r="DK277" s="463">
        <f t="shared" si="1132"/>
        <v>865</v>
      </c>
      <c r="DL277" s="463">
        <f t="shared" si="1180"/>
        <v>248213</v>
      </c>
      <c r="DM277" s="463">
        <f t="shared" si="1045"/>
        <v>287</v>
      </c>
      <c r="DN277" s="463">
        <f t="shared" si="1046"/>
        <v>484</v>
      </c>
      <c r="DO277" s="463">
        <f t="shared" si="1160"/>
        <v>8986</v>
      </c>
      <c r="DP277" s="463">
        <f t="shared" si="1160"/>
        <v>333923</v>
      </c>
      <c r="DQ277" s="463">
        <f t="shared" si="1048"/>
        <v>37</v>
      </c>
      <c r="DR277" s="463">
        <f t="shared" si="1049"/>
        <v>71</v>
      </c>
      <c r="DS277" s="463">
        <f t="shared" si="1161"/>
        <v>175</v>
      </c>
      <c r="DT277" s="463">
        <f t="shared" si="1161"/>
        <v>321423</v>
      </c>
      <c r="DU277" s="463">
        <f t="shared" si="1094"/>
        <v>1837</v>
      </c>
      <c r="DV277" s="463">
        <f t="shared" si="1095"/>
        <v>4247</v>
      </c>
      <c r="DW277" s="463">
        <f t="shared" si="1181"/>
        <v>153</v>
      </c>
      <c r="DX277" s="463"/>
      <c r="DY277" s="463"/>
      <c r="DZ277" s="463"/>
      <c r="EA277" s="463"/>
      <c r="EB277" s="463"/>
      <c r="EC277" s="463"/>
      <c r="ED277" s="463"/>
      <c r="EE277" s="463"/>
      <c r="EF277" s="463"/>
      <c r="EG277" s="463" t="s">
        <v>152</v>
      </c>
      <c r="EH277" s="463" t="s">
        <v>152</v>
      </c>
      <c r="EI277" s="463">
        <f t="shared" si="1133"/>
        <v>176</v>
      </c>
      <c r="EJ277" s="446"/>
      <c r="EK277" s="446"/>
      <c r="EL277" s="446"/>
      <c r="EM277" s="446"/>
      <c r="EN277" s="446"/>
      <c r="EO277" s="446"/>
      <c r="EP277" s="446"/>
      <c r="EQ277" s="446"/>
      <c r="ER277" s="446"/>
      <c r="ES277" s="446"/>
      <c r="ET277" s="446"/>
      <c r="EU277" s="446"/>
      <c r="EV277" s="446"/>
      <c r="EW277" s="446"/>
      <c r="EX277" s="446"/>
      <c r="EY277" s="446"/>
      <c r="EZ277" s="447"/>
      <c r="FA277" s="446">
        <f t="shared" si="1062"/>
        <v>1</v>
      </c>
      <c r="FB277" s="417">
        <f t="shared" si="1078"/>
        <v>2022</v>
      </c>
      <c r="FC277" s="448">
        <f t="shared" si="1079"/>
        <v>44562</v>
      </c>
      <c r="FD277" s="449">
        <f t="shared" si="1063"/>
        <v>31</v>
      </c>
      <c r="FE277" s="450"/>
      <c r="FF277" s="451">
        <f t="shared" si="1098"/>
        <v>0.56999682841738031</v>
      </c>
      <c r="FG277" s="450"/>
      <c r="FH277" s="452">
        <f t="shared" si="1144"/>
        <v>1.9833323044632385</v>
      </c>
      <c r="FI277" s="452">
        <f t="shared" si="1145"/>
        <v>1.4255818260386444</v>
      </c>
      <c r="FJ277" s="452">
        <f t="shared" si="1146"/>
        <v>1.9668251239000707</v>
      </c>
      <c r="FK277" s="452">
        <f t="shared" si="1147"/>
        <v>1.4432082532618591</v>
      </c>
      <c r="FL277" s="452">
        <f t="shared" si="1148"/>
        <v>1.3519846396359025</v>
      </c>
      <c r="FM277" s="452">
        <f t="shared" si="1149"/>
        <v>1.0533938582247875</v>
      </c>
      <c r="FN277" s="452">
        <f t="shared" si="1150"/>
        <v>1.8328460608895645</v>
      </c>
      <c r="FO277" s="452">
        <f t="shared" si="1151"/>
        <v>1.0580438935017347</v>
      </c>
      <c r="FP277" s="452">
        <f t="shared" si="1152"/>
        <v>2.4595505617977529</v>
      </c>
      <c r="FQ277" s="452">
        <f t="shared" si="1153"/>
        <v>1.0067415730337079</v>
      </c>
      <c r="FR277" s="453"/>
      <c r="FS277" s="446">
        <f t="shared" si="1179"/>
        <v>344952</v>
      </c>
      <c r="FT277" s="446">
        <f t="shared" si="1179"/>
        <v>2254302</v>
      </c>
      <c r="FU277" s="446">
        <f t="shared" si="1179"/>
        <v>3868116</v>
      </c>
      <c r="FV277" s="446">
        <f t="shared" si="1179"/>
        <v>15182566</v>
      </c>
      <c r="FW277" s="446">
        <f t="shared" si="1179"/>
        <v>14382039</v>
      </c>
      <c r="FX277" s="446">
        <f t="shared" si="1179"/>
        <v>14959308</v>
      </c>
      <c r="FY277" s="446">
        <f t="shared" si="1179"/>
        <v>401602682</v>
      </c>
      <c r="FZ277" s="446">
        <f t="shared" si="1179"/>
        <v>544617066</v>
      </c>
      <c r="GA277" s="446">
        <f t="shared" si="1179"/>
        <v>21388460</v>
      </c>
      <c r="GB277" s="446"/>
      <c r="GC277" s="446"/>
      <c r="GD277" s="446">
        <f t="shared" si="1173"/>
        <v>104220</v>
      </c>
      <c r="GE277" s="446">
        <f t="shared" si="1173"/>
        <v>100666</v>
      </c>
      <c r="GF277" s="446">
        <f t="shared" si="1173"/>
        <v>14185320</v>
      </c>
      <c r="GG277" s="446">
        <f t="shared" si="1173"/>
        <v>23681145</v>
      </c>
      <c r="GH277" s="446">
        <f t="shared" si="1173"/>
        <v>10984916</v>
      </c>
      <c r="GI277" s="446">
        <f t="shared" si="1173"/>
        <v>367348423</v>
      </c>
      <c r="GJ277" s="446">
        <f t="shared" si="1173"/>
        <v>29671263</v>
      </c>
      <c r="GK277" s="446">
        <f t="shared" si="1173"/>
        <v>12425017</v>
      </c>
      <c r="GL277" s="446">
        <f t="shared" si="1173"/>
        <v>67276842</v>
      </c>
      <c r="GM277" s="446">
        <f t="shared" si="1173"/>
        <v>6100142</v>
      </c>
      <c r="GN277" s="446">
        <f t="shared" si="1182"/>
        <v>743176</v>
      </c>
      <c r="GO277" s="446">
        <f t="shared" si="1174"/>
        <v>418905</v>
      </c>
      <c r="GP277" s="446">
        <f t="shared" si="1174"/>
        <v>635458</v>
      </c>
      <c r="GQ277" s="446">
        <f t="shared" si="1174"/>
        <v>0</v>
      </c>
      <c r="GR277" s="446"/>
      <c r="GS277" s="446"/>
      <c r="GT277" s="446"/>
      <c r="GU277" s="446"/>
      <c r="GV277" s="416"/>
      <c r="GW277" s="402"/>
      <c r="GX277" s="402"/>
      <c r="GY277" s="402"/>
      <c r="GZ277" s="402"/>
      <c r="HA277" s="402"/>
    </row>
    <row r="278" spans="1:209" ht="10.5" customHeight="1" x14ac:dyDescent="0.2">
      <c r="A278" s="417" t="str">
        <f t="shared" si="1019"/>
        <v>2021-22FEBRUARYY60</v>
      </c>
      <c r="B278" s="458" t="str">
        <f t="shared" si="1076"/>
        <v>2021-22</v>
      </c>
      <c r="C278" s="402" t="s">
        <v>657</v>
      </c>
      <c r="D278" s="458" t="str">
        <f t="shared" si="1175"/>
        <v>Y60</v>
      </c>
      <c r="E278" s="458" t="str">
        <f t="shared" si="1175"/>
        <v>Midlands</v>
      </c>
      <c r="F278" s="458" t="str">
        <f t="shared" si="1020"/>
        <v>Y60</v>
      </c>
      <c r="H278" s="463">
        <f t="shared" si="1156"/>
        <v>212207</v>
      </c>
      <c r="I278" s="463">
        <f t="shared" si="1156"/>
        <v>160653</v>
      </c>
      <c r="J278" s="463">
        <f t="shared" si="1156"/>
        <v>594476</v>
      </c>
      <c r="K278" s="463">
        <f t="shared" si="1022"/>
        <v>4</v>
      </c>
      <c r="L278" s="463">
        <f t="shared" si="1023"/>
        <v>2</v>
      </c>
      <c r="M278" s="463">
        <f t="shared" si="1024"/>
        <v>2</v>
      </c>
      <c r="N278" s="463">
        <f t="shared" si="1025"/>
        <v>13</v>
      </c>
      <c r="O278" s="463">
        <f t="shared" si="1026"/>
        <v>54</v>
      </c>
      <c r="P278" s="463">
        <f t="shared" si="1176"/>
        <v>463</v>
      </c>
      <c r="Q278" s="463">
        <f t="shared" si="1176"/>
        <v>1854</v>
      </c>
      <c r="R278" s="463">
        <f t="shared" si="1176"/>
        <v>655</v>
      </c>
      <c r="S278" s="463">
        <f t="shared" si="1176"/>
        <v>141175</v>
      </c>
      <c r="T278" s="463">
        <f t="shared" si="1176"/>
        <v>15409</v>
      </c>
      <c r="U278" s="463">
        <f t="shared" si="1176"/>
        <v>9713</v>
      </c>
      <c r="V278" s="463">
        <f t="shared" si="1176"/>
        <v>77324</v>
      </c>
      <c r="W278" s="463">
        <f t="shared" si="1176"/>
        <v>21560</v>
      </c>
      <c r="X278" s="463">
        <f t="shared" si="1176"/>
        <v>786</v>
      </c>
      <c r="Y278" s="463">
        <f t="shared" si="1176"/>
        <v>7883904</v>
      </c>
      <c r="Z278" s="463">
        <f t="shared" si="1028"/>
        <v>512</v>
      </c>
      <c r="AA278" s="463">
        <f t="shared" si="1029"/>
        <v>913</v>
      </c>
      <c r="AB278" s="463">
        <f t="shared" si="1140"/>
        <v>7573611</v>
      </c>
      <c r="AC278" s="463">
        <f t="shared" si="1031"/>
        <v>780</v>
      </c>
      <c r="AD278" s="463">
        <f t="shared" si="1032"/>
        <v>1604</v>
      </c>
      <c r="AE278" s="463">
        <f t="shared" si="1141"/>
        <v>185596552</v>
      </c>
      <c r="AF278" s="463">
        <f t="shared" si="1034"/>
        <v>2400</v>
      </c>
      <c r="AG278" s="463">
        <f t="shared" si="1035"/>
        <v>5092</v>
      </c>
      <c r="AH278" s="463">
        <f t="shared" si="1142"/>
        <v>196240972</v>
      </c>
      <c r="AI278" s="463">
        <f t="shared" si="1037"/>
        <v>9102</v>
      </c>
      <c r="AJ278" s="463">
        <f t="shared" si="1038"/>
        <v>22019</v>
      </c>
      <c r="AK278" s="463">
        <f t="shared" si="1143"/>
        <v>9067356</v>
      </c>
      <c r="AL278" s="463">
        <f t="shared" si="1040"/>
        <v>11536</v>
      </c>
      <c r="AM278" s="463">
        <f t="shared" si="1041"/>
        <v>27503</v>
      </c>
      <c r="AN278" s="463"/>
      <c r="AO278" s="463"/>
      <c r="AP278" s="463"/>
      <c r="AQ278" s="463"/>
      <c r="AR278" s="463"/>
      <c r="AS278" s="463"/>
      <c r="AT278" s="463">
        <f t="shared" si="1177"/>
        <v>19656</v>
      </c>
      <c r="AU278" s="463">
        <f t="shared" si="1177"/>
        <v>3780</v>
      </c>
      <c r="AV278" s="463">
        <f t="shared" si="1177"/>
        <v>5888</v>
      </c>
      <c r="AW278" s="463">
        <f t="shared" si="1177"/>
        <v>4529</v>
      </c>
      <c r="AX278" s="463">
        <f t="shared" si="1177"/>
        <v>3614</v>
      </c>
      <c r="AY278" s="463">
        <f t="shared" si="1177"/>
        <v>6374</v>
      </c>
      <c r="AZ278" s="463">
        <f t="shared" si="1177"/>
        <v>6534</v>
      </c>
      <c r="BA278" s="463"/>
      <c r="BB278" s="463"/>
      <c r="BC278" s="463"/>
      <c r="BD278" s="463"/>
      <c r="BE278" s="463"/>
      <c r="BF278" s="463"/>
      <c r="BG278" s="463"/>
      <c r="BH278" s="463"/>
      <c r="BI278" s="463">
        <f t="shared" si="1178"/>
        <v>70237</v>
      </c>
      <c r="BJ278" s="463">
        <f t="shared" si="1178"/>
        <v>8282</v>
      </c>
      <c r="BK278" s="463">
        <f t="shared" si="1178"/>
        <v>43000</v>
      </c>
      <c r="BL278" s="463">
        <f t="shared" si="1178"/>
        <v>121519</v>
      </c>
      <c r="BM278" s="463">
        <f t="shared" si="1178"/>
        <v>30306</v>
      </c>
      <c r="BN278" s="463">
        <f t="shared" si="1178"/>
        <v>21835</v>
      </c>
      <c r="BO278" s="463">
        <f t="shared" si="1178"/>
        <v>19084</v>
      </c>
      <c r="BP278" s="463">
        <f t="shared" si="1178"/>
        <v>13987</v>
      </c>
      <c r="BQ278" s="463">
        <f t="shared" si="1178"/>
        <v>105775</v>
      </c>
      <c r="BR278" s="463">
        <f t="shared" si="1178"/>
        <v>81576</v>
      </c>
      <c r="BS278" s="463">
        <f t="shared" si="1178"/>
        <v>40146</v>
      </c>
      <c r="BT278" s="463">
        <f t="shared" si="1178"/>
        <v>22885</v>
      </c>
      <c r="BU278" s="463">
        <f t="shared" si="1178"/>
        <v>1893</v>
      </c>
      <c r="BV278" s="463">
        <f t="shared" si="1178"/>
        <v>789</v>
      </c>
      <c r="BW278" s="463">
        <f t="shared" si="1163"/>
        <v>120</v>
      </c>
      <c r="BX278" s="463">
        <f t="shared" si="1163"/>
        <v>72814</v>
      </c>
      <c r="BY278" s="463">
        <f t="shared" si="1103"/>
        <v>607</v>
      </c>
      <c r="BZ278" s="463">
        <f t="shared" si="1104"/>
        <v>1042</v>
      </c>
      <c r="CA278" s="463">
        <f t="shared" si="1164"/>
        <v>93</v>
      </c>
      <c r="CB278" s="463">
        <f t="shared" si="1164"/>
        <v>59277</v>
      </c>
      <c r="CC278" s="463">
        <f t="shared" si="1106"/>
        <v>637</v>
      </c>
      <c r="CD278" s="463">
        <f t="shared" si="1107"/>
        <v>923</v>
      </c>
      <c r="CE278" s="463">
        <f t="shared" si="1165"/>
        <v>15196</v>
      </c>
      <c r="CF278" s="463">
        <f t="shared" si="1165"/>
        <v>7751813</v>
      </c>
      <c r="CG278" s="463">
        <f t="shared" si="1109"/>
        <v>510</v>
      </c>
      <c r="CH278" s="463">
        <f t="shared" si="1110"/>
        <v>912</v>
      </c>
      <c r="CI278" s="463">
        <f t="shared" si="1166"/>
        <v>5059</v>
      </c>
      <c r="CJ278" s="463">
        <f t="shared" si="1166"/>
        <v>11256404</v>
      </c>
      <c r="CK278" s="463">
        <f t="shared" si="1112"/>
        <v>2225</v>
      </c>
      <c r="CL278" s="463">
        <f t="shared" si="1113"/>
        <v>4611</v>
      </c>
      <c r="CM278" s="463">
        <f t="shared" si="1167"/>
        <v>1847</v>
      </c>
      <c r="CN278" s="463">
        <f t="shared" si="1167"/>
        <v>4824622</v>
      </c>
      <c r="CO278" s="463">
        <f t="shared" si="1115"/>
        <v>2612</v>
      </c>
      <c r="CP278" s="463">
        <f t="shared" si="1116"/>
        <v>6195</v>
      </c>
      <c r="CQ278" s="463">
        <f t="shared" si="1168"/>
        <v>70418</v>
      </c>
      <c r="CR278" s="463">
        <f t="shared" si="1168"/>
        <v>169515526</v>
      </c>
      <c r="CS278" s="463">
        <f t="shared" si="1118"/>
        <v>2407</v>
      </c>
      <c r="CT278" s="463">
        <f t="shared" si="1119"/>
        <v>5098</v>
      </c>
      <c r="CU278" s="463">
        <f t="shared" si="1169"/>
        <v>1500</v>
      </c>
      <c r="CV278" s="463">
        <f t="shared" si="1169"/>
        <v>14968818</v>
      </c>
      <c r="CW278" s="463">
        <f t="shared" si="1121"/>
        <v>9979</v>
      </c>
      <c r="CX278" s="463">
        <f t="shared" si="1122"/>
        <v>21858</v>
      </c>
      <c r="CY278" s="463">
        <f t="shared" si="1170"/>
        <v>592</v>
      </c>
      <c r="CZ278" s="463">
        <f t="shared" si="1170"/>
        <v>6471105</v>
      </c>
      <c r="DA278" s="463">
        <f t="shared" si="1124"/>
        <v>10931</v>
      </c>
      <c r="DB278" s="463">
        <f t="shared" si="1125"/>
        <v>27208</v>
      </c>
      <c r="DC278" s="463">
        <f t="shared" si="1171"/>
        <v>3196</v>
      </c>
      <c r="DD278" s="463">
        <f t="shared" si="1171"/>
        <v>36253526</v>
      </c>
      <c r="DE278" s="463">
        <f t="shared" si="1127"/>
        <v>11343</v>
      </c>
      <c r="DF278" s="463">
        <f t="shared" si="1128"/>
        <v>23272</v>
      </c>
      <c r="DG278" s="463">
        <f t="shared" si="1172"/>
        <v>249</v>
      </c>
      <c r="DH278" s="463">
        <f t="shared" si="1172"/>
        <v>3730861</v>
      </c>
      <c r="DI278" s="463">
        <f t="shared" si="1130"/>
        <v>14983</v>
      </c>
      <c r="DJ278" s="463">
        <f t="shared" si="1131"/>
        <v>37767</v>
      </c>
      <c r="DK278" s="463">
        <f t="shared" si="1132"/>
        <v>780</v>
      </c>
      <c r="DL278" s="463">
        <f t="shared" si="1180"/>
        <v>240072</v>
      </c>
      <c r="DM278" s="463">
        <f t="shared" si="1045"/>
        <v>308</v>
      </c>
      <c r="DN278" s="463">
        <f t="shared" si="1046"/>
        <v>519</v>
      </c>
      <c r="DO278" s="463">
        <f t="shared" si="1160"/>
        <v>8325</v>
      </c>
      <c r="DP278" s="463">
        <f t="shared" si="1160"/>
        <v>318693</v>
      </c>
      <c r="DQ278" s="463">
        <f t="shared" si="1048"/>
        <v>38</v>
      </c>
      <c r="DR278" s="463">
        <f t="shared" si="1049"/>
        <v>64</v>
      </c>
      <c r="DS278" s="463">
        <f t="shared" si="1161"/>
        <v>168</v>
      </c>
      <c r="DT278" s="463">
        <f t="shared" si="1161"/>
        <v>302434</v>
      </c>
      <c r="DU278" s="463">
        <f t="shared" si="1094"/>
        <v>1800</v>
      </c>
      <c r="DV278" s="463">
        <f t="shared" si="1095"/>
        <v>3734</v>
      </c>
      <c r="DW278" s="463">
        <f t="shared" si="1181"/>
        <v>149</v>
      </c>
      <c r="DX278" s="463"/>
      <c r="DY278" s="463"/>
      <c r="DZ278" s="463"/>
      <c r="EA278" s="463"/>
      <c r="EB278" s="463"/>
      <c r="EC278" s="463"/>
      <c r="ED278" s="463"/>
      <c r="EE278" s="463"/>
      <c r="EF278" s="463"/>
      <c r="EG278" s="463" t="s">
        <v>152</v>
      </c>
      <c r="EH278" s="463" t="s">
        <v>152</v>
      </c>
      <c r="EI278" s="463">
        <f t="shared" si="1133"/>
        <v>228</v>
      </c>
      <c r="EJ278" s="446"/>
      <c r="EK278" s="446"/>
      <c r="EL278" s="446"/>
      <c r="EM278" s="446"/>
      <c r="EN278" s="446"/>
      <c r="EO278" s="446"/>
      <c r="EP278" s="446"/>
      <c r="EQ278" s="446"/>
      <c r="ER278" s="446"/>
      <c r="ES278" s="446"/>
      <c r="ET278" s="446"/>
      <c r="EU278" s="446"/>
      <c r="EV278" s="446"/>
      <c r="EW278" s="446"/>
      <c r="EX278" s="446"/>
      <c r="EY278" s="446"/>
      <c r="EZ278" s="447"/>
      <c r="FA278" s="446">
        <f t="shared" si="1062"/>
        <v>2</v>
      </c>
      <c r="FB278" s="417">
        <f t="shared" si="1078"/>
        <v>2022</v>
      </c>
      <c r="FC278" s="448">
        <f t="shared" si="1079"/>
        <v>44593</v>
      </c>
      <c r="FD278" s="449">
        <f t="shared" si="1063"/>
        <v>28</v>
      </c>
      <c r="FE278" s="450"/>
      <c r="FF278" s="451">
        <f t="shared" si="1098"/>
        <v>0.55700521878763554</v>
      </c>
      <c r="FG278" s="450"/>
      <c r="FH278" s="452">
        <f t="shared" si="1144"/>
        <v>1.9667726653254591</v>
      </c>
      <c r="FI278" s="452">
        <f t="shared" si="1145"/>
        <v>1.4170290090207023</v>
      </c>
      <c r="FJ278" s="452">
        <f t="shared" si="1146"/>
        <v>1.964789457428189</v>
      </c>
      <c r="FK278" s="452">
        <f t="shared" si="1147"/>
        <v>1.4400288273447956</v>
      </c>
      <c r="FL278" s="452">
        <f t="shared" si="1148"/>
        <v>1.3679452692566345</v>
      </c>
      <c r="FM278" s="452">
        <f t="shared" si="1149"/>
        <v>1.0549893952718432</v>
      </c>
      <c r="FN278" s="452">
        <f t="shared" si="1150"/>
        <v>1.8620593692022263</v>
      </c>
      <c r="FO278" s="452">
        <f t="shared" si="1151"/>
        <v>1.061456400742115</v>
      </c>
      <c r="FP278" s="452">
        <f t="shared" si="1152"/>
        <v>2.4083969465648853</v>
      </c>
      <c r="FQ278" s="452">
        <f t="shared" si="1153"/>
        <v>1.0038167938931297</v>
      </c>
      <c r="FR278" s="453"/>
      <c r="FS278" s="446">
        <f t="shared" si="1179"/>
        <v>321306</v>
      </c>
      <c r="FT278" s="446">
        <f t="shared" si="1179"/>
        <v>394875</v>
      </c>
      <c r="FU278" s="446">
        <f t="shared" si="1179"/>
        <v>2107998</v>
      </c>
      <c r="FV278" s="446">
        <f t="shared" si="1179"/>
        <v>8685723</v>
      </c>
      <c r="FW278" s="446">
        <f t="shared" si="1179"/>
        <v>14073325</v>
      </c>
      <c r="FX278" s="446">
        <f t="shared" si="1179"/>
        <v>15581357</v>
      </c>
      <c r="FY278" s="446">
        <f t="shared" si="1179"/>
        <v>393709120</v>
      </c>
      <c r="FZ278" s="446">
        <f t="shared" si="1179"/>
        <v>474724271</v>
      </c>
      <c r="GA278" s="446">
        <f t="shared" si="1179"/>
        <v>21617055</v>
      </c>
      <c r="GB278" s="446"/>
      <c r="GC278" s="446"/>
      <c r="GD278" s="446">
        <f t="shared" si="1173"/>
        <v>125040</v>
      </c>
      <c r="GE278" s="446">
        <f t="shared" si="1173"/>
        <v>85878</v>
      </c>
      <c r="GF278" s="446">
        <f t="shared" si="1173"/>
        <v>13865224</v>
      </c>
      <c r="GG278" s="446">
        <f t="shared" si="1173"/>
        <v>23326346</v>
      </c>
      <c r="GH278" s="446">
        <f t="shared" si="1173"/>
        <v>11441554</v>
      </c>
      <c r="GI278" s="446">
        <f t="shared" si="1173"/>
        <v>359002786</v>
      </c>
      <c r="GJ278" s="446">
        <f t="shared" si="1173"/>
        <v>32787550</v>
      </c>
      <c r="GK278" s="446">
        <f t="shared" si="1173"/>
        <v>16106914</v>
      </c>
      <c r="GL278" s="446">
        <f t="shared" si="1173"/>
        <v>74377200</v>
      </c>
      <c r="GM278" s="446">
        <f t="shared" si="1173"/>
        <v>9403908</v>
      </c>
      <c r="GN278" s="446">
        <f t="shared" si="1182"/>
        <v>627261</v>
      </c>
      <c r="GO278" s="446">
        <f t="shared" si="1174"/>
        <v>404980</v>
      </c>
      <c r="GP278" s="446">
        <f t="shared" si="1174"/>
        <v>536929</v>
      </c>
      <c r="GQ278" s="446">
        <f t="shared" si="1174"/>
        <v>0</v>
      </c>
      <c r="GR278" s="446"/>
      <c r="GS278" s="446"/>
      <c r="GT278" s="446"/>
      <c r="GU278" s="446"/>
      <c r="GV278" s="416"/>
      <c r="GW278" s="402"/>
      <c r="GX278" s="402"/>
      <c r="GY278" s="402"/>
      <c r="GZ278" s="402"/>
      <c r="HA278" s="402"/>
    </row>
    <row r="279" spans="1:209" ht="10.5" customHeight="1" x14ac:dyDescent="0.2">
      <c r="A279" s="417" t="str">
        <f t="shared" si="1019"/>
        <v>2021-22MARCHY60</v>
      </c>
      <c r="B279" s="458" t="str">
        <f t="shared" si="1076"/>
        <v>2021-22</v>
      </c>
      <c r="C279" s="402" t="s">
        <v>660</v>
      </c>
      <c r="D279" s="458" t="str">
        <f t="shared" si="1175"/>
        <v>Y60</v>
      </c>
      <c r="E279" s="458" t="str">
        <f t="shared" si="1175"/>
        <v>Midlands</v>
      </c>
      <c r="F279" s="458" t="str">
        <f t="shared" si="1020"/>
        <v>Y60</v>
      </c>
      <c r="H279" s="463">
        <f t="shared" si="1156"/>
        <v>263822</v>
      </c>
      <c r="I279" s="463">
        <f t="shared" si="1156"/>
        <v>206622</v>
      </c>
      <c r="J279" s="463">
        <f t="shared" si="1156"/>
        <v>1503410</v>
      </c>
      <c r="K279" s="463">
        <f t="shared" si="1022"/>
        <v>7</v>
      </c>
      <c r="L279" s="463">
        <f t="shared" si="1023"/>
        <v>2</v>
      </c>
      <c r="M279" s="463">
        <f t="shared" si="1024"/>
        <v>17</v>
      </c>
      <c r="N279" s="463">
        <f t="shared" si="1025"/>
        <v>41</v>
      </c>
      <c r="O279" s="463">
        <f t="shared" si="1026"/>
        <v>97</v>
      </c>
      <c r="P279" s="463">
        <f t="shared" si="1176"/>
        <v>520</v>
      </c>
      <c r="Q279" s="463">
        <f t="shared" si="1176"/>
        <v>1952</v>
      </c>
      <c r="R279" s="463">
        <f t="shared" si="1176"/>
        <v>689</v>
      </c>
      <c r="S279" s="463">
        <f t="shared" si="1176"/>
        <v>157593</v>
      </c>
      <c r="T279" s="463">
        <f t="shared" si="1176"/>
        <v>18982</v>
      </c>
      <c r="U279" s="463">
        <f t="shared" si="1176"/>
        <v>12166</v>
      </c>
      <c r="V279" s="463">
        <f t="shared" si="1176"/>
        <v>86711</v>
      </c>
      <c r="W279" s="463">
        <f t="shared" si="1176"/>
        <v>21267</v>
      </c>
      <c r="X279" s="463">
        <f t="shared" si="1176"/>
        <v>555</v>
      </c>
      <c r="Y279" s="463">
        <f t="shared" si="1176"/>
        <v>10296055</v>
      </c>
      <c r="Z279" s="463">
        <f t="shared" si="1028"/>
        <v>542</v>
      </c>
      <c r="AA279" s="463">
        <f t="shared" si="1029"/>
        <v>965</v>
      </c>
      <c r="AB279" s="463">
        <f t="shared" si="1140"/>
        <v>9706879</v>
      </c>
      <c r="AC279" s="463">
        <f t="shared" si="1031"/>
        <v>798</v>
      </c>
      <c r="AD279" s="463">
        <f t="shared" si="1032"/>
        <v>1659</v>
      </c>
      <c r="AE279" s="463">
        <f t="shared" si="1141"/>
        <v>314719835</v>
      </c>
      <c r="AF279" s="463">
        <f t="shared" si="1034"/>
        <v>3630</v>
      </c>
      <c r="AG279" s="463">
        <f t="shared" si="1035"/>
        <v>8274</v>
      </c>
      <c r="AH279" s="463">
        <f t="shared" si="1142"/>
        <v>307627158</v>
      </c>
      <c r="AI279" s="463">
        <f t="shared" si="1037"/>
        <v>14465</v>
      </c>
      <c r="AJ279" s="463">
        <f t="shared" si="1038"/>
        <v>38115</v>
      </c>
      <c r="AK279" s="463">
        <f t="shared" si="1143"/>
        <v>9779993</v>
      </c>
      <c r="AL279" s="463">
        <f t="shared" si="1040"/>
        <v>17622</v>
      </c>
      <c r="AM279" s="463">
        <f t="shared" si="1041"/>
        <v>41906</v>
      </c>
      <c r="AN279" s="463"/>
      <c r="AO279" s="463"/>
      <c r="AP279" s="463"/>
      <c r="AQ279" s="463"/>
      <c r="AR279" s="463"/>
      <c r="AS279" s="463"/>
      <c r="AT279" s="463">
        <f t="shared" si="1177"/>
        <v>24069</v>
      </c>
      <c r="AU279" s="463">
        <f t="shared" si="1177"/>
        <v>4846</v>
      </c>
      <c r="AV279" s="463">
        <f t="shared" si="1177"/>
        <v>7106</v>
      </c>
      <c r="AW279" s="463">
        <f t="shared" si="1177"/>
        <v>4421</v>
      </c>
      <c r="AX279" s="463">
        <f t="shared" si="1177"/>
        <v>3946</v>
      </c>
      <c r="AY279" s="463">
        <f t="shared" si="1177"/>
        <v>8171</v>
      </c>
      <c r="AZ279" s="463">
        <f t="shared" si="1177"/>
        <v>6405</v>
      </c>
      <c r="BA279" s="463"/>
      <c r="BB279" s="463"/>
      <c r="BC279" s="463"/>
      <c r="BD279" s="463"/>
      <c r="BE279" s="463"/>
      <c r="BF279" s="463"/>
      <c r="BG279" s="463"/>
      <c r="BH279" s="463"/>
      <c r="BI279" s="463">
        <f t="shared" si="1178"/>
        <v>75788</v>
      </c>
      <c r="BJ279" s="463">
        <f t="shared" si="1178"/>
        <v>8523</v>
      </c>
      <c r="BK279" s="463">
        <f t="shared" si="1178"/>
        <v>49213</v>
      </c>
      <c r="BL279" s="463">
        <f t="shared" si="1178"/>
        <v>133524</v>
      </c>
      <c r="BM279" s="463">
        <f t="shared" si="1178"/>
        <v>36483</v>
      </c>
      <c r="BN279" s="463">
        <f t="shared" si="1178"/>
        <v>26397</v>
      </c>
      <c r="BO279" s="463">
        <f t="shared" si="1178"/>
        <v>23430</v>
      </c>
      <c r="BP279" s="463">
        <f t="shared" si="1178"/>
        <v>17155</v>
      </c>
      <c r="BQ279" s="463">
        <f t="shared" si="1178"/>
        <v>119945</v>
      </c>
      <c r="BR279" s="463">
        <f t="shared" si="1178"/>
        <v>91447</v>
      </c>
      <c r="BS279" s="463">
        <f t="shared" si="1178"/>
        <v>38436</v>
      </c>
      <c r="BT279" s="463">
        <f t="shared" si="1178"/>
        <v>22744</v>
      </c>
      <c r="BU279" s="463">
        <f t="shared" si="1178"/>
        <v>1232</v>
      </c>
      <c r="BV279" s="463">
        <f t="shared" si="1178"/>
        <v>542</v>
      </c>
      <c r="BW279" s="463">
        <f t="shared" si="1163"/>
        <v>150</v>
      </c>
      <c r="BX279" s="463">
        <f t="shared" si="1163"/>
        <v>90155</v>
      </c>
      <c r="BY279" s="463">
        <f t="shared" si="1103"/>
        <v>601</v>
      </c>
      <c r="BZ279" s="463">
        <f t="shared" si="1104"/>
        <v>1089</v>
      </c>
      <c r="CA279" s="463">
        <f t="shared" si="1164"/>
        <v>130</v>
      </c>
      <c r="CB279" s="463">
        <f t="shared" si="1164"/>
        <v>103032</v>
      </c>
      <c r="CC279" s="463">
        <f t="shared" si="1106"/>
        <v>793</v>
      </c>
      <c r="CD279" s="463">
        <f t="shared" si="1107"/>
        <v>1040</v>
      </c>
      <c r="CE279" s="463">
        <f t="shared" si="1165"/>
        <v>18702</v>
      </c>
      <c r="CF279" s="463">
        <f t="shared" si="1165"/>
        <v>10102868</v>
      </c>
      <c r="CG279" s="463">
        <f t="shared" si="1109"/>
        <v>540</v>
      </c>
      <c r="CH279" s="463">
        <f t="shared" si="1110"/>
        <v>964</v>
      </c>
      <c r="CI279" s="463">
        <f t="shared" si="1166"/>
        <v>5924</v>
      </c>
      <c r="CJ279" s="463">
        <f t="shared" si="1166"/>
        <v>22116417</v>
      </c>
      <c r="CK279" s="463">
        <f t="shared" si="1112"/>
        <v>3733</v>
      </c>
      <c r="CL279" s="463">
        <f t="shared" si="1113"/>
        <v>8484</v>
      </c>
      <c r="CM279" s="463">
        <f t="shared" si="1167"/>
        <v>2182</v>
      </c>
      <c r="CN279" s="463">
        <f t="shared" si="1167"/>
        <v>8868586</v>
      </c>
      <c r="CO279" s="463">
        <f t="shared" si="1115"/>
        <v>4064</v>
      </c>
      <c r="CP279" s="463">
        <f t="shared" si="1116"/>
        <v>9944</v>
      </c>
      <c r="CQ279" s="463">
        <f t="shared" si="1168"/>
        <v>78605</v>
      </c>
      <c r="CR279" s="463">
        <f t="shared" si="1168"/>
        <v>283734832</v>
      </c>
      <c r="CS279" s="463">
        <f t="shared" si="1118"/>
        <v>3610</v>
      </c>
      <c r="CT279" s="463">
        <f t="shared" si="1119"/>
        <v>8180</v>
      </c>
      <c r="CU279" s="463">
        <f t="shared" si="1169"/>
        <v>1270</v>
      </c>
      <c r="CV279" s="463">
        <f t="shared" si="1169"/>
        <v>19711089</v>
      </c>
      <c r="CW279" s="463">
        <f t="shared" si="1121"/>
        <v>15521</v>
      </c>
      <c r="CX279" s="463">
        <f t="shared" si="1122"/>
        <v>40365</v>
      </c>
      <c r="CY279" s="463">
        <f t="shared" si="1170"/>
        <v>482</v>
      </c>
      <c r="CZ279" s="463">
        <f t="shared" si="1170"/>
        <v>7671906</v>
      </c>
      <c r="DA279" s="463">
        <f t="shared" si="1124"/>
        <v>15917</v>
      </c>
      <c r="DB279" s="463">
        <f t="shared" si="1125"/>
        <v>41010</v>
      </c>
      <c r="DC279" s="463">
        <f t="shared" si="1171"/>
        <v>3111</v>
      </c>
      <c r="DD279" s="463">
        <f t="shared" si="1171"/>
        <v>51229731</v>
      </c>
      <c r="DE279" s="463">
        <f t="shared" si="1127"/>
        <v>16467</v>
      </c>
      <c r="DF279" s="463">
        <f t="shared" si="1128"/>
        <v>35143</v>
      </c>
      <c r="DG279" s="463">
        <f t="shared" si="1172"/>
        <v>262</v>
      </c>
      <c r="DH279" s="463">
        <f t="shared" si="1172"/>
        <v>4884072</v>
      </c>
      <c r="DI279" s="463">
        <f t="shared" si="1130"/>
        <v>18641</v>
      </c>
      <c r="DJ279" s="463">
        <f t="shared" si="1131"/>
        <v>47906</v>
      </c>
      <c r="DK279" s="463">
        <f t="shared" si="1132"/>
        <v>800</v>
      </c>
      <c r="DL279" s="463">
        <f t="shared" si="1180"/>
        <v>244892</v>
      </c>
      <c r="DM279" s="463">
        <f t="shared" si="1045"/>
        <v>306</v>
      </c>
      <c r="DN279" s="463">
        <f t="shared" si="1046"/>
        <v>521</v>
      </c>
      <c r="DO279" s="463">
        <f t="shared" si="1160"/>
        <v>10294</v>
      </c>
      <c r="DP279" s="463">
        <f t="shared" si="1160"/>
        <v>392120</v>
      </c>
      <c r="DQ279" s="463">
        <f t="shared" si="1048"/>
        <v>38</v>
      </c>
      <c r="DR279" s="463">
        <f t="shared" si="1049"/>
        <v>74</v>
      </c>
      <c r="DS279" s="463">
        <f t="shared" si="1161"/>
        <v>148</v>
      </c>
      <c r="DT279" s="463">
        <f t="shared" si="1161"/>
        <v>473627</v>
      </c>
      <c r="DU279" s="463">
        <f t="shared" si="1094"/>
        <v>3200</v>
      </c>
      <c r="DV279" s="463">
        <f t="shared" si="1095"/>
        <v>5908</v>
      </c>
      <c r="DW279" s="463">
        <f t="shared" si="1181"/>
        <v>121</v>
      </c>
      <c r="DX279" s="463"/>
      <c r="DY279" s="463"/>
      <c r="DZ279" s="463"/>
      <c r="EA279" s="463"/>
      <c r="EB279" s="463"/>
      <c r="EC279" s="463"/>
      <c r="ED279" s="463"/>
      <c r="EE279" s="463"/>
      <c r="EF279" s="463"/>
      <c r="EG279" s="463" t="s">
        <v>152</v>
      </c>
      <c r="EH279" s="463" t="s">
        <v>152</v>
      </c>
      <c r="EI279" s="463">
        <f t="shared" si="1133"/>
        <v>179</v>
      </c>
      <c r="EJ279" s="446"/>
      <c r="EK279" s="446"/>
      <c r="EL279" s="446"/>
      <c r="EM279" s="446"/>
      <c r="EN279" s="446"/>
      <c r="EO279" s="446"/>
      <c r="EP279" s="446"/>
      <c r="EQ279" s="446"/>
      <c r="ER279" s="446"/>
      <c r="ES279" s="446"/>
      <c r="ET279" s="446"/>
      <c r="EU279" s="446"/>
      <c r="EV279" s="446"/>
      <c r="EW279" s="446"/>
      <c r="EX279" s="446"/>
      <c r="EY279" s="446"/>
      <c r="EZ279" s="447"/>
      <c r="FA279" s="446">
        <f t="shared" si="1062"/>
        <v>3</v>
      </c>
      <c r="FB279" s="417">
        <f t="shared" si="1078"/>
        <v>2022</v>
      </c>
      <c r="FC279" s="448">
        <f t="shared" si="1079"/>
        <v>44621</v>
      </c>
      <c r="FD279" s="449">
        <f t="shared" si="1063"/>
        <v>31</v>
      </c>
      <c r="FE279" s="450"/>
      <c r="FF279" s="451">
        <f t="shared" si="1098"/>
        <v>0.55757772722348609</v>
      </c>
      <c r="FG279" s="450"/>
      <c r="FH279" s="452">
        <f t="shared" si="1144"/>
        <v>1.921978716678959</v>
      </c>
      <c r="FI279" s="452">
        <f t="shared" si="1145"/>
        <v>1.390633231482457</v>
      </c>
      <c r="FJ279" s="452">
        <f t="shared" si="1146"/>
        <v>1.925858951175407</v>
      </c>
      <c r="FK279" s="452">
        <f t="shared" si="1147"/>
        <v>1.4100772645076443</v>
      </c>
      <c r="FL279" s="452">
        <f t="shared" si="1148"/>
        <v>1.3832731718005788</v>
      </c>
      <c r="FM279" s="452">
        <f t="shared" si="1149"/>
        <v>1.054618214528722</v>
      </c>
      <c r="FN279" s="452">
        <f t="shared" si="1150"/>
        <v>1.8073070955000705</v>
      </c>
      <c r="FO279" s="452">
        <f t="shared" si="1151"/>
        <v>1.0694503220952649</v>
      </c>
      <c r="FP279" s="452">
        <f t="shared" si="1152"/>
        <v>2.2198198198198198</v>
      </c>
      <c r="FQ279" s="452">
        <f t="shared" si="1153"/>
        <v>0.97657657657657659</v>
      </c>
      <c r="FR279" s="453"/>
      <c r="FS279" s="446">
        <f t="shared" si="1179"/>
        <v>413244</v>
      </c>
      <c r="FT279" s="446">
        <f t="shared" si="1179"/>
        <v>3536687</v>
      </c>
      <c r="FU279" s="446">
        <f t="shared" si="1179"/>
        <v>8477442</v>
      </c>
      <c r="FV279" s="446">
        <f t="shared" si="1179"/>
        <v>19944044</v>
      </c>
      <c r="FW279" s="446">
        <f t="shared" si="1179"/>
        <v>18322426</v>
      </c>
      <c r="FX279" s="446">
        <f t="shared" si="1179"/>
        <v>20181611</v>
      </c>
      <c r="FY279" s="446">
        <f t="shared" si="1179"/>
        <v>717480920</v>
      </c>
      <c r="FZ279" s="446">
        <f t="shared" si="1179"/>
        <v>810587691</v>
      </c>
      <c r="GA279" s="446">
        <f t="shared" si="1179"/>
        <v>23257890</v>
      </c>
      <c r="GB279" s="446"/>
      <c r="GC279" s="446"/>
      <c r="GD279" s="446">
        <f t="shared" si="1173"/>
        <v>163350</v>
      </c>
      <c r="GE279" s="446">
        <f t="shared" si="1173"/>
        <v>135176</v>
      </c>
      <c r="GF279" s="446">
        <f t="shared" si="1173"/>
        <v>18031338</v>
      </c>
      <c r="GG279" s="446">
        <f t="shared" si="1173"/>
        <v>50257524</v>
      </c>
      <c r="GH279" s="446">
        <f t="shared" si="1173"/>
        <v>21697781</v>
      </c>
      <c r="GI279" s="446">
        <f t="shared" si="1173"/>
        <v>642996403</v>
      </c>
      <c r="GJ279" s="446">
        <f t="shared" si="1173"/>
        <v>51263860</v>
      </c>
      <c r="GK279" s="446">
        <f t="shared" si="1173"/>
        <v>19766868</v>
      </c>
      <c r="GL279" s="446">
        <f t="shared" si="1173"/>
        <v>109329686</v>
      </c>
      <c r="GM279" s="446">
        <f t="shared" si="1173"/>
        <v>12551406</v>
      </c>
      <c r="GN279" s="446">
        <f t="shared" si="1182"/>
        <v>874334</v>
      </c>
      <c r="GO279" s="446">
        <f t="shared" si="1174"/>
        <v>416852</v>
      </c>
      <c r="GP279" s="446">
        <f t="shared" si="1174"/>
        <v>766088</v>
      </c>
      <c r="GQ279" s="446">
        <f t="shared" si="1174"/>
        <v>0</v>
      </c>
      <c r="GR279" s="446"/>
      <c r="GS279" s="446"/>
      <c r="GT279" s="446"/>
      <c r="GU279" s="446"/>
      <c r="GV279" s="416"/>
      <c r="GW279" s="402"/>
      <c r="GX279" s="402"/>
      <c r="GY279" s="402"/>
      <c r="GZ279" s="402"/>
      <c r="HA279" s="402"/>
    </row>
    <row r="280" spans="1:209" ht="9.75" customHeight="1" x14ac:dyDescent="0.2">
      <c r="A280" s="417" t="str">
        <f t="shared" si="1019"/>
        <v>2022-23APRILY60</v>
      </c>
      <c r="B280" s="458" t="str">
        <f t="shared" si="1076"/>
        <v>2022-23</v>
      </c>
      <c r="C280" s="402" t="s">
        <v>664</v>
      </c>
      <c r="D280" s="458" t="str">
        <f t="shared" si="1175"/>
        <v>Y60</v>
      </c>
      <c r="E280" s="458" t="str">
        <f t="shared" si="1175"/>
        <v>Midlands</v>
      </c>
      <c r="F280" s="458" t="str">
        <f t="shared" si="1020"/>
        <v>Y60</v>
      </c>
      <c r="H280" s="463">
        <f t="shared" si="1156"/>
        <v>248296</v>
      </c>
      <c r="I280" s="463">
        <f t="shared" si="1156"/>
        <v>193910</v>
      </c>
      <c r="J280" s="463">
        <f t="shared" si="1156"/>
        <v>1436379</v>
      </c>
      <c r="K280" s="463">
        <f t="shared" si="1022"/>
        <v>7</v>
      </c>
      <c r="L280" s="463">
        <f t="shared" si="1023"/>
        <v>2</v>
      </c>
      <c r="M280" s="463">
        <f t="shared" si="1024"/>
        <v>20</v>
      </c>
      <c r="N280" s="463">
        <f t="shared" si="1025"/>
        <v>41</v>
      </c>
      <c r="O280" s="463">
        <f t="shared" si="1026"/>
        <v>94</v>
      </c>
      <c r="P280" s="463">
        <f t="shared" si="1176"/>
        <v>491</v>
      </c>
      <c r="Q280" s="463">
        <f t="shared" si="1176"/>
        <v>1710</v>
      </c>
      <c r="R280" s="463">
        <f t="shared" si="1176"/>
        <v>632</v>
      </c>
      <c r="S280" s="463">
        <f t="shared" si="1176"/>
        <v>150654</v>
      </c>
      <c r="T280" s="463">
        <f t="shared" si="1176"/>
        <v>18360</v>
      </c>
      <c r="U280" s="463">
        <f t="shared" si="1176"/>
        <v>11691</v>
      </c>
      <c r="V280" s="463">
        <f t="shared" si="1176"/>
        <v>82909</v>
      </c>
      <c r="W280" s="463">
        <f t="shared" si="1176"/>
        <v>20041</v>
      </c>
      <c r="X280" s="463">
        <f t="shared" si="1176"/>
        <v>648</v>
      </c>
      <c r="Y280" s="463">
        <f t="shared" si="1176"/>
        <v>9865148</v>
      </c>
      <c r="Z280" s="463">
        <f t="shared" si="1028"/>
        <v>537</v>
      </c>
      <c r="AA280" s="463">
        <f t="shared" si="1029"/>
        <v>973</v>
      </c>
      <c r="AB280" s="463">
        <f t="shared" si="1140"/>
        <v>9198456</v>
      </c>
      <c r="AC280" s="463">
        <f t="shared" si="1031"/>
        <v>787</v>
      </c>
      <c r="AD280" s="463">
        <f t="shared" si="1032"/>
        <v>1601</v>
      </c>
      <c r="AE280" s="463">
        <f t="shared" si="1141"/>
        <v>307565911</v>
      </c>
      <c r="AF280" s="463">
        <f t="shared" si="1034"/>
        <v>3710</v>
      </c>
      <c r="AG280" s="463">
        <f t="shared" si="1035"/>
        <v>8486</v>
      </c>
      <c r="AH280" s="463">
        <f t="shared" si="1142"/>
        <v>252171983</v>
      </c>
      <c r="AI280" s="463">
        <f t="shared" si="1037"/>
        <v>12583</v>
      </c>
      <c r="AJ280" s="463">
        <f t="shared" si="1038"/>
        <v>34362</v>
      </c>
      <c r="AK280" s="463">
        <f t="shared" si="1143"/>
        <v>9547639</v>
      </c>
      <c r="AL280" s="463">
        <f t="shared" si="1040"/>
        <v>14734</v>
      </c>
      <c r="AM280" s="463">
        <f t="shared" si="1041"/>
        <v>38705</v>
      </c>
      <c r="AN280" s="463" t="s">
        <v>152</v>
      </c>
      <c r="AO280" s="463" t="s">
        <v>152</v>
      </c>
      <c r="AP280" s="463" t="s">
        <v>152</v>
      </c>
      <c r="AQ280" s="463" t="s">
        <v>152</v>
      </c>
      <c r="AR280" s="463" t="s">
        <v>152</v>
      </c>
      <c r="AS280" s="463" t="s">
        <v>152</v>
      </c>
      <c r="AT280" s="463">
        <f t="shared" si="1177"/>
        <v>23101</v>
      </c>
      <c r="AU280" s="463">
        <f t="shared" si="1177"/>
        <v>4708</v>
      </c>
      <c r="AV280" s="463">
        <f t="shared" si="1177"/>
        <v>7077</v>
      </c>
      <c r="AW280" s="463">
        <f t="shared" si="1177"/>
        <v>4482</v>
      </c>
      <c r="AX280" s="463">
        <f t="shared" si="1177"/>
        <v>3752</v>
      </c>
      <c r="AY280" s="463">
        <f t="shared" si="1177"/>
        <v>7564</v>
      </c>
      <c r="AZ280" s="463">
        <f t="shared" si="1177"/>
        <v>6760</v>
      </c>
      <c r="BA280" s="463" t="s">
        <v>152</v>
      </c>
      <c r="BB280" s="463" t="s">
        <v>152</v>
      </c>
      <c r="BC280" s="463" t="s">
        <v>152</v>
      </c>
      <c r="BD280" s="463" t="s">
        <v>152</v>
      </c>
      <c r="BE280" s="463" t="s">
        <v>152</v>
      </c>
      <c r="BF280" s="463" t="s">
        <v>152</v>
      </c>
      <c r="BG280" s="463" t="s">
        <v>152</v>
      </c>
      <c r="BH280" s="463" t="s">
        <v>152</v>
      </c>
      <c r="BI280" s="463">
        <f t="shared" si="1178"/>
        <v>71953</v>
      </c>
      <c r="BJ280" s="463">
        <f t="shared" si="1178"/>
        <v>7864</v>
      </c>
      <c r="BK280" s="463">
        <f t="shared" si="1178"/>
        <v>47736</v>
      </c>
      <c r="BL280" s="463">
        <f t="shared" si="1178"/>
        <v>127553</v>
      </c>
      <c r="BM280" s="463">
        <f t="shared" si="1178"/>
        <v>35227</v>
      </c>
      <c r="BN280" s="463">
        <f t="shared" si="1178"/>
        <v>25578</v>
      </c>
      <c r="BO280" s="463">
        <f t="shared" si="1178"/>
        <v>22501</v>
      </c>
      <c r="BP280" s="463">
        <f t="shared" si="1178"/>
        <v>16518</v>
      </c>
      <c r="BQ280" s="463">
        <f t="shared" si="1178"/>
        <v>114271</v>
      </c>
      <c r="BR280" s="463">
        <f t="shared" si="1178"/>
        <v>87324</v>
      </c>
      <c r="BS280" s="463">
        <f t="shared" si="1178"/>
        <v>36097</v>
      </c>
      <c r="BT280" s="463">
        <f t="shared" si="1178"/>
        <v>21451</v>
      </c>
      <c r="BU280" s="463">
        <f t="shared" si="1178"/>
        <v>1603</v>
      </c>
      <c r="BV280" s="463">
        <f t="shared" si="1178"/>
        <v>660</v>
      </c>
      <c r="BW280" s="463">
        <f t="shared" si="1163"/>
        <v>109</v>
      </c>
      <c r="BX280" s="463">
        <f t="shared" si="1163"/>
        <v>73283</v>
      </c>
      <c r="BY280" s="463">
        <f t="shared" si="1103"/>
        <v>672</v>
      </c>
      <c r="BZ280" s="463">
        <f t="shared" si="1104"/>
        <v>1238</v>
      </c>
      <c r="CA280" s="463">
        <f t="shared" si="1164"/>
        <v>110</v>
      </c>
      <c r="CB280" s="463">
        <f t="shared" si="1164"/>
        <v>64341</v>
      </c>
      <c r="CC280" s="463">
        <f t="shared" si="1106"/>
        <v>585</v>
      </c>
      <c r="CD280" s="463">
        <f t="shared" si="1107"/>
        <v>1101</v>
      </c>
      <c r="CE280" s="463">
        <f t="shared" si="1165"/>
        <v>18141</v>
      </c>
      <c r="CF280" s="463">
        <f t="shared" si="1165"/>
        <v>9727524</v>
      </c>
      <c r="CG280" s="463">
        <f t="shared" si="1109"/>
        <v>536</v>
      </c>
      <c r="CH280" s="463">
        <f t="shared" si="1110"/>
        <v>969</v>
      </c>
      <c r="CI280" s="463">
        <f t="shared" si="1166"/>
        <v>5200</v>
      </c>
      <c r="CJ280" s="463">
        <f t="shared" si="1166"/>
        <v>20670965</v>
      </c>
      <c r="CK280" s="463">
        <f t="shared" si="1112"/>
        <v>3975</v>
      </c>
      <c r="CL280" s="463">
        <f t="shared" si="1113"/>
        <v>9054</v>
      </c>
      <c r="CM280" s="463">
        <f t="shared" si="1167"/>
        <v>2018</v>
      </c>
      <c r="CN280" s="463">
        <f t="shared" si="1167"/>
        <v>8720218</v>
      </c>
      <c r="CO280" s="463">
        <f t="shared" si="1115"/>
        <v>4321</v>
      </c>
      <c r="CP280" s="463">
        <f t="shared" si="1116"/>
        <v>10459</v>
      </c>
      <c r="CQ280" s="463">
        <f t="shared" si="1168"/>
        <v>75691</v>
      </c>
      <c r="CR280" s="463">
        <f t="shared" si="1168"/>
        <v>278174728</v>
      </c>
      <c r="CS280" s="463">
        <f t="shared" si="1118"/>
        <v>3675</v>
      </c>
      <c r="CT280" s="463">
        <f t="shared" si="1119"/>
        <v>8392</v>
      </c>
      <c r="CU280" s="463">
        <f t="shared" si="1169"/>
        <v>1216</v>
      </c>
      <c r="CV280" s="463">
        <f t="shared" si="1169"/>
        <v>17454870</v>
      </c>
      <c r="CW280" s="463">
        <f t="shared" si="1121"/>
        <v>14354</v>
      </c>
      <c r="CX280" s="463">
        <f t="shared" si="1122"/>
        <v>39067</v>
      </c>
      <c r="CY280" s="463">
        <f t="shared" si="1170"/>
        <v>445</v>
      </c>
      <c r="CZ280" s="463">
        <f t="shared" si="1170"/>
        <v>6487774</v>
      </c>
      <c r="DA280" s="463">
        <f t="shared" si="1124"/>
        <v>14579</v>
      </c>
      <c r="DB280" s="463">
        <f t="shared" si="1125"/>
        <v>37205</v>
      </c>
      <c r="DC280" s="463">
        <f t="shared" si="1171"/>
        <v>2847</v>
      </c>
      <c r="DD280" s="463">
        <f t="shared" si="1171"/>
        <v>43663735</v>
      </c>
      <c r="DE280" s="463">
        <f t="shared" si="1127"/>
        <v>15337</v>
      </c>
      <c r="DF280" s="463">
        <f t="shared" si="1128"/>
        <v>35941</v>
      </c>
      <c r="DG280" s="463">
        <f t="shared" si="1172"/>
        <v>239</v>
      </c>
      <c r="DH280" s="463">
        <f t="shared" si="1172"/>
        <v>3708944</v>
      </c>
      <c r="DI280" s="463">
        <f t="shared" si="1130"/>
        <v>15519</v>
      </c>
      <c r="DJ280" s="463">
        <f t="shared" si="1131"/>
        <v>41157</v>
      </c>
      <c r="DK280" s="463">
        <f t="shared" si="1132"/>
        <v>827</v>
      </c>
      <c r="DL280" s="463">
        <f t="shared" si="1180"/>
        <v>245520</v>
      </c>
      <c r="DM280" s="463">
        <f t="shared" si="1045"/>
        <v>297</v>
      </c>
      <c r="DN280" s="463">
        <f t="shared" si="1046"/>
        <v>510</v>
      </c>
      <c r="DO280" s="463">
        <f t="shared" si="1160"/>
        <v>10023</v>
      </c>
      <c r="DP280" s="463">
        <f t="shared" si="1160"/>
        <v>386055</v>
      </c>
      <c r="DQ280" s="463">
        <f t="shared" si="1048"/>
        <v>39</v>
      </c>
      <c r="DR280" s="463">
        <f t="shared" si="1049"/>
        <v>75</v>
      </c>
      <c r="DS280" s="463">
        <f t="shared" si="1161"/>
        <v>181</v>
      </c>
      <c r="DT280" s="463">
        <f t="shared" si="1161"/>
        <v>572449</v>
      </c>
      <c r="DU280" s="463">
        <f t="shared" si="1094"/>
        <v>3163</v>
      </c>
      <c r="DV280" s="463">
        <f t="shared" si="1095"/>
        <v>7003</v>
      </c>
      <c r="DW280" s="463">
        <f t="shared" si="1181"/>
        <v>152</v>
      </c>
      <c r="DX280" s="463"/>
      <c r="DY280" s="463"/>
      <c r="DZ280" s="463"/>
      <c r="EA280" s="463"/>
      <c r="EB280" s="463"/>
      <c r="EC280" s="463"/>
      <c r="ED280" s="463"/>
      <c r="EE280" s="463"/>
      <c r="EF280" s="463"/>
      <c r="EG280" s="463" t="s">
        <v>152</v>
      </c>
      <c r="EH280" s="463" t="s">
        <v>152</v>
      </c>
      <c r="EI280" s="463">
        <f t="shared" si="1133"/>
        <v>207</v>
      </c>
      <c r="EJ280" s="446"/>
      <c r="EK280" s="446"/>
      <c r="EL280" s="446"/>
      <c r="EM280" s="446"/>
      <c r="EN280" s="446"/>
      <c r="EO280" s="446"/>
      <c r="EP280" s="446"/>
      <c r="EQ280" s="446"/>
      <c r="ER280" s="446"/>
      <c r="ES280" s="446"/>
      <c r="ET280" s="446"/>
      <c r="EU280" s="446"/>
      <c r="EV280" s="446"/>
      <c r="EW280" s="446"/>
      <c r="EX280" s="446"/>
      <c r="EY280" s="446"/>
      <c r="EZ280" s="447"/>
      <c r="FA280" s="446">
        <f t="shared" si="1062"/>
        <v>4</v>
      </c>
      <c r="FB280" s="417">
        <f t="shared" si="1078"/>
        <v>2022</v>
      </c>
      <c r="FC280" s="448">
        <f t="shared" si="1079"/>
        <v>44652</v>
      </c>
      <c r="FD280" s="449">
        <f t="shared" si="1063"/>
        <v>30</v>
      </c>
      <c r="FE280" s="450"/>
      <c r="FF280" s="451">
        <f t="shared" si="1098"/>
        <v>0.56091555207342325</v>
      </c>
      <c r="FG280" s="450"/>
      <c r="FH280" s="452">
        <f t="shared" si="1144"/>
        <v>1.918681917211329</v>
      </c>
      <c r="FI280" s="452">
        <f t="shared" si="1145"/>
        <v>1.3931372549019607</v>
      </c>
      <c r="FJ280" s="452">
        <f t="shared" si="1146"/>
        <v>1.9246428876913866</v>
      </c>
      <c r="FK280" s="452">
        <f t="shared" si="1147"/>
        <v>1.4128817038747754</v>
      </c>
      <c r="FL280" s="452">
        <f t="shared" si="1148"/>
        <v>1.3782701516120084</v>
      </c>
      <c r="FM280" s="452">
        <f t="shared" si="1149"/>
        <v>1.0532511548806522</v>
      </c>
      <c r="FN280" s="452">
        <f t="shared" si="1150"/>
        <v>1.801157626864927</v>
      </c>
      <c r="FO280" s="452">
        <f t="shared" si="1151"/>
        <v>1.0703557706701263</v>
      </c>
      <c r="FP280" s="452">
        <f t="shared" si="1152"/>
        <v>2.4737654320987654</v>
      </c>
      <c r="FQ280" s="452">
        <f t="shared" si="1153"/>
        <v>1.0185185185185186</v>
      </c>
      <c r="FR280" s="453"/>
      <c r="FS280" s="446">
        <f t="shared" si="1179"/>
        <v>387820</v>
      </c>
      <c r="FT280" s="446">
        <f t="shared" si="1179"/>
        <v>3789742</v>
      </c>
      <c r="FU280" s="446">
        <f t="shared" si="1179"/>
        <v>7984952</v>
      </c>
      <c r="FV280" s="446">
        <f t="shared" si="1179"/>
        <v>18173288</v>
      </c>
      <c r="FW280" s="446">
        <f t="shared" si="1179"/>
        <v>17860166</v>
      </c>
      <c r="FX280" s="446">
        <f t="shared" si="1179"/>
        <v>18722864</v>
      </c>
      <c r="FY280" s="446">
        <f t="shared" si="1179"/>
        <v>703549828</v>
      </c>
      <c r="FZ280" s="446">
        <f t="shared" si="1179"/>
        <v>688654887</v>
      </c>
      <c r="GA280" s="446">
        <f t="shared" si="1179"/>
        <v>25080738</v>
      </c>
      <c r="GB280" s="446"/>
      <c r="GC280" s="446"/>
      <c r="GD280" s="446">
        <f t="shared" ref="GD280:GM289" si="1183">SUMIFS(GD$443:GD$10112,$B$443:$B$10112,$B280,$C$443:$C$10112,$C280,$D$443:$D$10112,$D280)</f>
        <v>134942</v>
      </c>
      <c r="GE280" s="446">
        <f t="shared" si="1183"/>
        <v>121110</v>
      </c>
      <c r="GF280" s="446">
        <f t="shared" si="1183"/>
        <v>17585877</v>
      </c>
      <c r="GG280" s="446">
        <f t="shared" si="1183"/>
        <v>47081490</v>
      </c>
      <c r="GH280" s="446">
        <f t="shared" si="1183"/>
        <v>21105532</v>
      </c>
      <c r="GI280" s="446">
        <f t="shared" si="1183"/>
        <v>635214685</v>
      </c>
      <c r="GJ280" s="446">
        <f t="shared" si="1183"/>
        <v>47504976</v>
      </c>
      <c r="GK280" s="446">
        <f t="shared" si="1183"/>
        <v>16556109</v>
      </c>
      <c r="GL280" s="446">
        <f t="shared" si="1183"/>
        <v>102323250</v>
      </c>
      <c r="GM280" s="446">
        <f t="shared" si="1183"/>
        <v>9836615</v>
      </c>
      <c r="GN280" s="446">
        <f t="shared" si="1182"/>
        <v>1267597</v>
      </c>
      <c r="GO280" s="446">
        <f t="shared" si="1174"/>
        <v>421617</v>
      </c>
      <c r="GP280" s="446">
        <f t="shared" si="1174"/>
        <v>751678</v>
      </c>
      <c r="GQ280" s="446">
        <f t="shared" si="1174"/>
        <v>0</v>
      </c>
      <c r="GR280" s="446"/>
      <c r="GS280" s="446"/>
      <c r="GT280" s="446"/>
      <c r="GU280" s="446"/>
      <c r="GV280" s="416"/>
      <c r="GW280" s="402"/>
      <c r="GX280" s="402"/>
      <c r="GY280" s="402"/>
      <c r="GZ280" s="402"/>
      <c r="HA280" s="402"/>
    </row>
    <row r="281" spans="1:209" ht="9.75" customHeight="1" x14ac:dyDescent="0.2">
      <c r="A281" s="417" t="str">
        <f t="shared" si="1019"/>
        <v>2022-23MAYY60</v>
      </c>
      <c r="B281" s="458" t="str">
        <f t="shared" si="1076"/>
        <v>2022-23</v>
      </c>
      <c r="C281" s="402" t="s">
        <v>668</v>
      </c>
      <c r="D281" s="458" t="str">
        <f t="shared" si="1175"/>
        <v>Y60</v>
      </c>
      <c r="E281" s="458" t="str">
        <f t="shared" si="1175"/>
        <v>Midlands</v>
      </c>
      <c r="F281" s="458" t="str">
        <f t="shared" si="1020"/>
        <v>Y60</v>
      </c>
      <c r="H281" s="463">
        <f t="shared" si="1156"/>
        <v>240886</v>
      </c>
      <c r="I281" s="463">
        <f t="shared" si="1156"/>
        <v>185983</v>
      </c>
      <c r="J281" s="463">
        <f t="shared" si="1156"/>
        <v>834422</v>
      </c>
      <c r="K281" s="463">
        <f t="shared" si="1022"/>
        <v>4</v>
      </c>
      <c r="L281" s="463">
        <f t="shared" si="1023"/>
        <v>2</v>
      </c>
      <c r="M281" s="463">
        <f t="shared" si="1024"/>
        <v>7</v>
      </c>
      <c r="N281" s="463">
        <f t="shared" si="1025"/>
        <v>21</v>
      </c>
      <c r="O281" s="463">
        <f t="shared" si="1026"/>
        <v>58</v>
      </c>
      <c r="P281" s="463">
        <f t="shared" si="1176"/>
        <v>517</v>
      </c>
      <c r="Q281" s="463">
        <f t="shared" si="1176"/>
        <v>1922</v>
      </c>
      <c r="R281" s="463">
        <f t="shared" si="1176"/>
        <v>679</v>
      </c>
      <c r="S281" s="463">
        <f t="shared" si="1176"/>
        <v>156525</v>
      </c>
      <c r="T281" s="463">
        <f t="shared" si="1176"/>
        <v>18111</v>
      </c>
      <c r="U281" s="463">
        <f t="shared" si="1176"/>
        <v>11493</v>
      </c>
      <c r="V281" s="463">
        <f t="shared" si="1176"/>
        <v>84082</v>
      </c>
      <c r="W281" s="463">
        <f t="shared" si="1176"/>
        <v>24773</v>
      </c>
      <c r="X281" s="463">
        <f t="shared" si="1176"/>
        <v>715</v>
      </c>
      <c r="Y281" s="463">
        <f t="shared" si="1176"/>
        <v>9354942</v>
      </c>
      <c r="Z281" s="463">
        <f t="shared" si="1028"/>
        <v>517</v>
      </c>
      <c r="AA281" s="463">
        <f t="shared" si="1029"/>
        <v>927</v>
      </c>
      <c r="AB281" s="463">
        <f t="shared" si="1140"/>
        <v>8725722</v>
      </c>
      <c r="AC281" s="463">
        <f t="shared" si="1031"/>
        <v>759</v>
      </c>
      <c r="AD281" s="463">
        <f t="shared" si="1032"/>
        <v>1591</v>
      </c>
      <c r="AE281" s="463">
        <f t="shared" si="1141"/>
        <v>215012930</v>
      </c>
      <c r="AF281" s="463">
        <f t="shared" si="1034"/>
        <v>2557</v>
      </c>
      <c r="AG281" s="463">
        <f t="shared" si="1035"/>
        <v>5584</v>
      </c>
      <c r="AH281" s="463">
        <f t="shared" si="1142"/>
        <v>232843161</v>
      </c>
      <c r="AI281" s="463">
        <f t="shared" si="1037"/>
        <v>9399</v>
      </c>
      <c r="AJ281" s="463">
        <f t="shared" si="1038"/>
        <v>24220</v>
      </c>
      <c r="AK281" s="463">
        <f t="shared" si="1143"/>
        <v>8678742</v>
      </c>
      <c r="AL281" s="463">
        <f t="shared" si="1040"/>
        <v>12138</v>
      </c>
      <c r="AM281" s="463">
        <f t="shared" si="1041"/>
        <v>29871</v>
      </c>
      <c r="AN281" s="463" t="s">
        <v>152</v>
      </c>
      <c r="AO281" s="463" t="s">
        <v>152</v>
      </c>
      <c r="AP281" s="463" t="s">
        <v>152</v>
      </c>
      <c r="AQ281" s="463" t="s">
        <v>152</v>
      </c>
      <c r="AR281" s="463" t="s">
        <v>152</v>
      </c>
      <c r="AS281" s="463" t="s">
        <v>152</v>
      </c>
      <c r="AT281" s="463">
        <f t="shared" si="1177"/>
        <v>22343</v>
      </c>
      <c r="AU281" s="463">
        <f t="shared" si="1177"/>
        <v>4173</v>
      </c>
      <c r="AV281" s="463">
        <f t="shared" si="1177"/>
        <v>7071</v>
      </c>
      <c r="AW281" s="463">
        <f t="shared" si="1177"/>
        <v>5291</v>
      </c>
      <c r="AX281" s="463">
        <f t="shared" si="1177"/>
        <v>3694</v>
      </c>
      <c r="AY281" s="463">
        <f t="shared" si="1177"/>
        <v>7405</v>
      </c>
      <c r="AZ281" s="463">
        <f t="shared" si="1177"/>
        <v>7595</v>
      </c>
      <c r="BA281" s="463" t="s">
        <v>152</v>
      </c>
      <c r="BB281" s="463" t="s">
        <v>152</v>
      </c>
      <c r="BC281" s="463" t="s">
        <v>152</v>
      </c>
      <c r="BD281" s="463" t="s">
        <v>152</v>
      </c>
      <c r="BE281" s="463" t="s">
        <v>152</v>
      </c>
      <c r="BF281" s="463" t="s">
        <v>152</v>
      </c>
      <c r="BG281" s="463" t="s">
        <v>152</v>
      </c>
      <c r="BH281" s="463" t="s">
        <v>152</v>
      </c>
      <c r="BI281" s="463">
        <f t="shared" si="1178"/>
        <v>77057</v>
      </c>
      <c r="BJ281" s="463">
        <f t="shared" si="1178"/>
        <v>8619</v>
      </c>
      <c r="BK281" s="463">
        <f t="shared" si="1178"/>
        <v>48506</v>
      </c>
      <c r="BL281" s="463">
        <f t="shared" si="1178"/>
        <v>134182</v>
      </c>
      <c r="BM281" s="463">
        <f t="shared" si="1178"/>
        <v>34767</v>
      </c>
      <c r="BN281" s="463">
        <f t="shared" si="1178"/>
        <v>25234</v>
      </c>
      <c r="BO281" s="463">
        <f t="shared" si="1178"/>
        <v>22056</v>
      </c>
      <c r="BP281" s="463">
        <f t="shared" si="1178"/>
        <v>16220</v>
      </c>
      <c r="BQ281" s="463">
        <f t="shared" si="1178"/>
        <v>115187</v>
      </c>
      <c r="BR281" s="463">
        <f t="shared" si="1178"/>
        <v>88743</v>
      </c>
      <c r="BS281" s="463">
        <f t="shared" si="1178"/>
        <v>44914</v>
      </c>
      <c r="BT281" s="463">
        <f t="shared" si="1178"/>
        <v>26383</v>
      </c>
      <c r="BU281" s="463">
        <f t="shared" si="1178"/>
        <v>1823</v>
      </c>
      <c r="BV281" s="463">
        <f t="shared" si="1178"/>
        <v>718</v>
      </c>
      <c r="BW281" s="463">
        <f t="shared" si="1163"/>
        <v>107</v>
      </c>
      <c r="BX281" s="463">
        <f t="shared" si="1163"/>
        <v>60557</v>
      </c>
      <c r="BY281" s="463">
        <f t="shared" si="1103"/>
        <v>566</v>
      </c>
      <c r="BZ281" s="463">
        <f t="shared" si="1104"/>
        <v>919</v>
      </c>
      <c r="CA281" s="463">
        <f t="shared" si="1164"/>
        <v>93</v>
      </c>
      <c r="CB281" s="463">
        <f t="shared" si="1164"/>
        <v>49672</v>
      </c>
      <c r="CC281" s="463">
        <f t="shared" si="1106"/>
        <v>534</v>
      </c>
      <c r="CD281" s="463">
        <f t="shared" si="1107"/>
        <v>893</v>
      </c>
      <c r="CE281" s="463">
        <f t="shared" si="1165"/>
        <v>17911</v>
      </c>
      <c r="CF281" s="463">
        <f t="shared" si="1165"/>
        <v>9244713</v>
      </c>
      <c r="CG281" s="463">
        <f t="shared" si="1109"/>
        <v>516</v>
      </c>
      <c r="CH281" s="463">
        <f t="shared" si="1110"/>
        <v>927</v>
      </c>
      <c r="CI281" s="463">
        <f t="shared" si="1166"/>
        <v>5618</v>
      </c>
      <c r="CJ281" s="463">
        <f t="shared" si="1166"/>
        <v>12725595</v>
      </c>
      <c r="CK281" s="463">
        <f t="shared" si="1112"/>
        <v>2265</v>
      </c>
      <c r="CL281" s="463">
        <f t="shared" si="1113"/>
        <v>4890</v>
      </c>
      <c r="CM281" s="463">
        <f t="shared" si="1167"/>
        <v>2154</v>
      </c>
      <c r="CN281" s="463">
        <f t="shared" si="1167"/>
        <v>5877458</v>
      </c>
      <c r="CO281" s="463">
        <f t="shared" si="1115"/>
        <v>2729</v>
      </c>
      <c r="CP281" s="463">
        <f t="shared" si="1116"/>
        <v>6096</v>
      </c>
      <c r="CQ281" s="463">
        <f t="shared" si="1168"/>
        <v>76310</v>
      </c>
      <c r="CR281" s="463">
        <f t="shared" si="1168"/>
        <v>196409877</v>
      </c>
      <c r="CS281" s="463">
        <f t="shared" si="1118"/>
        <v>2574</v>
      </c>
      <c r="CT281" s="463">
        <f t="shared" si="1119"/>
        <v>5618</v>
      </c>
      <c r="CU281" s="463">
        <f t="shared" si="1169"/>
        <v>1569</v>
      </c>
      <c r="CV281" s="463">
        <f t="shared" si="1169"/>
        <v>14879244</v>
      </c>
      <c r="CW281" s="463">
        <f t="shared" si="1121"/>
        <v>9483</v>
      </c>
      <c r="CX281" s="463">
        <f t="shared" si="1122"/>
        <v>21251</v>
      </c>
      <c r="CY281" s="463">
        <f t="shared" si="1170"/>
        <v>556</v>
      </c>
      <c r="CZ281" s="463">
        <f t="shared" si="1170"/>
        <v>5064797</v>
      </c>
      <c r="DA281" s="463">
        <f t="shared" si="1124"/>
        <v>9109</v>
      </c>
      <c r="DB281" s="463">
        <f t="shared" si="1125"/>
        <v>22234</v>
      </c>
      <c r="DC281" s="463">
        <f t="shared" si="1171"/>
        <v>3184</v>
      </c>
      <c r="DD281" s="463">
        <f t="shared" si="1171"/>
        <v>35678645</v>
      </c>
      <c r="DE281" s="463">
        <f t="shared" si="1127"/>
        <v>11206</v>
      </c>
      <c r="DF281" s="463">
        <f t="shared" si="1128"/>
        <v>23314</v>
      </c>
      <c r="DG281" s="463">
        <f t="shared" si="1172"/>
        <v>290</v>
      </c>
      <c r="DH281" s="463">
        <f t="shared" si="1172"/>
        <v>3906342</v>
      </c>
      <c r="DI281" s="463">
        <f t="shared" si="1130"/>
        <v>13470</v>
      </c>
      <c r="DJ281" s="463">
        <f t="shared" si="1131"/>
        <v>32520</v>
      </c>
      <c r="DK281" s="463">
        <f t="shared" si="1132"/>
        <v>720</v>
      </c>
      <c r="DL281" s="463">
        <f t="shared" si="1180"/>
        <v>208499</v>
      </c>
      <c r="DM281" s="463">
        <f t="shared" si="1045"/>
        <v>290</v>
      </c>
      <c r="DN281" s="463">
        <f t="shared" si="1046"/>
        <v>496</v>
      </c>
      <c r="DO281" s="463">
        <f t="shared" si="1160"/>
        <v>9976</v>
      </c>
      <c r="DP281" s="463">
        <f t="shared" si="1160"/>
        <v>346847</v>
      </c>
      <c r="DQ281" s="463">
        <f t="shared" si="1048"/>
        <v>35</v>
      </c>
      <c r="DR281" s="463">
        <f t="shared" si="1049"/>
        <v>64</v>
      </c>
      <c r="DS281" s="463">
        <f t="shared" si="1161"/>
        <v>190</v>
      </c>
      <c r="DT281" s="463">
        <f t="shared" si="1161"/>
        <v>419231</v>
      </c>
      <c r="DU281" s="463">
        <f t="shared" si="1094"/>
        <v>2206</v>
      </c>
      <c r="DV281" s="463">
        <f t="shared" si="1095"/>
        <v>5523</v>
      </c>
      <c r="DW281" s="463">
        <f t="shared" si="1181"/>
        <v>165</v>
      </c>
      <c r="DX281" s="463"/>
      <c r="DY281" s="463"/>
      <c r="DZ281" s="463"/>
      <c r="EA281" s="463"/>
      <c r="EB281" s="463"/>
      <c r="EC281" s="463"/>
      <c r="ED281" s="463"/>
      <c r="EE281" s="463"/>
      <c r="EF281" s="463"/>
      <c r="EG281" s="463" t="s">
        <v>152</v>
      </c>
      <c r="EH281" s="463" t="s">
        <v>152</v>
      </c>
      <c r="EI281" s="463">
        <f t="shared" si="1133"/>
        <v>215</v>
      </c>
      <c r="EJ281" s="446"/>
      <c r="EK281" s="446"/>
      <c r="EL281" s="446"/>
      <c r="EM281" s="446"/>
      <c r="EN281" s="446"/>
      <c r="EO281" s="446"/>
      <c r="EP281" s="446"/>
      <c r="EQ281" s="446"/>
      <c r="ER281" s="446"/>
      <c r="ES281" s="446"/>
      <c r="ET281" s="446"/>
      <c r="EU281" s="446"/>
      <c r="EV281" s="446"/>
      <c r="EW281" s="446"/>
      <c r="EX281" s="446"/>
      <c r="EY281" s="446"/>
      <c r="EZ281" s="447"/>
      <c r="FA281" s="446">
        <f t="shared" si="1062"/>
        <v>5</v>
      </c>
      <c r="FB281" s="417">
        <f t="shared" si="1078"/>
        <v>2022</v>
      </c>
      <c r="FC281" s="448">
        <f t="shared" si="1079"/>
        <v>44682</v>
      </c>
      <c r="FD281" s="449">
        <f t="shared" si="1063"/>
        <v>31</v>
      </c>
      <c r="FE281" s="450"/>
      <c r="FF281" s="451">
        <f t="shared" si="1098"/>
        <v>0.56701148118676825</v>
      </c>
      <c r="FG281" s="450"/>
      <c r="FH281" s="452">
        <f t="shared" si="1144"/>
        <v>1.9196620838164651</v>
      </c>
      <c r="FI281" s="452">
        <f t="shared" si="1145"/>
        <v>1.3932968913919717</v>
      </c>
      <c r="FJ281" s="452">
        <f t="shared" si="1146"/>
        <v>1.9190811798486036</v>
      </c>
      <c r="FK281" s="452">
        <f t="shared" si="1147"/>
        <v>1.411293831027582</v>
      </c>
      <c r="FL281" s="452">
        <f t="shared" si="1148"/>
        <v>1.3699364905687306</v>
      </c>
      <c r="FM281" s="452">
        <f t="shared" si="1149"/>
        <v>1.0554339811136748</v>
      </c>
      <c r="FN281" s="452">
        <f t="shared" si="1150"/>
        <v>1.8130222419569693</v>
      </c>
      <c r="FO281" s="452">
        <f t="shared" si="1151"/>
        <v>1.0649901102006216</v>
      </c>
      <c r="FP281" s="452">
        <f t="shared" si="1152"/>
        <v>2.5496503496503498</v>
      </c>
      <c r="FQ281" s="452">
        <f t="shared" si="1153"/>
        <v>1.0041958041958041</v>
      </c>
      <c r="FR281" s="453"/>
      <c r="FS281" s="446">
        <f t="shared" si="1179"/>
        <v>371966</v>
      </c>
      <c r="FT281" s="446">
        <f t="shared" si="1179"/>
        <v>1245166</v>
      </c>
      <c r="FU281" s="446">
        <f t="shared" si="1179"/>
        <v>3952086</v>
      </c>
      <c r="FV281" s="446">
        <f t="shared" si="1179"/>
        <v>10781237</v>
      </c>
      <c r="FW281" s="446">
        <f t="shared" si="1179"/>
        <v>16791896</v>
      </c>
      <c r="FX281" s="446">
        <f t="shared" si="1179"/>
        <v>18287692</v>
      </c>
      <c r="FY281" s="446">
        <f t="shared" si="1179"/>
        <v>469485817</v>
      </c>
      <c r="FZ281" s="446">
        <f t="shared" si="1179"/>
        <v>600004881</v>
      </c>
      <c r="GA281" s="446">
        <f t="shared" si="1179"/>
        <v>21357624</v>
      </c>
      <c r="GB281" s="446"/>
      <c r="GC281" s="446"/>
      <c r="GD281" s="446">
        <f t="shared" si="1183"/>
        <v>98333</v>
      </c>
      <c r="GE281" s="446">
        <f t="shared" si="1183"/>
        <v>83050</v>
      </c>
      <c r="GF281" s="446">
        <f t="shared" si="1183"/>
        <v>16601120</v>
      </c>
      <c r="GG281" s="446">
        <f t="shared" si="1183"/>
        <v>27471976</v>
      </c>
      <c r="GH281" s="446">
        <f t="shared" si="1183"/>
        <v>13130868</v>
      </c>
      <c r="GI281" s="446">
        <f t="shared" si="1183"/>
        <v>428735064</v>
      </c>
      <c r="GJ281" s="446">
        <f t="shared" si="1183"/>
        <v>33343066</v>
      </c>
      <c r="GK281" s="446">
        <f t="shared" si="1183"/>
        <v>12362104</v>
      </c>
      <c r="GL281" s="446">
        <f t="shared" si="1183"/>
        <v>74230711</v>
      </c>
      <c r="GM281" s="446">
        <f t="shared" si="1183"/>
        <v>9430865</v>
      </c>
      <c r="GN281" s="446">
        <f t="shared" si="1182"/>
        <v>1049354</v>
      </c>
      <c r="GO281" s="446">
        <f t="shared" si="1174"/>
        <v>356868</v>
      </c>
      <c r="GP281" s="446">
        <f t="shared" si="1174"/>
        <v>642019</v>
      </c>
      <c r="GQ281" s="446">
        <f t="shared" si="1174"/>
        <v>0</v>
      </c>
      <c r="GR281" s="446"/>
      <c r="GS281" s="446"/>
      <c r="GT281" s="446"/>
      <c r="GU281" s="446"/>
      <c r="GV281" s="416"/>
    </row>
    <row r="282" spans="1:209" ht="9.75" customHeight="1" x14ac:dyDescent="0.2">
      <c r="A282" s="417" t="str">
        <f t="shared" si="1019"/>
        <v>2022-23JUNEY60</v>
      </c>
      <c r="B282" s="458" t="str">
        <f t="shared" si="1076"/>
        <v>2022-23</v>
      </c>
      <c r="C282" s="402" t="s">
        <v>671</v>
      </c>
      <c r="D282" s="458" t="str">
        <f t="shared" si="1175"/>
        <v>Y60</v>
      </c>
      <c r="E282" s="458" t="str">
        <f t="shared" si="1175"/>
        <v>Midlands</v>
      </c>
      <c r="F282" s="458" t="str">
        <f t="shared" si="1020"/>
        <v>Y60</v>
      </c>
      <c r="H282" s="463">
        <f t="shared" si="1156"/>
        <v>249986</v>
      </c>
      <c r="I282" s="463">
        <f t="shared" si="1156"/>
        <v>194712</v>
      </c>
      <c r="J282" s="463">
        <f t="shared" si="1156"/>
        <v>1189049</v>
      </c>
      <c r="K282" s="463">
        <f t="shared" si="1022"/>
        <v>6</v>
      </c>
      <c r="L282" s="463">
        <f t="shared" si="1023"/>
        <v>2</v>
      </c>
      <c r="M282" s="463">
        <f t="shared" si="1024"/>
        <v>15</v>
      </c>
      <c r="N282" s="463">
        <f t="shared" si="1025"/>
        <v>35</v>
      </c>
      <c r="O282" s="463">
        <f t="shared" si="1026"/>
        <v>72</v>
      </c>
      <c r="P282" s="463">
        <f t="shared" si="1176"/>
        <v>505</v>
      </c>
      <c r="Q282" s="463">
        <f t="shared" si="1176"/>
        <v>1792</v>
      </c>
      <c r="R282" s="463">
        <f t="shared" si="1176"/>
        <v>630</v>
      </c>
      <c r="S282" s="463">
        <f t="shared" si="1176"/>
        <v>150685</v>
      </c>
      <c r="T282" s="463">
        <f t="shared" si="1176"/>
        <v>18840</v>
      </c>
      <c r="U282" s="463">
        <f t="shared" si="1176"/>
        <v>12129</v>
      </c>
      <c r="V282" s="463">
        <f t="shared" si="1176"/>
        <v>81383</v>
      </c>
      <c r="W282" s="463">
        <f t="shared" si="1176"/>
        <v>20832</v>
      </c>
      <c r="X282" s="463">
        <f t="shared" si="1176"/>
        <v>567</v>
      </c>
      <c r="Y282" s="463">
        <f t="shared" si="1176"/>
        <v>10085740</v>
      </c>
      <c r="Z282" s="463">
        <f t="shared" si="1028"/>
        <v>535</v>
      </c>
      <c r="AA282" s="463">
        <f t="shared" si="1029"/>
        <v>952</v>
      </c>
      <c r="AB282" s="463">
        <f t="shared" si="1140"/>
        <v>9552569</v>
      </c>
      <c r="AC282" s="463">
        <f t="shared" si="1031"/>
        <v>788</v>
      </c>
      <c r="AD282" s="463">
        <f t="shared" si="1032"/>
        <v>1607</v>
      </c>
      <c r="AE282" s="463">
        <f t="shared" si="1141"/>
        <v>295808863</v>
      </c>
      <c r="AF282" s="463">
        <f t="shared" si="1034"/>
        <v>3635</v>
      </c>
      <c r="AG282" s="463">
        <f t="shared" si="1035"/>
        <v>8387</v>
      </c>
      <c r="AH282" s="463">
        <f t="shared" si="1142"/>
        <v>284874620</v>
      </c>
      <c r="AI282" s="463">
        <f t="shared" si="1037"/>
        <v>13675</v>
      </c>
      <c r="AJ282" s="463">
        <f t="shared" si="1038"/>
        <v>37417</v>
      </c>
      <c r="AK282" s="463">
        <f t="shared" si="1143"/>
        <v>8848053</v>
      </c>
      <c r="AL282" s="463">
        <f t="shared" si="1040"/>
        <v>15605</v>
      </c>
      <c r="AM282" s="463">
        <f t="shared" si="1041"/>
        <v>41651</v>
      </c>
      <c r="AN282" s="463" t="s">
        <v>152</v>
      </c>
      <c r="AO282" s="463" t="s">
        <v>152</v>
      </c>
      <c r="AP282" s="463" t="s">
        <v>152</v>
      </c>
      <c r="AQ282" s="463" t="s">
        <v>152</v>
      </c>
      <c r="AR282" s="463" t="s">
        <v>152</v>
      </c>
      <c r="AS282" s="463" t="s">
        <v>152</v>
      </c>
      <c r="AT282" s="463">
        <f t="shared" si="1177"/>
        <v>23474</v>
      </c>
      <c r="AU282" s="463">
        <f t="shared" si="1177"/>
        <v>4591</v>
      </c>
      <c r="AV282" s="463">
        <f t="shared" si="1177"/>
        <v>7224</v>
      </c>
      <c r="AW282" s="463">
        <f t="shared" si="1177"/>
        <v>4785</v>
      </c>
      <c r="AX282" s="463">
        <f t="shared" si="1177"/>
        <v>3957</v>
      </c>
      <c r="AY282" s="463">
        <f t="shared" si="1177"/>
        <v>7702</v>
      </c>
      <c r="AZ282" s="463">
        <f t="shared" si="1177"/>
        <v>6790</v>
      </c>
      <c r="BA282" s="463" t="s">
        <v>152</v>
      </c>
      <c r="BB282" s="463" t="s">
        <v>152</v>
      </c>
      <c r="BC282" s="463" t="s">
        <v>152</v>
      </c>
      <c r="BD282" s="463" t="s">
        <v>152</v>
      </c>
      <c r="BE282" s="463" t="s">
        <v>152</v>
      </c>
      <c r="BF282" s="463" t="s">
        <v>152</v>
      </c>
      <c r="BG282" s="463" t="s">
        <v>152</v>
      </c>
      <c r="BH282" s="463" t="s">
        <v>152</v>
      </c>
      <c r="BI282" s="463">
        <f t="shared" si="1178"/>
        <v>72965</v>
      </c>
      <c r="BJ282" s="463">
        <f t="shared" si="1178"/>
        <v>7516</v>
      </c>
      <c r="BK282" s="463">
        <f t="shared" si="1178"/>
        <v>46730</v>
      </c>
      <c r="BL282" s="463">
        <f t="shared" si="1178"/>
        <v>127211</v>
      </c>
      <c r="BM282" s="463">
        <f t="shared" si="1178"/>
        <v>36319</v>
      </c>
      <c r="BN282" s="463">
        <f t="shared" si="1178"/>
        <v>26200</v>
      </c>
      <c r="BO282" s="463">
        <f t="shared" si="1178"/>
        <v>23577</v>
      </c>
      <c r="BP282" s="463">
        <f t="shared" si="1178"/>
        <v>17173</v>
      </c>
      <c r="BQ282" s="463">
        <f t="shared" si="1178"/>
        <v>113113</v>
      </c>
      <c r="BR282" s="463">
        <f t="shared" si="1178"/>
        <v>86101</v>
      </c>
      <c r="BS282" s="463">
        <f t="shared" si="1178"/>
        <v>37614</v>
      </c>
      <c r="BT282" s="463">
        <f t="shared" si="1178"/>
        <v>22268</v>
      </c>
      <c r="BU282" s="463">
        <f t="shared" si="1178"/>
        <v>1493</v>
      </c>
      <c r="BV282" s="463">
        <f t="shared" si="1178"/>
        <v>640</v>
      </c>
      <c r="BW282" s="463">
        <f t="shared" si="1163"/>
        <v>114</v>
      </c>
      <c r="BX282" s="463">
        <f t="shared" si="1163"/>
        <v>74571</v>
      </c>
      <c r="BY282" s="463">
        <f t="shared" si="1103"/>
        <v>654</v>
      </c>
      <c r="BZ282" s="463">
        <f t="shared" si="1104"/>
        <v>1268</v>
      </c>
      <c r="CA282" s="463">
        <f t="shared" si="1164"/>
        <v>128</v>
      </c>
      <c r="CB282" s="463">
        <f t="shared" si="1164"/>
        <v>68581</v>
      </c>
      <c r="CC282" s="463">
        <f t="shared" si="1106"/>
        <v>536</v>
      </c>
      <c r="CD282" s="463">
        <f t="shared" si="1107"/>
        <v>994</v>
      </c>
      <c r="CE282" s="463">
        <f t="shared" si="1165"/>
        <v>18598</v>
      </c>
      <c r="CF282" s="463">
        <f t="shared" si="1165"/>
        <v>9942588</v>
      </c>
      <c r="CG282" s="463">
        <f t="shared" si="1109"/>
        <v>535</v>
      </c>
      <c r="CH282" s="463">
        <f t="shared" si="1110"/>
        <v>950</v>
      </c>
      <c r="CI282" s="463">
        <f t="shared" si="1166"/>
        <v>5604</v>
      </c>
      <c r="CJ282" s="463">
        <f t="shared" si="1166"/>
        <v>19398115</v>
      </c>
      <c r="CK282" s="463">
        <f t="shared" si="1112"/>
        <v>3461</v>
      </c>
      <c r="CL282" s="463">
        <f t="shared" si="1113"/>
        <v>7797</v>
      </c>
      <c r="CM282" s="463">
        <f t="shared" si="1167"/>
        <v>1965</v>
      </c>
      <c r="CN282" s="463">
        <f t="shared" si="1167"/>
        <v>8578895</v>
      </c>
      <c r="CO282" s="463">
        <f t="shared" si="1115"/>
        <v>4366</v>
      </c>
      <c r="CP282" s="463">
        <f t="shared" si="1116"/>
        <v>10025</v>
      </c>
      <c r="CQ282" s="463">
        <f t="shared" si="1168"/>
        <v>73814</v>
      </c>
      <c r="CR282" s="463">
        <f t="shared" si="1168"/>
        <v>267831853</v>
      </c>
      <c r="CS282" s="463">
        <f t="shared" si="1118"/>
        <v>3628</v>
      </c>
      <c r="CT282" s="463">
        <f t="shared" si="1119"/>
        <v>8376</v>
      </c>
      <c r="CU282" s="463">
        <f t="shared" si="1169"/>
        <v>1178</v>
      </c>
      <c r="CV282" s="463">
        <f t="shared" si="1169"/>
        <v>17964394</v>
      </c>
      <c r="CW282" s="463">
        <f t="shared" si="1121"/>
        <v>15250</v>
      </c>
      <c r="CX282" s="463">
        <f t="shared" si="1122"/>
        <v>44323</v>
      </c>
      <c r="CY282" s="463">
        <f t="shared" si="1170"/>
        <v>447</v>
      </c>
      <c r="CZ282" s="463">
        <f t="shared" si="1170"/>
        <v>6474502</v>
      </c>
      <c r="DA282" s="463">
        <f t="shared" si="1124"/>
        <v>14484</v>
      </c>
      <c r="DB282" s="463">
        <f t="shared" si="1125"/>
        <v>34784</v>
      </c>
      <c r="DC282" s="463">
        <f t="shared" si="1171"/>
        <v>2920</v>
      </c>
      <c r="DD282" s="463">
        <f t="shared" si="1171"/>
        <v>42894179</v>
      </c>
      <c r="DE282" s="463">
        <f t="shared" si="1127"/>
        <v>14690</v>
      </c>
      <c r="DF282" s="463">
        <f t="shared" si="1128"/>
        <v>34056</v>
      </c>
      <c r="DG282" s="463">
        <f t="shared" si="1172"/>
        <v>228</v>
      </c>
      <c r="DH282" s="463">
        <f t="shared" si="1172"/>
        <v>3985713</v>
      </c>
      <c r="DI282" s="463">
        <f t="shared" si="1130"/>
        <v>17481</v>
      </c>
      <c r="DJ282" s="463">
        <f t="shared" si="1131"/>
        <v>45563</v>
      </c>
      <c r="DK282" s="463">
        <f t="shared" ref="DK282:DK313" si="1184">SUMIFS(DK$443:DK$10112,$B$443:$B$10112,$B282,$C$443:$C$10112,$C282,$D$443:$D$10112,$D282)</f>
        <v>791</v>
      </c>
      <c r="DL282" s="463">
        <f t="shared" si="1180"/>
        <v>238756</v>
      </c>
      <c r="DM282" s="463">
        <f t="shared" si="1045"/>
        <v>302</v>
      </c>
      <c r="DN282" s="463">
        <f t="shared" si="1046"/>
        <v>500</v>
      </c>
      <c r="DO282" s="463">
        <f t="shared" si="1160"/>
        <v>10186</v>
      </c>
      <c r="DP282" s="463">
        <f t="shared" si="1160"/>
        <v>370418</v>
      </c>
      <c r="DQ282" s="463">
        <f t="shared" si="1048"/>
        <v>36</v>
      </c>
      <c r="DR282" s="463">
        <f t="shared" si="1049"/>
        <v>68</v>
      </c>
      <c r="DS282" s="463">
        <f t="shared" si="1161"/>
        <v>172</v>
      </c>
      <c r="DT282" s="463">
        <f t="shared" si="1161"/>
        <v>534129</v>
      </c>
      <c r="DU282" s="463">
        <f t="shared" si="1094"/>
        <v>3105</v>
      </c>
      <c r="DV282" s="463">
        <f t="shared" si="1095"/>
        <v>7457</v>
      </c>
      <c r="DW282" s="463">
        <f t="shared" si="1181"/>
        <v>147</v>
      </c>
      <c r="DX282" s="463"/>
      <c r="DY282" s="463"/>
      <c r="DZ282" s="463"/>
      <c r="EA282" s="463"/>
      <c r="EB282" s="463"/>
      <c r="EC282" s="463"/>
      <c r="ED282" s="463"/>
      <c r="EE282" s="463"/>
      <c r="EF282" s="463"/>
      <c r="EG282" s="463" t="s">
        <v>152</v>
      </c>
      <c r="EH282" s="463" t="s">
        <v>152</v>
      </c>
      <c r="EI282" s="463">
        <f t="shared" si="1133"/>
        <v>179</v>
      </c>
      <c r="EJ282" s="446"/>
      <c r="EK282" s="446"/>
      <c r="EL282" s="446"/>
      <c r="EM282" s="446"/>
      <c r="EN282" s="446"/>
      <c r="EO282" s="446"/>
      <c r="EP282" s="446"/>
      <c r="EQ282" s="446"/>
      <c r="ER282" s="446"/>
      <c r="ES282" s="446"/>
      <c r="ET282" s="446"/>
      <c r="EU282" s="446"/>
      <c r="EV282" s="446"/>
      <c r="EW282" s="446"/>
      <c r="EX282" s="446"/>
      <c r="EY282" s="446"/>
      <c r="EZ282" s="447"/>
      <c r="FA282" s="446">
        <f t="shared" si="1062"/>
        <v>6</v>
      </c>
      <c r="FB282" s="417">
        <f t="shared" si="1078"/>
        <v>2022</v>
      </c>
      <c r="FC282" s="448">
        <f t="shared" si="1079"/>
        <v>44713</v>
      </c>
      <c r="FD282" s="449">
        <f t="shared" si="1063"/>
        <v>30</v>
      </c>
      <c r="FE282" s="450"/>
      <c r="FF282" s="451">
        <f t="shared" si="1098"/>
        <v>0.55554949550040911</v>
      </c>
      <c r="FG282" s="450"/>
      <c r="FH282" s="452">
        <f t="shared" si="1144"/>
        <v>1.92776008492569</v>
      </c>
      <c r="FI282" s="452">
        <f t="shared" si="1145"/>
        <v>1.3906581740976645</v>
      </c>
      <c r="FJ282" s="452">
        <f t="shared" si="1146"/>
        <v>1.9438535740786544</v>
      </c>
      <c r="FK282" s="452">
        <f t="shared" si="1147"/>
        <v>1.4158628081457663</v>
      </c>
      <c r="FL282" s="452">
        <f t="shared" si="1148"/>
        <v>1.3898848653895777</v>
      </c>
      <c r="FM282" s="452">
        <f t="shared" si="1149"/>
        <v>1.0579727953012299</v>
      </c>
      <c r="FN282" s="452">
        <f t="shared" si="1150"/>
        <v>1.8055875576036866</v>
      </c>
      <c r="FO282" s="452">
        <f t="shared" si="1151"/>
        <v>1.068932411674347</v>
      </c>
      <c r="FP282" s="452">
        <f t="shared" si="1152"/>
        <v>2.6331569664902998</v>
      </c>
      <c r="FQ282" s="452">
        <f t="shared" si="1153"/>
        <v>1.128747795414462</v>
      </c>
      <c r="FR282" s="453"/>
      <c r="FS282" s="446">
        <f t="shared" si="1179"/>
        <v>389424</v>
      </c>
      <c r="FT282" s="446">
        <f t="shared" si="1179"/>
        <v>2905322</v>
      </c>
      <c r="FU282" s="446">
        <f t="shared" si="1179"/>
        <v>6751017</v>
      </c>
      <c r="FV282" s="446">
        <f t="shared" si="1179"/>
        <v>14083699</v>
      </c>
      <c r="FW282" s="446">
        <f t="shared" si="1179"/>
        <v>17942115</v>
      </c>
      <c r="FX282" s="446">
        <f t="shared" si="1179"/>
        <v>19492822</v>
      </c>
      <c r="FY282" s="446">
        <f t="shared" si="1179"/>
        <v>682569290</v>
      </c>
      <c r="FZ282" s="446">
        <f t="shared" si="1179"/>
        <v>779474612</v>
      </c>
      <c r="GA282" s="446">
        <f t="shared" si="1179"/>
        <v>23616142</v>
      </c>
      <c r="GB282" s="446"/>
      <c r="GC282" s="446"/>
      <c r="GD282" s="446">
        <f t="shared" si="1183"/>
        <v>144552</v>
      </c>
      <c r="GE282" s="446">
        <f t="shared" si="1183"/>
        <v>127200</v>
      </c>
      <c r="GF282" s="446">
        <f t="shared" si="1183"/>
        <v>17676551</v>
      </c>
      <c r="GG282" s="446">
        <f t="shared" si="1183"/>
        <v>43694001</v>
      </c>
      <c r="GH282" s="446">
        <f t="shared" si="1183"/>
        <v>19699543</v>
      </c>
      <c r="GI282" s="446">
        <f t="shared" si="1183"/>
        <v>618282848</v>
      </c>
      <c r="GJ282" s="446">
        <f t="shared" si="1183"/>
        <v>52212773</v>
      </c>
      <c r="GK282" s="446">
        <f t="shared" si="1183"/>
        <v>15548341</v>
      </c>
      <c r="GL282" s="446">
        <f t="shared" si="1183"/>
        <v>99443979</v>
      </c>
      <c r="GM282" s="446">
        <f t="shared" si="1183"/>
        <v>10388424</v>
      </c>
      <c r="GN282" s="446">
        <f t="shared" si="1182"/>
        <v>1282679</v>
      </c>
      <c r="GO282" s="446">
        <f t="shared" si="1174"/>
        <v>395619</v>
      </c>
      <c r="GP282" s="446">
        <f t="shared" si="1174"/>
        <v>697301</v>
      </c>
      <c r="GQ282" s="446">
        <f t="shared" si="1174"/>
        <v>0</v>
      </c>
      <c r="GR282" s="446"/>
      <c r="GS282" s="446"/>
      <c r="GT282" s="446"/>
      <c r="GU282" s="446"/>
      <c r="GV282" s="416"/>
    </row>
    <row r="283" spans="1:209" ht="9.75" customHeight="1" x14ac:dyDescent="0.2">
      <c r="A283" s="417" t="str">
        <f t="shared" si="1019"/>
        <v>2022-23JULYY60</v>
      </c>
      <c r="B283" s="458" t="str">
        <f t="shared" si="1076"/>
        <v>2022-23</v>
      </c>
      <c r="C283" s="402" t="s">
        <v>673</v>
      </c>
      <c r="D283" s="458" t="str">
        <f t="shared" si="1175"/>
        <v>Y60</v>
      </c>
      <c r="E283" s="458" t="str">
        <f t="shared" si="1175"/>
        <v>Midlands</v>
      </c>
      <c r="F283" s="458" t="str">
        <f t="shared" si="1020"/>
        <v>Y60</v>
      </c>
      <c r="H283" s="463">
        <f t="shared" si="1156"/>
        <v>262577</v>
      </c>
      <c r="I283" s="463">
        <f t="shared" si="1156"/>
        <v>207855</v>
      </c>
      <c r="J283" s="463">
        <f t="shared" si="1156"/>
        <v>1663656</v>
      </c>
      <c r="K283" s="463">
        <f t="shared" si="1022"/>
        <v>8</v>
      </c>
      <c r="L283" s="463">
        <f t="shared" si="1023"/>
        <v>2</v>
      </c>
      <c r="M283" s="463">
        <f t="shared" si="1024"/>
        <v>22</v>
      </c>
      <c r="N283" s="463">
        <f t="shared" si="1025"/>
        <v>43</v>
      </c>
      <c r="O283" s="463">
        <f t="shared" si="1026"/>
        <v>89</v>
      </c>
      <c r="P283" s="463">
        <f t="shared" si="1176"/>
        <v>575</v>
      </c>
      <c r="Q283" s="463">
        <f t="shared" si="1176"/>
        <v>1754</v>
      </c>
      <c r="R283" s="463">
        <f t="shared" si="1176"/>
        <v>651</v>
      </c>
      <c r="S283" s="463">
        <f t="shared" si="1176"/>
        <v>151425</v>
      </c>
      <c r="T283" s="463">
        <f t="shared" si="1176"/>
        <v>20625</v>
      </c>
      <c r="U283" s="463">
        <f t="shared" si="1176"/>
        <v>13172</v>
      </c>
      <c r="V283" s="463">
        <f t="shared" si="1176"/>
        <v>82052</v>
      </c>
      <c r="W283" s="463">
        <f t="shared" si="1176"/>
        <v>18970</v>
      </c>
      <c r="X283" s="463">
        <f t="shared" si="1176"/>
        <v>503</v>
      </c>
      <c r="Y283" s="463">
        <f t="shared" si="1176"/>
        <v>11211368</v>
      </c>
      <c r="Z283" s="463">
        <f t="shared" si="1028"/>
        <v>544</v>
      </c>
      <c r="AA283" s="463">
        <f t="shared" si="1029"/>
        <v>966</v>
      </c>
      <c r="AB283" s="463">
        <f t="shared" si="1140"/>
        <v>10531852</v>
      </c>
      <c r="AC283" s="463">
        <f t="shared" si="1031"/>
        <v>800</v>
      </c>
      <c r="AD283" s="463">
        <f t="shared" si="1032"/>
        <v>1619</v>
      </c>
      <c r="AE283" s="463">
        <f t="shared" si="1141"/>
        <v>338471094</v>
      </c>
      <c r="AF283" s="463">
        <f t="shared" si="1034"/>
        <v>4125</v>
      </c>
      <c r="AG283" s="463">
        <f t="shared" si="1035"/>
        <v>9598</v>
      </c>
      <c r="AH283" s="463">
        <f t="shared" si="1142"/>
        <v>274302753</v>
      </c>
      <c r="AI283" s="463">
        <f t="shared" si="1037"/>
        <v>14460</v>
      </c>
      <c r="AJ283" s="463">
        <f t="shared" si="1038"/>
        <v>38977</v>
      </c>
      <c r="AK283" s="463">
        <f t="shared" si="1143"/>
        <v>7957533</v>
      </c>
      <c r="AL283" s="463">
        <f t="shared" si="1040"/>
        <v>15820</v>
      </c>
      <c r="AM283" s="463">
        <f t="shared" si="1041"/>
        <v>41734</v>
      </c>
      <c r="AN283" s="463" t="s">
        <v>152</v>
      </c>
      <c r="AO283" s="463" t="s">
        <v>152</v>
      </c>
      <c r="AP283" s="463" t="s">
        <v>152</v>
      </c>
      <c r="AQ283" s="463" t="s">
        <v>152</v>
      </c>
      <c r="AR283" s="463" t="s">
        <v>152</v>
      </c>
      <c r="AS283" s="463" t="s">
        <v>152</v>
      </c>
      <c r="AT283" s="463">
        <f t="shared" si="1177"/>
        <v>23715</v>
      </c>
      <c r="AU283" s="463">
        <f t="shared" si="1177"/>
        <v>4701</v>
      </c>
      <c r="AV283" s="463">
        <f t="shared" si="1177"/>
        <v>7191</v>
      </c>
      <c r="AW283" s="463">
        <f t="shared" si="1177"/>
        <v>4531</v>
      </c>
      <c r="AX283" s="463">
        <f t="shared" si="1177"/>
        <v>3921</v>
      </c>
      <c r="AY283" s="463">
        <f t="shared" si="1177"/>
        <v>7902</v>
      </c>
      <c r="AZ283" s="463">
        <f t="shared" si="1177"/>
        <v>6502</v>
      </c>
      <c r="BA283" s="463" t="s">
        <v>152</v>
      </c>
      <c r="BB283" s="463" t="s">
        <v>152</v>
      </c>
      <c r="BC283" s="463" t="s">
        <v>152</v>
      </c>
      <c r="BD283" s="463" t="s">
        <v>152</v>
      </c>
      <c r="BE283" s="463" t="s">
        <v>152</v>
      </c>
      <c r="BF283" s="463" t="s">
        <v>152</v>
      </c>
      <c r="BG283" s="463" t="s">
        <v>152</v>
      </c>
      <c r="BH283" s="463" t="s">
        <v>152</v>
      </c>
      <c r="BI283" s="463">
        <f t="shared" si="1178"/>
        <v>71244</v>
      </c>
      <c r="BJ283" s="463">
        <f t="shared" si="1178"/>
        <v>7286</v>
      </c>
      <c r="BK283" s="463">
        <f t="shared" si="1178"/>
        <v>49180</v>
      </c>
      <c r="BL283" s="463">
        <f t="shared" si="1178"/>
        <v>127710</v>
      </c>
      <c r="BM283" s="463">
        <f t="shared" si="1178"/>
        <v>39322</v>
      </c>
      <c r="BN283" s="463">
        <f t="shared" si="1178"/>
        <v>28501</v>
      </c>
      <c r="BO283" s="463">
        <f t="shared" si="1178"/>
        <v>25394</v>
      </c>
      <c r="BP283" s="463">
        <f t="shared" si="1178"/>
        <v>18613</v>
      </c>
      <c r="BQ283" s="463">
        <f t="shared" si="1178"/>
        <v>115326</v>
      </c>
      <c r="BR283" s="463">
        <f t="shared" si="1178"/>
        <v>86712</v>
      </c>
      <c r="BS283" s="463">
        <f t="shared" si="1178"/>
        <v>34322</v>
      </c>
      <c r="BT283" s="463">
        <f t="shared" si="1178"/>
        <v>20237</v>
      </c>
      <c r="BU283" s="463">
        <f t="shared" si="1178"/>
        <v>1148</v>
      </c>
      <c r="BV283" s="463">
        <f t="shared" si="1178"/>
        <v>492</v>
      </c>
      <c r="BW283" s="463">
        <f t="shared" si="1163"/>
        <v>108</v>
      </c>
      <c r="BX283" s="463">
        <f t="shared" si="1163"/>
        <v>63323</v>
      </c>
      <c r="BY283" s="463">
        <f t="shared" si="1103"/>
        <v>586</v>
      </c>
      <c r="BZ283" s="463">
        <f t="shared" si="1104"/>
        <v>1108</v>
      </c>
      <c r="CA283" s="463">
        <f t="shared" si="1164"/>
        <v>124</v>
      </c>
      <c r="CB283" s="463">
        <f t="shared" si="1164"/>
        <v>68496</v>
      </c>
      <c r="CC283" s="463">
        <f t="shared" si="1106"/>
        <v>552</v>
      </c>
      <c r="CD283" s="463">
        <f t="shared" si="1107"/>
        <v>959</v>
      </c>
      <c r="CE283" s="463">
        <f t="shared" si="1165"/>
        <v>20393</v>
      </c>
      <c r="CF283" s="463">
        <f t="shared" si="1165"/>
        <v>11079549</v>
      </c>
      <c r="CG283" s="463">
        <f t="shared" si="1109"/>
        <v>543</v>
      </c>
      <c r="CH283" s="463">
        <f t="shared" si="1110"/>
        <v>965</v>
      </c>
      <c r="CI283" s="463">
        <f t="shared" si="1166"/>
        <v>5481</v>
      </c>
      <c r="CJ283" s="463">
        <f t="shared" si="1166"/>
        <v>21528038</v>
      </c>
      <c r="CK283" s="463">
        <f t="shared" si="1112"/>
        <v>3928</v>
      </c>
      <c r="CL283" s="463">
        <f t="shared" si="1113"/>
        <v>8884</v>
      </c>
      <c r="CM283" s="463">
        <f t="shared" si="1167"/>
        <v>2025</v>
      </c>
      <c r="CN283" s="463">
        <f t="shared" si="1167"/>
        <v>9500814</v>
      </c>
      <c r="CO283" s="463">
        <f t="shared" si="1115"/>
        <v>4692</v>
      </c>
      <c r="CP283" s="463">
        <f t="shared" si="1116"/>
        <v>11339</v>
      </c>
      <c r="CQ283" s="463">
        <f t="shared" si="1168"/>
        <v>74546</v>
      </c>
      <c r="CR283" s="463">
        <f t="shared" si="1168"/>
        <v>307442242</v>
      </c>
      <c r="CS283" s="463">
        <f t="shared" si="1118"/>
        <v>4124</v>
      </c>
      <c r="CT283" s="463">
        <f t="shared" si="1119"/>
        <v>9590</v>
      </c>
      <c r="CU283" s="463">
        <f t="shared" si="1169"/>
        <v>1145</v>
      </c>
      <c r="CV283" s="463">
        <f t="shared" si="1169"/>
        <v>17954733</v>
      </c>
      <c r="CW283" s="463">
        <f t="shared" si="1121"/>
        <v>15681</v>
      </c>
      <c r="CX283" s="463">
        <f t="shared" si="1122"/>
        <v>45284</v>
      </c>
      <c r="CY283" s="463">
        <f t="shared" si="1170"/>
        <v>481</v>
      </c>
      <c r="CZ283" s="463">
        <f t="shared" si="1170"/>
        <v>7286841</v>
      </c>
      <c r="DA283" s="463">
        <f t="shared" si="1124"/>
        <v>15149</v>
      </c>
      <c r="DB283" s="463">
        <f t="shared" si="1125"/>
        <v>43954</v>
      </c>
      <c r="DC283" s="463">
        <f t="shared" si="1171"/>
        <v>2824</v>
      </c>
      <c r="DD283" s="463">
        <f t="shared" si="1171"/>
        <v>41399042</v>
      </c>
      <c r="DE283" s="463">
        <f t="shared" si="1127"/>
        <v>14660</v>
      </c>
      <c r="DF283" s="463">
        <f t="shared" si="1128"/>
        <v>35835</v>
      </c>
      <c r="DG283" s="463">
        <f t="shared" si="1172"/>
        <v>243</v>
      </c>
      <c r="DH283" s="463">
        <f t="shared" si="1172"/>
        <v>4774698</v>
      </c>
      <c r="DI283" s="463">
        <f t="shared" si="1130"/>
        <v>19649</v>
      </c>
      <c r="DJ283" s="463">
        <f t="shared" si="1131"/>
        <v>58305</v>
      </c>
      <c r="DK283" s="463">
        <f t="shared" si="1184"/>
        <v>845</v>
      </c>
      <c r="DL283" s="463">
        <f t="shared" si="1180"/>
        <v>264498</v>
      </c>
      <c r="DM283" s="463">
        <f t="shared" si="1045"/>
        <v>313</v>
      </c>
      <c r="DN283" s="463">
        <f t="shared" si="1046"/>
        <v>525</v>
      </c>
      <c r="DO283" s="463">
        <f t="shared" si="1160"/>
        <v>11065</v>
      </c>
      <c r="DP283" s="463">
        <f t="shared" si="1160"/>
        <v>443901</v>
      </c>
      <c r="DQ283" s="463">
        <f t="shared" si="1048"/>
        <v>40</v>
      </c>
      <c r="DR283" s="463">
        <f t="shared" si="1049"/>
        <v>74</v>
      </c>
      <c r="DS283" s="463">
        <f t="shared" si="1161"/>
        <v>159</v>
      </c>
      <c r="DT283" s="463">
        <f t="shared" si="1161"/>
        <v>508120</v>
      </c>
      <c r="DU283" s="463">
        <f t="shared" si="1094"/>
        <v>3196</v>
      </c>
      <c r="DV283" s="463">
        <f t="shared" si="1095"/>
        <v>7845</v>
      </c>
      <c r="DW283" s="463">
        <f t="shared" si="1181"/>
        <v>139</v>
      </c>
      <c r="DX283" s="463"/>
      <c r="DY283" s="463"/>
      <c r="DZ283" s="463"/>
      <c r="EA283" s="463"/>
      <c r="EB283" s="463"/>
      <c r="EC283" s="463"/>
      <c r="ED283" s="463"/>
      <c r="EE283" s="463"/>
      <c r="EF283" s="463"/>
      <c r="EG283" s="463" t="s">
        <v>152</v>
      </c>
      <c r="EH283" s="463" t="s">
        <v>152</v>
      </c>
      <c r="EI283" s="463">
        <f t="shared" si="1133"/>
        <v>196</v>
      </c>
      <c r="EJ283" s="446"/>
      <c r="EK283" s="446"/>
      <c r="EL283" s="446"/>
      <c r="EM283" s="446"/>
      <c r="EN283" s="446"/>
      <c r="EO283" s="446"/>
      <c r="EP283" s="446"/>
      <c r="EQ283" s="446"/>
      <c r="ER283" s="446"/>
      <c r="ES283" s="446"/>
      <c r="ET283" s="446"/>
      <c r="EU283" s="446"/>
      <c r="EV283" s="446"/>
      <c r="EW283" s="446"/>
      <c r="EX283" s="446"/>
      <c r="EY283" s="446"/>
      <c r="EZ283" s="447"/>
      <c r="FA283" s="446">
        <f t="shared" si="1062"/>
        <v>7</v>
      </c>
      <c r="FB283" s="417">
        <f t="shared" si="1078"/>
        <v>2022</v>
      </c>
      <c r="FC283" s="448">
        <f t="shared" si="1079"/>
        <v>44743</v>
      </c>
      <c r="FD283" s="449">
        <f t="shared" si="1063"/>
        <v>31</v>
      </c>
      <c r="FE283" s="450"/>
      <c r="FF283" s="451">
        <f t="shared" si="1098"/>
        <v>0.5518703241895262</v>
      </c>
      <c r="FG283" s="450"/>
      <c r="FH283" s="452">
        <f t="shared" si="1144"/>
        <v>1.9065212121212121</v>
      </c>
      <c r="FI283" s="452">
        <f t="shared" si="1145"/>
        <v>1.3818666666666666</v>
      </c>
      <c r="FJ283" s="452">
        <f t="shared" si="1146"/>
        <v>1.9278773155177649</v>
      </c>
      <c r="FK283" s="452">
        <f t="shared" si="1147"/>
        <v>1.4130731855450958</v>
      </c>
      <c r="FL283" s="452">
        <f t="shared" si="1148"/>
        <v>1.4055233266708915</v>
      </c>
      <c r="FM283" s="452">
        <f t="shared" si="1149"/>
        <v>1.0567932530590358</v>
      </c>
      <c r="FN283" s="452">
        <f t="shared" si="1150"/>
        <v>1.8092778070637849</v>
      </c>
      <c r="FO283" s="452">
        <f t="shared" si="1151"/>
        <v>1.0667896678966791</v>
      </c>
      <c r="FP283" s="452">
        <f t="shared" si="1152"/>
        <v>2.2823061630218686</v>
      </c>
      <c r="FQ283" s="452">
        <f t="shared" si="1153"/>
        <v>0.97813121272365811</v>
      </c>
      <c r="FR283" s="453"/>
      <c r="FS283" s="446">
        <f t="shared" si="1179"/>
        <v>415710</v>
      </c>
      <c r="FT283" s="446">
        <f t="shared" si="1179"/>
        <v>4496667</v>
      </c>
      <c r="FU283" s="446">
        <f t="shared" si="1179"/>
        <v>8978913</v>
      </c>
      <c r="FV283" s="446">
        <f t="shared" si="1179"/>
        <v>18433207</v>
      </c>
      <c r="FW283" s="446">
        <f t="shared" si="1179"/>
        <v>19915196</v>
      </c>
      <c r="FX283" s="446">
        <f t="shared" si="1179"/>
        <v>21327988</v>
      </c>
      <c r="FY283" s="446">
        <f t="shared" si="1179"/>
        <v>787511126</v>
      </c>
      <c r="FZ283" s="446">
        <f t="shared" si="1179"/>
        <v>739395104</v>
      </c>
      <c r="GA283" s="446">
        <f t="shared" si="1179"/>
        <v>20992042</v>
      </c>
      <c r="GB283" s="446"/>
      <c r="GC283" s="446"/>
      <c r="GD283" s="446">
        <f t="shared" si="1183"/>
        <v>119664</v>
      </c>
      <c r="GE283" s="446">
        <f t="shared" si="1183"/>
        <v>118855</v>
      </c>
      <c r="GF283" s="446">
        <f t="shared" si="1183"/>
        <v>19679133</v>
      </c>
      <c r="GG283" s="446">
        <f t="shared" si="1183"/>
        <v>48692036</v>
      </c>
      <c r="GH283" s="446">
        <f t="shared" si="1183"/>
        <v>22962156</v>
      </c>
      <c r="GI283" s="446">
        <f t="shared" si="1183"/>
        <v>714931306</v>
      </c>
      <c r="GJ283" s="446">
        <f t="shared" si="1183"/>
        <v>51850352</v>
      </c>
      <c r="GK283" s="446">
        <f t="shared" si="1183"/>
        <v>21141639</v>
      </c>
      <c r="GL283" s="446">
        <f t="shared" si="1183"/>
        <v>101197835</v>
      </c>
      <c r="GM283" s="446">
        <f t="shared" si="1183"/>
        <v>14168160</v>
      </c>
      <c r="GN283" s="446">
        <f t="shared" si="1182"/>
        <v>1247364</v>
      </c>
      <c r="GO283" s="446">
        <f t="shared" si="1174"/>
        <v>443943</v>
      </c>
      <c r="GP283" s="446">
        <f t="shared" si="1174"/>
        <v>822199</v>
      </c>
      <c r="GQ283" s="446">
        <f t="shared" si="1174"/>
        <v>0</v>
      </c>
      <c r="GR283" s="446"/>
      <c r="GS283" s="446"/>
      <c r="GT283" s="446"/>
      <c r="GU283" s="446"/>
      <c r="GV283" s="416"/>
    </row>
    <row r="284" spans="1:209" ht="9.75" customHeight="1" x14ac:dyDescent="0.2">
      <c r="A284" s="417" t="str">
        <f t="shared" si="1019"/>
        <v>2022-23AUGUSTY60</v>
      </c>
      <c r="B284" s="458" t="str">
        <f t="shared" si="1076"/>
        <v>2022-23</v>
      </c>
      <c r="C284" s="402" t="s">
        <v>636</v>
      </c>
      <c r="D284" s="458" t="str">
        <f t="shared" si="1175"/>
        <v>Y60</v>
      </c>
      <c r="E284" s="458" t="str">
        <f t="shared" si="1175"/>
        <v>Midlands</v>
      </c>
      <c r="F284" s="458" t="str">
        <f t="shared" si="1020"/>
        <v>Y60</v>
      </c>
      <c r="H284" s="463">
        <f t="shared" ref="H284:J303" si="1185">SUMIFS(H$443:H$10112,$B$443:$B$10112,$B284,$C$443:$C$10112,$C284,$D$443:$D$10112,$D284)</f>
        <v>224731</v>
      </c>
      <c r="I284" s="463">
        <f t="shared" si="1185"/>
        <v>177081</v>
      </c>
      <c r="J284" s="463">
        <f t="shared" si="1185"/>
        <v>1114130</v>
      </c>
      <c r="K284" s="463">
        <f t="shared" si="1022"/>
        <v>6</v>
      </c>
      <c r="L284" s="463">
        <f t="shared" si="1023"/>
        <v>2</v>
      </c>
      <c r="M284" s="463">
        <f t="shared" si="1024"/>
        <v>15</v>
      </c>
      <c r="N284" s="463">
        <f t="shared" si="1025"/>
        <v>35</v>
      </c>
      <c r="O284" s="463">
        <f t="shared" si="1026"/>
        <v>79</v>
      </c>
      <c r="P284" s="463">
        <f t="shared" ref="P284:Y293" si="1186">SUMIFS(P$443:P$10112,$B$443:$B$10112,$B284,$C$443:$C$10112,$C284,$D$443:$D$10112,$D284)</f>
        <v>439</v>
      </c>
      <c r="Q284" s="463">
        <f t="shared" si="1186"/>
        <v>1766</v>
      </c>
      <c r="R284" s="463">
        <f t="shared" si="1186"/>
        <v>777</v>
      </c>
      <c r="S284" s="463">
        <f t="shared" si="1186"/>
        <v>145513</v>
      </c>
      <c r="T284" s="463">
        <f t="shared" si="1186"/>
        <v>17202</v>
      </c>
      <c r="U284" s="463">
        <f t="shared" si="1186"/>
        <v>10715</v>
      </c>
      <c r="V284" s="463">
        <f t="shared" si="1186"/>
        <v>77820</v>
      </c>
      <c r="W284" s="463">
        <f t="shared" si="1186"/>
        <v>23366</v>
      </c>
      <c r="X284" s="463">
        <f t="shared" si="1186"/>
        <v>625</v>
      </c>
      <c r="Y284" s="463">
        <f t="shared" si="1186"/>
        <v>9005748</v>
      </c>
      <c r="Z284" s="463">
        <f t="shared" si="1028"/>
        <v>524</v>
      </c>
      <c r="AA284" s="463">
        <f t="shared" si="1029"/>
        <v>936</v>
      </c>
      <c r="AB284" s="463">
        <f t="shared" si="1140"/>
        <v>8619569</v>
      </c>
      <c r="AC284" s="463">
        <f t="shared" si="1031"/>
        <v>804</v>
      </c>
      <c r="AD284" s="463">
        <f t="shared" si="1032"/>
        <v>1691</v>
      </c>
      <c r="AE284" s="463">
        <f t="shared" si="1141"/>
        <v>202102401</v>
      </c>
      <c r="AF284" s="463">
        <f t="shared" si="1034"/>
        <v>2597</v>
      </c>
      <c r="AG284" s="463">
        <f t="shared" si="1035"/>
        <v>5819</v>
      </c>
      <c r="AH284" s="463">
        <f t="shared" si="1142"/>
        <v>215237125</v>
      </c>
      <c r="AI284" s="463">
        <f t="shared" si="1037"/>
        <v>9212</v>
      </c>
      <c r="AJ284" s="463">
        <f t="shared" si="1038"/>
        <v>23713</v>
      </c>
      <c r="AK284" s="463">
        <f t="shared" si="1143"/>
        <v>6755320</v>
      </c>
      <c r="AL284" s="463">
        <f t="shared" si="1040"/>
        <v>10809</v>
      </c>
      <c r="AM284" s="463">
        <f t="shared" si="1041"/>
        <v>28659</v>
      </c>
      <c r="AN284" s="463" t="s">
        <v>152</v>
      </c>
      <c r="AO284" s="463" t="s">
        <v>152</v>
      </c>
      <c r="AP284" s="463" t="s">
        <v>152</v>
      </c>
      <c r="AQ284" s="463" t="s">
        <v>152</v>
      </c>
      <c r="AR284" s="463" t="s">
        <v>152</v>
      </c>
      <c r="AS284" s="463" t="s">
        <v>152</v>
      </c>
      <c r="AT284" s="463">
        <f t="shared" ref="AT284:AZ293" si="1187">SUMIFS(AT$443:AT$10112,$B$443:$B$10112,$B284,$C$443:$C$10112,$C284,$D$443:$D$10112,$D284)</f>
        <v>19915</v>
      </c>
      <c r="AU284" s="463">
        <f t="shared" si="1187"/>
        <v>3891</v>
      </c>
      <c r="AV284" s="463">
        <f t="shared" si="1187"/>
        <v>6259</v>
      </c>
      <c r="AW284" s="463">
        <f t="shared" si="1187"/>
        <v>4879</v>
      </c>
      <c r="AX284" s="463">
        <f t="shared" si="1187"/>
        <v>3904</v>
      </c>
      <c r="AY284" s="463">
        <f t="shared" si="1187"/>
        <v>5861</v>
      </c>
      <c r="AZ284" s="463">
        <f t="shared" si="1187"/>
        <v>7456</v>
      </c>
      <c r="BA284" s="463" t="s">
        <v>152</v>
      </c>
      <c r="BB284" s="463" t="s">
        <v>152</v>
      </c>
      <c r="BC284" s="463" t="s">
        <v>152</v>
      </c>
      <c r="BD284" s="463" t="s">
        <v>152</v>
      </c>
      <c r="BE284" s="463" t="s">
        <v>152</v>
      </c>
      <c r="BF284" s="463" t="s">
        <v>152</v>
      </c>
      <c r="BG284" s="463" t="s">
        <v>152</v>
      </c>
      <c r="BH284" s="463" t="s">
        <v>152</v>
      </c>
      <c r="BI284" s="463">
        <f t="shared" ref="BI284:BV293" si="1188">SUMIFS(BI$443:BI$10112,$B$443:$B$10112,$B284,$C$443:$C$10112,$C284,$D$443:$D$10112,$D284)</f>
        <v>71837</v>
      </c>
      <c r="BJ284" s="463">
        <f t="shared" si="1188"/>
        <v>7108</v>
      </c>
      <c r="BK284" s="463">
        <f t="shared" si="1188"/>
        <v>46653</v>
      </c>
      <c r="BL284" s="463">
        <f t="shared" si="1188"/>
        <v>125598</v>
      </c>
      <c r="BM284" s="463">
        <f t="shared" si="1188"/>
        <v>33178</v>
      </c>
      <c r="BN284" s="463">
        <f t="shared" si="1188"/>
        <v>24282</v>
      </c>
      <c r="BO284" s="463">
        <f t="shared" si="1188"/>
        <v>20836</v>
      </c>
      <c r="BP284" s="463">
        <f t="shared" si="1188"/>
        <v>15462</v>
      </c>
      <c r="BQ284" s="463">
        <f t="shared" si="1188"/>
        <v>107552</v>
      </c>
      <c r="BR284" s="463">
        <f t="shared" si="1188"/>
        <v>82563</v>
      </c>
      <c r="BS284" s="463">
        <f t="shared" si="1188"/>
        <v>43159</v>
      </c>
      <c r="BT284" s="463">
        <f t="shared" si="1188"/>
        <v>24884</v>
      </c>
      <c r="BU284" s="463">
        <f t="shared" si="1188"/>
        <v>1598</v>
      </c>
      <c r="BV284" s="463">
        <f t="shared" si="1188"/>
        <v>625</v>
      </c>
      <c r="BW284" s="463">
        <f t="shared" si="1163"/>
        <v>88</v>
      </c>
      <c r="BX284" s="463">
        <f t="shared" si="1163"/>
        <v>51148</v>
      </c>
      <c r="BY284" s="463">
        <f t="shared" si="1103"/>
        <v>581</v>
      </c>
      <c r="BZ284" s="463">
        <f t="shared" si="1104"/>
        <v>963</v>
      </c>
      <c r="CA284" s="463">
        <f t="shared" si="1164"/>
        <v>85</v>
      </c>
      <c r="CB284" s="463">
        <f t="shared" si="1164"/>
        <v>49258</v>
      </c>
      <c r="CC284" s="463">
        <f t="shared" si="1106"/>
        <v>580</v>
      </c>
      <c r="CD284" s="463">
        <f t="shared" si="1107"/>
        <v>1251</v>
      </c>
      <c r="CE284" s="463">
        <f t="shared" si="1165"/>
        <v>17029</v>
      </c>
      <c r="CF284" s="463">
        <f t="shared" si="1165"/>
        <v>8905342</v>
      </c>
      <c r="CG284" s="463">
        <f t="shared" si="1109"/>
        <v>523</v>
      </c>
      <c r="CH284" s="463">
        <f t="shared" si="1110"/>
        <v>934</v>
      </c>
      <c r="CI284" s="463">
        <f t="shared" si="1166"/>
        <v>5133</v>
      </c>
      <c r="CJ284" s="463">
        <f t="shared" si="1166"/>
        <v>12598954</v>
      </c>
      <c r="CK284" s="463">
        <f t="shared" si="1112"/>
        <v>2455</v>
      </c>
      <c r="CL284" s="463">
        <f t="shared" si="1113"/>
        <v>5260</v>
      </c>
      <c r="CM284" s="463">
        <f t="shared" si="1167"/>
        <v>1821</v>
      </c>
      <c r="CN284" s="463">
        <f t="shared" si="1167"/>
        <v>5820638</v>
      </c>
      <c r="CO284" s="463">
        <f t="shared" si="1115"/>
        <v>3196</v>
      </c>
      <c r="CP284" s="463">
        <f t="shared" si="1116"/>
        <v>7282</v>
      </c>
      <c r="CQ284" s="463">
        <f t="shared" si="1168"/>
        <v>70866</v>
      </c>
      <c r="CR284" s="463">
        <f t="shared" si="1168"/>
        <v>183682809</v>
      </c>
      <c r="CS284" s="463">
        <f t="shared" si="1118"/>
        <v>2592</v>
      </c>
      <c r="CT284" s="463">
        <f t="shared" si="1119"/>
        <v>5828</v>
      </c>
      <c r="CU284" s="463">
        <f t="shared" si="1169"/>
        <v>1461</v>
      </c>
      <c r="CV284" s="463">
        <f t="shared" si="1169"/>
        <v>14668277</v>
      </c>
      <c r="CW284" s="463">
        <f t="shared" si="1121"/>
        <v>10040</v>
      </c>
      <c r="CX284" s="463">
        <f t="shared" si="1122"/>
        <v>24512</v>
      </c>
      <c r="CY284" s="463">
        <f t="shared" si="1170"/>
        <v>530</v>
      </c>
      <c r="CZ284" s="463">
        <f t="shared" si="1170"/>
        <v>5619783</v>
      </c>
      <c r="DA284" s="463">
        <f t="shared" si="1124"/>
        <v>10603</v>
      </c>
      <c r="DB284" s="463">
        <f t="shared" si="1125"/>
        <v>29761</v>
      </c>
      <c r="DC284" s="463">
        <f t="shared" si="1171"/>
        <v>3274</v>
      </c>
      <c r="DD284" s="463">
        <f t="shared" si="1171"/>
        <v>33419008</v>
      </c>
      <c r="DE284" s="463">
        <f t="shared" si="1127"/>
        <v>10207</v>
      </c>
      <c r="DF284" s="463">
        <f t="shared" si="1128"/>
        <v>22488</v>
      </c>
      <c r="DG284" s="463">
        <f t="shared" si="1172"/>
        <v>296</v>
      </c>
      <c r="DH284" s="463">
        <f t="shared" si="1172"/>
        <v>3681226</v>
      </c>
      <c r="DI284" s="463">
        <f t="shared" si="1130"/>
        <v>12437</v>
      </c>
      <c r="DJ284" s="463">
        <f t="shared" si="1131"/>
        <v>38193</v>
      </c>
      <c r="DK284" s="463">
        <f t="shared" si="1184"/>
        <v>752</v>
      </c>
      <c r="DL284" s="463">
        <f t="shared" si="1180"/>
        <v>240877</v>
      </c>
      <c r="DM284" s="463">
        <f t="shared" si="1045"/>
        <v>320</v>
      </c>
      <c r="DN284" s="463">
        <f t="shared" si="1046"/>
        <v>551</v>
      </c>
      <c r="DO284" s="463">
        <f t="shared" ref="DO284:DP303" si="1189">SUMIFS(DO$443:DO$10112,$B$443:$B$10112,$B284,$C$443:$C$10112,$C284,$D$443:$D$10112,$D284)</f>
        <v>9608</v>
      </c>
      <c r="DP284" s="463">
        <f t="shared" si="1189"/>
        <v>358734</v>
      </c>
      <c r="DQ284" s="463">
        <f t="shared" si="1048"/>
        <v>37</v>
      </c>
      <c r="DR284" s="463">
        <f t="shared" si="1049"/>
        <v>68</v>
      </c>
      <c r="DS284" s="463">
        <f t="shared" ref="DS284:DT303" si="1190">SUMIFS(DS$443:DS$10112,$B$443:$B$10112,$B284,$C$443:$C$10112,$C284,$D$443:$D$10112,$D284)</f>
        <v>209</v>
      </c>
      <c r="DT284" s="463">
        <f t="shared" si="1190"/>
        <v>482227</v>
      </c>
      <c r="DU284" s="463">
        <f t="shared" si="1094"/>
        <v>2307</v>
      </c>
      <c r="DV284" s="463">
        <f t="shared" si="1095"/>
        <v>4467</v>
      </c>
      <c r="DW284" s="463">
        <f t="shared" si="1181"/>
        <v>178</v>
      </c>
      <c r="DX284" s="463"/>
      <c r="DY284" s="463"/>
      <c r="DZ284" s="463"/>
      <c r="EA284" s="463"/>
      <c r="EB284" s="463"/>
      <c r="EC284" s="463"/>
      <c r="ED284" s="463"/>
      <c r="EE284" s="463"/>
      <c r="EF284" s="463"/>
      <c r="EG284" s="463" t="s">
        <v>152</v>
      </c>
      <c r="EH284" s="463" t="s">
        <v>152</v>
      </c>
      <c r="EI284" s="463">
        <f t="shared" si="1133"/>
        <v>181</v>
      </c>
      <c r="EJ284" s="446"/>
      <c r="EK284" s="446"/>
      <c r="EL284" s="446"/>
      <c r="EM284" s="446"/>
      <c r="EN284" s="446"/>
      <c r="EO284" s="446"/>
      <c r="EP284" s="446"/>
      <c r="EQ284" s="446"/>
      <c r="ER284" s="446"/>
      <c r="ES284" s="446"/>
      <c r="ET284" s="446"/>
      <c r="EU284" s="446"/>
      <c r="EV284" s="446"/>
      <c r="EW284" s="446"/>
      <c r="EX284" s="446"/>
      <c r="EY284" s="446"/>
      <c r="EZ284" s="447"/>
      <c r="FA284" s="446">
        <f t="shared" si="1062"/>
        <v>8</v>
      </c>
      <c r="FB284" s="417">
        <f t="shared" si="1078"/>
        <v>2022</v>
      </c>
      <c r="FC284" s="448">
        <f t="shared" si="1079"/>
        <v>44774</v>
      </c>
      <c r="FD284" s="449">
        <f t="shared" si="1063"/>
        <v>31</v>
      </c>
      <c r="FE284" s="450"/>
      <c r="FF284" s="451">
        <f t="shared" si="1098"/>
        <v>0.57316709419554968</v>
      </c>
      <c r="FG284" s="450"/>
      <c r="FH284" s="452">
        <f t="shared" si="1144"/>
        <v>1.928729217532845</v>
      </c>
      <c r="FI284" s="452">
        <f t="shared" si="1145"/>
        <v>1.4115800488315313</v>
      </c>
      <c r="FJ284" s="452">
        <f t="shared" si="1146"/>
        <v>1.9445636957536163</v>
      </c>
      <c r="FK284" s="452">
        <f t="shared" si="1147"/>
        <v>1.4430237984134391</v>
      </c>
      <c r="FL284" s="452">
        <f t="shared" si="1148"/>
        <v>1.3820611667951683</v>
      </c>
      <c r="FM284" s="452">
        <f t="shared" si="1149"/>
        <v>1.0609483423284503</v>
      </c>
      <c r="FN284" s="452">
        <f t="shared" si="1150"/>
        <v>1.8470855088590259</v>
      </c>
      <c r="FO284" s="452">
        <f t="shared" si="1151"/>
        <v>1.0649661901908756</v>
      </c>
      <c r="FP284" s="452">
        <f t="shared" si="1152"/>
        <v>2.5568</v>
      </c>
      <c r="FQ284" s="452">
        <f t="shared" si="1153"/>
        <v>1</v>
      </c>
      <c r="FR284" s="453"/>
      <c r="FS284" s="446">
        <f t="shared" ref="FS284:GA293" si="1191">SUMIFS(FS$443:FS$10112,$B$443:$B$10112,$B284,$C$443:$C$10112,$C284,$D$443:$D$10112,$D284)</f>
        <v>354162</v>
      </c>
      <c r="FT284" s="446">
        <f t="shared" si="1191"/>
        <v>2629895</v>
      </c>
      <c r="FU284" s="446">
        <f t="shared" si="1191"/>
        <v>6213466</v>
      </c>
      <c r="FV284" s="446">
        <f t="shared" si="1191"/>
        <v>13939583</v>
      </c>
      <c r="FW284" s="446">
        <f t="shared" si="1191"/>
        <v>16094646</v>
      </c>
      <c r="FX284" s="446">
        <f t="shared" si="1191"/>
        <v>18114585</v>
      </c>
      <c r="FY284" s="446">
        <f t="shared" si="1191"/>
        <v>452845132</v>
      </c>
      <c r="FZ284" s="446">
        <f t="shared" si="1191"/>
        <v>554080612</v>
      </c>
      <c r="GA284" s="446">
        <f t="shared" si="1191"/>
        <v>17912038</v>
      </c>
      <c r="GB284" s="446"/>
      <c r="GC284" s="446"/>
      <c r="GD284" s="446">
        <f t="shared" si="1183"/>
        <v>84744</v>
      </c>
      <c r="GE284" s="446">
        <f t="shared" si="1183"/>
        <v>106362</v>
      </c>
      <c r="GF284" s="446">
        <f t="shared" si="1183"/>
        <v>15908293</v>
      </c>
      <c r="GG284" s="446">
        <f t="shared" si="1183"/>
        <v>26998725</v>
      </c>
      <c r="GH284" s="446">
        <f t="shared" si="1183"/>
        <v>13261333</v>
      </c>
      <c r="GI284" s="446">
        <f t="shared" si="1183"/>
        <v>413012942</v>
      </c>
      <c r="GJ284" s="446">
        <f t="shared" si="1183"/>
        <v>35811870</v>
      </c>
      <c r="GK284" s="446">
        <f t="shared" si="1183"/>
        <v>15773184</v>
      </c>
      <c r="GL284" s="446">
        <f t="shared" si="1183"/>
        <v>73626245</v>
      </c>
      <c r="GM284" s="446">
        <f t="shared" si="1183"/>
        <v>11305032</v>
      </c>
      <c r="GN284" s="446">
        <f t="shared" si="1182"/>
        <v>933526</v>
      </c>
      <c r="GO284" s="446">
        <f t="shared" si="1174"/>
        <v>414082</v>
      </c>
      <c r="GP284" s="446">
        <f t="shared" si="1174"/>
        <v>654334</v>
      </c>
      <c r="GQ284" s="446">
        <f t="shared" si="1174"/>
        <v>0</v>
      </c>
      <c r="GR284" s="446"/>
      <c r="GS284" s="446"/>
      <c r="GT284" s="446"/>
      <c r="GU284" s="446"/>
      <c r="GV284" s="416"/>
    </row>
    <row r="285" spans="1:209" ht="9.75" customHeight="1" x14ac:dyDescent="0.2">
      <c r="A285" s="417" t="str">
        <f t="shared" si="1019"/>
        <v>2022-23SEPTEMBERY60</v>
      </c>
      <c r="B285" s="458" t="str">
        <f t="shared" si="1076"/>
        <v>2022-23</v>
      </c>
      <c r="C285" s="402" t="s">
        <v>640</v>
      </c>
      <c r="D285" s="458" t="str">
        <f t="shared" si="1175"/>
        <v>Y60</v>
      </c>
      <c r="E285" s="458" t="str">
        <f t="shared" si="1175"/>
        <v>Midlands</v>
      </c>
      <c r="F285" s="458" t="str">
        <f t="shared" si="1020"/>
        <v>Y60</v>
      </c>
      <c r="H285" s="463">
        <f t="shared" si="1185"/>
        <v>220717</v>
      </c>
      <c r="I285" s="463">
        <f t="shared" si="1185"/>
        <v>174306</v>
      </c>
      <c r="J285" s="463">
        <f t="shared" si="1185"/>
        <v>958166</v>
      </c>
      <c r="K285" s="463">
        <f t="shared" si="1022"/>
        <v>5</v>
      </c>
      <c r="L285" s="463">
        <f t="shared" si="1023"/>
        <v>2</v>
      </c>
      <c r="M285" s="463">
        <f t="shared" si="1024"/>
        <v>10</v>
      </c>
      <c r="N285" s="463">
        <f t="shared" si="1025"/>
        <v>29</v>
      </c>
      <c r="O285" s="463">
        <f t="shared" si="1026"/>
        <v>69</v>
      </c>
      <c r="P285" s="463">
        <f t="shared" si="1186"/>
        <v>467</v>
      </c>
      <c r="Q285" s="463">
        <f t="shared" si="1186"/>
        <v>1855</v>
      </c>
      <c r="R285" s="463">
        <f t="shared" si="1186"/>
        <v>1133</v>
      </c>
      <c r="S285" s="463">
        <f t="shared" si="1186"/>
        <v>140263</v>
      </c>
      <c r="T285" s="463">
        <f t="shared" si="1186"/>
        <v>17226</v>
      </c>
      <c r="U285" s="463">
        <f t="shared" si="1186"/>
        <v>10901</v>
      </c>
      <c r="V285" s="463">
        <f t="shared" si="1186"/>
        <v>76872</v>
      </c>
      <c r="W285" s="463">
        <f t="shared" si="1186"/>
        <v>20577</v>
      </c>
      <c r="X285" s="463">
        <f t="shared" si="1186"/>
        <v>688</v>
      </c>
      <c r="Y285" s="463">
        <f t="shared" si="1186"/>
        <v>8978027</v>
      </c>
      <c r="Z285" s="463">
        <f t="shared" si="1028"/>
        <v>521</v>
      </c>
      <c r="AA285" s="463">
        <f t="shared" si="1029"/>
        <v>928</v>
      </c>
      <c r="AB285" s="463">
        <f t="shared" si="1140"/>
        <v>8553312</v>
      </c>
      <c r="AC285" s="463">
        <f t="shared" si="1031"/>
        <v>785</v>
      </c>
      <c r="AD285" s="463">
        <f t="shared" si="1032"/>
        <v>1610</v>
      </c>
      <c r="AE285" s="463">
        <f t="shared" si="1141"/>
        <v>224128334</v>
      </c>
      <c r="AF285" s="463">
        <f t="shared" si="1034"/>
        <v>2916</v>
      </c>
      <c r="AG285" s="463">
        <f t="shared" si="1035"/>
        <v>6645</v>
      </c>
      <c r="AH285" s="463">
        <f t="shared" si="1142"/>
        <v>229993728</v>
      </c>
      <c r="AI285" s="463">
        <f t="shared" si="1037"/>
        <v>11177</v>
      </c>
      <c r="AJ285" s="463">
        <f t="shared" si="1038"/>
        <v>30089</v>
      </c>
      <c r="AK285" s="463">
        <f t="shared" si="1143"/>
        <v>7873348</v>
      </c>
      <c r="AL285" s="463">
        <f t="shared" si="1040"/>
        <v>11444</v>
      </c>
      <c r="AM285" s="463">
        <f t="shared" si="1041"/>
        <v>29494</v>
      </c>
      <c r="AN285" s="463" t="s">
        <v>152</v>
      </c>
      <c r="AO285" s="463" t="s">
        <v>152</v>
      </c>
      <c r="AP285" s="463" t="s">
        <v>152</v>
      </c>
      <c r="AQ285" s="463" t="s">
        <v>152</v>
      </c>
      <c r="AR285" s="463" t="s">
        <v>152</v>
      </c>
      <c r="AS285" s="463" t="s">
        <v>152</v>
      </c>
      <c r="AT285" s="463">
        <f t="shared" si="1187"/>
        <v>18840</v>
      </c>
      <c r="AU285" s="463">
        <f t="shared" si="1187"/>
        <v>3751</v>
      </c>
      <c r="AV285" s="463">
        <f t="shared" si="1187"/>
        <v>5701</v>
      </c>
      <c r="AW285" s="463">
        <f t="shared" si="1187"/>
        <v>4869</v>
      </c>
      <c r="AX285" s="463">
        <f t="shared" si="1187"/>
        <v>3629</v>
      </c>
      <c r="AY285" s="463">
        <f t="shared" si="1187"/>
        <v>5759</v>
      </c>
      <c r="AZ285" s="463">
        <f t="shared" si="1187"/>
        <v>6678</v>
      </c>
      <c r="BA285" s="463" t="s">
        <v>152</v>
      </c>
      <c r="BB285" s="463" t="s">
        <v>152</v>
      </c>
      <c r="BC285" s="463" t="s">
        <v>152</v>
      </c>
      <c r="BD285" s="463" t="s">
        <v>152</v>
      </c>
      <c r="BE285" s="463" t="s">
        <v>152</v>
      </c>
      <c r="BF285" s="463" t="s">
        <v>152</v>
      </c>
      <c r="BG285" s="463" t="s">
        <v>152</v>
      </c>
      <c r="BH285" s="463" t="s">
        <v>152</v>
      </c>
      <c r="BI285" s="463">
        <f t="shared" si="1188"/>
        <v>70148</v>
      </c>
      <c r="BJ285" s="463">
        <f t="shared" si="1188"/>
        <v>6993</v>
      </c>
      <c r="BK285" s="463">
        <f t="shared" si="1188"/>
        <v>44282</v>
      </c>
      <c r="BL285" s="463">
        <f t="shared" si="1188"/>
        <v>121423</v>
      </c>
      <c r="BM285" s="463">
        <f t="shared" si="1188"/>
        <v>33311</v>
      </c>
      <c r="BN285" s="463">
        <f t="shared" si="1188"/>
        <v>24270</v>
      </c>
      <c r="BO285" s="463">
        <f t="shared" si="1188"/>
        <v>21270</v>
      </c>
      <c r="BP285" s="463">
        <f t="shared" si="1188"/>
        <v>15671</v>
      </c>
      <c r="BQ285" s="463">
        <f t="shared" si="1188"/>
        <v>105914</v>
      </c>
      <c r="BR285" s="463">
        <f t="shared" si="1188"/>
        <v>81435</v>
      </c>
      <c r="BS285" s="463">
        <f t="shared" si="1188"/>
        <v>37519</v>
      </c>
      <c r="BT285" s="463">
        <f t="shared" si="1188"/>
        <v>21894</v>
      </c>
      <c r="BU285" s="463">
        <f t="shared" si="1188"/>
        <v>1576</v>
      </c>
      <c r="BV285" s="463">
        <f t="shared" si="1188"/>
        <v>673</v>
      </c>
      <c r="BW285" s="463">
        <f t="shared" si="1163"/>
        <v>119</v>
      </c>
      <c r="BX285" s="463">
        <f t="shared" si="1163"/>
        <v>65408</v>
      </c>
      <c r="BY285" s="463">
        <f t="shared" si="1103"/>
        <v>550</v>
      </c>
      <c r="BZ285" s="463">
        <f t="shared" si="1104"/>
        <v>1168</v>
      </c>
      <c r="CA285" s="463">
        <f t="shared" si="1164"/>
        <v>74</v>
      </c>
      <c r="CB285" s="463">
        <f t="shared" si="1164"/>
        <v>48231</v>
      </c>
      <c r="CC285" s="463">
        <f t="shared" si="1106"/>
        <v>652</v>
      </c>
      <c r="CD285" s="463">
        <f t="shared" si="1107"/>
        <v>917</v>
      </c>
      <c r="CE285" s="463">
        <f t="shared" si="1165"/>
        <v>17033</v>
      </c>
      <c r="CF285" s="463">
        <f t="shared" si="1165"/>
        <v>8864388</v>
      </c>
      <c r="CG285" s="463">
        <f t="shared" si="1109"/>
        <v>520</v>
      </c>
      <c r="CH285" s="463">
        <f t="shared" si="1110"/>
        <v>927</v>
      </c>
      <c r="CI285" s="463">
        <f t="shared" si="1166"/>
        <v>5378</v>
      </c>
      <c r="CJ285" s="463">
        <f t="shared" si="1166"/>
        <v>15695709</v>
      </c>
      <c r="CK285" s="463">
        <f t="shared" si="1112"/>
        <v>2919</v>
      </c>
      <c r="CL285" s="463">
        <f t="shared" si="1113"/>
        <v>6814</v>
      </c>
      <c r="CM285" s="463">
        <f t="shared" si="1167"/>
        <v>1992</v>
      </c>
      <c r="CN285" s="463">
        <f t="shared" si="1167"/>
        <v>6865789</v>
      </c>
      <c r="CO285" s="463">
        <f t="shared" si="1115"/>
        <v>3447</v>
      </c>
      <c r="CP285" s="463">
        <f t="shared" si="1116"/>
        <v>8355</v>
      </c>
      <c r="CQ285" s="463">
        <f t="shared" si="1168"/>
        <v>69502</v>
      </c>
      <c r="CR285" s="463">
        <f t="shared" si="1168"/>
        <v>201566836</v>
      </c>
      <c r="CS285" s="463">
        <f t="shared" si="1118"/>
        <v>2900</v>
      </c>
      <c r="CT285" s="463">
        <f t="shared" si="1119"/>
        <v>6590</v>
      </c>
      <c r="CU285" s="463">
        <f t="shared" si="1169"/>
        <v>1217</v>
      </c>
      <c r="CV285" s="463">
        <f t="shared" si="1169"/>
        <v>14728920</v>
      </c>
      <c r="CW285" s="463">
        <f t="shared" si="1121"/>
        <v>12103</v>
      </c>
      <c r="CX285" s="463">
        <f t="shared" si="1122"/>
        <v>32331</v>
      </c>
      <c r="CY285" s="463">
        <f t="shared" si="1170"/>
        <v>446</v>
      </c>
      <c r="CZ285" s="463">
        <f t="shared" si="1170"/>
        <v>5047335</v>
      </c>
      <c r="DA285" s="463">
        <f t="shared" si="1124"/>
        <v>11317</v>
      </c>
      <c r="DB285" s="463">
        <f t="shared" si="1125"/>
        <v>30911</v>
      </c>
      <c r="DC285" s="463">
        <f t="shared" si="1171"/>
        <v>3101</v>
      </c>
      <c r="DD285" s="463">
        <f t="shared" si="1171"/>
        <v>35212069</v>
      </c>
      <c r="DE285" s="463">
        <f t="shared" si="1127"/>
        <v>11355</v>
      </c>
      <c r="DF285" s="463">
        <f t="shared" si="1128"/>
        <v>26791</v>
      </c>
      <c r="DG285" s="463">
        <f t="shared" si="1172"/>
        <v>261</v>
      </c>
      <c r="DH285" s="463">
        <f t="shared" si="1172"/>
        <v>4232196</v>
      </c>
      <c r="DI285" s="463">
        <f t="shared" si="1130"/>
        <v>16215</v>
      </c>
      <c r="DJ285" s="463">
        <f t="shared" si="1131"/>
        <v>51125</v>
      </c>
      <c r="DK285" s="463">
        <f t="shared" si="1184"/>
        <v>804</v>
      </c>
      <c r="DL285" s="463">
        <f t="shared" si="1180"/>
        <v>251566</v>
      </c>
      <c r="DM285" s="463">
        <f t="shared" si="1045"/>
        <v>313</v>
      </c>
      <c r="DN285" s="463">
        <f t="shared" si="1046"/>
        <v>548</v>
      </c>
      <c r="DO285" s="463">
        <f t="shared" si="1189"/>
        <v>9755</v>
      </c>
      <c r="DP285" s="463">
        <f t="shared" si="1189"/>
        <v>357406</v>
      </c>
      <c r="DQ285" s="463">
        <f t="shared" si="1048"/>
        <v>37</v>
      </c>
      <c r="DR285" s="463">
        <f t="shared" si="1049"/>
        <v>68</v>
      </c>
      <c r="DS285" s="463">
        <f t="shared" si="1190"/>
        <v>156</v>
      </c>
      <c r="DT285" s="463">
        <f t="shared" si="1190"/>
        <v>410321</v>
      </c>
      <c r="DU285" s="463">
        <f t="shared" si="1094"/>
        <v>2630</v>
      </c>
      <c r="DV285" s="463">
        <f t="shared" si="1095"/>
        <v>6732</v>
      </c>
      <c r="DW285" s="463">
        <f t="shared" si="1181"/>
        <v>129</v>
      </c>
      <c r="DX285" s="463"/>
      <c r="DY285" s="463"/>
      <c r="DZ285" s="463"/>
      <c r="EA285" s="463"/>
      <c r="EB285" s="463"/>
      <c r="EC285" s="463"/>
      <c r="ED285" s="463"/>
      <c r="EE285" s="463"/>
      <c r="EF285" s="463"/>
      <c r="EG285" s="463" t="s">
        <v>152</v>
      </c>
      <c r="EH285" s="463" t="s">
        <v>152</v>
      </c>
      <c r="EI285" s="463">
        <f t="shared" si="1133"/>
        <v>205</v>
      </c>
      <c r="EJ285" s="446"/>
      <c r="EK285" s="446"/>
      <c r="EL285" s="446"/>
      <c r="EM285" s="446"/>
      <c r="EN285" s="446"/>
      <c r="EO285" s="446"/>
      <c r="EP285" s="446"/>
      <c r="EQ285" s="446"/>
      <c r="ER285" s="446"/>
      <c r="ES285" s="446"/>
      <c r="ET285" s="446"/>
      <c r="EU285" s="446"/>
      <c r="EV285" s="446"/>
      <c r="EW285" s="446"/>
      <c r="EX285" s="446"/>
      <c r="EY285" s="446"/>
      <c r="EZ285" s="447"/>
      <c r="FA285" s="446">
        <f t="shared" si="1062"/>
        <v>9</v>
      </c>
      <c r="FB285" s="417">
        <f t="shared" si="1078"/>
        <v>2022</v>
      </c>
      <c r="FC285" s="448">
        <f t="shared" si="1079"/>
        <v>44805</v>
      </c>
      <c r="FD285" s="449">
        <f t="shared" si="1063"/>
        <v>30</v>
      </c>
      <c r="FE285" s="450"/>
      <c r="FF285" s="451">
        <f t="shared" si="1098"/>
        <v>0.58207530282236408</v>
      </c>
      <c r="FG285" s="450"/>
      <c r="FH285" s="452">
        <f t="shared" si="1144"/>
        <v>1.9337629165215373</v>
      </c>
      <c r="FI285" s="452">
        <f t="shared" si="1145"/>
        <v>1.4089167537443399</v>
      </c>
      <c r="FJ285" s="452">
        <f t="shared" si="1146"/>
        <v>1.951197137877259</v>
      </c>
      <c r="FK285" s="452">
        <f t="shared" si="1147"/>
        <v>1.4375745344463811</v>
      </c>
      <c r="FL285" s="452">
        <f t="shared" si="1148"/>
        <v>1.3777968571131232</v>
      </c>
      <c r="FM285" s="452">
        <f t="shared" si="1149"/>
        <v>1.0593584139868872</v>
      </c>
      <c r="FN285" s="452">
        <f t="shared" si="1150"/>
        <v>1.8233464547796083</v>
      </c>
      <c r="FO285" s="452">
        <f t="shared" si="1151"/>
        <v>1.0640034990523399</v>
      </c>
      <c r="FP285" s="452">
        <f t="shared" si="1152"/>
        <v>2.2906976744186047</v>
      </c>
      <c r="FQ285" s="452">
        <f t="shared" si="1153"/>
        <v>0.97819767441860461</v>
      </c>
      <c r="FR285" s="453"/>
      <c r="FS285" s="446">
        <f t="shared" si="1191"/>
        <v>348612</v>
      </c>
      <c r="FT285" s="446">
        <f t="shared" si="1191"/>
        <v>1725522</v>
      </c>
      <c r="FU285" s="446">
        <f t="shared" si="1191"/>
        <v>4992852</v>
      </c>
      <c r="FV285" s="446">
        <f t="shared" si="1191"/>
        <v>11955684</v>
      </c>
      <c r="FW285" s="446">
        <f t="shared" si="1191"/>
        <v>15980405</v>
      </c>
      <c r="FX285" s="446">
        <f t="shared" si="1191"/>
        <v>17552100</v>
      </c>
      <c r="FY285" s="446">
        <f t="shared" si="1191"/>
        <v>510810626</v>
      </c>
      <c r="FZ285" s="446">
        <f t="shared" si="1191"/>
        <v>619137216</v>
      </c>
      <c r="GA285" s="446">
        <f t="shared" si="1191"/>
        <v>20291649</v>
      </c>
      <c r="GB285" s="446"/>
      <c r="GC285" s="446"/>
      <c r="GD285" s="446">
        <f t="shared" si="1183"/>
        <v>138992</v>
      </c>
      <c r="GE285" s="446">
        <f t="shared" si="1183"/>
        <v>67823</v>
      </c>
      <c r="GF285" s="446">
        <f t="shared" si="1183"/>
        <v>15791370</v>
      </c>
      <c r="GG285" s="446">
        <f t="shared" si="1183"/>
        <v>36647252</v>
      </c>
      <c r="GH285" s="446">
        <f t="shared" si="1183"/>
        <v>16642690</v>
      </c>
      <c r="GI285" s="446">
        <f t="shared" si="1183"/>
        <v>458015716</v>
      </c>
      <c r="GJ285" s="446">
        <f t="shared" si="1183"/>
        <v>39346561</v>
      </c>
      <c r="GK285" s="446">
        <f t="shared" si="1183"/>
        <v>13786374</v>
      </c>
      <c r="GL285" s="446">
        <f t="shared" si="1183"/>
        <v>83079362</v>
      </c>
      <c r="GM285" s="446">
        <f t="shared" si="1183"/>
        <v>13343514</v>
      </c>
      <c r="GN285" s="446">
        <f t="shared" si="1182"/>
        <v>1050138</v>
      </c>
      <c r="GO285" s="446">
        <f t="shared" si="1174"/>
        <v>440784</v>
      </c>
      <c r="GP285" s="446">
        <f t="shared" si="1174"/>
        <v>661335</v>
      </c>
      <c r="GQ285" s="446">
        <f t="shared" si="1174"/>
        <v>0</v>
      </c>
      <c r="GR285" s="446"/>
      <c r="GS285" s="446"/>
      <c r="GT285" s="446"/>
      <c r="GU285" s="446"/>
      <c r="GV285" s="416"/>
    </row>
    <row r="286" spans="1:209" ht="9.75" customHeight="1" x14ac:dyDescent="0.2">
      <c r="A286" s="417" t="str">
        <f t="shared" si="1019"/>
        <v>2022-23OCTOBERY60</v>
      </c>
      <c r="B286" s="458" t="str">
        <f t="shared" si="1076"/>
        <v>2022-23</v>
      </c>
      <c r="C286" s="402" t="s">
        <v>643</v>
      </c>
      <c r="D286" s="458" t="str">
        <f t="shared" si="1175"/>
        <v>Y60</v>
      </c>
      <c r="E286" s="458" t="str">
        <f t="shared" si="1175"/>
        <v>Midlands</v>
      </c>
      <c r="F286" s="458" t="str">
        <f t="shared" si="1020"/>
        <v>Y60</v>
      </c>
      <c r="H286" s="463">
        <f t="shared" si="1185"/>
        <v>276943</v>
      </c>
      <c r="I286" s="463">
        <f t="shared" si="1185"/>
        <v>225198</v>
      </c>
      <c r="J286" s="463">
        <f t="shared" si="1185"/>
        <v>2645699</v>
      </c>
      <c r="K286" s="463">
        <f t="shared" si="1022"/>
        <v>12</v>
      </c>
      <c r="L286" s="463">
        <f t="shared" si="1023"/>
        <v>3</v>
      </c>
      <c r="M286" s="463">
        <f t="shared" si="1024"/>
        <v>29</v>
      </c>
      <c r="N286" s="463">
        <f t="shared" si="1025"/>
        <v>52</v>
      </c>
      <c r="O286" s="463">
        <f t="shared" si="1026"/>
        <v>115</v>
      </c>
      <c r="P286" s="463">
        <f t="shared" si="1186"/>
        <v>601</v>
      </c>
      <c r="Q286" s="463">
        <f t="shared" si="1186"/>
        <v>1694</v>
      </c>
      <c r="R286" s="463">
        <f t="shared" si="1186"/>
        <v>1135</v>
      </c>
      <c r="S286" s="463">
        <f t="shared" si="1186"/>
        <v>146384</v>
      </c>
      <c r="T286" s="463">
        <f t="shared" si="1186"/>
        <v>20053</v>
      </c>
      <c r="U286" s="463">
        <f t="shared" si="1186"/>
        <v>12989</v>
      </c>
      <c r="V286" s="463">
        <f t="shared" si="1186"/>
        <v>81299</v>
      </c>
      <c r="W286" s="463">
        <f t="shared" si="1186"/>
        <v>17690</v>
      </c>
      <c r="X286" s="463">
        <f t="shared" si="1186"/>
        <v>495</v>
      </c>
      <c r="Y286" s="463">
        <f t="shared" si="1186"/>
        <v>11010303</v>
      </c>
      <c r="Z286" s="463">
        <f t="shared" si="1028"/>
        <v>549</v>
      </c>
      <c r="AA286" s="463">
        <f t="shared" si="1029"/>
        <v>977</v>
      </c>
      <c r="AB286" s="463">
        <f t="shared" si="1140"/>
        <v>10501362</v>
      </c>
      <c r="AC286" s="463">
        <f t="shared" si="1031"/>
        <v>808</v>
      </c>
      <c r="AD286" s="463">
        <f t="shared" si="1032"/>
        <v>1638</v>
      </c>
      <c r="AE286" s="463">
        <f t="shared" si="1141"/>
        <v>345417833</v>
      </c>
      <c r="AF286" s="463">
        <f t="shared" si="1034"/>
        <v>4249</v>
      </c>
      <c r="AG286" s="463">
        <f t="shared" si="1035"/>
        <v>9884</v>
      </c>
      <c r="AH286" s="463">
        <f t="shared" si="1142"/>
        <v>288500590</v>
      </c>
      <c r="AI286" s="463">
        <f t="shared" si="1037"/>
        <v>16309</v>
      </c>
      <c r="AJ286" s="463">
        <f t="shared" si="1038"/>
        <v>42815</v>
      </c>
      <c r="AK286" s="463">
        <f t="shared" si="1143"/>
        <v>8687020</v>
      </c>
      <c r="AL286" s="463">
        <f t="shared" si="1040"/>
        <v>17550</v>
      </c>
      <c r="AM286" s="463">
        <f t="shared" si="1041"/>
        <v>44380</v>
      </c>
      <c r="AN286" s="463">
        <f t="shared" ref="AN286:AQ305" si="1192">SUMIFS(AN$443:AN$10112,$B$443:$B$10112,$B286,$C$443:$C$10112,$C286,$D$443:$D$10112,$D286)</f>
        <v>336</v>
      </c>
      <c r="AO286" s="463">
        <f t="shared" si="1192"/>
        <v>5133</v>
      </c>
      <c r="AP286" s="463">
        <f t="shared" si="1192"/>
        <v>8714</v>
      </c>
      <c r="AQ286" s="463">
        <f t="shared" si="1192"/>
        <v>16228640</v>
      </c>
      <c r="AR286" s="463">
        <f t="shared" ref="AR286:AR303" si="1193">IFERROR(ROUND(AQ286/AP286,0),"-")</f>
        <v>1862</v>
      </c>
      <c r="AS286" s="463">
        <f t="shared" ref="AS286:AS303" si="1194">IFERROR(ROUND(GC286/AP286,0),"-")</f>
        <v>8058</v>
      </c>
      <c r="AT286" s="463">
        <f t="shared" si="1187"/>
        <v>22287</v>
      </c>
      <c r="AU286" s="463">
        <f t="shared" si="1187"/>
        <v>4650</v>
      </c>
      <c r="AV286" s="463">
        <f t="shared" si="1187"/>
        <v>6610</v>
      </c>
      <c r="AW286" s="463">
        <f t="shared" si="1187"/>
        <v>3682</v>
      </c>
      <c r="AX286" s="463">
        <f t="shared" si="1187"/>
        <v>3874</v>
      </c>
      <c r="AY286" s="463">
        <f t="shared" si="1187"/>
        <v>7153</v>
      </c>
      <c r="AZ286" s="463">
        <f t="shared" si="1187"/>
        <v>5159</v>
      </c>
      <c r="BA286" s="463">
        <f t="shared" ref="BA286:BB305" si="1195">SUMIFS(BA$443:BA$10112,$B$443:$B$10112,$B286,$C$443:$C$10112,$C286,$D$443:$D$10112,$D286)</f>
        <v>19582</v>
      </c>
      <c r="BB286" s="463">
        <f t="shared" si="1195"/>
        <v>133198963</v>
      </c>
      <c r="BC286" s="463">
        <f t="shared" ref="BC286:BC303" si="1196">IFERROR(ROUND(BB286/BA286,0),"-")</f>
        <v>6802</v>
      </c>
      <c r="BD286" s="463">
        <f t="shared" ref="BD286:BD303" si="1197">IFERROR(ROUND(GB286/BA286,0),"-")</f>
        <v>11527</v>
      </c>
      <c r="BE286" s="463">
        <f t="shared" ref="BE286:BH305" si="1198">SUMIFS(BE$443:BE$10112,$B$443:$B$10112,$B286,$C$443:$C$10112,$C286,$D$443:$D$10112,$D286)</f>
        <v>3691</v>
      </c>
      <c r="BF286" s="463">
        <f t="shared" si="1198"/>
        <v>5898</v>
      </c>
      <c r="BG286" s="463">
        <f t="shared" si="1198"/>
        <v>4573</v>
      </c>
      <c r="BH286" s="463">
        <f t="shared" si="1198"/>
        <v>5420</v>
      </c>
      <c r="BI286" s="463">
        <f t="shared" si="1188"/>
        <v>70649</v>
      </c>
      <c r="BJ286" s="463">
        <f t="shared" si="1188"/>
        <v>6862</v>
      </c>
      <c r="BK286" s="463">
        <f t="shared" si="1188"/>
        <v>46586</v>
      </c>
      <c r="BL286" s="463">
        <f t="shared" si="1188"/>
        <v>124097</v>
      </c>
      <c r="BM286" s="463">
        <f t="shared" si="1188"/>
        <v>39058</v>
      </c>
      <c r="BN286" s="463">
        <f t="shared" si="1188"/>
        <v>28126</v>
      </c>
      <c r="BO286" s="463">
        <f t="shared" si="1188"/>
        <v>25392</v>
      </c>
      <c r="BP286" s="463">
        <f t="shared" si="1188"/>
        <v>18524</v>
      </c>
      <c r="BQ286" s="463">
        <f t="shared" si="1188"/>
        <v>115618</v>
      </c>
      <c r="BR286" s="463">
        <f t="shared" si="1188"/>
        <v>86646</v>
      </c>
      <c r="BS286" s="463">
        <f t="shared" si="1188"/>
        <v>30846</v>
      </c>
      <c r="BT286" s="463">
        <f t="shared" si="1188"/>
        <v>18547</v>
      </c>
      <c r="BU286" s="463">
        <f t="shared" si="1188"/>
        <v>1103</v>
      </c>
      <c r="BV286" s="463">
        <f t="shared" si="1188"/>
        <v>461</v>
      </c>
      <c r="BW286" s="463">
        <f t="shared" si="1163"/>
        <v>123</v>
      </c>
      <c r="BX286" s="463">
        <f t="shared" si="1163"/>
        <v>81847</v>
      </c>
      <c r="BY286" s="463">
        <f t="shared" si="1103"/>
        <v>665</v>
      </c>
      <c r="BZ286" s="463">
        <f t="shared" si="1104"/>
        <v>1099</v>
      </c>
      <c r="CA286" s="463">
        <f t="shared" si="1164"/>
        <v>108</v>
      </c>
      <c r="CB286" s="463">
        <f t="shared" si="1164"/>
        <v>80672</v>
      </c>
      <c r="CC286" s="463">
        <f t="shared" si="1106"/>
        <v>747</v>
      </c>
      <c r="CD286" s="463">
        <f t="shared" si="1107"/>
        <v>1186</v>
      </c>
      <c r="CE286" s="463">
        <f t="shared" si="1165"/>
        <v>19822</v>
      </c>
      <c r="CF286" s="463">
        <f t="shared" si="1165"/>
        <v>10847784</v>
      </c>
      <c r="CG286" s="463">
        <f t="shared" si="1109"/>
        <v>547</v>
      </c>
      <c r="CH286" s="463">
        <f t="shared" si="1110"/>
        <v>976</v>
      </c>
      <c r="CI286" s="463">
        <f t="shared" si="1166"/>
        <v>5877</v>
      </c>
      <c r="CJ286" s="463">
        <f t="shared" si="1166"/>
        <v>25742915</v>
      </c>
      <c r="CK286" s="463">
        <f t="shared" si="1112"/>
        <v>4380</v>
      </c>
      <c r="CL286" s="463">
        <f t="shared" si="1113"/>
        <v>9965</v>
      </c>
      <c r="CM286" s="463">
        <f t="shared" si="1167"/>
        <v>2068</v>
      </c>
      <c r="CN286" s="463">
        <f t="shared" si="1167"/>
        <v>9289378</v>
      </c>
      <c r="CO286" s="463">
        <f t="shared" si="1115"/>
        <v>4492</v>
      </c>
      <c r="CP286" s="463">
        <f t="shared" si="1116"/>
        <v>10812</v>
      </c>
      <c r="CQ286" s="463">
        <f t="shared" si="1168"/>
        <v>73354</v>
      </c>
      <c r="CR286" s="463">
        <f t="shared" si="1168"/>
        <v>310385540</v>
      </c>
      <c r="CS286" s="463">
        <f t="shared" si="1118"/>
        <v>4231</v>
      </c>
      <c r="CT286" s="463">
        <f t="shared" si="1119"/>
        <v>9838</v>
      </c>
      <c r="CU286" s="463">
        <f t="shared" si="1169"/>
        <v>947</v>
      </c>
      <c r="CV286" s="463">
        <f t="shared" si="1169"/>
        <v>19867640</v>
      </c>
      <c r="CW286" s="463">
        <f t="shared" si="1121"/>
        <v>20980</v>
      </c>
      <c r="CX286" s="463">
        <f t="shared" si="1122"/>
        <v>54935</v>
      </c>
      <c r="CY286" s="463">
        <f t="shared" si="1170"/>
        <v>341</v>
      </c>
      <c r="CZ286" s="463">
        <f t="shared" si="1170"/>
        <v>6132603</v>
      </c>
      <c r="DA286" s="463">
        <f t="shared" si="1124"/>
        <v>17984</v>
      </c>
      <c r="DB286" s="463">
        <f t="shared" si="1125"/>
        <v>44887</v>
      </c>
      <c r="DC286" s="463">
        <f t="shared" si="1171"/>
        <v>2680</v>
      </c>
      <c r="DD286" s="463">
        <f t="shared" si="1171"/>
        <v>44189518</v>
      </c>
      <c r="DE286" s="463">
        <f t="shared" si="1127"/>
        <v>16489</v>
      </c>
      <c r="DF286" s="463">
        <f t="shared" si="1128"/>
        <v>35781</v>
      </c>
      <c r="DG286" s="463">
        <f t="shared" si="1172"/>
        <v>223</v>
      </c>
      <c r="DH286" s="463">
        <f t="shared" si="1172"/>
        <v>4587471</v>
      </c>
      <c r="DI286" s="463">
        <f t="shared" si="1130"/>
        <v>20572</v>
      </c>
      <c r="DJ286" s="463">
        <f t="shared" si="1131"/>
        <v>51266</v>
      </c>
      <c r="DK286" s="463">
        <f t="shared" si="1184"/>
        <v>1046</v>
      </c>
      <c r="DL286" s="463">
        <f t="shared" si="1180"/>
        <v>335745</v>
      </c>
      <c r="DM286" s="463">
        <f t="shared" si="1045"/>
        <v>321</v>
      </c>
      <c r="DN286" s="463">
        <f t="shared" si="1046"/>
        <v>579</v>
      </c>
      <c r="DO286" s="463">
        <f t="shared" si="1189"/>
        <v>11039</v>
      </c>
      <c r="DP286" s="463">
        <f t="shared" si="1189"/>
        <v>458784</v>
      </c>
      <c r="DQ286" s="463">
        <f t="shared" si="1048"/>
        <v>42</v>
      </c>
      <c r="DR286" s="463">
        <f t="shared" si="1049"/>
        <v>78</v>
      </c>
      <c r="DS286" s="463">
        <f t="shared" si="1190"/>
        <v>134</v>
      </c>
      <c r="DT286" s="463">
        <f t="shared" si="1190"/>
        <v>424122</v>
      </c>
      <c r="DU286" s="463">
        <f t="shared" si="1094"/>
        <v>3165</v>
      </c>
      <c r="DV286" s="463">
        <f t="shared" si="1095"/>
        <v>9197</v>
      </c>
      <c r="DW286" s="463">
        <f t="shared" si="1181"/>
        <v>107</v>
      </c>
      <c r="DX286" s="463"/>
      <c r="DY286" s="463"/>
      <c r="DZ286" s="463"/>
      <c r="EA286" s="463"/>
      <c r="EB286" s="463"/>
      <c r="EC286" s="463"/>
      <c r="ED286" s="463"/>
      <c r="EE286" s="463"/>
      <c r="EF286" s="463"/>
      <c r="EG286" s="463">
        <f t="shared" ref="EG286:EH305" si="1199">SUMIFS(EG$443:EG$10112,$B$443:$B$10112,$B286,$C$443:$C$10112,$C286,$D$443:$D$10112,$D286)</f>
        <v>288</v>
      </c>
      <c r="EH286" s="463">
        <f t="shared" si="1199"/>
        <v>6</v>
      </c>
      <c r="EI286" s="463" t="s">
        <v>152</v>
      </c>
      <c r="EJ286" s="446"/>
      <c r="EK286" s="446"/>
      <c r="EL286" s="446"/>
      <c r="EM286" s="446"/>
      <c r="EN286" s="446"/>
      <c r="EO286" s="446"/>
      <c r="EP286" s="446"/>
      <c r="EQ286" s="446"/>
      <c r="ER286" s="446"/>
      <c r="ES286" s="446"/>
      <c r="ET286" s="446"/>
      <c r="EU286" s="446"/>
      <c r="EV286" s="446"/>
      <c r="EW286" s="446"/>
      <c r="EX286" s="446"/>
      <c r="EY286" s="446"/>
      <c r="EZ286" s="447"/>
      <c r="FA286" s="446">
        <f t="shared" si="1062"/>
        <v>10</v>
      </c>
      <c r="FB286" s="417">
        <f t="shared" si="1078"/>
        <v>2022</v>
      </c>
      <c r="FC286" s="448">
        <f t="shared" si="1079"/>
        <v>44835</v>
      </c>
      <c r="FD286" s="449">
        <f t="shared" si="1063"/>
        <v>31</v>
      </c>
      <c r="FE286" s="450"/>
      <c r="FF286" s="451">
        <f t="shared" si="1098"/>
        <v>0.56749948591404487</v>
      </c>
      <c r="FG286" s="450"/>
      <c r="FH286" s="452">
        <f t="shared" si="1144"/>
        <v>1.947738492993567</v>
      </c>
      <c r="FI286" s="452">
        <f t="shared" si="1145"/>
        <v>1.4025831546402034</v>
      </c>
      <c r="FJ286" s="452">
        <f t="shared" si="1146"/>
        <v>1.9548849026099007</v>
      </c>
      <c r="FK286" s="452">
        <f t="shared" si="1147"/>
        <v>1.4261298021402726</v>
      </c>
      <c r="FL286" s="452">
        <f t="shared" si="1148"/>
        <v>1.4221331135684325</v>
      </c>
      <c r="FM286" s="452">
        <f t="shared" si="1149"/>
        <v>1.0657695666613365</v>
      </c>
      <c r="FN286" s="452">
        <f t="shared" si="1150"/>
        <v>1.7436970039570379</v>
      </c>
      <c r="FO286" s="452">
        <f t="shared" si="1151"/>
        <v>1.0484454494064444</v>
      </c>
      <c r="FP286" s="452">
        <f t="shared" si="1152"/>
        <v>2.2282828282828282</v>
      </c>
      <c r="FQ286" s="452">
        <f t="shared" si="1153"/>
        <v>0.93131313131313131</v>
      </c>
      <c r="FR286" s="453"/>
      <c r="FS286" s="446">
        <f t="shared" si="1191"/>
        <v>721228</v>
      </c>
      <c r="FT286" s="446">
        <f t="shared" si="1191"/>
        <v>6492538</v>
      </c>
      <c r="FU286" s="446">
        <f t="shared" si="1191"/>
        <v>11669120</v>
      </c>
      <c r="FV286" s="446">
        <f t="shared" si="1191"/>
        <v>25949348</v>
      </c>
      <c r="FW286" s="446">
        <f t="shared" si="1191"/>
        <v>19597387</v>
      </c>
      <c r="FX286" s="446">
        <f t="shared" si="1191"/>
        <v>21272324</v>
      </c>
      <c r="FY286" s="446">
        <f t="shared" si="1191"/>
        <v>803519375</v>
      </c>
      <c r="FZ286" s="446">
        <f t="shared" si="1191"/>
        <v>757398722</v>
      </c>
      <c r="GA286" s="446">
        <f t="shared" si="1191"/>
        <v>21967930</v>
      </c>
      <c r="GB286" s="446">
        <f t="shared" ref="GB286:GC305" si="1200">SUMIFS(GB$443:GB$10112,$B$443:$B$10112,$B286,$C$443:$C$10112,$C286,$D$443:$D$10112,$D286)</f>
        <v>225719534</v>
      </c>
      <c r="GC286" s="446">
        <f t="shared" si="1200"/>
        <v>70219896</v>
      </c>
      <c r="GD286" s="446">
        <f t="shared" si="1183"/>
        <v>135177</v>
      </c>
      <c r="GE286" s="446">
        <f t="shared" si="1183"/>
        <v>128046</v>
      </c>
      <c r="GF286" s="446">
        <f t="shared" si="1183"/>
        <v>19341788</v>
      </c>
      <c r="GG286" s="446">
        <f t="shared" si="1183"/>
        <v>58566950</v>
      </c>
      <c r="GH286" s="446">
        <f t="shared" si="1183"/>
        <v>22359914</v>
      </c>
      <c r="GI286" s="446">
        <f t="shared" si="1183"/>
        <v>721692499</v>
      </c>
      <c r="GJ286" s="446">
        <f t="shared" si="1183"/>
        <v>52023646</v>
      </c>
      <c r="GK286" s="446">
        <f t="shared" si="1183"/>
        <v>15306572</v>
      </c>
      <c r="GL286" s="446">
        <f t="shared" si="1183"/>
        <v>95894408</v>
      </c>
      <c r="GM286" s="446">
        <f t="shared" si="1183"/>
        <v>11432245</v>
      </c>
      <c r="GN286" s="446">
        <f t="shared" si="1182"/>
        <v>1232427</v>
      </c>
      <c r="GO286" s="446">
        <f t="shared" si="1174"/>
        <v>606128</v>
      </c>
      <c r="GP286" s="446">
        <f t="shared" si="1174"/>
        <v>860638</v>
      </c>
      <c r="GQ286" s="446">
        <f t="shared" si="1174"/>
        <v>0</v>
      </c>
      <c r="GR286" s="446"/>
      <c r="GS286" s="446"/>
      <c r="GT286" s="446"/>
      <c r="GU286" s="446"/>
      <c r="GV286" s="416"/>
    </row>
    <row r="287" spans="1:209" s="428" customFormat="1" ht="9.75" customHeight="1" x14ac:dyDescent="0.2">
      <c r="A287" s="417" t="str">
        <f t="shared" si="1019"/>
        <v>2022-23NOVEMBERY60</v>
      </c>
      <c r="B287" s="458" t="str">
        <f t="shared" si="1076"/>
        <v>2022-23</v>
      </c>
      <c r="C287" s="402" t="s">
        <v>647</v>
      </c>
      <c r="D287" s="458" t="str">
        <f t="shared" si="1175"/>
        <v>Y60</v>
      </c>
      <c r="E287" s="458" t="str">
        <f t="shared" si="1175"/>
        <v>Midlands</v>
      </c>
      <c r="F287" s="458" t="str">
        <f t="shared" si="1020"/>
        <v>Y60</v>
      </c>
      <c r="G287" s="402"/>
      <c r="H287" s="463">
        <f t="shared" si="1185"/>
        <v>252032</v>
      </c>
      <c r="I287" s="463">
        <f t="shared" si="1185"/>
        <v>201943</v>
      </c>
      <c r="J287" s="463">
        <f t="shared" si="1185"/>
        <v>1713138</v>
      </c>
      <c r="K287" s="463">
        <f t="shared" si="1022"/>
        <v>8</v>
      </c>
      <c r="L287" s="463">
        <f t="shared" si="1023"/>
        <v>2</v>
      </c>
      <c r="M287" s="463">
        <f t="shared" si="1024"/>
        <v>19</v>
      </c>
      <c r="N287" s="463">
        <f t="shared" si="1025"/>
        <v>39</v>
      </c>
      <c r="O287" s="463">
        <f t="shared" si="1026"/>
        <v>92</v>
      </c>
      <c r="P287" s="463">
        <f t="shared" si="1186"/>
        <v>501</v>
      </c>
      <c r="Q287" s="463">
        <f t="shared" si="1186"/>
        <v>1649</v>
      </c>
      <c r="R287" s="463">
        <f t="shared" si="1186"/>
        <v>1253</v>
      </c>
      <c r="S287" s="463">
        <f t="shared" si="1186"/>
        <v>147381</v>
      </c>
      <c r="T287" s="463">
        <f t="shared" si="1186"/>
        <v>19242</v>
      </c>
      <c r="U287" s="463">
        <f t="shared" si="1186"/>
        <v>12459</v>
      </c>
      <c r="V287" s="463">
        <f t="shared" si="1186"/>
        <v>81134</v>
      </c>
      <c r="W287" s="463">
        <f t="shared" si="1186"/>
        <v>19553</v>
      </c>
      <c r="X287" s="463">
        <f t="shared" si="1186"/>
        <v>557</v>
      </c>
      <c r="Y287" s="463">
        <f t="shared" si="1186"/>
        <v>10097061</v>
      </c>
      <c r="Z287" s="463">
        <f t="shared" si="1028"/>
        <v>525</v>
      </c>
      <c r="AA287" s="463">
        <f t="shared" si="1029"/>
        <v>932</v>
      </c>
      <c r="AB287" s="463">
        <f t="shared" si="1140"/>
        <v>9373267</v>
      </c>
      <c r="AC287" s="463">
        <f t="shared" si="1031"/>
        <v>752</v>
      </c>
      <c r="AD287" s="463">
        <f t="shared" si="1032"/>
        <v>1531</v>
      </c>
      <c r="AE287" s="463">
        <f t="shared" si="1141"/>
        <v>254857274</v>
      </c>
      <c r="AF287" s="463">
        <f t="shared" si="1034"/>
        <v>3141</v>
      </c>
      <c r="AG287" s="463">
        <f t="shared" si="1035"/>
        <v>7088</v>
      </c>
      <c r="AH287" s="463">
        <f t="shared" si="1142"/>
        <v>234163373</v>
      </c>
      <c r="AI287" s="463">
        <f t="shared" si="1037"/>
        <v>11976</v>
      </c>
      <c r="AJ287" s="463">
        <f t="shared" si="1038"/>
        <v>32346</v>
      </c>
      <c r="AK287" s="463">
        <f t="shared" si="1143"/>
        <v>7862794</v>
      </c>
      <c r="AL287" s="463">
        <f t="shared" si="1040"/>
        <v>14116</v>
      </c>
      <c r="AM287" s="463">
        <f t="shared" si="1041"/>
        <v>37703</v>
      </c>
      <c r="AN287" s="463">
        <f t="shared" si="1192"/>
        <v>284</v>
      </c>
      <c r="AO287" s="463">
        <f t="shared" si="1192"/>
        <v>5988</v>
      </c>
      <c r="AP287" s="463">
        <f t="shared" si="1192"/>
        <v>9596</v>
      </c>
      <c r="AQ287" s="463">
        <f t="shared" si="1192"/>
        <v>11855226</v>
      </c>
      <c r="AR287" s="463">
        <f t="shared" si="1193"/>
        <v>1235</v>
      </c>
      <c r="AS287" s="463">
        <f t="shared" si="1194"/>
        <v>7741</v>
      </c>
      <c r="AT287" s="463">
        <f t="shared" si="1187"/>
        <v>21850</v>
      </c>
      <c r="AU287" s="463">
        <f t="shared" si="1187"/>
        <v>4175</v>
      </c>
      <c r="AV287" s="463">
        <f t="shared" si="1187"/>
        <v>6406</v>
      </c>
      <c r="AW287" s="463">
        <f t="shared" si="1187"/>
        <v>3195</v>
      </c>
      <c r="AX287" s="463">
        <f t="shared" si="1187"/>
        <v>3742</v>
      </c>
      <c r="AY287" s="463">
        <f t="shared" si="1187"/>
        <v>7527</v>
      </c>
      <c r="AZ287" s="463">
        <f t="shared" si="1187"/>
        <v>5226</v>
      </c>
      <c r="BA287" s="463">
        <f t="shared" si="1195"/>
        <v>15255</v>
      </c>
      <c r="BB287" s="463">
        <f t="shared" si="1195"/>
        <v>113480110</v>
      </c>
      <c r="BC287" s="463">
        <f t="shared" si="1196"/>
        <v>7439</v>
      </c>
      <c r="BD287" s="463">
        <f t="shared" si="1197"/>
        <v>15083</v>
      </c>
      <c r="BE287" s="463">
        <f t="shared" si="1198"/>
        <v>2632</v>
      </c>
      <c r="BF287" s="463">
        <f t="shared" si="1198"/>
        <v>4213</v>
      </c>
      <c r="BG287" s="463">
        <f t="shared" si="1198"/>
        <v>3556</v>
      </c>
      <c r="BH287" s="463">
        <f t="shared" si="1198"/>
        <v>4854</v>
      </c>
      <c r="BI287" s="463">
        <f t="shared" si="1188"/>
        <v>72416</v>
      </c>
      <c r="BJ287" s="463">
        <f t="shared" si="1188"/>
        <v>7297</v>
      </c>
      <c r="BK287" s="463">
        <f t="shared" si="1188"/>
        <v>45818</v>
      </c>
      <c r="BL287" s="463">
        <f t="shared" si="1188"/>
        <v>125531</v>
      </c>
      <c r="BM287" s="463">
        <f t="shared" si="1188"/>
        <v>36881</v>
      </c>
      <c r="BN287" s="463">
        <f t="shared" si="1188"/>
        <v>26664</v>
      </c>
      <c r="BO287" s="463">
        <f t="shared" si="1188"/>
        <v>23949</v>
      </c>
      <c r="BP287" s="463">
        <f t="shared" si="1188"/>
        <v>17528</v>
      </c>
      <c r="BQ287" s="463">
        <f t="shared" si="1188"/>
        <v>114508</v>
      </c>
      <c r="BR287" s="463">
        <f t="shared" si="1188"/>
        <v>85894</v>
      </c>
      <c r="BS287" s="463">
        <f t="shared" si="1188"/>
        <v>35490</v>
      </c>
      <c r="BT287" s="463">
        <f t="shared" si="1188"/>
        <v>20276</v>
      </c>
      <c r="BU287" s="463">
        <f t="shared" si="1188"/>
        <v>1366</v>
      </c>
      <c r="BV287" s="463">
        <f t="shared" si="1188"/>
        <v>549</v>
      </c>
      <c r="BW287" s="463">
        <f t="shared" si="1163"/>
        <v>136</v>
      </c>
      <c r="BX287" s="463">
        <f t="shared" si="1163"/>
        <v>81885</v>
      </c>
      <c r="BY287" s="463">
        <f t="shared" si="1103"/>
        <v>602</v>
      </c>
      <c r="BZ287" s="463">
        <f t="shared" si="1104"/>
        <v>1152</v>
      </c>
      <c r="CA287" s="463">
        <f t="shared" si="1164"/>
        <v>122</v>
      </c>
      <c r="CB287" s="463">
        <f t="shared" si="1164"/>
        <v>74392</v>
      </c>
      <c r="CC287" s="463">
        <f t="shared" si="1106"/>
        <v>610</v>
      </c>
      <c r="CD287" s="463">
        <f t="shared" si="1107"/>
        <v>1036</v>
      </c>
      <c r="CE287" s="463">
        <f t="shared" si="1165"/>
        <v>18984</v>
      </c>
      <c r="CF287" s="463">
        <f t="shared" si="1165"/>
        <v>9940784</v>
      </c>
      <c r="CG287" s="463">
        <f t="shared" si="1109"/>
        <v>524</v>
      </c>
      <c r="CH287" s="463">
        <f t="shared" si="1110"/>
        <v>929</v>
      </c>
      <c r="CI287" s="463">
        <f t="shared" si="1166"/>
        <v>5630</v>
      </c>
      <c r="CJ287" s="463">
        <f t="shared" si="1166"/>
        <v>17585999</v>
      </c>
      <c r="CK287" s="463">
        <f t="shared" si="1112"/>
        <v>3124</v>
      </c>
      <c r="CL287" s="463">
        <f t="shared" si="1113"/>
        <v>6881</v>
      </c>
      <c r="CM287" s="463">
        <f t="shared" si="1167"/>
        <v>1941</v>
      </c>
      <c r="CN287" s="463">
        <f t="shared" si="1167"/>
        <v>6379024</v>
      </c>
      <c r="CO287" s="463">
        <f t="shared" si="1115"/>
        <v>3286</v>
      </c>
      <c r="CP287" s="463">
        <f t="shared" si="1116"/>
        <v>7480</v>
      </c>
      <c r="CQ287" s="463">
        <f t="shared" si="1168"/>
        <v>73563</v>
      </c>
      <c r="CR287" s="463">
        <f t="shared" si="1168"/>
        <v>230892251</v>
      </c>
      <c r="CS287" s="463">
        <f t="shared" si="1118"/>
        <v>3139</v>
      </c>
      <c r="CT287" s="463">
        <f t="shared" si="1119"/>
        <v>7084</v>
      </c>
      <c r="CU287" s="463">
        <f t="shared" si="1169"/>
        <v>1036</v>
      </c>
      <c r="CV287" s="463">
        <f t="shared" si="1169"/>
        <v>14535939</v>
      </c>
      <c r="CW287" s="463">
        <f t="shared" si="1121"/>
        <v>14031</v>
      </c>
      <c r="CX287" s="463">
        <f t="shared" si="1122"/>
        <v>35242</v>
      </c>
      <c r="CY287" s="463">
        <f t="shared" si="1170"/>
        <v>434</v>
      </c>
      <c r="CZ287" s="463">
        <f t="shared" si="1170"/>
        <v>5551403</v>
      </c>
      <c r="DA287" s="463">
        <f t="shared" si="1124"/>
        <v>12791</v>
      </c>
      <c r="DB287" s="463">
        <f t="shared" si="1125"/>
        <v>34502</v>
      </c>
      <c r="DC287" s="463">
        <f t="shared" si="1171"/>
        <v>2922</v>
      </c>
      <c r="DD287" s="463">
        <f t="shared" si="1171"/>
        <v>40288683</v>
      </c>
      <c r="DE287" s="463">
        <f t="shared" si="1127"/>
        <v>13788</v>
      </c>
      <c r="DF287" s="463">
        <f t="shared" si="1128"/>
        <v>31996</v>
      </c>
      <c r="DG287" s="463">
        <f t="shared" si="1172"/>
        <v>232</v>
      </c>
      <c r="DH287" s="463">
        <f t="shared" si="1172"/>
        <v>4343754</v>
      </c>
      <c r="DI287" s="463">
        <f t="shared" si="1130"/>
        <v>18723</v>
      </c>
      <c r="DJ287" s="463">
        <f t="shared" si="1131"/>
        <v>47982</v>
      </c>
      <c r="DK287" s="463">
        <f t="shared" si="1184"/>
        <v>986</v>
      </c>
      <c r="DL287" s="463">
        <f t="shared" si="1180"/>
        <v>317276</v>
      </c>
      <c r="DM287" s="463">
        <f t="shared" si="1045"/>
        <v>322</v>
      </c>
      <c r="DN287" s="463">
        <f t="shared" si="1046"/>
        <v>554</v>
      </c>
      <c r="DO287" s="463">
        <f t="shared" si="1189"/>
        <v>10797</v>
      </c>
      <c r="DP287" s="463">
        <f t="shared" si="1189"/>
        <v>425752</v>
      </c>
      <c r="DQ287" s="463">
        <f t="shared" si="1048"/>
        <v>39</v>
      </c>
      <c r="DR287" s="463">
        <f t="shared" si="1049"/>
        <v>75</v>
      </c>
      <c r="DS287" s="463">
        <f t="shared" si="1190"/>
        <v>166</v>
      </c>
      <c r="DT287" s="463">
        <f t="shared" si="1190"/>
        <v>455200</v>
      </c>
      <c r="DU287" s="463">
        <f t="shared" si="1094"/>
        <v>2742</v>
      </c>
      <c r="DV287" s="463">
        <f t="shared" si="1095"/>
        <v>6574</v>
      </c>
      <c r="DW287" s="463">
        <f t="shared" si="1181"/>
        <v>145</v>
      </c>
      <c r="DX287" s="463"/>
      <c r="DY287" s="463"/>
      <c r="DZ287" s="463"/>
      <c r="EA287" s="463"/>
      <c r="EB287" s="463"/>
      <c r="EC287" s="463"/>
      <c r="ED287" s="463"/>
      <c r="EE287" s="463"/>
      <c r="EF287" s="463"/>
      <c r="EG287" s="463">
        <f t="shared" si="1199"/>
        <v>3445</v>
      </c>
      <c r="EH287" s="463">
        <f t="shared" si="1199"/>
        <v>26</v>
      </c>
      <c r="EI287" s="463" t="s">
        <v>152</v>
      </c>
      <c r="EJ287" s="446"/>
      <c r="EK287" s="446"/>
      <c r="EL287" s="446"/>
      <c r="EM287" s="446"/>
      <c r="EN287" s="446"/>
      <c r="EO287" s="446"/>
      <c r="EP287" s="446"/>
      <c r="EQ287" s="446"/>
      <c r="ER287" s="446"/>
      <c r="ES287" s="446"/>
      <c r="ET287" s="446"/>
      <c r="EU287" s="446"/>
      <c r="EV287" s="446"/>
      <c r="EW287" s="446"/>
      <c r="EX287" s="446"/>
      <c r="EY287" s="446"/>
      <c r="EZ287" s="447"/>
      <c r="FA287" s="446">
        <f t="shared" si="1062"/>
        <v>11</v>
      </c>
      <c r="FB287" s="417">
        <f t="shared" si="1078"/>
        <v>2022</v>
      </c>
      <c r="FC287" s="448">
        <f t="shared" si="1079"/>
        <v>44866</v>
      </c>
      <c r="FD287" s="449">
        <f t="shared" si="1063"/>
        <v>30</v>
      </c>
      <c r="FE287" s="450"/>
      <c r="FF287" s="451">
        <f t="shared" si="1098"/>
        <v>0.57611653593724987</v>
      </c>
      <c r="FG287" s="450"/>
      <c r="FH287" s="452">
        <f t="shared" si="1144"/>
        <v>1.916692651491529</v>
      </c>
      <c r="FI287" s="452">
        <f t="shared" si="1145"/>
        <v>1.3857187402556908</v>
      </c>
      <c r="FJ287" s="452">
        <f t="shared" si="1146"/>
        <v>1.922224897664339</v>
      </c>
      <c r="FK287" s="452">
        <f t="shared" si="1147"/>
        <v>1.4068544827032667</v>
      </c>
      <c r="FL287" s="452">
        <f t="shared" si="1148"/>
        <v>1.4113441960213966</v>
      </c>
      <c r="FM287" s="452">
        <f t="shared" si="1149"/>
        <v>1.0586683757734119</v>
      </c>
      <c r="FN287" s="452">
        <f t="shared" si="1150"/>
        <v>1.815066741676469</v>
      </c>
      <c r="FO287" s="452">
        <f t="shared" si="1151"/>
        <v>1.0369764230552856</v>
      </c>
      <c r="FP287" s="452">
        <f t="shared" si="1152"/>
        <v>2.4524236983842012</v>
      </c>
      <c r="FQ287" s="452">
        <f t="shared" si="1153"/>
        <v>0.98563734290843807</v>
      </c>
      <c r="FR287" s="453"/>
      <c r="FS287" s="446">
        <f t="shared" si="1191"/>
        <v>403886</v>
      </c>
      <c r="FT287" s="446">
        <f t="shared" si="1191"/>
        <v>3902745</v>
      </c>
      <c r="FU287" s="446">
        <f t="shared" si="1191"/>
        <v>7891597</v>
      </c>
      <c r="FV287" s="446">
        <f t="shared" si="1191"/>
        <v>18612307</v>
      </c>
      <c r="FW287" s="446">
        <f t="shared" si="1191"/>
        <v>17937831</v>
      </c>
      <c r="FX287" s="446">
        <f t="shared" si="1191"/>
        <v>19075977</v>
      </c>
      <c r="FY287" s="446">
        <f t="shared" si="1191"/>
        <v>575052042</v>
      </c>
      <c r="FZ287" s="446">
        <f t="shared" si="1191"/>
        <v>632460371</v>
      </c>
      <c r="GA287" s="446">
        <f t="shared" si="1191"/>
        <v>21000404</v>
      </c>
      <c r="GB287" s="446">
        <f t="shared" si="1200"/>
        <v>230085280</v>
      </c>
      <c r="GC287" s="446">
        <f t="shared" si="1200"/>
        <v>74284587</v>
      </c>
      <c r="GD287" s="446">
        <f t="shared" si="1183"/>
        <v>156672</v>
      </c>
      <c r="GE287" s="446">
        <f t="shared" si="1183"/>
        <v>126428</v>
      </c>
      <c r="GF287" s="446">
        <f t="shared" si="1183"/>
        <v>17645306</v>
      </c>
      <c r="GG287" s="446">
        <f t="shared" si="1183"/>
        <v>38737668</v>
      </c>
      <c r="GH287" s="446">
        <f t="shared" si="1183"/>
        <v>14517943</v>
      </c>
      <c r="GI287" s="446">
        <f t="shared" si="1183"/>
        <v>521097822</v>
      </c>
      <c r="GJ287" s="446">
        <f t="shared" si="1183"/>
        <v>36510832</v>
      </c>
      <c r="GK287" s="446">
        <f t="shared" si="1183"/>
        <v>14974062</v>
      </c>
      <c r="GL287" s="446">
        <f t="shared" si="1183"/>
        <v>93493107</v>
      </c>
      <c r="GM287" s="446">
        <f t="shared" si="1183"/>
        <v>11131827</v>
      </c>
      <c r="GN287" s="446">
        <f t="shared" si="1182"/>
        <v>1091240</v>
      </c>
      <c r="GO287" s="446">
        <f t="shared" si="1174"/>
        <v>546710</v>
      </c>
      <c r="GP287" s="446">
        <f t="shared" si="1174"/>
        <v>805511</v>
      </c>
      <c r="GQ287" s="446">
        <f t="shared" si="1174"/>
        <v>0</v>
      </c>
      <c r="GR287" s="446"/>
      <c r="GS287" s="446"/>
      <c r="GT287" s="446"/>
      <c r="GU287" s="446"/>
      <c r="GV287" s="416"/>
    </row>
    <row r="288" spans="1:209" s="428" customFormat="1" ht="9.75" customHeight="1" x14ac:dyDescent="0.2">
      <c r="A288" s="417" t="str">
        <f t="shared" ref="A288:A303" si="1201">B288&amp;C288&amp;F288</f>
        <v>2022-23DECEMBERY60</v>
      </c>
      <c r="B288" s="458" t="str">
        <f t="shared" si="1076"/>
        <v>2022-23</v>
      </c>
      <c r="C288" s="402" t="s">
        <v>650</v>
      </c>
      <c r="D288" s="458" t="str">
        <f t="shared" si="1175"/>
        <v>Y60</v>
      </c>
      <c r="E288" s="458" t="str">
        <f t="shared" si="1175"/>
        <v>Midlands</v>
      </c>
      <c r="F288" s="458" t="str">
        <f t="shared" ref="F288:F303" si="1202">D288</f>
        <v>Y60</v>
      </c>
      <c r="G288" s="402"/>
      <c r="H288" s="463">
        <f t="shared" si="1185"/>
        <v>291032</v>
      </c>
      <c r="I288" s="463">
        <f t="shared" si="1185"/>
        <v>240914</v>
      </c>
      <c r="J288" s="463">
        <f t="shared" si="1185"/>
        <v>4353937</v>
      </c>
      <c r="K288" s="463">
        <f t="shared" ref="K288:K303" si="1203">IFERROR(ROUND(J288/I288,0),"-")</f>
        <v>18</v>
      </c>
      <c r="L288" s="463">
        <f t="shared" ref="L288:L303" si="1204">IFERROR(ROUND(FS288/I288,0),"-")</f>
        <v>7</v>
      </c>
      <c r="M288" s="463">
        <f t="shared" ref="M288:M303" si="1205">IFERROR(ROUND(FT288/I288,0),"-")</f>
        <v>49</v>
      </c>
      <c r="N288" s="463">
        <f t="shared" ref="N288:N303" si="1206">IFERROR(ROUND(FU288/I288,0),"-")</f>
        <v>78</v>
      </c>
      <c r="O288" s="463">
        <f t="shared" ref="O288:O303" si="1207">IFERROR(ROUND(FV288/I288,0),"-")</f>
        <v>159</v>
      </c>
      <c r="P288" s="463">
        <f t="shared" si="1186"/>
        <v>673</v>
      </c>
      <c r="Q288" s="463">
        <f t="shared" si="1186"/>
        <v>1564</v>
      </c>
      <c r="R288" s="463">
        <f t="shared" si="1186"/>
        <v>573</v>
      </c>
      <c r="S288" s="463">
        <f t="shared" si="1186"/>
        <v>149143</v>
      </c>
      <c r="T288" s="463">
        <f t="shared" si="1186"/>
        <v>24874</v>
      </c>
      <c r="U288" s="463">
        <f t="shared" si="1186"/>
        <v>16175</v>
      </c>
      <c r="V288" s="463">
        <f t="shared" si="1186"/>
        <v>75697</v>
      </c>
      <c r="W288" s="463">
        <f t="shared" si="1186"/>
        <v>14147</v>
      </c>
      <c r="X288" s="463">
        <f t="shared" si="1186"/>
        <v>534</v>
      </c>
      <c r="Y288" s="463">
        <f t="shared" si="1186"/>
        <v>14946518</v>
      </c>
      <c r="Z288" s="463">
        <f t="shared" ref="Z288:Z303" si="1208">IFERROR(ROUND(Y288/T288,0),"-")</f>
        <v>601</v>
      </c>
      <c r="AA288" s="463">
        <f t="shared" ref="AA288:AA303" si="1209">IFERROR(ROUND(FW288/T288,0),"-")</f>
        <v>1076</v>
      </c>
      <c r="AB288" s="463">
        <f t="shared" ref="AB288:AB319" si="1210">SUMIFS(AB$443:AB$10112,$B$443:$B$10112,$B288,$C$443:$C$10112,$C288,$D$443:$D$10112,$D288)</f>
        <v>14080106</v>
      </c>
      <c r="AC288" s="463">
        <f t="shared" ref="AC288:AC303" si="1211">IFERROR(ROUND(AB288/U288,0),"-")</f>
        <v>870</v>
      </c>
      <c r="AD288" s="463">
        <f t="shared" ref="AD288:AD303" si="1212">IFERROR(ROUND(FX288/U288,0),"-")</f>
        <v>1755</v>
      </c>
      <c r="AE288" s="463">
        <f t="shared" ref="AE288:AE319" si="1213">SUMIFS(AE$443:AE$10112,$B$443:$B$10112,$B288,$C$443:$C$10112,$C288,$D$443:$D$10112,$D288)</f>
        <v>506591324</v>
      </c>
      <c r="AF288" s="463">
        <f t="shared" ref="AF288:AF303" si="1214">IFERROR(ROUND(AE288/V288,0),"-")</f>
        <v>6692</v>
      </c>
      <c r="AG288" s="463">
        <f t="shared" ref="AG288:AG303" si="1215">IFERROR(ROUND(FY288/V288,0),"-")</f>
        <v>16561</v>
      </c>
      <c r="AH288" s="463">
        <f t="shared" ref="AH288:AH319" si="1216">SUMIFS(AH$443:AH$10112,$B$443:$B$10112,$B288,$C$443:$C$10112,$C288,$D$443:$D$10112,$D288)</f>
        <v>250872407</v>
      </c>
      <c r="AI288" s="463">
        <f t="shared" ref="AI288:AI303" si="1217">IFERROR(ROUND(AH288/W288,0),"-")</f>
        <v>17733</v>
      </c>
      <c r="AJ288" s="463">
        <f t="shared" ref="AJ288:AJ303" si="1218">IFERROR(ROUND(FZ288/W288,0),"-")</f>
        <v>47873</v>
      </c>
      <c r="AK288" s="463">
        <f t="shared" ref="AK288:AK319" si="1219">SUMIFS(AK$443:AK$10112,$B$443:$B$10112,$B288,$C$443:$C$10112,$C288,$D$443:$D$10112,$D288)</f>
        <v>9268622</v>
      </c>
      <c r="AL288" s="463">
        <f t="shared" ref="AL288:AL303" si="1220">IFERROR(ROUND(AK288/X288,0),"-")</f>
        <v>17357</v>
      </c>
      <c r="AM288" s="463">
        <f t="shared" ref="AM288:AM303" si="1221">IFERROR(ROUND(GA288/X288,0),"-")</f>
        <v>44839</v>
      </c>
      <c r="AN288" s="463">
        <f t="shared" si="1192"/>
        <v>384</v>
      </c>
      <c r="AO288" s="463">
        <f t="shared" si="1192"/>
        <v>8828</v>
      </c>
      <c r="AP288" s="463">
        <f t="shared" si="1192"/>
        <v>10023</v>
      </c>
      <c r="AQ288" s="463">
        <f t="shared" si="1192"/>
        <v>18973847</v>
      </c>
      <c r="AR288" s="463">
        <f t="shared" si="1193"/>
        <v>1893</v>
      </c>
      <c r="AS288" s="463">
        <f t="shared" si="1194"/>
        <v>9785</v>
      </c>
      <c r="AT288" s="463">
        <f t="shared" si="1187"/>
        <v>29901</v>
      </c>
      <c r="AU288" s="463">
        <f t="shared" si="1187"/>
        <v>4672</v>
      </c>
      <c r="AV288" s="463">
        <f t="shared" si="1187"/>
        <v>9113</v>
      </c>
      <c r="AW288" s="463">
        <f t="shared" si="1187"/>
        <v>2922</v>
      </c>
      <c r="AX288" s="463">
        <f t="shared" si="1187"/>
        <v>4633</v>
      </c>
      <c r="AY288" s="463">
        <f t="shared" si="1187"/>
        <v>11483</v>
      </c>
      <c r="AZ288" s="463">
        <f t="shared" si="1187"/>
        <v>6237</v>
      </c>
      <c r="BA288" s="463">
        <f t="shared" si="1195"/>
        <v>15430</v>
      </c>
      <c r="BB288" s="463">
        <f t="shared" si="1195"/>
        <v>157172300</v>
      </c>
      <c r="BC288" s="463">
        <f t="shared" si="1196"/>
        <v>10186</v>
      </c>
      <c r="BD288" s="463">
        <f t="shared" si="1197"/>
        <v>20916</v>
      </c>
      <c r="BE288" s="463">
        <f t="shared" si="1198"/>
        <v>2856</v>
      </c>
      <c r="BF288" s="463">
        <f t="shared" si="1198"/>
        <v>5592</v>
      </c>
      <c r="BG288" s="463">
        <f t="shared" si="1198"/>
        <v>2891</v>
      </c>
      <c r="BH288" s="463">
        <f t="shared" si="1198"/>
        <v>4091</v>
      </c>
      <c r="BI288" s="463">
        <f t="shared" si="1188"/>
        <v>66605</v>
      </c>
      <c r="BJ288" s="463">
        <f t="shared" si="1188"/>
        <v>6447</v>
      </c>
      <c r="BK288" s="463">
        <f t="shared" si="1188"/>
        <v>46190</v>
      </c>
      <c r="BL288" s="463">
        <f t="shared" si="1188"/>
        <v>119242</v>
      </c>
      <c r="BM288" s="463">
        <f t="shared" si="1188"/>
        <v>47663</v>
      </c>
      <c r="BN288" s="463">
        <f t="shared" si="1188"/>
        <v>34259</v>
      </c>
      <c r="BO288" s="463">
        <f t="shared" si="1188"/>
        <v>30968</v>
      </c>
      <c r="BP288" s="463">
        <f t="shared" si="1188"/>
        <v>22525</v>
      </c>
      <c r="BQ288" s="463">
        <f t="shared" si="1188"/>
        <v>113082</v>
      </c>
      <c r="BR288" s="463">
        <f t="shared" si="1188"/>
        <v>80501</v>
      </c>
      <c r="BS288" s="463">
        <f t="shared" si="1188"/>
        <v>26603</v>
      </c>
      <c r="BT288" s="463">
        <f t="shared" si="1188"/>
        <v>15011</v>
      </c>
      <c r="BU288" s="463">
        <f t="shared" si="1188"/>
        <v>1365</v>
      </c>
      <c r="BV288" s="463">
        <f t="shared" si="1188"/>
        <v>521</v>
      </c>
      <c r="BW288" s="463">
        <f t="shared" si="1163"/>
        <v>142</v>
      </c>
      <c r="BX288" s="463">
        <f t="shared" si="1163"/>
        <v>95541</v>
      </c>
      <c r="BY288" s="463">
        <f t="shared" si="1103"/>
        <v>673</v>
      </c>
      <c r="BZ288" s="463">
        <f t="shared" si="1104"/>
        <v>1265</v>
      </c>
      <c r="CA288" s="463">
        <f t="shared" si="1164"/>
        <v>117</v>
      </c>
      <c r="CB288" s="463">
        <f t="shared" si="1164"/>
        <v>68127</v>
      </c>
      <c r="CC288" s="463">
        <f t="shared" si="1106"/>
        <v>582</v>
      </c>
      <c r="CD288" s="463">
        <f t="shared" si="1107"/>
        <v>1084</v>
      </c>
      <c r="CE288" s="463">
        <f t="shared" si="1165"/>
        <v>24615</v>
      </c>
      <c r="CF288" s="463">
        <f t="shared" si="1165"/>
        <v>14782850</v>
      </c>
      <c r="CG288" s="463">
        <f t="shared" si="1109"/>
        <v>601</v>
      </c>
      <c r="CH288" s="463">
        <f t="shared" si="1110"/>
        <v>1077</v>
      </c>
      <c r="CI288" s="463">
        <f t="shared" si="1166"/>
        <v>5844</v>
      </c>
      <c r="CJ288" s="463">
        <f t="shared" si="1166"/>
        <v>38544598</v>
      </c>
      <c r="CK288" s="463">
        <f t="shared" si="1112"/>
        <v>6596</v>
      </c>
      <c r="CL288" s="463">
        <f t="shared" si="1113"/>
        <v>15882</v>
      </c>
      <c r="CM288" s="463">
        <f t="shared" si="1167"/>
        <v>1895</v>
      </c>
      <c r="CN288" s="463">
        <f t="shared" si="1167"/>
        <v>13681048</v>
      </c>
      <c r="CO288" s="463">
        <f t="shared" si="1115"/>
        <v>7220</v>
      </c>
      <c r="CP288" s="463">
        <f t="shared" si="1116"/>
        <v>18100</v>
      </c>
      <c r="CQ288" s="463">
        <f t="shared" si="1168"/>
        <v>67958</v>
      </c>
      <c r="CR288" s="463">
        <f t="shared" si="1168"/>
        <v>454365678</v>
      </c>
      <c r="CS288" s="463">
        <f t="shared" si="1118"/>
        <v>6686</v>
      </c>
      <c r="CT288" s="463">
        <f t="shared" si="1119"/>
        <v>16580</v>
      </c>
      <c r="CU288" s="463">
        <f t="shared" si="1169"/>
        <v>740</v>
      </c>
      <c r="CV288" s="463">
        <f t="shared" si="1169"/>
        <v>17739826</v>
      </c>
      <c r="CW288" s="463">
        <f t="shared" si="1121"/>
        <v>23973</v>
      </c>
      <c r="CX288" s="463">
        <f t="shared" si="1122"/>
        <v>64869</v>
      </c>
      <c r="CY288" s="463">
        <f t="shared" si="1170"/>
        <v>255</v>
      </c>
      <c r="CZ288" s="463">
        <f t="shared" si="1170"/>
        <v>6491903</v>
      </c>
      <c r="DA288" s="463">
        <f t="shared" si="1124"/>
        <v>25458</v>
      </c>
      <c r="DB288" s="463">
        <f t="shared" si="1125"/>
        <v>60704</v>
      </c>
      <c r="DC288" s="463">
        <f t="shared" si="1171"/>
        <v>2347</v>
      </c>
      <c r="DD288" s="463">
        <f t="shared" si="1171"/>
        <v>50748283</v>
      </c>
      <c r="DE288" s="463">
        <f t="shared" si="1127"/>
        <v>21623</v>
      </c>
      <c r="DF288" s="463">
        <f t="shared" si="1128"/>
        <v>49860</v>
      </c>
      <c r="DG288" s="463">
        <f t="shared" si="1172"/>
        <v>192</v>
      </c>
      <c r="DH288" s="463">
        <f t="shared" si="1172"/>
        <v>5729794</v>
      </c>
      <c r="DI288" s="463">
        <f t="shared" si="1130"/>
        <v>29843</v>
      </c>
      <c r="DJ288" s="463">
        <f t="shared" si="1131"/>
        <v>71708</v>
      </c>
      <c r="DK288" s="463">
        <f t="shared" si="1184"/>
        <v>1281</v>
      </c>
      <c r="DL288" s="463">
        <f t="shared" si="1180"/>
        <v>443952</v>
      </c>
      <c r="DM288" s="463">
        <f t="shared" ref="DM288:DM303" si="1222">IFERROR(ROUND(DL288/DK288,0),"-")</f>
        <v>347</v>
      </c>
      <c r="DN288" s="463">
        <f t="shared" ref="DN288:DN303" si="1223">IFERROR(ROUND(GO288/DK288,0),"-")</f>
        <v>581</v>
      </c>
      <c r="DO288" s="463">
        <f t="shared" si="1189"/>
        <v>13874</v>
      </c>
      <c r="DP288" s="463">
        <f t="shared" si="1189"/>
        <v>692621</v>
      </c>
      <c r="DQ288" s="463">
        <f t="shared" ref="DQ288:DQ303" si="1224">IFERROR(ROUND(DP288/DO288,0),"-")</f>
        <v>50</v>
      </c>
      <c r="DR288" s="463">
        <f t="shared" ref="DR288:DR303" si="1225">IFERROR(ROUND(GP288/DO288,0),"-")</f>
        <v>93</v>
      </c>
      <c r="DS288" s="463">
        <f t="shared" si="1190"/>
        <v>88</v>
      </c>
      <c r="DT288" s="463">
        <f t="shared" si="1190"/>
        <v>396527</v>
      </c>
      <c r="DU288" s="463">
        <f t="shared" si="1094"/>
        <v>4506</v>
      </c>
      <c r="DV288" s="463">
        <f t="shared" si="1095"/>
        <v>12257</v>
      </c>
      <c r="DW288" s="463">
        <f t="shared" si="1181"/>
        <v>73</v>
      </c>
      <c r="DX288" s="463"/>
      <c r="DY288" s="463"/>
      <c r="DZ288" s="463"/>
      <c r="EA288" s="463"/>
      <c r="EB288" s="463"/>
      <c r="EC288" s="463"/>
      <c r="ED288" s="463"/>
      <c r="EE288" s="463"/>
      <c r="EF288" s="463"/>
      <c r="EG288" s="463">
        <f t="shared" si="1199"/>
        <v>8848</v>
      </c>
      <c r="EH288" s="463">
        <f t="shared" si="1199"/>
        <v>229</v>
      </c>
      <c r="EI288" s="463" t="s">
        <v>152</v>
      </c>
      <c r="EJ288" s="446"/>
      <c r="EK288" s="446"/>
      <c r="EL288" s="446"/>
      <c r="EM288" s="446"/>
      <c r="EN288" s="446"/>
      <c r="EO288" s="446"/>
      <c r="EP288" s="446"/>
      <c r="EQ288" s="446"/>
      <c r="ER288" s="446"/>
      <c r="ES288" s="446"/>
      <c r="ET288" s="446"/>
      <c r="EU288" s="446"/>
      <c r="EV288" s="446"/>
      <c r="EW288" s="446"/>
      <c r="EX288" s="446"/>
      <c r="EY288" s="446"/>
      <c r="EZ288" s="447"/>
      <c r="FA288" s="446">
        <f t="shared" ref="FA288:FA328" si="1226">MONTH(1&amp;C288)</f>
        <v>12</v>
      </c>
      <c r="FB288" s="417">
        <f t="shared" si="1078"/>
        <v>2022</v>
      </c>
      <c r="FC288" s="448">
        <f t="shared" si="1079"/>
        <v>44896</v>
      </c>
      <c r="FD288" s="449">
        <f t="shared" si="1063"/>
        <v>31</v>
      </c>
      <c r="FE288" s="450"/>
      <c r="FF288" s="451">
        <f t="shared" si="1098"/>
        <v>0.57328209578116607</v>
      </c>
      <c r="FG288" s="450"/>
      <c r="FH288" s="452">
        <f t="shared" ref="FH288:FH319" si="1227">IFERROR(BM288/HLOOKUP(FH$3,$T$5:$X$10112,ROW()-4,0),"-")</f>
        <v>1.9161775347752674</v>
      </c>
      <c r="FI288" s="452">
        <f t="shared" ref="FI288:FI319" si="1228">IFERROR(BN288/HLOOKUP(FI$3,$T$5:$X$10112,ROW()-4,0),"-")</f>
        <v>1.3773016000643241</v>
      </c>
      <c r="FJ288" s="452">
        <f t="shared" ref="FJ288:FJ319" si="1229">IFERROR(BO288/HLOOKUP(FJ$3,$T$5:$X$10112,ROW()-4,0),"-")</f>
        <v>1.9145595054095828</v>
      </c>
      <c r="FK288" s="452">
        <f t="shared" ref="FK288:FK319" si="1230">IFERROR(BP288/HLOOKUP(FK$3,$T$5:$X$10112,ROW()-4,0),"-")</f>
        <v>1.3925811437403399</v>
      </c>
      <c r="FL288" s="452">
        <f t="shared" ref="FL288:FL319" si="1231">IFERROR(BQ288/HLOOKUP(FL$3,$T$5:$X$10112,ROW()-4,0),"-")</f>
        <v>1.4938769039724162</v>
      </c>
      <c r="FM288" s="452">
        <f t="shared" ref="FM288:FM319" si="1232">IFERROR(BR288/HLOOKUP(FM$3,$T$5:$X$10112,ROW()-4,0),"-")</f>
        <v>1.0634635454509427</v>
      </c>
      <c r="FN288" s="452">
        <f t="shared" ref="FN288:FN319" si="1233">IFERROR(BS288/HLOOKUP(FN$3,$T$5:$X$10112,ROW()-4,0),"-")</f>
        <v>1.8804693574609457</v>
      </c>
      <c r="FO288" s="452">
        <f t="shared" ref="FO288:FO319" si="1234">IFERROR(BT288/HLOOKUP(FO$3,$T$5:$X$10112,ROW()-4,0),"-")</f>
        <v>1.061073019014632</v>
      </c>
      <c r="FP288" s="452">
        <f t="shared" ref="FP288:FP319" si="1235">IFERROR(BU288/HLOOKUP(FP$3,$T$5:$X$10112,ROW()-4,0),"-")</f>
        <v>2.5561797752808988</v>
      </c>
      <c r="FQ288" s="452">
        <f t="shared" ref="FQ288:FQ319" si="1236">IFERROR(BV288/HLOOKUP(FQ$3,$T$5:$X$10112,ROW()-4,0),"-")</f>
        <v>0.97565543071161054</v>
      </c>
      <c r="FR288" s="453"/>
      <c r="FS288" s="446">
        <f t="shared" si="1191"/>
        <v>1664302</v>
      </c>
      <c r="FT288" s="446">
        <f t="shared" si="1191"/>
        <v>11913838</v>
      </c>
      <c r="FU288" s="446">
        <f t="shared" si="1191"/>
        <v>18768958</v>
      </c>
      <c r="FV288" s="446">
        <f t="shared" si="1191"/>
        <v>38370186</v>
      </c>
      <c r="FW288" s="446">
        <f t="shared" si="1191"/>
        <v>26767916</v>
      </c>
      <c r="FX288" s="446">
        <f t="shared" si="1191"/>
        <v>28383927</v>
      </c>
      <c r="FY288" s="446">
        <f t="shared" si="1191"/>
        <v>1253622332</v>
      </c>
      <c r="FZ288" s="446">
        <f t="shared" si="1191"/>
        <v>677260248</v>
      </c>
      <c r="GA288" s="446">
        <f t="shared" si="1191"/>
        <v>23944159</v>
      </c>
      <c r="GB288" s="446">
        <f t="shared" si="1200"/>
        <v>322736604</v>
      </c>
      <c r="GC288" s="446">
        <f t="shared" si="1200"/>
        <v>98075556</v>
      </c>
      <c r="GD288" s="446">
        <f t="shared" si="1183"/>
        <v>179630</v>
      </c>
      <c r="GE288" s="446">
        <f t="shared" si="1183"/>
        <v>126860</v>
      </c>
      <c r="GF288" s="446">
        <f t="shared" si="1183"/>
        <v>26500146</v>
      </c>
      <c r="GG288" s="446">
        <f t="shared" si="1183"/>
        <v>92815068</v>
      </c>
      <c r="GH288" s="446">
        <f t="shared" si="1183"/>
        <v>34299186</v>
      </c>
      <c r="GI288" s="446">
        <f t="shared" si="1183"/>
        <v>1126770040</v>
      </c>
      <c r="GJ288" s="446">
        <f t="shared" si="1183"/>
        <v>48003036</v>
      </c>
      <c r="GK288" s="446">
        <f t="shared" si="1183"/>
        <v>15479622</v>
      </c>
      <c r="GL288" s="446">
        <f t="shared" si="1183"/>
        <v>117021656</v>
      </c>
      <c r="GM288" s="446">
        <f t="shared" si="1183"/>
        <v>13768017</v>
      </c>
      <c r="GN288" s="446">
        <f t="shared" si="1182"/>
        <v>1078579</v>
      </c>
      <c r="GO288" s="446">
        <f t="shared" si="1174"/>
        <v>744135</v>
      </c>
      <c r="GP288" s="446">
        <f t="shared" si="1174"/>
        <v>1295706</v>
      </c>
      <c r="GQ288" s="446">
        <f t="shared" si="1174"/>
        <v>0</v>
      </c>
      <c r="GR288" s="446"/>
      <c r="GS288" s="446"/>
      <c r="GT288" s="446"/>
      <c r="GU288" s="446"/>
      <c r="GV288" s="416"/>
    </row>
    <row r="289" spans="1:204" s="428" customFormat="1" ht="9.75" customHeight="1" x14ac:dyDescent="0.2">
      <c r="A289" s="417" t="str">
        <f t="shared" si="1201"/>
        <v>2022-23JANUARYY60</v>
      </c>
      <c r="B289" s="458" t="str">
        <f t="shared" ref="B289:B331" si="1237">IF($FA289=4,LEFT($B288,4)+1&amp;-1-RIGHT($B288,2),$B288)</f>
        <v>2022-23</v>
      </c>
      <c r="C289" s="402" t="s">
        <v>654</v>
      </c>
      <c r="D289" s="458" t="str">
        <f t="shared" ref="D289:E303" si="1238">D288</f>
        <v>Y60</v>
      </c>
      <c r="E289" s="458" t="str">
        <f t="shared" si="1238"/>
        <v>Midlands</v>
      </c>
      <c r="F289" s="458" t="str">
        <f t="shared" si="1202"/>
        <v>Y60</v>
      </c>
      <c r="G289" s="402"/>
      <c r="H289" s="463">
        <f t="shared" si="1185"/>
        <v>198479</v>
      </c>
      <c r="I289" s="463">
        <f t="shared" si="1185"/>
        <v>146032</v>
      </c>
      <c r="J289" s="463">
        <f t="shared" si="1185"/>
        <v>475931</v>
      </c>
      <c r="K289" s="463">
        <f t="shared" si="1203"/>
        <v>3</v>
      </c>
      <c r="L289" s="463">
        <f t="shared" si="1204"/>
        <v>2</v>
      </c>
      <c r="M289" s="463">
        <f t="shared" si="1205"/>
        <v>6</v>
      </c>
      <c r="N289" s="463">
        <f t="shared" si="1206"/>
        <v>13</v>
      </c>
      <c r="O289" s="463">
        <f t="shared" si="1207"/>
        <v>27</v>
      </c>
      <c r="P289" s="463">
        <f t="shared" si="1186"/>
        <v>574</v>
      </c>
      <c r="Q289" s="463">
        <f t="shared" si="1186"/>
        <v>1557</v>
      </c>
      <c r="R289" s="463">
        <f t="shared" si="1186"/>
        <v>1136</v>
      </c>
      <c r="S289" s="463">
        <f t="shared" si="1186"/>
        <v>140184</v>
      </c>
      <c r="T289" s="463">
        <f t="shared" si="1186"/>
        <v>17158</v>
      </c>
      <c r="U289" s="463">
        <f t="shared" si="1186"/>
        <v>10736</v>
      </c>
      <c r="V289" s="463">
        <f t="shared" si="1186"/>
        <v>75426</v>
      </c>
      <c r="W289" s="463">
        <f t="shared" si="1186"/>
        <v>23302</v>
      </c>
      <c r="X289" s="463">
        <f t="shared" si="1186"/>
        <v>763</v>
      </c>
      <c r="Y289" s="463">
        <f t="shared" si="1186"/>
        <v>8734282</v>
      </c>
      <c r="Z289" s="463">
        <f t="shared" si="1208"/>
        <v>509</v>
      </c>
      <c r="AA289" s="463">
        <f t="shared" si="1209"/>
        <v>904</v>
      </c>
      <c r="AB289" s="463">
        <f t="shared" si="1210"/>
        <v>7902534</v>
      </c>
      <c r="AC289" s="463">
        <f t="shared" si="1211"/>
        <v>736</v>
      </c>
      <c r="AD289" s="463">
        <f t="shared" si="1212"/>
        <v>1492</v>
      </c>
      <c r="AE289" s="463">
        <f t="shared" si="1213"/>
        <v>157827686</v>
      </c>
      <c r="AF289" s="463">
        <f t="shared" si="1214"/>
        <v>2092</v>
      </c>
      <c r="AG289" s="463">
        <f t="shared" si="1215"/>
        <v>4432</v>
      </c>
      <c r="AH289" s="463">
        <f t="shared" si="1216"/>
        <v>144954530</v>
      </c>
      <c r="AI289" s="463">
        <f t="shared" si="1217"/>
        <v>6221</v>
      </c>
      <c r="AJ289" s="463">
        <f t="shared" si="1218"/>
        <v>14841</v>
      </c>
      <c r="AK289" s="463">
        <f t="shared" si="1219"/>
        <v>4981255</v>
      </c>
      <c r="AL289" s="463">
        <f t="shared" si="1220"/>
        <v>6529</v>
      </c>
      <c r="AM289" s="463">
        <f t="shared" si="1221"/>
        <v>15128</v>
      </c>
      <c r="AN289" s="463">
        <f t="shared" si="1192"/>
        <v>260</v>
      </c>
      <c r="AO289" s="463">
        <f t="shared" si="1192"/>
        <v>6027</v>
      </c>
      <c r="AP289" s="463">
        <f t="shared" si="1192"/>
        <v>8797</v>
      </c>
      <c r="AQ289" s="463">
        <f t="shared" si="1192"/>
        <v>7181927</v>
      </c>
      <c r="AR289" s="463">
        <f t="shared" si="1193"/>
        <v>816</v>
      </c>
      <c r="AS289" s="463">
        <f t="shared" si="1194"/>
        <v>6135</v>
      </c>
      <c r="AT289" s="463">
        <f t="shared" si="1187"/>
        <v>17901</v>
      </c>
      <c r="AU289" s="463">
        <f t="shared" si="1187"/>
        <v>2797</v>
      </c>
      <c r="AV289" s="463">
        <f t="shared" si="1187"/>
        <v>5631</v>
      </c>
      <c r="AW289" s="463">
        <f t="shared" si="1187"/>
        <v>3178</v>
      </c>
      <c r="AX289" s="463">
        <f t="shared" si="1187"/>
        <v>2768</v>
      </c>
      <c r="AY289" s="463">
        <f t="shared" si="1187"/>
        <v>6705</v>
      </c>
      <c r="AZ289" s="463">
        <f t="shared" si="1187"/>
        <v>5298</v>
      </c>
      <c r="BA289" s="463">
        <f t="shared" si="1195"/>
        <v>13069</v>
      </c>
      <c r="BB289" s="463">
        <f t="shared" si="1195"/>
        <v>39645064</v>
      </c>
      <c r="BC289" s="463">
        <f t="shared" si="1196"/>
        <v>3034</v>
      </c>
      <c r="BD289" s="463">
        <f t="shared" si="1197"/>
        <v>7124</v>
      </c>
      <c r="BE289" s="463">
        <f t="shared" si="1198"/>
        <v>1643</v>
      </c>
      <c r="BF289" s="463">
        <f t="shared" si="1198"/>
        <v>3875</v>
      </c>
      <c r="BG289" s="463">
        <f t="shared" si="1198"/>
        <v>3757</v>
      </c>
      <c r="BH289" s="463">
        <f t="shared" si="1198"/>
        <v>3794</v>
      </c>
      <c r="BI289" s="463">
        <f t="shared" si="1188"/>
        <v>70795</v>
      </c>
      <c r="BJ289" s="463">
        <f t="shared" si="1188"/>
        <v>6963</v>
      </c>
      <c r="BK289" s="463">
        <f t="shared" si="1188"/>
        <v>44525</v>
      </c>
      <c r="BL289" s="463">
        <f t="shared" si="1188"/>
        <v>122283</v>
      </c>
      <c r="BM289" s="463">
        <f t="shared" si="1188"/>
        <v>33164</v>
      </c>
      <c r="BN289" s="463">
        <f t="shared" si="1188"/>
        <v>24088</v>
      </c>
      <c r="BO289" s="463">
        <f t="shared" si="1188"/>
        <v>20783</v>
      </c>
      <c r="BP289" s="463">
        <f t="shared" si="1188"/>
        <v>15255</v>
      </c>
      <c r="BQ289" s="463">
        <f t="shared" si="1188"/>
        <v>104154</v>
      </c>
      <c r="BR289" s="463">
        <f t="shared" si="1188"/>
        <v>80083</v>
      </c>
      <c r="BS289" s="463">
        <f t="shared" si="1188"/>
        <v>44089</v>
      </c>
      <c r="BT289" s="463">
        <f t="shared" si="1188"/>
        <v>24735</v>
      </c>
      <c r="BU289" s="463">
        <f t="shared" si="1188"/>
        <v>1818</v>
      </c>
      <c r="BV289" s="463">
        <f t="shared" si="1188"/>
        <v>744</v>
      </c>
      <c r="BW289" s="463">
        <f t="shared" si="1163"/>
        <v>85</v>
      </c>
      <c r="BX289" s="463">
        <f t="shared" si="1163"/>
        <v>48540</v>
      </c>
      <c r="BY289" s="463">
        <f t="shared" si="1103"/>
        <v>571</v>
      </c>
      <c r="BZ289" s="463">
        <f t="shared" si="1104"/>
        <v>934</v>
      </c>
      <c r="CA289" s="463">
        <f t="shared" si="1164"/>
        <v>88</v>
      </c>
      <c r="CB289" s="463">
        <f t="shared" si="1164"/>
        <v>45683</v>
      </c>
      <c r="CC289" s="463">
        <f t="shared" si="1106"/>
        <v>519</v>
      </c>
      <c r="CD289" s="463">
        <f t="shared" si="1107"/>
        <v>987</v>
      </c>
      <c r="CE289" s="463">
        <f t="shared" si="1165"/>
        <v>16985</v>
      </c>
      <c r="CF289" s="463">
        <f t="shared" si="1165"/>
        <v>8640059</v>
      </c>
      <c r="CG289" s="463">
        <f t="shared" si="1109"/>
        <v>509</v>
      </c>
      <c r="CH289" s="463">
        <f t="shared" si="1110"/>
        <v>903</v>
      </c>
      <c r="CI289" s="463">
        <f t="shared" si="1166"/>
        <v>5376</v>
      </c>
      <c r="CJ289" s="463">
        <f t="shared" si="1166"/>
        <v>10384717</v>
      </c>
      <c r="CK289" s="463">
        <f t="shared" si="1112"/>
        <v>1932</v>
      </c>
      <c r="CL289" s="463">
        <f t="shared" si="1113"/>
        <v>3914</v>
      </c>
      <c r="CM289" s="463">
        <f t="shared" si="1167"/>
        <v>1832</v>
      </c>
      <c r="CN289" s="463">
        <f t="shared" si="1167"/>
        <v>4140763</v>
      </c>
      <c r="CO289" s="463">
        <f t="shared" si="1115"/>
        <v>2260</v>
      </c>
      <c r="CP289" s="463">
        <f t="shared" si="1116"/>
        <v>4770</v>
      </c>
      <c r="CQ289" s="463">
        <f t="shared" si="1168"/>
        <v>68218</v>
      </c>
      <c r="CR289" s="463">
        <f t="shared" si="1168"/>
        <v>143302206</v>
      </c>
      <c r="CS289" s="463">
        <f t="shared" si="1118"/>
        <v>2101</v>
      </c>
      <c r="CT289" s="463">
        <f t="shared" si="1119"/>
        <v>4460</v>
      </c>
      <c r="CU289" s="463">
        <f t="shared" si="1169"/>
        <v>1140</v>
      </c>
      <c r="CV289" s="463">
        <f t="shared" si="1169"/>
        <v>10690600</v>
      </c>
      <c r="CW289" s="463">
        <f t="shared" si="1121"/>
        <v>9378</v>
      </c>
      <c r="CX289" s="463">
        <f t="shared" si="1122"/>
        <v>24377</v>
      </c>
      <c r="CY289" s="463">
        <f t="shared" si="1170"/>
        <v>513</v>
      </c>
      <c r="CZ289" s="463">
        <f t="shared" si="1170"/>
        <v>3902710</v>
      </c>
      <c r="DA289" s="463">
        <f t="shared" si="1124"/>
        <v>7608</v>
      </c>
      <c r="DB289" s="463">
        <f t="shared" si="1125"/>
        <v>20097</v>
      </c>
      <c r="DC289" s="463">
        <f t="shared" si="1171"/>
        <v>3064</v>
      </c>
      <c r="DD289" s="463">
        <f t="shared" si="1171"/>
        <v>33278888</v>
      </c>
      <c r="DE289" s="463">
        <f t="shared" si="1127"/>
        <v>10861</v>
      </c>
      <c r="DF289" s="463">
        <f t="shared" si="1128"/>
        <v>26878</v>
      </c>
      <c r="DG289" s="463">
        <f t="shared" si="1172"/>
        <v>256</v>
      </c>
      <c r="DH289" s="463">
        <f t="shared" si="1172"/>
        <v>2935242</v>
      </c>
      <c r="DI289" s="463">
        <f t="shared" si="1130"/>
        <v>11466</v>
      </c>
      <c r="DJ289" s="463">
        <f t="shared" si="1131"/>
        <v>34043</v>
      </c>
      <c r="DK289" s="463">
        <f t="shared" si="1184"/>
        <v>950</v>
      </c>
      <c r="DL289" s="463">
        <f t="shared" si="1180"/>
        <v>284315</v>
      </c>
      <c r="DM289" s="463">
        <f t="shared" si="1222"/>
        <v>299</v>
      </c>
      <c r="DN289" s="463">
        <f t="shared" si="1223"/>
        <v>510</v>
      </c>
      <c r="DO289" s="463">
        <f t="shared" si="1189"/>
        <v>9929</v>
      </c>
      <c r="DP289" s="463">
        <f t="shared" si="1189"/>
        <v>334946</v>
      </c>
      <c r="DQ289" s="463">
        <f t="shared" si="1224"/>
        <v>34</v>
      </c>
      <c r="DR289" s="463">
        <f t="shared" si="1225"/>
        <v>62</v>
      </c>
      <c r="DS289" s="463">
        <f t="shared" si="1190"/>
        <v>161</v>
      </c>
      <c r="DT289" s="463">
        <f t="shared" si="1190"/>
        <v>232149</v>
      </c>
      <c r="DU289" s="463">
        <f t="shared" si="1094"/>
        <v>1442</v>
      </c>
      <c r="DV289" s="463">
        <f t="shared" si="1095"/>
        <v>2969</v>
      </c>
      <c r="DW289" s="463">
        <f t="shared" si="1181"/>
        <v>138</v>
      </c>
      <c r="DX289" s="463"/>
      <c r="DY289" s="463"/>
      <c r="DZ289" s="463"/>
      <c r="EA289" s="463"/>
      <c r="EB289" s="463"/>
      <c r="EC289" s="463"/>
      <c r="ED289" s="463"/>
      <c r="EE289" s="463"/>
      <c r="EF289" s="463"/>
      <c r="EG289" s="463">
        <f t="shared" si="1199"/>
        <v>355</v>
      </c>
      <c r="EH289" s="463">
        <f t="shared" si="1199"/>
        <v>22</v>
      </c>
      <c r="EI289" s="463" t="s">
        <v>152</v>
      </c>
      <c r="EJ289" s="446"/>
      <c r="EK289" s="446"/>
      <c r="EL289" s="446"/>
      <c r="EM289" s="446"/>
      <c r="EN289" s="446"/>
      <c r="EO289" s="446"/>
      <c r="EP289" s="446"/>
      <c r="EQ289" s="446"/>
      <c r="ER289" s="446"/>
      <c r="ES289" s="446"/>
      <c r="ET289" s="446"/>
      <c r="EU289" s="446"/>
      <c r="EV289" s="446"/>
      <c r="EW289" s="446"/>
      <c r="EX289" s="446"/>
      <c r="EY289" s="446"/>
      <c r="EZ289" s="447"/>
      <c r="FA289" s="446">
        <f t="shared" si="1226"/>
        <v>1</v>
      </c>
      <c r="FB289" s="417">
        <f t="shared" ref="FB289:FB303" si="1239">LEFT($B289,4)+IF(FA289&lt;4,1,0)</f>
        <v>2023</v>
      </c>
      <c r="FC289" s="448">
        <f t="shared" ref="FC289:FC303" si="1240">DATE(LEFT($B289,4)+IF(FA289&lt;4,1,0),FA289,1)</f>
        <v>44927</v>
      </c>
      <c r="FD289" s="449">
        <f t="shared" si="1063"/>
        <v>31</v>
      </c>
      <c r="FE289" s="450"/>
      <c r="FF289" s="451">
        <f t="shared" si="1098"/>
        <v>0.59870959961408587</v>
      </c>
      <c r="FG289" s="450"/>
      <c r="FH289" s="452">
        <f t="shared" si="1227"/>
        <v>1.9328593076116098</v>
      </c>
      <c r="FI289" s="452">
        <f t="shared" si="1228"/>
        <v>1.4038932276489102</v>
      </c>
      <c r="FJ289" s="452">
        <f t="shared" si="1229"/>
        <v>1.9358233979135619</v>
      </c>
      <c r="FK289" s="452">
        <f t="shared" si="1230"/>
        <v>1.4209202682563338</v>
      </c>
      <c r="FL289" s="452">
        <f t="shared" si="1231"/>
        <v>1.3808766207938907</v>
      </c>
      <c r="FM289" s="452">
        <f t="shared" si="1232"/>
        <v>1.0617426351655928</v>
      </c>
      <c r="FN289" s="452">
        <f t="shared" si="1233"/>
        <v>1.8920693502703632</v>
      </c>
      <c r="FO289" s="452">
        <f t="shared" si="1234"/>
        <v>1.0614968672216978</v>
      </c>
      <c r="FP289" s="452">
        <f t="shared" si="1235"/>
        <v>2.3826998689384009</v>
      </c>
      <c r="FQ289" s="452">
        <f t="shared" si="1236"/>
        <v>0.97509829619921362</v>
      </c>
      <c r="FR289" s="453"/>
      <c r="FS289" s="446">
        <f t="shared" si="1191"/>
        <v>292064</v>
      </c>
      <c r="FT289" s="446">
        <f t="shared" si="1191"/>
        <v>921256</v>
      </c>
      <c r="FU289" s="446">
        <f t="shared" si="1191"/>
        <v>1853778</v>
      </c>
      <c r="FV289" s="446">
        <f t="shared" si="1191"/>
        <v>3887386</v>
      </c>
      <c r="FW289" s="446">
        <f t="shared" si="1191"/>
        <v>15504525</v>
      </c>
      <c r="FX289" s="446">
        <f t="shared" si="1191"/>
        <v>16013266</v>
      </c>
      <c r="FY289" s="446">
        <f t="shared" si="1191"/>
        <v>334293091</v>
      </c>
      <c r="FZ289" s="446">
        <f t="shared" si="1191"/>
        <v>345822498</v>
      </c>
      <c r="GA289" s="446">
        <f t="shared" si="1191"/>
        <v>11542494</v>
      </c>
      <c r="GB289" s="446">
        <f t="shared" si="1200"/>
        <v>93109692</v>
      </c>
      <c r="GC289" s="446">
        <f t="shared" si="1200"/>
        <v>53970185</v>
      </c>
      <c r="GD289" s="446">
        <f t="shared" si="1183"/>
        <v>79390</v>
      </c>
      <c r="GE289" s="446">
        <f t="shared" si="1183"/>
        <v>86822</v>
      </c>
      <c r="GF289" s="446">
        <f t="shared" si="1183"/>
        <v>15344315</v>
      </c>
      <c r="GG289" s="446">
        <f t="shared" si="1183"/>
        <v>21043956</v>
      </c>
      <c r="GH289" s="446">
        <f t="shared" si="1183"/>
        <v>8738699</v>
      </c>
      <c r="GI289" s="446">
        <f t="shared" si="1183"/>
        <v>304234930</v>
      </c>
      <c r="GJ289" s="446">
        <f t="shared" si="1183"/>
        <v>27790060</v>
      </c>
      <c r="GK289" s="446">
        <f t="shared" si="1183"/>
        <v>10309635</v>
      </c>
      <c r="GL289" s="446">
        <f t="shared" si="1183"/>
        <v>82355212</v>
      </c>
      <c r="GM289" s="446">
        <f t="shared" si="1183"/>
        <v>8714896</v>
      </c>
      <c r="GN289" s="446">
        <f t="shared" si="1182"/>
        <v>477982</v>
      </c>
      <c r="GO289" s="446">
        <f t="shared" si="1174"/>
        <v>484044</v>
      </c>
      <c r="GP289" s="446">
        <f t="shared" si="1174"/>
        <v>613135</v>
      </c>
      <c r="GQ289" s="446">
        <f t="shared" si="1174"/>
        <v>0</v>
      </c>
      <c r="GR289" s="446"/>
      <c r="GS289" s="446"/>
      <c r="GT289" s="446"/>
      <c r="GU289" s="446"/>
      <c r="GV289" s="416"/>
    </row>
    <row r="290" spans="1:204" s="428" customFormat="1" ht="9.75" customHeight="1" x14ac:dyDescent="0.2">
      <c r="A290" s="417" t="str">
        <f t="shared" si="1201"/>
        <v>2022-23FEBRUARYY60</v>
      </c>
      <c r="B290" s="458" t="str">
        <f t="shared" si="1237"/>
        <v>2022-23</v>
      </c>
      <c r="C290" s="402" t="s">
        <v>657</v>
      </c>
      <c r="D290" s="458" t="str">
        <f t="shared" si="1238"/>
        <v>Y60</v>
      </c>
      <c r="E290" s="458" t="str">
        <f t="shared" si="1238"/>
        <v>Midlands</v>
      </c>
      <c r="F290" s="458" t="str">
        <f t="shared" si="1202"/>
        <v>Y60</v>
      </c>
      <c r="G290" s="402"/>
      <c r="H290" s="463">
        <f t="shared" si="1185"/>
        <v>190330</v>
      </c>
      <c r="I290" s="463">
        <f t="shared" si="1185"/>
        <v>142705</v>
      </c>
      <c r="J290" s="463">
        <f t="shared" si="1185"/>
        <v>704235</v>
      </c>
      <c r="K290" s="463">
        <f t="shared" si="1203"/>
        <v>5</v>
      </c>
      <c r="L290" s="463">
        <f t="shared" si="1204"/>
        <v>2</v>
      </c>
      <c r="M290" s="463">
        <f t="shared" si="1205"/>
        <v>12</v>
      </c>
      <c r="N290" s="463">
        <f t="shared" si="1206"/>
        <v>19</v>
      </c>
      <c r="O290" s="463">
        <f t="shared" si="1207"/>
        <v>55</v>
      </c>
      <c r="P290" s="463">
        <f t="shared" si="1186"/>
        <v>545</v>
      </c>
      <c r="Q290" s="463">
        <f t="shared" si="1186"/>
        <v>1545</v>
      </c>
      <c r="R290" s="463">
        <f t="shared" si="1186"/>
        <v>1080</v>
      </c>
      <c r="S290" s="463">
        <f t="shared" si="1186"/>
        <v>129147</v>
      </c>
      <c r="T290" s="463">
        <f t="shared" si="1186"/>
        <v>15502</v>
      </c>
      <c r="U290" s="463">
        <f t="shared" si="1186"/>
        <v>9755</v>
      </c>
      <c r="V290" s="463">
        <f t="shared" si="1186"/>
        <v>69079</v>
      </c>
      <c r="W290" s="463">
        <f t="shared" si="1186"/>
        <v>21720</v>
      </c>
      <c r="X290" s="463">
        <f t="shared" si="1186"/>
        <v>758</v>
      </c>
      <c r="Y290" s="463">
        <f t="shared" si="1186"/>
        <v>7909203</v>
      </c>
      <c r="Z290" s="463">
        <f t="shared" si="1208"/>
        <v>510</v>
      </c>
      <c r="AA290" s="463">
        <f t="shared" si="1209"/>
        <v>906</v>
      </c>
      <c r="AB290" s="463">
        <f t="shared" si="1210"/>
        <v>7142014</v>
      </c>
      <c r="AC290" s="463">
        <f t="shared" si="1211"/>
        <v>732</v>
      </c>
      <c r="AD290" s="463">
        <f t="shared" si="1212"/>
        <v>1504</v>
      </c>
      <c r="AE290" s="463">
        <f t="shared" si="1213"/>
        <v>142633672</v>
      </c>
      <c r="AF290" s="463">
        <f t="shared" si="1214"/>
        <v>2065</v>
      </c>
      <c r="AG290" s="463">
        <f t="shared" si="1215"/>
        <v>4413</v>
      </c>
      <c r="AH290" s="463">
        <f t="shared" si="1216"/>
        <v>167641404</v>
      </c>
      <c r="AI290" s="463">
        <f t="shared" si="1217"/>
        <v>7718</v>
      </c>
      <c r="AJ290" s="463">
        <f t="shared" si="1218"/>
        <v>19629</v>
      </c>
      <c r="AK290" s="463">
        <f t="shared" si="1219"/>
        <v>6852427</v>
      </c>
      <c r="AL290" s="463">
        <f t="shared" si="1220"/>
        <v>9040</v>
      </c>
      <c r="AM290" s="463">
        <f t="shared" si="1221"/>
        <v>23397</v>
      </c>
      <c r="AN290" s="463">
        <f t="shared" si="1192"/>
        <v>280</v>
      </c>
      <c r="AO290" s="463">
        <f t="shared" si="1192"/>
        <v>5429</v>
      </c>
      <c r="AP290" s="463">
        <f t="shared" si="1192"/>
        <v>8518</v>
      </c>
      <c r="AQ290" s="463">
        <f t="shared" si="1192"/>
        <v>9269535</v>
      </c>
      <c r="AR290" s="463">
        <f t="shared" si="1193"/>
        <v>1088</v>
      </c>
      <c r="AS290" s="463">
        <f t="shared" si="1194"/>
        <v>3070</v>
      </c>
      <c r="AT290" s="463">
        <f t="shared" si="1187"/>
        <v>16801</v>
      </c>
      <c r="AU290" s="463">
        <f t="shared" si="1187"/>
        <v>2373</v>
      </c>
      <c r="AV290" s="463">
        <f t="shared" si="1187"/>
        <v>5208</v>
      </c>
      <c r="AW290" s="463">
        <f t="shared" si="1187"/>
        <v>3276</v>
      </c>
      <c r="AX290" s="463">
        <f t="shared" si="1187"/>
        <v>2564</v>
      </c>
      <c r="AY290" s="463">
        <f t="shared" si="1187"/>
        <v>6656</v>
      </c>
      <c r="AZ290" s="463">
        <f t="shared" si="1187"/>
        <v>4733</v>
      </c>
      <c r="BA290" s="463">
        <f t="shared" si="1195"/>
        <v>11877</v>
      </c>
      <c r="BB290" s="463">
        <f t="shared" si="1195"/>
        <v>45812221</v>
      </c>
      <c r="BC290" s="463">
        <f t="shared" si="1196"/>
        <v>3857</v>
      </c>
      <c r="BD290" s="463">
        <f t="shared" si="1197"/>
        <v>8037</v>
      </c>
      <c r="BE290" s="463">
        <f t="shared" si="1198"/>
        <v>1456</v>
      </c>
      <c r="BF290" s="463">
        <f t="shared" si="1198"/>
        <v>3605</v>
      </c>
      <c r="BG290" s="463">
        <f t="shared" si="1198"/>
        <v>3636</v>
      </c>
      <c r="BH290" s="463">
        <f t="shared" si="1198"/>
        <v>3180</v>
      </c>
      <c r="BI290" s="463">
        <f t="shared" si="1188"/>
        <v>65223</v>
      </c>
      <c r="BJ290" s="463">
        <f t="shared" si="1188"/>
        <v>6487</v>
      </c>
      <c r="BK290" s="463">
        <f t="shared" si="1188"/>
        <v>40636</v>
      </c>
      <c r="BL290" s="463">
        <f t="shared" si="1188"/>
        <v>112346</v>
      </c>
      <c r="BM290" s="463">
        <f t="shared" si="1188"/>
        <v>29502</v>
      </c>
      <c r="BN290" s="463">
        <f t="shared" si="1188"/>
        <v>21488</v>
      </c>
      <c r="BO290" s="463">
        <f t="shared" si="1188"/>
        <v>18739</v>
      </c>
      <c r="BP290" s="463">
        <f t="shared" si="1188"/>
        <v>13817</v>
      </c>
      <c r="BQ290" s="463">
        <f t="shared" si="1188"/>
        <v>95528</v>
      </c>
      <c r="BR290" s="463">
        <f t="shared" si="1188"/>
        <v>73201</v>
      </c>
      <c r="BS290" s="463">
        <f t="shared" si="1188"/>
        <v>41121</v>
      </c>
      <c r="BT290" s="463">
        <f t="shared" si="1188"/>
        <v>23097</v>
      </c>
      <c r="BU290" s="463">
        <f t="shared" si="1188"/>
        <v>1884</v>
      </c>
      <c r="BV290" s="463">
        <f t="shared" si="1188"/>
        <v>705</v>
      </c>
      <c r="BW290" s="463">
        <f t="shared" ref="BW290:BX309" si="1241">SUMIFS(BW$443:BW$10112,$B$443:$B$10112,$B290,$C$443:$C$10112,$C290,$D$443:$D$10112,$D290)</f>
        <v>64</v>
      </c>
      <c r="BX290" s="463">
        <f t="shared" si="1241"/>
        <v>35499</v>
      </c>
      <c r="BY290" s="463">
        <f t="shared" si="1103"/>
        <v>555</v>
      </c>
      <c r="BZ290" s="463">
        <f t="shared" si="1104"/>
        <v>880</v>
      </c>
      <c r="CA290" s="463">
        <f t="shared" ref="CA290:CB309" si="1242">SUMIFS(CA$443:CA$10112,$B$443:$B$10112,$B290,$C$443:$C$10112,$C290,$D$443:$D$10112,$D290)</f>
        <v>84</v>
      </c>
      <c r="CB290" s="463">
        <f t="shared" si="1242"/>
        <v>44430</v>
      </c>
      <c r="CC290" s="463">
        <f t="shared" si="1106"/>
        <v>529</v>
      </c>
      <c r="CD290" s="463">
        <f t="shared" si="1107"/>
        <v>924</v>
      </c>
      <c r="CE290" s="463">
        <f t="shared" ref="CE290:CF309" si="1243">SUMIFS(CE$443:CE$10112,$B$443:$B$10112,$B290,$C$443:$C$10112,$C290,$D$443:$D$10112,$D290)</f>
        <v>15354</v>
      </c>
      <c r="CF290" s="463">
        <f t="shared" si="1243"/>
        <v>7829274</v>
      </c>
      <c r="CG290" s="463">
        <f t="shared" si="1109"/>
        <v>510</v>
      </c>
      <c r="CH290" s="463">
        <f t="shared" si="1110"/>
        <v>906</v>
      </c>
      <c r="CI290" s="463">
        <f t="shared" ref="CI290:CJ309" si="1244">SUMIFS(CI$443:CI$10112,$B$443:$B$10112,$B290,$C$443:$C$10112,$C290,$D$443:$D$10112,$D290)</f>
        <v>4959</v>
      </c>
      <c r="CJ290" s="463">
        <f t="shared" si="1244"/>
        <v>9061569</v>
      </c>
      <c r="CK290" s="463">
        <f t="shared" si="1112"/>
        <v>1827</v>
      </c>
      <c r="CL290" s="463">
        <f t="shared" si="1113"/>
        <v>3801</v>
      </c>
      <c r="CM290" s="463">
        <f t="shared" ref="CM290:CN309" si="1245">SUMIFS(CM$443:CM$10112,$B$443:$B$10112,$B290,$C$443:$C$10112,$C290,$D$443:$D$10112,$D290)</f>
        <v>1683</v>
      </c>
      <c r="CN290" s="463">
        <f t="shared" si="1245"/>
        <v>3644917</v>
      </c>
      <c r="CO290" s="463">
        <f t="shared" si="1115"/>
        <v>2166</v>
      </c>
      <c r="CP290" s="463">
        <f t="shared" si="1116"/>
        <v>4837</v>
      </c>
      <c r="CQ290" s="463">
        <f t="shared" ref="CQ290:CR309" si="1246">SUMIFS(CQ$443:CQ$10112,$B$443:$B$10112,$B290,$C$443:$C$10112,$C290,$D$443:$D$10112,$D290)</f>
        <v>62437</v>
      </c>
      <c r="CR290" s="463">
        <f t="shared" si="1246"/>
        <v>129927186</v>
      </c>
      <c r="CS290" s="463">
        <f t="shared" si="1118"/>
        <v>2081</v>
      </c>
      <c r="CT290" s="463">
        <f t="shared" si="1119"/>
        <v>4448</v>
      </c>
      <c r="CU290" s="463">
        <f t="shared" ref="CU290:CV309" si="1247">SUMIFS(CU$443:CU$10112,$B$443:$B$10112,$B290,$C$443:$C$10112,$C290,$D$443:$D$10112,$D290)</f>
        <v>1148</v>
      </c>
      <c r="CV290" s="463">
        <f t="shared" si="1247"/>
        <v>12904565</v>
      </c>
      <c r="CW290" s="463">
        <f t="shared" si="1121"/>
        <v>11241</v>
      </c>
      <c r="CX290" s="463">
        <f t="shared" si="1122"/>
        <v>29408</v>
      </c>
      <c r="CY290" s="463">
        <f t="shared" ref="CY290:CZ309" si="1248">SUMIFS(CY$443:CY$10112,$B$443:$B$10112,$B290,$C$443:$C$10112,$C290,$D$443:$D$10112,$D290)</f>
        <v>504</v>
      </c>
      <c r="CZ290" s="463">
        <f t="shared" si="1248"/>
        <v>5621341</v>
      </c>
      <c r="DA290" s="463">
        <f t="shared" si="1124"/>
        <v>11153</v>
      </c>
      <c r="DB290" s="463">
        <f t="shared" si="1125"/>
        <v>31744</v>
      </c>
      <c r="DC290" s="463">
        <f t="shared" ref="DC290:DD309" si="1249">SUMIFS(DC$443:DC$10112,$B$443:$B$10112,$B290,$C$443:$C$10112,$C290,$D$443:$D$10112,$D290)</f>
        <v>2691</v>
      </c>
      <c r="DD290" s="463">
        <f t="shared" si="1249"/>
        <v>35186715</v>
      </c>
      <c r="DE290" s="463">
        <f t="shared" si="1127"/>
        <v>13076</v>
      </c>
      <c r="DF290" s="463">
        <f t="shared" si="1128"/>
        <v>30188</v>
      </c>
      <c r="DG290" s="463">
        <f t="shared" ref="DG290:DH309" si="1250">SUMIFS(DG$443:DG$10112,$B$443:$B$10112,$B290,$C$443:$C$10112,$C290,$D$443:$D$10112,$D290)</f>
        <v>258</v>
      </c>
      <c r="DH290" s="463">
        <f t="shared" si="1250"/>
        <v>3747911</v>
      </c>
      <c r="DI290" s="463">
        <f t="shared" si="1130"/>
        <v>14527</v>
      </c>
      <c r="DJ290" s="463">
        <f t="shared" si="1131"/>
        <v>38279</v>
      </c>
      <c r="DK290" s="463">
        <f t="shared" si="1184"/>
        <v>733</v>
      </c>
      <c r="DL290" s="463">
        <f t="shared" si="1180"/>
        <v>220435</v>
      </c>
      <c r="DM290" s="463">
        <f t="shared" si="1222"/>
        <v>301</v>
      </c>
      <c r="DN290" s="463">
        <f t="shared" si="1223"/>
        <v>530</v>
      </c>
      <c r="DO290" s="463">
        <f t="shared" si="1189"/>
        <v>8865</v>
      </c>
      <c r="DP290" s="463">
        <f t="shared" si="1189"/>
        <v>307249</v>
      </c>
      <c r="DQ290" s="463">
        <f t="shared" si="1224"/>
        <v>35</v>
      </c>
      <c r="DR290" s="463">
        <f t="shared" si="1225"/>
        <v>64</v>
      </c>
      <c r="DS290" s="463">
        <f t="shared" si="1190"/>
        <v>159</v>
      </c>
      <c r="DT290" s="463">
        <f t="shared" si="1190"/>
        <v>270154</v>
      </c>
      <c r="DU290" s="463">
        <f t="shared" si="1094"/>
        <v>1699</v>
      </c>
      <c r="DV290" s="463">
        <f t="shared" si="1095"/>
        <v>3830</v>
      </c>
      <c r="DW290" s="463">
        <f t="shared" si="1181"/>
        <v>133</v>
      </c>
      <c r="DX290" s="463"/>
      <c r="DY290" s="463"/>
      <c r="DZ290" s="463"/>
      <c r="EA290" s="463"/>
      <c r="EB290" s="463"/>
      <c r="EC290" s="463"/>
      <c r="ED290" s="463"/>
      <c r="EE290" s="463"/>
      <c r="EF290" s="463"/>
      <c r="EG290" s="463">
        <f t="shared" si="1199"/>
        <v>680</v>
      </c>
      <c r="EH290" s="463">
        <f t="shared" si="1199"/>
        <v>27</v>
      </c>
      <c r="EI290" s="463" t="s">
        <v>152</v>
      </c>
      <c r="EJ290" s="446"/>
      <c r="EK290" s="446"/>
      <c r="EL290" s="446"/>
      <c r="EM290" s="446"/>
      <c r="EN290" s="446"/>
      <c r="EO290" s="446"/>
      <c r="EP290" s="446"/>
      <c r="EQ290" s="446"/>
      <c r="ER290" s="446"/>
      <c r="ES290" s="446"/>
      <c r="ET290" s="446"/>
      <c r="EU290" s="446"/>
      <c r="EV290" s="446"/>
      <c r="EW290" s="446"/>
      <c r="EX290" s="446"/>
      <c r="EY290" s="446"/>
      <c r="EZ290" s="447"/>
      <c r="FA290" s="446">
        <f t="shared" si="1226"/>
        <v>2</v>
      </c>
      <c r="FB290" s="417">
        <f t="shared" si="1239"/>
        <v>2023</v>
      </c>
      <c r="FC290" s="448">
        <f t="shared" si="1240"/>
        <v>44958</v>
      </c>
      <c r="FD290" s="449">
        <f t="shared" si="1063"/>
        <v>28</v>
      </c>
      <c r="FE290" s="450"/>
      <c r="FF290" s="451">
        <f t="shared" si="1098"/>
        <v>0.59269907066925187</v>
      </c>
      <c r="FG290" s="450"/>
      <c r="FH290" s="452">
        <f t="shared" si="1227"/>
        <v>1.9031092762224229</v>
      </c>
      <c r="FI290" s="452">
        <f t="shared" si="1228"/>
        <v>1.3861437233905303</v>
      </c>
      <c r="FJ290" s="452">
        <f t="shared" si="1229"/>
        <v>1.9209636084059456</v>
      </c>
      <c r="FK290" s="452">
        <f t="shared" si="1230"/>
        <v>1.4164018452075859</v>
      </c>
      <c r="FL290" s="452">
        <f t="shared" si="1231"/>
        <v>1.3828804701863084</v>
      </c>
      <c r="FM290" s="452">
        <f t="shared" si="1232"/>
        <v>1.0596708116793816</v>
      </c>
      <c r="FN290" s="452">
        <f t="shared" si="1233"/>
        <v>1.893232044198895</v>
      </c>
      <c r="FO290" s="452">
        <f t="shared" si="1234"/>
        <v>1.0633977900552487</v>
      </c>
      <c r="FP290" s="452">
        <f t="shared" si="1235"/>
        <v>2.4854881266490767</v>
      </c>
      <c r="FQ290" s="452">
        <f t="shared" si="1236"/>
        <v>0.93007915567282318</v>
      </c>
      <c r="FR290" s="453"/>
      <c r="FS290" s="446">
        <f t="shared" si="1191"/>
        <v>285410</v>
      </c>
      <c r="FT290" s="446">
        <f t="shared" si="1191"/>
        <v>1685630</v>
      </c>
      <c r="FU290" s="446">
        <f t="shared" si="1191"/>
        <v>2684025</v>
      </c>
      <c r="FV290" s="446">
        <f t="shared" si="1191"/>
        <v>7822485</v>
      </c>
      <c r="FW290" s="446">
        <f t="shared" si="1191"/>
        <v>14044228</v>
      </c>
      <c r="FX290" s="446">
        <f t="shared" si="1191"/>
        <v>14674505</v>
      </c>
      <c r="FY290" s="446">
        <f t="shared" si="1191"/>
        <v>304859105</v>
      </c>
      <c r="FZ290" s="446">
        <f t="shared" si="1191"/>
        <v>426335495</v>
      </c>
      <c r="GA290" s="446">
        <f t="shared" si="1191"/>
        <v>17735208</v>
      </c>
      <c r="GB290" s="446">
        <f t="shared" si="1200"/>
        <v>95454313</v>
      </c>
      <c r="GC290" s="446">
        <f t="shared" si="1200"/>
        <v>26151676</v>
      </c>
      <c r="GD290" s="446">
        <f t="shared" ref="GD290:GM299" si="1251">SUMIFS(GD$443:GD$10112,$B$443:$B$10112,$B290,$C$443:$C$10112,$C290,$D$443:$D$10112,$D290)</f>
        <v>56320</v>
      </c>
      <c r="GE290" s="446">
        <f t="shared" si="1251"/>
        <v>77636</v>
      </c>
      <c r="GF290" s="446">
        <f t="shared" si="1251"/>
        <v>13907700</v>
      </c>
      <c r="GG290" s="446">
        <f t="shared" si="1251"/>
        <v>18848459</v>
      </c>
      <c r="GH290" s="446">
        <f t="shared" si="1251"/>
        <v>8141215</v>
      </c>
      <c r="GI290" s="446">
        <f t="shared" si="1251"/>
        <v>277712695</v>
      </c>
      <c r="GJ290" s="446">
        <f t="shared" si="1251"/>
        <v>33760916</v>
      </c>
      <c r="GK290" s="446">
        <f t="shared" si="1251"/>
        <v>15999060</v>
      </c>
      <c r="GL290" s="446">
        <f t="shared" si="1251"/>
        <v>81235882</v>
      </c>
      <c r="GM290" s="446">
        <f t="shared" si="1251"/>
        <v>9875892</v>
      </c>
      <c r="GN290" s="446">
        <f t="shared" si="1182"/>
        <v>608951</v>
      </c>
      <c r="GO290" s="446">
        <f t="shared" ref="GO290:GQ309" si="1252">SUMIFS(GO$443:GO$10112,$B$443:$B$10112,$B290,$C$443:$C$10112,$C290,$D$443:$D$10112,$D290)</f>
        <v>388471</v>
      </c>
      <c r="GP290" s="446">
        <f t="shared" si="1252"/>
        <v>565485</v>
      </c>
      <c r="GQ290" s="446">
        <f t="shared" si="1252"/>
        <v>0</v>
      </c>
      <c r="GR290" s="446"/>
      <c r="GS290" s="446"/>
      <c r="GT290" s="446"/>
      <c r="GU290" s="446"/>
      <c r="GV290" s="416"/>
    </row>
    <row r="291" spans="1:204" s="428" customFormat="1" ht="9.75" customHeight="1" x14ac:dyDescent="0.2">
      <c r="A291" s="417" t="str">
        <f t="shared" si="1201"/>
        <v>2022-23MARCHY60</v>
      </c>
      <c r="B291" s="458" t="str">
        <f t="shared" si="1237"/>
        <v>2022-23</v>
      </c>
      <c r="C291" s="402" t="s">
        <v>660</v>
      </c>
      <c r="D291" s="458" t="str">
        <f t="shared" si="1238"/>
        <v>Y60</v>
      </c>
      <c r="E291" s="458" t="str">
        <f t="shared" si="1238"/>
        <v>Midlands</v>
      </c>
      <c r="F291" s="458" t="str">
        <f t="shared" si="1202"/>
        <v>Y60</v>
      </c>
      <c r="G291" s="402"/>
      <c r="H291" s="463">
        <f t="shared" si="1185"/>
        <v>234867</v>
      </c>
      <c r="I291" s="463">
        <f t="shared" si="1185"/>
        <v>175961</v>
      </c>
      <c r="J291" s="463">
        <f t="shared" si="1185"/>
        <v>703018</v>
      </c>
      <c r="K291" s="463">
        <f t="shared" si="1203"/>
        <v>4</v>
      </c>
      <c r="L291" s="463">
        <f t="shared" si="1204"/>
        <v>2</v>
      </c>
      <c r="M291" s="463">
        <f t="shared" si="1205"/>
        <v>3</v>
      </c>
      <c r="N291" s="463">
        <f t="shared" si="1206"/>
        <v>17</v>
      </c>
      <c r="O291" s="463">
        <f t="shared" si="1207"/>
        <v>49</v>
      </c>
      <c r="P291" s="463">
        <f t="shared" si="1186"/>
        <v>959</v>
      </c>
      <c r="Q291" s="463">
        <f t="shared" si="1186"/>
        <v>1617</v>
      </c>
      <c r="R291" s="463">
        <f t="shared" si="1186"/>
        <v>1158</v>
      </c>
      <c r="S291" s="463">
        <f t="shared" si="1186"/>
        <v>150770</v>
      </c>
      <c r="T291" s="463">
        <f t="shared" si="1186"/>
        <v>18077</v>
      </c>
      <c r="U291" s="463">
        <f t="shared" si="1186"/>
        <v>11505</v>
      </c>
      <c r="V291" s="463">
        <f t="shared" si="1186"/>
        <v>79852</v>
      </c>
      <c r="W291" s="463">
        <f t="shared" si="1186"/>
        <v>23531</v>
      </c>
      <c r="X291" s="463">
        <f t="shared" si="1186"/>
        <v>678</v>
      </c>
      <c r="Y291" s="463">
        <f t="shared" si="1186"/>
        <v>9313229</v>
      </c>
      <c r="Z291" s="463">
        <f t="shared" si="1208"/>
        <v>515</v>
      </c>
      <c r="AA291" s="463">
        <f t="shared" si="1209"/>
        <v>919</v>
      </c>
      <c r="AB291" s="463">
        <f t="shared" si="1210"/>
        <v>8623189</v>
      </c>
      <c r="AC291" s="463">
        <f t="shared" si="1211"/>
        <v>750</v>
      </c>
      <c r="AD291" s="463">
        <f t="shared" si="1212"/>
        <v>1582</v>
      </c>
      <c r="AE291" s="463">
        <f t="shared" si="1213"/>
        <v>194724228</v>
      </c>
      <c r="AF291" s="463">
        <f t="shared" si="1214"/>
        <v>2439</v>
      </c>
      <c r="AG291" s="463">
        <f t="shared" si="1215"/>
        <v>5423</v>
      </c>
      <c r="AH291" s="463">
        <f t="shared" si="1216"/>
        <v>228117280</v>
      </c>
      <c r="AI291" s="463">
        <f t="shared" si="1217"/>
        <v>9694</v>
      </c>
      <c r="AJ291" s="463">
        <f t="shared" si="1218"/>
        <v>24164</v>
      </c>
      <c r="AK291" s="463">
        <f t="shared" si="1219"/>
        <v>7131393</v>
      </c>
      <c r="AL291" s="463">
        <f t="shared" si="1220"/>
        <v>10518</v>
      </c>
      <c r="AM291" s="463">
        <f t="shared" si="1221"/>
        <v>28397</v>
      </c>
      <c r="AN291" s="463">
        <f t="shared" si="1192"/>
        <v>256</v>
      </c>
      <c r="AO291" s="463">
        <f t="shared" si="1192"/>
        <v>6626</v>
      </c>
      <c r="AP291" s="463">
        <f t="shared" si="1192"/>
        <v>8515</v>
      </c>
      <c r="AQ291" s="463">
        <f t="shared" si="1192"/>
        <v>8991294</v>
      </c>
      <c r="AR291" s="463">
        <f t="shared" si="1193"/>
        <v>1056</v>
      </c>
      <c r="AS291" s="463">
        <f t="shared" si="1194"/>
        <v>2468</v>
      </c>
      <c r="AT291" s="463">
        <f t="shared" si="1187"/>
        <v>23225</v>
      </c>
      <c r="AU291" s="463">
        <f t="shared" si="1187"/>
        <v>3769</v>
      </c>
      <c r="AV291" s="463">
        <f t="shared" si="1187"/>
        <v>9011</v>
      </c>
      <c r="AW291" s="463">
        <f t="shared" si="1187"/>
        <v>5195</v>
      </c>
      <c r="AX291" s="463">
        <f t="shared" si="1187"/>
        <v>2817</v>
      </c>
      <c r="AY291" s="463">
        <f t="shared" si="1187"/>
        <v>7628</v>
      </c>
      <c r="AZ291" s="463">
        <f t="shared" si="1187"/>
        <v>3046</v>
      </c>
      <c r="BA291" s="463">
        <f t="shared" si="1195"/>
        <v>20361</v>
      </c>
      <c r="BB291" s="463">
        <f t="shared" si="1195"/>
        <v>88074999</v>
      </c>
      <c r="BC291" s="463">
        <f t="shared" si="1196"/>
        <v>4326</v>
      </c>
      <c r="BD291" s="463">
        <f t="shared" si="1197"/>
        <v>9049</v>
      </c>
      <c r="BE291" s="463">
        <f t="shared" si="1198"/>
        <v>2756</v>
      </c>
      <c r="BF291" s="463">
        <f t="shared" si="1198"/>
        <v>7768</v>
      </c>
      <c r="BG291" s="463">
        <f t="shared" si="1198"/>
        <v>5290</v>
      </c>
      <c r="BH291" s="463">
        <f t="shared" si="1198"/>
        <v>4547</v>
      </c>
      <c r="BI291" s="463">
        <f t="shared" si="1188"/>
        <v>73899</v>
      </c>
      <c r="BJ291" s="463">
        <f t="shared" si="1188"/>
        <v>7082</v>
      </c>
      <c r="BK291" s="463">
        <f t="shared" si="1188"/>
        <v>46564</v>
      </c>
      <c r="BL291" s="463">
        <f t="shared" si="1188"/>
        <v>127545</v>
      </c>
      <c r="BM291" s="463">
        <f t="shared" si="1188"/>
        <v>34717</v>
      </c>
      <c r="BN291" s="463">
        <f t="shared" si="1188"/>
        <v>25150</v>
      </c>
      <c r="BO291" s="463">
        <f t="shared" si="1188"/>
        <v>22212</v>
      </c>
      <c r="BP291" s="463">
        <f t="shared" si="1188"/>
        <v>16234</v>
      </c>
      <c r="BQ291" s="463">
        <f t="shared" si="1188"/>
        <v>111895</v>
      </c>
      <c r="BR291" s="463">
        <f t="shared" si="1188"/>
        <v>84749</v>
      </c>
      <c r="BS291" s="463">
        <f t="shared" si="1188"/>
        <v>44063</v>
      </c>
      <c r="BT291" s="463">
        <f t="shared" si="1188"/>
        <v>25025</v>
      </c>
      <c r="BU291" s="463">
        <f t="shared" si="1188"/>
        <v>1453</v>
      </c>
      <c r="BV291" s="463">
        <f t="shared" si="1188"/>
        <v>646</v>
      </c>
      <c r="BW291" s="463">
        <f t="shared" si="1241"/>
        <v>91</v>
      </c>
      <c r="BX291" s="463">
        <f t="shared" si="1241"/>
        <v>57613</v>
      </c>
      <c r="BY291" s="463">
        <f t="shared" si="1103"/>
        <v>633</v>
      </c>
      <c r="BZ291" s="463">
        <f t="shared" si="1104"/>
        <v>1270</v>
      </c>
      <c r="CA291" s="463">
        <f t="shared" si="1242"/>
        <v>100</v>
      </c>
      <c r="CB291" s="463">
        <f t="shared" si="1242"/>
        <v>51185</v>
      </c>
      <c r="CC291" s="463">
        <f t="shared" si="1106"/>
        <v>512</v>
      </c>
      <c r="CD291" s="463">
        <f t="shared" si="1107"/>
        <v>1029</v>
      </c>
      <c r="CE291" s="463">
        <f t="shared" si="1243"/>
        <v>17886</v>
      </c>
      <c r="CF291" s="463">
        <f t="shared" si="1243"/>
        <v>9204431</v>
      </c>
      <c r="CG291" s="463">
        <f t="shared" si="1109"/>
        <v>515</v>
      </c>
      <c r="CH291" s="463">
        <f t="shared" si="1110"/>
        <v>917</v>
      </c>
      <c r="CI291" s="463">
        <f t="shared" si="1244"/>
        <v>5995</v>
      </c>
      <c r="CJ291" s="463">
        <f t="shared" si="1244"/>
        <v>12457162</v>
      </c>
      <c r="CK291" s="463">
        <f t="shared" si="1112"/>
        <v>2078</v>
      </c>
      <c r="CL291" s="463">
        <f t="shared" si="1113"/>
        <v>4596</v>
      </c>
      <c r="CM291" s="463">
        <f t="shared" si="1245"/>
        <v>2016</v>
      </c>
      <c r="CN291" s="463">
        <f t="shared" si="1245"/>
        <v>5282486</v>
      </c>
      <c r="CO291" s="463">
        <f t="shared" si="1115"/>
        <v>2620</v>
      </c>
      <c r="CP291" s="463">
        <f t="shared" si="1116"/>
        <v>6264</v>
      </c>
      <c r="CQ291" s="463">
        <f t="shared" si="1246"/>
        <v>71841</v>
      </c>
      <c r="CR291" s="463">
        <f t="shared" si="1246"/>
        <v>176984580</v>
      </c>
      <c r="CS291" s="463">
        <f t="shared" si="1118"/>
        <v>2464</v>
      </c>
      <c r="CT291" s="463">
        <f t="shared" si="1119"/>
        <v>5478</v>
      </c>
      <c r="CU291" s="463">
        <f t="shared" si="1247"/>
        <v>1183</v>
      </c>
      <c r="CV291" s="463">
        <f t="shared" si="1247"/>
        <v>18908814</v>
      </c>
      <c r="CW291" s="463">
        <f t="shared" si="1121"/>
        <v>15984</v>
      </c>
      <c r="CX291" s="463">
        <f t="shared" si="1122"/>
        <v>42229</v>
      </c>
      <c r="CY291" s="463">
        <f t="shared" si="1248"/>
        <v>451</v>
      </c>
      <c r="CZ291" s="463">
        <f t="shared" si="1248"/>
        <v>5817908</v>
      </c>
      <c r="DA291" s="463">
        <f t="shared" si="1124"/>
        <v>12900</v>
      </c>
      <c r="DB291" s="463">
        <f t="shared" si="1125"/>
        <v>35097</v>
      </c>
      <c r="DC291" s="463">
        <f t="shared" si="1249"/>
        <v>2871</v>
      </c>
      <c r="DD291" s="463">
        <f t="shared" si="1249"/>
        <v>43252529</v>
      </c>
      <c r="DE291" s="463">
        <f t="shared" si="1127"/>
        <v>15065</v>
      </c>
      <c r="DF291" s="463">
        <f t="shared" si="1128"/>
        <v>31982</v>
      </c>
      <c r="DG291" s="463">
        <f t="shared" si="1250"/>
        <v>245</v>
      </c>
      <c r="DH291" s="463">
        <f t="shared" si="1250"/>
        <v>4613370</v>
      </c>
      <c r="DI291" s="463">
        <f t="shared" si="1130"/>
        <v>18830</v>
      </c>
      <c r="DJ291" s="463">
        <f t="shared" si="1131"/>
        <v>40412</v>
      </c>
      <c r="DK291" s="463">
        <f t="shared" si="1184"/>
        <v>829</v>
      </c>
      <c r="DL291" s="463">
        <f t="shared" si="1180"/>
        <v>248528</v>
      </c>
      <c r="DM291" s="463">
        <f t="shared" si="1222"/>
        <v>300</v>
      </c>
      <c r="DN291" s="463">
        <f t="shared" si="1223"/>
        <v>537</v>
      </c>
      <c r="DO291" s="463">
        <f t="shared" si="1189"/>
        <v>10436</v>
      </c>
      <c r="DP291" s="463">
        <f t="shared" si="1189"/>
        <v>355169</v>
      </c>
      <c r="DQ291" s="463">
        <f t="shared" si="1224"/>
        <v>34</v>
      </c>
      <c r="DR291" s="463">
        <f t="shared" si="1225"/>
        <v>59</v>
      </c>
      <c r="DS291" s="463">
        <f t="shared" si="1190"/>
        <v>173</v>
      </c>
      <c r="DT291" s="463">
        <f t="shared" si="1190"/>
        <v>412918</v>
      </c>
      <c r="DU291" s="463">
        <f t="shared" si="1094"/>
        <v>2387</v>
      </c>
      <c r="DV291" s="463">
        <f t="shared" si="1095"/>
        <v>5903</v>
      </c>
      <c r="DW291" s="463">
        <f t="shared" si="1181"/>
        <v>142</v>
      </c>
      <c r="DX291" s="463"/>
      <c r="DY291" s="463"/>
      <c r="DZ291" s="463"/>
      <c r="EA291" s="463"/>
      <c r="EB291" s="463"/>
      <c r="EC291" s="463"/>
      <c r="ED291" s="463"/>
      <c r="EE291" s="463"/>
      <c r="EF291" s="463"/>
      <c r="EG291" s="463">
        <f t="shared" si="1199"/>
        <v>953</v>
      </c>
      <c r="EH291" s="463">
        <f t="shared" si="1199"/>
        <v>82</v>
      </c>
      <c r="EI291" s="463" t="s">
        <v>152</v>
      </c>
      <c r="EJ291" s="446"/>
      <c r="EK291" s="446"/>
      <c r="EL291" s="446"/>
      <c r="EM291" s="446"/>
      <c r="EN291" s="446"/>
      <c r="EO291" s="446"/>
      <c r="EP291" s="446"/>
      <c r="EQ291" s="446"/>
      <c r="ER291" s="446"/>
      <c r="ES291" s="446"/>
      <c r="ET291" s="446"/>
      <c r="EU291" s="446"/>
      <c r="EV291" s="446"/>
      <c r="EW291" s="446"/>
      <c r="EX291" s="446"/>
      <c r="EY291" s="446"/>
      <c r="EZ291" s="447"/>
      <c r="FA291" s="446">
        <f t="shared" si="1226"/>
        <v>3</v>
      </c>
      <c r="FB291" s="417">
        <f t="shared" si="1239"/>
        <v>2023</v>
      </c>
      <c r="FC291" s="448">
        <f t="shared" si="1240"/>
        <v>44986</v>
      </c>
      <c r="FD291" s="449">
        <f t="shared" si="1063"/>
        <v>31</v>
      </c>
      <c r="FE291" s="450"/>
      <c r="FF291" s="451">
        <f t="shared" si="1098"/>
        <v>0.60965066012384628</v>
      </c>
      <c r="FG291" s="450"/>
      <c r="FH291" s="452">
        <f t="shared" si="1227"/>
        <v>1.9205067212479947</v>
      </c>
      <c r="FI291" s="452">
        <f t="shared" si="1228"/>
        <v>1.3912706754439343</v>
      </c>
      <c r="FJ291" s="452">
        <f t="shared" si="1229"/>
        <v>1.9306388526727509</v>
      </c>
      <c r="FK291" s="452">
        <f t="shared" si="1230"/>
        <v>1.4110386788352891</v>
      </c>
      <c r="FL291" s="452">
        <f t="shared" si="1231"/>
        <v>1.4012798677553473</v>
      </c>
      <c r="FM291" s="452">
        <f t="shared" si="1232"/>
        <v>1.0613259530130741</v>
      </c>
      <c r="FN291" s="452">
        <f t="shared" si="1233"/>
        <v>1.872551102800561</v>
      </c>
      <c r="FO291" s="452">
        <f t="shared" si="1234"/>
        <v>1.0634907143767796</v>
      </c>
      <c r="FP291" s="452">
        <f t="shared" si="1235"/>
        <v>2.1430678466076696</v>
      </c>
      <c r="FQ291" s="452">
        <f t="shared" si="1236"/>
        <v>0.9528023598820059</v>
      </c>
      <c r="FR291" s="453"/>
      <c r="FS291" s="446">
        <f t="shared" si="1191"/>
        <v>351922</v>
      </c>
      <c r="FT291" s="446">
        <f t="shared" si="1191"/>
        <v>509626</v>
      </c>
      <c r="FU291" s="446">
        <f t="shared" si="1191"/>
        <v>3032890</v>
      </c>
      <c r="FV291" s="446">
        <f t="shared" si="1191"/>
        <v>8686153</v>
      </c>
      <c r="FW291" s="446">
        <f t="shared" si="1191"/>
        <v>16606188</v>
      </c>
      <c r="FX291" s="446">
        <f t="shared" si="1191"/>
        <v>18195807</v>
      </c>
      <c r="FY291" s="446">
        <f t="shared" si="1191"/>
        <v>433024463</v>
      </c>
      <c r="FZ291" s="446">
        <f t="shared" si="1191"/>
        <v>568592795</v>
      </c>
      <c r="GA291" s="446">
        <f t="shared" si="1191"/>
        <v>19253342</v>
      </c>
      <c r="GB291" s="446">
        <f t="shared" si="1200"/>
        <v>184253118</v>
      </c>
      <c r="GC291" s="446">
        <f t="shared" si="1200"/>
        <v>21012137</v>
      </c>
      <c r="GD291" s="446">
        <f t="shared" si="1251"/>
        <v>115570</v>
      </c>
      <c r="GE291" s="446">
        <f t="shared" si="1251"/>
        <v>102880</v>
      </c>
      <c r="GF291" s="446">
        <f t="shared" si="1251"/>
        <v>16394229</v>
      </c>
      <c r="GG291" s="446">
        <f t="shared" si="1251"/>
        <v>27554074</v>
      </c>
      <c r="GH291" s="446">
        <f t="shared" si="1251"/>
        <v>12628344</v>
      </c>
      <c r="GI291" s="446">
        <f t="shared" si="1251"/>
        <v>393550335</v>
      </c>
      <c r="GJ291" s="446">
        <f t="shared" si="1251"/>
        <v>49956424</v>
      </c>
      <c r="GK291" s="446">
        <f t="shared" si="1251"/>
        <v>15828901</v>
      </c>
      <c r="GL291" s="446">
        <f t="shared" si="1251"/>
        <v>91821666</v>
      </c>
      <c r="GM291" s="446">
        <f t="shared" si="1251"/>
        <v>9901024</v>
      </c>
      <c r="GN291" s="446">
        <f t="shared" si="1182"/>
        <v>1021233</v>
      </c>
      <c r="GO291" s="446">
        <f t="shared" si="1252"/>
        <v>445039</v>
      </c>
      <c r="GP291" s="446">
        <f t="shared" si="1252"/>
        <v>616144</v>
      </c>
      <c r="GQ291" s="446">
        <f t="shared" si="1252"/>
        <v>0</v>
      </c>
      <c r="GR291" s="446"/>
      <c r="GS291" s="446"/>
      <c r="GT291" s="446"/>
      <c r="GU291" s="446"/>
      <c r="GV291" s="416"/>
    </row>
    <row r="292" spans="1:204" s="428" customFormat="1" ht="9.75" customHeight="1" x14ac:dyDescent="0.2">
      <c r="A292" s="417" t="str">
        <f t="shared" si="1201"/>
        <v>2023-24APRILY60</v>
      </c>
      <c r="B292" s="458" t="str">
        <f t="shared" si="1237"/>
        <v>2023-24</v>
      </c>
      <c r="C292" s="402" t="s">
        <v>664</v>
      </c>
      <c r="D292" s="458" t="str">
        <f t="shared" si="1238"/>
        <v>Y60</v>
      </c>
      <c r="E292" s="458" t="str">
        <f t="shared" si="1238"/>
        <v>Midlands</v>
      </c>
      <c r="F292" s="458" t="str">
        <f t="shared" si="1202"/>
        <v>Y60</v>
      </c>
      <c r="G292" s="402"/>
      <c r="H292" s="463">
        <f t="shared" si="1185"/>
        <v>211892</v>
      </c>
      <c r="I292" s="463">
        <f t="shared" si="1185"/>
        <v>155140</v>
      </c>
      <c r="J292" s="463">
        <f t="shared" si="1185"/>
        <v>442204</v>
      </c>
      <c r="K292" s="463">
        <f t="shared" si="1203"/>
        <v>3</v>
      </c>
      <c r="L292" s="463">
        <f t="shared" si="1204"/>
        <v>2</v>
      </c>
      <c r="M292" s="463">
        <f t="shared" si="1205"/>
        <v>2</v>
      </c>
      <c r="N292" s="463">
        <f t="shared" si="1206"/>
        <v>3</v>
      </c>
      <c r="O292" s="463">
        <f t="shared" si="1207"/>
        <v>28</v>
      </c>
      <c r="P292" s="463">
        <f t="shared" si="1186"/>
        <v>865</v>
      </c>
      <c r="Q292" s="463">
        <f t="shared" si="1186"/>
        <v>1640</v>
      </c>
      <c r="R292" s="463">
        <f t="shared" si="1186"/>
        <v>1431</v>
      </c>
      <c r="S292" s="463">
        <f t="shared" si="1186"/>
        <v>145108</v>
      </c>
      <c r="T292" s="463">
        <f t="shared" si="1186"/>
        <v>16592</v>
      </c>
      <c r="U292" s="463">
        <f t="shared" si="1186"/>
        <v>10509</v>
      </c>
      <c r="V292" s="463">
        <f t="shared" si="1186"/>
        <v>76462</v>
      </c>
      <c r="W292" s="463">
        <f t="shared" si="1186"/>
        <v>24830</v>
      </c>
      <c r="X292" s="463">
        <f t="shared" si="1186"/>
        <v>869</v>
      </c>
      <c r="Y292" s="463">
        <f t="shared" si="1186"/>
        <v>8215668</v>
      </c>
      <c r="Z292" s="463">
        <f t="shared" si="1208"/>
        <v>495</v>
      </c>
      <c r="AA292" s="463">
        <f t="shared" si="1209"/>
        <v>885</v>
      </c>
      <c r="AB292" s="463">
        <f t="shared" si="1210"/>
        <v>7234789</v>
      </c>
      <c r="AC292" s="463">
        <f t="shared" si="1211"/>
        <v>688</v>
      </c>
      <c r="AD292" s="463">
        <f t="shared" si="1212"/>
        <v>1429</v>
      </c>
      <c r="AE292" s="463">
        <f t="shared" si="1213"/>
        <v>138125975</v>
      </c>
      <c r="AF292" s="463">
        <f t="shared" si="1214"/>
        <v>1806</v>
      </c>
      <c r="AG292" s="463">
        <f t="shared" si="1215"/>
        <v>3909</v>
      </c>
      <c r="AH292" s="463">
        <f t="shared" si="1216"/>
        <v>188404338</v>
      </c>
      <c r="AI292" s="463">
        <f t="shared" si="1217"/>
        <v>7588</v>
      </c>
      <c r="AJ292" s="463">
        <f t="shared" si="1218"/>
        <v>18404</v>
      </c>
      <c r="AK292" s="463">
        <f t="shared" si="1219"/>
        <v>6917102</v>
      </c>
      <c r="AL292" s="463">
        <f t="shared" si="1220"/>
        <v>7960</v>
      </c>
      <c r="AM292" s="463">
        <f t="shared" si="1221"/>
        <v>19157</v>
      </c>
      <c r="AN292" s="463">
        <f t="shared" si="1192"/>
        <v>265</v>
      </c>
      <c r="AO292" s="463">
        <f t="shared" si="1192"/>
        <v>6262</v>
      </c>
      <c r="AP292" s="463">
        <f t="shared" si="1192"/>
        <v>8145</v>
      </c>
      <c r="AQ292" s="463">
        <f t="shared" si="1192"/>
        <v>6588913</v>
      </c>
      <c r="AR292" s="463">
        <f t="shared" si="1193"/>
        <v>809</v>
      </c>
      <c r="AS292" s="463">
        <f t="shared" si="1194"/>
        <v>1674</v>
      </c>
      <c r="AT292" s="463">
        <f t="shared" si="1187"/>
        <v>20934</v>
      </c>
      <c r="AU292" s="463">
        <f t="shared" si="1187"/>
        <v>3306</v>
      </c>
      <c r="AV292" s="463">
        <f t="shared" si="1187"/>
        <v>8610</v>
      </c>
      <c r="AW292" s="463">
        <f t="shared" si="1187"/>
        <v>5966</v>
      </c>
      <c r="AX292" s="463">
        <f t="shared" si="1187"/>
        <v>2459</v>
      </c>
      <c r="AY292" s="463">
        <f t="shared" si="1187"/>
        <v>6559</v>
      </c>
      <c r="AZ292" s="463">
        <f t="shared" si="1187"/>
        <v>2763</v>
      </c>
      <c r="BA292" s="463">
        <f t="shared" si="1195"/>
        <v>19522</v>
      </c>
      <c r="BB292" s="463">
        <f t="shared" si="1195"/>
        <v>70942528</v>
      </c>
      <c r="BC292" s="463">
        <f t="shared" si="1196"/>
        <v>3634</v>
      </c>
      <c r="BD292" s="463">
        <f t="shared" si="1197"/>
        <v>8030</v>
      </c>
      <c r="BE292" s="463">
        <f t="shared" si="1198"/>
        <v>2314</v>
      </c>
      <c r="BF292" s="463">
        <f t="shared" si="1198"/>
        <v>7209</v>
      </c>
      <c r="BG292" s="463">
        <f t="shared" si="1198"/>
        <v>6011</v>
      </c>
      <c r="BH292" s="463">
        <f t="shared" si="1198"/>
        <v>3988</v>
      </c>
      <c r="BI292" s="463">
        <f t="shared" si="1188"/>
        <v>72490</v>
      </c>
      <c r="BJ292" s="463">
        <f t="shared" si="1188"/>
        <v>7000</v>
      </c>
      <c r="BK292" s="463">
        <f t="shared" si="1188"/>
        <v>44684</v>
      </c>
      <c r="BL292" s="463">
        <f t="shared" si="1188"/>
        <v>124174</v>
      </c>
      <c r="BM292" s="463">
        <f t="shared" si="1188"/>
        <v>31598</v>
      </c>
      <c r="BN292" s="463">
        <f t="shared" si="1188"/>
        <v>23135</v>
      </c>
      <c r="BO292" s="463">
        <f t="shared" si="1188"/>
        <v>20159</v>
      </c>
      <c r="BP292" s="463">
        <f t="shared" si="1188"/>
        <v>14888</v>
      </c>
      <c r="BQ292" s="463">
        <f t="shared" si="1188"/>
        <v>101927</v>
      </c>
      <c r="BR292" s="463">
        <f t="shared" si="1188"/>
        <v>80865</v>
      </c>
      <c r="BS292" s="463">
        <f t="shared" si="1188"/>
        <v>43781</v>
      </c>
      <c r="BT292" s="463">
        <f t="shared" si="1188"/>
        <v>26162</v>
      </c>
      <c r="BU292" s="463">
        <f t="shared" si="1188"/>
        <v>1568</v>
      </c>
      <c r="BV292" s="463">
        <f t="shared" si="1188"/>
        <v>787</v>
      </c>
      <c r="BW292" s="463">
        <f t="shared" si="1241"/>
        <v>56</v>
      </c>
      <c r="BX292" s="463">
        <f t="shared" si="1241"/>
        <v>28584</v>
      </c>
      <c r="BY292" s="463">
        <f t="shared" si="1103"/>
        <v>510</v>
      </c>
      <c r="BZ292" s="463">
        <f t="shared" si="1104"/>
        <v>918</v>
      </c>
      <c r="CA292" s="463">
        <f t="shared" si="1242"/>
        <v>84</v>
      </c>
      <c r="CB292" s="463">
        <f t="shared" si="1242"/>
        <v>40916</v>
      </c>
      <c r="CC292" s="463">
        <f t="shared" si="1106"/>
        <v>487</v>
      </c>
      <c r="CD292" s="463">
        <f t="shared" si="1107"/>
        <v>951</v>
      </c>
      <c r="CE292" s="463">
        <f t="shared" si="1243"/>
        <v>16452</v>
      </c>
      <c r="CF292" s="463">
        <f t="shared" si="1243"/>
        <v>8146168</v>
      </c>
      <c r="CG292" s="463">
        <f t="shared" si="1109"/>
        <v>495</v>
      </c>
      <c r="CH292" s="463">
        <f t="shared" si="1110"/>
        <v>883</v>
      </c>
      <c r="CI292" s="463">
        <f t="shared" si="1244"/>
        <v>5174</v>
      </c>
      <c r="CJ292" s="463">
        <f t="shared" si="1244"/>
        <v>9189743</v>
      </c>
      <c r="CK292" s="463">
        <f t="shared" si="1112"/>
        <v>1776</v>
      </c>
      <c r="CL292" s="463">
        <f t="shared" si="1113"/>
        <v>3778</v>
      </c>
      <c r="CM292" s="463">
        <f t="shared" si="1245"/>
        <v>1787</v>
      </c>
      <c r="CN292" s="463">
        <f t="shared" si="1245"/>
        <v>3295263</v>
      </c>
      <c r="CO292" s="463">
        <f t="shared" si="1115"/>
        <v>1844</v>
      </c>
      <c r="CP292" s="463">
        <f t="shared" si="1116"/>
        <v>4167</v>
      </c>
      <c r="CQ292" s="463">
        <f t="shared" si="1246"/>
        <v>69501</v>
      </c>
      <c r="CR292" s="463">
        <f t="shared" si="1246"/>
        <v>125640969</v>
      </c>
      <c r="CS292" s="463">
        <f t="shared" si="1118"/>
        <v>1808</v>
      </c>
      <c r="CT292" s="463">
        <f t="shared" si="1119"/>
        <v>3912</v>
      </c>
      <c r="CU292" s="463">
        <f t="shared" si="1247"/>
        <v>1129</v>
      </c>
      <c r="CV292" s="463">
        <f t="shared" si="1247"/>
        <v>13760121</v>
      </c>
      <c r="CW292" s="463">
        <f t="shared" si="1121"/>
        <v>12188</v>
      </c>
      <c r="CX292" s="463">
        <f t="shared" si="1122"/>
        <v>30949</v>
      </c>
      <c r="CY292" s="463">
        <f t="shared" si="1248"/>
        <v>555</v>
      </c>
      <c r="CZ292" s="463">
        <f t="shared" si="1248"/>
        <v>4772925</v>
      </c>
      <c r="DA292" s="463">
        <f t="shared" si="1124"/>
        <v>8600</v>
      </c>
      <c r="DB292" s="463">
        <f t="shared" si="1125"/>
        <v>22375</v>
      </c>
      <c r="DC292" s="463">
        <f t="shared" si="1249"/>
        <v>2780</v>
      </c>
      <c r="DD292" s="463">
        <f t="shared" si="1249"/>
        <v>31462544</v>
      </c>
      <c r="DE292" s="463">
        <f t="shared" si="1127"/>
        <v>11317</v>
      </c>
      <c r="DF292" s="463">
        <f t="shared" si="1128"/>
        <v>24821</v>
      </c>
      <c r="DG292" s="463">
        <f t="shared" si="1250"/>
        <v>269</v>
      </c>
      <c r="DH292" s="463">
        <f t="shared" si="1250"/>
        <v>3894000</v>
      </c>
      <c r="DI292" s="463">
        <f t="shared" si="1130"/>
        <v>14476</v>
      </c>
      <c r="DJ292" s="463">
        <f t="shared" si="1131"/>
        <v>42379</v>
      </c>
      <c r="DK292" s="463">
        <f t="shared" si="1184"/>
        <v>758</v>
      </c>
      <c r="DL292" s="463">
        <f t="shared" si="1180"/>
        <v>228119</v>
      </c>
      <c r="DM292" s="463">
        <f t="shared" si="1222"/>
        <v>301</v>
      </c>
      <c r="DN292" s="463">
        <f t="shared" si="1223"/>
        <v>497</v>
      </c>
      <c r="DO292" s="463">
        <f t="shared" si="1189"/>
        <v>9721</v>
      </c>
      <c r="DP292" s="463">
        <f t="shared" si="1189"/>
        <v>333862</v>
      </c>
      <c r="DQ292" s="463">
        <f t="shared" si="1224"/>
        <v>34</v>
      </c>
      <c r="DR292" s="463">
        <f t="shared" si="1225"/>
        <v>60</v>
      </c>
      <c r="DS292" s="463">
        <f t="shared" si="1190"/>
        <v>154</v>
      </c>
      <c r="DT292" s="463">
        <f t="shared" si="1190"/>
        <v>236280</v>
      </c>
      <c r="DU292" s="463">
        <f t="shared" si="1094"/>
        <v>1534</v>
      </c>
      <c r="DV292" s="463">
        <f t="shared" si="1095"/>
        <v>3407</v>
      </c>
      <c r="DW292" s="463">
        <f t="shared" si="1181"/>
        <v>137</v>
      </c>
      <c r="DX292" s="463"/>
      <c r="DY292" s="463"/>
      <c r="DZ292" s="463"/>
      <c r="EA292" s="463"/>
      <c r="EB292" s="463"/>
      <c r="EC292" s="463"/>
      <c r="ED292" s="463"/>
      <c r="EE292" s="463"/>
      <c r="EF292" s="463"/>
      <c r="EG292" s="463">
        <f t="shared" si="1199"/>
        <v>237</v>
      </c>
      <c r="EH292" s="463">
        <f t="shared" si="1199"/>
        <v>27</v>
      </c>
      <c r="EI292" s="463" t="s">
        <v>152</v>
      </c>
      <c r="EJ292" s="446"/>
      <c r="EK292" s="446"/>
      <c r="EL292" s="446"/>
      <c r="EM292" s="446"/>
      <c r="EN292" s="446"/>
      <c r="EO292" s="446"/>
      <c r="EP292" s="446"/>
      <c r="EQ292" s="446"/>
      <c r="ER292" s="446"/>
      <c r="ES292" s="446"/>
      <c r="ET292" s="446"/>
      <c r="EU292" s="446"/>
      <c r="EV292" s="446"/>
      <c r="EW292" s="446"/>
      <c r="EX292" s="446"/>
      <c r="EY292" s="446"/>
      <c r="EZ292" s="447"/>
      <c r="FA292" s="446">
        <f t="shared" si="1226"/>
        <v>4</v>
      </c>
      <c r="FB292" s="417">
        <f t="shared" si="1239"/>
        <v>2023</v>
      </c>
      <c r="FC292" s="448">
        <f t="shared" si="1240"/>
        <v>45017</v>
      </c>
      <c r="FD292" s="449">
        <f t="shared" si="1063"/>
        <v>30</v>
      </c>
      <c r="FE292" s="450"/>
      <c r="FF292" s="451">
        <f t="shared" si="1098"/>
        <v>0.61810898454886498</v>
      </c>
      <c r="FG292" s="450"/>
      <c r="FH292" s="452">
        <f t="shared" si="1227"/>
        <v>1.9044117647058822</v>
      </c>
      <c r="FI292" s="452">
        <f t="shared" si="1228"/>
        <v>1.3943466730954677</v>
      </c>
      <c r="FJ292" s="452">
        <f t="shared" si="1229"/>
        <v>1.9182605385859739</v>
      </c>
      <c r="FK292" s="452">
        <f t="shared" si="1230"/>
        <v>1.4166904557997906</v>
      </c>
      <c r="FL292" s="452">
        <f t="shared" si="1231"/>
        <v>1.3330412492479924</v>
      </c>
      <c r="FM292" s="452">
        <f t="shared" si="1232"/>
        <v>1.0575841594517539</v>
      </c>
      <c r="FN292" s="452">
        <f t="shared" si="1233"/>
        <v>1.763229963753524</v>
      </c>
      <c r="FO292" s="452">
        <f t="shared" si="1234"/>
        <v>1.0536447845348369</v>
      </c>
      <c r="FP292" s="452">
        <f t="shared" si="1235"/>
        <v>1.8043728423475258</v>
      </c>
      <c r="FQ292" s="452">
        <f t="shared" si="1236"/>
        <v>0.90563866513233604</v>
      </c>
      <c r="FR292" s="453"/>
      <c r="FS292" s="446">
        <f t="shared" si="1191"/>
        <v>310280</v>
      </c>
      <c r="FT292" s="446">
        <f t="shared" si="1191"/>
        <v>378449</v>
      </c>
      <c r="FU292" s="446">
        <f t="shared" si="1191"/>
        <v>446618</v>
      </c>
      <c r="FV292" s="446">
        <f t="shared" si="1191"/>
        <v>4400420</v>
      </c>
      <c r="FW292" s="446">
        <f t="shared" si="1191"/>
        <v>14679744</v>
      </c>
      <c r="FX292" s="446">
        <f t="shared" si="1191"/>
        <v>15014153</v>
      </c>
      <c r="FY292" s="446">
        <f t="shared" si="1191"/>
        <v>298861714</v>
      </c>
      <c r="FZ292" s="446">
        <f t="shared" si="1191"/>
        <v>456965106</v>
      </c>
      <c r="GA292" s="446">
        <f t="shared" si="1191"/>
        <v>16647433</v>
      </c>
      <c r="GB292" s="446">
        <f t="shared" si="1200"/>
        <v>156767274</v>
      </c>
      <c r="GC292" s="446">
        <f t="shared" si="1200"/>
        <v>13637970</v>
      </c>
      <c r="GD292" s="446">
        <f t="shared" si="1251"/>
        <v>51408</v>
      </c>
      <c r="GE292" s="446">
        <f t="shared" si="1251"/>
        <v>79902</v>
      </c>
      <c r="GF292" s="446">
        <f t="shared" si="1251"/>
        <v>14525592</v>
      </c>
      <c r="GG292" s="446">
        <f t="shared" si="1251"/>
        <v>19547931</v>
      </c>
      <c r="GH292" s="446">
        <f t="shared" si="1251"/>
        <v>7446293</v>
      </c>
      <c r="GI292" s="446">
        <f t="shared" si="1251"/>
        <v>271912937</v>
      </c>
      <c r="GJ292" s="446">
        <f t="shared" si="1251"/>
        <v>34941234</v>
      </c>
      <c r="GK292" s="446">
        <f t="shared" si="1251"/>
        <v>12418294</v>
      </c>
      <c r="GL292" s="446">
        <f t="shared" si="1251"/>
        <v>69003570</v>
      </c>
      <c r="GM292" s="446">
        <f t="shared" si="1251"/>
        <v>11400005</v>
      </c>
      <c r="GN292" s="446">
        <f t="shared" si="1182"/>
        <v>524702</v>
      </c>
      <c r="GO292" s="446">
        <f t="shared" si="1252"/>
        <v>376938</v>
      </c>
      <c r="GP292" s="446">
        <f t="shared" si="1252"/>
        <v>580568</v>
      </c>
      <c r="GQ292" s="446">
        <f t="shared" si="1252"/>
        <v>0</v>
      </c>
      <c r="GR292" s="446"/>
      <c r="GS292" s="446"/>
      <c r="GT292" s="446"/>
      <c r="GU292" s="446"/>
      <c r="GV292" s="416"/>
    </row>
    <row r="293" spans="1:204" s="428" customFormat="1" ht="9.75" customHeight="1" x14ac:dyDescent="0.2">
      <c r="A293" s="417" t="str">
        <f t="shared" si="1201"/>
        <v>2023-24MAYY60</v>
      </c>
      <c r="B293" s="458" t="str">
        <f t="shared" si="1237"/>
        <v>2023-24</v>
      </c>
      <c r="C293" s="402" t="s">
        <v>668</v>
      </c>
      <c r="D293" s="458" t="str">
        <f t="shared" si="1238"/>
        <v>Y60</v>
      </c>
      <c r="E293" s="458" t="str">
        <f t="shared" si="1238"/>
        <v>Midlands</v>
      </c>
      <c r="F293" s="458" t="str">
        <f t="shared" si="1202"/>
        <v>Y60</v>
      </c>
      <c r="G293" s="402"/>
      <c r="H293" s="463">
        <f t="shared" si="1185"/>
        <v>228933</v>
      </c>
      <c r="I293" s="463">
        <f t="shared" si="1185"/>
        <v>170207</v>
      </c>
      <c r="J293" s="463">
        <f t="shared" si="1185"/>
        <v>421608</v>
      </c>
      <c r="K293" s="463">
        <f t="shared" si="1203"/>
        <v>2</v>
      </c>
      <c r="L293" s="463">
        <f t="shared" si="1204"/>
        <v>2</v>
      </c>
      <c r="M293" s="463">
        <f t="shared" si="1205"/>
        <v>2</v>
      </c>
      <c r="N293" s="463">
        <f t="shared" si="1206"/>
        <v>2</v>
      </c>
      <c r="O293" s="463">
        <f t="shared" si="1207"/>
        <v>22</v>
      </c>
      <c r="P293" s="463">
        <f t="shared" si="1186"/>
        <v>890</v>
      </c>
      <c r="Q293" s="463">
        <f t="shared" si="1186"/>
        <v>1686</v>
      </c>
      <c r="R293" s="463">
        <f t="shared" si="1186"/>
        <v>1562</v>
      </c>
      <c r="S293" s="463">
        <f t="shared" si="1186"/>
        <v>148917</v>
      </c>
      <c r="T293" s="463">
        <f t="shared" si="1186"/>
        <v>17440</v>
      </c>
      <c r="U293" s="463">
        <f t="shared" si="1186"/>
        <v>11109</v>
      </c>
      <c r="V293" s="463">
        <f t="shared" si="1186"/>
        <v>78553</v>
      </c>
      <c r="W293" s="463">
        <f t="shared" si="1186"/>
        <v>24433</v>
      </c>
      <c r="X293" s="463">
        <f t="shared" si="1186"/>
        <v>679</v>
      </c>
      <c r="Y293" s="463">
        <f t="shared" si="1186"/>
        <v>8677539</v>
      </c>
      <c r="Z293" s="463">
        <f t="shared" si="1208"/>
        <v>498</v>
      </c>
      <c r="AA293" s="463">
        <f t="shared" si="1209"/>
        <v>889</v>
      </c>
      <c r="AB293" s="463">
        <f t="shared" si="1210"/>
        <v>7647698</v>
      </c>
      <c r="AC293" s="463">
        <f t="shared" si="1211"/>
        <v>688</v>
      </c>
      <c r="AD293" s="463">
        <f t="shared" si="1212"/>
        <v>1391</v>
      </c>
      <c r="AE293" s="463">
        <f t="shared" si="1213"/>
        <v>158593153</v>
      </c>
      <c r="AF293" s="463">
        <f t="shared" si="1214"/>
        <v>2019</v>
      </c>
      <c r="AG293" s="463">
        <f t="shared" si="1215"/>
        <v>4427</v>
      </c>
      <c r="AH293" s="463">
        <f t="shared" si="1216"/>
        <v>220194400</v>
      </c>
      <c r="AI293" s="463">
        <f t="shared" si="1217"/>
        <v>9012</v>
      </c>
      <c r="AJ293" s="463">
        <f t="shared" si="1218"/>
        <v>22323</v>
      </c>
      <c r="AK293" s="463">
        <f t="shared" si="1219"/>
        <v>6615159</v>
      </c>
      <c r="AL293" s="463">
        <f t="shared" si="1220"/>
        <v>9743</v>
      </c>
      <c r="AM293" s="463">
        <f t="shared" si="1221"/>
        <v>24478</v>
      </c>
      <c r="AN293" s="463">
        <f t="shared" si="1192"/>
        <v>278</v>
      </c>
      <c r="AO293" s="463">
        <f t="shared" si="1192"/>
        <v>7021</v>
      </c>
      <c r="AP293" s="463">
        <f t="shared" si="1192"/>
        <v>9196</v>
      </c>
      <c r="AQ293" s="463">
        <f t="shared" si="1192"/>
        <v>7306541</v>
      </c>
      <c r="AR293" s="463">
        <f t="shared" si="1193"/>
        <v>795</v>
      </c>
      <c r="AS293" s="463">
        <f t="shared" si="1194"/>
        <v>1710</v>
      </c>
      <c r="AT293" s="463">
        <f t="shared" si="1187"/>
        <v>22566</v>
      </c>
      <c r="AU293" s="463">
        <f t="shared" si="1187"/>
        <v>3555</v>
      </c>
      <c r="AV293" s="463">
        <f t="shared" si="1187"/>
        <v>9167</v>
      </c>
      <c r="AW293" s="463">
        <f t="shared" si="1187"/>
        <v>6394</v>
      </c>
      <c r="AX293" s="463">
        <f t="shared" si="1187"/>
        <v>2681</v>
      </c>
      <c r="AY293" s="463">
        <f t="shared" si="1187"/>
        <v>7163</v>
      </c>
      <c r="AZ293" s="463">
        <f t="shared" si="1187"/>
        <v>2866</v>
      </c>
      <c r="BA293" s="463">
        <f t="shared" si="1195"/>
        <v>20484</v>
      </c>
      <c r="BB293" s="463">
        <f t="shared" si="1195"/>
        <v>71121393</v>
      </c>
      <c r="BC293" s="463">
        <f t="shared" si="1196"/>
        <v>3472</v>
      </c>
      <c r="BD293" s="463">
        <f t="shared" si="1197"/>
        <v>7786</v>
      </c>
      <c r="BE293" s="463">
        <f t="shared" si="1198"/>
        <v>2442</v>
      </c>
      <c r="BF293" s="463">
        <f t="shared" si="1198"/>
        <v>7648</v>
      </c>
      <c r="BG293" s="463">
        <f t="shared" si="1198"/>
        <v>5643</v>
      </c>
      <c r="BH293" s="463">
        <f t="shared" si="1198"/>
        <v>4751</v>
      </c>
      <c r="BI293" s="463">
        <f t="shared" si="1188"/>
        <v>73893</v>
      </c>
      <c r="BJ293" s="463">
        <f t="shared" si="1188"/>
        <v>7226</v>
      </c>
      <c r="BK293" s="463">
        <f t="shared" si="1188"/>
        <v>45232</v>
      </c>
      <c r="BL293" s="463">
        <f t="shared" si="1188"/>
        <v>126351</v>
      </c>
      <c r="BM293" s="463">
        <f t="shared" si="1188"/>
        <v>33507</v>
      </c>
      <c r="BN293" s="463">
        <f t="shared" si="1188"/>
        <v>24477</v>
      </c>
      <c r="BO293" s="463">
        <f t="shared" si="1188"/>
        <v>21562</v>
      </c>
      <c r="BP293" s="463">
        <f t="shared" si="1188"/>
        <v>15858</v>
      </c>
      <c r="BQ293" s="463">
        <f t="shared" si="1188"/>
        <v>106446</v>
      </c>
      <c r="BR293" s="463">
        <f t="shared" si="1188"/>
        <v>83326</v>
      </c>
      <c r="BS293" s="463">
        <f t="shared" si="1188"/>
        <v>43660</v>
      </c>
      <c r="BT293" s="463">
        <f t="shared" si="1188"/>
        <v>25852</v>
      </c>
      <c r="BU293" s="463">
        <f t="shared" si="1188"/>
        <v>1270</v>
      </c>
      <c r="BV293" s="463">
        <f t="shared" si="1188"/>
        <v>600</v>
      </c>
      <c r="BW293" s="463">
        <f t="shared" si="1241"/>
        <v>85</v>
      </c>
      <c r="BX293" s="463">
        <f t="shared" si="1241"/>
        <v>44629</v>
      </c>
      <c r="BY293" s="463">
        <f t="shared" si="1103"/>
        <v>525</v>
      </c>
      <c r="BZ293" s="463">
        <f t="shared" si="1104"/>
        <v>892</v>
      </c>
      <c r="CA293" s="463">
        <f t="shared" si="1242"/>
        <v>101</v>
      </c>
      <c r="CB293" s="463">
        <f t="shared" si="1242"/>
        <v>50333</v>
      </c>
      <c r="CC293" s="463">
        <f t="shared" si="1106"/>
        <v>498</v>
      </c>
      <c r="CD293" s="463">
        <f t="shared" si="1107"/>
        <v>890</v>
      </c>
      <c r="CE293" s="463">
        <f t="shared" si="1243"/>
        <v>17254</v>
      </c>
      <c r="CF293" s="463">
        <f t="shared" si="1243"/>
        <v>8582577</v>
      </c>
      <c r="CG293" s="463">
        <f t="shared" si="1109"/>
        <v>497</v>
      </c>
      <c r="CH293" s="463">
        <f t="shared" si="1110"/>
        <v>890</v>
      </c>
      <c r="CI293" s="463">
        <f t="shared" si="1244"/>
        <v>5509</v>
      </c>
      <c r="CJ293" s="463">
        <f t="shared" si="1244"/>
        <v>11931594</v>
      </c>
      <c r="CK293" s="463">
        <f t="shared" si="1112"/>
        <v>2166</v>
      </c>
      <c r="CL293" s="463">
        <f t="shared" si="1113"/>
        <v>4691</v>
      </c>
      <c r="CM293" s="463">
        <f t="shared" si="1245"/>
        <v>2140</v>
      </c>
      <c r="CN293" s="463">
        <f t="shared" si="1245"/>
        <v>4355513</v>
      </c>
      <c r="CO293" s="463">
        <f t="shared" si="1115"/>
        <v>2035</v>
      </c>
      <c r="CP293" s="463">
        <f t="shared" si="1116"/>
        <v>4534</v>
      </c>
      <c r="CQ293" s="463">
        <f t="shared" si="1246"/>
        <v>70904</v>
      </c>
      <c r="CR293" s="463">
        <f t="shared" si="1246"/>
        <v>142306046</v>
      </c>
      <c r="CS293" s="463">
        <f t="shared" si="1118"/>
        <v>2007</v>
      </c>
      <c r="CT293" s="463">
        <f t="shared" si="1119"/>
        <v>4401</v>
      </c>
      <c r="CU293" s="463">
        <f t="shared" si="1247"/>
        <v>1129</v>
      </c>
      <c r="CV293" s="463">
        <f t="shared" si="1247"/>
        <v>20485228</v>
      </c>
      <c r="CW293" s="463">
        <f t="shared" si="1121"/>
        <v>18145</v>
      </c>
      <c r="CX293" s="463">
        <f t="shared" si="1122"/>
        <v>43729</v>
      </c>
      <c r="CY293" s="463">
        <f t="shared" si="1248"/>
        <v>535</v>
      </c>
      <c r="CZ293" s="463">
        <f t="shared" si="1248"/>
        <v>5716175</v>
      </c>
      <c r="DA293" s="463">
        <f t="shared" si="1124"/>
        <v>10684</v>
      </c>
      <c r="DB293" s="463">
        <f t="shared" si="1125"/>
        <v>28955</v>
      </c>
      <c r="DC293" s="463">
        <f t="shared" si="1249"/>
        <v>2755</v>
      </c>
      <c r="DD293" s="463">
        <f t="shared" si="1249"/>
        <v>41140265</v>
      </c>
      <c r="DE293" s="463">
        <f t="shared" si="1127"/>
        <v>14933</v>
      </c>
      <c r="DF293" s="463">
        <f t="shared" si="1128"/>
        <v>31375</v>
      </c>
      <c r="DG293" s="463">
        <f t="shared" si="1250"/>
        <v>234</v>
      </c>
      <c r="DH293" s="463">
        <f t="shared" si="1250"/>
        <v>4295748</v>
      </c>
      <c r="DI293" s="463">
        <f t="shared" si="1130"/>
        <v>18358</v>
      </c>
      <c r="DJ293" s="463">
        <f t="shared" si="1131"/>
        <v>43016</v>
      </c>
      <c r="DK293" s="463">
        <f t="shared" si="1184"/>
        <v>749</v>
      </c>
      <c r="DL293" s="463">
        <f t="shared" si="1180"/>
        <v>225338</v>
      </c>
      <c r="DM293" s="463">
        <f t="shared" si="1222"/>
        <v>301</v>
      </c>
      <c r="DN293" s="463">
        <f t="shared" si="1223"/>
        <v>517</v>
      </c>
      <c r="DO293" s="463">
        <f t="shared" si="1189"/>
        <v>10147</v>
      </c>
      <c r="DP293" s="463">
        <f t="shared" si="1189"/>
        <v>353078</v>
      </c>
      <c r="DQ293" s="463">
        <f t="shared" si="1224"/>
        <v>35</v>
      </c>
      <c r="DR293" s="463">
        <f t="shared" si="1225"/>
        <v>61</v>
      </c>
      <c r="DS293" s="463">
        <f t="shared" si="1190"/>
        <v>189</v>
      </c>
      <c r="DT293" s="463">
        <f t="shared" si="1190"/>
        <v>427284</v>
      </c>
      <c r="DU293" s="463">
        <f t="shared" si="1094"/>
        <v>2261</v>
      </c>
      <c r="DV293" s="463">
        <f t="shared" si="1095"/>
        <v>4736</v>
      </c>
      <c r="DW293" s="463">
        <f t="shared" si="1181"/>
        <v>161</v>
      </c>
      <c r="DX293" s="463"/>
      <c r="DY293" s="463"/>
      <c r="DZ293" s="463"/>
      <c r="EA293" s="463"/>
      <c r="EB293" s="463"/>
      <c r="EC293" s="463"/>
      <c r="ED293" s="463"/>
      <c r="EE293" s="463"/>
      <c r="EF293" s="463"/>
      <c r="EG293" s="463">
        <f t="shared" si="1199"/>
        <v>276</v>
      </c>
      <c r="EH293" s="463">
        <f t="shared" si="1199"/>
        <v>41</v>
      </c>
      <c r="EI293" s="463" t="s">
        <v>152</v>
      </c>
      <c r="EJ293" s="446"/>
      <c r="EK293" s="446"/>
      <c r="EL293" s="446"/>
      <c r="EM293" s="446"/>
      <c r="EN293" s="446"/>
      <c r="EO293" s="446"/>
      <c r="EP293" s="446"/>
      <c r="EQ293" s="446"/>
      <c r="ER293" s="446"/>
      <c r="ES293" s="446"/>
      <c r="ET293" s="446"/>
      <c r="EU293" s="446"/>
      <c r="EV293" s="446"/>
      <c r="EW293" s="446"/>
      <c r="EX293" s="446"/>
      <c r="EY293" s="446"/>
      <c r="EZ293" s="447"/>
      <c r="FA293" s="446">
        <f t="shared" si="1226"/>
        <v>5</v>
      </c>
      <c r="FB293" s="417">
        <f t="shared" si="1239"/>
        <v>2023</v>
      </c>
      <c r="FC293" s="448">
        <f t="shared" si="1240"/>
        <v>45047</v>
      </c>
      <c r="FD293" s="449">
        <f t="shared" si="1063"/>
        <v>31</v>
      </c>
      <c r="FE293" s="450"/>
      <c r="FF293" s="451">
        <f t="shared" si="1098"/>
        <v>0.61311178247734144</v>
      </c>
      <c r="FG293" s="450"/>
      <c r="FH293" s="452">
        <f t="shared" si="1227"/>
        <v>1.9212729357798166</v>
      </c>
      <c r="FI293" s="452">
        <f t="shared" si="1228"/>
        <v>1.4034977064220184</v>
      </c>
      <c r="FJ293" s="452">
        <f t="shared" si="1229"/>
        <v>1.940948780268251</v>
      </c>
      <c r="FK293" s="452">
        <f t="shared" si="1230"/>
        <v>1.4274912233324331</v>
      </c>
      <c r="FL293" s="452">
        <f t="shared" si="1231"/>
        <v>1.3550851017784171</v>
      </c>
      <c r="FM293" s="452">
        <f t="shared" si="1232"/>
        <v>1.0607615240665538</v>
      </c>
      <c r="FN293" s="452">
        <f t="shared" si="1233"/>
        <v>1.7869275160643392</v>
      </c>
      <c r="FO293" s="452">
        <f t="shared" si="1234"/>
        <v>1.0580771906847297</v>
      </c>
      <c r="FP293" s="452">
        <f t="shared" si="1235"/>
        <v>1.8703976435935199</v>
      </c>
      <c r="FQ293" s="452">
        <f t="shared" si="1236"/>
        <v>0.88365243004418259</v>
      </c>
      <c r="FR293" s="453"/>
      <c r="FS293" s="446">
        <f t="shared" si="1191"/>
        <v>340414</v>
      </c>
      <c r="FT293" s="446">
        <f t="shared" si="1191"/>
        <v>415438</v>
      </c>
      <c r="FU293" s="446">
        <f t="shared" si="1191"/>
        <v>415438</v>
      </c>
      <c r="FV293" s="446">
        <f t="shared" si="1191"/>
        <v>3716494</v>
      </c>
      <c r="FW293" s="446">
        <f t="shared" si="1191"/>
        <v>15511568</v>
      </c>
      <c r="FX293" s="446">
        <f t="shared" si="1191"/>
        <v>15455055</v>
      </c>
      <c r="FY293" s="446">
        <f t="shared" si="1191"/>
        <v>347721491</v>
      </c>
      <c r="FZ293" s="446">
        <f t="shared" si="1191"/>
        <v>545421834</v>
      </c>
      <c r="GA293" s="446">
        <f t="shared" si="1191"/>
        <v>16620712</v>
      </c>
      <c r="GB293" s="446">
        <f t="shared" si="1200"/>
        <v>159491888</v>
      </c>
      <c r="GC293" s="446">
        <f t="shared" si="1200"/>
        <v>15727524</v>
      </c>
      <c r="GD293" s="446">
        <f t="shared" si="1251"/>
        <v>75820</v>
      </c>
      <c r="GE293" s="446">
        <f t="shared" si="1251"/>
        <v>89906</v>
      </c>
      <c r="GF293" s="446">
        <f t="shared" si="1251"/>
        <v>15348167</v>
      </c>
      <c r="GG293" s="446">
        <f t="shared" si="1251"/>
        <v>25841200</v>
      </c>
      <c r="GH293" s="446">
        <f t="shared" si="1251"/>
        <v>9703098</v>
      </c>
      <c r="GI293" s="446">
        <f t="shared" si="1251"/>
        <v>312047588</v>
      </c>
      <c r="GJ293" s="446">
        <f t="shared" si="1251"/>
        <v>49369723</v>
      </c>
      <c r="GK293" s="446">
        <f t="shared" si="1251"/>
        <v>15490773</v>
      </c>
      <c r="GL293" s="446">
        <f t="shared" si="1251"/>
        <v>86437435</v>
      </c>
      <c r="GM293" s="446">
        <f t="shared" si="1251"/>
        <v>10065792</v>
      </c>
      <c r="GN293" s="446">
        <f t="shared" si="1182"/>
        <v>895154</v>
      </c>
      <c r="GO293" s="446">
        <f t="shared" si="1252"/>
        <v>387583</v>
      </c>
      <c r="GP293" s="446">
        <f t="shared" si="1252"/>
        <v>620979</v>
      </c>
      <c r="GQ293" s="446">
        <f t="shared" si="1252"/>
        <v>0</v>
      </c>
      <c r="GR293" s="446"/>
      <c r="GS293" s="446"/>
      <c r="GT293" s="446"/>
      <c r="GU293" s="446"/>
      <c r="GV293" s="416"/>
    </row>
    <row r="294" spans="1:204" s="428" customFormat="1" ht="9.75" customHeight="1" x14ac:dyDescent="0.2">
      <c r="A294" s="417" t="str">
        <f t="shared" si="1201"/>
        <v>2023-24JUNEY60</v>
      </c>
      <c r="B294" s="458" t="str">
        <f t="shared" si="1237"/>
        <v>2023-24</v>
      </c>
      <c r="C294" s="402" t="s">
        <v>671</v>
      </c>
      <c r="D294" s="458" t="str">
        <f t="shared" si="1238"/>
        <v>Y60</v>
      </c>
      <c r="E294" s="458" t="str">
        <f t="shared" si="1238"/>
        <v>Midlands</v>
      </c>
      <c r="F294" s="458" t="str">
        <f t="shared" si="1202"/>
        <v>Y60</v>
      </c>
      <c r="G294" s="402"/>
      <c r="H294" s="463">
        <f t="shared" si="1185"/>
        <v>234544</v>
      </c>
      <c r="I294" s="463">
        <f t="shared" si="1185"/>
        <v>176516</v>
      </c>
      <c r="J294" s="463">
        <f t="shared" si="1185"/>
        <v>703138</v>
      </c>
      <c r="K294" s="463">
        <f t="shared" si="1203"/>
        <v>4</v>
      </c>
      <c r="L294" s="463">
        <f t="shared" si="1204"/>
        <v>1</v>
      </c>
      <c r="M294" s="463">
        <f t="shared" si="1205"/>
        <v>7</v>
      </c>
      <c r="N294" s="463">
        <f t="shared" si="1206"/>
        <v>23</v>
      </c>
      <c r="O294" s="463">
        <f t="shared" si="1207"/>
        <v>61</v>
      </c>
      <c r="P294" s="463">
        <f t="shared" ref="P294:Y303" si="1253">SUMIFS(P$443:P$10112,$B$443:$B$10112,$B294,$C$443:$C$10112,$C294,$D$443:$D$10112,$D294)</f>
        <v>887</v>
      </c>
      <c r="Q294" s="463">
        <f t="shared" si="1253"/>
        <v>1763</v>
      </c>
      <c r="R294" s="463">
        <f t="shared" si="1253"/>
        <v>1396</v>
      </c>
      <c r="S294" s="463">
        <f t="shared" si="1253"/>
        <v>146815</v>
      </c>
      <c r="T294" s="463">
        <f t="shared" si="1253"/>
        <v>17861</v>
      </c>
      <c r="U294" s="463">
        <f t="shared" si="1253"/>
        <v>11376</v>
      </c>
      <c r="V294" s="463">
        <f t="shared" si="1253"/>
        <v>75849</v>
      </c>
      <c r="W294" s="463">
        <f t="shared" si="1253"/>
        <v>22959</v>
      </c>
      <c r="X294" s="463">
        <f t="shared" si="1253"/>
        <v>619</v>
      </c>
      <c r="Y294" s="463">
        <f t="shared" si="1253"/>
        <v>9150147</v>
      </c>
      <c r="Z294" s="463">
        <f t="shared" si="1208"/>
        <v>512</v>
      </c>
      <c r="AA294" s="463">
        <f t="shared" si="1209"/>
        <v>907</v>
      </c>
      <c r="AB294" s="463">
        <f t="shared" si="1210"/>
        <v>7874332</v>
      </c>
      <c r="AC294" s="463">
        <f t="shared" si="1211"/>
        <v>692</v>
      </c>
      <c r="AD294" s="463">
        <f t="shared" si="1212"/>
        <v>1413</v>
      </c>
      <c r="AE294" s="463">
        <f t="shared" si="1213"/>
        <v>173459443</v>
      </c>
      <c r="AF294" s="463">
        <f t="shared" si="1214"/>
        <v>2287</v>
      </c>
      <c r="AG294" s="463">
        <f t="shared" si="1215"/>
        <v>5022</v>
      </c>
      <c r="AH294" s="463">
        <f t="shared" si="1216"/>
        <v>220746165</v>
      </c>
      <c r="AI294" s="463">
        <f t="shared" si="1217"/>
        <v>9615</v>
      </c>
      <c r="AJ294" s="463">
        <f t="shared" si="1218"/>
        <v>24261</v>
      </c>
      <c r="AK294" s="463">
        <f t="shared" si="1219"/>
        <v>6470155</v>
      </c>
      <c r="AL294" s="463">
        <f t="shared" si="1220"/>
        <v>10453</v>
      </c>
      <c r="AM294" s="463">
        <f t="shared" si="1221"/>
        <v>29327</v>
      </c>
      <c r="AN294" s="463">
        <f t="shared" si="1192"/>
        <v>269</v>
      </c>
      <c r="AO294" s="463">
        <f t="shared" si="1192"/>
        <v>7962</v>
      </c>
      <c r="AP294" s="463">
        <f t="shared" si="1192"/>
        <v>9917</v>
      </c>
      <c r="AQ294" s="463">
        <f t="shared" si="1192"/>
        <v>7079795</v>
      </c>
      <c r="AR294" s="463">
        <f t="shared" si="1193"/>
        <v>714</v>
      </c>
      <c r="AS294" s="463">
        <f t="shared" si="1194"/>
        <v>1460</v>
      </c>
      <c r="AT294" s="463">
        <f t="shared" ref="AT294:AZ303" si="1254">SUMIFS(AT$443:AT$10112,$B$443:$B$10112,$B294,$C$443:$C$10112,$C294,$D$443:$D$10112,$D294)</f>
        <v>24226</v>
      </c>
      <c r="AU294" s="463">
        <f t="shared" si="1254"/>
        <v>4003</v>
      </c>
      <c r="AV294" s="463">
        <f t="shared" si="1254"/>
        <v>9690</v>
      </c>
      <c r="AW294" s="463">
        <f t="shared" si="1254"/>
        <v>6441</v>
      </c>
      <c r="AX294" s="463">
        <f t="shared" si="1254"/>
        <v>2628</v>
      </c>
      <c r="AY294" s="463">
        <f t="shared" si="1254"/>
        <v>7905</v>
      </c>
      <c r="AZ294" s="463">
        <f t="shared" si="1254"/>
        <v>2780</v>
      </c>
      <c r="BA294" s="463">
        <f t="shared" si="1195"/>
        <v>21338</v>
      </c>
      <c r="BB294" s="463">
        <f t="shared" si="1195"/>
        <v>79678819</v>
      </c>
      <c r="BC294" s="463">
        <f t="shared" si="1196"/>
        <v>3734</v>
      </c>
      <c r="BD294" s="463">
        <f t="shared" si="1197"/>
        <v>8241</v>
      </c>
      <c r="BE294" s="463">
        <f t="shared" si="1198"/>
        <v>2822</v>
      </c>
      <c r="BF294" s="463">
        <f t="shared" si="1198"/>
        <v>7864</v>
      </c>
      <c r="BG294" s="463">
        <f t="shared" si="1198"/>
        <v>5783</v>
      </c>
      <c r="BH294" s="463">
        <f t="shared" si="1198"/>
        <v>4869</v>
      </c>
      <c r="BI294" s="463">
        <f t="shared" ref="BI294:BV303" si="1255">SUMIFS(BI$443:BI$10112,$B$443:$B$10112,$B294,$C$443:$C$10112,$C294,$D$443:$D$10112,$D294)</f>
        <v>71701</v>
      </c>
      <c r="BJ294" s="463">
        <f t="shared" si="1255"/>
        <v>7032</v>
      </c>
      <c r="BK294" s="463">
        <f t="shared" si="1255"/>
        <v>43856</v>
      </c>
      <c r="BL294" s="463">
        <f t="shared" si="1255"/>
        <v>122589</v>
      </c>
      <c r="BM294" s="463">
        <f t="shared" si="1255"/>
        <v>34023</v>
      </c>
      <c r="BN294" s="463">
        <f t="shared" si="1255"/>
        <v>24660</v>
      </c>
      <c r="BO294" s="463">
        <f t="shared" si="1255"/>
        <v>21882</v>
      </c>
      <c r="BP294" s="463">
        <f t="shared" si="1255"/>
        <v>15914</v>
      </c>
      <c r="BQ294" s="463">
        <f t="shared" si="1255"/>
        <v>104023</v>
      </c>
      <c r="BR294" s="463">
        <f t="shared" si="1255"/>
        <v>80493</v>
      </c>
      <c r="BS294" s="463">
        <f t="shared" si="1255"/>
        <v>40453</v>
      </c>
      <c r="BT294" s="463">
        <f t="shared" si="1255"/>
        <v>24232</v>
      </c>
      <c r="BU294" s="463">
        <f t="shared" si="1255"/>
        <v>1083</v>
      </c>
      <c r="BV294" s="463">
        <f t="shared" si="1255"/>
        <v>527</v>
      </c>
      <c r="BW294" s="463">
        <f t="shared" si="1241"/>
        <v>100</v>
      </c>
      <c r="BX294" s="463">
        <f t="shared" si="1241"/>
        <v>60491</v>
      </c>
      <c r="BY294" s="463">
        <f t="shared" si="1103"/>
        <v>605</v>
      </c>
      <c r="BZ294" s="463">
        <f t="shared" si="1104"/>
        <v>1240</v>
      </c>
      <c r="CA294" s="463">
        <f t="shared" si="1242"/>
        <v>90</v>
      </c>
      <c r="CB294" s="463">
        <f t="shared" si="1242"/>
        <v>48578</v>
      </c>
      <c r="CC294" s="463">
        <f t="shared" si="1106"/>
        <v>540</v>
      </c>
      <c r="CD294" s="463">
        <f t="shared" si="1107"/>
        <v>1086</v>
      </c>
      <c r="CE294" s="463">
        <f t="shared" si="1243"/>
        <v>17671</v>
      </c>
      <c r="CF294" s="463">
        <f t="shared" si="1243"/>
        <v>9041078</v>
      </c>
      <c r="CG294" s="463">
        <f t="shared" si="1109"/>
        <v>512</v>
      </c>
      <c r="CH294" s="463">
        <f t="shared" si="1110"/>
        <v>906</v>
      </c>
      <c r="CI294" s="463">
        <f t="shared" si="1244"/>
        <v>5449</v>
      </c>
      <c r="CJ294" s="463">
        <f t="shared" si="1244"/>
        <v>12708559</v>
      </c>
      <c r="CK294" s="463">
        <f t="shared" si="1112"/>
        <v>2332</v>
      </c>
      <c r="CL294" s="463">
        <f t="shared" si="1113"/>
        <v>5226</v>
      </c>
      <c r="CM294" s="463">
        <f t="shared" si="1245"/>
        <v>2090</v>
      </c>
      <c r="CN294" s="463">
        <f t="shared" si="1245"/>
        <v>5080243</v>
      </c>
      <c r="CO294" s="463">
        <f t="shared" si="1115"/>
        <v>2431</v>
      </c>
      <c r="CP294" s="463">
        <f t="shared" si="1116"/>
        <v>5563</v>
      </c>
      <c r="CQ294" s="463">
        <f t="shared" si="1246"/>
        <v>68310</v>
      </c>
      <c r="CR294" s="463">
        <f t="shared" si="1246"/>
        <v>155670641</v>
      </c>
      <c r="CS294" s="463">
        <f t="shared" si="1118"/>
        <v>2279</v>
      </c>
      <c r="CT294" s="463">
        <f t="shared" si="1119"/>
        <v>4985</v>
      </c>
      <c r="CU294" s="463">
        <f t="shared" si="1247"/>
        <v>1043</v>
      </c>
      <c r="CV294" s="463">
        <f t="shared" si="1247"/>
        <v>18843614</v>
      </c>
      <c r="CW294" s="463">
        <f t="shared" si="1121"/>
        <v>18067</v>
      </c>
      <c r="CX294" s="463">
        <f t="shared" si="1122"/>
        <v>45875</v>
      </c>
      <c r="CY294" s="463">
        <f t="shared" si="1248"/>
        <v>525</v>
      </c>
      <c r="CZ294" s="463">
        <f t="shared" si="1248"/>
        <v>5762845</v>
      </c>
      <c r="DA294" s="463">
        <f t="shared" si="1124"/>
        <v>10977</v>
      </c>
      <c r="DB294" s="463">
        <f t="shared" si="1125"/>
        <v>27564</v>
      </c>
      <c r="DC294" s="463">
        <f t="shared" si="1249"/>
        <v>2847</v>
      </c>
      <c r="DD294" s="463">
        <f t="shared" si="1249"/>
        <v>45103374</v>
      </c>
      <c r="DE294" s="463">
        <f t="shared" si="1127"/>
        <v>15842</v>
      </c>
      <c r="DF294" s="463">
        <f t="shared" si="1128"/>
        <v>31888</v>
      </c>
      <c r="DG294" s="463">
        <f t="shared" si="1250"/>
        <v>245</v>
      </c>
      <c r="DH294" s="463">
        <f t="shared" si="1250"/>
        <v>5902270</v>
      </c>
      <c r="DI294" s="463">
        <f t="shared" si="1130"/>
        <v>24091</v>
      </c>
      <c r="DJ294" s="463">
        <f t="shared" si="1131"/>
        <v>55936</v>
      </c>
      <c r="DK294" s="463">
        <f t="shared" si="1184"/>
        <v>816</v>
      </c>
      <c r="DL294" s="463">
        <f t="shared" si="1180"/>
        <v>241072</v>
      </c>
      <c r="DM294" s="463">
        <f t="shared" si="1222"/>
        <v>295</v>
      </c>
      <c r="DN294" s="463">
        <f t="shared" si="1223"/>
        <v>505</v>
      </c>
      <c r="DO294" s="463">
        <f t="shared" si="1189"/>
        <v>10268</v>
      </c>
      <c r="DP294" s="463">
        <f t="shared" si="1189"/>
        <v>366298</v>
      </c>
      <c r="DQ294" s="463">
        <f t="shared" si="1224"/>
        <v>36</v>
      </c>
      <c r="DR294" s="463">
        <f t="shared" si="1225"/>
        <v>64</v>
      </c>
      <c r="DS294" s="463">
        <f t="shared" si="1190"/>
        <v>216</v>
      </c>
      <c r="DT294" s="463">
        <f t="shared" si="1190"/>
        <v>562314</v>
      </c>
      <c r="DU294" s="463">
        <f t="shared" si="1094"/>
        <v>2603</v>
      </c>
      <c r="DV294" s="463">
        <f t="shared" si="1095"/>
        <v>6764</v>
      </c>
      <c r="DW294" s="463">
        <f t="shared" si="1181"/>
        <v>190</v>
      </c>
      <c r="DX294" s="463"/>
      <c r="DY294" s="463"/>
      <c r="DZ294" s="463"/>
      <c r="EA294" s="463"/>
      <c r="EB294" s="463"/>
      <c r="EC294" s="463"/>
      <c r="ED294" s="463"/>
      <c r="EE294" s="463"/>
      <c r="EF294" s="463"/>
      <c r="EG294" s="463">
        <f t="shared" si="1199"/>
        <v>882</v>
      </c>
      <c r="EH294" s="463">
        <f t="shared" si="1199"/>
        <v>71</v>
      </c>
      <c r="EI294" s="463" t="s">
        <v>152</v>
      </c>
      <c r="EJ294" s="446"/>
      <c r="EK294" s="446"/>
      <c r="EL294" s="446"/>
      <c r="EM294" s="446"/>
      <c r="EN294" s="446"/>
      <c r="EO294" s="446"/>
      <c r="EP294" s="446"/>
      <c r="EQ294" s="446"/>
      <c r="ER294" s="446"/>
      <c r="ES294" s="446"/>
      <c r="ET294" s="446"/>
      <c r="EU294" s="446"/>
      <c r="EV294" s="446"/>
      <c r="EW294" s="446"/>
      <c r="EX294" s="446"/>
      <c r="EY294" s="446"/>
      <c r="EZ294" s="447"/>
      <c r="FA294" s="446">
        <f t="shared" si="1226"/>
        <v>6</v>
      </c>
      <c r="FB294" s="417">
        <f t="shared" si="1239"/>
        <v>2023</v>
      </c>
      <c r="FC294" s="448">
        <f t="shared" si="1240"/>
        <v>45078</v>
      </c>
      <c r="FD294" s="449">
        <f t="shared" si="1063"/>
        <v>30</v>
      </c>
      <c r="FE294" s="450"/>
      <c r="FF294" s="451">
        <f t="shared" si="1098"/>
        <v>0.60492517968657944</v>
      </c>
      <c r="FG294" s="450"/>
      <c r="FH294" s="452">
        <f t="shared" si="1227"/>
        <v>1.9048765466659201</v>
      </c>
      <c r="FI294" s="452">
        <f t="shared" si="1228"/>
        <v>1.3806617770561558</v>
      </c>
      <c r="FJ294" s="452">
        <f t="shared" si="1229"/>
        <v>1.9235232067510548</v>
      </c>
      <c r="FK294" s="452">
        <f t="shared" si="1230"/>
        <v>1.3989099859353025</v>
      </c>
      <c r="FL294" s="452">
        <f t="shared" si="1231"/>
        <v>1.3714485359068675</v>
      </c>
      <c r="FM294" s="452">
        <f t="shared" si="1232"/>
        <v>1.0612269113633668</v>
      </c>
      <c r="FN294" s="452">
        <f t="shared" si="1233"/>
        <v>1.7619669846247659</v>
      </c>
      <c r="FO294" s="452">
        <f t="shared" si="1234"/>
        <v>1.0554466657955486</v>
      </c>
      <c r="FP294" s="452">
        <f t="shared" si="1235"/>
        <v>1.7495961227786754</v>
      </c>
      <c r="FQ294" s="452">
        <f t="shared" si="1236"/>
        <v>0.85137318255250405</v>
      </c>
      <c r="FR294" s="453"/>
      <c r="FS294" s="446">
        <f t="shared" ref="FS294:GA303" si="1256">SUMIFS(FS$443:FS$10112,$B$443:$B$10112,$B294,$C$443:$C$10112,$C294,$D$443:$D$10112,$D294)</f>
        <v>154302</v>
      </c>
      <c r="FT294" s="446">
        <f t="shared" si="1256"/>
        <v>1234416</v>
      </c>
      <c r="FU294" s="446">
        <f t="shared" si="1256"/>
        <v>4089003</v>
      </c>
      <c r="FV294" s="446">
        <f t="shared" si="1256"/>
        <v>10759104</v>
      </c>
      <c r="FW294" s="446">
        <f t="shared" si="1256"/>
        <v>16208214</v>
      </c>
      <c r="FX294" s="446">
        <f t="shared" si="1256"/>
        <v>16078667</v>
      </c>
      <c r="FY294" s="446">
        <f t="shared" si="1256"/>
        <v>380942104</v>
      </c>
      <c r="FZ294" s="446">
        <f t="shared" si="1256"/>
        <v>556998333</v>
      </c>
      <c r="GA294" s="446">
        <f t="shared" si="1256"/>
        <v>18153425</v>
      </c>
      <c r="GB294" s="446">
        <f t="shared" si="1200"/>
        <v>175856842</v>
      </c>
      <c r="GC294" s="446">
        <f t="shared" si="1200"/>
        <v>14475812</v>
      </c>
      <c r="GD294" s="446">
        <f t="shared" si="1251"/>
        <v>124000</v>
      </c>
      <c r="GE294" s="446">
        <f t="shared" si="1251"/>
        <v>97760</v>
      </c>
      <c r="GF294" s="446">
        <f t="shared" si="1251"/>
        <v>16003337</v>
      </c>
      <c r="GG294" s="446">
        <f t="shared" si="1251"/>
        <v>28475337</v>
      </c>
      <c r="GH294" s="446">
        <f t="shared" si="1251"/>
        <v>11626566</v>
      </c>
      <c r="GI294" s="446">
        <f t="shared" si="1251"/>
        <v>340524345</v>
      </c>
      <c r="GJ294" s="446">
        <f t="shared" si="1251"/>
        <v>47847443</v>
      </c>
      <c r="GK294" s="446">
        <f t="shared" si="1251"/>
        <v>14471100</v>
      </c>
      <c r="GL294" s="446">
        <f t="shared" si="1251"/>
        <v>90786444</v>
      </c>
      <c r="GM294" s="446">
        <f t="shared" si="1251"/>
        <v>13704385</v>
      </c>
      <c r="GN294" s="446">
        <f t="shared" si="1182"/>
        <v>1461000</v>
      </c>
      <c r="GO294" s="446">
        <f t="shared" si="1252"/>
        <v>412156</v>
      </c>
      <c r="GP294" s="446">
        <f t="shared" si="1252"/>
        <v>661732</v>
      </c>
      <c r="GQ294" s="446">
        <f t="shared" si="1252"/>
        <v>0</v>
      </c>
      <c r="GR294" s="446"/>
      <c r="GS294" s="446"/>
      <c r="GT294" s="446"/>
      <c r="GU294" s="446"/>
      <c r="GV294" s="416"/>
    </row>
    <row r="295" spans="1:204" s="428" customFormat="1" ht="9.75" customHeight="1" x14ac:dyDescent="0.2">
      <c r="A295" s="417" t="str">
        <f t="shared" si="1201"/>
        <v>2023-24JULYY60</v>
      </c>
      <c r="B295" s="458" t="str">
        <f t="shared" si="1237"/>
        <v>2023-24</v>
      </c>
      <c r="C295" s="402" t="s">
        <v>673</v>
      </c>
      <c r="D295" s="458" t="str">
        <f t="shared" si="1238"/>
        <v>Y60</v>
      </c>
      <c r="E295" s="458" t="str">
        <f t="shared" si="1238"/>
        <v>Midlands</v>
      </c>
      <c r="F295" s="458" t="str">
        <f t="shared" si="1202"/>
        <v>Y60</v>
      </c>
      <c r="G295" s="402"/>
      <c r="H295" s="463">
        <f t="shared" si="1185"/>
        <v>233904</v>
      </c>
      <c r="I295" s="463">
        <f t="shared" si="1185"/>
        <v>177034</v>
      </c>
      <c r="J295" s="463">
        <f t="shared" si="1185"/>
        <v>313215</v>
      </c>
      <c r="K295" s="463">
        <f t="shared" si="1203"/>
        <v>2</v>
      </c>
      <c r="L295" s="463">
        <f t="shared" si="1204"/>
        <v>1</v>
      </c>
      <c r="M295" s="463">
        <f t="shared" si="1205"/>
        <v>1</v>
      </c>
      <c r="N295" s="463">
        <f t="shared" si="1206"/>
        <v>2</v>
      </c>
      <c r="O295" s="463">
        <f t="shared" si="1207"/>
        <v>26</v>
      </c>
      <c r="P295" s="463">
        <f t="shared" si="1253"/>
        <v>863</v>
      </c>
      <c r="Q295" s="463">
        <f t="shared" si="1253"/>
        <v>1758</v>
      </c>
      <c r="R295" s="463">
        <f t="shared" si="1253"/>
        <v>1372</v>
      </c>
      <c r="S295" s="463">
        <f t="shared" si="1253"/>
        <v>151903</v>
      </c>
      <c r="T295" s="463">
        <f t="shared" si="1253"/>
        <v>17111</v>
      </c>
      <c r="U295" s="463">
        <f t="shared" si="1253"/>
        <v>11036</v>
      </c>
      <c r="V295" s="463">
        <f t="shared" si="1253"/>
        <v>80548</v>
      </c>
      <c r="W295" s="463">
        <f t="shared" si="1253"/>
        <v>25397</v>
      </c>
      <c r="X295" s="463">
        <f t="shared" si="1253"/>
        <v>685</v>
      </c>
      <c r="Y295" s="463">
        <f t="shared" si="1253"/>
        <v>8537159</v>
      </c>
      <c r="Z295" s="463">
        <f t="shared" si="1208"/>
        <v>499</v>
      </c>
      <c r="AA295" s="463">
        <f t="shared" si="1209"/>
        <v>897</v>
      </c>
      <c r="AB295" s="463">
        <f t="shared" si="1210"/>
        <v>7399079</v>
      </c>
      <c r="AC295" s="463">
        <f t="shared" si="1211"/>
        <v>670</v>
      </c>
      <c r="AD295" s="463">
        <f t="shared" si="1212"/>
        <v>1351</v>
      </c>
      <c r="AE295" s="463">
        <f t="shared" si="1213"/>
        <v>155590594</v>
      </c>
      <c r="AF295" s="463">
        <f t="shared" si="1214"/>
        <v>1932</v>
      </c>
      <c r="AG295" s="463">
        <f t="shared" si="1215"/>
        <v>4207</v>
      </c>
      <c r="AH295" s="463">
        <f t="shared" si="1216"/>
        <v>203759073</v>
      </c>
      <c r="AI295" s="463">
        <f t="shared" si="1217"/>
        <v>8023</v>
      </c>
      <c r="AJ295" s="463">
        <f t="shared" si="1218"/>
        <v>19859</v>
      </c>
      <c r="AK295" s="463">
        <f t="shared" si="1219"/>
        <v>5770374</v>
      </c>
      <c r="AL295" s="463">
        <f t="shared" si="1220"/>
        <v>8424</v>
      </c>
      <c r="AM295" s="463">
        <f t="shared" si="1221"/>
        <v>21523</v>
      </c>
      <c r="AN295" s="463">
        <f t="shared" si="1192"/>
        <v>310</v>
      </c>
      <c r="AO295" s="463">
        <f t="shared" si="1192"/>
        <v>7740</v>
      </c>
      <c r="AP295" s="463">
        <f t="shared" si="1192"/>
        <v>9819</v>
      </c>
      <c r="AQ295" s="463">
        <f t="shared" si="1192"/>
        <v>7537197</v>
      </c>
      <c r="AR295" s="463">
        <f t="shared" si="1193"/>
        <v>768</v>
      </c>
      <c r="AS295" s="463">
        <f t="shared" si="1194"/>
        <v>1532</v>
      </c>
      <c r="AT295" s="463">
        <f t="shared" si="1254"/>
        <v>22720</v>
      </c>
      <c r="AU295" s="463">
        <f t="shared" si="1254"/>
        <v>3710</v>
      </c>
      <c r="AV295" s="463">
        <f t="shared" si="1254"/>
        <v>8775</v>
      </c>
      <c r="AW295" s="463">
        <f t="shared" si="1254"/>
        <v>7439</v>
      </c>
      <c r="AX295" s="463">
        <f t="shared" si="1254"/>
        <v>2467</v>
      </c>
      <c r="AY295" s="463">
        <f t="shared" si="1254"/>
        <v>7768</v>
      </c>
      <c r="AZ295" s="463">
        <f t="shared" si="1254"/>
        <v>2805</v>
      </c>
      <c r="BA295" s="463">
        <f t="shared" si="1195"/>
        <v>21844</v>
      </c>
      <c r="BB295" s="463">
        <f t="shared" si="1195"/>
        <v>69237211</v>
      </c>
      <c r="BC295" s="463">
        <f t="shared" si="1196"/>
        <v>3170</v>
      </c>
      <c r="BD295" s="463">
        <f t="shared" si="1197"/>
        <v>7191</v>
      </c>
      <c r="BE295" s="463">
        <f t="shared" si="1198"/>
        <v>2441</v>
      </c>
      <c r="BF295" s="463">
        <f t="shared" si="1198"/>
        <v>7331</v>
      </c>
      <c r="BG295" s="463">
        <f t="shared" si="1198"/>
        <v>6532</v>
      </c>
      <c r="BH295" s="463">
        <f t="shared" si="1198"/>
        <v>5540</v>
      </c>
      <c r="BI295" s="463">
        <f t="shared" si="1255"/>
        <v>75868</v>
      </c>
      <c r="BJ295" s="463">
        <f t="shared" si="1255"/>
        <v>7365</v>
      </c>
      <c r="BK295" s="463">
        <f t="shared" si="1255"/>
        <v>45950</v>
      </c>
      <c r="BL295" s="463">
        <f t="shared" si="1255"/>
        <v>129183</v>
      </c>
      <c r="BM295" s="463">
        <f t="shared" si="1255"/>
        <v>32891</v>
      </c>
      <c r="BN295" s="463">
        <f t="shared" si="1255"/>
        <v>23843</v>
      </c>
      <c r="BO295" s="463">
        <f t="shared" si="1255"/>
        <v>21277</v>
      </c>
      <c r="BP295" s="463">
        <f t="shared" si="1255"/>
        <v>15560</v>
      </c>
      <c r="BQ295" s="463">
        <f t="shared" si="1255"/>
        <v>108110</v>
      </c>
      <c r="BR295" s="463">
        <f t="shared" si="1255"/>
        <v>85096</v>
      </c>
      <c r="BS295" s="463">
        <f t="shared" si="1255"/>
        <v>44919</v>
      </c>
      <c r="BT295" s="463">
        <f t="shared" si="1255"/>
        <v>26852</v>
      </c>
      <c r="BU295" s="463">
        <f t="shared" si="1255"/>
        <v>1230</v>
      </c>
      <c r="BV295" s="463">
        <f t="shared" si="1255"/>
        <v>610</v>
      </c>
      <c r="BW295" s="463">
        <f t="shared" si="1241"/>
        <v>70</v>
      </c>
      <c r="BX295" s="463">
        <f t="shared" si="1241"/>
        <v>48625</v>
      </c>
      <c r="BY295" s="463">
        <f t="shared" si="1103"/>
        <v>695</v>
      </c>
      <c r="BZ295" s="463">
        <f t="shared" si="1104"/>
        <v>1354</v>
      </c>
      <c r="CA295" s="463">
        <f t="shared" si="1242"/>
        <v>100</v>
      </c>
      <c r="CB295" s="463">
        <f t="shared" si="1242"/>
        <v>43007</v>
      </c>
      <c r="CC295" s="463">
        <f t="shared" si="1106"/>
        <v>430</v>
      </c>
      <c r="CD295" s="463">
        <f t="shared" si="1107"/>
        <v>758</v>
      </c>
      <c r="CE295" s="463">
        <f t="shared" si="1243"/>
        <v>16941</v>
      </c>
      <c r="CF295" s="463">
        <f t="shared" si="1243"/>
        <v>8445527</v>
      </c>
      <c r="CG295" s="463">
        <f t="shared" si="1109"/>
        <v>499</v>
      </c>
      <c r="CH295" s="463">
        <f t="shared" si="1110"/>
        <v>897</v>
      </c>
      <c r="CI295" s="463">
        <f t="shared" si="1244"/>
        <v>5552</v>
      </c>
      <c r="CJ295" s="463">
        <f t="shared" si="1244"/>
        <v>9953851</v>
      </c>
      <c r="CK295" s="463">
        <f t="shared" si="1112"/>
        <v>1793</v>
      </c>
      <c r="CL295" s="463">
        <f t="shared" si="1113"/>
        <v>3870</v>
      </c>
      <c r="CM295" s="463">
        <f t="shared" si="1245"/>
        <v>2126</v>
      </c>
      <c r="CN295" s="463">
        <f t="shared" si="1245"/>
        <v>4290096</v>
      </c>
      <c r="CO295" s="463">
        <f t="shared" si="1115"/>
        <v>2018</v>
      </c>
      <c r="CP295" s="463">
        <f t="shared" si="1116"/>
        <v>4701</v>
      </c>
      <c r="CQ295" s="463">
        <f t="shared" si="1246"/>
        <v>72870</v>
      </c>
      <c r="CR295" s="463">
        <f t="shared" si="1246"/>
        <v>141346647</v>
      </c>
      <c r="CS295" s="463">
        <f t="shared" si="1118"/>
        <v>1940</v>
      </c>
      <c r="CT295" s="463">
        <f t="shared" si="1119"/>
        <v>4224</v>
      </c>
      <c r="CU295" s="463">
        <f t="shared" si="1247"/>
        <v>1170</v>
      </c>
      <c r="CV295" s="463">
        <f t="shared" si="1247"/>
        <v>16302015</v>
      </c>
      <c r="CW295" s="463">
        <f t="shared" si="1121"/>
        <v>13933</v>
      </c>
      <c r="CX295" s="463">
        <f t="shared" si="1122"/>
        <v>37403</v>
      </c>
      <c r="CY295" s="463">
        <f t="shared" si="1248"/>
        <v>562</v>
      </c>
      <c r="CZ295" s="463">
        <f t="shared" si="1248"/>
        <v>5436577</v>
      </c>
      <c r="DA295" s="463">
        <f t="shared" si="1124"/>
        <v>9674</v>
      </c>
      <c r="DB295" s="463">
        <f t="shared" si="1125"/>
        <v>24752</v>
      </c>
      <c r="DC295" s="463">
        <f t="shared" si="1249"/>
        <v>2887</v>
      </c>
      <c r="DD295" s="463">
        <f t="shared" si="1249"/>
        <v>37989679</v>
      </c>
      <c r="DE295" s="463">
        <f t="shared" si="1127"/>
        <v>13159</v>
      </c>
      <c r="DF295" s="463">
        <f t="shared" si="1128"/>
        <v>30030</v>
      </c>
      <c r="DG295" s="463">
        <f t="shared" si="1250"/>
        <v>239</v>
      </c>
      <c r="DH295" s="463">
        <f t="shared" si="1250"/>
        <v>4086917</v>
      </c>
      <c r="DI295" s="463">
        <f t="shared" si="1130"/>
        <v>17100</v>
      </c>
      <c r="DJ295" s="463">
        <f t="shared" si="1131"/>
        <v>40492</v>
      </c>
      <c r="DK295" s="463">
        <f t="shared" si="1184"/>
        <v>692</v>
      </c>
      <c r="DL295" s="463">
        <f t="shared" si="1180"/>
        <v>208631</v>
      </c>
      <c r="DM295" s="463">
        <f t="shared" si="1222"/>
        <v>301</v>
      </c>
      <c r="DN295" s="463">
        <f t="shared" si="1223"/>
        <v>516</v>
      </c>
      <c r="DO295" s="463">
        <f t="shared" si="1189"/>
        <v>9713</v>
      </c>
      <c r="DP295" s="463">
        <f t="shared" si="1189"/>
        <v>313808</v>
      </c>
      <c r="DQ295" s="463">
        <f t="shared" si="1224"/>
        <v>32</v>
      </c>
      <c r="DR295" s="463">
        <f t="shared" si="1225"/>
        <v>58</v>
      </c>
      <c r="DS295" s="463">
        <f t="shared" si="1190"/>
        <v>214</v>
      </c>
      <c r="DT295" s="463">
        <f t="shared" si="1190"/>
        <v>486392</v>
      </c>
      <c r="DU295" s="463">
        <f t="shared" si="1094"/>
        <v>2273</v>
      </c>
      <c r="DV295" s="463">
        <f t="shared" si="1095"/>
        <v>4986</v>
      </c>
      <c r="DW295" s="463">
        <f t="shared" si="1181"/>
        <v>192</v>
      </c>
      <c r="DX295" s="463"/>
      <c r="DY295" s="463"/>
      <c r="DZ295" s="463"/>
      <c r="EA295" s="463"/>
      <c r="EB295" s="463"/>
      <c r="EC295" s="463"/>
      <c r="ED295" s="463"/>
      <c r="EE295" s="463"/>
      <c r="EF295" s="463"/>
      <c r="EG295" s="463">
        <f t="shared" si="1199"/>
        <v>612</v>
      </c>
      <c r="EH295" s="463">
        <f t="shared" si="1199"/>
        <v>57</v>
      </c>
      <c r="EI295" s="463" t="s">
        <v>152</v>
      </c>
      <c r="EJ295" s="446"/>
      <c r="EK295" s="446"/>
      <c r="EL295" s="446"/>
      <c r="EM295" s="446"/>
      <c r="EN295" s="446"/>
      <c r="EO295" s="446"/>
      <c r="EP295" s="446"/>
      <c r="EQ295" s="446"/>
      <c r="ER295" s="446"/>
      <c r="ES295" s="446"/>
      <c r="ET295" s="446"/>
      <c r="EU295" s="446"/>
      <c r="EV295" s="446"/>
      <c r="EW295" s="446"/>
      <c r="EX295" s="446"/>
      <c r="EY295" s="446"/>
      <c r="EZ295" s="447"/>
      <c r="FA295" s="446">
        <f t="shared" si="1226"/>
        <v>7</v>
      </c>
      <c r="FB295" s="417">
        <f t="shared" si="1239"/>
        <v>2023</v>
      </c>
      <c r="FC295" s="448">
        <f t="shared" si="1240"/>
        <v>45108</v>
      </c>
      <c r="FD295" s="449">
        <f t="shared" si="1063"/>
        <v>31</v>
      </c>
      <c r="FE295" s="450"/>
      <c r="FF295" s="451">
        <f t="shared" si="1098"/>
        <v>0.59779665189561793</v>
      </c>
      <c r="FG295" s="450"/>
      <c r="FH295" s="452">
        <f t="shared" si="1227"/>
        <v>1.922213780608965</v>
      </c>
      <c r="FI295" s="452">
        <f t="shared" si="1228"/>
        <v>1.3934311261761441</v>
      </c>
      <c r="FJ295" s="452">
        <f t="shared" si="1229"/>
        <v>1.9279630300833634</v>
      </c>
      <c r="FK295" s="452">
        <f t="shared" si="1230"/>
        <v>1.4099311344690104</v>
      </c>
      <c r="FL295" s="452">
        <f t="shared" si="1231"/>
        <v>1.3421810597407757</v>
      </c>
      <c r="FM295" s="452">
        <f t="shared" si="1232"/>
        <v>1.0564632268957641</v>
      </c>
      <c r="FN295" s="452">
        <f t="shared" si="1233"/>
        <v>1.7686734653699256</v>
      </c>
      <c r="FO295" s="452">
        <f t="shared" si="1234"/>
        <v>1.057290231129661</v>
      </c>
      <c r="FP295" s="452">
        <f t="shared" si="1235"/>
        <v>1.7956204379562044</v>
      </c>
      <c r="FQ295" s="452">
        <f t="shared" si="1236"/>
        <v>0.89051094890510951</v>
      </c>
      <c r="FR295" s="453"/>
      <c r="FS295" s="446">
        <f t="shared" si="1256"/>
        <v>147680</v>
      </c>
      <c r="FT295" s="446">
        <f t="shared" si="1256"/>
        <v>221520</v>
      </c>
      <c r="FU295" s="446">
        <f t="shared" si="1256"/>
        <v>295360</v>
      </c>
      <c r="FV295" s="446">
        <f t="shared" si="1256"/>
        <v>4607434</v>
      </c>
      <c r="FW295" s="446">
        <f t="shared" si="1256"/>
        <v>15348026</v>
      </c>
      <c r="FX295" s="446">
        <f t="shared" si="1256"/>
        <v>14912734</v>
      </c>
      <c r="FY295" s="446">
        <f t="shared" si="1256"/>
        <v>338857312</v>
      </c>
      <c r="FZ295" s="446">
        <f t="shared" si="1256"/>
        <v>504365999</v>
      </c>
      <c r="GA295" s="446">
        <f t="shared" si="1256"/>
        <v>14742950</v>
      </c>
      <c r="GB295" s="446">
        <f t="shared" si="1200"/>
        <v>157076380</v>
      </c>
      <c r="GC295" s="446">
        <f t="shared" si="1200"/>
        <v>15045948</v>
      </c>
      <c r="GD295" s="446">
        <f t="shared" si="1251"/>
        <v>94780</v>
      </c>
      <c r="GE295" s="446">
        <f t="shared" si="1251"/>
        <v>75750</v>
      </c>
      <c r="GF295" s="446">
        <f t="shared" si="1251"/>
        <v>15191367</v>
      </c>
      <c r="GG295" s="446">
        <f t="shared" si="1251"/>
        <v>21488028</v>
      </c>
      <c r="GH295" s="446">
        <f t="shared" si="1251"/>
        <v>9994637</v>
      </c>
      <c r="GI295" s="446">
        <f t="shared" si="1251"/>
        <v>307798974</v>
      </c>
      <c r="GJ295" s="446">
        <f t="shared" si="1251"/>
        <v>43761612</v>
      </c>
      <c r="GK295" s="446">
        <f t="shared" si="1251"/>
        <v>13910728</v>
      </c>
      <c r="GL295" s="446">
        <f t="shared" si="1251"/>
        <v>86697165</v>
      </c>
      <c r="GM295" s="446">
        <f t="shared" si="1251"/>
        <v>9677495</v>
      </c>
      <c r="GN295" s="446">
        <f t="shared" si="1182"/>
        <v>1067024</v>
      </c>
      <c r="GO295" s="446">
        <f t="shared" si="1252"/>
        <v>357182</v>
      </c>
      <c r="GP295" s="446">
        <f t="shared" si="1252"/>
        <v>564711</v>
      </c>
      <c r="GQ295" s="446">
        <f t="shared" si="1252"/>
        <v>0</v>
      </c>
      <c r="GR295" s="446"/>
      <c r="GS295" s="446"/>
      <c r="GT295" s="446"/>
      <c r="GU295" s="446"/>
      <c r="GV295" s="416"/>
    </row>
    <row r="296" spans="1:204" s="428" customFormat="1" ht="9.75" customHeight="1" x14ac:dyDescent="0.2">
      <c r="A296" s="417" t="str">
        <f t="shared" si="1201"/>
        <v>2023-24AUGUSTY60</v>
      </c>
      <c r="B296" s="458" t="str">
        <f t="shared" si="1237"/>
        <v>2023-24</v>
      </c>
      <c r="C296" s="402" t="s">
        <v>636</v>
      </c>
      <c r="D296" s="458" t="str">
        <f t="shared" si="1238"/>
        <v>Y60</v>
      </c>
      <c r="E296" s="458" t="str">
        <f t="shared" si="1238"/>
        <v>Midlands</v>
      </c>
      <c r="F296" s="458" t="str">
        <f t="shared" si="1202"/>
        <v>Y60</v>
      </c>
      <c r="G296" s="402"/>
      <c r="H296" s="463">
        <f t="shared" si="1185"/>
        <v>227804</v>
      </c>
      <c r="I296" s="463">
        <f t="shared" si="1185"/>
        <v>173277</v>
      </c>
      <c r="J296" s="463">
        <f t="shared" si="1185"/>
        <v>235986</v>
      </c>
      <c r="K296" s="463">
        <f t="shared" si="1203"/>
        <v>1</v>
      </c>
      <c r="L296" s="463">
        <f t="shared" si="1204"/>
        <v>1</v>
      </c>
      <c r="M296" s="463">
        <f t="shared" si="1205"/>
        <v>1</v>
      </c>
      <c r="N296" s="463">
        <f t="shared" si="1206"/>
        <v>1</v>
      </c>
      <c r="O296" s="463">
        <f t="shared" si="1207"/>
        <v>21</v>
      </c>
      <c r="P296" s="463">
        <f t="shared" si="1253"/>
        <v>763</v>
      </c>
      <c r="Q296" s="463">
        <f t="shared" si="1253"/>
        <v>1749</v>
      </c>
      <c r="R296" s="463">
        <f t="shared" si="1253"/>
        <v>1332</v>
      </c>
      <c r="S296" s="463">
        <f t="shared" si="1253"/>
        <v>151150</v>
      </c>
      <c r="T296" s="463">
        <f t="shared" si="1253"/>
        <v>16146</v>
      </c>
      <c r="U296" s="463">
        <f t="shared" si="1253"/>
        <v>10185</v>
      </c>
      <c r="V296" s="463">
        <f t="shared" si="1253"/>
        <v>78446</v>
      </c>
      <c r="W296" s="463">
        <f t="shared" si="1253"/>
        <v>27713</v>
      </c>
      <c r="X296" s="463">
        <f t="shared" si="1253"/>
        <v>947</v>
      </c>
      <c r="Y296" s="463">
        <f t="shared" si="1253"/>
        <v>7976052</v>
      </c>
      <c r="Z296" s="463">
        <f t="shared" si="1208"/>
        <v>494</v>
      </c>
      <c r="AA296" s="463">
        <f t="shared" si="1209"/>
        <v>890</v>
      </c>
      <c r="AB296" s="463">
        <f t="shared" si="1210"/>
        <v>6904979</v>
      </c>
      <c r="AC296" s="463">
        <f t="shared" si="1211"/>
        <v>678</v>
      </c>
      <c r="AD296" s="463">
        <f t="shared" si="1212"/>
        <v>1349</v>
      </c>
      <c r="AE296" s="463">
        <f t="shared" si="1213"/>
        <v>145549250</v>
      </c>
      <c r="AF296" s="463">
        <f t="shared" si="1214"/>
        <v>1855</v>
      </c>
      <c r="AG296" s="463">
        <f t="shared" si="1215"/>
        <v>3999</v>
      </c>
      <c r="AH296" s="463">
        <f t="shared" si="1216"/>
        <v>189220148</v>
      </c>
      <c r="AI296" s="463">
        <f t="shared" si="1217"/>
        <v>6828</v>
      </c>
      <c r="AJ296" s="463">
        <f t="shared" si="1218"/>
        <v>16166</v>
      </c>
      <c r="AK296" s="463">
        <f t="shared" si="1219"/>
        <v>6557333</v>
      </c>
      <c r="AL296" s="463">
        <f t="shared" si="1220"/>
        <v>6924</v>
      </c>
      <c r="AM296" s="463">
        <f t="shared" si="1221"/>
        <v>16748</v>
      </c>
      <c r="AN296" s="463">
        <f t="shared" si="1192"/>
        <v>306</v>
      </c>
      <c r="AO296" s="463">
        <f t="shared" si="1192"/>
        <v>7361</v>
      </c>
      <c r="AP296" s="463">
        <f t="shared" si="1192"/>
        <v>9063</v>
      </c>
      <c r="AQ296" s="463">
        <f t="shared" si="1192"/>
        <v>7110765</v>
      </c>
      <c r="AR296" s="463">
        <f t="shared" si="1193"/>
        <v>785</v>
      </c>
      <c r="AS296" s="463">
        <f t="shared" si="1194"/>
        <v>1482</v>
      </c>
      <c r="AT296" s="463">
        <f t="shared" si="1254"/>
        <v>22125</v>
      </c>
      <c r="AU296" s="463">
        <f t="shared" si="1254"/>
        <v>3753</v>
      </c>
      <c r="AV296" s="463">
        <f t="shared" si="1254"/>
        <v>9034</v>
      </c>
      <c r="AW296" s="463">
        <f t="shared" si="1254"/>
        <v>6696</v>
      </c>
      <c r="AX296" s="463">
        <f t="shared" si="1254"/>
        <v>2238</v>
      </c>
      <c r="AY296" s="463">
        <f t="shared" si="1254"/>
        <v>7100</v>
      </c>
      <c r="AZ296" s="463">
        <f t="shared" si="1254"/>
        <v>2513</v>
      </c>
      <c r="BA296" s="463">
        <f t="shared" si="1195"/>
        <v>20342</v>
      </c>
      <c r="BB296" s="463">
        <f t="shared" si="1195"/>
        <v>70724832</v>
      </c>
      <c r="BC296" s="463">
        <f t="shared" si="1196"/>
        <v>3477</v>
      </c>
      <c r="BD296" s="463">
        <f t="shared" si="1197"/>
        <v>8153</v>
      </c>
      <c r="BE296" s="463">
        <f t="shared" si="1198"/>
        <v>2456</v>
      </c>
      <c r="BF296" s="463">
        <f t="shared" si="1198"/>
        <v>6998</v>
      </c>
      <c r="BG296" s="463">
        <f t="shared" si="1198"/>
        <v>5579</v>
      </c>
      <c r="BH296" s="463">
        <f t="shared" si="1198"/>
        <v>5309</v>
      </c>
      <c r="BI296" s="463">
        <f t="shared" si="1255"/>
        <v>75144</v>
      </c>
      <c r="BJ296" s="463">
        <f t="shared" si="1255"/>
        <v>7380</v>
      </c>
      <c r="BK296" s="463">
        <f t="shared" si="1255"/>
        <v>46501</v>
      </c>
      <c r="BL296" s="463">
        <f t="shared" si="1255"/>
        <v>129025</v>
      </c>
      <c r="BM296" s="463">
        <f t="shared" si="1255"/>
        <v>31069</v>
      </c>
      <c r="BN296" s="463">
        <f t="shared" si="1255"/>
        <v>22889</v>
      </c>
      <c r="BO296" s="463">
        <f t="shared" si="1255"/>
        <v>19726</v>
      </c>
      <c r="BP296" s="463">
        <f t="shared" si="1255"/>
        <v>14627</v>
      </c>
      <c r="BQ296" s="463">
        <f t="shared" si="1255"/>
        <v>103790</v>
      </c>
      <c r="BR296" s="463">
        <f t="shared" si="1255"/>
        <v>82864</v>
      </c>
      <c r="BS296" s="463">
        <f t="shared" si="1255"/>
        <v>47775</v>
      </c>
      <c r="BT296" s="463">
        <f t="shared" si="1255"/>
        <v>29190</v>
      </c>
      <c r="BU296" s="463">
        <f t="shared" si="1255"/>
        <v>1488</v>
      </c>
      <c r="BV296" s="463">
        <f t="shared" si="1255"/>
        <v>776</v>
      </c>
      <c r="BW296" s="463">
        <f t="shared" si="1241"/>
        <v>65</v>
      </c>
      <c r="BX296" s="463">
        <f t="shared" si="1241"/>
        <v>41343</v>
      </c>
      <c r="BY296" s="463">
        <f t="shared" si="1103"/>
        <v>636</v>
      </c>
      <c r="BZ296" s="463">
        <f t="shared" si="1104"/>
        <v>1234</v>
      </c>
      <c r="CA296" s="463">
        <f t="shared" si="1242"/>
        <v>84</v>
      </c>
      <c r="CB296" s="463">
        <f t="shared" si="1242"/>
        <v>36403</v>
      </c>
      <c r="CC296" s="463">
        <f t="shared" si="1106"/>
        <v>433</v>
      </c>
      <c r="CD296" s="463">
        <f t="shared" si="1107"/>
        <v>786</v>
      </c>
      <c r="CE296" s="463">
        <f t="shared" si="1243"/>
        <v>15997</v>
      </c>
      <c r="CF296" s="463">
        <f t="shared" si="1243"/>
        <v>7898306</v>
      </c>
      <c r="CG296" s="463">
        <f t="shared" si="1109"/>
        <v>494</v>
      </c>
      <c r="CH296" s="463">
        <f t="shared" si="1110"/>
        <v>890</v>
      </c>
      <c r="CI296" s="463">
        <f t="shared" si="1244"/>
        <v>5305</v>
      </c>
      <c r="CJ296" s="463">
        <f t="shared" si="1244"/>
        <v>8596190</v>
      </c>
      <c r="CK296" s="463">
        <f t="shared" si="1112"/>
        <v>1620</v>
      </c>
      <c r="CL296" s="463">
        <f t="shared" si="1113"/>
        <v>3459</v>
      </c>
      <c r="CM296" s="463">
        <f t="shared" si="1245"/>
        <v>1921</v>
      </c>
      <c r="CN296" s="463">
        <f t="shared" si="1245"/>
        <v>3555391</v>
      </c>
      <c r="CO296" s="463">
        <f t="shared" si="1115"/>
        <v>1851</v>
      </c>
      <c r="CP296" s="463">
        <f t="shared" si="1116"/>
        <v>4265</v>
      </c>
      <c r="CQ296" s="463">
        <f t="shared" si="1246"/>
        <v>71220</v>
      </c>
      <c r="CR296" s="463">
        <f t="shared" si="1246"/>
        <v>133397669</v>
      </c>
      <c r="CS296" s="463">
        <f t="shared" si="1118"/>
        <v>1873</v>
      </c>
      <c r="CT296" s="463">
        <f t="shared" si="1119"/>
        <v>4034</v>
      </c>
      <c r="CU296" s="463">
        <f t="shared" si="1247"/>
        <v>1336</v>
      </c>
      <c r="CV296" s="463">
        <f t="shared" si="1247"/>
        <v>11817909</v>
      </c>
      <c r="CW296" s="463">
        <f t="shared" si="1121"/>
        <v>8846</v>
      </c>
      <c r="CX296" s="463">
        <f t="shared" si="1122"/>
        <v>22487</v>
      </c>
      <c r="CY296" s="463">
        <f t="shared" si="1248"/>
        <v>608</v>
      </c>
      <c r="CZ296" s="463">
        <f t="shared" si="1248"/>
        <v>5326748</v>
      </c>
      <c r="DA296" s="463">
        <f t="shared" si="1124"/>
        <v>8761</v>
      </c>
      <c r="DB296" s="463">
        <f t="shared" si="1125"/>
        <v>22002</v>
      </c>
      <c r="DC296" s="463">
        <f t="shared" si="1249"/>
        <v>2932</v>
      </c>
      <c r="DD296" s="463">
        <f t="shared" si="1249"/>
        <v>29087481</v>
      </c>
      <c r="DE296" s="463">
        <f t="shared" si="1127"/>
        <v>9921</v>
      </c>
      <c r="DF296" s="463">
        <f t="shared" si="1128"/>
        <v>23006</v>
      </c>
      <c r="DG296" s="463">
        <f t="shared" si="1250"/>
        <v>279</v>
      </c>
      <c r="DH296" s="463">
        <f t="shared" si="1250"/>
        <v>3369068</v>
      </c>
      <c r="DI296" s="463">
        <f t="shared" si="1130"/>
        <v>12076</v>
      </c>
      <c r="DJ296" s="463">
        <f t="shared" si="1131"/>
        <v>33025</v>
      </c>
      <c r="DK296" s="463">
        <f t="shared" si="1184"/>
        <v>658</v>
      </c>
      <c r="DL296" s="463">
        <f t="shared" si="1180"/>
        <v>206444</v>
      </c>
      <c r="DM296" s="463">
        <f t="shared" si="1222"/>
        <v>314</v>
      </c>
      <c r="DN296" s="463">
        <f t="shared" si="1223"/>
        <v>534</v>
      </c>
      <c r="DO296" s="463">
        <f t="shared" si="1189"/>
        <v>8443</v>
      </c>
      <c r="DP296" s="463">
        <f t="shared" si="1189"/>
        <v>263297</v>
      </c>
      <c r="DQ296" s="463">
        <f t="shared" si="1224"/>
        <v>31</v>
      </c>
      <c r="DR296" s="463">
        <f t="shared" si="1225"/>
        <v>57</v>
      </c>
      <c r="DS296" s="463">
        <f t="shared" si="1190"/>
        <v>205</v>
      </c>
      <c r="DT296" s="463">
        <f t="shared" si="1190"/>
        <v>303745</v>
      </c>
      <c r="DU296" s="463">
        <f t="shared" si="1094"/>
        <v>1482</v>
      </c>
      <c r="DV296" s="463">
        <f t="shared" si="1095"/>
        <v>3138</v>
      </c>
      <c r="DW296" s="463">
        <f t="shared" si="1181"/>
        <v>187</v>
      </c>
      <c r="DX296" s="463"/>
      <c r="DY296" s="463"/>
      <c r="DZ296" s="463"/>
      <c r="EA296" s="463"/>
      <c r="EB296" s="463"/>
      <c r="EC296" s="463"/>
      <c r="ED296" s="463"/>
      <c r="EE296" s="463"/>
      <c r="EF296" s="463"/>
      <c r="EG296" s="463">
        <f t="shared" si="1199"/>
        <v>343</v>
      </c>
      <c r="EH296" s="463">
        <f t="shared" si="1199"/>
        <v>49</v>
      </c>
      <c r="EI296" s="463" t="s">
        <v>152</v>
      </c>
      <c r="EJ296" s="446"/>
      <c r="EK296" s="446"/>
      <c r="EL296" s="446"/>
      <c r="EM296" s="446"/>
      <c r="EN296" s="446"/>
      <c r="EO296" s="446"/>
      <c r="EP296" s="446"/>
      <c r="EQ296" s="446"/>
      <c r="ER296" s="446"/>
      <c r="ES296" s="446"/>
      <c r="ET296" s="446"/>
      <c r="EU296" s="446"/>
      <c r="EV296" s="446"/>
      <c r="EW296" s="446"/>
      <c r="EX296" s="446"/>
      <c r="EY296" s="446"/>
      <c r="EZ296" s="447"/>
      <c r="FA296" s="446">
        <f t="shared" si="1226"/>
        <v>8</v>
      </c>
      <c r="FB296" s="417">
        <f t="shared" si="1239"/>
        <v>2023</v>
      </c>
      <c r="FC296" s="448">
        <f t="shared" si="1240"/>
        <v>45139</v>
      </c>
      <c r="FD296" s="449">
        <f t="shared" ref="FD296:FD331" si="1257">DAY(EOMONTH($FC296,0))</f>
        <v>31</v>
      </c>
      <c r="FE296" s="450"/>
      <c r="FF296" s="451">
        <f t="shared" si="1098"/>
        <v>0.54885262952610026</v>
      </c>
      <c r="FG296" s="450"/>
      <c r="FH296" s="452">
        <f t="shared" si="1227"/>
        <v>1.9242536851232503</v>
      </c>
      <c r="FI296" s="452">
        <f t="shared" si="1228"/>
        <v>1.4176266567570914</v>
      </c>
      <c r="FJ296" s="452">
        <f t="shared" si="1229"/>
        <v>1.9367697594501718</v>
      </c>
      <c r="FK296" s="452">
        <f t="shared" si="1230"/>
        <v>1.4361315660284732</v>
      </c>
      <c r="FL296" s="452">
        <f t="shared" si="1231"/>
        <v>1.3230757463733014</v>
      </c>
      <c r="FM296" s="452">
        <f t="shared" si="1232"/>
        <v>1.0563189965071513</v>
      </c>
      <c r="FN296" s="452">
        <f t="shared" si="1233"/>
        <v>1.723920181864107</v>
      </c>
      <c r="FO296" s="452">
        <f t="shared" si="1234"/>
        <v>1.0532962869411469</v>
      </c>
      <c r="FP296" s="452">
        <f t="shared" si="1235"/>
        <v>1.5712777191129883</v>
      </c>
      <c r="FQ296" s="452">
        <f t="shared" si="1236"/>
        <v>0.81942977824709606</v>
      </c>
      <c r="FR296" s="453"/>
      <c r="FS296" s="446">
        <f t="shared" si="1256"/>
        <v>125694</v>
      </c>
      <c r="FT296" s="446">
        <f t="shared" si="1256"/>
        <v>188541</v>
      </c>
      <c r="FU296" s="446">
        <f t="shared" si="1256"/>
        <v>188541</v>
      </c>
      <c r="FV296" s="446">
        <f t="shared" si="1256"/>
        <v>3568806</v>
      </c>
      <c r="FW296" s="446">
        <f t="shared" si="1256"/>
        <v>14366268</v>
      </c>
      <c r="FX296" s="446">
        <f t="shared" si="1256"/>
        <v>13737880</v>
      </c>
      <c r="FY296" s="446">
        <f t="shared" si="1256"/>
        <v>313720008</v>
      </c>
      <c r="FZ296" s="446">
        <f t="shared" si="1256"/>
        <v>448020832</v>
      </c>
      <c r="GA296" s="446">
        <f t="shared" si="1256"/>
        <v>15860609</v>
      </c>
      <c r="GB296" s="446">
        <f t="shared" si="1200"/>
        <v>165846704</v>
      </c>
      <c r="GC296" s="446">
        <f t="shared" si="1200"/>
        <v>13430568</v>
      </c>
      <c r="GD296" s="446">
        <f t="shared" si="1251"/>
        <v>80210</v>
      </c>
      <c r="GE296" s="446">
        <f t="shared" si="1251"/>
        <v>66034</v>
      </c>
      <c r="GF296" s="446">
        <f t="shared" si="1251"/>
        <v>14229438</v>
      </c>
      <c r="GG296" s="446">
        <f t="shared" si="1251"/>
        <v>18350369</v>
      </c>
      <c r="GH296" s="446">
        <f t="shared" si="1251"/>
        <v>8192236</v>
      </c>
      <c r="GI296" s="446">
        <f t="shared" si="1251"/>
        <v>287298539</v>
      </c>
      <c r="GJ296" s="446">
        <f t="shared" si="1251"/>
        <v>30043249</v>
      </c>
      <c r="GK296" s="446">
        <f t="shared" si="1251"/>
        <v>13376959</v>
      </c>
      <c r="GL296" s="446">
        <f t="shared" si="1251"/>
        <v>67452924</v>
      </c>
      <c r="GM296" s="446">
        <f t="shared" si="1251"/>
        <v>9214110</v>
      </c>
      <c r="GN296" s="446">
        <f t="shared" si="1182"/>
        <v>643350</v>
      </c>
      <c r="GO296" s="446">
        <f t="shared" si="1252"/>
        <v>351595</v>
      </c>
      <c r="GP296" s="446">
        <f t="shared" si="1252"/>
        <v>480687</v>
      </c>
      <c r="GQ296" s="446">
        <f t="shared" si="1252"/>
        <v>0</v>
      </c>
      <c r="GR296" s="446"/>
      <c r="GS296" s="446"/>
      <c r="GT296" s="446"/>
      <c r="GU296" s="446"/>
      <c r="GV296" s="416"/>
    </row>
    <row r="297" spans="1:204" s="428" customFormat="1" ht="9.75" customHeight="1" x14ac:dyDescent="0.2">
      <c r="A297" s="417" t="str">
        <f t="shared" si="1201"/>
        <v>2023-24SEPTEMBERY60</v>
      </c>
      <c r="B297" s="458" t="str">
        <f t="shared" si="1237"/>
        <v>2023-24</v>
      </c>
      <c r="C297" s="402" t="s">
        <v>640</v>
      </c>
      <c r="D297" s="458" t="str">
        <f t="shared" si="1238"/>
        <v>Y60</v>
      </c>
      <c r="E297" s="458" t="str">
        <f t="shared" si="1238"/>
        <v>Midlands</v>
      </c>
      <c r="F297" s="458" t="str">
        <f t="shared" si="1202"/>
        <v>Y60</v>
      </c>
      <c r="G297" s="402"/>
      <c r="H297" s="463">
        <f t="shared" si="1185"/>
        <v>250891</v>
      </c>
      <c r="I297" s="463">
        <f t="shared" si="1185"/>
        <v>193921</v>
      </c>
      <c r="J297" s="463">
        <f t="shared" si="1185"/>
        <v>840501</v>
      </c>
      <c r="K297" s="463">
        <f t="shared" si="1203"/>
        <v>4</v>
      </c>
      <c r="L297" s="463">
        <f t="shared" si="1204"/>
        <v>1</v>
      </c>
      <c r="M297" s="463">
        <f t="shared" si="1205"/>
        <v>7</v>
      </c>
      <c r="N297" s="463">
        <f t="shared" si="1206"/>
        <v>28</v>
      </c>
      <c r="O297" s="463">
        <f t="shared" si="1207"/>
        <v>76</v>
      </c>
      <c r="P297" s="463">
        <f t="shared" si="1253"/>
        <v>821</v>
      </c>
      <c r="Q297" s="463">
        <f t="shared" si="1253"/>
        <v>1687</v>
      </c>
      <c r="R297" s="463">
        <f t="shared" si="1253"/>
        <v>1120</v>
      </c>
      <c r="S297" s="463">
        <f t="shared" si="1253"/>
        <v>148888</v>
      </c>
      <c r="T297" s="463">
        <f t="shared" si="1253"/>
        <v>17166</v>
      </c>
      <c r="U297" s="463">
        <f t="shared" si="1253"/>
        <v>10937</v>
      </c>
      <c r="V297" s="463">
        <f t="shared" si="1253"/>
        <v>77554</v>
      </c>
      <c r="W297" s="463">
        <f t="shared" si="1253"/>
        <v>24655</v>
      </c>
      <c r="X297" s="463">
        <f t="shared" si="1253"/>
        <v>842</v>
      </c>
      <c r="Y297" s="463">
        <f t="shared" si="1253"/>
        <v>8621432</v>
      </c>
      <c r="Z297" s="463">
        <f t="shared" si="1208"/>
        <v>502</v>
      </c>
      <c r="AA297" s="463">
        <f t="shared" si="1209"/>
        <v>871</v>
      </c>
      <c r="AB297" s="463">
        <f t="shared" si="1210"/>
        <v>7497769</v>
      </c>
      <c r="AC297" s="463">
        <f t="shared" si="1211"/>
        <v>686</v>
      </c>
      <c r="AD297" s="463">
        <f t="shared" si="1212"/>
        <v>1377</v>
      </c>
      <c r="AE297" s="463">
        <f t="shared" si="1213"/>
        <v>180950407</v>
      </c>
      <c r="AF297" s="463">
        <f t="shared" si="1214"/>
        <v>2333</v>
      </c>
      <c r="AG297" s="463">
        <f t="shared" si="1215"/>
        <v>5171</v>
      </c>
      <c r="AH297" s="463">
        <f t="shared" si="1216"/>
        <v>243560064</v>
      </c>
      <c r="AI297" s="463">
        <f t="shared" si="1217"/>
        <v>9879</v>
      </c>
      <c r="AJ297" s="463">
        <f t="shared" si="1218"/>
        <v>24967</v>
      </c>
      <c r="AK297" s="463">
        <f t="shared" si="1219"/>
        <v>8014115</v>
      </c>
      <c r="AL297" s="463">
        <f t="shared" si="1220"/>
        <v>9518</v>
      </c>
      <c r="AM297" s="463">
        <f t="shared" si="1221"/>
        <v>23276</v>
      </c>
      <c r="AN297" s="463">
        <f t="shared" si="1192"/>
        <v>329</v>
      </c>
      <c r="AO297" s="463">
        <f t="shared" si="1192"/>
        <v>7766</v>
      </c>
      <c r="AP297" s="463">
        <f t="shared" si="1192"/>
        <v>8713</v>
      </c>
      <c r="AQ297" s="463">
        <f t="shared" si="1192"/>
        <v>7932056</v>
      </c>
      <c r="AR297" s="463">
        <f t="shared" si="1193"/>
        <v>910</v>
      </c>
      <c r="AS297" s="463">
        <f t="shared" si="1194"/>
        <v>1712</v>
      </c>
      <c r="AT297" s="463">
        <f t="shared" si="1254"/>
        <v>23228</v>
      </c>
      <c r="AU297" s="463">
        <f t="shared" si="1254"/>
        <v>3736</v>
      </c>
      <c r="AV297" s="463">
        <f t="shared" si="1254"/>
        <v>9869</v>
      </c>
      <c r="AW297" s="463">
        <f t="shared" si="1254"/>
        <v>7267</v>
      </c>
      <c r="AX297" s="463">
        <f t="shared" si="1254"/>
        <v>2584</v>
      </c>
      <c r="AY297" s="463">
        <f t="shared" si="1254"/>
        <v>7039</v>
      </c>
      <c r="AZ297" s="463">
        <f t="shared" si="1254"/>
        <v>2596</v>
      </c>
      <c r="BA297" s="463">
        <f t="shared" si="1195"/>
        <v>20893</v>
      </c>
      <c r="BB297" s="463">
        <f t="shared" si="1195"/>
        <v>88392944</v>
      </c>
      <c r="BC297" s="463">
        <f t="shared" si="1196"/>
        <v>4231</v>
      </c>
      <c r="BD297" s="463">
        <f t="shared" si="1197"/>
        <v>9814</v>
      </c>
      <c r="BE297" s="463">
        <f t="shared" si="1198"/>
        <v>2364</v>
      </c>
      <c r="BF297" s="463">
        <f t="shared" si="1198"/>
        <v>7734</v>
      </c>
      <c r="BG297" s="463">
        <f t="shared" si="1198"/>
        <v>5318</v>
      </c>
      <c r="BH297" s="463">
        <f t="shared" si="1198"/>
        <v>5477</v>
      </c>
      <c r="BI297" s="463">
        <f t="shared" si="1255"/>
        <v>72845</v>
      </c>
      <c r="BJ297" s="463">
        <f t="shared" si="1255"/>
        <v>6948</v>
      </c>
      <c r="BK297" s="463">
        <f t="shared" si="1255"/>
        <v>45867</v>
      </c>
      <c r="BL297" s="463">
        <f t="shared" si="1255"/>
        <v>125660</v>
      </c>
      <c r="BM297" s="463">
        <f t="shared" si="1255"/>
        <v>32584</v>
      </c>
      <c r="BN297" s="463">
        <f t="shared" si="1255"/>
        <v>23816</v>
      </c>
      <c r="BO297" s="463">
        <f t="shared" si="1255"/>
        <v>20979</v>
      </c>
      <c r="BP297" s="463">
        <f t="shared" si="1255"/>
        <v>15423</v>
      </c>
      <c r="BQ297" s="463">
        <f t="shared" si="1255"/>
        <v>104063</v>
      </c>
      <c r="BR297" s="463">
        <f t="shared" si="1255"/>
        <v>81839</v>
      </c>
      <c r="BS297" s="463">
        <f t="shared" si="1255"/>
        <v>43117</v>
      </c>
      <c r="BT297" s="463">
        <f t="shared" si="1255"/>
        <v>25988</v>
      </c>
      <c r="BU297" s="463">
        <f t="shared" si="1255"/>
        <v>1359</v>
      </c>
      <c r="BV297" s="463">
        <f t="shared" si="1255"/>
        <v>717</v>
      </c>
      <c r="BW297" s="463">
        <f t="shared" si="1241"/>
        <v>95</v>
      </c>
      <c r="BX297" s="463">
        <f t="shared" si="1241"/>
        <v>55174</v>
      </c>
      <c r="BY297" s="463">
        <f t="shared" si="1103"/>
        <v>581</v>
      </c>
      <c r="BZ297" s="463">
        <f t="shared" si="1104"/>
        <v>1085</v>
      </c>
      <c r="CA297" s="463">
        <f t="shared" si="1242"/>
        <v>78</v>
      </c>
      <c r="CB297" s="463">
        <f t="shared" si="1242"/>
        <v>41528</v>
      </c>
      <c r="CC297" s="463">
        <f t="shared" si="1106"/>
        <v>532</v>
      </c>
      <c r="CD297" s="463">
        <f t="shared" si="1107"/>
        <v>1003</v>
      </c>
      <c r="CE297" s="463">
        <f t="shared" si="1243"/>
        <v>16993</v>
      </c>
      <c r="CF297" s="463">
        <f t="shared" si="1243"/>
        <v>8524730</v>
      </c>
      <c r="CG297" s="463">
        <f t="shared" si="1109"/>
        <v>502</v>
      </c>
      <c r="CH297" s="463">
        <f t="shared" si="1110"/>
        <v>889</v>
      </c>
      <c r="CI297" s="463">
        <f t="shared" si="1244"/>
        <v>5452</v>
      </c>
      <c r="CJ297" s="463">
        <f t="shared" si="1244"/>
        <v>12079413</v>
      </c>
      <c r="CK297" s="463">
        <f t="shared" si="1112"/>
        <v>2216</v>
      </c>
      <c r="CL297" s="463">
        <f t="shared" si="1113"/>
        <v>4976</v>
      </c>
      <c r="CM297" s="463">
        <f t="shared" si="1245"/>
        <v>1793</v>
      </c>
      <c r="CN297" s="463">
        <f t="shared" si="1245"/>
        <v>4108452</v>
      </c>
      <c r="CO297" s="463">
        <f t="shared" si="1115"/>
        <v>2291</v>
      </c>
      <c r="CP297" s="463">
        <f t="shared" si="1116"/>
        <v>5313</v>
      </c>
      <c r="CQ297" s="463">
        <f t="shared" si="1246"/>
        <v>70309</v>
      </c>
      <c r="CR297" s="463">
        <f t="shared" si="1246"/>
        <v>164762542</v>
      </c>
      <c r="CS297" s="463">
        <f t="shared" si="1118"/>
        <v>2343</v>
      </c>
      <c r="CT297" s="463">
        <f t="shared" si="1119"/>
        <v>5179</v>
      </c>
      <c r="CU297" s="463">
        <f t="shared" si="1247"/>
        <v>1188</v>
      </c>
      <c r="CV297" s="463">
        <f t="shared" si="1247"/>
        <v>15195289</v>
      </c>
      <c r="CW297" s="463">
        <f t="shared" si="1121"/>
        <v>12791</v>
      </c>
      <c r="CX297" s="463">
        <f t="shared" si="1122"/>
        <v>33747</v>
      </c>
      <c r="CY297" s="463">
        <f t="shared" si="1248"/>
        <v>520</v>
      </c>
      <c r="CZ297" s="463">
        <f t="shared" si="1248"/>
        <v>7230002</v>
      </c>
      <c r="DA297" s="463">
        <f t="shared" si="1124"/>
        <v>13904</v>
      </c>
      <c r="DB297" s="463">
        <f t="shared" si="1125"/>
        <v>37332</v>
      </c>
      <c r="DC297" s="463">
        <f t="shared" si="1249"/>
        <v>2786</v>
      </c>
      <c r="DD297" s="463">
        <f t="shared" si="1249"/>
        <v>34796502</v>
      </c>
      <c r="DE297" s="463">
        <f t="shared" si="1127"/>
        <v>12490</v>
      </c>
      <c r="DF297" s="463">
        <f t="shared" si="1128"/>
        <v>28407</v>
      </c>
      <c r="DG297" s="463">
        <f t="shared" si="1250"/>
        <v>228</v>
      </c>
      <c r="DH297" s="463">
        <f t="shared" si="1250"/>
        <v>3850420</v>
      </c>
      <c r="DI297" s="463">
        <f t="shared" si="1130"/>
        <v>16888</v>
      </c>
      <c r="DJ297" s="463">
        <f t="shared" si="1131"/>
        <v>43880</v>
      </c>
      <c r="DK297" s="463">
        <f t="shared" si="1184"/>
        <v>589</v>
      </c>
      <c r="DL297" s="463">
        <f t="shared" si="1180"/>
        <v>185067</v>
      </c>
      <c r="DM297" s="463">
        <f t="shared" si="1222"/>
        <v>314</v>
      </c>
      <c r="DN297" s="463">
        <f t="shared" si="1223"/>
        <v>561</v>
      </c>
      <c r="DO297" s="463">
        <f t="shared" si="1189"/>
        <v>8880</v>
      </c>
      <c r="DP297" s="463">
        <f t="shared" si="1189"/>
        <v>297549</v>
      </c>
      <c r="DQ297" s="463">
        <f t="shared" si="1224"/>
        <v>34</v>
      </c>
      <c r="DR297" s="463">
        <f t="shared" si="1225"/>
        <v>63</v>
      </c>
      <c r="DS297" s="463">
        <f t="shared" si="1190"/>
        <v>174</v>
      </c>
      <c r="DT297" s="463">
        <f t="shared" si="1190"/>
        <v>404016</v>
      </c>
      <c r="DU297" s="463">
        <f t="shared" si="1094"/>
        <v>2322</v>
      </c>
      <c r="DV297" s="463">
        <f t="shared" si="1095"/>
        <v>5457</v>
      </c>
      <c r="DW297" s="463">
        <f t="shared" si="1181"/>
        <v>153</v>
      </c>
      <c r="DX297" s="463"/>
      <c r="DY297" s="463"/>
      <c r="DZ297" s="463"/>
      <c r="EA297" s="463"/>
      <c r="EB297" s="463"/>
      <c r="EC297" s="463"/>
      <c r="ED297" s="463"/>
      <c r="EE297" s="463"/>
      <c r="EF297" s="463"/>
      <c r="EG297" s="463">
        <f t="shared" si="1199"/>
        <v>584</v>
      </c>
      <c r="EH297" s="463">
        <f t="shared" si="1199"/>
        <v>108</v>
      </c>
      <c r="EI297" s="463" t="s">
        <v>152</v>
      </c>
      <c r="EJ297" s="446"/>
      <c r="EK297" s="446"/>
      <c r="EL297" s="446"/>
      <c r="EM297" s="446"/>
      <c r="EN297" s="446"/>
      <c r="EO297" s="446"/>
      <c r="EP297" s="446"/>
      <c r="EQ297" s="446"/>
      <c r="ER297" s="446"/>
      <c r="ES297" s="446"/>
      <c r="ET297" s="446"/>
      <c r="EU297" s="446"/>
      <c r="EV297" s="446"/>
      <c r="EW297" s="446"/>
      <c r="EX297" s="446"/>
      <c r="EY297" s="446"/>
      <c r="EZ297" s="447"/>
      <c r="FA297" s="446">
        <f t="shared" si="1226"/>
        <v>9</v>
      </c>
      <c r="FB297" s="417">
        <f t="shared" si="1239"/>
        <v>2023</v>
      </c>
      <c r="FC297" s="448">
        <f t="shared" si="1240"/>
        <v>45170</v>
      </c>
      <c r="FD297" s="449">
        <f t="shared" si="1257"/>
        <v>30</v>
      </c>
      <c r="FE297" s="450"/>
      <c r="FF297" s="451">
        <f t="shared" si="1098"/>
        <v>0.54328540838176809</v>
      </c>
      <c r="FG297" s="450"/>
      <c r="FH297" s="452">
        <f t="shared" si="1227"/>
        <v>1.8981708027496214</v>
      </c>
      <c r="FI297" s="452">
        <f t="shared" si="1228"/>
        <v>1.387393685191658</v>
      </c>
      <c r="FJ297" s="452">
        <f t="shared" si="1229"/>
        <v>1.9181676876657219</v>
      </c>
      <c r="FK297" s="452">
        <f t="shared" si="1230"/>
        <v>1.4101673219347171</v>
      </c>
      <c r="FL297" s="452">
        <f t="shared" si="1231"/>
        <v>1.3418134461149651</v>
      </c>
      <c r="FM297" s="452">
        <f t="shared" si="1232"/>
        <v>1.0552518245351625</v>
      </c>
      <c r="FN297" s="452">
        <f t="shared" si="1233"/>
        <v>1.7488136280673292</v>
      </c>
      <c r="FO297" s="452">
        <f t="shared" si="1234"/>
        <v>1.054066112350436</v>
      </c>
      <c r="FP297" s="452">
        <f t="shared" si="1235"/>
        <v>1.6140142517814726</v>
      </c>
      <c r="FQ297" s="452">
        <f t="shared" si="1236"/>
        <v>0.85154394299287406</v>
      </c>
      <c r="FR297" s="453"/>
      <c r="FS297" s="446">
        <f t="shared" si="1256"/>
        <v>118960</v>
      </c>
      <c r="FT297" s="446">
        <f t="shared" si="1256"/>
        <v>1264561</v>
      </c>
      <c r="FU297" s="446">
        <f t="shared" si="1256"/>
        <v>5362976</v>
      </c>
      <c r="FV297" s="446">
        <f t="shared" si="1256"/>
        <v>14710295</v>
      </c>
      <c r="FW297" s="446">
        <f t="shared" si="1256"/>
        <v>14946946</v>
      </c>
      <c r="FX297" s="446">
        <f t="shared" si="1256"/>
        <v>15057961</v>
      </c>
      <c r="FY297" s="446">
        <f t="shared" si="1256"/>
        <v>401037189</v>
      </c>
      <c r="FZ297" s="446">
        <f t="shared" si="1256"/>
        <v>615554530</v>
      </c>
      <c r="GA297" s="446">
        <f t="shared" si="1256"/>
        <v>19597982</v>
      </c>
      <c r="GB297" s="446">
        <f t="shared" si="1200"/>
        <v>205043036</v>
      </c>
      <c r="GC297" s="446">
        <f t="shared" si="1200"/>
        <v>14916086</v>
      </c>
      <c r="GD297" s="446">
        <f t="shared" si="1251"/>
        <v>103047</v>
      </c>
      <c r="GE297" s="446">
        <f t="shared" si="1251"/>
        <v>78234</v>
      </c>
      <c r="GF297" s="446">
        <f t="shared" si="1251"/>
        <v>15105092</v>
      </c>
      <c r="GG297" s="446">
        <f t="shared" si="1251"/>
        <v>27131132</v>
      </c>
      <c r="GH297" s="446">
        <f t="shared" si="1251"/>
        <v>9525610</v>
      </c>
      <c r="GI297" s="446">
        <f t="shared" si="1251"/>
        <v>364116225</v>
      </c>
      <c r="GJ297" s="446">
        <f t="shared" si="1251"/>
        <v>40091871</v>
      </c>
      <c r="GK297" s="446">
        <f t="shared" si="1251"/>
        <v>19412601</v>
      </c>
      <c r="GL297" s="446">
        <f t="shared" si="1251"/>
        <v>79142607</v>
      </c>
      <c r="GM297" s="446">
        <f t="shared" si="1251"/>
        <v>10004640</v>
      </c>
      <c r="GN297" s="446">
        <f t="shared" si="1182"/>
        <v>949504</v>
      </c>
      <c r="GO297" s="446">
        <f t="shared" si="1252"/>
        <v>330336</v>
      </c>
      <c r="GP297" s="446">
        <f t="shared" si="1252"/>
        <v>563452</v>
      </c>
      <c r="GQ297" s="446">
        <f t="shared" si="1252"/>
        <v>0</v>
      </c>
      <c r="GR297" s="446"/>
      <c r="GS297" s="446"/>
      <c r="GT297" s="446"/>
      <c r="GU297" s="446"/>
      <c r="GV297" s="416"/>
    </row>
    <row r="298" spans="1:204" s="428" customFormat="1" ht="9.75" customHeight="1" x14ac:dyDescent="0.2">
      <c r="A298" s="417" t="str">
        <f t="shared" si="1201"/>
        <v>2023-24OCTOBERY60</v>
      </c>
      <c r="B298" s="458" t="str">
        <f t="shared" si="1237"/>
        <v>2023-24</v>
      </c>
      <c r="C298" s="402" t="s">
        <v>643</v>
      </c>
      <c r="D298" s="458" t="str">
        <f t="shared" si="1238"/>
        <v>Y60</v>
      </c>
      <c r="E298" s="458" t="str">
        <f t="shared" si="1238"/>
        <v>Midlands</v>
      </c>
      <c r="F298" s="458" t="str">
        <f t="shared" si="1202"/>
        <v>Y60</v>
      </c>
      <c r="G298" s="402"/>
      <c r="H298" s="463">
        <f t="shared" si="1185"/>
        <v>274543</v>
      </c>
      <c r="I298" s="463">
        <f t="shared" si="1185"/>
        <v>212988</v>
      </c>
      <c r="J298" s="463">
        <f t="shared" si="1185"/>
        <v>1398823</v>
      </c>
      <c r="K298" s="463">
        <f t="shared" si="1203"/>
        <v>7</v>
      </c>
      <c r="L298" s="463">
        <f t="shared" si="1204"/>
        <v>1</v>
      </c>
      <c r="M298" s="463">
        <f t="shared" si="1205"/>
        <v>18</v>
      </c>
      <c r="N298" s="463">
        <f t="shared" si="1206"/>
        <v>43</v>
      </c>
      <c r="O298" s="463">
        <f t="shared" si="1207"/>
        <v>102</v>
      </c>
      <c r="P298" s="463">
        <f t="shared" si="1253"/>
        <v>980</v>
      </c>
      <c r="Q298" s="463">
        <f t="shared" si="1253"/>
        <v>1706</v>
      </c>
      <c r="R298" s="463">
        <f t="shared" si="1253"/>
        <v>749</v>
      </c>
      <c r="S298" s="463">
        <f t="shared" si="1253"/>
        <v>151732</v>
      </c>
      <c r="T298" s="463">
        <f t="shared" si="1253"/>
        <v>19134</v>
      </c>
      <c r="U298" s="463">
        <f t="shared" si="1253"/>
        <v>12389</v>
      </c>
      <c r="V298" s="463">
        <f t="shared" si="1253"/>
        <v>80754</v>
      </c>
      <c r="W298" s="463">
        <f t="shared" si="1253"/>
        <v>20622</v>
      </c>
      <c r="X298" s="463">
        <f t="shared" si="1253"/>
        <v>718</v>
      </c>
      <c r="Y298" s="463">
        <f t="shared" si="1253"/>
        <v>10104849</v>
      </c>
      <c r="Z298" s="463">
        <f t="shared" si="1208"/>
        <v>528</v>
      </c>
      <c r="AA298" s="463">
        <f t="shared" si="1209"/>
        <v>948</v>
      </c>
      <c r="AB298" s="463">
        <f t="shared" si="1210"/>
        <v>8894792</v>
      </c>
      <c r="AC298" s="463">
        <f t="shared" si="1211"/>
        <v>718</v>
      </c>
      <c r="AD298" s="463">
        <f t="shared" si="1212"/>
        <v>1453</v>
      </c>
      <c r="AE298" s="463">
        <f t="shared" si="1213"/>
        <v>240808843</v>
      </c>
      <c r="AF298" s="463">
        <f t="shared" si="1214"/>
        <v>2982</v>
      </c>
      <c r="AG298" s="463">
        <f t="shared" si="1215"/>
        <v>6757</v>
      </c>
      <c r="AH298" s="463">
        <f t="shared" si="1216"/>
        <v>274639286</v>
      </c>
      <c r="AI298" s="463">
        <f t="shared" si="1217"/>
        <v>13318</v>
      </c>
      <c r="AJ298" s="463">
        <f t="shared" si="1218"/>
        <v>34291</v>
      </c>
      <c r="AK298" s="463">
        <f t="shared" si="1219"/>
        <v>9611627</v>
      </c>
      <c r="AL298" s="463">
        <f t="shared" si="1220"/>
        <v>13387</v>
      </c>
      <c r="AM298" s="463">
        <f t="shared" si="1221"/>
        <v>33023</v>
      </c>
      <c r="AN298" s="463">
        <f t="shared" si="1192"/>
        <v>365</v>
      </c>
      <c r="AO298" s="463">
        <f t="shared" si="1192"/>
        <v>8520</v>
      </c>
      <c r="AP298" s="463">
        <f t="shared" si="1192"/>
        <v>8750</v>
      </c>
      <c r="AQ298" s="463">
        <f t="shared" si="1192"/>
        <v>8408023</v>
      </c>
      <c r="AR298" s="463">
        <f t="shared" si="1193"/>
        <v>961</v>
      </c>
      <c r="AS298" s="463">
        <f t="shared" si="1194"/>
        <v>2052</v>
      </c>
      <c r="AT298" s="463">
        <f t="shared" si="1254"/>
        <v>25457</v>
      </c>
      <c r="AU298" s="463">
        <f t="shared" si="1254"/>
        <v>3815</v>
      </c>
      <c r="AV298" s="463">
        <f t="shared" si="1254"/>
        <v>10610</v>
      </c>
      <c r="AW298" s="463">
        <f t="shared" si="1254"/>
        <v>6467</v>
      </c>
      <c r="AX298" s="463">
        <f t="shared" si="1254"/>
        <v>3211</v>
      </c>
      <c r="AY298" s="463">
        <f t="shared" si="1254"/>
        <v>7821</v>
      </c>
      <c r="AZ298" s="463">
        <f t="shared" si="1254"/>
        <v>3150</v>
      </c>
      <c r="BA298" s="463">
        <f t="shared" si="1195"/>
        <v>25103</v>
      </c>
      <c r="BB298" s="463">
        <f t="shared" si="1195"/>
        <v>111817385</v>
      </c>
      <c r="BC298" s="463">
        <f t="shared" si="1196"/>
        <v>4454</v>
      </c>
      <c r="BD298" s="463">
        <f t="shared" si="1197"/>
        <v>11202</v>
      </c>
      <c r="BE298" s="463">
        <f t="shared" si="1198"/>
        <v>2568</v>
      </c>
      <c r="BF298" s="463">
        <f t="shared" si="1198"/>
        <v>9934</v>
      </c>
      <c r="BG298" s="463">
        <f t="shared" si="1198"/>
        <v>6279</v>
      </c>
      <c r="BH298" s="463">
        <f t="shared" si="1198"/>
        <v>6322</v>
      </c>
      <c r="BI298" s="463">
        <f t="shared" si="1255"/>
        <v>72987</v>
      </c>
      <c r="BJ298" s="463">
        <f t="shared" si="1255"/>
        <v>7066</v>
      </c>
      <c r="BK298" s="463">
        <f t="shared" si="1255"/>
        <v>46222</v>
      </c>
      <c r="BL298" s="463">
        <f t="shared" si="1255"/>
        <v>126275</v>
      </c>
      <c r="BM298" s="463">
        <f t="shared" si="1255"/>
        <v>36578</v>
      </c>
      <c r="BN298" s="463">
        <f t="shared" si="1255"/>
        <v>26664</v>
      </c>
      <c r="BO298" s="463">
        <f t="shared" si="1255"/>
        <v>23698</v>
      </c>
      <c r="BP298" s="463">
        <f t="shared" si="1255"/>
        <v>17448</v>
      </c>
      <c r="BQ298" s="463">
        <f t="shared" si="1255"/>
        <v>109609</v>
      </c>
      <c r="BR298" s="463">
        <f t="shared" si="1255"/>
        <v>85298</v>
      </c>
      <c r="BS298" s="463">
        <f t="shared" si="1255"/>
        <v>36515</v>
      </c>
      <c r="BT298" s="463">
        <f t="shared" si="1255"/>
        <v>21899</v>
      </c>
      <c r="BU298" s="463">
        <f t="shared" si="1255"/>
        <v>1118</v>
      </c>
      <c r="BV298" s="463">
        <f t="shared" si="1255"/>
        <v>576</v>
      </c>
      <c r="BW298" s="463">
        <f t="shared" si="1241"/>
        <v>131</v>
      </c>
      <c r="BX298" s="463">
        <f t="shared" si="1241"/>
        <v>76243</v>
      </c>
      <c r="BY298" s="463">
        <f t="shared" si="1103"/>
        <v>582</v>
      </c>
      <c r="BZ298" s="463">
        <f t="shared" si="1104"/>
        <v>965</v>
      </c>
      <c r="CA298" s="463">
        <f t="shared" si="1242"/>
        <v>102</v>
      </c>
      <c r="CB298" s="463">
        <f t="shared" si="1242"/>
        <v>52152</v>
      </c>
      <c r="CC298" s="463">
        <f t="shared" si="1106"/>
        <v>511</v>
      </c>
      <c r="CD298" s="463">
        <f t="shared" si="1107"/>
        <v>1046</v>
      </c>
      <c r="CE298" s="463">
        <f t="shared" si="1243"/>
        <v>18901</v>
      </c>
      <c r="CF298" s="463">
        <f t="shared" si="1243"/>
        <v>9976454</v>
      </c>
      <c r="CG298" s="463">
        <f t="shared" si="1109"/>
        <v>528</v>
      </c>
      <c r="CH298" s="463">
        <f t="shared" si="1110"/>
        <v>947</v>
      </c>
      <c r="CI298" s="463">
        <f t="shared" si="1244"/>
        <v>6117</v>
      </c>
      <c r="CJ298" s="463">
        <f t="shared" si="1244"/>
        <v>18413083</v>
      </c>
      <c r="CK298" s="463">
        <f t="shared" si="1112"/>
        <v>3010</v>
      </c>
      <c r="CL298" s="463">
        <f t="shared" si="1113"/>
        <v>6773</v>
      </c>
      <c r="CM298" s="463">
        <f t="shared" si="1245"/>
        <v>2169</v>
      </c>
      <c r="CN298" s="463">
        <f t="shared" si="1245"/>
        <v>7011995</v>
      </c>
      <c r="CO298" s="463">
        <f t="shared" si="1115"/>
        <v>3233</v>
      </c>
      <c r="CP298" s="463">
        <f t="shared" si="1116"/>
        <v>7568</v>
      </c>
      <c r="CQ298" s="463">
        <f t="shared" si="1246"/>
        <v>72468</v>
      </c>
      <c r="CR298" s="463">
        <f t="shared" si="1246"/>
        <v>215383765</v>
      </c>
      <c r="CS298" s="463">
        <f t="shared" si="1118"/>
        <v>2972</v>
      </c>
      <c r="CT298" s="463">
        <f t="shared" si="1119"/>
        <v>6725</v>
      </c>
      <c r="CU298" s="463">
        <f t="shared" si="1247"/>
        <v>1061</v>
      </c>
      <c r="CV298" s="463">
        <f t="shared" si="1247"/>
        <v>17359161</v>
      </c>
      <c r="CW298" s="463">
        <f t="shared" si="1121"/>
        <v>16361</v>
      </c>
      <c r="CX298" s="463">
        <f t="shared" si="1122"/>
        <v>42251</v>
      </c>
      <c r="CY298" s="463">
        <f t="shared" si="1248"/>
        <v>469</v>
      </c>
      <c r="CZ298" s="463">
        <f t="shared" si="1248"/>
        <v>8366542</v>
      </c>
      <c r="DA298" s="463">
        <f t="shared" si="1124"/>
        <v>17839</v>
      </c>
      <c r="DB298" s="463">
        <f t="shared" si="1125"/>
        <v>43644</v>
      </c>
      <c r="DC298" s="463">
        <f t="shared" si="1249"/>
        <v>2612</v>
      </c>
      <c r="DD298" s="463">
        <f t="shared" si="1249"/>
        <v>38159204</v>
      </c>
      <c r="DE298" s="463">
        <f t="shared" si="1127"/>
        <v>14609</v>
      </c>
      <c r="DF298" s="463">
        <f t="shared" si="1128"/>
        <v>32872</v>
      </c>
      <c r="DG298" s="463">
        <f t="shared" si="1250"/>
        <v>248</v>
      </c>
      <c r="DH298" s="463">
        <f t="shared" si="1250"/>
        <v>4834319</v>
      </c>
      <c r="DI298" s="463">
        <f t="shared" si="1130"/>
        <v>19493</v>
      </c>
      <c r="DJ298" s="463">
        <f t="shared" si="1131"/>
        <v>47071</v>
      </c>
      <c r="DK298" s="463">
        <f t="shared" si="1184"/>
        <v>720</v>
      </c>
      <c r="DL298" s="463">
        <f t="shared" si="1180"/>
        <v>221190</v>
      </c>
      <c r="DM298" s="463">
        <f t="shared" si="1222"/>
        <v>307</v>
      </c>
      <c r="DN298" s="463">
        <f t="shared" si="1223"/>
        <v>522</v>
      </c>
      <c r="DO298" s="463">
        <f t="shared" si="1189"/>
        <v>10343</v>
      </c>
      <c r="DP298" s="463">
        <f t="shared" si="1189"/>
        <v>386214</v>
      </c>
      <c r="DQ298" s="463">
        <f t="shared" si="1224"/>
        <v>37</v>
      </c>
      <c r="DR298" s="463">
        <f t="shared" si="1225"/>
        <v>71</v>
      </c>
      <c r="DS298" s="463">
        <f t="shared" si="1190"/>
        <v>163</v>
      </c>
      <c r="DT298" s="463">
        <f t="shared" si="1190"/>
        <v>458148</v>
      </c>
      <c r="DU298" s="463">
        <f t="shared" si="1094"/>
        <v>2811</v>
      </c>
      <c r="DV298" s="463">
        <f t="shared" si="1095"/>
        <v>5912</v>
      </c>
      <c r="DW298" s="463">
        <f t="shared" si="1181"/>
        <v>141</v>
      </c>
      <c r="DX298" s="463">
        <f t="shared" ref="DX298:DY317" si="1258">SUMIFS(DX$443:DX$10112,$B$443:$B$10112,$B298,$C$443:$C$10112,$C298,$D$443:$D$10112,$D298)</f>
        <v>80008</v>
      </c>
      <c r="DY298" s="463">
        <f t="shared" si="1258"/>
        <v>220316817</v>
      </c>
      <c r="DZ298" s="463">
        <f t="shared" ref="DZ298:DZ303" si="1259">IFERROR(ROUND(DY298/DX298,0),"-")</f>
        <v>2754</v>
      </c>
      <c r="EA298" s="463">
        <f t="shared" ref="EA298:EA303" si="1260">IFERROR(ROUND(GQ298/DX298,0),"-")</f>
        <v>6803</v>
      </c>
      <c r="EB298" s="463">
        <f t="shared" ref="EB298:EF307" si="1261">SUMIFS(EB$443:EB$10112,$B$443:$B$10112,$B298,$C$443:$C$10112,$C298,$D$443:$D$10112,$D298)</f>
        <v>58669</v>
      </c>
      <c r="EC298" s="463">
        <f t="shared" si="1261"/>
        <v>28996</v>
      </c>
      <c r="ED298" s="463">
        <f t="shared" si="1261"/>
        <v>14575</v>
      </c>
      <c r="EE298" s="463">
        <f t="shared" si="1261"/>
        <v>116390090</v>
      </c>
      <c r="EF298" s="463">
        <f t="shared" si="1261"/>
        <v>1563</v>
      </c>
      <c r="EG298" s="463">
        <f t="shared" si="1199"/>
        <v>266</v>
      </c>
      <c r="EH298" s="463">
        <f t="shared" si="1199"/>
        <v>243</v>
      </c>
      <c r="EI298" s="463"/>
      <c r="EJ298" s="446"/>
      <c r="EK298" s="446"/>
      <c r="EL298" s="446"/>
      <c r="EM298" s="446"/>
      <c r="EN298" s="446"/>
      <c r="EO298" s="446"/>
      <c r="EP298" s="446"/>
      <c r="EQ298" s="446"/>
      <c r="ER298" s="446"/>
      <c r="ES298" s="446"/>
      <c r="ET298" s="446"/>
      <c r="EU298" s="446"/>
      <c r="EV298" s="446"/>
      <c r="EW298" s="446"/>
      <c r="EX298" s="446"/>
      <c r="EY298" s="446"/>
      <c r="EZ298" s="447"/>
      <c r="FA298" s="446">
        <f t="shared" si="1226"/>
        <v>10</v>
      </c>
      <c r="FB298" s="417">
        <f t="shared" si="1239"/>
        <v>2023</v>
      </c>
      <c r="FC298" s="448">
        <f t="shared" si="1240"/>
        <v>45200</v>
      </c>
      <c r="FD298" s="449">
        <f t="shared" si="1257"/>
        <v>31</v>
      </c>
      <c r="FE298" s="450"/>
      <c r="FF298" s="451">
        <f t="shared" si="1098"/>
        <v>0.56973669714663433</v>
      </c>
      <c r="FG298" s="450"/>
      <c r="FH298" s="452">
        <f t="shared" si="1227"/>
        <v>1.9116755513745165</v>
      </c>
      <c r="FI298" s="452">
        <f t="shared" si="1228"/>
        <v>1.3935402947632487</v>
      </c>
      <c r="FJ298" s="452">
        <f t="shared" si="1229"/>
        <v>1.912825893938171</v>
      </c>
      <c r="FK298" s="452">
        <f t="shared" si="1230"/>
        <v>1.4083461134877715</v>
      </c>
      <c r="FL298" s="452">
        <f t="shared" si="1231"/>
        <v>1.3573197612502168</v>
      </c>
      <c r="FM298" s="452">
        <f t="shared" si="1232"/>
        <v>1.0562696584689304</v>
      </c>
      <c r="FN298" s="452">
        <f t="shared" si="1233"/>
        <v>1.7706817961400445</v>
      </c>
      <c r="FO298" s="452">
        <f t="shared" si="1234"/>
        <v>1.0619241586655028</v>
      </c>
      <c r="FP298" s="452">
        <f t="shared" si="1235"/>
        <v>1.5571030640668524</v>
      </c>
      <c r="FQ298" s="452">
        <f t="shared" si="1236"/>
        <v>0.8022284122562674</v>
      </c>
      <c r="FR298" s="453"/>
      <c r="FS298" s="446">
        <f t="shared" si="1256"/>
        <v>143646</v>
      </c>
      <c r="FT298" s="446">
        <f t="shared" si="1256"/>
        <v>3796695</v>
      </c>
      <c r="FU298" s="446">
        <f t="shared" si="1256"/>
        <v>9208104</v>
      </c>
      <c r="FV298" s="446">
        <f t="shared" si="1256"/>
        <v>21729864</v>
      </c>
      <c r="FW298" s="446">
        <f t="shared" si="1256"/>
        <v>18130188</v>
      </c>
      <c r="FX298" s="446">
        <f t="shared" si="1256"/>
        <v>18000911</v>
      </c>
      <c r="FY298" s="446">
        <f t="shared" si="1256"/>
        <v>545676090</v>
      </c>
      <c r="FZ298" s="446">
        <f t="shared" si="1256"/>
        <v>707156142</v>
      </c>
      <c r="GA298" s="446">
        <f t="shared" si="1256"/>
        <v>23710531</v>
      </c>
      <c r="GB298" s="446">
        <f t="shared" si="1200"/>
        <v>281203102</v>
      </c>
      <c r="GC298" s="446">
        <f t="shared" si="1200"/>
        <v>17954202</v>
      </c>
      <c r="GD298" s="446">
        <f t="shared" si="1251"/>
        <v>126415</v>
      </c>
      <c r="GE298" s="446">
        <f t="shared" si="1251"/>
        <v>106678</v>
      </c>
      <c r="GF298" s="446">
        <f t="shared" si="1251"/>
        <v>17902126</v>
      </c>
      <c r="GG298" s="446">
        <f t="shared" si="1251"/>
        <v>41427389</v>
      </c>
      <c r="GH298" s="446">
        <f t="shared" si="1251"/>
        <v>16414139</v>
      </c>
      <c r="GI298" s="446">
        <f t="shared" si="1251"/>
        <v>487348439</v>
      </c>
      <c r="GJ298" s="446">
        <f t="shared" si="1251"/>
        <v>44828556</v>
      </c>
      <c r="GK298" s="446">
        <f t="shared" si="1251"/>
        <v>20468921</v>
      </c>
      <c r="GL298" s="446">
        <f t="shared" si="1251"/>
        <v>85861284</v>
      </c>
      <c r="GM298" s="446">
        <f t="shared" si="1251"/>
        <v>11673720</v>
      </c>
      <c r="GN298" s="446">
        <f t="shared" si="1182"/>
        <v>963677</v>
      </c>
      <c r="GO298" s="446">
        <f t="shared" si="1252"/>
        <v>375700</v>
      </c>
      <c r="GP298" s="446">
        <f t="shared" si="1252"/>
        <v>738050</v>
      </c>
      <c r="GQ298" s="446">
        <f t="shared" si="1252"/>
        <v>544328808</v>
      </c>
      <c r="GR298" s="446"/>
      <c r="GS298" s="446"/>
      <c r="GT298" s="446"/>
      <c r="GU298" s="446"/>
      <c r="GV298" s="416"/>
    </row>
    <row r="299" spans="1:204" s="428" customFormat="1" ht="9.75" customHeight="1" x14ac:dyDescent="0.2">
      <c r="A299" s="417" t="str">
        <f t="shared" si="1201"/>
        <v>2023-24NOVEMBERY60</v>
      </c>
      <c r="B299" s="458" t="str">
        <f t="shared" si="1237"/>
        <v>2023-24</v>
      </c>
      <c r="C299" s="402" t="s">
        <v>647</v>
      </c>
      <c r="D299" s="458" t="str">
        <f t="shared" si="1238"/>
        <v>Y60</v>
      </c>
      <c r="E299" s="458" t="str">
        <f t="shared" si="1238"/>
        <v>Midlands</v>
      </c>
      <c r="F299" s="458" t="str">
        <f t="shared" si="1202"/>
        <v>Y60</v>
      </c>
      <c r="G299" s="402"/>
      <c r="H299" s="463">
        <f t="shared" si="1185"/>
        <v>268059</v>
      </c>
      <c r="I299" s="463">
        <f t="shared" si="1185"/>
        <v>207442</v>
      </c>
      <c r="J299" s="463">
        <f t="shared" si="1185"/>
        <v>563606</v>
      </c>
      <c r="K299" s="463">
        <f t="shared" si="1203"/>
        <v>3</v>
      </c>
      <c r="L299" s="463">
        <f t="shared" si="1204"/>
        <v>1</v>
      </c>
      <c r="M299" s="463">
        <f t="shared" si="1205"/>
        <v>1</v>
      </c>
      <c r="N299" s="463">
        <f t="shared" si="1206"/>
        <v>7</v>
      </c>
      <c r="O299" s="463">
        <f t="shared" si="1207"/>
        <v>62</v>
      </c>
      <c r="P299" s="463">
        <f t="shared" si="1253"/>
        <v>943</v>
      </c>
      <c r="Q299" s="463">
        <f t="shared" si="1253"/>
        <v>1817</v>
      </c>
      <c r="R299" s="463">
        <f t="shared" si="1253"/>
        <v>734</v>
      </c>
      <c r="S299" s="463">
        <f t="shared" si="1253"/>
        <v>149814</v>
      </c>
      <c r="T299" s="463">
        <f t="shared" si="1253"/>
        <v>16985</v>
      </c>
      <c r="U299" s="463">
        <f t="shared" si="1253"/>
        <v>10942</v>
      </c>
      <c r="V299" s="463">
        <f t="shared" si="1253"/>
        <v>80215</v>
      </c>
      <c r="W299" s="463">
        <f t="shared" si="1253"/>
        <v>21439</v>
      </c>
      <c r="X299" s="463">
        <f t="shared" si="1253"/>
        <v>888</v>
      </c>
      <c r="Y299" s="463">
        <f t="shared" si="1253"/>
        <v>8581275</v>
      </c>
      <c r="Z299" s="463">
        <f t="shared" si="1208"/>
        <v>505</v>
      </c>
      <c r="AA299" s="463">
        <f t="shared" si="1209"/>
        <v>893</v>
      </c>
      <c r="AB299" s="463">
        <f t="shared" si="1210"/>
        <v>7119929</v>
      </c>
      <c r="AC299" s="463">
        <f t="shared" si="1211"/>
        <v>651</v>
      </c>
      <c r="AD299" s="463">
        <f t="shared" si="1212"/>
        <v>1261</v>
      </c>
      <c r="AE299" s="463">
        <f t="shared" si="1213"/>
        <v>193752785</v>
      </c>
      <c r="AF299" s="463">
        <f t="shared" si="1214"/>
        <v>2415</v>
      </c>
      <c r="AG299" s="463">
        <f t="shared" si="1215"/>
        <v>5254</v>
      </c>
      <c r="AH299" s="463">
        <f t="shared" si="1216"/>
        <v>235082081</v>
      </c>
      <c r="AI299" s="463">
        <f t="shared" si="1217"/>
        <v>10965</v>
      </c>
      <c r="AJ299" s="463">
        <f t="shared" si="1218"/>
        <v>27288</v>
      </c>
      <c r="AK299" s="463">
        <f t="shared" si="1219"/>
        <v>9403233</v>
      </c>
      <c r="AL299" s="463">
        <f t="shared" si="1220"/>
        <v>10589</v>
      </c>
      <c r="AM299" s="463">
        <f t="shared" si="1221"/>
        <v>25495</v>
      </c>
      <c r="AN299" s="463">
        <f t="shared" si="1192"/>
        <v>404</v>
      </c>
      <c r="AO299" s="463">
        <f t="shared" si="1192"/>
        <v>6114</v>
      </c>
      <c r="AP299" s="463">
        <f t="shared" si="1192"/>
        <v>6509</v>
      </c>
      <c r="AQ299" s="463">
        <f t="shared" si="1192"/>
        <v>10853224</v>
      </c>
      <c r="AR299" s="463">
        <f t="shared" si="1193"/>
        <v>1667</v>
      </c>
      <c r="AS299" s="463">
        <f t="shared" si="1194"/>
        <v>3442</v>
      </c>
      <c r="AT299" s="463">
        <f t="shared" si="1254"/>
        <v>24532</v>
      </c>
      <c r="AU299" s="463">
        <f t="shared" si="1254"/>
        <v>4196</v>
      </c>
      <c r="AV299" s="463">
        <f t="shared" si="1254"/>
        <v>10253</v>
      </c>
      <c r="AW299" s="463">
        <f t="shared" si="1254"/>
        <v>8085</v>
      </c>
      <c r="AX299" s="463">
        <f t="shared" si="1254"/>
        <v>2257</v>
      </c>
      <c r="AY299" s="463">
        <f t="shared" si="1254"/>
        <v>7826</v>
      </c>
      <c r="AZ299" s="463">
        <f t="shared" si="1254"/>
        <v>2583</v>
      </c>
      <c r="BA299" s="463">
        <f t="shared" si="1195"/>
        <v>32423</v>
      </c>
      <c r="BB299" s="463">
        <f t="shared" si="1195"/>
        <v>113295207</v>
      </c>
      <c r="BC299" s="463">
        <f t="shared" si="1196"/>
        <v>3494</v>
      </c>
      <c r="BD299" s="463">
        <f t="shared" si="1197"/>
        <v>7973</v>
      </c>
      <c r="BE299" s="463">
        <f t="shared" si="1198"/>
        <v>6671</v>
      </c>
      <c r="BF299" s="463">
        <f t="shared" si="1198"/>
        <v>10804</v>
      </c>
      <c r="BG299" s="463">
        <f t="shared" si="1198"/>
        <v>7215</v>
      </c>
      <c r="BH299" s="463">
        <f t="shared" si="1198"/>
        <v>7733</v>
      </c>
      <c r="BI299" s="463">
        <f t="shared" si="1255"/>
        <v>73698</v>
      </c>
      <c r="BJ299" s="463">
        <f t="shared" si="1255"/>
        <v>7548</v>
      </c>
      <c r="BK299" s="463">
        <f t="shared" si="1255"/>
        <v>44036</v>
      </c>
      <c r="BL299" s="463">
        <f t="shared" si="1255"/>
        <v>125282</v>
      </c>
      <c r="BM299" s="463">
        <f t="shared" si="1255"/>
        <v>33360</v>
      </c>
      <c r="BN299" s="463">
        <f t="shared" si="1255"/>
        <v>24083</v>
      </c>
      <c r="BO299" s="463">
        <f t="shared" si="1255"/>
        <v>21322</v>
      </c>
      <c r="BP299" s="463">
        <f t="shared" si="1255"/>
        <v>15602</v>
      </c>
      <c r="BQ299" s="463">
        <f t="shared" si="1255"/>
        <v>109179</v>
      </c>
      <c r="BR299" s="463">
        <f t="shared" si="1255"/>
        <v>84834</v>
      </c>
      <c r="BS299" s="463">
        <f t="shared" si="1255"/>
        <v>38896</v>
      </c>
      <c r="BT299" s="463">
        <f t="shared" si="1255"/>
        <v>22758</v>
      </c>
      <c r="BU299" s="463">
        <f t="shared" si="1255"/>
        <v>1528</v>
      </c>
      <c r="BV299" s="463">
        <f t="shared" si="1255"/>
        <v>883</v>
      </c>
      <c r="BW299" s="463">
        <f t="shared" si="1241"/>
        <v>138</v>
      </c>
      <c r="BX299" s="463">
        <f t="shared" si="1241"/>
        <v>75967</v>
      </c>
      <c r="BY299" s="463">
        <f t="shared" si="1103"/>
        <v>550</v>
      </c>
      <c r="BZ299" s="463">
        <f t="shared" si="1104"/>
        <v>1035</v>
      </c>
      <c r="CA299" s="463">
        <f t="shared" si="1242"/>
        <v>97</v>
      </c>
      <c r="CB299" s="463">
        <f t="shared" si="1242"/>
        <v>47327</v>
      </c>
      <c r="CC299" s="463">
        <f t="shared" si="1106"/>
        <v>488</v>
      </c>
      <c r="CD299" s="463">
        <f t="shared" si="1107"/>
        <v>923</v>
      </c>
      <c r="CE299" s="463">
        <f t="shared" si="1243"/>
        <v>16750</v>
      </c>
      <c r="CF299" s="463">
        <f t="shared" si="1243"/>
        <v>8457981</v>
      </c>
      <c r="CG299" s="463">
        <f t="shared" si="1109"/>
        <v>505</v>
      </c>
      <c r="CH299" s="463">
        <f t="shared" si="1110"/>
        <v>892</v>
      </c>
      <c r="CI299" s="463">
        <f t="shared" si="1244"/>
        <v>5934</v>
      </c>
      <c r="CJ299" s="463">
        <f t="shared" si="1244"/>
        <v>14907611</v>
      </c>
      <c r="CK299" s="463">
        <f t="shared" si="1112"/>
        <v>2512</v>
      </c>
      <c r="CL299" s="463">
        <f t="shared" si="1113"/>
        <v>5497</v>
      </c>
      <c r="CM299" s="463">
        <f t="shared" si="1245"/>
        <v>1965</v>
      </c>
      <c r="CN299" s="463">
        <f t="shared" si="1245"/>
        <v>4728754</v>
      </c>
      <c r="CO299" s="463">
        <f t="shared" si="1115"/>
        <v>2406</v>
      </c>
      <c r="CP299" s="463">
        <f t="shared" si="1116"/>
        <v>5481</v>
      </c>
      <c r="CQ299" s="463">
        <f t="shared" si="1246"/>
        <v>72316</v>
      </c>
      <c r="CR299" s="463">
        <f t="shared" si="1246"/>
        <v>174116420</v>
      </c>
      <c r="CS299" s="463">
        <f t="shared" si="1118"/>
        <v>2408</v>
      </c>
      <c r="CT299" s="463">
        <f t="shared" si="1119"/>
        <v>5220</v>
      </c>
      <c r="CU299" s="463">
        <f t="shared" si="1247"/>
        <v>1277</v>
      </c>
      <c r="CV299" s="463">
        <f t="shared" si="1247"/>
        <v>17278836</v>
      </c>
      <c r="CW299" s="463">
        <f t="shared" si="1121"/>
        <v>13531</v>
      </c>
      <c r="CX299" s="463">
        <f t="shared" si="1122"/>
        <v>32863</v>
      </c>
      <c r="CY299" s="463">
        <f t="shared" si="1248"/>
        <v>532</v>
      </c>
      <c r="CZ299" s="463">
        <f t="shared" si="1248"/>
        <v>6746847</v>
      </c>
      <c r="DA299" s="463">
        <f t="shared" si="1124"/>
        <v>12682</v>
      </c>
      <c r="DB299" s="463">
        <f t="shared" si="1125"/>
        <v>31419</v>
      </c>
      <c r="DC299" s="463">
        <f t="shared" si="1249"/>
        <v>2619</v>
      </c>
      <c r="DD299" s="463">
        <f t="shared" si="1249"/>
        <v>30866419</v>
      </c>
      <c r="DE299" s="463">
        <f t="shared" si="1127"/>
        <v>11786</v>
      </c>
      <c r="DF299" s="463">
        <f t="shared" si="1128"/>
        <v>23893</v>
      </c>
      <c r="DG299" s="463">
        <f t="shared" si="1250"/>
        <v>287</v>
      </c>
      <c r="DH299" s="463">
        <f t="shared" si="1250"/>
        <v>3320729</v>
      </c>
      <c r="DI299" s="463">
        <f t="shared" si="1130"/>
        <v>11570</v>
      </c>
      <c r="DJ299" s="463">
        <f t="shared" si="1131"/>
        <v>27177</v>
      </c>
      <c r="DK299" s="463">
        <f t="shared" si="1184"/>
        <v>651</v>
      </c>
      <c r="DL299" s="463">
        <f t="shared" si="1180"/>
        <v>202740</v>
      </c>
      <c r="DM299" s="463">
        <f t="shared" si="1222"/>
        <v>311</v>
      </c>
      <c r="DN299" s="463">
        <f t="shared" si="1223"/>
        <v>510</v>
      </c>
      <c r="DO299" s="463">
        <f t="shared" si="1189"/>
        <v>8797</v>
      </c>
      <c r="DP299" s="463">
        <f t="shared" si="1189"/>
        <v>239635</v>
      </c>
      <c r="DQ299" s="463">
        <f t="shared" si="1224"/>
        <v>27</v>
      </c>
      <c r="DR299" s="463">
        <f t="shared" si="1225"/>
        <v>56</v>
      </c>
      <c r="DS299" s="463">
        <f t="shared" si="1190"/>
        <v>123</v>
      </c>
      <c r="DT299" s="463">
        <f t="shared" si="1190"/>
        <v>245213</v>
      </c>
      <c r="DU299" s="463">
        <f t="shared" si="1094"/>
        <v>1994</v>
      </c>
      <c r="DV299" s="463">
        <f t="shared" si="1095"/>
        <v>4433</v>
      </c>
      <c r="DW299" s="463">
        <f t="shared" si="1181"/>
        <v>99</v>
      </c>
      <c r="DX299" s="463">
        <f t="shared" si="1258"/>
        <v>81205</v>
      </c>
      <c r="DY299" s="463">
        <f t="shared" si="1258"/>
        <v>210997397</v>
      </c>
      <c r="DZ299" s="463">
        <f t="shared" si="1259"/>
        <v>2598</v>
      </c>
      <c r="EA299" s="463">
        <f t="shared" si="1260"/>
        <v>6212</v>
      </c>
      <c r="EB299" s="463">
        <f t="shared" si="1261"/>
        <v>58467</v>
      </c>
      <c r="EC299" s="463">
        <f t="shared" si="1261"/>
        <v>27427</v>
      </c>
      <c r="ED299" s="463">
        <f t="shared" si="1261"/>
        <v>13162</v>
      </c>
      <c r="EE299" s="463">
        <f t="shared" si="1261"/>
        <v>107327397</v>
      </c>
      <c r="EF299" s="463">
        <f t="shared" si="1261"/>
        <v>1409</v>
      </c>
      <c r="EG299" s="463">
        <f t="shared" si="1199"/>
        <v>279</v>
      </c>
      <c r="EH299" s="463">
        <f t="shared" si="1199"/>
        <v>111</v>
      </c>
      <c r="EI299" s="463"/>
      <c r="EJ299" s="446"/>
      <c r="EK299" s="446"/>
      <c r="EL299" s="446"/>
      <c r="EM299" s="446"/>
      <c r="EN299" s="446"/>
      <c r="EO299" s="446"/>
      <c r="EP299" s="446"/>
      <c r="EQ299" s="446"/>
      <c r="ER299" s="446"/>
      <c r="ES299" s="446"/>
      <c r="ET299" s="446"/>
      <c r="EU299" s="446"/>
      <c r="EV299" s="446"/>
      <c r="EW299" s="446"/>
      <c r="EX299" s="446"/>
      <c r="EY299" s="446"/>
      <c r="EZ299" s="447"/>
      <c r="FA299" s="446">
        <f t="shared" si="1226"/>
        <v>11</v>
      </c>
      <c r="FB299" s="417">
        <f t="shared" si="1239"/>
        <v>2023</v>
      </c>
      <c r="FC299" s="448">
        <f t="shared" si="1240"/>
        <v>45231</v>
      </c>
      <c r="FD299" s="449">
        <f t="shared" si="1257"/>
        <v>30</v>
      </c>
      <c r="FE299" s="450"/>
      <c r="FF299" s="451">
        <f t="shared" si="1098"/>
        <v>0.54837302082034656</v>
      </c>
      <c r="FG299" s="450"/>
      <c r="FH299" s="452">
        <f t="shared" si="1227"/>
        <v>1.9640859581984103</v>
      </c>
      <c r="FI299" s="452">
        <f t="shared" si="1228"/>
        <v>1.4178981454224315</v>
      </c>
      <c r="FJ299" s="452">
        <f t="shared" si="1229"/>
        <v>1.9486382745384756</v>
      </c>
      <c r="FK299" s="452">
        <f t="shared" si="1230"/>
        <v>1.4258819228660209</v>
      </c>
      <c r="FL299" s="452">
        <f t="shared" si="1231"/>
        <v>1.3610795985788193</v>
      </c>
      <c r="FM299" s="452">
        <f t="shared" si="1232"/>
        <v>1.057582746369133</v>
      </c>
      <c r="FN299" s="452">
        <f t="shared" si="1233"/>
        <v>1.8142637249871729</v>
      </c>
      <c r="FO299" s="452">
        <f t="shared" si="1234"/>
        <v>1.0615233919492513</v>
      </c>
      <c r="FP299" s="452">
        <f t="shared" si="1235"/>
        <v>1.7207207207207207</v>
      </c>
      <c r="FQ299" s="452">
        <f t="shared" si="1236"/>
        <v>0.99436936936936937</v>
      </c>
      <c r="FR299" s="453"/>
      <c r="FS299" s="446">
        <f t="shared" si="1256"/>
        <v>157604</v>
      </c>
      <c r="FT299" s="446">
        <f t="shared" si="1256"/>
        <v>236406</v>
      </c>
      <c r="FU299" s="446">
        <f t="shared" si="1256"/>
        <v>1402256</v>
      </c>
      <c r="FV299" s="446">
        <f t="shared" si="1256"/>
        <v>12781304</v>
      </c>
      <c r="FW299" s="446">
        <f t="shared" si="1256"/>
        <v>15164791</v>
      </c>
      <c r="FX299" s="446">
        <f t="shared" si="1256"/>
        <v>13802414</v>
      </c>
      <c r="FY299" s="446">
        <f t="shared" si="1256"/>
        <v>421446503</v>
      </c>
      <c r="FZ299" s="446">
        <f t="shared" si="1256"/>
        <v>585021715</v>
      </c>
      <c r="GA299" s="446">
        <f t="shared" si="1256"/>
        <v>22639812</v>
      </c>
      <c r="GB299" s="446">
        <f t="shared" si="1200"/>
        <v>258499572</v>
      </c>
      <c r="GC299" s="446">
        <f t="shared" si="1200"/>
        <v>22400978</v>
      </c>
      <c r="GD299" s="446">
        <f t="shared" si="1251"/>
        <v>142830</v>
      </c>
      <c r="GE299" s="446">
        <f t="shared" si="1251"/>
        <v>89537</v>
      </c>
      <c r="GF299" s="446">
        <f t="shared" si="1251"/>
        <v>14942044</v>
      </c>
      <c r="GG299" s="446">
        <f t="shared" si="1251"/>
        <v>32616500</v>
      </c>
      <c r="GH299" s="446">
        <f t="shared" si="1251"/>
        <v>10769569</v>
      </c>
      <c r="GI299" s="446">
        <f t="shared" si="1251"/>
        <v>377515904</v>
      </c>
      <c r="GJ299" s="446">
        <f t="shared" si="1251"/>
        <v>41966261</v>
      </c>
      <c r="GK299" s="446">
        <f t="shared" si="1251"/>
        <v>16714644</v>
      </c>
      <c r="GL299" s="446">
        <f t="shared" si="1251"/>
        <v>62576764</v>
      </c>
      <c r="GM299" s="446">
        <f t="shared" si="1251"/>
        <v>7799797</v>
      </c>
      <c r="GN299" s="446">
        <f t="shared" si="1182"/>
        <v>545283</v>
      </c>
      <c r="GO299" s="446">
        <f t="shared" si="1252"/>
        <v>332319</v>
      </c>
      <c r="GP299" s="446">
        <f t="shared" si="1252"/>
        <v>496031</v>
      </c>
      <c r="GQ299" s="446">
        <f t="shared" si="1252"/>
        <v>504407868</v>
      </c>
      <c r="GR299" s="446"/>
      <c r="GS299" s="446"/>
      <c r="GT299" s="446"/>
      <c r="GU299" s="446"/>
      <c r="GV299" s="416"/>
    </row>
    <row r="300" spans="1:204" s="428" customFormat="1" ht="9.75" customHeight="1" x14ac:dyDescent="0.2">
      <c r="A300" s="417" t="str">
        <f t="shared" si="1201"/>
        <v>2023-24DECEMBERY60</v>
      </c>
      <c r="B300" s="458" t="str">
        <f t="shared" si="1237"/>
        <v>2023-24</v>
      </c>
      <c r="C300" s="402" t="s">
        <v>650</v>
      </c>
      <c r="D300" s="458" t="str">
        <f t="shared" si="1238"/>
        <v>Y60</v>
      </c>
      <c r="E300" s="458" t="str">
        <f t="shared" si="1238"/>
        <v>Midlands</v>
      </c>
      <c r="F300" s="458" t="str">
        <f t="shared" si="1202"/>
        <v>Y60</v>
      </c>
      <c r="G300" s="402"/>
      <c r="H300" s="463">
        <f t="shared" si="1185"/>
        <v>280876</v>
      </c>
      <c r="I300" s="463">
        <f t="shared" si="1185"/>
        <v>216887</v>
      </c>
      <c r="J300" s="463">
        <f t="shared" si="1185"/>
        <v>1327485</v>
      </c>
      <c r="K300" s="463">
        <f t="shared" si="1203"/>
        <v>6</v>
      </c>
      <c r="L300" s="463">
        <f t="shared" si="1204"/>
        <v>1</v>
      </c>
      <c r="M300" s="463">
        <f t="shared" si="1205"/>
        <v>12</v>
      </c>
      <c r="N300" s="463">
        <f t="shared" si="1206"/>
        <v>40</v>
      </c>
      <c r="O300" s="463">
        <f t="shared" si="1207"/>
        <v>109</v>
      </c>
      <c r="P300" s="463">
        <f t="shared" si="1253"/>
        <v>1086</v>
      </c>
      <c r="Q300" s="463">
        <f t="shared" si="1253"/>
        <v>1726</v>
      </c>
      <c r="R300" s="463">
        <f t="shared" si="1253"/>
        <v>677</v>
      </c>
      <c r="S300" s="463">
        <f t="shared" si="1253"/>
        <v>157815</v>
      </c>
      <c r="T300" s="463">
        <f t="shared" si="1253"/>
        <v>18101</v>
      </c>
      <c r="U300" s="463">
        <f t="shared" si="1253"/>
        <v>11801</v>
      </c>
      <c r="V300" s="463">
        <f t="shared" si="1253"/>
        <v>84814</v>
      </c>
      <c r="W300" s="463">
        <f t="shared" si="1253"/>
        <v>21574</v>
      </c>
      <c r="X300" s="463">
        <f t="shared" si="1253"/>
        <v>894</v>
      </c>
      <c r="Y300" s="463">
        <f t="shared" si="1253"/>
        <v>9531642</v>
      </c>
      <c r="Z300" s="463">
        <f t="shared" si="1208"/>
        <v>527</v>
      </c>
      <c r="AA300" s="463">
        <f t="shared" si="1209"/>
        <v>925</v>
      </c>
      <c r="AB300" s="463">
        <f t="shared" si="1210"/>
        <v>7904340</v>
      </c>
      <c r="AC300" s="463">
        <f t="shared" si="1211"/>
        <v>670</v>
      </c>
      <c r="AD300" s="463">
        <f t="shared" si="1212"/>
        <v>1269</v>
      </c>
      <c r="AE300" s="463">
        <f t="shared" si="1213"/>
        <v>260472119</v>
      </c>
      <c r="AF300" s="463">
        <f t="shared" si="1214"/>
        <v>3071</v>
      </c>
      <c r="AG300" s="463">
        <f t="shared" si="1215"/>
        <v>6801</v>
      </c>
      <c r="AH300" s="463">
        <f t="shared" si="1216"/>
        <v>281687053</v>
      </c>
      <c r="AI300" s="463">
        <f t="shared" si="1217"/>
        <v>13057</v>
      </c>
      <c r="AJ300" s="463">
        <f t="shared" si="1218"/>
        <v>32889</v>
      </c>
      <c r="AK300" s="463">
        <f t="shared" si="1219"/>
        <v>11742146</v>
      </c>
      <c r="AL300" s="463">
        <f t="shared" si="1220"/>
        <v>13134</v>
      </c>
      <c r="AM300" s="463">
        <f t="shared" si="1221"/>
        <v>30319</v>
      </c>
      <c r="AN300" s="463">
        <f t="shared" si="1192"/>
        <v>400</v>
      </c>
      <c r="AO300" s="463">
        <f t="shared" si="1192"/>
        <v>6473</v>
      </c>
      <c r="AP300" s="463">
        <f t="shared" si="1192"/>
        <v>6027</v>
      </c>
      <c r="AQ300" s="463">
        <f t="shared" si="1192"/>
        <v>14632481</v>
      </c>
      <c r="AR300" s="463">
        <f t="shared" si="1193"/>
        <v>2428</v>
      </c>
      <c r="AS300" s="463">
        <f t="shared" si="1194"/>
        <v>5143</v>
      </c>
      <c r="AT300" s="463">
        <f t="shared" si="1254"/>
        <v>26684</v>
      </c>
      <c r="AU300" s="463">
        <f t="shared" si="1254"/>
        <v>5471</v>
      </c>
      <c r="AV300" s="463">
        <f t="shared" si="1254"/>
        <v>11448</v>
      </c>
      <c r="AW300" s="463">
        <f t="shared" si="1254"/>
        <v>9989</v>
      </c>
      <c r="AX300" s="463">
        <f t="shared" si="1254"/>
        <v>2531</v>
      </c>
      <c r="AY300" s="463">
        <f t="shared" si="1254"/>
        <v>7234</v>
      </c>
      <c r="AZ300" s="463">
        <f t="shared" si="1254"/>
        <v>1683</v>
      </c>
      <c r="BA300" s="463">
        <f t="shared" si="1195"/>
        <v>33522</v>
      </c>
      <c r="BB300" s="463">
        <f t="shared" si="1195"/>
        <v>151364280</v>
      </c>
      <c r="BC300" s="463">
        <f t="shared" si="1196"/>
        <v>4515</v>
      </c>
      <c r="BD300" s="463">
        <f t="shared" si="1197"/>
        <v>11132</v>
      </c>
      <c r="BE300" s="463">
        <f t="shared" si="1198"/>
        <v>6128</v>
      </c>
      <c r="BF300" s="463">
        <f t="shared" si="1198"/>
        <v>11506</v>
      </c>
      <c r="BG300" s="463">
        <f t="shared" si="1198"/>
        <v>2335</v>
      </c>
      <c r="BH300" s="463">
        <f t="shared" si="1198"/>
        <v>6766</v>
      </c>
      <c r="BI300" s="463">
        <f t="shared" si="1255"/>
        <v>75126</v>
      </c>
      <c r="BJ300" s="463">
        <f t="shared" si="1255"/>
        <v>8110</v>
      </c>
      <c r="BK300" s="463">
        <f t="shared" si="1255"/>
        <v>47895</v>
      </c>
      <c r="BL300" s="463">
        <f t="shared" si="1255"/>
        <v>131131</v>
      </c>
      <c r="BM300" s="463">
        <f t="shared" si="1255"/>
        <v>35797</v>
      </c>
      <c r="BN300" s="463">
        <f t="shared" si="1255"/>
        <v>25789</v>
      </c>
      <c r="BO300" s="463">
        <f t="shared" si="1255"/>
        <v>23179</v>
      </c>
      <c r="BP300" s="463">
        <f t="shared" si="1255"/>
        <v>16895</v>
      </c>
      <c r="BQ300" s="463">
        <f t="shared" si="1255"/>
        <v>115608</v>
      </c>
      <c r="BR300" s="463">
        <f t="shared" si="1255"/>
        <v>89905</v>
      </c>
      <c r="BS300" s="463">
        <f t="shared" si="1255"/>
        <v>38287</v>
      </c>
      <c r="BT300" s="463">
        <f t="shared" si="1255"/>
        <v>22808</v>
      </c>
      <c r="BU300" s="463">
        <f t="shared" si="1255"/>
        <v>1434</v>
      </c>
      <c r="BV300" s="463">
        <f t="shared" si="1255"/>
        <v>876</v>
      </c>
      <c r="BW300" s="463">
        <f t="shared" si="1241"/>
        <v>209</v>
      </c>
      <c r="BX300" s="463">
        <f t="shared" si="1241"/>
        <v>125987</v>
      </c>
      <c r="BY300" s="463">
        <f t="shared" si="1103"/>
        <v>603</v>
      </c>
      <c r="BZ300" s="463">
        <f t="shared" si="1104"/>
        <v>1025</v>
      </c>
      <c r="CA300" s="463">
        <f t="shared" si="1242"/>
        <v>128</v>
      </c>
      <c r="CB300" s="463">
        <f t="shared" si="1242"/>
        <v>71534</v>
      </c>
      <c r="CC300" s="463">
        <f t="shared" si="1106"/>
        <v>559</v>
      </c>
      <c r="CD300" s="463">
        <f t="shared" si="1107"/>
        <v>1062</v>
      </c>
      <c r="CE300" s="463">
        <f t="shared" si="1243"/>
        <v>17764</v>
      </c>
      <c r="CF300" s="463">
        <f t="shared" si="1243"/>
        <v>9334121</v>
      </c>
      <c r="CG300" s="463">
        <f t="shared" si="1109"/>
        <v>525</v>
      </c>
      <c r="CH300" s="463">
        <f t="shared" si="1110"/>
        <v>921</v>
      </c>
      <c r="CI300" s="463">
        <f t="shared" si="1244"/>
        <v>6083</v>
      </c>
      <c r="CJ300" s="463">
        <f t="shared" si="1244"/>
        <v>19889059</v>
      </c>
      <c r="CK300" s="463">
        <f t="shared" si="1112"/>
        <v>3270</v>
      </c>
      <c r="CL300" s="463">
        <f t="shared" si="1113"/>
        <v>7434</v>
      </c>
      <c r="CM300" s="463">
        <f t="shared" si="1245"/>
        <v>1945</v>
      </c>
      <c r="CN300" s="463">
        <f t="shared" si="1245"/>
        <v>6335082</v>
      </c>
      <c r="CO300" s="463">
        <f t="shared" si="1115"/>
        <v>3257</v>
      </c>
      <c r="CP300" s="463">
        <f t="shared" si="1116"/>
        <v>7552</v>
      </c>
      <c r="CQ300" s="463">
        <f t="shared" si="1246"/>
        <v>76786</v>
      </c>
      <c r="CR300" s="463">
        <f t="shared" si="1246"/>
        <v>234247978</v>
      </c>
      <c r="CS300" s="463">
        <f t="shared" si="1118"/>
        <v>3051</v>
      </c>
      <c r="CT300" s="463">
        <f t="shared" si="1119"/>
        <v>6740</v>
      </c>
      <c r="CU300" s="463">
        <f t="shared" si="1247"/>
        <v>1171</v>
      </c>
      <c r="CV300" s="463">
        <f t="shared" si="1247"/>
        <v>17468917</v>
      </c>
      <c r="CW300" s="463">
        <f t="shared" si="1121"/>
        <v>14918</v>
      </c>
      <c r="CX300" s="463">
        <f t="shared" si="1122"/>
        <v>40678</v>
      </c>
      <c r="CY300" s="463">
        <f t="shared" si="1248"/>
        <v>511</v>
      </c>
      <c r="CZ300" s="463">
        <f t="shared" si="1248"/>
        <v>8300200</v>
      </c>
      <c r="DA300" s="463">
        <f t="shared" si="1124"/>
        <v>16243</v>
      </c>
      <c r="DB300" s="463">
        <f t="shared" si="1125"/>
        <v>39133</v>
      </c>
      <c r="DC300" s="463">
        <f t="shared" si="1249"/>
        <v>2373</v>
      </c>
      <c r="DD300" s="463">
        <f t="shared" si="1249"/>
        <v>31106309</v>
      </c>
      <c r="DE300" s="463">
        <f t="shared" si="1127"/>
        <v>13108</v>
      </c>
      <c r="DF300" s="463">
        <f t="shared" si="1128"/>
        <v>27289</v>
      </c>
      <c r="DG300" s="463">
        <f t="shared" si="1250"/>
        <v>247</v>
      </c>
      <c r="DH300" s="463">
        <f t="shared" si="1250"/>
        <v>3933765</v>
      </c>
      <c r="DI300" s="463">
        <f t="shared" si="1130"/>
        <v>15926</v>
      </c>
      <c r="DJ300" s="463">
        <f t="shared" si="1131"/>
        <v>37996</v>
      </c>
      <c r="DK300" s="463">
        <f t="shared" si="1184"/>
        <v>590</v>
      </c>
      <c r="DL300" s="463">
        <f t="shared" si="1180"/>
        <v>188905</v>
      </c>
      <c r="DM300" s="463">
        <f t="shared" si="1222"/>
        <v>320</v>
      </c>
      <c r="DN300" s="463">
        <f t="shared" si="1223"/>
        <v>567</v>
      </c>
      <c r="DO300" s="463">
        <f t="shared" si="1189"/>
        <v>9807</v>
      </c>
      <c r="DP300" s="463">
        <f t="shared" si="1189"/>
        <v>238247</v>
      </c>
      <c r="DQ300" s="463">
        <f t="shared" si="1224"/>
        <v>24</v>
      </c>
      <c r="DR300" s="463">
        <f t="shared" si="1225"/>
        <v>44</v>
      </c>
      <c r="DS300" s="463">
        <f t="shared" si="1190"/>
        <v>120</v>
      </c>
      <c r="DT300" s="463">
        <f t="shared" si="1190"/>
        <v>296007</v>
      </c>
      <c r="DU300" s="463">
        <f t="shared" si="1094"/>
        <v>2467</v>
      </c>
      <c r="DV300" s="463">
        <f t="shared" si="1095"/>
        <v>5566</v>
      </c>
      <c r="DW300" s="463">
        <f t="shared" si="1181"/>
        <v>106</v>
      </c>
      <c r="DX300" s="463">
        <f t="shared" si="1258"/>
        <v>83701</v>
      </c>
      <c r="DY300" s="463">
        <f t="shared" si="1258"/>
        <v>239130158</v>
      </c>
      <c r="DZ300" s="463">
        <f t="shared" si="1259"/>
        <v>2857</v>
      </c>
      <c r="EA300" s="463">
        <f t="shared" si="1260"/>
        <v>6947</v>
      </c>
      <c r="EB300" s="463">
        <f t="shared" si="1261"/>
        <v>60776</v>
      </c>
      <c r="EC300" s="463">
        <f t="shared" si="1261"/>
        <v>29982</v>
      </c>
      <c r="ED300" s="463">
        <f t="shared" si="1261"/>
        <v>15194</v>
      </c>
      <c r="EE300" s="463">
        <f t="shared" si="1261"/>
        <v>131003008</v>
      </c>
      <c r="EF300" s="463">
        <f t="shared" si="1261"/>
        <v>1420</v>
      </c>
      <c r="EG300" s="463">
        <f t="shared" si="1199"/>
        <v>321</v>
      </c>
      <c r="EH300" s="463">
        <f t="shared" si="1199"/>
        <v>220</v>
      </c>
      <c r="EI300" s="463"/>
      <c r="EJ300" s="446"/>
      <c r="EK300" s="446"/>
      <c r="EL300" s="446"/>
      <c r="EM300" s="446"/>
      <c r="EN300" s="446"/>
      <c r="EO300" s="446"/>
      <c r="EP300" s="446"/>
      <c r="EQ300" s="446"/>
      <c r="ER300" s="446"/>
      <c r="ES300" s="446"/>
      <c r="ET300" s="446"/>
      <c r="EU300" s="446"/>
      <c r="EV300" s="446"/>
      <c r="EW300" s="446"/>
      <c r="EX300" s="446"/>
      <c r="EY300" s="446"/>
      <c r="EZ300" s="447"/>
      <c r="FA300" s="446">
        <f t="shared" si="1226"/>
        <v>12</v>
      </c>
      <c r="FB300" s="417">
        <f t="shared" si="1239"/>
        <v>2023</v>
      </c>
      <c r="FC300" s="448">
        <f t="shared" si="1240"/>
        <v>45261</v>
      </c>
      <c r="FD300" s="449">
        <f t="shared" si="1257"/>
        <v>31</v>
      </c>
      <c r="FE300" s="450"/>
      <c r="FF300" s="451">
        <f t="shared" si="1098"/>
        <v>0.57637378783426385</v>
      </c>
      <c r="FG300" s="450"/>
      <c r="FH300" s="452">
        <f t="shared" si="1227"/>
        <v>1.9776255455499696</v>
      </c>
      <c r="FI300" s="452">
        <f t="shared" si="1228"/>
        <v>1.4247279155847743</v>
      </c>
      <c r="FJ300" s="452">
        <f t="shared" si="1229"/>
        <v>1.9641555800355901</v>
      </c>
      <c r="FK300" s="452">
        <f t="shared" si="1230"/>
        <v>1.4316583340394882</v>
      </c>
      <c r="FL300" s="452">
        <f t="shared" si="1231"/>
        <v>1.3630768505199613</v>
      </c>
      <c r="FM300" s="452">
        <f t="shared" si="1232"/>
        <v>1.0600254674935741</v>
      </c>
      <c r="FN300" s="452">
        <f t="shared" si="1233"/>
        <v>1.774682488180217</v>
      </c>
      <c r="FO300" s="452">
        <f t="shared" si="1234"/>
        <v>1.0571984796514322</v>
      </c>
      <c r="FP300" s="452">
        <f t="shared" si="1235"/>
        <v>1.6040268456375839</v>
      </c>
      <c r="FQ300" s="452">
        <f t="shared" si="1236"/>
        <v>0.97986577181208057</v>
      </c>
      <c r="FR300" s="453"/>
      <c r="FS300" s="446">
        <f t="shared" si="1256"/>
        <v>172958</v>
      </c>
      <c r="FT300" s="446">
        <f t="shared" si="1256"/>
        <v>2643815</v>
      </c>
      <c r="FU300" s="446">
        <f t="shared" si="1256"/>
        <v>8753685</v>
      </c>
      <c r="FV300" s="446">
        <f t="shared" si="1256"/>
        <v>23577448</v>
      </c>
      <c r="FW300" s="446">
        <f t="shared" si="1256"/>
        <v>16740927</v>
      </c>
      <c r="FX300" s="446">
        <f t="shared" si="1256"/>
        <v>14977552</v>
      </c>
      <c r="FY300" s="446">
        <f t="shared" si="1256"/>
        <v>576842921</v>
      </c>
      <c r="FZ300" s="446">
        <f t="shared" si="1256"/>
        <v>709541269</v>
      </c>
      <c r="GA300" s="446">
        <f t="shared" si="1256"/>
        <v>27104739</v>
      </c>
      <c r="GB300" s="446">
        <f t="shared" si="1200"/>
        <v>373177560</v>
      </c>
      <c r="GC300" s="446">
        <f t="shared" si="1200"/>
        <v>30995937</v>
      </c>
      <c r="GD300" s="446">
        <f t="shared" ref="GD300:GM309" si="1262">SUMIFS(GD$443:GD$10112,$B$443:$B$10112,$B300,$C$443:$C$10112,$C300,$D$443:$D$10112,$D300)</f>
        <v>214225</v>
      </c>
      <c r="GE300" s="446">
        <f t="shared" si="1262"/>
        <v>135928</v>
      </c>
      <c r="GF300" s="446">
        <f t="shared" si="1262"/>
        <v>16358796</v>
      </c>
      <c r="GG300" s="446">
        <f t="shared" si="1262"/>
        <v>45219804</v>
      </c>
      <c r="GH300" s="446">
        <f t="shared" si="1262"/>
        <v>14689005</v>
      </c>
      <c r="GI300" s="446">
        <f t="shared" si="1262"/>
        <v>517528470</v>
      </c>
      <c r="GJ300" s="446">
        <f t="shared" si="1262"/>
        <v>47633996</v>
      </c>
      <c r="GK300" s="446">
        <f t="shared" si="1262"/>
        <v>19997049</v>
      </c>
      <c r="GL300" s="446">
        <f t="shared" si="1262"/>
        <v>64757745</v>
      </c>
      <c r="GM300" s="446">
        <f t="shared" si="1262"/>
        <v>9385025</v>
      </c>
      <c r="GN300" s="446">
        <f t="shared" si="1182"/>
        <v>667905</v>
      </c>
      <c r="GO300" s="446">
        <f t="shared" si="1252"/>
        <v>334724</v>
      </c>
      <c r="GP300" s="446">
        <f t="shared" si="1252"/>
        <v>434687</v>
      </c>
      <c r="GQ300" s="446">
        <f t="shared" si="1252"/>
        <v>581454164</v>
      </c>
      <c r="GR300" s="446"/>
      <c r="GS300" s="446"/>
      <c r="GT300" s="446"/>
      <c r="GU300" s="446"/>
      <c r="GV300" s="416"/>
    </row>
    <row r="301" spans="1:204" s="428" customFormat="1" ht="9.75" customHeight="1" x14ac:dyDescent="0.2">
      <c r="A301" s="417" t="str">
        <f t="shared" si="1201"/>
        <v>2023-24JANUARYY60</v>
      </c>
      <c r="B301" s="458" t="str">
        <f t="shared" si="1237"/>
        <v>2023-24</v>
      </c>
      <c r="C301" s="402" t="s">
        <v>654</v>
      </c>
      <c r="D301" s="458" t="str">
        <f t="shared" si="1238"/>
        <v>Y60</v>
      </c>
      <c r="E301" s="458" t="str">
        <f t="shared" si="1238"/>
        <v>Midlands</v>
      </c>
      <c r="F301" s="458" t="str">
        <f t="shared" si="1202"/>
        <v>Y60</v>
      </c>
      <c r="G301" s="402"/>
      <c r="H301" s="463">
        <f t="shared" si="1185"/>
        <v>255059</v>
      </c>
      <c r="I301" s="463">
        <f t="shared" si="1185"/>
        <v>196422</v>
      </c>
      <c r="J301" s="463">
        <f t="shared" si="1185"/>
        <v>744621</v>
      </c>
      <c r="K301" s="463">
        <f t="shared" si="1203"/>
        <v>4</v>
      </c>
      <c r="L301" s="463">
        <f t="shared" si="1204"/>
        <v>1</v>
      </c>
      <c r="M301" s="463">
        <f t="shared" si="1205"/>
        <v>2</v>
      </c>
      <c r="N301" s="463">
        <f t="shared" si="1206"/>
        <v>19</v>
      </c>
      <c r="O301" s="463">
        <f t="shared" si="1207"/>
        <v>73</v>
      </c>
      <c r="P301" s="463">
        <f t="shared" si="1253"/>
        <v>1046</v>
      </c>
      <c r="Q301" s="463">
        <f t="shared" si="1253"/>
        <v>1849</v>
      </c>
      <c r="R301" s="463">
        <f t="shared" si="1253"/>
        <v>692</v>
      </c>
      <c r="S301" s="463">
        <f t="shared" si="1253"/>
        <v>156282</v>
      </c>
      <c r="T301" s="463">
        <f t="shared" si="1253"/>
        <v>17509</v>
      </c>
      <c r="U301" s="463">
        <f t="shared" si="1253"/>
        <v>11267</v>
      </c>
      <c r="V301" s="463">
        <f t="shared" si="1253"/>
        <v>82370</v>
      </c>
      <c r="W301" s="463">
        <f t="shared" si="1253"/>
        <v>21733</v>
      </c>
      <c r="X301" s="463">
        <f t="shared" si="1253"/>
        <v>895</v>
      </c>
      <c r="Y301" s="463">
        <f t="shared" si="1253"/>
        <v>9133919</v>
      </c>
      <c r="Z301" s="463">
        <f t="shared" si="1208"/>
        <v>522</v>
      </c>
      <c r="AA301" s="463">
        <f t="shared" si="1209"/>
        <v>929</v>
      </c>
      <c r="AB301" s="463">
        <f t="shared" si="1210"/>
        <v>7481970</v>
      </c>
      <c r="AC301" s="463">
        <f t="shared" si="1211"/>
        <v>664</v>
      </c>
      <c r="AD301" s="463">
        <f t="shared" si="1212"/>
        <v>1276</v>
      </c>
      <c r="AE301" s="463">
        <f t="shared" si="1213"/>
        <v>230799723</v>
      </c>
      <c r="AF301" s="463">
        <f t="shared" si="1214"/>
        <v>2802</v>
      </c>
      <c r="AG301" s="463">
        <f t="shared" si="1215"/>
        <v>6249</v>
      </c>
      <c r="AH301" s="463">
        <f t="shared" si="1216"/>
        <v>236815506</v>
      </c>
      <c r="AI301" s="463">
        <f t="shared" si="1217"/>
        <v>10897</v>
      </c>
      <c r="AJ301" s="463">
        <f t="shared" si="1218"/>
        <v>27397</v>
      </c>
      <c r="AK301" s="463">
        <f t="shared" si="1219"/>
        <v>10587824</v>
      </c>
      <c r="AL301" s="463">
        <f t="shared" si="1220"/>
        <v>11830</v>
      </c>
      <c r="AM301" s="463">
        <f t="shared" si="1221"/>
        <v>27968</v>
      </c>
      <c r="AN301" s="463">
        <f t="shared" si="1192"/>
        <v>456</v>
      </c>
      <c r="AO301" s="463">
        <f t="shared" si="1192"/>
        <v>8639</v>
      </c>
      <c r="AP301" s="463">
        <f t="shared" si="1192"/>
        <v>5990</v>
      </c>
      <c r="AQ301" s="463">
        <f t="shared" si="1192"/>
        <v>12651295</v>
      </c>
      <c r="AR301" s="463">
        <f t="shared" si="1193"/>
        <v>2112</v>
      </c>
      <c r="AS301" s="463">
        <f t="shared" si="1194"/>
        <v>4606</v>
      </c>
      <c r="AT301" s="463">
        <f t="shared" si="1254"/>
        <v>27299</v>
      </c>
      <c r="AU301" s="463">
        <f t="shared" si="1254"/>
        <v>4344</v>
      </c>
      <c r="AV301" s="463">
        <f t="shared" si="1254"/>
        <v>13521</v>
      </c>
      <c r="AW301" s="463">
        <f t="shared" si="1254"/>
        <v>9413</v>
      </c>
      <c r="AX301" s="463">
        <f t="shared" si="1254"/>
        <v>2463</v>
      </c>
      <c r="AY301" s="463">
        <f t="shared" si="1254"/>
        <v>6971</v>
      </c>
      <c r="AZ301" s="463">
        <f t="shared" si="1254"/>
        <v>1676</v>
      </c>
      <c r="BA301" s="463">
        <f t="shared" si="1195"/>
        <v>33694</v>
      </c>
      <c r="BB301" s="463">
        <f t="shared" si="1195"/>
        <v>112123050</v>
      </c>
      <c r="BC301" s="463">
        <f t="shared" si="1196"/>
        <v>3328</v>
      </c>
      <c r="BD301" s="463">
        <f t="shared" si="1197"/>
        <v>8542</v>
      </c>
      <c r="BE301" s="463">
        <f t="shared" si="1198"/>
        <v>5676</v>
      </c>
      <c r="BF301" s="463">
        <f t="shared" si="1198"/>
        <v>13911</v>
      </c>
      <c r="BG301" s="463">
        <f t="shared" si="1198"/>
        <v>2158</v>
      </c>
      <c r="BH301" s="463">
        <f t="shared" si="1198"/>
        <v>4913</v>
      </c>
      <c r="BI301" s="463">
        <f t="shared" si="1255"/>
        <v>74678</v>
      </c>
      <c r="BJ301" s="463">
        <f t="shared" si="1255"/>
        <v>8249</v>
      </c>
      <c r="BK301" s="463">
        <f t="shared" si="1255"/>
        <v>46056</v>
      </c>
      <c r="BL301" s="463">
        <f t="shared" si="1255"/>
        <v>128983</v>
      </c>
      <c r="BM301" s="463">
        <f t="shared" si="1255"/>
        <v>34201</v>
      </c>
      <c r="BN301" s="463">
        <f t="shared" si="1255"/>
        <v>24762</v>
      </c>
      <c r="BO301" s="463">
        <f t="shared" si="1255"/>
        <v>21896</v>
      </c>
      <c r="BP301" s="463">
        <f t="shared" si="1255"/>
        <v>15962</v>
      </c>
      <c r="BQ301" s="463">
        <f t="shared" si="1255"/>
        <v>110767</v>
      </c>
      <c r="BR301" s="463">
        <f t="shared" si="1255"/>
        <v>87001</v>
      </c>
      <c r="BS301" s="463">
        <f t="shared" si="1255"/>
        <v>38531</v>
      </c>
      <c r="BT301" s="463">
        <f t="shared" si="1255"/>
        <v>22913</v>
      </c>
      <c r="BU301" s="463">
        <f t="shared" si="1255"/>
        <v>1548</v>
      </c>
      <c r="BV301" s="463">
        <f t="shared" si="1255"/>
        <v>908</v>
      </c>
      <c r="BW301" s="463">
        <f t="shared" si="1241"/>
        <v>240</v>
      </c>
      <c r="BX301" s="463">
        <f t="shared" si="1241"/>
        <v>144344</v>
      </c>
      <c r="BY301" s="463">
        <f t="shared" si="1103"/>
        <v>601</v>
      </c>
      <c r="BZ301" s="463">
        <f t="shared" si="1104"/>
        <v>1131</v>
      </c>
      <c r="CA301" s="463">
        <f t="shared" si="1242"/>
        <v>136</v>
      </c>
      <c r="CB301" s="463">
        <f t="shared" si="1242"/>
        <v>76958</v>
      </c>
      <c r="CC301" s="463">
        <f t="shared" si="1106"/>
        <v>566</v>
      </c>
      <c r="CD301" s="463">
        <f t="shared" si="1107"/>
        <v>944</v>
      </c>
      <c r="CE301" s="463">
        <f t="shared" si="1243"/>
        <v>17133</v>
      </c>
      <c r="CF301" s="463">
        <f t="shared" si="1243"/>
        <v>8912617</v>
      </c>
      <c r="CG301" s="463">
        <f t="shared" si="1109"/>
        <v>520</v>
      </c>
      <c r="CH301" s="463">
        <f t="shared" si="1110"/>
        <v>925</v>
      </c>
      <c r="CI301" s="463">
        <f t="shared" si="1244"/>
        <v>6704</v>
      </c>
      <c r="CJ301" s="463">
        <f t="shared" si="1244"/>
        <v>20313933</v>
      </c>
      <c r="CK301" s="463">
        <f t="shared" si="1112"/>
        <v>3030</v>
      </c>
      <c r="CL301" s="463">
        <f t="shared" si="1113"/>
        <v>6924</v>
      </c>
      <c r="CM301" s="463">
        <f t="shared" si="1245"/>
        <v>2015</v>
      </c>
      <c r="CN301" s="463">
        <f t="shared" si="1245"/>
        <v>5663871</v>
      </c>
      <c r="CO301" s="463">
        <f t="shared" si="1115"/>
        <v>2811</v>
      </c>
      <c r="CP301" s="463">
        <f t="shared" si="1116"/>
        <v>6642</v>
      </c>
      <c r="CQ301" s="463">
        <f t="shared" si="1246"/>
        <v>73651</v>
      </c>
      <c r="CR301" s="463">
        <f t="shared" si="1246"/>
        <v>204821919</v>
      </c>
      <c r="CS301" s="463">
        <f t="shared" si="1118"/>
        <v>2781</v>
      </c>
      <c r="CT301" s="463">
        <f t="shared" si="1119"/>
        <v>6180</v>
      </c>
      <c r="CU301" s="463">
        <f t="shared" si="1247"/>
        <v>1288</v>
      </c>
      <c r="CV301" s="463">
        <f t="shared" si="1247"/>
        <v>18368052</v>
      </c>
      <c r="CW301" s="463">
        <f t="shared" si="1121"/>
        <v>14261</v>
      </c>
      <c r="CX301" s="463">
        <f t="shared" si="1122"/>
        <v>37302</v>
      </c>
      <c r="CY301" s="463">
        <f t="shared" si="1248"/>
        <v>521</v>
      </c>
      <c r="CZ301" s="463">
        <f t="shared" si="1248"/>
        <v>7145014</v>
      </c>
      <c r="DA301" s="463">
        <f t="shared" si="1124"/>
        <v>13714</v>
      </c>
      <c r="DB301" s="463">
        <f t="shared" si="1125"/>
        <v>36737</v>
      </c>
      <c r="DC301" s="463">
        <f t="shared" si="1249"/>
        <v>2817</v>
      </c>
      <c r="DD301" s="463">
        <f t="shared" si="1249"/>
        <v>39655358</v>
      </c>
      <c r="DE301" s="463">
        <f t="shared" si="1127"/>
        <v>14077</v>
      </c>
      <c r="DF301" s="463">
        <f t="shared" si="1128"/>
        <v>30356</v>
      </c>
      <c r="DG301" s="463">
        <f t="shared" si="1250"/>
        <v>261</v>
      </c>
      <c r="DH301" s="463">
        <f t="shared" si="1250"/>
        <v>4576530</v>
      </c>
      <c r="DI301" s="463">
        <f t="shared" si="1130"/>
        <v>17535</v>
      </c>
      <c r="DJ301" s="463">
        <f t="shared" si="1131"/>
        <v>45357</v>
      </c>
      <c r="DK301" s="463">
        <f t="shared" si="1184"/>
        <v>608</v>
      </c>
      <c r="DL301" s="463">
        <f t="shared" si="1180"/>
        <v>193237</v>
      </c>
      <c r="DM301" s="463">
        <f t="shared" si="1222"/>
        <v>318</v>
      </c>
      <c r="DN301" s="463">
        <f t="shared" si="1223"/>
        <v>567</v>
      </c>
      <c r="DO301" s="463">
        <f t="shared" si="1189"/>
        <v>9689</v>
      </c>
      <c r="DP301" s="463">
        <f t="shared" si="1189"/>
        <v>221034</v>
      </c>
      <c r="DQ301" s="463">
        <f t="shared" si="1224"/>
        <v>23</v>
      </c>
      <c r="DR301" s="463">
        <f t="shared" si="1225"/>
        <v>41</v>
      </c>
      <c r="DS301" s="463">
        <f t="shared" si="1190"/>
        <v>131</v>
      </c>
      <c r="DT301" s="463">
        <f t="shared" si="1190"/>
        <v>281274</v>
      </c>
      <c r="DU301" s="463">
        <f t="shared" si="1094"/>
        <v>2147</v>
      </c>
      <c r="DV301" s="463">
        <f t="shared" si="1095"/>
        <v>4963</v>
      </c>
      <c r="DW301" s="463">
        <f t="shared" si="1181"/>
        <v>113</v>
      </c>
      <c r="DX301" s="463">
        <f t="shared" si="1258"/>
        <v>83925</v>
      </c>
      <c r="DY301" s="463">
        <f t="shared" si="1258"/>
        <v>278941388</v>
      </c>
      <c r="DZ301" s="463">
        <f t="shared" si="1259"/>
        <v>3324</v>
      </c>
      <c r="EA301" s="463">
        <f t="shared" si="1260"/>
        <v>8924</v>
      </c>
      <c r="EB301" s="463">
        <f t="shared" si="1261"/>
        <v>62245</v>
      </c>
      <c r="EC301" s="463">
        <f t="shared" si="1261"/>
        <v>34032</v>
      </c>
      <c r="ED301" s="463">
        <f t="shared" si="1261"/>
        <v>18986</v>
      </c>
      <c r="EE301" s="463">
        <f t="shared" si="1261"/>
        <v>167751865</v>
      </c>
      <c r="EF301" s="463">
        <f t="shared" si="1261"/>
        <v>1485</v>
      </c>
      <c r="EG301" s="463">
        <f t="shared" si="1199"/>
        <v>74</v>
      </c>
      <c r="EH301" s="463">
        <f t="shared" si="1199"/>
        <v>198</v>
      </c>
      <c r="EI301" s="463"/>
      <c r="EJ301" s="446"/>
      <c r="EK301" s="446"/>
      <c r="EL301" s="446"/>
      <c r="EM301" s="446"/>
      <c r="EN301" s="446"/>
      <c r="EO301" s="446"/>
      <c r="EP301" s="446"/>
      <c r="EQ301" s="446"/>
      <c r="ER301" s="446"/>
      <c r="ES301" s="446"/>
      <c r="ET301" s="446"/>
      <c r="EU301" s="446"/>
      <c r="EV301" s="446"/>
      <c r="EW301" s="446"/>
      <c r="EX301" s="446"/>
      <c r="EY301" s="446"/>
      <c r="EZ301" s="447"/>
      <c r="FA301" s="446">
        <f t="shared" si="1226"/>
        <v>1</v>
      </c>
      <c r="FB301" s="417">
        <f t="shared" si="1239"/>
        <v>2024</v>
      </c>
      <c r="FC301" s="448">
        <f t="shared" si="1240"/>
        <v>45292</v>
      </c>
      <c r="FD301" s="449">
        <f t="shared" si="1257"/>
        <v>31</v>
      </c>
      <c r="FE301" s="450"/>
      <c r="FF301" s="451">
        <f t="shared" si="1098"/>
        <v>0.58853185932090146</v>
      </c>
      <c r="FG301" s="450"/>
      <c r="FH301" s="452">
        <f t="shared" si="1227"/>
        <v>1.9533382831686561</v>
      </c>
      <c r="FI301" s="452">
        <f t="shared" si="1228"/>
        <v>1.414244103032726</v>
      </c>
      <c r="FJ301" s="452">
        <f t="shared" si="1229"/>
        <v>1.9433744563770303</v>
      </c>
      <c r="FK301" s="452">
        <f t="shared" si="1230"/>
        <v>1.4167036478210704</v>
      </c>
      <c r="FL301" s="452">
        <f t="shared" si="1231"/>
        <v>1.3447493019303145</v>
      </c>
      <c r="FM301" s="452">
        <f t="shared" si="1232"/>
        <v>1.0562219254582979</v>
      </c>
      <c r="FN301" s="452">
        <f t="shared" si="1233"/>
        <v>1.7729259651221645</v>
      </c>
      <c r="FO301" s="452">
        <f t="shared" si="1234"/>
        <v>1.0542953112777804</v>
      </c>
      <c r="FP301" s="452">
        <f t="shared" si="1235"/>
        <v>1.729608938547486</v>
      </c>
      <c r="FQ301" s="452">
        <f t="shared" si="1236"/>
        <v>1.0145251396648045</v>
      </c>
      <c r="FR301" s="453"/>
      <c r="FS301" s="446">
        <f t="shared" si="1256"/>
        <v>163334</v>
      </c>
      <c r="FT301" s="446">
        <f t="shared" si="1256"/>
        <v>326668</v>
      </c>
      <c r="FU301" s="446">
        <f t="shared" si="1256"/>
        <v>3659524</v>
      </c>
      <c r="FV301" s="446">
        <f t="shared" si="1256"/>
        <v>14308573</v>
      </c>
      <c r="FW301" s="446">
        <f t="shared" si="1256"/>
        <v>16262523</v>
      </c>
      <c r="FX301" s="446">
        <f t="shared" si="1256"/>
        <v>14376151</v>
      </c>
      <c r="FY301" s="446">
        <f t="shared" si="1256"/>
        <v>514699390</v>
      </c>
      <c r="FZ301" s="446">
        <f t="shared" si="1256"/>
        <v>595423554</v>
      </c>
      <c r="GA301" s="446">
        <f t="shared" si="1256"/>
        <v>25031479</v>
      </c>
      <c r="GB301" s="446">
        <f t="shared" si="1200"/>
        <v>287809154</v>
      </c>
      <c r="GC301" s="446">
        <f t="shared" si="1200"/>
        <v>27588672</v>
      </c>
      <c r="GD301" s="446">
        <f t="shared" si="1262"/>
        <v>271336</v>
      </c>
      <c r="GE301" s="446">
        <f t="shared" si="1262"/>
        <v>128342</v>
      </c>
      <c r="GF301" s="446">
        <f t="shared" si="1262"/>
        <v>15843630</v>
      </c>
      <c r="GG301" s="446">
        <f t="shared" si="1262"/>
        <v>46419603</v>
      </c>
      <c r="GH301" s="446">
        <f t="shared" si="1262"/>
        <v>13382704</v>
      </c>
      <c r="GI301" s="446">
        <f t="shared" si="1262"/>
        <v>455146192</v>
      </c>
      <c r="GJ301" s="446">
        <f t="shared" si="1262"/>
        <v>48044456</v>
      </c>
      <c r="GK301" s="446">
        <f t="shared" si="1262"/>
        <v>19140140</v>
      </c>
      <c r="GL301" s="446">
        <f t="shared" si="1262"/>
        <v>85513132</v>
      </c>
      <c r="GM301" s="446">
        <f t="shared" si="1262"/>
        <v>11838177</v>
      </c>
      <c r="GN301" s="446">
        <f t="shared" si="1182"/>
        <v>650135</v>
      </c>
      <c r="GO301" s="446">
        <f t="shared" si="1252"/>
        <v>344736</v>
      </c>
      <c r="GP301" s="446">
        <f t="shared" si="1252"/>
        <v>394142</v>
      </c>
      <c r="GQ301" s="446">
        <f t="shared" si="1252"/>
        <v>748943231</v>
      </c>
      <c r="GR301" s="446"/>
      <c r="GS301" s="446"/>
      <c r="GT301" s="446"/>
      <c r="GU301" s="446"/>
      <c r="GV301" s="416"/>
    </row>
    <row r="302" spans="1:204" s="428" customFormat="1" ht="9.75" customHeight="1" x14ac:dyDescent="0.2">
      <c r="A302" s="417" t="str">
        <f t="shared" si="1201"/>
        <v>2023-24FEBRUARYY60</v>
      </c>
      <c r="B302" s="458" t="str">
        <f t="shared" si="1237"/>
        <v>2023-24</v>
      </c>
      <c r="C302" s="402" t="s">
        <v>657</v>
      </c>
      <c r="D302" s="458" t="str">
        <f t="shared" si="1238"/>
        <v>Y60</v>
      </c>
      <c r="E302" s="458" t="str">
        <f t="shared" si="1238"/>
        <v>Midlands</v>
      </c>
      <c r="F302" s="458" t="str">
        <f t="shared" si="1202"/>
        <v>Y60</v>
      </c>
      <c r="G302" s="402"/>
      <c r="H302" s="463">
        <f t="shared" si="1185"/>
        <v>239036</v>
      </c>
      <c r="I302" s="463">
        <f t="shared" si="1185"/>
        <v>185230</v>
      </c>
      <c r="J302" s="463">
        <f t="shared" si="1185"/>
        <v>849205</v>
      </c>
      <c r="K302" s="463">
        <f t="shared" si="1203"/>
        <v>5</v>
      </c>
      <c r="L302" s="463">
        <f t="shared" si="1204"/>
        <v>1</v>
      </c>
      <c r="M302" s="463">
        <f t="shared" si="1205"/>
        <v>7</v>
      </c>
      <c r="N302" s="463">
        <f t="shared" si="1206"/>
        <v>28</v>
      </c>
      <c r="O302" s="463">
        <f t="shared" si="1207"/>
        <v>82</v>
      </c>
      <c r="P302" s="463">
        <f t="shared" si="1253"/>
        <v>879</v>
      </c>
      <c r="Q302" s="463">
        <f t="shared" si="1253"/>
        <v>1780</v>
      </c>
      <c r="R302" s="463">
        <f t="shared" si="1253"/>
        <v>581</v>
      </c>
      <c r="S302" s="463">
        <f t="shared" si="1253"/>
        <v>145265</v>
      </c>
      <c r="T302" s="463">
        <f t="shared" si="1253"/>
        <v>16516</v>
      </c>
      <c r="U302" s="463">
        <f t="shared" si="1253"/>
        <v>10732</v>
      </c>
      <c r="V302" s="463">
        <f t="shared" si="1253"/>
        <v>78026</v>
      </c>
      <c r="W302" s="463">
        <f t="shared" si="1253"/>
        <v>20996</v>
      </c>
      <c r="X302" s="463">
        <f t="shared" si="1253"/>
        <v>894</v>
      </c>
      <c r="Y302" s="463">
        <f t="shared" si="1253"/>
        <v>8549905</v>
      </c>
      <c r="Z302" s="463">
        <f t="shared" si="1208"/>
        <v>518</v>
      </c>
      <c r="AA302" s="463">
        <f t="shared" si="1209"/>
        <v>921</v>
      </c>
      <c r="AB302" s="463">
        <f t="shared" si="1210"/>
        <v>7201489</v>
      </c>
      <c r="AC302" s="463">
        <f t="shared" si="1211"/>
        <v>671</v>
      </c>
      <c r="AD302" s="463">
        <f t="shared" si="1212"/>
        <v>1304</v>
      </c>
      <c r="AE302" s="463">
        <f t="shared" si="1213"/>
        <v>199610519</v>
      </c>
      <c r="AF302" s="463">
        <f t="shared" si="1214"/>
        <v>2558</v>
      </c>
      <c r="AG302" s="463">
        <f t="shared" si="1215"/>
        <v>5549</v>
      </c>
      <c r="AH302" s="463">
        <f t="shared" si="1216"/>
        <v>219042966</v>
      </c>
      <c r="AI302" s="463">
        <f t="shared" si="1217"/>
        <v>10433</v>
      </c>
      <c r="AJ302" s="463">
        <f t="shared" si="1218"/>
        <v>25661</v>
      </c>
      <c r="AK302" s="463">
        <f t="shared" si="1219"/>
        <v>9896569</v>
      </c>
      <c r="AL302" s="463">
        <f t="shared" si="1220"/>
        <v>11070</v>
      </c>
      <c r="AM302" s="463">
        <f t="shared" si="1221"/>
        <v>25688</v>
      </c>
      <c r="AN302" s="463">
        <f t="shared" si="1192"/>
        <v>462</v>
      </c>
      <c r="AO302" s="463">
        <f t="shared" si="1192"/>
        <v>6974</v>
      </c>
      <c r="AP302" s="463">
        <f t="shared" si="1192"/>
        <v>5344</v>
      </c>
      <c r="AQ302" s="463">
        <f t="shared" si="1192"/>
        <v>11178417</v>
      </c>
      <c r="AR302" s="463">
        <f t="shared" si="1193"/>
        <v>2092</v>
      </c>
      <c r="AS302" s="463">
        <f t="shared" si="1194"/>
        <v>4706</v>
      </c>
      <c r="AT302" s="463">
        <f t="shared" si="1254"/>
        <v>22994</v>
      </c>
      <c r="AU302" s="463">
        <f t="shared" si="1254"/>
        <v>3319</v>
      </c>
      <c r="AV302" s="463">
        <f t="shared" si="1254"/>
        <v>10954</v>
      </c>
      <c r="AW302" s="463">
        <f t="shared" si="1254"/>
        <v>8648</v>
      </c>
      <c r="AX302" s="463">
        <f t="shared" si="1254"/>
        <v>2203</v>
      </c>
      <c r="AY302" s="463">
        <f t="shared" si="1254"/>
        <v>6518</v>
      </c>
      <c r="AZ302" s="463">
        <f t="shared" si="1254"/>
        <v>1560</v>
      </c>
      <c r="BA302" s="463">
        <f t="shared" si="1195"/>
        <v>29157</v>
      </c>
      <c r="BB302" s="463">
        <f t="shared" si="1195"/>
        <v>89579907</v>
      </c>
      <c r="BC302" s="463">
        <f t="shared" si="1196"/>
        <v>3072</v>
      </c>
      <c r="BD302" s="463">
        <f t="shared" si="1197"/>
        <v>7228</v>
      </c>
      <c r="BE302" s="463">
        <f t="shared" si="1198"/>
        <v>4855</v>
      </c>
      <c r="BF302" s="463">
        <f t="shared" si="1198"/>
        <v>11134</v>
      </c>
      <c r="BG302" s="463">
        <f t="shared" si="1198"/>
        <v>1931</v>
      </c>
      <c r="BH302" s="463">
        <f t="shared" si="1198"/>
        <v>4390</v>
      </c>
      <c r="BI302" s="463">
        <f t="shared" si="1255"/>
        <v>70508</v>
      </c>
      <c r="BJ302" s="463">
        <f t="shared" si="1255"/>
        <v>8128</v>
      </c>
      <c r="BK302" s="463">
        <f t="shared" si="1255"/>
        <v>43635</v>
      </c>
      <c r="BL302" s="463">
        <f t="shared" si="1255"/>
        <v>122271</v>
      </c>
      <c r="BM302" s="463">
        <f t="shared" si="1255"/>
        <v>32549</v>
      </c>
      <c r="BN302" s="463">
        <f t="shared" si="1255"/>
        <v>23335</v>
      </c>
      <c r="BO302" s="463">
        <f t="shared" si="1255"/>
        <v>21063</v>
      </c>
      <c r="BP302" s="463">
        <f t="shared" si="1255"/>
        <v>15262</v>
      </c>
      <c r="BQ302" s="463">
        <f t="shared" si="1255"/>
        <v>105869</v>
      </c>
      <c r="BR302" s="463">
        <f t="shared" si="1255"/>
        <v>82515</v>
      </c>
      <c r="BS302" s="463">
        <f t="shared" si="1255"/>
        <v>37569</v>
      </c>
      <c r="BT302" s="463">
        <f t="shared" si="1255"/>
        <v>22101</v>
      </c>
      <c r="BU302" s="463">
        <f t="shared" si="1255"/>
        <v>1575</v>
      </c>
      <c r="BV302" s="463">
        <f t="shared" si="1255"/>
        <v>905</v>
      </c>
      <c r="BW302" s="463">
        <f t="shared" si="1241"/>
        <v>279</v>
      </c>
      <c r="BX302" s="463">
        <f t="shared" si="1241"/>
        <v>183024</v>
      </c>
      <c r="BY302" s="463">
        <f t="shared" si="1103"/>
        <v>656</v>
      </c>
      <c r="BZ302" s="463">
        <f t="shared" si="1104"/>
        <v>1172</v>
      </c>
      <c r="CA302" s="463">
        <f t="shared" si="1242"/>
        <v>195</v>
      </c>
      <c r="CB302" s="463">
        <f t="shared" si="1242"/>
        <v>102738</v>
      </c>
      <c r="CC302" s="463">
        <f t="shared" si="1106"/>
        <v>527</v>
      </c>
      <c r="CD302" s="463">
        <f t="shared" si="1107"/>
        <v>1043</v>
      </c>
      <c r="CE302" s="463">
        <f t="shared" si="1243"/>
        <v>16042</v>
      </c>
      <c r="CF302" s="463">
        <f t="shared" si="1243"/>
        <v>8264143</v>
      </c>
      <c r="CG302" s="463">
        <f t="shared" si="1109"/>
        <v>515</v>
      </c>
      <c r="CH302" s="463">
        <f t="shared" si="1110"/>
        <v>917</v>
      </c>
      <c r="CI302" s="463">
        <f t="shared" si="1244"/>
        <v>6109</v>
      </c>
      <c r="CJ302" s="463">
        <f t="shared" si="1244"/>
        <v>15112396</v>
      </c>
      <c r="CK302" s="463">
        <f t="shared" si="1112"/>
        <v>2474</v>
      </c>
      <c r="CL302" s="463">
        <f t="shared" si="1113"/>
        <v>5246</v>
      </c>
      <c r="CM302" s="463">
        <f t="shared" si="1245"/>
        <v>1798</v>
      </c>
      <c r="CN302" s="463">
        <f t="shared" si="1245"/>
        <v>4787670</v>
      </c>
      <c r="CO302" s="463">
        <f t="shared" si="1115"/>
        <v>2663</v>
      </c>
      <c r="CP302" s="463">
        <f t="shared" si="1116"/>
        <v>5864</v>
      </c>
      <c r="CQ302" s="463">
        <f t="shared" si="1246"/>
        <v>70119</v>
      </c>
      <c r="CR302" s="463">
        <f t="shared" si="1246"/>
        <v>179710453</v>
      </c>
      <c r="CS302" s="463">
        <f t="shared" si="1118"/>
        <v>2563</v>
      </c>
      <c r="CT302" s="463">
        <f t="shared" si="1119"/>
        <v>5562</v>
      </c>
      <c r="CU302" s="463">
        <f t="shared" si="1247"/>
        <v>1140</v>
      </c>
      <c r="CV302" s="463">
        <f t="shared" si="1247"/>
        <v>15804775</v>
      </c>
      <c r="CW302" s="463">
        <f t="shared" si="1121"/>
        <v>13864</v>
      </c>
      <c r="CX302" s="463">
        <f t="shared" si="1122"/>
        <v>33886</v>
      </c>
      <c r="CY302" s="463">
        <f t="shared" si="1248"/>
        <v>452</v>
      </c>
      <c r="CZ302" s="463">
        <f t="shared" si="1248"/>
        <v>6395596</v>
      </c>
      <c r="DA302" s="463">
        <f t="shared" si="1124"/>
        <v>14150</v>
      </c>
      <c r="DB302" s="463">
        <f t="shared" si="1125"/>
        <v>34447</v>
      </c>
      <c r="DC302" s="463">
        <f t="shared" si="1249"/>
        <v>2598</v>
      </c>
      <c r="DD302" s="463">
        <f t="shared" si="1249"/>
        <v>37638625</v>
      </c>
      <c r="DE302" s="463">
        <f t="shared" si="1127"/>
        <v>14488</v>
      </c>
      <c r="DF302" s="463">
        <f t="shared" si="1128"/>
        <v>30382</v>
      </c>
      <c r="DG302" s="463">
        <f t="shared" si="1250"/>
        <v>232</v>
      </c>
      <c r="DH302" s="463">
        <f t="shared" si="1250"/>
        <v>4115657</v>
      </c>
      <c r="DI302" s="463">
        <f t="shared" si="1130"/>
        <v>17740</v>
      </c>
      <c r="DJ302" s="463">
        <f t="shared" si="1131"/>
        <v>42736</v>
      </c>
      <c r="DK302" s="463">
        <f t="shared" si="1184"/>
        <v>495</v>
      </c>
      <c r="DL302" s="463">
        <f t="shared" si="1180"/>
        <v>149434</v>
      </c>
      <c r="DM302" s="463">
        <f t="shared" si="1222"/>
        <v>302</v>
      </c>
      <c r="DN302" s="463">
        <f t="shared" si="1223"/>
        <v>544</v>
      </c>
      <c r="DO302" s="463">
        <f t="shared" si="1189"/>
        <v>8939</v>
      </c>
      <c r="DP302" s="463">
        <f t="shared" si="1189"/>
        <v>213662</v>
      </c>
      <c r="DQ302" s="463">
        <f t="shared" si="1224"/>
        <v>24</v>
      </c>
      <c r="DR302" s="463">
        <f t="shared" si="1225"/>
        <v>45</v>
      </c>
      <c r="DS302" s="463">
        <f t="shared" si="1190"/>
        <v>173</v>
      </c>
      <c r="DT302" s="463">
        <f t="shared" si="1190"/>
        <v>297272</v>
      </c>
      <c r="DU302" s="463">
        <f t="shared" si="1094"/>
        <v>1718</v>
      </c>
      <c r="DV302" s="463">
        <f t="shared" si="1095"/>
        <v>3695</v>
      </c>
      <c r="DW302" s="463">
        <f t="shared" si="1181"/>
        <v>147</v>
      </c>
      <c r="DX302" s="463">
        <f t="shared" si="1258"/>
        <v>79387</v>
      </c>
      <c r="DY302" s="463">
        <f t="shared" si="1258"/>
        <v>214116633</v>
      </c>
      <c r="DZ302" s="463">
        <f t="shared" si="1259"/>
        <v>2697</v>
      </c>
      <c r="EA302" s="463">
        <f t="shared" si="1260"/>
        <v>6491</v>
      </c>
      <c r="EB302" s="463">
        <f t="shared" si="1261"/>
        <v>57535</v>
      </c>
      <c r="EC302" s="463">
        <f t="shared" si="1261"/>
        <v>28628</v>
      </c>
      <c r="ED302" s="463">
        <f t="shared" si="1261"/>
        <v>14014</v>
      </c>
      <c r="EE302" s="463">
        <f t="shared" si="1261"/>
        <v>111606461</v>
      </c>
      <c r="EF302" s="463">
        <f t="shared" si="1261"/>
        <v>1274</v>
      </c>
      <c r="EG302" s="463">
        <f t="shared" si="1199"/>
        <v>79</v>
      </c>
      <c r="EH302" s="463">
        <f t="shared" si="1199"/>
        <v>208</v>
      </c>
      <c r="EI302" s="463"/>
      <c r="EJ302" s="446"/>
      <c r="EK302" s="446"/>
      <c r="EL302" s="446"/>
      <c r="EM302" s="446"/>
      <c r="EN302" s="446"/>
      <c r="EO302" s="446"/>
      <c r="EP302" s="446"/>
      <c r="EQ302" s="446"/>
      <c r="ER302" s="446"/>
      <c r="ES302" s="446"/>
      <c r="ET302" s="446"/>
      <c r="EU302" s="446"/>
      <c r="EV302" s="446"/>
      <c r="EW302" s="446"/>
      <c r="EX302" s="446"/>
      <c r="EY302" s="446"/>
      <c r="EZ302" s="447"/>
      <c r="FA302" s="446">
        <f t="shared" si="1226"/>
        <v>2</v>
      </c>
      <c r="FB302" s="417">
        <f t="shared" si="1239"/>
        <v>2024</v>
      </c>
      <c r="FC302" s="448">
        <f t="shared" si="1240"/>
        <v>45323</v>
      </c>
      <c r="FD302" s="449">
        <f t="shared" si="1257"/>
        <v>29</v>
      </c>
      <c r="FE302" s="450"/>
      <c r="FF302" s="451">
        <f t="shared" si="1098"/>
        <v>0.57165696744899919</v>
      </c>
      <c r="FG302" s="450"/>
      <c r="FH302" s="452">
        <f t="shared" si="1227"/>
        <v>1.9707556309033665</v>
      </c>
      <c r="FI302" s="452">
        <f t="shared" si="1228"/>
        <v>1.4128723661903608</v>
      </c>
      <c r="FJ302" s="452">
        <f t="shared" si="1229"/>
        <v>1.9626351099515469</v>
      </c>
      <c r="FK302" s="452">
        <f t="shared" si="1230"/>
        <v>1.4221021244875141</v>
      </c>
      <c r="FL302" s="452">
        <f t="shared" si="1231"/>
        <v>1.3568425909312281</v>
      </c>
      <c r="FM302" s="452">
        <f t="shared" si="1232"/>
        <v>1.0575321046830544</v>
      </c>
      <c r="FN302" s="452">
        <f t="shared" si="1233"/>
        <v>1.7893408268241571</v>
      </c>
      <c r="FO302" s="452">
        <f t="shared" si="1234"/>
        <v>1.0526290722042293</v>
      </c>
      <c r="FP302" s="452">
        <f t="shared" si="1235"/>
        <v>1.761744966442953</v>
      </c>
      <c r="FQ302" s="452">
        <f t="shared" si="1236"/>
        <v>1.0123042505592841</v>
      </c>
      <c r="FR302" s="453"/>
      <c r="FS302" s="446">
        <f t="shared" si="1256"/>
        <v>153288</v>
      </c>
      <c r="FT302" s="446">
        <f t="shared" si="1256"/>
        <v>1379592</v>
      </c>
      <c r="FU302" s="446">
        <f t="shared" si="1256"/>
        <v>5160752</v>
      </c>
      <c r="FV302" s="446">
        <f t="shared" si="1256"/>
        <v>15214128</v>
      </c>
      <c r="FW302" s="446">
        <f t="shared" si="1256"/>
        <v>15209441</v>
      </c>
      <c r="FX302" s="446">
        <f t="shared" si="1256"/>
        <v>13997617</v>
      </c>
      <c r="FY302" s="446">
        <f t="shared" si="1256"/>
        <v>432932052</v>
      </c>
      <c r="FZ302" s="446">
        <f t="shared" si="1256"/>
        <v>538769240</v>
      </c>
      <c r="GA302" s="446">
        <f t="shared" si="1256"/>
        <v>22965092</v>
      </c>
      <c r="GB302" s="446">
        <f t="shared" si="1200"/>
        <v>210756483</v>
      </c>
      <c r="GC302" s="446">
        <f t="shared" si="1200"/>
        <v>25150314</v>
      </c>
      <c r="GD302" s="446">
        <f t="shared" si="1262"/>
        <v>326988</v>
      </c>
      <c r="GE302" s="446">
        <f t="shared" si="1262"/>
        <v>203382</v>
      </c>
      <c r="GF302" s="446">
        <f t="shared" si="1262"/>
        <v>14705852</v>
      </c>
      <c r="GG302" s="446">
        <f t="shared" si="1262"/>
        <v>32045891</v>
      </c>
      <c r="GH302" s="446">
        <f t="shared" si="1262"/>
        <v>10542618</v>
      </c>
      <c r="GI302" s="446">
        <f t="shared" si="1262"/>
        <v>389970212</v>
      </c>
      <c r="GJ302" s="446">
        <f t="shared" si="1262"/>
        <v>38629688</v>
      </c>
      <c r="GK302" s="446">
        <f t="shared" si="1262"/>
        <v>15569871</v>
      </c>
      <c r="GL302" s="446">
        <f t="shared" si="1262"/>
        <v>78933660</v>
      </c>
      <c r="GM302" s="446">
        <f t="shared" si="1262"/>
        <v>9914721</v>
      </c>
      <c r="GN302" s="446">
        <f t="shared" si="1182"/>
        <v>639319</v>
      </c>
      <c r="GO302" s="446">
        <f t="shared" si="1252"/>
        <v>269081</v>
      </c>
      <c r="GP302" s="446">
        <f t="shared" si="1252"/>
        <v>405181</v>
      </c>
      <c r="GQ302" s="446">
        <f t="shared" si="1252"/>
        <v>515307298</v>
      </c>
      <c r="GR302" s="446"/>
      <c r="GS302" s="446"/>
      <c r="GT302" s="446"/>
      <c r="GU302" s="446"/>
      <c r="GV302" s="416"/>
    </row>
    <row r="303" spans="1:204" ht="9.75" customHeight="1" x14ac:dyDescent="0.2">
      <c r="A303" s="417" t="str">
        <f t="shared" si="1201"/>
        <v>2023-24MARCHY60</v>
      </c>
      <c r="B303" s="458" t="str">
        <f t="shared" si="1237"/>
        <v>2023-24</v>
      </c>
      <c r="C303" s="402" t="s">
        <v>660</v>
      </c>
      <c r="D303" s="458" t="str">
        <f t="shared" si="1238"/>
        <v>Y60</v>
      </c>
      <c r="E303" s="458" t="str">
        <f t="shared" si="1238"/>
        <v>Midlands</v>
      </c>
      <c r="F303" s="458" t="str">
        <f t="shared" si="1202"/>
        <v>Y60</v>
      </c>
      <c r="H303" s="463">
        <f t="shared" si="1185"/>
        <v>245882</v>
      </c>
      <c r="I303" s="463">
        <f t="shared" si="1185"/>
        <v>187452</v>
      </c>
      <c r="J303" s="463">
        <f t="shared" si="1185"/>
        <v>713398</v>
      </c>
      <c r="K303" s="463">
        <f t="shared" si="1203"/>
        <v>4</v>
      </c>
      <c r="L303" s="463">
        <f t="shared" si="1204"/>
        <v>1</v>
      </c>
      <c r="M303" s="463">
        <f t="shared" si="1205"/>
        <v>2</v>
      </c>
      <c r="N303" s="463">
        <f t="shared" si="1206"/>
        <v>20</v>
      </c>
      <c r="O303" s="463">
        <f t="shared" si="1207"/>
        <v>75</v>
      </c>
      <c r="P303" s="463">
        <f t="shared" si="1253"/>
        <v>942</v>
      </c>
      <c r="Q303" s="463">
        <f t="shared" si="1253"/>
        <v>2160</v>
      </c>
      <c r="R303" s="463">
        <f t="shared" si="1253"/>
        <v>702</v>
      </c>
      <c r="S303" s="463">
        <f t="shared" si="1253"/>
        <v>155195</v>
      </c>
      <c r="T303" s="463">
        <f t="shared" si="1253"/>
        <v>17606</v>
      </c>
      <c r="U303" s="463">
        <f t="shared" si="1253"/>
        <v>11371</v>
      </c>
      <c r="V303" s="463">
        <f t="shared" si="1253"/>
        <v>83701</v>
      </c>
      <c r="W303" s="463">
        <f t="shared" si="1253"/>
        <v>22032</v>
      </c>
      <c r="X303" s="463">
        <f t="shared" si="1253"/>
        <v>831</v>
      </c>
      <c r="Y303" s="463">
        <f t="shared" si="1253"/>
        <v>9115438</v>
      </c>
      <c r="Z303" s="463">
        <f t="shared" si="1208"/>
        <v>518</v>
      </c>
      <c r="AA303" s="463">
        <f t="shared" si="1209"/>
        <v>917</v>
      </c>
      <c r="AB303" s="463">
        <f t="shared" si="1210"/>
        <v>7447609</v>
      </c>
      <c r="AC303" s="463">
        <f t="shared" si="1211"/>
        <v>655</v>
      </c>
      <c r="AD303" s="463">
        <f t="shared" si="1212"/>
        <v>1249</v>
      </c>
      <c r="AE303" s="463">
        <f t="shared" si="1213"/>
        <v>189750877</v>
      </c>
      <c r="AF303" s="463">
        <f t="shared" si="1214"/>
        <v>2267</v>
      </c>
      <c r="AG303" s="463">
        <f t="shared" si="1215"/>
        <v>4899</v>
      </c>
      <c r="AH303" s="463">
        <f t="shared" si="1216"/>
        <v>233350517</v>
      </c>
      <c r="AI303" s="463">
        <f t="shared" si="1217"/>
        <v>10591</v>
      </c>
      <c r="AJ303" s="463">
        <f t="shared" si="1218"/>
        <v>26468</v>
      </c>
      <c r="AK303" s="463">
        <f t="shared" si="1219"/>
        <v>9276989</v>
      </c>
      <c r="AL303" s="463">
        <f t="shared" si="1220"/>
        <v>11164</v>
      </c>
      <c r="AM303" s="463">
        <f t="shared" si="1221"/>
        <v>29583</v>
      </c>
      <c r="AN303" s="463">
        <f t="shared" si="1192"/>
        <v>552</v>
      </c>
      <c r="AO303" s="463">
        <f t="shared" si="1192"/>
        <v>7829</v>
      </c>
      <c r="AP303" s="463">
        <f t="shared" si="1192"/>
        <v>5459</v>
      </c>
      <c r="AQ303" s="463">
        <f t="shared" si="1192"/>
        <v>10950108</v>
      </c>
      <c r="AR303" s="463">
        <f t="shared" si="1193"/>
        <v>2006</v>
      </c>
      <c r="AS303" s="463">
        <f t="shared" si="1194"/>
        <v>4209</v>
      </c>
      <c r="AT303" s="463">
        <f t="shared" si="1254"/>
        <v>25122</v>
      </c>
      <c r="AU303" s="463">
        <f t="shared" si="1254"/>
        <v>3789</v>
      </c>
      <c r="AV303" s="463">
        <f t="shared" si="1254"/>
        <v>12222</v>
      </c>
      <c r="AW303" s="463">
        <f t="shared" si="1254"/>
        <v>8903</v>
      </c>
      <c r="AX303" s="463">
        <f t="shared" si="1254"/>
        <v>2332</v>
      </c>
      <c r="AY303" s="463">
        <f t="shared" si="1254"/>
        <v>6779</v>
      </c>
      <c r="AZ303" s="463">
        <f t="shared" si="1254"/>
        <v>2375</v>
      </c>
      <c r="BA303" s="463">
        <f t="shared" si="1195"/>
        <v>30604</v>
      </c>
      <c r="BB303" s="463">
        <f t="shared" si="1195"/>
        <v>95591416</v>
      </c>
      <c r="BC303" s="463">
        <f t="shared" si="1196"/>
        <v>3123</v>
      </c>
      <c r="BD303" s="463">
        <f t="shared" si="1197"/>
        <v>7456</v>
      </c>
      <c r="BE303" s="463">
        <f t="shared" si="1198"/>
        <v>5168</v>
      </c>
      <c r="BF303" s="463">
        <f t="shared" si="1198"/>
        <v>12556</v>
      </c>
      <c r="BG303" s="463">
        <f t="shared" si="1198"/>
        <v>7116</v>
      </c>
      <c r="BH303" s="463">
        <f t="shared" si="1198"/>
        <v>5764</v>
      </c>
      <c r="BI303" s="463">
        <f t="shared" si="1255"/>
        <v>75169</v>
      </c>
      <c r="BJ303" s="463">
        <f t="shared" si="1255"/>
        <v>8638</v>
      </c>
      <c r="BK303" s="463">
        <f t="shared" si="1255"/>
        <v>46266</v>
      </c>
      <c r="BL303" s="463">
        <f t="shared" si="1255"/>
        <v>130073</v>
      </c>
      <c r="BM303" s="463">
        <f t="shared" si="1255"/>
        <v>34021</v>
      </c>
      <c r="BN303" s="463">
        <f t="shared" si="1255"/>
        <v>24358</v>
      </c>
      <c r="BO303" s="463">
        <f t="shared" si="1255"/>
        <v>21797</v>
      </c>
      <c r="BP303" s="463">
        <f t="shared" si="1255"/>
        <v>15789</v>
      </c>
      <c r="BQ303" s="463">
        <f t="shared" si="1255"/>
        <v>112588</v>
      </c>
      <c r="BR303" s="463">
        <f t="shared" si="1255"/>
        <v>88139</v>
      </c>
      <c r="BS303" s="463">
        <f t="shared" si="1255"/>
        <v>40148</v>
      </c>
      <c r="BT303" s="463">
        <f t="shared" si="1255"/>
        <v>23167</v>
      </c>
      <c r="BU303" s="463">
        <f t="shared" si="1255"/>
        <v>1423</v>
      </c>
      <c r="BV303" s="463">
        <f t="shared" si="1255"/>
        <v>819</v>
      </c>
      <c r="BW303" s="463">
        <f t="shared" si="1241"/>
        <v>364</v>
      </c>
      <c r="BX303" s="463">
        <f t="shared" si="1241"/>
        <v>216041</v>
      </c>
      <c r="BY303" s="463">
        <f t="shared" si="1103"/>
        <v>594</v>
      </c>
      <c r="BZ303" s="463">
        <f t="shared" si="1104"/>
        <v>1039</v>
      </c>
      <c r="CA303" s="463">
        <f t="shared" si="1242"/>
        <v>219</v>
      </c>
      <c r="CB303" s="463">
        <f t="shared" si="1242"/>
        <v>115520</v>
      </c>
      <c r="CC303" s="463">
        <f t="shared" si="1106"/>
        <v>527</v>
      </c>
      <c r="CD303" s="463">
        <f t="shared" si="1107"/>
        <v>988</v>
      </c>
      <c r="CE303" s="463">
        <f t="shared" si="1243"/>
        <v>17023</v>
      </c>
      <c r="CF303" s="463">
        <f t="shared" si="1243"/>
        <v>8783877</v>
      </c>
      <c r="CG303" s="463">
        <f t="shared" si="1109"/>
        <v>516</v>
      </c>
      <c r="CH303" s="463">
        <f t="shared" si="1110"/>
        <v>912</v>
      </c>
      <c r="CI303" s="463">
        <f t="shared" si="1244"/>
        <v>6111</v>
      </c>
      <c r="CJ303" s="463">
        <f t="shared" si="1244"/>
        <v>13841620</v>
      </c>
      <c r="CK303" s="463">
        <f t="shared" si="1112"/>
        <v>2265</v>
      </c>
      <c r="CL303" s="463">
        <f t="shared" si="1113"/>
        <v>4912</v>
      </c>
      <c r="CM303" s="463">
        <f t="shared" si="1245"/>
        <v>1983</v>
      </c>
      <c r="CN303" s="463">
        <f t="shared" si="1245"/>
        <v>4661203</v>
      </c>
      <c r="CO303" s="463">
        <f t="shared" si="1115"/>
        <v>2351</v>
      </c>
      <c r="CP303" s="463">
        <f t="shared" si="1116"/>
        <v>5228</v>
      </c>
      <c r="CQ303" s="463">
        <f t="shared" si="1246"/>
        <v>75607</v>
      </c>
      <c r="CR303" s="463">
        <f t="shared" si="1246"/>
        <v>171248054</v>
      </c>
      <c r="CS303" s="463">
        <f t="shared" si="1118"/>
        <v>2265</v>
      </c>
      <c r="CT303" s="463">
        <f t="shared" si="1119"/>
        <v>4890</v>
      </c>
      <c r="CU303" s="463">
        <f t="shared" si="1247"/>
        <v>1079</v>
      </c>
      <c r="CV303" s="463">
        <f t="shared" si="1247"/>
        <v>15905666</v>
      </c>
      <c r="CW303" s="463">
        <f t="shared" si="1121"/>
        <v>14741</v>
      </c>
      <c r="CX303" s="463">
        <f t="shared" si="1122"/>
        <v>39847</v>
      </c>
      <c r="CY303" s="463">
        <f t="shared" si="1248"/>
        <v>476</v>
      </c>
      <c r="CZ303" s="463">
        <f t="shared" si="1248"/>
        <v>6553143</v>
      </c>
      <c r="DA303" s="463">
        <f t="shared" si="1124"/>
        <v>13767</v>
      </c>
      <c r="DB303" s="463">
        <f t="shared" si="1125"/>
        <v>39499</v>
      </c>
      <c r="DC303" s="463">
        <f t="shared" si="1249"/>
        <v>2647</v>
      </c>
      <c r="DD303" s="463">
        <f t="shared" si="1249"/>
        <v>38779292</v>
      </c>
      <c r="DE303" s="463">
        <f t="shared" si="1127"/>
        <v>14650</v>
      </c>
      <c r="DF303" s="463">
        <f t="shared" si="1128"/>
        <v>33283</v>
      </c>
      <c r="DG303" s="463">
        <f t="shared" si="1250"/>
        <v>250</v>
      </c>
      <c r="DH303" s="463">
        <f t="shared" si="1250"/>
        <v>4118894</v>
      </c>
      <c r="DI303" s="463">
        <f t="shared" si="1130"/>
        <v>16476</v>
      </c>
      <c r="DJ303" s="463">
        <f t="shared" si="1131"/>
        <v>43603</v>
      </c>
      <c r="DK303" s="463">
        <f t="shared" si="1184"/>
        <v>514</v>
      </c>
      <c r="DL303" s="463">
        <f t="shared" si="1180"/>
        <v>154460</v>
      </c>
      <c r="DM303" s="463">
        <f t="shared" si="1222"/>
        <v>301</v>
      </c>
      <c r="DN303" s="463">
        <f t="shared" si="1223"/>
        <v>540</v>
      </c>
      <c r="DO303" s="463">
        <f t="shared" si="1189"/>
        <v>9706</v>
      </c>
      <c r="DP303" s="463">
        <f t="shared" si="1189"/>
        <v>221713</v>
      </c>
      <c r="DQ303" s="463">
        <f t="shared" si="1224"/>
        <v>23</v>
      </c>
      <c r="DR303" s="463">
        <f t="shared" si="1225"/>
        <v>39</v>
      </c>
      <c r="DS303" s="463">
        <f t="shared" si="1190"/>
        <v>159</v>
      </c>
      <c r="DT303" s="463">
        <f t="shared" si="1190"/>
        <v>302955</v>
      </c>
      <c r="DU303" s="463">
        <f t="shared" si="1094"/>
        <v>1905</v>
      </c>
      <c r="DV303" s="463">
        <f t="shared" si="1095"/>
        <v>4070</v>
      </c>
      <c r="DW303" s="463">
        <f t="shared" si="1181"/>
        <v>139</v>
      </c>
      <c r="DX303" s="463">
        <f t="shared" si="1258"/>
        <v>84194</v>
      </c>
      <c r="DY303" s="463">
        <f t="shared" si="1258"/>
        <v>203297606</v>
      </c>
      <c r="DZ303" s="463">
        <f t="shared" si="1259"/>
        <v>2415</v>
      </c>
      <c r="EA303" s="463">
        <f t="shared" si="1260"/>
        <v>5608</v>
      </c>
      <c r="EB303" s="463">
        <f t="shared" si="1261"/>
        <v>59302</v>
      </c>
      <c r="EC303" s="463">
        <f t="shared" si="1261"/>
        <v>27537</v>
      </c>
      <c r="ED303" s="463">
        <f t="shared" si="1261"/>
        <v>12652</v>
      </c>
      <c r="EE303" s="463">
        <f t="shared" si="1261"/>
        <v>97227926</v>
      </c>
      <c r="EF303" s="463">
        <f t="shared" si="1261"/>
        <v>1098</v>
      </c>
      <c r="EG303" s="463">
        <f t="shared" si="1199"/>
        <v>2260</v>
      </c>
      <c r="EH303" s="463">
        <f t="shared" si="1199"/>
        <v>114</v>
      </c>
      <c r="EI303" s="463"/>
      <c r="EJ303" s="446"/>
      <c r="EK303" s="446"/>
      <c r="EL303" s="446"/>
      <c r="EM303" s="446"/>
      <c r="EN303" s="446"/>
      <c r="EO303" s="446"/>
      <c r="EP303" s="446"/>
      <c r="EQ303" s="446"/>
      <c r="ER303" s="446"/>
      <c r="ES303" s="446"/>
      <c r="ET303" s="446"/>
      <c r="EU303" s="446"/>
      <c r="EV303" s="446"/>
      <c r="EW303" s="446"/>
      <c r="EX303" s="446"/>
      <c r="EY303" s="446"/>
      <c r="EZ303" s="447"/>
      <c r="FA303" s="446">
        <f t="shared" si="1226"/>
        <v>3</v>
      </c>
      <c r="FB303" s="417">
        <f t="shared" si="1239"/>
        <v>2024</v>
      </c>
      <c r="FC303" s="448">
        <f t="shared" si="1240"/>
        <v>45352</v>
      </c>
      <c r="FD303" s="449">
        <f t="shared" si="1257"/>
        <v>31</v>
      </c>
      <c r="FE303" s="450"/>
      <c r="FF303" s="451">
        <f t="shared" si="1098"/>
        <v>0.58245319251080174</v>
      </c>
      <c r="FG303" s="450"/>
      <c r="FH303" s="452">
        <f t="shared" si="1227"/>
        <v>1.9323526070657731</v>
      </c>
      <c r="FI303" s="452">
        <f t="shared" si="1228"/>
        <v>1.3835056230830398</v>
      </c>
      <c r="FJ303" s="452">
        <f t="shared" si="1229"/>
        <v>1.9168938527833963</v>
      </c>
      <c r="FK303" s="452">
        <f t="shared" si="1230"/>
        <v>1.3885322311142381</v>
      </c>
      <c r="FL303" s="452">
        <f t="shared" si="1231"/>
        <v>1.3451213247153559</v>
      </c>
      <c r="FM303" s="452">
        <f t="shared" si="1232"/>
        <v>1.0530220666419756</v>
      </c>
      <c r="FN303" s="452">
        <f t="shared" si="1233"/>
        <v>1.8222585330428467</v>
      </c>
      <c r="FO303" s="452">
        <f t="shared" si="1234"/>
        <v>1.0515159767610749</v>
      </c>
      <c r="FP303" s="452">
        <f t="shared" si="1235"/>
        <v>1.7123947051744886</v>
      </c>
      <c r="FQ303" s="452">
        <f t="shared" si="1236"/>
        <v>0.98555956678700363</v>
      </c>
      <c r="FR303" s="453"/>
      <c r="FS303" s="446">
        <f t="shared" si="1256"/>
        <v>158398</v>
      </c>
      <c r="FT303" s="446">
        <f t="shared" si="1256"/>
        <v>316796</v>
      </c>
      <c r="FU303" s="446">
        <f t="shared" si="1256"/>
        <v>3659080</v>
      </c>
      <c r="FV303" s="446">
        <f t="shared" si="1256"/>
        <v>14000361</v>
      </c>
      <c r="FW303" s="446">
        <f t="shared" si="1256"/>
        <v>16140236</v>
      </c>
      <c r="FX303" s="446">
        <f t="shared" si="1256"/>
        <v>14198701</v>
      </c>
      <c r="FY303" s="446">
        <f t="shared" si="1256"/>
        <v>410085943</v>
      </c>
      <c r="FZ303" s="446">
        <f t="shared" si="1256"/>
        <v>583142436</v>
      </c>
      <c r="GA303" s="446">
        <f t="shared" si="1256"/>
        <v>24583876</v>
      </c>
      <c r="GB303" s="446">
        <f t="shared" si="1200"/>
        <v>228176816</v>
      </c>
      <c r="GC303" s="446">
        <f t="shared" si="1200"/>
        <v>22975869</v>
      </c>
      <c r="GD303" s="446">
        <f t="shared" si="1262"/>
        <v>378196</v>
      </c>
      <c r="GE303" s="446">
        <f t="shared" si="1262"/>
        <v>216435</v>
      </c>
      <c r="GF303" s="446">
        <f t="shared" si="1262"/>
        <v>15521405</v>
      </c>
      <c r="GG303" s="446">
        <f t="shared" si="1262"/>
        <v>30018855</v>
      </c>
      <c r="GH303" s="446">
        <f t="shared" si="1262"/>
        <v>10367544</v>
      </c>
      <c r="GI303" s="446">
        <f t="shared" si="1262"/>
        <v>369682293</v>
      </c>
      <c r="GJ303" s="446">
        <f t="shared" si="1262"/>
        <v>42994659</v>
      </c>
      <c r="GK303" s="446">
        <f t="shared" si="1262"/>
        <v>18801746</v>
      </c>
      <c r="GL303" s="446">
        <f t="shared" si="1262"/>
        <v>88101029</v>
      </c>
      <c r="GM303" s="446">
        <f t="shared" si="1262"/>
        <v>10900722</v>
      </c>
      <c r="GN303" s="446">
        <f t="shared" si="1182"/>
        <v>647124</v>
      </c>
      <c r="GO303" s="446">
        <f t="shared" si="1252"/>
        <v>277679</v>
      </c>
      <c r="GP303" s="446">
        <f t="shared" si="1252"/>
        <v>377816</v>
      </c>
      <c r="GQ303" s="446">
        <f t="shared" si="1252"/>
        <v>472119848</v>
      </c>
      <c r="GR303" s="446"/>
      <c r="GS303" s="446"/>
      <c r="GT303" s="446"/>
      <c r="GU303" s="446"/>
      <c r="GV303" s="416"/>
    </row>
    <row r="304" spans="1:204" ht="9.75" customHeight="1" x14ac:dyDescent="0.2">
      <c r="A304" s="417" t="str">
        <f>B304&amp;C304&amp;F304</f>
        <v>2024-25APRILY60</v>
      </c>
      <c r="B304" s="458" t="str">
        <f>IF($FA304=4,LEFT($B303,4)+1&amp;-1-RIGHT($B303,2),$B303)</f>
        <v>2024-25</v>
      </c>
      <c r="C304" s="402" t="s">
        <v>664</v>
      </c>
      <c r="D304" s="458" t="str">
        <f>D303</f>
        <v>Y60</v>
      </c>
      <c r="E304" s="458" t="str">
        <f>E303</f>
        <v>Midlands</v>
      </c>
      <c r="F304" s="458" t="str">
        <f>D304</f>
        <v>Y60</v>
      </c>
      <c r="H304" s="463">
        <f t="shared" ref="H304:J323" si="1263">SUMIFS(H$443:H$10112,$B$443:$B$10112,$B304,$C$443:$C$10112,$C304,$D$443:$D$10112,$D304)</f>
        <v>213576</v>
      </c>
      <c r="I304" s="463">
        <f t="shared" si="1263"/>
        <v>160016</v>
      </c>
      <c r="J304" s="463">
        <f t="shared" si="1263"/>
        <v>362652</v>
      </c>
      <c r="K304" s="463">
        <f>IFERROR(ROUND(J304/I304,0),"-")</f>
        <v>2</v>
      </c>
      <c r="L304" s="463">
        <f>IFERROR(ROUND(FS304/I304,0),"-")</f>
        <v>1</v>
      </c>
      <c r="M304" s="463">
        <f>IFERROR(ROUND(FT304/I304,0),"-")</f>
        <v>1</v>
      </c>
      <c r="N304" s="463">
        <f>IFERROR(ROUND(FU304/I304,0),"-")</f>
        <v>2</v>
      </c>
      <c r="O304" s="463">
        <f>IFERROR(ROUND(FV304/I304,0),"-")</f>
        <v>44</v>
      </c>
      <c r="P304" s="463">
        <f t="shared" ref="P304:Y313" si="1264">SUMIFS(P$443:P$10112,$B$443:$B$10112,$B304,$C$443:$C$10112,$C304,$D$443:$D$10112,$D304)</f>
        <v>834</v>
      </c>
      <c r="Q304" s="463">
        <f t="shared" si="1264"/>
        <v>2341</v>
      </c>
      <c r="R304" s="463">
        <f t="shared" si="1264"/>
        <v>726</v>
      </c>
      <c r="S304" s="463">
        <f t="shared" si="1264"/>
        <v>147421</v>
      </c>
      <c r="T304" s="463">
        <f t="shared" si="1264"/>
        <v>16166</v>
      </c>
      <c r="U304" s="463">
        <f t="shared" si="1264"/>
        <v>10413</v>
      </c>
      <c r="V304" s="463">
        <f t="shared" si="1264"/>
        <v>78987</v>
      </c>
      <c r="W304" s="463">
        <f t="shared" si="1264"/>
        <v>22350</v>
      </c>
      <c r="X304" s="463">
        <f t="shared" si="1264"/>
        <v>976</v>
      </c>
      <c r="Y304" s="463">
        <f t="shared" si="1264"/>
        <v>8335638</v>
      </c>
      <c r="Z304" s="463">
        <f>IFERROR(ROUND(Y304/T304,0),"-")</f>
        <v>516</v>
      </c>
      <c r="AA304" s="463">
        <f>IFERROR(ROUND(FW304/T304,0),"-")</f>
        <v>918</v>
      </c>
      <c r="AB304" s="463">
        <f t="shared" si="1210"/>
        <v>6763600</v>
      </c>
      <c r="AC304" s="463">
        <f>IFERROR(ROUND(AB304/U304,0),"-")</f>
        <v>650</v>
      </c>
      <c r="AD304" s="463">
        <f>IFERROR(ROUND(FX304/U304,0),"-")</f>
        <v>1269</v>
      </c>
      <c r="AE304" s="463">
        <f t="shared" si="1213"/>
        <v>146610404</v>
      </c>
      <c r="AF304" s="463">
        <f>IFERROR(ROUND(AE304/V304,0),"-")</f>
        <v>1856</v>
      </c>
      <c r="AG304" s="463">
        <f>IFERROR(ROUND(FY304/V304,0),"-")</f>
        <v>3974</v>
      </c>
      <c r="AH304" s="463">
        <f t="shared" si="1216"/>
        <v>174395176</v>
      </c>
      <c r="AI304" s="463">
        <f>IFERROR(ROUND(AH304/W304,0),"-")</f>
        <v>7803</v>
      </c>
      <c r="AJ304" s="463">
        <f>IFERROR(ROUND(FZ304/W304,0),"-")</f>
        <v>18733</v>
      </c>
      <c r="AK304" s="463">
        <f t="shared" si="1219"/>
        <v>8011414</v>
      </c>
      <c r="AL304" s="463">
        <f>IFERROR(ROUND(AK304/X304,0),"-")</f>
        <v>8208</v>
      </c>
      <c r="AM304" s="463">
        <f>IFERROR(ROUND(GA304/X304,0),"-")</f>
        <v>18652</v>
      </c>
      <c r="AN304" s="463">
        <f t="shared" si="1192"/>
        <v>523</v>
      </c>
      <c r="AO304" s="463">
        <f t="shared" si="1192"/>
        <v>8411</v>
      </c>
      <c r="AP304" s="463">
        <f t="shared" si="1192"/>
        <v>5671</v>
      </c>
      <c r="AQ304" s="463">
        <f t="shared" si="1192"/>
        <v>10120654</v>
      </c>
      <c r="AR304" s="463">
        <f>IFERROR(ROUND(AQ304/AP304,0),"-")</f>
        <v>1785</v>
      </c>
      <c r="AS304" s="463">
        <f>IFERROR(ROUND(GC304/AP304,0),"-")</f>
        <v>3566</v>
      </c>
      <c r="AT304" s="463">
        <f t="shared" ref="AT304:AZ313" si="1265">SUMIFS(AT$443:AT$10112,$B$443:$B$10112,$B304,$C$443:$C$10112,$C304,$D$443:$D$10112,$D304)</f>
        <v>22848</v>
      </c>
      <c r="AU304" s="463">
        <f t="shared" si="1265"/>
        <v>3458</v>
      </c>
      <c r="AV304" s="463">
        <f t="shared" si="1265"/>
        <v>10823</v>
      </c>
      <c r="AW304" s="463">
        <f t="shared" si="1265"/>
        <v>9132</v>
      </c>
      <c r="AX304" s="463">
        <f t="shared" si="1265"/>
        <v>2475</v>
      </c>
      <c r="AY304" s="463">
        <f t="shared" si="1265"/>
        <v>6092</v>
      </c>
      <c r="AZ304" s="463">
        <f t="shared" si="1265"/>
        <v>2793</v>
      </c>
      <c r="BA304" s="463">
        <f t="shared" si="1195"/>
        <v>28954</v>
      </c>
      <c r="BB304" s="463">
        <f t="shared" si="1195"/>
        <v>64735488</v>
      </c>
      <c r="BC304" s="463">
        <f>IFERROR(ROUND(BB304/BA304,0),"-")</f>
        <v>2236</v>
      </c>
      <c r="BD304" s="463">
        <f>IFERROR(ROUND(GB304/BA304,0),"-")</f>
        <v>5225</v>
      </c>
      <c r="BE304" s="463">
        <f t="shared" si="1198"/>
        <v>4871</v>
      </c>
      <c r="BF304" s="463">
        <f t="shared" si="1198"/>
        <v>11260</v>
      </c>
      <c r="BG304" s="463">
        <f t="shared" si="1198"/>
        <v>7338</v>
      </c>
      <c r="BH304" s="463">
        <f t="shared" si="1198"/>
        <v>5485</v>
      </c>
      <c r="BI304" s="463">
        <f t="shared" ref="BI304:BV313" si="1266">SUMIFS(BI$443:BI$10112,$B$443:$B$10112,$B304,$C$443:$C$10112,$C304,$D$443:$D$10112,$D304)</f>
        <v>72966</v>
      </c>
      <c r="BJ304" s="463">
        <f t="shared" si="1266"/>
        <v>8416</v>
      </c>
      <c r="BK304" s="463">
        <f t="shared" si="1266"/>
        <v>43191</v>
      </c>
      <c r="BL304" s="463">
        <f t="shared" si="1266"/>
        <v>124573</v>
      </c>
      <c r="BM304" s="463">
        <f t="shared" si="1266"/>
        <v>30388</v>
      </c>
      <c r="BN304" s="463">
        <f t="shared" si="1266"/>
        <v>22085</v>
      </c>
      <c r="BO304" s="463">
        <f t="shared" si="1266"/>
        <v>19481</v>
      </c>
      <c r="BP304" s="463">
        <f t="shared" si="1266"/>
        <v>14325</v>
      </c>
      <c r="BQ304" s="463">
        <f t="shared" si="1266"/>
        <v>104686</v>
      </c>
      <c r="BR304" s="463">
        <f t="shared" si="1266"/>
        <v>83018</v>
      </c>
      <c r="BS304" s="463">
        <f t="shared" si="1266"/>
        <v>41211</v>
      </c>
      <c r="BT304" s="463">
        <f t="shared" si="1266"/>
        <v>23444</v>
      </c>
      <c r="BU304" s="463">
        <f t="shared" si="1266"/>
        <v>1576</v>
      </c>
      <c r="BV304" s="463">
        <f t="shared" si="1266"/>
        <v>953</v>
      </c>
      <c r="BW304" s="463">
        <f t="shared" si="1241"/>
        <v>338</v>
      </c>
      <c r="BX304" s="463">
        <f t="shared" si="1241"/>
        <v>211455</v>
      </c>
      <c r="BY304" s="463">
        <f>IFERROR(ROUND(BX304/BW304,0),"-")</f>
        <v>626</v>
      </c>
      <c r="BZ304" s="463">
        <f>IFERROR(ROUND(GD304/BW304,0),"-")</f>
        <v>1098</v>
      </c>
      <c r="CA304" s="463">
        <f t="shared" si="1242"/>
        <v>185</v>
      </c>
      <c r="CB304" s="463">
        <f t="shared" si="1242"/>
        <v>90618</v>
      </c>
      <c r="CC304" s="463">
        <f>IFERROR(ROUND(CB304/CA304,0),"-")</f>
        <v>490</v>
      </c>
      <c r="CD304" s="463">
        <f>IFERROR(ROUND(GE304/CA304,0),"-")</f>
        <v>1019</v>
      </c>
      <c r="CE304" s="463">
        <f t="shared" si="1243"/>
        <v>15643</v>
      </c>
      <c r="CF304" s="463">
        <f t="shared" si="1243"/>
        <v>8033565</v>
      </c>
      <c r="CG304" s="463">
        <f>IFERROR(ROUND(CF304/CE304,0),"-")</f>
        <v>514</v>
      </c>
      <c r="CH304" s="463">
        <f>IFERROR(ROUND(GF304/CE304,0),"-")</f>
        <v>911</v>
      </c>
      <c r="CI304" s="463">
        <f t="shared" si="1244"/>
        <v>6119</v>
      </c>
      <c r="CJ304" s="463">
        <f t="shared" si="1244"/>
        <v>11622908</v>
      </c>
      <c r="CK304" s="463">
        <f>IFERROR(ROUND(CJ304/CI304,0),"-")</f>
        <v>1899</v>
      </c>
      <c r="CL304" s="463">
        <f>IFERROR(ROUND(GG304/CI304,0),"-")</f>
        <v>3947</v>
      </c>
      <c r="CM304" s="463">
        <f t="shared" si="1245"/>
        <v>1931</v>
      </c>
      <c r="CN304" s="463">
        <f t="shared" si="1245"/>
        <v>3612232</v>
      </c>
      <c r="CO304" s="463">
        <f>IFERROR(ROUND(CN304/CM304,0),"-")</f>
        <v>1871</v>
      </c>
      <c r="CP304" s="463">
        <f>IFERROR(ROUND(GH304/CM304,0),"-")</f>
        <v>4179</v>
      </c>
      <c r="CQ304" s="463">
        <f t="shared" si="1246"/>
        <v>70937</v>
      </c>
      <c r="CR304" s="463">
        <f t="shared" si="1246"/>
        <v>131375264</v>
      </c>
      <c r="CS304" s="463">
        <f>IFERROR(ROUND(CR304/CQ304,0),"-")</f>
        <v>1852</v>
      </c>
      <c r="CT304" s="463">
        <f>IFERROR(ROUND(GI304/CQ304,0),"-")</f>
        <v>3972</v>
      </c>
      <c r="CU304" s="463">
        <f t="shared" si="1247"/>
        <v>1120</v>
      </c>
      <c r="CV304" s="463">
        <f t="shared" si="1247"/>
        <v>13090200</v>
      </c>
      <c r="CW304" s="463">
        <f>IFERROR(ROUND(CV304/CU304,0),"-")</f>
        <v>11688</v>
      </c>
      <c r="CX304" s="463">
        <f>IFERROR(ROUND(GJ304/CU304,0),"-")</f>
        <v>30795</v>
      </c>
      <c r="CY304" s="463">
        <f t="shared" si="1248"/>
        <v>545</v>
      </c>
      <c r="CZ304" s="463">
        <f t="shared" si="1248"/>
        <v>5217549</v>
      </c>
      <c r="DA304" s="463">
        <f>IFERROR(ROUND(CZ304/CY304,0),"-")</f>
        <v>9573</v>
      </c>
      <c r="DB304" s="463">
        <f>IFERROR(ROUND(GK304/CY304,0),"-")</f>
        <v>25902</v>
      </c>
      <c r="DC304" s="463">
        <f t="shared" si="1249"/>
        <v>2954</v>
      </c>
      <c r="DD304" s="463">
        <f t="shared" si="1249"/>
        <v>31816388</v>
      </c>
      <c r="DE304" s="463">
        <f>IFERROR(ROUND(DD304/DC304,0),"-")</f>
        <v>10771</v>
      </c>
      <c r="DF304" s="463">
        <f>IFERROR(ROUND(GL304/DC304,0),"-")</f>
        <v>25285</v>
      </c>
      <c r="DG304" s="463">
        <f t="shared" si="1250"/>
        <v>251</v>
      </c>
      <c r="DH304" s="463">
        <f t="shared" si="1250"/>
        <v>3444130</v>
      </c>
      <c r="DI304" s="463">
        <f>IFERROR(ROUND(DH304/DG304,0),"-")</f>
        <v>13722</v>
      </c>
      <c r="DJ304" s="463">
        <f>IFERROR(ROUND(GM304/DG304,0),"-")</f>
        <v>36126</v>
      </c>
      <c r="DK304" s="463">
        <f t="shared" si="1184"/>
        <v>476</v>
      </c>
      <c r="DL304" s="463">
        <f t="shared" si="1180"/>
        <v>142437</v>
      </c>
      <c r="DM304" s="463">
        <f>IFERROR(ROUND(DL304/DK304,0),"-")</f>
        <v>299</v>
      </c>
      <c r="DN304" s="463">
        <f>IFERROR(ROUND(GO304/DK304,0),"-")</f>
        <v>507</v>
      </c>
      <c r="DO304" s="463">
        <f t="shared" ref="DO304:DP323" si="1267">SUMIFS(DO$443:DO$10112,$B$443:$B$10112,$B304,$C$443:$C$10112,$C304,$D$443:$D$10112,$D304)</f>
        <v>9410</v>
      </c>
      <c r="DP304" s="463">
        <f t="shared" si="1267"/>
        <v>197082</v>
      </c>
      <c r="DQ304" s="463">
        <f>IFERROR(ROUND(DP304/DO304,0),"-")</f>
        <v>21</v>
      </c>
      <c r="DR304" s="463">
        <f>IFERROR(ROUND(GP304/DO304,0),"-")</f>
        <v>35</v>
      </c>
      <c r="DS304" s="463">
        <f t="shared" ref="DS304:DT323" si="1268">SUMIFS(DS$443:DS$10112,$B$443:$B$10112,$B304,$C$443:$C$10112,$C304,$D$443:$D$10112,$D304)</f>
        <v>184</v>
      </c>
      <c r="DT304" s="463">
        <f t="shared" si="1268"/>
        <v>327235</v>
      </c>
      <c r="DU304" s="463">
        <f>IFERROR(ROUND(DT304/DS304,0),"-")</f>
        <v>1778</v>
      </c>
      <c r="DV304" s="463">
        <f>IFERROR(ROUND(GN304/DS304,0),"-")</f>
        <v>3747</v>
      </c>
      <c r="DW304" s="463">
        <f t="shared" si="1181"/>
        <v>162</v>
      </c>
      <c r="DX304" s="463">
        <f t="shared" si="1258"/>
        <v>81176</v>
      </c>
      <c r="DY304" s="463">
        <f t="shared" si="1258"/>
        <v>201148822</v>
      </c>
      <c r="DZ304" s="463">
        <f>IFERROR(ROUND(DY304/DX304,0),"-")</f>
        <v>2478</v>
      </c>
      <c r="EA304" s="463">
        <f>IFERROR(ROUND(GQ304/DX304,0),"-")</f>
        <v>5910</v>
      </c>
      <c r="EB304" s="463">
        <f t="shared" si="1261"/>
        <v>56926</v>
      </c>
      <c r="EC304" s="463">
        <f t="shared" si="1261"/>
        <v>26255</v>
      </c>
      <c r="ED304" s="463">
        <f t="shared" si="1261"/>
        <v>12457</v>
      </c>
      <c r="EE304" s="463">
        <f t="shared" si="1261"/>
        <v>99189788</v>
      </c>
      <c r="EF304" s="463">
        <f t="shared" si="1261"/>
        <v>1483</v>
      </c>
      <c r="EG304" s="463">
        <f t="shared" si="1199"/>
        <v>871</v>
      </c>
      <c r="EH304" s="463">
        <f t="shared" si="1199"/>
        <v>27</v>
      </c>
      <c r="EI304" s="463"/>
      <c r="EJ304" s="446"/>
      <c r="EK304" s="446"/>
      <c r="EL304" s="446"/>
      <c r="EM304" s="446"/>
      <c r="EN304" s="446"/>
      <c r="EO304" s="446"/>
      <c r="EP304" s="446"/>
      <c r="EQ304" s="446"/>
      <c r="ER304" s="446"/>
      <c r="ES304" s="446"/>
      <c r="ET304" s="446"/>
      <c r="EU304" s="446"/>
      <c r="EV304" s="446"/>
      <c r="EW304" s="446"/>
      <c r="EX304" s="446"/>
      <c r="EY304" s="446"/>
      <c r="EZ304" s="447"/>
      <c r="FA304" s="446">
        <f t="shared" si="1226"/>
        <v>4</v>
      </c>
      <c r="FB304" s="417">
        <f>LEFT($B304,4)+IF(FA304&lt;4,1,0)</f>
        <v>2024</v>
      </c>
      <c r="FC304" s="448">
        <f>DATE(LEFT($B304,4)+IF(FA304&lt;4,1,0),FA304,1)</f>
        <v>45383</v>
      </c>
      <c r="FD304" s="449">
        <f>DAY(EOMONTH($FC304,0))</f>
        <v>30</v>
      </c>
      <c r="FE304" s="450"/>
      <c r="FF304" s="451">
        <f t="shared" si="1098"/>
        <v>0.61374902165405687</v>
      </c>
      <c r="FG304" s="450"/>
      <c r="FH304" s="452">
        <f t="shared" si="1227"/>
        <v>1.8797476184584931</v>
      </c>
      <c r="FI304" s="452">
        <f t="shared" si="1228"/>
        <v>1.3661388098478289</v>
      </c>
      <c r="FJ304" s="452">
        <f t="shared" si="1229"/>
        <v>1.870834533755882</v>
      </c>
      <c r="FK304" s="452">
        <f t="shared" si="1230"/>
        <v>1.3756842408527801</v>
      </c>
      <c r="FL304" s="452">
        <f t="shared" si="1231"/>
        <v>1.3253573372833505</v>
      </c>
      <c r="FM304" s="452">
        <f t="shared" si="1232"/>
        <v>1.0510337144087001</v>
      </c>
      <c r="FN304" s="452">
        <f t="shared" si="1233"/>
        <v>1.8438926174496644</v>
      </c>
      <c r="FO304" s="452">
        <f t="shared" si="1234"/>
        <v>1.0489485458612975</v>
      </c>
      <c r="FP304" s="452">
        <f t="shared" si="1235"/>
        <v>1.6147540983606556</v>
      </c>
      <c r="FQ304" s="452">
        <f t="shared" si="1236"/>
        <v>0.97643442622950816</v>
      </c>
      <c r="FR304" s="453"/>
      <c r="FS304" s="446">
        <f t="shared" ref="FS304:GA313" si="1269">SUMIFS(FS$443:FS$10112,$B$443:$B$10112,$B304,$C$443:$C$10112,$C304,$D$443:$D$10112,$D304)</f>
        <v>141864</v>
      </c>
      <c r="FT304" s="446">
        <f t="shared" si="1269"/>
        <v>212796</v>
      </c>
      <c r="FU304" s="446">
        <f t="shared" si="1269"/>
        <v>283728</v>
      </c>
      <c r="FV304" s="446">
        <f t="shared" si="1269"/>
        <v>6996020</v>
      </c>
      <c r="FW304" s="446">
        <f t="shared" si="1269"/>
        <v>14847802</v>
      </c>
      <c r="FX304" s="446">
        <f t="shared" si="1269"/>
        <v>13217213</v>
      </c>
      <c r="FY304" s="446">
        <f t="shared" si="1269"/>
        <v>313912683</v>
      </c>
      <c r="FZ304" s="446">
        <f t="shared" si="1269"/>
        <v>418675762</v>
      </c>
      <c r="GA304" s="446">
        <f t="shared" si="1269"/>
        <v>18204513</v>
      </c>
      <c r="GB304" s="446">
        <f t="shared" si="1200"/>
        <v>151281720</v>
      </c>
      <c r="GC304" s="446">
        <f t="shared" si="1200"/>
        <v>20222320</v>
      </c>
      <c r="GD304" s="446">
        <f t="shared" si="1262"/>
        <v>371124</v>
      </c>
      <c r="GE304" s="446">
        <f t="shared" si="1262"/>
        <v>188555</v>
      </c>
      <c r="GF304" s="446">
        <f t="shared" si="1262"/>
        <v>14253952</v>
      </c>
      <c r="GG304" s="446">
        <f t="shared" si="1262"/>
        <v>24150848</v>
      </c>
      <c r="GH304" s="446">
        <f t="shared" si="1262"/>
        <v>8069885</v>
      </c>
      <c r="GI304" s="446">
        <f t="shared" si="1262"/>
        <v>281783992</v>
      </c>
      <c r="GJ304" s="446">
        <f t="shared" si="1262"/>
        <v>34490330</v>
      </c>
      <c r="GK304" s="446">
        <f t="shared" si="1262"/>
        <v>14116479</v>
      </c>
      <c r="GL304" s="446">
        <f t="shared" si="1262"/>
        <v>74690812</v>
      </c>
      <c r="GM304" s="446">
        <f t="shared" si="1262"/>
        <v>9067750</v>
      </c>
      <c r="GN304" s="446">
        <f t="shared" si="1182"/>
        <v>689411</v>
      </c>
      <c r="GO304" s="446">
        <f t="shared" si="1252"/>
        <v>241169</v>
      </c>
      <c r="GP304" s="446">
        <f t="shared" si="1252"/>
        <v>329524</v>
      </c>
      <c r="GQ304" s="446">
        <f t="shared" si="1252"/>
        <v>479742129</v>
      </c>
      <c r="GR304" s="446"/>
      <c r="GS304" s="446"/>
      <c r="GT304" s="446"/>
      <c r="GU304" s="446"/>
      <c r="GV304" s="416"/>
    </row>
    <row r="305" spans="1:204" ht="9.75" customHeight="1" x14ac:dyDescent="0.2">
      <c r="A305" s="417" t="str">
        <f>B305&amp;C305&amp;F305</f>
        <v>2024-25MAYY60</v>
      </c>
      <c r="B305" s="458" t="str">
        <f t="shared" si="1237"/>
        <v>2024-25</v>
      </c>
      <c r="C305" s="402" t="s">
        <v>668</v>
      </c>
      <c r="D305" s="458" t="str">
        <f t="shared" ref="D305:E320" si="1270">D304</f>
        <v>Y60</v>
      </c>
      <c r="E305" s="458" t="str">
        <f t="shared" si="1270"/>
        <v>Midlands</v>
      </c>
      <c r="F305" s="458" t="str">
        <f>D305</f>
        <v>Y60</v>
      </c>
      <c r="H305" s="463">
        <f t="shared" si="1263"/>
        <v>234144</v>
      </c>
      <c r="I305" s="463">
        <f t="shared" si="1263"/>
        <v>178131</v>
      </c>
      <c r="J305" s="463">
        <f t="shared" si="1263"/>
        <v>699420</v>
      </c>
      <c r="K305" s="463">
        <f>IFERROR(ROUND(J305/I305,0),"-")</f>
        <v>4</v>
      </c>
      <c r="L305" s="463">
        <f>IFERROR(ROUND(FS305/I305,0),"-")</f>
        <v>1</v>
      </c>
      <c r="M305" s="463">
        <f>IFERROR(ROUND(FT305/I305,0),"-")</f>
        <v>2</v>
      </c>
      <c r="N305" s="463">
        <f>IFERROR(ROUND(FU305/I305,0),"-")</f>
        <v>18</v>
      </c>
      <c r="O305" s="463">
        <f>IFERROR(ROUND(FV305/I305,0),"-")</f>
        <v>76</v>
      </c>
      <c r="P305" s="463">
        <f t="shared" si="1264"/>
        <v>886</v>
      </c>
      <c r="Q305" s="463">
        <f t="shared" si="1264"/>
        <v>2414</v>
      </c>
      <c r="R305" s="463">
        <f t="shared" si="1264"/>
        <v>675</v>
      </c>
      <c r="S305" s="463">
        <f t="shared" si="1264"/>
        <v>156894</v>
      </c>
      <c r="T305" s="463">
        <f t="shared" si="1264"/>
        <v>17242</v>
      </c>
      <c r="U305" s="463">
        <f t="shared" si="1264"/>
        <v>11166</v>
      </c>
      <c r="V305" s="463">
        <f t="shared" si="1264"/>
        <v>79547</v>
      </c>
      <c r="W305" s="463">
        <f t="shared" si="1264"/>
        <v>23396</v>
      </c>
      <c r="X305" s="463">
        <f t="shared" si="1264"/>
        <v>993</v>
      </c>
      <c r="Y305" s="463">
        <f t="shared" si="1264"/>
        <v>8833110</v>
      </c>
      <c r="Z305" s="463">
        <f>IFERROR(ROUND(Y305/T305,0),"-")</f>
        <v>512</v>
      </c>
      <c r="AA305" s="463">
        <f>IFERROR(ROUND(FW305/T305,0),"-")</f>
        <v>909</v>
      </c>
      <c r="AB305" s="463">
        <f t="shared" si="1210"/>
        <v>7253693</v>
      </c>
      <c r="AC305" s="463">
        <f>IFERROR(ROUND(AB305/U305,0),"-")</f>
        <v>650</v>
      </c>
      <c r="AD305" s="463">
        <f>IFERROR(ROUND(FX305/U305,0),"-")</f>
        <v>1249</v>
      </c>
      <c r="AE305" s="463">
        <f t="shared" si="1213"/>
        <v>149506750</v>
      </c>
      <c r="AF305" s="463">
        <f>IFERROR(ROUND(AE305/V305,0),"-")</f>
        <v>1879</v>
      </c>
      <c r="AG305" s="463">
        <f>IFERROR(ROUND(FY305/V305,0),"-")</f>
        <v>4005</v>
      </c>
      <c r="AH305" s="463">
        <f t="shared" si="1216"/>
        <v>199748270</v>
      </c>
      <c r="AI305" s="463">
        <f>IFERROR(ROUND(AH305/W305,0),"-")</f>
        <v>8538</v>
      </c>
      <c r="AJ305" s="463">
        <f>IFERROR(ROUND(FZ305/W305,0),"-")</f>
        <v>21531</v>
      </c>
      <c r="AK305" s="463">
        <f t="shared" si="1219"/>
        <v>7848847</v>
      </c>
      <c r="AL305" s="463">
        <f>IFERROR(ROUND(AK305/X305,0),"-")</f>
        <v>7904</v>
      </c>
      <c r="AM305" s="463">
        <f>IFERROR(ROUND(GA305/X305,0),"-")</f>
        <v>18860</v>
      </c>
      <c r="AN305" s="463">
        <f t="shared" si="1192"/>
        <v>500</v>
      </c>
      <c r="AO305" s="463">
        <f t="shared" si="1192"/>
        <v>10637</v>
      </c>
      <c r="AP305" s="463">
        <f t="shared" si="1192"/>
        <v>6059</v>
      </c>
      <c r="AQ305" s="463">
        <f t="shared" si="1192"/>
        <v>12514360</v>
      </c>
      <c r="AR305" s="463">
        <f>IFERROR(ROUND(AQ305/AP305,0),"-")</f>
        <v>2065</v>
      </c>
      <c r="AS305" s="463">
        <f>IFERROR(ROUND(GC305/AP305,0),"-")</f>
        <v>4424</v>
      </c>
      <c r="AT305" s="463">
        <f t="shared" si="1265"/>
        <v>28612</v>
      </c>
      <c r="AU305" s="463">
        <f t="shared" si="1265"/>
        <v>4694</v>
      </c>
      <c r="AV305" s="463">
        <f t="shared" si="1265"/>
        <v>14214</v>
      </c>
      <c r="AW305" s="463">
        <f t="shared" si="1265"/>
        <v>10423</v>
      </c>
      <c r="AX305" s="463">
        <f t="shared" si="1265"/>
        <v>3144</v>
      </c>
      <c r="AY305" s="463">
        <f t="shared" si="1265"/>
        <v>6560</v>
      </c>
      <c r="AZ305" s="463">
        <f t="shared" si="1265"/>
        <v>3323</v>
      </c>
      <c r="BA305" s="463">
        <f t="shared" si="1195"/>
        <v>34219</v>
      </c>
      <c r="BB305" s="463">
        <f t="shared" si="1195"/>
        <v>91113742</v>
      </c>
      <c r="BC305" s="463">
        <f>IFERROR(ROUND(BB305/BA305,0),"-")</f>
        <v>2663</v>
      </c>
      <c r="BD305" s="463">
        <f>IFERROR(ROUND(GB305/BA305,0),"-")</f>
        <v>7451</v>
      </c>
      <c r="BE305" s="463">
        <f t="shared" si="1198"/>
        <v>5227</v>
      </c>
      <c r="BF305" s="463">
        <f t="shared" si="1198"/>
        <v>14606</v>
      </c>
      <c r="BG305" s="463">
        <f t="shared" si="1198"/>
        <v>9186</v>
      </c>
      <c r="BH305" s="463">
        <f t="shared" si="1198"/>
        <v>5200</v>
      </c>
      <c r="BI305" s="463">
        <f t="shared" si="1266"/>
        <v>75052</v>
      </c>
      <c r="BJ305" s="463">
        <f t="shared" si="1266"/>
        <v>9385</v>
      </c>
      <c r="BK305" s="463">
        <f t="shared" si="1266"/>
        <v>43845</v>
      </c>
      <c r="BL305" s="463">
        <f t="shared" si="1266"/>
        <v>128282</v>
      </c>
      <c r="BM305" s="463">
        <f t="shared" si="1266"/>
        <v>32010</v>
      </c>
      <c r="BN305" s="463">
        <f t="shared" si="1266"/>
        <v>23633</v>
      </c>
      <c r="BO305" s="463">
        <f t="shared" si="1266"/>
        <v>20587</v>
      </c>
      <c r="BP305" s="463">
        <f t="shared" si="1266"/>
        <v>15361</v>
      </c>
      <c r="BQ305" s="463">
        <f t="shared" si="1266"/>
        <v>106463</v>
      </c>
      <c r="BR305" s="463">
        <f t="shared" si="1266"/>
        <v>83777</v>
      </c>
      <c r="BS305" s="463">
        <f t="shared" si="1266"/>
        <v>42587</v>
      </c>
      <c r="BT305" s="463">
        <f t="shared" si="1266"/>
        <v>24583</v>
      </c>
      <c r="BU305" s="463">
        <f t="shared" si="1266"/>
        <v>1466</v>
      </c>
      <c r="BV305" s="463">
        <f t="shared" si="1266"/>
        <v>955</v>
      </c>
      <c r="BW305" s="463">
        <f t="shared" si="1241"/>
        <v>318</v>
      </c>
      <c r="BX305" s="463">
        <f t="shared" si="1241"/>
        <v>204297</v>
      </c>
      <c r="BY305" s="463">
        <f>IFERROR(ROUND(BX305/BW305,0),"-")</f>
        <v>642</v>
      </c>
      <c r="BZ305" s="463">
        <f>IFERROR(ROUND(GD305/BW305,0),"-")</f>
        <v>1071</v>
      </c>
      <c r="CA305" s="463">
        <f t="shared" si="1242"/>
        <v>194</v>
      </c>
      <c r="CB305" s="463">
        <f t="shared" si="1242"/>
        <v>97604</v>
      </c>
      <c r="CC305" s="463">
        <f>IFERROR(ROUND(CB305/CA305,0),"-")</f>
        <v>503</v>
      </c>
      <c r="CD305" s="463">
        <f>IFERROR(ROUND(GE305/CA305,0),"-")</f>
        <v>914</v>
      </c>
      <c r="CE305" s="463">
        <f t="shared" si="1243"/>
        <v>16730</v>
      </c>
      <c r="CF305" s="463">
        <f t="shared" si="1243"/>
        <v>8531209</v>
      </c>
      <c r="CG305" s="463">
        <f>IFERROR(ROUND(CF305/CE305,0),"-")</f>
        <v>510</v>
      </c>
      <c r="CH305" s="463">
        <f>IFERROR(ROUND(GF305/CE305,0),"-")</f>
        <v>903</v>
      </c>
      <c r="CI305" s="463">
        <f t="shared" si="1244"/>
        <v>6607</v>
      </c>
      <c r="CJ305" s="463">
        <f t="shared" si="1244"/>
        <v>11757374</v>
      </c>
      <c r="CK305" s="463">
        <f>IFERROR(ROUND(CJ305/CI305,0),"-")</f>
        <v>1780</v>
      </c>
      <c r="CL305" s="463">
        <f>IFERROR(ROUND(GG305/CI305,0),"-")</f>
        <v>3780</v>
      </c>
      <c r="CM305" s="463">
        <f t="shared" si="1245"/>
        <v>2032</v>
      </c>
      <c r="CN305" s="463">
        <f t="shared" si="1245"/>
        <v>3872331</v>
      </c>
      <c r="CO305" s="463">
        <f>IFERROR(ROUND(CN305/CM305,0),"-")</f>
        <v>1906</v>
      </c>
      <c r="CP305" s="463">
        <f>IFERROR(ROUND(GH305/CM305,0),"-")</f>
        <v>4339</v>
      </c>
      <c r="CQ305" s="463">
        <f t="shared" si="1246"/>
        <v>70908</v>
      </c>
      <c r="CR305" s="463">
        <f t="shared" si="1246"/>
        <v>133877045</v>
      </c>
      <c r="CS305" s="463">
        <f>IFERROR(ROUND(CR305/CQ305,0),"-")</f>
        <v>1888</v>
      </c>
      <c r="CT305" s="463">
        <f>IFERROR(ROUND(GI305/CQ305,0),"-")</f>
        <v>4016</v>
      </c>
      <c r="CU305" s="463">
        <f t="shared" si="1247"/>
        <v>1241</v>
      </c>
      <c r="CV305" s="463">
        <f t="shared" si="1247"/>
        <v>14130114</v>
      </c>
      <c r="CW305" s="463">
        <f>IFERROR(ROUND(CV305/CU305,0),"-")</f>
        <v>11386</v>
      </c>
      <c r="CX305" s="463">
        <f>IFERROR(ROUND(GJ305/CU305,0),"-")</f>
        <v>31579</v>
      </c>
      <c r="CY305" s="463">
        <f t="shared" si="1248"/>
        <v>521</v>
      </c>
      <c r="CZ305" s="463">
        <f t="shared" si="1248"/>
        <v>4673696</v>
      </c>
      <c r="DA305" s="463">
        <f>IFERROR(ROUND(CZ305/CY305,0),"-")</f>
        <v>8971</v>
      </c>
      <c r="DB305" s="463">
        <f>IFERROR(ROUND(GK305/CY305,0),"-")</f>
        <v>23437</v>
      </c>
      <c r="DC305" s="463">
        <f t="shared" si="1249"/>
        <v>3115</v>
      </c>
      <c r="DD305" s="463">
        <f t="shared" si="1249"/>
        <v>36217708</v>
      </c>
      <c r="DE305" s="463">
        <f>IFERROR(ROUND(DD305/DC305,0),"-")</f>
        <v>11627</v>
      </c>
      <c r="DF305" s="463">
        <f>IFERROR(ROUND(GL305/DC305,0),"-")</f>
        <v>28227</v>
      </c>
      <c r="DG305" s="463">
        <f t="shared" si="1250"/>
        <v>271</v>
      </c>
      <c r="DH305" s="463">
        <f t="shared" si="1250"/>
        <v>3795895</v>
      </c>
      <c r="DI305" s="463">
        <f>IFERROR(ROUND(DH305/DG305,0),"-")</f>
        <v>14007</v>
      </c>
      <c r="DJ305" s="463">
        <f>IFERROR(ROUND(GM305/DG305,0),"-")</f>
        <v>42296</v>
      </c>
      <c r="DK305" s="463">
        <f t="shared" si="1184"/>
        <v>547</v>
      </c>
      <c r="DL305" s="463">
        <f t="shared" si="1180"/>
        <v>171930</v>
      </c>
      <c r="DM305" s="463">
        <f>IFERROR(ROUND(DL305/DK305,0),"-")</f>
        <v>314</v>
      </c>
      <c r="DN305" s="463">
        <f>IFERROR(ROUND(GO305/DK305,0),"-")</f>
        <v>529</v>
      </c>
      <c r="DO305" s="463">
        <f t="shared" si="1267"/>
        <v>9747</v>
      </c>
      <c r="DP305" s="463">
        <f t="shared" si="1267"/>
        <v>215979</v>
      </c>
      <c r="DQ305" s="463">
        <f>IFERROR(ROUND(DP305/DO305,0),"-")</f>
        <v>22</v>
      </c>
      <c r="DR305" s="463">
        <f>IFERROR(ROUND(GP305/DO305,0),"-")</f>
        <v>39</v>
      </c>
      <c r="DS305" s="463">
        <f t="shared" si="1268"/>
        <v>195</v>
      </c>
      <c r="DT305" s="463">
        <f t="shared" si="1268"/>
        <v>355216</v>
      </c>
      <c r="DU305" s="463">
        <f>IFERROR(ROUND(DT305/DS305,0),"-")</f>
        <v>1822</v>
      </c>
      <c r="DV305" s="463">
        <f>IFERROR(ROUND(GN305/DS305,0),"-")</f>
        <v>3254</v>
      </c>
      <c r="DW305" s="463">
        <f t="shared" si="1181"/>
        <v>177</v>
      </c>
      <c r="DX305" s="463">
        <f t="shared" si="1258"/>
        <v>84602</v>
      </c>
      <c r="DY305" s="463">
        <f t="shared" si="1258"/>
        <v>203708085</v>
      </c>
      <c r="DZ305" s="463">
        <f>IFERROR(ROUND(DY305/DX305,0),"-")</f>
        <v>2408</v>
      </c>
      <c r="EA305" s="463">
        <f>IFERROR(ROUND(GQ305/DX305,0),"-")</f>
        <v>5676</v>
      </c>
      <c r="EB305" s="463">
        <f t="shared" si="1261"/>
        <v>60366</v>
      </c>
      <c r="EC305" s="463">
        <f t="shared" si="1261"/>
        <v>28471</v>
      </c>
      <c r="ED305" s="463">
        <f t="shared" si="1261"/>
        <v>13169</v>
      </c>
      <c r="EE305" s="463">
        <f t="shared" si="1261"/>
        <v>96164291</v>
      </c>
      <c r="EF305" s="463">
        <f t="shared" si="1261"/>
        <v>1249</v>
      </c>
      <c r="EG305" s="463">
        <f t="shared" si="1199"/>
        <v>2572</v>
      </c>
      <c r="EH305" s="463">
        <f t="shared" si="1199"/>
        <v>102</v>
      </c>
      <c r="EI305" s="463"/>
      <c r="EJ305" s="446"/>
      <c r="EK305" s="446"/>
      <c r="EL305" s="446"/>
      <c r="EM305" s="446"/>
      <c r="EN305" s="446"/>
      <c r="EO305" s="446"/>
      <c r="EP305" s="446"/>
      <c r="EQ305" s="446"/>
      <c r="ER305" s="446"/>
      <c r="ES305" s="446"/>
      <c r="ET305" s="446"/>
      <c r="EU305" s="446"/>
      <c r="EV305" s="446"/>
      <c r="EW305" s="446"/>
      <c r="EX305" s="446"/>
      <c r="EY305" s="446"/>
      <c r="EZ305" s="447"/>
      <c r="FA305" s="446">
        <f t="shared" si="1226"/>
        <v>5</v>
      </c>
      <c r="FB305" s="417">
        <f>LEFT($B305,4)+IF(FA305&lt;4,1,0)</f>
        <v>2024</v>
      </c>
      <c r="FC305" s="448">
        <f>DATE(LEFT($B305,4)+IF(FA305&lt;4,1,0),FA305,1)</f>
        <v>45413</v>
      </c>
      <c r="FD305" s="449">
        <f t="shared" si="1257"/>
        <v>31</v>
      </c>
      <c r="FE305" s="450"/>
      <c r="FF305" s="451">
        <f t="shared" si="1098"/>
        <v>0.59592809977989725</v>
      </c>
      <c r="FG305" s="450"/>
      <c r="FH305" s="452">
        <f t="shared" si="1227"/>
        <v>1.856513165526041</v>
      </c>
      <c r="FI305" s="452">
        <f t="shared" si="1228"/>
        <v>1.3706646560723814</v>
      </c>
      <c r="FJ305" s="452">
        <f t="shared" si="1229"/>
        <v>1.8437220132545227</v>
      </c>
      <c r="FK305" s="452">
        <f t="shared" si="1230"/>
        <v>1.375694071287838</v>
      </c>
      <c r="FL305" s="452">
        <f t="shared" si="1231"/>
        <v>1.3383659974606208</v>
      </c>
      <c r="FM305" s="452">
        <f t="shared" si="1232"/>
        <v>1.0531761097212968</v>
      </c>
      <c r="FN305" s="452">
        <f t="shared" si="1233"/>
        <v>1.8202684219524705</v>
      </c>
      <c r="FO305" s="452">
        <f t="shared" si="1234"/>
        <v>1.0507351684048556</v>
      </c>
      <c r="FP305" s="452">
        <f t="shared" si="1235"/>
        <v>1.4763343403826787</v>
      </c>
      <c r="FQ305" s="452">
        <f t="shared" si="1236"/>
        <v>0.96173212487411885</v>
      </c>
      <c r="FR305" s="453"/>
      <c r="FS305" s="446">
        <f t="shared" si="1269"/>
        <v>156826</v>
      </c>
      <c r="FT305" s="446">
        <f t="shared" si="1269"/>
        <v>313652</v>
      </c>
      <c r="FU305" s="446">
        <f t="shared" si="1269"/>
        <v>3278848</v>
      </c>
      <c r="FV305" s="446">
        <f t="shared" si="1269"/>
        <v>13519303</v>
      </c>
      <c r="FW305" s="446">
        <f t="shared" si="1269"/>
        <v>15670591</v>
      </c>
      <c r="FX305" s="446">
        <f t="shared" si="1269"/>
        <v>13940984</v>
      </c>
      <c r="FY305" s="446">
        <f t="shared" si="1269"/>
        <v>318552711</v>
      </c>
      <c r="FZ305" s="446">
        <f t="shared" si="1269"/>
        <v>503739058</v>
      </c>
      <c r="GA305" s="446">
        <f t="shared" si="1269"/>
        <v>18727521</v>
      </c>
      <c r="GB305" s="446">
        <f t="shared" si="1200"/>
        <v>254951675</v>
      </c>
      <c r="GC305" s="446">
        <f t="shared" si="1200"/>
        <v>26802876</v>
      </c>
      <c r="GD305" s="446">
        <f t="shared" si="1262"/>
        <v>340691</v>
      </c>
      <c r="GE305" s="446">
        <f t="shared" si="1262"/>
        <v>177233</v>
      </c>
      <c r="GF305" s="446">
        <f t="shared" si="1262"/>
        <v>15115500</v>
      </c>
      <c r="GG305" s="446">
        <f t="shared" si="1262"/>
        <v>24971770</v>
      </c>
      <c r="GH305" s="446">
        <f t="shared" si="1262"/>
        <v>8817672</v>
      </c>
      <c r="GI305" s="446">
        <f t="shared" si="1262"/>
        <v>284779569</v>
      </c>
      <c r="GJ305" s="446">
        <f t="shared" si="1262"/>
        <v>39189412</v>
      </c>
      <c r="GK305" s="446">
        <f t="shared" si="1262"/>
        <v>12210419</v>
      </c>
      <c r="GL305" s="446">
        <f t="shared" si="1262"/>
        <v>87926310</v>
      </c>
      <c r="GM305" s="446">
        <f t="shared" si="1262"/>
        <v>11462224</v>
      </c>
      <c r="GN305" s="446">
        <f t="shared" si="1182"/>
        <v>634625</v>
      </c>
      <c r="GO305" s="446">
        <f t="shared" si="1252"/>
        <v>289104</v>
      </c>
      <c r="GP305" s="446">
        <f t="shared" si="1252"/>
        <v>376734</v>
      </c>
      <c r="GQ305" s="446">
        <f t="shared" si="1252"/>
        <v>480159684</v>
      </c>
      <c r="GR305" s="446"/>
      <c r="GS305" s="446"/>
      <c r="GT305" s="446"/>
      <c r="GU305" s="446"/>
      <c r="GV305" s="416"/>
    </row>
    <row r="306" spans="1:204" ht="9.75" customHeight="1" x14ac:dyDescent="0.2">
      <c r="A306" s="417" t="str">
        <f>B306&amp;C306&amp;F306</f>
        <v>2024-25JUNEY60</v>
      </c>
      <c r="B306" s="458" t="str">
        <f>IF($FA306=4,LEFT($B305,4)+1&amp;-1-RIGHT($B305,2),$B305)</f>
        <v>2024-25</v>
      </c>
      <c r="C306" s="402" t="s">
        <v>671</v>
      </c>
      <c r="D306" s="458" t="str">
        <f>D305</f>
        <v>Y60</v>
      </c>
      <c r="E306" s="458" t="str">
        <f>E305</f>
        <v>Midlands</v>
      </c>
      <c r="F306" s="458" t="str">
        <f>D306</f>
        <v>Y60</v>
      </c>
      <c r="H306" s="463">
        <f t="shared" si="1263"/>
        <v>226443</v>
      </c>
      <c r="I306" s="463">
        <f t="shared" si="1263"/>
        <v>171679</v>
      </c>
      <c r="J306" s="463">
        <f t="shared" si="1263"/>
        <v>687482</v>
      </c>
      <c r="K306" s="463">
        <f>IFERROR(ROUND(J306/I306,0),"-")</f>
        <v>4</v>
      </c>
      <c r="L306" s="463">
        <f>IFERROR(ROUND(FS306/I306,0),"-")</f>
        <v>1</v>
      </c>
      <c r="M306" s="463">
        <f>IFERROR(ROUND(FT306/I306,0),"-")</f>
        <v>4</v>
      </c>
      <c r="N306" s="463">
        <f>IFERROR(ROUND(FU306/I306,0),"-")</f>
        <v>20</v>
      </c>
      <c r="O306" s="463">
        <f>IFERROR(ROUND(FV306/I306,0),"-")</f>
        <v>74</v>
      </c>
      <c r="P306" s="463">
        <f t="shared" si="1264"/>
        <v>850</v>
      </c>
      <c r="Q306" s="463">
        <f t="shared" si="1264"/>
        <v>2281</v>
      </c>
      <c r="R306" s="463">
        <f t="shared" si="1264"/>
        <v>674</v>
      </c>
      <c r="S306" s="463">
        <f t="shared" si="1264"/>
        <v>150531</v>
      </c>
      <c r="T306" s="463">
        <f t="shared" si="1264"/>
        <v>16737</v>
      </c>
      <c r="U306" s="463">
        <f t="shared" si="1264"/>
        <v>10879</v>
      </c>
      <c r="V306" s="463">
        <f t="shared" si="1264"/>
        <v>75462</v>
      </c>
      <c r="W306" s="463">
        <f t="shared" si="1264"/>
        <v>22064</v>
      </c>
      <c r="X306" s="463">
        <f t="shared" si="1264"/>
        <v>708</v>
      </c>
      <c r="Y306" s="463">
        <f t="shared" si="1264"/>
        <v>8642534</v>
      </c>
      <c r="Z306" s="463">
        <f>IFERROR(ROUND(Y306/T306,0),"-")</f>
        <v>516</v>
      </c>
      <c r="AA306" s="463">
        <f>IFERROR(ROUND(FW306/T306,0),"-")</f>
        <v>910</v>
      </c>
      <c r="AB306" s="463">
        <f t="shared" si="1210"/>
        <v>6987429</v>
      </c>
      <c r="AC306" s="463">
        <f>IFERROR(ROUND(AB306/U306,0),"-")</f>
        <v>642</v>
      </c>
      <c r="AD306" s="463">
        <f>IFERROR(ROUND(FX306/U306,0),"-")</f>
        <v>1220</v>
      </c>
      <c r="AE306" s="463">
        <f t="shared" si="1213"/>
        <v>150540924</v>
      </c>
      <c r="AF306" s="463">
        <f>IFERROR(ROUND(AE306/V306,0),"-")</f>
        <v>1995</v>
      </c>
      <c r="AG306" s="463">
        <f>IFERROR(ROUND(FY306/V306,0),"-")</f>
        <v>4284</v>
      </c>
      <c r="AH306" s="463">
        <f t="shared" si="1216"/>
        <v>191859552</v>
      </c>
      <c r="AI306" s="463">
        <f>IFERROR(ROUND(AH306/W306,0),"-")</f>
        <v>8696</v>
      </c>
      <c r="AJ306" s="463">
        <f>IFERROR(ROUND(FZ306/W306,0),"-")</f>
        <v>22451</v>
      </c>
      <c r="AK306" s="463">
        <f t="shared" si="1219"/>
        <v>6200042</v>
      </c>
      <c r="AL306" s="463">
        <f>IFERROR(ROUND(AK306/X306,0),"-")</f>
        <v>8757</v>
      </c>
      <c r="AM306" s="463">
        <f>IFERROR(ROUND(GA306/X306,0),"-")</f>
        <v>23284</v>
      </c>
      <c r="AN306" s="463">
        <f t="shared" ref="AN306:AQ325" si="1271">SUMIFS(AN$443:AN$10112,$B$443:$B$10112,$B306,$C$443:$C$10112,$C306,$D$443:$D$10112,$D306)</f>
        <v>554</v>
      </c>
      <c r="AO306" s="463">
        <f t="shared" si="1271"/>
        <v>10419</v>
      </c>
      <c r="AP306" s="463">
        <f t="shared" si="1271"/>
        <v>5674</v>
      </c>
      <c r="AQ306" s="463">
        <f t="shared" si="1271"/>
        <v>14742006</v>
      </c>
      <c r="AR306" s="463">
        <f>IFERROR(ROUND(AQ306/AP306,0),"-")</f>
        <v>2598</v>
      </c>
      <c r="AS306" s="463">
        <f>IFERROR(ROUND(GC306/AP306,0),"-")</f>
        <v>3628</v>
      </c>
      <c r="AT306" s="463">
        <f t="shared" si="1265"/>
        <v>28250</v>
      </c>
      <c r="AU306" s="463">
        <f t="shared" si="1265"/>
        <v>4379</v>
      </c>
      <c r="AV306" s="463">
        <f t="shared" si="1265"/>
        <v>14781</v>
      </c>
      <c r="AW306" s="463">
        <f t="shared" si="1265"/>
        <v>11750</v>
      </c>
      <c r="AX306" s="463">
        <f t="shared" si="1265"/>
        <v>2813</v>
      </c>
      <c r="AY306" s="463">
        <f t="shared" si="1265"/>
        <v>6277</v>
      </c>
      <c r="AZ306" s="463">
        <f t="shared" si="1265"/>
        <v>3226</v>
      </c>
      <c r="BA306" s="463">
        <f t="shared" ref="BA306:BB325" si="1272">SUMIFS(BA$443:BA$10112,$B$443:$B$10112,$B306,$C$443:$C$10112,$C306,$D$443:$D$10112,$D306)</f>
        <v>34447</v>
      </c>
      <c r="BB306" s="463">
        <f t="shared" si="1272"/>
        <v>85713312</v>
      </c>
      <c r="BC306" s="463">
        <f>IFERROR(ROUND(BB306/BA306,0),"-")</f>
        <v>2488</v>
      </c>
      <c r="BD306" s="463">
        <f>IFERROR(ROUND(GB306/BA306,0),"-")</f>
        <v>6543</v>
      </c>
      <c r="BE306" s="463">
        <f t="shared" ref="BE306:BH325" si="1273">SUMIFS(BE$443:BE$10112,$B$443:$B$10112,$B306,$C$443:$C$10112,$C306,$D$443:$D$10112,$D306)</f>
        <v>3740</v>
      </c>
      <c r="BF306" s="463">
        <f t="shared" si="1273"/>
        <v>15330</v>
      </c>
      <c r="BG306" s="463">
        <f t="shared" si="1273"/>
        <v>10125</v>
      </c>
      <c r="BH306" s="463">
        <f t="shared" si="1273"/>
        <v>5252</v>
      </c>
      <c r="BI306" s="463">
        <f t="shared" si="1266"/>
        <v>71507</v>
      </c>
      <c r="BJ306" s="463">
        <f t="shared" si="1266"/>
        <v>9125</v>
      </c>
      <c r="BK306" s="463">
        <f t="shared" si="1266"/>
        <v>41649</v>
      </c>
      <c r="BL306" s="463">
        <f t="shared" si="1266"/>
        <v>122281</v>
      </c>
      <c r="BM306" s="463">
        <f t="shared" si="1266"/>
        <v>31261</v>
      </c>
      <c r="BN306" s="463">
        <f t="shared" si="1266"/>
        <v>23081</v>
      </c>
      <c r="BO306" s="463">
        <f t="shared" si="1266"/>
        <v>20270</v>
      </c>
      <c r="BP306" s="463">
        <f t="shared" si="1266"/>
        <v>15124</v>
      </c>
      <c r="BQ306" s="463">
        <f t="shared" si="1266"/>
        <v>101999</v>
      </c>
      <c r="BR306" s="463">
        <f t="shared" si="1266"/>
        <v>79736</v>
      </c>
      <c r="BS306" s="463">
        <f t="shared" si="1266"/>
        <v>39977</v>
      </c>
      <c r="BT306" s="463">
        <f t="shared" si="1266"/>
        <v>23102</v>
      </c>
      <c r="BU306" s="463">
        <f t="shared" si="1266"/>
        <v>1160</v>
      </c>
      <c r="BV306" s="463">
        <f t="shared" si="1266"/>
        <v>686</v>
      </c>
      <c r="BW306" s="463">
        <f t="shared" si="1241"/>
        <v>223</v>
      </c>
      <c r="BX306" s="463">
        <f t="shared" si="1241"/>
        <v>142821</v>
      </c>
      <c r="BY306" s="463">
        <f>IFERROR(ROUND(BX306/BW306,0),"-")</f>
        <v>640</v>
      </c>
      <c r="BZ306" s="463">
        <f>IFERROR(ROUND(GD306/BW306,0),"-")</f>
        <v>1077</v>
      </c>
      <c r="CA306" s="463">
        <f t="shared" si="1242"/>
        <v>153</v>
      </c>
      <c r="CB306" s="463">
        <f t="shared" si="1242"/>
        <v>75295</v>
      </c>
      <c r="CC306" s="463">
        <f>IFERROR(ROUND(CB306/CA306,0),"-")</f>
        <v>492</v>
      </c>
      <c r="CD306" s="463">
        <f>IFERROR(ROUND(GE306/CA306,0),"-")</f>
        <v>930</v>
      </c>
      <c r="CE306" s="463">
        <f t="shared" si="1243"/>
        <v>16361</v>
      </c>
      <c r="CF306" s="463">
        <f t="shared" si="1243"/>
        <v>8424418</v>
      </c>
      <c r="CG306" s="463">
        <f>IFERROR(ROUND(CF306/CE306,0),"-")</f>
        <v>515</v>
      </c>
      <c r="CH306" s="463">
        <f>IFERROR(ROUND(GF306/CE306,0),"-")</f>
        <v>909</v>
      </c>
      <c r="CI306" s="463">
        <f t="shared" si="1244"/>
        <v>6312</v>
      </c>
      <c r="CJ306" s="463">
        <f t="shared" si="1244"/>
        <v>11697364</v>
      </c>
      <c r="CK306" s="463">
        <f>IFERROR(ROUND(CJ306/CI306,0),"-")</f>
        <v>1853</v>
      </c>
      <c r="CL306" s="463">
        <f>IFERROR(ROUND(GG306/CI306,0),"-")</f>
        <v>3976</v>
      </c>
      <c r="CM306" s="463">
        <f t="shared" si="1245"/>
        <v>1940</v>
      </c>
      <c r="CN306" s="463">
        <f t="shared" si="1245"/>
        <v>3754361</v>
      </c>
      <c r="CO306" s="463">
        <f>IFERROR(ROUND(CN306/CM306,0),"-")</f>
        <v>1935</v>
      </c>
      <c r="CP306" s="463">
        <f>IFERROR(ROUND(GH306/CM306,0),"-")</f>
        <v>4219</v>
      </c>
      <c r="CQ306" s="463">
        <f t="shared" si="1246"/>
        <v>67210</v>
      </c>
      <c r="CR306" s="463">
        <f t="shared" si="1246"/>
        <v>135089199</v>
      </c>
      <c r="CS306" s="463">
        <f>IFERROR(ROUND(CR306/CQ306,0),"-")</f>
        <v>2010</v>
      </c>
      <c r="CT306" s="463">
        <f>IFERROR(ROUND(GI306/CQ306,0),"-")</f>
        <v>4311</v>
      </c>
      <c r="CU306" s="463">
        <f t="shared" si="1247"/>
        <v>1179</v>
      </c>
      <c r="CV306" s="463">
        <f t="shared" si="1247"/>
        <v>13001378</v>
      </c>
      <c r="CW306" s="463">
        <f>IFERROR(ROUND(CV306/CU306,0),"-")</f>
        <v>11027</v>
      </c>
      <c r="CX306" s="463">
        <f>IFERROR(ROUND(GJ306/CU306,0),"-")</f>
        <v>28755</v>
      </c>
      <c r="CY306" s="463">
        <f t="shared" si="1248"/>
        <v>512</v>
      </c>
      <c r="CZ306" s="463">
        <f t="shared" si="1248"/>
        <v>5554276</v>
      </c>
      <c r="DA306" s="463">
        <f>IFERROR(ROUND(CZ306/CY306,0),"-")</f>
        <v>10848</v>
      </c>
      <c r="DB306" s="463">
        <f>IFERROR(ROUND(GK306/CY306,0),"-")</f>
        <v>30569</v>
      </c>
      <c r="DC306" s="463">
        <f t="shared" si="1249"/>
        <v>2935</v>
      </c>
      <c r="DD306" s="463">
        <f t="shared" si="1249"/>
        <v>36092960</v>
      </c>
      <c r="DE306" s="463">
        <f>IFERROR(ROUND(DD306/DC306,0),"-")</f>
        <v>12297</v>
      </c>
      <c r="DF306" s="463">
        <f>IFERROR(ROUND(GL306/DC306,0),"-")</f>
        <v>30436</v>
      </c>
      <c r="DG306" s="463">
        <f t="shared" si="1250"/>
        <v>240</v>
      </c>
      <c r="DH306" s="463">
        <f t="shared" si="1250"/>
        <v>2781868</v>
      </c>
      <c r="DI306" s="463">
        <f>IFERROR(ROUND(DH306/DG306,0),"-")</f>
        <v>11591</v>
      </c>
      <c r="DJ306" s="463">
        <f>IFERROR(ROUND(GM306/DG306,0),"-")</f>
        <v>30661</v>
      </c>
      <c r="DK306" s="463">
        <f t="shared" si="1184"/>
        <v>563</v>
      </c>
      <c r="DL306" s="463">
        <f t="shared" si="1180"/>
        <v>177316</v>
      </c>
      <c r="DM306" s="463">
        <f>IFERROR(ROUND(DL306/DK306,0),"-")</f>
        <v>315</v>
      </c>
      <c r="DN306" s="463">
        <f>IFERROR(ROUND(GO306/DK306,0),"-")</f>
        <v>531</v>
      </c>
      <c r="DO306" s="463">
        <f t="shared" si="1267"/>
        <v>9547</v>
      </c>
      <c r="DP306" s="463">
        <f t="shared" si="1267"/>
        <v>215789</v>
      </c>
      <c r="DQ306" s="463">
        <f>IFERROR(ROUND(DP306/DO306,0),"-")</f>
        <v>23</v>
      </c>
      <c r="DR306" s="463">
        <f>IFERROR(ROUND(GP306/DO306,0),"-")</f>
        <v>38</v>
      </c>
      <c r="DS306" s="463">
        <f t="shared" si="1268"/>
        <v>185</v>
      </c>
      <c r="DT306" s="463">
        <f t="shared" si="1268"/>
        <v>299046</v>
      </c>
      <c r="DU306" s="463">
        <f>IFERROR(ROUND(DT306/DS306,0),"-")</f>
        <v>1616</v>
      </c>
      <c r="DV306" s="463">
        <f>IFERROR(ROUND(GN306/DS306,0),"-")</f>
        <v>3179</v>
      </c>
      <c r="DW306" s="463">
        <f t="shared" si="1181"/>
        <v>162</v>
      </c>
      <c r="DX306" s="463">
        <f t="shared" si="1258"/>
        <v>80923</v>
      </c>
      <c r="DY306" s="463">
        <f t="shared" si="1258"/>
        <v>207259996</v>
      </c>
      <c r="DZ306" s="463">
        <f>IFERROR(ROUND(DY306/DX306,0),"-")</f>
        <v>2561</v>
      </c>
      <c r="EA306" s="463">
        <f>IFERROR(ROUND(GQ306/DX306,0),"-")</f>
        <v>6328</v>
      </c>
      <c r="EB306" s="463">
        <f t="shared" si="1261"/>
        <v>59075</v>
      </c>
      <c r="EC306" s="463">
        <f t="shared" si="1261"/>
        <v>28639</v>
      </c>
      <c r="ED306" s="463">
        <f t="shared" si="1261"/>
        <v>13668</v>
      </c>
      <c r="EE306" s="463">
        <f t="shared" si="1261"/>
        <v>102640929</v>
      </c>
      <c r="EF306" s="463">
        <f t="shared" si="1261"/>
        <v>1107</v>
      </c>
      <c r="EG306" s="463">
        <f t="shared" ref="EG306:EH325" si="1274">SUMIFS(EG$443:EG$10112,$B$443:$B$10112,$B306,$C$443:$C$10112,$C306,$D$443:$D$10112,$D306)</f>
        <v>1150</v>
      </c>
      <c r="EH306" s="463">
        <f t="shared" si="1274"/>
        <v>86</v>
      </c>
      <c r="EI306" s="463"/>
      <c r="EJ306" s="446"/>
      <c r="EK306" s="446"/>
      <c r="EL306" s="446"/>
      <c r="EM306" s="446"/>
      <c r="EN306" s="446"/>
      <c r="EO306" s="446"/>
      <c r="EP306" s="446"/>
      <c r="EQ306" s="446"/>
      <c r="ER306" s="446"/>
      <c r="ES306" s="446"/>
      <c r="ET306" s="446"/>
      <c r="EU306" s="446"/>
      <c r="EV306" s="446"/>
      <c r="EW306" s="446"/>
      <c r="EX306" s="446"/>
      <c r="EY306" s="446"/>
      <c r="EZ306" s="447"/>
      <c r="FA306" s="446">
        <f t="shared" si="1226"/>
        <v>6</v>
      </c>
      <c r="FB306" s="417">
        <f>LEFT($B306,4)+IF(FA306&lt;4,1,0)</f>
        <v>2024</v>
      </c>
      <c r="FC306" s="448">
        <f>DATE(LEFT($B306,4)+IF(FA306&lt;4,1,0),FA306,1)</f>
        <v>45444</v>
      </c>
      <c r="FD306" s="449">
        <f>DAY(EOMONTH($FC306,0))</f>
        <v>30</v>
      </c>
      <c r="FE306" s="450"/>
      <c r="FF306" s="451">
        <f t="shared" si="1098"/>
        <v>0.60093157927865548</v>
      </c>
      <c r="FG306" s="450"/>
      <c r="FH306" s="452">
        <f t="shared" si="1227"/>
        <v>1.8677779769373244</v>
      </c>
      <c r="FI306" s="452">
        <f t="shared" si="1228"/>
        <v>1.3790404493039374</v>
      </c>
      <c r="FJ306" s="452">
        <f t="shared" si="1229"/>
        <v>1.8632227226767166</v>
      </c>
      <c r="FK306" s="452">
        <f t="shared" si="1230"/>
        <v>1.3902013052670281</v>
      </c>
      <c r="FL306" s="452">
        <f t="shared" si="1231"/>
        <v>1.35166043836633</v>
      </c>
      <c r="FM306" s="452">
        <f t="shared" si="1232"/>
        <v>1.0566377779544671</v>
      </c>
      <c r="FN306" s="452">
        <f t="shared" si="1233"/>
        <v>1.8118654822335025</v>
      </c>
      <c r="FO306" s="452">
        <f t="shared" si="1234"/>
        <v>1.0470449601160261</v>
      </c>
      <c r="FP306" s="452">
        <f t="shared" si="1235"/>
        <v>1.6384180790960452</v>
      </c>
      <c r="FQ306" s="452">
        <f t="shared" si="1236"/>
        <v>0.96892655367231639</v>
      </c>
      <c r="FR306" s="453"/>
      <c r="FS306" s="446">
        <f t="shared" si="1269"/>
        <v>153912</v>
      </c>
      <c r="FT306" s="446">
        <f t="shared" si="1269"/>
        <v>615648</v>
      </c>
      <c r="FU306" s="446">
        <f t="shared" si="1269"/>
        <v>3386064</v>
      </c>
      <c r="FV306" s="446">
        <f t="shared" si="1269"/>
        <v>12745359</v>
      </c>
      <c r="FW306" s="446">
        <f t="shared" si="1269"/>
        <v>15237464</v>
      </c>
      <c r="FX306" s="446">
        <f t="shared" si="1269"/>
        <v>13268167</v>
      </c>
      <c r="FY306" s="446">
        <f t="shared" si="1269"/>
        <v>323275029</v>
      </c>
      <c r="FZ306" s="446">
        <f t="shared" si="1269"/>
        <v>495360896</v>
      </c>
      <c r="GA306" s="446">
        <f t="shared" si="1269"/>
        <v>16485011</v>
      </c>
      <c r="GB306" s="446">
        <f t="shared" ref="GB306:GC325" si="1275">SUMIFS(GB$443:GB$10112,$B$443:$B$10112,$B306,$C$443:$C$10112,$C306,$D$443:$D$10112,$D306)</f>
        <v>225384676</v>
      </c>
      <c r="GC306" s="446">
        <f t="shared" si="1275"/>
        <v>20582688</v>
      </c>
      <c r="GD306" s="446">
        <f t="shared" si="1262"/>
        <v>240171</v>
      </c>
      <c r="GE306" s="446">
        <f t="shared" si="1262"/>
        <v>142325</v>
      </c>
      <c r="GF306" s="446">
        <f t="shared" si="1262"/>
        <v>14870880</v>
      </c>
      <c r="GG306" s="446">
        <f t="shared" si="1262"/>
        <v>25098556</v>
      </c>
      <c r="GH306" s="446">
        <f t="shared" si="1262"/>
        <v>8185140</v>
      </c>
      <c r="GI306" s="446">
        <f t="shared" si="1262"/>
        <v>289768665</v>
      </c>
      <c r="GJ306" s="446">
        <f t="shared" si="1262"/>
        <v>33902116</v>
      </c>
      <c r="GK306" s="446">
        <f t="shared" si="1262"/>
        <v>15651440</v>
      </c>
      <c r="GL306" s="446">
        <f t="shared" si="1262"/>
        <v>89328765</v>
      </c>
      <c r="GM306" s="446">
        <f t="shared" si="1262"/>
        <v>7358590</v>
      </c>
      <c r="GN306" s="446">
        <f t="shared" si="1182"/>
        <v>588191</v>
      </c>
      <c r="GO306" s="446">
        <f t="shared" si="1252"/>
        <v>299113</v>
      </c>
      <c r="GP306" s="446">
        <f t="shared" si="1252"/>
        <v>360521</v>
      </c>
      <c r="GQ306" s="446">
        <f t="shared" si="1252"/>
        <v>512067759</v>
      </c>
      <c r="GR306" s="446"/>
      <c r="GS306" s="446"/>
      <c r="GT306" s="446"/>
      <c r="GU306" s="446"/>
      <c r="GV306" s="416"/>
    </row>
    <row r="307" spans="1:204" ht="9.75" customHeight="1" x14ac:dyDescent="0.2">
      <c r="A307" s="417" t="str">
        <f t="shared" ref="A307:A328" si="1276">B307&amp;C307&amp;F307</f>
        <v>2024-25JULYY60</v>
      </c>
      <c r="B307" s="458" t="str">
        <f t="shared" si="1237"/>
        <v>2024-25</v>
      </c>
      <c r="C307" s="402" t="s">
        <v>673</v>
      </c>
      <c r="D307" s="458" t="str">
        <f t="shared" si="1270"/>
        <v>Y60</v>
      </c>
      <c r="E307" s="458" t="str">
        <f t="shared" si="1270"/>
        <v>Midlands</v>
      </c>
      <c r="F307" s="458" t="str">
        <f t="shared" ref="F307:F328" si="1277">D307</f>
        <v>Y60</v>
      </c>
      <c r="H307" s="463">
        <f t="shared" si="1263"/>
        <v>229249</v>
      </c>
      <c r="I307" s="463">
        <f t="shared" si="1263"/>
        <v>173366</v>
      </c>
      <c r="J307" s="463">
        <f t="shared" si="1263"/>
        <v>701793</v>
      </c>
      <c r="K307" s="463">
        <f t="shared" ref="K307:K328" si="1278">IFERROR(ROUND(J307/I307,0),"-")</f>
        <v>4</v>
      </c>
      <c r="L307" s="463">
        <f t="shared" ref="L307:L328" si="1279">IFERROR(ROUND(FS307/I307,0),"-")</f>
        <v>1</v>
      </c>
      <c r="M307" s="463">
        <f t="shared" ref="M307:M328" si="1280">IFERROR(ROUND(FT307/I307,0),"-")</f>
        <v>6</v>
      </c>
      <c r="N307" s="463">
        <f t="shared" ref="N307:N328" si="1281">IFERROR(ROUND(FU307/I307,0),"-")</f>
        <v>21</v>
      </c>
      <c r="O307" s="463">
        <f t="shared" ref="O307:O328" si="1282">IFERROR(ROUND(FV307/I307,0),"-")</f>
        <v>68</v>
      </c>
      <c r="P307" s="463">
        <f t="shared" si="1264"/>
        <v>866</v>
      </c>
      <c r="Q307" s="463">
        <f t="shared" si="1264"/>
        <v>2346</v>
      </c>
      <c r="R307" s="463">
        <f t="shared" si="1264"/>
        <v>679</v>
      </c>
      <c r="S307" s="463">
        <f t="shared" si="1264"/>
        <v>157994</v>
      </c>
      <c r="T307" s="463">
        <f t="shared" si="1264"/>
        <v>16599</v>
      </c>
      <c r="U307" s="463">
        <f t="shared" si="1264"/>
        <v>10738</v>
      </c>
      <c r="V307" s="463">
        <f t="shared" si="1264"/>
        <v>78475</v>
      </c>
      <c r="W307" s="463">
        <f t="shared" si="1264"/>
        <v>23152</v>
      </c>
      <c r="X307" s="463">
        <f t="shared" si="1264"/>
        <v>741</v>
      </c>
      <c r="Y307" s="463">
        <f t="shared" si="1264"/>
        <v>8312608</v>
      </c>
      <c r="Z307" s="463">
        <f t="shared" ref="Z307:Z328" si="1283">IFERROR(ROUND(Y307/T307,0),"-")</f>
        <v>501</v>
      </c>
      <c r="AA307" s="463">
        <f t="shared" ref="AA307:AA328" si="1284">IFERROR(ROUND(FW307/T307,0),"-")</f>
        <v>880</v>
      </c>
      <c r="AB307" s="463">
        <f t="shared" si="1210"/>
        <v>6714671</v>
      </c>
      <c r="AC307" s="463">
        <f t="shared" ref="AC307:AC328" si="1285">IFERROR(ROUND(AB307/U307,0),"-")</f>
        <v>625</v>
      </c>
      <c r="AD307" s="463">
        <f t="shared" ref="AD307:AD328" si="1286">IFERROR(ROUND(FX307/U307,0),"-")</f>
        <v>1197</v>
      </c>
      <c r="AE307" s="463">
        <f t="shared" si="1213"/>
        <v>138164959</v>
      </c>
      <c r="AF307" s="463">
        <f t="shared" ref="AF307:AF328" si="1287">IFERROR(ROUND(AE307/V307,0),"-")</f>
        <v>1761</v>
      </c>
      <c r="AG307" s="463">
        <f t="shared" ref="AG307:AG328" si="1288">IFERROR(ROUND(FY307/V307,0),"-")</f>
        <v>3724</v>
      </c>
      <c r="AH307" s="463">
        <f t="shared" si="1216"/>
        <v>167932484</v>
      </c>
      <c r="AI307" s="463">
        <f t="shared" ref="AI307:AI328" si="1289">IFERROR(ROUND(AH307/W307,0),"-")</f>
        <v>7253</v>
      </c>
      <c r="AJ307" s="463">
        <f t="shared" ref="AJ307:AJ328" si="1290">IFERROR(ROUND(FZ307/W307,0),"-")</f>
        <v>18058</v>
      </c>
      <c r="AK307" s="463">
        <f t="shared" si="1219"/>
        <v>5682594</v>
      </c>
      <c r="AL307" s="463">
        <f t="shared" ref="AL307:AL328" si="1291">IFERROR(ROUND(AK307/X307,0),"-")</f>
        <v>7669</v>
      </c>
      <c r="AM307" s="463">
        <f t="shared" ref="AM307:AM328" si="1292">IFERROR(ROUND(GA307/X307,0),"-")</f>
        <v>18984</v>
      </c>
      <c r="AN307" s="463">
        <f t="shared" si="1271"/>
        <v>555</v>
      </c>
      <c r="AO307" s="463">
        <f t="shared" si="1271"/>
        <v>10825</v>
      </c>
      <c r="AP307" s="463">
        <f t="shared" si="1271"/>
        <v>6111</v>
      </c>
      <c r="AQ307" s="463">
        <f t="shared" si="1271"/>
        <v>11400405</v>
      </c>
      <c r="AR307" s="463">
        <f t="shared" ref="AR307:AR328" si="1293">IFERROR(ROUND(AQ307/AP307,0),"-")</f>
        <v>1866</v>
      </c>
      <c r="AS307" s="463">
        <f t="shared" ref="AS307:AS328" si="1294">IFERROR(ROUND(GC307/AP307,0),"-")</f>
        <v>3968</v>
      </c>
      <c r="AT307" s="463">
        <f t="shared" si="1265"/>
        <v>30298</v>
      </c>
      <c r="AU307" s="463">
        <f t="shared" si="1265"/>
        <v>4881</v>
      </c>
      <c r="AV307" s="463">
        <f t="shared" si="1265"/>
        <v>15745</v>
      </c>
      <c r="AW307" s="463">
        <f t="shared" si="1265"/>
        <v>13930</v>
      </c>
      <c r="AX307" s="463">
        <f t="shared" si="1265"/>
        <v>3164</v>
      </c>
      <c r="AY307" s="463">
        <f t="shared" si="1265"/>
        <v>6508</v>
      </c>
      <c r="AZ307" s="463">
        <f t="shared" si="1265"/>
        <v>3460</v>
      </c>
      <c r="BA307" s="463">
        <f t="shared" si="1272"/>
        <v>37319</v>
      </c>
      <c r="BB307" s="463">
        <f t="shared" si="1272"/>
        <v>91201388</v>
      </c>
      <c r="BC307" s="463">
        <f t="shared" ref="BC307:BC328" si="1295">IFERROR(ROUND(BB307/BA307,0),"-")</f>
        <v>2444</v>
      </c>
      <c r="BD307" s="463">
        <f t="shared" ref="BD307:BD328" si="1296">IFERROR(ROUND(GB307/BA307,0),"-")</f>
        <v>6719</v>
      </c>
      <c r="BE307" s="463">
        <f t="shared" si="1273"/>
        <v>4107</v>
      </c>
      <c r="BF307" s="463">
        <f t="shared" si="1273"/>
        <v>16330</v>
      </c>
      <c r="BG307" s="463">
        <f t="shared" si="1273"/>
        <v>11797</v>
      </c>
      <c r="BH307" s="463">
        <f t="shared" si="1273"/>
        <v>5085</v>
      </c>
      <c r="BI307" s="463">
        <f t="shared" si="1266"/>
        <v>74393</v>
      </c>
      <c r="BJ307" s="463">
        <f t="shared" si="1266"/>
        <v>10138</v>
      </c>
      <c r="BK307" s="463">
        <f t="shared" si="1266"/>
        <v>43165</v>
      </c>
      <c r="BL307" s="463">
        <f t="shared" si="1266"/>
        <v>127696</v>
      </c>
      <c r="BM307" s="463">
        <f t="shared" si="1266"/>
        <v>31230</v>
      </c>
      <c r="BN307" s="463">
        <f t="shared" si="1266"/>
        <v>22895</v>
      </c>
      <c r="BO307" s="463">
        <f t="shared" si="1266"/>
        <v>20037</v>
      </c>
      <c r="BP307" s="463">
        <f t="shared" si="1266"/>
        <v>14852</v>
      </c>
      <c r="BQ307" s="463">
        <f t="shared" si="1266"/>
        <v>105435</v>
      </c>
      <c r="BR307" s="463">
        <f t="shared" si="1266"/>
        <v>82786</v>
      </c>
      <c r="BS307" s="463">
        <f t="shared" si="1266"/>
        <v>42570</v>
      </c>
      <c r="BT307" s="463">
        <f t="shared" si="1266"/>
        <v>24254</v>
      </c>
      <c r="BU307" s="463">
        <f t="shared" si="1266"/>
        <v>1272</v>
      </c>
      <c r="BV307" s="463">
        <f t="shared" si="1266"/>
        <v>756</v>
      </c>
      <c r="BW307" s="463">
        <f t="shared" si="1241"/>
        <v>163</v>
      </c>
      <c r="BX307" s="463">
        <f t="shared" si="1241"/>
        <v>96771</v>
      </c>
      <c r="BY307" s="463">
        <f t="shared" ref="BY307:BY328" si="1297">IFERROR(ROUND(BX307/BW307,0),"-")</f>
        <v>594</v>
      </c>
      <c r="BZ307" s="463">
        <f t="shared" ref="BZ307:BZ328" si="1298">IFERROR(ROUND(GD307/BW307,0),"-")</f>
        <v>1028</v>
      </c>
      <c r="CA307" s="463">
        <f t="shared" si="1242"/>
        <v>143</v>
      </c>
      <c r="CB307" s="463">
        <f t="shared" si="1242"/>
        <v>65165</v>
      </c>
      <c r="CC307" s="463">
        <f t="shared" ref="CC307:CC328" si="1299">IFERROR(ROUND(CB307/CA307,0),"-")</f>
        <v>456</v>
      </c>
      <c r="CD307" s="463">
        <f t="shared" ref="CD307:CD328" si="1300">IFERROR(ROUND(GE307/CA307,0),"-")</f>
        <v>899</v>
      </c>
      <c r="CE307" s="463">
        <f t="shared" si="1243"/>
        <v>16293</v>
      </c>
      <c r="CF307" s="463">
        <f t="shared" si="1243"/>
        <v>8150672</v>
      </c>
      <c r="CG307" s="463">
        <f t="shared" ref="CG307:CG328" si="1301">IFERROR(ROUND(CF307/CE307,0),"-")</f>
        <v>500</v>
      </c>
      <c r="CH307" s="463">
        <f t="shared" ref="CH307:CH328" si="1302">IFERROR(ROUND(GF307/CE307,0),"-")</f>
        <v>876</v>
      </c>
      <c r="CI307" s="463">
        <f t="shared" si="1244"/>
        <v>6673</v>
      </c>
      <c r="CJ307" s="463">
        <f t="shared" si="1244"/>
        <v>9768174</v>
      </c>
      <c r="CK307" s="463">
        <f t="shared" ref="CK307:CK328" si="1303">IFERROR(ROUND(CJ307/CI307,0),"-")</f>
        <v>1464</v>
      </c>
      <c r="CL307" s="463">
        <f t="shared" ref="CL307:CL328" si="1304">IFERROR(ROUND(GG307/CI307,0),"-")</f>
        <v>2975</v>
      </c>
      <c r="CM307" s="463">
        <f t="shared" si="1245"/>
        <v>2017</v>
      </c>
      <c r="CN307" s="463">
        <f t="shared" si="1245"/>
        <v>3444764</v>
      </c>
      <c r="CO307" s="463">
        <f t="shared" ref="CO307:CO328" si="1305">IFERROR(ROUND(CN307/CM307,0),"-")</f>
        <v>1708</v>
      </c>
      <c r="CP307" s="463">
        <f t="shared" ref="CP307:CP328" si="1306">IFERROR(ROUND(GH307/CM307,0),"-")</f>
        <v>3658</v>
      </c>
      <c r="CQ307" s="463">
        <f t="shared" si="1246"/>
        <v>69785</v>
      </c>
      <c r="CR307" s="463">
        <f t="shared" si="1246"/>
        <v>124952021</v>
      </c>
      <c r="CS307" s="463">
        <f t="shared" ref="CS307:CS328" si="1307">IFERROR(ROUND(CR307/CQ307,0),"-")</f>
        <v>1791</v>
      </c>
      <c r="CT307" s="463">
        <f t="shared" ref="CT307:CT328" si="1308">IFERROR(ROUND(GI307/CQ307,0),"-")</f>
        <v>3793</v>
      </c>
      <c r="CU307" s="463">
        <f t="shared" si="1247"/>
        <v>1333</v>
      </c>
      <c r="CV307" s="463">
        <f t="shared" si="1247"/>
        <v>11167625</v>
      </c>
      <c r="CW307" s="463">
        <f t="shared" ref="CW307:CW328" si="1309">IFERROR(ROUND(CV307/CU307,0),"-")</f>
        <v>8378</v>
      </c>
      <c r="CX307" s="463">
        <f t="shared" ref="CX307:CX328" si="1310">IFERROR(ROUND(GJ307/CU307,0),"-")</f>
        <v>22588</v>
      </c>
      <c r="CY307" s="463">
        <f t="shared" si="1248"/>
        <v>604</v>
      </c>
      <c r="CZ307" s="463">
        <f t="shared" si="1248"/>
        <v>6350662</v>
      </c>
      <c r="DA307" s="463">
        <f t="shared" ref="DA307:DA328" si="1311">IFERROR(ROUND(CZ307/CY307,0),"-")</f>
        <v>10514</v>
      </c>
      <c r="DB307" s="463">
        <f t="shared" ref="DB307:DB328" si="1312">IFERROR(ROUND(GK307/CY307,0),"-")</f>
        <v>30250</v>
      </c>
      <c r="DC307" s="463">
        <f t="shared" si="1249"/>
        <v>3111</v>
      </c>
      <c r="DD307" s="463">
        <f t="shared" si="1249"/>
        <v>31449489</v>
      </c>
      <c r="DE307" s="463">
        <f t="shared" ref="DE307:DE328" si="1313">IFERROR(ROUND(DD307/DC307,0),"-")</f>
        <v>10109</v>
      </c>
      <c r="DF307" s="463">
        <f t="shared" ref="DF307:DF328" si="1314">IFERROR(ROUND(GL307/DC307,0),"-")</f>
        <v>26960</v>
      </c>
      <c r="DG307" s="463">
        <f t="shared" si="1250"/>
        <v>272</v>
      </c>
      <c r="DH307" s="463">
        <f t="shared" si="1250"/>
        <v>3168180</v>
      </c>
      <c r="DI307" s="463">
        <f t="shared" ref="DI307:DI328" si="1315">IFERROR(ROUND(DH307/DG307,0),"-")</f>
        <v>11648</v>
      </c>
      <c r="DJ307" s="463">
        <f t="shared" ref="DJ307:DJ328" si="1316">IFERROR(ROUND(GM307/DG307,0),"-")</f>
        <v>35588</v>
      </c>
      <c r="DK307" s="463">
        <f t="shared" si="1184"/>
        <v>567</v>
      </c>
      <c r="DL307" s="463">
        <f t="shared" si="1180"/>
        <v>175411</v>
      </c>
      <c r="DM307" s="463">
        <f t="shared" ref="DM307:DM328" si="1317">IFERROR(ROUND(DL307/DK307,0),"-")</f>
        <v>309</v>
      </c>
      <c r="DN307" s="463">
        <f t="shared" ref="DN307:DN328" si="1318">IFERROR(ROUND(GO307/DK307,0),"-")</f>
        <v>514</v>
      </c>
      <c r="DO307" s="463">
        <f t="shared" si="1267"/>
        <v>8805</v>
      </c>
      <c r="DP307" s="463">
        <f t="shared" si="1267"/>
        <v>201900</v>
      </c>
      <c r="DQ307" s="463">
        <f t="shared" ref="DQ307:DQ328" si="1319">IFERROR(ROUND(DP307/DO307,0),"-")</f>
        <v>23</v>
      </c>
      <c r="DR307" s="463">
        <f t="shared" ref="DR307:DR328" si="1320">IFERROR(ROUND(GP307/DO307,0),"-")</f>
        <v>42</v>
      </c>
      <c r="DS307" s="463">
        <f t="shared" si="1268"/>
        <v>213</v>
      </c>
      <c r="DT307" s="463">
        <f t="shared" si="1268"/>
        <v>291211</v>
      </c>
      <c r="DU307" s="463">
        <f t="shared" ref="DU307:DU328" si="1321">IFERROR(ROUND(DT307/DS307,0),"-")</f>
        <v>1367</v>
      </c>
      <c r="DV307" s="463">
        <f t="shared" ref="DV307:DV328" si="1322">IFERROR(ROUND(GN307/DS307,0),"-")</f>
        <v>2991</v>
      </c>
      <c r="DW307" s="463">
        <f t="shared" si="1181"/>
        <v>186</v>
      </c>
      <c r="DX307" s="463">
        <f t="shared" si="1258"/>
        <v>84789</v>
      </c>
      <c r="DY307" s="463">
        <f t="shared" si="1258"/>
        <v>199633876</v>
      </c>
      <c r="DZ307" s="463">
        <f t="shared" ref="DZ307:DZ328" si="1323">IFERROR(ROUND(DY307/DX307,0),"-")</f>
        <v>2354</v>
      </c>
      <c r="EA307" s="463">
        <f t="shared" ref="EA307:EA328" si="1324">IFERROR(ROUND(GQ307/DX307,0),"-")</f>
        <v>5437</v>
      </c>
      <c r="EB307" s="463">
        <f t="shared" si="1261"/>
        <v>60859</v>
      </c>
      <c r="EC307" s="463">
        <f t="shared" si="1261"/>
        <v>28512</v>
      </c>
      <c r="ED307" s="463">
        <f t="shared" si="1261"/>
        <v>12849</v>
      </c>
      <c r="EE307" s="463">
        <f t="shared" si="1261"/>
        <v>91473335</v>
      </c>
      <c r="EF307" s="463">
        <f t="shared" si="1261"/>
        <v>1090</v>
      </c>
      <c r="EG307" s="463">
        <f t="shared" si="1274"/>
        <v>1008</v>
      </c>
      <c r="EH307" s="463">
        <f t="shared" si="1274"/>
        <v>44</v>
      </c>
      <c r="EI307" s="463"/>
      <c r="EJ307" s="446"/>
      <c r="EK307" s="446"/>
      <c r="EL307" s="446"/>
      <c r="EM307" s="446"/>
      <c r="EN307" s="446"/>
      <c r="EO307" s="446"/>
      <c r="EP307" s="446"/>
      <c r="EQ307" s="446"/>
      <c r="ER307" s="446"/>
      <c r="ES307" s="446"/>
      <c r="ET307" s="446"/>
      <c r="EU307" s="446"/>
      <c r="EV307" s="446"/>
      <c r="EW307" s="446"/>
      <c r="EX307" s="446"/>
      <c r="EY307" s="446"/>
      <c r="EZ307" s="447"/>
      <c r="FA307" s="446">
        <f t="shared" si="1226"/>
        <v>7</v>
      </c>
      <c r="FB307" s="417">
        <f t="shared" ref="FB307:FB328" si="1325">LEFT($B307,4)+IF(FA307&lt;4,1,0)</f>
        <v>2024</v>
      </c>
      <c r="FC307" s="448">
        <f t="shared" ref="FC307:FC328" si="1326">DATE(LEFT($B307,4)+IF(FA307&lt;4,1,0),FA307,1)</f>
        <v>45474</v>
      </c>
      <c r="FD307" s="449">
        <f t="shared" si="1257"/>
        <v>31</v>
      </c>
      <c r="FE307" s="450"/>
      <c r="FF307" s="451">
        <f t="shared" si="1098"/>
        <v>0.5596516875357529</v>
      </c>
      <c r="FG307" s="450"/>
      <c r="FH307" s="452">
        <f t="shared" si="1227"/>
        <v>1.8814386408819808</v>
      </c>
      <c r="FI307" s="452">
        <f t="shared" si="1228"/>
        <v>1.3792999578287848</v>
      </c>
      <c r="FJ307" s="452">
        <f t="shared" si="1229"/>
        <v>1.8659899422611288</v>
      </c>
      <c r="FK307" s="452">
        <f t="shared" si="1230"/>
        <v>1.3831253492270441</v>
      </c>
      <c r="FL307" s="452">
        <f t="shared" si="1231"/>
        <v>1.343548900923861</v>
      </c>
      <c r="FM307" s="452">
        <f t="shared" si="1232"/>
        <v>1.0549346925772538</v>
      </c>
      <c r="FN307" s="452">
        <f t="shared" si="1233"/>
        <v>1.8387180373185903</v>
      </c>
      <c r="FO307" s="452">
        <f t="shared" si="1234"/>
        <v>1.0475984796129925</v>
      </c>
      <c r="FP307" s="452">
        <f t="shared" si="1235"/>
        <v>1.7165991902834008</v>
      </c>
      <c r="FQ307" s="452">
        <f t="shared" si="1236"/>
        <v>1.0202429149797572</v>
      </c>
      <c r="FR307" s="453"/>
      <c r="FS307" s="446">
        <f t="shared" si="1269"/>
        <v>157278</v>
      </c>
      <c r="FT307" s="446">
        <f t="shared" si="1269"/>
        <v>1100946</v>
      </c>
      <c r="FU307" s="446">
        <f t="shared" si="1269"/>
        <v>3554843</v>
      </c>
      <c r="FV307" s="446">
        <f t="shared" si="1269"/>
        <v>11824545</v>
      </c>
      <c r="FW307" s="446">
        <f t="shared" si="1269"/>
        <v>14600564</v>
      </c>
      <c r="FX307" s="446">
        <f t="shared" si="1269"/>
        <v>12855440</v>
      </c>
      <c r="FY307" s="446">
        <f t="shared" si="1269"/>
        <v>292203121</v>
      </c>
      <c r="FZ307" s="446">
        <f t="shared" si="1269"/>
        <v>418068296</v>
      </c>
      <c r="GA307" s="446">
        <f t="shared" si="1269"/>
        <v>14066778</v>
      </c>
      <c r="GB307" s="446">
        <f t="shared" si="1275"/>
        <v>250756780</v>
      </c>
      <c r="GC307" s="446">
        <f t="shared" si="1275"/>
        <v>24246675</v>
      </c>
      <c r="GD307" s="446">
        <f t="shared" si="1262"/>
        <v>167564</v>
      </c>
      <c r="GE307" s="446">
        <f t="shared" si="1262"/>
        <v>128621</v>
      </c>
      <c r="GF307" s="446">
        <f t="shared" si="1262"/>
        <v>14280537</v>
      </c>
      <c r="GG307" s="446">
        <f t="shared" si="1262"/>
        <v>19850344</v>
      </c>
      <c r="GH307" s="446">
        <f t="shared" si="1262"/>
        <v>7377412</v>
      </c>
      <c r="GI307" s="446">
        <f t="shared" si="1262"/>
        <v>264723401</v>
      </c>
      <c r="GJ307" s="446">
        <f t="shared" si="1262"/>
        <v>30109563</v>
      </c>
      <c r="GK307" s="446">
        <f t="shared" si="1262"/>
        <v>18271108</v>
      </c>
      <c r="GL307" s="446">
        <f t="shared" si="1262"/>
        <v>83874102</v>
      </c>
      <c r="GM307" s="446">
        <f t="shared" si="1262"/>
        <v>9679800</v>
      </c>
      <c r="GN307" s="446">
        <f t="shared" si="1182"/>
        <v>637038</v>
      </c>
      <c r="GO307" s="446">
        <f t="shared" si="1252"/>
        <v>291170</v>
      </c>
      <c r="GP307" s="446">
        <f t="shared" si="1252"/>
        <v>370687</v>
      </c>
      <c r="GQ307" s="446">
        <f t="shared" si="1252"/>
        <v>461028291</v>
      </c>
      <c r="GR307" s="446"/>
      <c r="GS307" s="446"/>
      <c r="GT307" s="446"/>
      <c r="GU307" s="446"/>
      <c r="GV307" s="416"/>
    </row>
    <row r="308" spans="1:204" ht="9.75" customHeight="1" x14ac:dyDescent="0.2">
      <c r="A308" s="417" t="str">
        <f t="shared" si="1276"/>
        <v>2024-25AUGUSTY60</v>
      </c>
      <c r="B308" s="458" t="str">
        <f t="shared" si="1237"/>
        <v>2024-25</v>
      </c>
      <c r="C308" s="402" t="s">
        <v>636</v>
      </c>
      <c r="D308" s="458" t="str">
        <f t="shared" si="1270"/>
        <v>Y60</v>
      </c>
      <c r="E308" s="458" t="str">
        <f t="shared" si="1270"/>
        <v>Midlands</v>
      </c>
      <c r="F308" s="458" t="str">
        <f t="shared" si="1277"/>
        <v>Y60</v>
      </c>
      <c r="H308" s="463">
        <f t="shared" si="1263"/>
        <v>211572</v>
      </c>
      <c r="I308" s="463">
        <f t="shared" si="1263"/>
        <v>159374</v>
      </c>
      <c r="J308" s="463">
        <f t="shared" si="1263"/>
        <v>479070</v>
      </c>
      <c r="K308" s="463">
        <f t="shared" si="1278"/>
        <v>3</v>
      </c>
      <c r="L308" s="463">
        <f t="shared" si="1279"/>
        <v>1</v>
      </c>
      <c r="M308" s="463">
        <f t="shared" si="1280"/>
        <v>2</v>
      </c>
      <c r="N308" s="463">
        <f t="shared" si="1281"/>
        <v>14</v>
      </c>
      <c r="O308" s="463">
        <f t="shared" si="1282"/>
        <v>49</v>
      </c>
      <c r="P308" s="463">
        <f t="shared" si="1264"/>
        <v>741</v>
      </c>
      <c r="Q308" s="463">
        <f t="shared" si="1264"/>
        <v>2137</v>
      </c>
      <c r="R308" s="463">
        <f t="shared" si="1264"/>
        <v>659</v>
      </c>
      <c r="S308" s="463">
        <f t="shared" si="1264"/>
        <v>153895</v>
      </c>
      <c r="T308" s="463">
        <f t="shared" si="1264"/>
        <v>15215</v>
      </c>
      <c r="U308" s="463">
        <f t="shared" si="1264"/>
        <v>9743</v>
      </c>
      <c r="V308" s="463">
        <f t="shared" si="1264"/>
        <v>74959</v>
      </c>
      <c r="W308" s="463">
        <f t="shared" si="1264"/>
        <v>24706</v>
      </c>
      <c r="X308" s="463">
        <f t="shared" si="1264"/>
        <v>751</v>
      </c>
      <c r="Y308" s="463">
        <f t="shared" si="1264"/>
        <v>7570746</v>
      </c>
      <c r="Z308" s="463">
        <f t="shared" si="1283"/>
        <v>498</v>
      </c>
      <c r="AA308" s="463">
        <f t="shared" si="1284"/>
        <v>882</v>
      </c>
      <c r="AB308" s="463">
        <f t="shared" si="1210"/>
        <v>6098697</v>
      </c>
      <c r="AC308" s="463">
        <f t="shared" si="1285"/>
        <v>626</v>
      </c>
      <c r="AD308" s="463">
        <f t="shared" si="1286"/>
        <v>1219</v>
      </c>
      <c r="AE308" s="463">
        <f t="shared" si="1213"/>
        <v>110580748</v>
      </c>
      <c r="AF308" s="463">
        <f t="shared" si="1287"/>
        <v>1475</v>
      </c>
      <c r="AG308" s="463">
        <f t="shared" si="1288"/>
        <v>3054</v>
      </c>
      <c r="AH308" s="463">
        <f t="shared" si="1216"/>
        <v>130907902</v>
      </c>
      <c r="AI308" s="463">
        <f t="shared" si="1289"/>
        <v>5299</v>
      </c>
      <c r="AJ308" s="463">
        <f t="shared" si="1290"/>
        <v>12433</v>
      </c>
      <c r="AK308" s="463">
        <f t="shared" si="1219"/>
        <v>4421624</v>
      </c>
      <c r="AL308" s="463">
        <f t="shared" si="1291"/>
        <v>5888</v>
      </c>
      <c r="AM308" s="463">
        <f t="shared" si="1292"/>
        <v>12802</v>
      </c>
      <c r="AN308" s="463">
        <f t="shared" si="1271"/>
        <v>469</v>
      </c>
      <c r="AO308" s="463">
        <f t="shared" si="1271"/>
        <v>10118</v>
      </c>
      <c r="AP308" s="463">
        <f t="shared" si="1271"/>
        <v>5995</v>
      </c>
      <c r="AQ308" s="463">
        <f t="shared" si="1271"/>
        <v>9494485</v>
      </c>
      <c r="AR308" s="463">
        <f t="shared" si="1293"/>
        <v>1584</v>
      </c>
      <c r="AS308" s="463">
        <f t="shared" si="1294"/>
        <v>2987</v>
      </c>
      <c r="AT308" s="463">
        <f t="shared" si="1265"/>
        <v>28164</v>
      </c>
      <c r="AU308" s="463">
        <f t="shared" si="1265"/>
        <v>4616</v>
      </c>
      <c r="AV308" s="463">
        <f t="shared" si="1265"/>
        <v>14596</v>
      </c>
      <c r="AW308" s="463">
        <f t="shared" si="1265"/>
        <v>16750</v>
      </c>
      <c r="AX308" s="463">
        <f t="shared" si="1265"/>
        <v>3146</v>
      </c>
      <c r="AY308" s="463">
        <f t="shared" si="1265"/>
        <v>5806</v>
      </c>
      <c r="AZ308" s="463">
        <f t="shared" si="1265"/>
        <v>3463</v>
      </c>
      <c r="BA308" s="463">
        <f t="shared" si="1272"/>
        <v>39855</v>
      </c>
      <c r="BB308" s="463">
        <f t="shared" si="1272"/>
        <v>74897084</v>
      </c>
      <c r="BC308" s="463">
        <f t="shared" si="1295"/>
        <v>1879</v>
      </c>
      <c r="BD308" s="463">
        <f t="shared" si="1296"/>
        <v>5188</v>
      </c>
      <c r="BE308" s="463">
        <f t="shared" si="1273"/>
        <v>4166</v>
      </c>
      <c r="BF308" s="463">
        <f t="shared" si="1273"/>
        <v>15175</v>
      </c>
      <c r="BG308" s="463">
        <f t="shared" si="1273"/>
        <v>15562</v>
      </c>
      <c r="BH308" s="463">
        <f t="shared" si="1273"/>
        <v>4952</v>
      </c>
      <c r="BI308" s="463">
        <f t="shared" si="1266"/>
        <v>73736</v>
      </c>
      <c r="BJ308" s="463">
        <f t="shared" si="1266"/>
        <v>9987</v>
      </c>
      <c r="BK308" s="463">
        <f t="shared" si="1266"/>
        <v>42008</v>
      </c>
      <c r="BL308" s="463">
        <f t="shared" si="1266"/>
        <v>125731</v>
      </c>
      <c r="BM308" s="463">
        <f t="shared" si="1266"/>
        <v>28930</v>
      </c>
      <c r="BN308" s="463">
        <f t="shared" si="1266"/>
        <v>21413</v>
      </c>
      <c r="BO308" s="463">
        <f t="shared" si="1266"/>
        <v>18373</v>
      </c>
      <c r="BP308" s="463">
        <f t="shared" si="1266"/>
        <v>13807</v>
      </c>
      <c r="BQ308" s="463">
        <f t="shared" si="1266"/>
        <v>98739</v>
      </c>
      <c r="BR308" s="463">
        <f t="shared" si="1266"/>
        <v>78876</v>
      </c>
      <c r="BS308" s="463">
        <f t="shared" si="1266"/>
        <v>44136</v>
      </c>
      <c r="BT308" s="463">
        <f t="shared" si="1266"/>
        <v>25811</v>
      </c>
      <c r="BU308" s="463">
        <f t="shared" si="1266"/>
        <v>1393</v>
      </c>
      <c r="BV308" s="463">
        <f t="shared" si="1266"/>
        <v>767</v>
      </c>
      <c r="BW308" s="463">
        <f t="shared" si="1241"/>
        <v>125</v>
      </c>
      <c r="BX308" s="463">
        <f t="shared" si="1241"/>
        <v>69690</v>
      </c>
      <c r="BY308" s="463">
        <f t="shared" si="1297"/>
        <v>558</v>
      </c>
      <c r="BZ308" s="463">
        <f t="shared" si="1298"/>
        <v>1026</v>
      </c>
      <c r="CA308" s="463">
        <f t="shared" si="1242"/>
        <v>115</v>
      </c>
      <c r="CB308" s="463">
        <f t="shared" si="1242"/>
        <v>46854</v>
      </c>
      <c r="CC308" s="463">
        <f t="shared" si="1299"/>
        <v>407</v>
      </c>
      <c r="CD308" s="463">
        <f t="shared" si="1300"/>
        <v>863</v>
      </c>
      <c r="CE308" s="463">
        <f t="shared" si="1243"/>
        <v>14975</v>
      </c>
      <c r="CF308" s="463">
        <f t="shared" si="1243"/>
        <v>7454202</v>
      </c>
      <c r="CG308" s="463">
        <f t="shared" si="1301"/>
        <v>498</v>
      </c>
      <c r="CH308" s="463">
        <f t="shared" si="1302"/>
        <v>881</v>
      </c>
      <c r="CI308" s="463">
        <f t="shared" si="1244"/>
        <v>6205</v>
      </c>
      <c r="CJ308" s="463">
        <f t="shared" si="1244"/>
        <v>7466311</v>
      </c>
      <c r="CK308" s="463">
        <f t="shared" si="1303"/>
        <v>1203</v>
      </c>
      <c r="CL308" s="463">
        <f t="shared" si="1304"/>
        <v>2322</v>
      </c>
      <c r="CM308" s="463">
        <f t="shared" si="1245"/>
        <v>1947</v>
      </c>
      <c r="CN308" s="463">
        <f t="shared" si="1245"/>
        <v>2405834</v>
      </c>
      <c r="CO308" s="463">
        <f t="shared" si="1305"/>
        <v>1236</v>
      </c>
      <c r="CP308" s="463">
        <f t="shared" si="1306"/>
        <v>2677</v>
      </c>
      <c r="CQ308" s="463">
        <f t="shared" si="1246"/>
        <v>66807</v>
      </c>
      <c r="CR308" s="463">
        <f t="shared" si="1246"/>
        <v>100708603</v>
      </c>
      <c r="CS308" s="463">
        <f t="shared" si="1307"/>
        <v>1507</v>
      </c>
      <c r="CT308" s="463">
        <f t="shared" si="1308"/>
        <v>3129</v>
      </c>
      <c r="CU308" s="463">
        <f t="shared" si="1247"/>
        <v>1662</v>
      </c>
      <c r="CV308" s="463">
        <f t="shared" si="1247"/>
        <v>7708547</v>
      </c>
      <c r="CW308" s="463">
        <f t="shared" si="1309"/>
        <v>4638</v>
      </c>
      <c r="CX308" s="463">
        <f t="shared" si="1310"/>
        <v>10954</v>
      </c>
      <c r="CY308" s="463">
        <f t="shared" si="1248"/>
        <v>649</v>
      </c>
      <c r="CZ308" s="463">
        <f t="shared" si="1248"/>
        <v>3663612</v>
      </c>
      <c r="DA308" s="463">
        <f t="shared" si="1311"/>
        <v>5645</v>
      </c>
      <c r="DB308" s="463">
        <f t="shared" si="1312"/>
        <v>13906</v>
      </c>
      <c r="DC308" s="463">
        <f t="shared" si="1249"/>
        <v>3054</v>
      </c>
      <c r="DD308" s="463">
        <f t="shared" si="1249"/>
        <v>21131421</v>
      </c>
      <c r="DE308" s="463">
        <f t="shared" si="1313"/>
        <v>6919</v>
      </c>
      <c r="DF308" s="463">
        <f t="shared" si="1314"/>
        <v>16338</v>
      </c>
      <c r="DG308" s="463">
        <f t="shared" si="1250"/>
        <v>299</v>
      </c>
      <c r="DH308" s="463">
        <f t="shared" si="1250"/>
        <v>2133879</v>
      </c>
      <c r="DI308" s="463">
        <f t="shared" si="1315"/>
        <v>7137</v>
      </c>
      <c r="DJ308" s="463">
        <f t="shared" si="1316"/>
        <v>19099</v>
      </c>
      <c r="DK308" s="463">
        <f t="shared" si="1184"/>
        <v>510</v>
      </c>
      <c r="DL308" s="463">
        <f t="shared" ref="DL308:DL331" si="1327">SUMIFS(DL$443:DL$10112,$B$443:$B$10112,$B308,$C$443:$C$10112,$C308,$D$443:$D$10112,$D308)</f>
        <v>160447</v>
      </c>
      <c r="DM308" s="463">
        <f t="shared" si="1317"/>
        <v>315</v>
      </c>
      <c r="DN308" s="463">
        <f t="shared" si="1318"/>
        <v>538</v>
      </c>
      <c r="DO308" s="463">
        <f t="shared" si="1267"/>
        <v>8541</v>
      </c>
      <c r="DP308" s="463">
        <f t="shared" si="1267"/>
        <v>191804</v>
      </c>
      <c r="DQ308" s="463">
        <f t="shared" si="1319"/>
        <v>22</v>
      </c>
      <c r="DR308" s="463">
        <f t="shared" si="1320"/>
        <v>37</v>
      </c>
      <c r="DS308" s="463">
        <f t="shared" si="1268"/>
        <v>204</v>
      </c>
      <c r="DT308" s="463">
        <f t="shared" si="1268"/>
        <v>239291</v>
      </c>
      <c r="DU308" s="463">
        <f t="shared" si="1321"/>
        <v>1173</v>
      </c>
      <c r="DV308" s="463">
        <f t="shared" si="1322"/>
        <v>2645</v>
      </c>
      <c r="DW308" s="463">
        <f t="shared" ref="DW308:DW331" si="1328">SUMIFS(DW$443:DW$10112,$B$443:$B$10112,$B308,$C$443:$C$10112,$C308,$D$443:$D$10112,$D308)</f>
        <v>183</v>
      </c>
      <c r="DX308" s="463">
        <f t="shared" si="1258"/>
        <v>83986</v>
      </c>
      <c r="DY308" s="463">
        <f t="shared" si="1258"/>
        <v>169514197</v>
      </c>
      <c r="DZ308" s="463">
        <f t="shared" si="1323"/>
        <v>2018</v>
      </c>
      <c r="EA308" s="463">
        <f t="shared" si="1324"/>
        <v>4208</v>
      </c>
      <c r="EB308" s="463">
        <f t="shared" ref="EB308:EF317" si="1329">SUMIFS(EB$443:EB$10112,$B$443:$B$10112,$B308,$C$443:$C$10112,$C308,$D$443:$D$10112,$D308)</f>
        <v>58187</v>
      </c>
      <c r="EC308" s="463">
        <f t="shared" si="1329"/>
        <v>24727</v>
      </c>
      <c r="ED308" s="463">
        <f t="shared" si="1329"/>
        <v>9811</v>
      </c>
      <c r="EE308" s="463">
        <f t="shared" si="1329"/>
        <v>65805631</v>
      </c>
      <c r="EF308" s="463">
        <f t="shared" si="1329"/>
        <v>908</v>
      </c>
      <c r="EG308" s="463">
        <f t="shared" si="1274"/>
        <v>299</v>
      </c>
      <c r="EH308" s="463">
        <f t="shared" si="1274"/>
        <v>105</v>
      </c>
      <c r="EI308" s="463"/>
      <c r="EJ308" s="446"/>
      <c r="EK308" s="446"/>
      <c r="EL308" s="446"/>
      <c r="EM308" s="446"/>
      <c r="EN308" s="446"/>
      <c r="EO308" s="446"/>
      <c r="EP308" s="446"/>
      <c r="EQ308" s="446"/>
      <c r="ER308" s="446"/>
      <c r="ES308" s="446"/>
      <c r="ET308" s="446"/>
      <c r="EU308" s="446"/>
      <c r="EV308" s="446"/>
      <c r="EW308" s="446"/>
      <c r="EX308" s="446"/>
      <c r="EY308" s="446"/>
      <c r="EZ308" s="447"/>
      <c r="FA308" s="446">
        <f t="shared" si="1226"/>
        <v>8</v>
      </c>
      <c r="FB308" s="417">
        <f t="shared" si="1325"/>
        <v>2024</v>
      </c>
      <c r="FC308" s="448">
        <f t="shared" si="1326"/>
        <v>45505</v>
      </c>
      <c r="FD308" s="449">
        <f t="shared" si="1257"/>
        <v>31</v>
      </c>
      <c r="FE308" s="450"/>
      <c r="FF308" s="451">
        <f t="shared" ref="FF308:FF328" si="1330">DO308/(T308-P308)</f>
        <v>0.59009257979825891</v>
      </c>
      <c r="FG308" s="450"/>
      <c r="FH308" s="452">
        <f t="shared" si="1227"/>
        <v>1.9014130791981596</v>
      </c>
      <c r="FI308" s="452">
        <f t="shared" si="1228"/>
        <v>1.4073611567532041</v>
      </c>
      <c r="FJ308" s="452">
        <f t="shared" si="1229"/>
        <v>1.8857641383557426</v>
      </c>
      <c r="FK308" s="452">
        <f t="shared" si="1230"/>
        <v>1.4171199835779533</v>
      </c>
      <c r="FL308" s="452">
        <f t="shared" si="1231"/>
        <v>1.3172400912498832</v>
      </c>
      <c r="FM308" s="452">
        <f t="shared" si="1232"/>
        <v>1.0522552328606305</v>
      </c>
      <c r="FN308" s="452">
        <f t="shared" si="1233"/>
        <v>1.7864486359588765</v>
      </c>
      <c r="FO308" s="452">
        <f t="shared" si="1234"/>
        <v>1.0447259774953452</v>
      </c>
      <c r="FP308" s="452">
        <f t="shared" si="1235"/>
        <v>1.8548601864181091</v>
      </c>
      <c r="FQ308" s="452">
        <f t="shared" si="1236"/>
        <v>1.0213049267643142</v>
      </c>
      <c r="FR308" s="453"/>
      <c r="FS308" s="446">
        <f t="shared" si="1269"/>
        <v>148632</v>
      </c>
      <c r="FT308" s="446">
        <f t="shared" si="1269"/>
        <v>297264</v>
      </c>
      <c r="FU308" s="446">
        <f t="shared" si="1269"/>
        <v>2229480</v>
      </c>
      <c r="FV308" s="446">
        <f t="shared" si="1269"/>
        <v>7814800</v>
      </c>
      <c r="FW308" s="446">
        <f t="shared" si="1269"/>
        <v>13415725</v>
      </c>
      <c r="FX308" s="446">
        <f t="shared" si="1269"/>
        <v>11881351</v>
      </c>
      <c r="FY308" s="446">
        <f t="shared" si="1269"/>
        <v>228892508</v>
      </c>
      <c r="FZ308" s="446">
        <f t="shared" si="1269"/>
        <v>307166275</v>
      </c>
      <c r="GA308" s="446">
        <f t="shared" si="1269"/>
        <v>9614275</v>
      </c>
      <c r="GB308" s="446">
        <f t="shared" si="1275"/>
        <v>206749864</v>
      </c>
      <c r="GC308" s="446">
        <f t="shared" si="1275"/>
        <v>17907494</v>
      </c>
      <c r="GD308" s="446">
        <f t="shared" si="1262"/>
        <v>128250</v>
      </c>
      <c r="GE308" s="446">
        <f t="shared" si="1262"/>
        <v>99207</v>
      </c>
      <c r="GF308" s="446">
        <f t="shared" si="1262"/>
        <v>13187471</v>
      </c>
      <c r="GG308" s="446">
        <f t="shared" si="1262"/>
        <v>14408438</v>
      </c>
      <c r="GH308" s="446">
        <f t="shared" si="1262"/>
        <v>5212732</v>
      </c>
      <c r="GI308" s="446">
        <f t="shared" si="1262"/>
        <v>209064141</v>
      </c>
      <c r="GJ308" s="446">
        <f t="shared" si="1262"/>
        <v>18205781</v>
      </c>
      <c r="GK308" s="446">
        <f t="shared" si="1262"/>
        <v>9024798</v>
      </c>
      <c r="GL308" s="446">
        <f t="shared" si="1262"/>
        <v>49895290</v>
      </c>
      <c r="GM308" s="446">
        <f t="shared" si="1262"/>
        <v>5710581</v>
      </c>
      <c r="GN308" s="446">
        <f t="shared" ref="GN308:GN331" si="1331">SUMIFS(GN$443:GN$10112,$B$443:$B$10112,$B308,$C$443:$C$10112,$C308,$D$443:$D$10112,$D308)</f>
        <v>539613</v>
      </c>
      <c r="GO308" s="446">
        <f t="shared" si="1252"/>
        <v>274494</v>
      </c>
      <c r="GP308" s="446">
        <f t="shared" si="1252"/>
        <v>311763</v>
      </c>
      <c r="GQ308" s="446">
        <f t="shared" si="1252"/>
        <v>353409564</v>
      </c>
      <c r="GR308" s="446"/>
      <c r="GS308" s="446"/>
      <c r="GT308" s="446"/>
      <c r="GU308" s="446"/>
      <c r="GV308" s="416"/>
    </row>
    <row r="309" spans="1:204" ht="9.75" customHeight="1" x14ac:dyDescent="0.2">
      <c r="A309" s="417" t="str">
        <f t="shared" si="1276"/>
        <v>2024-25SEPTEMBERY60</v>
      </c>
      <c r="B309" s="458" t="str">
        <f t="shared" si="1237"/>
        <v>2024-25</v>
      </c>
      <c r="C309" s="402" t="s">
        <v>640</v>
      </c>
      <c r="D309" s="458" t="str">
        <f t="shared" si="1270"/>
        <v>Y60</v>
      </c>
      <c r="E309" s="458" t="str">
        <f t="shared" si="1270"/>
        <v>Midlands</v>
      </c>
      <c r="F309" s="458" t="str">
        <f t="shared" si="1277"/>
        <v>Y60</v>
      </c>
      <c r="H309" s="463">
        <f t="shared" si="1263"/>
        <v>224430</v>
      </c>
      <c r="I309" s="463">
        <f t="shared" si="1263"/>
        <v>170515</v>
      </c>
      <c r="J309" s="463">
        <f t="shared" si="1263"/>
        <v>713928</v>
      </c>
      <c r="K309" s="463">
        <f t="shared" si="1278"/>
        <v>4</v>
      </c>
      <c r="L309" s="463">
        <f t="shared" si="1279"/>
        <v>1</v>
      </c>
      <c r="M309" s="463">
        <f t="shared" si="1280"/>
        <v>7</v>
      </c>
      <c r="N309" s="463">
        <f t="shared" si="1281"/>
        <v>21</v>
      </c>
      <c r="O309" s="463">
        <f t="shared" si="1282"/>
        <v>70</v>
      </c>
      <c r="P309" s="463">
        <f t="shared" si="1264"/>
        <v>784</v>
      </c>
      <c r="Q309" s="463">
        <f t="shared" si="1264"/>
        <v>2198</v>
      </c>
      <c r="R309" s="463">
        <f t="shared" si="1264"/>
        <v>601</v>
      </c>
      <c r="S309" s="463">
        <f t="shared" si="1264"/>
        <v>151139</v>
      </c>
      <c r="T309" s="463">
        <f t="shared" si="1264"/>
        <v>16283</v>
      </c>
      <c r="U309" s="463">
        <f t="shared" si="1264"/>
        <v>10595</v>
      </c>
      <c r="V309" s="463">
        <f t="shared" si="1264"/>
        <v>76041</v>
      </c>
      <c r="W309" s="463">
        <f t="shared" si="1264"/>
        <v>20173</v>
      </c>
      <c r="X309" s="463">
        <f t="shared" si="1264"/>
        <v>510</v>
      </c>
      <c r="Y309" s="463">
        <f t="shared" si="1264"/>
        <v>8458651</v>
      </c>
      <c r="Z309" s="463">
        <f t="shared" si="1283"/>
        <v>519</v>
      </c>
      <c r="AA309" s="463">
        <f t="shared" si="1284"/>
        <v>918</v>
      </c>
      <c r="AB309" s="463">
        <f t="shared" si="1210"/>
        <v>6943505</v>
      </c>
      <c r="AC309" s="463">
        <f t="shared" si="1285"/>
        <v>655</v>
      </c>
      <c r="AD309" s="463">
        <f t="shared" si="1286"/>
        <v>1280</v>
      </c>
      <c r="AE309" s="463">
        <f t="shared" si="1213"/>
        <v>152472007</v>
      </c>
      <c r="AF309" s="463">
        <f t="shared" si="1287"/>
        <v>2005</v>
      </c>
      <c r="AG309" s="463">
        <f t="shared" si="1288"/>
        <v>4271</v>
      </c>
      <c r="AH309" s="463">
        <f t="shared" si="1216"/>
        <v>182420020</v>
      </c>
      <c r="AI309" s="463">
        <f t="shared" si="1289"/>
        <v>9043</v>
      </c>
      <c r="AJ309" s="463">
        <f t="shared" si="1290"/>
        <v>23153</v>
      </c>
      <c r="AK309" s="463">
        <f t="shared" si="1219"/>
        <v>4709802</v>
      </c>
      <c r="AL309" s="463">
        <f t="shared" si="1291"/>
        <v>9235</v>
      </c>
      <c r="AM309" s="463">
        <f t="shared" si="1292"/>
        <v>23821</v>
      </c>
      <c r="AN309" s="463">
        <f t="shared" si="1271"/>
        <v>541</v>
      </c>
      <c r="AO309" s="463">
        <f t="shared" si="1271"/>
        <v>10377</v>
      </c>
      <c r="AP309" s="463">
        <f t="shared" si="1271"/>
        <v>5639</v>
      </c>
      <c r="AQ309" s="463">
        <f t="shared" si="1271"/>
        <v>10371299</v>
      </c>
      <c r="AR309" s="463">
        <f t="shared" si="1293"/>
        <v>1839</v>
      </c>
      <c r="AS309" s="463">
        <f t="shared" si="1294"/>
        <v>3701</v>
      </c>
      <c r="AT309" s="463">
        <f t="shared" si="1265"/>
        <v>29380</v>
      </c>
      <c r="AU309" s="463">
        <f t="shared" si="1265"/>
        <v>5255</v>
      </c>
      <c r="AV309" s="463">
        <f t="shared" si="1265"/>
        <v>14747</v>
      </c>
      <c r="AW309" s="463">
        <f t="shared" si="1265"/>
        <v>16320</v>
      </c>
      <c r="AX309" s="463">
        <f t="shared" si="1265"/>
        <v>3118</v>
      </c>
      <c r="AY309" s="463">
        <f t="shared" si="1265"/>
        <v>6260</v>
      </c>
      <c r="AZ309" s="463">
        <f t="shared" si="1265"/>
        <v>3457</v>
      </c>
      <c r="BA309" s="463">
        <f t="shared" si="1272"/>
        <v>39464</v>
      </c>
      <c r="BB309" s="463">
        <f t="shared" si="1272"/>
        <v>102712537</v>
      </c>
      <c r="BC309" s="463">
        <f t="shared" si="1295"/>
        <v>2603</v>
      </c>
      <c r="BD309" s="463">
        <f t="shared" si="1296"/>
        <v>6935</v>
      </c>
      <c r="BE309" s="463">
        <f t="shared" si="1273"/>
        <v>4301</v>
      </c>
      <c r="BF309" s="463">
        <f t="shared" si="1273"/>
        <v>15444</v>
      </c>
      <c r="BG309" s="463">
        <f t="shared" si="1273"/>
        <v>14100</v>
      </c>
      <c r="BH309" s="463">
        <f t="shared" si="1273"/>
        <v>5619</v>
      </c>
      <c r="BI309" s="463">
        <f t="shared" si="1266"/>
        <v>70456</v>
      </c>
      <c r="BJ309" s="463">
        <f t="shared" si="1266"/>
        <v>9930</v>
      </c>
      <c r="BK309" s="463">
        <f t="shared" si="1266"/>
        <v>41373</v>
      </c>
      <c r="BL309" s="463">
        <f t="shared" si="1266"/>
        <v>121759</v>
      </c>
      <c r="BM309" s="463">
        <f t="shared" si="1266"/>
        <v>30572</v>
      </c>
      <c r="BN309" s="463">
        <f t="shared" si="1266"/>
        <v>22406</v>
      </c>
      <c r="BO309" s="463">
        <f t="shared" si="1266"/>
        <v>19711</v>
      </c>
      <c r="BP309" s="463">
        <f t="shared" si="1266"/>
        <v>14689</v>
      </c>
      <c r="BQ309" s="463">
        <f t="shared" si="1266"/>
        <v>103425</v>
      </c>
      <c r="BR309" s="463">
        <f t="shared" si="1266"/>
        <v>80434</v>
      </c>
      <c r="BS309" s="463">
        <f t="shared" si="1266"/>
        <v>37971</v>
      </c>
      <c r="BT309" s="463">
        <f t="shared" si="1266"/>
        <v>21167</v>
      </c>
      <c r="BU309" s="463">
        <f t="shared" si="1266"/>
        <v>952</v>
      </c>
      <c r="BV309" s="463">
        <f t="shared" si="1266"/>
        <v>507</v>
      </c>
      <c r="BW309" s="463">
        <f t="shared" si="1241"/>
        <v>185</v>
      </c>
      <c r="BX309" s="463">
        <f t="shared" si="1241"/>
        <v>105116</v>
      </c>
      <c r="BY309" s="463">
        <f t="shared" si="1297"/>
        <v>568</v>
      </c>
      <c r="BZ309" s="463">
        <f t="shared" si="1298"/>
        <v>1061</v>
      </c>
      <c r="CA309" s="463">
        <f t="shared" si="1242"/>
        <v>137</v>
      </c>
      <c r="CB309" s="463">
        <f t="shared" si="1242"/>
        <v>62778</v>
      </c>
      <c r="CC309" s="463">
        <f t="shared" si="1299"/>
        <v>458</v>
      </c>
      <c r="CD309" s="463">
        <f t="shared" si="1300"/>
        <v>842</v>
      </c>
      <c r="CE309" s="463">
        <f t="shared" si="1243"/>
        <v>15961</v>
      </c>
      <c r="CF309" s="463">
        <f t="shared" si="1243"/>
        <v>8290757</v>
      </c>
      <c r="CG309" s="463">
        <f t="shared" si="1301"/>
        <v>519</v>
      </c>
      <c r="CH309" s="463">
        <f t="shared" si="1302"/>
        <v>915</v>
      </c>
      <c r="CI309" s="463">
        <f t="shared" si="1244"/>
        <v>6720</v>
      </c>
      <c r="CJ309" s="463">
        <f t="shared" si="1244"/>
        <v>11491866</v>
      </c>
      <c r="CK309" s="463">
        <f t="shared" si="1303"/>
        <v>1710</v>
      </c>
      <c r="CL309" s="463">
        <f t="shared" si="1304"/>
        <v>3576</v>
      </c>
      <c r="CM309" s="463">
        <f t="shared" si="1245"/>
        <v>2031</v>
      </c>
      <c r="CN309" s="463">
        <f t="shared" si="1245"/>
        <v>3792185</v>
      </c>
      <c r="CO309" s="463">
        <f t="shared" si="1305"/>
        <v>1867</v>
      </c>
      <c r="CP309" s="463">
        <f t="shared" si="1306"/>
        <v>4110</v>
      </c>
      <c r="CQ309" s="463">
        <f t="shared" si="1246"/>
        <v>67290</v>
      </c>
      <c r="CR309" s="463">
        <f t="shared" si="1246"/>
        <v>137187956</v>
      </c>
      <c r="CS309" s="463">
        <f t="shared" si="1307"/>
        <v>2039</v>
      </c>
      <c r="CT309" s="463">
        <f t="shared" si="1308"/>
        <v>4338</v>
      </c>
      <c r="CU309" s="463">
        <f t="shared" si="1247"/>
        <v>1181</v>
      </c>
      <c r="CV309" s="463">
        <f t="shared" si="1247"/>
        <v>16175581</v>
      </c>
      <c r="CW309" s="463">
        <f t="shared" si="1309"/>
        <v>13697</v>
      </c>
      <c r="CX309" s="463">
        <f t="shared" si="1310"/>
        <v>46930</v>
      </c>
      <c r="CY309" s="463">
        <f t="shared" si="1248"/>
        <v>509</v>
      </c>
      <c r="CZ309" s="463">
        <f t="shared" si="1248"/>
        <v>6506868</v>
      </c>
      <c r="DA309" s="463">
        <f t="shared" si="1311"/>
        <v>12784</v>
      </c>
      <c r="DB309" s="463">
        <f t="shared" si="1312"/>
        <v>36714</v>
      </c>
      <c r="DC309" s="463">
        <f t="shared" si="1249"/>
        <v>2526</v>
      </c>
      <c r="DD309" s="463">
        <f t="shared" si="1249"/>
        <v>38164910</v>
      </c>
      <c r="DE309" s="463">
        <f t="shared" si="1313"/>
        <v>15109</v>
      </c>
      <c r="DF309" s="463">
        <f t="shared" si="1314"/>
        <v>34927</v>
      </c>
      <c r="DG309" s="463">
        <f t="shared" si="1250"/>
        <v>238</v>
      </c>
      <c r="DH309" s="463">
        <f t="shared" si="1250"/>
        <v>4309711</v>
      </c>
      <c r="DI309" s="463">
        <f t="shared" si="1315"/>
        <v>18108</v>
      </c>
      <c r="DJ309" s="463">
        <f t="shared" si="1316"/>
        <v>46679</v>
      </c>
      <c r="DK309" s="463">
        <f t="shared" si="1184"/>
        <v>488</v>
      </c>
      <c r="DL309" s="463">
        <f t="shared" si="1327"/>
        <v>151285</v>
      </c>
      <c r="DM309" s="463">
        <f t="shared" si="1317"/>
        <v>310</v>
      </c>
      <c r="DN309" s="463">
        <f t="shared" si="1318"/>
        <v>532</v>
      </c>
      <c r="DO309" s="463">
        <f t="shared" si="1267"/>
        <v>9637</v>
      </c>
      <c r="DP309" s="463">
        <f t="shared" si="1267"/>
        <v>219154</v>
      </c>
      <c r="DQ309" s="463">
        <f t="shared" si="1319"/>
        <v>23</v>
      </c>
      <c r="DR309" s="463">
        <f t="shared" si="1320"/>
        <v>38</v>
      </c>
      <c r="DS309" s="463">
        <f t="shared" si="1268"/>
        <v>198</v>
      </c>
      <c r="DT309" s="463">
        <f t="shared" si="1268"/>
        <v>338444</v>
      </c>
      <c r="DU309" s="463">
        <f t="shared" si="1321"/>
        <v>1709</v>
      </c>
      <c r="DV309" s="463">
        <f t="shared" si="1322"/>
        <v>3792</v>
      </c>
      <c r="DW309" s="463">
        <f t="shared" si="1328"/>
        <v>165</v>
      </c>
      <c r="DX309" s="463">
        <f t="shared" si="1258"/>
        <v>80876</v>
      </c>
      <c r="DY309" s="463">
        <f t="shared" si="1258"/>
        <v>223288499</v>
      </c>
      <c r="DZ309" s="463">
        <f t="shared" si="1323"/>
        <v>2761</v>
      </c>
      <c r="EA309" s="463">
        <f t="shared" si="1324"/>
        <v>6860</v>
      </c>
      <c r="EB309" s="463">
        <f t="shared" si="1329"/>
        <v>59512</v>
      </c>
      <c r="EC309" s="463">
        <f t="shared" si="1329"/>
        <v>30220</v>
      </c>
      <c r="ED309" s="463">
        <f t="shared" si="1329"/>
        <v>14946</v>
      </c>
      <c r="EE309" s="463">
        <f t="shared" si="1329"/>
        <v>117680603</v>
      </c>
      <c r="EF309" s="463">
        <f t="shared" si="1329"/>
        <v>981</v>
      </c>
      <c r="EG309" s="463">
        <f t="shared" si="1274"/>
        <v>605</v>
      </c>
      <c r="EH309" s="463">
        <f t="shared" si="1274"/>
        <v>46</v>
      </c>
      <c r="EI309" s="463"/>
      <c r="EJ309" s="446"/>
      <c r="EK309" s="446"/>
      <c r="EL309" s="446"/>
      <c r="EM309" s="446"/>
      <c r="EN309" s="446"/>
      <c r="EO309" s="446"/>
      <c r="EP309" s="446"/>
      <c r="EQ309" s="446"/>
      <c r="ER309" s="446"/>
      <c r="ES309" s="446"/>
      <c r="ET309" s="446"/>
      <c r="EU309" s="446"/>
      <c r="EV309" s="446"/>
      <c r="EW309" s="446"/>
      <c r="EX309" s="446"/>
      <c r="EY309" s="446"/>
      <c r="EZ309" s="447"/>
      <c r="FA309" s="446">
        <f t="shared" si="1226"/>
        <v>9</v>
      </c>
      <c r="FB309" s="417">
        <f t="shared" si="1325"/>
        <v>2024</v>
      </c>
      <c r="FC309" s="448">
        <f t="shared" si="1326"/>
        <v>45536</v>
      </c>
      <c r="FD309" s="449">
        <f t="shared" si="1257"/>
        <v>30</v>
      </c>
      <c r="FE309" s="450"/>
      <c r="FF309" s="451">
        <f t="shared" si="1330"/>
        <v>0.62178205045486801</v>
      </c>
      <c r="FG309" s="450"/>
      <c r="FH309" s="452">
        <f t="shared" si="1227"/>
        <v>1.8775409936743843</v>
      </c>
      <c r="FI309" s="452">
        <f t="shared" si="1228"/>
        <v>1.3760363569366825</v>
      </c>
      <c r="FJ309" s="452">
        <f t="shared" si="1229"/>
        <v>1.8604058518168947</v>
      </c>
      <c r="FK309" s="452">
        <f t="shared" si="1230"/>
        <v>1.3864086833411986</v>
      </c>
      <c r="FL309" s="452">
        <f t="shared" si="1231"/>
        <v>1.36012151339409</v>
      </c>
      <c r="FM309" s="452">
        <f t="shared" si="1232"/>
        <v>1.0577714653936692</v>
      </c>
      <c r="FN309" s="452">
        <f t="shared" si="1233"/>
        <v>1.8822683785257524</v>
      </c>
      <c r="FO309" s="452">
        <f t="shared" si="1234"/>
        <v>1.0492737817875377</v>
      </c>
      <c r="FP309" s="452">
        <f t="shared" si="1235"/>
        <v>1.8666666666666667</v>
      </c>
      <c r="FQ309" s="452">
        <f t="shared" si="1236"/>
        <v>0.99411764705882355</v>
      </c>
      <c r="FR309" s="453"/>
      <c r="FS309" s="446">
        <f t="shared" si="1269"/>
        <v>154586</v>
      </c>
      <c r="FT309" s="446">
        <f t="shared" si="1269"/>
        <v>1159395</v>
      </c>
      <c r="FU309" s="446">
        <f t="shared" si="1269"/>
        <v>3648700</v>
      </c>
      <c r="FV309" s="446">
        <f t="shared" si="1269"/>
        <v>11994527</v>
      </c>
      <c r="FW309" s="446">
        <f t="shared" si="1269"/>
        <v>14951860</v>
      </c>
      <c r="FX309" s="446">
        <f t="shared" si="1269"/>
        <v>13556390</v>
      </c>
      <c r="FY309" s="446">
        <f t="shared" si="1269"/>
        <v>324750933</v>
      </c>
      <c r="FZ309" s="446">
        <f t="shared" si="1269"/>
        <v>467059694</v>
      </c>
      <c r="GA309" s="446">
        <f t="shared" si="1269"/>
        <v>12148896</v>
      </c>
      <c r="GB309" s="446">
        <f t="shared" si="1275"/>
        <v>273676594</v>
      </c>
      <c r="GC309" s="446">
        <f t="shared" si="1275"/>
        <v>20867680</v>
      </c>
      <c r="GD309" s="446">
        <f t="shared" si="1262"/>
        <v>196285</v>
      </c>
      <c r="GE309" s="446">
        <f t="shared" si="1262"/>
        <v>115408</v>
      </c>
      <c r="GF309" s="446">
        <f t="shared" si="1262"/>
        <v>14604139</v>
      </c>
      <c r="GG309" s="446">
        <f t="shared" si="1262"/>
        <v>24034066</v>
      </c>
      <c r="GH309" s="446">
        <f t="shared" si="1262"/>
        <v>8347017</v>
      </c>
      <c r="GI309" s="446">
        <f t="shared" si="1262"/>
        <v>291924706</v>
      </c>
      <c r="GJ309" s="446">
        <f t="shared" si="1262"/>
        <v>55423894</v>
      </c>
      <c r="GK309" s="446">
        <f t="shared" si="1262"/>
        <v>18687421</v>
      </c>
      <c r="GL309" s="446">
        <f t="shared" si="1262"/>
        <v>88225920</v>
      </c>
      <c r="GM309" s="446">
        <f t="shared" si="1262"/>
        <v>11109719</v>
      </c>
      <c r="GN309" s="446">
        <f t="shared" si="1331"/>
        <v>750906</v>
      </c>
      <c r="GO309" s="446">
        <f t="shared" si="1252"/>
        <v>259464</v>
      </c>
      <c r="GP309" s="446">
        <f t="shared" si="1252"/>
        <v>370932</v>
      </c>
      <c r="GQ309" s="446">
        <f t="shared" si="1252"/>
        <v>554810112</v>
      </c>
      <c r="GR309" s="446"/>
      <c r="GS309" s="446"/>
      <c r="GT309" s="446"/>
      <c r="GU309" s="446"/>
      <c r="GV309" s="416"/>
    </row>
    <row r="310" spans="1:204" ht="9.75" customHeight="1" x14ac:dyDescent="0.2">
      <c r="A310" s="417" t="str">
        <f t="shared" si="1276"/>
        <v>2024-25OCTOBERY60</v>
      </c>
      <c r="B310" s="458" t="str">
        <f t="shared" si="1237"/>
        <v>2024-25</v>
      </c>
      <c r="C310" s="402" t="s">
        <v>643</v>
      </c>
      <c r="D310" s="458" t="str">
        <f t="shared" si="1270"/>
        <v>Y60</v>
      </c>
      <c r="E310" s="458" t="str">
        <f t="shared" si="1270"/>
        <v>Midlands</v>
      </c>
      <c r="F310" s="458" t="str">
        <f t="shared" si="1277"/>
        <v>Y60</v>
      </c>
      <c r="H310" s="463">
        <f t="shared" si="1263"/>
        <v>252995</v>
      </c>
      <c r="I310" s="463">
        <f t="shared" si="1263"/>
        <v>192227</v>
      </c>
      <c r="J310" s="463">
        <f t="shared" si="1263"/>
        <v>904475</v>
      </c>
      <c r="K310" s="463">
        <f t="shared" si="1278"/>
        <v>5</v>
      </c>
      <c r="L310" s="463">
        <f t="shared" si="1279"/>
        <v>1</v>
      </c>
      <c r="M310" s="463">
        <f t="shared" si="1280"/>
        <v>10</v>
      </c>
      <c r="N310" s="463">
        <f t="shared" si="1281"/>
        <v>28</v>
      </c>
      <c r="O310" s="463">
        <f t="shared" si="1282"/>
        <v>74</v>
      </c>
      <c r="P310" s="463">
        <f t="shared" si="1264"/>
        <v>990</v>
      </c>
      <c r="Q310" s="463">
        <f t="shared" si="1264"/>
        <v>2405</v>
      </c>
      <c r="R310" s="463">
        <f t="shared" si="1264"/>
        <v>533</v>
      </c>
      <c r="S310" s="463">
        <f t="shared" si="1264"/>
        <v>157880</v>
      </c>
      <c r="T310" s="463">
        <f t="shared" si="1264"/>
        <v>18344</v>
      </c>
      <c r="U310" s="463">
        <f t="shared" si="1264"/>
        <v>12080</v>
      </c>
      <c r="V310" s="463">
        <f t="shared" si="1264"/>
        <v>79335</v>
      </c>
      <c r="W310" s="463">
        <f t="shared" si="1264"/>
        <v>17616</v>
      </c>
      <c r="X310" s="463">
        <f t="shared" si="1264"/>
        <v>442</v>
      </c>
      <c r="Y310" s="463">
        <f t="shared" si="1264"/>
        <v>9833945</v>
      </c>
      <c r="Z310" s="463">
        <f t="shared" si="1283"/>
        <v>536</v>
      </c>
      <c r="AA310" s="463">
        <f t="shared" si="1284"/>
        <v>948</v>
      </c>
      <c r="AB310" s="463">
        <f t="shared" si="1210"/>
        <v>8210027</v>
      </c>
      <c r="AC310" s="463">
        <f t="shared" si="1285"/>
        <v>680</v>
      </c>
      <c r="AD310" s="463">
        <f t="shared" si="1286"/>
        <v>1298</v>
      </c>
      <c r="AE310" s="463">
        <f t="shared" si="1213"/>
        <v>218502429</v>
      </c>
      <c r="AF310" s="463">
        <f t="shared" si="1287"/>
        <v>2754</v>
      </c>
      <c r="AG310" s="463">
        <f t="shared" si="1288"/>
        <v>5967</v>
      </c>
      <c r="AH310" s="463">
        <f t="shared" si="1216"/>
        <v>223611216</v>
      </c>
      <c r="AI310" s="463">
        <f t="shared" si="1289"/>
        <v>12694</v>
      </c>
      <c r="AJ310" s="463">
        <f t="shared" si="1290"/>
        <v>33059</v>
      </c>
      <c r="AK310" s="463">
        <f t="shared" si="1219"/>
        <v>6416041</v>
      </c>
      <c r="AL310" s="463">
        <f t="shared" si="1291"/>
        <v>14516</v>
      </c>
      <c r="AM310" s="463">
        <f t="shared" si="1292"/>
        <v>38955</v>
      </c>
      <c r="AN310" s="463">
        <f t="shared" si="1271"/>
        <v>836</v>
      </c>
      <c r="AO310" s="463">
        <f t="shared" si="1271"/>
        <v>12353</v>
      </c>
      <c r="AP310" s="463">
        <f t="shared" si="1271"/>
        <v>6271</v>
      </c>
      <c r="AQ310" s="463">
        <f t="shared" si="1271"/>
        <v>11580262</v>
      </c>
      <c r="AR310" s="463">
        <f t="shared" si="1293"/>
        <v>1847</v>
      </c>
      <c r="AS310" s="463">
        <f t="shared" si="1294"/>
        <v>3629</v>
      </c>
      <c r="AT310" s="463">
        <f t="shared" si="1265"/>
        <v>34123</v>
      </c>
      <c r="AU310" s="463">
        <f t="shared" si="1265"/>
        <v>5662</v>
      </c>
      <c r="AV310" s="463">
        <f t="shared" si="1265"/>
        <v>17719</v>
      </c>
      <c r="AW310" s="463">
        <f t="shared" si="1265"/>
        <v>14904</v>
      </c>
      <c r="AX310" s="463">
        <f t="shared" si="1265"/>
        <v>3374</v>
      </c>
      <c r="AY310" s="463">
        <f t="shared" si="1265"/>
        <v>7368</v>
      </c>
      <c r="AZ310" s="463">
        <f t="shared" si="1265"/>
        <v>3481</v>
      </c>
      <c r="BA310" s="463">
        <f t="shared" si="1272"/>
        <v>44192</v>
      </c>
      <c r="BB310" s="463">
        <f t="shared" si="1272"/>
        <v>142284959</v>
      </c>
      <c r="BC310" s="463">
        <f t="shared" si="1295"/>
        <v>3220</v>
      </c>
      <c r="BD310" s="463">
        <f t="shared" si="1296"/>
        <v>8999</v>
      </c>
      <c r="BE310" s="463">
        <f t="shared" si="1273"/>
        <v>5683</v>
      </c>
      <c r="BF310" s="463">
        <f t="shared" si="1273"/>
        <v>18449</v>
      </c>
      <c r="BG310" s="463">
        <f t="shared" si="1273"/>
        <v>13797</v>
      </c>
      <c r="BH310" s="463">
        <f t="shared" si="1273"/>
        <v>6263</v>
      </c>
      <c r="BI310" s="463">
        <f t="shared" si="1266"/>
        <v>71547</v>
      </c>
      <c r="BJ310" s="463">
        <f t="shared" si="1266"/>
        <v>9942</v>
      </c>
      <c r="BK310" s="463">
        <f t="shared" si="1266"/>
        <v>42268</v>
      </c>
      <c r="BL310" s="463">
        <f t="shared" si="1266"/>
        <v>123757</v>
      </c>
      <c r="BM310" s="463">
        <f t="shared" si="1266"/>
        <v>34500</v>
      </c>
      <c r="BN310" s="463">
        <f t="shared" si="1266"/>
        <v>25254</v>
      </c>
      <c r="BO310" s="463">
        <f t="shared" si="1266"/>
        <v>22583</v>
      </c>
      <c r="BP310" s="463">
        <f t="shared" si="1266"/>
        <v>16723</v>
      </c>
      <c r="BQ310" s="463">
        <f t="shared" si="1266"/>
        <v>109339</v>
      </c>
      <c r="BR310" s="463">
        <f t="shared" si="1266"/>
        <v>83710</v>
      </c>
      <c r="BS310" s="463">
        <f t="shared" si="1266"/>
        <v>32713</v>
      </c>
      <c r="BT310" s="463">
        <f t="shared" si="1266"/>
        <v>18762</v>
      </c>
      <c r="BU310" s="463">
        <f t="shared" si="1266"/>
        <v>777</v>
      </c>
      <c r="BV310" s="463">
        <f t="shared" si="1266"/>
        <v>453</v>
      </c>
      <c r="BW310" s="463">
        <f t="shared" ref="BW310:BX331" si="1332">SUMIFS(BW$443:BW$10112,$B$443:$B$10112,$B310,$C$443:$C$10112,$C310,$D$443:$D$10112,$D310)</f>
        <v>263</v>
      </c>
      <c r="BX310" s="463">
        <f t="shared" si="1332"/>
        <v>162632</v>
      </c>
      <c r="BY310" s="463">
        <f t="shared" si="1297"/>
        <v>618</v>
      </c>
      <c r="BZ310" s="463">
        <f t="shared" si="1298"/>
        <v>1075</v>
      </c>
      <c r="CA310" s="463">
        <f t="shared" ref="CA310:CB331" si="1333">SUMIFS(CA$443:CA$10112,$B$443:$B$10112,$B310,$C$443:$C$10112,$C310,$D$443:$D$10112,$D310)</f>
        <v>204</v>
      </c>
      <c r="CB310" s="463">
        <f t="shared" si="1333"/>
        <v>102447</v>
      </c>
      <c r="CC310" s="463">
        <f t="shared" si="1299"/>
        <v>502</v>
      </c>
      <c r="CD310" s="463">
        <f t="shared" si="1300"/>
        <v>890</v>
      </c>
      <c r="CE310" s="463">
        <f t="shared" ref="CE310:CF331" si="1334">SUMIFS(CE$443:CE$10112,$B$443:$B$10112,$B310,$C$443:$C$10112,$C310,$D$443:$D$10112,$D310)</f>
        <v>17877</v>
      </c>
      <c r="CF310" s="463">
        <f t="shared" si="1334"/>
        <v>9568866</v>
      </c>
      <c r="CG310" s="463">
        <f t="shared" si="1301"/>
        <v>535</v>
      </c>
      <c r="CH310" s="463">
        <f t="shared" si="1302"/>
        <v>946</v>
      </c>
      <c r="CI310" s="463">
        <f t="shared" ref="CI310:CJ331" si="1335">SUMIFS(CI$443:CI$10112,$B$443:$B$10112,$B310,$C$443:$C$10112,$C310,$D$443:$D$10112,$D310)</f>
        <v>7565</v>
      </c>
      <c r="CJ310" s="463">
        <f t="shared" si="1335"/>
        <v>18503988</v>
      </c>
      <c r="CK310" s="463">
        <f t="shared" si="1303"/>
        <v>2446</v>
      </c>
      <c r="CL310" s="463">
        <f t="shared" si="1304"/>
        <v>5221</v>
      </c>
      <c r="CM310" s="463">
        <f t="shared" ref="CM310:CN331" si="1336">SUMIFS(CM$443:CM$10112,$B$443:$B$10112,$B310,$C$443:$C$10112,$C310,$D$443:$D$10112,$D310)</f>
        <v>2205</v>
      </c>
      <c r="CN310" s="463">
        <f t="shared" si="1336"/>
        <v>5868887</v>
      </c>
      <c r="CO310" s="463">
        <f t="shared" si="1305"/>
        <v>2662</v>
      </c>
      <c r="CP310" s="463">
        <f t="shared" si="1306"/>
        <v>6042</v>
      </c>
      <c r="CQ310" s="463">
        <f t="shared" ref="CQ310:CR331" si="1337">SUMIFS(CQ$443:CQ$10112,$B$443:$B$10112,$B310,$C$443:$C$10112,$C310,$D$443:$D$10112,$D310)</f>
        <v>69565</v>
      </c>
      <c r="CR310" s="463">
        <f t="shared" si="1337"/>
        <v>194129554</v>
      </c>
      <c r="CS310" s="463">
        <f t="shared" si="1307"/>
        <v>2791</v>
      </c>
      <c r="CT310" s="463">
        <f t="shared" si="1308"/>
        <v>6034</v>
      </c>
      <c r="CU310" s="463">
        <f t="shared" ref="CU310:CV331" si="1338">SUMIFS(CU$443:CU$10112,$B$443:$B$10112,$B310,$C$443:$C$10112,$C310,$D$443:$D$10112,$D310)</f>
        <v>934</v>
      </c>
      <c r="CV310" s="463">
        <f t="shared" si="1338"/>
        <v>19657019</v>
      </c>
      <c r="CW310" s="463">
        <f t="shared" si="1309"/>
        <v>21046</v>
      </c>
      <c r="CX310" s="463">
        <f t="shared" si="1310"/>
        <v>57128</v>
      </c>
      <c r="CY310" s="463">
        <f t="shared" ref="CY310:CZ331" si="1339">SUMIFS(CY$443:CY$10112,$B$443:$B$10112,$B310,$C$443:$C$10112,$C310,$D$443:$D$10112,$D310)</f>
        <v>512</v>
      </c>
      <c r="CZ310" s="463">
        <f t="shared" si="1339"/>
        <v>9098122</v>
      </c>
      <c r="DA310" s="463">
        <f t="shared" si="1311"/>
        <v>17770</v>
      </c>
      <c r="DB310" s="463">
        <f t="shared" si="1312"/>
        <v>44808</v>
      </c>
      <c r="DC310" s="463">
        <f t="shared" ref="DC310:DD331" si="1340">SUMIFS(DC$443:DC$10112,$B$443:$B$10112,$B310,$C$443:$C$10112,$C310,$D$443:$D$10112,$D310)</f>
        <v>2197</v>
      </c>
      <c r="DD310" s="463">
        <f t="shared" si="1340"/>
        <v>42326254</v>
      </c>
      <c r="DE310" s="463">
        <f t="shared" si="1313"/>
        <v>19265</v>
      </c>
      <c r="DF310" s="463">
        <f t="shared" si="1314"/>
        <v>40341</v>
      </c>
      <c r="DG310" s="463">
        <f t="shared" ref="DG310:DH331" si="1341">SUMIFS(DG$443:DG$10112,$B$443:$B$10112,$B310,$C$443:$C$10112,$C310,$D$443:$D$10112,$D310)</f>
        <v>214</v>
      </c>
      <c r="DH310" s="463">
        <f t="shared" si="1341"/>
        <v>5449379</v>
      </c>
      <c r="DI310" s="463">
        <f t="shared" si="1315"/>
        <v>25464</v>
      </c>
      <c r="DJ310" s="463">
        <f t="shared" si="1316"/>
        <v>59786</v>
      </c>
      <c r="DK310" s="463">
        <f t="shared" si="1184"/>
        <v>582</v>
      </c>
      <c r="DL310" s="463">
        <f t="shared" si="1327"/>
        <v>185927</v>
      </c>
      <c r="DM310" s="463">
        <f t="shared" si="1317"/>
        <v>319</v>
      </c>
      <c r="DN310" s="463">
        <f t="shared" si="1318"/>
        <v>537</v>
      </c>
      <c r="DO310" s="463">
        <f t="shared" si="1267"/>
        <v>10694</v>
      </c>
      <c r="DP310" s="463">
        <f t="shared" si="1267"/>
        <v>249103</v>
      </c>
      <c r="DQ310" s="463">
        <f t="shared" si="1319"/>
        <v>23</v>
      </c>
      <c r="DR310" s="463">
        <f t="shared" si="1320"/>
        <v>41</v>
      </c>
      <c r="DS310" s="463">
        <f t="shared" si="1268"/>
        <v>206</v>
      </c>
      <c r="DT310" s="463">
        <f t="shared" si="1268"/>
        <v>401300</v>
      </c>
      <c r="DU310" s="463">
        <f t="shared" si="1321"/>
        <v>1948</v>
      </c>
      <c r="DV310" s="463">
        <f t="shared" si="1322"/>
        <v>4338</v>
      </c>
      <c r="DW310" s="463">
        <f t="shared" si="1328"/>
        <v>182</v>
      </c>
      <c r="DX310" s="463">
        <f t="shared" si="1258"/>
        <v>82437</v>
      </c>
      <c r="DY310" s="463">
        <f t="shared" si="1258"/>
        <v>295593295</v>
      </c>
      <c r="DZ310" s="463">
        <f t="shared" si="1323"/>
        <v>3586</v>
      </c>
      <c r="EA310" s="463">
        <f t="shared" si="1324"/>
        <v>9659</v>
      </c>
      <c r="EB310" s="463">
        <f t="shared" si="1329"/>
        <v>64539</v>
      </c>
      <c r="EC310" s="463">
        <f t="shared" si="1329"/>
        <v>37296</v>
      </c>
      <c r="ED310" s="463">
        <f t="shared" si="1329"/>
        <v>20609</v>
      </c>
      <c r="EE310" s="463">
        <f t="shared" si="1329"/>
        <v>181834332</v>
      </c>
      <c r="EF310" s="463">
        <f t="shared" si="1329"/>
        <v>1053</v>
      </c>
      <c r="EG310" s="463">
        <f t="shared" si="1274"/>
        <v>561</v>
      </c>
      <c r="EH310" s="463">
        <f t="shared" si="1274"/>
        <v>112</v>
      </c>
      <c r="EI310" s="463"/>
      <c r="EJ310" s="446"/>
      <c r="EK310" s="446"/>
      <c r="EL310" s="446"/>
      <c r="EM310" s="446"/>
      <c r="EN310" s="446"/>
      <c r="EO310" s="446"/>
      <c r="EP310" s="446"/>
      <c r="EQ310" s="446"/>
      <c r="ER310" s="446"/>
      <c r="ES310" s="446"/>
      <c r="ET310" s="446"/>
      <c r="EU310" s="446"/>
      <c r="EV310" s="446"/>
      <c r="EW310" s="446"/>
      <c r="EX310" s="446"/>
      <c r="EY310" s="446"/>
      <c r="EZ310" s="447"/>
      <c r="FA310" s="446">
        <f t="shared" si="1226"/>
        <v>10</v>
      </c>
      <c r="FB310" s="417">
        <f t="shared" si="1325"/>
        <v>2024</v>
      </c>
      <c r="FC310" s="448">
        <f t="shared" si="1326"/>
        <v>45566</v>
      </c>
      <c r="FD310" s="449">
        <f t="shared" si="1257"/>
        <v>31</v>
      </c>
      <c r="FE310" s="450"/>
      <c r="FF310" s="451">
        <f t="shared" si="1330"/>
        <v>0.61622680649994233</v>
      </c>
      <c r="FG310" s="450"/>
      <c r="FH310" s="452">
        <f t="shared" si="1227"/>
        <v>1.8807239424334932</v>
      </c>
      <c r="FI310" s="452">
        <f t="shared" si="1228"/>
        <v>1.376689925861317</v>
      </c>
      <c r="FJ310" s="452">
        <f t="shared" si="1229"/>
        <v>1.8694536423841059</v>
      </c>
      <c r="FK310" s="452">
        <f t="shared" si="1230"/>
        <v>1.3843543046357616</v>
      </c>
      <c r="FL310" s="452">
        <f t="shared" si="1231"/>
        <v>1.3781937354257263</v>
      </c>
      <c r="FM310" s="452">
        <f t="shared" si="1232"/>
        <v>1.0551459002962122</v>
      </c>
      <c r="FN310" s="452">
        <f t="shared" si="1233"/>
        <v>1.857004995458674</v>
      </c>
      <c r="FO310" s="452">
        <f t="shared" si="1234"/>
        <v>1.0650544959128065</v>
      </c>
      <c r="FP310" s="452">
        <f t="shared" si="1235"/>
        <v>1.7579185520361991</v>
      </c>
      <c r="FQ310" s="452">
        <f t="shared" si="1236"/>
        <v>1.0248868778280542</v>
      </c>
      <c r="FR310" s="453"/>
      <c r="FS310" s="446">
        <f t="shared" si="1269"/>
        <v>174750</v>
      </c>
      <c r="FT310" s="446">
        <f t="shared" si="1269"/>
        <v>1922250</v>
      </c>
      <c r="FU310" s="446">
        <f t="shared" si="1269"/>
        <v>5312418</v>
      </c>
      <c r="FV310" s="446">
        <f t="shared" si="1269"/>
        <v>14189774</v>
      </c>
      <c r="FW310" s="446">
        <f t="shared" si="1269"/>
        <v>17381536</v>
      </c>
      <c r="FX310" s="446">
        <f t="shared" si="1269"/>
        <v>15685403</v>
      </c>
      <c r="FY310" s="446">
        <f t="shared" si="1269"/>
        <v>473408569</v>
      </c>
      <c r="FZ310" s="446">
        <f t="shared" si="1269"/>
        <v>582363870</v>
      </c>
      <c r="GA310" s="446">
        <f t="shared" si="1269"/>
        <v>17218070</v>
      </c>
      <c r="GB310" s="446">
        <f t="shared" si="1275"/>
        <v>397664462</v>
      </c>
      <c r="GC310" s="446">
        <f t="shared" si="1275"/>
        <v>22758462</v>
      </c>
      <c r="GD310" s="446">
        <f t="shared" ref="GD310:GM319" si="1342">SUMIFS(GD$443:GD$10112,$B$443:$B$10112,$B310,$C$443:$C$10112,$C310,$D$443:$D$10112,$D310)</f>
        <v>282848</v>
      </c>
      <c r="GE310" s="446">
        <f t="shared" si="1342"/>
        <v>181594</v>
      </c>
      <c r="GF310" s="446">
        <f t="shared" si="1342"/>
        <v>16917639</v>
      </c>
      <c r="GG310" s="446">
        <f t="shared" si="1342"/>
        <v>39493197</v>
      </c>
      <c r="GH310" s="446">
        <f t="shared" si="1342"/>
        <v>13321656</v>
      </c>
      <c r="GI310" s="446">
        <f t="shared" si="1342"/>
        <v>419782141</v>
      </c>
      <c r="GJ310" s="446">
        <f t="shared" si="1342"/>
        <v>53357354</v>
      </c>
      <c r="GK310" s="446">
        <f t="shared" si="1342"/>
        <v>22941940</v>
      </c>
      <c r="GL310" s="446">
        <f t="shared" si="1342"/>
        <v>88629747</v>
      </c>
      <c r="GM310" s="446">
        <f t="shared" si="1342"/>
        <v>12794281</v>
      </c>
      <c r="GN310" s="446">
        <f t="shared" si="1331"/>
        <v>893648</v>
      </c>
      <c r="GO310" s="446">
        <f t="shared" ref="GO310:GQ331" si="1343">SUMIFS(GO$443:GO$10112,$B$443:$B$10112,$B310,$C$443:$C$10112,$C310,$D$443:$D$10112,$D310)</f>
        <v>312318</v>
      </c>
      <c r="GP310" s="446">
        <f t="shared" si="1343"/>
        <v>438454</v>
      </c>
      <c r="GQ310" s="446">
        <f t="shared" si="1343"/>
        <v>796217868</v>
      </c>
      <c r="GR310" s="446"/>
      <c r="GS310" s="446"/>
      <c r="GT310" s="446"/>
      <c r="GU310" s="446"/>
      <c r="GV310" s="416"/>
    </row>
    <row r="311" spans="1:204" ht="9.75" customHeight="1" x14ac:dyDescent="0.2">
      <c r="A311" s="417" t="str">
        <f t="shared" si="1276"/>
        <v>2024-25NOVEMBERY60</v>
      </c>
      <c r="B311" s="458" t="str">
        <f t="shared" si="1237"/>
        <v>2024-25</v>
      </c>
      <c r="C311" s="402" t="s">
        <v>647</v>
      </c>
      <c r="D311" s="458" t="str">
        <f t="shared" si="1270"/>
        <v>Y60</v>
      </c>
      <c r="E311" s="458" t="str">
        <f t="shared" si="1270"/>
        <v>Midlands</v>
      </c>
      <c r="F311" s="458" t="str">
        <f t="shared" si="1277"/>
        <v>Y60</v>
      </c>
      <c r="H311" s="463">
        <f t="shared" si="1263"/>
        <v>255552</v>
      </c>
      <c r="I311" s="463">
        <f t="shared" si="1263"/>
        <v>190680</v>
      </c>
      <c r="J311" s="463">
        <f t="shared" si="1263"/>
        <v>894887</v>
      </c>
      <c r="K311" s="463">
        <f t="shared" si="1278"/>
        <v>5</v>
      </c>
      <c r="L311" s="463">
        <f t="shared" si="1279"/>
        <v>1</v>
      </c>
      <c r="M311" s="463">
        <f t="shared" si="1280"/>
        <v>8</v>
      </c>
      <c r="N311" s="463">
        <f t="shared" si="1281"/>
        <v>29</v>
      </c>
      <c r="O311" s="463">
        <f t="shared" si="1282"/>
        <v>75</v>
      </c>
      <c r="P311" s="463">
        <f t="shared" si="1264"/>
        <v>1027</v>
      </c>
      <c r="Q311" s="463">
        <f t="shared" si="1264"/>
        <v>2412</v>
      </c>
      <c r="R311" s="463">
        <f t="shared" si="1264"/>
        <v>421</v>
      </c>
      <c r="S311" s="463">
        <f t="shared" si="1264"/>
        <v>156896</v>
      </c>
      <c r="T311" s="463">
        <f t="shared" si="1264"/>
        <v>18479</v>
      </c>
      <c r="U311" s="463">
        <f t="shared" si="1264"/>
        <v>12177</v>
      </c>
      <c r="V311" s="463">
        <f t="shared" si="1264"/>
        <v>79709</v>
      </c>
      <c r="W311" s="463">
        <f t="shared" si="1264"/>
        <v>17458</v>
      </c>
      <c r="X311" s="463">
        <f t="shared" si="1264"/>
        <v>575</v>
      </c>
      <c r="Y311" s="463">
        <f t="shared" si="1264"/>
        <v>9977784</v>
      </c>
      <c r="Z311" s="463">
        <f t="shared" si="1283"/>
        <v>540</v>
      </c>
      <c r="AA311" s="463">
        <f t="shared" si="1284"/>
        <v>953</v>
      </c>
      <c r="AB311" s="463">
        <f t="shared" si="1210"/>
        <v>8192261</v>
      </c>
      <c r="AC311" s="463">
        <f t="shared" si="1285"/>
        <v>673</v>
      </c>
      <c r="AD311" s="463">
        <f t="shared" si="1286"/>
        <v>1288</v>
      </c>
      <c r="AE311" s="463">
        <f t="shared" si="1213"/>
        <v>226834904</v>
      </c>
      <c r="AF311" s="463">
        <f t="shared" si="1287"/>
        <v>2846</v>
      </c>
      <c r="AG311" s="463">
        <f t="shared" si="1288"/>
        <v>6137</v>
      </c>
      <c r="AH311" s="463">
        <f t="shared" si="1216"/>
        <v>231834994</v>
      </c>
      <c r="AI311" s="463">
        <f t="shared" si="1289"/>
        <v>13280</v>
      </c>
      <c r="AJ311" s="463">
        <f t="shared" si="1290"/>
        <v>34720</v>
      </c>
      <c r="AK311" s="463">
        <f t="shared" si="1219"/>
        <v>9512845</v>
      </c>
      <c r="AL311" s="463">
        <f t="shared" si="1291"/>
        <v>16544</v>
      </c>
      <c r="AM311" s="463">
        <f t="shared" si="1292"/>
        <v>49386</v>
      </c>
      <c r="AN311" s="463">
        <f t="shared" si="1271"/>
        <v>858</v>
      </c>
      <c r="AO311" s="463">
        <f t="shared" si="1271"/>
        <v>13232</v>
      </c>
      <c r="AP311" s="463">
        <f t="shared" si="1271"/>
        <v>5534</v>
      </c>
      <c r="AQ311" s="463">
        <f t="shared" si="1271"/>
        <v>14723126</v>
      </c>
      <c r="AR311" s="463">
        <f t="shared" si="1293"/>
        <v>2660</v>
      </c>
      <c r="AS311" s="463">
        <f t="shared" si="1294"/>
        <v>4982</v>
      </c>
      <c r="AT311" s="463">
        <f t="shared" si="1265"/>
        <v>34104</v>
      </c>
      <c r="AU311" s="463">
        <f t="shared" si="1265"/>
        <v>4980</v>
      </c>
      <c r="AV311" s="463">
        <f t="shared" si="1265"/>
        <v>18256</v>
      </c>
      <c r="AW311" s="463">
        <f t="shared" si="1265"/>
        <v>12910</v>
      </c>
      <c r="AX311" s="463">
        <f t="shared" si="1265"/>
        <v>3309</v>
      </c>
      <c r="AY311" s="463">
        <f t="shared" si="1265"/>
        <v>7559</v>
      </c>
      <c r="AZ311" s="463">
        <f t="shared" si="1265"/>
        <v>3436</v>
      </c>
      <c r="BA311" s="463">
        <f t="shared" si="1272"/>
        <v>39844</v>
      </c>
      <c r="BB311" s="463">
        <f t="shared" si="1272"/>
        <v>118112378</v>
      </c>
      <c r="BC311" s="463">
        <f t="shared" si="1295"/>
        <v>2964</v>
      </c>
      <c r="BD311" s="463">
        <f t="shared" si="1296"/>
        <v>8236</v>
      </c>
      <c r="BE311" s="463">
        <f t="shared" si="1273"/>
        <v>5006</v>
      </c>
      <c r="BF311" s="463">
        <f t="shared" si="1273"/>
        <v>17650</v>
      </c>
      <c r="BG311" s="463">
        <f t="shared" si="1273"/>
        <v>11204</v>
      </c>
      <c r="BH311" s="463">
        <f t="shared" si="1273"/>
        <v>5984</v>
      </c>
      <c r="BI311" s="463">
        <f t="shared" si="1266"/>
        <v>70823</v>
      </c>
      <c r="BJ311" s="463">
        <f t="shared" si="1266"/>
        <v>9580</v>
      </c>
      <c r="BK311" s="463">
        <f t="shared" si="1266"/>
        <v>42389</v>
      </c>
      <c r="BL311" s="463">
        <f t="shared" si="1266"/>
        <v>122792</v>
      </c>
      <c r="BM311" s="463">
        <f t="shared" si="1266"/>
        <v>34607</v>
      </c>
      <c r="BN311" s="463">
        <f t="shared" si="1266"/>
        <v>25196</v>
      </c>
      <c r="BO311" s="463">
        <f t="shared" si="1266"/>
        <v>22673</v>
      </c>
      <c r="BP311" s="463">
        <f t="shared" si="1266"/>
        <v>16664</v>
      </c>
      <c r="BQ311" s="463">
        <f t="shared" si="1266"/>
        <v>110101</v>
      </c>
      <c r="BR311" s="463">
        <f t="shared" si="1266"/>
        <v>84137</v>
      </c>
      <c r="BS311" s="463">
        <f t="shared" si="1266"/>
        <v>33085</v>
      </c>
      <c r="BT311" s="463">
        <f t="shared" si="1266"/>
        <v>18512</v>
      </c>
      <c r="BU311" s="463">
        <f t="shared" si="1266"/>
        <v>943</v>
      </c>
      <c r="BV311" s="463">
        <f t="shared" si="1266"/>
        <v>585</v>
      </c>
      <c r="BW311" s="463">
        <f t="shared" si="1332"/>
        <v>286</v>
      </c>
      <c r="BX311" s="463">
        <f t="shared" si="1332"/>
        <v>170160</v>
      </c>
      <c r="BY311" s="463">
        <f t="shared" si="1297"/>
        <v>595</v>
      </c>
      <c r="BZ311" s="463">
        <f t="shared" si="1298"/>
        <v>1079</v>
      </c>
      <c r="CA311" s="463">
        <f t="shared" si="1333"/>
        <v>193</v>
      </c>
      <c r="CB311" s="463">
        <f t="shared" si="1333"/>
        <v>95010</v>
      </c>
      <c r="CC311" s="463">
        <f t="shared" si="1299"/>
        <v>492</v>
      </c>
      <c r="CD311" s="463">
        <f t="shared" si="1300"/>
        <v>907</v>
      </c>
      <c r="CE311" s="463">
        <f t="shared" si="1334"/>
        <v>18000</v>
      </c>
      <c r="CF311" s="463">
        <f t="shared" si="1334"/>
        <v>9712614</v>
      </c>
      <c r="CG311" s="463">
        <f t="shared" si="1301"/>
        <v>540</v>
      </c>
      <c r="CH311" s="463">
        <f t="shared" si="1302"/>
        <v>952</v>
      </c>
      <c r="CI311" s="463">
        <f t="shared" si="1335"/>
        <v>7111</v>
      </c>
      <c r="CJ311" s="463">
        <f t="shared" si="1335"/>
        <v>18932638</v>
      </c>
      <c r="CK311" s="463">
        <f t="shared" si="1303"/>
        <v>2662</v>
      </c>
      <c r="CL311" s="463">
        <f t="shared" si="1304"/>
        <v>5704</v>
      </c>
      <c r="CM311" s="463">
        <f t="shared" si="1336"/>
        <v>2329</v>
      </c>
      <c r="CN311" s="463">
        <f t="shared" si="1336"/>
        <v>6380824</v>
      </c>
      <c r="CO311" s="463">
        <f t="shared" si="1305"/>
        <v>2740</v>
      </c>
      <c r="CP311" s="463">
        <f t="shared" si="1306"/>
        <v>6109</v>
      </c>
      <c r="CQ311" s="463">
        <f t="shared" si="1337"/>
        <v>70269</v>
      </c>
      <c r="CR311" s="463">
        <f t="shared" si="1337"/>
        <v>201521442</v>
      </c>
      <c r="CS311" s="463">
        <f t="shared" si="1307"/>
        <v>2868</v>
      </c>
      <c r="CT311" s="463">
        <f t="shared" si="1308"/>
        <v>6172</v>
      </c>
      <c r="CU311" s="463">
        <f t="shared" si="1338"/>
        <v>755</v>
      </c>
      <c r="CV311" s="463">
        <f t="shared" si="1338"/>
        <v>14140818</v>
      </c>
      <c r="CW311" s="463">
        <f t="shared" si="1309"/>
        <v>18730</v>
      </c>
      <c r="CX311" s="463">
        <f t="shared" si="1310"/>
        <v>52923</v>
      </c>
      <c r="CY311" s="463">
        <f t="shared" si="1339"/>
        <v>463</v>
      </c>
      <c r="CZ311" s="463">
        <f t="shared" si="1339"/>
        <v>8074794</v>
      </c>
      <c r="DA311" s="463">
        <f t="shared" si="1311"/>
        <v>17440</v>
      </c>
      <c r="DB311" s="463">
        <f t="shared" si="1312"/>
        <v>48707</v>
      </c>
      <c r="DC311" s="463">
        <f t="shared" si="1340"/>
        <v>2223</v>
      </c>
      <c r="DD311" s="463">
        <f t="shared" si="1340"/>
        <v>39886406</v>
      </c>
      <c r="DE311" s="463">
        <f t="shared" si="1313"/>
        <v>17943</v>
      </c>
      <c r="DF311" s="463">
        <f t="shared" si="1314"/>
        <v>37078</v>
      </c>
      <c r="DG311" s="463">
        <f t="shared" si="1341"/>
        <v>225</v>
      </c>
      <c r="DH311" s="463">
        <f t="shared" si="1341"/>
        <v>5219548</v>
      </c>
      <c r="DI311" s="463">
        <f t="shared" si="1315"/>
        <v>23198</v>
      </c>
      <c r="DJ311" s="463">
        <f t="shared" si="1316"/>
        <v>56285</v>
      </c>
      <c r="DK311" s="463">
        <f t="shared" si="1184"/>
        <v>647</v>
      </c>
      <c r="DL311" s="463">
        <f t="shared" si="1327"/>
        <v>211379</v>
      </c>
      <c r="DM311" s="463">
        <f t="shared" si="1317"/>
        <v>327</v>
      </c>
      <c r="DN311" s="463">
        <f t="shared" si="1318"/>
        <v>588</v>
      </c>
      <c r="DO311" s="463">
        <f t="shared" si="1267"/>
        <v>10741</v>
      </c>
      <c r="DP311" s="463">
        <f t="shared" si="1267"/>
        <v>258652</v>
      </c>
      <c r="DQ311" s="463">
        <f t="shared" si="1319"/>
        <v>24</v>
      </c>
      <c r="DR311" s="463">
        <f t="shared" si="1320"/>
        <v>42</v>
      </c>
      <c r="DS311" s="463">
        <f t="shared" si="1268"/>
        <v>204</v>
      </c>
      <c r="DT311" s="463">
        <f t="shared" si="1268"/>
        <v>515903</v>
      </c>
      <c r="DU311" s="463">
        <f t="shared" si="1321"/>
        <v>2529</v>
      </c>
      <c r="DV311" s="463">
        <f t="shared" si="1322"/>
        <v>5415</v>
      </c>
      <c r="DW311" s="463">
        <f t="shared" si="1328"/>
        <v>179</v>
      </c>
      <c r="DX311" s="463">
        <f t="shared" si="1258"/>
        <v>81352</v>
      </c>
      <c r="DY311" s="463">
        <f t="shared" si="1258"/>
        <v>297181109</v>
      </c>
      <c r="DZ311" s="463">
        <f t="shared" si="1323"/>
        <v>3653</v>
      </c>
      <c r="EA311" s="463">
        <f t="shared" si="1324"/>
        <v>9912</v>
      </c>
      <c r="EB311" s="463">
        <f t="shared" si="1329"/>
        <v>63818</v>
      </c>
      <c r="EC311" s="463">
        <f t="shared" si="1329"/>
        <v>37078</v>
      </c>
      <c r="ED311" s="463">
        <f t="shared" si="1329"/>
        <v>20935</v>
      </c>
      <c r="EE311" s="463">
        <f t="shared" si="1329"/>
        <v>184818828</v>
      </c>
      <c r="EF311" s="463">
        <f t="shared" si="1329"/>
        <v>1043</v>
      </c>
      <c r="EG311" s="463">
        <f t="shared" si="1274"/>
        <v>587</v>
      </c>
      <c r="EH311" s="463">
        <f t="shared" si="1274"/>
        <v>240</v>
      </c>
      <c r="EI311" s="463"/>
      <c r="EJ311" s="446"/>
      <c r="EK311" s="446"/>
      <c r="EL311" s="446"/>
      <c r="EM311" s="446"/>
      <c r="EN311" s="446"/>
      <c r="EO311" s="446"/>
      <c r="EP311" s="446"/>
      <c r="EQ311" s="446"/>
      <c r="ER311" s="446"/>
      <c r="ES311" s="446"/>
      <c r="ET311" s="446"/>
      <c r="EU311" s="446"/>
      <c r="EV311" s="446"/>
      <c r="EW311" s="446"/>
      <c r="EX311" s="446"/>
      <c r="EY311" s="446"/>
      <c r="EZ311" s="447"/>
      <c r="FA311" s="446">
        <f t="shared" si="1226"/>
        <v>11</v>
      </c>
      <c r="FB311" s="417">
        <f t="shared" si="1325"/>
        <v>2024</v>
      </c>
      <c r="FC311" s="448">
        <f t="shared" si="1326"/>
        <v>45597</v>
      </c>
      <c r="FD311" s="449">
        <f t="shared" si="1257"/>
        <v>30</v>
      </c>
      <c r="FE311" s="450"/>
      <c r="FF311" s="451">
        <f t="shared" si="1330"/>
        <v>0.61545954618381848</v>
      </c>
      <c r="FG311" s="450"/>
      <c r="FH311" s="452">
        <f t="shared" si="1227"/>
        <v>1.8727745007846746</v>
      </c>
      <c r="FI311" s="452">
        <f t="shared" si="1228"/>
        <v>1.3634936955462957</v>
      </c>
      <c r="FJ311" s="452">
        <f t="shared" si="1229"/>
        <v>1.861952861952862</v>
      </c>
      <c r="FK311" s="452">
        <f t="shared" si="1230"/>
        <v>1.3684815636035148</v>
      </c>
      <c r="FL311" s="452">
        <f t="shared" si="1231"/>
        <v>1.3812869312122846</v>
      </c>
      <c r="FM311" s="452">
        <f t="shared" si="1232"/>
        <v>1.055552070657015</v>
      </c>
      <c r="FN311" s="452">
        <f t="shared" si="1233"/>
        <v>1.8951197158895636</v>
      </c>
      <c r="FO311" s="452">
        <f t="shared" si="1234"/>
        <v>1.0603734677511742</v>
      </c>
      <c r="FP311" s="452">
        <f t="shared" si="1235"/>
        <v>1.64</v>
      </c>
      <c r="FQ311" s="452">
        <f t="shared" si="1236"/>
        <v>1.017391304347826</v>
      </c>
      <c r="FR311" s="453"/>
      <c r="FS311" s="446">
        <f t="shared" si="1269"/>
        <v>170298</v>
      </c>
      <c r="FT311" s="446">
        <f t="shared" si="1269"/>
        <v>1617831</v>
      </c>
      <c r="FU311" s="446">
        <f t="shared" si="1269"/>
        <v>5544204</v>
      </c>
      <c r="FV311" s="446">
        <f t="shared" si="1269"/>
        <v>14289204</v>
      </c>
      <c r="FW311" s="446">
        <f t="shared" si="1269"/>
        <v>17604406</v>
      </c>
      <c r="FX311" s="446">
        <f t="shared" si="1269"/>
        <v>15682746</v>
      </c>
      <c r="FY311" s="446">
        <f t="shared" si="1269"/>
        <v>489170903</v>
      </c>
      <c r="FZ311" s="446">
        <f t="shared" si="1269"/>
        <v>606140188</v>
      </c>
      <c r="GA311" s="446">
        <f t="shared" si="1269"/>
        <v>28396980</v>
      </c>
      <c r="GB311" s="446">
        <f t="shared" si="1275"/>
        <v>328149685</v>
      </c>
      <c r="GC311" s="446">
        <f t="shared" si="1275"/>
        <v>27570378</v>
      </c>
      <c r="GD311" s="446">
        <f t="shared" si="1342"/>
        <v>308594</v>
      </c>
      <c r="GE311" s="446">
        <f t="shared" si="1342"/>
        <v>175090</v>
      </c>
      <c r="GF311" s="446">
        <f t="shared" si="1342"/>
        <v>17132489</v>
      </c>
      <c r="GG311" s="446">
        <f t="shared" si="1342"/>
        <v>40562316</v>
      </c>
      <c r="GH311" s="446">
        <f t="shared" si="1342"/>
        <v>14227555</v>
      </c>
      <c r="GI311" s="446">
        <f t="shared" si="1342"/>
        <v>433717706</v>
      </c>
      <c r="GJ311" s="446">
        <f t="shared" si="1342"/>
        <v>39957039</v>
      </c>
      <c r="GK311" s="446">
        <f t="shared" si="1342"/>
        <v>22551509</v>
      </c>
      <c r="GL311" s="446">
        <f t="shared" si="1342"/>
        <v>82424957</v>
      </c>
      <c r="GM311" s="446">
        <f t="shared" si="1342"/>
        <v>12664220</v>
      </c>
      <c r="GN311" s="446">
        <f t="shared" si="1331"/>
        <v>1104612</v>
      </c>
      <c r="GO311" s="446">
        <f t="shared" si="1343"/>
        <v>380742</v>
      </c>
      <c r="GP311" s="446">
        <f t="shared" si="1343"/>
        <v>446275</v>
      </c>
      <c r="GQ311" s="446">
        <f t="shared" si="1343"/>
        <v>806363792</v>
      </c>
      <c r="GR311" s="446"/>
      <c r="GS311" s="446"/>
      <c r="GT311" s="446"/>
      <c r="GU311" s="446"/>
      <c r="GV311" s="416"/>
    </row>
    <row r="312" spans="1:204" ht="9.75" customHeight="1" x14ac:dyDescent="0.2">
      <c r="A312" s="417" t="str">
        <f t="shared" si="1276"/>
        <v>2024-25DECEMBERY60</v>
      </c>
      <c r="B312" s="458" t="str">
        <f t="shared" si="1237"/>
        <v>2024-25</v>
      </c>
      <c r="C312" s="402" t="s">
        <v>650</v>
      </c>
      <c r="D312" s="458" t="str">
        <f t="shared" si="1270"/>
        <v>Y60</v>
      </c>
      <c r="E312" s="458" t="str">
        <f t="shared" si="1270"/>
        <v>Midlands</v>
      </c>
      <c r="F312" s="458" t="str">
        <f t="shared" si="1277"/>
        <v>Y60</v>
      </c>
      <c r="H312" s="463">
        <f t="shared" si="1263"/>
        <v>275131</v>
      </c>
      <c r="I312" s="463">
        <f t="shared" si="1263"/>
        <v>205324</v>
      </c>
      <c r="J312" s="463">
        <f t="shared" si="1263"/>
        <v>837620</v>
      </c>
      <c r="K312" s="463">
        <f t="shared" si="1278"/>
        <v>4</v>
      </c>
      <c r="L312" s="463">
        <f t="shared" si="1279"/>
        <v>1</v>
      </c>
      <c r="M312" s="463">
        <f t="shared" si="1280"/>
        <v>3</v>
      </c>
      <c r="N312" s="463">
        <f t="shared" si="1281"/>
        <v>24</v>
      </c>
      <c r="O312" s="463">
        <f t="shared" si="1282"/>
        <v>68</v>
      </c>
      <c r="P312" s="463">
        <f t="shared" si="1264"/>
        <v>1139</v>
      </c>
      <c r="Q312" s="463">
        <f t="shared" si="1264"/>
        <v>2355</v>
      </c>
      <c r="R312" s="463">
        <f t="shared" si="1264"/>
        <v>445</v>
      </c>
      <c r="S312" s="463">
        <f t="shared" si="1264"/>
        <v>167538</v>
      </c>
      <c r="T312" s="463">
        <f t="shared" si="1264"/>
        <v>20092</v>
      </c>
      <c r="U312" s="463">
        <f t="shared" si="1264"/>
        <v>13047</v>
      </c>
      <c r="V312" s="463">
        <f t="shared" si="1264"/>
        <v>82432</v>
      </c>
      <c r="W312" s="463">
        <f t="shared" si="1264"/>
        <v>19014</v>
      </c>
      <c r="X312" s="463">
        <f t="shared" si="1264"/>
        <v>696</v>
      </c>
      <c r="Y312" s="463">
        <f t="shared" si="1264"/>
        <v>10923812</v>
      </c>
      <c r="Z312" s="463">
        <f t="shared" si="1283"/>
        <v>544</v>
      </c>
      <c r="AA312" s="463">
        <f t="shared" si="1284"/>
        <v>968</v>
      </c>
      <c r="AB312" s="463">
        <f t="shared" si="1210"/>
        <v>8898604</v>
      </c>
      <c r="AC312" s="463">
        <f t="shared" si="1285"/>
        <v>682</v>
      </c>
      <c r="AD312" s="463">
        <f t="shared" si="1286"/>
        <v>1312</v>
      </c>
      <c r="AE312" s="463">
        <f t="shared" si="1213"/>
        <v>271211258</v>
      </c>
      <c r="AF312" s="463">
        <f t="shared" si="1287"/>
        <v>3290</v>
      </c>
      <c r="AG312" s="463">
        <f t="shared" si="1288"/>
        <v>7242</v>
      </c>
      <c r="AH312" s="463">
        <f t="shared" si="1216"/>
        <v>252207682</v>
      </c>
      <c r="AI312" s="463">
        <f t="shared" si="1289"/>
        <v>13264</v>
      </c>
      <c r="AJ312" s="463">
        <f t="shared" si="1290"/>
        <v>35145</v>
      </c>
      <c r="AK312" s="463">
        <f t="shared" si="1219"/>
        <v>11935077</v>
      </c>
      <c r="AL312" s="463">
        <f t="shared" si="1291"/>
        <v>17148</v>
      </c>
      <c r="AM312" s="463">
        <f t="shared" si="1292"/>
        <v>48904</v>
      </c>
      <c r="AN312" s="463">
        <f t="shared" si="1271"/>
        <v>898</v>
      </c>
      <c r="AO312" s="463">
        <f t="shared" si="1271"/>
        <v>16121</v>
      </c>
      <c r="AP312" s="463">
        <f t="shared" si="1271"/>
        <v>5800</v>
      </c>
      <c r="AQ312" s="463">
        <f t="shared" si="1271"/>
        <v>13632315</v>
      </c>
      <c r="AR312" s="463">
        <f t="shared" si="1293"/>
        <v>2350</v>
      </c>
      <c r="AS312" s="463">
        <f t="shared" si="1294"/>
        <v>5497</v>
      </c>
      <c r="AT312" s="463">
        <f t="shared" si="1265"/>
        <v>40713</v>
      </c>
      <c r="AU312" s="463">
        <f t="shared" si="1265"/>
        <v>6401</v>
      </c>
      <c r="AV312" s="463">
        <f t="shared" si="1265"/>
        <v>22004</v>
      </c>
      <c r="AW312" s="463">
        <f t="shared" si="1265"/>
        <v>12213</v>
      </c>
      <c r="AX312" s="463">
        <f t="shared" si="1265"/>
        <v>3759</v>
      </c>
      <c r="AY312" s="463">
        <f t="shared" si="1265"/>
        <v>8549</v>
      </c>
      <c r="AZ312" s="463">
        <f t="shared" si="1265"/>
        <v>3651</v>
      </c>
      <c r="BA312" s="463">
        <f t="shared" si="1272"/>
        <v>41707</v>
      </c>
      <c r="BB312" s="463">
        <f t="shared" si="1272"/>
        <v>107791303</v>
      </c>
      <c r="BC312" s="463">
        <f t="shared" si="1295"/>
        <v>2584</v>
      </c>
      <c r="BD312" s="463">
        <f t="shared" si="1296"/>
        <v>7821</v>
      </c>
      <c r="BE312" s="463">
        <f t="shared" si="1273"/>
        <v>6432</v>
      </c>
      <c r="BF312" s="463">
        <f t="shared" si="1273"/>
        <v>19004</v>
      </c>
      <c r="BG312" s="463">
        <f t="shared" si="1273"/>
        <v>10438</v>
      </c>
      <c r="BH312" s="463">
        <f t="shared" si="1273"/>
        <v>5833</v>
      </c>
      <c r="BI312" s="463">
        <f t="shared" si="1266"/>
        <v>72921</v>
      </c>
      <c r="BJ312" s="463">
        <f t="shared" si="1266"/>
        <v>9581</v>
      </c>
      <c r="BK312" s="463">
        <f t="shared" si="1266"/>
        <v>44323</v>
      </c>
      <c r="BL312" s="463">
        <f t="shared" si="1266"/>
        <v>126825</v>
      </c>
      <c r="BM312" s="463">
        <f t="shared" si="1266"/>
        <v>37926</v>
      </c>
      <c r="BN312" s="463">
        <f t="shared" si="1266"/>
        <v>27551</v>
      </c>
      <c r="BO312" s="463">
        <f t="shared" si="1266"/>
        <v>24329</v>
      </c>
      <c r="BP312" s="463">
        <f t="shared" si="1266"/>
        <v>17806</v>
      </c>
      <c r="BQ312" s="463">
        <f t="shared" si="1266"/>
        <v>113701</v>
      </c>
      <c r="BR312" s="463">
        <f t="shared" si="1266"/>
        <v>86978</v>
      </c>
      <c r="BS312" s="463">
        <f t="shared" si="1266"/>
        <v>36062</v>
      </c>
      <c r="BT312" s="463">
        <f t="shared" si="1266"/>
        <v>20184</v>
      </c>
      <c r="BU312" s="463">
        <f t="shared" si="1266"/>
        <v>1184</v>
      </c>
      <c r="BV312" s="463">
        <f t="shared" si="1266"/>
        <v>716</v>
      </c>
      <c r="BW312" s="463">
        <f t="shared" si="1332"/>
        <v>335</v>
      </c>
      <c r="BX312" s="463">
        <f t="shared" si="1332"/>
        <v>207001</v>
      </c>
      <c r="BY312" s="463">
        <f t="shared" si="1297"/>
        <v>618</v>
      </c>
      <c r="BZ312" s="463">
        <f t="shared" si="1298"/>
        <v>1013</v>
      </c>
      <c r="CA312" s="463">
        <f t="shared" si="1333"/>
        <v>175</v>
      </c>
      <c r="CB312" s="463">
        <f t="shared" si="1333"/>
        <v>93096</v>
      </c>
      <c r="CC312" s="463">
        <f t="shared" si="1299"/>
        <v>532</v>
      </c>
      <c r="CD312" s="463">
        <f t="shared" si="1300"/>
        <v>1064</v>
      </c>
      <c r="CE312" s="463">
        <f t="shared" si="1334"/>
        <v>19582</v>
      </c>
      <c r="CF312" s="463">
        <f t="shared" si="1334"/>
        <v>10623715</v>
      </c>
      <c r="CG312" s="463">
        <f t="shared" si="1301"/>
        <v>543</v>
      </c>
      <c r="CH312" s="463">
        <f t="shared" si="1302"/>
        <v>967</v>
      </c>
      <c r="CI312" s="463">
        <f t="shared" si="1335"/>
        <v>7523</v>
      </c>
      <c r="CJ312" s="463">
        <f t="shared" si="1335"/>
        <v>23274359</v>
      </c>
      <c r="CK312" s="463">
        <f t="shared" si="1303"/>
        <v>3094</v>
      </c>
      <c r="CL312" s="463">
        <f t="shared" si="1304"/>
        <v>7055</v>
      </c>
      <c r="CM312" s="463">
        <f t="shared" si="1336"/>
        <v>2140</v>
      </c>
      <c r="CN312" s="463">
        <f t="shared" si="1336"/>
        <v>6812827</v>
      </c>
      <c r="CO312" s="463">
        <f t="shared" si="1305"/>
        <v>3184</v>
      </c>
      <c r="CP312" s="463">
        <f t="shared" si="1306"/>
        <v>7318</v>
      </c>
      <c r="CQ312" s="463">
        <f t="shared" si="1337"/>
        <v>72769</v>
      </c>
      <c r="CR312" s="463">
        <f t="shared" si="1337"/>
        <v>241124072</v>
      </c>
      <c r="CS312" s="463">
        <f t="shared" si="1307"/>
        <v>3314</v>
      </c>
      <c r="CT312" s="463">
        <f t="shared" si="1308"/>
        <v>7259</v>
      </c>
      <c r="CU312" s="463">
        <f t="shared" si="1338"/>
        <v>765</v>
      </c>
      <c r="CV312" s="463">
        <f t="shared" si="1338"/>
        <v>13056433</v>
      </c>
      <c r="CW312" s="463">
        <f t="shared" si="1309"/>
        <v>17067</v>
      </c>
      <c r="CX312" s="463">
        <f t="shared" si="1310"/>
        <v>52132</v>
      </c>
      <c r="CY312" s="463">
        <f t="shared" si="1339"/>
        <v>439</v>
      </c>
      <c r="CZ312" s="463">
        <f t="shared" si="1339"/>
        <v>7976331</v>
      </c>
      <c r="DA312" s="463">
        <f t="shared" si="1311"/>
        <v>18169</v>
      </c>
      <c r="DB312" s="463">
        <f t="shared" si="1312"/>
        <v>49049</v>
      </c>
      <c r="DC312" s="463">
        <f t="shared" si="1340"/>
        <v>2301</v>
      </c>
      <c r="DD312" s="463">
        <f t="shared" si="1340"/>
        <v>40294740</v>
      </c>
      <c r="DE312" s="463">
        <f t="shared" si="1313"/>
        <v>17512</v>
      </c>
      <c r="DF312" s="463">
        <f t="shared" si="1314"/>
        <v>47861</v>
      </c>
      <c r="DG312" s="463">
        <f t="shared" si="1341"/>
        <v>238</v>
      </c>
      <c r="DH312" s="463">
        <f t="shared" si="1341"/>
        <v>4308027</v>
      </c>
      <c r="DI312" s="463">
        <f t="shared" si="1315"/>
        <v>18101</v>
      </c>
      <c r="DJ312" s="463">
        <f t="shared" si="1316"/>
        <v>54160</v>
      </c>
      <c r="DK312" s="463">
        <f t="shared" si="1184"/>
        <v>777</v>
      </c>
      <c r="DL312" s="463">
        <f t="shared" si="1327"/>
        <v>246437</v>
      </c>
      <c r="DM312" s="463">
        <f t="shared" si="1317"/>
        <v>317</v>
      </c>
      <c r="DN312" s="463">
        <f t="shared" si="1318"/>
        <v>544</v>
      </c>
      <c r="DO312" s="463">
        <f t="shared" si="1267"/>
        <v>11695</v>
      </c>
      <c r="DP312" s="463">
        <f t="shared" si="1267"/>
        <v>271781</v>
      </c>
      <c r="DQ312" s="463">
        <f t="shared" si="1319"/>
        <v>23</v>
      </c>
      <c r="DR312" s="463">
        <f t="shared" si="1320"/>
        <v>40</v>
      </c>
      <c r="DS312" s="463">
        <f t="shared" si="1268"/>
        <v>165</v>
      </c>
      <c r="DT312" s="463">
        <f t="shared" si="1268"/>
        <v>428018</v>
      </c>
      <c r="DU312" s="463">
        <f t="shared" si="1321"/>
        <v>2594</v>
      </c>
      <c r="DV312" s="463">
        <f t="shared" si="1322"/>
        <v>6299</v>
      </c>
      <c r="DW312" s="463">
        <f t="shared" si="1328"/>
        <v>145</v>
      </c>
      <c r="DX312" s="463">
        <f t="shared" si="1258"/>
        <v>83462</v>
      </c>
      <c r="DY312" s="463">
        <f t="shared" si="1258"/>
        <v>354169372</v>
      </c>
      <c r="DZ312" s="463">
        <f t="shared" si="1323"/>
        <v>4243</v>
      </c>
      <c r="EA312" s="463">
        <f t="shared" si="1324"/>
        <v>11624</v>
      </c>
      <c r="EB312" s="463">
        <f t="shared" si="1329"/>
        <v>68109</v>
      </c>
      <c r="EC312" s="463">
        <f t="shared" si="1329"/>
        <v>42342</v>
      </c>
      <c r="ED312" s="463">
        <f t="shared" si="1329"/>
        <v>24896</v>
      </c>
      <c r="EE312" s="463">
        <f t="shared" si="1329"/>
        <v>234810273</v>
      </c>
      <c r="EF312" s="463">
        <f t="shared" si="1329"/>
        <v>1054</v>
      </c>
      <c r="EG312" s="463">
        <f t="shared" si="1274"/>
        <v>1021</v>
      </c>
      <c r="EH312" s="463">
        <f t="shared" si="1274"/>
        <v>83</v>
      </c>
      <c r="EI312" s="463"/>
      <c r="EJ312" s="446"/>
      <c r="EK312" s="446"/>
      <c r="EL312" s="446"/>
      <c r="EM312" s="446"/>
      <c r="EN312" s="446"/>
      <c r="EO312" s="446"/>
      <c r="EP312" s="446"/>
      <c r="EQ312" s="446"/>
      <c r="ER312" s="446"/>
      <c r="ES312" s="446"/>
      <c r="ET312" s="446"/>
      <c r="EU312" s="446"/>
      <c r="EV312" s="446"/>
      <c r="EW312" s="446"/>
      <c r="EX312" s="446"/>
      <c r="EY312" s="446"/>
      <c r="EZ312" s="447"/>
      <c r="FA312" s="446">
        <f t="shared" si="1226"/>
        <v>12</v>
      </c>
      <c r="FB312" s="417">
        <f t="shared" si="1325"/>
        <v>2024</v>
      </c>
      <c r="FC312" s="448">
        <f t="shared" si="1326"/>
        <v>45627</v>
      </c>
      <c r="FD312" s="449">
        <f t="shared" si="1257"/>
        <v>31</v>
      </c>
      <c r="FE312" s="450"/>
      <c r="FF312" s="451">
        <f t="shared" si="1330"/>
        <v>0.61705270933361478</v>
      </c>
      <c r="FG312" s="450"/>
      <c r="FH312" s="452">
        <f t="shared" si="1227"/>
        <v>1.8876169619749155</v>
      </c>
      <c r="FI312" s="452">
        <f t="shared" si="1228"/>
        <v>1.371242285486761</v>
      </c>
      <c r="FJ312" s="452">
        <f t="shared" si="1229"/>
        <v>1.8647198589714111</v>
      </c>
      <c r="FK312" s="452">
        <f t="shared" si="1230"/>
        <v>1.3647581819575381</v>
      </c>
      <c r="FL312" s="452">
        <f t="shared" si="1231"/>
        <v>1.3793308423913044</v>
      </c>
      <c r="FM312" s="452">
        <f t="shared" si="1232"/>
        <v>1.0551484860248448</v>
      </c>
      <c r="FN312" s="452">
        <f t="shared" si="1233"/>
        <v>1.8966025034185336</v>
      </c>
      <c r="FO312" s="452">
        <f t="shared" si="1234"/>
        <v>1.0615336068160304</v>
      </c>
      <c r="FP312" s="452">
        <f t="shared" si="1235"/>
        <v>1.7011494252873562</v>
      </c>
      <c r="FQ312" s="452">
        <f t="shared" si="1236"/>
        <v>1.0287356321839081</v>
      </c>
      <c r="FR312" s="453"/>
      <c r="FS312" s="446">
        <f t="shared" si="1269"/>
        <v>184332</v>
      </c>
      <c r="FT312" s="446">
        <f t="shared" si="1269"/>
        <v>666154</v>
      </c>
      <c r="FU312" s="446">
        <f t="shared" si="1269"/>
        <v>4994354</v>
      </c>
      <c r="FV312" s="446">
        <f t="shared" si="1269"/>
        <v>14061402</v>
      </c>
      <c r="FW312" s="446">
        <f t="shared" si="1269"/>
        <v>19442260</v>
      </c>
      <c r="FX312" s="446">
        <f t="shared" si="1269"/>
        <v>17120403</v>
      </c>
      <c r="FY312" s="446">
        <f t="shared" si="1269"/>
        <v>596954504</v>
      </c>
      <c r="FZ312" s="446">
        <f t="shared" si="1269"/>
        <v>668251596</v>
      </c>
      <c r="GA312" s="446">
        <f t="shared" si="1269"/>
        <v>34037412</v>
      </c>
      <c r="GB312" s="446">
        <f t="shared" si="1275"/>
        <v>326200162</v>
      </c>
      <c r="GC312" s="446">
        <f t="shared" si="1275"/>
        <v>31880098</v>
      </c>
      <c r="GD312" s="446">
        <f t="shared" si="1342"/>
        <v>339395</v>
      </c>
      <c r="GE312" s="446">
        <f t="shared" si="1342"/>
        <v>186212</v>
      </c>
      <c r="GF312" s="446">
        <f t="shared" si="1342"/>
        <v>18928276</v>
      </c>
      <c r="GG312" s="446">
        <f t="shared" si="1342"/>
        <v>53078412</v>
      </c>
      <c r="GH312" s="446">
        <f t="shared" si="1342"/>
        <v>15660398</v>
      </c>
      <c r="GI312" s="446">
        <f t="shared" si="1342"/>
        <v>528242952</v>
      </c>
      <c r="GJ312" s="446">
        <f t="shared" si="1342"/>
        <v>39880950</v>
      </c>
      <c r="GK312" s="446">
        <f t="shared" si="1342"/>
        <v>21532627</v>
      </c>
      <c r="GL312" s="446">
        <f t="shared" si="1342"/>
        <v>110127940</v>
      </c>
      <c r="GM312" s="446">
        <f t="shared" si="1342"/>
        <v>12890131</v>
      </c>
      <c r="GN312" s="446">
        <f t="shared" si="1331"/>
        <v>1039284</v>
      </c>
      <c r="GO312" s="446">
        <f t="shared" si="1343"/>
        <v>422877</v>
      </c>
      <c r="GP312" s="446">
        <f t="shared" si="1343"/>
        <v>468477</v>
      </c>
      <c r="GQ312" s="446">
        <f t="shared" si="1343"/>
        <v>970189116</v>
      </c>
      <c r="GR312" s="446"/>
      <c r="GS312" s="446"/>
      <c r="GT312" s="446"/>
      <c r="GU312" s="446"/>
      <c r="GV312" s="416"/>
    </row>
    <row r="313" spans="1:204" ht="9.75" customHeight="1" x14ac:dyDescent="0.2">
      <c r="A313" s="417" t="str">
        <f t="shared" si="1276"/>
        <v>2024-25JANUARYY60</v>
      </c>
      <c r="B313" s="458" t="str">
        <f t="shared" si="1237"/>
        <v>2024-25</v>
      </c>
      <c r="C313" s="402" t="s">
        <v>654</v>
      </c>
      <c r="D313" s="458" t="str">
        <f t="shared" si="1270"/>
        <v>Y60</v>
      </c>
      <c r="E313" s="458" t="str">
        <f t="shared" si="1270"/>
        <v>Midlands</v>
      </c>
      <c r="F313" s="458" t="str">
        <f t="shared" si="1277"/>
        <v>Y60</v>
      </c>
      <c r="H313" s="463">
        <f t="shared" si="1263"/>
        <v>233742</v>
      </c>
      <c r="I313" s="463">
        <f t="shared" si="1263"/>
        <v>172907</v>
      </c>
      <c r="J313" s="463">
        <f t="shared" si="1263"/>
        <v>430928</v>
      </c>
      <c r="K313" s="463">
        <f t="shared" si="1278"/>
        <v>2</v>
      </c>
      <c r="L313" s="463">
        <f t="shared" si="1279"/>
        <v>1</v>
      </c>
      <c r="M313" s="463">
        <f t="shared" si="1280"/>
        <v>1</v>
      </c>
      <c r="N313" s="463">
        <f t="shared" si="1281"/>
        <v>10</v>
      </c>
      <c r="O313" s="463">
        <f t="shared" si="1282"/>
        <v>41</v>
      </c>
      <c r="P313" s="463">
        <f t="shared" si="1264"/>
        <v>967</v>
      </c>
      <c r="Q313" s="463">
        <f t="shared" si="1264"/>
        <v>2389</v>
      </c>
      <c r="R313" s="463">
        <f t="shared" si="1264"/>
        <v>496</v>
      </c>
      <c r="S313" s="463">
        <f t="shared" si="1264"/>
        <v>160197</v>
      </c>
      <c r="T313" s="463">
        <f t="shared" si="1264"/>
        <v>16710</v>
      </c>
      <c r="U313" s="463">
        <f t="shared" si="1264"/>
        <v>10525</v>
      </c>
      <c r="V313" s="463">
        <f t="shared" si="1264"/>
        <v>80388</v>
      </c>
      <c r="W313" s="463">
        <f t="shared" si="1264"/>
        <v>23441</v>
      </c>
      <c r="X313" s="463">
        <f t="shared" si="1264"/>
        <v>853</v>
      </c>
      <c r="Y313" s="463">
        <f t="shared" si="1264"/>
        <v>8675818</v>
      </c>
      <c r="Z313" s="463">
        <f t="shared" si="1283"/>
        <v>519</v>
      </c>
      <c r="AA313" s="463">
        <f t="shared" si="1284"/>
        <v>919</v>
      </c>
      <c r="AB313" s="463">
        <f t="shared" si="1210"/>
        <v>6835148</v>
      </c>
      <c r="AC313" s="463">
        <f t="shared" si="1285"/>
        <v>649</v>
      </c>
      <c r="AD313" s="463">
        <f t="shared" si="1286"/>
        <v>1244</v>
      </c>
      <c r="AE313" s="463">
        <f t="shared" si="1213"/>
        <v>180333976</v>
      </c>
      <c r="AF313" s="463">
        <f t="shared" si="1287"/>
        <v>2243</v>
      </c>
      <c r="AG313" s="463">
        <f t="shared" si="1288"/>
        <v>4806</v>
      </c>
      <c r="AH313" s="463">
        <f t="shared" si="1216"/>
        <v>180130270</v>
      </c>
      <c r="AI313" s="463">
        <f t="shared" si="1289"/>
        <v>7684</v>
      </c>
      <c r="AJ313" s="463">
        <f t="shared" si="1290"/>
        <v>18967</v>
      </c>
      <c r="AK313" s="463">
        <f t="shared" si="1219"/>
        <v>8587098</v>
      </c>
      <c r="AL313" s="463">
        <f t="shared" si="1291"/>
        <v>10067</v>
      </c>
      <c r="AM313" s="463">
        <f t="shared" si="1292"/>
        <v>25779</v>
      </c>
      <c r="AN313" s="463">
        <f t="shared" si="1271"/>
        <v>768</v>
      </c>
      <c r="AO313" s="463">
        <f t="shared" si="1271"/>
        <v>13738</v>
      </c>
      <c r="AP313" s="463">
        <f t="shared" si="1271"/>
        <v>5197</v>
      </c>
      <c r="AQ313" s="463">
        <f t="shared" si="1271"/>
        <v>9228521</v>
      </c>
      <c r="AR313" s="463">
        <f t="shared" si="1293"/>
        <v>1776</v>
      </c>
      <c r="AS313" s="463">
        <f t="shared" si="1294"/>
        <v>3711</v>
      </c>
      <c r="AT313" s="463">
        <f t="shared" si="1265"/>
        <v>33099</v>
      </c>
      <c r="AU313" s="463">
        <f t="shared" si="1265"/>
        <v>4520</v>
      </c>
      <c r="AV313" s="463">
        <f t="shared" si="1265"/>
        <v>18312</v>
      </c>
      <c r="AW313" s="463">
        <f t="shared" si="1265"/>
        <v>12604</v>
      </c>
      <c r="AX313" s="463">
        <f t="shared" si="1265"/>
        <v>3080</v>
      </c>
      <c r="AY313" s="463">
        <f t="shared" si="1265"/>
        <v>7187</v>
      </c>
      <c r="AZ313" s="463">
        <f t="shared" si="1265"/>
        <v>3488</v>
      </c>
      <c r="BA313" s="463">
        <f t="shared" si="1272"/>
        <v>37982</v>
      </c>
      <c r="BB313" s="463">
        <f t="shared" si="1272"/>
        <v>73668952</v>
      </c>
      <c r="BC313" s="463">
        <f t="shared" si="1295"/>
        <v>1940</v>
      </c>
      <c r="BD313" s="463">
        <f t="shared" si="1296"/>
        <v>5180</v>
      </c>
      <c r="BE313" s="463">
        <f t="shared" si="1273"/>
        <v>4677</v>
      </c>
      <c r="BF313" s="463">
        <f t="shared" si="1273"/>
        <v>16298</v>
      </c>
      <c r="BG313" s="463">
        <f t="shared" si="1273"/>
        <v>11003</v>
      </c>
      <c r="BH313" s="463">
        <f t="shared" si="1273"/>
        <v>6004</v>
      </c>
      <c r="BI313" s="463">
        <f t="shared" si="1266"/>
        <v>73327</v>
      </c>
      <c r="BJ313" s="463">
        <f t="shared" si="1266"/>
        <v>9956</v>
      </c>
      <c r="BK313" s="463">
        <f t="shared" si="1266"/>
        <v>43815</v>
      </c>
      <c r="BL313" s="463">
        <f t="shared" si="1266"/>
        <v>127098</v>
      </c>
      <c r="BM313" s="463">
        <f t="shared" si="1266"/>
        <v>31364</v>
      </c>
      <c r="BN313" s="463">
        <f t="shared" si="1266"/>
        <v>23197</v>
      </c>
      <c r="BO313" s="463">
        <f t="shared" si="1266"/>
        <v>19402</v>
      </c>
      <c r="BP313" s="463">
        <f t="shared" si="1266"/>
        <v>14552</v>
      </c>
      <c r="BQ313" s="463">
        <f t="shared" si="1266"/>
        <v>106663</v>
      </c>
      <c r="BR313" s="463">
        <f t="shared" si="1266"/>
        <v>84719</v>
      </c>
      <c r="BS313" s="463">
        <f t="shared" si="1266"/>
        <v>42636</v>
      </c>
      <c r="BT313" s="463">
        <f t="shared" si="1266"/>
        <v>24619</v>
      </c>
      <c r="BU313" s="463">
        <f t="shared" si="1266"/>
        <v>1570</v>
      </c>
      <c r="BV313" s="463">
        <f t="shared" si="1266"/>
        <v>874</v>
      </c>
      <c r="BW313" s="463">
        <f t="shared" si="1332"/>
        <v>203</v>
      </c>
      <c r="BX313" s="463">
        <f t="shared" si="1332"/>
        <v>116494</v>
      </c>
      <c r="BY313" s="463">
        <f t="shared" si="1297"/>
        <v>574</v>
      </c>
      <c r="BZ313" s="463">
        <f t="shared" si="1298"/>
        <v>899</v>
      </c>
      <c r="CA313" s="463">
        <f t="shared" si="1333"/>
        <v>134</v>
      </c>
      <c r="CB313" s="463">
        <f t="shared" si="1333"/>
        <v>70790</v>
      </c>
      <c r="CC313" s="463">
        <f t="shared" si="1299"/>
        <v>528</v>
      </c>
      <c r="CD313" s="463">
        <f t="shared" si="1300"/>
        <v>1025</v>
      </c>
      <c r="CE313" s="463">
        <f t="shared" si="1334"/>
        <v>16373</v>
      </c>
      <c r="CF313" s="463">
        <f t="shared" si="1334"/>
        <v>8488534</v>
      </c>
      <c r="CG313" s="463">
        <f t="shared" si="1301"/>
        <v>518</v>
      </c>
      <c r="CH313" s="463">
        <f t="shared" si="1302"/>
        <v>917</v>
      </c>
      <c r="CI313" s="463">
        <f t="shared" si="1335"/>
        <v>7549</v>
      </c>
      <c r="CJ313" s="463">
        <f t="shared" si="1335"/>
        <v>14222901</v>
      </c>
      <c r="CK313" s="463">
        <f t="shared" si="1303"/>
        <v>1884</v>
      </c>
      <c r="CL313" s="463">
        <f t="shared" si="1304"/>
        <v>3957</v>
      </c>
      <c r="CM313" s="463">
        <f t="shared" si="1336"/>
        <v>2014</v>
      </c>
      <c r="CN313" s="463">
        <f t="shared" si="1336"/>
        <v>3908497</v>
      </c>
      <c r="CO313" s="463">
        <f t="shared" si="1305"/>
        <v>1941</v>
      </c>
      <c r="CP313" s="463">
        <f t="shared" si="1306"/>
        <v>4231</v>
      </c>
      <c r="CQ313" s="463">
        <f t="shared" si="1337"/>
        <v>70825</v>
      </c>
      <c r="CR313" s="463">
        <f t="shared" si="1337"/>
        <v>162202578</v>
      </c>
      <c r="CS313" s="463">
        <f t="shared" si="1307"/>
        <v>2290</v>
      </c>
      <c r="CT313" s="463">
        <f t="shared" si="1308"/>
        <v>4905</v>
      </c>
      <c r="CU313" s="463">
        <f t="shared" si="1338"/>
        <v>1174</v>
      </c>
      <c r="CV313" s="463">
        <f t="shared" si="1338"/>
        <v>8546281</v>
      </c>
      <c r="CW313" s="463">
        <f t="shared" si="1309"/>
        <v>7280</v>
      </c>
      <c r="CX313" s="463">
        <f t="shared" si="1310"/>
        <v>17273</v>
      </c>
      <c r="CY313" s="463">
        <f t="shared" si="1339"/>
        <v>553</v>
      </c>
      <c r="CZ313" s="463">
        <f t="shared" si="1339"/>
        <v>5079672</v>
      </c>
      <c r="DA313" s="463">
        <f t="shared" si="1311"/>
        <v>9186</v>
      </c>
      <c r="DB313" s="463">
        <f t="shared" si="1312"/>
        <v>26789</v>
      </c>
      <c r="DC313" s="463">
        <f t="shared" si="1340"/>
        <v>2813</v>
      </c>
      <c r="DD313" s="463">
        <f t="shared" si="1340"/>
        <v>26202759</v>
      </c>
      <c r="DE313" s="463">
        <f t="shared" si="1313"/>
        <v>9315</v>
      </c>
      <c r="DF313" s="463">
        <f t="shared" si="1314"/>
        <v>20613</v>
      </c>
      <c r="DG313" s="463">
        <f t="shared" si="1341"/>
        <v>268</v>
      </c>
      <c r="DH313" s="463">
        <f t="shared" si="1341"/>
        <v>2896846</v>
      </c>
      <c r="DI313" s="463">
        <f t="shared" si="1315"/>
        <v>10809</v>
      </c>
      <c r="DJ313" s="463">
        <f t="shared" si="1316"/>
        <v>28898</v>
      </c>
      <c r="DK313" s="463">
        <f t="shared" si="1184"/>
        <v>690</v>
      </c>
      <c r="DL313" s="463">
        <f t="shared" si="1327"/>
        <v>210015</v>
      </c>
      <c r="DM313" s="463">
        <f t="shared" si="1317"/>
        <v>304</v>
      </c>
      <c r="DN313" s="463">
        <f t="shared" si="1318"/>
        <v>526</v>
      </c>
      <c r="DO313" s="463">
        <f t="shared" si="1267"/>
        <v>9970</v>
      </c>
      <c r="DP313" s="463">
        <f t="shared" si="1267"/>
        <v>220675</v>
      </c>
      <c r="DQ313" s="463">
        <f t="shared" si="1319"/>
        <v>22</v>
      </c>
      <c r="DR313" s="463">
        <f t="shared" si="1320"/>
        <v>37</v>
      </c>
      <c r="DS313" s="463">
        <f t="shared" si="1268"/>
        <v>233</v>
      </c>
      <c r="DT313" s="463">
        <f t="shared" si="1268"/>
        <v>354692</v>
      </c>
      <c r="DU313" s="463">
        <f t="shared" si="1321"/>
        <v>1522</v>
      </c>
      <c r="DV313" s="463">
        <f t="shared" si="1322"/>
        <v>3108</v>
      </c>
      <c r="DW313" s="463">
        <f t="shared" si="1328"/>
        <v>216</v>
      </c>
      <c r="DX313" s="463">
        <f t="shared" si="1258"/>
        <v>84131</v>
      </c>
      <c r="DY313" s="463">
        <f t="shared" si="1258"/>
        <v>305125050</v>
      </c>
      <c r="DZ313" s="463">
        <f t="shared" si="1323"/>
        <v>3627</v>
      </c>
      <c r="EA313" s="463">
        <f t="shared" si="1324"/>
        <v>9592</v>
      </c>
      <c r="EB313" s="463">
        <f t="shared" si="1329"/>
        <v>66153</v>
      </c>
      <c r="EC313" s="463">
        <f t="shared" si="1329"/>
        <v>38368</v>
      </c>
      <c r="ED313" s="463">
        <f t="shared" si="1329"/>
        <v>20610</v>
      </c>
      <c r="EE313" s="463">
        <f t="shared" si="1329"/>
        <v>188646807</v>
      </c>
      <c r="EF313" s="463">
        <f t="shared" si="1329"/>
        <v>994</v>
      </c>
      <c r="EG313" s="463">
        <f t="shared" si="1274"/>
        <v>331</v>
      </c>
      <c r="EH313" s="463">
        <f t="shared" si="1274"/>
        <v>33</v>
      </c>
      <c r="EI313" s="463"/>
      <c r="EJ313" s="446"/>
      <c r="EK313" s="446"/>
      <c r="EL313" s="446"/>
      <c r="EM313" s="446"/>
      <c r="EN313" s="446"/>
      <c r="EO313" s="446"/>
      <c r="EP313" s="446"/>
      <c r="EQ313" s="446"/>
      <c r="ER313" s="446"/>
      <c r="ES313" s="446"/>
      <c r="ET313" s="446"/>
      <c r="EU313" s="446"/>
      <c r="EV313" s="446"/>
      <c r="EW313" s="446"/>
      <c r="EX313" s="446"/>
      <c r="EY313" s="446"/>
      <c r="EZ313" s="447"/>
      <c r="FA313" s="446">
        <f t="shared" si="1226"/>
        <v>1</v>
      </c>
      <c r="FB313" s="417">
        <f t="shared" si="1325"/>
        <v>2025</v>
      </c>
      <c r="FC313" s="448">
        <f t="shared" si="1326"/>
        <v>45658</v>
      </c>
      <c r="FD313" s="449">
        <f t="shared" si="1257"/>
        <v>31</v>
      </c>
      <c r="FE313" s="450"/>
      <c r="FF313" s="451">
        <f t="shared" si="1330"/>
        <v>0.63329733849965064</v>
      </c>
      <c r="FG313" s="450"/>
      <c r="FH313" s="452">
        <f t="shared" si="1227"/>
        <v>1.8769599042489526</v>
      </c>
      <c r="FI313" s="452">
        <f t="shared" si="1228"/>
        <v>1.3882106523040096</v>
      </c>
      <c r="FJ313" s="452">
        <f t="shared" si="1229"/>
        <v>1.8434204275534443</v>
      </c>
      <c r="FK313" s="452">
        <f t="shared" si="1230"/>
        <v>1.3826128266033255</v>
      </c>
      <c r="FL313" s="452">
        <f t="shared" si="1231"/>
        <v>1.3268522665074389</v>
      </c>
      <c r="FM313" s="452">
        <f t="shared" si="1232"/>
        <v>1.0538762004279245</v>
      </c>
      <c r="FN313" s="452">
        <f t="shared" si="1233"/>
        <v>1.8188643829188174</v>
      </c>
      <c r="FO313" s="452">
        <f t="shared" si="1234"/>
        <v>1.0502538287615717</v>
      </c>
      <c r="FP313" s="452">
        <f t="shared" si="1235"/>
        <v>1.8405627198124268</v>
      </c>
      <c r="FQ313" s="452">
        <f t="shared" si="1236"/>
        <v>1.0246189917936694</v>
      </c>
      <c r="FR313" s="453"/>
      <c r="FS313" s="446">
        <f t="shared" si="1269"/>
        <v>158560</v>
      </c>
      <c r="FT313" s="446">
        <f t="shared" si="1269"/>
        <v>237840</v>
      </c>
      <c r="FU313" s="446">
        <f t="shared" si="1269"/>
        <v>1744160</v>
      </c>
      <c r="FV313" s="446">
        <f t="shared" si="1269"/>
        <v>7120110</v>
      </c>
      <c r="FW313" s="446">
        <f t="shared" si="1269"/>
        <v>15357282</v>
      </c>
      <c r="FX313" s="446">
        <f t="shared" si="1269"/>
        <v>13088591</v>
      </c>
      <c r="FY313" s="446">
        <f t="shared" si="1269"/>
        <v>386359385</v>
      </c>
      <c r="FZ313" s="446">
        <f t="shared" si="1269"/>
        <v>444606161</v>
      </c>
      <c r="GA313" s="446">
        <f t="shared" si="1269"/>
        <v>21989402</v>
      </c>
      <c r="GB313" s="446">
        <f t="shared" si="1275"/>
        <v>196761645</v>
      </c>
      <c r="GC313" s="446">
        <f t="shared" si="1275"/>
        <v>19285264</v>
      </c>
      <c r="GD313" s="446">
        <f t="shared" si="1342"/>
        <v>182497</v>
      </c>
      <c r="GE313" s="446">
        <f t="shared" si="1342"/>
        <v>137293</v>
      </c>
      <c r="GF313" s="446">
        <f t="shared" si="1342"/>
        <v>15007909</v>
      </c>
      <c r="GG313" s="446">
        <f t="shared" si="1342"/>
        <v>29872625</v>
      </c>
      <c r="GH313" s="446">
        <f t="shared" si="1342"/>
        <v>8521898</v>
      </c>
      <c r="GI313" s="446">
        <f t="shared" si="1342"/>
        <v>347383568</v>
      </c>
      <c r="GJ313" s="446">
        <f t="shared" si="1342"/>
        <v>20278839</v>
      </c>
      <c r="GK313" s="446">
        <f t="shared" si="1342"/>
        <v>14814540</v>
      </c>
      <c r="GL313" s="446">
        <f t="shared" si="1342"/>
        <v>57983889</v>
      </c>
      <c r="GM313" s="446">
        <f t="shared" si="1342"/>
        <v>7744760</v>
      </c>
      <c r="GN313" s="446">
        <f t="shared" si="1331"/>
        <v>724200</v>
      </c>
      <c r="GO313" s="446">
        <f t="shared" si="1343"/>
        <v>363214</v>
      </c>
      <c r="GP313" s="446">
        <f t="shared" si="1343"/>
        <v>364042</v>
      </c>
      <c r="GQ313" s="446">
        <f t="shared" si="1343"/>
        <v>807010196</v>
      </c>
      <c r="GR313" s="446"/>
      <c r="GS313" s="446"/>
      <c r="GT313" s="446"/>
      <c r="GU313" s="446"/>
      <c r="GV313" s="416"/>
    </row>
    <row r="314" spans="1:204" ht="9.75" customHeight="1" x14ac:dyDescent="0.2">
      <c r="A314" s="417" t="str">
        <f t="shared" si="1276"/>
        <v>2024-25FEBRUARYY60</v>
      </c>
      <c r="B314" s="458" t="str">
        <f t="shared" si="1237"/>
        <v>2024-25</v>
      </c>
      <c r="C314" s="402" t="s">
        <v>657</v>
      </c>
      <c r="D314" s="458" t="str">
        <f t="shared" si="1270"/>
        <v>Y60</v>
      </c>
      <c r="E314" s="458" t="str">
        <f t="shared" si="1270"/>
        <v>Midlands</v>
      </c>
      <c r="F314" s="458" t="str">
        <f t="shared" si="1277"/>
        <v>Y60</v>
      </c>
      <c r="H314" s="463">
        <f t="shared" si="1263"/>
        <v>210133</v>
      </c>
      <c r="I314" s="463">
        <f t="shared" si="1263"/>
        <v>155665</v>
      </c>
      <c r="J314" s="463">
        <f t="shared" si="1263"/>
        <v>498280</v>
      </c>
      <c r="K314" s="463">
        <f t="shared" si="1278"/>
        <v>3</v>
      </c>
      <c r="L314" s="463">
        <f t="shared" si="1279"/>
        <v>1</v>
      </c>
      <c r="M314" s="463">
        <f t="shared" si="1280"/>
        <v>3</v>
      </c>
      <c r="N314" s="463">
        <f t="shared" si="1281"/>
        <v>17</v>
      </c>
      <c r="O314" s="463">
        <f t="shared" si="1282"/>
        <v>50</v>
      </c>
      <c r="P314" s="463">
        <f t="shared" ref="P314:Y324" si="1344">SUMIFS(P$443:P$10112,$B$443:$B$10112,$B314,$C$443:$C$10112,$C314,$D$443:$D$10112,$D314)</f>
        <v>871</v>
      </c>
      <c r="Q314" s="463">
        <f t="shared" si="1344"/>
        <v>2026</v>
      </c>
      <c r="R314" s="463">
        <f t="shared" si="1344"/>
        <v>564</v>
      </c>
      <c r="S314" s="463">
        <f t="shared" si="1344"/>
        <v>145509</v>
      </c>
      <c r="T314" s="463">
        <f t="shared" si="1344"/>
        <v>14630</v>
      </c>
      <c r="U314" s="463">
        <f t="shared" si="1344"/>
        <v>9332</v>
      </c>
      <c r="V314" s="463">
        <f t="shared" si="1344"/>
        <v>72982</v>
      </c>
      <c r="W314" s="463">
        <f t="shared" si="1344"/>
        <v>22731</v>
      </c>
      <c r="X314" s="463">
        <f t="shared" si="1344"/>
        <v>691</v>
      </c>
      <c r="Y314" s="463">
        <f t="shared" si="1344"/>
        <v>7370946</v>
      </c>
      <c r="Z314" s="463">
        <f t="shared" si="1283"/>
        <v>504</v>
      </c>
      <c r="AA314" s="463">
        <f t="shared" si="1284"/>
        <v>881</v>
      </c>
      <c r="AB314" s="463">
        <f t="shared" si="1210"/>
        <v>5821152</v>
      </c>
      <c r="AC314" s="463">
        <f t="shared" si="1285"/>
        <v>624</v>
      </c>
      <c r="AD314" s="463">
        <f t="shared" si="1286"/>
        <v>1178</v>
      </c>
      <c r="AE314" s="463">
        <f t="shared" si="1213"/>
        <v>137993786</v>
      </c>
      <c r="AF314" s="463">
        <f t="shared" si="1287"/>
        <v>1891</v>
      </c>
      <c r="AG314" s="463">
        <f t="shared" si="1288"/>
        <v>3980</v>
      </c>
      <c r="AH314" s="463">
        <f t="shared" si="1216"/>
        <v>171927120</v>
      </c>
      <c r="AI314" s="463">
        <f t="shared" si="1289"/>
        <v>7564</v>
      </c>
      <c r="AJ314" s="463">
        <f t="shared" si="1290"/>
        <v>18342</v>
      </c>
      <c r="AK314" s="463">
        <f t="shared" si="1219"/>
        <v>6231127</v>
      </c>
      <c r="AL314" s="463">
        <f t="shared" si="1291"/>
        <v>9018</v>
      </c>
      <c r="AM314" s="463">
        <f t="shared" si="1292"/>
        <v>22422</v>
      </c>
      <c r="AN314" s="463">
        <f t="shared" si="1271"/>
        <v>600</v>
      </c>
      <c r="AO314" s="463">
        <f t="shared" si="1271"/>
        <v>11729</v>
      </c>
      <c r="AP314" s="463">
        <f t="shared" si="1271"/>
        <v>4866</v>
      </c>
      <c r="AQ314" s="463">
        <f t="shared" si="1271"/>
        <v>8513127</v>
      </c>
      <c r="AR314" s="463">
        <f t="shared" si="1293"/>
        <v>1750</v>
      </c>
      <c r="AS314" s="463">
        <f t="shared" si="1294"/>
        <v>3879</v>
      </c>
      <c r="AT314" s="463">
        <f t="shared" ref="AT314:AZ324" si="1345">SUMIFS(AT$443:AT$10112,$B$443:$B$10112,$B314,$C$443:$C$10112,$C314,$D$443:$D$10112,$D314)</f>
        <v>29183</v>
      </c>
      <c r="AU314" s="463">
        <f t="shared" si="1345"/>
        <v>4339</v>
      </c>
      <c r="AV314" s="463">
        <f t="shared" si="1345"/>
        <v>15099</v>
      </c>
      <c r="AW314" s="463">
        <f t="shared" si="1345"/>
        <v>11959</v>
      </c>
      <c r="AX314" s="463">
        <f t="shared" si="1345"/>
        <v>2997</v>
      </c>
      <c r="AY314" s="463">
        <f t="shared" si="1345"/>
        <v>6748</v>
      </c>
      <c r="AZ314" s="463">
        <f t="shared" si="1345"/>
        <v>3325</v>
      </c>
      <c r="BA314" s="463">
        <f t="shared" si="1272"/>
        <v>33397</v>
      </c>
      <c r="BB314" s="463">
        <f t="shared" si="1272"/>
        <v>64395574</v>
      </c>
      <c r="BC314" s="463">
        <f t="shared" si="1295"/>
        <v>1928</v>
      </c>
      <c r="BD314" s="463">
        <f t="shared" si="1296"/>
        <v>5359</v>
      </c>
      <c r="BE314" s="463">
        <f t="shared" si="1273"/>
        <v>4255</v>
      </c>
      <c r="BF314" s="463">
        <f t="shared" si="1273"/>
        <v>13668</v>
      </c>
      <c r="BG314" s="463">
        <f t="shared" si="1273"/>
        <v>9850</v>
      </c>
      <c r="BH314" s="463">
        <f t="shared" si="1273"/>
        <v>5624</v>
      </c>
      <c r="BI314" s="463">
        <f t="shared" ref="BI314:BV323" si="1346">SUMIFS(BI$443:BI$10112,$B$443:$B$10112,$B314,$C$443:$C$10112,$C314,$D$443:$D$10112,$D314)</f>
        <v>67109</v>
      </c>
      <c r="BJ314" s="463">
        <f t="shared" si="1346"/>
        <v>9332</v>
      </c>
      <c r="BK314" s="463">
        <f t="shared" si="1346"/>
        <v>39885</v>
      </c>
      <c r="BL314" s="463">
        <f t="shared" si="1346"/>
        <v>116326</v>
      </c>
      <c r="BM314" s="463">
        <f t="shared" si="1346"/>
        <v>27454</v>
      </c>
      <c r="BN314" s="463">
        <f t="shared" si="1346"/>
        <v>20247</v>
      </c>
      <c r="BO314" s="463">
        <f t="shared" si="1346"/>
        <v>17236</v>
      </c>
      <c r="BP314" s="463">
        <f t="shared" si="1346"/>
        <v>12884</v>
      </c>
      <c r="BQ314" s="463">
        <f t="shared" si="1346"/>
        <v>96043</v>
      </c>
      <c r="BR314" s="463">
        <f t="shared" si="1346"/>
        <v>76576</v>
      </c>
      <c r="BS314" s="463">
        <f t="shared" si="1346"/>
        <v>42121</v>
      </c>
      <c r="BT314" s="463">
        <f t="shared" si="1346"/>
        <v>23783</v>
      </c>
      <c r="BU314" s="463">
        <f t="shared" si="1346"/>
        <v>1332</v>
      </c>
      <c r="BV314" s="463">
        <f t="shared" si="1346"/>
        <v>711</v>
      </c>
      <c r="BW314" s="463">
        <f t="shared" si="1332"/>
        <v>187</v>
      </c>
      <c r="BX314" s="463">
        <f t="shared" si="1332"/>
        <v>104478</v>
      </c>
      <c r="BY314" s="463">
        <f t="shared" si="1297"/>
        <v>559</v>
      </c>
      <c r="BZ314" s="463">
        <f t="shared" si="1298"/>
        <v>991</v>
      </c>
      <c r="CA314" s="463">
        <f t="shared" si="1333"/>
        <v>129</v>
      </c>
      <c r="CB314" s="463">
        <f t="shared" si="1333"/>
        <v>57812</v>
      </c>
      <c r="CC314" s="463">
        <f t="shared" si="1299"/>
        <v>448</v>
      </c>
      <c r="CD314" s="463">
        <f t="shared" si="1300"/>
        <v>888</v>
      </c>
      <c r="CE314" s="463">
        <f t="shared" si="1334"/>
        <v>14314</v>
      </c>
      <c r="CF314" s="463">
        <f t="shared" si="1334"/>
        <v>7208656</v>
      </c>
      <c r="CG314" s="463">
        <f t="shared" si="1301"/>
        <v>504</v>
      </c>
      <c r="CH314" s="463">
        <f t="shared" si="1302"/>
        <v>881</v>
      </c>
      <c r="CI314" s="463">
        <f t="shared" si="1335"/>
        <v>6514</v>
      </c>
      <c r="CJ314" s="463">
        <f t="shared" si="1335"/>
        <v>10936445</v>
      </c>
      <c r="CK314" s="463">
        <f t="shared" si="1303"/>
        <v>1679</v>
      </c>
      <c r="CL314" s="463">
        <f t="shared" si="1304"/>
        <v>3471</v>
      </c>
      <c r="CM314" s="463">
        <f t="shared" si="1336"/>
        <v>1912</v>
      </c>
      <c r="CN314" s="463">
        <f t="shared" si="1336"/>
        <v>3110330</v>
      </c>
      <c r="CO314" s="463">
        <f t="shared" si="1305"/>
        <v>1627</v>
      </c>
      <c r="CP314" s="463">
        <f t="shared" si="1306"/>
        <v>3487</v>
      </c>
      <c r="CQ314" s="463">
        <f t="shared" si="1337"/>
        <v>64556</v>
      </c>
      <c r="CR314" s="463">
        <f t="shared" si="1337"/>
        <v>123947011</v>
      </c>
      <c r="CS314" s="463">
        <f t="shared" si="1307"/>
        <v>1920</v>
      </c>
      <c r="CT314" s="463">
        <f t="shared" si="1308"/>
        <v>4044</v>
      </c>
      <c r="CU314" s="463">
        <f t="shared" si="1338"/>
        <v>1137</v>
      </c>
      <c r="CV314" s="463">
        <f t="shared" si="1338"/>
        <v>8103620</v>
      </c>
      <c r="CW314" s="463">
        <f t="shared" si="1309"/>
        <v>7127</v>
      </c>
      <c r="CX314" s="463">
        <f t="shared" si="1310"/>
        <v>16026</v>
      </c>
      <c r="CY314" s="463">
        <f t="shared" si="1339"/>
        <v>524</v>
      </c>
      <c r="CZ314" s="463">
        <f t="shared" si="1339"/>
        <v>3472027</v>
      </c>
      <c r="DA314" s="463">
        <f t="shared" si="1311"/>
        <v>6626</v>
      </c>
      <c r="DB314" s="463">
        <f t="shared" si="1312"/>
        <v>16146</v>
      </c>
      <c r="DC314" s="463">
        <f t="shared" si="1340"/>
        <v>2572</v>
      </c>
      <c r="DD314" s="463">
        <f t="shared" si="1340"/>
        <v>22503274</v>
      </c>
      <c r="DE314" s="463">
        <f t="shared" si="1313"/>
        <v>8749</v>
      </c>
      <c r="DF314" s="463">
        <f t="shared" si="1314"/>
        <v>18979</v>
      </c>
      <c r="DG314" s="463">
        <f t="shared" si="1341"/>
        <v>224</v>
      </c>
      <c r="DH314" s="463">
        <f t="shared" si="1341"/>
        <v>2264374</v>
      </c>
      <c r="DI314" s="463">
        <f t="shared" si="1315"/>
        <v>10109</v>
      </c>
      <c r="DJ314" s="463">
        <f t="shared" si="1316"/>
        <v>28995</v>
      </c>
      <c r="DK314" s="463">
        <f t="shared" ref="DK314:DK331" si="1347">SUMIFS(DK$443:DK$10112,$B$443:$B$10112,$B314,$C$443:$C$10112,$C314,$D$443:$D$10112,$D314)</f>
        <v>559</v>
      </c>
      <c r="DL314" s="463">
        <f t="shared" si="1327"/>
        <v>170995</v>
      </c>
      <c r="DM314" s="463">
        <f t="shared" si="1317"/>
        <v>306</v>
      </c>
      <c r="DN314" s="463">
        <f t="shared" si="1318"/>
        <v>541</v>
      </c>
      <c r="DO314" s="463">
        <f t="shared" si="1267"/>
        <v>8720</v>
      </c>
      <c r="DP314" s="463">
        <f t="shared" si="1267"/>
        <v>192329</v>
      </c>
      <c r="DQ314" s="463">
        <f t="shared" si="1319"/>
        <v>22</v>
      </c>
      <c r="DR314" s="463">
        <f t="shared" si="1320"/>
        <v>36</v>
      </c>
      <c r="DS314" s="463">
        <f t="shared" si="1268"/>
        <v>230</v>
      </c>
      <c r="DT314" s="463">
        <f t="shared" si="1268"/>
        <v>328966</v>
      </c>
      <c r="DU314" s="463">
        <f t="shared" si="1321"/>
        <v>1430</v>
      </c>
      <c r="DV314" s="463">
        <f t="shared" si="1322"/>
        <v>2808</v>
      </c>
      <c r="DW314" s="463">
        <f t="shared" si="1328"/>
        <v>206</v>
      </c>
      <c r="DX314" s="463">
        <f t="shared" si="1258"/>
        <v>76913</v>
      </c>
      <c r="DY314" s="463">
        <f t="shared" si="1258"/>
        <v>239950238</v>
      </c>
      <c r="DZ314" s="463">
        <f t="shared" si="1323"/>
        <v>3120</v>
      </c>
      <c r="EA314" s="463">
        <f t="shared" si="1324"/>
        <v>7828</v>
      </c>
      <c r="EB314" s="463">
        <f t="shared" si="1329"/>
        <v>58610</v>
      </c>
      <c r="EC314" s="463">
        <f t="shared" si="1329"/>
        <v>31974</v>
      </c>
      <c r="ED314" s="463">
        <f t="shared" si="1329"/>
        <v>15827</v>
      </c>
      <c r="EE314" s="463">
        <f t="shared" si="1329"/>
        <v>136299969</v>
      </c>
      <c r="EF314" s="463">
        <f t="shared" si="1329"/>
        <v>811</v>
      </c>
      <c r="EG314" s="463">
        <f t="shared" si="1274"/>
        <v>290</v>
      </c>
      <c r="EH314" s="463">
        <f t="shared" si="1274"/>
        <v>126</v>
      </c>
      <c r="EI314" s="463"/>
      <c r="EJ314" s="446"/>
      <c r="EK314" s="446"/>
      <c r="EL314" s="446"/>
      <c r="EM314" s="446"/>
      <c r="EN314" s="446"/>
      <c r="EO314" s="446"/>
      <c r="EP314" s="446"/>
      <c r="EQ314" s="446"/>
      <c r="ER314" s="446"/>
      <c r="ES314" s="446"/>
      <c r="ET314" s="446"/>
      <c r="EU314" s="446"/>
      <c r="EV314" s="446"/>
      <c r="EW314" s="446"/>
      <c r="EX314" s="446"/>
      <c r="EY314" s="446"/>
      <c r="EZ314" s="447"/>
      <c r="FA314" s="446">
        <f t="shared" si="1226"/>
        <v>2</v>
      </c>
      <c r="FB314" s="417">
        <f t="shared" si="1325"/>
        <v>2025</v>
      </c>
      <c r="FC314" s="448">
        <f t="shared" si="1326"/>
        <v>45689</v>
      </c>
      <c r="FD314" s="449">
        <f t="shared" si="1257"/>
        <v>28</v>
      </c>
      <c r="FE314" s="450"/>
      <c r="FF314" s="451">
        <f t="shared" si="1330"/>
        <v>0.63376698888000582</v>
      </c>
      <c r="FG314" s="450"/>
      <c r="FH314" s="452">
        <f t="shared" si="1227"/>
        <v>1.876555023923445</v>
      </c>
      <c r="FI314" s="452">
        <f t="shared" si="1228"/>
        <v>1.3839371155160629</v>
      </c>
      <c r="FJ314" s="452">
        <f t="shared" si="1229"/>
        <v>1.8469781397342477</v>
      </c>
      <c r="FK314" s="452">
        <f t="shared" si="1230"/>
        <v>1.3806258036862409</v>
      </c>
      <c r="FL314" s="452">
        <f t="shared" si="1231"/>
        <v>1.3159820229645667</v>
      </c>
      <c r="FM314" s="452">
        <f t="shared" si="1232"/>
        <v>1.0492450193198324</v>
      </c>
      <c r="FN314" s="452">
        <f t="shared" si="1233"/>
        <v>1.8530201047028287</v>
      </c>
      <c r="FO314" s="452">
        <f t="shared" si="1234"/>
        <v>1.0462804100127578</v>
      </c>
      <c r="FP314" s="452">
        <f t="shared" si="1235"/>
        <v>1.9276410998552822</v>
      </c>
      <c r="FQ314" s="452">
        <f t="shared" si="1236"/>
        <v>1.0289435600578871</v>
      </c>
      <c r="FR314" s="453"/>
      <c r="FS314" s="446">
        <f t="shared" ref="FS314:GA323" si="1348">SUMIFS(FS$443:FS$10112,$B$443:$B$10112,$B314,$C$443:$C$10112,$C314,$D$443:$D$10112,$D314)</f>
        <v>140276</v>
      </c>
      <c r="FT314" s="446">
        <f t="shared" si="1348"/>
        <v>490966</v>
      </c>
      <c r="FU314" s="446">
        <f t="shared" si="1348"/>
        <v>2595106</v>
      </c>
      <c r="FV314" s="446">
        <f t="shared" si="1348"/>
        <v>7853681</v>
      </c>
      <c r="FW314" s="446">
        <f t="shared" si="1348"/>
        <v>12884301</v>
      </c>
      <c r="FX314" s="446">
        <f t="shared" si="1348"/>
        <v>10992425</v>
      </c>
      <c r="FY314" s="446">
        <f t="shared" si="1348"/>
        <v>290435232</v>
      </c>
      <c r="FZ314" s="446">
        <f t="shared" si="1348"/>
        <v>416940128</v>
      </c>
      <c r="GA314" s="446">
        <f t="shared" si="1348"/>
        <v>15493593</v>
      </c>
      <c r="GB314" s="446">
        <f t="shared" si="1275"/>
        <v>178969539</v>
      </c>
      <c r="GC314" s="446">
        <f t="shared" si="1275"/>
        <v>18872922</v>
      </c>
      <c r="GD314" s="446">
        <f t="shared" si="1342"/>
        <v>185317</v>
      </c>
      <c r="GE314" s="446">
        <f t="shared" si="1342"/>
        <v>114564</v>
      </c>
      <c r="GF314" s="446">
        <f t="shared" si="1342"/>
        <v>12614313</v>
      </c>
      <c r="GG314" s="446">
        <f t="shared" si="1342"/>
        <v>22610828</v>
      </c>
      <c r="GH314" s="446">
        <f t="shared" si="1342"/>
        <v>6667259</v>
      </c>
      <c r="GI314" s="446">
        <f t="shared" si="1342"/>
        <v>261079412</v>
      </c>
      <c r="GJ314" s="446">
        <f t="shared" si="1342"/>
        <v>18221969</v>
      </c>
      <c r="GK314" s="446">
        <f t="shared" si="1342"/>
        <v>8460324</v>
      </c>
      <c r="GL314" s="446">
        <f t="shared" si="1342"/>
        <v>48814774</v>
      </c>
      <c r="GM314" s="446">
        <f t="shared" si="1342"/>
        <v>6494872</v>
      </c>
      <c r="GN314" s="446">
        <f t="shared" si="1331"/>
        <v>645888</v>
      </c>
      <c r="GO314" s="446">
        <f t="shared" si="1343"/>
        <v>302447</v>
      </c>
      <c r="GP314" s="446">
        <f t="shared" si="1343"/>
        <v>317113</v>
      </c>
      <c r="GQ314" s="446">
        <f t="shared" si="1343"/>
        <v>602094355</v>
      </c>
      <c r="GR314" s="446"/>
      <c r="GS314" s="446"/>
      <c r="GT314" s="446"/>
      <c r="GU314" s="446"/>
      <c r="GV314" s="416"/>
    </row>
    <row r="315" spans="1:204" ht="9.75" customHeight="1" x14ac:dyDescent="0.2">
      <c r="A315" s="417" t="str">
        <f t="shared" si="1276"/>
        <v>2024-25MARCHY60</v>
      </c>
      <c r="B315" s="458" t="str">
        <f t="shared" si="1237"/>
        <v>2024-25</v>
      </c>
      <c r="C315" s="402" t="s">
        <v>660</v>
      </c>
      <c r="D315" s="458" t="str">
        <f t="shared" si="1270"/>
        <v>Y60</v>
      </c>
      <c r="E315" s="458" t="str">
        <f t="shared" si="1270"/>
        <v>Midlands</v>
      </c>
      <c r="F315" s="458" t="str">
        <f t="shared" si="1277"/>
        <v>Y60</v>
      </c>
      <c r="H315" s="463">
        <f t="shared" si="1263"/>
        <v>228092</v>
      </c>
      <c r="I315" s="463">
        <f t="shared" si="1263"/>
        <v>169449</v>
      </c>
      <c r="J315" s="463">
        <f t="shared" si="1263"/>
        <v>401283</v>
      </c>
      <c r="K315" s="463">
        <f t="shared" si="1278"/>
        <v>2</v>
      </c>
      <c r="L315" s="463">
        <f t="shared" si="1279"/>
        <v>1</v>
      </c>
      <c r="M315" s="463">
        <f t="shared" si="1280"/>
        <v>1</v>
      </c>
      <c r="N315" s="463">
        <f t="shared" si="1281"/>
        <v>9</v>
      </c>
      <c r="O315" s="463">
        <f t="shared" si="1282"/>
        <v>36</v>
      </c>
      <c r="P315" s="463">
        <f t="shared" si="1344"/>
        <v>881</v>
      </c>
      <c r="Q315" s="463">
        <f t="shared" si="1344"/>
        <v>2202</v>
      </c>
      <c r="R315" s="463">
        <f t="shared" si="1344"/>
        <v>548</v>
      </c>
      <c r="S315" s="463">
        <f t="shared" si="1344"/>
        <v>160776</v>
      </c>
      <c r="T315" s="463">
        <f t="shared" si="1344"/>
        <v>16067</v>
      </c>
      <c r="U315" s="463">
        <f t="shared" si="1344"/>
        <v>10301</v>
      </c>
      <c r="V315" s="463">
        <f t="shared" si="1344"/>
        <v>81944</v>
      </c>
      <c r="W315" s="463">
        <f t="shared" si="1344"/>
        <v>25922</v>
      </c>
      <c r="X315" s="463">
        <f t="shared" si="1344"/>
        <v>829</v>
      </c>
      <c r="Y315" s="463">
        <f t="shared" si="1344"/>
        <v>7922963</v>
      </c>
      <c r="Z315" s="463">
        <f t="shared" si="1283"/>
        <v>493</v>
      </c>
      <c r="AA315" s="463">
        <f t="shared" si="1284"/>
        <v>861</v>
      </c>
      <c r="AB315" s="463">
        <f t="shared" si="1210"/>
        <v>6381552</v>
      </c>
      <c r="AC315" s="463">
        <f t="shared" si="1285"/>
        <v>620</v>
      </c>
      <c r="AD315" s="463">
        <f t="shared" si="1286"/>
        <v>1195</v>
      </c>
      <c r="AE315" s="463">
        <f t="shared" si="1213"/>
        <v>139573167</v>
      </c>
      <c r="AF315" s="463">
        <f t="shared" si="1287"/>
        <v>1703</v>
      </c>
      <c r="AG315" s="463">
        <f t="shared" si="1288"/>
        <v>3457</v>
      </c>
      <c r="AH315" s="463">
        <f t="shared" si="1216"/>
        <v>171522362</v>
      </c>
      <c r="AI315" s="463">
        <f t="shared" si="1289"/>
        <v>6617</v>
      </c>
      <c r="AJ315" s="463">
        <f t="shared" si="1290"/>
        <v>15520</v>
      </c>
      <c r="AK315" s="463">
        <f t="shared" si="1219"/>
        <v>6494285</v>
      </c>
      <c r="AL315" s="463">
        <f t="shared" si="1291"/>
        <v>7834</v>
      </c>
      <c r="AM315" s="463">
        <f t="shared" si="1292"/>
        <v>18178</v>
      </c>
      <c r="AN315" s="463">
        <f t="shared" si="1271"/>
        <v>709</v>
      </c>
      <c r="AO315" s="463">
        <f t="shared" si="1271"/>
        <v>12072</v>
      </c>
      <c r="AP315" s="463">
        <f t="shared" si="1271"/>
        <v>5645</v>
      </c>
      <c r="AQ315" s="463">
        <f t="shared" si="1271"/>
        <v>9455142</v>
      </c>
      <c r="AR315" s="463">
        <f t="shared" si="1293"/>
        <v>1675</v>
      </c>
      <c r="AS315" s="463">
        <f t="shared" si="1294"/>
        <v>4149</v>
      </c>
      <c r="AT315" s="463">
        <f t="shared" si="1345"/>
        <v>30079</v>
      </c>
      <c r="AU315" s="463">
        <f t="shared" si="1345"/>
        <v>4202</v>
      </c>
      <c r="AV315" s="463">
        <f t="shared" si="1345"/>
        <v>15190</v>
      </c>
      <c r="AW315" s="463">
        <f t="shared" si="1345"/>
        <v>12729</v>
      </c>
      <c r="AX315" s="463">
        <f t="shared" si="1345"/>
        <v>3162</v>
      </c>
      <c r="AY315" s="463">
        <f t="shared" si="1345"/>
        <v>7525</v>
      </c>
      <c r="AZ315" s="463">
        <f t="shared" si="1345"/>
        <v>3593</v>
      </c>
      <c r="BA315" s="463">
        <f t="shared" si="1272"/>
        <v>34780</v>
      </c>
      <c r="BB315" s="463">
        <f t="shared" si="1272"/>
        <v>63758884</v>
      </c>
      <c r="BC315" s="463">
        <f t="shared" si="1295"/>
        <v>1833</v>
      </c>
      <c r="BD315" s="463">
        <f t="shared" si="1296"/>
        <v>5111</v>
      </c>
      <c r="BE315" s="463">
        <f t="shared" si="1273"/>
        <v>4412</v>
      </c>
      <c r="BF315" s="463">
        <f t="shared" si="1273"/>
        <v>13917</v>
      </c>
      <c r="BG315" s="463">
        <f t="shared" si="1273"/>
        <v>10293</v>
      </c>
      <c r="BH315" s="463">
        <f t="shared" si="1273"/>
        <v>6158</v>
      </c>
      <c r="BI315" s="463">
        <f t="shared" si="1346"/>
        <v>76201</v>
      </c>
      <c r="BJ315" s="463">
        <f t="shared" si="1346"/>
        <v>10435</v>
      </c>
      <c r="BK315" s="463">
        <f t="shared" si="1346"/>
        <v>44061</v>
      </c>
      <c r="BL315" s="463">
        <f t="shared" si="1346"/>
        <v>130697</v>
      </c>
      <c r="BM315" s="463">
        <f t="shared" si="1346"/>
        <v>30372</v>
      </c>
      <c r="BN315" s="463">
        <f t="shared" si="1346"/>
        <v>22334</v>
      </c>
      <c r="BO315" s="463">
        <f t="shared" si="1346"/>
        <v>19313</v>
      </c>
      <c r="BP315" s="463">
        <f t="shared" si="1346"/>
        <v>14348</v>
      </c>
      <c r="BQ315" s="463">
        <f t="shared" si="1346"/>
        <v>107174</v>
      </c>
      <c r="BR315" s="463">
        <f t="shared" si="1346"/>
        <v>86233</v>
      </c>
      <c r="BS315" s="463">
        <f t="shared" si="1346"/>
        <v>48110</v>
      </c>
      <c r="BT315" s="463">
        <f t="shared" si="1346"/>
        <v>27276</v>
      </c>
      <c r="BU315" s="463">
        <f t="shared" si="1346"/>
        <v>1475</v>
      </c>
      <c r="BV315" s="463">
        <f t="shared" si="1346"/>
        <v>837</v>
      </c>
      <c r="BW315" s="463">
        <f t="shared" si="1332"/>
        <v>180</v>
      </c>
      <c r="BX315" s="463">
        <f t="shared" si="1332"/>
        <v>111040</v>
      </c>
      <c r="BY315" s="463">
        <f t="shared" si="1297"/>
        <v>617</v>
      </c>
      <c r="BZ315" s="463">
        <f t="shared" si="1298"/>
        <v>1121</v>
      </c>
      <c r="CA315" s="463">
        <f t="shared" si="1333"/>
        <v>134</v>
      </c>
      <c r="CB315" s="463">
        <f t="shared" si="1333"/>
        <v>59918</v>
      </c>
      <c r="CC315" s="463">
        <f t="shared" si="1299"/>
        <v>447</v>
      </c>
      <c r="CD315" s="463">
        <f t="shared" si="1300"/>
        <v>917</v>
      </c>
      <c r="CE315" s="463">
        <f t="shared" si="1334"/>
        <v>15753</v>
      </c>
      <c r="CF315" s="463">
        <f t="shared" si="1334"/>
        <v>7752005</v>
      </c>
      <c r="CG315" s="463">
        <f t="shared" si="1301"/>
        <v>492</v>
      </c>
      <c r="CH315" s="463">
        <f t="shared" si="1302"/>
        <v>858</v>
      </c>
      <c r="CI315" s="463">
        <f t="shared" si="1335"/>
        <v>6979</v>
      </c>
      <c r="CJ315" s="463">
        <f t="shared" si="1335"/>
        <v>10626839</v>
      </c>
      <c r="CK315" s="463">
        <f t="shared" si="1303"/>
        <v>1523</v>
      </c>
      <c r="CL315" s="463">
        <f t="shared" si="1304"/>
        <v>3088</v>
      </c>
      <c r="CM315" s="463">
        <f t="shared" si="1336"/>
        <v>2116</v>
      </c>
      <c r="CN315" s="463">
        <f t="shared" si="1336"/>
        <v>3048891</v>
      </c>
      <c r="CO315" s="463">
        <f t="shared" si="1305"/>
        <v>1441</v>
      </c>
      <c r="CP315" s="463">
        <f t="shared" si="1306"/>
        <v>3209</v>
      </c>
      <c r="CQ315" s="463">
        <f t="shared" si="1337"/>
        <v>72849</v>
      </c>
      <c r="CR315" s="463">
        <f t="shared" si="1337"/>
        <v>125897437</v>
      </c>
      <c r="CS315" s="463">
        <f t="shared" si="1307"/>
        <v>1728</v>
      </c>
      <c r="CT315" s="463">
        <f t="shared" si="1308"/>
        <v>3500</v>
      </c>
      <c r="CU315" s="463">
        <f t="shared" si="1338"/>
        <v>1259</v>
      </c>
      <c r="CV315" s="463">
        <f t="shared" si="1338"/>
        <v>8856310</v>
      </c>
      <c r="CW315" s="463">
        <f t="shared" si="1309"/>
        <v>7034</v>
      </c>
      <c r="CX315" s="463">
        <f t="shared" si="1310"/>
        <v>16488</v>
      </c>
      <c r="CY315" s="463">
        <f t="shared" si="1339"/>
        <v>539</v>
      </c>
      <c r="CZ315" s="463">
        <f t="shared" si="1339"/>
        <v>3594494</v>
      </c>
      <c r="DA315" s="463">
        <f t="shared" si="1311"/>
        <v>6669</v>
      </c>
      <c r="DB315" s="463">
        <f t="shared" si="1312"/>
        <v>17021</v>
      </c>
      <c r="DC315" s="463">
        <f t="shared" si="1340"/>
        <v>2825</v>
      </c>
      <c r="DD315" s="463">
        <f t="shared" si="1340"/>
        <v>23375123</v>
      </c>
      <c r="DE315" s="463">
        <f t="shared" si="1313"/>
        <v>8274</v>
      </c>
      <c r="DF315" s="463">
        <f t="shared" si="1314"/>
        <v>19389</v>
      </c>
      <c r="DG315" s="463">
        <f t="shared" si="1341"/>
        <v>287</v>
      </c>
      <c r="DH315" s="463">
        <f t="shared" si="1341"/>
        <v>2793276</v>
      </c>
      <c r="DI315" s="463">
        <f t="shared" si="1315"/>
        <v>9733</v>
      </c>
      <c r="DJ315" s="463">
        <f t="shared" si="1316"/>
        <v>27188</v>
      </c>
      <c r="DK315" s="463">
        <f t="shared" si="1347"/>
        <v>585</v>
      </c>
      <c r="DL315" s="463">
        <f t="shared" si="1327"/>
        <v>177966</v>
      </c>
      <c r="DM315" s="463">
        <f t="shared" si="1317"/>
        <v>304</v>
      </c>
      <c r="DN315" s="463">
        <f t="shared" si="1318"/>
        <v>528</v>
      </c>
      <c r="DO315" s="463">
        <f t="shared" si="1267"/>
        <v>9688</v>
      </c>
      <c r="DP315" s="463">
        <f t="shared" si="1267"/>
        <v>205805</v>
      </c>
      <c r="DQ315" s="463">
        <f t="shared" si="1319"/>
        <v>21</v>
      </c>
      <c r="DR315" s="463">
        <f t="shared" si="1320"/>
        <v>34</v>
      </c>
      <c r="DS315" s="463">
        <f t="shared" si="1268"/>
        <v>221</v>
      </c>
      <c r="DT315" s="463">
        <f t="shared" si="1268"/>
        <v>327300</v>
      </c>
      <c r="DU315" s="463">
        <f t="shared" si="1321"/>
        <v>1481</v>
      </c>
      <c r="DV315" s="463">
        <f t="shared" si="1322"/>
        <v>3029</v>
      </c>
      <c r="DW315" s="463">
        <f t="shared" si="1328"/>
        <v>197</v>
      </c>
      <c r="DX315" s="463">
        <f t="shared" si="1258"/>
        <v>86973</v>
      </c>
      <c r="DY315" s="463">
        <f t="shared" si="1258"/>
        <v>227099618</v>
      </c>
      <c r="DZ315" s="463">
        <f t="shared" si="1323"/>
        <v>2611</v>
      </c>
      <c r="EA315" s="463">
        <f t="shared" si="1324"/>
        <v>6306</v>
      </c>
      <c r="EB315" s="463">
        <f t="shared" si="1329"/>
        <v>64277</v>
      </c>
      <c r="EC315" s="463">
        <f t="shared" si="1329"/>
        <v>31719</v>
      </c>
      <c r="ED315" s="463">
        <f t="shared" si="1329"/>
        <v>14481</v>
      </c>
      <c r="EE315" s="463">
        <f t="shared" si="1329"/>
        <v>113646254</v>
      </c>
      <c r="EF315" s="463">
        <f t="shared" si="1329"/>
        <v>773</v>
      </c>
      <c r="EG315" s="463">
        <f t="shared" si="1274"/>
        <v>185</v>
      </c>
      <c r="EH315" s="463">
        <f t="shared" si="1274"/>
        <v>38</v>
      </c>
      <c r="EI315" s="463"/>
      <c r="EJ315" s="446"/>
      <c r="EK315" s="446"/>
      <c r="EL315" s="446"/>
      <c r="EM315" s="446"/>
      <c r="EN315" s="446"/>
      <c r="EO315" s="446"/>
      <c r="EP315" s="446"/>
      <c r="EQ315" s="446"/>
      <c r="ER315" s="446"/>
      <c r="ES315" s="446"/>
      <c r="ET315" s="446"/>
      <c r="EU315" s="446"/>
      <c r="EV315" s="446"/>
      <c r="EW315" s="446"/>
      <c r="EX315" s="446"/>
      <c r="EY315" s="446"/>
      <c r="EZ315" s="447"/>
      <c r="FA315" s="446">
        <f t="shared" si="1226"/>
        <v>3</v>
      </c>
      <c r="FB315" s="417">
        <f t="shared" si="1325"/>
        <v>2025</v>
      </c>
      <c r="FC315" s="448">
        <f t="shared" si="1326"/>
        <v>45717</v>
      </c>
      <c r="FD315" s="449">
        <f t="shared" si="1257"/>
        <v>31</v>
      </c>
      <c r="FE315" s="450"/>
      <c r="FF315" s="451">
        <f t="shared" si="1330"/>
        <v>0.63795601211642305</v>
      </c>
      <c r="FG315" s="450"/>
      <c r="FH315" s="452">
        <f t="shared" si="1227"/>
        <v>1.8903342254310076</v>
      </c>
      <c r="FI315" s="452">
        <f t="shared" si="1228"/>
        <v>1.3900541482541855</v>
      </c>
      <c r="FJ315" s="452">
        <f t="shared" si="1229"/>
        <v>1.8748665178138044</v>
      </c>
      <c r="FK315" s="452">
        <f t="shared" si="1230"/>
        <v>1.3928744782059994</v>
      </c>
      <c r="FL315" s="452">
        <f t="shared" si="1231"/>
        <v>1.307893195352924</v>
      </c>
      <c r="FM315" s="452">
        <f t="shared" si="1232"/>
        <v>1.0523406228643952</v>
      </c>
      <c r="FN315" s="452">
        <f t="shared" si="1233"/>
        <v>1.8559524728030246</v>
      </c>
      <c r="FO315" s="452">
        <f t="shared" si="1234"/>
        <v>1.0522336239487693</v>
      </c>
      <c r="FP315" s="452">
        <f t="shared" si="1235"/>
        <v>1.7792521109770809</v>
      </c>
      <c r="FQ315" s="452">
        <f t="shared" si="1236"/>
        <v>1.0096501809408926</v>
      </c>
      <c r="FR315" s="453"/>
      <c r="FS315" s="446">
        <f t="shared" si="1348"/>
        <v>155114</v>
      </c>
      <c r="FT315" s="446">
        <f t="shared" si="1348"/>
        <v>232671</v>
      </c>
      <c r="FU315" s="446">
        <f t="shared" si="1348"/>
        <v>1551140</v>
      </c>
      <c r="FV315" s="446">
        <f t="shared" si="1348"/>
        <v>6141338</v>
      </c>
      <c r="FW315" s="446">
        <f t="shared" si="1348"/>
        <v>13830708</v>
      </c>
      <c r="FX315" s="446">
        <f t="shared" si="1348"/>
        <v>12309353</v>
      </c>
      <c r="FY315" s="446">
        <f t="shared" si="1348"/>
        <v>283266202</v>
      </c>
      <c r="FZ315" s="446">
        <f t="shared" si="1348"/>
        <v>402316958</v>
      </c>
      <c r="GA315" s="446">
        <f t="shared" si="1348"/>
        <v>15069452</v>
      </c>
      <c r="GB315" s="446">
        <f t="shared" si="1275"/>
        <v>177771111</v>
      </c>
      <c r="GC315" s="446">
        <f t="shared" si="1275"/>
        <v>23422385</v>
      </c>
      <c r="GD315" s="446">
        <f t="shared" si="1342"/>
        <v>201780</v>
      </c>
      <c r="GE315" s="446">
        <f t="shared" si="1342"/>
        <v>122826</v>
      </c>
      <c r="GF315" s="446">
        <f t="shared" si="1342"/>
        <v>13521525</v>
      </c>
      <c r="GG315" s="446">
        <f t="shared" si="1342"/>
        <v>21549298</v>
      </c>
      <c r="GH315" s="446">
        <f t="shared" si="1342"/>
        <v>6789612</v>
      </c>
      <c r="GI315" s="446">
        <f t="shared" si="1342"/>
        <v>254975571</v>
      </c>
      <c r="GJ315" s="446">
        <f t="shared" si="1342"/>
        <v>20758974</v>
      </c>
      <c r="GK315" s="446">
        <f t="shared" si="1342"/>
        <v>9174568</v>
      </c>
      <c r="GL315" s="446">
        <f t="shared" si="1342"/>
        <v>54774330</v>
      </c>
      <c r="GM315" s="446">
        <f t="shared" si="1342"/>
        <v>7802871</v>
      </c>
      <c r="GN315" s="446">
        <f t="shared" si="1331"/>
        <v>669436</v>
      </c>
      <c r="GO315" s="446">
        <f t="shared" si="1343"/>
        <v>308834</v>
      </c>
      <c r="GP315" s="446">
        <f t="shared" si="1343"/>
        <v>332920</v>
      </c>
      <c r="GQ315" s="446">
        <f t="shared" si="1343"/>
        <v>548429985</v>
      </c>
      <c r="GR315" s="446"/>
      <c r="GS315" s="446"/>
      <c r="GT315" s="446"/>
      <c r="GU315" s="446"/>
      <c r="GV315" s="416"/>
    </row>
    <row r="316" spans="1:204" ht="9.75" customHeight="1" x14ac:dyDescent="0.2">
      <c r="A316" s="417" t="str">
        <f t="shared" si="1276"/>
        <v>2025-26APRILY60</v>
      </c>
      <c r="B316" s="458" t="str">
        <f t="shared" si="1237"/>
        <v>2025-26</v>
      </c>
      <c r="C316" s="402" t="s">
        <v>664</v>
      </c>
      <c r="D316" s="458" t="str">
        <f t="shared" si="1270"/>
        <v>Y60</v>
      </c>
      <c r="E316" s="458" t="str">
        <f t="shared" si="1270"/>
        <v>Midlands</v>
      </c>
      <c r="F316" s="458" t="str">
        <f t="shared" si="1277"/>
        <v>Y60</v>
      </c>
      <c r="H316" s="463">
        <f t="shared" si="1263"/>
        <v>220116</v>
      </c>
      <c r="I316" s="463">
        <f t="shared" si="1263"/>
        <v>162380</v>
      </c>
      <c r="J316" s="463">
        <f t="shared" si="1263"/>
        <v>464815</v>
      </c>
      <c r="K316" s="463">
        <f t="shared" si="1278"/>
        <v>3</v>
      </c>
      <c r="L316" s="463">
        <f t="shared" si="1279"/>
        <v>1</v>
      </c>
      <c r="M316" s="463">
        <f t="shared" si="1280"/>
        <v>1</v>
      </c>
      <c r="N316" s="463">
        <f t="shared" si="1281"/>
        <v>12</v>
      </c>
      <c r="O316" s="463">
        <f t="shared" si="1282"/>
        <v>50</v>
      </c>
      <c r="P316" s="463">
        <f t="shared" si="1344"/>
        <v>887</v>
      </c>
      <c r="Q316" s="463">
        <f t="shared" si="1344"/>
        <v>2202</v>
      </c>
      <c r="R316" s="463">
        <f t="shared" si="1344"/>
        <v>504</v>
      </c>
      <c r="S316" s="463">
        <f t="shared" si="1344"/>
        <v>157242</v>
      </c>
      <c r="T316" s="463">
        <f t="shared" si="1344"/>
        <v>15422</v>
      </c>
      <c r="U316" s="463">
        <f t="shared" si="1344"/>
        <v>9741</v>
      </c>
      <c r="V316" s="463">
        <f t="shared" si="1344"/>
        <v>79636</v>
      </c>
      <c r="W316" s="463">
        <f t="shared" si="1344"/>
        <v>26083</v>
      </c>
      <c r="X316" s="463">
        <f t="shared" si="1344"/>
        <v>923</v>
      </c>
      <c r="Y316" s="463">
        <f t="shared" si="1344"/>
        <v>7512453</v>
      </c>
      <c r="Z316" s="463">
        <f t="shared" si="1283"/>
        <v>487</v>
      </c>
      <c r="AA316" s="463">
        <f t="shared" si="1284"/>
        <v>850</v>
      </c>
      <c r="AB316" s="463">
        <f t="shared" si="1210"/>
        <v>5866132</v>
      </c>
      <c r="AC316" s="463">
        <f t="shared" si="1285"/>
        <v>602</v>
      </c>
      <c r="AD316" s="463">
        <f t="shared" si="1286"/>
        <v>1136</v>
      </c>
      <c r="AE316" s="463">
        <f t="shared" si="1213"/>
        <v>125159635</v>
      </c>
      <c r="AF316" s="463">
        <f t="shared" si="1287"/>
        <v>1572</v>
      </c>
      <c r="AG316" s="463">
        <f t="shared" si="1288"/>
        <v>3161</v>
      </c>
      <c r="AH316" s="463">
        <f t="shared" si="1216"/>
        <v>153400879</v>
      </c>
      <c r="AI316" s="463">
        <f t="shared" si="1289"/>
        <v>5881</v>
      </c>
      <c r="AJ316" s="463">
        <f t="shared" si="1290"/>
        <v>13868</v>
      </c>
      <c r="AK316" s="463">
        <f t="shared" si="1219"/>
        <v>7167806</v>
      </c>
      <c r="AL316" s="463">
        <f t="shared" si="1291"/>
        <v>7766</v>
      </c>
      <c r="AM316" s="463">
        <f t="shared" si="1292"/>
        <v>17538</v>
      </c>
      <c r="AN316" s="463">
        <f t="shared" si="1271"/>
        <v>705</v>
      </c>
      <c r="AO316" s="463">
        <f t="shared" si="1271"/>
        <v>4533</v>
      </c>
      <c r="AP316" s="463">
        <f t="shared" si="1271"/>
        <v>5713</v>
      </c>
      <c r="AQ316" s="463">
        <f t="shared" si="1271"/>
        <v>11162895</v>
      </c>
      <c r="AR316" s="463">
        <f t="shared" si="1293"/>
        <v>1954</v>
      </c>
      <c r="AS316" s="463">
        <f t="shared" si="1294"/>
        <v>5277</v>
      </c>
      <c r="AT316" s="463">
        <f t="shared" si="1345"/>
        <v>29850</v>
      </c>
      <c r="AU316" s="463">
        <f t="shared" si="1345"/>
        <v>4110</v>
      </c>
      <c r="AV316" s="463">
        <f t="shared" si="1345"/>
        <v>15280</v>
      </c>
      <c r="AW316" s="463">
        <f t="shared" si="1345"/>
        <v>13916</v>
      </c>
      <c r="AX316" s="463">
        <f t="shared" si="1345"/>
        <v>3188</v>
      </c>
      <c r="AY316" s="463">
        <f t="shared" si="1345"/>
        <v>7272</v>
      </c>
      <c r="AZ316" s="463">
        <f t="shared" si="1345"/>
        <v>3661</v>
      </c>
      <c r="BA316" s="463">
        <f t="shared" si="1272"/>
        <v>35393</v>
      </c>
      <c r="BB316" s="463">
        <f t="shared" si="1272"/>
        <v>57197097</v>
      </c>
      <c r="BC316" s="463">
        <f t="shared" si="1295"/>
        <v>1616</v>
      </c>
      <c r="BD316" s="463">
        <f t="shared" si="1296"/>
        <v>6079</v>
      </c>
      <c r="BE316" s="463">
        <f t="shared" si="1273"/>
        <v>4315</v>
      </c>
      <c r="BF316" s="463">
        <f t="shared" si="1273"/>
        <v>13701</v>
      </c>
      <c r="BG316" s="463">
        <f t="shared" si="1273"/>
        <v>11643</v>
      </c>
      <c r="BH316" s="463">
        <f t="shared" si="1273"/>
        <v>5734</v>
      </c>
      <c r="BI316" s="463">
        <f t="shared" si="1346"/>
        <v>74913</v>
      </c>
      <c r="BJ316" s="463">
        <f t="shared" si="1346"/>
        <v>9599</v>
      </c>
      <c r="BK316" s="463">
        <f t="shared" si="1346"/>
        <v>42880</v>
      </c>
      <c r="BL316" s="463">
        <f t="shared" si="1346"/>
        <v>127392</v>
      </c>
      <c r="BM316" s="463">
        <f t="shared" si="1346"/>
        <v>29171</v>
      </c>
      <c r="BN316" s="463">
        <f t="shared" si="1346"/>
        <v>21564</v>
      </c>
      <c r="BO316" s="463">
        <f t="shared" si="1346"/>
        <v>18201</v>
      </c>
      <c r="BP316" s="463">
        <f t="shared" si="1346"/>
        <v>13691</v>
      </c>
      <c r="BQ316" s="463">
        <f t="shared" si="1346"/>
        <v>103902</v>
      </c>
      <c r="BR316" s="463">
        <f t="shared" si="1346"/>
        <v>83633</v>
      </c>
      <c r="BS316" s="463">
        <f t="shared" si="1346"/>
        <v>47858</v>
      </c>
      <c r="BT316" s="463">
        <f t="shared" si="1346"/>
        <v>27202</v>
      </c>
      <c r="BU316" s="463">
        <f t="shared" si="1346"/>
        <v>1857</v>
      </c>
      <c r="BV316" s="463">
        <f t="shared" si="1346"/>
        <v>952</v>
      </c>
      <c r="BW316" s="463">
        <f t="shared" si="1332"/>
        <v>181</v>
      </c>
      <c r="BX316" s="463">
        <f t="shared" si="1332"/>
        <v>97650</v>
      </c>
      <c r="BY316" s="463">
        <f t="shared" si="1297"/>
        <v>540</v>
      </c>
      <c r="BZ316" s="463">
        <f t="shared" si="1298"/>
        <v>875</v>
      </c>
      <c r="CA316" s="463">
        <f t="shared" si="1333"/>
        <v>127</v>
      </c>
      <c r="CB316" s="463">
        <f t="shared" si="1333"/>
        <v>55119</v>
      </c>
      <c r="CC316" s="463">
        <f t="shared" si="1299"/>
        <v>434</v>
      </c>
      <c r="CD316" s="463">
        <f t="shared" si="1300"/>
        <v>803</v>
      </c>
      <c r="CE316" s="463">
        <f t="shared" si="1334"/>
        <v>15114</v>
      </c>
      <c r="CF316" s="463">
        <f t="shared" si="1334"/>
        <v>7359684</v>
      </c>
      <c r="CG316" s="463">
        <f t="shared" si="1301"/>
        <v>487</v>
      </c>
      <c r="CH316" s="463">
        <f t="shared" si="1302"/>
        <v>851</v>
      </c>
      <c r="CI316" s="463">
        <f t="shared" si="1335"/>
        <v>6683</v>
      </c>
      <c r="CJ316" s="463">
        <f t="shared" si="1335"/>
        <v>9558424</v>
      </c>
      <c r="CK316" s="463">
        <f t="shared" si="1303"/>
        <v>1430</v>
      </c>
      <c r="CL316" s="463">
        <f t="shared" si="1304"/>
        <v>2885</v>
      </c>
      <c r="CM316" s="463">
        <f t="shared" si="1336"/>
        <v>1941</v>
      </c>
      <c r="CN316" s="463">
        <f t="shared" si="1336"/>
        <v>2568516</v>
      </c>
      <c r="CO316" s="463">
        <f t="shared" si="1305"/>
        <v>1323</v>
      </c>
      <c r="CP316" s="463">
        <f t="shared" si="1306"/>
        <v>2855</v>
      </c>
      <c r="CQ316" s="463">
        <f t="shared" si="1337"/>
        <v>71012</v>
      </c>
      <c r="CR316" s="463">
        <f t="shared" si="1337"/>
        <v>113032695</v>
      </c>
      <c r="CS316" s="463">
        <f t="shared" si="1307"/>
        <v>1592</v>
      </c>
      <c r="CT316" s="463">
        <f t="shared" si="1308"/>
        <v>3194</v>
      </c>
      <c r="CU316" s="463">
        <f t="shared" si="1338"/>
        <v>1060</v>
      </c>
      <c r="CV316" s="463">
        <f t="shared" si="1338"/>
        <v>9168737</v>
      </c>
      <c r="CW316" s="463">
        <f t="shared" si="1309"/>
        <v>8650</v>
      </c>
      <c r="CX316" s="463">
        <f t="shared" si="1310"/>
        <v>26397</v>
      </c>
      <c r="CY316" s="463">
        <f t="shared" si="1339"/>
        <v>568</v>
      </c>
      <c r="CZ316" s="463">
        <f t="shared" si="1339"/>
        <v>3462303</v>
      </c>
      <c r="DA316" s="463">
        <f t="shared" si="1311"/>
        <v>6096</v>
      </c>
      <c r="DB316" s="463">
        <f t="shared" si="1312"/>
        <v>16416</v>
      </c>
      <c r="DC316" s="463">
        <f t="shared" si="1340"/>
        <v>2513</v>
      </c>
      <c r="DD316" s="463">
        <f t="shared" si="1340"/>
        <v>22346757</v>
      </c>
      <c r="DE316" s="463">
        <f t="shared" si="1313"/>
        <v>8892</v>
      </c>
      <c r="DF316" s="463">
        <f t="shared" si="1314"/>
        <v>22906</v>
      </c>
      <c r="DG316" s="463">
        <f t="shared" si="1341"/>
        <v>241</v>
      </c>
      <c r="DH316" s="463">
        <f t="shared" si="1341"/>
        <v>2098102</v>
      </c>
      <c r="DI316" s="463">
        <f t="shared" si="1315"/>
        <v>8706</v>
      </c>
      <c r="DJ316" s="463">
        <f t="shared" si="1316"/>
        <v>25078</v>
      </c>
      <c r="DK316" s="463">
        <f t="shared" si="1347"/>
        <v>600</v>
      </c>
      <c r="DL316" s="463">
        <f t="shared" si="1327"/>
        <v>182661</v>
      </c>
      <c r="DM316" s="463">
        <f t="shared" si="1317"/>
        <v>304</v>
      </c>
      <c r="DN316" s="463">
        <f t="shared" si="1318"/>
        <v>537</v>
      </c>
      <c r="DO316" s="463">
        <f t="shared" si="1267"/>
        <v>9228</v>
      </c>
      <c r="DP316" s="463">
        <f t="shared" si="1267"/>
        <v>203250</v>
      </c>
      <c r="DQ316" s="463">
        <f t="shared" si="1319"/>
        <v>22</v>
      </c>
      <c r="DR316" s="463">
        <f t="shared" si="1320"/>
        <v>34</v>
      </c>
      <c r="DS316" s="463">
        <f t="shared" si="1268"/>
        <v>235</v>
      </c>
      <c r="DT316" s="463">
        <f t="shared" si="1268"/>
        <v>309378</v>
      </c>
      <c r="DU316" s="463">
        <f t="shared" si="1321"/>
        <v>1317</v>
      </c>
      <c r="DV316" s="463">
        <f t="shared" si="1322"/>
        <v>2786</v>
      </c>
      <c r="DW316" s="463">
        <f t="shared" si="1328"/>
        <v>206</v>
      </c>
      <c r="DX316" s="463">
        <f t="shared" si="1258"/>
        <v>84590</v>
      </c>
      <c r="DY316" s="463">
        <f t="shared" si="1258"/>
        <v>243095224</v>
      </c>
      <c r="DZ316" s="463">
        <f t="shared" si="1323"/>
        <v>2874</v>
      </c>
      <c r="EA316" s="463">
        <f t="shared" si="1324"/>
        <v>7196</v>
      </c>
      <c r="EB316" s="463">
        <f t="shared" si="1329"/>
        <v>62403</v>
      </c>
      <c r="EC316" s="463">
        <f t="shared" si="1329"/>
        <v>31587</v>
      </c>
      <c r="ED316" s="463">
        <f t="shared" si="1329"/>
        <v>15464</v>
      </c>
      <c r="EE316" s="463">
        <f t="shared" si="1329"/>
        <v>132557035</v>
      </c>
      <c r="EF316" s="463">
        <f t="shared" si="1329"/>
        <v>557</v>
      </c>
      <c r="EG316" s="463">
        <f t="shared" si="1274"/>
        <v>168</v>
      </c>
      <c r="EH316" s="463">
        <f t="shared" si="1274"/>
        <v>46</v>
      </c>
      <c r="EI316" s="463"/>
      <c r="EJ316" s="446"/>
      <c r="EK316" s="446"/>
      <c r="EL316" s="446"/>
      <c r="EM316" s="446"/>
      <c r="EN316" s="446"/>
      <c r="EO316" s="446"/>
      <c r="EP316" s="446"/>
      <c r="EQ316" s="446"/>
      <c r="ER316" s="446"/>
      <c r="ES316" s="446"/>
      <c r="ET316" s="446"/>
      <c r="EU316" s="446"/>
      <c r="EV316" s="446"/>
      <c r="EW316" s="446"/>
      <c r="EX316" s="446"/>
      <c r="EY316" s="446"/>
      <c r="EZ316" s="447"/>
      <c r="FA316" s="446">
        <f t="shared" si="1226"/>
        <v>4</v>
      </c>
      <c r="FB316" s="417">
        <f t="shared" si="1325"/>
        <v>2025</v>
      </c>
      <c r="FC316" s="448">
        <f t="shared" si="1326"/>
        <v>45748</v>
      </c>
      <c r="FD316" s="449">
        <f t="shared" si="1257"/>
        <v>30</v>
      </c>
      <c r="FE316" s="450"/>
      <c r="FF316" s="451">
        <f t="shared" si="1330"/>
        <v>0.63488132094943239</v>
      </c>
      <c r="FG316" s="450"/>
      <c r="FH316" s="452">
        <f t="shared" si="1227"/>
        <v>1.8915186097782388</v>
      </c>
      <c r="FI316" s="452">
        <f t="shared" si="1228"/>
        <v>1.3982622227985995</v>
      </c>
      <c r="FJ316" s="452">
        <f t="shared" si="1229"/>
        <v>1.8684939944564214</v>
      </c>
      <c r="FK316" s="452">
        <f t="shared" si="1230"/>
        <v>1.4055025151421825</v>
      </c>
      <c r="FL316" s="452">
        <f t="shared" si="1231"/>
        <v>1.3047114370385253</v>
      </c>
      <c r="FM316" s="452">
        <f t="shared" si="1232"/>
        <v>1.050190868451454</v>
      </c>
      <c r="FN316" s="452">
        <f t="shared" si="1233"/>
        <v>1.8348349499674117</v>
      </c>
      <c r="FO316" s="452">
        <f t="shared" si="1234"/>
        <v>1.0429015067285206</v>
      </c>
      <c r="FP316" s="452">
        <f t="shared" si="1235"/>
        <v>2.0119176598049839</v>
      </c>
      <c r="FQ316" s="452">
        <f t="shared" si="1236"/>
        <v>1.0314192849404118</v>
      </c>
      <c r="FR316" s="453"/>
      <c r="FS316" s="446">
        <f t="shared" si="1348"/>
        <v>147552</v>
      </c>
      <c r="FT316" s="446">
        <f t="shared" si="1348"/>
        <v>221328</v>
      </c>
      <c r="FU316" s="446">
        <f t="shared" si="1348"/>
        <v>1918176</v>
      </c>
      <c r="FV316" s="446">
        <f t="shared" si="1348"/>
        <v>8145380</v>
      </c>
      <c r="FW316" s="446">
        <f t="shared" si="1348"/>
        <v>13116332</v>
      </c>
      <c r="FX316" s="446">
        <f t="shared" si="1348"/>
        <v>11062374</v>
      </c>
      <c r="FY316" s="446">
        <f t="shared" si="1348"/>
        <v>251713104</v>
      </c>
      <c r="FZ316" s="446">
        <f t="shared" si="1348"/>
        <v>361730983</v>
      </c>
      <c r="GA316" s="446">
        <f t="shared" si="1348"/>
        <v>16187978</v>
      </c>
      <c r="GB316" s="446">
        <f t="shared" si="1275"/>
        <v>215152959</v>
      </c>
      <c r="GC316" s="446">
        <f t="shared" si="1275"/>
        <v>30150162</v>
      </c>
      <c r="GD316" s="446">
        <f t="shared" si="1342"/>
        <v>158375</v>
      </c>
      <c r="GE316" s="446">
        <f t="shared" si="1342"/>
        <v>101988</v>
      </c>
      <c r="GF316" s="446">
        <f t="shared" si="1342"/>
        <v>12858968</v>
      </c>
      <c r="GG316" s="446">
        <f t="shared" si="1342"/>
        <v>19278077</v>
      </c>
      <c r="GH316" s="446">
        <f t="shared" si="1342"/>
        <v>5541810</v>
      </c>
      <c r="GI316" s="446">
        <f t="shared" si="1342"/>
        <v>226832399</v>
      </c>
      <c r="GJ316" s="446">
        <f t="shared" si="1342"/>
        <v>27980524</v>
      </c>
      <c r="GK316" s="446">
        <f t="shared" si="1342"/>
        <v>9324552</v>
      </c>
      <c r="GL316" s="446">
        <f t="shared" si="1342"/>
        <v>57564024</v>
      </c>
      <c r="GM316" s="446">
        <f t="shared" si="1342"/>
        <v>6043753</v>
      </c>
      <c r="GN316" s="446">
        <f t="shared" si="1331"/>
        <v>654635</v>
      </c>
      <c r="GO316" s="446">
        <f t="shared" si="1343"/>
        <v>322124</v>
      </c>
      <c r="GP316" s="446">
        <f t="shared" si="1343"/>
        <v>316922</v>
      </c>
      <c r="GQ316" s="446">
        <f t="shared" si="1343"/>
        <v>608746440</v>
      </c>
      <c r="GR316" s="446"/>
      <c r="GS316" s="446"/>
      <c r="GT316" s="446"/>
      <c r="GU316" s="446"/>
      <c r="GV316" s="416"/>
    </row>
    <row r="317" spans="1:204" ht="9.75" customHeight="1" x14ac:dyDescent="0.2">
      <c r="A317" s="417" t="str">
        <f t="shared" si="1276"/>
        <v>2025-26MAYY60</v>
      </c>
      <c r="B317" s="458" t="str">
        <f t="shared" si="1237"/>
        <v>2025-26</v>
      </c>
      <c r="C317" s="402" t="s">
        <v>668</v>
      </c>
      <c r="D317" s="458" t="str">
        <f t="shared" si="1270"/>
        <v>Y60</v>
      </c>
      <c r="E317" s="458" t="str">
        <f t="shared" si="1270"/>
        <v>Midlands</v>
      </c>
      <c r="F317" s="458" t="str">
        <f t="shared" si="1277"/>
        <v>Y60</v>
      </c>
      <c r="H317" s="463">
        <f t="shared" si="1263"/>
        <v>228457</v>
      </c>
      <c r="I317" s="463">
        <f t="shared" si="1263"/>
        <v>168673</v>
      </c>
      <c r="J317" s="463">
        <f t="shared" si="1263"/>
        <v>424637</v>
      </c>
      <c r="K317" s="463">
        <f t="shared" si="1278"/>
        <v>3</v>
      </c>
      <c r="L317" s="463">
        <f t="shared" si="1279"/>
        <v>1</v>
      </c>
      <c r="M317" s="463">
        <f t="shared" si="1280"/>
        <v>1</v>
      </c>
      <c r="N317" s="463">
        <f t="shared" si="1281"/>
        <v>11</v>
      </c>
      <c r="O317" s="463">
        <f t="shared" si="1282"/>
        <v>39</v>
      </c>
      <c r="P317" s="463">
        <f t="shared" si="1344"/>
        <v>901</v>
      </c>
      <c r="Q317" s="463">
        <f t="shared" si="1344"/>
        <v>2318</v>
      </c>
      <c r="R317" s="463">
        <f t="shared" si="1344"/>
        <v>558</v>
      </c>
      <c r="S317" s="463">
        <f t="shared" si="1344"/>
        <v>162280</v>
      </c>
      <c r="T317" s="463">
        <f t="shared" si="1344"/>
        <v>15915</v>
      </c>
      <c r="U317" s="463">
        <f t="shared" si="1344"/>
        <v>10204</v>
      </c>
      <c r="V317" s="463">
        <f t="shared" si="1344"/>
        <v>80570</v>
      </c>
      <c r="W317" s="463">
        <f t="shared" si="1344"/>
        <v>26937</v>
      </c>
      <c r="X317" s="463">
        <f t="shared" si="1344"/>
        <v>763</v>
      </c>
      <c r="Y317" s="463">
        <f t="shared" si="1344"/>
        <v>7865219</v>
      </c>
      <c r="Z317" s="463">
        <f t="shared" si="1283"/>
        <v>494</v>
      </c>
      <c r="AA317" s="463">
        <f t="shared" si="1284"/>
        <v>874</v>
      </c>
      <c r="AB317" s="463">
        <f t="shared" si="1210"/>
        <v>6368281</v>
      </c>
      <c r="AC317" s="463">
        <f t="shared" si="1285"/>
        <v>624</v>
      </c>
      <c r="AD317" s="463">
        <f t="shared" si="1286"/>
        <v>1205</v>
      </c>
      <c r="AE317" s="463">
        <f t="shared" si="1213"/>
        <v>126272394</v>
      </c>
      <c r="AF317" s="463">
        <f t="shared" si="1287"/>
        <v>1567</v>
      </c>
      <c r="AG317" s="463">
        <f t="shared" si="1288"/>
        <v>3141</v>
      </c>
      <c r="AH317" s="463">
        <f t="shared" si="1216"/>
        <v>164810469</v>
      </c>
      <c r="AI317" s="463">
        <f t="shared" si="1289"/>
        <v>6118</v>
      </c>
      <c r="AJ317" s="463">
        <f t="shared" si="1290"/>
        <v>14420</v>
      </c>
      <c r="AK317" s="463">
        <f t="shared" si="1219"/>
        <v>6173397</v>
      </c>
      <c r="AL317" s="463">
        <f t="shared" si="1291"/>
        <v>8091</v>
      </c>
      <c r="AM317" s="463">
        <f t="shared" si="1292"/>
        <v>19956</v>
      </c>
      <c r="AN317" s="463">
        <f t="shared" si="1271"/>
        <v>746</v>
      </c>
      <c r="AO317" s="463">
        <f t="shared" si="1271"/>
        <v>4874</v>
      </c>
      <c r="AP317" s="463">
        <f t="shared" si="1271"/>
        <v>5541</v>
      </c>
      <c r="AQ317" s="463">
        <f t="shared" si="1271"/>
        <v>11975954</v>
      </c>
      <c r="AR317" s="463">
        <f t="shared" si="1293"/>
        <v>2161</v>
      </c>
      <c r="AS317" s="463">
        <f t="shared" si="1294"/>
        <v>5071</v>
      </c>
      <c r="AT317" s="463">
        <f t="shared" si="1345"/>
        <v>32288</v>
      </c>
      <c r="AU317" s="463">
        <f t="shared" si="1345"/>
        <v>4863</v>
      </c>
      <c r="AV317" s="463">
        <f t="shared" si="1345"/>
        <v>16999</v>
      </c>
      <c r="AW317" s="463">
        <f t="shared" si="1345"/>
        <v>14090</v>
      </c>
      <c r="AX317" s="463">
        <f t="shared" si="1345"/>
        <v>3266</v>
      </c>
      <c r="AY317" s="463">
        <f t="shared" si="1345"/>
        <v>7160</v>
      </c>
      <c r="AZ317" s="463">
        <f t="shared" si="1345"/>
        <v>3629</v>
      </c>
      <c r="BA317" s="463">
        <f t="shared" si="1272"/>
        <v>36853</v>
      </c>
      <c r="BB317" s="463">
        <f t="shared" si="1272"/>
        <v>65071918</v>
      </c>
      <c r="BC317" s="463">
        <f t="shared" si="1295"/>
        <v>1766</v>
      </c>
      <c r="BD317" s="463">
        <f t="shared" si="1296"/>
        <v>6749</v>
      </c>
      <c r="BE317" s="463">
        <f t="shared" si="1273"/>
        <v>4500</v>
      </c>
      <c r="BF317" s="463">
        <f t="shared" si="1273"/>
        <v>14956</v>
      </c>
      <c r="BG317" s="463">
        <f t="shared" si="1273"/>
        <v>11517</v>
      </c>
      <c r="BH317" s="463">
        <f t="shared" si="1273"/>
        <v>5880</v>
      </c>
      <c r="BI317" s="463">
        <f t="shared" si="1346"/>
        <v>76644</v>
      </c>
      <c r="BJ317" s="463">
        <f t="shared" si="1346"/>
        <v>9917</v>
      </c>
      <c r="BK317" s="463">
        <f t="shared" si="1346"/>
        <v>43431</v>
      </c>
      <c r="BL317" s="463">
        <f t="shared" si="1346"/>
        <v>129992</v>
      </c>
      <c r="BM317" s="463">
        <f t="shared" si="1346"/>
        <v>29856</v>
      </c>
      <c r="BN317" s="463">
        <f t="shared" si="1346"/>
        <v>22114</v>
      </c>
      <c r="BO317" s="463">
        <f t="shared" si="1346"/>
        <v>19145</v>
      </c>
      <c r="BP317" s="463">
        <f t="shared" si="1346"/>
        <v>14295</v>
      </c>
      <c r="BQ317" s="463">
        <f t="shared" si="1346"/>
        <v>104623</v>
      </c>
      <c r="BR317" s="463">
        <f t="shared" si="1346"/>
        <v>84540</v>
      </c>
      <c r="BS317" s="463">
        <f t="shared" si="1346"/>
        <v>48866</v>
      </c>
      <c r="BT317" s="463">
        <f t="shared" si="1346"/>
        <v>28222</v>
      </c>
      <c r="BU317" s="463">
        <f t="shared" si="1346"/>
        <v>1554</v>
      </c>
      <c r="BV317" s="463">
        <f t="shared" si="1346"/>
        <v>793</v>
      </c>
      <c r="BW317" s="463">
        <f t="shared" si="1332"/>
        <v>160</v>
      </c>
      <c r="BX317" s="463">
        <f t="shared" si="1332"/>
        <v>93620</v>
      </c>
      <c r="BY317" s="463">
        <f t="shared" si="1297"/>
        <v>585</v>
      </c>
      <c r="BZ317" s="463">
        <f t="shared" si="1298"/>
        <v>975</v>
      </c>
      <c r="CA317" s="463">
        <f t="shared" si="1333"/>
        <v>127</v>
      </c>
      <c r="CB317" s="463">
        <f t="shared" si="1333"/>
        <v>53281</v>
      </c>
      <c r="CC317" s="463">
        <f t="shared" si="1299"/>
        <v>420</v>
      </c>
      <c r="CD317" s="463">
        <f t="shared" si="1300"/>
        <v>781</v>
      </c>
      <c r="CE317" s="463">
        <f t="shared" si="1334"/>
        <v>15628</v>
      </c>
      <c r="CF317" s="463">
        <f t="shared" si="1334"/>
        <v>7718318</v>
      </c>
      <c r="CG317" s="463">
        <f t="shared" si="1301"/>
        <v>494</v>
      </c>
      <c r="CH317" s="463">
        <f t="shared" si="1302"/>
        <v>872</v>
      </c>
      <c r="CI317" s="463">
        <f t="shared" si="1335"/>
        <v>6905</v>
      </c>
      <c r="CJ317" s="463">
        <f t="shared" si="1335"/>
        <v>9603282</v>
      </c>
      <c r="CK317" s="463">
        <f t="shared" si="1303"/>
        <v>1391</v>
      </c>
      <c r="CL317" s="463">
        <f t="shared" si="1304"/>
        <v>2791</v>
      </c>
      <c r="CM317" s="463">
        <f t="shared" si="1336"/>
        <v>2014</v>
      </c>
      <c r="CN317" s="463">
        <f t="shared" si="1336"/>
        <v>2814753</v>
      </c>
      <c r="CO317" s="463">
        <f t="shared" si="1305"/>
        <v>1398</v>
      </c>
      <c r="CP317" s="463">
        <f t="shared" si="1306"/>
        <v>3091</v>
      </c>
      <c r="CQ317" s="463">
        <f t="shared" si="1337"/>
        <v>71651</v>
      </c>
      <c r="CR317" s="463">
        <f t="shared" si="1337"/>
        <v>113854359</v>
      </c>
      <c r="CS317" s="463">
        <f t="shared" si="1307"/>
        <v>1589</v>
      </c>
      <c r="CT317" s="463">
        <f t="shared" si="1308"/>
        <v>3179</v>
      </c>
      <c r="CU317" s="463">
        <f t="shared" si="1338"/>
        <v>1241</v>
      </c>
      <c r="CV317" s="463">
        <f t="shared" si="1338"/>
        <v>10337766</v>
      </c>
      <c r="CW317" s="463">
        <f t="shared" si="1309"/>
        <v>8330</v>
      </c>
      <c r="CX317" s="463">
        <f t="shared" si="1310"/>
        <v>23794</v>
      </c>
      <c r="CY317" s="463">
        <f t="shared" si="1339"/>
        <v>626</v>
      </c>
      <c r="CZ317" s="463">
        <f t="shared" si="1339"/>
        <v>3898061</v>
      </c>
      <c r="DA317" s="463">
        <f t="shared" si="1311"/>
        <v>6227</v>
      </c>
      <c r="DB317" s="463">
        <f t="shared" si="1312"/>
        <v>16315</v>
      </c>
      <c r="DC317" s="463">
        <f t="shared" si="1340"/>
        <v>2657</v>
      </c>
      <c r="DD317" s="463">
        <f t="shared" si="1340"/>
        <v>23359587</v>
      </c>
      <c r="DE317" s="463">
        <f t="shared" si="1313"/>
        <v>8792</v>
      </c>
      <c r="DF317" s="463">
        <f t="shared" si="1314"/>
        <v>23798</v>
      </c>
      <c r="DG317" s="463">
        <f t="shared" si="1341"/>
        <v>244</v>
      </c>
      <c r="DH317" s="463">
        <f t="shared" si="1341"/>
        <v>2538514</v>
      </c>
      <c r="DI317" s="463">
        <f t="shared" si="1315"/>
        <v>10404</v>
      </c>
      <c r="DJ317" s="463">
        <f t="shared" si="1316"/>
        <v>32543</v>
      </c>
      <c r="DK317" s="463">
        <f t="shared" si="1347"/>
        <v>568</v>
      </c>
      <c r="DL317" s="463">
        <f t="shared" si="1327"/>
        <v>167296</v>
      </c>
      <c r="DM317" s="463">
        <f t="shared" si="1317"/>
        <v>295</v>
      </c>
      <c r="DN317" s="463">
        <f t="shared" si="1318"/>
        <v>479</v>
      </c>
      <c r="DO317" s="463">
        <f t="shared" si="1267"/>
        <v>9372</v>
      </c>
      <c r="DP317" s="463">
        <f t="shared" si="1267"/>
        <v>207159</v>
      </c>
      <c r="DQ317" s="463">
        <f t="shared" si="1319"/>
        <v>22</v>
      </c>
      <c r="DR317" s="463">
        <f t="shared" si="1320"/>
        <v>36</v>
      </c>
      <c r="DS317" s="463">
        <f t="shared" si="1268"/>
        <v>276</v>
      </c>
      <c r="DT317" s="463">
        <f t="shared" si="1268"/>
        <v>324162</v>
      </c>
      <c r="DU317" s="463">
        <f t="shared" si="1321"/>
        <v>1175</v>
      </c>
      <c r="DV317" s="463">
        <f t="shared" si="1322"/>
        <v>2205</v>
      </c>
      <c r="DW317" s="463">
        <f t="shared" si="1328"/>
        <v>258</v>
      </c>
      <c r="DX317" s="463">
        <f t="shared" si="1258"/>
        <v>86474</v>
      </c>
      <c r="DY317" s="463">
        <f t="shared" si="1258"/>
        <v>222447887</v>
      </c>
      <c r="DZ317" s="463">
        <f t="shared" si="1323"/>
        <v>2572</v>
      </c>
      <c r="EA317" s="463">
        <f t="shared" si="1324"/>
        <v>6344</v>
      </c>
      <c r="EB317" s="463">
        <f t="shared" si="1329"/>
        <v>62892</v>
      </c>
      <c r="EC317" s="463">
        <f t="shared" si="1329"/>
        <v>29728</v>
      </c>
      <c r="ED317" s="463">
        <f t="shared" si="1329"/>
        <v>13679</v>
      </c>
      <c r="EE317" s="463">
        <f t="shared" si="1329"/>
        <v>111465420</v>
      </c>
      <c r="EF317" s="463">
        <f t="shared" si="1329"/>
        <v>715</v>
      </c>
      <c r="EG317" s="463">
        <f t="shared" si="1274"/>
        <v>232</v>
      </c>
      <c r="EH317" s="463">
        <f t="shared" si="1274"/>
        <v>29</v>
      </c>
      <c r="EI317" s="463"/>
      <c r="EJ317" s="446"/>
      <c r="EK317" s="446"/>
      <c r="EL317" s="446"/>
      <c r="EM317" s="446"/>
      <c r="EN317" s="446"/>
      <c r="EO317" s="446"/>
      <c r="EP317" s="446"/>
      <c r="EQ317" s="446"/>
      <c r="ER317" s="446"/>
      <c r="ES317" s="446"/>
      <c r="ET317" s="446"/>
      <c r="EU317" s="446"/>
      <c r="EV317" s="446"/>
      <c r="EW317" s="446"/>
      <c r="EX317" s="446"/>
      <c r="EY317" s="446"/>
      <c r="EZ317" s="447"/>
      <c r="FA317" s="446">
        <f t="shared" si="1226"/>
        <v>5</v>
      </c>
      <c r="FB317" s="417">
        <f t="shared" si="1325"/>
        <v>2025</v>
      </c>
      <c r="FC317" s="448">
        <f t="shared" si="1326"/>
        <v>45778</v>
      </c>
      <c r="FD317" s="449">
        <f t="shared" si="1257"/>
        <v>31</v>
      </c>
      <c r="FE317" s="450"/>
      <c r="FF317" s="451">
        <f t="shared" si="1330"/>
        <v>0.62421739709604374</v>
      </c>
      <c r="FG317" s="450"/>
      <c r="FH317" s="452">
        <f t="shared" si="1227"/>
        <v>1.8759660697455232</v>
      </c>
      <c r="FI317" s="452">
        <f t="shared" si="1228"/>
        <v>1.389506754633993</v>
      </c>
      <c r="FJ317" s="452">
        <f t="shared" si="1229"/>
        <v>1.8762250098000783</v>
      </c>
      <c r="FK317" s="452">
        <f t="shared" si="1230"/>
        <v>1.4009212073696589</v>
      </c>
      <c r="FL317" s="452">
        <f t="shared" si="1231"/>
        <v>1.2985354350254437</v>
      </c>
      <c r="FM317" s="452">
        <f t="shared" si="1232"/>
        <v>1.0492739232965123</v>
      </c>
      <c r="FN317" s="452">
        <f t="shared" si="1233"/>
        <v>1.8140847161896276</v>
      </c>
      <c r="FO317" s="452">
        <f t="shared" si="1234"/>
        <v>1.0477039016965513</v>
      </c>
      <c r="FP317" s="452">
        <f t="shared" si="1235"/>
        <v>2.0366972477064218</v>
      </c>
      <c r="FQ317" s="452">
        <f t="shared" si="1236"/>
        <v>1.0393184796854522</v>
      </c>
      <c r="FR317" s="453"/>
      <c r="FS317" s="446">
        <f t="shared" si="1348"/>
        <v>154948</v>
      </c>
      <c r="FT317" s="446">
        <f t="shared" si="1348"/>
        <v>232422</v>
      </c>
      <c r="FU317" s="446">
        <f t="shared" si="1348"/>
        <v>1781902</v>
      </c>
      <c r="FV317" s="446">
        <f t="shared" si="1348"/>
        <v>6640190</v>
      </c>
      <c r="FW317" s="446">
        <f t="shared" si="1348"/>
        <v>13905900</v>
      </c>
      <c r="FX317" s="446">
        <f t="shared" si="1348"/>
        <v>12296164</v>
      </c>
      <c r="FY317" s="446">
        <f t="shared" si="1348"/>
        <v>253107708</v>
      </c>
      <c r="FZ317" s="446">
        <f t="shared" si="1348"/>
        <v>388426953</v>
      </c>
      <c r="GA317" s="446">
        <f t="shared" si="1348"/>
        <v>15226391</v>
      </c>
      <c r="GB317" s="446">
        <f t="shared" si="1275"/>
        <v>248738134</v>
      </c>
      <c r="GC317" s="446">
        <f t="shared" si="1275"/>
        <v>28097165</v>
      </c>
      <c r="GD317" s="446">
        <f t="shared" si="1342"/>
        <v>156000</v>
      </c>
      <c r="GE317" s="446">
        <f t="shared" si="1342"/>
        <v>99172</v>
      </c>
      <c r="GF317" s="446">
        <f t="shared" si="1342"/>
        <v>13624776</v>
      </c>
      <c r="GG317" s="446">
        <f t="shared" si="1342"/>
        <v>19274702</v>
      </c>
      <c r="GH317" s="446">
        <f t="shared" si="1342"/>
        <v>6224450</v>
      </c>
      <c r="GI317" s="446">
        <f t="shared" si="1342"/>
        <v>227743254</v>
      </c>
      <c r="GJ317" s="446">
        <f t="shared" si="1342"/>
        <v>29528545</v>
      </c>
      <c r="GK317" s="446">
        <f t="shared" si="1342"/>
        <v>10213498</v>
      </c>
      <c r="GL317" s="446">
        <f t="shared" si="1342"/>
        <v>63232037</v>
      </c>
      <c r="GM317" s="446">
        <f t="shared" si="1342"/>
        <v>7940431</v>
      </c>
      <c r="GN317" s="446">
        <f t="shared" si="1331"/>
        <v>608511</v>
      </c>
      <c r="GO317" s="446">
        <f t="shared" si="1343"/>
        <v>272326</v>
      </c>
      <c r="GP317" s="446">
        <f t="shared" si="1343"/>
        <v>336388</v>
      </c>
      <c r="GQ317" s="446">
        <f t="shared" si="1343"/>
        <v>548575582</v>
      </c>
      <c r="GR317" s="446"/>
      <c r="GS317" s="446"/>
      <c r="GT317" s="446"/>
      <c r="GU317" s="446"/>
      <c r="GV317" s="416"/>
    </row>
    <row r="318" spans="1:204" ht="9.75" customHeight="1" x14ac:dyDescent="0.2">
      <c r="A318" s="417" t="str">
        <f t="shared" si="1276"/>
        <v>2025-26JUNEY60</v>
      </c>
      <c r="B318" s="458" t="str">
        <f t="shared" si="1237"/>
        <v>2025-26</v>
      </c>
      <c r="C318" s="402" t="s">
        <v>671</v>
      </c>
      <c r="D318" s="458" t="str">
        <f t="shared" si="1270"/>
        <v>Y60</v>
      </c>
      <c r="E318" s="458" t="str">
        <f t="shared" si="1270"/>
        <v>Midlands</v>
      </c>
      <c r="F318" s="458" t="str">
        <f t="shared" si="1277"/>
        <v>Y60</v>
      </c>
      <c r="H318" s="463">
        <f t="shared" si="1263"/>
        <v>230368</v>
      </c>
      <c r="I318" s="463">
        <f t="shared" si="1263"/>
        <v>171782</v>
      </c>
      <c r="J318" s="463">
        <f t="shared" si="1263"/>
        <v>396044</v>
      </c>
      <c r="K318" s="463">
        <f t="shared" si="1278"/>
        <v>2</v>
      </c>
      <c r="L318" s="463">
        <f t="shared" si="1279"/>
        <v>1</v>
      </c>
      <c r="M318" s="463">
        <f t="shared" si="1280"/>
        <v>1</v>
      </c>
      <c r="N318" s="463">
        <f t="shared" si="1281"/>
        <v>7</v>
      </c>
      <c r="O318" s="463">
        <f t="shared" si="1282"/>
        <v>39</v>
      </c>
      <c r="P318" s="463">
        <f t="shared" si="1344"/>
        <v>846</v>
      </c>
      <c r="Q318" s="463">
        <f t="shared" si="1344"/>
        <v>2225</v>
      </c>
      <c r="R318" s="463">
        <f t="shared" si="1344"/>
        <v>491</v>
      </c>
      <c r="S318" s="463">
        <f t="shared" si="1344"/>
        <v>158444</v>
      </c>
      <c r="T318" s="463">
        <f t="shared" si="1344"/>
        <v>16042</v>
      </c>
      <c r="U318" s="463">
        <f t="shared" si="1344"/>
        <v>10243</v>
      </c>
      <c r="V318" s="463">
        <f t="shared" si="1344"/>
        <v>78138</v>
      </c>
      <c r="W318" s="463">
        <f t="shared" si="1344"/>
        <v>26531</v>
      </c>
      <c r="X318" s="463">
        <f t="shared" si="1344"/>
        <v>802</v>
      </c>
      <c r="Y318" s="463">
        <f t="shared" si="1344"/>
        <v>7996406</v>
      </c>
      <c r="Z318" s="463">
        <f t="shared" si="1283"/>
        <v>498</v>
      </c>
      <c r="AA318" s="463">
        <f t="shared" si="1284"/>
        <v>882</v>
      </c>
      <c r="AB318" s="463">
        <f t="shared" si="1210"/>
        <v>6198354</v>
      </c>
      <c r="AC318" s="463">
        <f t="shared" si="1285"/>
        <v>605</v>
      </c>
      <c r="AD318" s="463">
        <f t="shared" si="1286"/>
        <v>1136</v>
      </c>
      <c r="AE318" s="463">
        <f t="shared" si="1213"/>
        <v>133073723</v>
      </c>
      <c r="AF318" s="463">
        <f t="shared" si="1287"/>
        <v>1703</v>
      </c>
      <c r="AG318" s="463">
        <f t="shared" si="1288"/>
        <v>3467</v>
      </c>
      <c r="AH318" s="463">
        <f t="shared" si="1216"/>
        <v>179564381</v>
      </c>
      <c r="AI318" s="463">
        <f t="shared" si="1289"/>
        <v>6768</v>
      </c>
      <c r="AJ318" s="463">
        <f t="shared" si="1290"/>
        <v>16135</v>
      </c>
      <c r="AK318" s="463">
        <f t="shared" si="1219"/>
        <v>7201362</v>
      </c>
      <c r="AL318" s="463">
        <f t="shared" si="1291"/>
        <v>8979</v>
      </c>
      <c r="AM318" s="463">
        <f t="shared" si="1292"/>
        <v>21024</v>
      </c>
      <c r="AN318" s="463">
        <f t="shared" si="1271"/>
        <v>840</v>
      </c>
      <c r="AO318" s="463">
        <f t="shared" si="1271"/>
        <v>4543</v>
      </c>
      <c r="AP318" s="463">
        <f t="shared" si="1271"/>
        <v>5753</v>
      </c>
      <c r="AQ318" s="463">
        <f t="shared" si="1271"/>
        <v>12426146</v>
      </c>
      <c r="AR318" s="463">
        <f t="shared" si="1293"/>
        <v>2160</v>
      </c>
      <c r="AS318" s="463">
        <f t="shared" si="1294"/>
        <v>5665</v>
      </c>
      <c r="AT318" s="463">
        <f t="shared" si="1345"/>
        <v>31369</v>
      </c>
      <c r="AU318" s="463">
        <f t="shared" si="1345"/>
        <v>4937</v>
      </c>
      <c r="AV318" s="463">
        <f t="shared" si="1345"/>
        <v>15541</v>
      </c>
      <c r="AW318" s="463">
        <f t="shared" si="1345"/>
        <v>12045</v>
      </c>
      <c r="AX318" s="463">
        <f t="shared" si="1345"/>
        <v>3239</v>
      </c>
      <c r="AY318" s="463">
        <f t="shared" si="1345"/>
        <v>7652</v>
      </c>
      <c r="AZ318" s="463">
        <f t="shared" si="1345"/>
        <v>3728</v>
      </c>
      <c r="BA318" s="463">
        <f t="shared" si="1272"/>
        <v>33660</v>
      </c>
      <c r="BB318" s="463">
        <f t="shared" si="1272"/>
        <v>64303966</v>
      </c>
      <c r="BC318" s="463">
        <f t="shared" si="1295"/>
        <v>1910</v>
      </c>
      <c r="BD318" s="463">
        <f t="shared" si="1296"/>
        <v>7136</v>
      </c>
      <c r="BE318" s="463">
        <f t="shared" si="1273"/>
        <v>4623</v>
      </c>
      <c r="BF318" s="463">
        <f t="shared" si="1273"/>
        <v>13994</v>
      </c>
      <c r="BG318" s="463">
        <f t="shared" si="1273"/>
        <v>9546</v>
      </c>
      <c r="BH318" s="463">
        <f t="shared" si="1273"/>
        <v>5497</v>
      </c>
      <c r="BI318" s="463">
        <f t="shared" si="1346"/>
        <v>74620</v>
      </c>
      <c r="BJ318" s="463">
        <f t="shared" si="1346"/>
        <v>9435</v>
      </c>
      <c r="BK318" s="463">
        <f t="shared" si="1346"/>
        <v>43020</v>
      </c>
      <c r="BL318" s="463">
        <f t="shared" si="1346"/>
        <v>127075</v>
      </c>
      <c r="BM318" s="463">
        <f t="shared" si="1346"/>
        <v>30378</v>
      </c>
      <c r="BN318" s="463">
        <f t="shared" si="1346"/>
        <v>22316</v>
      </c>
      <c r="BO318" s="463">
        <f t="shared" si="1346"/>
        <v>19381</v>
      </c>
      <c r="BP318" s="463">
        <f t="shared" si="1346"/>
        <v>14360</v>
      </c>
      <c r="BQ318" s="463">
        <f t="shared" si="1346"/>
        <v>102609</v>
      </c>
      <c r="BR318" s="463">
        <f t="shared" si="1346"/>
        <v>82074</v>
      </c>
      <c r="BS318" s="463">
        <f t="shared" si="1346"/>
        <v>48763</v>
      </c>
      <c r="BT318" s="463">
        <f t="shared" si="1346"/>
        <v>27722</v>
      </c>
      <c r="BU318" s="463">
        <f t="shared" si="1346"/>
        <v>1663</v>
      </c>
      <c r="BV318" s="463">
        <f t="shared" si="1346"/>
        <v>823</v>
      </c>
      <c r="BW318" s="463">
        <f t="shared" si="1332"/>
        <v>154</v>
      </c>
      <c r="BX318" s="463">
        <f t="shared" si="1332"/>
        <v>91116</v>
      </c>
      <c r="BY318" s="463">
        <f t="shared" si="1297"/>
        <v>592</v>
      </c>
      <c r="BZ318" s="463">
        <f t="shared" si="1298"/>
        <v>1086</v>
      </c>
      <c r="CA318" s="463">
        <f t="shared" si="1333"/>
        <v>112</v>
      </c>
      <c r="CB318" s="463">
        <f t="shared" si="1333"/>
        <v>57428</v>
      </c>
      <c r="CC318" s="463">
        <f t="shared" si="1299"/>
        <v>513</v>
      </c>
      <c r="CD318" s="463">
        <f t="shared" si="1300"/>
        <v>1007</v>
      </c>
      <c r="CE318" s="463">
        <f t="shared" si="1334"/>
        <v>15776</v>
      </c>
      <c r="CF318" s="463">
        <f t="shared" si="1334"/>
        <v>7847862</v>
      </c>
      <c r="CG318" s="463">
        <f t="shared" si="1301"/>
        <v>497</v>
      </c>
      <c r="CH318" s="463">
        <f t="shared" si="1302"/>
        <v>880</v>
      </c>
      <c r="CI318" s="463">
        <f t="shared" si="1335"/>
        <v>6915</v>
      </c>
      <c r="CJ318" s="463">
        <f t="shared" si="1335"/>
        <v>10304655</v>
      </c>
      <c r="CK318" s="463">
        <f t="shared" si="1303"/>
        <v>1490</v>
      </c>
      <c r="CL318" s="463">
        <f t="shared" si="1304"/>
        <v>3119</v>
      </c>
      <c r="CM318" s="463">
        <f t="shared" si="1336"/>
        <v>1852</v>
      </c>
      <c r="CN318" s="463">
        <f t="shared" si="1336"/>
        <v>2704067</v>
      </c>
      <c r="CO318" s="463">
        <f t="shared" si="1305"/>
        <v>1460</v>
      </c>
      <c r="CP318" s="463">
        <f t="shared" si="1306"/>
        <v>3165</v>
      </c>
      <c r="CQ318" s="463">
        <f t="shared" si="1337"/>
        <v>69371</v>
      </c>
      <c r="CR318" s="463">
        <f t="shared" si="1337"/>
        <v>120065001</v>
      </c>
      <c r="CS318" s="463">
        <f t="shared" si="1307"/>
        <v>1731</v>
      </c>
      <c r="CT318" s="463">
        <f t="shared" si="1308"/>
        <v>3507</v>
      </c>
      <c r="CU318" s="463">
        <f t="shared" si="1338"/>
        <v>1230</v>
      </c>
      <c r="CV318" s="463">
        <f t="shared" si="1338"/>
        <v>10600642</v>
      </c>
      <c r="CW318" s="463">
        <f t="shared" si="1309"/>
        <v>8618</v>
      </c>
      <c r="CX318" s="463">
        <f t="shared" si="1310"/>
        <v>23458</v>
      </c>
      <c r="CY318" s="463">
        <f t="shared" si="1339"/>
        <v>586</v>
      </c>
      <c r="CZ318" s="463">
        <f t="shared" si="1339"/>
        <v>3816127</v>
      </c>
      <c r="DA318" s="463">
        <f t="shared" si="1311"/>
        <v>6512</v>
      </c>
      <c r="DB318" s="463">
        <f t="shared" si="1312"/>
        <v>17139</v>
      </c>
      <c r="DC318" s="463">
        <f t="shared" si="1340"/>
        <v>2441</v>
      </c>
      <c r="DD318" s="463">
        <f t="shared" si="1340"/>
        <v>26230955</v>
      </c>
      <c r="DE318" s="463">
        <f t="shared" si="1313"/>
        <v>10746</v>
      </c>
      <c r="DF318" s="463">
        <f t="shared" si="1314"/>
        <v>29650</v>
      </c>
      <c r="DG318" s="463">
        <f t="shared" si="1341"/>
        <v>208</v>
      </c>
      <c r="DH318" s="463">
        <f t="shared" si="1341"/>
        <v>2066372</v>
      </c>
      <c r="DI318" s="463">
        <f t="shared" si="1315"/>
        <v>9934</v>
      </c>
      <c r="DJ318" s="463">
        <f t="shared" si="1316"/>
        <v>28884</v>
      </c>
      <c r="DK318" s="463">
        <f t="shared" si="1347"/>
        <v>603</v>
      </c>
      <c r="DL318" s="463">
        <f t="shared" si="1327"/>
        <v>196155</v>
      </c>
      <c r="DM318" s="463">
        <f t="shared" si="1317"/>
        <v>325</v>
      </c>
      <c r="DN318" s="463">
        <f t="shared" si="1318"/>
        <v>570</v>
      </c>
      <c r="DO318" s="463">
        <f t="shared" si="1267"/>
        <v>9409</v>
      </c>
      <c r="DP318" s="463">
        <f t="shared" si="1267"/>
        <v>199799</v>
      </c>
      <c r="DQ318" s="463">
        <f t="shared" si="1319"/>
        <v>21</v>
      </c>
      <c r="DR318" s="463">
        <f t="shared" si="1320"/>
        <v>34</v>
      </c>
      <c r="DS318" s="463">
        <f t="shared" si="1268"/>
        <v>243</v>
      </c>
      <c r="DT318" s="463">
        <f t="shared" si="1268"/>
        <v>374980</v>
      </c>
      <c r="DU318" s="463">
        <f t="shared" si="1321"/>
        <v>1543</v>
      </c>
      <c r="DV318" s="463">
        <f t="shared" si="1322"/>
        <v>3118</v>
      </c>
      <c r="DW318" s="463">
        <f t="shared" si="1328"/>
        <v>222</v>
      </c>
      <c r="DX318" s="463">
        <f t="shared" ref="DX318:DY331" si="1349">SUMIFS(DX$443:DX$10112,$B$443:$B$10112,$B318,$C$443:$C$10112,$C318,$D$443:$D$10112,$D318)</f>
        <v>84026</v>
      </c>
      <c r="DY318" s="463">
        <f t="shared" si="1349"/>
        <v>211553077</v>
      </c>
      <c r="DZ318" s="463">
        <f t="shared" si="1323"/>
        <v>2518</v>
      </c>
      <c r="EA318" s="463">
        <f t="shared" si="1324"/>
        <v>6104</v>
      </c>
      <c r="EB318" s="463">
        <f t="shared" ref="EB318:EF331" si="1350">SUMIFS(EB$443:EB$10112,$B$443:$B$10112,$B318,$C$443:$C$10112,$C318,$D$443:$D$10112,$D318)</f>
        <v>60530</v>
      </c>
      <c r="EC318" s="463">
        <f t="shared" si="1350"/>
        <v>28235</v>
      </c>
      <c r="ED318" s="463">
        <f t="shared" si="1350"/>
        <v>12558</v>
      </c>
      <c r="EE318" s="463">
        <f t="shared" si="1350"/>
        <v>104423842</v>
      </c>
      <c r="EF318" s="463">
        <f t="shared" si="1350"/>
        <v>651</v>
      </c>
      <c r="EG318" s="463">
        <f t="shared" si="1274"/>
        <v>532</v>
      </c>
      <c r="EH318" s="463">
        <f t="shared" si="1274"/>
        <v>27</v>
      </c>
      <c r="EI318" s="463"/>
      <c r="EJ318" s="446"/>
      <c r="EK318" s="446"/>
      <c r="EL318" s="446"/>
      <c r="EM318" s="446"/>
      <c r="EN318" s="446"/>
      <c r="EO318" s="446"/>
      <c r="EP318" s="446"/>
      <c r="EQ318" s="446"/>
      <c r="ER318" s="446"/>
      <c r="ES318" s="446"/>
      <c r="ET318" s="446"/>
      <c r="EU318" s="446"/>
      <c r="EV318" s="446"/>
      <c r="EW318" s="446"/>
      <c r="EX318" s="446"/>
      <c r="EY318" s="446"/>
      <c r="EZ318" s="447"/>
      <c r="FA318" s="446">
        <f t="shared" si="1226"/>
        <v>6</v>
      </c>
      <c r="FB318" s="417">
        <f t="shared" si="1325"/>
        <v>2025</v>
      </c>
      <c r="FC318" s="448">
        <f t="shared" si="1326"/>
        <v>45809</v>
      </c>
      <c r="FD318" s="449">
        <f t="shared" si="1257"/>
        <v>30</v>
      </c>
      <c r="FE318" s="450"/>
      <c r="FF318" s="451">
        <f t="shared" si="1330"/>
        <v>0.61917609897341408</v>
      </c>
      <c r="FG318" s="450"/>
      <c r="FH318" s="452">
        <f t="shared" si="1227"/>
        <v>1.8936541578356814</v>
      </c>
      <c r="FI318" s="452">
        <f t="shared" si="1228"/>
        <v>1.3910983667871837</v>
      </c>
      <c r="FJ318" s="452">
        <f t="shared" si="1229"/>
        <v>1.8921214487942986</v>
      </c>
      <c r="FK318" s="452">
        <f t="shared" si="1230"/>
        <v>1.4019330274333692</v>
      </c>
      <c r="FL318" s="452">
        <f t="shared" si="1231"/>
        <v>1.3131766873992168</v>
      </c>
      <c r="FM318" s="452">
        <f t="shared" si="1232"/>
        <v>1.0503724180296399</v>
      </c>
      <c r="FN318" s="452">
        <f t="shared" si="1233"/>
        <v>1.837963137461837</v>
      </c>
      <c r="FO318" s="452">
        <f t="shared" si="1234"/>
        <v>1.0448908823640271</v>
      </c>
      <c r="FP318" s="452">
        <f t="shared" si="1235"/>
        <v>2.07356608478803</v>
      </c>
      <c r="FQ318" s="452">
        <f t="shared" si="1236"/>
        <v>1.0261845386533666</v>
      </c>
      <c r="FR318" s="453"/>
      <c r="FS318" s="446">
        <f t="shared" si="1348"/>
        <v>157562</v>
      </c>
      <c r="FT318" s="446">
        <f t="shared" si="1348"/>
        <v>236343</v>
      </c>
      <c r="FU318" s="446">
        <f t="shared" si="1348"/>
        <v>1260496</v>
      </c>
      <c r="FV318" s="446">
        <f t="shared" si="1348"/>
        <v>6723683</v>
      </c>
      <c r="FW318" s="446">
        <f t="shared" si="1348"/>
        <v>14151280</v>
      </c>
      <c r="FX318" s="446">
        <f t="shared" si="1348"/>
        <v>11639121</v>
      </c>
      <c r="FY318" s="446">
        <f t="shared" si="1348"/>
        <v>270913071</v>
      </c>
      <c r="FZ318" s="446">
        <f t="shared" si="1348"/>
        <v>428075706</v>
      </c>
      <c r="GA318" s="446">
        <f t="shared" si="1348"/>
        <v>16861488</v>
      </c>
      <c r="GB318" s="446">
        <f t="shared" si="1275"/>
        <v>240213696</v>
      </c>
      <c r="GC318" s="446">
        <f t="shared" si="1275"/>
        <v>32590204</v>
      </c>
      <c r="GD318" s="446">
        <f t="shared" si="1342"/>
        <v>167244</v>
      </c>
      <c r="GE318" s="446">
        <f t="shared" si="1342"/>
        <v>112792</v>
      </c>
      <c r="GF318" s="446">
        <f t="shared" si="1342"/>
        <v>13889315</v>
      </c>
      <c r="GG318" s="446">
        <f t="shared" si="1342"/>
        <v>21566506</v>
      </c>
      <c r="GH318" s="446">
        <f t="shared" si="1342"/>
        <v>5861996</v>
      </c>
      <c r="GI318" s="446">
        <f t="shared" si="1342"/>
        <v>243293076</v>
      </c>
      <c r="GJ318" s="446">
        <f t="shared" si="1342"/>
        <v>28852850</v>
      </c>
      <c r="GK318" s="446">
        <f t="shared" si="1342"/>
        <v>10043362</v>
      </c>
      <c r="GL318" s="446">
        <f t="shared" si="1342"/>
        <v>72375676</v>
      </c>
      <c r="GM318" s="446">
        <f t="shared" si="1342"/>
        <v>6007904</v>
      </c>
      <c r="GN318" s="446">
        <f t="shared" si="1331"/>
        <v>757744</v>
      </c>
      <c r="GO318" s="446">
        <f t="shared" si="1343"/>
        <v>343967</v>
      </c>
      <c r="GP318" s="446">
        <f t="shared" si="1343"/>
        <v>323691</v>
      </c>
      <c r="GQ318" s="446">
        <f t="shared" si="1343"/>
        <v>512896662</v>
      </c>
      <c r="GR318" s="446"/>
      <c r="GS318" s="446"/>
      <c r="GT318" s="446"/>
      <c r="GU318" s="446"/>
      <c r="GV318" s="416"/>
    </row>
    <row r="319" spans="1:204" ht="9.75" customHeight="1" x14ac:dyDescent="0.2">
      <c r="A319" s="417" t="str">
        <f t="shared" si="1276"/>
        <v>2025-26JULYY60</v>
      </c>
      <c r="B319" s="458" t="str">
        <f t="shared" si="1237"/>
        <v>2025-26</v>
      </c>
      <c r="C319" s="402" t="s">
        <v>673</v>
      </c>
      <c r="D319" s="458" t="str">
        <f t="shared" si="1270"/>
        <v>Y60</v>
      </c>
      <c r="E319" s="458" t="str">
        <f t="shared" si="1270"/>
        <v>Midlands</v>
      </c>
      <c r="F319" s="458" t="str">
        <f t="shared" si="1277"/>
        <v>Y60</v>
      </c>
      <c r="H319" s="463">
        <f t="shared" si="1263"/>
        <v>236212</v>
      </c>
      <c r="I319" s="463">
        <f t="shared" si="1263"/>
        <v>176347</v>
      </c>
      <c r="J319" s="463">
        <f t="shared" si="1263"/>
        <v>628116</v>
      </c>
      <c r="K319" s="463">
        <f t="shared" si="1278"/>
        <v>4</v>
      </c>
      <c r="L319" s="463">
        <f t="shared" si="1279"/>
        <v>1</v>
      </c>
      <c r="M319" s="463">
        <f t="shared" si="1280"/>
        <v>4</v>
      </c>
      <c r="N319" s="463">
        <f t="shared" si="1281"/>
        <v>19</v>
      </c>
      <c r="O319" s="463">
        <f t="shared" si="1282"/>
        <v>58</v>
      </c>
      <c r="P319" s="463">
        <f t="shared" si="1344"/>
        <v>863</v>
      </c>
      <c r="Q319" s="463">
        <f t="shared" si="1344"/>
        <v>2268</v>
      </c>
      <c r="R319" s="463">
        <f t="shared" si="1344"/>
        <v>522</v>
      </c>
      <c r="S319" s="463">
        <f t="shared" si="1344"/>
        <v>164890</v>
      </c>
      <c r="T319" s="463">
        <f t="shared" si="1344"/>
        <v>16101</v>
      </c>
      <c r="U319" s="463">
        <f t="shared" si="1344"/>
        <v>10351</v>
      </c>
      <c r="V319" s="463">
        <f t="shared" si="1344"/>
        <v>81352</v>
      </c>
      <c r="W319" s="463">
        <f t="shared" si="1344"/>
        <v>27792</v>
      </c>
      <c r="X319" s="463">
        <f t="shared" si="1344"/>
        <v>923</v>
      </c>
      <c r="Y319" s="463">
        <f t="shared" si="1344"/>
        <v>7953345</v>
      </c>
      <c r="Z319" s="463">
        <f t="shared" si="1283"/>
        <v>494</v>
      </c>
      <c r="AA319" s="463">
        <f t="shared" si="1284"/>
        <v>877</v>
      </c>
      <c r="AB319" s="463">
        <f t="shared" si="1210"/>
        <v>6175319</v>
      </c>
      <c r="AC319" s="463">
        <f t="shared" si="1285"/>
        <v>597</v>
      </c>
      <c r="AD319" s="463">
        <f t="shared" si="1286"/>
        <v>1120</v>
      </c>
      <c r="AE319" s="463">
        <f t="shared" si="1213"/>
        <v>124973556</v>
      </c>
      <c r="AF319" s="463">
        <f t="shared" si="1287"/>
        <v>1536</v>
      </c>
      <c r="AG319" s="463">
        <f t="shared" si="1288"/>
        <v>3076</v>
      </c>
      <c r="AH319" s="463">
        <f t="shared" si="1216"/>
        <v>172265952</v>
      </c>
      <c r="AI319" s="463">
        <f t="shared" si="1289"/>
        <v>6198</v>
      </c>
      <c r="AJ319" s="463">
        <f t="shared" si="1290"/>
        <v>14897</v>
      </c>
      <c r="AK319" s="463">
        <f t="shared" si="1219"/>
        <v>7755880</v>
      </c>
      <c r="AL319" s="463">
        <f t="shared" si="1291"/>
        <v>8403</v>
      </c>
      <c r="AM319" s="463">
        <f t="shared" si="1292"/>
        <v>19630</v>
      </c>
      <c r="AN319" s="463">
        <f t="shared" si="1271"/>
        <v>781</v>
      </c>
      <c r="AO319" s="463">
        <f t="shared" si="1271"/>
        <v>5322</v>
      </c>
      <c r="AP319" s="463">
        <f t="shared" si="1271"/>
        <v>5953</v>
      </c>
      <c r="AQ319" s="463">
        <f t="shared" si="1271"/>
        <v>12055484</v>
      </c>
      <c r="AR319" s="463">
        <f t="shared" si="1293"/>
        <v>2025</v>
      </c>
      <c r="AS319" s="463">
        <f t="shared" si="1294"/>
        <v>5362</v>
      </c>
      <c r="AT319" s="463">
        <f t="shared" si="1345"/>
        <v>32400</v>
      </c>
      <c r="AU319" s="463">
        <f t="shared" si="1345"/>
        <v>5177</v>
      </c>
      <c r="AV319" s="463">
        <f t="shared" si="1345"/>
        <v>15451</v>
      </c>
      <c r="AW319" s="463">
        <f t="shared" si="1345"/>
        <v>11512</v>
      </c>
      <c r="AX319" s="463">
        <f t="shared" si="1345"/>
        <v>3592</v>
      </c>
      <c r="AY319" s="463">
        <f t="shared" si="1345"/>
        <v>8180</v>
      </c>
      <c r="AZ319" s="463">
        <f t="shared" si="1345"/>
        <v>4041</v>
      </c>
      <c r="BA319" s="463">
        <f t="shared" si="1272"/>
        <v>34143</v>
      </c>
      <c r="BB319" s="463">
        <f t="shared" si="1272"/>
        <v>66347543</v>
      </c>
      <c r="BC319" s="463">
        <f t="shared" si="1295"/>
        <v>1943</v>
      </c>
      <c r="BD319" s="463">
        <f t="shared" si="1296"/>
        <v>7132</v>
      </c>
      <c r="BE319" s="463">
        <f t="shared" si="1273"/>
        <v>4899</v>
      </c>
      <c r="BF319" s="463">
        <f t="shared" si="1273"/>
        <v>13968</v>
      </c>
      <c r="BG319" s="463">
        <f t="shared" si="1273"/>
        <v>9919</v>
      </c>
      <c r="BH319" s="463">
        <f t="shared" si="1273"/>
        <v>5357</v>
      </c>
      <c r="BI319" s="463">
        <f t="shared" si="1346"/>
        <v>77966</v>
      </c>
      <c r="BJ319" s="463">
        <f t="shared" si="1346"/>
        <v>9768</v>
      </c>
      <c r="BK319" s="463">
        <f t="shared" si="1346"/>
        <v>44756</v>
      </c>
      <c r="BL319" s="463">
        <f t="shared" si="1346"/>
        <v>132490</v>
      </c>
      <c r="BM319" s="463">
        <f t="shared" si="1346"/>
        <v>30053</v>
      </c>
      <c r="BN319" s="463">
        <f t="shared" si="1346"/>
        <v>22130</v>
      </c>
      <c r="BO319" s="463">
        <f t="shared" si="1346"/>
        <v>19126</v>
      </c>
      <c r="BP319" s="463">
        <f t="shared" si="1346"/>
        <v>14256</v>
      </c>
      <c r="BQ319" s="463">
        <f t="shared" si="1346"/>
        <v>104953</v>
      </c>
      <c r="BR319" s="463">
        <f t="shared" si="1346"/>
        <v>84981</v>
      </c>
      <c r="BS319" s="463">
        <f t="shared" si="1346"/>
        <v>50054</v>
      </c>
      <c r="BT319" s="463">
        <f t="shared" si="1346"/>
        <v>28929</v>
      </c>
      <c r="BU319" s="463">
        <f t="shared" si="1346"/>
        <v>1944</v>
      </c>
      <c r="BV319" s="463">
        <f t="shared" si="1346"/>
        <v>954</v>
      </c>
      <c r="BW319" s="463">
        <f t="shared" si="1332"/>
        <v>166</v>
      </c>
      <c r="BX319" s="463">
        <f t="shared" si="1332"/>
        <v>106358</v>
      </c>
      <c r="BY319" s="463">
        <f t="shared" si="1297"/>
        <v>641</v>
      </c>
      <c r="BZ319" s="463">
        <f t="shared" si="1298"/>
        <v>1092</v>
      </c>
      <c r="CA319" s="463">
        <f t="shared" si="1333"/>
        <v>108</v>
      </c>
      <c r="CB319" s="463">
        <f t="shared" si="1333"/>
        <v>48912</v>
      </c>
      <c r="CC319" s="463">
        <f t="shared" si="1299"/>
        <v>453</v>
      </c>
      <c r="CD319" s="463">
        <f t="shared" si="1300"/>
        <v>833</v>
      </c>
      <c r="CE319" s="463">
        <f t="shared" si="1334"/>
        <v>15827</v>
      </c>
      <c r="CF319" s="463">
        <f t="shared" si="1334"/>
        <v>7798075</v>
      </c>
      <c r="CG319" s="463">
        <f t="shared" si="1301"/>
        <v>493</v>
      </c>
      <c r="CH319" s="463">
        <f t="shared" si="1302"/>
        <v>874</v>
      </c>
      <c r="CI319" s="463">
        <f t="shared" si="1335"/>
        <v>7038</v>
      </c>
      <c r="CJ319" s="463">
        <f t="shared" si="1335"/>
        <v>9036196</v>
      </c>
      <c r="CK319" s="463">
        <f t="shared" si="1303"/>
        <v>1284</v>
      </c>
      <c r="CL319" s="463">
        <f t="shared" si="1304"/>
        <v>2533</v>
      </c>
      <c r="CM319" s="463">
        <f t="shared" si="1336"/>
        <v>1964</v>
      </c>
      <c r="CN319" s="463">
        <f t="shared" si="1336"/>
        <v>2534019</v>
      </c>
      <c r="CO319" s="463">
        <f t="shared" si="1305"/>
        <v>1290</v>
      </c>
      <c r="CP319" s="463">
        <f t="shared" si="1306"/>
        <v>2912</v>
      </c>
      <c r="CQ319" s="463">
        <f t="shared" si="1337"/>
        <v>72350</v>
      </c>
      <c r="CR319" s="463">
        <f t="shared" si="1337"/>
        <v>113403341</v>
      </c>
      <c r="CS319" s="463">
        <f t="shared" si="1307"/>
        <v>1567</v>
      </c>
      <c r="CT319" s="463">
        <f t="shared" si="1308"/>
        <v>3128</v>
      </c>
      <c r="CU319" s="463">
        <f t="shared" si="1338"/>
        <v>1356</v>
      </c>
      <c r="CV319" s="463">
        <f t="shared" si="1338"/>
        <v>9171465</v>
      </c>
      <c r="CW319" s="463">
        <f t="shared" si="1309"/>
        <v>6764</v>
      </c>
      <c r="CX319" s="463">
        <f t="shared" si="1310"/>
        <v>15998</v>
      </c>
      <c r="CY319" s="463">
        <f t="shared" si="1339"/>
        <v>658</v>
      </c>
      <c r="CZ319" s="463">
        <f t="shared" si="1339"/>
        <v>3767569</v>
      </c>
      <c r="DA319" s="463">
        <f t="shared" si="1311"/>
        <v>5726</v>
      </c>
      <c r="DB319" s="463">
        <f t="shared" si="1312"/>
        <v>15678</v>
      </c>
      <c r="DC319" s="463">
        <f t="shared" si="1340"/>
        <v>2829</v>
      </c>
      <c r="DD319" s="463">
        <f t="shared" si="1340"/>
        <v>19988118</v>
      </c>
      <c r="DE319" s="463">
        <f t="shared" si="1313"/>
        <v>7065</v>
      </c>
      <c r="DF319" s="463">
        <f t="shared" si="1314"/>
        <v>16872</v>
      </c>
      <c r="DG319" s="463">
        <f t="shared" si="1341"/>
        <v>240</v>
      </c>
      <c r="DH319" s="463">
        <f t="shared" si="1341"/>
        <v>2020531</v>
      </c>
      <c r="DI319" s="463">
        <f t="shared" si="1315"/>
        <v>8419</v>
      </c>
      <c r="DJ319" s="463">
        <f t="shared" si="1316"/>
        <v>26146</v>
      </c>
      <c r="DK319" s="463">
        <f t="shared" si="1347"/>
        <v>610</v>
      </c>
      <c r="DL319" s="463">
        <f t="shared" si="1327"/>
        <v>188154</v>
      </c>
      <c r="DM319" s="463">
        <f t="shared" si="1317"/>
        <v>308</v>
      </c>
      <c r="DN319" s="463">
        <f t="shared" si="1318"/>
        <v>517</v>
      </c>
      <c r="DO319" s="463">
        <f t="shared" si="1267"/>
        <v>9359</v>
      </c>
      <c r="DP319" s="463">
        <f t="shared" si="1267"/>
        <v>219582</v>
      </c>
      <c r="DQ319" s="463">
        <f t="shared" si="1319"/>
        <v>23</v>
      </c>
      <c r="DR319" s="463">
        <f t="shared" si="1320"/>
        <v>38</v>
      </c>
      <c r="DS319" s="463">
        <f t="shared" si="1268"/>
        <v>317</v>
      </c>
      <c r="DT319" s="463">
        <f t="shared" si="1268"/>
        <v>444410</v>
      </c>
      <c r="DU319" s="463">
        <f t="shared" si="1321"/>
        <v>1402</v>
      </c>
      <c r="DV319" s="463">
        <f t="shared" si="1322"/>
        <v>2505</v>
      </c>
      <c r="DW319" s="463">
        <f t="shared" si="1328"/>
        <v>291</v>
      </c>
      <c r="DX319" s="463">
        <f t="shared" si="1349"/>
        <v>87879</v>
      </c>
      <c r="DY319" s="463">
        <f t="shared" si="1349"/>
        <v>182064565</v>
      </c>
      <c r="DZ319" s="463">
        <f t="shared" si="1323"/>
        <v>2072</v>
      </c>
      <c r="EA319" s="463">
        <f t="shared" si="1324"/>
        <v>4281</v>
      </c>
      <c r="EB319" s="463">
        <f t="shared" si="1350"/>
        <v>62543</v>
      </c>
      <c r="EC319" s="463">
        <f t="shared" si="1350"/>
        <v>26984</v>
      </c>
      <c r="ED319" s="463">
        <f t="shared" si="1350"/>
        <v>10464</v>
      </c>
      <c r="EE319" s="463">
        <f t="shared" si="1350"/>
        <v>71555208</v>
      </c>
      <c r="EF319" s="463">
        <f t="shared" si="1350"/>
        <v>588</v>
      </c>
      <c r="EG319" s="463">
        <f t="shared" si="1274"/>
        <v>479</v>
      </c>
      <c r="EH319" s="463">
        <f t="shared" si="1274"/>
        <v>124</v>
      </c>
      <c r="EI319" s="463"/>
      <c r="EJ319" s="446"/>
      <c r="EK319" s="446"/>
      <c r="EL319" s="446"/>
      <c r="EM319" s="446"/>
      <c r="EN319" s="446"/>
      <c r="EO319" s="446"/>
      <c r="EP319" s="446"/>
      <c r="EQ319" s="446"/>
      <c r="ER319" s="446"/>
      <c r="ES319" s="446"/>
      <c r="ET319" s="446"/>
      <c r="EU319" s="446"/>
      <c r="EV319" s="446"/>
      <c r="EW319" s="446"/>
      <c r="EX319" s="446"/>
      <c r="EY319" s="446"/>
      <c r="EZ319" s="447"/>
      <c r="FA319" s="446">
        <f t="shared" si="1226"/>
        <v>7</v>
      </c>
      <c r="FB319" s="417">
        <f t="shared" si="1325"/>
        <v>2025</v>
      </c>
      <c r="FC319" s="448">
        <f t="shared" si="1326"/>
        <v>45839</v>
      </c>
      <c r="FD319" s="449">
        <f t="shared" si="1257"/>
        <v>31</v>
      </c>
      <c r="FE319" s="450"/>
      <c r="FF319" s="451">
        <f t="shared" si="1330"/>
        <v>0.61418821367633547</v>
      </c>
      <c r="FG319" s="450"/>
      <c r="FH319" s="452">
        <f t="shared" si="1227"/>
        <v>1.8665300291907334</v>
      </c>
      <c r="FI319" s="452">
        <f t="shared" si="1228"/>
        <v>1.3744487920004969</v>
      </c>
      <c r="FJ319" s="452">
        <f t="shared" si="1229"/>
        <v>1.8477441793063472</v>
      </c>
      <c r="FK319" s="452">
        <f t="shared" si="1230"/>
        <v>1.3772582359192349</v>
      </c>
      <c r="FL319" s="452">
        <f t="shared" si="1231"/>
        <v>1.2901096469662701</v>
      </c>
      <c r="FM319" s="452">
        <f t="shared" si="1232"/>
        <v>1.0446086144163635</v>
      </c>
      <c r="FN319" s="452">
        <f t="shared" si="1233"/>
        <v>1.8010218767990789</v>
      </c>
      <c r="FO319" s="452">
        <f t="shared" si="1234"/>
        <v>1.0409110535405872</v>
      </c>
      <c r="FP319" s="452">
        <f t="shared" si="1235"/>
        <v>2.1061755146262189</v>
      </c>
      <c r="FQ319" s="452">
        <f t="shared" si="1236"/>
        <v>1.0335861321776816</v>
      </c>
      <c r="FR319" s="453"/>
      <c r="FS319" s="446">
        <f t="shared" si="1348"/>
        <v>163130</v>
      </c>
      <c r="FT319" s="446">
        <f t="shared" si="1348"/>
        <v>734085</v>
      </c>
      <c r="FU319" s="446">
        <f t="shared" si="1348"/>
        <v>3425730</v>
      </c>
      <c r="FV319" s="446">
        <f t="shared" si="1348"/>
        <v>10259447</v>
      </c>
      <c r="FW319" s="446">
        <f t="shared" si="1348"/>
        <v>14117502</v>
      </c>
      <c r="FX319" s="446">
        <f t="shared" si="1348"/>
        <v>11591211</v>
      </c>
      <c r="FY319" s="446">
        <f t="shared" si="1348"/>
        <v>250205781</v>
      </c>
      <c r="FZ319" s="446">
        <f t="shared" si="1348"/>
        <v>414019324</v>
      </c>
      <c r="GA319" s="446">
        <f t="shared" si="1348"/>
        <v>18118803</v>
      </c>
      <c r="GB319" s="446">
        <f t="shared" si="1275"/>
        <v>243509856</v>
      </c>
      <c r="GC319" s="446">
        <f t="shared" si="1275"/>
        <v>31920276</v>
      </c>
      <c r="GD319" s="446">
        <f t="shared" si="1342"/>
        <v>181272</v>
      </c>
      <c r="GE319" s="446">
        <f t="shared" si="1342"/>
        <v>89931</v>
      </c>
      <c r="GF319" s="446">
        <f t="shared" si="1342"/>
        <v>13828086</v>
      </c>
      <c r="GG319" s="446">
        <f t="shared" si="1342"/>
        <v>17825148</v>
      </c>
      <c r="GH319" s="446">
        <f t="shared" si="1342"/>
        <v>5720090</v>
      </c>
      <c r="GI319" s="446">
        <f t="shared" si="1342"/>
        <v>226321572</v>
      </c>
      <c r="GJ319" s="446">
        <f t="shared" si="1342"/>
        <v>21692640</v>
      </c>
      <c r="GK319" s="446">
        <f t="shared" si="1342"/>
        <v>10315914</v>
      </c>
      <c r="GL319" s="446">
        <f t="shared" si="1342"/>
        <v>47731762</v>
      </c>
      <c r="GM319" s="446">
        <f t="shared" si="1342"/>
        <v>6275100</v>
      </c>
      <c r="GN319" s="446">
        <f t="shared" si="1331"/>
        <v>793998</v>
      </c>
      <c r="GO319" s="446">
        <f t="shared" si="1343"/>
        <v>315315</v>
      </c>
      <c r="GP319" s="446">
        <f t="shared" si="1343"/>
        <v>354309</v>
      </c>
      <c r="GQ319" s="446">
        <f t="shared" si="1343"/>
        <v>376187108</v>
      </c>
      <c r="GR319" s="446"/>
      <c r="GS319" s="446"/>
      <c r="GT319" s="446"/>
      <c r="GU319" s="446"/>
      <c r="GV319" s="416"/>
    </row>
    <row r="320" spans="1:204" ht="9.75" customHeight="1" x14ac:dyDescent="0.2">
      <c r="A320" s="417" t="str">
        <f t="shared" si="1276"/>
        <v>2025-26AUGUSTY60</v>
      </c>
      <c r="B320" s="458" t="str">
        <f t="shared" si="1237"/>
        <v>2025-26</v>
      </c>
      <c r="C320" s="402" t="s">
        <v>636</v>
      </c>
      <c r="D320" s="458" t="str">
        <f t="shared" si="1270"/>
        <v>Y60</v>
      </c>
      <c r="E320" s="458" t="str">
        <f t="shared" si="1270"/>
        <v>Midlands</v>
      </c>
      <c r="F320" s="458" t="str">
        <f t="shared" si="1277"/>
        <v>Y60</v>
      </c>
      <c r="H320" s="463">
        <f t="shared" si="1263"/>
        <v>230977</v>
      </c>
      <c r="I320" s="463">
        <f t="shared" si="1263"/>
        <v>172523</v>
      </c>
      <c r="J320" s="463">
        <f t="shared" si="1263"/>
        <v>510636</v>
      </c>
      <c r="K320" s="463">
        <f t="shared" si="1278"/>
        <v>3</v>
      </c>
      <c r="L320" s="463">
        <f t="shared" si="1279"/>
        <v>1</v>
      </c>
      <c r="M320" s="463">
        <f t="shared" si="1280"/>
        <v>1</v>
      </c>
      <c r="N320" s="463">
        <f t="shared" si="1281"/>
        <v>14</v>
      </c>
      <c r="O320" s="463">
        <f t="shared" si="1282"/>
        <v>50</v>
      </c>
      <c r="P320" s="463">
        <f t="shared" si="1344"/>
        <v>854</v>
      </c>
      <c r="Q320" s="463">
        <f t="shared" si="1344"/>
        <v>2123</v>
      </c>
      <c r="R320" s="463">
        <f t="shared" si="1344"/>
        <v>446</v>
      </c>
      <c r="S320" s="463">
        <f t="shared" si="1344"/>
        <v>160681</v>
      </c>
      <c r="T320" s="463">
        <f t="shared" si="1344"/>
        <v>15270</v>
      </c>
      <c r="U320" s="463">
        <f t="shared" si="1344"/>
        <v>9635</v>
      </c>
      <c r="V320" s="463">
        <f t="shared" si="1344"/>
        <v>79214</v>
      </c>
      <c r="W320" s="463">
        <f t="shared" si="1344"/>
        <v>27643</v>
      </c>
      <c r="X320" s="463">
        <f t="shared" si="1344"/>
        <v>983</v>
      </c>
      <c r="Y320" s="463">
        <f t="shared" si="1344"/>
        <v>7560829</v>
      </c>
      <c r="Z320" s="463">
        <f t="shared" si="1283"/>
        <v>495</v>
      </c>
      <c r="AA320" s="463">
        <f t="shared" si="1284"/>
        <v>877</v>
      </c>
      <c r="AB320" s="463">
        <f t="shared" ref="AB320:AB331" si="1351">SUMIFS(AB$443:AB$10112,$B$443:$B$10112,$B320,$C$443:$C$10112,$C320,$D$443:$D$10112,$D320)</f>
        <v>5735978</v>
      </c>
      <c r="AC320" s="463">
        <f t="shared" si="1285"/>
        <v>595</v>
      </c>
      <c r="AD320" s="463">
        <f t="shared" si="1286"/>
        <v>1110</v>
      </c>
      <c r="AE320" s="463">
        <f t="shared" ref="AE320:AE331" si="1352">SUMIFS(AE$443:AE$10112,$B$443:$B$10112,$B320,$C$443:$C$10112,$C320,$D$443:$D$10112,$D320)</f>
        <v>132316782</v>
      </c>
      <c r="AF320" s="463">
        <f t="shared" si="1287"/>
        <v>1670</v>
      </c>
      <c r="AG320" s="463">
        <f t="shared" si="1288"/>
        <v>3394</v>
      </c>
      <c r="AH320" s="463">
        <f t="shared" ref="AH320:AH331" si="1353">SUMIFS(AH$443:AH$10112,$B$443:$B$10112,$B320,$C$443:$C$10112,$C320,$D$443:$D$10112,$D320)</f>
        <v>175523894</v>
      </c>
      <c r="AI320" s="463">
        <f t="shared" si="1289"/>
        <v>6350</v>
      </c>
      <c r="AJ320" s="463">
        <f t="shared" si="1290"/>
        <v>15175</v>
      </c>
      <c r="AK320" s="463">
        <f t="shared" ref="AK320:AK331" si="1354">SUMIFS(AK$443:AK$10112,$B$443:$B$10112,$B320,$C$443:$C$10112,$C320,$D$443:$D$10112,$D320)</f>
        <v>8777104</v>
      </c>
      <c r="AL320" s="463">
        <f t="shared" si="1291"/>
        <v>8929</v>
      </c>
      <c r="AM320" s="463">
        <f t="shared" si="1292"/>
        <v>20346</v>
      </c>
      <c r="AN320" s="463">
        <f t="shared" si="1271"/>
        <v>796</v>
      </c>
      <c r="AO320" s="463">
        <f t="shared" si="1271"/>
        <v>5153</v>
      </c>
      <c r="AP320" s="463">
        <f t="shared" si="1271"/>
        <v>5974</v>
      </c>
      <c r="AQ320" s="463">
        <f t="shared" si="1271"/>
        <v>12509728</v>
      </c>
      <c r="AR320" s="463">
        <f t="shared" si="1293"/>
        <v>2094</v>
      </c>
      <c r="AS320" s="463">
        <f t="shared" si="1294"/>
        <v>5822</v>
      </c>
      <c r="AT320" s="463">
        <f t="shared" si="1345"/>
        <v>31700</v>
      </c>
      <c r="AU320" s="463">
        <f t="shared" si="1345"/>
        <v>4832</v>
      </c>
      <c r="AV320" s="463">
        <f t="shared" si="1345"/>
        <v>15303</v>
      </c>
      <c r="AW320" s="463">
        <f t="shared" si="1345"/>
        <v>11810</v>
      </c>
      <c r="AX320" s="463">
        <f t="shared" si="1345"/>
        <v>3690</v>
      </c>
      <c r="AY320" s="463">
        <f t="shared" si="1345"/>
        <v>7875</v>
      </c>
      <c r="AZ320" s="463">
        <f t="shared" si="1345"/>
        <v>4043</v>
      </c>
      <c r="BA320" s="463">
        <f t="shared" si="1272"/>
        <v>34276</v>
      </c>
      <c r="BB320" s="463">
        <f t="shared" si="1272"/>
        <v>66484577</v>
      </c>
      <c r="BC320" s="463">
        <f t="shared" si="1295"/>
        <v>1940</v>
      </c>
      <c r="BD320" s="463">
        <f t="shared" si="1296"/>
        <v>7203</v>
      </c>
      <c r="BE320" s="463">
        <f t="shared" si="1273"/>
        <v>4775</v>
      </c>
      <c r="BF320" s="463">
        <f t="shared" si="1273"/>
        <v>13935</v>
      </c>
      <c r="BG320" s="463">
        <f t="shared" si="1273"/>
        <v>10207</v>
      </c>
      <c r="BH320" s="463">
        <f t="shared" si="1273"/>
        <v>5359</v>
      </c>
      <c r="BI320" s="463">
        <f t="shared" si="1346"/>
        <v>75849</v>
      </c>
      <c r="BJ320" s="463">
        <f t="shared" si="1346"/>
        <v>9192</v>
      </c>
      <c r="BK320" s="463">
        <f t="shared" si="1346"/>
        <v>43940</v>
      </c>
      <c r="BL320" s="463">
        <f t="shared" si="1346"/>
        <v>128981</v>
      </c>
      <c r="BM320" s="463">
        <f t="shared" si="1346"/>
        <v>28882</v>
      </c>
      <c r="BN320" s="463">
        <f t="shared" si="1346"/>
        <v>21253</v>
      </c>
      <c r="BO320" s="463">
        <f t="shared" si="1346"/>
        <v>18032</v>
      </c>
      <c r="BP320" s="463">
        <f t="shared" si="1346"/>
        <v>13510</v>
      </c>
      <c r="BQ320" s="463">
        <f t="shared" si="1346"/>
        <v>102770</v>
      </c>
      <c r="BR320" s="463">
        <f t="shared" si="1346"/>
        <v>83174</v>
      </c>
      <c r="BS320" s="463">
        <f t="shared" si="1346"/>
        <v>49518</v>
      </c>
      <c r="BT320" s="463">
        <f t="shared" si="1346"/>
        <v>28829</v>
      </c>
      <c r="BU320" s="463">
        <f t="shared" si="1346"/>
        <v>2136</v>
      </c>
      <c r="BV320" s="463">
        <f t="shared" si="1346"/>
        <v>1030</v>
      </c>
      <c r="BW320" s="463">
        <f t="shared" si="1332"/>
        <v>135</v>
      </c>
      <c r="BX320" s="463">
        <f t="shared" si="1332"/>
        <v>72830</v>
      </c>
      <c r="BY320" s="463">
        <f t="shared" si="1297"/>
        <v>539</v>
      </c>
      <c r="BZ320" s="463">
        <f t="shared" si="1298"/>
        <v>986</v>
      </c>
      <c r="CA320" s="463">
        <f t="shared" si="1333"/>
        <v>90</v>
      </c>
      <c r="CB320" s="463">
        <f t="shared" si="1333"/>
        <v>45384</v>
      </c>
      <c r="CC320" s="463">
        <f t="shared" si="1299"/>
        <v>504</v>
      </c>
      <c r="CD320" s="463">
        <f t="shared" si="1300"/>
        <v>875</v>
      </c>
      <c r="CE320" s="463">
        <f t="shared" si="1334"/>
        <v>15045</v>
      </c>
      <c r="CF320" s="463">
        <f t="shared" si="1334"/>
        <v>7442615</v>
      </c>
      <c r="CG320" s="463">
        <f t="shared" si="1301"/>
        <v>495</v>
      </c>
      <c r="CH320" s="463">
        <f t="shared" si="1302"/>
        <v>877</v>
      </c>
      <c r="CI320" s="463">
        <f t="shared" si="1335"/>
        <v>6750</v>
      </c>
      <c r="CJ320" s="463">
        <f t="shared" si="1335"/>
        <v>8682810</v>
      </c>
      <c r="CK320" s="463">
        <f t="shared" si="1303"/>
        <v>1286</v>
      </c>
      <c r="CL320" s="463">
        <f t="shared" si="1304"/>
        <v>2509</v>
      </c>
      <c r="CM320" s="463">
        <f t="shared" si="1336"/>
        <v>1947</v>
      </c>
      <c r="CN320" s="463">
        <f t="shared" si="1336"/>
        <v>2931866</v>
      </c>
      <c r="CO320" s="463">
        <f t="shared" si="1305"/>
        <v>1506</v>
      </c>
      <c r="CP320" s="463">
        <f t="shared" si="1306"/>
        <v>3301</v>
      </c>
      <c r="CQ320" s="463">
        <f t="shared" si="1337"/>
        <v>70517</v>
      </c>
      <c r="CR320" s="463">
        <f t="shared" si="1337"/>
        <v>120702106</v>
      </c>
      <c r="CS320" s="463">
        <f t="shared" si="1307"/>
        <v>1712</v>
      </c>
      <c r="CT320" s="463">
        <f t="shared" si="1308"/>
        <v>3474</v>
      </c>
      <c r="CU320" s="463">
        <f t="shared" si="1338"/>
        <v>1402</v>
      </c>
      <c r="CV320" s="463">
        <f t="shared" si="1338"/>
        <v>7808487</v>
      </c>
      <c r="CW320" s="463">
        <f t="shared" si="1309"/>
        <v>5570</v>
      </c>
      <c r="CX320" s="463">
        <f t="shared" si="1310"/>
        <v>13196</v>
      </c>
      <c r="CY320" s="463">
        <f t="shared" si="1339"/>
        <v>609</v>
      </c>
      <c r="CZ320" s="463">
        <f t="shared" si="1339"/>
        <v>4347914</v>
      </c>
      <c r="DA320" s="463">
        <f t="shared" si="1311"/>
        <v>7139</v>
      </c>
      <c r="DB320" s="463">
        <f t="shared" si="1312"/>
        <v>19806</v>
      </c>
      <c r="DC320" s="463">
        <f t="shared" si="1340"/>
        <v>2503</v>
      </c>
      <c r="DD320" s="463">
        <f t="shared" si="1340"/>
        <v>16184244</v>
      </c>
      <c r="DE320" s="463">
        <f t="shared" si="1313"/>
        <v>6466</v>
      </c>
      <c r="DF320" s="463">
        <f t="shared" si="1314"/>
        <v>14617</v>
      </c>
      <c r="DG320" s="463">
        <f t="shared" si="1341"/>
        <v>233</v>
      </c>
      <c r="DH320" s="463">
        <f t="shared" si="1341"/>
        <v>1475569</v>
      </c>
      <c r="DI320" s="463">
        <f t="shared" si="1315"/>
        <v>6333</v>
      </c>
      <c r="DJ320" s="463">
        <f t="shared" si="1316"/>
        <v>16251</v>
      </c>
      <c r="DK320" s="463">
        <f t="shared" si="1347"/>
        <v>1019</v>
      </c>
      <c r="DL320" s="463">
        <f t="shared" si="1327"/>
        <v>330953</v>
      </c>
      <c r="DM320" s="463">
        <f t="shared" si="1317"/>
        <v>325</v>
      </c>
      <c r="DN320" s="463">
        <f t="shared" si="1318"/>
        <v>539</v>
      </c>
      <c r="DO320" s="463">
        <f t="shared" si="1267"/>
        <v>9055</v>
      </c>
      <c r="DP320" s="463">
        <f t="shared" si="1267"/>
        <v>198310</v>
      </c>
      <c r="DQ320" s="463">
        <f t="shared" si="1319"/>
        <v>22</v>
      </c>
      <c r="DR320" s="463">
        <f t="shared" si="1320"/>
        <v>36</v>
      </c>
      <c r="DS320" s="463">
        <f t="shared" si="1268"/>
        <v>302</v>
      </c>
      <c r="DT320" s="463">
        <f t="shared" si="1268"/>
        <v>381860</v>
      </c>
      <c r="DU320" s="463">
        <f t="shared" si="1321"/>
        <v>1264</v>
      </c>
      <c r="DV320" s="463">
        <f t="shared" si="1322"/>
        <v>2609</v>
      </c>
      <c r="DW320" s="463">
        <f t="shared" si="1328"/>
        <v>278</v>
      </c>
      <c r="DX320" s="463">
        <f t="shared" si="1349"/>
        <v>85257</v>
      </c>
      <c r="DY320" s="463">
        <f t="shared" si="1349"/>
        <v>194120586</v>
      </c>
      <c r="DZ320" s="463">
        <f t="shared" si="1323"/>
        <v>2277</v>
      </c>
      <c r="EA320" s="463">
        <f t="shared" si="1324"/>
        <v>5077</v>
      </c>
      <c r="EB320" s="463">
        <f t="shared" si="1350"/>
        <v>60700</v>
      </c>
      <c r="EC320" s="463">
        <f t="shared" si="1350"/>
        <v>27248</v>
      </c>
      <c r="ED320" s="463">
        <f t="shared" si="1350"/>
        <v>11968</v>
      </c>
      <c r="EE320" s="463">
        <f t="shared" si="1350"/>
        <v>86634368</v>
      </c>
      <c r="EF320" s="463">
        <f t="shared" si="1350"/>
        <v>560</v>
      </c>
      <c r="EG320" s="463">
        <f t="shared" si="1274"/>
        <v>546</v>
      </c>
      <c r="EH320" s="463">
        <f t="shared" si="1274"/>
        <v>25</v>
      </c>
      <c r="EI320" s="463"/>
      <c r="EJ320" s="446"/>
      <c r="EK320" s="446"/>
      <c r="EL320" s="446"/>
      <c r="EM320" s="446"/>
      <c r="EN320" s="446"/>
      <c r="EO320" s="446"/>
      <c r="EP320" s="446"/>
      <c r="EQ320" s="446"/>
      <c r="ER320" s="446"/>
      <c r="ES320" s="446"/>
      <c r="ET320" s="446"/>
      <c r="EU320" s="446"/>
      <c r="EV320" s="446"/>
      <c r="EW320" s="446"/>
      <c r="EX320" s="446"/>
      <c r="EY320" s="446"/>
      <c r="EZ320" s="447"/>
      <c r="FA320" s="446">
        <f t="shared" si="1226"/>
        <v>8</v>
      </c>
      <c r="FB320" s="417">
        <f t="shared" si="1325"/>
        <v>2025</v>
      </c>
      <c r="FC320" s="448">
        <f t="shared" si="1326"/>
        <v>45870</v>
      </c>
      <c r="FD320" s="449">
        <f t="shared" si="1257"/>
        <v>31</v>
      </c>
      <c r="FE320" s="450"/>
      <c r="FF320" s="451">
        <f t="shared" si="1330"/>
        <v>0.62812153163152051</v>
      </c>
      <c r="FG320" s="450"/>
      <c r="FH320" s="452">
        <f t="shared" ref="FH320:FH331" si="1355">IFERROR(BM320/HLOOKUP(FH$3,$T$5:$X$10112,ROW()-4,0),"-")</f>
        <v>1.8914210870988868</v>
      </c>
      <c r="FI320" s="452">
        <f t="shared" ref="FI320:FI331" si="1356">IFERROR(BN320/HLOOKUP(FI$3,$T$5:$X$10112,ROW()-4,0),"-")</f>
        <v>1.3918140144073345</v>
      </c>
      <c r="FJ320" s="452">
        <f t="shared" ref="FJ320:FJ331" si="1357">IFERROR(BO320/HLOOKUP(FJ$3,$T$5:$X$10112,ROW()-4,0),"-")</f>
        <v>1.8715101193565127</v>
      </c>
      <c r="FK320" s="452">
        <f t="shared" ref="FK320:FK331" si="1358">IFERROR(BP320/HLOOKUP(FK$3,$T$5:$X$10112,ROW()-4,0),"-")</f>
        <v>1.4021795537104307</v>
      </c>
      <c r="FL320" s="452">
        <f t="shared" ref="FL320:FL331" si="1359">IFERROR(BQ320/HLOOKUP(FL$3,$T$5:$X$10112,ROW()-4,0),"-")</f>
        <v>1.2973716767238115</v>
      </c>
      <c r="FM320" s="452">
        <f t="shared" ref="FM320:FM331" si="1360">IFERROR(BR320/HLOOKUP(FM$3,$T$5:$X$10112,ROW()-4,0),"-")</f>
        <v>1.0499911631782262</v>
      </c>
      <c r="FN320" s="452">
        <f t="shared" ref="FN320:FN331" si="1361">IFERROR(BS320/HLOOKUP(FN$3,$T$5:$X$10112,ROW()-4,0),"-")</f>
        <v>1.7913395796404152</v>
      </c>
      <c r="FO320" s="452">
        <f t="shared" ref="FO320:FO331" si="1362">IFERROR(BT320/HLOOKUP(FO$3,$T$5:$X$10112,ROW()-4,0),"-")</f>
        <v>1.0429041710378757</v>
      </c>
      <c r="FP320" s="452">
        <f t="shared" ref="FP320:FP331" si="1363">IFERROR(BU320/HLOOKUP(FP$3,$T$5:$X$10112,ROW()-4,0),"-")</f>
        <v>2.17293997965412</v>
      </c>
      <c r="FQ320" s="452">
        <f t="shared" ref="FQ320:FQ331" si="1364">IFERROR(BV320/HLOOKUP(FQ$3,$T$5:$X$10112,ROW()-4,0),"-")</f>
        <v>1.0478128179043744</v>
      </c>
      <c r="FR320" s="453"/>
      <c r="FS320" s="446">
        <f t="shared" si="1348"/>
        <v>161796</v>
      </c>
      <c r="FT320" s="446">
        <f t="shared" si="1348"/>
        <v>242694</v>
      </c>
      <c r="FU320" s="446">
        <f t="shared" si="1348"/>
        <v>2346042</v>
      </c>
      <c r="FV320" s="446">
        <f t="shared" si="1348"/>
        <v>8665922</v>
      </c>
      <c r="FW320" s="446">
        <f t="shared" si="1348"/>
        <v>13398090</v>
      </c>
      <c r="FX320" s="446">
        <f t="shared" si="1348"/>
        <v>10696503</v>
      </c>
      <c r="FY320" s="446">
        <f t="shared" si="1348"/>
        <v>268864064</v>
      </c>
      <c r="FZ320" s="446">
        <f t="shared" si="1348"/>
        <v>419471612</v>
      </c>
      <c r="GA320" s="446">
        <f t="shared" si="1348"/>
        <v>20000585</v>
      </c>
      <c r="GB320" s="446">
        <f t="shared" si="1275"/>
        <v>246888291</v>
      </c>
      <c r="GC320" s="446">
        <f t="shared" si="1275"/>
        <v>34779732</v>
      </c>
      <c r="GD320" s="446">
        <f t="shared" ref="GD320:GM331" si="1365">SUMIFS(GD$443:GD$10112,$B$443:$B$10112,$B320,$C$443:$C$10112,$C320,$D$443:$D$10112,$D320)</f>
        <v>133162</v>
      </c>
      <c r="GE320" s="446">
        <f t="shared" si="1365"/>
        <v>78710</v>
      </c>
      <c r="GF320" s="446">
        <f t="shared" si="1365"/>
        <v>13193656</v>
      </c>
      <c r="GG320" s="446">
        <f t="shared" si="1365"/>
        <v>16936470</v>
      </c>
      <c r="GH320" s="446">
        <f t="shared" si="1365"/>
        <v>6427232</v>
      </c>
      <c r="GI320" s="446">
        <f t="shared" si="1365"/>
        <v>245008248</v>
      </c>
      <c r="GJ320" s="446">
        <f t="shared" si="1365"/>
        <v>18500693</v>
      </c>
      <c r="GK320" s="446">
        <f t="shared" si="1365"/>
        <v>12061812</v>
      </c>
      <c r="GL320" s="446">
        <f t="shared" si="1365"/>
        <v>36585608</v>
      </c>
      <c r="GM320" s="446">
        <f t="shared" si="1365"/>
        <v>3786524</v>
      </c>
      <c r="GN320" s="446">
        <f t="shared" si="1331"/>
        <v>788002</v>
      </c>
      <c r="GO320" s="446">
        <f t="shared" si="1343"/>
        <v>549519</v>
      </c>
      <c r="GP320" s="446">
        <f t="shared" si="1343"/>
        <v>325401</v>
      </c>
      <c r="GQ320" s="446">
        <f t="shared" si="1343"/>
        <v>432884718</v>
      </c>
      <c r="GR320" s="446"/>
      <c r="GS320" s="446"/>
      <c r="GT320" s="446"/>
      <c r="GU320" s="446"/>
      <c r="GV320" s="416"/>
    </row>
    <row r="321" spans="1:209" ht="9.75" customHeight="1" x14ac:dyDescent="0.2">
      <c r="A321" s="417" t="str">
        <f t="shared" si="1276"/>
        <v>2025-26SEPTEMBERY60</v>
      </c>
      <c r="B321" s="458" t="str">
        <f t="shared" si="1237"/>
        <v>2025-26</v>
      </c>
      <c r="C321" s="402" t="s">
        <v>640</v>
      </c>
      <c r="D321" s="458" t="str">
        <f t="shared" ref="D321:E331" si="1366">D320</f>
        <v>Y60</v>
      </c>
      <c r="E321" s="458" t="str">
        <f t="shared" si="1366"/>
        <v>Midlands</v>
      </c>
      <c r="F321" s="458" t="str">
        <f t="shared" si="1277"/>
        <v>Y60</v>
      </c>
      <c r="H321" s="463">
        <f t="shared" si="1263"/>
        <v>235834</v>
      </c>
      <c r="I321" s="463">
        <f t="shared" si="1263"/>
        <v>177171</v>
      </c>
      <c r="J321" s="463">
        <f t="shared" si="1263"/>
        <v>594400</v>
      </c>
      <c r="K321" s="463">
        <f t="shared" si="1278"/>
        <v>3</v>
      </c>
      <c r="L321" s="463">
        <f t="shared" si="1279"/>
        <v>1</v>
      </c>
      <c r="M321" s="463">
        <f t="shared" si="1280"/>
        <v>2</v>
      </c>
      <c r="N321" s="463">
        <f t="shared" si="1281"/>
        <v>15</v>
      </c>
      <c r="O321" s="463">
        <f t="shared" si="1282"/>
        <v>58</v>
      </c>
      <c r="P321" s="463">
        <f t="shared" si="1344"/>
        <v>844</v>
      </c>
      <c r="Q321" s="463">
        <f t="shared" si="1344"/>
        <v>2270</v>
      </c>
      <c r="R321" s="463">
        <f t="shared" si="1344"/>
        <v>442</v>
      </c>
      <c r="S321" s="463">
        <f t="shared" si="1344"/>
        <v>156849</v>
      </c>
      <c r="T321" s="463">
        <f t="shared" si="1344"/>
        <v>15718</v>
      </c>
      <c r="U321" s="463">
        <f t="shared" si="1344"/>
        <v>10111</v>
      </c>
      <c r="V321" s="463">
        <f t="shared" si="1344"/>
        <v>79622</v>
      </c>
      <c r="W321" s="463">
        <f t="shared" si="1344"/>
        <v>21843</v>
      </c>
      <c r="X321" s="463">
        <f t="shared" si="1344"/>
        <v>823</v>
      </c>
      <c r="Y321" s="463">
        <f t="shared" si="1344"/>
        <v>7957402</v>
      </c>
      <c r="Z321" s="463">
        <f t="shared" si="1283"/>
        <v>506</v>
      </c>
      <c r="AA321" s="463">
        <f t="shared" si="1284"/>
        <v>893</v>
      </c>
      <c r="AB321" s="463">
        <f t="shared" si="1351"/>
        <v>6231869</v>
      </c>
      <c r="AC321" s="463">
        <f t="shared" si="1285"/>
        <v>616</v>
      </c>
      <c r="AD321" s="463">
        <f t="shared" si="1286"/>
        <v>1160</v>
      </c>
      <c r="AE321" s="463">
        <f t="shared" si="1352"/>
        <v>152260028</v>
      </c>
      <c r="AF321" s="463">
        <f t="shared" si="1287"/>
        <v>1912</v>
      </c>
      <c r="AG321" s="463">
        <f t="shared" si="1288"/>
        <v>4017</v>
      </c>
      <c r="AH321" s="463">
        <f t="shared" si="1353"/>
        <v>193289932</v>
      </c>
      <c r="AI321" s="463">
        <f t="shared" si="1289"/>
        <v>8849</v>
      </c>
      <c r="AJ321" s="463">
        <f t="shared" si="1290"/>
        <v>21573</v>
      </c>
      <c r="AK321" s="463">
        <f t="shared" si="1354"/>
        <v>9523398</v>
      </c>
      <c r="AL321" s="463">
        <f t="shared" si="1291"/>
        <v>11572</v>
      </c>
      <c r="AM321" s="463">
        <f t="shared" si="1292"/>
        <v>29745</v>
      </c>
      <c r="AN321" s="463">
        <f t="shared" si="1271"/>
        <v>871</v>
      </c>
      <c r="AO321" s="463">
        <f t="shared" si="1271"/>
        <v>5891</v>
      </c>
      <c r="AP321" s="463">
        <f t="shared" si="1271"/>
        <v>5813</v>
      </c>
      <c r="AQ321" s="463">
        <f t="shared" si="1271"/>
        <v>13751259</v>
      </c>
      <c r="AR321" s="463">
        <f t="shared" si="1293"/>
        <v>2366</v>
      </c>
      <c r="AS321" s="463">
        <f t="shared" si="1294"/>
        <v>6367</v>
      </c>
      <c r="AT321" s="463">
        <f t="shared" si="1345"/>
        <v>33638</v>
      </c>
      <c r="AU321" s="463">
        <f t="shared" si="1345"/>
        <v>5139</v>
      </c>
      <c r="AV321" s="463">
        <f t="shared" si="1345"/>
        <v>16508</v>
      </c>
      <c r="AW321" s="463">
        <f t="shared" si="1345"/>
        <v>10622</v>
      </c>
      <c r="AX321" s="463">
        <f t="shared" si="1345"/>
        <v>3576</v>
      </c>
      <c r="AY321" s="463">
        <f t="shared" si="1345"/>
        <v>8415</v>
      </c>
      <c r="AZ321" s="463">
        <f t="shared" si="1345"/>
        <v>3776</v>
      </c>
      <c r="BA321" s="463">
        <f t="shared" si="1272"/>
        <v>34050</v>
      </c>
      <c r="BB321" s="463">
        <f t="shared" si="1272"/>
        <v>75616560</v>
      </c>
      <c r="BC321" s="463">
        <f t="shared" si="1295"/>
        <v>2221</v>
      </c>
      <c r="BD321" s="463">
        <f t="shared" si="1296"/>
        <v>8520</v>
      </c>
      <c r="BE321" s="463">
        <f t="shared" si="1273"/>
        <v>4892</v>
      </c>
      <c r="BF321" s="463">
        <f t="shared" si="1273"/>
        <v>14913</v>
      </c>
      <c r="BG321" s="463">
        <f t="shared" si="1273"/>
        <v>8393</v>
      </c>
      <c r="BH321" s="463">
        <f t="shared" si="1273"/>
        <v>5852</v>
      </c>
      <c r="BI321" s="463">
        <f t="shared" si="1346"/>
        <v>72838</v>
      </c>
      <c r="BJ321" s="463">
        <f t="shared" si="1346"/>
        <v>9111</v>
      </c>
      <c r="BK321" s="463">
        <f t="shared" si="1346"/>
        <v>41262</v>
      </c>
      <c r="BL321" s="463">
        <f t="shared" si="1346"/>
        <v>123211</v>
      </c>
      <c r="BM321" s="463">
        <f t="shared" si="1346"/>
        <v>29501</v>
      </c>
      <c r="BN321" s="463">
        <f t="shared" si="1346"/>
        <v>21675</v>
      </c>
      <c r="BO321" s="463">
        <f t="shared" si="1346"/>
        <v>18876</v>
      </c>
      <c r="BP321" s="463">
        <f t="shared" si="1346"/>
        <v>14079</v>
      </c>
      <c r="BQ321" s="463">
        <f t="shared" si="1346"/>
        <v>105018</v>
      </c>
      <c r="BR321" s="463">
        <f t="shared" si="1346"/>
        <v>83377</v>
      </c>
      <c r="BS321" s="463">
        <f t="shared" si="1346"/>
        <v>41508</v>
      </c>
      <c r="BT321" s="463">
        <f t="shared" si="1346"/>
        <v>22983</v>
      </c>
      <c r="BU321" s="463">
        <f t="shared" si="1346"/>
        <v>1724</v>
      </c>
      <c r="BV321" s="463">
        <f t="shared" si="1346"/>
        <v>852</v>
      </c>
      <c r="BW321" s="463">
        <f t="shared" si="1332"/>
        <v>199</v>
      </c>
      <c r="BX321" s="463">
        <f t="shared" si="1332"/>
        <v>120047</v>
      </c>
      <c r="BY321" s="463">
        <f t="shared" si="1297"/>
        <v>603</v>
      </c>
      <c r="BZ321" s="463">
        <f t="shared" si="1298"/>
        <v>1075</v>
      </c>
      <c r="CA321" s="463">
        <f t="shared" si="1333"/>
        <v>122</v>
      </c>
      <c r="CB321" s="463">
        <f t="shared" si="1333"/>
        <v>53245</v>
      </c>
      <c r="CC321" s="463">
        <f t="shared" si="1299"/>
        <v>436</v>
      </c>
      <c r="CD321" s="463">
        <f t="shared" si="1300"/>
        <v>806</v>
      </c>
      <c r="CE321" s="463">
        <f t="shared" si="1334"/>
        <v>15397</v>
      </c>
      <c r="CF321" s="463">
        <f t="shared" si="1334"/>
        <v>7784110</v>
      </c>
      <c r="CG321" s="463">
        <f t="shared" si="1301"/>
        <v>506</v>
      </c>
      <c r="CH321" s="463">
        <f t="shared" si="1302"/>
        <v>891</v>
      </c>
      <c r="CI321" s="463">
        <f t="shared" si="1335"/>
        <v>7253</v>
      </c>
      <c r="CJ321" s="463">
        <f t="shared" si="1335"/>
        <v>13305426</v>
      </c>
      <c r="CK321" s="463">
        <f t="shared" si="1303"/>
        <v>1834</v>
      </c>
      <c r="CL321" s="463">
        <f t="shared" si="1304"/>
        <v>3931</v>
      </c>
      <c r="CM321" s="463">
        <f t="shared" si="1336"/>
        <v>2083</v>
      </c>
      <c r="CN321" s="463">
        <f t="shared" si="1336"/>
        <v>3791931</v>
      </c>
      <c r="CO321" s="463">
        <f t="shared" si="1305"/>
        <v>1820</v>
      </c>
      <c r="CP321" s="463">
        <f t="shared" si="1306"/>
        <v>4029</v>
      </c>
      <c r="CQ321" s="463">
        <f t="shared" si="1337"/>
        <v>70286</v>
      </c>
      <c r="CR321" s="463">
        <f t="shared" si="1337"/>
        <v>135162671</v>
      </c>
      <c r="CS321" s="463">
        <f t="shared" si="1307"/>
        <v>1923</v>
      </c>
      <c r="CT321" s="463">
        <f t="shared" si="1308"/>
        <v>4031</v>
      </c>
      <c r="CU321" s="463">
        <f t="shared" si="1338"/>
        <v>1085</v>
      </c>
      <c r="CV321" s="463">
        <f t="shared" si="1338"/>
        <v>12310930</v>
      </c>
      <c r="CW321" s="463">
        <f t="shared" si="1309"/>
        <v>11346</v>
      </c>
      <c r="CX321" s="463">
        <f t="shared" si="1310"/>
        <v>32570</v>
      </c>
      <c r="CY321" s="463">
        <f t="shared" si="1339"/>
        <v>534</v>
      </c>
      <c r="CZ321" s="463">
        <f t="shared" si="1339"/>
        <v>5099140</v>
      </c>
      <c r="DA321" s="463">
        <f t="shared" si="1311"/>
        <v>9549</v>
      </c>
      <c r="DB321" s="463">
        <f t="shared" si="1312"/>
        <v>28498</v>
      </c>
      <c r="DC321" s="463">
        <f t="shared" si="1340"/>
        <v>2345</v>
      </c>
      <c r="DD321" s="463">
        <f t="shared" si="1340"/>
        <v>26679333</v>
      </c>
      <c r="DE321" s="463">
        <f t="shared" si="1313"/>
        <v>11377</v>
      </c>
      <c r="DF321" s="463">
        <f t="shared" si="1314"/>
        <v>29279</v>
      </c>
      <c r="DG321" s="463">
        <f t="shared" si="1341"/>
        <v>232</v>
      </c>
      <c r="DH321" s="463">
        <f t="shared" si="1341"/>
        <v>2834625</v>
      </c>
      <c r="DI321" s="463">
        <f t="shared" si="1315"/>
        <v>12218</v>
      </c>
      <c r="DJ321" s="463">
        <f t="shared" si="1316"/>
        <v>39049</v>
      </c>
      <c r="DK321" s="463">
        <f t="shared" si="1347"/>
        <v>1006</v>
      </c>
      <c r="DL321" s="463">
        <f t="shared" si="1327"/>
        <v>319927</v>
      </c>
      <c r="DM321" s="463">
        <f t="shared" si="1317"/>
        <v>318</v>
      </c>
      <c r="DN321" s="463">
        <f t="shared" si="1318"/>
        <v>550</v>
      </c>
      <c r="DO321" s="463">
        <f t="shared" si="1267"/>
        <v>9327</v>
      </c>
      <c r="DP321" s="463">
        <f t="shared" si="1267"/>
        <v>207872</v>
      </c>
      <c r="DQ321" s="463">
        <f t="shared" si="1319"/>
        <v>22</v>
      </c>
      <c r="DR321" s="463">
        <f t="shared" si="1320"/>
        <v>36</v>
      </c>
      <c r="DS321" s="463">
        <f t="shared" si="1268"/>
        <v>266</v>
      </c>
      <c r="DT321" s="463">
        <f t="shared" si="1268"/>
        <v>374395</v>
      </c>
      <c r="DU321" s="463">
        <f t="shared" si="1321"/>
        <v>1408</v>
      </c>
      <c r="DV321" s="463">
        <f t="shared" si="1322"/>
        <v>2576</v>
      </c>
      <c r="DW321" s="463">
        <f t="shared" si="1328"/>
        <v>244</v>
      </c>
      <c r="DX321" s="463">
        <f t="shared" si="1349"/>
        <v>81795</v>
      </c>
      <c r="DY321" s="463">
        <f t="shared" si="1349"/>
        <v>224551019</v>
      </c>
      <c r="DZ321" s="463">
        <f t="shared" si="1323"/>
        <v>2745</v>
      </c>
      <c r="EA321" s="463">
        <f t="shared" si="1324"/>
        <v>6997</v>
      </c>
      <c r="EB321" s="463">
        <f t="shared" si="1350"/>
        <v>60775</v>
      </c>
      <c r="EC321" s="463">
        <f t="shared" si="1350"/>
        <v>29851</v>
      </c>
      <c r="ED321" s="463">
        <f t="shared" si="1350"/>
        <v>14667</v>
      </c>
      <c r="EE321" s="463">
        <f t="shared" si="1350"/>
        <v>117737846</v>
      </c>
      <c r="EF321" s="463">
        <f t="shared" si="1350"/>
        <v>719</v>
      </c>
      <c r="EG321" s="463">
        <f t="shared" si="1274"/>
        <v>619</v>
      </c>
      <c r="EH321" s="463">
        <f t="shared" si="1274"/>
        <v>58</v>
      </c>
      <c r="EI321" s="463"/>
      <c r="EJ321" s="446"/>
      <c r="EK321" s="446"/>
      <c r="EL321" s="446"/>
      <c r="EM321" s="446"/>
      <c r="EN321" s="446"/>
      <c r="EO321" s="446"/>
      <c r="EP321" s="446"/>
      <c r="EQ321" s="446"/>
      <c r="ER321" s="446"/>
      <c r="ES321" s="446"/>
      <c r="ET321" s="446"/>
      <c r="EU321" s="446"/>
      <c r="EV321" s="446"/>
      <c r="EW321" s="446"/>
      <c r="EX321" s="446"/>
      <c r="EY321" s="446"/>
      <c r="EZ321" s="447"/>
      <c r="FA321" s="446">
        <f t="shared" si="1226"/>
        <v>9</v>
      </c>
      <c r="FB321" s="417">
        <f t="shared" si="1325"/>
        <v>2025</v>
      </c>
      <c r="FC321" s="448">
        <f t="shared" si="1326"/>
        <v>45901</v>
      </c>
      <c r="FD321" s="449">
        <f t="shared" si="1257"/>
        <v>30</v>
      </c>
      <c r="FE321" s="450"/>
      <c r="FF321" s="451">
        <f t="shared" si="1330"/>
        <v>0.627067365873336</v>
      </c>
      <c r="FG321" s="450"/>
      <c r="FH321" s="452">
        <f t="shared" si="1355"/>
        <v>1.8768927344445858</v>
      </c>
      <c r="FI321" s="452">
        <f t="shared" si="1356"/>
        <v>1.378992238198244</v>
      </c>
      <c r="FJ321" s="452">
        <f t="shared" si="1357"/>
        <v>1.8668776579962416</v>
      </c>
      <c r="FK321" s="452">
        <f t="shared" si="1358"/>
        <v>1.3924438730095936</v>
      </c>
      <c r="FL321" s="452">
        <f t="shared" si="1359"/>
        <v>1.3189570721659842</v>
      </c>
      <c r="FM321" s="452">
        <f t="shared" si="1360"/>
        <v>1.0471603325713998</v>
      </c>
      <c r="FN321" s="452">
        <f t="shared" si="1361"/>
        <v>1.900288421920066</v>
      </c>
      <c r="FO321" s="452">
        <f t="shared" si="1362"/>
        <v>1.0521906331547863</v>
      </c>
      <c r="FP321" s="452">
        <f t="shared" si="1363"/>
        <v>2.0947752126366952</v>
      </c>
      <c r="FQ321" s="452">
        <f t="shared" si="1364"/>
        <v>1.0352369380315918</v>
      </c>
      <c r="FR321" s="453"/>
      <c r="FS321" s="446">
        <f t="shared" si="1348"/>
        <v>160216</v>
      </c>
      <c r="FT321" s="446">
        <f t="shared" si="1348"/>
        <v>400540</v>
      </c>
      <c r="FU321" s="446">
        <f t="shared" si="1348"/>
        <v>2740627</v>
      </c>
      <c r="FV321" s="446">
        <f t="shared" si="1348"/>
        <v>10311069</v>
      </c>
      <c r="FW321" s="446">
        <f t="shared" si="1348"/>
        <v>14041227</v>
      </c>
      <c r="FX321" s="446">
        <f t="shared" si="1348"/>
        <v>11729348</v>
      </c>
      <c r="FY321" s="446">
        <f t="shared" si="1348"/>
        <v>319867434</v>
      </c>
      <c r="FZ321" s="446">
        <f t="shared" si="1348"/>
        <v>471218094</v>
      </c>
      <c r="GA321" s="446">
        <f t="shared" si="1348"/>
        <v>24479725</v>
      </c>
      <c r="GB321" s="446">
        <f t="shared" si="1275"/>
        <v>290093604</v>
      </c>
      <c r="GC321" s="446">
        <f t="shared" si="1275"/>
        <v>37010665</v>
      </c>
      <c r="GD321" s="446">
        <f t="shared" si="1365"/>
        <v>213925</v>
      </c>
      <c r="GE321" s="446">
        <f t="shared" si="1365"/>
        <v>98355</v>
      </c>
      <c r="GF321" s="446">
        <f t="shared" si="1365"/>
        <v>13724716</v>
      </c>
      <c r="GG321" s="446">
        <f t="shared" si="1365"/>
        <v>28508980</v>
      </c>
      <c r="GH321" s="446">
        <f t="shared" si="1365"/>
        <v>8393349</v>
      </c>
      <c r="GI321" s="446">
        <f t="shared" si="1365"/>
        <v>283291838</v>
      </c>
      <c r="GJ321" s="446">
        <f t="shared" si="1365"/>
        <v>35338664</v>
      </c>
      <c r="GK321" s="446">
        <f t="shared" si="1365"/>
        <v>15217999</v>
      </c>
      <c r="GL321" s="446">
        <f t="shared" si="1365"/>
        <v>68659080</v>
      </c>
      <c r="GM321" s="446">
        <f t="shared" si="1365"/>
        <v>9059396</v>
      </c>
      <c r="GN321" s="446">
        <f t="shared" si="1331"/>
        <v>685330</v>
      </c>
      <c r="GO321" s="446">
        <f t="shared" si="1343"/>
        <v>553042</v>
      </c>
      <c r="GP321" s="446">
        <f t="shared" si="1343"/>
        <v>336351</v>
      </c>
      <c r="GQ321" s="446">
        <f t="shared" si="1343"/>
        <v>572290985</v>
      </c>
      <c r="GR321" s="446"/>
      <c r="GS321" s="446"/>
      <c r="GT321" s="446"/>
      <c r="GU321" s="446"/>
      <c r="GV321" s="416"/>
    </row>
    <row r="322" spans="1:209" ht="9.75" customHeight="1" x14ac:dyDescent="0.2">
      <c r="A322" s="417" t="str">
        <f t="shared" si="1276"/>
        <v>2025-26OCTOBERY60</v>
      </c>
      <c r="B322" s="458" t="str">
        <f t="shared" si="1237"/>
        <v>2025-26</v>
      </c>
      <c r="C322" s="402" t="s">
        <v>643</v>
      </c>
      <c r="D322" s="458" t="str">
        <f t="shared" si="1366"/>
        <v>Y60</v>
      </c>
      <c r="E322" s="458" t="str">
        <f t="shared" si="1366"/>
        <v>Midlands</v>
      </c>
      <c r="F322" s="458" t="str">
        <f t="shared" si="1277"/>
        <v>Y60</v>
      </c>
      <c r="H322" s="463">
        <f t="shared" si="1263"/>
        <v>257412</v>
      </c>
      <c r="I322" s="463">
        <f t="shared" si="1263"/>
        <v>191811</v>
      </c>
      <c r="J322" s="463">
        <f t="shared" si="1263"/>
        <v>850620</v>
      </c>
      <c r="K322" s="463">
        <f t="shared" si="1278"/>
        <v>4</v>
      </c>
      <c r="L322" s="463">
        <f t="shared" si="1279"/>
        <v>1</v>
      </c>
      <c r="M322" s="463">
        <f t="shared" si="1280"/>
        <v>10</v>
      </c>
      <c r="N322" s="463">
        <f t="shared" si="1281"/>
        <v>24</v>
      </c>
      <c r="O322" s="463">
        <f t="shared" si="1282"/>
        <v>69</v>
      </c>
      <c r="P322" s="463">
        <f t="shared" si="1344"/>
        <v>987</v>
      </c>
      <c r="Q322" s="463">
        <f t="shared" si="1344"/>
        <v>2452</v>
      </c>
      <c r="R322" s="463">
        <f t="shared" si="1344"/>
        <v>381</v>
      </c>
      <c r="S322" s="463">
        <f t="shared" si="1344"/>
        <v>163864</v>
      </c>
      <c r="T322" s="463">
        <f t="shared" si="1344"/>
        <v>17733</v>
      </c>
      <c r="U322" s="463">
        <f t="shared" si="1344"/>
        <v>11466</v>
      </c>
      <c r="V322" s="463">
        <f t="shared" si="1344"/>
        <v>83950</v>
      </c>
      <c r="W322" s="463">
        <f t="shared" si="1344"/>
        <v>20740</v>
      </c>
      <c r="X322" s="463">
        <f t="shared" si="1344"/>
        <v>753</v>
      </c>
      <c r="Y322" s="463">
        <f t="shared" si="1344"/>
        <v>9097069</v>
      </c>
      <c r="Z322" s="463">
        <f t="shared" si="1283"/>
        <v>513</v>
      </c>
      <c r="AA322" s="463">
        <f t="shared" si="1284"/>
        <v>914</v>
      </c>
      <c r="AB322" s="463">
        <f t="shared" si="1351"/>
        <v>7221946</v>
      </c>
      <c r="AC322" s="463">
        <f t="shared" si="1285"/>
        <v>630</v>
      </c>
      <c r="AD322" s="463">
        <f t="shared" si="1286"/>
        <v>1174</v>
      </c>
      <c r="AE322" s="463">
        <f t="shared" si="1352"/>
        <v>196531027</v>
      </c>
      <c r="AF322" s="463">
        <f t="shared" si="1287"/>
        <v>2341</v>
      </c>
      <c r="AG322" s="463">
        <f t="shared" si="1288"/>
        <v>5021</v>
      </c>
      <c r="AH322" s="463">
        <f t="shared" si="1353"/>
        <v>228316386</v>
      </c>
      <c r="AI322" s="463">
        <f t="shared" si="1289"/>
        <v>11009</v>
      </c>
      <c r="AJ322" s="463">
        <f t="shared" si="1290"/>
        <v>28611</v>
      </c>
      <c r="AK322" s="463">
        <f t="shared" si="1354"/>
        <v>11768304</v>
      </c>
      <c r="AL322" s="463">
        <f t="shared" si="1291"/>
        <v>15629</v>
      </c>
      <c r="AM322" s="463">
        <f t="shared" si="1292"/>
        <v>42163</v>
      </c>
      <c r="AN322" s="463">
        <f t="shared" si="1271"/>
        <v>1053</v>
      </c>
      <c r="AO322" s="463">
        <f t="shared" si="1271"/>
        <v>7598</v>
      </c>
      <c r="AP322" s="463">
        <f t="shared" si="1271"/>
        <v>5720</v>
      </c>
      <c r="AQ322" s="463">
        <f t="shared" si="1271"/>
        <v>14976035</v>
      </c>
      <c r="AR322" s="463">
        <f t="shared" si="1293"/>
        <v>2618</v>
      </c>
      <c r="AS322" s="463">
        <f t="shared" si="1294"/>
        <v>7253</v>
      </c>
      <c r="AT322" s="463">
        <f t="shared" si="1345"/>
        <v>35870</v>
      </c>
      <c r="AU322" s="463">
        <f t="shared" si="1345"/>
        <v>5484</v>
      </c>
      <c r="AV322" s="463">
        <f t="shared" si="1345"/>
        <v>17355</v>
      </c>
      <c r="AW322" s="463">
        <f t="shared" si="1345"/>
        <v>11047</v>
      </c>
      <c r="AX322" s="463">
        <f t="shared" si="1345"/>
        <v>3551</v>
      </c>
      <c r="AY322" s="463">
        <f t="shared" si="1345"/>
        <v>9480</v>
      </c>
      <c r="AZ322" s="463">
        <f t="shared" si="1345"/>
        <v>3925</v>
      </c>
      <c r="BA322" s="463">
        <f t="shared" si="1272"/>
        <v>35435</v>
      </c>
      <c r="BB322" s="463">
        <f t="shared" si="1272"/>
        <v>86613930</v>
      </c>
      <c r="BC322" s="463">
        <f t="shared" si="1295"/>
        <v>2444</v>
      </c>
      <c r="BD322" s="463">
        <f t="shared" si="1296"/>
        <v>9292</v>
      </c>
      <c r="BE322" s="463">
        <f t="shared" si="1273"/>
        <v>5257</v>
      </c>
      <c r="BF322" s="463">
        <f t="shared" si="1273"/>
        <v>15836</v>
      </c>
      <c r="BG322" s="463">
        <f t="shared" si="1273"/>
        <v>8041</v>
      </c>
      <c r="BH322" s="463">
        <f t="shared" si="1273"/>
        <v>6301</v>
      </c>
      <c r="BI322" s="463">
        <f t="shared" si="1346"/>
        <v>74359</v>
      </c>
      <c r="BJ322" s="463">
        <f t="shared" si="1346"/>
        <v>9515</v>
      </c>
      <c r="BK322" s="463">
        <f t="shared" si="1346"/>
        <v>44120</v>
      </c>
      <c r="BL322" s="463">
        <f t="shared" si="1346"/>
        <v>127994</v>
      </c>
      <c r="BM322" s="463">
        <f t="shared" si="1346"/>
        <v>32815</v>
      </c>
      <c r="BN322" s="463">
        <f t="shared" si="1346"/>
        <v>24091</v>
      </c>
      <c r="BO322" s="463">
        <f t="shared" si="1346"/>
        <v>21027</v>
      </c>
      <c r="BP322" s="463">
        <f t="shared" si="1346"/>
        <v>15595</v>
      </c>
      <c r="BQ322" s="463">
        <f t="shared" si="1346"/>
        <v>111755</v>
      </c>
      <c r="BR322" s="463">
        <f t="shared" si="1346"/>
        <v>87952</v>
      </c>
      <c r="BS322" s="463">
        <f t="shared" si="1346"/>
        <v>39115</v>
      </c>
      <c r="BT322" s="463">
        <f t="shared" si="1346"/>
        <v>21749</v>
      </c>
      <c r="BU322" s="463">
        <f t="shared" si="1346"/>
        <v>1743</v>
      </c>
      <c r="BV322" s="463">
        <f t="shared" si="1346"/>
        <v>786</v>
      </c>
      <c r="BW322" s="463">
        <f t="shared" si="1332"/>
        <v>212</v>
      </c>
      <c r="BX322" s="463">
        <f t="shared" si="1332"/>
        <v>131784</v>
      </c>
      <c r="BY322" s="463">
        <f t="shared" si="1297"/>
        <v>622</v>
      </c>
      <c r="BZ322" s="463">
        <f t="shared" si="1298"/>
        <v>1149</v>
      </c>
      <c r="CA322" s="463">
        <f t="shared" si="1333"/>
        <v>113</v>
      </c>
      <c r="CB322" s="463">
        <f t="shared" si="1333"/>
        <v>47127</v>
      </c>
      <c r="CC322" s="463">
        <f t="shared" si="1299"/>
        <v>417</v>
      </c>
      <c r="CD322" s="463">
        <f t="shared" si="1300"/>
        <v>822</v>
      </c>
      <c r="CE322" s="463">
        <f t="shared" si="1334"/>
        <v>17408</v>
      </c>
      <c r="CF322" s="463">
        <f t="shared" si="1334"/>
        <v>8918158</v>
      </c>
      <c r="CG322" s="463">
        <f t="shared" si="1301"/>
        <v>512</v>
      </c>
      <c r="CH322" s="463">
        <f t="shared" si="1302"/>
        <v>911</v>
      </c>
      <c r="CI322" s="463">
        <f t="shared" si="1335"/>
        <v>7732</v>
      </c>
      <c r="CJ322" s="463">
        <f t="shared" si="1335"/>
        <v>16822855</v>
      </c>
      <c r="CK322" s="463">
        <f t="shared" si="1303"/>
        <v>2176</v>
      </c>
      <c r="CL322" s="463">
        <f t="shared" si="1304"/>
        <v>4667</v>
      </c>
      <c r="CM322" s="463">
        <f t="shared" si="1336"/>
        <v>2167</v>
      </c>
      <c r="CN322" s="463">
        <f t="shared" si="1336"/>
        <v>4957494</v>
      </c>
      <c r="CO322" s="463">
        <f t="shared" si="1305"/>
        <v>2288</v>
      </c>
      <c r="CP322" s="463">
        <f t="shared" si="1306"/>
        <v>5293</v>
      </c>
      <c r="CQ322" s="463">
        <f t="shared" si="1337"/>
        <v>74051</v>
      </c>
      <c r="CR322" s="463">
        <f t="shared" si="1337"/>
        <v>174750678</v>
      </c>
      <c r="CS322" s="463">
        <f t="shared" si="1307"/>
        <v>2360</v>
      </c>
      <c r="CT322" s="463">
        <f t="shared" si="1308"/>
        <v>5047</v>
      </c>
      <c r="CU322" s="463">
        <f t="shared" si="1338"/>
        <v>929</v>
      </c>
      <c r="CV322" s="463">
        <f t="shared" si="1338"/>
        <v>12062694</v>
      </c>
      <c r="CW322" s="463">
        <f t="shared" si="1309"/>
        <v>12985</v>
      </c>
      <c r="CX322" s="463">
        <f t="shared" si="1310"/>
        <v>38120</v>
      </c>
      <c r="CY322" s="463">
        <f t="shared" si="1339"/>
        <v>563</v>
      </c>
      <c r="CZ322" s="463">
        <f t="shared" si="1339"/>
        <v>7222638</v>
      </c>
      <c r="DA322" s="463">
        <f t="shared" si="1311"/>
        <v>12829</v>
      </c>
      <c r="DB322" s="463">
        <f t="shared" si="1312"/>
        <v>36480</v>
      </c>
      <c r="DC322" s="463">
        <f t="shared" si="1340"/>
        <v>2222</v>
      </c>
      <c r="DD322" s="463">
        <f t="shared" si="1340"/>
        <v>29362440</v>
      </c>
      <c r="DE322" s="463">
        <f t="shared" si="1313"/>
        <v>13214</v>
      </c>
      <c r="DF322" s="463">
        <f t="shared" si="1314"/>
        <v>32417</v>
      </c>
      <c r="DG322" s="463">
        <f t="shared" si="1341"/>
        <v>211</v>
      </c>
      <c r="DH322" s="463">
        <f t="shared" si="1341"/>
        <v>3653128</v>
      </c>
      <c r="DI322" s="463">
        <f t="shared" si="1315"/>
        <v>17313</v>
      </c>
      <c r="DJ322" s="463">
        <f t="shared" si="1316"/>
        <v>44138</v>
      </c>
      <c r="DK322" s="463">
        <f t="shared" si="1347"/>
        <v>1111</v>
      </c>
      <c r="DL322" s="463">
        <f t="shared" si="1327"/>
        <v>363282</v>
      </c>
      <c r="DM322" s="463">
        <f t="shared" si="1317"/>
        <v>327</v>
      </c>
      <c r="DN322" s="463">
        <f t="shared" si="1318"/>
        <v>524</v>
      </c>
      <c r="DO322" s="463">
        <f t="shared" si="1267"/>
        <v>10469</v>
      </c>
      <c r="DP322" s="463">
        <f t="shared" si="1267"/>
        <v>248259</v>
      </c>
      <c r="DQ322" s="463">
        <f t="shared" si="1319"/>
        <v>24</v>
      </c>
      <c r="DR322" s="463">
        <f t="shared" si="1320"/>
        <v>41</v>
      </c>
      <c r="DS322" s="463">
        <f t="shared" si="1268"/>
        <v>285</v>
      </c>
      <c r="DT322" s="463">
        <f t="shared" si="1268"/>
        <v>550001</v>
      </c>
      <c r="DU322" s="463">
        <f t="shared" si="1321"/>
        <v>1930</v>
      </c>
      <c r="DV322" s="463">
        <f t="shared" si="1322"/>
        <v>4184</v>
      </c>
      <c r="DW322" s="463">
        <f t="shared" si="1328"/>
        <v>251</v>
      </c>
      <c r="DX322" s="463">
        <f t="shared" si="1349"/>
        <v>83888</v>
      </c>
      <c r="DY322" s="463">
        <f t="shared" si="1349"/>
        <v>281857894</v>
      </c>
      <c r="DZ322" s="463">
        <f t="shared" si="1323"/>
        <v>3360</v>
      </c>
      <c r="EA322" s="463">
        <f t="shared" si="1324"/>
        <v>9032</v>
      </c>
      <c r="EB322" s="463">
        <f t="shared" si="1350"/>
        <v>64036</v>
      </c>
      <c r="EC322" s="463">
        <f t="shared" si="1350"/>
        <v>34435</v>
      </c>
      <c r="ED322" s="463">
        <f t="shared" si="1350"/>
        <v>18624</v>
      </c>
      <c r="EE322" s="463">
        <f t="shared" si="1350"/>
        <v>169146190</v>
      </c>
      <c r="EF322" s="463">
        <f t="shared" si="1350"/>
        <v>742</v>
      </c>
      <c r="EG322" s="463">
        <f t="shared" si="1274"/>
        <v>649</v>
      </c>
      <c r="EH322" s="463">
        <f t="shared" si="1274"/>
        <v>79</v>
      </c>
      <c r="EI322" s="463"/>
      <c r="EJ322" s="446"/>
      <c r="EK322" s="446"/>
      <c r="EL322" s="446"/>
      <c r="EM322" s="446"/>
      <c r="EN322" s="446"/>
      <c r="EO322" s="446"/>
      <c r="EP322" s="446"/>
      <c r="EQ322" s="446"/>
      <c r="ER322" s="446"/>
      <c r="ES322" s="446"/>
      <c r="ET322" s="446"/>
      <c r="EU322" s="446"/>
      <c r="EV322" s="446"/>
      <c r="EW322" s="446"/>
      <c r="EX322" s="446"/>
      <c r="EY322" s="446"/>
      <c r="EZ322" s="447"/>
      <c r="FA322" s="446">
        <f t="shared" si="1226"/>
        <v>10</v>
      </c>
      <c r="FB322" s="417">
        <f t="shared" si="1325"/>
        <v>2025</v>
      </c>
      <c r="FC322" s="448">
        <f t="shared" si="1326"/>
        <v>45931</v>
      </c>
      <c r="FD322" s="449">
        <f t="shared" si="1257"/>
        <v>31</v>
      </c>
      <c r="FE322" s="450"/>
      <c r="FF322" s="451">
        <f t="shared" si="1330"/>
        <v>0.62516421832079305</v>
      </c>
      <c r="FG322" s="450"/>
      <c r="FH322" s="452">
        <f t="shared" si="1355"/>
        <v>1.8505047087351265</v>
      </c>
      <c r="FI322" s="452">
        <f t="shared" si="1356"/>
        <v>1.3585405740709411</v>
      </c>
      <c r="FJ322" s="452">
        <f t="shared" si="1357"/>
        <v>1.8338566195709052</v>
      </c>
      <c r="FK322" s="452">
        <f t="shared" si="1358"/>
        <v>1.3601081458224316</v>
      </c>
      <c r="FL322" s="452">
        <f t="shared" si="1359"/>
        <v>1.3312090530077427</v>
      </c>
      <c r="FM322" s="452">
        <f t="shared" si="1360"/>
        <v>1.0476712328767124</v>
      </c>
      <c r="FN322" s="452">
        <f t="shared" si="1361"/>
        <v>1.8859691417550626</v>
      </c>
      <c r="FO322" s="452">
        <f t="shared" si="1362"/>
        <v>1.0486499517839922</v>
      </c>
      <c r="FP322" s="452">
        <f t="shared" si="1363"/>
        <v>2.3147410358565739</v>
      </c>
      <c r="FQ322" s="452">
        <f t="shared" si="1364"/>
        <v>1.0438247011952191</v>
      </c>
      <c r="FR322" s="453"/>
      <c r="FS322" s="446">
        <f t="shared" si="1348"/>
        <v>174884</v>
      </c>
      <c r="FT322" s="446">
        <f t="shared" si="1348"/>
        <v>2011166</v>
      </c>
      <c r="FU322" s="446">
        <f t="shared" si="1348"/>
        <v>4651353</v>
      </c>
      <c r="FV322" s="446">
        <f t="shared" si="1348"/>
        <v>13153046</v>
      </c>
      <c r="FW322" s="446">
        <f t="shared" si="1348"/>
        <v>16199253</v>
      </c>
      <c r="FX322" s="446">
        <f t="shared" si="1348"/>
        <v>13461396</v>
      </c>
      <c r="FY322" s="446">
        <f t="shared" si="1348"/>
        <v>421487223</v>
      </c>
      <c r="FZ322" s="446">
        <f t="shared" si="1348"/>
        <v>593385000</v>
      </c>
      <c r="GA322" s="446">
        <f t="shared" si="1348"/>
        <v>31748807</v>
      </c>
      <c r="GB322" s="446">
        <f t="shared" si="1275"/>
        <v>329254268</v>
      </c>
      <c r="GC322" s="446">
        <f t="shared" si="1275"/>
        <v>41489598</v>
      </c>
      <c r="GD322" s="446">
        <f t="shared" si="1365"/>
        <v>243588</v>
      </c>
      <c r="GE322" s="446">
        <f t="shared" si="1365"/>
        <v>92872</v>
      </c>
      <c r="GF322" s="446">
        <f t="shared" si="1365"/>
        <v>15866019</v>
      </c>
      <c r="GG322" s="446">
        <f t="shared" si="1365"/>
        <v>36088878</v>
      </c>
      <c r="GH322" s="446">
        <f t="shared" si="1365"/>
        <v>11469928</v>
      </c>
      <c r="GI322" s="446">
        <f t="shared" si="1365"/>
        <v>373705424</v>
      </c>
      <c r="GJ322" s="446">
        <f t="shared" si="1365"/>
        <v>35413902</v>
      </c>
      <c r="GK322" s="446">
        <f t="shared" si="1365"/>
        <v>20538316</v>
      </c>
      <c r="GL322" s="446">
        <f t="shared" si="1365"/>
        <v>72031432</v>
      </c>
      <c r="GM322" s="446">
        <f t="shared" si="1365"/>
        <v>9313187</v>
      </c>
      <c r="GN322" s="446">
        <f t="shared" si="1331"/>
        <v>1192410</v>
      </c>
      <c r="GO322" s="446">
        <f t="shared" si="1343"/>
        <v>582442</v>
      </c>
      <c r="GP322" s="446">
        <f t="shared" si="1343"/>
        <v>430763</v>
      </c>
      <c r="GQ322" s="446">
        <f t="shared" si="1343"/>
        <v>757699152</v>
      </c>
      <c r="GR322" s="446"/>
      <c r="GS322" s="446"/>
      <c r="GT322" s="446"/>
      <c r="GU322" s="446"/>
      <c r="GV322" s="416"/>
    </row>
    <row r="323" spans="1:209" ht="9.75" customHeight="1" x14ac:dyDescent="0.2">
      <c r="A323" s="417" t="str">
        <f t="shared" si="1276"/>
        <v>2025-26NOVEMBERY60</v>
      </c>
      <c r="B323" s="458" t="str">
        <f t="shared" si="1237"/>
        <v>2025-26</v>
      </c>
      <c r="C323" s="402" t="s">
        <v>647</v>
      </c>
      <c r="D323" s="458" t="str">
        <f t="shared" si="1366"/>
        <v>Y60</v>
      </c>
      <c r="E323" s="458" t="str">
        <f t="shared" si="1366"/>
        <v>Midlands</v>
      </c>
      <c r="F323" s="458" t="str">
        <f t="shared" si="1277"/>
        <v>Y60</v>
      </c>
      <c r="H323" s="463">
        <f t="shared" si="1263"/>
        <v>251389</v>
      </c>
      <c r="I323" s="463">
        <f t="shared" si="1263"/>
        <v>187143</v>
      </c>
      <c r="J323" s="463">
        <f t="shared" si="1263"/>
        <v>649696</v>
      </c>
      <c r="K323" s="463">
        <f t="shared" si="1278"/>
        <v>3</v>
      </c>
      <c r="L323" s="463">
        <f t="shared" si="1279"/>
        <v>1</v>
      </c>
      <c r="M323" s="463">
        <f t="shared" si="1280"/>
        <v>1</v>
      </c>
      <c r="N323" s="463">
        <f t="shared" si="1281"/>
        <v>16</v>
      </c>
      <c r="O323" s="463">
        <f t="shared" si="1282"/>
        <v>64</v>
      </c>
      <c r="P323" s="463">
        <f t="shared" si="1344"/>
        <v>1040</v>
      </c>
      <c r="Q323" s="463">
        <f t="shared" si="1344"/>
        <v>2242</v>
      </c>
      <c r="R323" s="463">
        <f t="shared" si="1344"/>
        <v>334</v>
      </c>
      <c r="S323" s="463">
        <f t="shared" si="1344"/>
        <v>162095</v>
      </c>
      <c r="T323" s="463">
        <f t="shared" si="1344"/>
        <v>17563</v>
      </c>
      <c r="U323" s="463">
        <f t="shared" si="1344"/>
        <v>11455</v>
      </c>
      <c r="V323" s="463">
        <f t="shared" si="1344"/>
        <v>83708</v>
      </c>
      <c r="W323" s="463">
        <f t="shared" si="1344"/>
        <v>20297</v>
      </c>
      <c r="X323" s="463">
        <f t="shared" si="1344"/>
        <v>765</v>
      </c>
      <c r="Y323" s="463">
        <f t="shared" si="1344"/>
        <v>9134971</v>
      </c>
      <c r="Z323" s="463">
        <f t="shared" si="1283"/>
        <v>520</v>
      </c>
      <c r="AA323" s="463">
        <f t="shared" si="1284"/>
        <v>925</v>
      </c>
      <c r="AB323" s="463">
        <f t="shared" si="1351"/>
        <v>7280774</v>
      </c>
      <c r="AC323" s="463">
        <f t="shared" si="1285"/>
        <v>636</v>
      </c>
      <c r="AD323" s="463">
        <f t="shared" si="1286"/>
        <v>1189</v>
      </c>
      <c r="AE323" s="463">
        <f t="shared" si="1352"/>
        <v>189209045</v>
      </c>
      <c r="AF323" s="463">
        <f t="shared" si="1287"/>
        <v>2260</v>
      </c>
      <c r="AG323" s="463">
        <f t="shared" si="1288"/>
        <v>4784</v>
      </c>
      <c r="AH323" s="463">
        <f t="shared" si="1353"/>
        <v>204400898</v>
      </c>
      <c r="AI323" s="463">
        <f t="shared" si="1289"/>
        <v>10070</v>
      </c>
      <c r="AJ323" s="463">
        <f t="shared" si="1290"/>
        <v>25591</v>
      </c>
      <c r="AK323" s="463">
        <f t="shared" si="1354"/>
        <v>10131545</v>
      </c>
      <c r="AL323" s="463">
        <f t="shared" si="1291"/>
        <v>13244</v>
      </c>
      <c r="AM323" s="463">
        <f t="shared" si="1292"/>
        <v>37194</v>
      </c>
      <c r="AN323" s="463">
        <f t="shared" si="1271"/>
        <v>904</v>
      </c>
      <c r="AO323" s="463">
        <f t="shared" si="1271"/>
        <v>7562</v>
      </c>
      <c r="AP323" s="463">
        <f t="shared" si="1271"/>
        <v>4576</v>
      </c>
      <c r="AQ323" s="463">
        <f t="shared" si="1271"/>
        <v>13006400</v>
      </c>
      <c r="AR323" s="463">
        <f t="shared" si="1293"/>
        <v>2842</v>
      </c>
      <c r="AS323" s="463">
        <f t="shared" si="1294"/>
        <v>8138</v>
      </c>
      <c r="AT323" s="463">
        <f t="shared" si="1345"/>
        <v>34890</v>
      </c>
      <c r="AU323" s="463">
        <f t="shared" si="1345"/>
        <v>4965</v>
      </c>
      <c r="AV323" s="463">
        <f t="shared" si="1345"/>
        <v>17028</v>
      </c>
      <c r="AW323" s="463">
        <f t="shared" si="1345"/>
        <v>9890</v>
      </c>
      <c r="AX323" s="463">
        <f t="shared" si="1345"/>
        <v>3635</v>
      </c>
      <c r="AY323" s="463">
        <f t="shared" si="1345"/>
        <v>9262</v>
      </c>
      <c r="AZ323" s="463">
        <f t="shared" si="1345"/>
        <v>3809</v>
      </c>
      <c r="BA323" s="463">
        <f t="shared" si="1272"/>
        <v>33034</v>
      </c>
      <c r="BB323" s="463">
        <f t="shared" si="1272"/>
        <v>83528528</v>
      </c>
      <c r="BC323" s="463">
        <f t="shared" si="1295"/>
        <v>2529</v>
      </c>
      <c r="BD323" s="463">
        <f t="shared" si="1296"/>
        <v>8895</v>
      </c>
      <c r="BE323" s="463">
        <f t="shared" si="1273"/>
        <v>4741</v>
      </c>
      <c r="BF323" s="463">
        <f t="shared" si="1273"/>
        <v>15238</v>
      </c>
      <c r="BG323" s="463">
        <f t="shared" si="1273"/>
        <v>7112</v>
      </c>
      <c r="BH323" s="463">
        <f t="shared" si="1273"/>
        <v>5943</v>
      </c>
      <c r="BI323" s="463">
        <f t="shared" si="1346"/>
        <v>73722</v>
      </c>
      <c r="BJ323" s="463">
        <f t="shared" si="1346"/>
        <v>9640</v>
      </c>
      <c r="BK323" s="463">
        <f t="shared" si="1346"/>
        <v>43843</v>
      </c>
      <c r="BL323" s="463">
        <f t="shared" si="1346"/>
        <v>127205</v>
      </c>
      <c r="BM323" s="463">
        <f t="shared" si="1346"/>
        <v>32433</v>
      </c>
      <c r="BN323" s="463">
        <f t="shared" si="1346"/>
        <v>23884</v>
      </c>
      <c r="BO323" s="463">
        <f t="shared" si="1346"/>
        <v>20979</v>
      </c>
      <c r="BP323" s="463">
        <f t="shared" si="1346"/>
        <v>15581</v>
      </c>
      <c r="BQ323" s="463">
        <f t="shared" si="1346"/>
        <v>112052</v>
      </c>
      <c r="BR323" s="463">
        <f t="shared" si="1346"/>
        <v>87843</v>
      </c>
      <c r="BS323" s="463">
        <f t="shared" si="1346"/>
        <v>39314</v>
      </c>
      <c r="BT323" s="463">
        <f t="shared" si="1346"/>
        <v>21245</v>
      </c>
      <c r="BU323" s="463">
        <f t="shared" si="1346"/>
        <v>1718</v>
      </c>
      <c r="BV323" s="463">
        <f t="shared" si="1346"/>
        <v>786</v>
      </c>
      <c r="BW323" s="463">
        <f t="shared" si="1332"/>
        <v>202</v>
      </c>
      <c r="BX323" s="463">
        <f t="shared" si="1332"/>
        <v>115729</v>
      </c>
      <c r="BY323" s="463">
        <f t="shared" si="1297"/>
        <v>573</v>
      </c>
      <c r="BZ323" s="463">
        <f t="shared" si="1298"/>
        <v>949</v>
      </c>
      <c r="CA323" s="463">
        <f t="shared" si="1333"/>
        <v>141</v>
      </c>
      <c r="CB323" s="463">
        <f t="shared" si="1333"/>
        <v>66064</v>
      </c>
      <c r="CC323" s="463">
        <f t="shared" si="1299"/>
        <v>469</v>
      </c>
      <c r="CD323" s="463">
        <f t="shared" si="1300"/>
        <v>883</v>
      </c>
      <c r="CE323" s="463">
        <f t="shared" si="1334"/>
        <v>17220</v>
      </c>
      <c r="CF323" s="463">
        <f t="shared" si="1334"/>
        <v>8953178</v>
      </c>
      <c r="CG323" s="463">
        <f t="shared" si="1301"/>
        <v>520</v>
      </c>
      <c r="CH323" s="463">
        <f t="shared" si="1302"/>
        <v>925</v>
      </c>
      <c r="CI323" s="463">
        <f t="shared" si="1335"/>
        <v>7730</v>
      </c>
      <c r="CJ323" s="463">
        <f t="shared" si="1335"/>
        <v>16131624</v>
      </c>
      <c r="CK323" s="463">
        <f t="shared" si="1303"/>
        <v>2087</v>
      </c>
      <c r="CL323" s="463">
        <f t="shared" si="1304"/>
        <v>4315</v>
      </c>
      <c r="CM323" s="463">
        <f t="shared" si="1336"/>
        <v>2064</v>
      </c>
      <c r="CN323" s="463">
        <f t="shared" si="1336"/>
        <v>4418262</v>
      </c>
      <c r="CO323" s="463">
        <f t="shared" si="1305"/>
        <v>2141</v>
      </c>
      <c r="CP323" s="463">
        <f t="shared" si="1306"/>
        <v>4561</v>
      </c>
      <c r="CQ323" s="463">
        <f t="shared" si="1337"/>
        <v>73914</v>
      </c>
      <c r="CR323" s="463">
        <f t="shared" si="1337"/>
        <v>168659159</v>
      </c>
      <c r="CS323" s="463">
        <f t="shared" si="1307"/>
        <v>2282</v>
      </c>
      <c r="CT323" s="463">
        <f t="shared" si="1308"/>
        <v>4843</v>
      </c>
      <c r="CU323" s="463">
        <f t="shared" si="1338"/>
        <v>1030</v>
      </c>
      <c r="CV323" s="463">
        <f t="shared" si="1338"/>
        <v>11457579</v>
      </c>
      <c r="CW323" s="463">
        <f t="shared" si="1309"/>
        <v>11124</v>
      </c>
      <c r="CX323" s="463">
        <f t="shared" si="1310"/>
        <v>31063</v>
      </c>
      <c r="CY323" s="463">
        <f t="shared" si="1339"/>
        <v>496</v>
      </c>
      <c r="CZ323" s="463">
        <f t="shared" si="1339"/>
        <v>5893493</v>
      </c>
      <c r="DA323" s="463">
        <f t="shared" si="1311"/>
        <v>11882</v>
      </c>
      <c r="DB323" s="463">
        <f t="shared" si="1312"/>
        <v>31603</v>
      </c>
      <c r="DC323" s="463">
        <f t="shared" si="1340"/>
        <v>2167</v>
      </c>
      <c r="DD323" s="463">
        <f t="shared" si="1340"/>
        <v>27107230</v>
      </c>
      <c r="DE323" s="463">
        <f t="shared" si="1313"/>
        <v>12509</v>
      </c>
      <c r="DF323" s="463">
        <f t="shared" si="1314"/>
        <v>32179</v>
      </c>
      <c r="DG323" s="463">
        <f t="shared" si="1341"/>
        <v>205</v>
      </c>
      <c r="DH323" s="463">
        <f t="shared" si="1341"/>
        <v>2560088</v>
      </c>
      <c r="DI323" s="463">
        <f t="shared" si="1315"/>
        <v>12488</v>
      </c>
      <c r="DJ323" s="463">
        <f t="shared" si="1316"/>
        <v>34973</v>
      </c>
      <c r="DK323" s="463">
        <f t="shared" si="1347"/>
        <v>1085</v>
      </c>
      <c r="DL323" s="463">
        <f t="shared" si="1327"/>
        <v>348592</v>
      </c>
      <c r="DM323" s="463">
        <f t="shared" si="1317"/>
        <v>321</v>
      </c>
      <c r="DN323" s="463">
        <f t="shared" si="1318"/>
        <v>530</v>
      </c>
      <c r="DO323" s="463">
        <f t="shared" si="1267"/>
        <v>10300</v>
      </c>
      <c r="DP323" s="463">
        <f t="shared" si="1267"/>
        <v>237162</v>
      </c>
      <c r="DQ323" s="463">
        <f t="shared" si="1319"/>
        <v>23</v>
      </c>
      <c r="DR323" s="463">
        <f t="shared" si="1320"/>
        <v>38</v>
      </c>
      <c r="DS323" s="463">
        <f t="shared" si="1268"/>
        <v>280</v>
      </c>
      <c r="DT323" s="463">
        <f t="shared" si="1268"/>
        <v>473184</v>
      </c>
      <c r="DU323" s="463">
        <f t="shared" si="1321"/>
        <v>1690</v>
      </c>
      <c r="DV323" s="463">
        <f t="shared" si="1322"/>
        <v>3321</v>
      </c>
      <c r="DW323" s="463">
        <f t="shared" si="1328"/>
        <v>259</v>
      </c>
      <c r="DX323" s="463">
        <f t="shared" si="1349"/>
        <v>83481</v>
      </c>
      <c r="DY323" s="463">
        <f t="shared" si="1349"/>
        <v>260358205</v>
      </c>
      <c r="DZ323" s="463">
        <f t="shared" si="1323"/>
        <v>3119</v>
      </c>
      <c r="EA323" s="463">
        <f t="shared" si="1324"/>
        <v>8152</v>
      </c>
      <c r="EB323" s="463">
        <f t="shared" si="1350"/>
        <v>62613</v>
      </c>
      <c r="EC323" s="463">
        <f t="shared" si="1350"/>
        <v>32729</v>
      </c>
      <c r="ED323" s="463">
        <f t="shared" si="1350"/>
        <v>16962</v>
      </c>
      <c r="EE323" s="463">
        <f t="shared" si="1350"/>
        <v>149961397</v>
      </c>
      <c r="EF323" s="463">
        <f t="shared" si="1350"/>
        <v>685</v>
      </c>
      <c r="EG323" s="463">
        <f t="shared" si="1274"/>
        <v>715</v>
      </c>
      <c r="EH323" s="463">
        <f t="shared" si="1274"/>
        <v>94</v>
      </c>
      <c r="EI323" s="463"/>
      <c r="EJ323" s="446"/>
      <c r="EK323" s="446"/>
      <c r="EL323" s="446"/>
      <c r="EM323" s="446"/>
      <c r="EN323" s="446"/>
      <c r="EO323" s="446"/>
      <c r="EP323" s="446"/>
      <c r="EQ323" s="446"/>
      <c r="ER323" s="446"/>
      <c r="ES323" s="446"/>
      <c r="ET323" s="446"/>
      <c r="EU323" s="446"/>
      <c r="EV323" s="446"/>
      <c r="EW323" s="446"/>
      <c r="EX323" s="446"/>
      <c r="EY323" s="446"/>
      <c r="EZ323" s="447"/>
      <c r="FA323" s="446">
        <f t="shared" si="1226"/>
        <v>11</v>
      </c>
      <c r="FB323" s="417">
        <f t="shared" si="1325"/>
        <v>2025</v>
      </c>
      <c r="FC323" s="448">
        <f t="shared" si="1326"/>
        <v>45962</v>
      </c>
      <c r="FD323" s="449">
        <f t="shared" si="1257"/>
        <v>30</v>
      </c>
      <c r="FE323" s="450"/>
      <c r="FF323" s="451">
        <f t="shared" si="1330"/>
        <v>0.62337347939236221</v>
      </c>
      <c r="FG323" s="450"/>
      <c r="FH323" s="452">
        <f t="shared" si="1355"/>
        <v>1.8466662870807948</v>
      </c>
      <c r="FI323" s="452">
        <f t="shared" si="1356"/>
        <v>1.3599043443603029</v>
      </c>
      <c r="FJ323" s="452">
        <f t="shared" si="1357"/>
        <v>1.8314273243125272</v>
      </c>
      <c r="FK323" s="452">
        <f t="shared" si="1358"/>
        <v>1.3601920558707987</v>
      </c>
      <c r="FL323" s="452">
        <f t="shared" si="1359"/>
        <v>1.3386056290916042</v>
      </c>
      <c r="FM323" s="452">
        <f t="shared" si="1360"/>
        <v>1.0493979070100827</v>
      </c>
      <c r="FN323" s="452">
        <f t="shared" si="1361"/>
        <v>1.9369364930777948</v>
      </c>
      <c r="FO323" s="452">
        <f t="shared" si="1362"/>
        <v>1.0467064098142582</v>
      </c>
      <c r="FP323" s="452">
        <f t="shared" si="1363"/>
        <v>2.2457516339869281</v>
      </c>
      <c r="FQ323" s="452">
        <f t="shared" si="1364"/>
        <v>1.0274509803921568</v>
      </c>
      <c r="FR323" s="453"/>
      <c r="FS323" s="446">
        <f t="shared" si="1348"/>
        <v>170232</v>
      </c>
      <c r="FT323" s="446">
        <f t="shared" si="1348"/>
        <v>255348</v>
      </c>
      <c r="FU323" s="446">
        <f t="shared" si="1348"/>
        <v>3063615</v>
      </c>
      <c r="FV323" s="446">
        <f t="shared" si="1348"/>
        <v>11980518</v>
      </c>
      <c r="FW323" s="446">
        <f t="shared" si="1348"/>
        <v>16239911</v>
      </c>
      <c r="FX323" s="446">
        <f t="shared" si="1348"/>
        <v>13622489</v>
      </c>
      <c r="FY323" s="446">
        <f t="shared" si="1348"/>
        <v>400465688</v>
      </c>
      <c r="FZ323" s="446">
        <f t="shared" si="1348"/>
        <v>519422010</v>
      </c>
      <c r="GA323" s="446">
        <f t="shared" si="1348"/>
        <v>28453183</v>
      </c>
      <c r="GB323" s="446">
        <f t="shared" si="1275"/>
        <v>293844884</v>
      </c>
      <c r="GC323" s="446">
        <f t="shared" si="1275"/>
        <v>37238962</v>
      </c>
      <c r="GD323" s="446">
        <f t="shared" si="1365"/>
        <v>191698</v>
      </c>
      <c r="GE323" s="446">
        <f t="shared" si="1365"/>
        <v>124521</v>
      </c>
      <c r="GF323" s="446">
        <f t="shared" si="1365"/>
        <v>15934518</v>
      </c>
      <c r="GG323" s="446">
        <f t="shared" si="1365"/>
        <v>33355580</v>
      </c>
      <c r="GH323" s="446">
        <f t="shared" si="1365"/>
        <v>9414576</v>
      </c>
      <c r="GI323" s="446">
        <f t="shared" si="1365"/>
        <v>357936135</v>
      </c>
      <c r="GJ323" s="446">
        <f t="shared" si="1365"/>
        <v>31995008</v>
      </c>
      <c r="GK323" s="446">
        <f t="shared" si="1365"/>
        <v>15675084</v>
      </c>
      <c r="GL323" s="446">
        <f t="shared" si="1365"/>
        <v>69732362</v>
      </c>
      <c r="GM323" s="446">
        <f t="shared" si="1365"/>
        <v>7169478</v>
      </c>
      <c r="GN323" s="446">
        <f t="shared" si="1331"/>
        <v>929795</v>
      </c>
      <c r="GO323" s="446">
        <f t="shared" si="1343"/>
        <v>575545</v>
      </c>
      <c r="GP323" s="446">
        <f t="shared" si="1343"/>
        <v>387749</v>
      </c>
      <c r="GQ323" s="446">
        <f t="shared" si="1343"/>
        <v>680495700</v>
      </c>
      <c r="GR323" s="446"/>
      <c r="GS323" s="446"/>
      <c r="GT323" s="446"/>
      <c r="GU323" s="446"/>
      <c r="GV323" s="416"/>
    </row>
    <row r="324" spans="1:209" ht="9.75" customHeight="1" x14ac:dyDescent="0.2">
      <c r="A324" s="417" t="str">
        <f t="shared" si="1276"/>
        <v>2025-26DECEMBERY60</v>
      </c>
      <c r="B324" s="458" t="str">
        <f t="shared" si="1237"/>
        <v>2025-26</v>
      </c>
      <c r="C324" s="402" t="s">
        <v>650</v>
      </c>
      <c r="D324" s="458" t="str">
        <f t="shared" si="1366"/>
        <v>Y60</v>
      </c>
      <c r="E324" s="458" t="str">
        <f t="shared" si="1366"/>
        <v>Midlands</v>
      </c>
      <c r="F324" s="458" t="str">
        <f t="shared" si="1277"/>
        <v>Y60</v>
      </c>
      <c r="H324" s="463">
        <f t="shared" ref="H324:J331" si="1367">SUMIFS(H$443:H$10112,$B$443:$B$10112,$B324,$C$443:$C$10112,$C324,$D$443:$D$10112,$D324)</f>
        <v>259952</v>
      </c>
      <c r="I324" s="463">
        <f t="shared" si="1367"/>
        <v>191739</v>
      </c>
      <c r="J324" s="463">
        <f t="shared" si="1367"/>
        <v>720503</v>
      </c>
      <c r="K324" s="463">
        <f t="shared" si="1278"/>
        <v>4</v>
      </c>
      <c r="L324" s="463">
        <f t="shared" si="1279"/>
        <v>1</v>
      </c>
      <c r="M324" s="463">
        <f t="shared" si="1280"/>
        <v>5</v>
      </c>
      <c r="N324" s="463">
        <f t="shared" si="1281"/>
        <v>20</v>
      </c>
      <c r="O324" s="463">
        <f t="shared" si="1282"/>
        <v>62</v>
      </c>
      <c r="P324" s="463">
        <f t="shared" si="1344"/>
        <v>1170</v>
      </c>
      <c r="Q324" s="463">
        <f t="shared" si="1344"/>
        <v>2460</v>
      </c>
      <c r="R324" s="463">
        <f t="shared" si="1344"/>
        <v>395</v>
      </c>
      <c r="S324" s="463">
        <f t="shared" si="1344"/>
        <v>170710</v>
      </c>
      <c r="T324" s="463">
        <f t="shared" si="1344"/>
        <v>18327</v>
      </c>
      <c r="U324" s="463">
        <f t="shared" si="1344"/>
        <v>11868</v>
      </c>
      <c r="V324" s="463">
        <f t="shared" si="1344"/>
        <v>88205</v>
      </c>
      <c r="W324" s="463">
        <f t="shared" si="1344"/>
        <v>21829</v>
      </c>
      <c r="X324" s="463">
        <f t="shared" si="1344"/>
        <v>872</v>
      </c>
      <c r="Y324" s="463">
        <f t="shared" si="1344"/>
        <v>9433573</v>
      </c>
      <c r="Z324" s="463">
        <f t="shared" si="1283"/>
        <v>515</v>
      </c>
      <c r="AA324" s="463">
        <f t="shared" si="1284"/>
        <v>916</v>
      </c>
      <c r="AB324" s="463">
        <f t="shared" si="1351"/>
        <v>7344445</v>
      </c>
      <c r="AC324" s="463">
        <f t="shared" si="1285"/>
        <v>619</v>
      </c>
      <c r="AD324" s="463">
        <f t="shared" si="1286"/>
        <v>1156</v>
      </c>
      <c r="AE324" s="463">
        <f t="shared" si="1352"/>
        <v>197526880</v>
      </c>
      <c r="AF324" s="463">
        <f t="shared" si="1287"/>
        <v>2239</v>
      </c>
      <c r="AG324" s="463">
        <f t="shared" si="1288"/>
        <v>4891</v>
      </c>
      <c r="AH324" s="463">
        <f t="shared" si="1353"/>
        <v>218315821</v>
      </c>
      <c r="AI324" s="463">
        <f t="shared" si="1289"/>
        <v>10001</v>
      </c>
      <c r="AJ324" s="463">
        <f t="shared" si="1290"/>
        <v>25870</v>
      </c>
      <c r="AK324" s="463">
        <f t="shared" si="1354"/>
        <v>10030623</v>
      </c>
      <c r="AL324" s="463">
        <f t="shared" si="1291"/>
        <v>11503</v>
      </c>
      <c r="AM324" s="463">
        <f t="shared" si="1292"/>
        <v>33090</v>
      </c>
      <c r="AN324" s="463">
        <f t="shared" si="1271"/>
        <v>1029</v>
      </c>
      <c r="AO324" s="463">
        <f t="shared" si="1271"/>
        <v>8211</v>
      </c>
      <c r="AP324" s="463">
        <f t="shared" si="1271"/>
        <v>4773</v>
      </c>
      <c r="AQ324" s="463">
        <f t="shared" si="1271"/>
        <v>12187010</v>
      </c>
      <c r="AR324" s="463">
        <f t="shared" si="1293"/>
        <v>2553</v>
      </c>
      <c r="AS324" s="463">
        <f t="shared" si="1294"/>
        <v>6854</v>
      </c>
      <c r="AT324" s="463">
        <f t="shared" si="1345"/>
        <v>36702</v>
      </c>
      <c r="AU324" s="463">
        <f t="shared" si="1345"/>
        <v>5364</v>
      </c>
      <c r="AV324" s="463">
        <f t="shared" si="1345"/>
        <v>17299</v>
      </c>
      <c r="AW324" s="463">
        <f t="shared" si="1345"/>
        <v>10790</v>
      </c>
      <c r="AX324" s="463">
        <f t="shared" si="1345"/>
        <v>3702</v>
      </c>
      <c r="AY324" s="463">
        <f t="shared" si="1345"/>
        <v>10337</v>
      </c>
      <c r="AZ324" s="463">
        <f t="shared" si="1345"/>
        <v>3937</v>
      </c>
      <c r="BA324" s="463">
        <f t="shared" si="1272"/>
        <v>34434</v>
      </c>
      <c r="BB324" s="463">
        <f t="shared" si="1272"/>
        <v>76830425</v>
      </c>
      <c r="BC324" s="463">
        <f t="shared" si="1295"/>
        <v>2231</v>
      </c>
      <c r="BD324" s="463">
        <f t="shared" si="1296"/>
        <v>7786</v>
      </c>
      <c r="BE324" s="463">
        <f t="shared" si="1273"/>
        <v>5152</v>
      </c>
      <c r="BF324" s="463">
        <f t="shared" si="1273"/>
        <v>16140</v>
      </c>
      <c r="BG324" s="463">
        <f t="shared" si="1273"/>
        <v>7711</v>
      </c>
      <c r="BH324" s="463">
        <f t="shared" si="1273"/>
        <v>5431</v>
      </c>
      <c r="BI324" s="463">
        <f t="shared" ref="BI324:BV331" si="1368">SUMIFS(BI$443:BI$10112,$B$443:$B$10112,$B324,$C$443:$C$10112,$C324,$D$443:$D$10112,$D324)</f>
        <v>78002</v>
      </c>
      <c r="BJ324" s="463">
        <f t="shared" si="1368"/>
        <v>9889</v>
      </c>
      <c r="BK324" s="463">
        <f t="shared" si="1368"/>
        <v>46117</v>
      </c>
      <c r="BL324" s="463">
        <f t="shared" si="1368"/>
        <v>134008</v>
      </c>
      <c r="BM324" s="463">
        <f t="shared" si="1368"/>
        <v>33886</v>
      </c>
      <c r="BN324" s="463">
        <f t="shared" si="1368"/>
        <v>25081</v>
      </c>
      <c r="BO324" s="463">
        <f t="shared" si="1368"/>
        <v>21655</v>
      </c>
      <c r="BP324" s="463">
        <f t="shared" si="1368"/>
        <v>16178</v>
      </c>
      <c r="BQ324" s="463">
        <f t="shared" si="1368"/>
        <v>116750</v>
      </c>
      <c r="BR324" s="463">
        <f t="shared" si="1368"/>
        <v>92545</v>
      </c>
      <c r="BS324" s="463">
        <f t="shared" si="1368"/>
        <v>41040</v>
      </c>
      <c r="BT324" s="463">
        <f t="shared" si="1368"/>
        <v>22856</v>
      </c>
      <c r="BU324" s="463">
        <f t="shared" si="1368"/>
        <v>1722</v>
      </c>
      <c r="BV324" s="463">
        <f t="shared" si="1368"/>
        <v>911</v>
      </c>
      <c r="BW324" s="463">
        <f t="shared" si="1332"/>
        <v>186</v>
      </c>
      <c r="BX324" s="463">
        <f t="shared" si="1332"/>
        <v>116357</v>
      </c>
      <c r="BY324" s="463">
        <f t="shared" si="1297"/>
        <v>626</v>
      </c>
      <c r="BZ324" s="463">
        <f t="shared" si="1298"/>
        <v>1079</v>
      </c>
      <c r="CA324" s="463">
        <f t="shared" si="1333"/>
        <v>119</v>
      </c>
      <c r="CB324" s="463">
        <f t="shared" si="1333"/>
        <v>69104</v>
      </c>
      <c r="CC324" s="463">
        <f t="shared" si="1299"/>
        <v>581</v>
      </c>
      <c r="CD324" s="463">
        <f t="shared" si="1300"/>
        <v>873</v>
      </c>
      <c r="CE324" s="463">
        <f t="shared" si="1334"/>
        <v>18022</v>
      </c>
      <c r="CF324" s="463">
        <f t="shared" si="1334"/>
        <v>9248112</v>
      </c>
      <c r="CG324" s="463">
        <f t="shared" si="1301"/>
        <v>513</v>
      </c>
      <c r="CH324" s="463">
        <f t="shared" si="1302"/>
        <v>914</v>
      </c>
      <c r="CI324" s="463">
        <f t="shared" si="1335"/>
        <v>7930</v>
      </c>
      <c r="CJ324" s="463">
        <f t="shared" si="1335"/>
        <v>17661043</v>
      </c>
      <c r="CK324" s="463">
        <f t="shared" si="1303"/>
        <v>2227</v>
      </c>
      <c r="CL324" s="463">
        <f t="shared" si="1304"/>
        <v>4946</v>
      </c>
      <c r="CM324" s="463">
        <f t="shared" si="1336"/>
        <v>2305</v>
      </c>
      <c r="CN324" s="463">
        <f t="shared" si="1336"/>
        <v>5244178</v>
      </c>
      <c r="CO324" s="463">
        <f t="shared" si="1305"/>
        <v>2275</v>
      </c>
      <c r="CP324" s="463">
        <f t="shared" si="1306"/>
        <v>5374</v>
      </c>
      <c r="CQ324" s="463">
        <f t="shared" si="1337"/>
        <v>77970</v>
      </c>
      <c r="CR324" s="463">
        <f t="shared" si="1337"/>
        <v>174621659</v>
      </c>
      <c r="CS324" s="463">
        <f t="shared" si="1307"/>
        <v>2240</v>
      </c>
      <c r="CT324" s="463">
        <f t="shared" si="1308"/>
        <v>4877</v>
      </c>
      <c r="CU324" s="463">
        <f t="shared" si="1338"/>
        <v>961</v>
      </c>
      <c r="CV324" s="463">
        <f t="shared" si="1338"/>
        <v>8780655</v>
      </c>
      <c r="CW324" s="463">
        <f t="shared" si="1309"/>
        <v>9137</v>
      </c>
      <c r="CX324" s="463">
        <f t="shared" si="1310"/>
        <v>23476</v>
      </c>
      <c r="CY324" s="463">
        <f t="shared" si="1339"/>
        <v>493</v>
      </c>
      <c r="CZ324" s="463">
        <f t="shared" si="1339"/>
        <v>5397780</v>
      </c>
      <c r="DA324" s="463">
        <f t="shared" si="1311"/>
        <v>10949</v>
      </c>
      <c r="DB324" s="463">
        <f t="shared" si="1312"/>
        <v>29599</v>
      </c>
      <c r="DC324" s="463">
        <f t="shared" si="1340"/>
        <v>2197</v>
      </c>
      <c r="DD324" s="463">
        <f t="shared" si="1340"/>
        <v>21503462</v>
      </c>
      <c r="DE324" s="463">
        <f t="shared" si="1313"/>
        <v>9788</v>
      </c>
      <c r="DF324" s="463">
        <f t="shared" si="1314"/>
        <v>24271</v>
      </c>
      <c r="DG324" s="463">
        <f t="shared" si="1341"/>
        <v>232</v>
      </c>
      <c r="DH324" s="463">
        <f t="shared" si="1341"/>
        <v>2477437</v>
      </c>
      <c r="DI324" s="463">
        <f t="shared" si="1315"/>
        <v>10679</v>
      </c>
      <c r="DJ324" s="463">
        <f t="shared" si="1316"/>
        <v>29456</v>
      </c>
      <c r="DK324" s="463">
        <f t="shared" si="1347"/>
        <v>1173</v>
      </c>
      <c r="DL324" s="463">
        <f t="shared" si="1327"/>
        <v>384580</v>
      </c>
      <c r="DM324" s="463">
        <f t="shared" si="1317"/>
        <v>328</v>
      </c>
      <c r="DN324" s="463">
        <f t="shared" si="1318"/>
        <v>539</v>
      </c>
      <c r="DO324" s="463">
        <f t="shared" ref="DO324:DP331" si="1369">SUMIFS(DO$443:DO$10112,$B$443:$B$10112,$B324,$C$443:$C$10112,$C324,$D$443:$D$10112,$D324)</f>
        <v>10873</v>
      </c>
      <c r="DP324" s="463">
        <f t="shared" si="1369"/>
        <v>247836</v>
      </c>
      <c r="DQ324" s="463">
        <f t="shared" si="1319"/>
        <v>23</v>
      </c>
      <c r="DR324" s="463">
        <f t="shared" si="1320"/>
        <v>38</v>
      </c>
      <c r="DS324" s="463">
        <f t="shared" ref="DS324:DT331" si="1370">SUMIFS(DS$443:DS$10112,$B$443:$B$10112,$B324,$C$443:$C$10112,$C324,$D$443:$D$10112,$D324)</f>
        <v>261</v>
      </c>
      <c r="DT324" s="463">
        <f t="shared" si="1370"/>
        <v>469630</v>
      </c>
      <c r="DU324" s="463">
        <f t="shared" si="1321"/>
        <v>1799</v>
      </c>
      <c r="DV324" s="463">
        <f t="shared" si="1322"/>
        <v>4469</v>
      </c>
      <c r="DW324" s="463">
        <f t="shared" si="1328"/>
        <v>235</v>
      </c>
      <c r="DX324" s="463">
        <f t="shared" si="1349"/>
        <v>87954</v>
      </c>
      <c r="DY324" s="463">
        <f t="shared" si="1349"/>
        <v>267441386</v>
      </c>
      <c r="DZ324" s="463">
        <f t="shared" si="1323"/>
        <v>3041</v>
      </c>
      <c r="EA324" s="463">
        <f t="shared" si="1324"/>
        <v>7967</v>
      </c>
      <c r="EB324" s="463">
        <f t="shared" si="1350"/>
        <v>65186</v>
      </c>
      <c r="EC324" s="463">
        <f t="shared" si="1350"/>
        <v>32880</v>
      </c>
      <c r="ED324" s="463">
        <f t="shared" si="1350"/>
        <v>16457</v>
      </c>
      <c r="EE324" s="463">
        <f t="shared" si="1350"/>
        <v>152402401</v>
      </c>
      <c r="EF324" s="463">
        <f t="shared" si="1350"/>
        <v>591</v>
      </c>
      <c r="EG324" s="463">
        <f t="shared" si="1274"/>
        <v>531</v>
      </c>
      <c r="EH324" s="463">
        <f t="shared" si="1274"/>
        <v>63</v>
      </c>
      <c r="EI324" s="463"/>
      <c r="EJ324" s="446"/>
      <c r="EK324" s="446"/>
      <c r="EL324" s="446"/>
      <c r="EM324" s="446"/>
      <c r="EN324" s="446"/>
      <c r="EO324" s="446"/>
      <c r="EP324" s="446"/>
      <c r="EQ324" s="446"/>
      <c r="ER324" s="446"/>
      <c r="ES324" s="446"/>
      <c r="ET324" s="446"/>
      <c r="EU324" s="446"/>
      <c r="EV324" s="446"/>
      <c r="EW324" s="446"/>
      <c r="EX324" s="446"/>
      <c r="EY324" s="446"/>
      <c r="EZ324" s="447"/>
      <c r="FA324" s="446">
        <f t="shared" si="1226"/>
        <v>12</v>
      </c>
      <c r="FB324" s="417">
        <f t="shared" si="1325"/>
        <v>2025</v>
      </c>
      <c r="FC324" s="448">
        <f t="shared" si="1326"/>
        <v>45992</v>
      </c>
      <c r="FD324" s="449">
        <f t="shared" si="1257"/>
        <v>31</v>
      </c>
      <c r="FE324" s="450"/>
      <c r="FF324" s="451">
        <f t="shared" si="1330"/>
        <v>0.63373550154455904</v>
      </c>
      <c r="FG324" s="450"/>
      <c r="FH324" s="452">
        <f t="shared" si="1355"/>
        <v>1.8489660064385878</v>
      </c>
      <c r="FI324" s="452">
        <f t="shared" si="1356"/>
        <v>1.3685273094341681</v>
      </c>
      <c r="FJ324" s="452">
        <f t="shared" si="1357"/>
        <v>1.8246545331985171</v>
      </c>
      <c r="FK324" s="452">
        <f t="shared" si="1358"/>
        <v>1.3631614425345466</v>
      </c>
      <c r="FL324" s="452">
        <f t="shared" si="1359"/>
        <v>1.323621109914404</v>
      </c>
      <c r="FM324" s="452">
        <f t="shared" si="1360"/>
        <v>1.0492035598888951</v>
      </c>
      <c r="FN324" s="452">
        <f t="shared" si="1361"/>
        <v>1.8800677997159743</v>
      </c>
      <c r="FO324" s="452">
        <f t="shared" si="1362"/>
        <v>1.0470475056118007</v>
      </c>
      <c r="FP324" s="452">
        <f t="shared" si="1363"/>
        <v>1.974770642201835</v>
      </c>
      <c r="FQ324" s="452">
        <f t="shared" si="1364"/>
        <v>1.0447247706422018</v>
      </c>
      <c r="FR324" s="453"/>
      <c r="FS324" s="446">
        <f t="shared" ref="FS324:GA331" si="1371">SUMIFS(FS$443:FS$10112,$B$443:$B$10112,$B324,$C$443:$C$10112,$C324,$D$443:$D$10112,$D324)</f>
        <v>175016</v>
      </c>
      <c r="FT324" s="446">
        <f t="shared" si="1371"/>
        <v>962588</v>
      </c>
      <c r="FU324" s="446">
        <f t="shared" si="1371"/>
        <v>3762844</v>
      </c>
      <c r="FV324" s="446">
        <f t="shared" si="1371"/>
        <v>11848177</v>
      </c>
      <c r="FW324" s="446">
        <f t="shared" si="1371"/>
        <v>16783787</v>
      </c>
      <c r="FX324" s="446">
        <f t="shared" si="1371"/>
        <v>13718356</v>
      </c>
      <c r="FY324" s="446">
        <f t="shared" si="1371"/>
        <v>431402130</v>
      </c>
      <c r="FZ324" s="446">
        <f t="shared" si="1371"/>
        <v>564712981</v>
      </c>
      <c r="GA324" s="446">
        <f t="shared" si="1371"/>
        <v>28854114</v>
      </c>
      <c r="GB324" s="446">
        <f t="shared" si="1275"/>
        <v>268089252</v>
      </c>
      <c r="GC324" s="446">
        <f t="shared" si="1275"/>
        <v>32714265</v>
      </c>
      <c r="GD324" s="446">
        <f t="shared" si="1365"/>
        <v>200694</v>
      </c>
      <c r="GE324" s="446">
        <f t="shared" si="1365"/>
        <v>103845</v>
      </c>
      <c r="GF324" s="446">
        <f t="shared" si="1365"/>
        <v>16468516</v>
      </c>
      <c r="GG324" s="446">
        <f t="shared" si="1365"/>
        <v>39224036</v>
      </c>
      <c r="GH324" s="446">
        <f t="shared" si="1365"/>
        <v>12386285</v>
      </c>
      <c r="GI324" s="446">
        <f t="shared" si="1365"/>
        <v>380251155</v>
      </c>
      <c r="GJ324" s="446">
        <f t="shared" si="1365"/>
        <v>22559995</v>
      </c>
      <c r="GK324" s="446">
        <f t="shared" si="1365"/>
        <v>14592489</v>
      </c>
      <c r="GL324" s="446">
        <f t="shared" si="1365"/>
        <v>53322899</v>
      </c>
      <c r="GM324" s="446">
        <f t="shared" si="1365"/>
        <v>6833856</v>
      </c>
      <c r="GN324" s="446">
        <f t="shared" si="1331"/>
        <v>1166404</v>
      </c>
      <c r="GO324" s="446">
        <f t="shared" si="1343"/>
        <v>632697</v>
      </c>
      <c r="GP324" s="446">
        <f t="shared" si="1343"/>
        <v>409052</v>
      </c>
      <c r="GQ324" s="446">
        <f t="shared" si="1343"/>
        <v>700699025</v>
      </c>
      <c r="GR324" s="446"/>
      <c r="GS324" s="446"/>
      <c r="GT324" s="446"/>
      <c r="GU324" s="446"/>
      <c r="GV324" s="416"/>
    </row>
    <row r="325" spans="1:209" ht="9.75" customHeight="1" x14ac:dyDescent="0.2">
      <c r="A325" s="417" t="str">
        <f t="shared" si="1276"/>
        <v>2025-26JANUARYY60</v>
      </c>
      <c r="B325" s="458" t="str">
        <f t="shared" si="1237"/>
        <v>2025-26</v>
      </c>
      <c r="C325" s="402" t="s">
        <v>654</v>
      </c>
      <c r="D325" s="458" t="str">
        <f t="shared" si="1366"/>
        <v>Y60</v>
      </c>
      <c r="E325" s="458" t="str">
        <f t="shared" si="1366"/>
        <v>Midlands</v>
      </c>
      <c r="F325" s="458" t="str">
        <f t="shared" si="1277"/>
        <v>Y60</v>
      </c>
      <c r="H325" s="463">
        <f t="shared" si="1367"/>
        <v>256349</v>
      </c>
      <c r="I325" s="463">
        <f t="shared" si="1367"/>
        <v>189840</v>
      </c>
      <c r="J325" s="463">
        <f t="shared" si="1367"/>
        <v>407316</v>
      </c>
      <c r="K325" s="463">
        <f t="shared" si="1278"/>
        <v>2</v>
      </c>
      <c r="L325" s="463">
        <f t="shared" si="1279"/>
        <v>1</v>
      </c>
      <c r="M325" s="463">
        <f t="shared" si="1280"/>
        <v>1</v>
      </c>
      <c r="N325" s="463">
        <f t="shared" si="1281"/>
        <v>2</v>
      </c>
      <c r="O325" s="463">
        <f t="shared" si="1282"/>
        <v>39</v>
      </c>
      <c r="P325" s="463">
        <f t="shared" ref="P325:P331" si="1372">SUMIFS(P$443:P$10112,$B$443:$B$10112,$B325,$C$443:$C$10112,$C325,$D$443:$D$10112,$D325)</f>
        <v>1141</v>
      </c>
      <c r="Q325" s="463" t="s">
        <v>152</v>
      </c>
      <c r="R325" s="463">
        <f t="shared" ref="R325:Y331" si="1373">SUMIFS(R$443:R$10112,$B$443:$B$10112,$B325,$C$443:$C$10112,$C325,$D$443:$D$10112,$D325)</f>
        <v>389</v>
      </c>
      <c r="S325" s="463">
        <f t="shared" si="1373"/>
        <v>168816</v>
      </c>
      <c r="T325" s="463">
        <f t="shared" si="1373"/>
        <v>17692</v>
      </c>
      <c r="U325" s="463">
        <f t="shared" si="1373"/>
        <v>11147</v>
      </c>
      <c r="V325" s="463">
        <f t="shared" si="1373"/>
        <v>88313</v>
      </c>
      <c r="W325" s="463">
        <f t="shared" si="1373"/>
        <v>20854</v>
      </c>
      <c r="X325" s="463">
        <f t="shared" si="1373"/>
        <v>893</v>
      </c>
      <c r="Y325" s="463">
        <f t="shared" si="1373"/>
        <v>9276371</v>
      </c>
      <c r="Z325" s="463">
        <f t="shared" si="1283"/>
        <v>524</v>
      </c>
      <c r="AA325" s="463">
        <f t="shared" si="1284"/>
        <v>928</v>
      </c>
      <c r="AB325" s="463">
        <f t="shared" si="1351"/>
        <v>7196731</v>
      </c>
      <c r="AC325" s="463">
        <f t="shared" si="1285"/>
        <v>646</v>
      </c>
      <c r="AD325" s="463">
        <f t="shared" si="1286"/>
        <v>1239</v>
      </c>
      <c r="AE325" s="463">
        <f t="shared" si="1352"/>
        <v>213022618</v>
      </c>
      <c r="AF325" s="463">
        <f t="shared" si="1287"/>
        <v>2412</v>
      </c>
      <c r="AG325" s="463">
        <f t="shared" si="1288"/>
        <v>5264</v>
      </c>
      <c r="AH325" s="463">
        <f t="shared" si="1353"/>
        <v>217739982</v>
      </c>
      <c r="AI325" s="463">
        <f t="shared" si="1289"/>
        <v>10441</v>
      </c>
      <c r="AJ325" s="463">
        <f t="shared" si="1290"/>
        <v>25919</v>
      </c>
      <c r="AK325" s="463">
        <f t="shared" si="1354"/>
        <v>13566153</v>
      </c>
      <c r="AL325" s="463">
        <f t="shared" si="1291"/>
        <v>15192</v>
      </c>
      <c r="AM325" s="463">
        <f t="shared" si="1292"/>
        <v>41794</v>
      </c>
      <c r="AN325" s="463">
        <f t="shared" si="1271"/>
        <v>1136</v>
      </c>
      <c r="AO325" s="463">
        <f t="shared" si="1271"/>
        <v>8176</v>
      </c>
      <c r="AP325" s="463">
        <f t="shared" si="1271"/>
        <v>5027</v>
      </c>
      <c r="AQ325" s="463">
        <f t="shared" si="1271"/>
        <v>13503274</v>
      </c>
      <c r="AR325" s="463">
        <f t="shared" si="1293"/>
        <v>2686</v>
      </c>
      <c r="AS325" s="463">
        <f t="shared" si="1294"/>
        <v>7491</v>
      </c>
      <c r="AT325" s="463">
        <f t="shared" ref="AT325:AV331" si="1374">SUMIFS(AT$443:AT$10112,$B$443:$B$10112,$B325,$C$443:$C$10112,$C325,$D$443:$D$10112,$D325)</f>
        <v>36381</v>
      </c>
      <c r="AU325" s="463">
        <f t="shared" si="1374"/>
        <v>5111</v>
      </c>
      <c r="AV325" s="463">
        <f t="shared" si="1374"/>
        <v>17213</v>
      </c>
      <c r="AW325" s="463" t="s">
        <v>152</v>
      </c>
      <c r="AX325" s="463">
        <f t="shared" ref="AX325:AY331" si="1375">SUMIFS(AX$443:AX$10112,$B$443:$B$10112,$B325,$C$443:$C$10112,$C325,$D$443:$D$10112,$D325)</f>
        <v>3704</v>
      </c>
      <c r="AY325" s="463">
        <f t="shared" si="1375"/>
        <v>10353</v>
      </c>
      <c r="AZ325" s="463" t="s">
        <v>152</v>
      </c>
      <c r="BA325" s="463">
        <f t="shared" si="1272"/>
        <v>35743</v>
      </c>
      <c r="BB325" s="463">
        <f t="shared" si="1272"/>
        <v>80672005</v>
      </c>
      <c r="BC325" s="463">
        <f t="shared" si="1295"/>
        <v>2257</v>
      </c>
      <c r="BD325" s="463">
        <f t="shared" si="1296"/>
        <v>8112</v>
      </c>
      <c r="BE325" s="463">
        <f t="shared" si="1273"/>
        <v>5165</v>
      </c>
      <c r="BF325" s="463">
        <f t="shared" si="1273"/>
        <v>16137</v>
      </c>
      <c r="BG325" s="463">
        <f t="shared" si="1273"/>
        <v>8293</v>
      </c>
      <c r="BH325" s="463">
        <f t="shared" si="1273"/>
        <v>6148</v>
      </c>
      <c r="BI325" s="463">
        <f t="shared" si="1368"/>
        <v>75587</v>
      </c>
      <c r="BJ325" s="463">
        <f t="shared" si="1368"/>
        <v>9815</v>
      </c>
      <c r="BK325" s="463">
        <f t="shared" si="1368"/>
        <v>47033</v>
      </c>
      <c r="BL325" s="463">
        <f t="shared" si="1368"/>
        <v>132435</v>
      </c>
      <c r="BM325" s="463">
        <f t="shared" si="1368"/>
        <v>32661</v>
      </c>
      <c r="BN325" s="463">
        <f t="shared" si="1368"/>
        <v>24512</v>
      </c>
      <c r="BO325" s="463">
        <f t="shared" si="1368"/>
        <v>20269</v>
      </c>
      <c r="BP325" s="463">
        <f t="shared" si="1368"/>
        <v>15460</v>
      </c>
      <c r="BQ325" s="463">
        <f t="shared" si="1368"/>
        <v>117221</v>
      </c>
      <c r="BR325" s="463">
        <f t="shared" si="1368"/>
        <v>92465</v>
      </c>
      <c r="BS325" s="463">
        <f t="shared" si="1368"/>
        <v>39970</v>
      </c>
      <c r="BT325" s="463">
        <f t="shared" si="1368"/>
        <v>21862</v>
      </c>
      <c r="BU325" s="463">
        <f t="shared" si="1368"/>
        <v>1935</v>
      </c>
      <c r="BV325" s="463">
        <f t="shared" si="1368"/>
        <v>929</v>
      </c>
      <c r="BW325" s="463">
        <f t="shared" si="1332"/>
        <v>195</v>
      </c>
      <c r="BX325" s="463">
        <f t="shared" si="1332"/>
        <v>116445</v>
      </c>
      <c r="BY325" s="463">
        <f t="shared" si="1297"/>
        <v>597</v>
      </c>
      <c r="BZ325" s="463">
        <f t="shared" si="1298"/>
        <v>991</v>
      </c>
      <c r="CA325" s="463">
        <f t="shared" si="1333"/>
        <v>113</v>
      </c>
      <c r="CB325" s="463">
        <f t="shared" si="1333"/>
        <v>52285</v>
      </c>
      <c r="CC325" s="463">
        <f t="shared" si="1299"/>
        <v>463</v>
      </c>
      <c r="CD325" s="463">
        <f t="shared" si="1300"/>
        <v>895</v>
      </c>
      <c r="CE325" s="463">
        <f t="shared" si="1334"/>
        <v>17384</v>
      </c>
      <c r="CF325" s="463">
        <f t="shared" si="1334"/>
        <v>9107641</v>
      </c>
      <c r="CG325" s="463">
        <f t="shared" si="1301"/>
        <v>524</v>
      </c>
      <c r="CH325" s="463">
        <f t="shared" si="1302"/>
        <v>928</v>
      </c>
      <c r="CI325" s="463">
        <f t="shared" si="1335"/>
        <v>8176</v>
      </c>
      <c r="CJ325" s="463">
        <f t="shared" si="1335"/>
        <v>18710513</v>
      </c>
      <c r="CK325" s="463">
        <f t="shared" si="1303"/>
        <v>2288</v>
      </c>
      <c r="CL325" s="463">
        <f t="shared" si="1304"/>
        <v>5071</v>
      </c>
      <c r="CM325" s="463">
        <f t="shared" si="1336"/>
        <v>2210</v>
      </c>
      <c r="CN325" s="463">
        <f t="shared" si="1336"/>
        <v>5304899</v>
      </c>
      <c r="CO325" s="463">
        <f t="shared" si="1305"/>
        <v>2400</v>
      </c>
      <c r="CP325" s="463">
        <f t="shared" si="1306"/>
        <v>5399</v>
      </c>
      <c r="CQ325" s="463">
        <f t="shared" si="1337"/>
        <v>77927</v>
      </c>
      <c r="CR325" s="463">
        <f t="shared" si="1337"/>
        <v>189007206</v>
      </c>
      <c r="CS325" s="463">
        <f t="shared" si="1307"/>
        <v>2425</v>
      </c>
      <c r="CT325" s="463">
        <f t="shared" si="1308"/>
        <v>5278</v>
      </c>
      <c r="CU325" s="463">
        <f t="shared" si="1338"/>
        <v>977</v>
      </c>
      <c r="CV325" s="463">
        <f t="shared" si="1338"/>
        <v>9555803</v>
      </c>
      <c r="CW325" s="463">
        <f t="shared" si="1309"/>
        <v>9781</v>
      </c>
      <c r="CX325" s="463">
        <f t="shared" si="1310"/>
        <v>24936</v>
      </c>
      <c r="CY325" s="463">
        <f t="shared" si="1339"/>
        <v>482</v>
      </c>
      <c r="CZ325" s="463">
        <f t="shared" si="1339"/>
        <v>6222994</v>
      </c>
      <c r="DA325" s="463">
        <f t="shared" si="1311"/>
        <v>12911</v>
      </c>
      <c r="DB325" s="463">
        <f t="shared" si="1312"/>
        <v>31923</v>
      </c>
      <c r="DC325" s="463">
        <f t="shared" si="1340"/>
        <v>2100</v>
      </c>
      <c r="DD325" s="463">
        <f t="shared" si="1340"/>
        <v>23674371</v>
      </c>
      <c r="DE325" s="463">
        <f t="shared" si="1313"/>
        <v>11274</v>
      </c>
      <c r="DF325" s="463">
        <f t="shared" si="1314"/>
        <v>27871</v>
      </c>
      <c r="DG325" s="463">
        <f t="shared" si="1341"/>
        <v>169</v>
      </c>
      <c r="DH325" s="463">
        <f t="shared" si="1341"/>
        <v>2477685</v>
      </c>
      <c r="DI325" s="463">
        <f t="shared" si="1315"/>
        <v>14661</v>
      </c>
      <c r="DJ325" s="463">
        <f t="shared" si="1316"/>
        <v>41170</v>
      </c>
      <c r="DK325" s="463">
        <f t="shared" si="1347"/>
        <v>1219</v>
      </c>
      <c r="DL325" s="463">
        <f t="shared" si="1327"/>
        <v>410494</v>
      </c>
      <c r="DM325" s="463">
        <f t="shared" si="1317"/>
        <v>337</v>
      </c>
      <c r="DN325" s="463">
        <f t="shared" si="1318"/>
        <v>540</v>
      </c>
      <c r="DO325" s="463">
        <f t="shared" si="1369"/>
        <v>10377</v>
      </c>
      <c r="DP325" s="463">
        <f t="shared" si="1369"/>
        <v>219164</v>
      </c>
      <c r="DQ325" s="463">
        <f t="shared" si="1319"/>
        <v>21</v>
      </c>
      <c r="DR325" s="463">
        <f t="shared" si="1320"/>
        <v>34</v>
      </c>
      <c r="DS325" s="463">
        <f t="shared" si="1370"/>
        <v>263</v>
      </c>
      <c r="DT325" s="463">
        <f t="shared" si="1370"/>
        <v>505593</v>
      </c>
      <c r="DU325" s="463">
        <f t="shared" si="1321"/>
        <v>1922</v>
      </c>
      <c r="DV325" s="463">
        <f t="shared" si="1322"/>
        <v>4052</v>
      </c>
      <c r="DW325" s="463">
        <f t="shared" si="1328"/>
        <v>243</v>
      </c>
      <c r="DX325" s="463">
        <f t="shared" si="1349"/>
        <v>85502</v>
      </c>
      <c r="DY325" s="463">
        <f t="shared" si="1349"/>
        <v>318472478</v>
      </c>
      <c r="DZ325" s="463">
        <f t="shared" si="1323"/>
        <v>3725</v>
      </c>
      <c r="EA325" s="463">
        <f t="shared" si="1324"/>
        <v>10171</v>
      </c>
      <c r="EB325" s="463">
        <f t="shared" si="1350"/>
        <v>66553</v>
      </c>
      <c r="EC325" s="463">
        <f t="shared" si="1350"/>
        <v>38734</v>
      </c>
      <c r="ED325" s="463">
        <f t="shared" si="1350"/>
        <v>21169</v>
      </c>
      <c r="EE325" s="463">
        <f t="shared" si="1350"/>
        <v>200879510</v>
      </c>
      <c r="EF325" s="463">
        <f t="shared" si="1350"/>
        <v>617</v>
      </c>
      <c r="EG325" s="463">
        <f t="shared" si="1274"/>
        <v>372</v>
      </c>
      <c r="EH325" s="463">
        <f t="shared" si="1274"/>
        <v>32</v>
      </c>
      <c r="EI325" s="463"/>
      <c r="EJ325" s="446"/>
      <c r="EK325" s="446"/>
      <c r="EL325" s="446"/>
      <c r="EM325" s="446"/>
      <c r="EN325" s="446"/>
      <c r="EO325" s="446"/>
      <c r="EP325" s="446"/>
      <c r="EQ325" s="446"/>
      <c r="ER325" s="446"/>
      <c r="ES325" s="446"/>
      <c r="ET325" s="446"/>
      <c r="EU325" s="446"/>
      <c r="EV325" s="446"/>
      <c r="EW325" s="446"/>
      <c r="EX325" s="446"/>
      <c r="EY325" s="446"/>
      <c r="EZ325" s="447"/>
      <c r="FA325" s="446">
        <f t="shared" si="1226"/>
        <v>1</v>
      </c>
      <c r="FB325" s="417">
        <f t="shared" si="1325"/>
        <v>2026</v>
      </c>
      <c r="FC325" s="448">
        <f t="shared" si="1326"/>
        <v>46023</v>
      </c>
      <c r="FD325" s="449">
        <f t="shared" si="1257"/>
        <v>31</v>
      </c>
      <c r="FE325" s="450"/>
      <c r="FF325" s="451">
        <f t="shared" si="1330"/>
        <v>0.62697117998912455</v>
      </c>
      <c r="FG325" s="450"/>
      <c r="FH325" s="452">
        <f t="shared" si="1355"/>
        <v>1.8460886276283066</v>
      </c>
      <c r="FI325" s="452">
        <f t="shared" si="1356"/>
        <v>1.3854849649559122</v>
      </c>
      <c r="FJ325" s="452">
        <f t="shared" si="1357"/>
        <v>1.8183367722257109</v>
      </c>
      <c r="FK325" s="452">
        <f t="shared" si="1358"/>
        <v>1.3869202476002511</v>
      </c>
      <c r="FL325" s="452">
        <f t="shared" si="1359"/>
        <v>1.3273357263370058</v>
      </c>
      <c r="FM325" s="452">
        <f t="shared" si="1360"/>
        <v>1.0470145958126209</v>
      </c>
      <c r="FN325" s="452">
        <f t="shared" si="1361"/>
        <v>1.916658674594802</v>
      </c>
      <c r="FO325" s="452">
        <f t="shared" si="1362"/>
        <v>1.0483360506377672</v>
      </c>
      <c r="FP325" s="452">
        <f t="shared" si="1363"/>
        <v>2.1668533034714446</v>
      </c>
      <c r="FQ325" s="452">
        <f t="shared" si="1364"/>
        <v>1.0403135498320268</v>
      </c>
      <c r="FR325" s="453"/>
      <c r="FS325" s="446">
        <f t="shared" si="1371"/>
        <v>174228</v>
      </c>
      <c r="FT325" s="446">
        <f t="shared" si="1371"/>
        <v>261342</v>
      </c>
      <c r="FU325" s="446">
        <f t="shared" si="1371"/>
        <v>348456</v>
      </c>
      <c r="FV325" s="446">
        <f t="shared" si="1371"/>
        <v>7495866</v>
      </c>
      <c r="FW325" s="446">
        <f t="shared" si="1371"/>
        <v>16422217</v>
      </c>
      <c r="FX325" s="446">
        <f t="shared" si="1371"/>
        <v>13813781</v>
      </c>
      <c r="FY325" s="446">
        <f t="shared" si="1371"/>
        <v>464897370</v>
      </c>
      <c r="FZ325" s="446">
        <f t="shared" si="1371"/>
        <v>540524656</v>
      </c>
      <c r="GA325" s="446">
        <f t="shared" si="1371"/>
        <v>37322264</v>
      </c>
      <c r="GB325" s="446">
        <f t="shared" si="1275"/>
        <v>289942142</v>
      </c>
      <c r="GC325" s="446">
        <f t="shared" si="1275"/>
        <v>37659405</v>
      </c>
      <c r="GD325" s="446">
        <f t="shared" si="1365"/>
        <v>193245</v>
      </c>
      <c r="GE325" s="446">
        <f t="shared" si="1365"/>
        <v>101094</v>
      </c>
      <c r="GF325" s="446">
        <f t="shared" si="1365"/>
        <v>16130879</v>
      </c>
      <c r="GG325" s="446">
        <f t="shared" si="1365"/>
        <v>41461140</v>
      </c>
      <c r="GH325" s="446">
        <f t="shared" si="1365"/>
        <v>11931530</v>
      </c>
      <c r="GI325" s="446">
        <f t="shared" si="1365"/>
        <v>411313970</v>
      </c>
      <c r="GJ325" s="446">
        <f t="shared" si="1365"/>
        <v>24362845</v>
      </c>
      <c r="GK325" s="446">
        <f t="shared" si="1365"/>
        <v>15387084</v>
      </c>
      <c r="GL325" s="446">
        <f t="shared" si="1365"/>
        <v>58530128</v>
      </c>
      <c r="GM325" s="446">
        <f t="shared" si="1365"/>
        <v>6957749</v>
      </c>
      <c r="GN325" s="446">
        <f t="shared" si="1331"/>
        <v>1065640</v>
      </c>
      <c r="GO325" s="446">
        <f t="shared" si="1343"/>
        <v>658447</v>
      </c>
      <c r="GP325" s="446">
        <f t="shared" si="1343"/>
        <v>350337</v>
      </c>
      <c r="GQ325" s="446">
        <f t="shared" si="1343"/>
        <v>869662740</v>
      </c>
      <c r="GR325" s="446"/>
      <c r="GS325" s="446"/>
      <c r="GT325" s="446"/>
      <c r="GU325" s="446"/>
      <c r="GV325" s="416"/>
    </row>
    <row r="326" spans="1:209" ht="9.75" customHeight="1" x14ac:dyDescent="0.2">
      <c r="A326" s="417" t="str">
        <f t="shared" si="1276"/>
        <v>2025-26FEBRUARYY60</v>
      </c>
      <c r="B326" s="458" t="str">
        <f t="shared" si="1237"/>
        <v>2025-26</v>
      </c>
      <c r="C326" s="402" t="s">
        <v>657</v>
      </c>
      <c r="D326" s="458" t="str">
        <f t="shared" si="1366"/>
        <v>Y60</v>
      </c>
      <c r="E326" s="458" t="str">
        <f t="shared" si="1366"/>
        <v>Midlands</v>
      </c>
      <c r="F326" s="458" t="str">
        <f t="shared" si="1277"/>
        <v>Y60</v>
      </c>
      <c r="H326" s="463">
        <f t="shared" si="1367"/>
        <v>216181</v>
      </c>
      <c r="I326" s="463">
        <f t="shared" si="1367"/>
        <v>158547</v>
      </c>
      <c r="J326" s="463">
        <f t="shared" si="1367"/>
        <v>294058</v>
      </c>
      <c r="K326" s="463">
        <f t="shared" si="1278"/>
        <v>2</v>
      </c>
      <c r="L326" s="463">
        <f t="shared" si="1279"/>
        <v>1</v>
      </c>
      <c r="M326" s="463">
        <f t="shared" si="1280"/>
        <v>1</v>
      </c>
      <c r="N326" s="463">
        <f t="shared" si="1281"/>
        <v>1</v>
      </c>
      <c r="O326" s="463">
        <f t="shared" si="1282"/>
        <v>31</v>
      </c>
      <c r="P326" s="463">
        <f t="shared" si="1372"/>
        <v>944</v>
      </c>
      <c r="Q326" s="463" t="s">
        <v>152</v>
      </c>
      <c r="R326" s="463">
        <f t="shared" si="1373"/>
        <v>415</v>
      </c>
      <c r="S326" s="463">
        <f t="shared" si="1373"/>
        <v>152232</v>
      </c>
      <c r="T326" s="463">
        <f t="shared" si="1373"/>
        <v>14965</v>
      </c>
      <c r="U326" s="463">
        <f t="shared" si="1373"/>
        <v>9538</v>
      </c>
      <c r="V326" s="463">
        <f t="shared" si="1373"/>
        <v>78809</v>
      </c>
      <c r="W326" s="463">
        <f t="shared" si="1373"/>
        <v>21258</v>
      </c>
      <c r="X326" s="463">
        <f t="shared" si="1373"/>
        <v>885</v>
      </c>
      <c r="Y326" s="463">
        <f t="shared" si="1373"/>
        <v>7495064</v>
      </c>
      <c r="Z326" s="463">
        <f t="shared" si="1283"/>
        <v>501</v>
      </c>
      <c r="AA326" s="463">
        <f t="shared" si="1284"/>
        <v>890</v>
      </c>
      <c r="AB326" s="463">
        <f t="shared" si="1351"/>
        <v>5862275</v>
      </c>
      <c r="AC326" s="463">
        <f t="shared" si="1285"/>
        <v>615</v>
      </c>
      <c r="AD326" s="463">
        <f t="shared" si="1286"/>
        <v>1152</v>
      </c>
      <c r="AE326" s="463">
        <f t="shared" si="1352"/>
        <v>135851500</v>
      </c>
      <c r="AF326" s="463">
        <f t="shared" si="1287"/>
        <v>1724</v>
      </c>
      <c r="AG326" s="463">
        <f t="shared" si="1288"/>
        <v>3594</v>
      </c>
      <c r="AH326" s="463">
        <f t="shared" si="1353"/>
        <v>145094496</v>
      </c>
      <c r="AI326" s="463">
        <f t="shared" si="1289"/>
        <v>6825</v>
      </c>
      <c r="AJ326" s="463">
        <f t="shared" si="1290"/>
        <v>16400</v>
      </c>
      <c r="AK326" s="463">
        <f t="shared" si="1354"/>
        <v>10163065</v>
      </c>
      <c r="AL326" s="463">
        <f t="shared" si="1291"/>
        <v>11484</v>
      </c>
      <c r="AM326" s="463">
        <f t="shared" si="1292"/>
        <v>31251</v>
      </c>
      <c r="AN326" s="463">
        <f t="shared" ref="AN326:AQ331" si="1376">SUMIFS(AN$443:AN$10112,$B$443:$B$10112,$B326,$C$443:$C$10112,$C326,$D$443:$D$10112,$D326)</f>
        <v>792</v>
      </c>
      <c r="AO326" s="463">
        <f t="shared" si="1376"/>
        <v>6994</v>
      </c>
      <c r="AP326" s="463">
        <f t="shared" si="1376"/>
        <v>4909</v>
      </c>
      <c r="AQ326" s="463">
        <f t="shared" si="1376"/>
        <v>10857688</v>
      </c>
      <c r="AR326" s="463">
        <f t="shared" si="1293"/>
        <v>2212</v>
      </c>
      <c r="AS326" s="463">
        <f t="shared" si="1294"/>
        <v>6082</v>
      </c>
      <c r="AT326" s="463">
        <f t="shared" si="1374"/>
        <v>31318</v>
      </c>
      <c r="AU326" s="463">
        <f t="shared" si="1374"/>
        <v>4439</v>
      </c>
      <c r="AV326" s="463">
        <f t="shared" si="1374"/>
        <v>14327</v>
      </c>
      <c r="AW326" s="463" t="s">
        <v>152</v>
      </c>
      <c r="AX326" s="463">
        <f t="shared" si="1375"/>
        <v>3468</v>
      </c>
      <c r="AY326" s="463">
        <f t="shared" si="1375"/>
        <v>9084</v>
      </c>
      <c r="AZ326" s="463" t="s">
        <v>152</v>
      </c>
      <c r="BA326" s="463">
        <f t="shared" ref="BA326:BB331" si="1377">SUMIFS(BA$443:BA$10112,$B$443:$B$10112,$B326,$C$443:$C$10112,$C326,$D$443:$D$10112,$D326)</f>
        <v>30735</v>
      </c>
      <c r="BB326" s="463">
        <f t="shared" si="1377"/>
        <v>59943867</v>
      </c>
      <c r="BC326" s="463">
        <f t="shared" si="1295"/>
        <v>1950</v>
      </c>
      <c r="BD326" s="463">
        <f t="shared" si="1296"/>
        <v>6698</v>
      </c>
      <c r="BE326" s="463">
        <f t="shared" ref="BE326:BH331" si="1378">SUMIFS(BE$443:BE$10112,$B$443:$B$10112,$B326,$C$443:$C$10112,$C326,$D$443:$D$10112,$D326)</f>
        <v>4654</v>
      </c>
      <c r="BF326" s="463">
        <f t="shared" si="1378"/>
        <v>13670</v>
      </c>
      <c r="BG326" s="463">
        <f t="shared" si="1378"/>
        <v>7402</v>
      </c>
      <c r="BH326" s="463">
        <f t="shared" si="1378"/>
        <v>5009</v>
      </c>
      <c r="BI326" s="463">
        <f t="shared" si="1368"/>
        <v>69551</v>
      </c>
      <c r="BJ326" s="463">
        <f t="shared" si="1368"/>
        <v>9257</v>
      </c>
      <c r="BK326" s="463">
        <f t="shared" si="1368"/>
        <v>42106</v>
      </c>
      <c r="BL326" s="463">
        <f t="shared" si="1368"/>
        <v>120914</v>
      </c>
      <c r="BM326" s="463">
        <f t="shared" si="1368"/>
        <v>27708</v>
      </c>
      <c r="BN326" s="463">
        <f t="shared" si="1368"/>
        <v>20684</v>
      </c>
      <c r="BO326" s="463">
        <f t="shared" si="1368"/>
        <v>17410</v>
      </c>
      <c r="BP326" s="463">
        <f t="shared" si="1368"/>
        <v>13170</v>
      </c>
      <c r="BQ326" s="463">
        <f t="shared" si="1368"/>
        <v>102464</v>
      </c>
      <c r="BR326" s="463">
        <f t="shared" si="1368"/>
        <v>82426</v>
      </c>
      <c r="BS326" s="463">
        <f t="shared" si="1368"/>
        <v>40460</v>
      </c>
      <c r="BT326" s="463">
        <f t="shared" si="1368"/>
        <v>22087</v>
      </c>
      <c r="BU326" s="463">
        <f t="shared" si="1368"/>
        <v>1980</v>
      </c>
      <c r="BV326" s="463">
        <f t="shared" si="1368"/>
        <v>935</v>
      </c>
      <c r="BW326" s="463">
        <f t="shared" si="1332"/>
        <v>149</v>
      </c>
      <c r="BX326" s="463">
        <f t="shared" si="1332"/>
        <v>86046</v>
      </c>
      <c r="BY326" s="463">
        <f t="shared" si="1297"/>
        <v>577</v>
      </c>
      <c r="BZ326" s="463">
        <f t="shared" si="1298"/>
        <v>1033</v>
      </c>
      <c r="CA326" s="463">
        <f t="shared" si="1333"/>
        <v>90</v>
      </c>
      <c r="CB326" s="463">
        <f t="shared" si="1333"/>
        <v>39270</v>
      </c>
      <c r="CC326" s="463">
        <f t="shared" si="1299"/>
        <v>436</v>
      </c>
      <c r="CD326" s="463">
        <f t="shared" si="1300"/>
        <v>778</v>
      </c>
      <c r="CE326" s="463">
        <f t="shared" si="1334"/>
        <v>14726</v>
      </c>
      <c r="CF326" s="463">
        <f t="shared" si="1334"/>
        <v>7369748</v>
      </c>
      <c r="CG326" s="463">
        <f t="shared" si="1301"/>
        <v>500</v>
      </c>
      <c r="CH326" s="463">
        <f t="shared" si="1302"/>
        <v>889</v>
      </c>
      <c r="CI326" s="463">
        <f t="shared" si="1335"/>
        <v>7193</v>
      </c>
      <c r="CJ326" s="463">
        <f t="shared" si="1335"/>
        <v>10897538</v>
      </c>
      <c r="CK326" s="463">
        <f t="shared" si="1303"/>
        <v>1515</v>
      </c>
      <c r="CL326" s="463">
        <f t="shared" si="1304"/>
        <v>3057</v>
      </c>
      <c r="CM326" s="463">
        <f t="shared" si="1336"/>
        <v>1922</v>
      </c>
      <c r="CN326" s="463">
        <f t="shared" si="1336"/>
        <v>3179471</v>
      </c>
      <c r="CO326" s="463">
        <f t="shared" si="1305"/>
        <v>1654</v>
      </c>
      <c r="CP326" s="463">
        <f t="shared" si="1306"/>
        <v>3629</v>
      </c>
      <c r="CQ326" s="463">
        <f t="shared" si="1337"/>
        <v>69694</v>
      </c>
      <c r="CR326" s="463">
        <f t="shared" si="1337"/>
        <v>121774491</v>
      </c>
      <c r="CS326" s="463">
        <f t="shared" si="1307"/>
        <v>1747</v>
      </c>
      <c r="CT326" s="463">
        <f t="shared" si="1308"/>
        <v>3642</v>
      </c>
      <c r="CU326" s="463">
        <f t="shared" si="1338"/>
        <v>1214</v>
      </c>
      <c r="CV326" s="463">
        <f t="shared" si="1338"/>
        <v>6113713</v>
      </c>
      <c r="CW326" s="463">
        <f t="shared" si="1309"/>
        <v>5036</v>
      </c>
      <c r="CX326" s="463">
        <f t="shared" si="1310"/>
        <v>11078</v>
      </c>
      <c r="CY326" s="463">
        <f t="shared" si="1339"/>
        <v>495</v>
      </c>
      <c r="CZ326" s="463">
        <f t="shared" si="1339"/>
        <v>2856777</v>
      </c>
      <c r="DA326" s="463">
        <f t="shared" si="1311"/>
        <v>5771</v>
      </c>
      <c r="DB326" s="463">
        <f t="shared" si="1312"/>
        <v>15191</v>
      </c>
      <c r="DC326" s="463">
        <f t="shared" si="1340"/>
        <v>2190</v>
      </c>
      <c r="DD326" s="463">
        <f t="shared" si="1340"/>
        <v>17434768</v>
      </c>
      <c r="DE326" s="463">
        <f t="shared" si="1313"/>
        <v>7961</v>
      </c>
      <c r="DF326" s="463">
        <f t="shared" si="1314"/>
        <v>16966</v>
      </c>
      <c r="DG326" s="463">
        <f t="shared" si="1341"/>
        <v>226</v>
      </c>
      <c r="DH326" s="463">
        <f t="shared" si="1341"/>
        <v>1626358</v>
      </c>
      <c r="DI326" s="463">
        <f t="shared" si="1315"/>
        <v>7196</v>
      </c>
      <c r="DJ326" s="463">
        <f t="shared" si="1316"/>
        <v>18666</v>
      </c>
      <c r="DK326" s="463">
        <f t="shared" si="1347"/>
        <v>1005</v>
      </c>
      <c r="DL326" s="463">
        <f t="shared" si="1327"/>
        <v>329570</v>
      </c>
      <c r="DM326" s="463">
        <f t="shared" si="1317"/>
        <v>328</v>
      </c>
      <c r="DN326" s="463">
        <f t="shared" si="1318"/>
        <v>501</v>
      </c>
      <c r="DO326" s="463">
        <f t="shared" si="1369"/>
        <v>9003</v>
      </c>
      <c r="DP326" s="463">
        <f t="shared" si="1369"/>
        <v>198076</v>
      </c>
      <c r="DQ326" s="463">
        <f t="shared" si="1319"/>
        <v>22</v>
      </c>
      <c r="DR326" s="463">
        <f t="shared" si="1320"/>
        <v>34</v>
      </c>
      <c r="DS326" s="463">
        <f t="shared" si="1370"/>
        <v>268</v>
      </c>
      <c r="DT326" s="463">
        <f t="shared" si="1370"/>
        <v>346331</v>
      </c>
      <c r="DU326" s="463">
        <f t="shared" si="1321"/>
        <v>1292</v>
      </c>
      <c r="DV326" s="463">
        <f t="shared" si="1322"/>
        <v>2761</v>
      </c>
      <c r="DW326" s="463">
        <f t="shared" si="1328"/>
        <v>240</v>
      </c>
      <c r="DX326" s="463">
        <f t="shared" si="1349"/>
        <v>78951</v>
      </c>
      <c r="DY326" s="463">
        <f t="shared" si="1349"/>
        <v>211448402</v>
      </c>
      <c r="DZ326" s="463">
        <f t="shared" si="1323"/>
        <v>2678</v>
      </c>
      <c r="EA326" s="463">
        <f t="shared" si="1324"/>
        <v>6547</v>
      </c>
      <c r="EB326" s="463">
        <f t="shared" si="1350"/>
        <v>58044</v>
      </c>
      <c r="EC326" s="463">
        <f t="shared" si="1350"/>
        <v>28826</v>
      </c>
      <c r="ED326" s="463">
        <f t="shared" si="1350"/>
        <v>13096</v>
      </c>
      <c r="EE326" s="463">
        <f t="shared" si="1350"/>
        <v>108803516</v>
      </c>
      <c r="EF326" s="463">
        <f t="shared" si="1350"/>
        <v>452</v>
      </c>
      <c r="EG326" s="463">
        <f t="shared" ref="EG326:EH331" si="1379">SUMIFS(EG$443:EG$10112,$B$443:$B$10112,$B326,$C$443:$C$10112,$C326,$D$443:$D$10112,$D326)</f>
        <v>226</v>
      </c>
      <c r="EH326" s="463">
        <f t="shared" si="1379"/>
        <v>43</v>
      </c>
      <c r="EI326" s="463"/>
      <c r="EJ326" s="446"/>
      <c r="EK326" s="446"/>
      <c r="EL326" s="446"/>
      <c r="EM326" s="446"/>
      <c r="EN326" s="446"/>
      <c r="EO326" s="446"/>
      <c r="EP326" s="446"/>
      <c r="EQ326" s="446"/>
      <c r="ER326" s="446"/>
      <c r="ES326" s="446"/>
      <c r="ET326" s="446"/>
      <c r="EU326" s="446"/>
      <c r="EV326" s="446"/>
      <c r="EW326" s="446"/>
      <c r="EX326" s="446"/>
      <c r="EY326" s="446"/>
      <c r="EZ326" s="447"/>
      <c r="FA326" s="446">
        <f t="shared" si="1226"/>
        <v>2</v>
      </c>
      <c r="FB326" s="417">
        <f t="shared" si="1325"/>
        <v>2026</v>
      </c>
      <c r="FC326" s="448">
        <f t="shared" si="1326"/>
        <v>46054</v>
      </c>
      <c r="FD326" s="449">
        <f t="shared" si="1257"/>
        <v>28</v>
      </c>
      <c r="FE326" s="450"/>
      <c r="FF326" s="451">
        <f t="shared" si="1330"/>
        <v>0.64210826617217032</v>
      </c>
      <c r="FG326" s="450"/>
      <c r="FH326" s="452">
        <f t="shared" si="1355"/>
        <v>1.8515202138322753</v>
      </c>
      <c r="FI326" s="452">
        <f t="shared" si="1356"/>
        <v>1.3821583695289008</v>
      </c>
      <c r="FJ326" s="452">
        <f t="shared" si="1357"/>
        <v>1.8253302579157056</v>
      </c>
      <c r="FK326" s="452">
        <f t="shared" si="1358"/>
        <v>1.3807926189976933</v>
      </c>
      <c r="FL326" s="452">
        <f t="shared" si="1359"/>
        <v>1.3001560735448996</v>
      </c>
      <c r="FM326" s="452">
        <f t="shared" si="1360"/>
        <v>1.0458957733253815</v>
      </c>
      <c r="FN326" s="452">
        <f t="shared" si="1361"/>
        <v>1.9032834697525638</v>
      </c>
      <c r="FO326" s="452">
        <f t="shared" si="1362"/>
        <v>1.0389970834509361</v>
      </c>
      <c r="FP326" s="452">
        <f t="shared" si="1363"/>
        <v>2.2372881355932202</v>
      </c>
      <c r="FQ326" s="452">
        <f t="shared" si="1364"/>
        <v>1.0564971751412429</v>
      </c>
      <c r="FR326" s="453"/>
      <c r="FS326" s="446">
        <f t="shared" si="1371"/>
        <v>146720</v>
      </c>
      <c r="FT326" s="446">
        <f t="shared" si="1371"/>
        <v>220080</v>
      </c>
      <c r="FU326" s="446">
        <f t="shared" si="1371"/>
        <v>220080</v>
      </c>
      <c r="FV326" s="446">
        <f t="shared" si="1371"/>
        <v>4983684</v>
      </c>
      <c r="FW326" s="446">
        <f t="shared" si="1371"/>
        <v>13320573</v>
      </c>
      <c r="FX326" s="446">
        <f t="shared" si="1371"/>
        <v>10986808</v>
      </c>
      <c r="FY326" s="446">
        <f t="shared" si="1371"/>
        <v>283254361</v>
      </c>
      <c r="FZ326" s="446">
        <f t="shared" si="1371"/>
        <v>348629312</v>
      </c>
      <c r="GA326" s="446">
        <f t="shared" si="1371"/>
        <v>27656949</v>
      </c>
      <c r="GB326" s="446">
        <f t="shared" ref="GB326:GC331" si="1380">SUMIFS(GB$443:GB$10112,$B$443:$B$10112,$B326,$C$443:$C$10112,$C326,$D$443:$D$10112,$D326)</f>
        <v>205852581</v>
      </c>
      <c r="GC326" s="446">
        <f t="shared" si="1380"/>
        <v>29854995</v>
      </c>
      <c r="GD326" s="446">
        <f t="shared" si="1365"/>
        <v>153978</v>
      </c>
      <c r="GE326" s="446">
        <f t="shared" si="1365"/>
        <v>69987</v>
      </c>
      <c r="GF326" s="446">
        <f t="shared" si="1365"/>
        <v>13091988</v>
      </c>
      <c r="GG326" s="446">
        <f t="shared" si="1365"/>
        <v>21987025</v>
      </c>
      <c r="GH326" s="446">
        <f t="shared" si="1365"/>
        <v>6975888</v>
      </c>
      <c r="GI326" s="446">
        <f t="shared" si="1365"/>
        <v>253850664</v>
      </c>
      <c r="GJ326" s="446">
        <f t="shared" si="1365"/>
        <v>13448408</v>
      </c>
      <c r="GK326" s="446">
        <f t="shared" si="1365"/>
        <v>7519346</v>
      </c>
      <c r="GL326" s="446">
        <f t="shared" si="1365"/>
        <v>37156010</v>
      </c>
      <c r="GM326" s="446">
        <f t="shared" si="1365"/>
        <v>4218554</v>
      </c>
      <c r="GN326" s="446">
        <f t="shared" si="1331"/>
        <v>739861</v>
      </c>
      <c r="GO326" s="446">
        <f t="shared" si="1343"/>
        <v>503384</v>
      </c>
      <c r="GP326" s="446">
        <f t="shared" si="1343"/>
        <v>304043</v>
      </c>
      <c r="GQ326" s="446">
        <f t="shared" si="1343"/>
        <v>516867282</v>
      </c>
      <c r="GR326" s="446"/>
      <c r="GS326" s="446"/>
      <c r="GT326" s="446"/>
      <c r="GU326" s="446"/>
      <c r="GV326" s="416"/>
    </row>
    <row r="327" spans="1:209" ht="9.75" customHeight="1" x14ac:dyDescent="0.2">
      <c r="A327" s="417" t="str">
        <f t="shared" si="1276"/>
        <v>2025-26MARCHY60</v>
      </c>
      <c r="B327" s="458" t="str">
        <f t="shared" si="1237"/>
        <v>2025-26</v>
      </c>
      <c r="C327" s="402" t="s">
        <v>660</v>
      </c>
      <c r="D327" s="458" t="str">
        <f t="shared" si="1366"/>
        <v>Y60</v>
      </c>
      <c r="E327" s="458" t="str">
        <f t="shared" si="1366"/>
        <v>Midlands</v>
      </c>
      <c r="F327" s="458" t="str">
        <f t="shared" si="1277"/>
        <v>Y60</v>
      </c>
      <c r="H327" s="463">
        <f t="shared" si="1367"/>
        <v>233958</v>
      </c>
      <c r="I327" s="463">
        <f t="shared" si="1367"/>
        <v>172665</v>
      </c>
      <c r="J327" s="463">
        <f t="shared" si="1367"/>
        <v>395540</v>
      </c>
      <c r="K327" s="463">
        <f t="shared" si="1278"/>
        <v>2</v>
      </c>
      <c r="L327" s="463">
        <f t="shared" si="1279"/>
        <v>1</v>
      </c>
      <c r="M327" s="463">
        <f t="shared" si="1280"/>
        <v>1</v>
      </c>
      <c r="N327" s="463">
        <f t="shared" si="1281"/>
        <v>3</v>
      </c>
      <c r="O327" s="463">
        <f t="shared" si="1282"/>
        <v>43</v>
      </c>
      <c r="P327" s="463">
        <f t="shared" si="1372"/>
        <v>1002</v>
      </c>
      <c r="Q327" s="463" t="s">
        <v>152</v>
      </c>
      <c r="R327" s="463">
        <f t="shared" si="1373"/>
        <v>517</v>
      </c>
      <c r="S327" s="463">
        <f t="shared" si="1373"/>
        <v>165613</v>
      </c>
      <c r="T327" s="463">
        <f t="shared" si="1373"/>
        <v>16348</v>
      </c>
      <c r="U327" s="463">
        <f t="shared" si="1373"/>
        <v>10282</v>
      </c>
      <c r="V327" s="463">
        <f t="shared" si="1373"/>
        <v>85624</v>
      </c>
      <c r="W327" s="463">
        <f t="shared" si="1373"/>
        <v>24151</v>
      </c>
      <c r="X327" s="463">
        <f t="shared" si="1373"/>
        <v>979</v>
      </c>
      <c r="Y327" s="463">
        <f t="shared" si="1373"/>
        <v>8204139</v>
      </c>
      <c r="Z327" s="463">
        <f t="shared" si="1283"/>
        <v>502</v>
      </c>
      <c r="AA327" s="463">
        <f t="shared" si="1284"/>
        <v>894</v>
      </c>
      <c r="AB327" s="463">
        <f t="shared" si="1351"/>
        <v>6232938</v>
      </c>
      <c r="AC327" s="463">
        <f t="shared" si="1285"/>
        <v>606</v>
      </c>
      <c r="AD327" s="463">
        <f t="shared" si="1286"/>
        <v>1128</v>
      </c>
      <c r="AE327" s="463">
        <f t="shared" si="1352"/>
        <v>133796313</v>
      </c>
      <c r="AF327" s="463">
        <f t="shared" si="1287"/>
        <v>1563</v>
      </c>
      <c r="AG327" s="463">
        <f t="shared" si="1288"/>
        <v>3197</v>
      </c>
      <c r="AH327" s="463">
        <f t="shared" si="1353"/>
        <v>152972400</v>
      </c>
      <c r="AI327" s="463">
        <f t="shared" si="1289"/>
        <v>6334</v>
      </c>
      <c r="AJ327" s="463">
        <f t="shared" si="1290"/>
        <v>15291</v>
      </c>
      <c r="AK327" s="463">
        <f t="shared" si="1354"/>
        <v>8765637</v>
      </c>
      <c r="AL327" s="463">
        <f t="shared" si="1291"/>
        <v>8954</v>
      </c>
      <c r="AM327" s="463">
        <f t="shared" si="1292"/>
        <v>21607</v>
      </c>
      <c r="AN327" s="463">
        <f t="shared" si="1376"/>
        <v>684</v>
      </c>
      <c r="AO327" s="463">
        <f t="shared" si="1376"/>
        <v>7706</v>
      </c>
      <c r="AP327" s="463">
        <f t="shared" si="1376"/>
        <v>5390</v>
      </c>
      <c r="AQ327" s="463">
        <f t="shared" si="1376"/>
        <v>12630186</v>
      </c>
      <c r="AR327" s="463">
        <f t="shared" si="1293"/>
        <v>2343</v>
      </c>
      <c r="AS327" s="463">
        <f t="shared" si="1294"/>
        <v>6110</v>
      </c>
      <c r="AT327" s="463">
        <f t="shared" si="1374"/>
        <v>32828</v>
      </c>
      <c r="AU327" s="463">
        <f t="shared" si="1374"/>
        <v>4720</v>
      </c>
      <c r="AV327" s="463">
        <f t="shared" si="1374"/>
        <v>14639</v>
      </c>
      <c r="AW327" s="463" t="s">
        <v>152</v>
      </c>
      <c r="AX327" s="463">
        <f t="shared" si="1375"/>
        <v>3661</v>
      </c>
      <c r="AY327" s="463">
        <f t="shared" si="1375"/>
        <v>9808</v>
      </c>
      <c r="AZ327" s="463" t="s">
        <v>152</v>
      </c>
      <c r="BA327" s="463">
        <f t="shared" si="1377"/>
        <v>30373</v>
      </c>
      <c r="BB327" s="463">
        <f t="shared" si="1377"/>
        <v>58822449</v>
      </c>
      <c r="BC327" s="463">
        <f t="shared" si="1295"/>
        <v>1937</v>
      </c>
      <c r="BD327" s="463">
        <f t="shared" si="1296"/>
        <v>6438</v>
      </c>
      <c r="BE327" s="463">
        <f t="shared" si="1378"/>
        <v>5262</v>
      </c>
      <c r="BF327" s="463">
        <f t="shared" si="1378"/>
        <v>13968</v>
      </c>
      <c r="BG327" s="463">
        <f t="shared" si="1378"/>
        <v>6296</v>
      </c>
      <c r="BH327" s="463">
        <f t="shared" si="1378"/>
        <v>4847</v>
      </c>
      <c r="BI327" s="463">
        <f t="shared" si="1368"/>
        <v>76702</v>
      </c>
      <c r="BJ327" s="463">
        <f t="shared" si="1368"/>
        <v>10296</v>
      </c>
      <c r="BK327" s="463">
        <f t="shared" si="1368"/>
        <v>45787</v>
      </c>
      <c r="BL327" s="463">
        <f t="shared" si="1368"/>
        <v>132785</v>
      </c>
      <c r="BM327" s="463">
        <f t="shared" si="1368"/>
        <v>29688</v>
      </c>
      <c r="BN327" s="463">
        <f t="shared" si="1368"/>
        <v>22160</v>
      </c>
      <c r="BO327" s="463">
        <f t="shared" si="1368"/>
        <v>18385</v>
      </c>
      <c r="BP327" s="463">
        <f t="shared" si="1368"/>
        <v>13901</v>
      </c>
      <c r="BQ327" s="463">
        <f t="shared" si="1368"/>
        <v>110796</v>
      </c>
      <c r="BR327" s="463">
        <f t="shared" si="1368"/>
        <v>89541</v>
      </c>
      <c r="BS327" s="463">
        <f t="shared" si="1368"/>
        <v>45365</v>
      </c>
      <c r="BT327" s="463">
        <f t="shared" si="1368"/>
        <v>25068</v>
      </c>
      <c r="BU327" s="463">
        <f t="shared" si="1368"/>
        <v>2143</v>
      </c>
      <c r="BV327" s="463">
        <f t="shared" si="1368"/>
        <v>1024</v>
      </c>
      <c r="BW327" s="463">
        <f t="shared" si="1332"/>
        <v>149</v>
      </c>
      <c r="BX327" s="463">
        <f t="shared" si="1332"/>
        <v>83263</v>
      </c>
      <c r="BY327" s="463">
        <f t="shared" si="1297"/>
        <v>559</v>
      </c>
      <c r="BZ327" s="463">
        <f t="shared" si="1298"/>
        <v>896</v>
      </c>
      <c r="CA327" s="463">
        <f t="shared" si="1333"/>
        <v>104</v>
      </c>
      <c r="CB327" s="463">
        <f t="shared" si="1333"/>
        <v>42514</v>
      </c>
      <c r="CC327" s="463">
        <f t="shared" si="1299"/>
        <v>409</v>
      </c>
      <c r="CD327" s="463">
        <f t="shared" si="1300"/>
        <v>809</v>
      </c>
      <c r="CE327" s="463">
        <f t="shared" si="1334"/>
        <v>16095</v>
      </c>
      <c r="CF327" s="463">
        <f t="shared" si="1334"/>
        <v>8078362</v>
      </c>
      <c r="CG327" s="463">
        <f t="shared" si="1301"/>
        <v>502</v>
      </c>
      <c r="CH327" s="463">
        <f t="shared" si="1302"/>
        <v>894</v>
      </c>
      <c r="CI327" s="463">
        <f t="shared" si="1335"/>
        <v>7626</v>
      </c>
      <c r="CJ327" s="463">
        <f t="shared" si="1335"/>
        <v>10656739</v>
      </c>
      <c r="CK327" s="463">
        <f t="shared" si="1303"/>
        <v>1397</v>
      </c>
      <c r="CL327" s="463">
        <f t="shared" si="1304"/>
        <v>2729</v>
      </c>
      <c r="CM327" s="463">
        <f t="shared" si="1336"/>
        <v>2110</v>
      </c>
      <c r="CN327" s="463">
        <f t="shared" si="1336"/>
        <v>2915190</v>
      </c>
      <c r="CO327" s="463">
        <f t="shared" si="1305"/>
        <v>1382</v>
      </c>
      <c r="CP327" s="463">
        <f t="shared" si="1306"/>
        <v>2999</v>
      </c>
      <c r="CQ327" s="463">
        <f t="shared" si="1337"/>
        <v>75888</v>
      </c>
      <c r="CR327" s="463">
        <f t="shared" si="1337"/>
        <v>120224384</v>
      </c>
      <c r="CS327" s="463">
        <f t="shared" si="1307"/>
        <v>1584</v>
      </c>
      <c r="CT327" s="463">
        <f t="shared" si="1308"/>
        <v>3240</v>
      </c>
      <c r="CU327" s="463">
        <f t="shared" si="1338"/>
        <v>1511</v>
      </c>
      <c r="CV327" s="463">
        <f t="shared" si="1338"/>
        <v>5936575</v>
      </c>
      <c r="CW327" s="463">
        <f t="shared" si="1309"/>
        <v>3929</v>
      </c>
      <c r="CX327" s="463">
        <f t="shared" si="1310"/>
        <v>9368</v>
      </c>
      <c r="CY327" s="463">
        <f t="shared" si="1339"/>
        <v>567</v>
      </c>
      <c r="CZ327" s="463">
        <f t="shared" si="1339"/>
        <v>2767567</v>
      </c>
      <c r="DA327" s="463">
        <f t="shared" si="1311"/>
        <v>4881</v>
      </c>
      <c r="DB327" s="463">
        <f t="shared" si="1312"/>
        <v>12750</v>
      </c>
      <c r="DC327" s="463">
        <f t="shared" si="1340"/>
        <v>2393</v>
      </c>
      <c r="DD327" s="463">
        <f t="shared" si="1340"/>
        <v>13642472</v>
      </c>
      <c r="DE327" s="463">
        <f t="shared" si="1313"/>
        <v>5701</v>
      </c>
      <c r="DF327" s="463">
        <f t="shared" si="1314"/>
        <v>12730</v>
      </c>
      <c r="DG327" s="463">
        <f t="shared" si="1341"/>
        <v>218</v>
      </c>
      <c r="DH327" s="463">
        <f t="shared" si="1341"/>
        <v>943279</v>
      </c>
      <c r="DI327" s="463">
        <f t="shared" si="1315"/>
        <v>4327</v>
      </c>
      <c r="DJ327" s="463">
        <f t="shared" si="1316"/>
        <v>11889</v>
      </c>
      <c r="DK327" s="463">
        <f t="shared" si="1347"/>
        <v>1028</v>
      </c>
      <c r="DL327" s="463">
        <f t="shared" si="1327"/>
        <v>340393</v>
      </c>
      <c r="DM327" s="463">
        <f t="shared" si="1317"/>
        <v>331</v>
      </c>
      <c r="DN327" s="463">
        <f t="shared" si="1318"/>
        <v>517</v>
      </c>
      <c r="DO327" s="463">
        <f t="shared" si="1369"/>
        <v>9723</v>
      </c>
      <c r="DP327" s="463">
        <f t="shared" si="1369"/>
        <v>215587</v>
      </c>
      <c r="DQ327" s="463">
        <f t="shared" si="1319"/>
        <v>22</v>
      </c>
      <c r="DR327" s="463">
        <f t="shared" si="1320"/>
        <v>34</v>
      </c>
      <c r="DS327" s="463">
        <f t="shared" si="1370"/>
        <v>335</v>
      </c>
      <c r="DT327" s="463">
        <f t="shared" si="1370"/>
        <v>394165</v>
      </c>
      <c r="DU327" s="463">
        <f t="shared" si="1321"/>
        <v>1177</v>
      </c>
      <c r="DV327" s="463">
        <f t="shared" si="1322"/>
        <v>2447</v>
      </c>
      <c r="DW327" s="463">
        <f t="shared" si="1328"/>
        <v>305</v>
      </c>
      <c r="DX327" s="463">
        <f t="shared" si="1349"/>
        <v>87183</v>
      </c>
      <c r="DY327" s="463">
        <f t="shared" si="1349"/>
        <v>183858818</v>
      </c>
      <c r="DZ327" s="463">
        <f t="shared" si="1323"/>
        <v>2109</v>
      </c>
      <c r="EA327" s="463">
        <f t="shared" si="1324"/>
        <v>4492</v>
      </c>
      <c r="EB327" s="463">
        <f t="shared" si="1350"/>
        <v>59485</v>
      </c>
      <c r="EC327" s="463">
        <f t="shared" si="1350"/>
        <v>25498</v>
      </c>
      <c r="ED327" s="463">
        <f t="shared" si="1350"/>
        <v>9671</v>
      </c>
      <c r="EE327" s="463">
        <f t="shared" si="1350"/>
        <v>77148623</v>
      </c>
      <c r="EF327" s="463">
        <f t="shared" si="1350"/>
        <v>403</v>
      </c>
      <c r="EG327" s="463">
        <f t="shared" si="1379"/>
        <v>194</v>
      </c>
      <c r="EH327" s="463">
        <f t="shared" si="1379"/>
        <v>20</v>
      </c>
      <c r="EI327" s="463"/>
      <c r="EJ327" s="446"/>
      <c r="EK327" s="446"/>
      <c r="EL327" s="446"/>
      <c r="EM327" s="446"/>
      <c r="EN327" s="446"/>
      <c r="EO327" s="446"/>
      <c r="EP327" s="446"/>
      <c r="EQ327" s="446"/>
      <c r="ER327" s="446"/>
      <c r="ES327" s="446"/>
      <c r="ET327" s="446"/>
      <c r="EU327" s="446"/>
      <c r="EV327" s="446"/>
      <c r="EW327" s="446"/>
      <c r="EX327" s="446"/>
      <c r="EY327" s="446"/>
      <c r="EZ327" s="447"/>
      <c r="FA327" s="446">
        <f t="shared" si="1226"/>
        <v>3</v>
      </c>
      <c r="FB327" s="417">
        <f t="shared" si="1325"/>
        <v>2026</v>
      </c>
      <c r="FC327" s="448">
        <f t="shared" si="1326"/>
        <v>46082</v>
      </c>
      <c r="FD327" s="449">
        <f t="shared" si="1257"/>
        <v>31</v>
      </c>
      <c r="FE327" s="450"/>
      <c r="FF327" s="451">
        <f t="shared" si="1330"/>
        <v>0.6335852991007429</v>
      </c>
      <c r="FG327" s="450"/>
      <c r="FH327" s="452">
        <f t="shared" si="1355"/>
        <v>1.8160019574259849</v>
      </c>
      <c r="FI327" s="452">
        <f t="shared" si="1356"/>
        <v>1.3555174944947395</v>
      </c>
      <c r="FJ327" s="452">
        <f t="shared" si="1357"/>
        <v>1.7880762497568568</v>
      </c>
      <c r="FK327" s="452">
        <f t="shared" si="1358"/>
        <v>1.3519743240614666</v>
      </c>
      <c r="FL327" s="452">
        <f t="shared" si="1359"/>
        <v>1.2939829954218443</v>
      </c>
      <c r="FM327" s="452">
        <f t="shared" si="1360"/>
        <v>1.045746519667383</v>
      </c>
      <c r="FN327" s="452">
        <f t="shared" si="1361"/>
        <v>1.8783901287731357</v>
      </c>
      <c r="FO327" s="452">
        <f t="shared" si="1362"/>
        <v>1.0379694422591197</v>
      </c>
      <c r="FP327" s="452">
        <f t="shared" si="1363"/>
        <v>2.1889683350357507</v>
      </c>
      <c r="FQ327" s="452">
        <f t="shared" si="1364"/>
        <v>1.0459652706843718</v>
      </c>
      <c r="FR327" s="453"/>
      <c r="FS327" s="446">
        <f t="shared" si="1371"/>
        <v>157766</v>
      </c>
      <c r="FT327" s="446">
        <f t="shared" si="1371"/>
        <v>236649</v>
      </c>
      <c r="FU327" s="446">
        <f t="shared" si="1371"/>
        <v>473298</v>
      </c>
      <c r="FV327" s="446">
        <f t="shared" si="1371"/>
        <v>7431636</v>
      </c>
      <c r="FW327" s="446">
        <f t="shared" si="1371"/>
        <v>14618164</v>
      </c>
      <c r="FX327" s="446">
        <f t="shared" si="1371"/>
        <v>11596687</v>
      </c>
      <c r="FY327" s="446">
        <f t="shared" si="1371"/>
        <v>273728194</v>
      </c>
      <c r="FZ327" s="446">
        <f t="shared" si="1371"/>
        <v>369304869</v>
      </c>
      <c r="GA327" s="446">
        <f t="shared" si="1371"/>
        <v>21153441</v>
      </c>
      <c r="GB327" s="446">
        <f t="shared" si="1380"/>
        <v>195546953</v>
      </c>
      <c r="GC327" s="446">
        <f t="shared" si="1380"/>
        <v>32935077</v>
      </c>
      <c r="GD327" s="446">
        <f t="shared" si="1365"/>
        <v>133504</v>
      </c>
      <c r="GE327" s="446">
        <f t="shared" si="1365"/>
        <v>84155</v>
      </c>
      <c r="GF327" s="446">
        <f t="shared" si="1365"/>
        <v>14393220</v>
      </c>
      <c r="GG327" s="446">
        <f t="shared" si="1365"/>
        <v>20814651</v>
      </c>
      <c r="GH327" s="446">
        <f t="shared" si="1365"/>
        <v>6328562</v>
      </c>
      <c r="GI327" s="446">
        <f t="shared" si="1365"/>
        <v>245879540</v>
      </c>
      <c r="GJ327" s="446">
        <f t="shared" si="1365"/>
        <v>14155538</v>
      </c>
      <c r="GK327" s="446">
        <f t="shared" si="1365"/>
        <v>7229373</v>
      </c>
      <c r="GL327" s="446">
        <f t="shared" si="1365"/>
        <v>30462173</v>
      </c>
      <c r="GM327" s="446">
        <f t="shared" si="1365"/>
        <v>2591802</v>
      </c>
      <c r="GN327" s="446">
        <f t="shared" si="1331"/>
        <v>819791</v>
      </c>
      <c r="GO327" s="446">
        <f t="shared" si="1343"/>
        <v>531516</v>
      </c>
      <c r="GP327" s="446">
        <f t="shared" si="1343"/>
        <v>331364</v>
      </c>
      <c r="GQ327" s="446">
        <f t="shared" si="1343"/>
        <v>391637421</v>
      </c>
      <c r="GR327" s="446"/>
      <c r="GS327" s="446"/>
      <c r="GT327" s="446"/>
      <c r="GU327" s="446"/>
      <c r="GV327" s="416"/>
    </row>
    <row r="328" spans="1:209" ht="9.75" customHeight="1" x14ac:dyDescent="0.2">
      <c r="A328" s="417" t="str">
        <f t="shared" si="1276"/>
        <v>2026-27APRILY60</v>
      </c>
      <c r="B328" s="458" t="str">
        <f t="shared" si="1237"/>
        <v>2026-27</v>
      </c>
      <c r="C328" s="402" t="s">
        <v>664</v>
      </c>
      <c r="D328" s="458" t="str">
        <f t="shared" si="1366"/>
        <v>Y60</v>
      </c>
      <c r="E328" s="458" t="str">
        <f t="shared" si="1366"/>
        <v>Midlands</v>
      </c>
      <c r="F328" s="458" t="str">
        <f t="shared" si="1277"/>
        <v>Y60</v>
      </c>
      <c r="H328" s="463">
        <f t="shared" si="1367"/>
        <v>226673</v>
      </c>
      <c r="I328" s="463">
        <f t="shared" si="1367"/>
        <v>166911</v>
      </c>
      <c r="J328" s="463">
        <f t="shared" si="1367"/>
        <v>341776</v>
      </c>
      <c r="K328" s="463">
        <f t="shared" si="1278"/>
        <v>2</v>
      </c>
      <c r="L328" s="463">
        <f t="shared" si="1279"/>
        <v>1</v>
      </c>
      <c r="M328" s="463">
        <f t="shared" si="1280"/>
        <v>1</v>
      </c>
      <c r="N328" s="463">
        <f t="shared" si="1281"/>
        <v>4</v>
      </c>
      <c r="O328" s="463">
        <f t="shared" si="1282"/>
        <v>32</v>
      </c>
      <c r="P328" s="463">
        <f t="shared" si="1372"/>
        <v>880</v>
      </c>
      <c r="Q328" s="463" t="s">
        <v>152</v>
      </c>
      <c r="R328" s="463">
        <f t="shared" si="1373"/>
        <v>539</v>
      </c>
      <c r="S328" s="463">
        <f t="shared" si="1373"/>
        <v>161211</v>
      </c>
      <c r="T328" s="463">
        <f t="shared" si="1373"/>
        <v>15557</v>
      </c>
      <c r="U328" s="463">
        <f t="shared" si="1373"/>
        <v>9880</v>
      </c>
      <c r="V328" s="463">
        <f t="shared" si="1373"/>
        <v>83085</v>
      </c>
      <c r="W328" s="463">
        <f t="shared" si="1373"/>
        <v>22578</v>
      </c>
      <c r="X328" s="463">
        <f t="shared" si="1373"/>
        <v>1172</v>
      </c>
      <c r="Y328" s="463">
        <f t="shared" si="1373"/>
        <v>7712726</v>
      </c>
      <c r="Z328" s="463">
        <f t="shared" si="1283"/>
        <v>496</v>
      </c>
      <c r="AA328" s="463">
        <f t="shared" si="1284"/>
        <v>879</v>
      </c>
      <c r="AB328" s="463">
        <f t="shared" si="1351"/>
        <v>5712864</v>
      </c>
      <c r="AC328" s="463">
        <f t="shared" si="1285"/>
        <v>578</v>
      </c>
      <c r="AD328" s="463">
        <f t="shared" si="1286"/>
        <v>1054</v>
      </c>
      <c r="AE328" s="463">
        <f t="shared" si="1352"/>
        <v>115846327</v>
      </c>
      <c r="AF328" s="463">
        <f t="shared" si="1287"/>
        <v>1394</v>
      </c>
      <c r="AG328" s="463">
        <f t="shared" si="1288"/>
        <v>2786</v>
      </c>
      <c r="AH328" s="463">
        <f t="shared" si="1353"/>
        <v>139587703</v>
      </c>
      <c r="AI328" s="463">
        <f t="shared" si="1289"/>
        <v>6182</v>
      </c>
      <c r="AJ328" s="463">
        <f t="shared" si="1290"/>
        <v>14955</v>
      </c>
      <c r="AK328" s="463">
        <f t="shared" si="1354"/>
        <v>10254966</v>
      </c>
      <c r="AL328" s="463">
        <f t="shared" si="1291"/>
        <v>8750</v>
      </c>
      <c r="AM328" s="463">
        <f t="shared" si="1292"/>
        <v>18985</v>
      </c>
      <c r="AN328" s="463">
        <f t="shared" si="1376"/>
        <v>1</v>
      </c>
      <c r="AO328" s="463">
        <f t="shared" si="1376"/>
        <v>8261</v>
      </c>
      <c r="AP328" s="463">
        <f t="shared" si="1376"/>
        <v>5360</v>
      </c>
      <c r="AQ328" s="463">
        <f t="shared" si="1376"/>
        <v>10755739</v>
      </c>
      <c r="AR328" s="463">
        <f t="shared" si="1293"/>
        <v>2007</v>
      </c>
      <c r="AS328" s="463">
        <f t="shared" si="1294"/>
        <v>5592</v>
      </c>
      <c r="AT328" s="463">
        <f t="shared" si="1374"/>
        <v>32879</v>
      </c>
      <c r="AU328" s="463">
        <f t="shared" si="1374"/>
        <v>3886</v>
      </c>
      <c r="AV328" s="463">
        <f t="shared" si="1374"/>
        <v>15580</v>
      </c>
      <c r="AW328" s="463" t="s">
        <v>152</v>
      </c>
      <c r="AX328" s="463">
        <f t="shared" si="1375"/>
        <v>3387</v>
      </c>
      <c r="AY328" s="463">
        <f t="shared" si="1375"/>
        <v>10026</v>
      </c>
      <c r="AZ328" s="463" t="s">
        <v>152</v>
      </c>
      <c r="BA328" s="463">
        <f t="shared" si="1377"/>
        <v>28913</v>
      </c>
      <c r="BB328" s="463">
        <f t="shared" si="1377"/>
        <v>60528318</v>
      </c>
      <c r="BC328" s="463">
        <f t="shared" si="1295"/>
        <v>2093</v>
      </c>
      <c r="BD328" s="463">
        <f t="shared" si="1296"/>
        <v>7119</v>
      </c>
      <c r="BE328" s="463">
        <f t="shared" si="1378"/>
        <v>5326</v>
      </c>
      <c r="BF328" s="463">
        <f t="shared" si="1378"/>
        <v>14669</v>
      </c>
      <c r="BG328" s="463">
        <f t="shared" si="1378"/>
        <v>4296</v>
      </c>
      <c r="BH328" s="463">
        <f t="shared" si="1378"/>
        <v>4622</v>
      </c>
      <c r="BI328" s="463">
        <f t="shared" si="1368"/>
        <v>75151</v>
      </c>
      <c r="BJ328" s="463">
        <f t="shared" si="1368"/>
        <v>9955</v>
      </c>
      <c r="BK328" s="463">
        <f t="shared" si="1368"/>
        <v>43226</v>
      </c>
      <c r="BL328" s="463">
        <f t="shared" si="1368"/>
        <v>128332</v>
      </c>
      <c r="BM328" s="463">
        <f t="shared" si="1368"/>
        <v>28514</v>
      </c>
      <c r="BN328" s="463">
        <f t="shared" si="1368"/>
        <v>21040</v>
      </c>
      <c r="BO328" s="463">
        <f t="shared" si="1368"/>
        <v>17935</v>
      </c>
      <c r="BP328" s="463">
        <f t="shared" si="1368"/>
        <v>13475</v>
      </c>
      <c r="BQ328" s="463">
        <f t="shared" si="1368"/>
        <v>107062</v>
      </c>
      <c r="BR328" s="463">
        <f t="shared" si="1368"/>
        <v>86940</v>
      </c>
      <c r="BS328" s="463">
        <f t="shared" si="1368"/>
        <v>41324</v>
      </c>
      <c r="BT328" s="463">
        <f t="shared" si="1368"/>
        <v>23414</v>
      </c>
      <c r="BU328" s="463">
        <f t="shared" si="1368"/>
        <v>2290</v>
      </c>
      <c r="BV328" s="463">
        <f t="shared" si="1368"/>
        <v>1213</v>
      </c>
      <c r="BW328" s="463">
        <f t="shared" si="1332"/>
        <v>126</v>
      </c>
      <c r="BX328" s="463">
        <f t="shared" si="1332"/>
        <v>68992</v>
      </c>
      <c r="BY328" s="463">
        <f t="shared" si="1297"/>
        <v>548</v>
      </c>
      <c r="BZ328" s="463">
        <f t="shared" si="1298"/>
        <v>878</v>
      </c>
      <c r="CA328" s="463">
        <f t="shared" si="1333"/>
        <v>114</v>
      </c>
      <c r="CB328" s="463">
        <f t="shared" si="1333"/>
        <v>44298</v>
      </c>
      <c r="CC328" s="463">
        <f t="shared" si="1299"/>
        <v>389</v>
      </c>
      <c r="CD328" s="463">
        <f t="shared" si="1300"/>
        <v>710</v>
      </c>
      <c r="CE328" s="463">
        <f t="shared" si="1334"/>
        <v>15317</v>
      </c>
      <c r="CF328" s="463">
        <f t="shared" si="1334"/>
        <v>7599436</v>
      </c>
      <c r="CG328" s="463">
        <f t="shared" si="1301"/>
        <v>496</v>
      </c>
      <c r="CH328" s="463">
        <f t="shared" si="1302"/>
        <v>880</v>
      </c>
      <c r="CI328" s="463">
        <f t="shared" si="1335"/>
        <v>7089</v>
      </c>
      <c r="CJ328" s="463">
        <f t="shared" si="1335"/>
        <v>8248370</v>
      </c>
      <c r="CK328" s="463">
        <f t="shared" si="1303"/>
        <v>1164</v>
      </c>
      <c r="CL328" s="463">
        <f t="shared" si="1304"/>
        <v>2205</v>
      </c>
      <c r="CM328" s="463">
        <f t="shared" si="1336"/>
        <v>1983</v>
      </c>
      <c r="CN328" s="463">
        <f t="shared" si="1336"/>
        <v>2219079</v>
      </c>
      <c r="CO328" s="463">
        <f t="shared" si="1305"/>
        <v>1119</v>
      </c>
      <c r="CP328" s="463">
        <f t="shared" si="1306"/>
        <v>2390</v>
      </c>
      <c r="CQ328" s="463">
        <f t="shared" si="1337"/>
        <v>74013</v>
      </c>
      <c r="CR328" s="463">
        <f t="shared" si="1337"/>
        <v>105378878</v>
      </c>
      <c r="CS328" s="463">
        <f t="shared" si="1307"/>
        <v>1424</v>
      </c>
      <c r="CT328" s="463">
        <f t="shared" si="1308"/>
        <v>2850</v>
      </c>
      <c r="CU328" s="463">
        <f t="shared" si="1338"/>
        <v>1656</v>
      </c>
      <c r="CV328" s="463">
        <f t="shared" si="1338"/>
        <v>5661970</v>
      </c>
      <c r="CW328" s="463">
        <f t="shared" si="1309"/>
        <v>3419</v>
      </c>
      <c r="CX328" s="463">
        <f t="shared" si="1310"/>
        <v>8075</v>
      </c>
      <c r="CY328" s="463">
        <f t="shared" si="1339"/>
        <v>592</v>
      </c>
      <c r="CZ328" s="463">
        <f t="shared" si="1339"/>
        <v>2462627</v>
      </c>
      <c r="DA328" s="463">
        <f t="shared" si="1311"/>
        <v>4160</v>
      </c>
      <c r="DB328" s="463">
        <f t="shared" si="1312"/>
        <v>10064</v>
      </c>
      <c r="DC328" s="463">
        <f t="shared" si="1340"/>
        <v>2505</v>
      </c>
      <c r="DD328" s="463">
        <f t="shared" si="1340"/>
        <v>13144660</v>
      </c>
      <c r="DE328" s="463">
        <f t="shared" si="1313"/>
        <v>5247</v>
      </c>
      <c r="DF328" s="463">
        <f t="shared" si="1314"/>
        <v>11474</v>
      </c>
      <c r="DG328" s="463">
        <f t="shared" si="1341"/>
        <v>216</v>
      </c>
      <c r="DH328" s="463">
        <f t="shared" si="1341"/>
        <v>862338</v>
      </c>
      <c r="DI328" s="463">
        <f t="shared" si="1315"/>
        <v>3992</v>
      </c>
      <c r="DJ328" s="463">
        <f t="shared" si="1316"/>
        <v>10943</v>
      </c>
      <c r="DK328" s="463">
        <f t="shared" si="1347"/>
        <v>984</v>
      </c>
      <c r="DL328" s="463">
        <f t="shared" si="1327"/>
        <v>310058</v>
      </c>
      <c r="DM328" s="463">
        <f t="shared" si="1317"/>
        <v>315</v>
      </c>
      <c r="DN328" s="463">
        <f t="shared" si="1318"/>
        <v>520</v>
      </c>
      <c r="DO328" s="463">
        <f t="shared" si="1369"/>
        <v>9232</v>
      </c>
      <c r="DP328" s="463">
        <f t="shared" si="1369"/>
        <v>194549</v>
      </c>
      <c r="DQ328" s="463">
        <f t="shared" si="1319"/>
        <v>21</v>
      </c>
      <c r="DR328" s="463">
        <f t="shared" si="1320"/>
        <v>34</v>
      </c>
      <c r="DS328" s="463">
        <f t="shared" si="1370"/>
        <v>348</v>
      </c>
      <c r="DT328" s="463">
        <f t="shared" si="1370"/>
        <v>376805</v>
      </c>
      <c r="DU328" s="463">
        <f t="shared" si="1321"/>
        <v>1083</v>
      </c>
      <c r="DV328" s="463">
        <f t="shared" si="1322"/>
        <v>2133</v>
      </c>
      <c r="DW328" s="463">
        <f t="shared" si="1328"/>
        <v>329</v>
      </c>
      <c r="DX328" s="463">
        <f t="shared" si="1349"/>
        <v>85424</v>
      </c>
      <c r="DY328" s="463">
        <f t="shared" si="1349"/>
        <v>183834016</v>
      </c>
      <c r="DZ328" s="463">
        <f t="shared" si="1323"/>
        <v>2152</v>
      </c>
      <c r="EA328" s="463">
        <f t="shared" si="1324"/>
        <v>4612</v>
      </c>
      <c r="EB328" s="463">
        <f t="shared" si="1350"/>
        <v>58838</v>
      </c>
      <c r="EC328" s="463">
        <f t="shared" si="1350"/>
        <v>26157</v>
      </c>
      <c r="ED328" s="463">
        <f t="shared" si="1350"/>
        <v>10357</v>
      </c>
      <c r="EE328" s="463">
        <f t="shared" si="1350"/>
        <v>78240136</v>
      </c>
      <c r="EF328" s="463">
        <f t="shared" si="1350"/>
        <v>357</v>
      </c>
      <c r="EG328" s="463">
        <f t="shared" si="1379"/>
        <v>81</v>
      </c>
      <c r="EH328" s="463">
        <f t="shared" si="1379"/>
        <v>39</v>
      </c>
      <c r="EI328" s="463"/>
      <c r="EJ328" s="446"/>
      <c r="EK328" s="446"/>
      <c r="EL328" s="446"/>
      <c r="EM328" s="446"/>
      <c r="EN328" s="446"/>
      <c r="EO328" s="446"/>
      <c r="EP328" s="446"/>
      <c r="EQ328" s="446"/>
      <c r="ER328" s="446"/>
      <c r="ES328" s="446"/>
      <c r="ET328" s="446"/>
      <c r="EU328" s="446"/>
      <c r="EV328" s="446"/>
      <c r="EW328" s="446"/>
      <c r="EX328" s="446"/>
      <c r="EY328" s="446"/>
      <c r="EZ328" s="447"/>
      <c r="FA328" s="446">
        <f t="shared" si="1226"/>
        <v>4</v>
      </c>
      <c r="FB328" s="417">
        <f t="shared" si="1325"/>
        <v>2026</v>
      </c>
      <c r="FC328" s="448">
        <f t="shared" si="1326"/>
        <v>46113</v>
      </c>
      <c r="FD328" s="449">
        <f t="shared" si="1257"/>
        <v>30</v>
      </c>
      <c r="FE328" s="450"/>
      <c r="FF328" s="451">
        <f t="shared" si="1330"/>
        <v>0.62901137834707366</v>
      </c>
      <c r="FG328" s="450"/>
      <c r="FH328" s="452">
        <f t="shared" si="1355"/>
        <v>1.8328726618242592</v>
      </c>
      <c r="FI328" s="452">
        <f t="shared" si="1356"/>
        <v>1.3524458443144565</v>
      </c>
      <c r="FJ328" s="452">
        <f t="shared" si="1357"/>
        <v>1.8152834008097165</v>
      </c>
      <c r="FK328" s="452">
        <f t="shared" si="1358"/>
        <v>1.3638663967611335</v>
      </c>
      <c r="FL328" s="452">
        <f t="shared" si="1359"/>
        <v>1.2885839802611783</v>
      </c>
      <c r="FM328" s="452">
        <f t="shared" si="1360"/>
        <v>1.0463982668351688</v>
      </c>
      <c r="FN328" s="452">
        <f t="shared" si="1361"/>
        <v>1.8302772610505802</v>
      </c>
      <c r="FO328" s="452">
        <f t="shared" si="1362"/>
        <v>1.0370271946142262</v>
      </c>
      <c r="FP328" s="452">
        <f t="shared" si="1363"/>
        <v>1.953924914675768</v>
      </c>
      <c r="FQ328" s="452">
        <f t="shared" si="1364"/>
        <v>1.0349829351535835</v>
      </c>
      <c r="FR328" s="453"/>
      <c r="FS328" s="446">
        <f t="shared" si="1371"/>
        <v>152342</v>
      </c>
      <c r="FT328" s="446">
        <f t="shared" si="1371"/>
        <v>228513</v>
      </c>
      <c r="FU328" s="446">
        <f t="shared" si="1371"/>
        <v>609368</v>
      </c>
      <c r="FV328" s="446">
        <f t="shared" si="1371"/>
        <v>5422710</v>
      </c>
      <c r="FW328" s="446">
        <f t="shared" si="1371"/>
        <v>13682305</v>
      </c>
      <c r="FX328" s="446">
        <f t="shared" si="1371"/>
        <v>10418334</v>
      </c>
      <c r="FY328" s="446">
        <f t="shared" si="1371"/>
        <v>231480136</v>
      </c>
      <c r="FZ328" s="446">
        <f t="shared" si="1371"/>
        <v>337655731</v>
      </c>
      <c r="GA328" s="446">
        <f t="shared" si="1371"/>
        <v>22249891</v>
      </c>
      <c r="GB328" s="446">
        <f t="shared" si="1380"/>
        <v>205826881</v>
      </c>
      <c r="GC328" s="446">
        <f t="shared" si="1380"/>
        <v>29974794</v>
      </c>
      <c r="GD328" s="446">
        <f t="shared" si="1365"/>
        <v>110628</v>
      </c>
      <c r="GE328" s="446">
        <f t="shared" si="1365"/>
        <v>80934</v>
      </c>
      <c r="GF328" s="446">
        <f t="shared" si="1365"/>
        <v>13484998</v>
      </c>
      <c r="GG328" s="446">
        <f t="shared" si="1365"/>
        <v>15631296</v>
      </c>
      <c r="GH328" s="446">
        <f t="shared" si="1365"/>
        <v>4739710</v>
      </c>
      <c r="GI328" s="446">
        <f t="shared" si="1365"/>
        <v>210905284</v>
      </c>
      <c r="GJ328" s="446">
        <f t="shared" si="1365"/>
        <v>13372572</v>
      </c>
      <c r="GK328" s="446">
        <f t="shared" si="1365"/>
        <v>5957618</v>
      </c>
      <c r="GL328" s="446">
        <f t="shared" si="1365"/>
        <v>28741164</v>
      </c>
      <c r="GM328" s="446">
        <f t="shared" si="1365"/>
        <v>2363643</v>
      </c>
      <c r="GN328" s="446">
        <f t="shared" si="1331"/>
        <v>742152</v>
      </c>
      <c r="GO328" s="446">
        <f t="shared" si="1343"/>
        <v>511281</v>
      </c>
      <c r="GP328" s="446">
        <f t="shared" si="1343"/>
        <v>311601</v>
      </c>
      <c r="GQ328" s="446">
        <f t="shared" si="1343"/>
        <v>393959272</v>
      </c>
      <c r="GR328" s="446"/>
      <c r="GS328" s="446"/>
      <c r="GT328" s="446"/>
      <c r="GU328" s="446"/>
      <c r="GV328" s="416"/>
    </row>
    <row r="329" spans="1:209" ht="9.75" customHeight="1" x14ac:dyDescent="0.2">
      <c r="A329" s="417" t="str">
        <f t="shared" ref="A329" si="1381">B329&amp;C329&amp;F329</f>
        <v>2026-27MAYY60</v>
      </c>
      <c r="B329" s="458" t="str">
        <f t="shared" si="1237"/>
        <v>2026-27</v>
      </c>
      <c r="C329" s="402" t="s">
        <v>668</v>
      </c>
      <c r="D329" s="458" t="str">
        <f t="shared" si="1366"/>
        <v>Y60</v>
      </c>
      <c r="E329" s="458" t="str">
        <f t="shared" si="1366"/>
        <v>Midlands</v>
      </c>
      <c r="F329" s="458" t="str">
        <f t="shared" ref="F329" si="1382">D329</f>
        <v>Y60</v>
      </c>
      <c r="H329" s="463">
        <f t="shared" si="1367"/>
        <v>250072</v>
      </c>
      <c r="I329" s="463">
        <f t="shared" si="1367"/>
        <v>184975</v>
      </c>
      <c r="J329" s="463">
        <f t="shared" si="1367"/>
        <v>432637</v>
      </c>
      <c r="K329" s="463">
        <f t="shared" ref="K329" si="1383">IFERROR(ROUND(J329/I329,0),"-")</f>
        <v>2</v>
      </c>
      <c r="L329" s="463">
        <f t="shared" ref="L329" si="1384">IFERROR(ROUND(FS329/I329,0),"-")</f>
        <v>1</v>
      </c>
      <c r="M329" s="463">
        <f t="shared" ref="M329" si="1385">IFERROR(ROUND(FT329/I329,0),"-")</f>
        <v>1</v>
      </c>
      <c r="N329" s="463">
        <f t="shared" ref="N329" si="1386">IFERROR(ROUND(FU329/I329,0),"-")</f>
        <v>1</v>
      </c>
      <c r="O329" s="463">
        <f t="shared" ref="O329" si="1387">IFERROR(ROUND(FV329/I329,0),"-")</f>
        <v>43</v>
      </c>
      <c r="P329" s="463">
        <f t="shared" si="1372"/>
        <v>1099</v>
      </c>
      <c r="Q329" s="463" t="s">
        <v>152</v>
      </c>
      <c r="R329" s="463">
        <f t="shared" si="1373"/>
        <v>481</v>
      </c>
      <c r="S329" s="463">
        <f t="shared" si="1373"/>
        <v>169379</v>
      </c>
      <c r="T329" s="463">
        <f t="shared" si="1373"/>
        <v>17375</v>
      </c>
      <c r="U329" s="463">
        <f t="shared" si="1373"/>
        <v>11199</v>
      </c>
      <c r="V329" s="463">
        <f t="shared" si="1373"/>
        <v>84027</v>
      </c>
      <c r="W329" s="463">
        <f t="shared" si="1373"/>
        <v>23228</v>
      </c>
      <c r="X329" s="463">
        <f t="shared" si="1373"/>
        <v>1274</v>
      </c>
      <c r="Y329" s="463">
        <f t="shared" si="1373"/>
        <v>8631727</v>
      </c>
      <c r="Z329" s="463">
        <f t="shared" ref="Z329" si="1388">IFERROR(ROUND(Y329/T329,0),"-")</f>
        <v>497</v>
      </c>
      <c r="AA329" s="463">
        <f t="shared" ref="AA329" si="1389">IFERROR(ROUND(FW329/T329,0),"-")</f>
        <v>870</v>
      </c>
      <c r="AB329" s="463">
        <f t="shared" si="1351"/>
        <v>6607126</v>
      </c>
      <c r="AC329" s="463">
        <f t="shared" ref="AC329" si="1390">IFERROR(ROUND(AB329/U329,0),"-")</f>
        <v>590</v>
      </c>
      <c r="AD329" s="463">
        <f t="shared" ref="AD329" si="1391">IFERROR(ROUND(FX329/U329,0),"-")</f>
        <v>1093</v>
      </c>
      <c r="AE329" s="463">
        <f t="shared" si="1352"/>
        <v>140864226</v>
      </c>
      <c r="AF329" s="463">
        <f t="shared" ref="AF329" si="1392">IFERROR(ROUND(AE329/V329,0),"-")</f>
        <v>1676</v>
      </c>
      <c r="AG329" s="463">
        <f t="shared" ref="AG329" si="1393">IFERROR(ROUND(FY329/V329,0),"-")</f>
        <v>3323</v>
      </c>
      <c r="AH329" s="463">
        <f t="shared" si="1353"/>
        <v>177046849</v>
      </c>
      <c r="AI329" s="463">
        <f t="shared" ref="AI329" si="1394">IFERROR(ROUND(AH329/W329,0),"-")</f>
        <v>7622</v>
      </c>
      <c r="AJ329" s="463">
        <f t="shared" ref="AJ329" si="1395">IFERROR(ROUND(FZ329/W329,0),"-")</f>
        <v>17566</v>
      </c>
      <c r="AK329" s="463">
        <f t="shared" si="1354"/>
        <v>15619084</v>
      </c>
      <c r="AL329" s="463">
        <f t="shared" ref="AL329" si="1396">IFERROR(ROUND(AK329/X329,0),"-")</f>
        <v>12260</v>
      </c>
      <c r="AM329" s="463">
        <f t="shared" ref="AM329" si="1397">IFERROR(ROUND(GA329/X329,0),"-")</f>
        <v>32731</v>
      </c>
      <c r="AN329" s="463">
        <f t="shared" si="1376"/>
        <v>0</v>
      </c>
      <c r="AO329" s="463">
        <f t="shared" si="1376"/>
        <v>10181</v>
      </c>
      <c r="AP329" s="463">
        <f t="shared" si="1376"/>
        <v>5745</v>
      </c>
      <c r="AQ329" s="463">
        <f t="shared" si="1376"/>
        <v>14290349</v>
      </c>
      <c r="AR329" s="463">
        <f t="shared" ref="AR329" si="1398">IFERROR(ROUND(AQ329/AP329,0),"-")</f>
        <v>2487</v>
      </c>
      <c r="AS329" s="463">
        <f t="shared" ref="AS329" si="1399">IFERROR(ROUND(GC329/AP329,0),"-")</f>
        <v>7583</v>
      </c>
      <c r="AT329" s="463">
        <f t="shared" si="1374"/>
        <v>38435</v>
      </c>
      <c r="AU329" s="463">
        <f t="shared" si="1374"/>
        <v>4272</v>
      </c>
      <c r="AV329" s="463">
        <f t="shared" si="1374"/>
        <v>17703</v>
      </c>
      <c r="AW329" s="463" t="s">
        <v>152</v>
      </c>
      <c r="AX329" s="463">
        <f t="shared" si="1375"/>
        <v>3764</v>
      </c>
      <c r="AY329" s="463">
        <f t="shared" si="1375"/>
        <v>12696</v>
      </c>
      <c r="AZ329" s="463" t="s">
        <v>152</v>
      </c>
      <c r="BA329" s="463">
        <f t="shared" si="1377"/>
        <v>35567</v>
      </c>
      <c r="BB329" s="463">
        <f t="shared" si="1377"/>
        <v>84682055</v>
      </c>
      <c r="BC329" s="463">
        <f t="shared" ref="BC329" si="1400">IFERROR(ROUND(BB329/BA329,0),"-")</f>
        <v>2381</v>
      </c>
      <c r="BD329" s="463">
        <f t="shared" ref="BD329" si="1401">IFERROR(ROUND(GB329/BA329,0),"-")</f>
        <v>8109</v>
      </c>
      <c r="BE329" s="463">
        <f t="shared" si="1378"/>
        <v>6165</v>
      </c>
      <c r="BF329" s="463">
        <f t="shared" si="1378"/>
        <v>18534</v>
      </c>
      <c r="BG329" s="463">
        <f t="shared" si="1378"/>
        <v>6063</v>
      </c>
      <c r="BH329" s="463">
        <f t="shared" si="1378"/>
        <v>4805</v>
      </c>
      <c r="BI329" s="463">
        <f t="shared" si="1368"/>
        <v>76456</v>
      </c>
      <c r="BJ329" s="463">
        <f t="shared" si="1368"/>
        <v>10197</v>
      </c>
      <c r="BK329" s="463">
        <f t="shared" si="1368"/>
        <v>44291</v>
      </c>
      <c r="BL329" s="463">
        <f t="shared" si="1368"/>
        <v>130944</v>
      </c>
      <c r="BM329" s="463">
        <f t="shared" si="1368"/>
        <v>31638</v>
      </c>
      <c r="BN329" s="463">
        <f t="shared" si="1368"/>
        <v>23304</v>
      </c>
      <c r="BO329" s="463">
        <f t="shared" si="1368"/>
        <v>20278</v>
      </c>
      <c r="BP329" s="463">
        <f t="shared" si="1368"/>
        <v>15120</v>
      </c>
      <c r="BQ329" s="463">
        <f t="shared" si="1368"/>
        <v>111155</v>
      </c>
      <c r="BR329" s="463">
        <f t="shared" si="1368"/>
        <v>88171</v>
      </c>
      <c r="BS329" s="463">
        <f t="shared" si="1368"/>
        <v>47372</v>
      </c>
      <c r="BT329" s="463">
        <f t="shared" si="1368"/>
        <v>24257</v>
      </c>
      <c r="BU329" s="463">
        <f t="shared" si="1368"/>
        <v>2821</v>
      </c>
      <c r="BV329" s="463">
        <f t="shared" si="1368"/>
        <v>1334</v>
      </c>
      <c r="BW329" s="463">
        <f t="shared" si="1332"/>
        <v>154</v>
      </c>
      <c r="BX329" s="463">
        <f t="shared" si="1332"/>
        <v>88720</v>
      </c>
      <c r="BY329" s="463">
        <f t="shared" ref="BY329" si="1402">IFERROR(ROUND(BX329/BW329,0),"-")</f>
        <v>576</v>
      </c>
      <c r="BZ329" s="463">
        <f t="shared" ref="BZ329" si="1403">IFERROR(ROUND(GD329/BW329,0),"-")</f>
        <v>1038</v>
      </c>
      <c r="CA329" s="463">
        <f t="shared" si="1333"/>
        <v>102</v>
      </c>
      <c r="CB329" s="463">
        <f t="shared" si="1333"/>
        <v>42019</v>
      </c>
      <c r="CC329" s="463">
        <f t="shared" ref="CC329" si="1404">IFERROR(ROUND(CB329/CA329,0),"-")</f>
        <v>412</v>
      </c>
      <c r="CD329" s="463">
        <f t="shared" ref="CD329" si="1405">IFERROR(ROUND(GE329/CA329,0),"-")</f>
        <v>752</v>
      </c>
      <c r="CE329" s="463">
        <f t="shared" si="1334"/>
        <v>17119</v>
      </c>
      <c r="CF329" s="463">
        <f t="shared" si="1334"/>
        <v>8500988</v>
      </c>
      <c r="CG329" s="463">
        <f t="shared" ref="CG329" si="1406">IFERROR(ROUND(CF329/CE329,0),"-")</f>
        <v>497</v>
      </c>
      <c r="CH329" s="463">
        <f t="shared" ref="CH329" si="1407">IFERROR(ROUND(GF329/CE329,0),"-")</f>
        <v>870</v>
      </c>
      <c r="CI329" s="463">
        <f t="shared" si="1335"/>
        <v>7419</v>
      </c>
      <c r="CJ329" s="463">
        <f t="shared" si="1335"/>
        <v>10670734</v>
      </c>
      <c r="CK329" s="463">
        <f t="shared" ref="CK329" si="1408">IFERROR(ROUND(CJ329/CI329,0),"-")</f>
        <v>1438</v>
      </c>
      <c r="CL329" s="463">
        <f t="shared" ref="CL329" si="1409">IFERROR(ROUND(GG329/CI329,0),"-")</f>
        <v>2857</v>
      </c>
      <c r="CM329" s="463">
        <f t="shared" si="1336"/>
        <v>2210</v>
      </c>
      <c r="CN329" s="463">
        <f t="shared" si="1336"/>
        <v>3001702</v>
      </c>
      <c r="CO329" s="463">
        <f t="shared" ref="CO329" si="1410">IFERROR(ROUND(CN329/CM329,0),"-")</f>
        <v>1358</v>
      </c>
      <c r="CP329" s="463">
        <f t="shared" ref="CP329" si="1411">IFERROR(ROUND(GH329/CM329,0),"-")</f>
        <v>2972</v>
      </c>
      <c r="CQ329" s="463">
        <f t="shared" si="1337"/>
        <v>74398</v>
      </c>
      <c r="CR329" s="463">
        <f t="shared" si="1337"/>
        <v>127191790</v>
      </c>
      <c r="CS329" s="463">
        <f t="shared" ref="CS329" si="1412">IFERROR(ROUND(CR329/CQ329,0),"-")</f>
        <v>1710</v>
      </c>
      <c r="CT329" s="463">
        <f t="shared" ref="CT329" si="1413">IFERROR(ROUND(GI329/CQ329,0),"-")</f>
        <v>3374</v>
      </c>
      <c r="CU329" s="463">
        <f t="shared" si="1338"/>
        <v>1381</v>
      </c>
      <c r="CV329" s="463">
        <f t="shared" si="1338"/>
        <v>6699747</v>
      </c>
      <c r="CW329" s="463">
        <f t="shared" ref="CW329" si="1414">IFERROR(ROUND(CV329/CU329,0),"-")</f>
        <v>4851</v>
      </c>
      <c r="CX329" s="463">
        <f t="shared" ref="CX329" si="1415">IFERROR(ROUND(GJ329/CU329,0),"-")</f>
        <v>10669</v>
      </c>
      <c r="CY329" s="463">
        <f t="shared" si="1339"/>
        <v>541</v>
      </c>
      <c r="CZ329" s="463">
        <f t="shared" si="1339"/>
        <v>3723069</v>
      </c>
      <c r="DA329" s="463">
        <f t="shared" ref="DA329" si="1416">IFERROR(ROUND(CZ329/CY329,0),"-")</f>
        <v>6882</v>
      </c>
      <c r="DB329" s="463">
        <f t="shared" ref="DB329" si="1417">IFERROR(ROUND(GK329/CY329,0),"-")</f>
        <v>15809</v>
      </c>
      <c r="DC329" s="463">
        <f t="shared" si="1340"/>
        <v>2100</v>
      </c>
      <c r="DD329" s="463">
        <f t="shared" si="1340"/>
        <v>14917081</v>
      </c>
      <c r="DE329" s="463">
        <f t="shared" ref="DE329" si="1418">IFERROR(ROUND(DD329/DC329,0),"-")</f>
        <v>7103</v>
      </c>
      <c r="DF329" s="463">
        <f t="shared" ref="DF329" si="1419">IFERROR(ROUND(GL329/DC329,0),"-")</f>
        <v>15821</v>
      </c>
      <c r="DG329" s="463">
        <f t="shared" si="1341"/>
        <v>222</v>
      </c>
      <c r="DH329" s="463">
        <f t="shared" si="1341"/>
        <v>1293260</v>
      </c>
      <c r="DI329" s="463">
        <f t="shared" ref="DI329" si="1420">IFERROR(ROUND(DH329/DG329,0),"-")</f>
        <v>5825</v>
      </c>
      <c r="DJ329" s="463">
        <f t="shared" ref="DJ329" si="1421">IFERROR(ROUND(GM329/DG329,0),"-")</f>
        <v>13875</v>
      </c>
      <c r="DK329" s="463">
        <f t="shared" si="1347"/>
        <v>1111</v>
      </c>
      <c r="DL329" s="463">
        <f t="shared" si="1327"/>
        <v>347651</v>
      </c>
      <c r="DM329" s="463">
        <f t="shared" ref="DM329" si="1422">IFERROR(ROUND(DL329/DK329,0),"-")</f>
        <v>313</v>
      </c>
      <c r="DN329" s="463">
        <f t="shared" ref="DN329" si="1423">IFERROR(ROUND(GO329/DK329,0),"-")</f>
        <v>517</v>
      </c>
      <c r="DO329" s="463">
        <f t="shared" si="1369"/>
        <v>10187</v>
      </c>
      <c r="DP329" s="463">
        <f t="shared" si="1369"/>
        <v>218596</v>
      </c>
      <c r="DQ329" s="463">
        <f t="shared" ref="DQ329" si="1424">IFERROR(ROUND(DP329/DO329,0),"-")</f>
        <v>21</v>
      </c>
      <c r="DR329" s="463">
        <f t="shared" ref="DR329" si="1425">IFERROR(ROUND(GP329/DO329,0),"-")</f>
        <v>35</v>
      </c>
      <c r="DS329" s="463">
        <f t="shared" si="1370"/>
        <v>333</v>
      </c>
      <c r="DT329" s="463">
        <f t="shared" si="1370"/>
        <v>409879</v>
      </c>
      <c r="DU329" s="463">
        <f t="shared" ref="DU329" si="1426">IFERROR(ROUND(DT329/DS329,0),"-")</f>
        <v>1231</v>
      </c>
      <c r="DV329" s="463">
        <f t="shared" ref="DV329" si="1427">IFERROR(ROUND(GN329/DS329,0),"-")</f>
        <v>2625</v>
      </c>
      <c r="DW329" s="463">
        <f t="shared" si="1328"/>
        <v>315</v>
      </c>
      <c r="DX329" s="463">
        <f t="shared" si="1349"/>
        <v>87019</v>
      </c>
      <c r="DY329" s="463">
        <f t="shared" si="1349"/>
        <v>208133314</v>
      </c>
      <c r="DZ329" s="463">
        <f t="shared" ref="DZ329" si="1428">IFERROR(ROUND(DY329/DX329,0),"-")</f>
        <v>2392</v>
      </c>
      <c r="EA329" s="463">
        <f t="shared" ref="EA329" si="1429">IFERROR(ROUND(GQ329/DX329,0),"-")</f>
        <v>5441</v>
      </c>
      <c r="EB329" s="463">
        <f t="shared" si="1350"/>
        <v>59777</v>
      </c>
      <c r="EC329" s="463">
        <f t="shared" si="1350"/>
        <v>27905</v>
      </c>
      <c r="ED329" s="463">
        <f t="shared" si="1350"/>
        <v>12209</v>
      </c>
      <c r="EE329" s="463">
        <f t="shared" si="1350"/>
        <v>100105163</v>
      </c>
      <c r="EF329" s="463">
        <f t="shared" si="1350"/>
        <v>329</v>
      </c>
      <c r="EG329" s="463">
        <f t="shared" si="1379"/>
        <v>481</v>
      </c>
      <c r="EH329" s="463">
        <f t="shared" si="1379"/>
        <v>22</v>
      </c>
      <c r="EI329" s="463"/>
      <c r="EJ329" s="446"/>
      <c r="EK329" s="446"/>
      <c r="EL329" s="446"/>
      <c r="EM329" s="446"/>
      <c r="EN329" s="446"/>
      <c r="EO329" s="446"/>
      <c r="EP329" s="446"/>
      <c r="EQ329" s="446"/>
      <c r="ER329" s="446"/>
      <c r="ES329" s="446"/>
      <c r="ET329" s="446"/>
      <c r="EU329" s="446"/>
      <c r="EV329" s="446"/>
      <c r="EW329" s="446"/>
      <c r="EX329" s="446"/>
      <c r="EY329" s="446"/>
      <c r="EZ329" s="447"/>
      <c r="FA329" s="446">
        <f t="shared" ref="FA329" si="1430">MONTH(1&amp;C329)</f>
        <v>5</v>
      </c>
      <c r="FB329" s="417">
        <f t="shared" ref="FB329" si="1431">LEFT($B329,4)+IF(FA329&lt;4,1,0)</f>
        <v>2026</v>
      </c>
      <c r="FC329" s="448">
        <f t="shared" ref="FC329" si="1432">DATE(LEFT($B329,4)+IF(FA329&lt;4,1,0),FA329,1)</f>
        <v>46143</v>
      </c>
      <c r="FD329" s="449">
        <f t="shared" si="1257"/>
        <v>31</v>
      </c>
      <c r="FE329" s="450"/>
      <c r="FF329" s="451">
        <f t="shared" ref="FF329" si="1433">DO329/(T329-P329)</f>
        <v>0.62589088228065859</v>
      </c>
      <c r="FG329" s="450"/>
      <c r="FH329" s="452">
        <f t="shared" si="1355"/>
        <v>1.8208920863309352</v>
      </c>
      <c r="FI329" s="452">
        <f t="shared" si="1356"/>
        <v>1.3412374100719424</v>
      </c>
      <c r="FJ329" s="452">
        <f t="shared" si="1357"/>
        <v>1.8106973836949727</v>
      </c>
      <c r="FK329" s="452">
        <f t="shared" si="1358"/>
        <v>1.350120546477364</v>
      </c>
      <c r="FL329" s="452">
        <f t="shared" si="1359"/>
        <v>1.3228486081854642</v>
      </c>
      <c r="FM329" s="452">
        <f t="shared" si="1360"/>
        <v>1.0493174812857773</v>
      </c>
      <c r="FN329" s="452">
        <f t="shared" si="1361"/>
        <v>2.0394351644566902</v>
      </c>
      <c r="FO329" s="452">
        <f t="shared" si="1362"/>
        <v>1.0442999827794042</v>
      </c>
      <c r="FP329" s="452">
        <f t="shared" si="1363"/>
        <v>2.2142857142857144</v>
      </c>
      <c r="FQ329" s="452">
        <f t="shared" si="1364"/>
        <v>1.0470957613814758</v>
      </c>
      <c r="FR329" s="453"/>
      <c r="FS329" s="446">
        <f t="shared" si="1371"/>
        <v>170208</v>
      </c>
      <c r="FT329" s="446">
        <f t="shared" si="1371"/>
        <v>255312</v>
      </c>
      <c r="FU329" s="446">
        <f t="shared" si="1371"/>
        <v>255312</v>
      </c>
      <c r="FV329" s="446">
        <f t="shared" si="1371"/>
        <v>7950427</v>
      </c>
      <c r="FW329" s="446">
        <f t="shared" si="1371"/>
        <v>15122346</v>
      </c>
      <c r="FX329" s="446">
        <f t="shared" si="1371"/>
        <v>12241827</v>
      </c>
      <c r="FY329" s="446">
        <f t="shared" si="1371"/>
        <v>279210490</v>
      </c>
      <c r="FZ329" s="446">
        <f t="shared" si="1371"/>
        <v>408016333</v>
      </c>
      <c r="GA329" s="446">
        <f t="shared" si="1371"/>
        <v>41699268</v>
      </c>
      <c r="GB329" s="446">
        <f t="shared" si="1380"/>
        <v>288429981</v>
      </c>
      <c r="GC329" s="446">
        <f t="shared" si="1380"/>
        <v>43564622</v>
      </c>
      <c r="GD329" s="446">
        <f t="shared" si="1365"/>
        <v>159852</v>
      </c>
      <c r="GE329" s="446">
        <f t="shared" si="1365"/>
        <v>76746</v>
      </c>
      <c r="GF329" s="446">
        <f t="shared" si="1365"/>
        <v>14888868</v>
      </c>
      <c r="GG329" s="446">
        <f t="shared" si="1365"/>
        <v>21196519</v>
      </c>
      <c r="GH329" s="446">
        <f t="shared" si="1365"/>
        <v>6568066</v>
      </c>
      <c r="GI329" s="446">
        <f t="shared" si="1365"/>
        <v>251008804</v>
      </c>
      <c r="GJ329" s="446">
        <f t="shared" si="1365"/>
        <v>14733789</v>
      </c>
      <c r="GK329" s="446">
        <f t="shared" si="1365"/>
        <v>8552908</v>
      </c>
      <c r="GL329" s="446">
        <f t="shared" si="1365"/>
        <v>33223435</v>
      </c>
      <c r="GM329" s="446">
        <f t="shared" si="1365"/>
        <v>3080292</v>
      </c>
      <c r="GN329" s="446">
        <f t="shared" si="1331"/>
        <v>874003</v>
      </c>
      <c r="GO329" s="446">
        <f t="shared" si="1343"/>
        <v>574285</v>
      </c>
      <c r="GP329" s="446">
        <f t="shared" si="1343"/>
        <v>354067</v>
      </c>
      <c r="GQ329" s="446">
        <f t="shared" si="1343"/>
        <v>473501243</v>
      </c>
      <c r="GR329" s="446"/>
      <c r="GS329" s="446"/>
      <c r="GT329" s="446"/>
      <c r="GU329" s="446"/>
      <c r="GV329" s="416"/>
    </row>
    <row r="330" spans="1:209" ht="9.75" customHeight="1" x14ac:dyDescent="0.2">
      <c r="A330" s="417" t="str">
        <f t="shared" ref="A330" si="1434">B330&amp;C330&amp;F330</f>
        <v>2026-27JUNEY60</v>
      </c>
      <c r="B330" s="458" t="str">
        <f t="shared" si="1237"/>
        <v>2026-27</v>
      </c>
      <c r="C330" s="402" t="s">
        <v>671</v>
      </c>
      <c r="D330" s="458" t="str">
        <f t="shared" si="1366"/>
        <v>Y60</v>
      </c>
      <c r="E330" s="458" t="str">
        <f t="shared" si="1366"/>
        <v>Midlands</v>
      </c>
      <c r="F330" s="458" t="str">
        <f t="shared" ref="F330" si="1435">D330</f>
        <v>Y60</v>
      </c>
      <c r="H330" s="463">
        <f t="shared" si="1367"/>
        <v>253139</v>
      </c>
      <c r="I330" s="463">
        <f t="shared" si="1367"/>
        <v>188328</v>
      </c>
      <c r="J330" s="463">
        <f t="shared" si="1367"/>
        <v>974562</v>
      </c>
      <c r="K330" s="463">
        <f t="shared" ref="K330" si="1436">IFERROR(ROUND(J330/I330,0),"-")</f>
        <v>5</v>
      </c>
      <c r="L330" s="463">
        <f t="shared" ref="L330" si="1437">IFERROR(ROUND(FS330/I330,0),"-")</f>
        <v>1</v>
      </c>
      <c r="M330" s="463">
        <f t="shared" ref="M330" si="1438">IFERROR(ROUND(FT330/I330,0),"-")</f>
        <v>8</v>
      </c>
      <c r="N330" s="463">
        <f t="shared" ref="N330" si="1439">IFERROR(ROUND(FU330/I330,0),"-")</f>
        <v>24</v>
      </c>
      <c r="O330" s="463">
        <f t="shared" ref="O330" si="1440">IFERROR(ROUND(FV330/I330,0),"-")</f>
        <v>103</v>
      </c>
      <c r="P330" s="463">
        <f t="shared" si="1372"/>
        <v>1030</v>
      </c>
      <c r="Q330" s="463" t="s">
        <v>152</v>
      </c>
      <c r="R330" s="463">
        <f t="shared" si="1373"/>
        <v>450</v>
      </c>
      <c r="S330" s="463">
        <f t="shared" si="1373"/>
        <v>165353</v>
      </c>
      <c r="T330" s="463">
        <f t="shared" si="1373"/>
        <v>17613</v>
      </c>
      <c r="U330" s="463">
        <f t="shared" si="1373"/>
        <v>11275</v>
      </c>
      <c r="V330" s="463">
        <f t="shared" si="1373"/>
        <v>82266</v>
      </c>
      <c r="W330" s="463">
        <f t="shared" si="1373"/>
        <v>21333</v>
      </c>
      <c r="X330" s="463">
        <f t="shared" si="1373"/>
        <v>1027</v>
      </c>
      <c r="Y330" s="463">
        <f t="shared" si="1373"/>
        <v>9083248</v>
      </c>
      <c r="Z330" s="463">
        <f t="shared" ref="Z330" si="1441">IFERROR(ROUND(Y330/T330,0),"-")</f>
        <v>516</v>
      </c>
      <c r="AA330" s="463">
        <f t="shared" ref="AA330" si="1442">IFERROR(ROUND(FW330/T330,0),"-")</f>
        <v>920</v>
      </c>
      <c r="AB330" s="463">
        <f t="shared" si="1351"/>
        <v>6818279</v>
      </c>
      <c r="AC330" s="463">
        <f t="shared" ref="AC330" si="1443">IFERROR(ROUND(AB330/U330,0),"-")</f>
        <v>605</v>
      </c>
      <c r="AD330" s="463">
        <f t="shared" ref="AD330" si="1444">IFERROR(ROUND(FX330/U330,0),"-")</f>
        <v>1112</v>
      </c>
      <c r="AE330" s="463">
        <f t="shared" si="1352"/>
        <v>154764313</v>
      </c>
      <c r="AF330" s="463">
        <f t="shared" ref="AF330" si="1445">IFERROR(ROUND(AE330/V330,0),"-")</f>
        <v>1881</v>
      </c>
      <c r="AG330" s="463">
        <f t="shared" ref="AG330" si="1446">IFERROR(ROUND(FY330/V330,0),"-")</f>
        <v>3771</v>
      </c>
      <c r="AH330" s="463">
        <f t="shared" si="1353"/>
        <v>178554306</v>
      </c>
      <c r="AI330" s="463">
        <f t="shared" ref="AI330" si="1447">IFERROR(ROUND(AH330/W330,0),"-")</f>
        <v>8370</v>
      </c>
      <c r="AJ330" s="463">
        <f t="shared" ref="AJ330" si="1448">IFERROR(ROUND(FZ330/W330,0),"-")</f>
        <v>19838</v>
      </c>
      <c r="AK330" s="463">
        <f t="shared" si="1354"/>
        <v>14490491</v>
      </c>
      <c r="AL330" s="463">
        <f t="shared" ref="AL330" si="1449">IFERROR(ROUND(AK330/X330,0),"-")</f>
        <v>14110</v>
      </c>
      <c r="AM330" s="463">
        <f t="shared" ref="AM330" si="1450">IFERROR(ROUND(GA330/X330,0),"-")</f>
        <v>41462</v>
      </c>
      <c r="AN330" s="463">
        <f t="shared" si="1376"/>
        <v>228</v>
      </c>
      <c r="AO330" s="463">
        <f t="shared" si="1376"/>
        <v>10541</v>
      </c>
      <c r="AP330" s="463">
        <f t="shared" si="1376"/>
        <v>5785</v>
      </c>
      <c r="AQ330" s="463">
        <f t="shared" si="1376"/>
        <v>15538569</v>
      </c>
      <c r="AR330" s="463">
        <f t="shared" ref="AR330" si="1451">IFERROR(ROUND(AQ330/AP330,0),"-")</f>
        <v>2686</v>
      </c>
      <c r="AS330" s="463">
        <f t="shared" ref="AS330" si="1452">IFERROR(ROUND(GC330/AP330,0),"-")</f>
        <v>7623</v>
      </c>
      <c r="AT330" s="463">
        <f t="shared" si="1374"/>
        <v>38432</v>
      </c>
      <c r="AU330" s="463">
        <f t="shared" si="1374"/>
        <v>4455</v>
      </c>
      <c r="AV330" s="463">
        <f t="shared" si="1374"/>
        <v>17224</v>
      </c>
      <c r="AW330" s="463" t="s">
        <v>152</v>
      </c>
      <c r="AX330" s="463">
        <f t="shared" si="1375"/>
        <v>3791</v>
      </c>
      <c r="AY330" s="463">
        <f t="shared" si="1375"/>
        <v>12962</v>
      </c>
      <c r="AZ330" s="463" t="s">
        <v>152</v>
      </c>
      <c r="BA330" s="463">
        <f t="shared" si="1377"/>
        <v>35628</v>
      </c>
      <c r="BB330" s="463">
        <f t="shared" si="1377"/>
        <v>95138767</v>
      </c>
      <c r="BC330" s="463">
        <f t="shared" ref="BC330" si="1453">IFERROR(ROUND(BB330/BA330,0),"-")</f>
        <v>2670</v>
      </c>
      <c r="BD330" s="463">
        <f t="shared" ref="BD330" si="1454">IFERROR(ROUND(GB330/BA330,0),"-")</f>
        <v>8788</v>
      </c>
      <c r="BE330" s="463">
        <f t="shared" si="1378"/>
        <v>6439</v>
      </c>
      <c r="BF330" s="463">
        <f t="shared" si="1378"/>
        <v>18277</v>
      </c>
      <c r="BG330" s="463">
        <f t="shared" si="1378"/>
        <v>6094</v>
      </c>
      <c r="BH330" s="463">
        <f t="shared" si="1378"/>
        <v>4818</v>
      </c>
      <c r="BI330" s="463">
        <f t="shared" si="1368"/>
        <v>73742</v>
      </c>
      <c r="BJ330" s="463">
        <f t="shared" si="1368"/>
        <v>10089</v>
      </c>
      <c r="BK330" s="463">
        <f t="shared" si="1368"/>
        <v>43090</v>
      </c>
      <c r="BL330" s="463">
        <f t="shared" si="1368"/>
        <v>126921</v>
      </c>
      <c r="BM330" s="463">
        <f t="shared" si="1368"/>
        <v>31061</v>
      </c>
      <c r="BN330" s="463">
        <f t="shared" si="1368"/>
        <v>23085</v>
      </c>
      <c r="BO330" s="463">
        <f t="shared" si="1368"/>
        <v>19695</v>
      </c>
      <c r="BP330" s="463">
        <f t="shared" si="1368"/>
        <v>17565</v>
      </c>
      <c r="BQ330" s="463">
        <f t="shared" si="1368"/>
        <v>110153</v>
      </c>
      <c r="BR330" s="463">
        <f t="shared" si="1368"/>
        <v>86297</v>
      </c>
      <c r="BS330" s="463">
        <f t="shared" si="1368"/>
        <v>43301</v>
      </c>
      <c r="BT330" s="463">
        <f t="shared" si="1368"/>
        <v>22375</v>
      </c>
      <c r="BU330" s="463">
        <f t="shared" si="1368"/>
        <v>2171</v>
      </c>
      <c r="BV330" s="463">
        <f t="shared" si="1368"/>
        <v>1081</v>
      </c>
      <c r="BW330" s="463">
        <f t="shared" si="1332"/>
        <v>155</v>
      </c>
      <c r="BX330" s="463">
        <f t="shared" si="1332"/>
        <v>91494</v>
      </c>
      <c r="BY330" s="463">
        <f t="shared" ref="BY330" si="1455">IFERROR(ROUND(BX330/BW330,0),"-")</f>
        <v>590</v>
      </c>
      <c r="BZ330" s="463">
        <f t="shared" ref="BZ330" si="1456">IFERROR(ROUND(GD330/BW330,0),"-")</f>
        <v>1000</v>
      </c>
      <c r="CA330" s="463">
        <f t="shared" si="1333"/>
        <v>120</v>
      </c>
      <c r="CB330" s="463">
        <f t="shared" si="1333"/>
        <v>60185</v>
      </c>
      <c r="CC330" s="463">
        <f t="shared" ref="CC330" si="1457">IFERROR(ROUND(CB330/CA330,0),"-")</f>
        <v>502</v>
      </c>
      <c r="CD330" s="463">
        <f t="shared" ref="CD330" si="1458">IFERROR(ROUND(GE330/CA330,0),"-")</f>
        <v>985</v>
      </c>
      <c r="CE330" s="463">
        <f t="shared" si="1334"/>
        <v>17338</v>
      </c>
      <c r="CF330" s="463">
        <f t="shared" si="1334"/>
        <v>8931569</v>
      </c>
      <c r="CG330" s="463">
        <f t="shared" ref="CG330" si="1459">IFERROR(ROUND(CF330/CE330,0),"-")</f>
        <v>515</v>
      </c>
      <c r="CH330" s="463">
        <f t="shared" ref="CH330" si="1460">IFERROR(ROUND(GF330/CE330,0),"-")</f>
        <v>919</v>
      </c>
      <c r="CI330" s="463">
        <f t="shared" si="1335"/>
        <v>7714</v>
      </c>
      <c r="CJ330" s="463">
        <f t="shared" si="1335"/>
        <v>12997297</v>
      </c>
      <c r="CK330" s="463">
        <f t="shared" ref="CK330" si="1461">IFERROR(ROUND(CJ330/CI330,0),"-")</f>
        <v>1685</v>
      </c>
      <c r="CL330" s="463">
        <f t="shared" ref="CL330" si="1462">IFERROR(ROUND(GG330/CI330,0),"-")</f>
        <v>3404</v>
      </c>
      <c r="CM330" s="463">
        <f t="shared" si="1336"/>
        <v>2136</v>
      </c>
      <c r="CN330" s="463">
        <f t="shared" si="1336"/>
        <v>3503362</v>
      </c>
      <c r="CO330" s="463">
        <f t="shared" ref="CO330" si="1463">IFERROR(ROUND(CN330/CM330,0),"-")</f>
        <v>1640</v>
      </c>
      <c r="CP330" s="463">
        <f t="shared" ref="CP330" si="1464">IFERROR(ROUND(GH330/CM330,0),"-")</f>
        <v>3565</v>
      </c>
      <c r="CQ330" s="463">
        <f t="shared" si="1337"/>
        <v>72416</v>
      </c>
      <c r="CR330" s="463">
        <f t="shared" si="1337"/>
        <v>138263654</v>
      </c>
      <c r="CS330" s="463">
        <f t="shared" ref="CS330" si="1465">IFERROR(ROUND(CR330/CQ330,0),"-")</f>
        <v>1909</v>
      </c>
      <c r="CT330" s="463">
        <f t="shared" ref="CT330" si="1466">IFERROR(ROUND(GI330/CQ330,0),"-")</f>
        <v>3819</v>
      </c>
      <c r="CU330" s="463">
        <f t="shared" si="1338"/>
        <v>1267</v>
      </c>
      <c r="CV330" s="463">
        <f t="shared" si="1338"/>
        <v>7073359</v>
      </c>
      <c r="CW330" s="463">
        <f t="shared" ref="CW330" si="1467">IFERROR(ROUND(CV330/CU330,0),"-")</f>
        <v>5583</v>
      </c>
      <c r="CX330" s="463">
        <f t="shared" ref="CX330" si="1468">IFERROR(ROUND(GJ330/CU330,0),"-")</f>
        <v>12892</v>
      </c>
      <c r="CY330" s="463">
        <f t="shared" si="1339"/>
        <v>523</v>
      </c>
      <c r="CZ330" s="463">
        <f t="shared" si="1339"/>
        <v>4295796</v>
      </c>
      <c r="DA330" s="463">
        <f t="shared" ref="DA330" si="1469">IFERROR(ROUND(CZ330/CY330,0),"-")</f>
        <v>8214</v>
      </c>
      <c r="DB330" s="463">
        <f t="shared" ref="DB330" si="1470">IFERROR(ROUND(GK330/CY330,0),"-")</f>
        <v>20749</v>
      </c>
      <c r="DC330" s="463">
        <f t="shared" si="1340"/>
        <v>1971</v>
      </c>
      <c r="DD330" s="463">
        <f t="shared" si="1340"/>
        <v>15017670</v>
      </c>
      <c r="DE330" s="463">
        <f t="shared" ref="DE330" si="1471">IFERROR(ROUND(DD330/DC330,0),"-")</f>
        <v>7619</v>
      </c>
      <c r="DF330" s="463">
        <f t="shared" ref="DF330" si="1472">IFERROR(ROUND(GL330/DC330,0),"-")</f>
        <v>16340</v>
      </c>
      <c r="DG330" s="463">
        <f t="shared" si="1341"/>
        <v>213</v>
      </c>
      <c r="DH330" s="463">
        <f t="shared" si="1341"/>
        <v>1739011</v>
      </c>
      <c r="DI330" s="463">
        <f t="shared" ref="DI330" si="1473">IFERROR(ROUND(DH330/DG330,0),"-")</f>
        <v>8164</v>
      </c>
      <c r="DJ330" s="463">
        <f t="shared" ref="DJ330" si="1474">IFERROR(ROUND(GM330/DG330,0),"-")</f>
        <v>23969</v>
      </c>
      <c r="DK330" s="463">
        <f t="shared" si="1347"/>
        <v>1127</v>
      </c>
      <c r="DL330" s="463">
        <f t="shared" si="1327"/>
        <v>359873</v>
      </c>
      <c r="DM330" s="463">
        <f t="shared" ref="DM330" si="1475">IFERROR(ROUND(DL330/DK330,0),"-")</f>
        <v>319</v>
      </c>
      <c r="DN330" s="463">
        <f t="shared" ref="DN330" si="1476">IFERROR(ROUND(GO330/DK330,0),"-")</f>
        <v>524</v>
      </c>
      <c r="DO330" s="463">
        <f t="shared" si="1369"/>
        <v>10249</v>
      </c>
      <c r="DP330" s="463">
        <f t="shared" si="1369"/>
        <v>243761</v>
      </c>
      <c r="DQ330" s="463">
        <f t="shared" ref="DQ330" si="1477">IFERROR(ROUND(DP330/DO330,0),"-")</f>
        <v>24</v>
      </c>
      <c r="DR330" s="463">
        <f t="shared" ref="DR330" si="1478">IFERROR(ROUND(GP330/DO330,0),"-")</f>
        <v>40</v>
      </c>
      <c r="DS330" s="463">
        <f t="shared" si="1370"/>
        <v>347</v>
      </c>
      <c r="DT330" s="463">
        <f t="shared" si="1370"/>
        <v>554374</v>
      </c>
      <c r="DU330" s="463">
        <f t="shared" ref="DU330" si="1479">IFERROR(ROUND(DT330/DS330,0),"-")</f>
        <v>1598</v>
      </c>
      <c r="DV330" s="463">
        <f t="shared" ref="DV330" si="1480">IFERROR(ROUND(GN330/DS330,0),"-")</f>
        <v>3218</v>
      </c>
      <c r="DW330" s="463">
        <f t="shared" si="1328"/>
        <v>327</v>
      </c>
      <c r="DX330" s="463">
        <f t="shared" si="1349"/>
        <v>83851</v>
      </c>
      <c r="DY330" s="463">
        <f t="shared" si="1349"/>
        <v>213590138</v>
      </c>
      <c r="DZ330" s="463">
        <f t="shared" ref="DZ330" si="1481">IFERROR(ROUND(DY330/DX330,0),"-")</f>
        <v>2547</v>
      </c>
      <c r="EA330" s="463">
        <f t="shared" ref="EA330" si="1482">IFERROR(ROUND(GQ330/DX330,0),"-")</f>
        <v>6100</v>
      </c>
      <c r="EB330" s="463">
        <f t="shared" si="1350"/>
        <v>57679</v>
      </c>
      <c r="EC330" s="463">
        <f t="shared" si="1350"/>
        <v>27860</v>
      </c>
      <c r="ED330" s="463">
        <f t="shared" si="1350"/>
        <v>12802</v>
      </c>
      <c r="EE330" s="463">
        <f t="shared" si="1350"/>
        <v>109127296</v>
      </c>
      <c r="EF330" s="463">
        <f t="shared" si="1350"/>
        <v>614</v>
      </c>
      <c r="EG330" s="463">
        <f t="shared" si="1379"/>
        <v>640</v>
      </c>
      <c r="EH330" s="463">
        <f t="shared" si="1379"/>
        <v>77</v>
      </c>
      <c r="EI330" s="463"/>
      <c r="EJ330" s="446"/>
      <c r="EK330" s="446"/>
      <c r="EL330" s="446"/>
      <c r="EM330" s="446"/>
      <c r="EN330" s="446"/>
      <c r="EO330" s="446"/>
      <c r="EP330" s="446"/>
      <c r="EQ330" s="446"/>
      <c r="ER330" s="446"/>
      <c r="ES330" s="446"/>
      <c r="ET330" s="446"/>
      <c r="EU330" s="446"/>
      <c r="EV330" s="446"/>
      <c r="EW330" s="446"/>
      <c r="EX330" s="446"/>
      <c r="EY330" s="446"/>
      <c r="EZ330" s="447"/>
      <c r="FA330" s="446">
        <f t="shared" ref="FA330" si="1483">MONTH(1&amp;C330)</f>
        <v>6</v>
      </c>
      <c r="FB330" s="417">
        <f t="shared" ref="FB330" si="1484">LEFT($B330,4)+IF(FA330&lt;4,1,0)</f>
        <v>2026</v>
      </c>
      <c r="FC330" s="448">
        <f t="shared" ref="FC330" si="1485">DATE(LEFT($B330,4)+IF(FA330&lt;4,1,0),FA330,1)</f>
        <v>46174</v>
      </c>
      <c r="FD330" s="449">
        <f t="shared" si="1257"/>
        <v>30</v>
      </c>
      <c r="FE330" s="450"/>
      <c r="FF330" s="451">
        <f t="shared" ref="FF330" si="1486">DO330/(T330-P330)</f>
        <v>0.61804257372007476</v>
      </c>
      <c r="FG330" s="450"/>
      <c r="FH330" s="452">
        <f t="shared" si="1355"/>
        <v>1.7635269403281666</v>
      </c>
      <c r="FI330" s="452">
        <f t="shared" si="1356"/>
        <v>1.3106796116504855</v>
      </c>
      <c r="FJ330" s="452">
        <f t="shared" si="1357"/>
        <v>1.7467849223946785</v>
      </c>
      <c r="FK330" s="452">
        <f t="shared" si="1358"/>
        <v>1.5578713968957871</v>
      </c>
      <c r="FL330" s="452">
        <f t="shared" si="1359"/>
        <v>1.3389857292198477</v>
      </c>
      <c r="FM330" s="452">
        <f t="shared" si="1360"/>
        <v>1.0489995867065374</v>
      </c>
      <c r="FN330" s="452">
        <f t="shared" si="1361"/>
        <v>2.0297660900951575</v>
      </c>
      <c r="FO330" s="452">
        <f t="shared" si="1362"/>
        <v>1.0488445131955186</v>
      </c>
      <c r="FP330" s="452">
        <f t="shared" si="1363"/>
        <v>2.1139240506329116</v>
      </c>
      <c r="FQ330" s="452">
        <f t="shared" si="1364"/>
        <v>1.0525803310613437</v>
      </c>
      <c r="FR330" s="453"/>
      <c r="FS330" s="446">
        <f t="shared" si="1371"/>
        <v>169720</v>
      </c>
      <c r="FT330" s="446">
        <f t="shared" si="1371"/>
        <v>1496196</v>
      </c>
      <c r="FU330" s="446">
        <f t="shared" si="1371"/>
        <v>4432764</v>
      </c>
      <c r="FV330" s="446">
        <f t="shared" si="1371"/>
        <v>19445428</v>
      </c>
      <c r="FW330" s="446">
        <f t="shared" si="1371"/>
        <v>16210170</v>
      </c>
      <c r="FX330" s="446">
        <f t="shared" si="1371"/>
        <v>12532675</v>
      </c>
      <c r="FY330" s="446">
        <f t="shared" si="1371"/>
        <v>310213224</v>
      </c>
      <c r="FZ330" s="446">
        <f t="shared" si="1371"/>
        <v>423208979</v>
      </c>
      <c r="GA330" s="446">
        <f t="shared" si="1371"/>
        <v>42581829</v>
      </c>
      <c r="GB330" s="446">
        <f t="shared" si="1380"/>
        <v>313092472</v>
      </c>
      <c r="GC330" s="446">
        <f t="shared" si="1380"/>
        <v>44100160</v>
      </c>
      <c r="GD330" s="446">
        <f t="shared" si="1365"/>
        <v>155000</v>
      </c>
      <c r="GE330" s="446">
        <f t="shared" si="1365"/>
        <v>118220</v>
      </c>
      <c r="GF330" s="446">
        <f t="shared" si="1365"/>
        <v>15934931</v>
      </c>
      <c r="GG330" s="446">
        <f t="shared" si="1365"/>
        <v>26257167</v>
      </c>
      <c r="GH330" s="446">
        <f t="shared" si="1365"/>
        <v>7615200</v>
      </c>
      <c r="GI330" s="446">
        <f t="shared" si="1365"/>
        <v>276543081</v>
      </c>
      <c r="GJ330" s="446">
        <f t="shared" si="1365"/>
        <v>16333604</v>
      </c>
      <c r="GK330" s="446">
        <f t="shared" si="1365"/>
        <v>10851475</v>
      </c>
      <c r="GL330" s="446">
        <f t="shared" si="1365"/>
        <v>32206637</v>
      </c>
      <c r="GM330" s="446">
        <f t="shared" si="1365"/>
        <v>5105364</v>
      </c>
      <c r="GN330" s="446">
        <f t="shared" si="1331"/>
        <v>1116812</v>
      </c>
      <c r="GO330" s="446">
        <f t="shared" si="1343"/>
        <v>590222</v>
      </c>
      <c r="GP330" s="446">
        <f t="shared" si="1343"/>
        <v>411811</v>
      </c>
      <c r="GQ330" s="446">
        <f t="shared" si="1343"/>
        <v>511520445</v>
      </c>
      <c r="GR330" s="446"/>
      <c r="GS330" s="446"/>
      <c r="GT330" s="446"/>
      <c r="GU330" s="446"/>
      <c r="GV330" s="416"/>
    </row>
    <row r="331" spans="1:209" ht="9.75" customHeight="1" x14ac:dyDescent="0.2">
      <c r="A331" s="417" t="str">
        <f t="shared" ref="A331" si="1487">B331&amp;C331&amp;F331</f>
        <v>2026-27JULYY60</v>
      </c>
      <c r="B331" s="458" t="str">
        <f t="shared" si="1237"/>
        <v>2026-27</v>
      </c>
      <c r="C331" s="402" t="s">
        <v>673</v>
      </c>
      <c r="D331" s="458" t="str">
        <f t="shared" si="1366"/>
        <v>Y60</v>
      </c>
      <c r="E331" s="458" t="str">
        <f t="shared" si="1366"/>
        <v>Midlands</v>
      </c>
      <c r="F331" s="458" t="str">
        <f t="shared" ref="F331" si="1488">D331</f>
        <v>Y60</v>
      </c>
      <c r="H331" s="463">
        <f t="shared" si="1367"/>
        <v>249475</v>
      </c>
      <c r="I331" s="463">
        <f t="shared" si="1367"/>
        <v>185995</v>
      </c>
      <c r="J331" s="463">
        <f t="shared" si="1367"/>
        <v>474647</v>
      </c>
      <c r="K331" s="463">
        <f t="shared" ref="K331" si="1489">IFERROR(ROUND(J331/I331,0),"-")</f>
        <v>3</v>
      </c>
      <c r="L331" s="463">
        <f t="shared" ref="L331" si="1490">IFERROR(ROUND(FS331/I331,0),"-")</f>
        <v>1</v>
      </c>
      <c r="M331" s="463">
        <f t="shared" ref="M331" si="1491">IFERROR(ROUND(FT331/I331,0),"-")</f>
        <v>1</v>
      </c>
      <c r="N331" s="463">
        <f t="shared" ref="N331" si="1492">IFERROR(ROUND(FU331/I331,0),"-")</f>
        <v>7</v>
      </c>
      <c r="O331" s="463">
        <f t="shared" ref="O331" si="1493">IFERROR(ROUND(FV331/I331,0),"-")</f>
        <v>48</v>
      </c>
      <c r="P331" s="463">
        <f t="shared" si="1372"/>
        <v>1027</v>
      </c>
      <c r="Q331" s="463" t="s">
        <v>152</v>
      </c>
      <c r="R331" s="463">
        <f t="shared" si="1373"/>
        <v>502</v>
      </c>
      <c r="S331" s="463">
        <f t="shared" si="1373"/>
        <v>167949</v>
      </c>
      <c r="T331" s="463">
        <f t="shared" si="1373"/>
        <v>16819</v>
      </c>
      <c r="U331" s="463">
        <f t="shared" si="1373"/>
        <v>10597</v>
      </c>
      <c r="V331" s="463">
        <f t="shared" si="1373"/>
        <v>84078</v>
      </c>
      <c r="W331" s="463">
        <f t="shared" si="1373"/>
        <v>23921</v>
      </c>
      <c r="X331" s="463">
        <f t="shared" si="1373"/>
        <v>1085</v>
      </c>
      <c r="Y331" s="463">
        <f t="shared" si="1373"/>
        <v>8446862</v>
      </c>
      <c r="Z331" s="463">
        <f t="shared" ref="Z331" si="1494">IFERROR(ROUND(Y331/T331,0),"-")</f>
        <v>502</v>
      </c>
      <c r="AA331" s="463">
        <f t="shared" ref="AA331" si="1495">IFERROR(ROUND(FW331/T331,0),"-")</f>
        <v>889</v>
      </c>
      <c r="AB331" s="463">
        <f t="shared" si="1351"/>
        <v>6240442</v>
      </c>
      <c r="AC331" s="463">
        <f t="shared" ref="AC331" si="1496">IFERROR(ROUND(AB331/U331,0),"-")</f>
        <v>589</v>
      </c>
      <c r="AD331" s="463">
        <f t="shared" ref="AD331" si="1497">IFERROR(ROUND(FX331/U331,0),"-")</f>
        <v>1077</v>
      </c>
      <c r="AE331" s="463">
        <f t="shared" si="1352"/>
        <v>133016735</v>
      </c>
      <c r="AF331" s="463">
        <f t="shared" ref="AF331" si="1498">IFERROR(ROUND(AE331/V331,0),"-")</f>
        <v>1582</v>
      </c>
      <c r="AG331" s="463">
        <f t="shared" ref="AG331" si="1499">IFERROR(ROUND(FY331/V331,0),"-")</f>
        <v>3168</v>
      </c>
      <c r="AH331" s="463">
        <f t="shared" si="1353"/>
        <v>166833557</v>
      </c>
      <c r="AI331" s="463">
        <f t="shared" ref="AI331" si="1500">IFERROR(ROUND(AH331/W331,0),"-")</f>
        <v>6974</v>
      </c>
      <c r="AJ331" s="463">
        <f t="shared" ref="AJ331" si="1501">IFERROR(ROUND(FZ331/W331,0),"-")</f>
        <v>16589</v>
      </c>
      <c r="AK331" s="463">
        <f t="shared" si="1354"/>
        <v>11308236</v>
      </c>
      <c r="AL331" s="463">
        <f t="shared" ref="AL331" si="1502">IFERROR(ROUND(AK331/X331,0),"-")</f>
        <v>10422</v>
      </c>
      <c r="AM331" s="463">
        <f t="shared" ref="AM331" si="1503">IFERROR(ROUND(GA331/X331,0),"-")</f>
        <v>26716</v>
      </c>
      <c r="AN331" s="463">
        <f t="shared" si="1376"/>
        <v>215</v>
      </c>
      <c r="AO331" s="463">
        <f t="shared" si="1376"/>
        <v>9708</v>
      </c>
      <c r="AP331" s="463">
        <f t="shared" si="1376"/>
        <v>5754</v>
      </c>
      <c r="AQ331" s="463">
        <f t="shared" si="1376"/>
        <v>14754609</v>
      </c>
      <c r="AR331" s="463">
        <f t="shared" ref="AR331" si="1504">IFERROR(ROUND(AQ331/AP331,0),"-")</f>
        <v>2564</v>
      </c>
      <c r="AS331" s="463">
        <f t="shared" ref="AS331" si="1505">IFERROR(ROUND(GC331/AP331,0),"-")</f>
        <v>7058</v>
      </c>
      <c r="AT331" s="463">
        <f t="shared" si="1374"/>
        <v>36670</v>
      </c>
      <c r="AU331" s="463">
        <f t="shared" si="1374"/>
        <v>4331</v>
      </c>
      <c r="AV331" s="463">
        <f t="shared" si="1374"/>
        <v>16444</v>
      </c>
      <c r="AW331" s="463" t="s">
        <v>152</v>
      </c>
      <c r="AX331" s="463">
        <f t="shared" si="1375"/>
        <v>4011</v>
      </c>
      <c r="AY331" s="463">
        <f t="shared" si="1375"/>
        <v>11884</v>
      </c>
      <c r="AZ331" s="463" t="s">
        <v>152</v>
      </c>
      <c r="BA331" s="463">
        <f t="shared" si="1377"/>
        <v>33206</v>
      </c>
      <c r="BB331" s="463">
        <f t="shared" si="1377"/>
        <v>80072558</v>
      </c>
      <c r="BC331" s="463">
        <f t="shared" ref="BC331" si="1506">IFERROR(ROUND(BB331/BA331,0),"-")</f>
        <v>2411</v>
      </c>
      <c r="BD331" s="463">
        <f t="shared" ref="BD331" si="1507">IFERROR(ROUND(GB331/BA331,0),"-")</f>
        <v>7999</v>
      </c>
      <c r="BE331" s="463">
        <f t="shared" si="1378"/>
        <v>6103</v>
      </c>
      <c r="BF331" s="463">
        <f t="shared" si="1378"/>
        <v>16987</v>
      </c>
      <c r="BG331" s="463">
        <f t="shared" si="1378"/>
        <v>5765</v>
      </c>
      <c r="BH331" s="463">
        <f t="shared" si="1378"/>
        <v>4351</v>
      </c>
      <c r="BI331" s="463">
        <f t="shared" si="1368"/>
        <v>76195</v>
      </c>
      <c r="BJ331" s="463">
        <f t="shared" si="1368"/>
        <v>10251</v>
      </c>
      <c r="BK331" s="463">
        <f t="shared" si="1368"/>
        <v>44833</v>
      </c>
      <c r="BL331" s="463">
        <f t="shared" si="1368"/>
        <v>131279</v>
      </c>
      <c r="BM331" s="463">
        <f t="shared" si="1368"/>
        <v>28388</v>
      </c>
      <c r="BN331" s="463">
        <f t="shared" si="1368"/>
        <v>21764</v>
      </c>
      <c r="BO331" s="463">
        <f t="shared" si="1368"/>
        <v>17979</v>
      </c>
      <c r="BP331" s="463">
        <f t="shared" si="1368"/>
        <v>13946</v>
      </c>
      <c r="BQ331" s="463">
        <f t="shared" si="1368"/>
        <v>109751</v>
      </c>
      <c r="BR331" s="463">
        <f t="shared" si="1368"/>
        <v>88089</v>
      </c>
      <c r="BS331" s="463">
        <f t="shared" si="1368"/>
        <v>46507</v>
      </c>
      <c r="BT331" s="463">
        <f t="shared" si="1368"/>
        <v>24905</v>
      </c>
      <c r="BU331" s="463">
        <f t="shared" si="1368"/>
        <v>2139</v>
      </c>
      <c r="BV331" s="463">
        <f t="shared" si="1368"/>
        <v>1135</v>
      </c>
      <c r="BW331" s="463">
        <f t="shared" si="1332"/>
        <v>115</v>
      </c>
      <c r="BX331" s="463">
        <f t="shared" si="1332"/>
        <v>68010</v>
      </c>
      <c r="BY331" s="463">
        <f t="shared" ref="BY331" si="1508">IFERROR(ROUND(BX331/BW331,0),"-")</f>
        <v>591</v>
      </c>
      <c r="BZ331" s="463">
        <f t="shared" ref="BZ331" si="1509">IFERROR(ROUND(GD331/BW331,0),"-")</f>
        <v>1128</v>
      </c>
      <c r="CA331" s="463">
        <f t="shared" si="1333"/>
        <v>103</v>
      </c>
      <c r="CB331" s="463">
        <f t="shared" si="1333"/>
        <v>45497</v>
      </c>
      <c r="CC331" s="463">
        <f t="shared" ref="CC331" si="1510">IFERROR(ROUND(CB331/CA331,0),"-")</f>
        <v>442</v>
      </c>
      <c r="CD331" s="463">
        <f t="shared" ref="CD331" si="1511">IFERROR(ROUND(GE331/CA331,0),"-")</f>
        <v>830</v>
      </c>
      <c r="CE331" s="463">
        <f t="shared" si="1334"/>
        <v>16601</v>
      </c>
      <c r="CF331" s="463">
        <f t="shared" si="1334"/>
        <v>8333355</v>
      </c>
      <c r="CG331" s="463">
        <f t="shared" ref="CG331" si="1512">IFERROR(ROUND(CF331/CE331,0),"-")</f>
        <v>502</v>
      </c>
      <c r="CH331" s="463">
        <f t="shared" ref="CH331" si="1513">IFERROR(ROUND(GF331/CE331,0),"-")</f>
        <v>886</v>
      </c>
      <c r="CI331" s="463">
        <f t="shared" si="1335"/>
        <v>7611</v>
      </c>
      <c r="CJ331" s="463">
        <f t="shared" si="1335"/>
        <v>9911161</v>
      </c>
      <c r="CK331" s="463">
        <f t="shared" ref="CK331" si="1514">IFERROR(ROUND(CJ331/CI331,0),"-")</f>
        <v>1302</v>
      </c>
      <c r="CL331" s="463">
        <f t="shared" ref="CL331" si="1515">IFERROR(ROUND(GG331/CI331,0),"-")</f>
        <v>2575</v>
      </c>
      <c r="CM331" s="463">
        <f t="shared" si="1336"/>
        <v>2148</v>
      </c>
      <c r="CN331" s="463">
        <f t="shared" si="1336"/>
        <v>2752658</v>
      </c>
      <c r="CO331" s="463">
        <f t="shared" ref="CO331" si="1516">IFERROR(ROUND(CN331/CM331,0),"-")</f>
        <v>1281</v>
      </c>
      <c r="CP331" s="463">
        <f t="shared" ref="CP331" si="1517">IFERROR(ROUND(GH331/CM331,0),"-")</f>
        <v>2774</v>
      </c>
      <c r="CQ331" s="463">
        <f t="shared" si="1337"/>
        <v>74319</v>
      </c>
      <c r="CR331" s="463">
        <f t="shared" si="1337"/>
        <v>120352916</v>
      </c>
      <c r="CS331" s="463">
        <f t="shared" ref="CS331" si="1518">IFERROR(ROUND(CR331/CQ331,0),"-")</f>
        <v>1619</v>
      </c>
      <c r="CT331" s="463">
        <f t="shared" ref="CT331" si="1519">IFERROR(ROUND(GI331/CQ331,0),"-")</f>
        <v>3235</v>
      </c>
      <c r="CU331" s="463">
        <f t="shared" si="1338"/>
        <v>1525</v>
      </c>
      <c r="CV331" s="463">
        <f t="shared" si="1338"/>
        <v>5587208</v>
      </c>
      <c r="CW331" s="463">
        <f t="shared" ref="CW331" si="1520">IFERROR(ROUND(CV331/CU331,0),"-")</f>
        <v>3664</v>
      </c>
      <c r="CX331" s="463">
        <f t="shared" ref="CX331" si="1521">IFERROR(ROUND(GJ331/CU331,0),"-")</f>
        <v>8385</v>
      </c>
      <c r="CY331" s="463">
        <f t="shared" si="1339"/>
        <v>561</v>
      </c>
      <c r="CZ331" s="463">
        <f t="shared" si="1339"/>
        <v>2897645</v>
      </c>
      <c r="DA331" s="463">
        <f t="shared" ref="DA331" si="1522">IFERROR(ROUND(CZ331/CY331,0),"-")</f>
        <v>5165</v>
      </c>
      <c r="DB331" s="463">
        <f t="shared" ref="DB331" si="1523">IFERROR(ROUND(GK331/CY331,0),"-")</f>
        <v>13706</v>
      </c>
      <c r="DC331" s="463">
        <f t="shared" si="1340"/>
        <v>2352</v>
      </c>
      <c r="DD331" s="463">
        <f t="shared" si="1340"/>
        <v>14777124</v>
      </c>
      <c r="DE331" s="463">
        <f t="shared" ref="DE331" si="1524">IFERROR(ROUND(DD331/DC331,0),"-")</f>
        <v>6283</v>
      </c>
      <c r="DF331" s="463">
        <f t="shared" ref="DF331" si="1525">IFERROR(ROUND(GL331/DC331,0),"-")</f>
        <v>13259</v>
      </c>
      <c r="DG331" s="463">
        <f t="shared" si="1341"/>
        <v>211</v>
      </c>
      <c r="DH331" s="463">
        <f t="shared" si="1341"/>
        <v>1183235</v>
      </c>
      <c r="DI331" s="463">
        <f t="shared" ref="DI331" si="1526">IFERROR(ROUND(DH331/DG331,0),"-")</f>
        <v>5608</v>
      </c>
      <c r="DJ331" s="463">
        <f t="shared" ref="DJ331" si="1527">IFERROR(ROUND(GM331/DG331,0),"-")</f>
        <v>14681</v>
      </c>
      <c r="DK331" s="463">
        <f t="shared" si="1347"/>
        <v>1017</v>
      </c>
      <c r="DL331" s="463">
        <f t="shared" si="1327"/>
        <v>322609</v>
      </c>
      <c r="DM331" s="463">
        <f t="shared" ref="DM331" si="1528">IFERROR(ROUND(DL331/DK331,0),"-")</f>
        <v>317</v>
      </c>
      <c r="DN331" s="463">
        <f t="shared" ref="DN331" si="1529">IFERROR(ROUND(GO331/DK331,0),"-")</f>
        <v>529</v>
      </c>
      <c r="DO331" s="463">
        <f t="shared" si="1369"/>
        <v>9735</v>
      </c>
      <c r="DP331" s="463">
        <f t="shared" si="1369"/>
        <v>215156</v>
      </c>
      <c r="DQ331" s="463">
        <f t="shared" ref="DQ331" si="1530">IFERROR(ROUND(DP331/DO331,0),"-")</f>
        <v>22</v>
      </c>
      <c r="DR331" s="463">
        <f t="shared" ref="DR331" si="1531">IFERROR(ROUND(GP331/DO331,0),"-")</f>
        <v>35</v>
      </c>
      <c r="DS331" s="463">
        <f t="shared" si="1370"/>
        <v>337</v>
      </c>
      <c r="DT331" s="463">
        <f t="shared" si="1370"/>
        <v>420858</v>
      </c>
      <c r="DU331" s="463">
        <f t="shared" ref="DU331" si="1532">IFERROR(ROUND(DT331/DS331,0),"-")</f>
        <v>1249</v>
      </c>
      <c r="DV331" s="463">
        <f t="shared" ref="DV331" si="1533">IFERROR(ROUND(GN331/DS331,0),"-")</f>
        <v>2333</v>
      </c>
      <c r="DW331" s="463">
        <f t="shared" si="1328"/>
        <v>320</v>
      </c>
      <c r="DX331" s="463">
        <f t="shared" si="1349"/>
        <v>86815</v>
      </c>
      <c r="DY331" s="463">
        <f t="shared" si="1349"/>
        <v>203691021</v>
      </c>
      <c r="DZ331" s="463">
        <f t="shared" ref="DZ331" si="1534">IFERROR(ROUND(DY331/DX331,0),"-")</f>
        <v>2346</v>
      </c>
      <c r="EA331" s="463">
        <f t="shared" ref="EA331" si="1535">IFERROR(ROUND(GQ331/DX331,0),"-")</f>
        <v>5318</v>
      </c>
      <c r="EB331" s="463">
        <f t="shared" si="1350"/>
        <v>60473</v>
      </c>
      <c r="EC331" s="463">
        <f t="shared" si="1350"/>
        <v>28706</v>
      </c>
      <c r="ED331" s="463">
        <f t="shared" si="1350"/>
        <v>12215</v>
      </c>
      <c r="EE331" s="463">
        <f t="shared" si="1350"/>
        <v>94870448</v>
      </c>
      <c r="EF331" s="463">
        <f t="shared" si="1350"/>
        <v>423</v>
      </c>
      <c r="EG331" s="463">
        <f t="shared" si="1379"/>
        <v>531</v>
      </c>
      <c r="EH331" s="463">
        <f t="shared" si="1379"/>
        <v>37</v>
      </c>
      <c r="EI331" s="463"/>
      <c r="EJ331" s="446"/>
      <c r="EK331" s="446"/>
      <c r="EL331" s="446"/>
      <c r="EM331" s="446"/>
      <c r="EN331" s="446"/>
      <c r="EO331" s="446"/>
      <c r="EP331" s="446"/>
      <c r="EQ331" s="446"/>
      <c r="ER331" s="446"/>
      <c r="ES331" s="446"/>
      <c r="ET331" s="446"/>
      <c r="EU331" s="446"/>
      <c r="EV331" s="446"/>
      <c r="EW331" s="446"/>
      <c r="EX331" s="446"/>
      <c r="EY331" s="446"/>
      <c r="EZ331" s="447"/>
      <c r="FA331" s="446">
        <f t="shared" ref="FA331" si="1536">MONTH(1&amp;C331)</f>
        <v>7</v>
      </c>
      <c r="FB331" s="417">
        <f t="shared" ref="FB331" si="1537">LEFT($B331,4)+IF(FA331&lt;4,1,0)</f>
        <v>2026</v>
      </c>
      <c r="FC331" s="448">
        <f t="shared" ref="FC331" si="1538">DATE(LEFT($B331,4)+IF(FA331&lt;4,1,0),FA331,1)</f>
        <v>46204</v>
      </c>
      <c r="FD331" s="449">
        <f t="shared" si="1257"/>
        <v>31</v>
      </c>
      <c r="FE331" s="450"/>
      <c r="FF331" s="451">
        <f t="shared" ref="FF331" si="1539">DO331/(T331-P331)</f>
        <v>0.61645136778115506</v>
      </c>
      <c r="FG331" s="450"/>
      <c r="FH331" s="452">
        <f t="shared" si="1355"/>
        <v>1.6878530233664308</v>
      </c>
      <c r="FI331" s="452">
        <f t="shared" si="1356"/>
        <v>1.2940127237053332</v>
      </c>
      <c r="FJ331" s="452">
        <f t="shared" si="1357"/>
        <v>1.6966122487496462</v>
      </c>
      <c r="FK331" s="452">
        <f t="shared" si="1358"/>
        <v>1.3160328394828724</v>
      </c>
      <c r="FL331" s="452">
        <f t="shared" si="1359"/>
        <v>1.3053474154951354</v>
      </c>
      <c r="FM331" s="452">
        <f t="shared" si="1360"/>
        <v>1.0477057018482838</v>
      </c>
      <c r="FN331" s="452">
        <f t="shared" si="1361"/>
        <v>1.944191296350487</v>
      </c>
      <c r="FO331" s="452">
        <f t="shared" si="1362"/>
        <v>1.0411354040382927</v>
      </c>
      <c r="FP331" s="452">
        <f t="shared" si="1363"/>
        <v>1.9714285714285715</v>
      </c>
      <c r="FQ331" s="452">
        <f t="shared" si="1364"/>
        <v>1.0460829493087558</v>
      </c>
      <c r="FR331" s="453"/>
      <c r="FS331" s="446">
        <f t="shared" si="1371"/>
        <v>171950</v>
      </c>
      <c r="FT331" s="446">
        <f t="shared" si="1371"/>
        <v>257925</v>
      </c>
      <c r="FU331" s="446">
        <f t="shared" si="1371"/>
        <v>1258125</v>
      </c>
      <c r="FV331" s="446">
        <f t="shared" si="1371"/>
        <v>8885625</v>
      </c>
      <c r="FW331" s="446">
        <f t="shared" si="1371"/>
        <v>14948588</v>
      </c>
      <c r="FX331" s="446">
        <f t="shared" si="1371"/>
        <v>11411115</v>
      </c>
      <c r="FY331" s="446">
        <f t="shared" si="1371"/>
        <v>266359605</v>
      </c>
      <c r="FZ331" s="446">
        <f t="shared" si="1371"/>
        <v>396833354</v>
      </c>
      <c r="GA331" s="446">
        <f t="shared" si="1371"/>
        <v>28986604</v>
      </c>
      <c r="GB331" s="446">
        <f t="shared" si="1380"/>
        <v>265618270</v>
      </c>
      <c r="GC331" s="446">
        <f t="shared" si="1380"/>
        <v>40611685</v>
      </c>
      <c r="GD331" s="446">
        <f t="shared" si="1365"/>
        <v>129720</v>
      </c>
      <c r="GE331" s="446">
        <f t="shared" si="1365"/>
        <v>85447</v>
      </c>
      <c r="GF331" s="446">
        <f t="shared" si="1365"/>
        <v>14705925</v>
      </c>
      <c r="GG331" s="446">
        <f t="shared" si="1365"/>
        <v>19597848</v>
      </c>
      <c r="GH331" s="446">
        <f t="shared" si="1365"/>
        <v>5957853</v>
      </c>
      <c r="GI331" s="446">
        <f t="shared" si="1365"/>
        <v>240448671</v>
      </c>
      <c r="GJ331" s="446">
        <f t="shared" si="1365"/>
        <v>12787222</v>
      </c>
      <c r="GK331" s="446">
        <f t="shared" si="1365"/>
        <v>7688850</v>
      </c>
      <c r="GL331" s="446">
        <f t="shared" si="1365"/>
        <v>31184096</v>
      </c>
      <c r="GM331" s="446">
        <f t="shared" si="1365"/>
        <v>3097768</v>
      </c>
      <c r="GN331" s="446">
        <f t="shared" si="1331"/>
        <v>786319</v>
      </c>
      <c r="GO331" s="446">
        <f t="shared" si="1343"/>
        <v>537661</v>
      </c>
      <c r="GP331" s="446">
        <f t="shared" si="1343"/>
        <v>337871</v>
      </c>
      <c r="GQ331" s="446">
        <f t="shared" si="1343"/>
        <v>461672904</v>
      </c>
      <c r="GR331" s="446"/>
      <c r="GS331" s="446"/>
      <c r="GT331" s="446"/>
      <c r="GU331" s="446"/>
      <c r="GV331" s="416"/>
    </row>
    <row r="332" spans="1:209" ht="10.5" customHeight="1" x14ac:dyDescent="0.2">
      <c r="A332" s="467"/>
      <c r="H332" s="446"/>
      <c r="I332" s="446"/>
      <c r="J332" s="446"/>
      <c r="K332" s="446"/>
      <c r="L332" s="446"/>
      <c r="M332" s="446"/>
      <c r="N332" s="446"/>
      <c r="O332" s="446"/>
      <c r="P332" s="446"/>
      <c r="Q332" s="446"/>
      <c r="R332" s="446"/>
      <c r="S332" s="446"/>
      <c r="T332" s="446"/>
      <c r="U332" s="446"/>
      <c r="V332" s="446"/>
      <c r="W332" s="446"/>
      <c r="X332" s="446"/>
      <c r="Y332" s="446"/>
      <c r="Z332" s="446"/>
      <c r="AA332" s="446"/>
      <c r="AB332" s="446"/>
      <c r="AC332" s="446"/>
      <c r="AD332" s="446"/>
      <c r="AE332" s="446"/>
      <c r="AF332" s="446"/>
      <c r="AG332" s="446"/>
      <c r="AH332" s="446"/>
      <c r="AI332" s="446"/>
      <c r="AJ332" s="446"/>
      <c r="AK332" s="446"/>
      <c r="AL332" s="446"/>
      <c r="AM332" s="446"/>
      <c r="AN332" s="446"/>
      <c r="AO332" s="446"/>
      <c r="AP332" s="446"/>
      <c r="AQ332" s="446"/>
      <c r="AR332" s="446"/>
      <c r="AS332" s="446"/>
      <c r="AT332" s="446"/>
      <c r="AU332" s="446"/>
      <c r="AV332" s="446"/>
      <c r="AW332" s="446"/>
      <c r="AX332" s="446"/>
      <c r="AY332" s="446"/>
      <c r="AZ332" s="446"/>
      <c r="BA332" s="446"/>
      <c r="BB332" s="446"/>
      <c r="BC332" s="446"/>
      <c r="BD332" s="446"/>
      <c r="BE332" s="446"/>
      <c r="BF332" s="446"/>
      <c r="BG332" s="446"/>
      <c r="BH332" s="446"/>
      <c r="BI332" s="446"/>
      <c r="BJ332" s="446"/>
      <c r="BK332" s="446"/>
      <c r="BL332" s="446"/>
      <c r="BM332" s="446"/>
      <c r="BN332" s="446"/>
      <c r="BO332" s="446"/>
      <c r="BP332" s="446"/>
      <c r="BQ332" s="446"/>
      <c r="BR332" s="446"/>
      <c r="BS332" s="446"/>
      <c r="BT332" s="446"/>
      <c r="BU332" s="446"/>
      <c r="BV332" s="446"/>
      <c r="BW332" s="446"/>
      <c r="BX332" s="446"/>
      <c r="BY332" s="446"/>
      <c r="BZ332" s="446"/>
      <c r="CA332" s="446"/>
      <c r="CB332" s="446"/>
      <c r="CC332" s="446"/>
      <c r="CD332" s="446"/>
      <c r="CE332" s="446"/>
      <c r="CF332" s="446"/>
      <c r="CG332" s="446"/>
      <c r="CH332" s="446"/>
      <c r="CI332" s="446"/>
      <c r="CJ332" s="446"/>
      <c r="CK332" s="446"/>
      <c r="CL332" s="446"/>
      <c r="CM332" s="446"/>
      <c r="CN332" s="446"/>
      <c r="CO332" s="446"/>
      <c r="CP332" s="446"/>
      <c r="CQ332" s="446"/>
      <c r="CR332" s="446"/>
      <c r="CS332" s="446"/>
      <c r="CT332" s="446"/>
      <c r="CU332" s="446"/>
      <c r="CV332" s="446"/>
      <c r="CW332" s="446"/>
      <c r="CX332" s="446"/>
      <c r="CY332" s="446"/>
      <c r="CZ332" s="446"/>
      <c r="DA332" s="446"/>
      <c r="DB332" s="446"/>
      <c r="DC332" s="446"/>
      <c r="DD332" s="446"/>
      <c r="DE332" s="446"/>
      <c r="DF332" s="446"/>
      <c r="DG332" s="446"/>
      <c r="DH332" s="446"/>
      <c r="DI332" s="446"/>
      <c r="DJ332" s="446"/>
      <c r="DK332" s="446"/>
      <c r="DL332" s="446"/>
      <c r="DM332" s="446"/>
      <c r="DN332" s="446"/>
      <c r="DO332" s="446"/>
      <c r="DP332" s="446"/>
      <c r="DQ332" s="446"/>
      <c r="DR332" s="446"/>
      <c r="DS332" s="446"/>
      <c r="DT332" s="446"/>
      <c r="DU332" s="446"/>
      <c r="DV332" s="446"/>
      <c r="DW332" s="446"/>
      <c r="DX332" s="446"/>
      <c r="DY332" s="446"/>
      <c r="DZ332" s="446"/>
      <c r="EA332" s="446"/>
      <c r="EB332" s="446"/>
      <c r="EC332" s="446"/>
      <c r="ED332" s="446"/>
      <c r="EE332" s="446"/>
      <c r="EF332" s="446"/>
      <c r="EG332" s="446"/>
      <c r="EH332" s="446"/>
      <c r="EI332" s="446"/>
      <c r="EJ332" s="446"/>
      <c r="EK332" s="446"/>
      <c r="EL332" s="446"/>
      <c r="EM332" s="446"/>
      <c r="EN332" s="446"/>
      <c r="EO332" s="446"/>
      <c r="EP332" s="446"/>
      <c r="EQ332" s="446"/>
      <c r="ER332" s="446"/>
      <c r="ES332" s="446"/>
      <c r="ET332" s="446"/>
      <c r="EU332" s="446"/>
      <c r="EV332" s="446"/>
      <c r="EW332" s="446"/>
      <c r="EX332" s="446"/>
      <c r="EY332" s="446"/>
      <c r="EZ332" s="447"/>
      <c r="FA332" s="446"/>
      <c r="FB332" s="446"/>
      <c r="FC332" s="446"/>
      <c r="FD332" s="449"/>
      <c r="FH332" s="416"/>
      <c r="FI332" s="416"/>
      <c r="FJ332" s="416"/>
      <c r="FK332" s="416"/>
      <c r="FL332" s="416"/>
      <c r="FM332" s="416"/>
      <c r="FN332" s="416"/>
      <c r="FO332" s="416"/>
      <c r="FP332" s="416"/>
      <c r="FQ332" s="416"/>
      <c r="FR332" s="453"/>
      <c r="FS332" s="450"/>
      <c r="FT332" s="450"/>
      <c r="FU332" s="450"/>
      <c r="FV332" s="450"/>
      <c r="FW332" s="450"/>
      <c r="FX332" s="450"/>
      <c r="FY332" s="450"/>
      <c r="FZ332" s="450"/>
      <c r="GA332" s="450"/>
      <c r="GB332" s="450"/>
      <c r="GC332" s="450"/>
      <c r="GD332" s="450"/>
      <c r="GE332" s="450"/>
      <c r="GF332" s="450"/>
      <c r="GG332" s="450"/>
      <c r="GH332" s="450"/>
      <c r="GI332" s="450"/>
      <c r="GJ332" s="450"/>
      <c r="GK332" s="450"/>
      <c r="GL332" s="450"/>
      <c r="GM332" s="450"/>
      <c r="GN332" s="450"/>
      <c r="GO332" s="450"/>
      <c r="GP332" s="450"/>
      <c r="GQ332" s="450"/>
      <c r="GR332" s="450"/>
      <c r="GS332" s="450"/>
      <c r="GT332" s="450"/>
      <c r="GU332" s="450"/>
      <c r="GV332" s="416"/>
    </row>
    <row r="333" spans="1:209" ht="10.5" customHeight="1" x14ac:dyDescent="0.2">
      <c r="A333" s="417" t="str">
        <f t="shared" ref="A333:A396" si="1540">B333&amp;C333&amp;F333</f>
        <v>2017-18AUGUSTY59</v>
      </c>
      <c r="B333" s="402" t="s">
        <v>126</v>
      </c>
      <c r="C333" s="402" t="s">
        <v>636</v>
      </c>
      <c r="D333" s="403" t="s">
        <v>663</v>
      </c>
      <c r="E333" s="403" t="s">
        <v>662</v>
      </c>
      <c r="F333" s="458" t="str">
        <f t="shared" ref="F333:F396" si="1541">D333</f>
        <v>Y59</v>
      </c>
      <c r="H333" s="446">
        <f t="shared" ref="H333:J352" si="1542">SUMIFS(H$443:H$10112,$B$443:$B$10112,$B333,$C$443:$C$10112,$C333,$D$443:$D$10112,$D333)</f>
        <v>0</v>
      </c>
      <c r="I333" s="446">
        <f t="shared" si="1542"/>
        <v>0</v>
      </c>
      <c r="J333" s="446">
        <f t="shared" si="1542"/>
        <v>0</v>
      </c>
      <c r="K333" s="446" t="str">
        <f t="shared" ref="K333:K396" si="1543">IFERROR(ROUND(J333/I333,0),"-")</f>
        <v>-</v>
      </c>
      <c r="L333" s="446" t="str">
        <f t="shared" ref="L333:L396" si="1544">IFERROR(ROUND(FS333/I333,0),"-")</f>
        <v>-</v>
      </c>
      <c r="M333" s="446" t="str">
        <f t="shared" ref="M333:M396" si="1545">IFERROR(ROUND(FT333/I333,0),"-")</f>
        <v>-</v>
      </c>
      <c r="N333" s="446" t="str">
        <f t="shared" ref="N333:N396" si="1546">IFERROR(ROUND(FU333/I333,0),"-")</f>
        <v>-</v>
      </c>
      <c r="O333" s="446" t="str">
        <f t="shared" ref="O333:O396" si="1547">IFERROR(ROUND(FV333/I333,0),"-")</f>
        <v>-</v>
      </c>
      <c r="P333" s="446">
        <f t="shared" ref="P333:Y342" si="1548">SUMIFS(P$443:P$10112,$B$443:$B$10112,$B333,$C$443:$C$10112,$C333,$D$443:$D$10112,$D333)</f>
        <v>0</v>
      </c>
      <c r="Q333" s="446">
        <f t="shared" si="1548"/>
        <v>0</v>
      </c>
      <c r="R333" s="446">
        <f t="shared" si="1548"/>
        <v>0</v>
      </c>
      <c r="S333" s="446">
        <f t="shared" si="1548"/>
        <v>0</v>
      </c>
      <c r="T333" s="446">
        <f t="shared" si="1548"/>
        <v>0</v>
      </c>
      <c r="U333" s="446">
        <f t="shared" si="1548"/>
        <v>0</v>
      </c>
      <c r="V333" s="446">
        <f t="shared" si="1548"/>
        <v>0</v>
      </c>
      <c r="W333" s="446">
        <f t="shared" si="1548"/>
        <v>0</v>
      </c>
      <c r="X333" s="446">
        <f t="shared" si="1548"/>
        <v>0</v>
      </c>
      <c r="Y333" s="446">
        <f t="shared" si="1548"/>
        <v>0</v>
      </c>
      <c r="Z333" s="446" t="str">
        <f t="shared" ref="Z333:Z396" si="1549">IFERROR(ROUND(Y333/T333,0),"-")</f>
        <v>-</v>
      </c>
      <c r="AA333" s="446" t="str">
        <f t="shared" ref="AA333:AA396" si="1550">IFERROR(ROUND(FW333/T333,0),"-")</f>
        <v>-</v>
      </c>
      <c r="AB333" s="446">
        <f t="shared" ref="AB333:AB364" si="1551">SUMIFS(AB$443:AB$10112,$B$443:$B$10112,$B333,$C$443:$C$10112,$C333,$D$443:$D$10112,$D333)</f>
        <v>0</v>
      </c>
      <c r="AC333" s="446" t="str">
        <f t="shared" ref="AC333:AC396" si="1552">IFERROR(ROUND(AB333/U333,0),"-")</f>
        <v>-</v>
      </c>
      <c r="AD333" s="446" t="str">
        <f t="shared" ref="AD333:AD396" si="1553">IFERROR(ROUND(FX333/U333,0),"-")</f>
        <v>-</v>
      </c>
      <c r="AE333" s="446">
        <f t="shared" ref="AE333:AE364" si="1554">SUMIFS(AE$443:AE$10112,$B$443:$B$10112,$B333,$C$443:$C$10112,$C333,$D$443:$D$10112,$D333)</f>
        <v>0</v>
      </c>
      <c r="AF333" s="446" t="str">
        <f t="shared" ref="AF333:AF396" si="1555">IFERROR(ROUND(AE333/V333,0),"-")</f>
        <v>-</v>
      </c>
      <c r="AG333" s="446" t="str">
        <f t="shared" ref="AG333:AG396" si="1556">IFERROR(ROUND(FY333/V333,0),"-")</f>
        <v>-</v>
      </c>
      <c r="AH333" s="446">
        <f t="shared" ref="AH333:AH364" si="1557">SUMIFS(AH$443:AH$10112,$B$443:$B$10112,$B333,$C$443:$C$10112,$C333,$D$443:$D$10112,$D333)</f>
        <v>0</v>
      </c>
      <c r="AI333" s="446" t="str">
        <f t="shared" ref="AI333:AI396" si="1558">IFERROR(ROUND(AH333/W333,0),"-")</f>
        <v>-</v>
      </c>
      <c r="AJ333" s="446" t="str">
        <f t="shared" ref="AJ333:AJ396" si="1559">IFERROR(ROUND(FZ333/W333,0),"-")</f>
        <v>-</v>
      </c>
      <c r="AK333" s="446">
        <f t="shared" ref="AK333:AK364" si="1560">SUMIFS(AK$443:AK$10112,$B$443:$B$10112,$B333,$C$443:$C$10112,$C333,$D$443:$D$10112,$D333)</f>
        <v>0</v>
      </c>
      <c r="AL333" s="446" t="str">
        <f t="shared" ref="AL333:AL396" si="1561">IFERROR(ROUND(AK333/X333,0),"-")</f>
        <v>-</v>
      </c>
      <c r="AM333" s="446" t="str">
        <f t="shared" ref="AM333:AM396" si="1562">IFERROR(ROUND(GA333/X333,0),"-")</f>
        <v>-</v>
      </c>
      <c r="AN333" s="446"/>
      <c r="AO333" s="446"/>
      <c r="AP333" s="446"/>
      <c r="AQ333" s="446"/>
      <c r="AR333" s="446"/>
      <c r="AS333" s="446"/>
      <c r="AT333" s="446">
        <f t="shared" ref="AT333:AZ342" si="1563">SUMIFS(AT$443:AT$10112,$B$443:$B$10112,$B333,$C$443:$C$10112,$C333,$D$443:$D$10112,$D333)</f>
        <v>0</v>
      </c>
      <c r="AU333" s="446">
        <f t="shared" si="1563"/>
        <v>0</v>
      </c>
      <c r="AV333" s="446">
        <f t="shared" si="1563"/>
        <v>0</v>
      </c>
      <c r="AW333" s="446">
        <f t="shared" si="1563"/>
        <v>0</v>
      </c>
      <c r="AX333" s="446">
        <f t="shared" si="1563"/>
        <v>0</v>
      </c>
      <c r="AY333" s="446">
        <f t="shared" si="1563"/>
        <v>0</v>
      </c>
      <c r="AZ333" s="446">
        <f t="shared" si="1563"/>
        <v>0</v>
      </c>
      <c r="BA333" s="446"/>
      <c r="BB333" s="446"/>
      <c r="BC333" s="446"/>
      <c r="BD333" s="446"/>
      <c r="BE333" s="446"/>
      <c r="BF333" s="446"/>
      <c r="BG333" s="446"/>
      <c r="BH333" s="446"/>
      <c r="BI333" s="446">
        <f t="shared" ref="BI333:BV342" si="1564">SUMIFS(BI$443:BI$10112,$B$443:$B$10112,$B333,$C$443:$C$10112,$C333,$D$443:$D$10112,$D333)</f>
        <v>0</v>
      </c>
      <c r="BJ333" s="446">
        <f t="shared" si="1564"/>
        <v>0</v>
      </c>
      <c r="BK333" s="446">
        <f t="shared" si="1564"/>
        <v>0</v>
      </c>
      <c r="BL333" s="446">
        <f t="shared" si="1564"/>
        <v>0</v>
      </c>
      <c r="BM333" s="446">
        <f t="shared" si="1564"/>
        <v>0</v>
      </c>
      <c r="BN333" s="446">
        <f t="shared" si="1564"/>
        <v>0</v>
      </c>
      <c r="BO333" s="446">
        <f t="shared" si="1564"/>
        <v>0</v>
      </c>
      <c r="BP333" s="446">
        <f t="shared" si="1564"/>
        <v>0</v>
      </c>
      <c r="BQ333" s="446">
        <f t="shared" si="1564"/>
        <v>0</v>
      </c>
      <c r="BR333" s="446">
        <f t="shared" si="1564"/>
        <v>0</v>
      </c>
      <c r="BS333" s="446">
        <f t="shared" si="1564"/>
        <v>0</v>
      </c>
      <c r="BT333" s="446">
        <f t="shared" si="1564"/>
        <v>0</v>
      </c>
      <c r="BU333" s="446">
        <f t="shared" si="1564"/>
        <v>0</v>
      </c>
      <c r="BV333" s="446">
        <f t="shared" si="1564"/>
        <v>0</v>
      </c>
      <c r="BW333" s="446"/>
      <c r="BX333" s="446"/>
      <c r="BY333" s="446"/>
      <c r="BZ333" s="446"/>
      <c r="CA333" s="446"/>
      <c r="CB333" s="446"/>
      <c r="CC333" s="446"/>
      <c r="CD333" s="446"/>
      <c r="CE333" s="446"/>
      <c r="CF333" s="446"/>
      <c r="CG333" s="446"/>
      <c r="CH333" s="446"/>
      <c r="CI333" s="446"/>
      <c r="CJ333" s="446"/>
      <c r="CK333" s="446"/>
      <c r="CL333" s="446"/>
      <c r="CM333" s="446"/>
      <c r="CN333" s="446"/>
      <c r="CO333" s="446"/>
      <c r="CP333" s="446"/>
      <c r="CQ333" s="446"/>
      <c r="CR333" s="446"/>
      <c r="CS333" s="446"/>
      <c r="CT333" s="446"/>
      <c r="CU333" s="446"/>
      <c r="CV333" s="446"/>
      <c r="CW333" s="446"/>
      <c r="CX333" s="446"/>
      <c r="CY333" s="446"/>
      <c r="CZ333" s="446"/>
      <c r="DA333" s="446"/>
      <c r="DB333" s="446"/>
      <c r="DC333" s="446"/>
      <c r="DD333" s="446"/>
      <c r="DE333" s="446"/>
      <c r="DF333" s="446"/>
      <c r="DG333" s="446"/>
      <c r="DH333" s="446"/>
      <c r="DI333" s="446"/>
      <c r="DJ333" s="446"/>
      <c r="DK333" s="446">
        <f t="shared" ref="DK333:DL352" si="1565">SUMIFS(DK$443:DK$10112,$B$443:$B$10112,$B333,$C$443:$C$10112,$C333,$D$443:$D$10112,$D333)</f>
        <v>0</v>
      </c>
      <c r="DL333" s="446">
        <f t="shared" si="1565"/>
        <v>0</v>
      </c>
      <c r="DM333" s="446" t="str">
        <f t="shared" ref="DM333:DM396" si="1566">IFERROR(ROUND(DL333/DK333,0),"-")</f>
        <v>-</v>
      </c>
      <c r="DN333" s="446" t="str">
        <f t="shared" ref="DN333:DN396" si="1567">IFERROR(ROUND(GO333/DK333,0),"-")</f>
        <v>-</v>
      </c>
      <c r="DO333" s="446">
        <f t="shared" ref="DO333:DP352" si="1568">SUMIFS(DO$443:DO$10112,$B$443:$B$10112,$B333,$C$443:$C$10112,$C333,$D$443:$D$10112,$D333)</f>
        <v>0</v>
      </c>
      <c r="DP333" s="446">
        <f t="shared" si="1568"/>
        <v>0</v>
      </c>
      <c r="DQ333" s="446" t="str">
        <f t="shared" ref="DQ333:DQ396" si="1569">IFERROR(ROUND(DP333/DO333,0),"-")</f>
        <v>-</v>
      </c>
      <c r="DR333" s="446" t="str">
        <f t="shared" ref="DR333:DR396" si="1570">IFERROR(ROUND(GP333/DO333,0),"-")</f>
        <v>-</v>
      </c>
      <c r="DS333" s="446"/>
      <c r="DT333" s="446"/>
      <c r="DU333" s="446"/>
      <c r="DV333" s="446"/>
      <c r="DW333" s="446"/>
      <c r="DX333" s="446"/>
      <c r="DY333" s="446"/>
      <c r="DZ333" s="446"/>
      <c r="EA333" s="446"/>
      <c r="EB333" s="446"/>
      <c r="EC333" s="446"/>
      <c r="ED333" s="446"/>
      <c r="EE333" s="446"/>
      <c r="EF333" s="446"/>
      <c r="EG333" s="446" t="s">
        <v>152</v>
      </c>
      <c r="EH333" s="446" t="s">
        <v>152</v>
      </c>
      <c r="EI333" s="446">
        <f t="shared" ref="EI333:EN342" si="1571">SUMIFS(EI$443:EI$10112,$B$443:$B$10112,$B333,$C$443:$C$10112,$C333,$D$443:$D$10112,$D333)</f>
        <v>0</v>
      </c>
      <c r="EJ333" s="446">
        <f t="shared" si="1571"/>
        <v>0</v>
      </c>
      <c r="EK333" s="446">
        <f t="shared" si="1571"/>
        <v>0</v>
      </c>
      <c r="EL333" s="446">
        <f t="shared" si="1571"/>
        <v>0</v>
      </c>
      <c r="EM333" s="446">
        <f t="shared" si="1571"/>
        <v>0</v>
      </c>
      <c r="EN333" s="446">
        <f t="shared" si="1571"/>
        <v>0</v>
      </c>
      <c r="EO333" s="446" t="str">
        <f t="shared" ref="EO333:EO358" si="1572">IFERROR(ROUND(EN333/EJ333,0),"-")</f>
        <v>-</v>
      </c>
      <c r="EP333" s="446" t="str">
        <f t="shared" ref="EP333:EP358" si="1573">IFERROR(ROUND(GR333/EJ333,0),"-")</f>
        <v>-</v>
      </c>
      <c r="EQ333" s="446">
        <f t="shared" ref="EQ333:EQ358" si="1574">SUMIFS(EQ$443:EQ$10112,$B$443:$B$10112,$B333,$C$443:$C$10112,$C333,$D$443:$D$10112,$D333)</f>
        <v>0</v>
      </c>
      <c r="ER333" s="446" t="str">
        <f t="shared" ref="ER333:ER358" si="1575">IFERROR(ROUND(EQ333/EK333,0),"-")</f>
        <v>-</v>
      </c>
      <c r="ES333" s="446" t="str">
        <f t="shared" ref="ES333:ES358" si="1576">IFERROR(ROUND(GS333/EK333,0),"-")</f>
        <v>-</v>
      </c>
      <c r="ET333" s="446">
        <f t="shared" ref="ET333:ET358" si="1577">SUMIFS(ET$443:ET$10112,$B$443:$B$10112,$B333,$C$443:$C$10112,$C333,$D$443:$D$10112,$D333)</f>
        <v>0</v>
      </c>
      <c r="EU333" s="446" t="str">
        <f t="shared" ref="EU333:EU358" si="1578">IFERROR(ROUND(ET333/EL333,0),"-")</f>
        <v>-</v>
      </c>
      <c r="EV333" s="446" t="str">
        <f t="shared" ref="EV333:EV358" si="1579">IFERROR(ROUND(GT333/EL333,0),"-")</f>
        <v>-</v>
      </c>
      <c r="EW333" s="446">
        <f t="shared" ref="EW333:EW358" si="1580">SUMIFS(EW$443:EW$10112,$B$443:$B$10112,$B333,$C$443:$C$10112,$C333,$D$443:$D$10112,$D333)</f>
        <v>0</v>
      </c>
      <c r="EX333" s="446" t="str">
        <f t="shared" ref="EX333:EX358" si="1581">IFERROR(ROUND(EW333/EM333,0),"-")</f>
        <v>-</v>
      </c>
      <c r="EY333" s="446" t="str">
        <f t="shared" ref="EY333:EY358" si="1582">IFERROR(ROUND(GU333/EM333,0),"-")</f>
        <v>-</v>
      </c>
      <c r="EZ333" s="447"/>
      <c r="FA333" s="446">
        <f t="shared" ref="FA333:FA396" si="1583">MONTH(1&amp;C333)</f>
        <v>8</v>
      </c>
      <c r="FB333" s="417">
        <f>LEFT($B333,4)+IF(FA333&lt;4,1,0)</f>
        <v>2017</v>
      </c>
      <c r="FC333" s="448">
        <f>DATE($FB333,$FA333,1)</f>
        <v>42948</v>
      </c>
      <c r="FD333" s="449">
        <f t="shared" ref="FD333:FD404" si="1584">DAY(EOMONTH($FC333,0))</f>
        <v>31</v>
      </c>
      <c r="FE333" s="450"/>
      <c r="FF333" s="451"/>
      <c r="FG333" s="450"/>
      <c r="FH333" s="452" t="str">
        <f t="shared" ref="FH333:FH364" si="1585">IFERROR(BM333/HLOOKUP(FH$3,$T$5:$X$10112,ROW()-4,0),"-")</f>
        <v>-</v>
      </c>
      <c r="FI333" s="452" t="str">
        <f t="shared" ref="FI333:FI364" si="1586">IFERROR(BN333/HLOOKUP(FI$3,$T$5:$X$10112,ROW()-4,0),"-")</f>
        <v>-</v>
      </c>
      <c r="FJ333" s="452" t="str">
        <f t="shared" ref="FJ333:FJ364" si="1587">IFERROR(BO333/HLOOKUP(FJ$3,$T$5:$X$10112,ROW()-4,0),"-")</f>
        <v>-</v>
      </c>
      <c r="FK333" s="452" t="str">
        <f t="shared" ref="FK333:FK364" si="1588">IFERROR(BP333/HLOOKUP(FK$3,$T$5:$X$10112,ROW()-4,0),"-")</f>
        <v>-</v>
      </c>
      <c r="FL333" s="452" t="str">
        <f t="shared" ref="FL333:FL364" si="1589">IFERROR(BQ333/HLOOKUP(FL$3,$T$5:$X$10112,ROW()-4,0),"-")</f>
        <v>-</v>
      </c>
      <c r="FM333" s="452" t="str">
        <f t="shared" ref="FM333:FM364" si="1590">IFERROR(BR333/HLOOKUP(FM$3,$T$5:$X$10112,ROW()-4,0),"-")</f>
        <v>-</v>
      </c>
      <c r="FN333" s="452" t="str">
        <f t="shared" ref="FN333:FN364" si="1591">IFERROR(BS333/HLOOKUP(FN$3,$T$5:$X$10112,ROW()-4,0),"-")</f>
        <v>-</v>
      </c>
      <c r="FO333" s="452" t="str">
        <f t="shared" ref="FO333:FO364" si="1592">IFERROR(BT333/HLOOKUP(FO$3,$T$5:$X$10112,ROW()-4,0),"-")</f>
        <v>-</v>
      </c>
      <c r="FP333" s="452" t="str">
        <f t="shared" ref="FP333:FP364" si="1593">IFERROR(BU333/HLOOKUP(FP$3,$T$5:$X$10112,ROW()-4,0),"-")</f>
        <v>-</v>
      </c>
      <c r="FQ333" s="452" t="str">
        <f t="shared" ref="FQ333:FQ364" si="1594">IFERROR(BV333/HLOOKUP(FQ$3,$T$5:$X$10112,ROW()-4,0),"-")</f>
        <v>-</v>
      </c>
      <c r="FR333" s="453"/>
      <c r="FS333" s="446">
        <f t="shared" ref="FS333:GA342" si="1595">SUMIFS(FS$443:FS$10112,$B$443:$B$10112,$B333,$C$443:$C$10112,$C333,$D$443:$D$10112,$D333)</f>
        <v>0</v>
      </c>
      <c r="FT333" s="446">
        <f t="shared" si="1595"/>
        <v>0</v>
      </c>
      <c r="FU333" s="446">
        <f t="shared" si="1595"/>
        <v>0</v>
      </c>
      <c r="FV333" s="446">
        <f t="shared" si="1595"/>
        <v>0</v>
      </c>
      <c r="FW333" s="446">
        <f t="shared" si="1595"/>
        <v>0</v>
      </c>
      <c r="FX333" s="446">
        <f t="shared" si="1595"/>
        <v>0</v>
      </c>
      <c r="FY333" s="446">
        <f t="shared" si="1595"/>
        <v>0</v>
      </c>
      <c r="FZ333" s="446">
        <f t="shared" si="1595"/>
        <v>0</v>
      </c>
      <c r="GA333" s="446">
        <f t="shared" si="1595"/>
        <v>0</v>
      </c>
      <c r="GB333" s="446"/>
      <c r="GC333" s="446"/>
      <c r="GD333" s="446"/>
      <c r="GE333" s="446"/>
      <c r="GF333" s="446"/>
      <c r="GG333" s="446"/>
      <c r="GH333" s="446"/>
      <c r="GI333" s="446"/>
      <c r="GJ333" s="446"/>
      <c r="GK333" s="446"/>
      <c r="GL333" s="446"/>
      <c r="GM333" s="446"/>
      <c r="GN333" s="446"/>
      <c r="GO333" s="446">
        <f t="shared" ref="GO333:GU342" si="1596">SUMIFS(GO$443:GO$10112,$B$443:$B$10112,$B333,$C$443:$C$10112,$C333,$D$443:$D$10112,$D333)</f>
        <v>0</v>
      </c>
      <c r="GP333" s="446">
        <f t="shared" si="1596"/>
        <v>0</v>
      </c>
      <c r="GQ333" s="446">
        <f t="shared" si="1596"/>
        <v>0</v>
      </c>
      <c r="GR333" s="446">
        <f t="shared" si="1596"/>
        <v>0</v>
      </c>
      <c r="GS333" s="446">
        <f t="shared" si="1596"/>
        <v>0</v>
      </c>
      <c r="GT333" s="446">
        <f t="shared" si="1596"/>
        <v>0</v>
      </c>
      <c r="GU333" s="446">
        <f t="shared" si="1596"/>
        <v>0</v>
      </c>
      <c r="GV333" s="416"/>
      <c r="GW333" s="456"/>
      <c r="GX333" s="456"/>
      <c r="GY333" s="456"/>
      <c r="GZ333" s="456"/>
      <c r="HA333" s="456"/>
    </row>
    <row r="334" spans="1:209" ht="10.5" customHeight="1" x14ac:dyDescent="0.2">
      <c r="A334" s="417" t="str">
        <f t="shared" si="1540"/>
        <v>2017-18SEPTEMBERY59</v>
      </c>
      <c r="B334" s="458" t="str">
        <f t="shared" ref="B334:B397" si="1597">IF($FA334=4,LEFT($B333,4)+1&amp;-1-RIGHT($B333,2),$B333)</f>
        <v>2017-18</v>
      </c>
      <c r="C334" s="402" t="s">
        <v>640</v>
      </c>
      <c r="D334" s="458" t="str">
        <f t="shared" ref="D334:E349" si="1598">D333</f>
        <v>Y59</v>
      </c>
      <c r="E334" s="458" t="str">
        <f t="shared" si="1598"/>
        <v>South East</v>
      </c>
      <c r="F334" s="458" t="str">
        <f t="shared" si="1541"/>
        <v>Y59</v>
      </c>
      <c r="H334" s="446">
        <f t="shared" si="1542"/>
        <v>0</v>
      </c>
      <c r="I334" s="446">
        <f t="shared" si="1542"/>
        <v>0</v>
      </c>
      <c r="J334" s="446">
        <f t="shared" si="1542"/>
        <v>0</v>
      </c>
      <c r="K334" s="446" t="str">
        <f t="shared" si="1543"/>
        <v>-</v>
      </c>
      <c r="L334" s="446" t="str">
        <f t="shared" si="1544"/>
        <v>-</v>
      </c>
      <c r="M334" s="446" t="str">
        <f t="shared" si="1545"/>
        <v>-</v>
      </c>
      <c r="N334" s="446" t="str">
        <f t="shared" si="1546"/>
        <v>-</v>
      </c>
      <c r="O334" s="446" t="str">
        <f t="shared" si="1547"/>
        <v>-</v>
      </c>
      <c r="P334" s="446">
        <f t="shared" si="1548"/>
        <v>0</v>
      </c>
      <c r="Q334" s="446">
        <f t="shared" si="1548"/>
        <v>0</v>
      </c>
      <c r="R334" s="446">
        <f t="shared" si="1548"/>
        <v>0</v>
      </c>
      <c r="S334" s="446">
        <f t="shared" si="1548"/>
        <v>0</v>
      </c>
      <c r="T334" s="446">
        <f t="shared" si="1548"/>
        <v>0</v>
      </c>
      <c r="U334" s="446">
        <f t="shared" si="1548"/>
        <v>0</v>
      </c>
      <c r="V334" s="446">
        <f t="shared" si="1548"/>
        <v>0</v>
      </c>
      <c r="W334" s="446">
        <f t="shared" si="1548"/>
        <v>0</v>
      </c>
      <c r="X334" s="446">
        <f t="shared" si="1548"/>
        <v>0</v>
      </c>
      <c r="Y334" s="446">
        <f t="shared" si="1548"/>
        <v>0</v>
      </c>
      <c r="Z334" s="446" t="str">
        <f t="shared" si="1549"/>
        <v>-</v>
      </c>
      <c r="AA334" s="446" t="str">
        <f t="shared" si="1550"/>
        <v>-</v>
      </c>
      <c r="AB334" s="446">
        <f t="shared" si="1551"/>
        <v>0</v>
      </c>
      <c r="AC334" s="446" t="str">
        <f t="shared" si="1552"/>
        <v>-</v>
      </c>
      <c r="AD334" s="446" t="str">
        <f t="shared" si="1553"/>
        <v>-</v>
      </c>
      <c r="AE334" s="446">
        <f t="shared" si="1554"/>
        <v>0</v>
      </c>
      <c r="AF334" s="446" t="str">
        <f t="shared" si="1555"/>
        <v>-</v>
      </c>
      <c r="AG334" s="446" t="str">
        <f t="shared" si="1556"/>
        <v>-</v>
      </c>
      <c r="AH334" s="446">
        <f t="shared" si="1557"/>
        <v>0</v>
      </c>
      <c r="AI334" s="446" t="str">
        <f t="shared" si="1558"/>
        <v>-</v>
      </c>
      <c r="AJ334" s="446" t="str">
        <f t="shared" si="1559"/>
        <v>-</v>
      </c>
      <c r="AK334" s="446">
        <f t="shared" si="1560"/>
        <v>0</v>
      </c>
      <c r="AL334" s="446" t="str">
        <f t="shared" si="1561"/>
        <v>-</v>
      </c>
      <c r="AM334" s="446" t="str">
        <f t="shared" si="1562"/>
        <v>-</v>
      </c>
      <c r="AN334" s="446"/>
      <c r="AO334" s="446"/>
      <c r="AP334" s="446"/>
      <c r="AQ334" s="446"/>
      <c r="AR334" s="446"/>
      <c r="AS334" s="446"/>
      <c r="AT334" s="446">
        <f t="shared" si="1563"/>
        <v>0</v>
      </c>
      <c r="AU334" s="446">
        <f t="shared" si="1563"/>
        <v>0</v>
      </c>
      <c r="AV334" s="446">
        <f t="shared" si="1563"/>
        <v>0</v>
      </c>
      <c r="AW334" s="446">
        <f t="shared" si="1563"/>
        <v>0</v>
      </c>
      <c r="AX334" s="446">
        <f t="shared" si="1563"/>
        <v>0</v>
      </c>
      <c r="AY334" s="446">
        <f t="shared" si="1563"/>
        <v>0</v>
      </c>
      <c r="AZ334" s="446">
        <f t="shared" si="1563"/>
        <v>0</v>
      </c>
      <c r="BA334" s="446"/>
      <c r="BB334" s="446"/>
      <c r="BC334" s="446"/>
      <c r="BD334" s="446"/>
      <c r="BE334" s="446"/>
      <c r="BF334" s="446"/>
      <c r="BG334" s="446"/>
      <c r="BH334" s="446"/>
      <c r="BI334" s="446">
        <f t="shared" si="1564"/>
        <v>0</v>
      </c>
      <c r="BJ334" s="446">
        <f t="shared" si="1564"/>
        <v>0</v>
      </c>
      <c r="BK334" s="446">
        <f t="shared" si="1564"/>
        <v>0</v>
      </c>
      <c r="BL334" s="446">
        <f t="shared" si="1564"/>
        <v>0</v>
      </c>
      <c r="BM334" s="446">
        <f t="shared" si="1564"/>
        <v>0</v>
      </c>
      <c r="BN334" s="446">
        <f t="shared" si="1564"/>
        <v>0</v>
      </c>
      <c r="BO334" s="446">
        <f t="shared" si="1564"/>
        <v>0</v>
      </c>
      <c r="BP334" s="446">
        <f t="shared" si="1564"/>
        <v>0</v>
      </c>
      <c r="BQ334" s="446">
        <f t="shared" si="1564"/>
        <v>0</v>
      </c>
      <c r="BR334" s="446">
        <f t="shared" si="1564"/>
        <v>0</v>
      </c>
      <c r="BS334" s="446">
        <f t="shared" si="1564"/>
        <v>0</v>
      </c>
      <c r="BT334" s="446">
        <f t="shared" si="1564"/>
        <v>0</v>
      </c>
      <c r="BU334" s="446">
        <f t="shared" si="1564"/>
        <v>0</v>
      </c>
      <c r="BV334" s="446">
        <f t="shared" si="1564"/>
        <v>0</v>
      </c>
      <c r="BW334" s="446"/>
      <c r="BX334" s="446"/>
      <c r="BY334" s="446"/>
      <c r="BZ334" s="446"/>
      <c r="CA334" s="446"/>
      <c r="CB334" s="446"/>
      <c r="CC334" s="446"/>
      <c r="CD334" s="446"/>
      <c r="CE334" s="446"/>
      <c r="CF334" s="446"/>
      <c r="CG334" s="446"/>
      <c r="CH334" s="446"/>
      <c r="CI334" s="446"/>
      <c r="CJ334" s="446"/>
      <c r="CK334" s="446"/>
      <c r="CL334" s="446"/>
      <c r="CM334" s="446"/>
      <c r="CN334" s="446"/>
      <c r="CO334" s="446"/>
      <c r="CP334" s="446"/>
      <c r="CQ334" s="446"/>
      <c r="CR334" s="446"/>
      <c r="CS334" s="446"/>
      <c r="CT334" s="446"/>
      <c r="CU334" s="446"/>
      <c r="CV334" s="446"/>
      <c r="CW334" s="446"/>
      <c r="CX334" s="446"/>
      <c r="CY334" s="446"/>
      <c r="CZ334" s="446"/>
      <c r="DA334" s="446"/>
      <c r="DB334" s="446"/>
      <c r="DC334" s="446"/>
      <c r="DD334" s="446"/>
      <c r="DE334" s="446"/>
      <c r="DF334" s="446"/>
      <c r="DG334" s="446"/>
      <c r="DH334" s="446"/>
      <c r="DI334" s="446"/>
      <c r="DJ334" s="446"/>
      <c r="DK334" s="446">
        <f t="shared" si="1565"/>
        <v>0</v>
      </c>
      <c r="DL334" s="446">
        <f t="shared" si="1565"/>
        <v>0</v>
      </c>
      <c r="DM334" s="446" t="str">
        <f t="shared" si="1566"/>
        <v>-</v>
      </c>
      <c r="DN334" s="446" t="str">
        <f t="shared" si="1567"/>
        <v>-</v>
      </c>
      <c r="DO334" s="446">
        <f t="shared" si="1568"/>
        <v>0</v>
      </c>
      <c r="DP334" s="446">
        <f t="shared" si="1568"/>
        <v>0</v>
      </c>
      <c r="DQ334" s="446" t="str">
        <f t="shared" si="1569"/>
        <v>-</v>
      </c>
      <c r="DR334" s="446" t="str">
        <f t="shared" si="1570"/>
        <v>-</v>
      </c>
      <c r="DS334" s="446"/>
      <c r="DT334" s="446"/>
      <c r="DU334" s="446"/>
      <c r="DV334" s="446"/>
      <c r="DW334" s="446"/>
      <c r="DX334" s="446"/>
      <c r="DY334" s="446"/>
      <c r="DZ334" s="446"/>
      <c r="EA334" s="446"/>
      <c r="EB334" s="446"/>
      <c r="EC334" s="446"/>
      <c r="ED334" s="446"/>
      <c r="EE334" s="446"/>
      <c r="EF334" s="446"/>
      <c r="EG334" s="446" t="s">
        <v>152</v>
      </c>
      <c r="EH334" s="446" t="s">
        <v>152</v>
      </c>
      <c r="EI334" s="446">
        <f t="shared" si="1571"/>
        <v>0</v>
      </c>
      <c r="EJ334" s="446">
        <f t="shared" si="1571"/>
        <v>0</v>
      </c>
      <c r="EK334" s="446">
        <f t="shared" si="1571"/>
        <v>0</v>
      </c>
      <c r="EL334" s="446">
        <f t="shared" si="1571"/>
        <v>0</v>
      </c>
      <c r="EM334" s="446">
        <f t="shared" si="1571"/>
        <v>0</v>
      </c>
      <c r="EN334" s="446">
        <f t="shared" si="1571"/>
        <v>0</v>
      </c>
      <c r="EO334" s="446" t="str">
        <f t="shared" si="1572"/>
        <v>-</v>
      </c>
      <c r="EP334" s="446" t="str">
        <f t="shared" si="1573"/>
        <v>-</v>
      </c>
      <c r="EQ334" s="446">
        <f t="shared" si="1574"/>
        <v>0</v>
      </c>
      <c r="ER334" s="446" t="str">
        <f t="shared" si="1575"/>
        <v>-</v>
      </c>
      <c r="ES334" s="446" t="str">
        <f t="shared" si="1576"/>
        <v>-</v>
      </c>
      <c r="ET334" s="446">
        <f t="shared" si="1577"/>
        <v>0</v>
      </c>
      <c r="EU334" s="446" t="str">
        <f t="shared" si="1578"/>
        <v>-</v>
      </c>
      <c r="EV334" s="446" t="str">
        <f t="shared" si="1579"/>
        <v>-</v>
      </c>
      <c r="EW334" s="446">
        <f t="shared" si="1580"/>
        <v>0</v>
      </c>
      <c r="EX334" s="446" t="str">
        <f t="shared" si="1581"/>
        <v>-</v>
      </c>
      <c r="EY334" s="446" t="str">
        <f t="shared" si="1582"/>
        <v>-</v>
      </c>
      <c r="EZ334" s="447"/>
      <c r="FA334" s="446">
        <f t="shared" si="1583"/>
        <v>9</v>
      </c>
      <c r="FB334" s="417">
        <f t="shared" ref="FB334:FB397" si="1599">LEFT($B334,4)+IF(FA334&lt;4,1,0)</f>
        <v>2017</v>
      </c>
      <c r="FC334" s="448">
        <f t="shared" ref="FC334:FC397" si="1600">DATE(LEFT($B334,4)+IF(FA334&lt;4,1,0),FA334,1)</f>
        <v>42979</v>
      </c>
      <c r="FD334" s="449">
        <f t="shared" si="1584"/>
        <v>30</v>
      </c>
      <c r="FE334" s="450"/>
      <c r="FF334" s="451"/>
      <c r="FG334" s="450"/>
      <c r="FH334" s="452" t="str">
        <f t="shared" si="1585"/>
        <v>-</v>
      </c>
      <c r="FI334" s="452" t="str">
        <f t="shared" si="1586"/>
        <v>-</v>
      </c>
      <c r="FJ334" s="452" t="str">
        <f t="shared" si="1587"/>
        <v>-</v>
      </c>
      <c r="FK334" s="452" t="str">
        <f t="shared" si="1588"/>
        <v>-</v>
      </c>
      <c r="FL334" s="452" t="str">
        <f t="shared" si="1589"/>
        <v>-</v>
      </c>
      <c r="FM334" s="452" t="str">
        <f t="shared" si="1590"/>
        <v>-</v>
      </c>
      <c r="FN334" s="452" t="str">
        <f t="shared" si="1591"/>
        <v>-</v>
      </c>
      <c r="FO334" s="452" t="str">
        <f t="shared" si="1592"/>
        <v>-</v>
      </c>
      <c r="FP334" s="452" t="str">
        <f t="shared" si="1593"/>
        <v>-</v>
      </c>
      <c r="FQ334" s="452" t="str">
        <f t="shared" si="1594"/>
        <v>-</v>
      </c>
      <c r="FR334" s="453"/>
      <c r="FS334" s="446">
        <f t="shared" si="1595"/>
        <v>0</v>
      </c>
      <c r="FT334" s="446">
        <f t="shared" si="1595"/>
        <v>0</v>
      </c>
      <c r="FU334" s="446">
        <f t="shared" si="1595"/>
        <v>0</v>
      </c>
      <c r="FV334" s="446">
        <f t="shared" si="1595"/>
        <v>0</v>
      </c>
      <c r="FW334" s="446">
        <f t="shared" si="1595"/>
        <v>0</v>
      </c>
      <c r="FX334" s="446">
        <f t="shared" si="1595"/>
        <v>0</v>
      </c>
      <c r="FY334" s="446">
        <f t="shared" si="1595"/>
        <v>0</v>
      </c>
      <c r="FZ334" s="446">
        <f t="shared" si="1595"/>
        <v>0</v>
      </c>
      <c r="GA334" s="446">
        <f t="shared" si="1595"/>
        <v>0</v>
      </c>
      <c r="GB334" s="446"/>
      <c r="GC334" s="446"/>
      <c r="GD334" s="446"/>
      <c r="GE334" s="446"/>
      <c r="GF334" s="446"/>
      <c r="GG334" s="446"/>
      <c r="GH334" s="446"/>
      <c r="GI334" s="446"/>
      <c r="GJ334" s="446"/>
      <c r="GK334" s="446"/>
      <c r="GL334" s="446"/>
      <c r="GM334" s="446"/>
      <c r="GN334" s="446"/>
      <c r="GO334" s="446">
        <f t="shared" si="1596"/>
        <v>0</v>
      </c>
      <c r="GP334" s="446">
        <f t="shared" si="1596"/>
        <v>0</v>
      </c>
      <c r="GQ334" s="446">
        <f t="shared" si="1596"/>
        <v>0</v>
      </c>
      <c r="GR334" s="446">
        <f t="shared" si="1596"/>
        <v>0</v>
      </c>
      <c r="GS334" s="446">
        <f t="shared" si="1596"/>
        <v>0</v>
      </c>
      <c r="GT334" s="446">
        <f t="shared" si="1596"/>
        <v>0</v>
      </c>
      <c r="GU334" s="446">
        <f t="shared" si="1596"/>
        <v>0</v>
      </c>
      <c r="GV334" s="416"/>
      <c r="GW334" s="456"/>
      <c r="GX334" s="456"/>
      <c r="GY334" s="456"/>
      <c r="GZ334" s="456"/>
      <c r="HA334" s="456"/>
    </row>
    <row r="335" spans="1:209" ht="10.5" customHeight="1" x14ac:dyDescent="0.2">
      <c r="A335" s="417" t="str">
        <f t="shared" si="1540"/>
        <v>2017-18OCTOBERY59</v>
      </c>
      <c r="B335" s="458" t="str">
        <f t="shared" si="1597"/>
        <v>2017-18</v>
      </c>
      <c r="C335" s="402" t="s">
        <v>643</v>
      </c>
      <c r="D335" s="458" t="str">
        <f t="shared" si="1598"/>
        <v>Y59</v>
      </c>
      <c r="E335" s="458" t="str">
        <f t="shared" si="1598"/>
        <v>South East</v>
      </c>
      <c r="F335" s="458" t="str">
        <f t="shared" si="1541"/>
        <v>Y59</v>
      </c>
      <c r="H335" s="446">
        <f t="shared" si="1542"/>
        <v>0</v>
      </c>
      <c r="I335" s="446">
        <f t="shared" si="1542"/>
        <v>0</v>
      </c>
      <c r="J335" s="446">
        <f t="shared" si="1542"/>
        <v>0</v>
      </c>
      <c r="K335" s="446" t="str">
        <f t="shared" si="1543"/>
        <v>-</v>
      </c>
      <c r="L335" s="446" t="str">
        <f t="shared" si="1544"/>
        <v>-</v>
      </c>
      <c r="M335" s="446" t="str">
        <f t="shared" si="1545"/>
        <v>-</v>
      </c>
      <c r="N335" s="446" t="str">
        <f t="shared" si="1546"/>
        <v>-</v>
      </c>
      <c r="O335" s="446" t="str">
        <f t="shared" si="1547"/>
        <v>-</v>
      </c>
      <c r="P335" s="446">
        <f t="shared" si="1548"/>
        <v>0</v>
      </c>
      <c r="Q335" s="446">
        <f t="shared" si="1548"/>
        <v>0</v>
      </c>
      <c r="R335" s="446">
        <f t="shared" si="1548"/>
        <v>0</v>
      </c>
      <c r="S335" s="446">
        <f t="shared" si="1548"/>
        <v>0</v>
      </c>
      <c r="T335" s="446">
        <f t="shared" si="1548"/>
        <v>0</v>
      </c>
      <c r="U335" s="446">
        <f t="shared" si="1548"/>
        <v>0</v>
      </c>
      <c r="V335" s="446">
        <f t="shared" si="1548"/>
        <v>0</v>
      </c>
      <c r="W335" s="446">
        <f t="shared" si="1548"/>
        <v>0</v>
      </c>
      <c r="X335" s="446">
        <f t="shared" si="1548"/>
        <v>0</v>
      </c>
      <c r="Y335" s="446">
        <f t="shared" si="1548"/>
        <v>0</v>
      </c>
      <c r="Z335" s="446" t="str">
        <f t="shared" si="1549"/>
        <v>-</v>
      </c>
      <c r="AA335" s="446" t="str">
        <f t="shared" si="1550"/>
        <v>-</v>
      </c>
      <c r="AB335" s="446">
        <f t="shared" si="1551"/>
        <v>0</v>
      </c>
      <c r="AC335" s="446" t="str">
        <f t="shared" si="1552"/>
        <v>-</v>
      </c>
      <c r="AD335" s="446" t="str">
        <f t="shared" si="1553"/>
        <v>-</v>
      </c>
      <c r="AE335" s="446">
        <f t="shared" si="1554"/>
        <v>0</v>
      </c>
      <c r="AF335" s="446" t="str">
        <f t="shared" si="1555"/>
        <v>-</v>
      </c>
      <c r="AG335" s="446" t="str">
        <f t="shared" si="1556"/>
        <v>-</v>
      </c>
      <c r="AH335" s="446">
        <f t="shared" si="1557"/>
        <v>0</v>
      </c>
      <c r="AI335" s="446" t="str">
        <f t="shared" si="1558"/>
        <v>-</v>
      </c>
      <c r="AJ335" s="446" t="str">
        <f t="shared" si="1559"/>
        <v>-</v>
      </c>
      <c r="AK335" s="446">
        <f t="shared" si="1560"/>
        <v>0</v>
      </c>
      <c r="AL335" s="446" t="str">
        <f t="shared" si="1561"/>
        <v>-</v>
      </c>
      <c r="AM335" s="446" t="str">
        <f t="shared" si="1562"/>
        <v>-</v>
      </c>
      <c r="AN335" s="446"/>
      <c r="AO335" s="446"/>
      <c r="AP335" s="446"/>
      <c r="AQ335" s="446"/>
      <c r="AR335" s="446"/>
      <c r="AS335" s="446"/>
      <c r="AT335" s="446">
        <f t="shared" si="1563"/>
        <v>0</v>
      </c>
      <c r="AU335" s="446">
        <f t="shared" si="1563"/>
        <v>0</v>
      </c>
      <c r="AV335" s="446">
        <f t="shared" si="1563"/>
        <v>0</v>
      </c>
      <c r="AW335" s="446">
        <f t="shared" si="1563"/>
        <v>0</v>
      </c>
      <c r="AX335" s="446">
        <f t="shared" si="1563"/>
        <v>0</v>
      </c>
      <c r="AY335" s="446">
        <f t="shared" si="1563"/>
        <v>0</v>
      </c>
      <c r="AZ335" s="446">
        <f t="shared" si="1563"/>
        <v>0</v>
      </c>
      <c r="BA335" s="446"/>
      <c r="BB335" s="446"/>
      <c r="BC335" s="446"/>
      <c r="BD335" s="446"/>
      <c r="BE335" s="446"/>
      <c r="BF335" s="446"/>
      <c r="BG335" s="446"/>
      <c r="BH335" s="446"/>
      <c r="BI335" s="446">
        <f t="shared" si="1564"/>
        <v>0</v>
      </c>
      <c r="BJ335" s="446">
        <f t="shared" si="1564"/>
        <v>0</v>
      </c>
      <c r="BK335" s="446">
        <f t="shared" si="1564"/>
        <v>0</v>
      </c>
      <c r="BL335" s="446">
        <f t="shared" si="1564"/>
        <v>0</v>
      </c>
      <c r="BM335" s="446">
        <f t="shared" si="1564"/>
        <v>0</v>
      </c>
      <c r="BN335" s="446">
        <f t="shared" si="1564"/>
        <v>0</v>
      </c>
      <c r="BO335" s="446">
        <f t="shared" si="1564"/>
        <v>0</v>
      </c>
      <c r="BP335" s="446">
        <f t="shared" si="1564"/>
        <v>0</v>
      </c>
      <c r="BQ335" s="446">
        <f t="shared" si="1564"/>
        <v>0</v>
      </c>
      <c r="BR335" s="446">
        <f t="shared" si="1564"/>
        <v>0</v>
      </c>
      <c r="BS335" s="446">
        <f t="shared" si="1564"/>
        <v>0</v>
      </c>
      <c r="BT335" s="446">
        <f t="shared" si="1564"/>
        <v>0</v>
      </c>
      <c r="BU335" s="446">
        <f t="shared" si="1564"/>
        <v>0</v>
      </c>
      <c r="BV335" s="446">
        <f t="shared" si="1564"/>
        <v>0</v>
      </c>
      <c r="BW335" s="446"/>
      <c r="BX335" s="446"/>
      <c r="BY335" s="446"/>
      <c r="BZ335" s="446"/>
      <c r="CA335" s="446"/>
      <c r="CB335" s="446"/>
      <c r="CC335" s="446"/>
      <c r="CD335" s="446"/>
      <c r="CE335" s="446"/>
      <c r="CF335" s="446"/>
      <c r="CG335" s="446"/>
      <c r="CH335" s="446"/>
      <c r="CI335" s="446"/>
      <c r="CJ335" s="446"/>
      <c r="CK335" s="446"/>
      <c r="CL335" s="446"/>
      <c r="CM335" s="446"/>
      <c r="CN335" s="446"/>
      <c r="CO335" s="446"/>
      <c r="CP335" s="446"/>
      <c r="CQ335" s="446"/>
      <c r="CR335" s="446"/>
      <c r="CS335" s="446"/>
      <c r="CT335" s="446"/>
      <c r="CU335" s="446"/>
      <c r="CV335" s="446"/>
      <c r="CW335" s="446"/>
      <c r="CX335" s="446"/>
      <c r="CY335" s="446"/>
      <c r="CZ335" s="446"/>
      <c r="DA335" s="446"/>
      <c r="DB335" s="446"/>
      <c r="DC335" s="446"/>
      <c r="DD335" s="446"/>
      <c r="DE335" s="446"/>
      <c r="DF335" s="446"/>
      <c r="DG335" s="446"/>
      <c r="DH335" s="446"/>
      <c r="DI335" s="446"/>
      <c r="DJ335" s="446"/>
      <c r="DK335" s="446">
        <f t="shared" si="1565"/>
        <v>0</v>
      </c>
      <c r="DL335" s="446">
        <f t="shared" si="1565"/>
        <v>0</v>
      </c>
      <c r="DM335" s="446" t="str">
        <f t="shared" si="1566"/>
        <v>-</v>
      </c>
      <c r="DN335" s="446" t="str">
        <f t="shared" si="1567"/>
        <v>-</v>
      </c>
      <c r="DO335" s="446">
        <f t="shared" si="1568"/>
        <v>0</v>
      </c>
      <c r="DP335" s="446">
        <f t="shared" si="1568"/>
        <v>0</v>
      </c>
      <c r="DQ335" s="446" t="str">
        <f t="shared" si="1569"/>
        <v>-</v>
      </c>
      <c r="DR335" s="446" t="str">
        <f t="shared" si="1570"/>
        <v>-</v>
      </c>
      <c r="DS335" s="446"/>
      <c r="DT335" s="446"/>
      <c r="DU335" s="446"/>
      <c r="DV335" s="446"/>
      <c r="DW335" s="446"/>
      <c r="DX335" s="446"/>
      <c r="DY335" s="446"/>
      <c r="DZ335" s="446"/>
      <c r="EA335" s="446"/>
      <c r="EB335" s="446"/>
      <c r="EC335" s="446"/>
      <c r="ED335" s="446"/>
      <c r="EE335" s="446"/>
      <c r="EF335" s="446"/>
      <c r="EG335" s="446" t="s">
        <v>152</v>
      </c>
      <c r="EH335" s="446" t="s">
        <v>152</v>
      </c>
      <c r="EI335" s="446">
        <f t="shared" si="1571"/>
        <v>0</v>
      </c>
      <c r="EJ335" s="446">
        <f t="shared" si="1571"/>
        <v>0</v>
      </c>
      <c r="EK335" s="446">
        <f t="shared" si="1571"/>
        <v>0</v>
      </c>
      <c r="EL335" s="446">
        <f t="shared" si="1571"/>
        <v>0</v>
      </c>
      <c r="EM335" s="446">
        <f t="shared" si="1571"/>
        <v>0</v>
      </c>
      <c r="EN335" s="446">
        <f t="shared" si="1571"/>
        <v>0</v>
      </c>
      <c r="EO335" s="446" t="str">
        <f t="shared" si="1572"/>
        <v>-</v>
      </c>
      <c r="EP335" s="446" t="str">
        <f t="shared" si="1573"/>
        <v>-</v>
      </c>
      <c r="EQ335" s="446">
        <f t="shared" si="1574"/>
        <v>0</v>
      </c>
      <c r="ER335" s="446" t="str">
        <f t="shared" si="1575"/>
        <v>-</v>
      </c>
      <c r="ES335" s="446" t="str">
        <f t="shared" si="1576"/>
        <v>-</v>
      </c>
      <c r="ET335" s="446">
        <f t="shared" si="1577"/>
        <v>0</v>
      </c>
      <c r="EU335" s="446" t="str">
        <f t="shared" si="1578"/>
        <v>-</v>
      </c>
      <c r="EV335" s="446" t="str">
        <f t="shared" si="1579"/>
        <v>-</v>
      </c>
      <c r="EW335" s="446">
        <f t="shared" si="1580"/>
        <v>0</v>
      </c>
      <c r="EX335" s="446" t="str">
        <f t="shared" si="1581"/>
        <v>-</v>
      </c>
      <c r="EY335" s="446" t="str">
        <f t="shared" si="1582"/>
        <v>-</v>
      </c>
      <c r="EZ335" s="447"/>
      <c r="FA335" s="446">
        <f t="shared" si="1583"/>
        <v>10</v>
      </c>
      <c r="FB335" s="417">
        <f t="shared" si="1599"/>
        <v>2017</v>
      </c>
      <c r="FC335" s="448">
        <f t="shared" si="1600"/>
        <v>43009</v>
      </c>
      <c r="FD335" s="449">
        <f t="shared" si="1584"/>
        <v>31</v>
      </c>
      <c r="FE335" s="450"/>
      <c r="FF335" s="451"/>
      <c r="FG335" s="450"/>
      <c r="FH335" s="452" t="str">
        <f t="shared" si="1585"/>
        <v>-</v>
      </c>
      <c r="FI335" s="452" t="str">
        <f t="shared" si="1586"/>
        <v>-</v>
      </c>
      <c r="FJ335" s="452" t="str">
        <f t="shared" si="1587"/>
        <v>-</v>
      </c>
      <c r="FK335" s="452" t="str">
        <f t="shared" si="1588"/>
        <v>-</v>
      </c>
      <c r="FL335" s="452" t="str">
        <f t="shared" si="1589"/>
        <v>-</v>
      </c>
      <c r="FM335" s="452" t="str">
        <f t="shared" si="1590"/>
        <v>-</v>
      </c>
      <c r="FN335" s="452" t="str">
        <f t="shared" si="1591"/>
        <v>-</v>
      </c>
      <c r="FO335" s="452" t="str">
        <f t="shared" si="1592"/>
        <v>-</v>
      </c>
      <c r="FP335" s="452" t="str">
        <f t="shared" si="1593"/>
        <v>-</v>
      </c>
      <c r="FQ335" s="452" t="str">
        <f t="shared" si="1594"/>
        <v>-</v>
      </c>
      <c r="FR335" s="453"/>
      <c r="FS335" s="446">
        <f t="shared" si="1595"/>
        <v>0</v>
      </c>
      <c r="FT335" s="446">
        <f t="shared" si="1595"/>
        <v>0</v>
      </c>
      <c r="FU335" s="446">
        <f t="shared" si="1595"/>
        <v>0</v>
      </c>
      <c r="FV335" s="446">
        <f t="shared" si="1595"/>
        <v>0</v>
      </c>
      <c r="FW335" s="446">
        <f t="shared" si="1595"/>
        <v>0</v>
      </c>
      <c r="FX335" s="446">
        <f t="shared" si="1595"/>
        <v>0</v>
      </c>
      <c r="FY335" s="446">
        <f t="shared" si="1595"/>
        <v>0</v>
      </c>
      <c r="FZ335" s="446">
        <f t="shared" si="1595"/>
        <v>0</v>
      </c>
      <c r="GA335" s="446">
        <f t="shared" si="1595"/>
        <v>0</v>
      </c>
      <c r="GB335" s="446"/>
      <c r="GC335" s="446"/>
      <c r="GD335" s="446"/>
      <c r="GE335" s="446"/>
      <c r="GF335" s="446"/>
      <c r="GG335" s="446"/>
      <c r="GH335" s="446"/>
      <c r="GI335" s="446"/>
      <c r="GJ335" s="446"/>
      <c r="GK335" s="446"/>
      <c r="GL335" s="446"/>
      <c r="GM335" s="446"/>
      <c r="GN335" s="446"/>
      <c r="GO335" s="446">
        <f t="shared" si="1596"/>
        <v>0</v>
      </c>
      <c r="GP335" s="446">
        <f t="shared" si="1596"/>
        <v>0</v>
      </c>
      <c r="GQ335" s="446">
        <f t="shared" si="1596"/>
        <v>0</v>
      </c>
      <c r="GR335" s="446">
        <f t="shared" si="1596"/>
        <v>0</v>
      </c>
      <c r="GS335" s="446">
        <f t="shared" si="1596"/>
        <v>0</v>
      </c>
      <c r="GT335" s="446">
        <f t="shared" si="1596"/>
        <v>0</v>
      </c>
      <c r="GU335" s="446">
        <f t="shared" si="1596"/>
        <v>0</v>
      </c>
      <c r="GV335" s="416"/>
      <c r="GW335" s="456"/>
      <c r="GX335" s="456"/>
      <c r="GY335" s="456"/>
      <c r="GZ335" s="456"/>
      <c r="HA335" s="456"/>
    </row>
    <row r="336" spans="1:209" ht="10.5" customHeight="1" x14ac:dyDescent="0.2">
      <c r="A336" s="417" t="str">
        <f t="shared" si="1540"/>
        <v>2017-18NOVEMBERY59</v>
      </c>
      <c r="B336" s="458" t="str">
        <f t="shared" si="1597"/>
        <v>2017-18</v>
      </c>
      <c r="C336" s="402" t="s">
        <v>647</v>
      </c>
      <c r="D336" s="458" t="str">
        <f t="shared" si="1598"/>
        <v>Y59</v>
      </c>
      <c r="E336" s="458" t="str">
        <f t="shared" si="1598"/>
        <v>South East</v>
      </c>
      <c r="F336" s="458" t="str">
        <f t="shared" si="1541"/>
        <v>Y59</v>
      </c>
      <c r="H336" s="446">
        <f t="shared" si="1542"/>
        <v>56338</v>
      </c>
      <c r="I336" s="446">
        <f t="shared" si="1542"/>
        <v>39583</v>
      </c>
      <c r="J336" s="446">
        <f t="shared" si="1542"/>
        <v>319784</v>
      </c>
      <c r="K336" s="446">
        <f t="shared" si="1543"/>
        <v>8</v>
      </c>
      <c r="L336" s="446">
        <f t="shared" si="1544"/>
        <v>3</v>
      </c>
      <c r="M336" s="446">
        <f t="shared" si="1545"/>
        <v>0</v>
      </c>
      <c r="N336" s="446">
        <f t="shared" si="1546"/>
        <v>40</v>
      </c>
      <c r="O336" s="446">
        <f t="shared" si="1547"/>
        <v>97</v>
      </c>
      <c r="P336" s="446">
        <f t="shared" si="1548"/>
        <v>0</v>
      </c>
      <c r="Q336" s="446">
        <f t="shared" si="1548"/>
        <v>0</v>
      </c>
      <c r="R336" s="446">
        <f t="shared" si="1548"/>
        <v>0</v>
      </c>
      <c r="S336" s="446">
        <f t="shared" si="1548"/>
        <v>46012</v>
      </c>
      <c r="T336" s="446">
        <f t="shared" si="1548"/>
        <v>3350</v>
      </c>
      <c r="U336" s="446">
        <f t="shared" si="1548"/>
        <v>2185</v>
      </c>
      <c r="V336" s="446">
        <f t="shared" si="1548"/>
        <v>18763</v>
      </c>
      <c r="W336" s="446">
        <f t="shared" si="1548"/>
        <v>15625</v>
      </c>
      <c r="X336" s="446">
        <f t="shared" si="1548"/>
        <v>2006</v>
      </c>
      <c r="Y336" s="446">
        <f t="shared" si="1548"/>
        <v>1462526</v>
      </c>
      <c r="Z336" s="446">
        <f t="shared" si="1549"/>
        <v>437</v>
      </c>
      <c r="AA336" s="446">
        <f t="shared" si="1550"/>
        <v>781</v>
      </c>
      <c r="AB336" s="446">
        <f t="shared" si="1551"/>
        <v>1635969</v>
      </c>
      <c r="AC336" s="446">
        <f t="shared" si="1552"/>
        <v>749</v>
      </c>
      <c r="AD336" s="446">
        <f t="shared" si="1553"/>
        <v>1409</v>
      </c>
      <c r="AE336" s="446">
        <f t="shared" si="1554"/>
        <v>16519599</v>
      </c>
      <c r="AF336" s="446">
        <f t="shared" si="1555"/>
        <v>880</v>
      </c>
      <c r="AG336" s="446">
        <f t="shared" si="1556"/>
        <v>1709</v>
      </c>
      <c r="AH336" s="446">
        <f t="shared" si="1557"/>
        <v>45065438</v>
      </c>
      <c r="AI336" s="446">
        <f t="shared" si="1558"/>
        <v>2884</v>
      </c>
      <c r="AJ336" s="446">
        <f t="shared" si="1559"/>
        <v>6607</v>
      </c>
      <c r="AK336" s="446">
        <f t="shared" si="1560"/>
        <v>9695388</v>
      </c>
      <c r="AL336" s="446">
        <f t="shared" si="1561"/>
        <v>4833</v>
      </c>
      <c r="AM336" s="446">
        <f t="shared" si="1562"/>
        <v>10446</v>
      </c>
      <c r="AN336" s="446"/>
      <c r="AO336" s="446"/>
      <c r="AP336" s="446"/>
      <c r="AQ336" s="446"/>
      <c r="AR336" s="446"/>
      <c r="AS336" s="446"/>
      <c r="AT336" s="446">
        <f t="shared" si="1563"/>
        <v>2777</v>
      </c>
      <c r="AU336" s="446">
        <f t="shared" si="1563"/>
        <v>10</v>
      </c>
      <c r="AV336" s="446">
        <f t="shared" si="1563"/>
        <v>71</v>
      </c>
      <c r="AW336" s="446">
        <f t="shared" si="1563"/>
        <v>305</v>
      </c>
      <c r="AX336" s="446">
        <f t="shared" si="1563"/>
        <v>253</v>
      </c>
      <c r="AY336" s="446">
        <f t="shared" si="1563"/>
        <v>2443</v>
      </c>
      <c r="AZ336" s="446">
        <f t="shared" si="1563"/>
        <v>0</v>
      </c>
      <c r="BA336" s="446"/>
      <c r="BB336" s="446"/>
      <c r="BC336" s="446"/>
      <c r="BD336" s="446"/>
      <c r="BE336" s="446"/>
      <c r="BF336" s="446"/>
      <c r="BG336" s="446"/>
      <c r="BH336" s="446"/>
      <c r="BI336" s="446">
        <f t="shared" si="1564"/>
        <v>25327</v>
      </c>
      <c r="BJ336" s="446">
        <f t="shared" si="1564"/>
        <v>2976</v>
      </c>
      <c r="BK336" s="446">
        <f t="shared" si="1564"/>
        <v>14932</v>
      </c>
      <c r="BL336" s="446">
        <f t="shared" si="1564"/>
        <v>43235</v>
      </c>
      <c r="BM336" s="446">
        <f t="shared" si="1564"/>
        <v>6551</v>
      </c>
      <c r="BN336" s="446">
        <f t="shared" si="1564"/>
        <v>5207</v>
      </c>
      <c r="BO336" s="446">
        <f t="shared" si="1564"/>
        <v>4315</v>
      </c>
      <c r="BP336" s="446">
        <f t="shared" si="1564"/>
        <v>3475</v>
      </c>
      <c r="BQ336" s="446">
        <f t="shared" si="1564"/>
        <v>27683</v>
      </c>
      <c r="BR336" s="446">
        <f t="shared" si="1564"/>
        <v>23067</v>
      </c>
      <c r="BS336" s="446">
        <f t="shared" si="1564"/>
        <v>22853</v>
      </c>
      <c r="BT336" s="446">
        <f t="shared" si="1564"/>
        <v>18090</v>
      </c>
      <c r="BU336" s="446">
        <f t="shared" si="1564"/>
        <v>3149</v>
      </c>
      <c r="BV336" s="446">
        <f t="shared" si="1564"/>
        <v>2276</v>
      </c>
      <c r="BW336" s="446"/>
      <c r="BX336" s="446"/>
      <c r="BY336" s="446"/>
      <c r="BZ336" s="446"/>
      <c r="CA336" s="446"/>
      <c r="CB336" s="446"/>
      <c r="CC336" s="446"/>
      <c r="CD336" s="446"/>
      <c r="CE336" s="446"/>
      <c r="CF336" s="446"/>
      <c r="CG336" s="446"/>
      <c r="CH336" s="446"/>
      <c r="CI336" s="446"/>
      <c r="CJ336" s="446"/>
      <c r="CK336" s="446"/>
      <c r="CL336" s="446"/>
      <c r="CM336" s="446"/>
      <c r="CN336" s="446"/>
      <c r="CO336" s="446"/>
      <c r="CP336" s="446"/>
      <c r="CQ336" s="446"/>
      <c r="CR336" s="446"/>
      <c r="CS336" s="446"/>
      <c r="CT336" s="446"/>
      <c r="CU336" s="446"/>
      <c r="CV336" s="446"/>
      <c r="CW336" s="446"/>
      <c r="CX336" s="446"/>
      <c r="CY336" s="446"/>
      <c r="CZ336" s="446"/>
      <c r="DA336" s="446"/>
      <c r="DB336" s="446"/>
      <c r="DC336" s="446"/>
      <c r="DD336" s="446"/>
      <c r="DE336" s="446"/>
      <c r="DF336" s="446"/>
      <c r="DG336" s="446"/>
      <c r="DH336" s="446"/>
      <c r="DI336" s="446"/>
      <c r="DJ336" s="446"/>
      <c r="DK336" s="446">
        <f t="shared" si="1565"/>
        <v>197</v>
      </c>
      <c r="DL336" s="446">
        <f t="shared" si="1565"/>
        <v>64232</v>
      </c>
      <c r="DM336" s="446">
        <f t="shared" si="1566"/>
        <v>326</v>
      </c>
      <c r="DN336" s="446">
        <f t="shared" si="1567"/>
        <v>560</v>
      </c>
      <c r="DO336" s="446">
        <f t="shared" si="1568"/>
        <v>2602</v>
      </c>
      <c r="DP336" s="446">
        <f t="shared" si="1568"/>
        <v>108855</v>
      </c>
      <c r="DQ336" s="446">
        <f t="shared" si="1569"/>
        <v>42</v>
      </c>
      <c r="DR336" s="446">
        <f t="shared" si="1570"/>
        <v>85</v>
      </c>
      <c r="DS336" s="446"/>
      <c r="DT336" s="446"/>
      <c r="DU336" s="446"/>
      <c r="DV336" s="446"/>
      <c r="DW336" s="446"/>
      <c r="DX336" s="446"/>
      <c r="DY336" s="446"/>
      <c r="DZ336" s="446"/>
      <c r="EA336" s="446"/>
      <c r="EB336" s="446"/>
      <c r="EC336" s="446"/>
      <c r="ED336" s="446"/>
      <c r="EE336" s="446"/>
      <c r="EF336" s="446"/>
      <c r="EG336" s="446" t="s">
        <v>152</v>
      </c>
      <c r="EH336" s="446" t="s">
        <v>152</v>
      </c>
      <c r="EI336" s="446">
        <f t="shared" si="1571"/>
        <v>1</v>
      </c>
      <c r="EJ336" s="446">
        <f t="shared" si="1571"/>
        <v>1767</v>
      </c>
      <c r="EK336" s="446">
        <f t="shared" si="1571"/>
        <v>1374</v>
      </c>
      <c r="EL336" s="446">
        <f t="shared" si="1571"/>
        <v>0</v>
      </c>
      <c r="EM336" s="446">
        <f t="shared" si="1571"/>
        <v>367</v>
      </c>
      <c r="EN336" s="446">
        <f t="shared" si="1571"/>
        <v>5552654</v>
      </c>
      <c r="EO336" s="446">
        <f t="shared" si="1572"/>
        <v>3142</v>
      </c>
      <c r="EP336" s="446">
        <f t="shared" si="1573"/>
        <v>5450</v>
      </c>
      <c r="EQ336" s="446">
        <f t="shared" si="1574"/>
        <v>7208164</v>
      </c>
      <c r="ER336" s="446">
        <f t="shared" si="1575"/>
        <v>5246</v>
      </c>
      <c r="ES336" s="446">
        <f t="shared" si="1576"/>
        <v>9568</v>
      </c>
      <c r="ET336" s="446">
        <f t="shared" si="1577"/>
        <v>0</v>
      </c>
      <c r="EU336" s="446" t="str">
        <f t="shared" si="1578"/>
        <v>-</v>
      </c>
      <c r="EV336" s="446" t="str">
        <f t="shared" si="1579"/>
        <v>-</v>
      </c>
      <c r="EW336" s="446">
        <f t="shared" si="1580"/>
        <v>2679635</v>
      </c>
      <c r="EX336" s="446">
        <f t="shared" si="1581"/>
        <v>7301</v>
      </c>
      <c r="EY336" s="446">
        <f t="shared" si="1582"/>
        <v>15579</v>
      </c>
      <c r="EZ336" s="447"/>
      <c r="FA336" s="446">
        <f t="shared" si="1583"/>
        <v>11</v>
      </c>
      <c r="FB336" s="417">
        <f t="shared" si="1599"/>
        <v>2017</v>
      </c>
      <c r="FC336" s="448">
        <f t="shared" si="1600"/>
        <v>43040</v>
      </c>
      <c r="FD336" s="449">
        <f t="shared" si="1584"/>
        <v>30</v>
      </c>
      <c r="FE336" s="450"/>
      <c r="FF336" s="451"/>
      <c r="FG336" s="450"/>
      <c r="FH336" s="452">
        <f t="shared" si="1585"/>
        <v>1.9555223880597015</v>
      </c>
      <c r="FI336" s="452">
        <f t="shared" si="1586"/>
        <v>1.5543283582089553</v>
      </c>
      <c r="FJ336" s="452">
        <f t="shared" si="1587"/>
        <v>1.9748283752860412</v>
      </c>
      <c r="FK336" s="452">
        <f t="shared" si="1588"/>
        <v>1.5903890160183067</v>
      </c>
      <c r="FL336" s="452">
        <f t="shared" si="1589"/>
        <v>1.4754037200874062</v>
      </c>
      <c r="FM336" s="452">
        <f t="shared" si="1590"/>
        <v>1.229387624580291</v>
      </c>
      <c r="FN336" s="452">
        <f t="shared" si="1591"/>
        <v>1.4625919999999999</v>
      </c>
      <c r="FO336" s="452">
        <f t="shared" si="1592"/>
        <v>1.1577599999999999</v>
      </c>
      <c r="FP336" s="452">
        <f t="shared" si="1593"/>
        <v>1.5697906281156531</v>
      </c>
      <c r="FQ336" s="452">
        <f t="shared" si="1594"/>
        <v>1.1345962113659023</v>
      </c>
      <c r="FR336" s="453"/>
      <c r="FS336" s="446">
        <f t="shared" si="1595"/>
        <v>118749</v>
      </c>
      <c r="FT336" s="446">
        <f t="shared" si="1595"/>
        <v>0</v>
      </c>
      <c r="FU336" s="446">
        <f t="shared" si="1595"/>
        <v>1583320</v>
      </c>
      <c r="FV336" s="446">
        <f t="shared" si="1595"/>
        <v>3839551</v>
      </c>
      <c r="FW336" s="446">
        <f t="shared" si="1595"/>
        <v>2616350</v>
      </c>
      <c r="FX336" s="446">
        <f t="shared" si="1595"/>
        <v>3078665</v>
      </c>
      <c r="FY336" s="446">
        <f t="shared" si="1595"/>
        <v>32065967</v>
      </c>
      <c r="FZ336" s="446">
        <f t="shared" si="1595"/>
        <v>103234375</v>
      </c>
      <c r="GA336" s="446">
        <f t="shared" si="1595"/>
        <v>20954676</v>
      </c>
      <c r="GB336" s="446"/>
      <c r="GC336" s="446"/>
      <c r="GD336" s="446"/>
      <c r="GE336" s="446"/>
      <c r="GF336" s="446"/>
      <c r="GG336" s="446"/>
      <c r="GH336" s="446"/>
      <c r="GI336" s="446"/>
      <c r="GJ336" s="446"/>
      <c r="GK336" s="446"/>
      <c r="GL336" s="446"/>
      <c r="GM336" s="446"/>
      <c r="GN336" s="446"/>
      <c r="GO336" s="446">
        <f t="shared" si="1596"/>
        <v>110320</v>
      </c>
      <c r="GP336" s="446">
        <f t="shared" si="1596"/>
        <v>221170</v>
      </c>
      <c r="GQ336" s="446">
        <f t="shared" si="1596"/>
        <v>0</v>
      </c>
      <c r="GR336" s="446">
        <f t="shared" si="1596"/>
        <v>9630150</v>
      </c>
      <c r="GS336" s="446">
        <f t="shared" si="1596"/>
        <v>13146432</v>
      </c>
      <c r="GT336" s="446">
        <f t="shared" si="1596"/>
        <v>0</v>
      </c>
      <c r="GU336" s="446">
        <f t="shared" si="1596"/>
        <v>5717493</v>
      </c>
      <c r="GV336" s="416"/>
      <c r="GW336" s="456"/>
      <c r="GX336" s="456"/>
      <c r="GY336" s="456"/>
      <c r="GZ336" s="456"/>
      <c r="HA336" s="456"/>
    </row>
    <row r="337" spans="1:209" ht="10.5" customHeight="1" x14ac:dyDescent="0.2">
      <c r="A337" s="417" t="str">
        <f t="shared" si="1540"/>
        <v>2017-18DECEMBERY59</v>
      </c>
      <c r="B337" s="458" t="str">
        <f t="shared" si="1597"/>
        <v>2017-18</v>
      </c>
      <c r="C337" s="402" t="s">
        <v>650</v>
      </c>
      <c r="D337" s="458" t="str">
        <f t="shared" si="1598"/>
        <v>Y59</v>
      </c>
      <c r="E337" s="458" t="str">
        <f t="shared" si="1598"/>
        <v>South East</v>
      </c>
      <c r="F337" s="458" t="str">
        <f t="shared" si="1541"/>
        <v>Y59</v>
      </c>
      <c r="H337" s="446">
        <f t="shared" si="1542"/>
        <v>148174</v>
      </c>
      <c r="I337" s="446">
        <f t="shared" si="1542"/>
        <v>122214</v>
      </c>
      <c r="J337" s="446">
        <f t="shared" si="1542"/>
        <v>5574280</v>
      </c>
      <c r="K337" s="446">
        <f t="shared" si="1543"/>
        <v>46</v>
      </c>
      <c r="L337" s="446">
        <f t="shared" si="1544"/>
        <v>23</v>
      </c>
      <c r="M337" s="446">
        <f t="shared" si="1545"/>
        <v>0</v>
      </c>
      <c r="N337" s="446">
        <f t="shared" si="1546"/>
        <v>173</v>
      </c>
      <c r="O337" s="446">
        <f t="shared" si="1547"/>
        <v>277</v>
      </c>
      <c r="P337" s="446">
        <f t="shared" si="1548"/>
        <v>0</v>
      </c>
      <c r="Q337" s="446">
        <f t="shared" si="1548"/>
        <v>0</v>
      </c>
      <c r="R337" s="446">
        <f t="shared" si="1548"/>
        <v>0</v>
      </c>
      <c r="S337" s="446">
        <f t="shared" si="1548"/>
        <v>115510</v>
      </c>
      <c r="T337" s="446">
        <f t="shared" si="1548"/>
        <v>6537</v>
      </c>
      <c r="U337" s="446">
        <f t="shared" si="1548"/>
        <v>4132</v>
      </c>
      <c r="V337" s="446">
        <f t="shared" si="1548"/>
        <v>54899</v>
      </c>
      <c r="W337" s="446">
        <f t="shared" si="1548"/>
        <v>39906</v>
      </c>
      <c r="X337" s="446">
        <f t="shared" si="1548"/>
        <v>2539</v>
      </c>
      <c r="Y337" s="446">
        <f t="shared" si="1548"/>
        <v>3196669</v>
      </c>
      <c r="Z337" s="446">
        <f t="shared" si="1549"/>
        <v>489</v>
      </c>
      <c r="AA337" s="446">
        <f t="shared" si="1550"/>
        <v>894</v>
      </c>
      <c r="AB337" s="446">
        <f t="shared" si="1551"/>
        <v>2963367</v>
      </c>
      <c r="AC337" s="446">
        <f t="shared" si="1552"/>
        <v>717</v>
      </c>
      <c r="AD337" s="446">
        <f t="shared" si="1553"/>
        <v>1322</v>
      </c>
      <c r="AE337" s="446">
        <f t="shared" si="1554"/>
        <v>62167432</v>
      </c>
      <c r="AF337" s="446">
        <f t="shared" si="1555"/>
        <v>1132</v>
      </c>
      <c r="AG337" s="446">
        <f t="shared" si="1556"/>
        <v>2200</v>
      </c>
      <c r="AH337" s="446">
        <f t="shared" si="1557"/>
        <v>214893812</v>
      </c>
      <c r="AI337" s="446">
        <f t="shared" si="1558"/>
        <v>5385</v>
      </c>
      <c r="AJ337" s="446">
        <f t="shared" si="1559"/>
        <v>12335</v>
      </c>
      <c r="AK337" s="446">
        <f t="shared" si="1560"/>
        <v>18636445</v>
      </c>
      <c r="AL337" s="446">
        <f t="shared" si="1561"/>
        <v>7340</v>
      </c>
      <c r="AM337" s="446">
        <f t="shared" si="1562"/>
        <v>17462</v>
      </c>
      <c r="AN337" s="446"/>
      <c r="AO337" s="446"/>
      <c r="AP337" s="446"/>
      <c r="AQ337" s="446"/>
      <c r="AR337" s="446"/>
      <c r="AS337" s="446"/>
      <c r="AT337" s="446">
        <f t="shared" si="1563"/>
        <v>6493</v>
      </c>
      <c r="AU337" s="446">
        <f t="shared" si="1563"/>
        <v>125</v>
      </c>
      <c r="AV337" s="446">
        <f t="shared" si="1563"/>
        <v>632</v>
      </c>
      <c r="AW337" s="446">
        <f t="shared" si="1563"/>
        <v>429</v>
      </c>
      <c r="AX337" s="446">
        <f t="shared" si="1563"/>
        <v>521</v>
      </c>
      <c r="AY337" s="446">
        <f t="shared" si="1563"/>
        <v>5215</v>
      </c>
      <c r="AZ337" s="446">
        <f t="shared" si="1563"/>
        <v>574</v>
      </c>
      <c r="BA337" s="446"/>
      <c r="BB337" s="446"/>
      <c r="BC337" s="446"/>
      <c r="BD337" s="446"/>
      <c r="BE337" s="446"/>
      <c r="BF337" s="446"/>
      <c r="BG337" s="446"/>
      <c r="BH337" s="446"/>
      <c r="BI337" s="446">
        <f t="shared" si="1564"/>
        <v>64996</v>
      </c>
      <c r="BJ337" s="446">
        <f t="shared" si="1564"/>
        <v>4737</v>
      </c>
      <c r="BK337" s="446">
        <f t="shared" si="1564"/>
        <v>39284</v>
      </c>
      <c r="BL337" s="446">
        <f t="shared" si="1564"/>
        <v>109017</v>
      </c>
      <c r="BM337" s="446">
        <f t="shared" si="1564"/>
        <v>14149</v>
      </c>
      <c r="BN337" s="446">
        <f t="shared" si="1564"/>
        <v>10844</v>
      </c>
      <c r="BO337" s="446">
        <f t="shared" si="1564"/>
        <v>8845</v>
      </c>
      <c r="BP337" s="446">
        <f t="shared" si="1564"/>
        <v>9292</v>
      </c>
      <c r="BQ337" s="446">
        <f t="shared" si="1564"/>
        <v>77791</v>
      </c>
      <c r="BR337" s="446">
        <f t="shared" si="1564"/>
        <v>63220</v>
      </c>
      <c r="BS337" s="446">
        <f t="shared" si="1564"/>
        <v>66233</v>
      </c>
      <c r="BT337" s="446">
        <f t="shared" si="1564"/>
        <v>43994</v>
      </c>
      <c r="BU337" s="446">
        <f t="shared" si="1564"/>
        <v>4208</v>
      </c>
      <c r="BV337" s="446">
        <f t="shared" si="1564"/>
        <v>2784</v>
      </c>
      <c r="BW337" s="446"/>
      <c r="BX337" s="446"/>
      <c r="BY337" s="446"/>
      <c r="BZ337" s="446"/>
      <c r="CA337" s="446"/>
      <c r="CB337" s="446"/>
      <c r="CC337" s="446"/>
      <c r="CD337" s="446"/>
      <c r="CE337" s="446"/>
      <c r="CF337" s="446"/>
      <c r="CG337" s="446"/>
      <c r="CH337" s="446"/>
      <c r="CI337" s="446"/>
      <c r="CJ337" s="446"/>
      <c r="CK337" s="446"/>
      <c r="CL337" s="446"/>
      <c r="CM337" s="446"/>
      <c r="CN337" s="446"/>
      <c r="CO337" s="446"/>
      <c r="CP337" s="446"/>
      <c r="CQ337" s="446"/>
      <c r="CR337" s="446"/>
      <c r="CS337" s="446"/>
      <c r="CT337" s="446"/>
      <c r="CU337" s="446"/>
      <c r="CV337" s="446"/>
      <c r="CW337" s="446"/>
      <c r="CX337" s="446"/>
      <c r="CY337" s="446"/>
      <c r="CZ337" s="446"/>
      <c r="DA337" s="446"/>
      <c r="DB337" s="446"/>
      <c r="DC337" s="446"/>
      <c r="DD337" s="446"/>
      <c r="DE337" s="446"/>
      <c r="DF337" s="446"/>
      <c r="DG337" s="446"/>
      <c r="DH337" s="446"/>
      <c r="DI337" s="446"/>
      <c r="DJ337" s="446"/>
      <c r="DK337" s="446">
        <f t="shared" si="1565"/>
        <v>565</v>
      </c>
      <c r="DL337" s="446">
        <f t="shared" si="1565"/>
        <v>182258</v>
      </c>
      <c r="DM337" s="446">
        <f t="shared" si="1566"/>
        <v>323</v>
      </c>
      <c r="DN337" s="446">
        <f t="shared" si="1567"/>
        <v>544</v>
      </c>
      <c r="DO337" s="446">
        <f t="shared" si="1568"/>
        <v>4710</v>
      </c>
      <c r="DP337" s="446">
        <f t="shared" si="1568"/>
        <v>283548</v>
      </c>
      <c r="DQ337" s="446">
        <f t="shared" si="1569"/>
        <v>60</v>
      </c>
      <c r="DR337" s="446">
        <f t="shared" si="1570"/>
        <v>138</v>
      </c>
      <c r="DS337" s="446"/>
      <c r="DT337" s="446"/>
      <c r="DU337" s="446"/>
      <c r="DV337" s="446"/>
      <c r="DW337" s="446"/>
      <c r="DX337" s="446"/>
      <c r="DY337" s="446"/>
      <c r="DZ337" s="446"/>
      <c r="EA337" s="446"/>
      <c r="EB337" s="446"/>
      <c r="EC337" s="446"/>
      <c r="ED337" s="446"/>
      <c r="EE337" s="446"/>
      <c r="EF337" s="446"/>
      <c r="EG337" s="446" t="s">
        <v>152</v>
      </c>
      <c r="EH337" s="446" t="s">
        <v>152</v>
      </c>
      <c r="EI337" s="446">
        <f t="shared" si="1571"/>
        <v>1</v>
      </c>
      <c r="EJ337" s="446">
        <f t="shared" si="1571"/>
        <v>1940</v>
      </c>
      <c r="EK337" s="446">
        <f t="shared" si="1571"/>
        <v>2483</v>
      </c>
      <c r="EL337" s="446">
        <f t="shared" si="1571"/>
        <v>0</v>
      </c>
      <c r="EM337" s="446">
        <f t="shared" si="1571"/>
        <v>707</v>
      </c>
      <c r="EN337" s="446">
        <f t="shared" si="1571"/>
        <v>8523228</v>
      </c>
      <c r="EO337" s="446">
        <f t="shared" si="1572"/>
        <v>4393</v>
      </c>
      <c r="EP337" s="446">
        <f t="shared" si="1573"/>
        <v>8143</v>
      </c>
      <c r="EQ337" s="446">
        <f t="shared" si="1574"/>
        <v>23076336</v>
      </c>
      <c r="ER337" s="446">
        <f t="shared" si="1575"/>
        <v>9294</v>
      </c>
      <c r="ES337" s="446">
        <f t="shared" si="1576"/>
        <v>18663</v>
      </c>
      <c r="ET337" s="446">
        <f t="shared" si="1577"/>
        <v>0</v>
      </c>
      <c r="EU337" s="446" t="str">
        <f t="shared" si="1578"/>
        <v>-</v>
      </c>
      <c r="EV337" s="446" t="str">
        <f t="shared" si="1579"/>
        <v>-</v>
      </c>
      <c r="EW337" s="446">
        <f t="shared" si="1580"/>
        <v>9433994</v>
      </c>
      <c r="EX337" s="446">
        <f t="shared" si="1581"/>
        <v>13344</v>
      </c>
      <c r="EY337" s="446">
        <f t="shared" si="1582"/>
        <v>26873</v>
      </c>
      <c r="EZ337" s="447"/>
      <c r="FA337" s="446">
        <f t="shared" si="1583"/>
        <v>12</v>
      </c>
      <c r="FB337" s="417">
        <f t="shared" si="1599"/>
        <v>2017</v>
      </c>
      <c r="FC337" s="448">
        <f t="shared" si="1600"/>
        <v>43070</v>
      </c>
      <c r="FD337" s="449">
        <f t="shared" si="1584"/>
        <v>31</v>
      </c>
      <c r="FE337" s="450"/>
      <c r="FF337" s="451"/>
      <c r="FG337" s="450"/>
      <c r="FH337" s="452">
        <f t="shared" si="1585"/>
        <v>2.1644485237876703</v>
      </c>
      <c r="FI337" s="452">
        <f t="shared" si="1586"/>
        <v>1.6588649227474377</v>
      </c>
      <c r="FJ337" s="452">
        <f t="shared" si="1587"/>
        <v>2.1406098741529527</v>
      </c>
      <c r="FK337" s="452">
        <f t="shared" si="1588"/>
        <v>2.248789932236205</v>
      </c>
      <c r="FL337" s="452">
        <f t="shared" si="1589"/>
        <v>1.4169839159183228</v>
      </c>
      <c r="FM337" s="452">
        <f t="shared" si="1590"/>
        <v>1.1515692453414452</v>
      </c>
      <c r="FN337" s="452">
        <f t="shared" si="1591"/>
        <v>1.6597253545832706</v>
      </c>
      <c r="FO337" s="452">
        <f t="shared" si="1592"/>
        <v>1.1024407357289632</v>
      </c>
      <c r="FP337" s="452">
        <f t="shared" si="1593"/>
        <v>1.657345411579362</v>
      </c>
      <c r="FQ337" s="452">
        <f t="shared" si="1594"/>
        <v>1.0964946829460418</v>
      </c>
      <c r="FR337" s="453"/>
      <c r="FS337" s="446">
        <f t="shared" si="1595"/>
        <v>2767161</v>
      </c>
      <c r="FT337" s="446">
        <f t="shared" si="1595"/>
        <v>0</v>
      </c>
      <c r="FU337" s="446">
        <f t="shared" si="1595"/>
        <v>21127811</v>
      </c>
      <c r="FV337" s="446">
        <f t="shared" si="1595"/>
        <v>33794162</v>
      </c>
      <c r="FW337" s="446">
        <f t="shared" si="1595"/>
        <v>5846037</v>
      </c>
      <c r="FX337" s="446">
        <f t="shared" si="1595"/>
        <v>5460767</v>
      </c>
      <c r="FY337" s="446">
        <f t="shared" si="1595"/>
        <v>120779854</v>
      </c>
      <c r="FZ337" s="446">
        <f t="shared" si="1595"/>
        <v>492238532</v>
      </c>
      <c r="GA337" s="446">
        <f t="shared" si="1595"/>
        <v>44336485</v>
      </c>
      <c r="GB337" s="446"/>
      <c r="GC337" s="446"/>
      <c r="GD337" s="446"/>
      <c r="GE337" s="446"/>
      <c r="GF337" s="446"/>
      <c r="GG337" s="446"/>
      <c r="GH337" s="446"/>
      <c r="GI337" s="446"/>
      <c r="GJ337" s="446"/>
      <c r="GK337" s="446"/>
      <c r="GL337" s="446"/>
      <c r="GM337" s="446"/>
      <c r="GN337" s="446"/>
      <c r="GO337" s="446">
        <f t="shared" si="1596"/>
        <v>307492</v>
      </c>
      <c r="GP337" s="446">
        <f t="shared" si="1596"/>
        <v>650752</v>
      </c>
      <c r="GQ337" s="446">
        <f t="shared" si="1596"/>
        <v>0</v>
      </c>
      <c r="GR337" s="446">
        <f t="shared" si="1596"/>
        <v>15797655</v>
      </c>
      <c r="GS337" s="446">
        <f t="shared" si="1596"/>
        <v>46340845</v>
      </c>
      <c r="GT337" s="446">
        <f t="shared" si="1596"/>
        <v>0</v>
      </c>
      <c r="GU337" s="446">
        <f t="shared" si="1596"/>
        <v>18999299</v>
      </c>
      <c r="GV337" s="416"/>
      <c r="GW337" s="456"/>
      <c r="GX337" s="456"/>
      <c r="GY337" s="456"/>
      <c r="GZ337" s="456"/>
      <c r="HA337" s="456"/>
    </row>
    <row r="338" spans="1:209" ht="10.5" customHeight="1" x14ac:dyDescent="0.2">
      <c r="A338" s="417" t="str">
        <f t="shared" si="1540"/>
        <v>2017-18JANUARYY59</v>
      </c>
      <c r="B338" s="458" t="str">
        <f t="shared" si="1597"/>
        <v>2017-18</v>
      </c>
      <c r="C338" s="402" t="s">
        <v>654</v>
      </c>
      <c r="D338" s="458" t="str">
        <f t="shared" si="1598"/>
        <v>Y59</v>
      </c>
      <c r="E338" s="458" t="str">
        <f t="shared" si="1598"/>
        <v>South East</v>
      </c>
      <c r="F338" s="458" t="str">
        <f t="shared" si="1541"/>
        <v>Y59</v>
      </c>
      <c r="H338" s="446">
        <f t="shared" si="1542"/>
        <v>135846</v>
      </c>
      <c r="I338" s="446">
        <f t="shared" si="1542"/>
        <v>104111</v>
      </c>
      <c r="J338" s="446">
        <f t="shared" si="1542"/>
        <v>2098413</v>
      </c>
      <c r="K338" s="446">
        <f t="shared" si="1543"/>
        <v>20</v>
      </c>
      <c r="L338" s="446">
        <f t="shared" si="1544"/>
        <v>4</v>
      </c>
      <c r="M338" s="446">
        <f t="shared" si="1545"/>
        <v>0</v>
      </c>
      <c r="N338" s="446">
        <f t="shared" si="1546"/>
        <v>109</v>
      </c>
      <c r="O338" s="446">
        <f t="shared" si="1547"/>
        <v>238</v>
      </c>
      <c r="P338" s="446">
        <f t="shared" si="1548"/>
        <v>0</v>
      </c>
      <c r="Q338" s="446">
        <f t="shared" si="1548"/>
        <v>0</v>
      </c>
      <c r="R338" s="446">
        <f t="shared" si="1548"/>
        <v>0</v>
      </c>
      <c r="S338" s="446">
        <f t="shared" si="1548"/>
        <v>109392</v>
      </c>
      <c r="T338" s="446">
        <f t="shared" si="1548"/>
        <v>5894</v>
      </c>
      <c r="U338" s="446">
        <f t="shared" si="1548"/>
        <v>3646</v>
      </c>
      <c r="V338" s="446">
        <f t="shared" si="1548"/>
        <v>50588</v>
      </c>
      <c r="W338" s="446">
        <f t="shared" si="1548"/>
        <v>38458</v>
      </c>
      <c r="X338" s="446">
        <f t="shared" si="1548"/>
        <v>2780</v>
      </c>
      <c r="Y338" s="446">
        <f t="shared" si="1548"/>
        <v>2654782</v>
      </c>
      <c r="Z338" s="446">
        <f t="shared" si="1549"/>
        <v>450</v>
      </c>
      <c r="AA338" s="446">
        <f t="shared" si="1550"/>
        <v>808</v>
      </c>
      <c r="AB338" s="446">
        <f t="shared" si="1551"/>
        <v>2328961</v>
      </c>
      <c r="AC338" s="446">
        <f t="shared" si="1552"/>
        <v>639</v>
      </c>
      <c r="AD338" s="446">
        <f t="shared" si="1553"/>
        <v>1175</v>
      </c>
      <c r="AE338" s="446">
        <f t="shared" si="1554"/>
        <v>49554538</v>
      </c>
      <c r="AF338" s="446">
        <f t="shared" si="1555"/>
        <v>980</v>
      </c>
      <c r="AG338" s="446">
        <f t="shared" si="1556"/>
        <v>1884</v>
      </c>
      <c r="AH338" s="446">
        <f t="shared" si="1557"/>
        <v>142004909</v>
      </c>
      <c r="AI338" s="446">
        <f t="shared" si="1558"/>
        <v>3692</v>
      </c>
      <c r="AJ338" s="446">
        <f t="shared" si="1559"/>
        <v>8412</v>
      </c>
      <c r="AK338" s="446">
        <f t="shared" si="1560"/>
        <v>14959765</v>
      </c>
      <c r="AL338" s="446">
        <f t="shared" si="1561"/>
        <v>5381</v>
      </c>
      <c r="AM338" s="446">
        <f t="shared" si="1562"/>
        <v>12755</v>
      </c>
      <c r="AN338" s="446"/>
      <c r="AO338" s="446"/>
      <c r="AP338" s="446"/>
      <c r="AQ338" s="446"/>
      <c r="AR338" s="446"/>
      <c r="AS338" s="446"/>
      <c r="AT338" s="446">
        <f t="shared" si="1563"/>
        <v>5741</v>
      </c>
      <c r="AU338" s="446">
        <f t="shared" si="1563"/>
        <v>88</v>
      </c>
      <c r="AV338" s="446">
        <f t="shared" si="1563"/>
        <v>404</v>
      </c>
      <c r="AW338" s="446">
        <f t="shared" si="1563"/>
        <v>376</v>
      </c>
      <c r="AX338" s="446">
        <f t="shared" si="1563"/>
        <v>448</v>
      </c>
      <c r="AY338" s="446">
        <f t="shared" si="1563"/>
        <v>4801</v>
      </c>
      <c r="AZ338" s="446">
        <f t="shared" si="1563"/>
        <v>709</v>
      </c>
      <c r="BA338" s="446"/>
      <c r="BB338" s="446"/>
      <c r="BC338" s="446"/>
      <c r="BD338" s="446"/>
      <c r="BE338" s="446"/>
      <c r="BF338" s="446"/>
      <c r="BG338" s="446"/>
      <c r="BH338" s="446"/>
      <c r="BI338" s="446">
        <f t="shared" si="1564"/>
        <v>61792</v>
      </c>
      <c r="BJ338" s="446">
        <f t="shared" si="1564"/>
        <v>4712</v>
      </c>
      <c r="BK338" s="446">
        <f t="shared" si="1564"/>
        <v>37147</v>
      </c>
      <c r="BL338" s="446">
        <f t="shared" si="1564"/>
        <v>103651</v>
      </c>
      <c r="BM338" s="446">
        <f t="shared" si="1564"/>
        <v>13358</v>
      </c>
      <c r="BN338" s="446">
        <f t="shared" si="1564"/>
        <v>10142</v>
      </c>
      <c r="BO338" s="446">
        <f t="shared" si="1564"/>
        <v>8178</v>
      </c>
      <c r="BP338" s="446">
        <f t="shared" si="1564"/>
        <v>8622</v>
      </c>
      <c r="BQ338" s="446">
        <f t="shared" si="1564"/>
        <v>70886</v>
      </c>
      <c r="BR338" s="446">
        <f t="shared" si="1564"/>
        <v>58012</v>
      </c>
      <c r="BS338" s="446">
        <f t="shared" si="1564"/>
        <v>61425</v>
      </c>
      <c r="BT338" s="446">
        <f t="shared" si="1564"/>
        <v>41966</v>
      </c>
      <c r="BU338" s="446">
        <f t="shared" si="1564"/>
        <v>4661</v>
      </c>
      <c r="BV338" s="446">
        <f t="shared" si="1564"/>
        <v>3051</v>
      </c>
      <c r="BW338" s="446"/>
      <c r="BX338" s="446"/>
      <c r="BY338" s="446"/>
      <c r="BZ338" s="446"/>
      <c r="CA338" s="446"/>
      <c r="CB338" s="446"/>
      <c r="CC338" s="446"/>
      <c r="CD338" s="446"/>
      <c r="CE338" s="446"/>
      <c r="CF338" s="446"/>
      <c r="CG338" s="446"/>
      <c r="CH338" s="446"/>
      <c r="CI338" s="446"/>
      <c r="CJ338" s="446"/>
      <c r="CK338" s="446"/>
      <c r="CL338" s="446"/>
      <c r="CM338" s="446"/>
      <c r="CN338" s="446"/>
      <c r="CO338" s="446"/>
      <c r="CP338" s="446"/>
      <c r="CQ338" s="446"/>
      <c r="CR338" s="446"/>
      <c r="CS338" s="446"/>
      <c r="CT338" s="446"/>
      <c r="CU338" s="446"/>
      <c r="CV338" s="446"/>
      <c r="CW338" s="446"/>
      <c r="CX338" s="446"/>
      <c r="CY338" s="446"/>
      <c r="CZ338" s="446"/>
      <c r="DA338" s="446"/>
      <c r="DB338" s="446"/>
      <c r="DC338" s="446"/>
      <c r="DD338" s="446"/>
      <c r="DE338" s="446"/>
      <c r="DF338" s="446"/>
      <c r="DG338" s="446"/>
      <c r="DH338" s="446"/>
      <c r="DI338" s="446"/>
      <c r="DJ338" s="446"/>
      <c r="DK338" s="446">
        <f t="shared" si="1565"/>
        <v>524</v>
      </c>
      <c r="DL338" s="446">
        <f t="shared" si="1565"/>
        <v>151886</v>
      </c>
      <c r="DM338" s="446">
        <f t="shared" si="1566"/>
        <v>290</v>
      </c>
      <c r="DN338" s="446">
        <f t="shared" si="1567"/>
        <v>458</v>
      </c>
      <c r="DO338" s="446">
        <f t="shared" si="1568"/>
        <v>4667</v>
      </c>
      <c r="DP338" s="446">
        <f t="shared" si="1568"/>
        <v>210853</v>
      </c>
      <c r="DQ338" s="446">
        <f t="shared" si="1569"/>
        <v>45</v>
      </c>
      <c r="DR338" s="446">
        <f t="shared" si="1570"/>
        <v>95</v>
      </c>
      <c r="DS338" s="446"/>
      <c r="DT338" s="446"/>
      <c r="DU338" s="446"/>
      <c r="DV338" s="446"/>
      <c r="DW338" s="446"/>
      <c r="DX338" s="446"/>
      <c r="DY338" s="446"/>
      <c r="DZ338" s="446"/>
      <c r="EA338" s="446"/>
      <c r="EB338" s="446"/>
      <c r="EC338" s="446"/>
      <c r="ED338" s="446"/>
      <c r="EE338" s="446"/>
      <c r="EF338" s="446"/>
      <c r="EG338" s="446" t="s">
        <v>152</v>
      </c>
      <c r="EH338" s="446" t="s">
        <v>152</v>
      </c>
      <c r="EI338" s="446">
        <f t="shared" si="1571"/>
        <v>2154</v>
      </c>
      <c r="EJ338" s="446">
        <f t="shared" si="1571"/>
        <v>2023</v>
      </c>
      <c r="EK338" s="446">
        <f t="shared" si="1571"/>
        <v>3013</v>
      </c>
      <c r="EL338" s="446">
        <f t="shared" si="1571"/>
        <v>0</v>
      </c>
      <c r="EM338" s="446">
        <f t="shared" si="1571"/>
        <v>834</v>
      </c>
      <c r="EN338" s="446">
        <f t="shared" si="1571"/>
        <v>6785355</v>
      </c>
      <c r="EO338" s="446">
        <f t="shared" si="1572"/>
        <v>3354</v>
      </c>
      <c r="EP338" s="446">
        <f t="shared" si="1573"/>
        <v>6225</v>
      </c>
      <c r="EQ338" s="446">
        <f t="shared" si="1574"/>
        <v>20924189</v>
      </c>
      <c r="ER338" s="446">
        <f t="shared" si="1575"/>
        <v>6945</v>
      </c>
      <c r="ES338" s="446">
        <f t="shared" si="1576"/>
        <v>14414</v>
      </c>
      <c r="ET338" s="446">
        <f t="shared" si="1577"/>
        <v>0</v>
      </c>
      <c r="EU338" s="446" t="str">
        <f t="shared" si="1578"/>
        <v>-</v>
      </c>
      <c r="EV338" s="446" t="str">
        <f t="shared" si="1579"/>
        <v>-</v>
      </c>
      <c r="EW338" s="446">
        <f t="shared" si="1580"/>
        <v>8307893</v>
      </c>
      <c r="EX338" s="446">
        <f t="shared" si="1581"/>
        <v>9962</v>
      </c>
      <c r="EY338" s="446">
        <f t="shared" si="1582"/>
        <v>21349</v>
      </c>
      <c r="EZ338" s="447"/>
      <c r="FA338" s="446">
        <f t="shared" si="1583"/>
        <v>1</v>
      </c>
      <c r="FB338" s="417">
        <f t="shared" si="1599"/>
        <v>2018</v>
      </c>
      <c r="FC338" s="448">
        <f t="shared" si="1600"/>
        <v>43101</v>
      </c>
      <c r="FD338" s="449">
        <f t="shared" si="1584"/>
        <v>31</v>
      </c>
      <c r="FE338" s="450"/>
      <c r="FF338" s="451"/>
      <c r="FG338" s="450"/>
      <c r="FH338" s="452">
        <f t="shared" si="1585"/>
        <v>2.2663725822870715</v>
      </c>
      <c r="FI338" s="452">
        <f t="shared" si="1586"/>
        <v>1.7207329487614522</v>
      </c>
      <c r="FJ338" s="452">
        <f t="shared" si="1587"/>
        <v>2.2430060340098739</v>
      </c>
      <c r="FK338" s="452">
        <f t="shared" si="1588"/>
        <v>2.3647833241908942</v>
      </c>
      <c r="FL338" s="452">
        <f t="shared" si="1589"/>
        <v>1.4012414011227958</v>
      </c>
      <c r="FM338" s="452">
        <f t="shared" si="1590"/>
        <v>1.1467541709496323</v>
      </c>
      <c r="FN338" s="452">
        <f t="shared" si="1591"/>
        <v>1.5971969421186749</v>
      </c>
      <c r="FO338" s="452">
        <f t="shared" si="1592"/>
        <v>1.0912163919080555</v>
      </c>
      <c r="FP338" s="452">
        <f t="shared" si="1593"/>
        <v>1.6766187050359713</v>
      </c>
      <c r="FQ338" s="452">
        <f t="shared" si="1594"/>
        <v>1.0974820143884891</v>
      </c>
      <c r="FR338" s="453"/>
      <c r="FS338" s="446">
        <f t="shared" si="1595"/>
        <v>375615</v>
      </c>
      <c r="FT338" s="446">
        <f t="shared" si="1595"/>
        <v>0</v>
      </c>
      <c r="FU338" s="446">
        <f t="shared" si="1595"/>
        <v>11345913</v>
      </c>
      <c r="FV338" s="446">
        <f t="shared" si="1595"/>
        <v>24792422</v>
      </c>
      <c r="FW338" s="446">
        <f t="shared" si="1595"/>
        <v>4762978</v>
      </c>
      <c r="FX338" s="446">
        <f t="shared" si="1595"/>
        <v>4282786</v>
      </c>
      <c r="FY338" s="446">
        <f t="shared" si="1595"/>
        <v>95301928</v>
      </c>
      <c r="FZ338" s="446">
        <f t="shared" si="1595"/>
        <v>323506538</v>
      </c>
      <c r="GA338" s="446">
        <f t="shared" si="1595"/>
        <v>35460260</v>
      </c>
      <c r="GB338" s="446"/>
      <c r="GC338" s="446"/>
      <c r="GD338" s="446"/>
      <c r="GE338" s="446"/>
      <c r="GF338" s="446"/>
      <c r="GG338" s="446"/>
      <c r="GH338" s="446"/>
      <c r="GI338" s="446"/>
      <c r="GJ338" s="446"/>
      <c r="GK338" s="446"/>
      <c r="GL338" s="446"/>
      <c r="GM338" s="446"/>
      <c r="GN338" s="446"/>
      <c r="GO338" s="446">
        <f t="shared" si="1596"/>
        <v>240086</v>
      </c>
      <c r="GP338" s="446">
        <f t="shared" si="1596"/>
        <v>445050</v>
      </c>
      <c r="GQ338" s="446">
        <f t="shared" si="1596"/>
        <v>0</v>
      </c>
      <c r="GR338" s="446">
        <f t="shared" si="1596"/>
        <v>12592286</v>
      </c>
      <c r="GS338" s="446">
        <f t="shared" si="1596"/>
        <v>43430586</v>
      </c>
      <c r="GT338" s="446">
        <f t="shared" si="1596"/>
        <v>0</v>
      </c>
      <c r="GU338" s="446">
        <f t="shared" si="1596"/>
        <v>17805417</v>
      </c>
      <c r="GV338" s="416"/>
      <c r="GW338" s="456"/>
      <c r="GX338" s="456"/>
      <c r="GY338" s="456"/>
      <c r="GZ338" s="456"/>
      <c r="HA338" s="456"/>
    </row>
    <row r="339" spans="1:209" ht="10.5" customHeight="1" x14ac:dyDescent="0.2">
      <c r="A339" s="417" t="str">
        <f t="shared" si="1540"/>
        <v>2017-18FEBRUARYY59</v>
      </c>
      <c r="B339" s="458" t="str">
        <f t="shared" si="1597"/>
        <v>2017-18</v>
      </c>
      <c r="C339" s="402" t="s">
        <v>657</v>
      </c>
      <c r="D339" s="458" t="str">
        <f t="shared" si="1598"/>
        <v>Y59</v>
      </c>
      <c r="E339" s="458" t="str">
        <f t="shared" si="1598"/>
        <v>South East</v>
      </c>
      <c r="F339" s="458" t="str">
        <f t="shared" si="1541"/>
        <v>Y59</v>
      </c>
      <c r="H339" s="446">
        <f t="shared" si="1542"/>
        <v>124878</v>
      </c>
      <c r="I339" s="446">
        <f t="shared" si="1542"/>
        <v>94904</v>
      </c>
      <c r="J339" s="446">
        <f t="shared" si="1542"/>
        <v>2641303</v>
      </c>
      <c r="K339" s="446">
        <f t="shared" si="1543"/>
        <v>28</v>
      </c>
      <c r="L339" s="446">
        <f t="shared" si="1544"/>
        <v>4</v>
      </c>
      <c r="M339" s="446">
        <f t="shared" si="1545"/>
        <v>0</v>
      </c>
      <c r="N339" s="446">
        <f t="shared" si="1546"/>
        <v>129</v>
      </c>
      <c r="O339" s="446">
        <f t="shared" si="1547"/>
        <v>225</v>
      </c>
      <c r="P339" s="446">
        <f t="shared" si="1548"/>
        <v>0</v>
      </c>
      <c r="Q339" s="446">
        <f t="shared" si="1548"/>
        <v>0</v>
      </c>
      <c r="R339" s="446">
        <f t="shared" si="1548"/>
        <v>0</v>
      </c>
      <c r="S339" s="446">
        <f t="shared" si="1548"/>
        <v>97194</v>
      </c>
      <c r="T339" s="446">
        <f t="shared" si="1548"/>
        <v>5290</v>
      </c>
      <c r="U339" s="446">
        <f t="shared" si="1548"/>
        <v>3297</v>
      </c>
      <c r="V339" s="446">
        <f t="shared" si="1548"/>
        <v>44428</v>
      </c>
      <c r="W339" s="446">
        <f t="shared" si="1548"/>
        <v>34318</v>
      </c>
      <c r="X339" s="446">
        <f t="shared" si="1548"/>
        <v>2428</v>
      </c>
      <c r="Y339" s="446">
        <f t="shared" si="1548"/>
        <v>2469739</v>
      </c>
      <c r="Z339" s="446">
        <f t="shared" si="1549"/>
        <v>467</v>
      </c>
      <c r="AA339" s="446">
        <f t="shared" si="1550"/>
        <v>841</v>
      </c>
      <c r="AB339" s="446">
        <f t="shared" si="1551"/>
        <v>2200439</v>
      </c>
      <c r="AC339" s="446">
        <f t="shared" si="1552"/>
        <v>667</v>
      </c>
      <c r="AD339" s="446">
        <f t="shared" si="1553"/>
        <v>1219</v>
      </c>
      <c r="AE339" s="446">
        <f t="shared" si="1554"/>
        <v>45649197</v>
      </c>
      <c r="AF339" s="446">
        <f t="shared" si="1555"/>
        <v>1027</v>
      </c>
      <c r="AG339" s="446">
        <f t="shared" si="1556"/>
        <v>1960</v>
      </c>
      <c r="AH339" s="446">
        <f t="shared" si="1557"/>
        <v>154626411</v>
      </c>
      <c r="AI339" s="446">
        <f t="shared" si="1558"/>
        <v>4506</v>
      </c>
      <c r="AJ339" s="446">
        <f t="shared" si="1559"/>
        <v>10354</v>
      </c>
      <c r="AK339" s="446">
        <f t="shared" si="1560"/>
        <v>16185357</v>
      </c>
      <c r="AL339" s="446">
        <f t="shared" si="1561"/>
        <v>6666</v>
      </c>
      <c r="AM339" s="446">
        <f t="shared" si="1562"/>
        <v>15304</v>
      </c>
      <c r="AN339" s="446"/>
      <c r="AO339" s="446"/>
      <c r="AP339" s="446"/>
      <c r="AQ339" s="446"/>
      <c r="AR339" s="446"/>
      <c r="AS339" s="446"/>
      <c r="AT339" s="446">
        <f t="shared" si="1563"/>
        <v>5466</v>
      </c>
      <c r="AU339" s="446">
        <f t="shared" si="1563"/>
        <v>114</v>
      </c>
      <c r="AV339" s="446">
        <f t="shared" si="1563"/>
        <v>519</v>
      </c>
      <c r="AW339" s="446">
        <f t="shared" si="1563"/>
        <v>268</v>
      </c>
      <c r="AX339" s="446">
        <f t="shared" si="1563"/>
        <v>466</v>
      </c>
      <c r="AY339" s="446">
        <f t="shared" si="1563"/>
        <v>4367</v>
      </c>
      <c r="AZ339" s="446">
        <f t="shared" si="1563"/>
        <v>539</v>
      </c>
      <c r="BA339" s="446"/>
      <c r="BB339" s="446"/>
      <c r="BC339" s="446"/>
      <c r="BD339" s="446"/>
      <c r="BE339" s="446"/>
      <c r="BF339" s="446"/>
      <c r="BG339" s="446"/>
      <c r="BH339" s="446"/>
      <c r="BI339" s="446">
        <f t="shared" si="1564"/>
        <v>55153</v>
      </c>
      <c r="BJ339" s="446">
        <f t="shared" si="1564"/>
        <v>4122</v>
      </c>
      <c r="BK339" s="446">
        <f t="shared" si="1564"/>
        <v>32453</v>
      </c>
      <c r="BL339" s="446">
        <f t="shared" si="1564"/>
        <v>91728</v>
      </c>
      <c r="BM339" s="446">
        <f t="shared" si="1564"/>
        <v>12135</v>
      </c>
      <c r="BN339" s="446">
        <f t="shared" si="1564"/>
        <v>9118</v>
      </c>
      <c r="BO339" s="446">
        <f t="shared" si="1564"/>
        <v>7530</v>
      </c>
      <c r="BP339" s="446">
        <f t="shared" si="1564"/>
        <v>7773</v>
      </c>
      <c r="BQ339" s="446">
        <f t="shared" si="1564"/>
        <v>62454</v>
      </c>
      <c r="BR339" s="446">
        <f t="shared" si="1564"/>
        <v>50943</v>
      </c>
      <c r="BS339" s="446">
        <f t="shared" si="1564"/>
        <v>56027</v>
      </c>
      <c r="BT339" s="446">
        <f t="shared" si="1564"/>
        <v>37471</v>
      </c>
      <c r="BU339" s="446">
        <f t="shared" si="1564"/>
        <v>4078</v>
      </c>
      <c r="BV339" s="446">
        <f t="shared" si="1564"/>
        <v>2630</v>
      </c>
      <c r="BW339" s="446"/>
      <c r="BX339" s="446"/>
      <c r="BY339" s="446"/>
      <c r="BZ339" s="446"/>
      <c r="CA339" s="446"/>
      <c r="CB339" s="446"/>
      <c r="CC339" s="446"/>
      <c r="CD339" s="446"/>
      <c r="CE339" s="446"/>
      <c r="CF339" s="446"/>
      <c r="CG339" s="446"/>
      <c r="CH339" s="446"/>
      <c r="CI339" s="446"/>
      <c r="CJ339" s="446"/>
      <c r="CK339" s="446"/>
      <c r="CL339" s="446"/>
      <c r="CM339" s="446"/>
      <c r="CN339" s="446"/>
      <c r="CO339" s="446"/>
      <c r="CP339" s="446"/>
      <c r="CQ339" s="446"/>
      <c r="CR339" s="446"/>
      <c r="CS339" s="446"/>
      <c r="CT339" s="446"/>
      <c r="CU339" s="446"/>
      <c r="CV339" s="446"/>
      <c r="CW339" s="446"/>
      <c r="CX339" s="446"/>
      <c r="CY339" s="446"/>
      <c r="CZ339" s="446"/>
      <c r="DA339" s="446"/>
      <c r="DB339" s="446"/>
      <c r="DC339" s="446"/>
      <c r="DD339" s="446"/>
      <c r="DE339" s="446"/>
      <c r="DF339" s="446"/>
      <c r="DG339" s="446"/>
      <c r="DH339" s="446"/>
      <c r="DI339" s="446"/>
      <c r="DJ339" s="446"/>
      <c r="DK339" s="446">
        <f t="shared" si="1565"/>
        <v>402</v>
      </c>
      <c r="DL339" s="446">
        <f t="shared" si="1565"/>
        <v>126416</v>
      </c>
      <c r="DM339" s="446">
        <f t="shared" si="1566"/>
        <v>314</v>
      </c>
      <c r="DN339" s="446">
        <f t="shared" si="1567"/>
        <v>532</v>
      </c>
      <c r="DO339" s="446">
        <f t="shared" si="1568"/>
        <v>4081</v>
      </c>
      <c r="DP339" s="446">
        <f t="shared" si="1568"/>
        <v>211467</v>
      </c>
      <c r="DQ339" s="446">
        <f t="shared" si="1569"/>
        <v>52</v>
      </c>
      <c r="DR339" s="446">
        <f t="shared" si="1570"/>
        <v>120</v>
      </c>
      <c r="DS339" s="446"/>
      <c r="DT339" s="446"/>
      <c r="DU339" s="446"/>
      <c r="DV339" s="446"/>
      <c r="DW339" s="446"/>
      <c r="DX339" s="446"/>
      <c r="DY339" s="446"/>
      <c r="DZ339" s="446"/>
      <c r="EA339" s="446"/>
      <c r="EB339" s="446"/>
      <c r="EC339" s="446"/>
      <c r="ED339" s="446"/>
      <c r="EE339" s="446"/>
      <c r="EF339" s="446"/>
      <c r="EG339" s="446" t="s">
        <v>152</v>
      </c>
      <c r="EH339" s="446" t="s">
        <v>152</v>
      </c>
      <c r="EI339" s="446">
        <f t="shared" si="1571"/>
        <v>2005</v>
      </c>
      <c r="EJ339" s="446">
        <f t="shared" si="1571"/>
        <v>1852</v>
      </c>
      <c r="EK339" s="446">
        <f t="shared" si="1571"/>
        <v>2572</v>
      </c>
      <c r="EL339" s="446">
        <f t="shared" si="1571"/>
        <v>0</v>
      </c>
      <c r="EM339" s="446">
        <f t="shared" si="1571"/>
        <v>822</v>
      </c>
      <c r="EN339" s="446">
        <f t="shared" si="1571"/>
        <v>5917995</v>
      </c>
      <c r="EO339" s="446">
        <f t="shared" si="1572"/>
        <v>3195</v>
      </c>
      <c r="EP339" s="446">
        <f t="shared" si="1573"/>
        <v>5959</v>
      </c>
      <c r="EQ339" s="446">
        <f t="shared" si="1574"/>
        <v>20782995</v>
      </c>
      <c r="ER339" s="446">
        <f t="shared" si="1575"/>
        <v>8080</v>
      </c>
      <c r="ES339" s="446">
        <f t="shared" si="1576"/>
        <v>16435</v>
      </c>
      <c r="ET339" s="446">
        <f t="shared" si="1577"/>
        <v>0</v>
      </c>
      <c r="EU339" s="446" t="str">
        <f t="shared" si="1578"/>
        <v>-</v>
      </c>
      <c r="EV339" s="446" t="str">
        <f t="shared" si="1579"/>
        <v>-</v>
      </c>
      <c r="EW339" s="446">
        <f t="shared" si="1580"/>
        <v>9258399</v>
      </c>
      <c r="EX339" s="446">
        <f t="shared" si="1581"/>
        <v>11263</v>
      </c>
      <c r="EY339" s="446">
        <f t="shared" si="1582"/>
        <v>25194</v>
      </c>
      <c r="EZ339" s="447"/>
      <c r="FA339" s="446">
        <f t="shared" si="1583"/>
        <v>2</v>
      </c>
      <c r="FB339" s="417">
        <f t="shared" si="1599"/>
        <v>2018</v>
      </c>
      <c r="FC339" s="448">
        <f t="shared" si="1600"/>
        <v>43132</v>
      </c>
      <c r="FD339" s="449">
        <f t="shared" si="1584"/>
        <v>28</v>
      </c>
      <c r="FE339" s="450"/>
      <c r="FF339" s="451"/>
      <c r="FG339" s="450"/>
      <c r="FH339" s="452">
        <f t="shared" si="1585"/>
        <v>2.2939508506616257</v>
      </c>
      <c r="FI339" s="452">
        <f t="shared" si="1586"/>
        <v>1.7236294896030246</v>
      </c>
      <c r="FJ339" s="452">
        <f t="shared" si="1587"/>
        <v>2.2838944494995452</v>
      </c>
      <c r="FK339" s="452">
        <f t="shared" si="1588"/>
        <v>2.3575978161965425</v>
      </c>
      <c r="FL339" s="452">
        <f t="shared" si="1589"/>
        <v>1.4057351219951382</v>
      </c>
      <c r="FM339" s="452">
        <f t="shared" si="1590"/>
        <v>1.1466417574502565</v>
      </c>
      <c r="FN339" s="452">
        <f t="shared" si="1591"/>
        <v>1.6325834838860074</v>
      </c>
      <c r="FO339" s="452">
        <f t="shared" si="1592"/>
        <v>1.0918759834489189</v>
      </c>
      <c r="FP339" s="452">
        <f t="shared" si="1593"/>
        <v>1.6795716639209226</v>
      </c>
      <c r="FQ339" s="452">
        <f t="shared" si="1594"/>
        <v>1.0831960461285008</v>
      </c>
      <c r="FR339" s="453"/>
      <c r="FS339" s="446">
        <f t="shared" si="1595"/>
        <v>342657</v>
      </c>
      <c r="FT339" s="446">
        <f t="shared" si="1595"/>
        <v>0</v>
      </c>
      <c r="FU339" s="446">
        <f t="shared" si="1595"/>
        <v>12198185</v>
      </c>
      <c r="FV339" s="446">
        <f t="shared" si="1595"/>
        <v>21390111</v>
      </c>
      <c r="FW339" s="446">
        <f t="shared" si="1595"/>
        <v>4449350</v>
      </c>
      <c r="FX339" s="446">
        <f t="shared" si="1595"/>
        <v>4018591</v>
      </c>
      <c r="FY339" s="446">
        <f t="shared" si="1595"/>
        <v>87082108</v>
      </c>
      <c r="FZ339" s="446">
        <f t="shared" si="1595"/>
        <v>355337720</v>
      </c>
      <c r="GA339" s="446">
        <f t="shared" si="1595"/>
        <v>37158892</v>
      </c>
      <c r="GB339" s="446"/>
      <c r="GC339" s="446"/>
      <c r="GD339" s="446"/>
      <c r="GE339" s="446"/>
      <c r="GF339" s="446"/>
      <c r="GG339" s="446"/>
      <c r="GH339" s="446"/>
      <c r="GI339" s="446"/>
      <c r="GJ339" s="446"/>
      <c r="GK339" s="446"/>
      <c r="GL339" s="446"/>
      <c r="GM339" s="446"/>
      <c r="GN339" s="446"/>
      <c r="GO339" s="446">
        <f t="shared" si="1596"/>
        <v>213704</v>
      </c>
      <c r="GP339" s="446">
        <f t="shared" si="1596"/>
        <v>491305</v>
      </c>
      <c r="GQ339" s="446">
        <f t="shared" si="1596"/>
        <v>0</v>
      </c>
      <c r="GR339" s="446">
        <f t="shared" si="1596"/>
        <v>11036958</v>
      </c>
      <c r="GS339" s="446">
        <f t="shared" si="1596"/>
        <v>42271172</v>
      </c>
      <c r="GT339" s="446">
        <f t="shared" si="1596"/>
        <v>0</v>
      </c>
      <c r="GU339" s="446">
        <f t="shared" si="1596"/>
        <v>20709384</v>
      </c>
      <c r="GV339" s="416"/>
      <c r="GW339" s="456"/>
      <c r="GX339" s="456"/>
      <c r="GY339" s="456"/>
      <c r="GZ339" s="456"/>
      <c r="HA339" s="456"/>
    </row>
    <row r="340" spans="1:209" ht="10.5" customHeight="1" x14ac:dyDescent="0.2">
      <c r="A340" s="417" t="str">
        <f t="shared" si="1540"/>
        <v>2017-18MARCHY59</v>
      </c>
      <c r="B340" s="458" t="str">
        <f t="shared" si="1597"/>
        <v>2017-18</v>
      </c>
      <c r="C340" s="402" t="s">
        <v>660</v>
      </c>
      <c r="D340" s="458" t="str">
        <f t="shared" si="1598"/>
        <v>Y59</v>
      </c>
      <c r="E340" s="458" t="str">
        <f t="shared" si="1598"/>
        <v>South East</v>
      </c>
      <c r="F340" s="458" t="str">
        <f t="shared" si="1541"/>
        <v>Y59</v>
      </c>
      <c r="H340" s="446">
        <f t="shared" si="1542"/>
        <v>146028</v>
      </c>
      <c r="I340" s="446">
        <f t="shared" si="1542"/>
        <v>112723</v>
      </c>
      <c r="J340" s="446">
        <f t="shared" si="1542"/>
        <v>3318718</v>
      </c>
      <c r="K340" s="446">
        <f t="shared" si="1543"/>
        <v>29</v>
      </c>
      <c r="L340" s="446">
        <f t="shared" si="1544"/>
        <v>4</v>
      </c>
      <c r="M340" s="446">
        <f t="shared" si="1545"/>
        <v>0</v>
      </c>
      <c r="N340" s="446">
        <f t="shared" si="1546"/>
        <v>142</v>
      </c>
      <c r="O340" s="446">
        <f t="shared" si="1547"/>
        <v>246</v>
      </c>
      <c r="P340" s="446">
        <f t="shared" si="1548"/>
        <v>0</v>
      </c>
      <c r="Q340" s="446">
        <f t="shared" si="1548"/>
        <v>0</v>
      </c>
      <c r="R340" s="446">
        <f t="shared" si="1548"/>
        <v>0</v>
      </c>
      <c r="S340" s="446">
        <f t="shared" si="1548"/>
        <v>107778</v>
      </c>
      <c r="T340" s="446">
        <f t="shared" si="1548"/>
        <v>6068</v>
      </c>
      <c r="U340" s="446">
        <f t="shared" si="1548"/>
        <v>3766</v>
      </c>
      <c r="V340" s="446">
        <f t="shared" si="1548"/>
        <v>51530</v>
      </c>
      <c r="W340" s="446">
        <f t="shared" si="1548"/>
        <v>34915</v>
      </c>
      <c r="X340" s="446">
        <f t="shared" si="1548"/>
        <v>2522</v>
      </c>
      <c r="Y340" s="446">
        <f t="shared" si="1548"/>
        <v>2876671</v>
      </c>
      <c r="Z340" s="446">
        <f t="shared" si="1549"/>
        <v>474</v>
      </c>
      <c r="AA340" s="446">
        <f t="shared" si="1550"/>
        <v>868</v>
      </c>
      <c r="AB340" s="446">
        <f t="shared" si="1551"/>
        <v>2668399</v>
      </c>
      <c r="AC340" s="446">
        <f t="shared" si="1552"/>
        <v>709</v>
      </c>
      <c r="AD340" s="446">
        <f t="shared" si="1553"/>
        <v>1351</v>
      </c>
      <c r="AE340" s="446">
        <f t="shared" si="1554"/>
        <v>61313566</v>
      </c>
      <c r="AF340" s="446">
        <f t="shared" si="1555"/>
        <v>1190</v>
      </c>
      <c r="AG340" s="446">
        <f t="shared" si="1556"/>
        <v>2353</v>
      </c>
      <c r="AH340" s="446">
        <f t="shared" si="1557"/>
        <v>183939147</v>
      </c>
      <c r="AI340" s="446">
        <f t="shared" si="1558"/>
        <v>5268</v>
      </c>
      <c r="AJ340" s="446">
        <f t="shared" si="1559"/>
        <v>12372</v>
      </c>
      <c r="AK340" s="446">
        <f t="shared" si="1560"/>
        <v>18956637</v>
      </c>
      <c r="AL340" s="446">
        <f t="shared" si="1561"/>
        <v>7517</v>
      </c>
      <c r="AM340" s="446">
        <f t="shared" si="1562"/>
        <v>17434</v>
      </c>
      <c r="AN340" s="446"/>
      <c r="AO340" s="446"/>
      <c r="AP340" s="446"/>
      <c r="AQ340" s="446"/>
      <c r="AR340" s="446"/>
      <c r="AS340" s="446"/>
      <c r="AT340" s="446">
        <f t="shared" si="1563"/>
        <v>6963</v>
      </c>
      <c r="AU340" s="446">
        <f t="shared" si="1563"/>
        <v>140</v>
      </c>
      <c r="AV340" s="446">
        <f t="shared" si="1563"/>
        <v>678</v>
      </c>
      <c r="AW340" s="446">
        <f t="shared" si="1563"/>
        <v>373</v>
      </c>
      <c r="AX340" s="446">
        <f t="shared" si="1563"/>
        <v>551</v>
      </c>
      <c r="AY340" s="446">
        <f t="shared" si="1563"/>
        <v>5594</v>
      </c>
      <c r="AZ340" s="446">
        <f t="shared" si="1563"/>
        <v>628</v>
      </c>
      <c r="BA340" s="446"/>
      <c r="BB340" s="446"/>
      <c r="BC340" s="446"/>
      <c r="BD340" s="446"/>
      <c r="BE340" s="446"/>
      <c r="BF340" s="446"/>
      <c r="BG340" s="446"/>
      <c r="BH340" s="446"/>
      <c r="BI340" s="446">
        <f t="shared" si="1564"/>
        <v>61093</v>
      </c>
      <c r="BJ340" s="446">
        <f t="shared" si="1564"/>
        <v>4627</v>
      </c>
      <c r="BK340" s="446">
        <f t="shared" si="1564"/>
        <v>35095</v>
      </c>
      <c r="BL340" s="446">
        <f t="shared" si="1564"/>
        <v>100815</v>
      </c>
      <c r="BM340" s="446">
        <f t="shared" si="1564"/>
        <v>13555</v>
      </c>
      <c r="BN340" s="446">
        <f t="shared" si="1564"/>
        <v>10163</v>
      </c>
      <c r="BO340" s="446">
        <f t="shared" si="1564"/>
        <v>8471</v>
      </c>
      <c r="BP340" s="446">
        <f t="shared" si="1564"/>
        <v>8666</v>
      </c>
      <c r="BQ340" s="446">
        <f t="shared" si="1564"/>
        <v>72985</v>
      </c>
      <c r="BR340" s="446">
        <f t="shared" si="1564"/>
        <v>58946</v>
      </c>
      <c r="BS340" s="446">
        <f t="shared" si="1564"/>
        <v>57958</v>
      </c>
      <c r="BT340" s="446">
        <f t="shared" si="1564"/>
        <v>38208</v>
      </c>
      <c r="BU340" s="446">
        <f t="shared" si="1564"/>
        <v>4216</v>
      </c>
      <c r="BV340" s="446">
        <f t="shared" si="1564"/>
        <v>2737</v>
      </c>
      <c r="BW340" s="446"/>
      <c r="BX340" s="446"/>
      <c r="BY340" s="446"/>
      <c r="BZ340" s="446"/>
      <c r="CA340" s="446"/>
      <c r="CB340" s="446"/>
      <c r="CC340" s="446"/>
      <c r="CD340" s="446"/>
      <c r="CE340" s="446"/>
      <c r="CF340" s="446"/>
      <c r="CG340" s="446"/>
      <c r="CH340" s="446"/>
      <c r="CI340" s="446"/>
      <c r="CJ340" s="446"/>
      <c r="CK340" s="446"/>
      <c r="CL340" s="446"/>
      <c r="CM340" s="446"/>
      <c r="CN340" s="446"/>
      <c r="CO340" s="446"/>
      <c r="CP340" s="446"/>
      <c r="CQ340" s="446"/>
      <c r="CR340" s="446"/>
      <c r="CS340" s="446"/>
      <c r="CT340" s="446"/>
      <c r="CU340" s="446"/>
      <c r="CV340" s="446"/>
      <c r="CW340" s="446"/>
      <c r="CX340" s="446"/>
      <c r="CY340" s="446"/>
      <c r="CZ340" s="446"/>
      <c r="DA340" s="446"/>
      <c r="DB340" s="446"/>
      <c r="DC340" s="446"/>
      <c r="DD340" s="446"/>
      <c r="DE340" s="446"/>
      <c r="DF340" s="446"/>
      <c r="DG340" s="446"/>
      <c r="DH340" s="446"/>
      <c r="DI340" s="446"/>
      <c r="DJ340" s="446"/>
      <c r="DK340" s="446">
        <f t="shared" si="1565"/>
        <v>486</v>
      </c>
      <c r="DL340" s="446">
        <f t="shared" si="1565"/>
        <v>150293</v>
      </c>
      <c r="DM340" s="446">
        <f t="shared" si="1566"/>
        <v>309</v>
      </c>
      <c r="DN340" s="446">
        <f t="shared" si="1567"/>
        <v>518</v>
      </c>
      <c r="DO340" s="446">
        <f t="shared" si="1568"/>
        <v>4715</v>
      </c>
      <c r="DP340" s="446">
        <f t="shared" si="1568"/>
        <v>256241</v>
      </c>
      <c r="DQ340" s="446">
        <f t="shared" si="1569"/>
        <v>54</v>
      </c>
      <c r="DR340" s="446">
        <f t="shared" si="1570"/>
        <v>126</v>
      </c>
      <c r="DS340" s="446"/>
      <c r="DT340" s="446"/>
      <c r="DU340" s="446"/>
      <c r="DV340" s="446"/>
      <c r="DW340" s="446"/>
      <c r="DX340" s="446"/>
      <c r="DY340" s="446"/>
      <c r="DZ340" s="446"/>
      <c r="EA340" s="446"/>
      <c r="EB340" s="446"/>
      <c r="EC340" s="446"/>
      <c r="ED340" s="446"/>
      <c r="EE340" s="446"/>
      <c r="EF340" s="446"/>
      <c r="EG340" s="446" t="s">
        <v>152</v>
      </c>
      <c r="EH340" s="446" t="s">
        <v>152</v>
      </c>
      <c r="EI340" s="446">
        <f t="shared" si="1571"/>
        <v>1945</v>
      </c>
      <c r="EJ340" s="446">
        <f t="shared" si="1571"/>
        <v>2173</v>
      </c>
      <c r="EK340" s="446">
        <f t="shared" si="1571"/>
        <v>2708</v>
      </c>
      <c r="EL340" s="446">
        <f t="shared" si="1571"/>
        <v>0</v>
      </c>
      <c r="EM340" s="446">
        <f t="shared" si="1571"/>
        <v>887</v>
      </c>
      <c r="EN340" s="446">
        <f t="shared" si="1571"/>
        <v>8013632</v>
      </c>
      <c r="EO340" s="446">
        <f t="shared" si="1572"/>
        <v>3688</v>
      </c>
      <c r="EP340" s="446">
        <f t="shared" si="1573"/>
        <v>7126</v>
      </c>
      <c r="EQ340" s="446">
        <f t="shared" si="1574"/>
        <v>22339346</v>
      </c>
      <c r="ER340" s="446">
        <f t="shared" si="1575"/>
        <v>8249</v>
      </c>
      <c r="ES340" s="446">
        <f t="shared" si="1576"/>
        <v>17603</v>
      </c>
      <c r="ET340" s="446">
        <f t="shared" si="1577"/>
        <v>0</v>
      </c>
      <c r="EU340" s="446" t="str">
        <f t="shared" si="1578"/>
        <v>-</v>
      </c>
      <c r="EV340" s="446" t="str">
        <f t="shared" si="1579"/>
        <v>-</v>
      </c>
      <c r="EW340" s="446">
        <f t="shared" si="1580"/>
        <v>11309918</v>
      </c>
      <c r="EX340" s="446">
        <f t="shared" si="1581"/>
        <v>12751</v>
      </c>
      <c r="EY340" s="446">
        <f t="shared" si="1582"/>
        <v>29769</v>
      </c>
      <c r="EZ340" s="447"/>
      <c r="FA340" s="446">
        <f t="shared" si="1583"/>
        <v>3</v>
      </c>
      <c r="FB340" s="417">
        <f t="shared" si="1599"/>
        <v>2018</v>
      </c>
      <c r="FC340" s="448">
        <f t="shared" si="1600"/>
        <v>43160</v>
      </c>
      <c r="FD340" s="449">
        <f t="shared" si="1584"/>
        <v>31</v>
      </c>
      <c r="FE340" s="450"/>
      <c r="FF340" s="451"/>
      <c r="FG340" s="450"/>
      <c r="FH340" s="452">
        <f t="shared" si="1585"/>
        <v>2.2338497033618987</v>
      </c>
      <c r="FI340" s="452">
        <f t="shared" si="1586"/>
        <v>1.674851680949242</v>
      </c>
      <c r="FJ340" s="452">
        <f t="shared" si="1587"/>
        <v>2.2493361656930428</v>
      </c>
      <c r="FK340" s="452">
        <f t="shared" si="1588"/>
        <v>2.3011152416356877</v>
      </c>
      <c r="FL340" s="452">
        <f t="shared" si="1589"/>
        <v>1.4163594022899282</v>
      </c>
      <c r="FM340" s="452">
        <f t="shared" si="1590"/>
        <v>1.1439161653405783</v>
      </c>
      <c r="FN340" s="452">
        <f t="shared" si="1591"/>
        <v>1.659974223113275</v>
      </c>
      <c r="FO340" s="452">
        <f t="shared" si="1592"/>
        <v>1.0943147644278963</v>
      </c>
      <c r="FP340" s="452">
        <f t="shared" si="1593"/>
        <v>1.6716891356066614</v>
      </c>
      <c r="FQ340" s="452">
        <f t="shared" si="1594"/>
        <v>1.085249801744647</v>
      </c>
      <c r="FR340" s="453"/>
      <c r="FS340" s="446">
        <f t="shared" si="1595"/>
        <v>405912</v>
      </c>
      <c r="FT340" s="446">
        <f t="shared" si="1595"/>
        <v>0</v>
      </c>
      <c r="FU340" s="446">
        <f t="shared" si="1595"/>
        <v>15956395</v>
      </c>
      <c r="FV340" s="446">
        <f t="shared" si="1595"/>
        <v>27733303</v>
      </c>
      <c r="FW340" s="446">
        <f t="shared" si="1595"/>
        <v>5266904</v>
      </c>
      <c r="FX340" s="446">
        <f t="shared" si="1595"/>
        <v>5088150</v>
      </c>
      <c r="FY340" s="446">
        <f t="shared" si="1595"/>
        <v>121269780</v>
      </c>
      <c r="FZ340" s="446">
        <f t="shared" si="1595"/>
        <v>431969840</v>
      </c>
      <c r="GA340" s="446">
        <f t="shared" si="1595"/>
        <v>43967914</v>
      </c>
      <c r="GB340" s="446"/>
      <c r="GC340" s="446"/>
      <c r="GD340" s="446"/>
      <c r="GE340" s="446"/>
      <c r="GF340" s="446"/>
      <c r="GG340" s="446"/>
      <c r="GH340" s="446"/>
      <c r="GI340" s="446"/>
      <c r="GJ340" s="446"/>
      <c r="GK340" s="446"/>
      <c r="GL340" s="446"/>
      <c r="GM340" s="446"/>
      <c r="GN340" s="446"/>
      <c r="GO340" s="446">
        <f t="shared" si="1596"/>
        <v>251658</v>
      </c>
      <c r="GP340" s="446">
        <f t="shared" si="1596"/>
        <v>592253</v>
      </c>
      <c r="GQ340" s="446">
        <f t="shared" si="1596"/>
        <v>0</v>
      </c>
      <c r="GR340" s="446">
        <f t="shared" si="1596"/>
        <v>15484732</v>
      </c>
      <c r="GS340" s="446">
        <f t="shared" si="1596"/>
        <v>47669632</v>
      </c>
      <c r="GT340" s="446">
        <f t="shared" si="1596"/>
        <v>0</v>
      </c>
      <c r="GU340" s="446">
        <f t="shared" si="1596"/>
        <v>26405266</v>
      </c>
      <c r="GV340" s="416"/>
      <c r="GW340" s="456"/>
      <c r="GX340" s="456"/>
      <c r="GY340" s="456"/>
      <c r="GZ340" s="456"/>
      <c r="HA340" s="456"/>
    </row>
    <row r="341" spans="1:209" ht="10.5" customHeight="1" x14ac:dyDescent="0.2">
      <c r="A341" s="417" t="str">
        <f t="shared" si="1540"/>
        <v>2018-19APRILY59</v>
      </c>
      <c r="B341" s="458" t="str">
        <f t="shared" si="1597"/>
        <v>2018-19</v>
      </c>
      <c r="C341" s="402" t="s">
        <v>664</v>
      </c>
      <c r="D341" s="458" t="str">
        <f t="shared" si="1598"/>
        <v>Y59</v>
      </c>
      <c r="E341" s="458" t="str">
        <f t="shared" si="1598"/>
        <v>South East</v>
      </c>
      <c r="F341" s="458" t="str">
        <f t="shared" si="1541"/>
        <v>Y59</v>
      </c>
      <c r="H341" s="446">
        <f t="shared" si="1542"/>
        <v>136027</v>
      </c>
      <c r="I341" s="446">
        <f t="shared" si="1542"/>
        <v>96856</v>
      </c>
      <c r="J341" s="446">
        <f t="shared" si="1542"/>
        <v>1083951</v>
      </c>
      <c r="K341" s="446">
        <f t="shared" si="1543"/>
        <v>11</v>
      </c>
      <c r="L341" s="446">
        <f t="shared" si="1544"/>
        <v>3</v>
      </c>
      <c r="M341" s="446">
        <f t="shared" si="1545"/>
        <v>0</v>
      </c>
      <c r="N341" s="446">
        <f t="shared" si="1546"/>
        <v>62</v>
      </c>
      <c r="O341" s="446">
        <f t="shared" si="1547"/>
        <v>148</v>
      </c>
      <c r="P341" s="446">
        <f t="shared" si="1548"/>
        <v>0</v>
      </c>
      <c r="Q341" s="446">
        <f t="shared" si="1548"/>
        <v>0</v>
      </c>
      <c r="R341" s="446">
        <f t="shared" si="1548"/>
        <v>0</v>
      </c>
      <c r="S341" s="446">
        <f t="shared" si="1548"/>
        <v>103675</v>
      </c>
      <c r="T341" s="446">
        <f t="shared" si="1548"/>
        <v>5755</v>
      </c>
      <c r="U341" s="446">
        <f t="shared" si="1548"/>
        <v>3541</v>
      </c>
      <c r="V341" s="446">
        <f t="shared" si="1548"/>
        <v>47197</v>
      </c>
      <c r="W341" s="446">
        <f t="shared" si="1548"/>
        <v>36048</v>
      </c>
      <c r="X341" s="446">
        <f t="shared" si="1548"/>
        <v>2784</v>
      </c>
      <c r="Y341" s="446">
        <f t="shared" si="1548"/>
        <v>2438859</v>
      </c>
      <c r="Z341" s="446">
        <f t="shared" si="1549"/>
        <v>424</v>
      </c>
      <c r="AA341" s="446">
        <f t="shared" si="1550"/>
        <v>776</v>
      </c>
      <c r="AB341" s="446">
        <f t="shared" si="1551"/>
        <v>2131623</v>
      </c>
      <c r="AC341" s="446">
        <f t="shared" si="1552"/>
        <v>602</v>
      </c>
      <c r="AD341" s="446">
        <f t="shared" si="1553"/>
        <v>1131</v>
      </c>
      <c r="AE341" s="446">
        <f t="shared" si="1554"/>
        <v>43262118</v>
      </c>
      <c r="AF341" s="446">
        <f t="shared" si="1555"/>
        <v>917</v>
      </c>
      <c r="AG341" s="446">
        <f t="shared" si="1556"/>
        <v>1752</v>
      </c>
      <c r="AH341" s="446">
        <f t="shared" si="1557"/>
        <v>120924795</v>
      </c>
      <c r="AI341" s="446">
        <f t="shared" si="1558"/>
        <v>3355</v>
      </c>
      <c r="AJ341" s="446">
        <f t="shared" si="1559"/>
        <v>7879</v>
      </c>
      <c r="AK341" s="446">
        <f t="shared" si="1560"/>
        <v>13638137</v>
      </c>
      <c r="AL341" s="446">
        <f t="shared" si="1561"/>
        <v>4899</v>
      </c>
      <c r="AM341" s="446">
        <f t="shared" si="1562"/>
        <v>11706</v>
      </c>
      <c r="AN341" s="446"/>
      <c r="AO341" s="446"/>
      <c r="AP341" s="446"/>
      <c r="AQ341" s="446"/>
      <c r="AR341" s="446"/>
      <c r="AS341" s="446"/>
      <c r="AT341" s="446">
        <f t="shared" si="1563"/>
        <v>6287</v>
      </c>
      <c r="AU341" s="446">
        <f t="shared" si="1563"/>
        <v>134</v>
      </c>
      <c r="AV341" s="446">
        <f t="shared" si="1563"/>
        <v>503</v>
      </c>
      <c r="AW341" s="446">
        <f t="shared" si="1563"/>
        <v>879</v>
      </c>
      <c r="AX341" s="446">
        <f t="shared" si="1563"/>
        <v>662</v>
      </c>
      <c r="AY341" s="446">
        <f t="shared" si="1563"/>
        <v>4988</v>
      </c>
      <c r="AZ341" s="446">
        <f t="shared" si="1563"/>
        <v>638</v>
      </c>
      <c r="BA341" s="446"/>
      <c r="BB341" s="446"/>
      <c r="BC341" s="446"/>
      <c r="BD341" s="446"/>
      <c r="BE341" s="446"/>
      <c r="BF341" s="446"/>
      <c r="BG341" s="446"/>
      <c r="BH341" s="446"/>
      <c r="BI341" s="446">
        <f t="shared" si="1564"/>
        <v>60410</v>
      </c>
      <c r="BJ341" s="446">
        <f t="shared" si="1564"/>
        <v>3179</v>
      </c>
      <c r="BK341" s="446">
        <f t="shared" si="1564"/>
        <v>33799</v>
      </c>
      <c r="BL341" s="446">
        <f t="shared" si="1564"/>
        <v>97388</v>
      </c>
      <c r="BM341" s="446">
        <f t="shared" si="1564"/>
        <v>12518</v>
      </c>
      <c r="BN341" s="446">
        <f t="shared" si="1564"/>
        <v>9531</v>
      </c>
      <c r="BO341" s="446">
        <f t="shared" si="1564"/>
        <v>7780</v>
      </c>
      <c r="BP341" s="446">
        <f t="shared" si="1564"/>
        <v>6028</v>
      </c>
      <c r="BQ341" s="446">
        <f t="shared" si="1564"/>
        <v>65860</v>
      </c>
      <c r="BR341" s="446">
        <f t="shared" si="1564"/>
        <v>54100</v>
      </c>
      <c r="BS341" s="446">
        <f t="shared" si="1564"/>
        <v>56077</v>
      </c>
      <c r="BT341" s="446">
        <f t="shared" si="1564"/>
        <v>39062</v>
      </c>
      <c r="BU341" s="446">
        <f t="shared" si="1564"/>
        <v>4771</v>
      </c>
      <c r="BV341" s="446">
        <f t="shared" si="1564"/>
        <v>3030</v>
      </c>
      <c r="BW341" s="446"/>
      <c r="BX341" s="446"/>
      <c r="BY341" s="446"/>
      <c r="BZ341" s="446"/>
      <c r="CA341" s="446"/>
      <c r="CB341" s="446"/>
      <c r="CC341" s="446"/>
      <c r="CD341" s="446"/>
      <c r="CE341" s="446"/>
      <c r="CF341" s="446"/>
      <c r="CG341" s="446"/>
      <c r="CH341" s="446"/>
      <c r="CI341" s="446"/>
      <c r="CJ341" s="446"/>
      <c r="CK341" s="446"/>
      <c r="CL341" s="446"/>
      <c r="CM341" s="446"/>
      <c r="CN341" s="446"/>
      <c r="CO341" s="446"/>
      <c r="CP341" s="446"/>
      <c r="CQ341" s="446"/>
      <c r="CR341" s="446"/>
      <c r="CS341" s="446"/>
      <c r="CT341" s="446"/>
      <c r="CU341" s="446"/>
      <c r="CV341" s="446"/>
      <c r="CW341" s="446"/>
      <c r="CX341" s="446"/>
      <c r="CY341" s="446"/>
      <c r="CZ341" s="446"/>
      <c r="DA341" s="446"/>
      <c r="DB341" s="446"/>
      <c r="DC341" s="446"/>
      <c r="DD341" s="446"/>
      <c r="DE341" s="446"/>
      <c r="DF341" s="446"/>
      <c r="DG341" s="446"/>
      <c r="DH341" s="446"/>
      <c r="DI341" s="446"/>
      <c r="DJ341" s="446"/>
      <c r="DK341" s="446">
        <f t="shared" si="1565"/>
        <v>457</v>
      </c>
      <c r="DL341" s="446">
        <f t="shared" si="1565"/>
        <v>137778</v>
      </c>
      <c r="DM341" s="446">
        <f t="shared" si="1566"/>
        <v>301</v>
      </c>
      <c r="DN341" s="446">
        <f t="shared" si="1567"/>
        <v>498</v>
      </c>
      <c r="DO341" s="446">
        <f t="shared" si="1568"/>
        <v>4517</v>
      </c>
      <c r="DP341" s="446">
        <f t="shared" si="1568"/>
        <v>206250</v>
      </c>
      <c r="DQ341" s="446">
        <f t="shared" si="1569"/>
        <v>46</v>
      </c>
      <c r="DR341" s="446">
        <f t="shared" si="1570"/>
        <v>81</v>
      </c>
      <c r="DS341" s="446"/>
      <c r="DT341" s="446"/>
      <c r="DU341" s="446"/>
      <c r="DV341" s="446"/>
      <c r="DW341" s="446"/>
      <c r="DX341" s="446"/>
      <c r="DY341" s="446"/>
      <c r="DZ341" s="446"/>
      <c r="EA341" s="446"/>
      <c r="EB341" s="446"/>
      <c r="EC341" s="446"/>
      <c r="ED341" s="446"/>
      <c r="EE341" s="446"/>
      <c r="EF341" s="446"/>
      <c r="EG341" s="446" t="s">
        <v>152</v>
      </c>
      <c r="EH341" s="446" t="s">
        <v>152</v>
      </c>
      <c r="EI341" s="446">
        <f t="shared" si="1571"/>
        <v>93</v>
      </c>
      <c r="EJ341" s="446">
        <f t="shared" si="1571"/>
        <v>2038</v>
      </c>
      <c r="EK341" s="446">
        <f t="shared" si="1571"/>
        <v>2916</v>
      </c>
      <c r="EL341" s="446">
        <f t="shared" si="1571"/>
        <v>0</v>
      </c>
      <c r="EM341" s="446">
        <f t="shared" si="1571"/>
        <v>661</v>
      </c>
      <c r="EN341" s="446">
        <f t="shared" si="1571"/>
        <v>5607268</v>
      </c>
      <c r="EO341" s="446">
        <f t="shared" si="1572"/>
        <v>2751</v>
      </c>
      <c r="EP341" s="446">
        <f t="shared" si="1573"/>
        <v>5201</v>
      </c>
      <c r="EQ341" s="446">
        <f t="shared" si="1574"/>
        <v>18785074</v>
      </c>
      <c r="ER341" s="446">
        <f t="shared" si="1575"/>
        <v>6442</v>
      </c>
      <c r="ES341" s="446">
        <f t="shared" si="1576"/>
        <v>14380</v>
      </c>
      <c r="ET341" s="446">
        <f t="shared" si="1577"/>
        <v>0</v>
      </c>
      <c r="EU341" s="446" t="str">
        <f t="shared" si="1578"/>
        <v>-</v>
      </c>
      <c r="EV341" s="446" t="str">
        <f t="shared" si="1579"/>
        <v>-</v>
      </c>
      <c r="EW341" s="446">
        <f t="shared" si="1580"/>
        <v>4852123</v>
      </c>
      <c r="EX341" s="446">
        <f t="shared" si="1581"/>
        <v>7341</v>
      </c>
      <c r="EY341" s="446">
        <f t="shared" si="1582"/>
        <v>16986</v>
      </c>
      <c r="EZ341" s="447"/>
      <c r="FA341" s="446">
        <f t="shared" si="1583"/>
        <v>4</v>
      </c>
      <c r="FB341" s="417">
        <f t="shared" si="1599"/>
        <v>2018</v>
      </c>
      <c r="FC341" s="448">
        <f t="shared" si="1600"/>
        <v>43191</v>
      </c>
      <c r="FD341" s="449">
        <f t="shared" si="1584"/>
        <v>30</v>
      </c>
      <c r="FE341" s="450"/>
      <c r="FF341" s="451"/>
      <c r="FG341" s="450"/>
      <c r="FH341" s="452">
        <f t="shared" si="1585"/>
        <v>2.1751520417028671</v>
      </c>
      <c r="FI341" s="452">
        <f t="shared" si="1586"/>
        <v>1.6561251086012163</v>
      </c>
      <c r="FJ341" s="452">
        <f t="shared" si="1587"/>
        <v>2.1971194577802882</v>
      </c>
      <c r="FK341" s="452">
        <f t="shared" si="1588"/>
        <v>1.7023439706297656</v>
      </c>
      <c r="FL341" s="452">
        <f t="shared" si="1589"/>
        <v>1.3954276754878487</v>
      </c>
      <c r="FM341" s="452">
        <f t="shared" si="1590"/>
        <v>1.146259296141704</v>
      </c>
      <c r="FN341" s="452">
        <f t="shared" si="1591"/>
        <v>1.5556202840656901</v>
      </c>
      <c r="FO341" s="452">
        <f t="shared" si="1592"/>
        <v>1.0836107412339104</v>
      </c>
      <c r="FP341" s="452">
        <f t="shared" si="1593"/>
        <v>1.7137212643678161</v>
      </c>
      <c r="FQ341" s="452">
        <f t="shared" si="1594"/>
        <v>1.0883620689655173</v>
      </c>
      <c r="FR341" s="453"/>
      <c r="FS341" s="446">
        <f t="shared" si="1595"/>
        <v>288048</v>
      </c>
      <c r="FT341" s="446">
        <f t="shared" si="1595"/>
        <v>0</v>
      </c>
      <c r="FU341" s="446">
        <f t="shared" si="1595"/>
        <v>5991375</v>
      </c>
      <c r="FV341" s="446">
        <f t="shared" si="1595"/>
        <v>14346388</v>
      </c>
      <c r="FW341" s="446">
        <f t="shared" si="1595"/>
        <v>4464900</v>
      </c>
      <c r="FX341" s="446">
        <f t="shared" si="1595"/>
        <v>4006240</v>
      </c>
      <c r="FY341" s="446">
        <f t="shared" si="1595"/>
        <v>82679592</v>
      </c>
      <c r="FZ341" s="446">
        <f t="shared" si="1595"/>
        <v>284019343</v>
      </c>
      <c r="GA341" s="446">
        <f t="shared" si="1595"/>
        <v>32589820</v>
      </c>
      <c r="GB341" s="446"/>
      <c r="GC341" s="446"/>
      <c r="GD341" s="446"/>
      <c r="GE341" s="446"/>
      <c r="GF341" s="446"/>
      <c r="GG341" s="446"/>
      <c r="GH341" s="446"/>
      <c r="GI341" s="446"/>
      <c r="GJ341" s="446"/>
      <c r="GK341" s="446"/>
      <c r="GL341" s="446"/>
      <c r="GM341" s="446"/>
      <c r="GN341" s="446"/>
      <c r="GO341" s="446">
        <f t="shared" si="1596"/>
        <v>227643</v>
      </c>
      <c r="GP341" s="446">
        <f t="shared" si="1596"/>
        <v>367725</v>
      </c>
      <c r="GQ341" s="446">
        <f t="shared" si="1596"/>
        <v>0</v>
      </c>
      <c r="GR341" s="446">
        <f t="shared" si="1596"/>
        <v>10599498</v>
      </c>
      <c r="GS341" s="446">
        <f t="shared" si="1596"/>
        <v>41932932</v>
      </c>
      <c r="GT341" s="446">
        <f t="shared" si="1596"/>
        <v>0</v>
      </c>
      <c r="GU341" s="446">
        <f t="shared" si="1596"/>
        <v>11227572</v>
      </c>
      <c r="GV341" s="416"/>
      <c r="GW341" s="456"/>
      <c r="GX341" s="456"/>
      <c r="GY341" s="456"/>
      <c r="GZ341" s="456"/>
      <c r="HA341" s="456"/>
    </row>
    <row r="342" spans="1:209" ht="10.5" customHeight="1" x14ac:dyDescent="0.2">
      <c r="A342" s="417" t="str">
        <f t="shared" si="1540"/>
        <v>2018-19MAYY59</v>
      </c>
      <c r="B342" s="458" t="str">
        <f t="shared" si="1597"/>
        <v>2018-19</v>
      </c>
      <c r="C342" s="402" t="s">
        <v>668</v>
      </c>
      <c r="D342" s="458" t="str">
        <f t="shared" si="1598"/>
        <v>Y59</v>
      </c>
      <c r="E342" s="458" t="str">
        <f t="shared" si="1598"/>
        <v>South East</v>
      </c>
      <c r="F342" s="458" t="str">
        <f t="shared" si="1541"/>
        <v>Y59</v>
      </c>
      <c r="H342" s="446">
        <f t="shared" si="1542"/>
        <v>147042</v>
      </c>
      <c r="I342" s="446">
        <f t="shared" si="1542"/>
        <v>106594</v>
      </c>
      <c r="J342" s="446">
        <f t="shared" si="1542"/>
        <v>1483350</v>
      </c>
      <c r="K342" s="446">
        <f t="shared" si="1543"/>
        <v>14</v>
      </c>
      <c r="L342" s="446">
        <f t="shared" si="1544"/>
        <v>3</v>
      </c>
      <c r="M342" s="446">
        <f t="shared" si="1545"/>
        <v>0</v>
      </c>
      <c r="N342" s="446">
        <f t="shared" si="1546"/>
        <v>78</v>
      </c>
      <c r="O342" s="446">
        <f t="shared" si="1547"/>
        <v>167</v>
      </c>
      <c r="P342" s="446">
        <f t="shared" si="1548"/>
        <v>0</v>
      </c>
      <c r="Q342" s="446">
        <f t="shared" si="1548"/>
        <v>0</v>
      </c>
      <c r="R342" s="446">
        <f t="shared" si="1548"/>
        <v>0</v>
      </c>
      <c r="S342" s="446">
        <f t="shared" si="1548"/>
        <v>108687</v>
      </c>
      <c r="T342" s="446">
        <f t="shared" si="1548"/>
        <v>5872</v>
      </c>
      <c r="U342" s="446">
        <f t="shared" si="1548"/>
        <v>3652</v>
      </c>
      <c r="V342" s="446">
        <f t="shared" si="1548"/>
        <v>49410</v>
      </c>
      <c r="W342" s="446">
        <f t="shared" si="1548"/>
        <v>37746</v>
      </c>
      <c r="X342" s="446">
        <f t="shared" si="1548"/>
        <v>2881</v>
      </c>
      <c r="Y342" s="446">
        <f t="shared" si="1548"/>
        <v>2593293</v>
      </c>
      <c r="Z342" s="446">
        <f t="shared" si="1549"/>
        <v>442</v>
      </c>
      <c r="AA342" s="446">
        <f t="shared" si="1550"/>
        <v>802</v>
      </c>
      <c r="AB342" s="446">
        <f t="shared" si="1551"/>
        <v>2296315</v>
      </c>
      <c r="AC342" s="446">
        <f t="shared" si="1552"/>
        <v>629</v>
      </c>
      <c r="AD342" s="446">
        <f t="shared" si="1553"/>
        <v>1182</v>
      </c>
      <c r="AE342" s="446">
        <f t="shared" si="1554"/>
        <v>48661906</v>
      </c>
      <c r="AF342" s="446">
        <f t="shared" si="1555"/>
        <v>985</v>
      </c>
      <c r="AG342" s="446">
        <f t="shared" si="1556"/>
        <v>1914</v>
      </c>
      <c r="AH342" s="446">
        <f t="shared" si="1557"/>
        <v>147214485</v>
      </c>
      <c r="AI342" s="446">
        <f t="shared" si="1558"/>
        <v>3900</v>
      </c>
      <c r="AJ342" s="446">
        <f t="shared" si="1559"/>
        <v>9098</v>
      </c>
      <c r="AK342" s="446">
        <f t="shared" si="1560"/>
        <v>16734771</v>
      </c>
      <c r="AL342" s="446">
        <f t="shared" si="1561"/>
        <v>5809</v>
      </c>
      <c r="AM342" s="446">
        <f t="shared" si="1562"/>
        <v>13304</v>
      </c>
      <c r="AN342" s="446"/>
      <c r="AO342" s="446"/>
      <c r="AP342" s="446"/>
      <c r="AQ342" s="446"/>
      <c r="AR342" s="446"/>
      <c r="AS342" s="446"/>
      <c r="AT342" s="446">
        <f t="shared" si="1563"/>
        <v>6537</v>
      </c>
      <c r="AU342" s="446">
        <f t="shared" si="1563"/>
        <v>189</v>
      </c>
      <c r="AV342" s="446">
        <f t="shared" si="1563"/>
        <v>783</v>
      </c>
      <c r="AW342" s="446">
        <f t="shared" si="1563"/>
        <v>954</v>
      </c>
      <c r="AX342" s="446">
        <f t="shared" si="1563"/>
        <v>438</v>
      </c>
      <c r="AY342" s="446">
        <f t="shared" si="1563"/>
        <v>5127</v>
      </c>
      <c r="AZ342" s="446">
        <f t="shared" si="1563"/>
        <v>653</v>
      </c>
      <c r="BA342" s="446"/>
      <c r="BB342" s="446"/>
      <c r="BC342" s="446"/>
      <c r="BD342" s="446"/>
      <c r="BE342" s="446"/>
      <c r="BF342" s="446"/>
      <c r="BG342" s="446"/>
      <c r="BH342" s="446"/>
      <c r="BI342" s="446">
        <f t="shared" si="1564"/>
        <v>63562</v>
      </c>
      <c r="BJ342" s="446">
        <f t="shared" si="1564"/>
        <v>3337</v>
      </c>
      <c r="BK342" s="446">
        <f t="shared" si="1564"/>
        <v>35251</v>
      </c>
      <c r="BL342" s="446">
        <f t="shared" si="1564"/>
        <v>102150</v>
      </c>
      <c r="BM342" s="446">
        <f t="shared" si="1564"/>
        <v>12805</v>
      </c>
      <c r="BN342" s="446">
        <f t="shared" si="1564"/>
        <v>9721</v>
      </c>
      <c r="BO342" s="446">
        <f t="shared" si="1564"/>
        <v>7934</v>
      </c>
      <c r="BP342" s="446">
        <f t="shared" si="1564"/>
        <v>6163</v>
      </c>
      <c r="BQ342" s="446">
        <f t="shared" si="1564"/>
        <v>69541</v>
      </c>
      <c r="BR342" s="446">
        <f t="shared" si="1564"/>
        <v>56550</v>
      </c>
      <c r="BS342" s="446">
        <f t="shared" si="1564"/>
        <v>60258</v>
      </c>
      <c r="BT342" s="446">
        <f t="shared" si="1564"/>
        <v>41069</v>
      </c>
      <c r="BU342" s="446">
        <f t="shared" si="1564"/>
        <v>5047</v>
      </c>
      <c r="BV342" s="446">
        <f t="shared" si="1564"/>
        <v>3096</v>
      </c>
      <c r="BW342" s="446"/>
      <c r="BX342" s="446"/>
      <c r="BY342" s="446"/>
      <c r="BZ342" s="446"/>
      <c r="CA342" s="446"/>
      <c r="CB342" s="446"/>
      <c r="CC342" s="446"/>
      <c r="CD342" s="446"/>
      <c r="CE342" s="446"/>
      <c r="CF342" s="446"/>
      <c r="CG342" s="446"/>
      <c r="CH342" s="446"/>
      <c r="CI342" s="446"/>
      <c r="CJ342" s="446"/>
      <c r="CK342" s="446"/>
      <c r="CL342" s="446"/>
      <c r="CM342" s="446"/>
      <c r="CN342" s="446"/>
      <c r="CO342" s="446"/>
      <c r="CP342" s="446"/>
      <c r="CQ342" s="446"/>
      <c r="CR342" s="446"/>
      <c r="CS342" s="446"/>
      <c r="CT342" s="446"/>
      <c r="CU342" s="446"/>
      <c r="CV342" s="446"/>
      <c r="CW342" s="446"/>
      <c r="CX342" s="446"/>
      <c r="CY342" s="446"/>
      <c r="CZ342" s="446"/>
      <c r="DA342" s="446"/>
      <c r="DB342" s="446"/>
      <c r="DC342" s="446"/>
      <c r="DD342" s="446"/>
      <c r="DE342" s="446"/>
      <c r="DF342" s="446"/>
      <c r="DG342" s="446"/>
      <c r="DH342" s="446"/>
      <c r="DI342" s="446"/>
      <c r="DJ342" s="446"/>
      <c r="DK342" s="446">
        <f t="shared" si="1565"/>
        <v>431</v>
      </c>
      <c r="DL342" s="446">
        <f t="shared" si="1565"/>
        <v>137674</v>
      </c>
      <c r="DM342" s="446">
        <f t="shared" si="1566"/>
        <v>319</v>
      </c>
      <c r="DN342" s="446">
        <f t="shared" si="1567"/>
        <v>574</v>
      </c>
      <c r="DO342" s="446">
        <f t="shared" si="1568"/>
        <v>4583</v>
      </c>
      <c r="DP342" s="446">
        <f t="shared" si="1568"/>
        <v>223213</v>
      </c>
      <c r="DQ342" s="446">
        <f t="shared" si="1569"/>
        <v>49</v>
      </c>
      <c r="DR342" s="446">
        <f t="shared" si="1570"/>
        <v>90</v>
      </c>
      <c r="DS342" s="446"/>
      <c r="DT342" s="446"/>
      <c r="DU342" s="446"/>
      <c r="DV342" s="446"/>
      <c r="DW342" s="446"/>
      <c r="DX342" s="446"/>
      <c r="DY342" s="446"/>
      <c r="DZ342" s="446"/>
      <c r="EA342" s="446"/>
      <c r="EB342" s="446"/>
      <c r="EC342" s="446"/>
      <c r="ED342" s="446"/>
      <c r="EE342" s="446"/>
      <c r="EF342" s="446"/>
      <c r="EG342" s="446" t="s">
        <v>152</v>
      </c>
      <c r="EH342" s="446" t="s">
        <v>152</v>
      </c>
      <c r="EI342" s="446">
        <f t="shared" si="1571"/>
        <v>106</v>
      </c>
      <c r="EJ342" s="446">
        <f t="shared" si="1571"/>
        <v>2144</v>
      </c>
      <c r="EK342" s="446">
        <f t="shared" si="1571"/>
        <v>3091</v>
      </c>
      <c r="EL342" s="446">
        <f t="shared" si="1571"/>
        <v>0</v>
      </c>
      <c r="EM342" s="446">
        <f t="shared" si="1571"/>
        <v>712</v>
      </c>
      <c r="EN342" s="446">
        <f t="shared" si="1571"/>
        <v>6575844</v>
      </c>
      <c r="EO342" s="446">
        <f t="shared" si="1572"/>
        <v>3067</v>
      </c>
      <c r="EP342" s="446">
        <f t="shared" si="1573"/>
        <v>5855</v>
      </c>
      <c r="EQ342" s="446">
        <f t="shared" si="1574"/>
        <v>20833442</v>
      </c>
      <c r="ER342" s="446">
        <f t="shared" si="1575"/>
        <v>6740</v>
      </c>
      <c r="ES342" s="446">
        <f t="shared" si="1576"/>
        <v>14707</v>
      </c>
      <c r="ET342" s="446">
        <f t="shared" si="1577"/>
        <v>0</v>
      </c>
      <c r="EU342" s="446" t="str">
        <f t="shared" si="1578"/>
        <v>-</v>
      </c>
      <c r="EV342" s="446" t="str">
        <f t="shared" si="1579"/>
        <v>-</v>
      </c>
      <c r="EW342" s="446">
        <f t="shared" si="1580"/>
        <v>6425060</v>
      </c>
      <c r="EX342" s="446">
        <f t="shared" si="1581"/>
        <v>9024</v>
      </c>
      <c r="EY342" s="446">
        <f t="shared" si="1582"/>
        <v>20459</v>
      </c>
      <c r="EZ342" s="447"/>
      <c r="FA342" s="446">
        <f t="shared" si="1583"/>
        <v>5</v>
      </c>
      <c r="FB342" s="417">
        <f t="shared" si="1599"/>
        <v>2018</v>
      </c>
      <c r="FC342" s="448">
        <f t="shared" si="1600"/>
        <v>43221</v>
      </c>
      <c r="FD342" s="449">
        <f t="shared" si="1584"/>
        <v>31</v>
      </c>
      <c r="FE342" s="450"/>
      <c r="FF342" s="451"/>
      <c r="FG342" s="450"/>
      <c r="FH342" s="452">
        <f t="shared" si="1585"/>
        <v>2.1806880108991824</v>
      </c>
      <c r="FI342" s="452">
        <f t="shared" si="1586"/>
        <v>1.6554836512261581</v>
      </c>
      <c r="FJ342" s="452">
        <f t="shared" si="1587"/>
        <v>2.1725082146768893</v>
      </c>
      <c r="FK342" s="452">
        <f t="shared" si="1588"/>
        <v>1.6875684556407449</v>
      </c>
      <c r="FL342" s="452">
        <f t="shared" si="1589"/>
        <v>1.4074276462254605</v>
      </c>
      <c r="FM342" s="452">
        <f t="shared" si="1590"/>
        <v>1.1445051608986034</v>
      </c>
      <c r="FN342" s="452">
        <f t="shared" si="1591"/>
        <v>1.596407566364648</v>
      </c>
      <c r="FO342" s="452">
        <f t="shared" si="1592"/>
        <v>1.08803581836486</v>
      </c>
      <c r="FP342" s="452">
        <f t="shared" si="1593"/>
        <v>1.7518222839291913</v>
      </c>
      <c r="FQ342" s="452">
        <f t="shared" si="1594"/>
        <v>1.0746268656716418</v>
      </c>
      <c r="FR342" s="453"/>
      <c r="FS342" s="446">
        <f t="shared" si="1595"/>
        <v>316750</v>
      </c>
      <c r="FT342" s="446">
        <f t="shared" si="1595"/>
        <v>0</v>
      </c>
      <c r="FU342" s="446">
        <f t="shared" si="1595"/>
        <v>8354697</v>
      </c>
      <c r="FV342" s="446">
        <f t="shared" si="1595"/>
        <v>17784045</v>
      </c>
      <c r="FW342" s="446">
        <f t="shared" si="1595"/>
        <v>4710887</v>
      </c>
      <c r="FX342" s="446">
        <f t="shared" si="1595"/>
        <v>4315091</v>
      </c>
      <c r="FY342" s="446">
        <f t="shared" si="1595"/>
        <v>94588969</v>
      </c>
      <c r="FZ342" s="446">
        <f t="shared" si="1595"/>
        <v>343413626</v>
      </c>
      <c r="GA342" s="446">
        <f t="shared" si="1595"/>
        <v>38328200</v>
      </c>
      <c r="GB342" s="446"/>
      <c r="GC342" s="446"/>
      <c r="GD342" s="446"/>
      <c r="GE342" s="446"/>
      <c r="GF342" s="446"/>
      <c r="GG342" s="446"/>
      <c r="GH342" s="446"/>
      <c r="GI342" s="446"/>
      <c r="GJ342" s="446"/>
      <c r="GK342" s="446"/>
      <c r="GL342" s="446"/>
      <c r="GM342" s="446"/>
      <c r="GN342" s="446"/>
      <c r="GO342" s="446">
        <f t="shared" si="1596"/>
        <v>247542</v>
      </c>
      <c r="GP342" s="446">
        <f t="shared" si="1596"/>
        <v>414366</v>
      </c>
      <c r="GQ342" s="446">
        <f t="shared" si="1596"/>
        <v>0</v>
      </c>
      <c r="GR342" s="446">
        <f t="shared" si="1596"/>
        <v>12553462</v>
      </c>
      <c r="GS342" s="446">
        <f t="shared" si="1596"/>
        <v>45457988</v>
      </c>
      <c r="GT342" s="446">
        <f t="shared" si="1596"/>
        <v>0</v>
      </c>
      <c r="GU342" s="446">
        <f t="shared" si="1596"/>
        <v>14567034</v>
      </c>
      <c r="GV342" s="416"/>
      <c r="GW342" s="456"/>
      <c r="GX342" s="456"/>
      <c r="GY342" s="456"/>
      <c r="GZ342" s="456"/>
      <c r="HA342" s="456"/>
    </row>
    <row r="343" spans="1:209" ht="10.5" customHeight="1" x14ac:dyDescent="0.2">
      <c r="A343" s="417" t="str">
        <f t="shared" si="1540"/>
        <v>2018-19JUNEY59</v>
      </c>
      <c r="B343" s="458" t="str">
        <f t="shared" si="1597"/>
        <v>2018-19</v>
      </c>
      <c r="C343" s="402" t="s">
        <v>671</v>
      </c>
      <c r="D343" s="458" t="str">
        <f t="shared" si="1598"/>
        <v>Y59</v>
      </c>
      <c r="E343" s="458" t="str">
        <f t="shared" si="1598"/>
        <v>South East</v>
      </c>
      <c r="F343" s="458" t="str">
        <f t="shared" si="1541"/>
        <v>Y59</v>
      </c>
      <c r="H343" s="446">
        <f t="shared" si="1542"/>
        <v>142774</v>
      </c>
      <c r="I343" s="446">
        <f t="shared" si="1542"/>
        <v>104612</v>
      </c>
      <c r="J343" s="446">
        <f t="shared" si="1542"/>
        <v>1807292</v>
      </c>
      <c r="K343" s="446">
        <f t="shared" si="1543"/>
        <v>17</v>
      </c>
      <c r="L343" s="446">
        <f t="shared" si="1544"/>
        <v>3</v>
      </c>
      <c r="M343" s="446">
        <f t="shared" si="1545"/>
        <v>0</v>
      </c>
      <c r="N343" s="446">
        <f t="shared" si="1546"/>
        <v>95</v>
      </c>
      <c r="O343" s="446">
        <f t="shared" si="1547"/>
        <v>183</v>
      </c>
      <c r="P343" s="446">
        <f t="shared" ref="P343:Y352" si="1601">SUMIFS(P$443:P$10112,$B$443:$B$10112,$B343,$C$443:$C$10112,$C343,$D$443:$D$10112,$D343)</f>
        <v>0</v>
      </c>
      <c r="Q343" s="446">
        <f t="shared" si="1601"/>
        <v>0</v>
      </c>
      <c r="R343" s="446">
        <f t="shared" si="1601"/>
        <v>0</v>
      </c>
      <c r="S343" s="446">
        <f t="shared" si="1601"/>
        <v>104553</v>
      </c>
      <c r="T343" s="446">
        <f t="shared" si="1601"/>
        <v>5888</v>
      </c>
      <c r="U343" s="446">
        <f t="shared" si="1601"/>
        <v>3714</v>
      </c>
      <c r="V343" s="446">
        <f t="shared" si="1601"/>
        <v>47936</v>
      </c>
      <c r="W343" s="446">
        <f t="shared" si="1601"/>
        <v>36390</v>
      </c>
      <c r="X343" s="446">
        <f t="shared" si="1601"/>
        <v>2746</v>
      </c>
      <c r="Y343" s="446">
        <f t="shared" si="1601"/>
        <v>2603714</v>
      </c>
      <c r="Z343" s="446">
        <f t="shared" si="1549"/>
        <v>442</v>
      </c>
      <c r="AA343" s="446">
        <f t="shared" si="1550"/>
        <v>821</v>
      </c>
      <c r="AB343" s="446">
        <f t="shared" si="1551"/>
        <v>2312297</v>
      </c>
      <c r="AC343" s="446">
        <f t="shared" si="1552"/>
        <v>623</v>
      </c>
      <c r="AD343" s="446">
        <f t="shared" si="1553"/>
        <v>1152</v>
      </c>
      <c r="AE343" s="446">
        <f t="shared" si="1554"/>
        <v>47513406</v>
      </c>
      <c r="AF343" s="446">
        <f t="shared" si="1555"/>
        <v>991</v>
      </c>
      <c r="AG343" s="446">
        <f t="shared" si="1556"/>
        <v>1910</v>
      </c>
      <c r="AH343" s="446">
        <f t="shared" si="1557"/>
        <v>139684944</v>
      </c>
      <c r="AI343" s="446">
        <f t="shared" si="1558"/>
        <v>3839</v>
      </c>
      <c r="AJ343" s="446">
        <f t="shared" si="1559"/>
        <v>8848</v>
      </c>
      <c r="AK343" s="446">
        <f t="shared" si="1560"/>
        <v>15573932</v>
      </c>
      <c r="AL343" s="446">
        <f t="shared" si="1561"/>
        <v>5671</v>
      </c>
      <c r="AM343" s="446">
        <f t="shared" si="1562"/>
        <v>13461</v>
      </c>
      <c r="AN343" s="446"/>
      <c r="AO343" s="446"/>
      <c r="AP343" s="446"/>
      <c r="AQ343" s="446"/>
      <c r="AR343" s="446"/>
      <c r="AS343" s="446"/>
      <c r="AT343" s="446">
        <f t="shared" ref="AT343:AZ352" si="1602">SUMIFS(AT$443:AT$10112,$B$443:$B$10112,$B343,$C$443:$C$10112,$C343,$D$443:$D$10112,$D343)</f>
        <v>6044</v>
      </c>
      <c r="AU343" s="446">
        <f t="shared" si="1602"/>
        <v>157</v>
      </c>
      <c r="AV343" s="446">
        <f t="shared" si="1602"/>
        <v>638</v>
      </c>
      <c r="AW343" s="446">
        <f t="shared" si="1602"/>
        <v>963</v>
      </c>
      <c r="AX343" s="446">
        <f t="shared" si="1602"/>
        <v>473</v>
      </c>
      <c r="AY343" s="446">
        <f t="shared" si="1602"/>
        <v>4776</v>
      </c>
      <c r="AZ343" s="446">
        <f t="shared" si="1602"/>
        <v>659</v>
      </c>
      <c r="BA343" s="446"/>
      <c r="BB343" s="446"/>
      <c r="BC343" s="446"/>
      <c r="BD343" s="446"/>
      <c r="BE343" s="446"/>
      <c r="BF343" s="446"/>
      <c r="BG343" s="446"/>
      <c r="BH343" s="446"/>
      <c r="BI343" s="446">
        <f t="shared" ref="BI343:BV352" si="1603">SUMIFS(BI$443:BI$10112,$B$443:$B$10112,$B343,$C$443:$C$10112,$C343,$D$443:$D$10112,$D343)</f>
        <v>61098</v>
      </c>
      <c r="BJ343" s="446">
        <f t="shared" si="1603"/>
        <v>3348</v>
      </c>
      <c r="BK343" s="446">
        <f t="shared" si="1603"/>
        <v>34063</v>
      </c>
      <c r="BL343" s="446">
        <f t="shared" si="1603"/>
        <v>98509</v>
      </c>
      <c r="BM343" s="446">
        <f t="shared" si="1603"/>
        <v>12611</v>
      </c>
      <c r="BN343" s="446">
        <f t="shared" si="1603"/>
        <v>9642</v>
      </c>
      <c r="BO343" s="446">
        <f t="shared" si="1603"/>
        <v>7970</v>
      </c>
      <c r="BP343" s="446">
        <f t="shared" si="1603"/>
        <v>6219</v>
      </c>
      <c r="BQ343" s="446">
        <f t="shared" si="1603"/>
        <v>67182</v>
      </c>
      <c r="BR343" s="446">
        <f t="shared" si="1603"/>
        <v>54470</v>
      </c>
      <c r="BS343" s="446">
        <f t="shared" si="1603"/>
        <v>56481</v>
      </c>
      <c r="BT343" s="446">
        <f t="shared" si="1603"/>
        <v>39541</v>
      </c>
      <c r="BU343" s="446">
        <f t="shared" si="1603"/>
        <v>4757</v>
      </c>
      <c r="BV343" s="446">
        <f t="shared" si="1603"/>
        <v>2963</v>
      </c>
      <c r="BW343" s="446"/>
      <c r="BX343" s="446"/>
      <c r="BY343" s="446"/>
      <c r="BZ343" s="446"/>
      <c r="CA343" s="446"/>
      <c r="CB343" s="446"/>
      <c r="CC343" s="446"/>
      <c r="CD343" s="446"/>
      <c r="CE343" s="446"/>
      <c r="CF343" s="446"/>
      <c r="CG343" s="446"/>
      <c r="CH343" s="446"/>
      <c r="CI343" s="446"/>
      <c r="CJ343" s="446"/>
      <c r="CK343" s="446"/>
      <c r="CL343" s="446"/>
      <c r="CM343" s="446"/>
      <c r="CN343" s="446"/>
      <c r="CO343" s="446"/>
      <c r="CP343" s="446"/>
      <c r="CQ343" s="446"/>
      <c r="CR343" s="446"/>
      <c r="CS343" s="446"/>
      <c r="CT343" s="446"/>
      <c r="CU343" s="446"/>
      <c r="CV343" s="446"/>
      <c r="CW343" s="446"/>
      <c r="CX343" s="446"/>
      <c r="CY343" s="446"/>
      <c r="CZ343" s="446"/>
      <c r="DA343" s="446"/>
      <c r="DB343" s="446"/>
      <c r="DC343" s="446"/>
      <c r="DD343" s="446"/>
      <c r="DE343" s="446"/>
      <c r="DF343" s="446"/>
      <c r="DG343" s="446"/>
      <c r="DH343" s="446"/>
      <c r="DI343" s="446"/>
      <c r="DJ343" s="446"/>
      <c r="DK343" s="446">
        <f t="shared" si="1565"/>
        <v>403</v>
      </c>
      <c r="DL343" s="446">
        <f t="shared" si="1565"/>
        <v>127567</v>
      </c>
      <c r="DM343" s="446">
        <f t="shared" si="1566"/>
        <v>317</v>
      </c>
      <c r="DN343" s="446">
        <f t="shared" si="1567"/>
        <v>544</v>
      </c>
      <c r="DO343" s="446">
        <f t="shared" si="1568"/>
        <v>4605</v>
      </c>
      <c r="DP343" s="446">
        <f t="shared" si="1568"/>
        <v>241573</v>
      </c>
      <c r="DQ343" s="446">
        <f t="shared" si="1569"/>
        <v>52</v>
      </c>
      <c r="DR343" s="446">
        <f t="shared" si="1570"/>
        <v>100</v>
      </c>
      <c r="DS343" s="446"/>
      <c r="DT343" s="446"/>
      <c r="DU343" s="446"/>
      <c r="DV343" s="446"/>
      <c r="DW343" s="446"/>
      <c r="DX343" s="446"/>
      <c r="DY343" s="446"/>
      <c r="DZ343" s="446"/>
      <c r="EA343" s="446"/>
      <c r="EB343" s="446"/>
      <c r="EC343" s="446"/>
      <c r="ED343" s="446"/>
      <c r="EE343" s="446"/>
      <c r="EF343" s="446"/>
      <c r="EG343" s="446" t="s">
        <v>152</v>
      </c>
      <c r="EH343" s="446" t="s">
        <v>152</v>
      </c>
      <c r="EI343" s="446">
        <f t="shared" ref="EI343:EN352" si="1604">SUMIFS(EI$443:EI$10112,$B$443:$B$10112,$B343,$C$443:$C$10112,$C343,$D$443:$D$10112,$D343)</f>
        <v>135</v>
      </c>
      <c r="EJ343" s="446">
        <f t="shared" si="1604"/>
        <v>2091</v>
      </c>
      <c r="EK343" s="446">
        <f t="shared" si="1604"/>
        <v>2879</v>
      </c>
      <c r="EL343" s="446">
        <f t="shared" si="1604"/>
        <v>0</v>
      </c>
      <c r="EM343" s="446">
        <f t="shared" si="1604"/>
        <v>710</v>
      </c>
      <c r="EN343" s="446">
        <f t="shared" si="1604"/>
        <v>6415649</v>
      </c>
      <c r="EO343" s="446">
        <f t="shared" si="1572"/>
        <v>3068</v>
      </c>
      <c r="EP343" s="446">
        <f t="shared" si="1573"/>
        <v>5821</v>
      </c>
      <c r="EQ343" s="446">
        <f t="shared" si="1574"/>
        <v>20214390</v>
      </c>
      <c r="ER343" s="446">
        <f t="shared" si="1575"/>
        <v>7021</v>
      </c>
      <c r="ES343" s="446">
        <f t="shared" si="1576"/>
        <v>14544</v>
      </c>
      <c r="ET343" s="446">
        <f t="shared" si="1577"/>
        <v>0</v>
      </c>
      <c r="EU343" s="446" t="str">
        <f t="shared" si="1578"/>
        <v>-</v>
      </c>
      <c r="EV343" s="446" t="str">
        <f t="shared" si="1579"/>
        <v>-</v>
      </c>
      <c r="EW343" s="446">
        <f t="shared" si="1580"/>
        <v>6151082</v>
      </c>
      <c r="EX343" s="446">
        <f t="shared" si="1581"/>
        <v>8663</v>
      </c>
      <c r="EY343" s="446">
        <f t="shared" si="1582"/>
        <v>19895</v>
      </c>
      <c r="EZ343" s="447"/>
      <c r="FA343" s="446">
        <f t="shared" si="1583"/>
        <v>6</v>
      </c>
      <c r="FB343" s="417">
        <f t="shared" si="1599"/>
        <v>2018</v>
      </c>
      <c r="FC343" s="448">
        <f t="shared" si="1600"/>
        <v>43252</v>
      </c>
      <c r="FD343" s="449">
        <f t="shared" si="1584"/>
        <v>30</v>
      </c>
      <c r="FE343" s="450"/>
      <c r="FF343" s="451"/>
      <c r="FG343" s="450"/>
      <c r="FH343" s="452">
        <f t="shared" si="1585"/>
        <v>2.1418138586956523</v>
      </c>
      <c r="FI343" s="452">
        <f t="shared" si="1586"/>
        <v>1.6375679347826086</v>
      </c>
      <c r="FJ343" s="452">
        <f t="shared" si="1587"/>
        <v>2.1459343026386644</v>
      </c>
      <c r="FK343" s="452">
        <f t="shared" si="1588"/>
        <v>1.6744749596122779</v>
      </c>
      <c r="FL343" s="452">
        <f t="shared" si="1589"/>
        <v>1.4014936582109478</v>
      </c>
      <c r="FM343" s="452">
        <f t="shared" si="1590"/>
        <v>1.1363067423230975</v>
      </c>
      <c r="FN343" s="452">
        <f t="shared" si="1591"/>
        <v>1.5521022258862325</v>
      </c>
      <c r="FO343" s="452">
        <f t="shared" si="1592"/>
        <v>1.0865897224512229</v>
      </c>
      <c r="FP343" s="452">
        <f t="shared" si="1593"/>
        <v>1.7323379461034232</v>
      </c>
      <c r="FQ343" s="452">
        <f t="shared" si="1594"/>
        <v>1.0790240349599418</v>
      </c>
      <c r="FR343" s="453"/>
      <c r="FS343" s="446">
        <f t="shared" ref="FS343:GA352" si="1605">SUMIFS(FS$443:FS$10112,$B$443:$B$10112,$B343,$C$443:$C$10112,$C343,$D$443:$D$10112,$D343)</f>
        <v>310696</v>
      </c>
      <c r="FT343" s="446">
        <f t="shared" si="1605"/>
        <v>0</v>
      </c>
      <c r="FU343" s="446">
        <f t="shared" si="1605"/>
        <v>9928784</v>
      </c>
      <c r="FV343" s="446">
        <f t="shared" si="1605"/>
        <v>19122140</v>
      </c>
      <c r="FW343" s="446">
        <f t="shared" si="1605"/>
        <v>4835672</v>
      </c>
      <c r="FX343" s="446">
        <f t="shared" si="1605"/>
        <v>4278566</v>
      </c>
      <c r="FY343" s="446">
        <f t="shared" si="1605"/>
        <v>91558358</v>
      </c>
      <c r="FZ343" s="446">
        <f t="shared" si="1605"/>
        <v>321973979</v>
      </c>
      <c r="GA343" s="446">
        <f t="shared" si="1605"/>
        <v>36964915</v>
      </c>
      <c r="GB343" s="446"/>
      <c r="GC343" s="446"/>
      <c r="GD343" s="446"/>
      <c r="GE343" s="446"/>
      <c r="GF343" s="446"/>
      <c r="GG343" s="446"/>
      <c r="GH343" s="446"/>
      <c r="GI343" s="446"/>
      <c r="GJ343" s="446"/>
      <c r="GK343" s="446"/>
      <c r="GL343" s="446"/>
      <c r="GM343" s="446"/>
      <c r="GN343" s="446"/>
      <c r="GO343" s="446">
        <f t="shared" ref="GO343:GU352" si="1606">SUMIFS(GO$443:GO$10112,$B$443:$B$10112,$B343,$C$443:$C$10112,$C343,$D$443:$D$10112,$D343)</f>
        <v>219114</v>
      </c>
      <c r="GP343" s="446">
        <f t="shared" si="1606"/>
        <v>460555</v>
      </c>
      <c r="GQ343" s="446">
        <f t="shared" si="1606"/>
        <v>0</v>
      </c>
      <c r="GR343" s="446">
        <f t="shared" si="1606"/>
        <v>12171757</v>
      </c>
      <c r="GS343" s="446">
        <f t="shared" si="1606"/>
        <v>41872892</v>
      </c>
      <c r="GT343" s="446">
        <f t="shared" si="1606"/>
        <v>0</v>
      </c>
      <c r="GU343" s="446">
        <f t="shared" si="1606"/>
        <v>14125677</v>
      </c>
      <c r="GV343" s="416"/>
      <c r="GW343" s="456"/>
      <c r="GX343" s="456"/>
      <c r="GY343" s="456"/>
      <c r="GZ343" s="456"/>
      <c r="HA343" s="456"/>
    </row>
    <row r="344" spans="1:209" ht="10.5" customHeight="1" x14ac:dyDescent="0.2">
      <c r="A344" s="417" t="str">
        <f t="shared" si="1540"/>
        <v>2018-19JULYY59</v>
      </c>
      <c r="B344" s="458" t="str">
        <f t="shared" si="1597"/>
        <v>2018-19</v>
      </c>
      <c r="C344" s="402" t="s">
        <v>673</v>
      </c>
      <c r="D344" s="458" t="str">
        <f t="shared" si="1598"/>
        <v>Y59</v>
      </c>
      <c r="E344" s="458" t="str">
        <f t="shared" si="1598"/>
        <v>South East</v>
      </c>
      <c r="F344" s="458" t="str">
        <f t="shared" si="1541"/>
        <v>Y59</v>
      </c>
      <c r="H344" s="446">
        <f t="shared" si="1542"/>
        <v>157531</v>
      </c>
      <c r="I344" s="446">
        <f t="shared" si="1542"/>
        <v>117008</v>
      </c>
      <c r="J344" s="446">
        <f t="shared" si="1542"/>
        <v>2319910</v>
      </c>
      <c r="K344" s="446">
        <f t="shared" si="1543"/>
        <v>20</v>
      </c>
      <c r="L344" s="446">
        <f t="shared" si="1544"/>
        <v>3</v>
      </c>
      <c r="M344" s="446">
        <f t="shared" si="1545"/>
        <v>0</v>
      </c>
      <c r="N344" s="446">
        <f t="shared" si="1546"/>
        <v>112</v>
      </c>
      <c r="O344" s="446">
        <f t="shared" si="1547"/>
        <v>197</v>
      </c>
      <c r="P344" s="446">
        <f t="shared" si="1601"/>
        <v>0</v>
      </c>
      <c r="Q344" s="446">
        <f t="shared" si="1601"/>
        <v>0</v>
      </c>
      <c r="R344" s="446">
        <f t="shared" si="1601"/>
        <v>0</v>
      </c>
      <c r="S344" s="446">
        <f t="shared" si="1601"/>
        <v>109653</v>
      </c>
      <c r="T344" s="446">
        <f t="shared" si="1601"/>
        <v>6180</v>
      </c>
      <c r="U344" s="446">
        <f t="shared" si="1601"/>
        <v>3833</v>
      </c>
      <c r="V344" s="446">
        <f t="shared" si="1601"/>
        <v>52097</v>
      </c>
      <c r="W344" s="446">
        <f t="shared" si="1601"/>
        <v>36045</v>
      </c>
      <c r="X344" s="446">
        <f t="shared" si="1601"/>
        <v>2711</v>
      </c>
      <c r="Y344" s="446">
        <f t="shared" si="1601"/>
        <v>2911018</v>
      </c>
      <c r="Z344" s="446">
        <f t="shared" si="1549"/>
        <v>471</v>
      </c>
      <c r="AA344" s="446">
        <f t="shared" si="1550"/>
        <v>854</v>
      </c>
      <c r="AB344" s="446">
        <f t="shared" si="1551"/>
        <v>2448749</v>
      </c>
      <c r="AC344" s="446">
        <f t="shared" si="1552"/>
        <v>639</v>
      </c>
      <c r="AD344" s="446">
        <f t="shared" si="1553"/>
        <v>1226</v>
      </c>
      <c r="AE344" s="446">
        <f t="shared" si="1554"/>
        <v>57345314</v>
      </c>
      <c r="AF344" s="446">
        <f t="shared" si="1555"/>
        <v>1101</v>
      </c>
      <c r="AG344" s="446">
        <f t="shared" si="1556"/>
        <v>2158</v>
      </c>
      <c r="AH344" s="446">
        <f t="shared" si="1557"/>
        <v>168308414</v>
      </c>
      <c r="AI344" s="446">
        <f t="shared" si="1558"/>
        <v>4669</v>
      </c>
      <c r="AJ344" s="446">
        <f t="shared" si="1559"/>
        <v>10824</v>
      </c>
      <c r="AK344" s="446">
        <f t="shared" si="1560"/>
        <v>15034849</v>
      </c>
      <c r="AL344" s="446">
        <f t="shared" si="1561"/>
        <v>5546</v>
      </c>
      <c r="AM344" s="446">
        <f t="shared" si="1562"/>
        <v>12966</v>
      </c>
      <c r="AN344" s="446"/>
      <c r="AO344" s="446"/>
      <c r="AP344" s="446"/>
      <c r="AQ344" s="446"/>
      <c r="AR344" s="446"/>
      <c r="AS344" s="446"/>
      <c r="AT344" s="446">
        <f t="shared" si="1602"/>
        <v>6961</v>
      </c>
      <c r="AU344" s="446">
        <f t="shared" si="1602"/>
        <v>176</v>
      </c>
      <c r="AV344" s="446">
        <f t="shared" si="1602"/>
        <v>754</v>
      </c>
      <c r="AW344" s="446">
        <f t="shared" si="1602"/>
        <v>1168</v>
      </c>
      <c r="AX344" s="446">
        <f t="shared" si="1602"/>
        <v>502</v>
      </c>
      <c r="AY344" s="446">
        <f t="shared" si="1602"/>
        <v>5529</v>
      </c>
      <c r="AZ344" s="446">
        <f t="shared" si="1602"/>
        <v>712</v>
      </c>
      <c r="BA344" s="446"/>
      <c r="BB344" s="446"/>
      <c r="BC344" s="446"/>
      <c r="BD344" s="446"/>
      <c r="BE344" s="446"/>
      <c r="BF344" s="446"/>
      <c r="BG344" s="446"/>
      <c r="BH344" s="446"/>
      <c r="BI344" s="446">
        <f t="shared" si="1603"/>
        <v>63324</v>
      </c>
      <c r="BJ344" s="446">
        <f t="shared" si="1603"/>
        <v>3289</v>
      </c>
      <c r="BK344" s="446">
        <f t="shared" si="1603"/>
        <v>36079</v>
      </c>
      <c r="BL344" s="446">
        <f t="shared" si="1603"/>
        <v>102692</v>
      </c>
      <c r="BM344" s="446">
        <f t="shared" si="1603"/>
        <v>13385</v>
      </c>
      <c r="BN344" s="446">
        <f t="shared" si="1603"/>
        <v>10035</v>
      </c>
      <c r="BO344" s="446">
        <f t="shared" si="1603"/>
        <v>8267</v>
      </c>
      <c r="BP344" s="446">
        <f t="shared" si="1603"/>
        <v>6349</v>
      </c>
      <c r="BQ344" s="446">
        <f t="shared" si="1603"/>
        <v>73917</v>
      </c>
      <c r="BR344" s="446">
        <f t="shared" si="1603"/>
        <v>59297</v>
      </c>
      <c r="BS344" s="446">
        <f t="shared" si="1603"/>
        <v>58629</v>
      </c>
      <c r="BT344" s="446">
        <f t="shared" si="1603"/>
        <v>39170</v>
      </c>
      <c r="BU344" s="446">
        <f t="shared" si="1603"/>
        <v>5073</v>
      </c>
      <c r="BV344" s="446">
        <f t="shared" si="1603"/>
        <v>2981</v>
      </c>
      <c r="BW344" s="446"/>
      <c r="BX344" s="446"/>
      <c r="BY344" s="446"/>
      <c r="BZ344" s="446"/>
      <c r="CA344" s="446"/>
      <c r="CB344" s="446"/>
      <c r="CC344" s="446"/>
      <c r="CD344" s="446"/>
      <c r="CE344" s="446"/>
      <c r="CF344" s="446"/>
      <c r="CG344" s="446"/>
      <c r="CH344" s="446"/>
      <c r="CI344" s="446"/>
      <c r="CJ344" s="446"/>
      <c r="CK344" s="446"/>
      <c r="CL344" s="446"/>
      <c r="CM344" s="446"/>
      <c r="CN344" s="446"/>
      <c r="CO344" s="446"/>
      <c r="CP344" s="446"/>
      <c r="CQ344" s="446"/>
      <c r="CR344" s="446"/>
      <c r="CS344" s="446"/>
      <c r="CT344" s="446"/>
      <c r="CU344" s="446"/>
      <c r="CV344" s="446"/>
      <c r="CW344" s="446"/>
      <c r="CX344" s="446"/>
      <c r="CY344" s="446"/>
      <c r="CZ344" s="446"/>
      <c r="DA344" s="446"/>
      <c r="DB344" s="446"/>
      <c r="DC344" s="446"/>
      <c r="DD344" s="446"/>
      <c r="DE344" s="446"/>
      <c r="DF344" s="446"/>
      <c r="DG344" s="446"/>
      <c r="DH344" s="446"/>
      <c r="DI344" s="446"/>
      <c r="DJ344" s="446"/>
      <c r="DK344" s="446">
        <f t="shared" si="1565"/>
        <v>516</v>
      </c>
      <c r="DL344" s="446">
        <f t="shared" si="1565"/>
        <v>169258</v>
      </c>
      <c r="DM344" s="446">
        <f t="shared" si="1566"/>
        <v>328</v>
      </c>
      <c r="DN344" s="446">
        <f t="shared" si="1567"/>
        <v>552</v>
      </c>
      <c r="DO344" s="446">
        <f t="shared" si="1568"/>
        <v>4804</v>
      </c>
      <c r="DP344" s="446">
        <f t="shared" si="1568"/>
        <v>270606</v>
      </c>
      <c r="DQ344" s="446">
        <f t="shared" si="1569"/>
        <v>56</v>
      </c>
      <c r="DR344" s="446">
        <f t="shared" si="1570"/>
        <v>108</v>
      </c>
      <c r="DS344" s="446"/>
      <c r="DT344" s="446"/>
      <c r="DU344" s="446"/>
      <c r="DV344" s="446"/>
      <c r="DW344" s="446"/>
      <c r="DX344" s="446"/>
      <c r="DY344" s="446"/>
      <c r="DZ344" s="446"/>
      <c r="EA344" s="446"/>
      <c r="EB344" s="446"/>
      <c r="EC344" s="446"/>
      <c r="ED344" s="446"/>
      <c r="EE344" s="446"/>
      <c r="EF344" s="446"/>
      <c r="EG344" s="446" t="s">
        <v>152</v>
      </c>
      <c r="EH344" s="446" t="s">
        <v>152</v>
      </c>
      <c r="EI344" s="446">
        <f t="shared" si="1604"/>
        <v>130</v>
      </c>
      <c r="EJ344" s="446">
        <f t="shared" si="1604"/>
        <v>2202</v>
      </c>
      <c r="EK344" s="446">
        <f t="shared" si="1604"/>
        <v>2831</v>
      </c>
      <c r="EL344" s="446">
        <f t="shared" si="1604"/>
        <v>0</v>
      </c>
      <c r="EM344" s="446">
        <f t="shared" si="1604"/>
        <v>742</v>
      </c>
      <c r="EN344" s="446">
        <f t="shared" si="1604"/>
        <v>6753663</v>
      </c>
      <c r="EO344" s="446">
        <f t="shared" si="1572"/>
        <v>3067</v>
      </c>
      <c r="EP344" s="446">
        <f t="shared" si="1573"/>
        <v>5518</v>
      </c>
      <c r="EQ344" s="446">
        <f t="shared" si="1574"/>
        <v>19498309</v>
      </c>
      <c r="ER344" s="446">
        <f t="shared" si="1575"/>
        <v>6887</v>
      </c>
      <c r="ES344" s="446">
        <f t="shared" si="1576"/>
        <v>14287</v>
      </c>
      <c r="ET344" s="446">
        <f t="shared" si="1577"/>
        <v>0</v>
      </c>
      <c r="EU344" s="446" t="str">
        <f t="shared" si="1578"/>
        <v>-</v>
      </c>
      <c r="EV344" s="446" t="str">
        <f t="shared" si="1579"/>
        <v>-</v>
      </c>
      <c r="EW344" s="446">
        <f t="shared" si="1580"/>
        <v>7120509</v>
      </c>
      <c r="EX344" s="446">
        <f t="shared" si="1581"/>
        <v>9596</v>
      </c>
      <c r="EY344" s="446">
        <f t="shared" si="1582"/>
        <v>20559</v>
      </c>
      <c r="EZ344" s="447"/>
      <c r="FA344" s="446">
        <f t="shared" si="1583"/>
        <v>7</v>
      </c>
      <c r="FB344" s="417">
        <f t="shared" si="1599"/>
        <v>2018</v>
      </c>
      <c r="FC344" s="448">
        <f t="shared" si="1600"/>
        <v>43282</v>
      </c>
      <c r="FD344" s="449">
        <f t="shared" si="1584"/>
        <v>31</v>
      </c>
      <c r="FE344" s="450"/>
      <c r="FF344" s="451"/>
      <c r="FG344" s="450"/>
      <c r="FH344" s="452">
        <f t="shared" si="1585"/>
        <v>2.1658576051779934</v>
      </c>
      <c r="FI344" s="452">
        <f t="shared" si="1586"/>
        <v>1.6237864077669903</v>
      </c>
      <c r="FJ344" s="452">
        <f t="shared" si="1587"/>
        <v>2.1567962431515784</v>
      </c>
      <c r="FK344" s="452">
        <f t="shared" si="1588"/>
        <v>1.6564049047743281</v>
      </c>
      <c r="FL344" s="452">
        <f t="shared" si="1589"/>
        <v>1.4188340979327025</v>
      </c>
      <c r="FM344" s="452">
        <f t="shared" si="1590"/>
        <v>1.1382037353398469</v>
      </c>
      <c r="FN344" s="452">
        <f t="shared" si="1591"/>
        <v>1.6265501456512692</v>
      </c>
      <c r="FO344" s="452">
        <f t="shared" si="1592"/>
        <v>1.0866971840754611</v>
      </c>
      <c r="FP344" s="452">
        <f t="shared" si="1593"/>
        <v>1.8712652157875322</v>
      </c>
      <c r="FQ344" s="452">
        <f t="shared" si="1594"/>
        <v>1.0995942456658059</v>
      </c>
      <c r="FR344" s="453"/>
      <c r="FS344" s="446">
        <f t="shared" si="1605"/>
        <v>392470</v>
      </c>
      <c r="FT344" s="446">
        <f t="shared" si="1605"/>
        <v>0</v>
      </c>
      <c r="FU344" s="446">
        <f t="shared" si="1605"/>
        <v>13121098</v>
      </c>
      <c r="FV344" s="446">
        <f t="shared" si="1605"/>
        <v>23066292</v>
      </c>
      <c r="FW344" s="446">
        <f t="shared" si="1605"/>
        <v>5276942</v>
      </c>
      <c r="FX344" s="446">
        <f t="shared" si="1605"/>
        <v>4699498</v>
      </c>
      <c r="FY344" s="446">
        <f t="shared" si="1605"/>
        <v>112416560</v>
      </c>
      <c r="FZ344" s="446">
        <f t="shared" si="1605"/>
        <v>390147366</v>
      </c>
      <c r="GA344" s="446">
        <f t="shared" si="1605"/>
        <v>35151268</v>
      </c>
      <c r="GB344" s="446"/>
      <c r="GC344" s="446"/>
      <c r="GD344" s="446"/>
      <c r="GE344" s="446"/>
      <c r="GF344" s="446"/>
      <c r="GG344" s="446"/>
      <c r="GH344" s="446"/>
      <c r="GI344" s="446"/>
      <c r="GJ344" s="446"/>
      <c r="GK344" s="446"/>
      <c r="GL344" s="446"/>
      <c r="GM344" s="446"/>
      <c r="GN344" s="446"/>
      <c r="GO344" s="446">
        <f t="shared" si="1606"/>
        <v>285028</v>
      </c>
      <c r="GP344" s="446">
        <f t="shared" si="1606"/>
        <v>520440</v>
      </c>
      <c r="GQ344" s="446">
        <f t="shared" si="1606"/>
        <v>0</v>
      </c>
      <c r="GR344" s="446">
        <f t="shared" si="1606"/>
        <v>12149796</v>
      </c>
      <c r="GS344" s="446">
        <f t="shared" si="1606"/>
        <v>40445420</v>
      </c>
      <c r="GT344" s="446">
        <f t="shared" si="1606"/>
        <v>0</v>
      </c>
      <c r="GU344" s="446">
        <f t="shared" si="1606"/>
        <v>15254813</v>
      </c>
      <c r="GV344" s="416"/>
      <c r="GW344" s="456"/>
      <c r="GX344" s="456"/>
      <c r="GY344" s="456"/>
      <c r="GZ344" s="456"/>
      <c r="HA344" s="456"/>
    </row>
    <row r="345" spans="1:209" ht="10.5" customHeight="1" x14ac:dyDescent="0.2">
      <c r="A345" s="417" t="str">
        <f t="shared" si="1540"/>
        <v>2018-19AUGUSTY59</v>
      </c>
      <c r="B345" s="458" t="str">
        <f t="shared" si="1597"/>
        <v>2018-19</v>
      </c>
      <c r="C345" s="402" t="s">
        <v>636</v>
      </c>
      <c r="D345" s="458" t="str">
        <f t="shared" si="1598"/>
        <v>Y59</v>
      </c>
      <c r="E345" s="458" t="str">
        <f t="shared" si="1598"/>
        <v>South East</v>
      </c>
      <c r="F345" s="458" t="str">
        <f t="shared" si="1541"/>
        <v>Y59</v>
      </c>
      <c r="H345" s="446">
        <f t="shared" si="1542"/>
        <v>144170</v>
      </c>
      <c r="I345" s="446">
        <f t="shared" si="1542"/>
        <v>104996</v>
      </c>
      <c r="J345" s="446">
        <f t="shared" si="1542"/>
        <v>1369160</v>
      </c>
      <c r="K345" s="446">
        <f t="shared" si="1543"/>
        <v>13</v>
      </c>
      <c r="L345" s="446">
        <f t="shared" si="1544"/>
        <v>3</v>
      </c>
      <c r="M345" s="446">
        <f t="shared" si="1545"/>
        <v>0</v>
      </c>
      <c r="N345" s="446">
        <f t="shared" si="1546"/>
        <v>78</v>
      </c>
      <c r="O345" s="446">
        <f t="shared" si="1547"/>
        <v>157</v>
      </c>
      <c r="P345" s="446">
        <f t="shared" si="1601"/>
        <v>0</v>
      </c>
      <c r="Q345" s="446">
        <f t="shared" si="1601"/>
        <v>0</v>
      </c>
      <c r="R345" s="446">
        <f t="shared" si="1601"/>
        <v>0</v>
      </c>
      <c r="S345" s="446">
        <f t="shared" si="1601"/>
        <v>105373</v>
      </c>
      <c r="T345" s="446">
        <f t="shared" si="1601"/>
        <v>5832</v>
      </c>
      <c r="U345" s="446">
        <f t="shared" si="1601"/>
        <v>3664</v>
      </c>
      <c r="V345" s="446">
        <f t="shared" si="1601"/>
        <v>49894</v>
      </c>
      <c r="W345" s="446">
        <f t="shared" si="1601"/>
        <v>36070</v>
      </c>
      <c r="X345" s="446">
        <f t="shared" si="1601"/>
        <v>2272</v>
      </c>
      <c r="Y345" s="446">
        <f t="shared" si="1601"/>
        <v>2578691</v>
      </c>
      <c r="Z345" s="446">
        <f t="shared" si="1549"/>
        <v>442</v>
      </c>
      <c r="AA345" s="446">
        <f t="shared" si="1550"/>
        <v>833</v>
      </c>
      <c r="AB345" s="446">
        <f t="shared" si="1551"/>
        <v>2283336</v>
      </c>
      <c r="AC345" s="446">
        <f t="shared" si="1552"/>
        <v>623</v>
      </c>
      <c r="AD345" s="446">
        <f t="shared" si="1553"/>
        <v>1207</v>
      </c>
      <c r="AE345" s="446">
        <f t="shared" si="1554"/>
        <v>50570102</v>
      </c>
      <c r="AF345" s="446">
        <f t="shared" si="1555"/>
        <v>1014</v>
      </c>
      <c r="AG345" s="446">
        <f t="shared" si="1556"/>
        <v>1980</v>
      </c>
      <c r="AH345" s="446">
        <f t="shared" si="1557"/>
        <v>143186354</v>
      </c>
      <c r="AI345" s="446">
        <f t="shared" si="1558"/>
        <v>3970</v>
      </c>
      <c r="AJ345" s="446">
        <f t="shared" si="1559"/>
        <v>9520</v>
      </c>
      <c r="AK345" s="446">
        <f t="shared" si="1560"/>
        <v>11337410</v>
      </c>
      <c r="AL345" s="446">
        <f t="shared" si="1561"/>
        <v>4990</v>
      </c>
      <c r="AM345" s="446">
        <f t="shared" si="1562"/>
        <v>11491</v>
      </c>
      <c r="AN345" s="446"/>
      <c r="AO345" s="446"/>
      <c r="AP345" s="446"/>
      <c r="AQ345" s="446"/>
      <c r="AR345" s="446"/>
      <c r="AS345" s="446"/>
      <c r="AT345" s="446">
        <f t="shared" si="1602"/>
        <v>6047</v>
      </c>
      <c r="AU345" s="446">
        <f t="shared" si="1602"/>
        <v>155</v>
      </c>
      <c r="AV345" s="446">
        <f t="shared" si="1602"/>
        <v>564</v>
      </c>
      <c r="AW345" s="446">
        <f t="shared" si="1602"/>
        <v>1023</v>
      </c>
      <c r="AX345" s="446">
        <f t="shared" si="1602"/>
        <v>504</v>
      </c>
      <c r="AY345" s="446">
        <f t="shared" si="1602"/>
        <v>4824</v>
      </c>
      <c r="AZ345" s="446">
        <f t="shared" si="1602"/>
        <v>607</v>
      </c>
      <c r="BA345" s="446"/>
      <c r="BB345" s="446"/>
      <c r="BC345" s="446"/>
      <c r="BD345" s="446"/>
      <c r="BE345" s="446"/>
      <c r="BF345" s="446"/>
      <c r="BG345" s="446"/>
      <c r="BH345" s="446"/>
      <c r="BI345" s="446">
        <f t="shared" si="1603"/>
        <v>61513</v>
      </c>
      <c r="BJ345" s="446">
        <f t="shared" si="1603"/>
        <v>3331</v>
      </c>
      <c r="BK345" s="446">
        <f t="shared" si="1603"/>
        <v>34482</v>
      </c>
      <c r="BL345" s="446">
        <f t="shared" si="1603"/>
        <v>99326</v>
      </c>
      <c r="BM345" s="446">
        <f t="shared" si="1603"/>
        <v>12582</v>
      </c>
      <c r="BN345" s="446">
        <f t="shared" si="1603"/>
        <v>9464</v>
      </c>
      <c r="BO345" s="446">
        <f t="shared" si="1603"/>
        <v>7874</v>
      </c>
      <c r="BP345" s="446">
        <f t="shared" si="1603"/>
        <v>6048</v>
      </c>
      <c r="BQ345" s="446">
        <f t="shared" si="1603"/>
        <v>69723</v>
      </c>
      <c r="BR345" s="446">
        <f t="shared" si="1603"/>
        <v>56335</v>
      </c>
      <c r="BS345" s="446">
        <f t="shared" si="1603"/>
        <v>56823</v>
      </c>
      <c r="BT345" s="446">
        <f t="shared" si="1603"/>
        <v>38728</v>
      </c>
      <c r="BU345" s="446">
        <f t="shared" si="1603"/>
        <v>3627</v>
      </c>
      <c r="BV345" s="446">
        <f t="shared" si="1603"/>
        <v>2446</v>
      </c>
      <c r="BW345" s="446"/>
      <c r="BX345" s="446"/>
      <c r="BY345" s="446"/>
      <c r="BZ345" s="446"/>
      <c r="CA345" s="446"/>
      <c r="CB345" s="446"/>
      <c r="CC345" s="446"/>
      <c r="CD345" s="446"/>
      <c r="CE345" s="446"/>
      <c r="CF345" s="446"/>
      <c r="CG345" s="446"/>
      <c r="CH345" s="446"/>
      <c r="CI345" s="446"/>
      <c r="CJ345" s="446"/>
      <c r="CK345" s="446"/>
      <c r="CL345" s="446"/>
      <c r="CM345" s="446"/>
      <c r="CN345" s="446"/>
      <c r="CO345" s="446"/>
      <c r="CP345" s="446"/>
      <c r="CQ345" s="446"/>
      <c r="CR345" s="446"/>
      <c r="CS345" s="446"/>
      <c r="CT345" s="446"/>
      <c r="CU345" s="446"/>
      <c r="CV345" s="446"/>
      <c r="CW345" s="446"/>
      <c r="CX345" s="446"/>
      <c r="CY345" s="446"/>
      <c r="CZ345" s="446"/>
      <c r="DA345" s="446"/>
      <c r="DB345" s="446"/>
      <c r="DC345" s="446"/>
      <c r="DD345" s="446"/>
      <c r="DE345" s="446"/>
      <c r="DF345" s="446"/>
      <c r="DG345" s="446"/>
      <c r="DH345" s="446"/>
      <c r="DI345" s="446"/>
      <c r="DJ345" s="446"/>
      <c r="DK345" s="446">
        <f t="shared" si="1565"/>
        <v>467</v>
      </c>
      <c r="DL345" s="446">
        <f t="shared" si="1565"/>
        <v>150689</v>
      </c>
      <c r="DM345" s="446">
        <f t="shared" si="1566"/>
        <v>323</v>
      </c>
      <c r="DN345" s="446">
        <f t="shared" si="1567"/>
        <v>549</v>
      </c>
      <c r="DO345" s="446">
        <f t="shared" si="1568"/>
        <v>4492</v>
      </c>
      <c r="DP345" s="446">
        <f t="shared" si="1568"/>
        <v>215341</v>
      </c>
      <c r="DQ345" s="446">
        <f t="shared" si="1569"/>
        <v>48</v>
      </c>
      <c r="DR345" s="446">
        <f t="shared" si="1570"/>
        <v>88</v>
      </c>
      <c r="DS345" s="446"/>
      <c r="DT345" s="446"/>
      <c r="DU345" s="446"/>
      <c r="DV345" s="446"/>
      <c r="DW345" s="446"/>
      <c r="DX345" s="446"/>
      <c r="DY345" s="446"/>
      <c r="DZ345" s="446"/>
      <c r="EA345" s="446"/>
      <c r="EB345" s="446"/>
      <c r="EC345" s="446"/>
      <c r="ED345" s="446"/>
      <c r="EE345" s="446"/>
      <c r="EF345" s="446"/>
      <c r="EG345" s="446" t="s">
        <v>152</v>
      </c>
      <c r="EH345" s="446" t="s">
        <v>152</v>
      </c>
      <c r="EI345" s="446">
        <f t="shared" si="1604"/>
        <v>83</v>
      </c>
      <c r="EJ345" s="446">
        <f t="shared" si="1604"/>
        <v>2147</v>
      </c>
      <c r="EK345" s="446">
        <f t="shared" si="1604"/>
        <v>2898</v>
      </c>
      <c r="EL345" s="446">
        <f t="shared" si="1604"/>
        <v>0</v>
      </c>
      <c r="EM345" s="446">
        <f t="shared" si="1604"/>
        <v>696</v>
      </c>
      <c r="EN345" s="446">
        <f t="shared" si="1604"/>
        <v>6335588</v>
      </c>
      <c r="EO345" s="446">
        <f t="shared" si="1572"/>
        <v>2951</v>
      </c>
      <c r="EP345" s="446">
        <f t="shared" si="1573"/>
        <v>5351</v>
      </c>
      <c r="EQ345" s="446">
        <f t="shared" si="1574"/>
        <v>17345904</v>
      </c>
      <c r="ER345" s="446">
        <f t="shared" si="1575"/>
        <v>5985</v>
      </c>
      <c r="ES345" s="446">
        <f t="shared" si="1576"/>
        <v>12165</v>
      </c>
      <c r="ET345" s="446">
        <f t="shared" si="1577"/>
        <v>0</v>
      </c>
      <c r="EU345" s="446" t="str">
        <f t="shared" si="1578"/>
        <v>-</v>
      </c>
      <c r="EV345" s="446" t="str">
        <f t="shared" si="1579"/>
        <v>-</v>
      </c>
      <c r="EW345" s="446">
        <f t="shared" si="1580"/>
        <v>5989979</v>
      </c>
      <c r="EX345" s="446">
        <f t="shared" si="1581"/>
        <v>8606</v>
      </c>
      <c r="EY345" s="446">
        <f t="shared" si="1582"/>
        <v>18605</v>
      </c>
      <c r="EZ345" s="447"/>
      <c r="FA345" s="446">
        <f t="shared" si="1583"/>
        <v>8</v>
      </c>
      <c r="FB345" s="417">
        <f t="shared" si="1599"/>
        <v>2018</v>
      </c>
      <c r="FC345" s="448">
        <f t="shared" si="1600"/>
        <v>43313</v>
      </c>
      <c r="FD345" s="449">
        <f t="shared" si="1584"/>
        <v>31</v>
      </c>
      <c r="FE345" s="450"/>
      <c r="FF345" s="451"/>
      <c r="FG345" s="450"/>
      <c r="FH345" s="452">
        <f t="shared" si="1585"/>
        <v>2.1574074074074074</v>
      </c>
      <c r="FI345" s="452">
        <f t="shared" si="1586"/>
        <v>1.6227709190672153</v>
      </c>
      <c r="FJ345" s="452">
        <f t="shared" si="1587"/>
        <v>2.1490174672489082</v>
      </c>
      <c r="FK345" s="452">
        <f t="shared" si="1588"/>
        <v>1.6506550218340612</v>
      </c>
      <c r="FL345" s="452">
        <f t="shared" si="1589"/>
        <v>1.3974225357758447</v>
      </c>
      <c r="FM345" s="452">
        <f t="shared" si="1590"/>
        <v>1.1290936785986292</v>
      </c>
      <c r="FN345" s="452">
        <f t="shared" si="1591"/>
        <v>1.5753534793457167</v>
      </c>
      <c r="FO345" s="452">
        <f t="shared" si="1592"/>
        <v>1.0736900471305795</v>
      </c>
      <c r="FP345" s="452">
        <f t="shared" si="1593"/>
        <v>1.5963908450704225</v>
      </c>
      <c r="FQ345" s="452">
        <f t="shared" si="1594"/>
        <v>1.0765845070422535</v>
      </c>
      <c r="FR345" s="453"/>
      <c r="FS345" s="446">
        <f t="shared" si="1605"/>
        <v>311588</v>
      </c>
      <c r="FT345" s="446">
        <f t="shared" si="1605"/>
        <v>0</v>
      </c>
      <c r="FU345" s="446">
        <f t="shared" si="1605"/>
        <v>8178022</v>
      </c>
      <c r="FV345" s="446">
        <f t="shared" si="1605"/>
        <v>16487658</v>
      </c>
      <c r="FW345" s="446">
        <f t="shared" si="1605"/>
        <v>4860834</v>
      </c>
      <c r="FX345" s="446">
        <f t="shared" si="1605"/>
        <v>4423903</v>
      </c>
      <c r="FY345" s="446">
        <f t="shared" si="1605"/>
        <v>98766552</v>
      </c>
      <c r="FZ345" s="446">
        <f t="shared" si="1605"/>
        <v>343398355</v>
      </c>
      <c r="GA345" s="446">
        <f t="shared" si="1605"/>
        <v>26108614</v>
      </c>
      <c r="GB345" s="446"/>
      <c r="GC345" s="446"/>
      <c r="GD345" s="446"/>
      <c r="GE345" s="446"/>
      <c r="GF345" s="446"/>
      <c r="GG345" s="446"/>
      <c r="GH345" s="446"/>
      <c r="GI345" s="446"/>
      <c r="GJ345" s="446"/>
      <c r="GK345" s="446"/>
      <c r="GL345" s="446"/>
      <c r="GM345" s="446"/>
      <c r="GN345" s="446"/>
      <c r="GO345" s="446">
        <f t="shared" si="1606"/>
        <v>256563</v>
      </c>
      <c r="GP345" s="446">
        <f t="shared" si="1606"/>
        <v>394445</v>
      </c>
      <c r="GQ345" s="446">
        <f t="shared" si="1606"/>
        <v>0</v>
      </c>
      <c r="GR345" s="446">
        <f t="shared" si="1606"/>
        <v>11489470</v>
      </c>
      <c r="GS345" s="446">
        <f t="shared" si="1606"/>
        <v>35255524</v>
      </c>
      <c r="GT345" s="446">
        <f t="shared" si="1606"/>
        <v>0</v>
      </c>
      <c r="GU345" s="446">
        <f t="shared" si="1606"/>
        <v>12949368</v>
      </c>
      <c r="GV345" s="416"/>
      <c r="GW345" s="456"/>
      <c r="GX345" s="456"/>
      <c r="GY345" s="456"/>
      <c r="GZ345" s="456"/>
      <c r="HA345" s="456"/>
    </row>
    <row r="346" spans="1:209" ht="10.5" customHeight="1" x14ac:dyDescent="0.2">
      <c r="A346" s="417" t="str">
        <f t="shared" si="1540"/>
        <v>2018-19SEPTEMBERY59</v>
      </c>
      <c r="B346" s="458" t="str">
        <f t="shared" si="1597"/>
        <v>2018-19</v>
      </c>
      <c r="C346" s="402" t="s">
        <v>640</v>
      </c>
      <c r="D346" s="458" t="str">
        <f t="shared" si="1598"/>
        <v>Y59</v>
      </c>
      <c r="E346" s="458" t="str">
        <f t="shared" si="1598"/>
        <v>South East</v>
      </c>
      <c r="F346" s="458" t="str">
        <f t="shared" si="1541"/>
        <v>Y59</v>
      </c>
      <c r="H346" s="446">
        <f t="shared" si="1542"/>
        <v>143351</v>
      </c>
      <c r="I346" s="446">
        <f t="shared" si="1542"/>
        <v>104259</v>
      </c>
      <c r="J346" s="446">
        <f t="shared" si="1542"/>
        <v>1282604</v>
      </c>
      <c r="K346" s="446">
        <f t="shared" si="1543"/>
        <v>12</v>
      </c>
      <c r="L346" s="446">
        <f t="shared" si="1544"/>
        <v>3</v>
      </c>
      <c r="M346" s="446">
        <f t="shared" si="1545"/>
        <v>0</v>
      </c>
      <c r="N346" s="446">
        <f t="shared" si="1546"/>
        <v>69</v>
      </c>
      <c r="O346" s="446">
        <f t="shared" si="1547"/>
        <v>151</v>
      </c>
      <c r="P346" s="446">
        <f t="shared" si="1601"/>
        <v>0</v>
      </c>
      <c r="Q346" s="446">
        <f t="shared" si="1601"/>
        <v>0</v>
      </c>
      <c r="R346" s="446">
        <f t="shared" si="1601"/>
        <v>0</v>
      </c>
      <c r="S346" s="446">
        <f t="shared" si="1601"/>
        <v>103752</v>
      </c>
      <c r="T346" s="446">
        <f t="shared" si="1601"/>
        <v>5941</v>
      </c>
      <c r="U346" s="446">
        <f t="shared" si="1601"/>
        <v>3682</v>
      </c>
      <c r="V346" s="446">
        <f t="shared" si="1601"/>
        <v>50219</v>
      </c>
      <c r="W346" s="446">
        <f t="shared" si="1601"/>
        <v>34807</v>
      </c>
      <c r="X346" s="446">
        <f t="shared" si="1601"/>
        <v>1973</v>
      </c>
      <c r="Y346" s="446">
        <f t="shared" si="1601"/>
        <v>2682465</v>
      </c>
      <c r="Z346" s="446">
        <f t="shared" si="1549"/>
        <v>452</v>
      </c>
      <c r="AA346" s="446">
        <f t="shared" si="1550"/>
        <v>832</v>
      </c>
      <c r="AB346" s="446">
        <f t="shared" si="1551"/>
        <v>2327606</v>
      </c>
      <c r="AC346" s="446">
        <f t="shared" si="1552"/>
        <v>632</v>
      </c>
      <c r="AD346" s="446">
        <f t="shared" si="1553"/>
        <v>1195</v>
      </c>
      <c r="AE346" s="446">
        <f t="shared" si="1554"/>
        <v>54095571</v>
      </c>
      <c r="AF346" s="446">
        <f t="shared" si="1555"/>
        <v>1077</v>
      </c>
      <c r="AG346" s="446">
        <f t="shared" si="1556"/>
        <v>2073</v>
      </c>
      <c r="AH346" s="446">
        <f t="shared" si="1557"/>
        <v>146326810</v>
      </c>
      <c r="AI346" s="446">
        <f t="shared" si="1558"/>
        <v>4204</v>
      </c>
      <c r="AJ346" s="446">
        <f t="shared" si="1559"/>
        <v>9658</v>
      </c>
      <c r="AK346" s="446">
        <f t="shared" si="1560"/>
        <v>10746835</v>
      </c>
      <c r="AL346" s="446">
        <f t="shared" si="1561"/>
        <v>5447</v>
      </c>
      <c r="AM346" s="446">
        <f t="shared" si="1562"/>
        <v>12326</v>
      </c>
      <c r="AN346" s="446"/>
      <c r="AO346" s="446"/>
      <c r="AP346" s="446"/>
      <c r="AQ346" s="446"/>
      <c r="AR346" s="446"/>
      <c r="AS346" s="446"/>
      <c r="AT346" s="446">
        <f t="shared" si="1602"/>
        <v>5952</v>
      </c>
      <c r="AU346" s="446">
        <f t="shared" si="1602"/>
        <v>101</v>
      </c>
      <c r="AV346" s="446">
        <f t="shared" si="1602"/>
        <v>575</v>
      </c>
      <c r="AW346" s="446">
        <f t="shared" si="1602"/>
        <v>974</v>
      </c>
      <c r="AX346" s="446">
        <f t="shared" si="1602"/>
        <v>515</v>
      </c>
      <c r="AY346" s="446">
        <f t="shared" si="1602"/>
        <v>4761</v>
      </c>
      <c r="AZ346" s="446">
        <f t="shared" si="1602"/>
        <v>585</v>
      </c>
      <c r="BA346" s="446"/>
      <c r="BB346" s="446"/>
      <c r="BC346" s="446"/>
      <c r="BD346" s="446"/>
      <c r="BE346" s="446"/>
      <c r="BF346" s="446"/>
      <c r="BG346" s="446"/>
      <c r="BH346" s="446"/>
      <c r="BI346" s="446">
        <f t="shared" si="1603"/>
        <v>59877</v>
      </c>
      <c r="BJ346" s="446">
        <f t="shared" si="1603"/>
        <v>3345</v>
      </c>
      <c r="BK346" s="446">
        <f t="shared" si="1603"/>
        <v>34578</v>
      </c>
      <c r="BL346" s="446">
        <f t="shared" si="1603"/>
        <v>97800</v>
      </c>
      <c r="BM346" s="446">
        <f t="shared" si="1603"/>
        <v>12578</v>
      </c>
      <c r="BN346" s="446">
        <f t="shared" si="1603"/>
        <v>9584</v>
      </c>
      <c r="BO346" s="446">
        <f t="shared" si="1603"/>
        <v>7900</v>
      </c>
      <c r="BP346" s="446">
        <f t="shared" si="1603"/>
        <v>6112</v>
      </c>
      <c r="BQ346" s="446">
        <f t="shared" si="1603"/>
        <v>70005</v>
      </c>
      <c r="BR346" s="446">
        <f t="shared" si="1603"/>
        <v>56396</v>
      </c>
      <c r="BS346" s="446">
        <f t="shared" si="1603"/>
        <v>55262</v>
      </c>
      <c r="BT346" s="446">
        <f t="shared" si="1603"/>
        <v>37510</v>
      </c>
      <c r="BU346" s="446">
        <f t="shared" si="1603"/>
        <v>3071</v>
      </c>
      <c r="BV346" s="446">
        <f t="shared" si="1603"/>
        <v>2073</v>
      </c>
      <c r="BW346" s="446"/>
      <c r="BX346" s="446"/>
      <c r="BY346" s="446"/>
      <c r="BZ346" s="446"/>
      <c r="CA346" s="446"/>
      <c r="CB346" s="446"/>
      <c r="CC346" s="446"/>
      <c r="CD346" s="446"/>
      <c r="CE346" s="446"/>
      <c r="CF346" s="446"/>
      <c r="CG346" s="446"/>
      <c r="CH346" s="446"/>
      <c r="CI346" s="446"/>
      <c r="CJ346" s="446"/>
      <c r="CK346" s="446"/>
      <c r="CL346" s="446"/>
      <c r="CM346" s="446"/>
      <c r="CN346" s="446"/>
      <c r="CO346" s="446"/>
      <c r="CP346" s="446"/>
      <c r="CQ346" s="446"/>
      <c r="CR346" s="446"/>
      <c r="CS346" s="446"/>
      <c r="CT346" s="446"/>
      <c r="CU346" s="446"/>
      <c r="CV346" s="446"/>
      <c r="CW346" s="446"/>
      <c r="CX346" s="446"/>
      <c r="CY346" s="446"/>
      <c r="CZ346" s="446"/>
      <c r="DA346" s="446"/>
      <c r="DB346" s="446"/>
      <c r="DC346" s="446"/>
      <c r="DD346" s="446"/>
      <c r="DE346" s="446"/>
      <c r="DF346" s="446"/>
      <c r="DG346" s="446"/>
      <c r="DH346" s="446"/>
      <c r="DI346" s="446"/>
      <c r="DJ346" s="446"/>
      <c r="DK346" s="446">
        <f t="shared" si="1565"/>
        <v>474</v>
      </c>
      <c r="DL346" s="446">
        <f t="shared" si="1565"/>
        <v>161511</v>
      </c>
      <c r="DM346" s="446">
        <f t="shared" si="1566"/>
        <v>341</v>
      </c>
      <c r="DN346" s="446">
        <f t="shared" si="1567"/>
        <v>580</v>
      </c>
      <c r="DO346" s="446">
        <f t="shared" si="1568"/>
        <v>4579</v>
      </c>
      <c r="DP346" s="446">
        <f t="shared" si="1568"/>
        <v>211701</v>
      </c>
      <c r="DQ346" s="446">
        <f t="shared" si="1569"/>
        <v>46</v>
      </c>
      <c r="DR346" s="446">
        <f t="shared" si="1570"/>
        <v>83</v>
      </c>
      <c r="DS346" s="446"/>
      <c r="DT346" s="446"/>
      <c r="DU346" s="446"/>
      <c r="DV346" s="446"/>
      <c r="DW346" s="446"/>
      <c r="DX346" s="446"/>
      <c r="DY346" s="446"/>
      <c r="DZ346" s="446"/>
      <c r="EA346" s="446"/>
      <c r="EB346" s="446"/>
      <c r="EC346" s="446"/>
      <c r="ED346" s="446"/>
      <c r="EE346" s="446"/>
      <c r="EF346" s="446"/>
      <c r="EG346" s="446" t="s">
        <v>152</v>
      </c>
      <c r="EH346" s="446" t="s">
        <v>152</v>
      </c>
      <c r="EI346" s="446">
        <f t="shared" si="1604"/>
        <v>103</v>
      </c>
      <c r="EJ346" s="446">
        <f t="shared" si="1604"/>
        <v>2094</v>
      </c>
      <c r="EK346" s="446">
        <f t="shared" si="1604"/>
        <v>2604</v>
      </c>
      <c r="EL346" s="446">
        <f t="shared" si="1604"/>
        <v>0</v>
      </c>
      <c r="EM346" s="446">
        <f t="shared" si="1604"/>
        <v>609</v>
      </c>
      <c r="EN346" s="446">
        <f t="shared" si="1604"/>
        <v>6299893</v>
      </c>
      <c r="EO346" s="446">
        <f t="shared" si="1572"/>
        <v>3009</v>
      </c>
      <c r="EP346" s="446">
        <f t="shared" si="1573"/>
        <v>5606</v>
      </c>
      <c r="EQ346" s="446">
        <f t="shared" si="1574"/>
        <v>17655068</v>
      </c>
      <c r="ER346" s="446">
        <f t="shared" si="1575"/>
        <v>6780</v>
      </c>
      <c r="ES346" s="446">
        <f t="shared" si="1576"/>
        <v>13370</v>
      </c>
      <c r="ET346" s="446">
        <f t="shared" si="1577"/>
        <v>0</v>
      </c>
      <c r="EU346" s="446" t="str">
        <f t="shared" si="1578"/>
        <v>-</v>
      </c>
      <c r="EV346" s="446" t="str">
        <f t="shared" si="1579"/>
        <v>-</v>
      </c>
      <c r="EW346" s="446">
        <f t="shared" si="1580"/>
        <v>5832228</v>
      </c>
      <c r="EX346" s="446">
        <f t="shared" si="1581"/>
        <v>9577</v>
      </c>
      <c r="EY346" s="446">
        <f t="shared" si="1582"/>
        <v>20189</v>
      </c>
      <c r="EZ346" s="447"/>
      <c r="FA346" s="446">
        <f t="shared" si="1583"/>
        <v>9</v>
      </c>
      <c r="FB346" s="417">
        <f t="shared" si="1599"/>
        <v>2018</v>
      </c>
      <c r="FC346" s="448">
        <f t="shared" si="1600"/>
        <v>43344</v>
      </c>
      <c r="FD346" s="449">
        <f t="shared" si="1584"/>
        <v>30</v>
      </c>
      <c r="FE346" s="450"/>
      <c r="FF346" s="451"/>
      <c r="FG346" s="450"/>
      <c r="FH346" s="452">
        <f t="shared" si="1585"/>
        <v>2.1171519946137014</v>
      </c>
      <c r="FI346" s="452">
        <f t="shared" si="1586"/>
        <v>1.6131964315771756</v>
      </c>
      <c r="FJ346" s="452">
        <f t="shared" si="1587"/>
        <v>2.1455730581205867</v>
      </c>
      <c r="FK346" s="452">
        <f t="shared" si="1588"/>
        <v>1.6599674090168386</v>
      </c>
      <c r="FL346" s="452">
        <f t="shared" si="1589"/>
        <v>1.3939943049443437</v>
      </c>
      <c r="FM346" s="452">
        <f t="shared" si="1590"/>
        <v>1.123001254505267</v>
      </c>
      <c r="FN346" s="452">
        <f t="shared" si="1591"/>
        <v>1.5876691470106588</v>
      </c>
      <c r="FO346" s="452">
        <f t="shared" si="1592"/>
        <v>1.0776567931737868</v>
      </c>
      <c r="FP346" s="452">
        <f t="shared" si="1593"/>
        <v>1.5565129244804865</v>
      </c>
      <c r="FQ346" s="452">
        <f t="shared" si="1594"/>
        <v>1.05068423720223</v>
      </c>
      <c r="FR346" s="453"/>
      <c r="FS346" s="446">
        <f t="shared" si="1605"/>
        <v>309737</v>
      </c>
      <c r="FT346" s="446">
        <f t="shared" si="1605"/>
        <v>0</v>
      </c>
      <c r="FU346" s="446">
        <f t="shared" si="1605"/>
        <v>7227248</v>
      </c>
      <c r="FV346" s="446">
        <f t="shared" si="1605"/>
        <v>15794663</v>
      </c>
      <c r="FW346" s="446">
        <f t="shared" si="1605"/>
        <v>4942952</v>
      </c>
      <c r="FX346" s="446">
        <f t="shared" si="1605"/>
        <v>4398655</v>
      </c>
      <c r="FY346" s="446">
        <f t="shared" si="1605"/>
        <v>104109366</v>
      </c>
      <c r="FZ346" s="446">
        <f t="shared" si="1605"/>
        <v>336168962</v>
      </c>
      <c r="GA346" s="446">
        <f t="shared" si="1605"/>
        <v>24319448</v>
      </c>
      <c r="GB346" s="446"/>
      <c r="GC346" s="446"/>
      <c r="GD346" s="446"/>
      <c r="GE346" s="446"/>
      <c r="GF346" s="446"/>
      <c r="GG346" s="446"/>
      <c r="GH346" s="446"/>
      <c r="GI346" s="446"/>
      <c r="GJ346" s="446"/>
      <c r="GK346" s="446"/>
      <c r="GL346" s="446"/>
      <c r="GM346" s="446"/>
      <c r="GN346" s="446"/>
      <c r="GO346" s="446">
        <f t="shared" si="1606"/>
        <v>274938</v>
      </c>
      <c r="GP346" s="446">
        <f t="shared" si="1606"/>
        <v>377936</v>
      </c>
      <c r="GQ346" s="446">
        <f t="shared" si="1606"/>
        <v>0</v>
      </c>
      <c r="GR346" s="446">
        <f t="shared" si="1606"/>
        <v>11739092</v>
      </c>
      <c r="GS346" s="446">
        <f t="shared" si="1606"/>
        <v>34815074</v>
      </c>
      <c r="GT346" s="446">
        <f t="shared" si="1606"/>
        <v>0</v>
      </c>
      <c r="GU346" s="446">
        <f t="shared" si="1606"/>
        <v>12295374</v>
      </c>
      <c r="GV346" s="416"/>
      <c r="GW346" s="456"/>
      <c r="GX346" s="456"/>
      <c r="GY346" s="456"/>
      <c r="GZ346" s="456"/>
      <c r="HA346" s="456"/>
    </row>
    <row r="347" spans="1:209" ht="10.5" customHeight="1" x14ac:dyDescent="0.2">
      <c r="A347" s="417" t="str">
        <f t="shared" si="1540"/>
        <v>2018-19OCTOBERY59</v>
      </c>
      <c r="B347" s="458" t="str">
        <f t="shared" si="1597"/>
        <v>2018-19</v>
      </c>
      <c r="C347" s="402" t="s">
        <v>643</v>
      </c>
      <c r="D347" s="458" t="str">
        <f t="shared" si="1598"/>
        <v>Y59</v>
      </c>
      <c r="E347" s="458" t="str">
        <f t="shared" si="1598"/>
        <v>South East</v>
      </c>
      <c r="F347" s="458" t="str">
        <f t="shared" si="1541"/>
        <v>Y59</v>
      </c>
      <c r="H347" s="446">
        <f t="shared" si="1542"/>
        <v>147752</v>
      </c>
      <c r="I347" s="446">
        <f t="shared" si="1542"/>
        <v>105373</v>
      </c>
      <c r="J347" s="446">
        <f t="shared" si="1542"/>
        <v>1073315</v>
      </c>
      <c r="K347" s="446">
        <f t="shared" si="1543"/>
        <v>10</v>
      </c>
      <c r="L347" s="446">
        <f t="shared" si="1544"/>
        <v>3</v>
      </c>
      <c r="M347" s="446">
        <f t="shared" si="1545"/>
        <v>0</v>
      </c>
      <c r="N347" s="446">
        <f t="shared" si="1546"/>
        <v>58</v>
      </c>
      <c r="O347" s="446">
        <f t="shared" si="1547"/>
        <v>131</v>
      </c>
      <c r="P347" s="446">
        <f t="shared" si="1601"/>
        <v>0</v>
      </c>
      <c r="Q347" s="446">
        <f t="shared" si="1601"/>
        <v>0</v>
      </c>
      <c r="R347" s="446">
        <f t="shared" si="1601"/>
        <v>0</v>
      </c>
      <c r="S347" s="446">
        <f t="shared" si="1601"/>
        <v>108004</v>
      </c>
      <c r="T347" s="446">
        <f t="shared" si="1601"/>
        <v>6133</v>
      </c>
      <c r="U347" s="446">
        <f t="shared" si="1601"/>
        <v>3831</v>
      </c>
      <c r="V347" s="446">
        <f t="shared" si="1601"/>
        <v>52996</v>
      </c>
      <c r="W347" s="446">
        <f t="shared" si="1601"/>
        <v>35187</v>
      </c>
      <c r="X347" s="446">
        <f t="shared" si="1601"/>
        <v>1905</v>
      </c>
      <c r="Y347" s="446">
        <f t="shared" si="1601"/>
        <v>2685827</v>
      </c>
      <c r="Z347" s="446">
        <f t="shared" si="1549"/>
        <v>438</v>
      </c>
      <c r="AA347" s="446">
        <f t="shared" si="1550"/>
        <v>814</v>
      </c>
      <c r="AB347" s="446">
        <f t="shared" si="1551"/>
        <v>2411612</v>
      </c>
      <c r="AC347" s="446">
        <f t="shared" si="1552"/>
        <v>629</v>
      </c>
      <c r="AD347" s="446">
        <f t="shared" si="1553"/>
        <v>1184</v>
      </c>
      <c r="AE347" s="446">
        <f t="shared" si="1554"/>
        <v>56601283</v>
      </c>
      <c r="AF347" s="446">
        <f t="shared" si="1555"/>
        <v>1068</v>
      </c>
      <c r="AG347" s="446">
        <f t="shared" si="1556"/>
        <v>2065</v>
      </c>
      <c r="AH347" s="446">
        <f t="shared" si="1557"/>
        <v>140983766</v>
      </c>
      <c r="AI347" s="446">
        <f t="shared" si="1558"/>
        <v>4007</v>
      </c>
      <c r="AJ347" s="446">
        <f t="shared" si="1559"/>
        <v>9371</v>
      </c>
      <c r="AK347" s="446">
        <f t="shared" si="1560"/>
        <v>10210707</v>
      </c>
      <c r="AL347" s="446">
        <f t="shared" si="1561"/>
        <v>5360</v>
      </c>
      <c r="AM347" s="446">
        <f t="shared" si="1562"/>
        <v>12516</v>
      </c>
      <c r="AN347" s="446"/>
      <c r="AO347" s="446"/>
      <c r="AP347" s="446"/>
      <c r="AQ347" s="446"/>
      <c r="AR347" s="446"/>
      <c r="AS347" s="446"/>
      <c r="AT347" s="446">
        <f t="shared" si="1602"/>
        <v>6114</v>
      </c>
      <c r="AU347" s="446">
        <f t="shared" si="1602"/>
        <v>162</v>
      </c>
      <c r="AV347" s="446">
        <f t="shared" si="1602"/>
        <v>742</v>
      </c>
      <c r="AW347" s="446">
        <f t="shared" si="1602"/>
        <v>851</v>
      </c>
      <c r="AX347" s="446">
        <f t="shared" si="1602"/>
        <v>508</v>
      </c>
      <c r="AY347" s="446">
        <f t="shared" si="1602"/>
        <v>4702</v>
      </c>
      <c r="AZ347" s="446">
        <f t="shared" si="1602"/>
        <v>472</v>
      </c>
      <c r="BA347" s="446"/>
      <c r="BB347" s="446"/>
      <c r="BC347" s="446"/>
      <c r="BD347" s="446"/>
      <c r="BE347" s="446"/>
      <c r="BF347" s="446"/>
      <c r="BG347" s="446"/>
      <c r="BH347" s="446"/>
      <c r="BI347" s="446">
        <f t="shared" si="1603"/>
        <v>63107</v>
      </c>
      <c r="BJ347" s="446">
        <f t="shared" si="1603"/>
        <v>3639</v>
      </c>
      <c r="BK347" s="446">
        <f t="shared" si="1603"/>
        <v>35144</v>
      </c>
      <c r="BL347" s="446">
        <f t="shared" si="1603"/>
        <v>101890</v>
      </c>
      <c r="BM347" s="446">
        <f t="shared" si="1603"/>
        <v>13081</v>
      </c>
      <c r="BN347" s="446">
        <f t="shared" si="1603"/>
        <v>9841</v>
      </c>
      <c r="BO347" s="446">
        <f t="shared" si="1603"/>
        <v>8210</v>
      </c>
      <c r="BP347" s="446">
        <f t="shared" si="1603"/>
        <v>6282</v>
      </c>
      <c r="BQ347" s="446">
        <f t="shared" si="1603"/>
        <v>73651</v>
      </c>
      <c r="BR347" s="446">
        <f t="shared" si="1603"/>
        <v>59587</v>
      </c>
      <c r="BS347" s="446">
        <f t="shared" si="1603"/>
        <v>55610</v>
      </c>
      <c r="BT347" s="446">
        <f t="shared" si="1603"/>
        <v>38312</v>
      </c>
      <c r="BU347" s="446">
        <f t="shared" si="1603"/>
        <v>3174</v>
      </c>
      <c r="BV347" s="446">
        <f t="shared" si="1603"/>
        <v>2063</v>
      </c>
      <c r="BW347" s="446"/>
      <c r="BX347" s="446"/>
      <c r="BY347" s="446"/>
      <c r="BZ347" s="446"/>
      <c r="CA347" s="446"/>
      <c r="CB347" s="446"/>
      <c r="CC347" s="446"/>
      <c r="CD347" s="446"/>
      <c r="CE347" s="446"/>
      <c r="CF347" s="446"/>
      <c r="CG347" s="446"/>
      <c r="CH347" s="446"/>
      <c r="CI347" s="446"/>
      <c r="CJ347" s="446"/>
      <c r="CK347" s="446"/>
      <c r="CL347" s="446"/>
      <c r="CM347" s="446"/>
      <c r="CN347" s="446"/>
      <c r="CO347" s="446"/>
      <c r="CP347" s="446"/>
      <c r="CQ347" s="446"/>
      <c r="CR347" s="446"/>
      <c r="CS347" s="446"/>
      <c r="CT347" s="446"/>
      <c r="CU347" s="446"/>
      <c r="CV347" s="446"/>
      <c r="CW347" s="446"/>
      <c r="CX347" s="446"/>
      <c r="CY347" s="446"/>
      <c r="CZ347" s="446"/>
      <c r="DA347" s="446"/>
      <c r="DB347" s="446"/>
      <c r="DC347" s="446"/>
      <c r="DD347" s="446"/>
      <c r="DE347" s="446"/>
      <c r="DF347" s="446"/>
      <c r="DG347" s="446"/>
      <c r="DH347" s="446"/>
      <c r="DI347" s="446"/>
      <c r="DJ347" s="446"/>
      <c r="DK347" s="446">
        <f t="shared" si="1565"/>
        <v>493</v>
      </c>
      <c r="DL347" s="446">
        <f t="shared" si="1565"/>
        <v>159110</v>
      </c>
      <c r="DM347" s="446">
        <f t="shared" si="1566"/>
        <v>323</v>
      </c>
      <c r="DN347" s="446">
        <f t="shared" si="1567"/>
        <v>522</v>
      </c>
      <c r="DO347" s="446">
        <f t="shared" si="1568"/>
        <v>4762</v>
      </c>
      <c r="DP347" s="446">
        <f t="shared" si="1568"/>
        <v>224235</v>
      </c>
      <c r="DQ347" s="446">
        <f t="shared" si="1569"/>
        <v>47</v>
      </c>
      <c r="DR347" s="446">
        <f t="shared" si="1570"/>
        <v>79</v>
      </c>
      <c r="DS347" s="446"/>
      <c r="DT347" s="446"/>
      <c r="DU347" s="446"/>
      <c r="DV347" s="446"/>
      <c r="DW347" s="446"/>
      <c r="DX347" s="446"/>
      <c r="DY347" s="446"/>
      <c r="DZ347" s="446"/>
      <c r="EA347" s="446"/>
      <c r="EB347" s="446"/>
      <c r="EC347" s="446"/>
      <c r="ED347" s="446"/>
      <c r="EE347" s="446"/>
      <c r="EF347" s="446"/>
      <c r="EG347" s="446" t="s">
        <v>152</v>
      </c>
      <c r="EH347" s="446" t="s">
        <v>152</v>
      </c>
      <c r="EI347" s="446">
        <f t="shared" si="1604"/>
        <v>23</v>
      </c>
      <c r="EJ347" s="446">
        <f t="shared" si="1604"/>
        <v>2154</v>
      </c>
      <c r="EK347" s="446">
        <f t="shared" si="1604"/>
        <v>2874</v>
      </c>
      <c r="EL347" s="446">
        <f t="shared" si="1604"/>
        <v>0</v>
      </c>
      <c r="EM347" s="446">
        <f t="shared" si="1604"/>
        <v>665</v>
      </c>
      <c r="EN347" s="446">
        <f t="shared" si="1604"/>
        <v>6589033</v>
      </c>
      <c r="EO347" s="446">
        <f t="shared" si="1572"/>
        <v>3059</v>
      </c>
      <c r="EP347" s="446">
        <f t="shared" si="1573"/>
        <v>5836</v>
      </c>
      <c r="EQ347" s="446">
        <f t="shared" si="1574"/>
        <v>19220023</v>
      </c>
      <c r="ER347" s="446">
        <f t="shared" si="1575"/>
        <v>6688</v>
      </c>
      <c r="ES347" s="446">
        <f t="shared" si="1576"/>
        <v>13656</v>
      </c>
      <c r="ET347" s="446">
        <f t="shared" si="1577"/>
        <v>0</v>
      </c>
      <c r="EU347" s="446" t="str">
        <f t="shared" si="1578"/>
        <v>-</v>
      </c>
      <c r="EV347" s="446" t="str">
        <f t="shared" si="1579"/>
        <v>-</v>
      </c>
      <c r="EW347" s="446">
        <f t="shared" si="1580"/>
        <v>5779513</v>
      </c>
      <c r="EX347" s="446">
        <f t="shared" si="1581"/>
        <v>8691</v>
      </c>
      <c r="EY347" s="446">
        <f t="shared" si="1582"/>
        <v>18148</v>
      </c>
      <c r="EZ347" s="447"/>
      <c r="FA347" s="446">
        <f t="shared" si="1583"/>
        <v>10</v>
      </c>
      <c r="FB347" s="417">
        <f t="shared" si="1599"/>
        <v>2018</v>
      </c>
      <c r="FC347" s="448">
        <f t="shared" si="1600"/>
        <v>43374</v>
      </c>
      <c r="FD347" s="449">
        <f t="shared" si="1584"/>
        <v>31</v>
      </c>
      <c r="FE347" s="450"/>
      <c r="FF347" s="451"/>
      <c r="FG347" s="450"/>
      <c r="FH347" s="452">
        <f t="shared" si="1585"/>
        <v>2.1328876569378772</v>
      </c>
      <c r="FI347" s="452">
        <f t="shared" si="1586"/>
        <v>1.6045980759823903</v>
      </c>
      <c r="FJ347" s="452">
        <f t="shared" si="1587"/>
        <v>2.1430435917515007</v>
      </c>
      <c r="FK347" s="452">
        <f t="shared" si="1588"/>
        <v>1.639780736100235</v>
      </c>
      <c r="FL347" s="452">
        <f t="shared" si="1589"/>
        <v>1.3897463959544116</v>
      </c>
      <c r="FM347" s="452">
        <f t="shared" si="1590"/>
        <v>1.1243678768208922</v>
      </c>
      <c r="FN347" s="452">
        <f t="shared" si="1591"/>
        <v>1.5804132207917696</v>
      </c>
      <c r="FO347" s="452">
        <f t="shared" si="1592"/>
        <v>1.0888112086850257</v>
      </c>
      <c r="FP347" s="452">
        <f t="shared" si="1593"/>
        <v>1.6661417322834646</v>
      </c>
      <c r="FQ347" s="452">
        <f t="shared" si="1594"/>
        <v>1.0829396325459317</v>
      </c>
      <c r="FR347" s="453"/>
      <c r="FS347" s="446">
        <f t="shared" si="1605"/>
        <v>313083</v>
      </c>
      <c r="FT347" s="446">
        <f t="shared" si="1605"/>
        <v>0</v>
      </c>
      <c r="FU347" s="446">
        <f t="shared" si="1605"/>
        <v>6096764</v>
      </c>
      <c r="FV347" s="446">
        <f t="shared" si="1605"/>
        <v>13839752</v>
      </c>
      <c r="FW347" s="446">
        <f t="shared" si="1605"/>
        <v>4992524</v>
      </c>
      <c r="FX347" s="446">
        <f t="shared" si="1605"/>
        <v>4535730</v>
      </c>
      <c r="FY347" s="446">
        <f t="shared" si="1605"/>
        <v>109411649</v>
      </c>
      <c r="FZ347" s="446">
        <f t="shared" si="1605"/>
        <v>329722156</v>
      </c>
      <c r="GA347" s="446">
        <f t="shared" si="1605"/>
        <v>23843063</v>
      </c>
      <c r="GB347" s="446"/>
      <c r="GC347" s="446"/>
      <c r="GD347" s="446"/>
      <c r="GE347" s="446"/>
      <c r="GF347" s="446"/>
      <c r="GG347" s="446"/>
      <c r="GH347" s="446"/>
      <c r="GI347" s="446"/>
      <c r="GJ347" s="446"/>
      <c r="GK347" s="446"/>
      <c r="GL347" s="446"/>
      <c r="GM347" s="446"/>
      <c r="GN347" s="446"/>
      <c r="GO347" s="446">
        <f t="shared" si="1606"/>
        <v>257433</v>
      </c>
      <c r="GP347" s="446">
        <f t="shared" si="1606"/>
        <v>378200</v>
      </c>
      <c r="GQ347" s="446">
        <f t="shared" si="1606"/>
        <v>0</v>
      </c>
      <c r="GR347" s="446">
        <f t="shared" si="1606"/>
        <v>12571426</v>
      </c>
      <c r="GS347" s="446">
        <f t="shared" si="1606"/>
        <v>39248474</v>
      </c>
      <c r="GT347" s="446">
        <f t="shared" si="1606"/>
        <v>0</v>
      </c>
      <c r="GU347" s="446">
        <f t="shared" si="1606"/>
        <v>12068473</v>
      </c>
      <c r="GV347" s="416"/>
      <c r="GW347" s="456"/>
      <c r="GX347" s="456"/>
      <c r="GY347" s="456"/>
      <c r="GZ347" s="456"/>
      <c r="HA347" s="456"/>
    </row>
    <row r="348" spans="1:209" ht="10.5" customHeight="1" x14ac:dyDescent="0.2">
      <c r="A348" s="417" t="str">
        <f t="shared" si="1540"/>
        <v>2018-19NOVEMBERY59</v>
      </c>
      <c r="B348" s="458" t="str">
        <f t="shared" si="1597"/>
        <v>2018-19</v>
      </c>
      <c r="C348" s="402" t="s">
        <v>647</v>
      </c>
      <c r="D348" s="458" t="str">
        <f t="shared" si="1598"/>
        <v>Y59</v>
      </c>
      <c r="E348" s="458" t="str">
        <f t="shared" si="1598"/>
        <v>South East</v>
      </c>
      <c r="F348" s="458" t="str">
        <f t="shared" si="1541"/>
        <v>Y59</v>
      </c>
      <c r="H348" s="446">
        <f t="shared" si="1542"/>
        <v>148984</v>
      </c>
      <c r="I348" s="446">
        <f t="shared" si="1542"/>
        <v>104300</v>
      </c>
      <c r="J348" s="446">
        <f t="shared" si="1542"/>
        <v>795982</v>
      </c>
      <c r="K348" s="446">
        <f t="shared" si="1543"/>
        <v>8</v>
      </c>
      <c r="L348" s="446">
        <f t="shared" si="1544"/>
        <v>3</v>
      </c>
      <c r="M348" s="446">
        <f t="shared" si="1545"/>
        <v>0</v>
      </c>
      <c r="N348" s="446">
        <f t="shared" si="1546"/>
        <v>37</v>
      </c>
      <c r="O348" s="446">
        <f t="shared" si="1547"/>
        <v>101</v>
      </c>
      <c r="P348" s="446">
        <f t="shared" si="1601"/>
        <v>0</v>
      </c>
      <c r="Q348" s="446">
        <f t="shared" si="1601"/>
        <v>0</v>
      </c>
      <c r="R348" s="446">
        <f t="shared" si="1601"/>
        <v>0</v>
      </c>
      <c r="S348" s="446">
        <f t="shared" si="1601"/>
        <v>110237</v>
      </c>
      <c r="T348" s="446">
        <f t="shared" si="1601"/>
        <v>6344</v>
      </c>
      <c r="U348" s="446">
        <f t="shared" si="1601"/>
        <v>3887</v>
      </c>
      <c r="V348" s="446">
        <f t="shared" si="1601"/>
        <v>55282</v>
      </c>
      <c r="W348" s="446">
        <f t="shared" si="1601"/>
        <v>34999</v>
      </c>
      <c r="X348" s="446">
        <f t="shared" si="1601"/>
        <v>1798</v>
      </c>
      <c r="Y348" s="446">
        <f t="shared" si="1601"/>
        <v>2795556</v>
      </c>
      <c r="Z348" s="446">
        <f t="shared" si="1549"/>
        <v>441</v>
      </c>
      <c r="AA348" s="446">
        <f t="shared" si="1550"/>
        <v>816</v>
      </c>
      <c r="AB348" s="446">
        <f t="shared" si="1551"/>
        <v>2361020</v>
      </c>
      <c r="AC348" s="446">
        <f t="shared" si="1552"/>
        <v>607</v>
      </c>
      <c r="AD348" s="446">
        <f t="shared" si="1553"/>
        <v>1136</v>
      </c>
      <c r="AE348" s="446">
        <f t="shared" si="1554"/>
        <v>60861857</v>
      </c>
      <c r="AF348" s="446">
        <f t="shared" si="1555"/>
        <v>1101</v>
      </c>
      <c r="AG348" s="446">
        <f t="shared" si="1556"/>
        <v>2136</v>
      </c>
      <c r="AH348" s="446">
        <f t="shared" si="1557"/>
        <v>147058280</v>
      </c>
      <c r="AI348" s="446">
        <f t="shared" si="1558"/>
        <v>4202</v>
      </c>
      <c r="AJ348" s="446">
        <f t="shared" si="1559"/>
        <v>9822</v>
      </c>
      <c r="AK348" s="446">
        <f t="shared" si="1560"/>
        <v>9984758</v>
      </c>
      <c r="AL348" s="446">
        <f t="shared" si="1561"/>
        <v>5553</v>
      </c>
      <c r="AM348" s="446">
        <f t="shared" si="1562"/>
        <v>12630</v>
      </c>
      <c r="AN348" s="446"/>
      <c r="AO348" s="446"/>
      <c r="AP348" s="446"/>
      <c r="AQ348" s="446"/>
      <c r="AR348" s="446"/>
      <c r="AS348" s="446"/>
      <c r="AT348" s="446">
        <f t="shared" si="1602"/>
        <v>6113</v>
      </c>
      <c r="AU348" s="446">
        <f t="shared" si="1602"/>
        <v>106</v>
      </c>
      <c r="AV348" s="446">
        <f t="shared" si="1602"/>
        <v>809</v>
      </c>
      <c r="AW348" s="446">
        <f t="shared" si="1602"/>
        <v>922</v>
      </c>
      <c r="AX348" s="446">
        <f t="shared" si="1602"/>
        <v>454</v>
      </c>
      <c r="AY348" s="446">
        <f t="shared" si="1602"/>
        <v>4744</v>
      </c>
      <c r="AZ348" s="446">
        <f t="shared" si="1602"/>
        <v>484</v>
      </c>
      <c r="BA348" s="446"/>
      <c r="BB348" s="446"/>
      <c r="BC348" s="446"/>
      <c r="BD348" s="446"/>
      <c r="BE348" s="446"/>
      <c r="BF348" s="446"/>
      <c r="BG348" s="446"/>
      <c r="BH348" s="446"/>
      <c r="BI348" s="446">
        <f t="shared" si="1603"/>
        <v>64223</v>
      </c>
      <c r="BJ348" s="446">
        <f t="shared" si="1603"/>
        <v>3735</v>
      </c>
      <c r="BK348" s="446">
        <f t="shared" si="1603"/>
        <v>36166</v>
      </c>
      <c r="BL348" s="446">
        <f t="shared" si="1603"/>
        <v>104124</v>
      </c>
      <c r="BM348" s="446">
        <f t="shared" si="1603"/>
        <v>13785</v>
      </c>
      <c r="BN348" s="446">
        <f t="shared" si="1603"/>
        <v>10315</v>
      </c>
      <c r="BO348" s="446">
        <f t="shared" si="1603"/>
        <v>8444</v>
      </c>
      <c r="BP348" s="446">
        <f t="shared" si="1603"/>
        <v>6409</v>
      </c>
      <c r="BQ348" s="446">
        <f t="shared" si="1603"/>
        <v>76261</v>
      </c>
      <c r="BR348" s="446">
        <f t="shared" si="1603"/>
        <v>61603</v>
      </c>
      <c r="BS348" s="446">
        <f t="shared" si="1603"/>
        <v>55718</v>
      </c>
      <c r="BT348" s="446">
        <f t="shared" si="1603"/>
        <v>38012</v>
      </c>
      <c r="BU348" s="446">
        <f t="shared" si="1603"/>
        <v>2828</v>
      </c>
      <c r="BV348" s="446">
        <f t="shared" si="1603"/>
        <v>1937</v>
      </c>
      <c r="BW348" s="446"/>
      <c r="BX348" s="446"/>
      <c r="BY348" s="446"/>
      <c r="BZ348" s="446"/>
      <c r="CA348" s="446"/>
      <c r="CB348" s="446"/>
      <c r="CC348" s="446"/>
      <c r="CD348" s="446"/>
      <c r="CE348" s="446"/>
      <c r="CF348" s="446"/>
      <c r="CG348" s="446"/>
      <c r="CH348" s="446"/>
      <c r="CI348" s="446"/>
      <c r="CJ348" s="446"/>
      <c r="CK348" s="446"/>
      <c r="CL348" s="446"/>
      <c r="CM348" s="446"/>
      <c r="CN348" s="446"/>
      <c r="CO348" s="446"/>
      <c r="CP348" s="446"/>
      <c r="CQ348" s="446"/>
      <c r="CR348" s="446"/>
      <c r="CS348" s="446"/>
      <c r="CT348" s="446"/>
      <c r="CU348" s="446"/>
      <c r="CV348" s="446"/>
      <c r="CW348" s="446"/>
      <c r="CX348" s="446"/>
      <c r="CY348" s="446"/>
      <c r="CZ348" s="446"/>
      <c r="DA348" s="446"/>
      <c r="DB348" s="446"/>
      <c r="DC348" s="446"/>
      <c r="DD348" s="446"/>
      <c r="DE348" s="446"/>
      <c r="DF348" s="446"/>
      <c r="DG348" s="446"/>
      <c r="DH348" s="446"/>
      <c r="DI348" s="446"/>
      <c r="DJ348" s="446"/>
      <c r="DK348" s="446">
        <f t="shared" si="1565"/>
        <v>565</v>
      </c>
      <c r="DL348" s="446">
        <f t="shared" si="1565"/>
        <v>192179</v>
      </c>
      <c r="DM348" s="446">
        <f t="shared" si="1566"/>
        <v>340</v>
      </c>
      <c r="DN348" s="446">
        <f t="shared" si="1567"/>
        <v>551</v>
      </c>
      <c r="DO348" s="446">
        <f t="shared" si="1568"/>
        <v>4864</v>
      </c>
      <c r="DP348" s="446">
        <f t="shared" si="1568"/>
        <v>213770</v>
      </c>
      <c r="DQ348" s="446">
        <f t="shared" si="1569"/>
        <v>44</v>
      </c>
      <c r="DR348" s="446">
        <f t="shared" si="1570"/>
        <v>74</v>
      </c>
      <c r="DS348" s="446"/>
      <c r="DT348" s="446"/>
      <c r="DU348" s="446"/>
      <c r="DV348" s="446"/>
      <c r="DW348" s="446"/>
      <c r="DX348" s="446"/>
      <c r="DY348" s="446"/>
      <c r="DZ348" s="446"/>
      <c r="EA348" s="446"/>
      <c r="EB348" s="446"/>
      <c r="EC348" s="446"/>
      <c r="ED348" s="446"/>
      <c r="EE348" s="446"/>
      <c r="EF348" s="446"/>
      <c r="EG348" s="446" t="s">
        <v>152</v>
      </c>
      <c r="EH348" s="446" t="s">
        <v>152</v>
      </c>
      <c r="EI348" s="446">
        <f t="shared" si="1604"/>
        <v>1</v>
      </c>
      <c r="EJ348" s="446">
        <f t="shared" si="1604"/>
        <v>2188</v>
      </c>
      <c r="EK348" s="446">
        <f t="shared" si="1604"/>
        <v>2892</v>
      </c>
      <c r="EL348" s="446">
        <f t="shared" si="1604"/>
        <v>0</v>
      </c>
      <c r="EM348" s="446">
        <f t="shared" si="1604"/>
        <v>620</v>
      </c>
      <c r="EN348" s="446">
        <f t="shared" si="1604"/>
        <v>6901549</v>
      </c>
      <c r="EO348" s="446">
        <f t="shared" si="1572"/>
        <v>3154</v>
      </c>
      <c r="EP348" s="446">
        <f t="shared" si="1573"/>
        <v>5892</v>
      </c>
      <c r="EQ348" s="446">
        <f t="shared" si="1574"/>
        <v>19690239</v>
      </c>
      <c r="ER348" s="446">
        <f t="shared" si="1575"/>
        <v>6809</v>
      </c>
      <c r="ES348" s="446">
        <f t="shared" si="1576"/>
        <v>13714</v>
      </c>
      <c r="ET348" s="446">
        <f t="shared" si="1577"/>
        <v>0</v>
      </c>
      <c r="EU348" s="446" t="str">
        <f t="shared" si="1578"/>
        <v>-</v>
      </c>
      <c r="EV348" s="446" t="str">
        <f t="shared" si="1579"/>
        <v>-</v>
      </c>
      <c r="EW348" s="446">
        <f t="shared" si="1580"/>
        <v>6085057</v>
      </c>
      <c r="EX348" s="446">
        <f t="shared" si="1581"/>
        <v>9815</v>
      </c>
      <c r="EY348" s="446">
        <f t="shared" si="1582"/>
        <v>19332</v>
      </c>
      <c r="EZ348" s="447"/>
      <c r="FA348" s="446">
        <f t="shared" si="1583"/>
        <v>11</v>
      </c>
      <c r="FB348" s="417">
        <f t="shared" si="1599"/>
        <v>2018</v>
      </c>
      <c r="FC348" s="448">
        <f t="shared" si="1600"/>
        <v>43405</v>
      </c>
      <c r="FD348" s="449">
        <f t="shared" si="1584"/>
        <v>30</v>
      </c>
      <c r="FE348" s="450"/>
      <c r="FF348" s="451"/>
      <c r="FG348" s="450"/>
      <c r="FH348" s="452">
        <f t="shared" si="1585"/>
        <v>2.1729192938209332</v>
      </c>
      <c r="FI348" s="452">
        <f t="shared" si="1586"/>
        <v>1.6259457755359394</v>
      </c>
      <c r="FJ348" s="452">
        <f t="shared" si="1587"/>
        <v>2.1723694365834834</v>
      </c>
      <c r="FK348" s="452">
        <f t="shared" si="1588"/>
        <v>1.6488294314381271</v>
      </c>
      <c r="FL348" s="452">
        <f t="shared" si="1589"/>
        <v>1.3794906117723671</v>
      </c>
      <c r="FM348" s="452">
        <f t="shared" si="1590"/>
        <v>1.1143410151586413</v>
      </c>
      <c r="FN348" s="452">
        <f t="shared" si="1591"/>
        <v>1.5919883425240722</v>
      </c>
      <c r="FO348" s="452">
        <f t="shared" si="1592"/>
        <v>1.086088173947827</v>
      </c>
      <c r="FP348" s="452">
        <f t="shared" si="1593"/>
        <v>1.5728587319243603</v>
      </c>
      <c r="FQ348" s="452">
        <f t="shared" si="1594"/>
        <v>1.0773081201334815</v>
      </c>
      <c r="FR348" s="453"/>
      <c r="FS348" s="446">
        <f t="shared" si="1605"/>
        <v>310170</v>
      </c>
      <c r="FT348" s="446">
        <f t="shared" si="1605"/>
        <v>0</v>
      </c>
      <c r="FU348" s="446">
        <f t="shared" si="1605"/>
        <v>3824272</v>
      </c>
      <c r="FV348" s="446">
        <f t="shared" si="1605"/>
        <v>10528069</v>
      </c>
      <c r="FW348" s="446">
        <f t="shared" si="1605"/>
        <v>5176368</v>
      </c>
      <c r="FX348" s="446">
        <f t="shared" si="1605"/>
        <v>4415257</v>
      </c>
      <c r="FY348" s="446">
        <f t="shared" si="1605"/>
        <v>118098662</v>
      </c>
      <c r="FZ348" s="446">
        <f t="shared" si="1605"/>
        <v>343755326</v>
      </c>
      <c r="GA348" s="446">
        <f t="shared" si="1605"/>
        <v>22708471</v>
      </c>
      <c r="GB348" s="446"/>
      <c r="GC348" s="446"/>
      <c r="GD348" s="446"/>
      <c r="GE348" s="446"/>
      <c r="GF348" s="446"/>
      <c r="GG348" s="446"/>
      <c r="GH348" s="446"/>
      <c r="GI348" s="446"/>
      <c r="GJ348" s="446"/>
      <c r="GK348" s="446"/>
      <c r="GL348" s="446"/>
      <c r="GM348" s="446"/>
      <c r="GN348" s="446"/>
      <c r="GO348" s="446">
        <f t="shared" si="1606"/>
        <v>311159</v>
      </c>
      <c r="GP348" s="446">
        <f t="shared" si="1606"/>
        <v>362200</v>
      </c>
      <c r="GQ348" s="446">
        <f t="shared" si="1606"/>
        <v>0</v>
      </c>
      <c r="GR348" s="446">
        <f t="shared" si="1606"/>
        <v>12892370</v>
      </c>
      <c r="GS348" s="446">
        <f t="shared" si="1606"/>
        <v>39660742</v>
      </c>
      <c r="GT348" s="446">
        <f t="shared" si="1606"/>
        <v>0</v>
      </c>
      <c r="GU348" s="446">
        <f t="shared" si="1606"/>
        <v>11986096</v>
      </c>
      <c r="GV348" s="416"/>
      <c r="GW348" s="456"/>
      <c r="GX348" s="456"/>
      <c r="GY348" s="456"/>
      <c r="GZ348" s="456"/>
      <c r="HA348" s="456"/>
    </row>
    <row r="349" spans="1:209" ht="10.5" customHeight="1" x14ac:dyDescent="0.2">
      <c r="A349" s="417" t="str">
        <f t="shared" si="1540"/>
        <v>2018-19DECEMBERY59</v>
      </c>
      <c r="B349" s="458" t="str">
        <f t="shared" si="1597"/>
        <v>2018-19</v>
      </c>
      <c r="C349" s="402" t="s">
        <v>650</v>
      </c>
      <c r="D349" s="458" t="str">
        <f t="shared" si="1598"/>
        <v>Y59</v>
      </c>
      <c r="E349" s="458" t="str">
        <f t="shared" si="1598"/>
        <v>South East</v>
      </c>
      <c r="F349" s="458" t="str">
        <f t="shared" si="1541"/>
        <v>Y59</v>
      </c>
      <c r="H349" s="446">
        <f t="shared" si="1542"/>
        <v>159890</v>
      </c>
      <c r="I349" s="446">
        <f t="shared" si="1542"/>
        <v>111296</v>
      </c>
      <c r="J349" s="446">
        <f t="shared" si="1542"/>
        <v>1077580</v>
      </c>
      <c r="K349" s="446">
        <f t="shared" si="1543"/>
        <v>10</v>
      </c>
      <c r="L349" s="446">
        <f t="shared" si="1544"/>
        <v>2</v>
      </c>
      <c r="M349" s="446">
        <f t="shared" si="1545"/>
        <v>0</v>
      </c>
      <c r="N349" s="446">
        <f t="shared" si="1546"/>
        <v>54</v>
      </c>
      <c r="O349" s="446">
        <f t="shared" si="1547"/>
        <v>131</v>
      </c>
      <c r="P349" s="446">
        <f t="shared" si="1601"/>
        <v>0</v>
      </c>
      <c r="Q349" s="446">
        <f t="shared" si="1601"/>
        <v>0</v>
      </c>
      <c r="R349" s="446">
        <f t="shared" si="1601"/>
        <v>0</v>
      </c>
      <c r="S349" s="446">
        <f t="shared" si="1601"/>
        <v>115445</v>
      </c>
      <c r="T349" s="446">
        <f t="shared" si="1601"/>
        <v>6746</v>
      </c>
      <c r="U349" s="446">
        <f t="shared" si="1601"/>
        <v>4207</v>
      </c>
      <c r="V349" s="446">
        <f t="shared" si="1601"/>
        <v>59685</v>
      </c>
      <c r="W349" s="446">
        <f t="shared" si="1601"/>
        <v>34702</v>
      </c>
      <c r="X349" s="446">
        <f t="shared" si="1601"/>
        <v>1668</v>
      </c>
      <c r="Y349" s="446">
        <f t="shared" si="1601"/>
        <v>3042339</v>
      </c>
      <c r="Z349" s="446">
        <f t="shared" si="1549"/>
        <v>451</v>
      </c>
      <c r="AA349" s="446">
        <f t="shared" si="1550"/>
        <v>823</v>
      </c>
      <c r="AB349" s="446">
        <f t="shared" si="1551"/>
        <v>2586085</v>
      </c>
      <c r="AC349" s="446">
        <f t="shared" si="1552"/>
        <v>615</v>
      </c>
      <c r="AD349" s="446">
        <f t="shared" si="1553"/>
        <v>1152</v>
      </c>
      <c r="AE349" s="446">
        <f t="shared" si="1554"/>
        <v>68576183</v>
      </c>
      <c r="AF349" s="446">
        <f t="shared" si="1555"/>
        <v>1149</v>
      </c>
      <c r="AG349" s="446">
        <f t="shared" si="1556"/>
        <v>2246</v>
      </c>
      <c r="AH349" s="446">
        <f t="shared" si="1557"/>
        <v>170924984</v>
      </c>
      <c r="AI349" s="446">
        <f t="shared" si="1558"/>
        <v>4926</v>
      </c>
      <c r="AJ349" s="446">
        <f t="shared" si="1559"/>
        <v>11481</v>
      </c>
      <c r="AK349" s="446">
        <f t="shared" si="1560"/>
        <v>10162658</v>
      </c>
      <c r="AL349" s="446">
        <f t="shared" si="1561"/>
        <v>6093</v>
      </c>
      <c r="AM349" s="446">
        <f t="shared" si="1562"/>
        <v>13629</v>
      </c>
      <c r="AN349" s="446"/>
      <c r="AO349" s="446"/>
      <c r="AP349" s="446"/>
      <c r="AQ349" s="446"/>
      <c r="AR349" s="446"/>
      <c r="AS349" s="446"/>
      <c r="AT349" s="446">
        <f t="shared" si="1602"/>
        <v>7123</v>
      </c>
      <c r="AU349" s="446">
        <f t="shared" si="1602"/>
        <v>145</v>
      </c>
      <c r="AV349" s="446">
        <f t="shared" si="1602"/>
        <v>995</v>
      </c>
      <c r="AW349" s="446">
        <f t="shared" si="1602"/>
        <v>1091</v>
      </c>
      <c r="AX349" s="446">
        <f t="shared" si="1602"/>
        <v>452</v>
      </c>
      <c r="AY349" s="446">
        <f t="shared" si="1602"/>
        <v>5531</v>
      </c>
      <c r="AZ349" s="446">
        <f t="shared" si="1602"/>
        <v>624</v>
      </c>
      <c r="BA349" s="446"/>
      <c r="BB349" s="446"/>
      <c r="BC349" s="446"/>
      <c r="BD349" s="446"/>
      <c r="BE349" s="446"/>
      <c r="BF349" s="446"/>
      <c r="BG349" s="446"/>
      <c r="BH349" s="446"/>
      <c r="BI349" s="446">
        <f t="shared" si="1603"/>
        <v>66640</v>
      </c>
      <c r="BJ349" s="446">
        <f t="shared" si="1603"/>
        <v>3679</v>
      </c>
      <c r="BK349" s="446">
        <f t="shared" si="1603"/>
        <v>38003</v>
      </c>
      <c r="BL349" s="446">
        <f t="shared" si="1603"/>
        <v>108322</v>
      </c>
      <c r="BM349" s="446">
        <f t="shared" si="1603"/>
        <v>14511</v>
      </c>
      <c r="BN349" s="446">
        <f t="shared" si="1603"/>
        <v>10859</v>
      </c>
      <c r="BO349" s="446">
        <f t="shared" si="1603"/>
        <v>8969</v>
      </c>
      <c r="BP349" s="446">
        <f t="shared" si="1603"/>
        <v>6834</v>
      </c>
      <c r="BQ349" s="446">
        <f t="shared" si="1603"/>
        <v>81508</v>
      </c>
      <c r="BR349" s="446">
        <f t="shared" si="1603"/>
        <v>65640</v>
      </c>
      <c r="BS349" s="446">
        <f t="shared" si="1603"/>
        <v>55330</v>
      </c>
      <c r="BT349" s="446">
        <f t="shared" si="1603"/>
        <v>37731</v>
      </c>
      <c r="BU349" s="446">
        <f t="shared" si="1603"/>
        <v>2644</v>
      </c>
      <c r="BV349" s="446">
        <f t="shared" si="1603"/>
        <v>1812</v>
      </c>
      <c r="BW349" s="446"/>
      <c r="BX349" s="446"/>
      <c r="BY349" s="446"/>
      <c r="BZ349" s="446"/>
      <c r="CA349" s="446"/>
      <c r="CB349" s="446"/>
      <c r="CC349" s="446"/>
      <c r="CD349" s="446"/>
      <c r="CE349" s="446"/>
      <c r="CF349" s="446"/>
      <c r="CG349" s="446"/>
      <c r="CH349" s="446"/>
      <c r="CI349" s="446"/>
      <c r="CJ349" s="446"/>
      <c r="CK349" s="446"/>
      <c r="CL349" s="446"/>
      <c r="CM349" s="446"/>
      <c r="CN349" s="446"/>
      <c r="CO349" s="446"/>
      <c r="CP349" s="446"/>
      <c r="CQ349" s="446"/>
      <c r="CR349" s="446"/>
      <c r="CS349" s="446"/>
      <c r="CT349" s="446"/>
      <c r="CU349" s="446"/>
      <c r="CV349" s="446"/>
      <c r="CW349" s="446"/>
      <c r="CX349" s="446"/>
      <c r="CY349" s="446"/>
      <c r="CZ349" s="446"/>
      <c r="DA349" s="446"/>
      <c r="DB349" s="446"/>
      <c r="DC349" s="446"/>
      <c r="DD349" s="446"/>
      <c r="DE349" s="446"/>
      <c r="DF349" s="446"/>
      <c r="DG349" s="446"/>
      <c r="DH349" s="446"/>
      <c r="DI349" s="446"/>
      <c r="DJ349" s="446"/>
      <c r="DK349" s="446">
        <f t="shared" si="1565"/>
        <v>619</v>
      </c>
      <c r="DL349" s="446">
        <f t="shared" si="1565"/>
        <v>185873</v>
      </c>
      <c r="DM349" s="446">
        <f t="shared" si="1566"/>
        <v>300</v>
      </c>
      <c r="DN349" s="446">
        <f t="shared" si="1567"/>
        <v>492</v>
      </c>
      <c r="DO349" s="446">
        <f t="shared" si="1568"/>
        <v>5150</v>
      </c>
      <c r="DP349" s="446">
        <f t="shared" si="1568"/>
        <v>243350</v>
      </c>
      <c r="DQ349" s="446">
        <f t="shared" si="1569"/>
        <v>47</v>
      </c>
      <c r="DR349" s="446">
        <f t="shared" si="1570"/>
        <v>74</v>
      </c>
      <c r="DS349" s="446"/>
      <c r="DT349" s="446"/>
      <c r="DU349" s="446"/>
      <c r="DV349" s="446"/>
      <c r="DW349" s="446"/>
      <c r="DX349" s="446"/>
      <c r="DY349" s="446"/>
      <c r="DZ349" s="446"/>
      <c r="EA349" s="446"/>
      <c r="EB349" s="446"/>
      <c r="EC349" s="446"/>
      <c r="ED349" s="446"/>
      <c r="EE349" s="446"/>
      <c r="EF349" s="446"/>
      <c r="EG349" s="446" t="s">
        <v>152</v>
      </c>
      <c r="EH349" s="446" t="s">
        <v>152</v>
      </c>
      <c r="EI349" s="446">
        <f t="shared" si="1604"/>
        <v>2</v>
      </c>
      <c r="EJ349" s="446">
        <f t="shared" si="1604"/>
        <v>2250</v>
      </c>
      <c r="EK349" s="446">
        <f t="shared" si="1604"/>
        <v>2645</v>
      </c>
      <c r="EL349" s="446">
        <f t="shared" si="1604"/>
        <v>0</v>
      </c>
      <c r="EM349" s="446">
        <f t="shared" si="1604"/>
        <v>624</v>
      </c>
      <c r="EN349" s="446">
        <f t="shared" si="1604"/>
        <v>7024023</v>
      </c>
      <c r="EO349" s="446">
        <f t="shared" si="1572"/>
        <v>3122</v>
      </c>
      <c r="EP349" s="446">
        <f t="shared" si="1573"/>
        <v>5831</v>
      </c>
      <c r="EQ349" s="446">
        <f t="shared" si="1574"/>
        <v>18818074</v>
      </c>
      <c r="ER349" s="446">
        <f t="shared" si="1575"/>
        <v>7115</v>
      </c>
      <c r="ES349" s="446">
        <f t="shared" si="1576"/>
        <v>14045</v>
      </c>
      <c r="ET349" s="446">
        <f t="shared" si="1577"/>
        <v>0</v>
      </c>
      <c r="EU349" s="446" t="str">
        <f t="shared" si="1578"/>
        <v>-</v>
      </c>
      <c r="EV349" s="446" t="str">
        <f t="shared" si="1579"/>
        <v>-</v>
      </c>
      <c r="EW349" s="446">
        <f t="shared" si="1580"/>
        <v>6135846</v>
      </c>
      <c r="EX349" s="446">
        <f t="shared" si="1581"/>
        <v>9833</v>
      </c>
      <c r="EY349" s="446">
        <f t="shared" si="1582"/>
        <v>20412</v>
      </c>
      <c r="EZ349" s="447"/>
      <c r="FA349" s="446">
        <f t="shared" si="1583"/>
        <v>12</v>
      </c>
      <c r="FB349" s="417">
        <f t="shared" si="1599"/>
        <v>2018</v>
      </c>
      <c r="FC349" s="448">
        <f t="shared" si="1600"/>
        <v>43435</v>
      </c>
      <c r="FD349" s="449">
        <f t="shared" si="1584"/>
        <v>31</v>
      </c>
      <c r="FE349" s="450"/>
      <c r="FF349" s="451"/>
      <c r="FG349" s="450"/>
      <c r="FH349" s="452">
        <f t="shared" si="1585"/>
        <v>2.1510524755410612</v>
      </c>
      <c r="FI349" s="452">
        <f t="shared" si="1586"/>
        <v>1.6096946338571005</v>
      </c>
      <c r="FJ349" s="452">
        <f t="shared" si="1587"/>
        <v>2.1319229855003567</v>
      </c>
      <c r="FK349" s="452">
        <f t="shared" si="1588"/>
        <v>1.6244354647016876</v>
      </c>
      <c r="FL349" s="452">
        <f t="shared" si="1589"/>
        <v>1.3656362570160008</v>
      </c>
      <c r="FM349" s="452">
        <f t="shared" si="1590"/>
        <v>1.0997738125157075</v>
      </c>
      <c r="FN349" s="452">
        <f t="shared" si="1591"/>
        <v>1.5944325975448101</v>
      </c>
      <c r="FO349" s="452">
        <f t="shared" si="1592"/>
        <v>1.0872860353870093</v>
      </c>
      <c r="FP349" s="452">
        <f t="shared" si="1593"/>
        <v>1.5851318944844124</v>
      </c>
      <c r="FQ349" s="452">
        <f t="shared" si="1594"/>
        <v>1.0863309352517985</v>
      </c>
      <c r="FR349" s="453"/>
      <c r="FS349" s="446">
        <f t="shared" si="1605"/>
        <v>263273</v>
      </c>
      <c r="FT349" s="446">
        <f t="shared" si="1605"/>
        <v>0</v>
      </c>
      <c r="FU349" s="446">
        <f t="shared" si="1605"/>
        <v>5995669</v>
      </c>
      <c r="FV349" s="446">
        <f t="shared" si="1605"/>
        <v>14620939</v>
      </c>
      <c r="FW349" s="446">
        <f t="shared" si="1605"/>
        <v>5553976</v>
      </c>
      <c r="FX349" s="446">
        <f t="shared" si="1605"/>
        <v>4844444</v>
      </c>
      <c r="FY349" s="446">
        <f t="shared" si="1605"/>
        <v>134046049</v>
      </c>
      <c r="FZ349" s="446">
        <f t="shared" si="1605"/>
        <v>398417430</v>
      </c>
      <c r="GA349" s="446">
        <f t="shared" si="1605"/>
        <v>22733101</v>
      </c>
      <c r="GB349" s="446"/>
      <c r="GC349" s="446"/>
      <c r="GD349" s="446"/>
      <c r="GE349" s="446"/>
      <c r="GF349" s="446"/>
      <c r="GG349" s="446"/>
      <c r="GH349" s="446"/>
      <c r="GI349" s="446"/>
      <c r="GJ349" s="446"/>
      <c r="GK349" s="446"/>
      <c r="GL349" s="446"/>
      <c r="GM349" s="446"/>
      <c r="GN349" s="446"/>
      <c r="GO349" s="446">
        <f t="shared" si="1606"/>
        <v>304640</v>
      </c>
      <c r="GP349" s="446">
        <f t="shared" si="1606"/>
        <v>381581</v>
      </c>
      <c r="GQ349" s="446">
        <f t="shared" si="1606"/>
        <v>0</v>
      </c>
      <c r="GR349" s="446">
        <f t="shared" si="1606"/>
        <v>13119006</v>
      </c>
      <c r="GS349" s="446">
        <f t="shared" si="1606"/>
        <v>37148491</v>
      </c>
      <c r="GT349" s="446">
        <f t="shared" si="1606"/>
        <v>0</v>
      </c>
      <c r="GU349" s="446">
        <f t="shared" si="1606"/>
        <v>12737103</v>
      </c>
      <c r="GV349" s="416"/>
      <c r="GW349" s="456"/>
      <c r="GX349" s="456"/>
      <c r="GY349" s="456"/>
      <c r="GZ349" s="456"/>
      <c r="HA349" s="456"/>
    </row>
    <row r="350" spans="1:209" ht="10.5" customHeight="1" x14ac:dyDescent="0.2">
      <c r="A350" s="417" t="str">
        <f t="shared" si="1540"/>
        <v>2018-19JANUARYY59</v>
      </c>
      <c r="B350" s="458" t="str">
        <f t="shared" si="1597"/>
        <v>2018-19</v>
      </c>
      <c r="C350" s="402" t="s">
        <v>654</v>
      </c>
      <c r="D350" s="458" t="str">
        <f t="shared" ref="D350:E365" si="1607">D349</f>
        <v>Y59</v>
      </c>
      <c r="E350" s="458" t="str">
        <f t="shared" si="1607"/>
        <v>South East</v>
      </c>
      <c r="F350" s="458" t="str">
        <f t="shared" si="1541"/>
        <v>Y59</v>
      </c>
      <c r="H350" s="446">
        <f t="shared" si="1542"/>
        <v>160943</v>
      </c>
      <c r="I350" s="446">
        <f t="shared" si="1542"/>
        <v>112513</v>
      </c>
      <c r="J350" s="446">
        <f t="shared" si="1542"/>
        <v>571110</v>
      </c>
      <c r="K350" s="446">
        <f t="shared" si="1543"/>
        <v>5</v>
      </c>
      <c r="L350" s="446">
        <f t="shared" si="1544"/>
        <v>2</v>
      </c>
      <c r="M350" s="446">
        <f t="shared" si="1545"/>
        <v>0</v>
      </c>
      <c r="N350" s="446">
        <f t="shared" si="1546"/>
        <v>20</v>
      </c>
      <c r="O350" s="446">
        <f t="shared" si="1547"/>
        <v>89</v>
      </c>
      <c r="P350" s="446">
        <f t="shared" si="1601"/>
        <v>0</v>
      </c>
      <c r="Q350" s="446">
        <f t="shared" si="1601"/>
        <v>0</v>
      </c>
      <c r="R350" s="446">
        <f t="shared" si="1601"/>
        <v>0</v>
      </c>
      <c r="S350" s="446">
        <f t="shared" si="1601"/>
        <v>117215</v>
      </c>
      <c r="T350" s="446">
        <f t="shared" si="1601"/>
        <v>6510</v>
      </c>
      <c r="U350" s="446">
        <f t="shared" si="1601"/>
        <v>4122</v>
      </c>
      <c r="V350" s="446">
        <f t="shared" si="1601"/>
        <v>60831</v>
      </c>
      <c r="W350" s="446">
        <f t="shared" si="1601"/>
        <v>35135</v>
      </c>
      <c r="X350" s="446">
        <f t="shared" si="1601"/>
        <v>1752</v>
      </c>
      <c r="Y350" s="446">
        <f t="shared" si="1601"/>
        <v>2938449</v>
      </c>
      <c r="Z350" s="446">
        <f t="shared" si="1549"/>
        <v>451</v>
      </c>
      <c r="AA350" s="446">
        <f t="shared" si="1550"/>
        <v>807</v>
      </c>
      <c r="AB350" s="446">
        <f t="shared" si="1551"/>
        <v>2483680</v>
      </c>
      <c r="AC350" s="446">
        <f t="shared" si="1552"/>
        <v>603</v>
      </c>
      <c r="AD350" s="446">
        <f t="shared" si="1553"/>
        <v>1112</v>
      </c>
      <c r="AE350" s="446">
        <f t="shared" si="1554"/>
        <v>69769091</v>
      </c>
      <c r="AF350" s="446">
        <f t="shared" si="1555"/>
        <v>1147</v>
      </c>
      <c r="AG350" s="446">
        <f t="shared" si="1556"/>
        <v>2216</v>
      </c>
      <c r="AH350" s="446">
        <f t="shared" si="1557"/>
        <v>165752149</v>
      </c>
      <c r="AI350" s="446">
        <f t="shared" si="1558"/>
        <v>4718</v>
      </c>
      <c r="AJ350" s="446">
        <f t="shared" si="1559"/>
        <v>10893</v>
      </c>
      <c r="AK350" s="446">
        <f t="shared" si="1560"/>
        <v>10556462</v>
      </c>
      <c r="AL350" s="446">
        <f t="shared" si="1561"/>
        <v>6025</v>
      </c>
      <c r="AM350" s="446">
        <f t="shared" si="1562"/>
        <v>12920</v>
      </c>
      <c r="AN350" s="446"/>
      <c r="AO350" s="446"/>
      <c r="AP350" s="446"/>
      <c r="AQ350" s="446"/>
      <c r="AR350" s="446"/>
      <c r="AS350" s="446"/>
      <c r="AT350" s="446">
        <f t="shared" si="1602"/>
        <v>6867</v>
      </c>
      <c r="AU350" s="446">
        <f t="shared" si="1602"/>
        <v>156</v>
      </c>
      <c r="AV350" s="446">
        <f t="shared" si="1602"/>
        <v>1059</v>
      </c>
      <c r="AW350" s="446">
        <f t="shared" si="1602"/>
        <v>1042</v>
      </c>
      <c r="AX350" s="446">
        <f t="shared" si="1602"/>
        <v>413</v>
      </c>
      <c r="AY350" s="446">
        <f t="shared" si="1602"/>
        <v>5239</v>
      </c>
      <c r="AZ350" s="446">
        <f t="shared" si="1602"/>
        <v>569</v>
      </c>
      <c r="BA350" s="446"/>
      <c r="BB350" s="446"/>
      <c r="BC350" s="446"/>
      <c r="BD350" s="446"/>
      <c r="BE350" s="446"/>
      <c r="BF350" s="446"/>
      <c r="BG350" s="446"/>
      <c r="BH350" s="446"/>
      <c r="BI350" s="446">
        <f t="shared" si="1603"/>
        <v>68091</v>
      </c>
      <c r="BJ350" s="446">
        <f t="shared" si="1603"/>
        <v>4132</v>
      </c>
      <c r="BK350" s="446">
        <f t="shared" si="1603"/>
        <v>38125</v>
      </c>
      <c r="BL350" s="446">
        <f t="shared" si="1603"/>
        <v>110348</v>
      </c>
      <c r="BM350" s="446">
        <f t="shared" si="1603"/>
        <v>13995</v>
      </c>
      <c r="BN350" s="446">
        <f t="shared" si="1603"/>
        <v>10515</v>
      </c>
      <c r="BO350" s="446">
        <f t="shared" si="1603"/>
        <v>8856</v>
      </c>
      <c r="BP350" s="446">
        <f t="shared" si="1603"/>
        <v>6755</v>
      </c>
      <c r="BQ350" s="446">
        <f t="shared" si="1603"/>
        <v>82918</v>
      </c>
      <c r="BR350" s="446">
        <f t="shared" si="1603"/>
        <v>66666</v>
      </c>
      <c r="BS350" s="446">
        <f t="shared" si="1603"/>
        <v>56437</v>
      </c>
      <c r="BT350" s="446">
        <f t="shared" si="1603"/>
        <v>38216</v>
      </c>
      <c r="BU350" s="446">
        <f t="shared" si="1603"/>
        <v>2749</v>
      </c>
      <c r="BV350" s="446">
        <f t="shared" si="1603"/>
        <v>1919</v>
      </c>
      <c r="BW350" s="446"/>
      <c r="BX350" s="446"/>
      <c r="BY350" s="446"/>
      <c r="BZ350" s="446"/>
      <c r="CA350" s="446"/>
      <c r="CB350" s="446"/>
      <c r="CC350" s="446"/>
      <c r="CD350" s="446"/>
      <c r="CE350" s="446"/>
      <c r="CF350" s="446"/>
      <c r="CG350" s="446"/>
      <c r="CH350" s="446"/>
      <c r="CI350" s="446"/>
      <c r="CJ350" s="446"/>
      <c r="CK350" s="446"/>
      <c r="CL350" s="446"/>
      <c r="CM350" s="446"/>
      <c r="CN350" s="446"/>
      <c r="CO350" s="446"/>
      <c r="CP350" s="446"/>
      <c r="CQ350" s="446"/>
      <c r="CR350" s="446"/>
      <c r="CS350" s="446"/>
      <c r="CT350" s="446"/>
      <c r="CU350" s="446"/>
      <c r="CV350" s="446"/>
      <c r="CW350" s="446"/>
      <c r="CX350" s="446"/>
      <c r="CY350" s="446"/>
      <c r="CZ350" s="446"/>
      <c r="DA350" s="446"/>
      <c r="DB350" s="446"/>
      <c r="DC350" s="446"/>
      <c r="DD350" s="446"/>
      <c r="DE350" s="446"/>
      <c r="DF350" s="446"/>
      <c r="DG350" s="446"/>
      <c r="DH350" s="446"/>
      <c r="DI350" s="446"/>
      <c r="DJ350" s="446"/>
      <c r="DK350" s="446">
        <f t="shared" si="1565"/>
        <v>587</v>
      </c>
      <c r="DL350" s="446">
        <f t="shared" si="1565"/>
        <v>183809</v>
      </c>
      <c r="DM350" s="446">
        <f t="shared" si="1566"/>
        <v>313</v>
      </c>
      <c r="DN350" s="446">
        <f t="shared" si="1567"/>
        <v>562</v>
      </c>
      <c r="DO350" s="446">
        <f t="shared" si="1568"/>
        <v>5053</v>
      </c>
      <c r="DP350" s="446">
        <f t="shared" si="1568"/>
        <v>218385</v>
      </c>
      <c r="DQ350" s="446">
        <f t="shared" si="1569"/>
        <v>43</v>
      </c>
      <c r="DR350" s="446">
        <f t="shared" si="1570"/>
        <v>72</v>
      </c>
      <c r="DS350" s="446"/>
      <c r="DT350" s="446"/>
      <c r="DU350" s="446"/>
      <c r="DV350" s="446"/>
      <c r="DW350" s="446"/>
      <c r="DX350" s="446"/>
      <c r="DY350" s="446"/>
      <c r="DZ350" s="446"/>
      <c r="EA350" s="446"/>
      <c r="EB350" s="446"/>
      <c r="EC350" s="446"/>
      <c r="ED350" s="446"/>
      <c r="EE350" s="446"/>
      <c r="EF350" s="446"/>
      <c r="EG350" s="446" t="s">
        <v>152</v>
      </c>
      <c r="EH350" s="446" t="s">
        <v>152</v>
      </c>
      <c r="EI350" s="446">
        <f t="shared" si="1604"/>
        <v>4</v>
      </c>
      <c r="EJ350" s="446">
        <f t="shared" si="1604"/>
        <v>2427</v>
      </c>
      <c r="EK350" s="446">
        <f t="shared" si="1604"/>
        <v>3001</v>
      </c>
      <c r="EL350" s="446">
        <f t="shared" si="1604"/>
        <v>0</v>
      </c>
      <c r="EM350" s="446">
        <f t="shared" si="1604"/>
        <v>688</v>
      </c>
      <c r="EN350" s="446">
        <f t="shared" si="1604"/>
        <v>7471970</v>
      </c>
      <c r="EO350" s="446">
        <f t="shared" si="1572"/>
        <v>3079</v>
      </c>
      <c r="EP350" s="446">
        <f t="shared" si="1573"/>
        <v>5665</v>
      </c>
      <c r="EQ350" s="446">
        <f t="shared" si="1574"/>
        <v>21517768</v>
      </c>
      <c r="ER350" s="446">
        <f t="shared" si="1575"/>
        <v>7170</v>
      </c>
      <c r="ES350" s="446">
        <f t="shared" si="1576"/>
        <v>14052</v>
      </c>
      <c r="ET350" s="446">
        <f t="shared" si="1577"/>
        <v>0</v>
      </c>
      <c r="EU350" s="446" t="str">
        <f t="shared" si="1578"/>
        <v>-</v>
      </c>
      <c r="EV350" s="446" t="str">
        <f t="shared" si="1579"/>
        <v>-</v>
      </c>
      <c r="EW350" s="446">
        <f t="shared" si="1580"/>
        <v>6778624</v>
      </c>
      <c r="EX350" s="446">
        <f t="shared" si="1581"/>
        <v>9853</v>
      </c>
      <c r="EY350" s="446">
        <f t="shared" si="1582"/>
        <v>21100</v>
      </c>
      <c r="EZ350" s="447"/>
      <c r="FA350" s="446">
        <f t="shared" si="1583"/>
        <v>1</v>
      </c>
      <c r="FB350" s="417">
        <f t="shared" si="1599"/>
        <v>2019</v>
      </c>
      <c r="FC350" s="448">
        <f t="shared" si="1600"/>
        <v>43466</v>
      </c>
      <c r="FD350" s="449">
        <f t="shared" si="1584"/>
        <v>31</v>
      </c>
      <c r="FE350" s="450"/>
      <c r="FF350" s="451"/>
      <c r="FG350" s="450"/>
      <c r="FH350" s="452">
        <f t="shared" si="1585"/>
        <v>2.1497695852534564</v>
      </c>
      <c r="FI350" s="452">
        <f t="shared" si="1586"/>
        <v>1.6152073732718895</v>
      </c>
      <c r="FJ350" s="452">
        <f t="shared" si="1587"/>
        <v>2.1484716157205241</v>
      </c>
      <c r="FK350" s="452">
        <f t="shared" si="1588"/>
        <v>1.6387675885492479</v>
      </c>
      <c r="FL350" s="452">
        <f t="shared" si="1589"/>
        <v>1.3630878992618896</v>
      </c>
      <c r="FM350" s="452">
        <f t="shared" si="1590"/>
        <v>1.0959214873995167</v>
      </c>
      <c r="FN350" s="452">
        <f t="shared" si="1591"/>
        <v>1.6062900241924007</v>
      </c>
      <c r="FO350" s="452">
        <f t="shared" si="1592"/>
        <v>1.087690337270528</v>
      </c>
      <c r="FP350" s="452">
        <f t="shared" si="1593"/>
        <v>1.5690639269406392</v>
      </c>
      <c r="FQ350" s="452">
        <f t="shared" si="1594"/>
        <v>1.0953196347031964</v>
      </c>
      <c r="FR350" s="453"/>
      <c r="FS350" s="446">
        <f t="shared" si="1605"/>
        <v>195109</v>
      </c>
      <c r="FT350" s="446">
        <f t="shared" si="1605"/>
        <v>0</v>
      </c>
      <c r="FU350" s="446">
        <f t="shared" si="1605"/>
        <v>2215264</v>
      </c>
      <c r="FV350" s="446">
        <f t="shared" si="1605"/>
        <v>9978867</v>
      </c>
      <c r="FW350" s="446">
        <f t="shared" si="1605"/>
        <v>5250561</v>
      </c>
      <c r="FX350" s="446">
        <f t="shared" si="1605"/>
        <v>4583855</v>
      </c>
      <c r="FY350" s="446">
        <f t="shared" si="1605"/>
        <v>134793156</v>
      </c>
      <c r="FZ350" s="446">
        <f t="shared" si="1605"/>
        <v>382719538</v>
      </c>
      <c r="GA350" s="446">
        <f t="shared" si="1605"/>
        <v>22635719</v>
      </c>
      <c r="GB350" s="446"/>
      <c r="GC350" s="446"/>
      <c r="GD350" s="446"/>
      <c r="GE350" s="446"/>
      <c r="GF350" s="446"/>
      <c r="GG350" s="446"/>
      <c r="GH350" s="446"/>
      <c r="GI350" s="446"/>
      <c r="GJ350" s="446"/>
      <c r="GK350" s="446"/>
      <c r="GL350" s="446"/>
      <c r="GM350" s="446"/>
      <c r="GN350" s="446"/>
      <c r="GO350" s="446">
        <f t="shared" si="1606"/>
        <v>330021</v>
      </c>
      <c r="GP350" s="446">
        <f t="shared" si="1606"/>
        <v>365248</v>
      </c>
      <c r="GQ350" s="446">
        <f t="shared" si="1606"/>
        <v>0</v>
      </c>
      <c r="GR350" s="446">
        <f t="shared" si="1606"/>
        <v>13748859</v>
      </c>
      <c r="GS350" s="446">
        <f t="shared" si="1606"/>
        <v>42170000</v>
      </c>
      <c r="GT350" s="446">
        <f t="shared" si="1606"/>
        <v>0</v>
      </c>
      <c r="GU350" s="446">
        <f t="shared" si="1606"/>
        <v>14516760</v>
      </c>
      <c r="GV350" s="416"/>
      <c r="GW350" s="456"/>
      <c r="GX350" s="456"/>
      <c r="GY350" s="456"/>
      <c r="GZ350" s="456"/>
      <c r="HA350" s="456"/>
    </row>
    <row r="351" spans="1:209" ht="10.5" customHeight="1" x14ac:dyDescent="0.2">
      <c r="A351" s="417" t="str">
        <f t="shared" si="1540"/>
        <v>2018-19FEBRUARYY59</v>
      </c>
      <c r="B351" s="458" t="str">
        <f t="shared" si="1597"/>
        <v>2018-19</v>
      </c>
      <c r="C351" s="402" t="s">
        <v>657</v>
      </c>
      <c r="D351" s="458" t="str">
        <f t="shared" si="1607"/>
        <v>Y59</v>
      </c>
      <c r="E351" s="458" t="str">
        <f t="shared" si="1607"/>
        <v>South East</v>
      </c>
      <c r="F351" s="458" t="str">
        <f t="shared" si="1541"/>
        <v>Y59</v>
      </c>
      <c r="H351" s="446">
        <f t="shared" si="1542"/>
        <v>150391</v>
      </c>
      <c r="I351" s="446">
        <f t="shared" si="1542"/>
        <v>106528</v>
      </c>
      <c r="J351" s="446">
        <f t="shared" si="1542"/>
        <v>927335</v>
      </c>
      <c r="K351" s="446">
        <f t="shared" si="1543"/>
        <v>9</v>
      </c>
      <c r="L351" s="446">
        <f t="shared" si="1544"/>
        <v>2</v>
      </c>
      <c r="M351" s="446">
        <f t="shared" si="1545"/>
        <v>0</v>
      </c>
      <c r="N351" s="446">
        <f t="shared" si="1546"/>
        <v>54</v>
      </c>
      <c r="O351" s="446">
        <f t="shared" si="1547"/>
        <v>115</v>
      </c>
      <c r="P351" s="446">
        <f t="shared" si="1601"/>
        <v>0</v>
      </c>
      <c r="Q351" s="446">
        <f t="shared" si="1601"/>
        <v>0</v>
      </c>
      <c r="R351" s="446">
        <f t="shared" si="1601"/>
        <v>0</v>
      </c>
      <c r="S351" s="446">
        <f t="shared" si="1601"/>
        <v>104174</v>
      </c>
      <c r="T351" s="446">
        <f t="shared" si="1601"/>
        <v>5901</v>
      </c>
      <c r="U351" s="446">
        <f t="shared" si="1601"/>
        <v>3720</v>
      </c>
      <c r="V351" s="446">
        <f t="shared" si="1601"/>
        <v>55058</v>
      </c>
      <c r="W351" s="446">
        <f t="shared" si="1601"/>
        <v>29330</v>
      </c>
      <c r="X351" s="446">
        <f t="shared" si="1601"/>
        <v>1385</v>
      </c>
      <c r="Y351" s="446">
        <f t="shared" si="1601"/>
        <v>2758446</v>
      </c>
      <c r="Z351" s="446">
        <f t="shared" si="1549"/>
        <v>467</v>
      </c>
      <c r="AA351" s="446">
        <f t="shared" si="1550"/>
        <v>852</v>
      </c>
      <c r="AB351" s="446">
        <f t="shared" si="1551"/>
        <v>2375999</v>
      </c>
      <c r="AC351" s="446">
        <f t="shared" si="1552"/>
        <v>639</v>
      </c>
      <c r="AD351" s="446">
        <f t="shared" si="1553"/>
        <v>1204</v>
      </c>
      <c r="AE351" s="446">
        <f t="shared" si="1554"/>
        <v>70854598</v>
      </c>
      <c r="AF351" s="446">
        <f t="shared" si="1555"/>
        <v>1287</v>
      </c>
      <c r="AG351" s="446">
        <f t="shared" si="1556"/>
        <v>2534</v>
      </c>
      <c r="AH351" s="446">
        <f t="shared" si="1557"/>
        <v>172987070</v>
      </c>
      <c r="AI351" s="446">
        <f t="shared" si="1558"/>
        <v>5898</v>
      </c>
      <c r="AJ351" s="446">
        <f t="shared" si="1559"/>
        <v>13623</v>
      </c>
      <c r="AK351" s="446">
        <f t="shared" si="1560"/>
        <v>10221379</v>
      </c>
      <c r="AL351" s="446">
        <f t="shared" si="1561"/>
        <v>7380</v>
      </c>
      <c r="AM351" s="446">
        <f t="shared" si="1562"/>
        <v>16338</v>
      </c>
      <c r="AN351" s="446"/>
      <c r="AO351" s="446"/>
      <c r="AP351" s="446"/>
      <c r="AQ351" s="446"/>
      <c r="AR351" s="446"/>
      <c r="AS351" s="446"/>
      <c r="AT351" s="446">
        <f t="shared" si="1602"/>
        <v>7041</v>
      </c>
      <c r="AU351" s="446">
        <f t="shared" si="1602"/>
        <v>216</v>
      </c>
      <c r="AV351" s="446">
        <f t="shared" si="1602"/>
        <v>1007</v>
      </c>
      <c r="AW351" s="446">
        <f t="shared" si="1602"/>
        <v>934</v>
      </c>
      <c r="AX351" s="446">
        <f t="shared" si="1602"/>
        <v>486</v>
      </c>
      <c r="AY351" s="446">
        <f t="shared" si="1602"/>
        <v>5332</v>
      </c>
      <c r="AZ351" s="446">
        <f t="shared" si="1602"/>
        <v>504</v>
      </c>
      <c r="BA351" s="446"/>
      <c r="BB351" s="446"/>
      <c r="BC351" s="446"/>
      <c r="BD351" s="446"/>
      <c r="BE351" s="446"/>
      <c r="BF351" s="446"/>
      <c r="BG351" s="446"/>
      <c r="BH351" s="446"/>
      <c r="BI351" s="446">
        <f t="shared" si="1603"/>
        <v>59983</v>
      </c>
      <c r="BJ351" s="446">
        <f t="shared" si="1603"/>
        <v>3511</v>
      </c>
      <c r="BK351" s="446">
        <f t="shared" si="1603"/>
        <v>33639</v>
      </c>
      <c r="BL351" s="446">
        <f t="shared" si="1603"/>
        <v>97133</v>
      </c>
      <c r="BM351" s="446">
        <f t="shared" si="1603"/>
        <v>12705</v>
      </c>
      <c r="BN351" s="446">
        <f t="shared" si="1603"/>
        <v>9482</v>
      </c>
      <c r="BO351" s="446">
        <f t="shared" si="1603"/>
        <v>7967</v>
      </c>
      <c r="BP351" s="446">
        <f t="shared" si="1603"/>
        <v>6023</v>
      </c>
      <c r="BQ351" s="446">
        <f t="shared" si="1603"/>
        <v>75572</v>
      </c>
      <c r="BR351" s="446">
        <f t="shared" si="1603"/>
        <v>59979</v>
      </c>
      <c r="BS351" s="446">
        <f t="shared" si="1603"/>
        <v>48239</v>
      </c>
      <c r="BT351" s="446">
        <f t="shared" si="1603"/>
        <v>31916</v>
      </c>
      <c r="BU351" s="446">
        <f t="shared" si="1603"/>
        <v>2239</v>
      </c>
      <c r="BV351" s="446">
        <f t="shared" si="1603"/>
        <v>1539</v>
      </c>
      <c r="BW351" s="446"/>
      <c r="BX351" s="446"/>
      <c r="BY351" s="446"/>
      <c r="BZ351" s="446"/>
      <c r="CA351" s="446"/>
      <c r="CB351" s="446"/>
      <c r="CC351" s="446"/>
      <c r="CD351" s="446"/>
      <c r="CE351" s="446"/>
      <c r="CF351" s="446"/>
      <c r="CG351" s="446"/>
      <c r="CH351" s="446"/>
      <c r="CI351" s="446"/>
      <c r="CJ351" s="446"/>
      <c r="CK351" s="446"/>
      <c r="CL351" s="446"/>
      <c r="CM351" s="446"/>
      <c r="CN351" s="446"/>
      <c r="CO351" s="446"/>
      <c r="CP351" s="446"/>
      <c r="CQ351" s="446"/>
      <c r="CR351" s="446"/>
      <c r="CS351" s="446"/>
      <c r="CT351" s="446"/>
      <c r="CU351" s="446"/>
      <c r="CV351" s="446"/>
      <c r="CW351" s="446"/>
      <c r="CX351" s="446"/>
      <c r="CY351" s="446"/>
      <c r="CZ351" s="446"/>
      <c r="DA351" s="446"/>
      <c r="DB351" s="446"/>
      <c r="DC351" s="446"/>
      <c r="DD351" s="446"/>
      <c r="DE351" s="446"/>
      <c r="DF351" s="446"/>
      <c r="DG351" s="446"/>
      <c r="DH351" s="446"/>
      <c r="DI351" s="446"/>
      <c r="DJ351" s="446"/>
      <c r="DK351" s="446">
        <f t="shared" si="1565"/>
        <v>489</v>
      </c>
      <c r="DL351" s="446">
        <f t="shared" si="1565"/>
        <v>155506</v>
      </c>
      <c r="DM351" s="446">
        <f t="shared" si="1566"/>
        <v>318</v>
      </c>
      <c r="DN351" s="446">
        <f t="shared" si="1567"/>
        <v>521</v>
      </c>
      <c r="DO351" s="446">
        <f t="shared" si="1568"/>
        <v>4443</v>
      </c>
      <c r="DP351" s="446">
        <f t="shared" si="1568"/>
        <v>207602</v>
      </c>
      <c r="DQ351" s="446">
        <f t="shared" si="1569"/>
        <v>47</v>
      </c>
      <c r="DR351" s="446">
        <f t="shared" si="1570"/>
        <v>82</v>
      </c>
      <c r="DS351" s="446"/>
      <c r="DT351" s="446"/>
      <c r="DU351" s="446"/>
      <c r="DV351" s="446"/>
      <c r="DW351" s="446"/>
      <c r="DX351" s="446"/>
      <c r="DY351" s="446"/>
      <c r="DZ351" s="446"/>
      <c r="EA351" s="446"/>
      <c r="EB351" s="446"/>
      <c r="EC351" s="446"/>
      <c r="ED351" s="446"/>
      <c r="EE351" s="446"/>
      <c r="EF351" s="446"/>
      <c r="EG351" s="446" t="s">
        <v>152</v>
      </c>
      <c r="EH351" s="446" t="s">
        <v>152</v>
      </c>
      <c r="EI351" s="446">
        <f t="shared" si="1604"/>
        <v>5</v>
      </c>
      <c r="EJ351" s="446">
        <f t="shared" si="1604"/>
        <v>2173</v>
      </c>
      <c r="EK351" s="446">
        <f t="shared" si="1604"/>
        <v>2605</v>
      </c>
      <c r="EL351" s="446">
        <f t="shared" si="1604"/>
        <v>0</v>
      </c>
      <c r="EM351" s="446">
        <f t="shared" si="1604"/>
        <v>676</v>
      </c>
      <c r="EN351" s="446">
        <f t="shared" si="1604"/>
        <v>7049888</v>
      </c>
      <c r="EO351" s="446">
        <f t="shared" si="1572"/>
        <v>3244</v>
      </c>
      <c r="EP351" s="446">
        <f t="shared" si="1573"/>
        <v>6160</v>
      </c>
      <c r="EQ351" s="446">
        <f t="shared" si="1574"/>
        <v>18613943</v>
      </c>
      <c r="ER351" s="446">
        <f t="shared" si="1575"/>
        <v>7145</v>
      </c>
      <c r="ES351" s="446">
        <f t="shared" si="1576"/>
        <v>14402</v>
      </c>
      <c r="ET351" s="446">
        <f t="shared" si="1577"/>
        <v>0</v>
      </c>
      <c r="EU351" s="446" t="str">
        <f t="shared" si="1578"/>
        <v>-</v>
      </c>
      <c r="EV351" s="446" t="str">
        <f t="shared" si="1579"/>
        <v>-</v>
      </c>
      <c r="EW351" s="446">
        <f t="shared" si="1580"/>
        <v>7394778</v>
      </c>
      <c r="EX351" s="446">
        <f t="shared" si="1581"/>
        <v>10939</v>
      </c>
      <c r="EY351" s="446">
        <f t="shared" si="1582"/>
        <v>21598</v>
      </c>
      <c r="EZ351" s="447"/>
      <c r="FA351" s="446">
        <f t="shared" si="1583"/>
        <v>2</v>
      </c>
      <c r="FB351" s="417">
        <f t="shared" si="1599"/>
        <v>2019</v>
      </c>
      <c r="FC351" s="448">
        <f t="shared" si="1600"/>
        <v>43497</v>
      </c>
      <c r="FD351" s="449">
        <f t="shared" si="1584"/>
        <v>28</v>
      </c>
      <c r="FE351" s="450"/>
      <c r="FF351" s="451"/>
      <c r="FG351" s="450"/>
      <c r="FH351" s="452">
        <f t="shared" si="1585"/>
        <v>2.1530249110320283</v>
      </c>
      <c r="FI351" s="452">
        <f t="shared" si="1586"/>
        <v>1.6068462972377564</v>
      </c>
      <c r="FJ351" s="452">
        <f t="shared" si="1587"/>
        <v>2.1416666666666666</v>
      </c>
      <c r="FK351" s="452">
        <f t="shared" si="1588"/>
        <v>1.6190860215053764</v>
      </c>
      <c r="FL351" s="452">
        <f t="shared" si="1589"/>
        <v>1.3725889062443242</v>
      </c>
      <c r="FM351" s="452">
        <f t="shared" si="1590"/>
        <v>1.0893784736096479</v>
      </c>
      <c r="FN351" s="452">
        <f t="shared" si="1591"/>
        <v>1.6446982611660417</v>
      </c>
      <c r="FO351" s="452">
        <f t="shared" si="1592"/>
        <v>1.0881691101261508</v>
      </c>
      <c r="FP351" s="452">
        <f t="shared" si="1593"/>
        <v>1.616606498194946</v>
      </c>
      <c r="FQ351" s="452">
        <f t="shared" si="1594"/>
        <v>1.1111913357400722</v>
      </c>
      <c r="FR351" s="453"/>
      <c r="FS351" s="446">
        <f t="shared" si="1605"/>
        <v>188056</v>
      </c>
      <c r="FT351" s="446">
        <f t="shared" si="1605"/>
        <v>0</v>
      </c>
      <c r="FU351" s="446">
        <f t="shared" si="1605"/>
        <v>5781234</v>
      </c>
      <c r="FV351" s="446">
        <f t="shared" si="1605"/>
        <v>12204344</v>
      </c>
      <c r="FW351" s="446">
        <f t="shared" si="1605"/>
        <v>5025396</v>
      </c>
      <c r="FX351" s="446">
        <f t="shared" si="1605"/>
        <v>4477154</v>
      </c>
      <c r="FY351" s="446">
        <f t="shared" si="1605"/>
        <v>139512056</v>
      </c>
      <c r="FZ351" s="446">
        <f t="shared" si="1605"/>
        <v>399563986</v>
      </c>
      <c r="GA351" s="446">
        <f t="shared" si="1605"/>
        <v>22628402</v>
      </c>
      <c r="GB351" s="446"/>
      <c r="GC351" s="446"/>
      <c r="GD351" s="446"/>
      <c r="GE351" s="446"/>
      <c r="GF351" s="446"/>
      <c r="GG351" s="446"/>
      <c r="GH351" s="446"/>
      <c r="GI351" s="446"/>
      <c r="GJ351" s="446"/>
      <c r="GK351" s="446"/>
      <c r="GL351" s="446"/>
      <c r="GM351" s="446"/>
      <c r="GN351" s="446"/>
      <c r="GO351" s="446">
        <f t="shared" si="1606"/>
        <v>254919</v>
      </c>
      <c r="GP351" s="446">
        <f t="shared" si="1606"/>
        <v>362661</v>
      </c>
      <c r="GQ351" s="446">
        <f t="shared" si="1606"/>
        <v>0</v>
      </c>
      <c r="GR351" s="446">
        <f t="shared" si="1606"/>
        <v>13385284</v>
      </c>
      <c r="GS351" s="446">
        <f t="shared" si="1606"/>
        <v>37516375</v>
      </c>
      <c r="GT351" s="446">
        <f t="shared" si="1606"/>
        <v>0</v>
      </c>
      <c r="GU351" s="446">
        <f t="shared" si="1606"/>
        <v>14600159</v>
      </c>
      <c r="GV351" s="416"/>
      <c r="GW351" s="456"/>
      <c r="GX351" s="456"/>
      <c r="GY351" s="456"/>
      <c r="GZ351" s="456"/>
      <c r="HA351" s="456"/>
    </row>
    <row r="352" spans="1:209" ht="10.5" customHeight="1" x14ac:dyDescent="0.2">
      <c r="A352" s="417" t="str">
        <f t="shared" si="1540"/>
        <v>2018-19MARCHY59</v>
      </c>
      <c r="B352" s="458" t="str">
        <f t="shared" si="1597"/>
        <v>2018-19</v>
      </c>
      <c r="C352" s="402" t="s">
        <v>660</v>
      </c>
      <c r="D352" s="458" t="str">
        <f t="shared" si="1607"/>
        <v>Y59</v>
      </c>
      <c r="E352" s="458" t="str">
        <f t="shared" si="1607"/>
        <v>South East</v>
      </c>
      <c r="F352" s="458" t="str">
        <f t="shared" si="1541"/>
        <v>Y59</v>
      </c>
      <c r="H352" s="446">
        <f t="shared" si="1542"/>
        <v>157271</v>
      </c>
      <c r="I352" s="446">
        <f t="shared" si="1542"/>
        <v>109891</v>
      </c>
      <c r="J352" s="446">
        <f t="shared" si="1542"/>
        <v>824826</v>
      </c>
      <c r="K352" s="446">
        <f t="shared" si="1543"/>
        <v>8</v>
      </c>
      <c r="L352" s="446">
        <f t="shared" si="1544"/>
        <v>2</v>
      </c>
      <c r="M352" s="446">
        <f t="shared" si="1545"/>
        <v>0</v>
      </c>
      <c r="N352" s="446">
        <f t="shared" si="1546"/>
        <v>45</v>
      </c>
      <c r="O352" s="446">
        <f t="shared" si="1547"/>
        <v>106</v>
      </c>
      <c r="P352" s="446">
        <f t="shared" si="1601"/>
        <v>0</v>
      </c>
      <c r="Q352" s="446">
        <f t="shared" si="1601"/>
        <v>0</v>
      </c>
      <c r="R352" s="446">
        <f t="shared" si="1601"/>
        <v>0</v>
      </c>
      <c r="S352" s="446">
        <f t="shared" si="1601"/>
        <v>112587</v>
      </c>
      <c r="T352" s="446">
        <f t="shared" si="1601"/>
        <v>6464</v>
      </c>
      <c r="U352" s="446">
        <f t="shared" si="1601"/>
        <v>4048</v>
      </c>
      <c r="V352" s="446">
        <f t="shared" si="1601"/>
        <v>57800</v>
      </c>
      <c r="W352" s="446">
        <f t="shared" si="1601"/>
        <v>33749</v>
      </c>
      <c r="X352" s="446">
        <f t="shared" si="1601"/>
        <v>1663</v>
      </c>
      <c r="Y352" s="446">
        <f t="shared" si="1601"/>
        <v>2873911</v>
      </c>
      <c r="Z352" s="446">
        <f t="shared" si="1549"/>
        <v>445</v>
      </c>
      <c r="AA352" s="446">
        <f t="shared" si="1550"/>
        <v>813</v>
      </c>
      <c r="AB352" s="446">
        <f t="shared" si="1551"/>
        <v>2416893</v>
      </c>
      <c r="AC352" s="446">
        <f t="shared" si="1552"/>
        <v>597</v>
      </c>
      <c r="AD352" s="446">
        <f t="shared" si="1553"/>
        <v>1099</v>
      </c>
      <c r="AE352" s="446">
        <f t="shared" si="1554"/>
        <v>67151094</v>
      </c>
      <c r="AF352" s="446">
        <f t="shared" si="1555"/>
        <v>1162</v>
      </c>
      <c r="AG352" s="446">
        <f t="shared" si="1556"/>
        <v>2261</v>
      </c>
      <c r="AH352" s="446">
        <f t="shared" si="1557"/>
        <v>170316655</v>
      </c>
      <c r="AI352" s="446">
        <f t="shared" si="1558"/>
        <v>5047</v>
      </c>
      <c r="AJ352" s="446">
        <f t="shared" si="1559"/>
        <v>11761</v>
      </c>
      <c r="AK352" s="446">
        <f t="shared" si="1560"/>
        <v>10693875</v>
      </c>
      <c r="AL352" s="446">
        <f t="shared" si="1561"/>
        <v>6430</v>
      </c>
      <c r="AM352" s="446">
        <f t="shared" si="1562"/>
        <v>14845</v>
      </c>
      <c r="AN352" s="446"/>
      <c r="AO352" s="446"/>
      <c r="AP352" s="446"/>
      <c r="AQ352" s="446"/>
      <c r="AR352" s="446"/>
      <c r="AS352" s="446"/>
      <c r="AT352" s="446">
        <f t="shared" si="1602"/>
        <v>7003</v>
      </c>
      <c r="AU352" s="446">
        <f t="shared" si="1602"/>
        <v>145</v>
      </c>
      <c r="AV352" s="446">
        <f t="shared" si="1602"/>
        <v>896</v>
      </c>
      <c r="AW352" s="446">
        <f t="shared" si="1602"/>
        <v>1145</v>
      </c>
      <c r="AX352" s="446">
        <f t="shared" si="1602"/>
        <v>451</v>
      </c>
      <c r="AY352" s="446">
        <f t="shared" si="1602"/>
        <v>5511</v>
      </c>
      <c r="AZ352" s="446">
        <f t="shared" si="1602"/>
        <v>675</v>
      </c>
      <c r="BA352" s="446"/>
      <c r="BB352" s="446"/>
      <c r="BC352" s="446"/>
      <c r="BD352" s="446"/>
      <c r="BE352" s="446"/>
      <c r="BF352" s="446"/>
      <c r="BG352" s="446"/>
      <c r="BH352" s="446"/>
      <c r="BI352" s="446">
        <f t="shared" si="1603"/>
        <v>64894</v>
      </c>
      <c r="BJ352" s="446">
        <f t="shared" si="1603"/>
        <v>3891</v>
      </c>
      <c r="BK352" s="446">
        <f t="shared" si="1603"/>
        <v>36799</v>
      </c>
      <c r="BL352" s="446">
        <f t="shared" si="1603"/>
        <v>105584</v>
      </c>
      <c r="BM352" s="446">
        <f t="shared" si="1603"/>
        <v>14009</v>
      </c>
      <c r="BN352" s="446">
        <f t="shared" si="1603"/>
        <v>10405</v>
      </c>
      <c r="BO352" s="446">
        <f t="shared" si="1603"/>
        <v>8768</v>
      </c>
      <c r="BP352" s="446">
        <f t="shared" si="1603"/>
        <v>6636</v>
      </c>
      <c r="BQ352" s="446">
        <f t="shared" si="1603"/>
        <v>78968</v>
      </c>
      <c r="BR352" s="446">
        <f t="shared" si="1603"/>
        <v>63186</v>
      </c>
      <c r="BS352" s="446">
        <f t="shared" si="1603"/>
        <v>55934</v>
      </c>
      <c r="BT352" s="446">
        <f t="shared" si="1603"/>
        <v>36843</v>
      </c>
      <c r="BU352" s="446">
        <f t="shared" si="1603"/>
        <v>2732</v>
      </c>
      <c r="BV352" s="446">
        <f t="shared" si="1603"/>
        <v>1820</v>
      </c>
      <c r="BW352" s="446"/>
      <c r="BX352" s="446"/>
      <c r="BY352" s="446"/>
      <c r="BZ352" s="446"/>
      <c r="CA352" s="446"/>
      <c r="CB352" s="446"/>
      <c r="CC352" s="446"/>
      <c r="CD352" s="446"/>
      <c r="CE352" s="446"/>
      <c r="CF352" s="446"/>
      <c r="CG352" s="446"/>
      <c r="CH352" s="446"/>
      <c r="CI352" s="446"/>
      <c r="CJ352" s="446"/>
      <c r="CK352" s="446"/>
      <c r="CL352" s="446"/>
      <c r="CM352" s="446"/>
      <c r="CN352" s="446"/>
      <c r="CO352" s="446"/>
      <c r="CP352" s="446"/>
      <c r="CQ352" s="446"/>
      <c r="CR352" s="446"/>
      <c r="CS352" s="446"/>
      <c r="CT352" s="446"/>
      <c r="CU352" s="446"/>
      <c r="CV352" s="446"/>
      <c r="CW352" s="446"/>
      <c r="CX352" s="446"/>
      <c r="CY352" s="446"/>
      <c r="CZ352" s="446"/>
      <c r="DA352" s="446"/>
      <c r="DB352" s="446"/>
      <c r="DC352" s="446"/>
      <c r="DD352" s="446"/>
      <c r="DE352" s="446"/>
      <c r="DF352" s="446"/>
      <c r="DG352" s="446"/>
      <c r="DH352" s="446"/>
      <c r="DI352" s="446"/>
      <c r="DJ352" s="446"/>
      <c r="DK352" s="446">
        <f t="shared" si="1565"/>
        <v>573</v>
      </c>
      <c r="DL352" s="446">
        <f t="shared" si="1565"/>
        <v>174289</v>
      </c>
      <c r="DM352" s="446">
        <f t="shared" si="1566"/>
        <v>304</v>
      </c>
      <c r="DN352" s="446">
        <f t="shared" si="1567"/>
        <v>505</v>
      </c>
      <c r="DO352" s="446">
        <f t="shared" si="1568"/>
        <v>4948</v>
      </c>
      <c r="DP352" s="446">
        <f t="shared" si="1568"/>
        <v>210945</v>
      </c>
      <c r="DQ352" s="446">
        <f t="shared" si="1569"/>
        <v>43</v>
      </c>
      <c r="DR352" s="446">
        <f t="shared" si="1570"/>
        <v>78</v>
      </c>
      <c r="DS352" s="446"/>
      <c r="DT352" s="446"/>
      <c r="DU352" s="446"/>
      <c r="DV352" s="446"/>
      <c r="DW352" s="446"/>
      <c r="DX352" s="446"/>
      <c r="DY352" s="446"/>
      <c r="DZ352" s="446"/>
      <c r="EA352" s="446"/>
      <c r="EB352" s="446"/>
      <c r="EC352" s="446"/>
      <c r="ED352" s="446"/>
      <c r="EE352" s="446"/>
      <c r="EF352" s="446"/>
      <c r="EG352" s="446" t="s">
        <v>152</v>
      </c>
      <c r="EH352" s="446" t="s">
        <v>152</v>
      </c>
      <c r="EI352" s="446">
        <f t="shared" si="1604"/>
        <v>11</v>
      </c>
      <c r="EJ352" s="446">
        <f t="shared" si="1604"/>
        <v>2325</v>
      </c>
      <c r="EK352" s="446">
        <f t="shared" si="1604"/>
        <v>2923</v>
      </c>
      <c r="EL352" s="446">
        <f t="shared" si="1604"/>
        <v>0</v>
      </c>
      <c r="EM352" s="446">
        <f t="shared" si="1604"/>
        <v>650</v>
      </c>
      <c r="EN352" s="446">
        <f t="shared" si="1604"/>
        <v>7275031</v>
      </c>
      <c r="EO352" s="446">
        <f t="shared" si="1572"/>
        <v>3129</v>
      </c>
      <c r="EP352" s="446">
        <f t="shared" si="1573"/>
        <v>5815</v>
      </c>
      <c r="EQ352" s="446">
        <f t="shared" si="1574"/>
        <v>18307416</v>
      </c>
      <c r="ER352" s="446">
        <f t="shared" si="1575"/>
        <v>6263</v>
      </c>
      <c r="ES352" s="446">
        <f t="shared" si="1576"/>
        <v>12721</v>
      </c>
      <c r="ET352" s="446">
        <f t="shared" si="1577"/>
        <v>0</v>
      </c>
      <c r="EU352" s="446" t="str">
        <f t="shared" si="1578"/>
        <v>-</v>
      </c>
      <c r="EV352" s="446" t="str">
        <f t="shared" si="1579"/>
        <v>-</v>
      </c>
      <c r="EW352" s="446">
        <f t="shared" si="1580"/>
        <v>6020400</v>
      </c>
      <c r="EX352" s="446">
        <f t="shared" si="1581"/>
        <v>9262</v>
      </c>
      <c r="EY352" s="446">
        <f t="shared" si="1582"/>
        <v>19421</v>
      </c>
      <c r="EZ352" s="447"/>
      <c r="FA352" s="446">
        <f t="shared" si="1583"/>
        <v>3</v>
      </c>
      <c r="FB352" s="417">
        <f t="shared" si="1599"/>
        <v>2019</v>
      </c>
      <c r="FC352" s="448">
        <f t="shared" si="1600"/>
        <v>43525</v>
      </c>
      <c r="FD352" s="449">
        <f t="shared" si="1584"/>
        <v>31</v>
      </c>
      <c r="FE352" s="450"/>
      <c r="FF352" s="451"/>
      <c r="FG352" s="450"/>
      <c r="FH352" s="452">
        <f t="shared" si="1585"/>
        <v>2.1672339108910892</v>
      </c>
      <c r="FI352" s="452">
        <f t="shared" si="1586"/>
        <v>1.6096844059405941</v>
      </c>
      <c r="FJ352" s="452">
        <f t="shared" si="1587"/>
        <v>2.1660079051383399</v>
      </c>
      <c r="FK352" s="452">
        <f t="shared" si="1588"/>
        <v>1.6393280632411067</v>
      </c>
      <c r="FL352" s="452">
        <f t="shared" si="1589"/>
        <v>1.3662283737024221</v>
      </c>
      <c r="FM352" s="452">
        <f t="shared" si="1590"/>
        <v>1.0931833910034603</v>
      </c>
      <c r="FN352" s="452">
        <f t="shared" si="1591"/>
        <v>1.657352810453643</v>
      </c>
      <c r="FO352" s="452">
        <f t="shared" si="1592"/>
        <v>1.0916767904234199</v>
      </c>
      <c r="FP352" s="452">
        <f t="shared" si="1593"/>
        <v>1.6428141912206855</v>
      </c>
      <c r="FQ352" s="452">
        <f t="shared" si="1594"/>
        <v>1.0944076969332532</v>
      </c>
      <c r="FR352" s="453"/>
      <c r="FS352" s="446">
        <f t="shared" si="1605"/>
        <v>193067</v>
      </c>
      <c r="FT352" s="446">
        <f t="shared" si="1605"/>
        <v>0</v>
      </c>
      <c r="FU352" s="446">
        <f t="shared" si="1605"/>
        <v>4939315</v>
      </c>
      <c r="FV352" s="446">
        <f t="shared" si="1605"/>
        <v>11683110</v>
      </c>
      <c r="FW352" s="446">
        <f t="shared" si="1605"/>
        <v>5256439</v>
      </c>
      <c r="FX352" s="446">
        <f t="shared" si="1605"/>
        <v>4450372</v>
      </c>
      <c r="FY352" s="446">
        <f t="shared" si="1605"/>
        <v>130710036</v>
      </c>
      <c r="FZ352" s="446">
        <f t="shared" si="1605"/>
        <v>396913823</v>
      </c>
      <c r="GA352" s="446">
        <f t="shared" si="1605"/>
        <v>24687563</v>
      </c>
      <c r="GB352" s="446"/>
      <c r="GC352" s="446"/>
      <c r="GD352" s="446"/>
      <c r="GE352" s="446"/>
      <c r="GF352" s="446"/>
      <c r="GG352" s="446"/>
      <c r="GH352" s="446"/>
      <c r="GI352" s="446"/>
      <c r="GJ352" s="446"/>
      <c r="GK352" s="446"/>
      <c r="GL352" s="446"/>
      <c r="GM352" s="446"/>
      <c r="GN352" s="446"/>
      <c r="GO352" s="446">
        <f t="shared" si="1606"/>
        <v>289356</v>
      </c>
      <c r="GP352" s="446">
        <f t="shared" si="1606"/>
        <v>387288</v>
      </c>
      <c r="GQ352" s="446">
        <f t="shared" si="1606"/>
        <v>0</v>
      </c>
      <c r="GR352" s="446">
        <f t="shared" si="1606"/>
        <v>13520043</v>
      </c>
      <c r="GS352" s="446">
        <f t="shared" si="1606"/>
        <v>37183099</v>
      </c>
      <c r="GT352" s="446">
        <f t="shared" si="1606"/>
        <v>0</v>
      </c>
      <c r="GU352" s="446">
        <f t="shared" si="1606"/>
        <v>12623644</v>
      </c>
      <c r="GV352" s="416"/>
      <c r="GW352" s="456"/>
      <c r="GX352" s="456"/>
      <c r="GY352" s="456"/>
      <c r="GZ352" s="456"/>
      <c r="HA352" s="456"/>
    </row>
    <row r="353" spans="1:209" ht="10.5" customHeight="1" x14ac:dyDescent="0.2">
      <c r="A353" s="417" t="str">
        <f t="shared" si="1540"/>
        <v>2019-20APRILY59</v>
      </c>
      <c r="B353" s="458" t="str">
        <f t="shared" si="1597"/>
        <v>2019-20</v>
      </c>
      <c r="C353" s="402" t="s">
        <v>664</v>
      </c>
      <c r="D353" s="458" t="str">
        <f t="shared" si="1607"/>
        <v>Y59</v>
      </c>
      <c r="E353" s="458" t="str">
        <f t="shared" si="1607"/>
        <v>South East</v>
      </c>
      <c r="F353" s="458" t="str">
        <f t="shared" si="1541"/>
        <v>Y59</v>
      </c>
      <c r="H353" s="446">
        <f t="shared" ref="H353:J372" si="1608">SUMIFS(H$443:H$10112,$B$443:$B$10112,$B353,$C$443:$C$10112,$C353,$D$443:$D$10112,$D353)</f>
        <v>153651</v>
      </c>
      <c r="I353" s="446">
        <f t="shared" si="1608"/>
        <v>107404</v>
      </c>
      <c r="J353" s="446">
        <f t="shared" si="1608"/>
        <v>687462</v>
      </c>
      <c r="K353" s="446">
        <f t="shared" si="1543"/>
        <v>6</v>
      </c>
      <c r="L353" s="446">
        <f t="shared" si="1544"/>
        <v>2</v>
      </c>
      <c r="M353" s="446">
        <f t="shared" si="1545"/>
        <v>7</v>
      </c>
      <c r="N353" s="446">
        <f t="shared" si="1546"/>
        <v>34</v>
      </c>
      <c r="O353" s="446">
        <f t="shared" si="1547"/>
        <v>99</v>
      </c>
      <c r="P353" s="446">
        <f t="shared" ref="P353:Y362" si="1609">SUMIFS(P$443:P$10112,$B$443:$B$10112,$B353,$C$443:$C$10112,$C353,$D$443:$D$10112,$D353)</f>
        <v>0</v>
      </c>
      <c r="Q353" s="446">
        <f t="shared" si="1609"/>
        <v>0</v>
      </c>
      <c r="R353" s="446">
        <f t="shared" si="1609"/>
        <v>0</v>
      </c>
      <c r="S353" s="446">
        <f t="shared" si="1609"/>
        <v>111946</v>
      </c>
      <c r="T353" s="446">
        <f t="shared" si="1609"/>
        <v>6020</v>
      </c>
      <c r="U353" s="446">
        <f t="shared" si="1609"/>
        <v>3708</v>
      </c>
      <c r="V353" s="446">
        <f t="shared" si="1609"/>
        <v>56188</v>
      </c>
      <c r="W353" s="446">
        <f t="shared" si="1609"/>
        <v>34542</v>
      </c>
      <c r="X353" s="446">
        <f t="shared" si="1609"/>
        <v>1501</v>
      </c>
      <c r="Y353" s="446">
        <f t="shared" si="1609"/>
        <v>2618287</v>
      </c>
      <c r="Z353" s="446">
        <f t="shared" si="1549"/>
        <v>435</v>
      </c>
      <c r="AA353" s="446">
        <f t="shared" si="1550"/>
        <v>805</v>
      </c>
      <c r="AB353" s="446">
        <f t="shared" si="1551"/>
        <v>2203717</v>
      </c>
      <c r="AC353" s="446">
        <f t="shared" si="1552"/>
        <v>594</v>
      </c>
      <c r="AD353" s="446">
        <f t="shared" si="1553"/>
        <v>1110</v>
      </c>
      <c r="AE353" s="446">
        <f t="shared" si="1554"/>
        <v>63290132</v>
      </c>
      <c r="AF353" s="446">
        <f t="shared" si="1555"/>
        <v>1126</v>
      </c>
      <c r="AG353" s="446">
        <f t="shared" si="1556"/>
        <v>2186</v>
      </c>
      <c r="AH353" s="446">
        <f t="shared" si="1557"/>
        <v>162932150</v>
      </c>
      <c r="AI353" s="446">
        <f t="shared" si="1558"/>
        <v>4717</v>
      </c>
      <c r="AJ353" s="446">
        <f t="shared" si="1559"/>
        <v>10987</v>
      </c>
      <c r="AK353" s="446">
        <f t="shared" si="1560"/>
        <v>8882180</v>
      </c>
      <c r="AL353" s="446">
        <f t="shared" si="1561"/>
        <v>5918</v>
      </c>
      <c r="AM353" s="446">
        <f t="shared" si="1562"/>
        <v>13768</v>
      </c>
      <c r="AN353" s="446"/>
      <c r="AO353" s="446"/>
      <c r="AP353" s="446"/>
      <c r="AQ353" s="446"/>
      <c r="AR353" s="446"/>
      <c r="AS353" s="446"/>
      <c r="AT353" s="446">
        <f t="shared" ref="AT353:AZ362" si="1610">SUMIFS(AT$443:AT$10112,$B$443:$B$10112,$B353,$C$443:$C$10112,$C353,$D$443:$D$10112,$D353)</f>
        <v>7599</v>
      </c>
      <c r="AU353" s="446">
        <f t="shared" si="1610"/>
        <v>161</v>
      </c>
      <c r="AV353" s="446">
        <f t="shared" si="1610"/>
        <v>1045</v>
      </c>
      <c r="AW353" s="446">
        <f t="shared" si="1610"/>
        <v>923</v>
      </c>
      <c r="AX353" s="446">
        <f t="shared" si="1610"/>
        <v>510</v>
      </c>
      <c r="AY353" s="446">
        <f t="shared" si="1610"/>
        <v>5883</v>
      </c>
      <c r="AZ353" s="446">
        <f t="shared" si="1610"/>
        <v>548</v>
      </c>
      <c r="BA353" s="446"/>
      <c r="BB353" s="446"/>
      <c r="BC353" s="446"/>
      <c r="BD353" s="446"/>
      <c r="BE353" s="446"/>
      <c r="BF353" s="446"/>
      <c r="BG353" s="446"/>
      <c r="BH353" s="446"/>
      <c r="BI353" s="446">
        <f t="shared" ref="BI353:BV362" si="1611">SUMIFS(BI$443:BI$10112,$B$443:$B$10112,$B353,$C$443:$C$10112,$C353,$D$443:$D$10112,$D353)</f>
        <v>64355</v>
      </c>
      <c r="BJ353" s="446">
        <f t="shared" si="1611"/>
        <v>3676</v>
      </c>
      <c r="BK353" s="446">
        <f t="shared" si="1611"/>
        <v>36316</v>
      </c>
      <c r="BL353" s="446">
        <f t="shared" si="1611"/>
        <v>104347</v>
      </c>
      <c r="BM353" s="446">
        <f t="shared" si="1611"/>
        <v>12185</v>
      </c>
      <c r="BN353" s="446">
        <f t="shared" si="1611"/>
        <v>9187</v>
      </c>
      <c r="BO353" s="446">
        <f t="shared" si="1611"/>
        <v>7441</v>
      </c>
      <c r="BP353" s="446">
        <f t="shared" si="1611"/>
        <v>5738</v>
      </c>
      <c r="BQ353" s="446">
        <f t="shared" si="1611"/>
        <v>75468</v>
      </c>
      <c r="BR353" s="446">
        <f t="shared" si="1611"/>
        <v>61183</v>
      </c>
      <c r="BS353" s="446">
        <f t="shared" si="1611"/>
        <v>55519</v>
      </c>
      <c r="BT353" s="446">
        <f t="shared" si="1611"/>
        <v>37431</v>
      </c>
      <c r="BU353" s="446">
        <f t="shared" si="1611"/>
        <v>2418</v>
      </c>
      <c r="BV353" s="446">
        <f t="shared" si="1611"/>
        <v>1679</v>
      </c>
      <c r="BW353" s="446" t="s">
        <v>152</v>
      </c>
      <c r="BX353" s="446" t="s">
        <v>152</v>
      </c>
      <c r="BY353" s="446" t="s">
        <v>152</v>
      </c>
      <c r="BZ353" s="446" t="s">
        <v>152</v>
      </c>
      <c r="CA353" s="446" t="s">
        <v>152</v>
      </c>
      <c r="CB353" s="446" t="s">
        <v>152</v>
      </c>
      <c r="CC353" s="446" t="s">
        <v>152</v>
      </c>
      <c r="CD353" s="446" t="s">
        <v>152</v>
      </c>
      <c r="CE353" s="446" t="s">
        <v>152</v>
      </c>
      <c r="CF353" s="446" t="s">
        <v>152</v>
      </c>
      <c r="CG353" s="446" t="s">
        <v>152</v>
      </c>
      <c r="CH353" s="446" t="s">
        <v>152</v>
      </c>
      <c r="CI353" s="446" t="s">
        <v>152</v>
      </c>
      <c r="CJ353" s="446" t="s">
        <v>152</v>
      </c>
      <c r="CK353" s="446" t="s">
        <v>152</v>
      </c>
      <c r="CL353" s="446" t="s">
        <v>152</v>
      </c>
      <c r="CM353" s="446" t="s">
        <v>152</v>
      </c>
      <c r="CN353" s="446" t="s">
        <v>152</v>
      </c>
      <c r="CO353" s="446" t="s">
        <v>152</v>
      </c>
      <c r="CP353" s="446" t="s">
        <v>152</v>
      </c>
      <c r="CQ353" s="446" t="s">
        <v>152</v>
      </c>
      <c r="CR353" s="446" t="s">
        <v>152</v>
      </c>
      <c r="CS353" s="446" t="s">
        <v>152</v>
      </c>
      <c r="CT353" s="446" t="s">
        <v>152</v>
      </c>
      <c r="CU353" s="446" t="s">
        <v>152</v>
      </c>
      <c r="CV353" s="446" t="s">
        <v>152</v>
      </c>
      <c r="CW353" s="446" t="s">
        <v>152</v>
      </c>
      <c r="CX353" s="446" t="s">
        <v>152</v>
      </c>
      <c r="CY353" s="446" t="s">
        <v>152</v>
      </c>
      <c r="CZ353" s="446" t="s">
        <v>152</v>
      </c>
      <c r="DA353" s="446" t="s">
        <v>152</v>
      </c>
      <c r="DB353" s="446" t="s">
        <v>152</v>
      </c>
      <c r="DC353" s="446" t="s">
        <v>152</v>
      </c>
      <c r="DD353" s="446" t="s">
        <v>152</v>
      </c>
      <c r="DE353" s="446" t="s">
        <v>152</v>
      </c>
      <c r="DF353" s="446" t="s">
        <v>152</v>
      </c>
      <c r="DG353" s="446" t="s">
        <v>152</v>
      </c>
      <c r="DH353" s="446" t="s">
        <v>152</v>
      </c>
      <c r="DI353" s="446" t="s">
        <v>152</v>
      </c>
      <c r="DJ353" s="446" t="s">
        <v>152</v>
      </c>
      <c r="DK353" s="446">
        <f t="shared" ref="DK353:DL372" si="1612">SUMIFS(DK$443:DK$10112,$B$443:$B$10112,$B353,$C$443:$C$10112,$C353,$D$443:$D$10112,$D353)</f>
        <v>510</v>
      </c>
      <c r="DL353" s="446">
        <f t="shared" si="1612"/>
        <v>160202</v>
      </c>
      <c r="DM353" s="446">
        <f t="shared" si="1566"/>
        <v>314</v>
      </c>
      <c r="DN353" s="446">
        <f t="shared" si="1567"/>
        <v>584</v>
      </c>
      <c r="DO353" s="446">
        <f t="shared" ref="DO353:DP372" si="1613">SUMIFS(DO$443:DO$10112,$B$443:$B$10112,$B353,$C$443:$C$10112,$C353,$D$443:$D$10112,$D353)</f>
        <v>4582</v>
      </c>
      <c r="DP353" s="446">
        <f t="shared" si="1613"/>
        <v>197884</v>
      </c>
      <c r="DQ353" s="446">
        <f t="shared" si="1569"/>
        <v>43</v>
      </c>
      <c r="DR353" s="446">
        <f t="shared" si="1570"/>
        <v>73</v>
      </c>
      <c r="DS353" s="446">
        <f t="shared" ref="DS353:DT372" si="1614">SUMIFS(DS$443:DS$10112,$B$443:$B$10112,$B353,$C$443:$C$10112,$C353,$D$443:$D$10112,$D353)</f>
        <v>190</v>
      </c>
      <c r="DT353" s="446">
        <f t="shared" si="1614"/>
        <v>250656</v>
      </c>
      <c r="DU353" s="446">
        <f t="shared" ref="DU353:DU412" si="1615">IFERROR(ROUND(DT353/DS353,0),"-")</f>
        <v>1319</v>
      </c>
      <c r="DV353" s="446">
        <f t="shared" ref="DV353:DV412" si="1616">IFERROR(ROUND(GN353/DS353,0),"-")</f>
        <v>2521</v>
      </c>
      <c r="DW353" s="446">
        <f t="shared" ref="DW353:DW384" si="1617">SUMIFS(DW$443:DW$10112,$B$443:$B$10112,$B353,$C$443:$C$10112,$C353,$D$443:$D$10112,$D353)</f>
        <v>185</v>
      </c>
      <c r="DX353" s="446"/>
      <c r="DY353" s="446"/>
      <c r="DZ353" s="446"/>
      <c r="EA353" s="446"/>
      <c r="EB353" s="446"/>
      <c r="EC353" s="446"/>
      <c r="ED353" s="446"/>
      <c r="EE353" s="446"/>
      <c r="EF353" s="446"/>
      <c r="EG353" s="446" t="s">
        <v>152</v>
      </c>
      <c r="EH353" s="446" t="s">
        <v>152</v>
      </c>
      <c r="EI353" s="446">
        <f t="shared" ref="EI353:EN358" si="1618">SUMIFS(EI$443:EI$10112,$B$443:$B$10112,$B353,$C$443:$C$10112,$C353,$D$443:$D$10112,$D353)</f>
        <v>8</v>
      </c>
      <c r="EJ353" s="446">
        <f t="shared" si="1618"/>
        <v>2308</v>
      </c>
      <c r="EK353" s="446">
        <f t="shared" si="1618"/>
        <v>3100</v>
      </c>
      <c r="EL353" s="446">
        <f t="shared" si="1618"/>
        <v>0</v>
      </c>
      <c r="EM353" s="446">
        <f t="shared" si="1618"/>
        <v>681</v>
      </c>
      <c r="EN353" s="446">
        <f t="shared" si="1618"/>
        <v>7001456</v>
      </c>
      <c r="EO353" s="446">
        <f t="shared" si="1572"/>
        <v>3034</v>
      </c>
      <c r="EP353" s="446">
        <f t="shared" si="1573"/>
        <v>5396</v>
      </c>
      <c r="EQ353" s="446">
        <f t="shared" si="1574"/>
        <v>19272772</v>
      </c>
      <c r="ER353" s="446">
        <f t="shared" si="1575"/>
        <v>6217</v>
      </c>
      <c r="ES353" s="446">
        <f t="shared" si="1576"/>
        <v>13039</v>
      </c>
      <c r="ET353" s="446">
        <f t="shared" si="1577"/>
        <v>0</v>
      </c>
      <c r="EU353" s="446" t="str">
        <f t="shared" si="1578"/>
        <v>-</v>
      </c>
      <c r="EV353" s="446" t="str">
        <f t="shared" si="1579"/>
        <v>-</v>
      </c>
      <c r="EW353" s="446">
        <f t="shared" si="1580"/>
        <v>6021890</v>
      </c>
      <c r="EX353" s="446">
        <f t="shared" si="1581"/>
        <v>8843</v>
      </c>
      <c r="EY353" s="446">
        <f t="shared" si="1582"/>
        <v>19201</v>
      </c>
      <c r="EZ353" s="447"/>
      <c r="FA353" s="446">
        <f t="shared" si="1583"/>
        <v>4</v>
      </c>
      <c r="FB353" s="417">
        <f t="shared" si="1599"/>
        <v>2019</v>
      </c>
      <c r="FC353" s="448">
        <f t="shared" si="1600"/>
        <v>43556</v>
      </c>
      <c r="FD353" s="449">
        <f t="shared" si="1584"/>
        <v>30</v>
      </c>
      <c r="FE353" s="450"/>
      <c r="FF353" s="451">
        <f t="shared" ref="FF353:FF416" si="1619">DO353/(T353-P353)</f>
        <v>0.76112956810631227</v>
      </c>
      <c r="FG353" s="450"/>
      <c r="FH353" s="452">
        <f t="shared" si="1585"/>
        <v>2.0240863787375414</v>
      </c>
      <c r="FI353" s="452">
        <f t="shared" si="1586"/>
        <v>1.5260797342192691</v>
      </c>
      <c r="FJ353" s="452">
        <f t="shared" si="1587"/>
        <v>2.0067421790722761</v>
      </c>
      <c r="FK353" s="452">
        <f t="shared" si="1588"/>
        <v>1.5474649406688241</v>
      </c>
      <c r="FL353" s="452">
        <f t="shared" si="1589"/>
        <v>1.3431337652167723</v>
      </c>
      <c r="FM353" s="452">
        <f t="shared" si="1590"/>
        <v>1.088897985334947</v>
      </c>
      <c r="FN353" s="452">
        <f t="shared" si="1591"/>
        <v>1.6072896763360547</v>
      </c>
      <c r="FO353" s="452">
        <f t="shared" si="1592"/>
        <v>1.083637311099531</v>
      </c>
      <c r="FP353" s="452">
        <f t="shared" si="1593"/>
        <v>1.6109260493004665</v>
      </c>
      <c r="FQ353" s="452">
        <f t="shared" si="1594"/>
        <v>1.1185876082611592</v>
      </c>
      <c r="FR353" s="453"/>
      <c r="FS353" s="446">
        <f t="shared" ref="FS353:GA362" si="1620">SUMIFS(FS$443:FS$10112,$B$443:$B$10112,$B353,$C$443:$C$10112,$C353,$D$443:$D$10112,$D353)</f>
        <v>188492</v>
      </c>
      <c r="FT353" s="446">
        <f t="shared" si="1620"/>
        <v>795456</v>
      </c>
      <c r="FU353" s="446">
        <f t="shared" si="1620"/>
        <v>3694860</v>
      </c>
      <c r="FV353" s="446">
        <f t="shared" si="1620"/>
        <v>10617256</v>
      </c>
      <c r="FW353" s="446">
        <f t="shared" si="1620"/>
        <v>4847736</v>
      </c>
      <c r="FX353" s="446">
        <f t="shared" si="1620"/>
        <v>4116918</v>
      </c>
      <c r="FY353" s="446">
        <f t="shared" si="1620"/>
        <v>122817489</v>
      </c>
      <c r="FZ353" s="446">
        <f t="shared" si="1620"/>
        <v>379503978</v>
      </c>
      <c r="GA353" s="446">
        <f t="shared" si="1620"/>
        <v>20666159</v>
      </c>
      <c r="GB353" s="446"/>
      <c r="GC353" s="446"/>
      <c r="GD353" s="446"/>
      <c r="GE353" s="446"/>
      <c r="GF353" s="446"/>
      <c r="GG353" s="446"/>
      <c r="GH353" s="446"/>
      <c r="GI353" s="446"/>
      <c r="GJ353" s="446"/>
      <c r="GK353" s="446"/>
      <c r="GL353" s="446"/>
      <c r="GM353" s="446"/>
      <c r="GN353" s="446">
        <f t="shared" ref="GN353:GN384" si="1621">SUMIFS(GN$443:GN$10112,$B$443:$B$10112,$B353,$C$443:$C$10112,$C353,$D$443:$D$10112,$D353)</f>
        <v>479073</v>
      </c>
      <c r="GO353" s="446">
        <f t="shared" ref="GO353:GU358" si="1622">SUMIFS(GO$443:GO$10112,$B$443:$B$10112,$B353,$C$443:$C$10112,$C353,$D$443:$D$10112,$D353)</f>
        <v>297633</v>
      </c>
      <c r="GP353" s="446">
        <f t="shared" si="1622"/>
        <v>336609</v>
      </c>
      <c r="GQ353" s="446">
        <f t="shared" si="1622"/>
        <v>0</v>
      </c>
      <c r="GR353" s="446">
        <f t="shared" si="1622"/>
        <v>12453764</v>
      </c>
      <c r="GS353" s="446">
        <f t="shared" si="1622"/>
        <v>40419681</v>
      </c>
      <c r="GT353" s="446">
        <f t="shared" si="1622"/>
        <v>0</v>
      </c>
      <c r="GU353" s="446">
        <f t="shared" si="1622"/>
        <v>13075702</v>
      </c>
      <c r="GV353" s="416"/>
      <c r="GW353" s="456"/>
      <c r="GX353" s="456"/>
      <c r="GY353" s="456"/>
      <c r="GZ353" s="456"/>
      <c r="HA353" s="456"/>
    </row>
    <row r="354" spans="1:209" ht="10.5" customHeight="1" x14ac:dyDescent="0.2">
      <c r="A354" s="417" t="str">
        <f t="shared" si="1540"/>
        <v>2019-20MAYY59</v>
      </c>
      <c r="B354" s="458" t="str">
        <f t="shared" si="1597"/>
        <v>2019-20</v>
      </c>
      <c r="C354" s="402" t="s">
        <v>668</v>
      </c>
      <c r="D354" s="458" t="str">
        <f t="shared" si="1607"/>
        <v>Y59</v>
      </c>
      <c r="E354" s="458" t="str">
        <f t="shared" si="1607"/>
        <v>South East</v>
      </c>
      <c r="F354" s="458" t="str">
        <f t="shared" si="1541"/>
        <v>Y59</v>
      </c>
      <c r="H354" s="446">
        <f t="shared" si="1608"/>
        <v>157729</v>
      </c>
      <c r="I354" s="446">
        <f t="shared" si="1608"/>
        <v>110592</v>
      </c>
      <c r="J354" s="446">
        <f t="shared" si="1608"/>
        <v>681223</v>
      </c>
      <c r="K354" s="446">
        <f t="shared" si="1543"/>
        <v>6</v>
      </c>
      <c r="L354" s="446">
        <f t="shared" si="1544"/>
        <v>2</v>
      </c>
      <c r="M354" s="446">
        <f t="shared" si="1545"/>
        <v>6</v>
      </c>
      <c r="N354" s="446">
        <f t="shared" si="1546"/>
        <v>35</v>
      </c>
      <c r="O354" s="446">
        <f t="shared" si="1547"/>
        <v>91</v>
      </c>
      <c r="P354" s="446">
        <f t="shared" si="1609"/>
        <v>0</v>
      </c>
      <c r="Q354" s="446">
        <f t="shared" si="1609"/>
        <v>0</v>
      </c>
      <c r="R354" s="446">
        <f t="shared" si="1609"/>
        <v>0</v>
      </c>
      <c r="S354" s="446">
        <f t="shared" si="1609"/>
        <v>113472</v>
      </c>
      <c r="T354" s="446">
        <f t="shared" si="1609"/>
        <v>6288</v>
      </c>
      <c r="U354" s="446">
        <f t="shared" si="1609"/>
        <v>3942</v>
      </c>
      <c r="V354" s="446">
        <f t="shared" si="1609"/>
        <v>56809</v>
      </c>
      <c r="W354" s="446">
        <f t="shared" si="1609"/>
        <v>35337</v>
      </c>
      <c r="X354" s="446">
        <f t="shared" si="1609"/>
        <v>1504</v>
      </c>
      <c r="Y354" s="446">
        <f t="shared" si="1609"/>
        <v>2731276</v>
      </c>
      <c r="Z354" s="446">
        <f t="shared" si="1549"/>
        <v>434</v>
      </c>
      <c r="AA354" s="446">
        <f t="shared" si="1550"/>
        <v>805</v>
      </c>
      <c r="AB354" s="446">
        <f t="shared" si="1551"/>
        <v>2296828</v>
      </c>
      <c r="AC354" s="446">
        <f t="shared" si="1552"/>
        <v>583</v>
      </c>
      <c r="AD354" s="446">
        <f t="shared" si="1553"/>
        <v>1079</v>
      </c>
      <c r="AE354" s="446">
        <f t="shared" si="1554"/>
        <v>65769951</v>
      </c>
      <c r="AF354" s="446">
        <f t="shared" si="1555"/>
        <v>1158</v>
      </c>
      <c r="AG354" s="446">
        <f t="shared" si="1556"/>
        <v>2254</v>
      </c>
      <c r="AH354" s="446">
        <f t="shared" si="1557"/>
        <v>165557765</v>
      </c>
      <c r="AI354" s="446">
        <f t="shared" si="1558"/>
        <v>4685</v>
      </c>
      <c r="AJ354" s="446">
        <f t="shared" si="1559"/>
        <v>11183</v>
      </c>
      <c r="AK354" s="446">
        <f t="shared" si="1560"/>
        <v>8511208</v>
      </c>
      <c r="AL354" s="446">
        <f t="shared" si="1561"/>
        <v>5659</v>
      </c>
      <c r="AM354" s="446">
        <f t="shared" si="1562"/>
        <v>13232</v>
      </c>
      <c r="AN354" s="446"/>
      <c r="AO354" s="446"/>
      <c r="AP354" s="446"/>
      <c r="AQ354" s="446"/>
      <c r="AR354" s="446"/>
      <c r="AS354" s="446"/>
      <c r="AT354" s="446">
        <f t="shared" si="1610"/>
        <v>7468</v>
      </c>
      <c r="AU354" s="446">
        <f t="shared" si="1610"/>
        <v>149</v>
      </c>
      <c r="AV354" s="446">
        <f t="shared" si="1610"/>
        <v>892</v>
      </c>
      <c r="AW354" s="446">
        <f t="shared" si="1610"/>
        <v>998</v>
      </c>
      <c r="AX354" s="446">
        <f t="shared" si="1610"/>
        <v>529</v>
      </c>
      <c r="AY354" s="446">
        <f t="shared" si="1610"/>
        <v>5898</v>
      </c>
      <c r="AZ354" s="446">
        <f t="shared" si="1610"/>
        <v>556</v>
      </c>
      <c r="BA354" s="446"/>
      <c r="BB354" s="446"/>
      <c r="BC354" s="446"/>
      <c r="BD354" s="446"/>
      <c r="BE354" s="446"/>
      <c r="BF354" s="446"/>
      <c r="BG354" s="446"/>
      <c r="BH354" s="446"/>
      <c r="BI354" s="446">
        <f t="shared" si="1611"/>
        <v>65443</v>
      </c>
      <c r="BJ354" s="446">
        <f t="shared" si="1611"/>
        <v>3849</v>
      </c>
      <c r="BK354" s="446">
        <f t="shared" si="1611"/>
        <v>36712</v>
      </c>
      <c r="BL354" s="446">
        <f t="shared" si="1611"/>
        <v>106004</v>
      </c>
      <c r="BM354" s="446">
        <f t="shared" si="1611"/>
        <v>12538</v>
      </c>
      <c r="BN354" s="446">
        <f t="shared" si="1611"/>
        <v>9509</v>
      </c>
      <c r="BO354" s="446">
        <f t="shared" si="1611"/>
        <v>7870</v>
      </c>
      <c r="BP354" s="446">
        <f t="shared" si="1611"/>
        <v>6069</v>
      </c>
      <c r="BQ354" s="446">
        <f t="shared" si="1611"/>
        <v>76294</v>
      </c>
      <c r="BR354" s="446">
        <f t="shared" si="1611"/>
        <v>61496</v>
      </c>
      <c r="BS354" s="446">
        <f t="shared" si="1611"/>
        <v>56572</v>
      </c>
      <c r="BT354" s="446">
        <f t="shared" si="1611"/>
        <v>38467</v>
      </c>
      <c r="BU354" s="446">
        <f t="shared" si="1611"/>
        <v>2464</v>
      </c>
      <c r="BV354" s="446">
        <f t="shared" si="1611"/>
        <v>1686</v>
      </c>
      <c r="BW354" s="446" t="s">
        <v>152</v>
      </c>
      <c r="BX354" s="446" t="s">
        <v>152</v>
      </c>
      <c r="BY354" s="446" t="s">
        <v>152</v>
      </c>
      <c r="BZ354" s="446" t="s">
        <v>152</v>
      </c>
      <c r="CA354" s="446" t="s">
        <v>152</v>
      </c>
      <c r="CB354" s="446" t="s">
        <v>152</v>
      </c>
      <c r="CC354" s="446" t="s">
        <v>152</v>
      </c>
      <c r="CD354" s="446" t="s">
        <v>152</v>
      </c>
      <c r="CE354" s="446" t="s">
        <v>152</v>
      </c>
      <c r="CF354" s="446" t="s">
        <v>152</v>
      </c>
      <c r="CG354" s="446" t="s">
        <v>152</v>
      </c>
      <c r="CH354" s="446" t="s">
        <v>152</v>
      </c>
      <c r="CI354" s="446" t="s">
        <v>152</v>
      </c>
      <c r="CJ354" s="446" t="s">
        <v>152</v>
      </c>
      <c r="CK354" s="446" t="s">
        <v>152</v>
      </c>
      <c r="CL354" s="446" t="s">
        <v>152</v>
      </c>
      <c r="CM354" s="446" t="s">
        <v>152</v>
      </c>
      <c r="CN354" s="446" t="s">
        <v>152</v>
      </c>
      <c r="CO354" s="446" t="s">
        <v>152</v>
      </c>
      <c r="CP354" s="446" t="s">
        <v>152</v>
      </c>
      <c r="CQ354" s="446" t="s">
        <v>152</v>
      </c>
      <c r="CR354" s="446" t="s">
        <v>152</v>
      </c>
      <c r="CS354" s="446" t="s">
        <v>152</v>
      </c>
      <c r="CT354" s="446" t="s">
        <v>152</v>
      </c>
      <c r="CU354" s="446" t="s">
        <v>152</v>
      </c>
      <c r="CV354" s="446" t="s">
        <v>152</v>
      </c>
      <c r="CW354" s="446" t="s">
        <v>152</v>
      </c>
      <c r="CX354" s="446" t="s">
        <v>152</v>
      </c>
      <c r="CY354" s="446" t="s">
        <v>152</v>
      </c>
      <c r="CZ354" s="446" t="s">
        <v>152</v>
      </c>
      <c r="DA354" s="446" t="s">
        <v>152</v>
      </c>
      <c r="DB354" s="446" t="s">
        <v>152</v>
      </c>
      <c r="DC354" s="446" t="s">
        <v>152</v>
      </c>
      <c r="DD354" s="446" t="s">
        <v>152</v>
      </c>
      <c r="DE354" s="446" t="s">
        <v>152</v>
      </c>
      <c r="DF354" s="446" t="s">
        <v>152</v>
      </c>
      <c r="DG354" s="446" t="s">
        <v>152</v>
      </c>
      <c r="DH354" s="446" t="s">
        <v>152</v>
      </c>
      <c r="DI354" s="446" t="s">
        <v>152</v>
      </c>
      <c r="DJ354" s="446" t="s">
        <v>152</v>
      </c>
      <c r="DK354" s="446">
        <f t="shared" si="1612"/>
        <v>485</v>
      </c>
      <c r="DL354" s="446">
        <f t="shared" si="1612"/>
        <v>145944</v>
      </c>
      <c r="DM354" s="446">
        <f t="shared" si="1566"/>
        <v>301</v>
      </c>
      <c r="DN354" s="446">
        <f t="shared" si="1567"/>
        <v>510</v>
      </c>
      <c r="DO354" s="446">
        <f t="shared" si="1613"/>
        <v>4774</v>
      </c>
      <c r="DP354" s="446">
        <f t="shared" si="1613"/>
        <v>207196</v>
      </c>
      <c r="DQ354" s="446">
        <f t="shared" si="1569"/>
        <v>43</v>
      </c>
      <c r="DR354" s="446">
        <f t="shared" si="1570"/>
        <v>74</v>
      </c>
      <c r="DS354" s="446">
        <f t="shared" si="1614"/>
        <v>226</v>
      </c>
      <c r="DT354" s="446">
        <f t="shared" si="1614"/>
        <v>366550</v>
      </c>
      <c r="DU354" s="446">
        <f t="shared" si="1615"/>
        <v>1622</v>
      </c>
      <c r="DV354" s="446">
        <f t="shared" si="1616"/>
        <v>2899</v>
      </c>
      <c r="DW354" s="446">
        <f t="shared" si="1617"/>
        <v>208</v>
      </c>
      <c r="DX354" s="446"/>
      <c r="DY354" s="446"/>
      <c r="DZ354" s="446"/>
      <c r="EA354" s="446"/>
      <c r="EB354" s="446"/>
      <c r="EC354" s="446"/>
      <c r="ED354" s="446"/>
      <c r="EE354" s="446"/>
      <c r="EF354" s="446"/>
      <c r="EG354" s="446" t="s">
        <v>152</v>
      </c>
      <c r="EH354" s="446" t="s">
        <v>152</v>
      </c>
      <c r="EI354" s="446">
        <f t="shared" si="1618"/>
        <v>13</v>
      </c>
      <c r="EJ354" s="446">
        <f t="shared" si="1618"/>
        <v>2312</v>
      </c>
      <c r="EK354" s="446">
        <f t="shared" si="1618"/>
        <v>3087</v>
      </c>
      <c r="EL354" s="446">
        <f t="shared" si="1618"/>
        <v>0</v>
      </c>
      <c r="EM354" s="446">
        <f t="shared" si="1618"/>
        <v>655</v>
      </c>
      <c r="EN354" s="446">
        <f t="shared" si="1618"/>
        <v>6857669</v>
      </c>
      <c r="EO354" s="446">
        <f t="shared" si="1572"/>
        <v>2966</v>
      </c>
      <c r="EP354" s="446">
        <f t="shared" si="1573"/>
        <v>5595</v>
      </c>
      <c r="EQ354" s="446">
        <f t="shared" si="1574"/>
        <v>18581460</v>
      </c>
      <c r="ER354" s="446">
        <f t="shared" si="1575"/>
        <v>6019</v>
      </c>
      <c r="ES354" s="446">
        <f t="shared" si="1576"/>
        <v>12238</v>
      </c>
      <c r="ET354" s="446">
        <f t="shared" si="1577"/>
        <v>0</v>
      </c>
      <c r="EU354" s="446" t="str">
        <f t="shared" si="1578"/>
        <v>-</v>
      </c>
      <c r="EV354" s="446" t="str">
        <f t="shared" si="1579"/>
        <v>-</v>
      </c>
      <c r="EW354" s="446">
        <f t="shared" si="1580"/>
        <v>5526751</v>
      </c>
      <c r="EX354" s="446">
        <f t="shared" si="1581"/>
        <v>8438</v>
      </c>
      <c r="EY354" s="446">
        <f t="shared" si="1582"/>
        <v>17918</v>
      </c>
      <c r="EZ354" s="447"/>
      <c r="FA354" s="446">
        <f t="shared" si="1583"/>
        <v>5</v>
      </c>
      <c r="FB354" s="417">
        <f t="shared" si="1599"/>
        <v>2019</v>
      </c>
      <c r="FC354" s="448">
        <f t="shared" si="1600"/>
        <v>43586</v>
      </c>
      <c r="FD354" s="449">
        <f t="shared" si="1584"/>
        <v>31</v>
      </c>
      <c r="FE354" s="450"/>
      <c r="FF354" s="451">
        <f t="shared" si="1619"/>
        <v>0.75922391857506366</v>
      </c>
      <c r="FG354" s="450"/>
      <c r="FH354" s="452">
        <f t="shared" si="1585"/>
        <v>1.9939567430025444</v>
      </c>
      <c r="FI354" s="452">
        <f t="shared" si="1586"/>
        <v>1.5122455470737914</v>
      </c>
      <c r="FJ354" s="452">
        <f t="shared" si="1587"/>
        <v>1.9964485032978183</v>
      </c>
      <c r="FK354" s="452">
        <f t="shared" si="1588"/>
        <v>1.5395738203957383</v>
      </c>
      <c r="FL354" s="452">
        <f t="shared" si="1589"/>
        <v>1.3429914274146701</v>
      </c>
      <c r="FM354" s="452">
        <f t="shared" si="1590"/>
        <v>1.0825045327324896</v>
      </c>
      <c r="FN354" s="452">
        <f t="shared" si="1591"/>
        <v>1.6009282055635736</v>
      </c>
      <c r="FO354" s="452">
        <f t="shared" si="1592"/>
        <v>1.0885757138410166</v>
      </c>
      <c r="FP354" s="452">
        <f t="shared" si="1593"/>
        <v>1.6382978723404256</v>
      </c>
      <c r="FQ354" s="452">
        <f t="shared" si="1594"/>
        <v>1.1210106382978724</v>
      </c>
      <c r="FR354" s="453"/>
      <c r="FS354" s="446">
        <f t="shared" si="1620"/>
        <v>193574</v>
      </c>
      <c r="FT354" s="446">
        <f t="shared" si="1620"/>
        <v>704873</v>
      </c>
      <c r="FU354" s="446">
        <f t="shared" si="1620"/>
        <v>3845887</v>
      </c>
      <c r="FV354" s="446">
        <f t="shared" si="1620"/>
        <v>10029621</v>
      </c>
      <c r="FW354" s="446">
        <f t="shared" si="1620"/>
        <v>5063858</v>
      </c>
      <c r="FX354" s="446">
        <f t="shared" si="1620"/>
        <v>4254332</v>
      </c>
      <c r="FY354" s="446">
        <f t="shared" si="1620"/>
        <v>128039205</v>
      </c>
      <c r="FZ354" s="446">
        <f t="shared" si="1620"/>
        <v>395169509</v>
      </c>
      <c r="GA354" s="446">
        <f t="shared" si="1620"/>
        <v>19900792</v>
      </c>
      <c r="GB354" s="446"/>
      <c r="GC354" s="446"/>
      <c r="GD354" s="446"/>
      <c r="GE354" s="446"/>
      <c r="GF354" s="446"/>
      <c r="GG354" s="446"/>
      <c r="GH354" s="446"/>
      <c r="GI354" s="446"/>
      <c r="GJ354" s="446"/>
      <c r="GK354" s="446"/>
      <c r="GL354" s="446"/>
      <c r="GM354" s="446"/>
      <c r="GN354" s="446">
        <f t="shared" si="1621"/>
        <v>655248</v>
      </c>
      <c r="GO354" s="446">
        <f t="shared" si="1622"/>
        <v>247202</v>
      </c>
      <c r="GP354" s="446">
        <f t="shared" si="1622"/>
        <v>353127</v>
      </c>
      <c r="GQ354" s="446">
        <f t="shared" si="1622"/>
        <v>0</v>
      </c>
      <c r="GR354" s="446">
        <f t="shared" si="1622"/>
        <v>12934937</v>
      </c>
      <c r="GS354" s="446">
        <f t="shared" si="1622"/>
        <v>37779989</v>
      </c>
      <c r="GT354" s="446">
        <f t="shared" si="1622"/>
        <v>0</v>
      </c>
      <c r="GU354" s="446">
        <f t="shared" si="1622"/>
        <v>11736404</v>
      </c>
      <c r="GV354" s="416"/>
      <c r="GW354" s="456"/>
      <c r="GX354" s="456"/>
      <c r="GY354" s="456"/>
      <c r="GZ354" s="456"/>
      <c r="HA354" s="456"/>
    </row>
    <row r="355" spans="1:209" ht="10.5" customHeight="1" x14ac:dyDescent="0.2">
      <c r="A355" s="417" t="str">
        <f t="shared" si="1540"/>
        <v>2019-20JUNEY59</v>
      </c>
      <c r="B355" s="458" t="str">
        <f t="shared" si="1597"/>
        <v>2019-20</v>
      </c>
      <c r="C355" s="402" t="s">
        <v>671</v>
      </c>
      <c r="D355" s="458" t="str">
        <f t="shared" si="1607"/>
        <v>Y59</v>
      </c>
      <c r="E355" s="458" t="str">
        <f t="shared" si="1607"/>
        <v>South East</v>
      </c>
      <c r="F355" s="458" t="str">
        <f t="shared" si="1541"/>
        <v>Y59</v>
      </c>
      <c r="H355" s="446">
        <f t="shared" si="1608"/>
        <v>155501</v>
      </c>
      <c r="I355" s="446">
        <f t="shared" si="1608"/>
        <v>109852</v>
      </c>
      <c r="J355" s="446">
        <f t="shared" si="1608"/>
        <v>969051</v>
      </c>
      <c r="K355" s="446">
        <f t="shared" si="1543"/>
        <v>9</v>
      </c>
      <c r="L355" s="446">
        <f t="shared" si="1544"/>
        <v>2</v>
      </c>
      <c r="M355" s="446">
        <f t="shared" si="1545"/>
        <v>22</v>
      </c>
      <c r="N355" s="446">
        <f t="shared" si="1546"/>
        <v>54</v>
      </c>
      <c r="O355" s="446">
        <f t="shared" si="1547"/>
        <v>124</v>
      </c>
      <c r="P355" s="446">
        <f t="shared" si="1609"/>
        <v>0</v>
      </c>
      <c r="Q355" s="446">
        <f t="shared" si="1609"/>
        <v>0</v>
      </c>
      <c r="R355" s="446">
        <f t="shared" si="1609"/>
        <v>0</v>
      </c>
      <c r="S355" s="446">
        <f t="shared" si="1609"/>
        <v>109827</v>
      </c>
      <c r="T355" s="446">
        <f t="shared" si="1609"/>
        <v>6091</v>
      </c>
      <c r="U355" s="446">
        <f t="shared" si="1609"/>
        <v>3768</v>
      </c>
      <c r="V355" s="446">
        <f t="shared" si="1609"/>
        <v>55759</v>
      </c>
      <c r="W355" s="446">
        <f t="shared" si="1609"/>
        <v>33627</v>
      </c>
      <c r="X355" s="446">
        <f t="shared" si="1609"/>
        <v>1392</v>
      </c>
      <c r="Y355" s="446">
        <f t="shared" si="1609"/>
        <v>2706682</v>
      </c>
      <c r="Z355" s="446">
        <f t="shared" si="1549"/>
        <v>444</v>
      </c>
      <c r="AA355" s="446">
        <f t="shared" si="1550"/>
        <v>818</v>
      </c>
      <c r="AB355" s="446">
        <f t="shared" si="1551"/>
        <v>2220351</v>
      </c>
      <c r="AC355" s="446">
        <f t="shared" si="1552"/>
        <v>589</v>
      </c>
      <c r="AD355" s="446">
        <f t="shared" si="1553"/>
        <v>1109</v>
      </c>
      <c r="AE355" s="446">
        <f t="shared" si="1554"/>
        <v>65468816</v>
      </c>
      <c r="AF355" s="446">
        <f t="shared" si="1555"/>
        <v>1174</v>
      </c>
      <c r="AG355" s="446">
        <f t="shared" si="1556"/>
        <v>2298</v>
      </c>
      <c r="AH355" s="446">
        <f t="shared" si="1557"/>
        <v>166469556</v>
      </c>
      <c r="AI355" s="446">
        <f t="shared" si="1558"/>
        <v>4950</v>
      </c>
      <c r="AJ355" s="446">
        <f t="shared" si="1559"/>
        <v>11565</v>
      </c>
      <c r="AK355" s="446">
        <f t="shared" si="1560"/>
        <v>7866574</v>
      </c>
      <c r="AL355" s="446">
        <f t="shared" si="1561"/>
        <v>5651</v>
      </c>
      <c r="AM355" s="446">
        <f t="shared" si="1562"/>
        <v>12891</v>
      </c>
      <c r="AN355" s="446"/>
      <c r="AO355" s="446"/>
      <c r="AP355" s="446"/>
      <c r="AQ355" s="446"/>
      <c r="AR355" s="446"/>
      <c r="AS355" s="446"/>
      <c r="AT355" s="446">
        <f t="shared" si="1610"/>
        <v>7428</v>
      </c>
      <c r="AU355" s="446">
        <f t="shared" si="1610"/>
        <v>137</v>
      </c>
      <c r="AV355" s="446">
        <f t="shared" si="1610"/>
        <v>896</v>
      </c>
      <c r="AW355" s="446">
        <f t="shared" si="1610"/>
        <v>1079</v>
      </c>
      <c r="AX355" s="446">
        <f t="shared" si="1610"/>
        <v>494</v>
      </c>
      <c r="AY355" s="446">
        <f t="shared" si="1610"/>
        <v>5901</v>
      </c>
      <c r="AZ355" s="446">
        <f t="shared" si="1610"/>
        <v>608</v>
      </c>
      <c r="BA355" s="446"/>
      <c r="BB355" s="446"/>
      <c r="BC355" s="446"/>
      <c r="BD355" s="446"/>
      <c r="BE355" s="446"/>
      <c r="BF355" s="446"/>
      <c r="BG355" s="446"/>
      <c r="BH355" s="446"/>
      <c r="BI355" s="446">
        <f t="shared" si="1611"/>
        <v>63502</v>
      </c>
      <c r="BJ355" s="446">
        <f t="shared" si="1611"/>
        <v>3608</v>
      </c>
      <c r="BK355" s="446">
        <f t="shared" si="1611"/>
        <v>35289</v>
      </c>
      <c r="BL355" s="446">
        <f t="shared" si="1611"/>
        <v>102399</v>
      </c>
      <c r="BM355" s="446">
        <f t="shared" si="1611"/>
        <v>12008</v>
      </c>
      <c r="BN355" s="446">
        <f t="shared" si="1611"/>
        <v>8971</v>
      </c>
      <c r="BO355" s="446">
        <f t="shared" si="1611"/>
        <v>7411</v>
      </c>
      <c r="BP355" s="446">
        <f t="shared" si="1611"/>
        <v>5650</v>
      </c>
      <c r="BQ355" s="446">
        <f t="shared" si="1611"/>
        <v>74617</v>
      </c>
      <c r="BR355" s="446">
        <f t="shared" si="1611"/>
        <v>60048</v>
      </c>
      <c r="BS355" s="446">
        <f t="shared" si="1611"/>
        <v>54039</v>
      </c>
      <c r="BT355" s="446">
        <f t="shared" si="1611"/>
        <v>36281</v>
      </c>
      <c r="BU355" s="446">
        <f t="shared" si="1611"/>
        <v>2132</v>
      </c>
      <c r="BV355" s="446">
        <f t="shared" si="1611"/>
        <v>1532</v>
      </c>
      <c r="BW355" s="446" t="s">
        <v>152</v>
      </c>
      <c r="BX355" s="446" t="s">
        <v>152</v>
      </c>
      <c r="BY355" s="446" t="s">
        <v>152</v>
      </c>
      <c r="BZ355" s="446" t="s">
        <v>152</v>
      </c>
      <c r="CA355" s="446" t="s">
        <v>152</v>
      </c>
      <c r="CB355" s="446" t="s">
        <v>152</v>
      </c>
      <c r="CC355" s="446" t="s">
        <v>152</v>
      </c>
      <c r="CD355" s="446" t="s">
        <v>152</v>
      </c>
      <c r="CE355" s="446" t="s">
        <v>152</v>
      </c>
      <c r="CF355" s="446" t="s">
        <v>152</v>
      </c>
      <c r="CG355" s="446" t="s">
        <v>152</v>
      </c>
      <c r="CH355" s="446" t="s">
        <v>152</v>
      </c>
      <c r="CI355" s="446" t="s">
        <v>152</v>
      </c>
      <c r="CJ355" s="446" t="s">
        <v>152</v>
      </c>
      <c r="CK355" s="446" t="s">
        <v>152</v>
      </c>
      <c r="CL355" s="446" t="s">
        <v>152</v>
      </c>
      <c r="CM355" s="446" t="s">
        <v>152</v>
      </c>
      <c r="CN355" s="446" t="s">
        <v>152</v>
      </c>
      <c r="CO355" s="446" t="s">
        <v>152</v>
      </c>
      <c r="CP355" s="446" t="s">
        <v>152</v>
      </c>
      <c r="CQ355" s="446" t="s">
        <v>152</v>
      </c>
      <c r="CR355" s="446" t="s">
        <v>152</v>
      </c>
      <c r="CS355" s="446" t="s">
        <v>152</v>
      </c>
      <c r="CT355" s="446" t="s">
        <v>152</v>
      </c>
      <c r="CU355" s="446" t="s">
        <v>152</v>
      </c>
      <c r="CV355" s="446" t="s">
        <v>152</v>
      </c>
      <c r="CW355" s="446" t="s">
        <v>152</v>
      </c>
      <c r="CX355" s="446" t="s">
        <v>152</v>
      </c>
      <c r="CY355" s="446" t="s">
        <v>152</v>
      </c>
      <c r="CZ355" s="446" t="s">
        <v>152</v>
      </c>
      <c r="DA355" s="446" t="s">
        <v>152</v>
      </c>
      <c r="DB355" s="446" t="s">
        <v>152</v>
      </c>
      <c r="DC355" s="446" t="s">
        <v>152</v>
      </c>
      <c r="DD355" s="446" t="s">
        <v>152</v>
      </c>
      <c r="DE355" s="446" t="s">
        <v>152</v>
      </c>
      <c r="DF355" s="446" t="s">
        <v>152</v>
      </c>
      <c r="DG355" s="446" t="s">
        <v>152</v>
      </c>
      <c r="DH355" s="446" t="s">
        <v>152</v>
      </c>
      <c r="DI355" s="446" t="s">
        <v>152</v>
      </c>
      <c r="DJ355" s="446" t="s">
        <v>152</v>
      </c>
      <c r="DK355" s="446">
        <f t="shared" si="1612"/>
        <v>518</v>
      </c>
      <c r="DL355" s="446">
        <f t="shared" si="1612"/>
        <v>155311</v>
      </c>
      <c r="DM355" s="446">
        <f t="shared" si="1566"/>
        <v>300</v>
      </c>
      <c r="DN355" s="446">
        <f t="shared" si="1567"/>
        <v>487</v>
      </c>
      <c r="DO355" s="446">
        <f t="shared" si="1613"/>
        <v>4616</v>
      </c>
      <c r="DP355" s="446">
        <f t="shared" si="1613"/>
        <v>388306</v>
      </c>
      <c r="DQ355" s="446">
        <f t="shared" si="1569"/>
        <v>84</v>
      </c>
      <c r="DR355" s="446">
        <f t="shared" si="1570"/>
        <v>81</v>
      </c>
      <c r="DS355" s="446">
        <f t="shared" si="1614"/>
        <v>191</v>
      </c>
      <c r="DT355" s="446">
        <f t="shared" si="1614"/>
        <v>320090</v>
      </c>
      <c r="DU355" s="446">
        <f t="shared" si="1615"/>
        <v>1676</v>
      </c>
      <c r="DV355" s="446">
        <f t="shared" si="1616"/>
        <v>3052</v>
      </c>
      <c r="DW355" s="446">
        <f t="shared" si="1617"/>
        <v>177</v>
      </c>
      <c r="DX355" s="446"/>
      <c r="DY355" s="446"/>
      <c r="DZ355" s="446"/>
      <c r="EA355" s="446"/>
      <c r="EB355" s="446"/>
      <c r="EC355" s="446"/>
      <c r="ED355" s="446"/>
      <c r="EE355" s="446"/>
      <c r="EF355" s="446"/>
      <c r="EG355" s="446" t="s">
        <v>152</v>
      </c>
      <c r="EH355" s="446" t="s">
        <v>152</v>
      </c>
      <c r="EI355" s="446">
        <f t="shared" si="1618"/>
        <v>1</v>
      </c>
      <c r="EJ355" s="446">
        <f t="shared" si="1618"/>
        <v>2177</v>
      </c>
      <c r="EK355" s="446">
        <f t="shared" si="1618"/>
        <v>2754</v>
      </c>
      <c r="EL355" s="446">
        <f t="shared" si="1618"/>
        <v>0</v>
      </c>
      <c r="EM355" s="446">
        <f t="shared" si="1618"/>
        <v>598</v>
      </c>
      <c r="EN355" s="446">
        <f t="shared" si="1618"/>
        <v>6367348</v>
      </c>
      <c r="EO355" s="446">
        <f t="shared" si="1572"/>
        <v>2925</v>
      </c>
      <c r="EP355" s="446">
        <f t="shared" si="1573"/>
        <v>5470</v>
      </c>
      <c r="EQ355" s="446">
        <f t="shared" si="1574"/>
        <v>18613728</v>
      </c>
      <c r="ER355" s="446">
        <f t="shared" si="1575"/>
        <v>6759</v>
      </c>
      <c r="ES355" s="446">
        <f t="shared" si="1576"/>
        <v>13617</v>
      </c>
      <c r="ET355" s="446">
        <f t="shared" si="1577"/>
        <v>0</v>
      </c>
      <c r="EU355" s="446" t="str">
        <f t="shared" si="1578"/>
        <v>-</v>
      </c>
      <c r="EV355" s="446" t="str">
        <f t="shared" si="1579"/>
        <v>-</v>
      </c>
      <c r="EW355" s="446">
        <f t="shared" si="1580"/>
        <v>5338833</v>
      </c>
      <c r="EX355" s="446">
        <f t="shared" si="1581"/>
        <v>8928</v>
      </c>
      <c r="EY355" s="446">
        <f t="shared" si="1582"/>
        <v>19052</v>
      </c>
      <c r="EZ355" s="447"/>
      <c r="FA355" s="446">
        <f t="shared" si="1583"/>
        <v>6</v>
      </c>
      <c r="FB355" s="417">
        <f t="shared" si="1599"/>
        <v>2019</v>
      </c>
      <c r="FC355" s="448">
        <f t="shared" si="1600"/>
        <v>43617</v>
      </c>
      <c r="FD355" s="449">
        <f t="shared" si="1584"/>
        <v>30</v>
      </c>
      <c r="FE355" s="450"/>
      <c r="FF355" s="451">
        <f t="shared" si="1619"/>
        <v>0.75783943523231001</v>
      </c>
      <c r="FG355" s="450"/>
      <c r="FH355" s="452">
        <f t="shared" si="1585"/>
        <v>1.9714332621901165</v>
      </c>
      <c r="FI355" s="452">
        <f t="shared" si="1586"/>
        <v>1.4728287637497948</v>
      </c>
      <c r="FJ355" s="452">
        <f t="shared" si="1587"/>
        <v>1.9668259023354564</v>
      </c>
      <c r="FK355" s="452">
        <f t="shared" si="1588"/>
        <v>1.4994692144373674</v>
      </c>
      <c r="FL355" s="452">
        <f t="shared" si="1589"/>
        <v>1.3382054914901631</v>
      </c>
      <c r="FM355" s="452">
        <f t="shared" si="1590"/>
        <v>1.0769203177962301</v>
      </c>
      <c r="FN355" s="452">
        <f t="shared" si="1591"/>
        <v>1.607012222321349</v>
      </c>
      <c r="FO355" s="452">
        <f t="shared" si="1592"/>
        <v>1.0789246736253606</v>
      </c>
      <c r="FP355" s="452">
        <f t="shared" si="1593"/>
        <v>1.5316091954022988</v>
      </c>
      <c r="FQ355" s="452">
        <f t="shared" si="1594"/>
        <v>1.1005747126436782</v>
      </c>
      <c r="FR355" s="453"/>
      <c r="FS355" s="446">
        <f t="shared" si="1620"/>
        <v>191392</v>
      </c>
      <c r="FT355" s="446">
        <f t="shared" si="1620"/>
        <v>2369182</v>
      </c>
      <c r="FU355" s="446">
        <f t="shared" si="1620"/>
        <v>5957972</v>
      </c>
      <c r="FV355" s="446">
        <f t="shared" si="1620"/>
        <v>13579920</v>
      </c>
      <c r="FW355" s="446">
        <f t="shared" si="1620"/>
        <v>4982431</v>
      </c>
      <c r="FX355" s="446">
        <f t="shared" si="1620"/>
        <v>4177960</v>
      </c>
      <c r="FY355" s="446">
        <f t="shared" si="1620"/>
        <v>128112847</v>
      </c>
      <c r="FZ355" s="446">
        <f t="shared" si="1620"/>
        <v>388896463</v>
      </c>
      <c r="GA355" s="446">
        <f t="shared" si="1620"/>
        <v>17944408</v>
      </c>
      <c r="GB355" s="446"/>
      <c r="GC355" s="446"/>
      <c r="GD355" s="446"/>
      <c r="GE355" s="446"/>
      <c r="GF355" s="446"/>
      <c r="GG355" s="446"/>
      <c r="GH355" s="446"/>
      <c r="GI355" s="446"/>
      <c r="GJ355" s="446"/>
      <c r="GK355" s="446"/>
      <c r="GL355" s="446"/>
      <c r="GM355" s="446"/>
      <c r="GN355" s="446">
        <f t="shared" si="1621"/>
        <v>582957</v>
      </c>
      <c r="GO355" s="446">
        <f t="shared" si="1622"/>
        <v>252094</v>
      </c>
      <c r="GP355" s="446">
        <f t="shared" si="1622"/>
        <v>373524</v>
      </c>
      <c r="GQ355" s="446">
        <f t="shared" si="1622"/>
        <v>0</v>
      </c>
      <c r="GR355" s="446">
        <f t="shared" si="1622"/>
        <v>11908881</v>
      </c>
      <c r="GS355" s="446">
        <f t="shared" si="1622"/>
        <v>37500521</v>
      </c>
      <c r="GT355" s="446">
        <f t="shared" si="1622"/>
        <v>0</v>
      </c>
      <c r="GU355" s="446">
        <f t="shared" si="1622"/>
        <v>11392979</v>
      </c>
      <c r="GV355" s="416"/>
      <c r="GW355" s="456"/>
      <c r="GX355" s="456"/>
      <c r="GY355" s="456"/>
      <c r="GZ355" s="456"/>
      <c r="HA355" s="456"/>
    </row>
    <row r="356" spans="1:209" ht="10.5" customHeight="1" x14ac:dyDescent="0.2">
      <c r="A356" s="417" t="str">
        <f t="shared" si="1540"/>
        <v>2019-20JULYY59</v>
      </c>
      <c r="B356" s="458" t="str">
        <f t="shared" si="1597"/>
        <v>2019-20</v>
      </c>
      <c r="C356" s="402" t="s">
        <v>673</v>
      </c>
      <c r="D356" s="458" t="str">
        <f t="shared" si="1607"/>
        <v>Y59</v>
      </c>
      <c r="E356" s="458" t="str">
        <f t="shared" si="1607"/>
        <v>South East</v>
      </c>
      <c r="F356" s="458" t="str">
        <f t="shared" si="1541"/>
        <v>Y59</v>
      </c>
      <c r="H356" s="446">
        <f t="shared" si="1608"/>
        <v>163405</v>
      </c>
      <c r="I356" s="446">
        <f t="shared" si="1608"/>
        <v>115314</v>
      </c>
      <c r="J356" s="446">
        <f t="shared" si="1608"/>
        <v>1193244</v>
      </c>
      <c r="K356" s="446">
        <f t="shared" si="1543"/>
        <v>10</v>
      </c>
      <c r="L356" s="446">
        <f t="shared" si="1544"/>
        <v>2</v>
      </c>
      <c r="M356" s="446">
        <f t="shared" si="1545"/>
        <v>32</v>
      </c>
      <c r="N356" s="446">
        <f t="shared" si="1546"/>
        <v>63</v>
      </c>
      <c r="O356" s="446">
        <f t="shared" si="1547"/>
        <v>127</v>
      </c>
      <c r="P356" s="446">
        <f t="shared" si="1609"/>
        <v>0</v>
      </c>
      <c r="Q356" s="446">
        <f t="shared" si="1609"/>
        <v>0</v>
      </c>
      <c r="R356" s="446">
        <f t="shared" si="1609"/>
        <v>0</v>
      </c>
      <c r="S356" s="446">
        <f t="shared" si="1609"/>
        <v>115997</v>
      </c>
      <c r="T356" s="446">
        <f t="shared" si="1609"/>
        <v>6785</v>
      </c>
      <c r="U356" s="446">
        <f t="shared" si="1609"/>
        <v>4189</v>
      </c>
      <c r="V356" s="446">
        <f t="shared" si="1609"/>
        <v>58257</v>
      </c>
      <c r="W356" s="446">
        <f t="shared" si="1609"/>
        <v>36763</v>
      </c>
      <c r="X356" s="446">
        <f t="shared" si="1609"/>
        <v>1442</v>
      </c>
      <c r="Y356" s="446">
        <f t="shared" si="1609"/>
        <v>3004592</v>
      </c>
      <c r="Z356" s="446">
        <f t="shared" si="1549"/>
        <v>443</v>
      </c>
      <c r="AA356" s="446">
        <f t="shared" si="1550"/>
        <v>828</v>
      </c>
      <c r="AB356" s="446">
        <f t="shared" si="1551"/>
        <v>2436411</v>
      </c>
      <c r="AC356" s="446">
        <f t="shared" si="1552"/>
        <v>582</v>
      </c>
      <c r="AD356" s="446">
        <f t="shared" si="1553"/>
        <v>1105</v>
      </c>
      <c r="AE356" s="446">
        <f t="shared" si="1554"/>
        <v>64670049</v>
      </c>
      <c r="AF356" s="446">
        <f t="shared" si="1555"/>
        <v>1110</v>
      </c>
      <c r="AG356" s="446">
        <f t="shared" si="1556"/>
        <v>2165</v>
      </c>
      <c r="AH356" s="446">
        <f t="shared" si="1557"/>
        <v>164356424</v>
      </c>
      <c r="AI356" s="446">
        <f t="shared" si="1558"/>
        <v>4471</v>
      </c>
      <c r="AJ356" s="446">
        <f t="shared" si="1559"/>
        <v>10125</v>
      </c>
      <c r="AK356" s="446">
        <f t="shared" si="1560"/>
        <v>7562509</v>
      </c>
      <c r="AL356" s="446">
        <f t="shared" si="1561"/>
        <v>5244</v>
      </c>
      <c r="AM356" s="446">
        <f t="shared" si="1562"/>
        <v>12027</v>
      </c>
      <c r="AN356" s="446"/>
      <c r="AO356" s="446"/>
      <c r="AP356" s="446"/>
      <c r="AQ356" s="446"/>
      <c r="AR356" s="446"/>
      <c r="AS356" s="446"/>
      <c r="AT356" s="446">
        <f t="shared" si="1610"/>
        <v>7648</v>
      </c>
      <c r="AU356" s="446">
        <f t="shared" si="1610"/>
        <v>179</v>
      </c>
      <c r="AV356" s="446">
        <f t="shared" si="1610"/>
        <v>1043</v>
      </c>
      <c r="AW356" s="446">
        <f t="shared" si="1610"/>
        <v>1065</v>
      </c>
      <c r="AX356" s="446">
        <f t="shared" si="1610"/>
        <v>552</v>
      </c>
      <c r="AY356" s="446">
        <f t="shared" si="1610"/>
        <v>5874</v>
      </c>
      <c r="AZ356" s="446">
        <f t="shared" si="1610"/>
        <v>646</v>
      </c>
      <c r="BA356" s="446"/>
      <c r="BB356" s="446"/>
      <c r="BC356" s="446"/>
      <c r="BD356" s="446"/>
      <c r="BE356" s="446"/>
      <c r="BF356" s="446"/>
      <c r="BG356" s="446"/>
      <c r="BH356" s="446"/>
      <c r="BI356" s="446">
        <f t="shared" si="1611"/>
        <v>66544</v>
      </c>
      <c r="BJ356" s="446">
        <f t="shared" si="1611"/>
        <v>3375</v>
      </c>
      <c r="BK356" s="446">
        <f t="shared" si="1611"/>
        <v>38430</v>
      </c>
      <c r="BL356" s="446">
        <f t="shared" si="1611"/>
        <v>108349</v>
      </c>
      <c r="BM356" s="446">
        <f t="shared" si="1611"/>
        <v>13200</v>
      </c>
      <c r="BN356" s="446">
        <f t="shared" si="1611"/>
        <v>9969</v>
      </c>
      <c r="BO356" s="446">
        <f t="shared" si="1611"/>
        <v>8143</v>
      </c>
      <c r="BP356" s="446">
        <f t="shared" si="1611"/>
        <v>6264</v>
      </c>
      <c r="BQ356" s="446">
        <f t="shared" si="1611"/>
        <v>77697</v>
      </c>
      <c r="BR356" s="446">
        <f t="shared" si="1611"/>
        <v>62843</v>
      </c>
      <c r="BS356" s="446">
        <f t="shared" si="1611"/>
        <v>58473</v>
      </c>
      <c r="BT356" s="446">
        <f t="shared" si="1611"/>
        <v>39741</v>
      </c>
      <c r="BU356" s="446">
        <f t="shared" si="1611"/>
        <v>2323</v>
      </c>
      <c r="BV356" s="446">
        <f t="shared" si="1611"/>
        <v>1634</v>
      </c>
      <c r="BW356" s="446" t="s">
        <v>152</v>
      </c>
      <c r="BX356" s="446" t="s">
        <v>152</v>
      </c>
      <c r="BY356" s="446" t="s">
        <v>152</v>
      </c>
      <c r="BZ356" s="446" t="s">
        <v>152</v>
      </c>
      <c r="CA356" s="446" t="s">
        <v>152</v>
      </c>
      <c r="CB356" s="446" t="s">
        <v>152</v>
      </c>
      <c r="CC356" s="446" t="s">
        <v>152</v>
      </c>
      <c r="CD356" s="446" t="s">
        <v>152</v>
      </c>
      <c r="CE356" s="446" t="s">
        <v>152</v>
      </c>
      <c r="CF356" s="446" t="s">
        <v>152</v>
      </c>
      <c r="CG356" s="446" t="s">
        <v>152</v>
      </c>
      <c r="CH356" s="446" t="s">
        <v>152</v>
      </c>
      <c r="CI356" s="446" t="s">
        <v>152</v>
      </c>
      <c r="CJ356" s="446" t="s">
        <v>152</v>
      </c>
      <c r="CK356" s="446" t="s">
        <v>152</v>
      </c>
      <c r="CL356" s="446" t="s">
        <v>152</v>
      </c>
      <c r="CM356" s="446" t="s">
        <v>152</v>
      </c>
      <c r="CN356" s="446" t="s">
        <v>152</v>
      </c>
      <c r="CO356" s="446" t="s">
        <v>152</v>
      </c>
      <c r="CP356" s="446" t="s">
        <v>152</v>
      </c>
      <c r="CQ356" s="446" t="s">
        <v>152</v>
      </c>
      <c r="CR356" s="446" t="s">
        <v>152</v>
      </c>
      <c r="CS356" s="446" t="s">
        <v>152</v>
      </c>
      <c r="CT356" s="446" t="s">
        <v>152</v>
      </c>
      <c r="CU356" s="446" t="s">
        <v>152</v>
      </c>
      <c r="CV356" s="446" t="s">
        <v>152</v>
      </c>
      <c r="CW356" s="446" t="s">
        <v>152</v>
      </c>
      <c r="CX356" s="446" t="s">
        <v>152</v>
      </c>
      <c r="CY356" s="446" t="s">
        <v>152</v>
      </c>
      <c r="CZ356" s="446" t="s">
        <v>152</v>
      </c>
      <c r="DA356" s="446" t="s">
        <v>152</v>
      </c>
      <c r="DB356" s="446" t="s">
        <v>152</v>
      </c>
      <c r="DC356" s="446" t="s">
        <v>152</v>
      </c>
      <c r="DD356" s="446" t="s">
        <v>152</v>
      </c>
      <c r="DE356" s="446" t="s">
        <v>152</v>
      </c>
      <c r="DF356" s="446" t="s">
        <v>152</v>
      </c>
      <c r="DG356" s="446" t="s">
        <v>152</v>
      </c>
      <c r="DH356" s="446" t="s">
        <v>152</v>
      </c>
      <c r="DI356" s="446" t="s">
        <v>152</v>
      </c>
      <c r="DJ356" s="446" t="s">
        <v>152</v>
      </c>
      <c r="DK356" s="446">
        <f t="shared" si="1612"/>
        <v>566</v>
      </c>
      <c r="DL356" s="446">
        <f t="shared" si="1612"/>
        <v>178854</v>
      </c>
      <c r="DM356" s="446">
        <f t="shared" si="1566"/>
        <v>316</v>
      </c>
      <c r="DN356" s="446">
        <f t="shared" si="1567"/>
        <v>508</v>
      </c>
      <c r="DO356" s="446">
        <f t="shared" si="1613"/>
        <v>4975</v>
      </c>
      <c r="DP356" s="446">
        <f t="shared" si="1613"/>
        <v>238447</v>
      </c>
      <c r="DQ356" s="446">
        <f t="shared" si="1569"/>
        <v>48</v>
      </c>
      <c r="DR356" s="446">
        <f t="shared" si="1570"/>
        <v>84</v>
      </c>
      <c r="DS356" s="446">
        <f t="shared" si="1614"/>
        <v>232</v>
      </c>
      <c r="DT356" s="446">
        <f t="shared" si="1614"/>
        <v>364895</v>
      </c>
      <c r="DU356" s="446">
        <f t="shared" si="1615"/>
        <v>1573</v>
      </c>
      <c r="DV356" s="446">
        <f t="shared" si="1616"/>
        <v>3195</v>
      </c>
      <c r="DW356" s="446">
        <f t="shared" si="1617"/>
        <v>219</v>
      </c>
      <c r="DX356" s="446"/>
      <c r="DY356" s="446"/>
      <c r="DZ356" s="446"/>
      <c r="EA356" s="446"/>
      <c r="EB356" s="446"/>
      <c r="EC356" s="446"/>
      <c r="ED356" s="446"/>
      <c r="EE356" s="446"/>
      <c r="EF356" s="446"/>
      <c r="EG356" s="446" t="s">
        <v>152</v>
      </c>
      <c r="EH356" s="446" t="s">
        <v>152</v>
      </c>
      <c r="EI356" s="446">
        <f t="shared" si="1618"/>
        <v>3</v>
      </c>
      <c r="EJ356" s="446">
        <f t="shared" si="1618"/>
        <v>466</v>
      </c>
      <c r="EK356" s="446">
        <f t="shared" si="1618"/>
        <v>3884</v>
      </c>
      <c r="EL356" s="446">
        <f t="shared" si="1618"/>
        <v>0</v>
      </c>
      <c r="EM356" s="446">
        <f t="shared" si="1618"/>
        <v>749</v>
      </c>
      <c r="EN356" s="446">
        <f t="shared" si="1618"/>
        <v>1806904</v>
      </c>
      <c r="EO356" s="446">
        <f t="shared" si="1572"/>
        <v>3877</v>
      </c>
      <c r="EP356" s="446">
        <f t="shared" si="1573"/>
        <v>7819</v>
      </c>
      <c r="EQ356" s="446">
        <f t="shared" si="1574"/>
        <v>22795850</v>
      </c>
      <c r="ER356" s="446">
        <f t="shared" si="1575"/>
        <v>5869</v>
      </c>
      <c r="ES356" s="446">
        <f t="shared" si="1576"/>
        <v>12361</v>
      </c>
      <c r="ET356" s="446">
        <f t="shared" si="1577"/>
        <v>0</v>
      </c>
      <c r="EU356" s="446" t="str">
        <f t="shared" si="1578"/>
        <v>-</v>
      </c>
      <c r="EV356" s="446" t="str">
        <f t="shared" si="1579"/>
        <v>-</v>
      </c>
      <c r="EW356" s="446">
        <f t="shared" si="1580"/>
        <v>6963194</v>
      </c>
      <c r="EX356" s="446">
        <f t="shared" si="1581"/>
        <v>9297</v>
      </c>
      <c r="EY356" s="446">
        <f t="shared" si="1582"/>
        <v>20501</v>
      </c>
      <c r="EZ356" s="447"/>
      <c r="FA356" s="446">
        <f t="shared" si="1583"/>
        <v>7</v>
      </c>
      <c r="FB356" s="417">
        <f t="shared" si="1599"/>
        <v>2019</v>
      </c>
      <c r="FC356" s="448">
        <f t="shared" si="1600"/>
        <v>43647</v>
      </c>
      <c r="FD356" s="449">
        <f t="shared" si="1584"/>
        <v>31</v>
      </c>
      <c r="FE356" s="450"/>
      <c r="FF356" s="451">
        <f t="shared" si="1619"/>
        <v>0.7332350773765659</v>
      </c>
      <c r="FG356" s="450"/>
      <c r="FH356" s="452">
        <f t="shared" si="1585"/>
        <v>1.9454679439941047</v>
      </c>
      <c r="FI356" s="452">
        <f t="shared" si="1586"/>
        <v>1.4692704495210023</v>
      </c>
      <c r="FJ356" s="452">
        <f t="shared" si="1587"/>
        <v>1.9439006922893292</v>
      </c>
      <c r="FK356" s="452">
        <f t="shared" si="1588"/>
        <v>1.495344951062306</v>
      </c>
      <c r="FL356" s="452">
        <f t="shared" si="1589"/>
        <v>1.3336938050363047</v>
      </c>
      <c r="FM356" s="452">
        <f t="shared" si="1590"/>
        <v>1.0787201538012599</v>
      </c>
      <c r="FN356" s="452">
        <f t="shared" si="1591"/>
        <v>1.5905394010282077</v>
      </c>
      <c r="FO356" s="452">
        <f t="shared" si="1592"/>
        <v>1.0810053586486412</v>
      </c>
      <c r="FP356" s="452">
        <f t="shared" si="1593"/>
        <v>1.6109570041608876</v>
      </c>
      <c r="FQ356" s="452">
        <f t="shared" si="1594"/>
        <v>1.1331484049930651</v>
      </c>
      <c r="FR356" s="453"/>
      <c r="FS356" s="446">
        <f t="shared" si="1620"/>
        <v>200552</v>
      </c>
      <c r="FT356" s="446">
        <f t="shared" si="1620"/>
        <v>3697039</v>
      </c>
      <c r="FU356" s="446">
        <f t="shared" si="1620"/>
        <v>7217117</v>
      </c>
      <c r="FV356" s="446">
        <f t="shared" si="1620"/>
        <v>14679653</v>
      </c>
      <c r="FW356" s="446">
        <f t="shared" si="1620"/>
        <v>5618862</v>
      </c>
      <c r="FX356" s="446">
        <f t="shared" si="1620"/>
        <v>4630874</v>
      </c>
      <c r="FY356" s="446">
        <f t="shared" si="1620"/>
        <v>126120885</v>
      </c>
      <c r="FZ356" s="446">
        <f t="shared" si="1620"/>
        <v>372209723</v>
      </c>
      <c r="GA356" s="446">
        <f t="shared" si="1620"/>
        <v>17343397</v>
      </c>
      <c r="GB356" s="446"/>
      <c r="GC356" s="446"/>
      <c r="GD356" s="446"/>
      <c r="GE356" s="446"/>
      <c r="GF356" s="446"/>
      <c r="GG356" s="446"/>
      <c r="GH356" s="446"/>
      <c r="GI356" s="446"/>
      <c r="GJ356" s="446"/>
      <c r="GK356" s="446"/>
      <c r="GL356" s="446"/>
      <c r="GM356" s="446"/>
      <c r="GN356" s="446">
        <f t="shared" si="1621"/>
        <v>741152</v>
      </c>
      <c r="GO356" s="446">
        <f t="shared" si="1622"/>
        <v>287436</v>
      </c>
      <c r="GP356" s="446">
        <f t="shared" si="1622"/>
        <v>418425</v>
      </c>
      <c r="GQ356" s="446">
        <f t="shared" si="1622"/>
        <v>0</v>
      </c>
      <c r="GR356" s="446">
        <f t="shared" si="1622"/>
        <v>3643508</v>
      </c>
      <c r="GS356" s="446">
        <f t="shared" si="1622"/>
        <v>48009382</v>
      </c>
      <c r="GT356" s="446">
        <f t="shared" si="1622"/>
        <v>0</v>
      </c>
      <c r="GU356" s="446">
        <f t="shared" si="1622"/>
        <v>15355090</v>
      </c>
      <c r="GV356" s="416"/>
      <c r="GW356" s="456"/>
      <c r="GX356" s="456"/>
      <c r="GY356" s="456"/>
      <c r="GZ356" s="456"/>
      <c r="HA356" s="456"/>
    </row>
    <row r="357" spans="1:209" ht="10.5" customHeight="1" x14ac:dyDescent="0.2">
      <c r="A357" s="417" t="str">
        <f t="shared" si="1540"/>
        <v>2019-20AUGUSTY59</v>
      </c>
      <c r="B357" s="458" t="str">
        <f t="shared" si="1597"/>
        <v>2019-20</v>
      </c>
      <c r="C357" s="402" t="s">
        <v>636</v>
      </c>
      <c r="D357" s="458" t="str">
        <f t="shared" si="1607"/>
        <v>Y59</v>
      </c>
      <c r="E357" s="458" t="str">
        <f t="shared" si="1607"/>
        <v>South East</v>
      </c>
      <c r="F357" s="458" t="str">
        <f t="shared" si="1541"/>
        <v>Y59</v>
      </c>
      <c r="H357" s="446">
        <f t="shared" si="1608"/>
        <v>156473</v>
      </c>
      <c r="I357" s="446">
        <f t="shared" si="1608"/>
        <v>109453</v>
      </c>
      <c r="J357" s="446">
        <f t="shared" si="1608"/>
        <v>747623</v>
      </c>
      <c r="K357" s="446">
        <f t="shared" si="1543"/>
        <v>7</v>
      </c>
      <c r="L357" s="446">
        <f t="shared" si="1544"/>
        <v>2</v>
      </c>
      <c r="M357" s="446">
        <f t="shared" si="1545"/>
        <v>11</v>
      </c>
      <c r="N357" s="446">
        <f t="shared" si="1546"/>
        <v>42</v>
      </c>
      <c r="O357" s="446">
        <f t="shared" si="1547"/>
        <v>99</v>
      </c>
      <c r="P357" s="446">
        <f t="shared" si="1609"/>
        <v>0</v>
      </c>
      <c r="Q357" s="446">
        <f t="shared" si="1609"/>
        <v>0</v>
      </c>
      <c r="R357" s="446">
        <f t="shared" si="1609"/>
        <v>0</v>
      </c>
      <c r="S357" s="446">
        <f t="shared" si="1609"/>
        <v>113062</v>
      </c>
      <c r="T357" s="446">
        <f t="shared" si="1609"/>
        <v>6268</v>
      </c>
      <c r="U357" s="446">
        <f t="shared" si="1609"/>
        <v>3975</v>
      </c>
      <c r="V357" s="446">
        <f t="shared" si="1609"/>
        <v>56553</v>
      </c>
      <c r="W357" s="446">
        <f t="shared" si="1609"/>
        <v>36254</v>
      </c>
      <c r="X357" s="446">
        <f t="shared" si="1609"/>
        <v>1478</v>
      </c>
      <c r="Y357" s="446">
        <f t="shared" si="1609"/>
        <v>2719066</v>
      </c>
      <c r="Z357" s="446">
        <f t="shared" si="1549"/>
        <v>434</v>
      </c>
      <c r="AA357" s="446">
        <f t="shared" si="1550"/>
        <v>803</v>
      </c>
      <c r="AB357" s="446">
        <f t="shared" si="1551"/>
        <v>2233941</v>
      </c>
      <c r="AC357" s="446">
        <f t="shared" si="1552"/>
        <v>562</v>
      </c>
      <c r="AD357" s="446">
        <f t="shared" si="1553"/>
        <v>1074</v>
      </c>
      <c r="AE357" s="446">
        <f t="shared" si="1554"/>
        <v>59136317</v>
      </c>
      <c r="AF357" s="446">
        <f t="shared" si="1555"/>
        <v>1046</v>
      </c>
      <c r="AG357" s="446">
        <f t="shared" si="1556"/>
        <v>2008</v>
      </c>
      <c r="AH357" s="446">
        <f t="shared" si="1557"/>
        <v>149061133</v>
      </c>
      <c r="AI357" s="446">
        <f t="shared" si="1558"/>
        <v>4112</v>
      </c>
      <c r="AJ357" s="446">
        <f t="shared" si="1559"/>
        <v>9438</v>
      </c>
      <c r="AK357" s="446">
        <f t="shared" si="1560"/>
        <v>7301217</v>
      </c>
      <c r="AL357" s="446">
        <f t="shared" si="1561"/>
        <v>4940</v>
      </c>
      <c r="AM357" s="446">
        <f t="shared" si="1562"/>
        <v>11716</v>
      </c>
      <c r="AN357" s="446"/>
      <c r="AO357" s="446"/>
      <c r="AP357" s="446"/>
      <c r="AQ357" s="446"/>
      <c r="AR357" s="446"/>
      <c r="AS357" s="446"/>
      <c r="AT357" s="446">
        <f t="shared" si="1610"/>
        <v>7575</v>
      </c>
      <c r="AU357" s="446">
        <f t="shared" si="1610"/>
        <v>190</v>
      </c>
      <c r="AV357" s="446">
        <f t="shared" si="1610"/>
        <v>989</v>
      </c>
      <c r="AW357" s="446">
        <f t="shared" si="1610"/>
        <v>1052</v>
      </c>
      <c r="AX357" s="446">
        <f t="shared" si="1610"/>
        <v>588</v>
      </c>
      <c r="AY357" s="446">
        <f t="shared" si="1610"/>
        <v>5808</v>
      </c>
      <c r="AZ357" s="446">
        <f t="shared" si="1610"/>
        <v>683</v>
      </c>
      <c r="BA357" s="446"/>
      <c r="BB357" s="446"/>
      <c r="BC357" s="446"/>
      <c r="BD357" s="446"/>
      <c r="BE357" s="446"/>
      <c r="BF357" s="446"/>
      <c r="BG357" s="446"/>
      <c r="BH357" s="446"/>
      <c r="BI357" s="446">
        <f t="shared" si="1611"/>
        <v>64901</v>
      </c>
      <c r="BJ357" s="446">
        <f t="shared" si="1611"/>
        <v>3391</v>
      </c>
      <c r="BK357" s="446">
        <f t="shared" si="1611"/>
        <v>37195</v>
      </c>
      <c r="BL357" s="446">
        <f t="shared" si="1611"/>
        <v>105487</v>
      </c>
      <c r="BM357" s="446">
        <f t="shared" si="1611"/>
        <v>12379</v>
      </c>
      <c r="BN357" s="446">
        <f t="shared" si="1611"/>
        <v>9325</v>
      </c>
      <c r="BO357" s="446">
        <f t="shared" si="1611"/>
        <v>7835</v>
      </c>
      <c r="BP357" s="446">
        <f t="shared" si="1611"/>
        <v>6006</v>
      </c>
      <c r="BQ357" s="446">
        <f t="shared" si="1611"/>
        <v>74968</v>
      </c>
      <c r="BR357" s="446">
        <f t="shared" si="1611"/>
        <v>60844</v>
      </c>
      <c r="BS357" s="446">
        <f t="shared" si="1611"/>
        <v>57473</v>
      </c>
      <c r="BT357" s="446">
        <f t="shared" si="1611"/>
        <v>39202</v>
      </c>
      <c r="BU357" s="446">
        <f t="shared" si="1611"/>
        <v>2285</v>
      </c>
      <c r="BV357" s="446">
        <f t="shared" si="1611"/>
        <v>1614</v>
      </c>
      <c r="BW357" s="446" t="s">
        <v>152</v>
      </c>
      <c r="BX357" s="446" t="s">
        <v>152</v>
      </c>
      <c r="BY357" s="446" t="s">
        <v>152</v>
      </c>
      <c r="BZ357" s="446" t="s">
        <v>152</v>
      </c>
      <c r="CA357" s="446" t="s">
        <v>152</v>
      </c>
      <c r="CB357" s="446" t="s">
        <v>152</v>
      </c>
      <c r="CC357" s="446" t="s">
        <v>152</v>
      </c>
      <c r="CD357" s="446" t="s">
        <v>152</v>
      </c>
      <c r="CE357" s="446" t="s">
        <v>152</v>
      </c>
      <c r="CF357" s="446" t="s">
        <v>152</v>
      </c>
      <c r="CG357" s="446" t="s">
        <v>152</v>
      </c>
      <c r="CH357" s="446" t="s">
        <v>152</v>
      </c>
      <c r="CI357" s="446" t="s">
        <v>152</v>
      </c>
      <c r="CJ357" s="446" t="s">
        <v>152</v>
      </c>
      <c r="CK357" s="446" t="s">
        <v>152</v>
      </c>
      <c r="CL357" s="446" t="s">
        <v>152</v>
      </c>
      <c r="CM357" s="446" t="s">
        <v>152</v>
      </c>
      <c r="CN357" s="446" t="s">
        <v>152</v>
      </c>
      <c r="CO357" s="446" t="s">
        <v>152</v>
      </c>
      <c r="CP357" s="446" t="s">
        <v>152</v>
      </c>
      <c r="CQ357" s="446" t="s">
        <v>152</v>
      </c>
      <c r="CR357" s="446" t="s">
        <v>152</v>
      </c>
      <c r="CS357" s="446" t="s">
        <v>152</v>
      </c>
      <c r="CT357" s="446" t="s">
        <v>152</v>
      </c>
      <c r="CU357" s="446" t="s">
        <v>152</v>
      </c>
      <c r="CV357" s="446" t="s">
        <v>152</v>
      </c>
      <c r="CW357" s="446" t="s">
        <v>152</v>
      </c>
      <c r="CX357" s="446" t="s">
        <v>152</v>
      </c>
      <c r="CY357" s="446" t="s">
        <v>152</v>
      </c>
      <c r="CZ357" s="446" t="s">
        <v>152</v>
      </c>
      <c r="DA357" s="446" t="s">
        <v>152</v>
      </c>
      <c r="DB357" s="446" t="s">
        <v>152</v>
      </c>
      <c r="DC357" s="446" t="s">
        <v>152</v>
      </c>
      <c r="DD357" s="446" t="s">
        <v>152</v>
      </c>
      <c r="DE357" s="446" t="s">
        <v>152</v>
      </c>
      <c r="DF357" s="446" t="s">
        <v>152</v>
      </c>
      <c r="DG357" s="446" t="s">
        <v>152</v>
      </c>
      <c r="DH357" s="446" t="s">
        <v>152</v>
      </c>
      <c r="DI357" s="446" t="s">
        <v>152</v>
      </c>
      <c r="DJ357" s="446" t="s">
        <v>152</v>
      </c>
      <c r="DK357" s="446">
        <f t="shared" si="1612"/>
        <v>531</v>
      </c>
      <c r="DL357" s="446">
        <f t="shared" si="1612"/>
        <v>160035</v>
      </c>
      <c r="DM357" s="446">
        <f t="shared" si="1566"/>
        <v>301</v>
      </c>
      <c r="DN357" s="446">
        <f t="shared" si="1567"/>
        <v>482</v>
      </c>
      <c r="DO357" s="446">
        <f t="shared" si="1613"/>
        <v>4633</v>
      </c>
      <c r="DP357" s="446">
        <f t="shared" si="1613"/>
        <v>205274</v>
      </c>
      <c r="DQ357" s="446">
        <f t="shared" si="1569"/>
        <v>44</v>
      </c>
      <c r="DR357" s="446">
        <f t="shared" si="1570"/>
        <v>75</v>
      </c>
      <c r="DS357" s="446">
        <f t="shared" si="1614"/>
        <v>230</v>
      </c>
      <c r="DT357" s="446">
        <f t="shared" si="1614"/>
        <v>324042</v>
      </c>
      <c r="DU357" s="446">
        <f t="shared" si="1615"/>
        <v>1409</v>
      </c>
      <c r="DV357" s="446">
        <f t="shared" si="1616"/>
        <v>2752</v>
      </c>
      <c r="DW357" s="446">
        <f t="shared" si="1617"/>
        <v>219</v>
      </c>
      <c r="DX357" s="446"/>
      <c r="DY357" s="446"/>
      <c r="DZ357" s="446"/>
      <c r="EA357" s="446"/>
      <c r="EB357" s="446"/>
      <c r="EC357" s="446"/>
      <c r="ED357" s="446"/>
      <c r="EE357" s="446"/>
      <c r="EF357" s="446"/>
      <c r="EG357" s="446" t="s">
        <v>152</v>
      </c>
      <c r="EH357" s="446" t="s">
        <v>152</v>
      </c>
      <c r="EI357" s="446">
        <f t="shared" si="1618"/>
        <v>4</v>
      </c>
      <c r="EJ357" s="446">
        <f t="shared" si="1618"/>
        <v>243</v>
      </c>
      <c r="EK357" s="446">
        <f t="shared" si="1618"/>
        <v>4004</v>
      </c>
      <c r="EL357" s="446">
        <f t="shared" si="1618"/>
        <v>0</v>
      </c>
      <c r="EM357" s="446">
        <f t="shared" si="1618"/>
        <v>683</v>
      </c>
      <c r="EN357" s="446">
        <f t="shared" si="1618"/>
        <v>940338</v>
      </c>
      <c r="EO357" s="446">
        <f t="shared" si="1572"/>
        <v>3870</v>
      </c>
      <c r="EP357" s="446">
        <f t="shared" si="1573"/>
        <v>7497</v>
      </c>
      <c r="EQ357" s="446">
        <f t="shared" si="1574"/>
        <v>22470081</v>
      </c>
      <c r="ER357" s="446">
        <f t="shared" si="1575"/>
        <v>5612</v>
      </c>
      <c r="ES357" s="446">
        <f t="shared" si="1576"/>
        <v>11659</v>
      </c>
      <c r="ET357" s="446">
        <f t="shared" si="1577"/>
        <v>0</v>
      </c>
      <c r="EU357" s="446" t="str">
        <f t="shared" si="1578"/>
        <v>-</v>
      </c>
      <c r="EV357" s="446" t="str">
        <f t="shared" si="1579"/>
        <v>-</v>
      </c>
      <c r="EW357" s="446">
        <f t="shared" si="1580"/>
        <v>6142106</v>
      </c>
      <c r="EX357" s="446">
        <f t="shared" si="1581"/>
        <v>8993</v>
      </c>
      <c r="EY357" s="446">
        <f t="shared" si="1582"/>
        <v>18549</v>
      </c>
      <c r="EZ357" s="447"/>
      <c r="FA357" s="446">
        <f t="shared" si="1583"/>
        <v>8</v>
      </c>
      <c r="FB357" s="417">
        <f t="shared" si="1599"/>
        <v>2019</v>
      </c>
      <c r="FC357" s="448">
        <f t="shared" si="1600"/>
        <v>43678</v>
      </c>
      <c r="FD357" s="449">
        <f t="shared" si="1584"/>
        <v>31</v>
      </c>
      <c r="FE357" s="450"/>
      <c r="FF357" s="451">
        <f t="shared" si="1619"/>
        <v>0.73915124441608171</v>
      </c>
      <c r="FG357" s="450"/>
      <c r="FH357" s="452">
        <f t="shared" si="1585"/>
        <v>1.9749521378430122</v>
      </c>
      <c r="FI357" s="452">
        <f t="shared" si="1586"/>
        <v>1.4877153797064455</v>
      </c>
      <c r="FJ357" s="452">
        <f t="shared" si="1587"/>
        <v>1.9710691823899371</v>
      </c>
      <c r="FK357" s="452">
        <f t="shared" si="1588"/>
        <v>1.5109433962264152</v>
      </c>
      <c r="FL357" s="452">
        <f t="shared" si="1589"/>
        <v>1.3256237511714675</v>
      </c>
      <c r="FM357" s="452">
        <f t="shared" si="1590"/>
        <v>1.0758757271939596</v>
      </c>
      <c r="FN357" s="452">
        <f t="shared" si="1591"/>
        <v>1.5852871407292988</v>
      </c>
      <c r="FO357" s="452">
        <f t="shared" si="1592"/>
        <v>1.0813151652231479</v>
      </c>
      <c r="FP357" s="452">
        <f t="shared" si="1593"/>
        <v>1.5460081190798376</v>
      </c>
      <c r="FQ357" s="452">
        <f t="shared" si="1594"/>
        <v>1.0920162381596752</v>
      </c>
      <c r="FR357" s="453"/>
      <c r="FS357" s="446">
        <f t="shared" si="1620"/>
        <v>190589</v>
      </c>
      <c r="FT357" s="446">
        <f t="shared" si="1620"/>
        <v>1170545</v>
      </c>
      <c r="FU357" s="446">
        <f t="shared" si="1620"/>
        <v>4561480</v>
      </c>
      <c r="FV357" s="446">
        <f t="shared" si="1620"/>
        <v>10814961</v>
      </c>
      <c r="FW357" s="446">
        <f t="shared" si="1620"/>
        <v>5034357</v>
      </c>
      <c r="FX357" s="446">
        <f t="shared" si="1620"/>
        <v>4268193</v>
      </c>
      <c r="FY357" s="446">
        <f t="shared" si="1620"/>
        <v>113558406</v>
      </c>
      <c r="FZ357" s="446">
        <f t="shared" si="1620"/>
        <v>342156605</v>
      </c>
      <c r="GA357" s="446">
        <f t="shared" si="1620"/>
        <v>17316952</v>
      </c>
      <c r="GB357" s="446"/>
      <c r="GC357" s="446"/>
      <c r="GD357" s="446"/>
      <c r="GE357" s="446"/>
      <c r="GF357" s="446"/>
      <c r="GG357" s="446"/>
      <c r="GH357" s="446"/>
      <c r="GI357" s="446"/>
      <c r="GJ357" s="446"/>
      <c r="GK357" s="446"/>
      <c r="GL357" s="446"/>
      <c r="GM357" s="446"/>
      <c r="GN357" s="446">
        <f t="shared" si="1621"/>
        <v>632912</v>
      </c>
      <c r="GO357" s="446">
        <f t="shared" si="1622"/>
        <v>256149</v>
      </c>
      <c r="GP357" s="446">
        <f t="shared" si="1622"/>
        <v>347524</v>
      </c>
      <c r="GQ357" s="446">
        <f t="shared" si="1622"/>
        <v>0</v>
      </c>
      <c r="GR357" s="446">
        <f t="shared" si="1622"/>
        <v>1821719</v>
      </c>
      <c r="GS357" s="446">
        <f t="shared" si="1622"/>
        <v>46684142</v>
      </c>
      <c r="GT357" s="446">
        <f t="shared" si="1622"/>
        <v>0</v>
      </c>
      <c r="GU357" s="446">
        <f t="shared" si="1622"/>
        <v>12669039</v>
      </c>
      <c r="GV357" s="416"/>
      <c r="GW357" s="456"/>
      <c r="GX357" s="456"/>
      <c r="GY357" s="456"/>
      <c r="GZ357" s="456"/>
      <c r="HA357" s="456"/>
    </row>
    <row r="358" spans="1:209" ht="10.5" customHeight="1" x14ac:dyDescent="0.2">
      <c r="A358" s="417" t="str">
        <f t="shared" si="1540"/>
        <v>2019-20SEPTEMBERY59</v>
      </c>
      <c r="B358" s="458" t="str">
        <f t="shared" si="1597"/>
        <v>2019-20</v>
      </c>
      <c r="C358" s="402" t="s">
        <v>640</v>
      </c>
      <c r="D358" s="458" t="str">
        <f t="shared" si="1607"/>
        <v>Y59</v>
      </c>
      <c r="E358" s="458" t="str">
        <f t="shared" si="1607"/>
        <v>South East</v>
      </c>
      <c r="F358" s="458" t="str">
        <f t="shared" si="1541"/>
        <v>Y59</v>
      </c>
      <c r="H358" s="446">
        <f t="shared" si="1608"/>
        <v>153232</v>
      </c>
      <c r="I358" s="446">
        <f t="shared" si="1608"/>
        <v>107628</v>
      </c>
      <c r="J358" s="446">
        <f t="shared" si="1608"/>
        <v>774366</v>
      </c>
      <c r="K358" s="446">
        <f t="shared" si="1543"/>
        <v>7</v>
      </c>
      <c r="L358" s="446">
        <f t="shared" si="1544"/>
        <v>2</v>
      </c>
      <c r="M358" s="446">
        <f t="shared" si="1545"/>
        <v>11</v>
      </c>
      <c r="N358" s="446">
        <f t="shared" si="1546"/>
        <v>43</v>
      </c>
      <c r="O358" s="446">
        <f t="shared" si="1547"/>
        <v>104</v>
      </c>
      <c r="P358" s="446">
        <f t="shared" si="1609"/>
        <v>0</v>
      </c>
      <c r="Q358" s="446">
        <f t="shared" si="1609"/>
        <v>0</v>
      </c>
      <c r="R358" s="446">
        <f t="shared" si="1609"/>
        <v>0</v>
      </c>
      <c r="S358" s="446">
        <f t="shared" si="1609"/>
        <v>109318</v>
      </c>
      <c r="T358" s="446">
        <f t="shared" si="1609"/>
        <v>6252</v>
      </c>
      <c r="U358" s="446">
        <f t="shared" si="1609"/>
        <v>3995</v>
      </c>
      <c r="V358" s="446">
        <f t="shared" si="1609"/>
        <v>55886</v>
      </c>
      <c r="W358" s="446">
        <f t="shared" si="1609"/>
        <v>33019</v>
      </c>
      <c r="X358" s="446">
        <f t="shared" si="1609"/>
        <v>1285</v>
      </c>
      <c r="Y358" s="446">
        <f t="shared" si="1609"/>
        <v>2834138</v>
      </c>
      <c r="Z358" s="446">
        <f t="shared" si="1549"/>
        <v>453</v>
      </c>
      <c r="AA358" s="446">
        <f t="shared" si="1550"/>
        <v>822</v>
      </c>
      <c r="AB358" s="446">
        <f t="shared" si="1551"/>
        <v>2277351</v>
      </c>
      <c r="AC358" s="446">
        <f t="shared" si="1552"/>
        <v>570</v>
      </c>
      <c r="AD358" s="446">
        <f t="shared" si="1553"/>
        <v>1065</v>
      </c>
      <c r="AE358" s="446">
        <f t="shared" si="1554"/>
        <v>63419915</v>
      </c>
      <c r="AF358" s="446">
        <f t="shared" si="1555"/>
        <v>1135</v>
      </c>
      <c r="AG358" s="446">
        <f t="shared" si="1556"/>
        <v>2236</v>
      </c>
      <c r="AH358" s="446">
        <f t="shared" si="1557"/>
        <v>144726410</v>
      </c>
      <c r="AI358" s="446">
        <f t="shared" si="1558"/>
        <v>4383</v>
      </c>
      <c r="AJ358" s="446">
        <f t="shared" si="1559"/>
        <v>10124</v>
      </c>
      <c r="AK358" s="446">
        <f t="shared" si="1560"/>
        <v>7064026</v>
      </c>
      <c r="AL358" s="446">
        <f t="shared" si="1561"/>
        <v>5497</v>
      </c>
      <c r="AM358" s="446">
        <f t="shared" si="1562"/>
        <v>12530</v>
      </c>
      <c r="AN358" s="446"/>
      <c r="AO358" s="446"/>
      <c r="AP358" s="446"/>
      <c r="AQ358" s="446"/>
      <c r="AR358" s="446"/>
      <c r="AS358" s="446"/>
      <c r="AT358" s="446">
        <f t="shared" si="1610"/>
        <v>7344</v>
      </c>
      <c r="AU358" s="446">
        <f t="shared" si="1610"/>
        <v>153</v>
      </c>
      <c r="AV358" s="446">
        <f t="shared" si="1610"/>
        <v>943</v>
      </c>
      <c r="AW358" s="446">
        <f t="shared" si="1610"/>
        <v>1088</v>
      </c>
      <c r="AX358" s="446">
        <f t="shared" si="1610"/>
        <v>516</v>
      </c>
      <c r="AY358" s="446">
        <f t="shared" si="1610"/>
        <v>5732</v>
      </c>
      <c r="AZ358" s="446">
        <f t="shared" si="1610"/>
        <v>652</v>
      </c>
      <c r="BA358" s="446"/>
      <c r="BB358" s="446"/>
      <c r="BC358" s="446"/>
      <c r="BD358" s="446"/>
      <c r="BE358" s="446"/>
      <c r="BF358" s="446"/>
      <c r="BG358" s="446"/>
      <c r="BH358" s="446"/>
      <c r="BI358" s="446">
        <f t="shared" si="1611"/>
        <v>63102</v>
      </c>
      <c r="BJ358" s="446">
        <f t="shared" si="1611"/>
        <v>3557</v>
      </c>
      <c r="BK358" s="446">
        <f t="shared" si="1611"/>
        <v>35315</v>
      </c>
      <c r="BL358" s="446">
        <f t="shared" si="1611"/>
        <v>101974</v>
      </c>
      <c r="BM358" s="446">
        <f t="shared" si="1611"/>
        <v>12072</v>
      </c>
      <c r="BN358" s="446">
        <f t="shared" si="1611"/>
        <v>9121</v>
      </c>
      <c r="BO358" s="446">
        <f t="shared" si="1611"/>
        <v>7676</v>
      </c>
      <c r="BP358" s="446">
        <f t="shared" si="1611"/>
        <v>5878</v>
      </c>
      <c r="BQ358" s="446">
        <f t="shared" si="1611"/>
        <v>73830</v>
      </c>
      <c r="BR358" s="446">
        <f t="shared" si="1611"/>
        <v>59997</v>
      </c>
      <c r="BS358" s="446">
        <f t="shared" si="1611"/>
        <v>52408</v>
      </c>
      <c r="BT358" s="446">
        <f t="shared" si="1611"/>
        <v>35730</v>
      </c>
      <c r="BU358" s="446">
        <f t="shared" si="1611"/>
        <v>2066</v>
      </c>
      <c r="BV358" s="446">
        <f t="shared" si="1611"/>
        <v>1435</v>
      </c>
      <c r="BW358" s="446" t="s">
        <v>152</v>
      </c>
      <c r="BX358" s="446" t="s">
        <v>152</v>
      </c>
      <c r="BY358" s="446" t="s">
        <v>152</v>
      </c>
      <c r="BZ358" s="446" t="s">
        <v>152</v>
      </c>
      <c r="CA358" s="446" t="s">
        <v>152</v>
      </c>
      <c r="CB358" s="446" t="s">
        <v>152</v>
      </c>
      <c r="CC358" s="446" t="s">
        <v>152</v>
      </c>
      <c r="CD358" s="446" t="s">
        <v>152</v>
      </c>
      <c r="CE358" s="446" t="s">
        <v>152</v>
      </c>
      <c r="CF358" s="446" t="s">
        <v>152</v>
      </c>
      <c r="CG358" s="446" t="s">
        <v>152</v>
      </c>
      <c r="CH358" s="446" t="s">
        <v>152</v>
      </c>
      <c r="CI358" s="446" t="s">
        <v>152</v>
      </c>
      <c r="CJ358" s="446" t="s">
        <v>152</v>
      </c>
      <c r="CK358" s="446" t="s">
        <v>152</v>
      </c>
      <c r="CL358" s="446" t="s">
        <v>152</v>
      </c>
      <c r="CM358" s="446" t="s">
        <v>152</v>
      </c>
      <c r="CN358" s="446" t="s">
        <v>152</v>
      </c>
      <c r="CO358" s="446" t="s">
        <v>152</v>
      </c>
      <c r="CP358" s="446" t="s">
        <v>152</v>
      </c>
      <c r="CQ358" s="446" t="s">
        <v>152</v>
      </c>
      <c r="CR358" s="446" t="s">
        <v>152</v>
      </c>
      <c r="CS358" s="446" t="s">
        <v>152</v>
      </c>
      <c r="CT358" s="446" t="s">
        <v>152</v>
      </c>
      <c r="CU358" s="446" t="s">
        <v>152</v>
      </c>
      <c r="CV358" s="446" t="s">
        <v>152</v>
      </c>
      <c r="CW358" s="446" t="s">
        <v>152</v>
      </c>
      <c r="CX358" s="446" t="s">
        <v>152</v>
      </c>
      <c r="CY358" s="446" t="s">
        <v>152</v>
      </c>
      <c r="CZ358" s="446" t="s">
        <v>152</v>
      </c>
      <c r="DA358" s="446" t="s">
        <v>152</v>
      </c>
      <c r="DB358" s="446" t="s">
        <v>152</v>
      </c>
      <c r="DC358" s="446" t="s">
        <v>152</v>
      </c>
      <c r="DD358" s="446" t="s">
        <v>152</v>
      </c>
      <c r="DE358" s="446" t="s">
        <v>152</v>
      </c>
      <c r="DF358" s="446" t="s">
        <v>152</v>
      </c>
      <c r="DG358" s="446" t="s">
        <v>152</v>
      </c>
      <c r="DH358" s="446" t="s">
        <v>152</v>
      </c>
      <c r="DI358" s="446" t="s">
        <v>152</v>
      </c>
      <c r="DJ358" s="446" t="s">
        <v>152</v>
      </c>
      <c r="DK358" s="446">
        <f t="shared" si="1612"/>
        <v>502</v>
      </c>
      <c r="DL358" s="446">
        <f t="shared" si="1612"/>
        <v>158947</v>
      </c>
      <c r="DM358" s="446">
        <f t="shared" si="1566"/>
        <v>317</v>
      </c>
      <c r="DN358" s="446">
        <f t="shared" si="1567"/>
        <v>546</v>
      </c>
      <c r="DO358" s="446">
        <f t="shared" si="1613"/>
        <v>4601</v>
      </c>
      <c r="DP358" s="446">
        <f t="shared" si="1613"/>
        <v>202699</v>
      </c>
      <c r="DQ358" s="446">
        <f t="shared" si="1569"/>
        <v>44</v>
      </c>
      <c r="DR358" s="446">
        <f t="shared" si="1570"/>
        <v>74</v>
      </c>
      <c r="DS358" s="446">
        <f t="shared" si="1614"/>
        <v>205</v>
      </c>
      <c r="DT358" s="446">
        <f t="shared" si="1614"/>
        <v>333263</v>
      </c>
      <c r="DU358" s="446">
        <f t="shared" si="1615"/>
        <v>1626</v>
      </c>
      <c r="DV358" s="446">
        <f t="shared" si="1616"/>
        <v>2964</v>
      </c>
      <c r="DW358" s="446">
        <f t="shared" si="1617"/>
        <v>188</v>
      </c>
      <c r="DX358" s="446"/>
      <c r="DY358" s="446"/>
      <c r="DZ358" s="446"/>
      <c r="EA358" s="446"/>
      <c r="EB358" s="446"/>
      <c r="EC358" s="446"/>
      <c r="ED358" s="446"/>
      <c r="EE358" s="446"/>
      <c r="EF358" s="446"/>
      <c r="EG358" s="446" t="s">
        <v>152</v>
      </c>
      <c r="EH358" s="446" t="s">
        <v>152</v>
      </c>
      <c r="EI358" s="446">
        <f t="shared" si="1618"/>
        <v>2</v>
      </c>
      <c r="EJ358" s="446">
        <f t="shared" si="1618"/>
        <v>149</v>
      </c>
      <c r="EK358" s="446">
        <f t="shared" si="1618"/>
        <v>2586</v>
      </c>
      <c r="EL358" s="446">
        <f t="shared" si="1618"/>
        <v>0</v>
      </c>
      <c r="EM358" s="446">
        <f t="shared" si="1618"/>
        <v>440</v>
      </c>
      <c r="EN358" s="446">
        <f t="shared" si="1618"/>
        <v>434332</v>
      </c>
      <c r="EO358" s="446">
        <f t="shared" si="1572"/>
        <v>2915</v>
      </c>
      <c r="EP358" s="446">
        <f t="shared" si="1573"/>
        <v>5914</v>
      </c>
      <c r="EQ358" s="446">
        <f t="shared" si="1574"/>
        <v>11515818</v>
      </c>
      <c r="ER358" s="446">
        <f t="shared" si="1575"/>
        <v>4453</v>
      </c>
      <c r="ES358" s="446">
        <f t="shared" si="1576"/>
        <v>9146</v>
      </c>
      <c r="ET358" s="446">
        <f t="shared" si="1577"/>
        <v>0</v>
      </c>
      <c r="EU358" s="446" t="str">
        <f t="shared" si="1578"/>
        <v>-</v>
      </c>
      <c r="EV358" s="446" t="str">
        <f t="shared" si="1579"/>
        <v>-</v>
      </c>
      <c r="EW358" s="446">
        <f t="shared" si="1580"/>
        <v>3774262</v>
      </c>
      <c r="EX358" s="446">
        <f t="shared" si="1581"/>
        <v>8578</v>
      </c>
      <c r="EY358" s="446">
        <f t="shared" si="1582"/>
        <v>17185</v>
      </c>
      <c r="EZ358" s="447"/>
      <c r="FA358" s="446">
        <f t="shared" si="1583"/>
        <v>9</v>
      </c>
      <c r="FB358" s="417">
        <f t="shared" si="1599"/>
        <v>2019</v>
      </c>
      <c r="FC358" s="448">
        <f t="shared" si="1600"/>
        <v>43709</v>
      </c>
      <c r="FD358" s="449">
        <f t="shared" si="1584"/>
        <v>30</v>
      </c>
      <c r="FE358" s="450"/>
      <c r="FF358" s="451">
        <f t="shared" si="1619"/>
        <v>0.73592450415866928</v>
      </c>
      <c r="FG358" s="450"/>
      <c r="FH358" s="452">
        <f t="shared" si="1585"/>
        <v>1.9309021113243763</v>
      </c>
      <c r="FI358" s="452">
        <f t="shared" si="1586"/>
        <v>1.4588931541906589</v>
      </c>
      <c r="FJ358" s="452">
        <f t="shared" si="1587"/>
        <v>1.9214017521902378</v>
      </c>
      <c r="FK358" s="452">
        <f t="shared" si="1588"/>
        <v>1.4713391739674593</v>
      </c>
      <c r="FL358" s="452">
        <f t="shared" si="1589"/>
        <v>1.3210822030562217</v>
      </c>
      <c r="FM358" s="452">
        <f t="shared" si="1590"/>
        <v>1.0735604623698243</v>
      </c>
      <c r="FN358" s="452">
        <f t="shared" si="1591"/>
        <v>1.5872073654562524</v>
      </c>
      <c r="FO358" s="452">
        <f t="shared" si="1592"/>
        <v>1.0821042430115995</v>
      </c>
      <c r="FP358" s="452">
        <f t="shared" si="1593"/>
        <v>1.6077821011673152</v>
      </c>
      <c r="FQ358" s="452">
        <f t="shared" si="1594"/>
        <v>1.1167315175097277</v>
      </c>
      <c r="FR358" s="453"/>
      <c r="FS358" s="446">
        <f t="shared" si="1620"/>
        <v>190640</v>
      </c>
      <c r="FT358" s="446">
        <f t="shared" si="1620"/>
        <v>1228708</v>
      </c>
      <c r="FU358" s="446">
        <f t="shared" si="1620"/>
        <v>4658949</v>
      </c>
      <c r="FV358" s="446">
        <f t="shared" si="1620"/>
        <v>11162524</v>
      </c>
      <c r="FW358" s="446">
        <f t="shared" si="1620"/>
        <v>5140987</v>
      </c>
      <c r="FX358" s="446">
        <f t="shared" si="1620"/>
        <v>4252944</v>
      </c>
      <c r="FY358" s="446">
        <f t="shared" si="1620"/>
        <v>124976291</v>
      </c>
      <c r="FZ358" s="446">
        <f t="shared" si="1620"/>
        <v>334296211</v>
      </c>
      <c r="GA358" s="446">
        <f t="shared" si="1620"/>
        <v>16100713</v>
      </c>
      <c r="GB358" s="446"/>
      <c r="GC358" s="446"/>
      <c r="GD358" s="446"/>
      <c r="GE358" s="446"/>
      <c r="GF358" s="446"/>
      <c r="GG358" s="446"/>
      <c r="GH358" s="446"/>
      <c r="GI358" s="446"/>
      <c r="GJ358" s="446"/>
      <c r="GK358" s="446"/>
      <c r="GL358" s="446"/>
      <c r="GM358" s="446"/>
      <c r="GN358" s="446">
        <f t="shared" si="1621"/>
        <v>607664</v>
      </c>
      <c r="GO358" s="446">
        <f t="shared" si="1622"/>
        <v>274087</v>
      </c>
      <c r="GP358" s="446">
        <f t="shared" si="1622"/>
        <v>339290</v>
      </c>
      <c r="GQ358" s="446">
        <f t="shared" si="1622"/>
        <v>0</v>
      </c>
      <c r="GR358" s="446">
        <f t="shared" si="1622"/>
        <v>881134</v>
      </c>
      <c r="GS358" s="446">
        <f t="shared" si="1622"/>
        <v>23651966</v>
      </c>
      <c r="GT358" s="446">
        <f t="shared" si="1622"/>
        <v>0</v>
      </c>
      <c r="GU358" s="446">
        <f t="shared" si="1622"/>
        <v>7561421</v>
      </c>
      <c r="GV358" s="416"/>
      <c r="GW358" s="456"/>
      <c r="GX358" s="456"/>
      <c r="GY358" s="456"/>
      <c r="GZ358" s="456"/>
      <c r="HA358" s="456"/>
    </row>
    <row r="359" spans="1:209" ht="10.5" customHeight="1" x14ac:dyDescent="0.2">
      <c r="A359" s="417" t="str">
        <f t="shared" si="1540"/>
        <v>2019-20OCTOBERY59</v>
      </c>
      <c r="B359" s="458" t="str">
        <f t="shared" si="1597"/>
        <v>2019-20</v>
      </c>
      <c r="C359" s="402" t="s">
        <v>643</v>
      </c>
      <c r="D359" s="458" t="str">
        <f t="shared" si="1607"/>
        <v>Y59</v>
      </c>
      <c r="E359" s="458" t="str">
        <f t="shared" si="1607"/>
        <v>South East</v>
      </c>
      <c r="F359" s="458" t="str">
        <f t="shared" si="1541"/>
        <v>Y59</v>
      </c>
      <c r="H359" s="463">
        <f t="shared" si="1608"/>
        <v>165151</v>
      </c>
      <c r="I359" s="463">
        <f t="shared" si="1608"/>
        <v>115166</v>
      </c>
      <c r="J359" s="463">
        <f t="shared" si="1608"/>
        <v>846453</v>
      </c>
      <c r="K359" s="463">
        <f t="shared" si="1543"/>
        <v>7</v>
      </c>
      <c r="L359" s="463">
        <f t="shared" si="1544"/>
        <v>2</v>
      </c>
      <c r="M359" s="463">
        <f t="shared" si="1545"/>
        <v>14</v>
      </c>
      <c r="N359" s="463">
        <f t="shared" si="1546"/>
        <v>45</v>
      </c>
      <c r="O359" s="463">
        <f t="shared" si="1547"/>
        <v>104</v>
      </c>
      <c r="P359" s="463">
        <f t="shared" si="1609"/>
        <v>502</v>
      </c>
      <c r="Q359" s="463">
        <f t="shared" si="1609"/>
        <v>74</v>
      </c>
      <c r="R359" s="463">
        <f t="shared" si="1609"/>
        <v>135</v>
      </c>
      <c r="S359" s="463">
        <f t="shared" si="1609"/>
        <v>117757</v>
      </c>
      <c r="T359" s="463">
        <f t="shared" si="1609"/>
        <v>6682</v>
      </c>
      <c r="U359" s="463">
        <f t="shared" si="1609"/>
        <v>4309</v>
      </c>
      <c r="V359" s="463">
        <f t="shared" si="1609"/>
        <v>61505</v>
      </c>
      <c r="W359" s="463">
        <f t="shared" si="1609"/>
        <v>34268</v>
      </c>
      <c r="X359" s="463">
        <f t="shared" si="1609"/>
        <v>1241</v>
      </c>
      <c r="Y359" s="463">
        <f t="shared" si="1609"/>
        <v>3027956</v>
      </c>
      <c r="Z359" s="463">
        <f t="shared" si="1549"/>
        <v>453</v>
      </c>
      <c r="AA359" s="463">
        <f t="shared" si="1550"/>
        <v>841</v>
      </c>
      <c r="AB359" s="463">
        <f t="shared" si="1551"/>
        <v>2461041</v>
      </c>
      <c r="AC359" s="463">
        <f t="shared" si="1552"/>
        <v>571</v>
      </c>
      <c r="AD359" s="463">
        <f t="shared" si="1553"/>
        <v>1084</v>
      </c>
      <c r="AE359" s="463">
        <f t="shared" si="1554"/>
        <v>73282932</v>
      </c>
      <c r="AF359" s="463">
        <f t="shared" si="1555"/>
        <v>1191</v>
      </c>
      <c r="AG359" s="463">
        <f t="shared" si="1556"/>
        <v>2342</v>
      </c>
      <c r="AH359" s="463">
        <f t="shared" si="1557"/>
        <v>169952802</v>
      </c>
      <c r="AI359" s="463">
        <f t="shared" si="1558"/>
        <v>4960</v>
      </c>
      <c r="AJ359" s="463">
        <f t="shared" si="1559"/>
        <v>11666</v>
      </c>
      <c r="AK359" s="463">
        <f t="shared" si="1560"/>
        <v>8013148</v>
      </c>
      <c r="AL359" s="463">
        <f t="shared" si="1561"/>
        <v>6457</v>
      </c>
      <c r="AM359" s="463">
        <f t="shared" si="1562"/>
        <v>15042</v>
      </c>
      <c r="AN359" s="463"/>
      <c r="AO359" s="463"/>
      <c r="AP359" s="463"/>
      <c r="AQ359" s="463"/>
      <c r="AR359" s="463"/>
      <c r="AS359" s="463"/>
      <c r="AT359" s="463">
        <f t="shared" si="1610"/>
        <v>7971</v>
      </c>
      <c r="AU359" s="463">
        <f t="shared" si="1610"/>
        <v>169</v>
      </c>
      <c r="AV359" s="463">
        <f t="shared" si="1610"/>
        <v>1017</v>
      </c>
      <c r="AW359" s="463">
        <f t="shared" si="1610"/>
        <v>1145</v>
      </c>
      <c r="AX359" s="463">
        <f t="shared" si="1610"/>
        <v>618</v>
      </c>
      <c r="AY359" s="463">
        <f t="shared" si="1610"/>
        <v>6167</v>
      </c>
      <c r="AZ359" s="463">
        <f t="shared" si="1610"/>
        <v>949</v>
      </c>
      <c r="BA359" s="463"/>
      <c r="BB359" s="463"/>
      <c r="BC359" s="463"/>
      <c r="BD359" s="463"/>
      <c r="BE359" s="463"/>
      <c r="BF359" s="463"/>
      <c r="BG359" s="463"/>
      <c r="BH359" s="463"/>
      <c r="BI359" s="463">
        <f t="shared" si="1611"/>
        <v>68340</v>
      </c>
      <c r="BJ359" s="463">
        <f t="shared" si="1611"/>
        <v>4352</v>
      </c>
      <c r="BK359" s="463">
        <f t="shared" si="1611"/>
        <v>37094</v>
      </c>
      <c r="BL359" s="463">
        <f t="shared" si="1611"/>
        <v>109786</v>
      </c>
      <c r="BM359" s="463">
        <f t="shared" si="1611"/>
        <v>13045</v>
      </c>
      <c r="BN359" s="463">
        <f t="shared" si="1611"/>
        <v>9822</v>
      </c>
      <c r="BO359" s="463">
        <f t="shared" si="1611"/>
        <v>8301</v>
      </c>
      <c r="BP359" s="463">
        <f t="shared" si="1611"/>
        <v>6378</v>
      </c>
      <c r="BQ359" s="463">
        <f t="shared" si="1611"/>
        <v>81290</v>
      </c>
      <c r="BR359" s="463">
        <f t="shared" si="1611"/>
        <v>65551</v>
      </c>
      <c r="BS359" s="463">
        <f t="shared" si="1611"/>
        <v>55684</v>
      </c>
      <c r="BT359" s="463">
        <f t="shared" si="1611"/>
        <v>36811</v>
      </c>
      <c r="BU359" s="463">
        <f t="shared" si="1611"/>
        <v>1991</v>
      </c>
      <c r="BV359" s="463">
        <f t="shared" si="1611"/>
        <v>1369</v>
      </c>
      <c r="BW359" s="463">
        <f t="shared" ref="BW359:BX378" si="1623">SUMIFS(BW$443:BW$10112,$B$443:$B$10112,$B359,$C$443:$C$10112,$C359,$D$443:$D$10112,$D359)</f>
        <v>231</v>
      </c>
      <c r="BX359" s="463">
        <f t="shared" si="1623"/>
        <v>151412</v>
      </c>
      <c r="BY359" s="463">
        <f t="shared" ref="BY359:BY412" si="1624">IFERROR(ROUND(BX359/BW359,0),"-")</f>
        <v>655</v>
      </c>
      <c r="BZ359" s="463">
        <f t="shared" ref="BZ359:BZ412" si="1625">IFERROR(ROUND(GD359/BW359,0),"-")</f>
        <v>1185</v>
      </c>
      <c r="CA359" s="463">
        <f t="shared" ref="CA359:CB378" si="1626">SUMIFS(CA$443:CA$10112,$B$443:$B$10112,$B359,$C$443:$C$10112,$C359,$D$443:$D$10112,$D359)</f>
        <v>160</v>
      </c>
      <c r="CB359" s="463">
        <f t="shared" si="1626"/>
        <v>85259</v>
      </c>
      <c r="CC359" s="463">
        <f t="shared" ref="CC359:CC412" si="1627">IFERROR(ROUND(CB359/CA359,0),"-")</f>
        <v>533</v>
      </c>
      <c r="CD359" s="463">
        <f t="shared" ref="CD359:CD412" si="1628">IFERROR(ROUND(GE359/CA359,0),"-")</f>
        <v>1064</v>
      </c>
      <c r="CE359" s="463">
        <f t="shared" ref="CE359:CF378" si="1629">SUMIFS(CE$443:CE$10112,$B$443:$B$10112,$B359,$C$443:$C$10112,$C359,$D$443:$D$10112,$D359)</f>
        <v>6291</v>
      </c>
      <c r="CF359" s="463">
        <f t="shared" si="1629"/>
        <v>2791285</v>
      </c>
      <c r="CG359" s="463">
        <f t="shared" ref="CG359:CG412" si="1630">IFERROR(ROUND(CF359/CE359,0),"-")</f>
        <v>444</v>
      </c>
      <c r="CH359" s="463">
        <f t="shared" ref="CH359:CH412" si="1631">IFERROR(ROUND(GF359/CE359,0),"-")</f>
        <v>818</v>
      </c>
      <c r="CI359" s="463">
        <f t="shared" ref="CI359:CJ378" si="1632">SUMIFS(CI$443:CI$10112,$B$443:$B$10112,$B359,$C$443:$C$10112,$C359,$D$443:$D$10112,$D359)</f>
        <v>6095</v>
      </c>
      <c r="CJ359" s="463">
        <f t="shared" si="1632"/>
        <v>7243029</v>
      </c>
      <c r="CK359" s="463">
        <f t="shared" ref="CK359:CK412" si="1633">IFERROR(ROUND(CJ359/CI359,0),"-")</f>
        <v>1188</v>
      </c>
      <c r="CL359" s="463">
        <f t="shared" ref="CL359:CL412" si="1634">IFERROR(ROUND(GG359/CI359,0),"-")</f>
        <v>2267</v>
      </c>
      <c r="CM359" s="463">
        <f t="shared" ref="CM359:CN378" si="1635">SUMIFS(CM$443:CM$10112,$B$443:$B$10112,$B359,$C$443:$C$10112,$C359,$D$443:$D$10112,$D359)</f>
        <v>1680</v>
      </c>
      <c r="CN359" s="463">
        <f t="shared" si="1635"/>
        <v>1879908</v>
      </c>
      <c r="CO359" s="463">
        <f t="shared" ref="CO359:CO412" si="1636">IFERROR(ROUND(CN359/CM359,0),"-")</f>
        <v>1119</v>
      </c>
      <c r="CP359" s="463">
        <f t="shared" ref="CP359:CP412" si="1637">IFERROR(ROUND(GH359/CM359,0),"-")</f>
        <v>2351</v>
      </c>
      <c r="CQ359" s="463">
        <f t="shared" ref="CQ359:CR378" si="1638">SUMIFS(CQ$443:CQ$10112,$B$443:$B$10112,$B359,$C$443:$C$10112,$C359,$D$443:$D$10112,$D359)</f>
        <v>53730</v>
      </c>
      <c r="CR359" s="463">
        <f t="shared" si="1638"/>
        <v>64159995</v>
      </c>
      <c r="CS359" s="463">
        <f t="shared" ref="CS359:CS412" si="1639">IFERROR(ROUND(CR359/CQ359,0),"-")</f>
        <v>1194</v>
      </c>
      <c r="CT359" s="463">
        <f t="shared" ref="CT359:CT412" si="1640">IFERROR(ROUND(GI359/CQ359,0),"-")</f>
        <v>2349</v>
      </c>
      <c r="CU359" s="463">
        <f t="shared" ref="CU359:CV378" si="1641">SUMIFS(CU$443:CU$10112,$B$443:$B$10112,$B359,$C$443:$C$10112,$C359,$D$443:$D$10112,$D359)</f>
        <v>3871</v>
      </c>
      <c r="CV359" s="463">
        <f t="shared" si="1641"/>
        <v>21982439</v>
      </c>
      <c r="CW359" s="463">
        <f t="shared" ref="CW359:CW412" si="1642">IFERROR(ROUND(CV359/CU359,0),"-")</f>
        <v>5679</v>
      </c>
      <c r="CX359" s="463">
        <f t="shared" ref="CX359:CX412" si="1643">IFERROR(ROUND(GJ359/CU359,0),"-")</f>
        <v>11893</v>
      </c>
      <c r="CY359" s="463">
        <f t="shared" ref="CY359:CZ378" si="1644">SUMIFS(CY$443:CY$10112,$B$443:$B$10112,$B359,$C$443:$C$10112,$C359,$D$443:$D$10112,$D359)</f>
        <v>1395</v>
      </c>
      <c r="CZ359" s="463">
        <f t="shared" si="1644"/>
        <v>8573572</v>
      </c>
      <c r="DA359" s="463">
        <f t="shared" ref="DA359:DA412" si="1645">IFERROR(ROUND(CZ359/CY359,0),"-")</f>
        <v>6146</v>
      </c>
      <c r="DB359" s="463">
        <f t="shared" ref="DB359:DB412" si="1646">IFERROR(ROUND(GK359/CY359,0),"-")</f>
        <v>13006</v>
      </c>
      <c r="DC359" s="463">
        <f t="shared" ref="DC359:DD378" si="1647">SUMIFS(DC$443:DC$10112,$B$443:$B$10112,$B359,$C$443:$C$10112,$C359,$D$443:$D$10112,$D359)</f>
        <v>1481</v>
      </c>
      <c r="DD359" s="463">
        <f t="shared" si="1647"/>
        <v>17150801</v>
      </c>
      <c r="DE359" s="463">
        <f t="shared" ref="DE359:DE412" si="1648">IFERROR(ROUND(DD359/DC359,0),"-")</f>
        <v>11581</v>
      </c>
      <c r="DF359" s="463">
        <f t="shared" ref="DF359:DF412" si="1649">IFERROR(ROUND(GL359/DC359,0),"-")</f>
        <v>23197</v>
      </c>
      <c r="DG359" s="463">
        <f t="shared" ref="DG359:DH378" si="1650">SUMIFS(DG$443:DG$10112,$B$443:$B$10112,$B359,$C$443:$C$10112,$C359,$D$443:$D$10112,$D359)</f>
        <v>232</v>
      </c>
      <c r="DH359" s="463">
        <f t="shared" si="1650"/>
        <v>2388658</v>
      </c>
      <c r="DI359" s="463">
        <f t="shared" ref="DI359:DI412" si="1651">IFERROR(ROUND(DH359/DG359,0),"-")</f>
        <v>10296</v>
      </c>
      <c r="DJ359" s="463">
        <f t="shared" ref="DJ359:DJ412" si="1652">IFERROR(ROUND(GM359/DG359,0),"-")</f>
        <v>21338</v>
      </c>
      <c r="DK359" s="463">
        <f t="shared" si="1612"/>
        <v>612</v>
      </c>
      <c r="DL359" s="463">
        <f t="shared" si="1612"/>
        <v>184010</v>
      </c>
      <c r="DM359" s="463">
        <f t="shared" si="1566"/>
        <v>301</v>
      </c>
      <c r="DN359" s="463">
        <f t="shared" si="1567"/>
        <v>501</v>
      </c>
      <c r="DO359" s="463">
        <f t="shared" si="1613"/>
        <v>4800</v>
      </c>
      <c r="DP359" s="463">
        <f t="shared" si="1613"/>
        <v>219847</v>
      </c>
      <c r="DQ359" s="463">
        <f t="shared" si="1569"/>
        <v>46</v>
      </c>
      <c r="DR359" s="463">
        <f t="shared" si="1570"/>
        <v>77</v>
      </c>
      <c r="DS359" s="463">
        <f t="shared" si="1614"/>
        <v>229</v>
      </c>
      <c r="DT359" s="463">
        <f t="shared" si="1614"/>
        <v>395347</v>
      </c>
      <c r="DU359" s="463">
        <f t="shared" si="1615"/>
        <v>1726</v>
      </c>
      <c r="DV359" s="463">
        <f t="shared" si="1616"/>
        <v>3117</v>
      </c>
      <c r="DW359" s="463">
        <f t="shared" si="1617"/>
        <v>213</v>
      </c>
      <c r="DX359" s="463"/>
      <c r="DY359" s="463"/>
      <c r="DZ359" s="463"/>
      <c r="EA359" s="463"/>
      <c r="EB359" s="463"/>
      <c r="EC359" s="463"/>
      <c r="ED359" s="463"/>
      <c r="EE359" s="463"/>
      <c r="EF359" s="463"/>
      <c r="EG359" s="463" t="s">
        <v>152</v>
      </c>
      <c r="EH359" s="463" t="s">
        <v>152</v>
      </c>
      <c r="EI359" s="463">
        <f t="shared" ref="EI359:EI394" si="1653">SUMIFS(EI$443:EI$10112,$B$443:$B$10112,$B359,$C$443:$C$10112,$C359,$D$443:$D$10112,$D359)</f>
        <v>4</v>
      </c>
      <c r="EJ359" s="446"/>
      <c r="EK359" s="446"/>
      <c r="EL359" s="446"/>
      <c r="EM359" s="446"/>
      <c r="EN359" s="446"/>
      <c r="EO359" s="446"/>
      <c r="EP359" s="446"/>
      <c r="EQ359" s="446"/>
      <c r="ER359" s="446"/>
      <c r="ES359" s="446"/>
      <c r="ET359" s="446"/>
      <c r="EU359" s="446"/>
      <c r="EV359" s="446"/>
      <c r="EW359" s="446"/>
      <c r="EX359" s="446"/>
      <c r="EY359" s="446"/>
      <c r="EZ359" s="447"/>
      <c r="FA359" s="446">
        <f t="shared" si="1583"/>
        <v>10</v>
      </c>
      <c r="FB359" s="417">
        <f t="shared" si="1599"/>
        <v>2019</v>
      </c>
      <c r="FC359" s="448">
        <f t="shared" si="1600"/>
        <v>43739</v>
      </c>
      <c r="FD359" s="449">
        <f t="shared" si="1584"/>
        <v>31</v>
      </c>
      <c r="FE359" s="450"/>
      <c r="FF359" s="451">
        <f t="shared" si="1619"/>
        <v>0.77669902912621358</v>
      </c>
      <c r="FG359" s="450"/>
      <c r="FH359" s="452">
        <f t="shared" si="1585"/>
        <v>1.9522598024543549</v>
      </c>
      <c r="FI359" s="452">
        <f t="shared" si="1586"/>
        <v>1.4699191858724934</v>
      </c>
      <c r="FJ359" s="452">
        <f t="shared" si="1587"/>
        <v>1.9264330471106985</v>
      </c>
      <c r="FK359" s="452">
        <f t="shared" si="1588"/>
        <v>1.4801578092364818</v>
      </c>
      <c r="FL359" s="452">
        <f t="shared" si="1589"/>
        <v>1.3216811641329973</v>
      </c>
      <c r="FM359" s="452">
        <f t="shared" si="1590"/>
        <v>1.0657832696528737</v>
      </c>
      <c r="FN359" s="452">
        <f t="shared" si="1591"/>
        <v>1.6249562273841485</v>
      </c>
      <c r="FO359" s="452">
        <f t="shared" si="1592"/>
        <v>1.0742091747402824</v>
      </c>
      <c r="FP359" s="452">
        <f t="shared" si="1593"/>
        <v>1.604351329572925</v>
      </c>
      <c r="FQ359" s="452">
        <f t="shared" si="1594"/>
        <v>1.1031426269137792</v>
      </c>
      <c r="FR359" s="453"/>
      <c r="FS359" s="446">
        <f t="shared" si="1620"/>
        <v>204032</v>
      </c>
      <c r="FT359" s="446">
        <f t="shared" si="1620"/>
        <v>1619426</v>
      </c>
      <c r="FU359" s="446">
        <f t="shared" si="1620"/>
        <v>5150809</v>
      </c>
      <c r="FV359" s="446">
        <f t="shared" si="1620"/>
        <v>12013373</v>
      </c>
      <c r="FW359" s="446">
        <f t="shared" si="1620"/>
        <v>5621650</v>
      </c>
      <c r="FX359" s="446">
        <f t="shared" si="1620"/>
        <v>4669012</v>
      </c>
      <c r="FY359" s="446">
        <f t="shared" si="1620"/>
        <v>144055823</v>
      </c>
      <c r="FZ359" s="446">
        <f t="shared" si="1620"/>
        <v>399772057</v>
      </c>
      <c r="GA359" s="446">
        <f t="shared" si="1620"/>
        <v>18667488</v>
      </c>
      <c r="GB359" s="446"/>
      <c r="GC359" s="446"/>
      <c r="GD359" s="446">
        <f t="shared" ref="GD359:GM368" si="1654">SUMIFS(GD$443:GD$10112,$B$443:$B$10112,$B359,$C$443:$C$10112,$C359,$D$443:$D$10112,$D359)</f>
        <v>273631</v>
      </c>
      <c r="GE359" s="446">
        <f t="shared" si="1654"/>
        <v>170175</v>
      </c>
      <c r="GF359" s="446">
        <f t="shared" si="1654"/>
        <v>5146668</v>
      </c>
      <c r="GG359" s="446">
        <f t="shared" si="1654"/>
        <v>13816466</v>
      </c>
      <c r="GH359" s="446">
        <f t="shared" si="1654"/>
        <v>3950362</v>
      </c>
      <c r="GI359" s="446">
        <f t="shared" si="1654"/>
        <v>126212773</v>
      </c>
      <c r="GJ359" s="446">
        <f t="shared" si="1654"/>
        <v>46038319</v>
      </c>
      <c r="GK359" s="446">
        <f t="shared" si="1654"/>
        <v>18143666</v>
      </c>
      <c r="GL359" s="446">
        <f t="shared" si="1654"/>
        <v>34354884</v>
      </c>
      <c r="GM359" s="446">
        <f t="shared" si="1654"/>
        <v>4950500</v>
      </c>
      <c r="GN359" s="446">
        <f t="shared" si="1621"/>
        <v>713747</v>
      </c>
      <c r="GO359" s="446">
        <f t="shared" ref="GO359:GQ378" si="1655">SUMIFS(GO$443:GO$10112,$B$443:$B$10112,$B359,$C$443:$C$10112,$C359,$D$443:$D$10112,$D359)</f>
        <v>306664</v>
      </c>
      <c r="GP359" s="446">
        <f t="shared" si="1655"/>
        <v>370520</v>
      </c>
      <c r="GQ359" s="446">
        <f t="shared" si="1655"/>
        <v>0</v>
      </c>
      <c r="GR359" s="446"/>
      <c r="GS359" s="446"/>
      <c r="GT359" s="446"/>
      <c r="GU359" s="446"/>
      <c r="GV359" s="416"/>
      <c r="GW359" s="456"/>
      <c r="GX359" s="456"/>
      <c r="GY359" s="456"/>
      <c r="GZ359" s="456"/>
      <c r="HA359" s="456"/>
    </row>
    <row r="360" spans="1:209" ht="10.5" customHeight="1" x14ac:dyDescent="0.2">
      <c r="A360" s="417" t="str">
        <f t="shared" si="1540"/>
        <v>2019-20NOVEMBERY59</v>
      </c>
      <c r="B360" s="458" t="str">
        <f t="shared" si="1597"/>
        <v>2019-20</v>
      </c>
      <c r="C360" s="402" t="s">
        <v>647</v>
      </c>
      <c r="D360" s="458" t="str">
        <f t="shared" si="1607"/>
        <v>Y59</v>
      </c>
      <c r="E360" s="458" t="str">
        <f t="shared" si="1607"/>
        <v>South East</v>
      </c>
      <c r="F360" s="458" t="str">
        <f t="shared" si="1541"/>
        <v>Y59</v>
      </c>
      <c r="H360" s="463">
        <f t="shared" si="1608"/>
        <v>165229</v>
      </c>
      <c r="I360" s="463">
        <f t="shared" si="1608"/>
        <v>113878</v>
      </c>
      <c r="J360" s="463">
        <f t="shared" si="1608"/>
        <v>530704</v>
      </c>
      <c r="K360" s="463">
        <f t="shared" si="1543"/>
        <v>5</v>
      </c>
      <c r="L360" s="463">
        <f t="shared" si="1544"/>
        <v>2</v>
      </c>
      <c r="M360" s="463">
        <f t="shared" si="1545"/>
        <v>3</v>
      </c>
      <c r="N360" s="463">
        <f t="shared" si="1546"/>
        <v>16</v>
      </c>
      <c r="O360" s="463">
        <f t="shared" si="1547"/>
        <v>77</v>
      </c>
      <c r="P360" s="463">
        <f t="shared" si="1609"/>
        <v>576</v>
      </c>
      <c r="Q360" s="463">
        <f t="shared" si="1609"/>
        <v>93</v>
      </c>
      <c r="R360" s="463">
        <f t="shared" si="1609"/>
        <v>124</v>
      </c>
      <c r="S360" s="463">
        <f t="shared" si="1609"/>
        <v>118449</v>
      </c>
      <c r="T360" s="463">
        <f t="shared" si="1609"/>
        <v>7011</v>
      </c>
      <c r="U360" s="463">
        <f t="shared" si="1609"/>
        <v>4498</v>
      </c>
      <c r="V360" s="463">
        <f t="shared" si="1609"/>
        <v>62275</v>
      </c>
      <c r="W360" s="463">
        <f t="shared" si="1609"/>
        <v>33996</v>
      </c>
      <c r="X360" s="463">
        <f t="shared" si="1609"/>
        <v>1316</v>
      </c>
      <c r="Y360" s="463">
        <f t="shared" si="1609"/>
        <v>3164882</v>
      </c>
      <c r="Z360" s="463">
        <f t="shared" si="1549"/>
        <v>451</v>
      </c>
      <c r="AA360" s="463">
        <f t="shared" si="1550"/>
        <v>849</v>
      </c>
      <c r="AB360" s="463">
        <f t="shared" si="1551"/>
        <v>2524179</v>
      </c>
      <c r="AC360" s="463">
        <f t="shared" si="1552"/>
        <v>561</v>
      </c>
      <c r="AD360" s="463">
        <f t="shared" si="1553"/>
        <v>1081</v>
      </c>
      <c r="AE360" s="463">
        <f t="shared" si="1554"/>
        <v>75128777</v>
      </c>
      <c r="AF360" s="463">
        <f t="shared" si="1555"/>
        <v>1206</v>
      </c>
      <c r="AG360" s="463">
        <f t="shared" si="1556"/>
        <v>2374</v>
      </c>
      <c r="AH360" s="463">
        <f t="shared" si="1557"/>
        <v>172113070</v>
      </c>
      <c r="AI360" s="463">
        <f t="shared" si="1558"/>
        <v>5063</v>
      </c>
      <c r="AJ360" s="463">
        <f t="shared" si="1559"/>
        <v>11638</v>
      </c>
      <c r="AK360" s="463">
        <f t="shared" si="1560"/>
        <v>7511181</v>
      </c>
      <c r="AL360" s="463">
        <f t="shared" si="1561"/>
        <v>5708</v>
      </c>
      <c r="AM360" s="463">
        <f t="shared" si="1562"/>
        <v>13158</v>
      </c>
      <c r="AN360" s="463"/>
      <c r="AO360" s="463"/>
      <c r="AP360" s="463"/>
      <c r="AQ360" s="463"/>
      <c r="AR360" s="463"/>
      <c r="AS360" s="463"/>
      <c r="AT360" s="463">
        <f t="shared" si="1610"/>
        <v>8098</v>
      </c>
      <c r="AU360" s="463">
        <f t="shared" si="1610"/>
        <v>170</v>
      </c>
      <c r="AV360" s="463">
        <f t="shared" si="1610"/>
        <v>1035</v>
      </c>
      <c r="AW360" s="463">
        <f t="shared" si="1610"/>
        <v>1491</v>
      </c>
      <c r="AX360" s="463">
        <f t="shared" si="1610"/>
        <v>609</v>
      </c>
      <c r="AY360" s="463">
        <f t="shared" si="1610"/>
        <v>6284</v>
      </c>
      <c r="AZ360" s="463">
        <f t="shared" si="1610"/>
        <v>1217</v>
      </c>
      <c r="BA360" s="463"/>
      <c r="BB360" s="463"/>
      <c r="BC360" s="463"/>
      <c r="BD360" s="463"/>
      <c r="BE360" s="463"/>
      <c r="BF360" s="463"/>
      <c r="BG360" s="463"/>
      <c r="BH360" s="463"/>
      <c r="BI360" s="463">
        <f t="shared" si="1611"/>
        <v>68673</v>
      </c>
      <c r="BJ360" s="463">
        <f t="shared" si="1611"/>
        <v>4256</v>
      </c>
      <c r="BK360" s="463">
        <f t="shared" si="1611"/>
        <v>37422</v>
      </c>
      <c r="BL360" s="463">
        <f t="shared" si="1611"/>
        <v>110351</v>
      </c>
      <c r="BM360" s="463">
        <f t="shared" si="1611"/>
        <v>13601</v>
      </c>
      <c r="BN360" s="463">
        <f t="shared" si="1611"/>
        <v>10259</v>
      </c>
      <c r="BO360" s="463">
        <f t="shared" si="1611"/>
        <v>8629</v>
      </c>
      <c r="BP360" s="463">
        <f t="shared" si="1611"/>
        <v>6578</v>
      </c>
      <c r="BQ360" s="463">
        <f t="shared" si="1611"/>
        <v>83052</v>
      </c>
      <c r="BR360" s="463">
        <f t="shared" si="1611"/>
        <v>66460</v>
      </c>
      <c r="BS360" s="463">
        <f t="shared" si="1611"/>
        <v>55972</v>
      </c>
      <c r="BT360" s="463">
        <f t="shared" si="1611"/>
        <v>36635</v>
      </c>
      <c r="BU360" s="463">
        <f t="shared" si="1611"/>
        <v>2114</v>
      </c>
      <c r="BV360" s="463">
        <f t="shared" si="1611"/>
        <v>1463</v>
      </c>
      <c r="BW360" s="463">
        <f t="shared" si="1623"/>
        <v>218</v>
      </c>
      <c r="BX360" s="463">
        <f t="shared" si="1623"/>
        <v>141238</v>
      </c>
      <c r="BY360" s="463">
        <f t="shared" si="1624"/>
        <v>648</v>
      </c>
      <c r="BZ360" s="463">
        <f t="shared" si="1625"/>
        <v>1122</v>
      </c>
      <c r="CA360" s="463">
        <f t="shared" si="1626"/>
        <v>144</v>
      </c>
      <c r="CB360" s="463">
        <f t="shared" si="1626"/>
        <v>78301</v>
      </c>
      <c r="CC360" s="463">
        <f t="shared" si="1627"/>
        <v>544</v>
      </c>
      <c r="CD360" s="463">
        <f t="shared" si="1628"/>
        <v>1168</v>
      </c>
      <c r="CE360" s="463">
        <f t="shared" si="1629"/>
        <v>6649</v>
      </c>
      <c r="CF360" s="463">
        <f t="shared" si="1629"/>
        <v>2945343</v>
      </c>
      <c r="CG360" s="463">
        <f t="shared" si="1630"/>
        <v>443</v>
      </c>
      <c r="CH360" s="463">
        <f t="shared" si="1631"/>
        <v>832</v>
      </c>
      <c r="CI360" s="463">
        <f t="shared" si="1632"/>
        <v>6053</v>
      </c>
      <c r="CJ360" s="463">
        <f t="shared" si="1632"/>
        <v>7077364</v>
      </c>
      <c r="CK360" s="463">
        <f t="shared" si="1633"/>
        <v>1169</v>
      </c>
      <c r="CL360" s="463">
        <f t="shared" si="1634"/>
        <v>2241</v>
      </c>
      <c r="CM360" s="463">
        <f t="shared" si="1635"/>
        <v>1614</v>
      </c>
      <c r="CN360" s="463">
        <f t="shared" si="1635"/>
        <v>1908576</v>
      </c>
      <c r="CO360" s="463">
        <f t="shared" si="1636"/>
        <v>1183</v>
      </c>
      <c r="CP360" s="463">
        <f t="shared" si="1637"/>
        <v>2442</v>
      </c>
      <c r="CQ360" s="463">
        <f t="shared" si="1638"/>
        <v>54608</v>
      </c>
      <c r="CR360" s="463">
        <f t="shared" si="1638"/>
        <v>66142837</v>
      </c>
      <c r="CS360" s="463">
        <f t="shared" si="1639"/>
        <v>1211</v>
      </c>
      <c r="CT360" s="463">
        <f t="shared" si="1640"/>
        <v>2384</v>
      </c>
      <c r="CU360" s="463">
        <f t="shared" si="1641"/>
        <v>3718</v>
      </c>
      <c r="CV360" s="463">
        <f t="shared" si="1641"/>
        <v>21132868</v>
      </c>
      <c r="CW360" s="463">
        <f t="shared" si="1642"/>
        <v>5684</v>
      </c>
      <c r="CX360" s="463">
        <f t="shared" si="1643"/>
        <v>11662</v>
      </c>
      <c r="CY360" s="463">
        <f t="shared" si="1644"/>
        <v>1333</v>
      </c>
      <c r="CZ360" s="463">
        <f t="shared" si="1644"/>
        <v>7814032</v>
      </c>
      <c r="DA360" s="463">
        <f t="shared" si="1645"/>
        <v>5862</v>
      </c>
      <c r="DB360" s="463">
        <f t="shared" si="1646"/>
        <v>12595</v>
      </c>
      <c r="DC360" s="463">
        <f t="shared" si="1647"/>
        <v>1389</v>
      </c>
      <c r="DD360" s="463">
        <f t="shared" si="1647"/>
        <v>15811021</v>
      </c>
      <c r="DE360" s="463">
        <f t="shared" si="1648"/>
        <v>11383</v>
      </c>
      <c r="DF360" s="463">
        <f t="shared" si="1649"/>
        <v>22921</v>
      </c>
      <c r="DG360" s="463">
        <f t="shared" si="1650"/>
        <v>243</v>
      </c>
      <c r="DH360" s="463">
        <f t="shared" si="1650"/>
        <v>2151622</v>
      </c>
      <c r="DI360" s="463">
        <f t="shared" si="1651"/>
        <v>8854</v>
      </c>
      <c r="DJ360" s="463">
        <f t="shared" si="1652"/>
        <v>18247</v>
      </c>
      <c r="DK360" s="463">
        <f t="shared" si="1612"/>
        <v>655</v>
      </c>
      <c r="DL360" s="463">
        <f t="shared" si="1612"/>
        <v>194294</v>
      </c>
      <c r="DM360" s="463">
        <f t="shared" si="1566"/>
        <v>297</v>
      </c>
      <c r="DN360" s="463">
        <f t="shared" si="1567"/>
        <v>528</v>
      </c>
      <c r="DO360" s="463">
        <f t="shared" si="1613"/>
        <v>5013</v>
      </c>
      <c r="DP360" s="463">
        <f t="shared" si="1613"/>
        <v>207636</v>
      </c>
      <c r="DQ360" s="463">
        <f t="shared" si="1569"/>
        <v>41</v>
      </c>
      <c r="DR360" s="463">
        <f t="shared" si="1570"/>
        <v>66</v>
      </c>
      <c r="DS360" s="463">
        <f t="shared" si="1614"/>
        <v>212</v>
      </c>
      <c r="DT360" s="463">
        <f t="shared" si="1614"/>
        <v>367479</v>
      </c>
      <c r="DU360" s="463">
        <f t="shared" si="1615"/>
        <v>1733</v>
      </c>
      <c r="DV360" s="463">
        <f t="shared" si="1616"/>
        <v>3330</v>
      </c>
      <c r="DW360" s="463">
        <f t="shared" si="1617"/>
        <v>198</v>
      </c>
      <c r="DX360" s="463"/>
      <c r="DY360" s="463"/>
      <c r="DZ360" s="463"/>
      <c r="EA360" s="463"/>
      <c r="EB360" s="463"/>
      <c r="EC360" s="463"/>
      <c r="ED360" s="463"/>
      <c r="EE360" s="463"/>
      <c r="EF360" s="463"/>
      <c r="EG360" s="463" t="s">
        <v>152</v>
      </c>
      <c r="EH360" s="463" t="s">
        <v>152</v>
      </c>
      <c r="EI360" s="463">
        <f t="shared" si="1653"/>
        <v>9</v>
      </c>
      <c r="EJ360" s="446"/>
      <c r="EK360" s="446"/>
      <c r="EL360" s="446"/>
      <c r="EM360" s="446"/>
      <c r="EN360" s="446"/>
      <c r="EO360" s="446"/>
      <c r="EP360" s="446"/>
      <c r="EQ360" s="446"/>
      <c r="ER360" s="446"/>
      <c r="ES360" s="446"/>
      <c r="ET360" s="446"/>
      <c r="EU360" s="446"/>
      <c r="EV360" s="446"/>
      <c r="EW360" s="446"/>
      <c r="EX360" s="446"/>
      <c r="EY360" s="446"/>
      <c r="EZ360" s="447"/>
      <c r="FA360" s="446">
        <f t="shared" si="1583"/>
        <v>11</v>
      </c>
      <c r="FB360" s="417">
        <f t="shared" si="1599"/>
        <v>2019</v>
      </c>
      <c r="FC360" s="448">
        <f t="shared" si="1600"/>
        <v>43770</v>
      </c>
      <c r="FD360" s="449">
        <f t="shared" si="1584"/>
        <v>30</v>
      </c>
      <c r="FE360" s="450"/>
      <c r="FF360" s="451">
        <f t="shared" si="1619"/>
        <v>0.779020979020979</v>
      </c>
      <c r="FG360" s="450"/>
      <c r="FH360" s="452">
        <f t="shared" si="1585"/>
        <v>1.9399515047782057</v>
      </c>
      <c r="FI360" s="452">
        <f t="shared" si="1586"/>
        <v>1.463272001141064</v>
      </c>
      <c r="FJ360" s="452">
        <f t="shared" si="1587"/>
        <v>1.9184081814139617</v>
      </c>
      <c r="FK360" s="452">
        <f t="shared" si="1588"/>
        <v>1.4624277456647399</v>
      </c>
      <c r="FL360" s="452">
        <f t="shared" si="1589"/>
        <v>1.3336330790847049</v>
      </c>
      <c r="FM360" s="452">
        <f t="shared" si="1590"/>
        <v>1.067201926936973</v>
      </c>
      <c r="FN360" s="452">
        <f t="shared" si="1591"/>
        <v>1.6464289916460759</v>
      </c>
      <c r="FO360" s="452">
        <f t="shared" si="1592"/>
        <v>1.0776267796211318</v>
      </c>
      <c r="FP360" s="452">
        <f t="shared" si="1593"/>
        <v>1.6063829787234043</v>
      </c>
      <c r="FQ360" s="452">
        <f t="shared" si="1594"/>
        <v>1.1117021276595744</v>
      </c>
      <c r="FR360" s="453"/>
      <c r="FS360" s="446">
        <f t="shared" si="1620"/>
        <v>200138</v>
      </c>
      <c r="FT360" s="446">
        <f t="shared" si="1620"/>
        <v>290331</v>
      </c>
      <c r="FU360" s="446">
        <f t="shared" si="1620"/>
        <v>1851147</v>
      </c>
      <c r="FV360" s="446">
        <f t="shared" si="1620"/>
        <v>8794996</v>
      </c>
      <c r="FW360" s="446">
        <f t="shared" si="1620"/>
        <v>5949554</v>
      </c>
      <c r="FX360" s="446">
        <f t="shared" si="1620"/>
        <v>4861802</v>
      </c>
      <c r="FY360" s="446">
        <f t="shared" si="1620"/>
        <v>147810239</v>
      </c>
      <c r="FZ360" s="446">
        <f t="shared" si="1620"/>
        <v>395640996</v>
      </c>
      <c r="GA360" s="446">
        <f t="shared" si="1620"/>
        <v>17316133</v>
      </c>
      <c r="GB360" s="446"/>
      <c r="GC360" s="446"/>
      <c r="GD360" s="446">
        <f t="shared" si="1654"/>
        <v>244493</v>
      </c>
      <c r="GE360" s="446">
        <f t="shared" si="1654"/>
        <v>168140</v>
      </c>
      <c r="GF360" s="446">
        <f t="shared" si="1654"/>
        <v>5530644</v>
      </c>
      <c r="GG360" s="446">
        <f t="shared" si="1654"/>
        <v>13563470</v>
      </c>
      <c r="GH360" s="446">
        <f t="shared" si="1654"/>
        <v>3941681</v>
      </c>
      <c r="GI360" s="446">
        <f t="shared" si="1654"/>
        <v>130199957</v>
      </c>
      <c r="GJ360" s="446">
        <f t="shared" si="1654"/>
        <v>43358974</v>
      </c>
      <c r="GK360" s="446">
        <f t="shared" si="1654"/>
        <v>16789658</v>
      </c>
      <c r="GL360" s="446">
        <f t="shared" si="1654"/>
        <v>31837850</v>
      </c>
      <c r="GM360" s="446">
        <f t="shared" si="1654"/>
        <v>4433909</v>
      </c>
      <c r="GN360" s="446">
        <f t="shared" si="1621"/>
        <v>705884</v>
      </c>
      <c r="GO360" s="446">
        <f t="shared" si="1655"/>
        <v>345610</v>
      </c>
      <c r="GP360" s="446">
        <f t="shared" si="1655"/>
        <v>331297</v>
      </c>
      <c r="GQ360" s="446">
        <f t="shared" si="1655"/>
        <v>0</v>
      </c>
      <c r="GR360" s="446"/>
      <c r="GS360" s="446"/>
      <c r="GT360" s="446"/>
      <c r="GU360" s="446"/>
      <c r="GV360" s="416"/>
      <c r="GW360" s="456"/>
      <c r="GX360" s="456"/>
      <c r="GY360" s="456"/>
      <c r="GZ360" s="456"/>
      <c r="HA360" s="456"/>
    </row>
    <row r="361" spans="1:209" ht="10.5" customHeight="1" x14ac:dyDescent="0.2">
      <c r="A361" s="417" t="str">
        <f t="shared" si="1540"/>
        <v>2019-20DECEMBERY59</v>
      </c>
      <c r="B361" s="458" t="str">
        <f t="shared" si="1597"/>
        <v>2019-20</v>
      </c>
      <c r="C361" s="402" t="s">
        <v>650</v>
      </c>
      <c r="D361" s="458" t="str">
        <f t="shared" si="1607"/>
        <v>Y59</v>
      </c>
      <c r="E361" s="458" t="str">
        <f t="shared" si="1607"/>
        <v>South East</v>
      </c>
      <c r="F361" s="458" t="str">
        <f t="shared" si="1541"/>
        <v>Y59</v>
      </c>
      <c r="H361" s="463">
        <f t="shared" si="1608"/>
        <v>177712</v>
      </c>
      <c r="I361" s="463">
        <f t="shared" si="1608"/>
        <v>121579</v>
      </c>
      <c r="J361" s="463">
        <f t="shared" si="1608"/>
        <v>550911</v>
      </c>
      <c r="K361" s="463">
        <f t="shared" si="1543"/>
        <v>5</v>
      </c>
      <c r="L361" s="463">
        <f t="shared" si="1544"/>
        <v>2</v>
      </c>
      <c r="M361" s="463">
        <f t="shared" si="1545"/>
        <v>3</v>
      </c>
      <c r="N361" s="463">
        <f t="shared" si="1546"/>
        <v>15</v>
      </c>
      <c r="O361" s="463">
        <f t="shared" si="1547"/>
        <v>76</v>
      </c>
      <c r="P361" s="463">
        <f t="shared" si="1609"/>
        <v>822</v>
      </c>
      <c r="Q361" s="463">
        <f t="shared" si="1609"/>
        <v>69</v>
      </c>
      <c r="R361" s="463">
        <f t="shared" si="1609"/>
        <v>145</v>
      </c>
      <c r="S361" s="463">
        <f t="shared" si="1609"/>
        <v>126574</v>
      </c>
      <c r="T361" s="463">
        <f t="shared" si="1609"/>
        <v>8454</v>
      </c>
      <c r="U361" s="463">
        <f t="shared" si="1609"/>
        <v>5570</v>
      </c>
      <c r="V361" s="463">
        <f t="shared" si="1609"/>
        <v>67030</v>
      </c>
      <c r="W361" s="463">
        <f t="shared" si="1609"/>
        <v>35028</v>
      </c>
      <c r="X361" s="463">
        <f t="shared" si="1609"/>
        <v>1336</v>
      </c>
      <c r="Y361" s="463">
        <f t="shared" si="1609"/>
        <v>3932192</v>
      </c>
      <c r="Z361" s="463">
        <f t="shared" si="1549"/>
        <v>465</v>
      </c>
      <c r="AA361" s="463">
        <f t="shared" si="1550"/>
        <v>859</v>
      </c>
      <c r="AB361" s="463">
        <f t="shared" si="1551"/>
        <v>3255028</v>
      </c>
      <c r="AC361" s="463">
        <f t="shared" si="1552"/>
        <v>584</v>
      </c>
      <c r="AD361" s="463">
        <f t="shared" si="1553"/>
        <v>1092</v>
      </c>
      <c r="AE361" s="463">
        <f t="shared" si="1554"/>
        <v>84529726</v>
      </c>
      <c r="AF361" s="463">
        <f t="shared" si="1555"/>
        <v>1261</v>
      </c>
      <c r="AG361" s="463">
        <f t="shared" si="1556"/>
        <v>2512</v>
      </c>
      <c r="AH361" s="463">
        <f t="shared" si="1557"/>
        <v>187858802</v>
      </c>
      <c r="AI361" s="463">
        <f t="shared" si="1558"/>
        <v>5363</v>
      </c>
      <c r="AJ361" s="463">
        <f t="shared" si="1559"/>
        <v>12235</v>
      </c>
      <c r="AK361" s="463">
        <f t="shared" si="1560"/>
        <v>7866569</v>
      </c>
      <c r="AL361" s="463">
        <f t="shared" si="1561"/>
        <v>5888</v>
      </c>
      <c r="AM361" s="463">
        <f t="shared" si="1562"/>
        <v>14171</v>
      </c>
      <c r="AN361" s="463"/>
      <c r="AO361" s="463"/>
      <c r="AP361" s="463"/>
      <c r="AQ361" s="463"/>
      <c r="AR361" s="463"/>
      <c r="AS361" s="463"/>
      <c r="AT361" s="463">
        <f t="shared" si="1610"/>
        <v>9262</v>
      </c>
      <c r="AU361" s="463">
        <f t="shared" si="1610"/>
        <v>213</v>
      </c>
      <c r="AV361" s="463">
        <f t="shared" si="1610"/>
        <v>1116</v>
      </c>
      <c r="AW361" s="463">
        <f t="shared" si="1610"/>
        <v>1508</v>
      </c>
      <c r="AX361" s="463">
        <f t="shared" si="1610"/>
        <v>743</v>
      </c>
      <c r="AY361" s="463">
        <f t="shared" si="1610"/>
        <v>7190</v>
      </c>
      <c r="AZ361" s="463">
        <f t="shared" si="1610"/>
        <v>1301</v>
      </c>
      <c r="BA361" s="463"/>
      <c r="BB361" s="463"/>
      <c r="BC361" s="463"/>
      <c r="BD361" s="463"/>
      <c r="BE361" s="463"/>
      <c r="BF361" s="463"/>
      <c r="BG361" s="463"/>
      <c r="BH361" s="463"/>
      <c r="BI361" s="463">
        <f t="shared" si="1611"/>
        <v>71762</v>
      </c>
      <c r="BJ361" s="463">
        <f t="shared" si="1611"/>
        <v>4547</v>
      </c>
      <c r="BK361" s="463">
        <f t="shared" si="1611"/>
        <v>41003</v>
      </c>
      <c r="BL361" s="463">
        <f t="shared" si="1611"/>
        <v>117312</v>
      </c>
      <c r="BM361" s="463">
        <f t="shared" si="1611"/>
        <v>16550</v>
      </c>
      <c r="BN361" s="463">
        <f t="shared" si="1611"/>
        <v>12395</v>
      </c>
      <c r="BO361" s="463">
        <f t="shared" si="1611"/>
        <v>10870</v>
      </c>
      <c r="BP361" s="463">
        <f t="shared" si="1611"/>
        <v>8207</v>
      </c>
      <c r="BQ361" s="463">
        <f t="shared" si="1611"/>
        <v>89875</v>
      </c>
      <c r="BR361" s="463">
        <f t="shared" si="1611"/>
        <v>71109</v>
      </c>
      <c r="BS361" s="463">
        <f t="shared" si="1611"/>
        <v>57990</v>
      </c>
      <c r="BT361" s="463">
        <f t="shared" si="1611"/>
        <v>37743</v>
      </c>
      <c r="BU361" s="463">
        <f t="shared" si="1611"/>
        <v>2110</v>
      </c>
      <c r="BV361" s="463">
        <f t="shared" si="1611"/>
        <v>1472</v>
      </c>
      <c r="BW361" s="463">
        <f t="shared" si="1623"/>
        <v>231</v>
      </c>
      <c r="BX361" s="463">
        <f t="shared" si="1623"/>
        <v>139709</v>
      </c>
      <c r="BY361" s="463">
        <f t="shared" si="1624"/>
        <v>605</v>
      </c>
      <c r="BZ361" s="463">
        <f t="shared" si="1625"/>
        <v>1043</v>
      </c>
      <c r="CA361" s="463">
        <f t="shared" si="1626"/>
        <v>172</v>
      </c>
      <c r="CB361" s="463">
        <f t="shared" si="1626"/>
        <v>89993</v>
      </c>
      <c r="CC361" s="463">
        <f t="shared" si="1627"/>
        <v>523</v>
      </c>
      <c r="CD361" s="463">
        <f t="shared" si="1628"/>
        <v>1103</v>
      </c>
      <c r="CE361" s="463">
        <f t="shared" si="1629"/>
        <v>8051</v>
      </c>
      <c r="CF361" s="463">
        <f t="shared" si="1629"/>
        <v>3702490</v>
      </c>
      <c r="CG361" s="463">
        <f t="shared" si="1630"/>
        <v>460</v>
      </c>
      <c r="CH361" s="463">
        <f t="shared" si="1631"/>
        <v>846</v>
      </c>
      <c r="CI361" s="463">
        <f t="shared" si="1632"/>
        <v>6078</v>
      </c>
      <c r="CJ361" s="463">
        <f t="shared" si="1632"/>
        <v>7594898</v>
      </c>
      <c r="CK361" s="463">
        <f t="shared" si="1633"/>
        <v>1250</v>
      </c>
      <c r="CL361" s="463">
        <f t="shared" si="1634"/>
        <v>2357</v>
      </c>
      <c r="CM361" s="463">
        <f t="shared" si="1635"/>
        <v>1758</v>
      </c>
      <c r="CN361" s="463">
        <f t="shared" si="1635"/>
        <v>2090621</v>
      </c>
      <c r="CO361" s="463">
        <f t="shared" si="1636"/>
        <v>1189</v>
      </c>
      <c r="CP361" s="463">
        <f t="shared" si="1637"/>
        <v>2429</v>
      </c>
      <c r="CQ361" s="463">
        <f t="shared" si="1638"/>
        <v>59194</v>
      </c>
      <c r="CR361" s="463">
        <f t="shared" si="1638"/>
        <v>74844207</v>
      </c>
      <c r="CS361" s="463">
        <f t="shared" si="1639"/>
        <v>1264</v>
      </c>
      <c r="CT361" s="463">
        <f t="shared" si="1640"/>
        <v>2534</v>
      </c>
      <c r="CU361" s="463">
        <f t="shared" si="1641"/>
        <v>3721</v>
      </c>
      <c r="CV361" s="463">
        <f t="shared" si="1641"/>
        <v>21423771</v>
      </c>
      <c r="CW361" s="463">
        <f t="shared" si="1642"/>
        <v>5758</v>
      </c>
      <c r="CX361" s="463">
        <f t="shared" si="1643"/>
        <v>11793</v>
      </c>
      <c r="CY361" s="463">
        <f t="shared" si="1644"/>
        <v>1279</v>
      </c>
      <c r="CZ361" s="463">
        <f t="shared" si="1644"/>
        <v>7275472</v>
      </c>
      <c r="DA361" s="463">
        <f t="shared" si="1645"/>
        <v>5688</v>
      </c>
      <c r="DB361" s="463">
        <f t="shared" si="1646"/>
        <v>12360</v>
      </c>
      <c r="DC361" s="463">
        <f t="shared" si="1647"/>
        <v>1206</v>
      </c>
      <c r="DD361" s="463">
        <f t="shared" si="1647"/>
        <v>13267963</v>
      </c>
      <c r="DE361" s="463">
        <f t="shared" si="1648"/>
        <v>11002</v>
      </c>
      <c r="DF361" s="463">
        <f t="shared" si="1649"/>
        <v>22138</v>
      </c>
      <c r="DG361" s="463">
        <f t="shared" si="1650"/>
        <v>208</v>
      </c>
      <c r="DH361" s="463">
        <f t="shared" si="1650"/>
        <v>1999518</v>
      </c>
      <c r="DI361" s="463">
        <f t="shared" si="1651"/>
        <v>9613</v>
      </c>
      <c r="DJ361" s="463">
        <f t="shared" si="1652"/>
        <v>19134</v>
      </c>
      <c r="DK361" s="463">
        <f t="shared" si="1612"/>
        <v>694</v>
      </c>
      <c r="DL361" s="463">
        <f t="shared" si="1612"/>
        <v>209946</v>
      </c>
      <c r="DM361" s="463">
        <f t="shared" si="1566"/>
        <v>303</v>
      </c>
      <c r="DN361" s="463">
        <f t="shared" si="1567"/>
        <v>524</v>
      </c>
      <c r="DO361" s="463">
        <f t="shared" si="1613"/>
        <v>5701</v>
      </c>
      <c r="DP361" s="463">
        <f t="shared" si="1613"/>
        <v>251032</v>
      </c>
      <c r="DQ361" s="463">
        <f t="shared" si="1569"/>
        <v>44</v>
      </c>
      <c r="DR361" s="463">
        <f t="shared" si="1570"/>
        <v>67</v>
      </c>
      <c r="DS361" s="463">
        <f t="shared" si="1614"/>
        <v>183</v>
      </c>
      <c r="DT361" s="463">
        <f t="shared" si="1614"/>
        <v>356015</v>
      </c>
      <c r="DU361" s="463">
        <f t="shared" si="1615"/>
        <v>1945</v>
      </c>
      <c r="DV361" s="463">
        <f t="shared" si="1616"/>
        <v>3965</v>
      </c>
      <c r="DW361" s="463">
        <f t="shared" si="1617"/>
        <v>169</v>
      </c>
      <c r="DX361" s="463"/>
      <c r="DY361" s="463"/>
      <c r="DZ361" s="463"/>
      <c r="EA361" s="463"/>
      <c r="EB361" s="463"/>
      <c r="EC361" s="463"/>
      <c r="ED361" s="463"/>
      <c r="EE361" s="463"/>
      <c r="EF361" s="463"/>
      <c r="EG361" s="463" t="s">
        <v>152</v>
      </c>
      <c r="EH361" s="463" t="s">
        <v>152</v>
      </c>
      <c r="EI361" s="463">
        <f t="shared" si="1653"/>
        <v>4</v>
      </c>
      <c r="EJ361" s="446"/>
      <c r="EK361" s="446"/>
      <c r="EL361" s="446"/>
      <c r="EM361" s="446"/>
      <c r="EN361" s="446"/>
      <c r="EO361" s="446"/>
      <c r="EP361" s="446"/>
      <c r="EQ361" s="446"/>
      <c r="ER361" s="446"/>
      <c r="ES361" s="446"/>
      <c r="ET361" s="446"/>
      <c r="EU361" s="446"/>
      <c r="EV361" s="446"/>
      <c r="EW361" s="446"/>
      <c r="EX361" s="446"/>
      <c r="EY361" s="446"/>
      <c r="EZ361" s="447"/>
      <c r="FA361" s="446">
        <f t="shared" si="1583"/>
        <v>12</v>
      </c>
      <c r="FB361" s="417">
        <f t="shared" si="1599"/>
        <v>2019</v>
      </c>
      <c r="FC361" s="448">
        <f t="shared" si="1600"/>
        <v>43800</v>
      </c>
      <c r="FD361" s="449">
        <f t="shared" si="1584"/>
        <v>31</v>
      </c>
      <c r="FE361" s="450"/>
      <c r="FF361" s="451">
        <f t="shared" si="1619"/>
        <v>0.74698637316561844</v>
      </c>
      <c r="FG361" s="450"/>
      <c r="FH361" s="452">
        <f t="shared" si="1585"/>
        <v>1.9576531819257157</v>
      </c>
      <c r="FI361" s="452">
        <f t="shared" si="1586"/>
        <v>1.4661698604211024</v>
      </c>
      <c r="FJ361" s="452">
        <f t="shared" si="1587"/>
        <v>1.9515260323159784</v>
      </c>
      <c r="FK361" s="452">
        <f t="shared" si="1588"/>
        <v>1.4734290843806104</v>
      </c>
      <c r="FL361" s="452">
        <f t="shared" si="1589"/>
        <v>1.3408175443831121</v>
      </c>
      <c r="FM361" s="452">
        <f t="shared" si="1590"/>
        <v>1.0608533492466059</v>
      </c>
      <c r="FN361" s="452">
        <f t="shared" si="1591"/>
        <v>1.6555327166837959</v>
      </c>
      <c r="FO361" s="452">
        <f t="shared" si="1592"/>
        <v>1.0775094210346008</v>
      </c>
      <c r="FP361" s="452">
        <f t="shared" si="1593"/>
        <v>1.5793413173652695</v>
      </c>
      <c r="FQ361" s="452">
        <f t="shared" si="1594"/>
        <v>1.1017964071856288</v>
      </c>
      <c r="FR361" s="453"/>
      <c r="FS361" s="446">
        <f t="shared" si="1620"/>
        <v>213845</v>
      </c>
      <c r="FT361" s="446">
        <f t="shared" si="1620"/>
        <v>313851</v>
      </c>
      <c r="FU361" s="446">
        <f t="shared" si="1620"/>
        <v>1778773</v>
      </c>
      <c r="FV361" s="446">
        <f t="shared" si="1620"/>
        <v>9246879</v>
      </c>
      <c r="FW361" s="446">
        <f t="shared" si="1620"/>
        <v>7263201</v>
      </c>
      <c r="FX361" s="446">
        <f t="shared" si="1620"/>
        <v>6084170</v>
      </c>
      <c r="FY361" s="446">
        <f t="shared" si="1620"/>
        <v>168402659</v>
      </c>
      <c r="FZ361" s="446">
        <f t="shared" si="1620"/>
        <v>428575496</v>
      </c>
      <c r="GA361" s="446">
        <f t="shared" si="1620"/>
        <v>18932973</v>
      </c>
      <c r="GB361" s="446"/>
      <c r="GC361" s="446"/>
      <c r="GD361" s="446">
        <f t="shared" si="1654"/>
        <v>240882</v>
      </c>
      <c r="GE361" s="446">
        <f t="shared" si="1654"/>
        <v>189639</v>
      </c>
      <c r="GF361" s="446">
        <f t="shared" si="1654"/>
        <v>6811688</v>
      </c>
      <c r="GG361" s="446">
        <f t="shared" si="1654"/>
        <v>14327326</v>
      </c>
      <c r="GH361" s="446">
        <f t="shared" si="1654"/>
        <v>4269322</v>
      </c>
      <c r="GI361" s="446">
        <f t="shared" si="1654"/>
        <v>149972471</v>
      </c>
      <c r="GJ361" s="446">
        <f t="shared" si="1654"/>
        <v>43879950</v>
      </c>
      <c r="GK361" s="446">
        <f t="shared" si="1654"/>
        <v>15807854</v>
      </c>
      <c r="GL361" s="446">
        <f t="shared" si="1654"/>
        <v>26698584</v>
      </c>
      <c r="GM361" s="446">
        <f t="shared" si="1654"/>
        <v>3979918</v>
      </c>
      <c r="GN361" s="446">
        <f t="shared" si="1621"/>
        <v>725548</v>
      </c>
      <c r="GO361" s="446">
        <f t="shared" si="1655"/>
        <v>363468</v>
      </c>
      <c r="GP361" s="446">
        <f t="shared" si="1655"/>
        <v>380959</v>
      </c>
      <c r="GQ361" s="446">
        <f t="shared" si="1655"/>
        <v>0</v>
      </c>
      <c r="GR361" s="446"/>
      <c r="GS361" s="446"/>
      <c r="GT361" s="446"/>
      <c r="GU361" s="446"/>
      <c r="GV361" s="416"/>
      <c r="GW361" s="456"/>
      <c r="GX361" s="456"/>
      <c r="GY361" s="456"/>
      <c r="GZ361" s="456"/>
      <c r="HA361" s="456"/>
    </row>
    <row r="362" spans="1:209" ht="10.5" customHeight="1" x14ac:dyDescent="0.2">
      <c r="A362" s="417" t="str">
        <f t="shared" si="1540"/>
        <v>2019-20JANUARYY59</v>
      </c>
      <c r="B362" s="458" t="str">
        <f t="shared" si="1597"/>
        <v>2019-20</v>
      </c>
      <c r="C362" s="402" t="s">
        <v>654</v>
      </c>
      <c r="D362" s="458" t="str">
        <f t="shared" si="1607"/>
        <v>Y59</v>
      </c>
      <c r="E362" s="458" t="str">
        <f t="shared" si="1607"/>
        <v>South East</v>
      </c>
      <c r="F362" s="458" t="str">
        <f t="shared" si="1541"/>
        <v>Y59</v>
      </c>
      <c r="H362" s="463">
        <f t="shared" si="1608"/>
        <v>156600</v>
      </c>
      <c r="I362" s="463">
        <f t="shared" si="1608"/>
        <v>106473</v>
      </c>
      <c r="J362" s="463">
        <f t="shared" si="1608"/>
        <v>286876</v>
      </c>
      <c r="K362" s="463">
        <f t="shared" si="1543"/>
        <v>3</v>
      </c>
      <c r="L362" s="463">
        <f t="shared" si="1544"/>
        <v>2</v>
      </c>
      <c r="M362" s="463">
        <f t="shared" si="1545"/>
        <v>2</v>
      </c>
      <c r="N362" s="463">
        <f t="shared" si="1546"/>
        <v>3</v>
      </c>
      <c r="O362" s="463">
        <f t="shared" si="1547"/>
        <v>30</v>
      </c>
      <c r="P362" s="463">
        <f t="shared" si="1609"/>
        <v>638</v>
      </c>
      <c r="Q362" s="463">
        <f t="shared" si="1609"/>
        <v>72</v>
      </c>
      <c r="R362" s="463">
        <f t="shared" si="1609"/>
        <v>151</v>
      </c>
      <c r="S362" s="463">
        <f t="shared" si="1609"/>
        <v>119208</v>
      </c>
      <c r="T362" s="463">
        <f t="shared" si="1609"/>
        <v>7667</v>
      </c>
      <c r="U362" s="463">
        <f t="shared" si="1609"/>
        <v>4939</v>
      </c>
      <c r="V362" s="463">
        <f t="shared" si="1609"/>
        <v>59798</v>
      </c>
      <c r="W362" s="463">
        <f t="shared" si="1609"/>
        <v>36843</v>
      </c>
      <c r="X362" s="463">
        <f t="shared" si="1609"/>
        <v>1490</v>
      </c>
      <c r="Y362" s="463">
        <f t="shared" si="1609"/>
        <v>3395348</v>
      </c>
      <c r="Z362" s="463">
        <f t="shared" si="1549"/>
        <v>443</v>
      </c>
      <c r="AA362" s="463">
        <f t="shared" si="1550"/>
        <v>812</v>
      </c>
      <c r="AB362" s="463">
        <f t="shared" si="1551"/>
        <v>2731912</v>
      </c>
      <c r="AC362" s="463">
        <f t="shared" si="1552"/>
        <v>553</v>
      </c>
      <c r="AD362" s="463">
        <f t="shared" si="1553"/>
        <v>1025</v>
      </c>
      <c r="AE362" s="463">
        <f t="shared" si="1554"/>
        <v>61271112</v>
      </c>
      <c r="AF362" s="463">
        <f t="shared" si="1555"/>
        <v>1025</v>
      </c>
      <c r="AG362" s="463">
        <f t="shared" si="1556"/>
        <v>1980</v>
      </c>
      <c r="AH362" s="463">
        <f t="shared" si="1557"/>
        <v>136577123</v>
      </c>
      <c r="AI362" s="463">
        <f t="shared" si="1558"/>
        <v>3707</v>
      </c>
      <c r="AJ362" s="463">
        <f t="shared" si="1559"/>
        <v>8464</v>
      </c>
      <c r="AK362" s="463">
        <f t="shared" si="1560"/>
        <v>6326157</v>
      </c>
      <c r="AL362" s="463">
        <f t="shared" si="1561"/>
        <v>4246</v>
      </c>
      <c r="AM362" s="463">
        <f t="shared" si="1562"/>
        <v>9949</v>
      </c>
      <c r="AN362" s="463"/>
      <c r="AO362" s="463"/>
      <c r="AP362" s="463"/>
      <c r="AQ362" s="463"/>
      <c r="AR362" s="463"/>
      <c r="AS362" s="463"/>
      <c r="AT362" s="463">
        <f t="shared" si="1610"/>
        <v>7266</v>
      </c>
      <c r="AU362" s="463">
        <f t="shared" si="1610"/>
        <v>165</v>
      </c>
      <c r="AV362" s="463">
        <f t="shared" si="1610"/>
        <v>778</v>
      </c>
      <c r="AW362" s="463">
        <f t="shared" si="1610"/>
        <v>1489</v>
      </c>
      <c r="AX362" s="463">
        <f t="shared" si="1610"/>
        <v>715</v>
      </c>
      <c r="AY362" s="463">
        <f t="shared" si="1610"/>
        <v>5608</v>
      </c>
      <c r="AZ362" s="463">
        <f t="shared" si="1610"/>
        <v>1449</v>
      </c>
      <c r="BA362" s="463"/>
      <c r="BB362" s="463"/>
      <c r="BC362" s="463"/>
      <c r="BD362" s="463"/>
      <c r="BE362" s="463"/>
      <c r="BF362" s="463"/>
      <c r="BG362" s="463"/>
      <c r="BH362" s="463"/>
      <c r="BI362" s="463">
        <f t="shared" si="1611"/>
        <v>69337</v>
      </c>
      <c r="BJ362" s="463">
        <f t="shared" si="1611"/>
        <v>4230</v>
      </c>
      <c r="BK362" s="463">
        <f t="shared" si="1611"/>
        <v>38375</v>
      </c>
      <c r="BL362" s="463">
        <f t="shared" si="1611"/>
        <v>111942</v>
      </c>
      <c r="BM362" s="463">
        <f t="shared" si="1611"/>
        <v>15043</v>
      </c>
      <c r="BN362" s="463">
        <f t="shared" si="1611"/>
        <v>11427</v>
      </c>
      <c r="BO362" s="463">
        <f t="shared" si="1611"/>
        <v>9569</v>
      </c>
      <c r="BP362" s="463">
        <f t="shared" si="1611"/>
        <v>7379</v>
      </c>
      <c r="BQ362" s="463">
        <f t="shared" si="1611"/>
        <v>79094</v>
      </c>
      <c r="BR362" s="463">
        <f t="shared" si="1611"/>
        <v>63633</v>
      </c>
      <c r="BS362" s="463">
        <f t="shared" si="1611"/>
        <v>59244</v>
      </c>
      <c r="BT362" s="463">
        <f t="shared" si="1611"/>
        <v>39452</v>
      </c>
      <c r="BU362" s="463">
        <f t="shared" si="1611"/>
        <v>2328</v>
      </c>
      <c r="BV362" s="463">
        <f t="shared" si="1611"/>
        <v>1623</v>
      </c>
      <c r="BW362" s="463">
        <f t="shared" si="1623"/>
        <v>205</v>
      </c>
      <c r="BX362" s="463">
        <f t="shared" si="1623"/>
        <v>127775</v>
      </c>
      <c r="BY362" s="463">
        <f t="shared" si="1624"/>
        <v>623</v>
      </c>
      <c r="BZ362" s="463">
        <f t="shared" si="1625"/>
        <v>1066</v>
      </c>
      <c r="CA362" s="463">
        <f t="shared" si="1626"/>
        <v>143</v>
      </c>
      <c r="CB362" s="463">
        <f t="shared" si="1626"/>
        <v>72279</v>
      </c>
      <c r="CC362" s="463">
        <f t="shared" si="1627"/>
        <v>505</v>
      </c>
      <c r="CD362" s="463">
        <f t="shared" si="1628"/>
        <v>971</v>
      </c>
      <c r="CE362" s="463">
        <f t="shared" si="1629"/>
        <v>7319</v>
      </c>
      <c r="CF362" s="463">
        <f t="shared" si="1629"/>
        <v>3195294</v>
      </c>
      <c r="CG362" s="463">
        <f t="shared" si="1630"/>
        <v>437</v>
      </c>
      <c r="CH362" s="463">
        <f t="shared" si="1631"/>
        <v>802</v>
      </c>
      <c r="CI362" s="463">
        <f t="shared" si="1632"/>
        <v>6297</v>
      </c>
      <c r="CJ362" s="463">
        <f t="shared" si="1632"/>
        <v>6486391</v>
      </c>
      <c r="CK362" s="463">
        <f t="shared" si="1633"/>
        <v>1030</v>
      </c>
      <c r="CL362" s="463">
        <f t="shared" si="1634"/>
        <v>1944</v>
      </c>
      <c r="CM362" s="463">
        <f t="shared" si="1635"/>
        <v>1519</v>
      </c>
      <c r="CN362" s="463">
        <f t="shared" si="1635"/>
        <v>1424707</v>
      </c>
      <c r="CO362" s="463">
        <f t="shared" si="1636"/>
        <v>938</v>
      </c>
      <c r="CP362" s="463">
        <f t="shared" si="1637"/>
        <v>1978</v>
      </c>
      <c r="CQ362" s="463">
        <f t="shared" si="1638"/>
        <v>51982</v>
      </c>
      <c r="CR362" s="463">
        <f t="shared" si="1638"/>
        <v>53360014</v>
      </c>
      <c r="CS362" s="463">
        <f t="shared" si="1639"/>
        <v>1027</v>
      </c>
      <c r="CT362" s="463">
        <f t="shared" si="1640"/>
        <v>1986</v>
      </c>
      <c r="CU362" s="463">
        <f t="shared" si="1641"/>
        <v>4205</v>
      </c>
      <c r="CV362" s="463">
        <f t="shared" si="1641"/>
        <v>19464316</v>
      </c>
      <c r="CW362" s="463">
        <f t="shared" si="1642"/>
        <v>4629</v>
      </c>
      <c r="CX362" s="463">
        <f t="shared" si="1643"/>
        <v>9965</v>
      </c>
      <c r="CY362" s="463">
        <f t="shared" si="1644"/>
        <v>1420</v>
      </c>
      <c r="CZ362" s="463">
        <f t="shared" si="1644"/>
        <v>6509637</v>
      </c>
      <c r="DA362" s="463">
        <f t="shared" si="1645"/>
        <v>4584</v>
      </c>
      <c r="DB362" s="463">
        <f t="shared" si="1646"/>
        <v>10091</v>
      </c>
      <c r="DC362" s="463">
        <f t="shared" si="1647"/>
        <v>1354</v>
      </c>
      <c r="DD362" s="463">
        <f t="shared" si="1647"/>
        <v>11862857</v>
      </c>
      <c r="DE362" s="463">
        <f t="shared" si="1648"/>
        <v>8761</v>
      </c>
      <c r="DF362" s="463">
        <f t="shared" si="1649"/>
        <v>19573</v>
      </c>
      <c r="DG362" s="463">
        <f t="shared" si="1650"/>
        <v>220</v>
      </c>
      <c r="DH362" s="463">
        <f t="shared" si="1650"/>
        <v>1759835</v>
      </c>
      <c r="DI362" s="463">
        <f t="shared" si="1651"/>
        <v>7999</v>
      </c>
      <c r="DJ362" s="463">
        <f t="shared" si="1652"/>
        <v>17516</v>
      </c>
      <c r="DK362" s="463">
        <f t="shared" si="1612"/>
        <v>692</v>
      </c>
      <c r="DL362" s="463">
        <f t="shared" si="1612"/>
        <v>202217</v>
      </c>
      <c r="DM362" s="463">
        <f t="shared" si="1566"/>
        <v>292</v>
      </c>
      <c r="DN362" s="463">
        <f t="shared" si="1567"/>
        <v>505</v>
      </c>
      <c r="DO362" s="463">
        <f t="shared" si="1613"/>
        <v>5293</v>
      </c>
      <c r="DP362" s="463">
        <f t="shared" si="1613"/>
        <v>209302</v>
      </c>
      <c r="DQ362" s="463">
        <f t="shared" si="1569"/>
        <v>40</v>
      </c>
      <c r="DR362" s="463">
        <f t="shared" si="1570"/>
        <v>60</v>
      </c>
      <c r="DS362" s="463">
        <f t="shared" si="1614"/>
        <v>197</v>
      </c>
      <c r="DT362" s="463">
        <f t="shared" si="1614"/>
        <v>255141</v>
      </c>
      <c r="DU362" s="463">
        <f t="shared" si="1615"/>
        <v>1295</v>
      </c>
      <c r="DV362" s="463">
        <f t="shared" si="1616"/>
        <v>2514</v>
      </c>
      <c r="DW362" s="463">
        <f t="shared" si="1617"/>
        <v>190</v>
      </c>
      <c r="DX362" s="463"/>
      <c r="DY362" s="463"/>
      <c r="DZ362" s="463"/>
      <c r="EA362" s="463"/>
      <c r="EB362" s="463"/>
      <c r="EC362" s="463"/>
      <c r="ED362" s="463"/>
      <c r="EE362" s="463"/>
      <c r="EF362" s="463"/>
      <c r="EG362" s="463" t="s">
        <v>152</v>
      </c>
      <c r="EH362" s="463" t="s">
        <v>152</v>
      </c>
      <c r="EI362" s="463">
        <f t="shared" si="1653"/>
        <v>9</v>
      </c>
      <c r="EJ362" s="446"/>
      <c r="EK362" s="446"/>
      <c r="EL362" s="446"/>
      <c r="EM362" s="446"/>
      <c r="EN362" s="446"/>
      <c r="EO362" s="446"/>
      <c r="EP362" s="446"/>
      <c r="EQ362" s="446"/>
      <c r="ER362" s="446"/>
      <c r="ES362" s="446"/>
      <c r="ET362" s="446"/>
      <c r="EU362" s="446"/>
      <c r="EV362" s="446"/>
      <c r="EW362" s="446"/>
      <c r="EX362" s="446"/>
      <c r="EY362" s="446"/>
      <c r="EZ362" s="447"/>
      <c r="FA362" s="446">
        <f t="shared" si="1583"/>
        <v>1</v>
      </c>
      <c r="FB362" s="417">
        <f t="shared" si="1599"/>
        <v>2020</v>
      </c>
      <c r="FC362" s="448">
        <f t="shared" si="1600"/>
        <v>43831</v>
      </c>
      <c r="FD362" s="449">
        <f t="shared" si="1584"/>
        <v>31</v>
      </c>
      <c r="FE362" s="450"/>
      <c r="FF362" s="451">
        <f t="shared" si="1619"/>
        <v>0.75302318964290793</v>
      </c>
      <c r="FG362" s="450"/>
      <c r="FH362" s="452">
        <f t="shared" si="1585"/>
        <v>1.9620451284726752</v>
      </c>
      <c r="FI362" s="452">
        <f t="shared" si="1586"/>
        <v>1.4904134602843355</v>
      </c>
      <c r="FJ362" s="452">
        <f t="shared" si="1587"/>
        <v>1.9374367280826079</v>
      </c>
      <c r="FK362" s="452">
        <f t="shared" si="1588"/>
        <v>1.4940271309981779</v>
      </c>
      <c r="FL362" s="452">
        <f t="shared" si="1589"/>
        <v>1.3226863774708184</v>
      </c>
      <c r="FM362" s="452">
        <f t="shared" si="1590"/>
        <v>1.0641325796849392</v>
      </c>
      <c r="FN362" s="452">
        <f t="shared" si="1591"/>
        <v>1.6080123768422767</v>
      </c>
      <c r="FO362" s="452">
        <f t="shared" si="1592"/>
        <v>1.0708139945172761</v>
      </c>
      <c r="FP362" s="452">
        <f t="shared" si="1593"/>
        <v>1.5624161073825504</v>
      </c>
      <c r="FQ362" s="452">
        <f t="shared" si="1594"/>
        <v>1.089261744966443</v>
      </c>
      <c r="FR362" s="453"/>
      <c r="FS362" s="446">
        <f t="shared" si="1620"/>
        <v>186383</v>
      </c>
      <c r="FT362" s="446">
        <f t="shared" si="1620"/>
        <v>227731</v>
      </c>
      <c r="FU362" s="446">
        <f t="shared" si="1620"/>
        <v>308083</v>
      </c>
      <c r="FV362" s="446">
        <f t="shared" si="1620"/>
        <v>3150268</v>
      </c>
      <c r="FW362" s="446">
        <f t="shared" si="1620"/>
        <v>6224618</v>
      </c>
      <c r="FX362" s="446">
        <f t="shared" si="1620"/>
        <v>5062220</v>
      </c>
      <c r="FY362" s="446">
        <f t="shared" si="1620"/>
        <v>118411973</v>
      </c>
      <c r="FZ362" s="446">
        <f t="shared" si="1620"/>
        <v>311843694</v>
      </c>
      <c r="GA362" s="446">
        <f t="shared" si="1620"/>
        <v>14824704</v>
      </c>
      <c r="GB362" s="446"/>
      <c r="GC362" s="446"/>
      <c r="GD362" s="446">
        <f t="shared" si="1654"/>
        <v>218465</v>
      </c>
      <c r="GE362" s="446">
        <f t="shared" si="1654"/>
        <v>138864</v>
      </c>
      <c r="GF362" s="446">
        <f t="shared" si="1654"/>
        <v>5867606</v>
      </c>
      <c r="GG362" s="446">
        <f t="shared" si="1654"/>
        <v>12240923</v>
      </c>
      <c r="GH362" s="446">
        <f t="shared" si="1654"/>
        <v>3005226</v>
      </c>
      <c r="GI362" s="446">
        <f t="shared" si="1654"/>
        <v>103216053</v>
      </c>
      <c r="GJ362" s="446">
        <f t="shared" si="1654"/>
        <v>41900810</v>
      </c>
      <c r="GK362" s="446">
        <f t="shared" si="1654"/>
        <v>14328544</v>
      </c>
      <c r="GL362" s="446">
        <f t="shared" si="1654"/>
        <v>26501922</v>
      </c>
      <c r="GM362" s="446">
        <f t="shared" si="1654"/>
        <v>3853564</v>
      </c>
      <c r="GN362" s="446">
        <f t="shared" si="1621"/>
        <v>495205</v>
      </c>
      <c r="GO362" s="446">
        <f t="shared" si="1655"/>
        <v>349427</v>
      </c>
      <c r="GP362" s="446">
        <f t="shared" si="1655"/>
        <v>316539</v>
      </c>
      <c r="GQ362" s="446">
        <f t="shared" si="1655"/>
        <v>0</v>
      </c>
      <c r="GR362" s="446"/>
      <c r="GS362" s="446"/>
      <c r="GT362" s="446"/>
      <c r="GU362" s="446"/>
      <c r="GV362" s="416"/>
      <c r="GW362" s="456"/>
      <c r="GX362" s="456"/>
      <c r="GY362" s="456"/>
      <c r="GZ362" s="456"/>
      <c r="HA362" s="456"/>
    </row>
    <row r="363" spans="1:209" ht="10.5" customHeight="1" x14ac:dyDescent="0.2">
      <c r="A363" s="417" t="str">
        <f t="shared" si="1540"/>
        <v>2019-20FEBRUARYY59</v>
      </c>
      <c r="B363" s="458" t="str">
        <f t="shared" si="1597"/>
        <v>2019-20</v>
      </c>
      <c r="C363" s="402" t="s">
        <v>657</v>
      </c>
      <c r="D363" s="458" t="str">
        <f t="shared" si="1607"/>
        <v>Y59</v>
      </c>
      <c r="E363" s="458" t="str">
        <f t="shared" si="1607"/>
        <v>South East</v>
      </c>
      <c r="F363" s="458" t="str">
        <f t="shared" si="1541"/>
        <v>Y59</v>
      </c>
      <c r="H363" s="463">
        <f t="shared" si="1608"/>
        <v>152563</v>
      </c>
      <c r="I363" s="463">
        <f t="shared" si="1608"/>
        <v>104678</v>
      </c>
      <c r="J363" s="463">
        <f t="shared" si="1608"/>
        <v>428331</v>
      </c>
      <c r="K363" s="463">
        <f t="shared" si="1543"/>
        <v>4</v>
      </c>
      <c r="L363" s="463">
        <f t="shared" si="1544"/>
        <v>2</v>
      </c>
      <c r="M363" s="463">
        <f t="shared" si="1545"/>
        <v>3</v>
      </c>
      <c r="N363" s="463">
        <f t="shared" si="1546"/>
        <v>10</v>
      </c>
      <c r="O363" s="463">
        <f t="shared" si="1547"/>
        <v>70</v>
      </c>
      <c r="P363" s="463">
        <f t="shared" ref="P363:Y372" si="1656">SUMIFS(P$443:P$10112,$B$443:$B$10112,$B363,$C$443:$C$10112,$C363,$D$443:$D$10112,$D363)</f>
        <v>581</v>
      </c>
      <c r="Q363" s="463">
        <f t="shared" si="1656"/>
        <v>71</v>
      </c>
      <c r="R363" s="463">
        <f t="shared" si="1656"/>
        <v>106</v>
      </c>
      <c r="S363" s="463">
        <f t="shared" si="1656"/>
        <v>112032</v>
      </c>
      <c r="T363" s="463">
        <f t="shared" si="1656"/>
        <v>7009</v>
      </c>
      <c r="U363" s="463">
        <f t="shared" si="1656"/>
        <v>4465</v>
      </c>
      <c r="V363" s="463">
        <f t="shared" si="1656"/>
        <v>55830</v>
      </c>
      <c r="W363" s="463">
        <f t="shared" si="1656"/>
        <v>34165</v>
      </c>
      <c r="X363" s="463">
        <f t="shared" si="1656"/>
        <v>1311</v>
      </c>
      <c r="Y363" s="463">
        <f t="shared" si="1656"/>
        <v>3195981</v>
      </c>
      <c r="Z363" s="463">
        <f t="shared" si="1549"/>
        <v>456</v>
      </c>
      <c r="AA363" s="463">
        <f t="shared" si="1550"/>
        <v>842</v>
      </c>
      <c r="AB363" s="463">
        <f t="shared" si="1551"/>
        <v>2522543</v>
      </c>
      <c r="AC363" s="463">
        <f t="shared" si="1552"/>
        <v>565</v>
      </c>
      <c r="AD363" s="463">
        <f t="shared" si="1553"/>
        <v>1052</v>
      </c>
      <c r="AE363" s="463">
        <f t="shared" si="1554"/>
        <v>63123714</v>
      </c>
      <c r="AF363" s="463">
        <f t="shared" si="1555"/>
        <v>1131</v>
      </c>
      <c r="AG363" s="463">
        <f t="shared" si="1556"/>
        <v>2203</v>
      </c>
      <c r="AH363" s="463">
        <f t="shared" si="1557"/>
        <v>154514366</v>
      </c>
      <c r="AI363" s="463">
        <f t="shared" si="1558"/>
        <v>4523</v>
      </c>
      <c r="AJ363" s="463">
        <f t="shared" si="1559"/>
        <v>10346</v>
      </c>
      <c r="AK363" s="463">
        <f t="shared" si="1560"/>
        <v>7086181</v>
      </c>
      <c r="AL363" s="463">
        <f t="shared" si="1561"/>
        <v>5405</v>
      </c>
      <c r="AM363" s="463">
        <f t="shared" si="1562"/>
        <v>12569</v>
      </c>
      <c r="AN363" s="463"/>
      <c r="AO363" s="463"/>
      <c r="AP363" s="463"/>
      <c r="AQ363" s="463"/>
      <c r="AR363" s="463"/>
      <c r="AS363" s="463"/>
      <c r="AT363" s="463">
        <f t="shared" ref="AT363:AZ372" si="1657">SUMIFS(AT$443:AT$10112,$B$443:$B$10112,$B363,$C$443:$C$10112,$C363,$D$443:$D$10112,$D363)</f>
        <v>8255</v>
      </c>
      <c r="AU363" s="463">
        <f t="shared" si="1657"/>
        <v>232</v>
      </c>
      <c r="AV363" s="463">
        <f t="shared" si="1657"/>
        <v>865</v>
      </c>
      <c r="AW363" s="463">
        <f t="shared" si="1657"/>
        <v>1421</v>
      </c>
      <c r="AX363" s="463">
        <f t="shared" si="1657"/>
        <v>799</v>
      </c>
      <c r="AY363" s="463">
        <f t="shared" si="1657"/>
        <v>6359</v>
      </c>
      <c r="AZ363" s="463">
        <f t="shared" si="1657"/>
        <v>1337</v>
      </c>
      <c r="BA363" s="463"/>
      <c r="BB363" s="463"/>
      <c r="BC363" s="463"/>
      <c r="BD363" s="463"/>
      <c r="BE363" s="463"/>
      <c r="BF363" s="463"/>
      <c r="BG363" s="463"/>
      <c r="BH363" s="463"/>
      <c r="BI363" s="463">
        <f t="shared" ref="BI363:BV372" si="1658">SUMIFS(BI$443:BI$10112,$B$443:$B$10112,$B363,$C$443:$C$10112,$C363,$D$443:$D$10112,$D363)</f>
        <v>63424</v>
      </c>
      <c r="BJ363" s="463">
        <f t="shared" si="1658"/>
        <v>3967</v>
      </c>
      <c r="BK363" s="463">
        <f t="shared" si="1658"/>
        <v>36386</v>
      </c>
      <c r="BL363" s="463">
        <f t="shared" si="1658"/>
        <v>103777</v>
      </c>
      <c r="BM363" s="463">
        <f t="shared" si="1658"/>
        <v>13711</v>
      </c>
      <c r="BN363" s="463">
        <f t="shared" si="1658"/>
        <v>10322</v>
      </c>
      <c r="BO363" s="463">
        <f t="shared" si="1658"/>
        <v>8607</v>
      </c>
      <c r="BP363" s="463">
        <f t="shared" si="1658"/>
        <v>6583</v>
      </c>
      <c r="BQ363" s="463">
        <f t="shared" si="1658"/>
        <v>73986</v>
      </c>
      <c r="BR363" s="463">
        <f t="shared" si="1658"/>
        <v>59145</v>
      </c>
      <c r="BS363" s="463">
        <f t="shared" si="1658"/>
        <v>55907</v>
      </c>
      <c r="BT363" s="463">
        <f t="shared" si="1658"/>
        <v>36568</v>
      </c>
      <c r="BU363" s="463">
        <f t="shared" si="1658"/>
        <v>2072</v>
      </c>
      <c r="BV363" s="463">
        <f t="shared" si="1658"/>
        <v>1455</v>
      </c>
      <c r="BW363" s="463">
        <f t="shared" si="1623"/>
        <v>146</v>
      </c>
      <c r="BX363" s="463">
        <f t="shared" si="1623"/>
        <v>94662</v>
      </c>
      <c r="BY363" s="463">
        <f t="shared" si="1624"/>
        <v>648</v>
      </c>
      <c r="BZ363" s="463">
        <f t="shared" si="1625"/>
        <v>1128</v>
      </c>
      <c r="CA363" s="463">
        <f t="shared" si="1626"/>
        <v>143</v>
      </c>
      <c r="CB363" s="463">
        <f t="shared" si="1626"/>
        <v>75590</v>
      </c>
      <c r="CC363" s="463">
        <f t="shared" si="1627"/>
        <v>529</v>
      </c>
      <c r="CD363" s="463">
        <f t="shared" si="1628"/>
        <v>995</v>
      </c>
      <c r="CE363" s="463">
        <f t="shared" si="1629"/>
        <v>6720</v>
      </c>
      <c r="CF363" s="463">
        <f t="shared" si="1629"/>
        <v>3025729</v>
      </c>
      <c r="CG363" s="463">
        <f t="shared" si="1630"/>
        <v>450</v>
      </c>
      <c r="CH363" s="463">
        <f t="shared" si="1631"/>
        <v>833</v>
      </c>
      <c r="CI363" s="463">
        <f t="shared" si="1632"/>
        <v>5433</v>
      </c>
      <c r="CJ363" s="463">
        <f t="shared" si="1632"/>
        <v>5927917</v>
      </c>
      <c r="CK363" s="463">
        <f t="shared" si="1633"/>
        <v>1091</v>
      </c>
      <c r="CL363" s="463">
        <f t="shared" si="1634"/>
        <v>2068</v>
      </c>
      <c r="CM363" s="463">
        <f t="shared" si="1635"/>
        <v>1530</v>
      </c>
      <c r="CN363" s="463">
        <f t="shared" si="1635"/>
        <v>1571071</v>
      </c>
      <c r="CO363" s="463">
        <f t="shared" si="1636"/>
        <v>1027</v>
      </c>
      <c r="CP363" s="463">
        <f t="shared" si="1637"/>
        <v>2193</v>
      </c>
      <c r="CQ363" s="463">
        <f t="shared" si="1638"/>
        <v>48867</v>
      </c>
      <c r="CR363" s="463">
        <f t="shared" si="1638"/>
        <v>55624726</v>
      </c>
      <c r="CS363" s="463">
        <f t="shared" si="1639"/>
        <v>1138</v>
      </c>
      <c r="CT363" s="463">
        <f t="shared" si="1640"/>
        <v>2225</v>
      </c>
      <c r="CU363" s="463">
        <f t="shared" si="1641"/>
        <v>3682</v>
      </c>
      <c r="CV363" s="463">
        <f t="shared" si="1641"/>
        <v>18856335</v>
      </c>
      <c r="CW363" s="463">
        <f t="shared" si="1642"/>
        <v>5121</v>
      </c>
      <c r="CX363" s="463">
        <f t="shared" si="1643"/>
        <v>10795</v>
      </c>
      <c r="CY363" s="463">
        <f t="shared" si="1644"/>
        <v>1368</v>
      </c>
      <c r="CZ363" s="463">
        <f t="shared" si="1644"/>
        <v>6405019</v>
      </c>
      <c r="DA363" s="463">
        <f t="shared" si="1645"/>
        <v>4682</v>
      </c>
      <c r="DB363" s="463">
        <f t="shared" si="1646"/>
        <v>10591</v>
      </c>
      <c r="DC363" s="463">
        <f t="shared" si="1647"/>
        <v>1260</v>
      </c>
      <c r="DD363" s="463">
        <f t="shared" si="1647"/>
        <v>12002035</v>
      </c>
      <c r="DE363" s="463">
        <f t="shared" si="1648"/>
        <v>9525</v>
      </c>
      <c r="DF363" s="463">
        <f t="shared" si="1649"/>
        <v>19889</v>
      </c>
      <c r="DG363" s="463">
        <f t="shared" si="1650"/>
        <v>201</v>
      </c>
      <c r="DH363" s="463">
        <f t="shared" si="1650"/>
        <v>1702680</v>
      </c>
      <c r="DI363" s="463">
        <f t="shared" si="1651"/>
        <v>8471</v>
      </c>
      <c r="DJ363" s="463">
        <f t="shared" si="1652"/>
        <v>18658</v>
      </c>
      <c r="DK363" s="463">
        <f t="shared" si="1612"/>
        <v>624</v>
      </c>
      <c r="DL363" s="463">
        <f t="shared" si="1612"/>
        <v>182831</v>
      </c>
      <c r="DM363" s="463">
        <f t="shared" si="1566"/>
        <v>293</v>
      </c>
      <c r="DN363" s="463">
        <f t="shared" si="1567"/>
        <v>498</v>
      </c>
      <c r="DO363" s="463">
        <f t="shared" si="1613"/>
        <v>4897</v>
      </c>
      <c r="DP363" s="463">
        <f t="shared" si="1613"/>
        <v>201833</v>
      </c>
      <c r="DQ363" s="463">
        <f t="shared" si="1569"/>
        <v>41</v>
      </c>
      <c r="DR363" s="463">
        <f t="shared" si="1570"/>
        <v>65</v>
      </c>
      <c r="DS363" s="463">
        <f t="shared" si="1614"/>
        <v>200</v>
      </c>
      <c r="DT363" s="463">
        <f t="shared" si="1614"/>
        <v>317749</v>
      </c>
      <c r="DU363" s="463">
        <f t="shared" si="1615"/>
        <v>1589</v>
      </c>
      <c r="DV363" s="463">
        <f t="shared" si="1616"/>
        <v>2997</v>
      </c>
      <c r="DW363" s="463">
        <f t="shared" si="1617"/>
        <v>188</v>
      </c>
      <c r="DX363" s="463"/>
      <c r="DY363" s="463"/>
      <c r="DZ363" s="463"/>
      <c r="EA363" s="463"/>
      <c r="EB363" s="463"/>
      <c r="EC363" s="463"/>
      <c r="ED363" s="463"/>
      <c r="EE363" s="463"/>
      <c r="EF363" s="463"/>
      <c r="EG363" s="463" t="s">
        <v>152</v>
      </c>
      <c r="EH363" s="463" t="s">
        <v>152</v>
      </c>
      <c r="EI363" s="463">
        <f t="shared" si="1653"/>
        <v>6</v>
      </c>
      <c r="EJ363" s="446"/>
      <c r="EK363" s="446"/>
      <c r="EL363" s="446"/>
      <c r="EM363" s="446"/>
      <c r="EN363" s="446"/>
      <c r="EO363" s="446"/>
      <c r="EP363" s="446"/>
      <c r="EQ363" s="446"/>
      <c r="ER363" s="446"/>
      <c r="ES363" s="446"/>
      <c r="ET363" s="446"/>
      <c r="EU363" s="446"/>
      <c r="EV363" s="446"/>
      <c r="EW363" s="446"/>
      <c r="EX363" s="446"/>
      <c r="EY363" s="446"/>
      <c r="EZ363" s="447"/>
      <c r="FA363" s="446">
        <f t="shared" si="1583"/>
        <v>2</v>
      </c>
      <c r="FB363" s="417">
        <f t="shared" si="1599"/>
        <v>2020</v>
      </c>
      <c r="FC363" s="448">
        <f t="shared" si="1600"/>
        <v>43862</v>
      </c>
      <c r="FD363" s="449">
        <f t="shared" si="1584"/>
        <v>29</v>
      </c>
      <c r="FE363" s="450"/>
      <c r="FF363" s="451">
        <f t="shared" si="1619"/>
        <v>0.76182327317983822</v>
      </c>
      <c r="FG363" s="450"/>
      <c r="FH363" s="452">
        <f t="shared" si="1585"/>
        <v>1.9561991724925096</v>
      </c>
      <c r="FI363" s="452">
        <f t="shared" si="1586"/>
        <v>1.472677985447282</v>
      </c>
      <c r="FJ363" s="452">
        <f t="shared" si="1587"/>
        <v>1.9276595744680851</v>
      </c>
      <c r="FK363" s="452">
        <f t="shared" si="1588"/>
        <v>1.4743561030235162</v>
      </c>
      <c r="FL363" s="452">
        <f t="shared" si="1589"/>
        <v>1.3252015045674368</v>
      </c>
      <c r="FM363" s="452">
        <f t="shared" si="1590"/>
        <v>1.0593766792047286</v>
      </c>
      <c r="FN363" s="452">
        <f t="shared" si="1591"/>
        <v>1.6363822625493927</v>
      </c>
      <c r="FO363" s="452">
        <f t="shared" si="1592"/>
        <v>1.0703351382994293</v>
      </c>
      <c r="FP363" s="452">
        <f t="shared" si="1593"/>
        <v>1.5804729214340199</v>
      </c>
      <c r="FQ363" s="452">
        <f t="shared" si="1594"/>
        <v>1.1098398169336385</v>
      </c>
      <c r="FR363" s="453"/>
      <c r="FS363" s="446">
        <f t="shared" ref="FS363:GA372" si="1659">SUMIFS(FS$443:FS$10112,$B$443:$B$10112,$B363,$C$443:$C$10112,$C363,$D$443:$D$10112,$D363)</f>
        <v>184098</v>
      </c>
      <c r="FT363" s="446">
        <f t="shared" si="1659"/>
        <v>287782</v>
      </c>
      <c r="FU363" s="446">
        <f t="shared" si="1659"/>
        <v>1035290</v>
      </c>
      <c r="FV363" s="446">
        <f t="shared" si="1659"/>
        <v>7368016</v>
      </c>
      <c r="FW363" s="446">
        <f t="shared" si="1659"/>
        <v>5901013</v>
      </c>
      <c r="FX363" s="446">
        <f t="shared" si="1659"/>
        <v>4697788</v>
      </c>
      <c r="FY363" s="446">
        <f t="shared" si="1659"/>
        <v>122972415</v>
      </c>
      <c r="FZ363" s="446">
        <f t="shared" si="1659"/>
        <v>353469613</v>
      </c>
      <c r="GA363" s="446">
        <f t="shared" si="1659"/>
        <v>16477980</v>
      </c>
      <c r="GB363" s="446"/>
      <c r="GC363" s="446"/>
      <c r="GD363" s="446">
        <f t="shared" si="1654"/>
        <v>164728</v>
      </c>
      <c r="GE363" s="446">
        <f t="shared" si="1654"/>
        <v>142301</v>
      </c>
      <c r="GF363" s="446">
        <f t="shared" si="1654"/>
        <v>5595860</v>
      </c>
      <c r="GG363" s="446">
        <f t="shared" si="1654"/>
        <v>11233843</v>
      </c>
      <c r="GH363" s="446">
        <f t="shared" si="1654"/>
        <v>3355268</v>
      </c>
      <c r="GI363" s="446">
        <f t="shared" si="1654"/>
        <v>108722729</v>
      </c>
      <c r="GJ363" s="446">
        <f t="shared" si="1654"/>
        <v>39747464</v>
      </c>
      <c r="GK363" s="446">
        <f t="shared" si="1654"/>
        <v>14488072</v>
      </c>
      <c r="GL363" s="446">
        <f t="shared" si="1654"/>
        <v>25059534</v>
      </c>
      <c r="GM363" s="446">
        <f t="shared" si="1654"/>
        <v>3750314</v>
      </c>
      <c r="GN363" s="446">
        <f t="shared" si="1621"/>
        <v>599456</v>
      </c>
      <c r="GO363" s="446">
        <f t="shared" si="1655"/>
        <v>310652</v>
      </c>
      <c r="GP363" s="446">
        <f t="shared" si="1655"/>
        <v>317901</v>
      </c>
      <c r="GQ363" s="446">
        <f t="shared" si="1655"/>
        <v>0</v>
      </c>
      <c r="GR363" s="446"/>
      <c r="GS363" s="446"/>
      <c r="GT363" s="446"/>
      <c r="GU363" s="446"/>
      <c r="GV363" s="416"/>
      <c r="GW363" s="456"/>
      <c r="GX363" s="456"/>
      <c r="GY363" s="456"/>
      <c r="GZ363" s="456"/>
      <c r="HA363" s="456"/>
    </row>
    <row r="364" spans="1:209" ht="10.5" customHeight="1" x14ac:dyDescent="0.2">
      <c r="A364" s="417" t="str">
        <f t="shared" si="1540"/>
        <v>2019-20MARCHY59</v>
      </c>
      <c r="B364" s="458" t="str">
        <f t="shared" si="1597"/>
        <v>2019-20</v>
      </c>
      <c r="C364" s="402" t="s">
        <v>660</v>
      </c>
      <c r="D364" s="458" t="str">
        <f t="shared" si="1607"/>
        <v>Y59</v>
      </c>
      <c r="E364" s="458" t="str">
        <f t="shared" si="1607"/>
        <v>South East</v>
      </c>
      <c r="F364" s="458" t="str">
        <f t="shared" si="1541"/>
        <v>Y59</v>
      </c>
      <c r="H364" s="463">
        <f t="shared" si="1608"/>
        <v>175224</v>
      </c>
      <c r="I364" s="463">
        <f t="shared" si="1608"/>
        <v>134694</v>
      </c>
      <c r="J364" s="463">
        <f t="shared" si="1608"/>
        <v>1499045</v>
      </c>
      <c r="K364" s="463">
        <f t="shared" si="1543"/>
        <v>11</v>
      </c>
      <c r="L364" s="463">
        <f t="shared" si="1544"/>
        <v>2</v>
      </c>
      <c r="M364" s="463">
        <f t="shared" si="1545"/>
        <v>31</v>
      </c>
      <c r="N364" s="463">
        <f t="shared" si="1546"/>
        <v>67</v>
      </c>
      <c r="O364" s="463">
        <f t="shared" si="1547"/>
        <v>143</v>
      </c>
      <c r="P364" s="463">
        <f t="shared" si="1656"/>
        <v>328</v>
      </c>
      <c r="Q364" s="463">
        <f t="shared" si="1656"/>
        <v>61</v>
      </c>
      <c r="R364" s="463">
        <f t="shared" si="1656"/>
        <v>346</v>
      </c>
      <c r="S364" s="463">
        <f t="shared" si="1656"/>
        <v>118469</v>
      </c>
      <c r="T364" s="463">
        <f t="shared" si="1656"/>
        <v>6896</v>
      </c>
      <c r="U364" s="463">
        <f t="shared" si="1656"/>
        <v>4140</v>
      </c>
      <c r="V364" s="463">
        <f t="shared" si="1656"/>
        <v>58103</v>
      </c>
      <c r="W364" s="463">
        <f t="shared" si="1656"/>
        <v>36613</v>
      </c>
      <c r="X364" s="463">
        <f t="shared" si="1656"/>
        <v>1061</v>
      </c>
      <c r="Y364" s="463">
        <f t="shared" si="1656"/>
        <v>3226173</v>
      </c>
      <c r="Z364" s="463">
        <f t="shared" si="1549"/>
        <v>468</v>
      </c>
      <c r="AA364" s="463">
        <f t="shared" si="1550"/>
        <v>878</v>
      </c>
      <c r="AB364" s="463">
        <f t="shared" si="1551"/>
        <v>2354485</v>
      </c>
      <c r="AC364" s="463">
        <f t="shared" si="1552"/>
        <v>569</v>
      </c>
      <c r="AD364" s="463">
        <f t="shared" si="1553"/>
        <v>1053</v>
      </c>
      <c r="AE364" s="463">
        <f t="shared" si="1554"/>
        <v>71761419</v>
      </c>
      <c r="AF364" s="463">
        <f t="shared" si="1555"/>
        <v>1235</v>
      </c>
      <c r="AG364" s="463">
        <f t="shared" si="1556"/>
        <v>2460</v>
      </c>
      <c r="AH364" s="463">
        <f t="shared" si="1557"/>
        <v>189716708</v>
      </c>
      <c r="AI364" s="463">
        <f t="shared" si="1558"/>
        <v>5182</v>
      </c>
      <c r="AJ364" s="463">
        <f t="shared" si="1559"/>
        <v>12154</v>
      </c>
      <c r="AK364" s="463">
        <f t="shared" si="1560"/>
        <v>6345373</v>
      </c>
      <c r="AL364" s="463">
        <f t="shared" si="1561"/>
        <v>5981</v>
      </c>
      <c r="AM364" s="463">
        <f t="shared" si="1562"/>
        <v>13438</v>
      </c>
      <c r="AN364" s="463"/>
      <c r="AO364" s="463"/>
      <c r="AP364" s="463"/>
      <c r="AQ364" s="463"/>
      <c r="AR364" s="463"/>
      <c r="AS364" s="463"/>
      <c r="AT364" s="463">
        <f t="shared" si="1657"/>
        <v>11021</v>
      </c>
      <c r="AU364" s="463">
        <f t="shared" si="1657"/>
        <v>284</v>
      </c>
      <c r="AV364" s="463">
        <f t="shared" si="1657"/>
        <v>961</v>
      </c>
      <c r="AW364" s="463">
        <f t="shared" si="1657"/>
        <v>2292</v>
      </c>
      <c r="AX364" s="463">
        <f t="shared" si="1657"/>
        <v>1284</v>
      </c>
      <c r="AY364" s="463">
        <f t="shared" si="1657"/>
        <v>8492</v>
      </c>
      <c r="AZ364" s="463">
        <f t="shared" si="1657"/>
        <v>2636</v>
      </c>
      <c r="BA364" s="463"/>
      <c r="BB364" s="463"/>
      <c r="BC364" s="463"/>
      <c r="BD364" s="463"/>
      <c r="BE364" s="463"/>
      <c r="BF364" s="463"/>
      <c r="BG364" s="463"/>
      <c r="BH364" s="463"/>
      <c r="BI364" s="463">
        <f t="shared" si="1658"/>
        <v>58882</v>
      </c>
      <c r="BJ364" s="463">
        <f t="shared" si="1658"/>
        <v>3486</v>
      </c>
      <c r="BK364" s="463">
        <f t="shared" si="1658"/>
        <v>45080</v>
      </c>
      <c r="BL364" s="463">
        <f t="shared" si="1658"/>
        <v>107448</v>
      </c>
      <c r="BM364" s="463">
        <f t="shared" si="1658"/>
        <v>13946</v>
      </c>
      <c r="BN364" s="463">
        <f t="shared" si="1658"/>
        <v>10300</v>
      </c>
      <c r="BO364" s="463">
        <f t="shared" si="1658"/>
        <v>8245</v>
      </c>
      <c r="BP364" s="463">
        <f t="shared" si="1658"/>
        <v>6163</v>
      </c>
      <c r="BQ364" s="463">
        <f t="shared" si="1658"/>
        <v>77857</v>
      </c>
      <c r="BR364" s="463">
        <f t="shared" si="1658"/>
        <v>61706</v>
      </c>
      <c r="BS364" s="463">
        <f t="shared" si="1658"/>
        <v>59239</v>
      </c>
      <c r="BT364" s="463">
        <f t="shared" si="1658"/>
        <v>39142</v>
      </c>
      <c r="BU364" s="463">
        <f t="shared" si="1658"/>
        <v>1591</v>
      </c>
      <c r="BV364" s="463">
        <f t="shared" si="1658"/>
        <v>1168</v>
      </c>
      <c r="BW364" s="463">
        <f t="shared" si="1623"/>
        <v>161</v>
      </c>
      <c r="BX364" s="463">
        <f t="shared" si="1623"/>
        <v>94228</v>
      </c>
      <c r="BY364" s="463">
        <f t="shared" si="1624"/>
        <v>585</v>
      </c>
      <c r="BZ364" s="463">
        <f t="shared" si="1625"/>
        <v>942</v>
      </c>
      <c r="CA364" s="463">
        <f t="shared" si="1626"/>
        <v>114</v>
      </c>
      <c r="CB364" s="463">
        <f t="shared" si="1626"/>
        <v>61740</v>
      </c>
      <c r="CC364" s="463">
        <f t="shared" si="1627"/>
        <v>542</v>
      </c>
      <c r="CD364" s="463">
        <f t="shared" si="1628"/>
        <v>1067</v>
      </c>
      <c r="CE364" s="463">
        <f t="shared" si="1629"/>
        <v>6621</v>
      </c>
      <c r="CF364" s="463">
        <f t="shared" si="1629"/>
        <v>3070205</v>
      </c>
      <c r="CG364" s="463">
        <f t="shared" si="1630"/>
        <v>464</v>
      </c>
      <c r="CH364" s="463">
        <f t="shared" si="1631"/>
        <v>871</v>
      </c>
      <c r="CI364" s="463">
        <f t="shared" si="1632"/>
        <v>4670</v>
      </c>
      <c r="CJ364" s="463">
        <f t="shared" si="1632"/>
        <v>5400750</v>
      </c>
      <c r="CK364" s="463">
        <f t="shared" si="1633"/>
        <v>1156</v>
      </c>
      <c r="CL364" s="463">
        <f t="shared" si="1634"/>
        <v>2202</v>
      </c>
      <c r="CM364" s="463">
        <f t="shared" si="1635"/>
        <v>1180</v>
      </c>
      <c r="CN364" s="463">
        <f t="shared" si="1635"/>
        <v>1308989</v>
      </c>
      <c r="CO364" s="463">
        <f t="shared" si="1636"/>
        <v>1109</v>
      </c>
      <c r="CP364" s="463">
        <f t="shared" si="1637"/>
        <v>2273</v>
      </c>
      <c r="CQ364" s="463">
        <f t="shared" si="1638"/>
        <v>52253</v>
      </c>
      <c r="CR364" s="463">
        <f t="shared" si="1638"/>
        <v>65051680</v>
      </c>
      <c r="CS364" s="463">
        <f t="shared" si="1639"/>
        <v>1245</v>
      </c>
      <c r="CT364" s="463">
        <f t="shared" si="1640"/>
        <v>2487</v>
      </c>
      <c r="CU364" s="463">
        <f t="shared" si="1641"/>
        <v>3213</v>
      </c>
      <c r="CV364" s="463">
        <f t="shared" si="1641"/>
        <v>17007092</v>
      </c>
      <c r="CW364" s="463">
        <f t="shared" si="1642"/>
        <v>5293</v>
      </c>
      <c r="CX364" s="463">
        <f t="shared" si="1643"/>
        <v>11202</v>
      </c>
      <c r="CY364" s="463">
        <f t="shared" si="1644"/>
        <v>1017</v>
      </c>
      <c r="CZ364" s="463">
        <f t="shared" si="1644"/>
        <v>5575762</v>
      </c>
      <c r="DA364" s="463">
        <f t="shared" si="1645"/>
        <v>5483</v>
      </c>
      <c r="DB364" s="463">
        <f t="shared" si="1646"/>
        <v>11688</v>
      </c>
      <c r="DC364" s="463">
        <f t="shared" si="1647"/>
        <v>1126</v>
      </c>
      <c r="DD364" s="463">
        <f t="shared" si="1647"/>
        <v>12033044</v>
      </c>
      <c r="DE364" s="463">
        <f t="shared" si="1648"/>
        <v>10687</v>
      </c>
      <c r="DF364" s="463">
        <f t="shared" si="1649"/>
        <v>24305</v>
      </c>
      <c r="DG364" s="463">
        <f t="shared" si="1650"/>
        <v>170</v>
      </c>
      <c r="DH364" s="463">
        <f t="shared" si="1650"/>
        <v>1639833</v>
      </c>
      <c r="DI364" s="463">
        <f t="shared" si="1651"/>
        <v>9646</v>
      </c>
      <c r="DJ364" s="463">
        <f t="shared" si="1652"/>
        <v>24587</v>
      </c>
      <c r="DK364" s="463">
        <f t="shared" si="1612"/>
        <v>616</v>
      </c>
      <c r="DL364" s="463">
        <f t="shared" si="1612"/>
        <v>189012</v>
      </c>
      <c r="DM364" s="463">
        <f t="shared" si="1566"/>
        <v>307</v>
      </c>
      <c r="DN364" s="463">
        <f t="shared" si="1567"/>
        <v>505</v>
      </c>
      <c r="DO364" s="463">
        <f t="shared" si="1613"/>
        <v>5022</v>
      </c>
      <c r="DP364" s="463">
        <f t="shared" si="1613"/>
        <v>237291</v>
      </c>
      <c r="DQ364" s="463">
        <f t="shared" si="1569"/>
        <v>47</v>
      </c>
      <c r="DR364" s="463">
        <f t="shared" si="1570"/>
        <v>81</v>
      </c>
      <c r="DS364" s="463">
        <f t="shared" si="1614"/>
        <v>199</v>
      </c>
      <c r="DT364" s="463">
        <f t="shared" si="1614"/>
        <v>332465</v>
      </c>
      <c r="DU364" s="463">
        <f t="shared" si="1615"/>
        <v>1671</v>
      </c>
      <c r="DV364" s="463">
        <f t="shared" si="1616"/>
        <v>3141</v>
      </c>
      <c r="DW364" s="463">
        <f t="shared" si="1617"/>
        <v>184</v>
      </c>
      <c r="DX364" s="463"/>
      <c r="DY364" s="463"/>
      <c r="DZ364" s="463"/>
      <c r="EA364" s="463"/>
      <c r="EB364" s="463"/>
      <c r="EC364" s="463"/>
      <c r="ED364" s="463"/>
      <c r="EE364" s="463"/>
      <c r="EF364" s="463"/>
      <c r="EG364" s="463" t="s">
        <v>152</v>
      </c>
      <c r="EH364" s="463" t="s">
        <v>152</v>
      </c>
      <c r="EI364" s="463">
        <f t="shared" si="1653"/>
        <v>4</v>
      </c>
      <c r="EJ364" s="446"/>
      <c r="EK364" s="446"/>
      <c r="EL364" s="446"/>
      <c r="EM364" s="446"/>
      <c r="EN364" s="446"/>
      <c r="EO364" s="446"/>
      <c r="EP364" s="446"/>
      <c r="EQ364" s="446"/>
      <c r="ER364" s="446"/>
      <c r="ES364" s="446"/>
      <c r="ET364" s="446"/>
      <c r="EU364" s="446"/>
      <c r="EV364" s="446"/>
      <c r="EW364" s="446"/>
      <c r="EX364" s="446"/>
      <c r="EY364" s="446"/>
      <c r="EZ364" s="447"/>
      <c r="FA364" s="446">
        <f t="shared" si="1583"/>
        <v>3</v>
      </c>
      <c r="FB364" s="417">
        <f t="shared" si="1599"/>
        <v>2020</v>
      </c>
      <c r="FC364" s="448">
        <f t="shared" si="1600"/>
        <v>43891</v>
      </c>
      <c r="FD364" s="449">
        <f t="shared" si="1584"/>
        <v>31</v>
      </c>
      <c r="FE364" s="450"/>
      <c r="FF364" s="451">
        <f t="shared" si="1619"/>
        <v>0.76461632155907433</v>
      </c>
      <c r="FG364" s="450"/>
      <c r="FH364" s="452">
        <f t="shared" si="1585"/>
        <v>2.0223317865429236</v>
      </c>
      <c r="FI364" s="452">
        <f t="shared" si="1586"/>
        <v>1.4936194895591648</v>
      </c>
      <c r="FJ364" s="452">
        <f t="shared" si="1587"/>
        <v>1.9915458937198067</v>
      </c>
      <c r="FK364" s="452">
        <f t="shared" si="1588"/>
        <v>1.488647342995169</v>
      </c>
      <c r="FL364" s="452">
        <f t="shared" si="1589"/>
        <v>1.3399824449684181</v>
      </c>
      <c r="FM364" s="452">
        <f t="shared" si="1590"/>
        <v>1.0620105674405798</v>
      </c>
      <c r="FN364" s="452">
        <f t="shared" si="1591"/>
        <v>1.6179772212055827</v>
      </c>
      <c r="FO364" s="452">
        <f t="shared" si="1592"/>
        <v>1.0690738262365826</v>
      </c>
      <c r="FP364" s="452">
        <f t="shared" si="1593"/>
        <v>1.4995287464655984</v>
      </c>
      <c r="FQ364" s="452">
        <f t="shared" si="1594"/>
        <v>1.1008482563619226</v>
      </c>
      <c r="FR364" s="453"/>
      <c r="FS364" s="446">
        <f t="shared" si="1659"/>
        <v>301548</v>
      </c>
      <c r="FT364" s="446">
        <f t="shared" si="1659"/>
        <v>4142700</v>
      </c>
      <c r="FU364" s="446">
        <f t="shared" si="1659"/>
        <v>9019686</v>
      </c>
      <c r="FV364" s="446">
        <f t="shared" si="1659"/>
        <v>19283046</v>
      </c>
      <c r="FW364" s="446">
        <f t="shared" si="1659"/>
        <v>6053475</v>
      </c>
      <c r="FX364" s="446">
        <f t="shared" si="1659"/>
        <v>4359028</v>
      </c>
      <c r="FY364" s="446">
        <f t="shared" si="1659"/>
        <v>142956294</v>
      </c>
      <c r="FZ364" s="446">
        <f t="shared" si="1659"/>
        <v>445002803</v>
      </c>
      <c r="GA364" s="446">
        <f t="shared" si="1659"/>
        <v>14257487</v>
      </c>
      <c r="GB364" s="446"/>
      <c r="GC364" s="446"/>
      <c r="GD364" s="446">
        <f t="shared" si="1654"/>
        <v>151665</v>
      </c>
      <c r="GE364" s="446">
        <f t="shared" si="1654"/>
        <v>121599</v>
      </c>
      <c r="GF364" s="446">
        <f t="shared" si="1654"/>
        <v>5765210</v>
      </c>
      <c r="GG364" s="446">
        <f t="shared" si="1654"/>
        <v>10283908</v>
      </c>
      <c r="GH364" s="446">
        <f t="shared" si="1654"/>
        <v>2682121</v>
      </c>
      <c r="GI364" s="446">
        <f t="shared" si="1654"/>
        <v>129958268</v>
      </c>
      <c r="GJ364" s="446">
        <f t="shared" si="1654"/>
        <v>35991397</v>
      </c>
      <c r="GK364" s="446">
        <f t="shared" si="1654"/>
        <v>11886588</v>
      </c>
      <c r="GL364" s="446">
        <f t="shared" si="1654"/>
        <v>27367439</v>
      </c>
      <c r="GM364" s="446">
        <f t="shared" si="1654"/>
        <v>4179816</v>
      </c>
      <c r="GN364" s="446">
        <f t="shared" si="1621"/>
        <v>625009</v>
      </c>
      <c r="GO364" s="446">
        <f t="shared" si="1655"/>
        <v>311052</v>
      </c>
      <c r="GP364" s="446">
        <f t="shared" si="1655"/>
        <v>406950</v>
      </c>
      <c r="GQ364" s="446">
        <f t="shared" si="1655"/>
        <v>0</v>
      </c>
      <c r="GR364" s="446"/>
      <c r="GS364" s="446"/>
      <c r="GT364" s="446"/>
      <c r="GU364" s="446"/>
      <c r="GV364" s="416"/>
      <c r="GW364" s="456"/>
      <c r="GX364" s="456"/>
      <c r="GY364" s="456"/>
      <c r="GZ364" s="456"/>
      <c r="HA364" s="456"/>
    </row>
    <row r="365" spans="1:209" ht="10.5" customHeight="1" x14ac:dyDescent="0.2">
      <c r="A365" s="417" t="str">
        <f t="shared" si="1540"/>
        <v>2020-21APRILY59</v>
      </c>
      <c r="B365" s="458" t="str">
        <f t="shared" si="1597"/>
        <v>2020-21</v>
      </c>
      <c r="C365" s="402" t="s">
        <v>664</v>
      </c>
      <c r="D365" s="458" t="str">
        <f t="shared" si="1607"/>
        <v>Y59</v>
      </c>
      <c r="E365" s="458" t="str">
        <f t="shared" si="1607"/>
        <v>South East</v>
      </c>
      <c r="F365" s="458" t="str">
        <f t="shared" si="1541"/>
        <v>Y59</v>
      </c>
      <c r="H365" s="463">
        <f t="shared" si="1608"/>
        <v>136221</v>
      </c>
      <c r="I365" s="463">
        <f t="shared" si="1608"/>
        <v>96081</v>
      </c>
      <c r="J365" s="463">
        <f t="shared" si="1608"/>
        <v>267914</v>
      </c>
      <c r="K365" s="463">
        <f t="shared" si="1543"/>
        <v>3</v>
      </c>
      <c r="L365" s="463">
        <f t="shared" si="1544"/>
        <v>2</v>
      </c>
      <c r="M365" s="463">
        <f t="shared" si="1545"/>
        <v>2</v>
      </c>
      <c r="N365" s="463">
        <f t="shared" si="1546"/>
        <v>3</v>
      </c>
      <c r="O365" s="463">
        <f t="shared" si="1547"/>
        <v>30</v>
      </c>
      <c r="P365" s="463">
        <f t="shared" si="1656"/>
        <v>521</v>
      </c>
      <c r="Q365" s="463">
        <f t="shared" si="1656"/>
        <v>46</v>
      </c>
      <c r="R365" s="463">
        <f t="shared" si="1656"/>
        <v>128</v>
      </c>
      <c r="S365" s="463">
        <f t="shared" si="1656"/>
        <v>105869</v>
      </c>
      <c r="T365" s="463">
        <f t="shared" si="1656"/>
        <v>7146</v>
      </c>
      <c r="U365" s="463">
        <f t="shared" si="1656"/>
        <v>3453</v>
      </c>
      <c r="V365" s="463">
        <f t="shared" si="1656"/>
        <v>46678</v>
      </c>
      <c r="W365" s="463">
        <f t="shared" si="1656"/>
        <v>37735</v>
      </c>
      <c r="X365" s="463">
        <f t="shared" si="1656"/>
        <v>1573</v>
      </c>
      <c r="Y365" s="463">
        <f t="shared" si="1656"/>
        <v>2732805</v>
      </c>
      <c r="Z365" s="463">
        <f t="shared" si="1549"/>
        <v>382</v>
      </c>
      <c r="AA365" s="463">
        <f t="shared" si="1550"/>
        <v>712</v>
      </c>
      <c r="AB365" s="463">
        <f t="shared" ref="AB365:AB396" si="1660">SUMIFS(AB$443:AB$10112,$B$443:$B$10112,$B365,$C$443:$C$10112,$C365,$D$443:$D$10112,$D365)</f>
        <v>1694424</v>
      </c>
      <c r="AC365" s="463">
        <f t="shared" si="1552"/>
        <v>491</v>
      </c>
      <c r="AD365" s="463">
        <f t="shared" si="1553"/>
        <v>919</v>
      </c>
      <c r="AE365" s="463">
        <f t="shared" ref="AE365:AE396" si="1661">SUMIFS(AE$443:AE$10112,$B$443:$B$10112,$B365,$C$443:$C$10112,$C365,$D$443:$D$10112,$D365)</f>
        <v>38764986</v>
      </c>
      <c r="AF365" s="463">
        <f t="shared" si="1555"/>
        <v>830</v>
      </c>
      <c r="AG365" s="463">
        <f t="shared" si="1556"/>
        <v>1554</v>
      </c>
      <c r="AH365" s="463">
        <f t="shared" ref="AH365:AH396" si="1662">SUMIFS(AH$443:AH$10112,$B$443:$B$10112,$B365,$C$443:$C$10112,$C365,$D$443:$D$10112,$D365)</f>
        <v>95590609</v>
      </c>
      <c r="AI365" s="463">
        <f t="shared" si="1558"/>
        <v>2533</v>
      </c>
      <c r="AJ365" s="463">
        <f t="shared" si="1559"/>
        <v>5848</v>
      </c>
      <c r="AK365" s="463">
        <f t="shared" ref="AK365:AK396" si="1663">SUMIFS(AK$443:AK$10112,$B$443:$B$10112,$B365,$C$443:$C$10112,$C365,$D$443:$D$10112,$D365)</f>
        <v>5050264</v>
      </c>
      <c r="AL365" s="463">
        <f t="shared" si="1561"/>
        <v>3211</v>
      </c>
      <c r="AM365" s="463">
        <f t="shared" si="1562"/>
        <v>7548</v>
      </c>
      <c r="AN365" s="463"/>
      <c r="AO365" s="463"/>
      <c r="AP365" s="463"/>
      <c r="AQ365" s="463"/>
      <c r="AR365" s="463"/>
      <c r="AS365" s="463"/>
      <c r="AT365" s="463">
        <f t="shared" si="1657"/>
        <v>7472</v>
      </c>
      <c r="AU365" s="463">
        <f t="shared" si="1657"/>
        <v>182</v>
      </c>
      <c r="AV365" s="463">
        <f t="shared" si="1657"/>
        <v>706</v>
      </c>
      <c r="AW365" s="463">
        <f t="shared" si="1657"/>
        <v>1656</v>
      </c>
      <c r="AX365" s="463">
        <f t="shared" si="1657"/>
        <v>844</v>
      </c>
      <c r="AY365" s="463">
        <f t="shared" si="1657"/>
        <v>5740</v>
      </c>
      <c r="AZ365" s="463">
        <f t="shared" si="1657"/>
        <v>1802</v>
      </c>
      <c r="BA365" s="463"/>
      <c r="BB365" s="463"/>
      <c r="BC365" s="463"/>
      <c r="BD365" s="463"/>
      <c r="BE365" s="463"/>
      <c r="BF365" s="463"/>
      <c r="BG365" s="463"/>
      <c r="BH365" s="463"/>
      <c r="BI365" s="463">
        <f t="shared" si="1658"/>
        <v>48503</v>
      </c>
      <c r="BJ365" s="463">
        <f t="shared" si="1658"/>
        <v>3460</v>
      </c>
      <c r="BK365" s="463">
        <f t="shared" si="1658"/>
        <v>46434</v>
      </c>
      <c r="BL365" s="463">
        <f t="shared" si="1658"/>
        <v>98397</v>
      </c>
      <c r="BM365" s="463">
        <f t="shared" si="1658"/>
        <v>14737</v>
      </c>
      <c r="BN365" s="463">
        <f t="shared" si="1658"/>
        <v>10879</v>
      </c>
      <c r="BO365" s="463">
        <f t="shared" si="1658"/>
        <v>7089</v>
      </c>
      <c r="BP365" s="463">
        <f t="shared" si="1658"/>
        <v>5361</v>
      </c>
      <c r="BQ365" s="463">
        <f t="shared" si="1658"/>
        <v>59983</v>
      </c>
      <c r="BR365" s="463">
        <f t="shared" si="1658"/>
        <v>49244</v>
      </c>
      <c r="BS365" s="463">
        <f t="shared" si="1658"/>
        <v>55828</v>
      </c>
      <c r="BT365" s="463">
        <f t="shared" si="1658"/>
        <v>40103</v>
      </c>
      <c r="BU365" s="463">
        <f t="shared" si="1658"/>
        <v>2374</v>
      </c>
      <c r="BV365" s="463">
        <f t="shared" si="1658"/>
        <v>1720</v>
      </c>
      <c r="BW365" s="463">
        <f t="shared" si="1623"/>
        <v>111</v>
      </c>
      <c r="BX365" s="463">
        <f t="shared" si="1623"/>
        <v>63981</v>
      </c>
      <c r="BY365" s="463">
        <f t="shared" si="1624"/>
        <v>576</v>
      </c>
      <c r="BZ365" s="463">
        <f t="shared" si="1625"/>
        <v>996</v>
      </c>
      <c r="CA365" s="463">
        <f t="shared" si="1626"/>
        <v>80</v>
      </c>
      <c r="CB365" s="463">
        <f t="shared" si="1626"/>
        <v>38628</v>
      </c>
      <c r="CC365" s="463">
        <f t="shared" si="1627"/>
        <v>483</v>
      </c>
      <c r="CD365" s="463">
        <f t="shared" si="1628"/>
        <v>924</v>
      </c>
      <c r="CE365" s="463">
        <f t="shared" si="1629"/>
        <v>6955</v>
      </c>
      <c r="CF365" s="463">
        <f t="shared" si="1629"/>
        <v>2630196</v>
      </c>
      <c r="CG365" s="463">
        <f t="shared" si="1630"/>
        <v>378</v>
      </c>
      <c r="CH365" s="463">
        <f t="shared" si="1631"/>
        <v>699</v>
      </c>
      <c r="CI365" s="463">
        <f t="shared" si="1632"/>
        <v>4126</v>
      </c>
      <c r="CJ365" s="463">
        <f t="shared" si="1632"/>
        <v>3256686</v>
      </c>
      <c r="CK365" s="463">
        <f t="shared" si="1633"/>
        <v>789</v>
      </c>
      <c r="CL365" s="463">
        <f t="shared" si="1634"/>
        <v>1421</v>
      </c>
      <c r="CM365" s="463">
        <f t="shared" si="1635"/>
        <v>867</v>
      </c>
      <c r="CN365" s="463">
        <f t="shared" si="1635"/>
        <v>683571</v>
      </c>
      <c r="CO365" s="463">
        <f t="shared" si="1636"/>
        <v>788</v>
      </c>
      <c r="CP365" s="463">
        <f t="shared" si="1637"/>
        <v>1570</v>
      </c>
      <c r="CQ365" s="463">
        <f t="shared" si="1638"/>
        <v>41685</v>
      </c>
      <c r="CR365" s="463">
        <f t="shared" si="1638"/>
        <v>34824729</v>
      </c>
      <c r="CS365" s="463">
        <f t="shared" si="1639"/>
        <v>835</v>
      </c>
      <c r="CT365" s="463">
        <f t="shared" si="1640"/>
        <v>1567</v>
      </c>
      <c r="CU365" s="463">
        <f t="shared" si="1641"/>
        <v>3651</v>
      </c>
      <c r="CV365" s="463">
        <f t="shared" si="1641"/>
        <v>10772860</v>
      </c>
      <c r="CW365" s="463">
        <f t="shared" si="1642"/>
        <v>2951</v>
      </c>
      <c r="CX365" s="463">
        <f t="shared" si="1643"/>
        <v>6387</v>
      </c>
      <c r="CY365" s="463">
        <f t="shared" si="1644"/>
        <v>845</v>
      </c>
      <c r="CZ365" s="463">
        <f t="shared" si="1644"/>
        <v>2620907</v>
      </c>
      <c r="DA365" s="463">
        <f t="shared" si="1645"/>
        <v>3102</v>
      </c>
      <c r="DB365" s="463">
        <f t="shared" si="1646"/>
        <v>6584</v>
      </c>
      <c r="DC365" s="463">
        <f t="shared" si="1647"/>
        <v>1221</v>
      </c>
      <c r="DD365" s="463">
        <f t="shared" si="1647"/>
        <v>6511224</v>
      </c>
      <c r="DE365" s="463">
        <f t="shared" si="1648"/>
        <v>5333</v>
      </c>
      <c r="DF365" s="463">
        <f t="shared" si="1649"/>
        <v>13275</v>
      </c>
      <c r="DG365" s="463">
        <f t="shared" si="1650"/>
        <v>173</v>
      </c>
      <c r="DH365" s="463">
        <f t="shared" si="1650"/>
        <v>847513</v>
      </c>
      <c r="DI365" s="463">
        <f t="shared" si="1651"/>
        <v>4899</v>
      </c>
      <c r="DJ365" s="463">
        <f t="shared" si="1652"/>
        <v>11965</v>
      </c>
      <c r="DK365" s="463">
        <f t="shared" si="1612"/>
        <v>578</v>
      </c>
      <c r="DL365" s="463">
        <f t="shared" si="1612"/>
        <v>173405</v>
      </c>
      <c r="DM365" s="463">
        <f t="shared" si="1566"/>
        <v>300</v>
      </c>
      <c r="DN365" s="463">
        <f t="shared" si="1567"/>
        <v>511</v>
      </c>
      <c r="DO365" s="463">
        <f t="shared" si="1613"/>
        <v>5366</v>
      </c>
      <c r="DP365" s="463">
        <f t="shared" si="1613"/>
        <v>221664</v>
      </c>
      <c r="DQ365" s="463">
        <f t="shared" si="1569"/>
        <v>41</v>
      </c>
      <c r="DR365" s="463">
        <f t="shared" si="1570"/>
        <v>69</v>
      </c>
      <c r="DS365" s="463">
        <f t="shared" si="1614"/>
        <v>152</v>
      </c>
      <c r="DT365" s="463">
        <f t="shared" si="1614"/>
        <v>175507</v>
      </c>
      <c r="DU365" s="463">
        <f t="shared" si="1615"/>
        <v>1155</v>
      </c>
      <c r="DV365" s="463">
        <f t="shared" si="1616"/>
        <v>2232</v>
      </c>
      <c r="DW365" s="463">
        <f t="shared" si="1617"/>
        <v>142</v>
      </c>
      <c r="DX365" s="463"/>
      <c r="DY365" s="463"/>
      <c r="DZ365" s="463"/>
      <c r="EA365" s="463"/>
      <c r="EB365" s="463"/>
      <c r="EC365" s="463"/>
      <c r="ED365" s="463"/>
      <c r="EE365" s="463"/>
      <c r="EF365" s="463"/>
      <c r="EG365" s="463" t="s">
        <v>152</v>
      </c>
      <c r="EH365" s="463" t="s">
        <v>152</v>
      </c>
      <c r="EI365" s="463">
        <f t="shared" si="1653"/>
        <v>0</v>
      </c>
      <c r="EJ365" s="446"/>
      <c r="EK365" s="446"/>
      <c r="EL365" s="446"/>
      <c r="EM365" s="446"/>
      <c r="EN365" s="446"/>
      <c r="EO365" s="446"/>
      <c r="EP365" s="446"/>
      <c r="EQ365" s="446"/>
      <c r="ER365" s="446"/>
      <c r="ES365" s="446"/>
      <c r="ET365" s="446"/>
      <c r="EU365" s="446"/>
      <c r="EV365" s="446"/>
      <c r="EW365" s="446"/>
      <c r="EX365" s="446"/>
      <c r="EY365" s="446"/>
      <c r="EZ365" s="447"/>
      <c r="FA365" s="446">
        <f t="shared" si="1583"/>
        <v>4</v>
      </c>
      <c r="FB365" s="417">
        <f t="shared" si="1599"/>
        <v>2020</v>
      </c>
      <c r="FC365" s="448">
        <f t="shared" si="1600"/>
        <v>43922</v>
      </c>
      <c r="FD365" s="449">
        <f t="shared" si="1584"/>
        <v>30</v>
      </c>
      <c r="FE365" s="450"/>
      <c r="FF365" s="451">
        <f t="shared" si="1619"/>
        <v>0.80996226415094341</v>
      </c>
      <c r="FG365" s="450"/>
      <c r="FH365" s="452">
        <f t="shared" ref="FH365:FH396" si="1664">IFERROR(BM365/HLOOKUP(FH$3,$T$5:$X$10112,ROW()-4,0),"-")</f>
        <v>2.0622726000559752</v>
      </c>
      <c r="FI365" s="452">
        <f t="shared" ref="FI365:FI396" si="1665">IFERROR(BN365/HLOOKUP(FI$3,$T$5:$X$10112,ROW()-4,0),"-")</f>
        <v>1.5223901483347326</v>
      </c>
      <c r="FJ365" s="452">
        <f t="shared" ref="FJ365:FJ396" si="1666">IFERROR(BO365/HLOOKUP(FJ$3,$T$5:$X$10112,ROW()-4,0),"-")</f>
        <v>2.0529973935708079</v>
      </c>
      <c r="FK365" s="452">
        <f t="shared" ref="FK365:FK396" si="1667">IFERROR(BP365/HLOOKUP(FK$3,$T$5:$X$10112,ROW()-4,0),"-")</f>
        <v>1.5525629887054735</v>
      </c>
      <c r="FL365" s="452">
        <f t="shared" ref="FL365:FL396" si="1668">IFERROR(BQ365/HLOOKUP(FL$3,$T$5:$X$10112,ROW()-4,0),"-")</f>
        <v>1.2850379193624406</v>
      </c>
      <c r="FM365" s="452">
        <f t="shared" ref="FM365:FM396" si="1669">IFERROR(BR365/HLOOKUP(FM$3,$T$5:$X$10112,ROW()-4,0),"-")</f>
        <v>1.0549723638544926</v>
      </c>
      <c r="FN365" s="452">
        <f t="shared" ref="FN365:FN396" si="1670">IFERROR(BS365/HLOOKUP(FN$3,$T$5:$X$10112,ROW()-4,0),"-")</f>
        <v>1.4794752881939843</v>
      </c>
      <c r="FO365" s="452">
        <f t="shared" ref="FO365:FO396" si="1671">IFERROR(BT365/HLOOKUP(FO$3,$T$5:$X$10112,ROW()-4,0),"-")</f>
        <v>1.062753411951769</v>
      </c>
      <c r="FP365" s="452">
        <f t="shared" ref="FP365:FP396" si="1672">IFERROR(BU365/HLOOKUP(FP$3,$T$5:$X$10112,ROW()-4,0),"-")</f>
        <v>1.5092180546726002</v>
      </c>
      <c r="FQ365" s="452">
        <f t="shared" ref="FQ365:FQ396" si="1673">IFERROR(BV365/HLOOKUP(FQ$3,$T$5:$X$10112,ROW()-4,0),"-")</f>
        <v>1.0934520025429115</v>
      </c>
      <c r="FR365" s="453"/>
      <c r="FS365" s="446">
        <f t="shared" si="1659"/>
        <v>173571</v>
      </c>
      <c r="FT365" s="446">
        <f t="shared" si="1659"/>
        <v>223503</v>
      </c>
      <c r="FU365" s="446">
        <f t="shared" si="1659"/>
        <v>296826</v>
      </c>
      <c r="FV365" s="446">
        <f t="shared" si="1659"/>
        <v>2844534</v>
      </c>
      <c r="FW365" s="446">
        <f t="shared" si="1659"/>
        <v>5089470</v>
      </c>
      <c r="FX365" s="446">
        <f t="shared" si="1659"/>
        <v>3172751</v>
      </c>
      <c r="FY365" s="446">
        <f t="shared" si="1659"/>
        <v>72521234</v>
      </c>
      <c r="FZ365" s="446">
        <f t="shared" si="1659"/>
        <v>220682934</v>
      </c>
      <c r="GA365" s="446">
        <f t="shared" si="1659"/>
        <v>11872668</v>
      </c>
      <c r="GB365" s="446"/>
      <c r="GC365" s="446"/>
      <c r="GD365" s="446">
        <f t="shared" si="1654"/>
        <v>110525</v>
      </c>
      <c r="GE365" s="446">
        <f t="shared" si="1654"/>
        <v>73912</v>
      </c>
      <c r="GF365" s="446">
        <f t="shared" si="1654"/>
        <v>4864298</v>
      </c>
      <c r="GG365" s="446">
        <f t="shared" si="1654"/>
        <v>5861584</v>
      </c>
      <c r="GH365" s="446">
        <f t="shared" si="1654"/>
        <v>1360808</v>
      </c>
      <c r="GI365" s="446">
        <f t="shared" si="1654"/>
        <v>65324646</v>
      </c>
      <c r="GJ365" s="446">
        <f t="shared" si="1654"/>
        <v>23319328</v>
      </c>
      <c r="GK365" s="446">
        <f t="shared" si="1654"/>
        <v>5563765</v>
      </c>
      <c r="GL365" s="446">
        <f t="shared" si="1654"/>
        <v>16208583</v>
      </c>
      <c r="GM365" s="446">
        <f t="shared" si="1654"/>
        <v>2069920</v>
      </c>
      <c r="GN365" s="446">
        <f t="shared" si="1621"/>
        <v>339188</v>
      </c>
      <c r="GO365" s="446">
        <f t="shared" si="1655"/>
        <v>295302</v>
      </c>
      <c r="GP365" s="446">
        <f t="shared" si="1655"/>
        <v>368258</v>
      </c>
      <c r="GQ365" s="446">
        <f t="shared" si="1655"/>
        <v>0</v>
      </c>
      <c r="GR365" s="446"/>
      <c r="GS365" s="446"/>
      <c r="GT365" s="446"/>
      <c r="GU365" s="446"/>
      <c r="GV365" s="416"/>
      <c r="GW365" s="456"/>
      <c r="GX365" s="456"/>
      <c r="GY365" s="456"/>
      <c r="GZ365" s="456"/>
      <c r="HA365" s="456"/>
    </row>
    <row r="366" spans="1:209" ht="10.5" customHeight="1" x14ac:dyDescent="0.2">
      <c r="A366" s="417" t="str">
        <f t="shared" si="1540"/>
        <v>2020-21MAYY59</v>
      </c>
      <c r="B366" s="458" t="str">
        <f t="shared" si="1597"/>
        <v>2020-21</v>
      </c>
      <c r="C366" s="402" t="s">
        <v>668</v>
      </c>
      <c r="D366" s="458" t="str">
        <f t="shared" ref="D366:E381" si="1674">D365</f>
        <v>Y59</v>
      </c>
      <c r="E366" s="458" t="str">
        <f t="shared" si="1674"/>
        <v>South East</v>
      </c>
      <c r="F366" s="458" t="str">
        <f t="shared" si="1541"/>
        <v>Y59</v>
      </c>
      <c r="H366" s="463">
        <f t="shared" si="1608"/>
        <v>134532</v>
      </c>
      <c r="I366" s="463">
        <f t="shared" si="1608"/>
        <v>89712</v>
      </c>
      <c r="J366" s="463">
        <f t="shared" si="1608"/>
        <v>201103</v>
      </c>
      <c r="K366" s="463">
        <f t="shared" si="1543"/>
        <v>2</v>
      </c>
      <c r="L366" s="463">
        <f t="shared" si="1544"/>
        <v>2</v>
      </c>
      <c r="M366" s="463">
        <f t="shared" si="1545"/>
        <v>2</v>
      </c>
      <c r="N366" s="463">
        <f t="shared" si="1546"/>
        <v>2</v>
      </c>
      <c r="O366" s="463">
        <f t="shared" si="1547"/>
        <v>9</v>
      </c>
      <c r="P366" s="463">
        <f t="shared" si="1656"/>
        <v>546</v>
      </c>
      <c r="Q366" s="463">
        <f t="shared" si="1656"/>
        <v>46</v>
      </c>
      <c r="R366" s="463">
        <f t="shared" si="1656"/>
        <v>136</v>
      </c>
      <c r="S366" s="463">
        <f t="shared" si="1656"/>
        <v>108573</v>
      </c>
      <c r="T366" s="463">
        <f t="shared" si="1656"/>
        <v>6841</v>
      </c>
      <c r="U366" s="463">
        <f t="shared" si="1656"/>
        <v>3802</v>
      </c>
      <c r="V366" s="463">
        <f t="shared" si="1656"/>
        <v>46470</v>
      </c>
      <c r="W366" s="463">
        <f t="shared" si="1656"/>
        <v>40538</v>
      </c>
      <c r="X366" s="463">
        <f t="shared" si="1656"/>
        <v>1892</v>
      </c>
      <c r="Y366" s="463">
        <f t="shared" si="1656"/>
        <v>2612381</v>
      </c>
      <c r="Z366" s="463">
        <f t="shared" si="1549"/>
        <v>382</v>
      </c>
      <c r="AA366" s="463">
        <f t="shared" si="1550"/>
        <v>701</v>
      </c>
      <c r="AB366" s="463">
        <f t="shared" si="1660"/>
        <v>1767804</v>
      </c>
      <c r="AC366" s="463">
        <f t="shared" si="1552"/>
        <v>465</v>
      </c>
      <c r="AD366" s="463">
        <f t="shared" si="1553"/>
        <v>860</v>
      </c>
      <c r="AE366" s="463">
        <f t="shared" si="1661"/>
        <v>37196145</v>
      </c>
      <c r="AF366" s="463">
        <f t="shared" si="1555"/>
        <v>800</v>
      </c>
      <c r="AG366" s="463">
        <f t="shared" si="1556"/>
        <v>1494</v>
      </c>
      <c r="AH366" s="463">
        <f t="shared" si="1662"/>
        <v>93560465</v>
      </c>
      <c r="AI366" s="463">
        <f t="shared" si="1558"/>
        <v>2308</v>
      </c>
      <c r="AJ366" s="463">
        <f t="shared" si="1559"/>
        <v>5129</v>
      </c>
      <c r="AK366" s="463">
        <f t="shared" si="1663"/>
        <v>5809432</v>
      </c>
      <c r="AL366" s="463">
        <f t="shared" si="1561"/>
        <v>3071</v>
      </c>
      <c r="AM366" s="463">
        <f t="shared" si="1562"/>
        <v>6961</v>
      </c>
      <c r="AN366" s="463"/>
      <c r="AO366" s="463"/>
      <c r="AP366" s="463"/>
      <c r="AQ366" s="463"/>
      <c r="AR366" s="463"/>
      <c r="AS366" s="463"/>
      <c r="AT366" s="463">
        <f t="shared" si="1657"/>
        <v>7200</v>
      </c>
      <c r="AU366" s="463">
        <f t="shared" si="1657"/>
        <v>157</v>
      </c>
      <c r="AV366" s="463">
        <f t="shared" si="1657"/>
        <v>497</v>
      </c>
      <c r="AW366" s="463">
        <f t="shared" si="1657"/>
        <v>2087</v>
      </c>
      <c r="AX366" s="463">
        <f t="shared" si="1657"/>
        <v>897</v>
      </c>
      <c r="AY366" s="463">
        <f t="shared" si="1657"/>
        <v>5649</v>
      </c>
      <c r="AZ366" s="463">
        <f t="shared" si="1657"/>
        <v>2102</v>
      </c>
      <c r="BA366" s="463"/>
      <c r="BB366" s="463"/>
      <c r="BC366" s="463"/>
      <c r="BD366" s="463"/>
      <c r="BE366" s="463"/>
      <c r="BF366" s="463"/>
      <c r="BG366" s="463"/>
      <c r="BH366" s="463"/>
      <c r="BI366" s="463">
        <f t="shared" si="1658"/>
        <v>55475</v>
      </c>
      <c r="BJ366" s="463">
        <f t="shared" si="1658"/>
        <v>4643</v>
      </c>
      <c r="BK366" s="463">
        <f t="shared" si="1658"/>
        <v>41255</v>
      </c>
      <c r="BL366" s="463">
        <f t="shared" si="1658"/>
        <v>101373</v>
      </c>
      <c r="BM366" s="463">
        <f t="shared" si="1658"/>
        <v>14197</v>
      </c>
      <c r="BN366" s="463">
        <f t="shared" si="1658"/>
        <v>10520</v>
      </c>
      <c r="BO366" s="463">
        <f t="shared" si="1658"/>
        <v>7844</v>
      </c>
      <c r="BP366" s="463">
        <f t="shared" si="1658"/>
        <v>5889</v>
      </c>
      <c r="BQ366" s="463">
        <f t="shared" si="1658"/>
        <v>60397</v>
      </c>
      <c r="BR366" s="463">
        <f t="shared" si="1658"/>
        <v>49785</v>
      </c>
      <c r="BS366" s="463">
        <f t="shared" si="1658"/>
        <v>60422</v>
      </c>
      <c r="BT366" s="463">
        <f t="shared" si="1658"/>
        <v>43707</v>
      </c>
      <c r="BU366" s="463">
        <f t="shared" si="1658"/>
        <v>2900</v>
      </c>
      <c r="BV366" s="463">
        <f t="shared" si="1658"/>
        <v>2138</v>
      </c>
      <c r="BW366" s="463">
        <f t="shared" si="1623"/>
        <v>105</v>
      </c>
      <c r="BX366" s="463">
        <f t="shared" si="1623"/>
        <v>54655</v>
      </c>
      <c r="BY366" s="463">
        <f t="shared" si="1624"/>
        <v>521</v>
      </c>
      <c r="BZ366" s="463">
        <f t="shared" si="1625"/>
        <v>922</v>
      </c>
      <c r="CA366" s="463">
        <f t="shared" si="1626"/>
        <v>116</v>
      </c>
      <c r="CB366" s="463">
        <f t="shared" si="1626"/>
        <v>56576</v>
      </c>
      <c r="CC366" s="463">
        <f t="shared" si="1627"/>
        <v>488</v>
      </c>
      <c r="CD366" s="463">
        <f t="shared" si="1628"/>
        <v>970</v>
      </c>
      <c r="CE366" s="463">
        <f t="shared" si="1629"/>
        <v>6620</v>
      </c>
      <c r="CF366" s="463">
        <f t="shared" si="1629"/>
        <v>2501150</v>
      </c>
      <c r="CG366" s="463">
        <f t="shared" si="1630"/>
        <v>378</v>
      </c>
      <c r="CH366" s="463">
        <f t="shared" si="1631"/>
        <v>691</v>
      </c>
      <c r="CI366" s="463">
        <f t="shared" si="1632"/>
        <v>3787</v>
      </c>
      <c r="CJ366" s="463">
        <f t="shared" si="1632"/>
        <v>3005567</v>
      </c>
      <c r="CK366" s="463">
        <f t="shared" si="1633"/>
        <v>794</v>
      </c>
      <c r="CL366" s="463">
        <f t="shared" si="1634"/>
        <v>1448</v>
      </c>
      <c r="CM366" s="463">
        <f t="shared" si="1635"/>
        <v>1097</v>
      </c>
      <c r="CN366" s="463">
        <f t="shared" si="1635"/>
        <v>783408</v>
      </c>
      <c r="CO366" s="463">
        <f t="shared" si="1636"/>
        <v>714</v>
      </c>
      <c r="CP366" s="463">
        <f t="shared" si="1637"/>
        <v>1499</v>
      </c>
      <c r="CQ366" s="463">
        <f t="shared" si="1638"/>
        <v>41586</v>
      </c>
      <c r="CR366" s="463">
        <f t="shared" si="1638"/>
        <v>33407170</v>
      </c>
      <c r="CS366" s="463">
        <f t="shared" si="1639"/>
        <v>803</v>
      </c>
      <c r="CT366" s="463">
        <f t="shared" si="1640"/>
        <v>1498</v>
      </c>
      <c r="CU366" s="463">
        <f t="shared" si="1641"/>
        <v>3900</v>
      </c>
      <c r="CV366" s="463">
        <f t="shared" si="1641"/>
        <v>11689045</v>
      </c>
      <c r="CW366" s="463">
        <f t="shared" si="1642"/>
        <v>2997</v>
      </c>
      <c r="CX366" s="463">
        <f t="shared" si="1643"/>
        <v>6420</v>
      </c>
      <c r="CY366" s="463">
        <f t="shared" si="1644"/>
        <v>1152</v>
      </c>
      <c r="CZ366" s="463">
        <f t="shared" si="1644"/>
        <v>3433138</v>
      </c>
      <c r="DA366" s="463">
        <f t="shared" si="1645"/>
        <v>2980</v>
      </c>
      <c r="DB366" s="463">
        <f t="shared" si="1646"/>
        <v>6871</v>
      </c>
      <c r="DC366" s="463">
        <f t="shared" si="1647"/>
        <v>1302</v>
      </c>
      <c r="DD366" s="463">
        <f t="shared" si="1647"/>
        <v>7013136</v>
      </c>
      <c r="DE366" s="463">
        <f t="shared" si="1648"/>
        <v>5386</v>
      </c>
      <c r="DF366" s="463">
        <f t="shared" si="1649"/>
        <v>13452</v>
      </c>
      <c r="DG366" s="463">
        <f t="shared" si="1650"/>
        <v>182</v>
      </c>
      <c r="DH366" s="463">
        <f t="shared" si="1650"/>
        <v>857397</v>
      </c>
      <c r="DI366" s="463">
        <f t="shared" si="1651"/>
        <v>4711</v>
      </c>
      <c r="DJ366" s="463">
        <f t="shared" si="1652"/>
        <v>12171</v>
      </c>
      <c r="DK366" s="463">
        <f t="shared" si="1612"/>
        <v>354</v>
      </c>
      <c r="DL366" s="463">
        <f t="shared" si="1612"/>
        <v>112150</v>
      </c>
      <c r="DM366" s="463">
        <f t="shared" si="1566"/>
        <v>317</v>
      </c>
      <c r="DN366" s="463">
        <f t="shared" si="1567"/>
        <v>526</v>
      </c>
      <c r="DO366" s="463">
        <f t="shared" si="1613"/>
        <v>4943</v>
      </c>
      <c r="DP366" s="463">
        <f t="shared" si="1613"/>
        <v>214862</v>
      </c>
      <c r="DQ366" s="463">
        <f t="shared" si="1569"/>
        <v>43</v>
      </c>
      <c r="DR366" s="463">
        <f t="shared" si="1570"/>
        <v>70</v>
      </c>
      <c r="DS366" s="463">
        <f t="shared" si="1614"/>
        <v>225</v>
      </c>
      <c r="DT366" s="463">
        <f t="shared" si="1614"/>
        <v>245869</v>
      </c>
      <c r="DU366" s="463">
        <f t="shared" si="1615"/>
        <v>1093</v>
      </c>
      <c r="DV366" s="463">
        <f t="shared" si="1616"/>
        <v>2250</v>
      </c>
      <c r="DW366" s="463">
        <f t="shared" si="1617"/>
        <v>212</v>
      </c>
      <c r="DX366" s="463"/>
      <c r="DY366" s="463"/>
      <c r="DZ366" s="463"/>
      <c r="EA366" s="463"/>
      <c r="EB366" s="463"/>
      <c r="EC366" s="463"/>
      <c r="ED366" s="463"/>
      <c r="EE366" s="463"/>
      <c r="EF366" s="463"/>
      <c r="EG366" s="463" t="s">
        <v>152</v>
      </c>
      <c r="EH366" s="463" t="s">
        <v>152</v>
      </c>
      <c r="EI366" s="463">
        <f t="shared" si="1653"/>
        <v>0</v>
      </c>
      <c r="EJ366" s="446"/>
      <c r="EK366" s="446"/>
      <c r="EL366" s="446"/>
      <c r="EM366" s="446"/>
      <c r="EN366" s="446"/>
      <c r="EO366" s="446"/>
      <c r="EP366" s="446"/>
      <c r="EQ366" s="446"/>
      <c r="ER366" s="446"/>
      <c r="ES366" s="446"/>
      <c r="ET366" s="446"/>
      <c r="EU366" s="446"/>
      <c r="EV366" s="446"/>
      <c r="EW366" s="446"/>
      <c r="EX366" s="446"/>
      <c r="EY366" s="446"/>
      <c r="EZ366" s="447"/>
      <c r="FA366" s="446">
        <f t="shared" si="1583"/>
        <v>5</v>
      </c>
      <c r="FB366" s="417">
        <f t="shared" si="1599"/>
        <v>2020</v>
      </c>
      <c r="FC366" s="448">
        <f t="shared" si="1600"/>
        <v>43952</v>
      </c>
      <c r="FD366" s="449">
        <f t="shared" si="1584"/>
        <v>31</v>
      </c>
      <c r="FE366" s="450"/>
      <c r="FF366" s="451">
        <f t="shared" si="1619"/>
        <v>0.78522637013502783</v>
      </c>
      <c r="FG366" s="450"/>
      <c r="FH366" s="452">
        <f t="shared" si="1664"/>
        <v>2.0752813916094137</v>
      </c>
      <c r="FI366" s="452">
        <f t="shared" si="1665"/>
        <v>1.5377868732641427</v>
      </c>
      <c r="FJ366" s="452">
        <f t="shared" si="1666"/>
        <v>2.0631246712256708</v>
      </c>
      <c r="FK366" s="452">
        <f t="shared" si="1667"/>
        <v>1.5489216201998948</v>
      </c>
      <c r="FL366" s="452">
        <f t="shared" si="1668"/>
        <v>1.2996987303636756</v>
      </c>
      <c r="FM366" s="452">
        <f t="shared" si="1669"/>
        <v>1.0713363460296965</v>
      </c>
      <c r="FN366" s="452">
        <f t="shared" si="1670"/>
        <v>1.4905027381715921</v>
      </c>
      <c r="FO366" s="452">
        <f t="shared" si="1671"/>
        <v>1.0781735655434408</v>
      </c>
      <c r="FP366" s="452">
        <f t="shared" si="1672"/>
        <v>1.53276955602537</v>
      </c>
      <c r="FQ366" s="452">
        <f t="shared" si="1673"/>
        <v>1.1300211416490487</v>
      </c>
      <c r="FR366" s="453"/>
      <c r="FS366" s="446">
        <f t="shared" si="1659"/>
        <v>158748</v>
      </c>
      <c r="FT366" s="446">
        <f t="shared" si="1659"/>
        <v>199086</v>
      </c>
      <c r="FU366" s="446">
        <f t="shared" si="1659"/>
        <v>213636</v>
      </c>
      <c r="FV366" s="446">
        <f t="shared" si="1659"/>
        <v>785866</v>
      </c>
      <c r="FW366" s="446">
        <f t="shared" si="1659"/>
        <v>4792685</v>
      </c>
      <c r="FX366" s="446">
        <f t="shared" si="1659"/>
        <v>3269862</v>
      </c>
      <c r="FY366" s="446">
        <f t="shared" si="1659"/>
        <v>69411775</v>
      </c>
      <c r="FZ366" s="446">
        <f t="shared" si="1659"/>
        <v>207939191</v>
      </c>
      <c r="GA366" s="446">
        <f t="shared" si="1659"/>
        <v>13170156</v>
      </c>
      <c r="GB366" s="446"/>
      <c r="GC366" s="446"/>
      <c r="GD366" s="446">
        <f t="shared" si="1654"/>
        <v>96814</v>
      </c>
      <c r="GE366" s="446">
        <f t="shared" si="1654"/>
        <v>112484</v>
      </c>
      <c r="GF366" s="446">
        <f t="shared" si="1654"/>
        <v>4575832</v>
      </c>
      <c r="GG366" s="446">
        <f t="shared" si="1654"/>
        <v>5483195</v>
      </c>
      <c r="GH366" s="446">
        <f t="shared" si="1654"/>
        <v>1644704</v>
      </c>
      <c r="GI366" s="446">
        <f t="shared" si="1654"/>
        <v>62279798</v>
      </c>
      <c r="GJ366" s="446">
        <f t="shared" si="1654"/>
        <v>25038204</v>
      </c>
      <c r="GK366" s="446">
        <f t="shared" si="1654"/>
        <v>7915168</v>
      </c>
      <c r="GL366" s="446">
        <f t="shared" si="1654"/>
        <v>17514543</v>
      </c>
      <c r="GM366" s="446">
        <f t="shared" si="1654"/>
        <v>2215142</v>
      </c>
      <c r="GN366" s="446">
        <f t="shared" si="1621"/>
        <v>506323</v>
      </c>
      <c r="GO366" s="446">
        <f t="shared" si="1655"/>
        <v>186275</v>
      </c>
      <c r="GP366" s="446">
        <f t="shared" si="1655"/>
        <v>346499</v>
      </c>
      <c r="GQ366" s="446">
        <f t="shared" si="1655"/>
        <v>0</v>
      </c>
      <c r="GR366" s="446"/>
      <c r="GS366" s="446"/>
      <c r="GT366" s="446"/>
      <c r="GU366" s="446"/>
      <c r="GV366" s="416"/>
      <c r="GW366" s="456"/>
      <c r="GX366" s="456"/>
      <c r="GY366" s="456"/>
      <c r="GZ366" s="456"/>
      <c r="HA366" s="456"/>
    </row>
    <row r="367" spans="1:209" ht="10.5" customHeight="1" x14ac:dyDescent="0.2">
      <c r="A367" s="417" t="str">
        <f t="shared" si="1540"/>
        <v>2020-21JUNEY59</v>
      </c>
      <c r="B367" s="458" t="str">
        <f t="shared" si="1597"/>
        <v>2020-21</v>
      </c>
      <c r="C367" s="402" t="s">
        <v>671</v>
      </c>
      <c r="D367" s="458" t="str">
        <f t="shared" si="1674"/>
        <v>Y59</v>
      </c>
      <c r="E367" s="458" t="str">
        <f t="shared" si="1674"/>
        <v>South East</v>
      </c>
      <c r="F367" s="458" t="str">
        <f t="shared" si="1541"/>
        <v>Y59</v>
      </c>
      <c r="H367" s="463">
        <f t="shared" si="1608"/>
        <v>136867</v>
      </c>
      <c r="I367" s="463">
        <f t="shared" si="1608"/>
        <v>91585</v>
      </c>
      <c r="J367" s="463">
        <f t="shared" si="1608"/>
        <v>245798</v>
      </c>
      <c r="K367" s="463">
        <f t="shared" si="1543"/>
        <v>3</v>
      </c>
      <c r="L367" s="463">
        <f t="shared" si="1544"/>
        <v>2</v>
      </c>
      <c r="M367" s="463">
        <f t="shared" si="1545"/>
        <v>2</v>
      </c>
      <c r="N367" s="463">
        <f t="shared" si="1546"/>
        <v>3</v>
      </c>
      <c r="O367" s="463">
        <f t="shared" si="1547"/>
        <v>32</v>
      </c>
      <c r="P367" s="463">
        <f t="shared" si="1656"/>
        <v>509</v>
      </c>
      <c r="Q367" s="463">
        <f t="shared" si="1656"/>
        <v>72</v>
      </c>
      <c r="R367" s="463">
        <f t="shared" si="1656"/>
        <v>106</v>
      </c>
      <c r="S367" s="463">
        <f t="shared" si="1656"/>
        <v>106431</v>
      </c>
      <c r="T367" s="463">
        <f t="shared" si="1656"/>
        <v>6953</v>
      </c>
      <c r="U367" s="463">
        <f t="shared" si="1656"/>
        <v>4098</v>
      </c>
      <c r="V367" s="463">
        <f t="shared" si="1656"/>
        <v>47858</v>
      </c>
      <c r="W367" s="463">
        <f t="shared" si="1656"/>
        <v>37047</v>
      </c>
      <c r="X367" s="463">
        <f t="shared" si="1656"/>
        <v>1623</v>
      </c>
      <c r="Y367" s="463">
        <f t="shared" si="1656"/>
        <v>2850539</v>
      </c>
      <c r="Z367" s="463">
        <f t="shared" si="1549"/>
        <v>410</v>
      </c>
      <c r="AA367" s="463">
        <f t="shared" si="1550"/>
        <v>763</v>
      </c>
      <c r="AB367" s="463">
        <f t="shared" si="1660"/>
        <v>2146913</v>
      </c>
      <c r="AC367" s="463">
        <f t="shared" si="1552"/>
        <v>524</v>
      </c>
      <c r="AD367" s="463">
        <f t="shared" si="1553"/>
        <v>971</v>
      </c>
      <c r="AE367" s="463">
        <f t="shared" si="1661"/>
        <v>43853957</v>
      </c>
      <c r="AF367" s="463">
        <f t="shared" si="1555"/>
        <v>916</v>
      </c>
      <c r="AG367" s="463">
        <f t="shared" si="1556"/>
        <v>1712</v>
      </c>
      <c r="AH367" s="463">
        <f t="shared" si="1662"/>
        <v>123388070</v>
      </c>
      <c r="AI367" s="463">
        <f t="shared" si="1558"/>
        <v>3331</v>
      </c>
      <c r="AJ367" s="463">
        <f t="shared" si="1559"/>
        <v>7560</v>
      </c>
      <c r="AK367" s="463">
        <f t="shared" si="1663"/>
        <v>6387533</v>
      </c>
      <c r="AL367" s="463">
        <f t="shared" si="1561"/>
        <v>3936</v>
      </c>
      <c r="AM367" s="463">
        <f t="shared" si="1562"/>
        <v>9011</v>
      </c>
      <c r="AN367" s="463"/>
      <c r="AO367" s="463"/>
      <c r="AP367" s="463"/>
      <c r="AQ367" s="463"/>
      <c r="AR367" s="463"/>
      <c r="AS367" s="463"/>
      <c r="AT367" s="463">
        <f t="shared" si="1657"/>
        <v>7655</v>
      </c>
      <c r="AU367" s="463">
        <f t="shared" si="1657"/>
        <v>139</v>
      </c>
      <c r="AV367" s="463">
        <f t="shared" si="1657"/>
        <v>672</v>
      </c>
      <c r="AW367" s="463">
        <f t="shared" si="1657"/>
        <v>1915</v>
      </c>
      <c r="AX367" s="463">
        <f t="shared" si="1657"/>
        <v>857</v>
      </c>
      <c r="AY367" s="463">
        <f t="shared" si="1657"/>
        <v>5987</v>
      </c>
      <c r="AZ367" s="463">
        <f t="shared" si="1657"/>
        <v>1830</v>
      </c>
      <c r="BA367" s="463"/>
      <c r="BB367" s="463"/>
      <c r="BC367" s="463"/>
      <c r="BD367" s="463"/>
      <c r="BE367" s="463"/>
      <c r="BF367" s="463"/>
      <c r="BG367" s="463"/>
      <c r="BH367" s="463"/>
      <c r="BI367" s="463">
        <f t="shared" si="1658"/>
        <v>56835</v>
      </c>
      <c r="BJ367" s="463">
        <f t="shared" si="1658"/>
        <v>4574</v>
      </c>
      <c r="BK367" s="463">
        <f t="shared" si="1658"/>
        <v>37367</v>
      </c>
      <c r="BL367" s="463">
        <f t="shared" si="1658"/>
        <v>98776</v>
      </c>
      <c r="BM367" s="463">
        <f t="shared" si="1658"/>
        <v>14484</v>
      </c>
      <c r="BN367" s="463">
        <f t="shared" si="1658"/>
        <v>10753</v>
      </c>
      <c r="BO367" s="463">
        <f t="shared" si="1658"/>
        <v>8429</v>
      </c>
      <c r="BP367" s="463">
        <f t="shared" si="1658"/>
        <v>6375</v>
      </c>
      <c r="BQ367" s="463">
        <f t="shared" si="1658"/>
        <v>64631</v>
      </c>
      <c r="BR367" s="463">
        <f t="shared" si="1658"/>
        <v>51549</v>
      </c>
      <c r="BS367" s="463">
        <f t="shared" si="1658"/>
        <v>59742</v>
      </c>
      <c r="BT367" s="463">
        <f t="shared" si="1658"/>
        <v>40355</v>
      </c>
      <c r="BU367" s="463">
        <f t="shared" si="1658"/>
        <v>2597</v>
      </c>
      <c r="BV367" s="463">
        <f t="shared" si="1658"/>
        <v>1873</v>
      </c>
      <c r="BW367" s="463">
        <f t="shared" si="1623"/>
        <v>99</v>
      </c>
      <c r="BX367" s="463">
        <f t="shared" si="1623"/>
        <v>57761</v>
      </c>
      <c r="BY367" s="463">
        <f t="shared" si="1624"/>
        <v>583</v>
      </c>
      <c r="BZ367" s="463">
        <f t="shared" si="1625"/>
        <v>963</v>
      </c>
      <c r="CA367" s="463">
        <f t="shared" si="1626"/>
        <v>128</v>
      </c>
      <c r="CB367" s="463">
        <f t="shared" si="1626"/>
        <v>66505</v>
      </c>
      <c r="CC367" s="463">
        <f t="shared" si="1627"/>
        <v>520</v>
      </c>
      <c r="CD367" s="463">
        <f t="shared" si="1628"/>
        <v>1046</v>
      </c>
      <c r="CE367" s="463">
        <f t="shared" si="1629"/>
        <v>6726</v>
      </c>
      <c r="CF367" s="463">
        <f t="shared" si="1629"/>
        <v>2726273</v>
      </c>
      <c r="CG367" s="463">
        <f t="shared" si="1630"/>
        <v>405</v>
      </c>
      <c r="CH367" s="463">
        <f t="shared" si="1631"/>
        <v>754</v>
      </c>
      <c r="CI367" s="463">
        <f t="shared" si="1632"/>
        <v>3837</v>
      </c>
      <c r="CJ367" s="463">
        <f t="shared" si="1632"/>
        <v>3385262</v>
      </c>
      <c r="CK367" s="463">
        <f t="shared" si="1633"/>
        <v>882</v>
      </c>
      <c r="CL367" s="463">
        <f t="shared" si="1634"/>
        <v>1641</v>
      </c>
      <c r="CM367" s="463">
        <f t="shared" si="1635"/>
        <v>1149</v>
      </c>
      <c r="CN367" s="463">
        <f t="shared" si="1635"/>
        <v>946594</v>
      </c>
      <c r="CO367" s="463">
        <f t="shared" si="1636"/>
        <v>824</v>
      </c>
      <c r="CP367" s="463">
        <f t="shared" si="1637"/>
        <v>1624</v>
      </c>
      <c r="CQ367" s="463">
        <f t="shared" si="1638"/>
        <v>42872</v>
      </c>
      <c r="CR367" s="463">
        <f t="shared" si="1638"/>
        <v>39522101</v>
      </c>
      <c r="CS367" s="463">
        <f t="shared" si="1639"/>
        <v>922</v>
      </c>
      <c r="CT367" s="463">
        <f t="shared" si="1640"/>
        <v>1724</v>
      </c>
      <c r="CU367" s="463">
        <f t="shared" si="1641"/>
        <v>3768</v>
      </c>
      <c r="CV367" s="463">
        <f t="shared" si="1641"/>
        <v>15113442</v>
      </c>
      <c r="CW367" s="463">
        <f t="shared" si="1642"/>
        <v>4011</v>
      </c>
      <c r="CX367" s="463">
        <f t="shared" si="1643"/>
        <v>8640</v>
      </c>
      <c r="CY367" s="463">
        <f t="shared" si="1644"/>
        <v>1233</v>
      </c>
      <c r="CZ367" s="463">
        <f t="shared" si="1644"/>
        <v>5443351</v>
      </c>
      <c r="DA367" s="463">
        <f t="shared" si="1645"/>
        <v>4415</v>
      </c>
      <c r="DB367" s="463">
        <f t="shared" si="1646"/>
        <v>9481</v>
      </c>
      <c r="DC367" s="463">
        <f t="shared" si="1647"/>
        <v>1198</v>
      </c>
      <c r="DD367" s="463">
        <f t="shared" si="1647"/>
        <v>9585538</v>
      </c>
      <c r="DE367" s="463">
        <f t="shared" si="1648"/>
        <v>8001</v>
      </c>
      <c r="DF367" s="463">
        <f t="shared" si="1649"/>
        <v>17961</v>
      </c>
      <c r="DG367" s="463">
        <f t="shared" si="1650"/>
        <v>140</v>
      </c>
      <c r="DH367" s="463">
        <f t="shared" si="1650"/>
        <v>1107080</v>
      </c>
      <c r="DI367" s="463">
        <f t="shared" si="1651"/>
        <v>7908</v>
      </c>
      <c r="DJ367" s="463">
        <f t="shared" si="1652"/>
        <v>17936</v>
      </c>
      <c r="DK367" s="463">
        <f t="shared" si="1612"/>
        <v>245</v>
      </c>
      <c r="DL367" s="463">
        <f t="shared" si="1612"/>
        <v>86801</v>
      </c>
      <c r="DM367" s="463">
        <f t="shared" si="1566"/>
        <v>354</v>
      </c>
      <c r="DN367" s="463">
        <f t="shared" si="1567"/>
        <v>522</v>
      </c>
      <c r="DO367" s="463">
        <f t="shared" si="1613"/>
        <v>4950</v>
      </c>
      <c r="DP367" s="463">
        <f t="shared" si="1613"/>
        <v>207908</v>
      </c>
      <c r="DQ367" s="463">
        <f t="shared" si="1569"/>
        <v>42</v>
      </c>
      <c r="DR367" s="463">
        <f t="shared" si="1570"/>
        <v>67</v>
      </c>
      <c r="DS367" s="463">
        <f t="shared" si="1614"/>
        <v>224</v>
      </c>
      <c r="DT367" s="463">
        <f t="shared" si="1614"/>
        <v>315262</v>
      </c>
      <c r="DU367" s="463">
        <f t="shared" si="1615"/>
        <v>1407</v>
      </c>
      <c r="DV367" s="463">
        <f t="shared" si="1616"/>
        <v>2515</v>
      </c>
      <c r="DW367" s="463">
        <f t="shared" si="1617"/>
        <v>212</v>
      </c>
      <c r="DX367" s="463"/>
      <c r="DY367" s="463"/>
      <c r="DZ367" s="463"/>
      <c r="EA367" s="463"/>
      <c r="EB367" s="463"/>
      <c r="EC367" s="463"/>
      <c r="ED367" s="463"/>
      <c r="EE367" s="463"/>
      <c r="EF367" s="463"/>
      <c r="EG367" s="463" t="s">
        <v>152</v>
      </c>
      <c r="EH367" s="463" t="s">
        <v>152</v>
      </c>
      <c r="EI367" s="463">
        <f t="shared" si="1653"/>
        <v>2</v>
      </c>
      <c r="EJ367" s="446"/>
      <c r="EK367" s="446"/>
      <c r="EL367" s="446"/>
      <c r="EM367" s="446"/>
      <c r="EN367" s="446"/>
      <c r="EO367" s="446"/>
      <c r="EP367" s="446"/>
      <c r="EQ367" s="446"/>
      <c r="ER367" s="446"/>
      <c r="ES367" s="446"/>
      <c r="ET367" s="446"/>
      <c r="EU367" s="446"/>
      <c r="EV367" s="446"/>
      <c r="EW367" s="446"/>
      <c r="EX367" s="446"/>
      <c r="EY367" s="446"/>
      <c r="EZ367" s="447"/>
      <c r="FA367" s="446">
        <f t="shared" si="1583"/>
        <v>6</v>
      </c>
      <c r="FB367" s="417">
        <f t="shared" si="1599"/>
        <v>2020</v>
      </c>
      <c r="FC367" s="448">
        <f t="shared" si="1600"/>
        <v>43983</v>
      </c>
      <c r="FD367" s="449">
        <f t="shared" si="1584"/>
        <v>30</v>
      </c>
      <c r="FE367" s="450"/>
      <c r="FF367" s="451">
        <f t="shared" si="1619"/>
        <v>0.76815642458100564</v>
      </c>
      <c r="FG367" s="450"/>
      <c r="FH367" s="452">
        <f t="shared" si="1664"/>
        <v>2.0831295843520783</v>
      </c>
      <c r="FI367" s="452">
        <f t="shared" si="1665"/>
        <v>1.5465266791313101</v>
      </c>
      <c r="FJ367" s="452">
        <f t="shared" si="1666"/>
        <v>2.0568570034163005</v>
      </c>
      <c r="FK367" s="452">
        <f t="shared" si="1667"/>
        <v>1.5556368960468521</v>
      </c>
      <c r="FL367" s="452">
        <f t="shared" si="1668"/>
        <v>1.3504743198629279</v>
      </c>
      <c r="FM367" s="452">
        <f t="shared" si="1669"/>
        <v>1.077123991809102</v>
      </c>
      <c r="FN367" s="452">
        <f t="shared" si="1670"/>
        <v>1.6126002105433639</v>
      </c>
      <c r="FO367" s="452">
        <f t="shared" si="1671"/>
        <v>1.0892919804572569</v>
      </c>
      <c r="FP367" s="452">
        <f t="shared" si="1672"/>
        <v>1.6001232285890326</v>
      </c>
      <c r="FQ367" s="452">
        <f t="shared" si="1673"/>
        <v>1.1540357362908196</v>
      </c>
      <c r="FR367" s="453"/>
      <c r="FS367" s="446">
        <f t="shared" si="1659"/>
        <v>160533</v>
      </c>
      <c r="FT367" s="446">
        <f t="shared" si="1659"/>
        <v>198595</v>
      </c>
      <c r="FU367" s="446">
        <f t="shared" si="1659"/>
        <v>306924</v>
      </c>
      <c r="FV367" s="446">
        <f t="shared" si="1659"/>
        <v>2950240</v>
      </c>
      <c r="FW367" s="446">
        <f t="shared" si="1659"/>
        <v>5303086</v>
      </c>
      <c r="FX367" s="446">
        <f t="shared" si="1659"/>
        <v>3980014</v>
      </c>
      <c r="FY367" s="446">
        <f t="shared" si="1659"/>
        <v>81944047</v>
      </c>
      <c r="FZ367" s="446">
        <f t="shared" si="1659"/>
        <v>280074173</v>
      </c>
      <c r="GA367" s="446">
        <f t="shared" si="1659"/>
        <v>14624424</v>
      </c>
      <c r="GB367" s="446"/>
      <c r="GC367" s="446"/>
      <c r="GD367" s="446">
        <f t="shared" si="1654"/>
        <v>95341</v>
      </c>
      <c r="GE367" s="446">
        <f t="shared" si="1654"/>
        <v>133938</v>
      </c>
      <c r="GF367" s="446">
        <f t="shared" si="1654"/>
        <v>5074752</v>
      </c>
      <c r="GG367" s="446">
        <f t="shared" si="1654"/>
        <v>6296630</v>
      </c>
      <c r="GH367" s="446">
        <f t="shared" si="1654"/>
        <v>1866408</v>
      </c>
      <c r="GI367" s="446">
        <f t="shared" si="1654"/>
        <v>73891676</v>
      </c>
      <c r="GJ367" s="446">
        <f t="shared" si="1654"/>
        <v>32555553</v>
      </c>
      <c r="GK367" s="446">
        <f t="shared" si="1654"/>
        <v>11690436</v>
      </c>
      <c r="GL367" s="446">
        <f t="shared" si="1654"/>
        <v>21517718</v>
      </c>
      <c r="GM367" s="446">
        <f t="shared" si="1654"/>
        <v>2511092</v>
      </c>
      <c r="GN367" s="446">
        <f t="shared" si="1621"/>
        <v>563360</v>
      </c>
      <c r="GO367" s="446">
        <f t="shared" si="1655"/>
        <v>127841</v>
      </c>
      <c r="GP367" s="446">
        <f t="shared" si="1655"/>
        <v>331842</v>
      </c>
      <c r="GQ367" s="446">
        <f t="shared" si="1655"/>
        <v>0</v>
      </c>
      <c r="GR367" s="446"/>
      <c r="GS367" s="446"/>
      <c r="GT367" s="446"/>
      <c r="GU367" s="446"/>
      <c r="GV367" s="416"/>
      <c r="GW367" s="456"/>
      <c r="GX367" s="456"/>
      <c r="GY367" s="456"/>
      <c r="GZ367" s="456"/>
      <c r="HA367" s="456"/>
    </row>
    <row r="368" spans="1:209" ht="10.5" customHeight="1" x14ac:dyDescent="0.2">
      <c r="A368" s="417" t="str">
        <f t="shared" si="1540"/>
        <v>2020-21JULYY59</v>
      </c>
      <c r="B368" s="458" t="str">
        <f t="shared" si="1597"/>
        <v>2020-21</v>
      </c>
      <c r="C368" s="402" t="s">
        <v>673</v>
      </c>
      <c r="D368" s="458" t="str">
        <f t="shared" si="1674"/>
        <v>Y59</v>
      </c>
      <c r="E368" s="458" t="str">
        <f t="shared" si="1674"/>
        <v>South East</v>
      </c>
      <c r="F368" s="458" t="str">
        <f t="shared" si="1541"/>
        <v>Y59</v>
      </c>
      <c r="H368" s="463">
        <f t="shared" si="1608"/>
        <v>149652</v>
      </c>
      <c r="I368" s="463">
        <f t="shared" si="1608"/>
        <v>101336</v>
      </c>
      <c r="J368" s="463">
        <f t="shared" si="1608"/>
        <v>332318</v>
      </c>
      <c r="K368" s="463">
        <f t="shared" si="1543"/>
        <v>3</v>
      </c>
      <c r="L368" s="463">
        <f t="shared" si="1544"/>
        <v>2</v>
      </c>
      <c r="M368" s="463">
        <f t="shared" si="1545"/>
        <v>2</v>
      </c>
      <c r="N368" s="463">
        <f t="shared" si="1546"/>
        <v>3</v>
      </c>
      <c r="O368" s="463">
        <f t="shared" si="1547"/>
        <v>53</v>
      </c>
      <c r="P368" s="463">
        <f t="shared" si="1656"/>
        <v>602</v>
      </c>
      <c r="Q368" s="463">
        <f t="shared" si="1656"/>
        <v>49</v>
      </c>
      <c r="R368" s="463">
        <f t="shared" si="1656"/>
        <v>101</v>
      </c>
      <c r="S368" s="463">
        <f t="shared" si="1656"/>
        <v>112584</v>
      </c>
      <c r="T368" s="463">
        <f t="shared" si="1656"/>
        <v>7644</v>
      </c>
      <c r="U368" s="463">
        <f t="shared" si="1656"/>
        <v>4549</v>
      </c>
      <c r="V368" s="463">
        <f t="shared" si="1656"/>
        <v>51537</v>
      </c>
      <c r="W368" s="463">
        <f t="shared" si="1656"/>
        <v>37826</v>
      </c>
      <c r="X368" s="463">
        <f t="shared" si="1656"/>
        <v>1693</v>
      </c>
      <c r="Y368" s="463">
        <f t="shared" si="1656"/>
        <v>3248957</v>
      </c>
      <c r="Z368" s="463">
        <f t="shared" si="1549"/>
        <v>425</v>
      </c>
      <c r="AA368" s="463">
        <f t="shared" si="1550"/>
        <v>787</v>
      </c>
      <c r="AB368" s="463">
        <f t="shared" si="1660"/>
        <v>2506555</v>
      </c>
      <c r="AC368" s="463">
        <f t="shared" si="1552"/>
        <v>551</v>
      </c>
      <c r="AD368" s="463">
        <f t="shared" si="1553"/>
        <v>1049</v>
      </c>
      <c r="AE368" s="463">
        <f t="shared" si="1661"/>
        <v>51815926</v>
      </c>
      <c r="AF368" s="463">
        <f t="shared" si="1555"/>
        <v>1005</v>
      </c>
      <c r="AG368" s="463">
        <f t="shared" si="1556"/>
        <v>1901</v>
      </c>
      <c r="AH368" s="463">
        <f t="shared" si="1662"/>
        <v>145847198</v>
      </c>
      <c r="AI368" s="463">
        <f t="shared" si="1558"/>
        <v>3856</v>
      </c>
      <c r="AJ368" s="463">
        <f t="shared" si="1559"/>
        <v>8885</v>
      </c>
      <c r="AK368" s="463">
        <f t="shared" si="1663"/>
        <v>7447234</v>
      </c>
      <c r="AL368" s="463">
        <f t="shared" si="1561"/>
        <v>4399</v>
      </c>
      <c r="AM368" s="463">
        <f t="shared" si="1562"/>
        <v>10241</v>
      </c>
      <c r="AN368" s="463"/>
      <c r="AO368" s="463"/>
      <c r="AP368" s="463"/>
      <c r="AQ368" s="463"/>
      <c r="AR368" s="463"/>
      <c r="AS368" s="463"/>
      <c r="AT368" s="463">
        <f t="shared" si="1657"/>
        <v>8558</v>
      </c>
      <c r="AU368" s="463">
        <f t="shared" si="1657"/>
        <v>185</v>
      </c>
      <c r="AV368" s="463">
        <f t="shared" si="1657"/>
        <v>738</v>
      </c>
      <c r="AW368" s="463">
        <f t="shared" si="1657"/>
        <v>2027</v>
      </c>
      <c r="AX368" s="463">
        <f t="shared" si="1657"/>
        <v>986</v>
      </c>
      <c r="AY368" s="463">
        <f t="shared" si="1657"/>
        <v>6649</v>
      </c>
      <c r="AZ368" s="463">
        <f t="shared" si="1657"/>
        <v>1933</v>
      </c>
      <c r="BA368" s="463"/>
      <c r="BB368" s="463"/>
      <c r="BC368" s="463"/>
      <c r="BD368" s="463"/>
      <c r="BE368" s="463"/>
      <c r="BF368" s="463"/>
      <c r="BG368" s="463"/>
      <c r="BH368" s="463"/>
      <c r="BI368" s="463">
        <f t="shared" si="1658"/>
        <v>60666</v>
      </c>
      <c r="BJ368" s="463">
        <f t="shared" si="1658"/>
        <v>5072</v>
      </c>
      <c r="BK368" s="463">
        <f t="shared" si="1658"/>
        <v>38288</v>
      </c>
      <c r="BL368" s="463">
        <f t="shared" si="1658"/>
        <v>104026</v>
      </c>
      <c r="BM368" s="463">
        <f t="shared" si="1658"/>
        <v>16020</v>
      </c>
      <c r="BN368" s="463">
        <f t="shared" si="1658"/>
        <v>11889</v>
      </c>
      <c r="BO368" s="463">
        <f t="shared" si="1658"/>
        <v>9540</v>
      </c>
      <c r="BP368" s="463">
        <f t="shared" si="1658"/>
        <v>7201</v>
      </c>
      <c r="BQ368" s="463">
        <f t="shared" si="1658"/>
        <v>70159</v>
      </c>
      <c r="BR368" s="463">
        <f t="shared" si="1658"/>
        <v>55461</v>
      </c>
      <c r="BS368" s="463">
        <f t="shared" si="1658"/>
        <v>61623</v>
      </c>
      <c r="BT368" s="463">
        <f t="shared" si="1658"/>
        <v>41357</v>
      </c>
      <c r="BU368" s="463">
        <f t="shared" si="1658"/>
        <v>2779</v>
      </c>
      <c r="BV368" s="463">
        <f t="shared" si="1658"/>
        <v>1958</v>
      </c>
      <c r="BW368" s="463">
        <f t="shared" si="1623"/>
        <v>95</v>
      </c>
      <c r="BX368" s="463">
        <f t="shared" si="1623"/>
        <v>56510</v>
      </c>
      <c r="BY368" s="463">
        <f t="shared" si="1624"/>
        <v>595</v>
      </c>
      <c r="BZ368" s="463">
        <f t="shared" si="1625"/>
        <v>1114</v>
      </c>
      <c r="CA368" s="463">
        <f t="shared" si="1626"/>
        <v>127</v>
      </c>
      <c r="CB368" s="463">
        <f t="shared" si="1626"/>
        <v>67457</v>
      </c>
      <c r="CC368" s="463">
        <f t="shared" si="1627"/>
        <v>531</v>
      </c>
      <c r="CD368" s="463">
        <f t="shared" si="1628"/>
        <v>1098</v>
      </c>
      <c r="CE368" s="463">
        <f t="shared" si="1629"/>
        <v>7422</v>
      </c>
      <c r="CF368" s="463">
        <f t="shared" si="1629"/>
        <v>3124990</v>
      </c>
      <c r="CG368" s="463">
        <f t="shared" si="1630"/>
        <v>421</v>
      </c>
      <c r="CH368" s="463">
        <f t="shared" si="1631"/>
        <v>779</v>
      </c>
      <c r="CI368" s="463">
        <f t="shared" si="1632"/>
        <v>4014</v>
      </c>
      <c r="CJ368" s="463">
        <f t="shared" si="1632"/>
        <v>3910858</v>
      </c>
      <c r="CK368" s="463">
        <f t="shared" si="1633"/>
        <v>974</v>
      </c>
      <c r="CL368" s="463">
        <f t="shared" si="1634"/>
        <v>1805</v>
      </c>
      <c r="CM368" s="463">
        <f t="shared" si="1635"/>
        <v>1437</v>
      </c>
      <c r="CN368" s="463">
        <f t="shared" si="1635"/>
        <v>1345647</v>
      </c>
      <c r="CO368" s="463">
        <f t="shared" si="1636"/>
        <v>936</v>
      </c>
      <c r="CP368" s="463">
        <f t="shared" si="1637"/>
        <v>1884</v>
      </c>
      <c r="CQ368" s="463">
        <f t="shared" si="1638"/>
        <v>46086</v>
      </c>
      <c r="CR368" s="463">
        <f t="shared" si="1638"/>
        <v>46559421</v>
      </c>
      <c r="CS368" s="463">
        <f t="shared" si="1639"/>
        <v>1010</v>
      </c>
      <c r="CT368" s="463">
        <f t="shared" si="1640"/>
        <v>1907</v>
      </c>
      <c r="CU368" s="463">
        <f t="shared" si="1641"/>
        <v>3731</v>
      </c>
      <c r="CV368" s="463">
        <f t="shared" si="1641"/>
        <v>16889635</v>
      </c>
      <c r="CW368" s="463">
        <f t="shared" si="1642"/>
        <v>4527</v>
      </c>
      <c r="CX368" s="463">
        <f t="shared" si="1643"/>
        <v>9399</v>
      </c>
      <c r="CY368" s="463">
        <f t="shared" si="1644"/>
        <v>1291</v>
      </c>
      <c r="CZ368" s="463">
        <f t="shared" si="1644"/>
        <v>6284002</v>
      </c>
      <c r="DA368" s="463">
        <f t="shared" si="1645"/>
        <v>4868</v>
      </c>
      <c r="DB368" s="463">
        <f t="shared" si="1646"/>
        <v>10728</v>
      </c>
      <c r="DC368" s="463">
        <f t="shared" si="1647"/>
        <v>1145</v>
      </c>
      <c r="DD368" s="463">
        <f t="shared" si="1647"/>
        <v>10813523</v>
      </c>
      <c r="DE368" s="463">
        <f t="shared" si="1648"/>
        <v>9444</v>
      </c>
      <c r="DF368" s="463">
        <f t="shared" si="1649"/>
        <v>20618</v>
      </c>
      <c r="DG368" s="463">
        <f t="shared" si="1650"/>
        <v>175</v>
      </c>
      <c r="DH368" s="463">
        <f t="shared" si="1650"/>
        <v>1500915</v>
      </c>
      <c r="DI368" s="463">
        <f t="shared" si="1651"/>
        <v>8577</v>
      </c>
      <c r="DJ368" s="463">
        <f t="shared" si="1652"/>
        <v>17616</v>
      </c>
      <c r="DK368" s="463">
        <f t="shared" si="1612"/>
        <v>221</v>
      </c>
      <c r="DL368" s="463">
        <f t="shared" si="1612"/>
        <v>80156</v>
      </c>
      <c r="DM368" s="463">
        <f t="shared" si="1566"/>
        <v>363</v>
      </c>
      <c r="DN368" s="463">
        <f t="shared" si="1567"/>
        <v>527</v>
      </c>
      <c r="DO368" s="463">
        <f t="shared" si="1613"/>
        <v>5404</v>
      </c>
      <c r="DP368" s="463">
        <f t="shared" si="1613"/>
        <v>234037</v>
      </c>
      <c r="DQ368" s="463">
        <f t="shared" si="1569"/>
        <v>43</v>
      </c>
      <c r="DR368" s="463">
        <f t="shared" si="1570"/>
        <v>68</v>
      </c>
      <c r="DS368" s="463">
        <f t="shared" si="1614"/>
        <v>259</v>
      </c>
      <c r="DT368" s="463">
        <f t="shared" si="1614"/>
        <v>376011</v>
      </c>
      <c r="DU368" s="463">
        <f t="shared" si="1615"/>
        <v>1452</v>
      </c>
      <c r="DV368" s="463">
        <f t="shared" si="1616"/>
        <v>2769</v>
      </c>
      <c r="DW368" s="463">
        <f t="shared" si="1617"/>
        <v>252</v>
      </c>
      <c r="DX368" s="463"/>
      <c r="DY368" s="463"/>
      <c r="DZ368" s="463"/>
      <c r="EA368" s="463"/>
      <c r="EB368" s="463"/>
      <c r="EC368" s="463"/>
      <c r="ED368" s="463"/>
      <c r="EE368" s="463"/>
      <c r="EF368" s="463"/>
      <c r="EG368" s="463" t="s">
        <v>152</v>
      </c>
      <c r="EH368" s="463" t="s">
        <v>152</v>
      </c>
      <c r="EI368" s="463">
        <f t="shared" si="1653"/>
        <v>5</v>
      </c>
      <c r="EJ368" s="446"/>
      <c r="EK368" s="446"/>
      <c r="EL368" s="446"/>
      <c r="EM368" s="446"/>
      <c r="EN368" s="446"/>
      <c r="EO368" s="446"/>
      <c r="EP368" s="446"/>
      <c r="EQ368" s="446"/>
      <c r="ER368" s="446"/>
      <c r="ES368" s="446"/>
      <c r="ET368" s="446"/>
      <c r="EU368" s="446"/>
      <c r="EV368" s="446"/>
      <c r="EW368" s="446"/>
      <c r="EX368" s="446"/>
      <c r="EY368" s="446"/>
      <c r="EZ368" s="447"/>
      <c r="FA368" s="446">
        <f t="shared" si="1583"/>
        <v>7</v>
      </c>
      <c r="FB368" s="417">
        <f t="shared" si="1599"/>
        <v>2020</v>
      </c>
      <c r="FC368" s="448">
        <f t="shared" si="1600"/>
        <v>44013</v>
      </c>
      <c r="FD368" s="449">
        <f t="shared" si="1584"/>
        <v>31</v>
      </c>
      <c r="FE368" s="450"/>
      <c r="FF368" s="451">
        <f t="shared" si="1619"/>
        <v>0.76739562624254476</v>
      </c>
      <c r="FG368" s="450"/>
      <c r="FH368" s="452">
        <f t="shared" si="1664"/>
        <v>2.095761381475667</v>
      </c>
      <c r="FI368" s="452">
        <f t="shared" si="1665"/>
        <v>1.555337519623234</v>
      </c>
      <c r="FJ368" s="452">
        <f t="shared" si="1666"/>
        <v>2.0971642119147065</v>
      </c>
      <c r="FK368" s="452">
        <f t="shared" si="1667"/>
        <v>1.5829852714882391</v>
      </c>
      <c r="FL368" s="452">
        <f t="shared" si="1668"/>
        <v>1.3613326348060617</v>
      </c>
      <c r="FM368" s="452">
        <f t="shared" si="1669"/>
        <v>1.0761394726119098</v>
      </c>
      <c r="FN368" s="452">
        <f t="shared" si="1670"/>
        <v>1.6291175382012373</v>
      </c>
      <c r="FO368" s="452">
        <f t="shared" si="1671"/>
        <v>1.0933484904563</v>
      </c>
      <c r="FP368" s="452">
        <f t="shared" si="1672"/>
        <v>1.6414648552864737</v>
      </c>
      <c r="FQ368" s="452">
        <f t="shared" si="1673"/>
        <v>1.1565268753691671</v>
      </c>
      <c r="FR368" s="453"/>
      <c r="FS368" s="446">
        <f t="shared" si="1659"/>
        <v>175554</v>
      </c>
      <c r="FT368" s="446">
        <f t="shared" si="1659"/>
        <v>219938</v>
      </c>
      <c r="FU368" s="446">
        <f t="shared" si="1659"/>
        <v>350374</v>
      </c>
      <c r="FV368" s="446">
        <f t="shared" si="1659"/>
        <v>5403125</v>
      </c>
      <c r="FW368" s="446">
        <f t="shared" si="1659"/>
        <v>6019051</v>
      </c>
      <c r="FX368" s="446">
        <f t="shared" si="1659"/>
        <v>4773609</v>
      </c>
      <c r="FY368" s="446">
        <f t="shared" si="1659"/>
        <v>97993702</v>
      </c>
      <c r="FZ368" s="446">
        <f t="shared" si="1659"/>
        <v>336084617</v>
      </c>
      <c r="GA368" s="446">
        <f t="shared" si="1659"/>
        <v>17337796</v>
      </c>
      <c r="GB368" s="446"/>
      <c r="GC368" s="446"/>
      <c r="GD368" s="446">
        <f t="shared" si="1654"/>
        <v>105829</v>
      </c>
      <c r="GE368" s="446">
        <f t="shared" si="1654"/>
        <v>139436</v>
      </c>
      <c r="GF368" s="446">
        <f t="shared" si="1654"/>
        <v>5784030</v>
      </c>
      <c r="GG368" s="446">
        <f t="shared" si="1654"/>
        <v>7246903</v>
      </c>
      <c r="GH368" s="446">
        <f t="shared" si="1654"/>
        <v>2707878</v>
      </c>
      <c r="GI368" s="446">
        <f t="shared" si="1654"/>
        <v>87895196</v>
      </c>
      <c r="GJ368" s="446">
        <f t="shared" si="1654"/>
        <v>35069435</v>
      </c>
      <c r="GK368" s="446">
        <f t="shared" si="1654"/>
        <v>13849398</v>
      </c>
      <c r="GL368" s="446">
        <f t="shared" si="1654"/>
        <v>23607950</v>
      </c>
      <c r="GM368" s="446">
        <f t="shared" si="1654"/>
        <v>3082775</v>
      </c>
      <c r="GN368" s="446">
        <f t="shared" si="1621"/>
        <v>717160</v>
      </c>
      <c r="GO368" s="446">
        <f t="shared" si="1655"/>
        <v>116531</v>
      </c>
      <c r="GP368" s="446">
        <f t="shared" si="1655"/>
        <v>368706</v>
      </c>
      <c r="GQ368" s="446">
        <f t="shared" si="1655"/>
        <v>0</v>
      </c>
      <c r="GR368" s="446"/>
      <c r="GS368" s="446"/>
      <c r="GT368" s="446"/>
      <c r="GU368" s="446"/>
      <c r="GV368" s="416"/>
      <c r="GW368" s="456"/>
      <c r="GX368" s="456"/>
      <c r="GY368" s="456"/>
      <c r="GZ368" s="456"/>
      <c r="HA368" s="456"/>
    </row>
    <row r="369" spans="1:209" ht="10.5" customHeight="1" x14ac:dyDescent="0.2">
      <c r="A369" s="417" t="str">
        <f t="shared" si="1540"/>
        <v>2020-21AUGUSTY59</v>
      </c>
      <c r="B369" s="458" t="str">
        <f t="shared" si="1597"/>
        <v>2020-21</v>
      </c>
      <c r="C369" s="402" t="s">
        <v>636</v>
      </c>
      <c r="D369" s="458" t="str">
        <f t="shared" si="1674"/>
        <v>Y59</v>
      </c>
      <c r="E369" s="458" t="str">
        <f t="shared" si="1674"/>
        <v>South East</v>
      </c>
      <c r="F369" s="458" t="str">
        <f t="shared" si="1541"/>
        <v>Y59</v>
      </c>
      <c r="H369" s="463">
        <f t="shared" si="1608"/>
        <v>165734</v>
      </c>
      <c r="I369" s="463">
        <f t="shared" si="1608"/>
        <v>113229</v>
      </c>
      <c r="J369" s="463">
        <f t="shared" si="1608"/>
        <v>466980</v>
      </c>
      <c r="K369" s="463">
        <f t="shared" si="1543"/>
        <v>4</v>
      </c>
      <c r="L369" s="463">
        <f t="shared" si="1544"/>
        <v>2</v>
      </c>
      <c r="M369" s="463">
        <f t="shared" si="1545"/>
        <v>3</v>
      </c>
      <c r="N369" s="463">
        <f t="shared" si="1546"/>
        <v>12</v>
      </c>
      <c r="O369" s="463">
        <f t="shared" si="1547"/>
        <v>67</v>
      </c>
      <c r="P369" s="463">
        <f t="shared" si="1656"/>
        <v>646</v>
      </c>
      <c r="Q369" s="463">
        <f t="shared" si="1656"/>
        <v>45</v>
      </c>
      <c r="R369" s="463">
        <f t="shared" si="1656"/>
        <v>95</v>
      </c>
      <c r="S369" s="463">
        <f t="shared" si="1656"/>
        <v>118268</v>
      </c>
      <c r="T369" s="463">
        <f t="shared" si="1656"/>
        <v>8108</v>
      </c>
      <c r="U369" s="463">
        <f t="shared" si="1656"/>
        <v>4916</v>
      </c>
      <c r="V369" s="463">
        <f t="shared" si="1656"/>
        <v>55331</v>
      </c>
      <c r="W369" s="463">
        <f t="shared" si="1656"/>
        <v>38386</v>
      </c>
      <c r="X369" s="463">
        <f t="shared" si="1656"/>
        <v>1488</v>
      </c>
      <c r="Y369" s="463">
        <f t="shared" si="1656"/>
        <v>3543798</v>
      </c>
      <c r="Z369" s="463">
        <f t="shared" si="1549"/>
        <v>437</v>
      </c>
      <c r="AA369" s="463">
        <f t="shared" si="1550"/>
        <v>817</v>
      </c>
      <c r="AB369" s="463">
        <f t="shared" si="1660"/>
        <v>2833842</v>
      </c>
      <c r="AC369" s="463">
        <f t="shared" si="1552"/>
        <v>576</v>
      </c>
      <c r="AD369" s="463">
        <f t="shared" si="1553"/>
        <v>1086</v>
      </c>
      <c r="AE369" s="463">
        <f t="shared" si="1661"/>
        <v>61058087</v>
      </c>
      <c r="AF369" s="463">
        <f t="shared" si="1555"/>
        <v>1104</v>
      </c>
      <c r="AG369" s="463">
        <f t="shared" si="1556"/>
        <v>2107</v>
      </c>
      <c r="AH369" s="463">
        <f t="shared" si="1662"/>
        <v>176132795</v>
      </c>
      <c r="AI369" s="463">
        <f t="shared" si="1558"/>
        <v>4588</v>
      </c>
      <c r="AJ369" s="463">
        <f t="shared" si="1559"/>
        <v>10452</v>
      </c>
      <c r="AK369" s="463">
        <f t="shared" si="1663"/>
        <v>8429121</v>
      </c>
      <c r="AL369" s="463">
        <f t="shared" si="1561"/>
        <v>5665</v>
      </c>
      <c r="AM369" s="463">
        <f t="shared" si="1562"/>
        <v>13008</v>
      </c>
      <c r="AN369" s="463"/>
      <c r="AO369" s="463"/>
      <c r="AP369" s="463"/>
      <c r="AQ369" s="463"/>
      <c r="AR369" s="463"/>
      <c r="AS369" s="463"/>
      <c r="AT369" s="463">
        <f t="shared" si="1657"/>
        <v>10081</v>
      </c>
      <c r="AU369" s="463">
        <f t="shared" si="1657"/>
        <v>258</v>
      </c>
      <c r="AV369" s="463">
        <f t="shared" si="1657"/>
        <v>968</v>
      </c>
      <c r="AW369" s="463">
        <f t="shared" si="1657"/>
        <v>2389</v>
      </c>
      <c r="AX369" s="463">
        <f t="shared" si="1657"/>
        <v>1194</v>
      </c>
      <c r="AY369" s="463">
        <f t="shared" si="1657"/>
        <v>7661</v>
      </c>
      <c r="AZ369" s="463">
        <f t="shared" si="1657"/>
        <v>2038</v>
      </c>
      <c r="BA369" s="463"/>
      <c r="BB369" s="463"/>
      <c r="BC369" s="463"/>
      <c r="BD369" s="463"/>
      <c r="BE369" s="463"/>
      <c r="BF369" s="463"/>
      <c r="BG369" s="463"/>
      <c r="BH369" s="463"/>
      <c r="BI369" s="463">
        <f t="shared" si="1658"/>
        <v>63183</v>
      </c>
      <c r="BJ369" s="463">
        <f t="shared" si="1658"/>
        <v>4758</v>
      </c>
      <c r="BK369" s="463">
        <f t="shared" si="1658"/>
        <v>40246</v>
      </c>
      <c r="BL369" s="463">
        <f t="shared" si="1658"/>
        <v>108187</v>
      </c>
      <c r="BM369" s="463">
        <f t="shared" si="1658"/>
        <v>17220</v>
      </c>
      <c r="BN369" s="463">
        <f t="shared" si="1658"/>
        <v>12622</v>
      </c>
      <c r="BO369" s="463">
        <f t="shared" si="1658"/>
        <v>10422</v>
      </c>
      <c r="BP369" s="463">
        <f t="shared" si="1658"/>
        <v>7742</v>
      </c>
      <c r="BQ369" s="463">
        <f t="shared" si="1658"/>
        <v>76242</v>
      </c>
      <c r="BR369" s="463">
        <f t="shared" si="1658"/>
        <v>59597</v>
      </c>
      <c r="BS369" s="463">
        <f t="shared" si="1658"/>
        <v>65143</v>
      </c>
      <c r="BT369" s="463">
        <f t="shared" si="1658"/>
        <v>42304</v>
      </c>
      <c r="BU369" s="463">
        <f t="shared" si="1658"/>
        <v>2434</v>
      </c>
      <c r="BV369" s="463">
        <f t="shared" si="1658"/>
        <v>1714</v>
      </c>
      <c r="BW369" s="463">
        <f t="shared" si="1623"/>
        <v>121</v>
      </c>
      <c r="BX369" s="463">
        <f t="shared" si="1623"/>
        <v>77376</v>
      </c>
      <c r="BY369" s="463">
        <f t="shared" si="1624"/>
        <v>639</v>
      </c>
      <c r="BZ369" s="463">
        <f t="shared" si="1625"/>
        <v>1069</v>
      </c>
      <c r="CA369" s="463">
        <f t="shared" si="1626"/>
        <v>131</v>
      </c>
      <c r="CB369" s="463">
        <f t="shared" si="1626"/>
        <v>63549</v>
      </c>
      <c r="CC369" s="463">
        <f t="shared" si="1627"/>
        <v>485</v>
      </c>
      <c r="CD369" s="463">
        <f t="shared" si="1628"/>
        <v>901</v>
      </c>
      <c r="CE369" s="463">
        <f t="shared" si="1629"/>
        <v>7856</v>
      </c>
      <c r="CF369" s="463">
        <f t="shared" si="1629"/>
        <v>3402873</v>
      </c>
      <c r="CG369" s="463">
        <f t="shared" si="1630"/>
        <v>433</v>
      </c>
      <c r="CH369" s="463">
        <f t="shared" si="1631"/>
        <v>812</v>
      </c>
      <c r="CI369" s="463">
        <f t="shared" si="1632"/>
        <v>4132</v>
      </c>
      <c r="CJ369" s="463">
        <f t="shared" si="1632"/>
        <v>4479528</v>
      </c>
      <c r="CK369" s="463">
        <f t="shared" si="1633"/>
        <v>1084</v>
      </c>
      <c r="CL369" s="463">
        <f t="shared" si="1634"/>
        <v>2018</v>
      </c>
      <c r="CM369" s="463">
        <f t="shared" si="1635"/>
        <v>1388</v>
      </c>
      <c r="CN369" s="463">
        <f t="shared" si="1635"/>
        <v>1379725</v>
      </c>
      <c r="CO369" s="463">
        <f t="shared" si="1636"/>
        <v>994</v>
      </c>
      <c r="CP369" s="463">
        <f t="shared" si="1637"/>
        <v>1969</v>
      </c>
      <c r="CQ369" s="463">
        <f t="shared" si="1638"/>
        <v>49811</v>
      </c>
      <c r="CR369" s="463">
        <f t="shared" si="1638"/>
        <v>55198834</v>
      </c>
      <c r="CS369" s="463">
        <f t="shared" si="1639"/>
        <v>1108</v>
      </c>
      <c r="CT369" s="463">
        <f t="shared" si="1640"/>
        <v>2117</v>
      </c>
      <c r="CU369" s="463">
        <f t="shared" si="1641"/>
        <v>3508</v>
      </c>
      <c r="CV369" s="463">
        <f t="shared" si="1641"/>
        <v>18883710</v>
      </c>
      <c r="CW369" s="463">
        <f t="shared" si="1642"/>
        <v>5383</v>
      </c>
      <c r="CX369" s="463">
        <f t="shared" si="1643"/>
        <v>11447</v>
      </c>
      <c r="CY369" s="463">
        <f t="shared" si="1644"/>
        <v>1227</v>
      </c>
      <c r="CZ369" s="463">
        <f t="shared" si="1644"/>
        <v>6362760</v>
      </c>
      <c r="DA369" s="463">
        <f t="shared" si="1645"/>
        <v>5186</v>
      </c>
      <c r="DB369" s="463">
        <f t="shared" si="1646"/>
        <v>11014</v>
      </c>
      <c r="DC369" s="463">
        <f t="shared" si="1647"/>
        <v>963</v>
      </c>
      <c r="DD369" s="463">
        <f t="shared" si="1647"/>
        <v>10352207</v>
      </c>
      <c r="DE369" s="463">
        <f t="shared" si="1648"/>
        <v>10750</v>
      </c>
      <c r="DF369" s="463">
        <f t="shared" si="1649"/>
        <v>21687</v>
      </c>
      <c r="DG369" s="463">
        <f t="shared" si="1650"/>
        <v>166</v>
      </c>
      <c r="DH369" s="463">
        <f t="shared" si="1650"/>
        <v>1555613</v>
      </c>
      <c r="DI369" s="463">
        <f t="shared" si="1651"/>
        <v>9371</v>
      </c>
      <c r="DJ369" s="463">
        <f t="shared" si="1652"/>
        <v>19278</v>
      </c>
      <c r="DK369" s="463">
        <f t="shared" si="1612"/>
        <v>217</v>
      </c>
      <c r="DL369" s="463">
        <f t="shared" si="1612"/>
        <v>69201</v>
      </c>
      <c r="DM369" s="463">
        <f t="shared" si="1566"/>
        <v>319</v>
      </c>
      <c r="DN369" s="463">
        <f t="shared" si="1567"/>
        <v>580</v>
      </c>
      <c r="DO369" s="463">
        <f t="shared" si="1613"/>
        <v>5698</v>
      </c>
      <c r="DP369" s="463">
        <f t="shared" si="1613"/>
        <v>238678</v>
      </c>
      <c r="DQ369" s="463">
        <f t="shared" si="1569"/>
        <v>42</v>
      </c>
      <c r="DR369" s="463">
        <f t="shared" si="1570"/>
        <v>67</v>
      </c>
      <c r="DS369" s="463">
        <f t="shared" si="1614"/>
        <v>241</v>
      </c>
      <c r="DT369" s="463">
        <f t="shared" si="1614"/>
        <v>353380</v>
      </c>
      <c r="DU369" s="463">
        <f t="shared" si="1615"/>
        <v>1466</v>
      </c>
      <c r="DV369" s="463">
        <f t="shared" si="1616"/>
        <v>2979</v>
      </c>
      <c r="DW369" s="463">
        <f t="shared" si="1617"/>
        <v>229</v>
      </c>
      <c r="DX369" s="463"/>
      <c r="DY369" s="463"/>
      <c r="DZ369" s="463"/>
      <c r="EA369" s="463"/>
      <c r="EB369" s="463"/>
      <c r="EC369" s="463"/>
      <c r="ED369" s="463"/>
      <c r="EE369" s="463"/>
      <c r="EF369" s="463"/>
      <c r="EG369" s="463" t="s">
        <v>152</v>
      </c>
      <c r="EH369" s="463" t="s">
        <v>152</v>
      </c>
      <c r="EI369" s="463">
        <f t="shared" si="1653"/>
        <v>0</v>
      </c>
      <c r="EJ369" s="446"/>
      <c r="EK369" s="446"/>
      <c r="EL369" s="446"/>
      <c r="EM369" s="446"/>
      <c r="EN369" s="446"/>
      <c r="EO369" s="446"/>
      <c r="EP369" s="446"/>
      <c r="EQ369" s="446"/>
      <c r="ER369" s="446"/>
      <c r="ES369" s="446"/>
      <c r="ET369" s="446"/>
      <c r="EU369" s="446"/>
      <c r="EV369" s="446"/>
      <c r="EW369" s="446"/>
      <c r="EX369" s="446"/>
      <c r="EY369" s="446"/>
      <c r="EZ369" s="447"/>
      <c r="FA369" s="446">
        <f t="shared" si="1583"/>
        <v>8</v>
      </c>
      <c r="FB369" s="417">
        <f t="shared" si="1599"/>
        <v>2020</v>
      </c>
      <c r="FC369" s="448">
        <f t="shared" si="1600"/>
        <v>44044</v>
      </c>
      <c r="FD369" s="449">
        <f t="shared" si="1584"/>
        <v>31</v>
      </c>
      <c r="FE369" s="450"/>
      <c r="FF369" s="451">
        <f t="shared" si="1619"/>
        <v>0.76360225140712945</v>
      </c>
      <c r="FG369" s="450"/>
      <c r="FH369" s="452">
        <f t="shared" si="1664"/>
        <v>2.123828317710903</v>
      </c>
      <c r="FI369" s="452">
        <f t="shared" si="1665"/>
        <v>1.5567340897878639</v>
      </c>
      <c r="FJ369" s="452">
        <f t="shared" si="1666"/>
        <v>2.1200162733930026</v>
      </c>
      <c r="FK369" s="452">
        <f t="shared" si="1667"/>
        <v>1.5748576078112286</v>
      </c>
      <c r="FL369" s="452">
        <f t="shared" si="1668"/>
        <v>1.3779255751748567</v>
      </c>
      <c r="FM369" s="452">
        <f t="shared" si="1669"/>
        <v>1.0770996367316694</v>
      </c>
      <c r="FN369" s="452">
        <f t="shared" si="1670"/>
        <v>1.6970510081800656</v>
      </c>
      <c r="FO369" s="452">
        <f t="shared" si="1671"/>
        <v>1.1020684624602719</v>
      </c>
      <c r="FP369" s="452">
        <f t="shared" si="1672"/>
        <v>1.635752688172043</v>
      </c>
      <c r="FQ369" s="452">
        <f t="shared" si="1673"/>
        <v>1.1518817204301075</v>
      </c>
      <c r="FR369" s="453"/>
      <c r="FS369" s="446">
        <f t="shared" si="1659"/>
        <v>196957</v>
      </c>
      <c r="FT369" s="446">
        <f t="shared" si="1659"/>
        <v>328426</v>
      </c>
      <c r="FU369" s="446">
        <f t="shared" si="1659"/>
        <v>1318099</v>
      </c>
      <c r="FV369" s="446">
        <f t="shared" si="1659"/>
        <v>7633855</v>
      </c>
      <c r="FW369" s="446">
        <f t="shared" si="1659"/>
        <v>6627133</v>
      </c>
      <c r="FX369" s="446">
        <f t="shared" si="1659"/>
        <v>5336366</v>
      </c>
      <c r="FY369" s="446">
        <f t="shared" si="1659"/>
        <v>116567988</v>
      </c>
      <c r="FZ369" s="446">
        <f t="shared" si="1659"/>
        <v>401224688</v>
      </c>
      <c r="GA369" s="446">
        <f t="shared" si="1659"/>
        <v>19356414</v>
      </c>
      <c r="GB369" s="446"/>
      <c r="GC369" s="446"/>
      <c r="GD369" s="446">
        <f t="shared" ref="GD369:GM378" si="1675">SUMIFS(GD$443:GD$10112,$B$443:$B$10112,$B369,$C$443:$C$10112,$C369,$D$443:$D$10112,$D369)</f>
        <v>129317</v>
      </c>
      <c r="GE369" s="446">
        <f t="shared" si="1675"/>
        <v>118076</v>
      </c>
      <c r="GF369" s="446">
        <f t="shared" si="1675"/>
        <v>6375393</v>
      </c>
      <c r="GG369" s="446">
        <f t="shared" si="1675"/>
        <v>8340267</v>
      </c>
      <c r="GH369" s="446">
        <f t="shared" si="1675"/>
        <v>2733540</v>
      </c>
      <c r="GI369" s="446">
        <f t="shared" si="1675"/>
        <v>105433492</v>
      </c>
      <c r="GJ369" s="446">
        <f t="shared" si="1675"/>
        <v>40155780</v>
      </c>
      <c r="GK369" s="446">
        <f t="shared" si="1675"/>
        <v>13514027</v>
      </c>
      <c r="GL369" s="446">
        <f t="shared" si="1675"/>
        <v>20884753</v>
      </c>
      <c r="GM369" s="446">
        <f t="shared" si="1675"/>
        <v>3200178</v>
      </c>
      <c r="GN369" s="446">
        <f t="shared" si="1621"/>
        <v>717838</v>
      </c>
      <c r="GO369" s="446">
        <f t="shared" si="1655"/>
        <v>125929</v>
      </c>
      <c r="GP369" s="446">
        <f t="shared" si="1655"/>
        <v>379258</v>
      </c>
      <c r="GQ369" s="446">
        <f t="shared" si="1655"/>
        <v>0</v>
      </c>
      <c r="GR369" s="446"/>
      <c r="GS369" s="446"/>
      <c r="GT369" s="446"/>
      <c r="GU369" s="446"/>
      <c r="GV369" s="416"/>
      <c r="GW369" s="456"/>
      <c r="GX369" s="456"/>
      <c r="GY369" s="456"/>
      <c r="GZ369" s="456"/>
      <c r="HA369" s="456"/>
    </row>
    <row r="370" spans="1:209" ht="10.5" customHeight="1" x14ac:dyDescent="0.2">
      <c r="A370" s="417" t="str">
        <f t="shared" si="1540"/>
        <v>2020-21SEPTEMBERY59</v>
      </c>
      <c r="B370" s="458" t="str">
        <f t="shared" si="1597"/>
        <v>2020-21</v>
      </c>
      <c r="C370" s="402" t="s">
        <v>640</v>
      </c>
      <c r="D370" s="458" t="str">
        <f t="shared" si="1674"/>
        <v>Y59</v>
      </c>
      <c r="E370" s="458" t="str">
        <f t="shared" si="1674"/>
        <v>South East</v>
      </c>
      <c r="F370" s="458" t="str">
        <f t="shared" si="1541"/>
        <v>Y59</v>
      </c>
      <c r="H370" s="463">
        <f t="shared" si="1608"/>
        <v>155600</v>
      </c>
      <c r="I370" s="463">
        <f t="shared" si="1608"/>
        <v>106976</v>
      </c>
      <c r="J370" s="463">
        <f t="shared" si="1608"/>
        <v>371433</v>
      </c>
      <c r="K370" s="463">
        <f t="shared" si="1543"/>
        <v>3</v>
      </c>
      <c r="L370" s="463">
        <f t="shared" si="1544"/>
        <v>2</v>
      </c>
      <c r="M370" s="463">
        <f t="shared" si="1545"/>
        <v>2</v>
      </c>
      <c r="N370" s="463">
        <f t="shared" si="1546"/>
        <v>4</v>
      </c>
      <c r="O370" s="463">
        <f t="shared" si="1547"/>
        <v>54</v>
      </c>
      <c r="P370" s="463">
        <f t="shared" si="1656"/>
        <v>558</v>
      </c>
      <c r="Q370" s="463">
        <f t="shared" si="1656"/>
        <v>39</v>
      </c>
      <c r="R370" s="463">
        <f t="shared" si="1656"/>
        <v>75</v>
      </c>
      <c r="S370" s="463">
        <f t="shared" si="1656"/>
        <v>114333</v>
      </c>
      <c r="T370" s="463">
        <f t="shared" si="1656"/>
        <v>7561</v>
      </c>
      <c r="U370" s="463">
        <f t="shared" si="1656"/>
        <v>4577</v>
      </c>
      <c r="V370" s="463">
        <f t="shared" si="1656"/>
        <v>54121</v>
      </c>
      <c r="W370" s="463">
        <f t="shared" si="1656"/>
        <v>37234</v>
      </c>
      <c r="X370" s="463">
        <f t="shared" si="1656"/>
        <v>1434</v>
      </c>
      <c r="Y370" s="463">
        <f t="shared" si="1656"/>
        <v>3246947</v>
      </c>
      <c r="Z370" s="463">
        <f t="shared" si="1549"/>
        <v>429</v>
      </c>
      <c r="AA370" s="463">
        <f t="shared" si="1550"/>
        <v>804</v>
      </c>
      <c r="AB370" s="463">
        <f t="shared" si="1660"/>
        <v>2549702</v>
      </c>
      <c r="AC370" s="463">
        <f t="shared" si="1552"/>
        <v>557</v>
      </c>
      <c r="AD370" s="463">
        <f t="shared" si="1553"/>
        <v>1054</v>
      </c>
      <c r="AE370" s="463">
        <f t="shared" si="1661"/>
        <v>59101776</v>
      </c>
      <c r="AF370" s="463">
        <f t="shared" si="1555"/>
        <v>1092</v>
      </c>
      <c r="AG370" s="463">
        <f t="shared" si="1556"/>
        <v>2087</v>
      </c>
      <c r="AH370" s="463">
        <f t="shared" si="1662"/>
        <v>163293601</v>
      </c>
      <c r="AI370" s="463">
        <f t="shared" si="1558"/>
        <v>4386</v>
      </c>
      <c r="AJ370" s="463">
        <f t="shared" si="1559"/>
        <v>9757</v>
      </c>
      <c r="AK370" s="463">
        <f t="shared" si="1663"/>
        <v>8177648</v>
      </c>
      <c r="AL370" s="463">
        <f t="shared" si="1561"/>
        <v>5703</v>
      </c>
      <c r="AM370" s="463">
        <f t="shared" si="1562"/>
        <v>12866</v>
      </c>
      <c r="AN370" s="463"/>
      <c r="AO370" s="463"/>
      <c r="AP370" s="463"/>
      <c r="AQ370" s="463"/>
      <c r="AR370" s="463"/>
      <c r="AS370" s="463"/>
      <c r="AT370" s="463">
        <f t="shared" si="1657"/>
        <v>9397</v>
      </c>
      <c r="AU370" s="463">
        <f t="shared" si="1657"/>
        <v>224</v>
      </c>
      <c r="AV370" s="463">
        <f t="shared" si="1657"/>
        <v>801</v>
      </c>
      <c r="AW370" s="463">
        <f t="shared" si="1657"/>
        <v>2184</v>
      </c>
      <c r="AX370" s="463">
        <f t="shared" si="1657"/>
        <v>1078</v>
      </c>
      <c r="AY370" s="463">
        <f t="shared" si="1657"/>
        <v>7294</v>
      </c>
      <c r="AZ370" s="463">
        <f t="shared" si="1657"/>
        <v>1963</v>
      </c>
      <c r="BA370" s="463"/>
      <c r="BB370" s="463"/>
      <c r="BC370" s="463"/>
      <c r="BD370" s="463"/>
      <c r="BE370" s="463"/>
      <c r="BF370" s="463"/>
      <c r="BG370" s="463"/>
      <c r="BH370" s="463"/>
      <c r="BI370" s="463">
        <f t="shared" si="1658"/>
        <v>61416</v>
      </c>
      <c r="BJ370" s="463">
        <f t="shared" si="1658"/>
        <v>5064</v>
      </c>
      <c r="BK370" s="463">
        <f t="shared" si="1658"/>
        <v>38456</v>
      </c>
      <c r="BL370" s="463">
        <f t="shared" si="1658"/>
        <v>104936</v>
      </c>
      <c r="BM370" s="463">
        <f t="shared" si="1658"/>
        <v>15728</v>
      </c>
      <c r="BN370" s="463">
        <f t="shared" si="1658"/>
        <v>11627</v>
      </c>
      <c r="BO370" s="463">
        <f t="shared" si="1658"/>
        <v>9423</v>
      </c>
      <c r="BP370" s="463">
        <f t="shared" si="1658"/>
        <v>7041</v>
      </c>
      <c r="BQ370" s="463">
        <f t="shared" si="1658"/>
        <v>73653</v>
      </c>
      <c r="BR370" s="463">
        <f t="shared" si="1658"/>
        <v>57828</v>
      </c>
      <c r="BS370" s="463">
        <f t="shared" si="1658"/>
        <v>62020</v>
      </c>
      <c r="BT370" s="463">
        <f t="shared" si="1658"/>
        <v>40774</v>
      </c>
      <c r="BU370" s="463">
        <f t="shared" si="1658"/>
        <v>2379</v>
      </c>
      <c r="BV370" s="463">
        <f t="shared" si="1658"/>
        <v>1642</v>
      </c>
      <c r="BW370" s="463">
        <f t="shared" si="1623"/>
        <v>122</v>
      </c>
      <c r="BX370" s="463">
        <f t="shared" si="1623"/>
        <v>76526</v>
      </c>
      <c r="BY370" s="463">
        <f t="shared" si="1624"/>
        <v>627</v>
      </c>
      <c r="BZ370" s="463">
        <f t="shared" si="1625"/>
        <v>1175</v>
      </c>
      <c r="CA370" s="463">
        <f t="shared" si="1626"/>
        <v>135</v>
      </c>
      <c r="CB370" s="463">
        <f t="shared" si="1626"/>
        <v>58869</v>
      </c>
      <c r="CC370" s="463">
        <f t="shared" si="1627"/>
        <v>436</v>
      </c>
      <c r="CD370" s="463">
        <f t="shared" si="1628"/>
        <v>947</v>
      </c>
      <c r="CE370" s="463">
        <f t="shared" si="1629"/>
        <v>7304</v>
      </c>
      <c r="CF370" s="463">
        <f t="shared" si="1629"/>
        <v>3111552</v>
      </c>
      <c r="CG370" s="463">
        <f t="shared" si="1630"/>
        <v>426</v>
      </c>
      <c r="CH370" s="463">
        <f t="shared" si="1631"/>
        <v>797</v>
      </c>
      <c r="CI370" s="463">
        <f t="shared" si="1632"/>
        <v>4292</v>
      </c>
      <c r="CJ370" s="463">
        <f t="shared" si="1632"/>
        <v>4640404</v>
      </c>
      <c r="CK370" s="463">
        <f t="shared" si="1633"/>
        <v>1081</v>
      </c>
      <c r="CL370" s="463">
        <f t="shared" si="1634"/>
        <v>2039</v>
      </c>
      <c r="CM370" s="463">
        <f t="shared" si="1635"/>
        <v>1466</v>
      </c>
      <c r="CN370" s="463">
        <f t="shared" si="1635"/>
        <v>1382292</v>
      </c>
      <c r="CO370" s="463">
        <f t="shared" si="1636"/>
        <v>943</v>
      </c>
      <c r="CP370" s="463">
        <f t="shared" si="1637"/>
        <v>1971</v>
      </c>
      <c r="CQ370" s="463">
        <f t="shared" si="1638"/>
        <v>48363</v>
      </c>
      <c r="CR370" s="463">
        <f t="shared" si="1638"/>
        <v>53079080</v>
      </c>
      <c r="CS370" s="463">
        <f t="shared" si="1639"/>
        <v>1098</v>
      </c>
      <c r="CT370" s="463">
        <f t="shared" si="1640"/>
        <v>2097</v>
      </c>
      <c r="CU370" s="463">
        <f t="shared" si="1641"/>
        <v>3377</v>
      </c>
      <c r="CV370" s="463">
        <f t="shared" si="1641"/>
        <v>16294567</v>
      </c>
      <c r="CW370" s="463">
        <f t="shared" si="1642"/>
        <v>4825</v>
      </c>
      <c r="CX370" s="463">
        <f t="shared" si="1643"/>
        <v>10029</v>
      </c>
      <c r="CY370" s="463">
        <f t="shared" si="1644"/>
        <v>1135</v>
      </c>
      <c r="CZ370" s="463">
        <f t="shared" si="1644"/>
        <v>4913215</v>
      </c>
      <c r="DA370" s="463">
        <f t="shared" si="1645"/>
        <v>4329</v>
      </c>
      <c r="DB370" s="463">
        <f t="shared" si="1646"/>
        <v>9599</v>
      </c>
      <c r="DC370" s="463">
        <f t="shared" si="1647"/>
        <v>915</v>
      </c>
      <c r="DD370" s="463">
        <f t="shared" si="1647"/>
        <v>8422960</v>
      </c>
      <c r="DE370" s="463">
        <f t="shared" si="1648"/>
        <v>9205</v>
      </c>
      <c r="DF370" s="463">
        <f t="shared" si="1649"/>
        <v>18584</v>
      </c>
      <c r="DG370" s="463">
        <f t="shared" si="1650"/>
        <v>125</v>
      </c>
      <c r="DH370" s="463">
        <f t="shared" si="1650"/>
        <v>972861</v>
      </c>
      <c r="DI370" s="463">
        <f t="shared" si="1651"/>
        <v>7783</v>
      </c>
      <c r="DJ370" s="463">
        <f t="shared" si="1652"/>
        <v>17381</v>
      </c>
      <c r="DK370" s="463">
        <f t="shared" si="1612"/>
        <v>204</v>
      </c>
      <c r="DL370" s="463">
        <f t="shared" si="1612"/>
        <v>61935</v>
      </c>
      <c r="DM370" s="463">
        <f t="shared" si="1566"/>
        <v>304</v>
      </c>
      <c r="DN370" s="463">
        <f t="shared" si="1567"/>
        <v>478</v>
      </c>
      <c r="DO370" s="463">
        <f t="shared" si="1613"/>
        <v>5451</v>
      </c>
      <c r="DP370" s="463">
        <f t="shared" si="1613"/>
        <v>225356</v>
      </c>
      <c r="DQ370" s="463">
        <f t="shared" si="1569"/>
        <v>41</v>
      </c>
      <c r="DR370" s="463">
        <f t="shared" si="1570"/>
        <v>66</v>
      </c>
      <c r="DS370" s="463">
        <f t="shared" si="1614"/>
        <v>216</v>
      </c>
      <c r="DT370" s="463">
        <f t="shared" si="1614"/>
        <v>329036</v>
      </c>
      <c r="DU370" s="463">
        <f t="shared" si="1615"/>
        <v>1523</v>
      </c>
      <c r="DV370" s="463">
        <f t="shared" si="1616"/>
        <v>3007</v>
      </c>
      <c r="DW370" s="463">
        <f t="shared" si="1617"/>
        <v>208</v>
      </c>
      <c r="DX370" s="463"/>
      <c r="DY370" s="463"/>
      <c r="DZ370" s="463"/>
      <c r="EA370" s="463"/>
      <c r="EB370" s="463"/>
      <c r="EC370" s="463"/>
      <c r="ED370" s="463"/>
      <c r="EE370" s="463"/>
      <c r="EF370" s="463"/>
      <c r="EG370" s="463" t="s">
        <v>152</v>
      </c>
      <c r="EH370" s="463" t="s">
        <v>152</v>
      </c>
      <c r="EI370" s="463">
        <f t="shared" si="1653"/>
        <v>0</v>
      </c>
      <c r="EJ370" s="446"/>
      <c r="EK370" s="446"/>
      <c r="EL370" s="446"/>
      <c r="EM370" s="446"/>
      <c r="EN370" s="446"/>
      <c r="EO370" s="446"/>
      <c r="EP370" s="446"/>
      <c r="EQ370" s="446"/>
      <c r="ER370" s="446"/>
      <c r="ES370" s="446"/>
      <c r="ET370" s="446"/>
      <c r="EU370" s="446"/>
      <c r="EV370" s="446"/>
      <c r="EW370" s="446"/>
      <c r="EX370" s="446"/>
      <c r="EY370" s="446"/>
      <c r="EZ370" s="447"/>
      <c r="FA370" s="446">
        <f t="shared" si="1583"/>
        <v>9</v>
      </c>
      <c r="FB370" s="417">
        <f t="shared" si="1599"/>
        <v>2020</v>
      </c>
      <c r="FC370" s="448">
        <f t="shared" si="1600"/>
        <v>44075</v>
      </c>
      <c r="FD370" s="449">
        <f t="shared" si="1584"/>
        <v>30</v>
      </c>
      <c r="FE370" s="450"/>
      <c r="FF370" s="451">
        <f t="shared" si="1619"/>
        <v>0.77838069398829068</v>
      </c>
      <c r="FG370" s="450"/>
      <c r="FH370" s="452">
        <f t="shared" si="1664"/>
        <v>2.0801481285544239</v>
      </c>
      <c r="FI370" s="452">
        <f t="shared" si="1665"/>
        <v>1.5377595556143366</v>
      </c>
      <c r="FJ370" s="452">
        <f t="shared" si="1666"/>
        <v>2.0587721214769501</v>
      </c>
      <c r="FK370" s="452">
        <f t="shared" si="1667"/>
        <v>1.5383438933799432</v>
      </c>
      <c r="FL370" s="452">
        <f t="shared" si="1668"/>
        <v>1.3608950315034829</v>
      </c>
      <c r="FM370" s="452">
        <f t="shared" si="1669"/>
        <v>1.0684946693520074</v>
      </c>
      <c r="FN370" s="452">
        <f t="shared" si="1670"/>
        <v>1.6656819036364614</v>
      </c>
      <c r="FO370" s="452">
        <f t="shared" si="1671"/>
        <v>1.0950743943707364</v>
      </c>
      <c r="FP370" s="452">
        <f t="shared" si="1672"/>
        <v>1.6589958158995817</v>
      </c>
      <c r="FQ370" s="452">
        <f t="shared" si="1673"/>
        <v>1.1450488145048814</v>
      </c>
      <c r="FR370" s="453"/>
      <c r="FS370" s="446">
        <f t="shared" si="1659"/>
        <v>189310</v>
      </c>
      <c r="FT370" s="446">
        <f t="shared" si="1659"/>
        <v>259021</v>
      </c>
      <c r="FU370" s="446">
        <f t="shared" si="1659"/>
        <v>419517</v>
      </c>
      <c r="FV370" s="446">
        <f t="shared" si="1659"/>
        <v>5755694</v>
      </c>
      <c r="FW370" s="446">
        <f t="shared" si="1659"/>
        <v>6077407</v>
      </c>
      <c r="FX370" s="446">
        <f t="shared" si="1659"/>
        <v>4825551</v>
      </c>
      <c r="FY370" s="446">
        <f t="shared" si="1659"/>
        <v>112966846</v>
      </c>
      <c r="FZ370" s="446">
        <f t="shared" si="1659"/>
        <v>363287838</v>
      </c>
      <c r="GA370" s="446">
        <f t="shared" si="1659"/>
        <v>18449256</v>
      </c>
      <c r="GB370" s="446"/>
      <c r="GC370" s="446"/>
      <c r="GD370" s="446">
        <f t="shared" si="1675"/>
        <v>143310</v>
      </c>
      <c r="GE370" s="446">
        <f t="shared" si="1675"/>
        <v>127872</v>
      </c>
      <c r="GF370" s="446">
        <f t="shared" si="1675"/>
        <v>5818920</v>
      </c>
      <c r="GG370" s="446">
        <f t="shared" si="1675"/>
        <v>8749449</v>
      </c>
      <c r="GH370" s="446">
        <f t="shared" si="1675"/>
        <v>2889350</v>
      </c>
      <c r="GI370" s="446">
        <f t="shared" si="1675"/>
        <v>101406669</v>
      </c>
      <c r="GJ370" s="446">
        <f t="shared" si="1675"/>
        <v>33866367</v>
      </c>
      <c r="GK370" s="446">
        <f t="shared" si="1675"/>
        <v>10894542</v>
      </c>
      <c r="GL370" s="446">
        <f t="shared" si="1675"/>
        <v>17004327</v>
      </c>
      <c r="GM370" s="446">
        <f t="shared" si="1675"/>
        <v>2172637</v>
      </c>
      <c r="GN370" s="446">
        <f t="shared" si="1621"/>
        <v>649524</v>
      </c>
      <c r="GO370" s="446">
        <f t="shared" si="1655"/>
        <v>97542</v>
      </c>
      <c r="GP370" s="446">
        <f t="shared" si="1655"/>
        <v>358219</v>
      </c>
      <c r="GQ370" s="446">
        <f t="shared" si="1655"/>
        <v>0</v>
      </c>
      <c r="GR370" s="446"/>
      <c r="GS370" s="446"/>
      <c r="GT370" s="446"/>
      <c r="GU370" s="446"/>
      <c r="GV370" s="416"/>
      <c r="GW370" s="456"/>
      <c r="GX370" s="456"/>
      <c r="GY370" s="456"/>
      <c r="GZ370" s="456"/>
      <c r="HA370" s="456"/>
    </row>
    <row r="371" spans="1:209" ht="10.5" customHeight="1" x14ac:dyDescent="0.2">
      <c r="A371" s="417" t="str">
        <f t="shared" si="1540"/>
        <v>2020-21OCTOBERY59</v>
      </c>
      <c r="B371" s="458" t="str">
        <f t="shared" si="1597"/>
        <v>2020-21</v>
      </c>
      <c r="C371" s="402" t="s">
        <v>643</v>
      </c>
      <c r="D371" s="458" t="str">
        <f t="shared" si="1674"/>
        <v>Y59</v>
      </c>
      <c r="E371" s="458" t="str">
        <f t="shared" si="1674"/>
        <v>South East</v>
      </c>
      <c r="F371" s="458" t="str">
        <f t="shared" si="1541"/>
        <v>Y59</v>
      </c>
      <c r="H371" s="463">
        <f t="shared" si="1608"/>
        <v>160206</v>
      </c>
      <c r="I371" s="463">
        <f t="shared" si="1608"/>
        <v>110060</v>
      </c>
      <c r="J371" s="463">
        <f t="shared" si="1608"/>
        <v>387542</v>
      </c>
      <c r="K371" s="463">
        <f t="shared" si="1543"/>
        <v>4</v>
      </c>
      <c r="L371" s="463">
        <f t="shared" si="1544"/>
        <v>2</v>
      </c>
      <c r="M371" s="463">
        <f t="shared" si="1545"/>
        <v>2</v>
      </c>
      <c r="N371" s="463">
        <f t="shared" si="1546"/>
        <v>4</v>
      </c>
      <c r="O371" s="463">
        <f t="shared" si="1547"/>
        <v>58</v>
      </c>
      <c r="P371" s="463">
        <f t="shared" si="1656"/>
        <v>589</v>
      </c>
      <c r="Q371" s="463">
        <f t="shared" si="1656"/>
        <v>51</v>
      </c>
      <c r="R371" s="463">
        <f t="shared" si="1656"/>
        <v>70</v>
      </c>
      <c r="S371" s="463">
        <f t="shared" si="1656"/>
        <v>117227</v>
      </c>
      <c r="T371" s="463">
        <f t="shared" si="1656"/>
        <v>7816</v>
      </c>
      <c r="U371" s="463">
        <f t="shared" si="1656"/>
        <v>4804</v>
      </c>
      <c r="V371" s="463">
        <f t="shared" si="1656"/>
        <v>55389</v>
      </c>
      <c r="W371" s="463">
        <f t="shared" si="1656"/>
        <v>38497</v>
      </c>
      <c r="X371" s="463">
        <f t="shared" si="1656"/>
        <v>1466</v>
      </c>
      <c r="Y371" s="463">
        <f t="shared" si="1656"/>
        <v>3307641</v>
      </c>
      <c r="Z371" s="463">
        <f t="shared" si="1549"/>
        <v>423</v>
      </c>
      <c r="AA371" s="463">
        <f t="shared" si="1550"/>
        <v>778</v>
      </c>
      <c r="AB371" s="463">
        <f t="shared" si="1660"/>
        <v>2674081</v>
      </c>
      <c r="AC371" s="463">
        <f t="shared" si="1552"/>
        <v>557</v>
      </c>
      <c r="AD371" s="463">
        <f t="shared" si="1553"/>
        <v>1032</v>
      </c>
      <c r="AE371" s="463">
        <f t="shared" si="1661"/>
        <v>57387740</v>
      </c>
      <c r="AF371" s="463">
        <f t="shared" si="1555"/>
        <v>1036</v>
      </c>
      <c r="AG371" s="463">
        <f t="shared" si="1556"/>
        <v>1944</v>
      </c>
      <c r="AH371" s="463">
        <f t="shared" si="1662"/>
        <v>154877850</v>
      </c>
      <c r="AI371" s="463">
        <f t="shared" si="1558"/>
        <v>4023</v>
      </c>
      <c r="AJ371" s="463">
        <f t="shared" si="1559"/>
        <v>9063</v>
      </c>
      <c r="AK371" s="463">
        <f t="shared" si="1663"/>
        <v>7030479</v>
      </c>
      <c r="AL371" s="463">
        <f t="shared" si="1561"/>
        <v>4796</v>
      </c>
      <c r="AM371" s="463">
        <f t="shared" si="1562"/>
        <v>11005</v>
      </c>
      <c r="AN371" s="463"/>
      <c r="AO371" s="463"/>
      <c r="AP371" s="463"/>
      <c r="AQ371" s="463"/>
      <c r="AR371" s="463"/>
      <c r="AS371" s="463"/>
      <c r="AT371" s="463">
        <f t="shared" si="1657"/>
        <v>8879</v>
      </c>
      <c r="AU371" s="463">
        <f t="shared" si="1657"/>
        <v>250</v>
      </c>
      <c r="AV371" s="463">
        <f t="shared" si="1657"/>
        <v>777</v>
      </c>
      <c r="AW371" s="463">
        <f t="shared" si="1657"/>
        <v>2532</v>
      </c>
      <c r="AX371" s="463">
        <f t="shared" si="1657"/>
        <v>893</v>
      </c>
      <c r="AY371" s="463">
        <f t="shared" si="1657"/>
        <v>6959</v>
      </c>
      <c r="AZ371" s="463">
        <f t="shared" si="1657"/>
        <v>2281</v>
      </c>
      <c r="BA371" s="463"/>
      <c r="BB371" s="463"/>
      <c r="BC371" s="463"/>
      <c r="BD371" s="463"/>
      <c r="BE371" s="463"/>
      <c r="BF371" s="463"/>
      <c r="BG371" s="463"/>
      <c r="BH371" s="463"/>
      <c r="BI371" s="463">
        <f t="shared" si="1658"/>
        <v>63731</v>
      </c>
      <c r="BJ371" s="463">
        <f t="shared" si="1658"/>
        <v>5204</v>
      </c>
      <c r="BK371" s="463">
        <f t="shared" si="1658"/>
        <v>39413</v>
      </c>
      <c r="BL371" s="463">
        <f t="shared" si="1658"/>
        <v>108348</v>
      </c>
      <c r="BM371" s="463">
        <f t="shared" si="1658"/>
        <v>16294</v>
      </c>
      <c r="BN371" s="463">
        <f t="shared" si="1658"/>
        <v>12075</v>
      </c>
      <c r="BO371" s="463">
        <f t="shared" si="1658"/>
        <v>9916</v>
      </c>
      <c r="BP371" s="463">
        <f t="shared" si="1658"/>
        <v>7433</v>
      </c>
      <c r="BQ371" s="463">
        <f t="shared" si="1658"/>
        <v>74944</v>
      </c>
      <c r="BR371" s="463">
        <f t="shared" si="1658"/>
        <v>59277</v>
      </c>
      <c r="BS371" s="463">
        <f t="shared" si="1658"/>
        <v>64382</v>
      </c>
      <c r="BT371" s="463">
        <f t="shared" si="1658"/>
        <v>42204</v>
      </c>
      <c r="BU371" s="463">
        <f t="shared" si="1658"/>
        <v>2412</v>
      </c>
      <c r="BV371" s="463">
        <f t="shared" si="1658"/>
        <v>1714</v>
      </c>
      <c r="BW371" s="463">
        <f t="shared" si="1623"/>
        <v>150</v>
      </c>
      <c r="BX371" s="463">
        <f t="shared" si="1623"/>
        <v>86525</v>
      </c>
      <c r="BY371" s="463">
        <f t="shared" si="1624"/>
        <v>577</v>
      </c>
      <c r="BZ371" s="463">
        <f t="shared" si="1625"/>
        <v>1077</v>
      </c>
      <c r="CA371" s="463">
        <f t="shared" si="1626"/>
        <v>105</v>
      </c>
      <c r="CB371" s="463">
        <f t="shared" si="1626"/>
        <v>45943</v>
      </c>
      <c r="CC371" s="463">
        <f t="shared" si="1627"/>
        <v>438</v>
      </c>
      <c r="CD371" s="463">
        <f t="shared" si="1628"/>
        <v>958</v>
      </c>
      <c r="CE371" s="463">
        <f t="shared" si="1629"/>
        <v>7561</v>
      </c>
      <c r="CF371" s="463">
        <f t="shared" si="1629"/>
        <v>3175173</v>
      </c>
      <c r="CG371" s="463">
        <f t="shared" si="1630"/>
        <v>420</v>
      </c>
      <c r="CH371" s="463">
        <f t="shared" si="1631"/>
        <v>769</v>
      </c>
      <c r="CI371" s="463">
        <f t="shared" si="1632"/>
        <v>4535</v>
      </c>
      <c r="CJ371" s="463">
        <f t="shared" si="1632"/>
        <v>4740290</v>
      </c>
      <c r="CK371" s="463">
        <f t="shared" si="1633"/>
        <v>1045</v>
      </c>
      <c r="CL371" s="463">
        <f t="shared" si="1634"/>
        <v>1938</v>
      </c>
      <c r="CM371" s="463">
        <f t="shared" si="1635"/>
        <v>1515</v>
      </c>
      <c r="CN371" s="463">
        <f t="shared" si="1635"/>
        <v>1424641</v>
      </c>
      <c r="CO371" s="463">
        <f t="shared" si="1636"/>
        <v>940</v>
      </c>
      <c r="CP371" s="463">
        <f t="shared" si="1637"/>
        <v>1917</v>
      </c>
      <c r="CQ371" s="463">
        <f t="shared" si="1638"/>
        <v>49339</v>
      </c>
      <c r="CR371" s="463">
        <f t="shared" si="1638"/>
        <v>51222809</v>
      </c>
      <c r="CS371" s="463">
        <f t="shared" si="1639"/>
        <v>1038</v>
      </c>
      <c r="CT371" s="463">
        <f t="shared" si="1640"/>
        <v>1945</v>
      </c>
      <c r="CU371" s="463">
        <f t="shared" si="1641"/>
        <v>3768</v>
      </c>
      <c r="CV371" s="463">
        <f t="shared" si="1641"/>
        <v>16995841</v>
      </c>
      <c r="CW371" s="463">
        <f t="shared" si="1642"/>
        <v>4511</v>
      </c>
      <c r="CX371" s="463">
        <f t="shared" si="1643"/>
        <v>9267</v>
      </c>
      <c r="CY371" s="463">
        <f t="shared" si="1644"/>
        <v>1257</v>
      </c>
      <c r="CZ371" s="463">
        <f t="shared" si="1644"/>
        <v>5470182</v>
      </c>
      <c r="DA371" s="463">
        <f t="shared" si="1645"/>
        <v>4352</v>
      </c>
      <c r="DB371" s="463">
        <f t="shared" si="1646"/>
        <v>9151</v>
      </c>
      <c r="DC371" s="463">
        <f t="shared" si="1647"/>
        <v>1010</v>
      </c>
      <c r="DD371" s="463">
        <f t="shared" si="1647"/>
        <v>9620609</v>
      </c>
      <c r="DE371" s="463">
        <f t="shared" si="1648"/>
        <v>9525</v>
      </c>
      <c r="DF371" s="463">
        <f t="shared" si="1649"/>
        <v>18481</v>
      </c>
      <c r="DG371" s="463">
        <f t="shared" si="1650"/>
        <v>121</v>
      </c>
      <c r="DH371" s="463">
        <f t="shared" si="1650"/>
        <v>980174</v>
      </c>
      <c r="DI371" s="463">
        <f t="shared" si="1651"/>
        <v>8101</v>
      </c>
      <c r="DJ371" s="463">
        <f t="shared" si="1652"/>
        <v>17762</v>
      </c>
      <c r="DK371" s="463">
        <f t="shared" si="1612"/>
        <v>182</v>
      </c>
      <c r="DL371" s="463">
        <f t="shared" si="1612"/>
        <v>53356</v>
      </c>
      <c r="DM371" s="463">
        <f t="shared" si="1566"/>
        <v>293</v>
      </c>
      <c r="DN371" s="463">
        <f t="shared" si="1567"/>
        <v>429</v>
      </c>
      <c r="DO371" s="463">
        <f t="shared" si="1613"/>
        <v>5680</v>
      </c>
      <c r="DP371" s="463">
        <f t="shared" si="1613"/>
        <v>230250</v>
      </c>
      <c r="DQ371" s="463">
        <f t="shared" si="1569"/>
        <v>41</v>
      </c>
      <c r="DR371" s="463">
        <f t="shared" si="1570"/>
        <v>67</v>
      </c>
      <c r="DS371" s="463">
        <f t="shared" si="1614"/>
        <v>219</v>
      </c>
      <c r="DT371" s="463">
        <f t="shared" si="1614"/>
        <v>308243</v>
      </c>
      <c r="DU371" s="463">
        <f t="shared" si="1615"/>
        <v>1408</v>
      </c>
      <c r="DV371" s="463">
        <f t="shared" si="1616"/>
        <v>2560</v>
      </c>
      <c r="DW371" s="463">
        <f t="shared" si="1617"/>
        <v>206</v>
      </c>
      <c r="DX371" s="463"/>
      <c r="DY371" s="463"/>
      <c r="DZ371" s="463"/>
      <c r="EA371" s="463"/>
      <c r="EB371" s="463"/>
      <c r="EC371" s="463"/>
      <c r="ED371" s="463"/>
      <c r="EE371" s="463"/>
      <c r="EF371" s="463"/>
      <c r="EG371" s="463" t="s">
        <v>152</v>
      </c>
      <c r="EH371" s="463" t="s">
        <v>152</v>
      </c>
      <c r="EI371" s="463">
        <f t="shared" si="1653"/>
        <v>0</v>
      </c>
      <c r="EJ371" s="446"/>
      <c r="EK371" s="446"/>
      <c r="EL371" s="446"/>
      <c r="EM371" s="446"/>
      <c r="EN371" s="446"/>
      <c r="EO371" s="446"/>
      <c r="EP371" s="446"/>
      <c r="EQ371" s="446"/>
      <c r="ER371" s="446"/>
      <c r="ES371" s="446"/>
      <c r="ET371" s="446"/>
      <c r="EU371" s="446"/>
      <c r="EV371" s="446"/>
      <c r="EW371" s="446"/>
      <c r="EX371" s="446"/>
      <c r="EY371" s="446"/>
      <c r="EZ371" s="447"/>
      <c r="FA371" s="446">
        <f t="shared" si="1583"/>
        <v>10</v>
      </c>
      <c r="FB371" s="417">
        <f t="shared" si="1599"/>
        <v>2020</v>
      </c>
      <c r="FC371" s="448">
        <f t="shared" si="1600"/>
        <v>44105</v>
      </c>
      <c r="FD371" s="449">
        <f t="shared" si="1584"/>
        <v>31</v>
      </c>
      <c r="FE371" s="450"/>
      <c r="FF371" s="451">
        <f t="shared" si="1619"/>
        <v>0.78594160785941602</v>
      </c>
      <c r="FG371" s="450"/>
      <c r="FH371" s="452">
        <f t="shared" si="1664"/>
        <v>2.0846980552712386</v>
      </c>
      <c r="FI371" s="452">
        <f t="shared" si="1665"/>
        <v>1.5449078812691914</v>
      </c>
      <c r="FJ371" s="452">
        <f t="shared" si="1666"/>
        <v>2.064113238967527</v>
      </c>
      <c r="FK371" s="452">
        <f t="shared" si="1667"/>
        <v>1.5472522897585346</v>
      </c>
      <c r="FL371" s="452">
        <f t="shared" si="1668"/>
        <v>1.353048439220784</v>
      </c>
      <c r="FM371" s="452">
        <f t="shared" si="1669"/>
        <v>1.0701944429399339</v>
      </c>
      <c r="FN371" s="452">
        <f t="shared" si="1670"/>
        <v>1.6723900563680287</v>
      </c>
      <c r="FO371" s="452">
        <f t="shared" si="1671"/>
        <v>1.0962932176533235</v>
      </c>
      <c r="FP371" s="452">
        <f t="shared" si="1672"/>
        <v>1.6452933151432469</v>
      </c>
      <c r="FQ371" s="452">
        <f t="shared" si="1673"/>
        <v>1.169167803547067</v>
      </c>
      <c r="FR371" s="453"/>
      <c r="FS371" s="446">
        <f t="shared" si="1659"/>
        <v>193236</v>
      </c>
      <c r="FT371" s="446">
        <f t="shared" si="1659"/>
        <v>253557</v>
      </c>
      <c r="FU371" s="446">
        <f t="shared" si="1659"/>
        <v>481377</v>
      </c>
      <c r="FV371" s="446">
        <f t="shared" si="1659"/>
        <v>6359884</v>
      </c>
      <c r="FW371" s="446">
        <f t="shared" si="1659"/>
        <v>6081595</v>
      </c>
      <c r="FX371" s="446">
        <f t="shared" si="1659"/>
        <v>4959035</v>
      </c>
      <c r="FY371" s="446">
        <f t="shared" si="1659"/>
        <v>107692279</v>
      </c>
      <c r="FZ371" s="446">
        <f t="shared" si="1659"/>
        <v>348889419</v>
      </c>
      <c r="GA371" s="446">
        <f t="shared" si="1659"/>
        <v>16133571</v>
      </c>
      <c r="GB371" s="446"/>
      <c r="GC371" s="446"/>
      <c r="GD371" s="446">
        <f t="shared" si="1675"/>
        <v>161540</v>
      </c>
      <c r="GE371" s="446">
        <f t="shared" si="1675"/>
        <v>100545</v>
      </c>
      <c r="GF371" s="446">
        <f t="shared" si="1675"/>
        <v>5813639</v>
      </c>
      <c r="GG371" s="446">
        <f t="shared" si="1675"/>
        <v>8787854</v>
      </c>
      <c r="GH371" s="446">
        <f t="shared" si="1675"/>
        <v>2904211</v>
      </c>
      <c r="GI371" s="446">
        <f t="shared" si="1675"/>
        <v>95970996</v>
      </c>
      <c r="GJ371" s="446">
        <f t="shared" si="1675"/>
        <v>34916174</v>
      </c>
      <c r="GK371" s="446">
        <f t="shared" si="1675"/>
        <v>11502549</v>
      </c>
      <c r="GL371" s="446">
        <f t="shared" si="1675"/>
        <v>18665492</v>
      </c>
      <c r="GM371" s="446">
        <f t="shared" si="1675"/>
        <v>2149253</v>
      </c>
      <c r="GN371" s="446">
        <f t="shared" si="1621"/>
        <v>560687</v>
      </c>
      <c r="GO371" s="446">
        <f t="shared" si="1655"/>
        <v>78166</v>
      </c>
      <c r="GP371" s="446">
        <f t="shared" si="1655"/>
        <v>382309</v>
      </c>
      <c r="GQ371" s="446">
        <f t="shared" si="1655"/>
        <v>0</v>
      </c>
      <c r="GR371" s="446"/>
      <c r="GS371" s="446"/>
      <c r="GT371" s="446"/>
      <c r="GU371" s="446"/>
      <c r="GV371" s="416"/>
      <c r="GW371" s="456"/>
      <c r="GX371" s="456"/>
      <c r="GY371" s="456"/>
      <c r="GZ371" s="456"/>
      <c r="HA371" s="456"/>
    </row>
    <row r="372" spans="1:209" ht="10.5" customHeight="1" x14ac:dyDescent="0.2">
      <c r="A372" s="417" t="str">
        <f t="shared" si="1540"/>
        <v>2020-21NOVEMBERY59</v>
      </c>
      <c r="B372" s="458" t="str">
        <f t="shared" si="1597"/>
        <v>2020-21</v>
      </c>
      <c r="C372" s="402" t="s">
        <v>647</v>
      </c>
      <c r="D372" s="458" t="str">
        <f t="shared" si="1674"/>
        <v>Y59</v>
      </c>
      <c r="E372" s="458" t="str">
        <f t="shared" si="1674"/>
        <v>South East</v>
      </c>
      <c r="F372" s="458" t="str">
        <f t="shared" si="1541"/>
        <v>Y59</v>
      </c>
      <c r="H372" s="463">
        <f t="shared" si="1608"/>
        <v>149976</v>
      </c>
      <c r="I372" s="463">
        <f t="shared" si="1608"/>
        <v>101574</v>
      </c>
      <c r="J372" s="463">
        <f t="shared" si="1608"/>
        <v>452703</v>
      </c>
      <c r="K372" s="463">
        <f t="shared" si="1543"/>
        <v>4</v>
      </c>
      <c r="L372" s="463">
        <f t="shared" si="1544"/>
        <v>2</v>
      </c>
      <c r="M372" s="463">
        <f t="shared" si="1545"/>
        <v>2</v>
      </c>
      <c r="N372" s="463">
        <f t="shared" si="1546"/>
        <v>6</v>
      </c>
      <c r="O372" s="463">
        <f t="shared" si="1547"/>
        <v>60</v>
      </c>
      <c r="P372" s="463">
        <f t="shared" si="1656"/>
        <v>598</v>
      </c>
      <c r="Q372" s="463">
        <f t="shared" si="1656"/>
        <v>47</v>
      </c>
      <c r="R372" s="463">
        <f t="shared" si="1656"/>
        <v>87</v>
      </c>
      <c r="S372" s="463">
        <f t="shared" si="1656"/>
        <v>113559</v>
      </c>
      <c r="T372" s="463">
        <f t="shared" si="1656"/>
        <v>7387</v>
      </c>
      <c r="U372" s="463">
        <f t="shared" si="1656"/>
        <v>4434</v>
      </c>
      <c r="V372" s="463">
        <f t="shared" si="1656"/>
        <v>53292</v>
      </c>
      <c r="W372" s="463">
        <f t="shared" si="1656"/>
        <v>37219</v>
      </c>
      <c r="X372" s="463">
        <f t="shared" si="1656"/>
        <v>1497</v>
      </c>
      <c r="Y372" s="463">
        <f t="shared" si="1656"/>
        <v>3076246</v>
      </c>
      <c r="Z372" s="463">
        <f t="shared" si="1549"/>
        <v>416</v>
      </c>
      <c r="AA372" s="463">
        <f t="shared" si="1550"/>
        <v>758</v>
      </c>
      <c r="AB372" s="463">
        <f t="shared" si="1660"/>
        <v>2339519</v>
      </c>
      <c r="AC372" s="463">
        <f t="shared" si="1552"/>
        <v>528</v>
      </c>
      <c r="AD372" s="463">
        <f t="shared" si="1553"/>
        <v>984</v>
      </c>
      <c r="AE372" s="463">
        <f t="shared" si="1661"/>
        <v>52413285</v>
      </c>
      <c r="AF372" s="463">
        <f t="shared" si="1555"/>
        <v>984</v>
      </c>
      <c r="AG372" s="463">
        <f t="shared" si="1556"/>
        <v>1838</v>
      </c>
      <c r="AH372" s="463">
        <f t="shared" si="1662"/>
        <v>133967281</v>
      </c>
      <c r="AI372" s="463">
        <f t="shared" si="1558"/>
        <v>3599</v>
      </c>
      <c r="AJ372" s="463">
        <f t="shared" si="1559"/>
        <v>8314</v>
      </c>
      <c r="AK372" s="463">
        <f t="shared" si="1663"/>
        <v>6411975</v>
      </c>
      <c r="AL372" s="463">
        <f t="shared" si="1561"/>
        <v>4283</v>
      </c>
      <c r="AM372" s="463">
        <f t="shared" si="1562"/>
        <v>9706</v>
      </c>
      <c r="AN372" s="463"/>
      <c r="AO372" s="463"/>
      <c r="AP372" s="463"/>
      <c r="AQ372" s="463"/>
      <c r="AR372" s="463"/>
      <c r="AS372" s="463"/>
      <c r="AT372" s="463">
        <f t="shared" si="1657"/>
        <v>8411</v>
      </c>
      <c r="AU372" s="463">
        <f t="shared" si="1657"/>
        <v>205</v>
      </c>
      <c r="AV372" s="463">
        <f t="shared" si="1657"/>
        <v>767</v>
      </c>
      <c r="AW372" s="463">
        <f t="shared" si="1657"/>
        <v>2138</v>
      </c>
      <c r="AX372" s="463">
        <f t="shared" si="1657"/>
        <v>984</v>
      </c>
      <c r="AY372" s="463">
        <f t="shared" si="1657"/>
        <v>6455</v>
      </c>
      <c r="AZ372" s="463">
        <f t="shared" si="1657"/>
        <v>2000</v>
      </c>
      <c r="BA372" s="463"/>
      <c r="BB372" s="463"/>
      <c r="BC372" s="463"/>
      <c r="BD372" s="463"/>
      <c r="BE372" s="463"/>
      <c r="BF372" s="463"/>
      <c r="BG372" s="463"/>
      <c r="BH372" s="463"/>
      <c r="BI372" s="463">
        <f t="shared" si="1658"/>
        <v>61531</v>
      </c>
      <c r="BJ372" s="463">
        <f t="shared" si="1658"/>
        <v>4664</v>
      </c>
      <c r="BK372" s="463">
        <f t="shared" si="1658"/>
        <v>38953</v>
      </c>
      <c r="BL372" s="463">
        <f t="shared" si="1658"/>
        <v>105148</v>
      </c>
      <c r="BM372" s="463">
        <f t="shared" si="1658"/>
        <v>15337</v>
      </c>
      <c r="BN372" s="463">
        <f t="shared" si="1658"/>
        <v>11406</v>
      </c>
      <c r="BO372" s="463">
        <f t="shared" si="1658"/>
        <v>9203</v>
      </c>
      <c r="BP372" s="463">
        <f t="shared" si="1658"/>
        <v>6918</v>
      </c>
      <c r="BQ372" s="463">
        <f t="shared" si="1658"/>
        <v>71483</v>
      </c>
      <c r="BR372" s="463">
        <f t="shared" si="1658"/>
        <v>56761</v>
      </c>
      <c r="BS372" s="463">
        <f t="shared" si="1658"/>
        <v>61166</v>
      </c>
      <c r="BT372" s="463">
        <f t="shared" si="1658"/>
        <v>40937</v>
      </c>
      <c r="BU372" s="463">
        <f t="shared" si="1658"/>
        <v>2453</v>
      </c>
      <c r="BV372" s="463">
        <f t="shared" si="1658"/>
        <v>1811</v>
      </c>
      <c r="BW372" s="463">
        <f t="shared" si="1623"/>
        <v>128</v>
      </c>
      <c r="BX372" s="463">
        <f t="shared" si="1623"/>
        <v>74331</v>
      </c>
      <c r="BY372" s="463">
        <f t="shared" si="1624"/>
        <v>581</v>
      </c>
      <c r="BZ372" s="463">
        <f t="shared" si="1625"/>
        <v>990</v>
      </c>
      <c r="CA372" s="463">
        <f t="shared" si="1626"/>
        <v>111</v>
      </c>
      <c r="CB372" s="463">
        <f t="shared" si="1626"/>
        <v>56183</v>
      </c>
      <c r="CC372" s="463">
        <f t="shared" si="1627"/>
        <v>506</v>
      </c>
      <c r="CD372" s="463">
        <f t="shared" si="1628"/>
        <v>1064</v>
      </c>
      <c r="CE372" s="463">
        <f t="shared" si="1629"/>
        <v>7148</v>
      </c>
      <c r="CF372" s="463">
        <f t="shared" si="1629"/>
        <v>2945732</v>
      </c>
      <c r="CG372" s="463">
        <f t="shared" si="1630"/>
        <v>412</v>
      </c>
      <c r="CH372" s="463">
        <f t="shared" si="1631"/>
        <v>745</v>
      </c>
      <c r="CI372" s="463">
        <f t="shared" si="1632"/>
        <v>4349</v>
      </c>
      <c r="CJ372" s="463">
        <f t="shared" si="1632"/>
        <v>4229223</v>
      </c>
      <c r="CK372" s="463">
        <f t="shared" si="1633"/>
        <v>972</v>
      </c>
      <c r="CL372" s="463">
        <f t="shared" si="1634"/>
        <v>1794</v>
      </c>
      <c r="CM372" s="463">
        <f t="shared" si="1635"/>
        <v>1440</v>
      </c>
      <c r="CN372" s="463">
        <f t="shared" si="1635"/>
        <v>1275848</v>
      </c>
      <c r="CO372" s="463">
        <f t="shared" si="1636"/>
        <v>886</v>
      </c>
      <c r="CP372" s="463">
        <f t="shared" si="1637"/>
        <v>1881</v>
      </c>
      <c r="CQ372" s="463">
        <f t="shared" si="1638"/>
        <v>47503</v>
      </c>
      <c r="CR372" s="463">
        <f t="shared" si="1638"/>
        <v>46908214</v>
      </c>
      <c r="CS372" s="463">
        <f t="shared" si="1639"/>
        <v>987</v>
      </c>
      <c r="CT372" s="463">
        <f t="shared" si="1640"/>
        <v>1841</v>
      </c>
      <c r="CU372" s="463">
        <f t="shared" si="1641"/>
        <v>4021</v>
      </c>
      <c r="CV372" s="463">
        <f t="shared" si="1641"/>
        <v>17726182</v>
      </c>
      <c r="CW372" s="463">
        <f t="shared" si="1642"/>
        <v>4408</v>
      </c>
      <c r="CX372" s="463">
        <f t="shared" si="1643"/>
        <v>8969</v>
      </c>
      <c r="CY372" s="463">
        <f t="shared" si="1644"/>
        <v>1240</v>
      </c>
      <c r="CZ372" s="463">
        <f t="shared" si="1644"/>
        <v>5322854</v>
      </c>
      <c r="DA372" s="463">
        <f t="shared" si="1645"/>
        <v>4293</v>
      </c>
      <c r="DB372" s="463">
        <f t="shared" si="1646"/>
        <v>8751</v>
      </c>
      <c r="DC372" s="463">
        <f t="shared" si="1647"/>
        <v>1194</v>
      </c>
      <c r="DD372" s="463">
        <f t="shared" si="1647"/>
        <v>11039244</v>
      </c>
      <c r="DE372" s="463">
        <f t="shared" si="1648"/>
        <v>9246</v>
      </c>
      <c r="DF372" s="463">
        <f t="shared" si="1649"/>
        <v>18080</v>
      </c>
      <c r="DG372" s="463">
        <f t="shared" si="1650"/>
        <v>147</v>
      </c>
      <c r="DH372" s="463">
        <f t="shared" si="1650"/>
        <v>1197051</v>
      </c>
      <c r="DI372" s="463">
        <f t="shared" si="1651"/>
        <v>8143</v>
      </c>
      <c r="DJ372" s="463">
        <f t="shared" si="1652"/>
        <v>17019</v>
      </c>
      <c r="DK372" s="463">
        <f t="shared" si="1612"/>
        <v>181</v>
      </c>
      <c r="DL372" s="463">
        <f t="shared" si="1612"/>
        <v>61976</v>
      </c>
      <c r="DM372" s="463">
        <f t="shared" si="1566"/>
        <v>342</v>
      </c>
      <c r="DN372" s="463">
        <f t="shared" si="1567"/>
        <v>545</v>
      </c>
      <c r="DO372" s="463">
        <f t="shared" si="1613"/>
        <v>5349</v>
      </c>
      <c r="DP372" s="463">
        <f t="shared" si="1613"/>
        <v>217083</v>
      </c>
      <c r="DQ372" s="463">
        <f t="shared" si="1569"/>
        <v>41</v>
      </c>
      <c r="DR372" s="463">
        <f t="shared" si="1570"/>
        <v>64</v>
      </c>
      <c r="DS372" s="463">
        <f t="shared" si="1614"/>
        <v>209</v>
      </c>
      <c r="DT372" s="463">
        <f t="shared" si="1614"/>
        <v>330435</v>
      </c>
      <c r="DU372" s="463">
        <f t="shared" si="1615"/>
        <v>1581</v>
      </c>
      <c r="DV372" s="463">
        <f t="shared" si="1616"/>
        <v>2862</v>
      </c>
      <c r="DW372" s="463">
        <f t="shared" si="1617"/>
        <v>199</v>
      </c>
      <c r="DX372" s="463"/>
      <c r="DY372" s="463"/>
      <c r="DZ372" s="463"/>
      <c r="EA372" s="463"/>
      <c r="EB372" s="463"/>
      <c r="EC372" s="463"/>
      <c r="ED372" s="463"/>
      <c r="EE372" s="463"/>
      <c r="EF372" s="463"/>
      <c r="EG372" s="463" t="s">
        <v>152</v>
      </c>
      <c r="EH372" s="463" t="s">
        <v>152</v>
      </c>
      <c r="EI372" s="463">
        <f t="shared" si="1653"/>
        <v>5</v>
      </c>
      <c r="EJ372" s="446"/>
      <c r="EK372" s="446"/>
      <c r="EL372" s="446"/>
      <c r="EM372" s="446"/>
      <c r="EN372" s="446"/>
      <c r="EO372" s="446"/>
      <c r="EP372" s="446"/>
      <c r="EQ372" s="446"/>
      <c r="ER372" s="446"/>
      <c r="ES372" s="446"/>
      <c r="ET372" s="446"/>
      <c r="EU372" s="446"/>
      <c r="EV372" s="446"/>
      <c r="EW372" s="446"/>
      <c r="EX372" s="446"/>
      <c r="EY372" s="446"/>
      <c r="EZ372" s="447"/>
      <c r="FA372" s="446">
        <f t="shared" si="1583"/>
        <v>11</v>
      </c>
      <c r="FB372" s="417">
        <f t="shared" si="1599"/>
        <v>2020</v>
      </c>
      <c r="FC372" s="448">
        <f t="shared" si="1600"/>
        <v>44136</v>
      </c>
      <c r="FD372" s="449">
        <f t="shared" si="1584"/>
        <v>30</v>
      </c>
      <c r="FE372" s="450"/>
      <c r="FF372" s="451">
        <f t="shared" si="1619"/>
        <v>0.78789217852408311</v>
      </c>
      <c r="FG372" s="450"/>
      <c r="FH372" s="452">
        <f t="shared" si="1664"/>
        <v>2.0762149722485446</v>
      </c>
      <c r="FI372" s="452">
        <f t="shared" si="1665"/>
        <v>1.5440638960335724</v>
      </c>
      <c r="FJ372" s="452">
        <f t="shared" si="1666"/>
        <v>2.075552548488949</v>
      </c>
      <c r="FK372" s="452">
        <f t="shared" si="1667"/>
        <v>1.5602165087956699</v>
      </c>
      <c r="FL372" s="452">
        <f t="shared" si="1668"/>
        <v>1.3413457929895669</v>
      </c>
      <c r="FM372" s="452">
        <f t="shared" si="1669"/>
        <v>1.0650941980034527</v>
      </c>
      <c r="FN372" s="452">
        <f t="shared" si="1670"/>
        <v>1.6434079368064698</v>
      </c>
      <c r="FO372" s="452">
        <f t="shared" si="1671"/>
        <v>1.0998952148096401</v>
      </c>
      <c r="FP372" s="452">
        <f t="shared" si="1672"/>
        <v>1.6386105544422178</v>
      </c>
      <c r="FQ372" s="452">
        <f t="shared" si="1673"/>
        <v>1.2097528390113561</v>
      </c>
      <c r="FR372" s="453"/>
      <c r="FS372" s="446">
        <f t="shared" si="1659"/>
        <v>177310</v>
      </c>
      <c r="FT372" s="446">
        <f t="shared" si="1659"/>
        <v>222678</v>
      </c>
      <c r="FU372" s="446">
        <f t="shared" si="1659"/>
        <v>647196</v>
      </c>
      <c r="FV372" s="446">
        <f t="shared" si="1659"/>
        <v>6129828</v>
      </c>
      <c r="FW372" s="446">
        <f t="shared" si="1659"/>
        <v>5596023</v>
      </c>
      <c r="FX372" s="446">
        <f t="shared" si="1659"/>
        <v>4364735</v>
      </c>
      <c r="FY372" s="446">
        <f t="shared" si="1659"/>
        <v>97928611</v>
      </c>
      <c r="FZ372" s="446">
        <f t="shared" si="1659"/>
        <v>309448503</v>
      </c>
      <c r="GA372" s="446">
        <f t="shared" si="1659"/>
        <v>14530499</v>
      </c>
      <c r="GB372" s="446"/>
      <c r="GC372" s="446"/>
      <c r="GD372" s="446">
        <f t="shared" si="1675"/>
        <v>126714</v>
      </c>
      <c r="GE372" s="446">
        <f t="shared" si="1675"/>
        <v>118152</v>
      </c>
      <c r="GF372" s="446">
        <f t="shared" si="1675"/>
        <v>5323722</v>
      </c>
      <c r="GG372" s="446">
        <f t="shared" si="1675"/>
        <v>7803783</v>
      </c>
      <c r="GH372" s="446">
        <f t="shared" si="1675"/>
        <v>2709045</v>
      </c>
      <c r="GI372" s="446">
        <f t="shared" si="1675"/>
        <v>87450392</v>
      </c>
      <c r="GJ372" s="446">
        <f t="shared" si="1675"/>
        <v>36063958</v>
      </c>
      <c r="GK372" s="446">
        <f t="shared" si="1675"/>
        <v>10850852</v>
      </c>
      <c r="GL372" s="446">
        <f t="shared" si="1675"/>
        <v>21586996</v>
      </c>
      <c r="GM372" s="446">
        <f t="shared" si="1675"/>
        <v>2501824</v>
      </c>
      <c r="GN372" s="446">
        <f t="shared" si="1621"/>
        <v>598138</v>
      </c>
      <c r="GO372" s="446">
        <f t="shared" si="1655"/>
        <v>98599</v>
      </c>
      <c r="GP372" s="446">
        <f t="shared" si="1655"/>
        <v>344688</v>
      </c>
      <c r="GQ372" s="446">
        <f t="shared" si="1655"/>
        <v>0</v>
      </c>
      <c r="GR372" s="446"/>
      <c r="GS372" s="446"/>
      <c r="GT372" s="446"/>
      <c r="GU372" s="446"/>
      <c r="GV372" s="416"/>
      <c r="GW372" s="456"/>
      <c r="GX372" s="456"/>
      <c r="GY372" s="456"/>
      <c r="GZ372" s="456"/>
      <c r="HA372" s="456"/>
    </row>
    <row r="373" spans="1:209" ht="10.5" customHeight="1" x14ac:dyDescent="0.2">
      <c r="A373" s="417" t="str">
        <f t="shared" si="1540"/>
        <v>2020-21DECEMBERY59</v>
      </c>
      <c r="B373" s="458" t="str">
        <f t="shared" si="1597"/>
        <v>2020-21</v>
      </c>
      <c r="C373" s="402" t="s">
        <v>650</v>
      </c>
      <c r="D373" s="458" t="str">
        <f t="shared" si="1674"/>
        <v>Y59</v>
      </c>
      <c r="E373" s="458" t="str">
        <f t="shared" si="1674"/>
        <v>South East</v>
      </c>
      <c r="F373" s="458" t="str">
        <f t="shared" si="1541"/>
        <v>Y59</v>
      </c>
      <c r="H373" s="463">
        <f t="shared" ref="H373:J392" si="1676">SUMIFS(H$443:H$10112,$B$443:$B$10112,$B373,$C$443:$C$10112,$C373,$D$443:$D$10112,$D373)</f>
        <v>178585</v>
      </c>
      <c r="I373" s="463">
        <f t="shared" si="1676"/>
        <v>123160</v>
      </c>
      <c r="J373" s="463">
        <f t="shared" si="1676"/>
        <v>895550</v>
      </c>
      <c r="K373" s="463">
        <f t="shared" si="1543"/>
        <v>7</v>
      </c>
      <c r="L373" s="463">
        <f t="shared" si="1544"/>
        <v>2</v>
      </c>
      <c r="M373" s="463">
        <f t="shared" si="1545"/>
        <v>11</v>
      </c>
      <c r="N373" s="463">
        <f t="shared" si="1546"/>
        <v>44</v>
      </c>
      <c r="O373" s="463">
        <f t="shared" si="1547"/>
        <v>109</v>
      </c>
      <c r="P373" s="463">
        <f t="shared" ref="P373:Y382" si="1677">SUMIFS(P$443:P$10112,$B$443:$B$10112,$B373,$C$443:$C$10112,$C373,$D$443:$D$10112,$D373)</f>
        <v>645</v>
      </c>
      <c r="Q373" s="463">
        <f t="shared" si="1677"/>
        <v>30</v>
      </c>
      <c r="R373" s="463">
        <f t="shared" si="1677"/>
        <v>83</v>
      </c>
      <c r="S373" s="463">
        <f t="shared" si="1677"/>
        <v>124159</v>
      </c>
      <c r="T373" s="463">
        <f t="shared" si="1677"/>
        <v>8245</v>
      </c>
      <c r="U373" s="463">
        <f t="shared" si="1677"/>
        <v>4811</v>
      </c>
      <c r="V373" s="463">
        <f t="shared" si="1677"/>
        <v>63213</v>
      </c>
      <c r="W373" s="463">
        <f t="shared" si="1677"/>
        <v>34240</v>
      </c>
      <c r="X373" s="463">
        <f t="shared" si="1677"/>
        <v>1384</v>
      </c>
      <c r="Y373" s="463">
        <f t="shared" si="1677"/>
        <v>3756877</v>
      </c>
      <c r="Z373" s="463">
        <f t="shared" si="1549"/>
        <v>456</v>
      </c>
      <c r="AA373" s="463">
        <f t="shared" si="1550"/>
        <v>828</v>
      </c>
      <c r="AB373" s="463">
        <f t="shared" si="1660"/>
        <v>2832180</v>
      </c>
      <c r="AC373" s="463">
        <f t="shared" si="1552"/>
        <v>589</v>
      </c>
      <c r="AD373" s="463">
        <f t="shared" si="1553"/>
        <v>1085</v>
      </c>
      <c r="AE373" s="463">
        <f t="shared" si="1661"/>
        <v>90110758</v>
      </c>
      <c r="AF373" s="463">
        <f t="shared" si="1555"/>
        <v>1426</v>
      </c>
      <c r="AG373" s="463">
        <f t="shared" si="1556"/>
        <v>2781</v>
      </c>
      <c r="AH373" s="463">
        <f t="shared" si="1662"/>
        <v>220824185</v>
      </c>
      <c r="AI373" s="463">
        <f t="shared" si="1558"/>
        <v>6449</v>
      </c>
      <c r="AJ373" s="463">
        <f t="shared" si="1559"/>
        <v>14678</v>
      </c>
      <c r="AK373" s="463">
        <f t="shared" si="1663"/>
        <v>9110451</v>
      </c>
      <c r="AL373" s="463">
        <f t="shared" si="1561"/>
        <v>6583</v>
      </c>
      <c r="AM373" s="463">
        <f t="shared" si="1562"/>
        <v>14916</v>
      </c>
      <c r="AN373" s="463"/>
      <c r="AO373" s="463"/>
      <c r="AP373" s="463"/>
      <c r="AQ373" s="463"/>
      <c r="AR373" s="463"/>
      <c r="AS373" s="463"/>
      <c r="AT373" s="463">
        <f t="shared" ref="AT373:AZ382" si="1678">SUMIFS(AT$443:AT$10112,$B$443:$B$10112,$B373,$C$443:$C$10112,$C373,$D$443:$D$10112,$D373)</f>
        <v>11681</v>
      </c>
      <c r="AU373" s="463">
        <f t="shared" si="1678"/>
        <v>328</v>
      </c>
      <c r="AV373" s="463">
        <f t="shared" si="1678"/>
        <v>1271</v>
      </c>
      <c r="AW373" s="463">
        <f t="shared" si="1678"/>
        <v>2665</v>
      </c>
      <c r="AX373" s="463">
        <f t="shared" si="1678"/>
        <v>1273</v>
      </c>
      <c r="AY373" s="463">
        <f t="shared" si="1678"/>
        <v>8809</v>
      </c>
      <c r="AZ373" s="463">
        <f t="shared" si="1678"/>
        <v>2202</v>
      </c>
      <c r="BA373" s="463"/>
      <c r="BB373" s="463"/>
      <c r="BC373" s="463"/>
      <c r="BD373" s="463"/>
      <c r="BE373" s="463"/>
      <c r="BF373" s="463"/>
      <c r="BG373" s="463"/>
      <c r="BH373" s="463"/>
      <c r="BI373" s="463">
        <f t="shared" ref="BI373:BV382" si="1679">SUMIFS(BI$443:BI$10112,$B$443:$B$10112,$B373,$C$443:$C$10112,$C373,$D$443:$D$10112,$D373)</f>
        <v>63232</v>
      </c>
      <c r="BJ373" s="463">
        <f t="shared" si="1679"/>
        <v>4552</v>
      </c>
      <c r="BK373" s="463">
        <f t="shared" si="1679"/>
        <v>44694</v>
      </c>
      <c r="BL373" s="463">
        <f t="shared" si="1679"/>
        <v>112478</v>
      </c>
      <c r="BM373" s="463">
        <f t="shared" si="1679"/>
        <v>17158</v>
      </c>
      <c r="BN373" s="463">
        <f t="shared" si="1679"/>
        <v>12575</v>
      </c>
      <c r="BO373" s="463">
        <f t="shared" si="1679"/>
        <v>9880</v>
      </c>
      <c r="BP373" s="463">
        <f t="shared" si="1679"/>
        <v>7350</v>
      </c>
      <c r="BQ373" s="463">
        <f t="shared" si="1679"/>
        <v>86685</v>
      </c>
      <c r="BR373" s="463">
        <f t="shared" si="1679"/>
        <v>66929</v>
      </c>
      <c r="BS373" s="463">
        <f t="shared" si="1679"/>
        <v>58760</v>
      </c>
      <c r="BT373" s="463">
        <f t="shared" si="1679"/>
        <v>37891</v>
      </c>
      <c r="BU373" s="463">
        <f t="shared" si="1679"/>
        <v>2260</v>
      </c>
      <c r="BV373" s="463">
        <f t="shared" si="1679"/>
        <v>1614</v>
      </c>
      <c r="BW373" s="463">
        <f t="shared" si="1623"/>
        <v>137</v>
      </c>
      <c r="BX373" s="463">
        <f t="shared" si="1623"/>
        <v>87703</v>
      </c>
      <c r="BY373" s="463">
        <f t="shared" si="1624"/>
        <v>640</v>
      </c>
      <c r="BZ373" s="463">
        <f t="shared" si="1625"/>
        <v>1005</v>
      </c>
      <c r="CA373" s="463">
        <f t="shared" si="1626"/>
        <v>120</v>
      </c>
      <c r="CB373" s="463">
        <f t="shared" si="1626"/>
        <v>62812</v>
      </c>
      <c r="CC373" s="463">
        <f t="shared" si="1627"/>
        <v>523</v>
      </c>
      <c r="CD373" s="463">
        <f t="shared" si="1628"/>
        <v>976</v>
      </c>
      <c r="CE373" s="463">
        <f t="shared" si="1629"/>
        <v>7988</v>
      </c>
      <c r="CF373" s="463">
        <f t="shared" si="1629"/>
        <v>3606362</v>
      </c>
      <c r="CG373" s="463">
        <f t="shared" si="1630"/>
        <v>451</v>
      </c>
      <c r="CH373" s="463">
        <f t="shared" si="1631"/>
        <v>817</v>
      </c>
      <c r="CI373" s="463">
        <f t="shared" si="1632"/>
        <v>5093</v>
      </c>
      <c r="CJ373" s="463">
        <f t="shared" si="1632"/>
        <v>7075619</v>
      </c>
      <c r="CK373" s="463">
        <f t="shared" si="1633"/>
        <v>1389</v>
      </c>
      <c r="CL373" s="463">
        <f t="shared" si="1634"/>
        <v>2667</v>
      </c>
      <c r="CM373" s="463">
        <f t="shared" si="1635"/>
        <v>1484</v>
      </c>
      <c r="CN373" s="463">
        <f t="shared" si="1635"/>
        <v>1951258</v>
      </c>
      <c r="CO373" s="463">
        <f t="shared" si="1636"/>
        <v>1315</v>
      </c>
      <c r="CP373" s="463">
        <f t="shared" si="1637"/>
        <v>2722</v>
      </c>
      <c r="CQ373" s="463">
        <f t="shared" si="1638"/>
        <v>56636</v>
      </c>
      <c r="CR373" s="463">
        <f t="shared" si="1638"/>
        <v>81083881</v>
      </c>
      <c r="CS373" s="463">
        <f t="shared" si="1639"/>
        <v>1432</v>
      </c>
      <c r="CT373" s="463">
        <f t="shared" si="1640"/>
        <v>2791</v>
      </c>
      <c r="CU373" s="463">
        <f t="shared" si="1641"/>
        <v>3918</v>
      </c>
      <c r="CV373" s="463">
        <f t="shared" si="1641"/>
        <v>24079641</v>
      </c>
      <c r="CW373" s="463">
        <f t="shared" si="1642"/>
        <v>6146</v>
      </c>
      <c r="CX373" s="463">
        <f t="shared" si="1643"/>
        <v>12795</v>
      </c>
      <c r="CY373" s="463">
        <f t="shared" si="1644"/>
        <v>1219</v>
      </c>
      <c r="CZ373" s="463">
        <f t="shared" si="1644"/>
        <v>7841510</v>
      </c>
      <c r="DA373" s="463">
        <f t="shared" si="1645"/>
        <v>6433</v>
      </c>
      <c r="DB373" s="463">
        <f t="shared" si="1646"/>
        <v>13598</v>
      </c>
      <c r="DC373" s="463">
        <f t="shared" si="1647"/>
        <v>1029</v>
      </c>
      <c r="DD373" s="463">
        <f t="shared" si="1647"/>
        <v>13876538</v>
      </c>
      <c r="DE373" s="463">
        <f t="shared" si="1648"/>
        <v>13485</v>
      </c>
      <c r="DF373" s="463">
        <f t="shared" si="1649"/>
        <v>24889</v>
      </c>
      <c r="DG373" s="463">
        <f t="shared" si="1650"/>
        <v>149</v>
      </c>
      <c r="DH373" s="463">
        <f t="shared" si="1650"/>
        <v>1860630</v>
      </c>
      <c r="DI373" s="463">
        <f t="shared" si="1651"/>
        <v>12487</v>
      </c>
      <c r="DJ373" s="463">
        <f t="shared" si="1652"/>
        <v>23794</v>
      </c>
      <c r="DK373" s="463">
        <f t="shared" ref="DK373:DL392" si="1680">SUMIFS(DK$443:DK$10112,$B$443:$B$10112,$B373,$C$443:$C$10112,$C373,$D$443:$D$10112,$D373)</f>
        <v>247</v>
      </c>
      <c r="DL373" s="463">
        <f t="shared" si="1680"/>
        <v>84328</v>
      </c>
      <c r="DM373" s="463">
        <f t="shared" si="1566"/>
        <v>341</v>
      </c>
      <c r="DN373" s="463">
        <f t="shared" si="1567"/>
        <v>567</v>
      </c>
      <c r="DO373" s="463">
        <f t="shared" ref="DO373:DP392" si="1681">SUMIFS(DO$443:DO$10112,$B$443:$B$10112,$B373,$C$443:$C$10112,$C373,$D$443:$D$10112,$D373)</f>
        <v>5922</v>
      </c>
      <c r="DP373" s="463">
        <f t="shared" si="1681"/>
        <v>269934</v>
      </c>
      <c r="DQ373" s="463">
        <f t="shared" si="1569"/>
        <v>46</v>
      </c>
      <c r="DR373" s="463">
        <f t="shared" si="1570"/>
        <v>76</v>
      </c>
      <c r="DS373" s="463">
        <f t="shared" ref="DS373:DT392" si="1682">SUMIFS(DS$443:DS$10112,$B$443:$B$10112,$B373,$C$443:$C$10112,$C373,$D$443:$D$10112,$D373)</f>
        <v>178</v>
      </c>
      <c r="DT373" s="463">
        <f t="shared" si="1682"/>
        <v>323815</v>
      </c>
      <c r="DU373" s="463">
        <f t="shared" si="1615"/>
        <v>1819</v>
      </c>
      <c r="DV373" s="463">
        <f t="shared" si="1616"/>
        <v>3504</v>
      </c>
      <c r="DW373" s="463">
        <f t="shared" si="1617"/>
        <v>163</v>
      </c>
      <c r="DX373" s="463"/>
      <c r="DY373" s="463"/>
      <c r="DZ373" s="463"/>
      <c r="EA373" s="463"/>
      <c r="EB373" s="463"/>
      <c r="EC373" s="463"/>
      <c r="ED373" s="463"/>
      <c r="EE373" s="463"/>
      <c r="EF373" s="463"/>
      <c r="EG373" s="463" t="s">
        <v>152</v>
      </c>
      <c r="EH373" s="463" t="s">
        <v>152</v>
      </c>
      <c r="EI373" s="463">
        <f t="shared" si="1653"/>
        <v>7</v>
      </c>
      <c r="EJ373" s="446"/>
      <c r="EK373" s="446"/>
      <c r="EL373" s="446"/>
      <c r="EM373" s="446"/>
      <c r="EN373" s="446"/>
      <c r="EO373" s="446"/>
      <c r="EP373" s="446"/>
      <c r="EQ373" s="446"/>
      <c r="ER373" s="446"/>
      <c r="ES373" s="446"/>
      <c r="ET373" s="446"/>
      <c r="EU373" s="446"/>
      <c r="EV373" s="446"/>
      <c r="EW373" s="446"/>
      <c r="EX373" s="446"/>
      <c r="EY373" s="446"/>
      <c r="EZ373" s="447"/>
      <c r="FA373" s="446">
        <f t="shared" si="1583"/>
        <v>12</v>
      </c>
      <c r="FB373" s="417">
        <f t="shared" si="1599"/>
        <v>2020</v>
      </c>
      <c r="FC373" s="448">
        <f t="shared" si="1600"/>
        <v>44166</v>
      </c>
      <c r="FD373" s="449">
        <f t="shared" si="1584"/>
        <v>31</v>
      </c>
      <c r="FE373" s="450"/>
      <c r="FF373" s="451">
        <f t="shared" si="1619"/>
        <v>0.77921052631578946</v>
      </c>
      <c r="FG373" s="450"/>
      <c r="FH373" s="452">
        <f t="shared" si="1664"/>
        <v>2.0810187992722864</v>
      </c>
      <c r="FI373" s="452">
        <f t="shared" si="1665"/>
        <v>1.525166767738023</v>
      </c>
      <c r="FJ373" s="452">
        <f t="shared" si="1666"/>
        <v>2.053627104552068</v>
      </c>
      <c r="FK373" s="452">
        <f t="shared" si="1667"/>
        <v>1.5277489087507794</v>
      </c>
      <c r="FL373" s="452">
        <f t="shared" si="1668"/>
        <v>1.3713160267666462</v>
      </c>
      <c r="FM373" s="452">
        <f t="shared" si="1669"/>
        <v>1.0587853764257351</v>
      </c>
      <c r="FN373" s="452">
        <f t="shared" si="1670"/>
        <v>1.7161214953271029</v>
      </c>
      <c r="FO373" s="452">
        <f t="shared" si="1671"/>
        <v>1.1066296728971963</v>
      </c>
      <c r="FP373" s="452">
        <f t="shared" si="1672"/>
        <v>1.6329479768786128</v>
      </c>
      <c r="FQ373" s="452">
        <f t="shared" si="1673"/>
        <v>1.1661849710982659</v>
      </c>
      <c r="FR373" s="453"/>
      <c r="FS373" s="446">
        <f t="shared" ref="FS373:GA382" si="1683">SUMIFS(FS$443:FS$10112,$B$443:$B$10112,$B373,$C$443:$C$10112,$C373,$D$443:$D$10112,$D373)</f>
        <v>212598</v>
      </c>
      <c r="FT373" s="446">
        <f t="shared" si="1683"/>
        <v>1412842</v>
      </c>
      <c r="FU373" s="446">
        <f t="shared" si="1683"/>
        <v>5452762</v>
      </c>
      <c r="FV373" s="446">
        <f t="shared" si="1683"/>
        <v>13382999</v>
      </c>
      <c r="FW373" s="446">
        <f t="shared" si="1683"/>
        <v>6828882</v>
      </c>
      <c r="FX373" s="446">
        <f t="shared" si="1683"/>
        <v>5220166</v>
      </c>
      <c r="FY373" s="446">
        <f t="shared" si="1683"/>
        <v>175774596</v>
      </c>
      <c r="FZ373" s="446">
        <f t="shared" si="1683"/>
        <v>502580842</v>
      </c>
      <c r="GA373" s="446">
        <f t="shared" si="1683"/>
        <v>20644299</v>
      </c>
      <c r="GB373" s="446"/>
      <c r="GC373" s="446"/>
      <c r="GD373" s="446">
        <f t="shared" si="1675"/>
        <v>137652</v>
      </c>
      <c r="GE373" s="446">
        <f t="shared" si="1675"/>
        <v>117120</v>
      </c>
      <c r="GF373" s="446">
        <f t="shared" si="1675"/>
        <v>6527863</v>
      </c>
      <c r="GG373" s="446">
        <f t="shared" si="1675"/>
        <v>13583323</v>
      </c>
      <c r="GH373" s="446">
        <f t="shared" si="1675"/>
        <v>4039476</v>
      </c>
      <c r="GI373" s="446">
        <f t="shared" si="1675"/>
        <v>158066539</v>
      </c>
      <c r="GJ373" s="446">
        <f t="shared" si="1675"/>
        <v>50128878</v>
      </c>
      <c r="GK373" s="446">
        <f t="shared" si="1675"/>
        <v>16575477</v>
      </c>
      <c r="GL373" s="446">
        <f t="shared" si="1675"/>
        <v>25610526</v>
      </c>
      <c r="GM373" s="446">
        <f t="shared" si="1675"/>
        <v>3545310</v>
      </c>
      <c r="GN373" s="446">
        <f t="shared" si="1621"/>
        <v>623690</v>
      </c>
      <c r="GO373" s="446">
        <f t="shared" si="1655"/>
        <v>139937</v>
      </c>
      <c r="GP373" s="446">
        <f t="shared" si="1655"/>
        <v>450513</v>
      </c>
      <c r="GQ373" s="446">
        <f t="shared" si="1655"/>
        <v>0</v>
      </c>
      <c r="GR373" s="446"/>
      <c r="GS373" s="446"/>
      <c r="GT373" s="446"/>
      <c r="GU373" s="446"/>
      <c r="GV373" s="416"/>
      <c r="GW373" s="456"/>
      <c r="GX373" s="456"/>
      <c r="GY373" s="456"/>
      <c r="GZ373" s="456"/>
      <c r="HA373" s="456"/>
    </row>
    <row r="374" spans="1:209" ht="10.5" customHeight="1" x14ac:dyDescent="0.2">
      <c r="A374" s="417" t="str">
        <f t="shared" si="1540"/>
        <v>2020-21JANUARYY59</v>
      </c>
      <c r="B374" s="458" t="str">
        <f t="shared" si="1597"/>
        <v>2020-21</v>
      </c>
      <c r="C374" s="402" t="s">
        <v>654</v>
      </c>
      <c r="D374" s="458" t="str">
        <f t="shared" si="1674"/>
        <v>Y59</v>
      </c>
      <c r="E374" s="458" t="str">
        <f t="shared" si="1674"/>
        <v>South East</v>
      </c>
      <c r="F374" s="458" t="str">
        <f t="shared" si="1541"/>
        <v>Y59</v>
      </c>
      <c r="H374" s="463">
        <f t="shared" si="1676"/>
        <v>175753</v>
      </c>
      <c r="I374" s="463">
        <f t="shared" si="1676"/>
        <v>118577</v>
      </c>
      <c r="J374" s="463">
        <f t="shared" si="1676"/>
        <v>1391412</v>
      </c>
      <c r="K374" s="463">
        <f t="shared" si="1543"/>
        <v>12</v>
      </c>
      <c r="L374" s="463">
        <f t="shared" si="1544"/>
        <v>2</v>
      </c>
      <c r="M374" s="463">
        <f t="shared" si="1545"/>
        <v>34</v>
      </c>
      <c r="N374" s="463">
        <f t="shared" si="1546"/>
        <v>71</v>
      </c>
      <c r="O374" s="463">
        <f t="shared" si="1547"/>
        <v>155</v>
      </c>
      <c r="P374" s="463">
        <f t="shared" si="1677"/>
        <v>689</v>
      </c>
      <c r="Q374" s="463">
        <f t="shared" si="1677"/>
        <v>52</v>
      </c>
      <c r="R374" s="463">
        <f t="shared" si="1677"/>
        <v>78</v>
      </c>
      <c r="S374" s="463">
        <f t="shared" si="1677"/>
        <v>123990</v>
      </c>
      <c r="T374" s="463">
        <f t="shared" si="1677"/>
        <v>8161</v>
      </c>
      <c r="U374" s="463">
        <f t="shared" si="1677"/>
        <v>4517</v>
      </c>
      <c r="V374" s="463">
        <f t="shared" si="1677"/>
        <v>65888</v>
      </c>
      <c r="W374" s="463">
        <f t="shared" si="1677"/>
        <v>31879</v>
      </c>
      <c r="X374" s="463">
        <f t="shared" si="1677"/>
        <v>1223</v>
      </c>
      <c r="Y374" s="463">
        <f t="shared" si="1677"/>
        <v>3731648</v>
      </c>
      <c r="Z374" s="463">
        <f t="shared" si="1549"/>
        <v>457</v>
      </c>
      <c r="AA374" s="463">
        <f t="shared" si="1550"/>
        <v>831</v>
      </c>
      <c r="AB374" s="463">
        <f t="shared" si="1660"/>
        <v>2718511</v>
      </c>
      <c r="AC374" s="463">
        <f t="shared" si="1552"/>
        <v>602</v>
      </c>
      <c r="AD374" s="463">
        <f t="shared" si="1553"/>
        <v>1094</v>
      </c>
      <c r="AE374" s="463">
        <f t="shared" si="1661"/>
        <v>98582622</v>
      </c>
      <c r="AF374" s="463">
        <f t="shared" si="1555"/>
        <v>1496</v>
      </c>
      <c r="AG374" s="463">
        <f t="shared" si="1556"/>
        <v>3044</v>
      </c>
      <c r="AH374" s="463">
        <f t="shared" si="1662"/>
        <v>219583676</v>
      </c>
      <c r="AI374" s="463">
        <f t="shared" si="1558"/>
        <v>6888</v>
      </c>
      <c r="AJ374" s="463">
        <f t="shared" si="1559"/>
        <v>16095</v>
      </c>
      <c r="AK374" s="463">
        <f t="shared" si="1663"/>
        <v>7830740</v>
      </c>
      <c r="AL374" s="463">
        <f t="shared" si="1561"/>
        <v>6403</v>
      </c>
      <c r="AM374" s="463">
        <f t="shared" si="1562"/>
        <v>15122</v>
      </c>
      <c r="AN374" s="463"/>
      <c r="AO374" s="463"/>
      <c r="AP374" s="463"/>
      <c r="AQ374" s="463"/>
      <c r="AR374" s="463"/>
      <c r="AS374" s="463"/>
      <c r="AT374" s="463">
        <f t="shared" si="1678"/>
        <v>12175</v>
      </c>
      <c r="AU374" s="463">
        <f t="shared" si="1678"/>
        <v>397</v>
      </c>
      <c r="AV374" s="463">
        <f t="shared" si="1678"/>
        <v>1804</v>
      </c>
      <c r="AW374" s="463">
        <f t="shared" si="1678"/>
        <v>3201</v>
      </c>
      <c r="AX374" s="463">
        <f t="shared" si="1678"/>
        <v>1246</v>
      </c>
      <c r="AY374" s="463">
        <f t="shared" si="1678"/>
        <v>8728</v>
      </c>
      <c r="AZ374" s="463">
        <f t="shared" si="1678"/>
        <v>2475</v>
      </c>
      <c r="BA374" s="463"/>
      <c r="BB374" s="463"/>
      <c r="BC374" s="463"/>
      <c r="BD374" s="463"/>
      <c r="BE374" s="463"/>
      <c r="BF374" s="463"/>
      <c r="BG374" s="463"/>
      <c r="BH374" s="463"/>
      <c r="BI374" s="463">
        <f t="shared" si="1679"/>
        <v>62137</v>
      </c>
      <c r="BJ374" s="463">
        <f t="shared" si="1679"/>
        <v>3890</v>
      </c>
      <c r="BK374" s="463">
        <f t="shared" si="1679"/>
        <v>45788</v>
      </c>
      <c r="BL374" s="463">
        <f t="shared" si="1679"/>
        <v>111815</v>
      </c>
      <c r="BM374" s="463">
        <f t="shared" si="1679"/>
        <v>17045</v>
      </c>
      <c r="BN374" s="463">
        <f t="shared" si="1679"/>
        <v>12524</v>
      </c>
      <c r="BO374" s="463">
        <f t="shared" si="1679"/>
        <v>9173</v>
      </c>
      <c r="BP374" s="463">
        <f t="shared" si="1679"/>
        <v>6847</v>
      </c>
      <c r="BQ374" s="463">
        <f t="shared" si="1679"/>
        <v>89597</v>
      </c>
      <c r="BR374" s="463">
        <f t="shared" si="1679"/>
        <v>69395</v>
      </c>
      <c r="BS374" s="463">
        <f t="shared" si="1679"/>
        <v>54863</v>
      </c>
      <c r="BT374" s="463">
        <f t="shared" si="1679"/>
        <v>34939</v>
      </c>
      <c r="BU374" s="463">
        <f t="shared" si="1679"/>
        <v>1901</v>
      </c>
      <c r="BV374" s="463">
        <f t="shared" si="1679"/>
        <v>1389</v>
      </c>
      <c r="BW374" s="463">
        <f t="shared" si="1623"/>
        <v>125</v>
      </c>
      <c r="BX374" s="463">
        <f t="shared" si="1623"/>
        <v>81066</v>
      </c>
      <c r="BY374" s="463">
        <f t="shared" si="1624"/>
        <v>649</v>
      </c>
      <c r="BZ374" s="463">
        <f t="shared" si="1625"/>
        <v>1096</v>
      </c>
      <c r="CA374" s="463">
        <f t="shared" si="1626"/>
        <v>93</v>
      </c>
      <c r="CB374" s="463">
        <f t="shared" si="1626"/>
        <v>48763</v>
      </c>
      <c r="CC374" s="463">
        <f t="shared" si="1627"/>
        <v>524</v>
      </c>
      <c r="CD374" s="463">
        <f t="shared" si="1628"/>
        <v>986</v>
      </c>
      <c r="CE374" s="463">
        <f t="shared" si="1629"/>
        <v>7943</v>
      </c>
      <c r="CF374" s="463">
        <f t="shared" si="1629"/>
        <v>3601819</v>
      </c>
      <c r="CG374" s="463">
        <f t="shared" si="1630"/>
        <v>453</v>
      </c>
      <c r="CH374" s="463">
        <f t="shared" si="1631"/>
        <v>821</v>
      </c>
      <c r="CI374" s="463">
        <f t="shared" si="1632"/>
        <v>5870</v>
      </c>
      <c r="CJ374" s="463">
        <f t="shared" si="1632"/>
        <v>8782407</v>
      </c>
      <c r="CK374" s="463">
        <f t="shared" si="1633"/>
        <v>1496</v>
      </c>
      <c r="CL374" s="463">
        <f t="shared" si="1634"/>
        <v>2975</v>
      </c>
      <c r="CM374" s="463">
        <f t="shared" si="1635"/>
        <v>1373</v>
      </c>
      <c r="CN374" s="463">
        <f t="shared" si="1635"/>
        <v>1917515</v>
      </c>
      <c r="CO374" s="463">
        <f t="shared" si="1636"/>
        <v>1397</v>
      </c>
      <c r="CP374" s="463">
        <f t="shared" si="1637"/>
        <v>2903</v>
      </c>
      <c r="CQ374" s="463">
        <f t="shared" si="1638"/>
        <v>58645</v>
      </c>
      <c r="CR374" s="463">
        <f t="shared" si="1638"/>
        <v>87882700</v>
      </c>
      <c r="CS374" s="463">
        <f t="shared" si="1639"/>
        <v>1499</v>
      </c>
      <c r="CT374" s="463">
        <f t="shared" si="1640"/>
        <v>3053</v>
      </c>
      <c r="CU374" s="463">
        <f t="shared" si="1641"/>
        <v>3446</v>
      </c>
      <c r="CV374" s="463">
        <f t="shared" si="1641"/>
        <v>20765242</v>
      </c>
      <c r="CW374" s="463">
        <f t="shared" si="1642"/>
        <v>6026</v>
      </c>
      <c r="CX374" s="463">
        <f t="shared" si="1643"/>
        <v>12391</v>
      </c>
      <c r="CY374" s="463">
        <f t="shared" si="1644"/>
        <v>864</v>
      </c>
      <c r="CZ374" s="463">
        <f t="shared" si="1644"/>
        <v>5423991</v>
      </c>
      <c r="DA374" s="463">
        <f t="shared" si="1645"/>
        <v>6278</v>
      </c>
      <c r="DB374" s="463">
        <f t="shared" si="1646"/>
        <v>13645</v>
      </c>
      <c r="DC374" s="463">
        <f t="shared" si="1647"/>
        <v>879</v>
      </c>
      <c r="DD374" s="463">
        <f t="shared" si="1647"/>
        <v>11113621</v>
      </c>
      <c r="DE374" s="463">
        <f t="shared" si="1648"/>
        <v>12643</v>
      </c>
      <c r="DF374" s="463">
        <f t="shared" si="1649"/>
        <v>24560</v>
      </c>
      <c r="DG374" s="463">
        <f t="shared" si="1650"/>
        <v>228</v>
      </c>
      <c r="DH374" s="463">
        <f t="shared" si="1650"/>
        <v>1741407</v>
      </c>
      <c r="DI374" s="463">
        <f t="shared" si="1651"/>
        <v>7638</v>
      </c>
      <c r="DJ374" s="463">
        <f t="shared" si="1652"/>
        <v>17732</v>
      </c>
      <c r="DK374" s="463">
        <f t="shared" si="1680"/>
        <v>297</v>
      </c>
      <c r="DL374" s="463">
        <f t="shared" si="1680"/>
        <v>98585</v>
      </c>
      <c r="DM374" s="463">
        <f t="shared" si="1566"/>
        <v>332</v>
      </c>
      <c r="DN374" s="463">
        <f t="shared" si="1567"/>
        <v>534</v>
      </c>
      <c r="DO374" s="463">
        <f t="shared" si="1681"/>
        <v>5839</v>
      </c>
      <c r="DP374" s="463">
        <f t="shared" si="1681"/>
        <v>287365</v>
      </c>
      <c r="DQ374" s="463">
        <f t="shared" si="1569"/>
        <v>49</v>
      </c>
      <c r="DR374" s="463">
        <f t="shared" si="1570"/>
        <v>81</v>
      </c>
      <c r="DS374" s="463">
        <f t="shared" si="1682"/>
        <v>176</v>
      </c>
      <c r="DT374" s="463">
        <f t="shared" si="1682"/>
        <v>301428</v>
      </c>
      <c r="DU374" s="463">
        <f t="shared" si="1615"/>
        <v>1713</v>
      </c>
      <c r="DV374" s="463">
        <f t="shared" si="1616"/>
        <v>3445</v>
      </c>
      <c r="DW374" s="463">
        <f t="shared" si="1617"/>
        <v>167</v>
      </c>
      <c r="DX374" s="463"/>
      <c r="DY374" s="463"/>
      <c r="DZ374" s="463"/>
      <c r="EA374" s="463"/>
      <c r="EB374" s="463"/>
      <c r="EC374" s="463"/>
      <c r="ED374" s="463"/>
      <c r="EE374" s="463"/>
      <c r="EF374" s="463"/>
      <c r="EG374" s="463" t="s">
        <v>152</v>
      </c>
      <c r="EH374" s="463" t="s">
        <v>152</v>
      </c>
      <c r="EI374" s="463">
        <f t="shared" si="1653"/>
        <v>23</v>
      </c>
      <c r="EJ374" s="446"/>
      <c r="EK374" s="446"/>
      <c r="EL374" s="446"/>
      <c r="EM374" s="446"/>
      <c r="EN374" s="446"/>
      <c r="EO374" s="446"/>
      <c r="EP374" s="446"/>
      <c r="EQ374" s="446"/>
      <c r="ER374" s="446"/>
      <c r="ES374" s="446"/>
      <c r="ET374" s="446"/>
      <c r="EU374" s="446"/>
      <c r="EV374" s="446"/>
      <c r="EW374" s="446"/>
      <c r="EX374" s="446"/>
      <c r="EY374" s="446"/>
      <c r="EZ374" s="447"/>
      <c r="FA374" s="446">
        <f t="shared" si="1583"/>
        <v>1</v>
      </c>
      <c r="FB374" s="417">
        <f t="shared" si="1599"/>
        <v>2021</v>
      </c>
      <c r="FC374" s="448">
        <f t="shared" si="1600"/>
        <v>44197</v>
      </c>
      <c r="FD374" s="449">
        <f t="shared" si="1584"/>
        <v>31</v>
      </c>
      <c r="FE374" s="450"/>
      <c r="FF374" s="451">
        <f t="shared" si="1619"/>
        <v>0.78145074946466808</v>
      </c>
      <c r="FG374" s="450"/>
      <c r="FH374" s="452">
        <f t="shared" si="1664"/>
        <v>2.0885920843033943</v>
      </c>
      <c r="FI374" s="452">
        <f t="shared" si="1665"/>
        <v>1.5346158559000123</v>
      </c>
      <c r="FJ374" s="452">
        <f t="shared" si="1666"/>
        <v>2.0307726367057781</v>
      </c>
      <c r="FK374" s="452">
        <f t="shared" si="1667"/>
        <v>1.5158290901040514</v>
      </c>
      <c r="FL374" s="452">
        <f t="shared" si="1668"/>
        <v>1.3598379067508499</v>
      </c>
      <c r="FM374" s="452">
        <f t="shared" si="1669"/>
        <v>1.0532266877124818</v>
      </c>
      <c r="FN374" s="452">
        <f t="shared" si="1670"/>
        <v>1.7209761912230621</v>
      </c>
      <c r="FO374" s="452">
        <f t="shared" si="1671"/>
        <v>1.0959879544527746</v>
      </c>
      <c r="FP374" s="452">
        <f t="shared" si="1672"/>
        <v>1.5543744889615698</v>
      </c>
      <c r="FQ374" s="452">
        <f t="shared" si="1673"/>
        <v>1.1357318070318887</v>
      </c>
      <c r="FR374" s="453"/>
      <c r="FS374" s="446">
        <f t="shared" si="1683"/>
        <v>211233</v>
      </c>
      <c r="FT374" s="446">
        <f t="shared" si="1683"/>
        <v>4085398</v>
      </c>
      <c r="FU374" s="446">
        <f t="shared" si="1683"/>
        <v>8432579</v>
      </c>
      <c r="FV374" s="446">
        <f t="shared" si="1683"/>
        <v>18321714</v>
      </c>
      <c r="FW374" s="446">
        <f t="shared" si="1683"/>
        <v>6779603</v>
      </c>
      <c r="FX374" s="446">
        <f t="shared" si="1683"/>
        <v>4939756</v>
      </c>
      <c r="FY374" s="446">
        <f t="shared" si="1683"/>
        <v>200566668</v>
      </c>
      <c r="FZ374" s="446">
        <f t="shared" si="1683"/>
        <v>513082721</v>
      </c>
      <c r="GA374" s="446">
        <f t="shared" si="1683"/>
        <v>18493985</v>
      </c>
      <c r="GB374" s="446"/>
      <c r="GC374" s="446"/>
      <c r="GD374" s="446">
        <f t="shared" si="1675"/>
        <v>136970</v>
      </c>
      <c r="GE374" s="446">
        <f t="shared" si="1675"/>
        <v>91696</v>
      </c>
      <c r="GF374" s="446">
        <f t="shared" si="1675"/>
        <v>6520555</v>
      </c>
      <c r="GG374" s="446">
        <f t="shared" si="1675"/>
        <v>17464744</v>
      </c>
      <c r="GH374" s="446">
        <f t="shared" si="1675"/>
        <v>3985727</v>
      </c>
      <c r="GI374" s="446">
        <f t="shared" si="1675"/>
        <v>179070620</v>
      </c>
      <c r="GJ374" s="446">
        <f t="shared" si="1675"/>
        <v>42699575</v>
      </c>
      <c r="GK374" s="446">
        <f t="shared" si="1675"/>
        <v>11789183</v>
      </c>
      <c r="GL374" s="446">
        <f t="shared" si="1675"/>
        <v>21587830</v>
      </c>
      <c r="GM374" s="446">
        <f t="shared" si="1675"/>
        <v>4042917</v>
      </c>
      <c r="GN374" s="446">
        <f t="shared" si="1621"/>
        <v>606234</v>
      </c>
      <c r="GO374" s="446">
        <f t="shared" si="1655"/>
        <v>158587</v>
      </c>
      <c r="GP374" s="446">
        <f t="shared" si="1655"/>
        <v>474362</v>
      </c>
      <c r="GQ374" s="446">
        <f t="shared" si="1655"/>
        <v>0</v>
      </c>
      <c r="GR374" s="446"/>
      <c r="GS374" s="446"/>
      <c r="GT374" s="446"/>
      <c r="GU374" s="446"/>
      <c r="GV374" s="416"/>
      <c r="GW374" s="456"/>
      <c r="GX374" s="456"/>
      <c r="GY374" s="456"/>
      <c r="GZ374" s="456"/>
      <c r="HA374" s="456"/>
    </row>
    <row r="375" spans="1:209" ht="10.5" customHeight="1" x14ac:dyDescent="0.2">
      <c r="A375" s="417" t="str">
        <f t="shared" si="1540"/>
        <v>2020-21FEBRUARYY59</v>
      </c>
      <c r="B375" s="458" t="str">
        <f t="shared" si="1597"/>
        <v>2020-21</v>
      </c>
      <c r="C375" s="402" t="s">
        <v>657</v>
      </c>
      <c r="D375" s="458" t="str">
        <f t="shared" si="1674"/>
        <v>Y59</v>
      </c>
      <c r="E375" s="458" t="str">
        <f t="shared" si="1674"/>
        <v>South East</v>
      </c>
      <c r="F375" s="458" t="str">
        <f t="shared" si="1541"/>
        <v>Y59</v>
      </c>
      <c r="H375" s="463">
        <f t="shared" si="1676"/>
        <v>130280</v>
      </c>
      <c r="I375" s="463">
        <f t="shared" si="1676"/>
        <v>84731</v>
      </c>
      <c r="J375" s="463">
        <f t="shared" si="1676"/>
        <v>274060</v>
      </c>
      <c r="K375" s="463">
        <f t="shared" si="1543"/>
        <v>3</v>
      </c>
      <c r="L375" s="463">
        <f t="shared" si="1544"/>
        <v>2</v>
      </c>
      <c r="M375" s="463">
        <f t="shared" si="1545"/>
        <v>2</v>
      </c>
      <c r="N375" s="463">
        <f t="shared" si="1546"/>
        <v>4</v>
      </c>
      <c r="O375" s="463">
        <f t="shared" si="1547"/>
        <v>52</v>
      </c>
      <c r="P375" s="463">
        <f t="shared" si="1677"/>
        <v>490</v>
      </c>
      <c r="Q375" s="463">
        <f t="shared" si="1677"/>
        <v>55</v>
      </c>
      <c r="R375" s="463">
        <f t="shared" si="1677"/>
        <v>64</v>
      </c>
      <c r="S375" s="463">
        <f t="shared" si="1677"/>
        <v>104129</v>
      </c>
      <c r="T375" s="463">
        <f t="shared" si="1677"/>
        <v>7165</v>
      </c>
      <c r="U375" s="463">
        <f t="shared" si="1677"/>
        <v>4183</v>
      </c>
      <c r="V375" s="463">
        <f t="shared" si="1677"/>
        <v>48253</v>
      </c>
      <c r="W375" s="463">
        <f t="shared" si="1677"/>
        <v>34209</v>
      </c>
      <c r="X375" s="463">
        <f t="shared" si="1677"/>
        <v>1495</v>
      </c>
      <c r="Y375" s="463">
        <f t="shared" si="1677"/>
        <v>2869706</v>
      </c>
      <c r="Z375" s="463">
        <f t="shared" si="1549"/>
        <v>401</v>
      </c>
      <c r="AA375" s="463">
        <f t="shared" si="1550"/>
        <v>736</v>
      </c>
      <c r="AB375" s="463">
        <f t="shared" si="1660"/>
        <v>2083804</v>
      </c>
      <c r="AC375" s="463">
        <f t="shared" si="1552"/>
        <v>498</v>
      </c>
      <c r="AD375" s="463">
        <f t="shared" si="1553"/>
        <v>926</v>
      </c>
      <c r="AE375" s="463">
        <f t="shared" si="1661"/>
        <v>43572206</v>
      </c>
      <c r="AF375" s="463">
        <f t="shared" si="1555"/>
        <v>903</v>
      </c>
      <c r="AG375" s="463">
        <f t="shared" si="1556"/>
        <v>1685</v>
      </c>
      <c r="AH375" s="463">
        <f t="shared" si="1662"/>
        <v>95921325</v>
      </c>
      <c r="AI375" s="463">
        <f t="shared" si="1558"/>
        <v>2804</v>
      </c>
      <c r="AJ375" s="463">
        <f t="shared" si="1559"/>
        <v>6271</v>
      </c>
      <c r="AK375" s="463">
        <f t="shared" si="1663"/>
        <v>4820328</v>
      </c>
      <c r="AL375" s="463">
        <f t="shared" si="1561"/>
        <v>3224</v>
      </c>
      <c r="AM375" s="463">
        <f t="shared" si="1562"/>
        <v>7181</v>
      </c>
      <c r="AN375" s="463"/>
      <c r="AO375" s="463"/>
      <c r="AP375" s="463"/>
      <c r="AQ375" s="463"/>
      <c r="AR375" s="463"/>
      <c r="AS375" s="463"/>
      <c r="AT375" s="463">
        <f t="shared" si="1678"/>
        <v>8134</v>
      </c>
      <c r="AU375" s="463">
        <f t="shared" si="1678"/>
        <v>252</v>
      </c>
      <c r="AV375" s="463">
        <f t="shared" si="1678"/>
        <v>1243</v>
      </c>
      <c r="AW375" s="463">
        <f t="shared" si="1678"/>
        <v>2071</v>
      </c>
      <c r="AX375" s="463">
        <f t="shared" si="1678"/>
        <v>764</v>
      </c>
      <c r="AY375" s="463">
        <f t="shared" si="1678"/>
        <v>5875</v>
      </c>
      <c r="AZ375" s="463">
        <f t="shared" si="1678"/>
        <v>1809</v>
      </c>
      <c r="BA375" s="463"/>
      <c r="BB375" s="463"/>
      <c r="BC375" s="463"/>
      <c r="BD375" s="463"/>
      <c r="BE375" s="463"/>
      <c r="BF375" s="463"/>
      <c r="BG375" s="463"/>
      <c r="BH375" s="463"/>
      <c r="BI375" s="463">
        <f t="shared" si="1679"/>
        <v>55663</v>
      </c>
      <c r="BJ375" s="463">
        <f t="shared" si="1679"/>
        <v>3813</v>
      </c>
      <c r="BK375" s="463">
        <f t="shared" si="1679"/>
        <v>36519</v>
      </c>
      <c r="BL375" s="463">
        <f t="shared" si="1679"/>
        <v>95995</v>
      </c>
      <c r="BM375" s="463">
        <f t="shared" si="1679"/>
        <v>14564</v>
      </c>
      <c r="BN375" s="463">
        <f t="shared" si="1679"/>
        <v>10776</v>
      </c>
      <c r="BO375" s="463">
        <f t="shared" si="1679"/>
        <v>8365</v>
      </c>
      <c r="BP375" s="463">
        <f t="shared" si="1679"/>
        <v>6247</v>
      </c>
      <c r="BQ375" s="463">
        <f t="shared" si="1679"/>
        <v>62722</v>
      </c>
      <c r="BR375" s="463">
        <f t="shared" si="1679"/>
        <v>50682</v>
      </c>
      <c r="BS375" s="463">
        <f t="shared" si="1679"/>
        <v>54391</v>
      </c>
      <c r="BT375" s="463">
        <f t="shared" si="1679"/>
        <v>36670</v>
      </c>
      <c r="BU375" s="463">
        <f t="shared" si="1679"/>
        <v>2293</v>
      </c>
      <c r="BV375" s="463">
        <f t="shared" si="1679"/>
        <v>1686</v>
      </c>
      <c r="BW375" s="463">
        <f t="shared" si="1623"/>
        <v>95</v>
      </c>
      <c r="BX375" s="463">
        <f t="shared" si="1623"/>
        <v>53271</v>
      </c>
      <c r="BY375" s="463">
        <f t="shared" si="1624"/>
        <v>561</v>
      </c>
      <c r="BZ375" s="463">
        <f t="shared" si="1625"/>
        <v>1075</v>
      </c>
      <c r="CA375" s="463">
        <f t="shared" si="1626"/>
        <v>73</v>
      </c>
      <c r="CB375" s="463">
        <f t="shared" si="1626"/>
        <v>31498</v>
      </c>
      <c r="CC375" s="463">
        <f t="shared" si="1627"/>
        <v>431</v>
      </c>
      <c r="CD375" s="463">
        <f t="shared" si="1628"/>
        <v>792</v>
      </c>
      <c r="CE375" s="463">
        <f t="shared" si="1629"/>
        <v>6997</v>
      </c>
      <c r="CF375" s="463">
        <f t="shared" si="1629"/>
        <v>2784937</v>
      </c>
      <c r="CG375" s="463">
        <f t="shared" si="1630"/>
        <v>398</v>
      </c>
      <c r="CH375" s="463">
        <f t="shared" si="1631"/>
        <v>727</v>
      </c>
      <c r="CI375" s="463">
        <f t="shared" si="1632"/>
        <v>4277</v>
      </c>
      <c r="CJ375" s="463">
        <f t="shared" si="1632"/>
        <v>3775685</v>
      </c>
      <c r="CK375" s="463">
        <f t="shared" si="1633"/>
        <v>883</v>
      </c>
      <c r="CL375" s="463">
        <f t="shared" si="1634"/>
        <v>1612</v>
      </c>
      <c r="CM375" s="463">
        <f t="shared" si="1635"/>
        <v>1209</v>
      </c>
      <c r="CN375" s="463">
        <f t="shared" si="1635"/>
        <v>995239</v>
      </c>
      <c r="CO375" s="463">
        <f t="shared" si="1636"/>
        <v>823</v>
      </c>
      <c r="CP375" s="463">
        <f t="shared" si="1637"/>
        <v>1641</v>
      </c>
      <c r="CQ375" s="463">
        <f t="shared" si="1638"/>
        <v>42767</v>
      </c>
      <c r="CR375" s="463">
        <f t="shared" si="1638"/>
        <v>38801282</v>
      </c>
      <c r="CS375" s="463">
        <f t="shared" si="1639"/>
        <v>907</v>
      </c>
      <c r="CT375" s="463">
        <f t="shared" si="1640"/>
        <v>1694</v>
      </c>
      <c r="CU375" s="463">
        <f t="shared" si="1641"/>
        <v>3338</v>
      </c>
      <c r="CV375" s="463">
        <f t="shared" si="1641"/>
        <v>11166470</v>
      </c>
      <c r="CW375" s="463">
        <f t="shared" si="1642"/>
        <v>3345</v>
      </c>
      <c r="CX375" s="463">
        <f t="shared" si="1643"/>
        <v>6892</v>
      </c>
      <c r="CY375" s="463">
        <f t="shared" si="1644"/>
        <v>1037</v>
      </c>
      <c r="CZ375" s="463">
        <f t="shared" si="1644"/>
        <v>3159665</v>
      </c>
      <c r="DA375" s="463">
        <f t="shared" si="1645"/>
        <v>3047</v>
      </c>
      <c r="DB375" s="463">
        <f t="shared" si="1646"/>
        <v>6726</v>
      </c>
      <c r="DC375" s="463">
        <f t="shared" si="1647"/>
        <v>991</v>
      </c>
      <c r="DD375" s="463">
        <f t="shared" si="1647"/>
        <v>6216593</v>
      </c>
      <c r="DE375" s="463">
        <f t="shared" si="1648"/>
        <v>6273</v>
      </c>
      <c r="DF375" s="463">
        <f t="shared" si="1649"/>
        <v>14379</v>
      </c>
      <c r="DG375" s="463">
        <f t="shared" si="1650"/>
        <v>166</v>
      </c>
      <c r="DH375" s="463">
        <f t="shared" si="1650"/>
        <v>756440</v>
      </c>
      <c r="DI375" s="463">
        <f t="shared" si="1651"/>
        <v>4557</v>
      </c>
      <c r="DJ375" s="463">
        <f t="shared" si="1652"/>
        <v>9163</v>
      </c>
      <c r="DK375" s="463">
        <f t="shared" si="1680"/>
        <v>213</v>
      </c>
      <c r="DL375" s="463">
        <f t="shared" si="1680"/>
        <v>64888</v>
      </c>
      <c r="DM375" s="463">
        <f t="shared" si="1566"/>
        <v>305</v>
      </c>
      <c r="DN375" s="463">
        <f t="shared" si="1567"/>
        <v>509</v>
      </c>
      <c r="DO375" s="463">
        <f t="shared" si="1681"/>
        <v>5348</v>
      </c>
      <c r="DP375" s="463">
        <f t="shared" si="1681"/>
        <v>214704</v>
      </c>
      <c r="DQ375" s="463">
        <f t="shared" si="1569"/>
        <v>40</v>
      </c>
      <c r="DR375" s="463">
        <f t="shared" si="1570"/>
        <v>66</v>
      </c>
      <c r="DS375" s="463">
        <f t="shared" si="1682"/>
        <v>145</v>
      </c>
      <c r="DT375" s="463">
        <f t="shared" si="1682"/>
        <v>153743</v>
      </c>
      <c r="DU375" s="463">
        <f t="shared" si="1615"/>
        <v>1060</v>
      </c>
      <c r="DV375" s="463">
        <f t="shared" si="1616"/>
        <v>2090</v>
      </c>
      <c r="DW375" s="463">
        <f t="shared" si="1617"/>
        <v>141</v>
      </c>
      <c r="DX375" s="463"/>
      <c r="DY375" s="463"/>
      <c r="DZ375" s="463"/>
      <c r="EA375" s="463"/>
      <c r="EB375" s="463"/>
      <c r="EC375" s="463"/>
      <c r="ED375" s="463"/>
      <c r="EE375" s="463"/>
      <c r="EF375" s="463"/>
      <c r="EG375" s="463" t="s">
        <v>152</v>
      </c>
      <c r="EH375" s="463" t="s">
        <v>152</v>
      </c>
      <c r="EI375" s="463">
        <f t="shared" si="1653"/>
        <v>24</v>
      </c>
      <c r="EJ375" s="446"/>
      <c r="EK375" s="446"/>
      <c r="EL375" s="446"/>
      <c r="EM375" s="446"/>
      <c r="EN375" s="446"/>
      <c r="EO375" s="446"/>
      <c r="EP375" s="446"/>
      <c r="EQ375" s="446"/>
      <c r="ER375" s="446"/>
      <c r="ES375" s="446"/>
      <c r="ET375" s="446"/>
      <c r="EU375" s="446"/>
      <c r="EV375" s="446"/>
      <c r="EW375" s="446"/>
      <c r="EX375" s="446"/>
      <c r="EY375" s="446"/>
      <c r="EZ375" s="447"/>
      <c r="FA375" s="446">
        <f t="shared" si="1583"/>
        <v>2</v>
      </c>
      <c r="FB375" s="417">
        <f t="shared" si="1599"/>
        <v>2021</v>
      </c>
      <c r="FC375" s="448">
        <f t="shared" si="1600"/>
        <v>44228</v>
      </c>
      <c r="FD375" s="449">
        <f t="shared" si="1584"/>
        <v>28</v>
      </c>
      <c r="FE375" s="450"/>
      <c r="FF375" s="451">
        <f t="shared" si="1619"/>
        <v>0.80119850187265917</v>
      </c>
      <c r="FG375" s="450"/>
      <c r="FH375" s="452">
        <f t="shared" si="1664"/>
        <v>2.0326587578506627</v>
      </c>
      <c r="FI375" s="452">
        <f t="shared" si="1665"/>
        <v>1.5039776692254012</v>
      </c>
      <c r="FJ375" s="452">
        <f t="shared" si="1666"/>
        <v>1.9997609371264642</v>
      </c>
      <c r="FK375" s="452">
        <f t="shared" si="1667"/>
        <v>1.4934257709777672</v>
      </c>
      <c r="FL375" s="452">
        <f t="shared" si="1668"/>
        <v>1.299857003709614</v>
      </c>
      <c r="FM375" s="452">
        <f t="shared" si="1669"/>
        <v>1.050338839035915</v>
      </c>
      <c r="FN375" s="452">
        <f t="shared" si="1670"/>
        <v>1.5899617059838054</v>
      </c>
      <c r="FO375" s="452">
        <f t="shared" si="1671"/>
        <v>1.0719401327136133</v>
      </c>
      <c r="FP375" s="452">
        <f t="shared" si="1672"/>
        <v>1.5337792642140469</v>
      </c>
      <c r="FQ375" s="452">
        <f t="shared" si="1673"/>
        <v>1.1277591973244148</v>
      </c>
      <c r="FR375" s="453"/>
      <c r="FS375" s="446">
        <f t="shared" si="1683"/>
        <v>151093</v>
      </c>
      <c r="FT375" s="446">
        <f t="shared" si="1683"/>
        <v>211422</v>
      </c>
      <c r="FU375" s="446">
        <f t="shared" si="1683"/>
        <v>328237</v>
      </c>
      <c r="FV375" s="446">
        <f t="shared" si="1683"/>
        <v>4376008</v>
      </c>
      <c r="FW375" s="446">
        <f t="shared" si="1683"/>
        <v>5275965</v>
      </c>
      <c r="FX375" s="446">
        <f t="shared" si="1683"/>
        <v>3875236</v>
      </c>
      <c r="FY375" s="446">
        <f t="shared" si="1683"/>
        <v>81284610</v>
      </c>
      <c r="FZ375" s="446">
        <f t="shared" si="1683"/>
        <v>214508559</v>
      </c>
      <c r="GA375" s="446">
        <f t="shared" si="1683"/>
        <v>10735870</v>
      </c>
      <c r="GB375" s="446"/>
      <c r="GC375" s="446"/>
      <c r="GD375" s="446">
        <f t="shared" si="1675"/>
        <v>102099</v>
      </c>
      <c r="GE375" s="446">
        <f t="shared" si="1675"/>
        <v>57821</v>
      </c>
      <c r="GF375" s="446">
        <f t="shared" si="1675"/>
        <v>5090231</v>
      </c>
      <c r="GG375" s="446">
        <f t="shared" si="1675"/>
        <v>6894825</v>
      </c>
      <c r="GH375" s="446">
        <f t="shared" si="1675"/>
        <v>1983944</v>
      </c>
      <c r="GI375" s="446">
        <f t="shared" si="1675"/>
        <v>72450418</v>
      </c>
      <c r="GJ375" s="446">
        <f t="shared" si="1675"/>
        <v>23005959</v>
      </c>
      <c r="GK375" s="446">
        <f t="shared" si="1675"/>
        <v>6974793</v>
      </c>
      <c r="GL375" s="446">
        <f t="shared" si="1675"/>
        <v>14249210</v>
      </c>
      <c r="GM375" s="446">
        <f t="shared" si="1675"/>
        <v>1521118</v>
      </c>
      <c r="GN375" s="446">
        <f t="shared" si="1621"/>
        <v>303111</v>
      </c>
      <c r="GO375" s="446">
        <f t="shared" si="1655"/>
        <v>108345</v>
      </c>
      <c r="GP375" s="446">
        <f t="shared" si="1655"/>
        <v>350814</v>
      </c>
      <c r="GQ375" s="446">
        <f t="shared" si="1655"/>
        <v>0</v>
      </c>
      <c r="GR375" s="446"/>
      <c r="GS375" s="446"/>
      <c r="GT375" s="446"/>
      <c r="GU375" s="446"/>
      <c r="GV375" s="416"/>
      <c r="GW375" s="456"/>
      <c r="GX375" s="456"/>
      <c r="GY375" s="456"/>
      <c r="GZ375" s="456"/>
      <c r="HA375" s="456"/>
    </row>
    <row r="376" spans="1:209" ht="10.5" customHeight="1" x14ac:dyDescent="0.2">
      <c r="A376" s="417" t="str">
        <f t="shared" si="1540"/>
        <v>2020-21MARCHY59</v>
      </c>
      <c r="B376" s="458" t="str">
        <f t="shared" si="1597"/>
        <v>2020-21</v>
      </c>
      <c r="C376" s="402" t="s">
        <v>660</v>
      </c>
      <c r="D376" s="458" t="str">
        <f t="shared" si="1674"/>
        <v>Y59</v>
      </c>
      <c r="E376" s="458" t="str">
        <f t="shared" si="1674"/>
        <v>South East</v>
      </c>
      <c r="F376" s="458" t="str">
        <f t="shared" si="1541"/>
        <v>Y59</v>
      </c>
      <c r="H376" s="463">
        <f t="shared" si="1676"/>
        <v>152206</v>
      </c>
      <c r="I376" s="463">
        <f t="shared" si="1676"/>
        <v>99338</v>
      </c>
      <c r="J376" s="463">
        <f t="shared" si="1676"/>
        <v>474364</v>
      </c>
      <c r="K376" s="463">
        <f t="shared" si="1543"/>
        <v>5</v>
      </c>
      <c r="L376" s="463">
        <f t="shared" si="1544"/>
        <v>2</v>
      </c>
      <c r="M376" s="463">
        <f t="shared" si="1545"/>
        <v>3</v>
      </c>
      <c r="N376" s="463">
        <f t="shared" si="1546"/>
        <v>18</v>
      </c>
      <c r="O376" s="463">
        <f t="shared" si="1547"/>
        <v>80</v>
      </c>
      <c r="P376" s="463">
        <f t="shared" si="1677"/>
        <v>610</v>
      </c>
      <c r="Q376" s="463">
        <f t="shared" si="1677"/>
        <v>60</v>
      </c>
      <c r="R376" s="463">
        <f t="shared" si="1677"/>
        <v>59</v>
      </c>
      <c r="S376" s="463">
        <f t="shared" si="1677"/>
        <v>116995</v>
      </c>
      <c r="T376" s="463">
        <f t="shared" si="1677"/>
        <v>7789</v>
      </c>
      <c r="U376" s="463">
        <f t="shared" si="1677"/>
        <v>4733</v>
      </c>
      <c r="V376" s="463">
        <f t="shared" si="1677"/>
        <v>54490</v>
      </c>
      <c r="W376" s="463">
        <f t="shared" si="1677"/>
        <v>36801</v>
      </c>
      <c r="X376" s="463">
        <f t="shared" si="1677"/>
        <v>1563</v>
      </c>
      <c r="Y376" s="463">
        <f t="shared" si="1677"/>
        <v>3199248</v>
      </c>
      <c r="Z376" s="463">
        <f t="shared" si="1549"/>
        <v>411</v>
      </c>
      <c r="AA376" s="463">
        <f t="shared" si="1550"/>
        <v>759</v>
      </c>
      <c r="AB376" s="463">
        <f t="shared" si="1660"/>
        <v>2399598</v>
      </c>
      <c r="AC376" s="463">
        <f t="shared" si="1552"/>
        <v>507</v>
      </c>
      <c r="AD376" s="463">
        <f t="shared" si="1553"/>
        <v>958</v>
      </c>
      <c r="AE376" s="463">
        <f t="shared" si="1661"/>
        <v>54366223</v>
      </c>
      <c r="AF376" s="463">
        <f t="shared" si="1555"/>
        <v>998</v>
      </c>
      <c r="AG376" s="463">
        <f t="shared" si="1556"/>
        <v>1880</v>
      </c>
      <c r="AH376" s="463">
        <f t="shared" si="1662"/>
        <v>136997326</v>
      </c>
      <c r="AI376" s="463">
        <f t="shared" si="1558"/>
        <v>3723</v>
      </c>
      <c r="AJ376" s="463">
        <f t="shared" si="1559"/>
        <v>8360</v>
      </c>
      <c r="AK376" s="463">
        <f t="shared" si="1663"/>
        <v>6328623</v>
      </c>
      <c r="AL376" s="463">
        <f t="shared" si="1561"/>
        <v>4049</v>
      </c>
      <c r="AM376" s="463">
        <f t="shared" si="1562"/>
        <v>9236</v>
      </c>
      <c r="AN376" s="463"/>
      <c r="AO376" s="463"/>
      <c r="AP376" s="463"/>
      <c r="AQ376" s="463"/>
      <c r="AR376" s="463"/>
      <c r="AS376" s="463"/>
      <c r="AT376" s="463">
        <f t="shared" si="1678"/>
        <v>10653</v>
      </c>
      <c r="AU376" s="463">
        <f t="shared" si="1678"/>
        <v>332</v>
      </c>
      <c r="AV376" s="463">
        <f t="shared" si="1678"/>
        <v>1552</v>
      </c>
      <c r="AW376" s="463">
        <f t="shared" si="1678"/>
        <v>2494</v>
      </c>
      <c r="AX376" s="463">
        <f t="shared" si="1678"/>
        <v>1104</v>
      </c>
      <c r="AY376" s="463">
        <f t="shared" si="1678"/>
        <v>7665</v>
      </c>
      <c r="AZ376" s="463">
        <f t="shared" si="1678"/>
        <v>2011</v>
      </c>
      <c r="BA376" s="463"/>
      <c r="BB376" s="463"/>
      <c r="BC376" s="463"/>
      <c r="BD376" s="463"/>
      <c r="BE376" s="463"/>
      <c r="BF376" s="463"/>
      <c r="BG376" s="463"/>
      <c r="BH376" s="463"/>
      <c r="BI376" s="463">
        <f t="shared" si="1679"/>
        <v>63194</v>
      </c>
      <c r="BJ376" s="463">
        <f t="shared" si="1679"/>
        <v>4593</v>
      </c>
      <c r="BK376" s="463">
        <f t="shared" si="1679"/>
        <v>38555</v>
      </c>
      <c r="BL376" s="463">
        <f t="shared" si="1679"/>
        <v>106342</v>
      </c>
      <c r="BM376" s="463">
        <f t="shared" si="1679"/>
        <v>15717</v>
      </c>
      <c r="BN376" s="463">
        <f t="shared" si="1679"/>
        <v>11614</v>
      </c>
      <c r="BO376" s="463">
        <f t="shared" si="1679"/>
        <v>9380</v>
      </c>
      <c r="BP376" s="463">
        <f t="shared" si="1679"/>
        <v>7053</v>
      </c>
      <c r="BQ376" s="463">
        <f t="shared" si="1679"/>
        <v>71520</v>
      </c>
      <c r="BR376" s="463">
        <f t="shared" si="1679"/>
        <v>57210</v>
      </c>
      <c r="BS376" s="463">
        <f t="shared" si="1679"/>
        <v>61171</v>
      </c>
      <c r="BT376" s="463">
        <f t="shared" si="1679"/>
        <v>39647</v>
      </c>
      <c r="BU376" s="463">
        <f t="shared" si="1679"/>
        <v>2462</v>
      </c>
      <c r="BV376" s="463">
        <f t="shared" si="1679"/>
        <v>1782</v>
      </c>
      <c r="BW376" s="463">
        <f t="shared" si="1623"/>
        <v>146</v>
      </c>
      <c r="BX376" s="463">
        <f t="shared" si="1623"/>
        <v>78901</v>
      </c>
      <c r="BY376" s="463">
        <f t="shared" si="1624"/>
        <v>540</v>
      </c>
      <c r="BZ376" s="463">
        <f t="shared" si="1625"/>
        <v>945</v>
      </c>
      <c r="CA376" s="463">
        <f t="shared" si="1626"/>
        <v>120</v>
      </c>
      <c r="CB376" s="463">
        <f t="shared" si="1626"/>
        <v>57992</v>
      </c>
      <c r="CC376" s="463">
        <f t="shared" si="1627"/>
        <v>483</v>
      </c>
      <c r="CD376" s="463">
        <f t="shared" si="1628"/>
        <v>857</v>
      </c>
      <c r="CE376" s="463">
        <f t="shared" si="1629"/>
        <v>7523</v>
      </c>
      <c r="CF376" s="463">
        <f t="shared" si="1629"/>
        <v>3062355</v>
      </c>
      <c r="CG376" s="463">
        <f t="shared" si="1630"/>
        <v>407</v>
      </c>
      <c r="CH376" s="463">
        <f t="shared" si="1631"/>
        <v>751</v>
      </c>
      <c r="CI376" s="463">
        <f t="shared" si="1632"/>
        <v>4573</v>
      </c>
      <c r="CJ376" s="463">
        <f t="shared" si="1632"/>
        <v>4375859</v>
      </c>
      <c r="CK376" s="463">
        <f t="shared" si="1633"/>
        <v>957</v>
      </c>
      <c r="CL376" s="463">
        <f t="shared" si="1634"/>
        <v>1784</v>
      </c>
      <c r="CM376" s="463">
        <f t="shared" si="1635"/>
        <v>1517</v>
      </c>
      <c r="CN376" s="463">
        <f t="shared" si="1635"/>
        <v>1395573</v>
      </c>
      <c r="CO376" s="463">
        <f t="shared" si="1636"/>
        <v>920</v>
      </c>
      <c r="CP376" s="463">
        <f t="shared" si="1637"/>
        <v>1849</v>
      </c>
      <c r="CQ376" s="463">
        <f t="shared" si="1638"/>
        <v>48400</v>
      </c>
      <c r="CR376" s="463">
        <f t="shared" si="1638"/>
        <v>48594791</v>
      </c>
      <c r="CS376" s="463">
        <f t="shared" si="1639"/>
        <v>1004</v>
      </c>
      <c r="CT376" s="463">
        <f t="shared" si="1640"/>
        <v>1893</v>
      </c>
      <c r="CU376" s="463">
        <f t="shared" si="1641"/>
        <v>3904</v>
      </c>
      <c r="CV376" s="463">
        <f t="shared" si="1641"/>
        <v>15598225</v>
      </c>
      <c r="CW376" s="463">
        <f t="shared" si="1642"/>
        <v>3995</v>
      </c>
      <c r="CX376" s="463">
        <f t="shared" si="1643"/>
        <v>8355</v>
      </c>
      <c r="CY376" s="463">
        <f t="shared" si="1644"/>
        <v>1309</v>
      </c>
      <c r="CZ376" s="463">
        <f t="shared" si="1644"/>
        <v>5121876</v>
      </c>
      <c r="DA376" s="463">
        <f t="shared" si="1645"/>
        <v>3913</v>
      </c>
      <c r="DB376" s="463">
        <f t="shared" si="1646"/>
        <v>8335</v>
      </c>
      <c r="DC376" s="463">
        <f t="shared" si="1647"/>
        <v>1184</v>
      </c>
      <c r="DD376" s="463">
        <f t="shared" si="1647"/>
        <v>8292985</v>
      </c>
      <c r="DE376" s="463">
        <f t="shared" si="1648"/>
        <v>7004</v>
      </c>
      <c r="DF376" s="463">
        <f t="shared" si="1649"/>
        <v>15837</v>
      </c>
      <c r="DG376" s="463">
        <f t="shared" si="1650"/>
        <v>155</v>
      </c>
      <c r="DH376" s="463">
        <f t="shared" si="1650"/>
        <v>1068035</v>
      </c>
      <c r="DI376" s="463">
        <f t="shared" si="1651"/>
        <v>6891</v>
      </c>
      <c r="DJ376" s="463">
        <f t="shared" si="1652"/>
        <v>16103</v>
      </c>
      <c r="DK376" s="463">
        <f t="shared" si="1680"/>
        <v>219</v>
      </c>
      <c r="DL376" s="463">
        <f t="shared" si="1680"/>
        <v>72348</v>
      </c>
      <c r="DM376" s="463">
        <f t="shared" si="1566"/>
        <v>330</v>
      </c>
      <c r="DN376" s="463">
        <f t="shared" si="1567"/>
        <v>565</v>
      </c>
      <c r="DO376" s="463">
        <f t="shared" si="1681"/>
        <v>5667</v>
      </c>
      <c r="DP376" s="463">
        <f t="shared" si="1681"/>
        <v>231387</v>
      </c>
      <c r="DQ376" s="463">
        <f t="shared" si="1569"/>
        <v>41</v>
      </c>
      <c r="DR376" s="463">
        <f t="shared" si="1570"/>
        <v>64</v>
      </c>
      <c r="DS376" s="463">
        <f t="shared" si="1682"/>
        <v>165</v>
      </c>
      <c r="DT376" s="463">
        <f t="shared" si="1682"/>
        <v>194755</v>
      </c>
      <c r="DU376" s="463">
        <f t="shared" si="1615"/>
        <v>1180</v>
      </c>
      <c r="DV376" s="463">
        <f t="shared" si="1616"/>
        <v>2362</v>
      </c>
      <c r="DW376" s="463">
        <f t="shared" si="1617"/>
        <v>154</v>
      </c>
      <c r="DX376" s="463"/>
      <c r="DY376" s="463"/>
      <c r="DZ376" s="463"/>
      <c r="EA376" s="463"/>
      <c r="EB376" s="463"/>
      <c r="EC376" s="463"/>
      <c r="ED376" s="463"/>
      <c r="EE376" s="463"/>
      <c r="EF376" s="463"/>
      <c r="EG376" s="463" t="s">
        <v>152</v>
      </c>
      <c r="EH376" s="463" t="s">
        <v>152</v>
      </c>
      <c r="EI376" s="463">
        <f t="shared" si="1653"/>
        <v>7</v>
      </c>
      <c r="EJ376" s="446"/>
      <c r="EK376" s="446"/>
      <c r="EL376" s="446"/>
      <c r="EM376" s="446"/>
      <c r="EN376" s="446"/>
      <c r="EO376" s="446"/>
      <c r="EP376" s="446"/>
      <c r="EQ376" s="446"/>
      <c r="ER376" s="446"/>
      <c r="ES376" s="446"/>
      <c r="ET376" s="446"/>
      <c r="EU376" s="446"/>
      <c r="EV376" s="446"/>
      <c r="EW376" s="446"/>
      <c r="EX376" s="446"/>
      <c r="EY376" s="446"/>
      <c r="EZ376" s="447"/>
      <c r="FA376" s="446">
        <f t="shared" si="1583"/>
        <v>3</v>
      </c>
      <c r="FB376" s="417">
        <f t="shared" si="1599"/>
        <v>2021</v>
      </c>
      <c r="FC376" s="448">
        <f t="shared" si="1600"/>
        <v>44256</v>
      </c>
      <c r="FD376" s="449">
        <f t="shared" si="1584"/>
        <v>31</v>
      </c>
      <c r="FE376" s="450"/>
      <c r="FF376" s="451">
        <f t="shared" si="1619"/>
        <v>0.78938570831592147</v>
      </c>
      <c r="FG376" s="450"/>
      <c r="FH376" s="452">
        <f t="shared" si="1664"/>
        <v>2.0178456798048532</v>
      </c>
      <c r="FI376" s="452">
        <f t="shared" si="1665"/>
        <v>1.4910771600975734</v>
      </c>
      <c r="FJ376" s="452">
        <f t="shared" si="1666"/>
        <v>1.9818297063173462</v>
      </c>
      <c r="FK376" s="452">
        <f t="shared" si="1667"/>
        <v>1.4901753644622862</v>
      </c>
      <c r="FL376" s="452">
        <f t="shared" si="1668"/>
        <v>1.3125344099834833</v>
      </c>
      <c r="FM376" s="452">
        <f t="shared" si="1669"/>
        <v>1.0499174160396403</v>
      </c>
      <c r="FN376" s="452">
        <f t="shared" si="1670"/>
        <v>1.6622102660253797</v>
      </c>
      <c r="FO376" s="452">
        <f t="shared" si="1671"/>
        <v>1.0773348550311133</v>
      </c>
      <c r="FP376" s="452">
        <f t="shared" si="1672"/>
        <v>1.5751759436980166</v>
      </c>
      <c r="FQ376" s="452">
        <f t="shared" si="1673"/>
        <v>1.1401151631477926</v>
      </c>
      <c r="FR376" s="453"/>
      <c r="FS376" s="446">
        <f t="shared" si="1683"/>
        <v>174818</v>
      </c>
      <c r="FT376" s="446">
        <f t="shared" si="1683"/>
        <v>288136</v>
      </c>
      <c r="FU376" s="446">
        <f t="shared" si="1683"/>
        <v>1759118</v>
      </c>
      <c r="FV376" s="446">
        <f t="shared" si="1683"/>
        <v>7961308</v>
      </c>
      <c r="FW376" s="446">
        <f t="shared" si="1683"/>
        <v>5915022</v>
      </c>
      <c r="FX376" s="446">
        <f t="shared" si="1683"/>
        <v>4536188</v>
      </c>
      <c r="FY376" s="446">
        <f t="shared" si="1683"/>
        <v>102465941</v>
      </c>
      <c r="FZ376" s="446">
        <f t="shared" si="1683"/>
        <v>307647765</v>
      </c>
      <c r="GA376" s="446">
        <f t="shared" si="1683"/>
        <v>14435163</v>
      </c>
      <c r="GB376" s="446"/>
      <c r="GC376" s="446"/>
      <c r="GD376" s="446">
        <f t="shared" si="1675"/>
        <v>137938</v>
      </c>
      <c r="GE376" s="446">
        <f t="shared" si="1675"/>
        <v>102845</v>
      </c>
      <c r="GF376" s="446">
        <f t="shared" si="1675"/>
        <v>5650572</v>
      </c>
      <c r="GG376" s="446">
        <f t="shared" si="1675"/>
        <v>8159202</v>
      </c>
      <c r="GH376" s="446">
        <f t="shared" si="1675"/>
        <v>2805427</v>
      </c>
      <c r="GI376" s="446">
        <f t="shared" si="1675"/>
        <v>91604802</v>
      </c>
      <c r="GJ376" s="446">
        <f t="shared" si="1675"/>
        <v>32619088</v>
      </c>
      <c r="GK376" s="446">
        <f t="shared" si="1675"/>
        <v>10910272</v>
      </c>
      <c r="GL376" s="446">
        <f t="shared" si="1675"/>
        <v>18750938</v>
      </c>
      <c r="GM376" s="446">
        <f t="shared" si="1675"/>
        <v>2495919</v>
      </c>
      <c r="GN376" s="446">
        <f t="shared" si="1621"/>
        <v>389708</v>
      </c>
      <c r="GO376" s="446">
        <f t="shared" si="1655"/>
        <v>123830</v>
      </c>
      <c r="GP376" s="446">
        <f t="shared" si="1655"/>
        <v>363608</v>
      </c>
      <c r="GQ376" s="446">
        <f t="shared" si="1655"/>
        <v>0</v>
      </c>
      <c r="GR376" s="446"/>
      <c r="GS376" s="446"/>
      <c r="GT376" s="446"/>
      <c r="GU376" s="446"/>
      <c r="GV376" s="416"/>
      <c r="GW376" s="456"/>
      <c r="GX376" s="456"/>
      <c r="GY376" s="456"/>
      <c r="GZ376" s="456"/>
      <c r="HA376" s="456"/>
    </row>
    <row r="377" spans="1:209" ht="10.5" customHeight="1" x14ac:dyDescent="0.2">
      <c r="A377" s="417" t="str">
        <f t="shared" si="1540"/>
        <v>2021-22APRILY59</v>
      </c>
      <c r="B377" s="458" t="str">
        <f t="shared" si="1597"/>
        <v>2021-22</v>
      </c>
      <c r="C377" s="402" t="s">
        <v>664</v>
      </c>
      <c r="D377" s="458" t="str">
        <f t="shared" si="1674"/>
        <v>Y59</v>
      </c>
      <c r="E377" s="458" t="str">
        <f t="shared" si="1674"/>
        <v>South East</v>
      </c>
      <c r="F377" s="458" t="str">
        <f t="shared" si="1541"/>
        <v>Y59</v>
      </c>
      <c r="H377" s="463">
        <f t="shared" si="1676"/>
        <v>157566</v>
      </c>
      <c r="I377" s="463">
        <f t="shared" si="1676"/>
        <v>104089</v>
      </c>
      <c r="J377" s="463">
        <f t="shared" si="1676"/>
        <v>573892</v>
      </c>
      <c r="K377" s="463">
        <f t="shared" si="1543"/>
        <v>6</v>
      </c>
      <c r="L377" s="463">
        <f t="shared" si="1544"/>
        <v>2</v>
      </c>
      <c r="M377" s="463">
        <f t="shared" si="1545"/>
        <v>3</v>
      </c>
      <c r="N377" s="463">
        <f t="shared" si="1546"/>
        <v>26</v>
      </c>
      <c r="O377" s="463">
        <f t="shared" si="1547"/>
        <v>91</v>
      </c>
      <c r="P377" s="463">
        <f t="shared" si="1677"/>
        <v>577</v>
      </c>
      <c r="Q377" s="463">
        <f t="shared" si="1677"/>
        <v>65</v>
      </c>
      <c r="R377" s="463">
        <f t="shared" si="1677"/>
        <v>62</v>
      </c>
      <c r="S377" s="463">
        <f t="shared" si="1677"/>
        <v>117097</v>
      </c>
      <c r="T377" s="463">
        <f t="shared" si="1677"/>
        <v>7842</v>
      </c>
      <c r="U377" s="463">
        <f t="shared" si="1677"/>
        <v>4855</v>
      </c>
      <c r="V377" s="463">
        <f t="shared" si="1677"/>
        <v>54785</v>
      </c>
      <c r="W377" s="463">
        <f t="shared" si="1677"/>
        <v>36894</v>
      </c>
      <c r="X377" s="463">
        <f t="shared" si="1677"/>
        <v>1491</v>
      </c>
      <c r="Y377" s="463">
        <f t="shared" si="1677"/>
        <v>3313964</v>
      </c>
      <c r="Z377" s="463">
        <f t="shared" si="1549"/>
        <v>423</v>
      </c>
      <c r="AA377" s="463">
        <f t="shared" si="1550"/>
        <v>785</v>
      </c>
      <c r="AB377" s="463">
        <f t="shared" si="1660"/>
        <v>2619830</v>
      </c>
      <c r="AC377" s="463">
        <f t="shared" si="1552"/>
        <v>540</v>
      </c>
      <c r="AD377" s="463">
        <f t="shared" si="1553"/>
        <v>1004</v>
      </c>
      <c r="AE377" s="463">
        <f t="shared" si="1661"/>
        <v>58707028</v>
      </c>
      <c r="AF377" s="463">
        <f t="shared" si="1555"/>
        <v>1072</v>
      </c>
      <c r="AG377" s="463">
        <f t="shared" si="1556"/>
        <v>2016</v>
      </c>
      <c r="AH377" s="463">
        <f t="shared" si="1662"/>
        <v>155467031</v>
      </c>
      <c r="AI377" s="463">
        <f t="shared" si="1558"/>
        <v>4214</v>
      </c>
      <c r="AJ377" s="463">
        <f t="shared" si="1559"/>
        <v>9356</v>
      </c>
      <c r="AK377" s="463">
        <f t="shared" si="1663"/>
        <v>7652741</v>
      </c>
      <c r="AL377" s="463">
        <f t="shared" si="1561"/>
        <v>5133</v>
      </c>
      <c r="AM377" s="463">
        <f t="shared" si="1562"/>
        <v>11571</v>
      </c>
      <c r="AN377" s="463"/>
      <c r="AO377" s="463"/>
      <c r="AP377" s="463"/>
      <c r="AQ377" s="463"/>
      <c r="AR377" s="463"/>
      <c r="AS377" s="463"/>
      <c r="AT377" s="463">
        <f t="shared" si="1678"/>
        <v>10714</v>
      </c>
      <c r="AU377" s="463">
        <f t="shared" si="1678"/>
        <v>360</v>
      </c>
      <c r="AV377" s="463">
        <f t="shared" si="1678"/>
        <v>1691</v>
      </c>
      <c r="AW377" s="463">
        <f t="shared" si="1678"/>
        <v>2558</v>
      </c>
      <c r="AX377" s="463">
        <f t="shared" si="1678"/>
        <v>1018</v>
      </c>
      <c r="AY377" s="463">
        <f t="shared" si="1678"/>
        <v>7645</v>
      </c>
      <c r="AZ377" s="463">
        <f t="shared" si="1678"/>
        <v>2179</v>
      </c>
      <c r="BA377" s="463"/>
      <c r="BB377" s="463"/>
      <c r="BC377" s="463"/>
      <c r="BD377" s="463"/>
      <c r="BE377" s="463"/>
      <c r="BF377" s="463"/>
      <c r="BG377" s="463"/>
      <c r="BH377" s="463"/>
      <c r="BI377" s="463">
        <f t="shared" si="1679"/>
        <v>63797</v>
      </c>
      <c r="BJ377" s="463">
        <f t="shared" si="1679"/>
        <v>4485</v>
      </c>
      <c r="BK377" s="463">
        <f t="shared" si="1679"/>
        <v>38101</v>
      </c>
      <c r="BL377" s="463">
        <f t="shared" si="1679"/>
        <v>106383</v>
      </c>
      <c r="BM377" s="463">
        <f t="shared" si="1679"/>
        <v>15756</v>
      </c>
      <c r="BN377" s="463">
        <f t="shared" si="1679"/>
        <v>11656</v>
      </c>
      <c r="BO377" s="463">
        <f t="shared" si="1679"/>
        <v>9563</v>
      </c>
      <c r="BP377" s="463">
        <f t="shared" si="1679"/>
        <v>7151</v>
      </c>
      <c r="BQ377" s="463">
        <f t="shared" si="1679"/>
        <v>72164</v>
      </c>
      <c r="BR377" s="463">
        <f t="shared" si="1679"/>
        <v>57859</v>
      </c>
      <c r="BS377" s="463">
        <f t="shared" si="1679"/>
        <v>61489</v>
      </c>
      <c r="BT377" s="463">
        <f t="shared" si="1679"/>
        <v>39816</v>
      </c>
      <c r="BU377" s="463">
        <f t="shared" si="1679"/>
        <v>2369</v>
      </c>
      <c r="BV377" s="463">
        <f t="shared" si="1679"/>
        <v>1701</v>
      </c>
      <c r="BW377" s="463">
        <f t="shared" si="1623"/>
        <v>123</v>
      </c>
      <c r="BX377" s="463">
        <f t="shared" si="1623"/>
        <v>69778</v>
      </c>
      <c r="BY377" s="463">
        <f t="shared" si="1624"/>
        <v>567</v>
      </c>
      <c r="BZ377" s="463">
        <f t="shared" si="1625"/>
        <v>1011</v>
      </c>
      <c r="CA377" s="463">
        <f t="shared" si="1626"/>
        <v>116</v>
      </c>
      <c r="CB377" s="463">
        <f t="shared" si="1626"/>
        <v>57691</v>
      </c>
      <c r="CC377" s="463">
        <f t="shared" si="1627"/>
        <v>497</v>
      </c>
      <c r="CD377" s="463">
        <f t="shared" si="1628"/>
        <v>858</v>
      </c>
      <c r="CE377" s="463">
        <f t="shared" si="1629"/>
        <v>7603</v>
      </c>
      <c r="CF377" s="463">
        <f t="shared" si="1629"/>
        <v>3186495</v>
      </c>
      <c r="CG377" s="463">
        <f t="shared" si="1630"/>
        <v>419</v>
      </c>
      <c r="CH377" s="463">
        <f t="shared" si="1631"/>
        <v>779</v>
      </c>
      <c r="CI377" s="463">
        <f t="shared" si="1632"/>
        <v>4259</v>
      </c>
      <c r="CJ377" s="463">
        <f t="shared" si="1632"/>
        <v>4442759</v>
      </c>
      <c r="CK377" s="463">
        <f t="shared" si="1633"/>
        <v>1043</v>
      </c>
      <c r="CL377" s="463">
        <f t="shared" si="1634"/>
        <v>1931</v>
      </c>
      <c r="CM377" s="463">
        <f t="shared" si="1635"/>
        <v>1537</v>
      </c>
      <c r="CN377" s="463">
        <f t="shared" si="1635"/>
        <v>1502500</v>
      </c>
      <c r="CO377" s="463">
        <f t="shared" si="1636"/>
        <v>978</v>
      </c>
      <c r="CP377" s="463">
        <f t="shared" si="1637"/>
        <v>2000</v>
      </c>
      <c r="CQ377" s="463">
        <f t="shared" si="1638"/>
        <v>48989</v>
      </c>
      <c r="CR377" s="463">
        <f t="shared" si="1638"/>
        <v>52761769</v>
      </c>
      <c r="CS377" s="463">
        <f t="shared" si="1639"/>
        <v>1077</v>
      </c>
      <c r="CT377" s="463">
        <f t="shared" si="1640"/>
        <v>2024</v>
      </c>
      <c r="CU377" s="463">
        <f t="shared" si="1641"/>
        <v>3617</v>
      </c>
      <c r="CV377" s="463">
        <f t="shared" si="1641"/>
        <v>17639014</v>
      </c>
      <c r="CW377" s="463">
        <f t="shared" si="1642"/>
        <v>4877</v>
      </c>
      <c r="CX377" s="463">
        <f t="shared" si="1643"/>
        <v>9954</v>
      </c>
      <c r="CY377" s="463">
        <f t="shared" si="1644"/>
        <v>1307</v>
      </c>
      <c r="CZ377" s="463">
        <f t="shared" si="1644"/>
        <v>5843179</v>
      </c>
      <c r="DA377" s="463">
        <f t="shared" si="1645"/>
        <v>4471</v>
      </c>
      <c r="DB377" s="463">
        <f t="shared" si="1646"/>
        <v>9628</v>
      </c>
      <c r="DC377" s="463">
        <f t="shared" si="1647"/>
        <v>1082</v>
      </c>
      <c r="DD377" s="463">
        <f t="shared" si="1647"/>
        <v>10551272</v>
      </c>
      <c r="DE377" s="463">
        <f t="shared" si="1648"/>
        <v>9752</v>
      </c>
      <c r="DF377" s="463">
        <f t="shared" si="1649"/>
        <v>18439</v>
      </c>
      <c r="DG377" s="463">
        <f t="shared" si="1650"/>
        <v>142</v>
      </c>
      <c r="DH377" s="463">
        <f t="shared" si="1650"/>
        <v>971666</v>
      </c>
      <c r="DI377" s="463">
        <f t="shared" si="1651"/>
        <v>6843</v>
      </c>
      <c r="DJ377" s="463">
        <f t="shared" si="1652"/>
        <v>15269</v>
      </c>
      <c r="DK377" s="463">
        <f t="shared" si="1680"/>
        <v>223</v>
      </c>
      <c r="DL377" s="463">
        <f t="shared" si="1680"/>
        <v>79132</v>
      </c>
      <c r="DM377" s="463">
        <f t="shared" si="1566"/>
        <v>355</v>
      </c>
      <c r="DN377" s="463">
        <f t="shared" si="1567"/>
        <v>557</v>
      </c>
      <c r="DO377" s="463">
        <f t="shared" si="1681"/>
        <v>5682</v>
      </c>
      <c r="DP377" s="463">
        <f t="shared" si="1681"/>
        <v>235085</v>
      </c>
      <c r="DQ377" s="463">
        <f t="shared" si="1569"/>
        <v>41</v>
      </c>
      <c r="DR377" s="463">
        <f t="shared" si="1570"/>
        <v>67</v>
      </c>
      <c r="DS377" s="463">
        <f t="shared" si="1682"/>
        <v>150</v>
      </c>
      <c r="DT377" s="463">
        <f t="shared" si="1682"/>
        <v>225568</v>
      </c>
      <c r="DU377" s="463">
        <f t="shared" si="1615"/>
        <v>1504</v>
      </c>
      <c r="DV377" s="463">
        <f t="shared" si="1616"/>
        <v>2943</v>
      </c>
      <c r="DW377" s="463">
        <f t="shared" si="1617"/>
        <v>144</v>
      </c>
      <c r="DX377" s="463"/>
      <c r="DY377" s="463"/>
      <c r="DZ377" s="463"/>
      <c r="EA377" s="463"/>
      <c r="EB377" s="463"/>
      <c r="EC377" s="463"/>
      <c r="ED377" s="463"/>
      <c r="EE377" s="463"/>
      <c r="EF377" s="463"/>
      <c r="EG377" s="463" t="s">
        <v>152</v>
      </c>
      <c r="EH377" s="463" t="s">
        <v>152</v>
      </c>
      <c r="EI377" s="463">
        <f t="shared" si="1653"/>
        <v>7</v>
      </c>
      <c r="EJ377" s="446"/>
      <c r="EK377" s="446"/>
      <c r="EL377" s="446"/>
      <c r="EM377" s="446"/>
      <c r="EN377" s="446"/>
      <c r="EO377" s="446"/>
      <c r="EP377" s="446"/>
      <c r="EQ377" s="446"/>
      <c r="ER377" s="446"/>
      <c r="ES377" s="446"/>
      <c r="ET377" s="446"/>
      <c r="EU377" s="446"/>
      <c r="EV377" s="446"/>
      <c r="EW377" s="446"/>
      <c r="EX377" s="446"/>
      <c r="EY377" s="446"/>
      <c r="EZ377" s="447"/>
      <c r="FA377" s="446">
        <f t="shared" si="1583"/>
        <v>4</v>
      </c>
      <c r="FB377" s="417">
        <f t="shared" si="1599"/>
        <v>2021</v>
      </c>
      <c r="FC377" s="448">
        <f t="shared" si="1600"/>
        <v>44287</v>
      </c>
      <c r="FD377" s="449">
        <f t="shared" si="1584"/>
        <v>30</v>
      </c>
      <c r="FE377" s="450"/>
      <c r="FF377" s="451">
        <f t="shared" si="1619"/>
        <v>0.78210598761183758</v>
      </c>
      <c r="FG377" s="450"/>
      <c r="FH377" s="452">
        <f t="shared" si="1664"/>
        <v>2.0091813312930373</v>
      </c>
      <c r="FI377" s="452">
        <f t="shared" si="1665"/>
        <v>1.4863555215506248</v>
      </c>
      <c r="FJ377" s="452">
        <f t="shared" si="1666"/>
        <v>1.9697219361483007</v>
      </c>
      <c r="FK377" s="452">
        <f t="shared" si="1667"/>
        <v>1.4729145211122554</v>
      </c>
      <c r="FL377" s="452">
        <f t="shared" si="1668"/>
        <v>1.3172218672994433</v>
      </c>
      <c r="FM377" s="452">
        <f t="shared" si="1669"/>
        <v>1.0561102491557908</v>
      </c>
      <c r="FN377" s="452">
        <f t="shared" si="1670"/>
        <v>1.6666395619883991</v>
      </c>
      <c r="FO377" s="452">
        <f t="shared" si="1671"/>
        <v>1.0791998698975442</v>
      </c>
      <c r="FP377" s="452">
        <f t="shared" si="1672"/>
        <v>1.5888665325285043</v>
      </c>
      <c r="FQ377" s="452">
        <f t="shared" si="1673"/>
        <v>1.1408450704225352</v>
      </c>
      <c r="FR377" s="453"/>
      <c r="FS377" s="446">
        <f t="shared" si="1683"/>
        <v>182223</v>
      </c>
      <c r="FT377" s="446">
        <f t="shared" si="1683"/>
        <v>354392</v>
      </c>
      <c r="FU377" s="446">
        <f t="shared" si="1683"/>
        <v>2679467</v>
      </c>
      <c r="FV377" s="446">
        <f t="shared" si="1683"/>
        <v>9486742</v>
      </c>
      <c r="FW377" s="446">
        <f t="shared" si="1683"/>
        <v>6154712</v>
      </c>
      <c r="FX377" s="446">
        <f t="shared" si="1683"/>
        <v>4875645</v>
      </c>
      <c r="FY377" s="446">
        <f t="shared" si="1683"/>
        <v>110451129</v>
      </c>
      <c r="FZ377" s="446">
        <f t="shared" si="1683"/>
        <v>345186500</v>
      </c>
      <c r="GA377" s="446">
        <f t="shared" si="1683"/>
        <v>17252318</v>
      </c>
      <c r="GB377" s="446"/>
      <c r="GC377" s="446"/>
      <c r="GD377" s="446">
        <f t="shared" si="1675"/>
        <v>124401</v>
      </c>
      <c r="GE377" s="446">
        <f t="shared" si="1675"/>
        <v>99507</v>
      </c>
      <c r="GF377" s="446">
        <f t="shared" si="1675"/>
        <v>5922627</v>
      </c>
      <c r="GG377" s="446">
        <f t="shared" si="1675"/>
        <v>8222374</v>
      </c>
      <c r="GH377" s="446">
        <f t="shared" si="1675"/>
        <v>3074700</v>
      </c>
      <c r="GI377" s="446">
        <f t="shared" si="1675"/>
        <v>99152384</v>
      </c>
      <c r="GJ377" s="446">
        <f t="shared" si="1675"/>
        <v>36004049</v>
      </c>
      <c r="GK377" s="446">
        <f t="shared" si="1675"/>
        <v>12583949</v>
      </c>
      <c r="GL377" s="446">
        <f t="shared" si="1675"/>
        <v>19951467</v>
      </c>
      <c r="GM377" s="446">
        <f t="shared" si="1675"/>
        <v>2168182</v>
      </c>
      <c r="GN377" s="446">
        <f t="shared" si="1621"/>
        <v>441400</v>
      </c>
      <c r="GO377" s="446">
        <f t="shared" si="1655"/>
        <v>124188</v>
      </c>
      <c r="GP377" s="446">
        <f t="shared" si="1655"/>
        <v>379489</v>
      </c>
      <c r="GQ377" s="446">
        <f t="shared" si="1655"/>
        <v>0</v>
      </c>
      <c r="GR377" s="446"/>
      <c r="GS377" s="446"/>
      <c r="GT377" s="446"/>
      <c r="GU377" s="446"/>
      <c r="GV377" s="416"/>
      <c r="GW377" s="456"/>
      <c r="GX377" s="456"/>
      <c r="GY377" s="456"/>
      <c r="GZ377" s="456"/>
      <c r="HA377" s="456"/>
    </row>
    <row r="378" spans="1:209" ht="10.5" customHeight="1" x14ac:dyDescent="0.2">
      <c r="A378" s="417" t="str">
        <f t="shared" si="1540"/>
        <v>2021-22MAYY59</v>
      </c>
      <c r="B378" s="458" t="str">
        <f t="shared" si="1597"/>
        <v>2021-22</v>
      </c>
      <c r="C378" s="402" t="s">
        <v>668</v>
      </c>
      <c r="D378" s="458" t="str">
        <f t="shared" si="1674"/>
        <v>Y59</v>
      </c>
      <c r="E378" s="458" t="str">
        <f t="shared" si="1674"/>
        <v>South East</v>
      </c>
      <c r="F378" s="458" t="str">
        <f t="shared" si="1541"/>
        <v>Y59</v>
      </c>
      <c r="H378" s="463">
        <f t="shared" si="1676"/>
        <v>178971</v>
      </c>
      <c r="I378" s="463">
        <f t="shared" si="1676"/>
        <v>120170</v>
      </c>
      <c r="J378" s="463">
        <f t="shared" si="1676"/>
        <v>929545</v>
      </c>
      <c r="K378" s="463">
        <f t="shared" si="1543"/>
        <v>8</v>
      </c>
      <c r="L378" s="463">
        <f t="shared" si="1544"/>
        <v>2</v>
      </c>
      <c r="M378" s="463">
        <f t="shared" si="1545"/>
        <v>15</v>
      </c>
      <c r="N378" s="463">
        <f t="shared" si="1546"/>
        <v>47</v>
      </c>
      <c r="O378" s="463">
        <f t="shared" si="1547"/>
        <v>112</v>
      </c>
      <c r="P378" s="463">
        <f t="shared" si="1677"/>
        <v>624</v>
      </c>
      <c r="Q378" s="463">
        <f t="shared" si="1677"/>
        <v>67</v>
      </c>
      <c r="R378" s="463">
        <f t="shared" si="1677"/>
        <v>72</v>
      </c>
      <c r="S378" s="463">
        <f t="shared" si="1677"/>
        <v>127502</v>
      </c>
      <c r="T378" s="463">
        <f t="shared" si="1677"/>
        <v>8680</v>
      </c>
      <c r="U378" s="463">
        <f t="shared" si="1677"/>
        <v>5493</v>
      </c>
      <c r="V378" s="463">
        <f t="shared" si="1677"/>
        <v>62135</v>
      </c>
      <c r="W378" s="463">
        <f t="shared" si="1677"/>
        <v>36583</v>
      </c>
      <c r="X378" s="463">
        <f t="shared" si="1677"/>
        <v>1544</v>
      </c>
      <c r="Y378" s="463">
        <f t="shared" si="1677"/>
        <v>3894428</v>
      </c>
      <c r="Z378" s="463">
        <f t="shared" si="1549"/>
        <v>449</v>
      </c>
      <c r="AA378" s="463">
        <f t="shared" si="1550"/>
        <v>837</v>
      </c>
      <c r="AB378" s="463">
        <f t="shared" si="1660"/>
        <v>3133413</v>
      </c>
      <c r="AC378" s="463">
        <f t="shared" si="1552"/>
        <v>570</v>
      </c>
      <c r="AD378" s="463">
        <f t="shared" si="1553"/>
        <v>1062</v>
      </c>
      <c r="AE378" s="463">
        <f t="shared" si="1661"/>
        <v>75702786</v>
      </c>
      <c r="AF378" s="463">
        <f t="shared" si="1555"/>
        <v>1218</v>
      </c>
      <c r="AG378" s="463">
        <f t="shared" si="1556"/>
        <v>2347</v>
      </c>
      <c r="AH378" s="463">
        <f t="shared" si="1662"/>
        <v>196209098</v>
      </c>
      <c r="AI378" s="463">
        <f t="shared" si="1558"/>
        <v>5363</v>
      </c>
      <c r="AJ378" s="463">
        <f t="shared" si="1559"/>
        <v>11849</v>
      </c>
      <c r="AK378" s="463">
        <f t="shared" si="1663"/>
        <v>10159859</v>
      </c>
      <c r="AL378" s="463">
        <f t="shared" si="1561"/>
        <v>6580</v>
      </c>
      <c r="AM378" s="463">
        <f t="shared" si="1562"/>
        <v>14181</v>
      </c>
      <c r="AN378" s="463"/>
      <c r="AO378" s="463"/>
      <c r="AP378" s="463"/>
      <c r="AQ378" s="463"/>
      <c r="AR378" s="463"/>
      <c r="AS378" s="463"/>
      <c r="AT378" s="463">
        <f t="shared" si="1678"/>
        <v>13177</v>
      </c>
      <c r="AU378" s="463">
        <f t="shared" si="1678"/>
        <v>410</v>
      </c>
      <c r="AV378" s="463">
        <f t="shared" si="1678"/>
        <v>2022</v>
      </c>
      <c r="AW378" s="463">
        <f t="shared" si="1678"/>
        <v>2803</v>
      </c>
      <c r="AX378" s="463">
        <f t="shared" si="1678"/>
        <v>1270</v>
      </c>
      <c r="AY378" s="463">
        <f t="shared" si="1678"/>
        <v>9475</v>
      </c>
      <c r="AZ378" s="463">
        <f t="shared" si="1678"/>
        <v>2246</v>
      </c>
      <c r="BA378" s="463"/>
      <c r="BB378" s="463"/>
      <c r="BC378" s="463"/>
      <c r="BD378" s="463"/>
      <c r="BE378" s="463"/>
      <c r="BF378" s="463"/>
      <c r="BG378" s="463"/>
      <c r="BH378" s="463"/>
      <c r="BI378" s="463">
        <f t="shared" si="1679"/>
        <v>68670</v>
      </c>
      <c r="BJ378" s="463">
        <f t="shared" si="1679"/>
        <v>4771</v>
      </c>
      <c r="BK378" s="463">
        <f t="shared" si="1679"/>
        <v>40884</v>
      </c>
      <c r="BL378" s="463">
        <f t="shared" si="1679"/>
        <v>114325</v>
      </c>
      <c r="BM378" s="463">
        <f t="shared" si="1679"/>
        <v>17409</v>
      </c>
      <c r="BN378" s="463">
        <f t="shared" si="1679"/>
        <v>13015</v>
      </c>
      <c r="BO378" s="463">
        <f t="shared" si="1679"/>
        <v>10981</v>
      </c>
      <c r="BP378" s="463">
        <f t="shared" si="1679"/>
        <v>8313</v>
      </c>
      <c r="BQ378" s="463">
        <f t="shared" si="1679"/>
        <v>83204</v>
      </c>
      <c r="BR378" s="463">
        <f t="shared" si="1679"/>
        <v>65856</v>
      </c>
      <c r="BS378" s="463">
        <f t="shared" si="1679"/>
        <v>62747</v>
      </c>
      <c r="BT378" s="463">
        <f t="shared" si="1679"/>
        <v>39601</v>
      </c>
      <c r="BU378" s="463">
        <f t="shared" si="1679"/>
        <v>2628</v>
      </c>
      <c r="BV378" s="463">
        <f t="shared" si="1679"/>
        <v>1765</v>
      </c>
      <c r="BW378" s="463">
        <f t="shared" si="1623"/>
        <v>158</v>
      </c>
      <c r="BX378" s="463">
        <f t="shared" si="1623"/>
        <v>94794</v>
      </c>
      <c r="BY378" s="463">
        <f t="shared" si="1624"/>
        <v>600</v>
      </c>
      <c r="BZ378" s="463">
        <f t="shared" si="1625"/>
        <v>1084</v>
      </c>
      <c r="CA378" s="463">
        <f t="shared" si="1626"/>
        <v>108</v>
      </c>
      <c r="CB378" s="463">
        <f t="shared" si="1626"/>
        <v>48995</v>
      </c>
      <c r="CC378" s="463">
        <f t="shared" si="1627"/>
        <v>454</v>
      </c>
      <c r="CD378" s="463">
        <f t="shared" si="1628"/>
        <v>891</v>
      </c>
      <c r="CE378" s="463">
        <f t="shared" si="1629"/>
        <v>8414</v>
      </c>
      <c r="CF378" s="463">
        <f t="shared" si="1629"/>
        <v>3750639</v>
      </c>
      <c r="CG378" s="463">
        <f t="shared" si="1630"/>
        <v>446</v>
      </c>
      <c r="CH378" s="463">
        <f t="shared" si="1631"/>
        <v>830</v>
      </c>
      <c r="CI378" s="463">
        <f t="shared" si="1632"/>
        <v>4471</v>
      </c>
      <c r="CJ378" s="463">
        <f t="shared" si="1632"/>
        <v>5465619</v>
      </c>
      <c r="CK378" s="463">
        <f t="shared" si="1633"/>
        <v>1222</v>
      </c>
      <c r="CL378" s="463">
        <f t="shared" si="1634"/>
        <v>2299</v>
      </c>
      <c r="CM378" s="463">
        <f t="shared" si="1635"/>
        <v>1719</v>
      </c>
      <c r="CN378" s="463">
        <f t="shared" si="1635"/>
        <v>1916191</v>
      </c>
      <c r="CO378" s="463">
        <f t="shared" si="1636"/>
        <v>1115</v>
      </c>
      <c r="CP378" s="463">
        <f t="shared" si="1637"/>
        <v>2274</v>
      </c>
      <c r="CQ378" s="463">
        <f t="shared" si="1638"/>
        <v>55945</v>
      </c>
      <c r="CR378" s="463">
        <f t="shared" si="1638"/>
        <v>68320976</v>
      </c>
      <c r="CS378" s="463">
        <f t="shared" si="1639"/>
        <v>1221</v>
      </c>
      <c r="CT378" s="463">
        <f t="shared" si="1640"/>
        <v>2357</v>
      </c>
      <c r="CU378" s="463">
        <f t="shared" si="1641"/>
        <v>3706</v>
      </c>
      <c r="CV378" s="463">
        <f t="shared" si="1641"/>
        <v>21238497</v>
      </c>
      <c r="CW378" s="463">
        <f t="shared" si="1642"/>
        <v>5731</v>
      </c>
      <c r="CX378" s="463">
        <f t="shared" si="1643"/>
        <v>11711</v>
      </c>
      <c r="CY378" s="463">
        <f t="shared" si="1644"/>
        <v>1379</v>
      </c>
      <c r="CZ378" s="463">
        <f t="shared" si="1644"/>
        <v>7557250</v>
      </c>
      <c r="DA378" s="463">
        <f t="shared" si="1645"/>
        <v>5480</v>
      </c>
      <c r="DB378" s="463">
        <f t="shared" si="1646"/>
        <v>11141</v>
      </c>
      <c r="DC378" s="463">
        <f t="shared" si="1647"/>
        <v>976</v>
      </c>
      <c r="DD378" s="463">
        <f t="shared" si="1647"/>
        <v>11270286</v>
      </c>
      <c r="DE378" s="463">
        <f t="shared" si="1648"/>
        <v>11547</v>
      </c>
      <c r="DF378" s="463">
        <f t="shared" si="1649"/>
        <v>21815</v>
      </c>
      <c r="DG378" s="463">
        <f t="shared" si="1650"/>
        <v>169</v>
      </c>
      <c r="DH378" s="463">
        <f t="shared" si="1650"/>
        <v>1564477</v>
      </c>
      <c r="DI378" s="463">
        <f t="shared" si="1651"/>
        <v>9257</v>
      </c>
      <c r="DJ378" s="463">
        <f t="shared" si="1652"/>
        <v>20526</v>
      </c>
      <c r="DK378" s="463">
        <f t="shared" si="1680"/>
        <v>230</v>
      </c>
      <c r="DL378" s="463">
        <f t="shared" si="1680"/>
        <v>66631</v>
      </c>
      <c r="DM378" s="463">
        <f t="shared" si="1566"/>
        <v>290</v>
      </c>
      <c r="DN378" s="463">
        <f t="shared" si="1567"/>
        <v>526</v>
      </c>
      <c r="DO378" s="463">
        <f t="shared" si="1681"/>
        <v>6244</v>
      </c>
      <c r="DP378" s="463">
        <f t="shared" si="1681"/>
        <v>290793</v>
      </c>
      <c r="DQ378" s="463">
        <f t="shared" si="1569"/>
        <v>47</v>
      </c>
      <c r="DR378" s="463">
        <f t="shared" si="1570"/>
        <v>77</v>
      </c>
      <c r="DS378" s="463">
        <f t="shared" si="1682"/>
        <v>171</v>
      </c>
      <c r="DT378" s="463">
        <f t="shared" si="1682"/>
        <v>271929</v>
      </c>
      <c r="DU378" s="463">
        <f t="shared" si="1615"/>
        <v>1590</v>
      </c>
      <c r="DV378" s="463">
        <f t="shared" si="1616"/>
        <v>3239</v>
      </c>
      <c r="DW378" s="463">
        <f t="shared" si="1617"/>
        <v>159</v>
      </c>
      <c r="DX378" s="463"/>
      <c r="DY378" s="463"/>
      <c r="DZ378" s="463"/>
      <c r="EA378" s="463"/>
      <c r="EB378" s="463"/>
      <c r="EC378" s="463"/>
      <c r="ED378" s="463"/>
      <c r="EE378" s="463"/>
      <c r="EF378" s="463"/>
      <c r="EG378" s="463" t="s">
        <v>152</v>
      </c>
      <c r="EH378" s="463" t="s">
        <v>152</v>
      </c>
      <c r="EI378" s="463">
        <f t="shared" si="1653"/>
        <v>13</v>
      </c>
      <c r="EJ378" s="446"/>
      <c r="EK378" s="446"/>
      <c r="EL378" s="446"/>
      <c r="EM378" s="446"/>
      <c r="EN378" s="446"/>
      <c r="EO378" s="446"/>
      <c r="EP378" s="446"/>
      <c r="EQ378" s="446"/>
      <c r="ER378" s="446"/>
      <c r="ES378" s="446"/>
      <c r="ET378" s="446"/>
      <c r="EU378" s="446"/>
      <c r="EV378" s="446"/>
      <c r="EW378" s="446"/>
      <c r="EX378" s="446"/>
      <c r="EY378" s="446"/>
      <c r="EZ378" s="447"/>
      <c r="FA378" s="446">
        <f t="shared" si="1583"/>
        <v>5</v>
      </c>
      <c r="FB378" s="417">
        <f t="shared" si="1599"/>
        <v>2021</v>
      </c>
      <c r="FC378" s="448">
        <f t="shared" si="1600"/>
        <v>44317</v>
      </c>
      <c r="FD378" s="449">
        <f t="shared" si="1584"/>
        <v>31</v>
      </c>
      <c r="FE378" s="450"/>
      <c r="FF378" s="451">
        <f t="shared" si="1619"/>
        <v>0.77507447864945378</v>
      </c>
      <c r="FG378" s="450"/>
      <c r="FH378" s="452">
        <f t="shared" si="1664"/>
        <v>2.0056451612903228</v>
      </c>
      <c r="FI378" s="452">
        <f t="shared" si="1665"/>
        <v>1.4994239631336406</v>
      </c>
      <c r="FJ378" s="452">
        <f t="shared" si="1666"/>
        <v>1.9990897505916621</v>
      </c>
      <c r="FK378" s="452">
        <f t="shared" si="1667"/>
        <v>1.5133806663025668</v>
      </c>
      <c r="FL378" s="452">
        <f t="shared" si="1668"/>
        <v>1.3390842520318662</v>
      </c>
      <c r="FM378" s="452">
        <f t="shared" si="1669"/>
        <v>1.0598857326788444</v>
      </c>
      <c r="FN378" s="452">
        <f t="shared" si="1670"/>
        <v>1.7151955826476779</v>
      </c>
      <c r="FO378" s="452">
        <f t="shared" si="1671"/>
        <v>1.0824973348276521</v>
      </c>
      <c r="FP378" s="452">
        <f t="shared" si="1672"/>
        <v>1.7020725388601037</v>
      </c>
      <c r="FQ378" s="452">
        <f t="shared" si="1673"/>
        <v>1.1431347150259068</v>
      </c>
      <c r="FR378" s="453"/>
      <c r="FS378" s="446">
        <f t="shared" si="1683"/>
        <v>214146</v>
      </c>
      <c r="FT378" s="446">
        <f t="shared" si="1683"/>
        <v>1848250</v>
      </c>
      <c r="FU378" s="446">
        <f t="shared" si="1683"/>
        <v>5634173</v>
      </c>
      <c r="FV378" s="446">
        <f t="shared" si="1683"/>
        <v>13438798</v>
      </c>
      <c r="FW378" s="446">
        <f t="shared" si="1683"/>
        <v>7260994</v>
      </c>
      <c r="FX378" s="446">
        <f t="shared" si="1683"/>
        <v>5833722</v>
      </c>
      <c r="FY378" s="446">
        <f t="shared" si="1683"/>
        <v>145821393</v>
      </c>
      <c r="FZ378" s="446">
        <f t="shared" si="1683"/>
        <v>433454834</v>
      </c>
      <c r="GA378" s="446">
        <f t="shared" si="1683"/>
        <v>21894796</v>
      </c>
      <c r="GB378" s="446"/>
      <c r="GC378" s="446"/>
      <c r="GD378" s="446">
        <f t="shared" si="1675"/>
        <v>171245</v>
      </c>
      <c r="GE378" s="446">
        <f t="shared" si="1675"/>
        <v>96264</v>
      </c>
      <c r="GF378" s="446">
        <f t="shared" si="1675"/>
        <v>6986939</v>
      </c>
      <c r="GG378" s="446">
        <f t="shared" si="1675"/>
        <v>10277247</v>
      </c>
      <c r="GH378" s="446">
        <f t="shared" si="1675"/>
        <v>3908366</v>
      </c>
      <c r="GI378" s="446">
        <f t="shared" si="1675"/>
        <v>131842086</v>
      </c>
      <c r="GJ378" s="446">
        <f t="shared" si="1675"/>
        <v>43399912</v>
      </c>
      <c r="GK378" s="446">
        <f t="shared" si="1675"/>
        <v>15363176</v>
      </c>
      <c r="GL378" s="446">
        <f t="shared" si="1675"/>
        <v>21291436</v>
      </c>
      <c r="GM378" s="446">
        <f t="shared" si="1675"/>
        <v>3468943</v>
      </c>
      <c r="GN378" s="446">
        <f t="shared" si="1621"/>
        <v>553951</v>
      </c>
      <c r="GO378" s="446">
        <f t="shared" si="1655"/>
        <v>120992</v>
      </c>
      <c r="GP378" s="446">
        <f t="shared" si="1655"/>
        <v>478011</v>
      </c>
      <c r="GQ378" s="446">
        <f t="shared" si="1655"/>
        <v>0</v>
      </c>
      <c r="GR378" s="446"/>
      <c r="GS378" s="446"/>
      <c r="GT378" s="446"/>
      <c r="GU378" s="446"/>
      <c r="GV378" s="416"/>
      <c r="GW378" s="456"/>
      <c r="GX378" s="456"/>
      <c r="GY378" s="456"/>
      <c r="GZ378" s="456"/>
      <c r="HA378" s="456"/>
    </row>
    <row r="379" spans="1:209" ht="10.5" customHeight="1" x14ac:dyDescent="0.2">
      <c r="A379" s="417" t="str">
        <f t="shared" si="1540"/>
        <v>2021-22JUNEY59</v>
      </c>
      <c r="B379" s="458" t="str">
        <f t="shared" si="1597"/>
        <v>2021-22</v>
      </c>
      <c r="C379" s="402" t="s">
        <v>671</v>
      </c>
      <c r="D379" s="458" t="str">
        <f t="shared" si="1674"/>
        <v>Y59</v>
      </c>
      <c r="E379" s="458" t="str">
        <f t="shared" si="1674"/>
        <v>South East</v>
      </c>
      <c r="F379" s="458" t="str">
        <f t="shared" si="1541"/>
        <v>Y59</v>
      </c>
      <c r="H379" s="463">
        <f t="shared" si="1676"/>
        <v>188536</v>
      </c>
      <c r="I379" s="463">
        <f t="shared" si="1676"/>
        <v>133918</v>
      </c>
      <c r="J379" s="463">
        <f t="shared" si="1676"/>
        <v>2386137</v>
      </c>
      <c r="K379" s="463">
        <f t="shared" si="1543"/>
        <v>18</v>
      </c>
      <c r="L379" s="463">
        <f t="shared" si="1544"/>
        <v>2</v>
      </c>
      <c r="M379" s="463">
        <f t="shared" si="1545"/>
        <v>60</v>
      </c>
      <c r="N379" s="463">
        <f t="shared" si="1546"/>
        <v>102</v>
      </c>
      <c r="O379" s="463">
        <f t="shared" si="1547"/>
        <v>196</v>
      </c>
      <c r="P379" s="463">
        <f t="shared" si="1677"/>
        <v>629</v>
      </c>
      <c r="Q379" s="463">
        <f t="shared" si="1677"/>
        <v>41</v>
      </c>
      <c r="R379" s="463">
        <f t="shared" si="1677"/>
        <v>130</v>
      </c>
      <c r="S379" s="463">
        <f t="shared" si="1677"/>
        <v>125262</v>
      </c>
      <c r="T379" s="463">
        <f t="shared" si="1677"/>
        <v>9371</v>
      </c>
      <c r="U379" s="463">
        <f t="shared" si="1677"/>
        <v>5934</v>
      </c>
      <c r="V379" s="463">
        <f t="shared" si="1677"/>
        <v>62989</v>
      </c>
      <c r="W379" s="463">
        <f t="shared" si="1677"/>
        <v>32228</v>
      </c>
      <c r="X379" s="463">
        <f t="shared" si="1677"/>
        <v>1498</v>
      </c>
      <c r="Y379" s="463">
        <f t="shared" si="1677"/>
        <v>4455435</v>
      </c>
      <c r="Z379" s="463">
        <f t="shared" si="1549"/>
        <v>475</v>
      </c>
      <c r="AA379" s="463">
        <f t="shared" si="1550"/>
        <v>875</v>
      </c>
      <c r="AB379" s="463">
        <f t="shared" si="1660"/>
        <v>3583374</v>
      </c>
      <c r="AC379" s="463">
        <f t="shared" si="1552"/>
        <v>604</v>
      </c>
      <c r="AD379" s="463">
        <f t="shared" si="1553"/>
        <v>1108</v>
      </c>
      <c r="AE379" s="463">
        <f t="shared" si="1661"/>
        <v>89499069</v>
      </c>
      <c r="AF379" s="463">
        <f t="shared" si="1555"/>
        <v>1421</v>
      </c>
      <c r="AG379" s="463">
        <f t="shared" si="1556"/>
        <v>2793</v>
      </c>
      <c r="AH379" s="463">
        <f t="shared" si="1662"/>
        <v>225439603</v>
      </c>
      <c r="AI379" s="463">
        <f t="shared" si="1558"/>
        <v>6995</v>
      </c>
      <c r="AJ379" s="463">
        <f t="shared" si="1559"/>
        <v>15470</v>
      </c>
      <c r="AK379" s="463">
        <f t="shared" si="1663"/>
        <v>12188646</v>
      </c>
      <c r="AL379" s="463">
        <f t="shared" si="1561"/>
        <v>8137</v>
      </c>
      <c r="AM379" s="463">
        <f t="shared" si="1562"/>
        <v>17397</v>
      </c>
      <c r="AN379" s="463"/>
      <c r="AO379" s="463"/>
      <c r="AP379" s="463"/>
      <c r="AQ379" s="463"/>
      <c r="AR379" s="463"/>
      <c r="AS379" s="463"/>
      <c r="AT379" s="463">
        <f t="shared" si="1678"/>
        <v>13888</v>
      </c>
      <c r="AU379" s="463">
        <f t="shared" si="1678"/>
        <v>421</v>
      </c>
      <c r="AV379" s="463">
        <f t="shared" si="1678"/>
        <v>2097</v>
      </c>
      <c r="AW379" s="463">
        <f t="shared" si="1678"/>
        <v>2779</v>
      </c>
      <c r="AX379" s="463">
        <f t="shared" si="1678"/>
        <v>1353</v>
      </c>
      <c r="AY379" s="463">
        <f t="shared" si="1678"/>
        <v>10017</v>
      </c>
      <c r="AZ379" s="463">
        <f t="shared" si="1678"/>
        <v>2158</v>
      </c>
      <c r="BA379" s="463"/>
      <c r="BB379" s="463"/>
      <c r="BC379" s="463"/>
      <c r="BD379" s="463"/>
      <c r="BE379" s="463"/>
      <c r="BF379" s="463"/>
      <c r="BG379" s="463"/>
      <c r="BH379" s="463"/>
      <c r="BI379" s="463">
        <f t="shared" si="1679"/>
        <v>66361</v>
      </c>
      <c r="BJ379" s="463">
        <f t="shared" si="1679"/>
        <v>4727</v>
      </c>
      <c r="BK379" s="463">
        <f t="shared" si="1679"/>
        <v>40286</v>
      </c>
      <c r="BL379" s="463">
        <f t="shared" si="1679"/>
        <v>111374</v>
      </c>
      <c r="BM379" s="463">
        <f t="shared" si="1679"/>
        <v>18380</v>
      </c>
      <c r="BN379" s="463">
        <f t="shared" si="1679"/>
        <v>13613</v>
      </c>
      <c r="BO379" s="463">
        <f t="shared" si="1679"/>
        <v>11483</v>
      </c>
      <c r="BP379" s="463">
        <f t="shared" si="1679"/>
        <v>8632</v>
      </c>
      <c r="BQ379" s="463">
        <f t="shared" si="1679"/>
        <v>85579</v>
      </c>
      <c r="BR379" s="463">
        <f t="shared" si="1679"/>
        <v>66557</v>
      </c>
      <c r="BS379" s="463">
        <f t="shared" si="1679"/>
        <v>56877</v>
      </c>
      <c r="BT379" s="463">
        <f t="shared" si="1679"/>
        <v>34812</v>
      </c>
      <c r="BU379" s="463">
        <f t="shared" si="1679"/>
        <v>2549</v>
      </c>
      <c r="BV379" s="463">
        <f t="shared" si="1679"/>
        <v>1704</v>
      </c>
      <c r="BW379" s="463">
        <f t="shared" ref="BW379:BX398" si="1684">SUMIFS(BW$443:BW$10112,$B$443:$B$10112,$B379,$C$443:$C$10112,$C379,$D$443:$D$10112,$D379)</f>
        <v>141</v>
      </c>
      <c r="BX379" s="463">
        <f t="shared" si="1684"/>
        <v>83151</v>
      </c>
      <c r="BY379" s="463">
        <f t="shared" si="1624"/>
        <v>590</v>
      </c>
      <c r="BZ379" s="463">
        <f t="shared" si="1625"/>
        <v>977</v>
      </c>
      <c r="CA379" s="463">
        <f t="shared" ref="CA379:CB398" si="1685">SUMIFS(CA$443:CA$10112,$B$443:$B$10112,$B379,$C$443:$C$10112,$C379,$D$443:$D$10112,$D379)</f>
        <v>128</v>
      </c>
      <c r="CB379" s="463">
        <f t="shared" si="1685"/>
        <v>63475</v>
      </c>
      <c r="CC379" s="463">
        <f t="shared" si="1627"/>
        <v>496</v>
      </c>
      <c r="CD379" s="463">
        <f t="shared" si="1628"/>
        <v>1009</v>
      </c>
      <c r="CE379" s="463">
        <f t="shared" ref="CE379:CF398" si="1686">SUMIFS(CE$443:CE$10112,$B$443:$B$10112,$B379,$C$443:$C$10112,$C379,$D$443:$D$10112,$D379)</f>
        <v>9102</v>
      </c>
      <c r="CF379" s="463">
        <f t="shared" si="1686"/>
        <v>4308809</v>
      </c>
      <c r="CG379" s="463">
        <f t="shared" si="1630"/>
        <v>473</v>
      </c>
      <c r="CH379" s="463">
        <f t="shared" si="1631"/>
        <v>871</v>
      </c>
      <c r="CI379" s="463">
        <f t="shared" ref="CI379:CJ398" si="1687">SUMIFS(CI$443:CI$10112,$B$443:$B$10112,$B379,$C$443:$C$10112,$C379,$D$443:$D$10112,$D379)</f>
        <v>4350</v>
      </c>
      <c r="CJ379" s="463">
        <f t="shared" si="1687"/>
        <v>5857789</v>
      </c>
      <c r="CK379" s="463">
        <f t="shared" si="1633"/>
        <v>1347</v>
      </c>
      <c r="CL379" s="463">
        <f t="shared" si="1634"/>
        <v>2547</v>
      </c>
      <c r="CM379" s="463">
        <f t="shared" ref="CM379:CN398" si="1688">SUMIFS(CM$443:CM$10112,$B$443:$B$10112,$B379,$C$443:$C$10112,$C379,$D$443:$D$10112,$D379)</f>
        <v>1747</v>
      </c>
      <c r="CN379" s="463">
        <f t="shared" si="1688"/>
        <v>2386156</v>
      </c>
      <c r="CO379" s="463">
        <f t="shared" si="1636"/>
        <v>1366</v>
      </c>
      <c r="CP379" s="463">
        <f t="shared" si="1637"/>
        <v>2869</v>
      </c>
      <c r="CQ379" s="463">
        <f t="shared" ref="CQ379:CR398" si="1689">SUMIFS(CQ$443:CQ$10112,$B$443:$B$10112,$B379,$C$443:$C$10112,$C379,$D$443:$D$10112,$D379)</f>
        <v>56892</v>
      </c>
      <c r="CR379" s="463">
        <f t="shared" si="1689"/>
        <v>81255124</v>
      </c>
      <c r="CS379" s="463">
        <f t="shared" si="1639"/>
        <v>1428</v>
      </c>
      <c r="CT379" s="463">
        <f t="shared" si="1640"/>
        <v>2807</v>
      </c>
      <c r="CU379" s="463">
        <f t="shared" ref="CU379:CV398" si="1690">SUMIFS(CU$443:CU$10112,$B$443:$B$10112,$B379,$C$443:$C$10112,$C379,$D$443:$D$10112,$D379)</f>
        <v>3573</v>
      </c>
      <c r="CV379" s="463">
        <f t="shared" si="1690"/>
        <v>24594879</v>
      </c>
      <c r="CW379" s="463">
        <f t="shared" si="1642"/>
        <v>6884</v>
      </c>
      <c r="CX379" s="463">
        <f t="shared" si="1643"/>
        <v>13850</v>
      </c>
      <c r="CY379" s="463">
        <f t="shared" ref="CY379:CZ398" si="1691">SUMIFS(CY$443:CY$10112,$B$443:$B$10112,$B379,$C$443:$C$10112,$C379,$D$443:$D$10112,$D379)</f>
        <v>1246</v>
      </c>
      <c r="CZ379" s="463">
        <f t="shared" si="1691"/>
        <v>9628703</v>
      </c>
      <c r="DA379" s="463">
        <f t="shared" si="1645"/>
        <v>7728</v>
      </c>
      <c r="DB379" s="463">
        <f t="shared" si="1646"/>
        <v>16727</v>
      </c>
      <c r="DC379" s="463">
        <f t="shared" ref="DC379:DD398" si="1692">SUMIFS(DC$443:DC$10112,$B$443:$B$10112,$B379,$C$443:$C$10112,$C379,$D$443:$D$10112,$D379)</f>
        <v>1010</v>
      </c>
      <c r="DD379" s="463">
        <f t="shared" si="1692"/>
        <v>14435025</v>
      </c>
      <c r="DE379" s="463">
        <f t="shared" si="1648"/>
        <v>14292</v>
      </c>
      <c r="DF379" s="463">
        <f t="shared" si="1649"/>
        <v>26414</v>
      </c>
      <c r="DG379" s="463">
        <f t="shared" ref="DG379:DH398" si="1693">SUMIFS(DG$443:DG$10112,$B$443:$B$10112,$B379,$C$443:$C$10112,$C379,$D$443:$D$10112,$D379)</f>
        <v>151</v>
      </c>
      <c r="DH379" s="463">
        <f t="shared" si="1693"/>
        <v>1936034</v>
      </c>
      <c r="DI379" s="463">
        <f t="shared" si="1651"/>
        <v>12821</v>
      </c>
      <c r="DJ379" s="463">
        <f t="shared" si="1652"/>
        <v>25127</v>
      </c>
      <c r="DK379" s="463">
        <f t="shared" si="1680"/>
        <v>244</v>
      </c>
      <c r="DL379" s="463">
        <f t="shared" si="1680"/>
        <v>80726</v>
      </c>
      <c r="DM379" s="463">
        <f t="shared" si="1566"/>
        <v>331</v>
      </c>
      <c r="DN379" s="463">
        <f t="shared" si="1567"/>
        <v>532</v>
      </c>
      <c r="DO379" s="463">
        <f t="shared" si="1681"/>
        <v>6798</v>
      </c>
      <c r="DP379" s="463">
        <f t="shared" si="1681"/>
        <v>373623</v>
      </c>
      <c r="DQ379" s="463">
        <f t="shared" si="1569"/>
        <v>55</v>
      </c>
      <c r="DR379" s="463">
        <f t="shared" si="1570"/>
        <v>95</v>
      </c>
      <c r="DS379" s="463">
        <f t="shared" si="1682"/>
        <v>178</v>
      </c>
      <c r="DT379" s="463">
        <f t="shared" si="1682"/>
        <v>282142</v>
      </c>
      <c r="DU379" s="463">
        <f t="shared" si="1615"/>
        <v>1585</v>
      </c>
      <c r="DV379" s="463">
        <f t="shared" si="1616"/>
        <v>3214</v>
      </c>
      <c r="DW379" s="463">
        <f t="shared" si="1617"/>
        <v>170</v>
      </c>
      <c r="DX379" s="463"/>
      <c r="DY379" s="463"/>
      <c r="DZ379" s="463"/>
      <c r="EA379" s="463"/>
      <c r="EB379" s="463"/>
      <c r="EC379" s="463"/>
      <c r="ED379" s="463"/>
      <c r="EE379" s="463"/>
      <c r="EF379" s="463"/>
      <c r="EG379" s="463" t="s">
        <v>152</v>
      </c>
      <c r="EH379" s="463" t="s">
        <v>152</v>
      </c>
      <c r="EI379" s="463">
        <f t="shared" si="1653"/>
        <v>8</v>
      </c>
      <c r="EJ379" s="446"/>
      <c r="EK379" s="446"/>
      <c r="EL379" s="446"/>
      <c r="EM379" s="446"/>
      <c r="EN379" s="446"/>
      <c r="EO379" s="446"/>
      <c r="EP379" s="446"/>
      <c r="EQ379" s="446"/>
      <c r="ER379" s="446"/>
      <c r="ES379" s="446"/>
      <c r="ET379" s="446"/>
      <c r="EU379" s="446"/>
      <c r="EV379" s="446"/>
      <c r="EW379" s="446"/>
      <c r="EX379" s="446"/>
      <c r="EY379" s="446"/>
      <c r="EZ379" s="447"/>
      <c r="FA379" s="446">
        <f t="shared" si="1583"/>
        <v>6</v>
      </c>
      <c r="FB379" s="417">
        <f t="shared" si="1599"/>
        <v>2021</v>
      </c>
      <c r="FC379" s="448">
        <f t="shared" si="1600"/>
        <v>44348</v>
      </c>
      <c r="FD379" s="449">
        <f t="shared" si="1584"/>
        <v>30</v>
      </c>
      <c r="FE379" s="450"/>
      <c r="FF379" s="451">
        <f t="shared" si="1619"/>
        <v>0.77762525737817434</v>
      </c>
      <c r="FG379" s="450"/>
      <c r="FH379" s="452">
        <f t="shared" si="1664"/>
        <v>1.9613701846121012</v>
      </c>
      <c r="FI379" s="452">
        <f t="shared" si="1665"/>
        <v>1.4526731405399638</v>
      </c>
      <c r="FJ379" s="452">
        <f t="shared" si="1666"/>
        <v>1.9351196494775869</v>
      </c>
      <c r="FK379" s="452">
        <f t="shared" si="1667"/>
        <v>1.4546680148297944</v>
      </c>
      <c r="FL379" s="452">
        <f t="shared" si="1668"/>
        <v>1.358634047214593</v>
      </c>
      <c r="FM379" s="452">
        <f t="shared" si="1669"/>
        <v>1.0566448109987459</v>
      </c>
      <c r="FN379" s="452">
        <f t="shared" si="1670"/>
        <v>1.7648318232592777</v>
      </c>
      <c r="FO379" s="452">
        <f t="shared" si="1671"/>
        <v>1.0801787265731662</v>
      </c>
      <c r="FP379" s="452">
        <f t="shared" si="1672"/>
        <v>1.7016021361815754</v>
      </c>
      <c r="FQ379" s="452">
        <f t="shared" si="1673"/>
        <v>1.1375166889185582</v>
      </c>
      <c r="FR379" s="453"/>
      <c r="FS379" s="446">
        <f t="shared" si="1683"/>
        <v>238204</v>
      </c>
      <c r="FT379" s="446">
        <f t="shared" si="1683"/>
        <v>8068992</v>
      </c>
      <c r="FU379" s="446">
        <f t="shared" si="1683"/>
        <v>13606415</v>
      </c>
      <c r="FV379" s="446">
        <f t="shared" si="1683"/>
        <v>26257474</v>
      </c>
      <c r="FW379" s="446">
        <f t="shared" si="1683"/>
        <v>8200949</v>
      </c>
      <c r="FX379" s="446">
        <f t="shared" si="1683"/>
        <v>6574550</v>
      </c>
      <c r="FY379" s="446">
        <f t="shared" si="1683"/>
        <v>175936958</v>
      </c>
      <c r="FZ379" s="446">
        <f t="shared" si="1683"/>
        <v>498570035</v>
      </c>
      <c r="GA379" s="446">
        <f t="shared" si="1683"/>
        <v>26060854</v>
      </c>
      <c r="GB379" s="446"/>
      <c r="GC379" s="446"/>
      <c r="GD379" s="446">
        <f t="shared" ref="GD379:GM388" si="1694">SUMIFS(GD$443:GD$10112,$B$443:$B$10112,$B379,$C$443:$C$10112,$C379,$D$443:$D$10112,$D379)</f>
        <v>137700</v>
      </c>
      <c r="GE379" s="446">
        <f t="shared" si="1694"/>
        <v>129094</v>
      </c>
      <c r="GF379" s="446">
        <f t="shared" si="1694"/>
        <v>7924665</v>
      </c>
      <c r="GG379" s="446">
        <f t="shared" si="1694"/>
        <v>11081383</v>
      </c>
      <c r="GH379" s="446">
        <f t="shared" si="1694"/>
        <v>5012359</v>
      </c>
      <c r="GI379" s="446">
        <f t="shared" si="1694"/>
        <v>159689738</v>
      </c>
      <c r="GJ379" s="446">
        <f t="shared" si="1694"/>
        <v>49487766</v>
      </c>
      <c r="GK379" s="446">
        <f t="shared" si="1694"/>
        <v>20842058</v>
      </c>
      <c r="GL379" s="446">
        <f t="shared" si="1694"/>
        <v>26677936</v>
      </c>
      <c r="GM379" s="446">
        <f t="shared" si="1694"/>
        <v>3794213</v>
      </c>
      <c r="GN379" s="446">
        <f t="shared" si="1621"/>
        <v>572032</v>
      </c>
      <c r="GO379" s="446">
        <f t="shared" ref="GO379:GQ398" si="1695">SUMIFS(GO$443:GO$10112,$B$443:$B$10112,$B379,$C$443:$C$10112,$C379,$D$443:$D$10112,$D379)</f>
        <v>129699</v>
      </c>
      <c r="GP379" s="446">
        <f t="shared" si="1695"/>
        <v>643828</v>
      </c>
      <c r="GQ379" s="446">
        <f t="shared" si="1695"/>
        <v>0</v>
      </c>
      <c r="GR379" s="446"/>
      <c r="GS379" s="446"/>
      <c r="GT379" s="446"/>
      <c r="GU379" s="446"/>
      <c r="GV379" s="416"/>
      <c r="GW379" s="456"/>
      <c r="GX379" s="456"/>
      <c r="GY379" s="456"/>
      <c r="GZ379" s="456"/>
      <c r="HA379" s="456"/>
    </row>
    <row r="380" spans="1:209" ht="10.5" customHeight="1" x14ac:dyDescent="0.2">
      <c r="A380" s="417" t="str">
        <f t="shared" si="1540"/>
        <v>2021-22JULYY59</v>
      </c>
      <c r="B380" s="458" t="str">
        <f t="shared" si="1597"/>
        <v>2021-22</v>
      </c>
      <c r="C380" s="402" t="s">
        <v>673</v>
      </c>
      <c r="D380" s="458" t="str">
        <f t="shared" si="1674"/>
        <v>Y59</v>
      </c>
      <c r="E380" s="458" t="str">
        <f t="shared" si="1674"/>
        <v>South East</v>
      </c>
      <c r="F380" s="458" t="str">
        <f t="shared" si="1541"/>
        <v>Y59</v>
      </c>
      <c r="H380" s="463">
        <f t="shared" si="1676"/>
        <v>203104</v>
      </c>
      <c r="I380" s="463">
        <f t="shared" si="1676"/>
        <v>146395</v>
      </c>
      <c r="J380" s="463">
        <f t="shared" si="1676"/>
        <v>6020227</v>
      </c>
      <c r="K380" s="463">
        <f t="shared" si="1543"/>
        <v>41</v>
      </c>
      <c r="L380" s="463">
        <f t="shared" si="1544"/>
        <v>2</v>
      </c>
      <c r="M380" s="463">
        <f t="shared" si="1545"/>
        <v>136</v>
      </c>
      <c r="N380" s="463">
        <f t="shared" si="1546"/>
        <v>199</v>
      </c>
      <c r="O380" s="463">
        <f t="shared" si="1547"/>
        <v>378</v>
      </c>
      <c r="P380" s="463">
        <f t="shared" si="1677"/>
        <v>572</v>
      </c>
      <c r="Q380" s="463">
        <f t="shared" si="1677"/>
        <v>38</v>
      </c>
      <c r="R380" s="463">
        <f t="shared" si="1677"/>
        <v>110</v>
      </c>
      <c r="S380" s="463">
        <f t="shared" si="1677"/>
        <v>125799</v>
      </c>
      <c r="T380" s="463">
        <f t="shared" si="1677"/>
        <v>9590</v>
      </c>
      <c r="U380" s="463">
        <f t="shared" si="1677"/>
        <v>6032</v>
      </c>
      <c r="V380" s="463">
        <f t="shared" si="1677"/>
        <v>65199</v>
      </c>
      <c r="W380" s="463">
        <f t="shared" si="1677"/>
        <v>30528</v>
      </c>
      <c r="X380" s="463">
        <f t="shared" si="1677"/>
        <v>1309</v>
      </c>
      <c r="Y380" s="463">
        <f t="shared" si="1677"/>
        <v>4826536</v>
      </c>
      <c r="Z380" s="463">
        <f t="shared" si="1549"/>
        <v>503</v>
      </c>
      <c r="AA380" s="463">
        <f t="shared" si="1550"/>
        <v>940</v>
      </c>
      <c r="AB380" s="463">
        <f t="shared" si="1660"/>
        <v>3833456</v>
      </c>
      <c r="AC380" s="463">
        <f t="shared" si="1552"/>
        <v>636</v>
      </c>
      <c r="AD380" s="463">
        <f t="shared" si="1553"/>
        <v>1184</v>
      </c>
      <c r="AE380" s="463">
        <f t="shared" si="1661"/>
        <v>110006123</v>
      </c>
      <c r="AF380" s="463">
        <f t="shared" si="1555"/>
        <v>1687</v>
      </c>
      <c r="AG380" s="463">
        <f t="shared" si="1556"/>
        <v>3392</v>
      </c>
      <c r="AH380" s="463">
        <f t="shared" si="1662"/>
        <v>266492565</v>
      </c>
      <c r="AI380" s="463">
        <f t="shared" si="1558"/>
        <v>8729</v>
      </c>
      <c r="AJ380" s="463">
        <f t="shared" si="1559"/>
        <v>19852</v>
      </c>
      <c r="AK380" s="463">
        <f t="shared" si="1663"/>
        <v>11551151</v>
      </c>
      <c r="AL380" s="463">
        <f t="shared" si="1561"/>
        <v>8824</v>
      </c>
      <c r="AM380" s="463">
        <f t="shared" si="1562"/>
        <v>20422</v>
      </c>
      <c r="AN380" s="463"/>
      <c r="AO380" s="463"/>
      <c r="AP380" s="463"/>
      <c r="AQ380" s="463"/>
      <c r="AR380" s="463"/>
      <c r="AS380" s="463"/>
      <c r="AT380" s="463">
        <f t="shared" si="1678"/>
        <v>13983</v>
      </c>
      <c r="AU380" s="463">
        <f t="shared" si="1678"/>
        <v>450</v>
      </c>
      <c r="AV380" s="463">
        <f t="shared" si="1678"/>
        <v>1913</v>
      </c>
      <c r="AW380" s="463">
        <f t="shared" si="1678"/>
        <v>2546</v>
      </c>
      <c r="AX380" s="463">
        <f t="shared" si="1678"/>
        <v>1399</v>
      </c>
      <c r="AY380" s="463">
        <f t="shared" si="1678"/>
        <v>10221</v>
      </c>
      <c r="AZ380" s="463">
        <f t="shared" si="1678"/>
        <v>1917</v>
      </c>
      <c r="BA380" s="463"/>
      <c r="BB380" s="463"/>
      <c r="BC380" s="463"/>
      <c r="BD380" s="463"/>
      <c r="BE380" s="463"/>
      <c r="BF380" s="463"/>
      <c r="BG380" s="463"/>
      <c r="BH380" s="463"/>
      <c r="BI380" s="463">
        <f t="shared" si="1679"/>
        <v>65819</v>
      </c>
      <c r="BJ380" s="463">
        <f t="shared" si="1679"/>
        <v>4570</v>
      </c>
      <c r="BK380" s="463">
        <f t="shared" si="1679"/>
        <v>41427</v>
      </c>
      <c r="BL380" s="463">
        <f t="shared" si="1679"/>
        <v>111816</v>
      </c>
      <c r="BM380" s="463">
        <f t="shared" si="1679"/>
        <v>18457</v>
      </c>
      <c r="BN380" s="463">
        <f t="shared" si="1679"/>
        <v>13806</v>
      </c>
      <c r="BO380" s="463">
        <f t="shared" si="1679"/>
        <v>11544</v>
      </c>
      <c r="BP380" s="463">
        <f t="shared" si="1679"/>
        <v>8749</v>
      </c>
      <c r="BQ380" s="463">
        <f t="shared" si="1679"/>
        <v>89657</v>
      </c>
      <c r="BR380" s="463">
        <f t="shared" si="1679"/>
        <v>68869</v>
      </c>
      <c r="BS380" s="463">
        <f t="shared" si="1679"/>
        <v>52869</v>
      </c>
      <c r="BT380" s="463">
        <f t="shared" si="1679"/>
        <v>32817</v>
      </c>
      <c r="BU380" s="463">
        <f t="shared" si="1679"/>
        <v>2217</v>
      </c>
      <c r="BV380" s="463">
        <f t="shared" si="1679"/>
        <v>1501</v>
      </c>
      <c r="BW380" s="463">
        <f t="shared" si="1684"/>
        <v>132</v>
      </c>
      <c r="BX380" s="463">
        <f t="shared" si="1684"/>
        <v>93543</v>
      </c>
      <c r="BY380" s="463">
        <f t="shared" si="1624"/>
        <v>709</v>
      </c>
      <c r="BZ380" s="463">
        <f t="shared" si="1625"/>
        <v>1383</v>
      </c>
      <c r="CA380" s="463">
        <f t="shared" si="1685"/>
        <v>124</v>
      </c>
      <c r="CB380" s="463">
        <f t="shared" si="1685"/>
        <v>59928</v>
      </c>
      <c r="CC380" s="463">
        <f t="shared" si="1627"/>
        <v>483</v>
      </c>
      <c r="CD380" s="463">
        <f t="shared" si="1628"/>
        <v>952</v>
      </c>
      <c r="CE380" s="463">
        <f t="shared" si="1686"/>
        <v>9334</v>
      </c>
      <c r="CF380" s="463">
        <f t="shared" si="1686"/>
        <v>4673065</v>
      </c>
      <c r="CG380" s="463">
        <f t="shared" si="1630"/>
        <v>501</v>
      </c>
      <c r="CH380" s="463">
        <f t="shared" si="1631"/>
        <v>934</v>
      </c>
      <c r="CI380" s="463">
        <f t="shared" si="1687"/>
        <v>4552</v>
      </c>
      <c r="CJ380" s="463">
        <f t="shared" si="1687"/>
        <v>7413504</v>
      </c>
      <c r="CK380" s="463">
        <f t="shared" si="1633"/>
        <v>1629</v>
      </c>
      <c r="CL380" s="463">
        <f t="shared" si="1634"/>
        <v>3219</v>
      </c>
      <c r="CM380" s="463">
        <f t="shared" si="1688"/>
        <v>1696</v>
      </c>
      <c r="CN380" s="463">
        <f t="shared" si="1688"/>
        <v>2790004</v>
      </c>
      <c r="CO380" s="463">
        <f t="shared" si="1636"/>
        <v>1645</v>
      </c>
      <c r="CP380" s="463">
        <f t="shared" si="1637"/>
        <v>3354</v>
      </c>
      <c r="CQ380" s="463">
        <f t="shared" si="1689"/>
        <v>58951</v>
      </c>
      <c r="CR380" s="463">
        <f t="shared" si="1689"/>
        <v>99802615</v>
      </c>
      <c r="CS380" s="463">
        <f t="shared" si="1639"/>
        <v>1693</v>
      </c>
      <c r="CT380" s="463">
        <f t="shared" si="1640"/>
        <v>3409</v>
      </c>
      <c r="CU380" s="463">
        <f t="shared" si="1690"/>
        <v>3497</v>
      </c>
      <c r="CV380" s="463">
        <f t="shared" si="1690"/>
        <v>26927830</v>
      </c>
      <c r="CW380" s="463">
        <f t="shared" si="1642"/>
        <v>7700</v>
      </c>
      <c r="CX380" s="463">
        <f t="shared" si="1643"/>
        <v>15410</v>
      </c>
      <c r="CY380" s="463">
        <f t="shared" si="1691"/>
        <v>1234</v>
      </c>
      <c r="CZ380" s="463">
        <f t="shared" si="1691"/>
        <v>10037576</v>
      </c>
      <c r="DA380" s="463">
        <f t="shared" si="1645"/>
        <v>8134</v>
      </c>
      <c r="DB380" s="463">
        <f t="shared" si="1646"/>
        <v>17750</v>
      </c>
      <c r="DC380" s="463">
        <f t="shared" si="1692"/>
        <v>1062</v>
      </c>
      <c r="DD380" s="463">
        <f t="shared" si="1692"/>
        <v>17057085</v>
      </c>
      <c r="DE380" s="463">
        <f t="shared" si="1648"/>
        <v>16061</v>
      </c>
      <c r="DF380" s="463">
        <f t="shared" si="1649"/>
        <v>29618</v>
      </c>
      <c r="DG380" s="463">
        <f t="shared" si="1693"/>
        <v>171</v>
      </c>
      <c r="DH380" s="463">
        <f t="shared" si="1693"/>
        <v>2157019</v>
      </c>
      <c r="DI380" s="463">
        <f t="shared" si="1651"/>
        <v>12614</v>
      </c>
      <c r="DJ380" s="463">
        <f t="shared" si="1652"/>
        <v>26895</v>
      </c>
      <c r="DK380" s="463">
        <f t="shared" si="1680"/>
        <v>217</v>
      </c>
      <c r="DL380" s="463">
        <f t="shared" si="1680"/>
        <v>78176</v>
      </c>
      <c r="DM380" s="463">
        <f t="shared" si="1566"/>
        <v>360</v>
      </c>
      <c r="DN380" s="463">
        <f t="shared" si="1567"/>
        <v>579</v>
      </c>
      <c r="DO380" s="463">
        <f t="shared" si="1681"/>
        <v>6846</v>
      </c>
      <c r="DP380" s="463">
        <f t="shared" si="1681"/>
        <v>553424</v>
      </c>
      <c r="DQ380" s="463">
        <f t="shared" si="1569"/>
        <v>81</v>
      </c>
      <c r="DR380" s="463">
        <f t="shared" si="1570"/>
        <v>153</v>
      </c>
      <c r="DS380" s="463">
        <f t="shared" si="1682"/>
        <v>174</v>
      </c>
      <c r="DT380" s="463">
        <f t="shared" si="1682"/>
        <v>346892</v>
      </c>
      <c r="DU380" s="463">
        <f t="shared" si="1615"/>
        <v>1994</v>
      </c>
      <c r="DV380" s="463">
        <f t="shared" si="1616"/>
        <v>3795</v>
      </c>
      <c r="DW380" s="463">
        <f t="shared" si="1617"/>
        <v>154</v>
      </c>
      <c r="DX380" s="463"/>
      <c r="DY380" s="463"/>
      <c r="DZ380" s="463"/>
      <c r="EA380" s="463"/>
      <c r="EB380" s="463"/>
      <c r="EC380" s="463"/>
      <c r="ED380" s="463"/>
      <c r="EE380" s="463"/>
      <c r="EF380" s="463"/>
      <c r="EG380" s="463" t="s">
        <v>152</v>
      </c>
      <c r="EH380" s="463" t="s">
        <v>152</v>
      </c>
      <c r="EI380" s="463">
        <f t="shared" si="1653"/>
        <v>9</v>
      </c>
      <c r="EJ380" s="446"/>
      <c r="EK380" s="446"/>
      <c r="EL380" s="446"/>
      <c r="EM380" s="446"/>
      <c r="EN380" s="446"/>
      <c r="EO380" s="446"/>
      <c r="EP380" s="446"/>
      <c r="EQ380" s="446"/>
      <c r="ER380" s="446"/>
      <c r="ES380" s="446"/>
      <c r="ET380" s="446"/>
      <c r="EU380" s="446"/>
      <c r="EV380" s="446"/>
      <c r="EW380" s="446"/>
      <c r="EX380" s="446"/>
      <c r="EY380" s="446"/>
      <c r="EZ380" s="447"/>
      <c r="FA380" s="446">
        <f t="shared" si="1583"/>
        <v>7</v>
      </c>
      <c r="FB380" s="417">
        <f t="shared" si="1599"/>
        <v>2021</v>
      </c>
      <c r="FC380" s="448">
        <f t="shared" si="1600"/>
        <v>44378</v>
      </c>
      <c r="FD380" s="449">
        <f t="shared" si="1584"/>
        <v>31</v>
      </c>
      <c r="FE380" s="450"/>
      <c r="FF380" s="451">
        <f t="shared" si="1619"/>
        <v>0.759148369926813</v>
      </c>
      <c r="FG380" s="450"/>
      <c r="FH380" s="452">
        <f t="shared" si="1664"/>
        <v>1.9246089676746612</v>
      </c>
      <c r="FI380" s="452">
        <f t="shared" si="1665"/>
        <v>1.4396246089676747</v>
      </c>
      <c r="FJ380" s="452">
        <f t="shared" si="1666"/>
        <v>1.9137931034482758</v>
      </c>
      <c r="FK380" s="452">
        <f t="shared" si="1667"/>
        <v>1.4504310344827587</v>
      </c>
      <c r="FL380" s="452">
        <f t="shared" si="1668"/>
        <v>1.3751284528903818</v>
      </c>
      <c r="FM380" s="452">
        <f t="shared" si="1669"/>
        <v>1.0562892068896763</v>
      </c>
      <c r="FN380" s="452">
        <f t="shared" si="1670"/>
        <v>1.7318199685534592</v>
      </c>
      <c r="FO380" s="452">
        <f t="shared" si="1671"/>
        <v>1.0749803459119496</v>
      </c>
      <c r="FP380" s="452">
        <f t="shared" si="1672"/>
        <v>1.6936592818945759</v>
      </c>
      <c r="FQ380" s="452">
        <f t="shared" si="1673"/>
        <v>1.1466768525592055</v>
      </c>
      <c r="FR380" s="453"/>
      <c r="FS380" s="446">
        <f t="shared" si="1683"/>
        <v>323908</v>
      </c>
      <c r="FT380" s="446">
        <f t="shared" si="1683"/>
        <v>19962650</v>
      </c>
      <c r="FU380" s="446">
        <f t="shared" si="1683"/>
        <v>29121148</v>
      </c>
      <c r="FV380" s="446">
        <f t="shared" si="1683"/>
        <v>55305144</v>
      </c>
      <c r="FW380" s="446">
        <f t="shared" si="1683"/>
        <v>9013528</v>
      </c>
      <c r="FX380" s="446">
        <f t="shared" si="1683"/>
        <v>7139955</v>
      </c>
      <c r="FY380" s="446">
        <f t="shared" si="1683"/>
        <v>221174313</v>
      </c>
      <c r="FZ380" s="446">
        <f t="shared" si="1683"/>
        <v>606034800</v>
      </c>
      <c r="GA380" s="446">
        <f t="shared" si="1683"/>
        <v>26731773</v>
      </c>
      <c r="GB380" s="446"/>
      <c r="GC380" s="446"/>
      <c r="GD380" s="446">
        <f t="shared" si="1694"/>
        <v>182527</v>
      </c>
      <c r="GE380" s="446">
        <f t="shared" si="1694"/>
        <v>118094</v>
      </c>
      <c r="GF380" s="446">
        <f t="shared" si="1694"/>
        <v>8715095</v>
      </c>
      <c r="GG380" s="446">
        <f t="shared" si="1694"/>
        <v>14652344</v>
      </c>
      <c r="GH380" s="446">
        <f t="shared" si="1694"/>
        <v>5688194</v>
      </c>
      <c r="GI380" s="446">
        <f t="shared" si="1694"/>
        <v>200975890</v>
      </c>
      <c r="GJ380" s="446">
        <f t="shared" si="1694"/>
        <v>53888556</v>
      </c>
      <c r="GK380" s="446">
        <f t="shared" si="1694"/>
        <v>21903898</v>
      </c>
      <c r="GL380" s="446">
        <f t="shared" si="1694"/>
        <v>31454215</v>
      </c>
      <c r="GM380" s="446">
        <f t="shared" si="1694"/>
        <v>4598982</v>
      </c>
      <c r="GN380" s="446">
        <f t="shared" si="1621"/>
        <v>660350</v>
      </c>
      <c r="GO380" s="446">
        <f t="shared" si="1695"/>
        <v>125704</v>
      </c>
      <c r="GP380" s="446">
        <f t="shared" si="1695"/>
        <v>1044831</v>
      </c>
      <c r="GQ380" s="446">
        <f t="shared" si="1695"/>
        <v>0</v>
      </c>
      <c r="GR380" s="446"/>
      <c r="GS380" s="446"/>
      <c r="GT380" s="446"/>
      <c r="GU380" s="446"/>
      <c r="GV380" s="416"/>
      <c r="GW380" s="456"/>
      <c r="GX380" s="456"/>
      <c r="GY380" s="456"/>
      <c r="GZ380" s="456"/>
      <c r="HA380" s="456"/>
    </row>
    <row r="381" spans="1:209" ht="10.5" customHeight="1" x14ac:dyDescent="0.2">
      <c r="A381" s="417" t="str">
        <f t="shared" si="1540"/>
        <v>2021-22AUGUSTY59</v>
      </c>
      <c r="B381" s="458" t="str">
        <f t="shared" si="1597"/>
        <v>2021-22</v>
      </c>
      <c r="C381" s="402" t="s">
        <v>636</v>
      </c>
      <c r="D381" s="458" t="str">
        <f t="shared" si="1674"/>
        <v>Y59</v>
      </c>
      <c r="E381" s="458" t="str">
        <f t="shared" si="1674"/>
        <v>South East</v>
      </c>
      <c r="F381" s="458" t="str">
        <f t="shared" si="1541"/>
        <v>Y59</v>
      </c>
      <c r="H381" s="463">
        <f t="shared" si="1676"/>
        <v>192614</v>
      </c>
      <c r="I381" s="463">
        <f t="shared" si="1676"/>
        <v>137632</v>
      </c>
      <c r="J381" s="463">
        <f t="shared" si="1676"/>
        <v>4904011</v>
      </c>
      <c r="K381" s="463">
        <f t="shared" si="1543"/>
        <v>36</v>
      </c>
      <c r="L381" s="463">
        <f t="shared" si="1544"/>
        <v>2</v>
      </c>
      <c r="M381" s="463">
        <f t="shared" si="1545"/>
        <v>123</v>
      </c>
      <c r="N381" s="463">
        <f t="shared" si="1546"/>
        <v>176</v>
      </c>
      <c r="O381" s="463">
        <f t="shared" si="1547"/>
        <v>290</v>
      </c>
      <c r="P381" s="463">
        <f t="shared" si="1677"/>
        <v>527</v>
      </c>
      <c r="Q381" s="463">
        <f t="shared" si="1677"/>
        <v>51</v>
      </c>
      <c r="R381" s="463">
        <f t="shared" si="1677"/>
        <v>76</v>
      </c>
      <c r="S381" s="463">
        <f t="shared" si="1677"/>
        <v>120035</v>
      </c>
      <c r="T381" s="463">
        <f t="shared" si="1677"/>
        <v>8861</v>
      </c>
      <c r="U381" s="463">
        <f t="shared" si="1677"/>
        <v>5463</v>
      </c>
      <c r="V381" s="463">
        <f t="shared" si="1677"/>
        <v>61836</v>
      </c>
      <c r="W381" s="463">
        <f t="shared" si="1677"/>
        <v>30163</v>
      </c>
      <c r="X381" s="463">
        <f t="shared" si="1677"/>
        <v>1355</v>
      </c>
      <c r="Y381" s="463">
        <f t="shared" si="1677"/>
        <v>4494055</v>
      </c>
      <c r="Z381" s="463">
        <f t="shared" si="1549"/>
        <v>507</v>
      </c>
      <c r="AA381" s="463">
        <f t="shared" si="1550"/>
        <v>937</v>
      </c>
      <c r="AB381" s="463">
        <f t="shared" si="1660"/>
        <v>3543709</v>
      </c>
      <c r="AC381" s="463">
        <f t="shared" si="1552"/>
        <v>649</v>
      </c>
      <c r="AD381" s="463">
        <f t="shared" si="1553"/>
        <v>1191</v>
      </c>
      <c r="AE381" s="463">
        <f t="shared" si="1661"/>
        <v>101109992</v>
      </c>
      <c r="AF381" s="463">
        <f t="shared" si="1555"/>
        <v>1635</v>
      </c>
      <c r="AG381" s="463">
        <f t="shared" si="1556"/>
        <v>3266</v>
      </c>
      <c r="AH381" s="463">
        <f t="shared" si="1662"/>
        <v>239097219</v>
      </c>
      <c r="AI381" s="463">
        <f t="shared" si="1558"/>
        <v>7927</v>
      </c>
      <c r="AJ381" s="463">
        <f t="shared" si="1559"/>
        <v>18041</v>
      </c>
      <c r="AK381" s="463">
        <f t="shared" si="1663"/>
        <v>11592067</v>
      </c>
      <c r="AL381" s="463">
        <f t="shared" si="1561"/>
        <v>8555</v>
      </c>
      <c r="AM381" s="463">
        <f t="shared" si="1562"/>
        <v>18851</v>
      </c>
      <c r="AN381" s="463"/>
      <c r="AO381" s="463"/>
      <c r="AP381" s="463"/>
      <c r="AQ381" s="463"/>
      <c r="AR381" s="463"/>
      <c r="AS381" s="463"/>
      <c r="AT381" s="463">
        <f t="shared" si="1678"/>
        <v>12872</v>
      </c>
      <c r="AU381" s="463">
        <f t="shared" si="1678"/>
        <v>407</v>
      </c>
      <c r="AV381" s="463">
        <f t="shared" si="1678"/>
        <v>1846</v>
      </c>
      <c r="AW381" s="463">
        <f t="shared" si="1678"/>
        <v>2360</v>
      </c>
      <c r="AX381" s="463">
        <f t="shared" si="1678"/>
        <v>1405</v>
      </c>
      <c r="AY381" s="463">
        <f t="shared" si="1678"/>
        <v>9214</v>
      </c>
      <c r="AZ381" s="463">
        <f t="shared" si="1678"/>
        <v>1836</v>
      </c>
      <c r="BA381" s="463"/>
      <c r="BB381" s="463"/>
      <c r="BC381" s="463"/>
      <c r="BD381" s="463"/>
      <c r="BE381" s="463"/>
      <c r="BF381" s="463"/>
      <c r="BG381" s="463"/>
      <c r="BH381" s="463"/>
      <c r="BI381" s="463">
        <f t="shared" si="1679"/>
        <v>63462</v>
      </c>
      <c r="BJ381" s="463">
        <f t="shared" si="1679"/>
        <v>4141</v>
      </c>
      <c r="BK381" s="463">
        <f t="shared" si="1679"/>
        <v>39560</v>
      </c>
      <c r="BL381" s="463">
        <f t="shared" si="1679"/>
        <v>107163</v>
      </c>
      <c r="BM381" s="463">
        <f t="shared" si="1679"/>
        <v>17140</v>
      </c>
      <c r="BN381" s="463">
        <f t="shared" si="1679"/>
        <v>12891</v>
      </c>
      <c r="BO381" s="463">
        <f t="shared" si="1679"/>
        <v>10509</v>
      </c>
      <c r="BP381" s="463">
        <f t="shared" si="1679"/>
        <v>7998</v>
      </c>
      <c r="BQ381" s="463">
        <f t="shared" si="1679"/>
        <v>84320</v>
      </c>
      <c r="BR381" s="463">
        <f t="shared" si="1679"/>
        <v>65441</v>
      </c>
      <c r="BS381" s="463">
        <f t="shared" si="1679"/>
        <v>52027</v>
      </c>
      <c r="BT381" s="463">
        <f t="shared" si="1679"/>
        <v>32523</v>
      </c>
      <c r="BU381" s="463">
        <f t="shared" si="1679"/>
        <v>2283</v>
      </c>
      <c r="BV381" s="463">
        <f t="shared" si="1679"/>
        <v>1527</v>
      </c>
      <c r="BW381" s="463">
        <f t="shared" si="1684"/>
        <v>99</v>
      </c>
      <c r="BX381" s="463">
        <f t="shared" si="1684"/>
        <v>72997</v>
      </c>
      <c r="BY381" s="463">
        <f t="shared" si="1624"/>
        <v>737</v>
      </c>
      <c r="BZ381" s="463">
        <f t="shared" si="1625"/>
        <v>1242</v>
      </c>
      <c r="CA381" s="463">
        <f t="shared" si="1685"/>
        <v>116</v>
      </c>
      <c r="CB381" s="463">
        <f t="shared" si="1685"/>
        <v>66163</v>
      </c>
      <c r="CC381" s="463">
        <f t="shared" si="1627"/>
        <v>570</v>
      </c>
      <c r="CD381" s="463">
        <f t="shared" si="1628"/>
        <v>1066</v>
      </c>
      <c r="CE381" s="463">
        <f t="shared" si="1686"/>
        <v>8646</v>
      </c>
      <c r="CF381" s="463">
        <f t="shared" si="1686"/>
        <v>4354895</v>
      </c>
      <c r="CG381" s="463">
        <f t="shared" si="1630"/>
        <v>504</v>
      </c>
      <c r="CH381" s="463">
        <f t="shared" si="1631"/>
        <v>927</v>
      </c>
      <c r="CI381" s="463">
        <f t="shared" si="1687"/>
        <v>4321</v>
      </c>
      <c r="CJ381" s="463">
        <f t="shared" si="1687"/>
        <v>6884349</v>
      </c>
      <c r="CK381" s="463">
        <f t="shared" si="1633"/>
        <v>1593</v>
      </c>
      <c r="CL381" s="463">
        <f t="shared" si="1634"/>
        <v>3090</v>
      </c>
      <c r="CM381" s="463">
        <f t="shared" si="1688"/>
        <v>1613</v>
      </c>
      <c r="CN381" s="463">
        <f t="shared" si="1688"/>
        <v>2586692</v>
      </c>
      <c r="CO381" s="463">
        <f t="shared" si="1636"/>
        <v>1604</v>
      </c>
      <c r="CP381" s="463">
        <f t="shared" si="1637"/>
        <v>3370</v>
      </c>
      <c r="CQ381" s="463">
        <f t="shared" si="1689"/>
        <v>55902</v>
      </c>
      <c r="CR381" s="463">
        <f t="shared" si="1689"/>
        <v>91638951</v>
      </c>
      <c r="CS381" s="463">
        <f t="shared" si="1639"/>
        <v>1639</v>
      </c>
      <c r="CT381" s="463">
        <f t="shared" si="1640"/>
        <v>3276</v>
      </c>
      <c r="CU381" s="463">
        <f t="shared" si="1690"/>
        <v>3331</v>
      </c>
      <c r="CV381" s="463">
        <f t="shared" si="1690"/>
        <v>24115272</v>
      </c>
      <c r="CW381" s="463">
        <f t="shared" si="1642"/>
        <v>7240</v>
      </c>
      <c r="CX381" s="463">
        <f t="shared" si="1643"/>
        <v>15513</v>
      </c>
      <c r="CY381" s="463">
        <f t="shared" si="1691"/>
        <v>1142</v>
      </c>
      <c r="CZ381" s="463">
        <f t="shared" si="1691"/>
        <v>9181430</v>
      </c>
      <c r="DA381" s="463">
        <f t="shared" si="1645"/>
        <v>8040</v>
      </c>
      <c r="DB381" s="463">
        <f t="shared" si="1646"/>
        <v>18216</v>
      </c>
      <c r="DC381" s="463">
        <f t="shared" si="1692"/>
        <v>989</v>
      </c>
      <c r="DD381" s="463">
        <f t="shared" si="1692"/>
        <v>15364273</v>
      </c>
      <c r="DE381" s="463">
        <f t="shared" si="1648"/>
        <v>15535</v>
      </c>
      <c r="DF381" s="463">
        <f t="shared" si="1649"/>
        <v>33914</v>
      </c>
      <c r="DG381" s="463">
        <f t="shared" si="1693"/>
        <v>165</v>
      </c>
      <c r="DH381" s="463">
        <f t="shared" si="1693"/>
        <v>1850582</v>
      </c>
      <c r="DI381" s="463">
        <f t="shared" si="1651"/>
        <v>11216</v>
      </c>
      <c r="DJ381" s="463">
        <f t="shared" si="1652"/>
        <v>26417</v>
      </c>
      <c r="DK381" s="463">
        <f t="shared" si="1680"/>
        <v>260</v>
      </c>
      <c r="DL381" s="463">
        <f t="shared" si="1680"/>
        <v>83387</v>
      </c>
      <c r="DM381" s="463">
        <f t="shared" si="1566"/>
        <v>321</v>
      </c>
      <c r="DN381" s="463">
        <f t="shared" si="1567"/>
        <v>518</v>
      </c>
      <c r="DO381" s="463">
        <f t="shared" si="1681"/>
        <v>6431</v>
      </c>
      <c r="DP381" s="463">
        <f t="shared" si="1681"/>
        <v>486290</v>
      </c>
      <c r="DQ381" s="463">
        <f t="shared" si="1569"/>
        <v>76</v>
      </c>
      <c r="DR381" s="463">
        <f t="shared" si="1570"/>
        <v>146</v>
      </c>
      <c r="DS381" s="463">
        <f t="shared" si="1682"/>
        <v>183</v>
      </c>
      <c r="DT381" s="463">
        <f t="shared" si="1682"/>
        <v>311969</v>
      </c>
      <c r="DU381" s="463">
        <f t="shared" si="1615"/>
        <v>1705</v>
      </c>
      <c r="DV381" s="463">
        <f t="shared" si="1616"/>
        <v>3355</v>
      </c>
      <c r="DW381" s="463">
        <f t="shared" si="1617"/>
        <v>168</v>
      </c>
      <c r="DX381" s="463"/>
      <c r="DY381" s="463"/>
      <c r="DZ381" s="463"/>
      <c r="EA381" s="463"/>
      <c r="EB381" s="463"/>
      <c r="EC381" s="463"/>
      <c r="ED381" s="463"/>
      <c r="EE381" s="463"/>
      <c r="EF381" s="463"/>
      <c r="EG381" s="463" t="s">
        <v>152</v>
      </c>
      <c r="EH381" s="463" t="s">
        <v>152</v>
      </c>
      <c r="EI381" s="463">
        <f t="shared" si="1653"/>
        <v>17</v>
      </c>
      <c r="EJ381" s="446"/>
      <c r="EK381" s="446"/>
      <c r="EL381" s="446"/>
      <c r="EM381" s="446"/>
      <c r="EN381" s="446"/>
      <c r="EO381" s="446"/>
      <c r="EP381" s="446"/>
      <c r="EQ381" s="446"/>
      <c r="ER381" s="446"/>
      <c r="ES381" s="446"/>
      <c r="ET381" s="446"/>
      <c r="EU381" s="446"/>
      <c r="EV381" s="446"/>
      <c r="EW381" s="446"/>
      <c r="EX381" s="446"/>
      <c r="EY381" s="446"/>
      <c r="EZ381" s="447"/>
      <c r="FA381" s="446">
        <f t="shared" si="1583"/>
        <v>8</v>
      </c>
      <c r="FB381" s="417">
        <f t="shared" si="1599"/>
        <v>2021</v>
      </c>
      <c r="FC381" s="448">
        <f t="shared" si="1600"/>
        <v>44409</v>
      </c>
      <c r="FD381" s="449">
        <f t="shared" si="1584"/>
        <v>31</v>
      </c>
      <c r="FE381" s="450"/>
      <c r="FF381" s="451">
        <f t="shared" si="1619"/>
        <v>0.77165826733861287</v>
      </c>
      <c r="FG381" s="450"/>
      <c r="FH381" s="452">
        <f t="shared" si="1664"/>
        <v>1.9343189256291615</v>
      </c>
      <c r="FI381" s="452">
        <f t="shared" si="1665"/>
        <v>1.4548019410901705</v>
      </c>
      <c r="FJ381" s="452">
        <f t="shared" si="1666"/>
        <v>1.9236683141131246</v>
      </c>
      <c r="FK381" s="452">
        <f t="shared" si="1667"/>
        <v>1.4640307523338825</v>
      </c>
      <c r="FL381" s="452">
        <f t="shared" si="1668"/>
        <v>1.3636069603467236</v>
      </c>
      <c r="FM381" s="452">
        <f t="shared" si="1669"/>
        <v>1.058299372533799</v>
      </c>
      <c r="FN381" s="452">
        <f t="shared" si="1670"/>
        <v>1.7248615853860689</v>
      </c>
      <c r="FO381" s="452">
        <f t="shared" si="1671"/>
        <v>1.0782415542220603</v>
      </c>
      <c r="FP381" s="452">
        <f t="shared" si="1672"/>
        <v>1.6848708487084871</v>
      </c>
      <c r="FQ381" s="452">
        <f t="shared" si="1673"/>
        <v>1.1269372693726938</v>
      </c>
      <c r="FR381" s="453"/>
      <c r="FS381" s="446">
        <f t="shared" si="1683"/>
        <v>305611</v>
      </c>
      <c r="FT381" s="446">
        <f t="shared" si="1683"/>
        <v>16880131</v>
      </c>
      <c r="FU381" s="446">
        <f t="shared" si="1683"/>
        <v>24238238</v>
      </c>
      <c r="FV381" s="446">
        <f t="shared" si="1683"/>
        <v>39913295</v>
      </c>
      <c r="FW381" s="446">
        <f t="shared" si="1683"/>
        <v>8307083</v>
      </c>
      <c r="FX381" s="446">
        <f t="shared" si="1683"/>
        <v>6505453</v>
      </c>
      <c r="FY381" s="446">
        <f t="shared" si="1683"/>
        <v>201946817</v>
      </c>
      <c r="FZ381" s="446">
        <f t="shared" si="1683"/>
        <v>544158893</v>
      </c>
      <c r="GA381" s="446">
        <f t="shared" si="1683"/>
        <v>25542879</v>
      </c>
      <c r="GB381" s="446"/>
      <c r="GC381" s="446"/>
      <c r="GD381" s="446">
        <f t="shared" si="1694"/>
        <v>122945</v>
      </c>
      <c r="GE381" s="446">
        <f t="shared" si="1694"/>
        <v>123600</v>
      </c>
      <c r="GF381" s="446">
        <f t="shared" si="1694"/>
        <v>8015374</v>
      </c>
      <c r="GG381" s="446">
        <f t="shared" si="1694"/>
        <v>13352701</v>
      </c>
      <c r="GH381" s="446">
        <f t="shared" si="1694"/>
        <v>5435547</v>
      </c>
      <c r="GI381" s="446">
        <f t="shared" si="1694"/>
        <v>183118119</v>
      </c>
      <c r="GJ381" s="446">
        <f t="shared" si="1694"/>
        <v>51672293</v>
      </c>
      <c r="GK381" s="446">
        <f t="shared" si="1694"/>
        <v>20802530</v>
      </c>
      <c r="GL381" s="446">
        <f t="shared" si="1694"/>
        <v>33540790</v>
      </c>
      <c r="GM381" s="446">
        <f t="shared" si="1694"/>
        <v>4358820</v>
      </c>
      <c r="GN381" s="446">
        <f t="shared" si="1621"/>
        <v>613887</v>
      </c>
      <c r="GO381" s="446">
        <f t="shared" si="1695"/>
        <v>134789</v>
      </c>
      <c r="GP381" s="446">
        <f t="shared" si="1695"/>
        <v>942028</v>
      </c>
      <c r="GQ381" s="446">
        <f t="shared" si="1695"/>
        <v>0</v>
      </c>
      <c r="GR381" s="446"/>
      <c r="GS381" s="446"/>
      <c r="GT381" s="446"/>
      <c r="GU381" s="446"/>
      <c r="GV381" s="416"/>
      <c r="GW381" s="456"/>
      <c r="GX381" s="456"/>
      <c r="GY381" s="456"/>
      <c r="GZ381" s="456"/>
      <c r="HA381" s="456"/>
    </row>
    <row r="382" spans="1:209" ht="10.5" customHeight="1" x14ac:dyDescent="0.2">
      <c r="A382" s="417" t="str">
        <f t="shared" si="1540"/>
        <v>2021-22SEPTEMBERY59</v>
      </c>
      <c r="B382" s="458" t="str">
        <f t="shared" si="1597"/>
        <v>2021-22</v>
      </c>
      <c r="C382" s="402" t="s">
        <v>640</v>
      </c>
      <c r="D382" s="458" t="str">
        <f t="shared" ref="D382:E397" si="1696">D381</f>
        <v>Y59</v>
      </c>
      <c r="E382" s="458" t="str">
        <f t="shared" si="1696"/>
        <v>South East</v>
      </c>
      <c r="F382" s="458" t="str">
        <f t="shared" si="1541"/>
        <v>Y59</v>
      </c>
      <c r="H382" s="463">
        <f t="shared" si="1676"/>
        <v>203687</v>
      </c>
      <c r="I382" s="463">
        <f t="shared" si="1676"/>
        <v>137137</v>
      </c>
      <c r="J382" s="463">
        <f t="shared" si="1676"/>
        <v>7454057</v>
      </c>
      <c r="K382" s="463">
        <f t="shared" si="1543"/>
        <v>54</v>
      </c>
      <c r="L382" s="463">
        <f t="shared" si="1544"/>
        <v>5</v>
      </c>
      <c r="M382" s="463">
        <f t="shared" si="1545"/>
        <v>173</v>
      </c>
      <c r="N382" s="463">
        <f t="shared" si="1546"/>
        <v>229</v>
      </c>
      <c r="O382" s="463">
        <f t="shared" si="1547"/>
        <v>356</v>
      </c>
      <c r="P382" s="463">
        <f t="shared" si="1677"/>
        <v>501</v>
      </c>
      <c r="Q382" s="463">
        <f t="shared" si="1677"/>
        <v>52</v>
      </c>
      <c r="R382" s="463">
        <f t="shared" si="1677"/>
        <v>76</v>
      </c>
      <c r="S382" s="463">
        <f t="shared" si="1677"/>
        <v>117607</v>
      </c>
      <c r="T382" s="463">
        <f t="shared" si="1677"/>
        <v>8705</v>
      </c>
      <c r="U382" s="463">
        <f t="shared" si="1677"/>
        <v>5404</v>
      </c>
      <c r="V382" s="463">
        <f t="shared" si="1677"/>
        <v>62158</v>
      </c>
      <c r="W382" s="463">
        <f t="shared" si="1677"/>
        <v>28346</v>
      </c>
      <c r="X382" s="463">
        <f t="shared" si="1677"/>
        <v>1079</v>
      </c>
      <c r="Y382" s="463">
        <f t="shared" si="1677"/>
        <v>4582982</v>
      </c>
      <c r="Z382" s="463">
        <f t="shared" si="1549"/>
        <v>526</v>
      </c>
      <c r="AA382" s="463">
        <f t="shared" si="1550"/>
        <v>963</v>
      </c>
      <c r="AB382" s="463">
        <f t="shared" si="1660"/>
        <v>3598130</v>
      </c>
      <c r="AC382" s="463">
        <f t="shared" si="1552"/>
        <v>666</v>
      </c>
      <c r="AD382" s="463">
        <f t="shared" si="1553"/>
        <v>1210</v>
      </c>
      <c r="AE382" s="463">
        <f t="shared" si="1661"/>
        <v>111056362</v>
      </c>
      <c r="AF382" s="463">
        <f t="shared" si="1555"/>
        <v>1787</v>
      </c>
      <c r="AG382" s="463">
        <f t="shared" si="1556"/>
        <v>3587</v>
      </c>
      <c r="AH382" s="463">
        <f t="shared" si="1662"/>
        <v>259873392</v>
      </c>
      <c r="AI382" s="463">
        <f t="shared" si="1558"/>
        <v>9168</v>
      </c>
      <c r="AJ382" s="463">
        <f t="shared" si="1559"/>
        <v>21047</v>
      </c>
      <c r="AK382" s="463">
        <f t="shared" si="1663"/>
        <v>10941184</v>
      </c>
      <c r="AL382" s="463">
        <f t="shared" si="1561"/>
        <v>10140</v>
      </c>
      <c r="AM382" s="463">
        <f t="shared" si="1562"/>
        <v>22568</v>
      </c>
      <c r="AN382" s="463"/>
      <c r="AO382" s="463"/>
      <c r="AP382" s="463"/>
      <c r="AQ382" s="463"/>
      <c r="AR382" s="463"/>
      <c r="AS382" s="463"/>
      <c r="AT382" s="463">
        <f t="shared" si="1678"/>
        <v>12563</v>
      </c>
      <c r="AU382" s="463">
        <f t="shared" si="1678"/>
        <v>424</v>
      </c>
      <c r="AV382" s="463">
        <f t="shared" si="1678"/>
        <v>1854</v>
      </c>
      <c r="AW382" s="463">
        <f t="shared" si="1678"/>
        <v>2013</v>
      </c>
      <c r="AX382" s="463">
        <f t="shared" si="1678"/>
        <v>1237</v>
      </c>
      <c r="AY382" s="463">
        <f t="shared" si="1678"/>
        <v>9048</v>
      </c>
      <c r="AZ382" s="463">
        <f t="shared" si="1678"/>
        <v>1560</v>
      </c>
      <c r="BA382" s="463"/>
      <c r="BB382" s="463"/>
      <c r="BC382" s="463"/>
      <c r="BD382" s="463"/>
      <c r="BE382" s="463"/>
      <c r="BF382" s="463"/>
      <c r="BG382" s="463"/>
      <c r="BH382" s="463"/>
      <c r="BI382" s="463">
        <f t="shared" si="1679"/>
        <v>62594</v>
      </c>
      <c r="BJ382" s="463">
        <f t="shared" si="1679"/>
        <v>4164</v>
      </c>
      <c r="BK382" s="463">
        <f t="shared" si="1679"/>
        <v>38286</v>
      </c>
      <c r="BL382" s="463">
        <f t="shared" si="1679"/>
        <v>105044</v>
      </c>
      <c r="BM382" s="463">
        <f t="shared" si="1679"/>
        <v>16615</v>
      </c>
      <c r="BN382" s="463">
        <f t="shared" si="1679"/>
        <v>12425</v>
      </c>
      <c r="BO382" s="463">
        <f t="shared" si="1679"/>
        <v>10215</v>
      </c>
      <c r="BP382" s="463">
        <f t="shared" si="1679"/>
        <v>7755</v>
      </c>
      <c r="BQ382" s="463">
        <f t="shared" si="1679"/>
        <v>84763</v>
      </c>
      <c r="BR382" s="463">
        <f t="shared" si="1679"/>
        <v>65670</v>
      </c>
      <c r="BS382" s="463">
        <f t="shared" si="1679"/>
        <v>49586</v>
      </c>
      <c r="BT382" s="463">
        <f t="shared" si="1679"/>
        <v>30624</v>
      </c>
      <c r="BU382" s="463">
        <f t="shared" si="1679"/>
        <v>1831</v>
      </c>
      <c r="BV382" s="463">
        <f t="shared" si="1679"/>
        <v>1202</v>
      </c>
      <c r="BW382" s="463">
        <f t="shared" si="1684"/>
        <v>138</v>
      </c>
      <c r="BX382" s="463">
        <f t="shared" si="1684"/>
        <v>93224</v>
      </c>
      <c r="BY382" s="463">
        <f t="shared" si="1624"/>
        <v>676</v>
      </c>
      <c r="BZ382" s="463">
        <f t="shared" si="1625"/>
        <v>1154</v>
      </c>
      <c r="CA382" s="463">
        <f t="shared" si="1685"/>
        <v>96</v>
      </c>
      <c r="CB382" s="463">
        <f t="shared" si="1685"/>
        <v>62312</v>
      </c>
      <c r="CC382" s="463">
        <f t="shared" si="1627"/>
        <v>649</v>
      </c>
      <c r="CD382" s="463">
        <f t="shared" si="1628"/>
        <v>1148</v>
      </c>
      <c r="CE382" s="463">
        <f t="shared" si="1686"/>
        <v>8471</v>
      </c>
      <c r="CF382" s="463">
        <f t="shared" si="1686"/>
        <v>4427446</v>
      </c>
      <c r="CG382" s="463">
        <f t="shared" si="1630"/>
        <v>523</v>
      </c>
      <c r="CH382" s="463">
        <f t="shared" si="1631"/>
        <v>957</v>
      </c>
      <c r="CI382" s="463">
        <f t="shared" si="1687"/>
        <v>4405</v>
      </c>
      <c r="CJ382" s="463">
        <f t="shared" si="1687"/>
        <v>7520561</v>
      </c>
      <c r="CK382" s="463">
        <f t="shared" si="1633"/>
        <v>1707</v>
      </c>
      <c r="CL382" s="463">
        <f t="shared" si="1634"/>
        <v>3296</v>
      </c>
      <c r="CM382" s="463">
        <f t="shared" si="1688"/>
        <v>1627</v>
      </c>
      <c r="CN382" s="463">
        <f t="shared" si="1688"/>
        <v>2807851</v>
      </c>
      <c r="CO382" s="463">
        <f t="shared" si="1636"/>
        <v>1726</v>
      </c>
      <c r="CP382" s="463">
        <f t="shared" si="1637"/>
        <v>3580</v>
      </c>
      <c r="CQ382" s="463">
        <f t="shared" si="1689"/>
        <v>56126</v>
      </c>
      <c r="CR382" s="463">
        <f t="shared" si="1689"/>
        <v>100727950</v>
      </c>
      <c r="CS382" s="463">
        <f t="shared" si="1639"/>
        <v>1795</v>
      </c>
      <c r="CT382" s="463">
        <f t="shared" si="1640"/>
        <v>3612</v>
      </c>
      <c r="CU382" s="463">
        <f t="shared" si="1690"/>
        <v>3255</v>
      </c>
      <c r="CV382" s="463">
        <f t="shared" si="1690"/>
        <v>25694570</v>
      </c>
      <c r="CW382" s="463">
        <f t="shared" si="1642"/>
        <v>7894</v>
      </c>
      <c r="CX382" s="463">
        <f t="shared" si="1643"/>
        <v>16554</v>
      </c>
      <c r="CY382" s="463">
        <f t="shared" si="1691"/>
        <v>1170</v>
      </c>
      <c r="CZ382" s="463">
        <f t="shared" si="1691"/>
        <v>9407297</v>
      </c>
      <c r="DA382" s="463">
        <f t="shared" si="1645"/>
        <v>8040</v>
      </c>
      <c r="DB382" s="463">
        <f t="shared" si="1646"/>
        <v>18072</v>
      </c>
      <c r="DC382" s="463">
        <f t="shared" si="1692"/>
        <v>977</v>
      </c>
      <c r="DD382" s="463">
        <f t="shared" si="1692"/>
        <v>15680651</v>
      </c>
      <c r="DE382" s="463">
        <f t="shared" si="1648"/>
        <v>16050</v>
      </c>
      <c r="DF382" s="463">
        <f t="shared" si="1649"/>
        <v>33629</v>
      </c>
      <c r="DG382" s="463">
        <f t="shared" si="1693"/>
        <v>164</v>
      </c>
      <c r="DH382" s="463">
        <f t="shared" si="1693"/>
        <v>2100022</v>
      </c>
      <c r="DI382" s="463">
        <f t="shared" si="1651"/>
        <v>12805</v>
      </c>
      <c r="DJ382" s="463">
        <f t="shared" si="1652"/>
        <v>25382</v>
      </c>
      <c r="DK382" s="463">
        <f t="shared" si="1680"/>
        <v>224</v>
      </c>
      <c r="DL382" s="463">
        <f t="shared" si="1680"/>
        <v>80963</v>
      </c>
      <c r="DM382" s="463">
        <f t="shared" si="1566"/>
        <v>361</v>
      </c>
      <c r="DN382" s="463">
        <f t="shared" si="1567"/>
        <v>593</v>
      </c>
      <c r="DO382" s="463">
        <f t="shared" si="1681"/>
        <v>6264</v>
      </c>
      <c r="DP382" s="463">
        <f t="shared" si="1681"/>
        <v>586616</v>
      </c>
      <c r="DQ382" s="463">
        <f t="shared" si="1569"/>
        <v>94</v>
      </c>
      <c r="DR382" s="463">
        <f t="shared" si="1570"/>
        <v>183</v>
      </c>
      <c r="DS382" s="463">
        <f t="shared" si="1682"/>
        <v>130</v>
      </c>
      <c r="DT382" s="463">
        <f t="shared" si="1682"/>
        <v>290233</v>
      </c>
      <c r="DU382" s="463">
        <f t="shared" si="1615"/>
        <v>2233</v>
      </c>
      <c r="DV382" s="463">
        <f t="shared" si="1616"/>
        <v>4194</v>
      </c>
      <c r="DW382" s="463">
        <f t="shared" si="1617"/>
        <v>119</v>
      </c>
      <c r="DX382" s="463"/>
      <c r="DY382" s="463"/>
      <c r="DZ382" s="463"/>
      <c r="EA382" s="463"/>
      <c r="EB382" s="463"/>
      <c r="EC382" s="463"/>
      <c r="ED382" s="463"/>
      <c r="EE382" s="463"/>
      <c r="EF382" s="463"/>
      <c r="EG382" s="463" t="s">
        <v>152</v>
      </c>
      <c r="EH382" s="463" t="s">
        <v>152</v>
      </c>
      <c r="EI382" s="463">
        <f t="shared" si="1653"/>
        <v>29</v>
      </c>
      <c r="EJ382" s="446"/>
      <c r="EK382" s="446"/>
      <c r="EL382" s="446"/>
      <c r="EM382" s="446"/>
      <c r="EN382" s="446"/>
      <c r="EO382" s="446"/>
      <c r="EP382" s="446"/>
      <c r="EQ382" s="446"/>
      <c r="ER382" s="446"/>
      <c r="ES382" s="446"/>
      <c r="ET382" s="446"/>
      <c r="EU382" s="446"/>
      <c r="EV382" s="446"/>
      <c r="EW382" s="446"/>
      <c r="EX382" s="446"/>
      <c r="EY382" s="446"/>
      <c r="EZ382" s="447"/>
      <c r="FA382" s="446">
        <f t="shared" si="1583"/>
        <v>9</v>
      </c>
      <c r="FB382" s="417">
        <f t="shared" si="1599"/>
        <v>2021</v>
      </c>
      <c r="FC382" s="448">
        <f t="shared" si="1600"/>
        <v>44440</v>
      </c>
      <c r="FD382" s="449">
        <f t="shared" si="1584"/>
        <v>30</v>
      </c>
      <c r="FE382" s="450"/>
      <c r="FF382" s="451">
        <f t="shared" si="1619"/>
        <v>0.76352998537298877</v>
      </c>
      <c r="FG382" s="450"/>
      <c r="FH382" s="452">
        <f t="shared" si="1664"/>
        <v>1.9086731763354394</v>
      </c>
      <c r="FI382" s="452">
        <f t="shared" si="1665"/>
        <v>1.4273406088454912</v>
      </c>
      <c r="FJ382" s="452">
        <f t="shared" si="1666"/>
        <v>1.8902664692820133</v>
      </c>
      <c r="FK382" s="452">
        <f t="shared" si="1667"/>
        <v>1.4350481125092525</v>
      </c>
      <c r="FL382" s="452">
        <f t="shared" si="1668"/>
        <v>1.3636700022523247</v>
      </c>
      <c r="FM382" s="452">
        <f t="shared" si="1669"/>
        <v>1.0565011744264616</v>
      </c>
      <c r="FN382" s="452">
        <f t="shared" si="1670"/>
        <v>1.7493120722500528</v>
      </c>
      <c r="FO382" s="452">
        <f t="shared" si="1671"/>
        <v>1.0803640725322796</v>
      </c>
      <c r="FP382" s="452">
        <f t="shared" si="1672"/>
        <v>1.6969416126042631</v>
      </c>
      <c r="FQ382" s="452">
        <f t="shared" si="1673"/>
        <v>1.113994439295644</v>
      </c>
      <c r="FR382" s="453"/>
      <c r="FS382" s="446">
        <f t="shared" si="1683"/>
        <v>630197</v>
      </c>
      <c r="FT382" s="446">
        <f t="shared" si="1683"/>
        <v>23771172</v>
      </c>
      <c r="FU382" s="446">
        <f t="shared" si="1683"/>
        <v>31438263</v>
      </c>
      <c r="FV382" s="446">
        <f t="shared" si="1683"/>
        <v>48820022</v>
      </c>
      <c r="FW382" s="446">
        <f t="shared" si="1683"/>
        <v>8382003</v>
      </c>
      <c r="FX382" s="446">
        <f t="shared" si="1683"/>
        <v>6539898</v>
      </c>
      <c r="FY382" s="446">
        <f t="shared" si="1683"/>
        <v>222965799</v>
      </c>
      <c r="FZ382" s="446">
        <f t="shared" si="1683"/>
        <v>596591832</v>
      </c>
      <c r="GA382" s="446">
        <f t="shared" si="1683"/>
        <v>24350414</v>
      </c>
      <c r="GB382" s="446"/>
      <c r="GC382" s="446"/>
      <c r="GD382" s="446">
        <f t="shared" si="1694"/>
        <v>159307</v>
      </c>
      <c r="GE382" s="446">
        <f t="shared" si="1694"/>
        <v>110253</v>
      </c>
      <c r="GF382" s="446">
        <f t="shared" si="1694"/>
        <v>8108739</v>
      </c>
      <c r="GG382" s="446">
        <f t="shared" si="1694"/>
        <v>14518235</v>
      </c>
      <c r="GH382" s="446">
        <f t="shared" si="1694"/>
        <v>5824731</v>
      </c>
      <c r="GI382" s="446">
        <f t="shared" si="1694"/>
        <v>202743168</v>
      </c>
      <c r="GJ382" s="446">
        <f t="shared" si="1694"/>
        <v>53884457</v>
      </c>
      <c r="GK382" s="446">
        <f t="shared" si="1694"/>
        <v>21144226</v>
      </c>
      <c r="GL382" s="446">
        <f t="shared" si="1694"/>
        <v>32856013</v>
      </c>
      <c r="GM382" s="446">
        <f t="shared" si="1694"/>
        <v>4162594</v>
      </c>
      <c r="GN382" s="446">
        <f t="shared" si="1621"/>
        <v>545257</v>
      </c>
      <c r="GO382" s="446">
        <f t="shared" si="1695"/>
        <v>132736</v>
      </c>
      <c r="GP382" s="446">
        <f t="shared" si="1695"/>
        <v>1148259</v>
      </c>
      <c r="GQ382" s="446">
        <f t="shared" si="1695"/>
        <v>0</v>
      </c>
      <c r="GR382" s="446"/>
      <c r="GS382" s="446"/>
      <c r="GT382" s="446"/>
      <c r="GU382" s="446"/>
      <c r="GV382" s="416"/>
      <c r="GW382" s="456"/>
      <c r="GX382" s="456"/>
      <c r="GY382" s="456"/>
      <c r="GZ382" s="456"/>
      <c r="HA382" s="456"/>
    </row>
    <row r="383" spans="1:209" ht="10.5" customHeight="1" x14ac:dyDescent="0.2">
      <c r="A383" s="417" t="str">
        <f t="shared" si="1540"/>
        <v>2021-22OCTOBERY59</v>
      </c>
      <c r="B383" s="458" t="str">
        <f t="shared" si="1597"/>
        <v>2021-22</v>
      </c>
      <c r="C383" s="402" t="s">
        <v>643</v>
      </c>
      <c r="D383" s="458" t="str">
        <f t="shared" si="1696"/>
        <v>Y59</v>
      </c>
      <c r="E383" s="458" t="str">
        <f t="shared" si="1696"/>
        <v>South East</v>
      </c>
      <c r="F383" s="458" t="str">
        <f t="shared" si="1541"/>
        <v>Y59</v>
      </c>
      <c r="H383" s="463">
        <f t="shared" si="1676"/>
        <v>222501</v>
      </c>
      <c r="I383" s="463">
        <f t="shared" si="1676"/>
        <v>155978</v>
      </c>
      <c r="J383" s="463">
        <f t="shared" si="1676"/>
        <v>8550144</v>
      </c>
      <c r="K383" s="463">
        <f t="shared" si="1543"/>
        <v>55</v>
      </c>
      <c r="L383" s="463">
        <f t="shared" si="1544"/>
        <v>6</v>
      </c>
      <c r="M383" s="463">
        <f t="shared" si="1545"/>
        <v>174</v>
      </c>
      <c r="N383" s="463">
        <f t="shared" si="1546"/>
        <v>228</v>
      </c>
      <c r="O383" s="463">
        <f t="shared" si="1547"/>
        <v>338</v>
      </c>
      <c r="P383" s="463">
        <f t="shared" ref="P383:Y392" si="1697">SUMIFS(P$443:P$10112,$B$443:$B$10112,$B383,$C$443:$C$10112,$C383,$D$443:$D$10112,$D383)</f>
        <v>538</v>
      </c>
      <c r="Q383" s="463">
        <f t="shared" si="1697"/>
        <v>44</v>
      </c>
      <c r="R383" s="463">
        <f t="shared" si="1697"/>
        <v>78</v>
      </c>
      <c r="S383" s="463">
        <f t="shared" si="1697"/>
        <v>124040</v>
      </c>
      <c r="T383" s="463">
        <f t="shared" si="1697"/>
        <v>9225</v>
      </c>
      <c r="U383" s="463">
        <f t="shared" si="1697"/>
        <v>5864</v>
      </c>
      <c r="V383" s="463">
        <f t="shared" si="1697"/>
        <v>65799</v>
      </c>
      <c r="W383" s="463">
        <f t="shared" si="1697"/>
        <v>28674</v>
      </c>
      <c r="X383" s="463">
        <f t="shared" si="1697"/>
        <v>1084</v>
      </c>
      <c r="Y383" s="463">
        <f t="shared" si="1697"/>
        <v>5074041</v>
      </c>
      <c r="Z383" s="463">
        <f t="shared" si="1549"/>
        <v>550</v>
      </c>
      <c r="AA383" s="463">
        <f t="shared" si="1550"/>
        <v>985</v>
      </c>
      <c r="AB383" s="463">
        <f t="shared" si="1660"/>
        <v>4046696</v>
      </c>
      <c r="AC383" s="463">
        <f t="shared" si="1552"/>
        <v>690</v>
      </c>
      <c r="AD383" s="463">
        <f t="shared" si="1553"/>
        <v>1238</v>
      </c>
      <c r="AE383" s="463">
        <f t="shared" si="1661"/>
        <v>138873709</v>
      </c>
      <c r="AF383" s="463">
        <f t="shared" si="1555"/>
        <v>2111</v>
      </c>
      <c r="AG383" s="463">
        <f t="shared" si="1556"/>
        <v>4304</v>
      </c>
      <c r="AH383" s="463">
        <f t="shared" si="1662"/>
        <v>289992027</v>
      </c>
      <c r="AI383" s="463">
        <f t="shared" si="1558"/>
        <v>10113</v>
      </c>
      <c r="AJ383" s="463">
        <f t="shared" si="1559"/>
        <v>23403</v>
      </c>
      <c r="AK383" s="463">
        <f t="shared" si="1663"/>
        <v>12779076</v>
      </c>
      <c r="AL383" s="463">
        <f t="shared" si="1561"/>
        <v>11789</v>
      </c>
      <c r="AM383" s="463">
        <f t="shared" si="1562"/>
        <v>26094</v>
      </c>
      <c r="AN383" s="463"/>
      <c r="AO383" s="463"/>
      <c r="AP383" s="463"/>
      <c r="AQ383" s="463"/>
      <c r="AR383" s="463"/>
      <c r="AS383" s="463"/>
      <c r="AT383" s="463">
        <f t="shared" ref="AT383:AZ392" si="1698">SUMIFS(AT$443:AT$10112,$B$443:$B$10112,$B383,$C$443:$C$10112,$C383,$D$443:$D$10112,$D383)</f>
        <v>14761</v>
      </c>
      <c r="AU383" s="463">
        <f t="shared" si="1698"/>
        <v>474</v>
      </c>
      <c r="AV383" s="463">
        <f t="shared" si="1698"/>
        <v>2090</v>
      </c>
      <c r="AW383" s="463">
        <f t="shared" si="1698"/>
        <v>2126</v>
      </c>
      <c r="AX383" s="463">
        <f t="shared" si="1698"/>
        <v>1648</v>
      </c>
      <c r="AY383" s="463">
        <f t="shared" si="1698"/>
        <v>10549</v>
      </c>
      <c r="AZ383" s="463">
        <f t="shared" si="1698"/>
        <v>1616</v>
      </c>
      <c r="BA383" s="463"/>
      <c r="BB383" s="463"/>
      <c r="BC383" s="463"/>
      <c r="BD383" s="463"/>
      <c r="BE383" s="463"/>
      <c r="BF383" s="463"/>
      <c r="BG383" s="463"/>
      <c r="BH383" s="463"/>
      <c r="BI383" s="463">
        <f t="shared" ref="BI383:BV392" si="1699">SUMIFS(BI$443:BI$10112,$B$443:$B$10112,$B383,$C$443:$C$10112,$C383,$D$443:$D$10112,$D383)</f>
        <v>65418</v>
      </c>
      <c r="BJ383" s="463">
        <f t="shared" si="1699"/>
        <v>4177</v>
      </c>
      <c r="BK383" s="463">
        <f t="shared" si="1699"/>
        <v>39684</v>
      </c>
      <c r="BL383" s="463">
        <f t="shared" si="1699"/>
        <v>109279</v>
      </c>
      <c r="BM383" s="463">
        <f t="shared" si="1699"/>
        <v>17736</v>
      </c>
      <c r="BN383" s="463">
        <f t="shared" si="1699"/>
        <v>13225</v>
      </c>
      <c r="BO383" s="463">
        <f t="shared" si="1699"/>
        <v>11067</v>
      </c>
      <c r="BP383" s="463">
        <f t="shared" si="1699"/>
        <v>8370</v>
      </c>
      <c r="BQ383" s="463">
        <f t="shared" si="1699"/>
        <v>90110</v>
      </c>
      <c r="BR383" s="463">
        <f t="shared" si="1699"/>
        <v>69586</v>
      </c>
      <c r="BS383" s="463">
        <f t="shared" si="1699"/>
        <v>49650</v>
      </c>
      <c r="BT383" s="463">
        <f t="shared" si="1699"/>
        <v>30915</v>
      </c>
      <c r="BU383" s="463">
        <f t="shared" si="1699"/>
        <v>1902</v>
      </c>
      <c r="BV383" s="463">
        <f t="shared" si="1699"/>
        <v>1239</v>
      </c>
      <c r="BW383" s="463">
        <f t="shared" si="1684"/>
        <v>133</v>
      </c>
      <c r="BX383" s="463">
        <f t="shared" si="1684"/>
        <v>94182</v>
      </c>
      <c r="BY383" s="463">
        <f t="shared" si="1624"/>
        <v>708</v>
      </c>
      <c r="BZ383" s="463">
        <f t="shared" si="1625"/>
        <v>1216</v>
      </c>
      <c r="CA383" s="463">
        <f t="shared" si="1685"/>
        <v>128</v>
      </c>
      <c r="CB383" s="463">
        <f t="shared" si="1685"/>
        <v>83293</v>
      </c>
      <c r="CC383" s="463">
        <f t="shared" si="1627"/>
        <v>651</v>
      </c>
      <c r="CD383" s="463">
        <f t="shared" si="1628"/>
        <v>1373</v>
      </c>
      <c r="CE383" s="463">
        <f t="shared" si="1686"/>
        <v>8964</v>
      </c>
      <c r="CF383" s="463">
        <f t="shared" si="1686"/>
        <v>4896566</v>
      </c>
      <c r="CG383" s="463">
        <f t="shared" si="1630"/>
        <v>546</v>
      </c>
      <c r="CH383" s="463">
        <f t="shared" si="1631"/>
        <v>978</v>
      </c>
      <c r="CI383" s="463">
        <f t="shared" si="1687"/>
        <v>4582</v>
      </c>
      <c r="CJ383" s="463">
        <f t="shared" si="1687"/>
        <v>9124106</v>
      </c>
      <c r="CK383" s="463">
        <f t="shared" si="1633"/>
        <v>1991</v>
      </c>
      <c r="CL383" s="463">
        <f t="shared" si="1634"/>
        <v>3873</v>
      </c>
      <c r="CM383" s="463">
        <f t="shared" si="1688"/>
        <v>1636</v>
      </c>
      <c r="CN383" s="463">
        <f t="shared" si="1688"/>
        <v>3421281</v>
      </c>
      <c r="CO383" s="463">
        <f t="shared" si="1636"/>
        <v>2091</v>
      </c>
      <c r="CP383" s="463">
        <f t="shared" si="1637"/>
        <v>4414</v>
      </c>
      <c r="CQ383" s="463">
        <f t="shared" si="1689"/>
        <v>59581</v>
      </c>
      <c r="CR383" s="463">
        <f t="shared" si="1689"/>
        <v>126328322</v>
      </c>
      <c r="CS383" s="463">
        <f t="shared" si="1639"/>
        <v>2120</v>
      </c>
      <c r="CT383" s="463">
        <f t="shared" si="1640"/>
        <v>4331</v>
      </c>
      <c r="CU383" s="463">
        <f t="shared" si="1690"/>
        <v>2952</v>
      </c>
      <c r="CV383" s="463">
        <f t="shared" si="1690"/>
        <v>26948688</v>
      </c>
      <c r="CW383" s="463">
        <f t="shared" si="1642"/>
        <v>9129</v>
      </c>
      <c r="CX383" s="463">
        <f t="shared" si="1643"/>
        <v>18893</v>
      </c>
      <c r="CY383" s="463">
        <f t="shared" si="1691"/>
        <v>1103</v>
      </c>
      <c r="CZ383" s="463">
        <f t="shared" si="1691"/>
        <v>10460248</v>
      </c>
      <c r="DA383" s="463">
        <f t="shared" si="1645"/>
        <v>9483</v>
      </c>
      <c r="DB383" s="463">
        <f t="shared" si="1646"/>
        <v>20499</v>
      </c>
      <c r="DC383" s="463">
        <f t="shared" si="1692"/>
        <v>932</v>
      </c>
      <c r="DD383" s="463">
        <f t="shared" si="1692"/>
        <v>17260845</v>
      </c>
      <c r="DE383" s="463">
        <f t="shared" si="1648"/>
        <v>18520</v>
      </c>
      <c r="DF383" s="463">
        <f t="shared" si="1649"/>
        <v>41963</v>
      </c>
      <c r="DG383" s="463">
        <f t="shared" si="1693"/>
        <v>183</v>
      </c>
      <c r="DH383" s="463">
        <f t="shared" si="1693"/>
        <v>2894011</v>
      </c>
      <c r="DI383" s="463">
        <f t="shared" si="1651"/>
        <v>15814</v>
      </c>
      <c r="DJ383" s="463">
        <f t="shared" si="1652"/>
        <v>37195</v>
      </c>
      <c r="DK383" s="463">
        <f t="shared" si="1680"/>
        <v>238</v>
      </c>
      <c r="DL383" s="463">
        <f t="shared" si="1680"/>
        <v>82004</v>
      </c>
      <c r="DM383" s="463">
        <f t="shared" si="1566"/>
        <v>345</v>
      </c>
      <c r="DN383" s="463">
        <f t="shared" si="1567"/>
        <v>581</v>
      </c>
      <c r="DO383" s="463">
        <f t="shared" si="1681"/>
        <v>6568</v>
      </c>
      <c r="DP383" s="463">
        <f t="shared" si="1681"/>
        <v>652517</v>
      </c>
      <c r="DQ383" s="463">
        <f t="shared" si="1569"/>
        <v>99</v>
      </c>
      <c r="DR383" s="463">
        <f t="shared" si="1570"/>
        <v>199</v>
      </c>
      <c r="DS383" s="463">
        <f t="shared" si="1682"/>
        <v>149</v>
      </c>
      <c r="DT383" s="463">
        <f t="shared" si="1682"/>
        <v>300279</v>
      </c>
      <c r="DU383" s="463">
        <f t="shared" si="1615"/>
        <v>2015</v>
      </c>
      <c r="DV383" s="463">
        <f t="shared" si="1616"/>
        <v>3968</v>
      </c>
      <c r="DW383" s="463">
        <f t="shared" si="1617"/>
        <v>132</v>
      </c>
      <c r="DX383" s="463"/>
      <c r="DY383" s="463"/>
      <c r="DZ383" s="463"/>
      <c r="EA383" s="463"/>
      <c r="EB383" s="463"/>
      <c r="EC383" s="463"/>
      <c r="ED383" s="463"/>
      <c r="EE383" s="463"/>
      <c r="EF383" s="463"/>
      <c r="EG383" s="463" t="s">
        <v>152</v>
      </c>
      <c r="EH383" s="463" t="s">
        <v>152</v>
      </c>
      <c r="EI383" s="463">
        <f t="shared" si="1653"/>
        <v>27</v>
      </c>
      <c r="EJ383" s="446"/>
      <c r="EK383" s="446"/>
      <c r="EL383" s="446"/>
      <c r="EM383" s="446"/>
      <c r="EN383" s="446"/>
      <c r="EO383" s="446"/>
      <c r="EP383" s="446"/>
      <c r="EQ383" s="446"/>
      <c r="ER383" s="446"/>
      <c r="ES383" s="446"/>
      <c r="ET383" s="446"/>
      <c r="EU383" s="446"/>
      <c r="EV383" s="446"/>
      <c r="EW383" s="446"/>
      <c r="EX383" s="446"/>
      <c r="EY383" s="446"/>
      <c r="EZ383" s="447"/>
      <c r="FA383" s="446">
        <f t="shared" si="1583"/>
        <v>10</v>
      </c>
      <c r="FB383" s="417">
        <f t="shared" si="1599"/>
        <v>2021</v>
      </c>
      <c r="FC383" s="448">
        <f t="shared" si="1600"/>
        <v>44470</v>
      </c>
      <c r="FD383" s="449">
        <f t="shared" si="1584"/>
        <v>31</v>
      </c>
      <c r="FE383" s="450"/>
      <c r="FF383" s="451">
        <f t="shared" si="1619"/>
        <v>0.75607229193047076</v>
      </c>
      <c r="FG383" s="450"/>
      <c r="FH383" s="452">
        <f t="shared" si="1664"/>
        <v>1.9226016260162602</v>
      </c>
      <c r="FI383" s="452">
        <f t="shared" si="1665"/>
        <v>1.4336043360433603</v>
      </c>
      <c r="FJ383" s="452">
        <f t="shared" si="1666"/>
        <v>1.8872783083219646</v>
      </c>
      <c r="FK383" s="452">
        <f t="shared" si="1667"/>
        <v>1.4273533424283766</v>
      </c>
      <c r="FL383" s="452">
        <f t="shared" si="1668"/>
        <v>1.3694737002082098</v>
      </c>
      <c r="FM383" s="452">
        <f t="shared" si="1669"/>
        <v>1.0575540661712184</v>
      </c>
      <c r="FN383" s="452">
        <f t="shared" si="1670"/>
        <v>1.7315337936806863</v>
      </c>
      <c r="FO383" s="452">
        <f t="shared" si="1671"/>
        <v>1.0781544256120528</v>
      </c>
      <c r="FP383" s="452">
        <f t="shared" si="1672"/>
        <v>1.7546125461254614</v>
      </c>
      <c r="FQ383" s="452">
        <f t="shared" si="1673"/>
        <v>1.1429889298892988</v>
      </c>
      <c r="FR383" s="453"/>
      <c r="FS383" s="446">
        <f t="shared" ref="FS383:GA392" si="1700">SUMIFS(FS$443:FS$10112,$B$443:$B$10112,$B383,$C$443:$C$10112,$C383,$D$443:$D$10112,$D383)</f>
        <v>939059</v>
      </c>
      <c r="FT383" s="446">
        <f t="shared" si="1700"/>
        <v>27160439</v>
      </c>
      <c r="FU383" s="446">
        <f t="shared" si="1700"/>
        <v>35632510</v>
      </c>
      <c r="FV383" s="446">
        <f t="shared" si="1700"/>
        <v>52708359</v>
      </c>
      <c r="FW383" s="446">
        <f t="shared" si="1700"/>
        <v>9088473</v>
      </c>
      <c r="FX383" s="446">
        <f t="shared" si="1700"/>
        <v>7257775</v>
      </c>
      <c r="FY383" s="446">
        <f t="shared" si="1700"/>
        <v>283176947</v>
      </c>
      <c r="FZ383" s="446">
        <f t="shared" si="1700"/>
        <v>671068498</v>
      </c>
      <c r="GA383" s="446">
        <f t="shared" si="1700"/>
        <v>28285547</v>
      </c>
      <c r="GB383" s="446"/>
      <c r="GC383" s="446"/>
      <c r="GD383" s="446">
        <f t="shared" si="1694"/>
        <v>161674</v>
      </c>
      <c r="GE383" s="446">
        <f t="shared" si="1694"/>
        <v>175726</v>
      </c>
      <c r="GF383" s="446">
        <f t="shared" si="1694"/>
        <v>8762574</v>
      </c>
      <c r="GG383" s="446">
        <f t="shared" si="1694"/>
        <v>17747538</v>
      </c>
      <c r="GH383" s="446">
        <f t="shared" si="1694"/>
        <v>7221797</v>
      </c>
      <c r="GI383" s="446">
        <f t="shared" si="1694"/>
        <v>258031398</v>
      </c>
      <c r="GJ383" s="446">
        <f t="shared" si="1694"/>
        <v>55771097</v>
      </c>
      <c r="GK383" s="446">
        <f t="shared" si="1694"/>
        <v>22610228</v>
      </c>
      <c r="GL383" s="446">
        <f t="shared" si="1694"/>
        <v>39109925</v>
      </c>
      <c r="GM383" s="446">
        <f t="shared" si="1694"/>
        <v>6806634</v>
      </c>
      <c r="GN383" s="446">
        <f t="shared" si="1621"/>
        <v>591186</v>
      </c>
      <c r="GO383" s="446">
        <f t="shared" si="1695"/>
        <v>138310</v>
      </c>
      <c r="GP383" s="446">
        <f t="shared" si="1695"/>
        <v>1308591</v>
      </c>
      <c r="GQ383" s="446">
        <f t="shared" si="1695"/>
        <v>0</v>
      </c>
      <c r="GR383" s="446"/>
      <c r="GS383" s="446"/>
      <c r="GT383" s="446"/>
      <c r="GU383" s="446"/>
      <c r="GV383" s="416"/>
      <c r="GW383" s="456"/>
      <c r="GX383" s="456"/>
      <c r="GY383" s="456"/>
      <c r="GZ383" s="456"/>
      <c r="HA383" s="456"/>
    </row>
    <row r="384" spans="1:209" ht="10.5" customHeight="1" x14ac:dyDescent="0.2">
      <c r="A384" s="417" t="str">
        <f t="shared" si="1540"/>
        <v>2021-22NOVEMBERY59</v>
      </c>
      <c r="B384" s="458" t="str">
        <f t="shared" si="1597"/>
        <v>2021-22</v>
      </c>
      <c r="C384" s="402" t="s">
        <v>647</v>
      </c>
      <c r="D384" s="458" t="str">
        <f t="shared" si="1696"/>
        <v>Y59</v>
      </c>
      <c r="E384" s="458" t="str">
        <f t="shared" si="1696"/>
        <v>South East</v>
      </c>
      <c r="F384" s="458" t="str">
        <f t="shared" si="1541"/>
        <v>Y59</v>
      </c>
      <c r="H384" s="463">
        <f t="shared" si="1676"/>
        <v>185074</v>
      </c>
      <c r="I384" s="463">
        <f t="shared" si="1676"/>
        <v>127405</v>
      </c>
      <c r="J384" s="463">
        <f t="shared" si="1676"/>
        <v>3896762</v>
      </c>
      <c r="K384" s="463">
        <f t="shared" si="1543"/>
        <v>31</v>
      </c>
      <c r="L384" s="463">
        <f t="shared" si="1544"/>
        <v>2</v>
      </c>
      <c r="M384" s="463">
        <f t="shared" si="1545"/>
        <v>111</v>
      </c>
      <c r="N384" s="463">
        <f t="shared" si="1546"/>
        <v>180</v>
      </c>
      <c r="O384" s="463">
        <f t="shared" si="1547"/>
        <v>317</v>
      </c>
      <c r="P384" s="463">
        <f t="shared" si="1697"/>
        <v>522</v>
      </c>
      <c r="Q384" s="463">
        <f t="shared" si="1697"/>
        <v>36</v>
      </c>
      <c r="R384" s="463">
        <f t="shared" si="1697"/>
        <v>86</v>
      </c>
      <c r="S384" s="463">
        <f t="shared" si="1697"/>
        <v>118370</v>
      </c>
      <c r="T384" s="463">
        <f t="shared" si="1697"/>
        <v>8911</v>
      </c>
      <c r="U384" s="463">
        <f t="shared" si="1697"/>
        <v>5632</v>
      </c>
      <c r="V384" s="463">
        <f t="shared" si="1697"/>
        <v>61428</v>
      </c>
      <c r="W384" s="463">
        <f t="shared" si="1697"/>
        <v>29342</v>
      </c>
      <c r="X384" s="463">
        <f t="shared" si="1697"/>
        <v>1154</v>
      </c>
      <c r="Y384" s="463">
        <f t="shared" si="1697"/>
        <v>4735827</v>
      </c>
      <c r="Z384" s="463">
        <f t="shared" si="1549"/>
        <v>531</v>
      </c>
      <c r="AA384" s="463">
        <f t="shared" si="1550"/>
        <v>960</v>
      </c>
      <c r="AB384" s="463">
        <f t="shared" si="1660"/>
        <v>3705588</v>
      </c>
      <c r="AC384" s="463">
        <f t="shared" si="1552"/>
        <v>658</v>
      </c>
      <c r="AD384" s="463">
        <f t="shared" si="1553"/>
        <v>1193</v>
      </c>
      <c r="AE384" s="463">
        <f t="shared" si="1661"/>
        <v>112717759</v>
      </c>
      <c r="AF384" s="463">
        <f t="shared" si="1555"/>
        <v>1835</v>
      </c>
      <c r="AG384" s="463">
        <f t="shared" si="1556"/>
        <v>3715</v>
      </c>
      <c r="AH384" s="463">
        <f t="shared" si="1662"/>
        <v>238233729</v>
      </c>
      <c r="AI384" s="463">
        <f t="shared" si="1558"/>
        <v>8119</v>
      </c>
      <c r="AJ384" s="463">
        <f t="shared" si="1559"/>
        <v>18411</v>
      </c>
      <c r="AK384" s="463">
        <f t="shared" si="1663"/>
        <v>11175449</v>
      </c>
      <c r="AL384" s="463">
        <f t="shared" si="1561"/>
        <v>9684</v>
      </c>
      <c r="AM384" s="463">
        <f t="shared" si="1562"/>
        <v>22085</v>
      </c>
      <c r="AN384" s="463"/>
      <c r="AO384" s="463"/>
      <c r="AP384" s="463"/>
      <c r="AQ384" s="463"/>
      <c r="AR384" s="463"/>
      <c r="AS384" s="463"/>
      <c r="AT384" s="463">
        <f t="shared" si="1698"/>
        <v>12707</v>
      </c>
      <c r="AU384" s="463">
        <f t="shared" si="1698"/>
        <v>445</v>
      </c>
      <c r="AV384" s="463">
        <f t="shared" si="1698"/>
        <v>2016</v>
      </c>
      <c r="AW384" s="463">
        <f t="shared" si="1698"/>
        <v>2044</v>
      </c>
      <c r="AX384" s="463">
        <f t="shared" si="1698"/>
        <v>1236</v>
      </c>
      <c r="AY384" s="463">
        <f t="shared" si="1698"/>
        <v>9010</v>
      </c>
      <c r="AZ384" s="463">
        <f t="shared" si="1698"/>
        <v>1660</v>
      </c>
      <c r="BA384" s="463"/>
      <c r="BB384" s="463"/>
      <c r="BC384" s="463"/>
      <c r="BD384" s="463"/>
      <c r="BE384" s="463"/>
      <c r="BF384" s="463"/>
      <c r="BG384" s="463"/>
      <c r="BH384" s="463"/>
      <c r="BI384" s="463">
        <f t="shared" si="1699"/>
        <v>63217</v>
      </c>
      <c r="BJ384" s="463">
        <f t="shared" si="1699"/>
        <v>3957</v>
      </c>
      <c r="BK384" s="463">
        <f t="shared" si="1699"/>
        <v>38489</v>
      </c>
      <c r="BL384" s="463">
        <f t="shared" si="1699"/>
        <v>105663</v>
      </c>
      <c r="BM384" s="463">
        <f t="shared" si="1699"/>
        <v>17283</v>
      </c>
      <c r="BN384" s="463">
        <f t="shared" si="1699"/>
        <v>13064</v>
      </c>
      <c r="BO384" s="463">
        <f t="shared" si="1699"/>
        <v>10740</v>
      </c>
      <c r="BP384" s="463">
        <f t="shared" si="1699"/>
        <v>8242</v>
      </c>
      <c r="BQ384" s="463">
        <f t="shared" si="1699"/>
        <v>83146</v>
      </c>
      <c r="BR384" s="463">
        <f t="shared" si="1699"/>
        <v>64846</v>
      </c>
      <c r="BS384" s="463">
        <f t="shared" si="1699"/>
        <v>50134</v>
      </c>
      <c r="BT384" s="463">
        <f t="shared" si="1699"/>
        <v>31576</v>
      </c>
      <c r="BU384" s="463">
        <f t="shared" si="1699"/>
        <v>1947</v>
      </c>
      <c r="BV384" s="463">
        <f t="shared" si="1699"/>
        <v>1288</v>
      </c>
      <c r="BW384" s="463">
        <f t="shared" si="1684"/>
        <v>123</v>
      </c>
      <c r="BX384" s="463">
        <f t="shared" si="1684"/>
        <v>79928</v>
      </c>
      <c r="BY384" s="463">
        <f t="shared" si="1624"/>
        <v>650</v>
      </c>
      <c r="BZ384" s="463">
        <f t="shared" si="1625"/>
        <v>1189</v>
      </c>
      <c r="CA384" s="463">
        <f t="shared" si="1685"/>
        <v>114</v>
      </c>
      <c r="CB384" s="463">
        <f t="shared" si="1685"/>
        <v>78183</v>
      </c>
      <c r="CC384" s="463">
        <f t="shared" si="1627"/>
        <v>686</v>
      </c>
      <c r="CD384" s="463">
        <f t="shared" si="1628"/>
        <v>1280</v>
      </c>
      <c r="CE384" s="463">
        <f t="shared" si="1686"/>
        <v>8674</v>
      </c>
      <c r="CF384" s="463">
        <f t="shared" si="1686"/>
        <v>4577716</v>
      </c>
      <c r="CG384" s="463">
        <f t="shared" si="1630"/>
        <v>528</v>
      </c>
      <c r="CH384" s="463">
        <f t="shared" si="1631"/>
        <v>953</v>
      </c>
      <c r="CI384" s="463">
        <f t="shared" si="1687"/>
        <v>4517</v>
      </c>
      <c r="CJ384" s="463">
        <f t="shared" si="1687"/>
        <v>7544157</v>
      </c>
      <c r="CK384" s="463">
        <f t="shared" si="1633"/>
        <v>1670</v>
      </c>
      <c r="CL384" s="463">
        <f t="shared" si="1634"/>
        <v>3277</v>
      </c>
      <c r="CM384" s="463">
        <f t="shared" si="1688"/>
        <v>1564</v>
      </c>
      <c r="CN384" s="463">
        <f t="shared" si="1688"/>
        <v>2863009</v>
      </c>
      <c r="CO384" s="463">
        <f t="shared" si="1636"/>
        <v>1831</v>
      </c>
      <c r="CP384" s="463">
        <f t="shared" si="1637"/>
        <v>3699</v>
      </c>
      <c r="CQ384" s="463">
        <f t="shared" si="1689"/>
        <v>55347</v>
      </c>
      <c r="CR384" s="463">
        <f t="shared" si="1689"/>
        <v>102310593</v>
      </c>
      <c r="CS384" s="463">
        <f t="shared" si="1639"/>
        <v>1849</v>
      </c>
      <c r="CT384" s="463">
        <f t="shared" si="1640"/>
        <v>3753</v>
      </c>
      <c r="CU384" s="463">
        <f t="shared" si="1690"/>
        <v>3090</v>
      </c>
      <c r="CV384" s="463">
        <f t="shared" si="1690"/>
        <v>21953931</v>
      </c>
      <c r="CW384" s="463">
        <f t="shared" si="1642"/>
        <v>7105</v>
      </c>
      <c r="CX384" s="463">
        <f t="shared" si="1643"/>
        <v>14332</v>
      </c>
      <c r="CY384" s="463">
        <f t="shared" si="1691"/>
        <v>1149</v>
      </c>
      <c r="CZ384" s="463">
        <f t="shared" si="1691"/>
        <v>9580914</v>
      </c>
      <c r="DA384" s="463">
        <f t="shared" si="1645"/>
        <v>8338</v>
      </c>
      <c r="DB384" s="463">
        <f t="shared" si="1646"/>
        <v>18271</v>
      </c>
      <c r="DC384" s="463">
        <f t="shared" si="1692"/>
        <v>1067</v>
      </c>
      <c r="DD384" s="463">
        <f t="shared" si="1692"/>
        <v>14735503</v>
      </c>
      <c r="DE384" s="463">
        <f t="shared" si="1648"/>
        <v>13810</v>
      </c>
      <c r="DF384" s="463">
        <f t="shared" si="1649"/>
        <v>30143</v>
      </c>
      <c r="DG384" s="463">
        <f t="shared" si="1693"/>
        <v>166</v>
      </c>
      <c r="DH384" s="463">
        <f t="shared" si="1693"/>
        <v>2265260</v>
      </c>
      <c r="DI384" s="463">
        <f t="shared" si="1651"/>
        <v>13646</v>
      </c>
      <c r="DJ384" s="463">
        <f t="shared" si="1652"/>
        <v>29080</v>
      </c>
      <c r="DK384" s="463">
        <f t="shared" si="1680"/>
        <v>245</v>
      </c>
      <c r="DL384" s="463">
        <f t="shared" si="1680"/>
        <v>82366</v>
      </c>
      <c r="DM384" s="463">
        <f t="shared" si="1566"/>
        <v>336</v>
      </c>
      <c r="DN384" s="463">
        <f t="shared" si="1567"/>
        <v>606</v>
      </c>
      <c r="DO384" s="463">
        <f t="shared" si="1681"/>
        <v>6479</v>
      </c>
      <c r="DP384" s="463">
        <f t="shared" si="1681"/>
        <v>465090</v>
      </c>
      <c r="DQ384" s="463">
        <f t="shared" si="1569"/>
        <v>72</v>
      </c>
      <c r="DR384" s="463">
        <f t="shared" si="1570"/>
        <v>141</v>
      </c>
      <c r="DS384" s="463">
        <f t="shared" si="1682"/>
        <v>150</v>
      </c>
      <c r="DT384" s="463">
        <f t="shared" si="1682"/>
        <v>315573</v>
      </c>
      <c r="DU384" s="463">
        <f t="shared" si="1615"/>
        <v>2104</v>
      </c>
      <c r="DV384" s="463">
        <f t="shared" si="1616"/>
        <v>4412</v>
      </c>
      <c r="DW384" s="463">
        <f t="shared" si="1617"/>
        <v>139</v>
      </c>
      <c r="DX384" s="463"/>
      <c r="DY384" s="463"/>
      <c r="DZ384" s="463"/>
      <c r="EA384" s="463"/>
      <c r="EB384" s="463"/>
      <c r="EC384" s="463"/>
      <c r="ED384" s="463"/>
      <c r="EE384" s="463"/>
      <c r="EF384" s="463"/>
      <c r="EG384" s="463" t="s">
        <v>152</v>
      </c>
      <c r="EH384" s="463" t="s">
        <v>152</v>
      </c>
      <c r="EI384" s="463">
        <f t="shared" si="1653"/>
        <v>15</v>
      </c>
      <c r="EJ384" s="446"/>
      <c r="EK384" s="446"/>
      <c r="EL384" s="446"/>
      <c r="EM384" s="446"/>
      <c r="EN384" s="446"/>
      <c r="EO384" s="446"/>
      <c r="EP384" s="446"/>
      <c r="EQ384" s="446"/>
      <c r="ER384" s="446"/>
      <c r="ES384" s="446"/>
      <c r="ET384" s="446"/>
      <c r="EU384" s="446"/>
      <c r="EV384" s="446"/>
      <c r="EW384" s="446"/>
      <c r="EX384" s="446"/>
      <c r="EY384" s="446"/>
      <c r="EZ384" s="447"/>
      <c r="FA384" s="446">
        <f t="shared" si="1583"/>
        <v>11</v>
      </c>
      <c r="FB384" s="417">
        <f t="shared" si="1599"/>
        <v>2021</v>
      </c>
      <c r="FC384" s="448">
        <f t="shared" si="1600"/>
        <v>44501</v>
      </c>
      <c r="FD384" s="449">
        <f t="shared" si="1584"/>
        <v>30</v>
      </c>
      <c r="FE384" s="450"/>
      <c r="FF384" s="451">
        <f t="shared" si="1619"/>
        <v>0.77232089641196811</v>
      </c>
      <c r="FG384" s="450"/>
      <c r="FH384" s="452">
        <f t="shared" si="1664"/>
        <v>1.9395129615082483</v>
      </c>
      <c r="FI384" s="452">
        <f t="shared" si="1665"/>
        <v>1.4660531926832006</v>
      </c>
      <c r="FJ384" s="452">
        <f t="shared" si="1666"/>
        <v>1.9069602272727273</v>
      </c>
      <c r="FK384" s="452">
        <f t="shared" si="1667"/>
        <v>1.4634232954545454</v>
      </c>
      <c r="FL384" s="452">
        <f t="shared" si="1668"/>
        <v>1.3535521260662891</v>
      </c>
      <c r="FM384" s="452">
        <f t="shared" si="1669"/>
        <v>1.0556423780686333</v>
      </c>
      <c r="FN384" s="452">
        <f t="shared" si="1670"/>
        <v>1.7086088201213279</v>
      </c>
      <c r="FO384" s="452">
        <f t="shared" si="1671"/>
        <v>1.0761365960057256</v>
      </c>
      <c r="FP384" s="452">
        <f t="shared" si="1672"/>
        <v>1.6871750433275563</v>
      </c>
      <c r="FQ384" s="452">
        <f t="shared" si="1673"/>
        <v>1.1161178509532061</v>
      </c>
      <c r="FR384" s="453"/>
      <c r="FS384" s="446">
        <f t="shared" si="1700"/>
        <v>281254</v>
      </c>
      <c r="FT384" s="446">
        <f t="shared" si="1700"/>
        <v>14147161</v>
      </c>
      <c r="FU384" s="446">
        <f t="shared" si="1700"/>
        <v>22920879</v>
      </c>
      <c r="FV384" s="446">
        <f t="shared" si="1700"/>
        <v>40331907</v>
      </c>
      <c r="FW384" s="446">
        <f t="shared" si="1700"/>
        <v>8556164</v>
      </c>
      <c r="FX384" s="446">
        <f t="shared" si="1700"/>
        <v>6719413</v>
      </c>
      <c r="FY384" s="446">
        <f t="shared" si="1700"/>
        <v>228215604</v>
      </c>
      <c r="FZ384" s="446">
        <f t="shared" si="1700"/>
        <v>540209551</v>
      </c>
      <c r="GA384" s="446">
        <f t="shared" si="1700"/>
        <v>25486469</v>
      </c>
      <c r="GB384" s="446"/>
      <c r="GC384" s="446"/>
      <c r="GD384" s="446">
        <f t="shared" si="1694"/>
        <v>146249</v>
      </c>
      <c r="GE384" s="446">
        <f t="shared" si="1694"/>
        <v>145974</v>
      </c>
      <c r="GF384" s="446">
        <f t="shared" si="1694"/>
        <v>8268940</v>
      </c>
      <c r="GG384" s="446">
        <f t="shared" si="1694"/>
        <v>14801259</v>
      </c>
      <c r="GH384" s="446">
        <f t="shared" si="1694"/>
        <v>5784772</v>
      </c>
      <c r="GI384" s="446">
        <f t="shared" si="1694"/>
        <v>207722649</v>
      </c>
      <c r="GJ384" s="446">
        <f t="shared" si="1694"/>
        <v>44286105</v>
      </c>
      <c r="GK384" s="446">
        <f t="shared" si="1694"/>
        <v>20993457</v>
      </c>
      <c r="GL384" s="446">
        <f t="shared" si="1694"/>
        <v>32162108</v>
      </c>
      <c r="GM384" s="446">
        <f t="shared" si="1694"/>
        <v>4827223</v>
      </c>
      <c r="GN384" s="446">
        <f t="shared" si="1621"/>
        <v>661786</v>
      </c>
      <c r="GO384" s="446">
        <f t="shared" si="1695"/>
        <v>148395</v>
      </c>
      <c r="GP384" s="446">
        <f t="shared" si="1695"/>
        <v>910591</v>
      </c>
      <c r="GQ384" s="446">
        <f t="shared" si="1695"/>
        <v>0</v>
      </c>
      <c r="GR384" s="446"/>
      <c r="GS384" s="446"/>
      <c r="GT384" s="446"/>
      <c r="GU384" s="446"/>
      <c r="GV384" s="416"/>
      <c r="GW384" s="456"/>
      <c r="GX384" s="456"/>
      <c r="GY384" s="456"/>
      <c r="GZ384" s="456"/>
      <c r="HA384" s="456"/>
    </row>
    <row r="385" spans="1:209" ht="10.5" customHeight="1" x14ac:dyDescent="0.2">
      <c r="A385" s="417" t="str">
        <f t="shared" si="1540"/>
        <v>2021-22DECEMBERY59</v>
      </c>
      <c r="B385" s="458" t="str">
        <f t="shared" si="1597"/>
        <v>2021-22</v>
      </c>
      <c r="C385" s="402" t="s">
        <v>650</v>
      </c>
      <c r="D385" s="458" t="str">
        <f t="shared" si="1696"/>
        <v>Y59</v>
      </c>
      <c r="E385" s="458" t="str">
        <f t="shared" si="1696"/>
        <v>South East</v>
      </c>
      <c r="F385" s="458" t="str">
        <f t="shared" si="1541"/>
        <v>Y59</v>
      </c>
      <c r="H385" s="463">
        <f t="shared" si="1676"/>
        <v>197624</v>
      </c>
      <c r="I385" s="463">
        <f t="shared" si="1676"/>
        <v>136699</v>
      </c>
      <c r="J385" s="463">
        <f t="shared" si="1676"/>
        <v>4594032</v>
      </c>
      <c r="K385" s="463">
        <f t="shared" si="1543"/>
        <v>34</v>
      </c>
      <c r="L385" s="463">
        <f t="shared" si="1544"/>
        <v>2</v>
      </c>
      <c r="M385" s="463">
        <f t="shared" si="1545"/>
        <v>118</v>
      </c>
      <c r="N385" s="463">
        <f t="shared" si="1546"/>
        <v>198</v>
      </c>
      <c r="O385" s="463">
        <f t="shared" si="1547"/>
        <v>371</v>
      </c>
      <c r="P385" s="463">
        <f t="shared" si="1697"/>
        <v>610</v>
      </c>
      <c r="Q385" s="463">
        <f t="shared" si="1697"/>
        <v>37</v>
      </c>
      <c r="R385" s="463">
        <f t="shared" si="1697"/>
        <v>100</v>
      </c>
      <c r="S385" s="463">
        <f t="shared" si="1697"/>
        <v>120621</v>
      </c>
      <c r="T385" s="463">
        <f t="shared" si="1697"/>
        <v>9114</v>
      </c>
      <c r="U385" s="463">
        <f t="shared" si="1697"/>
        <v>5666</v>
      </c>
      <c r="V385" s="463">
        <f t="shared" si="1697"/>
        <v>62879</v>
      </c>
      <c r="W385" s="463">
        <f t="shared" si="1697"/>
        <v>29608</v>
      </c>
      <c r="X385" s="463">
        <f t="shared" si="1697"/>
        <v>1163</v>
      </c>
      <c r="Y385" s="463">
        <f t="shared" si="1697"/>
        <v>4776275</v>
      </c>
      <c r="Z385" s="463">
        <f t="shared" si="1549"/>
        <v>524</v>
      </c>
      <c r="AA385" s="463">
        <f t="shared" si="1550"/>
        <v>976</v>
      </c>
      <c r="AB385" s="463">
        <f t="shared" si="1660"/>
        <v>3694439</v>
      </c>
      <c r="AC385" s="463">
        <f t="shared" si="1552"/>
        <v>652</v>
      </c>
      <c r="AD385" s="463">
        <f t="shared" si="1553"/>
        <v>1198</v>
      </c>
      <c r="AE385" s="463">
        <f t="shared" si="1661"/>
        <v>126325557</v>
      </c>
      <c r="AF385" s="463">
        <f t="shared" si="1555"/>
        <v>2009</v>
      </c>
      <c r="AG385" s="463">
        <f t="shared" si="1556"/>
        <v>4149</v>
      </c>
      <c r="AH385" s="463">
        <f t="shared" si="1662"/>
        <v>259043978</v>
      </c>
      <c r="AI385" s="463">
        <f t="shared" si="1558"/>
        <v>8749</v>
      </c>
      <c r="AJ385" s="463">
        <f t="shared" si="1559"/>
        <v>20144</v>
      </c>
      <c r="AK385" s="463">
        <f t="shared" si="1663"/>
        <v>11562424</v>
      </c>
      <c r="AL385" s="463">
        <f t="shared" si="1561"/>
        <v>9942</v>
      </c>
      <c r="AM385" s="463">
        <f t="shared" si="1562"/>
        <v>24343</v>
      </c>
      <c r="AN385" s="463"/>
      <c r="AO385" s="463"/>
      <c r="AP385" s="463"/>
      <c r="AQ385" s="463"/>
      <c r="AR385" s="463"/>
      <c r="AS385" s="463"/>
      <c r="AT385" s="463">
        <f t="shared" si="1698"/>
        <v>13116</v>
      </c>
      <c r="AU385" s="463">
        <f t="shared" si="1698"/>
        <v>422</v>
      </c>
      <c r="AV385" s="463">
        <f t="shared" si="1698"/>
        <v>1912</v>
      </c>
      <c r="AW385" s="463">
        <f t="shared" si="1698"/>
        <v>2130</v>
      </c>
      <c r="AX385" s="463">
        <f t="shared" si="1698"/>
        <v>1363</v>
      </c>
      <c r="AY385" s="463">
        <f t="shared" si="1698"/>
        <v>9419</v>
      </c>
      <c r="AZ385" s="463">
        <f t="shared" si="1698"/>
        <v>1664</v>
      </c>
      <c r="BA385" s="463"/>
      <c r="BB385" s="463"/>
      <c r="BC385" s="463"/>
      <c r="BD385" s="463"/>
      <c r="BE385" s="463"/>
      <c r="BF385" s="463"/>
      <c r="BG385" s="463"/>
      <c r="BH385" s="463"/>
      <c r="BI385" s="463">
        <f t="shared" si="1699"/>
        <v>63306</v>
      </c>
      <c r="BJ385" s="463">
        <f t="shared" si="1699"/>
        <v>3972</v>
      </c>
      <c r="BK385" s="463">
        <f t="shared" si="1699"/>
        <v>40227</v>
      </c>
      <c r="BL385" s="463">
        <f t="shared" si="1699"/>
        <v>107505</v>
      </c>
      <c r="BM385" s="463">
        <f t="shared" si="1699"/>
        <v>18230</v>
      </c>
      <c r="BN385" s="463">
        <f t="shared" si="1699"/>
        <v>13488</v>
      </c>
      <c r="BO385" s="463">
        <f t="shared" si="1699"/>
        <v>11081</v>
      </c>
      <c r="BP385" s="463">
        <f t="shared" si="1699"/>
        <v>8325</v>
      </c>
      <c r="BQ385" s="463">
        <f t="shared" si="1699"/>
        <v>85269</v>
      </c>
      <c r="BR385" s="463">
        <f t="shared" si="1699"/>
        <v>66542</v>
      </c>
      <c r="BS385" s="463">
        <f t="shared" si="1699"/>
        <v>50085</v>
      </c>
      <c r="BT385" s="463">
        <f t="shared" si="1699"/>
        <v>31853</v>
      </c>
      <c r="BU385" s="463">
        <f t="shared" si="1699"/>
        <v>1948</v>
      </c>
      <c r="BV385" s="463">
        <f t="shared" si="1699"/>
        <v>1284</v>
      </c>
      <c r="BW385" s="463">
        <f t="shared" si="1684"/>
        <v>107</v>
      </c>
      <c r="BX385" s="463">
        <f t="shared" si="1684"/>
        <v>67918</v>
      </c>
      <c r="BY385" s="463">
        <f t="shared" si="1624"/>
        <v>635</v>
      </c>
      <c r="BZ385" s="463">
        <f t="shared" si="1625"/>
        <v>1143</v>
      </c>
      <c r="CA385" s="463">
        <f t="shared" si="1685"/>
        <v>106</v>
      </c>
      <c r="CB385" s="463">
        <f t="shared" si="1685"/>
        <v>72431</v>
      </c>
      <c r="CC385" s="463">
        <f t="shared" si="1627"/>
        <v>683</v>
      </c>
      <c r="CD385" s="463">
        <f t="shared" si="1628"/>
        <v>1143</v>
      </c>
      <c r="CE385" s="463">
        <f t="shared" si="1686"/>
        <v>8901</v>
      </c>
      <c r="CF385" s="463">
        <f t="shared" si="1686"/>
        <v>4635926</v>
      </c>
      <c r="CG385" s="463">
        <f t="shared" si="1630"/>
        <v>521</v>
      </c>
      <c r="CH385" s="463">
        <f t="shared" si="1631"/>
        <v>968</v>
      </c>
      <c r="CI385" s="463">
        <f t="shared" si="1687"/>
        <v>4244</v>
      </c>
      <c r="CJ385" s="463">
        <f t="shared" si="1687"/>
        <v>7933581</v>
      </c>
      <c r="CK385" s="463">
        <f t="shared" si="1633"/>
        <v>1869</v>
      </c>
      <c r="CL385" s="463">
        <f t="shared" si="1634"/>
        <v>3779</v>
      </c>
      <c r="CM385" s="463">
        <f t="shared" si="1688"/>
        <v>1675</v>
      </c>
      <c r="CN385" s="463">
        <f t="shared" si="1688"/>
        <v>3249891</v>
      </c>
      <c r="CO385" s="463">
        <f t="shared" si="1636"/>
        <v>1940</v>
      </c>
      <c r="CP385" s="463">
        <f t="shared" si="1637"/>
        <v>4054</v>
      </c>
      <c r="CQ385" s="463">
        <f t="shared" si="1689"/>
        <v>56960</v>
      </c>
      <c r="CR385" s="463">
        <f t="shared" si="1689"/>
        <v>115142085</v>
      </c>
      <c r="CS385" s="463">
        <f t="shared" si="1639"/>
        <v>2021</v>
      </c>
      <c r="CT385" s="463">
        <f t="shared" si="1640"/>
        <v>4183</v>
      </c>
      <c r="CU385" s="463">
        <f t="shared" si="1690"/>
        <v>3043</v>
      </c>
      <c r="CV385" s="463">
        <f t="shared" si="1690"/>
        <v>22679635</v>
      </c>
      <c r="CW385" s="463">
        <f t="shared" si="1642"/>
        <v>7453</v>
      </c>
      <c r="CX385" s="463">
        <f t="shared" si="1643"/>
        <v>16065</v>
      </c>
      <c r="CY385" s="463">
        <f t="shared" si="1691"/>
        <v>1065</v>
      </c>
      <c r="CZ385" s="463">
        <f t="shared" si="1691"/>
        <v>8449401</v>
      </c>
      <c r="DA385" s="463">
        <f t="shared" si="1645"/>
        <v>7934</v>
      </c>
      <c r="DB385" s="463">
        <f t="shared" si="1646"/>
        <v>18134</v>
      </c>
      <c r="DC385" s="463">
        <f t="shared" si="1692"/>
        <v>1053</v>
      </c>
      <c r="DD385" s="463">
        <f t="shared" si="1692"/>
        <v>13965228</v>
      </c>
      <c r="DE385" s="463">
        <f t="shared" si="1648"/>
        <v>13262</v>
      </c>
      <c r="DF385" s="463">
        <f t="shared" si="1649"/>
        <v>29632</v>
      </c>
      <c r="DG385" s="463">
        <f t="shared" si="1693"/>
        <v>200</v>
      </c>
      <c r="DH385" s="463">
        <f t="shared" si="1693"/>
        <v>2506097</v>
      </c>
      <c r="DI385" s="463">
        <f t="shared" si="1651"/>
        <v>12530</v>
      </c>
      <c r="DJ385" s="463">
        <f t="shared" si="1652"/>
        <v>30098</v>
      </c>
      <c r="DK385" s="463">
        <f t="shared" si="1680"/>
        <v>258</v>
      </c>
      <c r="DL385" s="463">
        <f t="shared" si="1680"/>
        <v>95017</v>
      </c>
      <c r="DM385" s="463">
        <f t="shared" si="1566"/>
        <v>368</v>
      </c>
      <c r="DN385" s="463">
        <f t="shared" si="1567"/>
        <v>689</v>
      </c>
      <c r="DO385" s="463">
        <f t="shared" si="1681"/>
        <v>6568</v>
      </c>
      <c r="DP385" s="463">
        <f t="shared" si="1681"/>
        <v>508810</v>
      </c>
      <c r="DQ385" s="463">
        <f t="shared" si="1569"/>
        <v>77</v>
      </c>
      <c r="DR385" s="463">
        <f t="shared" si="1570"/>
        <v>147</v>
      </c>
      <c r="DS385" s="463">
        <f t="shared" si="1682"/>
        <v>98</v>
      </c>
      <c r="DT385" s="463">
        <f t="shared" si="1682"/>
        <v>224158</v>
      </c>
      <c r="DU385" s="463">
        <f t="shared" si="1615"/>
        <v>2287</v>
      </c>
      <c r="DV385" s="463">
        <f t="shared" si="1616"/>
        <v>5294</v>
      </c>
      <c r="DW385" s="463">
        <f t="shared" ref="DW385:DW416" si="1701">SUMIFS(DW$443:DW$10112,$B$443:$B$10112,$B385,$C$443:$C$10112,$C385,$D$443:$D$10112,$D385)</f>
        <v>91</v>
      </c>
      <c r="DX385" s="463"/>
      <c r="DY385" s="463"/>
      <c r="DZ385" s="463"/>
      <c r="EA385" s="463"/>
      <c r="EB385" s="463"/>
      <c r="EC385" s="463"/>
      <c r="ED385" s="463"/>
      <c r="EE385" s="463"/>
      <c r="EF385" s="463"/>
      <c r="EG385" s="463" t="s">
        <v>152</v>
      </c>
      <c r="EH385" s="463" t="s">
        <v>152</v>
      </c>
      <c r="EI385" s="463">
        <f t="shared" si="1653"/>
        <v>24</v>
      </c>
      <c r="EJ385" s="446"/>
      <c r="EK385" s="446"/>
      <c r="EL385" s="446"/>
      <c r="EM385" s="446"/>
      <c r="EN385" s="446"/>
      <c r="EO385" s="446"/>
      <c r="EP385" s="446"/>
      <c r="EQ385" s="446"/>
      <c r="ER385" s="446"/>
      <c r="ES385" s="446"/>
      <c r="ET385" s="446"/>
      <c r="EU385" s="446"/>
      <c r="EV385" s="446"/>
      <c r="EW385" s="446"/>
      <c r="EX385" s="446"/>
      <c r="EY385" s="446"/>
      <c r="EZ385" s="447"/>
      <c r="FA385" s="446">
        <f t="shared" si="1583"/>
        <v>12</v>
      </c>
      <c r="FB385" s="417">
        <f t="shared" si="1599"/>
        <v>2021</v>
      </c>
      <c r="FC385" s="448">
        <f t="shared" si="1600"/>
        <v>44531</v>
      </c>
      <c r="FD385" s="449">
        <f t="shared" si="1584"/>
        <v>31</v>
      </c>
      <c r="FE385" s="450"/>
      <c r="FF385" s="451">
        <f t="shared" si="1619"/>
        <v>0.77234242709313261</v>
      </c>
      <c r="FG385" s="450"/>
      <c r="FH385" s="452">
        <f t="shared" si="1664"/>
        <v>2.000219442615756</v>
      </c>
      <c r="FI385" s="452">
        <f t="shared" si="1665"/>
        <v>1.4799210006583279</v>
      </c>
      <c r="FJ385" s="452">
        <f t="shared" si="1666"/>
        <v>1.9557006706671374</v>
      </c>
      <c r="FK385" s="452">
        <f t="shared" si="1667"/>
        <v>1.4692905047652665</v>
      </c>
      <c r="FL385" s="452">
        <f t="shared" si="1668"/>
        <v>1.3560807264746577</v>
      </c>
      <c r="FM385" s="452">
        <f t="shared" si="1669"/>
        <v>1.0582547432370109</v>
      </c>
      <c r="FN385" s="452">
        <f t="shared" si="1670"/>
        <v>1.6916036206430694</v>
      </c>
      <c r="FO385" s="452">
        <f t="shared" si="1671"/>
        <v>1.0758241015941636</v>
      </c>
      <c r="FP385" s="452">
        <f t="shared" si="1672"/>
        <v>1.6749785038693035</v>
      </c>
      <c r="FQ385" s="452">
        <f t="shared" si="1673"/>
        <v>1.1040412725709372</v>
      </c>
      <c r="FR385" s="453"/>
      <c r="FS385" s="446">
        <f t="shared" si="1700"/>
        <v>249251</v>
      </c>
      <c r="FT385" s="446">
        <f t="shared" si="1700"/>
        <v>16166726</v>
      </c>
      <c r="FU385" s="446">
        <f t="shared" si="1700"/>
        <v>27111057</v>
      </c>
      <c r="FV385" s="446">
        <f t="shared" si="1700"/>
        <v>50699897</v>
      </c>
      <c r="FW385" s="446">
        <f t="shared" si="1700"/>
        <v>8893785</v>
      </c>
      <c r="FX385" s="446">
        <f t="shared" si="1700"/>
        <v>6790154</v>
      </c>
      <c r="FY385" s="446">
        <f t="shared" si="1700"/>
        <v>260889035</v>
      </c>
      <c r="FZ385" s="446">
        <f t="shared" si="1700"/>
        <v>596410453</v>
      </c>
      <c r="GA385" s="446">
        <f t="shared" si="1700"/>
        <v>28310896</v>
      </c>
      <c r="GB385" s="446"/>
      <c r="GC385" s="446"/>
      <c r="GD385" s="446">
        <f t="shared" si="1694"/>
        <v>122345</v>
      </c>
      <c r="GE385" s="446">
        <f t="shared" si="1694"/>
        <v>121134</v>
      </c>
      <c r="GF385" s="446">
        <f t="shared" si="1694"/>
        <v>8613013</v>
      </c>
      <c r="GG385" s="446">
        <f t="shared" si="1694"/>
        <v>16038538</v>
      </c>
      <c r="GH385" s="446">
        <f t="shared" si="1694"/>
        <v>6790271</v>
      </c>
      <c r="GI385" s="446">
        <f t="shared" si="1694"/>
        <v>238238833</v>
      </c>
      <c r="GJ385" s="446">
        <f t="shared" si="1694"/>
        <v>48885753</v>
      </c>
      <c r="GK385" s="446">
        <f t="shared" si="1694"/>
        <v>19312530</v>
      </c>
      <c r="GL385" s="446">
        <f t="shared" si="1694"/>
        <v>31202436</v>
      </c>
      <c r="GM385" s="446">
        <f t="shared" si="1694"/>
        <v>6019553</v>
      </c>
      <c r="GN385" s="446">
        <f t="shared" ref="GN385:GN416" si="1702">SUMIFS(GN$443:GN$10112,$B$443:$B$10112,$B385,$C$443:$C$10112,$C385,$D$443:$D$10112,$D385)</f>
        <v>518856</v>
      </c>
      <c r="GO385" s="446">
        <f t="shared" si="1695"/>
        <v>177765</v>
      </c>
      <c r="GP385" s="446">
        <f t="shared" si="1695"/>
        <v>964776</v>
      </c>
      <c r="GQ385" s="446">
        <f t="shared" si="1695"/>
        <v>0</v>
      </c>
      <c r="GR385" s="446"/>
      <c r="GS385" s="446"/>
      <c r="GT385" s="446"/>
      <c r="GU385" s="446"/>
      <c r="GV385" s="416"/>
      <c r="GW385" s="456"/>
      <c r="GX385" s="456"/>
      <c r="GY385" s="456"/>
      <c r="GZ385" s="456"/>
      <c r="HA385" s="456"/>
    </row>
    <row r="386" spans="1:209" ht="10.5" customHeight="1" x14ac:dyDescent="0.2">
      <c r="A386" s="417" t="str">
        <f t="shared" si="1540"/>
        <v>2021-22JANUARYY59</v>
      </c>
      <c r="B386" s="458" t="str">
        <f t="shared" si="1597"/>
        <v>2021-22</v>
      </c>
      <c r="C386" s="402" t="s">
        <v>654</v>
      </c>
      <c r="D386" s="458" t="str">
        <f t="shared" si="1696"/>
        <v>Y59</v>
      </c>
      <c r="E386" s="458" t="str">
        <f t="shared" si="1696"/>
        <v>South East</v>
      </c>
      <c r="F386" s="458" t="str">
        <f t="shared" si="1541"/>
        <v>Y59</v>
      </c>
      <c r="H386" s="463">
        <f t="shared" si="1676"/>
        <v>175330</v>
      </c>
      <c r="I386" s="463">
        <f t="shared" si="1676"/>
        <v>118116</v>
      </c>
      <c r="J386" s="463">
        <f t="shared" si="1676"/>
        <v>2219395</v>
      </c>
      <c r="K386" s="463">
        <f t="shared" si="1543"/>
        <v>19</v>
      </c>
      <c r="L386" s="463">
        <f t="shared" si="1544"/>
        <v>2</v>
      </c>
      <c r="M386" s="463">
        <f t="shared" si="1545"/>
        <v>66</v>
      </c>
      <c r="N386" s="463">
        <f t="shared" si="1546"/>
        <v>118</v>
      </c>
      <c r="O386" s="463">
        <f t="shared" si="1547"/>
        <v>229</v>
      </c>
      <c r="P386" s="463">
        <f t="shared" si="1697"/>
        <v>581</v>
      </c>
      <c r="Q386" s="463">
        <f t="shared" si="1697"/>
        <v>55</v>
      </c>
      <c r="R386" s="463">
        <f t="shared" si="1697"/>
        <v>85</v>
      </c>
      <c r="S386" s="463">
        <f t="shared" si="1697"/>
        <v>117434</v>
      </c>
      <c r="T386" s="463">
        <f t="shared" si="1697"/>
        <v>8549</v>
      </c>
      <c r="U386" s="463">
        <f t="shared" si="1697"/>
        <v>5218</v>
      </c>
      <c r="V386" s="463">
        <f t="shared" si="1697"/>
        <v>58759</v>
      </c>
      <c r="W386" s="463">
        <f t="shared" si="1697"/>
        <v>32428</v>
      </c>
      <c r="X386" s="463">
        <f t="shared" si="1697"/>
        <v>1433</v>
      </c>
      <c r="Y386" s="463">
        <f t="shared" si="1697"/>
        <v>4237640</v>
      </c>
      <c r="Z386" s="463">
        <f t="shared" si="1549"/>
        <v>496</v>
      </c>
      <c r="AA386" s="463">
        <f t="shared" si="1550"/>
        <v>913</v>
      </c>
      <c r="AB386" s="463">
        <f t="shared" si="1660"/>
        <v>3170164</v>
      </c>
      <c r="AC386" s="463">
        <f t="shared" si="1552"/>
        <v>608</v>
      </c>
      <c r="AD386" s="463">
        <f t="shared" si="1553"/>
        <v>1144</v>
      </c>
      <c r="AE386" s="463">
        <f t="shared" si="1661"/>
        <v>91511355</v>
      </c>
      <c r="AF386" s="463">
        <f t="shared" si="1555"/>
        <v>1557</v>
      </c>
      <c r="AG386" s="463">
        <f t="shared" si="1556"/>
        <v>3118</v>
      </c>
      <c r="AH386" s="463">
        <f t="shared" si="1662"/>
        <v>200610865</v>
      </c>
      <c r="AI386" s="463">
        <f t="shared" si="1558"/>
        <v>6186</v>
      </c>
      <c r="AJ386" s="463">
        <f t="shared" si="1559"/>
        <v>13881</v>
      </c>
      <c r="AK386" s="463">
        <f t="shared" si="1663"/>
        <v>10832465</v>
      </c>
      <c r="AL386" s="463">
        <f t="shared" si="1561"/>
        <v>7559</v>
      </c>
      <c r="AM386" s="463">
        <f t="shared" si="1562"/>
        <v>17393</v>
      </c>
      <c r="AN386" s="463"/>
      <c r="AO386" s="463"/>
      <c r="AP386" s="463"/>
      <c r="AQ386" s="463"/>
      <c r="AR386" s="463"/>
      <c r="AS386" s="463"/>
      <c r="AT386" s="463">
        <f t="shared" si="1698"/>
        <v>11394</v>
      </c>
      <c r="AU386" s="463">
        <f t="shared" si="1698"/>
        <v>334</v>
      </c>
      <c r="AV386" s="463">
        <f t="shared" si="1698"/>
        <v>1899</v>
      </c>
      <c r="AW386" s="463">
        <f t="shared" si="1698"/>
        <v>2153</v>
      </c>
      <c r="AX386" s="463">
        <f t="shared" si="1698"/>
        <v>1011</v>
      </c>
      <c r="AY386" s="463">
        <f t="shared" si="1698"/>
        <v>8150</v>
      </c>
      <c r="AZ386" s="463">
        <f t="shared" si="1698"/>
        <v>1777</v>
      </c>
      <c r="BA386" s="463"/>
      <c r="BB386" s="463"/>
      <c r="BC386" s="463"/>
      <c r="BD386" s="463"/>
      <c r="BE386" s="463"/>
      <c r="BF386" s="463"/>
      <c r="BG386" s="463"/>
      <c r="BH386" s="463"/>
      <c r="BI386" s="463">
        <f t="shared" si="1699"/>
        <v>62993</v>
      </c>
      <c r="BJ386" s="463">
        <f t="shared" si="1699"/>
        <v>3882</v>
      </c>
      <c r="BK386" s="463">
        <f t="shared" si="1699"/>
        <v>39165</v>
      </c>
      <c r="BL386" s="463">
        <f t="shared" si="1699"/>
        <v>106040</v>
      </c>
      <c r="BM386" s="463">
        <f t="shared" si="1699"/>
        <v>17166</v>
      </c>
      <c r="BN386" s="463">
        <f t="shared" si="1699"/>
        <v>12757</v>
      </c>
      <c r="BO386" s="463">
        <f t="shared" si="1699"/>
        <v>10228</v>
      </c>
      <c r="BP386" s="463">
        <f t="shared" si="1699"/>
        <v>7769</v>
      </c>
      <c r="BQ386" s="463">
        <f t="shared" si="1699"/>
        <v>79106</v>
      </c>
      <c r="BR386" s="463">
        <f t="shared" si="1699"/>
        <v>62322</v>
      </c>
      <c r="BS386" s="463">
        <f t="shared" si="1699"/>
        <v>55169</v>
      </c>
      <c r="BT386" s="463">
        <f t="shared" si="1699"/>
        <v>35032</v>
      </c>
      <c r="BU386" s="463">
        <f t="shared" si="1699"/>
        <v>2397</v>
      </c>
      <c r="BV386" s="463">
        <f t="shared" si="1699"/>
        <v>1623</v>
      </c>
      <c r="BW386" s="463">
        <f t="shared" si="1684"/>
        <v>88</v>
      </c>
      <c r="BX386" s="463">
        <f t="shared" si="1684"/>
        <v>58818</v>
      </c>
      <c r="BY386" s="463">
        <f t="shared" si="1624"/>
        <v>668</v>
      </c>
      <c r="BZ386" s="463">
        <f t="shared" si="1625"/>
        <v>1231</v>
      </c>
      <c r="CA386" s="463">
        <f t="shared" si="1685"/>
        <v>94</v>
      </c>
      <c r="CB386" s="463">
        <f t="shared" si="1685"/>
        <v>49766</v>
      </c>
      <c r="CC386" s="463">
        <f t="shared" si="1627"/>
        <v>529</v>
      </c>
      <c r="CD386" s="463">
        <f t="shared" si="1628"/>
        <v>966</v>
      </c>
      <c r="CE386" s="463">
        <f t="shared" si="1686"/>
        <v>8367</v>
      </c>
      <c r="CF386" s="463">
        <f t="shared" si="1686"/>
        <v>4129056</v>
      </c>
      <c r="CG386" s="463">
        <f t="shared" si="1630"/>
        <v>493</v>
      </c>
      <c r="CH386" s="463">
        <f t="shared" si="1631"/>
        <v>908</v>
      </c>
      <c r="CI386" s="463">
        <f t="shared" si="1687"/>
        <v>4122</v>
      </c>
      <c r="CJ386" s="463">
        <f t="shared" si="1687"/>
        <v>5932015</v>
      </c>
      <c r="CK386" s="463">
        <f t="shared" si="1633"/>
        <v>1439</v>
      </c>
      <c r="CL386" s="463">
        <f t="shared" si="1634"/>
        <v>2804</v>
      </c>
      <c r="CM386" s="463">
        <f t="shared" si="1688"/>
        <v>1590</v>
      </c>
      <c r="CN386" s="463">
        <f t="shared" si="1688"/>
        <v>2414481</v>
      </c>
      <c r="CO386" s="463">
        <f t="shared" si="1636"/>
        <v>1519</v>
      </c>
      <c r="CP386" s="463">
        <f t="shared" si="1637"/>
        <v>3178</v>
      </c>
      <c r="CQ386" s="463">
        <f t="shared" si="1689"/>
        <v>53047</v>
      </c>
      <c r="CR386" s="463">
        <f t="shared" si="1689"/>
        <v>83164859</v>
      </c>
      <c r="CS386" s="463">
        <f t="shared" si="1639"/>
        <v>1568</v>
      </c>
      <c r="CT386" s="463">
        <f t="shared" si="1640"/>
        <v>3141</v>
      </c>
      <c r="CU386" s="463">
        <f t="shared" si="1690"/>
        <v>3064</v>
      </c>
      <c r="CV386" s="463">
        <f t="shared" si="1690"/>
        <v>17444908</v>
      </c>
      <c r="CW386" s="463">
        <f t="shared" si="1642"/>
        <v>5694</v>
      </c>
      <c r="CX386" s="463">
        <f t="shared" si="1643"/>
        <v>12263</v>
      </c>
      <c r="CY386" s="463">
        <f t="shared" si="1691"/>
        <v>1198</v>
      </c>
      <c r="CZ386" s="463">
        <f t="shared" si="1691"/>
        <v>7865762</v>
      </c>
      <c r="DA386" s="463">
        <f t="shared" si="1645"/>
        <v>6566</v>
      </c>
      <c r="DB386" s="463">
        <f t="shared" si="1646"/>
        <v>15862</v>
      </c>
      <c r="DC386" s="463">
        <f t="shared" si="1692"/>
        <v>1072</v>
      </c>
      <c r="DD386" s="463">
        <f t="shared" si="1692"/>
        <v>11431848</v>
      </c>
      <c r="DE386" s="463">
        <f t="shared" si="1648"/>
        <v>10664</v>
      </c>
      <c r="DF386" s="463">
        <f t="shared" si="1649"/>
        <v>23485</v>
      </c>
      <c r="DG386" s="463">
        <f t="shared" si="1693"/>
        <v>202</v>
      </c>
      <c r="DH386" s="463">
        <f t="shared" si="1693"/>
        <v>1646623</v>
      </c>
      <c r="DI386" s="463">
        <f t="shared" si="1651"/>
        <v>8152</v>
      </c>
      <c r="DJ386" s="463">
        <f t="shared" si="1652"/>
        <v>20502</v>
      </c>
      <c r="DK386" s="463">
        <f t="shared" si="1680"/>
        <v>224</v>
      </c>
      <c r="DL386" s="463">
        <f t="shared" si="1680"/>
        <v>76936</v>
      </c>
      <c r="DM386" s="463">
        <f t="shared" si="1566"/>
        <v>343</v>
      </c>
      <c r="DN386" s="463">
        <f t="shared" si="1567"/>
        <v>557</v>
      </c>
      <c r="DO386" s="463">
        <f t="shared" si="1681"/>
        <v>6229</v>
      </c>
      <c r="DP386" s="463">
        <f t="shared" si="1681"/>
        <v>369708</v>
      </c>
      <c r="DQ386" s="463">
        <f t="shared" si="1569"/>
        <v>59</v>
      </c>
      <c r="DR386" s="463">
        <f t="shared" si="1570"/>
        <v>114</v>
      </c>
      <c r="DS386" s="463">
        <f t="shared" si="1682"/>
        <v>133</v>
      </c>
      <c r="DT386" s="463">
        <f t="shared" si="1682"/>
        <v>251414</v>
      </c>
      <c r="DU386" s="463">
        <f t="shared" si="1615"/>
        <v>1890</v>
      </c>
      <c r="DV386" s="463">
        <f t="shared" si="1616"/>
        <v>3069</v>
      </c>
      <c r="DW386" s="463">
        <f t="shared" si="1701"/>
        <v>124</v>
      </c>
      <c r="DX386" s="463"/>
      <c r="DY386" s="463"/>
      <c r="DZ386" s="463"/>
      <c r="EA386" s="463"/>
      <c r="EB386" s="463"/>
      <c r="EC386" s="463"/>
      <c r="ED386" s="463"/>
      <c r="EE386" s="463"/>
      <c r="EF386" s="463"/>
      <c r="EG386" s="463" t="s">
        <v>152</v>
      </c>
      <c r="EH386" s="463" t="s">
        <v>152</v>
      </c>
      <c r="EI386" s="463">
        <f t="shared" si="1653"/>
        <v>27</v>
      </c>
      <c r="EJ386" s="446"/>
      <c r="EK386" s="446"/>
      <c r="EL386" s="446"/>
      <c r="EM386" s="446"/>
      <c r="EN386" s="446"/>
      <c r="EO386" s="446"/>
      <c r="EP386" s="446"/>
      <c r="EQ386" s="446"/>
      <c r="ER386" s="446"/>
      <c r="ES386" s="446"/>
      <c r="ET386" s="446"/>
      <c r="EU386" s="446"/>
      <c r="EV386" s="446"/>
      <c r="EW386" s="446"/>
      <c r="EX386" s="446"/>
      <c r="EY386" s="446"/>
      <c r="EZ386" s="447"/>
      <c r="FA386" s="446">
        <f t="shared" si="1583"/>
        <v>1</v>
      </c>
      <c r="FB386" s="417">
        <f t="shared" si="1599"/>
        <v>2022</v>
      </c>
      <c r="FC386" s="448">
        <f t="shared" si="1600"/>
        <v>44562</v>
      </c>
      <c r="FD386" s="449">
        <f t="shared" si="1584"/>
        <v>31</v>
      </c>
      <c r="FE386" s="450"/>
      <c r="FF386" s="451">
        <f t="shared" si="1619"/>
        <v>0.78175200803212852</v>
      </c>
      <c r="FG386" s="450"/>
      <c r="FH386" s="452">
        <f t="shared" si="1664"/>
        <v>2.0079541466838227</v>
      </c>
      <c r="FI386" s="452">
        <f t="shared" si="1665"/>
        <v>1.4922213124342028</v>
      </c>
      <c r="FJ386" s="452">
        <f t="shared" si="1666"/>
        <v>1.9601379839018782</v>
      </c>
      <c r="FK386" s="452">
        <f t="shared" si="1667"/>
        <v>1.4888846301264853</v>
      </c>
      <c r="FL386" s="452">
        <f t="shared" si="1668"/>
        <v>1.3462788679181061</v>
      </c>
      <c r="FM386" s="452">
        <f t="shared" si="1669"/>
        <v>1.0606375193587365</v>
      </c>
      <c r="FN386" s="452">
        <f t="shared" si="1670"/>
        <v>1.7012766744788455</v>
      </c>
      <c r="FO386" s="452">
        <f t="shared" si="1671"/>
        <v>1.0803009744665104</v>
      </c>
      <c r="FP386" s="452">
        <f t="shared" si="1672"/>
        <v>1.6727145847871598</v>
      </c>
      <c r="FQ386" s="452">
        <f t="shared" si="1673"/>
        <v>1.1325889741800419</v>
      </c>
      <c r="FR386" s="453"/>
      <c r="FS386" s="446">
        <f t="shared" si="1700"/>
        <v>213814</v>
      </c>
      <c r="FT386" s="446">
        <f t="shared" si="1700"/>
        <v>7771256</v>
      </c>
      <c r="FU386" s="446">
        <f t="shared" si="1700"/>
        <v>13911938</v>
      </c>
      <c r="FV386" s="446">
        <f t="shared" si="1700"/>
        <v>27096272</v>
      </c>
      <c r="FW386" s="446">
        <f t="shared" si="1700"/>
        <v>7806271</v>
      </c>
      <c r="FX386" s="446">
        <f t="shared" si="1700"/>
        <v>5971512</v>
      </c>
      <c r="FY386" s="446">
        <f t="shared" si="1700"/>
        <v>183212198</v>
      </c>
      <c r="FZ386" s="446">
        <f t="shared" si="1700"/>
        <v>450145638</v>
      </c>
      <c r="GA386" s="446">
        <f t="shared" si="1700"/>
        <v>24923754</v>
      </c>
      <c r="GB386" s="446"/>
      <c r="GC386" s="446"/>
      <c r="GD386" s="446">
        <f t="shared" si="1694"/>
        <v>108350</v>
      </c>
      <c r="GE386" s="446">
        <f t="shared" si="1694"/>
        <v>90774</v>
      </c>
      <c r="GF386" s="446">
        <f t="shared" si="1694"/>
        <v>7596000</v>
      </c>
      <c r="GG386" s="446">
        <f t="shared" si="1694"/>
        <v>11559396</v>
      </c>
      <c r="GH386" s="446">
        <f t="shared" si="1694"/>
        <v>5053787</v>
      </c>
      <c r="GI386" s="446">
        <f t="shared" si="1694"/>
        <v>166639534</v>
      </c>
      <c r="GJ386" s="446">
        <f t="shared" si="1694"/>
        <v>37574741</v>
      </c>
      <c r="GK386" s="446">
        <f t="shared" si="1694"/>
        <v>19002587</v>
      </c>
      <c r="GL386" s="446">
        <f t="shared" si="1694"/>
        <v>25175705</v>
      </c>
      <c r="GM386" s="446">
        <f t="shared" si="1694"/>
        <v>4141388</v>
      </c>
      <c r="GN386" s="446">
        <f t="shared" si="1702"/>
        <v>408228</v>
      </c>
      <c r="GO386" s="446">
        <f t="shared" si="1695"/>
        <v>124737</v>
      </c>
      <c r="GP386" s="446">
        <f t="shared" si="1695"/>
        <v>710472</v>
      </c>
      <c r="GQ386" s="446">
        <f t="shared" si="1695"/>
        <v>0</v>
      </c>
      <c r="GR386" s="446"/>
      <c r="GS386" s="446"/>
      <c r="GT386" s="446"/>
      <c r="GU386" s="446"/>
      <c r="GV386" s="416"/>
      <c r="GW386" s="456"/>
      <c r="GX386" s="456"/>
      <c r="GY386" s="456"/>
      <c r="GZ386" s="456"/>
      <c r="HA386" s="456"/>
    </row>
    <row r="387" spans="1:209" ht="10.5" customHeight="1" x14ac:dyDescent="0.2">
      <c r="A387" s="417" t="str">
        <f t="shared" si="1540"/>
        <v>2021-22FEBRUARYY59</v>
      </c>
      <c r="B387" s="458" t="str">
        <f t="shared" si="1597"/>
        <v>2021-22</v>
      </c>
      <c r="C387" s="402" t="s">
        <v>657</v>
      </c>
      <c r="D387" s="458" t="str">
        <f t="shared" si="1696"/>
        <v>Y59</v>
      </c>
      <c r="E387" s="458" t="str">
        <f t="shared" si="1696"/>
        <v>South East</v>
      </c>
      <c r="F387" s="458" t="str">
        <f t="shared" si="1541"/>
        <v>Y59</v>
      </c>
      <c r="H387" s="463">
        <f t="shared" si="1676"/>
        <v>171123</v>
      </c>
      <c r="I387" s="463">
        <f t="shared" si="1676"/>
        <v>116516</v>
      </c>
      <c r="J387" s="463">
        <f t="shared" si="1676"/>
        <v>3195471</v>
      </c>
      <c r="K387" s="463">
        <f t="shared" si="1543"/>
        <v>27</v>
      </c>
      <c r="L387" s="463">
        <f t="shared" si="1544"/>
        <v>2</v>
      </c>
      <c r="M387" s="463">
        <f t="shared" si="1545"/>
        <v>101</v>
      </c>
      <c r="N387" s="463">
        <f t="shared" si="1546"/>
        <v>153</v>
      </c>
      <c r="O387" s="463">
        <f t="shared" si="1547"/>
        <v>261</v>
      </c>
      <c r="P387" s="463">
        <f t="shared" si="1697"/>
        <v>543</v>
      </c>
      <c r="Q387" s="463">
        <f t="shared" si="1697"/>
        <v>48</v>
      </c>
      <c r="R387" s="463">
        <f t="shared" si="1697"/>
        <v>86</v>
      </c>
      <c r="S387" s="463">
        <f t="shared" si="1697"/>
        <v>105073</v>
      </c>
      <c r="T387" s="463">
        <f t="shared" si="1697"/>
        <v>7599</v>
      </c>
      <c r="U387" s="463">
        <f t="shared" si="1697"/>
        <v>4762</v>
      </c>
      <c r="V387" s="463">
        <f t="shared" si="1697"/>
        <v>54013</v>
      </c>
      <c r="W387" s="463">
        <f t="shared" si="1697"/>
        <v>27124</v>
      </c>
      <c r="X387" s="463">
        <f t="shared" si="1697"/>
        <v>1026</v>
      </c>
      <c r="Y387" s="463">
        <f t="shared" si="1697"/>
        <v>4001442</v>
      </c>
      <c r="Z387" s="463">
        <f t="shared" si="1549"/>
        <v>527</v>
      </c>
      <c r="AA387" s="463">
        <f t="shared" si="1550"/>
        <v>955</v>
      </c>
      <c r="AB387" s="463">
        <f t="shared" si="1660"/>
        <v>3094396</v>
      </c>
      <c r="AC387" s="463">
        <f t="shared" si="1552"/>
        <v>650</v>
      </c>
      <c r="AD387" s="463">
        <f t="shared" si="1553"/>
        <v>1208</v>
      </c>
      <c r="AE387" s="463">
        <f t="shared" si="1661"/>
        <v>102028659</v>
      </c>
      <c r="AF387" s="463">
        <f t="shared" si="1555"/>
        <v>1889</v>
      </c>
      <c r="AG387" s="463">
        <f t="shared" si="1556"/>
        <v>3875</v>
      </c>
      <c r="AH387" s="463">
        <f t="shared" si="1662"/>
        <v>227653673</v>
      </c>
      <c r="AI387" s="463">
        <f t="shared" si="1558"/>
        <v>8393</v>
      </c>
      <c r="AJ387" s="463">
        <f t="shared" si="1559"/>
        <v>18650</v>
      </c>
      <c r="AK387" s="463">
        <f t="shared" si="1663"/>
        <v>10862527</v>
      </c>
      <c r="AL387" s="463">
        <f t="shared" si="1561"/>
        <v>10587</v>
      </c>
      <c r="AM387" s="463">
        <f t="shared" si="1562"/>
        <v>23244</v>
      </c>
      <c r="AN387" s="463"/>
      <c r="AO387" s="463"/>
      <c r="AP387" s="463"/>
      <c r="AQ387" s="463"/>
      <c r="AR387" s="463"/>
      <c r="AS387" s="463"/>
      <c r="AT387" s="463">
        <f t="shared" si="1698"/>
        <v>10859</v>
      </c>
      <c r="AU387" s="463">
        <f t="shared" si="1698"/>
        <v>341</v>
      </c>
      <c r="AV387" s="463">
        <f t="shared" si="1698"/>
        <v>1594</v>
      </c>
      <c r="AW387" s="463">
        <f t="shared" si="1698"/>
        <v>1886</v>
      </c>
      <c r="AX387" s="463">
        <f t="shared" si="1698"/>
        <v>1192</v>
      </c>
      <c r="AY387" s="463">
        <f t="shared" si="1698"/>
        <v>7732</v>
      </c>
      <c r="AZ387" s="463">
        <f t="shared" si="1698"/>
        <v>1519</v>
      </c>
      <c r="BA387" s="463"/>
      <c r="BB387" s="463"/>
      <c r="BC387" s="463"/>
      <c r="BD387" s="463"/>
      <c r="BE387" s="463"/>
      <c r="BF387" s="463"/>
      <c r="BG387" s="463"/>
      <c r="BH387" s="463"/>
      <c r="BI387" s="463">
        <f t="shared" si="1699"/>
        <v>56772</v>
      </c>
      <c r="BJ387" s="463">
        <f t="shared" si="1699"/>
        <v>3508</v>
      </c>
      <c r="BK387" s="463">
        <f t="shared" si="1699"/>
        <v>33934</v>
      </c>
      <c r="BL387" s="463">
        <f t="shared" si="1699"/>
        <v>94214</v>
      </c>
      <c r="BM387" s="463">
        <f t="shared" si="1699"/>
        <v>15313</v>
      </c>
      <c r="BN387" s="463">
        <f t="shared" si="1699"/>
        <v>11381</v>
      </c>
      <c r="BO387" s="463">
        <f t="shared" si="1699"/>
        <v>9450</v>
      </c>
      <c r="BP387" s="463">
        <f t="shared" si="1699"/>
        <v>7145</v>
      </c>
      <c r="BQ387" s="463">
        <f t="shared" si="1699"/>
        <v>72724</v>
      </c>
      <c r="BR387" s="463">
        <f t="shared" si="1699"/>
        <v>57096</v>
      </c>
      <c r="BS387" s="463">
        <f t="shared" si="1699"/>
        <v>46123</v>
      </c>
      <c r="BT387" s="463">
        <f t="shared" si="1699"/>
        <v>29222</v>
      </c>
      <c r="BU387" s="463">
        <f t="shared" si="1699"/>
        <v>1736</v>
      </c>
      <c r="BV387" s="463">
        <f t="shared" si="1699"/>
        <v>1156</v>
      </c>
      <c r="BW387" s="463">
        <f t="shared" si="1684"/>
        <v>109</v>
      </c>
      <c r="BX387" s="463">
        <f t="shared" si="1684"/>
        <v>69263</v>
      </c>
      <c r="BY387" s="463">
        <f t="shared" si="1624"/>
        <v>635</v>
      </c>
      <c r="BZ387" s="463">
        <f t="shared" si="1625"/>
        <v>1030</v>
      </c>
      <c r="CA387" s="463">
        <f t="shared" si="1685"/>
        <v>90</v>
      </c>
      <c r="CB387" s="463">
        <f t="shared" si="1685"/>
        <v>53450</v>
      </c>
      <c r="CC387" s="463">
        <f t="shared" si="1627"/>
        <v>594</v>
      </c>
      <c r="CD387" s="463">
        <f t="shared" si="1628"/>
        <v>1279</v>
      </c>
      <c r="CE387" s="463">
        <f t="shared" si="1686"/>
        <v>7400</v>
      </c>
      <c r="CF387" s="463">
        <f t="shared" si="1686"/>
        <v>3878729</v>
      </c>
      <c r="CG387" s="463">
        <f t="shared" si="1630"/>
        <v>524</v>
      </c>
      <c r="CH387" s="463">
        <f t="shared" si="1631"/>
        <v>951</v>
      </c>
      <c r="CI387" s="463">
        <f t="shared" si="1687"/>
        <v>4007</v>
      </c>
      <c r="CJ387" s="463">
        <f t="shared" si="1687"/>
        <v>6923692</v>
      </c>
      <c r="CK387" s="463">
        <f t="shared" si="1633"/>
        <v>1728</v>
      </c>
      <c r="CL387" s="463">
        <f t="shared" si="1634"/>
        <v>3387</v>
      </c>
      <c r="CM387" s="463">
        <f t="shared" si="1688"/>
        <v>1548</v>
      </c>
      <c r="CN387" s="463">
        <f t="shared" si="1688"/>
        <v>2882723</v>
      </c>
      <c r="CO387" s="463">
        <f t="shared" si="1636"/>
        <v>1862</v>
      </c>
      <c r="CP387" s="463">
        <f t="shared" si="1637"/>
        <v>3925</v>
      </c>
      <c r="CQ387" s="463">
        <f t="shared" si="1689"/>
        <v>48458</v>
      </c>
      <c r="CR387" s="463">
        <f t="shared" si="1689"/>
        <v>92222244</v>
      </c>
      <c r="CS387" s="463">
        <f t="shared" si="1639"/>
        <v>1903</v>
      </c>
      <c r="CT387" s="463">
        <f t="shared" si="1640"/>
        <v>3917</v>
      </c>
      <c r="CU387" s="463">
        <f t="shared" si="1690"/>
        <v>2857</v>
      </c>
      <c r="CV387" s="463">
        <f t="shared" si="1690"/>
        <v>19761183</v>
      </c>
      <c r="CW387" s="463">
        <f t="shared" si="1642"/>
        <v>6917</v>
      </c>
      <c r="CX387" s="463">
        <f t="shared" si="1643"/>
        <v>13589</v>
      </c>
      <c r="CY387" s="463">
        <f t="shared" si="1691"/>
        <v>1024</v>
      </c>
      <c r="CZ387" s="463">
        <f t="shared" si="1691"/>
        <v>8354869</v>
      </c>
      <c r="DA387" s="463">
        <f t="shared" si="1645"/>
        <v>8159</v>
      </c>
      <c r="DB387" s="463">
        <f t="shared" si="1646"/>
        <v>17608</v>
      </c>
      <c r="DC387" s="463">
        <f t="shared" si="1692"/>
        <v>968</v>
      </c>
      <c r="DD387" s="463">
        <f t="shared" si="1692"/>
        <v>12596423</v>
      </c>
      <c r="DE387" s="463">
        <f t="shared" si="1648"/>
        <v>13013</v>
      </c>
      <c r="DF387" s="463">
        <f t="shared" si="1649"/>
        <v>27236</v>
      </c>
      <c r="DG387" s="463">
        <f t="shared" si="1693"/>
        <v>167</v>
      </c>
      <c r="DH387" s="463">
        <f t="shared" si="1693"/>
        <v>1704630</v>
      </c>
      <c r="DI387" s="463">
        <f t="shared" si="1651"/>
        <v>10207</v>
      </c>
      <c r="DJ387" s="463">
        <f t="shared" si="1652"/>
        <v>23814</v>
      </c>
      <c r="DK387" s="463">
        <f t="shared" si="1680"/>
        <v>223</v>
      </c>
      <c r="DL387" s="463">
        <f t="shared" si="1680"/>
        <v>79231</v>
      </c>
      <c r="DM387" s="463">
        <f t="shared" si="1566"/>
        <v>355</v>
      </c>
      <c r="DN387" s="463">
        <f t="shared" si="1567"/>
        <v>621</v>
      </c>
      <c r="DO387" s="463">
        <f t="shared" si="1681"/>
        <v>5403</v>
      </c>
      <c r="DP387" s="463">
        <f t="shared" si="1681"/>
        <v>373315</v>
      </c>
      <c r="DQ387" s="463">
        <f t="shared" si="1569"/>
        <v>69</v>
      </c>
      <c r="DR387" s="463">
        <f t="shared" si="1570"/>
        <v>144</v>
      </c>
      <c r="DS387" s="463">
        <f t="shared" si="1682"/>
        <v>94</v>
      </c>
      <c r="DT387" s="463">
        <f t="shared" si="1682"/>
        <v>191506</v>
      </c>
      <c r="DU387" s="463">
        <f t="shared" si="1615"/>
        <v>2037</v>
      </c>
      <c r="DV387" s="463">
        <f t="shared" si="1616"/>
        <v>3859</v>
      </c>
      <c r="DW387" s="463">
        <f t="shared" si="1701"/>
        <v>84</v>
      </c>
      <c r="DX387" s="463"/>
      <c r="DY387" s="463"/>
      <c r="DZ387" s="463"/>
      <c r="EA387" s="463"/>
      <c r="EB387" s="463"/>
      <c r="EC387" s="463"/>
      <c r="ED387" s="463"/>
      <c r="EE387" s="463"/>
      <c r="EF387" s="463"/>
      <c r="EG387" s="463" t="s">
        <v>152</v>
      </c>
      <c r="EH387" s="463" t="s">
        <v>152</v>
      </c>
      <c r="EI387" s="463">
        <f t="shared" si="1653"/>
        <v>23</v>
      </c>
      <c r="EJ387" s="446"/>
      <c r="EK387" s="446"/>
      <c r="EL387" s="446"/>
      <c r="EM387" s="446"/>
      <c r="EN387" s="446"/>
      <c r="EO387" s="446"/>
      <c r="EP387" s="446"/>
      <c r="EQ387" s="446"/>
      <c r="ER387" s="446"/>
      <c r="ES387" s="446"/>
      <c r="ET387" s="446"/>
      <c r="EU387" s="446"/>
      <c r="EV387" s="446"/>
      <c r="EW387" s="446"/>
      <c r="EX387" s="446"/>
      <c r="EY387" s="446"/>
      <c r="EZ387" s="447"/>
      <c r="FA387" s="446">
        <f t="shared" si="1583"/>
        <v>2</v>
      </c>
      <c r="FB387" s="417">
        <f t="shared" si="1599"/>
        <v>2022</v>
      </c>
      <c r="FC387" s="448">
        <f t="shared" si="1600"/>
        <v>44593</v>
      </c>
      <c r="FD387" s="449">
        <f t="shared" si="1584"/>
        <v>28</v>
      </c>
      <c r="FE387" s="450"/>
      <c r="FF387" s="451">
        <f t="shared" si="1619"/>
        <v>0.76573129251700678</v>
      </c>
      <c r="FG387" s="450"/>
      <c r="FH387" s="452">
        <f t="shared" si="1664"/>
        <v>2.015133570206606</v>
      </c>
      <c r="FI387" s="452">
        <f t="shared" si="1665"/>
        <v>1.4976970654033426</v>
      </c>
      <c r="FJ387" s="452">
        <f t="shared" si="1666"/>
        <v>1.9844603107937842</v>
      </c>
      <c r="FK387" s="452">
        <f t="shared" si="1667"/>
        <v>1.5004199916001679</v>
      </c>
      <c r="FL387" s="452">
        <f t="shared" si="1668"/>
        <v>1.34641660341029</v>
      </c>
      <c r="FM387" s="452">
        <f t="shared" si="1669"/>
        <v>1.0570788513876288</v>
      </c>
      <c r="FN387" s="452">
        <f t="shared" si="1670"/>
        <v>1.7004497861672321</v>
      </c>
      <c r="FO387" s="452">
        <f t="shared" si="1671"/>
        <v>1.0773484736764489</v>
      </c>
      <c r="FP387" s="452">
        <f t="shared" si="1672"/>
        <v>1.6920077972709551</v>
      </c>
      <c r="FQ387" s="452">
        <f t="shared" si="1673"/>
        <v>1.1267056530214425</v>
      </c>
      <c r="FR387" s="453"/>
      <c r="FS387" s="446">
        <f t="shared" si="1700"/>
        <v>204372</v>
      </c>
      <c r="FT387" s="446">
        <f t="shared" si="1700"/>
        <v>11757532</v>
      </c>
      <c r="FU387" s="446">
        <f t="shared" si="1700"/>
        <v>17878053</v>
      </c>
      <c r="FV387" s="446">
        <f t="shared" si="1700"/>
        <v>30360017</v>
      </c>
      <c r="FW387" s="446">
        <f t="shared" si="1700"/>
        <v>7255721</v>
      </c>
      <c r="FX387" s="446">
        <f t="shared" si="1700"/>
        <v>5750242</v>
      </c>
      <c r="FY387" s="446">
        <f t="shared" si="1700"/>
        <v>209317621</v>
      </c>
      <c r="FZ387" s="446">
        <f t="shared" si="1700"/>
        <v>505864044</v>
      </c>
      <c r="GA387" s="446">
        <f t="shared" si="1700"/>
        <v>23848697</v>
      </c>
      <c r="GB387" s="446"/>
      <c r="GC387" s="446"/>
      <c r="GD387" s="446">
        <f t="shared" si="1694"/>
        <v>112295</v>
      </c>
      <c r="GE387" s="446">
        <f t="shared" si="1694"/>
        <v>115102</v>
      </c>
      <c r="GF387" s="446">
        <f t="shared" si="1694"/>
        <v>7036415</v>
      </c>
      <c r="GG387" s="446">
        <f t="shared" si="1694"/>
        <v>13571060</v>
      </c>
      <c r="GH387" s="446">
        <f t="shared" si="1694"/>
        <v>6075157</v>
      </c>
      <c r="GI387" s="446">
        <f t="shared" si="1694"/>
        <v>189826608</v>
      </c>
      <c r="GJ387" s="446">
        <f t="shared" si="1694"/>
        <v>38824701</v>
      </c>
      <c r="GK387" s="446">
        <f t="shared" si="1694"/>
        <v>18030498</v>
      </c>
      <c r="GL387" s="446">
        <f t="shared" si="1694"/>
        <v>26364850</v>
      </c>
      <c r="GM387" s="446">
        <f t="shared" si="1694"/>
        <v>3976980</v>
      </c>
      <c r="GN387" s="446">
        <f t="shared" si="1702"/>
        <v>362742</v>
      </c>
      <c r="GO387" s="446">
        <f t="shared" si="1695"/>
        <v>138514</v>
      </c>
      <c r="GP387" s="446">
        <f t="shared" si="1695"/>
        <v>778492</v>
      </c>
      <c r="GQ387" s="446">
        <f t="shared" si="1695"/>
        <v>0</v>
      </c>
      <c r="GR387" s="446"/>
      <c r="GS387" s="446"/>
      <c r="GT387" s="446"/>
      <c r="GU387" s="446"/>
      <c r="GV387" s="416"/>
      <c r="GW387" s="456"/>
      <c r="GX387" s="456"/>
      <c r="GY387" s="456"/>
      <c r="GZ387" s="456"/>
      <c r="HA387" s="456"/>
    </row>
    <row r="388" spans="1:209" ht="10.5" customHeight="1" x14ac:dyDescent="0.2">
      <c r="A388" s="417" t="str">
        <f t="shared" si="1540"/>
        <v>2021-22MARCHY59</v>
      </c>
      <c r="B388" s="458" t="str">
        <f t="shared" si="1597"/>
        <v>2021-22</v>
      </c>
      <c r="C388" s="402" t="s">
        <v>660</v>
      </c>
      <c r="D388" s="458" t="str">
        <f t="shared" si="1696"/>
        <v>Y59</v>
      </c>
      <c r="E388" s="458" t="str">
        <f t="shared" si="1696"/>
        <v>South East</v>
      </c>
      <c r="F388" s="458" t="str">
        <f t="shared" si="1541"/>
        <v>Y59</v>
      </c>
      <c r="H388" s="463">
        <f t="shared" si="1676"/>
        <v>185728</v>
      </c>
      <c r="I388" s="463">
        <f t="shared" si="1676"/>
        <v>145408</v>
      </c>
      <c r="J388" s="463">
        <f t="shared" si="1676"/>
        <v>9181637</v>
      </c>
      <c r="K388" s="463">
        <f t="shared" si="1543"/>
        <v>63</v>
      </c>
      <c r="L388" s="463">
        <f t="shared" si="1544"/>
        <v>2</v>
      </c>
      <c r="M388" s="463">
        <f t="shared" si="1545"/>
        <v>199</v>
      </c>
      <c r="N388" s="463">
        <f t="shared" si="1546"/>
        <v>274</v>
      </c>
      <c r="O388" s="463">
        <f t="shared" si="1547"/>
        <v>455</v>
      </c>
      <c r="P388" s="463">
        <f t="shared" si="1697"/>
        <v>784</v>
      </c>
      <c r="Q388" s="463">
        <f t="shared" si="1697"/>
        <v>65</v>
      </c>
      <c r="R388" s="463">
        <f t="shared" si="1697"/>
        <v>149</v>
      </c>
      <c r="S388" s="463">
        <f t="shared" si="1697"/>
        <v>116057</v>
      </c>
      <c r="T388" s="463">
        <f t="shared" si="1697"/>
        <v>8714</v>
      </c>
      <c r="U388" s="463">
        <f t="shared" si="1697"/>
        <v>5533</v>
      </c>
      <c r="V388" s="463">
        <f t="shared" si="1697"/>
        <v>61534</v>
      </c>
      <c r="W388" s="463">
        <f t="shared" si="1697"/>
        <v>26855</v>
      </c>
      <c r="X388" s="463">
        <f t="shared" si="1697"/>
        <v>921</v>
      </c>
      <c r="Y388" s="463">
        <f t="shared" si="1697"/>
        <v>5216008</v>
      </c>
      <c r="Z388" s="463">
        <f t="shared" si="1549"/>
        <v>599</v>
      </c>
      <c r="AA388" s="463">
        <f t="shared" si="1550"/>
        <v>1064</v>
      </c>
      <c r="AB388" s="463">
        <f t="shared" si="1660"/>
        <v>3994586</v>
      </c>
      <c r="AC388" s="463">
        <f t="shared" si="1552"/>
        <v>722</v>
      </c>
      <c r="AD388" s="463">
        <f t="shared" si="1553"/>
        <v>1290</v>
      </c>
      <c r="AE388" s="463">
        <f t="shared" si="1661"/>
        <v>168012573</v>
      </c>
      <c r="AF388" s="463">
        <f t="shared" si="1555"/>
        <v>2730</v>
      </c>
      <c r="AG388" s="463">
        <f t="shared" si="1556"/>
        <v>5640</v>
      </c>
      <c r="AH388" s="463">
        <f t="shared" si="1662"/>
        <v>345640576</v>
      </c>
      <c r="AI388" s="463">
        <f t="shared" si="1558"/>
        <v>12871</v>
      </c>
      <c r="AJ388" s="463">
        <f t="shared" si="1559"/>
        <v>29673</v>
      </c>
      <c r="AK388" s="463">
        <f t="shared" si="1663"/>
        <v>15155889</v>
      </c>
      <c r="AL388" s="463">
        <f t="shared" si="1561"/>
        <v>16456</v>
      </c>
      <c r="AM388" s="463">
        <f t="shared" si="1562"/>
        <v>36480</v>
      </c>
      <c r="AN388" s="463"/>
      <c r="AO388" s="463"/>
      <c r="AP388" s="463"/>
      <c r="AQ388" s="463"/>
      <c r="AR388" s="463"/>
      <c r="AS388" s="463"/>
      <c r="AT388" s="463">
        <f t="shared" si="1698"/>
        <v>13397</v>
      </c>
      <c r="AU388" s="463">
        <f t="shared" si="1698"/>
        <v>355</v>
      </c>
      <c r="AV388" s="463">
        <f t="shared" si="1698"/>
        <v>1910</v>
      </c>
      <c r="AW388" s="463">
        <f t="shared" si="1698"/>
        <v>2300</v>
      </c>
      <c r="AX388" s="463">
        <f t="shared" si="1698"/>
        <v>1391</v>
      </c>
      <c r="AY388" s="463">
        <f t="shared" si="1698"/>
        <v>9741</v>
      </c>
      <c r="AZ388" s="463">
        <f t="shared" si="1698"/>
        <v>1700</v>
      </c>
      <c r="BA388" s="463"/>
      <c r="BB388" s="463"/>
      <c r="BC388" s="463"/>
      <c r="BD388" s="463"/>
      <c r="BE388" s="463"/>
      <c r="BF388" s="463"/>
      <c r="BG388" s="463"/>
      <c r="BH388" s="463"/>
      <c r="BI388" s="463">
        <f t="shared" si="1699"/>
        <v>61168</v>
      </c>
      <c r="BJ388" s="463">
        <f t="shared" si="1699"/>
        <v>3592</v>
      </c>
      <c r="BK388" s="463">
        <f t="shared" si="1699"/>
        <v>37900</v>
      </c>
      <c r="BL388" s="463">
        <f t="shared" si="1699"/>
        <v>102660</v>
      </c>
      <c r="BM388" s="463">
        <f t="shared" si="1699"/>
        <v>17497</v>
      </c>
      <c r="BN388" s="463">
        <f t="shared" si="1699"/>
        <v>12944</v>
      </c>
      <c r="BO388" s="463">
        <f t="shared" si="1699"/>
        <v>10918</v>
      </c>
      <c r="BP388" s="463">
        <f t="shared" si="1699"/>
        <v>8188</v>
      </c>
      <c r="BQ388" s="463">
        <f t="shared" si="1699"/>
        <v>83711</v>
      </c>
      <c r="BR388" s="463">
        <f t="shared" si="1699"/>
        <v>65091</v>
      </c>
      <c r="BS388" s="463">
        <f t="shared" si="1699"/>
        <v>45141</v>
      </c>
      <c r="BT388" s="463">
        <f t="shared" si="1699"/>
        <v>29048</v>
      </c>
      <c r="BU388" s="463">
        <f t="shared" si="1699"/>
        <v>1575</v>
      </c>
      <c r="BV388" s="463">
        <f t="shared" si="1699"/>
        <v>1024</v>
      </c>
      <c r="BW388" s="463">
        <f t="shared" si="1684"/>
        <v>132</v>
      </c>
      <c r="BX388" s="463">
        <f t="shared" si="1684"/>
        <v>92239</v>
      </c>
      <c r="BY388" s="463">
        <f t="shared" si="1624"/>
        <v>699</v>
      </c>
      <c r="BZ388" s="463">
        <f t="shared" si="1625"/>
        <v>1164</v>
      </c>
      <c r="CA388" s="463">
        <f t="shared" si="1685"/>
        <v>104</v>
      </c>
      <c r="CB388" s="463">
        <f t="shared" si="1685"/>
        <v>63036</v>
      </c>
      <c r="CC388" s="463">
        <f t="shared" si="1627"/>
        <v>606</v>
      </c>
      <c r="CD388" s="463">
        <f t="shared" si="1628"/>
        <v>1049</v>
      </c>
      <c r="CE388" s="463">
        <f t="shared" si="1686"/>
        <v>8478</v>
      </c>
      <c r="CF388" s="463">
        <f t="shared" si="1686"/>
        <v>5060733</v>
      </c>
      <c r="CG388" s="463">
        <f t="shared" si="1630"/>
        <v>597</v>
      </c>
      <c r="CH388" s="463">
        <f t="shared" si="1631"/>
        <v>1062</v>
      </c>
      <c r="CI388" s="463">
        <f t="shared" si="1687"/>
        <v>4499</v>
      </c>
      <c r="CJ388" s="463">
        <f t="shared" si="1687"/>
        <v>11323019</v>
      </c>
      <c r="CK388" s="463">
        <f t="shared" si="1633"/>
        <v>2517</v>
      </c>
      <c r="CL388" s="463">
        <f t="shared" si="1634"/>
        <v>4876</v>
      </c>
      <c r="CM388" s="463">
        <f t="shared" si="1688"/>
        <v>1670</v>
      </c>
      <c r="CN388" s="463">
        <f t="shared" si="1688"/>
        <v>4086313</v>
      </c>
      <c r="CO388" s="463">
        <f t="shared" si="1636"/>
        <v>2447</v>
      </c>
      <c r="CP388" s="463">
        <f t="shared" si="1637"/>
        <v>5337</v>
      </c>
      <c r="CQ388" s="463">
        <f t="shared" si="1689"/>
        <v>55365</v>
      </c>
      <c r="CR388" s="463">
        <f t="shared" si="1689"/>
        <v>152603241</v>
      </c>
      <c r="CS388" s="463">
        <f t="shared" si="1639"/>
        <v>2756</v>
      </c>
      <c r="CT388" s="463">
        <f t="shared" si="1640"/>
        <v>5711</v>
      </c>
      <c r="CU388" s="463">
        <f t="shared" si="1690"/>
        <v>2969</v>
      </c>
      <c r="CV388" s="463">
        <f t="shared" si="1690"/>
        <v>28595818</v>
      </c>
      <c r="CW388" s="463">
        <f t="shared" si="1642"/>
        <v>9631</v>
      </c>
      <c r="CX388" s="463">
        <f t="shared" si="1643"/>
        <v>21022</v>
      </c>
      <c r="CY388" s="463">
        <f t="shared" si="1691"/>
        <v>1095</v>
      </c>
      <c r="CZ388" s="463">
        <f t="shared" si="1691"/>
        <v>11373065</v>
      </c>
      <c r="DA388" s="463">
        <f t="shared" si="1645"/>
        <v>10386</v>
      </c>
      <c r="DB388" s="463">
        <f t="shared" si="1646"/>
        <v>22634</v>
      </c>
      <c r="DC388" s="463">
        <f t="shared" si="1692"/>
        <v>1030</v>
      </c>
      <c r="DD388" s="463">
        <f t="shared" si="1692"/>
        <v>17550632</v>
      </c>
      <c r="DE388" s="463">
        <f t="shared" si="1648"/>
        <v>17039</v>
      </c>
      <c r="DF388" s="463">
        <f t="shared" si="1649"/>
        <v>36503</v>
      </c>
      <c r="DG388" s="463">
        <f t="shared" si="1693"/>
        <v>163</v>
      </c>
      <c r="DH388" s="463">
        <f t="shared" si="1693"/>
        <v>2318398</v>
      </c>
      <c r="DI388" s="463">
        <f t="shared" si="1651"/>
        <v>14223</v>
      </c>
      <c r="DJ388" s="463">
        <f t="shared" si="1652"/>
        <v>30858</v>
      </c>
      <c r="DK388" s="463">
        <f t="shared" si="1680"/>
        <v>226</v>
      </c>
      <c r="DL388" s="463">
        <f t="shared" si="1680"/>
        <v>82929</v>
      </c>
      <c r="DM388" s="463">
        <f t="shared" si="1566"/>
        <v>367</v>
      </c>
      <c r="DN388" s="463">
        <f t="shared" si="1567"/>
        <v>606</v>
      </c>
      <c r="DO388" s="463">
        <f t="shared" si="1681"/>
        <v>5942</v>
      </c>
      <c r="DP388" s="463">
        <f t="shared" si="1681"/>
        <v>628538</v>
      </c>
      <c r="DQ388" s="463">
        <f t="shared" si="1569"/>
        <v>106</v>
      </c>
      <c r="DR388" s="463">
        <f t="shared" si="1570"/>
        <v>222</v>
      </c>
      <c r="DS388" s="463">
        <f t="shared" si="1682"/>
        <v>98</v>
      </c>
      <c r="DT388" s="463">
        <f t="shared" si="1682"/>
        <v>240579</v>
      </c>
      <c r="DU388" s="463">
        <f t="shared" si="1615"/>
        <v>2455</v>
      </c>
      <c r="DV388" s="463">
        <f t="shared" si="1616"/>
        <v>4811</v>
      </c>
      <c r="DW388" s="463">
        <f t="shared" si="1701"/>
        <v>87</v>
      </c>
      <c r="DX388" s="463"/>
      <c r="DY388" s="463"/>
      <c r="DZ388" s="463"/>
      <c r="EA388" s="463"/>
      <c r="EB388" s="463"/>
      <c r="EC388" s="463"/>
      <c r="ED388" s="463"/>
      <c r="EE388" s="463"/>
      <c r="EF388" s="463"/>
      <c r="EG388" s="463" t="s">
        <v>152</v>
      </c>
      <c r="EH388" s="463" t="s">
        <v>152</v>
      </c>
      <c r="EI388" s="463">
        <f t="shared" si="1653"/>
        <v>36</v>
      </c>
      <c r="EJ388" s="446"/>
      <c r="EK388" s="446"/>
      <c r="EL388" s="446"/>
      <c r="EM388" s="446"/>
      <c r="EN388" s="446"/>
      <c r="EO388" s="446"/>
      <c r="EP388" s="446"/>
      <c r="EQ388" s="446"/>
      <c r="ER388" s="446"/>
      <c r="ES388" s="446"/>
      <c r="ET388" s="446"/>
      <c r="EU388" s="446"/>
      <c r="EV388" s="446"/>
      <c r="EW388" s="446"/>
      <c r="EX388" s="446"/>
      <c r="EY388" s="446"/>
      <c r="EZ388" s="447"/>
      <c r="FA388" s="446">
        <f t="shared" si="1583"/>
        <v>3</v>
      </c>
      <c r="FB388" s="417">
        <f t="shared" si="1599"/>
        <v>2022</v>
      </c>
      <c r="FC388" s="448">
        <f t="shared" si="1600"/>
        <v>44621</v>
      </c>
      <c r="FD388" s="449">
        <f t="shared" si="1584"/>
        <v>31</v>
      </c>
      <c r="FE388" s="450"/>
      <c r="FF388" s="451">
        <f t="shared" si="1619"/>
        <v>0.74930643127364438</v>
      </c>
      <c r="FG388" s="450"/>
      <c r="FH388" s="452">
        <f t="shared" si="1664"/>
        <v>2.0079182924030294</v>
      </c>
      <c r="FI388" s="452">
        <f t="shared" si="1665"/>
        <v>1.485425751663989</v>
      </c>
      <c r="FJ388" s="452">
        <f t="shared" si="1666"/>
        <v>1.9732514006867883</v>
      </c>
      <c r="FK388" s="452">
        <f t="shared" si="1667"/>
        <v>1.4798481836255195</v>
      </c>
      <c r="FL388" s="452">
        <f t="shared" si="1668"/>
        <v>1.36040237917249</v>
      </c>
      <c r="FM388" s="452">
        <f t="shared" si="1669"/>
        <v>1.0578054408944648</v>
      </c>
      <c r="FN388" s="452">
        <f t="shared" si="1670"/>
        <v>1.6809160305343511</v>
      </c>
      <c r="FO388" s="452">
        <f t="shared" si="1671"/>
        <v>1.0816607708061814</v>
      </c>
      <c r="FP388" s="452">
        <f t="shared" si="1672"/>
        <v>1.7100977198697069</v>
      </c>
      <c r="FQ388" s="452">
        <f t="shared" si="1673"/>
        <v>1.1118349619978285</v>
      </c>
      <c r="FR388" s="453"/>
      <c r="FS388" s="446">
        <f t="shared" si="1700"/>
        <v>312748</v>
      </c>
      <c r="FT388" s="446">
        <f t="shared" si="1700"/>
        <v>28956000</v>
      </c>
      <c r="FU388" s="446">
        <f t="shared" si="1700"/>
        <v>39857836</v>
      </c>
      <c r="FV388" s="446">
        <f t="shared" si="1700"/>
        <v>66099648</v>
      </c>
      <c r="FW388" s="446">
        <f t="shared" si="1700"/>
        <v>9273471</v>
      </c>
      <c r="FX388" s="446">
        <f t="shared" si="1700"/>
        <v>7138239</v>
      </c>
      <c r="FY388" s="446">
        <f t="shared" si="1700"/>
        <v>347065180</v>
      </c>
      <c r="FZ388" s="446">
        <f t="shared" si="1700"/>
        <v>796860595</v>
      </c>
      <c r="GA388" s="446">
        <f t="shared" si="1700"/>
        <v>33598341</v>
      </c>
      <c r="GB388" s="446"/>
      <c r="GC388" s="446"/>
      <c r="GD388" s="446">
        <f t="shared" si="1694"/>
        <v>153594</v>
      </c>
      <c r="GE388" s="446">
        <f t="shared" si="1694"/>
        <v>109063</v>
      </c>
      <c r="GF388" s="446">
        <f t="shared" si="1694"/>
        <v>9001010</v>
      </c>
      <c r="GG388" s="446">
        <f t="shared" si="1694"/>
        <v>21936937</v>
      </c>
      <c r="GH388" s="446">
        <f t="shared" si="1694"/>
        <v>8912246</v>
      </c>
      <c r="GI388" s="446">
        <f t="shared" si="1694"/>
        <v>316172388</v>
      </c>
      <c r="GJ388" s="446">
        <f t="shared" si="1694"/>
        <v>62413823</v>
      </c>
      <c r="GK388" s="446">
        <f t="shared" si="1694"/>
        <v>24784540</v>
      </c>
      <c r="GL388" s="446">
        <f t="shared" si="1694"/>
        <v>37597806</v>
      </c>
      <c r="GM388" s="446">
        <f t="shared" si="1694"/>
        <v>5029912</v>
      </c>
      <c r="GN388" s="446">
        <f t="shared" si="1702"/>
        <v>471481</v>
      </c>
      <c r="GO388" s="446">
        <f t="shared" si="1695"/>
        <v>136914</v>
      </c>
      <c r="GP388" s="446">
        <f t="shared" si="1695"/>
        <v>1316920</v>
      </c>
      <c r="GQ388" s="446">
        <f t="shared" si="1695"/>
        <v>0</v>
      </c>
      <c r="GR388" s="446"/>
      <c r="GS388" s="446"/>
      <c r="GT388" s="446"/>
      <c r="GU388" s="446"/>
      <c r="GV388" s="416"/>
      <c r="GW388" s="456"/>
      <c r="GX388" s="456"/>
      <c r="GY388" s="456"/>
      <c r="GZ388" s="456"/>
      <c r="HA388" s="456"/>
    </row>
    <row r="389" spans="1:209" ht="10.5" customHeight="1" x14ac:dyDescent="0.2">
      <c r="A389" s="417" t="str">
        <f t="shared" si="1540"/>
        <v>2022-23APRILY59</v>
      </c>
      <c r="B389" s="458" t="str">
        <f t="shared" si="1597"/>
        <v>2022-23</v>
      </c>
      <c r="C389" s="402" t="s">
        <v>664</v>
      </c>
      <c r="D389" s="458" t="str">
        <f t="shared" si="1696"/>
        <v>Y59</v>
      </c>
      <c r="E389" s="458" t="str">
        <f t="shared" si="1696"/>
        <v>South East</v>
      </c>
      <c r="F389" s="458" t="str">
        <f t="shared" si="1541"/>
        <v>Y59</v>
      </c>
      <c r="H389" s="463">
        <f t="shared" si="1676"/>
        <v>173056</v>
      </c>
      <c r="I389" s="463">
        <f t="shared" si="1676"/>
        <v>125304</v>
      </c>
      <c r="J389" s="463">
        <f t="shared" si="1676"/>
        <v>4185867</v>
      </c>
      <c r="K389" s="463">
        <f t="shared" si="1543"/>
        <v>33</v>
      </c>
      <c r="L389" s="463">
        <f t="shared" si="1544"/>
        <v>1</v>
      </c>
      <c r="M389" s="463">
        <f t="shared" si="1545"/>
        <v>124</v>
      </c>
      <c r="N389" s="463">
        <f t="shared" si="1546"/>
        <v>181</v>
      </c>
      <c r="O389" s="463">
        <f t="shared" si="1547"/>
        <v>321</v>
      </c>
      <c r="P389" s="463">
        <f t="shared" si="1697"/>
        <v>765</v>
      </c>
      <c r="Q389" s="463">
        <f t="shared" si="1697"/>
        <v>49</v>
      </c>
      <c r="R389" s="463">
        <f t="shared" si="1697"/>
        <v>69</v>
      </c>
      <c r="S389" s="463">
        <f t="shared" si="1697"/>
        <v>111506</v>
      </c>
      <c r="T389" s="463">
        <f t="shared" si="1697"/>
        <v>8005</v>
      </c>
      <c r="U389" s="463">
        <f t="shared" si="1697"/>
        <v>4956</v>
      </c>
      <c r="V389" s="463">
        <f t="shared" si="1697"/>
        <v>56936</v>
      </c>
      <c r="W389" s="463">
        <f t="shared" si="1697"/>
        <v>28967</v>
      </c>
      <c r="X389" s="463">
        <f t="shared" si="1697"/>
        <v>1116</v>
      </c>
      <c r="Y389" s="463">
        <f t="shared" si="1697"/>
        <v>4290516</v>
      </c>
      <c r="Z389" s="463">
        <f t="shared" si="1549"/>
        <v>536</v>
      </c>
      <c r="AA389" s="463">
        <f t="shared" si="1550"/>
        <v>984</v>
      </c>
      <c r="AB389" s="463">
        <f t="shared" si="1660"/>
        <v>3171277</v>
      </c>
      <c r="AC389" s="463">
        <f t="shared" si="1552"/>
        <v>640</v>
      </c>
      <c r="AD389" s="463">
        <f t="shared" si="1553"/>
        <v>1178</v>
      </c>
      <c r="AE389" s="463">
        <f t="shared" si="1661"/>
        <v>112314811</v>
      </c>
      <c r="AF389" s="463">
        <f t="shared" si="1555"/>
        <v>1973</v>
      </c>
      <c r="AG389" s="463">
        <f t="shared" si="1556"/>
        <v>4121</v>
      </c>
      <c r="AH389" s="463">
        <f t="shared" si="1662"/>
        <v>235629326</v>
      </c>
      <c r="AI389" s="463">
        <f t="shared" si="1558"/>
        <v>8134</v>
      </c>
      <c r="AJ389" s="463">
        <f t="shared" si="1559"/>
        <v>18272</v>
      </c>
      <c r="AK389" s="463">
        <f t="shared" si="1663"/>
        <v>10823779</v>
      </c>
      <c r="AL389" s="463">
        <f t="shared" si="1561"/>
        <v>9699</v>
      </c>
      <c r="AM389" s="463">
        <f t="shared" si="1562"/>
        <v>21773</v>
      </c>
      <c r="AN389" s="463" t="s">
        <v>152</v>
      </c>
      <c r="AO389" s="463" t="s">
        <v>152</v>
      </c>
      <c r="AP389" s="463" t="s">
        <v>152</v>
      </c>
      <c r="AQ389" s="463" t="s">
        <v>152</v>
      </c>
      <c r="AR389" s="463" t="s">
        <v>152</v>
      </c>
      <c r="AS389" s="463" t="s">
        <v>152</v>
      </c>
      <c r="AT389" s="463">
        <f t="shared" si="1698"/>
        <v>11963</v>
      </c>
      <c r="AU389" s="463">
        <f t="shared" si="1698"/>
        <v>313</v>
      </c>
      <c r="AV389" s="463">
        <f t="shared" si="1698"/>
        <v>1937</v>
      </c>
      <c r="AW389" s="463">
        <f t="shared" si="1698"/>
        <v>2781</v>
      </c>
      <c r="AX389" s="463">
        <f t="shared" si="1698"/>
        <v>1008</v>
      </c>
      <c r="AY389" s="463">
        <f t="shared" si="1698"/>
        <v>8705</v>
      </c>
      <c r="AZ389" s="463">
        <f t="shared" si="1698"/>
        <v>1858</v>
      </c>
      <c r="BA389" s="463" t="s">
        <v>152</v>
      </c>
      <c r="BB389" s="463" t="s">
        <v>152</v>
      </c>
      <c r="BC389" s="463" t="s">
        <v>152</v>
      </c>
      <c r="BD389" s="463" t="s">
        <v>152</v>
      </c>
      <c r="BE389" s="463" t="s">
        <v>152</v>
      </c>
      <c r="BF389" s="463" t="s">
        <v>152</v>
      </c>
      <c r="BG389" s="463" t="s">
        <v>152</v>
      </c>
      <c r="BH389" s="463" t="s">
        <v>152</v>
      </c>
      <c r="BI389" s="463">
        <f t="shared" si="1699"/>
        <v>58867</v>
      </c>
      <c r="BJ389" s="463">
        <f t="shared" si="1699"/>
        <v>3604</v>
      </c>
      <c r="BK389" s="463">
        <f t="shared" si="1699"/>
        <v>37072</v>
      </c>
      <c r="BL389" s="463">
        <f t="shared" si="1699"/>
        <v>99543</v>
      </c>
      <c r="BM389" s="463">
        <f t="shared" si="1699"/>
        <v>16832</v>
      </c>
      <c r="BN389" s="463">
        <f t="shared" si="1699"/>
        <v>12211</v>
      </c>
      <c r="BO389" s="463">
        <f t="shared" si="1699"/>
        <v>10278</v>
      </c>
      <c r="BP389" s="463">
        <f t="shared" si="1699"/>
        <v>7576</v>
      </c>
      <c r="BQ389" s="463">
        <f t="shared" si="1699"/>
        <v>76191</v>
      </c>
      <c r="BR389" s="463">
        <f t="shared" si="1699"/>
        <v>60399</v>
      </c>
      <c r="BS389" s="463">
        <f t="shared" si="1699"/>
        <v>48340</v>
      </c>
      <c r="BT389" s="463">
        <f t="shared" si="1699"/>
        <v>31229</v>
      </c>
      <c r="BU389" s="463">
        <f t="shared" si="1699"/>
        <v>1839</v>
      </c>
      <c r="BV389" s="463">
        <f t="shared" si="1699"/>
        <v>1249</v>
      </c>
      <c r="BW389" s="463">
        <f t="shared" si="1684"/>
        <v>90</v>
      </c>
      <c r="BX389" s="463">
        <f t="shared" si="1684"/>
        <v>60531</v>
      </c>
      <c r="BY389" s="463">
        <f t="shared" si="1624"/>
        <v>673</v>
      </c>
      <c r="BZ389" s="463">
        <f t="shared" si="1625"/>
        <v>1112</v>
      </c>
      <c r="CA389" s="463">
        <f t="shared" si="1685"/>
        <v>87</v>
      </c>
      <c r="CB389" s="463">
        <f t="shared" si="1685"/>
        <v>49339</v>
      </c>
      <c r="CC389" s="463">
        <f t="shared" si="1627"/>
        <v>567</v>
      </c>
      <c r="CD389" s="463">
        <f t="shared" si="1628"/>
        <v>1105</v>
      </c>
      <c r="CE389" s="463">
        <f t="shared" si="1686"/>
        <v>7828</v>
      </c>
      <c r="CF389" s="463">
        <f t="shared" si="1686"/>
        <v>4180646</v>
      </c>
      <c r="CG389" s="463">
        <f t="shared" si="1630"/>
        <v>534</v>
      </c>
      <c r="CH389" s="463">
        <f t="shared" si="1631"/>
        <v>980</v>
      </c>
      <c r="CI389" s="463">
        <f t="shared" si="1687"/>
        <v>3882</v>
      </c>
      <c r="CJ389" s="463">
        <f t="shared" si="1687"/>
        <v>7270151</v>
      </c>
      <c r="CK389" s="463">
        <f t="shared" si="1633"/>
        <v>1873</v>
      </c>
      <c r="CL389" s="463">
        <f t="shared" si="1634"/>
        <v>3830</v>
      </c>
      <c r="CM389" s="463">
        <f t="shared" si="1688"/>
        <v>1652</v>
      </c>
      <c r="CN389" s="463">
        <f t="shared" si="1688"/>
        <v>3239930</v>
      </c>
      <c r="CO389" s="463">
        <f t="shared" si="1636"/>
        <v>1961</v>
      </c>
      <c r="CP389" s="463">
        <f t="shared" si="1637"/>
        <v>4262</v>
      </c>
      <c r="CQ389" s="463">
        <f t="shared" si="1689"/>
        <v>51402</v>
      </c>
      <c r="CR389" s="463">
        <f t="shared" si="1689"/>
        <v>101804730</v>
      </c>
      <c r="CS389" s="463">
        <f t="shared" si="1639"/>
        <v>1981</v>
      </c>
      <c r="CT389" s="463">
        <f t="shared" si="1640"/>
        <v>3382</v>
      </c>
      <c r="CU389" s="463">
        <f t="shared" si="1690"/>
        <v>2832</v>
      </c>
      <c r="CV389" s="463">
        <f t="shared" si="1690"/>
        <v>21173848</v>
      </c>
      <c r="CW389" s="463">
        <f t="shared" si="1642"/>
        <v>7477</v>
      </c>
      <c r="CX389" s="463">
        <f t="shared" si="1643"/>
        <v>15991</v>
      </c>
      <c r="CY389" s="463">
        <f t="shared" si="1691"/>
        <v>1101</v>
      </c>
      <c r="CZ389" s="463">
        <f t="shared" si="1691"/>
        <v>8816934</v>
      </c>
      <c r="DA389" s="463">
        <f t="shared" si="1645"/>
        <v>8008</v>
      </c>
      <c r="DB389" s="463">
        <f t="shared" si="1646"/>
        <v>19390</v>
      </c>
      <c r="DC389" s="463">
        <f t="shared" si="1692"/>
        <v>1027</v>
      </c>
      <c r="DD389" s="463">
        <f t="shared" si="1692"/>
        <v>13223242</v>
      </c>
      <c r="DE389" s="463">
        <f t="shared" si="1648"/>
        <v>12876</v>
      </c>
      <c r="DF389" s="463">
        <f t="shared" si="1649"/>
        <v>28335</v>
      </c>
      <c r="DG389" s="463">
        <f t="shared" si="1693"/>
        <v>194</v>
      </c>
      <c r="DH389" s="463">
        <f t="shared" si="1693"/>
        <v>1881658</v>
      </c>
      <c r="DI389" s="463">
        <f t="shared" si="1651"/>
        <v>9699</v>
      </c>
      <c r="DJ389" s="463">
        <f t="shared" si="1652"/>
        <v>23043</v>
      </c>
      <c r="DK389" s="463">
        <f t="shared" si="1680"/>
        <v>249</v>
      </c>
      <c r="DL389" s="463">
        <f t="shared" si="1680"/>
        <v>91720</v>
      </c>
      <c r="DM389" s="463">
        <f t="shared" si="1566"/>
        <v>368</v>
      </c>
      <c r="DN389" s="463">
        <f t="shared" si="1567"/>
        <v>621</v>
      </c>
      <c r="DO389" s="463">
        <f t="shared" si="1681"/>
        <v>4942</v>
      </c>
      <c r="DP389" s="463">
        <f t="shared" si="1681"/>
        <v>346965</v>
      </c>
      <c r="DQ389" s="463">
        <f t="shared" si="1569"/>
        <v>70</v>
      </c>
      <c r="DR389" s="463">
        <f t="shared" si="1570"/>
        <v>141</v>
      </c>
      <c r="DS389" s="463">
        <f t="shared" si="1682"/>
        <v>107</v>
      </c>
      <c r="DT389" s="463">
        <f t="shared" si="1682"/>
        <v>225760</v>
      </c>
      <c r="DU389" s="463">
        <f t="shared" si="1615"/>
        <v>2110</v>
      </c>
      <c r="DV389" s="463">
        <f t="shared" si="1616"/>
        <v>4366</v>
      </c>
      <c r="DW389" s="463">
        <f t="shared" si="1701"/>
        <v>102</v>
      </c>
      <c r="DX389" s="463"/>
      <c r="DY389" s="463"/>
      <c r="DZ389" s="463"/>
      <c r="EA389" s="463"/>
      <c r="EB389" s="463"/>
      <c r="EC389" s="463"/>
      <c r="ED389" s="463"/>
      <c r="EE389" s="463"/>
      <c r="EF389" s="463"/>
      <c r="EG389" s="463" t="s">
        <v>152</v>
      </c>
      <c r="EH389" s="463" t="s">
        <v>152</v>
      </c>
      <c r="EI389" s="463">
        <f t="shared" si="1653"/>
        <v>26</v>
      </c>
      <c r="EJ389" s="446"/>
      <c r="EK389" s="446"/>
      <c r="EL389" s="446"/>
      <c r="EM389" s="446"/>
      <c r="EN389" s="446"/>
      <c r="EO389" s="446"/>
      <c r="EP389" s="446"/>
      <c r="EQ389" s="446"/>
      <c r="ER389" s="446"/>
      <c r="ES389" s="446"/>
      <c r="ET389" s="446"/>
      <c r="EU389" s="446"/>
      <c r="EV389" s="446"/>
      <c r="EW389" s="446"/>
      <c r="EX389" s="446"/>
      <c r="EY389" s="446"/>
      <c r="EZ389" s="447"/>
      <c r="FA389" s="446">
        <f t="shared" si="1583"/>
        <v>4</v>
      </c>
      <c r="FB389" s="417">
        <f t="shared" si="1599"/>
        <v>2022</v>
      </c>
      <c r="FC389" s="448">
        <f t="shared" si="1600"/>
        <v>44652</v>
      </c>
      <c r="FD389" s="449">
        <f t="shared" si="1584"/>
        <v>30</v>
      </c>
      <c r="FE389" s="450"/>
      <c r="FF389" s="451">
        <f t="shared" si="1619"/>
        <v>0.68259668508287297</v>
      </c>
      <c r="FG389" s="450"/>
      <c r="FH389" s="452">
        <f t="shared" si="1664"/>
        <v>2.1026858213616491</v>
      </c>
      <c r="FI389" s="452">
        <f t="shared" si="1665"/>
        <v>1.525421611492817</v>
      </c>
      <c r="FJ389" s="452">
        <f t="shared" si="1666"/>
        <v>2.0738498789346247</v>
      </c>
      <c r="FK389" s="452">
        <f t="shared" si="1667"/>
        <v>1.5286521388216303</v>
      </c>
      <c r="FL389" s="452">
        <f t="shared" si="1668"/>
        <v>1.338186735984263</v>
      </c>
      <c r="FM389" s="452">
        <f t="shared" si="1669"/>
        <v>1.0608226780947028</v>
      </c>
      <c r="FN389" s="452">
        <f t="shared" si="1670"/>
        <v>1.6687955259433147</v>
      </c>
      <c r="FO389" s="452">
        <f t="shared" si="1671"/>
        <v>1.078088859736942</v>
      </c>
      <c r="FP389" s="452">
        <f t="shared" si="1672"/>
        <v>1.6478494623655915</v>
      </c>
      <c r="FQ389" s="452">
        <f t="shared" si="1673"/>
        <v>1.1191756272401434</v>
      </c>
      <c r="FR389" s="453"/>
      <c r="FS389" s="446">
        <f t="shared" si="1700"/>
        <v>123340</v>
      </c>
      <c r="FT389" s="446">
        <f t="shared" si="1700"/>
        <v>15477752</v>
      </c>
      <c r="FU389" s="446">
        <f t="shared" si="1700"/>
        <v>22673365</v>
      </c>
      <c r="FV389" s="446">
        <f t="shared" si="1700"/>
        <v>40284950</v>
      </c>
      <c r="FW389" s="446">
        <f t="shared" si="1700"/>
        <v>7876268</v>
      </c>
      <c r="FX389" s="446">
        <f t="shared" si="1700"/>
        <v>5838097</v>
      </c>
      <c r="FY389" s="446">
        <f t="shared" si="1700"/>
        <v>234654333</v>
      </c>
      <c r="FZ389" s="446">
        <f t="shared" si="1700"/>
        <v>529298894</v>
      </c>
      <c r="GA389" s="446">
        <f t="shared" si="1700"/>
        <v>24298359</v>
      </c>
      <c r="GB389" s="446"/>
      <c r="GC389" s="446"/>
      <c r="GD389" s="446">
        <f t="shared" ref="GD389:GM398" si="1703">SUMIFS(GD$443:GD$10112,$B$443:$B$10112,$B389,$C$443:$C$10112,$C389,$D$443:$D$10112,$D389)</f>
        <v>100077</v>
      </c>
      <c r="GE389" s="446">
        <f t="shared" si="1703"/>
        <v>96118</v>
      </c>
      <c r="GF389" s="446">
        <f t="shared" si="1703"/>
        <v>7674778</v>
      </c>
      <c r="GG389" s="446">
        <f t="shared" si="1703"/>
        <v>14867693</v>
      </c>
      <c r="GH389" s="446">
        <f t="shared" si="1703"/>
        <v>7041497</v>
      </c>
      <c r="GI389" s="446">
        <f t="shared" si="1703"/>
        <v>173841852</v>
      </c>
      <c r="GJ389" s="446">
        <f t="shared" si="1703"/>
        <v>45287631</v>
      </c>
      <c r="GK389" s="446">
        <f t="shared" si="1703"/>
        <v>21348436</v>
      </c>
      <c r="GL389" s="446">
        <f t="shared" si="1703"/>
        <v>29099984</v>
      </c>
      <c r="GM389" s="446">
        <f t="shared" si="1703"/>
        <v>4470252</v>
      </c>
      <c r="GN389" s="446">
        <f t="shared" si="1702"/>
        <v>467147</v>
      </c>
      <c r="GO389" s="446">
        <f t="shared" si="1695"/>
        <v>154599</v>
      </c>
      <c r="GP389" s="446">
        <f t="shared" si="1695"/>
        <v>695384</v>
      </c>
      <c r="GQ389" s="446">
        <f t="shared" si="1695"/>
        <v>0</v>
      </c>
      <c r="GR389" s="446"/>
      <c r="GS389" s="446"/>
      <c r="GT389" s="446"/>
      <c r="GU389" s="446"/>
      <c r="GV389" s="416"/>
      <c r="GW389" s="456"/>
      <c r="GX389" s="456"/>
      <c r="GY389" s="456"/>
      <c r="GZ389" s="456"/>
      <c r="HA389" s="456"/>
    </row>
    <row r="390" spans="1:209" ht="10.5" customHeight="1" x14ac:dyDescent="0.2">
      <c r="A390" s="417" t="str">
        <f t="shared" si="1540"/>
        <v>2022-23MAYY59</v>
      </c>
      <c r="B390" s="458" t="str">
        <f t="shared" si="1597"/>
        <v>2022-23</v>
      </c>
      <c r="C390" s="402" t="s">
        <v>668</v>
      </c>
      <c r="D390" s="458" t="str">
        <f t="shared" si="1696"/>
        <v>Y59</v>
      </c>
      <c r="E390" s="458" t="str">
        <f t="shared" si="1696"/>
        <v>South East</v>
      </c>
      <c r="F390" s="458" t="str">
        <f t="shared" si="1541"/>
        <v>Y59</v>
      </c>
      <c r="H390" s="463">
        <f t="shared" si="1676"/>
        <v>176016</v>
      </c>
      <c r="I390" s="463">
        <f t="shared" si="1676"/>
        <v>123449</v>
      </c>
      <c r="J390" s="463">
        <f t="shared" si="1676"/>
        <v>2100722</v>
      </c>
      <c r="K390" s="463">
        <f t="shared" si="1543"/>
        <v>17</v>
      </c>
      <c r="L390" s="463">
        <f t="shared" si="1544"/>
        <v>1</v>
      </c>
      <c r="M390" s="463">
        <f t="shared" si="1545"/>
        <v>64</v>
      </c>
      <c r="N390" s="463">
        <f t="shared" si="1546"/>
        <v>116</v>
      </c>
      <c r="O390" s="463">
        <f t="shared" si="1547"/>
        <v>210</v>
      </c>
      <c r="P390" s="463">
        <f t="shared" si="1697"/>
        <v>907</v>
      </c>
      <c r="Q390" s="463">
        <f t="shared" si="1697"/>
        <v>59</v>
      </c>
      <c r="R390" s="463">
        <f t="shared" si="1697"/>
        <v>132</v>
      </c>
      <c r="S390" s="463">
        <f t="shared" si="1697"/>
        <v>117752</v>
      </c>
      <c r="T390" s="463">
        <f t="shared" si="1697"/>
        <v>8258</v>
      </c>
      <c r="U390" s="463">
        <f t="shared" si="1697"/>
        <v>5309</v>
      </c>
      <c r="V390" s="463">
        <f t="shared" si="1697"/>
        <v>59795</v>
      </c>
      <c r="W390" s="463">
        <f t="shared" si="1697"/>
        <v>32280</v>
      </c>
      <c r="X390" s="463">
        <f t="shared" si="1697"/>
        <v>1120</v>
      </c>
      <c r="Y390" s="463">
        <f t="shared" si="1697"/>
        <v>4229837</v>
      </c>
      <c r="Z390" s="463">
        <f t="shared" si="1549"/>
        <v>512</v>
      </c>
      <c r="AA390" s="463">
        <f t="shared" si="1550"/>
        <v>930</v>
      </c>
      <c r="AB390" s="463">
        <f t="shared" si="1660"/>
        <v>3266566</v>
      </c>
      <c r="AC390" s="463">
        <f t="shared" si="1552"/>
        <v>615</v>
      </c>
      <c r="AD390" s="463">
        <f t="shared" si="1553"/>
        <v>1112</v>
      </c>
      <c r="AE390" s="463">
        <f t="shared" si="1661"/>
        <v>99209566</v>
      </c>
      <c r="AF390" s="463">
        <f t="shared" si="1555"/>
        <v>1659</v>
      </c>
      <c r="AG390" s="463">
        <f t="shared" si="1556"/>
        <v>3345</v>
      </c>
      <c r="AH390" s="463">
        <f t="shared" si="1662"/>
        <v>218485125</v>
      </c>
      <c r="AI390" s="463">
        <f t="shared" si="1558"/>
        <v>6768</v>
      </c>
      <c r="AJ390" s="463">
        <f t="shared" si="1559"/>
        <v>15402</v>
      </c>
      <c r="AK390" s="463">
        <f t="shared" si="1663"/>
        <v>9410114</v>
      </c>
      <c r="AL390" s="463">
        <f t="shared" si="1561"/>
        <v>8402</v>
      </c>
      <c r="AM390" s="463">
        <f t="shared" si="1562"/>
        <v>20018</v>
      </c>
      <c r="AN390" s="463" t="s">
        <v>152</v>
      </c>
      <c r="AO390" s="463" t="s">
        <v>152</v>
      </c>
      <c r="AP390" s="463" t="s">
        <v>152</v>
      </c>
      <c r="AQ390" s="463" t="s">
        <v>152</v>
      </c>
      <c r="AR390" s="463" t="s">
        <v>152</v>
      </c>
      <c r="AS390" s="463" t="s">
        <v>152</v>
      </c>
      <c r="AT390" s="463">
        <f t="shared" si="1698"/>
        <v>11532</v>
      </c>
      <c r="AU390" s="463">
        <f t="shared" si="1698"/>
        <v>284</v>
      </c>
      <c r="AV390" s="463">
        <f t="shared" si="1698"/>
        <v>1841</v>
      </c>
      <c r="AW390" s="463">
        <f t="shared" si="1698"/>
        <v>2675</v>
      </c>
      <c r="AX390" s="463">
        <f t="shared" si="1698"/>
        <v>934</v>
      </c>
      <c r="AY390" s="463">
        <f t="shared" si="1698"/>
        <v>8473</v>
      </c>
      <c r="AZ390" s="463">
        <f t="shared" si="1698"/>
        <v>1864</v>
      </c>
      <c r="BA390" s="463" t="s">
        <v>152</v>
      </c>
      <c r="BB390" s="463" t="s">
        <v>152</v>
      </c>
      <c r="BC390" s="463" t="s">
        <v>152</v>
      </c>
      <c r="BD390" s="463" t="s">
        <v>152</v>
      </c>
      <c r="BE390" s="463" t="s">
        <v>152</v>
      </c>
      <c r="BF390" s="463" t="s">
        <v>152</v>
      </c>
      <c r="BG390" s="463" t="s">
        <v>152</v>
      </c>
      <c r="BH390" s="463" t="s">
        <v>152</v>
      </c>
      <c r="BI390" s="463">
        <f t="shared" si="1699"/>
        <v>63668</v>
      </c>
      <c r="BJ390" s="463">
        <f t="shared" si="1699"/>
        <v>4028</v>
      </c>
      <c r="BK390" s="463">
        <f t="shared" si="1699"/>
        <v>38524</v>
      </c>
      <c r="BL390" s="463">
        <f t="shared" si="1699"/>
        <v>106220</v>
      </c>
      <c r="BM390" s="463">
        <f t="shared" si="1699"/>
        <v>17404</v>
      </c>
      <c r="BN390" s="463">
        <f t="shared" si="1699"/>
        <v>12586</v>
      </c>
      <c r="BO390" s="463">
        <f t="shared" si="1699"/>
        <v>11122</v>
      </c>
      <c r="BP390" s="463">
        <f t="shared" si="1699"/>
        <v>8139</v>
      </c>
      <c r="BQ390" s="463">
        <f t="shared" si="1699"/>
        <v>79106</v>
      </c>
      <c r="BR390" s="463">
        <f t="shared" si="1699"/>
        <v>63087</v>
      </c>
      <c r="BS390" s="463">
        <f t="shared" si="1699"/>
        <v>55064</v>
      </c>
      <c r="BT390" s="463">
        <f t="shared" si="1699"/>
        <v>34517</v>
      </c>
      <c r="BU390" s="463">
        <f t="shared" si="1699"/>
        <v>1873</v>
      </c>
      <c r="BV390" s="463">
        <f t="shared" si="1699"/>
        <v>1223</v>
      </c>
      <c r="BW390" s="463">
        <f t="shared" si="1684"/>
        <v>122</v>
      </c>
      <c r="BX390" s="463">
        <f t="shared" si="1684"/>
        <v>78434</v>
      </c>
      <c r="BY390" s="463">
        <f t="shared" si="1624"/>
        <v>643</v>
      </c>
      <c r="BZ390" s="463">
        <f t="shared" si="1625"/>
        <v>1029</v>
      </c>
      <c r="CA390" s="463">
        <f t="shared" si="1685"/>
        <v>136</v>
      </c>
      <c r="CB390" s="463">
        <f t="shared" si="1685"/>
        <v>67519</v>
      </c>
      <c r="CC390" s="463">
        <f t="shared" si="1627"/>
        <v>496</v>
      </c>
      <c r="CD390" s="463">
        <f t="shared" si="1628"/>
        <v>894</v>
      </c>
      <c r="CE390" s="463">
        <f t="shared" si="1686"/>
        <v>8000</v>
      </c>
      <c r="CF390" s="463">
        <f t="shared" si="1686"/>
        <v>4083884</v>
      </c>
      <c r="CG390" s="463">
        <f t="shared" si="1630"/>
        <v>510</v>
      </c>
      <c r="CH390" s="463">
        <f t="shared" si="1631"/>
        <v>926</v>
      </c>
      <c r="CI390" s="463">
        <f t="shared" si="1687"/>
        <v>4077</v>
      </c>
      <c r="CJ390" s="463">
        <f t="shared" si="1687"/>
        <v>6059169</v>
      </c>
      <c r="CK390" s="463">
        <f t="shared" si="1633"/>
        <v>1486</v>
      </c>
      <c r="CL390" s="463">
        <f t="shared" si="1634"/>
        <v>2873</v>
      </c>
      <c r="CM390" s="463">
        <f t="shared" si="1688"/>
        <v>1704</v>
      </c>
      <c r="CN390" s="463">
        <f t="shared" si="1688"/>
        <v>2692685</v>
      </c>
      <c r="CO390" s="463">
        <f t="shared" si="1636"/>
        <v>1580</v>
      </c>
      <c r="CP390" s="463">
        <f t="shared" si="1637"/>
        <v>3349</v>
      </c>
      <c r="CQ390" s="463">
        <f t="shared" si="1689"/>
        <v>54014</v>
      </c>
      <c r="CR390" s="463">
        <f t="shared" si="1689"/>
        <v>90457712</v>
      </c>
      <c r="CS390" s="463">
        <f t="shared" si="1639"/>
        <v>1675</v>
      </c>
      <c r="CT390" s="463">
        <f t="shared" si="1640"/>
        <v>3387</v>
      </c>
      <c r="CU390" s="463">
        <f t="shared" si="1690"/>
        <v>2958</v>
      </c>
      <c r="CV390" s="463">
        <f t="shared" si="1690"/>
        <v>18269066</v>
      </c>
      <c r="CW390" s="463">
        <f t="shared" si="1642"/>
        <v>6176</v>
      </c>
      <c r="CX390" s="463">
        <f t="shared" si="1643"/>
        <v>12887</v>
      </c>
      <c r="CY390" s="463">
        <f t="shared" si="1691"/>
        <v>1227</v>
      </c>
      <c r="CZ390" s="463">
        <f t="shared" si="1691"/>
        <v>8675987</v>
      </c>
      <c r="DA390" s="463">
        <f t="shared" si="1645"/>
        <v>7071</v>
      </c>
      <c r="DB390" s="463">
        <f t="shared" si="1646"/>
        <v>16139</v>
      </c>
      <c r="DC390" s="463">
        <f t="shared" si="1692"/>
        <v>1068</v>
      </c>
      <c r="DD390" s="463">
        <f t="shared" si="1692"/>
        <v>11182119</v>
      </c>
      <c r="DE390" s="463">
        <f t="shared" si="1648"/>
        <v>10470</v>
      </c>
      <c r="DF390" s="463">
        <f t="shared" si="1649"/>
        <v>22744</v>
      </c>
      <c r="DG390" s="463">
        <f t="shared" si="1693"/>
        <v>202</v>
      </c>
      <c r="DH390" s="463">
        <f t="shared" si="1693"/>
        <v>1862625</v>
      </c>
      <c r="DI390" s="463">
        <f t="shared" si="1651"/>
        <v>9221</v>
      </c>
      <c r="DJ390" s="463">
        <f t="shared" si="1652"/>
        <v>22708</v>
      </c>
      <c r="DK390" s="463">
        <f t="shared" si="1680"/>
        <v>219</v>
      </c>
      <c r="DL390" s="463">
        <f t="shared" si="1680"/>
        <v>73753</v>
      </c>
      <c r="DM390" s="463">
        <f t="shared" si="1566"/>
        <v>337</v>
      </c>
      <c r="DN390" s="463">
        <f t="shared" si="1567"/>
        <v>584</v>
      </c>
      <c r="DO390" s="463">
        <f t="shared" si="1681"/>
        <v>4699</v>
      </c>
      <c r="DP390" s="463">
        <f t="shared" si="1681"/>
        <v>271458</v>
      </c>
      <c r="DQ390" s="463">
        <f t="shared" si="1569"/>
        <v>58</v>
      </c>
      <c r="DR390" s="463">
        <f t="shared" si="1570"/>
        <v>93</v>
      </c>
      <c r="DS390" s="463">
        <f t="shared" si="1682"/>
        <v>132</v>
      </c>
      <c r="DT390" s="463">
        <f t="shared" si="1682"/>
        <v>225469</v>
      </c>
      <c r="DU390" s="463">
        <f t="shared" si="1615"/>
        <v>1708</v>
      </c>
      <c r="DV390" s="463">
        <f t="shared" si="1616"/>
        <v>3403</v>
      </c>
      <c r="DW390" s="463">
        <f t="shared" si="1701"/>
        <v>120</v>
      </c>
      <c r="DX390" s="463"/>
      <c r="DY390" s="463"/>
      <c r="DZ390" s="463"/>
      <c r="EA390" s="463"/>
      <c r="EB390" s="463"/>
      <c r="EC390" s="463"/>
      <c r="ED390" s="463"/>
      <c r="EE390" s="463"/>
      <c r="EF390" s="463"/>
      <c r="EG390" s="463" t="s">
        <v>152</v>
      </c>
      <c r="EH390" s="463" t="s">
        <v>152</v>
      </c>
      <c r="EI390" s="463">
        <f t="shared" si="1653"/>
        <v>29</v>
      </c>
      <c r="EJ390" s="446"/>
      <c r="EK390" s="446"/>
      <c r="EL390" s="446"/>
      <c r="EM390" s="446"/>
      <c r="EN390" s="446"/>
      <c r="EO390" s="446"/>
      <c r="EP390" s="446"/>
      <c r="EQ390" s="446"/>
      <c r="ER390" s="446"/>
      <c r="ES390" s="446"/>
      <c r="ET390" s="446"/>
      <c r="EU390" s="446"/>
      <c r="EV390" s="446"/>
      <c r="EW390" s="446"/>
      <c r="EX390" s="446"/>
      <c r="EY390" s="446"/>
      <c r="EZ390" s="447"/>
      <c r="FA390" s="446">
        <f t="shared" si="1583"/>
        <v>5</v>
      </c>
      <c r="FB390" s="417">
        <f t="shared" si="1599"/>
        <v>2022</v>
      </c>
      <c r="FC390" s="448">
        <f t="shared" si="1600"/>
        <v>44682</v>
      </c>
      <c r="FD390" s="449">
        <f t="shared" si="1584"/>
        <v>31</v>
      </c>
      <c r="FE390" s="450"/>
      <c r="FF390" s="451">
        <f t="shared" si="1619"/>
        <v>0.63923275744796626</v>
      </c>
      <c r="FG390" s="450"/>
      <c r="FH390" s="452">
        <f t="shared" si="1664"/>
        <v>2.1075320900944541</v>
      </c>
      <c r="FI390" s="452">
        <f t="shared" si="1665"/>
        <v>1.5240978445144102</v>
      </c>
      <c r="FJ390" s="452">
        <f t="shared" si="1666"/>
        <v>2.0949331324166511</v>
      </c>
      <c r="FK390" s="452">
        <f t="shared" si="1667"/>
        <v>1.5330570728950839</v>
      </c>
      <c r="FL390" s="452">
        <f t="shared" si="1668"/>
        <v>1.3229534241993477</v>
      </c>
      <c r="FM390" s="452">
        <f t="shared" si="1669"/>
        <v>1.055054770465758</v>
      </c>
      <c r="FN390" s="452">
        <f t="shared" si="1670"/>
        <v>1.705824039653036</v>
      </c>
      <c r="FO390" s="452">
        <f t="shared" si="1671"/>
        <v>1.0692998760842627</v>
      </c>
      <c r="FP390" s="452">
        <f t="shared" si="1672"/>
        <v>1.6723214285714285</v>
      </c>
      <c r="FQ390" s="452">
        <f t="shared" si="1673"/>
        <v>1.0919642857142857</v>
      </c>
      <c r="FR390" s="453"/>
      <c r="FS390" s="446">
        <f t="shared" si="1700"/>
        <v>121362</v>
      </c>
      <c r="FT390" s="446">
        <f t="shared" si="1700"/>
        <v>7904872</v>
      </c>
      <c r="FU390" s="446">
        <f t="shared" si="1700"/>
        <v>14302365</v>
      </c>
      <c r="FV390" s="446">
        <f t="shared" si="1700"/>
        <v>25976234</v>
      </c>
      <c r="FW390" s="446">
        <f t="shared" si="1700"/>
        <v>7678805</v>
      </c>
      <c r="FX390" s="446">
        <f t="shared" si="1700"/>
        <v>5901765</v>
      </c>
      <c r="FY390" s="446">
        <f t="shared" si="1700"/>
        <v>200010464</v>
      </c>
      <c r="FZ390" s="446">
        <f t="shared" si="1700"/>
        <v>497187100</v>
      </c>
      <c r="GA390" s="446">
        <f t="shared" si="1700"/>
        <v>22420264</v>
      </c>
      <c r="GB390" s="446"/>
      <c r="GC390" s="446"/>
      <c r="GD390" s="446">
        <f t="shared" si="1703"/>
        <v>125586</v>
      </c>
      <c r="GE390" s="446">
        <f t="shared" si="1703"/>
        <v>121616</v>
      </c>
      <c r="GF390" s="446">
        <f t="shared" si="1703"/>
        <v>7407640</v>
      </c>
      <c r="GG390" s="446">
        <f t="shared" si="1703"/>
        <v>11714799</v>
      </c>
      <c r="GH390" s="446">
        <f t="shared" si="1703"/>
        <v>5706860</v>
      </c>
      <c r="GI390" s="446">
        <f t="shared" si="1703"/>
        <v>182946451</v>
      </c>
      <c r="GJ390" s="446">
        <f t="shared" si="1703"/>
        <v>38119765</v>
      </c>
      <c r="GK390" s="446">
        <f t="shared" si="1703"/>
        <v>19803012</v>
      </c>
      <c r="GL390" s="446">
        <f t="shared" si="1703"/>
        <v>24290336</v>
      </c>
      <c r="GM390" s="446">
        <f t="shared" si="1703"/>
        <v>4586921</v>
      </c>
      <c r="GN390" s="446">
        <f t="shared" si="1702"/>
        <v>449229</v>
      </c>
      <c r="GO390" s="446">
        <f t="shared" si="1695"/>
        <v>127891</v>
      </c>
      <c r="GP390" s="446">
        <f t="shared" si="1695"/>
        <v>438906</v>
      </c>
      <c r="GQ390" s="446">
        <f t="shared" si="1695"/>
        <v>0</v>
      </c>
      <c r="GR390" s="446"/>
      <c r="GS390" s="446"/>
      <c r="GT390" s="446"/>
      <c r="GU390" s="446"/>
      <c r="GV390" s="416"/>
      <c r="GW390" s="456"/>
      <c r="GX390" s="456"/>
      <c r="GY390" s="456"/>
      <c r="GZ390" s="456"/>
      <c r="HA390" s="456"/>
    </row>
    <row r="391" spans="1:209" ht="10.5" customHeight="1" x14ac:dyDescent="0.2">
      <c r="A391" s="417" t="str">
        <f t="shared" si="1540"/>
        <v>2022-23JUNEY59</v>
      </c>
      <c r="B391" s="458" t="str">
        <f t="shared" si="1597"/>
        <v>2022-23</v>
      </c>
      <c r="C391" s="402" t="s">
        <v>671</v>
      </c>
      <c r="D391" s="458" t="str">
        <f t="shared" si="1696"/>
        <v>Y59</v>
      </c>
      <c r="E391" s="458" t="str">
        <f t="shared" si="1696"/>
        <v>South East</v>
      </c>
      <c r="F391" s="458" t="str">
        <f t="shared" si="1541"/>
        <v>Y59</v>
      </c>
      <c r="H391" s="463">
        <f t="shared" si="1676"/>
        <v>185289</v>
      </c>
      <c r="I391" s="463">
        <f t="shared" si="1676"/>
        <v>139603</v>
      </c>
      <c r="J391" s="463">
        <f t="shared" si="1676"/>
        <v>5232109</v>
      </c>
      <c r="K391" s="463">
        <f t="shared" si="1543"/>
        <v>37</v>
      </c>
      <c r="L391" s="463">
        <f t="shared" si="1544"/>
        <v>1</v>
      </c>
      <c r="M391" s="463">
        <f t="shared" si="1545"/>
        <v>130</v>
      </c>
      <c r="N391" s="463">
        <f t="shared" si="1546"/>
        <v>179</v>
      </c>
      <c r="O391" s="463">
        <f t="shared" si="1547"/>
        <v>289</v>
      </c>
      <c r="P391" s="463">
        <f t="shared" si="1697"/>
        <v>658</v>
      </c>
      <c r="Q391" s="463">
        <f t="shared" si="1697"/>
        <v>52</v>
      </c>
      <c r="R391" s="463">
        <f t="shared" si="1697"/>
        <v>122</v>
      </c>
      <c r="S391" s="463">
        <f t="shared" si="1697"/>
        <v>113869</v>
      </c>
      <c r="T391" s="463">
        <f t="shared" si="1697"/>
        <v>8336</v>
      </c>
      <c r="U391" s="463">
        <f t="shared" si="1697"/>
        <v>5330</v>
      </c>
      <c r="V391" s="463">
        <f t="shared" si="1697"/>
        <v>59800</v>
      </c>
      <c r="W391" s="463">
        <f t="shared" si="1697"/>
        <v>27575</v>
      </c>
      <c r="X391" s="463">
        <f t="shared" si="1697"/>
        <v>879</v>
      </c>
      <c r="Y391" s="463">
        <f t="shared" si="1697"/>
        <v>4692056</v>
      </c>
      <c r="Z391" s="463">
        <f t="shared" si="1549"/>
        <v>563</v>
      </c>
      <c r="AA391" s="463">
        <f t="shared" si="1550"/>
        <v>1011</v>
      </c>
      <c r="AB391" s="463">
        <f t="shared" si="1660"/>
        <v>3539922</v>
      </c>
      <c r="AC391" s="463">
        <f t="shared" si="1552"/>
        <v>664</v>
      </c>
      <c r="AD391" s="463">
        <f t="shared" si="1553"/>
        <v>1207</v>
      </c>
      <c r="AE391" s="463">
        <f t="shared" si="1661"/>
        <v>135163300</v>
      </c>
      <c r="AF391" s="463">
        <f t="shared" si="1555"/>
        <v>2260</v>
      </c>
      <c r="AG391" s="463">
        <f t="shared" si="1556"/>
        <v>4698</v>
      </c>
      <c r="AH391" s="463">
        <f t="shared" si="1662"/>
        <v>283020229</v>
      </c>
      <c r="AI391" s="463">
        <f t="shared" si="1558"/>
        <v>10264</v>
      </c>
      <c r="AJ391" s="463">
        <f t="shared" si="1559"/>
        <v>23877</v>
      </c>
      <c r="AK391" s="463">
        <f t="shared" si="1663"/>
        <v>11004200</v>
      </c>
      <c r="AL391" s="463">
        <f t="shared" si="1561"/>
        <v>12519</v>
      </c>
      <c r="AM391" s="463">
        <f t="shared" si="1562"/>
        <v>29889</v>
      </c>
      <c r="AN391" s="463" t="s">
        <v>152</v>
      </c>
      <c r="AO391" s="463" t="s">
        <v>152</v>
      </c>
      <c r="AP391" s="463" t="s">
        <v>152</v>
      </c>
      <c r="AQ391" s="463" t="s">
        <v>152</v>
      </c>
      <c r="AR391" s="463" t="s">
        <v>152</v>
      </c>
      <c r="AS391" s="463" t="s">
        <v>152</v>
      </c>
      <c r="AT391" s="463">
        <f t="shared" si="1698"/>
        <v>12675</v>
      </c>
      <c r="AU391" s="463">
        <f t="shared" si="1698"/>
        <v>322</v>
      </c>
      <c r="AV391" s="463">
        <f t="shared" si="1698"/>
        <v>1893</v>
      </c>
      <c r="AW391" s="463">
        <f t="shared" si="1698"/>
        <v>2871</v>
      </c>
      <c r="AX391" s="463">
        <f t="shared" si="1698"/>
        <v>1168</v>
      </c>
      <c r="AY391" s="463">
        <f t="shared" si="1698"/>
        <v>9292</v>
      </c>
      <c r="AZ391" s="463">
        <f t="shared" si="1698"/>
        <v>1726</v>
      </c>
      <c r="BA391" s="463" t="s">
        <v>152</v>
      </c>
      <c r="BB391" s="463" t="s">
        <v>152</v>
      </c>
      <c r="BC391" s="463" t="s">
        <v>152</v>
      </c>
      <c r="BD391" s="463" t="s">
        <v>152</v>
      </c>
      <c r="BE391" s="463" t="s">
        <v>152</v>
      </c>
      <c r="BF391" s="463" t="s">
        <v>152</v>
      </c>
      <c r="BG391" s="463" t="s">
        <v>152</v>
      </c>
      <c r="BH391" s="463" t="s">
        <v>152</v>
      </c>
      <c r="BI391" s="463">
        <f t="shared" si="1699"/>
        <v>59960</v>
      </c>
      <c r="BJ391" s="463">
        <f t="shared" si="1699"/>
        <v>3723</v>
      </c>
      <c r="BK391" s="463">
        <f t="shared" si="1699"/>
        <v>37511</v>
      </c>
      <c r="BL391" s="463">
        <f t="shared" si="1699"/>
        <v>101194</v>
      </c>
      <c r="BM391" s="463">
        <f t="shared" si="1699"/>
        <v>17449</v>
      </c>
      <c r="BN391" s="463">
        <f t="shared" si="1699"/>
        <v>12496</v>
      </c>
      <c r="BO391" s="463">
        <f t="shared" si="1699"/>
        <v>11129</v>
      </c>
      <c r="BP391" s="463">
        <f t="shared" si="1699"/>
        <v>8057</v>
      </c>
      <c r="BQ391" s="463">
        <f t="shared" si="1699"/>
        <v>80286</v>
      </c>
      <c r="BR391" s="463">
        <f t="shared" si="1699"/>
        <v>63266</v>
      </c>
      <c r="BS391" s="463">
        <f t="shared" si="1699"/>
        <v>46622</v>
      </c>
      <c r="BT391" s="463">
        <f t="shared" si="1699"/>
        <v>29580</v>
      </c>
      <c r="BU391" s="463">
        <f t="shared" si="1699"/>
        <v>1459</v>
      </c>
      <c r="BV391" s="463">
        <f t="shared" si="1699"/>
        <v>957</v>
      </c>
      <c r="BW391" s="463">
        <f t="shared" si="1684"/>
        <v>133</v>
      </c>
      <c r="BX391" s="463">
        <f t="shared" si="1684"/>
        <v>97306</v>
      </c>
      <c r="BY391" s="463">
        <f t="shared" si="1624"/>
        <v>732</v>
      </c>
      <c r="BZ391" s="463">
        <f t="shared" si="1625"/>
        <v>1346</v>
      </c>
      <c r="CA391" s="463">
        <f t="shared" si="1685"/>
        <v>123</v>
      </c>
      <c r="CB391" s="463">
        <f t="shared" si="1685"/>
        <v>80868</v>
      </c>
      <c r="CC391" s="463">
        <f t="shared" si="1627"/>
        <v>657</v>
      </c>
      <c r="CD391" s="463">
        <f t="shared" si="1628"/>
        <v>1129</v>
      </c>
      <c r="CE391" s="463">
        <f t="shared" si="1686"/>
        <v>8080</v>
      </c>
      <c r="CF391" s="463">
        <f t="shared" si="1686"/>
        <v>4513882</v>
      </c>
      <c r="CG391" s="463">
        <f t="shared" si="1630"/>
        <v>559</v>
      </c>
      <c r="CH391" s="463">
        <f t="shared" si="1631"/>
        <v>998</v>
      </c>
      <c r="CI391" s="463">
        <f t="shared" si="1687"/>
        <v>4061</v>
      </c>
      <c r="CJ391" s="463">
        <f t="shared" si="1687"/>
        <v>8151838</v>
      </c>
      <c r="CK391" s="463">
        <f t="shared" si="1633"/>
        <v>2007</v>
      </c>
      <c r="CL391" s="463">
        <f t="shared" si="1634"/>
        <v>3947</v>
      </c>
      <c r="CM391" s="463">
        <f t="shared" si="1688"/>
        <v>1788</v>
      </c>
      <c r="CN391" s="463">
        <f t="shared" si="1688"/>
        <v>3597430</v>
      </c>
      <c r="CO391" s="463">
        <f t="shared" si="1636"/>
        <v>2012</v>
      </c>
      <c r="CP391" s="463">
        <f t="shared" si="1637"/>
        <v>4377</v>
      </c>
      <c r="CQ391" s="463">
        <f t="shared" si="1689"/>
        <v>53951</v>
      </c>
      <c r="CR391" s="463">
        <f t="shared" si="1689"/>
        <v>123414032</v>
      </c>
      <c r="CS391" s="463">
        <f t="shared" si="1639"/>
        <v>2288</v>
      </c>
      <c r="CT391" s="463">
        <f t="shared" si="1640"/>
        <v>4794</v>
      </c>
      <c r="CU391" s="463">
        <f t="shared" si="1690"/>
        <v>2916</v>
      </c>
      <c r="CV391" s="463">
        <f t="shared" si="1690"/>
        <v>23517726</v>
      </c>
      <c r="CW391" s="463">
        <f t="shared" si="1642"/>
        <v>8065</v>
      </c>
      <c r="CX391" s="463">
        <f t="shared" si="1643"/>
        <v>16454</v>
      </c>
      <c r="CY391" s="463">
        <f t="shared" si="1691"/>
        <v>1164</v>
      </c>
      <c r="CZ391" s="463">
        <f t="shared" si="1691"/>
        <v>10621569</v>
      </c>
      <c r="DA391" s="463">
        <f t="shared" si="1645"/>
        <v>9125</v>
      </c>
      <c r="DB391" s="463">
        <f t="shared" si="1646"/>
        <v>20844</v>
      </c>
      <c r="DC391" s="463">
        <f t="shared" si="1692"/>
        <v>1039</v>
      </c>
      <c r="DD391" s="463">
        <f t="shared" si="1692"/>
        <v>15621789</v>
      </c>
      <c r="DE391" s="463">
        <f t="shared" si="1648"/>
        <v>15035</v>
      </c>
      <c r="DF391" s="463">
        <f t="shared" si="1649"/>
        <v>35517</v>
      </c>
      <c r="DG391" s="463">
        <f t="shared" si="1693"/>
        <v>186</v>
      </c>
      <c r="DH391" s="463">
        <f t="shared" si="1693"/>
        <v>2444493</v>
      </c>
      <c r="DI391" s="463">
        <f t="shared" si="1651"/>
        <v>13142</v>
      </c>
      <c r="DJ391" s="463">
        <f t="shared" si="1652"/>
        <v>29089</v>
      </c>
      <c r="DK391" s="463">
        <f t="shared" si="1680"/>
        <v>240</v>
      </c>
      <c r="DL391" s="463">
        <f t="shared" si="1680"/>
        <v>83638</v>
      </c>
      <c r="DM391" s="463">
        <f t="shared" si="1566"/>
        <v>348</v>
      </c>
      <c r="DN391" s="463">
        <f t="shared" si="1567"/>
        <v>550</v>
      </c>
      <c r="DO391" s="463">
        <f t="shared" si="1681"/>
        <v>4616</v>
      </c>
      <c r="DP391" s="463">
        <f t="shared" si="1681"/>
        <v>369790</v>
      </c>
      <c r="DQ391" s="463">
        <f t="shared" si="1569"/>
        <v>80</v>
      </c>
      <c r="DR391" s="463">
        <f t="shared" si="1570"/>
        <v>150</v>
      </c>
      <c r="DS391" s="463">
        <f t="shared" si="1682"/>
        <v>106</v>
      </c>
      <c r="DT391" s="463">
        <f t="shared" si="1682"/>
        <v>219678</v>
      </c>
      <c r="DU391" s="463">
        <f t="shared" si="1615"/>
        <v>2072</v>
      </c>
      <c r="DV391" s="463">
        <f t="shared" si="1616"/>
        <v>4052</v>
      </c>
      <c r="DW391" s="463">
        <f t="shared" si="1701"/>
        <v>97</v>
      </c>
      <c r="DX391" s="463"/>
      <c r="DY391" s="463"/>
      <c r="DZ391" s="463"/>
      <c r="EA391" s="463"/>
      <c r="EB391" s="463"/>
      <c r="EC391" s="463"/>
      <c r="ED391" s="463"/>
      <c r="EE391" s="463"/>
      <c r="EF391" s="463"/>
      <c r="EG391" s="463" t="s">
        <v>152</v>
      </c>
      <c r="EH391" s="463" t="s">
        <v>152</v>
      </c>
      <c r="EI391" s="463">
        <f t="shared" si="1653"/>
        <v>23</v>
      </c>
      <c r="EJ391" s="446"/>
      <c r="EK391" s="446"/>
      <c r="EL391" s="446"/>
      <c r="EM391" s="446"/>
      <c r="EN391" s="446"/>
      <c r="EO391" s="446"/>
      <c r="EP391" s="446"/>
      <c r="EQ391" s="446"/>
      <c r="ER391" s="446"/>
      <c r="ES391" s="446"/>
      <c r="ET391" s="446"/>
      <c r="EU391" s="446"/>
      <c r="EV391" s="446"/>
      <c r="EW391" s="446"/>
      <c r="EX391" s="446"/>
      <c r="EY391" s="446"/>
      <c r="EZ391" s="447"/>
      <c r="FA391" s="446">
        <f t="shared" si="1583"/>
        <v>6</v>
      </c>
      <c r="FB391" s="417">
        <f t="shared" si="1599"/>
        <v>2022</v>
      </c>
      <c r="FC391" s="448">
        <f t="shared" si="1600"/>
        <v>44713</v>
      </c>
      <c r="FD391" s="449">
        <f t="shared" si="1584"/>
        <v>30</v>
      </c>
      <c r="FE391" s="450"/>
      <c r="FF391" s="451">
        <f t="shared" si="1619"/>
        <v>0.60119822870539208</v>
      </c>
      <c r="FG391" s="450"/>
      <c r="FH391" s="452">
        <f t="shared" si="1664"/>
        <v>2.0932101727447217</v>
      </c>
      <c r="FI391" s="452">
        <f t="shared" si="1665"/>
        <v>1.4990403071017275</v>
      </c>
      <c r="FJ391" s="452">
        <f t="shared" si="1666"/>
        <v>2.0879924953095683</v>
      </c>
      <c r="FK391" s="452">
        <f t="shared" si="1667"/>
        <v>1.5116322701688556</v>
      </c>
      <c r="FL391" s="452">
        <f t="shared" si="1668"/>
        <v>1.3425752508361204</v>
      </c>
      <c r="FM391" s="452">
        <f t="shared" si="1669"/>
        <v>1.0579598662207357</v>
      </c>
      <c r="FN391" s="452">
        <f t="shared" si="1670"/>
        <v>1.6907343608340888</v>
      </c>
      <c r="FO391" s="452">
        <f t="shared" si="1671"/>
        <v>1.072710788757933</v>
      </c>
      <c r="FP391" s="452">
        <f t="shared" si="1672"/>
        <v>1.6598407281001137</v>
      </c>
      <c r="FQ391" s="452">
        <f t="shared" si="1673"/>
        <v>1.0887372013651877</v>
      </c>
      <c r="FR391" s="453"/>
      <c r="FS391" s="446">
        <f t="shared" si="1700"/>
        <v>137398</v>
      </c>
      <c r="FT391" s="446">
        <f t="shared" si="1700"/>
        <v>18085402</v>
      </c>
      <c r="FU391" s="446">
        <f t="shared" si="1700"/>
        <v>24946933</v>
      </c>
      <c r="FV391" s="446">
        <f t="shared" si="1700"/>
        <v>40406382</v>
      </c>
      <c r="FW391" s="446">
        <f t="shared" si="1700"/>
        <v>8429404</v>
      </c>
      <c r="FX391" s="446">
        <f t="shared" si="1700"/>
        <v>6431073</v>
      </c>
      <c r="FY391" s="446">
        <f t="shared" si="1700"/>
        <v>280955551</v>
      </c>
      <c r="FZ391" s="446">
        <f t="shared" si="1700"/>
        <v>658395899</v>
      </c>
      <c r="GA391" s="446">
        <f t="shared" si="1700"/>
        <v>26272707</v>
      </c>
      <c r="GB391" s="446"/>
      <c r="GC391" s="446"/>
      <c r="GD391" s="446">
        <f t="shared" si="1703"/>
        <v>178967</v>
      </c>
      <c r="GE391" s="446">
        <f t="shared" si="1703"/>
        <v>138863</v>
      </c>
      <c r="GF391" s="446">
        <f t="shared" si="1703"/>
        <v>8061251</v>
      </c>
      <c r="GG391" s="446">
        <f t="shared" si="1703"/>
        <v>16028764</v>
      </c>
      <c r="GH391" s="446">
        <f t="shared" si="1703"/>
        <v>7826500</v>
      </c>
      <c r="GI391" s="446">
        <f t="shared" si="1703"/>
        <v>258644136</v>
      </c>
      <c r="GJ391" s="446">
        <f t="shared" si="1703"/>
        <v>47979612</v>
      </c>
      <c r="GK391" s="446">
        <f t="shared" si="1703"/>
        <v>24262648</v>
      </c>
      <c r="GL391" s="446">
        <f t="shared" si="1703"/>
        <v>36902314</v>
      </c>
      <c r="GM391" s="446">
        <f t="shared" si="1703"/>
        <v>5410551</v>
      </c>
      <c r="GN391" s="446">
        <f t="shared" si="1702"/>
        <v>429556</v>
      </c>
      <c r="GO391" s="446">
        <f t="shared" si="1695"/>
        <v>131994</v>
      </c>
      <c r="GP391" s="446">
        <f t="shared" si="1695"/>
        <v>691303</v>
      </c>
      <c r="GQ391" s="446">
        <f t="shared" si="1695"/>
        <v>0</v>
      </c>
      <c r="GR391" s="446"/>
      <c r="GS391" s="446"/>
      <c r="GT391" s="446"/>
      <c r="GU391" s="446"/>
      <c r="GV391" s="416"/>
      <c r="GW391" s="456"/>
      <c r="GX391" s="456"/>
      <c r="GY391" s="456"/>
      <c r="GZ391" s="456"/>
      <c r="HA391" s="456"/>
    </row>
    <row r="392" spans="1:209" ht="10.5" customHeight="1" x14ac:dyDescent="0.2">
      <c r="A392" s="417" t="str">
        <f t="shared" si="1540"/>
        <v>2022-23JULYY59</v>
      </c>
      <c r="B392" s="458" t="str">
        <f t="shared" si="1597"/>
        <v>2022-23</v>
      </c>
      <c r="C392" s="402" t="s">
        <v>673</v>
      </c>
      <c r="D392" s="458" t="str">
        <f t="shared" si="1696"/>
        <v>Y59</v>
      </c>
      <c r="E392" s="458" t="str">
        <f t="shared" si="1696"/>
        <v>South East</v>
      </c>
      <c r="F392" s="458" t="str">
        <f t="shared" si="1541"/>
        <v>Y59</v>
      </c>
      <c r="H392" s="463">
        <f t="shared" si="1676"/>
        <v>192518</v>
      </c>
      <c r="I392" s="463">
        <f t="shared" si="1676"/>
        <v>147181</v>
      </c>
      <c r="J392" s="463">
        <f t="shared" si="1676"/>
        <v>10367710</v>
      </c>
      <c r="K392" s="463">
        <f t="shared" si="1543"/>
        <v>70</v>
      </c>
      <c r="L392" s="463">
        <f t="shared" si="1544"/>
        <v>18</v>
      </c>
      <c r="M392" s="463">
        <f t="shared" si="1545"/>
        <v>210</v>
      </c>
      <c r="N392" s="463">
        <f t="shared" si="1546"/>
        <v>280</v>
      </c>
      <c r="O392" s="463">
        <f t="shared" si="1547"/>
        <v>418</v>
      </c>
      <c r="P392" s="463">
        <f t="shared" si="1697"/>
        <v>649</v>
      </c>
      <c r="Q392" s="463">
        <f t="shared" si="1697"/>
        <v>72</v>
      </c>
      <c r="R392" s="463">
        <f t="shared" si="1697"/>
        <v>110</v>
      </c>
      <c r="S392" s="463">
        <f t="shared" si="1697"/>
        <v>114602</v>
      </c>
      <c r="T392" s="463">
        <f t="shared" si="1697"/>
        <v>8628</v>
      </c>
      <c r="U392" s="463">
        <f t="shared" si="1697"/>
        <v>5461</v>
      </c>
      <c r="V392" s="463">
        <f t="shared" si="1697"/>
        <v>61998</v>
      </c>
      <c r="W392" s="463">
        <f t="shared" si="1697"/>
        <v>26037</v>
      </c>
      <c r="X392" s="463">
        <f t="shared" si="1697"/>
        <v>862</v>
      </c>
      <c r="Y392" s="463">
        <f t="shared" si="1697"/>
        <v>5136080</v>
      </c>
      <c r="Z392" s="463">
        <f t="shared" si="1549"/>
        <v>595</v>
      </c>
      <c r="AA392" s="463">
        <f t="shared" si="1550"/>
        <v>1056</v>
      </c>
      <c r="AB392" s="463">
        <f t="shared" si="1660"/>
        <v>3870542</v>
      </c>
      <c r="AC392" s="463">
        <f t="shared" si="1552"/>
        <v>709</v>
      </c>
      <c r="AD392" s="463">
        <f t="shared" si="1553"/>
        <v>1270</v>
      </c>
      <c r="AE392" s="463">
        <f t="shared" si="1661"/>
        <v>153857915</v>
      </c>
      <c r="AF392" s="463">
        <f t="shared" si="1555"/>
        <v>2482</v>
      </c>
      <c r="AG392" s="463">
        <f t="shared" si="1556"/>
        <v>5176</v>
      </c>
      <c r="AH392" s="463">
        <f t="shared" si="1662"/>
        <v>300852385</v>
      </c>
      <c r="AI392" s="463">
        <f t="shared" si="1558"/>
        <v>11555</v>
      </c>
      <c r="AJ392" s="463">
        <f t="shared" si="1559"/>
        <v>28121</v>
      </c>
      <c r="AK392" s="463">
        <f t="shared" si="1663"/>
        <v>12405618</v>
      </c>
      <c r="AL392" s="463">
        <f t="shared" si="1561"/>
        <v>14392</v>
      </c>
      <c r="AM392" s="463">
        <f t="shared" si="1562"/>
        <v>33621</v>
      </c>
      <c r="AN392" s="463" t="s">
        <v>152</v>
      </c>
      <c r="AO392" s="463" t="s">
        <v>152</v>
      </c>
      <c r="AP392" s="463" t="s">
        <v>152</v>
      </c>
      <c r="AQ392" s="463" t="s">
        <v>152</v>
      </c>
      <c r="AR392" s="463" t="s">
        <v>152</v>
      </c>
      <c r="AS392" s="463" t="s">
        <v>152</v>
      </c>
      <c r="AT392" s="463">
        <f t="shared" si="1698"/>
        <v>12893</v>
      </c>
      <c r="AU392" s="463">
        <f t="shared" si="1698"/>
        <v>368</v>
      </c>
      <c r="AV392" s="463">
        <f t="shared" si="1698"/>
        <v>2247</v>
      </c>
      <c r="AW392" s="463">
        <f t="shared" si="1698"/>
        <v>3160</v>
      </c>
      <c r="AX392" s="463">
        <f t="shared" si="1698"/>
        <v>1044</v>
      </c>
      <c r="AY392" s="463">
        <f t="shared" si="1698"/>
        <v>9234</v>
      </c>
      <c r="AZ392" s="463">
        <f t="shared" si="1698"/>
        <v>1813</v>
      </c>
      <c r="BA392" s="463" t="s">
        <v>152</v>
      </c>
      <c r="BB392" s="463" t="s">
        <v>152</v>
      </c>
      <c r="BC392" s="463" t="s">
        <v>152</v>
      </c>
      <c r="BD392" s="463" t="s">
        <v>152</v>
      </c>
      <c r="BE392" s="463" t="s">
        <v>152</v>
      </c>
      <c r="BF392" s="463" t="s">
        <v>152</v>
      </c>
      <c r="BG392" s="463" t="s">
        <v>152</v>
      </c>
      <c r="BH392" s="463" t="s">
        <v>152</v>
      </c>
      <c r="BI392" s="463">
        <f t="shared" si="1699"/>
        <v>59125</v>
      </c>
      <c r="BJ392" s="463">
        <f t="shared" si="1699"/>
        <v>3587</v>
      </c>
      <c r="BK392" s="463">
        <f t="shared" si="1699"/>
        <v>38997</v>
      </c>
      <c r="BL392" s="463">
        <f t="shared" si="1699"/>
        <v>101709</v>
      </c>
      <c r="BM392" s="463">
        <f t="shared" si="1699"/>
        <v>18220</v>
      </c>
      <c r="BN392" s="463">
        <f t="shared" si="1699"/>
        <v>13049</v>
      </c>
      <c r="BO392" s="463">
        <f t="shared" si="1699"/>
        <v>11422</v>
      </c>
      <c r="BP392" s="463">
        <f t="shared" si="1699"/>
        <v>8294</v>
      </c>
      <c r="BQ392" s="463">
        <f t="shared" si="1699"/>
        <v>83150</v>
      </c>
      <c r="BR392" s="463">
        <f t="shared" si="1699"/>
        <v>65546</v>
      </c>
      <c r="BS392" s="463">
        <f t="shared" si="1699"/>
        <v>42807</v>
      </c>
      <c r="BT392" s="463">
        <f t="shared" si="1699"/>
        <v>27907</v>
      </c>
      <c r="BU392" s="463">
        <f t="shared" si="1699"/>
        <v>1378</v>
      </c>
      <c r="BV392" s="463">
        <f t="shared" si="1699"/>
        <v>962</v>
      </c>
      <c r="BW392" s="463">
        <f t="shared" si="1684"/>
        <v>136</v>
      </c>
      <c r="BX392" s="463">
        <f t="shared" si="1684"/>
        <v>102468</v>
      </c>
      <c r="BY392" s="463">
        <f t="shared" si="1624"/>
        <v>753</v>
      </c>
      <c r="BZ392" s="463">
        <f t="shared" si="1625"/>
        <v>1298</v>
      </c>
      <c r="CA392" s="463">
        <f t="shared" si="1685"/>
        <v>128</v>
      </c>
      <c r="CB392" s="463">
        <f t="shared" si="1685"/>
        <v>91537</v>
      </c>
      <c r="CC392" s="463">
        <f t="shared" si="1627"/>
        <v>715</v>
      </c>
      <c r="CD392" s="463">
        <f t="shared" si="1628"/>
        <v>1316</v>
      </c>
      <c r="CE392" s="463">
        <f t="shared" si="1686"/>
        <v>8364</v>
      </c>
      <c r="CF392" s="463">
        <f t="shared" si="1686"/>
        <v>4942075</v>
      </c>
      <c r="CG392" s="463">
        <f t="shared" si="1630"/>
        <v>591</v>
      </c>
      <c r="CH392" s="463">
        <f t="shared" si="1631"/>
        <v>1051</v>
      </c>
      <c r="CI392" s="463">
        <f t="shared" si="1687"/>
        <v>4036</v>
      </c>
      <c r="CJ392" s="463">
        <f t="shared" si="1687"/>
        <v>9070586</v>
      </c>
      <c r="CK392" s="463">
        <f t="shared" si="1633"/>
        <v>2247</v>
      </c>
      <c r="CL392" s="463">
        <f t="shared" si="1634"/>
        <v>4487</v>
      </c>
      <c r="CM392" s="463">
        <f t="shared" si="1688"/>
        <v>1779</v>
      </c>
      <c r="CN392" s="463">
        <f t="shared" si="1688"/>
        <v>4363013</v>
      </c>
      <c r="CO392" s="463">
        <f t="shared" si="1636"/>
        <v>2453</v>
      </c>
      <c r="CP392" s="463">
        <f t="shared" si="1637"/>
        <v>5333</v>
      </c>
      <c r="CQ392" s="463">
        <f t="shared" si="1689"/>
        <v>56183</v>
      </c>
      <c r="CR392" s="463">
        <f t="shared" si="1689"/>
        <v>140424316</v>
      </c>
      <c r="CS392" s="463">
        <f t="shared" si="1639"/>
        <v>2499</v>
      </c>
      <c r="CT392" s="463">
        <f t="shared" si="1640"/>
        <v>5222</v>
      </c>
      <c r="CU392" s="463">
        <f t="shared" si="1690"/>
        <v>2590</v>
      </c>
      <c r="CV392" s="463">
        <f t="shared" si="1690"/>
        <v>23625554</v>
      </c>
      <c r="CW392" s="463">
        <f t="shared" si="1642"/>
        <v>9122</v>
      </c>
      <c r="CX392" s="463">
        <f t="shared" si="1643"/>
        <v>21300</v>
      </c>
      <c r="CY392" s="463">
        <f t="shared" si="1691"/>
        <v>974</v>
      </c>
      <c r="CZ392" s="463">
        <f t="shared" si="1691"/>
        <v>9716781</v>
      </c>
      <c r="DA392" s="463">
        <f t="shared" si="1645"/>
        <v>9976</v>
      </c>
      <c r="DB392" s="463">
        <f t="shared" si="1646"/>
        <v>22937</v>
      </c>
      <c r="DC392" s="463">
        <f t="shared" si="1692"/>
        <v>1035</v>
      </c>
      <c r="DD392" s="463">
        <f t="shared" si="1692"/>
        <v>18331934</v>
      </c>
      <c r="DE392" s="463">
        <f t="shared" si="1648"/>
        <v>17712</v>
      </c>
      <c r="DF392" s="463">
        <f t="shared" si="1649"/>
        <v>43954</v>
      </c>
      <c r="DG392" s="463">
        <f t="shared" si="1693"/>
        <v>186</v>
      </c>
      <c r="DH392" s="463">
        <f t="shared" si="1693"/>
        <v>2613752</v>
      </c>
      <c r="DI392" s="463">
        <f t="shared" si="1651"/>
        <v>14052</v>
      </c>
      <c r="DJ392" s="463">
        <f t="shared" si="1652"/>
        <v>36161</v>
      </c>
      <c r="DK392" s="463">
        <f t="shared" si="1680"/>
        <v>241</v>
      </c>
      <c r="DL392" s="463">
        <f t="shared" si="1680"/>
        <v>102409</v>
      </c>
      <c r="DM392" s="463">
        <f t="shared" si="1566"/>
        <v>425</v>
      </c>
      <c r="DN392" s="463">
        <f t="shared" si="1567"/>
        <v>744</v>
      </c>
      <c r="DO392" s="463">
        <f t="shared" si="1681"/>
        <v>4849</v>
      </c>
      <c r="DP392" s="463">
        <f t="shared" si="1681"/>
        <v>592201</v>
      </c>
      <c r="DQ392" s="463">
        <f t="shared" si="1569"/>
        <v>122</v>
      </c>
      <c r="DR392" s="463">
        <f t="shared" si="1570"/>
        <v>235</v>
      </c>
      <c r="DS392" s="463">
        <f t="shared" si="1682"/>
        <v>97</v>
      </c>
      <c r="DT392" s="463">
        <f t="shared" si="1682"/>
        <v>237255</v>
      </c>
      <c r="DU392" s="463">
        <f t="shared" si="1615"/>
        <v>2446</v>
      </c>
      <c r="DV392" s="463">
        <f t="shared" si="1616"/>
        <v>4975</v>
      </c>
      <c r="DW392" s="463">
        <f t="shared" si="1701"/>
        <v>81</v>
      </c>
      <c r="DX392" s="463"/>
      <c r="DY392" s="463"/>
      <c r="DZ392" s="463"/>
      <c r="EA392" s="463"/>
      <c r="EB392" s="463"/>
      <c r="EC392" s="463"/>
      <c r="ED392" s="463"/>
      <c r="EE392" s="463"/>
      <c r="EF392" s="463"/>
      <c r="EG392" s="463" t="s">
        <v>152</v>
      </c>
      <c r="EH392" s="463" t="s">
        <v>152</v>
      </c>
      <c r="EI392" s="463">
        <f t="shared" si="1653"/>
        <v>43</v>
      </c>
      <c r="EJ392" s="446"/>
      <c r="EK392" s="446"/>
      <c r="EL392" s="446"/>
      <c r="EM392" s="446"/>
      <c r="EN392" s="446"/>
      <c r="EO392" s="446"/>
      <c r="EP392" s="446"/>
      <c r="EQ392" s="446"/>
      <c r="ER392" s="446"/>
      <c r="ES392" s="446"/>
      <c r="ET392" s="446"/>
      <c r="EU392" s="446"/>
      <c r="EV392" s="446"/>
      <c r="EW392" s="446"/>
      <c r="EX392" s="446"/>
      <c r="EY392" s="446"/>
      <c r="EZ392" s="447"/>
      <c r="FA392" s="446">
        <f t="shared" si="1583"/>
        <v>7</v>
      </c>
      <c r="FB392" s="417">
        <f t="shared" si="1599"/>
        <v>2022</v>
      </c>
      <c r="FC392" s="448">
        <f t="shared" si="1600"/>
        <v>44743</v>
      </c>
      <c r="FD392" s="449">
        <f t="shared" si="1584"/>
        <v>31</v>
      </c>
      <c r="FE392" s="450"/>
      <c r="FF392" s="451">
        <f t="shared" si="1619"/>
        <v>0.60772026569745585</v>
      </c>
      <c r="FG392" s="450"/>
      <c r="FH392" s="452">
        <f t="shared" si="1664"/>
        <v>2.1117292535929533</v>
      </c>
      <c r="FI392" s="452">
        <f t="shared" si="1665"/>
        <v>1.5124014835419564</v>
      </c>
      <c r="FJ392" s="452">
        <f t="shared" si="1666"/>
        <v>2.0915583226515291</v>
      </c>
      <c r="FK392" s="452">
        <f t="shared" si="1667"/>
        <v>1.5187694561435634</v>
      </c>
      <c r="FL392" s="452">
        <f t="shared" si="1668"/>
        <v>1.3411722958805123</v>
      </c>
      <c r="FM392" s="452">
        <f t="shared" si="1669"/>
        <v>1.0572276525049196</v>
      </c>
      <c r="FN392" s="452">
        <f t="shared" si="1670"/>
        <v>1.644083419748819</v>
      </c>
      <c r="FO392" s="452">
        <f t="shared" si="1671"/>
        <v>1.0718208702999577</v>
      </c>
      <c r="FP392" s="452">
        <f t="shared" si="1672"/>
        <v>1.5986078886310904</v>
      </c>
      <c r="FQ392" s="452">
        <f t="shared" si="1673"/>
        <v>1.1160092807424593</v>
      </c>
      <c r="FR392" s="453"/>
      <c r="FS392" s="446">
        <f t="shared" si="1700"/>
        <v>2668421</v>
      </c>
      <c r="FT392" s="446">
        <f t="shared" si="1700"/>
        <v>30900676</v>
      </c>
      <c r="FU392" s="446">
        <f t="shared" si="1700"/>
        <v>41207970</v>
      </c>
      <c r="FV392" s="446">
        <f t="shared" si="1700"/>
        <v>61579788</v>
      </c>
      <c r="FW392" s="446">
        <f t="shared" si="1700"/>
        <v>9114867</v>
      </c>
      <c r="FX392" s="446">
        <f t="shared" si="1700"/>
        <v>6937697</v>
      </c>
      <c r="FY392" s="446">
        <f t="shared" si="1700"/>
        <v>320896227</v>
      </c>
      <c r="FZ392" s="446">
        <f t="shared" si="1700"/>
        <v>732183062</v>
      </c>
      <c r="GA392" s="446">
        <f t="shared" si="1700"/>
        <v>28981241</v>
      </c>
      <c r="GB392" s="446"/>
      <c r="GC392" s="446"/>
      <c r="GD392" s="446">
        <f t="shared" si="1703"/>
        <v>176588</v>
      </c>
      <c r="GE392" s="446">
        <f t="shared" si="1703"/>
        <v>168413</v>
      </c>
      <c r="GF392" s="446">
        <f t="shared" si="1703"/>
        <v>8789138</v>
      </c>
      <c r="GG392" s="446">
        <f t="shared" si="1703"/>
        <v>18111208</v>
      </c>
      <c r="GH392" s="446">
        <f t="shared" si="1703"/>
        <v>9486603</v>
      </c>
      <c r="GI392" s="446">
        <f t="shared" si="1703"/>
        <v>293366109</v>
      </c>
      <c r="GJ392" s="446">
        <f t="shared" si="1703"/>
        <v>55167194</v>
      </c>
      <c r="GK392" s="446">
        <f t="shared" si="1703"/>
        <v>22340578</v>
      </c>
      <c r="GL392" s="446">
        <f t="shared" si="1703"/>
        <v>45492119</v>
      </c>
      <c r="GM392" s="446">
        <f t="shared" si="1703"/>
        <v>6726023</v>
      </c>
      <c r="GN392" s="446">
        <f t="shared" si="1702"/>
        <v>482574</v>
      </c>
      <c r="GO392" s="446">
        <f t="shared" si="1695"/>
        <v>179316</v>
      </c>
      <c r="GP392" s="446">
        <f t="shared" si="1695"/>
        <v>1139171</v>
      </c>
      <c r="GQ392" s="446">
        <f t="shared" si="1695"/>
        <v>0</v>
      </c>
      <c r="GR392" s="446"/>
      <c r="GS392" s="446"/>
      <c r="GT392" s="446"/>
      <c r="GU392" s="446"/>
      <c r="GV392" s="416"/>
      <c r="GW392" s="456"/>
      <c r="GX392" s="456"/>
      <c r="GY392" s="456"/>
      <c r="GZ392" s="456"/>
      <c r="HA392" s="456"/>
    </row>
    <row r="393" spans="1:209" ht="10.5" customHeight="1" x14ac:dyDescent="0.2">
      <c r="A393" s="417" t="str">
        <f t="shared" si="1540"/>
        <v>2022-23AUGUSTY59</v>
      </c>
      <c r="B393" s="458" t="str">
        <f t="shared" si="1597"/>
        <v>2022-23</v>
      </c>
      <c r="C393" s="402" t="s">
        <v>636</v>
      </c>
      <c r="D393" s="458" t="str">
        <f t="shared" si="1696"/>
        <v>Y59</v>
      </c>
      <c r="E393" s="458" t="str">
        <f t="shared" si="1696"/>
        <v>South East</v>
      </c>
      <c r="F393" s="458" t="str">
        <f t="shared" si="1541"/>
        <v>Y59</v>
      </c>
      <c r="H393" s="463">
        <f t="shared" ref="H393:J412" si="1704">SUMIFS(H$443:H$10112,$B$443:$B$10112,$B393,$C$443:$C$10112,$C393,$D$443:$D$10112,$D393)</f>
        <v>172903</v>
      </c>
      <c r="I393" s="463">
        <f t="shared" si="1704"/>
        <v>132558</v>
      </c>
      <c r="J393" s="463">
        <f t="shared" si="1704"/>
        <v>5616073</v>
      </c>
      <c r="K393" s="463">
        <f t="shared" si="1543"/>
        <v>42</v>
      </c>
      <c r="L393" s="463">
        <f t="shared" si="1544"/>
        <v>1</v>
      </c>
      <c r="M393" s="463">
        <f t="shared" si="1545"/>
        <v>152</v>
      </c>
      <c r="N393" s="463">
        <f t="shared" si="1546"/>
        <v>208</v>
      </c>
      <c r="O393" s="463">
        <f t="shared" si="1547"/>
        <v>323</v>
      </c>
      <c r="P393" s="463">
        <f t="shared" ref="P393:Y402" si="1705">SUMIFS(P$443:P$10112,$B$443:$B$10112,$B393,$C$443:$C$10112,$C393,$D$443:$D$10112,$D393)</f>
        <v>416</v>
      </c>
      <c r="Q393" s="463">
        <f t="shared" si="1705"/>
        <v>73</v>
      </c>
      <c r="R393" s="463">
        <f t="shared" si="1705"/>
        <v>114</v>
      </c>
      <c r="S393" s="463">
        <f t="shared" si="1705"/>
        <v>109840</v>
      </c>
      <c r="T393" s="463">
        <f t="shared" si="1705"/>
        <v>7746</v>
      </c>
      <c r="U393" s="463">
        <f t="shared" si="1705"/>
        <v>4885</v>
      </c>
      <c r="V393" s="463">
        <f t="shared" si="1705"/>
        <v>56137</v>
      </c>
      <c r="W393" s="463">
        <f t="shared" si="1705"/>
        <v>29353</v>
      </c>
      <c r="X393" s="463">
        <f t="shared" si="1705"/>
        <v>1099</v>
      </c>
      <c r="Y393" s="463">
        <f t="shared" si="1705"/>
        <v>4348999</v>
      </c>
      <c r="Z393" s="463">
        <f t="shared" si="1549"/>
        <v>561</v>
      </c>
      <c r="AA393" s="463">
        <f t="shared" si="1550"/>
        <v>1004</v>
      </c>
      <c r="AB393" s="463">
        <f t="shared" si="1660"/>
        <v>3253737</v>
      </c>
      <c r="AC393" s="463">
        <f t="shared" si="1552"/>
        <v>666</v>
      </c>
      <c r="AD393" s="463">
        <f t="shared" si="1553"/>
        <v>1202</v>
      </c>
      <c r="AE393" s="463">
        <f t="shared" si="1661"/>
        <v>111509487</v>
      </c>
      <c r="AF393" s="463">
        <f t="shared" si="1555"/>
        <v>1986</v>
      </c>
      <c r="AG393" s="463">
        <f t="shared" si="1556"/>
        <v>4042</v>
      </c>
      <c r="AH393" s="463">
        <f t="shared" si="1662"/>
        <v>240861934</v>
      </c>
      <c r="AI393" s="463">
        <f t="shared" si="1558"/>
        <v>8206</v>
      </c>
      <c r="AJ393" s="463">
        <f t="shared" si="1559"/>
        <v>19637</v>
      </c>
      <c r="AK393" s="463">
        <f t="shared" si="1663"/>
        <v>11407773</v>
      </c>
      <c r="AL393" s="463">
        <f t="shared" si="1561"/>
        <v>10380</v>
      </c>
      <c r="AM393" s="463">
        <f t="shared" si="1562"/>
        <v>25251</v>
      </c>
      <c r="AN393" s="463" t="s">
        <v>152</v>
      </c>
      <c r="AO393" s="463" t="s">
        <v>152</v>
      </c>
      <c r="AP393" s="463" t="s">
        <v>152</v>
      </c>
      <c r="AQ393" s="463" t="s">
        <v>152</v>
      </c>
      <c r="AR393" s="463" t="s">
        <v>152</v>
      </c>
      <c r="AS393" s="463" t="s">
        <v>152</v>
      </c>
      <c r="AT393" s="463">
        <f t="shared" ref="AT393:AZ402" si="1706">SUMIFS(AT$443:AT$10112,$B$443:$B$10112,$B393,$C$443:$C$10112,$C393,$D$443:$D$10112,$D393)</f>
        <v>11028</v>
      </c>
      <c r="AU393" s="463">
        <f t="shared" si="1706"/>
        <v>308</v>
      </c>
      <c r="AV393" s="463">
        <f t="shared" si="1706"/>
        <v>1756</v>
      </c>
      <c r="AW393" s="463">
        <f t="shared" si="1706"/>
        <v>2851</v>
      </c>
      <c r="AX393" s="463">
        <f t="shared" si="1706"/>
        <v>941</v>
      </c>
      <c r="AY393" s="463">
        <f t="shared" si="1706"/>
        <v>8023</v>
      </c>
      <c r="AZ393" s="463">
        <f t="shared" si="1706"/>
        <v>1896</v>
      </c>
      <c r="BA393" s="463" t="s">
        <v>152</v>
      </c>
      <c r="BB393" s="463" t="s">
        <v>152</v>
      </c>
      <c r="BC393" s="463" t="s">
        <v>152</v>
      </c>
      <c r="BD393" s="463" t="s">
        <v>152</v>
      </c>
      <c r="BE393" s="463" t="s">
        <v>152</v>
      </c>
      <c r="BF393" s="463" t="s">
        <v>152</v>
      </c>
      <c r="BG393" s="463" t="s">
        <v>152</v>
      </c>
      <c r="BH393" s="463" t="s">
        <v>152</v>
      </c>
      <c r="BI393" s="463">
        <f t="shared" ref="BI393:BV402" si="1707">SUMIFS(BI$443:BI$10112,$B$443:$B$10112,$B393,$C$443:$C$10112,$C393,$D$443:$D$10112,$D393)</f>
        <v>58172</v>
      </c>
      <c r="BJ393" s="463">
        <f t="shared" si="1707"/>
        <v>3550</v>
      </c>
      <c r="BK393" s="463">
        <f t="shared" si="1707"/>
        <v>37090</v>
      </c>
      <c r="BL393" s="463">
        <f t="shared" si="1707"/>
        <v>98812</v>
      </c>
      <c r="BM393" s="463">
        <f t="shared" si="1707"/>
        <v>16742</v>
      </c>
      <c r="BN393" s="463">
        <f t="shared" si="1707"/>
        <v>11845</v>
      </c>
      <c r="BO393" s="463">
        <f t="shared" si="1707"/>
        <v>10471</v>
      </c>
      <c r="BP393" s="463">
        <f t="shared" si="1707"/>
        <v>7502</v>
      </c>
      <c r="BQ393" s="463">
        <f t="shared" si="1707"/>
        <v>75188</v>
      </c>
      <c r="BR393" s="463">
        <f t="shared" si="1707"/>
        <v>59386</v>
      </c>
      <c r="BS393" s="463">
        <f t="shared" si="1707"/>
        <v>48432</v>
      </c>
      <c r="BT393" s="463">
        <f t="shared" si="1707"/>
        <v>31259</v>
      </c>
      <c r="BU393" s="463">
        <f t="shared" si="1707"/>
        <v>1760</v>
      </c>
      <c r="BV393" s="463">
        <f t="shared" si="1707"/>
        <v>1196</v>
      </c>
      <c r="BW393" s="463">
        <f t="shared" si="1684"/>
        <v>114</v>
      </c>
      <c r="BX393" s="463">
        <f t="shared" si="1684"/>
        <v>82769</v>
      </c>
      <c r="BY393" s="463">
        <f t="shared" si="1624"/>
        <v>726</v>
      </c>
      <c r="BZ393" s="463">
        <f t="shared" si="1625"/>
        <v>1143</v>
      </c>
      <c r="CA393" s="463">
        <f t="shared" si="1685"/>
        <v>94</v>
      </c>
      <c r="CB393" s="463">
        <f t="shared" si="1685"/>
        <v>52840</v>
      </c>
      <c r="CC393" s="463">
        <f t="shared" si="1627"/>
        <v>562</v>
      </c>
      <c r="CD393" s="463">
        <f t="shared" si="1628"/>
        <v>1133</v>
      </c>
      <c r="CE393" s="463">
        <f t="shared" si="1686"/>
        <v>7538</v>
      </c>
      <c r="CF393" s="463">
        <f t="shared" si="1686"/>
        <v>4213390</v>
      </c>
      <c r="CG393" s="463">
        <f t="shared" si="1630"/>
        <v>559</v>
      </c>
      <c r="CH393" s="463">
        <f t="shared" si="1631"/>
        <v>999</v>
      </c>
      <c r="CI393" s="463">
        <f t="shared" si="1687"/>
        <v>4008</v>
      </c>
      <c r="CJ393" s="463">
        <f t="shared" si="1687"/>
        <v>7529825</v>
      </c>
      <c r="CK393" s="463">
        <f t="shared" si="1633"/>
        <v>1879</v>
      </c>
      <c r="CL393" s="463">
        <f t="shared" si="1634"/>
        <v>3829</v>
      </c>
      <c r="CM393" s="463">
        <f t="shared" si="1688"/>
        <v>1701</v>
      </c>
      <c r="CN393" s="463">
        <f t="shared" si="1688"/>
        <v>3367801</v>
      </c>
      <c r="CO393" s="463">
        <f t="shared" si="1636"/>
        <v>1980</v>
      </c>
      <c r="CP393" s="463">
        <f t="shared" si="1637"/>
        <v>4159</v>
      </c>
      <c r="CQ393" s="463">
        <f t="shared" si="1689"/>
        <v>50428</v>
      </c>
      <c r="CR393" s="463">
        <f t="shared" si="1689"/>
        <v>100611861</v>
      </c>
      <c r="CS393" s="463">
        <f t="shared" si="1639"/>
        <v>1995</v>
      </c>
      <c r="CT393" s="463">
        <f t="shared" si="1640"/>
        <v>4055</v>
      </c>
      <c r="CU393" s="463">
        <f t="shared" si="1690"/>
        <v>2745</v>
      </c>
      <c r="CV393" s="463">
        <f t="shared" si="1690"/>
        <v>19730198</v>
      </c>
      <c r="CW393" s="463">
        <f t="shared" si="1642"/>
        <v>7188</v>
      </c>
      <c r="CX393" s="463">
        <f t="shared" si="1643"/>
        <v>16066</v>
      </c>
      <c r="CY393" s="463">
        <f t="shared" si="1691"/>
        <v>1038</v>
      </c>
      <c r="CZ393" s="463">
        <f t="shared" si="1691"/>
        <v>8661447</v>
      </c>
      <c r="DA393" s="463">
        <f t="shared" si="1645"/>
        <v>8344</v>
      </c>
      <c r="DB393" s="463">
        <f t="shared" si="1646"/>
        <v>19137</v>
      </c>
      <c r="DC393" s="463">
        <f t="shared" si="1692"/>
        <v>1090</v>
      </c>
      <c r="DD393" s="463">
        <f t="shared" si="1692"/>
        <v>16297451</v>
      </c>
      <c r="DE393" s="463">
        <f t="shared" si="1648"/>
        <v>14952</v>
      </c>
      <c r="DF393" s="463">
        <f t="shared" si="1649"/>
        <v>34289</v>
      </c>
      <c r="DG393" s="463">
        <f t="shared" si="1693"/>
        <v>189</v>
      </c>
      <c r="DH393" s="463">
        <f t="shared" si="1693"/>
        <v>2019090</v>
      </c>
      <c r="DI393" s="463">
        <f t="shared" si="1651"/>
        <v>10683</v>
      </c>
      <c r="DJ393" s="463">
        <f t="shared" si="1652"/>
        <v>25896</v>
      </c>
      <c r="DK393" s="463">
        <f t="shared" ref="DK393:DL412" si="1708">SUMIFS(DK$443:DK$10112,$B$443:$B$10112,$B393,$C$443:$C$10112,$C393,$D$443:$D$10112,$D393)</f>
        <v>207</v>
      </c>
      <c r="DL393" s="463">
        <f t="shared" si="1708"/>
        <v>76880</v>
      </c>
      <c r="DM393" s="463">
        <f t="shared" si="1566"/>
        <v>371</v>
      </c>
      <c r="DN393" s="463">
        <f t="shared" si="1567"/>
        <v>613</v>
      </c>
      <c r="DO393" s="463">
        <f t="shared" ref="DO393:DP412" si="1709">SUMIFS(DO$443:DO$10112,$B$443:$B$10112,$B393,$C$443:$C$10112,$C393,$D$443:$D$10112,$D393)</f>
        <v>4448</v>
      </c>
      <c r="DP393" s="463">
        <f t="shared" si="1709"/>
        <v>427639</v>
      </c>
      <c r="DQ393" s="463">
        <f t="shared" si="1569"/>
        <v>96</v>
      </c>
      <c r="DR393" s="463">
        <f t="shared" si="1570"/>
        <v>173</v>
      </c>
      <c r="DS393" s="463">
        <f t="shared" ref="DS393:DT412" si="1710">SUMIFS(DS$443:DS$10112,$B$443:$B$10112,$B393,$C$443:$C$10112,$C393,$D$443:$D$10112,$D393)</f>
        <v>109</v>
      </c>
      <c r="DT393" s="463">
        <f t="shared" si="1710"/>
        <v>240191</v>
      </c>
      <c r="DU393" s="463">
        <f t="shared" si="1615"/>
        <v>2204</v>
      </c>
      <c r="DV393" s="463">
        <f t="shared" si="1616"/>
        <v>4478</v>
      </c>
      <c r="DW393" s="463">
        <f t="shared" si="1701"/>
        <v>101</v>
      </c>
      <c r="DX393" s="463"/>
      <c r="DY393" s="463"/>
      <c r="DZ393" s="463"/>
      <c r="EA393" s="463"/>
      <c r="EB393" s="463"/>
      <c r="EC393" s="463"/>
      <c r="ED393" s="463"/>
      <c r="EE393" s="463"/>
      <c r="EF393" s="463"/>
      <c r="EG393" s="463" t="s">
        <v>152</v>
      </c>
      <c r="EH393" s="463" t="s">
        <v>152</v>
      </c>
      <c r="EI393" s="463">
        <f t="shared" si="1653"/>
        <v>47</v>
      </c>
      <c r="EJ393" s="446"/>
      <c r="EK393" s="446"/>
      <c r="EL393" s="446"/>
      <c r="EM393" s="446"/>
      <c r="EN393" s="446"/>
      <c r="EO393" s="446"/>
      <c r="EP393" s="446"/>
      <c r="EQ393" s="446"/>
      <c r="ER393" s="446"/>
      <c r="ES393" s="446"/>
      <c r="ET393" s="446"/>
      <c r="EU393" s="446"/>
      <c r="EV393" s="446"/>
      <c r="EW393" s="446"/>
      <c r="EX393" s="446"/>
      <c r="EY393" s="446"/>
      <c r="EZ393" s="447"/>
      <c r="FA393" s="446">
        <f t="shared" si="1583"/>
        <v>8</v>
      </c>
      <c r="FB393" s="417">
        <f t="shared" si="1599"/>
        <v>2022</v>
      </c>
      <c r="FC393" s="448">
        <f t="shared" si="1600"/>
        <v>44774</v>
      </c>
      <c r="FD393" s="449">
        <f t="shared" si="1584"/>
        <v>31</v>
      </c>
      <c r="FE393" s="450"/>
      <c r="FF393" s="451">
        <f t="shared" si="1619"/>
        <v>0.60682128240109146</v>
      </c>
      <c r="FG393" s="450"/>
      <c r="FH393" s="452">
        <f t="shared" si="1664"/>
        <v>2.1613736121869351</v>
      </c>
      <c r="FI393" s="452">
        <f t="shared" si="1665"/>
        <v>1.5291763490833978</v>
      </c>
      <c r="FJ393" s="452">
        <f t="shared" si="1666"/>
        <v>2.1435005117707266</v>
      </c>
      <c r="FK393" s="452">
        <f t="shared" si="1667"/>
        <v>1.5357215967246673</v>
      </c>
      <c r="FL393" s="452">
        <f t="shared" si="1668"/>
        <v>1.3393661934196697</v>
      </c>
      <c r="FM393" s="452">
        <f t="shared" si="1669"/>
        <v>1.057876266989686</v>
      </c>
      <c r="FN393" s="452">
        <f t="shared" si="1670"/>
        <v>1.6499846693694</v>
      </c>
      <c r="FO393" s="452">
        <f t="shared" si="1671"/>
        <v>1.0649337376077403</v>
      </c>
      <c r="FP393" s="452">
        <f t="shared" si="1672"/>
        <v>1.6014558689717926</v>
      </c>
      <c r="FQ393" s="452">
        <f t="shared" si="1673"/>
        <v>1.0882620564149226</v>
      </c>
      <c r="FR393" s="453"/>
      <c r="FS393" s="446">
        <f t="shared" ref="FS393:GA402" si="1711">SUMIFS(FS$443:FS$10112,$B$443:$B$10112,$B393,$C$443:$C$10112,$C393,$D$443:$D$10112,$D393)</f>
        <v>130238</v>
      </c>
      <c r="FT393" s="446">
        <f t="shared" si="1711"/>
        <v>20134298</v>
      </c>
      <c r="FU393" s="446">
        <f t="shared" si="1711"/>
        <v>27506194</v>
      </c>
      <c r="FV393" s="446">
        <f t="shared" si="1711"/>
        <v>42768706</v>
      </c>
      <c r="FW393" s="446">
        <f t="shared" si="1711"/>
        <v>7774240</v>
      </c>
      <c r="FX393" s="446">
        <f t="shared" si="1711"/>
        <v>5873412</v>
      </c>
      <c r="FY393" s="446">
        <f t="shared" si="1711"/>
        <v>226927577</v>
      </c>
      <c r="FZ393" s="446">
        <f t="shared" si="1711"/>
        <v>576395111</v>
      </c>
      <c r="GA393" s="446">
        <f t="shared" si="1711"/>
        <v>27750599</v>
      </c>
      <c r="GB393" s="446"/>
      <c r="GC393" s="446"/>
      <c r="GD393" s="446">
        <f t="shared" si="1703"/>
        <v>130354</v>
      </c>
      <c r="GE393" s="446">
        <f t="shared" si="1703"/>
        <v>106504</v>
      </c>
      <c r="GF393" s="446">
        <f t="shared" si="1703"/>
        <v>7528559</v>
      </c>
      <c r="GG393" s="446">
        <f t="shared" si="1703"/>
        <v>15348129</v>
      </c>
      <c r="GH393" s="446">
        <f t="shared" si="1703"/>
        <v>7073803</v>
      </c>
      <c r="GI393" s="446">
        <f t="shared" si="1703"/>
        <v>204488491</v>
      </c>
      <c r="GJ393" s="446">
        <f t="shared" si="1703"/>
        <v>44101064</v>
      </c>
      <c r="GK393" s="446">
        <f t="shared" si="1703"/>
        <v>19863773</v>
      </c>
      <c r="GL393" s="446">
        <f t="shared" si="1703"/>
        <v>37375032</v>
      </c>
      <c r="GM393" s="446">
        <f t="shared" si="1703"/>
        <v>4894300</v>
      </c>
      <c r="GN393" s="446">
        <f t="shared" si="1702"/>
        <v>488087</v>
      </c>
      <c r="GO393" s="446">
        <f t="shared" si="1695"/>
        <v>126790</v>
      </c>
      <c r="GP393" s="446">
        <f t="shared" si="1695"/>
        <v>769875</v>
      </c>
      <c r="GQ393" s="446">
        <f t="shared" si="1695"/>
        <v>0</v>
      </c>
      <c r="GR393" s="446"/>
      <c r="GS393" s="446"/>
      <c r="GT393" s="446"/>
      <c r="GU393" s="446"/>
      <c r="GV393" s="416"/>
      <c r="GW393" s="456"/>
      <c r="GX393" s="456"/>
      <c r="GY393" s="456"/>
      <c r="GZ393" s="456"/>
      <c r="HA393" s="456"/>
    </row>
    <row r="394" spans="1:209" ht="10.5" customHeight="1" x14ac:dyDescent="0.2">
      <c r="A394" s="417" t="str">
        <f t="shared" si="1540"/>
        <v>2022-23SEPTEMBERY59</v>
      </c>
      <c r="B394" s="458" t="str">
        <f t="shared" si="1597"/>
        <v>2022-23</v>
      </c>
      <c r="C394" s="402" t="s">
        <v>640</v>
      </c>
      <c r="D394" s="458" t="str">
        <f t="shared" si="1696"/>
        <v>Y59</v>
      </c>
      <c r="E394" s="458" t="str">
        <f t="shared" si="1696"/>
        <v>South East</v>
      </c>
      <c r="F394" s="458" t="str">
        <f t="shared" si="1541"/>
        <v>Y59</v>
      </c>
      <c r="H394" s="463">
        <f t="shared" si="1704"/>
        <v>173331</v>
      </c>
      <c r="I394" s="463">
        <f t="shared" si="1704"/>
        <v>129516</v>
      </c>
      <c r="J394" s="463">
        <f t="shared" si="1704"/>
        <v>6245690</v>
      </c>
      <c r="K394" s="463">
        <f t="shared" si="1543"/>
        <v>48</v>
      </c>
      <c r="L394" s="463">
        <f t="shared" si="1544"/>
        <v>1</v>
      </c>
      <c r="M394" s="463">
        <f t="shared" si="1545"/>
        <v>167</v>
      </c>
      <c r="N394" s="463">
        <f t="shared" si="1546"/>
        <v>228</v>
      </c>
      <c r="O394" s="463">
        <f t="shared" si="1547"/>
        <v>364</v>
      </c>
      <c r="P394" s="463">
        <f t="shared" si="1705"/>
        <v>541</v>
      </c>
      <c r="Q394" s="463">
        <f t="shared" si="1705"/>
        <v>43</v>
      </c>
      <c r="R394" s="463">
        <f t="shared" si="1705"/>
        <v>89</v>
      </c>
      <c r="S394" s="463">
        <f t="shared" si="1705"/>
        <v>107979</v>
      </c>
      <c r="T394" s="463">
        <f t="shared" si="1705"/>
        <v>7885</v>
      </c>
      <c r="U394" s="463">
        <f t="shared" si="1705"/>
        <v>5058</v>
      </c>
      <c r="V394" s="463">
        <f t="shared" si="1705"/>
        <v>58097</v>
      </c>
      <c r="W394" s="463">
        <f t="shared" si="1705"/>
        <v>25607</v>
      </c>
      <c r="X394" s="463">
        <f t="shared" si="1705"/>
        <v>1013</v>
      </c>
      <c r="Y394" s="463">
        <f t="shared" si="1705"/>
        <v>4538309</v>
      </c>
      <c r="Z394" s="463">
        <f t="shared" si="1549"/>
        <v>576</v>
      </c>
      <c r="AA394" s="463">
        <f t="shared" si="1550"/>
        <v>1039</v>
      </c>
      <c r="AB394" s="463">
        <f t="shared" si="1660"/>
        <v>3455466</v>
      </c>
      <c r="AC394" s="463">
        <f t="shared" si="1552"/>
        <v>683</v>
      </c>
      <c r="AD394" s="463">
        <f t="shared" si="1553"/>
        <v>1236</v>
      </c>
      <c r="AE394" s="463">
        <f t="shared" si="1661"/>
        <v>132695230</v>
      </c>
      <c r="AF394" s="463">
        <f t="shared" si="1555"/>
        <v>2284</v>
      </c>
      <c r="AG394" s="463">
        <f t="shared" si="1556"/>
        <v>4703</v>
      </c>
      <c r="AH394" s="463">
        <f t="shared" si="1662"/>
        <v>257843127</v>
      </c>
      <c r="AI394" s="463">
        <f t="shared" si="1558"/>
        <v>10069</v>
      </c>
      <c r="AJ394" s="463">
        <f t="shared" si="1559"/>
        <v>24154</v>
      </c>
      <c r="AK394" s="463">
        <f t="shared" si="1663"/>
        <v>12240772</v>
      </c>
      <c r="AL394" s="463">
        <f t="shared" si="1561"/>
        <v>12084</v>
      </c>
      <c r="AM394" s="463">
        <f t="shared" si="1562"/>
        <v>29484</v>
      </c>
      <c r="AN394" s="463" t="s">
        <v>152</v>
      </c>
      <c r="AO394" s="463" t="s">
        <v>152</v>
      </c>
      <c r="AP394" s="463" t="s">
        <v>152</v>
      </c>
      <c r="AQ394" s="463" t="s">
        <v>152</v>
      </c>
      <c r="AR394" s="463" t="s">
        <v>152</v>
      </c>
      <c r="AS394" s="463" t="s">
        <v>152</v>
      </c>
      <c r="AT394" s="463">
        <f t="shared" si="1706"/>
        <v>10893</v>
      </c>
      <c r="AU394" s="463">
        <f t="shared" si="1706"/>
        <v>312</v>
      </c>
      <c r="AV394" s="463">
        <f t="shared" si="1706"/>
        <v>1799</v>
      </c>
      <c r="AW394" s="463">
        <f t="shared" si="1706"/>
        <v>2931</v>
      </c>
      <c r="AX394" s="463">
        <f t="shared" si="1706"/>
        <v>873</v>
      </c>
      <c r="AY394" s="463">
        <f t="shared" si="1706"/>
        <v>7909</v>
      </c>
      <c r="AZ394" s="463">
        <f t="shared" si="1706"/>
        <v>1635</v>
      </c>
      <c r="BA394" s="463" t="s">
        <v>152</v>
      </c>
      <c r="BB394" s="463" t="s">
        <v>152</v>
      </c>
      <c r="BC394" s="463" t="s">
        <v>152</v>
      </c>
      <c r="BD394" s="463" t="s">
        <v>152</v>
      </c>
      <c r="BE394" s="463" t="s">
        <v>152</v>
      </c>
      <c r="BF394" s="463" t="s">
        <v>152</v>
      </c>
      <c r="BG394" s="463" t="s">
        <v>152</v>
      </c>
      <c r="BH394" s="463" t="s">
        <v>152</v>
      </c>
      <c r="BI394" s="463">
        <f t="shared" si="1707"/>
        <v>57559</v>
      </c>
      <c r="BJ394" s="463">
        <f t="shared" si="1707"/>
        <v>3712</v>
      </c>
      <c r="BK394" s="463">
        <f t="shared" si="1707"/>
        <v>35815</v>
      </c>
      <c r="BL394" s="463">
        <f t="shared" si="1707"/>
        <v>97086</v>
      </c>
      <c r="BM394" s="463">
        <f t="shared" si="1707"/>
        <v>16908</v>
      </c>
      <c r="BN394" s="463">
        <f t="shared" si="1707"/>
        <v>12034</v>
      </c>
      <c r="BO394" s="463">
        <f t="shared" si="1707"/>
        <v>10829</v>
      </c>
      <c r="BP394" s="463">
        <f t="shared" si="1707"/>
        <v>7774</v>
      </c>
      <c r="BQ394" s="463">
        <f t="shared" si="1707"/>
        <v>78259</v>
      </c>
      <c r="BR394" s="463">
        <f t="shared" si="1707"/>
        <v>61549</v>
      </c>
      <c r="BS394" s="463">
        <f t="shared" si="1707"/>
        <v>43059</v>
      </c>
      <c r="BT394" s="463">
        <f t="shared" si="1707"/>
        <v>27657</v>
      </c>
      <c r="BU394" s="463">
        <f t="shared" si="1707"/>
        <v>1691</v>
      </c>
      <c r="BV394" s="463">
        <f t="shared" si="1707"/>
        <v>1132</v>
      </c>
      <c r="BW394" s="463">
        <f t="shared" si="1684"/>
        <v>162</v>
      </c>
      <c r="BX394" s="463">
        <f t="shared" si="1684"/>
        <v>116577</v>
      </c>
      <c r="BY394" s="463">
        <f t="shared" si="1624"/>
        <v>720</v>
      </c>
      <c r="BZ394" s="463">
        <f t="shared" si="1625"/>
        <v>1277</v>
      </c>
      <c r="CA394" s="463">
        <f t="shared" si="1685"/>
        <v>116</v>
      </c>
      <c r="CB394" s="463">
        <f t="shared" si="1685"/>
        <v>79478</v>
      </c>
      <c r="CC394" s="463">
        <f t="shared" si="1627"/>
        <v>685</v>
      </c>
      <c r="CD394" s="463">
        <f t="shared" si="1628"/>
        <v>1190</v>
      </c>
      <c r="CE394" s="463">
        <f t="shared" si="1686"/>
        <v>7607</v>
      </c>
      <c r="CF394" s="463">
        <f t="shared" si="1686"/>
        <v>4342254</v>
      </c>
      <c r="CG394" s="463">
        <f t="shared" si="1630"/>
        <v>571</v>
      </c>
      <c r="CH394" s="463">
        <f t="shared" si="1631"/>
        <v>1031</v>
      </c>
      <c r="CI394" s="463">
        <f t="shared" si="1687"/>
        <v>4259</v>
      </c>
      <c r="CJ394" s="463">
        <f t="shared" si="1687"/>
        <v>8974668</v>
      </c>
      <c r="CK394" s="463">
        <f t="shared" si="1633"/>
        <v>2107</v>
      </c>
      <c r="CL394" s="463">
        <f t="shared" si="1634"/>
        <v>4242</v>
      </c>
      <c r="CM394" s="463">
        <f t="shared" si="1688"/>
        <v>1782</v>
      </c>
      <c r="CN394" s="463">
        <f t="shared" si="1688"/>
        <v>4056721</v>
      </c>
      <c r="CO394" s="463">
        <f t="shared" si="1636"/>
        <v>2276</v>
      </c>
      <c r="CP394" s="463">
        <f t="shared" si="1637"/>
        <v>4806</v>
      </c>
      <c r="CQ394" s="463">
        <f t="shared" si="1689"/>
        <v>52056</v>
      </c>
      <c r="CR394" s="463">
        <f t="shared" si="1689"/>
        <v>119663841</v>
      </c>
      <c r="CS394" s="463">
        <f t="shared" si="1639"/>
        <v>2299</v>
      </c>
      <c r="CT394" s="463">
        <f t="shared" si="1640"/>
        <v>4752</v>
      </c>
      <c r="CU394" s="463">
        <f t="shared" si="1690"/>
        <v>2849</v>
      </c>
      <c r="CV394" s="463">
        <f t="shared" si="1690"/>
        <v>23034939</v>
      </c>
      <c r="CW394" s="463">
        <f t="shared" si="1642"/>
        <v>8085</v>
      </c>
      <c r="CX394" s="463">
        <f t="shared" si="1643"/>
        <v>17181</v>
      </c>
      <c r="CY394" s="463">
        <f t="shared" si="1691"/>
        <v>1086</v>
      </c>
      <c r="CZ394" s="463">
        <f t="shared" si="1691"/>
        <v>10033062</v>
      </c>
      <c r="DA394" s="463">
        <f t="shared" si="1645"/>
        <v>9239</v>
      </c>
      <c r="DB394" s="463">
        <f t="shared" si="1646"/>
        <v>19983</v>
      </c>
      <c r="DC394" s="463">
        <f t="shared" si="1692"/>
        <v>1049</v>
      </c>
      <c r="DD394" s="463">
        <f t="shared" si="1692"/>
        <v>16228699</v>
      </c>
      <c r="DE394" s="463">
        <f t="shared" si="1648"/>
        <v>15471</v>
      </c>
      <c r="DF394" s="463">
        <f t="shared" si="1649"/>
        <v>33547</v>
      </c>
      <c r="DG394" s="463">
        <f t="shared" si="1693"/>
        <v>185</v>
      </c>
      <c r="DH394" s="463">
        <f t="shared" si="1693"/>
        <v>2368811</v>
      </c>
      <c r="DI394" s="463">
        <f t="shared" si="1651"/>
        <v>12804</v>
      </c>
      <c r="DJ394" s="463">
        <f t="shared" si="1652"/>
        <v>30180</v>
      </c>
      <c r="DK394" s="463">
        <f t="shared" si="1708"/>
        <v>204</v>
      </c>
      <c r="DL394" s="463">
        <f t="shared" si="1708"/>
        <v>76973</v>
      </c>
      <c r="DM394" s="463">
        <f t="shared" si="1566"/>
        <v>377</v>
      </c>
      <c r="DN394" s="463">
        <f t="shared" si="1567"/>
        <v>619</v>
      </c>
      <c r="DO394" s="463">
        <f t="shared" si="1709"/>
        <v>4514</v>
      </c>
      <c r="DP394" s="463">
        <f t="shared" si="1709"/>
        <v>444816</v>
      </c>
      <c r="DQ394" s="463">
        <f t="shared" si="1569"/>
        <v>99</v>
      </c>
      <c r="DR394" s="463">
        <f t="shared" si="1570"/>
        <v>189</v>
      </c>
      <c r="DS394" s="463">
        <f t="shared" si="1710"/>
        <v>107</v>
      </c>
      <c r="DT394" s="463">
        <f t="shared" si="1710"/>
        <v>198263</v>
      </c>
      <c r="DU394" s="463">
        <f t="shared" si="1615"/>
        <v>1853</v>
      </c>
      <c r="DV394" s="463">
        <f t="shared" si="1616"/>
        <v>3617</v>
      </c>
      <c r="DW394" s="463">
        <f t="shared" si="1701"/>
        <v>100</v>
      </c>
      <c r="DX394" s="463"/>
      <c r="DY394" s="463"/>
      <c r="DZ394" s="463"/>
      <c r="EA394" s="463"/>
      <c r="EB394" s="463"/>
      <c r="EC394" s="463"/>
      <c r="ED394" s="463"/>
      <c r="EE394" s="463"/>
      <c r="EF394" s="463"/>
      <c r="EG394" s="463" t="s">
        <v>152</v>
      </c>
      <c r="EH394" s="463" t="s">
        <v>152</v>
      </c>
      <c r="EI394" s="463">
        <f t="shared" si="1653"/>
        <v>18</v>
      </c>
      <c r="EJ394" s="446"/>
      <c r="EK394" s="446"/>
      <c r="EL394" s="446"/>
      <c r="EM394" s="446"/>
      <c r="EN394" s="446"/>
      <c r="EO394" s="446"/>
      <c r="EP394" s="446"/>
      <c r="EQ394" s="446"/>
      <c r="ER394" s="446"/>
      <c r="ES394" s="446"/>
      <c r="ET394" s="446"/>
      <c r="EU394" s="446"/>
      <c r="EV394" s="446"/>
      <c r="EW394" s="446"/>
      <c r="EX394" s="446"/>
      <c r="EY394" s="446"/>
      <c r="EZ394" s="447"/>
      <c r="FA394" s="446">
        <f t="shared" si="1583"/>
        <v>9</v>
      </c>
      <c r="FB394" s="417">
        <f t="shared" si="1599"/>
        <v>2022</v>
      </c>
      <c r="FC394" s="448">
        <f t="shared" si="1600"/>
        <v>44805</v>
      </c>
      <c r="FD394" s="449">
        <f t="shared" si="1584"/>
        <v>30</v>
      </c>
      <c r="FE394" s="450"/>
      <c r="FF394" s="451">
        <f t="shared" si="1619"/>
        <v>0.61465141612200436</v>
      </c>
      <c r="FG394" s="450"/>
      <c r="FH394" s="452">
        <f t="shared" si="1664"/>
        <v>2.1443246670894101</v>
      </c>
      <c r="FI394" s="452">
        <f t="shared" si="1665"/>
        <v>1.5261889663918833</v>
      </c>
      <c r="FJ394" s="452">
        <f t="shared" si="1666"/>
        <v>2.1409648082245947</v>
      </c>
      <c r="FK394" s="452">
        <f t="shared" si="1667"/>
        <v>1.5369711348359034</v>
      </c>
      <c r="FL394" s="452">
        <f t="shared" si="1668"/>
        <v>1.3470402946795876</v>
      </c>
      <c r="FM394" s="452">
        <f t="shared" si="1669"/>
        <v>1.0594178701137753</v>
      </c>
      <c r="FN394" s="452">
        <f t="shared" si="1670"/>
        <v>1.6815323934861561</v>
      </c>
      <c r="FO394" s="452">
        <f t="shared" si="1671"/>
        <v>1.0800562346233451</v>
      </c>
      <c r="FP394" s="452">
        <f t="shared" si="1672"/>
        <v>1.6692991115498519</v>
      </c>
      <c r="FQ394" s="452">
        <f t="shared" si="1673"/>
        <v>1.117472852912142</v>
      </c>
      <c r="FR394" s="453"/>
      <c r="FS394" s="446">
        <f t="shared" si="1711"/>
        <v>127608</v>
      </c>
      <c r="FT394" s="446">
        <f t="shared" si="1711"/>
        <v>21653584</v>
      </c>
      <c r="FU394" s="446">
        <f t="shared" si="1711"/>
        <v>29568272</v>
      </c>
      <c r="FV394" s="446">
        <f t="shared" si="1711"/>
        <v>47172305</v>
      </c>
      <c r="FW394" s="446">
        <f t="shared" si="1711"/>
        <v>8190788</v>
      </c>
      <c r="FX394" s="446">
        <f t="shared" si="1711"/>
        <v>6253866</v>
      </c>
      <c r="FY394" s="446">
        <f t="shared" si="1711"/>
        <v>273222505</v>
      </c>
      <c r="FZ394" s="446">
        <f t="shared" si="1711"/>
        <v>618499720</v>
      </c>
      <c r="GA394" s="446">
        <f t="shared" si="1711"/>
        <v>29867363</v>
      </c>
      <c r="GB394" s="446"/>
      <c r="GC394" s="446"/>
      <c r="GD394" s="446">
        <f t="shared" si="1703"/>
        <v>206846</v>
      </c>
      <c r="GE394" s="446">
        <f t="shared" si="1703"/>
        <v>138003</v>
      </c>
      <c r="GF394" s="446">
        <f t="shared" si="1703"/>
        <v>7842025</v>
      </c>
      <c r="GG394" s="446">
        <f t="shared" si="1703"/>
        <v>18065803</v>
      </c>
      <c r="GH394" s="446">
        <f t="shared" si="1703"/>
        <v>8563509</v>
      </c>
      <c r="GI394" s="446">
        <f t="shared" si="1703"/>
        <v>247387639</v>
      </c>
      <c r="GJ394" s="446">
        <f t="shared" si="1703"/>
        <v>48949641</v>
      </c>
      <c r="GK394" s="446">
        <f t="shared" si="1703"/>
        <v>21702048</v>
      </c>
      <c r="GL394" s="446">
        <f t="shared" si="1703"/>
        <v>35190524</v>
      </c>
      <c r="GM394" s="446">
        <f t="shared" si="1703"/>
        <v>5583215</v>
      </c>
      <c r="GN394" s="446">
        <f t="shared" si="1702"/>
        <v>387029</v>
      </c>
      <c r="GO394" s="446">
        <f t="shared" si="1695"/>
        <v>126324</v>
      </c>
      <c r="GP394" s="446">
        <f t="shared" si="1695"/>
        <v>853518</v>
      </c>
      <c r="GQ394" s="446">
        <f t="shared" si="1695"/>
        <v>0</v>
      </c>
      <c r="GR394" s="446"/>
      <c r="GS394" s="446"/>
      <c r="GT394" s="446"/>
      <c r="GU394" s="446"/>
      <c r="GV394" s="416"/>
      <c r="GW394" s="456"/>
      <c r="GX394" s="456"/>
      <c r="GY394" s="456"/>
      <c r="GZ394" s="456"/>
      <c r="HA394" s="456"/>
    </row>
    <row r="395" spans="1:209" ht="10.5" customHeight="1" x14ac:dyDescent="0.2">
      <c r="A395" s="417" t="str">
        <f t="shared" si="1540"/>
        <v>2022-23OCTOBERY59</v>
      </c>
      <c r="B395" s="458" t="str">
        <f t="shared" si="1597"/>
        <v>2022-23</v>
      </c>
      <c r="C395" s="402" t="s">
        <v>643</v>
      </c>
      <c r="D395" s="458" t="str">
        <f t="shared" si="1696"/>
        <v>Y59</v>
      </c>
      <c r="E395" s="458" t="str">
        <f t="shared" si="1696"/>
        <v>South East</v>
      </c>
      <c r="F395" s="458" t="str">
        <f t="shared" si="1541"/>
        <v>Y59</v>
      </c>
      <c r="H395" s="463">
        <f t="shared" si="1704"/>
        <v>183081</v>
      </c>
      <c r="I395" s="463">
        <f t="shared" si="1704"/>
        <v>137692</v>
      </c>
      <c r="J395" s="463">
        <f t="shared" si="1704"/>
        <v>8456790</v>
      </c>
      <c r="K395" s="463">
        <f t="shared" si="1543"/>
        <v>61</v>
      </c>
      <c r="L395" s="463">
        <f t="shared" si="1544"/>
        <v>11</v>
      </c>
      <c r="M395" s="463">
        <f t="shared" si="1545"/>
        <v>198</v>
      </c>
      <c r="N395" s="463">
        <f t="shared" si="1546"/>
        <v>259</v>
      </c>
      <c r="O395" s="463">
        <f t="shared" si="1547"/>
        <v>422</v>
      </c>
      <c r="P395" s="463">
        <f t="shared" si="1705"/>
        <v>538</v>
      </c>
      <c r="Q395" s="463">
        <f t="shared" si="1705"/>
        <v>57</v>
      </c>
      <c r="R395" s="463">
        <f t="shared" si="1705"/>
        <v>120</v>
      </c>
      <c r="S395" s="463">
        <f t="shared" si="1705"/>
        <v>115230</v>
      </c>
      <c r="T395" s="463">
        <f t="shared" si="1705"/>
        <v>8606</v>
      </c>
      <c r="U395" s="463">
        <f t="shared" si="1705"/>
        <v>5553</v>
      </c>
      <c r="V395" s="463">
        <f t="shared" si="1705"/>
        <v>62302</v>
      </c>
      <c r="W395" s="463">
        <f t="shared" si="1705"/>
        <v>26638</v>
      </c>
      <c r="X395" s="463">
        <f t="shared" si="1705"/>
        <v>895</v>
      </c>
      <c r="Y395" s="463">
        <f t="shared" si="1705"/>
        <v>4960743</v>
      </c>
      <c r="Z395" s="463">
        <f t="shared" si="1549"/>
        <v>576</v>
      </c>
      <c r="AA395" s="463">
        <f t="shared" si="1550"/>
        <v>1050</v>
      </c>
      <c r="AB395" s="463">
        <f t="shared" si="1660"/>
        <v>3796190</v>
      </c>
      <c r="AC395" s="463">
        <f t="shared" si="1552"/>
        <v>684</v>
      </c>
      <c r="AD395" s="463">
        <f t="shared" si="1553"/>
        <v>1269</v>
      </c>
      <c r="AE395" s="463">
        <f t="shared" si="1661"/>
        <v>139607977</v>
      </c>
      <c r="AF395" s="463">
        <f t="shared" si="1555"/>
        <v>2241</v>
      </c>
      <c r="AG395" s="463">
        <f t="shared" si="1556"/>
        <v>4578</v>
      </c>
      <c r="AH395" s="463">
        <f t="shared" si="1662"/>
        <v>267215019</v>
      </c>
      <c r="AI395" s="463">
        <f t="shared" si="1558"/>
        <v>10031</v>
      </c>
      <c r="AJ395" s="463">
        <f t="shared" si="1559"/>
        <v>23427</v>
      </c>
      <c r="AK395" s="463">
        <f t="shared" si="1663"/>
        <v>11195595</v>
      </c>
      <c r="AL395" s="463">
        <f t="shared" si="1561"/>
        <v>12509</v>
      </c>
      <c r="AM395" s="463">
        <f t="shared" si="1562"/>
        <v>30638</v>
      </c>
      <c r="AN395" s="463">
        <f t="shared" ref="AN395:AQ414" si="1712">SUMIFS(AN$443:AN$10112,$B$443:$B$10112,$B395,$C$443:$C$10112,$C395,$D$443:$D$10112,$D395)</f>
        <v>85</v>
      </c>
      <c r="AO395" s="463">
        <f t="shared" si="1712"/>
        <v>4226</v>
      </c>
      <c r="AP395" s="463">
        <f t="shared" si="1712"/>
        <v>6123</v>
      </c>
      <c r="AQ395" s="463">
        <f t="shared" si="1712"/>
        <v>44294776</v>
      </c>
      <c r="AR395" s="463">
        <f t="shared" ref="AR395:AR412" si="1713">IFERROR(ROUND(AQ395/AP395,0),"-")</f>
        <v>7234</v>
      </c>
      <c r="AS395" s="463">
        <f t="shared" ref="AS395:AS412" si="1714">IFERROR(ROUND(GC395/AP395,0),"-")</f>
        <v>13292</v>
      </c>
      <c r="AT395" s="463">
        <f t="shared" si="1706"/>
        <v>12458</v>
      </c>
      <c r="AU395" s="463">
        <f t="shared" si="1706"/>
        <v>333</v>
      </c>
      <c r="AV395" s="463">
        <f t="shared" si="1706"/>
        <v>2068</v>
      </c>
      <c r="AW395" s="463">
        <f t="shared" si="1706"/>
        <v>2958</v>
      </c>
      <c r="AX395" s="463">
        <f t="shared" si="1706"/>
        <v>961</v>
      </c>
      <c r="AY395" s="463">
        <f t="shared" si="1706"/>
        <v>9096</v>
      </c>
      <c r="AZ395" s="463">
        <f t="shared" si="1706"/>
        <v>1627</v>
      </c>
      <c r="BA395" s="463">
        <f t="shared" ref="BA395:BB414" si="1715">SUMIFS(BA$443:BA$10112,$B$443:$B$10112,$B395,$C$443:$C$10112,$C395,$D$443:$D$10112,$D395)</f>
        <v>2492</v>
      </c>
      <c r="BB395" s="463">
        <f t="shared" si="1715"/>
        <v>6245085</v>
      </c>
      <c r="BC395" s="463">
        <f t="shared" ref="BC395:BC412" si="1716">IFERROR(ROUND(BB395/BA395,0),"-")</f>
        <v>2506</v>
      </c>
      <c r="BD395" s="463">
        <f t="shared" ref="BD395:BD412" si="1717">IFERROR(ROUND(GB395/BA395,0),"-")</f>
        <v>5842</v>
      </c>
      <c r="BE395" s="463">
        <f t="shared" ref="BE395:BH414" si="1718">SUMIFS(BE$443:BE$10112,$B$443:$B$10112,$B395,$C$443:$C$10112,$C395,$D$443:$D$10112,$D395)</f>
        <v>79</v>
      </c>
      <c r="BF395" s="463">
        <f t="shared" si="1718"/>
        <v>660</v>
      </c>
      <c r="BG395" s="463">
        <f t="shared" si="1718"/>
        <v>1466</v>
      </c>
      <c r="BH395" s="463">
        <f t="shared" si="1718"/>
        <v>287</v>
      </c>
      <c r="BI395" s="463">
        <f t="shared" si="1707"/>
        <v>60739</v>
      </c>
      <c r="BJ395" s="463">
        <f t="shared" si="1707"/>
        <v>3747</v>
      </c>
      <c r="BK395" s="463">
        <f t="shared" si="1707"/>
        <v>38286</v>
      </c>
      <c r="BL395" s="463">
        <f t="shared" si="1707"/>
        <v>102772</v>
      </c>
      <c r="BM395" s="463">
        <f t="shared" si="1707"/>
        <v>18489</v>
      </c>
      <c r="BN395" s="463">
        <f t="shared" si="1707"/>
        <v>13152</v>
      </c>
      <c r="BO395" s="463">
        <f t="shared" si="1707"/>
        <v>11831</v>
      </c>
      <c r="BP395" s="463">
        <f t="shared" si="1707"/>
        <v>8514</v>
      </c>
      <c r="BQ395" s="463">
        <f t="shared" si="1707"/>
        <v>83091</v>
      </c>
      <c r="BR395" s="463">
        <f t="shared" si="1707"/>
        <v>65729</v>
      </c>
      <c r="BS395" s="463">
        <f t="shared" si="1707"/>
        <v>45057</v>
      </c>
      <c r="BT395" s="463">
        <f t="shared" si="1707"/>
        <v>28554</v>
      </c>
      <c r="BU395" s="463">
        <f t="shared" si="1707"/>
        <v>1482</v>
      </c>
      <c r="BV395" s="463">
        <f t="shared" si="1707"/>
        <v>983</v>
      </c>
      <c r="BW395" s="463">
        <f t="shared" si="1684"/>
        <v>163</v>
      </c>
      <c r="BX395" s="463">
        <f t="shared" si="1684"/>
        <v>103238</v>
      </c>
      <c r="BY395" s="463">
        <f t="shared" si="1624"/>
        <v>633</v>
      </c>
      <c r="BZ395" s="463">
        <f t="shared" si="1625"/>
        <v>1067</v>
      </c>
      <c r="CA395" s="463">
        <f t="shared" si="1685"/>
        <v>111</v>
      </c>
      <c r="CB395" s="463">
        <f t="shared" si="1685"/>
        <v>69742</v>
      </c>
      <c r="CC395" s="463">
        <f t="shared" si="1627"/>
        <v>628</v>
      </c>
      <c r="CD395" s="463">
        <f t="shared" si="1628"/>
        <v>1263</v>
      </c>
      <c r="CE395" s="463">
        <f t="shared" si="1686"/>
        <v>8332</v>
      </c>
      <c r="CF395" s="463">
        <f t="shared" si="1686"/>
        <v>4787763</v>
      </c>
      <c r="CG395" s="463">
        <f t="shared" si="1630"/>
        <v>575</v>
      </c>
      <c r="CH395" s="463">
        <f t="shared" si="1631"/>
        <v>1047</v>
      </c>
      <c r="CI395" s="463">
        <f t="shared" si="1687"/>
        <v>4379</v>
      </c>
      <c r="CJ395" s="463">
        <f t="shared" si="1687"/>
        <v>8998873</v>
      </c>
      <c r="CK395" s="463">
        <f t="shared" si="1633"/>
        <v>2055</v>
      </c>
      <c r="CL395" s="463">
        <f t="shared" si="1634"/>
        <v>4081</v>
      </c>
      <c r="CM395" s="463">
        <f t="shared" si="1688"/>
        <v>1806</v>
      </c>
      <c r="CN395" s="463">
        <f t="shared" si="1688"/>
        <v>4112241</v>
      </c>
      <c r="CO395" s="463">
        <f t="shared" si="1636"/>
        <v>2277</v>
      </c>
      <c r="CP395" s="463">
        <f t="shared" si="1637"/>
        <v>4795</v>
      </c>
      <c r="CQ395" s="463">
        <f t="shared" si="1689"/>
        <v>56117</v>
      </c>
      <c r="CR395" s="463">
        <f t="shared" si="1689"/>
        <v>126496863</v>
      </c>
      <c r="CS395" s="463">
        <f t="shared" si="1639"/>
        <v>2254</v>
      </c>
      <c r="CT395" s="463">
        <f t="shared" si="1640"/>
        <v>4610</v>
      </c>
      <c r="CU395" s="463">
        <f t="shared" si="1690"/>
        <v>2765</v>
      </c>
      <c r="CV395" s="463">
        <f t="shared" si="1690"/>
        <v>21895749</v>
      </c>
      <c r="CW395" s="463">
        <f t="shared" si="1642"/>
        <v>7919</v>
      </c>
      <c r="CX395" s="463">
        <f t="shared" si="1643"/>
        <v>15847</v>
      </c>
      <c r="CY395" s="463">
        <f t="shared" si="1691"/>
        <v>1042</v>
      </c>
      <c r="CZ395" s="463">
        <f t="shared" si="1691"/>
        <v>9468372</v>
      </c>
      <c r="DA395" s="463">
        <f t="shared" si="1645"/>
        <v>9087</v>
      </c>
      <c r="DB395" s="463">
        <f t="shared" si="1646"/>
        <v>20250</v>
      </c>
      <c r="DC395" s="463">
        <f t="shared" si="1692"/>
        <v>951</v>
      </c>
      <c r="DD395" s="463">
        <f t="shared" si="1692"/>
        <v>13786363</v>
      </c>
      <c r="DE395" s="463">
        <f t="shared" si="1648"/>
        <v>14497</v>
      </c>
      <c r="DF395" s="463">
        <f t="shared" si="1649"/>
        <v>32229</v>
      </c>
      <c r="DG395" s="463">
        <f t="shared" si="1693"/>
        <v>214</v>
      </c>
      <c r="DH395" s="463">
        <f t="shared" si="1693"/>
        <v>2500834</v>
      </c>
      <c r="DI395" s="463">
        <f t="shared" si="1651"/>
        <v>11686</v>
      </c>
      <c r="DJ395" s="463">
        <f t="shared" si="1652"/>
        <v>25821</v>
      </c>
      <c r="DK395" s="463">
        <f t="shared" si="1708"/>
        <v>224</v>
      </c>
      <c r="DL395" s="463">
        <f t="shared" si="1708"/>
        <v>80544</v>
      </c>
      <c r="DM395" s="463">
        <f t="shared" si="1566"/>
        <v>360</v>
      </c>
      <c r="DN395" s="463">
        <f t="shared" si="1567"/>
        <v>588</v>
      </c>
      <c r="DO395" s="463">
        <f t="shared" si="1709"/>
        <v>4929</v>
      </c>
      <c r="DP395" s="463">
        <f t="shared" si="1709"/>
        <v>553716</v>
      </c>
      <c r="DQ395" s="463">
        <f t="shared" si="1569"/>
        <v>112</v>
      </c>
      <c r="DR395" s="463">
        <f t="shared" si="1570"/>
        <v>207</v>
      </c>
      <c r="DS395" s="463">
        <f t="shared" si="1710"/>
        <v>94</v>
      </c>
      <c r="DT395" s="463">
        <f t="shared" si="1710"/>
        <v>223058</v>
      </c>
      <c r="DU395" s="463">
        <f t="shared" si="1615"/>
        <v>2373</v>
      </c>
      <c r="DV395" s="463">
        <f t="shared" si="1616"/>
        <v>5103</v>
      </c>
      <c r="DW395" s="463">
        <f t="shared" si="1701"/>
        <v>89</v>
      </c>
      <c r="DX395" s="463"/>
      <c r="DY395" s="463"/>
      <c r="DZ395" s="463"/>
      <c r="EA395" s="463"/>
      <c r="EB395" s="463"/>
      <c r="EC395" s="463"/>
      <c r="ED395" s="463"/>
      <c r="EE395" s="463"/>
      <c r="EF395" s="463"/>
      <c r="EG395" s="463">
        <f t="shared" ref="EG395:EH414" si="1719">SUMIFS(EG$443:EG$10112,$B$443:$B$10112,$B395,$C$443:$C$10112,$C395,$D$443:$D$10112,$D395)</f>
        <v>489</v>
      </c>
      <c r="EH395" s="463">
        <f t="shared" si="1719"/>
        <v>1</v>
      </c>
      <c r="EI395" s="463" t="s">
        <v>152</v>
      </c>
      <c r="EJ395" s="446"/>
      <c r="EK395" s="446"/>
      <c r="EL395" s="446"/>
      <c r="EM395" s="446"/>
      <c r="EN395" s="446"/>
      <c r="EO395" s="446"/>
      <c r="EP395" s="446"/>
      <c r="EQ395" s="446"/>
      <c r="ER395" s="446"/>
      <c r="ES395" s="446"/>
      <c r="ET395" s="446"/>
      <c r="EU395" s="446"/>
      <c r="EV395" s="446"/>
      <c r="EW395" s="446"/>
      <c r="EX395" s="446"/>
      <c r="EY395" s="446"/>
      <c r="EZ395" s="447"/>
      <c r="FA395" s="446">
        <f t="shared" si="1583"/>
        <v>10</v>
      </c>
      <c r="FB395" s="417">
        <f t="shared" si="1599"/>
        <v>2022</v>
      </c>
      <c r="FC395" s="448">
        <f t="shared" si="1600"/>
        <v>44835</v>
      </c>
      <c r="FD395" s="449">
        <f t="shared" si="1584"/>
        <v>31</v>
      </c>
      <c r="FE395" s="450"/>
      <c r="FF395" s="451">
        <f t="shared" si="1619"/>
        <v>0.61093207734258803</v>
      </c>
      <c r="FG395" s="450"/>
      <c r="FH395" s="452">
        <f t="shared" si="1664"/>
        <v>2.1483848477806182</v>
      </c>
      <c r="FI395" s="452">
        <f t="shared" si="1665"/>
        <v>1.5282361143388334</v>
      </c>
      <c r="FJ395" s="452">
        <f t="shared" si="1666"/>
        <v>2.130560057626508</v>
      </c>
      <c r="FK395" s="452">
        <f t="shared" si="1667"/>
        <v>1.5332252836304701</v>
      </c>
      <c r="FL395" s="452">
        <f t="shared" si="1668"/>
        <v>1.3336811017302814</v>
      </c>
      <c r="FM395" s="452">
        <f t="shared" si="1669"/>
        <v>1.0550062598311452</v>
      </c>
      <c r="FN395" s="452">
        <f t="shared" si="1670"/>
        <v>1.6914558150011263</v>
      </c>
      <c r="FO395" s="452">
        <f t="shared" si="1671"/>
        <v>1.0719273218710113</v>
      </c>
      <c r="FP395" s="452">
        <f t="shared" si="1672"/>
        <v>1.6558659217877094</v>
      </c>
      <c r="FQ395" s="452">
        <f t="shared" si="1673"/>
        <v>1.0983240223463686</v>
      </c>
      <c r="FR395" s="453"/>
      <c r="FS395" s="446">
        <f t="shared" si="1711"/>
        <v>1527159</v>
      </c>
      <c r="FT395" s="446">
        <f t="shared" si="1711"/>
        <v>27253294</v>
      </c>
      <c r="FU395" s="446">
        <f t="shared" si="1711"/>
        <v>35650928</v>
      </c>
      <c r="FV395" s="446">
        <f t="shared" si="1711"/>
        <v>58154267</v>
      </c>
      <c r="FW395" s="446">
        <f t="shared" si="1711"/>
        <v>9039837</v>
      </c>
      <c r="FX395" s="446">
        <f t="shared" si="1711"/>
        <v>7045413</v>
      </c>
      <c r="FY395" s="446">
        <f t="shared" si="1711"/>
        <v>285237150</v>
      </c>
      <c r="FZ395" s="446">
        <f t="shared" si="1711"/>
        <v>624040730</v>
      </c>
      <c r="GA395" s="446">
        <f t="shared" si="1711"/>
        <v>27420852</v>
      </c>
      <c r="GB395" s="446">
        <f t="shared" ref="GB395:GC414" si="1720">SUMIFS(GB$443:GB$10112,$B$443:$B$10112,$B395,$C$443:$C$10112,$C395,$D$443:$D$10112,$D395)</f>
        <v>14559399</v>
      </c>
      <c r="GC395" s="446">
        <f t="shared" si="1720"/>
        <v>81388061</v>
      </c>
      <c r="GD395" s="446">
        <f t="shared" si="1703"/>
        <v>173953</v>
      </c>
      <c r="GE395" s="446">
        <f t="shared" si="1703"/>
        <v>140140</v>
      </c>
      <c r="GF395" s="446">
        <f t="shared" si="1703"/>
        <v>8727284</v>
      </c>
      <c r="GG395" s="446">
        <f t="shared" si="1703"/>
        <v>17870484</v>
      </c>
      <c r="GH395" s="446">
        <f t="shared" si="1703"/>
        <v>8660311</v>
      </c>
      <c r="GI395" s="446">
        <f t="shared" si="1703"/>
        <v>258682180</v>
      </c>
      <c r="GJ395" s="446">
        <f t="shared" si="1703"/>
        <v>43818144</v>
      </c>
      <c r="GK395" s="446">
        <f t="shared" si="1703"/>
        <v>21100347</v>
      </c>
      <c r="GL395" s="446">
        <f t="shared" si="1703"/>
        <v>30649553</v>
      </c>
      <c r="GM395" s="446">
        <f t="shared" si="1703"/>
        <v>5525772</v>
      </c>
      <c r="GN395" s="446">
        <f t="shared" si="1702"/>
        <v>479692</v>
      </c>
      <c r="GO395" s="446">
        <f t="shared" si="1695"/>
        <v>131726</v>
      </c>
      <c r="GP395" s="446">
        <f t="shared" si="1695"/>
        <v>1022238</v>
      </c>
      <c r="GQ395" s="446">
        <f t="shared" si="1695"/>
        <v>0</v>
      </c>
      <c r="GR395" s="446"/>
      <c r="GS395" s="446"/>
      <c r="GT395" s="446"/>
      <c r="GU395" s="446"/>
      <c r="GV395" s="416"/>
      <c r="GW395" s="456"/>
      <c r="GX395" s="456"/>
      <c r="GY395" s="456"/>
      <c r="GZ395" s="456"/>
      <c r="HA395" s="456"/>
    </row>
    <row r="396" spans="1:209" ht="10.5" customHeight="1" x14ac:dyDescent="0.2">
      <c r="A396" s="417" t="str">
        <f t="shared" si="1540"/>
        <v>2022-23NOVEMBERY59</v>
      </c>
      <c r="B396" s="458" t="str">
        <f t="shared" si="1597"/>
        <v>2022-23</v>
      </c>
      <c r="C396" s="402" t="s">
        <v>647</v>
      </c>
      <c r="D396" s="458" t="str">
        <f t="shared" si="1696"/>
        <v>Y59</v>
      </c>
      <c r="E396" s="458" t="str">
        <f t="shared" si="1696"/>
        <v>South East</v>
      </c>
      <c r="F396" s="458" t="str">
        <f t="shared" si="1541"/>
        <v>Y59</v>
      </c>
      <c r="H396" s="463">
        <f t="shared" si="1704"/>
        <v>169476</v>
      </c>
      <c r="I396" s="463">
        <f t="shared" si="1704"/>
        <v>114700</v>
      </c>
      <c r="J396" s="463">
        <f t="shared" si="1704"/>
        <v>6403571</v>
      </c>
      <c r="K396" s="463">
        <f t="shared" si="1543"/>
        <v>56</v>
      </c>
      <c r="L396" s="463">
        <f t="shared" si="1544"/>
        <v>16</v>
      </c>
      <c r="M396" s="463">
        <f t="shared" si="1545"/>
        <v>180</v>
      </c>
      <c r="N396" s="463">
        <f t="shared" si="1546"/>
        <v>229</v>
      </c>
      <c r="O396" s="463">
        <f t="shared" si="1547"/>
        <v>323</v>
      </c>
      <c r="P396" s="463">
        <f t="shared" si="1705"/>
        <v>512</v>
      </c>
      <c r="Q396" s="463">
        <f t="shared" si="1705"/>
        <v>56</v>
      </c>
      <c r="R396" s="463">
        <f t="shared" si="1705"/>
        <v>124</v>
      </c>
      <c r="S396" s="463">
        <f t="shared" si="1705"/>
        <v>113776</v>
      </c>
      <c r="T396" s="463">
        <f t="shared" si="1705"/>
        <v>8180</v>
      </c>
      <c r="U396" s="463">
        <f t="shared" si="1705"/>
        <v>5208</v>
      </c>
      <c r="V396" s="463">
        <f t="shared" si="1705"/>
        <v>60189</v>
      </c>
      <c r="W396" s="463">
        <f t="shared" si="1705"/>
        <v>29028</v>
      </c>
      <c r="X396" s="463">
        <f t="shared" si="1705"/>
        <v>1040</v>
      </c>
      <c r="Y396" s="463">
        <f t="shared" si="1705"/>
        <v>4629068</v>
      </c>
      <c r="Z396" s="463">
        <f t="shared" si="1549"/>
        <v>566</v>
      </c>
      <c r="AA396" s="463">
        <f t="shared" si="1550"/>
        <v>1016</v>
      </c>
      <c r="AB396" s="463">
        <f t="shared" si="1660"/>
        <v>3490788</v>
      </c>
      <c r="AC396" s="463">
        <f t="shared" si="1552"/>
        <v>670</v>
      </c>
      <c r="AD396" s="463">
        <f t="shared" si="1553"/>
        <v>1222</v>
      </c>
      <c r="AE396" s="463">
        <f t="shared" si="1661"/>
        <v>113937962</v>
      </c>
      <c r="AF396" s="463">
        <f t="shared" si="1555"/>
        <v>1893</v>
      </c>
      <c r="AG396" s="463">
        <f t="shared" si="1556"/>
        <v>3766</v>
      </c>
      <c r="AH396" s="463">
        <f t="shared" si="1662"/>
        <v>218851733</v>
      </c>
      <c r="AI396" s="463">
        <f t="shared" si="1558"/>
        <v>7539</v>
      </c>
      <c r="AJ396" s="463">
        <f t="shared" si="1559"/>
        <v>16792</v>
      </c>
      <c r="AK396" s="463">
        <f t="shared" si="1663"/>
        <v>10281814</v>
      </c>
      <c r="AL396" s="463">
        <f t="shared" si="1561"/>
        <v>9886</v>
      </c>
      <c r="AM396" s="463">
        <f t="shared" si="1562"/>
        <v>21641</v>
      </c>
      <c r="AN396" s="463">
        <f t="shared" si="1712"/>
        <v>153</v>
      </c>
      <c r="AO396" s="463">
        <f t="shared" si="1712"/>
        <v>3895</v>
      </c>
      <c r="AP396" s="463">
        <f t="shared" si="1712"/>
        <v>5380</v>
      </c>
      <c r="AQ396" s="463">
        <f t="shared" si="1712"/>
        <v>28838336</v>
      </c>
      <c r="AR396" s="463">
        <f t="shared" si="1713"/>
        <v>5360</v>
      </c>
      <c r="AS396" s="463">
        <f t="shared" si="1714"/>
        <v>11559</v>
      </c>
      <c r="AT396" s="463">
        <f t="shared" si="1706"/>
        <v>11357</v>
      </c>
      <c r="AU396" s="463">
        <f t="shared" si="1706"/>
        <v>278</v>
      </c>
      <c r="AV396" s="463">
        <f t="shared" si="1706"/>
        <v>2087</v>
      </c>
      <c r="AW396" s="463">
        <f t="shared" si="1706"/>
        <v>2545</v>
      </c>
      <c r="AX396" s="463">
        <f t="shared" si="1706"/>
        <v>836</v>
      </c>
      <c r="AY396" s="463">
        <f t="shared" si="1706"/>
        <v>8156</v>
      </c>
      <c r="AZ396" s="463">
        <f t="shared" si="1706"/>
        <v>1532</v>
      </c>
      <c r="BA396" s="463">
        <f t="shared" si="1715"/>
        <v>2829</v>
      </c>
      <c r="BB396" s="463">
        <f t="shared" si="1715"/>
        <v>10115884</v>
      </c>
      <c r="BC396" s="463">
        <f t="shared" si="1716"/>
        <v>3576</v>
      </c>
      <c r="BD396" s="463">
        <f t="shared" si="1717"/>
        <v>4397</v>
      </c>
      <c r="BE396" s="463">
        <f t="shared" si="1718"/>
        <v>98</v>
      </c>
      <c r="BF396" s="463">
        <f t="shared" si="1718"/>
        <v>727</v>
      </c>
      <c r="BG396" s="463">
        <f t="shared" si="1718"/>
        <v>1665</v>
      </c>
      <c r="BH396" s="463">
        <f t="shared" si="1718"/>
        <v>339</v>
      </c>
      <c r="BI396" s="463">
        <f t="shared" si="1707"/>
        <v>61212</v>
      </c>
      <c r="BJ396" s="463">
        <f t="shared" si="1707"/>
        <v>3504</v>
      </c>
      <c r="BK396" s="463">
        <f t="shared" si="1707"/>
        <v>37703</v>
      </c>
      <c r="BL396" s="463">
        <f t="shared" si="1707"/>
        <v>102419</v>
      </c>
      <c r="BM396" s="463">
        <f t="shared" si="1707"/>
        <v>17668</v>
      </c>
      <c r="BN396" s="463">
        <f t="shared" si="1707"/>
        <v>12627</v>
      </c>
      <c r="BO396" s="463">
        <f t="shared" si="1707"/>
        <v>11076</v>
      </c>
      <c r="BP396" s="463">
        <f t="shared" si="1707"/>
        <v>8019</v>
      </c>
      <c r="BQ396" s="463">
        <f t="shared" si="1707"/>
        <v>79683</v>
      </c>
      <c r="BR396" s="463">
        <f t="shared" si="1707"/>
        <v>63449</v>
      </c>
      <c r="BS396" s="463">
        <f t="shared" si="1707"/>
        <v>49307</v>
      </c>
      <c r="BT396" s="463">
        <f t="shared" si="1707"/>
        <v>31094</v>
      </c>
      <c r="BU396" s="463">
        <f t="shared" si="1707"/>
        <v>1717</v>
      </c>
      <c r="BV396" s="463">
        <f t="shared" si="1707"/>
        <v>1152</v>
      </c>
      <c r="BW396" s="463">
        <f t="shared" si="1684"/>
        <v>135</v>
      </c>
      <c r="BX396" s="463">
        <f t="shared" si="1684"/>
        <v>98486</v>
      </c>
      <c r="BY396" s="463">
        <f t="shared" si="1624"/>
        <v>730</v>
      </c>
      <c r="BZ396" s="463">
        <f t="shared" si="1625"/>
        <v>1208</v>
      </c>
      <c r="CA396" s="463">
        <f t="shared" si="1685"/>
        <v>113</v>
      </c>
      <c r="CB396" s="463">
        <f t="shared" si="1685"/>
        <v>68408</v>
      </c>
      <c r="CC396" s="463">
        <f t="shared" si="1627"/>
        <v>605</v>
      </c>
      <c r="CD396" s="463">
        <f t="shared" si="1628"/>
        <v>1137</v>
      </c>
      <c r="CE396" s="463">
        <f t="shared" si="1686"/>
        <v>7932</v>
      </c>
      <c r="CF396" s="463">
        <f t="shared" si="1686"/>
        <v>4462174</v>
      </c>
      <c r="CG396" s="463">
        <f t="shared" si="1630"/>
        <v>563</v>
      </c>
      <c r="CH396" s="463">
        <f t="shared" si="1631"/>
        <v>1007</v>
      </c>
      <c r="CI396" s="463">
        <f t="shared" si="1687"/>
        <v>4568</v>
      </c>
      <c r="CJ396" s="463">
        <f t="shared" si="1687"/>
        <v>7946011</v>
      </c>
      <c r="CK396" s="463">
        <f t="shared" si="1633"/>
        <v>1739</v>
      </c>
      <c r="CL396" s="463">
        <f t="shared" si="1634"/>
        <v>3368</v>
      </c>
      <c r="CM396" s="463">
        <f t="shared" si="1688"/>
        <v>1773</v>
      </c>
      <c r="CN396" s="463">
        <f t="shared" si="1688"/>
        <v>3457114</v>
      </c>
      <c r="CO396" s="463">
        <f t="shared" si="1636"/>
        <v>1950</v>
      </c>
      <c r="CP396" s="463">
        <f t="shared" si="1637"/>
        <v>3931</v>
      </c>
      <c r="CQ396" s="463">
        <f t="shared" si="1689"/>
        <v>53848</v>
      </c>
      <c r="CR396" s="463">
        <f t="shared" si="1689"/>
        <v>102534837</v>
      </c>
      <c r="CS396" s="463">
        <f t="shared" si="1639"/>
        <v>1904</v>
      </c>
      <c r="CT396" s="463">
        <f t="shared" si="1640"/>
        <v>3795</v>
      </c>
      <c r="CU396" s="463">
        <f t="shared" si="1690"/>
        <v>2551</v>
      </c>
      <c r="CV396" s="463">
        <f t="shared" si="1690"/>
        <v>16274054</v>
      </c>
      <c r="CW396" s="463">
        <f t="shared" si="1642"/>
        <v>6379</v>
      </c>
      <c r="CX396" s="463">
        <f t="shared" si="1643"/>
        <v>12579</v>
      </c>
      <c r="CY396" s="463">
        <f t="shared" si="1691"/>
        <v>1027</v>
      </c>
      <c r="CZ396" s="463">
        <f t="shared" si="1691"/>
        <v>7229792</v>
      </c>
      <c r="DA396" s="463">
        <f t="shared" si="1645"/>
        <v>7040</v>
      </c>
      <c r="DB396" s="463">
        <f t="shared" si="1646"/>
        <v>15184</v>
      </c>
      <c r="DC396" s="463">
        <f t="shared" si="1692"/>
        <v>877</v>
      </c>
      <c r="DD396" s="463">
        <f t="shared" si="1692"/>
        <v>10937412</v>
      </c>
      <c r="DE396" s="463">
        <f t="shared" si="1648"/>
        <v>12471</v>
      </c>
      <c r="DF396" s="463">
        <f t="shared" si="1649"/>
        <v>25560</v>
      </c>
      <c r="DG396" s="463">
        <f t="shared" si="1693"/>
        <v>192</v>
      </c>
      <c r="DH396" s="463">
        <f t="shared" si="1693"/>
        <v>1843537</v>
      </c>
      <c r="DI396" s="463">
        <f t="shared" si="1651"/>
        <v>9602</v>
      </c>
      <c r="DJ396" s="463">
        <f t="shared" si="1652"/>
        <v>22792</v>
      </c>
      <c r="DK396" s="463">
        <f t="shared" si="1708"/>
        <v>198</v>
      </c>
      <c r="DL396" s="463">
        <f t="shared" si="1708"/>
        <v>76584</v>
      </c>
      <c r="DM396" s="463">
        <f t="shared" si="1566"/>
        <v>387</v>
      </c>
      <c r="DN396" s="463">
        <f t="shared" si="1567"/>
        <v>659</v>
      </c>
      <c r="DO396" s="463">
        <f t="shared" si="1709"/>
        <v>4648</v>
      </c>
      <c r="DP396" s="463">
        <f t="shared" si="1709"/>
        <v>647611</v>
      </c>
      <c r="DQ396" s="463">
        <f t="shared" si="1569"/>
        <v>139</v>
      </c>
      <c r="DR396" s="463">
        <f t="shared" si="1570"/>
        <v>189</v>
      </c>
      <c r="DS396" s="463">
        <f t="shared" si="1710"/>
        <v>93</v>
      </c>
      <c r="DT396" s="463">
        <f t="shared" si="1710"/>
        <v>246254</v>
      </c>
      <c r="DU396" s="463">
        <f t="shared" si="1615"/>
        <v>2648</v>
      </c>
      <c r="DV396" s="463">
        <f t="shared" si="1616"/>
        <v>5177</v>
      </c>
      <c r="DW396" s="463">
        <f t="shared" si="1701"/>
        <v>81</v>
      </c>
      <c r="DX396" s="463"/>
      <c r="DY396" s="463"/>
      <c r="DZ396" s="463"/>
      <c r="EA396" s="463"/>
      <c r="EB396" s="463"/>
      <c r="EC396" s="463"/>
      <c r="ED396" s="463"/>
      <c r="EE396" s="463"/>
      <c r="EF396" s="463"/>
      <c r="EG396" s="463">
        <f t="shared" si="1719"/>
        <v>1965</v>
      </c>
      <c r="EH396" s="463">
        <f t="shared" si="1719"/>
        <v>4470</v>
      </c>
      <c r="EI396" s="463" t="s">
        <v>152</v>
      </c>
      <c r="EJ396" s="446"/>
      <c r="EK396" s="446"/>
      <c r="EL396" s="446"/>
      <c r="EM396" s="446"/>
      <c r="EN396" s="446"/>
      <c r="EO396" s="446"/>
      <c r="EP396" s="446"/>
      <c r="EQ396" s="446"/>
      <c r="ER396" s="446"/>
      <c r="ES396" s="446"/>
      <c r="ET396" s="446"/>
      <c r="EU396" s="446"/>
      <c r="EV396" s="446"/>
      <c r="EW396" s="446"/>
      <c r="EX396" s="446"/>
      <c r="EY396" s="446"/>
      <c r="EZ396" s="447"/>
      <c r="FA396" s="446">
        <f t="shared" si="1583"/>
        <v>11</v>
      </c>
      <c r="FB396" s="417">
        <f t="shared" si="1599"/>
        <v>2022</v>
      </c>
      <c r="FC396" s="448">
        <f t="shared" si="1600"/>
        <v>44866</v>
      </c>
      <c r="FD396" s="449">
        <f t="shared" si="1584"/>
        <v>30</v>
      </c>
      <c r="FE396" s="450"/>
      <c r="FF396" s="451">
        <f t="shared" si="1619"/>
        <v>0.60615545122587378</v>
      </c>
      <c r="FG396" s="450"/>
      <c r="FH396" s="452">
        <f t="shared" si="1664"/>
        <v>2.1599022004889976</v>
      </c>
      <c r="FI396" s="452">
        <f t="shared" si="1665"/>
        <v>1.5436430317848411</v>
      </c>
      <c r="FJ396" s="452">
        <f t="shared" si="1666"/>
        <v>2.1267281105990783</v>
      </c>
      <c r="FK396" s="452">
        <f t="shared" si="1667"/>
        <v>1.5397465437788018</v>
      </c>
      <c r="FL396" s="452">
        <f t="shared" si="1668"/>
        <v>1.3238797786971042</v>
      </c>
      <c r="FM396" s="452">
        <f t="shared" si="1669"/>
        <v>1.0541627207629301</v>
      </c>
      <c r="FN396" s="452">
        <f t="shared" si="1670"/>
        <v>1.6986013504202839</v>
      </c>
      <c r="FO396" s="452">
        <f t="shared" si="1671"/>
        <v>1.0711726608791512</v>
      </c>
      <c r="FP396" s="452">
        <f t="shared" si="1672"/>
        <v>1.6509615384615384</v>
      </c>
      <c r="FQ396" s="452">
        <f t="shared" si="1673"/>
        <v>1.1076923076923078</v>
      </c>
      <c r="FR396" s="453"/>
      <c r="FS396" s="446">
        <f t="shared" si="1711"/>
        <v>1831706</v>
      </c>
      <c r="FT396" s="446">
        <f t="shared" si="1711"/>
        <v>20687711</v>
      </c>
      <c r="FU396" s="446">
        <f t="shared" si="1711"/>
        <v>26275988</v>
      </c>
      <c r="FV396" s="446">
        <f t="shared" si="1711"/>
        <v>37045956</v>
      </c>
      <c r="FW396" s="446">
        <f t="shared" si="1711"/>
        <v>8309646</v>
      </c>
      <c r="FX396" s="446">
        <f t="shared" si="1711"/>
        <v>6362425</v>
      </c>
      <c r="FY396" s="446">
        <f t="shared" si="1711"/>
        <v>226677795</v>
      </c>
      <c r="FZ396" s="446">
        <f t="shared" si="1711"/>
        <v>487452048</v>
      </c>
      <c r="GA396" s="446">
        <f t="shared" si="1711"/>
        <v>22507038</v>
      </c>
      <c r="GB396" s="446">
        <f t="shared" si="1720"/>
        <v>12439572</v>
      </c>
      <c r="GC396" s="446">
        <f t="shared" si="1720"/>
        <v>62185388</v>
      </c>
      <c r="GD396" s="446">
        <f t="shared" si="1703"/>
        <v>163035</v>
      </c>
      <c r="GE396" s="446">
        <f t="shared" si="1703"/>
        <v>128451</v>
      </c>
      <c r="GF396" s="446">
        <f t="shared" si="1703"/>
        <v>7984167</v>
      </c>
      <c r="GG396" s="446">
        <f t="shared" si="1703"/>
        <v>15385588</v>
      </c>
      <c r="GH396" s="446">
        <f t="shared" si="1703"/>
        <v>6970241</v>
      </c>
      <c r="GI396" s="446">
        <f t="shared" si="1703"/>
        <v>204356125</v>
      </c>
      <c r="GJ396" s="446">
        <f t="shared" si="1703"/>
        <v>32087978</v>
      </c>
      <c r="GK396" s="446">
        <f t="shared" si="1703"/>
        <v>15593650</v>
      </c>
      <c r="GL396" s="446">
        <f t="shared" si="1703"/>
        <v>22416052</v>
      </c>
      <c r="GM396" s="446">
        <f t="shared" si="1703"/>
        <v>4375987</v>
      </c>
      <c r="GN396" s="446">
        <f t="shared" si="1702"/>
        <v>481464</v>
      </c>
      <c r="GO396" s="446">
        <f t="shared" si="1695"/>
        <v>130545</v>
      </c>
      <c r="GP396" s="446">
        <f t="shared" si="1695"/>
        <v>877964</v>
      </c>
      <c r="GQ396" s="446">
        <f t="shared" si="1695"/>
        <v>0</v>
      </c>
      <c r="GR396" s="446"/>
      <c r="GS396" s="446"/>
      <c r="GT396" s="446"/>
      <c r="GU396" s="446"/>
      <c r="GV396" s="416"/>
      <c r="GW396" s="456"/>
      <c r="GX396" s="456"/>
      <c r="GY396" s="456"/>
      <c r="GZ396" s="456"/>
      <c r="HA396" s="456"/>
    </row>
    <row r="397" spans="1:209" ht="10.5" customHeight="1" x14ac:dyDescent="0.2">
      <c r="A397" s="417" t="str">
        <f t="shared" ref="A397:A412" si="1721">B397&amp;C397&amp;F397</f>
        <v>2022-23DECEMBERY59</v>
      </c>
      <c r="B397" s="458" t="str">
        <f t="shared" si="1597"/>
        <v>2022-23</v>
      </c>
      <c r="C397" s="402" t="s">
        <v>650</v>
      </c>
      <c r="D397" s="458" t="str">
        <f t="shared" si="1696"/>
        <v>Y59</v>
      </c>
      <c r="E397" s="458" t="str">
        <f t="shared" si="1696"/>
        <v>South East</v>
      </c>
      <c r="F397" s="458" t="str">
        <f t="shared" ref="F397:F412" si="1722">D397</f>
        <v>Y59</v>
      </c>
      <c r="H397" s="463">
        <f t="shared" si="1704"/>
        <v>196683</v>
      </c>
      <c r="I397" s="463">
        <f t="shared" si="1704"/>
        <v>151412</v>
      </c>
      <c r="J397" s="463">
        <f t="shared" si="1704"/>
        <v>22350963</v>
      </c>
      <c r="K397" s="463">
        <f t="shared" ref="K397:K412" si="1723">IFERROR(ROUND(J397/I397,0),"-")</f>
        <v>148</v>
      </c>
      <c r="L397" s="463">
        <f t="shared" ref="L397:L412" si="1724">IFERROR(ROUND(FS397/I397,0),"-")</f>
        <v>81</v>
      </c>
      <c r="M397" s="463">
        <f t="shared" ref="M397:M412" si="1725">IFERROR(ROUND(FT397/I397,0),"-")</f>
        <v>364</v>
      </c>
      <c r="N397" s="463">
        <f t="shared" ref="N397:N412" si="1726">IFERROR(ROUND(FU397/I397,0),"-")</f>
        <v>525</v>
      </c>
      <c r="O397" s="463">
        <f t="shared" ref="O397:O412" si="1727">IFERROR(ROUND(FV397/I397,0),"-")</f>
        <v>967</v>
      </c>
      <c r="P397" s="463">
        <f t="shared" si="1705"/>
        <v>620</v>
      </c>
      <c r="Q397" s="463">
        <f t="shared" si="1705"/>
        <v>54</v>
      </c>
      <c r="R397" s="463">
        <f t="shared" si="1705"/>
        <v>212</v>
      </c>
      <c r="S397" s="463">
        <f t="shared" si="1705"/>
        <v>118958</v>
      </c>
      <c r="T397" s="463">
        <f t="shared" si="1705"/>
        <v>9567</v>
      </c>
      <c r="U397" s="463">
        <f t="shared" si="1705"/>
        <v>6041</v>
      </c>
      <c r="V397" s="463">
        <f t="shared" si="1705"/>
        <v>65639</v>
      </c>
      <c r="W397" s="463">
        <f t="shared" si="1705"/>
        <v>25219</v>
      </c>
      <c r="X397" s="463">
        <f t="shared" si="1705"/>
        <v>702</v>
      </c>
      <c r="Y397" s="463">
        <f t="shared" si="1705"/>
        <v>6305829</v>
      </c>
      <c r="Z397" s="463">
        <f t="shared" ref="Z397:Z412" si="1728">IFERROR(ROUND(Y397/T397,0),"-")</f>
        <v>659</v>
      </c>
      <c r="AA397" s="463">
        <f t="shared" ref="AA397:AA412" si="1729">IFERROR(ROUND(FW397/T397,0),"-")</f>
        <v>1171</v>
      </c>
      <c r="AB397" s="463">
        <f t="shared" ref="AB397:AB428" si="1730">SUMIFS(AB$443:AB$10112,$B$443:$B$10112,$B397,$C$443:$C$10112,$C397,$D$443:$D$10112,$D397)</f>
        <v>4562673</v>
      </c>
      <c r="AC397" s="463">
        <f t="shared" ref="AC397:AC412" si="1731">IFERROR(ROUND(AB397/U397,0),"-")</f>
        <v>755</v>
      </c>
      <c r="AD397" s="463">
        <f t="shared" ref="AD397:AD412" si="1732">IFERROR(ROUND(FX397/U397,0),"-")</f>
        <v>1347</v>
      </c>
      <c r="AE397" s="463">
        <f t="shared" ref="AE397:AE428" si="1733">SUMIFS(AE$443:AE$10112,$B$443:$B$10112,$B397,$C$443:$C$10112,$C397,$D$443:$D$10112,$D397)</f>
        <v>195378227</v>
      </c>
      <c r="AF397" s="463">
        <f t="shared" ref="AF397:AF412" si="1734">IFERROR(ROUND(AE397/V397,0),"-")</f>
        <v>2977</v>
      </c>
      <c r="AG397" s="463">
        <f t="shared" ref="AG397:AG412" si="1735">IFERROR(ROUND(FY397/V397,0),"-")</f>
        <v>6248</v>
      </c>
      <c r="AH397" s="463">
        <f t="shared" ref="AH397:AH428" si="1736">SUMIFS(AH$443:AH$10112,$B$443:$B$10112,$B397,$C$443:$C$10112,$C397,$D$443:$D$10112,$D397)</f>
        <v>350261326</v>
      </c>
      <c r="AI397" s="463">
        <f t="shared" ref="AI397:AI412" si="1737">IFERROR(ROUND(AH397/W397,0),"-")</f>
        <v>13889</v>
      </c>
      <c r="AJ397" s="463">
        <f t="shared" ref="AJ397:AJ412" si="1738">IFERROR(ROUND(FZ397/W397,0),"-")</f>
        <v>35146</v>
      </c>
      <c r="AK397" s="463">
        <f t="shared" ref="AK397:AK428" si="1739">SUMIFS(AK$443:AK$10112,$B$443:$B$10112,$B397,$C$443:$C$10112,$C397,$D$443:$D$10112,$D397)</f>
        <v>11443699</v>
      </c>
      <c r="AL397" s="463">
        <f t="shared" ref="AL397:AL412" si="1740">IFERROR(ROUND(AK397/X397,0),"-")</f>
        <v>16302</v>
      </c>
      <c r="AM397" s="463">
        <f t="shared" ref="AM397:AM412" si="1741">IFERROR(ROUND(GA397/X397,0),"-")</f>
        <v>42618</v>
      </c>
      <c r="AN397" s="463">
        <f t="shared" si="1712"/>
        <v>155</v>
      </c>
      <c r="AO397" s="463">
        <f t="shared" si="1712"/>
        <v>4419</v>
      </c>
      <c r="AP397" s="463">
        <f t="shared" si="1712"/>
        <v>6350</v>
      </c>
      <c r="AQ397" s="463">
        <f t="shared" si="1712"/>
        <v>70005741</v>
      </c>
      <c r="AR397" s="463">
        <f t="shared" si="1713"/>
        <v>11025</v>
      </c>
      <c r="AS397" s="463">
        <f t="shared" si="1714"/>
        <v>20372</v>
      </c>
      <c r="AT397" s="463">
        <f t="shared" si="1706"/>
        <v>14025</v>
      </c>
      <c r="AU397" s="463">
        <f t="shared" si="1706"/>
        <v>429</v>
      </c>
      <c r="AV397" s="463">
        <f t="shared" si="1706"/>
        <v>2579</v>
      </c>
      <c r="AW397" s="463">
        <f t="shared" si="1706"/>
        <v>3314</v>
      </c>
      <c r="AX397" s="463">
        <f t="shared" si="1706"/>
        <v>1085</v>
      </c>
      <c r="AY397" s="463">
        <f t="shared" si="1706"/>
        <v>9932</v>
      </c>
      <c r="AZ397" s="463">
        <f t="shared" si="1706"/>
        <v>1501</v>
      </c>
      <c r="BA397" s="463">
        <f t="shared" si="1715"/>
        <v>2185</v>
      </c>
      <c r="BB397" s="463">
        <f t="shared" si="1715"/>
        <v>8635400</v>
      </c>
      <c r="BC397" s="463">
        <f t="shared" si="1716"/>
        <v>3952</v>
      </c>
      <c r="BD397" s="463">
        <f t="shared" si="1717"/>
        <v>9038</v>
      </c>
      <c r="BE397" s="463">
        <f t="shared" si="1718"/>
        <v>90</v>
      </c>
      <c r="BF397" s="463">
        <f t="shared" si="1718"/>
        <v>567</v>
      </c>
      <c r="BG397" s="463">
        <f t="shared" si="1718"/>
        <v>1282</v>
      </c>
      <c r="BH397" s="463">
        <f t="shared" si="1718"/>
        <v>246</v>
      </c>
      <c r="BI397" s="463">
        <f t="shared" si="1707"/>
        <v>60141</v>
      </c>
      <c r="BJ397" s="463">
        <f t="shared" si="1707"/>
        <v>3566</v>
      </c>
      <c r="BK397" s="463">
        <f t="shared" si="1707"/>
        <v>41226</v>
      </c>
      <c r="BL397" s="463">
        <f t="shared" si="1707"/>
        <v>104933</v>
      </c>
      <c r="BM397" s="463">
        <f t="shared" si="1707"/>
        <v>21003</v>
      </c>
      <c r="BN397" s="463">
        <f t="shared" si="1707"/>
        <v>14959</v>
      </c>
      <c r="BO397" s="463">
        <f t="shared" si="1707"/>
        <v>13065</v>
      </c>
      <c r="BP397" s="463">
        <f t="shared" si="1707"/>
        <v>9381</v>
      </c>
      <c r="BQ397" s="463">
        <f t="shared" si="1707"/>
        <v>88562</v>
      </c>
      <c r="BR397" s="463">
        <f t="shared" si="1707"/>
        <v>69303</v>
      </c>
      <c r="BS397" s="463">
        <f t="shared" si="1707"/>
        <v>41983</v>
      </c>
      <c r="BT397" s="463">
        <f t="shared" si="1707"/>
        <v>27050</v>
      </c>
      <c r="BU397" s="463">
        <f t="shared" si="1707"/>
        <v>1140</v>
      </c>
      <c r="BV397" s="463">
        <f t="shared" si="1707"/>
        <v>773</v>
      </c>
      <c r="BW397" s="463">
        <f t="shared" si="1684"/>
        <v>157</v>
      </c>
      <c r="BX397" s="463">
        <f t="shared" si="1684"/>
        <v>128745</v>
      </c>
      <c r="BY397" s="463">
        <f t="shared" si="1624"/>
        <v>820</v>
      </c>
      <c r="BZ397" s="463">
        <f t="shared" si="1625"/>
        <v>1366</v>
      </c>
      <c r="CA397" s="463">
        <f t="shared" si="1685"/>
        <v>111</v>
      </c>
      <c r="CB397" s="463">
        <f t="shared" si="1685"/>
        <v>86192</v>
      </c>
      <c r="CC397" s="463">
        <f t="shared" si="1627"/>
        <v>777</v>
      </c>
      <c r="CD397" s="463">
        <f t="shared" si="1628"/>
        <v>1339</v>
      </c>
      <c r="CE397" s="463">
        <f t="shared" si="1686"/>
        <v>9299</v>
      </c>
      <c r="CF397" s="463">
        <f t="shared" si="1686"/>
        <v>6090892</v>
      </c>
      <c r="CG397" s="463">
        <f t="shared" si="1630"/>
        <v>655</v>
      </c>
      <c r="CH397" s="463">
        <f t="shared" si="1631"/>
        <v>1164</v>
      </c>
      <c r="CI397" s="463">
        <f t="shared" si="1687"/>
        <v>4762</v>
      </c>
      <c r="CJ397" s="463">
        <f t="shared" si="1687"/>
        <v>13135304</v>
      </c>
      <c r="CK397" s="463">
        <f t="shared" si="1633"/>
        <v>2758</v>
      </c>
      <c r="CL397" s="463">
        <f t="shared" si="1634"/>
        <v>5724</v>
      </c>
      <c r="CM397" s="463">
        <f t="shared" si="1688"/>
        <v>1857</v>
      </c>
      <c r="CN397" s="463">
        <f t="shared" si="1688"/>
        <v>5210657</v>
      </c>
      <c r="CO397" s="463">
        <f t="shared" si="1636"/>
        <v>2806</v>
      </c>
      <c r="CP397" s="463">
        <f t="shared" si="1637"/>
        <v>5822</v>
      </c>
      <c r="CQ397" s="463">
        <f t="shared" si="1689"/>
        <v>59020</v>
      </c>
      <c r="CR397" s="463">
        <f t="shared" si="1689"/>
        <v>177032266</v>
      </c>
      <c r="CS397" s="463">
        <f t="shared" si="1639"/>
        <v>3000</v>
      </c>
      <c r="CT397" s="463">
        <f t="shared" si="1640"/>
        <v>6306</v>
      </c>
      <c r="CU397" s="463">
        <f t="shared" si="1690"/>
        <v>2389</v>
      </c>
      <c r="CV397" s="463">
        <f t="shared" si="1690"/>
        <v>20978291</v>
      </c>
      <c r="CW397" s="463">
        <f t="shared" si="1642"/>
        <v>8781</v>
      </c>
      <c r="CX397" s="463">
        <f t="shared" si="1643"/>
        <v>19568</v>
      </c>
      <c r="CY397" s="463">
        <f t="shared" si="1691"/>
        <v>896</v>
      </c>
      <c r="CZ397" s="463">
        <f t="shared" si="1691"/>
        <v>8861150</v>
      </c>
      <c r="DA397" s="463">
        <f t="shared" si="1645"/>
        <v>9890</v>
      </c>
      <c r="DB397" s="463">
        <f t="shared" si="1646"/>
        <v>23458</v>
      </c>
      <c r="DC397" s="463">
        <f t="shared" si="1692"/>
        <v>924</v>
      </c>
      <c r="DD397" s="463">
        <f t="shared" si="1692"/>
        <v>16222487</v>
      </c>
      <c r="DE397" s="463">
        <f t="shared" si="1648"/>
        <v>17557</v>
      </c>
      <c r="DF397" s="463">
        <f t="shared" si="1649"/>
        <v>40770</v>
      </c>
      <c r="DG397" s="463">
        <f t="shared" si="1693"/>
        <v>166</v>
      </c>
      <c r="DH397" s="463">
        <f t="shared" si="1693"/>
        <v>2393881</v>
      </c>
      <c r="DI397" s="463">
        <f t="shared" si="1651"/>
        <v>14421</v>
      </c>
      <c r="DJ397" s="463">
        <f t="shared" si="1652"/>
        <v>36974</v>
      </c>
      <c r="DK397" s="463">
        <f t="shared" si="1708"/>
        <v>348</v>
      </c>
      <c r="DL397" s="463">
        <f t="shared" si="1708"/>
        <v>137516</v>
      </c>
      <c r="DM397" s="463">
        <f t="shared" ref="DM397:DM412" si="1742">IFERROR(ROUND(DL397/DK397,0),"-")</f>
        <v>395</v>
      </c>
      <c r="DN397" s="463">
        <f t="shared" ref="DN397:DN412" si="1743">IFERROR(ROUND(GO397/DK397,0),"-")</f>
        <v>696</v>
      </c>
      <c r="DO397" s="463">
        <f t="shared" si="1709"/>
        <v>5312</v>
      </c>
      <c r="DP397" s="463">
        <f t="shared" si="1709"/>
        <v>1090553</v>
      </c>
      <c r="DQ397" s="463">
        <f t="shared" ref="DQ397:DQ412" si="1744">IFERROR(ROUND(DP397/DO397,0),"-")</f>
        <v>205</v>
      </c>
      <c r="DR397" s="463">
        <f t="shared" ref="DR397:DR412" si="1745">IFERROR(ROUND(GP397/DO397,0),"-")</f>
        <v>345</v>
      </c>
      <c r="DS397" s="463">
        <f t="shared" si="1710"/>
        <v>57</v>
      </c>
      <c r="DT397" s="463">
        <f t="shared" si="1710"/>
        <v>142496</v>
      </c>
      <c r="DU397" s="463">
        <f t="shared" si="1615"/>
        <v>2500</v>
      </c>
      <c r="DV397" s="463">
        <f t="shared" si="1616"/>
        <v>4752</v>
      </c>
      <c r="DW397" s="463">
        <f t="shared" si="1701"/>
        <v>51</v>
      </c>
      <c r="DX397" s="463"/>
      <c r="DY397" s="463"/>
      <c r="DZ397" s="463"/>
      <c r="EA397" s="463"/>
      <c r="EB397" s="463"/>
      <c r="EC397" s="463"/>
      <c r="ED397" s="463"/>
      <c r="EE397" s="463"/>
      <c r="EF397" s="463"/>
      <c r="EG397" s="463">
        <f t="shared" si="1719"/>
        <v>1987</v>
      </c>
      <c r="EH397" s="463">
        <f t="shared" si="1719"/>
        <v>9819</v>
      </c>
      <c r="EI397" s="463" t="s">
        <v>152</v>
      </c>
      <c r="EJ397" s="446"/>
      <c r="EK397" s="446"/>
      <c r="EL397" s="446"/>
      <c r="EM397" s="446"/>
      <c r="EN397" s="446"/>
      <c r="EO397" s="446"/>
      <c r="EP397" s="446"/>
      <c r="EQ397" s="446"/>
      <c r="ER397" s="446"/>
      <c r="ES397" s="446"/>
      <c r="ET397" s="446"/>
      <c r="EU397" s="446"/>
      <c r="EV397" s="446"/>
      <c r="EW397" s="446"/>
      <c r="EX397" s="446"/>
      <c r="EY397" s="446"/>
      <c r="EZ397" s="447"/>
      <c r="FA397" s="446">
        <f t="shared" ref="FA397:FA437" si="1746">MONTH(1&amp;C397)</f>
        <v>12</v>
      </c>
      <c r="FB397" s="417">
        <f t="shared" si="1599"/>
        <v>2022</v>
      </c>
      <c r="FC397" s="448">
        <f t="shared" si="1600"/>
        <v>44896</v>
      </c>
      <c r="FD397" s="449">
        <f t="shared" si="1584"/>
        <v>31</v>
      </c>
      <c r="FE397" s="450"/>
      <c r="FF397" s="451">
        <f t="shared" si="1619"/>
        <v>0.59371856488208341</v>
      </c>
      <c r="FG397" s="450"/>
      <c r="FH397" s="452">
        <f t="shared" ref="FH397:FH428" si="1747">IFERROR(BM397/HLOOKUP(FH$3,$T$5:$X$10112,ROW()-4,0),"-")</f>
        <v>2.1953590467231106</v>
      </c>
      <c r="FI397" s="452">
        <f t="shared" ref="FI397:FI428" si="1748">IFERROR(BN397/HLOOKUP(FI$3,$T$5:$X$10112,ROW()-4,0),"-")</f>
        <v>1.5636040556078186</v>
      </c>
      <c r="FJ397" s="452">
        <f t="shared" ref="FJ397:FJ428" si="1749">IFERROR(BO397/HLOOKUP(FJ$3,$T$5:$X$10112,ROW()-4,0),"-")</f>
        <v>2.1627214037411027</v>
      </c>
      <c r="FK397" s="452">
        <f t="shared" ref="FK397:FK428" si="1750">IFERROR(BP397/HLOOKUP(FK$3,$T$5:$X$10112,ROW()-4,0),"-")</f>
        <v>1.5528885946035424</v>
      </c>
      <c r="FL397" s="452">
        <f t="shared" ref="FL397:FL428" si="1751">IFERROR(BQ397/HLOOKUP(FL$3,$T$5:$X$10112,ROW()-4,0),"-")</f>
        <v>1.3492283550937705</v>
      </c>
      <c r="FM397" s="452">
        <f t="shared" ref="FM397:FM428" si="1752">IFERROR(BR397/HLOOKUP(FM$3,$T$5:$X$10112,ROW()-4,0),"-")</f>
        <v>1.0558204725848961</v>
      </c>
      <c r="FN397" s="452">
        <f t="shared" ref="FN397:FN428" si="1753">IFERROR(BS397/HLOOKUP(FN$3,$T$5:$X$10112,ROW()-4,0),"-")</f>
        <v>1.6647369047146992</v>
      </c>
      <c r="FO397" s="452">
        <f t="shared" ref="FO397:FO428" si="1754">IFERROR(BT397/HLOOKUP(FO$3,$T$5:$X$10112,ROW()-4,0),"-")</f>
        <v>1.0726039890558705</v>
      </c>
      <c r="FP397" s="452">
        <f t="shared" ref="FP397:FP428" si="1755">IFERROR(BU397/HLOOKUP(FP$3,$T$5:$X$10112,ROW()-4,0),"-")</f>
        <v>1.6239316239316239</v>
      </c>
      <c r="FQ397" s="452">
        <f t="shared" ref="FQ397:FQ428" si="1756">IFERROR(BV397/HLOOKUP(FQ$3,$T$5:$X$10112,ROW()-4,0),"-")</f>
        <v>1.1011396011396011</v>
      </c>
      <c r="FR397" s="453"/>
      <c r="FS397" s="446">
        <f t="shared" si="1711"/>
        <v>12301734</v>
      </c>
      <c r="FT397" s="446">
        <f t="shared" si="1711"/>
        <v>55168852</v>
      </c>
      <c r="FU397" s="446">
        <f t="shared" si="1711"/>
        <v>79461245</v>
      </c>
      <c r="FV397" s="446">
        <f t="shared" si="1711"/>
        <v>146344733</v>
      </c>
      <c r="FW397" s="446">
        <f t="shared" si="1711"/>
        <v>11201573</v>
      </c>
      <c r="FX397" s="446">
        <f t="shared" si="1711"/>
        <v>8136175</v>
      </c>
      <c r="FY397" s="446">
        <f t="shared" si="1711"/>
        <v>410144961</v>
      </c>
      <c r="FZ397" s="446">
        <f t="shared" si="1711"/>
        <v>886341684</v>
      </c>
      <c r="GA397" s="446">
        <f t="shared" si="1711"/>
        <v>29917932</v>
      </c>
      <c r="GB397" s="446">
        <f t="shared" si="1720"/>
        <v>19747570</v>
      </c>
      <c r="GC397" s="446">
        <f t="shared" si="1720"/>
        <v>129359928</v>
      </c>
      <c r="GD397" s="446">
        <f t="shared" si="1703"/>
        <v>214517</v>
      </c>
      <c r="GE397" s="446">
        <f t="shared" si="1703"/>
        <v>148584</v>
      </c>
      <c r="GF397" s="446">
        <f t="shared" si="1703"/>
        <v>10828272</v>
      </c>
      <c r="GG397" s="446">
        <f t="shared" si="1703"/>
        <v>27260060</v>
      </c>
      <c r="GH397" s="446">
        <f t="shared" si="1703"/>
        <v>10811961</v>
      </c>
      <c r="GI397" s="446">
        <f t="shared" si="1703"/>
        <v>372193262</v>
      </c>
      <c r="GJ397" s="446">
        <f t="shared" si="1703"/>
        <v>46748088</v>
      </c>
      <c r="GK397" s="446">
        <f t="shared" si="1703"/>
        <v>21018361</v>
      </c>
      <c r="GL397" s="446">
        <f t="shared" si="1703"/>
        <v>37671720</v>
      </c>
      <c r="GM397" s="446">
        <f t="shared" si="1703"/>
        <v>6137693</v>
      </c>
      <c r="GN397" s="446">
        <f t="shared" si="1702"/>
        <v>270845</v>
      </c>
      <c r="GO397" s="446">
        <f t="shared" si="1695"/>
        <v>242262</v>
      </c>
      <c r="GP397" s="446">
        <f t="shared" si="1695"/>
        <v>1835092</v>
      </c>
      <c r="GQ397" s="446">
        <f t="shared" si="1695"/>
        <v>0</v>
      </c>
      <c r="GR397" s="446"/>
      <c r="GS397" s="446"/>
      <c r="GT397" s="446"/>
      <c r="GU397" s="446"/>
      <c r="GV397" s="416"/>
      <c r="GW397" s="456"/>
      <c r="GX397" s="456"/>
      <c r="GY397" s="456"/>
      <c r="GZ397" s="456"/>
      <c r="HA397" s="456"/>
    </row>
    <row r="398" spans="1:209" ht="10.5" customHeight="1" x14ac:dyDescent="0.2">
      <c r="A398" s="417" t="str">
        <f t="shared" si="1721"/>
        <v>2022-23JANUARYY59</v>
      </c>
      <c r="B398" s="458" t="str">
        <f t="shared" ref="B398:B440" si="1757">IF($FA398=4,LEFT($B397,4)+1&amp;-1-RIGHT($B397,2),$B397)</f>
        <v>2022-23</v>
      </c>
      <c r="C398" s="402" t="s">
        <v>654</v>
      </c>
      <c r="D398" s="458" t="str">
        <f t="shared" ref="D398:E412" si="1758">D397</f>
        <v>Y59</v>
      </c>
      <c r="E398" s="458" t="str">
        <f t="shared" si="1758"/>
        <v>South East</v>
      </c>
      <c r="F398" s="458" t="str">
        <f t="shared" si="1722"/>
        <v>Y59</v>
      </c>
      <c r="H398" s="463">
        <f t="shared" si="1704"/>
        <v>149753</v>
      </c>
      <c r="I398" s="463">
        <f t="shared" si="1704"/>
        <v>105135</v>
      </c>
      <c r="J398" s="463">
        <f t="shared" si="1704"/>
        <v>2497665</v>
      </c>
      <c r="K398" s="463">
        <f t="shared" si="1723"/>
        <v>24</v>
      </c>
      <c r="L398" s="463">
        <f t="shared" si="1724"/>
        <v>1</v>
      </c>
      <c r="M398" s="463">
        <f t="shared" si="1725"/>
        <v>93</v>
      </c>
      <c r="N398" s="463">
        <f t="shared" si="1726"/>
        <v>168</v>
      </c>
      <c r="O398" s="463">
        <f t="shared" si="1727"/>
        <v>272</v>
      </c>
      <c r="P398" s="463">
        <f t="shared" si="1705"/>
        <v>564</v>
      </c>
      <c r="Q398" s="463">
        <f t="shared" si="1705"/>
        <v>38</v>
      </c>
      <c r="R398" s="463">
        <f t="shared" si="1705"/>
        <v>98</v>
      </c>
      <c r="S398" s="463">
        <f t="shared" si="1705"/>
        <v>109381</v>
      </c>
      <c r="T398" s="463">
        <f t="shared" si="1705"/>
        <v>7780</v>
      </c>
      <c r="U398" s="463">
        <f t="shared" si="1705"/>
        <v>4825</v>
      </c>
      <c r="V398" s="463">
        <f t="shared" si="1705"/>
        <v>57215</v>
      </c>
      <c r="W398" s="463">
        <f t="shared" si="1705"/>
        <v>28037</v>
      </c>
      <c r="X398" s="463">
        <f t="shared" si="1705"/>
        <v>1237</v>
      </c>
      <c r="Y398" s="463">
        <f t="shared" si="1705"/>
        <v>3823932</v>
      </c>
      <c r="Z398" s="463">
        <f t="shared" si="1728"/>
        <v>492</v>
      </c>
      <c r="AA398" s="463">
        <f t="shared" si="1729"/>
        <v>894</v>
      </c>
      <c r="AB398" s="463">
        <f t="shared" si="1730"/>
        <v>2806501</v>
      </c>
      <c r="AC398" s="463">
        <f t="shared" si="1731"/>
        <v>582</v>
      </c>
      <c r="AD398" s="463">
        <f t="shared" si="1732"/>
        <v>1062</v>
      </c>
      <c r="AE398" s="463">
        <f t="shared" si="1733"/>
        <v>78951770</v>
      </c>
      <c r="AF398" s="463">
        <f t="shared" si="1734"/>
        <v>1380</v>
      </c>
      <c r="AG398" s="463">
        <f t="shared" si="1735"/>
        <v>2745</v>
      </c>
      <c r="AH398" s="463">
        <f t="shared" si="1736"/>
        <v>138750034</v>
      </c>
      <c r="AI398" s="463">
        <f t="shared" si="1737"/>
        <v>4949</v>
      </c>
      <c r="AJ398" s="463">
        <f t="shared" si="1738"/>
        <v>10857</v>
      </c>
      <c r="AK398" s="463">
        <f t="shared" si="1739"/>
        <v>7212450</v>
      </c>
      <c r="AL398" s="463">
        <f t="shared" si="1740"/>
        <v>5831</v>
      </c>
      <c r="AM398" s="463">
        <f t="shared" si="1741"/>
        <v>13800</v>
      </c>
      <c r="AN398" s="463">
        <f t="shared" si="1712"/>
        <v>99</v>
      </c>
      <c r="AO398" s="463">
        <f t="shared" si="1712"/>
        <v>3582</v>
      </c>
      <c r="AP398" s="463">
        <f t="shared" si="1712"/>
        <v>4563</v>
      </c>
      <c r="AQ398" s="463">
        <f t="shared" si="1712"/>
        <v>24401169</v>
      </c>
      <c r="AR398" s="463">
        <f t="shared" si="1713"/>
        <v>5348</v>
      </c>
      <c r="AS398" s="463">
        <f t="shared" si="1714"/>
        <v>11997</v>
      </c>
      <c r="AT398" s="463">
        <f t="shared" si="1706"/>
        <v>10598</v>
      </c>
      <c r="AU398" s="463">
        <f t="shared" si="1706"/>
        <v>351</v>
      </c>
      <c r="AV398" s="463">
        <f t="shared" si="1706"/>
        <v>2277</v>
      </c>
      <c r="AW398" s="463">
        <f t="shared" si="1706"/>
        <v>2469</v>
      </c>
      <c r="AX398" s="463">
        <f t="shared" si="1706"/>
        <v>737</v>
      </c>
      <c r="AY398" s="463">
        <f t="shared" si="1706"/>
        <v>7233</v>
      </c>
      <c r="AZ398" s="463">
        <f t="shared" si="1706"/>
        <v>1542</v>
      </c>
      <c r="BA398" s="463">
        <f t="shared" si="1715"/>
        <v>6437</v>
      </c>
      <c r="BB398" s="463">
        <f t="shared" si="1715"/>
        <v>8565634</v>
      </c>
      <c r="BC398" s="463">
        <f t="shared" si="1716"/>
        <v>1331</v>
      </c>
      <c r="BD398" s="463">
        <f t="shared" si="1717"/>
        <v>2056</v>
      </c>
      <c r="BE398" s="463">
        <f t="shared" si="1718"/>
        <v>186</v>
      </c>
      <c r="BF398" s="463">
        <f t="shared" si="1718"/>
        <v>1171</v>
      </c>
      <c r="BG398" s="463">
        <f t="shared" si="1718"/>
        <v>4267</v>
      </c>
      <c r="BH398" s="463">
        <f t="shared" si="1718"/>
        <v>813</v>
      </c>
      <c r="BI398" s="463">
        <f t="shared" si="1707"/>
        <v>58270</v>
      </c>
      <c r="BJ398" s="463">
        <f t="shared" si="1707"/>
        <v>3889</v>
      </c>
      <c r="BK398" s="463">
        <f t="shared" si="1707"/>
        <v>36624</v>
      </c>
      <c r="BL398" s="463">
        <f t="shared" si="1707"/>
        <v>98783</v>
      </c>
      <c r="BM398" s="463">
        <f t="shared" si="1707"/>
        <v>17196</v>
      </c>
      <c r="BN398" s="463">
        <f t="shared" si="1707"/>
        <v>12393</v>
      </c>
      <c r="BO398" s="463">
        <f t="shared" si="1707"/>
        <v>10505</v>
      </c>
      <c r="BP398" s="463">
        <f t="shared" si="1707"/>
        <v>7629</v>
      </c>
      <c r="BQ398" s="463">
        <f t="shared" si="1707"/>
        <v>74537</v>
      </c>
      <c r="BR398" s="463">
        <f t="shared" si="1707"/>
        <v>60419</v>
      </c>
      <c r="BS398" s="463">
        <f t="shared" si="1707"/>
        <v>46889</v>
      </c>
      <c r="BT398" s="463">
        <f t="shared" si="1707"/>
        <v>29835</v>
      </c>
      <c r="BU398" s="463">
        <f t="shared" si="1707"/>
        <v>2013</v>
      </c>
      <c r="BV398" s="463">
        <f t="shared" si="1707"/>
        <v>1337</v>
      </c>
      <c r="BW398" s="463">
        <f t="shared" si="1684"/>
        <v>116</v>
      </c>
      <c r="BX398" s="463">
        <f t="shared" si="1684"/>
        <v>71082</v>
      </c>
      <c r="BY398" s="463">
        <f t="shared" si="1624"/>
        <v>613</v>
      </c>
      <c r="BZ398" s="463">
        <f t="shared" si="1625"/>
        <v>1088</v>
      </c>
      <c r="CA398" s="463">
        <f t="shared" si="1685"/>
        <v>118</v>
      </c>
      <c r="CB398" s="463">
        <f t="shared" si="1685"/>
        <v>71542</v>
      </c>
      <c r="CC398" s="463">
        <f t="shared" si="1627"/>
        <v>606</v>
      </c>
      <c r="CD398" s="463">
        <f t="shared" si="1628"/>
        <v>1096</v>
      </c>
      <c r="CE398" s="463">
        <f t="shared" si="1686"/>
        <v>7546</v>
      </c>
      <c r="CF398" s="463">
        <f t="shared" si="1686"/>
        <v>3681308</v>
      </c>
      <c r="CG398" s="463">
        <f t="shared" si="1630"/>
        <v>488</v>
      </c>
      <c r="CH398" s="463">
        <f t="shared" si="1631"/>
        <v>890</v>
      </c>
      <c r="CI398" s="463">
        <f t="shared" si="1687"/>
        <v>4315</v>
      </c>
      <c r="CJ398" s="463">
        <f t="shared" si="1687"/>
        <v>5555269</v>
      </c>
      <c r="CK398" s="463">
        <f t="shared" si="1633"/>
        <v>1287</v>
      </c>
      <c r="CL398" s="463">
        <f t="shared" si="1634"/>
        <v>2508</v>
      </c>
      <c r="CM398" s="463">
        <f t="shared" si="1688"/>
        <v>1691</v>
      </c>
      <c r="CN398" s="463">
        <f t="shared" si="1688"/>
        <v>2188812</v>
      </c>
      <c r="CO398" s="463">
        <f t="shared" si="1636"/>
        <v>1294</v>
      </c>
      <c r="CP398" s="463">
        <f t="shared" si="1637"/>
        <v>2676</v>
      </c>
      <c r="CQ398" s="463">
        <f t="shared" si="1689"/>
        <v>51209</v>
      </c>
      <c r="CR398" s="463">
        <f t="shared" si="1689"/>
        <v>71207689</v>
      </c>
      <c r="CS398" s="463">
        <f t="shared" si="1639"/>
        <v>1391</v>
      </c>
      <c r="CT398" s="463">
        <f t="shared" si="1640"/>
        <v>2766</v>
      </c>
      <c r="CU398" s="463">
        <f t="shared" si="1690"/>
        <v>2795</v>
      </c>
      <c r="CV398" s="463">
        <f t="shared" si="1690"/>
        <v>12263689</v>
      </c>
      <c r="CW398" s="463">
        <f t="shared" si="1642"/>
        <v>4388</v>
      </c>
      <c r="CX398" s="463">
        <f t="shared" si="1643"/>
        <v>9329</v>
      </c>
      <c r="CY398" s="463">
        <f t="shared" si="1691"/>
        <v>1122</v>
      </c>
      <c r="CZ398" s="463">
        <f t="shared" si="1691"/>
        <v>4718322</v>
      </c>
      <c r="DA398" s="463">
        <f t="shared" si="1645"/>
        <v>4205</v>
      </c>
      <c r="DB398" s="463">
        <f t="shared" si="1646"/>
        <v>9164</v>
      </c>
      <c r="DC398" s="463">
        <f t="shared" si="1692"/>
        <v>1058</v>
      </c>
      <c r="DD398" s="463">
        <f t="shared" si="1692"/>
        <v>7277532</v>
      </c>
      <c r="DE398" s="463">
        <f t="shared" si="1648"/>
        <v>6879</v>
      </c>
      <c r="DF398" s="463">
        <f t="shared" si="1649"/>
        <v>16630</v>
      </c>
      <c r="DG398" s="463">
        <f t="shared" si="1693"/>
        <v>223</v>
      </c>
      <c r="DH398" s="463">
        <f t="shared" si="1693"/>
        <v>1265829</v>
      </c>
      <c r="DI398" s="463">
        <f t="shared" si="1651"/>
        <v>5676</v>
      </c>
      <c r="DJ398" s="463">
        <f t="shared" si="1652"/>
        <v>13894</v>
      </c>
      <c r="DK398" s="463">
        <f t="shared" si="1708"/>
        <v>271</v>
      </c>
      <c r="DL398" s="463">
        <f t="shared" si="1708"/>
        <v>87548</v>
      </c>
      <c r="DM398" s="463">
        <f t="shared" si="1742"/>
        <v>323</v>
      </c>
      <c r="DN398" s="463">
        <f t="shared" si="1743"/>
        <v>571</v>
      </c>
      <c r="DO398" s="463">
        <f t="shared" si="1709"/>
        <v>4728</v>
      </c>
      <c r="DP398" s="463">
        <f t="shared" si="1709"/>
        <v>305953</v>
      </c>
      <c r="DQ398" s="463">
        <f t="shared" si="1744"/>
        <v>65</v>
      </c>
      <c r="DR398" s="463">
        <f t="shared" si="1745"/>
        <v>110</v>
      </c>
      <c r="DS398" s="463">
        <f t="shared" si="1710"/>
        <v>88</v>
      </c>
      <c r="DT398" s="463">
        <f t="shared" si="1710"/>
        <v>150285</v>
      </c>
      <c r="DU398" s="463">
        <f t="shared" si="1615"/>
        <v>1708</v>
      </c>
      <c r="DV398" s="463">
        <f t="shared" si="1616"/>
        <v>3682</v>
      </c>
      <c r="DW398" s="463">
        <f t="shared" si="1701"/>
        <v>82</v>
      </c>
      <c r="DX398" s="463"/>
      <c r="DY398" s="463"/>
      <c r="DZ398" s="463"/>
      <c r="EA398" s="463"/>
      <c r="EB398" s="463"/>
      <c r="EC398" s="463"/>
      <c r="ED398" s="463"/>
      <c r="EE398" s="463"/>
      <c r="EF398" s="463"/>
      <c r="EG398" s="463">
        <f t="shared" si="1719"/>
        <v>171</v>
      </c>
      <c r="EH398" s="463">
        <f t="shared" si="1719"/>
        <v>1094</v>
      </c>
      <c r="EI398" s="463" t="s">
        <v>152</v>
      </c>
      <c r="EJ398" s="446"/>
      <c r="EK398" s="446"/>
      <c r="EL398" s="446"/>
      <c r="EM398" s="446"/>
      <c r="EN398" s="446"/>
      <c r="EO398" s="446"/>
      <c r="EP398" s="446"/>
      <c r="EQ398" s="446"/>
      <c r="ER398" s="446"/>
      <c r="ES398" s="446"/>
      <c r="ET398" s="446"/>
      <c r="EU398" s="446"/>
      <c r="EV398" s="446"/>
      <c r="EW398" s="446"/>
      <c r="EX398" s="446"/>
      <c r="EY398" s="446"/>
      <c r="EZ398" s="447"/>
      <c r="FA398" s="446">
        <f t="shared" si="1746"/>
        <v>1</v>
      </c>
      <c r="FB398" s="417">
        <f t="shared" ref="FB398:FB412" si="1759">LEFT($B398,4)+IF(FA398&lt;4,1,0)</f>
        <v>2023</v>
      </c>
      <c r="FC398" s="448">
        <f t="shared" ref="FC398:FC412" si="1760">DATE(LEFT($B398,4)+IF(FA398&lt;4,1,0),FA398,1)</f>
        <v>44927</v>
      </c>
      <c r="FD398" s="449">
        <f t="shared" si="1584"/>
        <v>31</v>
      </c>
      <c r="FE398" s="450"/>
      <c r="FF398" s="451">
        <f t="shared" si="1619"/>
        <v>0.65521064301552101</v>
      </c>
      <c r="FG398" s="450"/>
      <c r="FH398" s="452">
        <f t="shared" si="1747"/>
        <v>2.2102827763496142</v>
      </c>
      <c r="FI398" s="452">
        <f t="shared" si="1748"/>
        <v>1.5929305912596401</v>
      </c>
      <c r="FJ398" s="452">
        <f t="shared" si="1749"/>
        <v>2.1772020725388601</v>
      </c>
      <c r="FK398" s="452">
        <f t="shared" si="1750"/>
        <v>1.581139896373057</v>
      </c>
      <c r="FL398" s="452">
        <f t="shared" si="1751"/>
        <v>1.3027527746220398</v>
      </c>
      <c r="FM398" s="452">
        <f t="shared" si="1752"/>
        <v>1.0559993008826356</v>
      </c>
      <c r="FN398" s="452">
        <f t="shared" si="1753"/>
        <v>1.6723971894282554</v>
      </c>
      <c r="FO398" s="452">
        <f t="shared" si="1754"/>
        <v>1.0641295431037558</v>
      </c>
      <c r="FP398" s="452">
        <f t="shared" si="1755"/>
        <v>1.6273241713823767</v>
      </c>
      <c r="FQ398" s="452">
        <f t="shared" si="1756"/>
        <v>1.0808407437348424</v>
      </c>
      <c r="FR398" s="453"/>
      <c r="FS398" s="446">
        <f t="shared" si="1711"/>
        <v>103159</v>
      </c>
      <c r="FT398" s="446">
        <f t="shared" si="1711"/>
        <v>9820794</v>
      </c>
      <c r="FU398" s="446">
        <f t="shared" si="1711"/>
        <v>17688387</v>
      </c>
      <c r="FV398" s="446">
        <f t="shared" si="1711"/>
        <v>28616364</v>
      </c>
      <c r="FW398" s="446">
        <f t="shared" si="1711"/>
        <v>6954966</v>
      </c>
      <c r="FX398" s="446">
        <f t="shared" si="1711"/>
        <v>5123409</v>
      </c>
      <c r="FY398" s="446">
        <f t="shared" si="1711"/>
        <v>157054493</v>
      </c>
      <c r="FZ398" s="446">
        <f t="shared" si="1711"/>
        <v>304400071</v>
      </c>
      <c r="GA398" s="446">
        <f t="shared" si="1711"/>
        <v>17071146</v>
      </c>
      <c r="GB398" s="446">
        <f t="shared" si="1720"/>
        <v>13236298</v>
      </c>
      <c r="GC398" s="446">
        <f t="shared" si="1720"/>
        <v>54741978</v>
      </c>
      <c r="GD398" s="446">
        <f t="shared" si="1703"/>
        <v>126188</v>
      </c>
      <c r="GE398" s="446">
        <f t="shared" si="1703"/>
        <v>129276</v>
      </c>
      <c r="GF398" s="446">
        <f t="shared" si="1703"/>
        <v>6713342</v>
      </c>
      <c r="GG398" s="446">
        <f t="shared" si="1703"/>
        <v>10822880</v>
      </c>
      <c r="GH398" s="446">
        <f t="shared" si="1703"/>
        <v>4524825</v>
      </c>
      <c r="GI398" s="446">
        <f t="shared" si="1703"/>
        <v>141661476</v>
      </c>
      <c r="GJ398" s="446">
        <f t="shared" si="1703"/>
        <v>26074032</v>
      </c>
      <c r="GK398" s="446">
        <f t="shared" si="1703"/>
        <v>10281780</v>
      </c>
      <c r="GL398" s="446">
        <f t="shared" si="1703"/>
        <v>17594861</v>
      </c>
      <c r="GM398" s="446">
        <f t="shared" si="1703"/>
        <v>3098271</v>
      </c>
      <c r="GN398" s="446">
        <f t="shared" si="1702"/>
        <v>324016</v>
      </c>
      <c r="GO398" s="446">
        <f t="shared" si="1695"/>
        <v>154846</v>
      </c>
      <c r="GP398" s="446">
        <f t="shared" si="1695"/>
        <v>520050</v>
      </c>
      <c r="GQ398" s="446">
        <f t="shared" si="1695"/>
        <v>0</v>
      </c>
      <c r="GR398" s="446"/>
      <c r="GS398" s="446"/>
      <c r="GT398" s="446"/>
      <c r="GU398" s="446"/>
      <c r="GV398" s="416"/>
      <c r="GW398" s="456"/>
      <c r="GX398" s="456"/>
      <c r="GY398" s="456"/>
      <c r="GZ398" s="456"/>
      <c r="HA398" s="456"/>
    </row>
    <row r="399" spans="1:209" ht="10.5" customHeight="1" x14ac:dyDescent="0.2">
      <c r="A399" s="417" t="str">
        <f t="shared" si="1721"/>
        <v>2022-23FEBRUARYY59</v>
      </c>
      <c r="B399" s="458" t="str">
        <f t="shared" si="1757"/>
        <v>2022-23</v>
      </c>
      <c r="C399" s="402" t="s">
        <v>657</v>
      </c>
      <c r="D399" s="458" t="str">
        <f t="shared" si="1758"/>
        <v>Y59</v>
      </c>
      <c r="E399" s="458" t="str">
        <f t="shared" si="1758"/>
        <v>South East</v>
      </c>
      <c r="F399" s="458" t="str">
        <f t="shared" si="1722"/>
        <v>Y59</v>
      </c>
      <c r="H399" s="463">
        <f t="shared" si="1704"/>
        <v>147893</v>
      </c>
      <c r="I399" s="463">
        <f t="shared" si="1704"/>
        <v>105402</v>
      </c>
      <c r="J399" s="463">
        <f t="shared" si="1704"/>
        <v>3312005</v>
      </c>
      <c r="K399" s="463">
        <f t="shared" si="1723"/>
        <v>31</v>
      </c>
      <c r="L399" s="463">
        <f t="shared" si="1724"/>
        <v>1</v>
      </c>
      <c r="M399" s="463">
        <f t="shared" si="1725"/>
        <v>123</v>
      </c>
      <c r="N399" s="463">
        <f t="shared" si="1726"/>
        <v>178</v>
      </c>
      <c r="O399" s="463">
        <f t="shared" si="1727"/>
        <v>262</v>
      </c>
      <c r="P399" s="463">
        <f t="shared" si="1705"/>
        <v>545</v>
      </c>
      <c r="Q399" s="463">
        <f t="shared" si="1705"/>
        <v>72</v>
      </c>
      <c r="R399" s="463">
        <f t="shared" si="1705"/>
        <v>163</v>
      </c>
      <c r="S399" s="463">
        <f t="shared" si="1705"/>
        <v>101356</v>
      </c>
      <c r="T399" s="463">
        <f t="shared" si="1705"/>
        <v>7068</v>
      </c>
      <c r="U399" s="463">
        <f t="shared" si="1705"/>
        <v>4454</v>
      </c>
      <c r="V399" s="463">
        <f t="shared" si="1705"/>
        <v>53940</v>
      </c>
      <c r="W399" s="463">
        <f t="shared" si="1705"/>
        <v>25199</v>
      </c>
      <c r="X399" s="463">
        <f t="shared" si="1705"/>
        <v>1110</v>
      </c>
      <c r="Y399" s="463">
        <f t="shared" si="1705"/>
        <v>3692516</v>
      </c>
      <c r="Z399" s="463">
        <f t="shared" si="1728"/>
        <v>522</v>
      </c>
      <c r="AA399" s="463">
        <f t="shared" si="1729"/>
        <v>944</v>
      </c>
      <c r="AB399" s="463">
        <f t="shared" si="1730"/>
        <v>2797059</v>
      </c>
      <c r="AC399" s="463">
        <f t="shared" si="1731"/>
        <v>628</v>
      </c>
      <c r="AD399" s="463">
        <f t="shared" si="1732"/>
        <v>1149</v>
      </c>
      <c r="AE399" s="463">
        <f t="shared" si="1733"/>
        <v>87812133</v>
      </c>
      <c r="AF399" s="463">
        <f t="shared" si="1734"/>
        <v>1628</v>
      </c>
      <c r="AG399" s="463">
        <f t="shared" si="1735"/>
        <v>3328</v>
      </c>
      <c r="AH399" s="463">
        <f t="shared" si="1736"/>
        <v>163814828</v>
      </c>
      <c r="AI399" s="463">
        <f t="shared" si="1737"/>
        <v>6501</v>
      </c>
      <c r="AJ399" s="463">
        <f t="shared" si="1738"/>
        <v>14466</v>
      </c>
      <c r="AK399" s="463">
        <f t="shared" si="1739"/>
        <v>8794858</v>
      </c>
      <c r="AL399" s="463">
        <f t="shared" si="1740"/>
        <v>7923</v>
      </c>
      <c r="AM399" s="463">
        <f t="shared" si="1741"/>
        <v>17575</v>
      </c>
      <c r="AN399" s="463">
        <f t="shared" si="1712"/>
        <v>94</v>
      </c>
      <c r="AO399" s="463">
        <f t="shared" si="1712"/>
        <v>3216</v>
      </c>
      <c r="AP399" s="463">
        <f t="shared" si="1712"/>
        <v>4304</v>
      </c>
      <c r="AQ399" s="463">
        <f t="shared" si="1712"/>
        <v>30071634</v>
      </c>
      <c r="AR399" s="463">
        <f t="shared" si="1713"/>
        <v>6987</v>
      </c>
      <c r="AS399" s="463">
        <f t="shared" si="1714"/>
        <v>14939</v>
      </c>
      <c r="AT399" s="463">
        <f t="shared" si="1706"/>
        <v>9984</v>
      </c>
      <c r="AU399" s="463">
        <f t="shared" si="1706"/>
        <v>371</v>
      </c>
      <c r="AV399" s="463">
        <f t="shared" si="1706"/>
        <v>1921</v>
      </c>
      <c r="AW399" s="463">
        <f t="shared" si="1706"/>
        <v>2628</v>
      </c>
      <c r="AX399" s="463">
        <f t="shared" si="1706"/>
        <v>723</v>
      </c>
      <c r="AY399" s="463">
        <f t="shared" si="1706"/>
        <v>6969</v>
      </c>
      <c r="AZ399" s="463">
        <f t="shared" si="1706"/>
        <v>1413</v>
      </c>
      <c r="BA399" s="463">
        <f t="shared" si="1715"/>
        <v>6264</v>
      </c>
      <c r="BB399" s="463">
        <f t="shared" si="1715"/>
        <v>10237411</v>
      </c>
      <c r="BC399" s="463">
        <f t="shared" si="1716"/>
        <v>1634</v>
      </c>
      <c r="BD399" s="463">
        <f t="shared" si="1717"/>
        <v>2435</v>
      </c>
      <c r="BE399" s="463">
        <f t="shared" si="1718"/>
        <v>223</v>
      </c>
      <c r="BF399" s="463">
        <f t="shared" si="1718"/>
        <v>1087</v>
      </c>
      <c r="BG399" s="463">
        <f t="shared" si="1718"/>
        <v>3964</v>
      </c>
      <c r="BH399" s="463">
        <f t="shared" si="1718"/>
        <v>990</v>
      </c>
      <c r="BI399" s="463">
        <f t="shared" si="1707"/>
        <v>54228</v>
      </c>
      <c r="BJ399" s="463">
        <f t="shared" si="1707"/>
        <v>3442</v>
      </c>
      <c r="BK399" s="463">
        <f t="shared" si="1707"/>
        <v>33702</v>
      </c>
      <c r="BL399" s="463">
        <f t="shared" si="1707"/>
        <v>91372</v>
      </c>
      <c r="BM399" s="463">
        <f t="shared" si="1707"/>
        <v>15812</v>
      </c>
      <c r="BN399" s="463">
        <f t="shared" si="1707"/>
        <v>11285</v>
      </c>
      <c r="BO399" s="463">
        <f t="shared" si="1707"/>
        <v>9803</v>
      </c>
      <c r="BP399" s="463">
        <f t="shared" si="1707"/>
        <v>7043</v>
      </c>
      <c r="BQ399" s="463">
        <f t="shared" si="1707"/>
        <v>70744</v>
      </c>
      <c r="BR399" s="463">
        <f t="shared" si="1707"/>
        <v>56923</v>
      </c>
      <c r="BS399" s="463">
        <f t="shared" si="1707"/>
        <v>42005</v>
      </c>
      <c r="BT399" s="463">
        <f t="shared" si="1707"/>
        <v>26996</v>
      </c>
      <c r="BU399" s="463">
        <f t="shared" si="1707"/>
        <v>1830</v>
      </c>
      <c r="BV399" s="463">
        <f t="shared" si="1707"/>
        <v>1222</v>
      </c>
      <c r="BW399" s="463">
        <f t="shared" ref="BW399:BX418" si="1761">SUMIFS(BW$443:BW$10112,$B$443:$B$10112,$B399,$C$443:$C$10112,$C399,$D$443:$D$10112,$D399)</f>
        <v>105</v>
      </c>
      <c r="BX399" s="463">
        <f t="shared" si="1761"/>
        <v>66728</v>
      </c>
      <c r="BY399" s="463">
        <f t="shared" si="1624"/>
        <v>636</v>
      </c>
      <c r="BZ399" s="463">
        <f t="shared" si="1625"/>
        <v>1090</v>
      </c>
      <c r="CA399" s="463">
        <f t="shared" ref="CA399:CB418" si="1762">SUMIFS(CA$443:CA$10112,$B$443:$B$10112,$B399,$C$443:$C$10112,$C399,$D$443:$D$10112,$D399)</f>
        <v>101</v>
      </c>
      <c r="CB399" s="463">
        <f t="shared" si="1762"/>
        <v>63553</v>
      </c>
      <c r="CC399" s="463">
        <f t="shared" si="1627"/>
        <v>629</v>
      </c>
      <c r="CD399" s="463">
        <f t="shared" si="1628"/>
        <v>1249</v>
      </c>
      <c r="CE399" s="463">
        <f t="shared" ref="CE399:CF418" si="1763">SUMIFS(CE$443:CE$10112,$B$443:$B$10112,$B399,$C$443:$C$10112,$C399,$D$443:$D$10112,$D399)</f>
        <v>6862</v>
      </c>
      <c r="CF399" s="463">
        <f t="shared" si="1763"/>
        <v>3562235</v>
      </c>
      <c r="CG399" s="463">
        <f t="shared" si="1630"/>
        <v>519</v>
      </c>
      <c r="CH399" s="463">
        <f t="shared" si="1631"/>
        <v>939</v>
      </c>
      <c r="CI399" s="463">
        <f t="shared" ref="CI399:CJ418" si="1764">SUMIFS(CI$443:CI$10112,$B$443:$B$10112,$B399,$C$443:$C$10112,$C399,$D$443:$D$10112,$D399)</f>
        <v>3929</v>
      </c>
      <c r="CJ399" s="463">
        <f t="shared" si="1764"/>
        <v>6018650</v>
      </c>
      <c r="CK399" s="463">
        <f t="shared" si="1633"/>
        <v>1532</v>
      </c>
      <c r="CL399" s="463">
        <f t="shared" si="1634"/>
        <v>3014</v>
      </c>
      <c r="CM399" s="463">
        <f t="shared" ref="CM399:CN418" si="1765">SUMIFS(CM$443:CM$10112,$B$443:$B$10112,$B399,$C$443:$C$10112,$C399,$D$443:$D$10112,$D399)</f>
        <v>1683</v>
      </c>
      <c r="CN399" s="463">
        <f t="shared" si="1765"/>
        <v>2715289</v>
      </c>
      <c r="CO399" s="463">
        <f t="shared" si="1636"/>
        <v>1613</v>
      </c>
      <c r="CP399" s="463">
        <f t="shared" si="1637"/>
        <v>3403</v>
      </c>
      <c r="CQ399" s="463">
        <f t="shared" ref="CQ399:CR418" si="1766">SUMIFS(CQ$443:CQ$10112,$B$443:$B$10112,$B399,$C$443:$C$10112,$C399,$D$443:$D$10112,$D399)</f>
        <v>48328</v>
      </c>
      <c r="CR399" s="463">
        <f t="shared" si="1766"/>
        <v>79078194</v>
      </c>
      <c r="CS399" s="463">
        <f t="shared" si="1639"/>
        <v>1636</v>
      </c>
      <c r="CT399" s="463">
        <f t="shared" si="1640"/>
        <v>3350</v>
      </c>
      <c r="CU399" s="463">
        <f t="shared" ref="CU399:CV418" si="1767">SUMIFS(CU$443:CU$10112,$B$443:$B$10112,$B399,$C$443:$C$10112,$C399,$D$443:$D$10112,$D399)</f>
        <v>2433</v>
      </c>
      <c r="CV399" s="463">
        <f t="shared" si="1767"/>
        <v>12751543</v>
      </c>
      <c r="CW399" s="463">
        <f t="shared" si="1642"/>
        <v>5241</v>
      </c>
      <c r="CX399" s="463">
        <f t="shared" si="1643"/>
        <v>11035</v>
      </c>
      <c r="CY399" s="463">
        <f t="shared" ref="CY399:CZ418" si="1768">SUMIFS(CY$443:CY$10112,$B$443:$B$10112,$B399,$C$443:$C$10112,$C399,$D$443:$D$10112,$D399)</f>
        <v>1069</v>
      </c>
      <c r="CZ399" s="463">
        <f t="shared" si="1768"/>
        <v>5999632</v>
      </c>
      <c r="DA399" s="463">
        <f t="shared" si="1645"/>
        <v>5612</v>
      </c>
      <c r="DB399" s="463">
        <f t="shared" si="1646"/>
        <v>13153</v>
      </c>
      <c r="DC399" s="463">
        <f t="shared" ref="DC399:DD418" si="1769">SUMIFS(DC$443:DC$10112,$B$443:$B$10112,$B399,$C$443:$C$10112,$C399,$D$443:$D$10112,$D399)</f>
        <v>961</v>
      </c>
      <c r="DD399" s="463">
        <f t="shared" si="1769"/>
        <v>8226541</v>
      </c>
      <c r="DE399" s="463">
        <f t="shared" si="1648"/>
        <v>8560</v>
      </c>
      <c r="DF399" s="463">
        <f t="shared" si="1649"/>
        <v>19952</v>
      </c>
      <c r="DG399" s="463">
        <f t="shared" ref="DG399:DH418" si="1770">SUMIFS(DG$443:DG$10112,$B$443:$B$10112,$B399,$C$443:$C$10112,$C399,$D$443:$D$10112,$D399)</f>
        <v>206</v>
      </c>
      <c r="DH399" s="463">
        <f t="shared" si="1770"/>
        <v>1247768</v>
      </c>
      <c r="DI399" s="463">
        <f t="shared" si="1651"/>
        <v>6057</v>
      </c>
      <c r="DJ399" s="463">
        <f t="shared" si="1652"/>
        <v>14548</v>
      </c>
      <c r="DK399" s="463">
        <f t="shared" si="1708"/>
        <v>253</v>
      </c>
      <c r="DL399" s="463">
        <f t="shared" si="1708"/>
        <v>89519</v>
      </c>
      <c r="DM399" s="463">
        <f t="shared" si="1742"/>
        <v>354</v>
      </c>
      <c r="DN399" s="463">
        <f t="shared" si="1743"/>
        <v>589</v>
      </c>
      <c r="DO399" s="463">
        <f t="shared" si="1709"/>
        <v>4187</v>
      </c>
      <c r="DP399" s="463">
        <f t="shared" si="1709"/>
        <v>344114</v>
      </c>
      <c r="DQ399" s="463">
        <f t="shared" si="1744"/>
        <v>82</v>
      </c>
      <c r="DR399" s="463">
        <f t="shared" si="1745"/>
        <v>141</v>
      </c>
      <c r="DS399" s="463">
        <f t="shared" si="1710"/>
        <v>98</v>
      </c>
      <c r="DT399" s="463">
        <f t="shared" si="1710"/>
        <v>193039</v>
      </c>
      <c r="DU399" s="463">
        <f t="shared" si="1615"/>
        <v>1970</v>
      </c>
      <c r="DV399" s="463">
        <f t="shared" si="1616"/>
        <v>4234</v>
      </c>
      <c r="DW399" s="463">
        <f t="shared" si="1701"/>
        <v>84</v>
      </c>
      <c r="DX399" s="463"/>
      <c r="DY399" s="463"/>
      <c r="DZ399" s="463"/>
      <c r="EA399" s="463"/>
      <c r="EB399" s="463"/>
      <c r="EC399" s="463"/>
      <c r="ED399" s="463"/>
      <c r="EE399" s="463"/>
      <c r="EF399" s="463"/>
      <c r="EG399" s="463">
        <f t="shared" si="1719"/>
        <v>458</v>
      </c>
      <c r="EH399" s="463">
        <f t="shared" si="1719"/>
        <v>789</v>
      </c>
      <c r="EI399" s="463" t="s">
        <v>152</v>
      </c>
      <c r="EJ399" s="446"/>
      <c r="EK399" s="446"/>
      <c r="EL399" s="446"/>
      <c r="EM399" s="446"/>
      <c r="EN399" s="446"/>
      <c r="EO399" s="446"/>
      <c r="EP399" s="446"/>
      <c r="EQ399" s="446"/>
      <c r="ER399" s="446"/>
      <c r="ES399" s="446"/>
      <c r="ET399" s="446"/>
      <c r="EU399" s="446"/>
      <c r="EV399" s="446"/>
      <c r="EW399" s="446"/>
      <c r="EX399" s="446"/>
      <c r="EY399" s="446"/>
      <c r="EZ399" s="447"/>
      <c r="FA399" s="446">
        <f t="shared" si="1746"/>
        <v>2</v>
      </c>
      <c r="FB399" s="417">
        <f t="shared" si="1759"/>
        <v>2023</v>
      </c>
      <c r="FC399" s="448">
        <f t="shared" si="1760"/>
        <v>44958</v>
      </c>
      <c r="FD399" s="449">
        <f t="shared" si="1584"/>
        <v>28</v>
      </c>
      <c r="FE399" s="450"/>
      <c r="FF399" s="451">
        <f t="shared" si="1619"/>
        <v>0.64188256936992183</v>
      </c>
      <c r="FG399" s="450"/>
      <c r="FH399" s="452">
        <f t="shared" si="1747"/>
        <v>2.2371250707413695</v>
      </c>
      <c r="FI399" s="452">
        <f t="shared" si="1748"/>
        <v>1.5966327108092813</v>
      </c>
      <c r="FJ399" s="452">
        <f t="shared" si="1749"/>
        <v>2.2009429726088907</v>
      </c>
      <c r="FK399" s="452">
        <f t="shared" si="1750"/>
        <v>1.581275258194881</v>
      </c>
      <c r="FL399" s="452">
        <f t="shared" si="1751"/>
        <v>1.3115313311086392</v>
      </c>
      <c r="FM399" s="452">
        <f t="shared" si="1752"/>
        <v>1.0553021876158695</v>
      </c>
      <c r="FN399" s="452">
        <f t="shared" si="1753"/>
        <v>1.6669312274296599</v>
      </c>
      <c r="FO399" s="452">
        <f t="shared" si="1754"/>
        <v>1.0713123536648279</v>
      </c>
      <c r="FP399" s="452">
        <f t="shared" si="1755"/>
        <v>1.6486486486486487</v>
      </c>
      <c r="FQ399" s="452">
        <f t="shared" si="1756"/>
        <v>1.100900900900901</v>
      </c>
      <c r="FR399" s="453"/>
      <c r="FS399" s="446">
        <f t="shared" si="1711"/>
        <v>103856</v>
      </c>
      <c r="FT399" s="446">
        <f t="shared" si="1711"/>
        <v>12979924</v>
      </c>
      <c r="FU399" s="446">
        <f t="shared" si="1711"/>
        <v>18810066</v>
      </c>
      <c r="FV399" s="446">
        <f t="shared" si="1711"/>
        <v>27623358</v>
      </c>
      <c r="FW399" s="446">
        <f t="shared" si="1711"/>
        <v>6673070</v>
      </c>
      <c r="FX399" s="446">
        <f t="shared" si="1711"/>
        <v>5116229</v>
      </c>
      <c r="FY399" s="446">
        <f t="shared" si="1711"/>
        <v>179494953</v>
      </c>
      <c r="FZ399" s="446">
        <f t="shared" si="1711"/>
        <v>364526609</v>
      </c>
      <c r="GA399" s="446">
        <f t="shared" si="1711"/>
        <v>19508535</v>
      </c>
      <c r="GB399" s="446">
        <f t="shared" si="1720"/>
        <v>15254154</v>
      </c>
      <c r="GC399" s="446">
        <f t="shared" si="1720"/>
        <v>64297607</v>
      </c>
      <c r="GD399" s="446">
        <f t="shared" ref="GD399:GM408" si="1771">SUMIFS(GD$443:GD$10112,$B$443:$B$10112,$B399,$C$443:$C$10112,$C399,$D$443:$D$10112,$D399)</f>
        <v>114420</v>
      </c>
      <c r="GE399" s="446">
        <f t="shared" si="1771"/>
        <v>126112</v>
      </c>
      <c r="GF399" s="446">
        <f t="shared" si="1771"/>
        <v>6446512</v>
      </c>
      <c r="GG399" s="446">
        <f t="shared" si="1771"/>
        <v>11840440</v>
      </c>
      <c r="GH399" s="446">
        <f t="shared" si="1771"/>
        <v>5727513</v>
      </c>
      <c r="GI399" s="446">
        <f t="shared" si="1771"/>
        <v>161887925</v>
      </c>
      <c r="GJ399" s="446">
        <f t="shared" si="1771"/>
        <v>26847658</v>
      </c>
      <c r="GK399" s="446">
        <f t="shared" si="1771"/>
        <v>14060666</v>
      </c>
      <c r="GL399" s="446">
        <f t="shared" si="1771"/>
        <v>19174009</v>
      </c>
      <c r="GM399" s="446">
        <f t="shared" si="1771"/>
        <v>2996976</v>
      </c>
      <c r="GN399" s="446">
        <f t="shared" si="1702"/>
        <v>414974</v>
      </c>
      <c r="GO399" s="446">
        <f t="shared" ref="GO399:GQ418" si="1772">SUMIFS(GO$443:GO$10112,$B$443:$B$10112,$B399,$C$443:$C$10112,$C399,$D$443:$D$10112,$D399)</f>
        <v>148982</v>
      </c>
      <c r="GP399" s="446">
        <f t="shared" si="1772"/>
        <v>591325</v>
      </c>
      <c r="GQ399" s="446">
        <f t="shared" si="1772"/>
        <v>0</v>
      </c>
      <c r="GR399" s="446"/>
      <c r="GS399" s="446"/>
      <c r="GT399" s="446"/>
      <c r="GU399" s="446"/>
      <c r="GV399" s="416"/>
      <c r="GW399" s="456"/>
      <c r="GX399" s="456"/>
      <c r="GY399" s="456"/>
      <c r="GZ399" s="456"/>
      <c r="HA399" s="456"/>
    </row>
    <row r="400" spans="1:209" ht="10.5" customHeight="1" x14ac:dyDescent="0.2">
      <c r="A400" s="417" t="str">
        <f t="shared" si="1721"/>
        <v>2022-23MARCHY59</v>
      </c>
      <c r="B400" s="458" t="str">
        <f t="shared" si="1757"/>
        <v>2022-23</v>
      </c>
      <c r="C400" s="402" t="s">
        <v>660</v>
      </c>
      <c r="D400" s="458" t="str">
        <f t="shared" si="1758"/>
        <v>Y59</v>
      </c>
      <c r="E400" s="458" t="str">
        <f t="shared" si="1758"/>
        <v>South East</v>
      </c>
      <c r="F400" s="458" t="str">
        <f t="shared" si="1722"/>
        <v>Y59</v>
      </c>
      <c r="H400" s="463">
        <f t="shared" si="1704"/>
        <v>173215</v>
      </c>
      <c r="I400" s="463">
        <f t="shared" si="1704"/>
        <v>126119</v>
      </c>
      <c r="J400" s="463">
        <f t="shared" si="1704"/>
        <v>5592275</v>
      </c>
      <c r="K400" s="463">
        <f t="shared" si="1723"/>
        <v>44</v>
      </c>
      <c r="L400" s="463">
        <f t="shared" si="1724"/>
        <v>1</v>
      </c>
      <c r="M400" s="463">
        <f t="shared" si="1725"/>
        <v>163</v>
      </c>
      <c r="N400" s="463">
        <f t="shared" si="1726"/>
        <v>218</v>
      </c>
      <c r="O400" s="463">
        <f t="shared" si="1727"/>
        <v>286</v>
      </c>
      <c r="P400" s="463">
        <f t="shared" si="1705"/>
        <v>625</v>
      </c>
      <c r="Q400" s="463">
        <f t="shared" si="1705"/>
        <v>76</v>
      </c>
      <c r="R400" s="463">
        <f t="shared" si="1705"/>
        <v>146</v>
      </c>
      <c r="S400" s="463">
        <f t="shared" si="1705"/>
        <v>112925</v>
      </c>
      <c r="T400" s="463">
        <f t="shared" si="1705"/>
        <v>8081</v>
      </c>
      <c r="U400" s="463">
        <f t="shared" si="1705"/>
        <v>5133</v>
      </c>
      <c r="V400" s="463">
        <f t="shared" si="1705"/>
        <v>61366</v>
      </c>
      <c r="W400" s="463">
        <f t="shared" si="1705"/>
        <v>25939</v>
      </c>
      <c r="X400" s="463">
        <f t="shared" si="1705"/>
        <v>1084</v>
      </c>
      <c r="Y400" s="463">
        <f t="shared" si="1705"/>
        <v>4483444</v>
      </c>
      <c r="Z400" s="463">
        <f t="shared" si="1728"/>
        <v>555</v>
      </c>
      <c r="AA400" s="463">
        <f t="shared" si="1729"/>
        <v>1007</v>
      </c>
      <c r="AB400" s="463">
        <f t="shared" si="1730"/>
        <v>3383458</v>
      </c>
      <c r="AC400" s="463">
        <f t="shared" si="1731"/>
        <v>659</v>
      </c>
      <c r="AD400" s="463">
        <f t="shared" si="1732"/>
        <v>1203</v>
      </c>
      <c r="AE400" s="463">
        <f t="shared" si="1733"/>
        <v>118832500</v>
      </c>
      <c r="AF400" s="463">
        <f t="shared" si="1734"/>
        <v>1936</v>
      </c>
      <c r="AG400" s="463">
        <f t="shared" si="1735"/>
        <v>3921</v>
      </c>
      <c r="AH400" s="463">
        <f t="shared" si="1736"/>
        <v>218654557</v>
      </c>
      <c r="AI400" s="463">
        <f t="shared" si="1737"/>
        <v>8430</v>
      </c>
      <c r="AJ400" s="463">
        <f t="shared" si="1738"/>
        <v>18873</v>
      </c>
      <c r="AK400" s="463">
        <f t="shared" si="1739"/>
        <v>11827808</v>
      </c>
      <c r="AL400" s="463">
        <f t="shared" si="1740"/>
        <v>10911</v>
      </c>
      <c r="AM400" s="463">
        <f t="shared" si="1741"/>
        <v>25410</v>
      </c>
      <c r="AN400" s="463">
        <f t="shared" si="1712"/>
        <v>109</v>
      </c>
      <c r="AO400" s="463">
        <f t="shared" si="1712"/>
        <v>3995</v>
      </c>
      <c r="AP400" s="463">
        <f t="shared" si="1712"/>
        <v>5296</v>
      </c>
      <c r="AQ400" s="463">
        <f t="shared" si="1712"/>
        <v>32230842</v>
      </c>
      <c r="AR400" s="463">
        <f t="shared" si="1713"/>
        <v>6086</v>
      </c>
      <c r="AS400" s="463">
        <f t="shared" si="1714"/>
        <v>12626</v>
      </c>
      <c r="AT400" s="463">
        <f t="shared" si="1706"/>
        <v>11999</v>
      </c>
      <c r="AU400" s="463">
        <f t="shared" si="1706"/>
        <v>440</v>
      </c>
      <c r="AV400" s="463">
        <f t="shared" si="1706"/>
        <v>2272</v>
      </c>
      <c r="AW400" s="463">
        <f t="shared" si="1706"/>
        <v>3524</v>
      </c>
      <c r="AX400" s="463">
        <f t="shared" si="1706"/>
        <v>859</v>
      </c>
      <c r="AY400" s="463">
        <f t="shared" si="1706"/>
        <v>8428</v>
      </c>
      <c r="AZ400" s="463">
        <f t="shared" si="1706"/>
        <v>1767</v>
      </c>
      <c r="BA400" s="463">
        <f t="shared" si="1715"/>
        <v>7454</v>
      </c>
      <c r="BB400" s="463">
        <f t="shared" si="1715"/>
        <v>11578521</v>
      </c>
      <c r="BC400" s="463">
        <f t="shared" si="1716"/>
        <v>1553</v>
      </c>
      <c r="BD400" s="463">
        <f t="shared" si="1717"/>
        <v>2512</v>
      </c>
      <c r="BE400" s="463">
        <f t="shared" si="1718"/>
        <v>299</v>
      </c>
      <c r="BF400" s="463">
        <f t="shared" si="1718"/>
        <v>1206</v>
      </c>
      <c r="BG400" s="463">
        <f t="shared" si="1718"/>
        <v>4586</v>
      </c>
      <c r="BH400" s="463">
        <f t="shared" si="1718"/>
        <v>1363</v>
      </c>
      <c r="BI400" s="463">
        <f t="shared" si="1707"/>
        <v>60000</v>
      </c>
      <c r="BJ400" s="463">
        <f t="shared" si="1707"/>
        <v>4098</v>
      </c>
      <c r="BK400" s="463">
        <f t="shared" si="1707"/>
        <v>36828</v>
      </c>
      <c r="BL400" s="463">
        <f t="shared" si="1707"/>
        <v>100926</v>
      </c>
      <c r="BM400" s="463">
        <f t="shared" si="1707"/>
        <v>17585</v>
      </c>
      <c r="BN400" s="463">
        <f t="shared" si="1707"/>
        <v>12559</v>
      </c>
      <c r="BO400" s="463">
        <f t="shared" si="1707"/>
        <v>11081</v>
      </c>
      <c r="BP400" s="463">
        <f t="shared" si="1707"/>
        <v>7995</v>
      </c>
      <c r="BQ400" s="463">
        <f t="shared" si="1707"/>
        <v>81245</v>
      </c>
      <c r="BR400" s="463">
        <f t="shared" si="1707"/>
        <v>64632</v>
      </c>
      <c r="BS400" s="463">
        <f t="shared" si="1707"/>
        <v>44341</v>
      </c>
      <c r="BT400" s="463">
        <f t="shared" si="1707"/>
        <v>27779</v>
      </c>
      <c r="BU400" s="463">
        <f t="shared" si="1707"/>
        <v>1867</v>
      </c>
      <c r="BV400" s="463">
        <f t="shared" si="1707"/>
        <v>1211</v>
      </c>
      <c r="BW400" s="463">
        <f t="shared" si="1761"/>
        <v>128</v>
      </c>
      <c r="BX400" s="463">
        <f t="shared" si="1761"/>
        <v>87907</v>
      </c>
      <c r="BY400" s="463">
        <f t="shared" si="1624"/>
        <v>687</v>
      </c>
      <c r="BZ400" s="463">
        <f t="shared" si="1625"/>
        <v>1213</v>
      </c>
      <c r="CA400" s="463">
        <f t="shared" si="1762"/>
        <v>110</v>
      </c>
      <c r="CB400" s="463">
        <f t="shared" si="1762"/>
        <v>69720</v>
      </c>
      <c r="CC400" s="463">
        <f t="shared" si="1627"/>
        <v>634</v>
      </c>
      <c r="CD400" s="463">
        <f t="shared" si="1628"/>
        <v>1214</v>
      </c>
      <c r="CE400" s="463">
        <f t="shared" si="1763"/>
        <v>7843</v>
      </c>
      <c r="CF400" s="463">
        <f t="shared" si="1763"/>
        <v>4325817</v>
      </c>
      <c r="CG400" s="463">
        <f t="shared" si="1630"/>
        <v>552</v>
      </c>
      <c r="CH400" s="463">
        <f t="shared" si="1631"/>
        <v>999</v>
      </c>
      <c r="CI400" s="463">
        <f t="shared" si="1764"/>
        <v>4587</v>
      </c>
      <c r="CJ400" s="463">
        <f t="shared" si="1764"/>
        <v>8162642</v>
      </c>
      <c r="CK400" s="463">
        <f t="shared" si="1633"/>
        <v>1780</v>
      </c>
      <c r="CL400" s="463">
        <f t="shared" si="1634"/>
        <v>3475</v>
      </c>
      <c r="CM400" s="463">
        <f t="shared" si="1765"/>
        <v>1796</v>
      </c>
      <c r="CN400" s="463">
        <f t="shared" si="1765"/>
        <v>3403818</v>
      </c>
      <c r="CO400" s="463">
        <f t="shared" si="1636"/>
        <v>1895</v>
      </c>
      <c r="CP400" s="463">
        <f t="shared" si="1637"/>
        <v>3945</v>
      </c>
      <c r="CQ400" s="463">
        <f t="shared" si="1766"/>
        <v>54983</v>
      </c>
      <c r="CR400" s="463">
        <f t="shared" si="1766"/>
        <v>107266040</v>
      </c>
      <c r="CS400" s="463">
        <f t="shared" si="1639"/>
        <v>1951</v>
      </c>
      <c r="CT400" s="463">
        <f t="shared" si="1640"/>
        <v>3964</v>
      </c>
      <c r="CU400" s="463">
        <f t="shared" si="1767"/>
        <v>2762</v>
      </c>
      <c r="CV400" s="463">
        <f t="shared" si="1767"/>
        <v>17693192</v>
      </c>
      <c r="CW400" s="463">
        <f t="shared" si="1642"/>
        <v>6406</v>
      </c>
      <c r="CX400" s="463">
        <f t="shared" si="1643"/>
        <v>13068</v>
      </c>
      <c r="CY400" s="463">
        <f t="shared" si="1768"/>
        <v>1248</v>
      </c>
      <c r="CZ400" s="463">
        <f t="shared" si="1768"/>
        <v>9228856</v>
      </c>
      <c r="DA400" s="463">
        <f t="shared" si="1645"/>
        <v>7395</v>
      </c>
      <c r="DB400" s="463">
        <f t="shared" si="1646"/>
        <v>17109</v>
      </c>
      <c r="DC400" s="463">
        <f t="shared" si="1769"/>
        <v>1047</v>
      </c>
      <c r="DD400" s="463">
        <f t="shared" si="1769"/>
        <v>11868107</v>
      </c>
      <c r="DE400" s="463">
        <f t="shared" si="1648"/>
        <v>11335</v>
      </c>
      <c r="DF400" s="463">
        <f t="shared" si="1649"/>
        <v>24625</v>
      </c>
      <c r="DG400" s="463">
        <f t="shared" si="1770"/>
        <v>189</v>
      </c>
      <c r="DH400" s="463">
        <f t="shared" si="1770"/>
        <v>2121320</v>
      </c>
      <c r="DI400" s="463">
        <f t="shared" si="1651"/>
        <v>11224</v>
      </c>
      <c r="DJ400" s="463">
        <f t="shared" si="1652"/>
        <v>25627</v>
      </c>
      <c r="DK400" s="463">
        <f t="shared" si="1708"/>
        <v>263</v>
      </c>
      <c r="DL400" s="463">
        <f t="shared" si="1708"/>
        <v>101429</v>
      </c>
      <c r="DM400" s="463">
        <f t="shared" si="1742"/>
        <v>386</v>
      </c>
      <c r="DN400" s="463">
        <f t="shared" si="1743"/>
        <v>630</v>
      </c>
      <c r="DO400" s="463">
        <f t="shared" si="1709"/>
        <v>4755</v>
      </c>
      <c r="DP400" s="463">
        <f t="shared" si="1709"/>
        <v>426747</v>
      </c>
      <c r="DQ400" s="463">
        <f t="shared" si="1744"/>
        <v>90</v>
      </c>
      <c r="DR400" s="463">
        <f t="shared" si="1745"/>
        <v>178</v>
      </c>
      <c r="DS400" s="463">
        <f t="shared" si="1710"/>
        <v>97</v>
      </c>
      <c r="DT400" s="463">
        <f t="shared" si="1710"/>
        <v>214412</v>
      </c>
      <c r="DU400" s="463">
        <f t="shared" si="1615"/>
        <v>2210</v>
      </c>
      <c r="DV400" s="463">
        <f t="shared" si="1616"/>
        <v>3949</v>
      </c>
      <c r="DW400" s="463">
        <f t="shared" si="1701"/>
        <v>87</v>
      </c>
      <c r="DX400" s="463"/>
      <c r="DY400" s="463"/>
      <c r="DZ400" s="463"/>
      <c r="EA400" s="463"/>
      <c r="EB400" s="463"/>
      <c r="EC400" s="463"/>
      <c r="ED400" s="463"/>
      <c r="EE400" s="463"/>
      <c r="EF400" s="463"/>
      <c r="EG400" s="463">
        <f t="shared" si="1719"/>
        <v>441</v>
      </c>
      <c r="EH400" s="463">
        <f t="shared" si="1719"/>
        <v>2388</v>
      </c>
      <c r="EI400" s="463" t="s">
        <v>152</v>
      </c>
      <c r="EJ400" s="446"/>
      <c r="EK400" s="446"/>
      <c r="EL400" s="446"/>
      <c r="EM400" s="446"/>
      <c r="EN400" s="446"/>
      <c r="EO400" s="446"/>
      <c r="EP400" s="446"/>
      <c r="EQ400" s="446"/>
      <c r="ER400" s="446"/>
      <c r="ES400" s="446"/>
      <c r="ET400" s="446"/>
      <c r="EU400" s="446"/>
      <c r="EV400" s="446"/>
      <c r="EW400" s="446"/>
      <c r="EX400" s="446"/>
      <c r="EY400" s="446"/>
      <c r="EZ400" s="447"/>
      <c r="FA400" s="446">
        <f t="shared" si="1746"/>
        <v>3</v>
      </c>
      <c r="FB400" s="417">
        <f t="shared" si="1759"/>
        <v>2023</v>
      </c>
      <c r="FC400" s="448">
        <f t="shared" si="1760"/>
        <v>44986</v>
      </c>
      <c r="FD400" s="449">
        <f t="shared" si="1584"/>
        <v>31</v>
      </c>
      <c r="FE400" s="450"/>
      <c r="FF400" s="451">
        <f t="shared" si="1619"/>
        <v>0.63774141630901282</v>
      </c>
      <c r="FG400" s="450"/>
      <c r="FH400" s="452">
        <f t="shared" si="1747"/>
        <v>2.1760920678133893</v>
      </c>
      <c r="FI400" s="452">
        <f t="shared" si="1748"/>
        <v>1.5541393391906941</v>
      </c>
      <c r="FJ400" s="452">
        <f t="shared" si="1749"/>
        <v>2.1587765439314239</v>
      </c>
      <c r="FK400" s="452">
        <f t="shared" si="1750"/>
        <v>1.5575686732904734</v>
      </c>
      <c r="FL400" s="452">
        <f t="shared" si="1751"/>
        <v>1.3239415963236971</v>
      </c>
      <c r="FM400" s="452">
        <f t="shared" si="1752"/>
        <v>1.0532216536844508</v>
      </c>
      <c r="FN400" s="452">
        <f t="shared" si="1753"/>
        <v>1.7094336713057559</v>
      </c>
      <c r="FO400" s="452">
        <f t="shared" si="1754"/>
        <v>1.0709356567331045</v>
      </c>
      <c r="FP400" s="452">
        <f t="shared" si="1755"/>
        <v>1.7223247232472325</v>
      </c>
      <c r="FQ400" s="452">
        <f t="shared" si="1756"/>
        <v>1.1171586715867159</v>
      </c>
      <c r="FR400" s="453"/>
      <c r="FS400" s="446">
        <f t="shared" si="1711"/>
        <v>124328</v>
      </c>
      <c r="FT400" s="446">
        <f t="shared" si="1711"/>
        <v>20608449</v>
      </c>
      <c r="FU400" s="446">
        <f t="shared" si="1711"/>
        <v>27547153</v>
      </c>
      <c r="FV400" s="446">
        <f t="shared" si="1711"/>
        <v>36038687</v>
      </c>
      <c r="FW400" s="446">
        <f t="shared" si="1711"/>
        <v>8134363</v>
      </c>
      <c r="FX400" s="446">
        <f t="shared" si="1711"/>
        <v>6172444</v>
      </c>
      <c r="FY400" s="446">
        <f t="shared" si="1711"/>
        <v>240637778</v>
      </c>
      <c r="FZ400" s="446">
        <f t="shared" si="1711"/>
        <v>489537940</v>
      </c>
      <c r="GA400" s="446">
        <f t="shared" si="1711"/>
        <v>27544846</v>
      </c>
      <c r="GB400" s="446">
        <f t="shared" si="1720"/>
        <v>18724904</v>
      </c>
      <c r="GC400" s="446">
        <f t="shared" si="1720"/>
        <v>66867700</v>
      </c>
      <c r="GD400" s="446">
        <f t="shared" si="1771"/>
        <v>155251</v>
      </c>
      <c r="GE400" s="446">
        <f t="shared" si="1771"/>
        <v>133587</v>
      </c>
      <c r="GF400" s="446">
        <f t="shared" si="1771"/>
        <v>7836930</v>
      </c>
      <c r="GG400" s="446">
        <f t="shared" si="1771"/>
        <v>15940768</v>
      </c>
      <c r="GH400" s="446">
        <f t="shared" si="1771"/>
        <v>7084497</v>
      </c>
      <c r="GI400" s="446">
        <f t="shared" si="1771"/>
        <v>217952298</v>
      </c>
      <c r="GJ400" s="446">
        <f t="shared" si="1771"/>
        <v>36094468</v>
      </c>
      <c r="GK400" s="446">
        <f t="shared" si="1771"/>
        <v>21351782</v>
      </c>
      <c r="GL400" s="446">
        <f t="shared" si="1771"/>
        <v>25782732</v>
      </c>
      <c r="GM400" s="446">
        <f t="shared" si="1771"/>
        <v>4843436</v>
      </c>
      <c r="GN400" s="446">
        <f t="shared" si="1702"/>
        <v>383072</v>
      </c>
      <c r="GO400" s="446">
        <f t="shared" si="1772"/>
        <v>165663</v>
      </c>
      <c r="GP400" s="446">
        <f t="shared" si="1772"/>
        <v>845088</v>
      </c>
      <c r="GQ400" s="446">
        <f t="shared" si="1772"/>
        <v>0</v>
      </c>
      <c r="GR400" s="446"/>
      <c r="GS400" s="446"/>
      <c r="GT400" s="446"/>
      <c r="GU400" s="446"/>
      <c r="GV400" s="416"/>
      <c r="GW400" s="456"/>
      <c r="GX400" s="456"/>
      <c r="GY400" s="456"/>
      <c r="GZ400" s="456"/>
      <c r="HA400" s="456"/>
    </row>
    <row r="401" spans="1:209" ht="10.5" customHeight="1" x14ac:dyDescent="0.2">
      <c r="A401" s="417" t="str">
        <f t="shared" si="1721"/>
        <v>2023-24APRILY59</v>
      </c>
      <c r="B401" s="458" t="str">
        <f t="shared" si="1757"/>
        <v>2023-24</v>
      </c>
      <c r="C401" s="402" t="s">
        <v>664</v>
      </c>
      <c r="D401" s="458" t="str">
        <f t="shared" si="1758"/>
        <v>Y59</v>
      </c>
      <c r="E401" s="458" t="str">
        <f t="shared" si="1758"/>
        <v>South East</v>
      </c>
      <c r="F401" s="458" t="str">
        <f t="shared" si="1722"/>
        <v>Y59</v>
      </c>
      <c r="H401" s="463">
        <f t="shared" si="1704"/>
        <v>155376</v>
      </c>
      <c r="I401" s="463">
        <f t="shared" si="1704"/>
        <v>110821</v>
      </c>
      <c r="J401" s="463">
        <f t="shared" si="1704"/>
        <v>1568444</v>
      </c>
      <c r="K401" s="463">
        <f t="shared" si="1723"/>
        <v>14</v>
      </c>
      <c r="L401" s="463">
        <f t="shared" si="1724"/>
        <v>1</v>
      </c>
      <c r="M401" s="463">
        <f t="shared" si="1725"/>
        <v>44</v>
      </c>
      <c r="N401" s="463">
        <f t="shared" si="1726"/>
        <v>103</v>
      </c>
      <c r="O401" s="463">
        <f t="shared" si="1727"/>
        <v>215</v>
      </c>
      <c r="P401" s="463">
        <f t="shared" si="1705"/>
        <v>478</v>
      </c>
      <c r="Q401" s="463">
        <f t="shared" si="1705"/>
        <v>76</v>
      </c>
      <c r="R401" s="463">
        <f t="shared" si="1705"/>
        <v>178</v>
      </c>
      <c r="S401" s="463">
        <f t="shared" si="1705"/>
        <v>108984</v>
      </c>
      <c r="T401" s="463">
        <f t="shared" si="1705"/>
        <v>7765</v>
      </c>
      <c r="U401" s="463">
        <f t="shared" si="1705"/>
        <v>4895</v>
      </c>
      <c r="V401" s="463">
        <f t="shared" si="1705"/>
        <v>56853</v>
      </c>
      <c r="W401" s="463">
        <f t="shared" si="1705"/>
        <v>27741</v>
      </c>
      <c r="X401" s="463">
        <f t="shared" si="1705"/>
        <v>1221</v>
      </c>
      <c r="Y401" s="463">
        <f t="shared" si="1705"/>
        <v>3882713</v>
      </c>
      <c r="Z401" s="463">
        <f t="shared" si="1728"/>
        <v>500</v>
      </c>
      <c r="AA401" s="463">
        <f t="shared" si="1729"/>
        <v>917</v>
      </c>
      <c r="AB401" s="463">
        <f t="shared" si="1730"/>
        <v>2892612</v>
      </c>
      <c r="AC401" s="463">
        <f t="shared" si="1731"/>
        <v>591</v>
      </c>
      <c r="AD401" s="463">
        <f t="shared" si="1732"/>
        <v>1092</v>
      </c>
      <c r="AE401" s="463">
        <f t="shared" si="1733"/>
        <v>85420147</v>
      </c>
      <c r="AF401" s="463">
        <f t="shared" si="1734"/>
        <v>1502</v>
      </c>
      <c r="AG401" s="463">
        <f t="shared" si="1735"/>
        <v>3033</v>
      </c>
      <c r="AH401" s="463">
        <f t="shared" si="1736"/>
        <v>158005228</v>
      </c>
      <c r="AI401" s="463">
        <f t="shared" si="1737"/>
        <v>5696</v>
      </c>
      <c r="AJ401" s="463">
        <f t="shared" si="1738"/>
        <v>12563</v>
      </c>
      <c r="AK401" s="463">
        <f t="shared" si="1739"/>
        <v>8713296</v>
      </c>
      <c r="AL401" s="463">
        <f t="shared" si="1740"/>
        <v>7136</v>
      </c>
      <c r="AM401" s="463">
        <f t="shared" si="1741"/>
        <v>16009</v>
      </c>
      <c r="AN401" s="463">
        <f t="shared" si="1712"/>
        <v>14</v>
      </c>
      <c r="AO401" s="463">
        <f t="shared" si="1712"/>
        <v>3480</v>
      </c>
      <c r="AP401" s="463">
        <f t="shared" si="1712"/>
        <v>3757</v>
      </c>
      <c r="AQ401" s="463">
        <f t="shared" si="1712"/>
        <v>22571411</v>
      </c>
      <c r="AR401" s="463">
        <f t="shared" si="1713"/>
        <v>6008</v>
      </c>
      <c r="AS401" s="463">
        <f t="shared" si="1714"/>
        <v>11889</v>
      </c>
      <c r="AT401" s="463">
        <f t="shared" si="1706"/>
        <v>11052</v>
      </c>
      <c r="AU401" s="463">
        <f t="shared" si="1706"/>
        <v>468</v>
      </c>
      <c r="AV401" s="463">
        <f t="shared" si="1706"/>
        <v>2347</v>
      </c>
      <c r="AW401" s="463">
        <f t="shared" si="1706"/>
        <v>3057</v>
      </c>
      <c r="AX401" s="463">
        <f t="shared" si="1706"/>
        <v>896</v>
      </c>
      <c r="AY401" s="463">
        <f t="shared" si="1706"/>
        <v>7341</v>
      </c>
      <c r="AZ401" s="463">
        <f t="shared" si="1706"/>
        <v>2478</v>
      </c>
      <c r="BA401" s="463">
        <f t="shared" si="1715"/>
        <v>8060</v>
      </c>
      <c r="BB401" s="463">
        <f t="shared" si="1715"/>
        <v>10125006</v>
      </c>
      <c r="BC401" s="463">
        <f t="shared" si="1716"/>
        <v>1256</v>
      </c>
      <c r="BD401" s="463">
        <f t="shared" si="1717"/>
        <v>1959</v>
      </c>
      <c r="BE401" s="463">
        <f t="shared" si="1718"/>
        <v>298</v>
      </c>
      <c r="BF401" s="463">
        <f t="shared" si="1718"/>
        <v>1433</v>
      </c>
      <c r="BG401" s="463">
        <f t="shared" si="1718"/>
        <v>5205</v>
      </c>
      <c r="BH401" s="463">
        <f t="shared" si="1718"/>
        <v>1124</v>
      </c>
      <c r="BI401" s="463">
        <f t="shared" si="1707"/>
        <v>58341</v>
      </c>
      <c r="BJ401" s="463">
        <f t="shared" si="1707"/>
        <v>3873</v>
      </c>
      <c r="BK401" s="463">
        <f t="shared" si="1707"/>
        <v>35718</v>
      </c>
      <c r="BL401" s="463">
        <f t="shared" si="1707"/>
        <v>97932</v>
      </c>
      <c r="BM401" s="463">
        <f t="shared" si="1707"/>
        <v>17053</v>
      </c>
      <c r="BN401" s="463">
        <f t="shared" si="1707"/>
        <v>12178</v>
      </c>
      <c r="BO401" s="463">
        <f t="shared" si="1707"/>
        <v>10599</v>
      </c>
      <c r="BP401" s="463">
        <f t="shared" si="1707"/>
        <v>7673</v>
      </c>
      <c r="BQ401" s="463">
        <f t="shared" si="1707"/>
        <v>74286</v>
      </c>
      <c r="BR401" s="463">
        <f t="shared" si="1707"/>
        <v>60149</v>
      </c>
      <c r="BS401" s="463">
        <f t="shared" si="1707"/>
        <v>46259</v>
      </c>
      <c r="BT401" s="463">
        <f t="shared" si="1707"/>
        <v>29777</v>
      </c>
      <c r="BU401" s="463">
        <f t="shared" si="1707"/>
        <v>2061</v>
      </c>
      <c r="BV401" s="463">
        <f t="shared" si="1707"/>
        <v>1352</v>
      </c>
      <c r="BW401" s="463">
        <f t="shared" si="1761"/>
        <v>98</v>
      </c>
      <c r="BX401" s="463">
        <f t="shared" si="1761"/>
        <v>58751</v>
      </c>
      <c r="BY401" s="463">
        <f t="shared" si="1624"/>
        <v>600</v>
      </c>
      <c r="BZ401" s="463">
        <f t="shared" si="1625"/>
        <v>1025</v>
      </c>
      <c r="CA401" s="463">
        <f t="shared" si="1762"/>
        <v>129</v>
      </c>
      <c r="CB401" s="463">
        <f t="shared" si="1762"/>
        <v>77262</v>
      </c>
      <c r="CC401" s="463">
        <f t="shared" si="1627"/>
        <v>599</v>
      </c>
      <c r="CD401" s="463">
        <f t="shared" si="1628"/>
        <v>1169</v>
      </c>
      <c r="CE401" s="463">
        <f t="shared" si="1763"/>
        <v>7538</v>
      </c>
      <c r="CF401" s="463">
        <f t="shared" si="1763"/>
        <v>3746700</v>
      </c>
      <c r="CG401" s="463">
        <f t="shared" si="1630"/>
        <v>497</v>
      </c>
      <c r="CH401" s="463">
        <f t="shared" si="1631"/>
        <v>912</v>
      </c>
      <c r="CI401" s="463">
        <f t="shared" si="1764"/>
        <v>3859</v>
      </c>
      <c r="CJ401" s="463">
        <f t="shared" si="1764"/>
        <v>5388290</v>
      </c>
      <c r="CK401" s="463">
        <f t="shared" si="1633"/>
        <v>1396</v>
      </c>
      <c r="CL401" s="463">
        <f t="shared" si="1634"/>
        <v>2689</v>
      </c>
      <c r="CM401" s="463">
        <f t="shared" si="1765"/>
        <v>1746</v>
      </c>
      <c r="CN401" s="463">
        <f t="shared" si="1765"/>
        <v>2568419</v>
      </c>
      <c r="CO401" s="463">
        <f t="shared" si="1636"/>
        <v>1471</v>
      </c>
      <c r="CP401" s="463">
        <f t="shared" si="1637"/>
        <v>3211</v>
      </c>
      <c r="CQ401" s="463">
        <f t="shared" si="1766"/>
        <v>51248</v>
      </c>
      <c r="CR401" s="463">
        <f t="shared" si="1766"/>
        <v>77463438</v>
      </c>
      <c r="CS401" s="463">
        <f t="shared" si="1639"/>
        <v>1512</v>
      </c>
      <c r="CT401" s="463">
        <f t="shared" si="1640"/>
        <v>3054</v>
      </c>
      <c r="CU401" s="463">
        <f t="shared" si="1767"/>
        <v>2740</v>
      </c>
      <c r="CV401" s="463">
        <f t="shared" si="1767"/>
        <v>13217113</v>
      </c>
      <c r="CW401" s="463">
        <f t="shared" si="1642"/>
        <v>4824</v>
      </c>
      <c r="CX401" s="463">
        <f t="shared" si="1643"/>
        <v>10217</v>
      </c>
      <c r="CY401" s="463">
        <f t="shared" si="1768"/>
        <v>1100</v>
      </c>
      <c r="CZ401" s="463">
        <f t="shared" si="1768"/>
        <v>5661815</v>
      </c>
      <c r="DA401" s="463">
        <f t="shared" si="1645"/>
        <v>5147</v>
      </c>
      <c r="DB401" s="463">
        <f t="shared" si="1646"/>
        <v>11919</v>
      </c>
      <c r="DC401" s="463">
        <f t="shared" si="1769"/>
        <v>997</v>
      </c>
      <c r="DD401" s="463">
        <f t="shared" si="1769"/>
        <v>8080059</v>
      </c>
      <c r="DE401" s="463">
        <f t="shared" si="1648"/>
        <v>8104</v>
      </c>
      <c r="DF401" s="463">
        <f t="shared" si="1649"/>
        <v>19176</v>
      </c>
      <c r="DG401" s="463">
        <f t="shared" si="1770"/>
        <v>196</v>
      </c>
      <c r="DH401" s="463">
        <f t="shared" si="1770"/>
        <v>1310163</v>
      </c>
      <c r="DI401" s="463">
        <f t="shared" si="1651"/>
        <v>6685</v>
      </c>
      <c r="DJ401" s="463">
        <f t="shared" si="1652"/>
        <v>17700</v>
      </c>
      <c r="DK401" s="463">
        <f t="shared" si="1708"/>
        <v>242</v>
      </c>
      <c r="DL401" s="463">
        <f t="shared" si="1708"/>
        <v>83227</v>
      </c>
      <c r="DM401" s="463">
        <f t="shared" si="1742"/>
        <v>344</v>
      </c>
      <c r="DN401" s="463">
        <f t="shared" si="1743"/>
        <v>565</v>
      </c>
      <c r="DO401" s="463">
        <f t="shared" si="1709"/>
        <v>4568</v>
      </c>
      <c r="DP401" s="463">
        <f t="shared" si="1709"/>
        <v>271887</v>
      </c>
      <c r="DQ401" s="463">
        <f t="shared" si="1744"/>
        <v>60</v>
      </c>
      <c r="DR401" s="463">
        <f t="shared" si="1745"/>
        <v>93</v>
      </c>
      <c r="DS401" s="463">
        <f t="shared" si="1710"/>
        <v>93</v>
      </c>
      <c r="DT401" s="463">
        <f t="shared" si="1710"/>
        <v>161537</v>
      </c>
      <c r="DU401" s="463">
        <f t="shared" si="1615"/>
        <v>1737</v>
      </c>
      <c r="DV401" s="463">
        <f t="shared" si="1616"/>
        <v>3339</v>
      </c>
      <c r="DW401" s="463">
        <f t="shared" si="1701"/>
        <v>82</v>
      </c>
      <c r="DX401" s="463"/>
      <c r="DY401" s="463"/>
      <c r="DZ401" s="463"/>
      <c r="EA401" s="463"/>
      <c r="EB401" s="463"/>
      <c r="EC401" s="463"/>
      <c r="ED401" s="463"/>
      <c r="EE401" s="463"/>
      <c r="EF401" s="463"/>
      <c r="EG401" s="463">
        <f t="shared" si="1719"/>
        <v>178</v>
      </c>
      <c r="EH401" s="463">
        <f t="shared" si="1719"/>
        <v>495</v>
      </c>
      <c r="EI401" s="463" t="s">
        <v>152</v>
      </c>
      <c r="EJ401" s="446"/>
      <c r="EK401" s="446"/>
      <c r="EL401" s="446"/>
      <c r="EM401" s="446"/>
      <c r="EN401" s="446"/>
      <c r="EO401" s="446"/>
      <c r="EP401" s="446"/>
      <c r="EQ401" s="446"/>
      <c r="ER401" s="446"/>
      <c r="ES401" s="446"/>
      <c r="ET401" s="446"/>
      <c r="EU401" s="446"/>
      <c r="EV401" s="446"/>
      <c r="EW401" s="446"/>
      <c r="EX401" s="446"/>
      <c r="EY401" s="446"/>
      <c r="EZ401" s="447"/>
      <c r="FA401" s="446">
        <f t="shared" si="1746"/>
        <v>4</v>
      </c>
      <c r="FB401" s="417">
        <f t="shared" si="1759"/>
        <v>2023</v>
      </c>
      <c r="FC401" s="448">
        <f t="shared" si="1760"/>
        <v>45017</v>
      </c>
      <c r="FD401" s="449">
        <f t="shared" si="1584"/>
        <v>30</v>
      </c>
      <c r="FE401" s="450"/>
      <c r="FF401" s="451">
        <f t="shared" si="1619"/>
        <v>0.62686976808014272</v>
      </c>
      <c r="FG401" s="450"/>
      <c r="FH401" s="452">
        <f t="shared" si="1747"/>
        <v>2.1961365099806827</v>
      </c>
      <c r="FI401" s="452">
        <f t="shared" si="1748"/>
        <v>1.5683193818415968</v>
      </c>
      <c r="FJ401" s="452">
        <f t="shared" si="1749"/>
        <v>2.1652706843718081</v>
      </c>
      <c r="FK401" s="452">
        <f t="shared" si="1750"/>
        <v>1.5675178753830439</v>
      </c>
      <c r="FL401" s="452">
        <f t="shared" si="1751"/>
        <v>1.3066328953617223</v>
      </c>
      <c r="FM401" s="452">
        <f t="shared" si="1752"/>
        <v>1.0579740734877667</v>
      </c>
      <c r="FN401" s="452">
        <f t="shared" si="1753"/>
        <v>1.6675318121192459</v>
      </c>
      <c r="FO401" s="452">
        <f t="shared" si="1754"/>
        <v>1.07339317256047</v>
      </c>
      <c r="FP401" s="452">
        <f t="shared" si="1755"/>
        <v>1.6879606879606879</v>
      </c>
      <c r="FQ401" s="452">
        <f t="shared" si="1756"/>
        <v>1.1072891072891073</v>
      </c>
      <c r="FR401" s="453"/>
      <c r="FS401" s="446">
        <f t="shared" si="1711"/>
        <v>109098</v>
      </c>
      <c r="FT401" s="446">
        <f t="shared" si="1711"/>
        <v>4915054</v>
      </c>
      <c r="FU401" s="446">
        <f t="shared" si="1711"/>
        <v>11413743</v>
      </c>
      <c r="FV401" s="446">
        <f t="shared" si="1711"/>
        <v>23785759</v>
      </c>
      <c r="FW401" s="446">
        <f t="shared" si="1711"/>
        <v>7120205</v>
      </c>
      <c r="FX401" s="446">
        <f t="shared" si="1711"/>
        <v>5346854</v>
      </c>
      <c r="FY401" s="446">
        <f t="shared" si="1711"/>
        <v>172407250</v>
      </c>
      <c r="FZ401" s="446">
        <f t="shared" si="1711"/>
        <v>348516532</v>
      </c>
      <c r="GA401" s="446">
        <f t="shared" si="1711"/>
        <v>19546989</v>
      </c>
      <c r="GB401" s="446">
        <f t="shared" si="1720"/>
        <v>15789072</v>
      </c>
      <c r="GC401" s="446">
        <f t="shared" si="1720"/>
        <v>44665865</v>
      </c>
      <c r="GD401" s="446">
        <f t="shared" si="1771"/>
        <v>100476</v>
      </c>
      <c r="GE401" s="446">
        <f t="shared" si="1771"/>
        <v>150752</v>
      </c>
      <c r="GF401" s="446">
        <f t="shared" si="1771"/>
        <v>6872034</v>
      </c>
      <c r="GG401" s="446">
        <f t="shared" si="1771"/>
        <v>10377191</v>
      </c>
      <c r="GH401" s="446">
        <f t="shared" si="1771"/>
        <v>5607204</v>
      </c>
      <c r="GI401" s="446">
        <f t="shared" si="1771"/>
        <v>156518943</v>
      </c>
      <c r="GJ401" s="446">
        <f t="shared" si="1771"/>
        <v>27993862</v>
      </c>
      <c r="GK401" s="446">
        <f t="shared" si="1771"/>
        <v>13110571</v>
      </c>
      <c r="GL401" s="446">
        <f t="shared" si="1771"/>
        <v>19118522</v>
      </c>
      <c r="GM401" s="446">
        <f t="shared" si="1771"/>
        <v>3469138</v>
      </c>
      <c r="GN401" s="446">
        <f t="shared" si="1702"/>
        <v>310554</v>
      </c>
      <c r="GO401" s="446">
        <f t="shared" si="1772"/>
        <v>136754</v>
      </c>
      <c r="GP401" s="446">
        <f t="shared" si="1772"/>
        <v>426712</v>
      </c>
      <c r="GQ401" s="446">
        <f t="shared" si="1772"/>
        <v>0</v>
      </c>
      <c r="GR401" s="446"/>
      <c r="GS401" s="446"/>
      <c r="GT401" s="446"/>
      <c r="GU401" s="446"/>
      <c r="GV401" s="416"/>
      <c r="GW401" s="456"/>
      <c r="GX401" s="456"/>
      <c r="GY401" s="456"/>
      <c r="GZ401" s="456"/>
      <c r="HA401" s="456"/>
    </row>
    <row r="402" spans="1:209" ht="10.5" customHeight="1" x14ac:dyDescent="0.2">
      <c r="A402" s="417" t="str">
        <f t="shared" si="1721"/>
        <v>2023-24MAYY59</v>
      </c>
      <c r="B402" s="458" t="str">
        <f t="shared" si="1757"/>
        <v>2023-24</v>
      </c>
      <c r="C402" s="402" t="s">
        <v>668</v>
      </c>
      <c r="D402" s="458" t="str">
        <f t="shared" si="1758"/>
        <v>Y59</v>
      </c>
      <c r="E402" s="458" t="str">
        <f t="shared" si="1758"/>
        <v>South East</v>
      </c>
      <c r="F402" s="458" t="str">
        <f t="shared" si="1722"/>
        <v>Y59</v>
      </c>
      <c r="H402" s="463">
        <f t="shared" si="1704"/>
        <v>168442</v>
      </c>
      <c r="I402" s="463">
        <f t="shared" si="1704"/>
        <v>119774</v>
      </c>
      <c r="J402" s="463">
        <f t="shared" si="1704"/>
        <v>2565266</v>
      </c>
      <c r="K402" s="463">
        <f t="shared" si="1723"/>
        <v>21</v>
      </c>
      <c r="L402" s="463">
        <f t="shared" si="1724"/>
        <v>1</v>
      </c>
      <c r="M402" s="463">
        <f t="shared" si="1725"/>
        <v>82</v>
      </c>
      <c r="N402" s="463">
        <f t="shared" si="1726"/>
        <v>141</v>
      </c>
      <c r="O402" s="463">
        <f t="shared" si="1727"/>
        <v>249</v>
      </c>
      <c r="P402" s="463">
        <f t="shared" si="1705"/>
        <v>459</v>
      </c>
      <c r="Q402" s="463">
        <f t="shared" si="1705"/>
        <v>72</v>
      </c>
      <c r="R402" s="463">
        <f t="shared" si="1705"/>
        <v>193</v>
      </c>
      <c r="S402" s="463">
        <f t="shared" si="1705"/>
        <v>115156</v>
      </c>
      <c r="T402" s="463">
        <f t="shared" si="1705"/>
        <v>8102</v>
      </c>
      <c r="U402" s="463">
        <f t="shared" si="1705"/>
        <v>5106</v>
      </c>
      <c r="V402" s="463">
        <f t="shared" si="1705"/>
        <v>60080</v>
      </c>
      <c r="W402" s="463">
        <f t="shared" si="1705"/>
        <v>29616</v>
      </c>
      <c r="X402" s="463">
        <f t="shared" si="1705"/>
        <v>1179</v>
      </c>
      <c r="Y402" s="463">
        <f t="shared" si="1705"/>
        <v>4089826</v>
      </c>
      <c r="Z402" s="463">
        <f t="shared" si="1728"/>
        <v>505</v>
      </c>
      <c r="AA402" s="463">
        <f t="shared" si="1729"/>
        <v>924</v>
      </c>
      <c r="AB402" s="463">
        <f t="shared" si="1730"/>
        <v>3035082</v>
      </c>
      <c r="AC402" s="463">
        <f t="shared" si="1731"/>
        <v>594</v>
      </c>
      <c r="AD402" s="463">
        <f t="shared" si="1732"/>
        <v>1101</v>
      </c>
      <c r="AE402" s="463">
        <f t="shared" si="1733"/>
        <v>95601117</v>
      </c>
      <c r="AF402" s="463">
        <f t="shared" si="1734"/>
        <v>1591</v>
      </c>
      <c r="AG402" s="463">
        <f t="shared" si="1735"/>
        <v>3204</v>
      </c>
      <c r="AH402" s="463">
        <f t="shared" si="1736"/>
        <v>183634961</v>
      </c>
      <c r="AI402" s="463">
        <f t="shared" si="1737"/>
        <v>6201</v>
      </c>
      <c r="AJ402" s="463">
        <f t="shared" si="1738"/>
        <v>13421</v>
      </c>
      <c r="AK402" s="463">
        <f t="shared" si="1739"/>
        <v>9531964</v>
      </c>
      <c r="AL402" s="463">
        <f t="shared" si="1740"/>
        <v>8085</v>
      </c>
      <c r="AM402" s="463">
        <f t="shared" si="1741"/>
        <v>17759</v>
      </c>
      <c r="AN402" s="463">
        <f t="shared" si="1712"/>
        <v>0</v>
      </c>
      <c r="AO402" s="463">
        <f t="shared" si="1712"/>
        <v>3780</v>
      </c>
      <c r="AP402" s="463">
        <f t="shared" si="1712"/>
        <v>4159</v>
      </c>
      <c r="AQ402" s="463">
        <f t="shared" si="1712"/>
        <v>19846056</v>
      </c>
      <c r="AR402" s="463">
        <f t="shared" si="1713"/>
        <v>4772</v>
      </c>
      <c r="AS402" s="463">
        <f t="shared" si="1714"/>
        <v>10766</v>
      </c>
      <c r="AT402" s="463">
        <f t="shared" si="1706"/>
        <v>11771</v>
      </c>
      <c r="AU402" s="463">
        <f t="shared" si="1706"/>
        <v>505</v>
      </c>
      <c r="AV402" s="463">
        <f t="shared" si="1706"/>
        <v>2409</v>
      </c>
      <c r="AW402" s="463">
        <f t="shared" si="1706"/>
        <v>3662</v>
      </c>
      <c r="AX402" s="463">
        <f t="shared" si="1706"/>
        <v>884</v>
      </c>
      <c r="AY402" s="463">
        <f t="shared" si="1706"/>
        <v>7973</v>
      </c>
      <c r="AZ402" s="463">
        <f t="shared" si="1706"/>
        <v>2698</v>
      </c>
      <c r="BA402" s="463">
        <f t="shared" si="1715"/>
        <v>9184</v>
      </c>
      <c r="BB402" s="463">
        <f t="shared" si="1715"/>
        <v>11269828</v>
      </c>
      <c r="BC402" s="463">
        <f t="shared" si="1716"/>
        <v>1227</v>
      </c>
      <c r="BD402" s="463">
        <f t="shared" si="1717"/>
        <v>2007</v>
      </c>
      <c r="BE402" s="463">
        <f t="shared" si="1718"/>
        <v>354</v>
      </c>
      <c r="BF402" s="463">
        <f t="shared" si="1718"/>
        <v>1448</v>
      </c>
      <c r="BG402" s="463">
        <f t="shared" si="1718"/>
        <v>6135</v>
      </c>
      <c r="BH402" s="463">
        <f t="shared" si="1718"/>
        <v>1247</v>
      </c>
      <c r="BI402" s="463">
        <f t="shared" si="1707"/>
        <v>61406</v>
      </c>
      <c r="BJ402" s="463">
        <f t="shared" si="1707"/>
        <v>4145</v>
      </c>
      <c r="BK402" s="463">
        <f t="shared" si="1707"/>
        <v>37834</v>
      </c>
      <c r="BL402" s="463">
        <f t="shared" si="1707"/>
        <v>103385</v>
      </c>
      <c r="BM402" s="463">
        <f t="shared" si="1707"/>
        <v>17643</v>
      </c>
      <c r="BN402" s="463">
        <f t="shared" si="1707"/>
        <v>12589</v>
      </c>
      <c r="BO402" s="463">
        <f t="shared" si="1707"/>
        <v>10979</v>
      </c>
      <c r="BP402" s="463">
        <f t="shared" si="1707"/>
        <v>7952</v>
      </c>
      <c r="BQ402" s="463">
        <f t="shared" si="1707"/>
        <v>78897</v>
      </c>
      <c r="BR402" s="463">
        <f t="shared" si="1707"/>
        <v>63572</v>
      </c>
      <c r="BS402" s="463">
        <f t="shared" si="1707"/>
        <v>49836</v>
      </c>
      <c r="BT402" s="463">
        <f t="shared" si="1707"/>
        <v>31612</v>
      </c>
      <c r="BU402" s="463">
        <f t="shared" si="1707"/>
        <v>1992</v>
      </c>
      <c r="BV402" s="463">
        <f t="shared" si="1707"/>
        <v>1289</v>
      </c>
      <c r="BW402" s="463">
        <f t="shared" si="1761"/>
        <v>133</v>
      </c>
      <c r="BX402" s="463">
        <f t="shared" si="1761"/>
        <v>84439</v>
      </c>
      <c r="BY402" s="463">
        <f t="shared" si="1624"/>
        <v>635</v>
      </c>
      <c r="BZ402" s="463">
        <f t="shared" si="1625"/>
        <v>1099</v>
      </c>
      <c r="CA402" s="463">
        <f t="shared" si="1762"/>
        <v>124</v>
      </c>
      <c r="CB402" s="463">
        <f t="shared" si="1762"/>
        <v>68298</v>
      </c>
      <c r="CC402" s="463">
        <f t="shared" si="1627"/>
        <v>551</v>
      </c>
      <c r="CD402" s="463">
        <f t="shared" si="1628"/>
        <v>1215</v>
      </c>
      <c r="CE402" s="463">
        <f t="shared" si="1763"/>
        <v>7845</v>
      </c>
      <c r="CF402" s="463">
        <f t="shared" si="1763"/>
        <v>3937089</v>
      </c>
      <c r="CG402" s="463">
        <f t="shared" si="1630"/>
        <v>502</v>
      </c>
      <c r="CH402" s="463">
        <f t="shared" si="1631"/>
        <v>915</v>
      </c>
      <c r="CI402" s="463">
        <f t="shared" si="1764"/>
        <v>4164</v>
      </c>
      <c r="CJ402" s="463">
        <f t="shared" si="1764"/>
        <v>6340003</v>
      </c>
      <c r="CK402" s="463">
        <f t="shared" si="1633"/>
        <v>1523</v>
      </c>
      <c r="CL402" s="463">
        <f t="shared" si="1634"/>
        <v>2894</v>
      </c>
      <c r="CM402" s="463">
        <f t="shared" si="1765"/>
        <v>1806</v>
      </c>
      <c r="CN402" s="463">
        <f t="shared" si="1765"/>
        <v>2710370</v>
      </c>
      <c r="CO402" s="463">
        <f t="shared" si="1636"/>
        <v>1501</v>
      </c>
      <c r="CP402" s="463">
        <f t="shared" si="1637"/>
        <v>3125</v>
      </c>
      <c r="CQ402" s="463">
        <f t="shared" si="1766"/>
        <v>54110</v>
      </c>
      <c r="CR402" s="463">
        <f t="shared" si="1766"/>
        <v>86550744</v>
      </c>
      <c r="CS402" s="463">
        <f t="shared" si="1639"/>
        <v>1600</v>
      </c>
      <c r="CT402" s="463">
        <f t="shared" si="1640"/>
        <v>3227</v>
      </c>
      <c r="CU402" s="463">
        <f t="shared" si="1767"/>
        <v>2730</v>
      </c>
      <c r="CV402" s="463">
        <f t="shared" si="1767"/>
        <v>14828566</v>
      </c>
      <c r="CW402" s="463">
        <f t="shared" si="1642"/>
        <v>5432</v>
      </c>
      <c r="CX402" s="463">
        <f t="shared" si="1643"/>
        <v>10865</v>
      </c>
      <c r="CY402" s="463">
        <f t="shared" si="1768"/>
        <v>1231</v>
      </c>
      <c r="CZ402" s="463">
        <f t="shared" si="1768"/>
        <v>7098136</v>
      </c>
      <c r="DA402" s="463">
        <f t="shared" si="1645"/>
        <v>5766</v>
      </c>
      <c r="DB402" s="463">
        <f t="shared" si="1646"/>
        <v>13195</v>
      </c>
      <c r="DC402" s="463">
        <f t="shared" si="1769"/>
        <v>1015</v>
      </c>
      <c r="DD402" s="463">
        <f t="shared" si="1769"/>
        <v>8471933</v>
      </c>
      <c r="DE402" s="463">
        <f t="shared" si="1648"/>
        <v>8347</v>
      </c>
      <c r="DF402" s="463">
        <f t="shared" si="1649"/>
        <v>18675</v>
      </c>
      <c r="DG402" s="463">
        <f t="shared" si="1770"/>
        <v>199</v>
      </c>
      <c r="DH402" s="463">
        <f t="shared" si="1770"/>
        <v>1615856</v>
      </c>
      <c r="DI402" s="463">
        <f t="shared" si="1651"/>
        <v>8120</v>
      </c>
      <c r="DJ402" s="463">
        <f t="shared" si="1652"/>
        <v>19558</v>
      </c>
      <c r="DK402" s="463">
        <f t="shared" si="1708"/>
        <v>250</v>
      </c>
      <c r="DL402" s="463">
        <f t="shared" si="1708"/>
        <v>89049</v>
      </c>
      <c r="DM402" s="463">
        <f t="shared" si="1742"/>
        <v>356</v>
      </c>
      <c r="DN402" s="463">
        <f t="shared" si="1743"/>
        <v>618</v>
      </c>
      <c r="DO402" s="463">
        <f t="shared" si="1709"/>
        <v>4767</v>
      </c>
      <c r="DP402" s="463">
        <f t="shared" si="1709"/>
        <v>318197</v>
      </c>
      <c r="DQ402" s="463">
        <f t="shared" si="1744"/>
        <v>67</v>
      </c>
      <c r="DR402" s="463">
        <f t="shared" si="1745"/>
        <v>115</v>
      </c>
      <c r="DS402" s="463">
        <f t="shared" si="1710"/>
        <v>89</v>
      </c>
      <c r="DT402" s="463">
        <f t="shared" si="1710"/>
        <v>160115</v>
      </c>
      <c r="DU402" s="463">
        <f t="shared" si="1615"/>
        <v>1799</v>
      </c>
      <c r="DV402" s="463">
        <f t="shared" si="1616"/>
        <v>3690</v>
      </c>
      <c r="DW402" s="463">
        <f t="shared" si="1701"/>
        <v>85</v>
      </c>
      <c r="DX402" s="463"/>
      <c r="DY402" s="463"/>
      <c r="DZ402" s="463"/>
      <c r="EA402" s="463"/>
      <c r="EB402" s="463"/>
      <c r="EC402" s="463"/>
      <c r="ED402" s="463"/>
      <c r="EE402" s="463"/>
      <c r="EF402" s="463"/>
      <c r="EG402" s="463">
        <f t="shared" si="1719"/>
        <v>190</v>
      </c>
      <c r="EH402" s="463">
        <f t="shared" si="1719"/>
        <v>648</v>
      </c>
      <c r="EI402" s="463" t="s">
        <v>152</v>
      </c>
      <c r="EJ402" s="446"/>
      <c r="EK402" s="446"/>
      <c r="EL402" s="446"/>
      <c r="EM402" s="446"/>
      <c r="EN402" s="446"/>
      <c r="EO402" s="446"/>
      <c r="EP402" s="446"/>
      <c r="EQ402" s="446"/>
      <c r="ER402" s="446"/>
      <c r="ES402" s="446"/>
      <c r="ET402" s="446"/>
      <c r="EU402" s="446"/>
      <c r="EV402" s="446"/>
      <c r="EW402" s="446"/>
      <c r="EX402" s="446"/>
      <c r="EY402" s="446"/>
      <c r="EZ402" s="447"/>
      <c r="FA402" s="446">
        <f t="shared" si="1746"/>
        <v>5</v>
      </c>
      <c r="FB402" s="417">
        <f t="shared" si="1759"/>
        <v>2023</v>
      </c>
      <c r="FC402" s="448">
        <f t="shared" si="1760"/>
        <v>45047</v>
      </c>
      <c r="FD402" s="449">
        <f t="shared" si="1584"/>
        <v>31</v>
      </c>
      <c r="FE402" s="450"/>
      <c r="FF402" s="451">
        <f t="shared" si="1619"/>
        <v>0.62370796807536311</v>
      </c>
      <c r="FG402" s="450"/>
      <c r="FH402" s="452">
        <f t="shared" si="1747"/>
        <v>2.1776104665514686</v>
      </c>
      <c r="FI402" s="452">
        <f t="shared" si="1748"/>
        <v>1.5538138731177487</v>
      </c>
      <c r="FJ402" s="452">
        <f t="shared" si="1749"/>
        <v>2.1502154328241283</v>
      </c>
      <c r="FK402" s="452">
        <f t="shared" si="1750"/>
        <v>1.5573834704269487</v>
      </c>
      <c r="FL402" s="452">
        <f t="shared" si="1751"/>
        <v>1.3131990679094541</v>
      </c>
      <c r="FM402" s="452">
        <f t="shared" si="1752"/>
        <v>1.0581225033288948</v>
      </c>
      <c r="FN402" s="452">
        <f t="shared" si="1753"/>
        <v>1.6827390599675851</v>
      </c>
      <c r="FO402" s="452">
        <f t="shared" si="1754"/>
        <v>1.0673960021609941</v>
      </c>
      <c r="FP402" s="452">
        <f t="shared" si="1755"/>
        <v>1.6895674300254453</v>
      </c>
      <c r="FQ402" s="452">
        <f t="shared" si="1756"/>
        <v>1.0932994062765056</v>
      </c>
      <c r="FR402" s="453"/>
      <c r="FS402" s="446">
        <f t="shared" si="1711"/>
        <v>117746</v>
      </c>
      <c r="FT402" s="446">
        <f t="shared" si="1711"/>
        <v>9792797</v>
      </c>
      <c r="FU402" s="446">
        <f t="shared" si="1711"/>
        <v>16829312</v>
      </c>
      <c r="FV402" s="446">
        <f t="shared" si="1711"/>
        <v>29863314</v>
      </c>
      <c r="FW402" s="446">
        <f t="shared" si="1711"/>
        <v>7487343</v>
      </c>
      <c r="FX402" s="446">
        <f t="shared" si="1711"/>
        <v>5620172</v>
      </c>
      <c r="FY402" s="446">
        <f t="shared" si="1711"/>
        <v>192512700</v>
      </c>
      <c r="FZ402" s="446">
        <f t="shared" si="1711"/>
        <v>397477764</v>
      </c>
      <c r="GA402" s="446">
        <f t="shared" si="1711"/>
        <v>20937468</v>
      </c>
      <c r="GB402" s="446">
        <f t="shared" si="1720"/>
        <v>18430822</v>
      </c>
      <c r="GC402" s="446">
        <f t="shared" si="1720"/>
        <v>44777023</v>
      </c>
      <c r="GD402" s="446">
        <f t="shared" si="1771"/>
        <v>146121</v>
      </c>
      <c r="GE402" s="446">
        <f t="shared" si="1771"/>
        <v>150652</v>
      </c>
      <c r="GF402" s="446">
        <f t="shared" si="1771"/>
        <v>7181095</v>
      </c>
      <c r="GG402" s="446">
        <f t="shared" si="1771"/>
        <v>12050241</v>
      </c>
      <c r="GH402" s="446">
        <f t="shared" si="1771"/>
        <v>5643130</v>
      </c>
      <c r="GI402" s="446">
        <f t="shared" si="1771"/>
        <v>174630612</v>
      </c>
      <c r="GJ402" s="446">
        <f t="shared" si="1771"/>
        <v>29661912</v>
      </c>
      <c r="GK402" s="446">
        <f t="shared" si="1771"/>
        <v>16243052</v>
      </c>
      <c r="GL402" s="446">
        <f t="shared" si="1771"/>
        <v>18954980</v>
      </c>
      <c r="GM402" s="446">
        <f t="shared" si="1771"/>
        <v>3892119</v>
      </c>
      <c r="GN402" s="446">
        <f t="shared" si="1702"/>
        <v>328421</v>
      </c>
      <c r="GO402" s="446">
        <f t="shared" si="1772"/>
        <v>154508</v>
      </c>
      <c r="GP402" s="446">
        <f t="shared" si="1772"/>
        <v>547392</v>
      </c>
      <c r="GQ402" s="446">
        <f t="shared" si="1772"/>
        <v>0</v>
      </c>
      <c r="GR402" s="446"/>
      <c r="GS402" s="446"/>
      <c r="GT402" s="446"/>
      <c r="GU402" s="446"/>
      <c r="GV402" s="416"/>
      <c r="GW402" s="456"/>
      <c r="GX402" s="456"/>
      <c r="GY402" s="456"/>
      <c r="GZ402" s="456"/>
      <c r="HA402" s="456"/>
    </row>
    <row r="403" spans="1:209" ht="10.5" customHeight="1" x14ac:dyDescent="0.2">
      <c r="A403" s="417" t="str">
        <f t="shared" si="1721"/>
        <v>2023-24JUNEY59</v>
      </c>
      <c r="B403" s="458" t="str">
        <f t="shared" si="1757"/>
        <v>2023-24</v>
      </c>
      <c r="C403" s="402" t="s">
        <v>671</v>
      </c>
      <c r="D403" s="458" t="str">
        <f t="shared" si="1758"/>
        <v>Y59</v>
      </c>
      <c r="E403" s="458" t="str">
        <f t="shared" si="1758"/>
        <v>South East</v>
      </c>
      <c r="F403" s="458" t="str">
        <f t="shared" si="1722"/>
        <v>Y59</v>
      </c>
      <c r="H403" s="463">
        <f t="shared" si="1704"/>
        <v>168635</v>
      </c>
      <c r="I403" s="463">
        <f t="shared" si="1704"/>
        <v>123829</v>
      </c>
      <c r="J403" s="463">
        <f t="shared" si="1704"/>
        <v>4666203</v>
      </c>
      <c r="K403" s="463">
        <f t="shared" si="1723"/>
        <v>38</v>
      </c>
      <c r="L403" s="463">
        <f t="shared" si="1724"/>
        <v>1</v>
      </c>
      <c r="M403" s="463">
        <f t="shared" si="1725"/>
        <v>143</v>
      </c>
      <c r="N403" s="463">
        <f t="shared" si="1726"/>
        <v>200</v>
      </c>
      <c r="O403" s="463">
        <f t="shared" si="1727"/>
        <v>281</v>
      </c>
      <c r="P403" s="463">
        <f t="shared" ref="P403:Y412" si="1773">SUMIFS(P$443:P$10112,$B$443:$B$10112,$B403,$C$443:$C$10112,$C403,$D$443:$D$10112,$D403)</f>
        <v>473</v>
      </c>
      <c r="Q403" s="463">
        <f t="shared" si="1773"/>
        <v>67</v>
      </c>
      <c r="R403" s="463">
        <f t="shared" si="1773"/>
        <v>170</v>
      </c>
      <c r="S403" s="463">
        <f t="shared" si="1773"/>
        <v>110150</v>
      </c>
      <c r="T403" s="463">
        <f t="shared" si="1773"/>
        <v>8169</v>
      </c>
      <c r="U403" s="463">
        <f t="shared" si="1773"/>
        <v>5208</v>
      </c>
      <c r="V403" s="463">
        <f t="shared" si="1773"/>
        <v>58904</v>
      </c>
      <c r="W403" s="463">
        <f t="shared" si="1773"/>
        <v>26228</v>
      </c>
      <c r="X403" s="463">
        <f t="shared" si="1773"/>
        <v>1055</v>
      </c>
      <c r="Y403" s="463">
        <f t="shared" si="1773"/>
        <v>4544531</v>
      </c>
      <c r="Z403" s="463">
        <f t="shared" si="1728"/>
        <v>556</v>
      </c>
      <c r="AA403" s="463">
        <f t="shared" si="1729"/>
        <v>1006</v>
      </c>
      <c r="AB403" s="463">
        <f t="shared" si="1730"/>
        <v>3352497</v>
      </c>
      <c r="AC403" s="463">
        <f t="shared" si="1731"/>
        <v>644</v>
      </c>
      <c r="AD403" s="463">
        <f t="shared" si="1732"/>
        <v>1181</v>
      </c>
      <c r="AE403" s="463">
        <f t="shared" si="1733"/>
        <v>114832316</v>
      </c>
      <c r="AF403" s="463">
        <f t="shared" si="1734"/>
        <v>1949</v>
      </c>
      <c r="AG403" s="463">
        <f t="shared" si="1735"/>
        <v>3921</v>
      </c>
      <c r="AH403" s="463">
        <f t="shared" si="1736"/>
        <v>211241367</v>
      </c>
      <c r="AI403" s="463">
        <f t="shared" si="1737"/>
        <v>8054</v>
      </c>
      <c r="AJ403" s="463">
        <f t="shared" si="1738"/>
        <v>18297</v>
      </c>
      <c r="AK403" s="463">
        <f t="shared" si="1739"/>
        <v>10268364</v>
      </c>
      <c r="AL403" s="463">
        <f t="shared" si="1740"/>
        <v>9733</v>
      </c>
      <c r="AM403" s="463">
        <f t="shared" si="1741"/>
        <v>23216</v>
      </c>
      <c r="AN403" s="463">
        <f t="shared" si="1712"/>
        <v>1</v>
      </c>
      <c r="AO403" s="463">
        <f t="shared" si="1712"/>
        <v>3701</v>
      </c>
      <c r="AP403" s="463">
        <f t="shared" si="1712"/>
        <v>4212</v>
      </c>
      <c r="AQ403" s="463">
        <f t="shared" si="1712"/>
        <v>27910902</v>
      </c>
      <c r="AR403" s="463">
        <f t="shared" si="1713"/>
        <v>6627</v>
      </c>
      <c r="AS403" s="463">
        <f t="shared" si="1714"/>
        <v>14507</v>
      </c>
      <c r="AT403" s="463">
        <f t="shared" ref="AT403:AZ412" si="1774">SUMIFS(AT$443:AT$10112,$B$443:$B$10112,$B403,$C$443:$C$10112,$C403,$D$443:$D$10112,$D403)</f>
        <v>11452</v>
      </c>
      <c r="AU403" s="463">
        <f t="shared" si="1774"/>
        <v>522</v>
      </c>
      <c r="AV403" s="463">
        <f t="shared" si="1774"/>
        <v>2182</v>
      </c>
      <c r="AW403" s="463">
        <f t="shared" si="1774"/>
        <v>3579</v>
      </c>
      <c r="AX403" s="463">
        <f t="shared" si="1774"/>
        <v>928</v>
      </c>
      <c r="AY403" s="463">
        <f t="shared" si="1774"/>
        <v>7820</v>
      </c>
      <c r="AZ403" s="463">
        <f t="shared" si="1774"/>
        <v>2645</v>
      </c>
      <c r="BA403" s="463">
        <f t="shared" si="1715"/>
        <v>7937</v>
      </c>
      <c r="BB403" s="463">
        <f t="shared" si="1715"/>
        <v>11214317</v>
      </c>
      <c r="BC403" s="463">
        <f t="shared" si="1716"/>
        <v>1413</v>
      </c>
      <c r="BD403" s="463">
        <f t="shared" si="1717"/>
        <v>2178</v>
      </c>
      <c r="BE403" s="463">
        <f t="shared" si="1718"/>
        <v>393</v>
      </c>
      <c r="BF403" s="463">
        <f t="shared" si="1718"/>
        <v>1383</v>
      </c>
      <c r="BG403" s="463">
        <f t="shared" si="1718"/>
        <v>4908</v>
      </c>
      <c r="BH403" s="463">
        <f t="shared" si="1718"/>
        <v>1253</v>
      </c>
      <c r="BI403" s="463">
        <f t="shared" ref="BI403:BV412" si="1775">SUMIFS(BI$443:BI$10112,$B$443:$B$10112,$B403,$C$443:$C$10112,$C403,$D$443:$D$10112,$D403)</f>
        <v>59005</v>
      </c>
      <c r="BJ403" s="463">
        <f t="shared" si="1775"/>
        <v>3921</v>
      </c>
      <c r="BK403" s="463">
        <f t="shared" si="1775"/>
        <v>35772</v>
      </c>
      <c r="BL403" s="463">
        <f t="shared" si="1775"/>
        <v>98698</v>
      </c>
      <c r="BM403" s="463">
        <f t="shared" si="1775"/>
        <v>17492</v>
      </c>
      <c r="BN403" s="463">
        <f t="shared" si="1775"/>
        <v>12528</v>
      </c>
      <c r="BO403" s="463">
        <f t="shared" si="1775"/>
        <v>11111</v>
      </c>
      <c r="BP403" s="463">
        <f t="shared" si="1775"/>
        <v>8042</v>
      </c>
      <c r="BQ403" s="463">
        <f t="shared" si="1775"/>
        <v>78341</v>
      </c>
      <c r="BR403" s="463">
        <f t="shared" si="1775"/>
        <v>62222</v>
      </c>
      <c r="BS403" s="463">
        <f t="shared" si="1775"/>
        <v>43674</v>
      </c>
      <c r="BT403" s="463">
        <f t="shared" si="1775"/>
        <v>27891</v>
      </c>
      <c r="BU403" s="463">
        <f t="shared" si="1775"/>
        <v>1671</v>
      </c>
      <c r="BV403" s="463">
        <f t="shared" si="1775"/>
        <v>1145</v>
      </c>
      <c r="BW403" s="463">
        <f t="shared" si="1761"/>
        <v>126</v>
      </c>
      <c r="BX403" s="463">
        <f t="shared" si="1761"/>
        <v>77507</v>
      </c>
      <c r="BY403" s="463">
        <f t="shared" si="1624"/>
        <v>615</v>
      </c>
      <c r="BZ403" s="463">
        <f t="shared" si="1625"/>
        <v>1058</v>
      </c>
      <c r="CA403" s="463">
        <f t="shared" si="1762"/>
        <v>122</v>
      </c>
      <c r="CB403" s="463">
        <f t="shared" si="1762"/>
        <v>67114</v>
      </c>
      <c r="CC403" s="463">
        <f t="shared" si="1627"/>
        <v>550</v>
      </c>
      <c r="CD403" s="463">
        <f t="shared" si="1628"/>
        <v>1143</v>
      </c>
      <c r="CE403" s="463">
        <f t="shared" si="1763"/>
        <v>7921</v>
      </c>
      <c r="CF403" s="463">
        <f t="shared" si="1763"/>
        <v>4399910</v>
      </c>
      <c r="CG403" s="463">
        <f t="shared" si="1630"/>
        <v>555</v>
      </c>
      <c r="CH403" s="463">
        <f t="shared" si="1631"/>
        <v>1003</v>
      </c>
      <c r="CI403" s="463">
        <f t="shared" si="1764"/>
        <v>4130</v>
      </c>
      <c r="CJ403" s="463">
        <f t="shared" si="1764"/>
        <v>7362641</v>
      </c>
      <c r="CK403" s="463">
        <f t="shared" si="1633"/>
        <v>1783</v>
      </c>
      <c r="CL403" s="463">
        <f t="shared" si="1634"/>
        <v>3536</v>
      </c>
      <c r="CM403" s="463">
        <f t="shared" si="1765"/>
        <v>1715</v>
      </c>
      <c r="CN403" s="463">
        <f t="shared" si="1765"/>
        <v>3152649</v>
      </c>
      <c r="CO403" s="463">
        <f t="shared" si="1636"/>
        <v>1838</v>
      </c>
      <c r="CP403" s="463">
        <f t="shared" si="1637"/>
        <v>3770</v>
      </c>
      <c r="CQ403" s="463">
        <f t="shared" si="1766"/>
        <v>53059</v>
      </c>
      <c r="CR403" s="463">
        <f t="shared" si="1766"/>
        <v>104317026</v>
      </c>
      <c r="CS403" s="463">
        <f t="shared" si="1639"/>
        <v>1966</v>
      </c>
      <c r="CT403" s="463">
        <f t="shared" si="1640"/>
        <v>3950</v>
      </c>
      <c r="CU403" s="463">
        <f t="shared" si="1767"/>
        <v>2666</v>
      </c>
      <c r="CV403" s="463">
        <f t="shared" si="1767"/>
        <v>17292372</v>
      </c>
      <c r="CW403" s="463">
        <f t="shared" si="1642"/>
        <v>6486</v>
      </c>
      <c r="CX403" s="463">
        <f t="shared" si="1643"/>
        <v>13695</v>
      </c>
      <c r="CY403" s="463">
        <f t="shared" si="1768"/>
        <v>1168</v>
      </c>
      <c r="CZ403" s="463">
        <f t="shared" si="1768"/>
        <v>8576773</v>
      </c>
      <c r="DA403" s="463">
        <f t="shared" si="1645"/>
        <v>7343</v>
      </c>
      <c r="DB403" s="463">
        <f t="shared" si="1646"/>
        <v>17203</v>
      </c>
      <c r="DC403" s="463">
        <f t="shared" si="1769"/>
        <v>1009</v>
      </c>
      <c r="DD403" s="463">
        <f t="shared" si="1769"/>
        <v>11446641</v>
      </c>
      <c r="DE403" s="463">
        <f t="shared" si="1648"/>
        <v>11345</v>
      </c>
      <c r="DF403" s="463">
        <f t="shared" si="1649"/>
        <v>27783</v>
      </c>
      <c r="DG403" s="463">
        <f t="shared" si="1770"/>
        <v>223</v>
      </c>
      <c r="DH403" s="463">
        <f t="shared" si="1770"/>
        <v>2540303</v>
      </c>
      <c r="DI403" s="463">
        <f t="shared" si="1651"/>
        <v>11391</v>
      </c>
      <c r="DJ403" s="463">
        <f t="shared" si="1652"/>
        <v>28327</v>
      </c>
      <c r="DK403" s="463">
        <f t="shared" si="1708"/>
        <v>231</v>
      </c>
      <c r="DL403" s="463">
        <f t="shared" si="1708"/>
        <v>86999</v>
      </c>
      <c r="DM403" s="463">
        <f t="shared" si="1742"/>
        <v>377</v>
      </c>
      <c r="DN403" s="463">
        <f t="shared" si="1743"/>
        <v>598</v>
      </c>
      <c r="DO403" s="463">
        <f t="shared" si="1709"/>
        <v>4615</v>
      </c>
      <c r="DP403" s="463">
        <f t="shared" si="1709"/>
        <v>386839</v>
      </c>
      <c r="DQ403" s="463">
        <f t="shared" si="1744"/>
        <v>84</v>
      </c>
      <c r="DR403" s="463">
        <f t="shared" si="1745"/>
        <v>154</v>
      </c>
      <c r="DS403" s="463">
        <f t="shared" si="1710"/>
        <v>85</v>
      </c>
      <c r="DT403" s="463">
        <f t="shared" si="1710"/>
        <v>125596</v>
      </c>
      <c r="DU403" s="463">
        <f t="shared" si="1615"/>
        <v>1478</v>
      </c>
      <c r="DV403" s="463">
        <f t="shared" si="1616"/>
        <v>2822</v>
      </c>
      <c r="DW403" s="463">
        <f t="shared" si="1701"/>
        <v>78</v>
      </c>
      <c r="DX403" s="463"/>
      <c r="DY403" s="463"/>
      <c r="DZ403" s="463"/>
      <c r="EA403" s="463"/>
      <c r="EB403" s="463"/>
      <c r="EC403" s="463"/>
      <c r="ED403" s="463"/>
      <c r="EE403" s="463"/>
      <c r="EF403" s="463"/>
      <c r="EG403" s="463">
        <f t="shared" si="1719"/>
        <v>444</v>
      </c>
      <c r="EH403" s="463">
        <f t="shared" si="1719"/>
        <v>1988</v>
      </c>
      <c r="EI403" s="463" t="s">
        <v>152</v>
      </c>
      <c r="EJ403" s="446"/>
      <c r="EK403" s="446"/>
      <c r="EL403" s="446"/>
      <c r="EM403" s="446"/>
      <c r="EN403" s="446"/>
      <c r="EO403" s="446"/>
      <c r="EP403" s="446"/>
      <c r="EQ403" s="446"/>
      <c r="ER403" s="446"/>
      <c r="ES403" s="446"/>
      <c r="ET403" s="446"/>
      <c r="EU403" s="446"/>
      <c r="EV403" s="446"/>
      <c r="EW403" s="446"/>
      <c r="EX403" s="446"/>
      <c r="EY403" s="446"/>
      <c r="EZ403" s="447"/>
      <c r="FA403" s="446">
        <f t="shared" si="1746"/>
        <v>6</v>
      </c>
      <c r="FB403" s="417">
        <f t="shared" si="1759"/>
        <v>2023</v>
      </c>
      <c r="FC403" s="448">
        <f t="shared" si="1760"/>
        <v>45078</v>
      </c>
      <c r="FD403" s="449">
        <f t="shared" si="1584"/>
        <v>30</v>
      </c>
      <c r="FE403" s="450"/>
      <c r="FF403" s="451">
        <f t="shared" si="1619"/>
        <v>0.59966216216216217</v>
      </c>
      <c r="FG403" s="450"/>
      <c r="FH403" s="452">
        <f t="shared" si="1747"/>
        <v>2.1412657608030359</v>
      </c>
      <c r="FI403" s="452">
        <f t="shared" si="1748"/>
        <v>1.5336026441424899</v>
      </c>
      <c r="FJ403" s="452">
        <f t="shared" si="1749"/>
        <v>2.1334485407066053</v>
      </c>
      <c r="FK403" s="452">
        <f t="shared" si="1750"/>
        <v>1.5441628264208909</v>
      </c>
      <c r="FL403" s="452">
        <f t="shared" si="1751"/>
        <v>1.3299775906559825</v>
      </c>
      <c r="FM403" s="452">
        <f t="shared" si="1752"/>
        <v>1.0563289420073341</v>
      </c>
      <c r="FN403" s="452">
        <f t="shared" si="1753"/>
        <v>1.6651669971023333</v>
      </c>
      <c r="FO403" s="452">
        <f t="shared" si="1754"/>
        <v>1.0634055208174471</v>
      </c>
      <c r="FP403" s="452">
        <f t="shared" si="1755"/>
        <v>1.5838862559241706</v>
      </c>
      <c r="FQ403" s="452">
        <f t="shared" si="1756"/>
        <v>1.0853080568720379</v>
      </c>
      <c r="FR403" s="453"/>
      <c r="FS403" s="446">
        <f t="shared" ref="FS403:GA412" si="1776">SUMIFS(FS$443:FS$10112,$B$443:$B$10112,$B403,$C$443:$C$10112,$C403,$D$443:$D$10112,$D403)</f>
        <v>121948</v>
      </c>
      <c r="FT403" s="446">
        <f t="shared" si="1776"/>
        <v>17701947</v>
      </c>
      <c r="FU403" s="446">
        <f t="shared" si="1776"/>
        <v>24733866</v>
      </c>
      <c r="FV403" s="446">
        <f t="shared" si="1776"/>
        <v>34857001</v>
      </c>
      <c r="FW403" s="446">
        <f t="shared" si="1776"/>
        <v>8220188</v>
      </c>
      <c r="FX403" s="446">
        <f t="shared" si="1776"/>
        <v>6149565</v>
      </c>
      <c r="FY403" s="446">
        <f t="shared" si="1776"/>
        <v>230990197</v>
      </c>
      <c r="FZ403" s="446">
        <f t="shared" si="1776"/>
        <v>479885599</v>
      </c>
      <c r="GA403" s="446">
        <f t="shared" si="1776"/>
        <v>24492461</v>
      </c>
      <c r="GB403" s="446">
        <f t="shared" si="1720"/>
        <v>17286022</v>
      </c>
      <c r="GC403" s="446">
        <f t="shared" si="1720"/>
        <v>61102755</v>
      </c>
      <c r="GD403" s="446">
        <f t="shared" si="1771"/>
        <v>133270</v>
      </c>
      <c r="GE403" s="446">
        <f t="shared" si="1771"/>
        <v>139490</v>
      </c>
      <c r="GF403" s="446">
        <f t="shared" si="1771"/>
        <v>7943170</v>
      </c>
      <c r="GG403" s="446">
        <f t="shared" si="1771"/>
        <v>14604274</v>
      </c>
      <c r="GH403" s="446">
        <f t="shared" si="1771"/>
        <v>6465513</v>
      </c>
      <c r="GI403" s="446">
        <f t="shared" si="1771"/>
        <v>209569328</v>
      </c>
      <c r="GJ403" s="446">
        <f t="shared" si="1771"/>
        <v>36511164</v>
      </c>
      <c r="GK403" s="446">
        <f t="shared" si="1771"/>
        <v>20093440</v>
      </c>
      <c r="GL403" s="446">
        <f t="shared" si="1771"/>
        <v>28032690</v>
      </c>
      <c r="GM403" s="446">
        <f t="shared" si="1771"/>
        <v>6316978</v>
      </c>
      <c r="GN403" s="446">
        <f t="shared" si="1702"/>
        <v>239856</v>
      </c>
      <c r="GO403" s="446">
        <f t="shared" si="1772"/>
        <v>138240</v>
      </c>
      <c r="GP403" s="446">
        <f t="shared" si="1772"/>
        <v>711670</v>
      </c>
      <c r="GQ403" s="446">
        <f t="shared" si="1772"/>
        <v>0</v>
      </c>
      <c r="GR403" s="446"/>
      <c r="GS403" s="446"/>
      <c r="GT403" s="446"/>
      <c r="GU403" s="446"/>
      <c r="GV403" s="416"/>
      <c r="GW403" s="456"/>
      <c r="GX403" s="456"/>
      <c r="GY403" s="456"/>
      <c r="GZ403" s="456"/>
      <c r="HA403" s="456"/>
    </row>
    <row r="404" spans="1:209" ht="10.5" customHeight="1" x14ac:dyDescent="0.2">
      <c r="A404" s="417" t="str">
        <f t="shared" si="1721"/>
        <v>2023-24JULYY59</v>
      </c>
      <c r="B404" s="458" t="str">
        <f t="shared" si="1757"/>
        <v>2023-24</v>
      </c>
      <c r="C404" s="402" t="s">
        <v>673</v>
      </c>
      <c r="D404" s="458" t="str">
        <f t="shared" si="1758"/>
        <v>Y59</v>
      </c>
      <c r="E404" s="458" t="str">
        <f t="shared" si="1758"/>
        <v>South East</v>
      </c>
      <c r="F404" s="458" t="str">
        <f t="shared" si="1722"/>
        <v>Y59</v>
      </c>
      <c r="H404" s="463">
        <f t="shared" si="1704"/>
        <v>174033</v>
      </c>
      <c r="I404" s="463">
        <f t="shared" si="1704"/>
        <v>126183</v>
      </c>
      <c r="J404" s="463">
        <f t="shared" si="1704"/>
        <v>3815539</v>
      </c>
      <c r="K404" s="463">
        <f t="shared" si="1723"/>
        <v>30</v>
      </c>
      <c r="L404" s="463">
        <f t="shared" si="1724"/>
        <v>1</v>
      </c>
      <c r="M404" s="463">
        <f t="shared" si="1725"/>
        <v>116</v>
      </c>
      <c r="N404" s="463">
        <f t="shared" si="1726"/>
        <v>172</v>
      </c>
      <c r="O404" s="463">
        <f t="shared" si="1727"/>
        <v>257</v>
      </c>
      <c r="P404" s="463">
        <f t="shared" si="1773"/>
        <v>460</v>
      </c>
      <c r="Q404" s="463">
        <f t="shared" si="1773"/>
        <v>61</v>
      </c>
      <c r="R404" s="463">
        <f t="shared" si="1773"/>
        <v>211</v>
      </c>
      <c r="S404" s="463">
        <f t="shared" si="1773"/>
        <v>111602</v>
      </c>
      <c r="T404" s="463">
        <f t="shared" si="1773"/>
        <v>8119</v>
      </c>
      <c r="U404" s="463">
        <f t="shared" si="1773"/>
        <v>5233</v>
      </c>
      <c r="V404" s="463">
        <f t="shared" si="1773"/>
        <v>59955</v>
      </c>
      <c r="W404" s="463">
        <f t="shared" si="1773"/>
        <v>26160</v>
      </c>
      <c r="X404" s="463">
        <f t="shared" si="1773"/>
        <v>1033</v>
      </c>
      <c r="Y404" s="463">
        <f t="shared" si="1773"/>
        <v>4403778</v>
      </c>
      <c r="Z404" s="463">
        <f t="shared" si="1728"/>
        <v>542</v>
      </c>
      <c r="AA404" s="463">
        <f t="shared" si="1729"/>
        <v>983</v>
      </c>
      <c r="AB404" s="463">
        <f t="shared" si="1730"/>
        <v>3267426</v>
      </c>
      <c r="AC404" s="463">
        <f t="shared" si="1731"/>
        <v>624</v>
      </c>
      <c r="AD404" s="463">
        <f t="shared" si="1732"/>
        <v>1120</v>
      </c>
      <c r="AE404" s="463">
        <f t="shared" si="1733"/>
        <v>112312060</v>
      </c>
      <c r="AF404" s="463">
        <f t="shared" si="1734"/>
        <v>1873</v>
      </c>
      <c r="AG404" s="463">
        <f t="shared" si="1735"/>
        <v>3813</v>
      </c>
      <c r="AH404" s="463">
        <f t="shared" si="1736"/>
        <v>207235713</v>
      </c>
      <c r="AI404" s="463">
        <f t="shared" si="1737"/>
        <v>7922</v>
      </c>
      <c r="AJ404" s="463">
        <f t="shared" si="1738"/>
        <v>18050</v>
      </c>
      <c r="AK404" s="463">
        <f t="shared" si="1739"/>
        <v>11067937</v>
      </c>
      <c r="AL404" s="463">
        <f t="shared" si="1740"/>
        <v>10714</v>
      </c>
      <c r="AM404" s="463">
        <f t="shared" si="1741"/>
        <v>24830</v>
      </c>
      <c r="AN404" s="463">
        <f t="shared" si="1712"/>
        <v>0</v>
      </c>
      <c r="AO404" s="463">
        <f t="shared" si="1712"/>
        <v>3808</v>
      </c>
      <c r="AP404" s="463">
        <f t="shared" si="1712"/>
        <v>4181</v>
      </c>
      <c r="AQ404" s="463">
        <f t="shared" si="1712"/>
        <v>27075351</v>
      </c>
      <c r="AR404" s="463">
        <f t="shared" si="1713"/>
        <v>6476</v>
      </c>
      <c r="AS404" s="463">
        <f t="shared" si="1714"/>
        <v>14393</v>
      </c>
      <c r="AT404" s="463">
        <f t="shared" si="1774"/>
        <v>12004</v>
      </c>
      <c r="AU404" s="463">
        <f t="shared" si="1774"/>
        <v>481</v>
      </c>
      <c r="AV404" s="463">
        <f t="shared" si="1774"/>
        <v>2337</v>
      </c>
      <c r="AW404" s="463">
        <f t="shared" si="1774"/>
        <v>3488</v>
      </c>
      <c r="AX404" s="463">
        <f t="shared" si="1774"/>
        <v>934</v>
      </c>
      <c r="AY404" s="463">
        <f t="shared" si="1774"/>
        <v>8252</v>
      </c>
      <c r="AZ404" s="463">
        <f t="shared" si="1774"/>
        <v>2701</v>
      </c>
      <c r="BA404" s="463">
        <f t="shared" si="1715"/>
        <v>8959</v>
      </c>
      <c r="BB404" s="463">
        <f t="shared" si="1715"/>
        <v>13777066</v>
      </c>
      <c r="BC404" s="463">
        <f t="shared" si="1716"/>
        <v>1538</v>
      </c>
      <c r="BD404" s="463">
        <f t="shared" si="1717"/>
        <v>2501</v>
      </c>
      <c r="BE404" s="463">
        <f t="shared" si="1718"/>
        <v>386</v>
      </c>
      <c r="BF404" s="463">
        <f t="shared" si="1718"/>
        <v>1743</v>
      </c>
      <c r="BG404" s="463">
        <f t="shared" si="1718"/>
        <v>5458</v>
      </c>
      <c r="BH404" s="463">
        <f t="shared" si="1718"/>
        <v>1372</v>
      </c>
      <c r="BI404" s="463">
        <f t="shared" si="1775"/>
        <v>60297</v>
      </c>
      <c r="BJ404" s="463">
        <f t="shared" si="1775"/>
        <v>3993</v>
      </c>
      <c r="BK404" s="463">
        <f t="shared" si="1775"/>
        <v>35308</v>
      </c>
      <c r="BL404" s="463">
        <f t="shared" si="1775"/>
        <v>99598</v>
      </c>
      <c r="BM404" s="463">
        <f t="shared" si="1775"/>
        <v>17610</v>
      </c>
      <c r="BN404" s="463">
        <f t="shared" si="1775"/>
        <v>12364</v>
      </c>
      <c r="BO404" s="463">
        <f t="shared" si="1775"/>
        <v>11288</v>
      </c>
      <c r="BP404" s="463">
        <f t="shared" si="1775"/>
        <v>8002</v>
      </c>
      <c r="BQ404" s="463">
        <f t="shared" si="1775"/>
        <v>79564</v>
      </c>
      <c r="BR404" s="463">
        <f t="shared" si="1775"/>
        <v>63270</v>
      </c>
      <c r="BS404" s="463">
        <f t="shared" si="1775"/>
        <v>43955</v>
      </c>
      <c r="BT404" s="463">
        <f t="shared" si="1775"/>
        <v>27988</v>
      </c>
      <c r="BU404" s="463">
        <f t="shared" si="1775"/>
        <v>1813</v>
      </c>
      <c r="BV404" s="463">
        <f t="shared" si="1775"/>
        <v>1144</v>
      </c>
      <c r="BW404" s="463">
        <f t="shared" si="1761"/>
        <v>122</v>
      </c>
      <c r="BX404" s="463">
        <f t="shared" si="1761"/>
        <v>87280</v>
      </c>
      <c r="BY404" s="463">
        <f t="shared" si="1624"/>
        <v>715</v>
      </c>
      <c r="BZ404" s="463">
        <f t="shared" si="1625"/>
        <v>1243</v>
      </c>
      <c r="CA404" s="463">
        <f t="shared" si="1762"/>
        <v>125</v>
      </c>
      <c r="CB404" s="463">
        <f t="shared" si="1762"/>
        <v>74417</v>
      </c>
      <c r="CC404" s="463">
        <f t="shared" si="1627"/>
        <v>595</v>
      </c>
      <c r="CD404" s="463">
        <f t="shared" si="1628"/>
        <v>1197</v>
      </c>
      <c r="CE404" s="463">
        <f t="shared" si="1763"/>
        <v>7872</v>
      </c>
      <c r="CF404" s="463">
        <f t="shared" si="1763"/>
        <v>4242081</v>
      </c>
      <c r="CG404" s="463">
        <f t="shared" si="1630"/>
        <v>539</v>
      </c>
      <c r="CH404" s="463">
        <f t="shared" si="1631"/>
        <v>975</v>
      </c>
      <c r="CI404" s="463">
        <f t="shared" si="1764"/>
        <v>4280</v>
      </c>
      <c r="CJ404" s="463">
        <f t="shared" si="1764"/>
        <v>7226442</v>
      </c>
      <c r="CK404" s="463">
        <f t="shared" si="1633"/>
        <v>1688</v>
      </c>
      <c r="CL404" s="463">
        <f t="shared" si="1634"/>
        <v>3368</v>
      </c>
      <c r="CM404" s="463">
        <f t="shared" si="1765"/>
        <v>1870</v>
      </c>
      <c r="CN404" s="463">
        <f t="shared" si="1765"/>
        <v>3530559</v>
      </c>
      <c r="CO404" s="463">
        <f t="shared" si="1636"/>
        <v>1888</v>
      </c>
      <c r="CP404" s="463">
        <f t="shared" si="1637"/>
        <v>4060</v>
      </c>
      <c r="CQ404" s="463">
        <f t="shared" si="1766"/>
        <v>53805</v>
      </c>
      <c r="CR404" s="463">
        <f t="shared" si="1766"/>
        <v>101555059</v>
      </c>
      <c r="CS404" s="463">
        <f t="shared" si="1639"/>
        <v>1887</v>
      </c>
      <c r="CT404" s="463">
        <f t="shared" si="1640"/>
        <v>3842</v>
      </c>
      <c r="CU404" s="463">
        <f t="shared" si="1767"/>
        <v>2648</v>
      </c>
      <c r="CV404" s="463">
        <f t="shared" si="1767"/>
        <v>17569364</v>
      </c>
      <c r="CW404" s="463">
        <f t="shared" si="1642"/>
        <v>6635</v>
      </c>
      <c r="CX404" s="463">
        <f t="shared" si="1643"/>
        <v>14262</v>
      </c>
      <c r="CY404" s="463">
        <f t="shared" si="1768"/>
        <v>1105</v>
      </c>
      <c r="CZ404" s="463">
        <f t="shared" si="1768"/>
        <v>7917120</v>
      </c>
      <c r="DA404" s="463">
        <f t="shared" si="1645"/>
        <v>7165</v>
      </c>
      <c r="DB404" s="463">
        <f t="shared" si="1646"/>
        <v>16654</v>
      </c>
      <c r="DC404" s="463">
        <f t="shared" si="1769"/>
        <v>1007</v>
      </c>
      <c r="DD404" s="463">
        <f t="shared" si="1769"/>
        <v>10633929</v>
      </c>
      <c r="DE404" s="463">
        <f t="shared" si="1648"/>
        <v>10560</v>
      </c>
      <c r="DF404" s="463">
        <f t="shared" si="1649"/>
        <v>26388</v>
      </c>
      <c r="DG404" s="463">
        <f t="shared" si="1770"/>
        <v>209</v>
      </c>
      <c r="DH404" s="463">
        <f t="shared" si="1770"/>
        <v>1868168</v>
      </c>
      <c r="DI404" s="463">
        <f t="shared" si="1651"/>
        <v>8939</v>
      </c>
      <c r="DJ404" s="463">
        <f t="shared" si="1652"/>
        <v>21886</v>
      </c>
      <c r="DK404" s="463">
        <f t="shared" si="1708"/>
        <v>243</v>
      </c>
      <c r="DL404" s="463">
        <f t="shared" si="1708"/>
        <v>92862</v>
      </c>
      <c r="DM404" s="463">
        <f t="shared" si="1742"/>
        <v>382</v>
      </c>
      <c r="DN404" s="463">
        <f t="shared" si="1743"/>
        <v>611</v>
      </c>
      <c r="DO404" s="463">
        <f t="shared" si="1709"/>
        <v>4863</v>
      </c>
      <c r="DP404" s="463">
        <f t="shared" si="1709"/>
        <v>356888</v>
      </c>
      <c r="DQ404" s="463">
        <f t="shared" si="1744"/>
        <v>73</v>
      </c>
      <c r="DR404" s="463">
        <f t="shared" si="1745"/>
        <v>135</v>
      </c>
      <c r="DS404" s="463">
        <f t="shared" si="1710"/>
        <v>95</v>
      </c>
      <c r="DT404" s="463">
        <f t="shared" si="1710"/>
        <v>203857</v>
      </c>
      <c r="DU404" s="463">
        <f t="shared" si="1615"/>
        <v>2146</v>
      </c>
      <c r="DV404" s="463">
        <f t="shared" si="1616"/>
        <v>4504</v>
      </c>
      <c r="DW404" s="463">
        <f t="shared" si="1701"/>
        <v>89</v>
      </c>
      <c r="DX404" s="463"/>
      <c r="DY404" s="463"/>
      <c r="DZ404" s="463"/>
      <c r="EA404" s="463"/>
      <c r="EB404" s="463"/>
      <c r="EC404" s="463"/>
      <c r="ED404" s="463"/>
      <c r="EE404" s="463"/>
      <c r="EF404" s="463"/>
      <c r="EG404" s="463">
        <f t="shared" si="1719"/>
        <v>304</v>
      </c>
      <c r="EH404" s="463">
        <f t="shared" si="1719"/>
        <v>1745</v>
      </c>
      <c r="EI404" s="463" t="s">
        <v>152</v>
      </c>
      <c r="EJ404" s="446"/>
      <c r="EK404" s="446"/>
      <c r="EL404" s="446"/>
      <c r="EM404" s="446"/>
      <c r="EN404" s="446"/>
      <c r="EO404" s="446"/>
      <c r="EP404" s="446"/>
      <c r="EQ404" s="446"/>
      <c r="ER404" s="446"/>
      <c r="ES404" s="446"/>
      <c r="ET404" s="446"/>
      <c r="EU404" s="446"/>
      <c r="EV404" s="446"/>
      <c r="EW404" s="446"/>
      <c r="EX404" s="446"/>
      <c r="EY404" s="446"/>
      <c r="EZ404" s="447"/>
      <c r="FA404" s="446">
        <f t="shared" si="1746"/>
        <v>7</v>
      </c>
      <c r="FB404" s="417">
        <f t="shared" si="1759"/>
        <v>2023</v>
      </c>
      <c r="FC404" s="448">
        <f t="shared" si="1760"/>
        <v>45108</v>
      </c>
      <c r="FD404" s="449">
        <f t="shared" si="1584"/>
        <v>31</v>
      </c>
      <c r="FE404" s="450"/>
      <c r="FF404" s="451">
        <f t="shared" si="1619"/>
        <v>0.63493928711320013</v>
      </c>
      <c r="FG404" s="450"/>
      <c r="FH404" s="452">
        <f t="shared" si="1747"/>
        <v>2.1689863283655622</v>
      </c>
      <c r="FI404" s="452">
        <f t="shared" si="1748"/>
        <v>1.5228476413351397</v>
      </c>
      <c r="FJ404" s="452">
        <f t="shared" si="1749"/>
        <v>2.1570800687941909</v>
      </c>
      <c r="FK404" s="452">
        <f t="shared" si="1750"/>
        <v>1.5291419835658322</v>
      </c>
      <c r="FL404" s="452">
        <f t="shared" si="1751"/>
        <v>1.327061963139021</v>
      </c>
      <c r="FM404" s="452">
        <f t="shared" si="1752"/>
        <v>1.0552914686014512</v>
      </c>
      <c r="FN404" s="452">
        <f t="shared" si="1753"/>
        <v>1.680237003058104</v>
      </c>
      <c r="FO404" s="452">
        <f t="shared" si="1754"/>
        <v>1.0698776758409787</v>
      </c>
      <c r="FP404" s="452">
        <f t="shared" si="1755"/>
        <v>1.7550822846079381</v>
      </c>
      <c r="FQ404" s="452">
        <f t="shared" si="1756"/>
        <v>1.1074540174249758</v>
      </c>
      <c r="FR404" s="453"/>
      <c r="FS404" s="446">
        <f t="shared" si="1776"/>
        <v>124260</v>
      </c>
      <c r="FT404" s="446">
        <f t="shared" si="1776"/>
        <v>14647624</v>
      </c>
      <c r="FU404" s="446">
        <f t="shared" si="1776"/>
        <v>21667351</v>
      </c>
      <c r="FV404" s="446">
        <f t="shared" si="1776"/>
        <v>32480212</v>
      </c>
      <c r="FW404" s="446">
        <f t="shared" si="1776"/>
        <v>7982327</v>
      </c>
      <c r="FX404" s="446">
        <f t="shared" si="1776"/>
        <v>5861992</v>
      </c>
      <c r="FY404" s="446">
        <f t="shared" si="1776"/>
        <v>228583989</v>
      </c>
      <c r="FZ404" s="446">
        <f t="shared" si="1776"/>
        <v>472187991</v>
      </c>
      <c r="GA404" s="446">
        <f t="shared" si="1776"/>
        <v>25649222</v>
      </c>
      <c r="GB404" s="446">
        <f t="shared" si="1720"/>
        <v>22402266</v>
      </c>
      <c r="GC404" s="446">
        <f t="shared" si="1720"/>
        <v>60177753</v>
      </c>
      <c r="GD404" s="446">
        <f t="shared" si="1771"/>
        <v>151683</v>
      </c>
      <c r="GE404" s="446">
        <f t="shared" si="1771"/>
        <v>149601</v>
      </c>
      <c r="GF404" s="446">
        <f t="shared" si="1771"/>
        <v>7674517</v>
      </c>
      <c r="GG404" s="446">
        <f t="shared" si="1771"/>
        <v>14412954</v>
      </c>
      <c r="GH404" s="446">
        <f t="shared" si="1771"/>
        <v>7592013</v>
      </c>
      <c r="GI404" s="446">
        <f t="shared" si="1771"/>
        <v>206736791</v>
      </c>
      <c r="GJ404" s="446">
        <f t="shared" si="1771"/>
        <v>37766167</v>
      </c>
      <c r="GK404" s="446">
        <f t="shared" si="1771"/>
        <v>18402395</v>
      </c>
      <c r="GL404" s="446">
        <f t="shared" si="1771"/>
        <v>26573120</v>
      </c>
      <c r="GM404" s="446">
        <f t="shared" si="1771"/>
        <v>4574075</v>
      </c>
      <c r="GN404" s="446">
        <f t="shared" si="1702"/>
        <v>427854</v>
      </c>
      <c r="GO404" s="446">
        <f t="shared" si="1772"/>
        <v>148493</v>
      </c>
      <c r="GP404" s="446">
        <f t="shared" si="1772"/>
        <v>658477</v>
      </c>
      <c r="GQ404" s="446">
        <f t="shared" si="1772"/>
        <v>0</v>
      </c>
      <c r="GR404" s="446"/>
      <c r="GS404" s="446"/>
      <c r="GT404" s="446"/>
      <c r="GU404" s="446"/>
      <c r="GV404" s="416"/>
      <c r="GW404" s="456"/>
      <c r="GX404" s="456"/>
      <c r="GY404" s="456"/>
      <c r="GZ404" s="456"/>
      <c r="HA404" s="456"/>
    </row>
    <row r="405" spans="1:209" ht="10.5" customHeight="1" x14ac:dyDescent="0.2">
      <c r="A405" s="417" t="str">
        <f t="shared" si="1721"/>
        <v>2023-24AUGUSTY59</v>
      </c>
      <c r="B405" s="458" t="str">
        <f t="shared" si="1757"/>
        <v>2023-24</v>
      </c>
      <c r="C405" s="402" t="s">
        <v>636</v>
      </c>
      <c r="D405" s="458" t="str">
        <f t="shared" si="1758"/>
        <v>Y59</v>
      </c>
      <c r="E405" s="458" t="str">
        <f t="shared" si="1758"/>
        <v>South East</v>
      </c>
      <c r="F405" s="458" t="str">
        <f t="shared" si="1722"/>
        <v>Y59</v>
      </c>
      <c r="H405" s="463">
        <f t="shared" si="1704"/>
        <v>172302</v>
      </c>
      <c r="I405" s="463">
        <f t="shared" si="1704"/>
        <v>122713</v>
      </c>
      <c r="J405" s="463">
        <f t="shared" si="1704"/>
        <v>2479568</v>
      </c>
      <c r="K405" s="463">
        <f t="shared" si="1723"/>
        <v>20</v>
      </c>
      <c r="L405" s="463">
        <f t="shared" si="1724"/>
        <v>1</v>
      </c>
      <c r="M405" s="463">
        <f t="shared" si="1725"/>
        <v>75</v>
      </c>
      <c r="N405" s="463">
        <f t="shared" si="1726"/>
        <v>126</v>
      </c>
      <c r="O405" s="463">
        <f t="shared" si="1727"/>
        <v>227</v>
      </c>
      <c r="P405" s="463">
        <f t="shared" si="1773"/>
        <v>477</v>
      </c>
      <c r="Q405" s="463">
        <f t="shared" si="1773"/>
        <v>87</v>
      </c>
      <c r="R405" s="463">
        <f t="shared" si="1773"/>
        <v>260</v>
      </c>
      <c r="S405" s="463">
        <f t="shared" si="1773"/>
        <v>114514</v>
      </c>
      <c r="T405" s="463">
        <f t="shared" si="1773"/>
        <v>8040</v>
      </c>
      <c r="U405" s="463">
        <f t="shared" si="1773"/>
        <v>5106</v>
      </c>
      <c r="V405" s="463">
        <f t="shared" si="1773"/>
        <v>59588</v>
      </c>
      <c r="W405" s="463">
        <f t="shared" si="1773"/>
        <v>28266</v>
      </c>
      <c r="X405" s="463">
        <f t="shared" si="1773"/>
        <v>1099</v>
      </c>
      <c r="Y405" s="463">
        <f t="shared" si="1773"/>
        <v>4139876</v>
      </c>
      <c r="Z405" s="463">
        <f t="shared" si="1728"/>
        <v>515</v>
      </c>
      <c r="AA405" s="463">
        <f t="shared" si="1729"/>
        <v>940</v>
      </c>
      <c r="AB405" s="463">
        <f t="shared" si="1730"/>
        <v>3037263</v>
      </c>
      <c r="AC405" s="463">
        <f t="shared" si="1731"/>
        <v>595</v>
      </c>
      <c r="AD405" s="463">
        <f t="shared" si="1732"/>
        <v>1084</v>
      </c>
      <c r="AE405" s="463">
        <f t="shared" si="1733"/>
        <v>96539555</v>
      </c>
      <c r="AF405" s="463">
        <f t="shared" si="1734"/>
        <v>1620</v>
      </c>
      <c r="AG405" s="463">
        <f t="shared" si="1735"/>
        <v>3265</v>
      </c>
      <c r="AH405" s="463">
        <f t="shared" si="1736"/>
        <v>190465105</v>
      </c>
      <c r="AI405" s="463">
        <f t="shared" si="1737"/>
        <v>6738</v>
      </c>
      <c r="AJ405" s="463">
        <f t="shared" si="1738"/>
        <v>15011</v>
      </c>
      <c r="AK405" s="463">
        <f t="shared" si="1739"/>
        <v>9124981</v>
      </c>
      <c r="AL405" s="463">
        <f t="shared" si="1740"/>
        <v>8303</v>
      </c>
      <c r="AM405" s="463">
        <f t="shared" si="1741"/>
        <v>19667</v>
      </c>
      <c r="AN405" s="463">
        <f t="shared" si="1712"/>
        <v>0</v>
      </c>
      <c r="AO405" s="463">
        <f t="shared" si="1712"/>
        <v>4239</v>
      </c>
      <c r="AP405" s="463">
        <f t="shared" si="1712"/>
        <v>4650</v>
      </c>
      <c r="AQ405" s="463">
        <f t="shared" si="1712"/>
        <v>24409272</v>
      </c>
      <c r="AR405" s="463">
        <f t="shared" si="1713"/>
        <v>5249</v>
      </c>
      <c r="AS405" s="463">
        <f t="shared" si="1714"/>
        <v>11827</v>
      </c>
      <c r="AT405" s="463">
        <f t="shared" si="1774"/>
        <v>13142</v>
      </c>
      <c r="AU405" s="463">
        <f t="shared" si="1774"/>
        <v>459</v>
      </c>
      <c r="AV405" s="463">
        <f t="shared" si="1774"/>
        <v>2296</v>
      </c>
      <c r="AW405" s="463">
        <f t="shared" si="1774"/>
        <v>3778</v>
      </c>
      <c r="AX405" s="463">
        <f t="shared" si="1774"/>
        <v>1018</v>
      </c>
      <c r="AY405" s="463">
        <f t="shared" si="1774"/>
        <v>9369</v>
      </c>
      <c r="AZ405" s="463">
        <f t="shared" si="1774"/>
        <v>2763</v>
      </c>
      <c r="BA405" s="463">
        <f t="shared" si="1715"/>
        <v>10974</v>
      </c>
      <c r="BB405" s="463">
        <f t="shared" si="1715"/>
        <v>13494761</v>
      </c>
      <c r="BC405" s="463">
        <f t="shared" si="1716"/>
        <v>1230</v>
      </c>
      <c r="BD405" s="463">
        <f t="shared" si="1717"/>
        <v>2193</v>
      </c>
      <c r="BE405" s="463">
        <f t="shared" si="1718"/>
        <v>457</v>
      </c>
      <c r="BF405" s="463">
        <f t="shared" si="1718"/>
        <v>2961</v>
      </c>
      <c r="BG405" s="463">
        <f t="shared" si="1718"/>
        <v>5936</v>
      </c>
      <c r="BH405" s="463">
        <f t="shared" si="1718"/>
        <v>1620</v>
      </c>
      <c r="BI405" s="463">
        <f t="shared" si="1775"/>
        <v>60610</v>
      </c>
      <c r="BJ405" s="463">
        <f t="shared" si="1775"/>
        <v>4046</v>
      </c>
      <c r="BK405" s="463">
        <f t="shared" si="1775"/>
        <v>36716</v>
      </c>
      <c r="BL405" s="463">
        <f t="shared" si="1775"/>
        <v>101372</v>
      </c>
      <c r="BM405" s="463">
        <f t="shared" si="1775"/>
        <v>17161</v>
      </c>
      <c r="BN405" s="463">
        <f t="shared" si="1775"/>
        <v>12264</v>
      </c>
      <c r="BO405" s="463">
        <f t="shared" si="1775"/>
        <v>10798</v>
      </c>
      <c r="BP405" s="463">
        <f t="shared" si="1775"/>
        <v>7800</v>
      </c>
      <c r="BQ405" s="463">
        <f t="shared" si="1775"/>
        <v>78299</v>
      </c>
      <c r="BR405" s="463">
        <f t="shared" si="1775"/>
        <v>62676</v>
      </c>
      <c r="BS405" s="463">
        <f t="shared" si="1775"/>
        <v>47525</v>
      </c>
      <c r="BT405" s="463">
        <f t="shared" si="1775"/>
        <v>30087</v>
      </c>
      <c r="BU405" s="463">
        <f t="shared" si="1775"/>
        <v>1799</v>
      </c>
      <c r="BV405" s="463">
        <f t="shared" si="1775"/>
        <v>1231</v>
      </c>
      <c r="BW405" s="463">
        <f t="shared" si="1761"/>
        <v>113</v>
      </c>
      <c r="BX405" s="463">
        <f t="shared" si="1761"/>
        <v>68736</v>
      </c>
      <c r="BY405" s="463">
        <f t="shared" si="1624"/>
        <v>608</v>
      </c>
      <c r="BZ405" s="463">
        <f t="shared" si="1625"/>
        <v>976</v>
      </c>
      <c r="CA405" s="463">
        <f t="shared" si="1762"/>
        <v>119</v>
      </c>
      <c r="CB405" s="463">
        <f t="shared" si="1762"/>
        <v>68289</v>
      </c>
      <c r="CC405" s="463">
        <f t="shared" si="1627"/>
        <v>574</v>
      </c>
      <c r="CD405" s="463">
        <f t="shared" si="1628"/>
        <v>1027</v>
      </c>
      <c r="CE405" s="463">
        <f t="shared" si="1763"/>
        <v>7808</v>
      </c>
      <c r="CF405" s="463">
        <f t="shared" si="1763"/>
        <v>4002851</v>
      </c>
      <c r="CG405" s="463">
        <f t="shared" si="1630"/>
        <v>513</v>
      </c>
      <c r="CH405" s="463">
        <f t="shared" si="1631"/>
        <v>936</v>
      </c>
      <c r="CI405" s="463">
        <f t="shared" si="1764"/>
        <v>4250</v>
      </c>
      <c r="CJ405" s="463">
        <f t="shared" si="1764"/>
        <v>6504573</v>
      </c>
      <c r="CK405" s="463">
        <f t="shared" si="1633"/>
        <v>1530</v>
      </c>
      <c r="CL405" s="463">
        <f t="shared" si="1634"/>
        <v>2994</v>
      </c>
      <c r="CM405" s="463">
        <f t="shared" si="1765"/>
        <v>1825</v>
      </c>
      <c r="CN405" s="463">
        <f t="shared" si="1765"/>
        <v>2852395</v>
      </c>
      <c r="CO405" s="463">
        <f t="shared" si="1636"/>
        <v>1563</v>
      </c>
      <c r="CP405" s="463">
        <f t="shared" si="1637"/>
        <v>3161</v>
      </c>
      <c r="CQ405" s="463">
        <f t="shared" si="1766"/>
        <v>53513</v>
      </c>
      <c r="CR405" s="463">
        <f t="shared" si="1766"/>
        <v>87182587</v>
      </c>
      <c r="CS405" s="463">
        <f t="shared" si="1639"/>
        <v>1629</v>
      </c>
      <c r="CT405" s="463">
        <f t="shared" si="1640"/>
        <v>3294</v>
      </c>
      <c r="CU405" s="463">
        <f t="shared" si="1767"/>
        <v>2699</v>
      </c>
      <c r="CV405" s="463">
        <f t="shared" si="1767"/>
        <v>16056190</v>
      </c>
      <c r="CW405" s="463">
        <f t="shared" si="1642"/>
        <v>5949</v>
      </c>
      <c r="CX405" s="463">
        <f t="shared" si="1643"/>
        <v>12320</v>
      </c>
      <c r="CY405" s="463">
        <f t="shared" si="1768"/>
        <v>1157</v>
      </c>
      <c r="CZ405" s="463">
        <f t="shared" si="1768"/>
        <v>7066354</v>
      </c>
      <c r="DA405" s="463">
        <f t="shared" si="1645"/>
        <v>6107</v>
      </c>
      <c r="DB405" s="463">
        <f t="shared" si="1646"/>
        <v>13663</v>
      </c>
      <c r="DC405" s="463">
        <f t="shared" si="1769"/>
        <v>1024</v>
      </c>
      <c r="DD405" s="463">
        <f t="shared" si="1769"/>
        <v>10560230</v>
      </c>
      <c r="DE405" s="463">
        <f t="shared" si="1648"/>
        <v>10313</v>
      </c>
      <c r="DF405" s="463">
        <f t="shared" si="1649"/>
        <v>22818</v>
      </c>
      <c r="DG405" s="463">
        <f t="shared" si="1770"/>
        <v>185</v>
      </c>
      <c r="DH405" s="463">
        <f t="shared" si="1770"/>
        <v>1439062</v>
      </c>
      <c r="DI405" s="463">
        <f t="shared" si="1651"/>
        <v>7779</v>
      </c>
      <c r="DJ405" s="463">
        <f t="shared" si="1652"/>
        <v>17971</v>
      </c>
      <c r="DK405" s="463">
        <f t="shared" si="1708"/>
        <v>231</v>
      </c>
      <c r="DL405" s="463">
        <f t="shared" si="1708"/>
        <v>80049</v>
      </c>
      <c r="DM405" s="463">
        <f t="shared" si="1742"/>
        <v>347</v>
      </c>
      <c r="DN405" s="463">
        <f t="shared" si="1743"/>
        <v>542</v>
      </c>
      <c r="DO405" s="463">
        <f t="shared" si="1709"/>
        <v>4799</v>
      </c>
      <c r="DP405" s="463">
        <f t="shared" si="1709"/>
        <v>305867</v>
      </c>
      <c r="DQ405" s="463">
        <f t="shared" si="1744"/>
        <v>64</v>
      </c>
      <c r="DR405" s="463">
        <f t="shared" si="1745"/>
        <v>107</v>
      </c>
      <c r="DS405" s="463">
        <f t="shared" si="1710"/>
        <v>87</v>
      </c>
      <c r="DT405" s="463">
        <f t="shared" si="1710"/>
        <v>122958</v>
      </c>
      <c r="DU405" s="463">
        <f t="shared" si="1615"/>
        <v>1413</v>
      </c>
      <c r="DV405" s="463">
        <f t="shared" si="1616"/>
        <v>2835</v>
      </c>
      <c r="DW405" s="463">
        <f t="shared" si="1701"/>
        <v>78</v>
      </c>
      <c r="DX405" s="463"/>
      <c r="DY405" s="463"/>
      <c r="DZ405" s="463"/>
      <c r="EA405" s="463"/>
      <c r="EB405" s="463"/>
      <c r="EC405" s="463"/>
      <c r="ED405" s="463"/>
      <c r="EE405" s="463"/>
      <c r="EF405" s="463"/>
      <c r="EG405" s="463">
        <f t="shared" si="1719"/>
        <v>209</v>
      </c>
      <c r="EH405" s="463">
        <f t="shared" si="1719"/>
        <v>742</v>
      </c>
      <c r="EI405" s="463" t="s">
        <v>152</v>
      </c>
      <c r="EJ405" s="446"/>
      <c r="EK405" s="446"/>
      <c r="EL405" s="446"/>
      <c r="EM405" s="446"/>
      <c r="EN405" s="446"/>
      <c r="EO405" s="446"/>
      <c r="EP405" s="446"/>
      <c r="EQ405" s="446"/>
      <c r="ER405" s="446"/>
      <c r="ES405" s="446"/>
      <c r="ET405" s="446"/>
      <c r="EU405" s="446"/>
      <c r="EV405" s="446"/>
      <c r="EW405" s="446"/>
      <c r="EX405" s="446"/>
      <c r="EY405" s="446"/>
      <c r="EZ405" s="447"/>
      <c r="FA405" s="446">
        <f t="shared" si="1746"/>
        <v>8</v>
      </c>
      <c r="FB405" s="417">
        <f t="shared" si="1759"/>
        <v>2023</v>
      </c>
      <c r="FC405" s="448">
        <f t="shared" si="1760"/>
        <v>45139</v>
      </c>
      <c r="FD405" s="449">
        <f t="shared" ref="FD405:FD440" si="1777">DAY(EOMONTH($FC405,0))</f>
        <v>31</v>
      </c>
      <c r="FE405" s="450"/>
      <c r="FF405" s="451">
        <f t="shared" si="1619"/>
        <v>0.63453655956630961</v>
      </c>
      <c r="FG405" s="450"/>
      <c r="FH405" s="452">
        <f t="shared" si="1747"/>
        <v>2.134452736318408</v>
      </c>
      <c r="FI405" s="452">
        <f t="shared" si="1748"/>
        <v>1.5253731343283583</v>
      </c>
      <c r="FJ405" s="452">
        <f t="shared" si="1749"/>
        <v>2.1147669408538974</v>
      </c>
      <c r="FK405" s="452">
        <f t="shared" si="1750"/>
        <v>1.5276145710928319</v>
      </c>
      <c r="FL405" s="452">
        <f t="shared" si="1751"/>
        <v>1.3140061757400818</v>
      </c>
      <c r="FM405" s="452">
        <f t="shared" si="1752"/>
        <v>1.0518225146002551</v>
      </c>
      <c r="FN405" s="452">
        <f t="shared" si="1753"/>
        <v>1.6813486167126583</v>
      </c>
      <c r="FO405" s="452">
        <f t="shared" si="1754"/>
        <v>1.0644236892379537</v>
      </c>
      <c r="FP405" s="452">
        <f t="shared" si="1755"/>
        <v>1.6369426751592357</v>
      </c>
      <c r="FQ405" s="452">
        <f t="shared" si="1756"/>
        <v>1.1201091901728844</v>
      </c>
      <c r="FR405" s="453"/>
      <c r="FS405" s="446">
        <f t="shared" si="1776"/>
        <v>120645</v>
      </c>
      <c r="FT405" s="446">
        <f t="shared" si="1776"/>
        <v>9230339</v>
      </c>
      <c r="FU405" s="446">
        <f t="shared" si="1776"/>
        <v>15449704</v>
      </c>
      <c r="FV405" s="446">
        <f t="shared" si="1776"/>
        <v>27841483</v>
      </c>
      <c r="FW405" s="446">
        <f t="shared" si="1776"/>
        <v>7556662</v>
      </c>
      <c r="FX405" s="446">
        <f t="shared" si="1776"/>
        <v>5533584</v>
      </c>
      <c r="FY405" s="446">
        <f t="shared" si="1776"/>
        <v>194578882</v>
      </c>
      <c r="FZ405" s="446">
        <f t="shared" si="1776"/>
        <v>424288292</v>
      </c>
      <c r="GA405" s="446">
        <f t="shared" si="1776"/>
        <v>21613867</v>
      </c>
      <c r="GB405" s="446">
        <f t="shared" si="1720"/>
        <v>24069542</v>
      </c>
      <c r="GC405" s="446">
        <f t="shared" si="1720"/>
        <v>54993504</v>
      </c>
      <c r="GD405" s="446">
        <f t="shared" si="1771"/>
        <v>110243</v>
      </c>
      <c r="GE405" s="446">
        <f t="shared" si="1771"/>
        <v>122162</v>
      </c>
      <c r="GF405" s="446">
        <f t="shared" si="1771"/>
        <v>7311890</v>
      </c>
      <c r="GG405" s="446">
        <f t="shared" si="1771"/>
        <v>12723398</v>
      </c>
      <c r="GH405" s="446">
        <f t="shared" si="1771"/>
        <v>5769396</v>
      </c>
      <c r="GI405" s="446">
        <f t="shared" si="1771"/>
        <v>176290262</v>
      </c>
      <c r="GJ405" s="446">
        <f t="shared" si="1771"/>
        <v>33252360</v>
      </c>
      <c r="GK405" s="446">
        <f t="shared" si="1771"/>
        <v>15807620</v>
      </c>
      <c r="GL405" s="446">
        <f t="shared" si="1771"/>
        <v>23366027</v>
      </c>
      <c r="GM405" s="446">
        <f t="shared" si="1771"/>
        <v>3324686</v>
      </c>
      <c r="GN405" s="446">
        <f t="shared" si="1702"/>
        <v>246605</v>
      </c>
      <c r="GO405" s="446">
        <f t="shared" si="1772"/>
        <v>125109</v>
      </c>
      <c r="GP405" s="446">
        <f t="shared" si="1772"/>
        <v>511386</v>
      </c>
      <c r="GQ405" s="446">
        <f t="shared" si="1772"/>
        <v>0</v>
      </c>
      <c r="GR405" s="446"/>
      <c r="GS405" s="446"/>
      <c r="GT405" s="446"/>
      <c r="GU405" s="446"/>
      <c r="GV405" s="416"/>
      <c r="GW405" s="456"/>
      <c r="GX405" s="456"/>
      <c r="GY405" s="456"/>
      <c r="GZ405" s="456"/>
      <c r="HA405" s="456"/>
    </row>
    <row r="406" spans="1:209" ht="10.5" customHeight="1" x14ac:dyDescent="0.2">
      <c r="A406" s="417" t="str">
        <f t="shared" si="1721"/>
        <v>2023-24SEPTEMBERY59</v>
      </c>
      <c r="B406" s="458" t="str">
        <f t="shared" si="1757"/>
        <v>2023-24</v>
      </c>
      <c r="C406" s="402" t="s">
        <v>640</v>
      </c>
      <c r="D406" s="458" t="str">
        <f t="shared" si="1758"/>
        <v>Y59</v>
      </c>
      <c r="E406" s="458" t="str">
        <f t="shared" si="1758"/>
        <v>South East</v>
      </c>
      <c r="F406" s="458" t="str">
        <f t="shared" si="1722"/>
        <v>Y59</v>
      </c>
      <c r="H406" s="463">
        <f t="shared" si="1704"/>
        <v>185301</v>
      </c>
      <c r="I406" s="463">
        <f t="shared" si="1704"/>
        <v>132763</v>
      </c>
      <c r="J406" s="463">
        <f t="shared" si="1704"/>
        <v>4163925</v>
      </c>
      <c r="K406" s="463">
        <f t="shared" si="1723"/>
        <v>31</v>
      </c>
      <c r="L406" s="463">
        <f t="shared" si="1724"/>
        <v>1</v>
      </c>
      <c r="M406" s="463">
        <f t="shared" si="1725"/>
        <v>109</v>
      </c>
      <c r="N406" s="463">
        <f t="shared" si="1726"/>
        <v>139</v>
      </c>
      <c r="O406" s="463">
        <f t="shared" si="1727"/>
        <v>203</v>
      </c>
      <c r="P406" s="463">
        <f t="shared" si="1773"/>
        <v>493</v>
      </c>
      <c r="Q406" s="463">
        <f t="shared" si="1773"/>
        <v>51</v>
      </c>
      <c r="R406" s="463">
        <f t="shared" si="1773"/>
        <v>337</v>
      </c>
      <c r="S406" s="463">
        <f t="shared" si="1773"/>
        <v>112742</v>
      </c>
      <c r="T406" s="463">
        <f t="shared" si="1773"/>
        <v>8754</v>
      </c>
      <c r="U406" s="463">
        <f t="shared" si="1773"/>
        <v>5444</v>
      </c>
      <c r="V406" s="463">
        <f t="shared" si="1773"/>
        <v>60556</v>
      </c>
      <c r="W406" s="463">
        <f t="shared" si="1773"/>
        <v>24998</v>
      </c>
      <c r="X406" s="463">
        <f t="shared" si="1773"/>
        <v>794</v>
      </c>
      <c r="Y406" s="463">
        <f t="shared" si="1773"/>
        <v>4752865</v>
      </c>
      <c r="Z406" s="463">
        <f t="shared" si="1728"/>
        <v>543</v>
      </c>
      <c r="AA406" s="463">
        <f t="shared" si="1729"/>
        <v>991</v>
      </c>
      <c r="AB406" s="463">
        <f t="shared" si="1730"/>
        <v>3426209</v>
      </c>
      <c r="AC406" s="463">
        <f t="shared" si="1731"/>
        <v>629</v>
      </c>
      <c r="AD406" s="463">
        <f t="shared" si="1732"/>
        <v>1168</v>
      </c>
      <c r="AE406" s="463">
        <f t="shared" si="1733"/>
        <v>122765585</v>
      </c>
      <c r="AF406" s="463">
        <f t="shared" si="1734"/>
        <v>2027</v>
      </c>
      <c r="AG406" s="463">
        <f t="shared" si="1735"/>
        <v>4029</v>
      </c>
      <c r="AH406" s="463">
        <f t="shared" si="1736"/>
        <v>237721467</v>
      </c>
      <c r="AI406" s="463">
        <f t="shared" si="1737"/>
        <v>9510</v>
      </c>
      <c r="AJ406" s="463">
        <f t="shared" si="1738"/>
        <v>21433</v>
      </c>
      <c r="AK406" s="463">
        <f t="shared" si="1739"/>
        <v>9979388</v>
      </c>
      <c r="AL406" s="463">
        <f t="shared" si="1740"/>
        <v>12568</v>
      </c>
      <c r="AM406" s="463">
        <f t="shared" si="1741"/>
        <v>30065</v>
      </c>
      <c r="AN406" s="463">
        <f t="shared" si="1712"/>
        <v>0</v>
      </c>
      <c r="AO406" s="463">
        <f t="shared" si="1712"/>
        <v>4290</v>
      </c>
      <c r="AP406" s="463">
        <f t="shared" si="1712"/>
        <v>4405</v>
      </c>
      <c r="AQ406" s="463">
        <f t="shared" si="1712"/>
        <v>27589732</v>
      </c>
      <c r="AR406" s="463">
        <f t="shared" si="1713"/>
        <v>6263</v>
      </c>
      <c r="AS406" s="463">
        <f t="shared" si="1714"/>
        <v>13600</v>
      </c>
      <c r="AT406" s="463">
        <f t="shared" si="1774"/>
        <v>13394</v>
      </c>
      <c r="AU406" s="463">
        <f t="shared" si="1774"/>
        <v>480</v>
      </c>
      <c r="AV406" s="463">
        <f t="shared" si="1774"/>
        <v>2512</v>
      </c>
      <c r="AW406" s="463">
        <f t="shared" si="1774"/>
        <v>3877</v>
      </c>
      <c r="AX406" s="463">
        <f t="shared" si="1774"/>
        <v>1043</v>
      </c>
      <c r="AY406" s="463">
        <f t="shared" si="1774"/>
        <v>9359</v>
      </c>
      <c r="AZ406" s="463">
        <f t="shared" si="1774"/>
        <v>2559</v>
      </c>
      <c r="BA406" s="463">
        <f t="shared" si="1715"/>
        <v>10729</v>
      </c>
      <c r="BB406" s="463">
        <f t="shared" si="1715"/>
        <v>15603027</v>
      </c>
      <c r="BC406" s="463">
        <f t="shared" si="1716"/>
        <v>1454</v>
      </c>
      <c r="BD406" s="463">
        <f t="shared" si="1717"/>
        <v>2585</v>
      </c>
      <c r="BE406" s="463">
        <f t="shared" si="1718"/>
        <v>484</v>
      </c>
      <c r="BF406" s="463">
        <f t="shared" si="1718"/>
        <v>2685</v>
      </c>
      <c r="BG406" s="463">
        <f t="shared" si="1718"/>
        <v>5895</v>
      </c>
      <c r="BH406" s="463">
        <f t="shared" si="1718"/>
        <v>1665</v>
      </c>
      <c r="BI406" s="463">
        <f t="shared" si="1775"/>
        <v>58832</v>
      </c>
      <c r="BJ406" s="463">
        <f t="shared" si="1775"/>
        <v>4046</v>
      </c>
      <c r="BK406" s="463">
        <f t="shared" si="1775"/>
        <v>36470</v>
      </c>
      <c r="BL406" s="463">
        <f t="shared" si="1775"/>
        <v>99348</v>
      </c>
      <c r="BM406" s="463">
        <f t="shared" si="1775"/>
        <v>18731</v>
      </c>
      <c r="BN406" s="463">
        <f t="shared" si="1775"/>
        <v>13254</v>
      </c>
      <c r="BO406" s="463">
        <f t="shared" si="1775"/>
        <v>11598</v>
      </c>
      <c r="BP406" s="463">
        <f t="shared" si="1775"/>
        <v>8283</v>
      </c>
      <c r="BQ406" s="463">
        <f t="shared" si="1775"/>
        <v>81031</v>
      </c>
      <c r="BR406" s="463">
        <f t="shared" si="1775"/>
        <v>63528</v>
      </c>
      <c r="BS406" s="463">
        <f t="shared" si="1775"/>
        <v>43589</v>
      </c>
      <c r="BT406" s="463">
        <f t="shared" si="1775"/>
        <v>26547</v>
      </c>
      <c r="BU406" s="463">
        <f t="shared" si="1775"/>
        <v>1393</v>
      </c>
      <c r="BV406" s="463">
        <f t="shared" si="1775"/>
        <v>867</v>
      </c>
      <c r="BW406" s="463">
        <f t="shared" si="1761"/>
        <v>153</v>
      </c>
      <c r="BX406" s="463">
        <f t="shared" si="1761"/>
        <v>104062</v>
      </c>
      <c r="BY406" s="463">
        <f t="shared" si="1624"/>
        <v>680</v>
      </c>
      <c r="BZ406" s="463">
        <f t="shared" si="1625"/>
        <v>1141</v>
      </c>
      <c r="CA406" s="463">
        <f t="shared" si="1762"/>
        <v>145</v>
      </c>
      <c r="CB406" s="463">
        <f t="shared" si="1762"/>
        <v>76237</v>
      </c>
      <c r="CC406" s="463">
        <f t="shared" si="1627"/>
        <v>526</v>
      </c>
      <c r="CD406" s="463">
        <f t="shared" si="1628"/>
        <v>1074</v>
      </c>
      <c r="CE406" s="463">
        <f t="shared" si="1763"/>
        <v>8456</v>
      </c>
      <c r="CF406" s="463">
        <f t="shared" si="1763"/>
        <v>4572566</v>
      </c>
      <c r="CG406" s="463">
        <f t="shared" si="1630"/>
        <v>541</v>
      </c>
      <c r="CH406" s="463">
        <f t="shared" si="1631"/>
        <v>986</v>
      </c>
      <c r="CI406" s="463">
        <f t="shared" si="1764"/>
        <v>4341</v>
      </c>
      <c r="CJ406" s="463">
        <f t="shared" si="1764"/>
        <v>8268408</v>
      </c>
      <c r="CK406" s="463">
        <f t="shared" si="1633"/>
        <v>1905</v>
      </c>
      <c r="CL406" s="463">
        <f t="shared" si="1634"/>
        <v>3681</v>
      </c>
      <c r="CM406" s="463">
        <f t="shared" si="1765"/>
        <v>1878</v>
      </c>
      <c r="CN406" s="463">
        <f t="shared" si="1765"/>
        <v>3455373</v>
      </c>
      <c r="CO406" s="463">
        <f t="shared" si="1636"/>
        <v>1840</v>
      </c>
      <c r="CP406" s="463">
        <f t="shared" si="1637"/>
        <v>3725</v>
      </c>
      <c r="CQ406" s="463">
        <f t="shared" si="1766"/>
        <v>54337</v>
      </c>
      <c r="CR406" s="463">
        <f t="shared" si="1766"/>
        <v>111041804</v>
      </c>
      <c r="CS406" s="463">
        <f t="shared" si="1639"/>
        <v>2044</v>
      </c>
      <c r="CT406" s="463">
        <f t="shared" si="1640"/>
        <v>4072</v>
      </c>
      <c r="CU406" s="463">
        <f t="shared" si="1767"/>
        <v>2654</v>
      </c>
      <c r="CV406" s="463">
        <f t="shared" si="1767"/>
        <v>19417858</v>
      </c>
      <c r="CW406" s="463">
        <f t="shared" si="1642"/>
        <v>7316</v>
      </c>
      <c r="CX406" s="463">
        <f t="shared" si="1643"/>
        <v>15053</v>
      </c>
      <c r="CY406" s="463">
        <f t="shared" si="1768"/>
        <v>1098</v>
      </c>
      <c r="CZ406" s="463">
        <f t="shared" si="1768"/>
        <v>8551842</v>
      </c>
      <c r="DA406" s="463">
        <f t="shared" si="1645"/>
        <v>7789</v>
      </c>
      <c r="DB406" s="463">
        <f t="shared" si="1646"/>
        <v>16730</v>
      </c>
      <c r="DC406" s="463">
        <f t="shared" si="1769"/>
        <v>1001</v>
      </c>
      <c r="DD406" s="463">
        <f t="shared" si="1769"/>
        <v>13522509</v>
      </c>
      <c r="DE406" s="463">
        <f t="shared" si="1648"/>
        <v>13509</v>
      </c>
      <c r="DF406" s="463">
        <f t="shared" si="1649"/>
        <v>28835</v>
      </c>
      <c r="DG406" s="463">
        <f t="shared" si="1770"/>
        <v>189</v>
      </c>
      <c r="DH406" s="463">
        <f t="shared" si="1770"/>
        <v>1853949</v>
      </c>
      <c r="DI406" s="463">
        <f t="shared" si="1651"/>
        <v>9809</v>
      </c>
      <c r="DJ406" s="463">
        <f t="shared" si="1652"/>
        <v>25251</v>
      </c>
      <c r="DK406" s="463">
        <f t="shared" si="1708"/>
        <v>247</v>
      </c>
      <c r="DL406" s="463">
        <f t="shared" si="1708"/>
        <v>83165</v>
      </c>
      <c r="DM406" s="463">
        <f t="shared" si="1742"/>
        <v>337</v>
      </c>
      <c r="DN406" s="463">
        <f t="shared" si="1743"/>
        <v>601</v>
      </c>
      <c r="DO406" s="463">
        <f t="shared" si="1709"/>
        <v>4790</v>
      </c>
      <c r="DP406" s="463">
        <f t="shared" si="1709"/>
        <v>442435</v>
      </c>
      <c r="DQ406" s="463">
        <f t="shared" si="1744"/>
        <v>92</v>
      </c>
      <c r="DR406" s="463">
        <f t="shared" si="1745"/>
        <v>141</v>
      </c>
      <c r="DS406" s="463">
        <f t="shared" si="1710"/>
        <v>97</v>
      </c>
      <c r="DT406" s="463">
        <f t="shared" si="1710"/>
        <v>172729</v>
      </c>
      <c r="DU406" s="463">
        <f t="shared" si="1615"/>
        <v>1781</v>
      </c>
      <c r="DV406" s="463">
        <f t="shared" si="1616"/>
        <v>3865</v>
      </c>
      <c r="DW406" s="463">
        <f t="shared" si="1701"/>
        <v>90</v>
      </c>
      <c r="DX406" s="463"/>
      <c r="DY406" s="463"/>
      <c r="DZ406" s="463"/>
      <c r="EA406" s="463"/>
      <c r="EB406" s="463"/>
      <c r="EC406" s="463"/>
      <c r="ED406" s="463"/>
      <c r="EE406" s="463"/>
      <c r="EF406" s="463"/>
      <c r="EG406" s="463">
        <f t="shared" si="1719"/>
        <v>286</v>
      </c>
      <c r="EH406" s="463">
        <f t="shared" si="1719"/>
        <v>1742</v>
      </c>
      <c r="EI406" s="463" t="s">
        <v>152</v>
      </c>
      <c r="EJ406" s="446"/>
      <c r="EK406" s="446"/>
      <c r="EL406" s="446"/>
      <c r="EM406" s="446"/>
      <c r="EN406" s="446"/>
      <c r="EO406" s="446"/>
      <c r="EP406" s="446"/>
      <c r="EQ406" s="446"/>
      <c r="ER406" s="446"/>
      <c r="ES406" s="446"/>
      <c r="ET406" s="446"/>
      <c r="EU406" s="446"/>
      <c r="EV406" s="446"/>
      <c r="EW406" s="446"/>
      <c r="EX406" s="446"/>
      <c r="EY406" s="446"/>
      <c r="EZ406" s="447"/>
      <c r="FA406" s="446">
        <f t="shared" si="1746"/>
        <v>9</v>
      </c>
      <c r="FB406" s="417">
        <f t="shared" si="1759"/>
        <v>2023</v>
      </c>
      <c r="FC406" s="448">
        <f t="shared" si="1760"/>
        <v>45170</v>
      </c>
      <c r="FD406" s="449">
        <f t="shared" si="1777"/>
        <v>30</v>
      </c>
      <c r="FE406" s="450"/>
      <c r="FF406" s="451">
        <f t="shared" si="1619"/>
        <v>0.57983295000605251</v>
      </c>
      <c r="FG406" s="450"/>
      <c r="FH406" s="452">
        <f t="shared" si="1747"/>
        <v>2.1397075622572537</v>
      </c>
      <c r="FI406" s="452">
        <f t="shared" si="1748"/>
        <v>1.5140507196710076</v>
      </c>
      <c r="FJ406" s="452">
        <f t="shared" si="1749"/>
        <v>2.1304188096987509</v>
      </c>
      <c r="FK406" s="452">
        <f t="shared" si="1750"/>
        <v>1.5214915503306392</v>
      </c>
      <c r="FL406" s="452">
        <f t="shared" si="1751"/>
        <v>1.3381167844639672</v>
      </c>
      <c r="FM406" s="452">
        <f t="shared" si="1752"/>
        <v>1.0490785388731092</v>
      </c>
      <c r="FN406" s="452">
        <f t="shared" si="1753"/>
        <v>1.7436994959596768</v>
      </c>
      <c r="FO406" s="452">
        <f t="shared" si="1754"/>
        <v>1.0619649571965757</v>
      </c>
      <c r="FP406" s="452">
        <f t="shared" si="1755"/>
        <v>1.7544080604534005</v>
      </c>
      <c r="FQ406" s="452">
        <f t="shared" si="1756"/>
        <v>1.0919395465994963</v>
      </c>
      <c r="FR406" s="453"/>
      <c r="FS406" s="446">
        <f t="shared" si="1776"/>
        <v>130624</v>
      </c>
      <c r="FT406" s="446">
        <f t="shared" si="1776"/>
        <v>14524604</v>
      </c>
      <c r="FU406" s="446">
        <f t="shared" si="1776"/>
        <v>18507277</v>
      </c>
      <c r="FV406" s="446">
        <f t="shared" si="1776"/>
        <v>26915616</v>
      </c>
      <c r="FW406" s="446">
        <f t="shared" si="1776"/>
        <v>8671177</v>
      </c>
      <c r="FX406" s="446">
        <f t="shared" si="1776"/>
        <v>6360043</v>
      </c>
      <c r="FY406" s="446">
        <f t="shared" si="1776"/>
        <v>243954352</v>
      </c>
      <c r="FZ406" s="446">
        <f t="shared" si="1776"/>
        <v>535771489</v>
      </c>
      <c r="GA406" s="446">
        <f t="shared" si="1776"/>
        <v>23871986</v>
      </c>
      <c r="GB406" s="446">
        <f t="shared" si="1720"/>
        <v>27730010</v>
      </c>
      <c r="GC406" s="446">
        <f t="shared" si="1720"/>
        <v>59909119</v>
      </c>
      <c r="GD406" s="446">
        <f t="shared" si="1771"/>
        <v>174594</v>
      </c>
      <c r="GE406" s="446">
        <f t="shared" si="1771"/>
        <v>155667</v>
      </c>
      <c r="GF406" s="446">
        <f t="shared" si="1771"/>
        <v>8336952</v>
      </c>
      <c r="GG406" s="446">
        <f t="shared" si="1771"/>
        <v>15980139</v>
      </c>
      <c r="GH406" s="446">
        <f t="shared" si="1771"/>
        <v>6996243</v>
      </c>
      <c r="GI406" s="446">
        <f t="shared" si="1771"/>
        <v>221259612</v>
      </c>
      <c r="GJ406" s="446">
        <f t="shared" si="1771"/>
        <v>39950342</v>
      </c>
      <c r="GK406" s="446">
        <f t="shared" si="1771"/>
        <v>18369332</v>
      </c>
      <c r="GL406" s="446">
        <f t="shared" si="1771"/>
        <v>28864017</v>
      </c>
      <c r="GM406" s="446">
        <f t="shared" si="1771"/>
        <v>4772387</v>
      </c>
      <c r="GN406" s="446">
        <f t="shared" si="1702"/>
        <v>374895</v>
      </c>
      <c r="GO406" s="446">
        <f t="shared" si="1772"/>
        <v>148474</v>
      </c>
      <c r="GP406" s="446">
        <f t="shared" si="1772"/>
        <v>676741</v>
      </c>
      <c r="GQ406" s="446">
        <f t="shared" si="1772"/>
        <v>0</v>
      </c>
      <c r="GR406" s="446"/>
      <c r="GS406" s="446"/>
      <c r="GT406" s="446"/>
      <c r="GU406" s="446"/>
      <c r="GV406" s="416"/>
      <c r="GW406" s="456"/>
      <c r="GX406" s="456"/>
      <c r="GY406" s="456"/>
      <c r="GZ406" s="456"/>
      <c r="HA406" s="456"/>
    </row>
    <row r="407" spans="1:209" ht="10.5" customHeight="1" x14ac:dyDescent="0.2">
      <c r="A407" s="417" t="str">
        <f t="shared" si="1721"/>
        <v>2023-24OCTOBERY59</v>
      </c>
      <c r="B407" s="458" t="str">
        <f t="shared" si="1757"/>
        <v>2023-24</v>
      </c>
      <c r="C407" s="402" t="s">
        <v>643</v>
      </c>
      <c r="D407" s="458" t="str">
        <f t="shared" si="1758"/>
        <v>Y59</v>
      </c>
      <c r="E407" s="458" t="str">
        <f t="shared" si="1758"/>
        <v>South East</v>
      </c>
      <c r="F407" s="458" t="str">
        <f t="shared" si="1722"/>
        <v>Y59</v>
      </c>
      <c r="H407" s="463">
        <f t="shared" si="1704"/>
        <v>191366</v>
      </c>
      <c r="I407" s="463">
        <f t="shared" si="1704"/>
        <v>134031</v>
      </c>
      <c r="J407" s="463">
        <f t="shared" si="1704"/>
        <v>2552968</v>
      </c>
      <c r="K407" s="463">
        <f t="shared" si="1723"/>
        <v>19</v>
      </c>
      <c r="L407" s="463">
        <f t="shared" si="1724"/>
        <v>1</v>
      </c>
      <c r="M407" s="463">
        <f t="shared" si="1725"/>
        <v>72</v>
      </c>
      <c r="N407" s="463">
        <f t="shared" si="1726"/>
        <v>101</v>
      </c>
      <c r="O407" s="463">
        <f t="shared" si="1727"/>
        <v>159</v>
      </c>
      <c r="P407" s="463">
        <f t="shared" si="1773"/>
        <v>483</v>
      </c>
      <c r="Q407" s="463">
        <f t="shared" si="1773"/>
        <v>56</v>
      </c>
      <c r="R407" s="463">
        <f t="shared" si="1773"/>
        <v>389</v>
      </c>
      <c r="S407" s="463">
        <f t="shared" si="1773"/>
        <v>119411</v>
      </c>
      <c r="T407" s="463">
        <f t="shared" si="1773"/>
        <v>8978</v>
      </c>
      <c r="U407" s="463">
        <f t="shared" si="1773"/>
        <v>5752</v>
      </c>
      <c r="V407" s="463">
        <f t="shared" si="1773"/>
        <v>64030</v>
      </c>
      <c r="W407" s="463">
        <f t="shared" si="1773"/>
        <v>26358</v>
      </c>
      <c r="X407" s="463">
        <f t="shared" si="1773"/>
        <v>884</v>
      </c>
      <c r="Y407" s="463">
        <f t="shared" si="1773"/>
        <v>4744771</v>
      </c>
      <c r="Z407" s="463">
        <f t="shared" si="1728"/>
        <v>528</v>
      </c>
      <c r="AA407" s="463">
        <f t="shared" si="1729"/>
        <v>957</v>
      </c>
      <c r="AB407" s="463">
        <f t="shared" si="1730"/>
        <v>3551153</v>
      </c>
      <c r="AC407" s="463">
        <f t="shared" si="1731"/>
        <v>617</v>
      </c>
      <c r="AD407" s="463">
        <f t="shared" si="1732"/>
        <v>1129</v>
      </c>
      <c r="AE407" s="463">
        <f t="shared" si="1733"/>
        <v>127738880</v>
      </c>
      <c r="AF407" s="463">
        <f t="shared" si="1734"/>
        <v>1995</v>
      </c>
      <c r="AG407" s="463">
        <f t="shared" si="1735"/>
        <v>3986</v>
      </c>
      <c r="AH407" s="463">
        <f t="shared" si="1736"/>
        <v>240853883</v>
      </c>
      <c r="AI407" s="463">
        <f t="shared" si="1737"/>
        <v>9138</v>
      </c>
      <c r="AJ407" s="463">
        <f t="shared" si="1738"/>
        <v>20458</v>
      </c>
      <c r="AK407" s="463">
        <f t="shared" si="1739"/>
        <v>10958729</v>
      </c>
      <c r="AL407" s="463">
        <f t="shared" si="1740"/>
        <v>12397</v>
      </c>
      <c r="AM407" s="463">
        <f t="shared" si="1741"/>
        <v>30230</v>
      </c>
      <c r="AN407" s="463">
        <f t="shared" si="1712"/>
        <v>0</v>
      </c>
      <c r="AO407" s="463">
        <f t="shared" si="1712"/>
        <v>4798</v>
      </c>
      <c r="AP407" s="463">
        <f t="shared" si="1712"/>
        <v>4372</v>
      </c>
      <c r="AQ407" s="463">
        <f t="shared" si="1712"/>
        <v>31055970</v>
      </c>
      <c r="AR407" s="463">
        <f t="shared" si="1713"/>
        <v>7103</v>
      </c>
      <c r="AS407" s="463">
        <f t="shared" si="1714"/>
        <v>16833</v>
      </c>
      <c r="AT407" s="463">
        <f t="shared" si="1774"/>
        <v>14603</v>
      </c>
      <c r="AU407" s="463">
        <f t="shared" si="1774"/>
        <v>539</v>
      </c>
      <c r="AV407" s="463">
        <f t="shared" si="1774"/>
        <v>2917</v>
      </c>
      <c r="AW407" s="463">
        <f t="shared" si="1774"/>
        <v>4320</v>
      </c>
      <c r="AX407" s="463">
        <f t="shared" si="1774"/>
        <v>1213</v>
      </c>
      <c r="AY407" s="463">
        <f t="shared" si="1774"/>
        <v>9934</v>
      </c>
      <c r="AZ407" s="463">
        <f t="shared" si="1774"/>
        <v>2615</v>
      </c>
      <c r="BA407" s="463">
        <f t="shared" si="1715"/>
        <v>10663</v>
      </c>
      <c r="BB407" s="463">
        <f t="shared" si="1715"/>
        <v>14350842</v>
      </c>
      <c r="BC407" s="463">
        <f t="shared" si="1716"/>
        <v>1346</v>
      </c>
      <c r="BD407" s="463">
        <f t="shared" si="1717"/>
        <v>2212</v>
      </c>
      <c r="BE407" s="463">
        <f t="shared" si="1718"/>
        <v>488</v>
      </c>
      <c r="BF407" s="463">
        <f t="shared" si="1718"/>
        <v>2641</v>
      </c>
      <c r="BG407" s="463">
        <f t="shared" si="1718"/>
        <v>5906</v>
      </c>
      <c r="BH407" s="463">
        <f t="shared" si="1718"/>
        <v>1628</v>
      </c>
      <c r="BI407" s="463">
        <f t="shared" si="1775"/>
        <v>62577</v>
      </c>
      <c r="BJ407" s="463">
        <f t="shared" si="1775"/>
        <v>4274</v>
      </c>
      <c r="BK407" s="463">
        <f t="shared" si="1775"/>
        <v>37957</v>
      </c>
      <c r="BL407" s="463">
        <f t="shared" si="1775"/>
        <v>104808</v>
      </c>
      <c r="BM407" s="463">
        <f t="shared" si="1775"/>
        <v>19314</v>
      </c>
      <c r="BN407" s="463">
        <f t="shared" si="1775"/>
        <v>13618</v>
      </c>
      <c r="BO407" s="463">
        <f t="shared" si="1775"/>
        <v>12244</v>
      </c>
      <c r="BP407" s="463">
        <f t="shared" si="1775"/>
        <v>8707</v>
      </c>
      <c r="BQ407" s="463">
        <f t="shared" si="1775"/>
        <v>85529</v>
      </c>
      <c r="BR407" s="463">
        <f t="shared" si="1775"/>
        <v>67087</v>
      </c>
      <c r="BS407" s="463">
        <f t="shared" si="1775"/>
        <v>46392</v>
      </c>
      <c r="BT407" s="463">
        <f t="shared" si="1775"/>
        <v>28154</v>
      </c>
      <c r="BU407" s="463">
        <f t="shared" si="1775"/>
        <v>1661</v>
      </c>
      <c r="BV407" s="463">
        <f t="shared" si="1775"/>
        <v>1017</v>
      </c>
      <c r="BW407" s="463">
        <f t="shared" si="1761"/>
        <v>177</v>
      </c>
      <c r="BX407" s="463">
        <f t="shared" si="1761"/>
        <v>115077</v>
      </c>
      <c r="BY407" s="463">
        <f t="shared" si="1624"/>
        <v>650</v>
      </c>
      <c r="BZ407" s="463">
        <f t="shared" si="1625"/>
        <v>1229</v>
      </c>
      <c r="CA407" s="463">
        <f t="shared" si="1762"/>
        <v>122</v>
      </c>
      <c r="CB407" s="463">
        <f t="shared" si="1762"/>
        <v>76259</v>
      </c>
      <c r="CC407" s="463">
        <f t="shared" si="1627"/>
        <v>625</v>
      </c>
      <c r="CD407" s="463">
        <f t="shared" si="1628"/>
        <v>1183</v>
      </c>
      <c r="CE407" s="463">
        <f t="shared" si="1763"/>
        <v>8679</v>
      </c>
      <c r="CF407" s="463">
        <f t="shared" si="1763"/>
        <v>4553435</v>
      </c>
      <c r="CG407" s="463">
        <f t="shared" si="1630"/>
        <v>525</v>
      </c>
      <c r="CH407" s="463">
        <f t="shared" si="1631"/>
        <v>951</v>
      </c>
      <c r="CI407" s="463">
        <f t="shared" si="1764"/>
        <v>4879</v>
      </c>
      <c r="CJ407" s="463">
        <f t="shared" si="1764"/>
        <v>9357129</v>
      </c>
      <c r="CK407" s="463">
        <f t="shared" si="1633"/>
        <v>1918</v>
      </c>
      <c r="CL407" s="463">
        <f t="shared" si="1634"/>
        <v>3831</v>
      </c>
      <c r="CM407" s="463">
        <f t="shared" si="1765"/>
        <v>1944</v>
      </c>
      <c r="CN407" s="463">
        <f t="shared" si="1765"/>
        <v>3399007</v>
      </c>
      <c r="CO407" s="463">
        <f t="shared" si="1636"/>
        <v>1748</v>
      </c>
      <c r="CP407" s="463">
        <f t="shared" si="1637"/>
        <v>3522</v>
      </c>
      <c r="CQ407" s="463">
        <f t="shared" si="1766"/>
        <v>57207</v>
      </c>
      <c r="CR407" s="463">
        <f t="shared" si="1766"/>
        <v>114982744</v>
      </c>
      <c r="CS407" s="463">
        <f t="shared" si="1639"/>
        <v>2010</v>
      </c>
      <c r="CT407" s="463">
        <f t="shared" si="1640"/>
        <v>4012</v>
      </c>
      <c r="CU407" s="463">
        <f t="shared" si="1767"/>
        <v>2913</v>
      </c>
      <c r="CV407" s="463">
        <f t="shared" si="1767"/>
        <v>20585965</v>
      </c>
      <c r="CW407" s="463">
        <f t="shared" si="1642"/>
        <v>7067</v>
      </c>
      <c r="CX407" s="463">
        <f t="shared" si="1643"/>
        <v>14328</v>
      </c>
      <c r="CY407" s="463">
        <f t="shared" si="1768"/>
        <v>1202</v>
      </c>
      <c r="CZ407" s="463">
        <f t="shared" si="1768"/>
        <v>8839417</v>
      </c>
      <c r="DA407" s="463">
        <f t="shared" si="1645"/>
        <v>7354</v>
      </c>
      <c r="DB407" s="463">
        <f t="shared" si="1646"/>
        <v>15164</v>
      </c>
      <c r="DC407" s="463">
        <f t="shared" si="1769"/>
        <v>1034</v>
      </c>
      <c r="DD407" s="463">
        <f t="shared" si="1769"/>
        <v>12136732</v>
      </c>
      <c r="DE407" s="463">
        <f t="shared" si="1648"/>
        <v>11738</v>
      </c>
      <c r="DF407" s="463">
        <f t="shared" si="1649"/>
        <v>23602</v>
      </c>
      <c r="DG407" s="463">
        <f t="shared" si="1770"/>
        <v>214</v>
      </c>
      <c r="DH407" s="463">
        <f t="shared" si="1770"/>
        <v>1981247</v>
      </c>
      <c r="DI407" s="463">
        <f t="shared" si="1651"/>
        <v>9258</v>
      </c>
      <c r="DJ407" s="463">
        <f t="shared" si="1652"/>
        <v>21011</v>
      </c>
      <c r="DK407" s="463">
        <f t="shared" si="1708"/>
        <v>252</v>
      </c>
      <c r="DL407" s="463">
        <f t="shared" si="1708"/>
        <v>89744</v>
      </c>
      <c r="DM407" s="463">
        <f t="shared" si="1742"/>
        <v>356</v>
      </c>
      <c r="DN407" s="463">
        <f t="shared" si="1743"/>
        <v>586</v>
      </c>
      <c r="DO407" s="463">
        <f t="shared" si="1709"/>
        <v>4884</v>
      </c>
      <c r="DP407" s="463">
        <f t="shared" si="1709"/>
        <v>329070</v>
      </c>
      <c r="DQ407" s="463">
        <f t="shared" si="1744"/>
        <v>67</v>
      </c>
      <c r="DR407" s="463">
        <f t="shared" si="1745"/>
        <v>108</v>
      </c>
      <c r="DS407" s="463">
        <f t="shared" si="1710"/>
        <v>97</v>
      </c>
      <c r="DT407" s="463">
        <f t="shared" si="1710"/>
        <v>205614</v>
      </c>
      <c r="DU407" s="463">
        <f t="shared" si="1615"/>
        <v>2120</v>
      </c>
      <c r="DV407" s="463">
        <f t="shared" si="1616"/>
        <v>4316</v>
      </c>
      <c r="DW407" s="463">
        <f t="shared" si="1701"/>
        <v>95</v>
      </c>
      <c r="DX407" s="463">
        <f t="shared" ref="DX407:DY426" si="1778">SUMIFS(DX$443:DX$10112,$B$443:$B$10112,$B407,$C$443:$C$10112,$C407,$D$443:$D$10112,$D407)</f>
        <v>66268</v>
      </c>
      <c r="DY407" s="463">
        <f t="shared" si="1778"/>
        <v>91907658</v>
      </c>
      <c r="DZ407" s="463">
        <f t="shared" ref="DZ407:DZ412" si="1779">IFERROR(ROUND(DY407/DX407,0),"-")</f>
        <v>1387</v>
      </c>
      <c r="EA407" s="463">
        <f t="shared" ref="EA407:EA412" si="1780">IFERROR(ROUND(GQ407/DX407,0),"-")</f>
        <v>2416</v>
      </c>
      <c r="EB407" s="463">
        <f t="shared" ref="EB407:EF416" si="1781">SUMIFS(EB$443:EB$10112,$B$443:$B$10112,$B407,$C$443:$C$10112,$C407,$D$443:$D$10112,$D407)</f>
        <v>36833</v>
      </c>
      <c r="EC407" s="463">
        <f t="shared" si="1781"/>
        <v>10658</v>
      </c>
      <c r="ED407" s="463">
        <f t="shared" si="1781"/>
        <v>2972</v>
      </c>
      <c r="EE407" s="463">
        <f t="shared" si="1781"/>
        <v>21630889</v>
      </c>
      <c r="EF407" s="463">
        <f t="shared" si="1781"/>
        <v>3083</v>
      </c>
      <c r="EG407" s="463">
        <f t="shared" si="1719"/>
        <v>241</v>
      </c>
      <c r="EH407" s="463">
        <f t="shared" si="1719"/>
        <v>568</v>
      </c>
      <c r="EI407" s="463"/>
      <c r="EJ407" s="446"/>
      <c r="EK407" s="446"/>
      <c r="EL407" s="446"/>
      <c r="EM407" s="446"/>
      <c r="EN407" s="446"/>
      <c r="EO407" s="446"/>
      <c r="EP407" s="446"/>
      <c r="EQ407" s="446"/>
      <c r="ER407" s="446"/>
      <c r="ES407" s="446"/>
      <c r="ET407" s="446"/>
      <c r="EU407" s="446"/>
      <c r="EV407" s="446"/>
      <c r="EW407" s="446"/>
      <c r="EX407" s="446"/>
      <c r="EY407" s="446"/>
      <c r="EZ407" s="447"/>
      <c r="FA407" s="446">
        <f t="shared" si="1746"/>
        <v>10</v>
      </c>
      <c r="FB407" s="417">
        <f t="shared" si="1759"/>
        <v>2023</v>
      </c>
      <c r="FC407" s="448">
        <f t="shared" si="1760"/>
        <v>45200</v>
      </c>
      <c r="FD407" s="449">
        <f t="shared" si="1777"/>
        <v>31</v>
      </c>
      <c r="FE407" s="450"/>
      <c r="FF407" s="451">
        <f t="shared" si="1619"/>
        <v>0.57492642731018251</v>
      </c>
      <c r="FG407" s="450"/>
      <c r="FH407" s="452">
        <f t="shared" si="1747"/>
        <v>2.1512586322120741</v>
      </c>
      <c r="FI407" s="452">
        <f t="shared" si="1748"/>
        <v>1.5168188906215192</v>
      </c>
      <c r="FJ407" s="452">
        <f t="shared" si="1749"/>
        <v>2.1286509040333796</v>
      </c>
      <c r="FK407" s="452">
        <f t="shared" si="1750"/>
        <v>1.5137343532684284</v>
      </c>
      <c r="FL407" s="452">
        <f t="shared" si="1751"/>
        <v>1.3357644853974699</v>
      </c>
      <c r="FM407" s="452">
        <f t="shared" si="1752"/>
        <v>1.0477432453537405</v>
      </c>
      <c r="FN407" s="452">
        <f t="shared" si="1753"/>
        <v>1.760072843159572</v>
      </c>
      <c r="FO407" s="452">
        <f t="shared" si="1754"/>
        <v>1.0681387055163518</v>
      </c>
      <c r="FP407" s="452">
        <f t="shared" si="1755"/>
        <v>1.8789592760180995</v>
      </c>
      <c r="FQ407" s="452">
        <f t="shared" si="1756"/>
        <v>1.1504524886877827</v>
      </c>
      <c r="FR407" s="453"/>
      <c r="FS407" s="446">
        <f t="shared" si="1776"/>
        <v>131972</v>
      </c>
      <c r="FT407" s="446">
        <f t="shared" si="1776"/>
        <v>9593271</v>
      </c>
      <c r="FU407" s="446">
        <f t="shared" si="1776"/>
        <v>13569533</v>
      </c>
      <c r="FV407" s="446">
        <f t="shared" si="1776"/>
        <v>21251099</v>
      </c>
      <c r="FW407" s="446">
        <f t="shared" si="1776"/>
        <v>8589150</v>
      </c>
      <c r="FX407" s="446">
        <f t="shared" si="1776"/>
        <v>6492939</v>
      </c>
      <c r="FY407" s="446">
        <f t="shared" si="1776"/>
        <v>255251748</v>
      </c>
      <c r="FZ407" s="446">
        <f t="shared" si="1776"/>
        <v>539225695</v>
      </c>
      <c r="GA407" s="446">
        <f t="shared" si="1776"/>
        <v>26723745</v>
      </c>
      <c r="GB407" s="446">
        <f t="shared" si="1720"/>
        <v>23584348</v>
      </c>
      <c r="GC407" s="446">
        <f t="shared" si="1720"/>
        <v>73595681</v>
      </c>
      <c r="GD407" s="446">
        <f t="shared" si="1771"/>
        <v>217460</v>
      </c>
      <c r="GE407" s="446">
        <f t="shared" si="1771"/>
        <v>144272</v>
      </c>
      <c r="GF407" s="446">
        <f t="shared" si="1771"/>
        <v>8251339</v>
      </c>
      <c r="GG407" s="446">
        <f t="shared" si="1771"/>
        <v>18689578</v>
      </c>
      <c r="GH407" s="446">
        <f t="shared" si="1771"/>
        <v>6846638</v>
      </c>
      <c r="GI407" s="446">
        <f t="shared" si="1771"/>
        <v>229539965</v>
      </c>
      <c r="GJ407" s="446">
        <f t="shared" si="1771"/>
        <v>41737436</v>
      </c>
      <c r="GK407" s="446">
        <f t="shared" si="1771"/>
        <v>18226578</v>
      </c>
      <c r="GL407" s="446">
        <f t="shared" si="1771"/>
        <v>24404002</v>
      </c>
      <c r="GM407" s="446">
        <f t="shared" si="1771"/>
        <v>4496458</v>
      </c>
      <c r="GN407" s="446">
        <f t="shared" si="1702"/>
        <v>418672</v>
      </c>
      <c r="GO407" s="446">
        <f t="shared" si="1772"/>
        <v>147608</v>
      </c>
      <c r="GP407" s="446">
        <f t="shared" si="1772"/>
        <v>529814</v>
      </c>
      <c r="GQ407" s="446">
        <f t="shared" si="1772"/>
        <v>160071243</v>
      </c>
      <c r="GR407" s="446"/>
      <c r="GS407" s="446"/>
      <c r="GT407" s="446"/>
      <c r="GU407" s="446"/>
      <c r="GV407" s="416"/>
      <c r="GW407" s="456"/>
      <c r="GX407" s="456"/>
      <c r="GY407" s="456"/>
      <c r="GZ407" s="456"/>
      <c r="HA407" s="456"/>
    </row>
    <row r="408" spans="1:209" ht="10.5" customHeight="1" x14ac:dyDescent="0.2">
      <c r="A408" s="417" t="str">
        <f t="shared" si="1721"/>
        <v>2023-24NOVEMBERY59</v>
      </c>
      <c r="B408" s="458" t="str">
        <f t="shared" si="1757"/>
        <v>2023-24</v>
      </c>
      <c r="C408" s="402" t="s">
        <v>647</v>
      </c>
      <c r="D408" s="458" t="str">
        <f t="shared" si="1758"/>
        <v>Y59</v>
      </c>
      <c r="E408" s="458" t="str">
        <f t="shared" si="1758"/>
        <v>South East</v>
      </c>
      <c r="F408" s="458" t="str">
        <f t="shared" si="1722"/>
        <v>Y59</v>
      </c>
      <c r="H408" s="463">
        <f t="shared" si="1704"/>
        <v>187264</v>
      </c>
      <c r="I408" s="463">
        <f t="shared" si="1704"/>
        <v>128639</v>
      </c>
      <c r="J408" s="463">
        <f t="shared" si="1704"/>
        <v>1927885</v>
      </c>
      <c r="K408" s="463">
        <f t="shared" si="1723"/>
        <v>15</v>
      </c>
      <c r="L408" s="463">
        <f t="shared" si="1724"/>
        <v>1</v>
      </c>
      <c r="M408" s="463">
        <f t="shared" si="1725"/>
        <v>63</v>
      </c>
      <c r="N408" s="463">
        <f t="shared" si="1726"/>
        <v>82</v>
      </c>
      <c r="O408" s="463">
        <f t="shared" si="1727"/>
        <v>103</v>
      </c>
      <c r="P408" s="463">
        <f t="shared" si="1773"/>
        <v>555</v>
      </c>
      <c r="Q408" s="463">
        <f t="shared" si="1773"/>
        <v>46</v>
      </c>
      <c r="R408" s="463">
        <f t="shared" si="1773"/>
        <v>317</v>
      </c>
      <c r="S408" s="463">
        <f t="shared" si="1773"/>
        <v>118624</v>
      </c>
      <c r="T408" s="463">
        <f t="shared" si="1773"/>
        <v>8990</v>
      </c>
      <c r="U408" s="463">
        <f t="shared" si="1773"/>
        <v>5746</v>
      </c>
      <c r="V408" s="463">
        <f t="shared" si="1773"/>
        <v>63672</v>
      </c>
      <c r="W408" s="463">
        <f t="shared" si="1773"/>
        <v>25772</v>
      </c>
      <c r="X408" s="463">
        <f t="shared" si="1773"/>
        <v>979</v>
      </c>
      <c r="Y408" s="463">
        <f t="shared" si="1773"/>
        <v>4664329</v>
      </c>
      <c r="Z408" s="463">
        <f t="shared" si="1728"/>
        <v>519</v>
      </c>
      <c r="AA408" s="463">
        <f t="shared" si="1729"/>
        <v>950</v>
      </c>
      <c r="AB408" s="463">
        <f t="shared" si="1730"/>
        <v>3490231</v>
      </c>
      <c r="AC408" s="463">
        <f t="shared" si="1731"/>
        <v>607</v>
      </c>
      <c r="AD408" s="463">
        <f t="shared" si="1732"/>
        <v>1128</v>
      </c>
      <c r="AE408" s="463">
        <f t="shared" si="1733"/>
        <v>125344268</v>
      </c>
      <c r="AF408" s="463">
        <f t="shared" si="1734"/>
        <v>1969</v>
      </c>
      <c r="AG408" s="463">
        <f t="shared" si="1735"/>
        <v>3929</v>
      </c>
      <c r="AH408" s="463">
        <f t="shared" si="1736"/>
        <v>229914934</v>
      </c>
      <c r="AI408" s="463">
        <f t="shared" si="1737"/>
        <v>8921</v>
      </c>
      <c r="AJ408" s="463">
        <f t="shared" si="1738"/>
        <v>19993</v>
      </c>
      <c r="AK408" s="463">
        <f t="shared" si="1739"/>
        <v>10562991</v>
      </c>
      <c r="AL408" s="463">
        <f t="shared" si="1740"/>
        <v>10790</v>
      </c>
      <c r="AM408" s="463">
        <f t="shared" si="1741"/>
        <v>23756</v>
      </c>
      <c r="AN408" s="463">
        <f t="shared" si="1712"/>
        <v>10</v>
      </c>
      <c r="AO408" s="463">
        <f t="shared" si="1712"/>
        <v>4875</v>
      </c>
      <c r="AP408" s="463">
        <f t="shared" si="1712"/>
        <v>4513</v>
      </c>
      <c r="AQ408" s="463">
        <f t="shared" si="1712"/>
        <v>25269125</v>
      </c>
      <c r="AR408" s="463">
        <f t="shared" si="1713"/>
        <v>5599</v>
      </c>
      <c r="AS408" s="463">
        <f t="shared" si="1714"/>
        <v>13136</v>
      </c>
      <c r="AT408" s="463">
        <f t="shared" si="1774"/>
        <v>14735</v>
      </c>
      <c r="AU408" s="463">
        <f t="shared" si="1774"/>
        <v>607</v>
      </c>
      <c r="AV408" s="463">
        <f t="shared" si="1774"/>
        <v>3114</v>
      </c>
      <c r="AW408" s="463">
        <f t="shared" si="1774"/>
        <v>4446</v>
      </c>
      <c r="AX408" s="463">
        <f t="shared" si="1774"/>
        <v>1239</v>
      </c>
      <c r="AY408" s="463">
        <f t="shared" si="1774"/>
        <v>9775</v>
      </c>
      <c r="AZ408" s="463">
        <f t="shared" si="1774"/>
        <v>2507</v>
      </c>
      <c r="BA408" s="463">
        <f t="shared" si="1715"/>
        <v>12598</v>
      </c>
      <c r="BB408" s="463">
        <f t="shared" si="1715"/>
        <v>35850677</v>
      </c>
      <c r="BC408" s="463">
        <f t="shared" si="1716"/>
        <v>2846</v>
      </c>
      <c r="BD408" s="463">
        <f t="shared" si="1717"/>
        <v>6435</v>
      </c>
      <c r="BE408" s="463">
        <f t="shared" si="1718"/>
        <v>542</v>
      </c>
      <c r="BF408" s="463">
        <f t="shared" si="1718"/>
        <v>3512</v>
      </c>
      <c r="BG408" s="463">
        <f t="shared" si="1718"/>
        <v>6814</v>
      </c>
      <c r="BH408" s="463">
        <f t="shared" si="1718"/>
        <v>1730</v>
      </c>
      <c r="BI408" s="463">
        <f t="shared" si="1775"/>
        <v>62237</v>
      </c>
      <c r="BJ408" s="463">
        <f t="shared" si="1775"/>
        <v>3854</v>
      </c>
      <c r="BK408" s="463">
        <f t="shared" si="1775"/>
        <v>37798</v>
      </c>
      <c r="BL408" s="463">
        <f t="shared" si="1775"/>
        <v>103889</v>
      </c>
      <c r="BM408" s="463">
        <f t="shared" si="1775"/>
        <v>19069</v>
      </c>
      <c r="BN408" s="463">
        <f t="shared" si="1775"/>
        <v>13522</v>
      </c>
      <c r="BO408" s="463">
        <f t="shared" si="1775"/>
        <v>12062</v>
      </c>
      <c r="BP408" s="463">
        <f t="shared" si="1775"/>
        <v>8642</v>
      </c>
      <c r="BQ408" s="463">
        <f t="shared" si="1775"/>
        <v>84310</v>
      </c>
      <c r="BR408" s="463">
        <f t="shared" si="1775"/>
        <v>66145</v>
      </c>
      <c r="BS408" s="463">
        <f t="shared" si="1775"/>
        <v>44845</v>
      </c>
      <c r="BT408" s="463">
        <f t="shared" si="1775"/>
        <v>27322</v>
      </c>
      <c r="BU408" s="463">
        <f t="shared" si="1775"/>
        <v>1624</v>
      </c>
      <c r="BV408" s="463">
        <f t="shared" si="1775"/>
        <v>1091</v>
      </c>
      <c r="BW408" s="463">
        <f t="shared" si="1761"/>
        <v>171</v>
      </c>
      <c r="BX408" s="463">
        <f t="shared" si="1761"/>
        <v>110298</v>
      </c>
      <c r="BY408" s="463">
        <f t="shared" si="1624"/>
        <v>645</v>
      </c>
      <c r="BZ408" s="463">
        <f t="shared" si="1625"/>
        <v>1203</v>
      </c>
      <c r="CA408" s="463">
        <f t="shared" si="1762"/>
        <v>143</v>
      </c>
      <c r="CB408" s="463">
        <f t="shared" si="1762"/>
        <v>82048</v>
      </c>
      <c r="CC408" s="463">
        <f t="shared" si="1627"/>
        <v>574</v>
      </c>
      <c r="CD408" s="463">
        <f t="shared" si="1628"/>
        <v>1184</v>
      </c>
      <c r="CE408" s="463">
        <f t="shared" si="1763"/>
        <v>8676</v>
      </c>
      <c r="CF408" s="463">
        <f t="shared" si="1763"/>
        <v>4471983</v>
      </c>
      <c r="CG408" s="463">
        <f t="shared" si="1630"/>
        <v>515</v>
      </c>
      <c r="CH408" s="463">
        <f t="shared" si="1631"/>
        <v>942</v>
      </c>
      <c r="CI408" s="463">
        <f t="shared" si="1764"/>
        <v>4957</v>
      </c>
      <c r="CJ408" s="463">
        <f t="shared" si="1764"/>
        <v>9381719</v>
      </c>
      <c r="CK408" s="463">
        <f t="shared" si="1633"/>
        <v>1893</v>
      </c>
      <c r="CL408" s="463">
        <f t="shared" si="1634"/>
        <v>3736</v>
      </c>
      <c r="CM408" s="463">
        <f t="shared" si="1765"/>
        <v>1859</v>
      </c>
      <c r="CN408" s="463">
        <f t="shared" si="1765"/>
        <v>3469875</v>
      </c>
      <c r="CO408" s="463">
        <f t="shared" si="1636"/>
        <v>1867</v>
      </c>
      <c r="CP408" s="463">
        <f t="shared" si="1637"/>
        <v>3925</v>
      </c>
      <c r="CQ408" s="463">
        <f t="shared" si="1766"/>
        <v>56856</v>
      </c>
      <c r="CR408" s="463">
        <f t="shared" si="1766"/>
        <v>112492674</v>
      </c>
      <c r="CS408" s="463">
        <f t="shared" si="1639"/>
        <v>1979</v>
      </c>
      <c r="CT408" s="463">
        <f t="shared" si="1640"/>
        <v>3992</v>
      </c>
      <c r="CU408" s="463">
        <f t="shared" si="1767"/>
        <v>2909</v>
      </c>
      <c r="CV408" s="463">
        <f t="shared" si="1767"/>
        <v>19804023</v>
      </c>
      <c r="CW408" s="463">
        <f t="shared" si="1642"/>
        <v>6808</v>
      </c>
      <c r="CX408" s="463">
        <f t="shared" si="1643"/>
        <v>13915</v>
      </c>
      <c r="CY408" s="463">
        <f t="shared" si="1768"/>
        <v>1131</v>
      </c>
      <c r="CZ408" s="463">
        <f t="shared" si="1768"/>
        <v>7376230</v>
      </c>
      <c r="DA408" s="463">
        <f t="shared" si="1645"/>
        <v>6522</v>
      </c>
      <c r="DB408" s="463">
        <f t="shared" si="1646"/>
        <v>12536</v>
      </c>
      <c r="DC408" s="463">
        <f t="shared" si="1769"/>
        <v>994</v>
      </c>
      <c r="DD408" s="463">
        <f t="shared" si="1769"/>
        <v>12094897</v>
      </c>
      <c r="DE408" s="463">
        <f t="shared" si="1648"/>
        <v>12168</v>
      </c>
      <c r="DF408" s="463">
        <f t="shared" si="1649"/>
        <v>25146</v>
      </c>
      <c r="DG408" s="463">
        <f t="shared" si="1770"/>
        <v>177</v>
      </c>
      <c r="DH408" s="463">
        <f t="shared" si="1770"/>
        <v>1707821</v>
      </c>
      <c r="DI408" s="463">
        <f t="shared" si="1651"/>
        <v>9649</v>
      </c>
      <c r="DJ408" s="463">
        <f t="shared" si="1652"/>
        <v>24710</v>
      </c>
      <c r="DK408" s="463">
        <f t="shared" si="1708"/>
        <v>264</v>
      </c>
      <c r="DL408" s="463">
        <f t="shared" si="1708"/>
        <v>86139</v>
      </c>
      <c r="DM408" s="463">
        <f t="shared" si="1742"/>
        <v>326</v>
      </c>
      <c r="DN408" s="463">
        <f t="shared" si="1743"/>
        <v>554</v>
      </c>
      <c r="DO408" s="463">
        <f t="shared" si="1709"/>
        <v>5077</v>
      </c>
      <c r="DP408" s="463">
        <f t="shared" si="1709"/>
        <v>308297</v>
      </c>
      <c r="DQ408" s="463">
        <f t="shared" si="1744"/>
        <v>61</v>
      </c>
      <c r="DR408" s="463">
        <f t="shared" si="1745"/>
        <v>99</v>
      </c>
      <c r="DS408" s="463">
        <f t="shared" si="1710"/>
        <v>88</v>
      </c>
      <c r="DT408" s="463">
        <f t="shared" si="1710"/>
        <v>206034</v>
      </c>
      <c r="DU408" s="463">
        <f t="shared" si="1615"/>
        <v>2341</v>
      </c>
      <c r="DV408" s="463">
        <f t="shared" si="1616"/>
        <v>4412</v>
      </c>
      <c r="DW408" s="463">
        <f t="shared" si="1701"/>
        <v>77</v>
      </c>
      <c r="DX408" s="463">
        <f t="shared" si="1778"/>
        <v>65231</v>
      </c>
      <c r="DY408" s="463">
        <f t="shared" si="1778"/>
        <v>85323048</v>
      </c>
      <c r="DZ408" s="463">
        <f t="shared" si="1779"/>
        <v>1308</v>
      </c>
      <c r="EA408" s="463">
        <f t="shared" si="1780"/>
        <v>2205</v>
      </c>
      <c r="EB408" s="463">
        <f t="shared" si="1781"/>
        <v>35142</v>
      </c>
      <c r="EC408" s="463">
        <f t="shared" si="1781"/>
        <v>9540</v>
      </c>
      <c r="ED408" s="463">
        <f t="shared" si="1781"/>
        <v>2349</v>
      </c>
      <c r="EE408" s="463">
        <f t="shared" si="1781"/>
        <v>17546682</v>
      </c>
      <c r="EF408" s="463">
        <f t="shared" si="1781"/>
        <v>3298</v>
      </c>
      <c r="EG408" s="463">
        <f t="shared" si="1719"/>
        <v>195</v>
      </c>
      <c r="EH408" s="463">
        <f t="shared" si="1719"/>
        <v>216</v>
      </c>
      <c r="EI408" s="463"/>
      <c r="EJ408" s="446"/>
      <c r="EK408" s="446"/>
      <c r="EL408" s="446"/>
      <c r="EM408" s="446"/>
      <c r="EN408" s="446"/>
      <c r="EO408" s="446"/>
      <c r="EP408" s="446"/>
      <c r="EQ408" s="446"/>
      <c r="ER408" s="446"/>
      <c r="ES408" s="446"/>
      <c r="ET408" s="446"/>
      <c r="EU408" s="446"/>
      <c r="EV408" s="446"/>
      <c r="EW408" s="446"/>
      <c r="EX408" s="446"/>
      <c r="EY408" s="446"/>
      <c r="EZ408" s="447"/>
      <c r="FA408" s="446">
        <f t="shared" si="1746"/>
        <v>11</v>
      </c>
      <c r="FB408" s="417">
        <f t="shared" si="1759"/>
        <v>2023</v>
      </c>
      <c r="FC408" s="448">
        <f t="shared" si="1760"/>
        <v>45231</v>
      </c>
      <c r="FD408" s="449">
        <f t="shared" si="1777"/>
        <v>30</v>
      </c>
      <c r="FE408" s="450"/>
      <c r="FF408" s="451">
        <f t="shared" si="1619"/>
        <v>0.60189685832839357</v>
      </c>
      <c r="FG408" s="450"/>
      <c r="FH408" s="452">
        <f t="shared" si="1747"/>
        <v>2.1211345939933257</v>
      </c>
      <c r="FI408" s="452">
        <f t="shared" si="1748"/>
        <v>1.5041156840934371</v>
      </c>
      <c r="FJ408" s="452">
        <f t="shared" si="1749"/>
        <v>2.0991994430908458</v>
      </c>
      <c r="FK408" s="452">
        <f t="shared" si="1750"/>
        <v>1.5040027845457711</v>
      </c>
      <c r="FL408" s="452">
        <f t="shared" si="1751"/>
        <v>1.3241299158185702</v>
      </c>
      <c r="FM408" s="452">
        <f t="shared" si="1752"/>
        <v>1.0388396783515517</v>
      </c>
      <c r="FN408" s="452">
        <f t="shared" si="1753"/>
        <v>1.7400667390966942</v>
      </c>
      <c r="FO408" s="452">
        <f t="shared" si="1754"/>
        <v>1.060142790625485</v>
      </c>
      <c r="FP408" s="452">
        <f t="shared" si="1755"/>
        <v>1.6588355464759958</v>
      </c>
      <c r="FQ408" s="452">
        <f t="shared" si="1756"/>
        <v>1.1144024514811031</v>
      </c>
      <c r="FR408" s="453"/>
      <c r="FS408" s="446">
        <f t="shared" si="1776"/>
        <v>126860</v>
      </c>
      <c r="FT408" s="446">
        <f t="shared" si="1776"/>
        <v>8064790</v>
      </c>
      <c r="FU408" s="446">
        <f t="shared" si="1776"/>
        <v>10576478</v>
      </c>
      <c r="FV408" s="446">
        <f t="shared" si="1776"/>
        <v>13204846</v>
      </c>
      <c r="FW408" s="446">
        <f t="shared" si="1776"/>
        <v>8540884</v>
      </c>
      <c r="FX408" s="446">
        <f t="shared" si="1776"/>
        <v>6482104</v>
      </c>
      <c r="FY408" s="446">
        <f t="shared" si="1776"/>
        <v>250191954</v>
      </c>
      <c r="FZ408" s="446">
        <f t="shared" si="1776"/>
        <v>515249347</v>
      </c>
      <c r="GA408" s="446">
        <f t="shared" si="1776"/>
        <v>23257102</v>
      </c>
      <c r="GB408" s="446">
        <f t="shared" si="1720"/>
        <v>81070118</v>
      </c>
      <c r="GC408" s="446">
        <f t="shared" si="1720"/>
        <v>59281221</v>
      </c>
      <c r="GD408" s="446">
        <f t="shared" si="1771"/>
        <v>205754</v>
      </c>
      <c r="GE408" s="446">
        <f t="shared" si="1771"/>
        <v>169268</v>
      </c>
      <c r="GF408" s="446">
        <f t="shared" si="1771"/>
        <v>8170468</v>
      </c>
      <c r="GG408" s="446">
        <f t="shared" si="1771"/>
        <v>18520546</v>
      </c>
      <c r="GH408" s="446">
        <f t="shared" si="1771"/>
        <v>7295861</v>
      </c>
      <c r="GI408" s="446">
        <f t="shared" si="1771"/>
        <v>226975630</v>
      </c>
      <c r="GJ408" s="446">
        <f t="shared" si="1771"/>
        <v>40478305</v>
      </c>
      <c r="GK408" s="446">
        <f t="shared" si="1771"/>
        <v>14178037</v>
      </c>
      <c r="GL408" s="446">
        <f t="shared" si="1771"/>
        <v>24994728</v>
      </c>
      <c r="GM408" s="446">
        <f t="shared" si="1771"/>
        <v>4373682</v>
      </c>
      <c r="GN408" s="446">
        <f t="shared" si="1702"/>
        <v>388296</v>
      </c>
      <c r="GO408" s="446">
        <f t="shared" si="1772"/>
        <v>146208</v>
      </c>
      <c r="GP408" s="446">
        <f t="shared" si="1772"/>
        <v>504878</v>
      </c>
      <c r="GQ408" s="446">
        <f t="shared" si="1772"/>
        <v>143825546</v>
      </c>
      <c r="GR408" s="446"/>
      <c r="GS408" s="446"/>
      <c r="GT408" s="446"/>
      <c r="GU408" s="446"/>
      <c r="GV408" s="416"/>
      <c r="GW408" s="456"/>
      <c r="GX408" s="456"/>
      <c r="GY408" s="456"/>
      <c r="GZ408" s="456"/>
      <c r="HA408" s="456"/>
    </row>
    <row r="409" spans="1:209" ht="10.5" customHeight="1" x14ac:dyDescent="0.2">
      <c r="A409" s="417" t="str">
        <f t="shared" si="1721"/>
        <v>2023-24DECEMBERY59</v>
      </c>
      <c r="B409" s="458" t="str">
        <f t="shared" si="1757"/>
        <v>2023-24</v>
      </c>
      <c r="C409" s="402" t="s">
        <v>650</v>
      </c>
      <c r="D409" s="458" t="str">
        <f t="shared" si="1758"/>
        <v>Y59</v>
      </c>
      <c r="E409" s="458" t="str">
        <f t="shared" si="1758"/>
        <v>South East</v>
      </c>
      <c r="F409" s="458" t="str">
        <f t="shared" si="1722"/>
        <v>Y59</v>
      </c>
      <c r="H409" s="463">
        <f t="shared" si="1704"/>
        <v>199548</v>
      </c>
      <c r="I409" s="463">
        <f t="shared" si="1704"/>
        <v>133734</v>
      </c>
      <c r="J409" s="463">
        <f t="shared" si="1704"/>
        <v>2366874</v>
      </c>
      <c r="K409" s="463">
        <f t="shared" si="1723"/>
        <v>18</v>
      </c>
      <c r="L409" s="463">
        <f t="shared" si="1724"/>
        <v>1</v>
      </c>
      <c r="M409" s="463">
        <f t="shared" si="1725"/>
        <v>71</v>
      </c>
      <c r="N409" s="463">
        <f t="shared" si="1726"/>
        <v>94</v>
      </c>
      <c r="O409" s="463">
        <f t="shared" si="1727"/>
        <v>134</v>
      </c>
      <c r="P409" s="463">
        <f t="shared" si="1773"/>
        <v>609</v>
      </c>
      <c r="Q409" s="463">
        <f t="shared" si="1773"/>
        <v>45</v>
      </c>
      <c r="R409" s="463">
        <f t="shared" si="1773"/>
        <v>364</v>
      </c>
      <c r="S409" s="463">
        <f t="shared" si="1773"/>
        <v>125503</v>
      </c>
      <c r="T409" s="463">
        <f t="shared" si="1773"/>
        <v>9868</v>
      </c>
      <c r="U409" s="463">
        <f t="shared" si="1773"/>
        <v>6224</v>
      </c>
      <c r="V409" s="463">
        <f t="shared" si="1773"/>
        <v>67527</v>
      </c>
      <c r="W409" s="463">
        <f t="shared" si="1773"/>
        <v>26187</v>
      </c>
      <c r="X409" s="463">
        <f t="shared" si="1773"/>
        <v>987</v>
      </c>
      <c r="Y409" s="463">
        <f t="shared" si="1773"/>
        <v>5191595</v>
      </c>
      <c r="Z409" s="463">
        <f t="shared" si="1728"/>
        <v>526</v>
      </c>
      <c r="AA409" s="463">
        <f t="shared" si="1729"/>
        <v>946</v>
      </c>
      <c r="AB409" s="463">
        <f t="shared" si="1730"/>
        <v>3789925</v>
      </c>
      <c r="AC409" s="463">
        <f t="shared" si="1731"/>
        <v>609</v>
      </c>
      <c r="AD409" s="463">
        <f t="shared" si="1732"/>
        <v>1110</v>
      </c>
      <c r="AE409" s="463">
        <f t="shared" si="1733"/>
        <v>140897325</v>
      </c>
      <c r="AF409" s="463">
        <f t="shared" si="1734"/>
        <v>2087</v>
      </c>
      <c r="AG409" s="463">
        <f t="shared" si="1735"/>
        <v>4319</v>
      </c>
      <c r="AH409" s="463">
        <f t="shared" si="1736"/>
        <v>242500742</v>
      </c>
      <c r="AI409" s="463">
        <f t="shared" si="1737"/>
        <v>9260</v>
      </c>
      <c r="AJ409" s="463">
        <f t="shared" si="1738"/>
        <v>22263</v>
      </c>
      <c r="AK409" s="463">
        <f t="shared" si="1739"/>
        <v>10975845</v>
      </c>
      <c r="AL409" s="463">
        <f t="shared" si="1740"/>
        <v>11120</v>
      </c>
      <c r="AM409" s="463">
        <f t="shared" si="1741"/>
        <v>27162</v>
      </c>
      <c r="AN409" s="463">
        <f t="shared" si="1712"/>
        <v>27</v>
      </c>
      <c r="AO409" s="463">
        <f t="shared" si="1712"/>
        <v>5130</v>
      </c>
      <c r="AP409" s="463">
        <f t="shared" si="1712"/>
        <v>4757</v>
      </c>
      <c r="AQ409" s="463">
        <f t="shared" si="1712"/>
        <v>34371314</v>
      </c>
      <c r="AR409" s="463">
        <f t="shared" si="1713"/>
        <v>7225</v>
      </c>
      <c r="AS409" s="463">
        <f t="shared" si="1714"/>
        <v>17865</v>
      </c>
      <c r="AT409" s="463">
        <f t="shared" si="1774"/>
        <v>16275</v>
      </c>
      <c r="AU409" s="463">
        <f t="shared" si="1774"/>
        <v>707</v>
      </c>
      <c r="AV409" s="463">
        <f t="shared" si="1774"/>
        <v>3504</v>
      </c>
      <c r="AW409" s="463">
        <f t="shared" si="1774"/>
        <v>4974</v>
      </c>
      <c r="AX409" s="463">
        <f t="shared" si="1774"/>
        <v>1340</v>
      </c>
      <c r="AY409" s="463">
        <f t="shared" si="1774"/>
        <v>10724</v>
      </c>
      <c r="AZ409" s="463">
        <f t="shared" si="1774"/>
        <v>2450</v>
      </c>
      <c r="BA409" s="463">
        <f t="shared" si="1715"/>
        <v>13627</v>
      </c>
      <c r="BB409" s="463">
        <f t="shared" si="1715"/>
        <v>44664386</v>
      </c>
      <c r="BC409" s="463">
        <f t="shared" si="1716"/>
        <v>3278</v>
      </c>
      <c r="BD409" s="463">
        <f t="shared" si="1717"/>
        <v>7876</v>
      </c>
      <c r="BE409" s="463">
        <f t="shared" si="1718"/>
        <v>652</v>
      </c>
      <c r="BF409" s="463">
        <f t="shared" si="1718"/>
        <v>3861</v>
      </c>
      <c r="BG409" s="463">
        <f t="shared" si="1718"/>
        <v>7225</v>
      </c>
      <c r="BH409" s="463">
        <f t="shared" si="1718"/>
        <v>1889</v>
      </c>
      <c r="BI409" s="463">
        <f t="shared" si="1775"/>
        <v>64562</v>
      </c>
      <c r="BJ409" s="463">
        <f t="shared" si="1775"/>
        <v>4006</v>
      </c>
      <c r="BK409" s="463">
        <f t="shared" si="1775"/>
        <v>40660</v>
      </c>
      <c r="BL409" s="463">
        <f t="shared" si="1775"/>
        <v>109228</v>
      </c>
      <c r="BM409" s="463">
        <f t="shared" si="1775"/>
        <v>21197</v>
      </c>
      <c r="BN409" s="463">
        <f t="shared" si="1775"/>
        <v>14932</v>
      </c>
      <c r="BO409" s="463">
        <f t="shared" si="1775"/>
        <v>13222</v>
      </c>
      <c r="BP409" s="463">
        <f t="shared" si="1775"/>
        <v>9415</v>
      </c>
      <c r="BQ409" s="463">
        <f t="shared" si="1775"/>
        <v>90145</v>
      </c>
      <c r="BR409" s="463">
        <f t="shared" si="1775"/>
        <v>70241</v>
      </c>
      <c r="BS409" s="463">
        <f t="shared" si="1775"/>
        <v>45123</v>
      </c>
      <c r="BT409" s="463">
        <f t="shared" si="1775"/>
        <v>27813</v>
      </c>
      <c r="BU409" s="463">
        <f t="shared" si="1775"/>
        <v>1669</v>
      </c>
      <c r="BV409" s="463">
        <f t="shared" si="1775"/>
        <v>1111</v>
      </c>
      <c r="BW409" s="463">
        <f t="shared" si="1761"/>
        <v>203</v>
      </c>
      <c r="BX409" s="463">
        <f t="shared" si="1761"/>
        <v>135439</v>
      </c>
      <c r="BY409" s="463">
        <f t="shared" si="1624"/>
        <v>667</v>
      </c>
      <c r="BZ409" s="463">
        <f t="shared" si="1625"/>
        <v>1090</v>
      </c>
      <c r="CA409" s="463">
        <f t="shared" si="1762"/>
        <v>136</v>
      </c>
      <c r="CB409" s="463">
        <f t="shared" si="1762"/>
        <v>80666</v>
      </c>
      <c r="CC409" s="463">
        <f t="shared" si="1627"/>
        <v>593</v>
      </c>
      <c r="CD409" s="463">
        <f t="shared" si="1628"/>
        <v>998</v>
      </c>
      <c r="CE409" s="463">
        <f t="shared" si="1763"/>
        <v>9529</v>
      </c>
      <c r="CF409" s="463">
        <f t="shared" si="1763"/>
        <v>4975490</v>
      </c>
      <c r="CG409" s="463">
        <f t="shared" si="1630"/>
        <v>522</v>
      </c>
      <c r="CH409" s="463">
        <f t="shared" si="1631"/>
        <v>939</v>
      </c>
      <c r="CI409" s="463">
        <f t="shared" si="1764"/>
        <v>4911</v>
      </c>
      <c r="CJ409" s="463">
        <f t="shared" si="1764"/>
        <v>9720181</v>
      </c>
      <c r="CK409" s="463">
        <f t="shared" si="1633"/>
        <v>1979</v>
      </c>
      <c r="CL409" s="463">
        <f t="shared" si="1634"/>
        <v>3965</v>
      </c>
      <c r="CM409" s="463">
        <f t="shared" si="1765"/>
        <v>1924</v>
      </c>
      <c r="CN409" s="463">
        <f t="shared" si="1765"/>
        <v>3786677</v>
      </c>
      <c r="CO409" s="463">
        <f t="shared" si="1636"/>
        <v>1968</v>
      </c>
      <c r="CP409" s="463">
        <f t="shared" si="1637"/>
        <v>4187</v>
      </c>
      <c r="CQ409" s="463">
        <f t="shared" si="1766"/>
        <v>60692</v>
      </c>
      <c r="CR409" s="463">
        <f t="shared" si="1766"/>
        <v>127390467</v>
      </c>
      <c r="CS409" s="463">
        <f t="shared" si="1639"/>
        <v>2099</v>
      </c>
      <c r="CT409" s="463">
        <f t="shared" si="1640"/>
        <v>4355</v>
      </c>
      <c r="CU409" s="463">
        <f t="shared" si="1767"/>
        <v>2978</v>
      </c>
      <c r="CV409" s="463">
        <f t="shared" si="1767"/>
        <v>21223070</v>
      </c>
      <c r="CW409" s="463">
        <f t="shared" si="1642"/>
        <v>7127</v>
      </c>
      <c r="CX409" s="463">
        <f t="shared" si="1643"/>
        <v>14574</v>
      </c>
      <c r="CY409" s="463">
        <f t="shared" si="1768"/>
        <v>1208</v>
      </c>
      <c r="CZ409" s="463">
        <f t="shared" si="1768"/>
        <v>7838403</v>
      </c>
      <c r="DA409" s="463">
        <f t="shared" si="1645"/>
        <v>6489</v>
      </c>
      <c r="DB409" s="463">
        <f t="shared" si="1646"/>
        <v>14056</v>
      </c>
      <c r="DC409" s="463">
        <f t="shared" si="1769"/>
        <v>1054</v>
      </c>
      <c r="DD409" s="463">
        <f t="shared" si="1769"/>
        <v>12608853</v>
      </c>
      <c r="DE409" s="463">
        <f t="shared" si="1648"/>
        <v>11963</v>
      </c>
      <c r="DF409" s="463">
        <f t="shared" si="1649"/>
        <v>26994</v>
      </c>
      <c r="DG409" s="463">
        <f t="shared" si="1770"/>
        <v>221</v>
      </c>
      <c r="DH409" s="463">
        <f t="shared" si="1770"/>
        <v>1853981</v>
      </c>
      <c r="DI409" s="463">
        <f t="shared" si="1651"/>
        <v>8389</v>
      </c>
      <c r="DJ409" s="463">
        <f t="shared" si="1652"/>
        <v>21550</v>
      </c>
      <c r="DK409" s="463">
        <f t="shared" si="1708"/>
        <v>322</v>
      </c>
      <c r="DL409" s="463">
        <f t="shared" si="1708"/>
        <v>116351</v>
      </c>
      <c r="DM409" s="463">
        <f t="shared" si="1742"/>
        <v>361</v>
      </c>
      <c r="DN409" s="463">
        <f t="shared" si="1743"/>
        <v>591</v>
      </c>
      <c r="DO409" s="463">
        <f t="shared" si="1709"/>
        <v>5473</v>
      </c>
      <c r="DP409" s="463">
        <f t="shared" si="1709"/>
        <v>354421</v>
      </c>
      <c r="DQ409" s="463">
        <f t="shared" si="1744"/>
        <v>65</v>
      </c>
      <c r="DR409" s="463">
        <f t="shared" si="1745"/>
        <v>107</v>
      </c>
      <c r="DS409" s="463">
        <f t="shared" si="1710"/>
        <v>78</v>
      </c>
      <c r="DT409" s="463">
        <f t="shared" si="1710"/>
        <v>216854</v>
      </c>
      <c r="DU409" s="463">
        <f t="shared" si="1615"/>
        <v>2780</v>
      </c>
      <c r="DV409" s="463">
        <f t="shared" si="1616"/>
        <v>5440</v>
      </c>
      <c r="DW409" s="463">
        <f t="shared" si="1701"/>
        <v>66</v>
      </c>
      <c r="DX409" s="463">
        <f t="shared" si="1778"/>
        <v>67841</v>
      </c>
      <c r="DY409" s="463">
        <f t="shared" si="1778"/>
        <v>98466444</v>
      </c>
      <c r="DZ409" s="463">
        <f t="shared" si="1779"/>
        <v>1451</v>
      </c>
      <c r="EA409" s="463">
        <f t="shared" si="1780"/>
        <v>2532</v>
      </c>
      <c r="EB409" s="463">
        <f t="shared" si="1781"/>
        <v>38575</v>
      </c>
      <c r="EC409" s="463">
        <f t="shared" si="1781"/>
        <v>11585</v>
      </c>
      <c r="ED409" s="463">
        <f t="shared" si="1781"/>
        <v>3501</v>
      </c>
      <c r="EE409" s="463">
        <f t="shared" si="1781"/>
        <v>25466379</v>
      </c>
      <c r="EF409" s="463">
        <f t="shared" si="1781"/>
        <v>3152</v>
      </c>
      <c r="EG409" s="463">
        <f t="shared" si="1719"/>
        <v>290</v>
      </c>
      <c r="EH409" s="463">
        <f t="shared" si="1719"/>
        <v>347</v>
      </c>
      <c r="EI409" s="463"/>
      <c r="EJ409" s="446"/>
      <c r="EK409" s="446"/>
      <c r="EL409" s="446"/>
      <c r="EM409" s="446"/>
      <c r="EN409" s="446"/>
      <c r="EO409" s="446"/>
      <c r="EP409" s="446"/>
      <c r="EQ409" s="446"/>
      <c r="ER409" s="446"/>
      <c r="ES409" s="446"/>
      <c r="ET409" s="446"/>
      <c r="EU409" s="446"/>
      <c r="EV409" s="446"/>
      <c r="EW409" s="446"/>
      <c r="EX409" s="446"/>
      <c r="EY409" s="446"/>
      <c r="EZ409" s="447"/>
      <c r="FA409" s="446">
        <f t="shared" si="1746"/>
        <v>12</v>
      </c>
      <c r="FB409" s="417">
        <f t="shared" si="1759"/>
        <v>2023</v>
      </c>
      <c r="FC409" s="448">
        <f t="shared" si="1760"/>
        <v>45261</v>
      </c>
      <c r="FD409" s="449">
        <f t="shared" si="1777"/>
        <v>31</v>
      </c>
      <c r="FE409" s="450"/>
      <c r="FF409" s="451">
        <f t="shared" si="1619"/>
        <v>0.59110055081542279</v>
      </c>
      <c r="FG409" s="450"/>
      <c r="FH409" s="452">
        <f t="shared" si="1747"/>
        <v>2.1480543169841915</v>
      </c>
      <c r="FI409" s="452">
        <f t="shared" si="1748"/>
        <v>1.513173895419538</v>
      </c>
      <c r="FJ409" s="452">
        <f t="shared" si="1749"/>
        <v>2.1243573264781492</v>
      </c>
      <c r="FK409" s="452">
        <f t="shared" si="1750"/>
        <v>1.5126928020565553</v>
      </c>
      <c r="FL409" s="452">
        <f t="shared" si="1751"/>
        <v>1.3349475024804893</v>
      </c>
      <c r="FM409" s="452">
        <f t="shared" si="1752"/>
        <v>1.0401913308750574</v>
      </c>
      <c r="FN409" s="452">
        <f t="shared" si="1753"/>
        <v>1.7231068850956581</v>
      </c>
      <c r="FO409" s="452">
        <f t="shared" si="1754"/>
        <v>1.0620918776492152</v>
      </c>
      <c r="FP409" s="452">
        <f t="shared" si="1755"/>
        <v>1.6909827760891591</v>
      </c>
      <c r="FQ409" s="452">
        <f t="shared" si="1756"/>
        <v>1.1256332320162108</v>
      </c>
      <c r="FR409" s="453"/>
      <c r="FS409" s="446">
        <f t="shared" si="1776"/>
        <v>131881</v>
      </c>
      <c r="FT409" s="446">
        <f t="shared" si="1776"/>
        <v>9550462</v>
      </c>
      <c r="FU409" s="446">
        <f t="shared" si="1776"/>
        <v>12525549</v>
      </c>
      <c r="FV409" s="446">
        <f t="shared" si="1776"/>
        <v>17893739</v>
      </c>
      <c r="FW409" s="446">
        <f t="shared" si="1776"/>
        <v>9332580</v>
      </c>
      <c r="FX409" s="446">
        <f t="shared" si="1776"/>
        <v>6910745</v>
      </c>
      <c r="FY409" s="446">
        <f t="shared" si="1776"/>
        <v>291630461</v>
      </c>
      <c r="FZ409" s="446">
        <f t="shared" si="1776"/>
        <v>583003101</v>
      </c>
      <c r="GA409" s="446">
        <f t="shared" si="1776"/>
        <v>26809199</v>
      </c>
      <c r="GB409" s="446">
        <f t="shared" si="1720"/>
        <v>107321096</v>
      </c>
      <c r="GC409" s="446">
        <f t="shared" si="1720"/>
        <v>84984373</v>
      </c>
      <c r="GD409" s="446">
        <f t="shared" ref="GD409:GM418" si="1782">SUMIFS(GD$443:GD$10112,$B$443:$B$10112,$B409,$C$443:$C$10112,$C409,$D$443:$D$10112,$D409)</f>
        <v>221320</v>
      </c>
      <c r="GE409" s="446">
        <f t="shared" si="1782"/>
        <v>135790</v>
      </c>
      <c r="GF409" s="446">
        <f t="shared" si="1782"/>
        <v>8952368</v>
      </c>
      <c r="GG409" s="446">
        <f t="shared" si="1782"/>
        <v>19474140</v>
      </c>
      <c r="GH409" s="446">
        <f t="shared" si="1782"/>
        <v>8056330</v>
      </c>
      <c r="GI409" s="446">
        <f t="shared" si="1782"/>
        <v>264317432</v>
      </c>
      <c r="GJ409" s="446">
        <f t="shared" si="1782"/>
        <v>43401203</v>
      </c>
      <c r="GK409" s="446">
        <f t="shared" si="1782"/>
        <v>16979671</v>
      </c>
      <c r="GL409" s="446">
        <f t="shared" si="1782"/>
        <v>28452091</v>
      </c>
      <c r="GM409" s="446">
        <f t="shared" si="1782"/>
        <v>4762441</v>
      </c>
      <c r="GN409" s="446">
        <f t="shared" si="1702"/>
        <v>424333</v>
      </c>
      <c r="GO409" s="446">
        <f t="shared" si="1772"/>
        <v>190225</v>
      </c>
      <c r="GP409" s="446">
        <f t="shared" si="1772"/>
        <v>583074</v>
      </c>
      <c r="GQ409" s="446">
        <f t="shared" si="1772"/>
        <v>171789313</v>
      </c>
      <c r="GR409" s="446"/>
      <c r="GS409" s="446"/>
      <c r="GT409" s="446"/>
      <c r="GU409" s="446"/>
      <c r="GV409" s="416"/>
      <c r="GW409" s="456"/>
      <c r="GX409" s="456"/>
      <c r="GY409" s="456"/>
      <c r="GZ409" s="456"/>
      <c r="HA409" s="456"/>
    </row>
    <row r="410" spans="1:209" ht="10.5" customHeight="1" x14ac:dyDescent="0.2">
      <c r="A410" s="417" t="str">
        <f t="shared" si="1721"/>
        <v>2023-24JANUARYY59</v>
      </c>
      <c r="B410" s="458" t="str">
        <f t="shared" si="1757"/>
        <v>2023-24</v>
      </c>
      <c r="C410" s="402" t="s">
        <v>654</v>
      </c>
      <c r="D410" s="458" t="str">
        <f t="shared" si="1758"/>
        <v>Y59</v>
      </c>
      <c r="E410" s="458" t="str">
        <f t="shared" si="1758"/>
        <v>South East</v>
      </c>
      <c r="F410" s="458" t="str">
        <f t="shared" si="1722"/>
        <v>Y59</v>
      </c>
      <c r="H410" s="463">
        <f t="shared" si="1704"/>
        <v>191750</v>
      </c>
      <c r="I410" s="463">
        <f t="shared" si="1704"/>
        <v>129575</v>
      </c>
      <c r="J410" s="463">
        <f t="shared" si="1704"/>
        <v>1684015</v>
      </c>
      <c r="K410" s="463">
        <f t="shared" si="1723"/>
        <v>13</v>
      </c>
      <c r="L410" s="463">
        <f t="shared" si="1724"/>
        <v>1</v>
      </c>
      <c r="M410" s="463">
        <f t="shared" si="1725"/>
        <v>52</v>
      </c>
      <c r="N410" s="463">
        <f t="shared" si="1726"/>
        <v>86</v>
      </c>
      <c r="O410" s="463">
        <f t="shared" si="1727"/>
        <v>137</v>
      </c>
      <c r="P410" s="463">
        <f t="shared" si="1773"/>
        <v>533</v>
      </c>
      <c r="Q410" s="463">
        <f t="shared" si="1773"/>
        <v>46</v>
      </c>
      <c r="R410" s="463">
        <f t="shared" si="1773"/>
        <v>448</v>
      </c>
      <c r="S410" s="463">
        <f t="shared" si="1773"/>
        <v>124006</v>
      </c>
      <c r="T410" s="463">
        <f t="shared" si="1773"/>
        <v>9244</v>
      </c>
      <c r="U410" s="463">
        <f t="shared" si="1773"/>
        <v>5739</v>
      </c>
      <c r="V410" s="463">
        <f t="shared" si="1773"/>
        <v>66447</v>
      </c>
      <c r="W410" s="463">
        <f t="shared" si="1773"/>
        <v>26883</v>
      </c>
      <c r="X410" s="463">
        <f t="shared" si="1773"/>
        <v>915</v>
      </c>
      <c r="Y410" s="463">
        <f t="shared" si="1773"/>
        <v>4696217</v>
      </c>
      <c r="Z410" s="463">
        <f t="shared" si="1728"/>
        <v>508</v>
      </c>
      <c r="AA410" s="463">
        <f t="shared" si="1729"/>
        <v>923</v>
      </c>
      <c r="AB410" s="463">
        <f t="shared" si="1730"/>
        <v>3402740</v>
      </c>
      <c r="AC410" s="463">
        <f t="shared" si="1731"/>
        <v>593</v>
      </c>
      <c r="AD410" s="463">
        <f t="shared" si="1732"/>
        <v>1097</v>
      </c>
      <c r="AE410" s="463">
        <f t="shared" si="1733"/>
        <v>130352862</v>
      </c>
      <c r="AF410" s="463">
        <f t="shared" si="1734"/>
        <v>1962</v>
      </c>
      <c r="AG410" s="463">
        <f t="shared" si="1735"/>
        <v>3974</v>
      </c>
      <c r="AH410" s="463">
        <f t="shared" si="1736"/>
        <v>223026222</v>
      </c>
      <c r="AI410" s="463">
        <f t="shared" si="1737"/>
        <v>8296</v>
      </c>
      <c r="AJ410" s="463">
        <f t="shared" si="1738"/>
        <v>19007</v>
      </c>
      <c r="AK410" s="463">
        <f t="shared" si="1739"/>
        <v>9686034</v>
      </c>
      <c r="AL410" s="463">
        <f t="shared" si="1740"/>
        <v>10586</v>
      </c>
      <c r="AM410" s="463">
        <f t="shared" si="1741"/>
        <v>24733</v>
      </c>
      <c r="AN410" s="463">
        <f t="shared" si="1712"/>
        <v>49</v>
      </c>
      <c r="AO410" s="463">
        <f t="shared" si="1712"/>
        <v>5087</v>
      </c>
      <c r="AP410" s="463">
        <f t="shared" si="1712"/>
        <v>4544</v>
      </c>
      <c r="AQ410" s="463">
        <f t="shared" si="1712"/>
        <v>39412010</v>
      </c>
      <c r="AR410" s="463">
        <f t="shared" si="1713"/>
        <v>8673</v>
      </c>
      <c r="AS410" s="463">
        <f t="shared" si="1714"/>
        <v>15060</v>
      </c>
      <c r="AT410" s="463">
        <f t="shared" si="1774"/>
        <v>15380</v>
      </c>
      <c r="AU410" s="463">
        <f t="shared" si="1774"/>
        <v>591</v>
      </c>
      <c r="AV410" s="463">
        <f t="shared" si="1774"/>
        <v>3197</v>
      </c>
      <c r="AW410" s="463">
        <f t="shared" si="1774"/>
        <v>5158</v>
      </c>
      <c r="AX410" s="463">
        <f t="shared" si="1774"/>
        <v>1114</v>
      </c>
      <c r="AY410" s="463">
        <f t="shared" si="1774"/>
        <v>10478</v>
      </c>
      <c r="AZ410" s="463">
        <f t="shared" si="1774"/>
        <v>2670</v>
      </c>
      <c r="BA410" s="463">
        <f t="shared" si="1715"/>
        <v>12975</v>
      </c>
      <c r="BB410" s="463">
        <f t="shared" si="1715"/>
        <v>41895744</v>
      </c>
      <c r="BC410" s="463">
        <f t="shared" si="1716"/>
        <v>3229</v>
      </c>
      <c r="BD410" s="463">
        <f t="shared" si="1717"/>
        <v>7432</v>
      </c>
      <c r="BE410" s="463">
        <f t="shared" si="1718"/>
        <v>532</v>
      </c>
      <c r="BF410" s="463">
        <f t="shared" si="1718"/>
        <v>3630</v>
      </c>
      <c r="BG410" s="463">
        <f t="shared" si="1718"/>
        <v>7086</v>
      </c>
      <c r="BH410" s="463">
        <f t="shared" si="1718"/>
        <v>1727</v>
      </c>
      <c r="BI410" s="463">
        <f t="shared" si="1775"/>
        <v>64011</v>
      </c>
      <c r="BJ410" s="463">
        <f t="shared" si="1775"/>
        <v>4254</v>
      </c>
      <c r="BK410" s="463">
        <f t="shared" si="1775"/>
        <v>40361</v>
      </c>
      <c r="BL410" s="463">
        <f t="shared" si="1775"/>
        <v>108626</v>
      </c>
      <c r="BM410" s="463">
        <f t="shared" si="1775"/>
        <v>20423</v>
      </c>
      <c r="BN410" s="463">
        <f t="shared" si="1775"/>
        <v>14343</v>
      </c>
      <c r="BO410" s="463">
        <f t="shared" si="1775"/>
        <v>12424</v>
      </c>
      <c r="BP410" s="463">
        <f t="shared" si="1775"/>
        <v>8858</v>
      </c>
      <c r="BQ410" s="463">
        <f t="shared" si="1775"/>
        <v>88800</v>
      </c>
      <c r="BR410" s="463">
        <f t="shared" si="1775"/>
        <v>70077</v>
      </c>
      <c r="BS410" s="463">
        <f t="shared" si="1775"/>
        <v>47494</v>
      </c>
      <c r="BT410" s="463">
        <f t="shared" si="1775"/>
        <v>28827</v>
      </c>
      <c r="BU410" s="463">
        <f t="shared" si="1775"/>
        <v>1643</v>
      </c>
      <c r="BV410" s="463">
        <f t="shared" si="1775"/>
        <v>1042</v>
      </c>
      <c r="BW410" s="463">
        <f t="shared" si="1761"/>
        <v>196</v>
      </c>
      <c r="BX410" s="463">
        <f t="shared" si="1761"/>
        <v>123620</v>
      </c>
      <c r="BY410" s="463">
        <f t="shared" si="1624"/>
        <v>631</v>
      </c>
      <c r="BZ410" s="463">
        <f t="shared" si="1625"/>
        <v>1227</v>
      </c>
      <c r="CA410" s="463">
        <f t="shared" si="1762"/>
        <v>137</v>
      </c>
      <c r="CB410" s="463">
        <f t="shared" si="1762"/>
        <v>69782</v>
      </c>
      <c r="CC410" s="463">
        <f t="shared" si="1627"/>
        <v>509</v>
      </c>
      <c r="CD410" s="463">
        <f t="shared" si="1628"/>
        <v>1023</v>
      </c>
      <c r="CE410" s="463">
        <f t="shared" si="1763"/>
        <v>8911</v>
      </c>
      <c r="CF410" s="463">
        <f t="shared" si="1763"/>
        <v>4502815</v>
      </c>
      <c r="CG410" s="463">
        <f t="shared" si="1630"/>
        <v>505</v>
      </c>
      <c r="CH410" s="463">
        <f t="shared" si="1631"/>
        <v>915</v>
      </c>
      <c r="CI410" s="463">
        <f t="shared" si="1764"/>
        <v>5296</v>
      </c>
      <c r="CJ410" s="463">
        <f t="shared" si="1764"/>
        <v>10465422</v>
      </c>
      <c r="CK410" s="463">
        <f t="shared" si="1633"/>
        <v>1976</v>
      </c>
      <c r="CL410" s="463">
        <f t="shared" si="1634"/>
        <v>3954</v>
      </c>
      <c r="CM410" s="463">
        <f t="shared" si="1765"/>
        <v>1879</v>
      </c>
      <c r="CN410" s="463">
        <f t="shared" si="1765"/>
        <v>3336619</v>
      </c>
      <c r="CO410" s="463">
        <f t="shared" si="1636"/>
        <v>1776</v>
      </c>
      <c r="CP410" s="463">
        <f t="shared" si="1637"/>
        <v>3720</v>
      </c>
      <c r="CQ410" s="463">
        <f t="shared" si="1766"/>
        <v>59272</v>
      </c>
      <c r="CR410" s="463">
        <f t="shared" si="1766"/>
        <v>116550821</v>
      </c>
      <c r="CS410" s="463">
        <f t="shared" si="1639"/>
        <v>1966</v>
      </c>
      <c r="CT410" s="463">
        <f t="shared" si="1640"/>
        <v>3984</v>
      </c>
      <c r="CU410" s="463">
        <f t="shared" si="1767"/>
        <v>3250</v>
      </c>
      <c r="CV410" s="463">
        <f t="shared" si="1767"/>
        <v>22215336</v>
      </c>
      <c r="CW410" s="463">
        <f t="shared" si="1642"/>
        <v>6835</v>
      </c>
      <c r="CX410" s="463">
        <f t="shared" si="1643"/>
        <v>13571</v>
      </c>
      <c r="CY410" s="463">
        <f t="shared" si="1768"/>
        <v>1293</v>
      </c>
      <c r="CZ410" s="463">
        <f t="shared" si="1768"/>
        <v>7980247</v>
      </c>
      <c r="DA410" s="463">
        <f t="shared" si="1645"/>
        <v>6172</v>
      </c>
      <c r="DB410" s="463">
        <f t="shared" si="1646"/>
        <v>12540</v>
      </c>
      <c r="DC410" s="463">
        <f t="shared" si="1769"/>
        <v>1146</v>
      </c>
      <c r="DD410" s="463">
        <f t="shared" si="1769"/>
        <v>12044166</v>
      </c>
      <c r="DE410" s="463">
        <f t="shared" si="1648"/>
        <v>10510</v>
      </c>
      <c r="DF410" s="463">
        <f t="shared" si="1649"/>
        <v>21969</v>
      </c>
      <c r="DG410" s="463">
        <f t="shared" si="1770"/>
        <v>211</v>
      </c>
      <c r="DH410" s="463">
        <f t="shared" si="1770"/>
        <v>1807710</v>
      </c>
      <c r="DI410" s="463">
        <f t="shared" si="1651"/>
        <v>8567</v>
      </c>
      <c r="DJ410" s="463">
        <f t="shared" si="1652"/>
        <v>19681</v>
      </c>
      <c r="DK410" s="463">
        <f t="shared" si="1708"/>
        <v>330</v>
      </c>
      <c r="DL410" s="463">
        <f t="shared" si="1708"/>
        <v>121511</v>
      </c>
      <c r="DM410" s="463">
        <f t="shared" si="1742"/>
        <v>368</v>
      </c>
      <c r="DN410" s="463">
        <f t="shared" si="1743"/>
        <v>569</v>
      </c>
      <c r="DO410" s="463">
        <f t="shared" si="1709"/>
        <v>5475</v>
      </c>
      <c r="DP410" s="463">
        <f t="shared" si="1709"/>
        <v>310195</v>
      </c>
      <c r="DQ410" s="463">
        <f t="shared" si="1744"/>
        <v>57</v>
      </c>
      <c r="DR410" s="463">
        <f t="shared" si="1745"/>
        <v>95</v>
      </c>
      <c r="DS410" s="463">
        <f t="shared" si="1710"/>
        <v>102</v>
      </c>
      <c r="DT410" s="463">
        <f t="shared" si="1710"/>
        <v>315956</v>
      </c>
      <c r="DU410" s="463">
        <f t="shared" si="1615"/>
        <v>3098</v>
      </c>
      <c r="DV410" s="463">
        <f t="shared" si="1616"/>
        <v>5571</v>
      </c>
      <c r="DW410" s="463">
        <f t="shared" si="1701"/>
        <v>94</v>
      </c>
      <c r="DX410" s="463">
        <f t="shared" si="1778"/>
        <v>67457</v>
      </c>
      <c r="DY410" s="463">
        <f t="shared" si="1778"/>
        <v>103066841</v>
      </c>
      <c r="DZ410" s="463">
        <f t="shared" si="1779"/>
        <v>1528</v>
      </c>
      <c r="EA410" s="463">
        <f t="shared" si="1780"/>
        <v>2777</v>
      </c>
      <c r="EB410" s="463">
        <f t="shared" si="1781"/>
        <v>38880</v>
      </c>
      <c r="EC410" s="463">
        <f t="shared" si="1781"/>
        <v>12679</v>
      </c>
      <c r="ED410" s="463">
        <f t="shared" si="1781"/>
        <v>3952</v>
      </c>
      <c r="EE410" s="463">
        <f t="shared" si="1781"/>
        <v>29538556</v>
      </c>
      <c r="EF410" s="463">
        <f t="shared" si="1781"/>
        <v>3024</v>
      </c>
      <c r="EG410" s="463">
        <f t="shared" si="1719"/>
        <v>124</v>
      </c>
      <c r="EH410" s="463">
        <f t="shared" si="1719"/>
        <v>270</v>
      </c>
      <c r="EI410" s="463"/>
      <c r="EJ410" s="446"/>
      <c r="EK410" s="446"/>
      <c r="EL410" s="446"/>
      <c r="EM410" s="446"/>
      <c r="EN410" s="446"/>
      <c r="EO410" s="446"/>
      <c r="EP410" s="446"/>
      <c r="EQ410" s="446"/>
      <c r="ER410" s="446"/>
      <c r="ES410" s="446"/>
      <c r="ET410" s="446"/>
      <c r="EU410" s="446"/>
      <c r="EV410" s="446"/>
      <c r="EW410" s="446"/>
      <c r="EX410" s="446"/>
      <c r="EY410" s="446"/>
      <c r="EZ410" s="447"/>
      <c r="FA410" s="446">
        <f t="shared" si="1746"/>
        <v>1</v>
      </c>
      <c r="FB410" s="417">
        <f t="shared" si="1759"/>
        <v>2024</v>
      </c>
      <c r="FC410" s="448">
        <f t="shared" si="1760"/>
        <v>45292</v>
      </c>
      <c r="FD410" s="449">
        <f t="shared" si="1777"/>
        <v>31</v>
      </c>
      <c r="FE410" s="450"/>
      <c r="FF410" s="451">
        <f t="shared" si="1619"/>
        <v>0.62851566984272755</v>
      </c>
      <c r="FG410" s="450"/>
      <c r="FH410" s="452">
        <f t="shared" si="1747"/>
        <v>2.2093249675465167</v>
      </c>
      <c r="FI410" s="452">
        <f t="shared" si="1748"/>
        <v>1.5516010385114669</v>
      </c>
      <c r="FJ410" s="452">
        <f t="shared" si="1749"/>
        <v>2.1648370796305976</v>
      </c>
      <c r="FK410" s="452">
        <f t="shared" si="1750"/>
        <v>1.5434744729046872</v>
      </c>
      <c r="FL410" s="452">
        <f t="shared" si="1751"/>
        <v>1.3364034493656598</v>
      </c>
      <c r="FM410" s="452">
        <f t="shared" si="1752"/>
        <v>1.0546300058693394</v>
      </c>
      <c r="FN410" s="452">
        <f t="shared" si="1753"/>
        <v>1.7666927054272217</v>
      </c>
      <c r="FO410" s="452">
        <f t="shared" si="1754"/>
        <v>1.0723133578841648</v>
      </c>
      <c r="FP410" s="452">
        <f t="shared" si="1755"/>
        <v>1.7956284153005464</v>
      </c>
      <c r="FQ410" s="452">
        <f t="shared" si="1756"/>
        <v>1.1387978142076502</v>
      </c>
      <c r="FR410" s="453"/>
      <c r="FS410" s="446">
        <f t="shared" si="1776"/>
        <v>127839</v>
      </c>
      <c r="FT410" s="446">
        <f t="shared" si="1776"/>
        <v>6702249</v>
      </c>
      <c r="FU410" s="446">
        <f t="shared" si="1776"/>
        <v>11176305</v>
      </c>
      <c r="FV410" s="446">
        <f t="shared" si="1776"/>
        <v>17812036</v>
      </c>
      <c r="FW410" s="446">
        <f t="shared" si="1776"/>
        <v>8531064</v>
      </c>
      <c r="FX410" s="446">
        <f t="shared" si="1776"/>
        <v>6296821</v>
      </c>
      <c r="FY410" s="446">
        <f t="shared" si="1776"/>
        <v>264062079</v>
      </c>
      <c r="FZ410" s="446">
        <f t="shared" si="1776"/>
        <v>510977935</v>
      </c>
      <c r="GA410" s="446">
        <f t="shared" si="1776"/>
        <v>22630698</v>
      </c>
      <c r="GB410" s="446">
        <f t="shared" si="1720"/>
        <v>96425676</v>
      </c>
      <c r="GC410" s="446">
        <f t="shared" si="1720"/>
        <v>68432637</v>
      </c>
      <c r="GD410" s="446">
        <f t="shared" si="1782"/>
        <v>240490</v>
      </c>
      <c r="GE410" s="446">
        <f t="shared" si="1782"/>
        <v>140112</v>
      </c>
      <c r="GF410" s="446">
        <f t="shared" si="1782"/>
        <v>8149277</v>
      </c>
      <c r="GG410" s="446">
        <f t="shared" si="1782"/>
        <v>20939122</v>
      </c>
      <c r="GH410" s="446">
        <f t="shared" si="1782"/>
        <v>6990000</v>
      </c>
      <c r="GI410" s="446">
        <f t="shared" si="1782"/>
        <v>236150231</v>
      </c>
      <c r="GJ410" s="446">
        <f t="shared" si="1782"/>
        <v>44105676</v>
      </c>
      <c r="GK410" s="446">
        <f t="shared" si="1782"/>
        <v>16213889</v>
      </c>
      <c r="GL410" s="446">
        <f t="shared" si="1782"/>
        <v>25176205</v>
      </c>
      <c r="GM410" s="446">
        <f t="shared" si="1782"/>
        <v>4152771</v>
      </c>
      <c r="GN410" s="446">
        <f t="shared" si="1702"/>
        <v>568204</v>
      </c>
      <c r="GO410" s="446">
        <f t="shared" si="1772"/>
        <v>187646</v>
      </c>
      <c r="GP410" s="446">
        <f t="shared" si="1772"/>
        <v>521323</v>
      </c>
      <c r="GQ410" s="446">
        <f t="shared" si="1772"/>
        <v>187346674</v>
      </c>
      <c r="GR410" s="446"/>
      <c r="GS410" s="446"/>
      <c r="GT410" s="446"/>
      <c r="GU410" s="446"/>
      <c r="GV410" s="416"/>
      <c r="GW410" s="456"/>
      <c r="GX410" s="456"/>
      <c r="GY410" s="456"/>
      <c r="GZ410" s="456"/>
      <c r="HA410" s="456"/>
    </row>
    <row r="411" spans="1:209" ht="10.5" customHeight="1" x14ac:dyDescent="0.2">
      <c r="A411" s="417" t="str">
        <f t="shared" si="1721"/>
        <v>2023-24FEBRUARYY59</v>
      </c>
      <c r="B411" s="458" t="str">
        <f t="shared" si="1757"/>
        <v>2023-24</v>
      </c>
      <c r="C411" s="402" t="s">
        <v>657</v>
      </c>
      <c r="D411" s="458" t="str">
        <f t="shared" si="1758"/>
        <v>Y59</v>
      </c>
      <c r="E411" s="458" t="str">
        <f t="shared" si="1758"/>
        <v>South East</v>
      </c>
      <c r="F411" s="458" t="str">
        <f t="shared" si="1722"/>
        <v>Y59</v>
      </c>
      <c r="H411" s="463">
        <f t="shared" si="1704"/>
        <v>174683</v>
      </c>
      <c r="I411" s="463">
        <f t="shared" si="1704"/>
        <v>116752</v>
      </c>
      <c r="J411" s="463">
        <f t="shared" si="1704"/>
        <v>1504837</v>
      </c>
      <c r="K411" s="463">
        <f t="shared" si="1723"/>
        <v>13</v>
      </c>
      <c r="L411" s="463">
        <f t="shared" si="1724"/>
        <v>1</v>
      </c>
      <c r="M411" s="463">
        <f t="shared" si="1725"/>
        <v>44</v>
      </c>
      <c r="N411" s="463">
        <f t="shared" si="1726"/>
        <v>82</v>
      </c>
      <c r="O411" s="463">
        <f t="shared" si="1727"/>
        <v>139</v>
      </c>
      <c r="P411" s="463">
        <f t="shared" si="1773"/>
        <v>491</v>
      </c>
      <c r="Q411" s="463">
        <f t="shared" si="1773"/>
        <v>30</v>
      </c>
      <c r="R411" s="463">
        <f t="shared" si="1773"/>
        <v>374</v>
      </c>
      <c r="S411" s="463">
        <f t="shared" si="1773"/>
        <v>115328</v>
      </c>
      <c r="T411" s="463">
        <f t="shared" si="1773"/>
        <v>8437</v>
      </c>
      <c r="U411" s="463">
        <f t="shared" si="1773"/>
        <v>5365</v>
      </c>
      <c r="V411" s="463">
        <f t="shared" si="1773"/>
        <v>60209</v>
      </c>
      <c r="W411" s="463">
        <f t="shared" si="1773"/>
        <v>26259</v>
      </c>
      <c r="X411" s="463">
        <f t="shared" si="1773"/>
        <v>879</v>
      </c>
      <c r="Y411" s="463">
        <f t="shared" si="1773"/>
        <v>4300455</v>
      </c>
      <c r="Z411" s="463">
        <f t="shared" si="1728"/>
        <v>510</v>
      </c>
      <c r="AA411" s="463">
        <f t="shared" si="1729"/>
        <v>919</v>
      </c>
      <c r="AB411" s="463">
        <f t="shared" si="1730"/>
        <v>3180715</v>
      </c>
      <c r="AC411" s="463">
        <f t="shared" si="1731"/>
        <v>593</v>
      </c>
      <c r="AD411" s="463">
        <f t="shared" si="1732"/>
        <v>1092</v>
      </c>
      <c r="AE411" s="463">
        <f t="shared" si="1733"/>
        <v>102619725</v>
      </c>
      <c r="AF411" s="463">
        <f t="shared" si="1734"/>
        <v>1704</v>
      </c>
      <c r="AG411" s="463">
        <f t="shared" si="1735"/>
        <v>3361</v>
      </c>
      <c r="AH411" s="463">
        <f t="shared" si="1736"/>
        <v>200113149</v>
      </c>
      <c r="AI411" s="463">
        <f t="shared" si="1737"/>
        <v>7621</v>
      </c>
      <c r="AJ411" s="463">
        <f t="shared" si="1738"/>
        <v>17121</v>
      </c>
      <c r="AK411" s="463">
        <f t="shared" si="1739"/>
        <v>8448987</v>
      </c>
      <c r="AL411" s="463">
        <f t="shared" si="1740"/>
        <v>9612</v>
      </c>
      <c r="AM411" s="463">
        <f t="shared" si="1741"/>
        <v>22318</v>
      </c>
      <c r="AN411" s="463">
        <f t="shared" si="1712"/>
        <v>31</v>
      </c>
      <c r="AO411" s="463">
        <f t="shared" si="1712"/>
        <v>5090</v>
      </c>
      <c r="AP411" s="463">
        <f t="shared" si="1712"/>
        <v>4509</v>
      </c>
      <c r="AQ411" s="463">
        <f t="shared" si="1712"/>
        <v>25308476</v>
      </c>
      <c r="AR411" s="463">
        <f t="shared" si="1713"/>
        <v>5613</v>
      </c>
      <c r="AS411" s="463">
        <f t="shared" si="1714"/>
        <v>12520</v>
      </c>
      <c r="AT411" s="463">
        <f t="shared" si="1774"/>
        <v>14805</v>
      </c>
      <c r="AU411" s="463">
        <f t="shared" si="1774"/>
        <v>572</v>
      </c>
      <c r="AV411" s="463">
        <f t="shared" si="1774"/>
        <v>2831</v>
      </c>
      <c r="AW411" s="463">
        <f t="shared" si="1774"/>
        <v>4631</v>
      </c>
      <c r="AX411" s="463">
        <f t="shared" si="1774"/>
        <v>1166</v>
      </c>
      <c r="AY411" s="463">
        <f t="shared" si="1774"/>
        <v>10236</v>
      </c>
      <c r="AZ411" s="463">
        <f t="shared" si="1774"/>
        <v>2519</v>
      </c>
      <c r="BA411" s="463">
        <f t="shared" si="1715"/>
        <v>12301</v>
      </c>
      <c r="BB411" s="463">
        <f t="shared" si="1715"/>
        <v>35907947</v>
      </c>
      <c r="BC411" s="463">
        <f t="shared" si="1716"/>
        <v>2919</v>
      </c>
      <c r="BD411" s="463">
        <f t="shared" si="1717"/>
        <v>6638</v>
      </c>
      <c r="BE411" s="463">
        <f t="shared" si="1718"/>
        <v>539</v>
      </c>
      <c r="BF411" s="463">
        <f t="shared" si="1718"/>
        <v>3686</v>
      </c>
      <c r="BG411" s="463">
        <f t="shared" si="1718"/>
        <v>6487</v>
      </c>
      <c r="BH411" s="463">
        <f t="shared" si="1718"/>
        <v>1589</v>
      </c>
      <c r="BI411" s="463">
        <f t="shared" si="1775"/>
        <v>59672</v>
      </c>
      <c r="BJ411" s="463">
        <f t="shared" si="1775"/>
        <v>3745</v>
      </c>
      <c r="BK411" s="463">
        <f t="shared" si="1775"/>
        <v>37106</v>
      </c>
      <c r="BL411" s="463">
        <f t="shared" si="1775"/>
        <v>100523</v>
      </c>
      <c r="BM411" s="463">
        <f t="shared" si="1775"/>
        <v>18758</v>
      </c>
      <c r="BN411" s="463">
        <f t="shared" si="1775"/>
        <v>12989</v>
      </c>
      <c r="BO411" s="463">
        <f t="shared" si="1775"/>
        <v>11784</v>
      </c>
      <c r="BP411" s="463">
        <f t="shared" si="1775"/>
        <v>8277</v>
      </c>
      <c r="BQ411" s="463">
        <f t="shared" si="1775"/>
        <v>80323</v>
      </c>
      <c r="BR411" s="463">
        <f t="shared" si="1775"/>
        <v>63208</v>
      </c>
      <c r="BS411" s="463">
        <f t="shared" si="1775"/>
        <v>46123</v>
      </c>
      <c r="BT411" s="463">
        <f t="shared" si="1775"/>
        <v>28119</v>
      </c>
      <c r="BU411" s="463">
        <f t="shared" si="1775"/>
        <v>1501</v>
      </c>
      <c r="BV411" s="463">
        <f t="shared" si="1775"/>
        <v>992</v>
      </c>
      <c r="BW411" s="463">
        <f t="shared" si="1761"/>
        <v>156</v>
      </c>
      <c r="BX411" s="463">
        <f t="shared" si="1761"/>
        <v>106259</v>
      </c>
      <c r="BY411" s="463">
        <f t="shared" si="1624"/>
        <v>681</v>
      </c>
      <c r="BZ411" s="463">
        <f t="shared" si="1625"/>
        <v>1195</v>
      </c>
      <c r="CA411" s="463">
        <f t="shared" si="1762"/>
        <v>118</v>
      </c>
      <c r="CB411" s="463">
        <f t="shared" si="1762"/>
        <v>59421</v>
      </c>
      <c r="CC411" s="463">
        <f t="shared" si="1627"/>
        <v>504</v>
      </c>
      <c r="CD411" s="463">
        <f t="shared" si="1628"/>
        <v>1049</v>
      </c>
      <c r="CE411" s="463">
        <f t="shared" si="1763"/>
        <v>8163</v>
      </c>
      <c r="CF411" s="463">
        <f t="shared" si="1763"/>
        <v>4134775</v>
      </c>
      <c r="CG411" s="463">
        <f t="shared" si="1630"/>
        <v>507</v>
      </c>
      <c r="CH411" s="463">
        <f t="shared" si="1631"/>
        <v>909</v>
      </c>
      <c r="CI411" s="463">
        <f t="shared" si="1764"/>
        <v>4725</v>
      </c>
      <c r="CJ411" s="463">
        <f t="shared" si="1764"/>
        <v>7891939</v>
      </c>
      <c r="CK411" s="463">
        <f t="shared" si="1633"/>
        <v>1670</v>
      </c>
      <c r="CL411" s="463">
        <f t="shared" si="1634"/>
        <v>3255</v>
      </c>
      <c r="CM411" s="463">
        <f t="shared" si="1765"/>
        <v>1746</v>
      </c>
      <c r="CN411" s="463">
        <f t="shared" si="1765"/>
        <v>2769772</v>
      </c>
      <c r="CO411" s="463">
        <f t="shared" si="1636"/>
        <v>1586</v>
      </c>
      <c r="CP411" s="463">
        <f t="shared" si="1637"/>
        <v>3308</v>
      </c>
      <c r="CQ411" s="463">
        <f t="shared" si="1766"/>
        <v>53738</v>
      </c>
      <c r="CR411" s="463">
        <f t="shared" si="1766"/>
        <v>91958014</v>
      </c>
      <c r="CS411" s="463">
        <f t="shared" si="1639"/>
        <v>1711</v>
      </c>
      <c r="CT411" s="463">
        <f t="shared" si="1640"/>
        <v>3376</v>
      </c>
      <c r="CU411" s="463">
        <f t="shared" si="1767"/>
        <v>2969</v>
      </c>
      <c r="CV411" s="463">
        <f t="shared" si="1767"/>
        <v>18067428</v>
      </c>
      <c r="CW411" s="463">
        <f t="shared" si="1642"/>
        <v>6085</v>
      </c>
      <c r="CX411" s="463">
        <f t="shared" si="1643"/>
        <v>11817</v>
      </c>
      <c r="CY411" s="463">
        <f t="shared" si="1768"/>
        <v>1217</v>
      </c>
      <c r="CZ411" s="463">
        <f t="shared" si="1768"/>
        <v>6958099</v>
      </c>
      <c r="DA411" s="463">
        <f t="shared" si="1645"/>
        <v>5717</v>
      </c>
      <c r="DB411" s="463">
        <f t="shared" si="1646"/>
        <v>11285</v>
      </c>
      <c r="DC411" s="463">
        <f t="shared" si="1769"/>
        <v>1097</v>
      </c>
      <c r="DD411" s="463">
        <f t="shared" si="1769"/>
        <v>10486829</v>
      </c>
      <c r="DE411" s="463">
        <f t="shared" si="1648"/>
        <v>9560</v>
      </c>
      <c r="DF411" s="463">
        <f t="shared" si="1649"/>
        <v>20206</v>
      </c>
      <c r="DG411" s="463">
        <f t="shared" si="1770"/>
        <v>192</v>
      </c>
      <c r="DH411" s="463">
        <f t="shared" si="1770"/>
        <v>1382077</v>
      </c>
      <c r="DI411" s="463">
        <f t="shared" si="1651"/>
        <v>7198</v>
      </c>
      <c r="DJ411" s="463">
        <f t="shared" si="1652"/>
        <v>17239</v>
      </c>
      <c r="DK411" s="463">
        <f t="shared" si="1708"/>
        <v>244</v>
      </c>
      <c r="DL411" s="463">
        <f t="shared" si="1708"/>
        <v>86683</v>
      </c>
      <c r="DM411" s="463">
        <f t="shared" si="1742"/>
        <v>355</v>
      </c>
      <c r="DN411" s="463">
        <f t="shared" si="1743"/>
        <v>598</v>
      </c>
      <c r="DO411" s="463">
        <f t="shared" si="1709"/>
        <v>4970</v>
      </c>
      <c r="DP411" s="463">
        <f t="shared" si="1709"/>
        <v>286629</v>
      </c>
      <c r="DQ411" s="463">
        <f t="shared" si="1744"/>
        <v>58</v>
      </c>
      <c r="DR411" s="463">
        <f t="shared" si="1745"/>
        <v>99</v>
      </c>
      <c r="DS411" s="463">
        <f t="shared" si="1710"/>
        <v>92</v>
      </c>
      <c r="DT411" s="463">
        <f t="shared" si="1710"/>
        <v>257543</v>
      </c>
      <c r="DU411" s="463">
        <f t="shared" si="1615"/>
        <v>2799</v>
      </c>
      <c r="DV411" s="463">
        <f t="shared" si="1616"/>
        <v>5550</v>
      </c>
      <c r="DW411" s="463">
        <f t="shared" si="1701"/>
        <v>87</v>
      </c>
      <c r="DX411" s="463">
        <f t="shared" si="1778"/>
        <v>62810</v>
      </c>
      <c r="DY411" s="463">
        <f t="shared" si="1778"/>
        <v>85064259</v>
      </c>
      <c r="DZ411" s="463">
        <f t="shared" si="1779"/>
        <v>1354</v>
      </c>
      <c r="EA411" s="463">
        <f t="shared" si="1780"/>
        <v>2413</v>
      </c>
      <c r="EB411" s="463">
        <f t="shared" si="1781"/>
        <v>35131</v>
      </c>
      <c r="EC411" s="463">
        <f t="shared" si="1781"/>
        <v>10416</v>
      </c>
      <c r="ED411" s="463">
        <f t="shared" si="1781"/>
        <v>2820</v>
      </c>
      <c r="EE411" s="463">
        <f t="shared" si="1781"/>
        <v>18109869</v>
      </c>
      <c r="EF411" s="463">
        <f t="shared" si="1781"/>
        <v>2683</v>
      </c>
      <c r="EG411" s="463">
        <f t="shared" si="1719"/>
        <v>131</v>
      </c>
      <c r="EH411" s="463">
        <f t="shared" si="1719"/>
        <v>387</v>
      </c>
      <c r="EI411" s="463"/>
      <c r="EJ411" s="446"/>
      <c r="EK411" s="446"/>
      <c r="EL411" s="446"/>
      <c r="EM411" s="446"/>
      <c r="EN411" s="446"/>
      <c r="EO411" s="446"/>
      <c r="EP411" s="446"/>
      <c r="EQ411" s="446"/>
      <c r="ER411" s="446"/>
      <c r="ES411" s="446"/>
      <c r="ET411" s="446"/>
      <c r="EU411" s="446"/>
      <c r="EV411" s="446"/>
      <c r="EW411" s="446"/>
      <c r="EX411" s="446"/>
      <c r="EY411" s="446"/>
      <c r="EZ411" s="447"/>
      <c r="FA411" s="446">
        <f t="shared" si="1746"/>
        <v>2</v>
      </c>
      <c r="FB411" s="417">
        <f t="shared" si="1759"/>
        <v>2024</v>
      </c>
      <c r="FC411" s="448">
        <f t="shared" si="1760"/>
        <v>45323</v>
      </c>
      <c r="FD411" s="449">
        <f t="shared" si="1777"/>
        <v>29</v>
      </c>
      <c r="FE411" s="450"/>
      <c r="FF411" s="451">
        <f t="shared" si="1619"/>
        <v>0.6254719355650642</v>
      </c>
      <c r="FG411" s="450"/>
      <c r="FH411" s="452">
        <f t="shared" si="1747"/>
        <v>2.2233021216072064</v>
      </c>
      <c r="FI411" s="452">
        <f t="shared" si="1748"/>
        <v>1.5395282683418277</v>
      </c>
      <c r="FJ411" s="452">
        <f t="shared" si="1749"/>
        <v>2.1964585274930104</v>
      </c>
      <c r="FK411" s="452">
        <f t="shared" si="1750"/>
        <v>1.5427772600186394</v>
      </c>
      <c r="FL411" s="452">
        <f t="shared" si="1751"/>
        <v>1.3340696573601953</v>
      </c>
      <c r="FM411" s="452">
        <f t="shared" si="1752"/>
        <v>1.0498098290953179</v>
      </c>
      <c r="FN411" s="452">
        <f t="shared" si="1753"/>
        <v>1.7564644502837123</v>
      </c>
      <c r="FO411" s="452">
        <f t="shared" si="1754"/>
        <v>1.0708328573060666</v>
      </c>
      <c r="FP411" s="452">
        <f t="shared" si="1755"/>
        <v>1.7076222980659841</v>
      </c>
      <c r="FQ411" s="452">
        <f t="shared" si="1756"/>
        <v>1.1285551763367463</v>
      </c>
      <c r="FR411" s="453"/>
      <c r="FS411" s="446">
        <f t="shared" si="1776"/>
        <v>115211</v>
      </c>
      <c r="FT411" s="446">
        <f t="shared" si="1776"/>
        <v>5090537</v>
      </c>
      <c r="FU411" s="446">
        <f t="shared" si="1776"/>
        <v>9613681</v>
      </c>
      <c r="FV411" s="446">
        <f t="shared" si="1776"/>
        <v>16226637</v>
      </c>
      <c r="FW411" s="446">
        <f t="shared" si="1776"/>
        <v>7750468</v>
      </c>
      <c r="FX411" s="446">
        <f t="shared" si="1776"/>
        <v>5859803</v>
      </c>
      <c r="FY411" s="446">
        <f t="shared" si="1776"/>
        <v>202376639</v>
      </c>
      <c r="FZ411" s="446">
        <f t="shared" si="1776"/>
        <v>449570176</v>
      </c>
      <c r="GA411" s="446">
        <f t="shared" si="1776"/>
        <v>19617258</v>
      </c>
      <c r="GB411" s="446">
        <f t="shared" si="1720"/>
        <v>81656901</v>
      </c>
      <c r="GC411" s="446">
        <f t="shared" si="1720"/>
        <v>56453109</v>
      </c>
      <c r="GD411" s="446">
        <f t="shared" si="1782"/>
        <v>186418</v>
      </c>
      <c r="GE411" s="446">
        <f t="shared" si="1782"/>
        <v>123785</v>
      </c>
      <c r="GF411" s="446">
        <f t="shared" si="1782"/>
        <v>7416114</v>
      </c>
      <c r="GG411" s="446">
        <f t="shared" si="1782"/>
        <v>15382091</v>
      </c>
      <c r="GH411" s="446">
        <f t="shared" si="1782"/>
        <v>5776236</v>
      </c>
      <c r="GI411" s="446">
        <f t="shared" si="1782"/>
        <v>181437883</v>
      </c>
      <c r="GJ411" s="446">
        <f t="shared" si="1782"/>
        <v>35085152</v>
      </c>
      <c r="GK411" s="446">
        <f t="shared" si="1782"/>
        <v>13733435</v>
      </c>
      <c r="GL411" s="446">
        <f t="shared" si="1782"/>
        <v>22165790</v>
      </c>
      <c r="GM411" s="446">
        <f t="shared" si="1782"/>
        <v>3309804</v>
      </c>
      <c r="GN411" s="446">
        <f t="shared" si="1702"/>
        <v>510639</v>
      </c>
      <c r="GO411" s="446">
        <f t="shared" si="1772"/>
        <v>145847</v>
      </c>
      <c r="GP411" s="446">
        <f t="shared" si="1772"/>
        <v>493078</v>
      </c>
      <c r="GQ411" s="446">
        <f t="shared" si="1772"/>
        <v>151565392</v>
      </c>
      <c r="GR411" s="446"/>
      <c r="GS411" s="446"/>
      <c r="GT411" s="446"/>
      <c r="GU411" s="446"/>
      <c r="GV411" s="416"/>
      <c r="GW411" s="456"/>
      <c r="GX411" s="456"/>
      <c r="GY411" s="456"/>
      <c r="GZ411" s="456"/>
      <c r="HA411" s="456"/>
    </row>
    <row r="412" spans="1:209" ht="10.5" customHeight="1" x14ac:dyDescent="0.2">
      <c r="A412" s="417" t="str">
        <f t="shared" si="1721"/>
        <v>2023-24MARCHY59</v>
      </c>
      <c r="B412" s="458" t="str">
        <f t="shared" si="1757"/>
        <v>2023-24</v>
      </c>
      <c r="C412" s="402" t="s">
        <v>660</v>
      </c>
      <c r="D412" s="458" t="str">
        <f t="shared" si="1758"/>
        <v>Y59</v>
      </c>
      <c r="E412" s="458" t="str">
        <f t="shared" si="1758"/>
        <v>South East</v>
      </c>
      <c r="F412" s="458" t="str">
        <f t="shared" si="1722"/>
        <v>Y59</v>
      </c>
      <c r="H412" s="463">
        <f t="shared" si="1704"/>
        <v>185431</v>
      </c>
      <c r="I412" s="463">
        <f t="shared" si="1704"/>
        <v>126177</v>
      </c>
      <c r="J412" s="463">
        <f t="shared" si="1704"/>
        <v>1247851</v>
      </c>
      <c r="K412" s="463">
        <f t="shared" si="1723"/>
        <v>10</v>
      </c>
      <c r="L412" s="463">
        <f t="shared" si="1724"/>
        <v>1</v>
      </c>
      <c r="M412" s="463">
        <f t="shared" si="1725"/>
        <v>28</v>
      </c>
      <c r="N412" s="463">
        <f t="shared" si="1726"/>
        <v>64</v>
      </c>
      <c r="O412" s="463">
        <f t="shared" si="1727"/>
        <v>125</v>
      </c>
      <c r="P412" s="463">
        <f t="shared" si="1773"/>
        <v>544</v>
      </c>
      <c r="Q412" s="463">
        <f t="shared" si="1773"/>
        <v>49</v>
      </c>
      <c r="R412" s="463">
        <f t="shared" si="1773"/>
        <v>415</v>
      </c>
      <c r="S412" s="463">
        <f t="shared" si="1773"/>
        <v>123101</v>
      </c>
      <c r="T412" s="463">
        <f t="shared" si="1773"/>
        <v>9059</v>
      </c>
      <c r="U412" s="463">
        <f t="shared" si="1773"/>
        <v>5781</v>
      </c>
      <c r="V412" s="463">
        <f t="shared" si="1773"/>
        <v>64226</v>
      </c>
      <c r="W412" s="463">
        <f t="shared" si="1773"/>
        <v>27966</v>
      </c>
      <c r="X412" s="463">
        <f t="shared" si="1773"/>
        <v>970</v>
      </c>
      <c r="Y412" s="463">
        <f t="shared" si="1773"/>
        <v>4620475</v>
      </c>
      <c r="Z412" s="463">
        <f t="shared" si="1728"/>
        <v>510</v>
      </c>
      <c r="AA412" s="463">
        <f t="shared" si="1729"/>
        <v>934</v>
      </c>
      <c r="AB412" s="463">
        <f t="shared" si="1730"/>
        <v>3442084</v>
      </c>
      <c r="AC412" s="463">
        <f t="shared" si="1731"/>
        <v>595</v>
      </c>
      <c r="AD412" s="463">
        <f t="shared" si="1732"/>
        <v>1107</v>
      </c>
      <c r="AE412" s="463">
        <f t="shared" si="1733"/>
        <v>110934362</v>
      </c>
      <c r="AF412" s="463">
        <f t="shared" si="1734"/>
        <v>1727</v>
      </c>
      <c r="AG412" s="463">
        <f t="shared" si="1735"/>
        <v>3437</v>
      </c>
      <c r="AH412" s="463">
        <f t="shared" si="1736"/>
        <v>226887860</v>
      </c>
      <c r="AI412" s="463">
        <f t="shared" si="1737"/>
        <v>8113</v>
      </c>
      <c r="AJ412" s="463">
        <f t="shared" si="1738"/>
        <v>18310</v>
      </c>
      <c r="AK412" s="463">
        <f t="shared" si="1739"/>
        <v>10363081</v>
      </c>
      <c r="AL412" s="463">
        <f t="shared" si="1740"/>
        <v>10684</v>
      </c>
      <c r="AM412" s="463">
        <f t="shared" si="1741"/>
        <v>24901</v>
      </c>
      <c r="AN412" s="463">
        <f t="shared" si="1712"/>
        <v>38</v>
      </c>
      <c r="AO412" s="463">
        <f t="shared" si="1712"/>
        <v>5546</v>
      </c>
      <c r="AP412" s="463">
        <f t="shared" si="1712"/>
        <v>4842</v>
      </c>
      <c r="AQ412" s="463">
        <f t="shared" si="1712"/>
        <v>28322202</v>
      </c>
      <c r="AR412" s="463">
        <f t="shared" si="1713"/>
        <v>5849</v>
      </c>
      <c r="AS412" s="463">
        <f t="shared" si="1714"/>
        <v>12472</v>
      </c>
      <c r="AT412" s="463">
        <f t="shared" si="1774"/>
        <v>16220</v>
      </c>
      <c r="AU412" s="463">
        <f t="shared" si="1774"/>
        <v>559</v>
      </c>
      <c r="AV412" s="463">
        <f t="shared" si="1774"/>
        <v>3206</v>
      </c>
      <c r="AW412" s="463">
        <f t="shared" si="1774"/>
        <v>4312</v>
      </c>
      <c r="AX412" s="463">
        <f t="shared" si="1774"/>
        <v>1221</v>
      </c>
      <c r="AY412" s="463">
        <f t="shared" si="1774"/>
        <v>11234</v>
      </c>
      <c r="AZ412" s="463">
        <f t="shared" si="1774"/>
        <v>2568</v>
      </c>
      <c r="BA412" s="463">
        <f t="shared" si="1715"/>
        <v>12484</v>
      </c>
      <c r="BB412" s="463">
        <f t="shared" si="1715"/>
        <v>40526180</v>
      </c>
      <c r="BC412" s="463">
        <f t="shared" si="1716"/>
        <v>3246</v>
      </c>
      <c r="BD412" s="463">
        <f t="shared" si="1717"/>
        <v>6634</v>
      </c>
      <c r="BE412" s="463">
        <f t="shared" si="1718"/>
        <v>489</v>
      </c>
      <c r="BF412" s="463">
        <f t="shared" si="1718"/>
        <v>3894</v>
      </c>
      <c r="BG412" s="463">
        <f t="shared" si="1718"/>
        <v>6429</v>
      </c>
      <c r="BH412" s="463">
        <f t="shared" si="1718"/>
        <v>1672</v>
      </c>
      <c r="BI412" s="463">
        <f t="shared" si="1775"/>
        <v>63655</v>
      </c>
      <c r="BJ412" s="463">
        <f t="shared" si="1775"/>
        <v>4027</v>
      </c>
      <c r="BK412" s="463">
        <f t="shared" si="1775"/>
        <v>39199</v>
      </c>
      <c r="BL412" s="463">
        <f t="shared" si="1775"/>
        <v>106881</v>
      </c>
      <c r="BM412" s="463">
        <f t="shared" si="1775"/>
        <v>19974</v>
      </c>
      <c r="BN412" s="463">
        <f t="shared" si="1775"/>
        <v>13820</v>
      </c>
      <c r="BO412" s="463">
        <f t="shared" si="1775"/>
        <v>12573</v>
      </c>
      <c r="BP412" s="463">
        <f t="shared" si="1775"/>
        <v>8799</v>
      </c>
      <c r="BQ412" s="463">
        <f t="shared" si="1775"/>
        <v>87217</v>
      </c>
      <c r="BR412" s="463">
        <f t="shared" si="1775"/>
        <v>67954</v>
      </c>
      <c r="BS412" s="463">
        <f t="shared" si="1775"/>
        <v>49072</v>
      </c>
      <c r="BT412" s="463">
        <f t="shared" si="1775"/>
        <v>30096</v>
      </c>
      <c r="BU412" s="463">
        <f t="shared" si="1775"/>
        <v>1659</v>
      </c>
      <c r="BV412" s="463">
        <f t="shared" si="1775"/>
        <v>1112</v>
      </c>
      <c r="BW412" s="463">
        <f t="shared" si="1761"/>
        <v>193</v>
      </c>
      <c r="BX412" s="463">
        <f t="shared" si="1761"/>
        <v>133473</v>
      </c>
      <c r="BY412" s="463">
        <f t="shared" si="1624"/>
        <v>692</v>
      </c>
      <c r="BZ412" s="463">
        <f t="shared" si="1625"/>
        <v>1183</v>
      </c>
      <c r="CA412" s="463">
        <f t="shared" si="1762"/>
        <v>147</v>
      </c>
      <c r="CB412" s="463">
        <f t="shared" si="1762"/>
        <v>69001</v>
      </c>
      <c r="CC412" s="463">
        <f t="shared" si="1627"/>
        <v>469</v>
      </c>
      <c r="CD412" s="463">
        <f t="shared" si="1628"/>
        <v>1028</v>
      </c>
      <c r="CE412" s="463">
        <f t="shared" si="1763"/>
        <v>8719</v>
      </c>
      <c r="CF412" s="463">
        <f t="shared" si="1763"/>
        <v>4418001</v>
      </c>
      <c r="CG412" s="463">
        <f t="shared" si="1630"/>
        <v>507</v>
      </c>
      <c r="CH412" s="463">
        <f t="shared" si="1631"/>
        <v>926</v>
      </c>
      <c r="CI412" s="463">
        <f t="shared" si="1764"/>
        <v>4833</v>
      </c>
      <c r="CJ412" s="463">
        <f t="shared" si="1764"/>
        <v>8083406</v>
      </c>
      <c r="CK412" s="463">
        <f t="shared" si="1633"/>
        <v>1673</v>
      </c>
      <c r="CL412" s="463">
        <f t="shared" si="1634"/>
        <v>3242</v>
      </c>
      <c r="CM412" s="463">
        <f t="shared" si="1765"/>
        <v>1973</v>
      </c>
      <c r="CN412" s="463">
        <f t="shared" si="1765"/>
        <v>3018396</v>
      </c>
      <c r="CO412" s="463">
        <f t="shared" si="1636"/>
        <v>1530</v>
      </c>
      <c r="CP412" s="463">
        <f t="shared" si="1637"/>
        <v>3057</v>
      </c>
      <c r="CQ412" s="463">
        <f t="shared" si="1766"/>
        <v>57420</v>
      </c>
      <c r="CR412" s="463">
        <f t="shared" si="1766"/>
        <v>99832560</v>
      </c>
      <c r="CS412" s="463">
        <f t="shared" si="1639"/>
        <v>1739</v>
      </c>
      <c r="CT412" s="463">
        <f t="shared" si="1640"/>
        <v>3468</v>
      </c>
      <c r="CU412" s="463">
        <f t="shared" si="1767"/>
        <v>2904</v>
      </c>
      <c r="CV412" s="463">
        <f t="shared" si="1767"/>
        <v>18459008</v>
      </c>
      <c r="CW412" s="463">
        <f t="shared" si="1642"/>
        <v>6356</v>
      </c>
      <c r="CX412" s="463">
        <f t="shared" si="1643"/>
        <v>12497</v>
      </c>
      <c r="CY412" s="463">
        <f t="shared" si="1768"/>
        <v>1337</v>
      </c>
      <c r="CZ412" s="463">
        <f t="shared" si="1768"/>
        <v>8218811</v>
      </c>
      <c r="DA412" s="463">
        <f t="shared" si="1645"/>
        <v>6147</v>
      </c>
      <c r="DB412" s="463">
        <f t="shared" si="1646"/>
        <v>12940</v>
      </c>
      <c r="DC412" s="463">
        <f t="shared" si="1769"/>
        <v>1028</v>
      </c>
      <c r="DD412" s="463">
        <f t="shared" si="1769"/>
        <v>10500116</v>
      </c>
      <c r="DE412" s="463">
        <f t="shared" si="1648"/>
        <v>10214</v>
      </c>
      <c r="DF412" s="463">
        <f t="shared" si="1649"/>
        <v>21166</v>
      </c>
      <c r="DG412" s="463">
        <f t="shared" si="1770"/>
        <v>263</v>
      </c>
      <c r="DH412" s="463">
        <f t="shared" si="1770"/>
        <v>2206302</v>
      </c>
      <c r="DI412" s="463">
        <f t="shared" si="1651"/>
        <v>8389</v>
      </c>
      <c r="DJ412" s="463">
        <f t="shared" si="1652"/>
        <v>19025</v>
      </c>
      <c r="DK412" s="463">
        <f t="shared" si="1708"/>
        <v>295</v>
      </c>
      <c r="DL412" s="463">
        <f t="shared" si="1708"/>
        <v>99611</v>
      </c>
      <c r="DM412" s="463">
        <f t="shared" si="1742"/>
        <v>338</v>
      </c>
      <c r="DN412" s="463">
        <f t="shared" si="1743"/>
        <v>549</v>
      </c>
      <c r="DO412" s="463">
        <f t="shared" si="1709"/>
        <v>5403</v>
      </c>
      <c r="DP412" s="463">
        <f t="shared" si="1709"/>
        <v>293939</v>
      </c>
      <c r="DQ412" s="463">
        <f t="shared" si="1744"/>
        <v>54</v>
      </c>
      <c r="DR412" s="463">
        <f t="shared" si="1745"/>
        <v>85</v>
      </c>
      <c r="DS412" s="463">
        <f t="shared" si="1710"/>
        <v>105</v>
      </c>
      <c r="DT412" s="463">
        <f t="shared" si="1710"/>
        <v>256346</v>
      </c>
      <c r="DU412" s="463">
        <f t="shared" si="1615"/>
        <v>2441</v>
      </c>
      <c r="DV412" s="463">
        <f t="shared" si="1616"/>
        <v>4892</v>
      </c>
      <c r="DW412" s="463">
        <f t="shared" si="1701"/>
        <v>99</v>
      </c>
      <c r="DX412" s="463">
        <f t="shared" si="1778"/>
        <v>66632</v>
      </c>
      <c r="DY412" s="463">
        <f t="shared" si="1778"/>
        <v>86022169</v>
      </c>
      <c r="DZ412" s="463">
        <f t="shared" si="1779"/>
        <v>1291</v>
      </c>
      <c r="EA412" s="463">
        <f t="shared" si="1780"/>
        <v>2215</v>
      </c>
      <c r="EB412" s="463">
        <f t="shared" si="1781"/>
        <v>35590</v>
      </c>
      <c r="EC412" s="463">
        <f t="shared" si="1781"/>
        <v>9654</v>
      </c>
      <c r="ED412" s="463">
        <f t="shared" si="1781"/>
        <v>2516</v>
      </c>
      <c r="EE412" s="463">
        <f t="shared" si="1781"/>
        <v>17134322</v>
      </c>
      <c r="EF412" s="463">
        <f t="shared" si="1781"/>
        <v>3154</v>
      </c>
      <c r="EG412" s="463">
        <f t="shared" si="1719"/>
        <v>125</v>
      </c>
      <c r="EH412" s="463">
        <f t="shared" si="1719"/>
        <v>2395</v>
      </c>
      <c r="EI412" s="463"/>
      <c r="EJ412" s="446"/>
      <c r="EK412" s="446"/>
      <c r="EL412" s="446"/>
      <c r="EM412" s="446"/>
      <c r="EN412" s="446"/>
      <c r="EO412" s="446"/>
      <c r="EP412" s="446"/>
      <c r="EQ412" s="446"/>
      <c r="ER412" s="446"/>
      <c r="ES412" s="446"/>
      <c r="ET412" s="446"/>
      <c r="EU412" s="446"/>
      <c r="EV412" s="446"/>
      <c r="EW412" s="446"/>
      <c r="EX412" s="446"/>
      <c r="EY412" s="446"/>
      <c r="EZ412" s="447"/>
      <c r="FA412" s="446">
        <f t="shared" si="1746"/>
        <v>3</v>
      </c>
      <c r="FB412" s="417">
        <f t="shared" si="1759"/>
        <v>2024</v>
      </c>
      <c r="FC412" s="448">
        <f t="shared" si="1760"/>
        <v>45352</v>
      </c>
      <c r="FD412" s="449">
        <f t="shared" si="1777"/>
        <v>31</v>
      </c>
      <c r="FE412" s="450"/>
      <c r="FF412" s="451">
        <f t="shared" si="1619"/>
        <v>0.63452730475631236</v>
      </c>
      <c r="FG412" s="450"/>
      <c r="FH412" s="452">
        <f t="shared" si="1747"/>
        <v>2.2048791257313169</v>
      </c>
      <c r="FI412" s="452">
        <f t="shared" si="1748"/>
        <v>1.5255546969864224</v>
      </c>
      <c r="FJ412" s="452">
        <f t="shared" si="1749"/>
        <v>2.1748832381940839</v>
      </c>
      <c r="FK412" s="452">
        <f t="shared" si="1750"/>
        <v>1.5220550077841204</v>
      </c>
      <c r="FL412" s="452">
        <f t="shared" si="1751"/>
        <v>1.357970292404945</v>
      </c>
      <c r="FM412" s="452">
        <f t="shared" si="1752"/>
        <v>1.0580450284931335</v>
      </c>
      <c r="FN412" s="452">
        <f t="shared" si="1753"/>
        <v>1.7547021383108059</v>
      </c>
      <c r="FO412" s="452">
        <f t="shared" si="1754"/>
        <v>1.0761639133233212</v>
      </c>
      <c r="FP412" s="452">
        <f t="shared" si="1755"/>
        <v>1.7103092783505154</v>
      </c>
      <c r="FQ412" s="452">
        <f t="shared" si="1756"/>
        <v>1.1463917525773195</v>
      </c>
      <c r="FR412" s="453"/>
      <c r="FS412" s="446">
        <f t="shared" si="1776"/>
        <v>124337</v>
      </c>
      <c r="FT412" s="446">
        <f t="shared" si="1776"/>
        <v>3542626</v>
      </c>
      <c r="FU412" s="446">
        <f t="shared" si="1776"/>
        <v>8075557</v>
      </c>
      <c r="FV412" s="446">
        <f t="shared" si="1776"/>
        <v>15776762</v>
      </c>
      <c r="FW412" s="446">
        <f t="shared" si="1776"/>
        <v>8465352</v>
      </c>
      <c r="FX412" s="446">
        <f t="shared" si="1776"/>
        <v>6397551</v>
      </c>
      <c r="FY412" s="446">
        <f t="shared" si="1776"/>
        <v>220762551</v>
      </c>
      <c r="FZ412" s="446">
        <f t="shared" si="1776"/>
        <v>512067947</v>
      </c>
      <c r="GA412" s="446">
        <f t="shared" si="1776"/>
        <v>24154212</v>
      </c>
      <c r="GB412" s="446">
        <f t="shared" si="1720"/>
        <v>82820829</v>
      </c>
      <c r="GC412" s="446">
        <f t="shared" si="1720"/>
        <v>60389367</v>
      </c>
      <c r="GD412" s="446">
        <f t="shared" si="1782"/>
        <v>228225</v>
      </c>
      <c r="GE412" s="446">
        <f t="shared" si="1782"/>
        <v>151116</v>
      </c>
      <c r="GF412" s="446">
        <f t="shared" si="1782"/>
        <v>8077319</v>
      </c>
      <c r="GG412" s="446">
        <f t="shared" si="1782"/>
        <v>15666627</v>
      </c>
      <c r="GH412" s="446">
        <f t="shared" si="1782"/>
        <v>6032101</v>
      </c>
      <c r="GI412" s="446">
        <f t="shared" si="1782"/>
        <v>199159161</v>
      </c>
      <c r="GJ412" s="446">
        <f t="shared" si="1782"/>
        <v>36290410</v>
      </c>
      <c r="GK412" s="446">
        <f t="shared" si="1782"/>
        <v>17300141</v>
      </c>
      <c r="GL412" s="446">
        <f t="shared" si="1782"/>
        <v>21758729</v>
      </c>
      <c r="GM412" s="446">
        <f t="shared" si="1782"/>
        <v>5003492</v>
      </c>
      <c r="GN412" s="446">
        <f t="shared" si="1702"/>
        <v>513612</v>
      </c>
      <c r="GO412" s="446">
        <f t="shared" si="1772"/>
        <v>162063</v>
      </c>
      <c r="GP412" s="446">
        <f t="shared" si="1772"/>
        <v>458355</v>
      </c>
      <c r="GQ412" s="446">
        <f t="shared" si="1772"/>
        <v>147617448</v>
      </c>
      <c r="GR412" s="446"/>
      <c r="GS412" s="446"/>
      <c r="GT412" s="446"/>
      <c r="GU412" s="446"/>
      <c r="GV412" s="416"/>
      <c r="GW412" s="456"/>
      <c r="GX412" s="456"/>
      <c r="GY412" s="456"/>
      <c r="GZ412" s="456"/>
      <c r="HA412" s="456"/>
    </row>
    <row r="413" spans="1:209" ht="10.5" customHeight="1" x14ac:dyDescent="0.2">
      <c r="A413" s="417" t="str">
        <f>B413&amp;C413&amp;F413</f>
        <v>2024-25APRILY59</v>
      </c>
      <c r="B413" s="458" t="str">
        <f>IF($FA413=4,LEFT($B412,4)+1&amp;-1-RIGHT($B412,2),$B412)</f>
        <v>2024-25</v>
      </c>
      <c r="C413" s="402" t="s">
        <v>664</v>
      </c>
      <c r="D413" s="458" t="str">
        <f>D412</f>
        <v>Y59</v>
      </c>
      <c r="E413" s="458" t="str">
        <f>E412</f>
        <v>South East</v>
      </c>
      <c r="F413" s="458" t="str">
        <f>D413</f>
        <v>Y59</v>
      </c>
      <c r="H413" s="463">
        <f t="shared" ref="H413:J432" si="1783">SUMIFS(H$443:H$10112,$B$443:$B$10112,$B413,$C$443:$C$10112,$C413,$D$443:$D$10112,$D413)</f>
        <v>168800</v>
      </c>
      <c r="I413" s="463">
        <f t="shared" si="1783"/>
        <v>116149</v>
      </c>
      <c r="J413" s="463">
        <f t="shared" si="1783"/>
        <v>641957</v>
      </c>
      <c r="K413" s="463">
        <f>IFERROR(ROUND(J413/I413,0),"-")</f>
        <v>6</v>
      </c>
      <c r="L413" s="463">
        <f>IFERROR(ROUND(FS413/I413,0),"-")</f>
        <v>1</v>
      </c>
      <c r="M413" s="463">
        <f>IFERROR(ROUND(FT413/I413,0),"-")</f>
        <v>3</v>
      </c>
      <c r="N413" s="463">
        <f>IFERROR(ROUND(FU413/I413,0),"-")</f>
        <v>32</v>
      </c>
      <c r="O413" s="463">
        <f>IFERROR(ROUND(FV413/I413,0),"-")</f>
        <v>108</v>
      </c>
      <c r="P413" s="463">
        <f t="shared" ref="P413:Y422" si="1784">SUMIFS(P$443:P$10112,$B$443:$B$10112,$B413,$C$443:$C$10112,$C413,$D$443:$D$10112,$D413)</f>
        <v>504</v>
      </c>
      <c r="Q413" s="463">
        <f t="shared" si="1784"/>
        <v>34</v>
      </c>
      <c r="R413" s="463">
        <f t="shared" si="1784"/>
        <v>358</v>
      </c>
      <c r="S413" s="463">
        <f t="shared" si="1784"/>
        <v>116671</v>
      </c>
      <c r="T413" s="463">
        <f t="shared" si="1784"/>
        <v>8374</v>
      </c>
      <c r="U413" s="463">
        <f t="shared" si="1784"/>
        <v>5311</v>
      </c>
      <c r="V413" s="463">
        <f t="shared" si="1784"/>
        <v>58897</v>
      </c>
      <c r="W413" s="463">
        <f t="shared" si="1784"/>
        <v>28166</v>
      </c>
      <c r="X413" s="463">
        <f t="shared" si="1784"/>
        <v>1289</v>
      </c>
      <c r="Y413" s="463">
        <f t="shared" si="1784"/>
        <v>4130575</v>
      </c>
      <c r="Z413" s="463">
        <f>IFERROR(ROUND(Y413/T413,0),"-")</f>
        <v>493</v>
      </c>
      <c r="AA413" s="463">
        <f>IFERROR(ROUND(FW413/T413,0),"-")</f>
        <v>906</v>
      </c>
      <c r="AB413" s="463">
        <f t="shared" si="1730"/>
        <v>3005081</v>
      </c>
      <c r="AC413" s="463">
        <f>IFERROR(ROUND(AB413/U413,0),"-")</f>
        <v>566</v>
      </c>
      <c r="AD413" s="463">
        <f>IFERROR(ROUND(FX413/U413,0),"-")</f>
        <v>1032</v>
      </c>
      <c r="AE413" s="463">
        <f t="shared" si="1733"/>
        <v>90080354</v>
      </c>
      <c r="AF413" s="463">
        <f>IFERROR(ROUND(AE413/V413,0),"-")</f>
        <v>1529</v>
      </c>
      <c r="AG413" s="463">
        <f>IFERROR(ROUND(FY413/V413,0),"-")</f>
        <v>3065</v>
      </c>
      <c r="AH413" s="463">
        <f t="shared" si="1736"/>
        <v>187783005</v>
      </c>
      <c r="AI413" s="463">
        <f>IFERROR(ROUND(AH413/W413,0),"-")</f>
        <v>6667</v>
      </c>
      <c r="AJ413" s="463">
        <f>IFERROR(ROUND(FZ413/W413,0),"-")</f>
        <v>14542</v>
      </c>
      <c r="AK413" s="463">
        <f t="shared" si="1739"/>
        <v>10643095</v>
      </c>
      <c r="AL413" s="463">
        <f>IFERROR(ROUND(AK413/X413,0),"-")</f>
        <v>8257</v>
      </c>
      <c r="AM413" s="463">
        <f>IFERROR(ROUND(GA413/X413,0),"-")</f>
        <v>17082</v>
      </c>
      <c r="AN413" s="463">
        <f t="shared" si="1712"/>
        <v>25</v>
      </c>
      <c r="AO413" s="463">
        <f t="shared" si="1712"/>
        <v>5053</v>
      </c>
      <c r="AP413" s="463">
        <f t="shared" si="1712"/>
        <v>4359</v>
      </c>
      <c r="AQ413" s="463">
        <f t="shared" si="1712"/>
        <v>21590425</v>
      </c>
      <c r="AR413" s="463">
        <f>IFERROR(ROUND(AQ413/AP413,0),"-")</f>
        <v>4953</v>
      </c>
      <c r="AS413" s="463">
        <f>IFERROR(ROUND(GC413/AP413,0),"-")</f>
        <v>11073</v>
      </c>
      <c r="AT413" s="463">
        <f t="shared" ref="AT413:AZ422" si="1785">SUMIFS(AT$443:AT$10112,$B$443:$B$10112,$B413,$C$443:$C$10112,$C413,$D$443:$D$10112,$D413)</f>
        <v>15055</v>
      </c>
      <c r="AU413" s="463">
        <f t="shared" si="1785"/>
        <v>638</v>
      </c>
      <c r="AV413" s="463">
        <f t="shared" si="1785"/>
        <v>3287</v>
      </c>
      <c r="AW413" s="463">
        <f t="shared" si="1785"/>
        <v>3842</v>
      </c>
      <c r="AX413" s="463">
        <f t="shared" si="1785"/>
        <v>1138</v>
      </c>
      <c r="AY413" s="463">
        <f t="shared" si="1785"/>
        <v>9992</v>
      </c>
      <c r="AZ413" s="463">
        <f t="shared" si="1785"/>
        <v>2475</v>
      </c>
      <c r="BA413" s="463">
        <f t="shared" si="1715"/>
        <v>12808</v>
      </c>
      <c r="BB413" s="463">
        <f t="shared" si="1715"/>
        <v>34079429</v>
      </c>
      <c r="BC413" s="463">
        <f>IFERROR(ROUND(BB413/BA413,0),"-")</f>
        <v>2661</v>
      </c>
      <c r="BD413" s="463">
        <f>IFERROR(ROUND(GB413/BA413,0),"-")</f>
        <v>5792</v>
      </c>
      <c r="BE413" s="463">
        <f t="shared" si="1718"/>
        <v>556</v>
      </c>
      <c r="BF413" s="463">
        <f t="shared" si="1718"/>
        <v>3577</v>
      </c>
      <c r="BG413" s="463">
        <f t="shared" si="1718"/>
        <v>6905</v>
      </c>
      <c r="BH413" s="463">
        <f t="shared" si="1718"/>
        <v>1770</v>
      </c>
      <c r="BI413" s="463">
        <f t="shared" ref="BI413:BV422" si="1786">SUMIFS(BI$443:BI$10112,$B$443:$B$10112,$B413,$C$443:$C$10112,$C413,$D$443:$D$10112,$D413)</f>
        <v>60499</v>
      </c>
      <c r="BJ413" s="463">
        <f t="shared" si="1786"/>
        <v>3998</v>
      </c>
      <c r="BK413" s="463">
        <f t="shared" si="1786"/>
        <v>37119</v>
      </c>
      <c r="BL413" s="463">
        <f t="shared" si="1786"/>
        <v>101616</v>
      </c>
      <c r="BM413" s="463">
        <f t="shared" si="1786"/>
        <v>18761</v>
      </c>
      <c r="BN413" s="463">
        <f t="shared" si="1786"/>
        <v>13099</v>
      </c>
      <c r="BO413" s="463">
        <f t="shared" si="1786"/>
        <v>11798</v>
      </c>
      <c r="BP413" s="463">
        <f t="shared" si="1786"/>
        <v>8376</v>
      </c>
      <c r="BQ413" s="463">
        <f t="shared" si="1786"/>
        <v>78966</v>
      </c>
      <c r="BR413" s="463">
        <f t="shared" si="1786"/>
        <v>62212</v>
      </c>
      <c r="BS413" s="463">
        <f t="shared" si="1786"/>
        <v>49135</v>
      </c>
      <c r="BT413" s="463">
        <f t="shared" si="1786"/>
        <v>30371</v>
      </c>
      <c r="BU413" s="463">
        <f t="shared" si="1786"/>
        <v>2315</v>
      </c>
      <c r="BV413" s="463">
        <f t="shared" si="1786"/>
        <v>1472</v>
      </c>
      <c r="BW413" s="463">
        <f t="shared" si="1761"/>
        <v>194</v>
      </c>
      <c r="BX413" s="463">
        <f t="shared" si="1761"/>
        <v>119335</v>
      </c>
      <c r="BY413" s="463">
        <f>IFERROR(ROUND(BX413/BW413,0),"-")</f>
        <v>615</v>
      </c>
      <c r="BZ413" s="463">
        <f>IFERROR(ROUND(GD413/BW413,0),"-")</f>
        <v>1184</v>
      </c>
      <c r="CA413" s="463">
        <f t="shared" si="1762"/>
        <v>140</v>
      </c>
      <c r="CB413" s="463">
        <f t="shared" si="1762"/>
        <v>77254</v>
      </c>
      <c r="CC413" s="463">
        <f>IFERROR(ROUND(CB413/CA413,0),"-")</f>
        <v>552</v>
      </c>
      <c r="CD413" s="463">
        <f>IFERROR(ROUND(GE413/CA413,0),"-")</f>
        <v>1065</v>
      </c>
      <c r="CE413" s="463">
        <f t="shared" si="1763"/>
        <v>8040</v>
      </c>
      <c r="CF413" s="463">
        <f t="shared" si="1763"/>
        <v>3933986</v>
      </c>
      <c r="CG413" s="463">
        <f>IFERROR(ROUND(CF413/CE413,0),"-")</f>
        <v>489</v>
      </c>
      <c r="CH413" s="463">
        <f>IFERROR(ROUND(GF413/CE413,0),"-")</f>
        <v>897</v>
      </c>
      <c r="CI413" s="463">
        <f t="shared" si="1764"/>
        <v>4493</v>
      </c>
      <c r="CJ413" s="463">
        <f t="shared" si="1764"/>
        <v>6698303</v>
      </c>
      <c r="CK413" s="463">
        <f>IFERROR(ROUND(CJ413/CI413,0),"-")</f>
        <v>1491</v>
      </c>
      <c r="CL413" s="463">
        <f>IFERROR(ROUND(GG413/CI413,0),"-")</f>
        <v>2888</v>
      </c>
      <c r="CM413" s="463">
        <f t="shared" si="1765"/>
        <v>1816</v>
      </c>
      <c r="CN413" s="463">
        <f t="shared" si="1765"/>
        <v>2515322</v>
      </c>
      <c r="CO413" s="463">
        <f>IFERROR(ROUND(CN413/CM413,0),"-")</f>
        <v>1385</v>
      </c>
      <c r="CP413" s="463">
        <f>IFERROR(ROUND(GH413/CM413,0),"-")</f>
        <v>2823</v>
      </c>
      <c r="CQ413" s="463">
        <f t="shared" si="1766"/>
        <v>52588</v>
      </c>
      <c r="CR413" s="463">
        <f t="shared" si="1766"/>
        <v>80866729</v>
      </c>
      <c r="CS413" s="463">
        <f>IFERROR(ROUND(CR413/CQ413,0),"-")</f>
        <v>1538</v>
      </c>
      <c r="CT413" s="463">
        <f>IFERROR(ROUND(GI413/CQ413,0),"-")</f>
        <v>3087</v>
      </c>
      <c r="CU413" s="463">
        <f t="shared" si="1767"/>
        <v>3138</v>
      </c>
      <c r="CV413" s="463">
        <f t="shared" si="1767"/>
        <v>17251223</v>
      </c>
      <c r="CW413" s="463">
        <f>IFERROR(ROUND(CV413/CU413,0),"-")</f>
        <v>5498</v>
      </c>
      <c r="CX413" s="463">
        <f>IFERROR(ROUND(GJ413/CU413,0),"-")</f>
        <v>10861</v>
      </c>
      <c r="CY413" s="463">
        <f t="shared" si="1768"/>
        <v>1295</v>
      </c>
      <c r="CZ413" s="463">
        <f t="shared" si="1768"/>
        <v>7026633</v>
      </c>
      <c r="DA413" s="463">
        <f>IFERROR(ROUND(CZ413/CY413,0),"-")</f>
        <v>5426</v>
      </c>
      <c r="DB413" s="463">
        <f>IFERROR(ROUND(GK413/CY413,0),"-")</f>
        <v>10956</v>
      </c>
      <c r="DC413" s="463">
        <f t="shared" si="1769"/>
        <v>1048</v>
      </c>
      <c r="DD413" s="463">
        <f t="shared" si="1769"/>
        <v>8688940</v>
      </c>
      <c r="DE413" s="463">
        <f>IFERROR(ROUND(DD413/DC413,0),"-")</f>
        <v>8291</v>
      </c>
      <c r="DF413" s="463">
        <f>IFERROR(ROUND(GL413/DC413,0),"-")</f>
        <v>18397</v>
      </c>
      <c r="DG413" s="463">
        <f t="shared" si="1770"/>
        <v>228</v>
      </c>
      <c r="DH413" s="463">
        <f t="shared" si="1770"/>
        <v>1799804</v>
      </c>
      <c r="DI413" s="463">
        <f>IFERROR(ROUND(DH413/DG413,0),"-")</f>
        <v>7894</v>
      </c>
      <c r="DJ413" s="463">
        <f>IFERROR(ROUND(GM413/DG413,0),"-")</f>
        <v>17820</v>
      </c>
      <c r="DK413" s="463">
        <f t="shared" ref="DK413:DL432" si="1787">SUMIFS(DK$443:DK$10112,$B$443:$B$10112,$B413,$C$443:$C$10112,$C413,$D$443:$D$10112,$D413)</f>
        <v>259</v>
      </c>
      <c r="DL413" s="463">
        <f t="shared" si="1787"/>
        <v>87202</v>
      </c>
      <c r="DM413" s="463">
        <f>IFERROR(ROUND(DL413/DK413,0),"-")</f>
        <v>337</v>
      </c>
      <c r="DN413" s="463">
        <f>IFERROR(ROUND(GO413/DK413,0),"-")</f>
        <v>570</v>
      </c>
      <c r="DO413" s="463">
        <f t="shared" ref="DO413:DP432" si="1788">SUMIFS(DO$443:DO$10112,$B$443:$B$10112,$B413,$C$443:$C$10112,$C413,$D$443:$D$10112,$D413)</f>
        <v>5201</v>
      </c>
      <c r="DP413" s="463">
        <f t="shared" si="1788"/>
        <v>253277</v>
      </c>
      <c r="DQ413" s="463">
        <f>IFERROR(ROUND(DP413/DO413,0),"-")</f>
        <v>49</v>
      </c>
      <c r="DR413" s="463">
        <f>IFERROR(ROUND(GP413/DO413,0),"-")</f>
        <v>74</v>
      </c>
      <c r="DS413" s="463">
        <f t="shared" ref="DS413:DT432" si="1789">SUMIFS(DS$443:DS$10112,$B$443:$B$10112,$B413,$C$443:$C$10112,$C413,$D$443:$D$10112,$D413)</f>
        <v>92</v>
      </c>
      <c r="DT413" s="463">
        <f t="shared" si="1789"/>
        <v>237375</v>
      </c>
      <c r="DU413" s="463">
        <f>IFERROR(ROUND(DT413/DS413,0),"-")</f>
        <v>2580</v>
      </c>
      <c r="DV413" s="463">
        <f>IFERROR(ROUND(GN413/DS413,0),"-")</f>
        <v>4588</v>
      </c>
      <c r="DW413" s="463">
        <f t="shared" si="1701"/>
        <v>84</v>
      </c>
      <c r="DX413" s="463">
        <f t="shared" si="1778"/>
        <v>63607</v>
      </c>
      <c r="DY413" s="463">
        <f t="shared" si="1778"/>
        <v>82338375</v>
      </c>
      <c r="DZ413" s="463">
        <f>IFERROR(ROUND(DY413/DX413,0),"-")</f>
        <v>1294</v>
      </c>
      <c r="EA413" s="463">
        <f>IFERROR(ROUND(GQ413/DX413,0),"-")</f>
        <v>2245</v>
      </c>
      <c r="EB413" s="463">
        <f t="shared" si="1781"/>
        <v>34220</v>
      </c>
      <c r="EC413" s="463">
        <f t="shared" si="1781"/>
        <v>9511</v>
      </c>
      <c r="ED413" s="463">
        <f t="shared" si="1781"/>
        <v>2479</v>
      </c>
      <c r="EE413" s="463">
        <f t="shared" si="1781"/>
        <v>16229892</v>
      </c>
      <c r="EF413" s="463">
        <f t="shared" si="1781"/>
        <v>2939</v>
      </c>
      <c r="EG413" s="463">
        <f t="shared" si="1719"/>
        <v>68</v>
      </c>
      <c r="EH413" s="463">
        <f t="shared" si="1719"/>
        <v>970</v>
      </c>
      <c r="EI413" s="463"/>
      <c r="EJ413" s="446"/>
      <c r="EK413" s="446"/>
      <c r="EL413" s="446"/>
      <c r="EM413" s="446"/>
      <c r="EN413" s="446"/>
      <c r="EO413" s="446"/>
      <c r="EP413" s="446"/>
      <c r="EQ413" s="446"/>
      <c r="ER413" s="446"/>
      <c r="ES413" s="446"/>
      <c r="ET413" s="446"/>
      <c r="EU413" s="446"/>
      <c r="EV413" s="446"/>
      <c r="EW413" s="446"/>
      <c r="EX413" s="446"/>
      <c r="EY413" s="446"/>
      <c r="EZ413" s="447"/>
      <c r="FA413" s="446">
        <f t="shared" si="1746"/>
        <v>4</v>
      </c>
      <c r="FB413" s="417">
        <f>LEFT($B413,4)+IF(FA413&lt;4,1,0)</f>
        <v>2024</v>
      </c>
      <c r="FC413" s="448">
        <f>DATE(LEFT($B413,4)+IF(FA413&lt;4,1,0),FA413,1)</f>
        <v>45383</v>
      </c>
      <c r="FD413" s="449">
        <f>DAY(EOMONTH($FC413,0))</f>
        <v>30</v>
      </c>
      <c r="FE413" s="450"/>
      <c r="FF413" s="451">
        <f t="shared" si="1619"/>
        <v>0.66086404066073701</v>
      </c>
      <c r="FG413" s="450"/>
      <c r="FH413" s="452">
        <f t="shared" si="1747"/>
        <v>2.2403869118700741</v>
      </c>
      <c r="FI413" s="452">
        <f t="shared" si="1748"/>
        <v>1.5642464771913065</v>
      </c>
      <c r="FJ413" s="452">
        <f t="shared" si="1749"/>
        <v>2.2214272265110151</v>
      </c>
      <c r="FK413" s="452">
        <f t="shared" si="1750"/>
        <v>1.5771041235172283</v>
      </c>
      <c r="FL413" s="452">
        <f t="shared" si="1751"/>
        <v>1.3407474064892948</v>
      </c>
      <c r="FM413" s="452">
        <f t="shared" si="1752"/>
        <v>1.0562847004091889</v>
      </c>
      <c r="FN413" s="452">
        <f t="shared" si="1753"/>
        <v>1.7444791592700419</v>
      </c>
      <c r="FO413" s="452">
        <f t="shared" si="1754"/>
        <v>1.078285876588795</v>
      </c>
      <c r="FP413" s="452">
        <f t="shared" si="1755"/>
        <v>1.795965865011637</v>
      </c>
      <c r="FQ413" s="452">
        <f t="shared" si="1756"/>
        <v>1.1419705197827774</v>
      </c>
      <c r="FR413" s="453"/>
      <c r="FS413" s="446">
        <f t="shared" ref="FS413:GA422" si="1790">SUMIFS(FS$443:FS$10112,$B$443:$B$10112,$B413,$C$443:$C$10112,$C413,$D$443:$D$10112,$D413)</f>
        <v>114429</v>
      </c>
      <c r="FT413" s="446">
        <f t="shared" si="1790"/>
        <v>375478</v>
      </c>
      <c r="FU413" s="446">
        <f t="shared" si="1790"/>
        <v>3761660</v>
      </c>
      <c r="FV413" s="446">
        <f t="shared" si="1790"/>
        <v>12597557</v>
      </c>
      <c r="FW413" s="446">
        <f t="shared" si="1790"/>
        <v>7583696</v>
      </c>
      <c r="FX413" s="446">
        <f t="shared" si="1790"/>
        <v>5482899</v>
      </c>
      <c r="FY413" s="446">
        <f t="shared" si="1790"/>
        <v>180510234</v>
      </c>
      <c r="FZ413" s="446">
        <f t="shared" si="1790"/>
        <v>409576349</v>
      </c>
      <c r="GA413" s="446">
        <f t="shared" si="1790"/>
        <v>22019139</v>
      </c>
      <c r="GB413" s="446">
        <f t="shared" si="1720"/>
        <v>74180138</v>
      </c>
      <c r="GC413" s="446">
        <f t="shared" si="1720"/>
        <v>48267180</v>
      </c>
      <c r="GD413" s="446">
        <f t="shared" si="1782"/>
        <v>229649</v>
      </c>
      <c r="GE413" s="446">
        <f t="shared" si="1782"/>
        <v>149096</v>
      </c>
      <c r="GF413" s="446">
        <f t="shared" si="1782"/>
        <v>7208562</v>
      </c>
      <c r="GG413" s="446">
        <f t="shared" si="1782"/>
        <v>12977051</v>
      </c>
      <c r="GH413" s="446">
        <f t="shared" si="1782"/>
        <v>5126871</v>
      </c>
      <c r="GI413" s="446">
        <f t="shared" si="1782"/>
        <v>162338914</v>
      </c>
      <c r="GJ413" s="446">
        <f t="shared" si="1782"/>
        <v>34081784</v>
      </c>
      <c r="GK413" s="446">
        <f t="shared" si="1782"/>
        <v>14187415</v>
      </c>
      <c r="GL413" s="446">
        <f t="shared" si="1782"/>
        <v>19279538</v>
      </c>
      <c r="GM413" s="446">
        <f t="shared" si="1782"/>
        <v>4063071</v>
      </c>
      <c r="GN413" s="446">
        <f t="shared" si="1702"/>
        <v>422119</v>
      </c>
      <c r="GO413" s="446">
        <f t="shared" si="1772"/>
        <v>147626</v>
      </c>
      <c r="GP413" s="446">
        <f t="shared" si="1772"/>
        <v>385379</v>
      </c>
      <c r="GQ413" s="446">
        <f t="shared" si="1772"/>
        <v>142789244</v>
      </c>
      <c r="GR413" s="446"/>
      <c r="GS413" s="446"/>
      <c r="GT413" s="446"/>
      <c r="GU413" s="446"/>
      <c r="GV413" s="416"/>
      <c r="GW413" s="456"/>
      <c r="GX413" s="456"/>
      <c r="GY413" s="456"/>
      <c r="GZ413" s="456"/>
      <c r="HA413" s="456"/>
    </row>
    <row r="414" spans="1:209" ht="10.5" customHeight="1" x14ac:dyDescent="0.2">
      <c r="A414" s="417" t="str">
        <f>B414&amp;C414&amp;F414</f>
        <v>2024-25MAYY59</v>
      </c>
      <c r="B414" s="458" t="str">
        <f t="shared" si="1757"/>
        <v>2024-25</v>
      </c>
      <c r="C414" s="402" t="s">
        <v>668</v>
      </c>
      <c r="D414" s="458" t="str">
        <f t="shared" ref="D414:E429" si="1791">D413</f>
        <v>Y59</v>
      </c>
      <c r="E414" s="458" t="str">
        <f t="shared" si="1791"/>
        <v>South East</v>
      </c>
      <c r="F414" s="458" t="str">
        <f>D414</f>
        <v>Y59</v>
      </c>
      <c r="H414" s="463">
        <f t="shared" si="1783"/>
        <v>186970</v>
      </c>
      <c r="I414" s="463">
        <f t="shared" si="1783"/>
        <v>129786</v>
      </c>
      <c r="J414" s="463">
        <f t="shared" si="1783"/>
        <v>1180184</v>
      </c>
      <c r="K414" s="463">
        <f>IFERROR(ROUND(J414/I414,0),"-")</f>
        <v>9</v>
      </c>
      <c r="L414" s="463">
        <f>IFERROR(ROUND(FS414/I414,0),"-")</f>
        <v>1</v>
      </c>
      <c r="M414" s="463">
        <f>IFERROR(ROUND(FT414/I414,0),"-")</f>
        <v>26</v>
      </c>
      <c r="N414" s="463">
        <f>IFERROR(ROUND(FU414/I414,0),"-")</f>
        <v>55</v>
      </c>
      <c r="O414" s="463">
        <f>IFERROR(ROUND(FV414/I414,0),"-")</f>
        <v>131</v>
      </c>
      <c r="P414" s="463">
        <f t="shared" si="1784"/>
        <v>534</v>
      </c>
      <c r="Q414" s="463">
        <f t="shared" si="1784"/>
        <v>41</v>
      </c>
      <c r="R414" s="463">
        <f t="shared" si="1784"/>
        <v>266</v>
      </c>
      <c r="S414" s="463">
        <f t="shared" si="1784"/>
        <v>120176</v>
      </c>
      <c r="T414" s="463">
        <f t="shared" si="1784"/>
        <v>9084</v>
      </c>
      <c r="U414" s="463">
        <f t="shared" si="1784"/>
        <v>5714</v>
      </c>
      <c r="V414" s="463">
        <f t="shared" si="1784"/>
        <v>61274</v>
      </c>
      <c r="W414" s="463">
        <f t="shared" si="1784"/>
        <v>27088</v>
      </c>
      <c r="X414" s="463">
        <f t="shared" si="1784"/>
        <v>1199</v>
      </c>
      <c r="Y414" s="463">
        <f t="shared" si="1784"/>
        <v>4670837</v>
      </c>
      <c r="Z414" s="463">
        <f>IFERROR(ROUND(Y414/T414,0),"-")</f>
        <v>514</v>
      </c>
      <c r="AA414" s="463">
        <f>IFERROR(ROUND(FW414/T414,0),"-")</f>
        <v>938</v>
      </c>
      <c r="AB414" s="463">
        <f t="shared" si="1730"/>
        <v>3403499</v>
      </c>
      <c r="AC414" s="463">
        <f>IFERROR(ROUND(AB414/U414,0),"-")</f>
        <v>596</v>
      </c>
      <c r="AD414" s="463">
        <f>IFERROR(ROUND(FX414/U414,0),"-")</f>
        <v>1091</v>
      </c>
      <c r="AE414" s="463">
        <f t="shared" si="1733"/>
        <v>107637748</v>
      </c>
      <c r="AF414" s="463">
        <f>IFERROR(ROUND(AE414/V414,0),"-")</f>
        <v>1757</v>
      </c>
      <c r="AG414" s="463">
        <f>IFERROR(ROUND(FY414/V414,0),"-")</f>
        <v>3525</v>
      </c>
      <c r="AH414" s="463">
        <f t="shared" si="1736"/>
        <v>236488309</v>
      </c>
      <c r="AI414" s="463">
        <f>IFERROR(ROUND(AH414/W414,0),"-")</f>
        <v>8730</v>
      </c>
      <c r="AJ414" s="463">
        <f>IFERROR(ROUND(FZ414/W414,0),"-")</f>
        <v>19283</v>
      </c>
      <c r="AK414" s="463">
        <f t="shared" si="1739"/>
        <v>13015943</v>
      </c>
      <c r="AL414" s="463">
        <f>IFERROR(ROUND(AK414/X414,0),"-")</f>
        <v>10856</v>
      </c>
      <c r="AM414" s="463">
        <f>IFERROR(ROUND(GA414/X414,0),"-")</f>
        <v>25026</v>
      </c>
      <c r="AN414" s="463">
        <f t="shared" si="1712"/>
        <v>39</v>
      </c>
      <c r="AO414" s="463">
        <f t="shared" si="1712"/>
        <v>5418</v>
      </c>
      <c r="AP414" s="463">
        <f t="shared" si="1712"/>
        <v>4752</v>
      </c>
      <c r="AQ414" s="463">
        <f t="shared" si="1712"/>
        <v>30064316</v>
      </c>
      <c r="AR414" s="463">
        <f>IFERROR(ROUND(AQ414/AP414,0),"-")</f>
        <v>6327</v>
      </c>
      <c r="AS414" s="463">
        <f>IFERROR(ROUND(GC414/AP414,0),"-")</f>
        <v>13018</v>
      </c>
      <c r="AT414" s="463">
        <f t="shared" si="1785"/>
        <v>16420</v>
      </c>
      <c r="AU414" s="463">
        <f t="shared" si="1785"/>
        <v>714</v>
      </c>
      <c r="AV414" s="463">
        <f t="shared" si="1785"/>
        <v>3564</v>
      </c>
      <c r="AW414" s="463">
        <f t="shared" si="1785"/>
        <v>4413</v>
      </c>
      <c r="AX414" s="463">
        <f t="shared" si="1785"/>
        <v>1246</v>
      </c>
      <c r="AY414" s="463">
        <f t="shared" si="1785"/>
        <v>10896</v>
      </c>
      <c r="AZ414" s="463">
        <f t="shared" si="1785"/>
        <v>2612</v>
      </c>
      <c r="BA414" s="463">
        <f t="shared" si="1715"/>
        <v>12523</v>
      </c>
      <c r="BB414" s="463">
        <f t="shared" si="1715"/>
        <v>41622061</v>
      </c>
      <c r="BC414" s="463">
        <f>IFERROR(ROUND(BB414/BA414,0),"-")</f>
        <v>3324</v>
      </c>
      <c r="BD414" s="463">
        <f>IFERROR(ROUND(GB414/BA414,0),"-")</f>
        <v>7373</v>
      </c>
      <c r="BE414" s="463">
        <f t="shared" si="1718"/>
        <v>574</v>
      </c>
      <c r="BF414" s="463">
        <f t="shared" si="1718"/>
        <v>3617</v>
      </c>
      <c r="BG414" s="463">
        <f t="shared" si="1718"/>
        <v>6691</v>
      </c>
      <c r="BH414" s="463">
        <f t="shared" si="1718"/>
        <v>1641</v>
      </c>
      <c r="BI414" s="463">
        <f t="shared" si="1786"/>
        <v>61842</v>
      </c>
      <c r="BJ414" s="463">
        <f t="shared" si="1786"/>
        <v>4070</v>
      </c>
      <c r="BK414" s="463">
        <f t="shared" si="1786"/>
        <v>37844</v>
      </c>
      <c r="BL414" s="463">
        <f t="shared" si="1786"/>
        <v>103756</v>
      </c>
      <c r="BM414" s="463">
        <f t="shared" si="1786"/>
        <v>20150</v>
      </c>
      <c r="BN414" s="463">
        <f t="shared" si="1786"/>
        <v>13964</v>
      </c>
      <c r="BO414" s="463">
        <f t="shared" si="1786"/>
        <v>12539</v>
      </c>
      <c r="BP414" s="463">
        <f t="shared" si="1786"/>
        <v>8819</v>
      </c>
      <c r="BQ414" s="463">
        <f t="shared" si="1786"/>
        <v>82802</v>
      </c>
      <c r="BR414" s="463">
        <f t="shared" si="1786"/>
        <v>64934</v>
      </c>
      <c r="BS414" s="463">
        <f t="shared" si="1786"/>
        <v>47327</v>
      </c>
      <c r="BT414" s="463">
        <f t="shared" si="1786"/>
        <v>29381</v>
      </c>
      <c r="BU414" s="463">
        <f t="shared" si="1786"/>
        <v>2078</v>
      </c>
      <c r="BV414" s="463">
        <f t="shared" si="1786"/>
        <v>1342</v>
      </c>
      <c r="BW414" s="463">
        <f t="shared" si="1761"/>
        <v>263</v>
      </c>
      <c r="BX414" s="463">
        <f t="shared" si="1761"/>
        <v>169861</v>
      </c>
      <c r="BY414" s="463">
        <f>IFERROR(ROUND(BX414/BW414,0),"-")</f>
        <v>646</v>
      </c>
      <c r="BZ414" s="463">
        <f>IFERROR(ROUND(GD414/BW414,0),"-")</f>
        <v>1121</v>
      </c>
      <c r="CA414" s="463">
        <f t="shared" si="1762"/>
        <v>171</v>
      </c>
      <c r="CB414" s="463">
        <f t="shared" si="1762"/>
        <v>95806</v>
      </c>
      <c r="CC414" s="463">
        <f>IFERROR(ROUND(CB414/CA414,0),"-")</f>
        <v>560</v>
      </c>
      <c r="CD414" s="463">
        <f>IFERROR(ROUND(GE414/CA414,0),"-")</f>
        <v>1144</v>
      </c>
      <c r="CE414" s="463">
        <f t="shared" si="1763"/>
        <v>8650</v>
      </c>
      <c r="CF414" s="463">
        <f t="shared" si="1763"/>
        <v>4405170</v>
      </c>
      <c r="CG414" s="463">
        <f>IFERROR(ROUND(CF414/CE414,0),"-")</f>
        <v>509</v>
      </c>
      <c r="CH414" s="463">
        <f>IFERROR(ROUND(GF414/CE414,0),"-")</f>
        <v>929</v>
      </c>
      <c r="CI414" s="463">
        <f t="shared" si="1764"/>
        <v>4535</v>
      </c>
      <c r="CJ414" s="463">
        <f t="shared" si="1764"/>
        <v>7403151</v>
      </c>
      <c r="CK414" s="463">
        <f>IFERROR(ROUND(CJ414/CI414,0),"-")</f>
        <v>1632</v>
      </c>
      <c r="CL414" s="463">
        <f>IFERROR(ROUND(GG414/CI414,0),"-")</f>
        <v>3188</v>
      </c>
      <c r="CM414" s="463">
        <f t="shared" si="1765"/>
        <v>1876</v>
      </c>
      <c r="CN414" s="463">
        <f t="shared" si="1765"/>
        <v>2956480</v>
      </c>
      <c r="CO414" s="463">
        <f>IFERROR(ROUND(CN414/CM414,0),"-")</f>
        <v>1576</v>
      </c>
      <c r="CP414" s="463">
        <f>IFERROR(ROUND(GH414/CM414,0),"-")</f>
        <v>3199</v>
      </c>
      <c r="CQ414" s="463">
        <f t="shared" si="1766"/>
        <v>54863</v>
      </c>
      <c r="CR414" s="463">
        <f t="shared" si="1766"/>
        <v>97278117</v>
      </c>
      <c r="CS414" s="463">
        <f>IFERROR(ROUND(CR414/CQ414,0),"-")</f>
        <v>1773</v>
      </c>
      <c r="CT414" s="463">
        <f>IFERROR(ROUND(GI414/CQ414,0),"-")</f>
        <v>3561</v>
      </c>
      <c r="CU414" s="463">
        <f t="shared" si="1767"/>
        <v>3202</v>
      </c>
      <c r="CV414" s="463">
        <f t="shared" si="1767"/>
        <v>20258153</v>
      </c>
      <c r="CW414" s="463">
        <f>IFERROR(ROUND(CV414/CU414,0),"-")</f>
        <v>6327</v>
      </c>
      <c r="CX414" s="463">
        <f>IFERROR(ROUND(GJ414/CU414,0),"-")</f>
        <v>12261</v>
      </c>
      <c r="CY414" s="463">
        <f t="shared" si="1768"/>
        <v>1338</v>
      </c>
      <c r="CZ414" s="463">
        <f t="shared" si="1768"/>
        <v>8649782</v>
      </c>
      <c r="DA414" s="463">
        <f>IFERROR(ROUND(CZ414/CY414,0),"-")</f>
        <v>6465</v>
      </c>
      <c r="DB414" s="463">
        <f>IFERROR(ROUND(GK414/CY414,0),"-")</f>
        <v>13579</v>
      </c>
      <c r="DC414" s="463">
        <f t="shared" si="1769"/>
        <v>1163</v>
      </c>
      <c r="DD414" s="463">
        <f t="shared" si="1769"/>
        <v>11093289</v>
      </c>
      <c r="DE414" s="463">
        <f>IFERROR(ROUND(DD414/DC414,0),"-")</f>
        <v>9539</v>
      </c>
      <c r="DF414" s="463">
        <f>IFERROR(ROUND(GL414/DC414,0),"-")</f>
        <v>21000</v>
      </c>
      <c r="DG414" s="463">
        <f t="shared" si="1770"/>
        <v>212</v>
      </c>
      <c r="DH414" s="463">
        <f t="shared" si="1770"/>
        <v>2248230</v>
      </c>
      <c r="DI414" s="463">
        <f>IFERROR(ROUND(DH414/DG414,0),"-")</f>
        <v>10605</v>
      </c>
      <c r="DJ414" s="463">
        <f>IFERROR(ROUND(GM414/DG414,0),"-")</f>
        <v>20871</v>
      </c>
      <c r="DK414" s="463">
        <f t="shared" si="1787"/>
        <v>257</v>
      </c>
      <c r="DL414" s="463">
        <f t="shared" si="1787"/>
        <v>86035</v>
      </c>
      <c r="DM414" s="463">
        <f>IFERROR(ROUND(DL414/DK414,0),"-")</f>
        <v>335</v>
      </c>
      <c r="DN414" s="463">
        <f>IFERROR(ROUND(GO414/DK414,0),"-")</f>
        <v>577</v>
      </c>
      <c r="DO414" s="463">
        <f t="shared" si="1788"/>
        <v>5383</v>
      </c>
      <c r="DP414" s="463">
        <f t="shared" si="1788"/>
        <v>284176</v>
      </c>
      <c r="DQ414" s="463">
        <f>IFERROR(ROUND(DP414/DO414,0),"-")</f>
        <v>53</v>
      </c>
      <c r="DR414" s="463">
        <f>IFERROR(ROUND(GP414/DO414,0),"-")</f>
        <v>82</v>
      </c>
      <c r="DS414" s="463">
        <f t="shared" si="1789"/>
        <v>100</v>
      </c>
      <c r="DT414" s="463">
        <f t="shared" si="1789"/>
        <v>297486</v>
      </c>
      <c r="DU414" s="463">
        <f>IFERROR(ROUND(DT414/DS414,0),"-")</f>
        <v>2975</v>
      </c>
      <c r="DV414" s="463">
        <f>IFERROR(ROUND(GN414/DS414,0),"-")</f>
        <v>5838</v>
      </c>
      <c r="DW414" s="463">
        <f t="shared" si="1701"/>
        <v>93</v>
      </c>
      <c r="DX414" s="463">
        <f t="shared" si="1778"/>
        <v>65416</v>
      </c>
      <c r="DY414" s="463">
        <f t="shared" si="1778"/>
        <v>86292380</v>
      </c>
      <c r="DZ414" s="463">
        <f>IFERROR(ROUND(DY414/DX414,0),"-")</f>
        <v>1319</v>
      </c>
      <c r="EA414" s="463">
        <f>IFERROR(ROUND(GQ414/DX414,0),"-")</f>
        <v>2258</v>
      </c>
      <c r="EB414" s="463">
        <f t="shared" si="1781"/>
        <v>35141</v>
      </c>
      <c r="EC414" s="463">
        <f t="shared" si="1781"/>
        <v>9726</v>
      </c>
      <c r="ED414" s="463">
        <f t="shared" si="1781"/>
        <v>2579</v>
      </c>
      <c r="EE414" s="463">
        <f t="shared" si="1781"/>
        <v>18338228</v>
      </c>
      <c r="EF414" s="463">
        <f t="shared" si="1781"/>
        <v>2822</v>
      </c>
      <c r="EG414" s="463">
        <f t="shared" si="1719"/>
        <v>159</v>
      </c>
      <c r="EH414" s="463">
        <f t="shared" si="1719"/>
        <v>2952</v>
      </c>
      <c r="EI414" s="463"/>
      <c r="EJ414" s="446"/>
      <c r="EK414" s="446"/>
      <c r="EL414" s="446"/>
      <c r="EM414" s="446"/>
      <c r="EN414" s="446"/>
      <c r="EO414" s="446"/>
      <c r="EP414" s="446"/>
      <c r="EQ414" s="446"/>
      <c r="ER414" s="446"/>
      <c r="ES414" s="446"/>
      <c r="ET414" s="446"/>
      <c r="EU414" s="446"/>
      <c r="EV414" s="446"/>
      <c r="EW414" s="446"/>
      <c r="EX414" s="446"/>
      <c r="EY414" s="446"/>
      <c r="EZ414" s="447"/>
      <c r="FA414" s="446">
        <f t="shared" si="1746"/>
        <v>5</v>
      </c>
      <c r="FB414" s="417">
        <f>LEFT($B414,4)+IF(FA414&lt;4,1,0)</f>
        <v>2024</v>
      </c>
      <c r="FC414" s="448">
        <f>DATE(LEFT($B414,4)+IF(FA414&lt;4,1,0),FA414,1)</f>
        <v>45413</v>
      </c>
      <c r="FD414" s="449">
        <f t="shared" si="1777"/>
        <v>31</v>
      </c>
      <c r="FE414" s="450"/>
      <c r="FF414" s="451">
        <f t="shared" si="1619"/>
        <v>0.62959064327485381</v>
      </c>
      <c r="FG414" s="450"/>
      <c r="FH414" s="452">
        <f t="shared" si="1747"/>
        <v>2.2181858212241305</v>
      </c>
      <c r="FI414" s="452">
        <f t="shared" si="1748"/>
        <v>1.5372082782915015</v>
      </c>
      <c r="FJ414" s="452">
        <f t="shared" si="1749"/>
        <v>2.1944347217360867</v>
      </c>
      <c r="FK414" s="452">
        <f t="shared" si="1750"/>
        <v>1.5434021701085054</v>
      </c>
      <c r="FL414" s="452">
        <f t="shared" si="1751"/>
        <v>1.3513398831478278</v>
      </c>
      <c r="FM414" s="452">
        <f t="shared" si="1752"/>
        <v>1.0597316969677189</v>
      </c>
      <c r="FN414" s="452">
        <f t="shared" si="1753"/>
        <v>1.7471574128765506</v>
      </c>
      <c r="FO414" s="452">
        <f t="shared" si="1754"/>
        <v>1.0846500295333728</v>
      </c>
      <c r="FP414" s="452">
        <f t="shared" si="1755"/>
        <v>1.7331109257714763</v>
      </c>
      <c r="FQ414" s="452">
        <f t="shared" si="1756"/>
        <v>1.1192660550458715</v>
      </c>
      <c r="FR414" s="453"/>
      <c r="FS414" s="446">
        <f t="shared" si="1790"/>
        <v>127688</v>
      </c>
      <c r="FT414" s="446">
        <f t="shared" si="1790"/>
        <v>3431664</v>
      </c>
      <c r="FU414" s="446">
        <f t="shared" si="1790"/>
        <v>7153890</v>
      </c>
      <c r="FV414" s="446">
        <f t="shared" si="1790"/>
        <v>17033494</v>
      </c>
      <c r="FW414" s="446">
        <f t="shared" si="1790"/>
        <v>8520222</v>
      </c>
      <c r="FX414" s="446">
        <f t="shared" si="1790"/>
        <v>6232660</v>
      </c>
      <c r="FY414" s="446">
        <f t="shared" si="1790"/>
        <v>215988508</v>
      </c>
      <c r="FZ414" s="446">
        <f t="shared" si="1790"/>
        <v>522350766</v>
      </c>
      <c r="GA414" s="446">
        <f t="shared" si="1790"/>
        <v>30006261</v>
      </c>
      <c r="GB414" s="446">
        <f t="shared" si="1720"/>
        <v>92335669</v>
      </c>
      <c r="GC414" s="446">
        <f t="shared" si="1720"/>
        <v>61859952</v>
      </c>
      <c r="GD414" s="446">
        <f t="shared" si="1782"/>
        <v>294924</v>
      </c>
      <c r="GE414" s="446">
        <f t="shared" si="1782"/>
        <v>195561</v>
      </c>
      <c r="GF414" s="446">
        <f t="shared" si="1782"/>
        <v>8035930</v>
      </c>
      <c r="GG414" s="446">
        <f t="shared" si="1782"/>
        <v>14459625</v>
      </c>
      <c r="GH414" s="446">
        <f t="shared" si="1782"/>
        <v>6001628</v>
      </c>
      <c r="GI414" s="446">
        <f t="shared" si="1782"/>
        <v>195345638</v>
      </c>
      <c r="GJ414" s="446">
        <f t="shared" si="1782"/>
        <v>39259108</v>
      </c>
      <c r="GK414" s="446">
        <f t="shared" si="1782"/>
        <v>18169157</v>
      </c>
      <c r="GL414" s="446">
        <f t="shared" si="1782"/>
        <v>24423208</v>
      </c>
      <c r="GM414" s="446">
        <f t="shared" si="1782"/>
        <v>4424558</v>
      </c>
      <c r="GN414" s="446">
        <f t="shared" si="1702"/>
        <v>583766</v>
      </c>
      <c r="GO414" s="446">
        <f t="shared" si="1772"/>
        <v>148207</v>
      </c>
      <c r="GP414" s="446">
        <f t="shared" si="1772"/>
        <v>440465</v>
      </c>
      <c r="GQ414" s="446">
        <f t="shared" si="1772"/>
        <v>147689170</v>
      </c>
      <c r="GR414" s="446"/>
      <c r="GS414" s="446"/>
      <c r="GT414" s="446"/>
      <c r="GU414" s="446"/>
      <c r="GV414" s="416"/>
      <c r="GW414" s="456"/>
      <c r="GX414" s="456"/>
      <c r="GY414" s="456"/>
      <c r="GZ414" s="456"/>
      <c r="HA414" s="456"/>
    </row>
    <row r="415" spans="1:209" ht="10.5" customHeight="1" x14ac:dyDescent="0.2">
      <c r="A415" s="417" t="str">
        <f>B415&amp;C415&amp;F415</f>
        <v>2024-25JUNEY59</v>
      </c>
      <c r="B415" s="458" t="str">
        <f>IF($FA415=4,LEFT($B414,4)+1&amp;-1-RIGHT($B414,2),$B414)</f>
        <v>2024-25</v>
      </c>
      <c r="C415" s="402" t="s">
        <v>671</v>
      </c>
      <c r="D415" s="458" t="str">
        <f>D414</f>
        <v>Y59</v>
      </c>
      <c r="E415" s="458" t="str">
        <f>E414</f>
        <v>South East</v>
      </c>
      <c r="F415" s="458" t="str">
        <f>D415</f>
        <v>Y59</v>
      </c>
      <c r="H415" s="463">
        <f t="shared" si="1783"/>
        <v>182304</v>
      </c>
      <c r="I415" s="463">
        <f t="shared" si="1783"/>
        <v>128034</v>
      </c>
      <c r="J415" s="463">
        <f t="shared" si="1783"/>
        <v>1137946</v>
      </c>
      <c r="K415" s="463">
        <f>IFERROR(ROUND(J415/I415,0),"-")</f>
        <v>9</v>
      </c>
      <c r="L415" s="463">
        <f>IFERROR(ROUND(FS415/I415,0),"-")</f>
        <v>1</v>
      </c>
      <c r="M415" s="463">
        <f>IFERROR(ROUND(FT415/I415,0),"-")</f>
        <v>23</v>
      </c>
      <c r="N415" s="463">
        <f>IFERROR(ROUND(FU415/I415,0),"-")</f>
        <v>60</v>
      </c>
      <c r="O415" s="463">
        <f>IFERROR(ROUND(FV415/I415,0),"-")</f>
        <v>132</v>
      </c>
      <c r="P415" s="463">
        <f t="shared" si="1784"/>
        <v>503</v>
      </c>
      <c r="Q415" s="463">
        <f t="shared" si="1784"/>
        <v>28</v>
      </c>
      <c r="R415" s="463">
        <f t="shared" si="1784"/>
        <v>295</v>
      </c>
      <c r="S415" s="463">
        <f t="shared" si="1784"/>
        <v>115888</v>
      </c>
      <c r="T415" s="463">
        <f t="shared" si="1784"/>
        <v>8892</v>
      </c>
      <c r="U415" s="463">
        <f t="shared" si="1784"/>
        <v>5568</v>
      </c>
      <c r="V415" s="463">
        <f t="shared" si="1784"/>
        <v>59322</v>
      </c>
      <c r="W415" s="463">
        <f t="shared" si="1784"/>
        <v>26333</v>
      </c>
      <c r="X415" s="463">
        <f t="shared" si="1784"/>
        <v>1112</v>
      </c>
      <c r="Y415" s="463">
        <f t="shared" si="1784"/>
        <v>4643693</v>
      </c>
      <c r="Z415" s="463">
        <f>IFERROR(ROUND(Y415/T415,0),"-")</f>
        <v>522</v>
      </c>
      <c r="AA415" s="463">
        <f>IFERROR(ROUND(FW415/T415,0),"-")</f>
        <v>963</v>
      </c>
      <c r="AB415" s="463">
        <f t="shared" si="1730"/>
        <v>3376210</v>
      </c>
      <c r="AC415" s="463">
        <f>IFERROR(ROUND(AB415/U415,0),"-")</f>
        <v>606</v>
      </c>
      <c r="AD415" s="463">
        <f>IFERROR(ROUND(FX415/U415,0),"-")</f>
        <v>1128</v>
      </c>
      <c r="AE415" s="463">
        <f t="shared" si="1733"/>
        <v>106716342</v>
      </c>
      <c r="AF415" s="463">
        <f>IFERROR(ROUND(AE415/V415,0),"-")</f>
        <v>1799</v>
      </c>
      <c r="AG415" s="463">
        <f>IFERROR(ROUND(FY415/V415,0),"-")</f>
        <v>3626</v>
      </c>
      <c r="AH415" s="463">
        <f t="shared" si="1736"/>
        <v>219976425</v>
      </c>
      <c r="AI415" s="463">
        <f>IFERROR(ROUND(AH415/W415,0),"-")</f>
        <v>8354</v>
      </c>
      <c r="AJ415" s="463">
        <f>IFERROR(ROUND(FZ415/W415,0),"-")</f>
        <v>18820</v>
      </c>
      <c r="AK415" s="463">
        <f t="shared" si="1739"/>
        <v>11221476</v>
      </c>
      <c r="AL415" s="463">
        <f>IFERROR(ROUND(AK415/X415,0),"-")</f>
        <v>10091</v>
      </c>
      <c r="AM415" s="463">
        <f>IFERROR(ROUND(GA415/X415,0),"-")</f>
        <v>22710</v>
      </c>
      <c r="AN415" s="463">
        <f t="shared" ref="AN415:AQ434" si="1792">SUMIFS(AN$443:AN$10112,$B$443:$B$10112,$B415,$C$443:$C$10112,$C415,$D$443:$D$10112,$D415)</f>
        <v>53</v>
      </c>
      <c r="AO415" s="463">
        <f t="shared" si="1792"/>
        <v>5314</v>
      </c>
      <c r="AP415" s="463">
        <f t="shared" si="1792"/>
        <v>4504</v>
      </c>
      <c r="AQ415" s="463">
        <f t="shared" si="1792"/>
        <v>29058032</v>
      </c>
      <c r="AR415" s="463">
        <f>IFERROR(ROUND(AQ415/AP415,0),"-")</f>
        <v>6452</v>
      </c>
      <c r="AS415" s="463">
        <f>IFERROR(ROUND(GC415/AP415,0),"-")</f>
        <v>14608</v>
      </c>
      <c r="AT415" s="463">
        <f t="shared" si="1785"/>
        <v>15337</v>
      </c>
      <c r="AU415" s="463">
        <f t="shared" si="1785"/>
        <v>646</v>
      </c>
      <c r="AV415" s="463">
        <f t="shared" si="1785"/>
        <v>3242</v>
      </c>
      <c r="AW415" s="463">
        <f t="shared" si="1785"/>
        <v>3786</v>
      </c>
      <c r="AX415" s="463">
        <f t="shared" si="1785"/>
        <v>1155</v>
      </c>
      <c r="AY415" s="463">
        <f t="shared" si="1785"/>
        <v>10294</v>
      </c>
      <c r="AZ415" s="463">
        <f t="shared" si="1785"/>
        <v>2700</v>
      </c>
      <c r="BA415" s="463">
        <f t="shared" ref="BA415:BB434" si="1793">SUMIFS(BA$443:BA$10112,$B$443:$B$10112,$B415,$C$443:$C$10112,$C415,$D$443:$D$10112,$D415)</f>
        <v>11570</v>
      </c>
      <c r="BB415" s="463">
        <f t="shared" si="1793"/>
        <v>37858281</v>
      </c>
      <c r="BC415" s="463">
        <f>IFERROR(ROUND(BB415/BA415,0),"-")</f>
        <v>3272</v>
      </c>
      <c r="BD415" s="463">
        <f>IFERROR(ROUND(GB415/BA415,0),"-")</f>
        <v>7167</v>
      </c>
      <c r="BE415" s="463">
        <f t="shared" ref="BE415:BH434" si="1794">SUMIFS(BE$443:BE$10112,$B$443:$B$10112,$B415,$C$443:$C$10112,$C415,$D$443:$D$10112,$D415)</f>
        <v>494</v>
      </c>
      <c r="BF415" s="463">
        <f t="shared" si="1794"/>
        <v>3160</v>
      </c>
      <c r="BG415" s="463">
        <f t="shared" si="1794"/>
        <v>6109</v>
      </c>
      <c r="BH415" s="463">
        <f t="shared" si="1794"/>
        <v>1807</v>
      </c>
      <c r="BI415" s="463">
        <f t="shared" si="1786"/>
        <v>60131</v>
      </c>
      <c r="BJ415" s="463">
        <f t="shared" si="1786"/>
        <v>3592</v>
      </c>
      <c r="BK415" s="463">
        <f t="shared" si="1786"/>
        <v>36828</v>
      </c>
      <c r="BL415" s="463">
        <f t="shared" si="1786"/>
        <v>100551</v>
      </c>
      <c r="BM415" s="463">
        <f t="shared" si="1786"/>
        <v>19726</v>
      </c>
      <c r="BN415" s="463">
        <f t="shared" si="1786"/>
        <v>13626</v>
      </c>
      <c r="BO415" s="463">
        <f t="shared" si="1786"/>
        <v>12215</v>
      </c>
      <c r="BP415" s="463">
        <f t="shared" si="1786"/>
        <v>8536</v>
      </c>
      <c r="BQ415" s="463">
        <f t="shared" si="1786"/>
        <v>81011</v>
      </c>
      <c r="BR415" s="463">
        <f t="shared" si="1786"/>
        <v>62814</v>
      </c>
      <c r="BS415" s="463">
        <f t="shared" si="1786"/>
        <v>46243</v>
      </c>
      <c r="BT415" s="463">
        <f t="shared" si="1786"/>
        <v>28485</v>
      </c>
      <c r="BU415" s="463">
        <f t="shared" si="1786"/>
        <v>1896</v>
      </c>
      <c r="BV415" s="463">
        <f t="shared" si="1786"/>
        <v>1249</v>
      </c>
      <c r="BW415" s="463">
        <f t="shared" si="1761"/>
        <v>269</v>
      </c>
      <c r="BX415" s="463">
        <f t="shared" si="1761"/>
        <v>179293</v>
      </c>
      <c r="BY415" s="463">
        <f>IFERROR(ROUND(BX415/BW415,0),"-")</f>
        <v>667</v>
      </c>
      <c r="BZ415" s="463">
        <f>IFERROR(ROUND(GD415/BW415,0),"-")</f>
        <v>1202</v>
      </c>
      <c r="CA415" s="463">
        <f t="shared" si="1762"/>
        <v>147</v>
      </c>
      <c r="CB415" s="463">
        <f t="shared" si="1762"/>
        <v>85089</v>
      </c>
      <c r="CC415" s="463">
        <f>IFERROR(ROUND(CB415/CA415,0),"-")</f>
        <v>579</v>
      </c>
      <c r="CD415" s="463">
        <f>IFERROR(ROUND(GE415/CA415,0),"-")</f>
        <v>1166</v>
      </c>
      <c r="CE415" s="463">
        <f t="shared" si="1763"/>
        <v>8476</v>
      </c>
      <c r="CF415" s="463">
        <f t="shared" si="1763"/>
        <v>4379311</v>
      </c>
      <c r="CG415" s="463">
        <f>IFERROR(ROUND(CF415/CE415,0),"-")</f>
        <v>517</v>
      </c>
      <c r="CH415" s="463">
        <f>IFERROR(ROUND(GF415/CE415,0),"-")</f>
        <v>951</v>
      </c>
      <c r="CI415" s="463">
        <f t="shared" si="1764"/>
        <v>4351</v>
      </c>
      <c r="CJ415" s="463">
        <f t="shared" si="1764"/>
        <v>7343875</v>
      </c>
      <c r="CK415" s="463">
        <f>IFERROR(ROUND(CJ415/CI415,0),"-")</f>
        <v>1688</v>
      </c>
      <c r="CL415" s="463">
        <f>IFERROR(ROUND(GG415/CI415,0),"-")</f>
        <v>3394</v>
      </c>
      <c r="CM415" s="463">
        <f t="shared" si="1765"/>
        <v>1823</v>
      </c>
      <c r="CN415" s="463">
        <f t="shared" si="1765"/>
        <v>3345110</v>
      </c>
      <c r="CO415" s="463">
        <f>IFERROR(ROUND(CN415/CM415,0),"-")</f>
        <v>1835</v>
      </c>
      <c r="CP415" s="463">
        <f>IFERROR(ROUND(GH415/CM415,0),"-")</f>
        <v>3726</v>
      </c>
      <c r="CQ415" s="463">
        <f t="shared" si="1766"/>
        <v>53148</v>
      </c>
      <c r="CR415" s="463">
        <f t="shared" si="1766"/>
        <v>96027357</v>
      </c>
      <c r="CS415" s="463">
        <f>IFERROR(ROUND(CR415/CQ415,0),"-")</f>
        <v>1807</v>
      </c>
      <c r="CT415" s="463">
        <f>IFERROR(ROUND(GI415/CQ415,0),"-")</f>
        <v>3643</v>
      </c>
      <c r="CU415" s="463">
        <f t="shared" si="1767"/>
        <v>3175</v>
      </c>
      <c r="CV415" s="463">
        <f t="shared" si="1767"/>
        <v>19367872</v>
      </c>
      <c r="CW415" s="463">
        <f>IFERROR(ROUND(CV415/CU415,0),"-")</f>
        <v>6100</v>
      </c>
      <c r="CX415" s="463">
        <f>IFERROR(ROUND(GJ415/CU415,0),"-")</f>
        <v>11943</v>
      </c>
      <c r="CY415" s="463">
        <f t="shared" si="1768"/>
        <v>1335</v>
      </c>
      <c r="CZ415" s="463">
        <f t="shared" si="1768"/>
        <v>8313000</v>
      </c>
      <c r="DA415" s="463">
        <f>IFERROR(ROUND(CZ415/CY415,0),"-")</f>
        <v>6227</v>
      </c>
      <c r="DB415" s="463">
        <f>IFERROR(ROUND(GK415/CY415,0),"-")</f>
        <v>12016</v>
      </c>
      <c r="DC415" s="463">
        <f t="shared" si="1769"/>
        <v>1045</v>
      </c>
      <c r="DD415" s="463">
        <f t="shared" si="1769"/>
        <v>11363628</v>
      </c>
      <c r="DE415" s="463">
        <f>IFERROR(ROUND(DD415/DC415,0),"-")</f>
        <v>10874</v>
      </c>
      <c r="DF415" s="463">
        <f>IFERROR(ROUND(GL415/DC415,0),"-")</f>
        <v>23142</v>
      </c>
      <c r="DG415" s="463">
        <f t="shared" si="1770"/>
        <v>195</v>
      </c>
      <c r="DH415" s="463">
        <f t="shared" si="1770"/>
        <v>1785043</v>
      </c>
      <c r="DI415" s="463">
        <f>IFERROR(ROUND(DH415/DG415,0),"-")</f>
        <v>9154</v>
      </c>
      <c r="DJ415" s="463">
        <f>IFERROR(ROUND(GM415/DG415,0),"-")</f>
        <v>22881</v>
      </c>
      <c r="DK415" s="463">
        <f t="shared" si="1787"/>
        <v>221</v>
      </c>
      <c r="DL415" s="463">
        <f t="shared" si="1787"/>
        <v>82558</v>
      </c>
      <c r="DM415" s="463">
        <f>IFERROR(ROUND(DL415/DK415,0),"-")</f>
        <v>374</v>
      </c>
      <c r="DN415" s="463">
        <f>IFERROR(ROUND(GO415/DK415,0),"-")</f>
        <v>606</v>
      </c>
      <c r="DO415" s="463">
        <f t="shared" si="1788"/>
        <v>5421</v>
      </c>
      <c r="DP415" s="463">
        <f t="shared" si="1788"/>
        <v>284128</v>
      </c>
      <c r="DQ415" s="463">
        <f>IFERROR(ROUND(DP415/DO415,0),"-")</f>
        <v>52</v>
      </c>
      <c r="DR415" s="463">
        <f>IFERROR(ROUND(GP415/DO415,0),"-")</f>
        <v>82</v>
      </c>
      <c r="DS415" s="463">
        <f t="shared" si="1789"/>
        <v>92</v>
      </c>
      <c r="DT415" s="463">
        <f t="shared" si="1789"/>
        <v>273382</v>
      </c>
      <c r="DU415" s="463">
        <f>IFERROR(ROUND(DT415/DS415,0),"-")</f>
        <v>2972</v>
      </c>
      <c r="DV415" s="463">
        <f>IFERROR(ROUND(GN415/DS415,0),"-")</f>
        <v>6029</v>
      </c>
      <c r="DW415" s="463">
        <f t="shared" si="1701"/>
        <v>80</v>
      </c>
      <c r="DX415" s="463">
        <f t="shared" si="1778"/>
        <v>62997</v>
      </c>
      <c r="DY415" s="463">
        <f t="shared" si="1778"/>
        <v>78797245</v>
      </c>
      <c r="DZ415" s="463">
        <f>IFERROR(ROUND(DY415/DX415,0),"-")</f>
        <v>1251</v>
      </c>
      <c r="EA415" s="463">
        <f>IFERROR(ROUND(GQ415/DX415,0),"-")</f>
        <v>2152</v>
      </c>
      <c r="EB415" s="463">
        <f t="shared" si="1781"/>
        <v>33976</v>
      </c>
      <c r="EC415" s="463">
        <f t="shared" si="1781"/>
        <v>9017</v>
      </c>
      <c r="ED415" s="463">
        <f t="shared" si="1781"/>
        <v>1986</v>
      </c>
      <c r="EE415" s="463">
        <f t="shared" si="1781"/>
        <v>13429045</v>
      </c>
      <c r="EF415" s="463">
        <f t="shared" si="1781"/>
        <v>2713</v>
      </c>
      <c r="EG415" s="463">
        <f t="shared" ref="EG415:EH434" si="1795">SUMIFS(EG$443:EG$10112,$B$443:$B$10112,$B415,$C$443:$C$10112,$C415,$D$443:$D$10112,$D415)</f>
        <v>195</v>
      </c>
      <c r="EH415" s="463">
        <f t="shared" si="1795"/>
        <v>1559</v>
      </c>
      <c r="EI415" s="463"/>
      <c r="EJ415" s="446"/>
      <c r="EK415" s="446"/>
      <c r="EL415" s="446"/>
      <c r="EM415" s="446"/>
      <c r="EN415" s="446"/>
      <c r="EO415" s="446"/>
      <c r="EP415" s="446"/>
      <c r="EQ415" s="446"/>
      <c r="ER415" s="446"/>
      <c r="ES415" s="446"/>
      <c r="ET415" s="446"/>
      <c r="EU415" s="446"/>
      <c r="EV415" s="446"/>
      <c r="EW415" s="446"/>
      <c r="EX415" s="446"/>
      <c r="EY415" s="446"/>
      <c r="EZ415" s="447"/>
      <c r="FA415" s="446">
        <f t="shared" si="1746"/>
        <v>6</v>
      </c>
      <c r="FB415" s="417">
        <f>LEFT($B415,4)+IF(FA415&lt;4,1,0)</f>
        <v>2024</v>
      </c>
      <c r="FC415" s="448">
        <f>DATE(LEFT($B415,4)+IF(FA415&lt;4,1,0),FA415,1)</f>
        <v>45444</v>
      </c>
      <c r="FD415" s="449">
        <f>DAY(EOMONTH($FC415,0))</f>
        <v>30</v>
      </c>
      <c r="FE415" s="450"/>
      <c r="FF415" s="451">
        <f t="shared" si="1619"/>
        <v>0.64620336154488023</v>
      </c>
      <c r="FG415" s="450"/>
      <c r="FH415" s="452">
        <f t="shared" si="1747"/>
        <v>2.2183985605038234</v>
      </c>
      <c r="FI415" s="452">
        <f t="shared" si="1748"/>
        <v>1.5323886639676114</v>
      </c>
      <c r="FJ415" s="452">
        <f t="shared" si="1749"/>
        <v>2.1937859195402298</v>
      </c>
      <c r="FK415" s="452">
        <f t="shared" si="1750"/>
        <v>1.5330459770114941</v>
      </c>
      <c r="FL415" s="452">
        <f t="shared" si="1751"/>
        <v>1.365614780351303</v>
      </c>
      <c r="FM415" s="452">
        <f t="shared" si="1752"/>
        <v>1.0588651764943866</v>
      </c>
      <c r="FN415" s="452">
        <f t="shared" si="1753"/>
        <v>1.7560855200698744</v>
      </c>
      <c r="FO415" s="452">
        <f t="shared" si="1754"/>
        <v>1.0817225534500436</v>
      </c>
      <c r="FP415" s="452">
        <f t="shared" si="1755"/>
        <v>1.7050359712230216</v>
      </c>
      <c r="FQ415" s="452">
        <f t="shared" si="1756"/>
        <v>1.1232014388489209</v>
      </c>
      <c r="FR415" s="453"/>
      <c r="FS415" s="446">
        <f t="shared" si="1790"/>
        <v>125889</v>
      </c>
      <c r="FT415" s="446">
        <f t="shared" si="1790"/>
        <v>2930935</v>
      </c>
      <c r="FU415" s="446">
        <f t="shared" si="1790"/>
        <v>7699412</v>
      </c>
      <c r="FV415" s="446">
        <f t="shared" si="1790"/>
        <v>16944302</v>
      </c>
      <c r="FW415" s="446">
        <f t="shared" si="1790"/>
        <v>8566074</v>
      </c>
      <c r="FX415" s="446">
        <f t="shared" si="1790"/>
        <v>6281181</v>
      </c>
      <c r="FY415" s="446">
        <f t="shared" si="1790"/>
        <v>215092728</v>
      </c>
      <c r="FZ415" s="446">
        <f t="shared" si="1790"/>
        <v>495599583</v>
      </c>
      <c r="GA415" s="446">
        <f t="shared" si="1790"/>
        <v>25253284</v>
      </c>
      <c r="GB415" s="446">
        <f t="shared" ref="GB415:GC434" si="1796">SUMIFS(GB$443:GB$10112,$B$443:$B$10112,$B415,$C$443:$C$10112,$C415,$D$443:$D$10112,$D415)</f>
        <v>82920796</v>
      </c>
      <c r="GC415" s="446">
        <f t="shared" si="1796"/>
        <v>65792860</v>
      </c>
      <c r="GD415" s="446">
        <f t="shared" si="1782"/>
        <v>323311</v>
      </c>
      <c r="GE415" s="446">
        <f t="shared" si="1782"/>
        <v>171370</v>
      </c>
      <c r="GF415" s="446">
        <f t="shared" si="1782"/>
        <v>8061252</v>
      </c>
      <c r="GG415" s="446">
        <f t="shared" si="1782"/>
        <v>14768546</v>
      </c>
      <c r="GH415" s="446">
        <f t="shared" si="1782"/>
        <v>6791997</v>
      </c>
      <c r="GI415" s="446">
        <f t="shared" si="1782"/>
        <v>193641862</v>
      </c>
      <c r="GJ415" s="446">
        <f t="shared" si="1782"/>
        <v>37919785</v>
      </c>
      <c r="GK415" s="446">
        <f t="shared" si="1782"/>
        <v>16040723</v>
      </c>
      <c r="GL415" s="446">
        <f t="shared" si="1782"/>
        <v>24183184</v>
      </c>
      <c r="GM415" s="446">
        <f t="shared" si="1782"/>
        <v>4461738</v>
      </c>
      <c r="GN415" s="446">
        <f t="shared" si="1702"/>
        <v>554648</v>
      </c>
      <c r="GO415" s="446">
        <f t="shared" si="1772"/>
        <v>133842</v>
      </c>
      <c r="GP415" s="446">
        <f t="shared" si="1772"/>
        <v>444303</v>
      </c>
      <c r="GQ415" s="446">
        <f t="shared" si="1772"/>
        <v>135544821</v>
      </c>
      <c r="GR415" s="446"/>
      <c r="GS415" s="446"/>
      <c r="GT415" s="446"/>
      <c r="GU415" s="446"/>
      <c r="GV415" s="416"/>
      <c r="GW415" s="456"/>
      <c r="GX415" s="456"/>
      <c r="GY415" s="456"/>
      <c r="GZ415" s="456"/>
      <c r="HA415" s="456"/>
    </row>
    <row r="416" spans="1:209" ht="10.5" customHeight="1" x14ac:dyDescent="0.2">
      <c r="A416" s="417" t="str">
        <f t="shared" ref="A416:A437" si="1797">B416&amp;C416&amp;F416</f>
        <v>2024-25JULYY59</v>
      </c>
      <c r="B416" s="458" t="str">
        <f t="shared" si="1757"/>
        <v>2024-25</v>
      </c>
      <c r="C416" s="402" t="s">
        <v>673</v>
      </c>
      <c r="D416" s="458" t="str">
        <f t="shared" si="1791"/>
        <v>Y59</v>
      </c>
      <c r="E416" s="458" t="str">
        <f t="shared" si="1791"/>
        <v>South East</v>
      </c>
      <c r="F416" s="458" t="str">
        <f t="shared" ref="F416:F437" si="1798">D416</f>
        <v>Y59</v>
      </c>
      <c r="H416" s="463">
        <f t="shared" si="1783"/>
        <v>192993</v>
      </c>
      <c r="I416" s="463">
        <f t="shared" si="1783"/>
        <v>137095</v>
      </c>
      <c r="J416" s="463">
        <f t="shared" si="1783"/>
        <v>2040200</v>
      </c>
      <c r="K416" s="463">
        <f t="shared" ref="K416:K437" si="1799">IFERROR(ROUND(J416/I416,0),"-")</f>
        <v>15</v>
      </c>
      <c r="L416" s="463">
        <f t="shared" ref="L416:L437" si="1800">IFERROR(ROUND(FS416/I416,0),"-")</f>
        <v>1</v>
      </c>
      <c r="M416" s="463">
        <f t="shared" ref="M416:M437" si="1801">IFERROR(ROUND(FT416/I416,0),"-")</f>
        <v>46</v>
      </c>
      <c r="N416" s="463">
        <f t="shared" ref="N416:N437" si="1802">IFERROR(ROUND(FU416/I416,0),"-")</f>
        <v>83</v>
      </c>
      <c r="O416" s="463">
        <f t="shared" ref="O416:O437" si="1803">IFERROR(ROUND(FV416/I416,0),"-")</f>
        <v>149</v>
      </c>
      <c r="P416" s="463">
        <f t="shared" si="1784"/>
        <v>941</v>
      </c>
      <c r="Q416" s="463">
        <f t="shared" si="1784"/>
        <v>44</v>
      </c>
      <c r="R416" s="463">
        <f t="shared" si="1784"/>
        <v>404</v>
      </c>
      <c r="S416" s="463">
        <f t="shared" si="1784"/>
        <v>116791</v>
      </c>
      <c r="T416" s="463">
        <f t="shared" si="1784"/>
        <v>9405</v>
      </c>
      <c r="U416" s="463">
        <f t="shared" si="1784"/>
        <v>6009</v>
      </c>
      <c r="V416" s="463">
        <f t="shared" si="1784"/>
        <v>61272</v>
      </c>
      <c r="W416" s="463">
        <f t="shared" si="1784"/>
        <v>23331</v>
      </c>
      <c r="X416" s="463">
        <f t="shared" si="1784"/>
        <v>1052</v>
      </c>
      <c r="Y416" s="463">
        <f t="shared" si="1784"/>
        <v>5098286</v>
      </c>
      <c r="Z416" s="463">
        <f t="shared" ref="Z416:Z437" si="1804">IFERROR(ROUND(Y416/T416,0),"-")</f>
        <v>542</v>
      </c>
      <c r="AA416" s="463">
        <f t="shared" ref="AA416:AA437" si="1805">IFERROR(ROUND(FW416/T416,0),"-")</f>
        <v>985</v>
      </c>
      <c r="AB416" s="463">
        <f t="shared" si="1730"/>
        <v>3828420</v>
      </c>
      <c r="AC416" s="463">
        <f t="shared" ref="AC416:AC437" si="1806">IFERROR(ROUND(AB416/U416,0),"-")</f>
        <v>637</v>
      </c>
      <c r="AD416" s="463">
        <f t="shared" ref="AD416:AD437" si="1807">IFERROR(ROUND(FX416/U416,0),"-")</f>
        <v>1163</v>
      </c>
      <c r="AE416" s="463">
        <f t="shared" si="1733"/>
        <v>133550116</v>
      </c>
      <c r="AF416" s="463">
        <f t="shared" ref="AF416:AF437" si="1808">IFERROR(ROUND(AE416/V416,0),"-")</f>
        <v>2180</v>
      </c>
      <c r="AG416" s="463">
        <f t="shared" ref="AG416:AG437" si="1809">IFERROR(ROUND(FY416/V416,0),"-")</f>
        <v>4451</v>
      </c>
      <c r="AH416" s="463">
        <f t="shared" si="1736"/>
        <v>257113569</v>
      </c>
      <c r="AI416" s="463">
        <f t="shared" ref="AI416:AI437" si="1810">IFERROR(ROUND(AH416/W416,0),"-")</f>
        <v>11020</v>
      </c>
      <c r="AJ416" s="463">
        <f t="shared" ref="AJ416:AJ437" si="1811">IFERROR(ROUND(FZ416/W416,0),"-")</f>
        <v>25541</v>
      </c>
      <c r="AK416" s="463">
        <f t="shared" si="1739"/>
        <v>13035092</v>
      </c>
      <c r="AL416" s="463">
        <f t="shared" ref="AL416:AL437" si="1812">IFERROR(ROUND(AK416/X416,0),"-")</f>
        <v>12391</v>
      </c>
      <c r="AM416" s="463">
        <f t="shared" ref="AM416:AM437" si="1813">IFERROR(ROUND(GA416/X416,0),"-")</f>
        <v>31101</v>
      </c>
      <c r="AN416" s="463">
        <f t="shared" si="1792"/>
        <v>69</v>
      </c>
      <c r="AO416" s="463">
        <f t="shared" si="1792"/>
        <v>5699</v>
      </c>
      <c r="AP416" s="463">
        <f t="shared" si="1792"/>
        <v>4795</v>
      </c>
      <c r="AQ416" s="463">
        <f t="shared" si="1792"/>
        <v>36202892</v>
      </c>
      <c r="AR416" s="463">
        <f t="shared" ref="AR416:AR437" si="1814">IFERROR(ROUND(AQ416/AP416,0),"-")</f>
        <v>7550</v>
      </c>
      <c r="AS416" s="463">
        <f t="shared" ref="AS416:AS437" si="1815">IFERROR(ROUND(GC416/AP416,0),"-")</f>
        <v>13543</v>
      </c>
      <c r="AT416" s="463">
        <f t="shared" si="1785"/>
        <v>16827</v>
      </c>
      <c r="AU416" s="463">
        <f t="shared" si="1785"/>
        <v>753</v>
      </c>
      <c r="AV416" s="463">
        <f t="shared" si="1785"/>
        <v>3668</v>
      </c>
      <c r="AW416" s="463">
        <f t="shared" si="1785"/>
        <v>3904</v>
      </c>
      <c r="AX416" s="463">
        <f t="shared" si="1785"/>
        <v>1400</v>
      </c>
      <c r="AY416" s="463">
        <f t="shared" si="1785"/>
        <v>11006</v>
      </c>
      <c r="AZ416" s="463">
        <f t="shared" si="1785"/>
        <v>2542</v>
      </c>
      <c r="BA416" s="463">
        <f t="shared" si="1793"/>
        <v>11615</v>
      </c>
      <c r="BB416" s="463">
        <f t="shared" si="1793"/>
        <v>39161479</v>
      </c>
      <c r="BC416" s="463">
        <f t="shared" ref="BC416:BC437" si="1816">IFERROR(ROUND(BB416/BA416,0),"-")</f>
        <v>3372</v>
      </c>
      <c r="BD416" s="463">
        <f t="shared" ref="BD416:BD437" si="1817">IFERROR(ROUND(GB416/BA416,0),"-")</f>
        <v>7251</v>
      </c>
      <c r="BE416" s="463">
        <f t="shared" si="1794"/>
        <v>605</v>
      </c>
      <c r="BF416" s="463">
        <f t="shared" si="1794"/>
        <v>3261</v>
      </c>
      <c r="BG416" s="463">
        <f t="shared" si="1794"/>
        <v>5777</v>
      </c>
      <c r="BH416" s="463">
        <f t="shared" si="1794"/>
        <v>1972</v>
      </c>
      <c r="BI416" s="463">
        <f t="shared" si="1786"/>
        <v>59962</v>
      </c>
      <c r="BJ416" s="463">
        <f t="shared" si="1786"/>
        <v>3198</v>
      </c>
      <c r="BK416" s="463">
        <f t="shared" si="1786"/>
        <v>36804</v>
      </c>
      <c r="BL416" s="463">
        <f t="shared" si="1786"/>
        <v>99964</v>
      </c>
      <c r="BM416" s="463">
        <f t="shared" si="1786"/>
        <v>20505</v>
      </c>
      <c r="BN416" s="463">
        <f t="shared" si="1786"/>
        <v>14182</v>
      </c>
      <c r="BO416" s="463">
        <f t="shared" si="1786"/>
        <v>13059</v>
      </c>
      <c r="BP416" s="463">
        <f t="shared" si="1786"/>
        <v>9143</v>
      </c>
      <c r="BQ416" s="463">
        <f t="shared" si="1786"/>
        <v>83543</v>
      </c>
      <c r="BR416" s="463">
        <f t="shared" si="1786"/>
        <v>64451</v>
      </c>
      <c r="BS416" s="463">
        <f t="shared" si="1786"/>
        <v>40844</v>
      </c>
      <c r="BT416" s="463">
        <f t="shared" si="1786"/>
        <v>25026</v>
      </c>
      <c r="BU416" s="463">
        <f t="shared" si="1786"/>
        <v>1853</v>
      </c>
      <c r="BV416" s="463">
        <f t="shared" si="1786"/>
        <v>1169</v>
      </c>
      <c r="BW416" s="463">
        <f t="shared" si="1761"/>
        <v>301</v>
      </c>
      <c r="BX416" s="463">
        <f t="shared" si="1761"/>
        <v>203920</v>
      </c>
      <c r="BY416" s="463">
        <f t="shared" ref="BY416:BY437" si="1818">IFERROR(ROUND(BX416/BW416,0),"-")</f>
        <v>677</v>
      </c>
      <c r="BZ416" s="463">
        <f t="shared" ref="BZ416:BZ437" si="1819">IFERROR(ROUND(GD416/BW416,0),"-")</f>
        <v>1237</v>
      </c>
      <c r="CA416" s="463">
        <f t="shared" si="1762"/>
        <v>209</v>
      </c>
      <c r="CB416" s="463">
        <f t="shared" si="1762"/>
        <v>109309</v>
      </c>
      <c r="CC416" s="463">
        <f t="shared" ref="CC416:CC437" si="1820">IFERROR(ROUND(CB416/CA416,0),"-")</f>
        <v>523</v>
      </c>
      <c r="CD416" s="463">
        <f t="shared" ref="CD416:CD437" si="1821">IFERROR(ROUND(GE416/CA416,0),"-")</f>
        <v>998</v>
      </c>
      <c r="CE416" s="463">
        <f t="shared" si="1763"/>
        <v>8895</v>
      </c>
      <c r="CF416" s="463">
        <f t="shared" si="1763"/>
        <v>4785057</v>
      </c>
      <c r="CG416" s="463">
        <f t="shared" ref="CG416:CG437" si="1822">IFERROR(ROUND(CF416/CE416,0),"-")</f>
        <v>538</v>
      </c>
      <c r="CH416" s="463">
        <f t="shared" ref="CH416:CH437" si="1823">IFERROR(ROUND(GF416/CE416,0),"-")</f>
        <v>971</v>
      </c>
      <c r="CI416" s="463">
        <f t="shared" si="1764"/>
        <v>4752</v>
      </c>
      <c r="CJ416" s="463">
        <f t="shared" si="1764"/>
        <v>9553142</v>
      </c>
      <c r="CK416" s="463">
        <f t="shared" ref="CK416:CK437" si="1824">IFERROR(ROUND(CJ416/CI416,0),"-")</f>
        <v>2010</v>
      </c>
      <c r="CL416" s="463">
        <f t="shared" ref="CL416:CL437" si="1825">IFERROR(ROUND(GG416/CI416,0),"-")</f>
        <v>3820</v>
      </c>
      <c r="CM416" s="463">
        <f t="shared" si="1765"/>
        <v>1785</v>
      </c>
      <c r="CN416" s="463">
        <f t="shared" si="1765"/>
        <v>3634332</v>
      </c>
      <c r="CO416" s="463">
        <f t="shared" ref="CO416:CO437" si="1826">IFERROR(ROUND(CN416/CM416,0),"-")</f>
        <v>2036</v>
      </c>
      <c r="CP416" s="463">
        <f t="shared" ref="CP416:CP437" si="1827">IFERROR(ROUND(GH416/CM416,0),"-")</f>
        <v>4241</v>
      </c>
      <c r="CQ416" s="463">
        <f t="shared" si="1766"/>
        <v>54735</v>
      </c>
      <c r="CR416" s="463">
        <f t="shared" si="1766"/>
        <v>120362642</v>
      </c>
      <c r="CS416" s="463">
        <f t="shared" ref="CS416:CS437" si="1828">IFERROR(ROUND(CR416/CQ416,0),"-")</f>
        <v>2199</v>
      </c>
      <c r="CT416" s="463">
        <f t="shared" ref="CT416:CT437" si="1829">IFERROR(ROUND(GI416/CQ416,0),"-")</f>
        <v>4512</v>
      </c>
      <c r="CU416" s="463">
        <f t="shared" si="1767"/>
        <v>3144</v>
      </c>
      <c r="CV416" s="463">
        <f t="shared" si="1767"/>
        <v>26979717</v>
      </c>
      <c r="CW416" s="463">
        <f t="shared" ref="CW416:CW437" si="1830">IFERROR(ROUND(CV416/CU416,0),"-")</f>
        <v>8581</v>
      </c>
      <c r="CX416" s="463">
        <f t="shared" ref="CX416:CX437" si="1831">IFERROR(ROUND(GJ416/CU416,0),"-")</f>
        <v>19008</v>
      </c>
      <c r="CY416" s="463">
        <f t="shared" si="1768"/>
        <v>1275</v>
      </c>
      <c r="CZ416" s="463">
        <f t="shared" si="1768"/>
        <v>10751142</v>
      </c>
      <c r="DA416" s="463">
        <f t="shared" ref="DA416:DA437" si="1832">IFERROR(ROUND(CZ416/CY416,0),"-")</f>
        <v>8432</v>
      </c>
      <c r="DB416" s="463">
        <f t="shared" ref="DB416:DB437" si="1833">IFERROR(ROUND(GK416/CY416,0),"-")</f>
        <v>17994</v>
      </c>
      <c r="DC416" s="463">
        <f t="shared" si="1769"/>
        <v>1062</v>
      </c>
      <c r="DD416" s="463">
        <f t="shared" si="1769"/>
        <v>16282705</v>
      </c>
      <c r="DE416" s="463">
        <f t="shared" ref="DE416:DE437" si="1834">IFERROR(ROUND(DD416/DC416,0),"-")</f>
        <v>15332</v>
      </c>
      <c r="DF416" s="463">
        <f t="shared" ref="DF416:DF437" si="1835">IFERROR(ROUND(GL416/DC416,0),"-")</f>
        <v>34802</v>
      </c>
      <c r="DG416" s="463">
        <f t="shared" si="1770"/>
        <v>200</v>
      </c>
      <c r="DH416" s="463">
        <f t="shared" si="1770"/>
        <v>2440453</v>
      </c>
      <c r="DI416" s="463">
        <f t="shared" ref="DI416:DI437" si="1836">IFERROR(ROUND(DH416/DG416,0),"-")</f>
        <v>12202</v>
      </c>
      <c r="DJ416" s="463">
        <f t="shared" ref="DJ416:DJ437" si="1837">IFERROR(ROUND(GM416/DG416,0),"-")</f>
        <v>29915</v>
      </c>
      <c r="DK416" s="463">
        <f t="shared" si="1787"/>
        <v>294</v>
      </c>
      <c r="DL416" s="463">
        <f t="shared" si="1787"/>
        <v>111013</v>
      </c>
      <c r="DM416" s="463">
        <f t="shared" ref="DM416:DM437" si="1838">IFERROR(ROUND(DL416/DK416,0),"-")</f>
        <v>378</v>
      </c>
      <c r="DN416" s="463">
        <f t="shared" ref="DN416:DN437" si="1839">IFERROR(ROUND(GO416/DK416,0),"-")</f>
        <v>595</v>
      </c>
      <c r="DO416" s="463">
        <f t="shared" si="1788"/>
        <v>5707</v>
      </c>
      <c r="DP416" s="463">
        <f t="shared" si="1788"/>
        <v>320851</v>
      </c>
      <c r="DQ416" s="463">
        <f t="shared" ref="DQ416:DQ437" si="1840">IFERROR(ROUND(DP416/DO416,0),"-")</f>
        <v>56</v>
      </c>
      <c r="DR416" s="463">
        <f t="shared" ref="DR416:DR437" si="1841">IFERROR(ROUND(GP416/DO416,0),"-")</f>
        <v>98</v>
      </c>
      <c r="DS416" s="463">
        <f t="shared" si="1789"/>
        <v>89</v>
      </c>
      <c r="DT416" s="463">
        <f t="shared" si="1789"/>
        <v>412344</v>
      </c>
      <c r="DU416" s="463">
        <f t="shared" ref="DU416:DU437" si="1842">IFERROR(ROUND(DT416/DS416,0),"-")</f>
        <v>4633</v>
      </c>
      <c r="DV416" s="463">
        <f t="shared" ref="DV416:DV437" si="1843">IFERROR(ROUND(GN416/DS416,0),"-")</f>
        <v>9073</v>
      </c>
      <c r="DW416" s="463">
        <f t="shared" si="1701"/>
        <v>77</v>
      </c>
      <c r="DX416" s="463">
        <f t="shared" si="1778"/>
        <v>62650</v>
      </c>
      <c r="DY416" s="463">
        <f t="shared" si="1778"/>
        <v>82191679</v>
      </c>
      <c r="DZ416" s="463">
        <f t="shared" ref="DZ416:DZ437" si="1844">IFERROR(ROUND(DY416/DX416,0),"-")</f>
        <v>1312</v>
      </c>
      <c r="EA416" s="463">
        <f t="shared" ref="EA416:EA437" si="1845">IFERROR(ROUND(GQ416/DX416,0),"-")</f>
        <v>2272</v>
      </c>
      <c r="EB416" s="463">
        <f t="shared" si="1781"/>
        <v>34204</v>
      </c>
      <c r="EC416" s="463">
        <f t="shared" si="1781"/>
        <v>9516</v>
      </c>
      <c r="ED416" s="463">
        <f t="shared" si="1781"/>
        <v>2355</v>
      </c>
      <c r="EE416" s="463">
        <f t="shared" si="1781"/>
        <v>16648090</v>
      </c>
      <c r="EF416" s="463">
        <f t="shared" si="1781"/>
        <v>2741</v>
      </c>
      <c r="EG416" s="463">
        <f t="shared" si="1795"/>
        <v>386</v>
      </c>
      <c r="EH416" s="463">
        <f t="shared" si="1795"/>
        <v>2863</v>
      </c>
      <c r="EI416" s="463"/>
      <c r="EJ416" s="446"/>
      <c r="EK416" s="446"/>
      <c r="EL416" s="446"/>
      <c r="EM416" s="446"/>
      <c r="EN416" s="446"/>
      <c r="EO416" s="446"/>
      <c r="EP416" s="446"/>
      <c r="EQ416" s="446"/>
      <c r="ER416" s="446"/>
      <c r="ES416" s="446"/>
      <c r="ET416" s="446"/>
      <c r="EU416" s="446"/>
      <c r="EV416" s="446"/>
      <c r="EW416" s="446"/>
      <c r="EX416" s="446"/>
      <c r="EY416" s="446"/>
      <c r="EZ416" s="447"/>
      <c r="FA416" s="446">
        <f t="shared" si="1746"/>
        <v>7</v>
      </c>
      <c r="FB416" s="417">
        <f t="shared" ref="FB416:FB437" si="1846">LEFT($B416,4)+IF(FA416&lt;4,1,0)</f>
        <v>2024</v>
      </c>
      <c r="FC416" s="448">
        <f t="shared" ref="FC416:FC437" si="1847">DATE(LEFT($B416,4)+IF(FA416&lt;4,1,0),FA416,1)</f>
        <v>45474</v>
      </c>
      <c r="FD416" s="449">
        <f t="shared" si="1777"/>
        <v>31</v>
      </c>
      <c r="FE416" s="450"/>
      <c r="FF416" s="451">
        <f t="shared" si="1619"/>
        <v>0.67426748582230622</v>
      </c>
      <c r="FG416" s="450"/>
      <c r="FH416" s="452">
        <f t="shared" si="1747"/>
        <v>2.1802232854864432</v>
      </c>
      <c r="FI416" s="452">
        <f t="shared" si="1748"/>
        <v>1.5079213184476343</v>
      </c>
      <c r="FJ416" s="452">
        <f t="shared" si="1749"/>
        <v>2.1732401397903147</v>
      </c>
      <c r="FK416" s="452">
        <f t="shared" si="1750"/>
        <v>1.5215510068230986</v>
      </c>
      <c r="FL416" s="452">
        <f t="shared" si="1751"/>
        <v>1.3634776080428255</v>
      </c>
      <c r="FM416" s="452">
        <f t="shared" si="1752"/>
        <v>1.0518834051442747</v>
      </c>
      <c r="FN416" s="452">
        <f t="shared" si="1753"/>
        <v>1.7506322060777506</v>
      </c>
      <c r="FO416" s="452">
        <f t="shared" si="1754"/>
        <v>1.0726501221550726</v>
      </c>
      <c r="FP416" s="452">
        <f t="shared" si="1755"/>
        <v>1.7614068441064639</v>
      </c>
      <c r="FQ416" s="452">
        <f t="shared" si="1756"/>
        <v>1.1112167300380229</v>
      </c>
      <c r="FR416" s="453"/>
      <c r="FS416" s="446">
        <f t="shared" si="1790"/>
        <v>134790</v>
      </c>
      <c r="FT416" s="446">
        <f t="shared" si="1790"/>
        <v>6361259</v>
      </c>
      <c r="FU416" s="446">
        <f t="shared" si="1790"/>
        <v>11310683</v>
      </c>
      <c r="FV416" s="446">
        <f t="shared" si="1790"/>
        <v>20459006</v>
      </c>
      <c r="FW416" s="446">
        <f t="shared" si="1790"/>
        <v>9263482</v>
      </c>
      <c r="FX416" s="446">
        <f t="shared" si="1790"/>
        <v>6990153</v>
      </c>
      <c r="FY416" s="446">
        <f t="shared" si="1790"/>
        <v>272724736</v>
      </c>
      <c r="FZ416" s="446">
        <f t="shared" si="1790"/>
        <v>595902218</v>
      </c>
      <c r="GA416" s="446">
        <f t="shared" si="1790"/>
        <v>32717860</v>
      </c>
      <c r="GB416" s="446">
        <f t="shared" si="1796"/>
        <v>84214951</v>
      </c>
      <c r="GC416" s="446">
        <f t="shared" si="1796"/>
        <v>64938445</v>
      </c>
      <c r="GD416" s="446">
        <f t="shared" si="1782"/>
        <v>372273</v>
      </c>
      <c r="GE416" s="446">
        <f t="shared" si="1782"/>
        <v>208560</v>
      </c>
      <c r="GF416" s="446">
        <f t="shared" si="1782"/>
        <v>8638568</v>
      </c>
      <c r="GG416" s="446">
        <f t="shared" si="1782"/>
        <v>18154500</v>
      </c>
      <c r="GH416" s="446">
        <f t="shared" si="1782"/>
        <v>7570847</v>
      </c>
      <c r="GI416" s="446">
        <f t="shared" si="1782"/>
        <v>246953321</v>
      </c>
      <c r="GJ416" s="446">
        <f t="shared" si="1782"/>
        <v>59762376</v>
      </c>
      <c r="GK416" s="446">
        <f t="shared" si="1782"/>
        <v>22942361</v>
      </c>
      <c r="GL416" s="446">
        <f t="shared" si="1782"/>
        <v>36960198</v>
      </c>
      <c r="GM416" s="446">
        <f t="shared" si="1782"/>
        <v>5982930</v>
      </c>
      <c r="GN416" s="446">
        <f t="shared" si="1702"/>
        <v>807512</v>
      </c>
      <c r="GO416" s="446">
        <f t="shared" si="1772"/>
        <v>174955</v>
      </c>
      <c r="GP416" s="446">
        <f t="shared" si="1772"/>
        <v>559890</v>
      </c>
      <c r="GQ416" s="446">
        <f t="shared" si="1772"/>
        <v>142346408</v>
      </c>
      <c r="GR416" s="446"/>
      <c r="GS416" s="446"/>
      <c r="GT416" s="446"/>
      <c r="GU416" s="446"/>
      <c r="GV416" s="416"/>
      <c r="GW416" s="456"/>
      <c r="GX416" s="456"/>
      <c r="GY416" s="456"/>
      <c r="GZ416" s="456"/>
      <c r="HA416" s="456"/>
    </row>
    <row r="417" spans="1:209" ht="10.5" customHeight="1" x14ac:dyDescent="0.2">
      <c r="A417" s="417" t="str">
        <f t="shared" si="1797"/>
        <v>2024-25AUGUSTY59</v>
      </c>
      <c r="B417" s="458" t="str">
        <f t="shared" si="1757"/>
        <v>2024-25</v>
      </c>
      <c r="C417" s="402" t="s">
        <v>636</v>
      </c>
      <c r="D417" s="458" t="str">
        <f t="shared" si="1791"/>
        <v>Y59</v>
      </c>
      <c r="E417" s="458" t="str">
        <f t="shared" si="1791"/>
        <v>South East</v>
      </c>
      <c r="F417" s="458" t="str">
        <f t="shared" si="1798"/>
        <v>Y59</v>
      </c>
      <c r="H417" s="463">
        <f t="shared" si="1783"/>
        <v>172604</v>
      </c>
      <c r="I417" s="463">
        <f t="shared" si="1783"/>
        <v>126076</v>
      </c>
      <c r="J417" s="463">
        <f t="shared" si="1783"/>
        <v>1068778</v>
      </c>
      <c r="K417" s="463">
        <f t="shared" si="1799"/>
        <v>8</v>
      </c>
      <c r="L417" s="463">
        <f t="shared" si="1800"/>
        <v>1</v>
      </c>
      <c r="M417" s="463">
        <f t="shared" si="1801"/>
        <v>17</v>
      </c>
      <c r="N417" s="463">
        <f t="shared" si="1802"/>
        <v>61</v>
      </c>
      <c r="O417" s="463">
        <f t="shared" si="1803"/>
        <v>138</v>
      </c>
      <c r="P417" s="463">
        <f t="shared" si="1784"/>
        <v>470</v>
      </c>
      <c r="Q417" s="463">
        <f t="shared" si="1784"/>
        <v>45</v>
      </c>
      <c r="R417" s="463">
        <f t="shared" si="1784"/>
        <v>248</v>
      </c>
      <c r="S417" s="463">
        <f t="shared" si="1784"/>
        <v>113314</v>
      </c>
      <c r="T417" s="463">
        <f t="shared" si="1784"/>
        <v>8665</v>
      </c>
      <c r="U417" s="463">
        <f t="shared" si="1784"/>
        <v>5400</v>
      </c>
      <c r="V417" s="463">
        <f t="shared" si="1784"/>
        <v>57943</v>
      </c>
      <c r="W417" s="463">
        <f t="shared" si="1784"/>
        <v>25427</v>
      </c>
      <c r="X417" s="463">
        <f t="shared" si="1784"/>
        <v>1314</v>
      </c>
      <c r="Y417" s="463">
        <f t="shared" si="1784"/>
        <v>4453789</v>
      </c>
      <c r="Z417" s="463">
        <f t="shared" si="1804"/>
        <v>514</v>
      </c>
      <c r="AA417" s="463">
        <f t="shared" si="1805"/>
        <v>943</v>
      </c>
      <c r="AB417" s="463">
        <f t="shared" si="1730"/>
        <v>3228773</v>
      </c>
      <c r="AC417" s="463">
        <f t="shared" si="1806"/>
        <v>598</v>
      </c>
      <c r="AD417" s="463">
        <f t="shared" si="1807"/>
        <v>1120</v>
      </c>
      <c r="AE417" s="463">
        <f t="shared" si="1733"/>
        <v>98371418</v>
      </c>
      <c r="AF417" s="463">
        <f t="shared" si="1808"/>
        <v>1698</v>
      </c>
      <c r="AG417" s="463">
        <f t="shared" si="1809"/>
        <v>3459</v>
      </c>
      <c r="AH417" s="463">
        <f t="shared" si="1736"/>
        <v>202852628</v>
      </c>
      <c r="AI417" s="463">
        <f t="shared" si="1810"/>
        <v>7978</v>
      </c>
      <c r="AJ417" s="463">
        <f t="shared" si="1811"/>
        <v>17975</v>
      </c>
      <c r="AK417" s="463">
        <f t="shared" si="1739"/>
        <v>12420285</v>
      </c>
      <c r="AL417" s="463">
        <f t="shared" si="1812"/>
        <v>9452</v>
      </c>
      <c r="AM417" s="463">
        <f t="shared" si="1813"/>
        <v>19348</v>
      </c>
      <c r="AN417" s="463">
        <f t="shared" si="1792"/>
        <v>45</v>
      </c>
      <c r="AO417" s="463">
        <f t="shared" si="1792"/>
        <v>5075</v>
      </c>
      <c r="AP417" s="463">
        <f t="shared" si="1792"/>
        <v>4261</v>
      </c>
      <c r="AQ417" s="463">
        <f t="shared" si="1792"/>
        <v>28977253</v>
      </c>
      <c r="AR417" s="463">
        <f t="shared" si="1814"/>
        <v>6801</v>
      </c>
      <c r="AS417" s="463">
        <f t="shared" si="1815"/>
        <v>13595</v>
      </c>
      <c r="AT417" s="463">
        <f t="shared" si="1785"/>
        <v>14991</v>
      </c>
      <c r="AU417" s="463">
        <f t="shared" si="1785"/>
        <v>686</v>
      </c>
      <c r="AV417" s="463">
        <f t="shared" si="1785"/>
        <v>3621</v>
      </c>
      <c r="AW417" s="463">
        <f t="shared" si="1785"/>
        <v>3826</v>
      </c>
      <c r="AX417" s="463">
        <f t="shared" si="1785"/>
        <v>1208</v>
      </c>
      <c r="AY417" s="463">
        <f t="shared" si="1785"/>
        <v>9476</v>
      </c>
      <c r="AZ417" s="463">
        <f t="shared" si="1785"/>
        <v>2343</v>
      </c>
      <c r="BA417" s="463">
        <f t="shared" si="1793"/>
        <v>12605</v>
      </c>
      <c r="BB417" s="463">
        <f t="shared" si="1793"/>
        <v>49533749</v>
      </c>
      <c r="BC417" s="463">
        <f t="shared" si="1816"/>
        <v>3930</v>
      </c>
      <c r="BD417" s="463">
        <f t="shared" si="1817"/>
        <v>8617</v>
      </c>
      <c r="BE417" s="463">
        <f t="shared" si="1794"/>
        <v>586</v>
      </c>
      <c r="BF417" s="463">
        <f t="shared" si="1794"/>
        <v>3517</v>
      </c>
      <c r="BG417" s="463">
        <f t="shared" si="1794"/>
        <v>6418</v>
      </c>
      <c r="BH417" s="463">
        <f t="shared" si="1794"/>
        <v>2084</v>
      </c>
      <c r="BI417" s="463">
        <f t="shared" si="1786"/>
        <v>59564</v>
      </c>
      <c r="BJ417" s="463">
        <f t="shared" si="1786"/>
        <v>2983</v>
      </c>
      <c r="BK417" s="463">
        <f t="shared" si="1786"/>
        <v>35776</v>
      </c>
      <c r="BL417" s="463">
        <f t="shared" si="1786"/>
        <v>98323</v>
      </c>
      <c r="BM417" s="463">
        <f t="shared" si="1786"/>
        <v>18918</v>
      </c>
      <c r="BN417" s="463">
        <f t="shared" si="1786"/>
        <v>12937</v>
      </c>
      <c r="BO417" s="463">
        <f t="shared" si="1786"/>
        <v>11640</v>
      </c>
      <c r="BP417" s="463">
        <f t="shared" si="1786"/>
        <v>8060</v>
      </c>
      <c r="BQ417" s="463">
        <f t="shared" si="1786"/>
        <v>77917</v>
      </c>
      <c r="BR417" s="463">
        <f t="shared" si="1786"/>
        <v>60644</v>
      </c>
      <c r="BS417" s="463">
        <f t="shared" si="1786"/>
        <v>43667</v>
      </c>
      <c r="BT417" s="463">
        <f t="shared" si="1786"/>
        <v>26982</v>
      </c>
      <c r="BU417" s="463">
        <f t="shared" si="1786"/>
        <v>2272</v>
      </c>
      <c r="BV417" s="463">
        <f t="shared" si="1786"/>
        <v>1446</v>
      </c>
      <c r="BW417" s="463">
        <f t="shared" si="1761"/>
        <v>214</v>
      </c>
      <c r="BX417" s="463">
        <f t="shared" si="1761"/>
        <v>133899</v>
      </c>
      <c r="BY417" s="463">
        <f t="shared" si="1818"/>
        <v>626</v>
      </c>
      <c r="BZ417" s="463">
        <f t="shared" si="1819"/>
        <v>1101</v>
      </c>
      <c r="CA417" s="463">
        <f t="shared" si="1762"/>
        <v>159</v>
      </c>
      <c r="CB417" s="463">
        <f t="shared" si="1762"/>
        <v>82088</v>
      </c>
      <c r="CC417" s="463">
        <f t="shared" si="1820"/>
        <v>516</v>
      </c>
      <c r="CD417" s="463">
        <f t="shared" si="1821"/>
        <v>978</v>
      </c>
      <c r="CE417" s="463">
        <f t="shared" si="1763"/>
        <v>8292</v>
      </c>
      <c r="CF417" s="463">
        <f t="shared" si="1763"/>
        <v>4237802</v>
      </c>
      <c r="CG417" s="463">
        <f t="shared" si="1822"/>
        <v>511</v>
      </c>
      <c r="CH417" s="463">
        <f t="shared" si="1823"/>
        <v>939</v>
      </c>
      <c r="CI417" s="463">
        <f t="shared" si="1764"/>
        <v>4265</v>
      </c>
      <c r="CJ417" s="463">
        <f t="shared" si="1764"/>
        <v>6806926</v>
      </c>
      <c r="CK417" s="463">
        <f t="shared" si="1824"/>
        <v>1596</v>
      </c>
      <c r="CL417" s="463">
        <f t="shared" si="1825"/>
        <v>3140</v>
      </c>
      <c r="CM417" s="463">
        <f t="shared" si="1765"/>
        <v>1742</v>
      </c>
      <c r="CN417" s="463">
        <f t="shared" si="1765"/>
        <v>2745561</v>
      </c>
      <c r="CO417" s="463">
        <f t="shared" si="1826"/>
        <v>1576</v>
      </c>
      <c r="CP417" s="463">
        <f t="shared" si="1827"/>
        <v>3406</v>
      </c>
      <c r="CQ417" s="463">
        <f t="shared" si="1766"/>
        <v>51936</v>
      </c>
      <c r="CR417" s="463">
        <f t="shared" si="1766"/>
        <v>88818931</v>
      </c>
      <c r="CS417" s="463">
        <f t="shared" si="1828"/>
        <v>1710</v>
      </c>
      <c r="CT417" s="463">
        <f t="shared" si="1829"/>
        <v>3484</v>
      </c>
      <c r="CU417" s="463">
        <f t="shared" si="1767"/>
        <v>3133</v>
      </c>
      <c r="CV417" s="463">
        <f t="shared" si="1767"/>
        <v>20603579</v>
      </c>
      <c r="CW417" s="463">
        <f t="shared" si="1830"/>
        <v>6576</v>
      </c>
      <c r="CX417" s="463">
        <f t="shared" si="1831"/>
        <v>13368</v>
      </c>
      <c r="CY417" s="463">
        <f t="shared" si="1768"/>
        <v>1432</v>
      </c>
      <c r="CZ417" s="463">
        <f t="shared" si="1768"/>
        <v>9303023</v>
      </c>
      <c r="DA417" s="463">
        <f t="shared" si="1832"/>
        <v>6497</v>
      </c>
      <c r="DB417" s="463">
        <f t="shared" si="1833"/>
        <v>13955</v>
      </c>
      <c r="DC417" s="463">
        <f t="shared" si="1769"/>
        <v>1068</v>
      </c>
      <c r="DD417" s="463">
        <f t="shared" si="1769"/>
        <v>10625752</v>
      </c>
      <c r="DE417" s="463">
        <f t="shared" si="1834"/>
        <v>9949</v>
      </c>
      <c r="DF417" s="463">
        <f t="shared" si="1835"/>
        <v>22661</v>
      </c>
      <c r="DG417" s="463">
        <f t="shared" si="1770"/>
        <v>208</v>
      </c>
      <c r="DH417" s="463">
        <f t="shared" si="1770"/>
        <v>1925117</v>
      </c>
      <c r="DI417" s="463">
        <f t="shared" si="1836"/>
        <v>9255</v>
      </c>
      <c r="DJ417" s="463">
        <f t="shared" si="1837"/>
        <v>25354</v>
      </c>
      <c r="DK417" s="463">
        <f t="shared" si="1787"/>
        <v>239</v>
      </c>
      <c r="DL417" s="463">
        <f t="shared" si="1787"/>
        <v>81636</v>
      </c>
      <c r="DM417" s="463">
        <f t="shared" si="1838"/>
        <v>342</v>
      </c>
      <c r="DN417" s="463">
        <f t="shared" si="1839"/>
        <v>575</v>
      </c>
      <c r="DO417" s="463">
        <f t="shared" si="1788"/>
        <v>5347</v>
      </c>
      <c r="DP417" s="463">
        <f t="shared" si="1788"/>
        <v>277876</v>
      </c>
      <c r="DQ417" s="463">
        <f t="shared" si="1840"/>
        <v>52</v>
      </c>
      <c r="DR417" s="463">
        <f t="shared" si="1841"/>
        <v>81</v>
      </c>
      <c r="DS417" s="463">
        <f t="shared" si="1789"/>
        <v>105</v>
      </c>
      <c r="DT417" s="463">
        <f t="shared" si="1789"/>
        <v>305124</v>
      </c>
      <c r="DU417" s="463">
        <f t="shared" si="1842"/>
        <v>2906</v>
      </c>
      <c r="DV417" s="463">
        <f t="shared" si="1843"/>
        <v>6613</v>
      </c>
      <c r="DW417" s="463">
        <f t="shared" ref="DW417:DW440" si="1848">SUMIFS(DW$443:DW$10112,$B$443:$B$10112,$B417,$C$443:$C$10112,$C417,$D$443:$D$10112,$D417)</f>
        <v>93</v>
      </c>
      <c r="DX417" s="463">
        <f t="shared" si="1778"/>
        <v>62155</v>
      </c>
      <c r="DY417" s="463">
        <f t="shared" si="1778"/>
        <v>77343361</v>
      </c>
      <c r="DZ417" s="463">
        <f t="shared" si="1844"/>
        <v>1244</v>
      </c>
      <c r="EA417" s="463">
        <f t="shared" si="1845"/>
        <v>2084</v>
      </c>
      <c r="EB417" s="463">
        <f t="shared" ref="EB417:EF426" si="1849">SUMIFS(EB$443:EB$10112,$B$443:$B$10112,$B417,$C$443:$C$10112,$C417,$D$443:$D$10112,$D417)</f>
        <v>32632</v>
      </c>
      <c r="EC417" s="463">
        <f t="shared" si="1849"/>
        <v>8143</v>
      </c>
      <c r="ED417" s="463">
        <f t="shared" si="1849"/>
        <v>2050</v>
      </c>
      <c r="EE417" s="463">
        <f t="shared" si="1849"/>
        <v>13998008</v>
      </c>
      <c r="EF417" s="463">
        <f t="shared" si="1849"/>
        <v>2567</v>
      </c>
      <c r="EG417" s="463">
        <f t="shared" si="1795"/>
        <v>242</v>
      </c>
      <c r="EH417" s="463">
        <f t="shared" si="1795"/>
        <v>780</v>
      </c>
      <c r="EI417" s="463"/>
      <c r="EJ417" s="446"/>
      <c r="EK417" s="446"/>
      <c r="EL417" s="446"/>
      <c r="EM417" s="446"/>
      <c r="EN417" s="446"/>
      <c r="EO417" s="446"/>
      <c r="EP417" s="446"/>
      <c r="EQ417" s="446"/>
      <c r="ER417" s="446"/>
      <c r="ES417" s="446"/>
      <c r="ET417" s="446"/>
      <c r="EU417" s="446"/>
      <c r="EV417" s="446"/>
      <c r="EW417" s="446"/>
      <c r="EX417" s="446"/>
      <c r="EY417" s="446"/>
      <c r="EZ417" s="447"/>
      <c r="FA417" s="446">
        <f t="shared" si="1746"/>
        <v>8</v>
      </c>
      <c r="FB417" s="417">
        <f t="shared" si="1846"/>
        <v>2024</v>
      </c>
      <c r="FC417" s="448">
        <f t="shared" si="1847"/>
        <v>45505</v>
      </c>
      <c r="FD417" s="449">
        <f t="shared" si="1777"/>
        <v>31</v>
      </c>
      <c r="FE417" s="450"/>
      <c r="FF417" s="451">
        <f t="shared" ref="FF417:FF437" si="1850">DO417/(T417-P417)</f>
        <v>0.65247101891397197</v>
      </c>
      <c r="FG417" s="450"/>
      <c r="FH417" s="452">
        <f t="shared" si="1747"/>
        <v>2.183266012694749</v>
      </c>
      <c r="FI417" s="452">
        <f t="shared" si="1748"/>
        <v>1.4930178880553953</v>
      </c>
      <c r="FJ417" s="452">
        <f t="shared" si="1749"/>
        <v>2.1555555555555554</v>
      </c>
      <c r="FK417" s="452">
        <f t="shared" si="1750"/>
        <v>1.4925925925925927</v>
      </c>
      <c r="FL417" s="452">
        <f t="shared" si="1751"/>
        <v>1.3447180850145832</v>
      </c>
      <c r="FM417" s="452">
        <f t="shared" si="1752"/>
        <v>1.0466147765907874</v>
      </c>
      <c r="FN417" s="452">
        <f t="shared" si="1753"/>
        <v>1.7173477012624376</v>
      </c>
      <c r="FO417" s="452">
        <f t="shared" si="1754"/>
        <v>1.0611554646635466</v>
      </c>
      <c r="FP417" s="452">
        <f t="shared" si="1755"/>
        <v>1.7290715372907153</v>
      </c>
      <c r="FQ417" s="452">
        <f t="shared" si="1756"/>
        <v>1.1004566210045663</v>
      </c>
      <c r="FR417" s="453"/>
      <c r="FS417" s="446">
        <f t="shared" si="1790"/>
        <v>124174</v>
      </c>
      <c r="FT417" s="446">
        <f t="shared" si="1790"/>
        <v>2185454</v>
      </c>
      <c r="FU417" s="446">
        <f t="shared" si="1790"/>
        <v>7690464</v>
      </c>
      <c r="FV417" s="446">
        <f t="shared" si="1790"/>
        <v>17398484</v>
      </c>
      <c r="FW417" s="446">
        <f t="shared" si="1790"/>
        <v>8171281</v>
      </c>
      <c r="FX417" s="446">
        <f t="shared" si="1790"/>
        <v>6048021</v>
      </c>
      <c r="FY417" s="446">
        <f t="shared" si="1790"/>
        <v>200398983</v>
      </c>
      <c r="FZ417" s="446">
        <f t="shared" si="1790"/>
        <v>457056639</v>
      </c>
      <c r="GA417" s="446">
        <f t="shared" si="1790"/>
        <v>25423910</v>
      </c>
      <c r="GB417" s="446">
        <f t="shared" si="1796"/>
        <v>108613867</v>
      </c>
      <c r="GC417" s="446">
        <f t="shared" si="1796"/>
        <v>57929300</v>
      </c>
      <c r="GD417" s="446">
        <f t="shared" si="1782"/>
        <v>235507</v>
      </c>
      <c r="GE417" s="446">
        <f t="shared" si="1782"/>
        <v>155573</v>
      </c>
      <c r="GF417" s="446">
        <f t="shared" si="1782"/>
        <v>7790281</v>
      </c>
      <c r="GG417" s="446">
        <f t="shared" si="1782"/>
        <v>13392774</v>
      </c>
      <c r="GH417" s="446">
        <f t="shared" si="1782"/>
        <v>5933678</v>
      </c>
      <c r="GI417" s="446">
        <f t="shared" si="1782"/>
        <v>180948278</v>
      </c>
      <c r="GJ417" s="446">
        <f t="shared" si="1782"/>
        <v>41881879</v>
      </c>
      <c r="GK417" s="446">
        <f t="shared" si="1782"/>
        <v>19983872</v>
      </c>
      <c r="GL417" s="446">
        <f t="shared" si="1782"/>
        <v>24202054</v>
      </c>
      <c r="GM417" s="446">
        <f t="shared" si="1782"/>
        <v>5273622</v>
      </c>
      <c r="GN417" s="446">
        <f t="shared" ref="GN417:GN440" si="1851">SUMIFS(GN$443:GN$10112,$B$443:$B$10112,$B417,$C$443:$C$10112,$C417,$D$443:$D$10112,$D417)</f>
        <v>694367</v>
      </c>
      <c r="GO417" s="446">
        <f t="shared" si="1772"/>
        <v>137492</v>
      </c>
      <c r="GP417" s="446">
        <f t="shared" si="1772"/>
        <v>433965</v>
      </c>
      <c r="GQ417" s="446">
        <f t="shared" si="1772"/>
        <v>129507833</v>
      </c>
      <c r="GR417" s="446"/>
      <c r="GS417" s="446"/>
      <c r="GT417" s="446"/>
      <c r="GU417" s="446"/>
      <c r="GV417" s="416"/>
      <c r="GW417" s="456"/>
      <c r="GX417" s="456"/>
      <c r="GY417" s="456"/>
      <c r="GZ417" s="456"/>
      <c r="HA417" s="456"/>
    </row>
    <row r="418" spans="1:209" ht="10.5" customHeight="1" x14ac:dyDescent="0.2">
      <c r="A418" s="417" t="str">
        <f t="shared" si="1797"/>
        <v>2024-25SEPTEMBERY59</v>
      </c>
      <c r="B418" s="458" t="str">
        <f t="shared" si="1757"/>
        <v>2024-25</v>
      </c>
      <c r="C418" s="402" t="s">
        <v>640</v>
      </c>
      <c r="D418" s="458" t="str">
        <f t="shared" si="1791"/>
        <v>Y59</v>
      </c>
      <c r="E418" s="458" t="str">
        <f t="shared" si="1791"/>
        <v>South East</v>
      </c>
      <c r="F418" s="458" t="str">
        <f t="shared" si="1798"/>
        <v>Y59</v>
      </c>
      <c r="H418" s="463">
        <f t="shared" si="1783"/>
        <v>182331</v>
      </c>
      <c r="I418" s="463">
        <f t="shared" si="1783"/>
        <v>129246</v>
      </c>
      <c r="J418" s="463">
        <f t="shared" si="1783"/>
        <v>1192387</v>
      </c>
      <c r="K418" s="463">
        <f t="shared" si="1799"/>
        <v>9</v>
      </c>
      <c r="L418" s="463">
        <f t="shared" si="1800"/>
        <v>1</v>
      </c>
      <c r="M418" s="463">
        <f t="shared" si="1801"/>
        <v>25</v>
      </c>
      <c r="N418" s="463">
        <f t="shared" si="1802"/>
        <v>68</v>
      </c>
      <c r="O418" s="463">
        <f t="shared" si="1803"/>
        <v>139</v>
      </c>
      <c r="P418" s="463">
        <f t="shared" si="1784"/>
        <v>495</v>
      </c>
      <c r="Q418" s="463">
        <f t="shared" si="1784"/>
        <v>36</v>
      </c>
      <c r="R418" s="463">
        <f t="shared" si="1784"/>
        <v>317</v>
      </c>
      <c r="S418" s="463">
        <f t="shared" si="1784"/>
        <v>112619</v>
      </c>
      <c r="T418" s="463">
        <f t="shared" si="1784"/>
        <v>9096</v>
      </c>
      <c r="U418" s="463">
        <f t="shared" si="1784"/>
        <v>5653</v>
      </c>
      <c r="V418" s="463">
        <f t="shared" si="1784"/>
        <v>59481</v>
      </c>
      <c r="W418" s="463">
        <f t="shared" si="1784"/>
        <v>22970</v>
      </c>
      <c r="X418" s="463">
        <f t="shared" si="1784"/>
        <v>1054</v>
      </c>
      <c r="Y418" s="463">
        <f t="shared" si="1784"/>
        <v>4763102</v>
      </c>
      <c r="Z418" s="463">
        <f t="shared" si="1804"/>
        <v>524</v>
      </c>
      <c r="AA418" s="463">
        <f t="shared" si="1805"/>
        <v>952</v>
      </c>
      <c r="AB418" s="463">
        <f t="shared" si="1730"/>
        <v>3459411</v>
      </c>
      <c r="AC418" s="463">
        <f t="shared" si="1806"/>
        <v>612</v>
      </c>
      <c r="AD418" s="463">
        <f t="shared" si="1807"/>
        <v>1126</v>
      </c>
      <c r="AE418" s="463">
        <f t="shared" si="1733"/>
        <v>120462242</v>
      </c>
      <c r="AF418" s="463">
        <f t="shared" si="1808"/>
        <v>2025</v>
      </c>
      <c r="AG418" s="463">
        <f t="shared" si="1809"/>
        <v>4105</v>
      </c>
      <c r="AH418" s="463">
        <f t="shared" si="1736"/>
        <v>228239013</v>
      </c>
      <c r="AI418" s="463">
        <f t="shared" si="1810"/>
        <v>9936</v>
      </c>
      <c r="AJ418" s="463">
        <f t="shared" si="1811"/>
        <v>22117</v>
      </c>
      <c r="AK418" s="463">
        <f t="shared" si="1739"/>
        <v>11773075</v>
      </c>
      <c r="AL418" s="463">
        <f t="shared" si="1812"/>
        <v>11170</v>
      </c>
      <c r="AM418" s="463">
        <f t="shared" si="1813"/>
        <v>24343</v>
      </c>
      <c r="AN418" s="463">
        <f t="shared" si="1792"/>
        <v>47</v>
      </c>
      <c r="AO418" s="463">
        <f t="shared" si="1792"/>
        <v>5194</v>
      </c>
      <c r="AP418" s="463">
        <f t="shared" si="1792"/>
        <v>4040</v>
      </c>
      <c r="AQ418" s="463">
        <f t="shared" si="1792"/>
        <v>29038002</v>
      </c>
      <c r="AR418" s="463">
        <f t="shared" si="1814"/>
        <v>7188</v>
      </c>
      <c r="AS418" s="463">
        <f t="shared" si="1815"/>
        <v>14206</v>
      </c>
      <c r="AT418" s="463">
        <f t="shared" si="1785"/>
        <v>15282</v>
      </c>
      <c r="AU418" s="463">
        <f t="shared" si="1785"/>
        <v>708</v>
      </c>
      <c r="AV418" s="463">
        <f t="shared" si="1785"/>
        <v>3717</v>
      </c>
      <c r="AW418" s="463">
        <f t="shared" si="1785"/>
        <v>3790</v>
      </c>
      <c r="AX418" s="463">
        <f t="shared" si="1785"/>
        <v>1207</v>
      </c>
      <c r="AY418" s="463">
        <f t="shared" si="1785"/>
        <v>9650</v>
      </c>
      <c r="AZ418" s="463">
        <f t="shared" si="1785"/>
        <v>2074</v>
      </c>
      <c r="BA418" s="463">
        <f t="shared" si="1793"/>
        <v>12392</v>
      </c>
      <c r="BB418" s="463">
        <f t="shared" si="1793"/>
        <v>47873527</v>
      </c>
      <c r="BC418" s="463">
        <f t="shared" si="1816"/>
        <v>3863</v>
      </c>
      <c r="BD418" s="463">
        <f t="shared" si="1817"/>
        <v>8265</v>
      </c>
      <c r="BE418" s="463">
        <f t="shared" si="1794"/>
        <v>571</v>
      </c>
      <c r="BF418" s="463">
        <f t="shared" si="1794"/>
        <v>3527</v>
      </c>
      <c r="BG418" s="463">
        <f t="shared" si="1794"/>
        <v>6194</v>
      </c>
      <c r="BH418" s="463">
        <f t="shared" si="1794"/>
        <v>2100</v>
      </c>
      <c r="BI418" s="463">
        <f t="shared" si="1786"/>
        <v>59258</v>
      </c>
      <c r="BJ418" s="463">
        <f t="shared" si="1786"/>
        <v>2781</v>
      </c>
      <c r="BK418" s="463">
        <f t="shared" si="1786"/>
        <v>35298</v>
      </c>
      <c r="BL418" s="463">
        <f t="shared" si="1786"/>
        <v>97337</v>
      </c>
      <c r="BM418" s="463">
        <f t="shared" si="1786"/>
        <v>19711</v>
      </c>
      <c r="BN418" s="463">
        <f t="shared" si="1786"/>
        <v>13433</v>
      </c>
      <c r="BO418" s="463">
        <f t="shared" si="1786"/>
        <v>12207</v>
      </c>
      <c r="BP418" s="463">
        <f t="shared" si="1786"/>
        <v>8457</v>
      </c>
      <c r="BQ418" s="463">
        <f t="shared" si="1786"/>
        <v>80092</v>
      </c>
      <c r="BR418" s="463">
        <f t="shared" si="1786"/>
        <v>62840</v>
      </c>
      <c r="BS418" s="463">
        <f t="shared" si="1786"/>
        <v>40026</v>
      </c>
      <c r="BT418" s="463">
        <f t="shared" si="1786"/>
        <v>24741</v>
      </c>
      <c r="BU418" s="463">
        <f t="shared" si="1786"/>
        <v>1852</v>
      </c>
      <c r="BV418" s="463">
        <f t="shared" si="1786"/>
        <v>1183</v>
      </c>
      <c r="BW418" s="463">
        <f t="shared" si="1761"/>
        <v>320</v>
      </c>
      <c r="BX418" s="463">
        <f t="shared" si="1761"/>
        <v>216833</v>
      </c>
      <c r="BY418" s="463">
        <f t="shared" si="1818"/>
        <v>678</v>
      </c>
      <c r="BZ418" s="463">
        <f t="shared" si="1819"/>
        <v>1208</v>
      </c>
      <c r="CA418" s="463">
        <f t="shared" si="1762"/>
        <v>197</v>
      </c>
      <c r="CB418" s="463">
        <f t="shared" si="1762"/>
        <v>105010</v>
      </c>
      <c r="CC418" s="463">
        <f t="shared" si="1820"/>
        <v>533</v>
      </c>
      <c r="CD418" s="463">
        <f t="shared" si="1821"/>
        <v>1014</v>
      </c>
      <c r="CE418" s="463">
        <f t="shared" si="1763"/>
        <v>8579</v>
      </c>
      <c r="CF418" s="463">
        <f t="shared" si="1763"/>
        <v>4441259</v>
      </c>
      <c r="CG418" s="463">
        <f t="shared" si="1822"/>
        <v>518</v>
      </c>
      <c r="CH418" s="463">
        <f t="shared" si="1823"/>
        <v>937</v>
      </c>
      <c r="CI418" s="463">
        <f t="shared" si="1764"/>
        <v>4826</v>
      </c>
      <c r="CJ418" s="463">
        <f t="shared" si="1764"/>
        <v>9572846</v>
      </c>
      <c r="CK418" s="463">
        <f t="shared" si="1824"/>
        <v>1984</v>
      </c>
      <c r="CL418" s="463">
        <f t="shared" si="1825"/>
        <v>3978</v>
      </c>
      <c r="CM418" s="463">
        <f t="shared" si="1765"/>
        <v>1755</v>
      </c>
      <c r="CN418" s="463">
        <f t="shared" si="1765"/>
        <v>3165295</v>
      </c>
      <c r="CO418" s="463">
        <f t="shared" si="1826"/>
        <v>1804</v>
      </c>
      <c r="CP418" s="463">
        <f t="shared" si="1827"/>
        <v>3811</v>
      </c>
      <c r="CQ418" s="463">
        <f t="shared" si="1766"/>
        <v>52900</v>
      </c>
      <c r="CR418" s="463">
        <f t="shared" si="1766"/>
        <v>107724101</v>
      </c>
      <c r="CS418" s="463">
        <f t="shared" si="1828"/>
        <v>2036</v>
      </c>
      <c r="CT418" s="463">
        <f t="shared" si="1829"/>
        <v>4127</v>
      </c>
      <c r="CU418" s="463">
        <f t="shared" si="1767"/>
        <v>2960</v>
      </c>
      <c r="CV418" s="463">
        <f t="shared" si="1767"/>
        <v>23786754</v>
      </c>
      <c r="CW418" s="463">
        <f t="shared" si="1830"/>
        <v>8036</v>
      </c>
      <c r="CX418" s="463">
        <f t="shared" si="1831"/>
        <v>15961</v>
      </c>
      <c r="CY418" s="463">
        <f t="shared" si="1768"/>
        <v>1297</v>
      </c>
      <c r="CZ418" s="463">
        <f t="shared" si="1768"/>
        <v>10039793</v>
      </c>
      <c r="DA418" s="463">
        <f t="shared" si="1832"/>
        <v>7741</v>
      </c>
      <c r="DB418" s="463">
        <f t="shared" si="1833"/>
        <v>15938</v>
      </c>
      <c r="DC418" s="463">
        <f t="shared" si="1769"/>
        <v>1045</v>
      </c>
      <c r="DD418" s="463">
        <f t="shared" si="1769"/>
        <v>12901081</v>
      </c>
      <c r="DE418" s="463">
        <f t="shared" si="1834"/>
        <v>12346</v>
      </c>
      <c r="DF418" s="463">
        <f t="shared" si="1835"/>
        <v>26815</v>
      </c>
      <c r="DG418" s="463">
        <f t="shared" si="1770"/>
        <v>204</v>
      </c>
      <c r="DH418" s="463">
        <f t="shared" si="1770"/>
        <v>1826767</v>
      </c>
      <c r="DI418" s="463">
        <f t="shared" si="1836"/>
        <v>8955</v>
      </c>
      <c r="DJ418" s="463">
        <f t="shared" si="1837"/>
        <v>19914</v>
      </c>
      <c r="DK418" s="463">
        <f t="shared" si="1787"/>
        <v>284</v>
      </c>
      <c r="DL418" s="463">
        <f t="shared" si="1787"/>
        <v>104580</v>
      </c>
      <c r="DM418" s="463">
        <f t="shared" si="1838"/>
        <v>368</v>
      </c>
      <c r="DN418" s="463">
        <f t="shared" si="1839"/>
        <v>669</v>
      </c>
      <c r="DO418" s="463">
        <f t="shared" si="1788"/>
        <v>5639</v>
      </c>
      <c r="DP418" s="463">
        <f t="shared" si="1788"/>
        <v>285166</v>
      </c>
      <c r="DQ418" s="463">
        <f t="shared" si="1840"/>
        <v>51</v>
      </c>
      <c r="DR418" s="463">
        <f t="shared" si="1841"/>
        <v>80</v>
      </c>
      <c r="DS418" s="463">
        <f t="shared" si="1789"/>
        <v>81</v>
      </c>
      <c r="DT418" s="463">
        <f t="shared" si="1789"/>
        <v>276418</v>
      </c>
      <c r="DU418" s="463">
        <f t="shared" si="1842"/>
        <v>3413</v>
      </c>
      <c r="DV418" s="463">
        <f t="shared" si="1843"/>
        <v>8442</v>
      </c>
      <c r="DW418" s="463">
        <f t="shared" si="1848"/>
        <v>77</v>
      </c>
      <c r="DX418" s="463">
        <f t="shared" si="1778"/>
        <v>61921</v>
      </c>
      <c r="DY418" s="463">
        <f t="shared" si="1778"/>
        <v>91653370</v>
      </c>
      <c r="DZ418" s="463">
        <f t="shared" si="1844"/>
        <v>1480</v>
      </c>
      <c r="EA418" s="463">
        <f t="shared" si="1845"/>
        <v>2530</v>
      </c>
      <c r="EB418" s="463">
        <f t="shared" si="1849"/>
        <v>34977</v>
      </c>
      <c r="EC418" s="463">
        <f t="shared" si="1849"/>
        <v>10482</v>
      </c>
      <c r="ED418" s="463">
        <f t="shared" si="1849"/>
        <v>3009</v>
      </c>
      <c r="EE418" s="463">
        <f t="shared" si="1849"/>
        <v>25493883</v>
      </c>
      <c r="EF418" s="463">
        <f t="shared" si="1849"/>
        <v>2753</v>
      </c>
      <c r="EG418" s="463">
        <f t="shared" si="1795"/>
        <v>505</v>
      </c>
      <c r="EH418" s="463">
        <f t="shared" si="1795"/>
        <v>753</v>
      </c>
      <c r="EI418" s="463"/>
      <c r="EJ418" s="446"/>
      <c r="EK418" s="446"/>
      <c r="EL418" s="446"/>
      <c r="EM418" s="446"/>
      <c r="EN418" s="446"/>
      <c r="EO418" s="446"/>
      <c r="EP418" s="446"/>
      <c r="EQ418" s="446"/>
      <c r="ER418" s="446"/>
      <c r="ES418" s="446"/>
      <c r="ET418" s="446"/>
      <c r="EU418" s="446"/>
      <c r="EV418" s="446"/>
      <c r="EW418" s="446"/>
      <c r="EX418" s="446"/>
      <c r="EY418" s="446"/>
      <c r="EZ418" s="447"/>
      <c r="FA418" s="446">
        <f t="shared" si="1746"/>
        <v>9</v>
      </c>
      <c r="FB418" s="417">
        <f t="shared" si="1846"/>
        <v>2024</v>
      </c>
      <c r="FC418" s="448">
        <f t="shared" si="1847"/>
        <v>45536</v>
      </c>
      <c r="FD418" s="449">
        <f t="shared" si="1777"/>
        <v>30</v>
      </c>
      <c r="FE418" s="450"/>
      <c r="FF418" s="451">
        <f t="shared" si="1850"/>
        <v>0.65562143936751538</v>
      </c>
      <c r="FG418" s="450"/>
      <c r="FH418" s="452">
        <f t="shared" si="1747"/>
        <v>2.1669964819700969</v>
      </c>
      <c r="FI418" s="452">
        <f t="shared" si="1748"/>
        <v>1.4768029903254178</v>
      </c>
      <c r="FJ418" s="452">
        <f t="shared" si="1749"/>
        <v>2.1593843976649567</v>
      </c>
      <c r="FK418" s="452">
        <f t="shared" si="1750"/>
        <v>1.4960198124889439</v>
      </c>
      <c r="FL418" s="452">
        <f t="shared" si="1751"/>
        <v>1.3465140128780619</v>
      </c>
      <c r="FM418" s="452">
        <f t="shared" si="1752"/>
        <v>1.0564718145290093</v>
      </c>
      <c r="FN418" s="452">
        <f t="shared" si="1753"/>
        <v>1.7425337396604266</v>
      </c>
      <c r="FO418" s="452">
        <f t="shared" si="1754"/>
        <v>1.0771005659555943</v>
      </c>
      <c r="FP418" s="452">
        <f t="shared" si="1755"/>
        <v>1.7571157495256167</v>
      </c>
      <c r="FQ418" s="452">
        <f t="shared" si="1756"/>
        <v>1.1223908918406071</v>
      </c>
      <c r="FR418" s="453"/>
      <c r="FS418" s="446">
        <f t="shared" si="1790"/>
        <v>127270</v>
      </c>
      <c r="FT418" s="446">
        <f t="shared" si="1790"/>
        <v>3282506</v>
      </c>
      <c r="FU418" s="446">
        <f t="shared" si="1790"/>
        <v>8805977</v>
      </c>
      <c r="FV418" s="446">
        <f t="shared" si="1790"/>
        <v>17977772</v>
      </c>
      <c r="FW418" s="446">
        <f t="shared" si="1790"/>
        <v>8659330</v>
      </c>
      <c r="FX418" s="446">
        <f t="shared" si="1790"/>
        <v>6364855</v>
      </c>
      <c r="FY418" s="446">
        <f t="shared" si="1790"/>
        <v>244187113</v>
      </c>
      <c r="FZ418" s="446">
        <f t="shared" si="1790"/>
        <v>508019368</v>
      </c>
      <c r="GA418" s="446">
        <f t="shared" si="1790"/>
        <v>25657720</v>
      </c>
      <c r="GB418" s="446">
        <f t="shared" si="1796"/>
        <v>102425500</v>
      </c>
      <c r="GC418" s="446">
        <f t="shared" si="1796"/>
        <v>57392192</v>
      </c>
      <c r="GD418" s="446">
        <f t="shared" si="1782"/>
        <v>386640</v>
      </c>
      <c r="GE418" s="446">
        <f t="shared" si="1782"/>
        <v>199849</v>
      </c>
      <c r="GF418" s="446">
        <f t="shared" si="1782"/>
        <v>8038896</v>
      </c>
      <c r="GG418" s="446">
        <f t="shared" si="1782"/>
        <v>19196726</v>
      </c>
      <c r="GH418" s="446">
        <f t="shared" si="1782"/>
        <v>6687968</v>
      </c>
      <c r="GI418" s="446">
        <f t="shared" si="1782"/>
        <v>218333609</v>
      </c>
      <c r="GJ418" s="446">
        <f t="shared" si="1782"/>
        <v>47245035</v>
      </c>
      <c r="GK418" s="446">
        <f t="shared" si="1782"/>
        <v>20671074</v>
      </c>
      <c r="GL418" s="446">
        <f t="shared" si="1782"/>
        <v>28021804</v>
      </c>
      <c r="GM418" s="446">
        <f t="shared" si="1782"/>
        <v>4062478</v>
      </c>
      <c r="GN418" s="446">
        <f t="shared" si="1851"/>
        <v>683772</v>
      </c>
      <c r="GO418" s="446">
        <f t="shared" si="1772"/>
        <v>190085</v>
      </c>
      <c r="GP418" s="446">
        <f t="shared" si="1772"/>
        <v>451324</v>
      </c>
      <c r="GQ418" s="446">
        <f t="shared" si="1772"/>
        <v>156642799</v>
      </c>
      <c r="GR418" s="446"/>
      <c r="GS418" s="446"/>
      <c r="GT418" s="446"/>
      <c r="GU418" s="446"/>
      <c r="GV418" s="416"/>
      <c r="GW418" s="456"/>
      <c r="GX418" s="456"/>
      <c r="GY418" s="456"/>
      <c r="GZ418" s="456"/>
      <c r="HA418" s="456"/>
    </row>
    <row r="419" spans="1:209" ht="10.5" customHeight="1" x14ac:dyDescent="0.2">
      <c r="A419" s="417" t="str">
        <f t="shared" si="1797"/>
        <v>2024-25OCTOBERY59</v>
      </c>
      <c r="B419" s="458" t="str">
        <f t="shared" si="1757"/>
        <v>2024-25</v>
      </c>
      <c r="C419" s="402" t="s">
        <v>643</v>
      </c>
      <c r="D419" s="458" t="str">
        <f t="shared" si="1791"/>
        <v>Y59</v>
      </c>
      <c r="E419" s="458" t="str">
        <f t="shared" si="1791"/>
        <v>South East</v>
      </c>
      <c r="F419" s="458" t="str">
        <f t="shared" si="1798"/>
        <v>Y59</v>
      </c>
      <c r="H419" s="463">
        <f t="shared" si="1783"/>
        <v>193603</v>
      </c>
      <c r="I419" s="463">
        <f t="shared" si="1783"/>
        <v>136947</v>
      </c>
      <c r="J419" s="463">
        <f t="shared" si="1783"/>
        <v>1504760</v>
      </c>
      <c r="K419" s="463">
        <f t="shared" si="1799"/>
        <v>11</v>
      </c>
      <c r="L419" s="463">
        <f t="shared" si="1800"/>
        <v>1</v>
      </c>
      <c r="M419" s="463">
        <f t="shared" si="1801"/>
        <v>35</v>
      </c>
      <c r="N419" s="463">
        <f t="shared" si="1802"/>
        <v>74</v>
      </c>
      <c r="O419" s="463">
        <f t="shared" si="1803"/>
        <v>143</v>
      </c>
      <c r="P419" s="463">
        <f t="shared" si="1784"/>
        <v>525</v>
      </c>
      <c r="Q419" s="463">
        <f t="shared" si="1784"/>
        <v>33</v>
      </c>
      <c r="R419" s="463">
        <f t="shared" si="1784"/>
        <v>407</v>
      </c>
      <c r="S419" s="463">
        <f t="shared" si="1784"/>
        <v>121450</v>
      </c>
      <c r="T419" s="463">
        <f t="shared" si="1784"/>
        <v>9383</v>
      </c>
      <c r="U419" s="463">
        <f t="shared" si="1784"/>
        <v>5973</v>
      </c>
      <c r="V419" s="463">
        <f t="shared" si="1784"/>
        <v>64509</v>
      </c>
      <c r="W419" s="463">
        <f t="shared" si="1784"/>
        <v>24059</v>
      </c>
      <c r="X419" s="463">
        <f t="shared" si="1784"/>
        <v>1143</v>
      </c>
      <c r="Y419" s="463">
        <f t="shared" si="1784"/>
        <v>4959060</v>
      </c>
      <c r="Z419" s="463">
        <f t="shared" si="1804"/>
        <v>529</v>
      </c>
      <c r="AA419" s="463">
        <f t="shared" si="1805"/>
        <v>961</v>
      </c>
      <c r="AB419" s="463">
        <f t="shared" si="1730"/>
        <v>3628708</v>
      </c>
      <c r="AC419" s="463">
        <f t="shared" si="1806"/>
        <v>608</v>
      </c>
      <c r="AD419" s="463">
        <f t="shared" si="1807"/>
        <v>1122</v>
      </c>
      <c r="AE419" s="463">
        <f t="shared" si="1733"/>
        <v>131248225</v>
      </c>
      <c r="AF419" s="463">
        <f t="shared" si="1808"/>
        <v>2035</v>
      </c>
      <c r="AG419" s="463">
        <f t="shared" si="1809"/>
        <v>4131</v>
      </c>
      <c r="AH419" s="463">
        <f t="shared" si="1736"/>
        <v>246193114</v>
      </c>
      <c r="AI419" s="463">
        <f t="shared" si="1810"/>
        <v>10233</v>
      </c>
      <c r="AJ419" s="463">
        <f t="shared" si="1811"/>
        <v>23760</v>
      </c>
      <c r="AK419" s="463">
        <f t="shared" si="1739"/>
        <v>12440400</v>
      </c>
      <c r="AL419" s="463">
        <f t="shared" si="1812"/>
        <v>10884</v>
      </c>
      <c r="AM419" s="463">
        <f t="shared" si="1813"/>
        <v>23462</v>
      </c>
      <c r="AN419" s="463">
        <f t="shared" si="1792"/>
        <v>82</v>
      </c>
      <c r="AO419" s="463">
        <f t="shared" si="1792"/>
        <v>5860</v>
      </c>
      <c r="AP419" s="463">
        <f t="shared" si="1792"/>
        <v>4272</v>
      </c>
      <c r="AQ419" s="463">
        <f t="shared" si="1792"/>
        <v>24797828</v>
      </c>
      <c r="AR419" s="463">
        <f t="shared" si="1814"/>
        <v>5805</v>
      </c>
      <c r="AS419" s="463">
        <f t="shared" si="1815"/>
        <v>12765</v>
      </c>
      <c r="AT419" s="463">
        <f t="shared" si="1785"/>
        <v>17208</v>
      </c>
      <c r="AU419" s="463">
        <f t="shared" si="1785"/>
        <v>744</v>
      </c>
      <c r="AV419" s="463">
        <f t="shared" si="1785"/>
        <v>4356</v>
      </c>
      <c r="AW419" s="463">
        <f t="shared" si="1785"/>
        <v>3753</v>
      </c>
      <c r="AX419" s="463">
        <f t="shared" si="1785"/>
        <v>1314</v>
      </c>
      <c r="AY419" s="463">
        <f t="shared" si="1785"/>
        <v>10794</v>
      </c>
      <c r="AZ419" s="463">
        <f t="shared" si="1785"/>
        <v>2246</v>
      </c>
      <c r="BA419" s="463">
        <f t="shared" si="1793"/>
        <v>13556</v>
      </c>
      <c r="BB419" s="463">
        <f t="shared" si="1793"/>
        <v>43680857</v>
      </c>
      <c r="BC419" s="463">
        <f t="shared" si="1816"/>
        <v>3222</v>
      </c>
      <c r="BD419" s="463">
        <f t="shared" si="1817"/>
        <v>7058</v>
      </c>
      <c r="BE419" s="463">
        <f t="shared" si="1794"/>
        <v>574</v>
      </c>
      <c r="BF419" s="463">
        <f t="shared" si="1794"/>
        <v>4097</v>
      </c>
      <c r="BG419" s="463">
        <f t="shared" si="1794"/>
        <v>6529</v>
      </c>
      <c r="BH419" s="463">
        <f t="shared" si="1794"/>
        <v>2356</v>
      </c>
      <c r="BI419" s="463">
        <f t="shared" si="1786"/>
        <v>63507</v>
      </c>
      <c r="BJ419" s="463">
        <f t="shared" si="1786"/>
        <v>2849</v>
      </c>
      <c r="BK419" s="463">
        <f t="shared" si="1786"/>
        <v>37886</v>
      </c>
      <c r="BL419" s="463">
        <f t="shared" si="1786"/>
        <v>104242</v>
      </c>
      <c r="BM419" s="463">
        <f t="shared" si="1786"/>
        <v>20243</v>
      </c>
      <c r="BN419" s="463">
        <f t="shared" si="1786"/>
        <v>14033</v>
      </c>
      <c r="BO419" s="463">
        <f t="shared" si="1786"/>
        <v>12732</v>
      </c>
      <c r="BP419" s="463">
        <f t="shared" si="1786"/>
        <v>8905</v>
      </c>
      <c r="BQ419" s="463">
        <f t="shared" si="1786"/>
        <v>87725</v>
      </c>
      <c r="BR419" s="463">
        <f t="shared" si="1786"/>
        <v>68110</v>
      </c>
      <c r="BS419" s="463">
        <f t="shared" si="1786"/>
        <v>42923</v>
      </c>
      <c r="BT419" s="463">
        <f t="shared" si="1786"/>
        <v>26048</v>
      </c>
      <c r="BU419" s="463">
        <f t="shared" si="1786"/>
        <v>2033</v>
      </c>
      <c r="BV419" s="463">
        <f t="shared" si="1786"/>
        <v>1277</v>
      </c>
      <c r="BW419" s="463">
        <f t="shared" ref="BW419:BX440" si="1852">SUMIFS(BW$443:BW$10112,$B$443:$B$10112,$B419,$C$443:$C$10112,$C419,$D$443:$D$10112,$D419)</f>
        <v>325</v>
      </c>
      <c r="BX419" s="463">
        <f t="shared" si="1852"/>
        <v>213087</v>
      </c>
      <c r="BY419" s="463">
        <f t="shared" si="1818"/>
        <v>656</v>
      </c>
      <c r="BZ419" s="463">
        <f t="shared" si="1819"/>
        <v>1111</v>
      </c>
      <c r="CA419" s="463">
        <f t="shared" ref="CA419:CB440" si="1853">SUMIFS(CA$443:CA$10112,$B$443:$B$10112,$B419,$C$443:$C$10112,$C419,$D$443:$D$10112,$D419)</f>
        <v>195</v>
      </c>
      <c r="CB419" s="463">
        <f t="shared" si="1853"/>
        <v>103653</v>
      </c>
      <c r="CC419" s="463">
        <f t="shared" si="1820"/>
        <v>532</v>
      </c>
      <c r="CD419" s="463">
        <f t="shared" si="1821"/>
        <v>1089</v>
      </c>
      <c r="CE419" s="463">
        <f t="shared" ref="CE419:CF440" si="1854">SUMIFS(CE$443:CE$10112,$B$443:$B$10112,$B419,$C$443:$C$10112,$C419,$D$443:$D$10112,$D419)</f>
        <v>8863</v>
      </c>
      <c r="CF419" s="463">
        <f t="shared" si="1854"/>
        <v>4642320</v>
      </c>
      <c r="CG419" s="463">
        <f t="shared" si="1822"/>
        <v>524</v>
      </c>
      <c r="CH419" s="463">
        <f t="shared" si="1823"/>
        <v>947</v>
      </c>
      <c r="CI419" s="463">
        <f t="shared" ref="CI419:CJ440" si="1855">SUMIFS(CI$443:CI$10112,$B$443:$B$10112,$B419,$C$443:$C$10112,$C419,$D$443:$D$10112,$D419)</f>
        <v>5193</v>
      </c>
      <c r="CJ419" s="463">
        <f t="shared" si="1855"/>
        <v>10022856</v>
      </c>
      <c r="CK419" s="463">
        <f t="shared" si="1824"/>
        <v>1930</v>
      </c>
      <c r="CL419" s="463">
        <f t="shared" si="1825"/>
        <v>3820</v>
      </c>
      <c r="CM419" s="463">
        <f t="shared" ref="CM419:CN440" si="1856">SUMIFS(CM$443:CM$10112,$B$443:$B$10112,$B419,$C$443:$C$10112,$C419,$D$443:$D$10112,$D419)</f>
        <v>1938</v>
      </c>
      <c r="CN419" s="463">
        <f t="shared" si="1856"/>
        <v>3745287</v>
      </c>
      <c r="CO419" s="463">
        <f t="shared" si="1826"/>
        <v>1933</v>
      </c>
      <c r="CP419" s="463">
        <f t="shared" si="1827"/>
        <v>4166</v>
      </c>
      <c r="CQ419" s="463">
        <f t="shared" ref="CQ419:CR440" si="1857">SUMIFS(CQ$443:CQ$10112,$B$443:$B$10112,$B419,$C$443:$C$10112,$C419,$D$443:$D$10112,$D419)</f>
        <v>57378</v>
      </c>
      <c r="CR419" s="463">
        <f t="shared" si="1857"/>
        <v>117480082</v>
      </c>
      <c r="CS419" s="463">
        <f t="shared" si="1828"/>
        <v>2047</v>
      </c>
      <c r="CT419" s="463">
        <f t="shared" si="1829"/>
        <v>4159</v>
      </c>
      <c r="CU419" s="463">
        <f t="shared" ref="CU419:CV440" si="1858">SUMIFS(CU$443:CU$10112,$B$443:$B$10112,$B419,$C$443:$C$10112,$C419,$D$443:$D$10112,$D419)</f>
        <v>3212</v>
      </c>
      <c r="CV419" s="463">
        <f t="shared" si="1858"/>
        <v>28780877</v>
      </c>
      <c r="CW419" s="463">
        <f t="shared" si="1830"/>
        <v>8960</v>
      </c>
      <c r="CX419" s="463">
        <f t="shared" si="1831"/>
        <v>18660</v>
      </c>
      <c r="CY419" s="463">
        <f t="shared" ref="CY419:CZ440" si="1859">SUMIFS(CY$443:CY$10112,$B$443:$B$10112,$B419,$C$443:$C$10112,$C419,$D$443:$D$10112,$D419)</f>
        <v>1415</v>
      </c>
      <c r="CZ419" s="463">
        <f t="shared" si="1859"/>
        <v>12140359</v>
      </c>
      <c r="DA419" s="463">
        <f t="shared" si="1832"/>
        <v>8580</v>
      </c>
      <c r="DB419" s="463">
        <f t="shared" si="1833"/>
        <v>18607</v>
      </c>
      <c r="DC419" s="463">
        <f t="shared" ref="DC419:DD440" si="1860">SUMIFS(DC$443:DC$10112,$B$443:$B$10112,$B419,$C$443:$C$10112,$C419,$D$443:$D$10112,$D419)</f>
        <v>1093</v>
      </c>
      <c r="DD419" s="463">
        <f t="shared" si="1860"/>
        <v>14627028</v>
      </c>
      <c r="DE419" s="463">
        <f t="shared" si="1834"/>
        <v>13382</v>
      </c>
      <c r="DF419" s="463">
        <f t="shared" si="1835"/>
        <v>30156</v>
      </c>
      <c r="DG419" s="463">
        <f t="shared" ref="DG419:DH440" si="1861">SUMIFS(DG$443:DG$10112,$B$443:$B$10112,$B419,$C$443:$C$10112,$C419,$D$443:$D$10112,$D419)</f>
        <v>267</v>
      </c>
      <c r="DH419" s="463">
        <f t="shared" si="1861"/>
        <v>3194202</v>
      </c>
      <c r="DI419" s="463">
        <f t="shared" si="1836"/>
        <v>11963</v>
      </c>
      <c r="DJ419" s="463">
        <f t="shared" si="1837"/>
        <v>29002</v>
      </c>
      <c r="DK419" s="463">
        <f t="shared" si="1787"/>
        <v>296</v>
      </c>
      <c r="DL419" s="463">
        <f t="shared" si="1787"/>
        <v>108291</v>
      </c>
      <c r="DM419" s="463">
        <f t="shared" si="1838"/>
        <v>366</v>
      </c>
      <c r="DN419" s="463">
        <f t="shared" si="1839"/>
        <v>643</v>
      </c>
      <c r="DO419" s="463">
        <f t="shared" si="1788"/>
        <v>5799</v>
      </c>
      <c r="DP419" s="463">
        <f t="shared" si="1788"/>
        <v>311205</v>
      </c>
      <c r="DQ419" s="463">
        <f t="shared" si="1840"/>
        <v>54</v>
      </c>
      <c r="DR419" s="463">
        <f t="shared" si="1841"/>
        <v>88</v>
      </c>
      <c r="DS419" s="463">
        <f t="shared" si="1789"/>
        <v>85</v>
      </c>
      <c r="DT419" s="463">
        <f t="shared" si="1789"/>
        <v>312050</v>
      </c>
      <c r="DU419" s="463">
        <f t="shared" si="1842"/>
        <v>3671</v>
      </c>
      <c r="DV419" s="463">
        <f t="shared" si="1843"/>
        <v>6922</v>
      </c>
      <c r="DW419" s="463">
        <f t="shared" si="1848"/>
        <v>74</v>
      </c>
      <c r="DX419" s="463">
        <f t="shared" si="1778"/>
        <v>65191</v>
      </c>
      <c r="DY419" s="463">
        <f t="shared" si="1778"/>
        <v>98009430</v>
      </c>
      <c r="DZ419" s="463">
        <f t="shared" si="1844"/>
        <v>1503</v>
      </c>
      <c r="EA419" s="463">
        <f t="shared" si="1845"/>
        <v>2678</v>
      </c>
      <c r="EB419" s="463">
        <f t="shared" si="1849"/>
        <v>38133</v>
      </c>
      <c r="EC419" s="463">
        <f t="shared" si="1849"/>
        <v>12165</v>
      </c>
      <c r="ED419" s="463">
        <f t="shared" si="1849"/>
        <v>3487</v>
      </c>
      <c r="EE419" s="463">
        <f t="shared" si="1849"/>
        <v>26630329</v>
      </c>
      <c r="EF419" s="463">
        <f t="shared" si="1849"/>
        <v>3454</v>
      </c>
      <c r="EG419" s="463">
        <f t="shared" si="1795"/>
        <v>423</v>
      </c>
      <c r="EH419" s="463">
        <f t="shared" si="1795"/>
        <v>1302</v>
      </c>
      <c r="EI419" s="463"/>
      <c r="EJ419" s="446"/>
      <c r="EK419" s="446"/>
      <c r="EL419" s="446"/>
      <c r="EM419" s="446"/>
      <c r="EN419" s="446"/>
      <c r="EO419" s="446"/>
      <c r="EP419" s="446"/>
      <c r="EQ419" s="446"/>
      <c r="ER419" s="446"/>
      <c r="ES419" s="446"/>
      <c r="ET419" s="446"/>
      <c r="EU419" s="446"/>
      <c r="EV419" s="446"/>
      <c r="EW419" s="446"/>
      <c r="EX419" s="446"/>
      <c r="EY419" s="446"/>
      <c r="EZ419" s="447"/>
      <c r="FA419" s="446">
        <f t="shared" si="1746"/>
        <v>10</v>
      </c>
      <c r="FB419" s="417">
        <f t="shared" si="1846"/>
        <v>2024</v>
      </c>
      <c r="FC419" s="448">
        <f t="shared" si="1847"/>
        <v>45566</v>
      </c>
      <c r="FD419" s="449">
        <f t="shared" si="1777"/>
        <v>31</v>
      </c>
      <c r="FE419" s="450"/>
      <c r="FF419" s="451">
        <f t="shared" si="1850"/>
        <v>0.65466245202077222</v>
      </c>
      <c r="FG419" s="450"/>
      <c r="FH419" s="452">
        <f t="shared" si="1747"/>
        <v>2.1574123414686133</v>
      </c>
      <c r="FI419" s="452">
        <f t="shared" si="1748"/>
        <v>1.4955771075349036</v>
      </c>
      <c r="FJ419" s="452">
        <f t="shared" si="1749"/>
        <v>2.1315921647413361</v>
      </c>
      <c r="FK419" s="452">
        <f t="shared" si="1750"/>
        <v>1.4908756068977063</v>
      </c>
      <c r="FL419" s="452">
        <f t="shared" si="1751"/>
        <v>1.3598877675983196</v>
      </c>
      <c r="FM419" s="452">
        <f t="shared" si="1752"/>
        <v>1.0558216682943464</v>
      </c>
      <c r="FN419" s="452">
        <f t="shared" si="1753"/>
        <v>1.7840724884658548</v>
      </c>
      <c r="FO419" s="452">
        <f t="shared" si="1754"/>
        <v>1.0826717652437756</v>
      </c>
      <c r="FP419" s="452">
        <f t="shared" si="1755"/>
        <v>1.7786526684164479</v>
      </c>
      <c r="FQ419" s="452">
        <f t="shared" si="1756"/>
        <v>1.1172353455818023</v>
      </c>
      <c r="FR419" s="453"/>
      <c r="FS419" s="446">
        <f t="shared" si="1790"/>
        <v>134987</v>
      </c>
      <c r="FT419" s="446">
        <f t="shared" si="1790"/>
        <v>4809773</v>
      </c>
      <c r="FU419" s="446">
        <f t="shared" si="1790"/>
        <v>10198891</v>
      </c>
      <c r="FV419" s="446">
        <f t="shared" si="1790"/>
        <v>19560589</v>
      </c>
      <c r="FW419" s="446">
        <f t="shared" si="1790"/>
        <v>9015733</v>
      </c>
      <c r="FX419" s="446">
        <f t="shared" si="1790"/>
        <v>6701269</v>
      </c>
      <c r="FY419" s="446">
        <f t="shared" si="1790"/>
        <v>266462471</v>
      </c>
      <c r="FZ419" s="446">
        <f t="shared" si="1790"/>
        <v>571647883</v>
      </c>
      <c r="GA419" s="446">
        <f t="shared" si="1790"/>
        <v>26816685</v>
      </c>
      <c r="GB419" s="446">
        <f t="shared" si="1796"/>
        <v>95680374</v>
      </c>
      <c r="GC419" s="446">
        <f t="shared" si="1796"/>
        <v>54532332</v>
      </c>
      <c r="GD419" s="446">
        <f t="shared" ref="GD419:GM428" si="1862">SUMIFS(GD$443:GD$10112,$B$443:$B$10112,$B419,$C$443:$C$10112,$C419,$D$443:$D$10112,$D419)</f>
        <v>361078</v>
      </c>
      <c r="GE419" s="446">
        <f t="shared" si="1862"/>
        <v>212301</v>
      </c>
      <c r="GF419" s="446">
        <f t="shared" si="1862"/>
        <v>8390300</v>
      </c>
      <c r="GG419" s="446">
        <f t="shared" si="1862"/>
        <v>19838925</v>
      </c>
      <c r="GH419" s="446">
        <f t="shared" si="1862"/>
        <v>8073767</v>
      </c>
      <c r="GI419" s="446">
        <f t="shared" si="1862"/>
        <v>238616721</v>
      </c>
      <c r="GJ419" s="446">
        <f t="shared" si="1862"/>
        <v>59936548</v>
      </c>
      <c r="GK419" s="446">
        <f t="shared" si="1862"/>
        <v>26328608</v>
      </c>
      <c r="GL419" s="446">
        <f t="shared" si="1862"/>
        <v>32960593</v>
      </c>
      <c r="GM419" s="446">
        <f t="shared" si="1862"/>
        <v>7743409</v>
      </c>
      <c r="GN419" s="446">
        <f t="shared" si="1851"/>
        <v>588393</v>
      </c>
      <c r="GO419" s="446">
        <f t="shared" ref="GO419:GQ440" si="1863">SUMIFS(GO$443:GO$10112,$B$443:$B$10112,$B419,$C$443:$C$10112,$C419,$D$443:$D$10112,$D419)</f>
        <v>190416</v>
      </c>
      <c r="GP419" s="446">
        <f t="shared" si="1863"/>
        <v>509534</v>
      </c>
      <c r="GQ419" s="446">
        <f t="shared" si="1863"/>
        <v>174570552</v>
      </c>
      <c r="GR419" s="446"/>
      <c r="GS419" s="446"/>
      <c r="GT419" s="446"/>
      <c r="GU419" s="446"/>
      <c r="GV419" s="416"/>
      <c r="GW419" s="456"/>
      <c r="GX419" s="456"/>
      <c r="GY419" s="456"/>
      <c r="GZ419" s="456"/>
      <c r="HA419" s="456"/>
    </row>
    <row r="420" spans="1:209" ht="10.5" customHeight="1" x14ac:dyDescent="0.2">
      <c r="A420" s="417" t="str">
        <f t="shared" si="1797"/>
        <v>2024-25NOVEMBERY59</v>
      </c>
      <c r="B420" s="458" t="str">
        <f t="shared" si="1757"/>
        <v>2024-25</v>
      </c>
      <c r="C420" s="402" t="s">
        <v>647</v>
      </c>
      <c r="D420" s="458" t="str">
        <f t="shared" si="1791"/>
        <v>Y59</v>
      </c>
      <c r="E420" s="458" t="str">
        <f t="shared" si="1791"/>
        <v>South East</v>
      </c>
      <c r="F420" s="458" t="str">
        <f t="shared" si="1798"/>
        <v>Y59</v>
      </c>
      <c r="H420" s="463">
        <f t="shared" si="1783"/>
        <v>192078</v>
      </c>
      <c r="I420" s="463">
        <f t="shared" si="1783"/>
        <v>135039</v>
      </c>
      <c r="J420" s="463">
        <f t="shared" si="1783"/>
        <v>1438425</v>
      </c>
      <c r="K420" s="463">
        <f t="shared" si="1799"/>
        <v>11</v>
      </c>
      <c r="L420" s="463">
        <f t="shared" si="1800"/>
        <v>1</v>
      </c>
      <c r="M420" s="463">
        <f t="shared" si="1801"/>
        <v>35</v>
      </c>
      <c r="N420" s="463">
        <f t="shared" si="1802"/>
        <v>73</v>
      </c>
      <c r="O420" s="463">
        <f t="shared" si="1803"/>
        <v>134</v>
      </c>
      <c r="P420" s="463">
        <f t="shared" si="1784"/>
        <v>551</v>
      </c>
      <c r="Q420" s="463">
        <f t="shared" si="1784"/>
        <v>39</v>
      </c>
      <c r="R420" s="463">
        <f t="shared" si="1784"/>
        <v>282</v>
      </c>
      <c r="S420" s="463">
        <f t="shared" si="1784"/>
        <v>121496</v>
      </c>
      <c r="T420" s="463">
        <f t="shared" si="1784"/>
        <v>9390</v>
      </c>
      <c r="U420" s="463">
        <f t="shared" si="1784"/>
        <v>5902</v>
      </c>
      <c r="V420" s="463">
        <f t="shared" si="1784"/>
        <v>64454</v>
      </c>
      <c r="W420" s="463">
        <f t="shared" si="1784"/>
        <v>24016</v>
      </c>
      <c r="X420" s="463">
        <f t="shared" si="1784"/>
        <v>1214</v>
      </c>
      <c r="Y420" s="463">
        <f t="shared" si="1784"/>
        <v>5045261</v>
      </c>
      <c r="Z420" s="463">
        <f t="shared" si="1804"/>
        <v>537</v>
      </c>
      <c r="AA420" s="463">
        <f t="shared" si="1805"/>
        <v>984</v>
      </c>
      <c r="AB420" s="463">
        <f t="shared" si="1730"/>
        <v>3628816</v>
      </c>
      <c r="AC420" s="463">
        <f t="shared" si="1806"/>
        <v>615</v>
      </c>
      <c r="AD420" s="463">
        <f t="shared" si="1807"/>
        <v>1151</v>
      </c>
      <c r="AE420" s="463">
        <f t="shared" si="1733"/>
        <v>124489359</v>
      </c>
      <c r="AF420" s="463">
        <f t="shared" si="1808"/>
        <v>1931</v>
      </c>
      <c r="AG420" s="463">
        <f t="shared" si="1809"/>
        <v>3832</v>
      </c>
      <c r="AH420" s="463">
        <f t="shared" si="1736"/>
        <v>237089679</v>
      </c>
      <c r="AI420" s="463">
        <f t="shared" si="1810"/>
        <v>9872</v>
      </c>
      <c r="AJ420" s="463">
        <f t="shared" si="1811"/>
        <v>22668</v>
      </c>
      <c r="AK420" s="463">
        <f t="shared" si="1739"/>
        <v>12436107</v>
      </c>
      <c r="AL420" s="463">
        <f t="shared" si="1812"/>
        <v>10244</v>
      </c>
      <c r="AM420" s="463">
        <f t="shared" si="1813"/>
        <v>22958</v>
      </c>
      <c r="AN420" s="463">
        <f t="shared" si="1792"/>
        <v>74</v>
      </c>
      <c r="AO420" s="463">
        <f t="shared" si="1792"/>
        <v>5870</v>
      </c>
      <c r="AP420" s="463">
        <f t="shared" si="1792"/>
        <v>4579</v>
      </c>
      <c r="AQ420" s="463">
        <f t="shared" si="1792"/>
        <v>28024313</v>
      </c>
      <c r="AR420" s="463">
        <f t="shared" si="1814"/>
        <v>6120</v>
      </c>
      <c r="AS420" s="463">
        <f t="shared" si="1815"/>
        <v>13213</v>
      </c>
      <c r="AT420" s="463">
        <f t="shared" si="1785"/>
        <v>17474</v>
      </c>
      <c r="AU420" s="463">
        <f t="shared" si="1785"/>
        <v>812</v>
      </c>
      <c r="AV420" s="463">
        <f t="shared" si="1785"/>
        <v>4343</v>
      </c>
      <c r="AW420" s="463">
        <f t="shared" si="1785"/>
        <v>4412</v>
      </c>
      <c r="AX420" s="463">
        <f t="shared" si="1785"/>
        <v>1339</v>
      </c>
      <c r="AY420" s="463">
        <f t="shared" si="1785"/>
        <v>10980</v>
      </c>
      <c r="AZ420" s="463">
        <f t="shared" si="1785"/>
        <v>2417</v>
      </c>
      <c r="BA420" s="463">
        <f t="shared" si="1793"/>
        <v>13761</v>
      </c>
      <c r="BB420" s="463">
        <f t="shared" si="1793"/>
        <v>48155006</v>
      </c>
      <c r="BC420" s="463">
        <f t="shared" si="1816"/>
        <v>3499</v>
      </c>
      <c r="BD420" s="463">
        <f t="shared" si="1817"/>
        <v>7799</v>
      </c>
      <c r="BE420" s="463">
        <f t="shared" si="1794"/>
        <v>593</v>
      </c>
      <c r="BF420" s="463">
        <f t="shared" si="1794"/>
        <v>4135</v>
      </c>
      <c r="BG420" s="463">
        <f t="shared" si="1794"/>
        <v>6920</v>
      </c>
      <c r="BH420" s="463">
        <f t="shared" si="1794"/>
        <v>2113</v>
      </c>
      <c r="BI420" s="463">
        <f t="shared" si="1786"/>
        <v>63713</v>
      </c>
      <c r="BJ420" s="463">
        <f t="shared" si="1786"/>
        <v>2634</v>
      </c>
      <c r="BK420" s="463">
        <f t="shared" si="1786"/>
        <v>37675</v>
      </c>
      <c r="BL420" s="463">
        <f t="shared" si="1786"/>
        <v>104022</v>
      </c>
      <c r="BM420" s="463">
        <f t="shared" si="1786"/>
        <v>20231</v>
      </c>
      <c r="BN420" s="463">
        <f t="shared" si="1786"/>
        <v>13958</v>
      </c>
      <c r="BO420" s="463">
        <f t="shared" si="1786"/>
        <v>12628</v>
      </c>
      <c r="BP420" s="463">
        <f t="shared" si="1786"/>
        <v>8803</v>
      </c>
      <c r="BQ420" s="463">
        <f t="shared" si="1786"/>
        <v>87292</v>
      </c>
      <c r="BR420" s="463">
        <f t="shared" si="1786"/>
        <v>68071</v>
      </c>
      <c r="BS420" s="463">
        <f t="shared" si="1786"/>
        <v>43004</v>
      </c>
      <c r="BT420" s="463">
        <f t="shared" si="1786"/>
        <v>25992</v>
      </c>
      <c r="BU420" s="463">
        <f t="shared" si="1786"/>
        <v>2160</v>
      </c>
      <c r="BV420" s="463">
        <f t="shared" si="1786"/>
        <v>1374</v>
      </c>
      <c r="BW420" s="463">
        <f t="shared" si="1852"/>
        <v>381</v>
      </c>
      <c r="BX420" s="463">
        <f t="shared" si="1852"/>
        <v>253241</v>
      </c>
      <c r="BY420" s="463">
        <f t="shared" si="1818"/>
        <v>665</v>
      </c>
      <c r="BZ420" s="463">
        <f t="shared" si="1819"/>
        <v>1249</v>
      </c>
      <c r="CA420" s="463">
        <f t="shared" si="1853"/>
        <v>181</v>
      </c>
      <c r="CB420" s="463">
        <f t="shared" si="1853"/>
        <v>104393</v>
      </c>
      <c r="CC420" s="463">
        <f t="shared" si="1820"/>
        <v>577</v>
      </c>
      <c r="CD420" s="463">
        <f t="shared" si="1821"/>
        <v>1149</v>
      </c>
      <c r="CE420" s="463">
        <f t="shared" si="1854"/>
        <v>8828</v>
      </c>
      <c r="CF420" s="463">
        <f t="shared" si="1854"/>
        <v>4687627</v>
      </c>
      <c r="CG420" s="463">
        <f t="shared" si="1822"/>
        <v>531</v>
      </c>
      <c r="CH420" s="463">
        <f t="shared" si="1823"/>
        <v>969</v>
      </c>
      <c r="CI420" s="463">
        <f t="shared" si="1855"/>
        <v>5100</v>
      </c>
      <c r="CJ420" s="463">
        <f t="shared" si="1855"/>
        <v>9759286</v>
      </c>
      <c r="CK420" s="463">
        <f t="shared" si="1824"/>
        <v>1914</v>
      </c>
      <c r="CL420" s="463">
        <f t="shared" si="1825"/>
        <v>3614</v>
      </c>
      <c r="CM420" s="463">
        <f t="shared" si="1856"/>
        <v>1917</v>
      </c>
      <c r="CN420" s="463">
        <f t="shared" si="1856"/>
        <v>3418002</v>
      </c>
      <c r="CO420" s="463">
        <f t="shared" si="1826"/>
        <v>1783</v>
      </c>
      <c r="CP420" s="463">
        <f t="shared" si="1827"/>
        <v>3631</v>
      </c>
      <c r="CQ420" s="463">
        <f t="shared" si="1857"/>
        <v>57437</v>
      </c>
      <c r="CR420" s="463">
        <f t="shared" si="1857"/>
        <v>111312071</v>
      </c>
      <c r="CS420" s="463">
        <f t="shared" si="1828"/>
        <v>1938</v>
      </c>
      <c r="CT420" s="463">
        <f t="shared" si="1829"/>
        <v>3854</v>
      </c>
      <c r="CU420" s="463">
        <f t="shared" si="1858"/>
        <v>3121</v>
      </c>
      <c r="CV420" s="463">
        <f t="shared" si="1858"/>
        <v>27709001</v>
      </c>
      <c r="CW420" s="463">
        <f t="shared" si="1830"/>
        <v>8878</v>
      </c>
      <c r="CX420" s="463">
        <f t="shared" si="1831"/>
        <v>18279</v>
      </c>
      <c r="CY420" s="463">
        <f t="shared" si="1859"/>
        <v>1162</v>
      </c>
      <c r="CZ420" s="463">
        <f t="shared" si="1859"/>
        <v>9605737</v>
      </c>
      <c r="DA420" s="463">
        <f t="shared" si="1832"/>
        <v>8267</v>
      </c>
      <c r="DB420" s="463">
        <f t="shared" si="1833"/>
        <v>17040</v>
      </c>
      <c r="DC420" s="463">
        <f t="shared" si="1860"/>
        <v>1079</v>
      </c>
      <c r="DD420" s="463">
        <f t="shared" si="1860"/>
        <v>13048156</v>
      </c>
      <c r="DE420" s="463">
        <f t="shared" si="1834"/>
        <v>12093</v>
      </c>
      <c r="DF420" s="463">
        <f t="shared" si="1835"/>
        <v>27061</v>
      </c>
      <c r="DG420" s="463">
        <f t="shared" si="1861"/>
        <v>193</v>
      </c>
      <c r="DH420" s="463">
        <f t="shared" si="1861"/>
        <v>2135126</v>
      </c>
      <c r="DI420" s="463">
        <f t="shared" si="1836"/>
        <v>11063</v>
      </c>
      <c r="DJ420" s="463">
        <f t="shared" si="1837"/>
        <v>29747</v>
      </c>
      <c r="DK420" s="463">
        <f t="shared" si="1787"/>
        <v>318</v>
      </c>
      <c r="DL420" s="463">
        <f t="shared" si="1787"/>
        <v>101927</v>
      </c>
      <c r="DM420" s="463">
        <f t="shared" si="1838"/>
        <v>321</v>
      </c>
      <c r="DN420" s="463">
        <f t="shared" si="1839"/>
        <v>535</v>
      </c>
      <c r="DO420" s="463">
        <f t="shared" si="1788"/>
        <v>5827</v>
      </c>
      <c r="DP420" s="463">
        <f t="shared" si="1788"/>
        <v>304840</v>
      </c>
      <c r="DQ420" s="463">
        <f t="shared" si="1840"/>
        <v>52</v>
      </c>
      <c r="DR420" s="463">
        <f t="shared" si="1841"/>
        <v>86</v>
      </c>
      <c r="DS420" s="463">
        <f t="shared" si="1789"/>
        <v>93</v>
      </c>
      <c r="DT420" s="463">
        <f t="shared" si="1789"/>
        <v>297709</v>
      </c>
      <c r="DU420" s="463">
        <f t="shared" si="1842"/>
        <v>3201</v>
      </c>
      <c r="DV420" s="463">
        <f t="shared" si="1843"/>
        <v>6987</v>
      </c>
      <c r="DW420" s="463">
        <f t="shared" si="1848"/>
        <v>85</v>
      </c>
      <c r="DX420" s="463">
        <f t="shared" si="1778"/>
        <v>65536</v>
      </c>
      <c r="DY420" s="463">
        <f t="shared" si="1778"/>
        <v>92839548</v>
      </c>
      <c r="DZ420" s="463">
        <f t="shared" si="1844"/>
        <v>1417</v>
      </c>
      <c r="EA420" s="463">
        <f t="shared" si="1845"/>
        <v>2493</v>
      </c>
      <c r="EB420" s="463">
        <f t="shared" si="1849"/>
        <v>37435</v>
      </c>
      <c r="EC420" s="463">
        <f t="shared" si="1849"/>
        <v>11388</v>
      </c>
      <c r="ED420" s="463">
        <f t="shared" si="1849"/>
        <v>3039</v>
      </c>
      <c r="EE420" s="463">
        <f t="shared" si="1849"/>
        <v>22243507</v>
      </c>
      <c r="EF420" s="463">
        <f t="shared" si="1849"/>
        <v>2900</v>
      </c>
      <c r="EG420" s="463">
        <f t="shared" si="1795"/>
        <v>498</v>
      </c>
      <c r="EH420" s="463">
        <f t="shared" si="1795"/>
        <v>1514</v>
      </c>
      <c r="EI420" s="463"/>
      <c r="EJ420" s="446"/>
      <c r="EK420" s="446"/>
      <c r="EL420" s="446"/>
      <c r="EM420" s="446"/>
      <c r="EN420" s="446"/>
      <c r="EO420" s="446"/>
      <c r="EP420" s="446"/>
      <c r="EQ420" s="446"/>
      <c r="ER420" s="446"/>
      <c r="ES420" s="446"/>
      <c r="ET420" s="446"/>
      <c r="EU420" s="446"/>
      <c r="EV420" s="446"/>
      <c r="EW420" s="446"/>
      <c r="EX420" s="446"/>
      <c r="EY420" s="446"/>
      <c r="EZ420" s="447"/>
      <c r="FA420" s="446">
        <f t="shared" si="1746"/>
        <v>11</v>
      </c>
      <c r="FB420" s="417">
        <f t="shared" si="1846"/>
        <v>2024</v>
      </c>
      <c r="FC420" s="448">
        <f t="shared" si="1847"/>
        <v>45597</v>
      </c>
      <c r="FD420" s="449">
        <f t="shared" si="1777"/>
        <v>30</v>
      </c>
      <c r="FE420" s="450"/>
      <c r="FF420" s="451">
        <f t="shared" si="1850"/>
        <v>0.65923747030207036</v>
      </c>
      <c r="FG420" s="450"/>
      <c r="FH420" s="452">
        <f t="shared" si="1747"/>
        <v>2.1545260915867943</v>
      </c>
      <c r="FI420" s="452">
        <f t="shared" si="1748"/>
        <v>1.4864749733759319</v>
      </c>
      <c r="FJ420" s="452">
        <f t="shared" si="1749"/>
        <v>2.1396136902744831</v>
      </c>
      <c r="FK420" s="452">
        <f t="shared" si="1750"/>
        <v>1.4915282954930531</v>
      </c>
      <c r="FL420" s="452">
        <f t="shared" si="1751"/>
        <v>1.3543302200018619</v>
      </c>
      <c r="FM420" s="452">
        <f t="shared" si="1752"/>
        <v>1.0561175411921682</v>
      </c>
      <c r="FN420" s="452">
        <f t="shared" si="1753"/>
        <v>1.7906395736175882</v>
      </c>
      <c r="FO420" s="452">
        <f t="shared" si="1754"/>
        <v>1.0822784810126582</v>
      </c>
      <c r="FP420" s="452">
        <f t="shared" si="1755"/>
        <v>1.7792421746293245</v>
      </c>
      <c r="FQ420" s="452">
        <f t="shared" si="1756"/>
        <v>1.1317957166392092</v>
      </c>
      <c r="FR420" s="453"/>
      <c r="FS420" s="446">
        <f t="shared" si="1790"/>
        <v>133199</v>
      </c>
      <c r="FT420" s="446">
        <f t="shared" si="1790"/>
        <v>4775287</v>
      </c>
      <c r="FU420" s="446">
        <f t="shared" si="1790"/>
        <v>9792773</v>
      </c>
      <c r="FV420" s="446">
        <f t="shared" si="1790"/>
        <v>18133995</v>
      </c>
      <c r="FW420" s="446">
        <f t="shared" si="1790"/>
        <v>9244258</v>
      </c>
      <c r="FX420" s="446">
        <f t="shared" si="1790"/>
        <v>6793205</v>
      </c>
      <c r="FY420" s="446">
        <f t="shared" si="1790"/>
        <v>246995940</v>
      </c>
      <c r="FZ420" s="446">
        <f t="shared" si="1790"/>
        <v>544391218</v>
      </c>
      <c r="GA420" s="446">
        <f t="shared" si="1790"/>
        <v>27871291</v>
      </c>
      <c r="GB420" s="446">
        <f t="shared" si="1796"/>
        <v>107318034</v>
      </c>
      <c r="GC420" s="446">
        <f t="shared" si="1796"/>
        <v>60502528</v>
      </c>
      <c r="GD420" s="446">
        <f t="shared" si="1862"/>
        <v>475955</v>
      </c>
      <c r="GE420" s="446">
        <f t="shared" si="1862"/>
        <v>207929</v>
      </c>
      <c r="GF420" s="446">
        <f t="shared" si="1862"/>
        <v>8557080</v>
      </c>
      <c r="GG420" s="446">
        <f t="shared" si="1862"/>
        <v>18429961</v>
      </c>
      <c r="GH420" s="446">
        <f t="shared" si="1862"/>
        <v>6960026</v>
      </c>
      <c r="GI420" s="446">
        <f t="shared" si="1862"/>
        <v>221390193</v>
      </c>
      <c r="GJ420" s="446">
        <f t="shared" si="1862"/>
        <v>57047491</v>
      </c>
      <c r="GK420" s="446">
        <f t="shared" si="1862"/>
        <v>19800846</v>
      </c>
      <c r="GL420" s="446">
        <f t="shared" si="1862"/>
        <v>29199145</v>
      </c>
      <c r="GM420" s="446">
        <f t="shared" si="1862"/>
        <v>5741167</v>
      </c>
      <c r="GN420" s="446">
        <f t="shared" si="1851"/>
        <v>649836</v>
      </c>
      <c r="GO420" s="446">
        <f t="shared" si="1863"/>
        <v>170215</v>
      </c>
      <c r="GP420" s="446">
        <f t="shared" si="1863"/>
        <v>501574</v>
      </c>
      <c r="GQ420" s="446">
        <f t="shared" si="1863"/>
        <v>163364466</v>
      </c>
      <c r="GR420" s="446"/>
      <c r="GS420" s="446"/>
      <c r="GT420" s="446"/>
      <c r="GU420" s="446"/>
      <c r="GV420" s="416"/>
      <c r="GW420" s="456"/>
      <c r="GX420" s="456"/>
      <c r="GY420" s="456"/>
      <c r="GZ420" s="456"/>
      <c r="HA420" s="456"/>
    </row>
    <row r="421" spans="1:209" ht="10.5" customHeight="1" x14ac:dyDescent="0.2">
      <c r="A421" s="417" t="str">
        <f t="shared" si="1797"/>
        <v>2024-25DECEMBERY59</v>
      </c>
      <c r="B421" s="458" t="str">
        <f t="shared" si="1757"/>
        <v>2024-25</v>
      </c>
      <c r="C421" s="402" t="s">
        <v>650</v>
      </c>
      <c r="D421" s="458" t="str">
        <f t="shared" si="1791"/>
        <v>Y59</v>
      </c>
      <c r="E421" s="458" t="str">
        <f t="shared" si="1791"/>
        <v>South East</v>
      </c>
      <c r="F421" s="458" t="str">
        <f t="shared" si="1798"/>
        <v>Y59</v>
      </c>
      <c r="H421" s="463">
        <f t="shared" si="1783"/>
        <v>207236</v>
      </c>
      <c r="I421" s="463">
        <f t="shared" si="1783"/>
        <v>145210</v>
      </c>
      <c r="J421" s="463">
        <f t="shared" si="1783"/>
        <v>1583915</v>
      </c>
      <c r="K421" s="463">
        <f t="shared" si="1799"/>
        <v>11</v>
      </c>
      <c r="L421" s="463">
        <f t="shared" si="1800"/>
        <v>1</v>
      </c>
      <c r="M421" s="463">
        <f t="shared" si="1801"/>
        <v>39</v>
      </c>
      <c r="N421" s="463">
        <f t="shared" si="1802"/>
        <v>76</v>
      </c>
      <c r="O421" s="463">
        <f t="shared" si="1803"/>
        <v>139</v>
      </c>
      <c r="P421" s="463">
        <f t="shared" si="1784"/>
        <v>617</v>
      </c>
      <c r="Q421" s="463">
        <f t="shared" si="1784"/>
        <v>43</v>
      </c>
      <c r="R421" s="463">
        <f t="shared" si="1784"/>
        <v>234</v>
      </c>
      <c r="S421" s="463">
        <f t="shared" si="1784"/>
        <v>131485</v>
      </c>
      <c r="T421" s="463">
        <f t="shared" si="1784"/>
        <v>10016</v>
      </c>
      <c r="U421" s="463">
        <f t="shared" si="1784"/>
        <v>6313</v>
      </c>
      <c r="V421" s="463">
        <f t="shared" si="1784"/>
        <v>71112</v>
      </c>
      <c r="W421" s="463">
        <f t="shared" si="1784"/>
        <v>25046</v>
      </c>
      <c r="X421" s="463">
        <f t="shared" si="1784"/>
        <v>1233</v>
      </c>
      <c r="Y421" s="463">
        <f t="shared" si="1784"/>
        <v>5271486</v>
      </c>
      <c r="Z421" s="463">
        <f t="shared" si="1804"/>
        <v>526</v>
      </c>
      <c r="AA421" s="463">
        <f t="shared" si="1805"/>
        <v>963</v>
      </c>
      <c r="AB421" s="463">
        <f t="shared" si="1730"/>
        <v>3855979</v>
      </c>
      <c r="AC421" s="463">
        <f t="shared" si="1806"/>
        <v>611</v>
      </c>
      <c r="AD421" s="463">
        <f t="shared" si="1807"/>
        <v>1117</v>
      </c>
      <c r="AE421" s="463">
        <f t="shared" si="1733"/>
        <v>139493083</v>
      </c>
      <c r="AF421" s="463">
        <f t="shared" si="1808"/>
        <v>1962</v>
      </c>
      <c r="AG421" s="463">
        <f t="shared" si="1809"/>
        <v>3941</v>
      </c>
      <c r="AH421" s="463">
        <f t="shared" si="1736"/>
        <v>260755583</v>
      </c>
      <c r="AI421" s="463">
        <f t="shared" si="1810"/>
        <v>10411</v>
      </c>
      <c r="AJ421" s="463">
        <f t="shared" si="1811"/>
        <v>24146</v>
      </c>
      <c r="AK421" s="463">
        <f t="shared" si="1739"/>
        <v>13863395</v>
      </c>
      <c r="AL421" s="463">
        <f t="shared" si="1812"/>
        <v>11244</v>
      </c>
      <c r="AM421" s="463">
        <f t="shared" si="1813"/>
        <v>25782</v>
      </c>
      <c r="AN421" s="463">
        <f t="shared" si="1792"/>
        <v>72</v>
      </c>
      <c r="AO421" s="463">
        <f t="shared" si="1792"/>
        <v>6340</v>
      </c>
      <c r="AP421" s="463">
        <f t="shared" si="1792"/>
        <v>5449</v>
      </c>
      <c r="AQ421" s="463">
        <f t="shared" si="1792"/>
        <v>50683836</v>
      </c>
      <c r="AR421" s="463">
        <f t="shared" si="1814"/>
        <v>9301</v>
      </c>
      <c r="AS421" s="463">
        <f t="shared" si="1815"/>
        <v>15188</v>
      </c>
      <c r="AT421" s="463">
        <f t="shared" si="1785"/>
        <v>19038</v>
      </c>
      <c r="AU421" s="463">
        <f t="shared" si="1785"/>
        <v>803</v>
      </c>
      <c r="AV421" s="463">
        <f t="shared" si="1785"/>
        <v>4891</v>
      </c>
      <c r="AW421" s="463">
        <f t="shared" si="1785"/>
        <v>5892</v>
      </c>
      <c r="AX421" s="463">
        <f t="shared" si="1785"/>
        <v>1355</v>
      </c>
      <c r="AY421" s="463">
        <f t="shared" si="1785"/>
        <v>11989</v>
      </c>
      <c r="AZ421" s="463">
        <f t="shared" si="1785"/>
        <v>2792</v>
      </c>
      <c r="BA421" s="463">
        <f t="shared" si="1793"/>
        <v>14395</v>
      </c>
      <c r="BB421" s="463">
        <f t="shared" si="1793"/>
        <v>58775304</v>
      </c>
      <c r="BC421" s="463">
        <f t="shared" si="1816"/>
        <v>4083</v>
      </c>
      <c r="BD421" s="463">
        <f t="shared" si="1817"/>
        <v>8717</v>
      </c>
      <c r="BE421" s="463">
        <f t="shared" si="1794"/>
        <v>610</v>
      </c>
      <c r="BF421" s="463">
        <f t="shared" si="1794"/>
        <v>4530</v>
      </c>
      <c r="BG421" s="463">
        <f t="shared" si="1794"/>
        <v>6720</v>
      </c>
      <c r="BH421" s="463">
        <f t="shared" si="1794"/>
        <v>2535</v>
      </c>
      <c r="BI421" s="463">
        <f t="shared" si="1786"/>
        <v>67243</v>
      </c>
      <c r="BJ421" s="463">
        <f t="shared" si="1786"/>
        <v>3278</v>
      </c>
      <c r="BK421" s="463">
        <f t="shared" si="1786"/>
        <v>41926</v>
      </c>
      <c r="BL421" s="463">
        <f t="shared" si="1786"/>
        <v>112447</v>
      </c>
      <c r="BM421" s="463">
        <f t="shared" si="1786"/>
        <v>21900</v>
      </c>
      <c r="BN421" s="463">
        <f t="shared" si="1786"/>
        <v>14928</v>
      </c>
      <c r="BO421" s="463">
        <f t="shared" si="1786"/>
        <v>13622</v>
      </c>
      <c r="BP421" s="463">
        <f t="shared" si="1786"/>
        <v>9350</v>
      </c>
      <c r="BQ421" s="463">
        <f t="shared" si="1786"/>
        <v>97549</v>
      </c>
      <c r="BR421" s="463">
        <f t="shared" si="1786"/>
        <v>74959</v>
      </c>
      <c r="BS421" s="463">
        <f t="shared" si="1786"/>
        <v>45491</v>
      </c>
      <c r="BT421" s="463">
        <f t="shared" si="1786"/>
        <v>27129</v>
      </c>
      <c r="BU421" s="463">
        <f t="shared" si="1786"/>
        <v>2171</v>
      </c>
      <c r="BV421" s="463">
        <f t="shared" si="1786"/>
        <v>1384</v>
      </c>
      <c r="BW421" s="463">
        <f t="shared" si="1852"/>
        <v>301</v>
      </c>
      <c r="BX421" s="463">
        <f t="shared" si="1852"/>
        <v>188578</v>
      </c>
      <c r="BY421" s="463">
        <f t="shared" si="1818"/>
        <v>627</v>
      </c>
      <c r="BZ421" s="463">
        <f t="shared" si="1819"/>
        <v>1115</v>
      </c>
      <c r="CA421" s="463">
        <f t="shared" si="1853"/>
        <v>197</v>
      </c>
      <c r="CB421" s="463">
        <f t="shared" si="1853"/>
        <v>105286</v>
      </c>
      <c r="CC421" s="463">
        <f t="shared" si="1820"/>
        <v>534</v>
      </c>
      <c r="CD421" s="463">
        <f t="shared" si="1821"/>
        <v>1060</v>
      </c>
      <c r="CE421" s="463">
        <f t="shared" si="1854"/>
        <v>9518</v>
      </c>
      <c r="CF421" s="463">
        <f t="shared" si="1854"/>
        <v>4977622</v>
      </c>
      <c r="CG421" s="463">
        <f t="shared" si="1822"/>
        <v>523</v>
      </c>
      <c r="CH421" s="463">
        <f t="shared" si="1823"/>
        <v>958</v>
      </c>
      <c r="CI421" s="463">
        <f t="shared" si="1855"/>
        <v>5305</v>
      </c>
      <c r="CJ421" s="463">
        <f t="shared" si="1855"/>
        <v>9985488</v>
      </c>
      <c r="CK421" s="463">
        <f t="shared" si="1824"/>
        <v>1882</v>
      </c>
      <c r="CL421" s="463">
        <f t="shared" si="1825"/>
        <v>3663</v>
      </c>
      <c r="CM421" s="463">
        <f t="shared" si="1856"/>
        <v>1949</v>
      </c>
      <c r="CN421" s="463">
        <f t="shared" si="1856"/>
        <v>3686357</v>
      </c>
      <c r="CO421" s="463">
        <f t="shared" si="1826"/>
        <v>1891</v>
      </c>
      <c r="CP421" s="463">
        <f t="shared" si="1827"/>
        <v>3929</v>
      </c>
      <c r="CQ421" s="463">
        <f t="shared" si="1857"/>
        <v>63858</v>
      </c>
      <c r="CR421" s="463">
        <f t="shared" si="1857"/>
        <v>125821238</v>
      </c>
      <c r="CS421" s="463">
        <f t="shared" si="1828"/>
        <v>1970</v>
      </c>
      <c r="CT421" s="463">
        <f t="shared" si="1829"/>
        <v>3967</v>
      </c>
      <c r="CU421" s="463">
        <f t="shared" si="1858"/>
        <v>3138</v>
      </c>
      <c r="CV421" s="463">
        <f t="shared" si="1858"/>
        <v>28667091</v>
      </c>
      <c r="CW421" s="463">
        <f t="shared" si="1830"/>
        <v>9135</v>
      </c>
      <c r="CX421" s="463">
        <f t="shared" si="1831"/>
        <v>19720</v>
      </c>
      <c r="CY421" s="463">
        <f t="shared" si="1859"/>
        <v>1235</v>
      </c>
      <c r="CZ421" s="463">
        <f t="shared" si="1859"/>
        <v>11423719</v>
      </c>
      <c r="DA421" s="463">
        <f t="shared" si="1832"/>
        <v>9250</v>
      </c>
      <c r="DB421" s="463">
        <f t="shared" si="1833"/>
        <v>20168</v>
      </c>
      <c r="DC421" s="463">
        <f t="shared" si="1860"/>
        <v>1123</v>
      </c>
      <c r="DD421" s="463">
        <f t="shared" si="1860"/>
        <v>15630210</v>
      </c>
      <c r="DE421" s="463">
        <f t="shared" si="1834"/>
        <v>13918</v>
      </c>
      <c r="DF421" s="463">
        <f t="shared" si="1835"/>
        <v>31922</v>
      </c>
      <c r="DG421" s="463">
        <f t="shared" si="1861"/>
        <v>203</v>
      </c>
      <c r="DH421" s="463">
        <f t="shared" si="1861"/>
        <v>2207371</v>
      </c>
      <c r="DI421" s="463">
        <f t="shared" si="1836"/>
        <v>10874</v>
      </c>
      <c r="DJ421" s="463">
        <f t="shared" si="1837"/>
        <v>24634</v>
      </c>
      <c r="DK421" s="463">
        <f t="shared" si="1787"/>
        <v>364</v>
      </c>
      <c r="DL421" s="463">
        <f t="shared" si="1787"/>
        <v>129995</v>
      </c>
      <c r="DM421" s="463">
        <f t="shared" si="1838"/>
        <v>357</v>
      </c>
      <c r="DN421" s="463">
        <f t="shared" si="1839"/>
        <v>645</v>
      </c>
      <c r="DO421" s="463">
        <f t="shared" si="1788"/>
        <v>6166</v>
      </c>
      <c r="DP421" s="463">
        <f t="shared" si="1788"/>
        <v>329327</v>
      </c>
      <c r="DQ421" s="463">
        <f t="shared" si="1840"/>
        <v>53</v>
      </c>
      <c r="DR421" s="463">
        <f t="shared" si="1841"/>
        <v>86</v>
      </c>
      <c r="DS421" s="463">
        <f t="shared" si="1789"/>
        <v>63</v>
      </c>
      <c r="DT421" s="463">
        <f t="shared" si="1789"/>
        <v>195331</v>
      </c>
      <c r="DU421" s="463">
        <f t="shared" si="1842"/>
        <v>3100</v>
      </c>
      <c r="DV421" s="463">
        <f t="shared" si="1843"/>
        <v>5942</v>
      </c>
      <c r="DW421" s="463">
        <f t="shared" si="1848"/>
        <v>57</v>
      </c>
      <c r="DX421" s="463">
        <f t="shared" si="1778"/>
        <v>69834</v>
      </c>
      <c r="DY421" s="463">
        <f t="shared" si="1778"/>
        <v>94538232</v>
      </c>
      <c r="DZ421" s="463">
        <f t="shared" si="1844"/>
        <v>1354</v>
      </c>
      <c r="EA421" s="463">
        <f t="shared" si="1845"/>
        <v>2412</v>
      </c>
      <c r="EB421" s="463">
        <f t="shared" si="1849"/>
        <v>41112</v>
      </c>
      <c r="EC421" s="463">
        <f t="shared" si="1849"/>
        <v>12521</v>
      </c>
      <c r="ED421" s="463">
        <f t="shared" si="1849"/>
        <v>2643</v>
      </c>
      <c r="EE421" s="463">
        <f t="shared" si="1849"/>
        <v>18037217</v>
      </c>
      <c r="EF421" s="463">
        <f t="shared" si="1849"/>
        <v>2885</v>
      </c>
      <c r="EG421" s="463">
        <f t="shared" si="1795"/>
        <v>814</v>
      </c>
      <c r="EH421" s="463">
        <f t="shared" si="1795"/>
        <v>1846</v>
      </c>
      <c r="EI421" s="463"/>
      <c r="EJ421" s="446"/>
      <c r="EK421" s="446"/>
      <c r="EL421" s="446"/>
      <c r="EM421" s="446"/>
      <c r="EN421" s="446"/>
      <c r="EO421" s="446"/>
      <c r="EP421" s="446"/>
      <c r="EQ421" s="446"/>
      <c r="ER421" s="446"/>
      <c r="ES421" s="446"/>
      <c r="ET421" s="446"/>
      <c r="EU421" s="446"/>
      <c r="EV421" s="446"/>
      <c r="EW421" s="446"/>
      <c r="EX421" s="446"/>
      <c r="EY421" s="446"/>
      <c r="EZ421" s="447"/>
      <c r="FA421" s="446">
        <f t="shared" si="1746"/>
        <v>12</v>
      </c>
      <c r="FB421" s="417">
        <f t="shared" si="1846"/>
        <v>2024</v>
      </c>
      <c r="FC421" s="448">
        <f t="shared" si="1847"/>
        <v>45627</v>
      </c>
      <c r="FD421" s="449">
        <f t="shared" si="1777"/>
        <v>31</v>
      </c>
      <c r="FE421" s="450"/>
      <c r="FF421" s="451">
        <f t="shared" si="1850"/>
        <v>0.65602723694010001</v>
      </c>
      <c r="FG421" s="450"/>
      <c r="FH421" s="452">
        <f t="shared" si="1747"/>
        <v>2.1865015974440896</v>
      </c>
      <c r="FI421" s="452">
        <f t="shared" si="1748"/>
        <v>1.4904153354632588</v>
      </c>
      <c r="FJ421" s="452">
        <f t="shared" si="1749"/>
        <v>2.1577696816093774</v>
      </c>
      <c r="FK421" s="452">
        <f t="shared" si="1750"/>
        <v>1.4810708062727704</v>
      </c>
      <c r="FL421" s="452">
        <f t="shared" si="1751"/>
        <v>1.3717656654291821</v>
      </c>
      <c r="FM421" s="452">
        <f t="shared" si="1752"/>
        <v>1.054097761277984</v>
      </c>
      <c r="FN421" s="452">
        <f t="shared" si="1753"/>
        <v>1.8162980116585483</v>
      </c>
      <c r="FO421" s="452">
        <f t="shared" si="1754"/>
        <v>1.083166972770103</v>
      </c>
      <c r="FP421" s="452">
        <f t="shared" si="1755"/>
        <v>1.7607461476074615</v>
      </c>
      <c r="FQ421" s="452">
        <f t="shared" si="1756"/>
        <v>1.1224655312246554</v>
      </c>
      <c r="FR421" s="453"/>
      <c r="FS421" s="446">
        <f t="shared" si="1790"/>
        <v>143295</v>
      </c>
      <c r="FT421" s="446">
        <f t="shared" si="1790"/>
        <v>5690638</v>
      </c>
      <c r="FU421" s="446">
        <f t="shared" si="1790"/>
        <v>11092923</v>
      </c>
      <c r="FV421" s="446">
        <f t="shared" si="1790"/>
        <v>20216771</v>
      </c>
      <c r="FW421" s="446">
        <f t="shared" si="1790"/>
        <v>9645239</v>
      </c>
      <c r="FX421" s="446">
        <f t="shared" si="1790"/>
        <v>7052904</v>
      </c>
      <c r="FY421" s="446">
        <f t="shared" si="1790"/>
        <v>280285965</v>
      </c>
      <c r="FZ421" s="446">
        <f t="shared" si="1790"/>
        <v>604769033</v>
      </c>
      <c r="GA421" s="446">
        <f t="shared" si="1790"/>
        <v>31788920</v>
      </c>
      <c r="GB421" s="446">
        <f t="shared" si="1796"/>
        <v>125485160</v>
      </c>
      <c r="GC421" s="446">
        <f t="shared" si="1796"/>
        <v>82761222</v>
      </c>
      <c r="GD421" s="446">
        <f t="shared" si="1862"/>
        <v>335705</v>
      </c>
      <c r="GE421" s="446">
        <f t="shared" si="1862"/>
        <v>208823</v>
      </c>
      <c r="GF421" s="446">
        <f t="shared" si="1862"/>
        <v>9120072</v>
      </c>
      <c r="GG421" s="446">
        <f t="shared" si="1862"/>
        <v>19429991</v>
      </c>
      <c r="GH421" s="446">
        <f t="shared" si="1862"/>
        <v>7657763</v>
      </c>
      <c r="GI421" s="446">
        <f t="shared" si="1862"/>
        <v>253302087</v>
      </c>
      <c r="GJ421" s="446">
        <f t="shared" si="1862"/>
        <v>61882025</v>
      </c>
      <c r="GK421" s="446">
        <f t="shared" si="1862"/>
        <v>24907983</v>
      </c>
      <c r="GL421" s="446">
        <f t="shared" si="1862"/>
        <v>35848431</v>
      </c>
      <c r="GM421" s="446">
        <f t="shared" si="1862"/>
        <v>5000734</v>
      </c>
      <c r="GN421" s="446">
        <f t="shared" si="1851"/>
        <v>374334</v>
      </c>
      <c r="GO421" s="446">
        <f t="shared" si="1863"/>
        <v>234888</v>
      </c>
      <c r="GP421" s="446">
        <f t="shared" si="1863"/>
        <v>532218</v>
      </c>
      <c r="GQ421" s="446">
        <f t="shared" si="1863"/>
        <v>168444964</v>
      </c>
      <c r="GR421" s="446"/>
      <c r="GS421" s="446"/>
      <c r="GT421" s="446"/>
      <c r="GU421" s="446"/>
      <c r="GV421" s="416"/>
      <c r="GW421" s="456"/>
      <c r="GX421" s="456"/>
      <c r="GY421" s="456"/>
      <c r="GZ421" s="456"/>
      <c r="HA421" s="456"/>
    </row>
    <row r="422" spans="1:209" ht="10.5" customHeight="1" x14ac:dyDescent="0.2">
      <c r="A422" s="417" t="str">
        <f t="shared" si="1797"/>
        <v>2024-25JANUARYY59</v>
      </c>
      <c r="B422" s="458" t="str">
        <f t="shared" si="1757"/>
        <v>2024-25</v>
      </c>
      <c r="C422" s="402" t="s">
        <v>654</v>
      </c>
      <c r="D422" s="458" t="str">
        <f t="shared" si="1791"/>
        <v>Y59</v>
      </c>
      <c r="E422" s="458" t="str">
        <f t="shared" si="1791"/>
        <v>South East</v>
      </c>
      <c r="F422" s="458" t="str">
        <f t="shared" si="1798"/>
        <v>Y59</v>
      </c>
      <c r="H422" s="463">
        <f t="shared" si="1783"/>
        <v>187715</v>
      </c>
      <c r="I422" s="463">
        <f t="shared" si="1783"/>
        <v>129569</v>
      </c>
      <c r="J422" s="463">
        <f t="shared" si="1783"/>
        <v>827647</v>
      </c>
      <c r="K422" s="463">
        <f t="shared" si="1799"/>
        <v>6</v>
      </c>
      <c r="L422" s="463">
        <f t="shared" si="1800"/>
        <v>1</v>
      </c>
      <c r="M422" s="463">
        <f t="shared" si="1801"/>
        <v>7</v>
      </c>
      <c r="N422" s="463">
        <f t="shared" si="1802"/>
        <v>44</v>
      </c>
      <c r="O422" s="463">
        <f t="shared" si="1803"/>
        <v>116</v>
      </c>
      <c r="P422" s="463">
        <f t="shared" si="1784"/>
        <v>547</v>
      </c>
      <c r="Q422" s="463">
        <f t="shared" si="1784"/>
        <v>36</v>
      </c>
      <c r="R422" s="463">
        <f t="shared" si="1784"/>
        <v>126</v>
      </c>
      <c r="S422" s="463">
        <f t="shared" si="1784"/>
        <v>127431</v>
      </c>
      <c r="T422" s="463">
        <f t="shared" si="1784"/>
        <v>9064</v>
      </c>
      <c r="U422" s="463">
        <f t="shared" si="1784"/>
        <v>5529</v>
      </c>
      <c r="V422" s="463">
        <f t="shared" si="1784"/>
        <v>65145</v>
      </c>
      <c r="W422" s="463">
        <f t="shared" si="1784"/>
        <v>27366</v>
      </c>
      <c r="X422" s="463">
        <f t="shared" si="1784"/>
        <v>1517</v>
      </c>
      <c r="Y422" s="463">
        <f t="shared" si="1784"/>
        <v>4582729</v>
      </c>
      <c r="Z422" s="463">
        <f t="shared" si="1804"/>
        <v>506</v>
      </c>
      <c r="AA422" s="463">
        <f t="shared" si="1805"/>
        <v>938</v>
      </c>
      <c r="AB422" s="463">
        <f t="shared" si="1730"/>
        <v>3220937</v>
      </c>
      <c r="AC422" s="463">
        <f t="shared" si="1806"/>
        <v>583</v>
      </c>
      <c r="AD422" s="463">
        <f t="shared" si="1807"/>
        <v>1078</v>
      </c>
      <c r="AE422" s="463">
        <f t="shared" si="1733"/>
        <v>102900297</v>
      </c>
      <c r="AF422" s="463">
        <f t="shared" si="1808"/>
        <v>1580</v>
      </c>
      <c r="AG422" s="463">
        <f t="shared" si="1809"/>
        <v>3161</v>
      </c>
      <c r="AH422" s="463">
        <f t="shared" si="1736"/>
        <v>195921042</v>
      </c>
      <c r="AI422" s="463">
        <f t="shared" si="1810"/>
        <v>7159</v>
      </c>
      <c r="AJ422" s="463">
        <f t="shared" si="1811"/>
        <v>15547</v>
      </c>
      <c r="AK422" s="463">
        <f t="shared" si="1739"/>
        <v>12031559</v>
      </c>
      <c r="AL422" s="463">
        <f t="shared" si="1812"/>
        <v>7931</v>
      </c>
      <c r="AM422" s="463">
        <f t="shared" si="1813"/>
        <v>16543</v>
      </c>
      <c r="AN422" s="463">
        <f t="shared" si="1792"/>
        <v>74</v>
      </c>
      <c r="AO422" s="463">
        <f t="shared" si="1792"/>
        <v>6234</v>
      </c>
      <c r="AP422" s="463">
        <f t="shared" si="1792"/>
        <v>5831</v>
      </c>
      <c r="AQ422" s="463">
        <f t="shared" si="1792"/>
        <v>31306868</v>
      </c>
      <c r="AR422" s="463">
        <f t="shared" si="1814"/>
        <v>5369</v>
      </c>
      <c r="AS422" s="463">
        <f t="shared" si="1815"/>
        <v>11193</v>
      </c>
      <c r="AT422" s="463">
        <f t="shared" si="1785"/>
        <v>18850</v>
      </c>
      <c r="AU422" s="463">
        <f t="shared" si="1785"/>
        <v>760</v>
      </c>
      <c r="AV422" s="463">
        <f t="shared" si="1785"/>
        <v>5061</v>
      </c>
      <c r="AW422" s="463">
        <f t="shared" si="1785"/>
        <v>6885</v>
      </c>
      <c r="AX422" s="463">
        <f t="shared" si="1785"/>
        <v>1369</v>
      </c>
      <c r="AY422" s="463">
        <f t="shared" si="1785"/>
        <v>11660</v>
      </c>
      <c r="AZ422" s="463">
        <f t="shared" si="1785"/>
        <v>3076</v>
      </c>
      <c r="BA422" s="463">
        <f t="shared" si="1793"/>
        <v>16200</v>
      </c>
      <c r="BB422" s="463">
        <f t="shared" si="1793"/>
        <v>49092721</v>
      </c>
      <c r="BC422" s="463">
        <f t="shared" si="1816"/>
        <v>3030</v>
      </c>
      <c r="BD422" s="463">
        <f t="shared" si="1817"/>
        <v>6655</v>
      </c>
      <c r="BE422" s="463">
        <f t="shared" si="1794"/>
        <v>680</v>
      </c>
      <c r="BF422" s="463">
        <f t="shared" si="1794"/>
        <v>5121</v>
      </c>
      <c r="BG422" s="463">
        <f t="shared" si="1794"/>
        <v>8123</v>
      </c>
      <c r="BH422" s="463">
        <f t="shared" si="1794"/>
        <v>2276</v>
      </c>
      <c r="BI422" s="463">
        <f t="shared" si="1786"/>
        <v>64356</v>
      </c>
      <c r="BJ422" s="463">
        <f t="shared" si="1786"/>
        <v>3484</v>
      </c>
      <c r="BK422" s="463">
        <f t="shared" si="1786"/>
        <v>40741</v>
      </c>
      <c r="BL422" s="463">
        <f t="shared" si="1786"/>
        <v>108581</v>
      </c>
      <c r="BM422" s="463">
        <f t="shared" si="1786"/>
        <v>20004</v>
      </c>
      <c r="BN422" s="463">
        <f t="shared" si="1786"/>
        <v>13655</v>
      </c>
      <c r="BO422" s="463">
        <f t="shared" si="1786"/>
        <v>11941</v>
      </c>
      <c r="BP422" s="463">
        <f t="shared" si="1786"/>
        <v>8285</v>
      </c>
      <c r="BQ422" s="463">
        <f t="shared" si="1786"/>
        <v>87255</v>
      </c>
      <c r="BR422" s="463">
        <f t="shared" si="1786"/>
        <v>68434</v>
      </c>
      <c r="BS422" s="463">
        <f t="shared" si="1786"/>
        <v>48031</v>
      </c>
      <c r="BT422" s="463">
        <f t="shared" si="1786"/>
        <v>29317</v>
      </c>
      <c r="BU422" s="463">
        <f t="shared" si="1786"/>
        <v>2466</v>
      </c>
      <c r="BV422" s="463">
        <f t="shared" si="1786"/>
        <v>1626</v>
      </c>
      <c r="BW422" s="463">
        <f t="shared" si="1852"/>
        <v>273</v>
      </c>
      <c r="BX422" s="463">
        <f t="shared" si="1852"/>
        <v>179521</v>
      </c>
      <c r="BY422" s="463">
        <f t="shared" si="1818"/>
        <v>658</v>
      </c>
      <c r="BZ422" s="463">
        <f t="shared" si="1819"/>
        <v>1188</v>
      </c>
      <c r="CA422" s="463">
        <f t="shared" si="1853"/>
        <v>172</v>
      </c>
      <c r="CB422" s="463">
        <f t="shared" si="1853"/>
        <v>83823</v>
      </c>
      <c r="CC422" s="463">
        <f t="shared" si="1820"/>
        <v>487</v>
      </c>
      <c r="CD422" s="463">
        <f t="shared" si="1821"/>
        <v>928</v>
      </c>
      <c r="CE422" s="463">
        <f t="shared" si="1854"/>
        <v>8619</v>
      </c>
      <c r="CF422" s="463">
        <f t="shared" si="1854"/>
        <v>4319385</v>
      </c>
      <c r="CG422" s="463">
        <f t="shared" si="1822"/>
        <v>501</v>
      </c>
      <c r="CH422" s="463">
        <f t="shared" si="1823"/>
        <v>928</v>
      </c>
      <c r="CI422" s="463">
        <f t="shared" si="1855"/>
        <v>5486</v>
      </c>
      <c r="CJ422" s="463">
        <f t="shared" si="1855"/>
        <v>8497847</v>
      </c>
      <c r="CK422" s="463">
        <f t="shared" si="1824"/>
        <v>1549</v>
      </c>
      <c r="CL422" s="463">
        <f t="shared" si="1825"/>
        <v>3021</v>
      </c>
      <c r="CM422" s="463">
        <f t="shared" si="1856"/>
        <v>1886</v>
      </c>
      <c r="CN422" s="463">
        <f t="shared" si="1856"/>
        <v>2776463</v>
      </c>
      <c r="CO422" s="463">
        <f t="shared" si="1826"/>
        <v>1472</v>
      </c>
      <c r="CP422" s="463">
        <f t="shared" si="1827"/>
        <v>3029</v>
      </c>
      <c r="CQ422" s="463">
        <f t="shared" si="1857"/>
        <v>57773</v>
      </c>
      <c r="CR422" s="463">
        <f t="shared" si="1857"/>
        <v>91625987</v>
      </c>
      <c r="CS422" s="463">
        <f t="shared" si="1828"/>
        <v>1586</v>
      </c>
      <c r="CT422" s="463">
        <f t="shared" si="1829"/>
        <v>3179</v>
      </c>
      <c r="CU422" s="463">
        <f t="shared" si="1858"/>
        <v>3499</v>
      </c>
      <c r="CV422" s="463">
        <f t="shared" si="1858"/>
        <v>23313006</v>
      </c>
      <c r="CW422" s="463">
        <f t="shared" si="1830"/>
        <v>6663</v>
      </c>
      <c r="CX422" s="463">
        <f t="shared" si="1831"/>
        <v>14030</v>
      </c>
      <c r="CY422" s="463">
        <f t="shared" si="1859"/>
        <v>1286</v>
      </c>
      <c r="CZ422" s="463">
        <f t="shared" si="1859"/>
        <v>8425620</v>
      </c>
      <c r="DA422" s="463">
        <f t="shared" si="1832"/>
        <v>6552</v>
      </c>
      <c r="DB422" s="463">
        <f t="shared" si="1833"/>
        <v>14365</v>
      </c>
      <c r="DC422" s="463">
        <f t="shared" si="1860"/>
        <v>1247</v>
      </c>
      <c r="DD422" s="463">
        <f t="shared" si="1860"/>
        <v>13413056</v>
      </c>
      <c r="DE422" s="463">
        <f t="shared" si="1834"/>
        <v>10756</v>
      </c>
      <c r="DF422" s="463">
        <f t="shared" si="1835"/>
        <v>25080</v>
      </c>
      <c r="DG422" s="463">
        <f t="shared" si="1861"/>
        <v>202</v>
      </c>
      <c r="DH422" s="463">
        <f t="shared" si="1861"/>
        <v>1832329</v>
      </c>
      <c r="DI422" s="463">
        <f t="shared" si="1836"/>
        <v>9071</v>
      </c>
      <c r="DJ422" s="463">
        <f t="shared" si="1837"/>
        <v>21920</v>
      </c>
      <c r="DK422" s="463">
        <f t="shared" si="1787"/>
        <v>277</v>
      </c>
      <c r="DL422" s="463">
        <f t="shared" si="1787"/>
        <v>98655</v>
      </c>
      <c r="DM422" s="463">
        <f t="shared" si="1838"/>
        <v>356</v>
      </c>
      <c r="DN422" s="463">
        <f t="shared" si="1839"/>
        <v>640</v>
      </c>
      <c r="DO422" s="463">
        <f t="shared" si="1788"/>
        <v>5833</v>
      </c>
      <c r="DP422" s="463">
        <f t="shared" si="1788"/>
        <v>362109</v>
      </c>
      <c r="DQ422" s="463">
        <f t="shared" si="1840"/>
        <v>62</v>
      </c>
      <c r="DR422" s="463">
        <f t="shared" si="1841"/>
        <v>74</v>
      </c>
      <c r="DS422" s="463">
        <f t="shared" si="1789"/>
        <v>101</v>
      </c>
      <c r="DT422" s="463">
        <f t="shared" si="1789"/>
        <v>223562</v>
      </c>
      <c r="DU422" s="463">
        <f t="shared" si="1842"/>
        <v>2213</v>
      </c>
      <c r="DV422" s="463">
        <f t="shared" si="1843"/>
        <v>3899</v>
      </c>
      <c r="DW422" s="463">
        <f t="shared" si="1848"/>
        <v>96</v>
      </c>
      <c r="DX422" s="463">
        <f t="shared" si="1778"/>
        <v>67080</v>
      </c>
      <c r="DY422" s="463">
        <f t="shared" si="1778"/>
        <v>85453964</v>
      </c>
      <c r="DZ422" s="463">
        <f t="shared" si="1844"/>
        <v>1274</v>
      </c>
      <c r="EA422" s="463">
        <f t="shared" si="1845"/>
        <v>2280</v>
      </c>
      <c r="EB422" s="463">
        <f t="shared" si="1849"/>
        <v>38806</v>
      </c>
      <c r="EC422" s="463">
        <f t="shared" si="1849"/>
        <v>10912</v>
      </c>
      <c r="ED422" s="463">
        <f t="shared" si="1849"/>
        <v>2118</v>
      </c>
      <c r="EE422" s="463">
        <f t="shared" si="1849"/>
        <v>13065144</v>
      </c>
      <c r="EF422" s="463">
        <f t="shared" si="1849"/>
        <v>2863</v>
      </c>
      <c r="EG422" s="463">
        <f t="shared" si="1795"/>
        <v>239</v>
      </c>
      <c r="EH422" s="463">
        <f t="shared" si="1795"/>
        <v>778</v>
      </c>
      <c r="EI422" s="463"/>
      <c r="EJ422" s="446"/>
      <c r="EK422" s="446"/>
      <c r="EL422" s="446"/>
      <c r="EM422" s="446"/>
      <c r="EN422" s="446"/>
      <c r="EO422" s="446"/>
      <c r="EP422" s="446"/>
      <c r="EQ422" s="446"/>
      <c r="ER422" s="446"/>
      <c r="ES422" s="446"/>
      <c r="ET422" s="446"/>
      <c r="EU422" s="446"/>
      <c r="EV422" s="446"/>
      <c r="EW422" s="446"/>
      <c r="EX422" s="446"/>
      <c r="EY422" s="446"/>
      <c r="EZ422" s="447"/>
      <c r="FA422" s="446">
        <f t="shared" si="1746"/>
        <v>1</v>
      </c>
      <c r="FB422" s="417">
        <f t="shared" si="1846"/>
        <v>2025</v>
      </c>
      <c r="FC422" s="448">
        <f t="shared" si="1847"/>
        <v>45658</v>
      </c>
      <c r="FD422" s="449">
        <f t="shared" si="1777"/>
        <v>31</v>
      </c>
      <c r="FE422" s="450"/>
      <c r="FF422" s="451">
        <f t="shared" si="1850"/>
        <v>0.68486556299166368</v>
      </c>
      <c r="FG422" s="450"/>
      <c r="FH422" s="452">
        <f t="shared" si="1747"/>
        <v>2.2069726390114739</v>
      </c>
      <c r="FI422" s="452">
        <f t="shared" si="1748"/>
        <v>1.5065092674315976</v>
      </c>
      <c r="FJ422" s="452">
        <f t="shared" si="1749"/>
        <v>2.1597033821667573</v>
      </c>
      <c r="FK422" s="452">
        <f t="shared" si="1750"/>
        <v>1.498462651474046</v>
      </c>
      <c r="FL422" s="452">
        <f t="shared" si="1751"/>
        <v>1.3393967303707115</v>
      </c>
      <c r="FM422" s="452">
        <f t="shared" si="1752"/>
        <v>1.0504873743188272</v>
      </c>
      <c r="FN422" s="452">
        <f t="shared" si="1753"/>
        <v>1.7551341080172478</v>
      </c>
      <c r="FO422" s="452">
        <f t="shared" si="1754"/>
        <v>1.0712928451363004</v>
      </c>
      <c r="FP422" s="452">
        <f t="shared" si="1755"/>
        <v>1.6255767963085037</v>
      </c>
      <c r="FQ422" s="452">
        <f t="shared" si="1756"/>
        <v>1.0718523401450231</v>
      </c>
      <c r="FR422" s="453"/>
      <c r="FS422" s="446">
        <f t="shared" si="1790"/>
        <v>127903</v>
      </c>
      <c r="FT422" s="446">
        <f t="shared" si="1790"/>
        <v>874346</v>
      </c>
      <c r="FU422" s="446">
        <f t="shared" si="1790"/>
        <v>5649672</v>
      </c>
      <c r="FV422" s="446">
        <f t="shared" si="1790"/>
        <v>15009311</v>
      </c>
      <c r="FW422" s="446">
        <f t="shared" si="1790"/>
        <v>8498256</v>
      </c>
      <c r="FX422" s="446">
        <f t="shared" si="1790"/>
        <v>5961072</v>
      </c>
      <c r="FY422" s="446">
        <f t="shared" si="1790"/>
        <v>205912447</v>
      </c>
      <c r="FZ422" s="446">
        <f t="shared" si="1790"/>
        <v>425472098</v>
      </c>
      <c r="GA422" s="446">
        <f t="shared" si="1790"/>
        <v>25096430</v>
      </c>
      <c r="GB422" s="446">
        <f t="shared" si="1796"/>
        <v>107811128</v>
      </c>
      <c r="GC422" s="446">
        <f t="shared" si="1796"/>
        <v>65267373</v>
      </c>
      <c r="GD422" s="446">
        <f t="shared" si="1862"/>
        <v>324241</v>
      </c>
      <c r="GE422" s="446">
        <f t="shared" si="1862"/>
        <v>159664</v>
      </c>
      <c r="GF422" s="446">
        <f t="shared" si="1862"/>
        <v>7995303</v>
      </c>
      <c r="GG422" s="446">
        <f t="shared" si="1862"/>
        <v>16575257</v>
      </c>
      <c r="GH422" s="446">
        <f t="shared" si="1862"/>
        <v>5712722</v>
      </c>
      <c r="GI422" s="446">
        <f t="shared" si="1862"/>
        <v>183680102</v>
      </c>
      <c r="GJ422" s="446">
        <f t="shared" si="1862"/>
        <v>49092669</v>
      </c>
      <c r="GK422" s="446">
        <f t="shared" si="1862"/>
        <v>18473116</v>
      </c>
      <c r="GL422" s="446">
        <f t="shared" si="1862"/>
        <v>31274920</v>
      </c>
      <c r="GM422" s="446">
        <f t="shared" si="1862"/>
        <v>4427859</v>
      </c>
      <c r="GN422" s="446">
        <f t="shared" si="1851"/>
        <v>393767</v>
      </c>
      <c r="GO422" s="446">
        <f t="shared" si="1863"/>
        <v>177208</v>
      </c>
      <c r="GP422" s="446">
        <f t="shared" si="1863"/>
        <v>430782</v>
      </c>
      <c r="GQ422" s="446">
        <f t="shared" si="1863"/>
        <v>152917700</v>
      </c>
      <c r="GR422" s="446"/>
      <c r="GS422" s="446"/>
      <c r="GT422" s="446"/>
      <c r="GU422" s="446"/>
      <c r="GV422" s="416"/>
      <c r="GW422" s="456"/>
      <c r="GX422" s="456"/>
      <c r="GY422" s="456"/>
      <c r="GZ422" s="456"/>
      <c r="HA422" s="456"/>
    </row>
    <row r="423" spans="1:209" ht="10.5" customHeight="1" x14ac:dyDescent="0.2">
      <c r="A423" s="417" t="str">
        <f t="shared" si="1797"/>
        <v>2024-25FEBRUARYY59</v>
      </c>
      <c r="B423" s="458" t="str">
        <f t="shared" si="1757"/>
        <v>2024-25</v>
      </c>
      <c r="C423" s="402" t="s">
        <v>657</v>
      </c>
      <c r="D423" s="458" t="str">
        <f t="shared" si="1791"/>
        <v>Y59</v>
      </c>
      <c r="E423" s="458" t="str">
        <f t="shared" si="1791"/>
        <v>South East</v>
      </c>
      <c r="F423" s="458" t="str">
        <f t="shared" si="1798"/>
        <v>Y59</v>
      </c>
      <c r="H423" s="463">
        <f t="shared" si="1783"/>
        <v>171398</v>
      </c>
      <c r="I423" s="463">
        <f t="shared" si="1783"/>
        <v>120735</v>
      </c>
      <c r="J423" s="463">
        <f t="shared" si="1783"/>
        <v>955299</v>
      </c>
      <c r="K423" s="463">
        <f t="shared" si="1799"/>
        <v>8</v>
      </c>
      <c r="L423" s="463">
        <f t="shared" si="1800"/>
        <v>1</v>
      </c>
      <c r="M423" s="463">
        <f t="shared" si="1801"/>
        <v>19</v>
      </c>
      <c r="N423" s="463">
        <f t="shared" si="1802"/>
        <v>57</v>
      </c>
      <c r="O423" s="463">
        <f t="shared" si="1803"/>
        <v>117</v>
      </c>
      <c r="P423" s="463">
        <f t="shared" ref="P423:Y433" si="1864">SUMIFS(P$443:P$10112,$B$443:$B$10112,$B423,$C$443:$C$10112,$C423,$D$443:$D$10112,$D423)</f>
        <v>472</v>
      </c>
      <c r="Q423" s="463">
        <f t="shared" si="1864"/>
        <v>35</v>
      </c>
      <c r="R423" s="463">
        <f t="shared" si="1864"/>
        <v>29</v>
      </c>
      <c r="S423" s="463">
        <f t="shared" si="1864"/>
        <v>112088</v>
      </c>
      <c r="T423" s="463">
        <f t="shared" si="1864"/>
        <v>8206</v>
      </c>
      <c r="U423" s="463">
        <f t="shared" si="1864"/>
        <v>5106</v>
      </c>
      <c r="V423" s="463">
        <f t="shared" si="1864"/>
        <v>55296</v>
      </c>
      <c r="W423" s="463">
        <f t="shared" si="1864"/>
        <v>25744</v>
      </c>
      <c r="X423" s="463">
        <f t="shared" si="1864"/>
        <v>1386</v>
      </c>
      <c r="Y423" s="463">
        <f t="shared" si="1864"/>
        <v>4116900</v>
      </c>
      <c r="Z423" s="463">
        <f t="shared" si="1804"/>
        <v>502</v>
      </c>
      <c r="AA423" s="463">
        <f t="shared" si="1805"/>
        <v>921</v>
      </c>
      <c r="AB423" s="463">
        <f t="shared" si="1730"/>
        <v>2972043</v>
      </c>
      <c r="AC423" s="463">
        <f t="shared" si="1806"/>
        <v>582</v>
      </c>
      <c r="AD423" s="463">
        <f t="shared" si="1807"/>
        <v>1061</v>
      </c>
      <c r="AE423" s="463">
        <f t="shared" si="1733"/>
        <v>91101864</v>
      </c>
      <c r="AF423" s="463">
        <f t="shared" si="1808"/>
        <v>1648</v>
      </c>
      <c r="AG423" s="463">
        <f t="shared" si="1809"/>
        <v>3219</v>
      </c>
      <c r="AH423" s="463">
        <f t="shared" si="1736"/>
        <v>192015794</v>
      </c>
      <c r="AI423" s="463">
        <f t="shared" si="1810"/>
        <v>7459</v>
      </c>
      <c r="AJ423" s="463">
        <f t="shared" si="1811"/>
        <v>16192</v>
      </c>
      <c r="AK423" s="463">
        <f t="shared" si="1739"/>
        <v>12065993</v>
      </c>
      <c r="AL423" s="463">
        <f t="shared" si="1812"/>
        <v>8706</v>
      </c>
      <c r="AM423" s="463">
        <f t="shared" si="1813"/>
        <v>17606</v>
      </c>
      <c r="AN423" s="463">
        <f t="shared" si="1792"/>
        <v>86</v>
      </c>
      <c r="AO423" s="463">
        <f t="shared" si="1792"/>
        <v>5467</v>
      </c>
      <c r="AP423" s="463">
        <f t="shared" si="1792"/>
        <v>4825</v>
      </c>
      <c r="AQ423" s="463">
        <f t="shared" si="1792"/>
        <v>35110410</v>
      </c>
      <c r="AR423" s="463">
        <f t="shared" si="1814"/>
        <v>7277</v>
      </c>
      <c r="AS423" s="463">
        <f t="shared" si="1815"/>
        <v>16038</v>
      </c>
      <c r="AT423" s="463">
        <f t="shared" ref="AT423:AZ433" si="1865">SUMIFS(AT$443:AT$10112,$B$443:$B$10112,$B423,$C$443:$C$10112,$C423,$D$443:$D$10112,$D423)</f>
        <v>16543</v>
      </c>
      <c r="AU423" s="463">
        <f t="shared" si="1865"/>
        <v>664</v>
      </c>
      <c r="AV423" s="463">
        <f t="shared" si="1865"/>
        <v>4717</v>
      </c>
      <c r="AW423" s="463">
        <f t="shared" si="1865"/>
        <v>6531</v>
      </c>
      <c r="AX423" s="463">
        <f t="shared" si="1865"/>
        <v>1059</v>
      </c>
      <c r="AY423" s="463">
        <f t="shared" si="1865"/>
        <v>10103</v>
      </c>
      <c r="AZ423" s="463">
        <f t="shared" si="1865"/>
        <v>2574</v>
      </c>
      <c r="BA423" s="463">
        <f t="shared" si="1793"/>
        <v>14989</v>
      </c>
      <c r="BB423" s="463">
        <f t="shared" si="1793"/>
        <v>46999375</v>
      </c>
      <c r="BC423" s="463">
        <f t="shared" si="1816"/>
        <v>3136</v>
      </c>
      <c r="BD423" s="463">
        <f t="shared" si="1817"/>
        <v>7611</v>
      </c>
      <c r="BE423" s="463">
        <f t="shared" si="1794"/>
        <v>525</v>
      </c>
      <c r="BF423" s="463">
        <f t="shared" si="1794"/>
        <v>4468</v>
      </c>
      <c r="BG423" s="463">
        <f t="shared" si="1794"/>
        <v>8217</v>
      </c>
      <c r="BH423" s="463">
        <f t="shared" si="1794"/>
        <v>1779</v>
      </c>
      <c r="BI423" s="463">
        <f t="shared" ref="BI423:BV432" si="1866">SUMIFS(BI$443:BI$10112,$B$443:$B$10112,$B423,$C$443:$C$10112,$C423,$D$443:$D$10112,$D423)</f>
        <v>56936</v>
      </c>
      <c r="BJ423" s="463">
        <f t="shared" si="1866"/>
        <v>3179</v>
      </c>
      <c r="BK423" s="463">
        <f t="shared" si="1866"/>
        <v>35430</v>
      </c>
      <c r="BL423" s="463">
        <f t="shared" si="1866"/>
        <v>95545</v>
      </c>
      <c r="BM423" s="463">
        <f t="shared" si="1866"/>
        <v>17922</v>
      </c>
      <c r="BN423" s="463">
        <f t="shared" si="1866"/>
        <v>12338</v>
      </c>
      <c r="BO423" s="463">
        <f t="shared" si="1866"/>
        <v>11059</v>
      </c>
      <c r="BP423" s="463">
        <f t="shared" si="1866"/>
        <v>7688</v>
      </c>
      <c r="BQ423" s="463">
        <f t="shared" si="1866"/>
        <v>73858</v>
      </c>
      <c r="BR423" s="463">
        <f t="shared" si="1866"/>
        <v>57830</v>
      </c>
      <c r="BS423" s="463">
        <f t="shared" si="1866"/>
        <v>43571</v>
      </c>
      <c r="BT423" s="463">
        <f t="shared" si="1866"/>
        <v>27205</v>
      </c>
      <c r="BU423" s="463">
        <f t="shared" si="1866"/>
        <v>2255</v>
      </c>
      <c r="BV423" s="463">
        <f t="shared" si="1866"/>
        <v>1443</v>
      </c>
      <c r="BW423" s="463">
        <f t="shared" si="1852"/>
        <v>261</v>
      </c>
      <c r="BX423" s="463">
        <f t="shared" si="1852"/>
        <v>169051</v>
      </c>
      <c r="BY423" s="463">
        <f t="shared" si="1818"/>
        <v>648</v>
      </c>
      <c r="BZ423" s="463">
        <f t="shared" si="1819"/>
        <v>1186</v>
      </c>
      <c r="CA423" s="463">
        <f t="shared" si="1853"/>
        <v>163</v>
      </c>
      <c r="CB423" s="463">
        <f t="shared" si="1853"/>
        <v>90958</v>
      </c>
      <c r="CC423" s="463">
        <f t="shared" si="1820"/>
        <v>558</v>
      </c>
      <c r="CD423" s="463">
        <f t="shared" si="1821"/>
        <v>1103</v>
      </c>
      <c r="CE423" s="463">
        <f t="shared" si="1854"/>
        <v>7782</v>
      </c>
      <c r="CF423" s="463">
        <f t="shared" si="1854"/>
        <v>3856891</v>
      </c>
      <c r="CG423" s="463">
        <f t="shared" si="1822"/>
        <v>496</v>
      </c>
      <c r="CH423" s="463">
        <f t="shared" si="1823"/>
        <v>906</v>
      </c>
      <c r="CI423" s="463">
        <f t="shared" si="1855"/>
        <v>4754</v>
      </c>
      <c r="CJ423" s="463">
        <f t="shared" si="1855"/>
        <v>6964322</v>
      </c>
      <c r="CK423" s="463">
        <f t="shared" si="1824"/>
        <v>1465</v>
      </c>
      <c r="CL423" s="463">
        <f t="shared" si="1825"/>
        <v>2869</v>
      </c>
      <c r="CM423" s="463">
        <f t="shared" si="1856"/>
        <v>1648</v>
      </c>
      <c r="CN423" s="463">
        <f t="shared" si="1856"/>
        <v>2575623</v>
      </c>
      <c r="CO423" s="463">
        <f t="shared" si="1826"/>
        <v>1563</v>
      </c>
      <c r="CP423" s="463">
        <f t="shared" si="1827"/>
        <v>3192</v>
      </c>
      <c r="CQ423" s="463">
        <f t="shared" si="1857"/>
        <v>48894</v>
      </c>
      <c r="CR423" s="463">
        <f t="shared" si="1857"/>
        <v>81561919</v>
      </c>
      <c r="CS423" s="463">
        <f t="shared" si="1828"/>
        <v>1668</v>
      </c>
      <c r="CT423" s="463">
        <f t="shared" si="1829"/>
        <v>3254</v>
      </c>
      <c r="CU423" s="463">
        <f t="shared" si="1858"/>
        <v>3157</v>
      </c>
      <c r="CV423" s="463">
        <f t="shared" si="1858"/>
        <v>20038553</v>
      </c>
      <c r="CW423" s="463">
        <f t="shared" si="1830"/>
        <v>6347</v>
      </c>
      <c r="CX423" s="463">
        <f t="shared" si="1831"/>
        <v>12748</v>
      </c>
      <c r="CY423" s="463">
        <f t="shared" si="1859"/>
        <v>1241</v>
      </c>
      <c r="CZ423" s="463">
        <f t="shared" si="1859"/>
        <v>8287658</v>
      </c>
      <c r="DA423" s="463">
        <f t="shared" si="1832"/>
        <v>6678</v>
      </c>
      <c r="DB423" s="463">
        <f t="shared" si="1833"/>
        <v>14558</v>
      </c>
      <c r="DC423" s="463">
        <f t="shared" si="1860"/>
        <v>1049</v>
      </c>
      <c r="DD423" s="463">
        <f t="shared" si="1860"/>
        <v>11708412</v>
      </c>
      <c r="DE423" s="463">
        <f t="shared" si="1834"/>
        <v>11161</v>
      </c>
      <c r="DF423" s="463">
        <f t="shared" si="1835"/>
        <v>24166</v>
      </c>
      <c r="DG423" s="463">
        <f t="shared" si="1861"/>
        <v>200</v>
      </c>
      <c r="DH423" s="463">
        <f t="shared" si="1861"/>
        <v>2088075</v>
      </c>
      <c r="DI423" s="463">
        <f t="shared" si="1836"/>
        <v>10440</v>
      </c>
      <c r="DJ423" s="463">
        <f t="shared" si="1837"/>
        <v>23281</v>
      </c>
      <c r="DK423" s="463">
        <f t="shared" si="1787"/>
        <v>277</v>
      </c>
      <c r="DL423" s="463">
        <f t="shared" si="1787"/>
        <v>94961</v>
      </c>
      <c r="DM423" s="463">
        <f t="shared" si="1838"/>
        <v>343</v>
      </c>
      <c r="DN423" s="463">
        <f t="shared" si="1839"/>
        <v>600</v>
      </c>
      <c r="DO423" s="463">
        <f t="shared" si="1788"/>
        <v>5289</v>
      </c>
      <c r="DP423" s="463">
        <f t="shared" si="1788"/>
        <v>264456</v>
      </c>
      <c r="DQ423" s="463">
        <f t="shared" si="1840"/>
        <v>50</v>
      </c>
      <c r="DR423" s="463">
        <f t="shared" si="1841"/>
        <v>80</v>
      </c>
      <c r="DS423" s="463">
        <f t="shared" si="1789"/>
        <v>65</v>
      </c>
      <c r="DT423" s="463">
        <f t="shared" si="1789"/>
        <v>181125</v>
      </c>
      <c r="DU423" s="463">
        <f t="shared" si="1842"/>
        <v>2787</v>
      </c>
      <c r="DV423" s="463">
        <f t="shared" si="1843"/>
        <v>4953</v>
      </c>
      <c r="DW423" s="463">
        <f t="shared" si="1848"/>
        <v>57</v>
      </c>
      <c r="DX423" s="463">
        <f t="shared" si="1778"/>
        <v>59519</v>
      </c>
      <c r="DY423" s="463">
        <f t="shared" si="1778"/>
        <v>71983573</v>
      </c>
      <c r="DZ423" s="463">
        <f t="shared" si="1844"/>
        <v>1209</v>
      </c>
      <c r="EA423" s="463">
        <f t="shared" si="1845"/>
        <v>2117</v>
      </c>
      <c r="EB423" s="463">
        <f t="shared" si="1849"/>
        <v>33925</v>
      </c>
      <c r="EC423" s="463">
        <f t="shared" si="1849"/>
        <v>8801</v>
      </c>
      <c r="ED423" s="463">
        <f t="shared" si="1849"/>
        <v>1283</v>
      </c>
      <c r="EE423" s="463">
        <f t="shared" si="1849"/>
        <v>8655307</v>
      </c>
      <c r="EF423" s="463">
        <f t="shared" si="1849"/>
        <v>2643</v>
      </c>
      <c r="EG423" s="463">
        <f t="shared" si="1795"/>
        <v>235</v>
      </c>
      <c r="EH423" s="463">
        <f t="shared" si="1795"/>
        <v>886</v>
      </c>
      <c r="EI423" s="463"/>
      <c r="EJ423" s="446"/>
      <c r="EK423" s="446"/>
      <c r="EL423" s="446"/>
      <c r="EM423" s="446"/>
      <c r="EN423" s="446"/>
      <c r="EO423" s="446"/>
      <c r="EP423" s="446"/>
      <c r="EQ423" s="446"/>
      <c r="ER423" s="446"/>
      <c r="ES423" s="446"/>
      <c r="ET423" s="446"/>
      <c r="EU423" s="446"/>
      <c r="EV423" s="446"/>
      <c r="EW423" s="446"/>
      <c r="EX423" s="446"/>
      <c r="EY423" s="446"/>
      <c r="EZ423" s="447"/>
      <c r="FA423" s="446">
        <f t="shared" si="1746"/>
        <v>2</v>
      </c>
      <c r="FB423" s="417">
        <f t="shared" si="1846"/>
        <v>2025</v>
      </c>
      <c r="FC423" s="448">
        <f t="shared" si="1847"/>
        <v>45689</v>
      </c>
      <c r="FD423" s="449">
        <f t="shared" si="1777"/>
        <v>28</v>
      </c>
      <c r="FE423" s="450"/>
      <c r="FF423" s="451">
        <f t="shared" si="1850"/>
        <v>0.68386346004654774</v>
      </c>
      <c r="FG423" s="450"/>
      <c r="FH423" s="452">
        <f t="shared" si="1747"/>
        <v>2.1840116987570068</v>
      </c>
      <c r="FI423" s="452">
        <f t="shared" si="1748"/>
        <v>1.5035339995125518</v>
      </c>
      <c r="FJ423" s="452">
        <f t="shared" si="1749"/>
        <v>2.1658832745789267</v>
      </c>
      <c r="FK423" s="452">
        <f t="shared" si="1750"/>
        <v>1.5056795926361144</v>
      </c>
      <c r="FL423" s="452">
        <f t="shared" si="1751"/>
        <v>1.3356843171296295</v>
      </c>
      <c r="FM423" s="452">
        <f t="shared" si="1752"/>
        <v>1.045826099537037</v>
      </c>
      <c r="FN423" s="452">
        <f t="shared" si="1753"/>
        <v>1.6924720323182101</v>
      </c>
      <c r="FO423" s="452">
        <f t="shared" si="1754"/>
        <v>1.0567510876320696</v>
      </c>
      <c r="FP423" s="452">
        <f t="shared" si="1755"/>
        <v>1.626984126984127</v>
      </c>
      <c r="FQ423" s="452">
        <f t="shared" si="1756"/>
        <v>1.0411255411255411</v>
      </c>
      <c r="FR423" s="453"/>
      <c r="FS423" s="446">
        <f t="shared" ref="FS423:GA432" si="1867">SUMIFS(FS$443:FS$10112,$B$443:$B$10112,$B423,$C$443:$C$10112,$C423,$D$443:$D$10112,$D423)</f>
        <v>119233</v>
      </c>
      <c r="FT423" s="446">
        <f t="shared" si="1867"/>
        <v>2252823</v>
      </c>
      <c r="FU423" s="446">
        <f t="shared" si="1867"/>
        <v>6821831</v>
      </c>
      <c r="FV423" s="446">
        <f t="shared" si="1867"/>
        <v>14178570</v>
      </c>
      <c r="FW423" s="446">
        <f t="shared" si="1867"/>
        <v>7555760</v>
      </c>
      <c r="FX423" s="446">
        <f t="shared" si="1867"/>
        <v>5419387</v>
      </c>
      <c r="FY423" s="446">
        <f t="shared" si="1867"/>
        <v>178018213</v>
      </c>
      <c r="FZ423" s="446">
        <f t="shared" si="1867"/>
        <v>416854367</v>
      </c>
      <c r="GA423" s="446">
        <f t="shared" si="1867"/>
        <v>24402604</v>
      </c>
      <c r="GB423" s="446">
        <f t="shared" si="1796"/>
        <v>114087383</v>
      </c>
      <c r="GC423" s="446">
        <f t="shared" si="1796"/>
        <v>77381148</v>
      </c>
      <c r="GD423" s="446">
        <f t="shared" si="1862"/>
        <v>309676</v>
      </c>
      <c r="GE423" s="446">
        <f t="shared" si="1862"/>
        <v>179776</v>
      </c>
      <c r="GF423" s="446">
        <f t="shared" si="1862"/>
        <v>7051879</v>
      </c>
      <c r="GG423" s="446">
        <f t="shared" si="1862"/>
        <v>13637931</v>
      </c>
      <c r="GH423" s="446">
        <f t="shared" si="1862"/>
        <v>5260899</v>
      </c>
      <c r="GI423" s="446">
        <f t="shared" si="1862"/>
        <v>159090666</v>
      </c>
      <c r="GJ423" s="446">
        <f t="shared" si="1862"/>
        <v>40245704</v>
      </c>
      <c r="GK423" s="446">
        <f t="shared" si="1862"/>
        <v>18066660</v>
      </c>
      <c r="GL423" s="446">
        <f t="shared" si="1862"/>
        <v>25349691</v>
      </c>
      <c r="GM423" s="446">
        <f t="shared" si="1862"/>
        <v>4656176</v>
      </c>
      <c r="GN423" s="446">
        <f t="shared" si="1851"/>
        <v>321968</v>
      </c>
      <c r="GO423" s="446">
        <f t="shared" si="1863"/>
        <v>166287</v>
      </c>
      <c r="GP423" s="446">
        <f t="shared" si="1863"/>
        <v>424383</v>
      </c>
      <c r="GQ423" s="446">
        <f t="shared" si="1863"/>
        <v>126023957</v>
      </c>
      <c r="GR423" s="446"/>
      <c r="GS423" s="446"/>
      <c r="GT423" s="446"/>
      <c r="GU423" s="446"/>
      <c r="GV423" s="416"/>
      <c r="GW423" s="456"/>
      <c r="GX423" s="456"/>
      <c r="GY423" s="456"/>
      <c r="GZ423" s="456"/>
      <c r="HA423" s="456"/>
    </row>
    <row r="424" spans="1:209" ht="10.5" customHeight="1" x14ac:dyDescent="0.2">
      <c r="A424" s="417" t="str">
        <f t="shared" si="1797"/>
        <v>2024-25MARCHY59</v>
      </c>
      <c r="B424" s="458" t="str">
        <f t="shared" si="1757"/>
        <v>2024-25</v>
      </c>
      <c r="C424" s="402" t="s">
        <v>660</v>
      </c>
      <c r="D424" s="458" t="str">
        <f t="shared" si="1791"/>
        <v>Y59</v>
      </c>
      <c r="E424" s="458" t="str">
        <f t="shared" si="1791"/>
        <v>South East</v>
      </c>
      <c r="F424" s="458" t="str">
        <f t="shared" si="1798"/>
        <v>Y59</v>
      </c>
      <c r="H424" s="463">
        <f t="shared" si="1783"/>
        <v>184179</v>
      </c>
      <c r="I424" s="463">
        <f t="shared" si="1783"/>
        <v>129073</v>
      </c>
      <c r="J424" s="463">
        <f t="shared" si="1783"/>
        <v>747039</v>
      </c>
      <c r="K424" s="463">
        <f t="shared" si="1799"/>
        <v>6</v>
      </c>
      <c r="L424" s="463">
        <f t="shared" si="1800"/>
        <v>1</v>
      </c>
      <c r="M424" s="463">
        <f t="shared" si="1801"/>
        <v>4</v>
      </c>
      <c r="N424" s="463">
        <f t="shared" si="1802"/>
        <v>38</v>
      </c>
      <c r="O424" s="463">
        <f t="shared" si="1803"/>
        <v>105</v>
      </c>
      <c r="P424" s="463">
        <f t="shared" si="1864"/>
        <v>482</v>
      </c>
      <c r="Q424" s="463">
        <f t="shared" si="1864"/>
        <v>29</v>
      </c>
      <c r="R424" s="463">
        <f t="shared" si="1864"/>
        <v>44</v>
      </c>
      <c r="S424" s="463">
        <f t="shared" si="1864"/>
        <v>123137</v>
      </c>
      <c r="T424" s="463">
        <f t="shared" si="1864"/>
        <v>9128</v>
      </c>
      <c r="U424" s="463">
        <f t="shared" si="1864"/>
        <v>5678</v>
      </c>
      <c r="V424" s="463">
        <f t="shared" si="1864"/>
        <v>59993</v>
      </c>
      <c r="W424" s="463">
        <f t="shared" si="1864"/>
        <v>28868</v>
      </c>
      <c r="X424" s="463">
        <f t="shared" si="1864"/>
        <v>1626</v>
      </c>
      <c r="Y424" s="463">
        <f t="shared" si="1864"/>
        <v>4473132</v>
      </c>
      <c r="Z424" s="463">
        <f t="shared" si="1804"/>
        <v>490</v>
      </c>
      <c r="AA424" s="463">
        <f t="shared" si="1805"/>
        <v>905</v>
      </c>
      <c r="AB424" s="463">
        <f t="shared" si="1730"/>
        <v>3211955</v>
      </c>
      <c r="AC424" s="463">
        <f t="shared" si="1806"/>
        <v>566</v>
      </c>
      <c r="AD424" s="463">
        <f t="shared" si="1807"/>
        <v>1041</v>
      </c>
      <c r="AE424" s="463">
        <f t="shared" si="1733"/>
        <v>90256043</v>
      </c>
      <c r="AF424" s="463">
        <f t="shared" si="1808"/>
        <v>1504</v>
      </c>
      <c r="AG424" s="463">
        <f t="shared" si="1809"/>
        <v>2956</v>
      </c>
      <c r="AH424" s="463">
        <f t="shared" si="1736"/>
        <v>183759666</v>
      </c>
      <c r="AI424" s="463">
        <f t="shared" si="1810"/>
        <v>6366</v>
      </c>
      <c r="AJ424" s="463">
        <f t="shared" si="1811"/>
        <v>13813</v>
      </c>
      <c r="AK424" s="463">
        <f t="shared" si="1739"/>
        <v>12436217</v>
      </c>
      <c r="AL424" s="463">
        <f t="shared" si="1812"/>
        <v>7648</v>
      </c>
      <c r="AM424" s="463">
        <f t="shared" si="1813"/>
        <v>15016</v>
      </c>
      <c r="AN424" s="463">
        <f t="shared" si="1792"/>
        <v>112</v>
      </c>
      <c r="AO424" s="463">
        <f t="shared" si="1792"/>
        <v>6245</v>
      </c>
      <c r="AP424" s="463">
        <f t="shared" si="1792"/>
        <v>5712</v>
      </c>
      <c r="AQ424" s="463">
        <f t="shared" si="1792"/>
        <v>35028168</v>
      </c>
      <c r="AR424" s="463">
        <f t="shared" si="1814"/>
        <v>6132</v>
      </c>
      <c r="AS424" s="463">
        <f t="shared" si="1815"/>
        <v>13300</v>
      </c>
      <c r="AT424" s="463">
        <f t="shared" si="1865"/>
        <v>18172</v>
      </c>
      <c r="AU424" s="463">
        <f t="shared" si="1865"/>
        <v>654</v>
      </c>
      <c r="AV424" s="463">
        <f t="shared" si="1865"/>
        <v>4887</v>
      </c>
      <c r="AW424" s="463">
        <f t="shared" si="1865"/>
        <v>7387</v>
      </c>
      <c r="AX424" s="463">
        <f t="shared" si="1865"/>
        <v>1198</v>
      </c>
      <c r="AY424" s="463">
        <f t="shared" si="1865"/>
        <v>11433</v>
      </c>
      <c r="AZ424" s="463">
        <f t="shared" si="1865"/>
        <v>3003</v>
      </c>
      <c r="BA424" s="463">
        <f t="shared" si="1793"/>
        <v>16662</v>
      </c>
      <c r="BB424" s="463">
        <f t="shared" si="1793"/>
        <v>51544086</v>
      </c>
      <c r="BC424" s="463">
        <f t="shared" si="1816"/>
        <v>3094</v>
      </c>
      <c r="BD424" s="463">
        <f t="shared" si="1817"/>
        <v>7486</v>
      </c>
      <c r="BE424" s="463">
        <f t="shared" si="1794"/>
        <v>599</v>
      </c>
      <c r="BF424" s="463">
        <f t="shared" si="1794"/>
        <v>5074</v>
      </c>
      <c r="BG424" s="463">
        <f t="shared" si="1794"/>
        <v>8920</v>
      </c>
      <c r="BH424" s="463">
        <f t="shared" si="1794"/>
        <v>2069</v>
      </c>
      <c r="BI424" s="463">
        <f t="shared" si="1866"/>
        <v>63265</v>
      </c>
      <c r="BJ424" s="463">
        <f t="shared" si="1866"/>
        <v>3479</v>
      </c>
      <c r="BK424" s="463">
        <f t="shared" si="1866"/>
        <v>38221</v>
      </c>
      <c r="BL424" s="463">
        <f t="shared" si="1866"/>
        <v>104965</v>
      </c>
      <c r="BM424" s="463">
        <f t="shared" si="1866"/>
        <v>19873</v>
      </c>
      <c r="BN424" s="463">
        <f t="shared" si="1866"/>
        <v>13612</v>
      </c>
      <c r="BO424" s="463">
        <f t="shared" si="1866"/>
        <v>12147</v>
      </c>
      <c r="BP424" s="463">
        <f t="shared" si="1866"/>
        <v>8392</v>
      </c>
      <c r="BQ424" s="463">
        <f t="shared" si="1866"/>
        <v>79729</v>
      </c>
      <c r="BR424" s="463">
        <f t="shared" si="1866"/>
        <v>62854</v>
      </c>
      <c r="BS424" s="463">
        <f t="shared" si="1866"/>
        <v>48704</v>
      </c>
      <c r="BT424" s="463">
        <f t="shared" si="1866"/>
        <v>30481</v>
      </c>
      <c r="BU424" s="463">
        <f t="shared" si="1866"/>
        <v>2628</v>
      </c>
      <c r="BV424" s="463">
        <f t="shared" si="1866"/>
        <v>1714</v>
      </c>
      <c r="BW424" s="463">
        <f t="shared" si="1852"/>
        <v>310</v>
      </c>
      <c r="BX424" s="463">
        <f t="shared" si="1852"/>
        <v>189397</v>
      </c>
      <c r="BY424" s="463">
        <f t="shared" si="1818"/>
        <v>611</v>
      </c>
      <c r="BZ424" s="463">
        <f t="shared" si="1819"/>
        <v>1070</v>
      </c>
      <c r="CA424" s="463">
        <f t="shared" si="1853"/>
        <v>189</v>
      </c>
      <c r="CB424" s="463">
        <f t="shared" si="1853"/>
        <v>97139</v>
      </c>
      <c r="CC424" s="463">
        <f t="shared" si="1820"/>
        <v>514</v>
      </c>
      <c r="CD424" s="463">
        <f t="shared" si="1821"/>
        <v>1199</v>
      </c>
      <c r="CE424" s="463">
        <f t="shared" si="1854"/>
        <v>8629</v>
      </c>
      <c r="CF424" s="463">
        <f t="shared" si="1854"/>
        <v>4186596</v>
      </c>
      <c r="CG424" s="463">
        <f t="shared" si="1822"/>
        <v>485</v>
      </c>
      <c r="CH424" s="463">
        <f t="shared" si="1823"/>
        <v>892</v>
      </c>
      <c r="CI424" s="463">
        <f t="shared" si="1855"/>
        <v>4995</v>
      </c>
      <c r="CJ424" s="463">
        <f t="shared" si="1855"/>
        <v>6919339</v>
      </c>
      <c r="CK424" s="463">
        <f t="shared" si="1824"/>
        <v>1385</v>
      </c>
      <c r="CL424" s="463">
        <f t="shared" si="1825"/>
        <v>2658</v>
      </c>
      <c r="CM424" s="463">
        <f t="shared" si="1856"/>
        <v>1873</v>
      </c>
      <c r="CN424" s="463">
        <f t="shared" si="1856"/>
        <v>2732955</v>
      </c>
      <c r="CO424" s="463">
        <f t="shared" si="1826"/>
        <v>1459</v>
      </c>
      <c r="CP424" s="463">
        <f t="shared" si="1827"/>
        <v>3020</v>
      </c>
      <c r="CQ424" s="463">
        <f t="shared" si="1857"/>
        <v>53125</v>
      </c>
      <c r="CR424" s="463">
        <f t="shared" si="1857"/>
        <v>80603749</v>
      </c>
      <c r="CS424" s="463">
        <f t="shared" si="1828"/>
        <v>1517</v>
      </c>
      <c r="CT424" s="463">
        <f t="shared" si="1829"/>
        <v>2979</v>
      </c>
      <c r="CU424" s="463">
        <f t="shared" si="1858"/>
        <v>3364</v>
      </c>
      <c r="CV424" s="463">
        <f t="shared" si="1858"/>
        <v>18840824</v>
      </c>
      <c r="CW424" s="463">
        <f t="shared" si="1830"/>
        <v>5601</v>
      </c>
      <c r="CX424" s="463">
        <f t="shared" si="1831"/>
        <v>11659</v>
      </c>
      <c r="CY424" s="463">
        <f t="shared" si="1859"/>
        <v>1416</v>
      </c>
      <c r="CZ424" s="463">
        <f t="shared" si="1859"/>
        <v>7762748</v>
      </c>
      <c r="DA424" s="463">
        <f t="shared" si="1832"/>
        <v>5482</v>
      </c>
      <c r="DB424" s="463">
        <f t="shared" si="1833"/>
        <v>11571</v>
      </c>
      <c r="DC424" s="463">
        <f t="shared" si="1860"/>
        <v>1119</v>
      </c>
      <c r="DD424" s="463">
        <f t="shared" si="1860"/>
        <v>10992244</v>
      </c>
      <c r="DE424" s="463">
        <f t="shared" si="1834"/>
        <v>9823</v>
      </c>
      <c r="DF424" s="463">
        <f t="shared" si="1835"/>
        <v>21727</v>
      </c>
      <c r="DG424" s="463">
        <f t="shared" si="1861"/>
        <v>209</v>
      </c>
      <c r="DH424" s="463">
        <f t="shared" si="1861"/>
        <v>1947094</v>
      </c>
      <c r="DI424" s="463">
        <f t="shared" si="1836"/>
        <v>9316</v>
      </c>
      <c r="DJ424" s="463">
        <f t="shared" si="1837"/>
        <v>20844</v>
      </c>
      <c r="DK424" s="463">
        <f t="shared" si="1787"/>
        <v>246</v>
      </c>
      <c r="DL424" s="463">
        <f t="shared" si="1787"/>
        <v>80419</v>
      </c>
      <c r="DM424" s="463">
        <f t="shared" si="1838"/>
        <v>327</v>
      </c>
      <c r="DN424" s="463">
        <f t="shared" si="1839"/>
        <v>546</v>
      </c>
      <c r="DO424" s="463">
        <f t="shared" si="1788"/>
        <v>5848</v>
      </c>
      <c r="DP424" s="463">
        <f t="shared" si="1788"/>
        <v>276698</v>
      </c>
      <c r="DQ424" s="463">
        <f t="shared" si="1840"/>
        <v>47</v>
      </c>
      <c r="DR424" s="463">
        <f t="shared" si="1841"/>
        <v>74</v>
      </c>
      <c r="DS424" s="463">
        <f t="shared" si="1789"/>
        <v>122</v>
      </c>
      <c r="DT424" s="463">
        <f t="shared" si="1789"/>
        <v>280050</v>
      </c>
      <c r="DU424" s="463">
        <f t="shared" si="1842"/>
        <v>2295</v>
      </c>
      <c r="DV424" s="463">
        <f t="shared" si="1843"/>
        <v>4327</v>
      </c>
      <c r="DW424" s="463">
        <f t="shared" si="1848"/>
        <v>114</v>
      </c>
      <c r="DX424" s="463">
        <f t="shared" si="1778"/>
        <v>65994</v>
      </c>
      <c r="DY424" s="463">
        <f t="shared" si="1778"/>
        <v>77988633</v>
      </c>
      <c r="DZ424" s="463">
        <f t="shared" si="1844"/>
        <v>1182</v>
      </c>
      <c r="EA424" s="463">
        <f t="shared" si="1845"/>
        <v>2045</v>
      </c>
      <c r="EB424" s="463">
        <f t="shared" si="1849"/>
        <v>36634</v>
      </c>
      <c r="EC424" s="463">
        <f t="shared" si="1849"/>
        <v>8942</v>
      </c>
      <c r="ED424" s="463">
        <f t="shared" si="1849"/>
        <v>1237</v>
      </c>
      <c r="EE424" s="463">
        <f t="shared" si="1849"/>
        <v>8920061</v>
      </c>
      <c r="EF424" s="463">
        <f t="shared" si="1849"/>
        <v>2825</v>
      </c>
      <c r="EG424" s="463">
        <f t="shared" si="1795"/>
        <v>162</v>
      </c>
      <c r="EH424" s="463">
        <f t="shared" si="1795"/>
        <v>463</v>
      </c>
      <c r="EI424" s="463"/>
      <c r="EJ424" s="446"/>
      <c r="EK424" s="446"/>
      <c r="EL424" s="446"/>
      <c r="EM424" s="446"/>
      <c r="EN424" s="446"/>
      <c r="EO424" s="446"/>
      <c r="EP424" s="446"/>
      <c r="EQ424" s="446"/>
      <c r="ER424" s="446"/>
      <c r="ES424" s="446"/>
      <c r="ET424" s="446"/>
      <c r="EU424" s="446"/>
      <c r="EV424" s="446"/>
      <c r="EW424" s="446"/>
      <c r="EX424" s="446"/>
      <c r="EY424" s="446"/>
      <c r="EZ424" s="447"/>
      <c r="FA424" s="446">
        <f t="shared" si="1746"/>
        <v>3</v>
      </c>
      <c r="FB424" s="417">
        <f t="shared" si="1846"/>
        <v>2025</v>
      </c>
      <c r="FC424" s="448">
        <f t="shared" si="1847"/>
        <v>45717</v>
      </c>
      <c r="FD424" s="449">
        <f t="shared" si="1777"/>
        <v>31</v>
      </c>
      <c r="FE424" s="450"/>
      <c r="FF424" s="451">
        <f t="shared" si="1850"/>
        <v>0.676382142030997</v>
      </c>
      <c r="FG424" s="450"/>
      <c r="FH424" s="452">
        <f t="shared" si="1747"/>
        <v>2.1771472392638036</v>
      </c>
      <c r="FI424" s="452">
        <f t="shared" si="1748"/>
        <v>1.4912357581069238</v>
      </c>
      <c r="FJ424" s="452">
        <f t="shared" si="1749"/>
        <v>2.1393096160619938</v>
      </c>
      <c r="FK424" s="452">
        <f t="shared" si="1750"/>
        <v>1.4779852060584713</v>
      </c>
      <c r="FL424" s="452">
        <f t="shared" si="1751"/>
        <v>1.3289717133665595</v>
      </c>
      <c r="FM424" s="452">
        <f t="shared" si="1752"/>
        <v>1.0476888970379878</v>
      </c>
      <c r="FN424" s="452">
        <f t="shared" si="1753"/>
        <v>1.6871276153526396</v>
      </c>
      <c r="FO424" s="452">
        <f t="shared" si="1754"/>
        <v>1.055875017320216</v>
      </c>
      <c r="FP424" s="452">
        <f t="shared" si="1755"/>
        <v>1.6162361623616237</v>
      </c>
      <c r="FQ424" s="452">
        <f t="shared" si="1756"/>
        <v>1.054120541205412</v>
      </c>
      <c r="FR424" s="453"/>
      <c r="FS424" s="446">
        <f t="shared" si="1867"/>
        <v>127246</v>
      </c>
      <c r="FT424" s="446">
        <f t="shared" si="1867"/>
        <v>521907</v>
      </c>
      <c r="FU424" s="446">
        <f t="shared" si="1867"/>
        <v>4911376</v>
      </c>
      <c r="FV424" s="446">
        <f t="shared" si="1867"/>
        <v>13611191</v>
      </c>
      <c r="FW424" s="446">
        <f t="shared" si="1867"/>
        <v>8264448</v>
      </c>
      <c r="FX424" s="446">
        <f t="shared" si="1867"/>
        <v>5908685</v>
      </c>
      <c r="FY424" s="446">
        <f t="shared" si="1867"/>
        <v>177342993</v>
      </c>
      <c r="FZ424" s="446">
        <f t="shared" si="1867"/>
        <v>398757086</v>
      </c>
      <c r="GA424" s="446">
        <f t="shared" si="1867"/>
        <v>24416202</v>
      </c>
      <c r="GB424" s="446">
        <f t="shared" si="1796"/>
        <v>124723843</v>
      </c>
      <c r="GC424" s="446">
        <f t="shared" si="1796"/>
        <v>75971736</v>
      </c>
      <c r="GD424" s="446">
        <f t="shared" si="1862"/>
        <v>331779</v>
      </c>
      <c r="GE424" s="446">
        <f t="shared" si="1862"/>
        <v>226628</v>
      </c>
      <c r="GF424" s="446">
        <f t="shared" si="1862"/>
        <v>7692807</v>
      </c>
      <c r="GG424" s="446">
        <f t="shared" si="1862"/>
        <v>13274497</v>
      </c>
      <c r="GH424" s="446">
        <f t="shared" si="1862"/>
        <v>5655892</v>
      </c>
      <c r="GI424" s="446">
        <f t="shared" si="1862"/>
        <v>158271754</v>
      </c>
      <c r="GJ424" s="446">
        <f t="shared" si="1862"/>
        <v>39219395</v>
      </c>
      <c r="GK424" s="446">
        <f t="shared" si="1862"/>
        <v>16384316</v>
      </c>
      <c r="GL424" s="446">
        <f t="shared" si="1862"/>
        <v>24311992</v>
      </c>
      <c r="GM424" s="446">
        <f t="shared" si="1862"/>
        <v>4356402</v>
      </c>
      <c r="GN424" s="446">
        <f t="shared" si="1851"/>
        <v>527936</v>
      </c>
      <c r="GO424" s="446">
        <f t="shared" si="1863"/>
        <v>134370</v>
      </c>
      <c r="GP424" s="446">
        <f t="shared" si="1863"/>
        <v>430492</v>
      </c>
      <c r="GQ424" s="446">
        <f t="shared" si="1863"/>
        <v>134952213</v>
      </c>
      <c r="GR424" s="446"/>
      <c r="GS424" s="446"/>
      <c r="GT424" s="446"/>
      <c r="GU424" s="446"/>
      <c r="GV424" s="416"/>
      <c r="GW424" s="456"/>
      <c r="GX424" s="456"/>
      <c r="GY424" s="456"/>
      <c r="GZ424" s="456"/>
      <c r="HA424" s="456"/>
    </row>
    <row r="425" spans="1:209" ht="10.5" customHeight="1" x14ac:dyDescent="0.2">
      <c r="A425" s="417" t="str">
        <f t="shared" si="1797"/>
        <v>2025-26APRILY59</v>
      </c>
      <c r="B425" s="458" t="str">
        <f t="shared" si="1757"/>
        <v>2025-26</v>
      </c>
      <c r="C425" s="402" t="s">
        <v>664</v>
      </c>
      <c r="D425" s="458" t="str">
        <f t="shared" si="1791"/>
        <v>Y59</v>
      </c>
      <c r="E425" s="458" t="str">
        <f t="shared" si="1791"/>
        <v>South East</v>
      </c>
      <c r="F425" s="458" t="str">
        <f t="shared" si="1798"/>
        <v>Y59</v>
      </c>
      <c r="H425" s="463">
        <f t="shared" si="1783"/>
        <v>174416</v>
      </c>
      <c r="I425" s="463">
        <f t="shared" si="1783"/>
        <v>121107</v>
      </c>
      <c r="J425" s="463">
        <f t="shared" si="1783"/>
        <v>468443</v>
      </c>
      <c r="K425" s="463">
        <f t="shared" si="1799"/>
        <v>4</v>
      </c>
      <c r="L425" s="463">
        <f t="shared" si="1800"/>
        <v>1</v>
      </c>
      <c r="M425" s="463">
        <f t="shared" si="1801"/>
        <v>3</v>
      </c>
      <c r="N425" s="463">
        <f t="shared" si="1802"/>
        <v>22</v>
      </c>
      <c r="O425" s="463">
        <f t="shared" si="1803"/>
        <v>66</v>
      </c>
      <c r="P425" s="463">
        <f t="shared" si="1864"/>
        <v>491</v>
      </c>
      <c r="Q425" s="463">
        <f t="shared" si="1864"/>
        <v>16</v>
      </c>
      <c r="R425" s="463">
        <f t="shared" si="1864"/>
        <v>42</v>
      </c>
      <c r="S425" s="463">
        <f t="shared" si="1864"/>
        <v>118864</v>
      </c>
      <c r="T425" s="463">
        <f t="shared" si="1864"/>
        <v>8585</v>
      </c>
      <c r="U425" s="463">
        <f t="shared" si="1864"/>
        <v>5384</v>
      </c>
      <c r="V425" s="463">
        <f t="shared" si="1864"/>
        <v>57021</v>
      </c>
      <c r="W425" s="463">
        <f t="shared" si="1864"/>
        <v>28038</v>
      </c>
      <c r="X425" s="463">
        <f t="shared" si="1864"/>
        <v>1562</v>
      </c>
      <c r="Y425" s="463">
        <f t="shared" si="1864"/>
        <v>4089521</v>
      </c>
      <c r="Z425" s="463">
        <f t="shared" si="1804"/>
        <v>476</v>
      </c>
      <c r="AA425" s="463">
        <f t="shared" si="1805"/>
        <v>876</v>
      </c>
      <c r="AB425" s="463">
        <f t="shared" si="1730"/>
        <v>2980152</v>
      </c>
      <c r="AC425" s="463">
        <f t="shared" si="1806"/>
        <v>554</v>
      </c>
      <c r="AD425" s="463">
        <f t="shared" si="1807"/>
        <v>1016</v>
      </c>
      <c r="AE425" s="463">
        <f t="shared" si="1733"/>
        <v>81655202</v>
      </c>
      <c r="AF425" s="463">
        <f t="shared" si="1808"/>
        <v>1432</v>
      </c>
      <c r="AG425" s="463">
        <f t="shared" si="1809"/>
        <v>2849</v>
      </c>
      <c r="AH425" s="463">
        <f t="shared" si="1736"/>
        <v>164750239</v>
      </c>
      <c r="AI425" s="463">
        <f t="shared" si="1810"/>
        <v>5876</v>
      </c>
      <c r="AJ425" s="463">
        <f t="shared" si="1811"/>
        <v>12448</v>
      </c>
      <c r="AK425" s="463">
        <f t="shared" si="1739"/>
        <v>11373916</v>
      </c>
      <c r="AL425" s="463">
        <f t="shared" si="1812"/>
        <v>7282</v>
      </c>
      <c r="AM425" s="463">
        <f t="shared" si="1813"/>
        <v>15011</v>
      </c>
      <c r="AN425" s="463">
        <f t="shared" si="1792"/>
        <v>149</v>
      </c>
      <c r="AO425" s="463">
        <f t="shared" si="1792"/>
        <v>6312</v>
      </c>
      <c r="AP425" s="463">
        <f t="shared" si="1792"/>
        <v>5795</v>
      </c>
      <c r="AQ425" s="463">
        <f t="shared" si="1792"/>
        <v>26865955</v>
      </c>
      <c r="AR425" s="463">
        <f t="shared" si="1814"/>
        <v>4636</v>
      </c>
      <c r="AS425" s="463">
        <f t="shared" si="1815"/>
        <v>9887</v>
      </c>
      <c r="AT425" s="463">
        <f t="shared" si="1865"/>
        <v>18313</v>
      </c>
      <c r="AU425" s="463">
        <f t="shared" si="1865"/>
        <v>806</v>
      </c>
      <c r="AV425" s="463">
        <f t="shared" si="1865"/>
        <v>5108</v>
      </c>
      <c r="AW425" s="463">
        <f t="shared" si="1865"/>
        <v>8661</v>
      </c>
      <c r="AX425" s="463">
        <f t="shared" si="1865"/>
        <v>1214</v>
      </c>
      <c r="AY425" s="463">
        <f t="shared" si="1865"/>
        <v>11185</v>
      </c>
      <c r="AZ425" s="463">
        <f t="shared" si="1865"/>
        <v>3153</v>
      </c>
      <c r="BA425" s="463">
        <f t="shared" si="1793"/>
        <v>17289</v>
      </c>
      <c r="BB425" s="463">
        <f t="shared" si="1793"/>
        <v>40733864</v>
      </c>
      <c r="BC425" s="463">
        <f t="shared" si="1816"/>
        <v>2356</v>
      </c>
      <c r="BD425" s="463">
        <f t="shared" si="1817"/>
        <v>5663</v>
      </c>
      <c r="BE425" s="463">
        <f t="shared" si="1794"/>
        <v>669</v>
      </c>
      <c r="BF425" s="463">
        <f t="shared" si="1794"/>
        <v>5169</v>
      </c>
      <c r="BG425" s="463">
        <f t="shared" si="1794"/>
        <v>9242</v>
      </c>
      <c r="BH425" s="463">
        <f t="shared" si="1794"/>
        <v>2209</v>
      </c>
      <c r="BI425" s="463">
        <f t="shared" si="1866"/>
        <v>60736</v>
      </c>
      <c r="BJ425" s="463">
        <f t="shared" si="1866"/>
        <v>3717</v>
      </c>
      <c r="BK425" s="463">
        <f t="shared" si="1866"/>
        <v>36098</v>
      </c>
      <c r="BL425" s="463">
        <f t="shared" si="1866"/>
        <v>100551</v>
      </c>
      <c r="BM425" s="463">
        <f t="shared" si="1866"/>
        <v>18912</v>
      </c>
      <c r="BN425" s="463">
        <f t="shared" si="1866"/>
        <v>12928</v>
      </c>
      <c r="BO425" s="463">
        <f t="shared" si="1866"/>
        <v>11763</v>
      </c>
      <c r="BP425" s="463">
        <f t="shared" si="1866"/>
        <v>8079</v>
      </c>
      <c r="BQ425" s="463">
        <f t="shared" si="1866"/>
        <v>75186</v>
      </c>
      <c r="BR425" s="463">
        <f t="shared" si="1866"/>
        <v>60122</v>
      </c>
      <c r="BS425" s="463">
        <f t="shared" si="1866"/>
        <v>45975</v>
      </c>
      <c r="BT425" s="463">
        <f t="shared" si="1866"/>
        <v>29686</v>
      </c>
      <c r="BU425" s="463">
        <f t="shared" si="1866"/>
        <v>2472</v>
      </c>
      <c r="BV425" s="463">
        <f t="shared" si="1866"/>
        <v>1647</v>
      </c>
      <c r="BW425" s="463">
        <f t="shared" si="1852"/>
        <v>281</v>
      </c>
      <c r="BX425" s="463">
        <f t="shared" si="1852"/>
        <v>173235</v>
      </c>
      <c r="BY425" s="463">
        <f t="shared" si="1818"/>
        <v>616</v>
      </c>
      <c r="BZ425" s="463">
        <f t="shared" si="1819"/>
        <v>1089</v>
      </c>
      <c r="CA425" s="463">
        <f t="shared" si="1853"/>
        <v>172</v>
      </c>
      <c r="CB425" s="463">
        <f t="shared" si="1853"/>
        <v>87165</v>
      </c>
      <c r="CC425" s="463">
        <f t="shared" si="1820"/>
        <v>507</v>
      </c>
      <c r="CD425" s="463">
        <f t="shared" si="1821"/>
        <v>934</v>
      </c>
      <c r="CE425" s="463">
        <f t="shared" si="1854"/>
        <v>8132</v>
      </c>
      <c r="CF425" s="463">
        <f t="shared" si="1854"/>
        <v>3829121</v>
      </c>
      <c r="CG425" s="463">
        <f t="shared" si="1822"/>
        <v>471</v>
      </c>
      <c r="CH425" s="463">
        <f t="shared" si="1823"/>
        <v>865</v>
      </c>
      <c r="CI425" s="463">
        <f t="shared" si="1855"/>
        <v>4789</v>
      </c>
      <c r="CJ425" s="463">
        <f t="shared" si="1855"/>
        <v>6519557</v>
      </c>
      <c r="CK425" s="463">
        <f t="shared" si="1824"/>
        <v>1361</v>
      </c>
      <c r="CL425" s="463">
        <f t="shared" si="1825"/>
        <v>2687</v>
      </c>
      <c r="CM425" s="463">
        <f t="shared" si="1856"/>
        <v>1769</v>
      </c>
      <c r="CN425" s="463">
        <f t="shared" si="1856"/>
        <v>2260224</v>
      </c>
      <c r="CO425" s="463">
        <f t="shared" si="1826"/>
        <v>1278</v>
      </c>
      <c r="CP425" s="463">
        <f t="shared" si="1827"/>
        <v>2722</v>
      </c>
      <c r="CQ425" s="463">
        <f t="shared" si="1857"/>
        <v>50463</v>
      </c>
      <c r="CR425" s="463">
        <f t="shared" si="1857"/>
        <v>72875421</v>
      </c>
      <c r="CS425" s="463">
        <f t="shared" si="1828"/>
        <v>1444</v>
      </c>
      <c r="CT425" s="463">
        <f t="shared" si="1829"/>
        <v>2865</v>
      </c>
      <c r="CU425" s="463">
        <f t="shared" si="1858"/>
        <v>3400</v>
      </c>
      <c r="CV425" s="463">
        <f t="shared" si="1858"/>
        <v>18456249</v>
      </c>
      <c r="CW425" s="463">
        <f t="shared" si="1830"/>
        <v>5428</v>
      </c>
      <c r="CX425" s="463">
        <f t="shared" si="1831"/>
        <v>11110</v>
      </c>
      <c r="CY425" s="463">
        <f t="shared" si="1859"/>
        <v>1523</v>
      </c>
      <c r="CZ425" s="463">
        <f t="shared" si="1859"/>
        <v>7933007</v>
      </c>
      <c r="DA425" s="463">
        <f t="shared" si="1832"/>
        <v>5209</v>
      </c>
      <c r="DB425" s="463">
        <f t="shared" si="1833"/>
        <v>11447</v>
      </c>
      <c r="DC425" s="463">
        <f t="shared" si="1860"/>
        <v>1061</v>
      </c>
      <c r="DD425" s="463">
        <f t="shared" si="1860"/>
        <v>8780259</v>
      </c>
      <c r="DE425" s="463">
        <f t="shared" si="1834"/>
        <v>8275</v>
      </c>
      <c r="DF425" s="463">
        <f t="shared" si="1835"/>
        <v>19873</v>
      </c>
      <c r="DG425" s="463">
        <f t="shared" si="1861"/>
        <v>195</v>
      </c>
      <c r="DH425" s="463">
        <f t="shared" si="1861"/>
        <v>1417400</v>
      </c>
      <c r="DI425" s="463">
        <f t="shared" si="1836"/>
        <v>7269</v>
      </c>
      <c r="DJ425" s="463">
        <f t="shared" si="1837"/>
        <v>16019</v>
      </c>
      <c r="DK425" s="463">
        <f t="shared" si="1787"/>
        <v>235</v>
      </c>
      <c r="DL425" s="463">
        <f t="shared" si="1787"/>
        <v>78220</v>
      </c>
      <c r="DM425" s="463">
        <f t="shared" si="1838"/>
        <v>333</v>
      </c>
      <c r="DN425" s="463">
        <f t="shared" si="1839"/>
        <v>552</v>
      </c>
      <c r="DO425" s="463">
        <f t="shared" si="1788"/>
        <v>5474</v>
      </c>
      <c r="DP425" s="463">
        <f t="shared" si="1788"/>
        <v>249803</v>
      </c>
      <c r="DQ425" s="463">
        <f t="shared" si="1840"/>
        <v>46</v>
      </c>
      <c r="DR425" s="463">
        <f t="shared" si="1841"/>
        <v>68</v>
      </c>
      <c r="DS425" s="463">
        <f t="shared" si="1789"/>
        <v>87</v>
      </c>
      <c r="DT425" s="463">
        <f t="shared" si="1789"/>
        <v>229534</v>
      </c>
      <c r="DU425" s="463">
        <f t="shared" si="1842"/>
        <v>2638</v>
      </c>
      <c r="DV425" s="463">
        <f t="shared" si="1843"/>
        <v>4987</v>
      </c>
      <c r="DW425" s="463">
        <f t="shared" si="1848"/>
        <v>80</v>
      </c>
      <c r="DX425" s="463">
        <f t="shared" si="1778"/>
        <v>63867</v>
      </c>
      <c r="DY425" s="463">
        <f t="shared" si="1778"/>
        <v>72818845</v>
      </c>
      <c r="DZ425" s="463">
        <f t="shared" si="1844"/>
        <v>1140</v>
      </c>
      <c r="EA425" s="463">
        <f t="shared" si="1845"/>
        <v>1937</v>
      </c>
      <c r="EB425" s="463">
        <f t="shared" si="1849"/>
        <v>34225</v>
      </c>
      <c r="EC425" s="463">
        <f t="shared" si="1849"/>
        <v>7695</v>
      </c>
      <c r="ED425" s="463">
        <f t="shared" si="1849"/>
        <v>957</v>
      </c>
      <c r="EE425" s="463">
        <f t="shared" si="1849"/>
        <v>7457706</v>
      </c>
      <c r="EF425" s="463">
        <f t="shared" si="1849"/>
        <v>2521</v>
      </c>
      <c r="EG425" s="463">
        <f t="shared" si="1795"/>
        <v>143</v>
      </c>
      <c r="EH425" s="463">
        <f t="shared" si="1795"/>
        <v>441</v>
      </c>
      <c r="EI425" s="463"/>
      <c r="EJ425" s="446"/>
      <c r="EK425" s="446"/>
      <c r="EL425" s="446"/>
      <c r="EM425" s="446"/>
      <c r="EN425" s="446"/>
      <c r="EO425" s="446"/>
      <c r="EP425" s="446"/>
      <c r="EQ425" s="446"/>
      <c r="ER425" s="446"/>
      <c r="ES425" s="446"/>
      <c r="ET425" s="446"/>
      <c r="EU425" s="446"/>
      <c r="EV425" s="446"/>
      <c r="EW425" s="446"/>
      <c r="EX425" s="446"/>
      <c r="EY425" s="446"/>
      <c r="EZ425" s="447"/>
      <c r="FA425" s="446">
        <f t="shared" si="1746"/>
        <v>4</v>
      </c>
      <c r="FB425" s="417">
        <f t="shared" si="1846"/>
        <v>2025</v>
      </c>
      <c r="FC425" s="448">
        <f t="shared" si="1847"/>
        <v>45748</v>
      </c>
      <c r="FD425" s="449">
        <f t="shared" si="1777"/>
        <v>30</v>
      </c>
      <c r="FE425" s="450"/>
      <c r="FF425" s="451">
        <f t="shared" si="1850"/>
        <v>0.6763034346429454</v>
      </c>
      <c r="FG425" s="450"/>
      <c r="FH425" s="452">
        <f t="shared" si="1747"/>
        <v>2.2029120559114737</v>
      </c>
      <c r="FI425" s="452">
        <f t="shared" si="1748"/>
        <v>1.5058823529411764</v>
      </c>
      <c r="FJ425" s="452">
        <f t="shared" si="1749"/>
        <v>2.1848068350668646</v>
      </c>
      <c r="FK425" s="452">
        <f t="shared" si="1750"/>
        <v>1.50055720653789</v>
      </c>
      <c r="FL425" s="452">
        <f t="shared" si="1751"/>
        <v>1.3185668437943916</v>
      </c>
      <c r="FM425" s="452">
        <f t="shared" si="1752"/>
        <v>1.0543834727556514</v>
      </c>
      <c r="FN425" s="452">
        <f t="shared" si="1753"/>
        <v>1.6397389257436337</v>
      </c>
      <c r="FO425" s="452">
        <f t="shared" si="1754"/>
        <v>1.0587773735644483</v>
      </c>
      <c r="FP425" s="452">
        <f t="shared" si="1755"/>
        <v>1.5825864276568502</v>
      </c>
      <c r="FQ425" s="452">
        <f t="shared" si="1756"/>
        <v>1.0544174135723432</v>
      </c>
      <c r="FR425" s="453"/>
      <c r="FS425" s="446">
        <f t="shared" si="1867"/>
        <v>119279</v>
      </c>
      <c r="FT425" s="446">
        <f t="shared" si="1867"/>
        <v>320499</v>
      </c>
      <c r="FU425" s="446">
        <f t="shared" si="1867"/>
        <v>2668314</v>
      </c>
      <c r="FV425" s="446">
        <f t="shared" si="1867"/>
        <v>8014828</v>
      </c>
      <c r="FW425" s="446">
        <f t="shared" si="1867"/>
        <v>7518418</v>
      </c>
      <c r="FX425" s="446">
        <f t="shared" si="1867"/>
        <v>5470190</v>
      </c>
      <c r="FY425" s="446">
        <f t="shared" si="1867"/>
        <v>162448893</v>
      </c>
      <c r="FZ425" s="446">
        <f t="shared" si="1867"/>
        <v>349019390</v>
      </c>
      <c r="GA425" s="446">
        <f t="shared" si="1867"/>
        <v>23447258</v>
      </c>
      <c r="GB425" s="446">
        <f t="shared" si="1796"/>
        <v>97915492</v>
      </c>
      <c r="GC425" s="446">
        <f t="shared" si="1796"/>
        <v>57296656</v>
      </c>
      <c r="GD425" s="446">
        <f t="shared" si="1862"/>
        <v>306070</v>
      </c>
      <c r="GE425" s="446">
        <f t="shared" si="1862"/>
        <v>160670</v>
      </c>
      <c r="GF425" s="446">
        <f t="shared" si="1862"/>
        <v>7033400</v>
      </c>
      <c r="GG425" s="446">
        <f t="shared" si="1862"/>
        <v>12865821</v>
      </c>
      <c r="GH425" s="446">
        <f t="shared" si="1862"/>
        <v>4814732</v>
      </c>
      <c r="GI425" s="446">
        <f t="shared" si="1862"/>
        <v>144596438</v>
      </c>
      <c r="GJ425" s="446">
        <f t="shared" si="1862"/>
        <v>37772300</v>
      </c>
      <c r="GK425" s="446">
        <f t="shared" si="1862"/>
        <v>17433544</v>
      </c>
      <c r="GL425" s="446">
        <f t="shared" si="1862"/>
        <v>21085410</v>
      </c>
      <c r="GM425" s="446">
        <f t="shared" si="1862"/>
        <v>3123670</v>
      </c>
      <c r="GN425" s="446">
        <f t="shared" si="1851"/>
        <v>433870</v>
      </c>
      <c r="GO425" s="446">
        <f t="shared" si="1863"/>
        <v>129832</v>
      </c>
      <c r="GP425" s="446">
        <f t="shared" si="1863"/>
        <v>369953</v>
      </c>
      <c r="GQ425" s="446">
        <f t="shared" si="1863"/>
        <v>123713637</v>
      </c>
      <c r="GR425" s="446"/>
      <c r="GS425" s="446"/>
      <c r="GT425" s="446"/>
      <c r="GU425" s="446"/>
      <c r="GV425" s="416"/>
      <c r="GW425" s="456"/>
      <c r="GX425" s="456"/>
      <c r="GY425" s="456"/>
      <c r="GZ425" s="456"/>
      <c r="HA425" s="456"/>
    </row>
    <row r="426" spans="1:209" ht="10.5" customHeight="1" x14ac:dyDescent="0.2">
      <c r="A426" s="417" t="str">
        <f t="shared" si="1797"/>
        <v>2025-26MAYY59</v>
      </c>
      <c r="B426" s="458" t="str">
        <f t="shared" si="1757"/>
        <v>2025-26</v>
      </c>
      <c r="C426" s="402" t="s">
        <v>668</v>
      </c>
      <c r="D426" s="458" t="str">
        <f t="shared" si="1791"/>
        <v>Y59</v>
      </c>
      <c r="E426" s="458" t="str">
        <f t="shared" si="1791"/>
        <v>South East</v>
      </c>
      <c r="F426" s="458" t="str">
        <f t="shared" si="1798"/>
        <v>Y59</v>
      </c>
      <c r="H426" s="463">
        <f t="shared" si="1783"/>
        <v>184006</v>
      </c>
      <c r="I426" s="463">
        <f t="shared" si="1783"/>
        <v>128431</v>
      </c>
      <c r="J426" s="463">
        <f t="shared" si="1783"/>
        <v>653504</v>
      </c>
      <c r="K426" s="463">
        <f t="shared" si="1799"/>
        <v>5</v>
      </c>
      <c r="L426" s="463">
        <f t="shared" si="1800"/>
        <v>1</v>
      </c>
      <c r="M426" s="463">
        <f t="shared" si="1801"/>
        <v>12</v>
      </c>
      <c r="N426" s="463">
        <f t="shared" si="1802"/>
        <v>30</v>
      </c>
      <c r="O426" s="463">
        <f t="shared" si="1803"/>
        <v>81</v>
      </c>
      <c r="P426" s="463">
        <f t="shared" si="1864"/>
        <v>515</v>
      </c>
      <c r="Q426" s="463">
        <f t="shared" si="1864"/>
        <v>28</v>
      </c>
      <c r="R426" s="463">
        <f t="shared" si="1864"/>
        <v>51</v>
      </c>
      <c r="S426" s="463">
        <f t="shared" si="1864"/>
        <v>121242</v>
      </c>
      <c r="T426" s="463">
        <f t="shared" si="1864"/>
        <v>9271</v>
      </c>
      <c r="U426" s="463">
        <f t="shared" si="1864"/>
        <v>5908</v>
      </c>
      <c r="V426" s="463">
        <f t="shared" si="1864"/>
        <v>58182</v>
      </c>
      <c r="W426" s="463">
        <f t="shared" si="1864"/>
        <v>28063</v>
      </c>
      <c r="X426" s="463">
        <f t="shared" si="1864"/>
        <v>1466</v>
      </c>
      <c r="Y426" s="463">
        <f t="shared" si="1864"/>
        <v>4524435</v>
      </c>
      <c r="Z426" s="463">
        <f t="shared" si="1804"/>
        <v>488</v>
      </c>
      <c r="AA426" s="463">
        <f t="shared" si="1805"/>
        <v>903</v>
      </c>
      <c r="AB426" s="463">
        <f t="shared" si="1730"/>
        <v>3335489</v>
      </c>
      <c r="AC426" s="463">
        <f t="shared" si="1806"/>
        <v>565</v>
      </c>
      <c r="AD426" s="463">
        <f t="shared" si="1807"/>
        <v>1057</v>
      </c>
      <c r="AE426" s="463">
        <f t="shared" si="1733"/>
        <v>90799486</v>
      </c>
      <c r="AF426" s="463">
        <f t="shared" si="1808"/>
        <v>1561</v>
      </c>
      <c r="AG426" s="463">
        <f t="shared" si="1809"/>
        <v>3109</v>
      </c>
      <c r="AH426" s="463">
        <f t="shared" si="1736"/>
        <v>189339824</v>
      </c>
      <c r="AI426" s="463">
        <f t="shared" si="1810"/>
        <v>6747</v>
      </c>
      <c r="AJ426" s="463">
        <f t="shared" si="1811"/>
        <v>14724</v>
      </c>
      <c r="AK426" s="463">
        <f t="shared" si="1739"/>
        <v>12038708</v>
      </c>
      <c r="AL426" s="463">
        <f t="shared" si="1812"/>
        <v>8212</v>
      </c>
      <c r="AM426" s="463">
        <f t="shared" si="1813"/>
        <v>17131</v>
      </c>
      <c r="AN426" s="463">
        <f t="shared" si="1792"/>
        <v>238</v>
      </c>
      <c r="AO426" s="463">
        <f t="shared" si="1792"/>
        <v>6672</v>
      </c>
      <c r="AP426" s="463">
        <f t="shared" si="1792"/>
        <v>6106</v>
      </c>
      <c r="AQ426" s="463">
        <f t="shared" si="1792"/>
        <v>41118719</v>
      </c>
      <c r="AR426" s="463">
        <f t="shared" si="1814"/>
        <v>6734</v>
      </c>
      <c r="AS426" s="463">
        <f t="shared" si="1815"/>
        <v>9990</v>
      </c>
      <c r="AT426" s="463">
        <f t="shared" si="1865"/>
        <v>18894</v>
      </c>
      <c r="AU426" s="463">
        <f t="shared" si="1865"/>
        <v>885</v>
      </c>
      <c r="AV426" s="463">
        <f t="shared" si="1865"/>
        <v>5432</v>
      </c>
      <c r="AW426" s="463">
        <f t="shared" si="1865"/>
        <v>9101</v>
      </c>
      <c r="AX426" s="463">
        <f t="shared" si="1865"/>
        <v>1222</v>
      </c>
      <c r="AY426" s="463">
        <f t="shared" si="1865"/>
        <v>11355</v>
      </c>
      <c r="AZ426" s="463">
        <f t="shared" si="1865"/>
        <v>3236</v>
      </c>
      <c r="BA426" s="463">
        <f t="shared" si="1793"/>
        <v>16505</v>
      </c>
      <c r="BB426" s="463">
        <f t="shared" si="1793"/>
        <v>47886047</v>
      </c>
      <c r="BC426" s="463">
        <f t="shared" si="1816"/>
        <v>2901</v>
      </c>
      <c r="BD426" s="463">
        <f t="shared" si="1817"/>
        <v>6292</v>
      </c>
      <c r="BE426" s="463">
        <f t="shared" si="1794"/>
        <v>665</v>
      </c>
      <c r="BF426" s="463">
        <f t="shared" si="1794"/>
        <v>4974</v>
      </c>
      <c r="BG426" s="463">
        <f t="shared" si="1794"/>
        <v>8649</v>
      </c>
      <c r="BH426" s="463">
        <f t="shared" si="1794"/>
        <v>2217</v>
      </c>
      <c r="BI426" s="463">
        <f t="shared" si="1866"/>
        <v>62058</v>
      </c>
      <c r="BJ426" s="463">
        <f t="shared" si="1866"/>
        <v>3729</v>
      </c>
      <c r="BK426" s="463">
        <f t="shared" si="1866"/>
        <v>36561</v>
      </c>
      <c r="BL426" s="463">
        <f t="shared" si="1866"/>
        <v>102348</v>
      </c>
      <c r="BM426" s="463">
        <f t="shared" si="1866"/>
        <v>20088</v>
      </c>
      <c r="BN426" s="463">
        <f t="shared" si="1866"/>
        <v>13731</v>
      </c>
      <c r="BO426" s="463">
        <f t="shared" si="1866"/>
        <v>12701</v>
      </c>
      <c r="BP426" s="463">
        <f t="shared" si="1866"/>
        <v>8796</v>
      </c>
      <c r="BQ426" s="463">
        <f t="shared" si="1866"/>
        <v>77068</v>
      </c>
      <c r="BR426" s="463">
        <f t="shared" si="1866"/>
        <v>61181</v>
      </c>
      <c r="BS426" s="463">
        <f t="shared" si="1866"/>
        <v>46127</v>
      </c>
      <c r="BT426" s="463">
        <f t="shared" si="1866"/>
        <v>29656</v>
      </c>
      <c r="BU426" s="463">
        <f t="shared" si="1866"/>
        <v>2337</v>
      </c>
      <c r="BV426" s="463">
        <f t="shared" si="1866"/>
        <v>1543</v>
      </c>
      <c r="BW426" s="463">
        <f t="shared" si="1852"/>
        <v>332</v>
      </c>
      <c r="BX426" s="463">
        <f t="shared" si="1852"/>
        <v>205881</v>
      </c>
      <c r="BY426" s="463">
        <f t="shared" si="1818"/>
        <v>620</v>
      </c>
      <c r="BZ426" s="463">
        <f t="shared" si="1819"/>
        <v>1114</v>
      </c>
      <c r="CA426" s="463">
        <f t="shared" si="1853"/>
        <v>206</v>
      </c>
      <c r="CB426" s="463">
        <f t="shared" si="1853"/>
        <v>94077</v>
      </c>
      <c r="CC426" s="463">
        <f t="shared" si="1820"/>
        <v>457</v>
      </c>
      <c r="CD426" s="463">
        <f t="shared" si="1821"/>
        <v>872</v>
      </c>
      <c r="CE426" s="463">
        <f t="shared" si="1854"/>
        <v>8733</v>
      </c>
      <c r="CF426" s="463">
        <f t="shared" si="1854"/>
        <v>4224477</v>
      </c>
      <c r="CG426" s="463">
        <f t="shared" si="1822"/>
        <v>484</v>
      </c>
      <c r="CH426" s="463">
        <f t="shared" si="1823"/>
        <v>894</v>
      </c>
      <c r="CI426" s="463">
        <f t="shared" si="1855"/>
        <v>4823</v>
      </c>
      <c r="CJ426" s="463">
        <f t="shared" si="1855"/>
        <v>7215462</v>
      </c>
      <c r="CK426" s="463">
        <f t="shared" si="1824"/>
        <v>1496</v>
      </c>
      <c r="CL426" s="463">
        <f t="shared" si="1825"/>
        <v>2955</v>
      </c>
      <c r="CM426" s="463">
        <f t="shared" si="1856"/>
        <v>1846</v>
      </c>
      <c r="CN426" s="463">
        <f t="shared" si="1856"/>
        <v>2546747</v>
      </c>
      <c r="CO426" s="463">
        <f t="shared" si="1826"/>
        <v>1380</v>
      </c>
      <c r="CP426" s="463">
        <f t="shared" si="1827"/>
        <v>2876</v>
      </c>
      <c r="CQ426" s="463">
        <f t="shared" si="1857"/>
        <v>51513</v>
      </c>
      <c r="CR426" s="463">
        <f t="shared" si="1857"/>
        <v>81037277</v>
      </c>
      <c r="CS426" s="463">
        <f t="shared" si="1828"/>
        <v>1573</v>
      </c>
      <c r="CT426" s="463">
        <f t="shared" si="1829"/>
        <v>3125</v>
      </c>
      <c r="CU426" s="463">
        <f t="shared" si="1858"/>
        <v>3401</v>
      </c>
      <c r="CV426" s="463">
        <f t="shared" si="1858"/>
        <v>21312072</v>
      </c>
      <c r="CW426" s="463">
        <f t="shared" si="1830"/>
        <v>6266</v>
      </c>
      <c r="CX426" s="463">
        <f t="shared" si="1831"/>
        <v>13078</v>
      </c>
      <c r="CY426" s="463">
        <f t="shared" si="1859"/>
        <v>1432</v>
      </c>
      <c r="CZ426" s="463">
        <f t="shared" si="1859"/>
        <v>8731747</v>
      </c>
      <c r="DA426" s="463">
        <f t="shared" si="1832"/>
        <v>6098</v>
      </c>
      <c r="DB426" s="463">
        <f t="shared" si="1833"/>
        <v>13233</v>
      </c>
      <c r="DC426" s="463">
        <f t="shared" si="1860"/>
        <v>1164</v>
      </c>
      <c r="DD426" s="463">
        <f t="shared" si="1860"/>
        <v>11653377</v>
      </c>
      <c r="DE426" s="463">
        <f t="shared" si="1834"/>
        <v>10011</v>
      </c>
      <c r="DF426" s="463">
        <f t="shared" si="1835"/>
        <v>22402</v>
      </c>
      <c r="DG426" s="463">
        <f t="shared" si="1861"/>
        <v>213</v>
      </c>
      <c r="DH426" s="463">
        <f t="shared" si="1861"/>
        <v>1713824</v>
      </c>
      <c r="DI426" s="463">
        <f t="shared" si="1836"/>
        <v>8046</v>
      </c>
      <c r="DJ426" s="463">
        <f t="shared" si="1837"/>
        <v>19625</v>
      </c>
      <c r="DK426" s="463">
        <f t="shared" si="1787"/>
        <v>275</v>
      </c>
      <c r="DL426" s="463">
        <f t="shared" si="1787"/>
        <v>94658</v>
      </c>
      <c r="DM426" s="463">
        <f t="shared" si="1838"/>
        <v>344</v>
      </c>
      <c r="DN426" s="463">
        <f t="shared" si="1839"/>
        <v>574</v>
      </c>
      <c r="DO426" s="463">
        <f t="shared" si="1788"/>
        <v>5817</v>
      </c>
      <c r="DP426" s="463">
        <f t="shared" si="1788"/>
        <v>271493</v>
      </c>
      <c r="DQ426" s="463">
        <f t="shared" si="1840"/>
        <v>47</v>
      </c>
      <c r="DR426" s="463">
        <f t="shared" si="1841"/>
        <v>74</v>
      </c>
      <c r="DS426" s="463">
        <f t="shared" si="1789"/>
        <v>103</v>
      </c>
      <c r="DT426" s="463">
        <f t="shared" si="1789"/>
        <v>270887</v>
      </c>
      <c r="DU426" s="463">
        <f t="shared" si="1842"/>
        <v>2630</v>
      </c>
      <c r="DV426" s="463">
        <f t="shared" si="1843"/>
        <v>5491</v>
      </c>
      <c r="DW426" s="463">
        <f t="shared" si="1848"/>
        <v>89</v>
      </c>
      <c r="DX426" s="463">
        <f t="shared" si="1778"/>
        <v>65303</v>
      </c>
      <c r="DY426" s="463">
        <f t="shared" si="1778"/>
        <v>71148021</v>
      </c>
      <c r="DZ426" s="463">
        <f t="shared" si="1844"/>
        <v>1090</v>
      </c>
      <c r="EA426" s="463">
        <f t="shared" si="1845"/>
        <v>1840</v>
      </c>
      <c r="EB426" s="463">
        <f t="shared" si="1849"/>
        <v>33277</v>
      </c>
      <c r="EC426" s="463">
        <f t="shared" si="1849"/>
        <v>6969</v>
      </c>
      <c r="ED426" s="463">
        <f t="shared" si="1849"/>
        <v>744</v>
      </c>
      <c r="EE426" s="463">
        <f t="shared" si="1849"/>
        <v>5952328</v>
      </c>
      <c r="EF426" s="463">
        <f t="shared" si="1849"/>
        <v>2543</v>
      </c>
      <c r="EG426" s="463">
        <f t="shared" si="1795"/>
        <v>196</v>
      </c>
      <c r="EH426" s="463">
        <f t="shared" si="1795"/>
        <v>561</v>
      </c>
      <c r="EI426" s="463"/>
      <c r="EJ426" s="446"/>
      <c r="EK426" s="446"/>
      <c r="EL426" s="446"/>
      <c r="EM426" s="446"/>
      <c r="EN426" s="446"/>
      <c r="EO426" s="446"/>
      <c r="EP426" s="446"/>
      <c r="EQ426" s="446"/>
      <c r="ER426" s="446"/>
      <c r="ES426" s="446"/>
      <c r="ET426" s="446"/>
      <c r="EU426" s="446"/>
      <c r="EV426" s="446"/>
      <c r="EW426" s="446"/>
      <c r="EX426" s="446"/>
      <c r="EY426" s="446"/>
      <c r="EZ426" s="447"/>
      <c r="FA426" s="446">
        <f t="shared" si="1746"/>
        <v>5</v>
      </c>
      <c r="FB426" s="417">
        <f t="shared" si="1846"/>
        <v>2025</v>
      </c>
      <c r="FC426" s="448">
        <f t="shared" si="1847"/>
        <v>45778</v>
      </c>
      <c r="FD426" s="449">
        <f t="shared" si="1777"/>
        <v>31</v>
      </c>
      <c r="FE426" s="450"/>
      <c r="FF426" s="451">
        <f t="shared" si="1850"/>
        <v>0.66434444952032889</v>
      </c>
      <c r="FG426" s="450"/>
      <c r="FH426" s="452">
        <f t="shared" si="1747"/>
        <v>2.1667565526911874</v>
      </c>
      <c r="FI426" s="452">
        <f t="shared" si="1748"/>
        <v>1.481070003235897</v>
      </c>
      <c r="FJ426" s="452">
        <f t="shared" si="1749"/>
        <v>2.1497968855788763</v>
      </c>
      <c r="FK426" s="452">
        <f t="shared" si="1750"/>
        <v>1.4888287068381856</v>
      </c>
      <c r="FL426" s="452">
        <f t="shared" si="1751"/>
        <v>1.3246021106184043</v>
      </c>
      <c r="FM426" s="452">
        <f t="shared" si="1752"/>
        <v>1.0515451514214018</v>
      </c>
      <c r="FN426" s="452">
        <f t="shared" si="1753"/>
        <v>1.6436945444179167</v>
      </c>
      <c r="FO426" s="452">
        <f t="shared" si="1754"/>
        <v>1.0567651355877847</v>
      </c>
      <c r="FP426" s="452">
        <f t="shared" si="1755"/>
        <v>1.5941336971350615</v>
      </c>
      <c r="FQ426" s="452">
        <f t="shared" si="1756"/>
        <v>1.0525238744884038</v>
      </c>
      <c r="FR426" s="453"/>
      <c r="FS426" s="446">
        <f t="shared" si="1867"/>
        <v>126524</v>
      </c>
      <c r="FT426" s="446">
        <f t="shared" si="1867"/>
        <v>1482278</v>
      </c>
      <c r="FU426" s="446">
        <f t="shared" si="1867"/>
        <v>3791903</v>
      </c>
      <c r="FV426" s="446">
        <f t="shared" si="1867"/>
        <v>10426863</v>
      </c>
      <c r="FW426" s="446">
        <f t="shared" si="1867"/>
        <v>8374333</v>
      </c>
      <c r="FX426" s="446">
        <f t="shared" si="1867"/>
        <v>6244298</v>
      </c>
      <c r="FY426" s="446">
        <f t="shared" si="1867"/>
        <v>180913320</v>
      </c>
      <c r="FZ426" s="446">
        <f t="shared" si="1867"/>
        <v>413204771</v>
      </c>
      <c r="GA426" s="446">
        <f t="shared" si="1867"/>
        <v>25113984</v>
      </c>
      <c r="GB426" s="446">
        <f t="shared" si="1796"/>
        <v>103851380</v>
      </c>
      <c r="GC426" s="446">
        <f t="shared" si="1796"/>
        <v>60997036</v>
      </c>
      <c r="GD426" s="446">
        <f t="shared" si="1862"/>
        <v>369974</v>
      </c>
      <c r="GE426" s="446">
        <f t="shared" si="1862"/>
        <v>179565</v>
      </c>
      <c r="GF426" s="446">
        <f t="shared" si="1862"/>
        <v>7804621</v>
      </c>
      <c r="GG426" s="446">
        <f t="shared" si="1862"/>
        <v>14252782</v>
      </c>
      <c r="GH426" s="446">
        <f t="shared" si="1862"/>
        <v>5308232</v>
      </c>
      <c r="GI426" s="446">
        <f t="shared" si="1862"/>
        <v>160994527</v>
      </c>
      <c r="GJ426" s="446">
        <f t="shared" si="1862"/>
        <v>44478440</v>
      </c>
      <c r="GK426" s="446">
        <f t="shared" si="1862"/>
        <v>18949021</v>
      </c>
      <c r="GL426" s="446">
        <f t="shared" si="1862"/>
        <v>26075392</v>
      </c>
      <c r="GM426" s="446">
        <f t="shared" si="1862"/>
        <v>4180060</v>
      </c>
      <c r="GN426" s="446">
        <f t="shared" si="1851"/>
        <v>565527</v>
      </c>
      <c r="GO426" s="446">
        <f t="shared" si="1863"/>
        <v>157856</v>
      </c>
      <c r="GP426" s="446">
        <f t="shared" si="1863"/>
        <v>429042</v>
      </c>
      <c r="GQ426" s="446">
        <f t="shared" si="1863"/>
        <v>120179806</v>
      </c>
      <c r="GR426" s="446"/>
      <c r="GS426" s="446"/>
      <c r="GT426" s="446"/>
      <c r="GU426" s="446"/>
      <c r="GV426" s="416"/>
      <c r="GW426" s="456"/>
      <c r="GX426" s="456"/>
      <c r="GY426" s="456"/>
      <c r="GZ426" s="456"/>
      <c r="HA426" s="456"/>
    </row>
    <row r="427" spans="1:209" ht="10.5" customHeight="1" x14ac:dyDescent="0.2">
      <c r="A427" s="417" t="str">
        <f t="shared" si="1797"/>
        <v>2025-26JUNEY59</v>
      </c>
      <c r="B427" s="458" t="str">
        <f t="shared" si="1757"/>
        <v>2025-26</v>
      </c>
      <c r="C427" s="402" t="s">
        <v>671</v>
      </c>
      <c r="D427" s="458" t="str">
        <f t="shared" si="1791"/>
        <v>Y59</v>
      </c>
      <c r="E427" s="458" t="str">
        <f t="shared" si="1791"/>
        <v>South East</v>
      </c>
      <c r="F427" s="458" t="str">
        <f t="shared" si="1798"/>
        <v>Y59</v>
      </c>
      <c r="H427" s="463">
        <f t="shared" si="1783"/>
        <v>187820</v>
      </c>
      <c r="I427" s="463">
        <f t="shared" si="1783"/>
        <v>132839</v>
      </c>
      <c r="J427" s="463">
        <f t="shared" si="1783"/>
        <v>846986</v>
      </c>
      <c r="K427" s="463">
        <f t="shared" si="1799"/>
        <v>6</v>
      </c>
      <c r="L427" s="463">
        <f t="shared" si="1800"/>
        <v>1</v>
      </c>
      <c r="M427" s="463">
        <f t="shared" si="1801"/>
        <v>18</v>
      </c>
      <c r="N427" s="463">
        <f t="shared" si="1802"/>
        <v>35</v>
      </c>
      <c r="O427" s="463">
        <f t="shared" si="1803"/>
        <v>96</v>
      </c>
      <c r="P427" s="463">
        <f t="shared" si="1864"/>
        <v>510</v>
      </c>
      <c r="Q427" s="463">
        <f t="shared" si="1864"/>
        <v>24</v>
      </c>
      <c r="R427" s="463">
        <f t="shared" si="1864"/>
        <v>54</v>
      </c>
      <c r="S427" s="463">
        <f t="shared" si="1864"/>
        <v>118367</v>
      </c>
      <c r="T427" s="463">
        <f t="shared" si="1864"/>
        <v>9362</v>
      </c>
      <c r="U427" s="463">
        <f t="shared" si="1864"/>
        <v>5885</v>
      </c>
      <c r="V427" s="463">
        <f t="shared" si="1864"/>
        <v>57755</v>
      </c>
      <c r="W427" s="463">
        <f t="shared" si="1864"/>
        <v>25810</v>
      </c>
      <c r="X427" s="463">
        <f t="shared" si="1864"/>
        <v>1244</v>
      </c>
      <c r="Y427" s="463">
        <f t="shared" si="1864"/>
        <v>4725530</v>
      </c>
      <c r="Z427" s="463">
        <f t="shared" si="1804"/>
        <v>505</v>
      </c>
      <c r="AA427" s="463">
        <f t="shared" si="1805"/>
        <v>924</v>
      </c>
      <c r="AB427" s="463">
        <f t="shared" si="1730"/>
        <v>3463572</v>
      </c>
      <c r="AC427" s="463">
        <f t="shared" si="1806"/>
        <v>589</v>
      </c>
      <c r="AD427" s="463">
        <f t="shared" si="1807"/>
        <v>1094</v>
      </c>
      <c r="AE427" s="463">
        <f t="shared" si="1733"/>
        <v>103670023</v>
      </c>
      <c r="AF427" s="463">
        <f t="shared" si="1808"/>
        <v>1795</v>
      </c>
      <c r="AG427" s="463">
        <f t="shared" si="1809"/>
        <v>3520</v>
      </c>
      <c r="AH427" s="463">
        <f t="shared" si="1736"/>
        <v>219311047</v>
      </c>
      <c r="AI427" s="463">
        <f t="shared" si="1810"/>
        <v>8497</v>
      </c>
      <c r="AJ427" s="463">
        <f t="shared" si="1811"/>
        <v>18566</v>
      </c>
      <c r="AK427" s="463">
        <f t="shared" si="1739"/>
        <v>12739137</v>
      </c>
      <c r="AL427" s="463">
        <f t="shared" si="1812"/>
        <v>10240</v>
      </c>
      <c r="AM427" s="463">
        <f t="shared" si="1813"/>
        <v>21297</v>
      </c>
      <c r="AN427" s="463">
        <f t="shared" si="1792"/>
        <v>207</v>
      </c>
      <c r="AO427" s="463">
        <f t="shared" si="1792"/>
        <v>6663</v>
      </c>
      <c r="AP427" s="463">
        <f t="shared" si="1792"/>
        <v>5224</v>
      </c>
      <c r="AQ427" s="463">
        <f t="shared" si="1792"/>
        <v>31611128</v>
      </c>
      <c r="AR427" s="463">
        <f t="shared" si="1814"/>
        <v>6051</v>
      </c>
      <c r="AS427" s="463">
        <f t="shared" si="1815"/>
        <v>10963</v>
      </c>
      <c r="AT427" s="463">
        <f t="shared" si="1865"/>
        <v>18853</v>
      </c>
      <c r="AU427" s="463">
        <f t="shared" si="1865"/>
        <v>941</v>
      </c>
      <c r="AV427" s="463">
        <f t="shared" si="1865"/>
        <v>5636</v>
      </c>
      <c r="AW427" s="463">
        <f t="shared" si="1865"/>
        <v>8718</v>
      </c>
      <c r="AX427" s="463">
        <f t="shared" si="1865"/>
        <v>1320</v>
      </c>
      <c r="AY427" s="463">
        <f t="shared" si="1865"/>
        <v>10956</v>
      </c>
      <c r="AZ427" s="463">
        <f t="shared" si="1865"/>
        <v>2793</v>
      </c>
      <c r="BA427" s="463">
        <f t="shared" si="1793"/>
        <v>16108</v>
      </c>
      <c r="BB427" s="463">
        <f t="shared" si="1793"/>
        <v>43384722</v>
      </c>
      <c r="BC427" s="463">
        <f t="shared" si="1816"/>
        <v>2693</v>
      </c>
      <c r="BD427" s="463">
        <f t="shared" si="1817"/>
        <v>6333</v>
      </c>
      <c r="BE427" s="463">
        <f t="shared" si="1794"/>
        <v>663</v>
      </c>
      <c r="BF427" s="463">
        <f t="shared" si="1794"/>
        <v>4534</v>
      </c>
      <c r="BG427" s="463">
        <f t="shared" si="1794"/>
        <v>8563</v>
      </c>
      <c r="BH427" s="463">
        <f t="shared" si="1794"/>
        <v>2348</v>
      </c>
      <c r="BI427" s="463">
        <f t="shared" si="1866"/>
        <v>60207</v>
      </c>
      <c r="BJ427" s="463">
        <f t="shared" si="1866"/>
        <v>3543</v>
      </c>
      <c r="BK427" s="463">
        <f t="shared" si="1866"/>
        <v>35764</v>
      </c>
      <c r="BL427" s="463">
        <f t="shared" si="1866"/>
        <v>99514</v>
      </c>
      <c r="BM427" s="463">
        <f t="shared" si="1866"/>
        <v>20260</v>
      </c>
      <c r="BN427" s="463">
        <f t="shared" si="1866"/>
        <v>13861</v>
      </c>
      <c r="BO427" s="463">
        <f t="shared" si="1866"/>
        <v>12659</v>
      </c>
      <c r="BP427" s="463">
        <f t="shared" si="1866"/>
        <v>8718</v>
      </c>
      <c r="BQ427" s="463">
        <f t="shared" si="1866"/>
        <v>77995</v>
      </c>
      <c r="BR427" s="463">
        <f t="shared" si="1866"/>
        <v>60766</v>
      </c>
      <c r="BS427" s="463">
        <f t="shared" si="1866"/>
        <v>43647</v>
      </c>
      <c r="BT427" s="463">
        <f t="shared" si="1866"/>
        <v>27380</v>
      </c>
      <c r="BU427" s="463">
        <f t="shared" si="1866"/>
        <v>1940</v>
      </c>
      <c r="BV427" s="463">
        <f t="shared" si="1866"/>
        <v>1326</v>
      </c>
      <c r="BW427" s="463">
        <f t="shared" si="1852"/>
        <v>342</v>
      </c>
      <c r="BX427" s="463">
        <f t="shared" si="1852"/>
        <v>218327</v>
      </c>
      <c r="BY427" s="463">
        <f t="shared" si="1818"/>
        <v>638</v>
      </c>
      <c r="BZ427" s="463">
        <f t="shared" si="1819"/>
        <v>1086</v>
      </c>
      <c r="CA427" s="463">
        <f t="shared" si="1853"/>
        <v>201</v>
      </c>
      <c r="CB427" s="463">
        <f t="shared" si="1853"/>
        <v>106597</v>
      </c>
      <c r="CC427" s="463">
        <f t="shared" si="1820"/>
        <v>530</v>
      </c>
      <c r="CD427" s="463">
        <f t="shared" si="1821"/>
        <v>1096</v>
      </c>
      <c r="CE427" s="463">
        <f t="shared" si="1854"/>
        <v>8819</v>
      </c>
      <c r="CF427" s="463">
        <f t="shared" si="1854"/>
        <v>4400606</v>
      </c>
      <c r="CG427" s="463">
        <f t="shared" si="1822"/>
        <v>499</v>
      </c>
      <c r="CH427" s="463">
        <f t="shared" si="1823"/>
        <v>909</v>
      </c>
      <c r="CI427" s="463">
        <f t="shared" si="1855"/>
        <v>4758</v>
      </c>
      <c r="CJ427" s="463">
        <f t="shared" si="1855"/>
        <v>7990905</v>
      </c>
      <c r="CK427" s="463">
        <f t="shared" si="1824"/>
        <v>1679</v>
      </c>
      <c r="CL427" s="463">
        <f t="shared" si="1825"/>
        <v>3258</v>
      </c>
      <c r="CM427" s="463">
        <f t="shared" si="1856"/>
        <v>1789</v>
      </c>
      <c r="CN427" s="463">
        <f t="shared" si="1856"/>
        <v>3036897</v>
      </c>
      <c r="CO427" s="463">
        <f t="shared" si="1826"/>
        <v>1698</v>
      </c>
      <c r="CP427" s="463">
        <f t="shared" si="1827"/>
        <v>3546</v>
      </c>
      <c r="CQ427" s="463">
        <f t="shared" si="1857"/>
        <v>51208</v>
      </c>
      <c r="CR427" s="463">
        <f t="shared" si="1857"/>
        <v>92642221</v>
      </c>
      <c r="CS427" s="463">
        <f t="shared" si="1828"/>
        <v>1809</v>
      </c>
      <c r="CT427" s="463">
        <f t="shared" si="1829"/>
        <v>3538</v>
      </c>
      <c r="CU427" s="463">
        <f t="shared" si="1858"/>
        <v>3410</v>
      </c>
      <c r="CV427" s="463">
        <f t="shared" si="1858"/>
        <v>26457782</v>
      </c>
      <c r="CW427" s="463">
        <f t="shared" si="1830"/>
        <v>7759</v>
      </c>
      <c r="CX427" s="463">
        <f t="shared" si="1831"/>
        <v>15783</v>
      </c>
      <c r="CY427" s="463">
        <f t="shared" si="1859"/>
        <v>1414</v>
      </c>
      <c r="CZ427" s="463">
        <f t="shared" si="1859"/>
        <v>10891073</v>
      </c>
      <c r="DA427" s="463">
        <f t="shared" si="1832"/>
        <v>7702</v>
      </c>
      <c r="DB427" s="463">
        <f t="shared" si="1833"/>
        <v>16825</v>
      </c>
      <c r="DC427" s="463">
        <f t="shared" si="1860"/>
        <v>1112</v>
      </c>
      <c r="DD427" s="463">
        <f t="shared" si="1860"/>
        <v>14597217</v>
      </c>
      <c r="DE427" s="463">
        <f t="shared" si="1834"/>
        <v>13127</v>
      </c>
      <c r="DF427" s="463">
        <f t="shared" si="1835"/>
        <v>30557</v>
      </c>
      <c r="DG427" s="463">
        <f t="shared" si="1861"/>
        <v>193</v>
      </c>
      <c r="DH427" s="463">
        <f t="shared" si="1861"/>
        <v>1910730</v>
      </c>
      <c r="DI427" s="463">
        <f t="shared" si="1836"/>
        <v>9900</v>
      </c>
      <c r="DJ427" s="463">
        <f t="shared" si="1837"/>
        <v>23786</v>
      </c>
      <c r="DK427" s="463">
        <f t="shared" si="1787"/>
        <v>285</v>
      </c>
      <c r="DL427" s="463">
        <f t="shared" si="1787"/>
        <v>100444</v>
      </c>
      <c r="DM427" s="463">
        <f t="shared" si="1838"/>
        <v>352</v>
      </c>
      <c r="DN427" s="463">
        <f t="shared" si="1839"/>
        <v>599</v>
      </c>
      <c r="DO427" s="463">
        <f t="shared" si="1788"/>
        <v>5863</v>
      </c>
      <c r="DP427" s="463">
        <f t="shared" si="1788"/>
        <v>287704</v>
      </c>
      <c r="DQ427" s="463">
        <f t="shared" si="1840"/>
        <v>49</v>
      </c>
      <c r="DR427" s="463">
        <f t="shared" si="1841"/>
        <v>77</v>
      </c>
      <c r="DS427" s="463">
        <f t="shared" si="1789"/>
        <v>116</v>
      </c>
      <c r="DT427" s="463">
        <f t="shared" si="1789"/>
        <v>318717</v>
      </c>
      <c r="DU427" s="463">
        <f t="shared" si="1842"/>
        <v>2748</v>
      </c>
      <c r="DV427" s="463">
        <f t="shared" si="1843"/>
        <v>4948</v>
      </c>
      <c r="DW427" s="463">
        <f t="shared" si="1848"/>
        <v>109</v>
      </c>
      <c r="DX427" s="463">
        <f t="shared" ref="DX427:DY440" si="1868">SUMIFS(DX$443:DX$10112,$B$443:$B$10112,$B427,$C$443:$C$10112,$C427,$D$443:$D$10112,$D427)</f>
        <v>63351</v>
      </c>
      <c r="DY427" s="463">
        <f t="shared" si="1868"/>
        <v>68550036</v>
      </c>
      <c r="DZ427" s="463">
        <f t="shared" si="1844"/>
        <v>1082</v>
      </c>
      <c r="EA427" s="463">
        <f t="shared" si="1845"/>
        <v>1821</v>
      </c>
      <c r="EB427" s="463">
        <f t="shared" ref="EB427:EF440" si="1869">SUMIFS(EB$443:EB$10112,$B$443:$B$10112,$B427,$C$443:$C$10112,$C427,$D$443:$D$10112,$D427)</f>
        <v>32547</v>
      </c>
      <c r="EC427" s="463">
        <f t="shared" si="1869"/>
        <v>6527</v>
      </c>
      <c r="ED427" s="463">
        <f t="shared" si="1869"/>
        <v>655</v>
      </c>
      <c r="EE427" s="463">
        <f t="shared" si="1869"/>
        <v>5255336</v>
      </c>
      <c r="EF427" s="463">
        <f t="shared" si="1869"/>
        <v>2408</v>
      </c>
      <c r="EG427" s="463">
        <f t="shared" si="1795"/>
        <v>460</v>
      </c>
      <c r="EH427" s="463">
        <f t="shared" si="1795"/>
        <v>790</v>
      </c>
      <c r="EI427" s="463"/>
      <c r="EJ427" s="446"/>
      <c r="EK427" s="446"/>
      <c r="EL427" s="446"/>
      <c r="EM427" s="446"/>
      <c r="EN427" s="446"/>
      <c r="EO427" s="446"/>
      <c r="EP427" s="446"/>
      <c r="EQ427" s="446"/>
      <c r="ER427" s="446"/>
      <c r="ES427" s="446"/>
      <c r="ET427" s="446"/>
      <c r="EU427" s="446"/>
      <c r="EV427" s="446"/>
      <c r="EW427" s="446"/>
      <c r="EX427" s="446"/>
      <c r="EY427" s="446"/>
      <c r="EZ427" s="447"/>
      <c r="FA427" s="446">
        <f t="shared" si="1746"/>
        <v>6</v>
      </c>
      <c r="FB427" s="417">
        <f t="shared" si="1846"/>
        <v>2025</v>
      </c>
      <c r="FC427" s="448">
        <f t="shared" si="1847"/>
        <v>45809</v>
      </c>
      <c r="FD427" s="449">
        <f t="shared" si="1777"/>
        <v>30</v>
      </c>
      <c r="FE427" s="450"/>
      <c r="FF427" s="451">
        <f t="shared" si="1850"/>
        <v>0.66233619521012199</v>
      </c>
      <c r="FG427" s="450"/>
      <c r="FH427" s="452">
        <f t="shared" si="1747"/>
        <v>2.1640675069429611</v>
      </c>
      <c r="FI427" s="452">
        <f t="shared" si="1748"/>
        <v>1.4805597094637899</v>
      </c>
      <c r="FJ427" s="452">
        <f t="shared" si="1749"/>
        <v>2.1510620220900596</v>
      </c>
      <c r="FK427" s="452">
        <f t="shared" si="1750"/>
        <v>1.481393372982158</v>
      </c>
      <c r="FL427" s="452">
        <f t="shared" si="1751"/>
        <v>1.3504458488442559</v>
      </c>
      <c r="FM427" s="452">
        <f t="shared" si="1752"/>
        <v>1.05213401437105</v>
      </c>
      <c r="FN427" s="452">
        <f t="shared" si="1753"/>
        <v>1.6910887253002713</v>
      </c>
      <c r="FO427" s="452">
        <f t="shared" si="1754"/>
        <v>1.0608291359938009</v>
      </c>
      <c r="FP427" s="452">
        <f t="shared" si="1755"/>
        <v>1.5594855305466238</v>
      </c>
      <c r="FQ427" s="452">
        <f t="shared" si="1756"/>
        <v>1.0659163987138263</v>
      </c>
      <c r="FR427" s="453"/>
      <c r="FS427" s="446">
        <f t="shared" si="1867"/>
        <v>130891</v>
      </c>
      <c r="FT427" s="446">
        <f t="shared" si="1867"/>
        <v>2436309</v>
      </c>
      <c r="FU427" s="446">
        <f t="shared" si="1867"/>
        <v>4608948</v>
      </c>
      <c r="FV427" s="446">
        <f t="shared" si="1867"/>
        <v>12709744</v>
      </c>
      <c r="FW427" s="446">
        <f t="shared" si="1867"/>
        <v>8648091</v>
      </c>
      <c r="FX427" s="446">
        <f t="shared" si="1867"/>
        <v>6435747</v>
      </c>
      <c r="FY427" s="446">
        <f t="shared" si="1867"/>
        <v>203324835</v>
      </c>
      <c r="FZ427" s="446">
        <f t="shared" si="1867"/>
        <v>479198700</v>
      </c>
      <c r="GA427" s="446">
        <f t="shared" si="1867"/>
        <v>26494000</v>
      </c>
      <c r="GB427" s="446">
        <f t="shared" si="1796"/>
        <v>102014761</v>
      </c>
      <c r="GC427" s="446">
        <f t="shared" si="1796"/>
        <v>57271932</v>
      </c>
      <c r="GD427" s="446">
        <f t="shared" si="1862"/>
        <v>371386</v>
      </c>
      <c r="GE427" s="446">
        <f t="shared" si="1862"/>
        <v>220286</v>
      </c>
      <c r="GF427" s="446">
        <f t="shared" si="1862"/>
        <v>8014130</v>
      </c>
      <c r="GG427" s="446">
        <f t="shared" si="1862"/>
        <v>15503157</v>
      </c>
      <c r="GH427" s="446">
        <f t="shared" si="1862"/>
        <v>6343994</v>
      </c>
      <c r="GI427" s="446">
        <f t="shared" si="1862"/>
        <v>181151553</v>
      </c>
      <c r="GJ427" s="446">
        <f t="shared" si="1862"/>
        <v>53818964</v>
      </c>
      <c r="GK427" s="446">
        <f t="shared" si="1862"/>
        <v>23790313</v>
      </c>
      <c r="GL427" s="446">
        <f t="shared" si="1862"/>
        <v>33979813</v>
      </c>
      <c r="GM427" s="446">
        <f t="shared" si="1862"/>
        <v>4590739</v>
      </c>
      <c r="GN427" s="446">
        <f t="shared" si="1851"/>
        <v>573962</v>
      </c>
      <c r="GO427" s="446">
        <f t="shared" si="1863"/>
        <v>170841</v>
      </c>
      <c r="GP427" s="446">
        <f t="shared" si="1863"/>
        <v>453460</v>
      </c>
      <c r="GQ427" s="446">
        <f t="shared" si="1863"/>
        <v>115391144</v>
      </c>
      <c r="GR427" s="446"/>
      <c r="GS427" s="446"/>
      <c r="GT427" s="446"/>
      <c r="GU427" s="446"/>
      <c r="GV427" s="416"/>
      <c r="GW427" s="456"/>
      <c r="GX427" s="456"/>
      <c r="GY427" s="456"/>
      <c r="GZ427" s="456"/>
      <c r="HA427" s="456"/>
    </row>
    <row r="428" spans="1:209" ht="10.5" customHeight="1" x14ac:dyDescent="0.2">
      <c r="A428" s="417" t="str">
        <f t="shared" si="1797"/>
        <v>2025-26JULYY59</v>
      </c>
      <c r="B428" s="458" t="str">
        <f t="shared" si="1757"/>
        <v>2025-26</v>
      </c>
      <c r="C428" s="402" t="s">
        <v>673</v>
      </c>
      <c r="D428" s="458" t="str">
        <f t="shared" si="1791"/>
        <v>Y59</v>
      </c>
      <c r="E428" s="458" t="str">
        <f t="shared" si="1791"/>
        <v>South East</v>
      </c>
      <c r="F428" s="458" t="str">
        <f t="shared" si="1798"/>
        <v>Y59</v>
      </c>
      <c r="H428" s="463">
        <f t="shared" si="1783"/>
        <v>198586</v>
      </c>
      <c r="I428" s="463">
        <f t="shared" si="1783"/>
        <v>141068</v>
      </c>
      <c r="J428" s="463">
        <f t="shared" si="1783"/>
        <v>993429</v>
      </c>
      <c r="K428" s="463">
        <f t="shared" si="1799"/>
        <v>7</v>
      </c>
      <c r="L428" s="463">
        <f t="shared" si="1800"/>
        <v>1</v>
      </c>
      <c r="M428" s="463">
        <f t="shared" si="1801"/>
        <v>20</v>
      </c>
      <c r="N428" s="463">
        <f t="shared" si="1802"/>
        <v>41</v>
      </c>
      <c r="O428" s="463">
        <f t="shared" si="1803"/>
        <v>104</v>
      </c>
      <c r="P428" s="463">
        <f t="shared" si="1864"/>
        <v>501</v>
      </c>
      <c r="Q428" s="463">
        <f t="shared" si="1864"/>
        <v>17</v>
      </c>
      <c r="R428" s="463">
        <f t="shared" si="1864"/>
        <v>49</v>
      </c>
      <c r="S428" s="463">
        <f t="shared" si="1864"/>
        <v>122136</v>
      </c>
      <c r="T428" s="463">
        <f t="shared" si="1864"/>
        <v>10071</v>
      </c>
      <c r="U428" s="463">
        <f t="shared" si="1864"/>
        <v>6325</v>
      </c>
      <c r="V428" s="463">
        <f t="shared" si="1864"/>
        <v>60717</v>
      </c>
      <c r="W428" s="463">
        <f t="shared" si="1864"/>
        <v>24904</v>
      </c>
      <c r="X428" s="463">
        <f t="shared" si="1864"/>
        <v>1124</v>
      </c>
      <c r="Y428" s="463">
        <f t="shared" si="1864"/>
        <v>5262120</v>
      </c>
      <c r="Z428" s="463">
        <f t="shared" si="1804"/>
        <v>523</v>
      </c>
      <c r="AA428" s="463">
        <f t="shared" si="1805"/>
        <v>962</v>
      </c>
      <c r="AB428" s="463">
        <f t="shared" si="1730"/>
        <v>3868428</v>
      </c>
      <c r="AC428" s="463">
        <f t="shared" si="1806"/>
        <v>612</v>
      </c>
      <c r="AD428" s="463">
        <f t="shared" si="1807"/>
        <v>1122</v>
      </c>
      <c r="AE428" s="463">
        <f t="shared" si="1733"/>
        <v>116330125</v>
      </c>
      <c r="AF428" s="463">
        <f t="shared" si="1808"/>
        <v>1916</v>
      </c>
      <c r="AG428" s="463">
        <f t="shared" si="1809"/>
        <v>3816</v>
      </c>
      <c r="AH428" s="463">
        <f t="shared" si="1736"/>
        <v>228750365</v>
      </c>
      <c r="AI428" s="463">
        <f t="shared" si="1810"/>
        <v>9185</v>
      </c>
      <c r="AJ428" s="463">
        <f t="shared" si="1811"/>
        <v>20961</v>
      </c>
      <c r="AK428" s="463">
        <f t="shared" si="1739"/>
        <v>11871313</v>
      </c>
      <c r="AL428" s="463">
        <f t="shared" si="1812"/>
        <v>10562</v>
      </c>
      <c r="AM428" s="463">
        <f t="shared" si="1813"/>
        <v>24238</v>
      </c>
      <c r="AN428" s="463">
        <f t="shared" si="1792"/>
        <v>242</v>
      </c>
      <c r="AO428" s="463">
        <f t="shared" si="1792"/>
        <v>7218</v>
      </c>
      <c r="AP428" s="463">
        <f t="shared" si="1792"/>
        <v>5383</v>
      </c>
      <c r="AQ428" s="463">
        <f t="shared" si="1792"/>
        <v>34117958</v>
      </c>
      <c r="AR428" s="463">
        <f t="shared" si="1814"/>
        <v>6338</v>
      </c>
      <c r="AS428" s="463">
        <f t="shared" si="1815"/>
        <v>11419</v>
      </c>
      <c r="AT428" s="463">
        <f t="shared" si="1865"/>
        <v>19929</v>
      </c>
      <c r="AU428" s="463">
        <f t="shared" si="1865"/>
        <v>1137</v>
      </c>
      <c r="AV428" s="463">
        <f t="shared" si="1865"/>
        <v>6027</v>
      </c>
      <c r="AW428" s="463">
        <f t="shared" si="1865"/>
        <v>9518</v>
      </c>
      <c r="AX428" s="463">
        <f t="shared" si="1865"/>
        <v>1558</v>
      </c>
      <c r="AY428" s="463">
        <f t="shared" si="1865"/>
        <v>11207</v>
      </c>
      <c r="AZ428" s="463">
        <f t="shared" si="1865"/>
        <v>2819</v>
      </c>
      <c r="BA428" s="463">
        <f t="shared" si="1793"/>
        <v>15877</v>
      </c>
      <c r="BB428" s="463">
        <f t="shared" si="1793"/>
        <v>41140110</v>
      </c>
      <c r="BC428" s="463">
        <f t="shared" si="1816"/>
        <v>2591</v>
      </c>
      <c r="BD428" s="463">
        <f t="shared" si="1817"/>
        <v>6306</v>
      </c>
      <c r="BE428" s="463">
        <f t="shared" si="1794"/>
        <v>677</v>
      </c>
      <c r="BF428" s="463">
        <f t="shared" si="1794"/>
        <v>4414</v>
      </c>
      <c r="BG428" s="463">
        <f t="shared" si="1794"/>
        <v>8191</v>
      </c>
      <c r="BH428" s="463">
        <f t="shared" si="1794"/>
        <v>2595</v>
      </c>
      <c r="BI428" s="463">
        <f t="shared" si="1866"/>
        <v>61435</v>
      </c>
      <c r="BJ428" s="463">
        <f t="shared" si="1866"/>
        <v>3762</v>
      </c>
      <c r="BK428" s="463">
        <f t="shared" si="1866"/>
        <v>37010</v>
      </c>
      <c r="BL428" s="463">
        <f t="shared" si="1866"/>
        <v>102207</v>
      </c>
      <c r="BM428" s="463">
        <f t="shared" si="1866"/>
        <v>22109</v>
      </c>
      <c r="BN428" s="463">
        <f t="shared" si="1866"/>
        <v>14969</v>
      </c>
      <c r="BO428" s="463">
        <f t="shared" si="1866"/>
        <v>13797</v>
      </c>
      <c r="BP428" s="463">
        <f t="shared" si="1866"/>
        <v>9454</v>
      </c>
      <c r="BQ428" s="463">
        <f t="shared" si="1866"/>
        <v>82481</v>
      </c>
      <c r="BR428" s="463">
        <f t="shared" si="1866"/>
        <v>63896</v>
      </c>
      <c r="BS428" s="463">
        <f t="shared" si="1866"/>
        <v>41988</v>
      </c>
      <c r="BT428" s="463">
        <f t="shared" si="1866"/>
        <v>26375</v>
      </c>
      <c r="BU428" s="463">
        <f t="shared" si="1866"/>
        <v>1774</v>
      </c>
      <c r="BV428" s="463">
        <f t="shared" si="1866"/>
        <v>1217</v>
      </c>
      <c r="BW428" s="463">
        <f t="shared" si="1852"/>
        <v>380</v>
      </c>
      <c r="BX428" s="463">
        <f t="shared" si="1852"/>
        <v>259834</v>
      </c>
      <c r="BY428" s="463">
        <f t="shared" si="1818"/>
        <v>684</v>
      </c>
      <c r="BZ428" s="463">
        <f t="shared" si="1819"/>
        <v>1132</v>
      </c>
      <c r="CA428" s="463">
        <f t="shared" si="1853"/>
        <v>209</v>
      </c>
      <c r="CB428" s="463">
        <f t="shared" si="1853"/>
        <v>119965</v>
      </c>
      <c r="CC428" s="463">
        <f t="shared" si="1820"/>
        <v>574</v>
      </c>
      <c r="CD428" s="463">
        <f t="shared" si="1821"/>
        <v>1169</v>
      </c>
      <c r="CE428" s="463">
        <f t="shared" si="1854"/>
        <v>9482</v>
      </c>
      <c r="CF428" s="463">
        <f t="shared" si="1854"/>
        <v>4882321</v>
      </c>
      <c r="CG428" s="463">
        <f t="shared" si="1822"/>
        <v>515</v>
      </c>
      <c r="CH428" s="463">
        <f t="shared" si="1823"/>
        <v>946</v>
      </c>
      <c r="CI428" s="463">
        <f t="shared" si="1855"/>
        <v>5054</v>
      </c>
      <c r="CJ428" s="463">
        <f t="shared" si="1855"/>
        <v>9155072</v>
      </c>
      <c r="CK428" s="463">
        <f t="shared" si="1824"/>
        <v>1811</v>
      </c>
      <c r="CL428" s="463">
        <f t="shared" si="1825"/>
        <v>3528</v>
      </c>
      <c r="CM428" s="463">
        <f t="shared" si="1856"/>
        <v>1982</v>
      </c>
      <c r="CN428" s="463">
        <f t="shared" si="1856"/>
        <v>3403931</v>
      </c>
      <c r="CO428" s="463">
        <f t="shared" si="1826"/>
        <v>1717</v>
      </c>
      <c r="CP428" s="463">
        <f t="shared" si="1827"/>
        <v>3600</v>
      </c>
      <c r="CQ428" s="463">
        <f t="shared" si="1857"/>
        <v>53681</v>
      </c>
      <c r="CR428" s="463">
        <f t="shared" si="1857"/>
        <v>103771122</v>
      </c>
      <c r="CS428" s="463">
        <f t="shared" si="1828"/>
        <v>1933</v>
      </c>
      <c r="CT428" s="463">
        <f t="shared" si="1829"/>
        <v>3852</v>
      </c>
      <c r="CU428" s="463">
        <f t="shared" si="1858"/>
        <v>3363</v>
      </c>
      <c r="CV428" s="463">
        <f t="shared" si="1858"/>
        <v>30816191</v>
      </c>
      <c r="CW428" s="463">
        <f t="shared" si="1830"/>
        <v>9163</v>
      </c>
      <c r="CX428" s="463">
        <f t="shared" si="1831"/>
        <v>18917</v>
      </c>
      <c r="CY428" s="463">
        <f t="shared" si="1859"/>
        <v>1450</v>
      </c>
      <c r="CZ428" s="463">
        <f t="shared" si="1859"/>
        <v>12900025</v>
      </c>
      <c r="DA428" s="463">
        <f t="shared" si="1832"/>
        <v>8897</v>
      </c>
      <c r="DB428" s="463">
        <f t="shared" si="1833"/>
        <v>19076</v>
      </c>
      <c r="DC428" s="463">
        <f t="shared" si="1860"/>
        <v>1140</v>
      </c>
      <c r="DD428" s="463">
        <f t="shared" si="1860"/>
        <v>16781817</v>
      </c>
      <c r="DE428" s="463">
        <f t="shared" si="1834"/>
        <v>14721</v>
      </c>
      <c r="DF428" s="463">
        <f t="shared" si="1835"/>
        <v>33877</v>
      </c>
      <c r="DG428" s="463">
        <f t="shared" si="1861"/>
        <v>202</v>
      </c>
      <c r="DH428" s="463">
        <f t="shared" si="1861"/>
        <v>2393855</v>
      </c>
      <c r="DI428" s="463">
        <f t="shared" si="1836"/>
        <v>11851</v>
      </c>
      <c r="DJ428" s="463">
        <f t="shared" si="1837"/>
        <v>27735</v>
      </c>
      <c r="DK428" s="463">
        <f t="shared" si="1787"/>
        <v>318</v>
      </c>
      <c r="DL428" s="463">
        <f t="shared" si="1787"/>
        <v>114681</v>
      </c>
      <c r="DM428" s="463">
        <f t="shared" si="1838"/>
        <v>361</v>
      </c>
      <c r="DN428" s="463">
        <f t="shared" si="1839"/>
        <v>634</v>
      </c>
      <c r="DO428" s="463">
        <f t="shared" si="1788"/>
        <v>6371</v>
      </c>
      <c r="DP428" s="463">
        <f t="shared" si="1788"/>
        <v>300273</v>
      </c>
      <c r="DQ428" s="463">
        <f t="shared" si="1840"/>
        <v>47</v>
      </c>
      <c r="DR428" s="463">
        <f t="shared" si="1841"/>
        <v>73</v>
      </c>
      <c r="DS428" s="463">
        <f t="shared" si="1789"/>
        <v>111</v>
      </c>
      <c r="DT428" s="463">
        <f t="shared" si="1789"/>
        <v>378505</v>
      </c>
      <c r="DU428" s="463">
        <f t="shared" si="1842"/>
        <v>3410</v>
      </c>
      <c r="DV428" s="463">
        <f t="shared" si="1843"/>
        <v>6310</v>
      </c>
      <c r="DW428" s="463">
        <f t="shared" si="1848"/>
        <v>97</v>
      </c>
      <c r="DX428" s="463">
        <f t="shared" si="1868"/>
        <v>64761</v>
      </c>
      <c r="DY428" s="463">
        <f t="shared" si="1868"/>
        <v>68332915</v>
      </c>
      <c r="DZ428" s="463">
        <f t="shared" si="1844"/>
        <v>1055</v>
      </c>
      <c r="EA428" s="463">
        <f t="shared" si="1845"/>
        <v>1775</v>
      </c>
      <c r="EB428" s="463">
        <f t="shared" si="1869"/>
        <v>32465</v>
      </c>
      <c r="EC428" s="463">
        <f t="shared" si="1869"/>
        <v>6237</v>
      </c>
      <c r="ED428" s="463">
        <f t="shared" si="1869"/>
        <v>503</v>
      </c>
      <c r="EE428" s="463">
        <f t="shared" si="1869"/>
        <v>4572209</v>
      </c>
      <c r="EF428" s="463">
        <f t="shared" si="1869"/>
        <v>2473</v>
      </c>
      <c r="EG428" s="463">
        <f t="shared" si="1795"/>
        <v>955</v>
      </c>
      <c r="EH428" s="463">
        <f t="shared" si="1795"/>
        <v>1243</v>
      </c>
      <c r="EI428" s="463"/>
      <c r="EJ428" s="446"/>
      <c r="EK428" s="446"/>
      <c r="EL428" s="446"/>
      <c r="EM428" s="446"/>
      <c r="EN428" s="446"/>
      <c r="EO428" s="446"/>
      <c r="EP428" s="446"/>
      <c r="EQ428" s="446"/>
      <c r="ER428" s="446"/>
      <c r="ES428" s="446"/>
      <c r="ET428" s="446"/>
      <c r="EU428" s="446"/>
      <c r="EV428" s="446"/>
      <c r="EW428" s="446"/>
      <c r="EX428" s="446"/>
      <c r="EY428" s="446"/>
      <c r="EZ428" s="447"/>
      <c r="FA428" s="446">
        <f t="shared" si="1746"/>
        <v>7</v>
      </c>
      <c r="FB428" s="417">
        <f t="shared" si="1846"/>
        <v>2025</v>
      </c>
      <c r="FC428" s="448">
        <f t="shared" si="1847"/>
        <v>45839</v>
      </c>
      <c r="FD428" s="449">
        <f t="shared" si="1777"/>
        <v>31</v>
      </c>
      <c r="FE428" s="450"/>
      <c r="FF428" s="451">
        <f t="shared" si="1850"/>
        <v>0.6657262277951933</v>
      </c>
      <c r="FG428" s="450"/>
      <c r="FH428" s="452">
        <f t="shared" si="1747"/>
        <v>2.19531327574223</v>
      </c>
      <c r="FI428" s="452">
        <f t="shared" si="1748"/>
        <v>1.4863469367490816</v>
      </c>
      <c r="FJ428" s="452">
        <f t="shared" si="1749"/>
        <v>2.1813438735177866</v>
      </c>
      <c r="FK428" s="452">
        <f t="shared" si="1750"/>
        <v>1.4947035573122529</v>
      </c>
      <c r="FL428" s="452">
        <f t="shared" si="1751"/>
        <v>1.3584498575357808</v>
      </c>
      <c r="FM428" s="452">
        <f t="shared" si="1752"/>
        <v>1.0523576593046429</v>
      </c>
      <c r="FN428" s="452">
        <f t="shared" si="1753"/>
        <v>1.6859942177963378</v>
      </c>
      <c r="FO428" s="452">
        <f t="shared" si="1754"/>
        <v>1.0590668165756505</v>
      </c>
      <c r="FP428" s="452">
        <f t="shared" si="1755"/>
        <v>1.5782918149466192</v>
      </c>
      <c r="FQ428" s="452">
        <f t="shared" si="1756"/>
        <v>1.0827402135231317</v>
      </c>
      <c r="FR428" s="453"/>
      <c r="FS428" s="446">
        <f t="shared" si="1867"/>
        <v>138964</v>
      </c>
      <c r="FT428" s="446">
        <f t="shared" si="1867"/>
        <v>2861626</v>
      </c>
      <c r="FU428" s="446">
        <f t="shared" si="1867"/>
        <v>5846683</v>
      </c>
      <c r="FV428" s="446">
        <f t="shared" si="1867"/>
        <v>14713632</v>
      </c>
      <c r="FW428" s="446">
        <f t="shared" si="1867"/>
        <v>9691112</v>
      </c>
      <c r="FX428" s="446">
        <f t="shared" si="1867"/>
        <v>7099261</v>
      </c>
      <c r="FY428" s="446">
        <f t="shared" si="1867"/>
        <v>231681039</v>
      </c>
      <c r="FZ428" s="446">
        <f t="shared" si="1867"/>
        <v>522017551</v>
      </c>
      <c r="GA428" s="446">
        <f t="shared" si="1867"/>
        <v>27242987</v>
      </c>
      <c r="GB428" s="446">
        <f t="shared" si="1796"/>
        <v>100118315</v>
      </c>
      <c r="GC428" s="446">
        <f t="shared" si="1796"/>
        <v>61467614</v>
      </c>
      <c r="GD428" s="446">
        <f t="shared" si="1862"/>
        <v>430027</v>
      </c>
      <c r="GE428" s="446">
        <f t="shared" si="1862"/>
        <v>244387</v>
      </c>
      <c r="GF428" s="446">
        <f t="shared" si="1862"/>
        <v>8972032</v>
      </c>
      <c r="GG428" s="446">
        <f t="shared" si="1862"/>
        <v>17830036</v>
      </c>
      <c r="GH428" s="446">
        <f t="shared" si="1862"/>
        <v>7134585</v>
      </c>
      <c r="GI428" s="446">
        <f t="shared" si="1862"/>
        <v>206805602</v>
      </c>
      <c r="GJ428" s="446">
        <f t="shared" si="1862"/>
        <v>63618555</v>
      </c>
      <c r="GK428" s="446">
        <f t="shared" si="1862"/>
        <v>27660779</v>
      </c>
      <c r="GL428" s="446">
        <f t="shared" si="1862"/>
        <v>38619632</v>
      </c>
      <c r="GM428" s="446">
        <f t="shared" si="1862"/>
        <v>5602550</v>
      </c>
      <c r="GN428" s="446">
        <f t="shared" si="1851"/>
        <v>700372</v>
      </c>
      <c r="GO428" s="446">
        <f t="shared" si="1863"/>
        <v>201722</v>
      </c>
      <c r="GP428" s="446">
        <f t="shared" si="1863"/>
        <v>466008</v>
      </c>
      <c r="GQ428" s="446">
        <f t="shared" si="1863"/>
        <v>114963120</v>
      </c>
      <c r="GR428" s="446"/>
      <c r="GS428" s="446"/>
      <c r="GT428" s="446"/>
      <c r="GU428" s="446"/>
      <c r="GV428" s="416"/>
      <c r="GW428" s="456"/>
      <c r="GX428" s="456"/>
      <c r="GY428" s="456"/>
      <c r="GZ428" s="456"/>
      <c r="HA428" s="456"/>
    </row>
    <row r="429" spans="1:209" ht="10.5" customHeight="1" x14ac:dyDescent="0.2">
      <c r="A429" s="417" t="str">
        <f t="shared" si="1797"/>
        <v>2025-26AUGUSTY59</v>
      </c>
      <c r="B429" s="458" t="str">
        <f t="shared" si="1757"/>
        <v>2025-26</v>
      </c>
      <c r="C429" s="402" t="s">
        <v>636</v>
      </c>
      <c r="D429" s="458" t="str">
        <f t="shared" si="1791"/>
        <v>Y59</v>
      </c>
      <c r="E429" s="458" t="str">
        <f t="shared" si="1791"/>
        <v>South East</v>
      </c>
      <c r="F429" s="458" t="str">
        <f t="shared" si="1798"/>
        <v>Y59</v>
      </c>
      <c r="H429" s="463">
        <f t="shared" si="1783"/>
        <v>186360</v>
      </c>
      <c r="I429" s="463">
        <f t="shared" si="1783"/>
        <v>131543</v>
      </c>
      <c r="J429" s="463">
        <f t="shared" si="1783"/>
        <v>566709</v>
      </c>
      <c r="K429" s="463">
        <f t="shared" si="1799"/>
        <v>4</v>
      </c>
      <c r="L429" s="463">
        <f t="shared" si="1800"/>
        <v>1</v>
      </c>
      <c r="M429" s="463">
        <f t="shared" si="1801"/>
        <v>3</v>
      </c>
      <c r="N429" s="463">
        <f t="shared" si="1802"/>
        <v>20</v>
      </c>
      <c r="O429" s="463">
        <f t="shared" si="1803"/>
        <v>83</v>
      </c>
      <c r="P429" s="463">
        <f t="shared" si="1864"/>
        <v>506</v>
      </c>
      <c r="Q429" s="463">
        <f t="shared" si="1864"/>
        <v>11</v>
      </c>
      <c r="R429" s="463">
        <f t="shared" si="1864"/>
        <v>55</v>
      </c>
      <c r="S429" s="463">
        <f t="shared" si="1864"/>
        <v>120283</v>
      </c>
      <c r="T429" s="463">
        <f t="shared" si="1864"/>
        <v>8958</v>
      </c>
      <c r="U429" s="463">
        <f t="shared" si="1864"/>
        <v>5647</v>
      </c>
      <c r="V429" s="463">
        <f t="shared" si="1864"/>
        <v>60292</v>
      </c>
      <c r="W429" s="463">
        <f t="shared" si="1864"/>
        <v>26055</v>
      </c>
      <c r="X429" s="463">
        <f t="shared" si="1864"/>
        <v>1204</v>
      </c>
      <c r="Y429" s="463">
        <f t="shared" si="1864"/>
        <v>4436776</v>
      </c>
      <c r="Z429" s="463">
        <f t="shared" si="1804"/>
        <v>495</v>
      </c>
      <c r="AA429" s="463">
        <f t="shared" si="1805"/>
        <v>920</v>
      </c>
      <c r="AB429" s="463">
        <f t="shared" ref="AB429:AB440" si="1870">SUMIFS(AB$443:AB$10112,$B$443:$B$10112,$B429,$C$443:$C$10112,$C429,$D$443:$D$10112,$D429)</f>
        <v>3238206</v>
      </c>
      <c r="AC429" s="463">
        <f t="shared" si="1806"/>
        <v>573</v>
      </c>
      <c r="AD429" s="463">
        <f t="shared" si="1807"/>
        <v>1071</v>
      </c>
      <c r="AE429" s="463">
        <f t="shared" ref="AE429:AE440" si="1871">SUMIFS(AE$443:AE$10112,$B$443:$B$10112,$B429,$C$443:$C$10112,$C429,$D$443:$D$10112,$D429)</f>
        <v>99440597</v>
      </c>
      <c r="AF429" s="463">
        <f t="shared" si="1808"/>
        <v>1649</v>
      </c>
      <c r="AG429" s="463">
        <f t="shared" si="1809"/>
        <v>3271</v>
      </c>
      <c r="AH429" s="463">
        <f t="shared" ref="AH429:AH440" si="1872">SUMIFS(AH$443:AH$10112,$B$443:$B$10112,$B429,$C$443:$C$10112,$C429,$D$443:$D$10112,$D429)</f>
        <v>194868885</v>
      </c>
      <c r="AI429" s="463">
        <f t="shared" si="1810"/>
        <v>7479</v>
      </c>
      <c r="AJ429" s="463">
        <f t="shared" si="1811"/>
        <v>16582</v>
      </c>
      <c r="AK429" s="463">
        <f t="shared" ref="AK429:AK440" si="1873">SUMIFS(AK$443:AK$10112,$B$443:$B$10112,$B429,$C$443:$C$10112,$C429,$D$443:$D$10112,$D429)</f>
        <v>10917590</v>
      </c>
      <c r="AL429" s="463">
        <f t="shared" si="1812"/>
        <v>9068</v>
      </c>
      <c r="AM429" s="463">
        <f t="shared" si="1813"/>
        <v>18362</v>
      </c>
      <c r="AN429" s="463">
        <f t="shared" si="1792"/>
        <v>262</v>
      </c>
      <c r="AO429" s="463">
        <f t="shared" si="1792"/>
        <v>6641</v>
      </c>
      <c r="AP429" s="463">
        <f t="shared" si="1792"/>
        <v>6014</v>
      </c>
      <c r="AQ429" s="463">
        <f t="shared" si="1792"/>
        <v>28026134</v>
      </c>
      <c r="AR429" s="463">
        <f t="shared" si="1814"/>
        <v>4660</v>
      </c>
      <c r="AS429" s="463">
        <f t="shared" si="1815"/>
        <v>10403</v>
      </c>
      <c r="AT429" s="463">
        <f t="shared" si="1865"/>
        <v>18595</v>
      </c>
      <c r="AU429" s="463">
        <f t="shared" si="1865"/>
        <v>977</v>
      </c>
      <c r="AV429" s="463">
        <f t="shared" si="1865"/>
        <v>5041</v>
      </c>
      <c r="AW429" s="463">
        <f t="shared" si="1865"/>
        <v>8960</v>
      </c>
      <c r="AX429" s="463">
        <f t="shared" si="1865"/>
        <v>1447</v>
      </c>
      <c r="AY429" s="463">
        <f t="shared" si="1865"/>
        <v>11130</v>
      </c>
      <c r="AZ429" s="463">
        <f t="shared" si="1865"/>
        <v>3089</v>
      </c>
      <c r="BA429" s="463">
        <f t="shared" si="1793"/>
        <v>15313</v>
      </c>
      <c r="BB429" s="463">
        <f t="shared" si="1793"/>
        <v>39524012</v>
      </c>
      <c r="BC429" s="463">
        <f t="shared" si="1816"/>
        <v>2581</v>
      </c>
      <c r="BD429" s="463">
        <f t="shared" si="1817"/>
        <v>6067</v>
      </c>
      <c r="BE429" s="463">
        <f t="shared" si="1794"/>
        <v>672</v>
      </c>
      <c r="BF429" s="463">
        <f t="shared" si="1794"/>
        <v>4265</v>
      </c>
      <c r="BG429" s="463">
        <f t="shared" si="1794"/>
        <v>7602</v>
      </c>
      <c r="BH429" s="463">
        <f t="shared" si="1794"/>
        <v>2774</v>
      </c>
      <c r="BI429" s="463">
        <f t="shared" si="1866"/>
        <v>61123</v>
      </c>
      <c r="BJ429" s="463">
        <f t="shared" si="1866"/>
        <v>3560</v>
      </c>
      <c r="BK429" s="463">
        <f t="shared" si="1866"/>
        <v>37005</v>
      </c>
      <c r="BL429" s="463">
        <f t="shared" si="1866"/>
        <v>101688</v>
      </c>
      <c r="BM429" s="463">
        <f t="shared" si="1866"/>
        <v>19721</v>
      </c>
      <c r="BN429" s="463">
        <f t="shared" si="1866"/>
        <v>13325</v>
      </c>
      <c r="BO429" s="463">
        <f t="shared" si="1866"/>
        <v>12340</v>
      </c>
      <c r="BP429" s="463">
        <f t="shared" si="1866"/>
        <v>8426</v>
      </c>
      <c r="BQ429" s="463">
        <f t="shared" si="1866"/>
        <v>81484</v>
      </c>
      <c r="BR429" s="463">
        <f t="shared" si="1866"/>
        <v>63451</v>
      </c>
      <c r="BS429" s="463">
        <f t="shared" si="1866"/>
        <v>44175</v>
      </c>
      <c r="BT429" s="463">
        <f t="shared" si="1866"/>
        <v>27570</v>
      </c>
      <c r="BU429" s="463">
        <f t="shared" si="1866"/>
        <v>1935</v>
      </c>
      <c r="BV429" s="463">
        <f t="shared" si="1866"/>
        <v>1283</v>
      </c>
      <c r="BW429" s="463">
        <f t="shared" si="1852"/>
        <v>244</v>
      </c>
      <c r="BX429" s="463">
        <f t="shared" si="1852"/>
        <v>152856</v>
      </c>
      <c r="BY429" s="463">
        <f t="shared" si="1818"/>
        <v>626</v>
      </c>
      <c r="BZ429" s="463">
        <f t="shared" si="1819"/>
        <v>1197</v>
      </c>
      <c r="CA429" s="463">
        <f t="shared" si="1853"/>
        <v>160</v>
      </c>
      <c r="CB429" s="463">
        <f t="shared" si="1853"/>
        <v>77289</v>
      </c>
      <c r="CC429" s="463">
        <f t="shared" si="1820"/>
        <v>483</v>
      </c>
      <c r="CD429" s="463">
        <f t="shared" si="1821"/>
        <v>949</v>
      </c>
      <c r="CE429" s="463">
        <f t="shared" si="1854"/>
        <v>8554</v>
      </c>
      <c r="CF429" s="463">
        <f t="shared" si="1854"/>
        <v>4206631</v>
      </c>
      <c r="CG429" s="463">
        <f t="shared" si="1822"/>
        <v>492</v>
      </c>
      <c r="CH429" s="463">
        <f t="shared" si="1823"/>
        <v>914</v>
      </c>
      <c r="CI429" s="463">
        <f t="shared" si="1855"/>
        <v>4567</v>
      </c>
      <c r="CJ429" s="463">
        <f t="shared" si="1855"/>
        <v>7192788</v>
      </c>
      <c r="CK429" s="463">
        <f t="shared" si="1824"/>
        <v>1575</v>
      </c>
      <c r="CL429" s="463">
        <f t="shared" si="1825"/>
        <v>3097</v>
      </c>
      <c r="CM429" s="463">
        <f t="shared" si="1856"/>
        <v>1864</v>
      </c>
      <c r="CN429" s="463">
        <f t="shared" si="1856"/>
        <v>2851310</v>
      </c>
      <c r="CO429" s="463">
        <f t="shared" si="1826"/>
        <v>1530</v>
      </c>
      <c r="CP429" s="463">
        <f t="shared" si="1827"/>
        <v>3230</v>
      </c>
      <c r="CQ429" s="463">
        <f t="shared" si="1857"/>
        <v>53861</v>
      </c>
      <c r="CR429" s="463">
        <f t="shared" si="1857"/>
        <v>89396499</v>
      </c>
      <c r="CS429" s="463">
        <f t="shared" si="1828"/>
        <v>1660</v>
      </c>
      <c r="CT429" s="463">
        <f t="shared" si="1829"/>
        <v>3283</v>
      </c>
      <c r="CU429" s="463">
        <f t="shared" si="1858"/>
        <v>3303</v>
      </c>
      <c r="CV429" s="463">
        <f t="shared" si="1858"/>
        <v>22230886</v>
      </c>
      <c r="CW429" s="463">
        <f t="shared" si="1830"/>
        <v>6731</v>
      </c>
      <c r="CX429" s="463">
        <f t="shared" si="1831"/>
        <v>14359</v>
      </c>
      <c r="CY429" s="463">
        <f t="shared" si="1859"/>
        <v>1362</v>
      </c>
      <c r="CZ429" s="463">
        <f t="shared" si="1859"/>
        <v>9058682</v>
      </c>
      <c r="DA429" s="463">
        <f t="shared" si="1832"/>
        <v>6651</v>
      </c>
      <c r="DB429" s="463">
        <f t="shared" si="1833"/>
        <v>14301</v>
      </c>
      <c r="DC429" s="463">
        <f t="shared" si="1860"/>
        <v>1090</v>
      </c>
      <c r="DD429" s="463">
        <f t="shared" si="1860"/>
        <v>12769492</v>
      </c>
      <c r="DE429" s="463">
        <f t="shared" si="1834"/>
        <v>11715</v>
      </c>
      <c r="DF429" s="463">
        <f t="shared" si="1835"/>
        <v>25944</v>
      </c>
      <c r="DG429" s="463">
        <f t="shared" si="1861"/>
        <v>193</v>
      </c>
      <c r="DH429" s="463">
        <f t="shared" si="1861"/>
        <v>1797103</v>
      </c>
      <c r="DI429" s="463">
        <f t="shared" si="1836"/>
        <v>9311</v>
      </c>
      <c r="DJ429" s="463">
        <f t="shared" si="1837"/>
        <v>23851</v>
      </c>
      <c r="DK429" s="463">
        <f t="shared" si="1787"/>
        <v>246</v>
      </c>
      <c r="DL429" s="463">
        <f t="shared" si="1787"/>
        <v>84966</v>
      </c>
      <c r="DM429" s="463">
        <f t="shared" si="1838"/>
        <v>345</v>
      </c>
      <c r="DN429" s="463">
        <f t="shared" si="1839"/>
        <v>522</v>
      </c>
      <c r="DO429" s="463">
        <f t="shared" si="1788"/>
        <v>5663</v>
      </c>
      <c r="DP429" s="463">
        <f t="shared" si="1788"/>
        <v>261333</v>
      </c>
      <c r="DQ429" s="463">
        <f t="shared" si="1840"/>
        <v>46</v>
      </c>
      <c r="DR429" s="463">
        <f t="shared" si="1841"/>
        <v>69</v>
      </c>
      <c r="DS429" s="463">
        <f t="shared" si="1789"/>
        <v>105</v>
      </c>
      <c r="DT429" s="463">
        <f t="shared" si="1789"/>
        <v>332834</v>
      </c>
      <c r="DU429" s="463">
        <f t="shared" si="1842"/>
        <v>3170</v>
      </c>
      <c r="DV429" s="463">
        <f t="shared" si="1843"/>
        <v>5875</v>
      </c>
      <c r="DW429" s="463">
        <f t="shared" si="1848"/>
        <v>100</v>
      </c>
      <c r="DX429" s="463">
        <f t="shared" si="1868"/>
        <v>64335</v>
      </c>
      <c r="DY429" s="463">
        <f t="shared" si="1868"/>
        <v>67263221</v>
      </c>
      <c r="DZ429" s="463">
        <f t="shared" si="1844"/>
        <v>1046</v>
      </c>
      <c r="EA429" s="463">
        <f t="shared" si="1845"/>
        <v>1752</v>
      </c>
      <c r="EB429" s="463">
        <f t="shared" si="1869"/>
        <v>31838</v>
      </c>
      <c r="EC429" s="463">
        <f t="shared" si="1869"/>
        <v>5981</v>
      </c>
      <c r="ED429" s="463">
        <f t="shared" si="1869"/>
        <v>497</v>
      </c>
      <c r="EE429" s="463">
        <f t="shared" si="1869"/>
        <v>4389417</v>
      </c>
      <c r="EF429" s="463">
        <f t="shared" si="1869"/>
        <v>2276</v>
      </c>
      <c r="EG429" s="463">
        <f t="shared" si="1795"/>
        <v>1987</v>
      </c>
      <c r="EH429" s="463">
        <f t="shared" si="1795"/>
        <v>1097</v>
      </c>
      <c r="EI429" s="463"/>
      <c r="EJ429" s="446"/>
      <c r="EK429" s="446"/>
      <c r="EL429" s="446"/>
      <c r="EM429" s="446"/>
      <c r="EN429" s="446"/>
      <c r="EO429" s="446"/>
      <c r="EP429" s="446"/>
      <c r="EQ429" s="446"/>
      <c r="ER429" s="446"/>
      <c r="ES429" s="446"/>
      <c r="ET429" s="446"/>
      <c r="EU429" s="446"/>
      <c r="EV429" s="446"/>
      <c r="EW429" s="446"/>
      <c r="EX429" s="446"/>
      <c r="EY429" s="446"/>
      <c r="EZ429" s="447"/>
      <c r="FA429" s="446">
        <f t="shared" si="1746"/>
        <v>8</v>
      </c>
      <c r="FB429" s="417">
        <f t="shared" si="1846"/>
        <v>2025</v>
      </c>
      <c r="FC429" s="448">
        <f t="shared" si="1847"/>
        <v>45870</v>
      </c>
      <c r="FD429" s="449">
        <f t="shared" si="1777"/>
        <v>31</v>
      </c>
      <c r="FE429" s="450"/>
      <c r="FF429" s="451">
        <f t="shared" si="1850"/>
        <v>0.67001893043066729</v>
      </c>
      <c r="FG429" s="450"/>
      <c r="FH429" s="452">
        <f t="shared" ref="FH429:FH440" si="1874">IFERROR(BM429/HLOOKUP(FH$3,$T$5:$X$10112,ROW()-4,0),"-")</f>
        <v>2.201495869613753</v>
      </c>
      <c r="FI429" s="452">
        <f t="shared" ref="FI429:FI440" si="1875">IFERROR(BN429/HLOOKUP(FI$3,$T$5:$X$10112,ROW()-4,0),"-")</f>
        <v>1.4874972091984817</v>
      </c>
      <c r="FJ429" s="452">
        <f t="shared" ref="FJ429:FJ440" si="1876">IFERROR(BO429/HLOOKUP(FJ$3,$T$5:$X$10112,ROW()-4,0),"-")</f>
        <v>2.1852310961572514</v>
      </c>
      <c r="FK429" s="452">
        <f t="shared" ref="FK429:FK440" si="1877">IFERROR(BP429/HLOOKUP(FK$3,$T$5:$X$10112,ROW()-4,0),"-")</f>
        <v>1.492119709580308</v>
      </c>
      <c r="FL429" s="452">
        <f t="shared" ref="FL429:FL440" si="1878">IFERROR(BQ429/HLOOKUP(FL$3,$T$5:$X$10112,ROW()-4,0),"-")</f>
        <v>1.3514894181649306</v>
      </c>
      <c r="FM429" s="452">
        <f t="shared" ref="FM429:FM440" si="1879">IFERROR(BR429/HLOOKUP(FM$3,$T$5:$X$10112,ROW()-4,0),"-")</f>
        <v>1.0523950109467259</v>
      </c>
      <c r="FN429" s="452">
        <f t="shared" ref="FN429:FN440" si="1880">IFERROR(BS429/HLOOKUP(FN$3,$T$5:$X$10112,ROW()-4,0),"-")</f>
        <v>1.6954519286125505</v>
      </c>
      <c r="FO429" s="452">
        <f t="shared" ref="FO429:FO440" si="1881">IFERROR(BT429/HLOOKUP(FO$3,$T$5:$X$10112,ROW()-4,0),"-")</f>
        <v>1.0581462291306851</v>
      </c>
      <c r="FP429" s="452">
        <f t="shared" ref="FP429:FP440" si="1882">IFERROR(BU429/HLOOKUP(FP$3,$T$5:$X$10112,ROW()-4,0),"-")</f>
        <v>1.6071428571428572</v>
      </c>
      <c r="FQ429" s="452">
        <f t="shared" ref="FQ429:FQ440" si="1883">IFERROR(BV429/HLOOKUP(FQ$3,$T$5:$X$10112,ROW()-4,0),"-")</f>
        <v>1.0656146179401993</v>
      </c>
      <c r="FR429" s="453"/>
      <c r="FS429" s="446">
        <f t="shared" si="1867"/>
        <v>129526</v>
      </c>
      <c r="FT429" s="446">
        <f t="shared" si="1867"/>
        <v>383473</v>
      </c>
      <c r="FU429" s="446">
        <f t="shared" si="1867"/>
        <v>2585158</v>
      </c>
      <c r="FV429" s="446">
        <f t="shared" si="1867"/>
        <v>10883478</v>
      </c>
      <c r="FW429" s="446">
        <f t="shared" si="1867"/>
        <v>8245588</v>
      </c>
      <c r="FX429" s="446">
        <f t="shared" si="1867"/>
        <v>6049106</v>
      </c>
      <c r="FY429" s="446">
        <f t="shared" si="1867"/>
        <v>197209723</v>
      </c>
      <c r="FZ429" s="446">
        <f t="shared" si="1867"/>
        <v>432031590</v>
      </c>
      <c r="GA429" s="446">
        <f t="shared" si="1867"/>
        <v>22108063</v>
      </c>
      <c r="GB429" s="446">
        <f t="shared" si="1796"/>
        <v>92904053</v>
      </c>
      <c r="GC429" s="446">
        <f t="shared" si="1796"/>
        <v>62561648</v>
      </c>
      <c r="GD429" s="446">
        <f t="shared" ref="GD429:GM440" si="1884">SUMIFS(GD$443:GD$10112,$B$443:$B$10112,$B429,$C$443:$C$10112,$C429,$D$443:$D$10112,$D429)</f>
        <v>292136</v>
      </c>
      <c r="GE429" s="446">
        <f t="shared" si="1884"/>
        <v>151836</v>
      </c>
      <c r="GF429" s="446">
        <f t="shared" si="1884"/>
        <v>7819898</v>
      </c>
      <c r="GG429" s="446">
        <f t="shared" si="1884"/>
        <v>14143632</v>
      </c>
      <c r="GH429" s="446">
        <f t="shared" si="1884"/>
        <v>6021218</v>
      </c>
      <c r="GI429" s="446">
        <f t="shared" si="1884"/>
        <v>176844036</v>
      </c>
      <c r="GJ429" s="446">
        <f t="shared" si="1884"/>
        <v>47428215</v>
      </c>
      <c r="GK429" s="446">
        <f t="shared" si="1884"/>
        <v>19478538</v>
      </c>
      <c r="GL429" s="446">
        <f t="shared" si="1884"/>
        <v>28279362</v>
      </c>
      <c r="GM429" s="446">
        <f t="shared" si="1884"/>
        <v>4603314</v>
      </c>
      <c r="GN429" s="446">
        <f t="shared" si="1851"/>
        <v>616824</v>
      </c>
      <c r="GO429" s="446">
        <f t="shared" si="1863"/>
        <v>128405</v>
      </c>
      <c r="GP429" s="446">
        <f t="shared" si="1863"/>
        <v>388595</v>
      </c>
      <c r="GQ429" s="446">
        <f t="shared" si="1863"/>
        <v>112688716</v>
      </c>
      <c r="GR429" s="446"/>
      <c r="GS429" s="446"/>
      <c r="GT429" s="446"/>
      <c r="GU429" s="446"/>
      <c r="GV429" s="416"/>
      <c r="GW429" s="456"/>
      <c r="GX429" s="456"/>
      <c r="GY429" s="456"/>
      <c r="GZ429" s="456"/>
      <c r="HA429" s="456"/>
    </row>
    <row r="430" spans="1:209" ht="10.5" customHeight="1" x14ac:dyDescent="0.2">
      <c r="A430" s="417" t="str">
        <f t="shared" si="1797"/>
        <v>2025-26SEPTEMBERY59</v>
      </c>
      <c r="B430" s="458" t="str">
        <f t="shared" si="1757"/>
        <v>2025-26</v>
      </c>
      <c r="C430" s="402" t="s">
        <v>640</v>
      </c>
      <c r="D430" s="458" t="str">
        <f t="shared" ref="D430:E440" si="1885">D429</f>
        <v>Y59</v>
      </c>
      <c r="E430" s="458" t="str">
        <f t="shared" si="1885"/>
        <v>South East</v>
      </c>
      <c r="F430" s="458" t="str">
        <f t="shared" si="1798"/>
        <v>Y59</v>
      </c>
      <c r="H430" s="463">
        <f t="shared" si="1783"/>
        <v>189618</v>
      </c>
      <c r="I430" s="463">
        <f t="shared" si="1783"/>
        <v>135435</v>
      </c>
      <c r="J430" s="463">
        <f t="shared" si="1783"/>
        <v>786964</v>
      </c>
      <c r="K430" s="463">
        <f t="shared" si="1799"/>
        <v>6</v>
      </c>
      <c r="L430" s="463">
        <f t="shared" si="1800"/>
        <v>1</v>
      </c>
      <c r="M430" s="463">
        <f t="shared" si="1801"/>
        <v>7</v>
      </c>
      <c r="N430" s="463">
        <f t="shared" si="1802"/>
        <v>38</v>
      </c>
      <c r="O430" s="463">
        <f t="shared" si="1803"/>
        <v>101</v>
      </c>
      <c r="P430" s="463">
        <f t="shared" si="1864"/>
        <v>436</v>
      </c>
      <c r="Q430" s="463">
        <f t="shared" si="1864"/>
        <v>9</v>
      </c>
      <c r="R430" s="463">
        <f t="shared" si="1864"/>
        <v>53</v>
      </c>
      <c r="S430" s="463">
        <f t="shared" si="1864"/>
        <v>118466</v>
      </c>
      <c r="T430" s="463">
        <f t="shared" si="1864"/>
        <v>8938</v>
      </c>
      <c r="U430" s="463">
        <f t="shared" si="1864"/>
        <v>5629</v>
      </c>
      <c r="V430" s="463">
        <f t="shared" si="1864"/>
        <v>60977</v>
      </c>
      <c r="W430" s="463">
        <f t="shared" si="1864"/>
        <v>23123</v>
      </c>
      <c r="X430" s="463">
        <f t="shared" si="1864"/>
        <v>1019</v>
      </c>
      <c r="Y430" s="463">
        <f t="shared" si="1864"/>
        <v>4563469</v>
      </c>
      <c r="Z430" s="463">
        <f t="shared" si="1804"/>
        <v>511</v>
      </c>
      <c r="AA430" s="463">
        <f t="shared" si="1805"/>
        <v>946</v>
      </c>
      <c r="AB430" s="463">
        <f t="shared" si="1870"/>
        <v>3324512</v>
      </c>
      <c r="AC430" s="463">
        <f t="shared" si="1806"/>
        <v>591</v>
      </c>
      <c r="AD430" s="463">
        <f t="shared" si="1807"/>
        <v>1092</v>
      </c>
      <c r="AE430" s="463">
        <f t="shared" si="1871"/>
        <v>110531637</v>
      </c>
      <c r="AF430" s="463">
        <f t="shared" si="1808"/>
        <v>1813</v>
      </c>
      <c r="AG430" s="463">
        <f t="shared" si="1809"/>
        <v>3601</v>
      </c>
      <c r="AH430" s="463">
        <f t="shared" si="1872"/>
        <v>217958843</v>
      </c>
      <c r="AI430" s="463">
        <f t="shared" si="1810"/>
        <v>9426</v>
      </c>
      <c r="AJ430" s="463">
        <f t="shared" si="1811"/>
        <v>21017</v>
      </c>
      <c r="AK430" s="463">
        <f t="shared" si="1873"/>
        <v>11522183</v>
      </c>
      <c r="AL430" s="463">
        <f t="shared" si="1812"/>
        <v>11307</v>
      </c>
      <c r="AM430" s="463">
        <f t="shared" si="1813"/>
        <v>25508</v>
      </c>
      <c r="AN430" s="463">
        <f t="shared" si="1792"/>
        <v>305</v>
      </c>
      <c r="AO430" s="463">
        <f t="shared" si="1792"/>
        <v>7021</v>
      </c>
      <c r="AP430" s="463">
        <f t="shared" si="1792"/>
        <v>5860</v>
      </c>
      <c r="AQ430" s="463">
        <f t="shared" si="1792"/>
        <v>31815390</v>
      </c>
      <c r="AR430" s="463">
        <f t="shared" si="1814"/>
        <v>5429</v>
      </c>
      <c r="AS430" s="463">
        <f t="shared" si="1815"/>
        <v>11733</v>
      </c>
      <c r="AT430" s="463">
        <f t="shared" si="1865"/>
        <v>19318</v>
      </c>
      <c r="AU430" s="463">
        <f t="shared" si="1865"/>
        <v>992</v>
      </c>
      <c r="AV430" s="463">
        <f t="shared" si="1865"/>
        <v>5327</v>
      </c>
      <c r="AW430" s="463">
        <f t="shared" si="1865"/>
        <v>8899</v>
      </c>
      <c r="AX430" s="463">
        <f t="shared" si="1865"/>
        <v>1338</v>
      </c>
      <c r="AY430" s="463">
        <f t="shared" si="1865"/>
        <v>11661</v>
      </c>
      <c r="AZ430" s="463">
        <f t="shared" si="1865"/>
        <v>2940</v>
      </c>
      <c r="BA430" s="463">
        <f t="shared" si="1793"/>
        <v>14243</v>
      </c>
      <c r="BB430" s="463">
        <f t="shared" si="1793"/>
        <v>44975066</v>
      </c>
      <c r="BC430" s="463">
        <f t="shared" si="1816"/>
        <v>3158</v>
      </c>
      <c r="BD430" s="463">
        <f t="shared" si="1817"/>
        <v>6802</v>
      </c>
      <c r="BE430" s="463">
        <f t="shared" si="1794"/>
        <v>618</v>
      </c>
      <c r="BF430" s="463">
        <f t="shared" si="1794"/>
        <v>4208</v>
      </c>
      <c r="BG430" s="463">
        <f t="shared" si="1794"/>
        <v>6701</v>
      </c>
      <c r="BH430" s="463">
        <f t="shared" si="1794"/>
        <v>2716</v>
      </c>
      <c r="BI430" s="463">
        <f t="shared" si="1866"/>
        <v>60053</v>
      </c>
      <c r="BJ430" s="463">
        <f t="shared" si="1866"/>
        <v>3560</v>
      </c>
      <c r="BK430" s="463">
        <f t="shared" si="1866"/>
        <v>35535</v>
      </c>
      <c r="BL430" s="463">
        <f t="shared" si="1866"/>
        <v>99148</v>
      </c>
      <c r="BM430" s="463">
        <f t="shared" si="1866"/>
        <v>19537</v>
      </c>
      <c r="BN430" s="463">
        <f t="shared" si="1866"/>
        <v>13366</v>
      </c>
      <c r="BO430" s="463">
        <f t="shared" si="1866"/>
        <v>12295</v>
      </c>
      <c r="BP430" s="463">
        <f t="shared" si="1866"/>
        <v>8484</v>
      </c>
      <c r="BQ430" s="463">
        <f t="shared" si="1866"/>
        <v>82623</v>
      </c>
      <c r="BR430" s="463">
        <f t="shared" si="1866"/>
        <v>63991</v>
      </c>
      <c r="BS430" s="463">
        <f t="shared" si="1866"/>
        <v>39971</v>
      </c>
      <c r="BT430" s="463">
        <f t="shared" si="1866"/>
        <v>24588</v>
      </c>
      <c r="BU430" s="463">
        <f t="shared" si="1866"/>
        <v>1614</v>
      </c>
      <c r="BV430" s="463">
        <f t="shared" si="1866"/>
        <v>1086</v>
      </c>
      <c r="BW430" s="463">
        <f t="shared" si="1852"/>
        <v>300</v>
      </c>
      <c r="BX430" s="463">
        <f t="shared" si="1852"/>
        <v>191547</v>
      </c>
      <c r="BY430" s="463">
        <f t="shared" si="1818"/>
        <v>638</v>
      </c>
      <c r="BZ430" s="463">
        <f t="shared" si="1819"/>
        <v>1153</v>
      </c>
      <c r="CA430" s="463">
        <f t="shared" si="1853"/>
        <v>166</v>
      </c>
      <c r="CB430" s="463">
        <f t="shared" si="1853"/>
        <v>90778</v>
      </c>
      <c r="CC430" s="463">
        <f t="shared" si="1820"/>
        <v>547</v>
      </c>
      <c r="CD430" s="463">
        <f t="shared" si="1821"/>
        <v>1163</v>
      </c>
      <c r="CE430" s="463">
        <f t="shared" si="1854"/>
        <v>8472</v>
      </c>
      <c r="CF430" s="463">
        <f t="shared" si="1854"/>
        <v>4281144</v>
      </c>
      <c r="CG430" s="463">
        <f t="shared" si="1822"/>
        <v>505</v>
      </c>
      <c r="CH430" s="463">
        <f t="shared" si="1823"/>
        <v>930</v>
      </c>
      <c r="CI430" s="463">
        <f t="shared" si="1855"/>
        <v>5068</v>
      </c>
      <c r="CJ430" s="463">
        <f t="shared" si="1855"/>
        <v>9068674</v>
      </c>
      <c r="CK430" s="463">
        <f t="shared" si="1824"/>
        <v>1789</v>
      </c>
      <c r="CL430" s="463">
        <f t="shared" si="1825"/>
        <v>3466</v>
      </c>
      <c r="CM430" s="463">
        <f t="shared" si="1856"/>
        <v>1717</v>
      </c>
      <c r="CN430" s="463">
        <f t="shared" si="1856"/>
        <v>2979761</v>
      </c>
      <c r="CO430" s="463">
        <f t="shared" si="1826"/>
        <v>1735</v>
      </c>
      <c r="CP430" s="463">
        <f t="shared" si="1827"/>
        <v>3601</v>
      </c>
      <c r="CQ430" s="463">
        <f t="shared" si="1857"/>
        <v>54192</v>
      </c>
      <c r="CR430" s="463">
        <f t="shared" si="1857"/>
        <v>98483202</v>
      </c>
      <c r="CS430" s="463">
        <f t="shared" si="1828"/>
        <v>1817</v>
      </c>
      <c r="CT430" s="463">
        <f t="shared" si="1829"/>
        <v>3613</v>
      </c>
      <c r="CU430" s="463">
        <f t="shared" si="1858"/>
        <v>3240</v>
      </c>
      <c r="CV430" s="463">
        <f t="shared" si="1858"/>
        <v>27529073</v>
      </c>
      <c r="CW430" s="463">
        <f t="shared" si="1830"/>
        <v>8497</v>
      </c>
      <c r="CX430" s="463">
        <f t="shared" si="1831"/>
        <v>17698</v>
      </c>
      <c r="CY430" s="463">
        <f t="shared" si="1859"/>
        <v>1289</v>
      </c>
      <c r="CZ430" s="463">
        <f t="shared" si="1859"/>
        <v>11013461</v>
      </c>
      <c r="DA430" s="463">
        <f t="shared" si="1832"/>
        <v>8544</v>
      </c>
      <c r="DB430" s="463">
        <f t="shared" si="1833"/>
        <v>17882</v>
      </c>
      <c r="DC430" s="463">
        <f t="shared" si="1860"/>
        <v>1083</v>
      </c>
      <c r="DD430" s="463">
        <f t="shared" si="1860"/>
        <v>14851878</v>
      </c>
      <c r="DE430" s="463">
        <f t="shared" si="1834"/>
        <v>13714</v>
      </c>
      <c r="DF430" s="463">
        <f t="shared" si="1835"/>
        <v>29313</v>
      </c>
      <c r="DG430" s="463">
        <f t="shared" si="1861"/>
        <v>191</v>
      </c>
      <c r="DH430" s="463">
        <f t="shared" si="1861"/>
        <v>2226184</v>
      </c>
      <c r="DI430" s="463">
        <f t="shared" si="1836"/>
        <v>11655</v>
      </c>
      <c r="DJ430" s="463">
        <f t="shared" si="1837"/>
        <v>26271</v>
      </c>
      <c r="DK430" s="463">
        <f t="shared" si="1787"/>
        <v>291</v>
      </c>
      <c r="DL430" s="463">
        <f t="shared" si="1787"/>
        <v>102124</v>
      </c>
      <c r="DM430" s="463">
        <f t="shared" si="1838"/>
        <v>351</v>
      </c>
      <c r="DN430" s="463">
        <f t="shared" si="1839"/>
        <v>625</v>
      </c>
      <c r="DO430" s="463">
        <f t="shared" si="1788"/>
        <v>5690</v>
      </c>
      <c r="DP430" s="463">
        <f t="shared" si="1788"/>
        <v>267927</v>
      </c>
      <c r="DQ430" s="463">
        <f t="shared" si="1840"/>
        <v>47</v>
      </c>
      <c r="DR430" s="463">
        <f t="shared" si="1841"/>
        <v>72</v>
      </c>
      <c r="DS430" s="463">
        <f t="shared" si="1789"/>
        <v>103</v>
      </c>
      <c r="DT430" s="463">
        <f t="shared" si="1789"/>
        <v>299562</v>
      </c>
      <c r="DU430" s="463">
        <f t="shared" si="1842"/>
        <v>2908</v>
      </c>
      <c r="DV430" s="463">
        <f t="shared" si="1843"/>
        <v>6957</v>
      </c>
      <c r="DW430" s="463">
        <f t="shared" si="1848"/>
        <v>94</v>
      </c>
      <c r="DX430" s="463">
        <f t="shared" si="1868"/>
        <v>63217</v>
      </c>
      <c r="DY430" s="463">
        <f t="shared" si="1868"/>
        <v>68946586</v>
      </c>
      <c r="DZ430" s="463">
        <f t="shared" si="1844"/>
        <v>1091</v>
      </c>
      <c r="EA430" s="463">
        <f t="shared" si="1845"/>
        <v>1840</v>
      </c>
      <c r="EB430" s="463">
        <f t="shared" si="1869"/>
        <v>31852</v>
      </c>
      <c r="EC430" s="463">
        <f t="shared" si="1869"/>
        <v>6778</v>
      </c>
      <c r="ED430" s="463">
        <f t="shared" si="1869"/>
        <v>874</v>
      </c>
      <c r="EE430" s="463">
        <f t="shared" si="1869"/>
        <v>6089307</v>
      </c>
      <c r="EF430" s="463">
        <f t="shared" si="1869"/>
        <v>2352</v>
      </c>
      <c r="EG430" s="463">
        <f t="shared" si="1795"/>
        <v>2891</v>
      </c>
      <c r="EH430" s="463">
        <f t="shared" si="1795"/>
        <v>1064</v>
      </c>
      <c r="EI430" s="463"/>
      <c r="EJ430" s="446"/>
      <c r="EK430" s="446"/>
      <c r="EL430" s="446"/>
      <c r="EM430" s="446"/>
      <c r="EN430" s="446"/>
      <c r="EO430" s="446"/>
      <c r="EP430" s="446"/>
      <c r="EQ430" s="446"/>
      <c r="ER430" s="446"/>
      <c r="ES430" s="446"/>
      <c r="ET430" s="446"/>
      <c r="EU430" s="446"/>
      <c r="EV430" s="446"/>
      <c r="EW430" s="446"/>
      <c r="EX430" s="446"/>
      <c r="EY430" s="446"/>
      <c r="EZ430" s="447"/>
      <c r="FA430" s="446">
        <f t="shared" si="1746"/>
        <v>9</v>
      </c>
      <c r="FB430" s="417">
        <f t="shared" si="1846"/>
        <v>2025</v>
      </c>
      <c r="FC430" s="448">
        <f t="shared" si="1847"/>
        <v>45901</v>
      </c>
      <c r="FD430" s="449">
        <f t="shared" si="1777"/>
        <v>30</v>
      </c>
      <c r="FE430" s="450"/>
      <c r="FF430" s="451">
        <f t="shared" si="1850"/>
        <v>0.66925429310750406</v>
      </c>
      <c r="FG430" s="450"/>
      <c r="FH430" s="452">
        <f t="shared" si="1874"/>
        <v>2.185835757440143</v>
      </c>
      <c r="FI430" s="452">
        <f t="shared" si="1875"/>
        <v>1.4954128440366972</v>
      </c>
      <c r="FJ430" s="452">
        <f t="shared" si="1876"/>
        <v>2.184224551430094</v>
      </c>
      <c r="FK430" s="452">
        <f t="shared" si="1877"/>
        <v>1.5071948836383016</v>
      </c>
      <c r="FL430" s="452">
        <f t="shared" si="1878"/>
        <v>1.3549863063122161</v>
      </c>
      <c r="FM430" s="452">
        <f t="shared" si="1879"/>
        <v>1.049428473030815</v>
      </c>
      <c r="FN430" s="452">
        <f t="shared" si="1880"/>
        <v>1.7286251783938071</v>
      </c>
      <c r="FO430" s="452">
        <f t="shared" si="1881"/>
        <v>1.0633568308610475</v>
      </c>
      <c r="FP430" s="452">
        <f t="shared" si="1882"/>
        <v>1.5839057899901865</v>
      </c>
      <c r="FQ430" s="452">
        <f t="shared" si="1883"/>
        <v>1.0657507360157017</v>
      </c>
      <c r="FR430" s="453"/>
      <c r="FS430" s="446">
        <f t="shared" si="1867"/>
        <v>133564</v>
      </c>
      <c r="FT430" s="446">
        <f t="shared" si="1867"/>
        <v>888034</v>
      </c>
      <c r="FU430" s="446">
        <f t="shared" si="1867"/>
        <v>5203287</v>
      </c>
      <c r="FV430" s="446">
        <f t="shared" si="1867"/>
        <v>13661909</v>
      </c>
      <c r="FW430" s="446">
        <f t="shared" si="1867"/>
        <v>8458394</v>
      </c>
      <c r="FX430" s="446">
        <f t="shared" si="1867"/>
        <v>6145071</v>
      </c>
      <c r="FY430" s="446">
        <f t="shared" si="1867"/>
        <v>219595317</v>
      </c>
      <c r="FZ430" s="446">
        <f t="shared" si="1867"/>
        <v>485977406</v>
      </c>
      <c r="GA430" s="446">
        <f t="shared" si="1867"/>
        <v>25992161</v>
      </c>
      <c r="GB430" s="446">
        <f t="shared" si="1796"/>
        <v>96883897</v>
      </c>
      <c r="GC430" s="446">
        <f t="shared" si="1796"/>
        <v>68756303</v>
      </c>
      <c r="GD430" s="446">
        <f t="shared" si="1884"/>
        <v>345835</v>
      </c>
      <c r="GE430" s="446">
        <f t="shared" si="1884"/>
        <v>193030</v>
      </c>
      <c r="GF430" s="446">
        <f t="shared" si="1884"/>
        <v>7880386</v>
      </c>
      <c r="GG430" s="446">
        <f t="shared" si="1884"/>
        <v>17564746</v>
      </c>
      <c r="GH430" s="446">
        <f t="shared" si="1884"/>
        <v>6183504</v>
      </c>
      <c r="GI430" s="446">
        <f t="shared" si="1884"/>
        <v>195818494</v>
      </c>
      <c r="GJ430" s="446">
        <f t="shared" si="1884"/>
        <v>57340574</v>
      </c>
      <c r="GK430" s="446">
        <f t="shared" si="1884"/>
        <v>23049318</v>
      </c>
      <c r="GL430" s="446">
        <f t="shared" si="1884"/>
        <v>31746239</v>
      </c>
      <c r="GM430" s="446">
        <f t="shared" si="1884"/>
        <v>5017779</v>
      </c>
      <c r="GN430" s="446">
        <f t="shared" si="1851"/>
        <v>716555</v>
      </c>
      <c r="GO430" s="446">
        <f t="shared" si="1863"/>
        <v>181925</v>
      </c>
      <c r="GP430" s="446">
        <f t="shared" si="1863"/>
        <v>407271</v>
      </c>
      <c r="GQ430" s="446">
        <f t="shared" si="1863"/>
        <v>116305930</v>
      </c>
      <c r="GR430" s="446"/>
      <c r="GS430" s="446"/>
      <c r="GT430" s="446"/>
      <c r="GU430" s="446"/>
      <c r="GV430" s="416"/>
      <c r="GW430" s="456"/>
      <c r="GX430" s="456"/>
      <c r="GY430" s="456"/>
      <c r="GZ430" s="456"/>
      <c r="HA430" s="456"/>
    </row>
    <row r="431" spans="1:209" ht="10.5" customHeight="1" x14ac:dyDescent="0.2">
      <c r="A431" s="417" t="str">
        <f t="shared" si="1797"/>
        <v>2025-26OCTOBERY59</v>
      </c>
      <c r="B431" s="458" t="str">
        <f t="shared" si="1757"/>
        <v>2025-26</v>
      </c>
      <c r="C431" s="402" t="s">
        <v>643</v>
      </c>
      <c r="D431" s="458" t="str">
        <f t="shared" si="1885"/>
        <v>Y59</v>
      </c>
      <c r="E431" s="458" t="str">
        <f t="shared" si="1885"/>
        <v>South East</v>
      </c>
      <c r="F431" s="458" t="str">
        <f t="shared" si="1798"/>
        <v>Y59</v>
      </c>
      <c r="H431" s="463">
        <f t="shared" si="1783"/>
        <v>198388</v>
      </c>
      <c r="I431" s="463">
        <f t="shared" si="1783"/>
        <v>142069</v>
      </c>
      <c r="J431" s="463">
        <f t="shared" si="1783"/>
        <v>640657</v>
      </c>
      <c r="K431" s="463">
        <f t="shared" si="1799"/>
        <v>5</v>
      </c>
      <c r="L431" s="463">
        <f t="shared" si="1800"/>
        <v>1</v>
      </c>
      <c r="M431" s="463">
        <f t="shared" si="1801"/>
        <v>3</v>
      </c>
      <c r="N431" s="463">
        <f t="shared" si="1802"/>
        <v>25</v>
      </c>
      <c r="O431" s="463">
        <f t="shared" si="1803"/>
        <v>84</v>
      </c>
      <c r="P431" s="463">
        <f t="shared" si="1864"/>
        <v>493</v>
      </c>
      <c r="Q431" s="463">
        <f t="shared" si="1864"/>
        <v>23</v>
      </c>
      <c r="R431" s="463">
        <f t="shared" si="1864"/>
        <v>61</v>
      </c>
      <c r="S431" s="463">
        <f t="shared" si="1864"/>
        <v>125696</v>
      </c>
      <c r="T431" s="463">
        <f t="shared" si="1864"/>
        <v>9599</v>
      </c>
      <c r="U431" s="463">
        <f t="shared" si="1864"/>
        <v>6053</v>
      </c>
      <c r="V431" s="463">
        <f t="shared" si="1864"/>
        <v>65375</v>
      </c>
      <c r="W431" s="463">
        <f t="shared" si="1864"/>
        <v>23679</v>
      </c>
      <c r="X431" s="463">
        <f t="shared" si="1864"/>
        <v>1037</v>
      </c>
      <c r="Y431" s="463">
        <f t="shared" si="1864"/>
        <v>4878665</v>
      </c>
      <c r="Z431" s="463">
        <f t="shared" si="1804"/>
        <v>508</v>
      </c>
      <c r="AA431" s="463">
        <f t="shared" si="1805"/>
        <v>937</v>
      </c>
      <c r="AB431" s="463">
        <f t="shared" si="1870"/>
        <v>3553541</v>
      </c>
      <c r="AC431" s="463">
        <f t="shared" si="1806"/>
        <v>587</v>
      </c>
      <c r="AD431" s="463">
        <f t="shared" si="1807"/>
        <v>1088</v>
      </c>
      <c r="AE431" s="463">
        <f t="shared" si="1871"/>
        <v>117285734</v>
      </c>
      <c r="AF431" s="463">
        <f t="shared" si="1808"/>
        <v>1794</v>
      </c>
      <c r="AG431" s="463">
        <f t="shared" si="1809"/>
        <v>3564</v>
      </c>
      <c r="AH431" s="463">
        <f t="shared" si="1872"/>
        <v>214569329</v>
      </c>
      <c r="AI431" s="463">
        <f t="shared" si="1810"/>
        <v>9062</v>
      </c>
      <c r="AJ431" s="463">
        <f t="shared" si="1811"/>
        <v>20012</v>
      </c>
      <c r="AK431" s="463">
        <f t="shared" si="1873"/>
        <v>10445821</v>
      </c>
      <c r="AL431" s="463">
        <f t="shared" si="1812"/>
        <v>10073</v>
      </c>
      <c r="AM431" s="463">
        <f t="shared" si="1813"/>
        <v>21992</v>
      </c>
      <c r="AN431" s="463">
        <f t="shared" si="1792"/>
        <v>296</v>
      </c>
      <c r="AO431" s="463">
        <f t="shared" si="1792"/>
        <v>7236</v>
      </c>
      <c r="AP431" s="463">
        <f t="shared" si="1792"/>
        <v>6520</v>
      </c>
      <c r="AQ431" s="463">
        <f t="shared" si="1792"/>
        <v>32777672</v>
      </c>
      <c r="AR431" s="463">
        <f t="shared" si="1814"/>
        <v>5027</v>
      </c>
      <c r="AS431" s="463">
        <f t="shared" si="1815"/>
        <v>10990</v>
      </c>
      <c r="AT431" s="463">
        <f t="shared" si="1865"/>
        <v>20861</v>
      </c>
      <c r="AU431" s="463">
        <f t="shared" si="1865"/>
        <v>1128</v>
      </c>
      <c r="AV431" s="463">
        <f t="shared" si="1865"/>
        <v>5493</v>
      </c>
      <c r="AW431" s="463">
        <f t="shared" si="1865"/>
        <v>9229</v>
      </c>
      <c r="AX431" s="463">
        <f t="shared" si="1865"/>
        <v>1489</v>
      </c>
      <c r="AY431" s="463">
        <f t="shared" si="1865"/>
        <v>12751</v>
      </c>
      <c r="AZ431" s="463">
        <f t="shared" si="1865"/>
        <v>3265</v>
      </c>
      <c r="BA431" s="463">
        <f t="shared" si="1793"/>
        <v>15229</v>
      </c>
      <c r="BB431" s="463">
        <f t="shared" si="1793"/>
        <v>46988283</v>
      </c>
      <c r="BC431" s="463">
        <f t="shared" si="1816"/>
        <v>3085</v>
      </c>
      <c r="BD431" s="463">
        <f t="shared" si="1817"/>
        <v>6694</v>
      </c>
      <c r="BE431" s="463">
        <f t="shared" si="1794"/>
        <v>726</v>
      </c>
      <c r="BF431" s="463">
        <f t="shared" si="1794"/>
        <v>4634</v>
      </c>
      <c r="BG431" s="463">
        <f t="shared" si="1794"/>
        <v>6909</v>
      </c>
      <c r="BH431" s="463">
        <f t="shared" si="1794"/>
        <v>2960</v>
      </c>
      <c r="BI431" s="463">
        <f t="shared" si="1866"/>
        <v>63587</v>
      </c>
      <c r="BJ431" s="463">
        <f t="shared" si="1866"/>
        <v>3722</v>
      </c>
      <c r="BK431" s="463">
        <f t="shared" si="1866"/>
        <v>37526</v>
      </c>
      <c r="BL431" s="463">
        <f t="shared" si="1866"/>
        <v>104835</v>
      </c>
      <c r="BM431" s="463">
        <f t="shared" si="1866"/>
        <v>20773</v>
      </c>
      <c r="BN431" s="463">
        <f t="shared" si="1866"/>
        <v>14204</v>
      </c>
      <c r="BO431" s="463">
        <f t="shared" si="1866"/>
        <v>13114</v>
      </c>
      <c r="BP431" s="463">
        <f t="shared" si="1866"/>
        <v>8975</v>
      </c>
      <c r="BQ431" s="463">
        <f t="shared" si="1866"/>
        <v>88252</v>
      </c>
      <c r="BR431" s="463">
        <f t="shared" si="1866"/>
        <v>68575</v>
      </c>
      <c r="BS431" s="463">
        <f t="shared" si="1866"/>
        <v>40826</v>
      </c>
      <c r="BT431" s="463">
        <f t="shared" si="1866"/>
        <v>25215</v>
      </c>
      <c r="BU431" s="463">
        <f t="shared" si="1866"/>
        <v>1663</v>
      </c>
      <c r="BV431" s="463">
        <f t="shared" si="1866"/>
        <v>1100</v>
      </c>
      <c r="BW431" s="463">
        <f t="shared" si="1852"/>
        <v>274</v>
      </c>
      <c r="BX431" s="463">
        <f t="shared" si="1852"/>
        <v>184734</v>
      </c>
      <c r="BY431" s="463">
        <f t="shared" si="1818"/>
        <v>674</v>
      </c>
      <c r="BZ431" s="463">
        <f t="shared" si="1819"/>
        <v>1206</v>
      </c>
      <c r="CA431" s="463">
        <f t="shared" si="1853"/>
        <v>189</v>
      </c>
      <c r="CB431" s="463">
        <f t="shared" si="1853"/>
        <v>98344</v>
      </c>
      <c r="CC431" s="463">
        <f t="shared" si="1820"/>
        <v>520</v>
      </c>
      <c r="CD431" s="463">
        <f t="shared" si="1821"/>
        <v>957</v>
      </c>
      <c r="CE431" s="463">
        <f t="shared" si="1854"/>
        <v>9136</v>
      </c>
      <c r="CF431" s="463">
        <f t="shared" si="1854"/>
        <v>4595587</v>
      </c>
      <c r="CG431" s="463">
        <f t="shared" si="1822"/>
        <v>503</v>
      </c>
      <c r="CH431" s="463">
        <f t="shared" si="1823"/>
        <v>924</v>
      </c>
      <c r="CI431" s="463">
        <f t="shared" si="1855"/>
        <v>5376</v>
      </c>
      <c r="CJ431" s="463">
        <f t="shared" si="1855"/>
        <v>9400188</v>
      </c>
      <c r="CK431" s="463">
        <f t="shared" si="1824"/>
        <v>1749</v>
      </c>
      <c r="CL431" s="463">
        <f t="shared" si="1825"/>
        <v>3432</v>
      </c>
      <c r="CM431" s="463">
        <f t="shared" si="1856"/>
        <v>2000</v>
      </c>
      <c r="CN431" s="463">
        <f t="shared" si="1856"/>
        <v>3266245</v>
      </c>
      <c r="CO431" s="463">
        <f t="shared" si="1826"/>
        <v>1633</v>
      </c>
      <c r="CP431" s="463">
        <f t="shared" si="1827"/>
        <v>3359</v>
      </c>
      <c r="CQ431" s="463">
        <f t="shared" si="1857"/>
        <v>57999</v>
      </c>
      <c r="CR431" s="463">
        <f t="shared" si="1857"/>
        <v>104619301</v>
      </c>
      <c r="CS431" s="463">
        <f t="shared" si="1828"/>
        <v>1804</v>
      </c>
      <c r="CT431" s="463">
        <f t="shared" si="1829"/>
        <v>3582</v>
      </c>
      <c r="CU431" s="463">
        <f t="shared" si="1858"/>
        <v>3257</v>
      </c>
      <c r="CV431" s="463">
        <f t="shared" si="1858"/>
        <v>28961947</v>
      </c>
      <c r="CW431" s="463">
        <f t="shared" si="1830"/>
        <v>8892</v>
      </c>
      <c r="CX431" s="463">
        <f t="shared" si="1831"/>
        <v>18833</v>
      </c>
      <c r="CY431" s="463">
        <f t="shared" si="1859"/>
        <v>1288</v>
      </c>
      <c r="CZ431" s="463">
        <f t="shared" si="1859"/>
        <v>10520804</v>
      </c>
      <c r="DA431" s="463">
        <f t="shared" si="1832"/>
        <v>8168</v>
      </c>
      <c r="DB431" s="463">
        <f t="shared" si="1833"/>
        <v>17487</v>
      </c>
      <c r="DC431" s="463">
        <f t="shared" si="1860"/>
        <v>1128</v>
      </c>
      <c r="DD431" s="463">
        <f t="shared" si="1860"/>
        <v>14847141</v>
      </c>
      <c r="DE431" s="463">
        <f t="shared" si="1834"/>
        <v>13162</v>
      </c>
      <c r="DF431" s="463">
        <f t="shared" si="1835"/>
        <v>28586</v>
      </c>
      <c r="DG431" s="463">
        <f t="shared" si="1861"/>
        <v>202</v>
      </c>
      <c r="DH431" s="463">
        <f t="shared" si="1861"/>
        <v>2367936</v>
      </c>
      <c r="DI431" s="463">
        <f t="shared" si="1836"/>
        <v>11722</v>
      </c>
      <c r="DJ431" s="463">
        <f t="shared" si="1837"/>
        <v>24349</v>
      </c>
      <c r="DK431" s="463">
        <f t="shared" si="1787"/>
        <v>336</v>
      </c>
      <c r="DL431" s="463">
        <f t="shared" si="1787"/>
        <v>113610</v>
      </c>
      <c r="DM431" s="463">
        <f t="shared" si="1838"/>
        <v>338</v>
      </c>
      <c r="DN431" s="463">
        <f t="shared" si="1839"/>
        <v>569</v>
      </c>
      <c r="DO431" s="463">
        <f t="shared" si="1788"/>
        <v>6051</v>
      </c>
      <c r="DP431" s="463">
        <f t="shared" si="1788"/>
        <v>278007</v>
      </c>
      <c r="DQ431" s="463">
        <f t="shared" si="1840"/>
        <v>46</v>
      </c>
      <c r="DR431" s="463">
        <f t="shared" si="1841"/>
        <v>68</v>
      </c>
      <c r="DS431" s="463">
        <f t="shared" si="1789"/>
        <v>87</v>
      </c>
      <c r="DT431" s="463">
        <f t="shared" si="1789"/>
        <v>267658</v>
      </c>
      <c r="DU431" s="463">
        <f t="shared" si="1842"/>
        <v>3077</v>
      </c>
      <c r="DV431" s="463">
        <f t="shared" si="1843"/>
        <v>5643</v>
      </c>
      <c r="DW431" s="463">
        <f t="shared" si="1848"/>
        <v>82</v>
      </c>
      <c r="DX431" s="463">
        <f t="shared" si="1868"/>
        <v>66653</v>
      </c>
      <c r="DY431" s="463">
        <f t="shared" si="1868"/>
        <v>76688137</v>
      </c>
      <c r="DZ431" s="463">
        <f t="shared" si="1844"/>
        <v>1151</v>
      </c>
      <c r="EA431" s="463">
        <f t="shared" si="1845"/>
        <v>1971</v>
      </c>
      <c r="EB431" s="463">
        <f t="shared" si="1869"/>
        <v>36142</v>
      </c>
      <c r="EC431" s="463">
        <f t="shared" si="1869"/>
        <v>8310</v>
      </c>
      <c r="ED431" s="463">
        <f t="shared" si="1869"/>
        <v>1164</v>
      </c>
      <c r="EE431" s="463">
        <f t="shared" si="1869"/>
        <v>7966578</v>
      </c>
      <c r="EF431" s="463">
        <f t="shared" si="1869"/>
        <v>2721</v>
      </c>
      <c r="EG431" s="463">
        <f t="shared" si="1795"/>
        <v>4456</v>
      </c>
      <c r="EH431" s="463">
        <f t="shared" si="1795"/>
        <v>1184</v>
      </c>
      <c r="EI431" s="463"/>
      <c r="EJ431" s="446"/>
      <c r="EK431" s="446"/>
      <c r="EL431" s="446"/>
      <c r="EM431" s="446"/>
      <c r="EN431" s="446"/>
      <c r="EO431" s="446"/>
      <c r="EP431" s="446"/>
      <c r="EQ431" s="446"/>
      <c r="ER431" s="446"/>
      <c r="ES431" s="446"/>
      <c r="ET431" s="446"/>
      <c r="EU431" s="446"/>
      <c r="EV431" s="446"/>
      <c r="EW431" s="446"/>
      <c r="EX431" s="446"/>
      <c r="EY431" s="446"/>
      <c r="EZ431" s="447"/>
      <c r="FA431" s="446">
        <f t="shared" si="1746"/>
        <v>10</v>
      </c>
      <c r="FB431" s="417">
        <f t="shared" si="1846"/>
        <v>2025</v>
      </c>
      <c r="FC431" s="448">
        <f t="shared" si="1847"/>
        <v>45931</v>
      </c>
      <c r="FD431" s="449">
        <f t="shared" si="1777"/>
        <v>31</v>
      </c>
      <c r="FE431" s="450"/>
      <c r="FF431" s="451">
        <f t="shared" si="1850"/>
        <v>0.66450691851526467</v>
      </c>
      <c r="FG431" s="450"/>
      <c r="FH431" s="452">
        <f t="shared" si="1874"/>
        <v>2.1640795916241276</v>
      </c>
      <c r="FI431" s="452">
        <f t="shared" si="1875"/>
        <v>1.4797374726534014</v>
      </c>
      <c r="FJ431" s="452">
        <f t="shared" si="1876"/>
        <v>2.1665289938873284</v>
      </c>
      <c r="FK431" s="452">
        <f t="shared" si="1877"/>
        <v>1.4827358334710061</v>
      </c>
      <c r="FL431" s="452">
        <f t="shared" si="1878"/>
        <v>1.3499349904397706</v>
      </c>
      <c r="FM431" s="452">
        <f t="shared" si="1879"/>
        <v>1.0489483747609942</v>
      </c>
      <c r="FN431" s="452">
        <f t="shared" si="1880"/>
        <v>1.72414375607078</v>
      </c>
      <c r="FO431" s="452">
        <f t="shared" si="1881"/>
        <v>1.0648676042062588</v>
      </c>
      <c r="FP431" s="452">
        <f t="shared" si="1882"/>
        <v>1.6036644165863068</v>
      </c>
      <c r="FQ431" s="452">
        <f t="shared" si="1883"/>
        <v>1.0607521697203472</v>
      </c>
      <c r="FR431" s="453"/>
      <c r="FS431" s="446">
        <f t="shared" si="1867"/>
        <v>140044</v>
      </c>
      <c r="FT431" s="446">
        <f t="shared" si="1867"/>
        <v>417107</v>
      </c>
      <c r="FU431" s="446">
        <f t="shared" si="1867"/>
        <v>3498191</v>
      </c>
      <c r="FV431" s="446">
        <f t="shared" si="1867"/>
        <v>11897184</v>
      </c>
      <c r="FW431" s="446">
        <f t="shared" si="1867"/>
        <v>8990233</v>
      </c>
      <c r="FX431" s="446">
        <f t="shared" si="1867"/>
        <v>6584040</v>
      </c>
      <c r="FY431" s="446">
        <f t="shared" si="1867"/>
        <v>233027591</v>
      </c>
      <c r="FZ431" s="446">
        <f t="shared" si="1867"/>
        <v>473853462</v>
      </c>
      <c r="GA431" s="446">
        <f t="shared" si="1867"/>
        <v>22805600</v>
      </c>
      <c r="GB431" s="446">
        <f t="shared" si="1796"/>
        <v>101942893</v>
      </c>
      <c r="GC431" s="446">
        <f t="shared" si="1796"/>
        <v>71653376</v>
      </c>
      <c r="GD431" s="446">
        <f t="shared" si="1884"/>
        <v>330560</v>
      </c>
      <c r="GE431" s="446">
        <f t="shared" si="1884"/>
        <v>180781</v>
      </c>
      <c r="GF431" s="446">
        <f t="shared" si="1884"/>
        <v>8442361</v>
      </c>
      <c r="GG431" s="446">
        <f t="shared" si="1884"/>
        <v>18451440</v>
      </c>
      <c r="GH431" s="446">
        <f t="shared" si="1884"/>
        <v>6717809</v>
      </c>
      <c r="GI431" s="446">
        <f t="shared" si="1884"/>
        <v>207762712</v>
      </c>
      <c r="GJ431" s="446">
        <f t="shared" si="1884"/>
        <v>61340039</v>
      </c>
      <c r="GK431" s="446">
        <f t="shared" si="1884"/>
        <v>22523805</v>
      </c>
      <c r="GL431" s="446">
        <f t="shared" si="1884"/>
        <v>32244578</v>
      </c>
      <c r="GM431" s="446">
        <f t="shared" si="1884"/>
        <v>4918554</v>
      </c>
      <c r="GN431" s="446">
        <f t="shared" si="1851"/>
        <v>490909</v>
      </c>
      <c r="GO431" s="446">
        <f t="shared" si="1863"/>
        <v>191118</v>
      </c>
      <c r="GP431" s="446">
        <f t="shared" si="1863"/>
        <v>413572</v>
      </c>
      <c r="GQ431" s="446">
        <f t="shared" si="1863"/>
        <v>131385524</v>
      </c>
      <c r="GR431" s="446"/>
      <c r="GS431" s="446"/>
      <c r="GT431" s="446"/>
      <c r="GU431" s="446"/>
      <c r="GV431" s="416"/>
      <c r="GW431" s="456"/>
      <c r="GX431" s="456"/>
      <c r="GY431" s="456"/>
      <c r="GZ431" s="456"/>
      <c r="HA431" s="456"/>
    </row>
    <row r="432" spans="1:209" ht="10.5" customHeight="1" x14ac:dyDescent="0.2">
      <c r="A432" s="417" t="str">
        <f t="shared" si="1797"/>
        <v>2025-26NOVEMBERY59</v>
      </c>
      <c r="B432" s="458" t="str">
        <f t="shared" si="1757"/>
        <v>2025-26</v>
      </c>
      <c r="C432" s="402" t="s">
        <v>647</v>
      </c>
      <c r="D432" s="458" t="str">
        <f t="shared" si="1885"/>
        <v>Y59</v>
      </c>
      <c r="E432" s="458" t="str">
        <f t="shared" si="1885"/>
        <v>South East</v>
      </c>
      <c r="F432" s="458" t="str">
        <f t="shared" si="1798"/>
        <v>Y59</v>
      </c>
      <c r="H432" s="463">
        <f t="shared" si="1783"/>
        <v>196470</v>
      </c>
      <c r="I432" s="463">
        <f t="shared" si="1783"/>
        <v>139569</v>
      </c>
      <c r="J432" s="463">
        <f t="shared" si="1783"/>
        <v>955520</v>
      </c>
      <c r="K432" s="463">
        <f t="shared" si="1799"/>
        <v>7</v>
      </c>
      <c r="L432" s="463">
        <f t="shared" si="1800"/>
        <v>1</v>
      </c>
      <c r="M432" s="463">
        <f t="shared" si="1801"/>
        <v>14</v>
      </c>
      <c r="N432" s="463">
        <f t="shared" si="1802"/>
        <v>44</v>
      </c>
      <c r="O432" s="463">
        <f t="shared" si="1803"/>
        <v>111</v>
      </c>
      <c r="P432" s="463">
        <f t="shared" si="1864"/>
        <v>539</v>
      </c>
      <c r="Q432" s="463">
        <f t="shared" si="1864"/>
        <v>16</v>
      </c>
      <c r="R432" s="463">
        <f t="shared" si="1864"/>
        <v>45</v>
      </c>
      <c r="S432" s="463">
        <f t="shared" si="1864"/>
        <v>125343</v>
      </c>
      <c r="T432" s="463">
        <f t="shared" si="1864"/>
        <v>9348</v>
      </c>
      <c r="U432" s="463">
        <f t="shared" si="1864"/>
        <v>5960</v>
      </c>
      <c r="V432" s="463">
        <f t="shared" si="1864"/>
        <v>64925</v>
      </c>
      <c r="W432" s="463">
        <f t="shared" si="1864"/>
        <v>23983</v>
      </c>
      <c r="X432" s="463">
        <f t="shared" si="1864"/>
        <v>970</v>
      </c>
      <c r="Y432" s="463">
        <f t="shared" si="1864"/>
        <v>4640315</v>
      </c>
      <c r="Z432" s="463">
        <f t="shared" si="1804"/>
        <v>496</v>
      </c>
      <c r="AA432" s="463">
        <f t="shared" si="1805"/>
        <v>914</v>
      </c>
      <c r="AB432" s="463">
        <f t="shared" si="1870"/>
        <v>3466044</v>
      </c>
      <c r="AC432" s="463">
        <f t="shared" si="1806"/>
        <v>582</v>
      </c>
      <c r="AD432" s="463">
        <f t="shared" si="1807"/>
        <v>1078</v>
      </c>
      <c r="AE432" s="463">
        <f t="shared" si="1871"/>
        <v>112634506</v>
      </c>
      <c r="AF432" s="463">
        <f t="shared" si="1808"/>
        <v>1735</v>
      </c>
      <c r="AG432" s="463">
        <f t="shared" si="1809"/>
        <v>3421</v>
      </c>
      <c r="AH432" s="463">
        <f t="shared" si="1872"/>
        <v>219989532</v>
      </c>
      <c r="AI432" s="463">
        <f t="shared" si="1810"/>
        <v>9173</v>
      </c>
      <c r="AJ432" s="463">
        <f t="shared" si="1811"/>
        <v>19961</v>
      </c>
      <c r="AK432" s="463">
        <f t="shared" si="1873"/>
        <v>9832007</v>
      </c>
      <c r="AL432" s="463">
        <f t="shared" si="1812"/>
        <v>10136</v>
      </c>
      <c r="AM432" s="463">
        <f t="shared" si="1813"/>
        <v>21628</v>
      </c>
      <c r="AN432" s="463">
        <f t="shared" si="1792"/>
        <v>260</v>
      </c>
      <c r="AO432" s="463">
        <f t="shared" si="1792"/>
        <v>7153</v>
      </c>
      <c r="AP432" s="463">
        <f t="shared" si="1792"/>
        <v>7128</v>
      </c>
      <c r="AQ432" s="463">
        <f t="shared" si="1792"/>
        <v>37752842</v>
      </c>
      <c r="AR432" s="463">
        <f t="shared" si="1814"/>
        <v>5296</v>
      </c>
      <c r="AS432" s="463">
        <f t="shared" si="1815"/>
        <v>11020</v>
      </c>
      <c r="AT432" s="463">
        <f t="shared" si="1865"/>
        <v>21192</v>
      </c>
      <c r="AU432" s="463">
        <f t="shared" si="1865"/>
        <v>1217</v>
      </c>
      <c r="AV432" s="463">
        <f t="shared" si="1865"/>
        <v>5611</v>
      </c>
      <c r="AW432" s="463">
        <f t="shared" si="1865"/>
        <v>9707</v>
      </c>
      <c r="AX432" s="463">
        <f t="shared" si="1865"/>
        <v>1657</v>
      </c>
      <c r="AY432" s="463">
        <f t="shared" si="1865"/>
        <v>12707</v>
      </c>
      <c r="AZ432" s="463">
        <f t="shared" si="1865"/>
        <v>3521</v>
      </c>
      <c r="BA432" s="463">
        <f t="shared" si="1793"/>
        <v>15486</v>
      </c>
      <c r="BB432" s="463">
        <f t="shared" si="1793"/>
        <v>46677938</v>
      </c>
      <c r="BC432" s="463">
        <f t="shared" si="1816"/>
        <v>3014</v>
      </c>
      <c r="BD432" s="463">
        <f t="shared" si="1817"/>
        <v>6592</v>
      </c>
      <c r="BE432" s="463">
        <f t="shared" si="1794"/>
        <v>847</v>
      </c>
      <c r="BF432" s="463">
        <f t="shared" si="1794"/>
        <v>4814</v>
      </c>
      <c r="BG432" s="463">
        <f t="shared" si="1794"/>
        <v>7074</v>
      </c>
      <c r="BH432" s="463">
        <f t="shared" si="1794"/>
        <v>2751</v>
      </c>
      <c r="BI432" s="463">
        <f t="shared" si="1866"/>
        <v>63434</v>
      </c>
      <c r="BJ432" s="463">
        <f t="shared" si="1866"/>
        <v>3627</v>
      </c>
      <c r="BK432" s="463">
        <f t="shared" si="1866"/>
        <v>37090</v>
      </c>
      <c r="BL432" s="463">
        <f t="shared" si="1866"/>
        <v>104151</v>
      </c>
      <c r="BM432" s="463">
        <f t="shared" si="1866"/>
        <v>20122</v>
      </c>
      <c r="BN432" s="463">
        <f t="shared" si="1866"/>
        <v>13796</v>
      </c>
      <c r="BO432" s="463">
        <f t="shared" si="1866"/>
        <v>12760</v>
      </c>
      <c r="BP432" s="463">
        <f t="shared" si="1866"/>
        <v>8793</v>
      </c>
      <c r="BQ432" s="463">
        <f t="shared" si="1866"/>
        <v>87501</v>
      </c>
      <c r="BR432" s="463">
        <f t="shared" si="1866"/>
        <v>67982</v>
      </c>
      <c r="BS432" s="463">
        <f t="shared" si="1866"/>
        <v>41964</v>
      </c>
      <c r="BT432" s="463">
        <f t="shared" si="1866"/>
        <v>25442</v>
      </c>
      <c r="BU432" s="463">
        <f t="shared" si="1866"/>
        <v>1568</v>
      </c>
      <c r="BV432" s="463">
        <f t="shared" si="1866"/>
        <v>1033</v>
      </c>
      <c r="BW432" s="463">
        <f t="shared" si="1852"/>
        <v>270</v>
      </c>
      <c r="BX432" s="463">
        <f t="shared" si="1852"/>
        <v>166890</v>
      </c>
      <c r="BY432" s="463">
        <f t="shared" si="1818"/>
        <v>618</v>
      </c>
      <c r="BZ432" s="463">
        <f t="shared" si="1819"/>
        <v>1150</v>
      </c>
      <c r="CA432" s="463">
        <f t="shared" si="1853"/>
        <v>157</v>
      </c>
      <c r="CB432" s="463">
        <f t="shared" si="1853"/>
        <v>72788</v>
      </c>
      <c r="CC432" s="463">
        <f t="shared" si="1820"/>
        <v>464</v>
      </c>
      <c r="CD432" s="463">
        <f t="shared" si="1821"/>
        <v>891</v>
      </c>
      <c r="CE432" s="463">
        <f t="shared" si="1854"/>
        <v>8921</v>
      </c>
      <c r="CF432" s="463">
        <f t="shared" si="1854"/>
        <v>4400637</v>
      </c>
      <c r="CG432" s="463">
        <f t="shared" si="1822"/>
        <v>493</v>
      </c>
      <c r="CH432" s="463">
        <f t="shared" si="1823"/>
        <v>907</v>
      </c>
      <c r="CI432" s="463">
        <f t="shared" si="1855"/>
        <v>5315</v>
      </c>
      <c r="CJ432" s="463">
        <f t="shared" si="1855"/>
        <v>9096785</v>
      </c>
      <c r="CK432" s="463">
        <f t="shared" si="1824"/>
        <v>1712</v>
      </c>
      <c r="CL432" s="463">
        <f t="shared" si="1825"/>
        <v>3291</v>
      </c>
      <c r="CM432" s="463">
        <f t="shared" si="1856"/>
        <v>1853</v>
      </c>
      <c r="CN432" s="463">
        <f t="shared" si="1856"/>
        <v>2899958</v>
      </c>
      <c r="CO432" s="463">
        <f t="shared" si="1826"/>
        <v>1565</v>
      </c>
      <c r="CP432" s="463">
        <f t="shared" si="1827"/>
        <v>3275</v>
      </c>
      <c r="CQ432" s="463">
        <f t="shared" si="1857"/>
        <v>57757</v>
      </c>
      <c r="CR432" s="463">
        <f t="shared" si="1857"/>
        <v>100637763</v>
      </c>
      <c r="CS432" s="463">
        <f t="shared" si="1828"/>
        <v>1742</v>
      </c>
      <c r="CT432" s="463">
        <f t="shared" si="1829"/>
        <v>3442</v>
      </c>
      <c r="CU432" s="463">
        <f t="shared" si="1858"/>
        <v>3213</v>
      </c>
      <c r="CV432" s="463">
        <f t="shared" si="1858"/>
        <v>30026475</v>
      </c>
      <c r="CW432" s="463">
        <f t="shared" si="1830"/>
        <v>9345</v>
      </c>
      <c r="CX432" s="463">
        <f t="shared" si="1831"/>
        <v>19781</v>
      </c>
      <c r="CY432" s="463">
        <f t="shared" si="1859"/>
        <v>1207</v>
      </c>
      <c r="CZ432" s="463">
        <f t="shared" si="1859"/>
        <v>9929977</v>
      </c>
      <c r="DA432" s="463">
        <f t="shared" si="1832"/>
        <v>8227</v>
      </c>
      <c r="DB432" s="463">
        <f t="shared" si="1833"/>
        <v>17437</v>
      </c>
      <c r="DC432" s="463">
        <f t="shared" si="1860"/>
        <v>966</v>
      </c>
      <c r="DD432" s="463">
        <f t="shared" si="1860"/>
        <v>12927362</v>
      </c>
      <c r="DE432" s="463">
        <f t="shared" si="1834"/>
        <v>13382</v>
      </c>
      <c r="DF432" s="463">
        <f t="shared" si="1835"/>
        <v>28357</v>
      </c>
      <c r="DG432" s="463">
        <f t="shared" si="1861"/>
        <v>189</v>
      </c>
      <c r="DH432" s="463">
        <f t="shared" si="1861"/>
        <v>2181197</v>
      </c>
      <c r="DI432" s="463">
        <f t="shared" si="1836"/>
        <v>11541</v>
      </c>
      <c r="DJ432" s="463">
        <f t="shared" si="1837"/>
        <v>23886</v>
      </c>
      <c r="DK432" s="463">
        <f t="shared" si="1787"/>
        <v>309</v>
      </c>
      <c r="DL432" s="463">
        <f t="shared" si="1787"/>
        <v>102892</v>
      </c>
      <c r="DM432" s="463">
        <f t="shared" si="1838"/>
        <v>333</v>
      </c>
      <c r="DN432" s="463">
        <f t="shared" si="1839"/>
        <v>584</v>
      </c>
      <c r="DO432" s="463">
        <f t="shared" si="1788"/>
        <v>5829</v>
      </c>
      <c r="DP432" s="463">
        <f t="shared" si="1788"/>
        <v>279496</v>
      </c>
      <c r="DQ432" s="463">
        <f t="shared" si="1840"/>
        <v>48</v>
      </c>
      <c r="DR432" s="463">
        <f t="shared" si="1841"/>
        <v>76</v>
      </c>
      <c r="DS432" s="463">
        <f t="shared" si="1789"/>
        <v>95</v>
      </c>
      <c r="DT432" s="463">
        <f t="shared" si="1789"/>
        <v>313671</v>
      </c>
      <c r="DU432" s="463">
        <f t="shared" si="1842"/>
        <v>3302</v>
      </c>
      <c r="DV432" s="463">
        <f t="shared" si="1843"/>
        <v>6367</v>
      </c>
      <c r="DW432" s="463">
        <f t="shared" si="1848"/>
        <v>87</v>
      </c>
      <c r="DX432" s="463">
        <f t="shared" si="1868"/>
        <v>66207</v>
      </c>
      <c r="DY432" s="463">
        <f t="shared" si="1868"/>
        <v>72530997</v>
      </c>
      <c r="DZ432" s="463">
        <f t="shared" si="1844"/>
        <v>1096</v>
      </c>
      <c r="EA432" s="463">
        <f t="shared" si="1845"/>
        <v>1857</v>
      </c>
      <c r="EB432" s="463">
        <f t="shared" si="1869"/>
        <v>34626</v>
      </c>
      <c r="EC432" s="463">
        <f t="shared" si="1869"/>
        <v>7227</v>
      </c>
      <c r="ED432" s="463">
        <f t="shared" si="1869"/>
        <v>750</v>
      </c>
      <c r="EE432" s="463">
        <f t="shared" si="1869"/>
        <v>5966339</v>
      </c>
      <c r="EF432" s="463">
        <f t="shared" si="1869"/>
        <v>2310</v>
      </c>
      <c r="EG432" s="463">
        <f t="shared" si="1795"/>
        <v>4428</v>
      </c>
      <c r="EH432" s="463">
        <f t="shared" si="1795"/>
        <v>1949</v>
      </c>
      <c r="EI432" s="463"/>
      <c r="EJ432" s="446"/>
      <c r="EK432" s="446"/>
      <c r="EL432" s="446"/>
      <c r="EM432" s="446"/>
      <c r="EN432" s="446"/>
      <c r="EO432" s="446"/>
      <c r="EP432" s="446"/>
      <c r="EQ432" s="446"/>
      <c r="ER432" s="446"/>
      <c r="ES432" s="446"/>
      <c r="ET432" s="446"/>
      <c r="EU432" s="446"/>
      <c r="EV432" s="446"/>
      <c r="EW432" s="446"/>
      <c r="EX432" s="446"/>
      <c r="EY432" s="446"/>
      <c r="EZ432" s="447"/>
      <c r="FA432" s="446">
        <f t="shared" si="1746"/>
        <v>11</v>
      </c>
      <c r="FB432" s="417">
        <f t="shared" si="1846"/>
        <v>2025</v>
      </c>
      <c r="FC432" s="448">
        <f t="shared" si="1847"/>
        <v>45962</v>
      </c>
      <c r="FD432" s="449">
        <f t="shared" si="1777"/>
        <v>30</v>
      </c>
      <c r="FE432" s="450"/>
      <c r="FF432" s="451">
        <f t="shared" si="1850"/>
        <v>0.66170961516630722</v>
      </c>
      <c r="FG432" s="450"/>
      <c r="FH432" s="452">
        <f t="shared" si="1874"/>
        <v>2.152545999144202</v>
      </c>
      <c r="FI432" s="452">
        <f t="shared" si="1875"/>
        <v>1.475823705605477</v>
      </c>
      <c r="FJ432" s="452">
        <f t="shared" si="1876"/>
        <v>2.1409395973154361</v>
      </c>
      <c r="FK432" s="452">
        <f t="shared" si="1877"/>
        <v>1.4753355704697986</v>
      </c>
      <c r="FL432" s="452">
        <f t="shared" si="1878"/>
        <v>1.3477242972660763</v>
      </c>
      <c r="FM432" s="452">
        <f t="shared" si="1879"/>
        <v>1.0470850981902196</v>
      </c>
      <c r="FN432" s="452">
        <f t="shared" si="1880"/>
        <v>1.7497393987407748</v>
      </c>
      <c r="FO432" s="452">
        <f t="shared" si="1881"/>
        <v>1.0608347579535504</v>
      </c>
      <c r="FP432" s="452">
        <f t="shared" si="1882"/>
        <v>1.6164948453608248</v>
      </c>
      <c r="FQ432" s="452">
        <f t="shared" si="1883"/>
        <v>1.0649484536082474</v>
      </c>
      <c r="FR432" s="453"/>
      <c r="FS432" s="446">
        <f t="shared" si="1867"/>
        <v>137684</v>
      </c>
      <c r="FT432" s="446">
        <f t="shared" si="1867"/>
        <v>1999108</v>
      </c>
      <c r="FU432" s="446">
        <f t="shared" si="1867"/>
        <v>6146909</v>
      </c>
      <c r="FV432" s="446">
        <f t="shared" si="1867"/>
        <v>15547042</v>
      </c>
      <c r="FW432" s="446">
        <f t="shared" si="1867"/>
        <v>8539451</v>
      </c>
      <c r="FX432" s="446">
        <f t="shared" si="1867"/>
        <v>6423541</v>
      </c>
      <c r="FY432" s="446">
        <f t="shared" si="1867"/>
        <v>222078235</v>
      </c>
      <c r="FZ432" s="446">
        <f t="shared" si="1867"/>
        <v>478717198</v>
      </c>
      <c r="GA432" s="446">
        <f t="shared" si="1867"/>
        <v>20979193</v>
      </c>
      <c r="GB432" s="446">
        <f t="shared" si="1796"/>
        <v>102084138</v>
      </c>
      <c r="GC432" s="446">
        <f t="shared" si="1796"/>
        <v>78547893</v>
      </c>
      <c r="GD432" s="446">
        <f t="shared" si="1884"/>
        <v>310627</v>
      </c>
      <c r="GE432" s="446">
        <f t="shared" si="1884"/>
        <v>139872</v>
      </c>
      <c r="GF432" s="446">
        <f t="shared" si="1884"/>
        <v>8087279</v>
      </c>
      <c r="GG432" s="446">
        <f t="shared" si="1884"/>
        <v>17491234</v>
      </c>
      <c r="GH432" s="446">
        <f t="shared" si="1884"/>
        <v>6069477</v>
      </c>
      <c r="GI432" s="446">
        <f t="shared" si="1884"/>
        <v>198783051</v>
      </c>
      <c r="GJ432" s="446">
        <f t="shared" si="1884"/>
        <v>63555496</v>
      </c>
      <c r="GK432" s="446">
        <f t="shared" si="1884"/>
        <v>21046124</v>
      </c>
      <c r="GL432" s="446">
        <f t="shared" si="1884"/>
        <v>27393052</v>
      </c>
      <c r="GM432" s="446">
        <f t="shared" si="1884"/>
        <v>4514482</v>
      </c>
      <c r="GN432" s="446">
        <f t="shared" si="1851"/>
        <v>604861</v>
      </c>
      <c r="GO432" s="446">
        <f t="shared" si="1863"/>
        <v>180420</v>
      </c>
      <c r="GP432" s="446">
        <f t="shared" si="1863"/>
        <v>443290</v>
      </c>
      <c r="GQ432" s="446">
        <f t="shared" si="1863"/>
        <v>122948225</v>
      </c>
      <c r="GR432" s="446"/>
      <c r="GS432" s="446"/>
      <c r="GT432" s="446"/>
      <c r="GU432" s="446"/>
      <c r="GV432" s="416"/>
      <c r="GW432" s="456"/>
      <c r="GX432" s="456"/>
      <c r="GY432" s="456"/>
      <c r="GZ432" s="456"/>
      <c r="HA432" s="456"/>
    </row>
    <row r="433" spans="1:209" ht="10.5" customHeight="1" x14ac:dyDescent="0.2">
      <c r="A433" s="417" t="str">
        <f t="shared" si="1797"/>
        <v>2025-26DECEMBERY59</v>
      </c>
      <c r="B433" s="458" t="str">
        <f t="shared" si="1757"/>
        <v>2025-26</v>
      </c>
      <c r="C433" s="402" t="s">
        <v>650</v>
      </c>
      <c r="D433" s="458" t="str">
        <f t="shared" si="1885"/>
        <v>Y59</v>
      </c>
      <c r="E433" s="458" t="str">
        <f t="shared" si="1885"/>
        <v>South East</v>
      </c>
      <c r="F433" s="458" t="str">
        <f t="shared" si="1798"/>
        <v>Y59</v>
      </c>
      <c r="H433" s="463">
        <f t="shared" ref="H433:J440" si="1886">SUMIFS(H$443:H$10112,$B$443:$B$10112,$B433,$C$443:$C$10112,$C433,$D$443:$D$10112,$D433)</f>
        <v>207414</v>
      </c>
      <c r="I433" s="463">
        <f t="shared" si="1886"/>
        <v>147953</v>
      </c>
      <c r="J433" s="463">
        <f t="shared" si="1886"/>
        <v>1312140</v>
      </c>
      <c r="K433" s="463">
        <f t="shared" si="1799"/>
        <v>9</v>
      </c>
      <c r="L433" s="463">
        <f t="shared" si="1800"/>
        <v>1</v>
      </c>
      <c r="M433" s="463">
        <f t="shared" si="1801"/>
        <v>28</v>
      </c>
      <c r="N433" s="463">
        <f t="shared" si="1802"/>
        <v>64</v>
      </c>
      <c r="O433" s="463">
        <f t="shared" si="1803"/>
        <v>127</v>
      </c>
      <c r="P433" s="463">
        <f t="shared" si="1864"/>
        <v>620</v>
      </c>
      <c r="Q433" s="463">
        <f t="shared" si="1864"/>
        <v>22</v>
      </c>
      <c r="R433" s="463">
        <f t="shared" si="1864"/>
        <v>47</v>
      </c>
      <c r="S433" s="463">
        <f t="shared" si="1864"/>
        <v>132431</v>
      </c>
      <c r="T433" s="463">
        <f t="shared" si="1864"/>
        <v>10340</v>
      </c>
      <c r="U433" s="463">
        <f t="shared" si="1864"/>
        <v>6417</v>
      </c>
      <c r="V433" s="463">
        <f t="shared" si="1864"/>
        <v>69185</v>
      </c>
      <c r="W433" s="463">
        <f t="shared" si="1864"/>
        <v>24411</v>
      </c>
      <c r="X433" s="463">
        <f t="shared" si="1864"/>
        <v>1184</v>
      </c>
      <c r="Y433" s="463">
        <f t="shared" si="1864"/>
        <v>5235368</v>
      </c>
      <c r="Z433" s="463">
        <f t="shared" si="1804"/>
        <v>506</v>
      </c>
      <c r="AA433" s="463">
        <f t="shared" si="1805"/>
        <v>931</v>
      </c>
      <c r="AB433" s="463">
        <f t="shared" si="1870"/>
        <v>3815171</v>
      </c>
      <c r="AC433" s="463">
        <f t="shared" si="1806"/>
        <v>595</v>
      </c>
      <c r="AD433" s="463">
        <f t="shared" si="1807"/>
        <v>1096</v>
      </c>
      <c r="AE433" s="463">
        <f t="shared" si="1871"/>
        <v>124279438</v>
      </c>
      <c r="AF433" s="463">
        <f t="shared" si="1808"/>
        <v>1796</v>
      </c>
      <c r="AG433" s="463">
        <f t="shared" si="1809"/>
        <v>3612</v>
      </c>
      <c r="AH433" s="463">
        <f t="shared" si="1872"/>
        <v>229180568</v>
      </c>
      <c r="AI433" s="463">
        <f t="shared" si="1810"/>
        <v>9388</v>
      </c>
      <c r="AJ433" s="463">
        <f t="shared" si="1811"/>
        <v>21440</v>
      </c>
      <c r="AK433" s="463">
        <f t="shared" si="1873"/>
        <v>12688404</v>
      </c>
      <c r="AL433" s="463">
        <f t="shared" si="1812"/>
        <v>10717</v>
      </c>
      <c r="AM433" s="463">
        <f t="shared" si="1813"/>
        <v>22156</v>
      </c>
      <c r="AN433" s="463">
        <f t="shared" si="1792"/>
        <v>265</v>
      </c>
      <c r="AO433" s="463">
        <f t="shared" si="1792"/>
        <v>7202</v>
      </c>
      <c r="AP433" s="463">
        <f t="shared" si="1792"/>
        <v>7690</v>
      </c>
      <c r="AQ433" s="463">
        <f t="shared" si="1792"/>
        <v>49044795</v>
      </c>
      <c r="AR433" s="463">
        <f t="shared" si="1814"/>
        <v>6378</v>
      </c>
      <c r="AS433" s="463">
        <f t="shared" si="1815"/>
        <v>13978</v>
      </c>
      <c r="AT433" s="463">
        <f t="shared" si="1865"/>
        <v>22238</v>
      </c>
      <c r="AU433" s="463">
        <f t="shared" si="1865"/>
        <v>1342</v>
      </c>
      <c r="AV433" s="463">
        <f t="shared" si="1865"/>
        <v>5919</v>
      </c>
      <c r="AW433" s="463">
        <f t="shared" si="1865"/>
        <v>9987</v>
      </c>
      <c r="AX433" s="463">
        <f t="shared" si="1865"/>
        <v>1755</v>
      </c>
      <c r="AY433" s="463">
        <f t="shared" si="1865"/>
        <v>13222</v>
      </c>
      <c r="AZ433" s="463">
        <f t="shared" si="1865"/>
        <v>3430</v>
      </c>
      <c r="BA433" s="463">
        <f t="shared" si="1793"/>
        <v>16257</v>
      </c>
      <c r="BB433" s="463">
        <f t="shared" si="1793"/>
        <v>61450441</v>
      </c>
      <c r="BC433" s="463">
        <f t="shared" si="1816"/>
        <v>3780</v>
      </c>
      <c r="BD433" s="463">
        <f t="shared" si="1817"/>
        <v>8138</v>
      </c>
      <c r="BE433" s="463">
        <f t="shared" si="1794"/>
        <v>1067</v>
      </c>
      <c r="BF433" s="463">
        <f t="shared" si="1794"/>
        <v>5243</v>
      </c>
      <c r="BG433" s="463">
        <f t="shared" si="1794"/>
        <v>6955</v>
      </c>
      <c r="BH433" s="463">
        <f t="shared" si="1794"/>
        <v>2992</v>
      </c>
      <c r="BI433" s="463">
        <f t="shared" ref="BI433:BV440" si="1887">SUMIFS(BI$443:BI$10112,$B$443:$B$10112,$B433,$C$443:$C$10112,$C433,$D$443:$D$10112,$D433)</f>
        <v>65520</v>
      </c>
      <c r="BJ433" s="463">
        <f t="shared" si="1887"/>
        <v>3881</v>
      </c>
      <c r="BK433" s="463">
        <f t="shared" si="1887"/>
        <v>40792</v>
      </c>
      <c r="BL433" s="463">
        <f t="shared" si="1887"/>
        <v>110193</v>
      </c>
      <c r="BM433" s="463">
        <f t="shared" si="1887"/>
        <v>22321</v>
      </c>
      <c r="BN433" s="463">
        <f t="shared" si="1887"/>
        <v>15082</v>
      </c>
      <c r="BO433" s="463">
        <f t="shared" si="1887"/>
        <v>13676</v>
      </c>
      <c r="BP433" s="463">
        <f t="shared" si="1887"/>
        <v>9300</v>
      </c>
      <c r="BQ433" s="463">
        <f t="shared" si="1887"/>
        <v>94733</v>
      </c>
      <c r="BR433" s="463">
        <f t="shared" si="1887"/>
        <v>72369</v>
      </c>
      <c r="BS433" s="463">
        <f t="shared" si="1887"/>
        <v>42747</v>
      </c>
      <c r="BT433" s="463">
        <f t="shared" si="1887"/>
        <v>25848</v>
      </c>
      <c r="BU433" s="463">
        <f t="shared" si="1887"/>
        <v>1934</v>
      </c>
      <c r="BV433" s="463">
        <f t="shared" si="1887"/>
        <v>1252</v>
      </c>
      <c r="BW433" s="463">
        <f t="shared" si="1852"/>
        <v>279</v>
      </c>
      <c r="BX433" s="463">
        <f t="shared" si="1852"/>
        <v>182970</v>
      </c>
      <c r="BY433" s="463">
        <f t="shared" si="1818"/>
        <v>656</v>
      </c>
      <c r="BZ433" s="463">
        <f t="shared" si="1819"/>
        <v>1148</v>
      </c>
      <c r="CA433" s="463">
        <f t="shared" si="1853"/>
        <v>179</v>
      </c>
      <c r="CB433" s="463">
        <f t="shared" si="1853"/>
        <v>83386</v>
      </c>
      <c r="CC433" s="463">
        <f t="shared" si="1820"/>
        <v>466</v>
      </c>
      <c r="CD433" s="463">
        <f t="shared" si="1821"/>
        <v>890</v>
      </c>
      <c r="CE433" s="463">
        <f t="shared" si="1854"/>
        <v>9882</v>
      </c>
      <c r="CF433" s="463">
        <f t="shared" si="1854"/>
        <v>4969012</v>
      </c>
      <c r="CG433" s="463">
        <f t="shared" si="1822"/>
        <v>503</v>
      </c>
      <c r="CH433" s="463">
        <f t="shared" si="1823"/>
        <v>922</v>
      </c>
      <c r="CI433" s="463">
        <f t="shared" si="1855"/>
        <v>5474</v>
      </c>
      <c r="CJ433" s="463">
        <f t="shared" si="1855"/>
        <v>9903505</v>
      </c>
      <c r="CK433" s="463">
        <f t="shared" si="1824"/>
        <v>1809</v>
      </c>
      <c r="CL433" s="463">
        <f t="shared" si="1825"/>
        <v>3527</v>
      </c>
      <c r="CM433" s="463">
        <f t="shared" si="1856"/>
        <v>1945</v>
      </c>
      <c r="CN433" s="463">
        <f t="shared" si="1856"/>
        <v>3332207</v>
      </c>
      <c r="CO433" s="463">
        <f t="shared" si="1826"/>
        <v>1713</v>
      </c>
      <c r="CP433" s="463">
        <f t="shared" si="1827"/>
        <v>3471</v>
      </c>
      <c r="CQ433" s="463">
        <f t="shared" si="1857"/>
        <v>61766</v>
      </c>
      <c r="CR433" s="463">
        <f t="shared" si="1857"/>
        <v>111043726</v>
      </c>
      <c r="CS433" s="463">
        <f t="shared" si="1828"/>
        <v>1798</v>
      </c>
      <c r="CT433" s="463">
        <f t="shared" si="1829"/>
        <v>3621</v>
      </c>
      <c r="CU433" s="463">
        <f t="shared" si="1858"/>
        <v>3246</v>
      </c>
      <c r="CV433" s="463">
        <f t="shared" si="1858"/>
        <v>32513516</v>
      </c>
      <c r="CW433" s="463">
        <f t="shared" si="1830"/>
        <v>10016</v>
      </c>
      <c r="CX433" s="463">
        <f t="shared" si="1831"/>
        <v>23126</v>
      </c>
      <c r="CY433" s="463">
        <f t="shared" si="1859"/>
        <v>1294</v>
      </c>
      <c r="CZ433" s="463">
        <f t="shared" si="1859"/>
        <v>11698981</v>
      </c>
      <c r="DA433" s="463">
        <f t="shared" si="1832"/>
        <v>9041</v>
      </c>
      <c r="DB433" s="463">
        <f t="shared" si="1833"/>
        <v>21332</v>
      </c>
      <c r="DC433" s="463">
        <f t="shared" si="1860"/>
        <v>1059</v>
      </c>
      <c r="DD433" s="463">
        <f t="shared" si="1860"/>
        <v>15448327</v>
      </c>
      <c r="DE433" s="463">
        <f t="shared" si="1834"/>
        <v>14588</v>
      </c>
      <c r="DF433" s="463">
        <f t="shared" si="1835"/>
        <v>33618</v>
      </c>
      <c r="DG433" s="463">
        <f t="shared" si="1861"/>
        <v>175</v>
      </c>
      <c r="DH433" s="463">
        <f t="shared" si="1861"/>
        <v>1757724</v>
      </c>
      <c r="DI433" s="463">
        <f t="shared" si="1836"/>
        <v>10044</v>
      </c>
      <c r="DJ433" s="463">
        <f t="shared" si="1837"/>
        <v>25942</v>
      </c>
      <c r="DK433" s="463">
        <f t="shared" ref="DK433:DL440" si="1888">SUMIFS(DK$443:DK$10112,$B$443:$B$10112,$B433,$C$443:$C$10112,$C433,$D$443:$D$10112,$D433)</f>
        <v>326</v>
      </c>
      <c r="DL433" s="463">
        <f t="shared" si="1888"/>
        <v>115780</v>
      </c>
      <c r="DM433" s="463">
        <f t="shared" si="1838"/>
        <v>355</v>
      </c>
      <c r="DN433" s="463">
        <f t="shared" si="1839"/>
        <v>595</v>
      </c>
      <c r="DO433" s="463">
        <f t="shared" ref="DO433:DP440" si="1889">SUMIFS(DO$443:DO$10112,$B$443:$B$10112,$B433,$C$443:$C$10112,$C433,$D$443:$D$10112,$D433)</f>
        <v>6390</v>
      </c>
      <c r="DP433" s="463">
        <f t="shared" si="1889"/>
        <v>327694</v>
      </c>
      <c r="DQ433" s="463">
        <f t="shared" si="1840"/>
        <v>51</v>
      </c>
      <c r="DR433" s="463">
        <f t="shared" si="1841"/>
        <v>78</v>
      </c>
      <c r="DS433" s="463">
        <f t="shared" ref="DS433:DT440" si="1890">SUMIFS(DS$443:DS$10112,$B$443:$B$10112,$B433,$C$443:$C$10112,$C433,$D$443:$D$10112,$D433)</f>
        <v>91</v>
      </c>
      <c r="DT433" s="463">
        <f t="shared" si="1890"/>
        <v>294496</v>
      </c>
      <c r="DU433" s="463">
        <f t="shared" si="1842"/>
        <v>3236</v>
      </c>
      <c r="DV433" s="463">
        <f t="shared" si="1843"/>
        <v>6460</v>
      </c>
      <c r="DW433" s="463">
        <f t="shared" si="1848"/>
        <v>78</v>
      </c>
      <c r="DX433" s="463">
        <f t="shared" si="1868"/>
        <v>68416</v>
      </c>
      <c r="DY433" s="463">
        <f t="shared" si="1868"/>
        <v>77404470</v>
      </c>
      <c r="DZ433" s="463">
        <f t="shared" si="1844"/>
        <v>1131</v>
      </c>
      <c r="EA433" s="463">
        <f t="shared" si="1845"/>
        <v>1943</v>
      </c>
      <c r="EB433" s="463">
        <f t="shared" si="1869"/>
        <v>35995</v>
      </c>
      <c r="EC433" s="463">
        <f t="shared" si="1869"/>
        <v>8257</v>
      </c>
      <c r="ED433" s="463">
        <f t="shared" si="1869"/>
        <v>1152</v>
      </c>
      <c r="EE433" s="463">
        <f t="shared" si="1869"/>
        <v>7792362</v>
      </c>
      <c r="EF433" s="463">
        <f t="shared" si="1869"/>
        <v>2457</v>
      </c>
      <c r="EG433" s="463">
        <f t="shared" si="1795"/>
        <v>4081</v>
      </c>
      <c r="EH433" s="463">
        <f t="shared" si="1795"/>
        <v>1845</v>
      </c>
      <c r="EI433" s="463"/>
      <c r="EJ433" s="446"/>
      <c r="EK433" s="446"/>
      <c r="EL433" s="446"/>
      <c r="EM433" s="446"/>
      <c r="EN433" s="446"/>
      <c r="EO433" s="446"/>
      <c r="EP433" s="446"/>
      <c r="EQ433" s="446"/>
      <c r="ER433" s="446"/>
      <c r="ES433" s="446"/>
      <c r="ET433" s="446"/>
      <c r="EU433" s="446"/>
      <c r="EV433" s="446"/>
      <c r="EW433" s="446"/>
      <c r="EX433" s="446"/>
      <c r="EY433" s="446"/>
      <c r="EZ433" s="447"/>
      <c r="FA433" s="446">
        <f t="shared" si="1746"/>
        <v>12</v>
      </c>
      <c r="FB433" s="417">
        <f t="shared" si="1846"/>
        <v>2025</v>
      </c>
      <c r="FC433" s="448">
        <f t="shared" si="1847"/>
        <v>45992</v>
      </c>
      <c r="FD433" s="449">
        <f t="shared" si="1777"/>
        <v>31</v>
      </c>
      <c r="FE433" s="450"/>
      <c r="FF433" s="451">
        <f t="shared" si="1850"/>
        <v>0.65740740740740744</v>
      </c>
      <c r="FG433" s="450"/>
      <c r="FH433" s="452">
        <f t="shared" si="1874"/>
        <v>2.1587040618955511</v>
      </c>
      <c r="FI433" s="452">
        <f t="shared" si="1875"/>
        <v>1.4586073500967118</v>
      </c>
      <c r="FJ433" s="452">
        <f t="shared" si="1876"/>
        <v>2.1312139629110174</v>
      </c>
      <c r="FK433" s="452">
        <f t="shared" si="1877"/>
        <v>1.4492753623188406</v>
      </c>
      <c r="FL433" s="452">
        <f t="shared" si="1878"/>
        <v>1.3692707956927079</v>
      </c>
      <c r="FM433" s="452">
        <f t="shared" si="1879"/>
        <v>1.0460215364602155</v>
      </c>
      <c r="FN433" s="452">
        <f t="shared" si="1880"/>
        <v>1.7511367825980091</v>
      </c>
      <c r="FO433" s="452">
        <f t="shared" si="1881"/>
        <v>1.0588669042644709</v>
      </c>
      <c r="FP433" s="452">
        <f t="shared" si="1882"/>
        <v>1.6334459459459461</v>
      </c>
      <c r="FQ433" s="452">
        <f t="shared" si="1883"/>
        <v>1.0574324324324325</v>
      </c>
      <c r="FR433" s="453"/>
      <c r="FS433" s="446">
        <f t="shared" ref="FS433:GA440" si="1891">SUMIFS(FS$443:FS$10112,$B$443:$B$10112,$B433,$C$443:$C$10112,$C433,$D$443:$D$10112,$D433)</f>
        <v>145895</v>
      </c>
      <c r="FT433" s="446">
        <f t="shared" si="1891"/>
        <v>4113092</v>
      </c>
      <c r="FU433" s="446">
        <f t="shared" si="1891"/>
        <v>9442837</v>
      </c>
      <c r="FV433" s="446">
        <f t="shared" si="1891"/>
        <v>18737143</v>
      </c>
      <c r="FW433" s="446">
        <f t="shared" si="1891"/>
        <v>9625546</v>
      </c>
      <c r="FX433" s="446">
        <f t="shared" si="1891"/>
        <v>7029937</v>
      </c>
      <c r="FY433" s="446">
        <f t="shared" si="1891"/>
        <v>249874281</v>
      </c>
      <c r="FZ433" s="446">
        <f t="shared" si="1891"/>
        <v>523362978</v>
      </c>
      <c r="GA433" s="446">
        <f t="shared" si="1891"/>
        <v>26233122</v>
      </c>
      <c r="GB433" s="446">
        <f t="shared" si="1796"/>
        <v>132304584</v>
      </c>
      <c r="GC433" s="446">
        <f t="shared" si="1796"/>
        <v>107492432</v>
      </c>
      <c r="GD433" s="446">
        <f t="shared" si="1884"/>
        <v>320228</v>
      </c>
      <c r="GE433" s="446">
        <f t="shared" si="1884"/>
        <v>159382</v>
      </c>
      <c r="GF433" s="446">
        <f t="shared" si="1884"/>
        <v>9109679</v>
      </c>
      <c r="GG433" s="446">
        <f t="shared" si="1884"/>
        <v>19305356</v>
      </c>
      <c r="GH433" s="446">
        <f t="shared" si="1884"/>
        <v>6751064</v>
      </c>
      <c r="GI433" s="446">
        <f t="shared" si="1884"/>
        <v>223637962</v>
      </c>
      <c r="GJ433" s="446">
        <f t="shared" si="1884"/>
        <v>75067818</v>
      </c>
      <c r="GK433" s="446">
        <f t="shared" si="1884"/>
        <v>27603090</v>
      </c>
      <c r="GL433" s="446">
        <f t="shared" si="1884"/>
        <v>35601390</v>
      </c>
      <c r="GM433" s="446">
        <f t="shared" si="1884"/>
        <v>4539841</v>
      </c>
      <c r="GN433" s="446">
        <f t="shared" si="1851"/>
        <v>587829</v>
      </c>
      <c r="GO433" s="446">
        <f t="shared" si="1863"/>
        <v>193812</v>
      </c>
      <c r="GP433" s="446">
        <f t="shared" si="1863"/>
        <v>500604</v>
      </c>
      <c r="GQ433" s="446">
        <f t="shared" si="1863"/>
        <v>132915335</v>
      </c>
      <c r="GR433" s="446"/>
      <c r="GS433" s="446"/>
      <c r="GT433" s="446"/>
      <c r="GU433" s="446"/>
      <c r="GV433" s="416"/>
      <c r="GW433" s="456"/>
      <c r="GX433" s="456"/>
      <c r="GY433" s="456"/>
      <c r="GZ433" s="456"/>
      <c r="HA433" s="456"/>
    </row>
    <row r="434" spans="1:209" ht="10.5" customHeight="1" x14ac:dyDescent="0.2">
      <c r="A434" s="417" t="str">
        <f t="shared" si="1797"/>
        <v>2025-26JANUARYY59</v>
      </c>
      <c r="B434" s="458" t="str">
        <f t="shared" si="1757"/>
        <v>2025-26</v>
      </c>
      <c r="C434" s="402" t="s">
        <v>654</v>
      </c>
      <c r="D434" s="458" t="str">
        <f t="shared" si="1885"/>
        <v>Y59</v>
      </c>
      <c r="E434" s="458" t="str">
        <f t="shared" si="1885"/>
        <v>South East</v>
      </c>
      <c r="F434" s="458" t="str">
        <f t="shared" si="1798"/>
        <v>Y59</v>
      </c>
      <c r="H434" s="463">
        <f t="shared" si="1886"/>
        <v>204601</v>
      </c>
      <c r="I434" s="463">
        <f t="shared" si="1886"/>
        <v>145352</v>
      </c>
      <c r="J434" s="463">
        <f t="shared" si="1886"/>
        <v>1031972</v>
      </c>
      <c r="K434" s="463">
        <f t="shared" si="1799"/>
        <v>7</v>
      </c>
      <c r="L434" s="463">
        <f t="shared" si="1800"/>
        <v>1</v>
      </c>
      <c r="M434" s="463">
        <f t="shared" si="1801"/>
        <v>12</v>
      </c>
      <c r="N434" s="463">
        <f t="shared" si="1802"/>
        <v>49</v>
      </c>
      <c r="O434" s="463">
        <f t="shared" si="1803"/>
        <v>120</v>
      </c>
      <c r="P434" s="463">
        <f t="shared" ref="P434:P440" si="1892">SUMIFS(P$443:P$10112,$B$443:$B$10112,$B434,$C$443:$C$10112,$C434,$D$443:$D$10112,$D434)</f>
        <v>593</v>
      </c>
      <c r="Q434" s="463" t="s">
        <v>152</v>
      </c>
      <c r="R434" s="463">
        <f t="shared" ref="R434:Y440" si="1893">SUMIFS(R$443:R$10112,$B$443:$B$10112,$B434,$C$443:$C$10112,$C434,$D$443:$D$10112,$D434)</f>
        <v>37</v>
      </c>
      <c r="S434" s="463">
        <f t="shared" si="1893"/>
        <v>132059</v>
      </c>
      <c r="T434" s="463">
        <f t="shared" si="1893"/>
        <v>10105</v>
      </c>
      <c r="U434" s="463">
        <f t="shared" si="1893"/>
        <v>6165</v>
      </c>
      <c r="V434" s="463">
        <f t="shared" si="1893"/>
        <v>69309</v>
      </c>
      <c r="W434" s="463">
        <f t="shared" si="1893"/>
        <v>24163</v>
      </c>
      <c r="X434" s="463">
        <f t="shared" si="1893"/>
        <v>1089</v>
      </c>
      <c r="Y434" s="463">
        <f t="shared" si="1893"/>
        <v>5180116</v>
      </c>
      <c r="Z434" s="463">
        <f t="shared" si="1804"/>
        <v>513</v>
      </c>
      <c r="AA434" s="463">
        <f t="shared" si="1805"/>
        <v>938</v>
      </c>
      <c r="AB434" s="463">
        <f t="shared" si="1870"/>
        <v>3644051</v>
      </c>
      <c r="AC434" s="463">
        <f t="shared" si="1806"/>
        <v>591</v>
      </c>
      <c r="AD434" s="463">
        <f t="shared" si="1807"/>
        <v>1079</v>
      </c>
      <c r="AE434" s="463">
        <f t="shared" si="1871"/>
        <v>132423866</v>
      </c>
      <c r="AF434" s="463">
        <f t="shared" si="1808"/>
        <v>1911</v>
      </c>
      <c r="AG434" s="463">
        <f t="shared" si="1809"/>
        <v>3840</v>
      </c>
      <c r="AH434" s="463">
        <f t="shared" si="1872"/>
        <v>227376912</v>
      </c>
      <c r="AI434" s="463">
        <f t="shared" si="1810"/>
        <v>9410</v>
      </c>
      <c r="AJ434" s="463">
        <f t="shared" si="1811"/>
        <v>20856</v>
      </c>
      <c r="AK434" s="463">
        <f t="shared" si="1873"/>
        <v>11694121</v>
      </c>
      <c r="AL434" s="463">
        <f t="shared" si="1812"/>
        <v>10738</v>
      </c>
      <c r="AM434" s="463">
        <f t="shared" si="1813"/>
        <v>22610</v>
      </c>
      <c r="AN434" s="463">
        <f t="shared" si="1792"/>
        <v>305</v>
      </c>
      <c r="AO434" s="463">
        <f t="shared" si="1792"/>
        <v>7157</v>
      </c>
      <c r="AP434" s="463">
        <f t="shared" si="1792"/>
        <v>7908</v>
      </c>
      <c r="AQ434" s="463">
        <f t="shared" si="1792"/>
        <v>37094577</v>
      </c>
      <c r="AR434" s="463">
        <f t="shared" si="1814"/>
        <v>4691</v>
      </c>
      <c r="AS434" s="463">
        <f t="shared" si="1815"/>
        <v>10196</v>
      </c>
      <c r="AT434" s="463">
        <f t="shared" ref="AT434:AV440" si="1894">SUMIFS(AT$443:AT$10112,$B$443:$B$10112,$B434,$C$443:$C$10112,$C434,$D$443:$D$10112,$D434)</f>
        <v>22122</v>
      </c>
      <c r="AU434" s="463">
        <f t="shared" si="1894"/>
        <v>1454</v>
      </c>
      <c r="AV434" s="463">
        <f t="shared" si="1894"/>
        <v>5948</v>
      </c>
      <c r="AW434" s="463" t="s">
        <v>152</v>
      </c>
      <c r="AX434" s="463">
        <f t="shared" ref="AX434:AY440" si="1895">SUMIFS(AX$443:AX$10112,$B$443:$B$10112,$B434,$C$443:$C$10112,$C434,$D$443:$D$10112,$D434)</f>
        <v>1735</v>
      </c>
      <c r="AY434" s="463">
        <f t="shared" si="1895"/>
        <v>12985</v>
      </c>
      <c r="AZ434" s="463" t="s">
        <v>152</v>
      </c>
      <c r="BA434" s="463">
        <f t="shared" si="1793"/>
        <v>17323</v>
      </c>
      <c r="BB434" s="463">
        <f t="shared" si="1793"/>
        <v>51347488</v>
      </c>
      <c r="BC434" s="463">
        <f t="shared" si="1816"/>
        <v>2964</v>
      </c>
      <c r="BD434" s="463">
        <f t="shared" si="1817"/>
        <v>6561</v>
      </c>
      <c r="BE434" s="463">
        <f t="shared" si="1794"/>
        <v>1091</v>
      </c>
      <c r="BF434" s="463">
        <f t="shared" si="1794"/>
        <v>5324</v>
      </c>
      <c r="BG434" s="463">
        <f t="shared" si="1794"/>
        <v>7800</v>
      </c>
      <c r="BH434" s="463">
        <f t="shared" si="1794"/>
        <v>3108</v>
      </c>
      <c r="BI434" s="463">
        <f t="shared" si="1887"/>
        <v>65247</v>
      </c>
      <c r="BJ434" s="463">
        <f t="shared" si="1887"/>
        <v>3933</v>
      </c>
      <c r="BK434" s="463">
        <f t="shared" si="1887"/>
        <v>40757</v>
      </c>
      <c r="BL434" s="463">
        <f t="shared" si="1887"/>
        <v>109937</v>
      </c>
      <c r="BM434" s="463">
        <f t="shared" si="1887"/>
        <v>21956</v>
      </c>
      <c r="BN434" s="463">
        <f t="shared" si="1887"/>
        <v>14935</v>
      </c>
      <c r="BO434" s="463">
        <f t="shared" si="1887"/>
        <v>13214</v>
      </c>
      <c r="BP434" s="463">
        <f t="shared" si="1887"/>
        <v>9158</v>
      </c>
      <c r="BQ434" s="463">
        <f t="shared" si="1887"/>
        <v>94330</v>
      </c>
      <c r="BR434" s="463">
        <f t="shared" si="1887"/>
        <v>72482</v>
      </c>
      <c r="BS434" s="463">
        <f t="shared" si="1887"/>
        <v>42661</v>
      </c>
      <c r="BT434" s="463">
        <f t="shared" si="1887"/>
        <v>25550</v>
      </c>
      <c r="BU434" s="463">
        <f t="shared" si="1887"/>
        <v>1798</v>
      </c>
      <c r="BV434" s="463">
        <f t="shared" si="1887"/>
        <v>1144</v>
      </c>
      <c r="BW434" s="463">
        <f t="shared" si="1852"/>
        <v>333</v>
      </c>
      <c r="BX434" s="463">
        <f t="shared" si="1852"/>
        <v>215024</v>
      </c>
      <c r="BY434" s="463">
        <f t="shared" si="1818"/>
        <v>646</v>
      </c>
      <c r="BZ434" s="463">
        <f t="shared" si="1819"/>
        <v>1200</v>
      </c>
      <c r="CA434" s="463">
        <f t="shared" si="1853"/>
        <v>185</v>
      </c>
      <c r="CB434" s="463">
        <f t="shared" si="1853"/>
        <v>104226</v>
      </c>
      <c r="CC434" s="463">
        <f t="shared" si="1820"/>
        <v>563</v>
      </c>
      <c r="CD434" s="463">
        <f t="shared" si="1821"/>
        <v>1018</v>
      </c>
      <c r="CE434" s="463">
        <f t="shared" si="1854"/>
        <v>9587</v>
      </c>
      <c r="CF434" s="463">
        <f t="shared" si="1854"/>
        <v>4860866</v>
      </c>
      <c r="CG434" s="463">
        <f t="shared" si="1822"/>
        <v>507</v>
      </c>
      <c r="CH434" s="463">
        <f t="shared" si="1823"/>
        <v>922</v>
      </c>
      <c r="CI434" s="463">
        <f t="shared" si="1855"/>
        <v>5958</v>
      </c>
      <c r="CJ434" s="463">
        <f t="shared" si="1855"/>
        <v>11817224</v>
      </c>
      <c r="CK434" s="463">
        <f t="shared" si="1824"/>
        <v>1983</v>
      </c>
      <c r="CL434" s="463">
        <f t="shared" si="1825"/>
        <v>3893</v>
      </c>
      <c r="CM434" s="463">
        <f t="shared" si="1856"/>
        <v>2018</v>
      </c>
      <c r="CN434" s="463">
        <f t="shared" si="1856"/>
        <v>3347146</v>
      </c>
      <c r="CO434" s="463">
        <f t="shared" si="1826"/>
        <v>1659</v>
      </c>
      <c r="CP434" s="463">
        <f t="shared" si="1827"/>
        <v>3479</v>
      </c>
      <c r="CQ434" s="463">
        <f t="shared" si="1857"/>
        <v>61333</v>
      </c>
      <c r="CR434" s="463">
        <f t="shared" si="1857"/>
        <v>117259496</v>
      </c>
      <c r="CS434" s="463">
        <f t="shared" si="1828"/>
        <v>1912</v>
      </c>
      <c r="CT434" s="463">
        <f t="shared" si="1829"/>
        <v>3843</v>
      </c>
      <c r="CU434" s="463">
        <f t="shared" si="1858"/>
        <v>3388</v>
      </c>
      <c r="CV434" s="463">
        <f t="shared" si="1858"/>
        <v>39416320</v>
      </c>
      <c r="CW434" s="463">
        <f t="shared" si="1830"/>
        <v>11634</v>
      </c>
      <c r="CX434" s="463">
        <f t="shared" si="1831"/>
        <v>28196</v>
      </c>
      <c r="CY434" s="463">
        <f t="shared" si="1859"/>
        <v>1232</v>
      </c>
      <c r="CZ434" s="463">
        <f t="shared" si="1859"/>
        <v>11021222</v>
      </c>
      <c r="DA434" s="463">
        <f t="shared" si="1832"/>
        <v>8946</v>
      </c>
      <c r="DB434" s="463">
        <f t="shared" si="1833"/>
        <v>20382</v>
      </c>
      <c r="DC434" s="463">
        <f t="shared" si="1860"/>
        <v>1106</v>
      </c>
      <c r="DD434" s="463">
        <f t="shared" si="1860"/>
        <v>17014271</v>
      </c>
      <c r="DE434" s="463">
        <f t="shared" si="1834"/>
        <v>15384</v>
      </c>
      <c r="DF434" s="463">
        <f t="shared" si="1835"/>
        <v>35972</v>
      </c>
      <c r="DG434" s="463">
        <f t="shared" si="1861"/>
        <v>172</v>
      </c>
      <c r="DH434" s="463">
        <f t="shared" si="1861"/>
        <v>1917386</v>
      </c>
      <c r="DI434" s="463">
        <f t="shared" si="1836"/>
        <v>11148</v>
      </c>
      <c r="DJ434" s="463">
        <f t="shared" si="1837"/>
        <v>25070</v>
      </c>
      <c r="DK434" s="463">
        <f t="shared" si="1888"/>
        <v>353</v>
      </c>
      <c r="DL434" s="463">
        <f t="shared" si="1888"/>
        <v>117557</v>
      </c>
      <c r="DM434" s="463">
        <f t="shared" si="1838"/>
        <v>333</v>
      </c>
      <c r="DN434" s="463">
        <f t="shared" si="1839"/>
        <v>555</v>
      </c>
      <c r="DO434" s="463">
        <f t="shared" si="1889"/>
        <v>6360</v>
      </c>
      <c r="DP434" s="463">
        <f t="shared" si="1889"/>
        <v>295712</v>
      </c>
      <c r="DQ434" s="463">
        <f t="shared" si="1840"/>
        <v>46</v>
      </c>
      <c r="DR434" s="463">
        <f t="shared" si="1841"/>
        <v>72</v>
      </c>
      <c r="DS434" s="463">
        <f t="shared" si="1890"/>
        <v>77</v>
      </c>
      <c r="DT434" s="463">
        <f t="shared" si="1890"/>
        <v>203165</v>
      </c>
      <c r="DU434" s="463">
        <f t="shared" si="1842"/>
        <v>2639</v>
      </c>
      <c r="DV434" s="463">
        <f t="shared" si="1843"/>
        <v>5342</v>
      </c>
      <c r="DW434" s="463">
        <f t="shared" si="1848"/>
        <v>69</v>
      </c>
      <c r="DX434" s="463">
        <f t="shared" si="1868"/>
        <v>68214</v>
      </c>
      <c r="DY434" s="463">
        <f t="shared" si="1868"/>
        <v>86675128</v>
      </c>
      <c r="DZ434" s="463">
        <f t="shared" si="1844"/>
        <v>1271</v>
      </c>
      <c r="EA434" s="463">
        <f t="shared" si="1845"/>
        <v>2316</v>
      </c>
      <c r="EB434" s="463">
        <f t="shared" si="1869"/>
        <v>38880</v>
      </c>
      <c r="EC434" s="463">
        <f t="shared" si="1869"/>
        <v>11178</v>
      </c>
      <c r="ED434" s="463">
        <f t="shared" si="1869"/>
        <v>2110</v>
      </c>
      <c r="EE434" s="463">
        <f t="shared" si="1869"/>
        <v>13706670</v>
      </c>
      <c r="EF434" s="463">
        <f t="shared" si="1869"/>
        <v>2596</v>
      </c>
      <c r="EG434" s="463">
        <f t="shared" si="1795"/>
        <v>3417</v>
      </c>
      <c r="EH434" s="463">
        <f t="shared" si="1795"/>
        <v>1765</v>
      </c>
      <c r="EI434" s="463"/>
      <c r="EJ434" s="446"/>
      <c r="EK434" s="446"/>
      <c r="EL434" s="446"/>
      <c r="EM434" s="446"/>
      <c r="EN434" s="446"/>
      <c r="EO434" s="446"/>
      <c r="EP434" s="446"/>
      <c r="EQ434" s="446"/>
      <c r="ER434" s="446"/>
      <c r="ES434" s="446"/>
      <c r="ET434" s="446"/>
      <c r="EU434" s="446"/>
      <c r="EV434" s="446"/>
      <c r="EW434" s="446"/>
      <c r="EX434" s="446"/>
      <c r="EY434" s="446"/>
      <c r="EZ434" s="447"/>
      <c r="FA434" s="446">
        <f t="shared" si="1746"/>
        <v>1</v>
      </c>
      <c r="FB434" s="417">
        <f t="shared" si="1846"/>
        <v>2026</v>
      </c>
      <c r="FC434" s="448">
        <f t="shared" si="1847"/>
        <v>46023</v>
      </c>
      <c r="FD434" s="449">
        <f t="shared" si="1777"/>
        <v>31</v>
      </c>
      <c r="FE434" s="450"/>
      <c r="FF434" s="451">
        <f t="shared" si="1850"/>
        <v>0.66862910008410426</v>
      </c>
      <c r="FG434" s="450"/>
      <c r="FH434" s="452">
        <f t="shared" si="1874"/>
        <v>2.1727857496288965</v>
      </c>
      <c r="FI434" s="452">
        <f t="shared" si="1875"/>
        <v>1.4779811974270163</v>
      </c>
      <c r="FJ434" s="452">
        <f t="shared" si="1876"/>
        <v>2.1433901054339008</v>
      </c>
      <c r="FK434" s="452">
        <f t="shared" si="1877"/>
        <v>1.4854825628548256</v>
      </c>
      <c r="FL434" s="452">
        <f t="shared" si="1878"/>
        <v>1.3610065070914312</v>
      </c>
      <c r="FM434" s="452">
        <f t="shared" si="1879"/>
        <v>1.0457804902682191</v>
      </c>
      <c r="FN434" s="452">
        <f t="shared" si="1880"/>
        <v>1.7655506352687993</v>
      </c>
      <c r="FO434" s="452">
        <f t="shared" si="1881"/>
        <v>1.0574018126888218</v>
      </c>
      <c r="FP434" s="452">
        <f t="shared" si="1882"/>
        <v>1.6510560146923783</v>
      </c>
      <c r="FQ434" s="452">
        <f t="shared" si="1883"/>
        <v>1.0505050505050506</v>
      </c>
      <c r="FR434" s="453"/>
      <c r="FS434" s="446">
        <f t="shared" si="1891"/>
        <v>143237</v>
      </c>
      <c r="FT434" s="446">
        <f t="shared" si="1891"/>
        <v>1696560</v>
      </c>
      <c r="FU434" s="446">
        <f t="shared" si="1891"/>
        <v>7124447</v>
      </c>
      <c r="FV434" s="446">
        <f t="shared" si="1891"/>
        <v>17419963</v>
      </c>
      <c r="FW434" s="446">
        <f t="shared" si="1891"/>
        <v>9476708</v>
      </c>
      <c r="FX434" s="446">
        <f t="shared" si="1891"/>
        <v>6651564</v>
      </c>
      <c r="FY434" s="446">
        <f t="shared" si="1891"/>
        <v>266135592</v>
      </c>
      <c r="FZ434" s="446">
        <f t="shared" si="1891"/>
        <v>503937649</v>
      </c>
      <c r="GA434" s="446">
        <f t="shared" si="1891"/>
        <v>24622500</v>
      </c>
      <c r="GB434" s="446">
        <f t="shared" si="1796"/>
        <v>113653279</v>
      </c>
      <c r="GC434" s="446">
        <f t="shared" si="1796"/>
        <v>80631317</v>
      </c>
      <c r="GD434" s="446">
        <f t="shared" si="1884"/>
        <v>399438</v>
      </c>
      <c r="GE434" s="446">
        <f t="shared" si="1884"/>
        <v>188413</v>
      </c>
      <c r="GF434" s="446">
        <f t="shared" si="1884"/>
        <v>8834715</v>
      </c>
      <c r="GG434" s="446">
        <f t="shared" si="1884"/>
        <v>23191988</v>
      </c>
      <c r="GH434" s="446">
        <f t="shared" si="1884"/>
        <v>7019870</v>
      </c>
      <c r="GI434" s="446">
        <f t="shared" si="1884"/>
        <v>235683883</v>
      </c>
      <c r="GJ434" s="446">
        <f t="shared" si="1884"/>
        <v>95527364</v>
      </c>
      <c r="GK434" s="446">
        <f t="shared" si="1884"/>
        <v>25110294</v>
      </c>
      <c r="GL434" s="446">
        <f t="shared" si="1884"/>
        <v>39785372</v>
      </c>
      <c r="GM434" s="446">
        <f t="shared" si="1884"/>
        <v>4312043</v>
      </c>
      <c r="GN434" s="446">
        <f t="shared" si="1851"/>
        <v>411325</v>
      </c>
      <c r="GO434" s="446">
        <f t="shared" si="1863"/>
        <v>195800</v>
      </c>
      <c r="GP434" s="446">
        <f t="shared" si="1863"/>
        <v>457143</v>
      </c>
      <c r="GQ434" s="446">
        <f t="shared" si="1863"/>
        <v>157970612</v>
      </c>
      <c r="GR434" s="446"/>
      <c r="GS434" s="446"/>
      <c r="GT434" s="446"/>
      <c r="GU434" s="446"/>
      <c r="GV434" s="416"/>
      <c r="GW434" s="456"/>
      <c r="GX434" s="456"/>
      <c r="GY434" s="456"/>
      <c r="GZ434" s="456"/>
      <c r="HA434" s="456"/>
    </row>
    <row r="435" spans="1:209" ht="10.5" customHeight="1" x14ac:dyDescent="0.2">
      <c r="A435" s="417" t="str">
        <f t="shared" si="1797"/>
        <v>2025-26FEBRUARYY59</v>
      </c>
      <c r="B435" s="458" t="str">
        <f t="shared" si="1757"/>
        <v>2025-26</v>
      </c>
      <c r="C435" s="402" t="s">
        <v>657</v>
      </c>
      <c r="D435" s="458" t="str">
        <f t="shared" si="1885"/>
        <v>Y59</v>
      </c>
      <c r="E435" s="458" t="str">
        <f t="shared" si="1885"/>
        <v>South East</v>
      </c>
      <c r="F435" s="458" t="str">
        <f t="shared" si="1798"/>
        <v>Y59</v>
      </c>
      <c r="H435" s="463">
        <f t="shared" si="1886"/>
        <v>173502</v>
      </c>
      <c r="I435" s="463">
        <f t="shared" si="1886"/>
        <v>124522</v>
      </c>
      <c r="J435" s="463">
        <f t="shared" si="1886"/>
        <v>576173</v>
      </c>
      <c r="K435" s="463">
        <f t="shared" si="1799"/>
        <v>5</v>
      </c>
      <c r="L435" s="463">
        <f t="shared" si="1800"/>
        <v>1</v>
      </c>
      <c r="M435" s="463">
        <f t="shared" si="1801"/>
        <v>2</v>
      </c>
      <c r="N435" s="463">
        <f t="shared" si="1802"/>
        <v>25</v>
      </c>
      <c r="O435" s="463">
        <f t="shared" si="1803"/>
        <v>90</v>
      </c>
      <c r="P435" s="463">
        <f t="shared" si="1892"/>
        <v>445</v>
      </c>
      <c r="Q435" s="463" t="s">
        <v>152</v>
      </c>
      <c r="R435" s="463">
        <f t="shared" si="1893"/>
        <v>42</v>
      </c>
      <c r="S435" s="463">
        <f t="shared" si="1893"/>
        <v>114632</v>
      </c>
      <c r="T435" s="463">
        <f t="shared" si="1893"/>
        <v>8631</v>
      </c>
      <c r="U435" s="463">
        <f t="shared" si="1893"/>
        <v>5311</v>
      </c>
      <c r="V435" s="463">
        <f t="shared" si="1893"/>
        <v>57956</v>
      </c>
      <c r="W435" s="463">
        <f t="shared" si="1893"/>
        <v>22679</v>
      </c>
      <c r="X435" s="463">
        <f t="shared" si="1893"/>
        <v>1209</v>
      </c>
      <c r="Y435" s="463">
        <f t="shared" si="1893"/>
        <v>4282130</v>
      </c>
      <c r="Z435" s="463">
        <f t="shared" si="1804"/>
        <v>496</v>
      </c>
      <c r="AA435" s="463">
        <f t="shared" si="1805"/>
        <v>913</v>
      </c>
      <c r="AB435" s="463">
        <f t="shared" si="1870"/>
        <v>3091296</v>
      </c>
      <c r="AC435" s="463">
        <f t="shared" si="1806"/>
        <v>582</v>
      </c>
      <c r="AD435" s="463">
        <f t="shared" si="1807"/>
        <v>1064</v>
      </c>
      <c r="AE435" s="463">
        <f t="shared" si="1871"/>
        <v>96795085</v>
      </c>
      <c r="AF435" s="463">
        <f t="shared" si="1808"/>
        <v>1670</v>
      </c>
      <c r="AG435" s="463">
        <f t="shared" si="1809"/>
        <v>3330</v>
      </c>
      <c r="AH435" s="463">
        <f t="shared" si="1872"/>
        <v>178230180</v>
      </c>
      <c r="AI435" s="463">
        <f t="shared" si="1810"/>
        <v>7859</v>
      </c>
      <c r="AJ435" s="463">
        <f t="shared" si="1811"/>
        <v>16929</v>
      </c>
      <c r="AK435" s="463">
        <f t="shared" si="1873"/>
        <v>11935126</v>
      </c>
      <c r="AL435" s="463">
        <f t="shared" si="1812"/>
        <v>9872</v>
      </c>
      <c r="AM435" s="463">
        <f t="shared" si="1813"/>
        <v>22355</v>
      </c>
      <c r="AN435" s="463">
        <f t="shared" ref="AN435:AQ440" si="1896">SUMIFS(AN$443:AN$10112,$B$443:$B$10112,$B435,$C$443:$C$10112,$C435,$D$443:$D$10112,$D435)</f>
        <v>268</v>
      </c>
      <c r="AO435" s="463">
        <f t="shared" si="1896"/>
        <v>6364</v>
      </c>
      <c r="AP435" s="463">
        <f t="shared" si="1896"/>
        <v>6767</v>
      </c>
      <c r="AQ435" s="463">
        <f t="shared" si="1896"/>
        <v>39455053</v>
      </c>
      <c r="AR435" s="463">
        <f t="shared" si="1814"/>
        <v>5831</v>
      </c>
      <c r="AS435" s="463">
        <f t="shared" si="1815"/>
        <v>13496</v>
      </c>
      <c r="AT435" s="463">
        <f t="shared" si="1894"/>
        <v>19166</v>
      </c>
      <c r="AU435" s="463">
        <f t="shared" si="1894"/>
        <v>1216</v>
      </c>
      <c r="AV435" s="463">
        <f t="shared" si="1894"/>
        <v>5165</v>
      </c>
      <c r="AW435" s="463" t="s">
        <v>152</v>
      </c>
      <c r="AX435" s="463">
        <f t="shared" si="1895"/>
        <v>1576</v>
      </c>
      <c r="AY435" s="463">
        <f t="shared" si="1895"/>
        <v>11209</v>
      </c>
      <c r="AZ435" s="463" t="s">
        <v>152</v>
      </c>
      <c r="BA435" s="463">
        <f t="shared" ref="BA435:BB440" si="1897">SUMIFS(BA$443:BA$10112,$B$443:$B$10112,$B435,$C$443:$C$10112,$C435,$D$443:$D$10112,$D435)</f>
        <v>15280</v>
      </c>
      <c r="BB435" s="463">
        <f t="shared" si="1897"/>
        <v>49729496</v>
      </c>
      <c r="BC435" s="463">
        <f t="shared" si="1816"/>
        <v>3255</v>
      </c>
      <c r="BD435" s="463">
        <f t="shared" si="1817"/>
        <v>7413</v>
      </c>
      <c r="BE435" s="463">
        <f t="shared" ref="BE435:BH440" si="1898">SUMIFS(BE$443:BE$10112,$B$443:$B$10112,$B435,$C$443:$C$10112,$C435,$D$443:$D$10112,$D435)</f>
        <v>921</v>
      </c>
      <c r="BF435" s="463">
        <f t="shared" si="1898"/>
        <v>4870</v>
      </c>
      <c r="BG435" s="463">
        <f t="shared" si="1898"/>
        <v>6821</v>
      </c>
      <c r="BH435" s="463">
        <f t="shared" si="1898"/>
        <v>2668</v>
      </c>
      <c r="BI435" s="463">
        <f t="shared" si="1887"/>
        <v>57082</v>
      </c>
      <c r="BJ435" s="463">
        <f t="shared" si="1887"/>
        <v>3477</v>
      </c>
      <c r="BK435" s="463">
        <f t="shared" si="1887"/>
        <v>34907</v>
      </c>
      <c r="BL435" s="463">
        <f t="shared" si="1887"/>
        <v>95466</v>
      </c>
      <c r="BM435" s="463">
        <f t="shared" si="1887"/>
        <v>18424</v>
      </c>
      <c r="BN435" s="463">
        <f t="shared" si="1887"/>
        <v>12521</v>
      </c>
      <c r="BO435" s="463">
        <f t="shared" si="1887"/>
        <v>11262</v>
      </c>
      <c r="BP435" s="463">
        <f t="shared" si="1887"/>
        <v>7742</v>
      </c>
      <c r="BQ435" s="463">
        <f t="shared" si="1887"/>
        <v>77717</v>
      </c>
      <c r="BR435" s="463">
        <f t="shared" si="1887"/>
        <v>60555</v>
      </c>
      <c r="BS435" s="463">
        <f t="shared" si="1887"/>
        <v>39331</v>
      </c>
      <c r="BT435" s="463">
        <f t="shared" si="1887"/>
        <v>23951</v>
      </c>
      <c r="BU435" s="463">
        <f t="shared" si="1887"/>
        <v>2048</v>
      </c>
      <c r="BV435" s="463">
        <f t="shared" si="1887"/>
        <v>1272</v>
      </c>
      <c r="BW435" s="463">
        <f t="shared" si="1852"/>
        <v>237</v>
      </c>
      <c r="BX435" s="463">
        <f t="shared" si="1852"/>
        <v>157255</v>
      </c>
      <c r="BY435" s="463">
        <f t="shared" si="1818"/>
        <v>664</v>
      </c>
      <c r="BZ435" s="463">
        <f t="shared" si="1819"/>
        <v>1208</v>
      </c>
      <c r="CA435" s="463">
        <f t="shared" si="1853"/>
        <v>147</v>
      </c>
      <c r="CB435" s="463">
        <f t="shared" si="1853"/>
        <v>65237</v>
      </c>
      <c r="CC435" s="463">
        <f t="shared" si="1820"/>
        <v>444</v>
      </c>
      <c r="CD435" s="463">
        <f t="shared" si="1821"/>
        <v>1044</v>
      </c>
      <c r="CE435" s="463">
        <f t="shared" si="1854"/>
        <v>8247</v>
      </c>
      <c r="CF435" s="463">
        <f t="shared" si="1854"/>
        <v>4059638</v>
      </c>
      <c r="CG435" s="463">
        <f t="shared" si="1822"/>
        <v>492</v>
      </c>
      <c r="CH435" s="463">
        <f t="shared" si="1823"/>
        <v>900</v>
      </c>
      <c r="CI435" s="463">
        <f t="shared" si="1855"/>
        <v>4909</v>
      </c>
      <c r="CJ435" s="463">
        <f t="shared" si="1855"/>
        <v>8174263</v>
      </c>
      <c r="CK435" s="463">
        <f t="shared" si="1824"/>
        <v>1665</v>
      </c>
      <c r="CL435" s="463">
        <f t="shared" si="1825"/>
        <v>3253</v>
      </c>
      <c r="CM435" s="463">
        <f t="shared" si="1856"/>
        <v>1699</v>
      </c>
      <c r="CN435" s="463">
        <f t="shared" si="1856"/>
        <v>2574653</v>
      </c>
      <c r="CO435" s="463">
        <f t="shared" si="1826"/>
        <v>1515</v>
      </c>
      <c r="CP435" s="463">
        <f t="shared" si="1827"/>
        <v>3158</v>
      </c>
      <c r="CQ435" s="463">
        <f t="shared" si="1857"/>
        <v>51348</v>
      </c>
      <c r="CR435" s="463">
        <f t="shared" si="1857"/>
        <v>86046169</v>
      </c>
      <c r="CS435" s="463">
        <f t="shared" si="1828"/>
        <v>1676</v>
      </c>
      <c r="CT435" s="463">
        <f t="shared" si="1829"/>
        <v>3337</v>
      </c>
      <c r="CU435" s="463">
        <f t="shared" si="1858"/>
        <v>3170</v>
      </c>
      <c r="CV435" s="463">
        <f t="shared" si="1858"/>
        <v>23787498</v>
      </c>
      <c r="CW435" s="463">
        <f t="shared" si="1830"/>
        <v>7504</v>
      </c>
      <c r="CX435" s="463">
        <f t="shared" si="1831"/>
        <v>15776</v>
      </c>
      <c r="CY435" s="463">
        <f t="shared" si="1859"/>
        <v>1205</v>
      </c>
      <c r="CZ435" s="463">
        <f t="shared" si="1859"/>
        <v>8750574</v>
      </c>
      <c r="DA435" s="463">
        <f t="shared" si="1832"/>
        <v>7262</v>
      </c>
      <c r="DB435" s="463">
        <f t="shared" si="1833"/>
        <v>16433</v>
      </c>
      <c r="DC435" s="463">
        <f t="shared" si="1860"/>
        <v>1055</v>
      </c>
      <c r="DD435" s="463">
        <f t="shared" si="1860"/>
        <v>14042735</v>
      </c>
      <c r="DE435" s="463">
        <f t="shared" si="1834"/>
        <v>13311</v>
      </c>
      <c r="DF435" s="463">
        <f t="shared" si="1835"/>
        <v>31234</v>
      </c>
      <c r="DG435" s="463">
        <f t="shared" si="1861"/>
        <v>193</v>
      </c>
      <c r="DH435" s="463">
        <f t="shared" si="1861"/>
        <v>2136046</v>
      </c>
      <c r="DI435" s="463">
        <f t="shared" si="1836"/>
        <v>11068</v>
      </c>
      <c r="DJ435" s="463">
        <f t="shared" si="1837"/>
        <v>25309</v>
      </c>
      <c r="DK435" s="463">
        <f t="shared" si="1888"/>
        <v>289</v>
      </c>
      <c r="DL435" s="463">
        <f t="shared" si="1888"/>
        <v>104398</v>
      </c>
      <c r="DM435" s="463">
        <f t="shared" si="1838"/>
        <v>361</v>
      </c>
      <c r="DN435" s="463">
        <f t="shared" si="1839"/>
        <v>584</v>
      </c>
      <c r="DO435" s="463">
        <f t="shared" si="1889"/>
        <v>5560</v>
      </c>
      <c r="DP435" s="463">
        <f t="shared" si="1889"/>
        <v>249002</v>
      </c>
      <c r="DQ435" s="463">
        <f t="shared" si="1840"/>
        <v>45</v>
      </c>
      <c r="DR435" s="463">
        <f t="shared" si="1841"/>
        <v>67</v>
      </c>
      <c r="DS435" s="463">
        <f t="shared" si="1890"/>
        <v>77</v>
      </c>
      <c r="DT435" s="463">
        <f t="shared" si="1890"/>
        <v>191275</v>
      </c>
      <c r="DU435" s="463">
        <f t="shared" si="1842"/>
        <v>2484</v>
      </c>
      <c r="DV435" s="463">
        <f t="shared" si="1843"/>
        <v>4408</v>
      </c>
      <c r="DW435" s="463">
        <f t="shared" si="1848"/>
        <v>71</v>
      </c>
      <c r="DX435" s="463">
        <f t="shared" si="1868"/>
        <v>59650</v>
      </c>
      <c r="DY435" s="463">
        <f t="shared" si="1868"/>
        <v>66529506</v>
      </c>
      <c r="DZ435" s="463">
        <f t="shared" si="1844"/>
        <v>1115</v>
      </c>
      <c r="EA435" s="463">
        <f t="shared" si="1845"/>
        <v>1934</v>
      </c>
      <c r="EB435" s="463">
        <f t="shared" si="1869"/>
        <v>31003</v>
      </c>
      <c r="EC435" s="463">
        <f t="shared" si="1869"/>
        <v>7189</v>
      </c>
      <c r="ED435" s="463">
        <f t="shared" si="1869"/>
        <v>854</v>
      </c>
      <c r="EE435" s="463">
        <f t="shared" si="1869"/>
        <v>6136594</v>
      </c>
      <c r="EF435" s="463">
        <f t="shared" si="1869"/>
        <v>2257</v>
      </c>
      <c r="EG435" s="463">
        <f t="shared" ref="EG435:EH440" si="1899">SUMIFS(EG$443:EG$10112,$B$443:$B$10112,$B435,$C$443:$C$10112,$C435,$D$443:$D$10112,$D435)</f>
        <v>2701</v>
      </c>
      <c r="EH435" s="463">
        <f t="shared" si="1899"/>
        <v>786</v>
      </c>
      <c r="EI435" s="463"/>
      <c r="EJ435" s="446"/>
      <c r="EK435" s="446"/>
      <c r="EL435" s="446"/>
      <c r="EM435" s="446"/>
      <c r="EN435" s="446"/>
      <c r="EO435" s="446"/>
      <c r="EP435" s="446"/>
      <c r="EQ435" s="446"/>
      <c r="ER435" s="446"/>
      <c r="ES435" s="446"/>
      <c r="ET435" s="446"/>
      <c r="EU435" s="446"/>
      <c r="EV435" s="446"/>
      <c r="EW435" s="446"/>
      <c r="EX435" s="446"/>
      <c r="EY435" s="446"/>
      <c r="EZ435" s="447"/>
      <c r="FA435" s="446">
        <f t="shared" si="1746"/>
        <v>2</v>
      </c>
      <c r="FB435" s="417">
        <f t="shared" si="1846"/>
        <v>2026</v>
      </c>
      <c r="FC435" s="448">
        <f t="shared" si="1847"/>
        <v>46054</v>
      </c>
      <c r="FD435" s="449">
        <f t="shared" si="1777"/>
        <v>28</v>
      </c>
      <c r="FE435" s="450"/>
      <c r="FF435" s="451">
        <f t="shared" si="1850"/>
        <v>0.67920840459320797</v>
      </c>
      <c r="FG435" s="450"/>
      <c r="FH435" s="452">
        <f t="shared" si="1874"/>
        <v>2.13463098134631</v>
      </c>
      <c r="FI435" s="452">
        <f t="shared" si="1875"/>
        <v>1.4507009616498667</v>
      </c>
      <c r="FJ435" s="452">
        <f t="shared" si="1876"/>
        <v>2.1205046130672192</v>
      </c>
      <c r="FK435" s="452">
        <f t="shared" si="1877"/>
        <v>1.4577292411975147</v>
      </c>
      <c r="FL435" s="452">
        <f t="shared" si="1878"/>
        <v>1.3409655600800607</v>
      </c>
      <c r="FM435" s="452">
        <f t="shared" si="1879"/>
        <v>1.0448443646904548</v>
      </c>
      <c r="FN435" s="452">
        <f t="shared" si="1880"/>
        <v>1.734247541778738</v>
      </c>
      <c r="FO435" s="452">
        <f t="shared" si="1881"/>
        <v>1.0560871290621279</v>
      </c>
      <c r="FP435" s="452">
        <f t="shared" si="1882"/>
        <v>1.6939619520264682</v>
      </c>
      <c r="FQ435" s="452">
        <f t="shared" si="1883"/>
        <v>1.0521091811414391</v>
      </c>
      <c r="FR435" s="453"/>
      <c r="FS435" s="446">
        <f t="shared" si="1891"/>
        <v>122821</v>
      </c>
      <c r="FT435" s="446">
        <f t="shared" si="1891"/>
        <v>233574</v>
      </c>
      <c r="FU435" s="446">
        <f t="shared" si="1891"/>
        <v>3079631</v>
      </c>
      <c r="FV435" s="446">
        <f t="shared" si="1891"/>
        <v>11212912</v>
      </c>
      <c r="FW435" s="446">
        <f t="shared" si="1891"/>
        <v>7879292</v>
      </c>
      <c r="FX435" s="446">
        <f t="shared" si="1891"/>
        <v>5651815</v>
      </c>
      <c r="FY435" s="446">
        <f t="shared" si="1891"/>
        <v>192996200</v>
      </c>
      <c r="FZ435" s="446">
        <f t="shared" si="1891"/>
        <v>383933965</v>
      </c>
      <c r="GA435" s="446">
        <f t="shared" si="1891"/>
        <v>27026986</v>
      </c>
      <c r="GB435" s="446">
        <f t="shared" ref="GB435:GC440" si="1900">SUMIFS(GB$443:GB$10112,$B$443:$B$10112,$B435,$C$443:$C$10112,$C435,$D$443:$D$10112,$D435)</f>
        <v>113274318</v>
      </c>
      <c r="GC435" s="446">
        <f t="shared" si="1900"/>
        <v>91328807</v>
      </c>
      <c r="GD435" s="446">
        <f t="shared" si="1884"/>
        <v>286257</v>
      </c>
      <c r="GE435" s="446">
        <f t="shared" si="1884"/>
        <v>153515</v>
      </c>
      <c r="GF435" s="446">
        <f t="shared" si="1884"/>
        <v>7426259</v>
      </c>
      <c r="GG435" s="446">
        <f t="shared" si="1884"/>
        <v>15969487</v>
      </c>
      <c r="GH435" s="446">
        <f t="shared" si="1884"/>
        <v>5365794</v>
      </c>
      <c r="GI435" s="446">
        <f t="shared" si="1884"/>
        <v>171373560</v>
      </c>
      <c r="GJ435" s="446">
        <f t="shared" si="1884"/>
        <v>50011432</v>
      </c>
      <c r="GK435" s="446">
        <f t="shared" si="1884"/>
        <v>19801292</v>
      </c>
      <c r="GL435" s="446">
        <f t="shared" si="1884"/>
        <v>32951866</v>
      </c>
      <c r="GM435" s="446">
        <f t="shared" si="1884"/>
        <v>4884607</v>
      </c>
      <c r="GN435" s="446">
        <f t="shared" si="1851"/>
        <v>339410</v>
      </c>
      <c r="GO435" s="446">
        <f t="shared" si="1863"/>
        <v>168658</v>
      </c>
      <c r="GP435" s="446">
        <f t="shared" si="1863"/>
        <v>374950</v>
      </c>
      <c r="GQ435" s="446">
        <f t="shared" si="1863"/>
        <v>115374647</v>
      </c>
      <c r="GR435" s="446"/>
      <c r="GS435" s="446"/>
      <c r="GT435" s="446"/>
      <c r="GU435" s="446"/>
      <c r="GV435" s="416"/>
      <c r="GW435" s="456"/>
      <c r="GX435" s="456"/>
      <c r="GY435" s="456"/>
      <c r="GZ435" s="456"/>
      <c r="HA435" s="456"/>
    </row>
    <row r="436" spans="1:209" ht="10.5" customHeight="1" x14ac:dyDescent="0.2">
      <c r="A436" s="417" t="str">
        <f t="shared" si="1797"/>
        <v>2025-26MARCHY59</v>
      </c>
      <c r="B436" s="458" t="str">
        <f t="shared" si="1757"/>
        <v>2025-26</v>
      </c>
      <c r="C436" s="402" t="s">
        <v>660</v>
      </c>
      <c r="D436" s="458" t="str">
        <f t="shared" si="1885"/>
        <v>Y59</v>
      </c>
      <c r="E436" s="458" t="str">
        <f t="shared" si="1885"/>
        <v>South East</v>
      </c>
      <c r="F436" s="458" t="str">
        <f t="shared" si="1798"/>
        <v>Y59</v>
      </c>
      <c r="H436" s="463">
        <f t="shared" si="1886"/>
        <v>192018</v>
      </c>
      <c r="I436" s="463">
        <f t="shared" si="1886"/>
        <v>136851</v>
      </c>
      <c r="J436" s="463">
        <f t="shared" si="1886"/>
        <v>474805</v>
      </c>
      <c r="K436" s="463">
        <f t="shared" si="1799"/>
        <v>3</v>
      </c>
      <c r="L436" s="463">
        <f t="shared" si="1800"/>
        <v>1</v>
      </c>
      <c r="M436" s="463">
        <f t="shared" si="1801"/>
        <v>1</v>
      </c>
      <c r="N436" s="463">
        <f t="shared" si="1802"/>
        <v>12</v>
      </c>
      <c r="O436" s="463">
        <f t="shared" si="1803"/>
        <v>70</v>
      </c>
      <c r="P436" s="463">
        <f t="shared" si="1892"/>
        <v>506</v>
      </c>
      <c r="Q436" s="463" t="s">
        <v>152</v>
      </c>
      <c r="R436" s="463">
        <f t="shared" si="1893"/>
        <v>51</v>
      </c>
      <c r="S436" s="463">
        <f t="shared" si="1893"/>
        <v>126720</v>
      </c>
      <c r="T436" s="463">
        <f t="shared" si="1893"/>
        <v>9363</v>
      </c>
      <c r="U436" s="463">
        <f t="shared" si="1893"/>
        <v>5775</v>
      </c>
      <c r="V436" s="463">
        <f t="shared" si="1893"/>
        <v>62926</v>
      </c>
      <c r="W436" s="463">
        <f t="shared" si="1893"/>
        <v>26192</v>
      </c>
      <c r="X436" s="463">
        <f t="shared" si="1893"/>
        <v>1380</v>
      </c>
      <c r="Y436" s="463">
        <f t="shared" si="1893"/>
        <v>4650193</v>
      </c>
      <c r="Z436" s="463">
        <f t="shared" si="1804"/>
        <v>497</v>
      </c>
      <c r="AA436" s="463">
        <f t="shared" si="1805"/>
        <v>913</v>
      </c>
      <c r="AB436" s="463">
        <f t="shared" si="1870"/>
        <v>3333955</v>
      </c>
      <c r="AC436" s="463">
        <f t="shared" si="1806"/>
        <v>577</v>
      </c>
      <c r="AD436" s="463">
        <f t="shared" si="1807"/>
        <v>1069</v>
      </c>
      <c r="AE436" s="463">
        <f t="shared" si="1871"/>
        <v>101317453</v>
      </c>
      <c r="AF436" s="463">
        <f t="shared" si="1808"/>
        <v>1610</v>
      </c>
      <c r="AG436" s="463">
        <f t="shared" si="1809"/>
        <v>3199</v>
      </c>
      <c r="AH436" s="463">
        <f t="shared" si="1872"/>
        <v>198079889</v>
      </c>
      <c r="AI436" s="463">
        <f t="shared" si="1810"/>
        <v>7563</v>
      </c>
      <c r="AJ436" s="463">
        <f t="shared" si="1811"/>
        <v>16391</v>
      </c>
      <c r="AK436" s="463">
        <f t="shared" si="1873"/>
        <v>12745179</v>
      </c>
      <c r="AL436" s="463">
        <f t="shared" si="1812"/>
        <v>9236</v>
      </c>
      <c r="AM436" s="463">
        <f t="shared" si="1813"/>
        <v>18310</v>
      </c>
      <c r="AN436" s="463">
        <f t="shared" si="1896"/>
        <v>308</v>
      </c>
      <c r="AO436" s="463">
        <f t="shared" si="1896"/>
        <v>7251</v>
      </c>
      <c r="AP436" s="463">
        <f t="shared" si="1896"/>
        <v>7729</v>
      </c>
      <c r="AQ436" s="463">
        <f t="shared" si="1896"/>
        <v>52259379</v>
      </c>
      <c r="AR436" s="463">
        <f t="shared" si="1814"/>
        <v>6761</v>
      </c>
      <c r="AS436" s="463">
        <f t="shared" si="1815"/>
        <v>15257</v>
      </c>
      <c r="AT436" s="463">
        <f t="shared" si="1894"/>
        <v>21527</v>
      </c>
      <c r="AU436" s="463">
        <f t="shared" si="1894"/>
        <v>1307</v>
      </c>
      <c r="AV436" s="463">
        <f t="shared" si="1894"/>
        <v>5637</v>
      </c>
      <c r="AW436" s="463" t="s">
        <v>152</v>
      </c>
      <c r="AX436" s="463">
        <f t="shared" si="1895"/>
        <v>1790</v>
      </c>
      <c r="AY436" s="463">
        <f t="shared" si="1895"/>
        <v>12793</v>
      </c>
      <c r="AZ436" s="463" t="s">
        <v>152</v>
      </c>
      <c r="BA436" s="463">
        <f t="shared" si="1897"/>
        <v>20203</v>
      </c>
      <c r="BB436" s="463">
        <f t="shared" si="1897"/>
        <v>72895121</v>
      </c>
      <c r="BC436" s="463">
        <f t="shared" si="1816"/>
        <v>3608</v>
      </c>
      <c r="BD436" s="463">
        <f t="shared" si="1817"/>
        <v>8439</v>
      </c>
      <c r="BE436" s="463">
        <f t="shared" si="1898"/>
        <v>1310</v>
      </c>
      <c r="BF436" s="463">
        <f t="shared" si="1898"/>
        <v>6178</v>
      </c>
      <c r="BG436" s="463">
        <f t="shared" si="1898"/>
        <v>9186</v>
      </c>
      <c r="BH436" s="463">
        <f t="shared" si="1898"/>
        <v>3529</v>
      </c>
      <c r="BI436" s="463">
        <f t="shared" si="1887"/>
        <v>62959</v>
      </c>
      <c r="BJ436" s="463">
        <f t="shared" si="1887"/>
        <v>3823</v>
      </c>
      <c r="BK436" s="463">
        <f t="shared" si="1887"/>
        <v>38411</v>
      </c>
      <c r="BL436" s="463">
        <f t="shared" si="1887"/>
        <v>105193</v>
      </c>
      <c r="BM436" s="463">
        <f t="shared" si="1887"/>
        <v>19950</v>
      </c>
      <c r="BN436" s="463">
        <f t="shared" si="1887"/>
        <v>13547</v>
      </c>
      <c r="BO436" s="463">
        <f t="shared" si="1887"/>
        <v>12414</v>
      </c>
      <c r="BP436" s="463">
        <f t="shared" si="1887"/>
        <v>8450</v>
      </c>
      <c r="BQ436" s="463">
        <f t="shared" si="1887"/>
        <v>84420</v>
      </c>
      <c r="BR436" s="463">
        <f t="shared" si="1887"/>
        <v>65737</v>
      </c>
      <c r="BS436" s="463">
        <f t="shared" si="1887"/>
        <v>45302</v>
      </c>
      <c r="BT436" s="463">
        <f t="shared" si="1887"/>
        <v>27622</v>
      </c>
      <c r="BU436" s="463">
        <f t="shared" si="1887"/>
        <v>2258</v>
      </c>
      <c r="BV436" s="463">
        <f t="shared" si="1887"/>
        <v>1459</v>
      </c>
      <c r="BW436" s="463">
        <f t="shared" si="1852"/>
        <v>258</v>
      </c>
      <c r="BX436" s="463">
        <f t="shared" si="1852"/>
        <v>155260</v>
      </c>
      <c r="BY436" s="463">
        <f t="shared" si="1818"/>
        <v>602</v>
      </c>
      <c r="BZ436" s="463">
        <f t="shared" si="1819"/>
        <v>1006</v>
      </c>
      <c r="CA436" s="463">
        <f t="shared" si="1853"/>
        <v>153</v>
      </c>
      <c r="CB436" s="463">
        <f t="shared" si="1853"/>
        <v>69872</v>
      </c>
      <c r="CC436" s="463">
        <f t="shared" si="1820"/>
        <v>457</v>
      </c>
      <c r="CD436" s="463">
        <f t="shared" si="1821"/>
        <v>880</v>
      </c>
      <c r="CE436" s="463">
        <f t="shared" si="1854"/>
        <v>8952</v>
      </c>
      <c r="CF436" s="463">
        <f t="shared" si="1854"/>
        <v>4425061</v>
      </c>
      <c r="CG436" s="463">
        <f t="shared" si="1822"/>
        <v>494</v>
      </c>
      <c r="CH436" s="463">
        <f t="shared" si="1823"/>
        <v>907</v>
      </c>
      <c r="CI436" s="463">
        <f t="shared" si="1855"/>
        <v>5095</v>
      </c>
      <c r="CJ436" s="463">
        <f t="shared" si="1855"/>
        <v>8196392</v>
      </c>
      <c r="CK436" s="463">
        <f t="shared" si="1824"/>
        <v>1609</v>
      </c>
      <c r="CL436" s="463">
        <f t="shared" si="1825"/>
        <v>3101</v>
      </c>
      <c r="CM436" s="463">
        <f t="shared" si="1856"/>
        <v>1830</v>
      </c>
      <c r="CN436" s="463">
        <f t="shared" si="1856"/>
        <v>2660195</v>
      </c>
      <c r="CO436" s="463">
        <f t="shared" si="1826"/>
        <v>1454</v>
      </c>
      <c r="CP436" s="463">
        <f t="shared" si="1827"/>
        <v>3016</v>
      </c>
      <c r="CQ436" s="463">
        <f t="shared" si="1857"/>
        <v>56001</v>
      </c>
      <c r="CR436" s="463">
        <f t="shared" si="1857"/>
        <v>90460866</v>
      </c>
      <c r="CS436" s="463">
        <f t="shared" si="1828"/>
        <v>1615</v>
      </c>
      <c r="CT436" s="463">
        <f t="shared" si="1829"/>
        <v>3212</v>
      </c>
      <c r="CU436" s="463">
        <f t="shared" si="1858"/>
        <v>3390</v>
      </c>
      <c r="CV436" s="463">
        <f t="shared" si="1858"/>
        <v>23019439</v>
      </c>
      <c r="CW436" s="463">
        <f t="shared" si="1830"/>
        <v>6790</v>
      </c>
      <c r="CX436" s="463">
        <f t="shared" si="1831"/>
        <v>13944</v>
      </c>
      <c r="CY436" s="463">
        <f t="shared" si="1859"/>
        <v>1374</v>
      </c>
      <c r="CZ436" s="463">
        <f t="shared" si="1859"/>
        <v>9256736</v>
      </c>
      <c r="DA436" s="463">
        <f t="shared" si="1832"/>
        <v>6737</v>
      </c>
      <c r="DB436" s="463">
        <f t="shared" si="1833"/>
        <v>15402</v>
      </c>
      <c r="DC436" s="463">
        <f t="shared" si="1860"/>
        <v>1135</v>
      </c>
      <c r="DD436" s="463">
        <f t="shared" si="1860"/>
        <v>14165437</v>
      </c>
      <c r="DE436" s="463">
        <f t="shared" si="1834"/>
        <v>12481</v>
      </c>
      <c r="DF436" s="463">
        <f t="shared" si="1835"/>
        <v>30948</v>
      </c>
      <c r="DG436" s="463">
        <f t="shared" si="1861"/>
        <v>146</v>
      </c>
      <c r="DH436" s="463">
        <f t="shared" si="1861"/>
        <v>1559367</v>
      </c>
      <c r="DI436" s="463">
        <f t="shared" si="1836"/>
        <v>10681</v>
      </c>
      <c r="DJ436" s="463">
        <f t="shared" si="1837"/>
        <v>21683</v>
      </c>
      <c r="DK436" s="463">
        <f t="shared" si="1888"/>
        <v>267</v>
      </c>
      <c r="DL436" s="463">
        <f t="shared" si="1888"/>
        <v>91120</v>
      </c>
      <c r="DM436" s="463">
        <f t="shared" si="1838"/>
        <v>341</v>
      </c>
      <c r="DN436" s="463">
        <f t="shared" si="1839"/>
        <v>642</v>
      </c>
      <c r="DO436" s="463">
        <f t="shared" si="1889"/>
        <v>6083</v>
      </c>
      <c r="DP436" s="463">
        <f t="shared" si="1889"/>
        <v>259770</v>
      </c>
      <c r="DQ436" s="463">
        <f t="shared" si="1840"/>
        <v>43</v>
      </c>
      <c r="DR436" s="463">
        <f t="shared" si="1841"/>
        <v>63</v>
      </c>
      <c r="DS436" s="463">
        <f t="shared" si="1890"/>
        <v>115</v>
      </c>
      <c r="DT436" s="463">
        <f t="shared" si="1890"/>
        <v>217160</v>
      </c>
      <c r="DU436" s="463">
        <f t="shared" si="1842"/>
        <v>1888</v>
      </c>
      <c r="DV436" s="463">
        <f t="shared" si="1843"/>
        <v>4010</v>
      </c>
      <c r="DW436" s="463">
        <f t="shared" si="1848"/>
        <v>108</v>
      </c>
      <c r="DX436" s="463">
        <f t="shared" si="1868"/>
        <v>65731</v>
      </c>
      <c r="DY436" s="463">
        <f t="shared" si="1868"/>
        <v>71458022</v>
      </c>
      <c r="DZ436" s="463">
        <f t="shared" si="1844"/>
        <v>1087</v>
      </c>
      <c r="EA436" s="463">
        <f t="shared" si="1845"/>
        <v>1888</v>
      </c>
      <c r="EB436" s="463">
        <f t="shared" si="1869"/>
        <v>33011</v>
      </c>
      <c r="EC436" s="463">
        <f t="shared" si="1869"/>
        <v>7393</v>
      </c>
      <c r="ED436" s="463">
        <f t="shared" si="1869"/>
        <v>830</v>
      </c>
      <c r="EE436" s="463">
        <f t="shared" si="1869"/>
        <v>6185747</v>
      </c>
      <c r="EF436" s="463">
        <f t="shared" si="1869"/>
        <v>2570</v>
      </c>
      <c r="EG436" s="463">
        <f t="shared" si="1899"/>
        <v>2284</v>
      </c>
      <c r="EH436" s="463">
        <f t="shared" si="1899"/>
        <v>611</v>
      </c>
      <c r="EI436" s="463"/>
      <c r="EJ436" s="446"/>
      <c r="EK436" s="446"/>
      <c r="EL436" s="446"/>
      <c r="EM436" s="446"/>
      <c r="EN436" s="446"/>
      <c r="EO436" s="446"/>
      <c r="EP436" s="446"/>
      <c r="EQ436" s="446"/>
      <c r="ER436" s="446"/>
      <c r="ES436" s="446"/>
      <c r="ET436" s="446"/>
      <c r="EU436" s="446"/>
      <c r="EV436" s="446"/>
      <c r="EW436" s="446"/>
      <c r="EX436" s="446"/>
      <c r="EY436" s="446"/>
      <c r="EZ436" s="447"/>
      <c r="FA436" s="446">
        <f t="shared" si="1746"/>
        <v>3</v>
      </c>
      <c r="FB436" s="417">
        <f t="shared" si="1846"/>
        <v>2026</v>
      </c>
      <c r="FC436" s="448">
        <f t="shared" si="1847"/>
        <v>46082</v>
      </c>
      <c r="FD436" s="449">
        <f t="shared" si="1777"/>
        <v>31</v>
      </c>
      <c r="FE436" s="450"/>
      <c r="FF436" s="451">
        <f t="shared" si="1850"/>
        <v>0.68680140002258105</v>
      </c>
      <c r="FG436" s="450"/>
      <c r="FH436" s="452">
        <f t="shared" si="1874"/>
        <v>2.130727330983659</v>
      </c>
      <c r="FI436" s="452">
        <f t="shared" si="1875"/>
        <v>1.4468653209441418</v>
      </c>
      <c r="FJ436" s="452">
        <f t="shared" si="1876"/>
        <v>2.1496103896103897</v>
      </c>
      <c r="FK436" s="452">
        <f t="shared" si="1877"/>
        <v>1.4632034632034632</v>
      </c>
      <c r="FL436" s="452">
        <f t="shared" si="1878"/>
        <v>1.3415758192162222</v>
      </c>
      <c r="FM436" s="452">
        <f t="shared" si="1879"/>
        <v>1.0446715189269935</v>
      </c>
      <c r="FN436" s="452">
        <f t="shared" si="1880"/>
        <v>1.7296120952962737</v>
      </c>
      <c r="FO436" s="452">
        <f t="shared" si="1881"/>
        <v>1.0545968234575442</v>
      </c>
      <c r="FP436" s="452">
        <f t="shared" si="1882"/>
        <v>1.636231884057971</v>
      </c>
      <c r="FQ436" s="452">
        <f t="shared" si="1883"/>
        <v>1.0572463768115943</v>
      </c>
      <c r="FR436" s="453"/>
      <c r="FS436" s="446">
        <f t="shared" si="1891"/>
        <v>134891</v>
      </c>
      <c r="FT436" s="446">
        <f t="shared" si="1891"/>
        <v>192228</v>
      </c>
      <c r="FU436" s="446">
        <f t="shared" si="1891"/>
        <v>1589030</v>
      </c>
      <c r="FV436" s="446">
        <f t="shared" si="1891"/>
        <v>9625491</v>
      </c>
      <c r="FW436" s="446">
        <f t="shared" si="1891"/>
        <v>8551464</v>
      </c>
      <c r="FX436" s="446">
        <f t="shared" si="1891"/>
        <v>6170713</v>
      </c>
      <c r="FY436" s="446">
        <f t="shared" si="1891"/>
        <v>201271116</v>
      </c>
      <c r="FZ436" s="446">
        <f t="shared" si="1891"/>
        <v>429320381</v>
      </c>
      <c r="GA436" s="446">
        <f t="shared" si="1891"/>
        <v>25267417</v>
      </c>
      <c r="GB436" s="446">
        <f t="shared" si="1900"/>
        <v>170485001</v>
      </c>
      <c r="GC436" s="446">
        <f t="shared" si="1900"/>
        <v>117921293</v>
      </c>
      <c r="GD436" s="446">
        <f t="shared" si="1884"/>
        <v>259655</v>
      </c>
      <c r="GE436" s="446">
        <f t="shared" si="1884"/>
        <v>134589</v>
      </c>
      <c r="GF436" s="446">
        <f t="shared" si="1884"/>
        <v>8121456</v>
      </c>
      <c r="GG436" s="446">
        <f t="shared" si="1884"/>
        <v>15798095</v>
      </c>
      <c r="GH436" s="446">
        <f t="shared" si="1884"/>
        <v>5520187</v>
      </c>
      <c r="GI436" s="446">
        <f t="shared" si="1884"/>
        <v>179874307</v>
      </c>
      <c r="GJ436" s="446">
        <f t="shared" si="1884"/>
        <v>47269146</v>
      </c>
      <c r="GK436" s="446">
        <f t="shared" si="1884"/>
        <v>21162898</v>
      </c>
      <c r="GL436" s="446">
        <f t="shared" si="1884"/>
        <v>35126266</v>
      </c>
      <c r="GM436" s="446">
        <f t="shared" si="1884"/>
        <v>3165724</v>
      </c>
      <c r="GN436" s="446">
        <f t="shared" si="1851"/>
        <v>461135</v>
      </c>
      <c r="GO436" s="446">
        <f t="shared" si="1863"/>
        <v>171482</v>
      </c>
      <c r="GP436" s="446">
        <f t="shared" si="1863"/>
        <v>384313</v>
      </c>
      <c r="GQ436" s="446">
        <f t="shared" si="1863"/>
        <v>124078134</v>
      </c>
      <c r="GR436" s="446"/>
      <c r="GS436" s="446"/>
      <c r="GT436" s="446"/>
      <c r="GU436" s="446"/>
      <c r="GV436" s="416"/>
      <c r="GW436" s="456"/>
      <c r="GX436" s="456"/>
      <c r="GY436" s="456"/>
      <c r="GZ436" s="456"/>
      <c r="HA436" s="456"/>
    </row>
    <row r="437" spans="1:209" ht="10.5" customHeight="1" x14ac:dyDescent="0.2">
      <c r="A437" s="417" t="str">
        <f t="shared" si="1797"/>
        <v>2026-27APRILY59</v>
      </c>
      <c r="B437" s="458" t="str">
        <f t="shared" si="1757"/>
        <v>2026-27</v>
      </c>
      <c r="C437" s="402" t="s">
        <v>664</v>
      </c>
      <c r="D437" s="458" t="str">
        <f t="shared" si="1885"/>
        <v>Y59</v>
      </c>
      <c r="E437" s="458" t="str">
        <f t="shared" si="1885"/>
        <v>South East</v>
      </c>
      <c r="F437" s="458" t="str">
        <f t="shared" si="1798"/>
        <v>Y59</v>
      </c>
      <c r="H437" s="463">
        <f t="shared" si="1886"/>
        <v>181143</v>
      </c>
      <c r="I437" s="463">
        <f t="shared" si="1886"/>
        <v>127930</v>
      </c>
      <c r="J437" s="463">
        <f t="shared" si="1886"/>
        <v>379398</v>
      </c>
      <c r="K437" s="463">
        <f t="shared" si="1799"/>
        <v>3</v>
      </c>
      <c r="L437" s="463">
        <f t="shared" si="1800"/>
        <v>1</v>
      </c>
      <c r="M437" s="463">
        <f t="shared" si="1801"/>
        <v>1</v>
      </c>
      <c r="N437" s="463">
        <f t="shared" si="1802"/>
        <v>7</v>
      </c>
      <c r="O437" s="463">
        <f t="shared" si="1803"/>
        <v>64</v>
      </c>
      <c r="P437" s="463">
        <f t="shared" si="1892"/>
        <v>509</v>
      </c>
      <c r="Q437" s="463" t="s">
        <v>152</v>
      </c>
      <c r="R437" s="463">
        <f t="shared" si="1893"/>
        <v>46</v>
      </c>
      <c r="S437" s="463">
        <f t="shared" si="1893"/>
        <v>123016</v>
      </c>
      <c r="T437" s="463">
        <f t="shared" si="1893"/>
        <v>9014</v>
      </c>
      <c r="U437" s="463">
        <f t="shared" si="1893"/>
        <v>5499</v>
      </c>
      <c r="V437" s="463">
        <f t="shared" si="1893"/>
        <v>59970</v>
      </c>
      <c r="W437" s="463">
        <f t="shared" si="1893"/>
        <v>27066</v>
      </c>
      <c r="X437" s="463">
        <f t="shared" si="1893"/>
        <v>1468</v>
      </c>
      <c r="Y437" s="463">
        <f t="shared" si="1893"/>
        <v>4358660</v>
      </c>
      <c r="Z437" s="463">
        <f t="shared" si="1804"/>
        <v>484</v>
      </c>
      <c r="AA437" s="463">
        <f t="shared" si="1805"/>
        <v>895</v>
      </c>
      <c r="AB437" s="463">
        <f t="shared" si="1870"/>
        <v>3071471</v>
      </c>
      <c r="AC437" s="463">
        <f t="shared" si="1806"/>
        <v>559</v>
      </c>
      <c r="AD437" s="463">
        <f t="shared" si="1807"/>
        <v>1036</v>
      </c>
      <c r="AE437" s="463">
        <f t="shared" si="1871"/>
        <v>85490175</v>
      </c>
      <c r="AF437" s="463">
        <f t="shared" si="1808"/>
        <v>1426</v>
      </c>
      <c r="AG437" s="463">
        <f t="shared" si="1809"/>
        <v>2798</v>
      </c>
      <c r="AH437" s="463">
        <f t="shared" si="1872"/>
        <v>166216660</v>
      </c>
      <c r="AI437" s="463">
        <f t="shared" si="1810"/>
        <v>6141</v>
      </c>
      <c r="AJ437" s="463">
        <f t="shared" si="1811"/>
        <v>13111</v>
      </c>
      <c r="AK437" s="463">
        <f t="shared" si="1873"/>
        <v>11188897</v>
      </c>
      <c r="AL437" s="463">
        <f t="shared" si="1812"/>
        <v>7622</v>
      </c>
      <c r="AM437" s="463">
        <f t="shared" si="1813"/>
        <v>15261</v>
      </c>
      <c r="AN437" s="463">
        <f t="shared" si="1896"/>
        <v>330</v>
      </c>
      <c r="AO437" s="463">
        <f t="shared" si="1896"/>
        <v>6577</v>
      </c>
      <c r="AP437" s="463">
        <f t="shared" si="1896"/>
        <v>7620</v>
      </c>
      <c r="AQ437" s="463">
        <f t="shared" si="1896"/>
        <v>41674388</v>
      </c>
      <c r="AR437" s="463">
        <f t="shared" si="1814"/>
        <v>5469</v>
      </c>
      <c r="AS437" s="463">
        <f t="shared" si="1815"/>
        <v>12223</v>
      </c>
      <c r="AT437" s="463">
        <f t="shared" si="1894"/>
        <v>20202</v>
      </c>
      <c r="AU437" s="463">
        <f t="shared" si="1894"/>
        <v>1417</v>
      </c>
      <c r="AV437" s="463">
        <f t="shared" si="1894"/>
        <v>5285</v>
      </c>
      <c r="AW437" s="463" t="s">
        <v>152</v>
      </c>
      <c r="AX437" s="463">
        <f t="shared" si="1895"/>
        <v>1697</v>
      </c>
      <c r="AY437" s="463">
        <f t="shared" si="1895"/>
        <v>11803</v>
      </c>
      <c r="AZ437" s="463" t="s">
        <v>152</v>
      </c>
      <c r="BA437" s="463">
        <f t="shared" si="1897"/>
        <v>20110</v>
      </c>
      <c r="BB437" s="463">
        <f t="shared" si="1897"/>
        <v>57412772</v>
      </c>
      <c r="BC437" s="463">
        <f t="shared" si="1816"/>
        <v>2855</v>
      </c>
      <c r="BD437" s="463">
        <f t="shared" si="1817"/>
        <v>6622</v>
      </c>
      <c r="BE437" s="463">
        <f t="shared" si="1898"/>
        <v>1326</v>
      </c>
      <c r="BF437" s="463">
        <f t="shared" si="1898"/>
        <v>5723</v>
      </c>
      <c r="BG437" s="463">
        <f t="shared" si="1898"/>
        <v>9499</v>
      </c>
      <c r="BH437" s="463">
        <f t="shared" si="1898"/>
        <v>3562</v>
      </c>
      <c r="BI437" s="463">
        <f t="shared" si="1887"/>
        <v>61056</v>
      </c>
      <c r="BJ437" s="463">
        <f t="shared" si="1887"/>
        <v>3784</v>
      </c>
      <c r="BK437" s="463">
        <f t="shared" si="1887"/>
        <v>37974</v>
      </c>
      <c r="BL437" s="463">
        <f t="shared" si="1887"/>
        <v>102814</v>
      </c>
      <c r="BM437" s="463">
        <f t="shared" si="1887"/>
        <v>19163</v>
      </c>
      <c r="BN437" s="463">
        <f t="shared" si="1887"/>
        <v>13007</v>
      </c>
      <c r="BO437" s="463">
        <f t="shared" si="1887"/>
        <v>11647</v>
      </c>
      <c r="BP437" s="463">
        <f t="shared" si="1887"/>
        <v>7987</v>
      </c>
      <c r="BQ437" s="463">
        <f t="shared" si="1887"/>
        <v>79303</v>
      </c>
      <c r="BR437" s="463">
        <f t="shared" si="1887"/>
        <v>62948</v>
      </c>
      <c r="BS437" s="463">
        <f t="shared" si="1887"/>
        <v>45908</v>
      </c>
      <c r="BT437" s="463">
        <f t="shared" si="1887"/>
        <v>29009</v>
      </c>
      <c r="BU437" s="463">
        <f t="shared" si="1887"/>
        <v>2391</v>
      </c>
      <c r="BV437" s="463">
        <f t="shared" si="1887"/>
        <v>1532</v>
      </c>
      <c r="BW437" s="463">
        <f t="shared" si="1852"/>
        <v>230</v>
      </c>
      <c r="BX437" s="463">
        <f t="shared" si="1852"/>
        <v>137910</v>
      </c>
      <c r="BY437" s="463">
        <f t="shared" si="1818"/>
        <v>600</v>
      </c>
      <c r="BZ437" s="463">
        <f t="shared" si="1819"/>
        <v>1054</v>
      </c>
      <c r="CA437" s="463">
        <f t="shared" si="1853"/>
        <v>159</v>
      </c>
      <c r="CB437" s="463">
        <f t="shared" si="1853"/>
        <v>76676</v>
      </c>
      <c r="CC437" s="463">
        <f t="shared" si="1820"/>
        <v>482</v>
      </c>
      <c r="CD437" s="463">
        <f t="shared" si="1821"/>
        <v>961</v>
      </c>
      <c r="CE437" s="463">
        <f t="shared" si="1854"/>
        <v>8625</v>
      </c>
      <c r="CF437" s="463">
        <f t="shared" si="1854"/>
        <v>4144074</v>
      </c>
      <c r="CG437" s="463">
        <f t="shared" si="1822"/>
        <v>480</v>
      </c>
      <c r="CH437" s="463">
        <f t="shared" si="1823"/>
        <v>888</v>
      </c>
      <c r="CI437" s="463">
        <f t="shared" si="1855"/>
        <v>4872</v>
      </c>
      <c r="CJ437" s="463">
        <f t="shared" si="1855"/>
        <v>6587121</v>
      </c>
      <c r="CK437" s="463">
        <f t="shared" si="1824"/>
        <v>1352</v>
      </c>
      <c r="CL437" s="463">
        <f t="shared" si="1825"/>
        <v>2605</v>
      </c>
      <c r="CM437" s="463">
        <f t="shared" si="1856"/>
        <v>1777</v>
      </c>
      <c r="CN437" s="463">
        <f t="shared" si="1856"/>
        <v>2240882</v>
      </c>
      <c r="CO437" s="463">
        <f t="shared" si="1826"/>
        <v>1261</v>
      </c>
      <c r="CP437" s="463">
        <f t="shared" si="1827"/>
        <v>2513</v>
      </c>
      <c r="CQ437" s="463">
        <f t="shared" si="1857"/>
        <v>53321</v>
      </c>
      <c r="CR437" s="463">
        <f t="shared" si="1857"/>
        <v>76662172</v>
      </c>
      <c r="CS437" s="463">
        <f t="shared" si="1828"/>
        <v>1438</v>
      </c>
      <c r="CT437" s="463">
        <f t="shared" si="1829"/>
        <v>2821</v>
      </c>
      <c r="CU437" s="463">
        <f t="shared" si="1858"/>
        <v>3348</v>
      </c>
      <c r="CV437" s="463">
        <f t="shared" si="1858"/>
        <v>18044205</v>
      </c>
      <c r="CW437" s="463">
        <f t="shared" si="1830"/>
        <v>5390</v>
      </c>
      <c r="CX437" s="463">
        <f t="shared" si="1831"/>
        <v>11200</v>
      </c>
      <c r="CY437" s="463">
        <f t="shared" si="1859"/>
        <v>1328</v>
      </c>
      <c r="CZ437" s="463">
        <f t="shared" si="1859"/>
        <v>7253119</v>
      </c>
      <c r="DA437" s="463">
        <f t="shared" si="1832"/>
        <v>5462</v>
      </c>
      <c r="DB437" s="463">
        <f t="shared" si="1833"/>
        <v>12241</v>
      </c>
      <c r="DC437" s="463">
        <f t="shared" si="1860"/>
        <v>1123</v>
      </c>
      <c r="DD437" s="463">
        <f t="shared" si="1860"/>
        <v>10338634</v>
      </c>
      <c r="DE437" s="463">
        <f t="shared" si="1834"/>
        <v>9206</v>
      </c>
      <c r="DF437" s="463">
        <f t="shared" si="1835"/>
        <v>22267</v>
      </c>
      <c r="DG437" s="463">
        <f t="shared" si="1861"/>
        <v>207</v>
      </c>
      <c r="DH437" s="463">
        <f t="shared" si="1861"/>
        <v>1602981</v>
      </c>
      <c r="DI437" s="463">
        <f t="shared" si="1836"/>
        <v>7744</v>
      </c>
      <c r="DJ437" s="463">
        <f t="shared" si="1837"/>
        <v>20818</v>
      </c>
      <c r="DK437" s="463">
        <f t="shared" si="1888"/>
        <v>256</v>
      </c>
      <c r="DL437" s="463">
        <f t="shared" si="1888"/>
        <v>87325</v>
      </c>
      <c r="DM437" s="463">
        <f t="shared" si="1838"/>
        <v>341</v>
      </c>
      <c r="DN437" s="463">
        <f t="shared" si="1839"/>
        <v>594</v>
      </c>
      <c r="DO437" s="463">
        <f t="shared" si="1889"/>
        <v>5761</v>
      </c>
      <c r="DP437" s="463">
        <f t="shared" si="1889"/>
        <v>249198</v>
      </c>
      <c r="DQ437" s="463">
        <f t="shared" si="1840"/>
        <v>43</v>
      </c>
      <c r="DR437" s="463">
        <f t="shared" si="1841"/>
        <v>62</v>
      </c>
      <c r="DS437" s="463">
        <f t="shared" si="1890"/>
        <v>120</v>
      </c>
      <c r="DT437" s="463">
        <f t="shared" si="1890"/>
        <v>236656</v>
      </c>
      <c r="DU437" s="463">
        <f t="shared" si="1842"/>
        <v>1972</v>
      </c>
      <c r="DV437" s="463">
        <f t="shared" si="1843"/>
        <v>3880</v>
      </c>
      <c r="DW437" s="463">
        <f t="shared" si="1848"/>
        <v>113</v>
      </c>
      <c r="DX437" s="463">
        <f t="shared" si="1868"/>
        <v>63732</v>
      </c>
      <c r="DY437" s="463">
        <f t="shared" si="1868"/>
        <v>70132507</v>
      </c>
      <c r="DZ437" s="463">
        <f t="shared" si="1844"/>
        <v>1100</v>
      </c>
      <c r="EA437" s="463">
        <f t="shared" si="1845"/>
        <v>1931</v>
      </c>
      <c r="EB437" s="463">
        <f t="shared" si="1869"/>
        <v>32335</v>
      </c>
      <c r="EC437" s="463">
        <f t="shared" si="1869"/>
        <v>7366</v>
      </c>
      <c r="ED437" s="463">
        <f t="shared" si="1869"/>
        <v>928</v>
      </c>
      <c r="EE437" s="463">
        <f t="shared" si="1869"/>
        <v>6503882</v>
      </c>
      <c r="EF437" s="463">
        <f t="shared" si="1869"/>
        <v>2527</v>
      </c>
      <c r="EG437" s="463">
        <f t="shared" si="1899"/>
        <v>1397</v>
      </c>
      <c r="EH437" s="463">
        <f t="shared" si="1899"/>
        <v>448</v>
      </c>
      <c r="EI437" s="463"/>
      <c r="EJ437" s="446"/>
      <c r="EK437" s="446"/>
      <c r="EL437" s="446"/>
      <c r="EM437" s="446"/>
      <c r="EN437" s="446"/>
      <c r="EO437" s="446"/>
      <c r="EP437" s="446"/>
      <c r="EQ437" s="446"/>
      <c r="ER437" s="446"/>
      <c r="ES437" s="446"/>
      <c r="ET437" s="446"/>
      <c r="EU437" s="446"/>
      <c r="EV437" s="446"/>
      <c r="EW437" s="446"/>
      <c r="EX437" s="446"/>
      <c r="EY437" s="446"/>
      <c r="EZ437" s="447"/>
      <c r="FA437" s="446">
        <f t="shared" si="1746"/>
        <v>4</v>
      </c>
      <c r="FB437" s="417">
        <f t="shared" si="1846"/>
        <v>2026</v>
      </c>
      <c r="FC437" s="448">
        <f t="shared" si="1847"/>
        <v>46113</v>
      </c>
      <c r="FD437" s="449">
        <f t="shared" si="1777"/>
        <v>30</v>
      </c>
      <c r="FE437" s="450"/>
      <c r="FF437" s="451">
        <f t="shared" si="1850"/>
        <v>0.67736625514403292</v>
      </c>
      <c r="FG437" s="450"/>
      <c r="FH437" s="452">
        <f t="shared" si="1874"/>
        <v>2.1259152429554029</v>
      </c>
      <c r="FI437" s="452">
        <f t="shared" si="1875"/>
        <v>1.4429775904149102</v>
      </c>
      <c r="FJ437" s="452">
        <f t="shared" si="1876"/>
        <v>2.1180214584469903</v>
      </c>
      <c r="FK437" s="452">
        <f t="shared" si="1877"/>
        <v>1.4524458992544098</v>
      </c>
      <c r="FL437" s="452">
        <f t="shared" si="1878"/>
        <v>1.3223778555944639</v>
      </c>
      <c r="FM437" s="452">
        <f t="shared" si="1879"/>
        <v>1.0496581624145407</v>
      </c>
      <c r="FN437" s="452">
        <f t="shared" si="1880"/>
        <v>1.6961501514815636</v>
      </c>
      <c r="FO437" s="452">
        <f t="shared" si="1881"/>
        <v>1.0717874824503066</v>
      </c>
      <c r="FP437" s="452">
        <f t="shared" si="1882"/>
        <v>1.6287465940054495</v>
      </c>
      <c r="FQ437" s="452">
        <f t="shared" si="1883"/>
        <v>1.0435967302452316</v>
      </c>
      <c r="FR437" s="453"/>
      <c r="FS437" s="446">
        <f t="shared" si="1891"/>
        <v>126041</v>
      </c>
      <c r="FT437" s="446">
        <f t="shared" si="1891"/>
        <v>184878</v>
      </c>
      <c r="FU437" s="446">
        <f t="shared" si="1891"/>
        <v>870954</v>
      </c>
      <c r="FV437" s="446">
        <f t="shared" si="1891"/>
        <v>8130041</v>
      </c>
      <c r="FW437" s="446">
        <f t="shared" si="1891"/>
        <v>8068442</v>
      </c>
      <c r="FX437" s="446">
        <f t="shared" si="1891"/>
        <v>5698582</v>
      </c>
      <c r="FY437" s="446">
        <f t="shared" si="1891"/>
        <v>167824539</v>
      </c>
      <c r="FZ437" s="446">
        <f t="shared" si="1891"/>
        <v>354874114</v>
      </c>
      <c r="GA437" s="446">
        <f t="shared" si="1891"/>
        <v>22402634</v>
      </c>
      <c r="GB437" s="446">
        <f t="shared" si="1900"/>
        <v>133165873</v>
      </c>
      <c r="GC437" s="446">
        <f t="shared" si="1900"/>
        <v>93142986</v>
      </c>
      <c r="GD437" s="446">
        <f t="shared" si="1884"/>
        <v>242364</v>
      </c>
      <c r="GE437" s="446">
        <f t="shared" si="1884"/>
        <v>152792</v>
      </c>
      <c r="GF437" s="446">
        <f t="shared" si="1884"/>
        <v>7657624</v>
      </c>
      <c r="GG437" s="446">
        <f t="shared" si="1884"/>
        <v>12692868</v>
      </c>
      <c r="GH437" s="446">
        <f t="shared" si="1884"/>
        <v>4465614</v>
      </c>
      <c r="GI437" s="446">
        <f t="shared" si="1884"/>
        <v>150444744</v>
      </c>
      <c r="GJ437" s="446">
        <f t="shared" si="1884"/>
        <v>37496859</v>
      </c>
      <c r="GK437" s="446">
        <f t="shared" si="1884"/>
        <v>16256430</v>
      </c>
      <c r="GL437" s="446">
        <f t="shared" si="1884"/>
        <v>25005552</v>
      </c>
      <c r="GM437" s="446">
        <f t="shared" si="1884"/>
        <v>4309317</v>
      </c>
      <c r="GN437" s="446">
        <f t="shared" si="1851"/>
        <v>465610</v>
      </c>
      <c r="GO437" s="446">
        <f t="shared" si="1863"/>
        <v>152065</v>
      </c>
      <c r="GP437" s="446">
        <f t="shared" si="1863"/>
        <v>355091</v>
      </c>
      <c r="GQ437" s="446">
        <f t="shared" si="1863"/>
        <v>123082000</v>
      </c>
      <c r="GR437" s="446"/>
      <c r="GS437" s="446"/>
      <c r="GT437" s="446"/>
      <c r="GU437" s="446"/>
      <c r="GV437" s="416"/>
      <c r="GW437" s="456"/>
      <c r="GX437" s="456"/>
      <c r="GY437" s="456"/>
      <c r="GZ437" s="456"/>
      <c r="HA437" s="456"/>
    </row>
    <row r="438" spans="1:209" ht="10.5" customHeight="1" x14ac:dyDescent="0.2">
      <c r="A438" s="417" t="str">
        <f t="shared" ref="A438" si="1901">B438&amp;C438&amp;F438</f>
        <v>2026-27MAYY59</v>
      </c>
      <c r="B438" s="458" t="str">
        <f t="shared" si="1757"/>
        <v>2026-27</v>
      </c>
      <c r="C438" s="402" t="s">
        <v>668</v>
      </c>
      <c r="D438" s="458" t="str">
        <f t="shared" si="1885"/>
        <v>Y59</v>
      </c>
      <c r="E438" s="458" t="str">
        <f t="shared" si="1885"/>
        <v>South East</v>
      </c>
      <c r="F438" s="458" t="str">
        <f t="shared" ref="F438" si="1902">D438</f>
        <v>Y59</v>
      </c>
      <c r="H438" s="463">
        <f t="shared" si="1886"/>
        <v>202524</v>
      </c>
      <c r="I438" s="463">
        <f t="shared" si="1886"/>
        <v>146081</v>
      </c>
      <c r="J438" s="463">
        <f t="shared" si="1886"/>
        <v>1267254</v>
      </c>
      <c r="K438" s="463">
        <f t="shared" ref="K438" si="1903">IFERROR(ROUND(J438/I438,0),"-")</f>
        <v>9</v>
      </c>
      <c r="L438" s="463">
        <f t="shared" ref="L438" si="1904">IFERROR(ROUND(FS438/I438,0),"-")</f>
        <v>1</v>
      </c>
      <c r="M438" s="463">
        <f t="shared" ref="M438" si="1905">IFERROR(ROUND(FT438/I438,0),"-")</f>
        <v>23</v>
      </c>
      <c r="N438" s="463">
        <f t="shared" ref="N438" si="1906">IFERROR(ROUND(FU438/I438,0),"-")</f>
        <v>59</v>
      </c>
      <c r="O438" s="463">
        <f t="shared" ref="O438" si="1907">IFERROR(ROUND(FV438/I438,0),"-")</f>
        <v>120</v>
      </c>
      <c r="P438" s="463">
        <f t="shared" si="1892"/>
        <v>619</v>
      </c>
      <c r="Q438" s="463" t="s">
        <v>152</v>
      </c>
      <c r="R438" s="463">
        <f t="shared" si="1893"/>
        <v>40</v>
      </c>
      <c r="S438" s="463">
        <f t="shared" si="1893"/>
        <v>128634</v>
      </c>
      <c r="T438" s="463">
        <f t="shared" si="1893"/>
        <v>10307</v>
      </c>
      <c r="U438" s="463">
        <f t="shared" si="1893"/>
        <v>6255</v>
      </c>
      <c r="V438" s="463">
        <f t="shared" si="1893"/>
        <v>63405</v>
      </c>
      <c r="W438" s="463">
        <f t="shared" si="1893"/>
        <v>26646</v>
      </c>
      <c r="X438" s="463">
        <f t="shared" si="1893"/>
        <v>1428</v>
      </c>
      <c r="Y438" s="463">
        <f t="shared" si="1893"/>
        <v>5200474</v>
      </c>
      <c r="Z438" s="463">
        <f t="shared" ref="Z438" si="1908">IFERROR(ROUND(Y438/T438,0),"-")</f>
        <v>505</v>
      </c>
      <c r="AA438" s="463">
        <f t="shared" ref="AA438" si="1909">IFERROR(ROUND(FW438/T438,0),"-")</f>
        <v>931</v>
      </c>
      <c r="AB438" s="463">
        <f t="shared" si="1870"/>
        <v>3634664</v>
      </c>
      <c r="AC438" s="463">
        <f t="shared" ref="AC438" si="1910">IFERROR(ROUND(AB438/U438,0),"-")</f>
        <v>581</v>
      </c>
      <c r="AD438" s="463">
        <f t="shared" ref="AD438" si="1911">IFERROR(ROUND(FX438/U438,0),"-")</f>
        <v>1086</v>
      </c>
      <c r="AE438" s="463">
        <f t="shared" si="1871"/>
        <v>112400009</v>
      </c>
      <c r="AF438" s="463">
        <f t="shared" ref="AF438" si="1912">IFERROR(ROUND(AE438/V438,0),"-")</f>
        <v>1773</v>
      </c>
      <c r="AG438" s="463">
        <f t="shared" ref="AG438" si="1913">IFERROR(ROUND(FY438/V438,0),"-")</f>
        <v>3511</v>
      </c>
      <c r="AH438" s="463">
        <f t="shared" si="1872"/>
        <v>220270367</v>
      </c>
      <c r="AI438" s="463">
        <f t="shared" ref="AI438" si="1914">IFERROR(ROUND(AH438/W438,0),"-")</f>
        <v>8267</v>
      </c>
      <c r="AJ438" s="463">
        <f t="shared" ref="AJ438" si="1915">IFERROR(ROUND(FZ438/W438,0),"-")</f>
        <v>18377</v>
      </c>
      <c r="AK438" s="463">
        <f t="shared" si="1873"/>
        <v>14285193</v>
      </c>
      <c r="AL438" s="463">
        <f t="shared" ref="AL438" si="1916">IFERROR(ROUND(AK438/X438,0),"-")</f>
        <v>10004</v>
      </c>
      <c r="AM438" s="463">
        <f t="shared" ref="AM438" si="1917">IFERROR(ROUND(GA438/X438,0),"-")</f>
        <v>20588</v>
      </c>
      <c r="AN438" s="463">
        <f t="shared" si="1896"/>
        <v>315</v>
      </c>
      <c r="AO438" s="463">
        <f t="shared" si="1896"/>
        <v>6898</v>
      </c>
      <c r="AP438" s="463">
        <f t="shared" si="1896"/>
        <v>8036</v>
      </c>
      <c r="AQ438" s="463">
        <f t="shared" si="1896"/>
        <v>52108105</v>
      </c>
      <c r="AR438" s="463">
        <f t="shared" ref="AR438" si="1918">IFERROR(ROUND(AQ438/AP438,0),"-")</f>
        <v>6484</v>
      </c>
      <c r="AS438" s="463">
        <f t="shared" ref="AS438" si="1919">IFERROR(ROUND(GC438/AP438,0),"-")</f>
        <v>15836</v>
      </c>
      <c r="AT438" s="463">
        <f t="shared" si="1894"/>
        <v>21619</v>
      </c>
      <c r="AU438" s="463">
        <f t="shared" si="1894"/>
        <v>1512</v>
      </c>
      <c r="AV438" s="463">
        <f t="shared" si="1894"/>
        <v>5668</v>
      </c>
      <c r="AW438" s="463" t="s">
        <v>152</v>
      </c>
      <c r="AX438" s="463">
        <f t="shared" si="1895"/>
        <v>1858</v>
      </c>
      <c r="AY438" s="463">
        <f t="shared" si="1895"/>
        <v>12581</v>
      </c>
      <c r="AZ438" s="463" t="s">
        <v>152</v>
      </c>
      <c r="BA438" s="463">
        <f t="shared" si="1897"/>
        <v>20651</v>
      </c>
      <c r="BB438" s="463">
        <f t="shared" si="1897"/>
        <v>76214264</v>
      </c>
      <c r="BC438" s="463">
        <f t="shared" ref="BC438" si="1920">IFERROR(ROUND(BB438/BA438,0),"-")</f>
        <v>3691</v>
      </c>
      <c r="BD438" s="463">
        <f t="shared" ref="BD438" si="1921">IFERROR(ROUND(GB438/BA438,0),"-")</f>
        <v>8783</v>
      </c>
      <c r="BE438" s="463">
        <f t="shared" si="1898"/>
        <v>1476</v>
      </c>
      <c r="BF438" s="463">
        <f t="shared" si="1898"/>
        <v>5801</v>
      </c>
      <c r="BG438" s="463">
        <f t="shared" si="1898"/>
        <v>9453</v>
      </c>
      <c r="BH438" s="463">
        <f t="shared" si="1898"/>
        <v>3921</v>
      </c>
      <c r="BI438" s="463">
        <f t="shared" si="1887"/>
        <v>62948</v>
      </c>
      <c r="BJ438" s="463">
        <f t="shared" si="1887"/>
        <v>3707</v>
      </c>
      <c r="BK438" s="463">
        <f t="shared" si="1887"/>
        <v>40360</v>
      </c>
      <c r="BL438" s="463">
        <f t="shared" si="1887"/>
        <v>107015</v>
      </c>
      <c r="BM438" s="463">
        <f t="shared" si="1887"/>
        <v>21796</v>
      </c>
      <c r="BN438" s="463">
        <f t="shared" si="1887"/>
        <v>14756</v>
      </c>
      <c r="BO438" s="463">
        <f t="shared" si="1887"/>
        <v>13124</v>
      </c>
      <c r="BP438" s="463">
        <f t="shared" si="1887"/>
        <v>8962</v>
      </c>
      <c r="BQ438" s="463">
        <f t="shared" si="1887"/>
        <v>85469</v>
      </c>
      <c r="BR438" s="463">
        <f t="shared" si="1887"/>
        <v>66508</v>
      </c>
      <c r="BS438" s="463">
        <f t="shared" si="1887"/>
        <v>45896</v>
      </c>
      <c r="BT438" s="463">
        <f t="shared" si="1887"/>
        <v>28182</v>
      </c>
      <c r="BU438" s="463">
        <f t="shared" si="1887"/>
        <v>2384</v>
      </c>
      <c r="BV438" s="463">
        <f t="shared" si="1887"/>
        <v>1521</v>
      </c>
      <c r="BW438" s="463">
        <f t="shared" si="1852"/>
        <v>249</v>
      </c>
      <c r="BX438" s="463">
        <f t="shared" si="1852"/>
        <v>156069</v>
      </c>
      <c r="BY438" s="463">
        <f t="shared" ref="BY438" si="1922">IFERROR(ROUND(BX438/BW438,0),"-")</f>
        <v>627</v>
      </c>
      <c r="BZ438" s="463">
        <f t="shared" ref="BZ438" si="1923">IFERROR(ROUND(GD438/BW438,0),"-")</f>
        <v>1110</v>
      </c>
      <c r="CA438" s="463">
        <f t="shared" si="1853"/>
        <v>171</v>
      </c>
      <c r="CB438" s="463">
        <f t="shared" si="1853"/>
        <v>91779</v>
      </c>
      <c r="CC438" s="463">
        <f t="shared" ref="CC438" si="1924">IFERROR(ROUND(CB438/CA438,0),"-")</f>
        <v>537</v>
      </c>
      <c r="CD438" s="463">
        <f t="shared" ref="CD438" si="1925">IFERROR(ROUND(GE438/CA438,0),"-")</f>
        <v>1038</v>
      </c>
      <c r="CE438" s="463">
        <f t="shared" si="1854"/>
        <v>9887</v>
      </c>
      <c r="CF438" s="463">
        <f t="shared" si="1854"/>
        <v>4952626</v>
      </c>
      <c r="CG438" s="463">
        <f t="shared" ref="CG438" si="1926">IFERROR(ROUND(CF438/CE438,0),"-")</f>
        <v>501</v>
      </c>
      <c r="CH438" s="463">
        <f t="shared" ref="CH438" si="1927">IFERROR(ROUND(GF438/CE438,0),"-")</f>
        <v>922</v>
      </c>
      <c r="CI438" s="463">
        <f t="shared" si="1855"/>
        <v>4909</v>
      </c>
      <c r="CJ438" s="463">
        <f t="shared" si="1855"/>
        <v>8299260</v>
      </c>
      <c r="CK438" s="463">
        <f t="shared" ref="CK438" si="1928">IFERROR(ROUND(CJ438/CI438,0),"-")</f>
        <v>1691</v>
      </c>
      <c r="CL438" s="463">
        <f t="shared" ref="CL438" si="1929">IFERROR(ROUND(GG438/CI438,0),"-")</f>
        <v>3264</v>
      </c>
      <c r="CM438" s="463">
        <f t="shared" si="1856"/>
        <v>1837</v>
      </c>
      <c r="CN438" s="463">
        <f t="shared" si="1856"/>
        <v>2813024</v>
      </c>
      <c r="CO438" s="463">
        <f t="shared" ref="CO438" si="1930">IFERROR(ROUND(CN438/CM438,0),"-")</f>
        <v>1531</v>
      </c>
      <c r="CP438" s="463">
        <f t="shared" ref="CP438" si="1931">IFERROR(ROUND(GH438/CM438,0),"-")</f>
        <v>3265</v>
      </c>
      <c r="CQ438" s="463">
        <f t="shared" si="1857"/>
        <v>56659</v>
      </c>
      <c r="CR438" s="463">
        <f t="shared" si="1857"/>
        <v>101287725</v>
      </c>
      <c r="CS438" s="463">
        <f t="shared" ref="CS438" si="1932">IFERROR(ROUND(CR438/CQ438,0),"-")</f>
        <v>1788</v>
      </c>
      <c r="CT438" s="463">
        <f t="shared" ref="CT438" si="1933">IFERROR(ROUND(GI438/CQ438,0),"-")</f>
        <v>3542</v>
      </c>
      <c r="CU438" s="463">
        <f t="shared" si="1858"/>
        <v>3340</v>
      </c>
      <c r="CV438" s="463">
        <f t="shared" si="1858"/>
        <v>25210329</v>
      </c>
      <c r="CW438" s="463">
        <f t="shared" ref="CW438" si="1934">IFERROR(ROUND(CV438/CU438,0),"-")</f>
        <v>7548</v>
      </c>
      <c r="CX438" s="463">
        <f t="shared" ref="CX438" si="1935">IFERROR(ROUND(GJ438/CU438,0),"-")</f>
        <v>15031</v>
      </c>
      <c r="CY438" s="463">
        <f t="shared" si="1859"/>
        <v>1365</v>
      </c>
      <c r="CZ438" s="463">
        <f t="shared" si="1859"/>
        <v>10066805</v>
      </c>
      <c r="DA438" s="463">
        <f t="shared" ref="DA438" si="1936">IFERROR(ROUND(CZ438/CY438,0),"-")</f>
        <v>7375</v>
      </c>
      <c r="DB438" s="463">
        <f t="shared" ref="DB438" si="1937">IFERROR(ROUND(GK438/CY438,0),"-")</f>
        <v>15680</v>
      </c>
      <c r="DC438" s="463">
        <f t="shared" si="1860"/>
        <v>1110</v>
      </c>
      <c r="DD438" s="463">
        <f t="shared" si="1860"/>
        <v>15002925</v>
      </c>
      <c r="DE438" s="463">
        <f t="shared" ref="DE438" si="1938">IFERROR(ROUND(DD438/DC438,0),"-")</f>
        <v>13516</v>
      </c>
      <c r="DF438" s="463">
        <f t="shared" ref="DF438" si="1939">IFERROR(ROUND(GL438/DC438,0),"-")</f>
        <v>31340</v>
      </c>
      <c r="DG438" s="463">
        <f t="shared" si="1861"/>
        <v>173</v>
      </c>
      <c r="DH438" s="463">
        <f t="shared" si="1861"/>
        <v>1943232</v>
      </c>
      <c r="DI438" s="463">
        <f t="shared" ref="DI438" si="1940">IFERROR(ROUND(DH438/DG438,0),"-")</f>
        <v>11233</v>
      </c>
      <c r="DJ438" s="463">
        <f t="shared" ref="DJ438" si="1941">IFERROR(ROUND(GM438/DG438,0),"-")</f>
        <v>31486</v>
      </c>
      <c r="DK438" s="463">
        <f t="shared" si="1888"/>
        <v>338</v>
      </c>
      <c r="DL438" s="463">
        <f t="shared" si="1888"/>
        <v>112441</v>
      </c>
      <c r="DM438" s="463">
        <f t="shared" ref="DM438" si="1942">IFERROR(ROUND(DL438/DK438,0),"-")</f>
        <v>333</v>
      </c>
      <c r="DN438" s="463">
        <f t="shared" ref="DN438" si="1943">IFERROR(ROUND(GO438/DK438,0),"-")</f>
        <v>604</v>
      </c>
      <c r="DO438" s="463">
        <f t="shared" si="1889"/>
        <v>6452</v>
      </c>
      <c r="DP438" s="463">
        <f t="shared" si="1889"/>
        <v>317110</v>
      </c>
      <c r="DQ438" s="463">
        <f t="shared" ref="DQ438" si="1944">IFERROR(ROUND(DP438/DO438,0),"-")</f>
        <v>49</v>
      </c>
      <c r="DR438" s="463">
        <f t="shared" ref="DR438" si="1945">IFERROR(ROUND(GP438/DO438,0),"-")</f>
        <v>76</v>
      </c>
      <c r="DS438" s="463">
        <f t="shared" si="1890"/>
        <v>123</v>
      </c>
      <c r="DT438" s="463">
        <f t="shared" si="1890"/>
        <v>333170</v>
      </c>
      <c r="DU438" s="463">
        <f t="shared" ref="DU438" si="1946">IFERROR(ROUND(DT438/DS438,0),"-")</f>
        <v>2709</v>
      </c>
      <c r="DV438" s="463">
        <f t="shared" ref="DV438" si="1947">IFERROR(ROUND(GN438/DS438,0),"-")</f>
        <v>4850</v>
      </c>
      <c r="DW438" s="463">
        <f t="shared" si="1848"/>
        <v>117</v>
      </c>
      <c r="DX438" s="463">
        <f t="shared" si="1868"/>
        <v>65538</v>
      </c>
      <c r="DY438" s="463">
        <f t="shared" si="1868"/>
        <v>73067208</v>
      </c>
      <c r="DZ438" s="463">
        <f t="shared" ref="DZ438" si="1948">IFERROR(ROUND(DY438/DX438,0),"-")</f>
        <v>1115</v>
      </c>
      <c r="EA438" s="463">
        <f t="shared" ref="EA438" si="1949">IFERROR(ROUND(GQ438/DX438,0),"-")</f>
        <v>1935</v>
      </c>
      <c r="EB438" s="463">
        <f t="shared" si="1869"/>
        <v>33883</v>
      </c>
      <c r="EC438" s="463">
        <f t="shared" si="1869"/>
        <v>7731</v>
      </c>
      <c r="ED438" s="463">
        <f t="shared" si="1869"/>
        <v>962</v>
      </c>
      <c r="EE438" s="463">
        <f t="shared" si="1869"/>
        <v>6972601</v>
      </c>
      <c r="EF438" s="463">
        <f t="shared" si="1869"/>
        <v>2516</v>
      </c>
      <c r="EG438" s="463">
        <f t="shared" si="1899"/>
        <v>4178</v>
      </c>
      <c r="EH438" s="463">
        <f t="shared" si="1899"/>
        <v>2000</v>
      </c>
      <c r="EI438" s="463"/>
      <c r="EJ438" s="446"/>
      <c r="EK438" s="446"/>
      <c r="EL438" s="446"/>
      <c r="EM438" s="446"/>
      <c r="EN438" s="446"/>
      <c r="EO438" s="446"/>
      <c r="EP438" s="446"/>
      <c r="EQ438" s="446"/>
      <c r="ER438" s="446"/>
      <c r="ES438" s="446"/>
      <c r="ET438" s="446"/>
      <c r="EU438" s="446"/>
      <c r="EV438" s="446"/>
      <c r="EW438" s="446"/>
      <c r="EX438" s="446"/>
      <c r="EY438" s="446"/>
      <c r="EZ438" s="447"/>
      <c r="FA438" s="446">
        <f t="shared" ref="FA438" si="1950">MONTH(1&amp;C438)</f>
        <v>5</v>
      </c>
      <c r="FB438" s="417">
        <f t="shared" ref="FB438" si="1951">LEFT($B438,4)+IF(FA438&lt;4,1,0)</f>
        <v>2026</v>
      </c>
      <c r="FC438" s="448">
        <f t="shared" ref="FC438" si="1952">DATE(LEFT($B438,4)+IF(FA438&lt;4,1,0),FA438,1)</f>
        <v>46143</v>
      </c>
      <c r="FD438" s="449">
        <f t="shared" si="1777"/>
        <v>31</v>
      </c>
      <c r="FE438" s="450"/>
      <c r="FF438" s="451">
        <f t="shared" ref="FF438" si="1953">DO438/(T438-P438)</f>
        <v>0.66597853014037989</v>
      </c>
      <c r="FG438" s="450"/>
      <c r="FH438" s="452">
        <f t="shared" si="1874"/>
        <v>2.114679344135054</v>
      </c>
      <c r="FI438" s="452">
        <f t="shared" si="1875"/>
        <v>1.4316483942951392</v>
      </c>
      <c r="FJ438" s="452">
        <f t="shared" si="1876"/>
        <v>2.0981614708233414</v>
      </c>
      <c r="FK438" s="452">
        <f t="shared" si="1877"/>
        <v>1.4327737809752199</v>
      </c>
      <c r="FL438" s="452">
        <f t="shared" si="1878"/>
        <v>1.3479851746707674</v>
      </c>
      <c r="FM438" s="452">
        <f t="shared" si="1879"/>
        <v>1.0489393580947874</v>
      </c>
      <c r="FN438" s="452">
        <f t="shared" si="1880"/>
        <v>1.722434887037454</v>
      </c>
      <c r="FO438" s="452">
        <f t="shared" si="1881"/>
        <v>1.0576446746228327</v>
      </c>
      <c r="FP438" s="452">
        <f t="shared" si="1882"/>
        <v>1.669467787114846</v>
      </c>
      <c r="FQ438" s="452">
        <f t="shared" si="1883"/>
        <v>1.0651260504201681</v>
      </c>
      <c r="FR438" s="453"/>
      <c r="FS438" s="446">
        <f t="shared" si="1891"/>
        <v>144019</v>
      </c>
      <c r="FT438" s="446">
        <f t="shared" si="1891"/>
        <v>3419616</v>
      </c>
      <c r="FU438" s="446">
        <f t="shared" si="1891"/>
        <v>8577426</v>
      </c>
      <c r="FV438" s="446">
        <f t="shared" si="1891"/>
        <v>17579518</v>
      </c>
      <c r="FW438" s="446">
        <f t="shared" si="1891"/>
        <v>9599156</v>
      </c>
      <c r="FX438" s="446">
        <f t="shared" si="1891"/>
        <v>6794097</v>
      </c>
      <c r="FY438" s="446">
        <f t="shared" si="1891"/>
        <v>222590500</v>
      </c>
      <c r="FZ438" s="446">
        <f t="shared" si="1891"/>
        <v>489680118</v>
      </c>
      <c r="GA438" s="446">
        <f t="shared" si="1891"/>
        <v>29400152</v>
      </c>
      <c r="GB438" s="446">
        <f t="shared" si="1900"/>
        <v>181371179</v>
      </c>
      <c r="GC438" s="446">
        <f t="shared" si="1900"/>
        <v>127261888</v>
      </c>
      <c r="GD438" s="446">
        <f t="shared" si="1884"/>
        <v>276321</v>
      </c>
      <c r="GE438" s="446">
        <f t="shared" si="1884"/>
        <v>177453</v>
      </c>
      <c r="GF438" s="446">
        <f t="shared" si="1884"/>
        <v>9116585</v>
      </c>
      <c r="GG438" s="446">
        <f t="shared" si="1884"/>
        <v>16025402</v>
      </c>
      <c r="GH438" s="446">
        <f t="shared" si="1884"/>
        <v>5997145</v>
      </c>
      <c r="GI438" s="446">
        <f t="shared" si="1884"/>
        <v>200672676</v>
      </c>
      <c r="GJ438" s="446">
        <f t="shared" si="1884"/>
        <v>50203587</v>
      </c>
      <c r="GK438" s="446">
        <f t="shared" si="1884"/>
        <v>21402983</v>
      </c>
      <c r="GL438" s="446">
        <f t="shared" si="1884"/>
        <v>34787603</v>
      </c>
      <c r="GM438" s="446">
        <f t="shared" si="1884"/>
        <v>5447149</v>
      </c>
      <c r="GN438" s="446">
        <f t="shared" si="1851"/>
        <v>596517</v>
      </c>
      <c r="GO438" s="446">
        <f t="shared" si="1863"/>
        <v>204305</v>
      </c>
      <c r="GP438" s="446">
        <f t="shared" si="1863"/>
        <v>487251</v>
      </c>
      <c r="GQ438" s="446">
        <f t="shared" si="1863"/>
        <v>126798942</v>
      </c>
      <c r="GR438" s="446"/>
      <c r="GS438" s="446"/>
      <c r="GT438" s="446"/>
      <c r="GU438" s="446"/>
      <c r="GV438" s="416"/>
      <c r="GW438" s="456"/>
      <c r="GX438" s="456"/>
      <c r="GY438" s="456"/>
      <c r="GZ438" s="456"/>
      <c r="HA438" s="456"/>
    </row>
    <row r="439" spans="1:209" ht="10.5" customHeight="1" x14ac:dyDescent="0.2">
      <c r="A439" s="417" t="str">
        <f t="shared" ref="A439" si="1954">B439&amp;C439&amp;F439</f>
        <v>2026-27JUNEY59</v>
      </c>
      <c r="B439" s="458" t="str">
        <f t="shared" si="1757"/>
        <v>2026-27</v>
      </c>
      <c r="C439" s="402" t="s">
        <v>671</v>
      </c>
      <c r="D439" s="458" t="str">
        <f t="shared" si="1885"/>
        <v>Y59</v>
      </c>
      <c r="E439" s="458" t="str">
        <f t="shared" si="1885"/>
        <v>South East</v>
      </c>
      <c r="F439" s="458" t="str">
        <f t="shared" ref="F439" si="1955">D439</f>
        <v>Y59</v>
      </c>
      <c r="H439" s="463">
        <f t="shared" si="1886"/>
        <v>204523</v>
      </c>
      <c r="I439" s="463">
        <f t="shared" si="1886"/>
        <v>142547</v>
      </c>
      <c r="J439" s="463">
        <f t="shared" si="1886"/>
        <v>1718818</v>
      </c>
      <c r="K439" s="463">
        <f t="shared" ref="K439" si="1956">IFERROR(ROUND(J439/I439,0),"-")</f>
        <v>12</v>
      </c>
      <c r="L439" s="463">
        <f t="shared" ref="L439" si="1957">IFERROR(ROUND(FS439/I439,0),"-")</f>
        <v>1</v>
      </c>
      <c r="M439" s="463">
        <f t="shared" ref="M439" si="1958">IFERROR(ROUND(FT439/I439,0),"-")</f>
        <v>43</v>
      </c>
      <c r="N439" s="463">
        <f t="shared" ref="N439" si="1959">IFERROR(ROUND(FU439/I439,0),"-")</f>
        <v>78</v>
      </c>
      <c r="O439" s="463">
        <f t="shared" ref="O439" si="1960">IFERROR(ROUND(FV439/I439,0),"-")</f>
        <v>141</v>
      </c>
      <c r="P439" s="463">
        <f t="shared" si="1892"/>
        <v>583</v>
      </c>
      <c r="Q439" s="463" t="s">
        <v>152</v>
      </c>
      <c r="R439" s="463">
        <f t="shared" si="1893"/>
        <v>35</v>
      </c>
      <c r="S439" s="463">
        <f t="shared" si="1893"/>
        <v>126718</v>
      </c>
      <c r="T439" s="463">
        <f t="shared" si="1893"/>
        <v>10655</v>
      </c>
      <c r="U439" s="463">
        <f t="shared" si="1893"/>
        <v>6502</v>
      </c>
      <c r="V439" s="463">
        <f t="shared" si="1893"/>
        <v>62778</v>
      </c>
      <c r="W439" s="463">
        <f t="shared" si="1893"/>
        <v>24511</v>
      </c>
      <c r="X439" s="463">
        <f t="shared" si="1893"/>
        <v>1269</v>
      </c>
      <c r="Y439" s="463">
        <f t="shared" si="1893"/>
        <v>5417000</v>
      </c>
      <c r="Z439" s="463">
        <f t="shared" ref="Z439" si="1961">IFERROR(ROUND(Y439/T439,0),"-")</f>
        <v>508</v>
      </c>
      <c r="AA439" s="463">
        <f t="shared" ref="AA439" si="1962">IFERROR(ROUND(FW439/T439,0),"-")</f>
        <v>929</v>
      </c>
      <c r="AB439" s="463">
        <f t="shared" si="1870"/>
        <v>3891171</v>
      </c>
      <c r="AC439" s="463">
        <f t="shared" ref="AC439" si="1963">IFERROR(ROUND(AB439/U439,0),"-")</f>
        <v>598</v>
      </c>
      <c r="AD439" s="463">
        <f t="shared" ref="AD439" si="1964">IFERROR(ROUND(FX439/U439,0),"-")</f>
        <v>1086</v>
      </c>
      <c r="AE439" s="463">
        <f t="shared" si="1871"/>
        <v>127292715</v>
      </c>
      <c r="AF439" s="463">
        <f t="shared" ref="AF439" si="1965">IFERROR(ROUND(AE439/V439,0),"-")</f>
        <v>2028</v>
      </c>
      <c r="AG439" s="463">
        <f t="shared" ref="AG439" si="1966">IFERROR(ROUND(FY439/V439,0),"-")</f>
        <v>4039</v>
      </c>
      <c r="AH439" s="463">
        <f t="shared" si="1872"/>
        <v>223427381</v>
      </c>
      <c r="AI439" s="463">
        <f t="shared" ref="AI439" si="1967">IFERROR(ROUND(AH439/W439,0),"-")</f>
        <v>9115</v>
      </c>
      <c r="AJ439" s="463">
        <f t="shared" ref="AJ439" si="1968">IFERROR(ROUND(FZ439/W439,0),"-")</f>
        <v>20792</v>
      </c>
      <c r="AK439" s="463">
        <f t="shared" si="1873"/>
        <v>13953068</v>
      </c>
      <c r="AL439" s="463">
        <f t="shared" ref="AL439" si="1969">IFERROR(ROUND(AK439/X439,0),"-")</f>
        <v>10995</v>
      </c>
      <c r="AM439" s="463">
        <f t="shared" ref="AM439" si="1970">IFERROR(ROUND(GA439/X439,0),"-")</f>
        <v>22053</v>
      </c>
      <c r="AN439" s="463">
        <f t="shared" si="1896"/>
        <v>319</v>
      </c>
      <c r="AO439" s="463">
        <f t="shared" si="1896"/>
        <v>6988</v>
      </c>
      <c r="AP439" s="463">
        <f t="shared" si="1896"/>
        <v>8079</v>
      </c>
      <c r="AQ439" s="463">
        <f t="shared" si="1896"/>
        <v>56838583</v>
      </c>
      <c r="AR439" s="463">
        <f t="shared" ref="AR439" si="1971">IFERROR(ROUND(AQ439/AP439,0),"-")</f>
        <v>7035</v>
      </c>
      <c r="AS439" s="463">
        <f t="shared" ref="AS439" si="1972">IFERROR(ROUND(GC439/AP439,0),"-")</f>
        <v>16179</v>
      </c>
      <c r="AT439" s="463">
        <f t="shared" si="1894"/>
        <v>22240</v>
      </c>
      <c r="AU439" s="463">
        <f t="shared" si="1894"/>
        <v>1842</v>
      </c>
      <c r="AV439" s="463">
        <f t="shared" si="1894"/>
        <v>6188</v>
      </c>
      <c r="AW439" s="463" t="s">
        <v>152</v>
      </c>
      <c r="AX439" s="463">
        <f t="shared" si="1895"/>
        <v>1939</v>
      </c>
      <c r="AY439" s="463">
        <f t="shared" si="1895"/>
        <v>12271</v>
      </c>
      <c r="AZ439" s="463" t="s">
        <v>152</v>
      </c>
      <c r="BA439" s="463">
        <f t="shared" si="1897"/>
        <v>20908</v>
      </c>
      <c r="BB439" s="463">
        <f t="shared" si="1897"/>
        <v>84780016</v>
      </c>
      <c r="BC439" s="463">
        <f t="shared" ref="BC439" si="1973">IFERROR(ROUND(BB439/BA439,0),"-")</f>
        <v>4055</v>
      </c>
      <c r="BD439" s="463">
        <f t="shared" ref="BD439" si="1974">IFERROR(ROUND(GB439/BA439,0),"-")</f>
        <v>9455</v>
      </c>
      <c r="BE439" s="463">
        <f t="shared" si="1898"/>
        <v>1684</v>
      </c>
      <c r="BF439" s="463">
        <f t="shared" si="1898"/>
        <v>6136</v>
      </c>
      <c r="BG439" s="463">
        <f t="shared" si="1898"/>
        <v>9182</v>
      </c>
      <c r="BH439" s="463">
        <f t="shared" si="1898"/>
        <v>3906</v>
      </c>
      <c r="BI439" s="463">
        <f t="shared" si="1887"/>
        <v>61218</v>
      </c>
      <c r="BJ439" s="463">
        <f t="shared" si="1887"/>
        <v>3695</v>
      </c>
      <c r="BK439" s="463">
        <f t="shared" si="1887"/>
        <v>39565</v>
      </c>
      <c r="BL439" s="463">
        <f t="shared" si="1887"/>
        <v>104478</v>
      </c>
      <c r="BM439" s="463">
        <f t="shared" si="1887"/>
        <v>22513</v>
      </c>
      <c r="BN439" s="463">
        <f t="shared" si="1887"/>
        <v>15361</v>
      </c>
      <c r="BO439" s="463">
        <f t="shared" si="1887"/>
        <v>13636</v>
      </c>
      <c r="BP439" s="463">
        <f t="shared" si="1887"/>
        <v>9450</v>
      </c>
      <c r="BQ439" s="463">
        <f t="shared" si="1887"/>
        <v>85434</v>
      </c>
      <c r="BR439" s="463">
        <f t="shared" si="1887"/>
        <v>65974</v>
      </c>
      <c r="BS439" s="463">
        <f t="shared" si="1887"/>
        <v>42526</v>
      </c>
      <c r="BT439" s="463">
        <f t="shared" si="1887"/>
        <v>25988</v>
      </c>
      <c r="BU439" s="463">
        <f t="shared" si="1887"/>
        <v>2071</v>
      </c>
      <c r="BV439" s="463">
        <f t="shared" si="1887"/>
        <v>1351</v>
      </c>
      <c r="BW439" s="463">
        <f t="shared" si="1852"/>
        <v>285</v>
      </c>
      <c r="BX439" s="463">
        <f t="shared" si="1852"/>
        <v>181324</v>
      </c>
      <c r="BY439" s="463">
        <f t="shared" ref="BY439" si="1975">IFERROR(ROUND(BX439/BW439,0),"-")</f>
        <v>636</v>
      </c>
      <c r="BZ439" s="463">
        <f t="shared" ref="BZ439" si="1976">IFERROR(ROUND(GD439/BW439,0),"-")</f>
        <v>1088</v>
      </c>
      <c r="CA439" s="463">
        <f t="shared" si="1853"/>
        <v>187</v>
      </c>
      <c r="CB439" s="463">
        <f t="shared" si="1853"/>
        <v>91760</v>
      </c>
      <c r="CC439" s="463">
        <f t="shared" ref="CC439" si="1977">IFERROR(ROUND(CB439/CA439,0),"-")</f>
        <v>491</v>
      </c>
      <c r="CD439" s="463">
        <f t="shared" ref="CD439" si="1978">IFERROR(ROUND(GE439/CA439,0),"-")</f>
        <v>980</v>
      </c>
      <c r="CE439" s="463">
        <f t="shared" si="1854"/>
        <v>10183</v>
      </c>
      <c r="CF439" s="463">
        <f t="shared" si="1854"/>
        <v>5143916</v>
      </c>
      <c r="CG439" s="463">
        <f t="shared" ref="CG439" si="1979">IFERROR(ROUND(CF439/CE439,0),"-")</f>
        <v>505</v>
      </c>
      <c r="CH439" s="463">
        <f t="shared" ref="CH439" si="1980">IFERROR(ROUND(GF439/CE439,0),"-")</f>
        <v>921</v>
      </c>
      <c r="CI439" s="463">
        <f t="shared" si="1855"/>
        <v>5142</v>
      </c>
      <c r="CJ439" s="463">
        <f t="shared" si="1855"/>
        <v>9842627</v>
      </c>
      <c r="CK439" s="463">
        <f t="shared" ref="CK439" si="1981">IFERROR(ROUND(CJ439/CI439,0),"-")</f>
        <v>1914</v>
      </c>
      <c r="CL439" s="463">
        <f t="shared" ref="CL439" si="1982">IFERROR(ROUND(GG439/CI439,0),"-")</f>
        <v>3738</v>
      </c>
      <c r="CM439" s="463">
        <f t="shared" si="1856"/>
        <v>1801</v>
      </c>
      <c r="CN439" s="463">
        <f t="shared" si="1856"/>
        <v>3292518</v>
      </c>
      <c r="CO439" s="463">
        <f t="shared" ref="CO439" si="1983">IFERROR(ROUND(CN439/CM439,0),"-")</f>
        <v>1828</v>
      </c>
      <c r="CP439" s="463">
        <f t="shared" ref="CP439" si="1984">IFERROR(ROUND(GH439/CM439,0),"-")</f>
        <v>3881</v>
      </c>
      <c r="CQ439" s="463">
        <f t="shared" si="1857"/>
        <v>55835</v>
      </c>
      <c r="CR439" s="463">
        <f t="shared" si="1857"/>
        <v>114157570</v>
      </c>
      <c r="CS439" s="463">
        <f t="shared" ref="CS439" si="1985">IFERROR(ROUND(CR439/CQ439,0),"-")</f>
        <v>2045</v>
      </c>
      <c r="CT439" s="463">
        <f t="shared" ref="CT439" si="1986">IFERROR(ROUND(GI439/CQ439,0),"-")</f>
        <v>4076</v>
      </c>
      <c r="CU439" s="463">
        <f t="shared" si="1858"/>
        <v>3436</v>
      </c>
      <c r="CV439" s="463">
        <f t="shared" si="1858"/>
        <v>30214707</v>
      </c>
      <c r="CW439" s="463">
        <f t="shared" ref="CW439" si="1987">IFERROR(ROUND(CV439/CU439,0),"-")</f>
        <v>8794</v>
      </c>
      <c r="CX439" s="463">
        <f t="shared" ref="CX439" si="1988">IFERROR(ROUND(GJ439/CU439,0),"-")</f>
        <v>18477</v>
      </c>
      <c r="CY439" s="463">
        <f t="shared" si="1859"/>
        <v>1270</v>
      </c>
      <c r="CZ439" s="463">
        <f t="shared" si="1859"/>
        <v>10742926</v>
      </c>
      <c r="DA439" s="463">
        <f t="shared" ref="DA439" si="1989">IFERROR(ROUND(CZ439/CY439,0),"-")</f>
        <v>8459</v>
      </c>
      <c r="DB439" s="463">
        <f t="shared" ref="DB439" si="1990">IFERROR(ROUND(GK439/CY439,0),"-")</f>
        <v>18045</v>
      </c>
      <c r="DC439" s="463">
        <f t="shared" si="1860"/>
        <v>1100</v>
      </c>
      <c r="DD439" s="463">
        <f t="shared" si="1860"/>
        <v>16306181</v>
      </c>
      <c r="DE439" s="463">
        <f t="shared" ref="DE439" si="1991">IFERROR(ROUND(DD439/DC439,0),"-")</f>
        <v>14824</v>
      </c>
      <c r="DF439" s="463">
        <f t="shared" ref="DF439" si="1992">IFERROR(ROUND(GL439/DC439,0),"-")</f>
        <v>35686</v>
      </c>
      <c r="DG439" s="463">
        <f t="shared" si="1861"/>
        <v>179</v>
      </c>
      <c r="DH439" s="463">
        <f t="shared" si="1861"/>
        <v>2092777</v>
      </c>
      <c r="DI439" s="463">
        <f t="shared" ref="DI439" si="1993">IFERROR(ROUND(DH439/DG439,0),"-")</f>
        <v>11691</v>
      </c>
      <c r="DJ439" s="463">
        <f t="shared" ref="DJ439" si="1994">IFERROR(ROUND(GM439/DG439,0),"-")</f>
        <v>27232</v>
      </c>
      <c r="DK439" s="463">
        <f t="shared" si="1888"/>
        <v>319</v>
      </c>
      <c r="DL439" s="463">
        <f t="shared" si="1888"/>
        <v>111829</v>
      </c>
      <c r="DM439" s="463">
        <f t="shared" ref="DM439" si="1995">IFERROR(ROUND(DL439/DK439,0),"-")</f>
        <v>351</v>
      </c>
      <c r="DN439" s="463">
        <f t="shared" ref="DN439" si="1996">IFERROR(ROUND(GO439/DK439,0),"-")</f>
        <v>612</v>
      </c>
      <c r="DO439" s="463">
        <f t="shared" si="1889"/>
        <v>6504</v>
      </c>
      <c r="DP439" s="463">
        <f t="shared" si="1889"/>
        <v>354947</v>
      </c>
      <c r="DQ439" s="463">
        <f t="shared" ref="DQ439" si="1997">IFERROR(ROUND(DP439/DO439,0),"-")</f>
        <v>55</v>
      </c>
      <c r="DR439" s="463">
        <f t="shared" ref="DR439" si="1998">IFERROR(ROUND(GP439/DO439,0),"-")</f>
        <v>90</v>
      </c>
      <c r="DS439" s="463">
        <f t="shared" si="1890"/>
        <v>115</v>
      </c>
      <c r="DT439" s="463">
        <f t="shared" si="1890"/>
        <v>287126</v>
      </c>
      <c r="DU439" s="463">
        <f t="shared" ref="DU439" si="1999">IFERROR(ROUND(DT439/DS439,0),"-")</f>
        <v>2497</v>
      </c>
      <c r="DV439" s="463">
        <f t="shared" ref="DV439" si="2000">IFERROR(ROUND(GN439/DS439,0),"-")</f>
        <v>4740</v>
      </c>
      <c r="DW439" s="463">
        <f t="shared" si="1848"/>
        <v>104</v>
      </c>
      <c r="DX439" s="463">
        <f t="shared" si="1868"/>
        <v>63733</v>
      </c>
      <c r="DY439" s="463">
        <f t="shared" si="1868"/>
        <v>73989596</v>
      </c>
      <c r="DZ439" s="463">
        <f t="shared" ref="DZ439" si="2001">IFERROR(ROUND(DY439/DX439,0),"-")</f>
        <v>1161</v>
      </c>
      <c r="EA439" s="463">
        <f t="shared" ref="EA439" si="2002">IFERROR(ROUND(GQ439/DX439,0),"-")</f>
        <v>2030</v>
      </c>
      <c r="EB439" s="463">
        <f t="shared" si="1869"/>
        <v>34390</v>
      </c>
      <c r="EC439" s="463">
        <f t="shared" si="1869"/>
        <v>8460</v>
      </c>
      <c r="ED439" s="463">
        <f t="shared" si="1869"/>
        <v>1118</v>
      </c>
      <c r="EE439" s="463">
        <f t="shared" si="1869"/>
        <v>8097005</v>
      </c>
      <c r="EF439" s="463">
        <f t="shared" si="1869"/>
        <v>2644</v>
      </c>
      <c r="EG439" s="463">
        <f t="shared" si="1899"/>
        <v>4332</v>
      </c>
      <c r="EH439" s="463">
        <f t="shared" si="1899"/>
        <v>4256</v>
      </c>
      <c r="EI439" s="463"/>
      <c r="EJ439" s="446"/>
      <c r="EK439" s="446"/>
      <c r="EL439" s="446"/>
      <c r="EM439" s="446"/>
      <c r="EN439" s="446"/>
      <c r="EO439" s="446"/>
      <c r="EP439" s="446"/>
      <c r="EQ439" s="446"/>
      <c r="ER439" s="446"/>
      <c r="ES439" s="446"/>
      <c r="ET439" s="446"/>
      <c r="EU439" s="446"/>
      <c r="EV439" s="446"/>
      <c r="EW439" s="446"/>
      <c r="EX439" s="446"/>
      <c r="EY439" s="446"/>
      <c r="EZ439" s="447"/>
      <c r="FA439" s="446">
        <f t="shared" ref="FA439" si="2003">MONTH(1&amp;C439)</f>
        <v>6</v>
      </c>
      <c r="FB439" s="417">
        <f t="shared" ref="FB439" si="2004">LEFT($B439,4)+IF(FA439&lt;4,1,0)</f>
        <v>2026</v>
      </c>
      <c r="FC439" s="448">
        <f t="shared" ref="FC439" si="2005">DATE(LEFT($B439,4)+IF(FA439&lt;4,1,0),FA439,1)</f>
        <v>46174</v>
      </c>
      <c r="FD439" s="449">
        <f t="shared" si="1777"/>
        <v>30</v>
      </c>
      <c r="FE439" s="450"/>
      <c r="FF439" s="451">
        <f t="shared" ref="FF439" si="2006">DO439/(T439-P439)</f>
        <v>0.64575059571088167</v>
      </c>
      <c r="FG439" s="450"/>
      <c r="FH439" s="452">
        <f t="shared" si="1874"/>
        <v>2.1129047395588927</v>
      </c>
      <c r="FI439" s="452">
        <f t="shared" si="1875"/>
        <v>1.4416705771938056</v>
      </c>
      <c r="FJ439" s="452">
        <f t="shared" si="1876"/>
        <v>2.0972008612734543</v>
      </c>
      <c r="FK439" s="452">
        <f t="shared" si="1877"/>
        <v>1.4533989541679484</v>
      </c>
      <c r="FL439" s="452">
        <f t="shared" si="1878"/>
        <v>1.3608907579088216</v>
      </c>
      <c r="FM439" s="452">
        <f t="shared" si="1879"/>
        <v>1.0509095543024627</v>
      </c>
      <c r="FN439" s="452">
        <f t="shared" si="1880"/>
        <v>1.7349761331647016</v>
      </c>
      <c r="FO439" s="452">
        <f t="shared" si="1881"/>
        <v>1.0602586593774224</v>
      </c>
      <c r="FP439" s="452">
        <f t="shared" si="1882"/>
        <v>1.6319936958234831</v>
      </c>
      <c r="FQ439" s="452">
        <f t="shared" si="1883"/>
        <v>1.0646178092986605</v>
      </c>
      <c r="FR439" s="453"/>
      <c r="FS439" s="446">
        <f t="shared" si="1891"/>
        <v>140632</v>
      </c>
      <c r="FT439" s="446">
        <f t="shared" si="1891"/>
        <v>6171979</v>
      </c>
      <c r="FU439" s="446">
        <f t="shared" si="1891"/>
        <v>11125724</v>
      </c>
      <c r="FV439" s="446">
        <f t="shared" si="1891"/>
        <v>20107603</v>
      </c>
      <c r="FW439" s="446">
        <f t="shared" si="1891"/>
        <v>9897605</v>
      </c>
      <c r="FX439" s="446">
        <f t="shared" si="1891"/>
        <v>7061877</v>
      </c>
      <c r="FY439" s="446">
        <f t="shared" si="1891"/>
        <v>253578998</v>
      </c>
      <c r="FZ439" s="446">
        <f t="shared" si="1891"/>
        <v>509638438</v>
      </c>
      <c r="GA439" s="446">
        <f t="shared" si="1891"/>
        <v>27985138</v>
      </c>
      <c r="GB439" s="446">
        <f t="shared" si="1900"/>
        <v>197679676</v>
      </c>
      <c r="GC439" s="446">
        <f t="shared" si="1900"/>
        <v>130708520</v>
      </c>
      <c r="GD439" s="446">
        <f t="shared" si="1884"/>
        <v>310160</v>
      </c>
      <c r="GE439" s="446">
        <f t="shared" si="1884"/>
        <v>183275</v>
      </c>
      <c r="GF439" s="446">
        <f t="shared" si="1884"/>
        <v>9381217</v>
      </c>
      <c r="GG439" s="446">
        <f t="shared" si="1884"/>
        <v>19220316</v>
      </c>
      <c r="GH439" s="446">
        <f t="shared" si="1884"/>
        <v>6988900</v>
      </c>
      <c r="GI439" s="446">
        <f t="shared" si="1884"/>
        <v>227578587</v>
      </c>
      <c r="GJ439" s="446">
        <f t="shared" si="1884"/>
        <v>63486987</v>
      </c>
      <c r="GK439" s="446">
        <f t="shared" si="1884"/>
        <v>22916811</v>
      </c>
      <c r="GL439" s="446">
        <f t="shared" si="1884"/>
        <v>39254501</v>
      </c>
      <c r="GM439" s="446">
        <f t="shared" si="1884"/>
        <v>4874547</v>
      </c>
      <c r="GN439" s="446">
        <f t="shared" si="1851"/>
        <v>545085</v>
      </c>
      <c r="GO439" s="446">
        <f t="shared" si="1863"/>
        <v>195364</v>
      </c>
      <c r="GP439" s="446">
        <f t="shared" si="1863"/>
        <v>588127</v>
      </c>
      <c r="GQ439" s="446">
        <f t="shared" si="1863"/>
        <v>129379284</v>
      </c>
      <c r="GR439" s="446"/>
      <c r="GS439" s="446"/>
      <c r="GT439" s="446"/>
      <c r="GU439" s="446"/>
      <c r="GV439" s="416"/>
      <c r="GW439" s="456"/>
      <c r="GX439" s="456"/>
      <c r="GY439" s="456"/>
      <c r="GZ439" s="456"/>
      <c r="HA439" s="456"/>
    </row>
    <row r="440" spans="1:209" ht="10.5" customHeight="1" x14ac:dyDescent="0.2">
      <c r="A440" s="417" t="str">
        <f t="shared" ref="A440" si="2007">B440&amp;C440&amp;F440</f>
        <v>2026-27JULYY59</v>
      </c>
      <c r="B440" s="458" t="str">
        <f t="shared" si="1757"/>
        <v>2026-27</v>
      </c>
      <c r="C440" s="402" t="s">
        <v>673</v>
      </c>
      <c r="D440" s="458" t="str">
        <f t="shared" si="1885"/>
        <v>Y59</v>
      </c>
      <c r="E440" s="458" t="str">
        <f t="shared" si="1885"/>
        <v>South East</v>
      </c>
      <c r="F440" s="458" t="str">
        <f t="shared" ref="F440" si="2008">D440</f>
        <v>Y59</v>
      </c>
      <c r="H440" s="463">
        <f t="shared" si="1886"/>
        <v>204731</v>
      </c>
      <c r="I440" s="463">
        <f t="shared" si="1886"/>
        <v>149240</v>
      </c>
      <c r="J440" s="463">
        <f t="shared" si="1886"/>
        <v>1773209</v>
      </c>
      <c r="K440" s="463">
        <f t="shared" ref="K440" si="2009">IFERROR(ROUND(J440/I440,0),"-")</f>
        <v>12</v>
      </c>
      <c r="L440" s="463">
        <f t="shared" ref="L440" si="2010">IFERROR(ROUND(FS440/I440,0),"-")</f>
        <v>1</v>
      </c>
      <c r="M440" s="463">
        <f t="shared" ref="M440" si="2011">IFERROR(ROUND(FT440/I440,0),"-")</f>
        <v>45</v>
      </c>
      <c r="N440" s="463">
        <f t="shared" ref="N440" si="2012">IFERROR(ROUND(FU440/I440,0),"-")</f>
        <v>78</v>
      </c>
      <c r="O440" s="463">
        <f t="shared" ref="O440" si="2013">IFERROR(ROUND(FV440/I440,0),"-")</f>
        <v>136</v>
      </c>
      <c r="P440" s="463">
        <f t="shared" si="1892"/>
        <v>518</v>
      </c>
      <c r="Q440" s="463" t="s">
        <v>152</v>
      </c>
      <c r="R440" s="463">
        <f t="shared" si="1893"/>
        <v>47</v>
      </c>
      <c r="S440" s="463">
        <f t="shared" si="1893"/>
        <v>126862</v>
      </c>
      <c r="T440" s="463">
        <f t="shared" si="1893"/>
        <v>10172</v>
      </c>
      <c r="U440" s="463">
        <f t="shared" si="1893"/>
        <v>6180</v>
      </c>
      <c r="V440" s="463">
        <f t="shared" si="1893"/>
        <v>62883</v>
      </c>
      <c r="W440" s="463">
        <f t="shared" si="1893"/>
        <v>25614</v>
      </c>
      <c r="X440" s="463">
        <f t="shared" si="1893"/>
        <v>1301</v>
      </c>
      <c r="Y440" s="463">
        <f t="shared" si="1893"/>
        <v>4982872</v>
      </c>
      <c r="Z440" s="463">
        <f t="shared" ref="Z440" si="2014">IFERROR(ROUND(Y440/T440,0),"-")</f>
        <v>490</v>
      </c>
      <c r="AA440" s="463">
        <f t="shared" ref="AA440" si="2015">IFERROR(ROUND(FW440/T440,0),"-")</f>
        <v>946</v>
      </c>
      <c r="AB440" s="463">
        <f t="shared" si="1870"/>
        <v>3579863</v>
      </c>
      <c r="AC440" s="463">
        <f t="shared" ref="AC440" si="2016">IFERROR(ROUND(AB440/U440,0),"-")</f>
        <v>579</v>
      </c>
      <c r="AD440" s="463">
        <f t="shared" ref="AD440" si="2017">IFERROR(ROUND(FX440/U440,0),"-")</f>
        <v>1095</v>
      </c>
      <c r="AE440" s="463">
        <f t="shared" si="1871"/>
        <v>116460935</v>
      </c>
      <c r="AF440" s="463">
        <f t="shared" ref="AF440" si="2018">IFERROR(ROUND(AE440/V440,0),"-")</f>
        <v>1852</v>
      </c>
      <c r="AG440" s="463">
        <f t="shared" ref="AG440" si="2019">IFERROR(ROUND(FY440/V440,0),"-")</f>
        <v>3655</v>
      </c>
      <c r="AH440" s="463">
        <f t="shared" si="1872"/>
        <v>222063622</v>
      </c>
      <c r="AI440" s="463">
        <f t="shared" ref="AI440" si="2020">IFERROR(ROUND(AH440/W440,0),"-")</f>
        <v>8670</v>
      </c>
      <c r="AJ440" s="463">
        <f t="shared" ref="AJ440" si="2021">IFERROR(ROUND(FZ440/W440,0),"-")</f>
        <v>19813</v>
      </c>
      <c r="AK440" s="463">
        <f t="shared" si="1873"/>
        <v>13441397</v>
      </c>
      <c r="AL440" s="463">
        <f t="shared" ref="AL440" si="2022">IFERROR(ROUND(AK440/X440,0),"-")</f>
        <v>10332</v>
      </c>
      <c r="AM440" s="463">
        <f t="shared" ref="AM440" si="2023">IFERROR(ROUND(GA440/X440,0),"-")</f>
        <v>23053</v>
      </c>
      <c r="AN440" s="463">
        <f t="shared" si="1896"/>
        <v>334</v>
      </c>
      <c r="AO440" s="463">
        <f t="shared" si="1896"/>
        <v>6725</v>
      </c>
      <c r="AP440" s="463">
        <f t="shared" si="1896"/>
        <v>8050</v>
      </c>
      <c r="AQ440" s="463">
        <f t="shared" si="1896"/>
        <v>52655679</v>
      </c>
      <c r="AR440" s="463">
        <f t="shared" ref="AR440" si="2024">IFERROR(ROUND(AQ440/AP440,0),"-")</f>
        <v>6541</v>
      </c>
      <c r="AS440" s="463">
        <f t="shared" ref="AS440" si="2025">IFERROR(ROUND(GC440/AP440,0),"-")</f>
        <v>14826</v>
      </c>
      <c r="AT440" s="463">
        <f t="shared" si="1894"/>
        <v>21498</v>
      </c>
      <c r="AU440" s="463">
        <f t="shared" si="1894"/>
        <v>1643</v>
      </c>
      <c r="AV440" s="463">
        <f t="shared" si="1894"/>
        <v>5887</v>
      </c>
      <c r="AW440" s="463" t="s">
        <v>152</v>
      </c>
      <c r="AX440" s="463">
        <f t="shared" si="1895"/>
        <v>1814</v>
      </c>
      <c r="AY440" s="463">
        <f t="shared" si="1895"/>
        <v>12154</v>
      </c>
      <c r="AZ440" s="463" t="s">
        <v>152</v>
      </c>
      <c r="BA440" s="463">
        <f t="shared" si="1897"/>
        <v>20901</v>
      </c>
      <c r="BB440" s="463">
        <f t="shared" si="1897"/>
        <v>86206292</v>
      </c>
      <c r="BC440" s="463">
        <f t="shared" ref="BC440" si="2026">IFERROR(ROUND(BB440/BA440,0),"-")</f>
        <v>4125</v>
      </c>
      <c r="BD440" s="463">
        <f t="shared" ref="BD440" si="2027">IFERROR(ROUND(GB440/BA440,0),"-")</f>
        <v>10283</v>
      </c>
      <c r="BE440" s="463">
        <f t="shared" si="1898"/>
        <v>1531</v>
      </c>
      <c r="BF440" s="463">
        <f t="shared" si="1898"/>
        <v>5860</v>
      </c>
      <c r="BG440" s="463">
        <f t="shared" si="1898"/>
        <v>9609</v>
      </c>
      <c r="BH440" s="463">
        <f t="shared" si="1898"/>
        <v>3901</v>
      </c>
      <c r="BI440" s="463">
        <f t="shared" si="1887"/>
        <v>61684</v>
      </c>
      <c r="BJ440" s="463">
        <f t="shared" si="1887"/>
        <v>3633</v>
      </c>
      <c r="BK440" s="463">
        <f t="shared" si="1887"/>
        <v>40047</v>
      </c>
      <c r="BL440" s="463">
        <f t="shared" si="1887"/>
        <v>105364</v>
      </c>
      <c r="BM440" s="463">
        <f t="shared" si="1887"/>
        <v>21600</v>
      </c>
      <c r="BN440" s="463">
        <f t="shared" si="1887"/>
        <v>14668</v>
      </c>
      <c r="BO440" s="463">
        <f t="shared" si="1887"/>
        <v>13160</v>
      </c>
      <c r="BP440" s="463">
        <f t="shared" si="1887"/>
        <v>9032</v>
      </c>
      <c r="BQ440" s="463">
        <f t="shared" si="1887"/>
        <v>85974</v>
      </c>
      <c r="BR440" s="463">
        <f t="shared" si="1887"/>
        <v>66075</v>
      </c>
      <c r="BS440" s="463">
        <f t="shared" si="1887"/>
        <v>44698</v>
      </c>
      <c r="BT440" s="463">
        <f t="shared" si="1887"/>
        <v>27038</v>
      </c>
      <c r="BU440" s="463">
        <f t="shared" si="1887"/>
        <v>2193</v>
      </c>
      <c r="BV440" s="463">
        <f t="shared" si="1887"/>
        <v>1410</v>
      </c>
      <c r="BW440" s="463">
        <f t="shared" si="1852"/>
        <v>280</v>
      </c>
      <c r="BX440" s="463">
        <f t="shared" si="1852"/>
        <v>167490</v>
      </c>
      <c r="BY440" s="463">
        <f t="shared" ref="BY440" si="2028">IFERROR(ROUND(BX440/BW440,0),"-")</f>
        <v>598</v>
      </c>
      <c r="BZ440" s="463">
        <f t="shared" ref="BZ440" si="2029">IFERROR(ROUND(GD440/BW440,0),"-")</f>
        <v>1128</v>
      </c>
      <c r="CA440" s="463">
        <f t="shared" si="1853"/>
        <v>173</v>
      </c>
      <c r="CB440" s="463">
        <f t="shared" si="1853"/>
        <v>80602</v>
      </c>
      <c r="CC440" s="463">
        <f t="shared" ref="CC440" si="2030">IFERROR(ROUND(CB440/CA440,0),"-")</f>
        <v>466</v>
      </c>
      <c r="CD440" s="463">
        <f t="shared" ref="CD440" si="2031">IFERROR(ROUND(GE440/CA440,0),"-")</f>
        <v>1000</v>
      </c>
      <c r="CE440" s="463">
        <f t="shared" si="1854"/>
        <v>9719</v>
      </c>
      <c r="CF440" s="463">
        <f t="shared" si="1854"/>
        <v>4734780</v>
      </c>
      <c r="CG440" s="463">
        <f t="shared" ref="CG440" si="2032">IFERROR(ROUND(CF440/CE440,0),"-")</f>
        <v>487</v>
      </c>
      <c r="CH440" s="463">
        <f t="shared" ref="CH440" si="2033">IFERROR(ROUND(GF440/CE440,0),"-")</f>
        <v>938</v>
      </c>
      <c r="CI440" s="463">
        <f t="shared" si="1855"/>
        <v>4798</v>
      </c>
      <c r="CJ440" s="463">
        <f t="shared" si="1855"/>
        <v>8222845</v>
      </c>
      <c r="CK440" s="463">
        <f t="shared" ref="CK440" si="2034">IFERROR(ROUND(CJ440/CI440,0),"-")</f>
        <v>1714</v>
      </c>
      <c r="CL440" s="463">
        <f t="shared" ref="CL440" si="2035">IFERROR(ROUND(GG440/CI440,0),"-")</f>
        <v>3311</v>
      </c>
      <c r="CM440" s="463">
        <f t="shared" si="1856"/>
        <v>1945</v>
      </c>
      <c r="CN440" s="463">
        <f t="shared" si="1856"/>
        <v>3373702</v>
      </c>
      <c r="CO440" s="463">
        <f t="shared" ref="CO440" si="2036">IFERROR(ROUND(CN440/CM440,0),"-")</f>
        <v>1735</v>
      </c>
      <c r="CP440" s="463">
        <f t="shared" ref="CP440" si="2037">IFERROR(ROUND(GH440/CM440,0),"-")</f>
        <v>3592</v>
      </c>
      <c r="CQ440" s="463">
        <f t="shared" si="1857"/>
        <v>56140</v>
      </c>
      <c r="CR440" s="463">
        <f t="shared" si="1857"/>
        <v>104864388</v>
      </c>
      <c r="CS440" s="463">
        <f t="shared" ref="CS440" si="2038">IFERROR(ROUND(CR440/CQ440,0),"-")</f>
        <v>1868</v>
      </c>
      <c r="CT440" s="463">
        <f t="shared" ref="CT440" si="2039">IFERROR(ROUND(GI440/CQ440,0),"-")</f>
        <v>3683</v>
      </c>
      <c r="CU440" s="463">
        <f t="shared" si="1858"/>
        <v>3618</v>
      </c>
      <c r="CV440" s="463">
        <f t="shared" si="1858"/>
        <v>27918991</v>
      </c>
      <c r="CW440" s="463">
        <f t="shared" ref="CW440" si="2040">IFERROR(ROUND(CV440/CU440,0),"-")</f>
        <v>7717</v>
      </c>
      <c r="CX440" s="463">
        <f t="shared" ref="CX440" si="2041">IFERROR(ROUND(GJ440/CU440,0),"-")</f>
        <v>17973</v>
      </c>
      <c r="CY440" s="463">
        <f t="shared" si="1859"/>
        <v>1325</v>
      </c>
      <c r="CZ440" s="463">
        <f t="shared" si="1859"/>
        <v>10846841</v>
      </c>
      <c r="DA440" s="463">
        <f t="shared" ref="DA440" si="2042">IFERROR(ROUND(CZ440/CY440,0),"-")</f>
        <v>8186</v>
      </c>
      <c r="DB440" s="463">
        <f t="shared" ref="DB440" si="2043">IFERROR(ROUND(GK440/CY440,0),"-")</f>
        <v>18577</v>
      </c>
      <c r="DC440" s="463">
        <f t="shared" si="1860"/>
        <v>1119</v>
      </c>
      <c r="DD440" s="463">
        <f t="shared" si="1860"/>
        <v>17095202</v>
      </c>
      <c r="DE440" s="463">
        <f t="shared" ref="DE440" si="2044">IFERROR(ROUND(DD440/DC440,0),"-")</f>
        <v>15277</v>
      </c>
      <c r="DF440" s="463">
        <f t="shared" ref="DF440" si="2045">IFERROR(ROUND(GL440/DC440,0),"-")</f>
        <v>41190</v>
      </c>
      <c r="DG440" s="463">
        <f t="shared" si="1861"/>
        <v>139</v>
      </c>
      <c r="DH440" s="463">
        <f t="shared" si="1861"/>
        <v>1783209</v>
      </c>
      <c r="DI440" s="463">
        <f t="shared" ref="DI440" si="2046">IFERROR(ROUND(DH440/DG440,0),"-")</f>
        <v>12829</v>
      </c>
      <c r="DJ440" s="463">
        <f t="shared" ref="DJ440" si="2047">IFERROR(ROUND(GM440/DG440,0),"-")</f>
        <v>33433</v>
      </c>
      <c r="DK440" s="463">
        <f t="shared" si="1888"/>
        <v>320</v>
      </c>
      <c r="DL440" s="463">
        <f t="shared" si="1888"/>
        <v>111884</v>
      </c>
      <c r="DM440" s="463">
        <f t="shared" ref="DM440" si="2048">IFERROR(ROUND(DL440/DK440,0),"-")</f>
        <v>350</v>
      </c>
      <c r="DN440" s="463">
        <f t="shared" ref="DN440" si="2049">IFERROR(ROUND(GO440/DK440,0),"-")</f>
        <v>629</v>
      </c>
      <c r="DO440" s="463">
        <f t="shared" si="1889"/>
        <v>6349</v>
      </c>
      <c r="DP440" s="463">
        <f t="shared" si="1889"/>
        <v>342843</v>
      </c>
      <c r="DQ440" s="463">
        <f t="shared" ref="DQ440" si="2050">IFERROR(ROUND(DP440/DO440,0),"-")</f>
        <v>54</v>
      </c>
      <c r="DR440" s="463">
        <f t="shared" ref="DR440" si="2051">IFERROR(ROUND(GP440/DO440,0),"-")</f>
        <v>89</v>
      </c>
      <c r="DS440" s="463">
        <f t="shared" si="1890"/>
        <v>90</v>
      </c>
      <c r="DT440" s="463">
        <f t="shared" si="1890"/>
        <v>253940</v>
      </c>
      <c r="DU440" s="463">
        <f t="shared" ref="DU440" si="2052">IFERROR(ROUND(DT440/DS440,0),"-")</f>
        <v>2822</v>
      </c>
      <c r="DV440" s="463">
        <f t="shared" ref="DV440" si="2053">IFERROR(ROUND(GN440/DS440,0),"-")</f>
        <v>5447</v>
      </c>
      <c r="DW440" s="463">
        <f t="shared" si="1848"/>
        <v>80</v>
      </c>
      <c r="DX440" s="463">
        <f t="shared" si="1868"/>
        <v>64348</v>
      </c>
      <c r="DY440" s="463">
        <f t="shared" si="1868"/>
        <v>72613450</v>
      </c>
      <c r="DZ440" s="463">
        <f t="shared" ref="DZ440" si="2054">IFERROR(ROUND(DY440/DX440,0),"-")</f>
        <v>1128</v>
      </c>
      <c r="EA440" s="463">
        <f t="shared" ref="EA440" si="2055">IFERROR(ROUND(GQ440/DX440,0),"-")</f>
        <v>1938</v>
      </c>
      <c r="EB440" s="463">
        <f t="shared" si="1869"/>
        <v>34951</v>
      </c>
      <c r="EC440" s="463">
        <f t="shared" si="1869"/>
        <v>7856</v>
      </c>
      <c r="ED440" s="463">
        <f t="shared" si="1869"/>
        <v>737</v>
      </c>
      <c r="EE440" s="463">
        <f t="shared" si="1869"/>
        <v>6232824</v>
      </c>
      <c r="EF440" s="463">
        <f t="shared" si="1869"/>
        <v>2524</v>
      </c>
      <c r="EG440" s="463">
        <f t="shared" si="1899"/>
        <v>3862</v>
      </c>
      <c r="EH440" s="463">
        <f t="shared" si="1899"/>
        <v>2352</v>
      </c>
      <c r="EI440" s="463"/>
      <c r="EJ440" s="446"/>
      <c r="EK440" s="446"/>
      <c r="EL440" s="446"/>
      <c r="EM440" s="446"/>
      <c r="EN440" s="446"/>
      <c r="EO440" s="446"/>
      <c r="EP440" s="446"/>
      <c r="EQ440" s="446"/>
      <c r="ER440" s="446"/>
      <c r="ES440" s="446"/>
      <c r="ET440" s="446"/>
      <c r="EU440" s="446"/>
      <c r="EV440" s="446"/>
      <c r="EW440" s="446"/>
      <c r="EX440" s="446"/>
      <c r="EY440" s="446"/>
      <c r="EZ440" s="447"/>
      <c r="FA440" s="446">
        <f t="shared" ref="FA440" si="2056">MONTH(1&amp;C440)</f>
        <v>7</v>
      </c>
      <c r="FB440" s="417">
        <f t="shared" ref="FB440" si="2057">LEFT($B440,4)+IF(FA440&lt;4,1,0)</f>
        <v>2026</v>
      </c>
      <c r="FC440" s="448">
        <f t="shared" ref="FC440" si="2058">DATE(LEFT($B440,4)+IF(FA440&lt;4,1,0),FA440,1)</f>
        <v>46204</v>
      </c>
      <c r="FD440" s="449">
        <f t="shared" si="1777"/>
        <v>31</v>
      </c>
      <c r="FE440" s="450"/>
      <c r="FF440" s="451">
        <f t="shared" ref="FF440" si="2059">DO440/(T440-P440)</f>
        <v>0.65765485808991087</v>
      </c>
      <c r="FG440" s="450"/>
      <c r="FH440" s="452">
        <f t="shared" si="1874"/>
        <v>2.1234762092017303</v>
      </c>
      <c r="FI440" s="452">
        <f t="shared" si="1875"/>
        <v>1.4419976405819899</v>
      </c>
      <c r="FJ440" s="452">
        <f t="shared" si="1876"/>
        <v>2.1294498381877021</v>
      </c>
      <c r="FK440" s="452">
        <f t="shared" si="1877"/>
        <v>1.4614886731391585</v>
      </c>
      <c r="FL440" s="452">
        <f t="shared" si="1878"/>
        <v>1.3672057630838224</v>
      </c>
      <c r="FM440" s="452">
        <f t="shared" si="1879"/>
        <v>1.0507609369781976</v>
      </c>
      <c r="FN440" s="452">
        <f t="shared" si="1880"/>
        <v>1.7450612946045132</v>
      </c>
      <c r="FO440" s="452">
        <f t="shared" si="1881"/>
        <v>1.0555945967049269</v>
      </c>
      <c r="FP440" s="452">
        <f t="shared" si="1882"/>
        <v>1.6856264411990776</v>
      </c>
      <c r="FQ440" s="452">
        <f t="shared" si="1883"/>
        <v>1.0837817063797079</v>
      </c>
      <c r="FR440" s="453"/>
      <c r="FS440" s="446">
        <f t="shared" si="1891"/>
        <v>146910</v>
      </c>
      <c r="FT440" s="446">
        <f t="shared" si="1891"/>
        <v>6690706</v>
      </c>
      <c r="FU440" s="446">
        <f t="shared" si="1891"/>
        <v>11610802</v>
      </c>
      <c r="FV440" s="446">
        <f t="shared" si="1891"/>
        <v>20371036</v>
      </c>
      <c r="FW440" s="446">
        <f t="shared" si="1891"/>
        <v>9623516</v>
      </c>
      <c r="FX440" s="446">
        <f t="shared" si="1891"/>
        <v>6766227</v>
      </c>
      <c r="FY440" s="446">
        <f t="shared" si="1891"/>
        <v>229816137</v>
      </c>
      <c r="FZ440" s="446">
        <f t="shared" si="1891"/>
        <v>507481054</v>
      </c>
      <c r="GA440" s="446">
        <f t="shared" si="1891"/>
        <v>29992064</v>
      </c>
      <c r="GB440" s="446">
        <f t="shared" si="1900"/>
        <v>214918185</v>
      </c>
      <c r="GC440" s="446">
        <f t="shared" si="1900"/>
        <v>119348484</v>
      </c>
      <c r="GD440" s="446">
        <f t="shared" si="1884"/>
        <v>315823</v>
      </c>
      <c r="GE440" s="446">
        <f t="shared" si="1884"/>
        <v>172993</v>
      </c>
      <c r="GF440" s="446">
        <f t="shared" si="1884"/>
        <v>9120997</v>
      </c>
      <c r="GG440" s="446">
        <f t="shared" si="1884"/>
        <v>15885391</v>
      </c>
      <c r="GH440" s="446">
        <f t="shared" si="1884"/>
        <v>6987033</v>
      </c>
      <c r="GI440" s="446">
        <f t="shared" si="1884"/>
        <v>206771392</v>
      </c>
      <c r="GJ440" s="446">
        <f t="shared" si="1884"/>
        <v>65025560</v>
      </c>
      <c r="GK440" s="446">
        <f t="shared" si="1884"/>
        <v>24614597</v>
      </c>
      <c r="GL440" s="446">
        <f t="shared" si="1884"/>
        <v>46091459</v>
      </c>
      <c r="GM440" s="446">
        <f t="shared" si="1884"/>
        <v>4647248</v>
      </c>
      <c r="GN440" s="446">
        <f t="shared" si="1851"/>
        <v>490210</v>
      </c>
      <c r="GO440" s="446">
        <f t="shared" si="1863"/>
        <v>201307</v>
      </c>
      <c r="GP440" s="446">
        <f t="shared" si="1863"/>
        <v>563983</v>
      </c>
      <c r="GQ440" s="446">
        <f t="shared" si="1863"/>
        <v>124686007</v>
      </c>
      <c r="GR440" s="446"/>
      <c r="GS440" s="446"/>
      <c r="GT440" s="446"/>
      <c r="GU440" s="446"/>
      <c r="GV440" s="416"/>
      <c r="GW440" s="456"/>
      <c r="GX440" s="456"/>
      <c r="GY440" s="456"/>
      <c r="GZ440" s="456"/>
      <c r="HA440" s="456"/>
    </row>
    <row r="441" spans="1:209" ht="10.5" customHeight="1" x14ac:dyDescent="0.2">
      <c r="A441" s="467"/>
      <c r="H441" s="446"/>
      <c r="I441" s="446"/>
      <c r="J441" s="446"/>
      <c r="K441" s="446"/>
      <c r="L441" s="446"/>
      <c r="M441" s="446"/>
      <c r="N441" s="446"/>
      <c r="O441" s="446"/>
      <c r="P441" s="446"/>
      <c r="Q441" s="446"/>
      <c r="R441" s="446"/>
      <c r="S441" s="446"/>
      <c r="T441" s="446"/>
      <c r="U441" s="446"/>
      <c r="V441" s="446"/>
      <c r="W441" s="446"/>
      <c r="X441" s="446"/>
      <c r="Y441" s="446"/>
      <c r="Z441" s="446"/>
      <c r="AA441" s="446"/>
      <c r="AB441" s="446"/>
      <c r="AC441" s="446"/>
      <c r="AD441" s="446"/>
      <c r="AE441" s="446"/>
      <c r="AF441" s="446"/>
      <c r="AG441" s="446"/>
      <c r="AH441" s="446"/>
      <c r="AI441" s="446"/>
      <c r="AJ441" s="446"/>
      <c r="AK441" s="446"/>
      <c r="AL441" s="446"/>
      <c r="AM441" s="446"/>
      <c r="AN441" s="446"/>
      <c r="AO441" s="446"/>
      <c r="AP441" s="446"/>
      <c r="AQ441" s="446"/>
      <c r="AR441" s="446"/>
      <c r="AS441" s="446"/>
      <c r="AT441" s="446"/>
      <c r="AU441" s="446"/>
      <c r="AV441" s="446"/>
      <c r="AW441" s="446"/>
      <c r="AX441" s="446"/>
      <c r="AY441" s="446"/>
      <c r="AZ441" s="446"/>
      <c r="BA441" s="446"/>
      <c r="BB441" s="446"/>
      <c r="BC441" s="446"/>
      <c r="BD441" s="446"/>
      <c r="BE441" s="446"/>
      <c r="BF441" s="446"/>
      <c r="BG441" s="446"/>
      <c r="BH441" s="446"/>
      <c r="BI441" s="446"/>
      <c r="BJ441" s="446"/>
      <c r="BK441" s="446"/>
      <c r="BL441" s="446"/>
      <c r="BM441" s="446"/>
      <c r="BN441" s="446"/>
      <c r="BO441" s="446"/>
      <c r="BP441" s="446"/>
      <c r="BQ441" s="446"/>
      <c r="BR441" s="446"/>
      <c r="BS441" s="446"/>
      <c r="BT441" s="446"/>
      <c r="BU441" s="446"/>
      <c r="BV441" s="446"/>
      <c r="BW441" s="446"/>
      <c r="BX441" s="446"/>
      <c r="BY441" s="446"/>
      <c r="BZ441" s="446"/>
      <c r="CA441" s="446"/>
      <c r="CB441" s="446"/>
      <c r="CC441" s="446"/>
      <c r="CD441" s="446"/>
      <c r="CE441" s="446"/>
      <c r="CF441" s="446"/>
      <c r="CG441" s="446"/>
      <c r="CH441" s="446"/>
      <c r="CI441" s="446"/>
      <c r="CJ441" s="446"/>
      <c r="CK441" s="446"/>
      <c r="CL441" s="446"/>
      <c r="CM441" s="446"/>
      <c r="CN441" s="446"/>
      <c r="CO441" s="446"/>
      <c r="CP441" s="446"/>
      <c r="CQ441" s="446"/>
      <c r="CR441" s="446"/>
      <c r="CS441" s="446"/>
      <c r="CT441" s="446"/>
      <c r="CU441" s="446"/>
      <c r="CV441" s="446"/>
      <c r="CW441" s="446"/>
      <c r="CX441" s="446"/>
      <c r="CY441" s="446"/>
      <c r="CZ441" s="446"/>
      <c r="DA441" s="446"/>
      <c r="DB441" s="446"/>
      <c r="DC441" s="446"/>
      <c r="DD441" s="446"/>
      <c r="DE441" s="446"/>
      <c r="DF441" s="446"/>
      <c r="DG441" s="446"/>
      <c r="DH441" s="446"/>
      <c r="DI441" s="446"/>
      <c r="DJ441" s="446"/>
      <c r="DK441" s="446"/>
      <c r="DL441" s="446"/>
      <c r="DM441" s="446"/>
      <c r="DN441" s="446"/>
      <c r="DO441" s="446"/>
      <c r="DP441" s="446"/>
      <c r="DQ441" s="446"/>
      <c r="DR441" s="446"/>
      <c r="DS441" s="446"/>
      <c r="DT441" s="446"/>
      <c r="DU441" s="446"/>
      <c r="DV441" s="446"/>
      <c r="DW441" s="446"/>
      <c r="DX441" s="446"/>
      <c r="DY441" s="446"/>
      <c r="DZ441" s="446"/>
      <c r="EA441" s="446"/>
      <c r="EB441" s="446"/>
      <c r="EC441" s="446"/>
      <c r="ED441" s="446"/>
      <c r="EE441" s="446"/>
      <c r="EF441" s="446"/>
      <c r="EG441" s="446"/>
      <c r="EH441" s="446"/>
      <c r="EI441" s="446"/>
      <c r="EJ441" s="446"/>
      <c r="EK441" s="446"/>
      <c r="EL441" s="446"/>
      <c r="EM441" s="446"/>
      <c r="EN441" s="446"/>
      <c r="EO441" s="446"/>
      <c r="EP441" s="446"/>
      <c r="EQ441" s="446"/>
      <c r="ER441" s="446"/>
      <c r="ES441" s="446"/>
      <c r="ET441" s="446"/>
      <c r="EU441" s="446"/>
      <c r="EV441" s="446"/>
      <c r="EW441" s="446"/>
      <c r="EX441" s="446"/>
      <c r="EY441" s="446"/>
      <c r="EZ441" s="447"/>
      <c r="FA441" s="446"/>
      <c r="FB441" s="446"/>
      <c r="FC441" s="446"/>
      <c r="FD441" s="449"/>
      <c r="FH441" s="416"/>
      <c r="FI441" s="416"/>
      <c r="FJ441" s="416"/>
      <c r="FK441" s="416"/>
      <c r="FL441" s="416"/>
      <c r="FM441" s="416"/>
      <c r="FN441" s="416"/>
      <c r="FO441" s="416"/>
      <c r="FP441" s="416"/>
      <c r="FQ441" s="416"/>
      <c r="FR441" s="453"/>
      <c r="FS441" s="450"/>
      <c r="FT441" s="450"/>
      <c r="FU441" s="450"/>
      <c r="FV441" s="450"/>
      <c r="FW441" s="450"/>
      <c r="FX441" s="450"/>
      <c r="FY441" s="450"/>
      <c r="FZ441" s="450"/>
      <c r="GA441" s="450"/>
      <c r="GB441" s="450"/>
      <c r="GC441" s="450"/>
      <c r="GD441" s="450"/>
      <c r="GE441" s="450"/>
      <c r="GF441" s="450"/>
      <c r="GG441" s="450"/>
      <c r="GH441" s="450"/>
      <c r="GI441" s="450"/>
      <c r="GJ441" s="450"/>
      <c r="GK441" s="450"/>
      <c r="GL441" s="450"/>
      <c r="GM441" s="450"/>
      <c r="GN441" s="450"/>
      <c r="GO441" s="450"/>
      <c r="GP441" s="450"/>
      <c r="GQ441" s="450"/>
      <c r="GR441" s="450"/>
      <c r="GS441" s="450"/>
      <c r="GT441" s="450"/>
      <c r="GU441" s="450"/>
      <c r="GV441" s="416"/>
    </row>
    <row r="442" spans="1:209" ht="10.5" customHeight="1" x14ac:dyDescent="0.2">
      <c r="A442" s="416" t="s">
        <v>685</v>
      </c>
      <c r="H442" s="446"/>
      <c r="I442" s="446"/>
      <c r="J442" s="446"/>
      <c r="K442" s="446"/>
      <c r="L442" s="446"/>
      <c r="M442" s="446"/>
      <c r="N442" s="446"/>
      <c r="O442" s="446"/>
      <c r="P442" s="446"/>
      <c r="Q442" s="446"/>
      <c r="R442" s="446"/>
      <c r="S442" s="446"/>
      <c r="T442" s="446"/>
      <c r="U442" s="446"/>
      <c r="V442" s="446"/>
      <c r="W442" s="446"/>
      <c r="X442" s="446"/>
      <c r="Y442" s="446"/>
      <c r="Z442" s="446"/>
      <c r="AA442" s="446"/>
      <c r="AB442" s="446"/>
      <c r="AC442" s="446"/>
      <c r="AD442" s="446"/>
      <c r="AE442" s="446"/>
      <c r="AF442" s="446"/>
      <c r="AG442" s="446"/>
      <c r="AH442" s="446"/>
      <c r="AI442" s="446"/>
      <c r="AJ442" s="446"/>
      <c r="AK442" s="446"/>
      <c r="AL442" s="446"/>
      <c r="AM442" s="446"/>
      <c r="AN442" s="446"/>
      <c r="AO442" s="446"/>
      <c r="AP442" s="446"/>
      <c r="AQ442" s="446"/>
      <c r="AR442" s="446"/>
      <c r="AS442" s="446"/>
      <c r="AT442" s="446"/>
      <c r="AU442" s="446"/>
      <c r="AV442" s="446"/>
      <c r="AW442" s="446"/>
      <c r="AX442" s="446"/>
      <c r="AY442" s="446"/>
      <c r="AZ442" s="446"/>
      <c r="BA442" s="446"/>
      <c r="BB442" s="446"/>
      <c r="BC442" s="446"/>
      <c r="BD442" s="446"/>
      <c r="BE442" s="446"/>
      <c r="BF442" s="446"/>
      <c r="BG442" s="446"/>
      <c r="BH442" s="446"/>
      <c r="BI442" s="446"/>
      <c r="BJ442" s="446"/>
      <c r="BK442" s="446"/>
      <c r="BL442" s="446"/>
      <c r="BM442" s="446"/>
      <c r="BN442" s="446"/>
      <c r="BO442" s="446"/>
      <c r="BP442" s="446"/>
      <c r="BQ442" s="446"/>
      <c r="BR442" s="446"/>
      <c r="BS442" s="446"/>
      <c r="BT442" s="446"/>
      <c r="BU442" s="446"/>
      <c r="BV442" s="446"/>
      <c r="BW442" s="446"/>
      <c r="BX442" s="446"/>
      <c r="BY442" s="446"/>
      <c r="BZ442" s="446"/>
      <c r="CA442" s="446"/>
      <c r="CB442" s="446"/>
      <c r="CC442" s="446"/>
      <c r="CD442" s="446"/>
      <c r="CE442" s="446"/>
      <c r="CF442" s="446"/>
      <c r="CG442" s="446"/>
      <c r="CH442" s="446"/>
      <c r="CI442" s="446"/>
      <c r="CJ442" s="446"/>
      <c r="CK442" s="446"/>
      <c r="CL442" s="446"/>
      <c r="CM442" s="446"/>
      <c r="CN442" s="446"/>
      <c r="CO442" s="446"/>
      <c r="CP442" s="446"/>
      <c r="CQ442" s="446"/>
      <c r="CR442" s="446"/>
      <c r="CS442" s="446"/>
      <c r="CT442" s="446"/>
      <c r="CU442" s="446"/>
      <c r="CV442" s="446"/>
      <c r="CW442" s="446"/>
      <c r="CX442" s="446"/>
      <c r="CY442" s="446"/>
      <c r="CZ442" s="446"/>
      <c r="DA442" s="446"/>
      <c r="DB442" s="446"/>
      <c r="DC442" s="446"/>
      <c r="DD442" s="446"/>
      <c r="DE442" s="446"/>
      <c r="DF442" s="446"/>
      <c r="DG442" s="446"/>
      <c r="DH442" s="446"/>
      <c r="DI442" s="446"/>
      <c r="DJ442" s="446"/>
      <c r="DK442" s="446"/>
      <c r="DL442" s="446"/>
      <c r="DM442" s="446"/>
      <c r="DN442" s="446"/>
      <c r="DO442" s="446"/>
      <c r="DP442" s="446"/>
      <c r="DQ442" s="446"/>
      <c r="DR442" s="446"/>
      <c r="DS442" s="446"/>
      <c r="DT442" s="446"/>
      <c r="DU442" s="446"/>
      <c r="DV442" s="446"/>
      <c r="DW442" s="446"/>
      <c r="DX442" s="446"/>
      <c r="DY442" s="446"/>
      <c r="DZ442" s="446"/>
      <c r="EA442" s="446"/>
      <c r="EB442" s="446"/>
      <c r="EC442" s="446"/>
      <c r="ED442" s="446"/>
      <c r="EE442" s="446"/>
      <c r="EF442" s="446"/>
      <c r="EG442" s="446"/>
      <c r="EH442" s="446"/>
      <c r="EI442" s="446"/>
      <c r="EJ442" s="446"/>
      <c r="EK442" s="446"/>
      <c r="EL442" s="446"/>
      <c r="EM442" s="446"/>
      <c r="EN442" s="446"/>
      <c r="EO442" s="446"/>
      <c r="EP442" s="446"/>
      <c r="EQ442" s="446"/>
      <c r="ER442" s="446"/>
      <c r="ES442" s="446"/>
      <c r="ET442" s="446"/>
      <c r="EU442" s="446"/>
      <c r="EV442" s="446"/>
      <c r="EW442" s="446"/>
      <c r="EX442" s="446"/>
      <c r="EY442" s="446"/>
      <c r="EZ442" s="447"/>
      <c r="FA442" s="446"/>
      <c r="FB442" s="446"/>
      <c r="FC442" s="446"/>
      <c r="FD442" s="449"/>
      <c r="FH442" s="425"/>
      <c r="FI442" s="425"/>
      <c r="FJ442" s="425"/>
      <c r="FK442" s="425"/>
      <c r="FL442" s="425"/>
      <c r="FM442" s="425"/>
      <c r="FN442" s="425"/>
      <c r="FO442" s="425"/>
      <c r="FP442" s="425"/>
      <c r="FQ442" s="425"/>
      <c r="FR442" s="453"/>
      <c r="FS442" s="450"/>
      <c r="FT442" s="450"/>
      <c r="FU442" s="450"/>
      <c r="FV442" s="450"/>
      <c r="FW442" s="450"/>
      <c r="FX442" s="450"/>
      <c r="FY442" s="450"/>
      <c r="FZ442" s="450"/>
      <c r="GA442" s="450"/>
      <c r="GB442" s="450"/>
      <c r="GC442" s="450"/>
      <c r="GD442" s="450"/>
      <c r="GE442" s="450"/>
      <c r="GF442" s="450"/>
      <c r="GG442" s="450"/>
      <c r="GH442" s="450"/>
      <c r="GI442" s="450"/>
      <c r="GJ442" s="450"/>
      <c r="GK442" s="450"/>
      <c r="GL442" s="450"/>
      <c r="GM442" s="450"/>
      <c r="GN442" s="450"/>
      <c r="GO442" s="450"/>
      <c r="GP442" s="450"/>
      <c r="GQ442" s="450"/>
      <c r="GR442" s="450"/>
      <c r="GS442" s="450"/>
      <c r="GT442" s="450"/>
      <c r="GU442" s="450"/>
      <c r="GV442" s="416"/>
    </row>
    <row r="443" spans="1:209" ht="9.75" customHeight="1" x14ac:dyDescent="0.2">
      <c r="A443" s="472" t="str">
        <f t="shared" ref="A443:A506" si="2060">B443&amp;C443&amp;F443</f>
        <v>2017-18AUGUSTRX9</v>
      </c>
      <c r="B443" s="400" t="s">
        <v>126</v>
      </c>
      <c r="C443" s="400" t="s">
        <v>636</v>
      </c>
      <c r="D443" s="400" t="s">
        <v>653</v>
      </c>
      <c r="E443" s="400" t="s">
        <v>652</v>
      </c>
      <c r="F443" s="474" t="s">
        <v>451</v>
      </c>
      <c r="G443" s="474" t="s">
        <v>686</v>
      </c>
      <c r="H443" s="475">
        <v>78197</v>
      </c>
      <c r="I443" s="475">
        <v>65196</v>
      </c>
      <c r="J443" s="475">
        <v>330364</v>
      </c>
      <c r="K443" s="475">
        <v>5</v>
      </c>
      <c r="L443" s="475">
        <v>2</v>
      </c>
      <c r="M443" s="475" t="s">
        <v>152</v>
      </c>
      <c r="N443" s="475">
        <v>37</v>
      </c>
      <c r="O443" s="475">
        <v>105</v>
      </c>
      <c r="P443" s="475" t="s">
        <v>152</v>
      </c>
      <c r="Q443" s="475" t="s">
        <v>152</v>
      </c>
      <c r="R443" s="475" t="s">
        <v>152</v>
      </c>
      <c r="S443" s="475">
        <v>58813</v>
      </c>
      <c r="T443" s="475">
        <v>4260</v>
      </c>
      <c r="U443" s="475">
        <v>2750</v>
      </c>
      <c r="V443" s="475">
        <v>30513</v>
      </c>
      <c r="W443" s="475">
        <v>13988</v>
      </c>
      <c r="X443" s="475">
        <v>251</v>
      </c>
      <c r="Y443" s="475">
        <v>2043438</v>
      </c>
      <c r="Z443" s="475">
        <v>480</v>
      </c>
      <c r="AA443" s="475">
        <v>845</v>
      </c>
      <c r="AB443" s="475">
        <v>3120718</v>
      </c>
      <c r="AC443" s="475">
        <v>1135</v>
      </c>
      <c r="AD443" s="475">
        <v>2607</v>
      </c>
      <c r="AE443" s="475">
        <v>42873166</v>
      </c>
      <c r="AF443" s="475">
        <v>1405</v>
      </c>
      <c r="AG443" s="475">
        <v>2986</v>
      </c>
      <c r="AH443" s="475">
        <v>51297861</v>
      </c>
      <c r="AI443" s="475">
        <v>3667</v>
      </c>
      <c r="AJ443" s="475">
        <v>8696</v>
      </c>
      <c r="AK443" s="475">
        <v>831404</v>
      </c>
      <c r="AL443" s="475">
        <v>3312</v>
      </c>
      <c r="AM443" s="475">
        <v>8303</v>
      </c>
      <c r="AN443" s="475"/>
      <c r="AO443" s="475"/>
      <c r="AP443" s="475"/>
      <c r="AQ443" s="475"/>
      <c r="AR443" s="475"/>
      <c r="AS443" s="475"/>
      <c r="AT443" s="475">
        <v>6083</v>
      </c>
      <c r="AU443" s="475">
        <v>0</v>
      </c>
      <c r="AV443" s="475">
        <v>2714</v>
      </c>
      <c r="AW443" s="475">
        <v>7</v>
      </c>
      <c r="AX443" s="475">
        <v>0</v>
      </c>
      <c r="AY443" s="475">
        <v>3369</v>
      </c>
      <c r="AZ443" s="475">
        <v>13</v>
      </c>
      <c r="BA443" s="475"/>
      <c r="BB443" s="475"/>
      <c r="BC443" s="475"/>
      <c r="BD443" s="475"/>
      <c r="BE443" s="475"/>
      <c r="BF443" s="475"/>
      <c r="BG443" s="475"/>
      <c r="BH443" s="475"/>
      <c r="BI443" s="475">
        <v>36658</v>
      </c>
      <c r="BJ443" s="475">
        <v>761</v>
      </c>
      <c r="BK443" s="475">
        <v>15311</v>
      </c>
      <c r="BL443" s="475">
        <v>52730</v>
      </c>
      <c r="BM443" s="475">
        <v>7979</v>
      </c>
      <c r="BN443" s="475">
        <v>6604</v>
      </c>
      <c r="BO443" s="475">
        <v>5321</v>
      </c>
      <c r="BP443" s="475">
        <v>4491</v>
      </c>
      <c r="BQ443" s="475">
        <v>38992</v>
      </c>
      <c r="BR443" s="475">
        <v>34260</v>
      </c>
      <c r="BS443" s="475">
        <v>18479</v>
      </c>
      <c r="BT443" s="475">
        <v>14916</v>
      </c>
      <c r="BU443" s="475">
        <v>316</v>
      </c>
      <c r="BV443" s="475">
        <v>261</v>
      </c>
      <c r="BW443" s="475"/>
      <c r="BX443" s="475"/>
      <c r="BY443" s="475"/>
      <c r="BZ443" s="475"/>
      <c r="CA443" s="475"/>
      <c r="CB443" s="475"/>
      <c r="CC443" s="475"/>
      <c r="CD443" s="475"/>
      <c r="CE443" s="475"/>
      <c r="CF443" s="475"/>
      <c r="CG443" s="475"/>
      <c r="CH443" s="475"/>
      <c r="CI443" s="475"/>
      <c r="CJ443" s="475"/>
      <c r="CK443" s="475"/>
      <c r="CL443" s="475"/>
      <c r="CM443" s="475"/>
      <c r="CN443" s="475"/>
      <c r="CO443" s="475"/>
      <c r="CP443" s="475"/>
      <c r="CQ443" s="475"/>
      <c r="CR443" s="475"/>
      <c r="CS443" s="475"/>
      <c r="CT443" s="475"/>
      <c r="CU443" s="475"/>
      <c r="CV443" s="475"/>
      <c r="CW443" s="475"/>
      <c r="CX443" s="475"/>
      <c r="CY443" s="475"/>
      <c r="CZ443" s="475"/>
      <c r="DA443" s="475"/>
      <c r="DB443" s="475"/>
      <c r="DC443" s="475"/>
      <c r="DD443" s="475"/>
      <c r="DE443" s="475"/>
      <c r="DF443" s="475"/>
      <c r="DG443" s="475"/>
      <c r="DH443" s="475"/>
      <c r="DI443" s="475"/>
      <c r="DJ443" s="475"/>
      <c r="DK443" s="475">
        <v>0</v>
      </c>
      <c r="DL443" s="475">
        <v>0</v>
      </c>
      <c r="DM443" s="475">
        <v>0</v>
      </c>
      <c r="DN443" s="475">
        <v>0</v>
      </c>
      <c r="DO443" s="475">
        <v>0</v>
      </c>
      <c r="DP443" s="475">
        <v>0</v>
      </c>
      <c r="DQ443" s="475">
        <v>0</v>
      </c>
      <c r="DR443" s="475">
        <v>0</v>
      </c>
      <c r="DS443" s="475"/>
      <c r="DT443" s="475"/>
      <c r="DU443" s="475"/>
      <c r="DV443" s="475"/>
      <c r="DW443" s="475"/>
      <c r="DX443" s="475"/>
      <c r="DY443" s="475"/>
      <c r="DZ443" s="475"/>
      <c r="EA443" s="475"/>
      <c r="EB443" s="475"/>
      <c r="EC443" s="475"/>
      <c r="ED443" s="475"/>
      <c r="EE443" s="475"/>
      <c r="EF443" s="475"/>
      <c r="EG443" s="475" t="s">
        <v>152</v>
      </c>
      <c r="EH443" s="475" t="s">
        <v>152</v>
      </c>
      <c r="EI443" s="475">
        <v>0</v>
      </c>
      <c r="EJ443" s="475">
        <v>950</v>
      </c>
      <c r="EK443" s="475">
        <v>1061</v>
      </c>
      <c r="EL443" s="475">
        <v>8</v>
      </c>
      <c r="EM443" s="475">
        <v>1699</v>
      </c>
      <c r="EN443" s="475">
        <v>5110633</v>
      </c>
      <c r="EO443" s="475">
        <v>5380</v>
      </c>
      <c r="EP443" s="475">
        <v>10208</v>
      </c>
      <c r="EQ443" s="475">
        <v>8059250</v>
      </c>
      <c r="ER443" s="475">
        <v>7596</v>
      </c>
      <c r="ES443" s="475">
        <v>13348</v>
      </c>
      <c r="ET443" s="475">
        <v>91873</v>
      </c>
      <c r="EU443" s="475">
        <v>11484</v>
      </c>
      <c r="EV443" s="475">
        <v>14577</v>
      </c>
      <c r="EW443" s="475">
        <v>20475613</v>
      </c>
      <c r="EX443" s="475">
        <v>12052</v>
      </c>
      <c r="EY443" s="475">
        <v>21964</v>
      </c>
      <c r="EZ443" s="476"/>
      <c r="FA443" s="477">
        <f t="shared" ref="FA443:FA506" si="2061">MONTH(1&amp;C443)</f>
        <v>8</v>
      </c>
      <c r="FB443" s="417">
        <f t="shared" ref="FB443:FB506" si="2062">LEFT($B443,4)+IF(FA443&lt;4,1,0)</f>
        <v>2017</v>
      </c>
      <c r="FC443" s="448">
        <f t="shared" ref="FC443:FC506" si="2063">DATE($FB443,$FA443,1)</f>
        <v>42948</v>
      </c>
      <c r="FD443" s="449">
        <f t="shared" ref="FD443:FD506" si="2064">DAY(EOMONTH($FC443,0))</f>
        <v>31</v>
      </c>
      <c r="FE443" s="450"/>
      <c r="FF443" s="450"/>
      <c r="FG443" s="450"/>
      <c r="FH443" s="452">
        <f t="shared" ref="FH443:FH506" si="2065">IFERROR(BM443/HLOOKUP(FH$3,$T$5:$X$10112,ROW()-4,0),"-")</f>
        <v>1.8730046948356807</v>
      </c>
      <c r="FI443" s="452">
        <f t="shared" ref="FI443:FI506" si="2066">IFERROR(BN443/HLOOKUP(FI$3,$T$5:$X$10112,ROW()-4,0),"-")</f>
        <v>1.5502347417840376</v>
      </c>
      <c r="FJ443" s="452">
        <f t="shared" ref="FJ443:FJ506" si="2067">IFERROR(BO443/HLOOKUP(FJ$3,$T$5:$X$10112,ROW()-4,0),"-")</f>
        <v>1.9349090909090909</v>
      </c>
      <c r="FK443" s="452">
        <f t="shared" ref="FK443:FK506" si="2068">IFERROR(BP443/HLOOKUP(FK$3,$T$5:$X$10112,ROW()-4,0),"-")</f>
        <v>1.6330909090909091</v>
      </c>
      <c r="FL443" s="452">
        <f t="shared" ref="FL443:FL506" si="2069">IFERROR(BQ443/HLOOKUP(FL$3,$T$5:$X$10112,ROW()-4,0),"-")</f>
        <v>1.2778815586799068</v>
      </c>
      <c r="FM443" s="452">
        <f t="shared" ref="FM443:FM506" si="2070">IFERROR(BR443/HLOOKUP(FM$3,$T$5:$X$10112,ROW()-4,0),"-")</f>
        <v>1.1228001179824993</v>
      </c>
      <c r="FN443" s="452">
        <f t="shared" ref="FN443:FN506" si="2071">IFERROR(BS443/HLOOKUP(FN$3,$T$5:$X$10112,ROW()-4,0),"-")</f>
        <v>1.3210609093508723</v>
      </c>
      <c r="FO443" s="452">
        <f t="shared" ref="FO443:FO506" si="2072">IFERROR(BT443/HLOOKUP(FO$3,$T$5:$X$10112,ROW()-4,0),"-")</f>
        <v>1.0663425793537318</v>
      </c>
      <c r="FP443" s="452">
        <f t="shared" ref="FP443:FP506" si="2073">IFERROR(BU443/HLOOKUP(FP$3,$T$5:$X$10112,ROW()-4,0),"-")</f>
        <v>1.2589641434262948</v>
      </c>
      <c r="FQ443" s="452">
        <f t="shared" ref="FQ443:FQ506" si="2074">IFERROR(BV443/HLOOKUP(FQ$3,$T$5:$X$10112,ROW()-4,0),"-")</f>
        <v>1.0398406374501992</v>
      </c>
      <c r="FR443" s="453"/>
      <c r="FS443" s="477">
        <f t="shared" ref="FS443:GA452" si="2075">IFERROR(HLOOKUP(FS$1,$H$5:$HA$10112,MATCH($A443,$A$5:$A$10112,0),0)*HLOOKUP(FS$2,$H$5:$HA$10112,MATCH($A443,$A$5:$A$10112,0),0),"-")</f>
        <v>130392</v>
      </c>
      <c r="FT443" s="477" t="str">
        <f t="shared" si="2075"/>
        <v>-</v>
      </c>
      <c r="FU443" s="477">
        <f t="shared" si="2075"/>
        <v>2412252</v>
      </c>
      <c r="FV443" s="477">
        <f t="shared" si="2075"/>
        <v>6845580</v>
      </c>
      <c r="FW443" s="477">
        <f t="shared" si="2075"/>
        <v>3599700</v>
      </c>
      <c r="FX443" s="477">
        <f t="shared" si="2075"/>
        <v>7169250</v>
      </c>
      <c r="FY443" s="477">
        <f t="shared" si="2075"/>
        <v>91111818</v>
      </c>
      <c r="FZ443" s="477">
        <f t="shared" si="2075"/>
        <v>121639648</v>
      </c>
      <c r="GA443" s="477">
        <f t="shared" si="2075"/>
        <v>2084053</v>
      </c>
      <c r="GB443" s="477"/>
      <c r="GC443" s="477"/>
      <c r="GD443" s="477"/>
      <c r="GE443" s="477"/>
      <c r="GF443" s="477"/>
      <c r="GG443" s="477"/>
      <c r="GH443" s="477"/>
      <c r="GI443" s="477"/>
      <c r="GJ443" s="477"/>
      <c r="GK443" s="477"/>
      <c r="GL443" s="477"/>
      <c r="GM443" s="477"/>
      <c r="GN443" s="477"/>
      <c r="GO443" s="477">
        <f t="shared" ref="GO443:GU452" si="2076">IFERROR(HLOOKUP(GO$1,$H$5:$HA$10112,MATCH($A443,$A$5:$A$10112,0),0)*HLOOKUP(GO$2,$H$5:$HA$10112,MATCH($A443,$A$5:$A$10112,0),0),"-")</f>
        <v>0</v>
      </c>
      <c r="GP443" s="477">
        <f t="shared" si="2076"/>
        <v>0</v>
      </c>
      <c r="GQ443" s="477">
        <f t="shared" si="2076"/>
        <v>0</v>
      </c>
      <c r="GR443" s="477">
        <f t="shared" si="2076"/>
        <v>9697600</v>
      </c>
      <c r="GS443" s="477">
        <f t="shared" si="2076"/>
        <v>14162228</v>
      </c>
      <c r="GT443" s="477">
        <f t="shared" si="2076"/>
        <v>116616</v>
      </c>
      <c r="GU443" s="477">
        <f t="shared" si="2076"/>
        <v>37316836</v>
      </c>
      <c r="GV443" s="416"/>
    </row>
    <row r="444" spans="1:209" ht="9.75" customHeight="1" x14ac:dyDescent="0.2">
      <c r="A444" s="417" t="str">
        <f t="shared" si="2060"/>
        <v>2017-18AUGUSTRYC</v>
      </c>
      <c r="B444" s="402" t="s">
        <v>126</v>
      </c>
      <c r="C444" s="402" t="s">
        <v>636</v>
      </c>
      <c r="D444" s="402" t="s">
        <v>656</v>
      </c>
      <c r="E444" s="402" t="s">
        <v>466</v>
      </c>
      <c r="F444" s="478" t="s">
        <v>453</v>
      </c>
      <c r="G444" s="478" t="s">
        <v>687</v>
      </c>
      <c r="H444" s="479">
        <v>0</v>
      </c>
      <c r="I444" s="479">
        <v>0</v>
      </c>
      <c r="J444" s="479">
        <v>0</v>
      </c>
      <c r="K444" s="479">
        <v>0</v>
      </c>
      <c r="L444" s="479">
        <v>0</v>
      </c>
      <c r="M444" s="479" t="s">
        <v>152</v>
      </c>
      <c r="N444" s="479">
        <v>0</v>
      </c>
      <c r="O444" s="479">
        <v>0</v>
      </c>
      <c r="P444" s="479" t="s">
        <v>152</v>
      </c>
      <c r="Q444" s="479" t="s">
        <v>152</v>
      </c>
      <c r="R444" s="479" t="s">
        <v>152</v>
      </c>
      <c r="S444" s="479">
        <v>0</v>
      </c>
      <c r="T444" s="479">
        <v>0</v>
      </c>
      <c r="U444" s="479">
        <v>0</v>
      </c>
      <c r="V444" s="479">
        <v>0</v>
      </c>
      <c r="W444" s="479">
        <v>0</v>
      </c>
      <c r="X444" s="479">
        <v>0</v>
      </c>
      <c r="Y444" s="479">
        <v>0</v>
      </c>
      <c r="Z444" s="479">
        <v>0</v>
      </c>
      <c r="AA444" s="479">
        <v>0</v>
      </c>
      <c r="AB444" s="479">
        <v>0</v>
      </c>
      <c r="AC444" s="479">
        <v>0</v>
      </c>
      <c r="AD444" s="479">
        <v>0</v>
      </c>
      <c r="AE444" s="479">
        <v>0</v>
      </c>
      <c r="AF444" s="479">
        <v>0</v>
      </c>
      <c r="AG444" s="479">
        <v>0</v>
      </c>
      <c r="AH444" s="479">
        <v>0</v>
      </c>
      <c r="AI444" s="479">
        <v>0</v>
      </c>
      <c r="AJ444" s="479">
        <v>0</v>
      </c>
      <c r="AK444" s="479">
        <v>0</v>
      </c>
      <c r="AL444" s="479">
        <v>0</v>
      </c>
      <c r="AM444" s="479">
        <v>0</v>
      </c>
      <c r="AN444" s="479"/>
      <c r="AO444" s="479"/>
      <c r="AP444" s="479"/>
      <c r="AQ444" s="479"/>
      <c r="AR444" s="479"/>
      <c r="AS444" s="479"/>
      <c r="AT444" s="479">
        <v>0</v>
      </c>
      <c r="AU444" s="479">
        <v>0</v>
      </c>
      <c r="AV444" s="479">
        <v>0</v>
      </c>
      <c r="AW444" s="479">
        <v>0</v>
      </c>
      <c r="AX444" s="479">
        <v>0</v>
      </c>
      <c r="AY444" s="479">
        <v>0</v>
      </c>
      <c r="AZ444" s="479">
        <v>0</v>
      </c>
      <c r="BA444" s="479"/>
      <c r="BB444" s="479"/>
      <c r="BC444" s="479"/>
      <c r="BD444" s="479"/>
      <c r="BE444" s="479"/>
      <c r="BF444" s="479"/>
      <c r="BG444" s="479"/>
      <c r="BH444" s="479"/>
      <c r="BI444" s="479">
        <v>0</v>
      </c>
      <c r="BJ444" s="479">
        <v>0</v>
      </c>
      <c r="BK444" s="479">
        <v>0</v>
      </c>
      <c r="BL444" s="479">
        <v>0</v>
      </c>
      <c r="BM444" s="479">
        <v>0</v>
      </c>
      <c r="BN444" s="479">
        <v>0</v>
      </c>
      <c r="BO444" s="479">
        <v>0</v>
      </c>
      <c r="BP444" s="479">
        <v>0</v>
      </c>
      <c r="BQ444" s="479">
        <v>0</v>
      </c>
      <c r="BR444" s="479">
        <v>0</v>
      </c>
      <c r="BS444" s="479">
        <v>0</v>
      </c>
      <c r="BT444" s="479">
        <v>0</v>
      </c>
      <c r="BU444" s="479">
        <v>0</v>
      </c>
      <c r="BV444" s="479">
        <v>0</v>
      </c>
      <c r="BW444" s="479"/>
      <c r="BX444" s="479"/>
      <c r="BY444" s="479"/>
      <c r="BZ444" s="479"/>
      <c r="CA444" s="479"/>
      <c r="CB444" s="479"/>
      <c r="CC444" s="479"/>
      <c r="CD444" s="479"/>
      <c r="CE444" s="479"/>
      <c r="CF444" s="479"/>
      <c r="CG444" s="479"/>
      <c r="CH444" s="479"/>
      <c r="CI444" s="479"/>
      <c r="CJ444" s="479"/>
      <c r="CK444" s="479"/>
      <c r="CL444" s="479"/>
      <c r="CM444" s="479"/>
      <c r="CN444" s="479"/>
      <c r="CO444" s="479"/>
      <c r="CP444" s="479"/>
      <c r="CQ444" s="479"/>
      <c r="CR444" s="479"/>
      <c r="CS444" s="479"/>
      <c r="CT444" s="479"/>
      <c r="CU444" s="479"/>
      <c r="CV444" s="479"/>
      <c r="CW444" s="479"/>
      <c r="CX444" s="479"/>
      <c r="CY444" s="479"/>
      <c r="CZ444" s="479"/>
      <c r="DA444" s="479"/>
      <c r="DB444" s="479"/>
      <c r="DC444" s="479"/>
      <c r="DD444" s="479"/>
      <c r="DE444" s="479"/>
      <c r="DF444" s="479"/>
      <c r="DG444" s="479"/>
      <c r="DH444" s="479"/>
      <c r="DI444" s="479"/>
      <c r="DJ444" s="479"/>
      <c r="DK444" s="479">
        <v>0</v>
      </c>
      <c r="DL444" s="479">
        <v>0</v>
      </c>
      <c r="DM444" s="479">
        <v>0</v>
      </c>
      <c r="DN444" s="479">
        <v>0</v>
      </c>
      <c r="DO444" s="479">
        <v>0</v>
      </c>
      <c r="DP444" s="479">
        <v>0</v>
      </c>
      <c r="DQ444" s="479">
        <v>0</v>
      </c>
      <c r="DR444" s="479">
        <v>0</v>
      </c>
      <c r="DS444" s="479"/>
      <c r="DT444" s="479"/>
      <c r="DU444" s="479"/>
      <c r="DV444" s="479"/>
      <c r="DW444" s="479"/>
      <c r="DX444" s="479"/>
      <c r="DY444" s="479"/>
      <c r="DZ444" s="479"/>
      <c r="EA444" s="479"/>
      <c r="EB444" s="479"/>
      <c r="EC444" s="479"/>
      <c r="ED444" s="479"/>
      <c r="EE444" s="479"/>
      <c r="EF444" s="479"/>
      <c r="EG444" s="479" t="s">
        <v>152</v>
      </c>
      <c r="EH444" s="479" t="s">
        <v>152</v>
      </c>
      <c r="EI444" s="479">
        <v>0</v>
      </c>
      <c r="EJ444" s="479">
        <v>0</v>
      </c>
      <c r="EK444" s="479">
        <v>0</v>
      </c>
      <c r="EL444" s="479">
        <v>0</v>
      </c>
      <c r="EM444" s="479">
        <v>0</v>
      </c>
      <c r="EN444" s="479">
        <v>0</v>
      </c>
      <c r="EO444" s="479">
        <v>0</v>
      </c>
      <c r="EP444" s="479">
        <v>0</v>
      </c>
      <c r="EQ444" s="479">
        <v>0</v>
      </c>
      <c r="ER444" s="479">
        <v>0</v>
      </c>
      <c r="ES444" s="479">
        <v>0</v>
      </c>
      <c r="ET444" s="479">
        <v>0</v>
      </c>
      <c r="EU444" s="479">
        <v>0</v>
      </c>
      <c r="EV444" s="479">
        <v>0</v>
      </c>
      <c r="EW444" s="479">
        <v>0</v>
      </c>
      <c r="EX444" s="479">
        <v>0</v>
      </c>
      <c r="EY444" s="479">
        <v>0</v>
      </c>
      <c r="EZ444" s="476"/>
      <c r="FA444" s="446">
        <f t="shared" si="2061"/>
        <v>8</v>
      </c>
      <c r="FB444" s="417">
        <f t="shared" si="2062"/>
        <v>2017</v>
      </c>
      <c r="FC444" s="448">
        <f t="shared" si="2063"/>
        <v>42948</v>
      </c>
      <c r="FD444" s="449">
        <f t="shared" si="2064"/>
        <v>31</v>
      </c>
      <c r="FE444" s="450"/>
      <c r="FF444" s="450"/>
      <c r="FG444" s="450"/>
      <c r="FH444" s="452" t="str">
        <f t="shared" si="2065"/>
        <v>-</v>
      </c>
      <c r="FI444" s="452" t="str">
        <f t="shared" si="2066"/>
        <v>-</v>
      </c>
      <c r="FJ444" s="452" t="str">
        <f t="shared" si="2067"/>
        <v>-</v>
      </c>
      <c r="FK444" s="452" t="str">
        <f t="shared" si="2068"/>
        <v>-</v>
      </c>
      <c r="FL444" s="452" t="str">
        <f t="shared" si="2069"/>
        <v>-</v>
      </c>
      <c r="FM444" s="452" t="str">
        <f t="shared" si="2070"/>
        <v>-</v>
      </c>
      <c r="FN444" s="452" t="str">
        <f t="shared" si="2071"/>
        <v>-</v>
      </c>
      <c r="FO444" s="452" t="str">
        <f t="shared" si="2072"/>
        <v>-</v>
      </c>
      <c r="FP444" s="452" t="str">
        <f t="shared" si="2073"/>
        <v>-</v>
      </c>
      <c r="FQ444" s="452" t="str">
        <f t="shared" si="2074"/>
        <v>-</v>
      </c>
      <c r="FR444" s="453"/>
      <c r="FS444" s="446">
        <f t="shared" si="2075"/>
        <v>0</v>
      </c>
      <c r="FT444" s="446" t="str">
        <f t="shared" si="2075"/>
        <v>-</v>
      </c>
      <c r="FU444" s="446">
        <f t="shared" si="2075"/>
        <v>0</v>
      </c>
      <c r="FV444" s="446">
        <f t="shared" si="2075"/>
        <v>0</v>
      </c>
      <c r="FW444" s="446">
        <f t="shared" si="2075"/>
        <v>0</v>
      </c>
      <c r="FX444" s="446">
        <f t="shared" si="2075"/>
        <v>0</v>
      </c>
      <c r="FY444" s="446">
        <f t="shared" si="2075"/>
        <v>0</v>
      </c>
      <c r="FZ444" s="446">
        <f t="shared" si="2075"/>
        <v>0</v>
      </c>
      <c r="GA444" s="446">
        <f t="shared" si="2075"/>
        <v>0</v>
      </c>
      <c r="GB444" s="446"/>
      <c r="GC444" s="446"/>
      <c r="GD444" s="446"/>
      <c r="GE444" s="446"/>
      <c r="GF444" s="446"/>
      <c r="GG444" s="446"/>
      <c r="GH444" s="446"/>
      <c r="GI444" s="446"/>
      <c r="GJ444" s="446"/>
      <c r="GK444" s="446"/>
      <c r="GL444" s="446"/>
      <c r="GM444" s="446"/>
      <c r="GN444" s="446"/>
      <c r="GO444" s="446">
        <f t="shared" si="2076"/>
        <v>0</v>
      </c>
      <c r="GP444" s="446">
        <f t="shared" si="2076"/>
        <v>0</v>
      </c>
      <c r="GQ444" s="446">
        <f t="shared" si="2076"/>
        <v>0</v>
      </c>
      <c r="GR444" s="446">
        <f t="shared" si="2076"/>
        <v>0</v>
      </c>
      <c r="GS444" s="446">
        <f t="shared" si="2076"/>
        <v>0</v>
      </c>
      <c r="GT444" s="446">
        <f t="shared" si="2076"/>
        <v>0</v>
      </c>
      <c r="GU444" s="446">
        <f t="shared" si="2076"/>
        <v>0</v>
      </c>
      <c r="GV444" s="416"/>
    </row>
    <row r="445" spans="1:209" ht="9.75" customHeight="1" x14ac:dyDescent="0.2">
      <c r="A445" s="417" t="str">
        <f t="shared" si="2060"/>
        <v>2017-18AUGUSTR1F</v>
      </c>
      <c r="B445" s="402" t="s">
        <v>126</v>
      </c>
      <c r="C445" s="402" t="s">
        <v>636</v>
      </c>
      <c r="D445" s="402" t="s">
        <v>663</v>
      </c>
      <c r="E445" s="402" t="s">
        <v>662</v>
      </c>
      <c r="F445" s="478" t="s">
        <v>458</v>
      </c>
      <c r="G445" s="478" t="s">
        <v>688</v>
      </c>
      <c r="H445" s="479">
        <v>0</v>
      </c>
      <c r="I445" s="479">
        <v>0</v>
      </c>
      <c r="J445" s="479">
        <v>0</v>
      </c>
      <c r="K445" s="479">
        <v>0</v>
      </c>
      <c r="L445" s="479">
        <v>0</v>
      </c>
      <c r="M445" s="479" t="s">
        <v>152</v>
      </c>
      <c r="N445" s="479">
        <v>0</v>
      </c>
      <c r="O445" s="479">
        <v>0</v>
      </c>
      <c r="P445" s="479" t="s">
        <v>152</v>
      </c>
      <c r="Q445" s="479" t="s">
        <v>152</v>
      </c>
      <c r="R445" s="479" t="s">
        <v>152</v>
      </c>
      <c r="S445" s="479">
        <v>0</v>
      </c>
      <c r="T445" s="479">
        <v>0</v>
      </c>
      <c r="U445" s="479">
        <v>0</v>
      </c>
      <c r="V445" s="479">
        <v>0</v>
      </c>
      <c r="W445" s="479">
        <v>0</v>
      </c>
      <c r="X445" s="479">
        <v>0</v>
      </c>
      <c r="Y445" s="479">
        <v>0</v>
      </c>
      <c r="Z445" s="479">
        <v>0</v>
      </c>
      <c r="AA445" s="479">
        <v>0</v>
      </c>
      <c r="AB445" s="479">
        <v>0</v>
      </c>
      <c r="AC445" s="479">
        <v>0</v>
      </c>
      <c r="AD445" s="479">
        <v>0</v>
      </c>
      <c r="AE445" s="479">
        <v>0</v>
      </c>
      <c r="AF445" s="479">
        <v>0</v>
      </c>
      <c r="AG445" s="479">
        <v>0</v>
      </c>
      <c r="AH445" s="479">
        <v>0</v>
      </c>
      <c r="AI445" s="479">
        <v>0</v>
      </c>
      <c r="AJ445" s="479">
        <v>0</v>
      </c>
      <c r="AK445" s="479">
        <v>0</v>
      </c>
      <c r="AL445" s="479">
        <v>0</v>
      </c>
      <c r="AM445" s="479">
        <v>0</v>
      </c>
      <c r="AN445" s="479"/>
      <c r="AO445" s="479"/>
      <c r="AP445" s="479"/>
      <c r="AQ445" s="479"/>
      <c r="AR445" s="479"/>
      <c r="AS445" s="479"/>
      <c r="AT445" s="479">
        <v>0</v>
      </c>
      <c r="AU445" s="479">
        <v>0</v>
      </c>
      <c r="AV445" s="479">
        <v>0</v>
      </c>
      <c r="AW445" s="479">
        <v>0</v>
      </c>
      <c r="AX445" s="479">
        <v>0</v>
      </c>
      <c r="AY445" s="479">
        <v>0</v>
      </c>
      <c r="AZ445" s="479">
        <v>0</v>
      </c>
      <c r="BA445" s="479"/>
      <c r="BB445" s="479"/>
      <c r="BC445" s="479"/>
      <c r="BD445" s="479"/>
      <c r="BE445" s="479"/>
      <c r="BF445" s="479"/>
      <c r="BG445" s="479"/>
      <c r="BH445" s="479"/>
      <c r="BI445" s="479">
        <v>0</v>
      </c>
      <c r="BJ445" s="479">
        <v>0</v>
      </c>
      <c r="BK445" s="479">
        <v>0</v>
      </c>
      <c r="BL445" s="479">
        <v>0</v>
      </c>
      <c r="BM445" s="479">
        <v>0</v>
      </c>
      <c r="BN445" s="479">
        <v>0</v>
      </c>
      <c r="BO445" s="479">
        <v>0</v>
      </c>
      <c r="BP445" s="479">
        <v>0</v>
      </c>
      <c r="BQ445" s="479">
        <v>0</v>
      </c>
      <c r="BR445" s="479">
        <v>0</v>
      </c>
      <c r="BS445" s="479">
        <v>0</v>
      </c>
      <c r="BT445" s="479">
        <v>0</v>
      </c>
      <c r="BU445" s="479">
        <v>0</v>
      </c>
      <c r="BV445" s="479">
        <v>0</v>
      </c>
      <c r="BW445" s="479"/>
      <c r="BX445" s="479"/>
      <c r="BY445" s="479"/>
      <c r="BZ445" s="479"/>
      <c r="CA445" s="479"/>
      <c r="CB445" s="479"/>
      <c r="CC445" s="479"/>
      <c r="CD445" s="479"/>
      <c r="CE445" s="479"/>
      <c r="CF445" s="479"/>
      <c r="CG445" s="479"/>
      <c r="CH445" s="479"/>
      <c r="CI445" s="479"/>
      <c r="CJ445" s="479"/>
      <c r="CK445" s="479"/>
      <c r="CL445" s="479"/>
      <c r="CM445" s="479"/>
      <c r="CN445" s="479"/>
      <c r="CO445" s="479"/>
      <c r="CP445" s="479"/>
      <c r="CQ445" s="479"/>
      <c r="CR445" s="479"/>
      <c r="CS445" s="479"/>
      <c r="CT445" s="479"/>
      <c r="CU445" s="479"/>
      <c r="CV445" s="479"/>
      <c r="CW445" s="479"/>
      <c r="CX445" s="479"/>
      <c r="CY445" s="479"/>
      <c r="CZ445" s="479"/>
      <c r="DA445" s="479"/>
      <c r="DB445" s="479"/>
      <c r="DC445" s="479"/>
      <c r="DD445" s="479"/>
      <c r="DE445" s="479"/>
      <c r="DF445" s="479"/>
      <c r="DG445" s="479"/>
      <c r="DH445" s="479"/>
      <c r="DI445" s="479"/>
      <c r="DJ445" s="479"/>
      <c r="DK445" s="479">
        <v>0</v>
      </c>
      <c r="DL445" s="479">
        <v>0</v>
      </c>
      <c r="DM445" s="479">
        <v>0</v>
      </c>
      <c r="DN445" s="479">
        <v>0</v>
      </c>
      <c r="DO445" s="479">
        <v>0</v>
      </c>
      <c r="DP445" s="479">
        <v>0</v>
      </c>
      <c r="DQ445" s="479">
        <v>0</v>
      </c>
      <c r="DR445" s="479">
        <v>0</v>
      </c>
      <c r="DS445" s="479"/>
      <c r="DT445" s="479"/>
      <c r="DU445" s="479"/>
      <c r="DV445" s="479"/>
      <c r="DW445" s="479"/>
      <c r="DX445" s="479"/>
      <c r="DY445" s="479"/>
      <c r="DZ445" s="479"/>
      <c r="EA445" s="479"/>
      <c r="EB445" s="479"/>
      <c r="EC445" s="479"/>
      <c r="ED445" s="479"/>
      <c r="EE445" s="479"/>
      <c r="EF445" s="479"/>
      <c r="EG445" s="479" t="s">
        <v>152</v>
      </c>
      <c r="EH445" s="479" t="s">
        <v>152</v>
      </c>
      <c r="EI445" s="479">
        <v>0</v>
      </c>
      <c r="EJ445" s="479">
        <v>0</v>
      </c>
      <c r="EK445" s="479">
        <v>0</v>
      </c>
      <c r="EL445" s="479">
        <v>0</v>
      </c>
      <c r="EM445" s="479">
        <v>0</v>
      </c>
      <c r="EN445" s="479">
        <v>0</v>
      </c>
      <c r="EO445" s="479">
        <v>0</v>
      </c>
      <c r="EP445" s="479">
        <v>0</v>
      </c>
      <c r="EQ445" s="479">
        <v>0</v>
      </c>
      <c r="ER445" s="479">
        <v>0</v>
      </c>
      <c r="ES445" s="479">
        <v>0</v>
      </c>
      <c r="ET445" s="479">
        <v>0</v>
      </c>
      <c r="EU445" s="479">
        <v>0</v>
      </c>
      <c r="EV445" s="479">
        <v>0</v>
      </c>
      <c r="EW445" s="479">
        <v>0</v>
      </c>
      <c r="EX445" s="479">
        <v>0</v>
      </c>
      <c r="EY445" s="479">
        <v>0</v>
      </c>
      <c r="EZ445" s="476"/>
      <c r="FA445" s="446">
        <f t="shared" si="2061"/>
        <v>8</v>
      </c>
      <c r="FB445" s="417">
        <f t="shared" si="2062"/>
        <v>2017</v>
      </c>
      <c r="FC445" s="448">
        <f t="shared" si="2063"/>
        <v>42948</v>
      </c>
      <c r="FD445" s="449">
        <f t="shared" si="2064"/>
        <v>31</v>
      </c>
      <c r="FE445" s="450"/>
      <c r="FF445" s="450"/>
      <c r="FG445" s="450"/>
      <c r="FH445" s="452" t="str">
        <f t="shared" si="2065"/>
        <v>-</v>
      </c>
      <c r="FI445" s="452" t="str">
        <f t="shared" si="2066"/>
        <v>-</v>
      </c>
      <c r="FJ445" s="452" t="str">
        <f t="shared" si="2067"/>
        <v>-</v>
      </c>
      <c r="FK445" s="452" t="str">
        <f t="shared" si="2068"/>
        <v>-</v>
      </c>
      <c r="FL445" s="452" t="str">
        <f t="shared" si="2069"/>
        <v>-</v>
      </c>
      <c r="FM445" s="452" t="str">
        <f t="shared" si="2070"/>
        <v>-</v>
      </c>
      <c r="FN445" s="452" t="str">
        <f t="shared" si="2071"/>
        <v>-</v>
      </c>
      <c r="FO445" s="452" t="str">
        <f t="shared" si="2072"/>
        <v>-</v>
      </c>
      <c r="FP445" s="452" t="str">
        <f t="shared" si="2073"/>
        <v>-</v>
      </c>
      <c r="FQ445" s="452" t="str">
        <f t="shared" si="2074"/>
        <v>-</v>
      </c>
      <c r="FR445" s="453"/>
      <c r="FS445" s="446">
        <f t="shared" si="2075"/>
        <v>0</v>
      </c>
      <c r="FT445" s="446" t="str">
        <f t="shared" si="2075"/>
        <v>-</v>
      </c>
      <c r="FU445" s="446">
        <f t="shared" si="2075"/>
        <v>0</v>
      </c>
      <c r="FV445" s="446">
        <f t="shared" si="2075"/>
        <v>0</v>
      </c>
      <c r="FW445" s="446">
        <f t="shared" si="2075"/>
        <v>0</v>
      </c>
      <c r="FX445" s="446">
        <f t="shared" si="2075"/>
        <v>0</v>
      </c>
      <c r="FY445" s="446">
        <f t="shared" si="2075"/>
        <v>0</v>
      </c>
      <c r="FZ445" s="446">
        <f t="shared" si="2075"/>
        <v>0</v>
      </c>
      <c r="GA445" s="446">
        <f t="shared" si="2075"/>
        <v>0</v>
      </c>
      <c r="GB445" s="446"/>
      <c r="GC445" s="446"/>
      <c r="GD445" s="446"/>
      <c r="GE445" s="446"/>
      <c r="GF445" s="446"/>
      <c r="GG445" s="446"/>
      <c r="GH445" s="446"/>
      <c r="GI445" s="446"/>
      <c r="GJ445" s="446"/>
      <c r="GK445" s="446"/>
      <c r="GL445" s="446"/>
      <c r="GM445" s="446"/>
      <c r="GN445" s="446"/>
      <c r="GO445" s="446">
        <f t="shared" si="2076"/>
        <v>0</v>
      </c>
      <c r="GP445" s="446">
        <f t="shared" si="2076"/>
        <v>0</v>
      </c>
      <c r="GQ445" s="446">
        <f t="shared" si="2076"/>
        <v>0</v>
      </c>
      <c r="GR445" s="446">
        <f t="shared" si="2076"/>
        <v>0</v>
      </c>
      <c r="GS445" s="446">
        <f t="shared" si="2076"/>
        <v>0</v>
      </c>
      <c r="GT445" s="446">
        <f t="shared" si="2076"/>
        <v>0</v>
      </c>
      <c r="GU445" s="446">
        <f t="shared" si="2076"/>
        <v>0</v>
      </c>
      <c r="GV445" s="416"/>
      <c r="GW445" s="456"/>
      <c r="GX445" s="422"/>
      <c r="GY445" s="422"/>
      <c r="GZ445" s="422"/>
      <c r="HA445" s="422"/>
    </row>
    <row r="446" spans="1:209" ht="9.75" customHeight="1" x14ac:dyDescent="0.2">
      <c r="A446" s="417" t="str">
        <f t="shared" si="2060"/>
        <v>2017-18AUGUSTRRU</v>
      </c>
      <c r="B446" s="402" t="s">
        <v>126</v>
      </c>
      <c r="C446" s="480" t="s">
        <v>636</v>
      </c>
      <c r="D446" s="402" t="s">
        <v>659</v>
      </c>
      <c r="E446" s="402" t="s">
        <v>467</v>
      </c>
      <c r="F446" s="478" t="s">
        <v>454</v>
      </c>
      <c r="G446" s="478" t="s">
        <v>689</v>
      </c>
      <c r="H446" s="479">
        <v>0</v>
      </c>
      <c r="I446" s="479">
        <v>0</v>
      </c>
      <c r="J446" s="479">
        <v>0</v>
      </c>
      <c r="K446" s="479">
        <v>0</v>
      </c>
      <c r="L446" s="479">
        <v>0</v>
      </c>
      <c r="M446" s="479" t="s">
        <v>152</v>
      </c>
      <c r="N446" s="479">
        <v>0</v>
      </c>
      <c r="O446" s="479">
        <v>0</v>
      </c>
      <c r="P446" s="479" t="s">
        <v>152</v>
      </c>
      <c r="Q446" s="479" t="s">
        <v>152</v>
      </c>
      <c r="R446" s="479" t="s">
        <v>152</v>
      </c>
      <c r="S446" s="479">
        <v>0</v>
      </c>
      <c r="T446" s="479">
        <v>0</v>
      </c>
      <c r="U446" s="479">
        <v>0</v>
      </c>
      <c r="V446" s="479">
        <v>0</v>
      </c>
      <c r="W446" s="479">
        <v>0</v>
      </c>
      <c r="X446" s="479">
        <v>0</v>
      </c>
      <c r="Y446" s="479">
        <v>0</v>
      </c>
      <c r="Z446" s="479">
        <v>0</v>
      </c>
      <c r="AA446" s="479">
        <v>0</v>
      </c>
      <c r="AB446" s="479">
        <v>0</v>
      </c>
      <c r="AC446" s="479">
        <v>0</v>
      </c>
      <c r="AD446" s="479">
        <v>0</v>
      </c>
      <c r="AE446" s="479">
        <v>0</v>
      </c>
      <c r="AF446" s="479">
        <v>0</v>
      </c>
      <c r="AG446" s="479">
        <v>0</v>
      </c>
      <c r="AH446" s="479">
        <v>0</v>
      </c>
      <c r="AI446" s="479">
        <v>0</v>
      </c>
      <c r="AJ446" s="479">
        <v>0</v>
      </c>
      <c r="AK446" s="479">
        <v>0</v>
      </c>
      <c r="AL446" s="479">
        <v>0</v>
      </c>
      <c r="AM446" s="479">
        <v>0</v>
      </c>
      <c r="AN446" s="479"/>
      <c r="AO446" s="479"/>
      <c r="AP446" s="479"/>
      <c r="AQ446" s="479"/>
      <c r="AR446" s="479"/>
      <c r="AS446" s="479"/>
      <c r="AT446" s="479">
        <v>0</v>
      </c>
      <c r="AU446" s="479">
        <v>0</v>
      </c>
      <c r="AV446" s="479">
        <v>0</v>
      </c>
      <c r="AW446" s="479">
        <v>0</v>
      </c>
      <c r="AX446" s="479">
        <v>0</v>
      </c>
      <c r="AY446" s="479">
        <v>0</v>
      </c>
      <c r="AZ446" s="479">
        <v>0</v>
      </c>
      <c r="BA446" s="479"/>
      <c r="BB446" s="479"/>
      <c r="BC446" s="479"/>
      <c r="BD446" s="479"/>
      <c r="BE446" s="479"/>
      <c r="BF446" s="479"/>
      <c r="BG446" s="479"/>
      <c r="BH446" s="479"/>
      <c r="BI446" s="479">
        <v>0</v>
      </c>
      <c r="BJ446" s="479">
        <v>0</v>
      </c>
      <c r="BK446" s="479">
        <v>0</v>
      </c>
      <c r="BL446" s="479">
        <v>0</v>
      </c>
      <c r="BM446" s="479">
        <v>0</v>
      </c>
      <c r="BN446" s="479">
        <v>0</v>
      </c>
      <c r="BO446" s="479">
        <v>0</v>
      </c>
      <c r="BP446" s="479">
        <v>0</v>
      </c>
      <c r="BQ446" s="479">
        <v>0</v>
      </c>
      <c r="BR446" s="479">
        <v>0</v>
      </c>
      <c r="BS446" s="479">
        <v>0</v>
      </c>
      <c r="BT446" s="479">
        <v>0</v>
      </c>
      <c r="BU446" s="479">
        <v>0</v>
      </c>
      <c r="BV446" s="479">
        <v>0</v>
      </c>
      <c r="BW446" s="479"/>
      <c r="BX446" s="479"/>
      <c r="BY446" s="479"/>
      <c r="BZ446" s="479"/>
      <c r="CA446" s="479"/>
      <c r="CB446" s="479"/>
      <c r="CC446" s="479"/>
      <c r="CD446" s="479"/>
      <c r="CE446" s="479"/>
      <c r="CF446" s="479"/>
      <c r="CG446" s="479"/>
      <c r="CH446" s="479"/>
      <c r="CI446" s="479"/>
      <c r="CJ446" s="479"/>
      <c r="CK446" s="479"/>
      <c r="CL446" s="479"/>
      <c r="CM446" s="479"/>
      <c r="CN446" s="479"/>
      <c r="CO446" s="479"/>
      <c r="CP446" s="479"/>
      <c r="CQ446" s="479"/>
      <c r="CR446" s="479"/>
      <c r="CS446" s="479"/>
      <c r="CT446" s="479"/>
      <c r="CU446" s="479"/>
      <c r="CV446" s="479"/>
      <c r="CW446" s="479"/>
      <c r="CX446" s="479"/>
      <c r="CY446" s="479"/>
      <c r="CZ446" s="479"/>
      <c r="DA446" s="479"/>
      <c r="DB446" s="479"/>
      <c r="DC446" s="479"/>
      <c r="DD446" s="479"/>
      <c r="DE446" s="479"/>
      <c r="DF446" s="479"/>
      <c r="DG446" s="479"/>
      <c r="DH446" s="479"/>
      <c r="DI446" s="479"/>
      <c r="DJ446" s="479"/>
      <c r="DK446" s="479">
        <v>0</v>
      </c>
      <c r="DL446" s="479">
        <v>0</v>
      </c>
      <c r="DM446" s="479">
        <v>0</v>
      </c>
      <c r="DN446" s="479">
        <v>0</v>
      </c>
      <c r="DO446" s="479">
        <v>0</v>
      </c>
      <c r="DP446" s="479">
        <v>0</v>
      </c>
      <c r="DQ446" s="479">
        <v>0</v>
      </c>
      <c r="DR446" s="479">
        <v>0</v>
      </c>
      <c r="DS446" s="479"/>
      <c r="DT446" s="479"/>
      <c r="DU446" s="479"/>
      <c r="DV446" s="479"/>
      <c r="DW446" s="479"/>
      <c r="DX446" s="479"/>
      <c r="DY446" s="479"/>
      <c r="DZ446" s="479"/>
      <c r="EA446" s="479"/>
      <c r="EB446" s="479"/>
      <c r="EC446" s="479"/>
      <c r="ED446" s="479"/>
      <c r="EE446" s="479"/>
      <c r="EF446" s="479"/>
      <c r="EG446" s="479" t="s">
        <v>152</v>
      </c>
      <c r="EH446" s="479" t="s">
        <v>152</v>
      </c>
      <c r="EI446" s="479">
        <v>0</v>
      </c>
      <c r="EJ446" s="479">
        <v>0</v>
      </c>
      <c r="EK446" s="479">
        <v>0</v>
      </c>
      <c r="EL446" s="479">
        <v>0</v>
      </c>
      <c r="EM446" s="479">
        <v>0</v>
      </c>
      <c r="EN446" s="479">
        <v>0</v>
      </c>
      <c r="EO446" s="479">
        <v>0</v>
      </c>
      <c r="EP446" s="479">
        <v>0</v>
      </c>
      <c r="EQ446" s="479">
        <v>0</v>
      </c>
      <c r="ER446" s="479">
        <v>0</v>
      </c>
      <c r="ES446" s="479">
        <v>0</v>
      </c>
      <c r="ET446" s="479">
        <v>0</v>
      </c>
      <c r="EU446" s="479">
        <v>0</v>
      </c>
      <c r="EV446" s="479">
        <v>0</v>
      </c>
      <c r="EW446" s="479">
        <v>0</v>
      </c>
      <c r="EX446" s="479">
        <v>0</v>
      </c>
      <c r="EY446" s="479">
        <v>0</v>
      </c>
      <c r="EZ446" s="476"/>
      <c r="FA446" s="446">
        <f t="shared" si="2061"/>
        <v>8</v>
      </c>
      <c r="FB446" s="417">
        <f t="shared" si="2062"/>
        <v>2017</v>
      </c>
      <c r="FC446" s="448">
        <f t="shared" si="2063"/>
        <v>42948</v>
      </c>
      <c r="FD446" s="449">
        <f t="shared" si="2064"/>
        <v>31</v>
      </c>
      <c r="FE446" s="450"/>
      <c r="FF446" s="450"/>
      <c r="FG446" s="450"/>
      <c r="FH446" s="481" t="str">
        <f t="shared" si="2065"/>
        <v>-</v>
      </c>
      <c r="FI446" s="481" t="str">
        <f t="shared" si="2066"/>
        <v>-</v>
      </c>
      <c r="FJ446" s="481" t="str">
        <f t="shared" si="2067"/>
        <v>-</v>
      </c>
      <c r="FK446" s="481" t="str">
        <f t="shared" si="2068"/>
        <v>-</v>
      </c>
      <c r="FL446" s="481" t="str">
        <f t="shared" si="2069"/>
        <v>-</v>
      </c>
      <c r="FM446" s="481" t="str">
        <f t="shared" si="2070"/>
        <v>-</v>
      </c>
      <c r="FN446" s="481" t="str">
        <f t="shared" si="2071"/>
        <v>-</v>
      </c>
      <c r="FO446" s="481" t="str">
        <f t="shared" si="2072"/>
        <v>-</v>
      </c>
      <c r="FP446" s="481" t="str">
        <f t="shared" si="2073"/>
        <v>-</v>
      </c>
      <c r="FQ446" s="481" t="str">
        <f t="shared" si="2074"/>
        <v>-</v>
      </c>
      <c r="FR446" s="453"/>
      <c r="FS446" s="482">
        <f t="shared" si="2075"/>
        <v>0</v>
      </c>
      <c r="FT446" s="482" t="str">
        <f t="shared" si="2075"/>
        <v>-</v>
      </c>
      <c r="FU446" s="482">
        <f t="shared" si="2075"/>
        <v>0</v>
      </c>
      <c r="FV446" s="482">
        <f t="shared" si="2075"/>
        <v>0</v>
      </c>
      <c r="FW446" s="482">
        <f t="shared" si="2075"/>
        <v>0</v>
      </c>
      <c r="FX446" s="482">
        <f t="shared" si="2075"/>
        <v>0</v>
      </c>
      <c r="FY446" s="482">
        <f t="shared" si="2075"/>
        <v>0</v>
      </c>
      <c r="FZ446" s="482">
        <f t="shared" si="2075"/>
        <v>0</v>
      </c>
      <c r="GA446" s="482">
        <f t="shared" si="2075"/>
        <v>0</v>
      </c>
      <c r="GB446" s="482"/>
      <c r="GC446" s="482"/>
      <c r="GD446" s="482"/>
      <c r="GE446" s="482"/>
      <c r="GF446" s="482"/>
      <c r="GG446" s="482"/>
      <c r="GH446" s="482"/>
      <c r="GI446" s="482"/>
      <c r="GJ446" s="482"/>
      <c r="GK446" s="482"/>
      <c r="GL446" s="482"/>
      <c r="GM446" s="482"/>
      <c r="GN446" s="482"/>
      <c r="GO446" s="482">
        <f t="shared" si="2076"/>
        <v>0</v>
      </c>
      <c r="GP446" s="482">
        <f t="shared" si="2076"/>
        <v>0</v>
      </c>
      <c r="GQ446" s="482">
        <f t="shared" si="2076"/>
        <v>0</v>
      </c>
      <c r="GR446" s="482">
        <f t="shared" si="2076"/>
        <v>0</v>
      </c>
      <c r="GS446" s="482">
        <f t="shared" si="2076"/>
        <v>0</v>
      </c>
      <c r="GT446" s="482">
        <f t="shared" si="2076"/>
        <v>0</v>
      </c>
      <c r="GU446" s="482">
        <f t="shared" si="2076"/>
        <v>0</v>
      </c>
      <c r="GV446" s="416"/>
      <c r="GW446" s="422"/>
    </row>
    <row r="447" spans="1:209" ht="9.75" customHeight="1" x14ac:dyDescent="0.2">
      <c r="A447" s="417" t="str">
        <f t="shared" si="2060"/>
        <v>2017-18AUGUSTRX6</v>
      </c>
      <c r="B447" s="402" t="s">
        <v>126</v>
      </c>
      <c r="C447" s="402" t="s">
        <v>636</v>
      </c>
      <c r="D447" s="402" t="s">
        <v>646</v>
      </c>
      <c r="E447" s="402" t="s">
        <v>645</v>
      </c>
      <c r="F447" s="478" t="s">
        <v>448</v>
      </c>
      <c r="G447" s="478" t="s">
        <v>690</v>
      </c>
      <c r="H447" s="479">
        <v>0</v>
      </c>
      <c r="I447" s="479">
        <v>0</v>
      </c>
      <c r="J447" s="479">
        <v>0</v>
      </c>
      <c r="K447" s="479">
        <v>0</v>
      </c>
      <c r="L447" s="479">
        <v>0</v>
      </c>
      <c r="M447" s="479" t="s">
        <v>152</v>
      </c>
      <c r="N447" s="479">
        <v>0</v>
      </c>
      <c r="O447" s="479">
        <v>0</v>
      </c>
      <c r="P447" s="479" t="s">
        <v>152</v>
      </c>
      <c r="Q447" s="479" t="s">
        <v>152</v>
      </c>
      <c r="R447" s="479" t="s">
        <v>152</v>
      </c>
      <c r="S447" s="479">
        <v>0</v>
      </c>
      <c r="T447" s="479">
        <v>0</v>
      </c>
      <c r="U447" s="479">
        <v>0</v>
      </c>
      <c r="V447" s="479">
        <v>0</v>
      </c>
      <c r="W447" s="479">
        <v>0</v>
      </c>
      <c r="X447" s="479">
        <v>0</v>
      </c>
      <c r="Y447" s="479">
        <v>0</v>
      </c>
      <c r="Z447" s="479">
        <v>0</v>
      </c>
      <c r="AA447" s="479">
        <v>0</v>
      </c>
      <c r="AB447" s="479">
        <v>0</v>
      </c>
      <c r="AC447" s="479">
        <v>0</v>
      </c>
      <c r="AD447" s="479">
        <v>0</v>
      </c>
      <c r="AE447" s="479">
        <v>0</v>
      </c>
      <c r="AF447" s="479">
        <v>0</v>
      </c>
      <c r="AG447" s="479">
        <v>0</v>
      </c>
      <c r="AH447" s="479">
        <v>0</v>
      </c>
      <c r="AI447" s="479">
        <v>0</v>
      </c>
      <c r="AJ447" s="479">
        <v>0</v>
      </c>
      <c r="AK447" s="479">
        <v>0</v>
      </c>
      <c r="AL447" s="479">
        <v>0</v>
      </c>
      <c r="AM447" s="479">
        <v>0</v>
      </c>
      <c r="AN447" s="479"/>
      <c r="AO447" s="479"/>
      <c r="AP447" s="479"/>
      <c r="AQ447" s="479"/>
      <c r="AR447" s="479"/>
      <c r="AS447" s="479"/>
      <c r="AT447" s="479">
        <v>0</v>
      </c>
      <c r="AU447" s="479">
        <v>0</v>
      </c>
      <c r="AV447" s="479">
        <v>0</v>
      </c>
      <c r="AW447" s="479">
        <v>0</v>
      </c>
      <c r="AX447" s="479">
        <v>0</v>
      </c>
      <c r="AY447" s="479">
        <v>0</v>
      </c>
      <c r="AZ447" s="479">
        <v>0</v>
      </c>
      <c r="BA447" s="479"/>
      <c r="BB447" s="479"/>
      <c r="BC447" s="479"/>
      <c r="BD447" s="479"/>
      <c r="BE447" s="479"/>
      <c r="BF447" s="479"/>
      <c r="BG447" s="479"/>
      <c r="BH447" s="479"/>
      <c r="BI447" s="479">
        <v>0</v>
      </c>
      <c r="BJ447" s="479">
        <v>0</v>
      </c>
      <c r="BK447" s="479">
        <v>0</v>
      </c>
      <c r="BL447" s="479">
        <v>0</v>
      </c>
      <c r="BM447" s="479">
        <v>0</v>
      </c>
      <c r="BN447" s="479">
        <v>0</v>
      </c>
      <c r="BO447" s="479">
        <v>0</v>
      </c>
      <c r="BP447" s="479">
        <v>0</v>
      </c>
      <c r="BQ447" s="479">
        <v>0</v>
      </c>
      <c r="BR447" s="479">
        <v>0</v>
      </c>
      <c r="BS447" s="479">
        <v>0</v>
      </c>
      <c r="BT447" s="479">
        <v>0</v>
      </c>
      <c r="BU447" s="479">
        <v>0</v>
      </c>
      <c r="BV447" s="479">
        <v>0</v>
      </c>
      <c r="BW447" s="479"/>
      <c r="BX447" s="479"/>
      <c r="BY447" s="479"/>
      <c r="BZ447" s="479"/>
      <c r="CA447" s="479"/>
      <c r="CB447" s="479"/>
      <c r="CC447" s="479"/>
      <c r="CD447" s="479"/>
      <c r="CE447" s="479"/>
      <c r="CF447" s="479"/>
      <c r="CG447" s="479"/>
      <c r="CH447" s="479"/>
      <c r="CI447" s="479"/>
      <c r="CJ447" s="479"/>
      <c r="CK447" s="479"/>
      <c r="CL447" s="479"/>
      <c r="CM447" s="479"/>
      <c r="CN447" s="479"/>
      <c r="CO447" s="479"/>
      <c r="CP447" s="479"/>
      <c r="CQ447" s="479"/>
      <c r="CR447" s="479"/>
      <c r="CS447" s="479"/>
      <c r="CT447" s="479"/>
      <c r="CU447" s="479"/>
      <c r="CV447" s="479"/>
      <c r="CW447" s="479"/>
      <c r="CX447" s="479"/>
      <c r="CY447" s="479"/>
      <c r="CZ447" s="479"/>
      <c r="DA447" s="479"/>
      <c r="DB447" s="479"/>
      <c r="DC447" s="479"/>
      <c r="DD447" s="479"/>
      <c r="DE447" s="479"/>
      <c r="DF447" s="479"/>
      <c r="DG447" s="479"/>
      <c r="DH447" s="479"/>
      <c r="DI447" s="479"/>
      <c r="DJ447" s="479"/>
      <c r="DK447" s="479">
        <v>0</v>
      </c>
      <c r="DL447" s="479">
        <v>0</v>
      </c>
      <c r="DM447" s="479">
        <v>0</v>
      </c>
      <c r="DN447" s="479">
        <v>0</v>
      </c>
      <c r="DO447" s="479">
        <v>0</v>
      </c>
      <c r="DP447" s="479">
        <v>0</v>
      </c>
      <c r="DQ447" s="479">
        <v>0</v>
      </c>
      <c r="DR447" s="479">
        <v>0</v>
      </c>
      <c r="DS447" s="479"/>
      <c r="DT447" s="479"/>
      <c r="DU447" s="479"/>
      <c r="DV447" s="479"/>
      <c r="DW447" s="479"/>
      <c r="DX447" s="479"/>
      <c r="DY447" s="479"/>
      <c r="DZ447" s="479"/>
      <c r="EA447" s="479"/>
      <c r="EB447" s="479"/>
      <c r="EC447" s="479"/>
      <c r="ED447" s="479"/>
      <c r="EE447" s="479"/>
      <c r="EF447" s="479"/>
      <c r="EG447" s="479" t="s">
        <v>152</v>
      </c>
      <c r="EH447" s="479" t="s">
        <v>152</v>
      </c>
      <c r="EI447" s="479">
        <v>0</v>
      </c>
      <c r="EJ447" s="479">
        <v>0</v>
      </c>
      <c r="EK447" s="479">
        <v>0</v>
      </c>
      <c r="EL447" s="479">
        <v>0</v>
      </c>
      <c r="EM447" s="479">
        <v>0</v>
      </c>
      <c r="EN447" s="479">
        <v>0</v>
      </c>
      <c r="EO447" s="479">
        <v>0</v>
      </c>
      <c r="EP447" s="479">
        <v>0</v>
      </c>
      <c r="EQ447" s="479">
        <v>0</v>
      </c>
      <c r="ER447" s="479">
        <v>0</v>
      </c>
      <c r="ES447" s="479">
        <v>0</v>
      </c>
      <c r="ET447" s="479">
        <v>0</v>
      </c>
      <c r="EU447" s="479">
        <v>0</v>
      </c>
      <c r="EV447" s="479">
        <v>0</v>
      </c>
      <c r="EW447" s="479">
        <v>0</v>
      </c>
      <c r="EX447" s="479">
        <v>0</v>
      </c>
      <c r="EY447" s="479">
        <v>0</v>
      </c>
      <c r="EZ447" s="476"/>
      <c r="FA447" s="446">
        <f t="shared" si="2061"/>
        <v>8</v>
      </c>
      <c r="FB447" s="417">
        <f t="shared" si="2062"/>
        <v>2017</v>
      </c>
      <c r="FC447" s="448">
        <f t="shared" si="2063"/>
        <v>42948</v>
      </c>
      <c r="FD447" s="449">
        <f t="shared" si="2064"/>
        <v>31</v>
      </c>
      <c r="FE447" s="450"/>
      <c r="FF447" s="450"/>
      <c r="FG447" s="450"/>
      <c r="FH447" s="452" t="str">
        <f t="shared" si="2065"/>
        <v>-</v>
      </c>
      <c r="FI447" s="452" t="str">
        <f t="shared" si="2066"/>
        <v>-</v>
      </c>
      <c r="FJ447" s="452" t="str">
        <f t="shared" si="2067"/>
        <v>-</v>
      </c>
      <c r="FK447" s="452" t="str">
        <f t="shared" si="2068"/>
        <v>-</v>
      </c>
      <c r="FL447" s="452" t="str">
        <f t="shared" si="2069"/>
        <v>-</v>
      </c>
      <c r="FM447" s="452" t="str">
        <f t="shared" si="2070"/>
        <v>-</v>
      </c>
      <c r="FN447" s="452" t="str">
        <f t="shared" si="2071"/>
        <v>-</v>
      </c>
      <c r="FO447" s="452" t="str">
        <f t="shared" si="2072"/>
        <v>-</v>
      </c>
      <c r="FP447" s="452" t="str">
        <f t="shared" si="2073"/>
        <v>-</v>
      </c>
      <c r="FQ447" s="452" t="str">
        <f t="shared" si="2074"/>
        <v>-</v>
      </c>
      <c r="FR447" s="453"/>
      <c r="FS447" s="446">
        <f t="shared" si="2075"/>
        <v>0</v>
      </c>
      <c r="FT447" s="446" t="str">
        <f t="shared" si="2075"/>
        <v>-</v>
      </c>
      <c r="FU447" s="446">
        <f t="shared" si="2075"/>
        <v>0</v>
      </c>
      <c r="FV447" s="446">
        <f t="shared" si="2075"/>
        <v>0</v>
      </c>
      <c r="FW447" s="446">
        <f t="shared" si="2075"/>
        <v>0</v>
      </c>
      <c r="FX447" s="446">
        <f t="shared" si="2075"/>
        <v>0</v>
      </c>
      <c r="FY447" s="446">
        <f t="shared" si="2075"/>
        <v>0</v>
      </c>
      <c r="FZ447" s="446">
        <f t="shared" si="2075"/>
        <v>0</v>
      </c>
      <c r="GA447" s="446">
        <f t="shared" si="2075"/>
        <v>0</v>
      </c>
      <c r="GB447" s="446"/>
      <c r="GC447" s="446"/>
      <c r="GD447" s="446"/>
      <c r="GE447" s="446"/>
      <c r="GF447" s="446"/>
      <c r="GG447" s="446"/>
      <c r="GH447" s="446"/>
      <c r="GI447" s="446"/>
      <c r="GJ447" s="446"/>
      <c r="GK447" s="446"/>
      <c r="GL447" s="446"/>
      <c r="GM447" s="446"/>
      <c r="GN447" s="446"/>
      <c r="GO447" s="446">
        <f t="shared" si="2076"/>
        <v>0</v>
      </c>
      <c r="GP447" s="446">
        <f t="shared" si="2076"/>
        <v>0</v>
      </c>
      <c r="GQ447" s="446">
        <f t="shared" si="2076"/>
        <v>0</v>
      </c>
      <c r="GR447" s="446">
        <f t="shared" si="2076"/>
        <v>0</v>
      </c>
      <c r="GS447" s="446">
        <f t="shared" si="2076"/>
        <v>0</v>
      </c>
      <c r="GT447" s="446">
        <f t="shared" si="2076"/>
        <v>0</v>
      </c>
      <c r="GU447" s="446">
        <f t="shared" si="2076"/>
        <v>0</v>
      </c>
      <c r="GV447" s="416"/>
    </row>
    <row r="448" spans="1:209" ht="9.75" customHeight="1" x14ac:dyDescent="0.2">
      <c r="A448" s="417" t="str">
        <f t="shared" si="2060"/>
        <v>2017-18AUGUSTRX7</v>
      </c>
      <c r="B448" s="402" t="s">
        <v>126</v>
      </c>
      <c r="C448" s="402" t="s">
        <v>636</v>
      </c>
      <c r="D448" s="402" t="s">
        <v>649</v>
      </c>
      <c r="E448" s="402" t="s">
        <v>462</v>
      </c>
      <c r="F448" s="478" t="s">
        <v>449</v>
      </c>
      <c r="G448" s="478" t="s">
        <v>691</v>
      </c>
      <c r="H448" s="479">
        <v>99343</v>
      </c>
      <c r="I448" s="479">
        <v>75832</v>
      </c>
      <c r="J448" s="479">
        <v>1466629</v>
      </c>
      <c r="K448" s="479">
        <v>19</v>
      </c>
      <c r="L448" s="479">
        <v>1</v>
      </c>
      <c r="M448" s="479" t="s">
        <v>152</v>
      </c>
      <c r="N448" s="479">
        <v>98</v>
      </c>
      <c r="O448" s="479">
        <v>203</v>
      </c>
      <c r="P448" s="479" t="s">
        <v>152</v>
      </c>
      <c r="Q448" s="479" t="s">
        <v>152</v>
      </c>
      <c r="R448" s="479" t="s">
        <v>152</v>
      </c>
      <c r="S448" s="479">
        <v>0</v>
      </c>
      <c r="T448" s="479">
        <v>5973</v>
      </c>
      <c r="U448" s="479">
        <v>4181</v>
      </c>
      <c r="V448" s="479">
        <v>37433</v>
      </c>
      <c r="W448" s="479">
        <v>18239</v>
      </c>
      <c r="X448" s="479">
        <v>2359</v>
      </c>
      <c r="Y448" s="479">
        <v>3627802</v>
      </c>
      <c r="Z448" s="479">
        <v>607</v>
      </c>
      <c r="AA448" s="479">
        <v>959</v>
      </c>
      <c r="AB448" s="479">
        <v>3926783</v>
      </c>
      <c r="AC448" s="479">
        <v>939</v>
      </c>
      <c r="AD448" s="479">
        <v>1765</v>
      </c>
      <c r="AE448" s="479">
        <v>54641393</v>
      </c>
      <c r="AF448" s="479">
        <v>1460</v>
      </c>
      <c r="AG448" s="479">
        <v>3354</v>
      </c>
      <c r="AH448" s="479">
        <v>46719293</v>
      </c>
      <c r="AI448" s="479">
        <v>2562</v>
      </c>
      <c r="AJ448" s="479">
        <v>5849</v>
      </c>
      <c r="AK448" s="479">
        <v>11918626</v>
      </c>
      <c r="AL448" s="479">
        <v>5052</v>
      </c>
      <c r="AM448" s="479">
        <v>9261</v>
      </c>
      <c r="AN448" s="479"/>
      <c r="AO448" s="479"/>
      <c r="AP448" s="479"/>
      <c r="AQ448" s="479"/>
      <c r="AR448" s="479"/>
      <c r="AS448" s="479"/>
      <c r="AT448" s="479">
        <v>0</v>
      </c>
      <c r="AU448" s="479">
        <v>0</v>
      </c>
      <c r="AV448" s="479">
        <v>0</v>
      </c>
      <c r="AW448" s="479">
        <v>0</v>
      </c>
      <c r="AX448" s="479">
        <v>0</v>
      </c>
      <c r="AY448" s="479">
        <v>0</v>
      </c>
      <c r="AZ448" s="479">
        <v>0</v>
      </c>
      <c r="BA448" s="479"/>
      <c r="BB448" s="479"/>
      <c r="BC448" s="479"/>
      <c r="BD448" s="479"/>
      <c r="BE448" s="479"/>
      <c r="BF448" s="479"/>
      <c r="BG448" s="479"/>
      <c r="BH448" s="479"/>
      <c r="BI448" s="479">
        <v>47271</v>
      </c>
      <c r="BJ448" s="479">
        <v>5598</v>
      </c>
      <c r="BK448" s="479">
        <v>17661</v>
      </c>
      <c r="BL448" s="479">
        <v>70530</v>
      </c>
      <c r="BM448" s="479">
        <v>12125</v>
      </c>
      <c r="BN448" s="479">
        <v>10524</v>
      </c>
      <c r="BO448" s="479">
        <v>8474</v>
      </c>
      <c r="BP448" s="479">
        <v>7508</v>
      </c>
      <c r="BQ448" s="479">
        <v>52232</v>
      </c>
      <c r="BR448" s="479">
        <v>44938</v>
      </c>
      <c r="BS448" s="479">
        <v>26150</v>
      </c>
      <c r="BT448" s="479">
        <v>20740</v>
      </c>
      <c r="BU448" s="479">
        <v>3367</v>
      </c>
      <c r="BV448" s="479">
        <v>2579</v>
      </c>
      <c r="BW448" s="479"/>
      <c r="BX448" s="479"/>
      <c r="BY448" s="479"/>
      <c r="BZ448" s="479"/>
      <c r="CA448" s="479"/>
      <c r="CB448" s="479"/>
      <c r="CC448" s="479"/>
      <c r="CD448" s="479"/>
      <c r="CE448" s="479"/>
      <c r="CF448" s="479"/>
      <c r="CG448" s="479"/>
      <c r="CH448" s="479"/>
      <c r="CI448" s="479"/>
      <c r="CJ448" s="479"/>
      <c r="CK448" s="479"/>
      <c r="CL448" s="479"/>
      <c r="CM448" s="479"/>
      <c r="CN448" s="479"/>
      <c r="CO448" s="479"/>
      <c r="CP448" s="479"/>
      <c r="CQ448" s="479"/>
      <c r="CR448" s="479"/>
      <c r="CS448" s="479"/>
      <c r="CT448" s="479"/>
      <c r="CU448" s="479"/>
      <c r="CV448" s="479"/>
      <c r="CW448" s="479"/>
      <c r="CX448" s="479"/>
      <c r="CY448" s="479"/>
      <c r="CZ448" s="479"/>
      <c r="DA448" s="479"/>
      <c r="DB448" s="479"/>
      <c r="DC448" s="479"/>
      <c r="DD448" s="479"/>
      <c r="DE448" s="479"/>
      <c r="DF448" s="479"/>
      <c r="DG448" s="479"/>
      <c r="DH448" s="479"/>
      <c r="DI448" s="479"/>
      <c r="DJ448" s="479"/>
      <c r="DK448" s="479">
        <v>0</v>
      </c>
      <c r="DL448" s="479">
        <v>0</v>
      </c>
      <c r="DM448" s="479">
        <v>0</v>
      </c>
      <c r="DN448" s="479">
        <v>0</v>
      </c>
      <c r="DO448" s="479">
        <v>1355</v>
      </c>
      <c r="DP448" s="479">
        <v>55934</v>
      </c>
      <c r="DQ448" s="479">
        <v>41</v>
      </c>
      <c r="DR448" s="479">
        <v>94</v>
      </c>
      <c r="DS448" s="479"/>
      <c r="DT448" s="479"/>
      <c r="DU448" s="479"/>
      <c r="DV448" s="479"/>
      <c r="DW448" s="479"/>
      <c r="DX448" s="479"/>
      <c r="DY448" s="479"/>
      <c r="DZ448" s="479"/>
      <c r="EA448" s="479"/>
      <c r="EB448" s="479"/>
      <c r="EC448" s="479"/>
      <c r="ED448" s="479"/>
      <c r="EE448" s="479"/>
      <c r="EF448" s="479"/>
      <c r="EG448" s="479" t="s">
        <v>152</v>
      </c>
      <c r="EH448" s="479" t="s">
        <v>152</v>
      </c>
      <c r="EI448" s="479">
        <v>192</v>
      </c>
      <c r="EJ448" s="479">
        <v>2722</v>
      </c>
      <c r="EK448" s="479">
        <v>1314</v>
      </c>
      <c r="EL448" s="479">
        <v>100</v>
      </c>
      <c r="EM448" s="479">
        <v>895</v>
      </c>
      <c r="EN448" s="479">
        <v>11920690</v>
      </c>
      <c r="EO448" s="479">
        <v>4379</v>
      </c>
      <c r="EP448" s="479">
        <v>8741</v>
      </c>
      <c r="EQ448" s="479">
        <v>6173884</v>
      </c>
      <c r="ER448" s="479">
        <v>4699</v>
      </c>
      <c r="ES448" s="479">
        <v>10027</v>
      </c>
      <c r="ET448" s="479">
        <v>559592</v>
      </c>
      <c r="EU448" s="479">
        <v>5596</v>
      </c>
      <c r="EV448" s="479">
        <v>12455</v>
      </c>
      <c r="EW448" s="479">
        <v>4816254</v>
      </c>
      <c r="EX448" s="479">
        <v>5381</v>
      </c>
      <c r="EY448" s="479">
        <v>12379</v>
      </c>
      <c r="EZ448" s="476"/>
      <c r="FA448" s="446">
        <f t="shared" si="2061"/>
        <v>8</v>
      </c>
      <c r="FB448" s="417">
        <f t="shared" si="2062"/>
        <v>2017</v>
      </c>
      <c r="FC448" s="448">
        <f t="shared" si="2063"/>
        <v>42948</v>
      </c>
      <c r="FD448" s="449">
        <f t="shared" si="2064"/>
        <v>31</v>
      </c>
      <c r="FE448" s="450"/>
      <c r="FF448" s="450"/>
      <c r="FG448" s="450"/>
      <c r="FH448" s="452">
        <f t="shared" si="2065"/>
        <v>2.0299681901891846</v>
      </c>
      <c r="FI448" s="452">
        <f t="shared" si="2066"/>
        <v>1.7619286790557509</v>
      </c>
      <c r="FJ448" s="452">
        <f t="shared" si="2067"/>
        <v>2.0267878497966993</v>
      </c>
      <c r="FK448" s="452">
        <f t="shared" si="2068"/>
        <v>1.7957426453001675</v>
      </c>
      <c r="FL448" s="452">
        <f t="shared" si="2069"/>
        <v>1.3953463521491731</v>
      </c>
      <c r="FM448" s="452">
        <f t="shared" si="2070"/>
        <v>1.2004915448935431</v>
      </c>
      <c r="FN448" s="452">
        <f t="shared" si="2071"/>
        <v>1.4337408849169362</v>
      </c>
      <c r="FO448" s="452">
        <f t="shared" si="2072"/>
        <v>1.1371237458193979</v>
      </c>
      <c r="FP448" s="452">
        <f t="shared" si="2073"/>
        <v>1.4272997032640951</v>
      </c>
      <c r="FQ448" s="452">
        <f t="shared" si="2074"/>
        <v>1.0932598558711317</v>
      </c>
      <c r="FR448" s="453"/>
      <c r="FS448" s="446">
        <f t="shared" si="2075"/>
        <v>75832</v>
      </c>
      <c r="FT448" s="446" t="str">
        <f t="shared" si="2075"/>
        <v>-</v>
      </c>
      <c r="FU448" s="446">
        <f t="shared" si="2075"/>
        <v>7431536</v>
      </c>
      <c r="FV448" s="446">
        <f t="shared" si="2075"/>
        <v>15393896</v>
      </c>
      <c r="FW448" s="446">
        <f t="shared" si="2075"/>
        <v>5728107</v>
      </c>
      <c r="FX448" s="446">
        <f t="shared" si="2075"/>
        <v>7379465</v>
      </c>
      <c r="FY448" s="446">
        <f t="shared" si="2075"/>
        <v>125550282</v>
      </c>
      <c r="FZ448" s="446">
        <f t="shared" si="2075"/>
        <v>106679911</v>
      </c>
      <c r="GA448" s="446">
        <f t="shared" si="2075"/>
        <v>21846699</v>
      </c>
      <c r="GB448" s="446"/>
      <c r="GC448" s="446"/>
      <c r="GD448" s="446"/>
      <c r="GE448" s="446"/>
      <c r="GF448" s="446"/>
      <c r="GG448" s="446"/>
      <c r="GH448" s="446"/>
      <c r="GI448" s="446"/>
      <c r="GJ448" s="446"/>
      <c r="GK448" s="446"/>
      <c r="GL448" s="446"/>
      <c r="GM448" s="446"/>
      <c r="GN448" s="446"/>
      <c r="GO448" s="446">
        <f t="shared" si="2076"/>
        <v>0</v>
      </c>
      <c r="GP448" s="446">
        <f t="shared" si="2076"/>
        <v>127370</v>
      </c>
      <c r="GQ448" s="446">
        <f t="shared" si="2076"/>
        <v>0</v>
      </c>
      <c r="GR448" s="446">
        <f t="shared" si="2076"/>
        <v>23793002</v>
      </c>
      <c r="GS448" s="446">
        <f t="shared" si="2076"/>
        <v>13175478</v>
      </c>
      <c r="GT448" s="446">
        <f t="shared" si="2076"/>
        <v>1245500</v>
      </c>
      <c r="GU448" s="446">
        <f t="shared" si="2076"/>
        <v>11079205</v>
      </c>
      <c r="GV448" s="416"/>
    </row>
    <row r="449" spans="1:209" ht="9.75" customHeight="1" x14ac:dyDescent="0.2">
      <c r="A449" s="417" t="str">
        <f t="shared" si="2060"/>
        <v>2017-18AUGUSTRYE</v>
      </c>
      <c r="B449" s="402" t="s">
        <v>126</v>
      </c>
      <c r="C449" s="480" t="s">
        <v>636</v>
      </c>
      <c r="D449" s="402" t="s">
        <v>663</v>
      </c>
      <c r="E449" s="402" t="s">
        <v>662</v>
      </c>
      <c r="F449" s="478" t="s">
        <v>456</v>
      </c>
      <c r="G449" s="478" t="s">
        <v>692</v>
      </c>
      <c r="H449" s="479">
        <v>0</v>
      </c>
      <c r="I449" s="479">
        <v>0</v>
      </c>
      <c r="J449" s="479">
        <v>0</v>
      </c>
      <c r="K449" s="479">
        <v>0</v>
      </c>
      <c r="L449" s="479">
        <v>0</v>
      </c>
      <c r="M449" s="479" t="s">
        <v>152</v>
      </c>
      <c r="N449" s="479">
        <v>0</v>
      </c>
      <c r="O449" s="479">
        <v>0</v>
      </c>
      <c r="P449" s="479" t="s">
        <v>152</v>
      </c>
      <c r="Q449" s="479" t="s">
        <v>152</v>
      </c>
      <c r="R449" s="479" t="s">
        <v>152</v>
      </c>
      <c r="S449" s="479">
        <v>0</v>
      </c>
      <c r="T449" s="479">
        <v>0</v>
      </c>
      <c r="U449" s="479">
        <v>0</v>
      </c>
      <c r="V449" s="479">
        <v>0</v>
      </c>
      <c r="W449" s="479">
        <v>0</v>
      </c>
      <c r="X449" s="479">
        <v>0</v>
      </c>
      <c r="Y449" s="479">
        <v>0</v>
      </c>
      <c r="Z449" s="479">
        <v>0</v>
      </c>
      <c r="AA449" s="479">
        <v>0</v>
      </c>
      <c r="AB449" s="479">
        <v>0</v>
      </c>
      <c r="AC449" s="479">
        <v>0</v>
      </c>
      <c r="AD449" s="479">
        <v>0</v>
      </c>
      <c r="AE449" s="479">
        <v>0</v>
      </c>
      <c r="AF449" s="479">
        <v>0</v>
      </c>
      <c r="AG449" s="479">
        <v>0</v>
      </c>
      <c r="AH449" s="479">
        <v>0</v>
      </c>
      <c r="AI449" s="479">
        <v>0</v>
      </c>
      <c r="AJ449" s="479">
        <v>0</v>
      </c>
      <c r="AK449" s="479">
        <v>0</v>
      </c>
      <c r="AL449" s="479">
        <v>0</v>
      </c>
      <c r="AM449" s="479">
        <v>0</v>
      </c>
      <c r="AN449" s="479"/>
      <c r="AO449" s="479"/>
      <c r="AP449" s="479"/>
      <c r="AQ449" s="479"/>
      <c r="AR449" s="479"/>
      <c r="AS449" s="479"/>
      <c r="AT449" s="479">
        <v>0</v>
      </c>
      <c r="AU449" s="479">
        <v>0</v>
      </c>
      <c r="AV449" s="479">
        <v>0</v>
      </c>
      <c r="AW449" s="479">
        <v>0</v>
      </c>
      <c r="AX449" s="479">
        <v>0</v>
      </c>
      <c r="AY449" s="479">
        <v>0</v>
      </c>
      <c r="AZ449" s="479">
        <v>0</v>
      </c>
      <c r="BA449" s="479"/>
      <c r="BB449" s="479"/>
      <c r="BC449" s="479"/>
      <c r="BD449" s="479"/>
      <c r="BE449" s="479"/>
      <c r="BF449" s="479"/>
      <c r="BG449" s="479"/>
      <c r="BH449" s="479"/>
      <c r="BI449" s="479">
        <v>0</v>
      </c>
      <c r="BJ449" s="479">
        <v>0</v>
      </c>
      <c r="BK449" s="479">
        <v>0</v>
      </c>
      <c r="BL449" s="479">
        <v>0</v>
      </c>
      <c r="BM449" s="479">
        <v>0</v>
      </c>
      <c r="BN449" s="479">
        <v>0</v>
      </c>
      <c r="BO449" s="479">
        <v>0</v>
      </c>
      <c r="BP449" s="479">
        <v>0</v>
      </c>
      <c r="BQ449" s="479">
        <v>0</v>
      </c>
      <c r="BR449" s="479">
        <v>0</v>
      </c>
      <c r="BS449" s="479">
        <v>0</v>
      </c>
      <c r="BT449" s="479">
        <v>0</v>
      </c>
      <c r="BU449" s="479">
        <v>0</v>
      </c>
      <c r="BV449" s="479">
        <v>0</v>
      </c>
      <c r="BW449" s="479"/>
      <c r="BX449" s="479"/>
      <c r="BY449" s="479"/>
      <c r="BZ449" s="479"/>
      <c r="CA449" s="479"/>
      <c r="CB449" s="479"/>
      <c r="CC449" s="479"/>
      <c r="CD449" s="479"/>
      <c r="CE449" s="479"/>
      <c r="CF449" s="479"/>
      <c r="CG449" s="479"/>
      <c r="CH449" s="479"/>
      <c r="CI449" s="479"/>
      <c r="CJ449" s="479"/>
      <c r="CK449" s="479"/>
      <c r="CL449" s="479"/>
      <c r="CM449" s="479"/>
      <c r="CN449" s="479"/>
      <c r="CO449" s="479"/>
      <c r="CP449" s="479"/>
      <c r="CQ449" s="479"/>
      <c r="CR449" s="479"/>
      <c r="CS449" s="479"/>
      <c r="CT449" s="479"/>
      <c r="CU449" s="479"/>
      <c r="CV449" s="479"/>
      <c r="CW449" s="479"/>
      <c r="CX449" s="479"/>
      <c r="CY449" s="479"/>
      <c r="CZ449" s="479"/>
      <c r="DA449" s="479"/>
      <c r="DB449" s="479"/>
      <c r="DC449" s="479"/>
      <c r="DD449" s="479"/>
      <c r="DE449" s="479"/>
      <c r="DF449" s="479"/>
      <c r="DG449" s="479"/>
      <c r="DH449" s="479"/>
      <c r="DI449" s="479"/>
      <c r="DJ449" s="479"/>
      <c r="DK449" s="479">
        <v>0</v>
      </c>
      <c r="DL449" s="479">
        <v>0</v>
      </c>
      <c r="DM449" s="479">
        <v>0</v>
      </c>
      <c r="DN449" s="479">
        <v>0</v>
      </c>
      <c r="DO449" s="479">
        <v>0</v>
      </c>
      <c r="DP449" s="479">
        <v>0</v>
      </c>
      <c r="DQ449" s="479">
        <v>0</v>
      </c>
      <c r="DR449" s="479">
        <v>0</v>
      </c>
      <c r="DS449" s="479"/>
      <c r="DT449" s="479"/>
      <c r="DU449" s="479"/>
      <c r="DV449" s="479"/>
      <c r="DW449" s="479"/>
      <c r="DX449" s="479"/>
      <c r="DY449" s="479"/>
      <c r="DZ449" s="479"/>
      <c r="EA449" s="479"/>
      <c r="EB449" s="479"/>
      <c r="EC449" s="479"/>
      <c r="ED449" s="479"/>
      <c r="EE449" s="479"/>
      <c r="EF449" s="479"/>
      <c r="EG449" s="479" t="s">
        <v>152</v>
      </c>
      <c r="EH449" s="479" t="s">
        <v>152</v>
      </c>
      <c r="EI449" s="479">
        <v>0</v>
      </c>
      <c r="EJ449" s="479">
        <v>0</v>
      </c>
      <c r="EK449" s="479">
        <v>0</v>
      </c>
      <c r="EL449" s="479">
        <v>0</v>
      </c>
      <c r="EM449" s="479">
        <v>0</v>
      </c>
      <c r="EN449" s="479">
        <v>0</v>
      </c>
      <c r="EO449" s="479">
        <v>0</v>
      </c>
      <c r="EP449" s="479">
        <v>0</v>
      </c>
      <c r="EQ449" s="479">
        <v>0</v>
      </c>
      <c r="ER449" s="479">
        <v>0</v>
      </c>
      <c r="ES449" s="479">
        <v>0</v>
      </c>
      <c r="ET449" s="479">
        <v>0</v>
      </c>
      <c r="EU449" s="479">
        <v>0</v>
      </c>
      <c r="EV449" s="479">
        <v>0</v>
      </c>
      <c r="EW449" s="479">
        <v>0</v>
      </c>
      <c r="EX449" s="479">
        <v>0</v>
      </c>
      <c r="EY449" s="479">
        <v>0</v>
      </c>
      <c r="EZ449" s="476"/>
      <c r="FA449" s="446">
        <f t="shared" si="2061"/>
        <v>8</v>
      </c>
      <c r="FB449" s="417">
        <f t="shared" si="2062"/>
        <v>2017</v>
      </c>
      <c r="FC449" s="448">
        <f t="shared" si="2063"/>
        <v>42948</v>
      </c>
      <c r="FD449" s="449">
        <f t="shared" si="2064"/>
        <v>31</v>
      </c>
      <c r="FE449" s="450"/>
      <c r="FF449" s="450"/>
      <c r="FG449" s="450"/>
      <c r="FH449" s="481" t="str">
        <f t="shared" si="2065"/>
        <v>-</v>
      </c>
      <c r="FI449" s="481" t="str">
        <f t="shared" si="2066"/>
        <v>-</v>
      </c>
      <c r="FJ449" s="481" t="str">
        <f t="shared" si="2067"/>
        <v>-</v>
      </c>
      <c r="FK449" s="481" t="str">
        <f t="shared" si="2068"/>
        <v>-</v>
      </c>
      <c r="FL449" s="481" t="str">
        <f t="shared" si="2069"/>
        <v>-</v>
      </c>
      <c r="FM449" s="481" t="str">
        <f t="shared" si="2070"/>
        <v>-</v>
      </c>
      <c r="FN449" s="481" t="str">
        <f t="shared" si="2071"/>
        <v>-</v>
      </c>
      <c r="FO449" s="481" t="str">
        <f t="shared" si="2072"/>
        <v>-</v>
      </c>
      <c r="FP449" s="481" t="str">
        <f t="shared" si="2073"/>
        <v>-</v>
      </c>
      <c r="FQ449" s="481" t="str">
        <f t="shared" si="2074"/>
        <v>-</v>
      </c>
      <c r="FR449" s="453"/>
      <c r="FS449" s="482">
        <f t="shared" si="2075"/>
        <v>0</v>
      </c>
      <c r="FT449" s="482" t="str">
        <f t="shared" si="2075"/>
        <v>-</v>
      </c>
      <c r="FU449" s="482">
        <f t="shared" si="2075"/>
        <v>0</v>
      </c>
      <c r="FV449" s="482">
        <f t="shared" si="2075"/>
        <v>0</v>
      </c>
      <c r="FW449" s="482">
        <f t="shared" si="2075"/>
        <v>0</v>
      </c>
      <c r="FX449" s="482">
        <f t="shared" si="2075"/>
        <v>0</v>
      </c>
      <c r="FY449" s="482">
        <f t="shared" si="2075"/>
        <v>0</v>
      </c>
      <c r="FZ449" s="482">
        <f t="shared" si="2075"/>
        <v>0</v>
      </c>
      <c r="GA449" s="482">
        <f t="shared" si="2075"/>
        <v>0</v>
      </c>
      <c r="GB449" s="482"/>
      <c r="GC449" s="482"/>
      <c r="GD449" s="482"/>
      <c r="GE449" s="482"/>
      <c r="GF449" s="482"/>
      <c r="GG449" s="482"/>
      <c r="GH449" s="482"/>
      <c r="GI449" s="482"/>
      <c r="GJ449" s="482"/>
      <c r="GK449" s="482"/>
      <c r="GL449" s="482"/>
      <c r="GM449" s="482"/>
      <c r="GN449" s="482"/>
      <c r="GO449" s="482">
        <f t="shared" si="2076"/>
        <v>0</v>
      </c>
      <c r="GP449" s="482">
        <f t="shared" si="2076"/>
        <v>0</v>
      </c>
      <c r="GQ449" s="482">
        <f t="shared" si="2076"/>
        <v>0</v>
      </c>
      <c r="GR449" s="482">
        <f t="shared" si="2076"/>
        <v>0</v>
      </c>
      <c r="GS449" s="482">
        <f t="shared" si="2076"/>
        <v>0</v>
      </c>
      <c r="GT449" s="482">
        <f t="shared" si="2076"/>
        <v>0</v>
      </c>
      <c r="GU449" s="482">
        <f t="shared" si="2076"/>
        <v>0</v>
      </c>
      <c r="GV449" s="416"/>
    </row>
    <row r="450" spans="1:209" ht="9.75" customHeight="1" x14ac:dyDescent="0.2">
      <c r="A450" s="417" t="str">
        <f t="shared" si="2060"/>
        <v>2017-18AUGUSTRYD</v>
      </c>
      <c r="B450" s="402" t="s">
        <v>126</v>
      </c>
      <c r="C450" s="402" t="s">
        <v>636</v>
      </c>
      <c r="D450" s="402" t="s">
        <v>663</v>
      </c>
      <c r="E450" s="402" t="s">
        <v>662</v>
      </c>
      <c r="F450" s="478" t="s">
        <v>455</v>
      </c>
      <c r="G450" s="478" t="s">
        <v>693</v>
      </c>
      <c r="H450" s="479">
        <v>0</v>
      </c>
      <c r="I450" s="479">
        <v>0</v>
      </c>
      <c r="J450" s="479">
        <v>0</v>
      </c>
      <c r="K450" s="479">
        <v>0</v>
      </c>
      <c r="L450" s="479">
        <v>0</v>
      </c>
      <c r="M450" s="479" t="s">
        <v>152</v>
      </c>
      <c r="N450" s="479">
        <v>0</v>
      </c>
      <c r="O450" s="479">
        <v>0</v>
      </c>
      <c r="P450" s="479" t="s">
        <v>152</v>
      </c>
      <c r="Q450" s="479" t="s">
        <v>152</v>
      </c>
      <c r="R450" s="479" t="s">
        <v>152</v>
      </c>
      <c r="S450" s="479">
        <v>0</v>
      </c>
      <c r="T450" s="479">
        <v>0</v>
      </c>
      <c r="U450" s="479">
        <v>0</v>
      </c>
      <c r="V450" s="479">
        <v>0</v>
      </c>
      <c r="W450" s="479">
        <v>0</v>
      </c>
      <c r="X450" s="479">
        <v>0</v>
      </c>
      <c r="Y450" s="479">
        <v>0</v>
      </c>
      <c r="Z450" s="479">
        <v>0</v>
      </c>
      <c r="AA450" s="479">
        <v>0</v>
      </c>
      <c r="AB450" s="479">
        <v>0</v>
      </c>
      <c r="AC450" s="479">
        <v>0</v>
      </c>
      <c r="AD450" s="479">
        <v>0</v>
      </c>
      <c r="AE450" s="479">
        <v>0</v>
      </c>
      <c r="AF450" s="479">
        <v>0</v>
      </c>
      <c r="AG450" s="479">
        <v>0</v>
      </c>
      <c r="AH450" s="479">
        <v>0</v>
      </c>
      <c r="AI450" s="479">
        <v>0</v>
      </c>
      <c r="AJ450" s="479">
        <v>0</v>
      </c>
      <c r="AK450" s="479">
        <v>0</v>
      </c>
      <c r="AL450" s="479">
        <v>0</v>
      </c>
      <c r="AM450" s="479">
        <v>0</v>
      </c>
      <c r="AN450" s="479"/>
      <c r="AO450" s="479"/>
      <c r="AP450" s="479"/>
      <c r="AQ450" s="479"/>
      <c r="AR450" s="479"/>
      <c r="AS450" s="479"/>
      <c r="AT450" s="479">
        <v>0</v>
      </c>
      <c r="AU450" s="479">
        <v>0</v>
      </c>
      <c r="AV450" s="479">
        <v>0</v>
      </c>
      <c r="AW450" s="479">
        <v>0</v>
      </c>
      <c r="AX450" s="479">
        <v>0</v>
      </c>
      <c r="AY450" s="479">
        <v>0</v>
      </c>
      <c r="AZ450" s="479">
        <v>0</v>
      </c>
      <c r="BA450" s="479"/>
      <c r="BB450" s="479"/>
      <c r="BC450" s="479"/>
      <c r="BD450" s="479"/>
      <c r="BE450" s="479"/>
      <c r="BF450" s="479"/>
      <c r="BG450" s="479"/>
      <c r="BH450" s="479"/>
      <c r="BI450" s="479">
        <v>0</v>
      </c>
      <c r="BJ450" s="479">
        <v>0</v>
      </c>
      <c r="BK450" s="479">
        <v>0</v>
      </c>
      <c r="BL450" s="479">
        <v>0</v>
      </c>
      <c r="BM450" s="479">
        <v>0</v>
      </c>
      <c r="BN450" s="479">
        <v>0</v>
      </c>
      <c r="BO450" s="479">
        <v>0</v>
      </c>
      <c r="BP450" s="479">
        <v>0</v>
      </c>
      <c r="BQ450" s="479">
        <v>0</v>
      </c>
      <c r="BR450" s="479">
        <v>0</v>
      </c>
      <c r="BS450" s="479">
        <v>0</v>
      </c>
      <c r="BT450" s="479">
        <v>0</v>
      </c>
      <c r="BU450" s="479">
        <v>0</v>
      </c>
      <c r="BV450" s="479">
        <v>0</v>
      </c>
      <c r="BW450" s="479"/>
      <c r="BX450" s="479"/>
      <c r="BY450" s="479"/>
      <c r="BZ450" s="479"/>
      <c r="CA450" s="479"/>
      <c r="CB450" s="479"/>
      <c r="CC450" s="479"/>
      <c r="CD450" s="479"/>
      <c r="CE450" s="479"/>
      <c r="CF450" s="479"/>
      <c r="CG450" s="479"/>
      <c r="CH450" s="479"/>
      <c r="CI450" s="479"/>
      <c r="CJ450" s="479"/>
      <c r="CK450" s="479"/>
      <c r="CL450" s="479"/>
      <c r="CM450" s="479"/>
      <c r="CN450" s="479"/>
      <c r="CO450" s="479"/>
      <c r="CP450" s="479"/>
      <c r="CQ450" s="479"/>
      <c r="CR450" s="479"/>
      <c r="CS450" s="479"/>
      <c r="CT450" s="479"/>
      <c r="CU450" s="479"/>
      <c r="CV450" s="479"/>
      <c r="CW450" s="479"/>
      <c r="CX450" s="479"/>
      <c r="CY450" s="479"/>
      <c r="CZ450" s="479"/>
      <c r="DA450" s="479"/>
      <c r="DB450" s="479"/>
      <c r="DC450" s="479"/>
      <c r="DD450" s="479"/>
      <c r="DE450" s="479"/>
      <c r="DF450" s="479"/>
      <c r="DG450" s="479"/>
      <c r="DH450" s="479"/>
      <c r="DI450" s="479"/>
      <c r="DJ450" s="479"/>
      <c r="DK450" s="479">
        <v>0</v>
      </c>
      <c r="DL450" s="479">
        <v>0</v>
      </c>
      <c r="DM450" s="479">
        <v>0</v>
      </c>
      <c r="DN450" s="479">
        <v>0</v>
      </c>
      <c r="DO450" s="479">
        <v>0</v>
      </c>
      <c r="DP450" s="479">
        <v>0</v>
      </c>
      <c r="DQ450" s="479">
        <v>0</v>
      </c>
      <c r="DR450" s="479">
        <v>0</v>
      </c>
      <c r="DS450" s="479"/>
      <c r="DT450" s="479"/>
      <c r="DU450" s="479"/>
      <c r="DV450" s="479"/>
      <c r="DW450" s="479"/>
      <c r="DX450" s="479"/>
      <c r="DY450" s="479"/>
      <c r="DZ450" s="479"/>
      <c r="EA450" s="479"/>
      <c r="EB450" s="479"/>
      <c r="EC450" s="479"/>
      <c r="ED450" s="479"/>
      <c r="EE450" s="479"/>
      <c r="EF450" s="479"/>
      <c r="EG450" s="479" t="s">
        <v>152</v>
      </c>
      <c r="EH450" s="479" t="s">
        <v>152</v>
      </c>
      <c r="EI450" s="479">
        <v>0</v>
      </c>
      <c r="EJ450" s="479">
        <v>0</v>
      </c>
      <c r="EK450" s="479">
        <v>0</v>
      </c>
      <c r="EL450" s="479">
        <v>0</v>
      </c>
      <c r="EM450" s="479">
        <v>0</v>
      </c>
      <c r="EN450" s="479">
        <v>0</v>
      </c>
      <c r="EO450" s="479">
        <v>0</v>
      </c>
      <c r="EP450" s="479">
        <v>0</v>
      </c>
      <c r="EQ450" s="479">
        <v>0</v>
      </c>
      <c r="ER450" s="479">
        <v>0</v>
      </c>
      <c r="ES450" s="479">
        <v>0</v>
      </c>
      <c r="ET450" s="479">
        <v>0</v>
      </c>
      <c r="EU450" s="479">
        <v>0</v>
      </c>
      <c r="EV450" s="479">
        <v>0</v>
      </c>
      <c r="EW450" s="479">
        <v>0</v>
      </c>
      <c r="EX450" s="479">
        <v>0</v>
      </c>
      <c r="EY450" s="479">
        <v>0</v>
      </c>
      <c r="EZ450" s="476"/>
      <c r="FA450" s="446">
        <f t="shared" si="2061"/>
        <v>8</v>
      </c>
      <c r="FB450" s="417">
        <f t="shared" si="2062"/>
        <v>2017</v>
      </c>
      <c r="FC450" s="448">
        <f t="shared" si="2063"/>
        <v>42948</v>
      </c>
      <c r="FD450" s="449">
        <f t="shared" si="2064"/>
        <v>31</v>
      </c>
      <c r="FE450" s="450"/>
      <c r="FF450" s="450"/>
      <c r="FG450" s="450"/>
      <c r="FH450" s="452" t="str">
        <f t="shared" si="2065"/>
        <v>-</v>
      </c>
      <c r="FI450" s="452" t="str">
        <f t="shared" si="2066"/>
        <v>-</v>
      </c>
      <c r="FJ450" s="452" t="str">
        <f t="shared" si="2067"/>
        <v>-</v>
      </c>
      <c r="FK450" s="452" t="str">
        <f t="shared" si="2068"/>
        <v>-</v>
      </c>
      <c r="FL450" s="452" t="str">
        <f t="shared" si="2069"/>
        <v>-</v>
      </c>
      <c r="FM450" s="452" t="str">
        <f t="shared" si="2070"/>
        <v>-</v>
      </c>
      <c r="FN450" s="452" t="str">
        <f t="shared" si="2071"/>
        <v>-</v>
      </c>
      <c r="FO450" s="452" t="str">
        <f t="shared" si="2072"/>
        <v>-</v>
      </c>
      <c r="FP450" s="452" t="str">
        <f t="shared" si="2073"/>
        <v>-</v>
      </c>
      <c r="FQ450" s="452" t="str">
        <f t="shared" si="2074"/>
        <v>-</v>
      </c>
      <c r="FR450" s="453"/>
      <c r="FS450" s="446">
        <f t="shared" si="2075"/>
        <v>0</v>
      </c>
      <c r="FT450" s="446" t="str">
        <f t="shared" si="2075"/>
        <v>-</v>
      </c>
      <c r="FU450" s="446">
        <f t="shared" si="2075"/>
        <v>0</v>
      </c>
      <c r="FV450" s="446">
        <f t="shared" si="2075"/>
        <v>0</v>
      </c>
      <c r="FW450" s="446">
        <f t="shared" si="2075"/>
        <v>0</v>
      </c>
      <c r="FX450" s="446">
        <f t="shared" si="2075"/>
        <v>0</v>
      </c>
      <c r="FY450" s="446">
        <f t="shared" si="2075"/>
        <v>0</v>
      </c>
      <c r="FZ450" s="446">
        <f t="shared" si="2075"/>
        <v>0</v>
      </c>
      <c r="GA450" s="446">
        <f t="shared" si="2075"/>
        <v>0</v>
      </c>
      <c r="GB450" s="446"/>
      <c r="GC450" s="446"/>
      <c r="GD450" s="446"/>
      <c r="GE450" s="446"/>
      <c r="GF450" s="446"/>
      <c r="GG450" s="446"/>
      <c r="GH450" s="446"/>
      <c r="GI450" s="446"/>
      <c r="GJ450" s="446"/>
      <c r="GK450" s="446"/>
      <c r="GL450" s="446"/>
      <c r="GM450" s="446"/>
      <c r="GN450" s="446"/>
      <c r="GO450" s="446">
        <f t="shared" si="2076"/>
        <v>0</v>
      </c>
      <c r="GP450" s="446">
        <f t="shared" si="2076"/>
        <v>0</v>
      </c>
      <c r="GQ450" s="446">
        <f t="shared" si="2076"/>
        <v>0</v>
      </c>
      <c r="GR450" s="446">
        <f t="shared" si="2076"/>
        <v>0</v>
      </c>
      <c r="GS450" s="446">
        <f t="shared" si="2076"/>
        <v>0</v>
      </c>
      <c r="GT450" s="446">
        <f t="shared" si="2076"/>
        <v>0</v>
      </c>
      <c r="GU450" s="446">
        <f t="shared" si="2076"/>
        <v>0</v>
      </c>
      <c r="GV450" s="416"/>
    </row>
    <row r="451" spans="1:209" ht="9.75" customHeight="1" x14ac:dyDescent="0.2">
      <c r="A451" s="417" t="str">
        <f t="shared" si="2060"/>
        <v>2017-18AUGUSTRYF</v>
      </c>
      <c r="B451" s="402" t="s">
        <v>126</v>
      </c>
      <c r="C451" s="402" t="s">
        <v>636</v>
      </c>
      <c r="D451" s="402" t="s">
        <v>667</v>
      </c>
      <c r="E451" s="402" t="s">
        <v>666</v>
      </c>
      <c r="F451" s="478" t="s">
        <v>457</v>
      </c>
      <c r="G451" s="478" t="s">
        <v>694</v>
      </c>
      <c r="H451" s="479">
        <v>0</v>
      </c>
      <c r="I451" s="479">
        <v>0</v>
      </c>
      <c r="J451" s="479">
        <v>0</v>
      </c>
      <c r="K451" s="479">
        <v>0</v>
      </c>
      <c r="L451" s="479">
        <v>0</v>
      </c>
      <c r="M451" s="479" t="s">
        <v>152</v>
      </c>
      <c r="N451" s="479">
        <v>0</v>
      </c>
      <c r="O451" s="479">
        <v>0</v>
      </c>
      <c r="P451" s="479" t="s">
        <v>152</v>
      </c>
      <c r="Q451" s="479" t="s">
        <v>152</v>
      </c>
      <c r="R451" s="479" t="s">
        <v>152</v>
      </c>
      <c r="S451" s="479">
        <v>0</v>
      </c>
      <c r="T451" s="479">
        <v>0</v>
      </c>
      <c r="U451" s="479">
        <v>0</v>
      </c>
      <c r="V451" s="479">
        <v>0</v>
      </c>
      <c r="W451" s="479">
        <v>0</v>
      </c>
      <c r="X451" s="479">
        <v>0</v>
      </c>
      <c r="Y451" s="479">
        <v>0</v>
      </c>
      <c r="Z451" s="479">
        <v>0</v>
      </c>
      <c r="AA451" s="479">
        <v>0</v>
      </c>
      <c r="AB451" s="479">
        <v>0</v>
      </c>
      <c r="AC451" s="479">
        <v>0</v>
      </c>
      <c r="AD451" s="479">
        <v>0</v>
      </c>
      <c r="AE451" s="479">
        <v>0</v>
      </c>
      <c r="AF451" s="479">
        <v>0</v>
      </c>
      <c r="AG451" s="479">
        <v>0</v>
      </c>
      <c r="AH451" s="479">
        <v>0</v>
      </c>
      <c r="AI451" s="479">
        <v>0</v>
      </c>
      <c r="AJ451" s="479">
        <v>0</v>
      </c>
      <c r="AK451" s="479">
        <v>0</v>
      </c>
      <c r="AL451" s="479">
        <v>0</v>
      </c>
      <c r="AM451" s="479">
        <v>0</v>
      </c>
      <c r="AN451" s="479"/>
      <c r="AO451" s="479"/>
      <c r="AP451" s="479"/>
      <c r="AQ451" s="479"/>
      <c r="AR451" s="479"/>
      <c r="AS451" s="479"/>
      <c r="AT451" s="479">
        <v>0</v>
      </c>
      <c r="AU451" s="479">
        <v>0</v>
      </c>
      <c r="AV451" s="479">
        <v>0</v>
      </c>
      <c r="AW451" s="479">
        <v>0</v>
      </c>
      <c r="AX451" s="479">
        <v>0</v>
      </c>
      <c r="AY451" s="479">
        <v>0</v>
      </c>
      <c r="AZ451" s="479">
        <v>0</v>
      </c>
      <c r="BA451" s="479"/>
      <c r="BB451" s="479"/>
      <c r="BC451" s="479"/>
      <c r="BD451" s="479"/>
      <c r="BE451" s="479"/>
      <c r="BF451" s="479"/>
      <c r="BG451" s="479"/>
      <c r="BH451" s="479"/>
      <c r="BI451" s="479">
        <v>0</v>
      </c>
      <c r="BJ451" s="479">
        <v>0</v>
      </c>
      <c r="BK451" s="479">
        <v>0</v>
      </c>
      <c r="BL451" s="479">
        <v>0</v>
      </c>
      <c r="BM451" s="479">
        <v>0</v>
      </c>
      <c r="BN451" s="479">
        <v>0</v>
      </c>
      <c r="BO451" s="479">
        <v>0</v>
      </c>
      <c r="BP451" s="479">
        <v>0</v>
      </c>
      <c r="BQ451" s="479">
        <v>0</v>
      </c>
      <c r="BR451" s="479">
        <v>0</v>
      </c>
      <c r="BS451" s="479">
        <v>0</v>
      </c>
      <c r="BT451" s="479">
        <v>0</v>
      </c>
      <c r="BU451" s="479">
        <v>0</v>
      </c>
      <c r="BV451" s="479">
        <v>0</v>
      </c>
      <c r="BW451" s="479"/>
      <c r="BX451" s="479"/>
      <c r="BY451" s="479"/>
      <c r="BZ451" s="479"/>
      <c r="CA451" s="479"/>
      <c r="CB451" s="479"/>
      <c r="CC451" s="479"/>
      <c r="CD451" s="479"/>
      <c r="CE451" s="479"/>
      <c r="CF451" s="479"/>
      <c r="CG451" s="479"/>
      <c r="CH451" s="479"/>
      <c r="CI451" s="479"/>
      <c r="CJ451" s="479"/>
      <c r="CK451" s="479"/>
      <c r="CL451" s="479"/>
      <c r="CM451" s="479"/>
      <c r="CN451" s="479"/>
      <c r="CO451" s="479"/>
      <c r="CP451" s="479"/>
      <c r="CQ451" s="479"/>
      <c r="CR451" s="479"/>
      <c r="CS451" s="479"/>
      <c r="CT451" s="479"/>
      <c r="CU451" s="479"/>
      <c r="CV451" s="479"/>
      <c r="CW451" s="479"/>
      <c r="CX451" s="479"/>
      <c r="CY451" s="479"/>
      <c r="CZ451" s="479"/>
      <c r="DA451" s="479"/>
      <c r="DB451" s="479"/>
      <c r="DC451" s="479"/>
      <c r="DD451" s="479"/>
      <c r="DE451" s="479"/>
      <c r="DF451" s="479"/>
      <c r="DG451" s="479"/>
      <c r="DH451" s="479"/>
      <c r="DI451" s="479"/>
      <c r="DJ451" s="479"/>
      <c r="DK451" s="479">
        <v>0</v>
      </c>
      <c r="DL451" s="479">
        <v>0</v>
      </c>
      <c r="DM451" s="479">
        <v>0</v>
      </c>
      <c r="DN451" s="479">
        <v>0</v>
      </c>
      <c r="DO451" s="479">
        <v>0</v>
      </c>
      <c r="DP451" s="479">
        <v>0</v>
      </c>
      <c r="DQ451" s="479">
        <v>0</v>
      </c>
      <c r="DR451" s="479">
        <v>0</v>
      </c>
      <c r="DS451" s="479"/>
      <c r="DT451" s="479"/>
      <c r="DU451" s="479"/>
      <c r="DV451" s="479"/>
      <c r="DW451" s="479"/>
      <c r="DX451" s="479"/>
      <c r="DY451" s="479"/>
      <c r="DZ451" s="479"/>
      <c r="EA451" s="479"/>
      <c r="EB451" s="479"/>
      <c r="EC451" s="479"/>
      <c r="ED451" s="479"/>
      <c r="EE451" s="479"/>
      <c r="EF451" s="479"/>
      <c r="EG451" s="479" t="s">
        <v>152</v>
      </c>
      <c r="EH451" s="479" t="s">
        <v>152</v>
      </c>
      <c r="EI451" s="479">
        <v>0</v>
      </c>
      <c r="EJ451" s="479">
        <v>0</v>
      </c>
      <c r="EK451" s="479">
        <v>0</v>
      </c>
      <c r="EL451" s="479">
        <v>0</v>
      </c>
      <c r="EM451" s="479">
        <v>0</v>
      </c>
      <c r="EN451" s="479">
        <v>0</v>
      </c>
      <c r="EO451" s="479">
        <v>0</v>
      </c>
      <c r="EP451" s="479">
        <v>0</v>
      </c>
      <c r="EQ451" s="479">
        <v>0</v>
      </c>
      <c r="ER451" s="479">
        <v>0</v>
      </c>
      <c r="ES451" s="479">
        <v>0</v>
      </c>
      <c r="ET451" s="479">
        <v>0</v>
      </c>
      <c r="EU451" s="479">
        <v>0</v>
      </c>
      <c r="EV451" s="479">
        <v>0</v>
      </c>
      <c r="EW451" s="479">
        <v>0</v>
      </c>
      <c r="EX451" s="479">
        <v>0</v>
      </c>
      <c r="EY451" s="479">
        <v>0</v>
      </c>
      <c r="EZ451" s="476"/>
      <c r="FA451" s="446">
        <f t="shared" si="2061"/>
        <v>8</v>
      </c>
      <c r="FB451" s="417">
        <f t="shared" si="2062"/>
        <v>2017</v>
      </c>
      <c r="FC451" s="448">
        <f t="shared" si="2063"/>
        <v>42948</v>
      </c>
      <c r="FD451" s="449">
        <f t="shared" si="2064"/>
        <v>31</v>
      </c>
      <c r="FE451" s="450"/>
      <c r="FF451" s="450"/>
      <c r="FG451" s="450"/>
      <c r="FH451" s="452" t="str">
        <f t="shared" si="2065"/>
        <v>-</v>
      </c>
      <c r="FI451" s="452" t="str">
        <f t="shared" si="2066"/>
        <v>-</v>
      </c>
      <c r="FJ451" s="452" t="str">
        <f t="shared" si="2067"/>
        <v>-</v>
      </c>
      <c r="FK451" s="452" t="str">
        <f t="shared" si="2068"/>
        <v>-</v>
      </c>
      <c r="FL451" s="452" t="str">
        <f t="shared" si="2069"/>
        <v>-</v>
      </c>
      <c r="FM451" s="452" t="str">
        <f t="shared" si="2070"/>
        <v>-</v>
      </c>
      <c r="FN451" s="452" t="str">
        <f t="shared" si="2071"/>
        <v>-</v>
      </c>
      <c r="FO451" s="452" t="str">
        <f t="shared" si="2072"/>
        <v>-</v>
      </c>
      <c r="FP451" s="452" t="str">
        <f t="shared" si="2073"/>
        <v>-</v>
      </c>
      <c r="FQ451" s="452" t="str">
        <f t="shared" si="2074"/>
        <v>-</v>
      </c>
      <c r="FR451" s="453"/>
      <c r="FS451" s="446">
        <f t="shared" si="2075"/>
        <v>0</v>
      </c>
      <c r="FT451" s="446" t="str">
        <f t="shared" si="2075"/>
        <v>-</v>
      </c>
      <c r="FU451" s="446">
        <f t="shared" si="2075"/>
        <v>0</v>
      </c>
      <c r="FV451" s="446">
        <f t="shared" si="2075"/>
        <v>0</v>
      </c>
      <c r="FW451" s="446">
        <f t="shared" si="2075"/>
        <v>0</v>
      </c>
      <c r="FX451" s="446">
        <f t="shared" si="2075"/>
        <v>0</v>
      </c>
      <c r="FY451" s="446">
        <f t="shared" si="2075"/>
        <v>0</v>
      </c>
      <c r="FZ451" s="446">
        <f t="shared" si="2075"/>
        <v>0</v>
      </c>
      <c r="GA451" s="446">
        <f t="shared" si="2075"/>
        <v>0</v>
      </c>
      <c r="GB451" s="446"/>
      <c r="GC451" s="446"/>
      <c r="GD451" s="446"/>
      <c r="GE451" s="446"/>
      <c r="GF451" s="446"/>
      <c r="GG451" s="446"/>
      <c r="GH451" s="446"/>
      <c r="GI451" s="446"/>
      <c r="GJ451" s="446"/>
      <c r="GK451" s="446"/>
      <c r="GL451" s="446"/>
      <c r="GM451" s="446"/>
      <c r="GN451" s="446"/>
      <c r="GO451" s="446">
        <f t="shared" si="2076"/>
        <v>0</v>
      </c>
      <c r="GP451" s="446">
        <f t="shared" si="2076"/>
        <v>0</v>
      </c>
      <c r="GQ451" s="446">
        <f t="shared" si="2076"/>
        <v>0</v>
      </c>
      <c r="GR451" s="446">
        <f t="shared" si="2076"/>
        <v>0</v>
      </c>
      <c r="GS451" s="446">
        <f t="shared" si="2076"/>
        <v>0</v>
      </c>
      <c r="GT451" s="446">
        <f t="shared" si="2076"/>
        <v>0</v>
      </c>
      <c r="GU451" s="446">
        <f t="shared" si="2076"/>
        <v>0</v>
      </c>
      <c r="GV451" s="416"/>
    </row>
    <row r="452" spans="1:209" ht="9.75" customHeight="1" x14ac:dyDescent="0.2">
      <c r="A452" s="417" t="str">
        <f t="shared" si="2060"/>
        <v>2017-18AUGUSTRYA</v>
      </c>
      <c r="B452" s="402" t="s">
        <v>126</v>
      </c>
      <c r="C452" s="402" t="s">
        <v>636</v>
      </c>
      <c r="D452" s="402" t="s">
        <v>653</v>
      </c>
      <c r="E452" s="402" t="s">
        <v>652</v>
      </c>
      <c r="F452" s="478" t="s">
        <v>452</v>
      </c>
      <c r="G452" s="478" t="s">
        <v>695</v>
      </c>
      <c r="H452" s="479">
        <v>0</v>
      </c>
      <c r="I452" s="479">
        <v>0</v>
      </c>
      <c r="J452" s="479">
        <v>0</v>
      </c>
      <c r="K452" s="479">
        <v>0</v>
      </c>
      <c r="L452" s="479">
        <v>0</v>
      </c>
      <c r="M452" s="479" t="s">
        <v>152</v>
      </c>
      <c r="N452" s="479">
        <v>0</v>
      </c>
      <c r="O452" s="479">
        <v>0</v>
      </c>
      <c r="P452" s="479" t="s">
        <v>152</v>
      </c>
      <c r="Q452" s="479" t="s">
        <v>152</v>
      </c>
      <c r="R452" s="479" t="s">
        <v>152</v>
      </c>
      <c r="S452" s="479">
        <v>0</v>
      </c>
      <c r="T452" s="479">
        <v>0</v>
      </c>
      <c r="U452" s="479">
        <v>0</v>
      </c>
      <c r="V452" s="479">
        <v>0</v>
      </c>
      <c r="W452" s="479">
        <v>0</v>
      </c>
      <c r="X452" s="479">
        <v>0</v>
      </c>
      <c r="Y452" s="479">
        <v>0</v>
      </c>
      <c r="Z452" s="479">
        <v>0</v>
      </c>
      <c r="AA452" s="479">
        <v>0</v>
      </c>
      <c r="AB452" s="479">
        <v>0</v>
      </c>
      <c r="AC452" s="479">
        <v>0</v>
      </c>
      <c r="AD452" s="479">
        <v>0</v>
      </c>
      <c r="AE452" s="479">
        <v>0</v>
      </c>
      <c r="AF452" s="479">
        <v>0</v>
      </c>
      <c r="AG452" s="479">
        <v>0</v>
      </c>
      <c r="AH452" s="479">
        <v>0</v>
      </c>
      <c r="AI452" s="479">
        <v>0</v>
      </c>
      <c r="AJ452" s="479">
        <v>0</v>
      </c>
      <c r="AK452" s="479">
        <v>0</v>
      </c>
      <c r="AL452" s="479">
        <v>0</v>
      </c>
      <c r="AM452" s="479">
        <v>0</v>
      </c>
      <c r="AN452" s="479"/>
      <c r="AO452" s="479"/>
      <c r="AP452" s="479"/>
      <c r="AQ452" s="479"/>
      <c r="AR452" s="479"/>
      <c r="AS452" s="479"/>
      <c r="AT452" s="479">
        <v>0</v>
      </c>
      <c r="AU452" s="479">
        <v>0</v>
      </c>
      <c r="AV452" s="479">
        <v>0</v>
      </c>
      <c r="AW452" s="479">
        <v>0</v>
      </c>
      <c r="AX452" s="479">
        <v>0</v>
      </c>
      <c r="AY452" s="479">
        <v>0</v>
      </c>
      <c r="AZ452" s="479">
        <v>0</v>
      </c>
      <c r="BA452" s="479"/>
      <c r="BB452" s="479"/>
      <c r="BC452" s="479"/>
      <c r="BD452" s="479"/>
      <c r="BE452" s="479"/>
      <c r="BF452" s="479"/>
      <c r="BG452" s="479"/>
      <c r="BH452" s="479"/>
      <c r="BI452" s="479">
        <v>0</v>
      </c>
      <c r="BJ452" s="479">
        <v>0</v>
      </c>
      <c r="BK452" s="479">
        <v>0</v>
      </c>
      <c r="BL452" s="479">
        <v>0</v>
      </c>
      <c r="BM452" s="479">
        <v>0</v>
      </c>
      <c r="BN452" s="479">
        <v>0</v>
      </c>
      <c r="BO452" s="479">
        <v>0</v>
      </c>
      <c r="BP452" s="479">
        <v>0</v>
      </c>
      <c r="BQ452" s="479">
        <v>0</v>
      </c>
      <c r="BR452" s="479">
        <v>0</v>
      </c>
      <c r="BS452" s="479">
        <v>0</v>
      </c>
      <c r="BT452" s="479">
        <v>0</v>
      </c>
      <c r="BU452" s="479">
        <v>0</v>
      </c>
      <c r="BV452" s="479">
        <v>0</v>
      </c>
      <c r="BW452" s="479"/>
      <c r="BX452" s="479"/>
      <c r="BY452" s="479"/>
      <c r="BZ452" s="479"/>
      <c r="CA452" s="479"/>
      <c r="CB452" s="479"/>
      <c r="CC452" s="479"/>
      <c r="CD452" s="479"/>
      <c r="CE452" s="479"/>
      <c r="CF452" s="479"/>
      <c r="CG452" s="479"/>
      <c r="CH452" s="479"/>
      <c r="CI452" s="479"/>
      <c r="CJ452" s="479"/>
      <c r="CK452" s="479"/>
      <c r="CL452" s="479"/>
      <c r="CM452" s="479"/>
      <c r="CN452" s="479"/>
      <c r="CO452" s="479"/>
      <c r="CP452" s="479"/>
      <c r="CQ452" s="479"/>
      <c r="CR452" s="479"/>
      <c r="CS452" s="479"/>
      <c r="CT452" s="479"/>
      <c r="CU452" s="479"/>
      <c r="CV452" s="479"/>
      <c r="CW452" s="479"/>
      <c r="CX452" s="479"/>
      <c r="CY452" s="479"/>
      <c r="CZ452" s="479"/>
      <c r="DA452" s="479"/>
      <c r="DB452" s="479"/>
      <c r="DC452" s="479"/>
      <c r="DD452" s="479"/>
      <c r="DE452" s="479"/>
      <c r="DF452" s="479"/>
      <c r="DG452" s="479"/>
      <c r="DH452" s="479"/>
      <c r="DI452" s="479"/>
      <c r="DJ452" s="479"/>
      <c r="DK452" s="479">
        <v>0</v>
      </c>
      <c r="DL452" s="479">
        <v>0</v>
      </c>
      <c r="DM452" s="479">
        <v>0</v>
      </c>
      <c r="DN452" s="479">
        <v>0</v>
      </c>
      <c r="DO452" s="479">
        <v>0</v>
      </c>
      <c r="DP452" s="479">
        <v>0</v>
      </c>
      <c r="DQ452" s="479">
        <v>0</v>
      </c>
      <c r="DR452" s="479">
        <v>0</v>
      </c>
      <c r="DS452" s="479"/>
      <c r="DT452" s="479"/>
      <c r="DU452" s="479"/>
      <c r="DV452" s="479"/>
      <c r="DW452" s="479"/>
      <c r="DX452" s="479"/>
      <c r="DY452" s="479"/>
      <c r="DZ452" s="479"/>
      <c r="EA452" s="479"/>
      <c r="EB452" s="479"/>
      <c r="EC452" s="479"/>
      <c r="ED452" s="479"/>
      <c r="EE452" s="479"/>
      <c r="EF452" s="479"/>
      <c r="EG452" s="479" t="s">
        <v>152</v>
      </c>
      <c r="EH452" s="479" t="s">
        <v>152</v>
      </c>
      <c r="EI452" s="479">
        <v>0</v>
      </c>
      <c r="EJ452" s="479">
        <v>0</v>
      </c>
      <c r="EK452" s="479">
        <v>0</v>
      </c>
      <c r="EL452" s="479">
        <v>0</v>
      </c>
      <c r="EM452" s="479">
        <v>0</v>
      </c>
      <c r="EN452" s="479">
        <v>0</v>
      </c>
      <c r="EO452" s="479">
        <v>0</v>
      </c>
      <c r="EP452" s="479">
        <v>0</v>
      </c>
      <c r="EQ452" s="479">
        <v>0</v>
      </c>
      <c r="ER452" s="479">
        <v>0</v>
      </c>
      <c r="ES452" s="479">
        <v>0</v>
      </c>
      <c r="ET452" s="479">
        <v>0</v>
      </c>
      <c r="EU452" s="479">
        <v>0</v>
      </c>
      <c r="EV452" s="479">
        <v>0</v>
      </c>
      <c r="EW452" s="479">
        <v>0</v>
      </c>
      <c r="EX452" s="479">
        <v>0</v>
      </c>
      <c r="EY452" s="479">
        <v>0</v>
      </c>
      <c r="EZ452" s="476"/>
      <c r="FA452" s="446">
        <f t="shared" si="2061"/>
        <v>8</v>
      </c>
      <c r="FB452" s="417">
        <f t="shared" si="2062"/>
        <v>2017</v>
      </c>
      <c r="FC452" s="448">
        <f t="shared" si="2063"/>
        <v>42948</v>
      </c>
      <c r="FD452" s="449">
        <f t="shared" si="2064"/>
        <v>31</v>
      </c>
      <c r="FE452" s="450"/>
      <c r="FF452" s="450"/>
      <c r="FG452" s="450"/>
      <c r="FH452" s="452" t="str">
        <f t="shared" si="2065"/>
        <v>-</v>
      </c>
      <c r="FI452" s="452" t="str">
        <f t="shared" si="2066"/>
        <v>-</v>
      </c>
      <c r="FJ452" s="452" t="str">
        <f t="shared" si="2067"/>
        <v>-</v>
      </c>
      <c r="FK452" s="452" t="str">
        <f t="shared" si="2068"/>
        <v>-</v>
      </c>
      <c r="FL452" s="452" t="str">
        <f t="shared" si="2069"/>
        <v>-</v>
      </c>
      <c r="FM452" s="452" t="str">
        <f t="shared" si="2070"/>
        <v>-</v>
      </c>
      <c r="FN452" s="452" t="str">
        <f t="shared" si="2071"/>
        <v>-</v>
      </c>
      <c r="FO452" s="452" t="str">
        <f t="shared" si="2072"/>
        <v>-</v>
      </c>
      <c r="FP452" s="452" t="str">
        <f t="shared" si="2073"/>
        <v>-</v>
      </c>
      <c r="FQ452" s="452" t="str">
        <f t="shared" si="2074"/>
        <v>-</v>
      </c>
      <c r="FR452" s="453"/>
      <c r="FS452" s="446">
        <f t="shared" si="2075"/>
        <v>0</v>
      </c>
      <c r="FT452" s="446" t="str">
        <f t="shared" si="2075"/>
        <v>-</v>
      </c>
      <c r="FU452" s="446">
        <f t="shared" si="2075"/>
        <v>0</v>
      </c>
      <c r="FV452" s="446">
        <f t="shared" si="2075"/>
        <v>0</v>
      </c>
      <c r="FW452" s="446">
        <f t="shared" si="2075"/>
        <v>0</v>
      </c>
      <c r="FX452" s="446">
        <f t="shared" si="2075"/>
        <v>0</v>
      </c>
      <c r="FY452" s="446">
        <f t="shared" si="2075"/>
        <v>0</v>
      </c>
      <c r="FZ452" s="446">
        <f t="shared" si="2075"/>
        <v>0</v>
      </c>
      <c r="GA452" s="446">
        <f t="shared" si="2075"/>
        <v>0</v>
      </c>
      <c r="GB452" s="446"/>
      <c r="GC452" s="446"/>
      <c r="GD452" s="446"/>
      <c r="GE452" s="446"/>
      <c r="GF452" s="446"/>
      <c r="GG452" s="446"/>
      <c r="GH452" s="446"/>
      <c r="GI452" s="446"/>
      <c r="GJ452" s="446"/>
      <c r="GK452" s="446"/>
      <c r="GL452" s="446"/>
      <c r="GM452" s="446"/>
      <c r="GN452" s="446"/>
      <c r="GO452" s="446">
        <f t="shared" si="2076"/>
        <v>0</v>
      </c>
      <c r="GP452" s="446">
        <f t="shared" si="2076"/>
        <v>0</v>
      </c>
      <c r="GQ452" s="446">
        <f t="shared" si="2076"/>
        <v>0</v>
      </c>
      <c r="GR452" s="446">
        <f t="shared" si="2076"/>
        <v>0</v>
      </c>
      <c r="GS452" s="446">
        <f t="shared" si="2076"/>
        <v>0</v>
      </c>
      <c r="GT452" s="446">
        <f t="shared" si="2076"/>
        <v>0</v>
      </c>
      <c r="GU452" s="446">
        <f t="shared" si="2076"/>
        <v>0</v>
      </c>
      <c r="GV452" s="416"/>
    </row>
    <row r="453" spans="1:209" ht="9.75" customHeight="1" x14ac:dyDescent="0.2">
      <c r="A453" s="417" t="str">
        <f t="shared" si="2060"/>
        <v>2017-18AUGUSTRX8</v>
      </c>
      <c r="B453" s="402" t="s">
        <v>126</v>
      </c>
      <c r="C453" s="436" t="s">
        <v>636</v>
      </c>
      <c r="D453" s="402" t="s">
        <v>646</v>
      </c>
      <c r="E453" s="402" t="s">
        <v>645</v>
      </c>
      <c r="F453" s="478" t="s">
        <v>450</v>
      </c>
      <c r="G453" s="478" t="s">
        <v>696</v>
      </c>
      <c r="H453" s="483">
        <v>0</v>
      </c>
      <c r="I453" s="483">
        <v>0</v>
      </c>
      <c r="J453" s="483">
        <v>0</v>
      </c>
      <c r="K453" s="483">
        <v>0</v>
      </c>
      <c r="L453" s="483">
        <v>0</v>
      </c>
      <c r="M453" s="483" t="s">
        <v>152</v>
      </c>
      <c r="N453" s="483">
        <v>0</v>
      </c>
      <c r="O453" s="483">
        <v>0</v>
      </c>
      <c r="P453" s="483" t="s">
        <v>152</v>
      </c>
      <c r="Q453" s="483" t="s">
        <v>152</v>
      </c>
      <c r="R453" s="483" t="s">
        <v>152</v>
      </c>
      <c r="S453" s="483">
        <v>0</v>
      </c>
      <c r="T453" s="483">
        <v>0</v>
      </c>
      <c r="U453" s="483">
        <v>0</v>
      </c>
      <c r="V453" s="483">
        <v>0</v>
      </c>
      <c r="W453" s="483">
        <v>0</v>
      </c>
      <c r="X453" s="483">
        <v>0</v>
      </c>
      <c r="Y453" s="483">
        <v>0</v>
      </c>
      <c r="Z453" s="483">
        <v>0</v>
      </c>
      <c r="AA453" s="483">
        <v>0</v>
      </c>
      <c r="AB453" s="483">
        <v>0</v>
      </c>
      <c r="AC453" s="483">
        <v>0</v>
      </c>
      <c r="AD453" s="483">
        <v>0</v>
      </c>
      <c r="AE453" s="483">
        <v>0</v>
      </c>
      <c r="AF453" s="483">
        <v>0</v>
      </c>
      <c r="AG453" s="483">
        <v>0</v>
      </c>
      <c r="AH453" s="483">
        <v>0</v>
      </c>
      <c r="AI453" s="483">
        <v>0</v>
      </c>
      <c r="AJ453" s="483">
        <v>0</v>
      </c>
      <c r="AK453" s="483">
        <v>0</v>
      </c>
      <c r="AL453" s="483">
        <v>0</v>
      </c>
      <c r="AM453" s="483">
        <v>0</v>
      </c>
      <c r="AN453" s="483"/>
      <c r="AO453" s="483"/>
      <c r="AP453" s="483"/>
      <c r="AQ453" s="483"/>
      <c r="AR453" s="483"/>
      <c r="AS453" s="483"/>
      <c r="AT453" s="483">
        <v>0</v>
      </c>
      <c r="AU453" s="483">
        <v>0</v>
      </c>
      <c r="AV453" s="483">
        <v>0</v>
      </c>
      <c r="AW453" s="483">
        <v>0</v>
      </c>
      <c r="AX453" s="483">
        <v>0</v>
      </c>
      <c r="AY453" s="483">
        <v>0</v>
      </c>
      <c r="AZ453" s="483">
        <v>0</v>
      </c>
      <c r="BA453" s="483"/>
      <c r="BB453" s="483"/>
      <c r="BC453" s="483"/>
      <c r="BD453" s="483"/>
      <c r="BE453" s="483"/>
      <c r="BF453" s="483"/>
      <c r="BG453" s="483"/>
      <c r="BH453" s="483"/>
      <c r="BI453" s="483">
        <v>0</v>
      </c>
      <c r="BJ453" s="483">
        <v>0</v>
      </c>
      <c r="BK453" s="483">
        <v>0</v>
      </c>
      <c r="BL453" s="483">
        <v>0</v>
      </c>
      <c r="BM453" s="483">
        <v>0</v>
      </c>
      <c r="BN453" s="483">
        <v>0</v>
      </c>
      <c r="BO453" s="483">
        <v>0</v>
      </c>
      <c r="BP453" s="483">
        <v>0</v>
      </c>
      <c r="BQ453" s="483">
        <v>0</v>
      </c>
      <c r="BR453" s="483">
        <v>0</v>
      </c>
      <c r="BS453" s="483">
        <v>0</v>
      </c>
      <c r="BT453" s="483">
        <v>0</v>
      </c>
      <c r="BU453" s="483">
        <v>0</v>
      </c>
      <c r="BV453" s="483">
        <v>0</v>
      </c>
      <c r="BW453" s="483"/>
      <c r="BX453" s="483"/>
      <c r="BY453" s="483"/>
      <c r="BZ453" s="483"/>
      <c r="CA453" s="483"/>
      <c r="CB453" s="483"/>
      <c r="CC453" s="483"/>
      <c r="CD453" s="483"/>
      <c r="CE453" s="483"/>
      <c r="CF453" s="483"/>
      <c r="CG453" s="483"/>
      <c r="CH453" s="483"/>
      <c r="CI453" s="483"/>
      <c r="CJ453" s="483"/>
      <c r="CK453" s="483"/>
      <c r="CL453" s="483"/>
      <c r="CM453" s="483"/>
      <c r="CN453" s="483"/>
      <c r="CO453" s="483"/>
      <c r="CP453" s="483"/>
      <c r="CQ453" s="483"/>
      <c r="CR453" s="483"/>
      <c r="CS453" s="483"/>
      <c r="CT453" s="483"/>
      <c r="CU453" s="483"/>
      <c r="CV453" s="483"/>
      <c r="CW453" s="483"/>
      <c r="CX453" s="483"/>
      <c r="CY453" s="483"/>
      <c r="CZ453" s="483"/>
      <c r="DA453" s="483"/>
      <c r="DB453" s="483"/>
      <c r="DC453" s="483"/>
      <c r="DD453" s="483"/>
      <c r="DE453" s="483"/>
      <c r="DF453" s="483"/>
      <c r="DG453" s="483"/>
      <c r="DH453" s="483"/>
      <c r="DI453" s="483"/>
      <c r="DJ453" s="483"/>
      <c r="DK453" s="483">
        <v>0</v>
      </c>
      <c r="DL453" s="483">
        <v>0</v>
      </c>
      <c r="DM453" s="483">
        <v>0</v>
      </c>
      <c r="DN453" s="483">
        <v>0</v>
      </c>
      <c r="DO453" s="483">
        <v>0</v>
      </c>
      <c r="DP453" s="483">
        <v>0</v>
      </c>
      <c r="DQ453" s="483">
        <v>0</v>
      </c>
      <c r="DR453" s="483">
        <v>0</v>
      </c>
      <c r="DS453" s="483"/>
      <c r="DT453" s="483"/>
      <c r="DU453" s="483"/>
      <c r="DV453" s="483"/>
      <c r="DW453" s="483"/>
      <c r="DX453" s="483"/>
      <c r="DY453" s="483"/>
      <c r="DZ453" s="483"/>
      <c r="EA453" s="483"/>
      <c r="EB453" s="483"/>
      <c r="EC453" s="483"/>
      <c r="ED453" s="483"/>
      <c r="EE453" s="483"/>
      <c r="EF453" s="483"/>
      <c r="EG453" s="483" t="s">
        <v>152</v>
      </c>
      <c r="EH453" s="483" t="s">
        <v>152</v>
      </c>
      <c r="EI453" s="483">
        <v>0</v>
      </c>
      <c r="EJ453" s="483">
        <v>0</v>
      </c>
      <c r="EK453" s="483">
        <v>0</v>
      </c>
      <c r="EL453" s="483">
        <v>0</v>
      </c>
      <c r="EM453" s="483">
        <v>0</v>
      </c>
      <c r="EN453" s="483">
        <v>0</v>
      </c>
      <c r="EO453" s="483">
        <v>0</v>
      </c>
      <c r="EP453" s="483">
        <v>0</v>
      </c>
      <c r="EQ453" s="483">
        <v>0</v>
      </c>
      <c r="ER453" s="483">
        <v>0</v>
      </c>
      <c r="ES453" s="483">
        <v>0</v>
      </c>
      <c r="ET453" s="483">
        <v>0</v>
      </c>
      <c r="EU453" s="483">
        <v>0</v>
      </c>
      <c r="EV453" s="483">
        <v>0</v>
      </c>
      <c r="EW453" s="483">
        <v>0</v>
      </c>
      <c r="EX453" s="483">
        <v>0</v>
      </c>
      <c r="EY453" s="483">
        <v>0</v>
      </c>
      <c r="EZ453" s="484"/>
      <c r="FA453" s="468">
        <f t="shared" si="2061"/>
        <v>8</v>
      </c>
      <c r="FB453" s="485">
        <f t="shared" si="2062"/>
        <v>2017</v>
      </c>
      <c r="FC453" s="486">
        <f t="shared" si="2063"/>
        <v>42948</v>
      </c>
      <c r="FD453" s="470">
        <f t="shared" si="2064"/>
        <v>31</v>
      </c>
      <c r="FE453" s="471"/>
      <c r="FF453" s="471"/>
      <c r="FG453" s="471"/>
      <c r="FH453" s="487" t="str">
        <f t="shared" si="2065"/>
        <v>-</v>
      </c>
      <c r="FI453" s="487" t="str">
        <f t="shared" si="2066"/>
        <v>-</v>
      </c>
      <c r="FJ453" s="487" t="str">
        <f t="shared" si="2067"/>
        <v>-</v>
      </c>
      <c r="FK453" s="487" t="str">
        <f t="shared" si="2068"/>
        <v>-</v>
      </c>
      <c r="FL453" s="487" t="str">
        <f t="shared" si="2069"/>
        <v>-</v>
      </c>
      <c r="FM453" s="487" t="str">
        <f t="shared" si="2070"/>
        <v>-</v>
      </c>
      <c r="FN453" s="487" t="str">
        <f t="shared" si="2071"/>
        <v>-</v>
      </c>
      <c r="FO453" s="487" t="str">
        <f t="shared" si="2072"/>
        <v>-</v>
      </c>
      <c r="FP453" s="487" t="str">
        <f t="shared" si="2073"/>
        <v>-</v>
      </c>
      <c r="FQ453" s="487" t="str">
        <f t="shared" si="2074"/>
        <v>-</v>
      </c>
      <c r="FR453" s="459"/>
      <c r="FS453" s="468">
        <f t="shared" ref="FS453:GA462" si="2077">IFERROR(HLOOKUP(FS$1,$H$5:$HA$10112,MATCH($A453,$A$5:$A$10112,0),0)*HLOOKUP(FS$2,$H$5:$HA$10112,MATCH($A453,$A$5:$A$10112,0),0),"-")</f>
        <v>0</v>
      </c>
      <c r="FT453" s="468" t="str">
        <f t="shared" si="2077"/>
        <v>-</v>
      </c>
      <c r="FU453" s="468">
        <f t="shared" si="2077"/>
        <v>0</v>
      </c>
      <c r="FV453" s="468">
        <f t="shared" si="2077"/>
        <v>0</v>
      </c>
      <c r="FW453" s="468">
        <f t="shared" si="2077"/>
        <v>0</v>
      </c>
      <c r="FX453" s="468">
        <f t="shared" si="2077"/>
        <v>0</v>
      </c>
      <c r="FY453" s="468">
        <f t="shared" si="2077"/>
        <v>0</v>
      </c>
      <c r="FZ453" s="468">
        <f t="shared" si="2077"/>
        <v>0</v>
      </c>
      <c r="GA453" s="468">
        <f t="shared" si="2077"/>
        <v>0</v>
      </c>
      <c r="GB453" s="468"/>
      <c r="GC453" s="468"/>
      <c r="GD453" s="468"/>
      <c r="GE453" s="468"/>
      <c r="GF453" s="468"/>
      <c r="GG453" s="468"/>
      <c r="GH453" s="468"/>
      <c r="GI453" s="468"/>
      <c r="GJ453" s="468"/>
      <c r="GK453" s="468"/>
      <c r="GL453" s="468"/>
      <c r="GM453" s="468"/>
      <c r="GN453" s="468"/>
      <c r="GO453" s="468">
        <f t="shared" ref="GO453:GU462" si="2078">IFERROR(HLOOKUP(GO$1,$H$5:$HA$10112,MATCH($A453,$A$5:$A$10112,0),0)*HLOOKUP(GO$2,$H$5:$HA$10112,MATCH($A453,$A$5:$A$10112,0),0),"-")</f>
        <v>0</v>
      </c>
      <c r="GP453" s="468">
        <f t="shared" si="2078"/>
        <v>0</v>
      </c>
      <c r="GQ453" s="468">
        <f t="shared" si="2078"/>
        <v>0</v>
      </c>
      <c r="GR453" s="468">
        <f t="shared" si="2078"/>
        <v>0</v>
      </c>
      <c r="GS453" s="468">
        <f t="shared" si="2078"/>
        <v>0</v>
      </c>
      <c r="GT453" s="468">
        <f t="shared" si="2078"/>
        <v>0</v>
      </c>
      <c r="GU453" s="468">
        <f t="shared" si="2078"/>
        <v>0</v>
      </c>
      <c r="GV453" s="425"/>
    </row>
    <row r="454" spans="1:209" ht="9.75" customHeight="1" x14ac:dyDescent="0.2">
      <c r="A454" s="472" t="str">
        <f t="shared" si="2060"/>
        <v>2017-18SEPTEMBERRX9</v>
      </c>
      <c r="B454" s="488" t="str">
        <f t="shared" ref="B454:B517" si="2079">IF($FA454=4,LEFT($B443,4)+1&amp;-1-RIGHT($B443,2),$B443)</f>
        <v>2017-18</v>
      </c>
      <c r="C454" s="400" t="s">
        <v>640</v>
      </c>
      <c r="D454" s="400" t="s">
        <v>653</v>
      </c>
      <c r="E454" s="400" t="s">
        <v>652</v>
      </c>
      <c r="F454" s="474" t="s">
        <v>451</v>
      </c>
      <c r="G454" s="474" t="s">
        <v>686</v>
      </c>
      <c r="H454" s="475">
        <v>81116</v>
      </c>
      <c r="I454" s="475">
        <v>67448</v>
      </c>
      <c r="J454" s="475">
        <v>246301</v>
      </c>
      <c r="K454" s="475">
        <v>4</v>
      </c>
      <c r="L454" s="475">
        <v>2</v>
      </c>
      <c r="M454" s="475" t="s">
        <v>152</v>
      </c>
      <c r="N454" s="475">
        <v>21</v>
      </c>
      <c r="O454" s="475">
        <v>73</v>
      </c>
      <c r="P454" s="475" t="s">
        <v>152</v>
      </c>
      <c r="Q454" s="475" t="s">
        <v>152</v>
      </c>
      <c r="R454" s="475" t="s">
        <v>152</v>
      </c>
      <c r="S454" s="475">
        <v>58641</v>
      </c>
      <c r="T454" s="475">
        <v>4466</v>
      </c>
      <c r="U454" s="475">
        <v>2964</v>
      </c>
      <c r="V454" s="475">
        <v>31592</v>
      </c>
      <c r="W454" s="475">
        <v>13042</v>
      </c>
      <c r="X454" s="475">
        <v>238</v>
      </c>
      <c r="Y454" s="475">
        <v>2202808</v>
      </c>
      <c r="Z454" s="475">
        <v>493</v>
      </c>
      <c r="AA454" s="475">
        <v>885</v>
      </c>
      <c r="AB454" s="475">
        <v>3529328</v>
      </c>
      <c r="AC454" s="475">
        <v>1191</v>
      </c>
      <c r="AD454" s="475">
        <v>2794</v>
      </c>
      <c r="AE454" s="475">
        <v>49993361</v>
      </c>
      <c r="AF454" s="475">
        <v>1582</v>
      </c>
      <c r="AG454" s="475">
        <v>3346</v>
      </c>
      <c r="AH454" s="475">
        <v>59183269</v>
      </c>
      <c r="AI454" s="475">
        <v>4538</v>
      </c>
      <c r="AJ454" s="475">
        <v>10927</v>
      </c>
      <c r="AK454" s="475">
        <v>1233406</v>
      </c>
      <c r="AL454" s="475">
        <v>5182</v>
      </c>
      <c r="AM454" s="475">
        <v>16055</v>
      </c>
      <c r="AN454" s="475"/>
      <c r="AO454" s="475"/>
      <c r="AP454" s="475"/>
      <c r="AQ454" s="475"/>
      <c r="AR454" s="475"/>
      <c r="AS454" s="475"/>
      <c r="AT454" s="475">
        <v>6149</v>
      </c>
      <c r="AU454" s="475">
        <v>423</v>
      </c>
      <c r="AV454" s="475">
        <v>2400</v>
      </c>
      <c r="AW454" s="475">
        <v>112</v>
      </c>
      <c r="AX454" s="475">
        <v>226</v>
      </c>
      <c r="AY454" s="475">
        <v>3100</v>
      </c>
      <c r="AZ454" s="475">
        <v>108</v>
      </c>
      <c r="BA454" s="475"/>
      <c r="BB454" s="475"/>
      <c r="BC454" s="475"/>
      <c r="BD454" s="475"/>
      <c r="BE454" s="475"/>
      <c r="BF454" s="475"/>
      <c r="BG454" s="475"/>
      <c r="BH454" s="475"/>
      <c r="BI454" s="475">
        <v>36587</v>
      </c>
      <c r="BJ454" s="475">
        <v>736</v>
      </c>
      <c r="BK454" s="475">
        <v>15169</v>
      </c>
      <c r="BL454" s="475">
        <v>52492</v>
      </c>
      <c r="BM454" s="475">
        <v>8349</v>
      </c>
      <c r="BN454" s="475">
        <v>6835</v>
      </c>
      <c r="BO454" s="475">
        <v>5725</v>
      </c>
      <c r="BP454" s="475">
        <v>4765</v>
      </c>
      <c r="BQ454" s="475">
        <v>40796</v>
      </c>
      <c r="BR454" s="475">
        <v>35675</v>
      </c>
      <c r="BS454" s="475">
        <v>17600</v>
      </c>
      <c r="BT454" s="475">
        <v>13988</v>
      </c>
      <c r="BU454" s="475">
        <v>338</v>
      </c>
      <c r="BV454" s="475">
        <v>261</v>
      </c>
      <c r="BW454" s="475"/>
      <c r="BX454" s="475"/>
      <c r="BY454" s="475"/>
      <c r="BZ454" s="475"/>
      <c r="CA454" s="475"/>
      <c r="CB454" s="475"/>
      <c r="CC454" s="475"/>
      <c r="CD454" s="475"/>
      <c r="CE454" s="475"/>
      <c r="CF454" s="475"/>
      <c r="CG454" s="475"/>
      <c r="CH454" s="475"/>
      <c r="CI454" s="475"/>
      <c r="CJ454" s="475"/>
      <c r="CK454" s="475"/>
      <c r="CL454" s="475"/>
      <c r="CM454" s="475"/>
      <c r="CN454" s="475"/>
      <c r="CO454" s="475"/>
      <c r="CP454" s="475"/>
      <c r="CQ454" s="475"/>
      <c r="CR454" s="475"/>
      <c r="CS454" s="475"/>
      <c r="CT454" s="475"/>
      <c r="CU454" s="475"/>
      <c r="CV454" s="475"/>
      <c r="CW454" s="475"/>
      <c r="CX454" s="475"/>
      <c r="CY454" s="475"/>
      <c r="CZ454" s="475"/>
      <c r="DA454" s="475"/>
      <c r="DB454" s="475"/>
      <c r="DC454" s="475"/>
      <c r="DD454" s="475"/>
      <c r="DE454" s="475"/>
      <c r="DF454" s="475"/>
      <c r="DG454" s="475"/>
      <c r="DH454" s="475"/>
      <c r="DI454" s="475"/>
      <c r="DJ454" s="475"/>
      <c r="DK454" s="475">
        <v>0</v>
      </c>
      <c r="DL454" s="475">
        <v>0</v>
      </c>
      <c r="DM454" s="475">
        <v>0</v>
      </c>
      <c r="DN454" s="475">
        <v>0</v>
      </c>
      <c r="DO454" s="475">
        <v>0</v>
      </c>
      <c r="DP454" s="475">
        <v>0</v>
      </c>
      <c r="DQ454" s="475">
        <v>0</v>
      </c>
      <c r="DR454" s="475">
        <v>0</v>
      </c>
      <c r="DS454" s="475"/>
      <c r="DT454" s="475"/>
      <c r="DU454" s="475"/>
      <c r="DV454" s="475"/>
      <c r="DW454" s="475"/>
      <c r="DX454" s="475"/>
      <c r="DY454" s="475"/>
      <c r="DZ454" s="475"/>
      <c r="EA454" s="475"/>
      <c r="EB454" s="475"/>
      <c r="EC454" s="475"/>
      <c r="ED454" s="475"/>
      <c r="EE454" s="475"/>
      <c r="EF454" s="475"/>
      <c r="EG454" s="475" t="s">
        <v>152</v>
      </c>
      <c r="EH454" s="475" t="s">
        <v>152</v>
      </c>
      <c r="EI454" s="475">
        <v>0</v>
      </c>
      <c r="EJ454" s="475">
        <v>625</v>
      </c>
      <c r="EK454" s="475">
        <v>609</v>
      </c>
      <c r="EL454" s="475">
        <v>4</v>
      </c>
      <c r="EM454" s="475">
        <v>1916</v>
      </c>
      <c r="EN454" s="475">
        <v>4131055</v>
      </c>
      <c r="EO454" s="475">
        <v>6610</v>
      </c>
      <c r="EP454" s="475">
        <v>12210</v>
      </c>
      <c r="EQ454" s="475">
        <v>5190759</v>
      </c>
      <c r="ER454" s="475">
        <v>8523</v>
      </c>
      <c r="ES454" s="475">
        <v>14346</v>
      </c>
      <c r="ET454" s="475">
        <v>26457</v>
      </c>
      <c r="EU454" s="475">
        <v>6614</v>
      </c>
      <c r="EV454" s="475">
        <v>15747</v>
      </c>
      <c r="EW454" s="475">
        <v>26652343</v>
      </c>
      <c r="EX454" s="475">
        <v>13910</v>
      </c>
      <c r="EY454" s="475">
        <v>24771</v>
      </c>
      <c r="EZ454" s="489"/>
      <c r="FA454" s="477">
        <f t="shared" si="2061"/>
        <v>9</v>
      </c>
      <c r="FB454" s="472">
        <f t="shared" si="2062"/>
        <v>2017</v>
      </c>
      <c r="FC454" s="490">
        <f t="shared" si="2063"/>
        <v>42979</v>
      </c>
      <c r="FD454" s="491">
        <f t="shared" si="2064"/>
        <v>30</v>
      </c>
      <c r="FE454" s="492"/>
      <c r="FF454" s="450"/>
      <c r="FG454" s="450"/>
      <c r="FH454" s="452">
        <f t="shared" si="2065"/>
        <v>1.8694581280788178</v>
      </c>
      <c r="FI454" s="452">
        <f t="shared" si="2066"/>
        <v>1.5304523063143753</v>
      </c>
      <c r="FJ454" s="452">
        <f t="shared" si="2067"/>
        <v>1.9315114709851553</v>
      </c>
      <c r="FK454" s="452">
        <f t="shared" si="2068"/>
        <v>1.6076248313090418</v>
      </c>
      <c r="FL454" s="452">
        <f t="shared" si="2069"/>
        <v>1.2913395796404152</v>
      </c>
      <c r="FM454" s="452">
        <f t="shared" si="2070"/>
        <v>1.1292415801468727</v>
      </c>
      <c r="FN454" s="452">
        <f t="shared" si="2071"/>
        <v>1.3494862751111794</v>
      </c>
      <c r="FO454" s="452">
        <f t="shared" si="2072"/>
        <v>1.0725348872872258</v>
      </c>
      <c r="FP454" s="452">
        <f t="shared" si="2073"/>
        <v>1.4201680672268908</v>
      </c>
      <c r="FQ454" s="452">
        <f t="shared" si="2074"/>
        <v>1.096638655462185</v>
      </c>
      <c r="FR454" s="464"/>
      <c r="FS454" s="477">
        <f t="shared" si="2077"/>
        <v>134896</v>
      </c>
      <c r="FT454" s="477" t="str">
        <f t="shared" si="2077"/>
        <v>-</v>
      </c>
      <c r="FU454" s="477">
        <f t="shared" si="2077"/>
        <v>1416408</v>
      </c>
      <c r="FV454" s="477">
        <f t="shared" si="2077"/>
        <v>4923704</v>
      </c>
      <c r="FW454" s="477">
        <f t="shared" si="2077"/>
        <v>3952410</v>
      </c>
      <c r="FX454" s="477">
        <f t="shared" si="2077"/>
        <v>8281416</v>
      </c>
      <c r="FY454" s="477">
        <f t="shared" si="2077"/>
        <v>105706832</v>
      </c>
      <c r="FZ454" s="477">
        <f t="shared" si="2077"/>
        <v>142509934</v>
      </c>
      <c r="GA454" s="477">
        <f t="shared" si="2077"/>
        <v>3821090</v>
      </c>
      <c r="GB454" s="477"/>
      <c r="GC454" s="477"/>
      <c r="GD454" s="477"/>
      <c r="GE454" s="477"/>
      <c r="GF454" s="477"/>
      <c r="GG454" s="477"/>
      <c r="GH454" s="477"/>
      <c r="GI454" s="477"/>
      <c r="GJ454" s="477"/>
      <c r="GK454" s="477"/>
      <c r="GL454" s="477"/>
      <c r="GM454" s="477"/>
      <c r="GN454" s="477"/>
      <c r="GO454" s="477">
        <f t="shared" si="2078"/>
        <v>0</v>
      </c>
      <c r="GP454" s="477">
        <f t="shared" si="2078"/>
        <v>0</v>
      </c>
      <c r="GQ454" s="477">
        <f t="shared" si="2078"/>
        <v>0</v>
      </c>
      <c r="GR454" s="477">
        <f t="shared" si="2078"/>
        <v>7631250</v>
      </c>
      <c r="GS454" s="477">
        <f t="shared" si="2078"/>
        <v>8736714</v>
      </c>
      <c r="GT454" s="477">
        <f t="shared" si="2078"/>
        <v>62988</v>
      </c>
      <c r="GU454" s="477">
        <f t="shared" si="2078"/>
        <v>47461236</v>
      </c>
      <c r="GV454" s="399"/>
    </row>
    <row r="455" spans="1:209" ht="9.75" customHeight="1" x14ac:dyDescent="0.2">
      <c r="A455" s="417" t="str">
        <f t="shared" si="2060"/>
        <v>2017-18SEPTEMBERRYC</v>
      </c>
      <c r="B455" s="458" t="str">
        <f t="shared" si="2079"/>
        <v>2017-18</v>
      </c>
      <c r="C455" s="402" t="s">
        <v>640</v>
      </c>
      <c r="D455" s="402" t="s">
        <v>656</v>
      </c>
      <c r="E455" s="402" t="s">
        <v>466</v>
      </c>
      <c r="F455" s="478" t="s">
        <v>453</v>
      </c>
      <c r="G455" s="478" t="s">
        <v>687</v>
      </c>
      <c r="H455" s="479">
        <v>0</v>
      </c>
      <c r="I455" s="479">
        <v>0</v>
      </c>
      <c r="J455" s="479">
        <v>0</v>
      </c>
      <c r="K455" s="479">
        <v>0</v>
      </c>
      <c r="L455" s="479">
        <v>0</v>
      </c>
      <c r="M455" s="479" t="s">
        <v>152</v>
      </c>
      <c r="N455" s="479">
        <v>0</v>
      </c>
      <c r="O455" s="479">
        <v>0</v>
      </c>
      <c r="P455" s="479" t="s">
        <v>152</v>
      </c>
      <c r="Q455" s="479" t="s">
        <v>152</v>
      </c>
      <c r="R455" s="479" t="s">
        <v>152</v>
      </c>
      <c r="S455" s="479">
        <v>0</v>
      </c>
      <c r="T455" s="479">
        <v>0</v>
      </c>
      <c r="U455" s="479">
        <v>0</v>
      </c>
      <c r="V455" s="479">
        <v>0</v>
      </c>
      <c r="W455" s="479">
        <v>0</v>
      </c>
      <c r="X455" s="479">
        <v>0</v>
      </c>
      <c r="Y455" s="479">
        <v>0</v>
      </c>
      <c r="Z455" s="479">
        <v>0</v>
      </c>
      <c r="AA455" s="479">
        <v>0</v>
      </c>
      <c r="AB455" s="479">
        <v>0</v>
      </c>
      <c r="AC455" s="479">
        <v>0</v>
      </c>
      <c r="AD455" s="479">
        <v>0</v>
      </c>
      <c r="AE455" s="479">
        <v>0</v>
      </c>
      <c r="AF455" s="479">
        <v>0</v>
      </c>
      <c r="AG455" s="479">
        <v>0</v>
      </c>
      <c r="AH455" s="479">
        <v>0</v>
      </c>
      <c r="AI455" s="479">
        <v>0</v>
      </c>
      <c r="AJ455" s="479">
        <v>0</v>
      </c>
      <c r="AK455" s="479">
        <v>0</v>
      </c>
      <c r="AL455" s="479">
        <v>0</v>
      </c>
      <c r="AM455" s="479">
        <v>0</v>
      </c>
      <c r="AN455" s="479"/>
      <c r="AO455" s="479"/>
      <c r="AP455" s="479"/>
      <c r="AQ455" s="479"/>
      <c r="AR455" s="479"/>
      <c r="AS455" s="479"/>
      <c r="AT455" s="479">
        <v>0</v>
      </c>
      <c r="AU455" s="479">
        <v>0</v>
      </c>
      <c r="AV455" s="479">
        <v>0</v>
      </c>
      <c r="AW455" s="479">
        <v>0</v>
      </c>
      <c r="AX455" s="479">
        <v>0</v>
      </c>
      <c r="AY455" s="479">
        <v>0</v>
      </c>
      <c r="AZ455" s="479">
        <v>0</v>
      </c>
      <c r="BA455" s="479"/>
      <c r="BB455" s="479"/>
      <c r="BC455" s="479"/>
      <c r="BD455" s="479"/>
      <c r="BE455" s="479"/>
      <c r="BF455" s="479"/>
      <c r="BG455" s="479"/>
      <c r="BH455" s="479"/>
      <c r="BI455" s="479">
        <v>0</v>
      </c>
      <c r="BJ455" s="479">
        <v>0</v>
      </c>
      <c r="BK455" s="479">
        <v>0</v>
      </c>
      <c r="BL455" s="479">
        <v>0</v>
      </c>
      <c r="BM455" s="479">
        <v>0</v>
      </c>
      <c r="BN455" s="479">
        <v>0</v>
      </c>
      <c r="BO455" s="479">
        <v>0</v>
      </c>
      <c r="BP455" s="479">
        <v>0</v>
      </c>
      <c r="BQ455" s="479">
        <v>0</v>
      </c>
      <c r="BR455" s="479">
        <v>0</v>
      </c>
      <c r="BS455" s="479">
        <v>0</v>
      </c>
      <c r="BT455" s="479">
        <v>0</v>
      </c>
      <c r="BU455" s="479">
        <v>0</v>
      </c>
      <c r="BV455" s="479">
        <v>0</v>
      </c>
      <c r="BW455" s="479"/>
      <c r="BX455" s="479"/>
      <c r="BY455" s="479"/>
      <c r="BZ455" s="479"/>
      <c r="CA455" s="479"/>
      <c r="CB455" s="479"/>
      <c r="CC455" s="479"/>
      <c r="CD455" s="479"/>
      <c r="CE455" s="479"/>
      <c r="CF455" s="479"/>
      <c r="CG455" s="479"/>
      <c r="CH455" s="479"/>
      <c r="CI455" s="479"/>
      <c r="CJ455" s="479"/>
      <c r="CK455" s="479"/>
      <c r="CL455" s="479"/>
      <c r="CM455" s="479"/>
      <c r="CN455" s="479"/>
      <c r="CO455" s="479"/>
      <c r="CP455" s="479"/>
      <c r="CQ455" s="479"/>
      <c r="CR455" s="479"/>
      <c r="CS455" s="479"/>
      <c r="CT455" s="479"/>
      <c r="CU455" s="479"/>
      <c r="CV455" s="479"/>
      <c r="CW455" s="479"/>
      <c r="CX455" s="479"/>
      <c r="CY455" s="479"/>
      <c r="CZ455" s="479"/>
      <c r="DA455" s="479"/>
      <c r="DB455" s="479"/>
      <c r="DC455" s="479"/>
      <c r="DD455" s="479"/>
      <c r="DE455" s="479"/>
      <c r="DF455" s="479"/>
      <c r="DG455" s="479"/>
      <c r="DH455" s="479"/>
      <c r="DI455" s="479"/>
      <c r="DJ455" s="479"/>
      <c r="DK455" s="479">
        <v>0</v>
      </c>
      <c r="DL455" s="479">
        <v>0</v>
      </c>
      <c r="DM455" s="479">
        <v>0</v>
      </c>
      <c r="DN455" s="479">
        <v>0</v>
      </c>
      <c r="DO455" s="479">
        <v>0</v>
      </c>
      <c r="DP455" s="479">
        <v>0</v>
      </c>
      <c r="DQ455" s="479">
        <v>0</v>
      </c>
      <c r="DR455" s="479">
        <v>0</v>
      </c>
      <c r="DS455" s="479"/>
      <c r="DT455" s="479"/>
      <c r="DU455" s="479"/>
      <c r="DV455" s="479"/>
      <c r="DW455" s="479"/>
      <c r="DX455" s="479"/>
      <c r="DY455" s="479"/>
      <c r="DZ455" s="479"/>
      <c r="EA455" s="479"/>
      <c r="EB455" s="479"/>
      <c r="EC455" s="479"/>
      <c r="ED455" s="479"/>
      <c r="EE455" s="479"/>
      <c r="EF455" s="479"/>
      <c r="EG455" s="479" t="s">
        <v>152</v>
      </c>
      <c r="EH455" s="479" t="s">
        <v>152</v>
      </c>
      <c r="EI455" s="479">
        <v>0</v>
      </c>
      <c r="EJ455" s="479">
        <v>0</v>
      </c>
      <c r="EK455" s="479">
        <v>0</v>
      </c>
      <c r="EL455" s="479">
        <v>0</v>
      </c>
      <c r="EM455" s="479">
        <v>0</v>
      </c>
      <c r="EN455" s="479">
        <v>0</v>
      </c>
      <c r="EO455" s="479">
        <v>0</v>
      </c>
      <c r="EP455" s="479">
        <v>0</v>
      </c>
      <c r="EQ455" s="479">
        <v>0</v>
      </c>
      <c r="ER455" s="479">
        <v>0</v>
      </c>
      <c r="ES455" s="479">
        <v>0</v>
      </c>
      <c r="ET455" s="479">
        <v>0</v>
      </c>
      <c r="EU455" s="479">
        <v>0</v>
      </c>
      <c r="EV455" s="479">
        <v>0</v>
      </c>
      <c r="EW455" s="479">
        <v>0</v>
      </c>
      <c r="EX455" s="479">
        <v>0</v>
      </c>
      <c r="EY455" s="479">
        <v>0</v>
      </c>
      <c r="EZ455" s="476"/>
      <c r="FA455" s="446">
        <f t="shared" si="2061"/>
        <v>9</v>
      </c>
      <c r="FB455" s="417">
        <f t="shared" si="2062"/>
        <v>2017</v>
      </c>
      <c r="FC455" s="448">
        <f t="shared" si="2063"/>
        <v>42979</v>
      </c>
      <c r="FD455" s="449">
        <f t="shared" si="2064"/>
        <v>30</v>
      </c>
      <c r="FE455" s="450"/>
      <c r="FF455" s="450"/>
      <c r="FG455" s="450"/>
      <c r="FH455" s="452" t="str">
        <f t="shared" si="2065"/>
        <v>-</v>
      </c>
      <c r="FI455" s="452" t="str">
        <f t="shared" si="2066"/>
        <v>-</v>
      </c>
      <c r="FJ455" s="452" t="str">
        <f t="shared" si="2067"/>
        <v>-</v>
      </c>
      <c r="FK455" s="452" t="str">
        <f t="shared" si="2068"/>
        <v>-</v>
      </c>
      <c r="FL455" s="452" t="str">
        <f t="shared" si="2069"/>
        <v>-</v>
      </c>
      <c r="FM455" s="452" t="str">
        <f t="shared" si="2070"/>
        <v>-</v>
      </c>
      <c r="FN455" s="452" t="str">
        <f t="shared" si="2071"/>
        <v>-</v>
      </c>
      <c r="FO455" s="452" t="str">
        <f t="shared" si="2072"/>
        <v>-</v>
      </c>
      <c r="FP455" s="452" t="str">
        <f t="shared" si="2073"/>
        <v>-</v>
      </c>
      <c r="FQ455" s="452" t="str">
        <f t="shared" si="2074"/>
        <v>-</v>
      </c>
      <c r="FR455" s="453"/>
      <c r="FS455" s="446">
        <f t="shared" si="2077"/>
        <v>0</v>
      </c>
      <c r="FT455" s="446" t="str">
        <f t="shared" si="2077"/>
        <v>-</v>
      </c>
      <c r="FU455" s="446">
        <f t="shared" si="2077"/>
        <v>0</v>
      </c>
      <c r="FV455" s="446">
        <f t="shared" si="2077"/>
        <v>0</v>
      </c>
      <c r="FW455" s="446">
        <f t="shared" si="2077"/>
        <v>0</v>
      </c>
      <c r="FX455" s="446">
        <f t="shared" si="2077"/>
        <v>0</v>
      </c>
      <c r="FY455" s="446">
        <f t="shared" si="2077"/>
        <v>0</v>
      </c>
      <c r="FZ455" s="446">
        <f t="shared" si="2077"/>
        <v>0</v>
      </c>
      <c r="GA455" s="446">
        <f t="shared" si="2077"/>
        <v>0</v>
      </c>
      <c r="GB455" s="446"/>
      <c r="GC455" s="446"/>
      <c r="GD455" s="446"/>
      <c r="GE455" s="446"/>
      <c r="GF455" s="446"/>
      <c r="GG455" s="446"/>
      <c r="GH455" s="446"/>
      <c r="GI455" s="446"/>
      <c r="GJ455" s="446"/>
      <c r="GK455" s="446"/>
      <c r="GL455" s="446"/>
      <c r="GM455" s="446"/>
      <c r="GN455" s="446"/>
      <c r="GO455" s="446">
        <f t="shared" si="2078"/>
        <v>0</v>
      </c>
      <c r="GP455" s="446">
        <f t="shared" si="2078"/>
        <v>0</v>
      </c>
      <c r="GQ455" s="446">
        <f t="shared" si="2078"/>
        <v>0</v>
      </c>
      <c r="GR455" s="446">
        <f t="shared" si="2078"/>
        <v>0</v>
      </c>
      <c r="GS455" s="446">
        <f t="shared" si="2078"/>
        <v>0</v>
      </c>
      <c r="GT455" s="446">
        <f t="shared" si="2078"/>
        <v>0</v>
      </c>
      <c r="GU455" s="446">
        <f t="shared" si="2078"/>
        <v>0</v>
      </c>
      <c r="GV455" s="416"/>
    </row>
    <row r="456" spans="1:209" ht="9.75" customHeight="1" x14ac:dyDescent="0.2">
      <c r="A456" s="417" t="str">
        <f t="shared" si="2060"/>
        <v>2017-18SEPTEMBERR1F</v>
      </c>
      <c r="B456" s="458" t="str">
        <f t="shared" si="2079"/>
        <v>2017-18</v>
      </c>
      <c r="C456" s="402" t="s">
        <v>640</v>
      </c>
      <c r="D456" s="402" t="s">
        <v>663</v>
      </c>
      <c r="E456" s="402" t="s">
        <v>662</v>
      </c>
      <c r="F456" s="478" t="s">
        <v>458</v>
      </c>
      <c r="G456" s="478" t="s">
        <v>688</v>
      </c>
      <c r="H456" s="479">
        <v>0</v>
      </c>
      <c r="I456" s="479">
        <v>0</v>
      </c>
      <c r="J456" s="479">
        <v>0</v>
      </c>
      <c r="K456" s="479">
        <v>0</v>
      </c>
      <c r="L456" s="479">
        <v>0</v>
      </c>
      <c r="M456" s="479" t="s">
        <v>152</v>
      </c>
      <c r="N456" s="479">
        <v>0</v>
      </c>
      <c r="O456" s="479">
        <v>0</v>
      </c>
      <c r="P456" s="479" t="s">
        <v>152</v>
      </c>
      <c r="Q456" s="479" t="s">
        <v>152</v>
      </c>
      <c r="R456" s="479" t="s">
        <v>152</v>
      </c>
      <c r="S456" s="479">
        <v>0</v>
      </c>
      <c r="T456" s="479">
        <v>0</v>
      </c>
      <c r="U456" s="479">
        <v>0</v>
      </c>
      <c r="V456" s="479">
        <v>0</v>
      </c>
      <c r="W456" s="479">
        <v>0</v>
      </c>
      <c r="X456" s="479">
        <v>0</v>
      </c>
      <c r="Y456" s="479">
        <v>0</v>
      </c>
      <c r="Z456" s="479">
        <v>0</v>
      </c>
      <c r="AA456" s="479">
        <v>0</v>
      </c>
      <c r="AB456" s="479">
        <v>0</v>
      </c>
      <c r="AC456" s="479">
        <v>0</v>
      </c>
      <c r="AD456" s="479">
        <v>0</v>
      </c>
      <c r="AE456" s="479">
        <v>0</v>
      </c>
      <c r="AF456" s="479">
        <v>0</v>
      </c>
      <c r="AG456" s="479">
        <v>0</v>
      </c>
      <c r="AH456" s="479">
        <v>0</v>
      </c>
      <c r="AI456" s="479">
        <v>0</v>
      </c>
      <c r="AJ456" s="479">
        <v>0</v>
      </c>
      <c r="AK456" s="479">
        <v>0</v>
      </c>
      <c r="AL456" s="479">
        <v>0</v>
      </c>
      <c r="AM456" s="479">
        <v>0</v>
      </c>
      <c r="AN456" s="479"/>
      <c r="AO456" s="479"/>
      <c r="AP456" s="479"/>
      <c r="AQ456" s="479"/>
      <c r="AR456" s="479"/>
      <c r="AS456" s="479"/>
      <c r="AT456" s="479">
        <v>0</v>
      </c>
      <c r="AU456" s="479">
        <v>0</v>
      </c>
      <c r="AV456" s="479">
        <v>0</v>
      </c>
      <c r="AW456" s="479">
        <v>0</v>
      </c>
      <c r="AX456" s="479">
        <v>0</v>
      </c>
      <c r="AY456" s="479">
        <v>0</v>
      </c>
      <c r="AZ456" s="479">
        <v>0</v>
      </c>
      <c r="BA456" s="479"/>
      <c r="BB456" s="479"/>
      <c r="BC456" s="479"/>
      <c r="BD456" s="479"/>
      <c r="BE456" s="479"/>
      <c r="BF456" s="479"/>
      <c r="BG456" s="479"/>
      <c r="BH456" s="479"/>
      <c r="BI456" s="479">
        <v>0</v>
      </c>
      <c r="BJ456" s="479">
        <v>0</v>
      </c>
      <c r="BK456" s="479">
        <v>0</v>
      </c>
      <c r="BL456" s="479">
        <v>0</v>
      </c>
      <c r="BM456" s="479">
        <v>0</v>
      </c>
      <c r="BN456" s="479">
        <v>0</v>
      </c>
      <c r="BO456" s="479">
        <v>0</v>
      </c>
      <c r="BP456" s="479">
        <v>0</v>
      </c>
      <c r="BQ456" s="479">
        <v>0</v>
      </c>
      <c r="BR456" s="479">
        <v>0</v>
      </c>
      <c r="BS456" s="479">
        <v>0</v>
      </c>
      <c r="BT456" s="479">
        <v>0</v>
      </c>
      <c r="BU456" s="479">
        <v>0</v>
      </c>
      <c r="BV456" s="479">
        <v>0</v>
      </c>
      <c r="BW456" s="479"/>
      <c r="BX456" s="479"/>
      <c r="BY456" s="479"/>
      <c r="BZ456" s="479"/>
      <c r="CA456" s="479"/>
      <c r="CB456" s="479"/>
      <c r="CC456" s="479"/>
      <c r="CD456" s="479"/>
      <c r="CE456" s="479"/>
      <c r="CF456" s="479"/>
      <c r="CG456" s="479"/>
      <c r="CH456" s="479"/>
      <c r="CI456" s="479"/>
      <c r="CJ456" s="479"/>
      <c r="CK456" s="479"/>
      <c r="CL456" s="479"/>
      <c r="CM456" s="479"/>
      <c r="CN456" s="479"/>
      <c r="CO456" s="479"/>
      <c r="CP456" s="479"/>
      <c r="CQ456" s="479"/>
      <c r="CR456" s="479"/>
      <c r="CS456" s="479"/>
      <c r="CT456" s="479"/>
      <c r="CU456" s="479"/>
      <c r="CV456" s="479"/>
      <c r="CW456" s="479"/>
      <c r="CX456" s="479"/>
      <c r="CY456" s="479"/>
      <c r="CZ456" s="479"/>
      <c r="DA456" s="479"/>
      <c r="DB456" s="479"/>
      <c r="DC456" s="479"/>
      <c r="DD456" s="479"/>
      <c r="DE456" s="479"/>
      <c r="DF456" s="479"/>
      <c r="DG456" s="479"/>
      <c r="DH456" s="479"/>
      <c r="DI456" s="479"/>
      <c r="DJ456" s="479"/>
      <c r="DK456" s="479">
        <v>0</v>
      </c>
      <c r="DL456" s="479">
        <v>0</v>
      </c>
      <c r="DM456" s="479">
        <v>0</v>
      </c>
      <c r="DN456" s="479">
        <v>0</v>
      </c>
      <c r="DO456" s="479">
        <v>0</v>
      </c>
      <c r="DP456" s="479">
        <v>0</v>
      </c>
      <c r="DQ456" s="479">
        <v>0</v>
      </c>
      <c r="DR456" s="479">
        <v>0</v>
      </c>
      <c r="DS456" s="479"/>
      <c r="DT456" s="479"/>
      <c r="DU456" s="479"/>
      <c r="DV456" s="479"/>
      <c r="DW456" s="479"/>
      <c r="DX456" s="479"/>
      <c r="DY456" s="479"/>
      <c r="DZ456" s="479"/>
      <c r="EA456" s="479"/>
      <c r="EB456" s="479"/>
      <c r="EC456" s="479"/>
      <c r="ED456" s="479"/>
      <c r="EE456" s="479"/>
      <c r="EF456" s="479"/>
      <c r="EG456" s="479" t="s">
        <v>152</v>
      </c>
      <c r="EH456" s="479" t="s">
        <v>152</v>
      </c>
      <c r="EI456" s="479">
        <v>0</v>
      </c>
      <c r="EJ456" s="479">
        <v>0</v>
      </c>
      <c r="EK456" s="479">
        <v>0</v>
      </c>
      <c r="EL456" s="479">
        <v>0</v>
      </c>
      <c r="EM456" s="479">
        <v>0</v>
      </c>
      <c r="EN456" s="479">
        <v>0</v>
      </c>
      <c r="EO456" s="479">
        <v>0</v>
      </c>
      <c r="EP456" s="479">
        <v>0</v>
      </c>
      <c r="EQ456" s="479">
        <v>0</v>
      </c>
      <c r="ER456" s="479">
        <v>0</v>
      </c>
      <c r="ES456" s="479">
        <v>0</v>
      </c>
      <c r="ET456" s="479">
        <v>0</v>
      </c>
      <c r="EU456" s="479">
        <v>0</v>
      </c>
      <c r="EV456" s="479">
        <v>0</v>
      </c>
      <c r="EW456" s="479">
        <v>0</v>
      </c>
      <c r="EX456" s="479">
        <v>0</v>
      </c>
      <c r="EY456" s="479">
        <v>0</v>
      </c>
      <c r="EZ456" s="476"/>
      <c r="FA456" s="446">
        <f t="shared" si="2061"/>
        <v>9</v>
      </c>
      <c r="FB456" s="417">
        <f t="shared" si="2062"/>
        <v>2017</v>
      </c>
      <c r="FC456" s="448">
        <f t="shared" si="2063"/>
        <v>42979</v>
      </c>
      <c r="FD456" s="449">
        <f t="shared" si="2064"/>
        <v>30</v>
      </c>
      <c r="FE456" s="450"/>
      <c r="FF456" s="450"/>
      <c r="FG456" s="450"/>
      <c r="FH456" s="452" t="str">
        <f t="shared" si="2065"/>
        <v>-</v>
      </c>
      <c r="FI456" s="452" t="str">
        <f t="shared" si="2066"/>
        <v>-</v>
      </c>
      <c r="FJ456" s="452" t="str">
        <f t="shared" si="2067"/>
        <v>-</v>
      </c>
      <c r="FK456" s="452" t="str">
        <f t="shared" si="2068"/>
        <v>-</v>
      </c>
      <c r="FL456" s="452" t="str">
        <f t="shared" si="2069"/>
        <v>-</v>
      </c>
      <c r="FM456" s="452" t="str">
        <f t="shared" si="2070"/>
        <v>-</v>
      </c>
      <c r="FN456" s="452" t="str">
        <f t="shared" si="2071"/>
        <v>-</v>
      </c>
      <c r="FO456" s="452" t="str">
        <f t="shared" si="2072"/>
        <v>-</v>
      </c>
      <c r="FP456" s="452" t="str">
        <f t="shared" si="2073"/>
        <v>-</v>
      </c>
      <c r="FQ456" s="452" t="str">
        <f t="shared" si="2074"/>
        <v>-</v>
      </c>
      <c r="FR456" s="453"/>
      <c r="FS456" s="446">
        <f t="shared" si="2077"/>
        <v>0</v>
      </c>
      <c r="FT456" s="446" t="str">
        <f t="shared" si="2077"/>
        <v>-</v>
      </c>
      <c r="FU456" s="446">
        <f t="shared" si="2077"/>
        <v>0</v>
      </c>
      <c r="FV456" s="446">
        <f t="shared" si="2077"/>
        <v>0</v>
      </c>
      <c r="FW456" s="446">
        <f t="shared" si="2077"/>
        <v>0</v>
      </c>
      <c r="FX456" s="446">
        <f t="shared" si="2077"/>
        <v>0</v>
      </c>
      <c r="FY456" s="446">
        <f t="shared" si="2077"/>
        <v>0</v>
      </c>
      <c r="FZ456" s="446">
        <f t="shared" si="2077"/>
        <v>0</v>
      </c>
      <c r="GA456" s="446">
        <f t="shared" si="2077"/>
        <v>0</v>
      </c>
      <c r="GB456" s="446"/>
      <c r="GC456" s="446"/>
      <c r="GD456" s="446"/>
      <c r="GE456" s="446"/>
      <c r="GF456" s="446"/>
      <c r="GG456" s="446"/>
      <c r="GH456" s="446"/>
      <c r="GI456" s="446"/>
      <c r="GJ456" s="446"/>
      <c r="GK456" s="446"/>
      <c r="GL456" s="446"/>
      <c r="GM456" s="446"/>
      <c r="GN456" s="446"/>
      <c r="GO456" s="446">
        <f t="shared" si="2078"/>
        <v>0</v>
      </c>
      <c r="GP456" s="446">
        <f t="shared" si="2078"/>
        <v>0</v>
      </c>
      <c r="GQ456" s="446">
        <f t="shared" si="2078"/>
        <v>0</v>
      </c>
      <c r="GR456" s="446">
        <f t="shared" si="2078"/>
        <v>0</v>
      </c>
      <c r="GS456" s="446">
        <f t="shared" si="2078"/>
        <v>0</v>
      </c>
      <c r="GT456" s="446">
        <f t="shared" si="2078"/>
        <v>0</v>
      </c>
      <c r="GU456" s="446">
        <f t="shared" si="2078"/>
        <v>0</v>
      </c>
      <c r="GV456" s="416"/>
    </row>
    <row r="457" spans="1:209" ht="9.75" customHeight="1" x14ac:dyDescent="0.2">
      <c r="A457" s="493" t="str">
        <f t="shared" si="2060"/>
        <v>2017-18SEPTEMBERRRU</v>
      </c>
      <c r="B457" s="494" t="str">
        <f t="shared" si="2079"/>
        <v>2017-18</v>
      </c>
      <c r="C457" s="480" t="s">
        <v>640</v>
      </c>
      <c r="D457" s="480" t="s">
        <v>659</v>
      </c>
      <c r="E457" s="480" t="s">
        <v>467</v>
      </c>
      <c r="F457" s="495" t="s">
        <v>454</v>
      </c>
      <c r="G457" s="495" t="s">
        <v>689</v>
      </c>
      <c r="H457" s="496">
        <v>0</v>
      </c>
      <c r="I457" s="496">
        <v>0</v>
      </c>
      <c r="J457" s="496">
        <v>0</v>
      </c>
      <c r="K457" s="496">
        <v>0</v>
      </c>
      <c r="L457" s="496">
        <v>0</v>
      </c>
      <c r="M457" s="496" t="s">
        <v>152</v>
      </c>
      <c r="N457" s="496">
        <v>0</v>
      </c>
      <c r="O457" s="496">
        <v>0</v>
      </c>
      <c r="P457" s="496" t="s">
        <v>152</v>
      </c>
      <c r="Q457" s="496" t="s">
        <v>152</v>
      </c>
      <c r="R457" s="496" t="s">
        <v>152</v>
      </c>
      <c r="S457" s="496">
        <v>0</v>
      </c>
      <c r="T457" s="496">
        <v>0</v>
      </c>
      <c r="U457" s="496">
        <v>0</v>
      </c>
      <c r="V457" s="496">
        <v>0</v>
      </c>
      <c r="W457" s="496">
        <v>0</v>
      </c>
      <c r="X457" s="496">
        <v>0</v>
      </c>
      <c r="Y457" s="496">
        <v>0</v>
      </c>
      <c r="Z457" s="496">
        <v>0</v>
      </c>
      <c r="AA457" s="496">
        <v>0</v>
      </c>
      <c r="AB457" s="496">
        <v>0</v>
      </c>
      <c r="AC457" s="496">
        <v>0</v>
      </c>
      <c r="AD457" s="496">
        <v>0</v>
      </c>
      <c r="AE457" s="496">
        <v>0</v>
      </c>
      <c r="AF457" s="496">
        <v>0</v>
      </c>
      <c r="AG457" s="496">
        <v>0</v>
      </c>
      <c r="AH457" s="496">
        <v>0</v>
      </c>
      <c r="AI457" s="496">
        <v>0</v>
      </c>
      <c r="AJ457" s="496">
        <v>0</v>
      </c>
      <c r="AK457" s="496">
        <v>0</v>
      </c>
      <c r="AL457" s="496">
        <v>0</v>
      </c>
      <c r="AM457" s="496">
        <v>0</v>
      </c>
      <c r="AN457" s="496"/>
      <c r="AO457" s="496"/>
      <c r="AP457" s="496"/>
      <c r="AQ457" s="496"/>
      <c r="AR457" s="496"/>
      <c r="AS457" s="496"/>
      <c r="AT457" s="496">
        <v>0</v>
      </c>
      <c r="AU457" s="496">
        <v>0</v>
      </c>
      <c r="AV457" s="496">
        <v>0</v>
      </c>
      <c r="AW457" s="496">
        <v>0</v>
      </c>
      <c r="AX457" s="496">
        <v>0</v>
      </c>
      <c r="AY457" s="496">
        <v>0</v>
      </c>
      <c r="AZ457" s="496">
        <v>0</v>
      </c>
      <c r="BA457" s="496"/>
      <c r="BB457" s="496"/>
      <c r="BC457" s="496"/>
      <c r="BD457" s="496"/>
      <c r="BE457" s="496"/>
      <c r="BF457" s="496"/>
      <c r="BG457" s="496"/>
      <c r="BH457" s="496"/>
      <c r="BI457" s="496">
        <v>0</v>
      </c>
      <c r="BJ457" s="496">
        <v>0</v>
      </c>
      <c r="BK457" s="496">
        <v>0</v>
      </c>
      <c r="BL457" s="496">
        <v>0</v>
      </c>
      <c r="BM457" s="496">
        <v>0</v>
      </c>
      <c r="BN457" s="496">
        <v>0</v>
      </c>
      <c r="BO457" s="496">
        <v>0</v>
      </c>
      <c r="BP457" s="496">
        <v>0</v>
      </c>
      <c r="BQ457" s="496">
        <v>0</v>
      </c>
      <c r="BR457" s="496">
        <v>0</v>
      </c>
      <c r="BS457" s="496">
        <v>0</v>
      </c>
      <c r="BT457" s="496">
        <v>0</v>
      </c>
      <c r="BU457" s="496">
        <v>0</v>
      </c>
      <c r="BV457" s="496">
        <v>0</v>
      </c>
      <c r="BW457" s="496"/>
      <c r="BX457" s="496"/>
      <c r="BY457" s="496"/>
      <c r="BZ457" s="496"/>
      <c r="CA457" s="496"/>
      <c r="CB457" s="496"/>
      <c r="CC457" s="496"/>
      <c r="CD457" s="496"/>
      <c r="CE457" s="496"/>
      <c r="CF457" s="496"/>
      <c r="CG457" s="496"/>
      <c r="CH457" s="496"/>
      <c r="CI457" s="496"/>
      <c r="CJ457" s="496"/>
      <c r="CK457" s="496"/>
      <c r="CL457" s="496"/>
      <c r="CM457" s="496"/>
      <c r="CN457" s="496"/>
      <c r="CO457" s="496"/>
      <c r="CP457" s="496"/>
      <c r="CQ457" s="496"/>
      <c r="CR457" s="496"/>
      <c r="CS457" s="496"/>
      <c r="CT457" s="496"/>
      <c r="CU457" s="496"/>
      <c r="CV457" s="496"/>
      <c r="CW457" s="496"/>
      <c r="CX457" s="496"/>
      <c r="CY457" s="496"/>
      <c r="CZ457" s="496"/>
      <c r="DA457" s="496"/>
      <c r="DB457" s="496"/>
      <c r="DC457" s="496"/>
      <c r="DD457" s="496"/>
      <c r="DE457" s="496"/>
      <c r="DF457" s="496"/>
      <c r="DG457" s="496"/>
      <c r="DH457" s="496"/>
      <c r="DI457" s="496"/>
      <c r="DJ457" s="496"/>
      <c r="DK457" s="496">
        <v>0</v>
      </c>
      <c r="DL457" s="496">
        <v>0</v>
      </c>
      <c r="DM457" s="496">
        <v>0</v>
      </c>
      <c r="DN457" s="496">
        <v>0</v>
      </c>
      <c r="DO457" s="496">
        <v>0</v>
      </c>
      <c r="DP457" s="496">
        <v>0</v>
      </c>
      <c r="DQ457" s="496">
        <v>0</v>
      </c>
      <c r="DR457" s="496">
        <v>0</v>
      </c>
      <c r="DS457" s="496"/>
      <c r="DT457" s="496"/>
      <c r="DU457" s="496"/>
      <c r="DV457" s="496"/>
      <c r="DW457" s="496"/>
      <c r="DX457" s="496"/>
      <c r="DY457" s="496"/>
      <c r="DZ457" s="496"/>
      <c r="EA457" s="496"/>
      <c r="EB457" s="496"/>
      <c r="EC457" s="496"/>
      <c r="ED457" s="496"/>
      <c r="EE457" s="496"/>
      <c r="EF457" s="496"/>
      <c r="EG457" s="496" t="s">
        <v>152</v>
      </c>
      <c r="EH457" s="496" t="s">
        <v>152</v>
      </c>
      <c r="EI457" s="496">
        <v>0</v>
      </c>
      <c r="EJ457" s="496">
        <v>0</v>
      </c>
      <c r="EK457" s="496">
        <v>0</v>
      </c>
      <c r="EL457" s="496">
        <v>0</v>
      </c>
      <c r="EM457" s="496">
        <v>0</v>
      </c>
      <c r="EN457" s="496">
        <v>0</v>
      </c>
      <c r="EO457" s="496">
        <v>0</v>
      </c>
      <c r="EP457" s="496">
        <v>0</v>
      </c>
      <c r="EQ457" s="496">
        <v>0</v>
      </c>
      <c r="ER457" s="496">
        <v>0</v>
      </c>
      <c r="ES457" s="496">
        <v>0</v>
      </c>
      <c r="ET457" s="496">
        <v>0</v>
      </c>
      <c r="EU457" s="496">
        <v>0</v>
      </c>
      <c r="EV457" s="496">
        <v>0</v>
      </c>
      <c r="EW457" s="496">
        <v>0</v>
      </c>
      <c r="EX457" s="496">
        <v>0</v>
      </c>
      <c r="EY457" s="496">
        <v>0</v>
      </c>
      <c r="EZ457" s="497"/>
      <c r="FA457" s="482">
        <f t="shared" si="2061"/>
        <v>9</v>
      </c>
      <c r="FB457" s="493">
        <f t="shared" si="2062"/>
        <v>2017</v>
      </c>
      <c r="FC457" s="498">
        <f t="shared" si="2063"/>
        <v>42979</v>
      </c>
      <c r="FD457" s="499">
        <f t="shared" si="2064"/>
        <v>30</v>
      </c>
      <c r="FE457" s="500"/>
      <c r="FF457" s="500"/>
      <c r="FG457" s="500"/>
      <c r="FH457" s="481" t="str">
        <f t="shared" si="2065"/>
        <v>-</v>
      </c>
      <c r="FI457" s="481" t="str">
        <f t="shared" si="2066"/>
        <v>-</v>
      </c>
      <c r="FJ457" s="481" t="str">
        <f t="shared" si="2067"/>
        <v>-</v>
      </c>
      <c r="FK457" s="481" t="str">
        <f t="shared" si="2068"/>
        <v>-</v>
      </c>
      <c r="FL457" s="481" t="str">
        <f t="shared" si="2069"/>
        <v>-</v>
      </c>
      <c r="FM457" s="481" t="str">
        <f t="shared" si="2070"/>
        <v>-</v>
      </c>
      <c r="FN457" s="481" t="str">
        <f t="shared" si="2071"/>
        <v>-</v>
      </c>
      <c r="FO457" s="481" t="str">
        <f t="shared" si="2072"/>
        <v>-</v>
      </c>
      <c r="FP457" s="481" t="str">
        <f t="shared" si="2073"/>
        <v>-</v>
      </c>
      <c r="FQ457" s="481" t="str">
        <f t="shared" si="2074"/>
        <v>-</v>
      </c>
      <c r="FR457" s="501"/>
      <c r="FS457" s="482">
        <f t="shared" si="2077"/>
        <v>0</v>
      </c>
      <c r="FT457" s="482" t="str">
        <f t="shared" si="2077"/>
        <v>-</v>
      </c>
      <c r="FU457" s="482">
        <f t="shared" si="2077"/>
        <v>0</v>
      </c>
      <c r="FV457" s="482">
        <f t="shared" si="2077"/>
        <v>0</v>
      </c>
      <c r="FW457" s="482">
        <f t="shared" si="2077"/>
        <v>0</v>
      </c>
      <c r="FX457" s="482">
        <f t="shared" si="2077"/>
        <v>0</v>
      </c>
      <c r="FY457" s="482">
        <f t="shared" si="2077"/>
        <v>0</v>
      </c>
      <c r="FZ457" s="482">
        <f t="shared" si="2077"/>
        <v>0</v>
      </c>
      <c r="GA457" s="482">
        <f t="shared" si="2077"/>
        <v>0</v>
      </c>
      <c r="GB457" s="482"/>
      <c r="GC457" s="482"/>
      <c r="GD457" s="482"/>
      <c r="GE457" s="482"/>
      <c r="GF457" s="482"/>
      <c r="GG457" s="482"/>
      <c r="GH457" s="482"/>
      <c r="GI457" s="482"/>
      <c r="GJ457" s="482"/>
      <c r="GK457" s="482"/>
      <c r="GL457" s="482"/>
      <c r="GM457" s="482"/>
      <c r="GN457" s="482"/>
      <c r="GO457" s="482">
        <f t="shared" si="2078"/>
        <v>0</v>
      </c>
      <c r="GP457" s="482">
        <f t="shared" si="2078"/>
        <v>0</v>
      </c>
      <c r="GQ457" s="482">
        <f t="shared" si="2078"/>
        <v>0</v>
      </c>
      <c r="GR457" s="482">
        <f t="shared" si="2078"/>
        <v>0</v>
      </c>
      <c r="GS457" s="482">
        <f t="shared" si="2078"/>
        <v>0</v>
      </c>
      <c r="GT457" s="482">
        <f t="shared" si="2078"/>
        <v>0</v>
      </c>
      <c r="GU457" s="482">
        <f t="shared" si="2078"/>
        <v>0</v>
      </c>
      <c r="GV457" s="502"/>
    </row>
    <row r="458" spans="1:209" ht="9.75" customHeight="1" x14ac:dyDescent="0.2">
      <c r="A458" s="417" t="str">
        <f t="shared" si="2060"/>
        <v>2017-18SEPTEMBERRX6</v>
      </c>
      <c r="B458" s="458" t="str">
        <f t="shared" si="2079"/>
        <v>2017-18</v>
      </c>
      <c r="C458" s="402" t="s">
        <v>640</v>
      </c>
      <c r="D458" s="402" t="s">
        <v>646</v>
      </c>
      <c r="E458" s="402" t="s">
        <v>645</v>
      </c>
      <c r="F458" s="478" t="s">
        <v>448</v>
      </c>
      <c r="G458" s="478" t="s">
        <v>690</v>
      </c>
      <c r="H458" s="479">
        <v>0</v>
      </c>
      <c r="I458" s="479">
        <v>0</v>
      </c>
      <c r="J458" s="479">
        <v>0</v>
      </c>
      <c r="K458" s="479">
        <v>0</v>
      </c>
      <c r="L458" s="479">
        <v>0</v>
      </c>
      <c r="M458" s="479" t="s">
        <v>152</v>
      </c>
      <c r="N458" s="479">
        <v>0</v>
      </c>
      <c r="O458" s="479">
        <v>0</v>
      </c>
      <c r="P458" s="479" t="s">
        <v>152</v>
      </c>
      <c r="Q458" s="479" t="s">
        <v>152</v>
      </c>
      <c r="R458" s="479" t="s">
        <v>152</v>
      </c>
      <c r="S458" s="479">
        <v>0</v>
      </c>
      <c r="T458" s="479">
        <v>0</v>
      </c>
      <c r="U458" s="479">
        <v>0</v>
      </c>
      <c r="V458" s="479">
        <v>0</v>
      </c>
      <c r="W458" s="479">
        <v>0</v>
      </c>
      <c r="X458" s="479">
        <v>0</v>
      </c>
      <c r="Y458" s="479">
        <v>0</v>
      </c>
      <c r="Z458" s="479">
        <v>0</v>
      </c>
      <c r="AA458" s="479">
        <v>0</v>
      </c>
      <c r="AB458" s="479">
        <v>0</v>
      </c>
      <c r="AC458" s="479">
        <v>0</v>
      </c>
      <c r="AD458" s="479">
        <v>0</v>
      </c>
      <c r="AE458" s="479">
        <v>0</v>
      </c>
      <c r="AF458" s="479">
        <v>0</v>
      </c>
      <c r="AG458" s="479">
        <v>0</v>
      </c>
      <c r="AH458" s="479">
        <v>0</v>
      </c>
      <c r="AI458" s="479">
        <v>0</v>
      </c>
      <c r="AJ458" s="479">
        <v>0</v>
      </c>
      <c r="AK458" s="479">
        <v>0</v>
      </c>
      <c r="AL458" s="479">
        <v>0</v>
      </c>
      <c r="AM458" s="479">
        <v>0</v>
      </c>
      <c r="AN458" s="479"/>
      <c r="AO458" s="479"/>
      <c r="AP458" s="479"/>
      <c r="AQ458" s="479"/>
      <c r="AR458" s="479"/>
      <c r="AS458" s="479"/>
      <c r="AT458" s="479">
        <v>0</v>
      </c>
      <c r="AU458" s="479">
        <v>0</v>
      </c>
      <c r="AV458" s="479">
        <v>0</v>
      </c>
      <c r="AW458" s="479">
        <v>0</v>
      </c>
      <c r="AX458" s="479">
        <v>0</v>
      </c>
      <c r="AY458" s="479">
        <v>0</v>
      </c>
      <c r="AZ458" s="479">
        <v>0</v>
      </c>
      <c r="BA458" s="479"/>
      <c r="BB458" s="479"/>
      <c r="BC458" s="479"/>
      <c r="BD458" s="479"/>
      <c r="BE458" s="479"/>
      <c r="BF458" s="479"/>
      <c r="BG458" s="479"/>
      <c r="BH458" s="479"/>
      <c r="BI458" s="479">
        <v>0</v>
      </c>
      <c r="BJ458" s="479">
        <v>0</v>
      </c>
      <c r="BK458" s="479">
        <v>0</v>
      </c>
      <c r="BL458" s="479">
        <v>0</v>
      </c>
      <c r="BM458" s="479">
        <v>0</v>
      </c>
      <c r="BN458" s="479">
        <v>0</v>
      </c>
      <c r="BO458" s="479">
        <v>0</v>
      </c>
      <c r="BP458" s="479">
        <v>0</v>
      </c>
      <c r="BQ458" s="479">
        <v>0</v>
      </c>
      <c r="BR458" s="479">
        <v>0</v>
      </c>
      <c r="BS458" s="479">
        <v>0</v>
      </c>
      <c r="BT458" s="479">
        <v>0</v>
      </c>
      <c r="BU458" s="479">
        <v>0</v>
      </c>
      <c r="BV458" s="479">
        <v>0</v>
      </c>
      <c r="BW458" s="479"/>
      <c r="BX458" s="479"/>
      <c r="BY458" s="479"/>
      <c r="BZ458" s="479"/>
      <c r="CA458" s="479"/>
      <c r="CB458" s="479"/>
      <c r="CC458" s="479"/>
      <c r="CD458" s="479"/>
      <c r="CE458" s="479"/>
      <c r="CF458" s="479"/>
      <c r="CG458" s="479"/>
      <c r="CH458" s="479"/>
      <c r="CI458" s="479"/>
      <c r="CJ458" s="479"/>
      <c r="CK458" s="479"/>
      <c r="CL458" s="479"/>
      <c r="CM458" s="479"/>
      <c r="CN458" s="479"/>
      <c r="CO458" s="479"/>
      <c r="CP458" s="479"/>
      <c r="CQ458" s="479"/>
      <c r="CR458" s="479"/>
      <c r="CS458" s="479"/>
      <c r="CT458" s="479"/>
      <c r="CU458" s="479"/>
      <c r="CV458" s="479"/>
      <c r="CW458" s="479"/>
      <c r="CX458" s="479"/>
      <c r="CY458" s="479"/>
      <c r="CZ458" s="479"/>
      <c r="DA458" s="479"/>
      <c r="DB458" s="479"/>
      <c r="DC458" s="479"/>
      <c r="DD458" s="479"/>
      <c r="DE458" s="479"/>
      <c r="DF458" s="479"/>
      <c r="DG458" s="479"/>
      <c r="DH458" s="479"/>
      <c r="DI458" s="479"/>
      <c r="DJ458" s="479"/>
      <c r="DK458" s="479">
        <v>0</v>
      </c>
      <c r="DL458" s="479">
        <v>0</v>
      </c>
      <c r="DM458" s="479">
        <v>0</v>
      </c>
      <c r="DN458" s="479">
        <v>0</v>
      </c>
      <c r="DO458" s="479">
        <v>0</v>
      </c>
      <c r="DP458" s="479">
        <v>0</v>
      </c>
      <c r="DQ458" s="479">
        <v>0</v>
      </c>
      <c r="DR458" s="479">
        <v>0</v>
      </c>
      <c r="DS458" s="479"/>
      <c r="DT458" s="479"/>
      <c r="DU458" s="479"/>
      <c r="DV458" s="479"/>
      <c r="DW458" s="479"/>
      <c r="DX458" s="479"/>
      <c r="DY458" s="479"/>
      <c r="DZ458" s="479"/>
      <c r="EA458" s="479"/>
      <c r="EB458" s="479"/>
      <c r="EC458" s="479"/>
      <c r="ED458" s="479"/>
      <c r="EE458" s="479"/>
      <c r="EF458" s="479"/>
      <c r="EG458" s="479" t="s">
        <v>152</v>
      </c>
      <c r="EH458" s="479" t="s">
        <v>152</v>
      </c>
      <c r="EI458" s="479">
        <v>0</v>
      </c>
      <c r="EJ458" s="479">
        <v>0</v>
      </c>
      <c r="EK458" s="479">
        <v>0</v>
      </c>
      <c r="EL458" s="479">
        <v>0</v>
      </c>
      <c r="EM458" s="479">
        <v>0</v>
      </c>
      <c r="EN458" s="479">
        <v>0</v>
      </c>
      <c r="EO458" s="479">
        <v>0</v>
      </c>
      <c r="EP458" s="479">
        <v>0</v>
      </c>
      <c r="EQ458" s="479">
        <v>0</v>
      </c>
      <c r="ER458" s="479">
        <v>0</v>
      </c>
      <c r="ES458" s="479">
        <v>0</v>
      </c>
      <c r="ET458" s="479">
        <v>0</v>
      </c>
      <c r="EU458" s="479">
        <v>0</v>
      </c>
      <c r="EV458" s="479">
        <v>0</v>
      </c>
      <c r="EW458" s="479">
        <v>0</v>
      </c>
      <c r="EX458" s="479">
        <v>0</v>
      </c>
      <c r="EY458" s="479">
        <v>0</v>
      </c>
      <c r="EZ458" s="476"/>
      <c r="FA458" s="446">
        <f t="shared" si="2061"/>
        <v>9</v>
      </c>
      <c r="FB458" s="417">
        <f t="shared" si="2062"/>
        <v>2017</v>
      </c>
      <c r="FC458" s="448">
        <f t="shared" si="2063"/>
        <v>42979</v>
      </c>
      <c r="FD458" s="449">
        <f t="shared" si="2064"/>
        <v>30</v>
      </c>
      <c r="FE458" s="450"/>
      <c r="FF458" s="450"/>
      <c r="FG458" s="450"/>
      <c r="FH458" s="452" t="str">
        <f t="shared" si="2065"/>
        <v>-</v>
      </c>
      <c r="FI458" s="452" t="str">
        <f t="shared" si="2066"/>
        <v>-</v>
      </c>
      <c r="FJ458" s="452" t="str">
        <f t="shared" si="2067"/>
        <v>-</v>
      </c>
      <c r="FK458" s="452" t="str">
        <f t="shared" si="2068"/>
        <v>-</v>
      </c>
      <c r="FL458" s="452" t="str">
        <f t="shared" si="2069"/>
        <v>-</v>
      </c>
      <c r="FM458" s="452" t="str">
        <f t="shared" si="2070"/>
        <v>-</v>
      </c>
      <c r="FN458" s="452" t="str">
        <f t="shared" si="2071"/>
        <v>-</v>
      </c>
      <c r="FO458" s="452" t="str">
        <f t="shared" si="2072"/>
        <v>-</v>
      </c>
      <c r="FP458" s="452" t="str">
        <f t="shared" si="2073"/>
        <v>-</v>
      </c>
      <c r="FQ458" s="452" t="str">
        <f t="shared" si="2074"/>
        <v>-</v>
      </c>
      <c r="FR458" s="453"/>
      <c r="FS458" s="446">
        <f t="shared" si="2077"/>
        <v>0</v>
      </c>
      <c r="FT458" s="446" t="str">
        <f t="shared" si="2077"/>
        <v>-</v>
      </c>
      <c r="FU458" s="446">
        <f t="shared" si="2077"/>
        <v>0</v>
      </c>
      <c r="FV458" s="446">
        <f t="shared" si="2077"/>
        <v>0</v>
      </c>
      <c r="FW458" s="446">
        <f t="shared" si="2077"/>
        <v>0</v>
      </c>
      <c r="FX458" s="446">
        <f t="shared" si="2077"/>
        <v>0</v>
      </c>
      <c r="FY458" s="446">
        <f t="shared" si="2077"/>
        <v>0</v>
      </c>
      <c r="FZ458" s="446">
        <f t="shared" si="2077"/>
        <v>0</v>
      </c>
      <c r="GA458" s="446">
        <f t="shared" si="2077"/>
        <v>0</v>
      </c>
      <c r="GB458" s="446"/>
      <c r="GC458" s="446"/>
      <c r="GD458" s="446"/>
      <c r="GE458" s="446"/>
      <c r="GF458" s="446"/>
      <c r="GG458" s="446"/>
      <c r="GH458" s="446"/>
      <c r="GI458" s="446"/>
      <c r="GJ458" s="446"/>
      <c r="GK458" s="446"/>
      <c r="GL458" s="446"/>
      <c r="GM458" s="446"/>
      <c r="GN458" s="446"/>
      <c r="GO458" s="446">
        <f t="shared" si="2078"/>
        <v>0</v>
      </c>
      <c r="GP458" s="446">
        <f t="shared" si="2078"/>
        <v>0</v>
      </c>
      <c r="GQ458" s="446">
        <f t="shared" si="2078"/>
        <v>0</v>
      </c>
      <c r="GR458" s="446">
        <f t="shared" si="2078"/>
        <v>0</v>
      </c>
      <c r="GS458" s="446">
        <f t="shared" si="2078"/>
        <v>0</v>
      </c>
      <c r="GT458" s="446">
        <f t="shared" si="2078"/>
        <v>0</v>
      </c>
      <c r="GU458" s="446">
        <f t="shared" si="2078"/>
        <v>0</v>
      </c>
      <c r="GV458" s="416"/>
    </row>
    <row r="459" spans="1:209" ht="9.75" customHeight="1" x14ac:dyDescent="0.2">
      <c r="A459" s="417" t="str">
        <f t="shared" si="2060"/>
        <v>2017-18SEPTEMBERRX7</v>
      </c>
      <c r="B459" s="458" t="str">
        <f t="shared" si="2079"/>
        <v>2017-18</v>
      </c>
      <c r="C459" s="402" t="s">
        <v>640</v>
      </c>
      <c r="D459" s="402" t="s">
        <v>649</v>
      </c>
      <c r="E459" s="402" t="s">
        <v>462</v>
      </c>
      <c r="F459" s="478" t="s">
        <v>449</v>
      </c>
      <c r="G459" s="478" t="s">
        <v>691</v>
      </c>
      <c r="H459" s="479">
        <v>125385</v>
      </c>
      <c r="I459" s="479">
        <v>96984</v>
      </c>
      <c r="J459" s="479">
        <v>5508018</v>
      </c>
      <c r="K459" s="479">
        <v>57</v>
      </c>
      <c r="L459" s="479">
        <v>2</v>
      </c>
      <c r="M459" s="479" t="s">
        <v>152</v>
      </c>
      <c r="N459" s="479">
        <v>175</v>
      </c>
      <c r="O459" s="479">
        <v>263</v>
      </c>
      <c r="P459" s="479" t="s">
        <v>152</v>
      </c>
      <c r="Q459" s="479" t="s">
        <v>152</v>
      </c>
      <c r="R459" s="479" t="s">
        <v>152</v>
      </c>
      <c r="S459" s="479">
        <v>0</v>
      </c>
      <c r="T459" s="479">
        <v>7521</v>
      </c>
      <c r="U459" s="479">
        <v>5362</v>
      </c>
      <c r="V459" s="479">
        <v>47669</v>
      </c>
      <c r="W459" s="479">
        <v>21630</v>
      </c>
      <c r="X459" s="479">
        <v>2926</v>
      </c>
      <c r="Y459" s="479">
        <v>4434136</v>
      </c>
      <c r="Z459" s="479">
        <v>590</v>
      </c>
      <c r="AA459" s="479">
        <v>981</v>
      </c>
      <c r="AB459" s="479">
        <v>4900340</v>
      </c>
      <c r="AC459" s="479">
        <v>914</v>
      </c>
      <c r="AD459" s="479">
        <v>1664</v>
      </c>
      <c r="AE459" s="479">
        <v>71741773</v>
      </c>
      <c r="AF459" s="479">
        <v>1505</v>
      </c>
      <c r="AG459" s="479">
        <v>3373</v>
      </c>
      <c r="AH459" s="479">
        <v>66320301</v>
      </c>
      <c r="AI459" s="479">
        <v>3066</v>
      </c>
      <c r="AJ459" s="479">
        <v>7101</v>
      </c>
      <c r="AK459" s="479">
        <v>15622188</v>
      </c>
      <c r="AL459" s="479">
        <v>5339</v>
      </c>
      <c r="AM459" s="479">
        <v>9714</v>
      </c>
      <c r="AN459" s="479"/>
      <c r="AO459" s="479"/>
      <c r="AP459" s="479"/>
      <c r="AQ459" s="479"/>
      <c r="AR459" s="479"/>
      <c r="AS459" s="479"/>
      <c r="AT459" s="479">
        <v>0</v>
      </c>
      <c r="AU459" s="479">
        <v>0</v>
      </c>
      <c r="AV459" s="479">
        <v>0</v>
      </c>
      <c r="AW459" s="479">
        <v>0</v>
      </c>
      <c r="AX459" s="479">
        <v>0</v>
      </c>
      <c r="AY459" s="479">
        <v>0</v>
      </c>
      <c r="AZ459" s="479">
        <v>0</v>
      </c>
      <c r="BA459" s="479"/>
      <c r="BB459" s="479"/>
      <c r="BC459" s="479"/>
      <c r="BD459" s="479"/>
      <c r="BE459" s="479"/>
      <c r="BF459" s="479"/>
      <c r="BG459" s="479"/>
      <c r="BH459" s="479"/>
      <c r="BI459" s="479">
        <v>59014</v>
      </c>
      <c r="BJ459" s="479">
        <v>6720</v>
      </c>
      <c r="BK459" s="479">
        <v>21544</v>
      </c>
      <c r="BL459" s="479">
        <v>87278</v>
      </c>
      <c r="BM459" s="479">
        <v>15096</v>
      </c>
      <c r="BN459" s="479">
        <v>13038</v>
      </c>
      <c r="BO459" s="479">
        <v>10673</v>
      </c>
      <c r="BP459" s="479">
        <v>9435</v>
      </c>
      <c r="BQ459" s="479">
        <v>65770</v>
      </c>
      <c r="BR459" s="479">
        <v>56721</v>
      </c>
      <c r="BS459" s="479">
        <v>31707</v>
      </c>
      <c r="BT459" s="479">
        <v>25038</v>
      </c>
      <c r="BU459" s="479">
        <v>4109</v>
      </c>
      <c r="BV459" s="479">
        <v>3224</v>
      </c>
      <c r="BW459" s="479"/>
      <c r="BX459" s="479"/>
      <c r="BY459" s="479"/>
      <c r="BZ459" s="479"/>
      <c r="CA459" s="479"/>
      <c r="CB459" s="479"/>
      <c r="CC459" s="479"/>
      <c r="CD459" s="479"/>
      <c r="CE459" s="479"/>
      <c r="CF459" s="479"/>
      <c r="CG459" s="479"/>
      <c r="CH459" s="479"/>
      <c r="CI459" s="479"/>
      <c r="CJ459" s="479"/>
      <c r="CK459" s="479"/>
      <c r="CL459" s="479"/>
      <c r="CM459" s="479"/>
      <c r="CN459" s="479"/>
      <c r="CO459" s="479"/>
      <c r="CP459" s="479"/>
      <c r="CQ459" s="479"/>
      <c r="CR459" s="479"/>
      <c r="CS459" s="479"/>
      <c r="CT459" s="479"/>
      <c r="CU459" s="479"/>
      <c r="CV459" s="479"/>
      <c r="CW459" s="479"/>
      <c r="CX459" s="479"/>
      <c r="CY459" s="479"/>
      <c r="CZ459" s="479"/>
      <c r="DA459" s="479"/>
      <c r="DB459" s="479"/>
      <c r="DC459" s="479"/>
      <c r="DD459" s="479"/>
      <c r="DE459" s="479"/>
      <c r="DF459" s="479"/>
      <c r="DG459" s="479"/>
      <c r="DH459" s="479"/>
      <c r="DI459" s="479"/>
      <c r="DJ459" s="479"/>
      <c r="DK459" s="479">
        <v>0</v>
      </c>
      <c r="DL459" s="479">
        <v>0</v>
      </c>
      <c r="DM459" s="479">
        <v>0</v>
      </c>
      <c r="DN459" s="479">
        <v>0</v>
      </c>
      <c r="DO459" s="479">
        <v>1628</v>
      </c>
      <c r="DP459" s="479">
        <v>93483</v>
      </c>
      <c r="DQ459" s="479">
        <v>57</v>
      </c>
      <c r="DR459" s="479">
        <v>143</v>
      </c>
      <c r="DS459" s="479"/>
      <c r="DT459" s="479"/>
      <c r="DU459" s="479"/>
      <c r="DV459" s="479"/>
      <c r="DW459" s="479"/>
      <c r="DX459" s="479"/>
      <c r="DY459" s="479"/>
      <c r="DZ459" s="479"/>
      <c r="EA459" s="479"/>
      <c r="EB459" s="479"/>
      <c r="EC459" s="479"/>
      <c r="ED459" s="479"/>
      <c r="EE459" s="479"/>
      <c r="EF459" s="479"/>
      <c r="EG459" s="479" t="s">
        <v>152</v>
      </c>
      <c r="EH459" s="479" t="s">
        <v>152</v>
      </c>
      <c r="EI459" s="479">
        <v>258</v>
      </c>
      <c r="EJ459" s="479">
        <v>3242</v>
      </c>
      <c r="EK459" s="479">
        <v>1432</v>
      </c>
      <c r="EL459" s="479">
        <v>125</v>
      </c>
      <c r="EM459" s="479">
        <v>1045</v>
      </c>
      <c r="EN459" s="479">
        <v>16113705</v>
      </c>
      <c r="EO459" s="479">
        <v>4970</v>
      </c>
      <c r="EP459" s="479">
        <v>10406</v>
      </c>
      <c r="EQ459" s="479">
        <v>7697687</v>
      </c>
      <c r="ER459" s="479">
        <v>5375</v>
      </c>
      <c r="ES459" s="479">
        <v>11020</v>
      </c>
      <c r="ET459" s="479">
        <v>749965</v>
      </c>
      <c r="EU459" s="479">
        <v>6000</v>
      </c>
      <c r="EV459" s="479">
        <v>12021</v>
      </c>
      <c r="EW459" s="479">
        <v>6259876</v>
      </c>
      <c r="EX459" s="479">
        <v>5990</v>
      </c>
      <c r="EY459" s="479">
        <v>13532</v>
      </c>
      <c r="EZ459" s="476"/>
      <c r="FA459" s="446">
        <f t="shared" si="2061"/>
        <v>9</v>
      </c>
      <c r="FB459" s="417">
        <f t="shared" si="2062"/>
        <v>2017</v>
      </c>
      <c r="FC459" s="448">
        <f t="shared" si="2063"/>
        <v>42979</v>
      </c>
      <c r="FD459" s="449">
        <f t="shared" si="2064"/>
        <v>30</v>
      </c>
      <c r="FE459" s="450"/>
      <c r="FF459" s="450"/>
      <c r="FG459" s="450"/>
      <c r="FH459" s="452">
        <f t="shared" si="2065"/>
        <v>2.0071798962903871</v>
      </c>
      <c r="FI459" s="452">
        <f t="shared" si="2066"/>
        <v>1.7335460710011967</v>
      </c>
      <c r="FJ459" s="452">
        <f t="shared" si="2067"/>
        <v>1.9904886236478925</v>
      </c>
      <c r="FK459" s="452">
        <f t="shared" si="2068"/>
        <v>1.7596046251398731</v>
      </c>
      <c r="FL459" s="452">
        <f t="shared" si="2069"/>
        <v>1.3797226709182069</v>
      </c>
      <c r="FM459" s="452">
        <f t="shared" si="2070"/>
        <v>1.1898928024502298</v>
      </c>
      <c r="FN459" s="452">
        <f t="shared" si="2071"/>
        <v>1.4658807212205271</v>
      </c>
      <c r="FO459" s="452">
        <f t="shared" si="2072"/>
        <v>1.1575589459084605</v>
      </c>
      <c r="FP459" s="452">
        <f t="shared" si="2073"/>
        <v>1.4043062200956937</v>
      </c>
      <c r="FQ459" s="452">
        <f t="shared" si="2074"/>
        <v>1.1018455228981545</v>
      </c>
      <c r="FR459" s="453"/>
      <c r="FS459" s="446">
        <f t="shared" si="2077"/>
        <v>193968</v>
      </c>
      <c r="FT459" s="446" t="str">
        <f t="shared" si="2077"/>
        <v>-</v>
      </c>
      <c r="FU459" s="446">
        <f t="shared" si="2077"/>
        <v>16972200</v>
      </c>
      <c r="FV459" s="446">
        <f t="shared" si="2077"/>
        <v>25506792</v>
      </c>
      <c r="FW459" s="446">
        <f t="shared" si="2077"/>
        <v>7378101</v>
      </c>
      <c r="FX459" s="446">
        <f t="shared" si="2077"/>
        <v>8922368</v>
      </c>
      <c r="FY459" s="446">
        <f t="shared" si="2077"/>
        <v>160787537</v>
      </c>
      <c r="FZ459" s="446">
        <f t="shared" si="2077"/>
        <v>153594630</v>
      </c>
      <c r="GA459" s="446">
        <f t="shared" si="2077"/>
        <v>28423164</v>
      </c>
      <c r="GB459" s="446"/>
      <c r="GC459" s="446"/>
      <c r="GD459" s="446"/>
      <c r="GE459" s="446"/>
      <c r="GF459" s="446"/>
      <c r="GG459" s="446"/>
      <c r="GH459" s="446"/>
      <c r="GI459" s="446"/>
      <c r="GJ459" s="446"/>
      <c r="GK459" s="446"/>
      <c r="GL459" s="446"/>
      <c r="GM459" s="446"/>
      <c r="GN459" s="446"/>
      <c r="GO459" s="446">
        <f t="shared" si="2078"/>
        <v>0</v>
      </c>
      <c r="GP459" s="446">
        <f t="shared" si="2078"/>
        <v>232804</v>
      </c>
      <c r="GQ459" s="446">
        <f t="shared" si="2078"/>
        <v>0</v>
      </c>
      <c r="GR459" s="446">
        <f t="shared" si="2078"/>
        <v>33736252</v>
      </c>
      <c r="GS459" s="446">
        <f t="shared" si="2078"/>
        <v>15780640</v>
      </c>
      <c r="GT459" s="446">
        <f t="shared" si="2078"/>
        <v>1502625</v>
      </c>
      <c r="GU459" s="446">
        <f t="shared" si="2078"/>
        <v>14140940</v>
      </c>
      <c r="GV459" s="416"/>
    </row>
    <row r="460" spans="1:209" ht="9.75" customHeight="1" x14ac:dyDescent="0.2">
      <c r="A460" s="493" t="str">
        <f t="shared" si="2060"/>
        <v>2017-18SEPTEMBERRYE</v>
      </c>
      <c r="B460" s="494" t="str">
        <f t="shared" si="2079"/>
        <v>2017-18</v>
      </c>
      <c r="C460" s="480" t="s">
        <v>640</v>
      </c>
      <c r="D460" s="480" t="s">
        <v>663</v>
      </c>
      <c r="E460" s="480" t="s">
        <v>662</v>
      </c>
      <c r="F460" s="495" t="s">
        <v>456</v>
      </c>
      <c r="G460" s="495" t="s">
        <v>692</v>
      </c>
      <c r="H460" s="496">
        <v>0</v>
      </c>
      <c r="I460" s="496">
        <v>0</v>
      </c>
      <c r="J460" s="496">
        <v>0</v>
      </c>
      <c r="K460" s="496">
        <v>0</v>
      </c>
      <c r="L460" s="496">
        <v>0</v>
      </c>
      <c r="M460" s="496" t="s">
        <v>152</v>
      </c>
      <c r="N460" s="496">
        <v>0</v>
      </c>
      <c r="O460" s="496">
        <v>0</v>
      </c>
      <c r="P460" s="496" t="s">
        <v>152</v>
      </c>
      <c r="Q460" s="496" t="s">
        <v>152</v>
      </c>
      <c r="R460" s="496" t="s">
        <v>152</v>
      </c>
      <c r="S460" s="496">
        <v>0</v>
      </c>
      <c r="T460" s="496">
        <v>0</v>
      </c>
      <c r="U460" s="496">
        <v>0</v>
      </c>
      <c r="V460" s="496">
        <v>0</v>
      </c>
      <c r="W460" s="496">
        <v>0</v>
      </c>
      <c r="X460" s="496">
        <v>0</v>
      </c>
      <c r="Y460" s="496">
        <v>0</v>
      </c>
      <c r="Z460" s="496">
        <v>0</v>
      </c>
      <c r="AA460" s="496">
        <v>0</v>
      </c>
      <c r="AB460" s="496">
        <v>0</v>
      </c>
      <c r="AC460" s="496">
        <v>0</v>
      </c>
      <c r="AD460" s="496">
        <v>0</v>
      </c>
      <c r="AE460" s="496">
        <v>0</v>
      </c>
      <c r="AF460" s="496">
        <v>0</v>
      </c>
      <c r="AG460" s="496">
        <v>0</v>
      </c>
      <c r="AH460" s="496">
        <v>0</v>
      </c>
      <c r="AI460" s="496">
        <v>0</v>
      </c>
      <c r="AJ460" s="496">
        <v>0</v>
      </c>
      <c r="AK460" s="496">
        <v>0</v>
      </c>
      <c r="AL460" s="496">
        <v>0</v>
      </c>
      <c r="AM460" s="496">
        <v>0</v>
      </c>
      <c r="AN460" s="496"/>
      <c r="AO460" s="496"/>
      <c r="AP460" s="496"/>
      <c r="AQ460" s="496"/>
      <c r="AR460" s="496"/>
      <c r="AS460" s="496"/>
      <c r="AT460" s="496">
        <v>0</v>
      </c>
      <c r="AU460" s="496">
        <v>0</v>
      </c>
      <c r="AV460" s="496">
        <v>0</v>
      </c>
      <c r="AW460" s="496">
        <v>0</v>
      </c>
      <c r="AX460" s="496">
        <v>0</v>
      </c>
      <c r="AY460" s="496">
        <v>0</v>
      </c>
      <c r="AZ460" s="496">
        <v>0</v>
      </c>
      <c r="BA460" s="496"/>
      <c r="BB460" s="496"/>
      <c r="BC460" s="496"/>
      <c r="BD460" s="496"/>
      <c r="BE460" s="496"/>
      <c r="BF460" s="496"/>
      <c r="BG460" s="496"/>
      <c r="BH460" s="496"/>
      <c r="BI460" s="496">
        <v>0</v>
      </c>
      <c r="BJ460" s="496">
        <v>0</v>
      </c>
      <c r="BK460" s="496">
        <v>0</v>
      </c>
      <c r="BL460" s="496">
        <v>0</v>
      </c>
      <c r="BM460" s="496">
        <v>0</v>
      </c>
      <c r="BN460" s="496">
        <v>0</v>
      </c>
      <c r="BO460" s="496">
        <v>0</v>
      </c>
      <c r="BP460" s="496">
        <v>0</v>
      </c>
      <c r="BQ460" s="496">
        <v>0</v>
      </c>
      <c r="BR460" s="496">
        <v>0</v>
      </c>
      <c r="BS460" s="496">
        <v>0</v>
      </c>
      <c r="BT460" s="496">
        <v>0</v>
      </c>
      <c r="BU460" s="496">
        <v>0</v>
      </c>
      <c r="BV460" s="496">
        <v>0</v>
      </c>
      <c r="BW460" s="496"/>
      <c r="BX460" s="496"/>
      <c r="BY460" s="496"/>
      <c r="BZ460" s="496"/>
      <c r="CA460" s="496"/>
      <c r="CB460" s="496"/>
      <c r="CC460" s="496"/>
      <c r="CD460" s="496"/>
      <c r="CE460" s="496"/>
      <c r="CF460" s="496"/>
      <c r="CG460" s="496"/>
      <c r="CH460" s="496"/>
      <c r="CI460" s="496"/>
      <c r="CJ460" s="496"/>
      <c r="CK460" s="496"/>
      <c r="CL460" s="496"/>
      <c r="CM460" s="496"/>
      <c r="CN460" s="496"/>
      <c r="CO460" s="496"/>
      <c r="CP460" s="496"/>
      <c r="CQ460" s="496"/>
      <c r="CR460" s="496"/>
      <c r="CS460" s="496"/>
      <c r="CT460" s="496"/>
      <c r="CU460" s="496"/>
      <c r="CV460" s="496"/>
      <c r="CW460" s="496"/>
      <c r="CX460" s="496"/>
      <c r="CY460" s="496"/>
      <c r="CZ460" s="496"/>
      <c r="DA460" s="496"/>
      <c r="DB460" s="496"/>
      <c r="DC460" s="496"/>
      <c r="DD460" s="496"/>
      <c r="DE460" s="496"/>
      <c r="DF460" s="496"/>
      <c r="DG460" s="496"/>
      <c r="DH460" s="496"/>
      <c r="DI460" s="496"/>
      <c r="DJ460" s="496"/>
      <c r="DK460" s="496">
        <v>0</v>
      </c>
      <c r="DL460" s="496">
        <v>0</v>
      </c>
      <c r="DM460" s="496">
        <v>0</v>
      </c>
      <c r="DN460" s="496">
        <v>0</v>
      </c>
      <c r="DO460" s="496">
        <v>0</v>
      </c>
      <c r="DP460" s="496">
        <v>0</v>
      </c>
      <c r="DQ460" s="496">
        <v>0</v>
      </c>
      <c r="DR460" s="496">
        <v>0</v>
      </c>
      <c r="DS460" s="496"/>
      <c r="DT460" s="496"/>
      <c r="DU460" s="496"/>
      <c r="DV460" s="496"/>
      <c r="DW460" s="496"/>
      <c r="DX460" s="496"/>
      <c r="DY460" s="496"/>
      <c r="DZ460" s="496"/>
      <c r="EA460" s="496"/>
      <c r="EB460" s="496"/>
      <c r="EC460" s="496"/>
      <c r="ED460" s="496"/>
      <c r="EE460" s="496"/>
      <c r="EF460" s="496"/>
      <c r="EG460" s="496" t="s">
        <v>152</v>
      </c>
      <c r="EH460" s="496" t="s">
        <v>152</v>
      </c>
      <c r="EI460" s="496">
        <v>0</v>
      </c>
      <c r="EJ460" s="496">
        <v>0</v>
      </c>
      <c r="EK460" s="496">
        <v>0</v>
      </c>
      <c r="EL460" s="496">
        <v>0</v>
      </c>
      <c r="EM460" s="496">
        <v>0</v>
      </c>
      <c r="EN460" s="496">
        <v>0</v>
      </c>
      <c r="EO460" s="496">
        <v>0</v>
      </c>
      <c r="EP460" s="496">
        <v>0</v>
      </c>
      <c r="EQ460" s="496">
        <v>0</v>
      </c>
      <c r="ER460" s="496">
        <v>0</v>
      </c>
      <c r="ES460" s="496">
        <v>0</v>
      </c>
      <c r="ET460" s="496">
        <v>0</v>
      </c>
      <c r="EU460" s="496">
        <v>0</v>
      </c>
      <c r="EV460" s="496">
        <v>0</v>
      </c>
      <c r="EW460" s="496">
        <v>0</v>
      </c>
      <c r="EX460" s="496">
        <v>0</v>
      </c>
      <c r="EY460" s="496">
        <v>0</v>
      </c>
      <c r="EZ460" s="497"/>
      <c r="FA460" s="482">
        <f t="shared" si="2061"/>
        <v>9</v>
      </c>
      <c r="FB460" s="493">
        <f t="shared" si="2062"/>
        <v>2017</v>
      </c>
      <c r="FC460" s="498">
        <f t="shared" si="2063"/>
        <v>42979</v>
      </c>
      <c r="FD460" s="499">
        <f t="shared" si="2064"/>
        <v>30</v>
      </c>
      <c r="FE460" s="500"/>
      <c r="FF460" s="500"/>
      <c r="FG460" s="500"/>
      <c r="FH460" s="481" t="str">
        <f t="shared" si="2065"/>
        <v>-</v>
      </c>
      <c r="FI460" s="481" t="str">
        <f t="shared" si="2066"/>
        <v>-</v>
      </c>
      <c r="FJ460" s="481" t="str">
        <f t="shared" si="2067"/>
        <v>-</v>
      </c>
      <c r="FK460" s="481" t="str">
        <f t="shared" si="2068"/>
        <v>-</v>
      </c>
      <c r="FL460" s="481" t="str">
        <f t="shared" si="2069"/>
        <v>-</v>
      </c>
      <c r="FM460" s="481" t="str">
        <f t="shared" si="2070"/>
        <v>-</v>
      </c>
      <c r="FN460" s="481" t="str">
        <f t="shared" si="2071"/>
        <v>-</v>
      </c>
      <c r="FO460" s="481" t="str">
        <f t="shared" si="2072"/>
        <v>-</v>
      </c>
      <c r="FP460" s="481" t="str">
        <f t="shared" si="2073"/>
        <v>-</v>
      </c>
      <c r="FQ460" s="481" t="str">
        <f t="shared" si="2074"/>
        <v>-</v>
      </c>
      <c r="FR460" s="501"/>
      <c r="FS460" s="482">
        <f t="shared" si="2077"/>
        <v>0</v>
      </c>
      <c r="FT460" s="482" t="str">
        <f t="shared" si="2077"/>
        <v>-</v>
      </c>
      <c r="FU460" s="482">
        <f t="shared" si="2077"/>
        <v>0</v>
      </c>
      <c r="FV460" s="482">
        <f t="shared" si="2077"/>
        <v>0</v>
      </c>
      <c r="FW460" s="482">
        <f t="shared" si="2077"/>
        <v>0</v>
      </c>
      <c r="FX460" s="482">
        <f t="shared" si="2077"/>
        <v>0</v>
      </c>
      <c r="FY460" s="482">
        <f t="shared" si="2077"/>
        <v>0</v>
      </c>
      <c r="FZ460" s="482">
        <f t="shared" si="2077"/>
        <v>0</v>
      </c>
      <c r="GA460" s="482">
        <f t="shared" si="2077"/>
        <v>0</v>
      </c>
      <c r="GB460" s="482"/>
      <c r="GC460" s="482"/>
      <c r="GD460" s="482"/>
      <c r="GE460" s="482"/>
      <c r="GF460" s="482"/>
      <c r="GG460" s="482"/>
      <c r="GH460" s="482"/>
      <c r="GI460" s="482"/>
      <c r="GJ460" s="482"/>
      <c r="GK460" s="482"/>
      <c r="GL460" s="482"/>
      <c r="GM460" s="482"/>
      <c r="GN460" s="482"/>
      <c r="GO460" s="482">
        <f t="shared" si="2078"/>
        <v>0</v>
      </c>
      <c r="GP460" s="482">
        <f t="shared" si="2078"/>
        <v>0</v>
      </c>
      <c r="GQ460" s="482">
        <f t="shared" si="2078"/>
        <v>0</v>
      </c>
      <c r="GR460" s="482">
        <f t="shared" si="2078"/>
        <v>0</v>
      </c>
      <c r="GS460" s="482">
        <f t="shared" si="2078"/>
        <v>0</v>
      </c>
      <c r="GT460" s="482">
        <f t="shared" si="2078"/>
        <v>0</v>
      </c>
      <c r="GU460" s="482">
        <f t="shared" si="2078"/>
        <v>0</v>
      </c>
      <c r="GV460" s="502"/>
    </row>
    <row r="461" spans="1:209" ht="9.75" customHeight="1" x14ac:dyDescent="0.2">
      <c r="A461" s="417" t="str">
        <f t="shared" si="2060"/>
        <v>2017-18SEPTEMBERRYD</v>
      </c>
      <c r="B461" s="458" t="str">
        <f t="shared" si="2079"/>
        <v>2017-18</v>
      </c>
      <c r="C461" s="402" t="s">
        <v>640</v>
      </c>
      <c r="D461" s="402" t="s">
        <v>663</v>
      </c>
      <c r="E461" s="402" t="s">
        <v>662</v>
      </c>
      <c r="F461" s="478" t="s">
        <v>455</v>
      </c>
      <c r="G461" s="478" t="s">
        <v>693</v>
      </c>
      <c r="H461" s="479">
        <v>0</v>
      </c>
      <c r="I461" s="479">
        <v>0</v>
      </c>
      <c r="J461" s="479">
        <v>0</v>
      </c>
      <c r="K461" s="479">
        <v>0</v>
      </c>
      <c r="L461" s="479">
        <v>0</v>
      </c>
      <c r="M461" s="479" t="s">
        <v>152</v>
      </c>
      <c r="N461" s="479">
        <v>0</v>
      </c>
      <c r="O461" s="479">
        <v>0</v>
      </c>
      <c r="P461" s="479" t="s">
        <v>152</v>
      </c>
      <c r="Q461" s="479" t="s">
        <v>152</v>
      </c>
      <c r="R461" s="479" t="s">
        <v>152</v>
      </c>
      <c r="S461" s="479">
        <v>0</v>
      </c>
      <c r="T461" s="479">
        <v>0</v>
      </c>
      <c r="U461" s="479">
        <v>0</v>
      </c>
      <c r="V461" s="479">
        <v>0</v>
      </c>
      <c r="W461" s="479">
        <v>0</v>
      </c>
      <c r="X461" s="479">
        <v>0</v>
      </c>
      <c r="Y461" s="479">
        <v>0</v>
      </c>
      <c r="Z461" s="479">
        <v>0</v>
      </c>
      <c r="AA461" s="479">
        <v>0</v>
      </c>
      <c r="AB461" s="479">
        <v>0</v>
      </c>
      <c r="AC461" s="479">
        <v>0</v>
      </c>
      <c r="AD461" s="479">
        <v>0</v>
      </c>
      <c r="AE461" s="479">
        <v>0</v>
      </c>
      <c r="AF461" s="479">
        <v>0</v>
      </c>
      <c r="AG461" s="479">
        <v>0</v>
      </c>
      <c r="AH461" s="479">
        <v>0</v>
      </c>
      <c r="AI461" s="479">
        <v>0</v>
      </c>
      <c r="AJ461" s="479">
        <v>0</v>
      </c>
      <c r="AK461" s="479">
        <v>0</v>
      </c>
      <c r="AL461" s="479">
        <v>0</v>
      </c>
      <c r="AM461" s="479">
        <v>0</v>
      </c>
      <c r="AN461" s="479"/>
      <c r="AO461" s="479"/>
      <c r="AP461" s="479"/>
      <c r="AQ461" s="479"/>
      <c r="AR461" s="479"/>
      <c r="AS461" s="479"/>
      <c r="AT461" s="479">
        <v>0</v>
      </c>
      <c r="AU461" s="479">
        <v>0</v>
      </c>
      <c r="AV461" s="479">
        <v>0</v>
      </c>
      <c r="AW461" s="479">
        <v>0</v>
      </c>
      <c r="AX461" s="479">
        <v>0</v>
      </c>
      <c r="AY461" s="479">
        <v>0</v>
      </c>
      <c r="AZ461" s="479">
        <v>0</v>
      </c>
      <c r="BA461" s="479"/>
      <c r="BB461" s="479"/>
      <c r="BC461" s="479"/>
      <c r="BD461" s="479"/>
      <c r="BE461" s="479"/>
      <c r="BF461" s="479"/>
      <c r="BG461" s="479"/>
      <c r="BH461" s="479"/>
      <c r="BI461" s="479">
        <v>0</v>
      </c>
      <c r="BJ461" s="479">
        <v>0</v>
      </c>
      <c r="BK461" s="479">
        <v>0</v>
      </c>
      <c r="BL461" s="479">
        <v>0</v>
      </c>
      <c r="BM461" s="479">
        <v>0</v>
      </c>
      <c r="BN461" s="479">
        <v>0</v>
      </c>
      <c r="BO461" s="479">
        <v>0</v>
      </c>
      <c r="BP461" s="479">
        <v>0</v>
      </c>
      <c r="BQ461" s="479">
        <v>0</v>
      </c>
      <c r="BR461" s="479">
        <v>0</v>
      </c>
      <c r="BS461" s="479">
        <v>0</v>
      </c>
      <c r="BT461" s="479">
        <v>0</v>
      </c>
      <c r="BU461" s="479">
        <v>0</v>
      </c>
      <c r="BV461" s="479">
        <v>0</v>
      </c>
      <c r="BW461" s="479"/>
      <c r="BX461" s="479"/>
      <c r="BY461" s="479"/>
      <c r="BZ461" s="479"/>
      <c r="CA461" s="479"/>
      <c r="CB461" s="479"/>
      <c r="CC461" s="479"/>
      <c r="CD461" s="479"/>
      <c r="CE461" s="479"/>
      <c r="CF461" s="479"/>
      <c r="CG461" s="479"/>
      <c r="CH461" s="479"/>
      <c r="CI461" s="479"/>
      <c r="CJ461" s="479"/>
      <c r="CK461" s="479"/>
      <c r="CL461" s="479"/>
      <c r="CM461" s="479"/>
      <c r="CN461" s="479"/>
      <c r="CO461" s="479"/>
      <c r="CP461" s="479"/>
      <c r="CQ461" s="479"/>
      <c r="CR461" s="479"/>
      <c r="CS461" s="479"/>
      <c r="CT461" s="479"/>
      <c r="CU461" s="479"/>
      <c r="CV461" s="479"/>
      <c r="CW461" s="479"/>
      <c r="CX461" s="479"/>
      <c r="CY461" s="479"/>
      <c r="CZ461" s="479"/>
      <c r="DA461" s="479"/>
      <c r="DB461" s="479"/>
      <c r="DC461" s="479"/>
      <c r="DD461" s="479"/>
      <c r="DE461" s="479"/>
      <c r="DF461" s="479"/>
      <c r="DG461" s="479"/>
      <c r="DH461" s="479"/>
      <c r="DI461" s="479"/>
      <c r="DJ461" s="479"/>
      <c r="DK461" s="479">
        <v>0</v>
      </c>
      <c r="DL461" s="479">
        <v>0</v>
      </c>
      <c r="DM461" s="479">
        <v>0</v>
      </c>
      <c r="DN461" s="479">
        <v>0</v>
      </c>
      <c r="DO461" s="479">
        <v>0</v>
      </c>
      <c r="DP461" s="479">
        <v>0</v>
      </c>
      <c r="DQ461" s="479">
        <v>0</v>
      </c>
      <c r="DR461" s="479">
        <v>0</v>
      </c>
      <c r="DS461" s="479"/>
      <c r="DT461" s="479"/>
      <c r="DU461" s="479"/>
      <c r="DV461" s="479"/>
      <c r="DW461" s="479"/>
      <c r="DX461" s="479"/>
      <c r="DY461" s="479"/>
      <c r="DZ461" s="479"/>
      <c r="EA461" s="479"/>
      <c r="EB461" s="479"/>
      <c r="EC461" s="479"/>
      <c r="ED461" s="479"/>
      <c r="EE461" s="479"/>
      <c r="EF461" s="479"/>
      <c r="EG461" s="479" t="s">
        <v>152</v>
      </c>
      <c r="EH461" s="479" t="s">
        <v>152</v>
      </c>
      <c r="EI461" s="479">
        <v>0</v>
      </c>
      <c r="EJ461" s="479">
        <v>0</v>
      </c>
      <c r="EK461" s="479">
        <v>0</v>
      </c>
      <c r="EL461" s="479">
        <v>0</v>
      </c>
      <c r="EM461" s="479">
        <v>0</v>
      </c>
      <c r="EN461" s="479">
        <v>0</v>
      </c>
      <c r="EO461" s="479">
        <v>0</v>
      </c>
      <c r="EP461" s="479">
        <v>0</v>
      </c>
      <c r="EQ461" s="479">
        <v>0</v>
      </c>
      <c r="ER461" s="479">
        <v>0</v>
      </c>
      <c r="ES461" s="479">
        <v>0</v>
      </c>
      <c r="ET461" s="479">
        <v>0</v>
      </c>
      <c r="EU461" s="479">
        <v>0</v>
      </c>
      <c r="EV461" s="479">
        <v>0</v>
      </c>
      <c r="EW461" s="479">
        <v>0</v>
      </c>
      <c r="EX461" s="479">
        <v>0</v>
      </c>
      <c r="EY461" s="479">
        <v>0</v>
      </c>
      <c r="EZ461" s="476"/>
      <c r="FA461" s="446">
        <f t="shared" si="2061"/>
        <v>9</v>
      </c>
      <c r="FB461" s="417">
        <f t="shared" si="2062"/>
        <v>2017</v>
      </c>
      <c r="FC461" s="448">
        <f t="shared" si="2063"/>
        <v>42979</v>
      </c>
      <c r="FD461" s="449">
        <f t="shared" si="2064"/>
        <v>30</v>
      </c>
      <c r="FE461" s="450"/>
      <c r="FF461" s="450"/>
      <c r="FG461" s="450"/>
      <c r="FH461" s="452" t="str">
        <f t="shared" si="2065"/>
        <v>-</v>
      </c>
      <c r="FI461" s="452" t="str">
        <f t="shared" si="2066"/>
        <v>-</v>
      </c>
      <c r="FJ461" s="452" t="str">
        <f t="shared" si="2067"/>
        <v>-</v>
      </c>
      <c r="FK461" s="452" t="str">
        <f t="shared" si="2068"/>
        <v>-</v>
      </c>
      <c r="FL461" s="452" t="str">
        <f t="shared" si="2069"/>
        <v>-</v>
      </c>
      <c r="FM461" s="452" t="str">
        <f t="shared" si="2070"/>
        <v>-</v>
      </c>
      <c r="FN461" s="452" t="str">
        <f t="shared" si="2071"/>
        <v>-</v>
      </c>
      <c r="FO461" s="452" t="str">
        <f t="shared" si="2072"/>
        <v>-</v>
      </c>
      <c r="FP461" s="452" t="str">
        <f t="shared" si="2073"/>
        <v>-</v>
      </c>
      <c r="FQ461" s="452" t="str">
        <f t="shared" si="2074"/>
        <v>-</v>
      </c>
      <c r="FR461" s="453"/>
      <c r="FS461" s="446">
        <f t="shared" si="2077"/>
        <v>0</v>
      </c>
      <c r="FT461" s="446" t="str">
        <f t="shared" si="2077"/>
        <v>-</v>
      </c>
      <c r="FU461" s="446">
        <f t="shared" si="2077"/>
        <v>0</v>
      </c>
      <c r="FV461" s="446">
        <f t="shared" si="2077"/>
        <v>0</v>
      </c>
      <c r="FW461" s="446">
        <f t="shared" si="2077"/>
        <v>0</v>
      </c>
      <c r="FX461" s="446">
        <f t="shared" si="2077"/>
        <v>0</v>
      </c>
      <c r="FY461" s="446">
        <f t="shared" si="2077"/>
        <v>0</v>
      </c>
      <c r="FZ461" s="446">
        <f t="shared" si="2077"/>
        <v>0</v>
      </c>
      <c r="GA461" s="446">
        <f t="shared" si="2077"/>
        <v>0</v>
      </c>
      <c r="GB461" s="446"/>
      <c r="GC461" s="446"/>
      <c r="GD461" s="446"/>
      <c r="GE461" s="446"/>
      <c r="GF461" s="446"/>
      <c r="GG461" s="446"/>
      <c r="GH461" s="446"/>
      <c r="GI461" s="446"/>
      <c r="GJ461" s="446"/>
      <c r="GK461" s="446"/>
      <c r="GL461" s="446"/>
      <c r="GM461" s="446"/>
      <c r="GN461" s="446"/>
      <c r="GO461" s="446">
        <f t="shared" si="2078"/>
        <v>0</v>
      </c>
      <c r="GP461" s="446">
        <f t="shared" si="2078"/>
        <v>0</v>
      </c>
      <c r="GQ461" s="446">
        <f t="shared" si="2078"/>
        <v>0</v>
      </c>
      <c r="GR461" s="446">
        <f t="shared" si="2078"/>
        <v>0</v>
      </c>
      <c r="GS461" s="446">
        <f t="shared" si="2078"/>
        <v>0</v>
      </c>
      <c r="GT461" s="446">
        <f t="shared" si="2078"/>
        <v>0</v>
      </c>
      <c r="GU461" s="446">
        <f t="shared" si="2078"/>
        <v>0</v>
      </c>
      <c r="GV461" s="416"/>
    </row>
    <row r="462" spans="1:209" ht="9.75" customHeight="1" x14ac:dyDescent="0.2">
      <c r="A462" s="417" t="str">
        <f t="shared" si="2060"/>
        <v>2017-18SEPTEMBERRYF</v>
      </c>
      <c r="B462" s="458" t="str">
        <f t="shared" si="2079"/>
        <v>2017-18</v>
      </c>
      <c r="C462" s="402" t="s">
        <v>640</v>
      </c>
      <c r="D462" s="402" t="s">
        <v>667</v>
      </c>
      <c r="E462" s="402" t="s">
        <v>666</v>
      </c>
      <c r="F462" s="478" t="s">
        <v>457</v>
      </c>
      <c r="G462" s="478" t="s">
        <v>694</v>
      </c>
      <c r="H462" s="479">
        <v>0</v>
      </c>
      <c r="I462" s="479">
        <v>0</v>
      </c>
      <c r="J462" s="479">
        <v>0</v>
      </c>
      <c r="K462" s="479">
        <v>0</v>
      </c>
      <c r="L462" s="479">
        <v>0</v>
      </c>
      <c r="M462" s="479" t="s">
        <v>152</v>
      </c>
      <c r="N462" s="479">
        <v>0</v>
      </c>
      <c r="O462" s="479">
        <v>0</v>
      </c>
      <c r="P462" s="479" t="s">
        <v>152</v>
      </c>
      <c r="Q462" s="479" t="s">
        <v>152</v>
      </c>
      <c r="R462" s="479" t="s">
        <v>152</v>
      </c>
      <c r="S462" s="479">
        <v>0</v>
      </c>
      <c r="T462" s="479">
        <v>0</v>
      </c>
      <c r="U462" s="479">
        <v>0</v>
      </c>
      <c r="V462" s="479">
        <v>0</v>
      </c>
      <c r="W462" s="479">
        <v>0</v>
      </c>
      <c r="X462" s="479">
        <v>0</v>
      </c>
      <c r="Y462" s="479">
        <v>0</v>
      </c>
      <c r="Z462" s="479">
        <v>0</v>
      </c>
      <c r="AA462" s="479">
        <v>0</v>
      </c>
      <c r="AB462" s="479">
        <v>0</v>
      </c>
      <c r="AC462" s="479">
        <v>0</v>
      </c>
      <c r="AD462" s="479">
        <v>0</v>
      </c>
      <c r="AE462" s="479">
        <v>0</v>
      </c>
      <c r="AF462" s="479">
        <v>0</v>
      </c>
      <c r="AG462" s="479">
        <v>0</v>
      </c>
      <c r="AH462" s="479">
        <v>0</v>
      </c>
      <c r="AI462" s="479">
        <v>0</v>
      </c>
      <c r="AJ462" s="479">
        <v>0</v>
      </c>
      <c r="AK462" s="479">
        <v>0</v>
      </c>
      <c r="AL462" s="479">
        <v>0</v>
      </c>
      <c r="AM462" s="479">
        <v>0</v>
      </c>
      <c r="AN462" s="479"/>
      <c r="AO462" s="479"/>
      <c r="AP462" s="479"/>
      <c r="AQ462" s="479"/>
      <c r="AR462" s="479"/>
      <c r="AS462" s="479"/>
      <c r="AT462" s="479">
        <v>0</v>
      </c>
      <c r="AU462" s="479">
        <v>0</v>
      </c>
      <c r="AV462" s="479">
        <v>0</v>
      </c>
      <c r="AW462" s="479">
        <v>0</v>
      </c>
      <c r="AX462" s="479">
        <v>0</v>
      </c>
      <c r="AY462" s="479">
        <v>0</v>
      </c>
      <c r="AZ462" s="479">
        <v>0</v>
      </c>
      <c r="BA462" s="479"/>
      <c r="BB462" s="479"/>
      <c r="BC462" s="479"/>
      <c r="BD462" s="479"/>
      <c r="BE462" s="479"/>
      <c r="BF462" s="479"/>
      <c r="BG462" s="479"/>
      <c r="BH462" s="479"/>
      <c r="BI462" s="479">
        <v>0</v>
      </c>
      <c r="BJ462" s="479">
        <v>0</v>
      </c>
      <c r="BK462" s="479">
        <v>0</v>
      </c>
      <c r="BL462" s="479">
        <v>0</v>
      </c>
      <c r="BM462" s="479">
        <v>0</v>
      </c>
      <c r="BN462" s="479">
        <v>0</v>
      </c>
      <c r="BO462" s="479">
        <v>0</v>
      </c>
      <c r="BP462" s="479">
        <v>0</v>
      </c>
      <c r="BQ462" s="479">
        <v>0</v>
      </c>
      <c r="BR462" s="479">
        <v>0</v>
      </c>
      <c r="BS462" s="479">
        <v>0</v>
      </c>
      <c r="BT462" s="479">
        <v>0</v>
      </c>
      <c r="BU462" s="479">
        <v>0</v>
      </c>
      <c r="BV462" s="479">
        <v>0</v>
      </c>
      <c r="BW462" s="479"/>
      <c r="BX462" s="479"/>
      <c r="BY462" s="479"/>
      <c r="BZ462" s="479"/>
      <c r="CA462" s="479"/>
      <c r="CB462" s="479"/>
      <c r="CC462" s="479"/>
      <c r="CD462" s="479"/>
      <c r="CE462" s="479"/>
      <c r="CF462" s="479"/>
      <c r="CG462" s="479"/>
      <c r="CH462" s="479"/>
      <c r="CI462" s="479"/>
      <c r="CJ462" s="479"/>
      <c r="CK462" s="479"/>
      <c r="CL462" s="479"/>
      <c r="CM462" s="479"/>
      <c r="CN462" s="479"/>
      <c r="CO462" s="479"/>
      <c r="CP462" s="479"/>
      <c r="CQ462" s="479"/>
      <c r="CR462" s="479"/>
      <c r="CS462" s="479"/>
      <c r="CT462" s="479"/>
      <c r="CU462" s="479"/>
      <c r="CV462" s="479"/>
      <c r="CW462" s="479"/>
      <c r="CX462" s="479"/>
      <c r="CY462" s="479"/>
      <c r="CZ462" s="479"/>
      <c r="DA462" s="479"/>
      <c r="DB462" s="479"/>
      <c r="DC462" s="479"/>
      <c r="DD462" s="479"/>
      <c r="DE462" s="479"/>
      <c r="DF462" s="479"/>
      <c r="DG462" s="479"/>
      <c r="DH462" s="479"/>
      <c r="DI462" s="479"/>
      <c r="DJ462" s="479"/>
      <c r="DK462" s="479">
        <v>0</v>
      </c>
      <c r="DL462" s="479">
        <v>0</v>
      </c>
      <c r="DM462" s="479">
        <v>0</v>
      </c>
      <c r="DN462" s="479">
        <v>0</v>
      </c>
      <c r="DO462" s="479">
        <v>0</v>
      </c>
      <c r="DP462" s="479">
        <v>0</v>
      </c>
      <c r="DQ462" s="479">
        <v>0</v>
      </c>
      <c r="DR462" s="479">
        <v>0</v>
      </c>
      <c r="DS462" s="479"/>
      <c r="DT462" s="479"/>
      <c r="DU462" s="479"/>
      <c r="DV462" s="479"/>
      <c r="DW462" s="479"/>
      <c r="DX462" s="479"/>
      <c r="DY462" s="479"/>
      <c r="DZ462" s="479"/>
      <c r="EA462" s="479"/>
      <c r="EB462" s="479"/>
      <c r="EC462" s="479"/>
      <c r="ED462" s="479"/>
      <c r="EE462" s="479"/>
      <c r="EF462" s="479"/>
      <c r="EG462" s="479" t="s">
        <v>152</v>
      </c>
      <c r="EH462" s="479" t="s">
        <v>152</v>
      </c>
      <c r="EI462" s="479">
        <v>0</v>
      </c>
      <c r="EJ462" s="479">
        <v>0</v>
      </c>
      <c r="EK462" s="479">
        <v>0</v>
      </c>
      <c r="EL462" s="479">
        <v>0</v>
      </c>
      <c r="EM462" s="479">
        <v>0</v>
      </c>
      <c r="EN462" s="479">
        <v>0</v>
      </c>
      <c r="EO462" s="479">
        <v>0</v>
      </c>
      <c r="EP462" s="479">
        <v>0</v>
      </c>
      <c r="EQ462" s="479">
        <v>0</v>
      </c>
      <c r="ER462" s="479">
        <v>0</v>
      </c>
      <c r="ES462" s="479">
        <v>0</v>
      </c>
      <c r="ET462" s="479">
        <v>0</v>
      </c>
      <c r="EU462" s="479">
        <v>0</v>
      </c>
      <c r="EV462" s="479">
        <v>0</v>
      </c>
      <c r="EW462" s="479">
        <v>0</v>
      </c>
      <c r="EX462" s="479">
        <v>0</v>
      </c>
      <c r="EY462" s="479">
        <v>0</v>
      </c>
      <c r="EZ462" s="476"/>
      <c r="FA462" s="446">
        <f t="shared" si="2061"/>
        <v>9</v>
      </c>
      <c r="FB462" s="417">
        <f t="shared" si="2062"/>
        <v>2017</v>
      </c>
      <c r="FC462" s="448">
        <f t="shared" si="2063"/>
        <v>42979</v>
      </c>
      <c r="FD462" s="449">
        <f t="shared" si="2064"/>
        <v>30</v>
      </c>
      <c r="FE462" s="450"/>
      <c r="FF462" s="450"/>
      <c r="FG462" s="450"/>
      <c r="FH462" s="452" t="str">
        <f t="shared" si="2065"/>
        <v>-</v>
      </c>
      <c r="FI462" s="452" t="str">
        <f t="shared" si="2066"/>
        <v>-</v>
      </c>
      <c r="FJ462" s="452" t="str">
        <f t="shared" si="2067"/>
        <v>-</v>
      </c>
      <c r="FK462" s="452" t="str">
        <f t="shared" si="2068"/>
        <v>-</v>
      </c>
      <c r="FL462" s="452" t="str">
        <f t="shared" si="2069"/>
        <v>-</v>
      </c>
      <c r="FM462" s="452" t="str">
        <f t="shared" si="2070"/>
        <v>-</v>
      </c>
      <c r="FN462" s="452" t="str">
        <f t="shared" si="2071"/>
        <v>-</v>
      </c>
      <c r="FO462" s="452" t="str">
        <f t="shared" si="2072"/>
        <v>-</v>
      </c>
      <c r="FP462" s="452" t="str">
        <f t="shared" si="2073"/>
        <v>-</v>
      </c>
      <c r="FQ462" s="452" t="str">
        <f t="shared" si="2074"/>
        <v>-</v>
      </c>
      <c r="FR462" s="453"/>
      <c r="FS462" s="446">
        <f t="shared" si="2077"/>
        <v>0</v>
      </c>
      <c r="FT462" s="446" t="str">
        <f t="shared" si="2077"/>
        <v>-</v>
      </c>
      <c r="FU462" s="446">
        <f t="shared" si="2077"/>
        <v>0</v>
      </c>
      <c r="FV462" s="446">
        <f t="shared" si="2077"/>
        <v>0</v>
      </c>
      <c r="FW462" s="446">
        <f t="shared" si="2077"/>
        <v>0</v>
      </c>
      <c r="FX462" s="446">
        <f t="shared" si="2077"/>
        <v>0</v>
      </c>
      <c r="FY462" s="446">
        <f t="shared" si="2077"/>
        <v>0</v>
      </c>
      <c r="FZ462" s="446">
        <f t="shared" si="2077"/>
        <v>0</v>
      </c>
      <c r="GA462" s="446">
        <f t="shared" si="2077"/>
        <v>0</v>
      </c>
      <c r="GB462" s="446"/>
      <c r="GC462" s="446"/>
      <c r="GD462" s="446"/>
      <c r="GE462" s="446"/>
      <c r="GF462" s="446"/>
      <c r="GG462" s="446"/>
      <c r="GH462" s="446"/>
      <c r="GI462" s="446"/>
      <c r="GJ462" s="446"/>
      <c r="GK462" s="446"/>
      <c r="GL462" s="446"/>
      <c r="GM462" s="446"/>
      <c r="GN462" s="446"/>
      <c r="GO462" s="446">
        <f t="shared" si="2078"/>
        <v>0</v>
      </c>
      <c r="GP462" s="446">
        <f t="shared" si="2078"/>
        <v>0</v>
      </c>
      <c r="GQ462" s="446">
        <f t="shared" si="2078"/>
        <v>0</v>
      </c>
      <c r="GR462" s="446">
        <f t="shared" si="2078"/>
        <v>0</v>
      </c>
      <c r="GS462" s="446">
        <f t="shared" si="2078"/>
        <v>0</v>
      </c>
      <c r="GT462" s="446">
        <f t="shared" si="2078"/>
        <v>0</v>
      </c>
      <c r="GU462" s="446">
        <f t="shared" si="2078"/>
        <v>0</v>
      </c>
      <c r="GV462" s="416"/>
      <c r="GX462" s="456"/>
      <c r="GY462" s="456"/>
      <c r="GZ462" s="456"/>
      <c r="HA462" s="456"/>
    </row>
    <row r="463" spans="1:209" ht="9.75" customHeight="1" x14ac:dyDescent="0.2">
      <c r="A463" s="417" t="str">
        <f t="shared" si="2060"/>
        <v>2017-18SEPTEMBERRYA</v>
      </c>
      <c r="B463" s="458" t="str">
        <f t="shared" si="2079"/>
        <v>2017-18</v>
      </c>
      <c r="C463" s="402" t="s">
        <v>640</v>
      </c>
      <c r="D463" s="402" t="s">
        <v>653</v>
      </c>
      <c r="E463" s="402" t="s">
        <v>652</v>
      </c>
      <c r="F463" s="478" t="s">
        <v>452</v>
      </c>
      <c r="G463" s="478" t="s">
        <v>695</v>
      </c>
      <c r="H463" s="479">
        <v>84054</v>
      </c>
      <c r="I463" s="479">
        <v>60848</v>
      </c>
      <c r="J463" s="479">
        <v>198323</v>
      </c>
      <c r="K463" s="479">
        <v>3</v>
      </c>
      <c r="L463" s="479">
        <v>1</v>
      </c>
      <c r="M463" s="479" t="s">
        <v>152</v>
      </c>
      <c r="N463" s="479">
        <v>17</v>
      </c>
      <c r="O463" s="479">
        <v>45</v>
      </c>
      <c r="P463" s="479" t="s">
        <v>152</v>
      </c>
      <c r="Q463" s="479" t="s">
        <v>152</v>
      </c>
      <c r="R463" s="479" t="s">
        <v>152</v>
      </c>
      <c r="S463" s="479">
        <v>65662</v>
      </c>
      <c r="T463" s="479">
        <v>5040</v>
      </c>
      <c r="U463" s="479">
        <v>3332</v>
      </c>
      <c r="V463" s="479">
        <v>27480</v>
      </c>
      <c r="W463" s="479">
        <v>26737</v>
      </c>
      <c r="X463" s="479">
        <v>1741</v>
      </c>
      <c r="Y463" s="479">
        <v>2100493</v>
      </c>
      <c r="Z463" s="479">
        <v>417</v>
      </c>
      <c r="AA463" s="479">
        <v>719</v>
      </c>
      <c r="AB463" s="479">
        <v>1687820</v>
      </c>
      <c r="AC463" s="479">
        <v>507</v>
      </c>
      <c r="AD463" s="479">
        <v>908</v>
      </c>
      <c r="AE463" s="479">
        <v>20325728</v>
      </c>
      <c r="AF463" s="479">
        <v>740</v>
      </c>
      <c r="AG463" s="479">
        <v>1344</v>
      </c>
      <c r="AH463" s="479">
        <v>54339331</v>
      </c>
      <c r="AI463" s="479">
        <v>2032</v>
      </c>
      <c r="AJ463" s="479">
        <v>4647</v>
      </c>
      <c r="AK463" s="479">
        <v>5768596</v>
      </c>
      <c r="AL463" s="479">
        <v>3313</v>
      </c>
      <c r="AM463" s="479">
        <v>8141</v>
      </c>
      <c r="AN463" s="479"/>
      <c r="AO463" s="479"/>
      <c r="AP463" s="479"/>
      <c r="AQ463" s="479"/>
      <c r="AR463" s="479"/>
      <c r="AS463" s="479"/>
      <c r="AT463" s="479">
        <v>2275</v>
      </c>
      <c r="AU463" s="479">
        <v>0</v>
      </c>
      <c r="AV463" s="479">
        <v>12</v>
      </c>
      <c r="AW463" s="479">
        <v>0</v>
      </c>
      <c r="AX463" s="479">
        <v>200</v>
      </c>
      <c r="AY463" s="479">
        <v>2063</v>
      </c>
      <c r="AZ463" s="479">
        <v>1251</v>
      </c>
      <c r="BA463" s="479"/>
      <c r="BB463" s="479"/>
      <c r="BC463" s="479"/>
      <c r="BD463" s="479"/>
      <c r="BE463" s="479"/>
      <c r="BF463" s="479"/>
      <c r="BG463" s="479"/>
      <c r="BH463" s="479"/>
      <c r="BI463" s="479">
        <v>37785</v>
      </c>
      <c r="BJ463" s="479">
        <v>2433</v>
      </c>
      <c r="BK463" s="479">
        <v>23169</v>
      </c>
      <c r="BL463" s="479">
        <v>63387</v>
      </c>
      <c r="BM463" s="479">
        <v>9022</v>
      </c>
      <c r="BN463" s="479">
        <v>6835</v>
      </c>
      <c r="BO463" s="479">
        <v>5856</v>
      </c>
      <c r="BP463" s="479">
        <v>4525</v>
      </c>
      <c r="BQ463" s="479">
        <v>35543</v>
      </c>
      <c r="BR463" s="479">
        <v>29317</v>
      </c>
      <c r="BS463" s="479">
        <v>45143</v>
      </c>
      <c r="BT463" s="479">
        <v>28316</v>
      </c>
      <c r="BU463" s="479">
        <v>3802</v>
      </c>
      <c r="BV463" s="479">
        <v>1845</v>
      </c>
      <c r="BW463" s="479"/>
      <c r="BX463" s="479"/>
      <c r="BY463" s="479"/>
      <c r="BZ463" s="479"/>
      <c r="CA463" s="479"/>
      <c r="CB463" s="479"/>
      <c r="CC463" s="479"/>
      <c r="CD463" s="479"/>
      <c r="CE463" s="479"/>
      <c r="CF463" s="479"/>
      <c r="CG463" s="479"/>
      <c r="CH463" s="479"/>
      <c r="CI463" s="479"/>
      <c r="CJ463" s="479"/>
      <c r="CK463" s="479"/>
      <c r="CL463" s="479"/>
      <c r="CM463" s="479"/>
      <c r="CN463" s="479"/>
      <c r="CO463" s="479"/>
      <c r="CP463" s="479"/>
      <c r="CQ463" s="479"/>
      <c r="CR463" s="479"/>
      <c r="CS463" s="479"/>
      <c r="CT463" s="479"/>
      <c r="CU463" s="479"/>
      <c r="CV463" s="479"/>
      <c r="CW463" s="479"/>
      <c r="CX463" s="479"/>
      <c r="CY463" s="479"/>
      <c r="CZ463" s="479"/>
      <c r="DA463" s="479"/>
      <c r="DB463" s="479"/>
      <c r="DC463" s="479"/>
      <c r="DD463" s="479"/>
      <c r="DE463" s="479"/>
      <c r="DF463" s="479"/>
      <c r="DG463" s="479"/>
      <c r="DH463" s="479"/>
      <c r="DI463" s="479"/>
      <c r="DJ463" s="479"/>
      <c r="DK463" s="479">
        <v>0</v>
      </c>
      <c r="DL463" s="479">
        <v>0</v>
      </c>
      <c r="DM463" s="479">
        <v>0</v>
      </c>
      <c r="DN463" s="479">
        <v>0</v>
      </c>
      <c r="DO463" s="479">
        <v>3810</v>
      </c>
      <c r="DP463" s="479">
        <v>213928</v>
      </c>
      <c r="DQ463" s="479">
        <v>56</v>
      </c>
      <c r="DR463" s="479">
        <v>74</v>
      </c>
      <c r="DS463" s="479"/>
      <c r="DT463" s="479"/>
      <c r="DU463" s="479"/>
      <c r="DV463" s="479"/>
      <c r="DW463" s="479"/>
      <c r="DX463" s="479"/>
      <c r="DY463" s="479"/>
      <c r="DZ463" s="479"/>
      <c r="EA463" s="479"/>
      <c r="EB463" s="479"/>
      <c r="EC463" s="479"/>
      <c r="ED463" s="479"/>
      <c r="EE463" s="479"/>
      <c r="EF463" s="479"/>
      <c r="EG463" s="479" t="s">
        <v>152</v>
      </c>
      <c r="EH463" s="479" t="s">
        <v>152</v>
      </c>
      <c r="EI463" s="479">
        <v>198</v>
      </c>
      <c r="EJ463" s="479">
        <v>1</v>
      </c>
      <c r="EK463" s="479">
        <v>1123</v>
      </c>
      <c r="EL463" s="479">
        <v>0</v>
      </c>
      <c r="EM463" s="479">
        <v>1067</v>
      </c>
      <c r="EN463" s="479">
        <v>195</v>
      </c>
      <c r="EO463" s="479">
        <v>195</v>
      </c>
      <c r="EP463" s="479">
        <v>195</v>
      </c>
      <c r="EQ463" s="479">
        <v>6720898</v>
      </c>
      <c r="ER463" s="479">
        <v>5985</v>
      </c>
      <c r="ES463" s="479">
        <v>13868</v>
      </c>
      <c r="ET463" s="479">
        <v>0</v>
      </c>
      <c r="EU463" s="479">
        <v>0</v>
      </c>
      <c r="EV463" s="479">
        <v>0</v>
      </c>
      <c r="EW463" s="479">
        <v>8950483</v>
      </c>
      <c r="EX463" s="479">
        <v>8388</v>
      </c>
      <c r="EY463" s="479">
        <v>19977</v>
      </c>
      <c r="EZ463" s="476"/>
      <c r="FA463" s="446">
        <f t="shared" si="2061"/>
        <v>9</v>
      </c>
      <c r="FB463" s="417">
        <f t="shared" si="2062"/>
        <v>2017</v>
      </c>
      <c r="FC463" s="448">
        <f t="shared" si="2063"/>
        <v>42979</v>
      </c>
      <c r="FD463" s="449">
        <f t="shared" si="2064"/>
        <v>30</v>
      </c>
      <c r="FE463" s="450"/>
      <c r="FF463" s="450"/>
      <c r="FG463" s="450"/>
      <c r="FH463" s="452">
        <f t="shared" si="2065"/>
        <v>1.7900793650793652</v>
      </c>
      <c r="FI463" s="452">
        <f t="shared" si="2066"/>
        <v>1.3561507936507937</v>
      </c>
      <c r="FJ463" s="452">
        <f t="shared" si="2067"/>
        <v>1.7575030012004802</v>
      </c>
      <c r="FK463" s="452">
        <f t="shared" si="2068"/>
        <v>1.3580432172869148</v>
      </c>
      <c r="FL463" s="452">
        <f t="shared" si="2069"/>
        <v>1.2934133915574964</v>
      </c>
      <c r="FM463" s="452">
        <f t="shared" si="2070"/>
        <v>1.066848617176128</v>
      </c>
      <c r="FN463" s="452">
        <f t="shared" si="2071"/>
        <v>1.6884093204173991</v>
      </c>
      <c r="FO463" s="452">
        <f t="shared" si="2072"/>
        <v>1.0590567378539104</v>
      </c>
      <c r="FP463" s="452">
        <f t="shared" si="2073"/>
        <v>2.1838024124066626</v>
      </c>
      <c r="FQ463" s="452">
        <f t="shared" si="2074"/>
        <v>1.0597357840321655</v>
      </c>
      <c r="FR463" s="453"/>
      <c r="FS463" s="446">
        <f t="shared" ref="FS463:GA472" si="2080">IFERROR(HLOOKUP(FS$1,$H$5:$HA$10112,MATCH($A463,$A$5:$A$10112,0),0)*HLOOKUP(FS$2,$H$5:$HA$10112,MATCH($A463,$A$5:$A$10112,0),0),"-")</f>
        <v>60848</v>
      </c>
      <c r="FT463" s="446" t="str">
        <f t="shared" si="2080"/>
        <v>-</v>
      </c>
      <c r="FU463" s="446">
        <f t="shared" si="2080"/>
        <v>1034416</v>
      </c>
      <c r="FV463" s="446">
        <f t="shared" si="2080"/>
        <v>2738160</v>
      </c>
      <c r="FW463" s="446">
        <f t="shared" si="2080"/>
        <v>3623760</v>
      </c>
      <c r="FX463" s="446">
        <f t="shared" si="2080"/>
        <v>3025456</v>
      </c>
      <c r="FY463" s="446">
        <f t="shared" si="2080"/>
        <v>36933120</v>
      </c>
      <c r="FZ463" s="446">
        <f t="shared" si="2080"/>
        <v>124246839</v>
      </c>
      <c r="GA463" s="446">
        <f t="shared" si="2080"/>
        <v>14173481</v>
      </c>
      <c r="GB463" s="446"/>
      <c r="GC463" s="446"/>
      <c r="GD463" s="446"/>
      <c r="GE463" s="446"/>
      <c r="GF463" s="446"/>
      <c r="GG463" s="446"/>
      <c r="GH463" s="446"/>
      <c r="GI463" s="446"/>
      <c r="GJ463" s="446"/>
      <c r="GK463" s="446"/>
      <c r="GL463" s="446"/>
      <c r="GM463" s="446"/>
      <c r="GN463" s="446"/>
      <c r="GO463" s="446">
        <f t="shared" ref="GO463:GU472" si="2081">IFERROR(HLOOKUP(GO$1,$H$5:$HA$10112,MATCH($A463,$A$5:$A$10112,0),0)*HLOOKUP(GO$2,$H$5:$HA$10112,MATCH($A463,$A$5:$A$10112,0),0),"-")</f>
        <v>0</v>
      </c>
      <c r="GP463" s="446">
        <f t="shared" si="2081"/>
        <v>281940</v>
      </c>
      <c r="GQ463" s="446">
        <f t="shared" si="2081"/>
        <v>0</v>
      </c>
      <c r="GR463" s="446">
        <f t="shared" si="2081"/>
        <v>195</v>
      </c>
      <c r="GS463" s="446">
        <f t="shared" si="2081"/>
        <v>15573764</v>
      </c>
      <c r="GT463" s="446">
        <f t="shared" si="2081"/>
        <v>0</v>
      </c>
      <c r="GU463" s="446">
        <f t="shared" si="2081"/>
        <v>21315459</v>
      </c>
      <c r="GV463" s="416"/>
    </row>
    <row r="464" spans="1:209" ht="9.75" customHeight="1" x14ac:dyDescent="0.2">
      <c r="A464" s="485" t="str">
        <f t="shared" si="2060"/>
        <v>2017-18SEPTEMBERRX8</v>
      </c>
      <c r="B464" s="503" t="str">
        <f t="shared" si="2079"/>
        <v>2017-18</v>
      </c>
      <c r="C464" s="436" t="s">
        <v>640</v>
      </c>
      <c r="D464" s="436" t="s">
        <v>646</v>
      </c>
      <c r="E464" s="436" t="s">
        <v>645</v>
      </c>
      <c r="F464" s="504" t="s">
        <v>450</v>
      </c>
      <c r="G464" s="504" t="s">
        <v>696</v>
      </c>
      <c r="H464" s="483">
        <v>89236</v>
      </c>
      <c r="I464" s="483">
        <v>64544</v>
      </c>
      <c r="J464" s="483">
        <v>323431</v>
      </c>
      <c r="K464" s="483">
        <v>5</v>
      </c>
      <c r="L464" s="483">
        <v>1</v>
      </c>
      <c r="M464" s="483" t="s">
        <v>152</v>
      </c>
      <c r="N464" s="483">
        <v>23</v>
      </c>
      <c r="O464" s="483">
        <v>78</v>
      </c>
      <c r="P464" s="483" t="s">
        <v>152</v>
      </c>
      <c r="Q464" s="483" t="s">
        <v>152</v>
      </c>
      <c r="R464" s="483" t="s">
        <v>152</v>
      </c>
      <c r="S464" s="483">
        <v>63236</v>
      </c>
      <c r="T464" s="483">
        <v>8506</v>
      </c>
      <c r="U464" s="483">
        <v>6610</v>
      </c>
      <c r="V464" s="483">
        <v>30731</v>
      </c>
      <c r="W464" s="483">
        <v>13351</v>
      </c>
      <c r="X464" s="483">
        <v>1171</v>
      </c>
      <c r="Y464" s="483">
        <v>3694526</v>
      </c>
      <c r="Z464" s="483">
        <v>434</v>
      </c>
      <c r="AA464" s="483">
        <v>808</v>
      </c>
      <c r="AB464" s="483">
        <v>3938472</v>
      </c>
      <c r="AC464" s="483">
        <v>596</v>
      </c>
      <c r="AD464" s="483">
        <v>1167</v>
      </c>
      <c r="AE464" s="483">
        <v>39300428</v>
      </c>
      <c r="AF464" s="483">
        <v>1279</v>
      </c>
      <c r="AG464" s="483">
        <v>2689</v>
      </c>
      <c r="AH464" s="483">
        <v>37892388</v>
      </c>
      <c r="AI464" s="483">
        <v>2838</v>
      </c>
      <c r="AJ464" s="483">
        <v>6560</v>
      </c>
      <c r="AK464" s="483">
        <v>5779201</v>
      </c>
      <c r="AL464" s="483">
        <v>4935</v>
      </c>
      <c r="AM464" s="483">
        <v>11704</v>
      </c>
      <c r="AN464" s="483"/>
      <c r="AO464" s="483"/>
      <c r="AP464" s="483"/>
      <c r="AQ464" s="483"/>
      <c r="AR464" s="483"/>
      <c r="AS464" s="483"/>
      <c r="AT464" s="483">
        <v>4281</v>
      </c>
      <c r="AU464" s="483">
        <v>1544</v>
      </c>
      <c r="AV464" s="483">
        <v>119</v>
      </c>
      <c r="AW464" s="483">
        <v>3421</v>
      </c>
      <c r="AX464" s="483">
        <v>2596</v>
      </c>
      <c r="AY464" s="483">
        <v>22</v>
      </c>
      <c r="AZ464" s="483">
        <v>1806</v>
      </c>
      <c r="BA464" s="483"/>
      <c r="BB464" s="483"/>
      <c r="BC464" s="483"/>
      <c r="BD464" s="483"/>
      <c r="BE464" s="483"/>
      <c r="BF464" s="483"/>
      <c r="BG464" s="483"/>
      <c r="BH464" s="483"/>
      <c r="BI464" s="483">
        <v>38795</v>
      </c>
      <c r="BJ464" s="483">
        <v>6097</v>
      </c>
      <c r="BK464" s="483">
        <v>14063</v>
      </c>
      <c r="BL464" s="483">
        <v>58955</v>
      </c>
      <c r="BM464" s="483">
        <v>18710</v>
      </c>
      <c r="BN464" s="483">
        <v>15000</v>
      </c>
      <c r="BO464" s="483">
        <v>14314</v>
      </c>
      <c r="BP464" s="483">
        <v>11743</v>
      </c>
      <c r="BQ464" s="483">
        <v>50463</v>
      </c>
      <c r="BR464" s="483">
        <v>38339</v>
      </c>
      <c r="BS464" s="483">
        <v>26112</v>
      </c>
      <c r="BT464" s="483">
        <v>16214</v>
      </c>
      <c r="BU464" s="483">
        <v>2405</v>
      </c>
      <c r="BV464" s="483">
        <v>1365</v>
      </c>
      <c r="BW464" s="483"/>
      <c r="BX464" s="483"/>
      <c r="BY464" s="483"/>
      <c r="BZ464" s="483"/>
      <c r="CA464" s="483"/>
      <c r="CB464" s="483"/>
      <c r="CC464" s="483"/>
      <c r="CD464" s="483"/>
      <c r="CE464" s="483"/>
      <c r="CF464" s="483"/>
      <c r="CG464" s="483"/>
      <c r="CH464" s="483"/>
      <c r="CI464" s="483"/>
      <c r="CJ464" s="483"/>
      <c r="CK464" s="483"/>
      <c r="CL464" s="483"/>
      <c r="CM464" s="483"/>
      <c r="CN464" s="483"/>
      <c r="CO464" s="483"/>
      <c r="CP464" s="483"/>
      <c r="CQ464" s="483"/>
      <c r="CR464" s="483"/>
      <c r="CS464" s="483"/>
      <c r="CT464" s="483"/>
      <c r="CU464" s="483"/>
      <c r="CV464" s="483"/>
      <c r="CW464" s="483"/>
      <c r="CX464" s="483"/>
      <c r="CY464" s="483"/>
      <c r="CZ464" s="483"/>
      <c r="DA464" s="483"/>
      <c r="DB464" s="483"/>
      <c r="DC464" s="483"/>
      <c r="DD464" s="483"/>
      <c r="DE464" s="483"/>
      <c r="DF464" s="483"/>
      <c r="DG464" s="483"/>
      <c r="DH464" s="483"/>
      <c r="DI464" s="483"/>
      <c r="DJ464" s="483"/>
      <c r="DK464" s="483">
        <v>0</v>
      </c>
      <c r="DL464" s="483">
        <v>0</v>
      </c>
      <c r="DM464" s="483">
        <v>0</v>
      </c>
      <c r="DN464" s="483">
        <v>0</v>
      </c>
      <c r="DO464" s="483">
        <v>3884</v>
      </c>
      <c r="DP464" s="483">
        <v>117510</v>
      </c>
      <c r="DQ464" s="483">
        <v>30</v>
      </c>
      <c r="DR464" s="483">
        <v>52</v>
      </c>
      <c r="DS464" s="483"/>
      <c r="DT464" s="483"/>
      <c r="DU464" s="483"/>
      <c r="DV464" s="483"/>
      <c r="DW464" s="483"/>
      <c r="DX464" s="483"/>
      <c r="DY464" s="483"/>
      <c r="DZ464" s="483"/>
      <c r="EA464" s="483"/>
      <c r="EB464" s="483"/>
      <c r="EC464" s="483"/>
      <c r="ED464" s="483"/>
      <c r="EE464" s="483"/>
      <c r="EF464" s="483"/>
      <c r="EG464" s="483" t="s">
        <v>152</v>
      </c>
      <c r="EH464" s="483" t="s">
        <v>152</v>
      </c>
      <c r="EI464" s="483">
        <v>91</v>
      </c>
      <c r="EJ464" s="483">
        <v>2229</v>
      </c>
      <c r="EK464" s="483">
        <v>753</v>
      </c>
      <c r="EL464" s="483">
        <v>78</v>
      </c>
      <c r="EM464" s="483">
        <v>2045</v>
      </c>
      <c r="EN464" s="483">
        <v>17440550</v>
      </c>
      <c r="EO464" s="483">
        <v>7824</v>
      </c>
      <c r="EP464" s="483">
        <v>18915</v>
      </c>
      <c r="EQ464" s="483">
        <v>4893654</v>
      </c>
      <c r="ER464" s="483">
        <v>6499</v>
      </c>
      <c r="ES464" s="483">
        <v>14236</v>
      </c>
      <c r="ET464" s="483">
        <v>432947</v>
      </c>
      <c r="EU464" s="483">
        <v>5551</v>
      </c>
      <c r="EV464" s="483">
        <v>12132</v>
      </c>
      <c r="EW464" s="483">
        <v>22105770</v>
      </c>
      <c r="EX464" s="483">
        <v>10810</v>
      </c>
      <c r="EY464" s="483">
        <v>25555</v>
      </c>
      <c r="EZ464" s="484"/>
      <c r="FA464" s="468">
        <f t="shared" si="2061"/>
        <v>9</v>
      </c>
      <c r="FB464" s="485">
        <f t="shared" si="2062"/>
        <v>2017</v>
      </c>
      <c r="FC464" s="486">
        <f t="shared" si="2063"/>
        <v>42979</v>
      </c>
      <c r="FD464" s="470">
        <f t="shared" si="2064"/>
        <v>30</v>
      </c>
      <c r="FE464" s="471"/>
      <c r="FF464" s="471"/>
      <c r="FG464" s="471"/>
      <c r="FH464" s="487">
        <f t="shared" si="2065"/>
        <v>2.1996237949682578</v>
      </c>
      <c r="FI464" s="487">
        <f t="shared" si="2066"/>
        <v>1.7634610862920292</v>
      </c>
      <c r="FJ464" s="487">
        <f t="shared" si="2067"/>
        <v>2.1655068078668682</v>
      </c>
      <c r="FK464" s="487">
        <f t="shared" si="2068"/>
        <v>1.7765506807866869</v>
      </c>
      <c r="FL464" s="487">
        <f t="shared" si="2069"/>
        <v>1.6420877940841496</v>
      </c>
      <c r="FM464" s="487">
        <f t="shared" si="2070"/>
        <v>1.2475676027464124</v>
      </c>
      <c r="FN464" s="487">
        <f t="shared" si="2071"/>
        <v>1.9558085536663921</v>
      </c>
      <c r="FO464" s="487">
        <f t="shared" si="2072"/>
        <v>1.214440865852745</v>
      </c>
      <c r="FP464" s="487">
        <f t="shared" si="2073"/>
        <v>2.0538001707941929</v>
      </c>
      <c r="FQ464" s="487">
        <f t="shared" si="2074"/>
        <v>1.165670367207515</v>
      </c>
      <c r="FR464" s="459"/>
      <c r="FS464" s="468">
        <f t="shared" si="2080"/>
        <v>64544</v>
      </c>
      <c r="FT464" s="468" t="str">
        <f t="shared" si="2080"/>
        <v>-</v>
      </c>
      <c r="FU464" s="468">
        <f t="shared" si="2080"/>
        <v>1484512</v>
      </c>
      <c r="FV464" s="468">
        <f t="shared" si="2080"/>
        <v>5034432</v>
      </c>
      <c r="FW464" s="468">
        <f t="shared" si="2080"/>
        <v>6872848</v>
      </c>
      <c r="FX464" s="468">
        <f t="shared" si="2080"/>
        <v>7713870</v>
      </c>
      <c r="FY464" s="468">
        <f t="shared" si="2080"/>
        <v>82635659</v>
      </c>
      <c r="FZ464" s="468">
        <f t="shared" si="2080"/>
        <v>87582560</v>
      </c>
      <c r="GA464" s="468">
        <f t="shared" si="2080"/>
        <v>13705384</v>
      </c>
      <c r="GB464" s="468"/>
      <c r="GC464" s="468"/>
      <c r="GD464" s="468"/>
      <c r="GE464" s="468"/>
      <c r="GF464" s="468"/>
      <c r="GG464" s="468"/>
      <c r="GH464" s="468"/>
      <c r="GI464" s="468"/>
      <c r="GJ464" s="468"/>
      <c r="GK464" s="468"/>
      <c r="GL464" s="468"/>
      <c r="GM464" s="468"/>
      <c r="GN464" s="468"/>
      <c r="GO464" s="468">
        <f t="shared" si="2081"/>
        <v>0</v>
      </c>
      <c r="GP464" s="468">
        <f t="shared" si="2081"/>
        <v>201968</v>
      </c>
      <c r="GQ464" s="468">
        <f t="shared" si="2081"/>
        <v>0</v>
      </c>
      <c r="GR464" s="468">
        <f t="shared" si="2081"/>
        <v>42161535</v>
      </c>
      <c r="GS464" s="468">
        <f t="shared" si="2081"/>
        <v>10719708</v>
      </c>
      <c r="GT464" s="468">
        <f t="shared" si="2081"/>
        <v>946296</v>
      </c>
      <c r="GU464" s="468">
        <f t="shared" si="2081"/>
        <v>52259975</v>
      </c>
      <c r="GV464" s="425"/>
    </row>
    <row r="465" spans="1:209" ht="9.75" customHeight="1" x14ac:dyDescent="0.2">
      <c r="A465" s="472" t="str">
        <f t="shared" si="2060"/>
        <v>2017-18OCTOBERRX9</v>
      </c>
      <c r="B465" s="488" t="str">
        <f t="shared" si="2079"/>
        <v>2017-18</v>
      </c>
      <c r="C465" s="400" t="s">
        <v>643</v>
      </c>
      <c r="D465" s="400" t="s">
        <v>653</v>
      </c>
      <c r="E465" s="400" t="s">
        <v>652</v>
      </c>
      <c r="F465" s="474" t="s">
        <v>451</v>
      </c>
      <c r="G465" s="474" t="s">
        <v>686</v>
      </c>
      <c r="H465" s="475">
        <v>83926</v>
      </c>
      <c r="I465" s="475">
        <v>69078</v>
      </c>
      <c r="J465" s="475">
        <v>286399</v>
      </c>
      <c r="K465" s="475">
        <v>4</v>
      </c>
      <c r="L465" s="475">
        <v>2</v>
      </c>
      <c r="M465" s="475" t="s">
        <v>152</v>
      </c>
      <c r="N465" s="475">
        <v>25</v>
      </c>
      <c r="O465" s="475">
        <v>80</v>
      </c>
      <c r="P465" s="475" t="s">
        <v>152</v>
      </c>
      <c r="Q465" s="475" t="s">
        <v>152</v>
      </c>
      <c r="R465" s="475" t="s">
        <v>152</v>
      </c>
      <c r="S465" s="475">
        <v>58706</v>
      </c>
      <c r="T465" s="475">
        <v>4653</v>
      </c>
      <c r="U465" s="475">
        <v>3134</v>
      </c>
      <c r="V465" s="475">
        <v>33576</v>
      </c>
      <c r="W465" s="475">
        <v>12725</v>
      </c>
      <c r="X465" s="475">
        <v>258</v>
      </c>
      <c r="Y465" s="475">
        <v>2343811</v>
      </c>
      <c r="Z465" s="475">
        <v>504</v>
      </c>
      <c r="AA465" s="475">
        <v>890</v>
      </c>
      <c r="AB465" s="475">
        <v>4047872</v>
      </c>
      <c r="AC465" s="475">
        <v>1292</v>
      </c>
      <c r="AD465" s="475">
        <v>3002</v>
      </c>
      <c r="AE465" s="475">
        <v>57810282</v>
      </c>
      <c r="AF465" s="475">
        <v>1722</v>
      </c>
      <c r="AG465" s="475">
        <v>3692</v>
      </c>
      <c r="AH465" s="475">
        <v>64200014</v>
      </c>
      <c r="AI465" s="475">
        <v>5045</v>
      </c>
      <c r="AJ465" s="475">
        <v>12235</v>
      </c>
      <c r="AK465" s="475">
        <v>1192543</v>
      </c>
      <c r="AL465" s="475">
        <v>4622</v>
      </c>
      <c r="AM465" s="475">
        <v>15735</v>
      </c>
      <c r="AN465" s="475"/>
      <c r="AO465" s="475"/>
      <c r="AP465" s="475"/>
      <c r="AQ465" s="475"/>
      <c r="AR465" s="475"/>
      <c r="AS465" s="475"/>
      <c r="AT465" s="475">
        <v>4422</v>
      </c>
      <c r="AU465" s="475">
        <v>1312</v>
      </c>
      <c r="AV465" s="475">
        <v>1421</v>
      </c>
      <c r="AW465" s="475">
        <v>14</v>
      </c>
      <c r="AX465" s="475">
        <v>670</v>
      </c>
      <c r="AY465" s="475">
        <v>1019</v>
      </c>
      <c r="AZ465" s="475">
        <v>12</v>
      </c>
      <c r="BA465" s="475"/>
      <c r="BB465" s="475"/>
      <c r="BC465" s="475"/>
      <c r="BD465" s="475"/>
      <c r="BE465" s="475"/>
      <c r="BF465" s="475"/>
      <c r="BG465" s="475"/>
      <c r="BH465" s="475"/>
      <c r="BI465" s="475">
        <v>38060</v>
      </c>
      <c r="BJ465" s="475">
        <v>775</v>
      </c>
      <c r="BK465" s="475">
        <v>15449</v>
      </c>
      <c r="BL465" s="475">
        <v>54284</v>
      </c>
      <c r="BM465" s="475">
        <v>8627</v>
      </c>
      <c r="BN465" s="475">
        <v>7138</v>
      </c>
      <c r="BO465" s="475">
        <v>6043</v>
      </c>
      <c r="BP465" s="475">
        <v>5081</v>
      </c>
      <c r="BQ465" s="475">
        <v>44067</v>
      </c>
      <c r="BR465" s="475">
        <v>38409</v>
      </c>
      <c r="BS465" s="475">
        <v>17260</v>
      </c>
      <c r="BT465" s="475">
        <v>13731</v>
      </c>
      <c r="BU465" s="475">
        <v>337</v>
      </c>
      <c r="BV465" s="475">
        <v>271</v>
      </c>
      <c r="BW465" s="475"/>
      <c r="BX465" s="475"/>
      <c r="BY465" s="475"/>
      <c r="BZ465" s="475"/>
      <c r="CA465" s="475"/>
      <c r="CB465" s="475"/>
      <c r="CC465" s="475"/>
      <c r="CD465" s="475"/>
      <c r="CE465" s="475"/>
      <c r="CF465" s="475"/>
      <c r="CG465" s="475"/>
      <c r="CH465" s="475"/>
      <c r="CI465" s="475"/>
      <c r="CJ465" s="475"/>
      <c r="CK465" s="475"/>
      <c r="CL465" s="475"/>
      <c r="CM465" s="475"/>
      <c r="CN465" s="475"/>
      <c r="CO465" s="475"/>
      <c r="CP465" s="475"/>
      <c r="CQ465" s="475"/>
      <c r="CR465" s="475"/>
      <c r="CS465" s="475"/>
      <c r="CT465" s="475"/>
      <c r="CU465" s="475"/>
      <c r="CV465" s="475"/>
      <c r="CW465" s="475"/>
      <c r="CX465" s="475"/>
      <c r="CY465" s="475"/>
      <c r="CZ465" s="475"/>
      <c r="DA465" s="475"/>
      <c r="DB465" s="475"/>
      <c r="DC465" s="475"/>
      <c r="DD465" s="475"/>
      <c r="DE465" s="475"/>
      <c r="DF465" s="475"/>
      <c r="DG465" s="475"/>
      <c r="DH465" s="475"/>
      <c r="DI465" s="475"/>
      <c r="DJ465" s="475"/>
      <c r="DK465" s="475">
        <v>22</v>
      </c>
      <c r="DL465" s="475">
        <v>3801</v>
      </c>
      <c r="DM465" s="475">
        <v>173</v>
      </c>
      <c r="DN465" s="475">
        <v>294</v>
      </c>
      <c r="DO465" s="475">
        <v>982</v>
      </c>
      <c r="DP465" s="475">
        <v>25482</v>
      </c>
      <c r="DQ465" s="475">
        <v>26</v>
      </c>
      <c r="DR465" s="475">
        <v>59</v>
      </c>
      <c r="DS465" s="475"/>
      <c r="DT465" s="475"/>
      <c r="DU465" s="475"/>
      <c r="DV465" s="475"/>
      <c r="DW465" s="475"/>
      <c r="DX465" s="475"/>
      <c r="DY465" s="475"/>
      <c r="DZ465" s="475"/>
      <c r="EA465" s="475"/>
      <c r="EB465" s="475"/>
      <c r="EC465" s="475"/>
      <c r="ED465" s="475"/>
      <c r="EE465" s="475"/>
      <c r="EF465" s="475"/>
      <c r="EG465" s="475" t="s">
        <v>152</v>
      </c>
      <c r="EH465" s="475" t="s">
        <v>152</v>
      </c>
      <c r="EI465" s="475">
        <v>0</v>
      </c>
      <c r="EJ465" s="475">
        <v>552</v>
      </c>
      <c r="EK465" s="475">
        <v>589</v>
      </c>
      <c r="EL465" s="475">
        <v>3</v>
      </c>
      <c r="EM465" s="475">
        <v>1927</v>
      </c>
      <c r="EN465" s="475">
        <v>3851701</v>
      </c>
      <c r="EO465" s="475">
        <v>6978</v>
      </c>
      <c r="EP465" s="475">
        <v>13316</v>
      </c>
      <c r="EQ465" s="475">
        <v>5249083</v>
      </c>
      <c r="ER465" s="475">
        <v>8912</v>
      </c>
      <c r="ES465" s="475">
        <v>14960</v>
      </c>
      <c r="ET465" s="475">
        <v>48214</v>
      </c>
      <c r="EU465" s="475">
        <v>16071</v>
      </c>
      <c r="EV465" s="475">
        <v>19713</v>
      </c>
      <c r="EW465" s="475">
        <v>28832449</v>
      </c>
      <c r="EX465" s="475">
        <v>14962</v>
      </c>
      <c r="EY465" s="475">
        <v>25794</v>
      </c>
      <c r="EZ465" s="476"/>
      <c r="FA465" s="477">
        <f t="shared" si="2061"/>
        <v>10</v>
      </c>
      <c r="FB465" s="417">
        <f t="shared" si="2062"/>
        <v>2017</v>
      </c>
      <c r="FC465" s="448">
        <f t="shared" si="2063"/>
        <v>43009</v>
      </c>
      <c r="FD465" s="449">
        <f t="shared" si="2064"/>
        <v>31</v>
      </c>
      <c r="FE465" s="450"/>
      <c r="FF465" s="450"/>
      <c r="FG465" s="450"/>
      <c r="FH465" s="452">
        <f t="shared" si="2065"/>
        <v>1.8540726413066839</v>
      </c>
      <c r="FI465" s="452">
        <f t="shared" si="2066"/>
        <v>1.5340640447023426</v>
      </c>
      <c r="FJ465" s="452">
        <f t="shared" si="2067"/>
        <v>1.9282067645181875</v>
      </c>
      <c r="FK465" s="452">
        <f t="shared" si="2068"/>
        <v>1.6212507977026165</v>
      </c>
      <c r="FL465" s="452">
        <f t="shared" si="2069"/>
        <v>1.3124553252323088</v>
      </c>
      <c r="FM465" s="452">
        <f t="shared" si="2070"/>
        <v>1.1439421015010722</v>
      </c>
      <c r="FN465" s="452">
        <f t="shared" si="2071"/>
        <v>1.3563850687622789</v>
      </c>
      <c r="FO465" s="452">
        <f t="shared" si="2072"/>
        <v>1.0790569744597249</v>
      </c>
      <c r="FP465" s="452">
        <f t="shared" si="2073"/>
        <v>1.306201550387597</v>
      </c>
      <c r="FQ465" s="452">
        <f t="shared" si="2074"/>
        <v>1.0503875968992249</v>
      </c>
      <c r="FR465" s="453"/>
      <c r="FS465" s="477">
        <f t="shared" si="2080"/>
        <v>138156</v>
      </c>
      <c r="FT465" s="477" t="str">
        <f t="shared" si="2080"/>
        <v>-</v>
      </c>
      <c r="FU465" s="477">
        <f t="shared" si="2080"/>
        <v>1726950</v>
      </c>
      <c r="FV465" s="477">
        <f t="shared" si="2080"/>
        <v>5526240</v>
      </c>
      <c r="FW465" s="477">
        <f t="shared" si="2080"/>
        <v>4141170</v>
      </c>
      <c r="FX465" s="477">
        <f t="shared" si="2080"/>
        <v>9408268</v>
      </c>
      <c r="FY465" s="477">
        <f t="shared" si="2080"/>
        <v>123962592</v>
      </c>
      <c r="FZ465" s="477">
        <f t="shared" si="2080"/>
        <v>155690375</v>
      </c>
      <c r="GA465" s="477">
        <f t="shared" si="2080"/>
        <v>4059630</v>
      </c>
      <c r="GB465" s="477"/>
      <c r="GC465" s="477"/>
      <c r="GD465" s="477"/>
      <c r="GE465" s="477"/>
      <c r="GF465" s="477"/>
      <c r="GG465" s="477"/>
      <c r="GH465" s="477"/>
      <c r="GI465" s="477"/>
      <c r="GJ465" s="477"/>
      <c r="GK465" s="477"/>
      <c r="GL465" s="477"/>
      <c r="GM465" s="477"/>
      <c r="GN465" s="477"/>
      <c r="GO465" s="477">
        <f t="shared" si="2081"/>
        <v>6468</v>
      </c>
      <c r="GP465" s="477">
        <f t="shared" si="2081"/>
        <v>57938</v>
      </c>
      <c r="GQ465" s="477">
        <f t="shared" si="2081"/>
        <v>0</v>
      </c>
      <c r="GR465" s="477">
        <f t="shared" si="2081"/>
        <v>7350432</v>
      </c>
      <c r="GS465" s="477">
        <f t="shared" si="2081"/>
        <v>8811440</v>
      </c>
      <c r="GT465" s="477">
        <f t="shared" si="2081"/>
        <v>59139</v>
      </c>
      <c r="GU465" s="477">
        <f t="shared" si="2081"/>
        <v>49705038</v>
      </c>
      <c r="GV465" s="416"/>
      <c r="GW465" s="456"/>
    </row>
    <row r="466" spans="1:209" ht="9.75" customHeight="1" x14ac:dyDescent="0.2">
      <c r="A466" s="417" t="str">
        <f t="shared" si="2060"/>
        <v>2017-18OCTOBERRYC</v>
      </c>
      <c r="B466" s="458" t="str">
        <f t="shared" si="2079"/>
        <v>2017-18</v>
      </c>
      <c r="C466" s="402" t="s">
        <v>643</v>
      </c>
      <c r="D466" s="402" t="s">
        <v>656</v>
      </c>
      <c r="E466" s="402" t="s">
        <v>466</v>
      </c>
      <c r="F466" s="478" t="s">
        <v>453</v>
      </c>
      <c r="G466" s="478" t="s">
        <v>687</v>
      </c>
      <c r="H466" s="479">
        <v>0</v>
      </c>
      <c r="I466" s="479">
        <v>0</v>
      </c>
      <c r="J466" s="479">
        <v>0</v>
      </c>
      <c r="K466" s="479">
        <v>0</v>
      </c>
      <c r="L466" s="479">
        <v>0</v>
      </c>
      <c r="M466" s="479" t="s">
        <v>152</v>
      </c>
      <c r="N466" s="479">
        <v>0</v>
      </c>
      <c r="O466" s="479">
        <v>0</v>
      </c>
      <c r="P466" s="479" t="s">
        <v>152</v>
      </c>
      <c r="Q466" s="479" t="s">
        <v>152</v>
      </c>
      <c r="R466" s="479" t="s">
        <v>152</v>
      </c>
      <c r="S466" s="479">
        <v>0</v>
      </c>
      <c r="T466" s="479">
        <v>0</v>
      </c>
      <c r="U466" s="479">
        <v>0</v>
      </c>
      <c r="V466" s="479">
        <v>0</v>
      </c>
      <c r="W466" s="479">
        <v>0</v>
      </c>
      <c r="X466" s="479">
        <v>0</v>
      </c>
      <c r="Y466" s="479">
        <v>0</v>
      </c>
      <c r="Z466" s="479">
        <v>0</v>
      </c>
      <c r="AA466" s="479">
        <v>0</v>
      </c>
      <c r="AB466" s="479">
        <v>0</v>
      </c>
      <c r="AC466" s="479">
        <v>0</v>
      </c>
      <c r="AD466" s="479">
        <v>0</v>
      </c>
      <c r="AE466" s="479">
        <v>0</v>
      </c>
      <c r="AF466" s="479">
        <v>0</v>
      </c>
      <c r="AG466" s="479">
        <v>0</v>
      </c>
      <c r="AH466" s="479">
        <v>0</v>
      </c>
      <c r="AI466" s="479">
        <v>0</v>
      </c>
      <c r="AJ466" s="479">
        <v>0</v>
      </c>
      <c r="AK466" s="479">
        <v>0</v>
      </c>
      <c r="AL466" s="479">
        <v>0</v>
      </c>
      <c r="AM466" s="479">
        <v>0</v>
      </c>
      <c r="AN466" s="479"/>
      <c r="AO466" s="479"/>
      <c r="AP466" s="479"/>
      <c r="AQ466" s="479"/>
      <c r="AR466" s="479"/>
      <c r="AS466" s="479"/>
      <c r="AT466" s="479">
        <v>0</v>
      </c>
      <c r="AU466" s="479">
        <v>0</v>
      </c>
      <c r="AV466" s="479">
        <v>0</v>
      </c>
      <c r="AW466" s="479">
        <v>0</v>
      </c>
      <c r="AX466" s="479">
        <v>0</v>
      </c>
      <c r="AY466" s="479">
        <v>0</v>
      </c>
      <c r="AZ466" s="479">
        <v>0</v>
      </c>
      <c r="BA466" s="479"/>
      <c r="BB466" s="479"/>
      <c r="BC466" s="479"/>
      <c r="BD466" s="479"/>
      <c r="BE466" s="479"/>
      <c r="BF466" s="479"/>
      <c r="BG466" s="479"/>
      <c r="BH466" s="479"/>
      <c r="BI466" s="479">
        <v>0</v>
      </c>
      <c r="BJ466" s="479">
        <v>0</v>
      </c>
      <c r="BK466" s="479">
        <v>0</v>
      </c>
      <c r="BL466" s="479">
        <v>0</v>
      </c>
      <c r="BM466" s="479">
        <v>0</v>
      </c>
      <c r="BN466" s="479">
        <v>0</v>
      </c>
      <c r="BO466" s="479">
        <v>0</v>
      </c>
      <c r="BP466" s="479">
        <v>0</v>
      </c>
      <c r="BQ466" s="479">
        <v>0</v>
      </c>
      <c r="BR466" s="479">
        <v>0</v>
      </c>
      <c r="BS466" s="479">
        <v>0</v>
      </c>
      <c r="BT466" s="479">
        <v>0</v>
      </c>
      <c r="BU466" s="479">
        <v>0</v>
      </c>
      <c r="BV466" s="479">
        <v>0</v>
      </c>
      <c r="BW466" s="479"/>
      <c r="BX466" s="479"/>
      <c r="BY466" s="479"/>
      <c r="BZ466" s="479"/>
      <c r="CA466" s="479"/>
      <c r="CB466" s="479"/>
      <c r="CC466" s="479"/>
      <c r="CD466" s="479"/>
      <c r="CE466" s="479"/>
      <c r="CF466" s="479"/>
      <c r="CG466" s="479"/>
      <c r="CH466" s="479"/>
      <c r="CI466" s="479"/>
      <c r="CJ466" s="479"/>
      <c r="CK466" s="479"/>
      <c r="CL466" s="479"/>
      <c r="CM466" s="479"/>
      <c r="CN466" s="479"/>
      <c r="CO466" s="479"/>
      <c r="CP466" s="479"/>
      <c r="CQ466" s="479"/>
      <c r="CR466" s="479"/>
      <c r="CS466" s="479"/>
      <c r="CT466" s="479"/>
      <c r="CU466" s="479"/>
      <c r="CV466" s="479"/>
      <c r="CW466" s="479"/>
      <c r="CX466" s="479"/>
      <c r="CY466" s="479"/>
      <c r="CZ466" s="479"/>
      <c r="DA466" s="479"/>
      <c r="DB466" s="479"/>
      <c r="DC466" s="479"/>
      <c r="DD466" s="479"/>
      <c r="DE466" s="479"/>
      <c r="DF466" s="479"/>
      <c r="DG466" s="479"/>
      <c r="DH466" s="479"/>
      <c r="DI466" s="479"/>
      <c r="DJ466" s="479"/>
      <c r="DK466" s="479">
        <v>0</v>
      </c>
      <c r="DL466" s="479">
        <v>0</v>
      </c>
      <c r="DM466" s="479">
        <v>0</v>
      </c>
      <c r="DN466" s="479">
        <v>0</v>
      </c>
      <c r="DO466" s="479">
        <v>0</v>
      </c>
      <c r="DP466" s="479">
        <v>0</v>
      </c>
      <c r="DQ466" s="479">
        <v>0</v>
      </c>
      <c r="DR466" s="479">
        <v>0</v>
      </c>
      <c r="DS466" s="479"/>
      <c r="DT466" s="479"/>
      <c r="DU466" s="479"/>
      <c r="DV466" s="479"/>
      <c r="DW466" s="479"/>
      <c r="DX466" s="479"/>
      <c r="DY466" s="479"/>
      <c r="DZ466" s="479"/>
      <c r="EA466" s="479"/>
      <c r="EB466" s="479"/>
      <c r="EC466" s="479"/>
      <c r="ED466" s="479"/>
      <c r="EE466" s="479"/>
      <c r="EF466" s="479"/>
      <c r="EG466" s="479" t="s">
        <v>152</v>
      </c>
      <c r="EH466" s="479" t="s">
        <v>152</v>
      </c>
      <c r="EI466" s="479">
        <v>0</v>
      </c>
      <c r="EJ466" s="479">
        <v>0</v>
      </c>
      <c r="EK466" s="479">
        <v>0</v>
      </c>
      <c r="EL466" s="479">
        <v>0</v>
      </c>
      <c r="EM466" s="479">
        <v>0</v>
      </c>
      <c r="EN466" s="479">
        <v>0</v>
      </c>
      <c r="EO466" s="479">
        <v>0</v>
      </c>
      <c r="EP466" s="479">
        <v>0</v>
      </c>
      <c r="EQ466" s="479">
        <v>0</v>
      </c>
      <c r="ER466" s="479">
        <v>0</v>
      </c>
      <c r="ES466" s="479">
        <v>0</v>
      </c>
      <c r="ET466" s="479">
        <v>0</v>
      </c>
      <c r="EU466" s="479">
        <v>0</v>
      </c>
      <c r="EV466" s="479">
        <v>0</v>
      </c>
      <c r="EW466" s="479">
        <v>0</v>
      </c>
      <c r="EX466" s="479">
        <v>0</v>
      </c>
      <c r="EY466" s="479">
        <v>0</v>
      </c>
      <c r="EZ466" s="476"/>
      <c r="FA466" s="446">
        <f t="shared" si="2061"/>
        <v>10</v>
      </c>
      <c r="FB466" s="417">
        <f t="shared" si="2062"/>
        <v>2017</v>
      </c>
      <c r="FC466" s="448">
        <f t="shared" si="2063"/>
        <v>43009</v>
      </c>
      <c r="FD466" s="449">
        <f t="shared" si="2064"/>
        <v>31</v>
      </c>
      <c r="FE466" s="450"/>
      <c r="FF466" s="450"/>
      <c r="FG466" s="450"/>
      <c r="FH466" s="452" t="str">
        <f t="shared" si="2065"/>
        <v>-</v>
      </c>
      <c r="FI466" s="452" t="str">
        <f t="shared" si="2066"/>
        <v>-</v>
      </c>
      <c r="FJ466" s="452" t="str">
        <f t="shared" si="2067"/>
        <v>-</v>
      </c>
      <c r="FK466" s="452" t="str">
        <f t="shared" si="2068"/>
        <v>-</v>
      </c>
      <c r="FL466" s="452" t="str">
        <f t="shared" si="2069"/>
        <v>-</v>
      </c>
      <c r="FM466" s="452" t="str">
        <f t="shared" si="2070"/>
        <v>-</v>
      </c>
      <c r="FN466" s="452" t="str">
        <f t="shared" si="2071"/>
        <v>-</v>
      </c>
      <c r="FO466" s="452" t="str">
        <f t="shared" si="2072"/>
        <v>-</v>
      </c>
      <c r="FP466" s="452" t="str">
        <f t="shared" si="2073"/>
        <v>-</v>
      </c>
      <c r="FQ466" s="452" t="str">
        <f t="shared" si="2074"/>
        <v>-</v>
      </c>
      <c r="FR466" s="453"/>
      <c r="FS466" s="446">
        <f t="shared" si="2080"/>
        <v>0</v>
      </c>
      <c r="FT466" s="446" t="str">
        <f t="shared" si="2080"/>
        <v>-</v>
      </c>
      <c r="FU466" s="446">
        <f t="shared" si="2080"/>
        <v>0</v>
      </c>
      <c r="FV466" s="446">
        <f t="shared" si="2080"/>
        <v>0</v>
      </c>
      <c r="FW466" s="446">
        <f t="shared" si="2080"/>
        <v>0</v>
      </c>
      <c r="FX466" s="446">
        <f t="shared" si="2080"/>
        <v>0</v>
      </c>
      <c r="FY466" s="446">
        <f t="shared" si="2080"/>
        <v>0</v>
      </c>
      <c r="FZ466" s="446">
        <f t="shared" si="2080"/>
        <v>0</v>
      </c>
      <c r="GA466" s="446">
        <f t="shared" si="2080"/>
        <v>0</v>
      </c>
      <c r="GB466" s="446"/>
      <c r="GC466" s="446"/>
      <c r="GD466" s="446"/>
      <c r="GE466" s="446"/>
      <c r="GF466" s="446"/>
      <c r="GG466" s="446"/>
      <c r="GH466" s="446"/>
      <c r="GI466" s="446"/>
      <c r="GJ466" s="446"/>
      <c r="GK466" s="446"/>
      <c r="GL466" s="446"/>
      <c r="GM466" s="446"/>
      <c r="GN466" s="446"/>
      <c r="GO466" s="446">
        <f t="shared" si="2081"/>
        <v>0</v>
      </c>
      <c r="GP466" s="446">
        <f t="shared" si="2081"/>
        <v>0</v>
      </c>
      <c r="GQ466" s="446">
        <f t="shared" si="2081"/>
        <v>0</v>
      </c>
      <c r="GR466" s="446">
        <f t="shared" si="2081"/>
        <v>0</v>
      </c>
      <c r="GS466" s="446">
        <f t="shared" si="2081"/>
        <v>0</v>
      </c>
      <c r="GT466" s="446">
        <f t="shared" si="2081"/>
        <v>0</v>
      </c>
      <c r="GU466" s="446">
        <f t="shared" si="2081"/>
        <v>0</v>
      </c>
      <c r="GV466" s="416"/>
    </row>
    <row r="467" spans="1:209" ht="9.75" customHeight="1" x14ac:dyDescent="0.2">
      <c r="A467" s="417" t="str">
        <f t="shared" si="2060"/>
        <v>2017-18OCTOBERR1F</v>
      </c>
      <c r="B467" s="458" t="str">
        <f t="shared" si="2079"/>
        <v>2017-18</v>
      </c>
      <c r="C467" s="402" t="s">
        <v>643</v>
      </c>
      <c r="D467" s="402" t="s">
        <v>663</v>
      </c>
      <c r="E467" s="402" t="s">
        <v>662</v>
      </c>
      <c r="F467" s="478" t="s">
        <v>458</v>
      </c>
      <c r="G467" s="478" t="s">
        <v>688</v>
      </c>
      <c r="H467" s="479">
        <v>0</v>
      </c>
      <c r="I467" s="479">
        <v>0</v>
      </c>
      <c r="J467" s="479">
        <v>0</v>
      </c>
      <c r="K467" s="479">
        <v>0</v>
      </c>
      <c r="L467" s="479">
        <v>0</v>
      </c>
      <c r="M467" s="479" t="s">
        <v>152</v>
      </c>
      <c r="N467" s="479">
        <v>0</v>
      </c>
      <c r="O467" s="479">
        <v>0</v>
      </c>
      <c r="P467" s="479" t="s">
        <v>152</v>
      </c>
      <c r="Q467" s="479" t="s">
        <v>152</v>
      </c>
      <c r="R467" s="479" t="s">
        <v>152</v>
      </c>
      <c r="S467" s="479">
        <v>0</v>
      </c>
      <c r="T467" s="479">
        <v>0</v>
      </c>
      <c r="U467" s="479">
        <v>0</v>
      </c>
      <c r="V467" s="479">
        <v>0</v>
      </c>
      <c r="W467" s="479">
        <v>0</v>
      </c>
      <c r="X467" s="479">
        <v>0</v>
      </c>
      <c r="Y467" s="479">
        <v>0</v>
      </c>
      <c r="Z467" s="479">
        <v>0</v>
      </c>
      <c r="AA467" s="479">
        <v>0</v>
      </c>
      <c r="AB467" s="479">
        <v>0</v>
      </c>
      <c r="AC467" s="479">
        <v>0</v>
      </c>
      <c r="AD467" s="479">
        <v>0</v>
      </c>
      <c r="AE467" s="479">
        <v>0</v>
      </c>
      <c r="AF467" s="479">
        <v>0</v>
      </c>
      <c r="AG467" s="479">
        <v>0</v>
      </c>
      <c r="AH467" s="479">
        <v>0</v>
      </c>
      <c r="AI467" s="479">
        <v>0</v>
      </c>
      <c r="AJ467" s="479">
        <v>0</v>
      </c>
      <c r="AK467" s="479">
        <v>0</v>
      </c>
      <c r="AL467" s="479">
        <v>0</v>
      </c>
      <c r="AM467" s="479">
        <v>0</v>
      </c>
      <c r="AN467" s="479"/>
      <c r="AO467" s="479"/>
      <c r="AP467" s="479"/>
      <c r="AQ467" s="479"/>
      <c r="AR467" s="479"/>
      <c r="AS467" s="479"/>
      <c r="AT467" s="479">
        <v>0</v>
      </c>
      <c r="AU467" s="479">
        <v>0</v>
      </c>
      <c r="AV467" s="479">
        <v>0</v>
      </c>
      <c r="AW467" s="479">
        <v>0</v>
      </c>
      <c r="AX467" s="479">
        <v>0</v>
      </c>
      <c r="AY467" s="479">
        <v>0</v>
      </c>
      <c r="AZ467" s="479">
        <v>0</v>
      </c>
      <c r="BA467" s="479"/>
      <c r="BB467" s="479"/>
      <c r="BC467" s="479"/>
      <c r="BD467" s="479"/>
      <c r="BE467" s="479"/>
      <c r="BF467" s="479"/>
      <c r="BG467" s="479"/>
      <c r="BH467" s="479"/>
      <c r="BI467" s="479">
        <v>0</v>
      </c>
      <c r="BJ467" s="479">
        <v>0</v>
      </c>
      <c r="BK467" s="479">
        <v>0</v>
      </c>
      <c r="BL467" s="479">
        <v>0</v>
      </c>
      <c r="BM467" s="479">
        <v>0</v>
      </c>
      <c r="BN467" s="479">
        <v>0</v>
      </c>
      <c r="BO467" s="479">
        <v>0</v>
      </c>
      <c r="BP467" s="479">
        <v>0</v>
      </c>
      <c r="BQ467" s="479">
        <v>0</v>
      </c>
      <c r="BR467" s="479">
        <v>0</v>
      </c>
      <c r="BS467" s="479">
        <v>0</v>
      </c>
      <c r="BT467" s="479">
        <v>0</v>
      </c>
      <c r="BU467" s="479">
        <v>0</v>
      </c>
      <c r="BV467" s="479">
        <v>0</v>
      </c>
      <c r="BW467" s="479"/>
      <c r="BX467" s="479"/>
      <c r="BY467" s="479"/>
      <c r="BZ467" s="479"/>
      <c r="CA467" s="479"/>
      <c r="CB467" s="479"/>
      <c r="CC467" s="479"/>
      <c r="CD467" s="479"/>
      <c r="CE467" s="479"/>
      <c r="CF467" s="479"/>
      <c r="CG467" s="479"/>
      <c r="CH467" s="479"/>
      <c r="CI467" s="479"/>
      <c r="CJ467" s="479"/>
      <c r="CK467" s="479"/>
      <c r="CL467" s="479"/>
      <c r="CM467" s="479"/>
      <c r="CN467" s="479"/>
      <c r="CO467" s="479"/>
      <c r="CP467" s="479"/>
      <c r="CQ467" s="479"/>
      <c r="CR467" s="479"/>
      <c r="CS467" s="479"/>
      <c r="CT467" s="479"/>
      <c r="CU467" s="479"/>
      <c r="CV467" s="479"/>
      <c r="CW467" s="479"/>
      <c r="CX467" s="479"/>
      <c r="CY467" s="479"/>
      <c r="CZ467" s="479"/>
      <c r="DA467" s="479"/>
      <c r="DB467" s="479"/>
      <c r="DC467" s="479"/>
      <c r="DD467" s="479"/>
      <c r="DE467" s="479"/>
      <c r="DF467" s="479"/>
      <c r="DG467" s="479"/>
      <c r="DH467" s="479"/>
      <c r="DI467" s="479"/>
      <c r="DJ467" s="479"/>
      <c r="DK467" s="479">
        <v>0</v>
      </c>
      <c r="DL467" s="479">
        <v>0</v>
      </c>
      <c r="DM467" s="479">
        <v>0</v>
      </c>
      <c r="DN467" s="479">
        <v>0</v>
      </c>
      <c r="DO467" s="479">
        <v>0</v>
      </c>
      <c r="DP467" s="479">
        <v>0</v>
      </c>
      <c r="DQ467" s="479">
        <v>0</v>
      </c>
      <c r="DR467" s="479">
        <v>0</v>
      </c>
      <c r="DS467" s="479"/>
      <c r="DT467" s="479"/>
      <c r="DU467" s="479"/>
      <c r="DV467" s="479"/>
      <c r="DW467" s="479"/>
      <c r="DX467" s="479"/>
      <c r="DY467" s="479"/>
      <c r="DZ467" s="479"/>
      <c r="EA467" s="479"/>
      <c r="EB467" s="479"/>
      <c r="EC467" s="479"/>
      <c r="ED467" s="479"/>
      <c r="EE467" s="479"/>
      <c r="EF467" s="479"/>
      <c r="EG467" s="479" t="s">
        <v>152</v>
      </c>
      <c r="EH467" s="479" t="s">
        <v>152</v>
      </c>
      <c r="EI467" s="479">
        <v>0</v>
      </c>
      <c r="EJ467" s="479">
        <v>0</v>
      </c>
      <c r="EK467" s="479">
        <v>0</v>
      </c>
      <c r="EL467" s="479">
        <v>0</v>
      </c>
      <c r="EM467" s="479">
        <v>0</v>
      </c>
      <c r="EN467" s="479">
        <v>0</v>
      </c>
      <c r="EO467" s="479">
        <v>0</v>
      </c>
      <c r="EP467" s="479">
        <v>0</v>
      </c>
      <c r="EQ467" s="479">
        <v>0</v>
      </c>
      <c r="ER467" s="479">
        <v>0</v>
      </c>
      <c r="ES467" s="479">
        <v>0</v>
      </c>
      <c r="ET467" s="479">
        <v>0</v>
      </c>
      <c r="EU467" s="479">
        <v>0</v>
      </c>
      <c r="EV467" s="479">
        <v>0</v>
      </c>
      <c r="EW467" s="479">
        <v>0</v>
      </c>
      <c r="EX467" s="479">
        <v>0</v>
      </c>
      <c r="EY467" s="479">
        <v>0</v>
      </c>
      <c r="EZ467" s="476"/>
      <c r="FA467" s="446">
        <f t="shared" si="2061"/>
        <v>10</v>
      </c>
      <c r="FB467" s="417">
        <f t="shared" si="2062"/>
        <v>2017</v>
      </c>
      <c r="FC467" s="448">
        <f t="shared" si="2063"/>
        <v>43009</v>
      </c>
      <c r="FD467" s="449">
        <f t="shared" si="2064"/>
        <v>31</v>
      </c>
      <c r="FE467" s="450"/>
      <c r="FF467" s="450"/>
      <c r="FG467" s="450"/>
      <c r="FH467" s="452" t="str">
        <f t="shared" si="2065"/>
        <v>-</v>
      </c>
      <c r="FI467" s="452" t="str">
        <f t="shared" si="2066"/>
        <v>-</v>
      </c>
      <c r="FJ467" s="452" t="str">
        <f t="shared" si="2067"/>
        <v>-</v>
      </c>
      <c r="FK467" s="452" t="str">
        <f t="shared" si="2068"/>
        <v>-</v>
      </c>
      <c r="FL467" s="452" t="str">
        <f t="shared" si="2069"/>
        <v>-</v>
      </c>
      <c r="FM467" s="452" t="str">
        <f t="shared" si="2070"/>
        <v>-</v>
      </c>
      <c r="FN467" s="452" t="str">
        <f t="shared" si="2071"/>
        <v>-</v>
      </c>
      <c r="FO467" s="452" t="str">
        <f t="shared" si="2072"/>
        <v>-</v>
      </c>
      <c r="FP467" s="452" t="str">
        <f t="shared" si="2073"/>
        <v>-</v>
      </c>
      <c r="FQ467" s="452" t="str">
        <f t="shared" si="2074"/>
        <v>-</v>
      </c>
      <c r="FR467" s="453"/>
      <c r="FS467" s="446">
        <f t="shared" si="2080"/>
        <v>0</v>
      </c>
      <c r="FT467" s="446" t="str">
        <f t="shared" si="2080"/>
        <v>-</v>
      </c>
      <c r="FU467" s="446">
        <f t="shared" si="2080"/>
        <v>0</v>
      </c>
      <c r="FV467" s="446">
        <f t="shared" si="2080"/>
        <v>0</v>
      </c>
      <c r="FW467" s="446">
        <f t="shared" si="2080"/>
        <v>0</v>
      </c>
      <c r="FX467" s="446">
        <f t="shared" si="2080"/>
        <v>0</v>
      </c>
      <c r="FY467" s="446">
        <f t="shared" si="2080"/>
        <v>0</v>
      </c>
      <c r="FZ467" s="446">
        <f t="shared" si="2080"/>
        <v>0</v>
      </c>
      <c r="GA467" s="446">
        <f t="shared" si="2080"/>
        <v>0</v>
      </c>
      <c r="GB467" s="446"/>
      <c r="GC467" s="446"/>
      <c r="GD467" s="446"/>
      <c r="GE467" s="446"/>
      <c r="GF467" s="446"/>
      <c r="GG467" s="446"/>
      <c r="GH467" s="446"/>
      <c r="GI467" s="446"/>
      <c r="GJ467" s="446"/>
      <c r="GK467" s="446"/>
      <c r="GL467" s="446"/>
      <c r="GM467" s="446"/>
      <c r="GN467" s="446"/>
      <c r="GO467" s="446">
        <f t="shared" si="2081"/>
        <v>0</v>
      </c>
      <c r="GP467" s="446">
        <f t="shared" si="2081"/>
        <v>0</v>
      </c>
      <c r="GQ467" s="446">
        <f t="shared" si="2081"/>
        <v>0</v>
      </c>
      <c r="GR467" s="446">
        <f t="shared" si="2081"/>
        <v>0</v>
      </c>
      <c r="GS467" s="446">
        <f t="shared" si="2081"/>
        <v>0</v>
      </c>
      <c r="GT467" s="446">
        <f t="shared" si="2081"/>
        <v>0</v>
      </c>
      <c r="GU467" s="446">
        <f t="shared" si="2081"/>
        <v>0</v>
      </c>
      <c r="GV467" s="416"/>
      <c r="GW467" s="456"/>
      <c r="GX467" s="456"/>
      <c r="GY467" s="456"/>
      <c r="GZ467" s="456"/>
      <c r="HA467" s="456"/>
    </row>
    <row r="468" spans="1:209" ht="9.75" customHeight="1" x14ac:dyDescent="0.2">
      <c r="A468" s="493" t="str">
        <f t="shared" si="2060"/>
        <v>2017-18OCTOBERRRU</v>
      </c>
      <c r="B468" s="494" t="str">
        <f t="shared" si="2079"/>
        <v>2017-18</v>
      </c>
      <c r="C468" s="480" t="s">
        <v>643</v>
      </c>
      <c r="D468" s="480" t="s">
        <v>659</v>
      </c>
      <c r="E468" s="480" t="s">
        <v>467</v>
      </c>
      <c r="F468" s="495" t="s">
        <v>454</v>
      </c>
      <c r="G468" s="495" t="s">
        <v>689</v>
      </c>
      <c r="H468" s="496">
        <v>0</v>
      </c>
      <c r="I468" s="496">
        <v>0</v>
      </c>
      <c r="J468" s="496">
        <v>0</v>
      </c>
      <c r="K468" s="496">
        <v>0</v>
      </c>
      <c r="L468" s="496">
        <v>0</v>
      </c>
      <c r="M468" s="496" t="s">
        <v>152</v>
      </c>
      <c r="N468" s="496">
        <v>0</v>
      </c>
      <c r="O468" s="496">
        <v>0</v>
      </c>
      <c r="P468" s="496" t="s">
        <v>152</v>
      </c>
      <c r="Q468" s="496" t="s">
        <v>152</v>
      </c>
      <c r="R468" s="496" t="s">
        <v>152</v>
      </c>
      <c r="S468" s="496">
        <v>0</v>
      </c>
      <c r="T468" s="496">
        <v>0</v>
      </c>
      <c r="U468" s="496">
        <v>0</v>
      </c>
      <c r="V468" s="496">
        <v>0</v>
      </c>
      <c r="W468" s="496">
        <v>0</v>
      </c>
      <c r="X468" s="496">
        <v>0</v>
      </c>
      <c r="Y468" s="496">
        <v>0</v>
      </c>
      <c r="Z468" s="496">
        <v>0</v>
      </c>
      <c r="AA468" s="496">
        <v>0</v>
      </c>
      <c r="AB468" s="496">
        <v>0</v>
      </c>
      <c r="AC468" s="496">
        <v>0</v>
      </c>
      <c r="AD468" s="496">
        <v>0</v>
      </c>
      <c r="AE468" s="496">
        <v>0</v>
      </c>
      <c r="AF468" s="496">
        <v>0</v>
      </c>
      <c r="AG468" s="496">
        <v>0</v>
      </c>
      <c r="AH468" s="496">
        <v>0</v>
      </c>
      <c r="AI468" s="496">
        <v>0</v>
      </c>
      <c r="AJ468" s="496">
        <v>0</v>
      </c>
      <c r="AK468" s="496">
        <v>0</v>
      </c>
      <c r="AL468" s="496">
        <v>0</v>
      </c>
      <c r="AM468" s="496">
        <v>0</v>
      </c>
      <c r="AN468" s="496"/>
      <c r="AO468" s="496"/>
      <c r="AP468" s="496"/>
      <c r="AQ468" s="496"/>
      <c r="AR468" s="496"/>
      <c r="AS468" s="496"/>
      <c r="AT468" s="496">
        <v>0</v>
      </c>
      <c r="AU468" s="496">
        <v>0</v>
      </c>
      <c r="AV468" s="496">
        <v>0</v>
      </c>
      <c r="AW468" s="496">
        <v>0</v>
      </c>
      <c r="AX468" s="496">
        <v>0</v>
      </c>
      <c r="AY468" s="496">
        <v>0</v>
      </c>
      <c r="AZ468" s="496">
        <v>0</v>
      </c>
      <c r="BA468" s="496"/>
      <c r="BB468" s="496"/>
      <c r="BC468" s="496"/>
      <c r="BD468" s="496"/>
      <c r="BE468" s="496"/>
      <c r="BF468" s="496"/>
      <c r="BG468" s="496"/>
      <c r="BH468" s="496"/>
      <c r="BI468" s="496">
        <v>0</v>
      </c>
      <c r="BJ468" s="496">
        <v>0</v>
      </c>
      <c r="BK468" s="496">
        <v>0</v>
      </c>
      <c r="BL468" s="496">
        <v>0</v>
      </c>
      <c r="BM468" s="496">
        <v>0</v>
      </c>
      <c r="BN468" s="496">
        <v>0</v>
      </c>
      <c r="BO468" s="496">
        <v>0</v>
      </c>
      <c r="BP468" s="496">
        <v>0</v>
      </c>
      <c r="BQ468" s="496">
        <v>0</v>
      </c>
      <c r="BR468" s="496">
        <v>0</v>
      </c>
      <c r="BS468" s="496">
        <v>0</v>
      </c>
      <c r="BT468" s="496">
        <v>0</v>
      </c>
      <c r="BU468" s="496">
        <v>0</v>
      </c>
      <c r="BV468" s="496">
        <v>0</v>
      </c>
      <c r="BW468" s="496"/>
      <c r="BX468" s="496"/>
      <c r="BY468" s="496"/>
      <c r="BZ468" s="496"/>
      <c r="CA468" s="496"/>
      <c r="CB468" s="496"/>
      <c r="CC468" s="496"/>
      <c r="CD468" s="496"/>
      <c r="CE468" s="496"/>
      <c r="CF468" s="496"/>
      <c r="CG468" s="496"/>
      <c r="CH468" s="496"/>
      <c r="CI468" s="496"/>
      <c r="CJ468" s="496"/>
      <c r="CK468" s="496"/>
      <c r="CL468" s="496"/>
      <c r="CM468" s="496"/>
      <c r="CN468" s="496"/>
      <c r="CO468" s="496"/>
      <c r="CP468" s="496"/>
      <c r="CQ468" s="496"/>
      <c r="CR468" s="496"/>
      <c r="CS468" s="496"/>
      <c r="CT468" s="496"/>
      <c r="CU468" s="496"/>
      <c r="CV468" s="496"/>
      <c r="CW468" s="496"/>
      <c r="CX468" s="496"/>
      <c r="CY468" s="496"/>
      <c r="CZ468" s="496"/>
      <c r="DA468" s="496"/>
      <c r="DB468" s="496"/>
      <c r="DC468" s="496"/>
      <c r="DD468" s="496"/>
      <c r="DE468" s="496"/>
      <c r="DF468" s="496"/>
      <c r="DG468" s="496"/>
      <c r="DH468" s="496"/>
      <c r="DI468" s="496"/>
      <c r="DJ468" s="496"/>
      <c r="DK468" s="496">
        <v>0</v>
      </c>
      <c r="DL468" s="496">
        <v>0</v>
      </c>
      <c r="DM468" s="496">
        <v>0</v>
      </c>
      <c r="DN468" s="496">
        <v>0</v>
      </c>
      <c r="DO468" s="496">
        <v>0</v>
      </c>
      <c r="DP468" s="496">
        <v>0</v>
      </c>
      <c r="DQ468" s="496">
        <v>0</v>
      </c>
      <c r="DR468" s="496">
        <v>0</v>
      </c>
      <c r="DS468" s="496"/>
      <c r="DT468" s="496"/>
      <c r="DU468" s="496"/>
      <c r="DV468" s="496"/>
      <c r="DW468" s="496"/>
      <c r="DX468" s="496"/>
      <c r="DY468" s="496"/>
      <c r="DZ468" s="496"/>
      <c r="EA468" s="496"/>
      <c r="EB468" s="496"/>
      <c r="EC468" s="496"/>
      <c r="ED468" s="496"/>
      <c r="EE468" s="496"/>
      <c r="EF468" s="496"/>
      <c r="EG468" s="496" t="s">
        <v>152</v>
      </c>
      <c r="EH468" s="496" t="s">
        <v>152</v>
      </c>
      <c r="EI468" s="496">
        <v>0</v>
      </c>
      <c r="EJ468" s="496">
        <v>0</v>
      </c>
      <c r="EK468" s="496">
        <v>0</v>
      </c>
      <c r="EL468" s="496">
        <v>0</v>
      </c>
      <c r="EM468" s="496">
        <v>0</v>
      </c>
      <c r="EN468" s="496">
        <v>0</v>
      </c>
      <c r="EO468" s="496">
        <v>0</v>
      </c>
      <c r="EP468" s="496">
        <v>0</v>
      </c>
      <c r="EQ468" s="496">
        <v>0</v>
      </c>
      <c r="ER468" s="496">
        <v>0</v>
      </c>
      <c r="ES468" s="496">
        <v>0</v>
      </c>
      <c r="ET468" s="496">
        <v>0</v>
      </c>
      <c r="EU468" s="496">
        <v>0</v>
      </c>
      <c r="EV468" s="496">
        <v>0</v>
      </c>
      <c r="EW468" s="496">
        <v>0</v>
      </c>
      <c r="EX468" s="496">
        <v>0</v>
      </c>
      <c r="EY468" s="496">
        <v>0</v>
      </c>
      <c r="EZ468" s="497"/>
      <c r="FA468" s="482">
        <f t="shared" si="2061"/>
        <v>10</v>
      </c>
      <c r="FB468" s="493">
        <f t="shared" si="2062"/>
        <v>2017</v>
      </c>
      <c r="FC468" s="498">
        <f t="shared" si="2063"/>
        <v>43009</v>
      </c>
      <c r="FD468" s="499">
        <f t="shared" si="2064"/>
        <v>31</v>
      </c>
      <c r="FE468" s="500"/>
      <c r="FF468" s="500"/>
      <c r="FG468" s="500"/>
      <c r="FH468" s="481" t="str">
        <f t="shared" si="2065"/>
        <v>-</v>
      </c>
      <c r="FI468" s="481" t="str">
        <f t="shared" si="2066"/>
        <v>-</v>
      </c>
      <c r="FJ468" s="481" t="str">
        <f t="shared" si="2067"/>
        <v>-</v>
      </c>
      <c r="FK468" s="481" t="str">
        <f t="shared" si="2068"/>
        <v>-</v>
      </c>
      <c r="FL468" s="481" t="str">
        <f t="shared" si="2069"/>
        <v>-</v>
      </c>
      <c r="FM468" s="481" t="str">
        <f t="shared" si="2070"/>
        <v>-</v>
      </c>
      <c r="FN468" s="481" t="str">
        <f t="shared" si="2071"/>
        <v>-</v>
      </c>
      <c r="FO468" s="481" t="str">
        <f t="shared" si="2072"/>
        <v>-</v>
      </c>
      <c r="FP468" s="481" t="str">
        <f t="shared" si="2073"/>
        <v>-</v>
      </c>
      <c r="FQ468" s="481" t="str">
        <f t="shared" si="2074"/>
        <v>-</v>
      </c>
      <c r="FR468" s="501"/>
      <c r="FS468" s="482">
        <f t="shared" si="2080"/>
        <v>0</v>
      </c>
      <c r="FT468" s="482" t="str">
        <f t="shared" si="2080"/>
        <v>-</v>
      </c>
      <c r="FU468" s="482">
        <f t="shared" si="2080"/>
        <v>0</v>
      </c>
      <c r="FV468" s="482">
        <f t="shared" si="2080"/>
        <v>0</v>
      </c>
      <c r="FW468" s="482">
        <f t="shared" si="2080"/>
        <v>0</v>
      </c>
      <c r="FX468" s="482">
        <f t="shared" si="2080"/>
        <v>0</v>
      </c>
      <c r="FY468" s="482">
        <f t="shared" si="2080"/>
        <v>0</v>
      </c>
      <c r="FZ468" s="482">
        <f t="shared" si="2080"/>
        <v>0</v>
      </c>
      <c r="GA468" s="482">
        <f t="shared" si="2080"/>
        <v>0</v>
      </c>
      <c r="GB468" s="482"/>
      <c r="GC468" s="482"/>
      <c r="GD468" s="482"/>
      <c r="GE468" s="482"/>
      <c r="GF468" s="482"/>
      <c r="GG468" s="482"/>
      <c r="GH468" s="482"/>
      <c r="GI468" s="482"/>
      <c r="GJ468" s="482"/>
      <c r="GK468" s="482"/>
      <c r="GL468" s="482"/>
      <c r="GM468" s="482"/>
      <c r="GN468" s="482"/>
      <c r="GO468" s="482">
        <f t="shared" si="2081"/>
        <v>0</v>
      </c>
      <c r="GP468" s="482">
        <f t="shared" si="2081"/>
        <v>0</v>
      </c>
      <c r="GQ468" s="482">
        <f t="shared" si="2081"/>
        <v>0</v>
      </c>
      <c r="GR468" s="482">
        <f t="shared" si="2081"/>
        <v>0</v>
      </c>
      <c r="GS468" s="482">
        <f t="shared" si="2081"/>
        <v>0</v>
      </c>
      <c r="GT468" s="482">
        <f t="shared" si="2081"/>
        <v>0</v>
      </c>
      <c r="GU468" s="482">
        <f t="shared" si="2081"/>
        <v>0</v>
      </c>
      <c r="GV468" s="502"/>
      <c r="GW468" s="456"/>
      <c r="GX468" s="456"/>
      <c r="GY468" s="456"/>
      <c r="GZ468" s="456"/>
      <c r="HA468" s="456"/>
    </row>
    <row r="469" spans="1:209" ht="9.75" customHeight="1" x14ac:dyDescent="0.2">
      <c r="A469" s="417" t="str">
        <f t="shared" si="2060"/>
        <v>2017-18OCTOBERRX6</v>
      </c>
      <c r="B469" s="458" t="str">
        <f t="shared" si="2079"/>
        <v>2017-18</v>
      </c>
      <c r="C469" s="402" t="s">
        <v>643</v>
      </c>
      <c r="D469" s="402" t="s">
        <v>646</v>
      </c>
      <c r="E469" s="402" t="s">
        <v>645</v>
      </c>
      <c r="F469" s="478" t="s">
        <v>448</v>
      </c>
      <c r="G469" s="478" t="s">
        <v>690</v>
      </c>
      <c r="H469" s="479">
        <v>0</v>
      </c>
      <c r="I469" s="479">
        <v>0</v>
      </c>
      <c r="J469" s="479">
        <v>0</v>
      </c>
      <c r="K469" s="479">
        <v>0</v>
      </c>
      <c r="L469" s="479">
        <v>0</v>
      </c>
      <c r="M469" s="479" t="s">
        <v>152</v>
      </c>
      <c r="N469" s="479">
        <v>0</v>
      </c>
      <c r="O469" s="479">
        <v>0</v>
      </c>
      <c r="P469" s="479" t="s">
        <v>152</v>
      </c>
      <c r="Q469" s="479" t="s">
        <v>152</v>
      </c>
      <c r="R469" s="479" t="s">
        <v>152</v>
      </c>
      <c r="S469" s="479">
        <v>0</v>
      </c>
      <c r="T469" s="479">
        <v>0</v>
      </c>
      <c r="U469" s="479">
        <v>0</v>
      </c>
      <c r="V469" s="479">
        <v>0</v>
      </c>
      <c r="W469" s="479">
        <v>0</v>
      </c>
      <c r="X469" s="479">
        <v>0</v>
      </c>
      <c r="Y469" s="479">
        <v>0</v>
      </c>
      <c r="Z469" s="479">
        <v>0</v>
      </c>
      <c r="AA469" s="479">
        <v>0</v>
      </c>
      <c r="AB469" s="479">
        <v>0</v>
      </c>
      <c r="AC469" s="479">
        <v>0</v>
      </c>
      <c r="AD469" s="479">
        <v>0</v>
      </c>
      <c r="AE469" s="479">
        <v>0</v>
      </c>
      <c r="AF469" s="479">
        <v>0</v>
      </c>
      <c r="AG469" s="479">
        <v>0</v>
      </c>
      <c r="AH469" s="479">
        <v>0</v>
      </c>
      <c r="AI469" s="479">
        <v>0</v>
      </c>
      <c r="AJ469" s="479">
        <v>0</v>
      </c>
      <c r="AK469" s="479">
        <v>0</v>
      </c>
      <c r="AL469" s="479">
        <v>0</v>
      </c>
      <c r="AM469" s="479">
        <v>0</v>
      </c>
      <c r="AN469" s="479"/>
      <c r="AO469" s="479"/>
      <c r="AP469" s="479"/>
      <c r="AQ469" s="479"/>
      <c r="AR469" s="479"/>
      <c r="AS469" s="479"/>
      <c r="AT469" s="479">
        <v>0</v>
      </c>
      <c r="AU469" s="479">
        <v>0</v>
      </c>
      <c r="AV469" s="479">
        <v>0</v>
      </c>
      <c r="AW469" s="479">
        <v>0</v>
      </c>
      <c r="AX469" s="479">
        <v>0</v>
      </c>
      <c r="AY469" s="479">
        <v>0</v>
      </c>
      <c r="AZ469" s="479">
        <v>0</v>
      </c>
      <c r="BA469" s="479"/>
      <c r="BB469" s="479"/>
      <c r="BC469" s="479"/>
      <c r="BD469" s="479"/>
      <c r="BE469" s="479"/>
      <c r="BF469" s="479"/>
      <c r="BG469" s="479"/>
      <c r="BH469" s="479"/>
      <c r="BI469" s="479">
        <v>0</v>
      </c>
      <c r="BJ469" s="479">
        <v>0</v>
      </c>
      <c r="BK469" s="479">
        <v>0</v>
      </c>
      <c r="BL469" s="479">
        <v>0</v>
      </c>
      <c r="BM469" s="479">
        <v>0</v>
      </c>
      <c r="BN469" s="479">
        <v>0</v>
      </c>
      <c r="BO469" s="479">
        <v>0</v>
      </c>
      <c r="BP469" s="479">
        <v>0</v>
      </c>
      <c r="BQ469" s="479">
        <v>0</v>
      </c>
      <c r="BR469" s="479">
        <v>0</v>
      </c>
      <c r="BS469" s="479">
        <v>0</v>
      </c>
      <c r="BT469" s="479">
        <v>0</v>
      </c>
      <c r="BU469" s="479">
        <v>0</v>
      </c>
      <c r="BV469" s="479">
        <v>0</v>
      </c>
      <c r="BW469" s="479"/>
      <c r="BX469" s="479"/>
      <c r="BY469" s="479"/>
      <c r="BZ469" s="479"/>
      <c r="CA469" s="479"/>
      <c r="CB469" s="479"/>
      <c r="CC469" s="479"/>
      <c r="CD469" s="479"/>
      <c r="CE469" s="479"/>
      <c r="CF469" s="479"/>
      <c r="CG469" s="479"/>
      <c r="CH469" s="479"/>
      <c r="CI469" s="479"/>
      <c r="CJ469" s="479"/>
      <c r="CK469" s="479"/>
      <c r="CL469" s="479"/>
      <c r="CM469" s="479"/>
      <c r="CN469" s="479"/>
      <c r="CO469" s="479"/>
      <c r="CP469" s="479"/>
      <c r="CQ469" s="479"/>
      <c r="CR469" s="479"/>
      <c r="CS469" s="479"/>
      <c r="CT469" s="479"/>
      <c r="CU469" s="479"/>
      <c r="CV469" s="479"/>
      <c r="CW469" s="479"/>
      <c r="CX469" s="479"/>
      <c r="CY469" s="479"/>
      <c r="CZ469" s="479"/>
      <c r="DA469" s="479"/>
      <c r="DB469" s="479"/>
      <c r="DC469" s="479"/>
      <c r="DD469" s="479"/>
      <c r="DE469" s="479"/>
      <c r="DF469" s="479"/>
      <c r="DG469" s="479"/>
      <c r="DH469" s="479"/>
      <c r="DI469" s="479"/>
      <c r="DJ469" s="479"/>
      <c r="DK469" s="479">
        <v>0</v>
      </c>
      <c r="DL469" s="479">
        <v>0</v>
      </c>
      <c r="DM469" s="479">
        <v>0</v>
      </c>
      <c r="DN469" s="479">
        <v>0</v>
      </c>
      <c r="DO469" s="479">
        <v>0</v>
      </c>
      <c r="DP469" s="479">
        <v>0</v>
      </c>
      <c r="DQ469" s="479">
        <v>0</v>
      </c>
      <c r="DR469" s="479">
        <v>0</v>
      </c>
      <c r="DS469" s="479"/>
      <c r="DT469" s="479"/>
      <c r="DU469" s="479"/>
      <c r="DV469" s="479"/>
      <c r="DW469" s="479"/>
      <c r="DX469" s="479"/>
      <c r="DY469" s="479"/>
      <c r="DZ469" s="479"/>
      <c r="EA469" s="479"/>
      <c r="EB469" s="479"/>
      <c r="EC469" s="479"/>
      <c r="ED469" s="479"/>
      <c r="EE469" s="479"/>
      <c r="EF469" s="479"/>
      <c r="EG469" s="479" t="s">
        <v>152</v>
      </c>
      <c r="EH469" s="479" t="s">
        <v>152</v>
      </c>
      <c r="EI469" s="479">
        <v>0</v>
      </c>
      <c r="EJ469" s="479">
        <v>0</v>
      </c>
      <c r="EK469" s="479">
        <v>0</v>
      </c>
      <c r="EL469" s="479">
        <v>0</v>
      </c>
      <c r="EM469" s="479">
        <v>0</v>
      </c>
      <c r="EN469" s="479">
        <v>0</v>
      </c>
      <c r="EO469" s="479">
        <v>0</v>
      </c>
      <c r="EP469" s="479">
        <v>0</v>
      </c>
      <c r="EQ469" s="479">
        <v>0</v>
      </c>
      <c r="ER469" s="479">
        <v>0</v>
      </c>
      <c r="ES469" s="479">
        <v>0</v>
      </c>
      <c r="ET469" s="479">
        <v>0</v>
      </c>
      <c r="EU469" s="479">
        <v>0</v>
      </c>
      <c r="EV469" s="479">
        <v>0</v>
      </c>
      <c r="EW469" s="479">
        <v>0</v>
      </c>
      <c r="EX469" s="479">
        <v>0</v>
      </c>
      <c r="EY469" s="479">
        <v>0</v>
      </c>
      <c r="EZ469" s="476"/>
      <c r="FA469" s="446">
        <f t="shared" si="2061"/>
        <v>10</v>
      </c>
      <c r="FB469" s="417">
        <f t="shared" si="2062"/>
        <v>2017</v>
      </c>
      <c r="FC469" s="448">
        <f t="shared" si="2063"/>
        <v>43009</v>
      </c>
      <c r="FD469" s="449">
        <f t="shared" si="2064"/>
        <v>31</v>
      </c>
      <c r="FE469" s="450"/>
      <c r="FF469" s="450"/>
      <c r="FG469" s="450"/>
      <c r="FH469" s="452" t="str">
        <f t="shared" si="2065"/>
        <v>-</v>
      </c>
      <c r="FI469" s="452" t="str">
        <f t="shared" si="2066"/>
        <v>-</v>
      </c>
      <c r="FJ469" s="452" t="str">
        <f t="shared" si="2067"/>
        <v>-</v>
      </c>
      <c r="FK469" s="452" t="str">
        <f t="shared" si="2068"/>
        <v>-</v>
      </c>
      <c r="FL469" s="452" t="str">
        <f t="shared" si="2069"/>
        <v>-</v>
      </c>
      <c r="FM469" s="452" t="str">
        <f t="shared" si="2070"/>
        <v>-</v>
      </c>
      <c r="FN469" s="452" t="str">
        <f t="shared" si="2071"/>
        <v>-</v>
      </c>
      <c r="FO469" s="452" t="str">
        <f t="shared" si="2072"/>
        <v>-</v>
      </c>
      <c r="FP469" s="452" t="str">
        <f t="shared" si="2073"/>
        <v>-</v>
      </c>
      <c r="FQ469" s="452" t="str">
        <f t="shared" si="2074"/>
        <v>-</v>
      </c>
      <c r="FR469" s="453"/>
      <c r="FS469" s="446">
        <f t="shared" si="2080"/>
        <v>0</v>
      </c>
      <c r="FT469" s="446" t="str">
        <f t="shared" si="2080"/>
        <v>-</v>
      </c>
      <c r="FU469" s="446">
        <f t="shared" si="2080"/>
        <v>0</v>
      </c>
      <c r="FV469" s="446">
        <f t="shared" si="2080"/>
        <v>0</v>
      </c>
      <c r="FW469" s="446">
        <f t="shared" si="2080"/>
        <v>0</v>
      </c>
      <c r="FX469" s="446">
        <f t="shared" si="2080"/>
        <v>0</v>
      </c>
      <c r="FY469" s="446">
        <f t="shared" si="2080"/>
        <v>0</v>
      </c>
      <c r="FZ469" s="446">
        <f t="shared" si="2080"/>
        <v>0</v>
      </c>
      <c r="GA469" s="446">
        <f t="shared" si="2080"/>
        <v>0</v>
      </c>
      <c r="GB469" s="446"/>
      <c r="GC469" s="446"/>
      <c r="GD469" s="446"/>
      <c r="GE469" s="446"/>
      <c r="GF469" s="446"/>
      <c r="GG469" s="446"/>
      <c r="GH469" s="446"/>
      <c r="GI469" s="446"/>
      <c r="GJ469" s="446"/>
      <c r="GK469" s="446"/>
      <c r="GL469" s="446"/>
      <c r="GM469" s="446"/>
      <c r="GN469" s="446"/>
      <c r="GO469" s="446">
        <f t="shared" si="2081"/>
        <v>0</v>
      </c>
      <c r="GP469" s="446">
        <f t="shared" si="2081"/>
        <v>0</v>
      </c>
      <c r="GQ469" s="446">
        <f t="shared" si="2081"/>
        <v>0</v>
      </c>
      <c r="GR469" s="446">
        <f t="shared" si="2081"/>
        <v>0</v>
      </c>
      <c r="GS469" s="446">
        <f t="shared" si="2081"/>
        <v>0</v>
      </c>
      <c r="GT469" s="446">
        <f t="shared" si="2081"/>
        <v>0</v>
      </c>
      <c r="GU469" s="446">
        <f t="shared" si="2081"/>
        <v>0</v>
      </c>
      <c r="GV469" s="416"/>
      <c r="GW469" s="456"/>
      <c r="GX469" s="456"/>
      <c r="GY469" s="456"/>
      <c r="GZ469" s="456"/>
      <c r="HA469" s="456"/>
    </row>
    <row r="470" spans="1:209" ht="9.75" customHeight="1" x14ac:dyDescent="0.2">
      <c r="A470" s="417" t="str">
        <f t="shared" si="2060"/>
        <v>2017-18OCTOBERRX7</v>
      </c>
      <c r="B470" s="458" t="str">
        <f t="shared" si="2079"/>
        <v>2017-18</v>
      </c>
      <c r="C470" s="402" t="s">
        <v>643</v>
      </c>
      <c r="D470" s="402" t="s">
        <v>649</v>
      </c>
      <c r="E470" s="402" t="s">
        <v>462</v>
      </c>
      <c r="F470" s="478" t="s">
        <v>449</v>
      </c>
      <c r="G470" s="478" t="s">
        <v>691</v>
      </c>
      <c r="H470" s="479">
        <v>133858</v>
      </c>
      <c r="I470" s="479">
        <v>102708</v>
      </c>
      <c r="J470" s="479">
        <v>3446219</v>
      </c>
      <c r="K470" s="479">
        <v>34</v>
      </c>
      <c r="L470" s="479">
        <v>1</v>
      </c>
      <c r="M470" s="479" t="s">
        <v>152</v>
      </c>
      <c r="N470" s="479">
        <v>145</v>
      </c>
      <c r="O470" s="479">
        <v>248</v>
      </c>
      <c r="P470" s="479" t="s">
        <v>152</v>
      </c>
      <c r="Q470" s="479" t="s">
        <v>152</v>
      </c>
      <c r="R470" s="479" t="s">
        <v>152</v>
      </c>
      <c r="S470" s="479">
        <v>95348</v>
      </c>
      <c r="T470" s="479">
        <v>7820</v>
      </c>
      <c r="U470" s="479">
        <v>5733</v>
      </c>
      <c r="V470" s="479">
        <v>52620</v>
      </c>
      <c r="W470" s="479">
        <v>20898</v>
      </c>
      <c r="X470" s="479">
        <v>3488</v>
      </c>
      <c r="Y470" s="479">
        <v>4445784</v>
      </c>
      <c r="Z470" s="479">
        <v>569</v>
      </c>
      <c r="AA470" s="479">
        <v>936</v>
      </c>
      <c r="AB470" s="479">
        <v>5112466</v>
      </c>
      <c r="AC470" s="479">
        <v>892</v>
      </c>
      <c r="AD470" s="479">
        <v>1594</v>
      </c>
      <c r="AE470" s="479">
        <v>82057913</v>
      </c>
      <c r="AF470" s="479">
        <v>1559</v>
      </c>
      <c r="AG470" s="479">
        <v>3469</v>
      </c>
      <c r="AH470" s="479">
        <v>65084558</v>
      </c>
      <c r="AI470" s="479">
        <v>3114</v>
      </c>
      <c r="AJ470" s="479">
        <v>7328</v>
      </c>
      <c r="AK470" s="479">
        <v>17011507</v>
      </c>
      <c r="AL470" s="479">
        <v>4877</v>
      </c>
      <c r="AM470" s="479">
        <v>9011</v>
      </c>
      <c r="AN470" s="479"/>
      <c r="AO470" s="479"/>
      <c r="AP470" s="479"/>
      <c r="AQ470" s="479"/>
      <c r="AR470" s="479"/>
      <c r="AS470" s="479"/>
      <c r="AT470" s="479">
        <v>2641</v>
      </c>
      <c r="AU470" s="479">
        <v>171</v>
      </c>
      <c r="AV470" s="479">
        <v>1084</v>
      </c>
      <c r="AW470" s="479">
        <v>5478</v>
      </c>
      <c r="AX470" s="479">
        <v>292</v>
      </c>
      <c r="AY470" s="479">
        <v>1094</v>
      </c>
      <c r="AZ470" s="479">
        <v>0</v>
      </c>
      <c r="BA470" s="479"/>
      <c r="BB470" s="479"/>
      <c r="BC470" s="479"/>
      <c r="BD470" s="479"/>
      <c r="BE470" s="479"/>
      <c r="BF470" s="479"/>
      <c r="BG470" s="479"/>
      <c r="BH470" s="479"/>
      <c r="BI470" s="479">
        <v>62986</v>
      </c>
      <c r="BJ470" s="479">
        <v>7030</v>
      </c>
      <c r="BK470" s="479">
        <v>22691</v>
      </c>
      <c r="BL470" s="479">
        <v>92707</v>
      </c>
      <c r="BM470" s="479">
        <v>15527</v>
      </c>
      <c r="BN470" s="479">
        <v>13455</v>
      </c>
      <c r="BO470" s="479">
        <v>11275</v>
      </c>
      <c r="BP470" s="479">
        <v>9953</v>
      </c>
      <c r="BQ470" s="479">
        <v>71974</v>
      </c>
      <c r="BR470" s="479">
        <v>61939</v>
      </c>
      <c r="BS470" s="479">
        <v>30553</v>
      </c>
      <c r="BT470" s="479">
        <v>24006</v>
      </c>
      <c r="BU470" s="479">
        <v>4683</v>
      </c>
      <c r="BV470" s="479">
        <v>3798</v>
      </c>
      <c r="BW470" s="479"/>
      <c r="BX470" s="479"/>
      <c r="BY470" s="479"/>
      <c r="BZ470" s="479"/>
      <c r="CA470" s="479"/>
      <c r="CB470" s="479"/>
      <c r="CC470" s="479"/>
      <c r="CD470" s="479"/>
      <c r="CE470" s="479"/>
      <c r="CF470" s="479"/>
      <c r="CG470" s="479"/>
      <c r="CH470" s="479"/>
      <c r="CI470" s="479"/>
      <c r="CJ470" s="479"/>
      <c r="CK470" s="479"/>
      <c r="CL470" s="479"/>
      <c r="CM470" s="479"/>
      <c r="CN470" s="479"/>
      <c r="CO470" s="479"/>
      <c r="CP470" s="479"/>
      <c r="CQ470" s="479"/>
      <c r="CR470" s="479"/>
      <c r="CS470" s="479"/>
      <c r="CT470" s="479"/>
      <c r="CU470" s="479"/>
      <c r="CV470" s="479"/>
      <c r="CW470" s="479"/>
      <c r="CX470" s="479"/>
      <c r="CY470" s="479"/>
      <c r="CZ470" s="479"/>
      <c r="DA470" s="479"/>
      <c r="DB470" s="479"/>
      <c r="DC470" s="479"/>
      <c r="DD470" s="479"/>
      <c r="DE470" s="479"/>
      <c r="DF470" s="479"/>
      <c r="DG470" s="479"/>
      <c r="DH470" s="479"/>
      <c r="DI470" s="479"/>
      <c r="DJ470" s="479"/>
      <c r="DK470" s="479">
        <v>0</v>
      </c>
      <c r="DL470" s="479">
        <v>0</v>
      </c>
      <c r="DM470" s="479">
        <v>0</v>
      </c>
      <c r="DN470" s="479">
        <v>0</v>
      </c>
      <c r="DO470" s="479">
        <v>1671</v>
      </c>
      <c r="DP470" s="479">
        <v>81771</v>
      </c>
      <c r="DQ470" s="479">
        <v>49</v>
      </c>
      <c r="DR470" s="479">
        <v>119</v>
      </c>
      <c r="DS470" s="479"/>
      <c r="DT470" s="479"/>
      <c r="DU470" s="479"/>
      <c r="DV470" s="479"/>
      <c r="DW470" s="479"/>
      <c r="DX470" s="479"/>
      <c r="DY470" s="479"/>
      <c r="DZ470" s="479"/>
      <c r="EA470" s="479"/>
      <c r="EB470" s="479"/>
      <c r="EC470" s="479"/>
      <c r="ED470" s="479"/>
      <c r="EE470" s="479"/>
      <c r="EF470" s="479"/>
      <c r="EG470" s="479" t="s">
        <v>152</v>
      </c>
      <c r="EH470" s="479" t="s">
        <v>152</v>
      </c>
      <c r="EI470" s="479">
        <v>285</v>
      </c>
      <c r="EJ470" s="479">
        <v>3354</v>
      </c>
      <c r="EK470" s="479">
        <v>1522</v>
      </c>
      <c r="EL470" s="479">
        <v>131</v>
      </c>
      <c r="EM470" s="479">
        <v>1096</v>
      </c>
      <c r="EN470" s="479">
        <v>18264038</v>
      </c>
      <c r="EO470" s="479">
        <v>5445</v>
      </c>
      <c r="EP470" s="479">
        <v>11766</v>
      </c>
      <c r="EQ470" s="479">
        <v>8268231</v>
      </c>
      <c r="ER470" s="479">
        <v>5432</v>
      </c>
      <c r="ES470" s="479">
        <v>11489</v>
      </c>
      <c r="ET470" s="479">
        <v>969008</v>
      </c>
      <c r="EU470" s="479">
        <v>7397</v>
      </c>
      <c r="EV470" s="479">
        <v>14852</v>
      </c>
      <c r="EW470" s="479">
        <v>7959502</v>
      </c>
      <c r="EX470" s="479">
        <v>7262</v>
      </c>
      <c r="EY470" s="479">
        <v>16032</v>
      </c>
      <c r="EZ470" s="476"/>
      <c r="FA470" s="446">
        <f t="shared" si="2061"/>
        <v>10</v>
      </c>
      <c r="FB470" s="417">
        <f t="shared" si="2062"/>
        <v>2017</v>
      </c>
      <c r="FC470" s="448">
        <f t="shared" si="2063"/>
        <v>43009</v>
      </c>
      <c r="FD470" s="449">
        <f t="shared" si="2064"/>
        <v>31</v>
      </c>
      <c r="FE470" s="450"/>
      <c r="FF470" s="450"/>
      <c r="FG470" s="450"/>
      <c r="FH470" s="452">
        <f t="shared" si="2065"/>
        <v>1.9855498721227622</v>
      </c>
      <c r="FI470" s="452">
        <f t="shared" si="2066"/>
        <v>1.7205882352941178</v>
      </c>
      <c r="FJ470" s="452">
        <f t="shared" si="2067"/>
        <v>1.9666841095412524</v>
      </c>
      <c r="FK470" s="452">
        <f t="shared" si="2068"/>
        <v>1.7360893075178789</v>
      </c>
      <c r="FL470" s="452">
        <f t="shared" si="2069"/>
        <v>1.3678069175218548</v>
      </c>
      <c r="FM470" s="452">
        <f t="shared" si="2070"/>
        <v>1.1770999619916382</v>
      </c>
      <c r="FN470" s="452">
        <f t="shared" si="2071"/>
        <v>1.4620059335821609</v>
      </c>
      <c r="FO470" s="452">
        <f t="shared" si="2072"/>
        <v>1.1487223657766295</v>
      </c>
      <c r="FP470" s="452">
        <f t="shared" si="2073"/>
        <v>1.3426032110091743</v>
      </c>
      <c r="FQ470" s="452">
        <f t="shared" si="2074"/>
        <v>1.0888761467889909</v>
      </c>
      <c r="FR470" s="453"/>
      <c r="FS470" s="446">
        <f t="shared" si="2080"/>
        <v>102708</v>
      </c>
      <c r="FT470" s="446" t="str">
        <f t="shared" si="2080"/>
        <v>-</v>
      </c>
      <c r="FU470" s="446">
        <f t="shared" si="2080"/>
        <v>14892660</v>
      </c>
      <c r="FV470" s="446">
        <f t="shared" si="2080"/>
        <v>25471584</v>
      </c>
      <c r="FW470" s="446">
        <f t="shared" si="2080"/>
        <v>7319520</v>
      </c>
      <c r="FX470" s="446">
        <f t="shared" si="2080"/>
        <v>9138402</v>
      </c>
      <c r="FY470" s="446">
        <f t="shared" si="2080"/>
        <v>182538780</v>
      </c>
      <c r="FZ470" s="446">
        <f t="shared" si="2080"/>
        <v>153140544</v>
      </c>
      <c r="GA470" s="446">
        <f t="shared" si="2080"/>
        <v>31430368</v>
      </c>
      <c r="GB470" s="446"/>
      <c r="GC470" s="446"/>
      <c r="GD470" s="446"/>
      <c r="GE470" s="446"/>
      <c r="GF470" s="446"/>
      <c r="GG470" s="446"/>
      <c r="GH470" s="446"/>
      <c r="GI470" s="446"/>
      <c r="GJ470" s="446"/>
      <c r="GK470" s="446"/>
      <c r="GL470" s="446"/>
      <c r="GM470" s="446"/>
      <c r="GN470" s="446"/>
      <c r="GO470" s="446">
        <f t="shared" si="2081"/>
        <v>0</v>
      </c>
      <c r="GP470" s="446">
        <f t="shared" si="2081"/>
        <v>198849</v>
      </c>
      <c r="GQ470" s="446">
        <f t="shared" si="2081"/>
        <v>0</v>
      </c>
      <c r="GR470" s="446">
        <f t="shared" si="2081"/>
        <v>39463164</v>
      </c>
      <c r="GS470" s="446">
        <f t="shared" si="2081"/>
        <v>17486258</v>
      </c>
      <c r="GT470" s="446">
        <f t="shared" si="2081"/>
        <v>1945612</v>
      </c>
      <c r="GU470" s="446">
        <f t="shared" si="2081"/>
        <v>17571072</v>
      </c>
      <c r="GV470" s="416"/>
      <c r="GW470" s="456"/>
      <c r="GX470" s="456"/>
      <c r="GY470" s="456"/>
      <c r="GZ470" s="456"/>
      <c r="HA470" s="456"/>
    </row>
    <row r="471" spans="1:209" ht="9.75" customHeight="1" x14ac:dyDescent="0.2">
      <c r="A471" s="493" t="str">
        <f t="shared" si="2060"/>
        <v>2017-18OCTOBERRYE</v>
      </c>
      <c r="B471" s="494" t="str">
        <f t="shared" si="2079"/>
        <v>2017-18</v>
      </c>
      <c r="C471" s="480" t="s">
        <v>643</v>
      </c>
      <c r="D471" s="480" t="s">
        <v>663</v>
      </c>
      <c r="E471" s="480" t="s">
        <v>662</v>
      </c>
      <c r="F471" s="495" t="s">
        <v>456</v>
      </c>
      <c r="G471" s="495" t="s">
        <v>692</v>
      </c>
      <c r="H471" s="496">
        <v>0</v>
      </c>
      <c r="I471" s="496">
        <v>0</v>
      </c>
      <c r="J471" s="496">
        <v>0</v>
      </c>
      <c r="K471" s="496">
        <v>0</v>
      </c>
      <c r="L471" s="496">
        <v>0</v>
      </c>
      <c r="M471" s="496" t="s">
        <v>152</v>
      </c>
      <c r="N471" s="496">
        <v>0</v>
      </c>
      <c r="O471" s="496">
        <v>0</v>
      </c>
      <c r="P471" s="496" t="s">
        <v>152</v>
      </c>
      <c r="Q471" s="496" t="s">
        <v>152</v>
      </c>
      <c r="R471" s="496" t="s">
        <v>152</v>
      </c>
      <c r="S471" s="496">
        <v>0</v>
      </c>
      <c r="T471" s="496">
        <v>0</v>
      </c>
      <c r="U471" s="496">
        <v>0</v>
      </c>
      <c r="V471" s="496">
        <v>0</v>
      </c>
      <c r="W471" s="496">
        <v>0</v>
      </c>
      <c r="X471" s="496">
        <v>0</v>
      </c>
      <c r="Y471" s="496">
        <v>0</v>
      </c>
      <c r="Z471" s="496">
        <v>0</v>
      </c>
      <c r="AA471" s="496">
        <v>0</v>
      </c>
      <c r="AB471" s="496">
        <v>0</v>
      </c>
      <c r="AC471" s="496">
        <v>0</v>
      </c>
      <c r="AD471" s="496">
        <v>0</v>
      </c>
      <c r="AE471" s="496">
        <v>0</v>
      </c>
      <c r="AF471" s="496">
        <v>0</v>
      </c>
      <c r="AG471" s="496">
        <v>0</v>
      </c>
      <c r="AH471" s="496">
        <v>0</v>
      </c>
      <c r="AI471" s="496">
        <v>0</v>
      </c>
      <c r="AJ471" s="496">
        <v>0</v>
      </c>
      <c r="AK471" s="496">
        <v>0</v>
      </c>
      <c r="AL471" s="496">
        <v>0</v>
      </c>
      <c r="AM471" s="496">
        <v>0</v>
      </c>
      <c r="AN471" s="496"/>
      <c r="AO471" s="496"/>
      <c r="AP471" s="496"/>
      <c r="AQ471" s="496"/>
      <c r="AR471" s="496"/>
      <c r="AS471" s="496"/>
      <c r="AT471" s="496">
        <v>0</v>
      </c>
      <c r="AU471" s="496">
        <v>0</v>
      </c>
      <c r="AV471" s="496">
        <v>0</v>
      </c>
      <c r="AW471" s="496">
        <v>0</v>
      </c>
      <c r="AX471" s="496">
        <v>0</v>
      </c>
      <c r="AY471" s="496">
        <v>0</v>
      </c>
      <c r="AZ471" s="496">
        <v>0</v>
      </c>
      <c r="BA471" s="496"/>
      <c r="BB471" s="496"/>
      <c r="BC471" s="496"/>
      <c r="BD471" s="496"/>
      <c r="BE471" s="496"/>
      <c r="BF471" s="496"/>
      <c r="BG471" s="496"/>
      <c r="BH471" s="496"/>
      <c r="BI471" s="496">
        <v>0</v>
      </c>
      <c r="BJ471" s="496">
        <v>0</v>
      </c>
      <c r="BK471" s="496">
        <v>0</v>
      </c>
      <c r="BL471" s="496">
        <v>0</v>
      </c>
      <c r="BM471" s="496">
        <v>0</v>
      </c>
      <c r="BN471" s="496">
        <v>0</v>
      </c>
      <c r="BO471" s="496">
        <v>0</v>
      </c>
      <c r="BP471" s="496">
        <v>0</v>
      </c>
      <c r="BQ471" s="496">
        <v>0</v>
      </c>
      <c r="BR471" s="496">
        <v>0</v>
      </c>
      <c r="BS471" s="496">
        <v>0</v>
      </c>
      <c r="BT471" s="496">
        <v>0</v>
      </c>
      <c r="BU471" s="496">
        <v>0</v>
      </c>
      <c r="BV471" s="496">
        <v>0</v>
      </c>
      <c r="BW471" s="496"/>
      <c r="BX471" s="496"/>
      <c r="BY471" s="496"/>
      <c r="BZ471" s="496"/>
      <c r="CA471" s="496"/>
      <c r="CB471" s="496"/>
      <c r="CC471" s="496"/>
      <c r="CD471" s="496"/>
      <c r="CE471" s="496"/>
      <c r="CF471" s="496"/>
      <c r="CG471" s="496"/>
      <c r="CH471" s="496"/>
      <c r="CI471" s="496"/>
      <c r="CJ471" s="496"/>
      <c r="CK471" s="496"/>
      <c r="CL471" s="496"/>
      <c r="CM471" s="496"/>
      <c r="CN471" s="496"/>
      <c r="CO471" s="496"/>
      <c r="CP471" s="496"/>
      <c r="CQ471" s="496"/>
      <c r="CR471" s="496"/>
      <c r="CS471" s="496"/>
      <c r="CT471" s="496"/>
      <c r="CU471" s="496"/>
      <c r="CV471" s="496"/>
      <c r="CW471" s="496"/>
      <c r="CX471" s="496"/>
      <c r="CY471" s="496"/>
      <c r="CZ471" s="496"/>
      <c r="DA471" s="496"/>
      <c r="DB471" s="496"/>
      <c r="DC471" s="496"/>
      <c r="DD471" s="496"/>
      <c r="DE471" s="496"/>
      <c r="DF471" s="496"/>
      <c r="DG471" s="496"/>
      <c r="DH471" s="496"/>
      <c r="DI471" s="496"/>
      <c r="DJ471" s="496"/>
      <c r="DK471" s="496">
        <v>0</v>
      </c>
      <c r="DL471" s="496">
        <v>0</v>
      </c>
      <c r="DM471" s="496">
        <v>0</v>
      </c>
      <c r="DN471" s="496">
        <v>0</v>
      </c>
      <c r="DO471" s="496">
        <v>0</v>
      </c>
      <c r="DP471" s="496">
        <v>0</v>
      </c>
      <c r="DQ471" s="496">
        <v>0</v>
      </c>
      <c r="DR471" s="496">
        <v>0</v>
      </c>
      <c r="DS471" s="496"/>
      <c r="DT471" s="496"/>
      <c r="DU471" s="496"/>
      <c r="DV471" s="496"/>
      <c r="DW471" s="496"/>
      <c r="DX471" s="496"/>
      <c r="DY471" s="496"/>
      <c r="DZ471" s="496"/>
      <c r="EA471" s="496"/>
      <c r="EB471" s="496"/>
      <c r="EC471" s="496"/>
      <c r="ED471" s="496"/>
      <c r="EE471" s="496"/>
      <c r="EF471" s="496"/>
      <c r="EG471" s="496" t="s">
        <v>152</v>
      </c>
      <c r="EH471" s="496" t="s">
        <v>152</v>
      </c>
      <c r="EI471" s="496">
        <v>0</v>
      </c>
      <c r="EJ471" s="496">
        <v>0</v>
      </c>
      <c r="EK471" s="496">
        <v>0</v>
      </c>
      <c r="EL471" s="496">
        <v>0</v>
      </c>
      <c r="EM471" s="496">
        <v>0</v>
      </c>
      <c r="EN471" s="496">
        <v>0</v>
      </c>
      <c r="EO471" s="496">
        <v>0</v>
      </c>
      <c r="EP471" s="496">
        <v>0</v>
      </c>
      <c r="EQ471" s="496">
        <v>0</v>
      </c>
      <c r="ER471" s="496">
        <v>0</v>
      </c>
      <c r="ES471" s="496">
        <v>0</v>
      </c>
      <c r="ET471" s="496">
        <v>0</v>
      </c>
      <c r="EU471" s="496">
        <v>0</v>
      </c>
      <c r="EV471" s="496">
        <v>0</v>
      </c>
      <c r="EW471" s="496">
        <v>0</v>
      </c>
      <c r="EX471" s="496">
        <v>0</v>
      </c>
      <c r="EY471" s="496">
        <v>0</v>
      </c>
      <c r="EZ471" s="497"/>
      <c r="FA471" s="482">
        <f t="shared" si="2061"/>
        <v>10</v>
      </c>
      <c r="FB471" s="493">
        <f t="shared" si="2062"/>
        <v>2017</v>
      </c>
      <c r="FC471" s="498">
        <f t="shared" si="2063"/>
        <v>43009</v>
      </c>
      <c r="FD471" s="499">
        <f t="shared" si="2064"/>
        <v>31</v>
      </c>
      <c r="FE471" s="500"/>
      <c r="FF471" s="500"/>
      <c r="FG471" s="500"/>
      <c r="FH471" s="481" t="str">
        <f t="shared" si="2065"/>
        <v>-</v>
      </c>
      <c r="FI471" s="481" t="str">
        <f t="shared" si="2066"/>
        <v>-</v>
      </c>
      <c r="FJ471" s="481" t="str">
        <f t="shared" si="2067"/>
        <v>-</v>
      </c>
      <c r="FK471" s="481" t="str">
        <f t="shared" si="2068"/>
        <v>-</v>
      </c>
      <c r="FL471" s="481" t="str">
        <f t="shared" si="2069"/>
        <v>-</v>
      </c>
      <c r="FM471" s="481" t="str">
        <f t="shared" si="2070"/>
        <v>-</v>
      </c>
      <c r="FN471" s="481" t="str">
        <f t="shared" si="2071"/>
        <v>-</v>
      </c>
      <c r="FO471" s="481" t="str">
        <f t="shared" si="2072"/>
        <v>-</v>
      </c>
      <c r="FP471" s="481" t="str">
        <f t="shared" si="2073"/>
        <v>-</v>
      </c>
      <c r="FQ471" s="481" t="str">
        <f t="shared" si="2074"/>
        <v>-</v>
      </c>
      <c r="FR471" s="501"/>
      <c r="FS471" s="482">
        <f t="shared" si="2080"/>
        <v>0</v>
      </c>
      <c r="FT471" s="482" t="str">
        <f t="shared" si="2080"/>
        <v>-</v>
      </c>
      <c r="FU471" s="482">
        <f t="shared" si="2080"/>
        <v>0</v>
      </c>
      <c r="FV471" s="482">
        <f t="shared" si="2080"/>
        <v>0</v>
      </c>
      <c r="FW471" s="482">
        <f t="shared" si="2080"/>
        <v>0</v>
      </c>
      <c r="FX471" s="482">
        <f t="shared" si="2080"/>
        <v>0</v>
      </c>
      <c r="FY471" s="482">
        <f t="shared" si="2080"/>
        <v>0</v>
      </c>
      <c r="FZ471" s="482">
        <f t="shared" si="2080"/>
        <v>0</v>
      </c>
      <c r="GA471" s="482">
        <f t="shared" si="2080"/>
        <v>0</v>
      </c>
      <c r="GB471" s="482"/>
      <c r="GC471" s="482"/>
      <c r="GD471" s="482"/>
      <c r="GE471" s="482"/>
      <c r="GF471" s="482"/>
      <c r="GG471" s="482"/>
      <c r="GH471" s="482"/>
      <c r="GI471" s="482"/>
      <c r="GJ471" s="482"/>
      <c r="GK471" s="482"/>
      <c r="GL471" s="482"/>
      <c r="GM471" s="482"/>
      <c r="GN471" s="482"/>
      <c r="GO471" s="482">
        <f t="shared" si="2081"/>
        <v>0</v>
      </c>
      <c r="GP471" s="482">
        <f t="shared" si="2081"/>
        <v>0</v>
      </c>
      <c r="GQ471" s="482">
        <f t="shared" si="2081"/>
        <v>0</v>
      </c>
      <c r="GR471" s="482">
        <f t="shared" si="2081"/>
        <v>0</v>
      </c>
      <c r="GS471" s="482">
        <f t="shared" si="2081"/>
        <v>0</v>
      </c>
      <c r="GT471" s="482">
        <f t="shared" si="2081"/>
        <v>0</v>
      </c>
      <c r="GU471" s="482">
        <f t="shared" si="2081"/>
        <v>0</v>
      </c>
      <c r="GV471" s="502"/>
    </row>
    <row r="472" spans="1:209" ht="9.75" customHeight="1" x14ac:dyDescent="0.2">
      <c r="A472" s="417" t="str">
        <f t="shared" si="2060"/>
        <v>2017-18OCTOBERRYD</v>
      </c>
      <c r="B472" s="458" t="str">
        <f t="shared" si="2079"/>
        <v>2017-18</v>
      </c>
      <c r="C472" s="402" t="s">
        <v>643</v>
      </c>
      <c r="D472" s="402" t="s">
        <v>663</v>
      </c>
      <c r="E472" s="402" t="s">
        <v>662</v>
      </c>
      <c r="F472" s="478" t="s">
        <v>455</v>
      </c>
      <c r="G472" s="478" t="s">
        <v>693</v>
      </c>
      <c r="H472" s="479">
        <v>0</v>
      </c>
      <c r="I472" s="479">
        <v>0</v>
      </c>
      <c r="J472" s="479">
        <v>0</v>
      </c>
      <c r="K472" s="479">
        <v>0</v>
      </c>
      <c r="L472" s="479">
        <v>0</v>
      </c>
      <c r="M472" s="479" t="s">
        <v>152</v>
      </c>
      <c r="N472" s="479">
        <v>0</v>
      </c>
      <c r="O472" s="479">
        <v>0</v>
      </c>
      <c r="P472" s="479" t="s">
        <v>152</v>
      </c>
      <c r="Q472" s="479" t="s">
        <v>152</v>
      </c>
      <c r="R472" s="479" t="s">
        <v>152</v>
      </c>
      <c r="S472" s="479">
        <v>0</v>
      </c>
      <c r="T472" s="479">
        <v>0</v>
      </c>
      <c r="U472" s="479">
        <v>0</v>
      </c>
      <c r="V472" s="479">
        <v>0</v>
      </c>
      <c r="W472" s="479">
        <v>0</v>
      </c>
      <c r="X472" s="479">
        <v>0</v>
      </c>
      <c r="Y472" s="479">
        <v>0</v>
      </c>
      <c r="Z472" s="479">
        <v>0</v>
      </c>
      <c r="AA472" s="479">
        <v>0</v>
      </c>
      <c r="AB472" s="479">
        <v>0</v>
      </c>
      <c r="AC472" s="479">
        <v>0</v>
      </c>
      <c r="AD472" s="479">
        <v>0</v>
      </c>
      <c r="AE472" s="479">
        <v>0</v>
      </c>
      <c r="AF472" s="479">
        <v>0</v>
      </c>
      <c r="AG472" s="479">
        <v>0</v>
      </c>
      <c r="AH472" s="479">
        <v>0</v>
      </c>
      <c r="AI472" s="479">
        <v>0</v>
      </c>
      <c r="AJ472" s="479">
        <v>0</v>
      </c>
      <c r="AK472" s="479">
        <v>0</v>
      </c>
      <c r="AL472" s="479">
        <v>0</v>
      </c>
      <c r="AM472" s="479">
        <v>0</v>
      </c>
      <c r="AN472" s="479"/>
      <c r="AO472" s="479"/>
      <c r="AP472" s="479"/>
      <c r="AQ472" s="479"/>
      <c r="AR472" s="479"/>
      <c r="AS472" s="479"/>
      <c r="AT472" s="479">
        <v>0</v>
      </c>
      <c r="AU472" s="479">
        <v>0</v>
      </c>
      <c r="AV472" s="479">
        <v>0</v>
      </c>
      <c r="AW472" s="479">
        <v>0</v>
      </c>
      <c r="AX472" s="479">
        <v>0</v>
      </c>
      <c r="AY472" s="479">
        <v>0</v>
      </c>
      <c r="AZ472" s="479">
        <v>0</v>
      </c>
      <c r="BA472" s="479"/>
      <c r="BB472" s="479"/>
      <c r="BC472" s="479"/>
      <c r="BD472" s="479"/>
      <c r="BE472" s="479"/>
      <c r="BF472" s="479"/>
      <c r="BG472" s="479"/>
      <c r="BH472" s="479"/>
      <c r="BI472" s="479">
        <v>0</v>
      </c>
      <c r="BJ472" s="479">
        <v>0</v>
      </c>
      <c r="BK472" s="479">
        <v>0</v>
      </c>
      <c r="BL472" s="479">
        <v>0</v>
      </c>
      <c r="BM472" s="479">
        <v>0</v>
      </c>
      <c r="BN472" s="479">
        <v>0</v>
      </c>
      <c r="BO472" s="479">
        <v>0</v>
      </c>
      <c r="BP472" s="479">
        <v>0</v>
      </c>
      <c r="BQ472" s="479">
        <v>0</v>
      </c>
      <c r="BR472" s="479">
        <v>0</v>
      </c>
      <c r="BS472" s="479">
        <v>0</v>
      </c>
      <c r="BT472" s="479">
        <v>0</v>
      </c>
      <c r="BU472" s="479">
        <v>0</v>
      </c>
      <c r="BV472" s="479">
        <v>0</v>
      </c>
      <c r="BW472" s="479"/>
      <c r="BX472" s="479"/>
      <c r="BY472" s="479"/>
      <c r="BZ472" s="479"/>
      <c r="CA472" s="479"/>
      <c r="CB472" s="479"/>
      <c r="CC472" s="479"/>
      <c r="CD472" s="479"/>
      <c r="CE472" s="479"/>
      <c r="CF472" s="479"/>
      <c r="CG472" s="479"/>
      <c r="CH472" s="479"/>
      <c r="CI472" s="479"/>
      <c r="CJ472" s="479"/>
      <c r="CK472" s="479"/>
      <c r="CL472" s="479"/>
      <c r="CM472" s="479"/>
      <c r="CN472" s="479"/>
      <c r="CO472" s="479"/>
      <c r="CP472" s="479"/>
      <c r="CQ472" s="479"/>
      <c r="CR472" s="479"/>
      <c r="CS472" s="479"/>
      <c r="CT472" s="479"/>
      <c r="CU472" s="479"/>
      <c r="CV472" s="479"/>
      <c r="CW472" s="479"/>
      <c r="CX472" s="479"/>
      <c r="CY472" s="479"/>
      <c r="CZ472" s="479"/>
      <c r="DA472" s="479"/>
      <c r="DB472" s="479"/>
      <c r="DC472" s="479"/>
      <c r="DD472" s="479"/>
      <c r="DE472" s="479"/>
      <c r="DF472" s="479"/>
      <c r="DG472" s="479"/>
      <c r="DH472" s="479"/>
      <c r="DI472" s="479"/>
      <c r="DJ472" s="479"/>
      <c r="DK472" s="479">
        <v>0</v>
      </c>
      <c r="DL472" s="479">
        <v>0</v>
      </c>
      <c r="DM472" s="479">
        <v>0</v>
      </c>
      <c r="DN472" s="479">
        <v>0</v>
      </c>
      <c r="DO472" s="479">
        <v>0</v>
      </c>
      <c r="DP472" s="479">
        <v>0</v>
      </c>
      <c r="DQ472" s="479">
        <v>0</v>
      </c>
      <c r="DR472" s="479">
        <v>0</v>
      </c>
      <c r="DS472" s="479"/>
      <c r="DT472" s="479"/>
      <c r="DU472" s="479"/>
      <c r="DV472" s="479"/>
      <c r="DW472" s="479"/>
      <c r="DX472" s="479"/>
      <c r="DY472" s="479"/>
      <c r="DZ472" s="479"/>
      <c r="EA472" s="479"/>
      <c r="EB472" s="479"/>
      <c r="EC472" s="479"/>
      <c r="ED472" s="479"/>
      <c r="EE472" s="479"/>
      <c r="EF472" s="479"/>
      <c r="EG472" s="479" t="s">
        <v>152</v>
      </c>
      <c r="EH472" s="479" t="s">
        <v>152</v>
      </c>
      <c r="EI472" s="479">
        <v>0</v>
      </c>
      <c r="EJ472" s="479">
        <v>0</v>
      </c>
      <c r="EK472" s="479">
        <v>0</v>
      </c>
      <c r="EL472" s="479">
        <v>0</v>
      </c>
      <c r="EM472" s="479">
        <v>0</v>
      </c>
      <c r="EN472" s="479">
        <v>0</v>
      </c>
      <c r="EO472" s="479">
        <v>0</v>
      </c>
      <c r="EP472" s="479">
        <v>0</v>
      </c>
      <c r="EQ472" s="479">
        <v>0</v>
      </c>
      <c r="ER472" s="479">
        <v>0</v>
      </c>
      <c r="ES472" s="479">
        <v>0</v>
      </c>
      <c r="ET472" s="479">
        <v>0</v>
      </c>
      <c r="EU472" s="479">
        <v>0</v>
      </c>
      <c r="EV472" s="479">
        <v>0</v>
      </c>
      <c r="EW472" s="479">
        <v>0</v>
      </c>
      <c r="EX472" s="479">
        <v>0</v>
      </c>
      <c r="EY472" s="479">
        <v>0</v>
      </c>
      <c r="EZ472" s="476"/>
      <c r="FA472" s="446">
        <f t="shared" si="2061"/>
        <v>10</v>
      </c>
      <c r="FB472" s="417">
        <f t="shared" si="2062"/>
        <v>2017</v>
      </c>
      <c r="FC472" s="448">
        <f t="shared" si="2063"/>
        <v>43009</v>
      </c>
      <c r="FD472" s="449">
        <f t="shared" si="2064"/>
        <v>31</v>
      </c>
      <c r="FE472" s="450"/>
      <c r="FF472" s="450"/>
      <c r="FG472" s="450"/>
      <c r="FH472" s="452" t="str">
        <f t="shared" si="2065"/>
        <v>-</v>
      </c>
      <c r="FI472" s="452" t="str">
        <f t="shared" si="2066"/>
        <v>-</v>
      </c>
      <c r="FJ472" s="452" t="str">
        <f t="shared" si="2067"/>
        <v>-</v>
      </c>
      <c r="FK472" s="452" t="str">
        <f t="shared" si="2068"/>
        <v>-</v>
      </c>
      <c r="FL472" s="452" t="str">
        <f t="shared" si="2069"/>
        <v>-</v>
      </c>
      <c r="FM472" s="452" t="str">
        <f t="shared" si="2070"/>
        <v>-</v>
      </c>
      <c r="FN472" s="452" t="str">
        <f t="shared" si="2071"/>
        <v>-</v>
      </c>
      <c r="FO472" s="452" t="str">
        <f t="shared" si="2072"/>
        <v>-</v>
      </c>
      <c r="FP472" s="452" t="str">
        <f t="shared" si="2073"/>
        <v>-</v>
      </c>
      <c r="FQ472" s="452" t="str">
        <f t="shared" si="2074"/>
        <v>-</v>
      </c>
      <c r="FR472" s="453"/>
      <c r="FS472" s="446">
        <f t="shared" si="2080"/>
        <v>0</v>
      </c>
      <c r="FT472" s="446" t="str">
        <f t="shared" si="2080"/>
        <v>-</v>
      </c>
      <c r="FU472" s="446">
        <f t="shared" si="2080"/>
        <v>0</v>
      </c>
      <c r="FV472" s="446">
        <f t="shared" si="2080"/>
        <v>0</v>
      </c>
      <c r="FW472" s="446">
        <f t="shared" si="2080"/>
        <v>0</v>
      </c>
      <c r="FX472" s="446">
        <f t="shared" si="2080"/>
        <v>0</v>
      </c>
      <c r="FY472" s="446">
        <f t="shared" si="2080"/>
        <v>0</v>
      </c>
      <c r="FZ472" s="446">
        <f t="shared" si="2080"/>
        <v>0</v>
      </c>
      <c r="GA472" s="446">
        <f t="shared" si="2080"/>
        <v>0</v>
      </c>
      <c r="GB472" s="446"/>
      <c r="GC472" s="446"/>
      <c r="GD472" s="446"/>
      <c r="GE472" s="446"/>
      <c r="GF472" s="446"/>
      <c r="GG472" s="446"/>
      <c r="GH472" s="446"/>
      <c r="GI472" s="446"/>
      <c r="GJ472" s="446"/>
      <c r="GK472" s="446"/>
      <c r="GL472" s="446"/>
      <c r="GM472" s="446"/>
      <c r="GN472" s="446"/>
      <c r="GO472" s="446">
        <f t="shared" si="2081"/>
        <v>0</v>
      </c>
      <c r="GP472" s="446">
        <f t="shared" si="2081"/>
        <v>0</v>
      </c>
      <c r="GQ472" s="446">
        <f t="shared" si="2081"/>
        <v>0</v>
      </c>
      <c r="GR472" s="446">
        <f t="shared" si="2081"/>
        <v>0</v>
      </c>
      <c r="GS472" s="446">
        <f t="shared" si="2081"/>
        <v>0</v>
      </c>
      <c r="GT472" s="446">
        <f t="shared" si="2081"/>
        <v>0</v>
      </c>
      <c r="GU472" s="446">
        <f t="shared" si="2081"/>
        <v>0</v>
      </c>
      <c r="GV472" s="416"/>
    </row>
    <row r="473" spans="1:209" ht="9.75" customHeight="1" x14ac:dyDescent="0.2">
      <c r="A473" s="417" t="str">
        <f t="shared" si="2060"/>
        <v>2017-18OCTOBERRYF</v>
      </c>
      <c r="B473" s="458" t="str">
        <f t="shared" si="2079"/>
        <v>2017-18</v>
      </c>
      <c r="C473" s="402" t="s">
        <v>643</v>
      </c>
      <c r="D473" s="402" t="s">
        <v>667</v>
      </c>
      <c r="E473" s="402" t="s">
        <v>666</v>
      </c>
      <c r="F473" s="478" t="s">
        <v>457</v>
      </c>
      <c r="G473" s="478" t="s">
        <v>694</v>
      </c>
      <c r="H473" s="479">
        <v>0</v>
      </c>
      <c r="I473" s="479">
        <v>0</v>
      </c>
      <c r="J473" s="479">
        <v>0</v>
      </c>
      <c r="K473" s="479">
        <v>0</v>
      </c>
      <c r="L473" s="479">
        <v>0</v>
      </c>
      <c r="M473" s="479" t="s">
        <v>152</v>
      </c>
      <c r="N473" s="479">
        <v>0</v>
      </c>
      <c r="O473" s="479">
        <v>0</v>
      </c>
      <c r="P473" s="479" t="s">
        <v>152</v>
      </c>
      <c r="Q473" s="479" t="s">
        <v>152</v>
      </c>
      <c r="R473" s="479" t="s">
        <v>152</v>
      </c>
      <c r="S473" s="479">
        <v>0</v>
      </c>
      <c r="T473" s="479">
        <v>0</v>
      </c>
      <c r="U473" s="479">
        <v>0</v>
      </c>
      <c r="V473" s="479">
        <v>0</v>
      </c>
      <c r="W473" s="479">
        <v>0</v>
      </c>
      <c r="X473" s="479">
        <v>0</v>
      </c>
      <c r="Y473" s="479">
        <v>0</v>
      </c>
      <c r="Z473" s="479">
        <v>0</v>
      </c>
      <c r="AA473" s="479">
        <v>0</v>
      </c>
      <c r="AB473" s="479">
        <v>0</v>
      </c>
      <c r="AC473" s="479">
        <v>0</v>
      </c>
      <c r="AD473" s="479">
        <v>0</v>
      </c>
      <c r="AE473" s="479">
        <v>0</v>
      </c>
      <c r="AF473" s="479">
        <v>0</v>
      </c>
      <c r="AG473" s="479">
        <v>0</v>
      </c>
      <c r="AH473" s="479">
        <v>0</v>
      </c>
      <c r="AI473" s="479">
        <v>0</v>
      </c>
      <c r="AJ473" s="479">
        <v>0</v>
      </c>
      <c r="AK473" s="479">
        <v>0</v>
      </c>
      <c r="AL473" s="479">
        <v>0</v>
      </c>
      <c r="AM473" s="479">
        <v>0</v>
      </c>
      <c r="AN473" s="479"/>
      <c r="AO473" s="479"/>
      <c r="AP473" s="479"/>
      <c r="AQ473" s="479"/>
      <c r="AR473" s="479"/>
      <c r="AS473" s="479"/>
      <c r="AT473" s="479">
        <v>0</v>
      </c>
      <c r="AU473" s="479">
        <v>0</v>
      </c>
      <c r="AV473" s="479">
        <v>0</v>
      </c>
      <c r="AW473" s="479">
        <v>0</v>
      </c>
      <c r="AX473" s="479">
        <v>0</v>
      </c>
      <c r="AY473" s="479">
        <v>0</v>
      </c>
      <c r="AZ473" s="479">
        <v>0</v>
      </c>
      <c r="BA473" s="479"/>
      <c r="BB473" s="479"/>
      <c r="BC473" s="479"/>
      <c r="BD473" s="479"/>
      <c r="BE473" s="479"/>
      <c r="BF473" s="479"/>
      <c r="BG473" s="479"/>
      <c r="BH473" s="479"/>
      <c r="BI473" s="479">
        <v>0</v>
      </c>
      <c r="BJ473" s="479">
        <v>0</v>
      </c>
      <c r="BK473" s="479">
        <v>0</v>
      </c>
      <c r="BL473" s="479">
        <v>0</v>
      </c>
      <c r="BM473" s="479">
        <v>0</v>
      </c>
      <c r="BN473" s="479">
        <v>0</v>
      </c>
      <c r="BO473" s="479">
        <v>0</v>
      </c>
      <c r="BP473" s="479">
        <v>0</v>
      </c>
      <c r="BQ473" s="479">
        <v>0</v>
      </c>
      <c r="BR473" s="479">
        <v>0</v>
      </c>
      <c r="BS473" s="479">
        <v>0</v>
      </c>
      <c r="BT473" s="479">
        <v>0</v>
      </c>
      <c r="BU473" s="479">
        <v>0</v>
      </c>
      <c r="BV473" s="479">
        <v>0</v>
      </c>
      <c r="BW473" s="479"/>
      <c r="BX473" s="479"/>
      <c r="BY473" s="479"/>
      <c r="BZ473" s="479"/>
      <c r="CA473" s="479"/>
      <c r="CB473" s="479"/>
      <c r="CC473" s="479"/>
      <c r="CD473" s="479"/>
      <c r="CE473" s="479"/>
      <c r="CF473" s="479"/>
      <c r="CG473" s="479"/>
      <c r="CH473" s="479"/>
      <c r="CI473" s="479"/>
      <c r="CJ473" s="479"/>
      <c r="CK473" s="479"/>
      <c r="CL473" s="479"/>
      <c r="CM473" s="479"/>
      <c r="CN473" s="479"/>
      <c r="CO473" s="479"/>
      <c r="CP473" s="479"/>
      <c r="CQ473" s="479"/>
      <c r="CR473" s="479"/>
      <c r="CS473" s="479"/>
      <c r="CT473" s="479"/>
      <c r="CU473" s="479"/>
      <c r="CV473" s="479"/>
      <c r="CW473" s="479"/>
      <c r="CX473" s="479"/>
      <c r="CY473" s="479"/>
      <c r="CZ473" s="479"/>
      <c r="DA473" s="479"/>
      <c r="DB473" s="479"/>
      <c r="DC473" s="479"/>
      <c r="DD473" s="479"/>
      <c r="DE473" s="479"/>
      <c r="DF473" s="479"/>
      <c r="DG473" s="479"/>
      <c r="DH473" s="479"/>
      <c r="DI473" s="479"/>
      <c r="DJ473" s="479"/>
      <c r="DK473" s="479">
        <v>0</v>
      </c>
      <c r="DL473" s="479">
        <v>0</v>
      </c>
      <c r="DM473" s="479">
        <v>0</v>
      </c>
      <c r="DN473" s="479">
        <v>0</v>
      </c>
      <c r="DO473" s="479">
        <v>0</v>
      </c>
      <c r="DP473" s="479">
        <v>0</v>
      </c>
      <c r="DQ473" s="479">
        <v>0</v>
      </c>
      <c r="DR473" s="479">
        <v>0</v>
      </c>
      <c r="DS473" s="479"/>
      <c r="DT473" s="479"/>
      <c r="DU473" s="479"/>
      <c r="DV473" s="479"/>
      <c r="DW473" s="479"/>
      <c r="DX473" s="479"/>
      <c r="DY473" s="479"/>
      <c r="DZ473" s="479"/>
      <c r="EA473" s="479"/>
      <c r="EB473" s="479"/>
      <c r="EC473" s="479"/>
      <c r="ED473" s="479"/>
      <c r="EE473" s="479"/>
      <c r="EF473" s="479"/>
      <c r="EG473" s="479" t="s">
        <v>152</v>
      </c>
      <c r="EH473" s="479" t="s">
        <v>152</v>
      </c>
      <c r="EI473" s="479">
        <v>0</v>
      </c>
      <c r="EJ473" s="479">
        <v>0</v>
      </c>
      <c r="EK473" s="479">
        <v>0</v>
      </c>
      <c r="EL473" s="479">
        <v>0</v>
      </c>
      <c r="EM473" s="479">
        <v>0</v>
      </c>
      <c r="EN473" s="479">
        <v>0</v>
      </c>
      <c r="EO473" s="479">
        <v>0</v>
      </c>
      <c r="EP473" s="479">
        <v>0</v>
      </c>
      <c r="EQ473" s="479">
        <v>0</v>
      </c>
      <c r="ER473" s="479">
        <v>0</v>
      </c>
      <c r="ES473" s="479">
        <v>0</v>
      </c>
      <c r="ET473" s="479">
        <v>0</v>
      </c>
      <c r="EU473" s="479">
        <v>0</v>
      </c>
      <c r="EV473" s="479">
        <v>0</v>
      </c>
      <c r="EW473" s="479">
        <v>0</v>
      </c>
      <c r="EX473" s="479">
        <v>0</v>
      </c>
      <c r="EY473" s="479">
        <v>0</v>
      </c>
      <c r="EZ473" s="476"/>
      <c r="FA473" s="446">
        <f t="shared" si="2061"/>
        <v>10</v>
      </c>
      <c r="FB473" s="417">
        <f t="shared" si="2062"/>
        <v>2017</v>
      </c>
      <c r="FC473" s="448">
        <f t="shared" si="2063"/>
        <v>43009</v>
      </c>
      <c r="FD473" s="449">
        <f t="shared" si="2064"/>
        <v>31</v>
      </c>
      <c r="FE473" s="450"/>
      <c r="FF473" s="450"/>
      <c r="FG473" s="450"/>
      <c r="FH473" s="452" t="str">
        <f t="shared" si="2065"/>
        <v>-</v>
      </c>
      <c r="FI473" s="452" t="str">
        <f t="shared" si="2066"/>
        <v>-</v>
      </c>
      <c r="FJ473" s="452" t="str">
        <f t="shared" si="2067"/>
        <v>-</v>
      </c>
      <c r="FK473" s="452" t="str">
        <f t="shared" si="2068"/>
        <v>-</v>
      </c>
      <c r="FL473" s="452" t="str">
        <f t="shared" si="2069"/>
        <v>-</v>
      </c>
      <c r="FM473" s="452" t="str">
        <f t="shared" si="2070"/>
        <v>-</v>
      </c>
      <c r="FN473" s="452" t="str">
        <f t="shared" si="2071"/>
        <v>-</v>
      </c>
      <c r="FO473" s="452" t="str">
        <f t="shared" si="2072"/>
        <v>-</v>
      </c>
      <c r="FP473" s="452" t="str">
        <f t="shared" si="2073"/>
        <v>-</v>
      </c>
      <c r="FQ473" s="452" t="str">
        <f t="shared" si="2074"/>
        <v>-</v>
      </c>
      <c r="FR473" s="453"/>
      <c r="FS473" s="446">
        <f t="shared" ref="FS473:GA482" si="2082">IFERROR(HLOOKUP(FS$1,$H$5:$HA$10112,MATCH($A473,$A$5:$A$10112,0),0)*HLOOKUP(FS$2,$H$5:$HA$10112,MATCH($A473,$A$5:$A$10112,0),0),"-")</f>
        <v>0</v>
      </c>
      <c r="FT473" s="446" t="str">
        <f t="shared" si="2082"/>
        <v>-</v>
      </c>
      <c r="FU473" s="446">
        <f t="shared" si="2082"/>
        <v>0</v>
      </c>
      <c r="FV473" s="446">
        <f t="shared" si="2082"/>
        <v>0</v>
      </c>
      <c r="FW473" s="446">
        <f t="shared" si="2082"/>
        <v>0</v>
      </c>
      <c r="FX473" s="446">
        <f t="shared" si="2082"/>
        <v>0</v>
      </c>
      <c r="FY473" s="446">
        <f t="shared" si="2082"/>
        <v>0</v>
      </c>
      <c r="FZ473" s="446">
        <f t="shared" si="2082"/>
        <v>0</v>
      </c>
      <c r="GA473" s="446">
        <f t="shared" si="2082"/>
        <v>0</v>
      </c>
      <c r="GB473" s="446"/>
      <c r="GC473" s="446"/>
      <c r="GD473" s="446"/>
      <c r="GE473" s="446"/>
      <c r="GF473" s="446"/>
      <c r="GG473" s="446"/>
      <c r="GH473" s="446"/>
      <c r="GI473" s="446"/>
      <c r="GJ473" s="446"/>
      <c r="GK473" s="446"/>
      <c r="GL473" s="446"/>
      <c r="GM473" s="446"/>
      <c r="GN473" s="446"/>
      <c r="GO473" s="446">
        <f t="shared" ref="GO473:GU482" si="2083">IFERROR(HLOOKUP(GO$1,$H$5:$HA$10112,MATCH($A473,$A$5:$A$10112,0),0)*HLOOKUP(GO$2,$H$5:$HA$10112,MATCH($A473,$A$5:$A$10112,0),0),"-")</f>
        <v>0</v>
      </c>
      <c r="GP473" s="446">
        <f t="shared" si="2083"/>
        <v>0</v>
      </c>
      <c r="GQ473" s="446">
        <f t="shared" si="2083"/>
        <v>0</v>
      </c>
      <c r="GR473" s="446">
        <f t="shared" si="2083"/>
        <v>0</v>
      </c>
      <c r="GS473" s="446">
        <f t="shared" si="2083"/>
        <v>0</v>
      </c>
      <c r="GT473" s="446">
        <f t="shared" si="2083"/>
        <v>0</v>
      </c>
      <c r="GU473" s="446">
        <f t="shared" si="2083"/>
        <v>0</v>
      </c>
      <c r="GV473" s="416"/>
    </row>
    <row r="474" spans="1:209" ht="9.75" customHeight="1" x14ac:dyDescent="0.2">
      <c r="A474" s="417" t="str">
        <f t="shared" si="2060"/>
        <v>2017-18OCTOBERRYA</v>
      </c>
      <c r="B474" s="458" t="str">
        <f t="shared" si="2079"/>
        <v>2017-18</v>
      </c>
      <c r="C474" s="402" t="s">
        <v>643</v>
      </c>
      <c r="D474" s="402" t="s">
        <v>653</v>
      </c>
      <c r="E474" s="402" t="s">
        <v>652</v>
      </c>
      <c r="F474" s="478" t="s">
        <v>452</v>
      </c>
      <c r="G474" s="478" t="s">
        <v>695</v>
      </c>
      <c r="H474" s="479">
        <v>107366</v>
      </c>
      <c r="I474" s="479">
        <v>78051</v>
      </c>
      <c r="J474" s="479">
        <v>209924</v>
      </c>
      <c r="K474" s="479">
        <v>3</v>
      </c>
      <c r="L474" s="479">
        <v>1</v>
      </c>
      <c r="M474" s="479" t="s">
        <v>152</v>
      </c>
      <c r="N474" s="479">
        <v>11</v>
      </c>
      <c r="O474" s="479">
        <v>41</v>
      </c>
      <c r="P474" s="479" t="s">
        <v>152</v>
      </c>
      <c r="Q474" s="479" t="s">
        <v>152</v>
      </c>
      <c r="R474" s="479" t="s">
        <v>152</v>
      </c>
      <c r="S474" s="479">
        <v>86797</v>
      </c>
      <c r="T474" s="479">
        <v>6666</v>
      </c>
      <c r="U474" s="479">
        <v>4302</v>
      </c>
      <c r="V474" s="479">
        <v>35669</v>
      </c>
      <c r="W474" s="479">
        <v>35849</v>
      </c>
      <c r="X474" s="479">
        <v>2309</v>
      </c>
      <c r="Y474" s="479">
        <v>2671093</v>
      </c>
      <c r="Z474" s="479">
        <v>401</v>
      </c>
      <c r="AA474" s="479">
        <v>679</v>
      </c>
      <c r="AB474" s="479">
        <v>2101083</v>
      </c>
      <c r="AC474" s="479">
        <v>488</v>
      </c>
      <c r="AD474" s="479">
        <v>842</v>
      </c>
      <c r="AE474" s="479">
        <v>24893004</v>
      </c>
      <c r="AF474" s="479">
        <v>698</v>
      </c>
      <c r="AG474" s="479">
        <v>1269</v>
      </c>
      <c r="AH474" s="479">
        <v>61391501</v>
      </c>
      <c r="AI474" s="479">
        <v>1713</v>
      </c>
      <c r="AJ474" s="479">
        <v>3855</v>
      </c>
      <c r="AK474" s="479">
        <v>6788003</v>
      </c>
      <c r="AL474" s="479">
        <v>2940</v>
      </c>
      <c r="AM474" s="479">
        <v>7637</v>
      </c>
      <c r="AN474" s="479"/>
      <c r="AO474" s="479"/>
      <c r="AP474" s="479"/>
      <c r="AQ474" s="479"/>
      <c r="AR474" s="479"/>
      <c r="AS474" s="479"/>
      <c r="AT474" s="479">
        <v>3022</v>
      </c>
      <c r="AU474" s="479">
        <v>0</v>
      </c>
      <c r="AV474" s="479">
        <v>17</v>
      </c>
      <c r="AW474" s="479">
        <v>0</v>
      </c>
      <c r="AX474" s="479">
        <v>234</v>
      </c>
      <c r="AY474" s="479">
        <v>2771</v>
      </c>
      <c r="AZ474" s="479">
        <v>2014</v>
      </c>
      <c r="BA474" s="479"/>
      <c r="BB474" s="479"/>
      <c r="BC474" s="479"/>
      <c r="BD474" s="479"/>
      <c r="BE474" s="479"/>
      <c r="BF474" s="479"/>
      <c r="BG474" s="479"/>
      <c r="BH474" s="479"/>
      <c r="BI474" s="479">
        <v>49480</v>
      </c>
      <c r="BJ474" s="479">
        <v>3139</v>
      </c>
      <c r="BK474" s="479">
        <v>31156</v>
      </c>
      <c r="BL474" s="479">
        <v>83775</v>
      </c>
      <c r="BM474" s="479">
        <v>11909</v>
      </c>
      <c r="BN474" s="479">
        <v>8883</v>
      </c>
      <c r="BO474" s="479">
        <v>7599</v>
      </c>
      <c r="BP474" s="479">
        <v>5760</v>
      </c>
      <c r="BQ474" s="479">
        <v>45642</v>
      </c>
      <c r="BR474" s="479">
        <v>38090</v>
      </c>
      <c r="BS474" s="479">
        <v>58469</v>
      </c>
      <c r="BT474" s="479">
        <v>37888</v>
      </c>
      <c r="BU474" s="479">
        <v>5289</v>
      </c>
      <c r="BV474" s="479">
        <v>2435</v>
      </c>
      <c r="BW474" s="479"/>
      <c r="BX474" s="479"/>
      <c r="BY474" s="479"/>
      <c r="BZ474" s="479"/>
      <c r="CA474" s="479"/>
      <c r="CB474" s="479"/>
      <c r="CC474" s="479"/>
      <c r="CD474" s="479"/>
      <c r="CE474" s="479"/>
      <c r="CF474" s="479"/>
      <c r="CG474" s="479"/>
      <c r="CH474" s="479"/>
      <c r="CI474" s="479"/>
      <c r="CJ474" s="479"/>
      <c r="CK474" s="479"/>
      <c r="CL474" s="479"/>
      <c r="CM474" s="479"/>
      <c r="CN474" s="479"/>
      <c r="CO474" s="479"/>
      <c r="CP474" s="479"/>
      <c r="CQ474" s="479"/>
      <c r="CR474" s="479"/>
      <c r="CS474" s="479"/>
      <c r="CT474" s="479"/>
      <c r="CU474" s="479"/>
      <c r="CV474" s="479"/>
      <c r="CW474" s="479"/>
      <c r="CX474" s="479"/>
      <c r="CY474" s="479"/>
      <c r="CZ474" s="479"/>
      <c r="DA474" s="479"/>
      <c r="DB474" s="479"/>
      <c r="DC474" s="479"/>
      <c r="DD474" s="479"/>
      <c r="DE474" s="479"/>
      <c r="DF474" s="479"/>
      <c r="DG474" s="479"/>
      <c r="DH474" s="479"/>
      <c r="DI474" s="479"/>
      <c r="DJ474" s="479"/>
      <c r="DK474" s="479">
        <v>0</v>
      </c>
      <c r="DL474" s="479">
        <v>0</v>
      </c>
      <c r="DM474" s="479">
        <v>0</v>
      </c>
      <c r="DN474" s="479">
        <v>0</v>
      </c>
      <c r="DO474" s="479">
        <v>5156</v>
      </c>
      <c r="DP474" s="479">
        <v>243067</v>
      </c>
      <c r="DQ474" s="479">
        <v>47</v>
      </c>
      <c r="DR474" s="479">
        <v>60</v>
      </c>
      <c r="DS474" s="479"/>
      <c r="DT474" s="479"/>
      <c r="DU474" s="479"/>
      <c r="DV474" s="479"/>
      <c r="DW474" s="479"/>
      <c r="DX474" s="479"/>
      <c r="DY474" s="479"/>
      <c r="DZ474" s="479"/>
      <c r="EA474" s="479"/>
      <c r="EB474" s="479"/>
      <c r="EC474" s="479"/>
      <c r="ED474" s="479"/>
      <c r="EE474" s="479"/>
      <c r="EF474" s="479"/>
      <c r="EG474" s="479" t="s">
        <v>152</v>
      </c>
      <c r="EH474" s="479" t="s">
        <v>152</v>
      </c>
      <c r="EI474" s="479">
        <v>272</v>
      </c>
      <c r="EJ474" s="479">
        <v>0</v>
      </c>
      <c r="EK474" s="479">
        <v>1580</v>
      </c>
      <c r="EL474" s="479">
        <v>0</v>
      </c>
      <c r="EM474" s="479">
        <v>1430</v>
      </c>
      <c r="EN474" s="479">
        <v>0</v>
      </c>
      <c r="EO474" s="479">
        <v>0</v>
      </c>
      <c r="EP474" s="479">
        <v>0</v>
      </c>
      <c r="EQ474" s="479">
        <v>7518171</v>
      </c>
      <c r="ER474" s="479">
        <v>4758</v>
      </c>
      <c r="ES474" s="479">
        <v>11179</v>
      </c>
      <c r="ET474" s="479">
        <v>0</v>
      </c>
      <c r="EU474" s="479">
        <v>0</v>
      </c>
      <c r="EV474" s="479">
        <v>0</v>
      </c>
      <c r="EW474" s="479">
        <v>9395976</v>
      </c>
      <c r="EX474" s="479">
        <v>6571</v>
      </c>
      <c r="EY474" s="479">
        <v>14831</v>
      </c>
      <c r="EZ474" s="476"/>
      <c r="FA474" s="446">
        <f t="shared" si="2061"/>
        <v>10</v>
      </c>
      <c r="FB474" s="417">
        <f t="shared" si="2062"/>
        <v>2017</v>
      </c>
      <c r="FC474" s="448">
        <f t="shared" si="2063"/>
        <v>43009</v>
      </c>
      <c r="FD474" s="449">
        <f t="shared" si="2064"/>
        <v>31</v>
      </c>
      <c r="FE474" s="450"/>
      <c r="FF474" s="450"/>
      <c r="FG474" s="450"/>
      <c r="FH474" s="452">
        <f t="shared" si="2065"/>
        <v>1.7865286528652866</v>
      </c>
      <c r="FI474" s="452">
        <f t="shared" si="2066"/>
        <v>1.3325832583258326</v>
      </c>
      <c r="FJ474" s="452">
        <f t="shared" si="2067"/>
        <v>1.7663877266387726</v>
      </c>
      <c r="FK474" s="452">
        <f t="shared" si="2068"/>
        <v>1.3389121338912133</v>
      </c>
      <c r="FL474" s="452">
        <f t="shared" si="2069"/>
        <v>1.2795985309372284</v>
      </c>
      <c r="FM474" s="452">
        <f t="shared" si="2070"/>
        <v>1.0678740643135496</v>
      </c>
      <c r="FN474" s="452">
        <f t="shared" si="2071"/>
        <v>1.6309799436525425</v>
      </c>
      <c r="FO474" s="452">
        <f t="shared" si="2072"/>
        <v>1.0568774582275655</v>
      </c>
      <c r="FP474" s="452">
        <f t="shared" si="2073"/>
        <v>2.2906019922044174</v>
      </c>
      <c r="FQ474" s="452">
        <f t="shared" si="2074"/>
        <v>1.0545690775227372</v>
      </c>
      <c r="FR474" s="453"/>
      <c r="FS474" s="446">
        <f t="shared" si="2082"/>
        <v>78051</v>
      </c>
      <c r="FT474" s="446" t="str">
        <f t="shared" si="2082"/>
        <v>-</v>
      </c>
      <c r="FU474" s="446">
        <f t="shared" si="2082"/>
        <v>858561</v>
      </c>
      <c r="FV474" s="446">
        <f t="shared" si="2082"/>
        <v>3200091</v>
      </c>
      <c r="FW474" s="446">
        <f t="shared" si="2082"/>
        <v>4526214</v>
      </c>
      <c r="FX474" s="446">
        <f t="shared" si="2082"/>
        <v>3622284</v>
      </c>
      <c r="FY474" s="446">
        <f t="shared" si="2082"/>
        <v>45263961</v>
      </c>
      <c r="FZ474" s="446">
        <f t="shared" si="2082"/>
        <v>138197895</v>
      </c>
      <c r="GA474" s="446">
        <f t="shared" si="2082"/>
        <v>17633833</v>
      </c>
      <c r="GB474" s="446"/>
      <c r="GC474" s="446"/>
      <c r="GD474" s="446"/>
      <c r="GE474" s="446"/>
      <c r="GF474" s="446"/>
      <c r="GG474" s="446"/>
      <c r="GH474" s="446"/>
      <c r="GI474" s="446"/>
      <c r="GJ474" s="446"/>
      <c r="GK474" s="446"/>
      <c r="GL474" s="446"/>
      <c r="GM474" s="446"/>
      <c r="GN474" s="446"/>
      <c r="GO474" s="446">
        <f t="shared" si="2083"/>
        <v>0</v>
      </c>
      <c r="GP474" s="446">
        <f t="shared" si="2083"/>
        <v>309360</v>
      </c>
      <c r="GQ474" s="446">
        <f t="shared" si="2083"/>
        <v>0</v>
      </c>
      <c r="GR474" s="446">
        <f t="shared" si="2083"/>
        <v>0</v>
      </c>
      <c r="GS474" s="446">
        <f t="shared" si="2083"/>
        <v>17662820</v>
      </c>
      <c r="GT474" s="446">
        <f t="shared" si="2083"/>
        <v>0</v>
      </c>
      <c r="GU474" s="446">
        <f t="shared" si="2083"/>
        <v>21208330</v>
      </c>
      <c r="GV474" s="416"/>
    </row>
    <row r="475" spans="1:209" ht="9.75" customHeight="1" x14ac:dyDescent="0.2">
      <c r="A475" s="485" t="str">
        <f t="shared" si="2060"/>
        <v>2017-18OCTOBERRX8</v>
      </c>
      <c r="B475" s="503" t="str">
        <f t="shared" si="2079"/>
        <v>2017-18</v>
      </c>
      <c r="C475" s="436" t="s">
        <v>643</v>
      </c>
      <c r="D475" s="436" t="s">
        <v>646</v>
      </c>
      <c r="E475" s="436" t="s">
        <v>645</v>
      </c>
      <c r="F475" s="504" t="s">
        <v>450</v>
      </c>
      <c r="G475" s="504" t="s">
        <v>696</v>
      </c>
      <c r="H475" s="483">
        <v>91503</v>
      </c>
      <c r="I475" s="483">
        <v>66262</v>
      </c>
      <c r="J475" s="483">
        <v>340293</v>
      </c>
      <c r="K475" s="483">
        <v>5</v>
      </c>
      <c r="L475" s="483">
        <v>3</v>
      </c>
      <c r="M475" s="483" t="s">
        <v>152</v>
      </c>
      <c r="N475" s="483">
        <v>19</v>
      </c>
      <c r="O475" s="483">
        <v>77</v>
      </c>
      <c r="P475" s="483" t="s">
        <v>152</v>
      </c>
      <c r="Q475" s="483" t="s">
        <v>152</v>
      </c>
      <c r="R475" s="483" t="s">
        <v>152</v>
      </c>
      <c r="S475" s="483">
        <v>66358</v>
      </c>
      <c r="T475" s="483">
        <v>8629</v>
      </c>
      <c r="U475" s="483">
        <v>6617</v>
      </c>
      <c r="V475" s="483">
        <v>32293</v>
      </c>
      <c r="W475" s="483">
        <v>14113</v>
      </c>
      <c r="X475" s="483">
        <v>1373</v>
      </c>
      <c r="Y475" s="483">
        <v>3723032</v>
      </c>
      <c r="Z475" s="483">
        <v>431</v>
      </c>
      <c r="AA475" s="483">
        <v>797</v>
      </c>
      <c r="AB475" s="483">
        <v>3884624</v>
      </c>
      <c r="AC475" s="483">
        <v>587</v>
      </c>
      <c r="AD475" s="483">
        <v>1152</v>
      </c>
      <c r="AE475" s="483">
        <v>38055287</v>
      </c>
      <c r="AF475" s="483">
        <v>1178</v>
      </c>
      <c r="AG475" s="483">
        <v>2481</v>
      </c>
      <c r="AH475" s="483">
        <v>34152749</v>
      </c>
      <c r="AI475" s="483">
        <v>2420</v>
      </c>
      <c r="AJ475" s="483">
        <v>5502</v>
      </c>
      <c r="AK475" s="483">
        <v>5545931</v>
      </c>
      <c r="AL475" s="483">
        <v>4039</v>
      </c>
      <c r="AM475" s="483">
        <v>10385</v>
      </c>
      <c r="AN475" s="483"/>
      <c r="AO475" s="483"/>
      <c r="AP475" s="483"/>
      <c r="AQ475" s="483"/>
      <c r="AR475" s="483"/>
      <c r="AS475" s="483"/>
      <c r="AT475" s="483">
        <v>4191</v>
      </c>
      <c r="AU475" s="483">
        <v>1491</v>
      </c>
      <c r="AV475" s="483">
        <v>116</v>
      </c>
      <c r="AW475" s="483">
        <v>3467</v>
      </c>
      <c r="AX475" s="483">
        <v>2567</v>
      </c>
      <c r="AY475" s="483">
        <v>17</v>
      </c>
      <c r="AZ475" s="483">
        <v>2002</v>
      </c>
      <c r="BA475" s="483"/>
      <c r="BB475" s="483"/>
      <c r="BC475" s="483"/>
      <c r="BD475" s="483"/>
      <c r="BE475" s="483"/>
      <c r="BF475" s="483"/>
      <c r="BG475" s="483"/>
      <c r="BH475" s="483"/>
      <c r="BI475" s="483">
        <v>40725</v>
      </c>
      <c r="BJ475" s="483">
        <v>6289</v>
      </c>
      <c r="BK475" s="483">
        <v>15153</v>
      </c>
      <c r="BL475" s="483">
        <v>62167</v>
      </c>
      <c r="BM475" s="483">
        <v>18906</v>
      </c>
      <c r="BN475" s="483">
        <v>15079</v>
      </c>
      <c r="BO475" s="483">
        <v>14288</v>
      </c>
      <c r="BP475" s="483">
        <v>11636</v>
      </c>
      <c r="BQ475" s="483">
        <v>52313</v>
      </c>
      <c r="BR475" s="483">
        <v>40043</v>
      </c>
      <c r="BS475" s="483">
        <v>27509</v>
      </c>
      <c r="BT475" s="483">
        <v>17142</v>
      </c>
      <c r="BU475" s="483">
        <v>2743</v>
      </c>
      <c r="BV475" s="483">
        <v>1616</v>
      </c>
      <c r="BW475" s="483"/>
      <c r="BX475" s="483"/>
      <c r="BY475" s="483"/>
      <c r="BZ475" s="483"/>
      <c r="CA475" s="483"/>
      <c r="CB475" s="483"/>
      <c r="CC475" s="483"/>
      <c r="CD475" s="483"/>
      <c r="CE475" s="483"/>
      <c r="CF475" s="483"/>
      <c r="CG475" s="483"/>
      <c r="CH475" s="483"/>
      <c r="CI475" s="483"/>
      <c r="CJ475" s="483"/>
      <c r="CK475" s="483"/>
      <c r="CL475" s="483"/>
      <c r="CM475" s="483"/>
      <c r="CN475" s="483"/>
      <c r="CO475" s="483"/>
      <c r="CP475" s="483"/>
      <c r="CQ475" s="483"/>
      <c r="CR475" s="483"/>
      <c r="CS475" s="483"/>
      <c r="CT475" s="483"/>
      <c r="CU475" s="483"/>
      <c r="CV475" s="483"/>
      <c r="CW475" s="483"/>
      <c r="CX475" s="483"/>
      <c r="CY475" s="483"/>
      <c r="CZ475" s="483"/>
      <c r="DA475" s="483"/>
      <c r="DB475" s="483"/>
      <c r="DC475" s="483"/>
      <c r="DD475" s="483"/>
      <c r="DE475" s="483"/>
      <c r="DF475" s="483"/>
      <c r="DG475" s="483"/>
      <c r="DH475" s="483"/>
      <c r="DI475" s="483"/>
      <c r="DJ475" s="483"/>
      <c r="DK475" s="483">
        <v>0</v>
      </c>
      <c r="DL475" s="483">
        <v>0</v>
      </c>
      <c r="DM475" s="483">
        <v>0</v>
      </c>
      <c r="DN475" s="483">
        <v>0</v>
      </c>
      <c r="DO475" s="483">
        <v>3891</v>
      </c>
      <c r="DP475" s="483">
        <v>115313</v>
      </c>
      <c r="DQ475" s="483">
        <v>30</v>
      </c>
      <c r="DR475" s="483">
        <v>51</v>
      </c>
      <c r="DS475" s="483"/>
      <c r="DT475" s="483"/>
      <c r="DU475" s="483"/>
      <c r="DV475" s="483"/>
      <c r="DW475" s="483"/>
      <c r="DX475" s="483"/>
      <c r="DY475" s="483"/>
      <c r="DZ475" s="483"/>
      <c r="EA475" s="483"/>
      <c r="EB475" s="483"/>
      <c r="EC475" s="483"/>
      <c r="ED475" s="483"/>
      <c r="EE475" s="483"/>
      <c r="EF475" s="483"/>
      <c r="EG475" s="483" t="s">
        <v>152</v>
      </c>
      <c r="EH475" s="483" t="s">
        <v>152</v>
      </c>
      <c r="EI475" s="483">
        <v>84</v>
      </c>
      <c r="EJ475" s="483">
        <v>2634</v>
      </c>
      <c r="EK475" s="483">
        <v>863</v>
      </c>
      <c r="EL475" s="483">
        <v>102</v>
      </c>
      <c r="EM475" s="483">
        <v>2076</v>
      </c>
      <c r="EN475" s="483">
        <v>16291783</v>
      </c>
      <c r="EO475" s="483">
        <v>6185</v>
      </c>
      <c r="EP475" s="483">
        <v>14537</v>
      </c>
      <c r="EQ475" s="483">
        <v>5106990</v>
      </c>
      <c r="ER475" s="483">
        <v>5918</v>
      </c>
      <c r="ES475" s="483">
        <v>13497</v>
      </c>
      <c r="ET475" s="483">
        <v>616303</v>
      </c>
      <c r="EU475" s="483">
        <v>6042</v>
      </c>
      <c r="EV475" s="483">
        <v>11642</v>
      </c>
      <c r="EW475" s="483">
        <v>19397008</v>
      </c>
      <c r="EX475" s="483">
        <v>9343</v>
      </c>
      <c r="EY475" s="483">
        <v>21032</v>
      </c>
      <c r="EZ475" s="484"/>
      <c r="FA475" s="468">
        <f t="shared" si="2061"/>
        <v>10</v>
      </c>
      <c r="FB475" s="485">
        <f t="shared" si="2062"/>
        <v>2017</v>
      </c>
      <c r="FC475" s="486">
        <f t="shared" si="2063"/>
        <v>43009</v>
      </c>
      <c r="FD475" s="470">
        <f t="shared" si="2064"/>
        <v>31</v>
      </c>
      <c r="FE475" s="471"/>
      <c r="FF475" s="471"/>
      <c r="FG475" s="471"/>
      <c r="FH475" s="487">
        <f t="shared" si="2065"/>
        <v>2.1909838915285667</v>
      </c>
      <c r="FI475" s="487">
        <f t="shared" si="2066"/>
        <v>1.7474794298296443</v>
      </c>
      <c r="FJ475" s="487">
        <f t="shared" si="2067"/>
        <v>2.159286685809279</v>
      </c>
      <c r="FK475" s="487">
        <f t="shared" si="2068"/>
        <v>1.7585008311923833</v>
      </c>
      <c r="FL475" s="487">
        <f t="shared" si="2069"/>
        <v>1.6199485956708883</v>
      </c>
      <c r="FM475" s="487">
        <f t="shared" si="2070"/>
        <v>1.2399900907317376</v>
      </c>
      <c r="FN475" s="487">
        <f t="shared" si="2071"/>
        <v>1.9491957769432438</v>
      </c>
      <c r="FO475" s="487">
        <f t="shared" si="2072"/>
        <v>1.2146248140012754</v>
      </c>
      <c r="FP475" s="487">
        <f t="shared" si="2073"/>
        <v>1.9978150036416606</v>
      </c>
      <c r="FQ475" s="487">
        <f t="shared" si="2074"/>
        <v>1.1769847050254916</v>
      </c>
      <c r="FR475" s="459"/>
      <c r="FS475" s="468">
        <f t="shared" si="2082"/>
        <v>198786</v>
      </c>
      <c r="FT475" s="468" t="str">
        <f t="shared" si="2082"/>
        <v>-</v>
      </c>
      <c r="FU475" s="468">
        <f t="shared" si="2082"/>
        <v>1258978</v>
      </c>
      <c r="FV475" s="468">
        <f t="shared" si="2082"/>
        <v>5102174</v>
      </c>
      <c r="FW475" s="468">
        <f t="shared" si="2082"/>
        <v>6877313</v>
      </c>
      <c r="FX475" s="468">
        <f t="shared" si="2082"/>
        <v>7622784</v>
      </c>
      <c r="FY475" s="468">
        <f t="shared" si="2082"/>
        <v>80118933</v>
      </c>
      <c r="FZ475" s="468">
        <f t="shared" si="2082"/>
        <v>77649726</v>
      </c>
      <c r="GA475" s="468">
        <f t="shared" si="2082"/>
        <v>14258605</v>
      </c>
      <c r="GB475" s="468"/>
      <c r="GC475" s="468"/>
      <c r="GD475" s="468"/>
      <c r="GE475" s="468"/>
      <c r="GF475" s="468"/>
      <c r="GG475" s="468"/>
      <c r="GH475" s="468"/>
      <c r="GI475" s="468"/>
      <c r="GJ475" s="468"/>
      <c r="GK475" s="468"/>
      <c r="GL475" s="468"/>
      <c r="GM475" s="468"/>
      <c r="GN475" s="468"/>
      <c r="GO475" s="468">
        <f t="shared" si="2083"/>
        <v>0</v>
      </c>
      <c r="GP475" s="468">
        <f t="shared" si="2083"/>
        <v>198441</v>
      </c>
      <c r="GQ475" s="468">
        <f t="shared" si="2083"/>
        <v>0</v>
      </c>
      <c r="GR475" s="468">
        <f t="shared" si="2083"/>
        <v>38290458</v>
      </c>
      <c r="GS475" s="468">
        <f t="shared" si="2083"/>
        <v>11647911</v>
      </c>
      <c r="GT475" s="468">
        <f t="shared" si="2083"/>
        <v>1187484</v>
      </c>
      <c r="GU475" s="468">
        <f t="shared" si="2083"/>
        <v>43662432</v>
      </c>
      <c r="GV475" s="425"/>
      <c r="GW475" s="456"/>
      <c r="GX475" s="456"/>
      <c r="GY475" s="456"/>
      <c r="GZ475" s="456"/>
      <c r="HA475" s="456"/>
    </row>
    <row r="476" spans="1:209" ht="9.75" customHeight="1" x14ac:dyDescent="0.2">
      <c r="A476" s="472" t="str">
        <f t="shared" si="2060"/>
        <v>2017-18NOVEMBERRX9</v>
      </c>
      <c r="B476" s="488" t="str">
        <f t="shared" si="2079"/>
        <v>2017-18</v>
      </c>
      <c r="C476" s="400" t="s">
        <v>647</v>
      </c>
      <c r="D476" s="400" t="s">
        <v>653</v>
      </c>
      <c r="E476" s="400" t="s">
        <v>652</v>
      </c>
      <c r="F476" s="474" t="s">
        <v>451</v>
      </c>
      <c r="G476" s="474" t="s">
        <v>686</v>
      </c>
      <c r="H476" s="475">
        <v>78293</v>
      </c>
      <c r="I476" s="475">
        <v>68417</v>
      </c>
      <c r="J476" s="475">
        <v>294782</v>
      </c>
      <c r="K476" s="475">
        <v>4</v>
      </c>
      <c r="L476" s="475">
        <v>2</v>
      </c>
      <c r="M476" s="475" t="s">
        <v>152</v>
      </c>
      <c r="N476" s="475">
        <v>28</v>
      </c>
      <c r="O476" s="475">
        <v>86</v>
      </c>
      <c r="P476" s="475" t="s">
        <v>152</v>
      </c>
      <c r="Q476" s="475" t="s">
        <v>152</v>
      </c>
      <c r="R476" s="475" t="s">
        <v>152</v>
      </c>
      <c r="S476" s="475">
        <v>58160</v>
      </c>
      <c r="T476" s="475">
        <v>5476</v>
      </c>
      <c r="U476" s="475">
        <v>3679</v>
      </c>
      <c r="V476" s="475">
        <v>33835</v>
      </c>
      <c r="W476" s="475">
        <v>11678</v>
      </c>
      <c r="X476" s="475">
        <v>194</v>
      </c>
      <c r="Y476" s="475">
        <v>2875457</v>
      </c>
      <c r="Z476" s="475">
        <v>525</v>
      </c>
      <c r="AA476" s="475">
        <v>941</v>
      </c>
      <c r="AB476" s="475">
        <v>5057100</v>
      </c>
      <c r="AC476" s="475">
        <v>1375</v>
      </c>
      <c r="AD476" s="475">
        <v>3292</v>
      </c>
      <c r="AE476" s="475">
        <v>67148407</v>
      </c>
      <c r="AF476" s="475">
        <v>1985</v>
      </c>
      <c r="AG476" s="475">
        <v>4255</v>
      </c>
      <c r="AH476" s="475">
        <v>61059734</v>
      </c>
      <c r="AI476" s="475">
        <v>5229</v>
      </c>
      <c r="AJ476" s="475">
        <v>12427</v>
      </c>
      <c r="AK476" s="475">
        <v>925760</v>
      </c>
      <c r="AL476" s="475">
        <v>4772</v>
      </c>
      <c r="AM476" s="475">
        <v>13751</v>
      </c>
      <c r="AN476" s="475"/>
      <c r="AO476" s="475"/>
      <c r="AP476" s="475"/>
      <c r="AQ476" s="475"/>
      <c r="AR476" s="475"/>
      <c r="AS476" s="475"/>
      <c r="AT476" s="475">
        <v>4593</v>
      </c>
      <c r="AU476" s="475">
        <v>1396</v>
      </c>
      <c r="AV476" s="475">
        <v>1643</v>
      </c>
      <c r="AW476" s="475">
        <v>9</v>
      </c>
      <c r="AX476" s="475">
        <v>602</v>
      </c>
      <c r="AY476" s="475">
        <v>952</v>
      </c>
      <c r="AZ476" s="475">
        <v>10</v>
      </c>
      <c r="BA476" s="475"/>
      <c r="BB476" s="475"/>
      <c r="BC476" s="475"/>
      <c r="BD476" s="475"/>
      <c r="BE476" s="475"/>
      <c r="BF476" s="475"/>
      <c r="BG476" s="475"/>
      <c r="BH476" s="475"/>
      <c r="BI476" s="475">
        <v>37356</v>
      </c>
      <c r="BJ476" s="475">
        <v>726</v>
      </c>
      <c r="BK476" s="475">
        <v>15485</v>
      </c>
      <c r="BL476" s="475">
        <v>53567</v>
      </c>
      <c r="BM476" s="475">
        <v>9935</v>
      </c>
      <c r="BN476" s="475">
        <v>8167</v>
      </c>
      <c r="BO476" s="475">
        <v>6960</v>
      </c>
      <c r="BP476" s="475">
        <v>5792</v>
      </c>
      <c r="BQ476" s="475">
        <v>45383</v>
      </c>
      <c r="BR476" s="475">
        <v>38849</v>
      </c>
      <c r="BS476" s="475">
        <v>16079</v>
      </c>
      <c r="BT476" s="475">
        <v>12793</v>
      </c>
      <c r="BU476" s="475">
        <v>257</v>
      </c>
      <c r="BV476" s="475">
        <v>214</v>
      </c>
      <c r="BW476" s="475"/>
      <c r="BX476" s="475"/>
      <c r="BY476" s="475"/>
      <c r="BZ476" s="475"/>
      <c r="CA476" s="475"/>
      <c r="CB476" s="475"/>
      <c r="CC476" s="475"/>
      <c r="CD476" s="475"/>
      <c r="CE476" s="475"/>
      <c r="CF476" s="475"/>
      <c r="CG476" s="475"/>
      <c r="CH476" s="475"/>
      <c r="CI476" s="475"/>
      <c r="CJ476" s="475"/>
      <c r="CK476" s="475"/>
      <c r="CL476" s="475"/>
      <c r="CM476" s="475"/>
      <c r="CN476" s="475"/>
      <c r="CO476" s="475"/>
      <c r="CP476" s="475"/>
      <c r="CQ476" s="475"/>
      <c r="CR476" s="475"/>
      <c r="CS476" s="475"/>
      <c r="CT476" s="475"/>
      <c r="CU476" s="475"/>
      <c r="CV476" s="475"/>
      <c r="CW476" s="475"/>
      <c r="CX476" s="475"/>
      <c r="CY476" s="475"/>
      <c r="CZ476" s="475"/>
      <c r="DA476" s="475"/>
      <c r="DB476" s="475"/>
      <c r="DC476" s="475"/>
      <c r="DD476" s="475"/>
      <c r="DE476" s="475"/>
      <c r="DF476" s="475"/>
      <c r="DG476" s="475"/>
      <c r="DH476" s="475"/>
      <c r="DI476" s="475"/>
      <c r="DJ476" s="475"/>
      <c r="DK476" s="475">
        <v>408</v>
      </c>
      <c r="DL476" s="475">
        <v>85739</v>
      </c>
      <c r="DM476" s="475">
        <v>210</v>
      </c>
      <c r="DN476" s="475">
        <v>358</v>
      </c>
      <c r="DO476" s="475">
        <v>2445</v>
      </c>
      <c r="DP476" s="475">
        <v>82117</v>
      </c>
      <c r="DQ476" s="475">
        <v>34</v>
      </c>
      <c r="DR476" s="475">
        <v>63</v>
      </c>
      <c r="DS476" s="475"/>
      <c r="DT476" s="475"/>
      <c r="DU476" s="475"/>
      <c r="DV476" s="475"/>
      <c r="DW476" s="475"/>
      <c r="DX476" s="475"/>
      <c r="DY476" s="475"/>
      <c r="DZ476" s="475"/>
      <c r="EA476" s="475"/>
      <c r="EB476" s="475"/>
      <c r="EC476" s="475"/>
      <c r="ED476" s="475"/>
      <c r="EE476" s="475"/>
      <c r="EF476" s="475"/>
      <c r="EG476" s="475" t="s">
        <v>152</v>
      </c>
      <c r="EH476" s="475" t="s">
        <v>152</v>
      </c>
      <c r="EI476" s="475">
        <v>0</v>
      </c>
      <c r="EJ476" s="475">
        <v>347</v>
      </c>
      <c r="EK476" s="475">
        <v>302</v>
      </c>
      <c r="EL476" s="475">
        <v>4</v>
      </c>
      <c r="EM476" s="475">
        <v>1731</v>
      </c>
      <c r="EN476" s="475">
        <v>2539674</v>
      </c>
      <c r="EO476" s="475">
        <v>7319</v>
      </c>
      <c r="EP476" s="475">
        <v>14881</v>
      </c>
      <c r="EQ476" s="475">
        <v>2934737</v>
      </c>
      <c r="ER476" s="475">
        <v>9718</v>
      </c>
      <c r="ES476" s="475">
        <v>17823</v>
      </c>
      <c r="ET476" s="475">
        <v>23920</v>
      </c>
      <c r="EU476" s="475">
        <v>5980</v>
      </c>
      <c r="EV476" s="475">
        <v>9829</v>
      </c>
      <c r="EW476" s="475">
        <v>28787405</v>
      </c>
      <c r="EX476" s="475">
        <v>16631</v>
      </c>
      <c r="EY476" s="475">
        <v>27551</v>
      </c>
      <c r="EZ476" s="476"/>
      <c r="FA476" s="477">
        <f t="shared" si="2061"/>
        <v>11</v>
      </c>
      <c r="FB476" s="417">
        <f t="shared" si="2062"/>
        <v>2017</v>
      </c>
      <c r="FC476" s="448">
        <f t="shared" si="2063"/>
        <v>43040</v>
      </c>
      <c r="FD476" s="449">
        <f t="shared" si="2064"/>
        <v>30</v>
      </c>
      <c r="FE476" s="450"/>
      <c r="FF476" s="450"/>
      <c r="FG476" s="450"/>
      <c r="FH476" s="452">
        <f t="shared" si="2065"/>
        <v>1.8142804967129291</v>
      </c>
      <c r="FI476" s="452">
        <f t="shared" si="2066"/>
        <v>1.491417092768444</v>
      </c>
      <c r="FJ476" s="452">
        <f t="shared" si="2067"/>
        <v>1.8918184289209024</v>
      </c>
      <c r="FK476" s="452">
        <f t="shared" si="2068"/>
        <v>1.574340853492797</v>
      </c>
      <c r="FL476" s="452">
        <f t="shared" si="2069"/>
        <v>1.3413033840697504</v>
      </c>
      <c r="FM476" s="452">
        <f t="shared" si="2070"/>
        <v>1.148189744347569</v>
      </c>
      <c r="FN476" s="452">
        <f t="shared" si="2071"/>
        <v>1.3768624764514472</v>
      </c>
      <c r="FO476" s="452">
        <f t="shared" si="2072"/>
        <v>1.0954786778557972</v>
      </c>
      <c r="FP476" s="452">
        <f t="shared" si="2073"/>
        <v>1.3247422680412371</v>
      </c>
      <c r="FQ476" s="452">
        <f t="shared" si="2074"/>
        <v>1.1030927835051547</v>
      </c>
      <c r="FR476" s="453"/>
      <c r="FS476" s="477">
        <f t="shared" si="2082"/>
        <v>136834</v>
      </c>
      <c r="FT476" s="477" t="str">
        <f t="shared" si="2082"/>
        <v>-</v>
      </c>
      <c r="FU476" s="477">
        <f t="shared" si="2082"/>
        <v>1915676</v>
      </c>
      <c r="FV476" s="477">
        <f t="shared" si="2082"/>
        <v>5883862</v>
      </c>
      <c r="FW476" s="477">
        <f t="shared" si="2082"/>
        <v>5152916</v>
      </c>
      <c r="FX476" s="477">
        <f t="shared" si="2082"/>
        <v>12111268</v>
      </c>
      <c r="FY476" s="477">
        <f t="shared" si="2082"/>
        <v>143967925</v>
      </c>
      <c r="FZ476" s="477">
        <f t="shared" si="2082"/>
        <v>145122506</v>
      </c>
      <c r="GA476" s="477">
        <f t="shared" si="2082"/>
        <v>2667694</v>
      </c>
      <c r="GB476" s="477"/>
      <c r="GC476" s="477"/>
      <c r="GD476" s="477"/>
      <c r="GE476" s="477"/>
      <c r="GF476" s="477"/>
      <c r="GG476" s="477"/>
      <c r="GH476" s="477"/>
      <c r="GI476" s="477"/>
      <c r="GJ476" s="477"/>
      <c r="GK476" s="477"/>
      <c r="GL476" s="477"/>
      <c r="GM476" s="477"/>
      <c r="GN476" s="477"/>
      <c r="GO476" s="477">
        <f t="shared" si="2083"/>
        <v>146064</v>
      </c>
      <c r="GP476" s="477">
        <f t="shared" si="2083"/>
        <v>154035</v>
      </c>
      <c r="GQ476" s="477">
        <f t="shared" si="2083"/>
        <v>0</v>
      </c>
      <c r="GR476" s="477">
        <f t="shared" si="2083"/>
        <v>5163707</v>
      </c>
      <c r="GS476" s="477">
        <f t="shared" si="2083"/>
        <v>5382546</v>
      </c>
      <c r="GT476" s="477">
        <f t="shared" si="2083"/>
        <v>39316</v>
      </c>
      <c r="GU476" s="477">
        <f t="shared" si="2083"/>
        <v>47690781</v>
      </c>
      <c r="GV476" s="416"/>
    </row>
    <row r="477" spans="1:209" ht="9.75" customHeight="1" x14ac:dyDescent="0.2">
      <c r="A477" s="417" t="str">
        <f t="shared" si="2060"/>
        <v>2017-18NOVEMBERRYC</v>
      </c>
      <c r="B477" s="458" t="str">
        <f t="shared" si="2079"/>
        <v>2017-18</v>
      </c>
      <c r="C477" s="402" t="s">
        <v>647</v>
      </c>
      <c r="D477" s="402" t="s">
        <v>656</v>
      </c>
      <c r="E477" s="402" t="s">
        <v>466</v>
      </c>
      <c r="F477" s="478" t="s">
        <v>453</v>
      </c>
      <c r="G477" s="478" t="s">
        <v>687</v>
      </c>
      <c r="H477" s="479">
        <v>103869</v>
      </c>
      <c r="I477" s="479">
        <v>67417</v>
      </c>
      <c r="J477" s="479">
        <v>587093</v>
      </c>
      <c r="K477" s="479">
        <v>8</v>
      </c>
      <c r="L477" s="479">
        <v>1</v>
      </c>
      <c r="M477" s="479" t="s">
        <v>152</v>
      </c>
      <c r="N477" s="479">
        <v>52</v>
      </c>
      <c r="O477" s="479">
        <v>108</v>
      </c>
      <c r="P477" s="479" t="s">
        <v>152</v>
      </c>
      <c r="Q477" s="479" t="s">
        <v>152</v>
      </c>
      <c r="R477" s="479" t="s">
        <v>152</v>
      </c>
      <c r="S477" s="479">
        <v>69988</v>
      </c>
      <c r="T477" s="479">
        <v>6109</v>
      </c>
      <c r="U477" s="479">
        <v>4081</v>
      </c>
      <c r="V477" s="479">
        <v>36475</v>
      </c>
      <c r="W477" s="479">
        <v>13178</v>
      </c>
      <c r="X477" s="479">
        <v>5394</v>
      </c>
      <c r="Y477" s="479">
        <v>3180385</v>
      </c>
      <c r="Z477" s="479">
        <v>521</v>
      </c>
      <c r="AA477" s="479">
        <v>947</v>
      </c>
      <c r="AB477" s="479">
        <v>3553286</v>
      </c>
      <c r="AC477" s="479">
        <v>871</v>
      </c>
      <c r="AD477" s="479">
        <v>1576</v>
      </c>
      <c r="AE477" s="479">
        <v>53511145</v>
      </c>
      <c r="AF477" s="479">
        <v>1468</v>
      </c>
      <c r="AG477" s="479">
        <v>2949</v>
      </c>
      <c r="AH477" s="479">
        <v>57544714</v>
      </c>
      <c r="AI477" s="479">
        <v>4371</v>
      </c>
      <c r="AJ477" s="479">
        <v>10800</v>
      </c>
      <c r="AK477" s="479">
        <v>31104137</v>
      </c>
      <c r="AL477" s="479">
        <v>5768</v>
      </c>
      <c r="AM477" s="479">
        <v>13976</v>
      </c>
      <c r="AN477" s="479"/>
      <c r="AO477" s="479"/>
      <c r="AP477" s="479"/>
      <c r="AQ477" s="479"/>
      <c r="AR477" s="479"/>
      <c r="AS477" s="479"/>
      <c r="AT477" s="479">
        <v>5400</v>
      </c>
      <c r="AU477" s="479">
        <v>67</v>
      </c>
      <c r="AV477" s="479">
        <v>3039</v>
      </c>
      <c r="AW477" s="479">
        <v>273</v>
      </c>
      <c r="AX477" s="479">
        <v>54</v>
      </c>
      <c r="AY477" s="479">
        <v>2240</v>
      </c>
      <c r="AZ477" s="479">
        <v>5055</v>
      </c>
      <c r="BA477" s="479"/>
      <c r="BB477" s="479"/>
      <c r="BC477" s="479"/>
      <c r="BD477" s="479"/>
      <c r="BE477" s="479"/>
      <c r="BF477" s="479"/>
      <c r="BG477" s="479"/>
      <c r="BH477" s="479"/>
      <c r="BI477" s="479">
        <v>40329</v>
      </c>
      <c r="BJ477" s="479">
        <v>3327</v>
      </c>
      <c r="BK477" s="479">
        <v>20932</v>
      </c>
      <c r="BL477" s="479">
        <v>64588</v>
      </c>
      <c r="BM477" s="479">
        <v>13894</v>
      </c>
      <c r="BN477" s="479">
        <v>10098</v>
      </c>
      <c r="BO477" s="479">
        <v>4279</v>
      </c>
      <c r="BP477" s="479">
        <v>4274</v>
      </c>
      <c r="BQ477" s="479">
        <v>56705</v>
      </c>
      <c r="BR477" s="479">
        <v>41851</v>
      </c>
      <c r="BS477" s="479">
        <v>24878</v>
      </c>
      <c r="BT477" s="479">
        <v>14251</v>
      </c>
      <c r="BU477" s="479">
        <v>10723</v>
      </c>
      <c r="BV477" s="479">
        <v>5739</v>
      </c>
      <c r="BW477" s="479"/>
      <c r="BX477" s="479"/>
      <c r="BY477" s="479"/>
      <c r="BZ477" s="479"/>
      <c r="CA477" s="479"/>
      <c r="CB477" s="479"/>
      <c r="CC477" s="479"/>
      <c r="CD477" s="479"/>
      <c r="CE477" s="479"/>
      <c r="CF477" s="479"/>
      <c r="CG477" s="479"/>
      <c r="CH477" s="479"/>
      <c r="CI477" s="479"/>
      <c r="CJ477" s="479"/>
      <c r="CK477" s="479"/>
      <c r="CL477" s="479"/>
      <c r="CM477" s="479"/>
      <c r="CN477" s="479"/>
      <c r="CO477" s="479"/>
      <c r="CP477" s="479"/>
      <c r="CQ477" s="479"/>
      <c r="CR477" s="479"/>
      <c r="CS477" s="479"/>
      <c r="CT477" s="479"/>
      <c r="CU477" s="479"/>
      <c r="CV477" s="479"/>
      <c r="CW477" s="479"/>
      <c r="CX477" s="479"/>
      <c r="CY477" s="479"/>
      <c r="CZ477" s="479"/>
      <c r="DA477" s="479"/>
      <c r="DB477" s="479"/>
      <c r="DC477" s="479"/>
      <c r="DD477" s="479"/>
      <c r="DE477" s="479"/>
      <c r="DF477" s="479"/>
      <c r="DG477" s="479"/>
      <c r="DH477" s="479"/>
      <c r="DI477" s="479"/>
      <c r="DJ477" s="479"/>
      <c r="DK477" s="479">
        <v>429</v>
      </c>
      <c r="DL477" s="479">
        <v>132711</v>
      </c>
      <c r="DM477" s="479">
        <v>309</v>
      </c>
      <c r="DN477" s="479">
        <v>528</v>
      </c>
      <c r="DO477" s="479">
        <v>5439</v>
      </c>
      <c r="DP477" s="479">
        <v>213079</v>
      </c>
      <c r="DQ477" s="479">
        <v>39</v>
      </c>
      <c r="DR477" s="479">
        <v>72</v>
      </c>
      <c r="DS477" s="479"/>
      <c r="DT477" s="479"/>
      <c r="DU477" s="479"/>
      <c r="DV477" s="479"/>
      <c r="DW477" s="479"/>
      <c r="DX477" s="479"/>
      <c r="DY477" s="479"/>
      <c r="DZ477" s="479"/>
      <c r="EA477" s="479"/>
      <c r="EB477" s="479"/>
      <c r="EC477" s="479"/>
      <c r="ED477" s="479"/>
      <c r="EE477" s="479"/>
      <c r="EF477" s="479"/>
      <c r="EG477" s="479" t="s">
        <v>152</v>
      </c>
      <c r="EH477" s="479" t="s">
        <v>152</v>
      </c>
      <c r="EI477" s="479">
        <v>47</v>
      </c>
      <c r="EJ477" s="479">
        <v>1183</v>
      </c>
      <c r="EK477" s="479">
        <v>923</v>
      </c>
      <c r="EL477" s="479">
        <v>94</v>
      </c>
      <c r="EM477" s="479">
        <v>1185</v>
      </c>
      <c r="EN477" s="479">
        <v>10994571</v>
      </c>
      <c r="EO477" s="479">
        <v>9294</v>
      </c>
      <c r="EP477" s="479">
        <v>21472</v>
      </c>
      <c r="EQ477" s="479">
        <v>10882871</v>
      </c>
      <c r="ER477" s="479">
        <v>11791</v>
      </c>
      <c r="ES477" s="479">
        <v>26136</v>
      </c>
      <c r="ET477" s="479">
        <v>1437232</v>
      </c>
      <c r="EU477" s="479">
        <v>15290</v>
      </c>
      <c r="EV477" s="479">
        <v>29163</v>
      </c>
      <c r="EW477" s="479">
        <v>19198729</v>
      </c>
      <c r="EX477" s="479">
        <v>16201</v>
      </c>
      <c r="EY477" s="479">
        <v>35085</v>
      </c>
      <c r="EZ477" s="476"/>
      <c r="FA477" s="446">
        <f t="shared" si="2061"/>
        <v>11</v>
      </c>
      <c r="FB477" s="417">
        <f t="shared" si="2062"/>
        <v>2017</v>
      </c>
      <c r="FC477" s="448">
        <f t="shared" si="2063"/>
        <v>43040</v>
      </c>
      <c r="FD477" s="449">
        <f t="shared" si="2064"/>
        <v>30</v>
      </c>
      <c r="FE477" s="450"/>
      <c r="FF477" s="450"/>
      <c r="FG477" s="450"/>
      <c r="FH477" s="452">
        <f t="shared" si="2065"/>
        <v>2.274349320674415</v>
      </c>
      <c r="FI477" s="452">
        <f t="shared" si="2066"/>
        <v>1.6529710263545589</v>
      </c>
      <c r="FJ477" s="452">
        <f t="shared" si="2067"/>
        <v>1.0485175202156334</v>
      </c>
      <c r="FK477" s="452">
        <f t="shared" si="2068"/>
        <v>1.0472923303111983</v>
      </c>
      <c r="FL477" s="452">
        <f t="shared" si="2069"/>
        <v>1.5546264564770391</v>
      </c>
      <c r="FM477" s="452">
        <f t="shared" si="2070"/>
        <v>1.1473886223440712</v>
      </c>
      <c r="FN477" s="452">
        <f t="shared" si="2071"/>
        <v>1.8878433753225072</v>
      </c>
      <c r="FO477" s="452">
        <f t="shared" si="2072"/>
        <v>1.0814235847624829</v>
      </c>
      <c r="FP477" s="452">
        <f t="shared" si="2073"/>
        <v>1.9879495736002966</v>
      </c>
      <c r="FQ477" s="452">
        <f t="shared" si="2074"/>
        <v>1.0639599555061179</v>
      </c>
      <c r="FR477" s="453"/>
      <c r="FS477" s="446">
        <f t="shared" si="2082"/>
        <v>67417</v>
      </c>
      <c r="FT477" s="446" t="str">
        <f t="shared" si="2082"/>
        <v>-</v>
      </c>
      <c r="FU477" s="446">
        <f t="shared" si="2082"/>
        <v>3505684</v>
      </c>
      <c r="FV477" s="446">
        <f t="shared" si="2082"/>
        <v>7281036</v>
      </c>
      <c r="FW477" s="446">
        <f t="shared" si="2082"/>
        <v>5785223</v>
      </c>
      <c r="FX477" s="446">
        <f t="shared" si="2082"/>
        <v>6431656</v>
      </c>
      <c r="FY477" s="446">
        <f t="shared" si="2082"/>
        <v>107564775</v>
      </c>
      <c r="FZ477" s="446">
        <f t="shared" si="2082"/>
        <v>142322400</v>
      </c>
      <c r="GA477" s="446">
        <f t="shared" si="2082"/>
        <v>75386544</v>
      </c>
      <c r="GB477" s="446"/>
      <c r="GC477" s="446"/>
      <c r="GD477" s="446"/>
      <c r="GE477" s="446"/>
      <c r="GF477" s="446"/>
      <c r="GG477" s="446"/>
      <c r="GH477" s="446"/>
      <c r="GI477" s="446"/>
      <c r="GJ477" s="446"/>
      <c r="GK477" s="446"/>
      <c r="GL477" s="446"/>
      <c r="GM477" s="446"/>
      <c r="GN477" s="446"/>
      <c r="GO477" s="446">
        <f t="shared" si="2083"/>
        <v>226512</v>
      </c>
      <c r="GP477" s="446">
        <f t="shared" si="2083"/>
        <v>391608</v>
      </c>
      <c r="GQ477" s="446">
        <f t="shared" si="2083"/>
        <v>0</v>
      </c>
      <c r="GR477" s="446">
        <f t="shared" si="2083"/>
        <v>25401376</v>
      </c>
      <c r="GS477" s="446">
        <f t="shared" si="2083"/>
        <v>24123528</v>
      </c>
      <c r="GT477" s="446">
        <f t="shared" si="2083"/>
        <v>2741322</v>
      </c>
      <c r="GU477" s="446">
        <f t="shared" si="2083"/>
        <v>41575725</v>
      </c>
      <c r="GV477" s="416"/>
    </row>
    <row r="478" spans="1:209" ht="9.75" customHeight="1" x14ac:dyDescent="0.2">
      <c r="A478" s="417" t="str">
        <f t="shared" si="2060"/>
        <v>2017-18NOVEMBERR1F</v>
      </c>
      <c r="B478" s="458" t="str">
        <f t="shared" si="2079"/>
        <v>2017-18</v>
      </c>
      <c r="C478" s="402" t="s">
        <v>647</v>
      </c>
      <c r="D478" s="402" t="s">
        <v>663</v>
      </c>
      <c r="E478" s="402" t="s">
        <v>662</v>
      </c>
      <c r="F478" s="478" t="s">
        <v>458</v>
      </c>
      <c r="G478" s="478" t="s">
        <v>688</v>
      </c>
      <c r="H478" s="479">
        <v>0</v>
      </c>
      <c r="I478" s="479">
        <v>0</v>
      </c>
      <c r="J478" s="479">
        <v>0</v>
      </c>
      <c r="K478" s="479">
        <v>0</v>
      </c>
      <c r="L478" s="479">
        <v>0</v>
      </c>
      <c r="M478" s="479" t="s">
        <v>152</v>
      </c>
      <c r="N478" s="479">
        <v>0</v>
      </c>
      <c r="O478" s="479">
        <v>0</v>
      </c>
      <c r="P478" s="479" t="s">
        <v>152</v>
      </c>
      <c r="Q478" s="479" t="s">
        <v>152</v>
      </c>
      <c r="R478" s="479" t="s">
        <v>152</v>
      </c>
      <c r="S478" s="479">
        <v>0</v>
      </c>
      <c r="T478" s="479">
        <v>0</v>
      </c>
      <c r="U478" s="479">
        <v>0</v>
      </c>
      <c r="V478" s="479">
        <v>0</v>
      </c>
      <c r="W478" s="479">
        <v>0</v>
      </c>
      <c r="X478" s="479">
        <v>0</v>
      </c>
      <c r="Y478" s="479">
        <v>0</v>
      </c>
      <c r="Z478" s="479">
        <v>0</v>
      </c>
      <c r="AA478" s="479">
        <v>0</v>
      </c>
      <c r="AB478" s="479">
        <v>0</v>
      </c>
      <c r="AC478" s="479">
        <v>0</v>
      </c>
      <c r="AD478" s="479">
        <v>0</v>
      </c>
      <c r="AE478" s="479">
        <v>0</v>
      </c>
      <c r="AF478" s="479">
        <v>0</v>
      </c>
      <c r="AG478" s="479">
        <v>0</v>
      </c>
      <c r="AH478" s="479">
        <v>0</v>
      </c>
      <c r="AI478" s="479">
        <v>0</v>
      </c>
      <c r="AJ478" s="479">
        <v>0</v>
      </c>
      <c r="AK478" s="479">
        <v>0</v>
      </c>
      <c r="AL478" s="479">
        <v>0</v>
      </c>
      <c r="AM478" s="479">
        <v>0</v>
      </c>
      <c r="AN478" s="479"/>
      <c r="AO478" s="479"/>
      <c r="AP478" s="479"/>
      <c r="AQ478" s="479"/>
      <c r="AR478" s="479"/>
      <c r="AS478" s="479"/>
      <c r="AT478" s="479">
        <v>0</v>
      </c>
      <c r="AU478" s="479">
        <v>0</v>
      </c>
      <c r="AV478" s="479">
        <v>0</v>
      </c>
      <c r="AW478" s="479">
        <v>0</v>
      </c>
      <c r="AX478" s="479">
        <v>0</v>
      </c>
      <c r="AY478" s="479">
        <v>0</v>
      </c>
      <c r="AZ478" s="479">
        <v>0</v>
      </c>
      <c r="BA478" s="479"/>
      <c r="BB478" s="479"/>
      <c r="BC478" s="479"/>
      <c r="BD478" s="479"/>
      <c r="BE478" s="479"/>
      <c r="BF478" s="479"/>
      <c r="BG478" s="479"/>
      <c r="BH478" s="479"/>
      <c r="BI478" s="479">
        <v>0</v>
      </c>
      <c r="BJ478" s="479">
        <v>0</v>
      </c>
      <c r="BK478" s="479">
        <v>0</v>
      </c>
      <c r="BL478" s="479">
        <v>0</v>
      </c>
      <c r="BM478" s="479">
        <v>0</v>
      </c>
      <c r="BN478" s="479">
        <v>0</v>
      </c>
      <c r="BO478" s="479">
        <v>0</v>
      </c>
      <c r="BP478" s="479">
        <v>0</v>
      </c>
      <c r="BQ478" s="479">
        <v>0</v>
      </c>
      <c r="BR478" s="479">
        <v>0</v>
      </c>
      <c r="BS478" s="479">
        <v>0</v>
      </c>
      <c r="BT478" s="479">
        <v>0</v>
      </c>
      <c r="BU478" s="479">
        <v>0</v>
      </c>
      <c r="BV478" s="479">
        <v>0</v>
      </c>
      <c r="BW478" s="479"/>
      <c r="BX478" s="479"/>
      <c r="BY478" s="479"/>
      <c r="BZ478" s="479"/>
      <c r="CA478" s="479"/>
      <c r="CB478" s="479"/>
      <c r="CC478" s="479"/>
      <c r="CD478" s="479"/>
      <c r="CE478" s="479"/>
      <c r="CF478" s="479"/>
      <c r="CG478" s="479"/>
      <c r="CH478" s="479"/>
      <c r="CI478" s="479"/>
      <c r="CJ478" s="479"/>
      <c r="CK478" s="479"/>
      <c r="CL478" s="479"/>
      <c r="CM478" s="479"/>
      <c r="CN478" s="479"/>
      <c r="CO478" s="479"/>
      <c r="CP478" s="479"/>
      <c r="CQ478" s="479"/>
      <c r="CR478" s="479"/>
      <c r="CS478" s="479"/>
      <c r="CT478" s="479"/>
      <c r="CU478" s="479"/>
      <c r="CV478" s="479"/>
      <c r="CW478" s="479"/>
      <c r="CX478" s="479"/>
      <c r="CY478" s="479"/>
      <c r="CZ478" s="479"/>
      <c r="DA478" s="479"/>
      <c r="DB478" s="479"/>
      <c r="DC478" s="479"/>
      <c r="DD478" s="479"/>
      <c r="DE478" s="479"/>
      <c r="DF478" s="479"/>
      <c r="DG478" s="479"/>
      <c r="DH478" s="479"/>
      <c r="DI478" s="479"/>
      <c r="DJ478" s="479"/>
      <c r="DK478" s="479">
        <v>0</v>
      </c>
      <c r="DL478" s="479">
        <v>0</v>
      </c>
      <c r="DM478" s="479">
        <v>0</v>
      </c>
      <c r="DN478" s="479">
        <v>0</v>
      </c>
      <c r="DO478" s="479">
        <v>0</v>
      </c>
      <c r="DP478" s="479">
        <v>0</v>
      </c>
      <c r="DQ478" s="479">
        <v>0</v>
      </c>
      <c r="DR478" s="479">
        <v>0</v>
      </c>
      <c r="DS478" s="479"/>
      <c r="DT478" s="479"/>
      <c r="DU478" s="479"/>
      <c r="DV478" s="479"/>
      <c r="DW478" s="479"/>
      <c r="DX478" s="479"/>
      <c r="DY478" s="479"/>
      <c r="DZ478" s="479"/>
      <c r="EA478" s="479"/>
      <c r="EB478" s="479"/>
      <c r="EC478" s="479"/>
      <c r="ED478" s="479"/>
      <c r="EE478" s="479"/>
      <c r="EF478" s="479"/>
      <c r="EG478" s="479" t="s">
        <v>152</v>
      </c>
      <c r="EH478" s="479" t="s">
        <v>152</v>
      </c>
      <c r="EI478" s="479">
        <v>0</v>
      </c>
      <c r="EJ478" s="479">
        <v>0</v>
      </c>
      <c r="EK478" s="479">
        <v>0</v>
      </c>
      <c r="EL478" s="479">
        <v>0</v>
      </c>
      <c r="EM478" s="479">
        <v>0</v>
      </c>
      <c r="EN478" s="479">
        <v>0</v>
      </c>
      <c r="EO478" s="479">
        <v>0</v>
      </c>
      <c r="EP478" s="479">
        <v>0</v>
      </c>
      <c r="EQ478" s="479">
        <v>0</v>
      </c>
      <c r="ER478" s="479">
        <v>0</v>
      </c>
      <c r="ES478" s="479">
        <v>0</v>
      </c>
      <c r="ET478" s="479">
        <v>0</v>
      </c>
      <c r="EU478" s="479">
        <v>0</v>
      </c>
      <c r="EV478" s="479">
        <v>0</v>
      </c>
      <c r="EW478" s="479">
        <v>0</v>
      </c>
      <c r="EX478" s="479">
        <v>0</v>
      </c>
      <c r="EY478" s="479">
        <v>0</v>
      </c>
      <c r="EZ478" s="476"/>
      <c r="FA478" s="446">
        <f t="shared" si="2061"/>
        <v>11</v>
      </c>
      <c r="FB478" s="417">
        <f t="shared" si="2062"/>
        <v>2017</v>
      </c>
      <c r="FC478" s="448">
        <f t="shared" si="2063"/>
        <v>43040</v>
      </c>
      <c r="FD478" s="449">
        <f t="shared" si="2064"/>
        <v>30</v>
      </c>
      <c r="FE478" s="450"/>
      <c r="FF478" s="450"/>
      <c r="FG478" s="450"/>
      <c r="FH478" s="452" t="str">
        <f t="shared" si="2065"/>
        <v>-</v>
      </c>
      <c r="FI478" s="452" t="str">
        <f t="shared" si="2066"/>
        <v>-</v>
      </c>
      <c r="FJ478" s="452" t="str">
        <f t="shared" si="2067"/>
        <v>-</v>
      </c>
      <c r="FK478" s="452" t="str">
        <f t="shared" si="2068"/>
        <v>-</v>
      </c>
      <c r="FL478" s="452" t="str">
        <f t="shared" si="2069"/>
        <v>-</v>
      </c>
      <c r="FM478" s="452" t="str">
        <f t="shared" si="2070"/>
        <v>-</v>
      </c>
      <c r="FN478" s="452" t="str">
        <f t="shared" si="2071"/>
        <v>-</v>
      </c>
      <c r="FO478" s="452" t="str">
        <f t="shared" si="2072"/>
        <v>-</v>
      </c>
      <c r="FP478" s="452" t="str">
        <f t="shared" si="2073"/>
        <v>-</v>
      </c>
      <c r="FQ478" s="452" t="str">
        <f t="shared" si="2074"/>
        <v>-</v>
      </c>
      <c r="FR478" s="453"/>
      <c r="FS478" s="446">
        <f t="shared" si="2082"/>
        <v>0</v>
      </c>
      <c r="FT478" s="446" t="str">
        <f t="shared" si="2082"/>
        <v>-</v>
      </c>
      <c r="FU478" s="446">
        <f t="shared" si="2082"/>
        <v>0</v>
      </c>
      <c r="FV478" s="446">
        <f t="shared" si="2082"/>
        <v>0</v>
      </c>
      <c r="FW478" s="446">
        <f t="shared" si="2082"/>
        <v>0</v>
      </c>
      <c r="FX478" s="446">
        <f t="shared" si="2082"/>
        <v>0</v>
      </c>
      <c r="FY478" s="446">
        <f t="shared" si="2082"/>
        <v>0</v>
      </c>
      <c r="FZ478" s="446">
        <f t="shared" si="2082"/>
        <v>0</v>
      </c>
      <c r="GA478" s="446">
        <f t="shared" si="2082"/>
        <v>0</v>
      </c>
      <c r="GB478" s="446"/>
      <c r="GC478" s="446"/>
      <c r="GD478" s="446"/>
      <c r="GE478" s="446"/>
      <c r="GF478" s="446"/>
      <c r="GG478" s="446"/>
      <c r="GH478" s="446"/>
      <c r="GI478" s="446"/>
      <c r="GJ478" s="446"/>
      <c r="GK478" s="446"/>
      <c r="GL478" s="446"/>
      <c r="GM478" s="446"/>
      <c r="GN478" s="446"/>
      <c r="GO478" s="446">
        <f t="shared" si="2083"/>
        <v>0</v>
      </c>
      <c r="GP478" s="446">
        <f t="shared" si="2083"/>
        <v>0</v>
      </c>
      <c r="GQ478" s="446">
        <f t="shared" si="2083"/>
        <v>0</v>
      </c>
      <c r="GR478" s="446">
        <f t="shared" si="2083"/>
        <v>0</v>
      </c>
      <c r="GS478" s="446">
        <f t="shared" si="2083"/>
        <v>0</v>
      </c>
      <c r="GT478" s="446">
        <f t="shared" si="2083"/>
        <v>0</v>
      </c>
      <c r="GU478" s="446">
        <f t="shared" si="2083"/>
        <v>0</v>
      </c>
      <c r="GV478" s="416"/>
    </row>
    <row r="479" spans="1:209" ht="9.75" customHeight="1" x14ac:dyDescent="0.2">
      <c r="A479" s="493" t="str">
        <f t="shared" si="2060"/>
        <v>2017-18NOVEMBERRRU</v>
      </c>
      <c r="B479" s="494" t="str">
        <f t="shared" si="2079"/>
        <v>2017-18</v>
      </c>
      <c r="C479" s="480" t="s">
        <v>647</v>
      </c>
      <c r="D479" s="480" t="s">
        <v>659</v>
      </c>
      <c r="E479" s="480" t="s">
        <v>467</v>
      </c>
      <c r="F479" s="495" t="s">
        <v>454</v>
      </c>
      <c r="G479" s="495" t="s">
        <v>689</v>
      </c>
      <c r="H479" s="496">
        <v>159225</v>
      </c>
      <c r="I479" s="496">
        <v>131432</v>
      </c>
      <c r="J479" s="496">
        <v>2625149</v>
      </c>
      <c r="K479" s="496">
        <v>20</v>
      </c>
      <c r="L479" s="496">
        <v>0</v>
      </c>
      <c r="M479" s="496" t="s">
        <v>152</v>
      </c>
      <c r="N479" s="496">
        <v>116</v>
      </c>
      <c r="O479" s="496">
        <v>213</v>
      </c>
      <c r="P479" s="496" t="s">
        <v>152</v>
      </c>
      <c r="Q479" s="496" t="s">
        <v>152</v>
      </c>
      <c r="R479" s="496" t="s">
        <v>152</v>
      </c>
      <c r="S479" s="496">
        <v>99509</v>
      </c>
      <c r="T479" s="496">
        <v>7658</v>
      </c>
      <c r="U479" s="496">
        <v>5591</v>
      </c>
      <c r="V479" s="496">
        <v>52321</v>
      </c>
      <c r="W479" s="496">
        <v>22062</v>
      </c>
      <c r="X479" s="496">
        <v>2586</v>
      </c>
      <c r="Y479" s="496">
        <v>3248966</v>
      </c>
      <c r="Z479" s="496">
        <v>424</v>
      </c>
      <c r="AA479" s="496">
        <v>688</v>
      </c>
      <c r="AB479" s="496">
        <v>4352607</v>
      </c>
      <c r="AC479" s="496">
        <v>779</v>
      </c>
      <c r="AD479" s="496">
        <v>1323</v>
      </c>
      <c r="AE479" s="496">
        <v>57927986</v>
      </c>
      <c r="AF479" s="496">
        <v>1107</v>
      </c>
      <c r="AG479" s="496">
        <v>2192</v>
      </c>
      <c r="AH479" s="496">
        <v>75274310</v>
      </c>
      <c r="AI479" s="496">
        <v>3412</v>
      </c>
      <c r="AJ479" s="496">
        <v>8100</v>
      </c>
      <c r="AK479" s="496">
        <v>11186014</v>
      </c>
      <c r="AL479" s="496">
        <v>4326</v>
      </c>
      <c r="AM479" s="496">
        <v>8934</v>
      </c>
      <c r="AN479" s="496"/>
      <c r="AO479" s="496"/>
      <c r="AP479" s="496"/>
      <c r="AQ479" s="496"/>
      <c r="AR479" s="496"/>
      <c r="AS479" s="496"/>
      <c r="AT479" s="496">
        <v>6570</v>
      </c>
      <c r="AU479" s="496">
        <v>223</v>
      </c>
      <c r="AV479" s="496">
        <v>710</v>
      </c>
      <c r="AW479" s="496">
        <v>8377</v>
      </c>
      <c r="AX479" s="496">
        <v>262</v>
      </c>
      <c r="AY479" s="496">
        <v>5375</v>
      </c>
      <c r="AZ479" s="496">
        <v>0</v>
      </c>
      <c r="BA479" s="496"/>
      <c r="BB479" s="496"/>
      <c r="BC479" s="496"/>
      <c r="BD479" s="496"/>
      <c r="BE479" s="496"/>
      <c r="BF479" s="496"/>
      <c r="BG479" s="496"/>
      <c r="BH479" s="496"/>
      <c r="BI479" s="496">
        <v>58723</v>
      </c>
      <c r="BJ479" s="496">
        <v>9234</v>
      </c>
      <c r="BK479" s="496">
        <v>24982</v>
      </c>
      <c r="BL479" s="496">
        <v>92939</v>
      </c>
      <c r="BM479" s="496">
        <v>20072</v>
      </c>
      <c r="BN479" s="496">
        <v>15893</v>
      </c>
      <c r="BO479" s="496">
        <v>14502</v>
      </c>
      <c r="BP479" s="496">
        <v>11767</v>
      </c>
      <c r="BQ479" s="496">
        <v>73921</v>
      </c>
      <c r="BR479" s="496">
        <v>59113</v>
      </c>
      <c r="BS479" s="496">
        <v>36200</v>
      </c>
      <c r="BT479" s="496">
        <v>24735</v>
      </c>
      <c r="BU479" s="496">
        <v>3601</v>
      </c>
      <c r="BV479" s="496">
        <v>2756</v>
      </c>
      <c r="BW479" s="496"/>
      <c r="BX479" s="496"/>
      <c r="BY479" s="496"/>
      <c r="BZ479" s="496"/>
      <c r="CA479" s="496"/>
      <c r="CB479" s="496"/>
      <c r="CC479" s="496"/>
      <c r="CD479" s="496"/>
      <c r="CE479" s="496"/>
      <c r="CF479" s="496"/>
      <c r="CG479" s="496"/>
      <c r="CH479" s="496"/>
      <c r="CI479" s="496"/>
      <c r="CJ479" s="496"/>
      <c r="CK479" s="496"/>
      <c r="CL479" s="496"/>
      <c r="CM479" s="496"/>
      <c r="CN479" s="496"/>
      <c r="CO479" s="496"/>
      <c r="CP479" s="496"/>
      <c r="CQ479" s="496"/>
      <c r="CR479" s="496"/>
      <c r="CS479" s="496"/>
      <c r="CT479" s="496"/>
      <c r="CU479" s="496"/>
      <c r="CV479" s="496"/>
      <c r="CW479" s="496"/>
      <c r="CX479" s="496"/>
      <c r="CY479" s="496"/>
      <c r="CZ479" s="496"/>
      <c r="DA479" s="496"/>
      <c r="DB479" s="496"/>
      <c r="DC479" s="496"/>
      <c r="DD479" s="496"/>
      <c r="DE479" s="496"/>
      <c r="DF479" s="496"/>
      <c r="DG479" s="496"/>
      <c r="DH479" s="496"/>
      <c r="DI479" s="496"/>
      <c r="DJ479" s="496"/>
      <c r="DK479" s="496">
        <v>0</v>
      </c>
      <c r="DL479" s="496">
        <v>0</v>
      </c>
      <c r="DM479" s="496">
        <v>0</v>
      </c>
      <c r="DN479" s="496">
        <v>0</v>
      </c>
      <c r="DO479" s="496">
        <v>3202</v>
      </c>
      <c r="DP479" s="496">
        <v>248114</v>
      </c>
      <c r="DQ479" s="496">
        <v>77</v>
      </c>
      <c r="DR479" s="496">
        <v>173</v>
      </c>
      <c r="DS479" s="496"/>
      <c r="DT479" s="496"/>
      <c r="DU479" s="496"/>
      <c r="DV479" s="496"/>
      <c r="DW479" s="496"/>
      <c r="DX479" s="496"/>
      <c r="DY479" s="496"/>
      <c r="DZ479" s="496"/>
      <c r="EA479" s="496"/>
      <c r="EB479" s="496"/>
      <c r="EC479" s="496"/>
      <c r="ED479" s="496"/>
      <c r="EE479" s="496"/>
      <c r="EF479" s="496"/>
      <c r="EG479" s="496" t="s">
        <v>152</v>
      </c>
      <c r="EH479" s="496" t="s">
        <v>152</v>
      </c>
      <c r="EI479" s="496">
        <v>2078</v>
      </c>
      <c r="EJ479" s="496">
        <v>1093</v>
      </c>
      <c r="EK479" s="496">
        <v>1416</v>
      </c>
      <c r="EL479" s="496">
        <v>72</v>
      </c>
      <c r="EM479" s="496">
        <v>1446</v>
      </c>
      <c r="EN479" s="496">
        <v>7524828</v>
      </c>
      <c r="EO479" s="496">
        <v>6885</v>
      </c>
      <c r="EP479" s="496">
        <v>15065</v>
      </c>
      <c r="EQ479" s="496">
        <v>10909836</v>
      </c>
      <c r="ER479" s="496">
        <v>7705</v>
      </c>
      <c r="ES479" s="496">
        <v>15768</v>
      </c>
      <c r="ET479" s="496">
        <v>637609</v>
      </c>
      <c r="EU479" s="496">
        <v>8856</v>
      </c>
      <c r="EV479" s="496">
        <v>13005</v>
      </c>
      <c r="EW479" s="496">
        <v>12629690</v>
      </c>
      <c r="EX479" s="496">
        <v>8734</v>
      </c>
      <c r="EY479" s="496">
        <v>16476</v>
      </c>
      <c r="EZ479" s="497"/>
      <c r="FA479" s="482">
        <f t="shared" si="2061"/>
        <v>11</v>
      </c>
      <c r="FB479" s="493">
        <f t="shared" si="2062"/>
        <v>2017</v>
      </c>
      <c r="FC479" s="498">
        <f t="shared" si="2063"/>
        <v>43040</v>
      </c>
      <c r="FD479" s="499">
        <f t="shared" si="2064"/>
        <v>30</v>
      </c>
      <c r="FE479" s="500"/>
      <c r="FF479" s="500"/>
      <c r="FG479" s="500"/>
      <c r="FH479" s="481">
        <f t="shared" si="2065"/>
        <v>2.6210498824758424</v>
      </c>
      <c r="FI479" s="481">
        <f t="shared" si="2066"/>
        <v>2.0753460433533562</v>
      </c>
      <c r="FJ479" s="481">
        <f t="shared" si="2067"/>
        <v>2.5938114827401182</v>
      </c>
      <c r="FK479" s="481">
        <f t="shared" si="2068"/>
        <v>2.1046324450008944</v>
      </c>
      <c r="FL479" s="481">
        <f t="shared" si="2069"/>
        <v>1.4128361460981251</v>
      </c>
      <c r="FM479" s="481">
        <f t="shared" si="2070"/>
        <v>1.1298140326064103</v>
      </c>
      <c r="FN479" s="481">
        <f t="shared" si="2071"/>
        <v>1.6408303870909255</v>
      </c>
      <c r="FO479" s="481">
        <f t="shared" si="2072"/>
        <v>1.1211585531683437</v>
      </c>
      <c r="FP479" s="481">
        <f t="shared" si="2073"/>
        <v>1.3924980665119877</v>
      </c>
      <c r="FQ479" s="481">
        <f t="shared" si="2074"/>
        <v>1.065738592420727</v>
      </c>
      <c r="FR479" s="501"/>
      <c r="FS479" s="482">
        <f t="shared" si="2082"/>
        <v>0</v>
      </c>
      <c r="FT479" s="482" t="str">
        <f t="shared" si="2082"/>
        <v>-</v>
      </c>
      <c r="FU479" s="482">
        <f t="shared" si="2082"/>
        <v>15246112</v>
      </c>
      <c r="FV479" s="482">
        <f t="shared" si="2082"/>
        <v>27995016</v>
      </c>
      <c r="FW479" s="482">
        <f t="shared" si="2082"/>
        <v>5268704</v>
      </c>
      <c r="FX479" s="482">
        <f t="shared" si="2082"/>
        <v>7396893</v>
      </c>
      <c r="FY479" s="482">
        <f t="shared" si="2082"/>
        <v>114687632</v>
      </c>
      <c r="FZ479" s="482">
        <f t="shared" si="2082"/>
        <v>178702200</v>
      </c>
      <c r="GA479" s="482">
        <f t="shared" si="2082"/>
        <v>23103324</v>
      </c>
      <c r="GB479" s="482"/>
      <c r="GC479" s="482"/>
      <c r="GD479" s="482"/>
      <c r="GE479" s="482"/>
      <c r="GF479" s="482"/>
      <c r="GG479" s="482"/>
      <c r="GH479" s="482"/>
      <c r="GI479" s="482"/>
      <c r="GJ479" s="482"/>
      <c r="GK479" s="482"/>
      <c r="GL479" s="482"/>
      <c r="GM479" s="482"/>
      <c r="GN479" s="482"/>
      <c r="GO479" s="482">
        <f t="shared" si="2083"/>
        <v>0</v>
      </c>
      <c r="GP479" s="482">
        <f t="shared" si="2083"/>
        <v>553946</v>
      </c>
      <c r="GQ479" s="482">
        <f t="shared" si="2083"/>
        <v>0</v>
      </c>
      <c r="GR479" s="482">
        <f t="shared" si="2083"/>
        <v>16466045</v>
      </c>
      <c r="GS479" s="482">
        <f t="shared" si="2083"/>
        <v>22327488</v>
      </c>
      <c r="GT479" s="482">
        <f t="shared" si="2083"/>
        <v>936360</v>
      </c>
      <c r="GU479" s="482">
        <f t="shared" si="2083"/>
        <v>23824296</v>
      </c>
      <c r="GV479" s="502"/>
    </row>
    <row r="480" spans="1:209" ht="9.75" customHeight="1" x14ac:dyDescent="0.2">
      <c r="A480" s="417" t="str">
        <f t="shared" si="2060"/>
        <v>2017-18NOVEMBERRX6</v>
      </c>
      <c r="B480" s="458" t="str">
        <f t="shared" si="2079"/>
        <v>2017-18</v>
      </c>
      <c r="C480" s="402" t="s">
        <v>647</v>
      </c>
      <c r="D480" s="402" t="s">
        <v>646</v>
      </c>
      <c r="E480" s="402" t="s">
        <v>645</v>
      </c>
      <c r="F480" s="478" t="s">
        <v>448</v>
      </c>
      <c r="G480" s="478" t="s">
        <v>690</v>
      </c>
      <c r="H480" s="479">
        <v>45746</v>
      </c>
      <c r="I480" s="479">
        <v>30611</v>
      </c>
      <c r="J480" s="479">
        <v>76828</v>
      </c>
      <c r="K480" s="479">
        <v>3</v>
      </c>
      <c r="L480" s="479">
        <v>1</v>
      </c>
      <c r="M480" s="479" t="s">
        <v>152</v>
      </c>
      <c r="N480" s="479">
        <v>9</v>
      </c>
      <c r="O480" s="479">
        <v>26</v>
      </c>
      <c r="P480" s="479" t="s">
        <v>152</v>
      </c>
      <c r="Q480" s="479" t="s">
        <v>152</v>
      </c>
      <c r="R480" s="479" t="s">
        <v>152</v>
      </c>
      <c r="S480" s="479">
        <v>33919</v>
      </c>
      <c r="T480" s="479">
        <v>3149</v>
      </c>
      <c r="U480" s="479">
        <v>2177</v>
      </c>
      <c r="V480" s="479">
        <v>17125</v>
      </c>
      <c r="W480" s="479">
        <v>8526</v>
      </c>
      <c r="X480" s="479">
        <v>458</v>
      </c>
      <c r="Y480" s="479">
        <v>1261432</v>
      </c>
      <c r="Z480" s="479">
        <v>401</v>
      </c>
      <c r="AA480" s="479">
        <v>684</v>
      </c>
      <c r="AB480" s="479">
        <v>1200450</v>
      </c>
      <c r="AC480" s="479">
        <v>551</v>
      </c>
      <c r="AD480" s="479">
        <v>990</v>
      </c>
      <c r="AE480" s="479">
        <v>20474910</v>
      </c>
      <c r="AF480" s="479">
        <v>1196</v>
      </c>
      <c r="AG480" s="479">
        <v>2421</v>
      </c>
      <c r="AH480" s="479">
        <v>50874086</v>
      </c>
      <c r="AI480" s="479">
        <v>5967</v>
      </c>
      <c r="AJ480" s="479">
        <v>13957</v>
      </c>
      <c r="AK480" s="479">
        <v>2746776</v>
      </c>
      <c r="AL480" s="479">
        <v>5997</v>
      </c>
      <c r="AM480" s="479">
        <v>15450</v>
      </c>
      <c r="AN480" s="479"/>
      <c r="AO480" s="479"/>
      <c r="AP480" s="479"/>
      <c r="AQ480" s="479"/>
      <c r="AR480" s="479"/>
      <c r="AS480" s="479"/>
      <c r="AT480" s="479">
        <v>2369</v>
      </c>
      <c r="AU480" s="479">
        <v>111</v>
      </c>
      <c r="AV480" s="479">
        <v>1060</v>
      </c>
      <c r="AW480" s="479">
        <v>3657</v>
      </c>
      <c r="AX480" s="479">
        <v>83</v>
      </c>
      <c r="AY480" s="479">
        <v>1115</v>
      </c>
      <c r="AZ480" s="479">
        <v>0</v>
      </c>
      <c r="BA480" s="479"/>
      <c r="BB480" s="479"/>
      <c r="BC480" s="479"/>
      <c r="BD480" s="479"/>
      <c r="BE480" s="479"/>
      <c r="BF480" s="479"/>
      <c r="BG480" s="479"/>
      <c r="BH480" s="479"/>
      <c r="BI480" s="479">
        <v>19717</v>
      </c>
      <c r="BJ480" s="479">
        <v>3533</v>
      </c>
      <c r="BK480" s="479">
        <v>8300</v>
      </c>
      <c r="BL480" s="479">
        <v>31550</v>
      </c>
      <c r="BM480" s="479">
        <v>5631</v>
      </c>
      <c r="BN480" s="479">
        <v>4714</v>
      </c>
      <c r="BO480" s="479">
        <v>3844</v>
      </c>
      <c r="BP480" s="479">
        <v>3281</v>
      </c>
      <c r="BQ480" s="479">
        <v>24740</v>
      </c>
      <c r="BR480" s="479">
        <v>20284</v>
      </c>
      <c r="BS480" s="479">
        <v>14770</v>
      </c>
      <c r="BT480" s="479">
        <v>8947</v>
      </c>
      <c r="BU480" s="479">
        <v>730</v>
      </c>
      <c r="BV480" s="479">
        <v>481</v>
      </c>
      <c r="BW480" s="479"/>
      <c r="BX480" s="479"/>
      <c r="BY480" s="479"/>
      <c r="BZ480" s="479"/>
      <c r="CA480" s="479"/>
      <c r="CB480" s="479"/>
      <c r="CC480" s="479"/>
      <c r="CD480" s="479"/>
      <c r="CE480" s="479"/>
      <c r="CF480" s="479"/>
      <c r="CG480" s="479"/>
      <c r="CH480" s="479"/>
      <c r="CI480" s="479"/>
      <c r="CJ480" s="479"/>
      <c r="CK480" s="479"/>
      <c r="CL480" s="479"/>
      <c r="CM480" s="479"/>
      <c r="CN480" s="479"/>
      <c r="CO480" s="479"/>
      <c r="CP480" s="479"/>
      <c r="CQ480" s="479"/>
      <c r="CR480" s="479"/>
      <c r="CS480" s="479"/>
      <c r="CT480" s="479"/>
      <c r="CU480" s="479"/>
      <c r="CV480" s="479"/>
      <c r="CW480" s="479"/>
      <c r="CX480" s="479"/>
      <c r="CY480" s="479"/>
      <c r="CZ480" s="479"/>
      <c r="DA480" s="479"/>
      <c r="DB480" s="479"/>
      <c r="DC480" s="479"/>
      <c r="DD480" s="479"/>
      <c r="DE480" s="479"/>
      <c r="DF480" s="479"/>
      <c r="DG480" s="479"/>
      <c r="DH480" s="479"/>
      <c r="DI480" s="479"/>
      <c r="DJ480" s="479"/>
      <c r="DK480" s="479">
        <v>92</v>
      </c>
      <c r="DL480" s="479">
        <v>34934</v>
      </c>
      <c r="DM480" s="479">
        <v>380</v>
      </c>
      <c r="DN480" s="479">
        <v>630</v>
      </c>
      <c r="DO480" s="479">
        <v>814</v>
      </c>
      <c r="DP480" s="479">
        <v>24587</v>
      </c>
      <c r="DQ480" s="479">
        <v>30</v>
      </c>
      <c r="DR480" s="479">
        <v>59</v>
      </c>
      <c r="DS480" s="479"/>
      <c r="DT480" s="479"/>
      <c r="DU480" s="479"/>
      <c r="DV480" s="479"/>
      <c r="DW480" s="479"/>
      <c r="DX480" s="479"/>
      <c r="DY480" s="479"/>
      <c r="DZ480" s="479"/>
      <c r="EA480" s="479"/>
      <c r="EB480" s="479"/>
      <c r="EC480" s="479"/>
      <c r="ED480" s="479"/>
      <c r="EE480" s="479"/>
      <c r="EF480" s="479"/>
      <c r="EG480" s="479" t="s">
        <v>152</v>
      </c>
      <c r="EH480" s="479" t="s">
        <v>152</v>
      </c>
      <c r="EI480" s="479">
        <v>1312</v>
      </c>
      <c r="EJ480" s="479">
        <v>652</v>
      </c>
      <c r="EK480" s="479">
        <v>229</v>
      </c>
      <c r="EL480" s="479">
        <v>0</v>
      </c>
      <c r="EM480" s="479">
        <v>39</v>
      </c>
      <c r="EN480" s="479">
        <v>6310767</v>
      </c>
      <c r="EO480" s="479">
        <v>9679</v>
      </c>
      <c r="EP480" s="479">
        <v>24082</v>
      </c>
      <c r="EQ480" s="479">
        <v>2837738</v>
      </c>
      <c r="ER480" s="479">
        <v>12392</v>
      </c>
      <c r="ES480" s="479">
        <v>32252</v>
      </c>
      <c r="ET480" s="479">
        <v>0</v>
      </c>
      <c r="EU480" s="479">
        <v>0</v>
      </c>
      <c r="EV480" s="479">
        <v>0</v>
      </c>
      <c r="EW480" s="479">
        <v>700911</v>
      </c>
      <c r="EX480" s="479">
        <v>17972</v>
      </c>
      <c r="EY480" s="479">
        <v>41947</v>
      </c>
      <c r="EZ480" s="476"/>
      <c r="FA480" s="446">
        <f t="shared" si="2061"/>
        <v>11</v>
      </c>
      <c r="FB480" s="417">
        <f t="shared" si="2062"/>
        <v>2017</v>
      </c>
      <c r="FC480" s="448">
        <f t="shared" si="2063"/>
        <v>43040</v>
      </c>
      <c r="FD480" s="449">
        <f t="shared" si="2064"/>
        <v>30</v>
      </c>
      <c r="FE480" s="450"/>
      <c r="FF480" s="450"/>
      <c r="FG480" s="450"/>
      <c r="FH480" s="452">
        <f t="shared" si="2065"/>
        <v>1.7881867259447444</v>
      </c>
      <c r="FI480" s="452">
        <f t="shared" si="2066"/>
        <v>1.4969831692600826</v>
      </c>
      <c r="FJ480" s="452">
        <f t="shared" si="2067"/>
        <v>1.7657326596233349</v>
      </c>
      <c r="FK480" s="452">
        <f t="shared" si="2068"/>
        <v>1.5071198897565456</v>
      </c>
      <c r="FL480" s="452">
        <f t="shared" si="2069"/>
        <v>1.4446715328467152</v>
      </c>
      <c r="FM480" s="452">
        <f t="shared" si="2070"/>
        <v>1.1844671532846716</v>
      </c>
      <c r="FN480" s="452">
        <f t="shared" si="2071"/>
        <v>1.7323481116584565</v>
      </c>
      <c r="FO480" s="452">
        <f t="shared" si="2072"/>
        <v>1.0493783720384706</v>
      </c>
      <c r="FP480" s="452">
        <f t="shared" si="2073"/>
        <v>1.5938864628820961</v>
      </c>
      <c r="FQ480" s="452">
        <f t="shared" si="2074"/>
        <v>1.0502183406113537</v>
      </c>
      <c r="FR480" s="453"/>
      <c r="FS480" s="446">
        <f t="shared" si="2082"/>
        <v>30611</v>
      </c>
      <c r="FT480" s="446" t="str">
        <f t="shared" si="2082"/>
        <v>-</v>
      </c>
      <c r="FU480" s="446">
        <f t="shared" si="2082"/>
        <v>275499</v>
      </c>
      <c r="FV480" s="446">
        <f t="shared" si="2082"/>
        <v>795886</v>
      </c>
      <c r="FW480" s="446">
        <f t="shared" si="2082"/>
        <v>2153916</v>
      </c>
      <c r="FX480" s="446">
        <f t="shared" si="2082"/>
        <v>2155230</v>
      </c>
      <c r="FY480" s="446">
        <f t="shared" si="2082"/>
        <v>41459625</v>
      </c>
      <c r="FZ480" s="446">
        <f t="shared" si="2082"/>
        <v>118997382</v>
      </c>
      <c r="GA480" s="446">
        <f t="shared" si="2082"/>
        <v>7076100</v>
      </c>
      <c r="GB480" s="446"/>
      <c r="GC480" s="446"/>
      <c r="GD480" s="446"/>
      <c r="GE480" s="446"/>
      <c r="GF480" s="446"/>
      <c r="GG480" s="446"/>
      <c r="GH480" s="446"/>
      <c r="GI480" s="446"/>
      <c r="GJ480" s="446"/>
      <c r="GK480" s="446"/>
      <c r="GL480" s="446"/>
      <c r="GM480" s="446"/>
      <c r="GN480" s="446"/>
      <c r="GO480" s="446">
        <f t="shared" si="2083"/>
        <v>57960</v>
      </c>
      <c r="GP480" s="446">
        <f t="shared" si="2083"/>
        <v>48026</v>
      </c>
      <c r="GQ480" s="446">
        <f t="shared" si="2083"/>
        <v>0</v>
      </c>
      <c r="GR480" s="446">
        <f t="shared" si="2083"/>
        <v>15701464</v>
      </c>
      <c r="GS480" s="446">
        <f t="shared" si="2083"/>
        <v>7385708</v>
      </c>
      <c r="GT480" s="446">
        <f t="shared" si="2083"/>
        <v>0</v>
      </c>
      <c r="GU480" s="446">
        <f t="shared" si="2083"/>
        <v>1635933</v>
      </c>
      <c r="GV480" s="416"/>
    </row>
    <row r="481" spans="1:209" ht="9.75" customHeight="1" x14ac:dyDescent="0.2">
      <c r="A481" s="417" t="str">
        <f t="shared" si="2060"/>
        <v>2017-18NOVEMBERRX7</v>
      </c>
      <c r="B481" s="458" t="str">
        <f t="shared" si="2079"/>
        <v>2017-18</v>
      </c>
      <c r="C481" s="402" t="s">
        <v>647</v>
      </c>
      <c r="D481" s="402" t="s">
        <v>649</v>
      </c>
      <c r="E481" s="402" t="s">
        <v>462</v>
      </c>
      <c r="F481" s="478" t="s">
        <v>449</v>
      </c>
      <c r="G481" s="478" t="s">
        <v>691</v>
      </c>
      <c r="H481" s="479">
        <v>131821</v>
      </c>
      <c r="I481" s="479">
        <v>100337</v>
      </c>
      <c r="J481" s="479">
        <v>3452893</v>
      </c>
      <c r="K481" s="479">
        <v>34</v>
      </c>
      <c r="L481" s="479">
        <v>1</v>
      </c>
      <c r="M481" s="479" t="s">
        <v>152</v>
      </c>
      <c r="N481" s="479">
        <v>159</v>
      </c>
      <c r="O481" s="479">
        <v>252</v>
      </c>
      <c r="P481" s="479" t="s">
        <v>152</v>
      </c>
      <c r="Q481" s="479" t="s">
        <v>152</v>
      </c>
      <c r="R481" s="479" t="s">
        <v>152</v>
      </c>
      <c r="S481" s="479">
        <v>93607</v>
      </c>
      <c r="T481" s="479">
        <v>7758</v>
      </c>
      <c r="U481" s="479">
        <v>5728</v>
      </c>
      <c r="V481" s="479">
        <v>52872</v>
      </c>
      <c r="W481" s="479">
        <v>19759</v>
      </c>
      <c r="X481" s="479">
        <v>2759</v>
      </c>
      <c r="Y481" s="479">
        <v>4526903</v>
      </c>
      <c r="Z481" s="479">
        <v>584</v>
      </c>
      <c r="AA481" s="479">
        <v>974</v>
      </c>
      <c r="AB481" s="479">
        <v>5181660</v>
      </c>
      <c r="AC481" s="479">
        <v>905</v>
      </c>
      <c r="AD481" s="479">
        <v>1661</v>
      </c>
      <c r="AE481" s="479">
        <v>96963089</v>
      </c>
      <c r="AF481" s="479">
        <v>1834</v>
      </c>
      <c r="AG481" s="479">
        <v>4219</v>
      </c>
      <c r="AH481" s="479">
        <v>61990530</v>
      </c>
      <c r="AI481" s="479">
        <v>3137</v>
      </c>
      <c r="AJ481" s="479">
        <v>7319</v>
      </c>
      <c r="AK481" s="479">
        <v>13952305</v>
      </c>
      <c r="AL481" s="479">
        <v>5057</v>
      </c>
      <c r="AM481" s="479">
        <v>9360</v>
      </c>
      <c r="AN481" s="479"/>
      <c r="AO481" s="479"/>
      <c r="AP481" s="479"/>
      <c r="AQ481" s="479"/>
      <c r="AR481" s="479"/>
      <c r="AS481" s="479"/>
      <c r="AT481" s="479">
        <v>2687</v>
      </c>
      <c r="AU481" s="479">
        <v>198</v>
      </c>
      <c r="AV481" s="479">
        <v>1242</v>
      </c>
      <c r="AW481" s="479">
        <v>5357</v>
      </c>
      <c r="AX481" s="479">
        <v>247</v>
      </c>
      <c r="AY481" s="479">
        <v>1000</v>
      </c>
      <c r="AZ481" s="479">
        <v>0</v>
      </c>
      <c r="BA481" s="479"/>
      <c r="BB481" s="479"/>
      <c r="BC481" s="479"/>
      <c r="BD481" s="479"/>
      <c r="BE481" s="479"/>
      <c r="BF481" s="479"/>
      <c r="BG481" s="479"/>
      <c r="BH481" s="479"/>
      <c r="BI481" s="479">
        <v>62188</v>
      </c>
      <c r="BJ481" s="479">
        <v>6909</v>
      </c>
      <c r="BK481" s="479">
        <v>21823</v>
      </c>
      <c r="BL481" s="479">
        <v>90920</v>
      </c>
      <c r="BM481" s="479">
        <v>15571</v>
      </c>
      <c r="BN481" s="479">
        <v>13350</v>
      </c>
      <c r="BO481" s="479">
        <v>11386</v>
      </c>
      <c r="BP481" s="479">
        <v>9972</v>
      </c>
      <c r="BQ481" s="479">
        <v>72351</v>
      </c>
      <c r="BR481" s="479">
        <v>61567</v>
      </c>
      <c r="BS481" s="479">
        <v>29192</v>
      </c>
      <c r="BT481" s="479">
        <v>23131</v>
      </c>
      <c r="BU481" s="479">
        <v>3665</v>
      </c>
      <c r="BV481" s="479">
        <v>3047</v>
      </c>
      <c r="BW481" s="479"/>
      <c r="BX481" s="479"/>
      <c r="BY481" s="479"/>
      <c r="BZ481" s="479"/>
      <c r="CA481" s="479"/>
      <c r="CB481" s="479"/>
      <c r="CC481" s="479"/>
      <c r="CD481" s="479"/>
      <c r="CE481" s="479"/>
      <c r="CF481" s="479"/>
      <c r="CG481" s="479"/>
      <c r="CH481" s="479"/>
      <c r="CI481" s="479"/>
      <c r="CJ481" s="479"/>
      <c r="CK481" s="479"/>
      <c r="CL481" s="479"/>
      <c r="CM481" s="479"/>
      <c r="CN481" s="479"/>
      <c r="CO481" s="479"/>
      <c r="CP481" s="479"/>
      <c r="CQ481" s="479"/>
      <c r="CR481" s="479"/>
      <c r="CS481" s="479"/>
      <c r="CT481" s="479"/>
      <c r="CU481" s="479"/>
      <c r="CV481" s="479"/>
      <c r="CW481" s="479"/>
      <c r="CX481" s="479"/>
      <c r="CY481" s="479"/>
      <c r="CZ481" s="479"/>
      <c r="DA481" s="479"/>
      <c r="DB481" s="479"/>
      <c r="DC481" s="479"/>
      <c r="DD481" s="479"/>
      <c r="DE481" s="479"/>
      <c r="DF481" s="479"/>
      <c r="DG481" s="479"/>
      <c r="DH481" s="479"/>
      <c r="DI481" s="479"/>
      <c r="DJ481" s="479"/>
      <c r="DK481" s="479">
        <v>0</v>
      </c>
      <c r="DL481" s="479">
        <v>0</v>
      </c>
      <c r="DM481" s="479">
        <v>0</v>
      </c>
      <c r="DN481" s="479">
        <v>0</v>
      </c>
      <c r="DO481" s="479">
        <v>1890</v>
      </c>
      <c r="DP481" s="479">
        <v>101706</v>
      </c>
      <c r="DQ481" s="479">
        <v>54</v>
      </c>
      <c r="DR481" s="479">
        <v>129</v>
      </c>
      <c r="DS481" s="479"/>
      <c r="DT481" s="479"/>
      <c r="DU481" s="479"/>
      <c r="DV481" s="479"/>
      <c r="DW481" s="479"/>
      <c r="DX481" s="479"/>
      <c r="DY481" s="479"/>
      <c r="DZ481" s="479"/>
      <c r="EA481" s="479"/>
      <c r="EB481" s="479"/>
      <c r="EC481" s="479"/>
      <c r="ED481" s="479"/>
      <c r="EE481" s="479"/>
      <c r="EF481" s="479"/>
      <c r="EG481" s="479" t="s">
        <v>152</v>
      </c>
      <c r="EH481" s="479" t="s">
        <v>152</v>
      </c>
      <c r="EI481" s="479">
        <v>301</v>
      </c>
      <c r="EJ481" s="479">
        <v>3408</v>
      </c>
      <c r="EK481" s="479">
        <v>1479</v>
      </c>
      <c r="EL481" s="479">
        <v>139</v>
      </c>
      <c r="EM481" s="479">
        <v>1024</v>
      </c>
      <c r="EN481" s="479">
        <v>18845561</v>
      </c>
      <c r="EO481" s="479">
        <v>5530</v>
      </c>
      <c r="EP481" s="479">
        <v>11578</v>
      </c>
      <c r="EQ481" s="479">
        <v>8726110</v>
      </c>
      <c r="ER481" s="479">
        <v>5900</v>
      </c>
      <c r="ES481" s="479">
        <v>12524</v>
      </c>
      <c r="ET481" s="479">
        <v>1156531</v>
      </c>
      <c r="EU481" s="479">
        <v>8320</v>
      </c>
      <c r="EV481" s="479">
        <v>17276</v>
      </c>
      <c r="EW481" s="479">
        <v>7638866</v>
      </c>
      <c r="EX481" s="479">
        <v>7460</v>
      </c>
      <c r="EY481" s="479">
        <v>16851</v>
      </c>
      <c r="EZ481" s="476"/>
      <c r="FA481" s="446">
        <f t="shared" si="2061"/>
        <v>11</v>
      </c>
      <c r="FB481" s="417">
        <f t="shared" si="2062"/>
        <v>2017</v>
      </c>
      <c r="FC481" s="448">
        <f t="shared" si="2063"/>
        <v>43040</v>
      </c>
      <c r="FD481" s="449">
        <f t="shared" si="2064"/>
        <v>30</v>
      </c>
      <c r="FE481" s="450"/>
      <c r="FF481" s="450"/>
      <c r="FG481" s="450"/>
      <c r="FH481" s="452">
        <f t="shared" si="2065"/>
        <v>2.0070894560453727</v>
      </c>
      <c r="FI481" s="452">
        <f t="shared" si="2066"/>
        <v>1.7208043310131478</v>
      </c>
      <c r="FJ481" s="452">
        <f t="shared" si="2067"/>
        <v>1.9877793296089385</v>
      </c>
      <c r="FK481" s="452">
        <f t="shared" si="2068"/>
        <v>1.7409217877094971</v>
      </c>
      <c r="FL481" s="452">
        <f t="shared" si="2069"/>
        <v>1.3684180662732637</v>
      </c>
      <c r="FM481" s="452">
        <f t="shared" si="2070"/>
        <v>1.1644537751550916</v>
      </c>
      <c r="FN481" s="452">
        <f t="shared" si="2071"/>
        <v>1.4774027025659193</v>
      </c>
      <c r="FO481" s="452">
        <f t="shared" si="2072"/>
        <v>1.1706564097373349</v>
      </c>
      <c r="FP481" s="452">
        <f t="shared" si="2073"/>
        <v>1.3283798477709314</v>
      </c>
      <c r="FQ481" s="452">
        <f t="shared" si="2074"/>
        <v>1.1043856469735411</v>
      </c>
      <c r="FR481" s="453"/>
      <c r="FS481" s="446">
        <f t="shared" si="2082"/>
        <v>100337</v>
      </c>
      <c r="FT481" s="446" t="str">
        <f t="shared" si="2082"/>
        <v>-</v>
      </c>
      <c r="FU481" s="446">
        <f t="shared" si="2082"/>
        <v>15953583</v>
      </c>
      <c r="FV481" s="446">
        <f t="shared" si="2082"/>
        <v>25284924</v>
      </c>
      <c r="FW481" s="446">
        <f t="shared" si="2082"/>
        <v>7556292</v>
      </c>
      <c r="FX481" s="446">
        <f t="shared" si="2082"/>
        <v>9514208</v>
      </c>
      <c r="FY481" s="446">
        <f t="shared" si="2082"/>
        <v>223066968</v>
      </c>
      <c r="FZ481" s="446">
        <f t="shared" si="2082"/>
        <v>144616121</v>
      </c>
      <c r="GA481" s="446">
        <f t="shared" si="2082"/>
        <v>25824240</v>
      </c>
      <c r="GB481" s="446"/>
      <c r="GC481" s="446"/>
      <c r="GD481" s="446"/>
      <c r="GE481" s="446"/>
      <c r="GF481" s="446"/>
      <c r="GG481" s="446"/>
      <c r="GH481" s="446"/>
      <c r="GI481" s="446"/>
      <c r="GJ481" s="446"/>
      <c r="GK481" s="446"/>
      <c r="GL481" s="446"/>
      <c r="GM481" s="446"/>
      <c r="GN481" s="446"/>
      <c r="GO481" s="446">
        <f t="shared" si="2083"/>
        <v>0</v>
      </c>
      <c r="GP481" s="446">
        <f t="shared" si="2083"/>
        <v>243810</v>
      </c>
      <c r="GQ481" s="446">
        <f t="shared" si="2083"/>
        <v>0</v>
      </c>
      <c r="GR481" s="446">
        <f t="shared" si="2083"/>
        <v>39457824</v>
      </c>
      <c r="GS481" s="446">
        <f t="shared" si="2083"/>
        <v>18522996</v>
      </c>
      <c r="GT481" s="446">
        <f t="shared" si="2083"/>
        <v>2401364</v>
      </c>
      <c r="GU481" s="446">
        <f t="shared" si="2083"/>
        <v>17255424</v>
      </c>
      <c r="GV481" s="416"/>
    </row>
    <row r="482" spans="1:209" ht="9.75" customHeight="1" x14ac:dyDescent="0.2">
      <c r="A482" s="493" t="str">
        <f t="shared" si="2060"/>
        <v>2017-18NOVEMBERRYE</v>
      </c>
      <c r="B482" s="494" t="str">
        <f t="shared" si="2079"/>
        <v>2017-18</v>
      </c>
      <c r="C482" s="480" t="s">
        <v>647</v>
      </c>
      <c r="D482" s="480" t="s">
        <v>663</v>
      </c>
      <c r="E482" s="480" t="s">
        <v>662</v>
      </c>
      <c r="F482" s="495" t="s">
        <v>456</v>
      </c>
      <c r="G482" s="495" t="s">
        <v>692</v>
      </c>
      <c r="H482" s="496">
        <v>56338</v>
      </c>
      <c r="I482" s="496">
        <v>39583</v>
      </c>
      <c r="J482" s="496">
        <v>319784</v>
      </c>
      <c r="K482" s="496">
        <v>8</v>
      </c>
      <c r="L482" s="496">
        <v>3</v>
      </c>
      <c r="M482" s="496" t="s">
        <v>152</v>
      </c>
      <c r="N482" s="496">
        <v>40</v>
      </c>
      <c r="O482" s="496">
        <v>97</v>
      </c>
      <c r="P482" s="496" t="s">
        <v>152</v>
      </c>
      <c r="Q482" s="496" t="s">
        <v>152</v>
      </c>
      <c r="R482" s="496" t="s">
        <v>152</v>
      </c>
      <c r="S482" s="496">
        <v>46012</v>
      </c>
      <c r="T482" s="496">
        <v>3350</v>
      </c>
      <c r="U482" s="496">
        <v>2185</v>
      </c>
      <c r="V482" s="496">
        <v>18763</v>
      </c>
      <c r="W482" s="496">
        <v>15625</v>
      </c>
      <c r="X482" s="496">
        <v>2006</v>
      </c>
      <c r="Y482" s="496">
        <v>1462526</v>
      </c>
      <c r="Z482" s="496">
        <v>437</v>
      </c>
      <c r="AA482" s="496">
        <v>781</v>
      </c>
      <c r="AB482" s="496">
        <v>1635969</v>
      </c>
      <c r="AC482" s="496">
        <v>749</v>
      </c>
      <c r="AD482" s="496">
        <v>1409</v>
      </c>
      <c r="AE482" s="496">
        <v>16519599</v>
      </c>
      <c r="AF482" s="496">
        <v>880</v>
      </c>
      <c r="AG482" s="496">
        <v>1709</v>
      </c>
      <c r="AH482" s="496">
        <v>45065438</v>
      </c>
      <c r="AI482" s="496">
        <v>2884</v>
      </c>
      <c r="AJ482" s="496">
        <v>6607</v>
      </c>
      <c r="AK482" s="496">
        <v>9695388</v>
      </c>
      <c r="AL482" s="496">
        <v>4833</v>
      </c>
      <c r="AM482" s="496">
        <v>10446</v>
      </c>
      <c r="AN482" s="496"/>
      <c r="AO482" s="496"/>
      <c r="AP482" s="496"/>
      <c r="AQ482" s="496"/>
      <c r="AR482" s="496"/>
      <c r="AS482" s="496"/>
      <c r="AT482" s="496">
        <v>2777</v>
      </c>
      <c r="AU482" s="496">
        <v>10</v>
      </c>
      <c r="AV482" s="496">
        <v>71</v>
      </c>
      <c r="AW482" s="496">
        <v>305</v>
      </c>
      <c r="AX482" s="496">
        <v>253</v>
      </c>
      <c r="AY482" s="496">
        <v>2443</v>
      </c>
      <c r="AZ482" s="496">
        <v>0</v>
      </c>
      <c r="BA482" s="496"/>
      <c r="BB482" s="496"/>
      <c r="BC482" s="496"/>
      <c r="BD482" s="496"/>
      <c r="BE482" s="496"/>
      <c r="BF482" s="496"/>
      <c r="BG482" s="496"/>
      <c r="BH482" s="496"/>
      <c r="BI482" s="496">
        <v>25327</v>
      </c>
      <c r="BJ482" s="496">
        <v>2976</v>
      </c>
      <c r="BK482" s="496">
        <v>14932</v>
      </c>
      <c r="BL482" s="496">
        <v>43235</v>
      </c>
      <c r="BM482" s="496">
        <v>6551</v>
      </c>
      <c r="BN482" s="496">
        <v>5207</v>
      </c>
      <c r="BO482" s="496">
        <v>4315</v>
      </c>
      <c r="BP482" s="496">
        <v>3475</v>
      </c>
      <c r="BQ482" s="496">
        <v>27683</v>
      </c>
      <c r="BR482" s="496">
        <v>23067</v>
      </c>
      <c r="BS482" s="496">
        <v>22853</v>
      </c>
      <c r="BT482" s="496">
        <v>18090</v>
      </c>
      <c r="BU482" s="496">
        <v>3149</v>
      </c>
      <c r="BV482" s="496">
        <v>2276</v>
      </c>
      <c r="BW482" s="496"/>
      <c r="BX482" s="496"/>
      <c r="BY482" s="496"/>
      <c r="BZ482" s="496"/>
      <c r="CA482" s="496"/>
      <c r="CB482" s="496"/>
      <c r="CC482" s="496"/>
      <c r="CD482" s="496"/>
      <c r="CE482" s="496"/>
      <c r="CF482" s="496"/>
      <c r="CG482" s="496"/>
      <c r="CH482" s="496"/>
      <c r="CI482" s="496"/>
      <c r="CJ482" s="496"/>
      <c r="CK482" s="496"/>
      <c r="CL482" s="496"/>
      <c r="CM482" s="496"/>
      <c r="CN482" s="496"/>
      <c r="CO482" s="496"/>
      <c r="CP482" s="496"/>
      <c r="CQ482" s="496"/>
      <c r="CR482" s="496"/>
      <c r="CS482" s="496"/>
      <c r="CT482" s="496"/>
      <c r="CU482" s="496"/>
      <c r="CV482" s="496"/>
      <c r="CW482" s="496"/>
      <c r="CX482" s="496"/>
      <c r="CY482" s="496"/>
      <c r="CZ482" s="496"/>
      <c r="DA482" s="496"/>
      <c r="DB482" s="496"/>
      <c r="DC482" s="496"/>
      <c r="DD482" s="496"/>
      <c r="DE482" s="496"/>
      <c r="DF482" s="496"/>
      <c r="DG482" s="496"/>
      <c r="DH482" s="496"/>
      <c r="DI482" s="496"/>
      <c r="DJ482" s="496"/>
      <c r="DK482" s="496">
        <v>197</v>
      </c>
      <c r="DL482" s="496">
        <v>64232</v>
      </c>
      <c r="DM482" s="496">
        <v>326</v>
      </c>
      <c r="DN482" s="496">
        <v>560</v>
      </c>
      <c r="DO482" s="496">
        <v>2602</v>
      </c>
      <c r="DP482" s="496">
        <v>108855</v>
      </c>
      <c r="DQ482" s="496">
        <v>42</v>
      </c>
      <c r="DR482" s="496">
        <v>85</v>
      </c>
      <c r="DS482" s="496"/>
      <c r="DT482" s="496"/>
      <c r="DU482" s="496"/>
      <c r="DV482" s="496"/>
      <c r="DW482" s="496"/>
      <c r="DX482" s="496"/>
      <c r="DY482" s="496"/>
      <c r="DZ482" s="496"/>
      <c r="EA482" s="496"/>
      <c r="EB482" s="496"/>
      <c r="EC482" s="496"/>
      <c r="ED482" s="496"/>
      <c r="EE482" s="496"/>
      <c r="EF482" s="496"/>
      <c r="EG482" s="496" t="s">
        <v>152</v>
      </c>
      <c r="EH482" s="496" t="s">
        <v>152</v>
      </c>
      <c r="EI482" s="496">
        <v>1</v>
      </c>
      <c r="EJ482" s="496">
        <v>1767</v>
      </c>
      <c r="EK482" s="496">
        <v>1374</v>
      </c>
      <c r="EL482" s="496">
        <v>0</v>
      </c>
      <c r="EM482" s="496">
        <v>367</v>
      </c>
      <c r="EN482" s="496">
        <v>5552654</v>
      </c>
      <c r="EO482" s="496">
        <v>3142</v>
      </c>
      <c r="EP482" s="496">
        <v>5450</v>
      </c>
      <c r="EQ482" s="496">
        <v>7208164</v>
      </c>
      <c r="ER482" s="496">
        <v>5246</v>
      </c>
      <c r="ES482" s="496">
        <v>9568</v>
      </c>
      <c r="ET482" s="496">
        <v>0</v>
      </c>
      <c r="EU482" s="496">
        <v>0</v>
      </c>
      <c r="EV482" s="496">
        <v>0</v>
      </c>
      <c r="EW482" s="496">
        <v>2679635</v>
      </c>
      <c r="EX482" s="496">
        <v>7301</v>
      </c>
      <c r="EY482" s="496">
        <v>15579</v>
      </c>
      <c r="EZ482" s="497"/>
      <c r="FA482" s="482">
        <f t="shared" si="2061"/>
        <v>11</v>
      </c>
      <c r="FB482" s="493">
        <f t="shared" si="2062"/>
        <v>2017</v>
      </c>
      <c r="FC482" s="498">
        <f t="shared" si="2063"/>
        <v>43040</v>
      </c>
      <c r="FD482" s="499">
        <f t="shared" si="2064"/>
        <v>30</v>
      </c>
      <c r="FE482" s="500"/>
      <c r="FF482" s="500"/>
      <c r="FG482" s="500"/>
      <c r="FH482" s="481">
        <f t="shared" si="2065"/>
        <v>1.9555223880597015</v>
      </c>
      <c r="FI482" s="481">
        <f t="shared" si="2066"/>
        <v>1.5543283582089553</v>
      </c>
      <c r="FJ482" s="481">
        <f t="shared" si="2067"/>
        <v>1.9748283752860412</v>
      </c>
      <c r="FK482" s="481">
        <f t="shared" si="2068"/>
        <v>1.5903890160183067</v>
      </c>
      <c r="FL482" s="481">
        <f t="shared" si="2069"/>
        <v>1.4754037200874062</v>
      </c>
      <c r="FM482" s="481">
        <f t="shared" si="2070"/>
        <v>1.229387624580291</v>
      </c>
      <c r="FN482" s="481">
        <f t="shared" si="2071"/>
        <v>1.4625919999999999</v>
      </c>
      <c r="FO482" s="481">
        <f t="shared" si="2072"/>
        <v>1.1577599999999999</v>
      </c>
      <c r="FP482" s="481">
        <f t="shared" si="2073"/>
        <v>1.5697906281156531</v>
      </c>
      <c r="FQ482" s="481">
        <f t="shared" si="2074"/>
        <v>1.1345962113659023</v>
      </c>
      <c r="FR482" s="501"/>
      <c r="FS482" s="482">
        <f t="shared" si="2082"/>
        <v>118749</v>
      </c>
      <c r="FT482" s="482" t="str">
        <f t="shared" si="2082"/>
        <v>-</v>
      </c>
      <c r="FU482" s="482">
        <f t="shared" si="2082"/>
        <v>1583320</v>
      </c>
      <c r="FV482" s="482">
        <f t="shared" si="2082"/>
        <v>3839551</v>
      </c>
      <c r="FW482" s="482">
        <f t="shared" si="2082"/>
        <v>2616350</v>
      </c>
      <c r="FX482" s="482">
        <f t="shared" si="2082"/>
        <v>3078665</v>
      </c>
      <c r="FY482" s="482">
        <f t="shared" si="2082"/>
        <v>32065967</v>
      </c>
      <c r="FZ482" s="482">
        <f t="shared" si="2082"/>
        <v>103234375</v>
      </c>
      <c r="GA482" s="482">
        <f t="shared" si="2082"/>
        <v>20954676</v>
      </c>
      <c r="GB482" s="482"/>
      <c r="GC482" s="482"/>
      <c r="GD482" s="482"/>
      <c r="GE482" s="482"/>
      <c r="GF482" s="482"/>
      <c r="GG482" s="482"/>
      <c r="GH482" s="482"/>
      <c r="GI482" s="482"/>
      <c r="GJ482" s="482"/>
      <c r="GK482" s="482"/>
      <c r="GL482" s="482"/>
      <c r="GM482" s="482"/>
      <c r="GN482" s="482"/>
      <c r="GO482" s="482">
        <f t="shared" si="2083"/>
        <v>110320</v>
      </c>
      <c r="GP482" s="482">
        <f t="shared" si="2083"/>
        <v>221170</v>
      </c>
      <c r="GQ482" s="482">
        <f t="shared" si="2083"/>
        <v>0</v>
      </c>
      <c r="GR482" s="482">
        <f t="shared" si="2083"/>
        <v>9630150</v>
      </c>
      <c r="GS482" s="482">
        <f t="shared" si="2083"/>
        <v>13146432</v>
      </c>
      <c r="GT482" s="482">
        <f t="shared" si="2083"/>
        <v>0</v>
      </c>
      <c r="GU482" s="482">
        <f t="shared" si="2083"/>
        <v>5717493</v>
      </c>
      <c r="GV482" s="502"/>
    </row>
    <row r="483" spans="1:209" ht="9.75" customHeight="1" x14ac:dyDescent="0.2">
      <c r="A483" s="417" t="str">
        <f t="shared" si="2060"/>
        <v>2017-18NOVEMBERRYD</v>
      </c>
      <c r="B483" s="458" t="str">
        <f t="shared" si="2079"/>
        <v>2017-18</v>
      </c>
      <c r="C483" s="402" t="s">
        <v>647</v>
      </c>
      <c r="D483" s="402" t="s">
        <v>663</v>
      </c>
      <c r="E483" s="402" t="s">
        <v>662</v>
      </c>
      <c r="F483" s="478" t="s">
        <v>455</v>
      </c>
      <c r="G483" s="478" t="s">
        <v>693</v>
      </c>
      <c r="H483" s="479">
        <v>0</v>
      </c>
      <c r="I483" s="479">
        <v>0</v>
      </c>
      <c r="J483" s="479">
        <v>0</v>
      </c>
      <c r="K483" s="479">
        <v>0</v>
      </c>
      <c r="L483" s="479">
        <v>0</v>
      </c>
      <c r="M483" s="479" t="s">
        <v>152</v>
      </c>
      <c r="N483" s="479">
        <v>0</v>
      </c>
      <c r="O483" s="479">
        <v>0</v>
      </c>
      <c r="P483" s="479" t="s">
        <v>152</v>
      </c>
      <c r="Q483" s="479" t="s">
        <v>152</v>
      </c>
      <c r="R483" s="479" t="s">
        <v>152</v>
      </c>
      <c r="S483" s="479">
        <v>0</v>
      </c>
      <c r="T483" s="479">
        <v>0</v>
      </c>
      <c r="U483" s="479">
        <v>0</v>
      </c>
      <c r="V483" s="479">
        <v>0</v>
      </c>
      <c r="W483" s="479">
        <v>0</v>
      </c>
      <c r="X483" s="479">
        <v>0</v>
      </c>
      <c r="Y483" s="479">
        <v>0</v>
      </c>
      <c r="Z483" s="479">
        <v>0</v>
      </c>
      <c r="AA483" s="479">
        <v>0</v>
      </c>
      <c r="AB483" s="479">
        <v>0</v>
      </c>
      <c r="AC483" s="479">
        <v>0</v>
      </c>
      <c r="AD483" s="479">
        <v>0</v>
      </c>
      <c r="AE483" s="479">
        <v>0</v>
      </c>
      <c r="AF483" s="479">
        <v>0</v>
      </c>
      <c r="AG483" s="479">
        <v>0</v>
      </c>
      <c r="AH483" s="479">
        <v>0</v>
      </c>
      <c r="AI483" s="479">
        <v>0</v>
      </c>
      <c r="AJ483" s="479">
        <v>0</v>
      </c>
      <c r="AK483" s="479">
        <v>0</v>
      </c>
      <c r="AL483" s="479">
        <v>0</v>
      </c>
      <c r="AM483" s="479">
        <v>0</v>
      </c>
      <c r="AN483" s="479"/>
      <c r="AO483" s="479"/>
      <c r="AP483" s="479"/>
      <c r="AQ483" s="479"/>
      <c r="AR483" s="479"/>
      <c r="AS483" s="479"/>
      <c r="AT483" s="479">
        <v>0</v>
      </c>
      <c r="AU483" s="479">
        <v>0</v>
      </c>
      <c r="AV483" s="479">
        <v>0</v>
      </c>
      <c r="AW483" s="479">
        <v>0</v>
      </c>
      <c r="AX483" s="479">
        <v>0</v>
      </c>
      <c r="AY483" s="479">
        <v>0</v>
      </c>
      <c r="AZ483" s="479">
        <v>0</v>
      </c>
      <c r="BA483" s="479"/>
      <c r="BB483" s="479"/>
      <c r="BC483" s="479"/>
      <c r="BD483" s="479"/>
      <c r="BE483" s="479"/>
      <c r="BF483" s="479"/>
      <c r="BG483" s="479"/>
      <c r="BH483" s="479"/>
      <c r="BI483" s="479">
        <v>0</v>
      </c>
      <c r="BJ483" s="479">
        <v>0</v>
      </c>
      <c r="BK483" s="479">
        <v>0</v>
      </c>
      <c r="BL483" s="479">
        <v>0</v>
      </c>
      <c r="BM483" s="479">
        <v>0</v>
      </c>
      <c r="BN483" s="479">
        <v>0</v>
      </c>
      <c r="BO483" s="479">
        <v>0</v>
      </c>
      <c r="BP483" s="479">
        <v>0</v>
      </c>
      <c r="BQ483" s="479">
        <v>0</v>
      </c>
      <c r="BR483" s="479">
        <v>0</v>
      </c>
      <c r="BS483" s="479">
        <v>0</v>
      </c>
      <c r="BT483" s="479">
        <v>0</v>
      </c>
      <c r="BU483" s="479">
        <v>0</v>
      </c>
      <c r="BV483" s="479">
        <v>0</v>
      </c>
      <c r="BW483" s="479"/>
      <c r="BX483" s="479"/>
      <c r="BY483" s="479"/>
      <c r="BZ483" s="479"/>
      <c r="CA483" s="479"/>
      <c r="CB483" s="479"/>
      <c r="CC483" s="479"/>
      <c r="CD483" s="479"/>
      <c r="CE483" s="479"/>
      <c r="CF483" s="479"/>
      <c r="CG483" s="479"/>
      <c r="CH483" s="479"/>
      <c r="CI483" s="479"/>
      <c r="CJ483" s="479"/>
      <c r="CK483" s="479"/>
      <c r="CL483" s="479"/>
      <c r="CM483" s="479"/>
      <c r="CN483" s="479"/>
      <c r="CO483" s="479"/>
      <c r="CP483" s="479"/>
      <c r="CQ483" s="479"/>
      <c r="CR483" s="479"/>
      <c r="CS483" s="479"/>
      <c r="CT483" s="479"/>
      <c r="CU483" s="479"/>
      <c r="CV483" s="479"/>
      <c r="CW483" s="479"/>
      <c r="CX483" s="479"/>
      <c r="CY483" s="479"/>
      <c r="CZ483" s="479"/>
      <c r="DA483" s="479"/>
      <c r="DB483" s="479"/>
      <c r="DC483" s="479"/>
      <c r="DD483" s="479"/>
      <c r="DE483" s="479"/>
      <c r="DF483" s="479"/>
      <c r="DG483" s="479"/>
      <c r="DH483" s="479"/>
      <c r="DI483" s="479"/>
      <c r="DJ483" s="479"/>
      <c r="DK483" s="479">
        <v>0</v>
      </c>
      <c r="DL483" s="479">
        <v>0</v>
      </c>
      <c r="DM483" s="479">
        <v>0</v>
      </c>
      <c r="DN483" s="479">
        <v>0</v>
      </c>
      <c r="DO483" s="479">
        <v>0</v>
      </c>
      <c r="DP483" s="479">
        <v>0</v>
      </c>
      <c r="DQ483" s="479">
        <v>0</v>
      </c>
      <c r="DR483" s="479">
        <v>0</v>
      </c>
      <c r="DS483" s="479"/>
      <c r="DT483" s="479"/>
      <c r="DU483" s="479"/>
      <c r="DV483" s="479"/>
      <c r="DW483" s="479"/>
      <c r="DX483" s="479"/>
      <c r="DY483" s="479"/>
      <c r="DZ483" s="479"/>
      <c r="EA483" s="479"/>
      <c r="EB483" s="479"/>
      <c r="EC483" s="479"/>
      <c r="ED483" s="479"/>
      <c r="EE483" s="479"/>
      <c r="EF483" s="479"/>
      <c r="EG483" s="479" t="s">
        <v>152</v>
      </c>
      <c r="EH483" s="479" t="s">
        <v>152</v>
      </c>
      <c r="EI483" s="479">
        <v>0</v>
      </c>
      <c r="EJ483" s="479">
        <v>0</v>
      </c>
      <c r="EK483" s="479">
        <v>0</v>
      </c>
      <c r="EL483" s="479">
        <v>0</v>
      </c>
      <c r="EM483" s="479">
        <v>0</v>
      </c>
      <c r="EN483" s="479">
        <v>0</v>
      </c>
      <c r="EO483" s="479">
        <v>0</v>
      </c>
      <c r="EP483" s="479">
        <v>0</v>
      </c>
      <c r="EQ483" s="479">
        <v>0</v>
      </c>
      <c r="ER483" s="479">
        <v>0</v>
      </c>
      <c r="ES483" s="479">
        <v>0</v>
      </c>
      <c r="ET483" s="479">
        <v>0</v>
      </c>
      <c r="EU483" s="479">
        <v>0</v>
      </c>
      <c r="EV483" s="479">
        <v>0</v>
      </c>
      <c r="EW483" s="479">
        <v>0</v>
      </c>
      <c r="EX483" s="479">
        <v>0</v>
      </c>
      <c r="EY483" s="479">
        <v>0</v>
      </c>
      <c r="EZ483" s="476"/>
      <c r="FA483" s="446">
        <f t="shared" si="2061"/>
        <v>11</v>
      </c>
      <c r="FB483" s="417">
        <f t="shared" si="2062"/>
        <v>2017</v>
      </c>
      <c r="FC483" s="448">
        <f t="shared" si="2063"/>
        <v>43040</v>
      </c>
      <c r="FD483" s="449">
        <f t="shared" si="2064"/>
        <v>30</v>
      </c>
      <c r="FE483" s="450"/>
      <c r="FF483" s="450"/>
      <c r="FG483" s="450"/>
      <c r="FH483" s="452" t="str">
        <f t="shared" si="2065"/>
        <v>-</v>
      </c>
      <c r="FI483" s="452" t="str">
        <f t="shared" si="2066"/>
        <v>-</v>
      </c>
      <c r="FJ483" s="452" t="str">
        <f t="shared" si="2067"/>
        <v>-</v>
      </c>
      <c r="FK483" s="452" t="str">
        <f t="shared" si="2068"/>
        <v>-</v>
      </c>
      <c r="FL483" s="452" t="str">
        <f t="shared" si="2069"/>
        <v>-</v>
      </c>
      <c r="FM483" s="452" t="str">
        <f t="shared" si="2070"/>
        <v>-</v>
      </c>
      <c r="FN483" s="452" t="str">
        <f t="shared" si="2071"/>
        <v>-</v>
      </c>
      <c r="FO483" s="452" t="str">
        <f t="shared" si="2072"/>
        <v>-</v>
      </c>
      <c r="FP483" s="452" t="str">
        <f t="shared" si="2073"/>
        <v>-</v>
      </c>
      <c r="FQ483" s="452" t="str">
        <f t="shared" si="2074"/>
        <v>-</v>
      </c>
      <c r="FR483" s="453"/>
      <c r="FS483" s="446">
        <f t="shared" ref="FS483:GA492" si="2084">IFERROR(HLOOKUP(FS$1,$H$5:$HA$10112,MATCH($A483,$A$5:$A$10112,0),0)*HLOOKUP(FS$2,$H$5:$HA$10112,MATCH($A483,$A$5:$A$10112,0),0),"-")</f>
        <v>0</v>
      </c>
      <c r="FT483" s="446" t="str">
        <f t="shared" si="2084"/>
        <v>-</v>
      </c>
      <c r="FU483" s="446">
        <f t="shared" si="2084"/>
        <v>0</v>
      </c>
      <c r="FV483" s="446">
        <f t="shared" si="2084"/>
        <v>0</v>
      </c>
      <c r="FW483" s="446">
        <f t="shared" si="2084"/>
        <v>0</v>
      </c>
      <c r="FX483" s="446">
        <f t="shared" si="2084"/>
        <v>0</v>
      </c>
      <c r="FY483" s="446">
        <f t="shared" si="2084"/>
        <v>0</v>
      </c>
      <c r="FZ483" s="446">
        <f t="shared" si="2084"/>
        <v>0</v>
      </c>
      <c r="GA483" s="446">
        <f t="shared" si="2084"/>
        <v>0</v>
      </c>
      <c r="GB483" s="446"/>
      <c r="GC483" s="446"/>
      <c r="GD483" s="446"/>
      <c r="GE483" s="446"/>
      <c r="GF483" s="446"/>
      <c r="GG483" s="446"/>
      <c r="GH483" s="446"/>
      <c r="GI483" s="446"/>
      <c r="GJ483" s="446"/>
      <c r="GK483" s="446"/>
      <c r="GL483" s="446"/>
      <c r="GM483" s="446"/>
      <c r="GN483" s="446"/>
      <c r="GO483" s="446">
        <f t="shared" ref="GO483:GU492" si="2085">IFERROR(HLOOKUP(GO$1,$H$5:$HA$10112,MATCH($A483,$A$5:$A$10112,0),0)*HLOOKUP(GO$2,$H$5:$HA$10112,MATCH($A483,$A$5:$A$10112,0),0),"-")</f>
        <v>0</v>
      </c>
      <c r="GP483" s="446">
        <f t="shared" si="2085"/>
        <v>0</v>
      </c>
      <c r="GQ483" s="446">
        <f t="shared" si="2085"/>
        <v>0</v>
      </c>
      <c r="GR483" s="446">
        <f t="shared" si="2085"/>
        <v>0</v>
      </c>
      <c r="GS483" s="446">
        <f t="shared" si="2085"/>
        <v>0</v>
      </c>
      <c r="GT483" s="446">
        <f t="shared" si="2085"/>
        <v>0</v>
      </c>
      <c r="GU483" s="446">
        <f t="shared" si="2085"/>
        <v>0</v>
      </c>
      <c r="GV483" s="416"/>
      <c r="GW483" s="402"/>
      <c r="GX483" s="402"/>
      <c r="GY483" s="402"/>
      <c r="GZ483" s="402"/>
      <c r="HA483" s="402"/>
    </row>
    <row r="484" spans="1:209" ht="9.75" customHeight="1" x14ac:dyDescent="0.2">
      <c r="A484" s="417" t="str">
        <f t="shared" si="2060"/>
        <v>2017-18NOVEMBERRYF</v>
      </c>
      <c r="B484" s="458" t="str">
        <f t="shared" si="2079"/>
        <v>2017-18</v>
      </c>
      <c r="C484" s="402" t="s">
        <v>647</v>
      </c>
      <c r="D484" s="402" t="s">
        <v>667</v>
      </c>
      <c r="E484" s="402" t="s">
        <v>666</v>
      </c>
      <c r="F484" s="478" t="s">
        <v>457</v>
      </c>
      <c r="G484" s="478" t="s">
        <v>694</v>
      </c>
      <c r="H484" s="479">
        <v>26687</v>
      </c>
      <c r="I484" s="479">
        <v>19061</v>
      </c>
      <c r="J484" s="479">
        <v>147196</v>
      </c>
      <c r="K484" s="479">
        <v>8</v>
      </c>
      <c r="L484" s="479">
        <v>2</v>
      </c>
      <c r="M484" s="479" t="s">
        <v>152</v>
      </c>
      <c r="N484" s="479">
        <v>38</v>
      </c>
      <c r="O484" s="479">
        <v>84</v>
      </c>
      <c r="P484" s="479" t="s">
        <v>152</v>
      </c>
      <c r="Q484" s="479" t="s">
        <v>152</v>
      </c>
      <c r="R484" s="479" t="s">
        <v>152</v>
      </c>
      <c r="S484" s="479">
        <v>19214</v>
      </c>
      <c r="T484" s="479">
        <v>1310</v>
      </c>
      <c r="U484" s="479">
        <v>824</v>
      </c>
      <c r="V484" s="479">
        <v>9408</v>
      </c>
      <c r="W484" s="479">
        <v>5335</v>
      </c>
      <c r="X484" s="479">
        <v>465</v>
      </c>
      <c r="Y484" s="479">
        <v>821463</v>
      </c>
      <c r="Z484" s="479">
        <v>627</v>
      </c>
      <c r="AA484" s="479">
        <v>1097</v>
      </c>
      <c r="AB484" s="479">
        <v>720998</v>
      </c>
      <c r="AC484" s="479">
        <v>875</v>
      </c>
      <c r="AD484" s="479">
        <v>1567</v>
      </c>
      <c r="AE484" s="479">
        <v>16394915</v>
      </c>
      <c r="AF484" s="479">
        <v>1743</v>
      </c>
      <c r="AG484" s="479">
        <v>3712</v>
      </c>
      <c r="AH484" s="479">
        <v>19832729</v>
      </c>
      <c r="AI484" s="479">
        <v>3717</v>
      </c>
      <c r="AJ484" s="479">
        <v>8608</v>
      </c>
      <c r="AK484" s="479">
        <v>2811695</v>
      </c>
      <c r="AL484" s="479">
        <v>6047</v>
      </c>
      <c r="AM484" s="479">
        <v>14119</v>
      </c>
      <c r="AN484" s="479"/>
      <c r="AO484" s="479"/>
      <c r="AP484" s="479"/>
      <c r="AQ484" s="479"/>
      <c r="AR484" s="479"/>
      <c r="AS484" s="479"/>
      <c r="AT484" s="479">
        <v>905</v>
      </c>
      <c r="AU484" s="479">
        <v>122</v>
      </c>
      <c r="AV484" s="479">
        <v>367</v>
      </c>
      <c r="AW484" s="479">
        <v>802</v>
      </c>
      <c r="AX484" s="479">
        <v>116</v>
      </c>
      <c r="AY484" s="479">
        <v>300</v>
      </c>
      <c r="AZ484" s="479">
        <v>46</v>
      </c>
      <c r="BA484" s="479"/>
      <c r="BB484" s="479"/>
      <c r="BC484" s="479"/>
      <c r="BD484" s="479"/>
      <c r="BE484" s="479"/>
      <c r="BF484" s="479"/>
      <c r="BG484" s="479"/>
      <c r="BH484" s="479"/>
      <c r="BI484" s="479">
        <v>10226</v>
      </c>
      <c r="BJ484" s="479">
        <v>777</v>
      </c>
      <c r="BK484" s="479">
        <v>7306</v>
      </c>
      <c r="BL484" s="479">
        <v>18309</v>
      </c>
      <c r="BM484" s="479">
        <v>2596</v>
      </c>
      <c r="BN484" s="479">
        <v>2085</v>
      </c>
      <c r="BO484" s="479">
        <v>1629</v>
      </c>
      <c r="BP484" s="479">
        <v>1330</v>
      </c>
      <c r="BQ484" s="479">
        <v>12661</v>
      </c>
      <c r="BR484" s="479">
        <v>10624</v>
      </c>
      <c r="BS484" s="479">
        <v>7668</v>
      </c>
      <c r="BT484" s="479">
        <v>5925</v>
      </c>
      <c r="BU484" s="479">
        <v>871</v>
      </c>
      <c r="BV484" s="479">
        <v>510</v>
      </c>
      <c r="BW484" s="479"/>
      <c r="BX484" s="479"/>
      <c r="BY484" s="479"/>
      <c r="BZ484" s="479"/>
      <c r="CA484" s="479"/>
      <c r="CB484" s="479"/>
      <c r="CC484" s="479"/>
      <c r="CD484" s="479"/>
      <c r="CE484" s="479"/>
      <c r="CF484" s="479"/>
      <c r="CG484" s="479"/>
      <c r="CH484" s="479"/>
      <c r="CI484" s="479"/>
      <c r="CJ484" s="479"/>
      <c r="CK484" s="479"/>
      <c r="CL484" s="479"/>
      <c r="CM484" s="479"/>
      <c r="CN484" s="479"/>
      <c r="CO484" s="479"/>
      <c r="CP484" s="479"/>
      <c r="CQ484" s="479"/>
      <c r="CR484" s="479"/>
      <c r="CS484" s="479"/>
      <c r="CT484" s="479"/>
      <c r="CU484" s="479"/>
      <c r="CV484" s="479"/>
      <c r="CW484" s="479"/>
      <c r="CX484" s="479"/>
      <c r="CY484" s="479"/>
      <c r="CZ484" s="479"/>
      <c r="DA484" s="479"/>
      <c r="DB484" s="479"/>
      <c r="DC484" s="479"/>
      <c r="DD484" s="479"/>
      <c r="DE484" s="479"/>
      <c r="DF484" s="479"/>
      <c r="DG484" s="479"/>
      <c r="DH484" s="479"/>
      <c r="DI484" s="479"/>
      <c r="DJ484" s="479"/>
      <c r="DK484" s="479">
        <v>0</v>
      </c>
      <c r="DL484" s="479">
        <v>0</v>
      </c>
      <c r="DM484" s="479">
        <v>0</v>
      </c>
      <c r="DN484" s="479">
        <v>0</v>
      </c>
      <c r="DO484" s="479">
        <v>0</v>
      </c>
      <c r="DP484" s="479">
        <v>0</v>
      </c>
      <c r="DQ484" s="479">
        <v>0</v>
      </c>
      <c r="DR484" s="479">
        <v>0</v>
      </c>
      <c r="DS484" s="479"/>
      <c r="DT484" s="479"/>
      <c r="DU484" s="479"/>
      <c r="DV484" s="479"/>
      <c r="DW484" s="479"/>
      <c r="DX484" s="479"/>
      <c r="DY484" s="479"/>
      <c r="DZ484" s="479"/>
      <c r="EA484" s="479"/>
      <c r="EB484" s="479"/>
      <c r="EC484" s="479"/>
      <c r="ED484" s="479"/>
      <c r="EE484" s="479"/>
      <c r="EF484" s="479"/>
      <c r="EG484" s="479" t="s">
        <v>152</v>
      </c>
      <c r="EH484" s="479" t="s">
        <v>152</v>
      </c>
      <c r="EI484" s="479">
        <v>0</v>
      </c>
      <c r="EJ484" s="479">
        <v>318</v>
      </c>
      <c r="EK484" s="479">
        <v>329</v>
      </c>
      <c r="EL484" s="479">
        <v>7</v>
      </c>
      <c r="EM484" s="479">
        <v>255</v>
      </c>
      <c r="EN484" s="479">
        <v>1928799</v>
      </c>
      <c r="EO484" s="479">
        <v>6065</v>
      </c>
      <c r="EP484" s="479">
        <v>14453</v>
      </c>
      <c r="EQ484" s="479">
        <v>2598030</v>
      </c>
      <c r="ER484" s="479">
        <v>7897</v>
      </c>
      <c r="ES484" s="479">
        <v>17144</v>
      </c>
      <c r="ET484" s="479">
        <v>40454</v>
      </c>
      <c r="EU484" s="479">
        <v>5779</v>
      </c>
      <c r="EV484" s="479">
        <v>14358</v>
      </c>
      <c r="EW484" s="479">
        <v>2377466</v>
      </c>
      <c r="EX484" s="479">
        <v>9323</v>
      </c>
      <c r="EY484" s="479">
        <v>21563</v>
      </c>
      <c r="EZ484" s="476"/>
      <c r="FA484" s="446">
        <f t="shared" si="2061"/>
        <v>11</v>
      </c>
      <c r="FB484" s="417">
        <f t="shared" si="2062"/>
        <v>2017</v>
      </c>
      <c r="FC484" s="448">
        <f t="shared" si="2063"/>
        <v>43040</v>
      </c>
      <c r="FD484" s="449">
        <f t="shared" si="2064"/>
        <v>30</v>
      </c>
      <c r="FE484" s="450"/>
      <c r="FF484" s="450"/>
      <c r="FG484" s="450"/>
      <c r="FH484" s="452">
        <f t="shared" si="2065"/>
        <v>1.9816793893129772</v>
      </c>
      <c r="FI484" s="452">
        <f t="shared" si="2066"/>
        <v>1.5916030534351144</v>
      </c>
      <c r="FJ484" s="452">
        <f t="shared" si="2067"/>
        <v>1.9769417475728155</v>
      </c>
      <c r="FK484" s="452">
        <f t="shared" si="2068"/>
        <v>1.6140776699029127</v>
      </c>
      <c r="FL484" s="452">
        <f t="shared" si="2069"/>
        <v>1.3457695578231292</v>
      </c>
      <c r="FM484" s="452">
        <f t="shared" si="2070"/>
        <v>1.129251700680272</v>
      </c>
      <c r="FN484" s="452">
        <f t="shared" si="2071"/>
        <v>1.4373008434864105</v>
      </c>
      <c r="FO484" s="452">
        <f t="shared" si="2072"/>
        <v>1.1105904404873477</v>
      </c>
      <c r="FP484" s="452">
        <f t="shared" si="2073"/>
        <v>1.8731182795698924</v>
      </c>
      <c r="FQ484" s="452">
        <f t="shared" si="2074"/>
        <v>1.096774193548387</v>
      </c>
      <c r="FR484" s="453"/>
      <c r="FS484" s="446">
        <f t="shared" si="2084"/>
        <v>38122</v>
      </c>
      <c r="FT484" s="446" t="str">
        <f t="shared" si="2084"/>
        <v>-</v>
      </c>
      <c r="FU484" s="446">
        <f t="shared" si="2084"/>
        <v>724318</v>
      </c>
      <c r="FV484" s="446">
        <f t="shared" si="2084"/>
        <v>1601124</v>
      </c>
      <c r="FW484" s="446">
        <f t="shared" si="2084"/>
        <v>1437070</v>
      </c>
      <c r="FX484" s="446">
        <f t="shared" si="2084"/>
        <v>1291208</v>
      </c>
      <c r="FY484" s="446">
        <f t="shared" si="2084"/>
        <v>34922496</v>
      </c>
      <c r="FZ484" s="446">
        <f t="shared" si="2084"/>
        <v>45923680</v>
      </c>
      <c r="GA484" s="446">
        <f t="shared" si="2084"/>
        <v>6565335</v>
      </c>
      <c r="GB484" s="446"/>
      <c r="GC484" s="446"/>
      <c r="GD484" s="446"/>
      <c r="GE484" s="446"/>
      <c r="GF484" s="446"/>
      <c r="GG484" s="446"/>
      <c r="GH484" s="446"/>
      <c r="GI484" s="446"/>
      <c r="GJ484" s="446"/>
      <c r="GK484" s="446"/>
      <c r="GL484" s="446"/>
      <c r="GM484" s="446"/>
      <c r="GN484" s="446"/>
      <c r="GO484" s="446">
        <f t="shared" si="2085"/>
        <v>0</v>
      </c>
      <c r="GP484" s="446">
        <f t="shared" si="2085"/>
        <v>0</v>
      </c>
      <c r="GQ484" s="446">
        <f t="shared" si="2085"/>
        <v>0</v>
      </c>
      <c r="GR484" s="446">
        <f t="shared" si="2085"/>
        <v>4596054</v>
      </c>
      <c r="GS484" s="446">
        <f t="shared" si="2085"/>
        <v>5640376</v>
      </c>
      <c r="GT484" s="446">
        <f t="shared" si="2085"/>
        <v>100506</v>
      </c>
      <c r="GU484" s="446">
        <f t="shared" si="2085"/>
        <v>5498565</v>
      </c>
      <c r="GV484" s="416"/>
      <c r="GW484" s="402"/>
      <c r="GX484" s="402"/>
      <c r="GY484" s="402"/>
      <c r="GZ484" s="402"/>
      <c r="HA484" s="402"/>
    </row>
    <row r="485" spans="1:209" ht="9.75" customHeight="1" x14ac:dyDescent="0.2">
      <c r="A485" s="417" t="str">
        <f t="shared" si="2060"/>
        <v>2017-18NOVEMBERRYA</v>
      </c>
      <c r="B485" s="458" t="str">
        <f t="shared" si="2079"/>
        <v>2017-18</v>
      </c>
      <c r="C485" s="402" t="s">
        <v>647</v>
      </c>
      <c r="D485" s="402" t="s">
        <v>653</v>
      </c>
      <c r="E485" s="402" t="s">
        <v>652</v>
      </c>
      <c r="F485" s="478" t="s">
        <v>452</v>
      </c>
      <c r="G485" s="478" t="s">
        <v>695</v>
      </c>
      <c r="H485" s="479">
        <v>105710</v>
      </c>
      <c r="I485" s="479">
        <v>76563</v>
      </c>
      <c r="J485" s="479">
        <v>210974</v>
      </c>
      <c r="K485" s="479">
        <v>3</v>
      </c>
      <c r="L485" s="479">
        <v>1</v>
      </c>
      <c r="M485" s="479" t="s">
        <v>152</v>
      </c>
      <c r="N485" s="479">
        <v>12</v>
      </c>
      <c r="O485" s="479">
        <v>39</v>
      </c>
      <c r="P485" s="479" t="s">
        <v>152</v>
      </c>
      <c r="Q485" s="479" t="s">
        <v>152</v>
      </c>
      <c r="R485" s="479" t="s">
        <v>152</v>
      </c>
      <c r="S485" s="479">
        <v>85758</v>
      </c>
      <c r="T485" s="479">
        <v>7146</v>
      </c>
      <c r="U485" s="479">
        <v>4792</v>
      </c>
      <c r="V485" s="479">
        <v>35334</v>
      </c>
      <c r="W485" s="479">
        <v>34922</v>
      </c>
      <c r="X485" s="479">
        <v>2264</v>
      </c>
      <c r="Y485" s="479">
        <v>2899841</v>
      </c>
      <c r="Z485" s="479">
        <v>406</v>
      </c>
      <c r="AA485" s="479">
        <v>702</v>
      </c>
      <c r="AB485" s="479">
        <v>2329490</v>
      </c>
      <c r="AC485" s="479">
        <v>486</v>
      </c>
      <c r="AD485" s="479">
        <v>851</v>
      </c>
      <c r="AE485" s="479">
        <v>25297756</v>
      </c>
      <c r="AF485" s="479">
        <v>716</v>
      </c>
      <c r="AG485" s="479">
        <v>1296</v>
      </c>
      <c r="AH485" s="479">
        <v>62529640</v>
      </c>
      <c r="AI485" s="479">
        <v>1791</v>
      </c>
      <c r="AJ485" s="479">
        <v>4035</v>
      </c>
      <c r="AK485" s="479">
        <v>6515979</v>
      </c>
      <c r="AL485" s="479">
        <v>2878</v>
      </c>
      <c r="AM485" s="479">
        <v>7266</v>
      </c>
      <c r="AN485" s="479"/>
      <c r="AO485" s="479"/>
      <c r="AP485" s="479"/>
      <c r="AQ485" s="479"/>
      <c r="AR485" s="479"/>
      <c r="AS485" s="479"/>
      <c r="AT485" s="479">
        <v>3027</v>
      </c>
      <c r="AU485" s="479">
        <v>0</v>
      </c>
      <c r="AV485" s="479">
        <v>24</v>
      </c>
      <c r="AW485" s="479">
        <v>0</v>
      </c>
      <c r="AX485" s="479">
        <v>198</v>
      </c>
      <c r="AY485" s="479">
        <v>2805</v>
      </c>
      <c r="AZ485" s="479">
        <v>1977</v>
      </c>
      <c r="BA485" s="479"/>
      <c r="BB485" s="479"/>
      <c r="BC485" s="479"/>
      <c r="BD485" s="479"/>
      <c r="BE485" s="479"/>
      <c r="BF485" s="479"/>
      <c r="BG485" s="479"/>
      <c r="BH485" s="479"/>
      <c r="BI485" s="479">
        <v>48676</v>
      </c>
      <c r="BJ485" s="479">
        <v>3165</v>
      </c>
      <c r="BK485" s="479">
        <v>30890</v>
      </c>
      <c r="BL485" s="479">
        <v>82731</v>
      </c>
      <c r="BM485" s="479">
        <v>12856</v>
      </c>
      <c r="BN485" s="479">
        <v>9565</v>
      </c>
      <c r="BO485" s="479">
        <v>8499</v>
      </c>
      <c r="BP485" s="479">
        <v>6401</v>
      </c>
      <c r="BQ485" s="479">
        <v>45259</v>
      </c>
      <c r="BR485" s="479">
        <v>37568</v>
      </c>
      <c r="BS485" s="479">
        <v>57354</v>
      </c>
      <c r="BT485" s="479">
        <v>37037</v>
      </c>
      <c r="BU485" s="479">
        <v>5176</v>
      </c>
      <c r="BV485" s="479">
        <v>2397</v>
      </c>
      <c r="BW485" s="479"/>
      <c r="BX485" s="479"/>
      <c r="BY485" s="479"/>
      <c r="BZ485" s="479"/>
      <c r="CA485" s="479"/>
      <c r="CB485" s="479"/>
      <c r="CC485" s="479"/>
      <c r="CD485" s="479"/>
      <c r="CE485" s="479"/>
      <c r="CF485" s="479"/>
      <c r="CG485" s="479"/>
      <c r="CH485" s="479"/>
      <c r="CI485" s="479"/>
      <c r="CJ485" s="479"/>
      <c r="CK485" s="479"/>
      <c r="CL485" s="479"/>
      <c r="CM485" s="479"/>
      <c r="CN485" s="479"/>
      <c r="CO485" s="479"/>
      <c r="CP485" s="479"/>
      <c r="CQ485" s="479"/>
      <c r="CR485" s="479"/>
      <c r="CS485" s="479"/>
      <c r="CT485" s="479"/>
      <c r="CU485" s="479"/>
      <c r="CV485" s="479"/>
      <c r="CW485" s="479"/>
      <c r="CX485" s="479"/>
      <c r="CY485" s="479"/>
      <c r="CZ485" s="479"/>
      <c r="DA485" s="479"/>
      <c r="DB485" s="479"/>
      <c r="DC485" s="479"/>
      <c r="DD485" s="479"/>
      <c r="DE485" s="479"/>
      <c r="DF485" s="479"/>
      <c r="DG485" s="479"/>
      <c r="DH485" s="479"/>
      <c r="DI485" s="479"/>
      <c r="DJ485" s="479"/>
      <c r="DK485" s="479">
        <v>0</v>
      </c>
      <c r="DL485" s="479">
        <v>0</v>
      </c>
      <c r="DM485" s="479">
        <v>0</v>
      </c>
      <c r="DN485" s="479">
        <v>0</v>
      </c>
      <c r="DO485" s="479">
        <v>5409</v>
      </c>
      <c r="DP485" s="479">
        <v>372095</v>
      </c>
      <c r="DQ485" s="479">
        <v>69</v>
      </c>
      <c r="DR485" s="479">
        <v>61</v>
      </c>
      <c r="DS485" s="479"/>
      <c r="DT485" s="479"/>
      <c r="DU485" s="479"/>
      <c r="DV485" s="479"/>
      <c r="DW485" s="479"/>
      <c r="DX485" s="479"/>
      <c r="DY485" s="479"/>
      <c r="DZ485" s="479"/>
      <c r="EA485" s="479"/>
      <c r="EB485" s="479"/>
      <c r="EC485" s="479"/>
      <c r="ED485" s="479"/>
      <c r="EE485" s="479"/>
      <c r="EF485" s="479"/>
      <c r="EG485" s="479" t="s">
        <v>152</v>
      </c>
      <c r="EH485" s="479" t="s">
        <v>152</v>
      </c>
      <c r="EI485" s="479">
        <v>240</v>
      </c>
      <c r="EJ485" s="479">
        <v>0</v>
      </c>
      <c r="EK485" s="479">
        <v>1448</v>
      </c>
      <c r="EL485" s="479">
        <v>0</v>
      </c>
      <c r="EM485" s="479">
        <v>1377</v>
      </c>
      <c r="EN485" s="479">
        <v>0</v>
      </c>
      <c r="EO485" s="479">
        <v>0</v>
      </c>
      <c r="EP485" s="479">
        <v>0</v>
      </c>
      <c r="EQ485" s="479">
        <v>8156271</v>
      </c>
      <c r="ER485" s="479">
        <v>5633</v>
      </c>
      <c r="ES485" s="479">
        <v>12877</v>
      </c>
      <c r="ET485" s="479">
        <v>0</v>
      </c>
      <c r="EU485" s="479">
        <v>0</v>
      </c>
      <c r="EV485" s="479">
        <v>0</v>
      </c>
      <c r="EW485" s="479">
        <v>9796014</v>
      </c>
      <c r="EX485" s="479">
        <v>7114</v>
      </c>
      <c r="EY485" s="479">
        <v>16557</v>
      </c>
      <c r="EZ485" s="476"/>
      <c r="FA485" s="446">
        <f t="shared" si="2061"/>
        <v>11</v>
      </c>
      <c r="FB485" s="417">
        <f t="shared" si="2062"/>
        <v>2017</v>
      </c>
      <c r="FC485" s="448">
        <f t="shared" si="2063"/>
        <v>43040</v>
      </c>
      <c r="FD485" s="449">
        <f t="shared" si="2064"/>
        <v>30</v>
      </c>
      <c r="FE485" s="450"/>
      <c r="FF485" s="450"/>
      <c r="FG485" s="450"/>
      <c r="FH485" s="452">
        <f t="shared" si="2065"/>
        <v>1.7990484186957738</v>
      </c>
      <c r="FI485" s="452">
        <f t="shared" si="2066"/>
        <v>1.3385110551357402</v>
      </c>
      <c r="FJ485" s="452">
        <f t="shared" si="2067"/>
        <v>1.7735809682804675</v>
      </c>
      <c r="FK485" s="452">
        <f t="shared" si="2068"/>
        <v>1.3357679465776293</v>
      </c>
      <c r="FL485" s="452">
        <f t="shared" si="2069"/>
        <v>1.2808909265862909</v>
      </c>
      <c r="FM485" s="452">
        <f t="shared" si="2070"/>
        <v>1.0632252221656195</v>
      </c>
      <c r="FN485" s="452">
        <f t="shared" si="2071"/>
        <v>1.6423457992096673</v>
      </c>
      <c r="FO485" s="452">
        <f t="shared" si="2072"/>
        <v>1.0605635416070098</v>
      </c>
      <c r="FP485" s="452">
        <f t="shared" si="2073"/>
        <v>2.2862190812720846</v>
      </c>
      <c r="FQ485" s="452">
        <f t="shared" si="2074"/>
        <v>1.0587455830388692</v>
      </c>
      <c r="FR485" s="453"/>
      <c r="FS485" s="446">
        <f t="shared" si="2084"/>
        <v>76563</v>
      </c>
      <c r="FT485" s="446" t="str">
        <f t="shared" si="2084"/>
        <v>-</v>
      </c>
      <c r="FU485" s="446">
        <f t="shared" si="2084"/>
        <v>918756</v>
      </c>
      <c r="FV485" s="446">
        <f t="shared" si="2084"/>
        <v>2985957</v>
      </c>
      <c r="FW485" s="446">
        <f t="shared" si="2084"/>
        <v>5016492</v>
      </c>
      <c r="FX485" s="446">
        <f t="shared" si="2084"/>
        <v>4077992</v>
      </c>
      <c r="FY485" s="446">
        <f t="shared" si="2084"/>
        <v>45792864</v>
      </c>
      <c r="FZ485" s="446">
        <f t="shared" si="2084"/>
        <v>140910270</v>
      </c>
      <c r="GA485" s="446">
        <f t="shared" si="2084"/>
        <v>16450224</v>
      </c>
      <c r="GB485" s="446"/>
      <c r="GC485" s="446"/>
      <c r="GD485" s="446"/>
      <c r="GE485" s="446"/>
      <c r="GF485" s="446"/>
      <c r="GG485" s="446"/>
      <c r="GH485" s="446"/>
      <c r="GI485" s="446"/>
      <c r="GJ485" s="446"/>
      <c r="GK485" s="446"/>
      <c r="GL485" s="446"/>
      <c r="GM485" s="446"/>
      <c r="GN485" s="446"/>
      <c r="GO485" s="446">
        <f t="shared" si="2085"/>
        <v>0</v>
      </c>
      <c r="GP485" s="446">
        <f t="shared" si="2085"/>
        <v>329949</v>
      </c>
      <c r="GQ485" s="446">
        <f t="shared" si="2085"/>
        <v>0</v>
      </c>
      <c r="GR485" s="446">
        <f t="shared" si="2085"/>
        <v>0</v>
      </c>
      <c r="GS485" s="446">
        <f t="shared" si="2085"/>
        <v>18645896</v>
      </c>
      <c r="GT485" s="446">
        <f t="shared" si="2085"/>
        <v>0</v>
      </c>
      <c r="GU485" s="446">
        <f t="shared" si="2085"/>
        <v>22798989</v>
      </c>
      <c r="GV485" s="416"/>
      <c r="GW485" s="402"/>
      <c r="GX485" s="402"/>
      <c r="GY485" s="402"/>
      <c r="GZ485" s="402"/>
      <c r="HA485" s="402"/>
    </row>
    <row r="486" spans="1:209" ht="9.75" customHeight="1" x14ac:dyDescent="0.2">
      <c r="A486" s="485" t="str">
        <f t="shared" si="2060"/>
        <v>2017-18NOVEMBERRX8</v>
      </c>
      <c r="B486" s="503" t="str">
        <f t="shared" si="2079"/>
        <v>2017-18</v>
      </c>
      <c r="C486" s="436" t="s">
        <v>647</v>
      </c>
      <c r="D486" s="436" t="s">
        <v>646</v>
      </c>
      <c r="E486" s="436" t="s">
        <v>645</v>
      </c>
      <c r="F486" s="504" t="s">
        <v>450</v>
      </c>
      <c r="G486" s="504" t="s">
        <v>696</v>
      </c>
      <c r="H486" s="483">
        <v>89736</v>
      </c>
      <c r="I486" s="483">
        <v>63932</v>
      </c>
      <c r="J486" s="483">
        <v>205105</v>
      </c>
      <c r="K486" s="483">
        <v>3</v>
      </c>
      <c r="L486" s="483">
        <v>1</v>
      </c>
      <c r="M486" s="483" t="s">
        <v>152</v>
      </c>
      <c r="N486" s="483">
        <v>6</v>
      </c>
      <c r="O486" s="483">
        <v>53</v>
      </c>
      <c r="P486" s="483" t="s">
        <v>152</v>
      </c>
      <c r="Q486" s="483" t="s">
        <v>152</v>
      </c>
      <c r="R486" s="483" t="s">
        <v>152</v>
      </c>
      <c r="S486" s="483">
        <v>65102</v>
      </c>
      <c r="T486" s="483">
        <v>8424</v>
      </c>
      <c r="U486" s="483">
        <v>6524</v>
      </c>
      <c r="V486" s="483">
        <v>32862</v>
      </c>
      <c r="W486" s="483">
        <v>13310</v>
      </c>
      <c r="X486" s="483">
        <v>1159</v>
      </c>
      <c r="Y486" s="483">
        <v>3768623</v>
      </c>
      <c r="Z486" s="483">
        <v>447</v>
      </c>
      <c r="AA486" s="483">
        <v>801</v>
      </c>
      <c r="AB486" s="483">
        <v>4104624</v>
      </c>
      <c r="AC486" s="483">
        <v>629</v>
      </c>
      <c r="AD486" s="483">
        <v>1170</v>
      </c>
      <c r="AE486" s="483">
        <v>40202912</v>
      </c>
      <c r="AF486" s="483">
        <v>1223</v>
      </c>
      <c r="AG486" s="483">
        <v>2563</v>
      </c>
      <c r="AH486" s="483">
        <v>35268353</v>
      </c>
      <c r="AI486" s="483">
        <v>2650</v>
      </c>
      <c r="AJ486" s="483">
        <v>6025</v>
      </c>
      <c r="AK486" s="483">
        <v>4525283</v>
      </c>
      <c r="AL486" s="483">
        <v>3904</v>
      </c>
      <c r="AM486" s="483">
        <v>9542</v>
      </c>
      <c r="AN486" s="483"/>
      <c r="AO486" s="483"/>
      <c r="AP486" s="483"/>
      <c r="AQ486" s="483"/>
      <c r="AR486" s="483"/>
      <c r="AS486" s="483"/>
      <c r="AT486" s="483">
        <v>4202</v>
      </c>
      <c r="AU486" s="483">
        <v>1428</v>
      </c>
      <c r="AV486" s="483">
        <v>100</v>
      </c>
      <c r="AW486" s="483">
        <v>3385</v>
      </c>
      <c r="AX486" s="483">
        <v>2583</v>
      </c>
      <c r="AY486" s="483">
        <v>91</v>
      </c>
      <c r="AZ486" s="483">
        <v>2042</v>
      </c>
      <c r="BA486" s="483"/>
      <c r="BB486" s="483"/>
      <c r="BC486" s="483"/>
      <c r="BD486" s="483"/>
      <c r="BE486" s="483"/>
      <c r="BF486" s="483"/>
      <c r="BG486" s="483"/>
      <c r="BH486" s="483"/>
      <c r="BI486" s="483">
        <v>40390</v>
      </c>
      <c r="BJ486" s="483">
        <v>6371</v>
      </c>
      <c r="BK486" s="483">
        <v>14139</v>
      </c>
      <c r="BL486" s="483">
        <v>60900</v>
      </c>
      <c r="BM486" s="483">
        <v>18276</v>
      </c>
      <c r="BN486" s="483">
        <v>14591</v>
      </c>
      <c r="BO486" s="483">
        <v>14078</v>
      </c>
      <c r="BP486" s="483">
        <v>11419</v>
      </c>
      <c r="BQ486" s="483">
        <v>52884</v>
      </c>
      <c r="BR486" s="483">
        <v>40489</v>
      </c>
      <c r="BS486" s="483">
        <v>25327</v>
      </c>
      <c r="BT486" s="483">
        <v>15893</v>
      </c>
      <c r="BU486" s="483">
        <v>2279</v>
      </c>
      <c r="BV486" s="483">
        <v>1341</v>
      </c>
      <c r="BW486" s="483"/>
      <c r="BX486" s="483"/>
      <c r="BY486" s="483"/>
      <c r="BZ486" s="483"/>
      <c r="CA486" s="483"/>
      <c r="CB486" s="483"/>
      <c r="CC486" s="483"/>
      <c r="CD486" s="483"/>
      <c r="CE486" s="483"/>
      <c r="CF486" s="483"/>
      <c r="CG486" s="483"/>
      <c r="CH486" s="483"/>
      <c r="CI486" s="483"/>
      <c r="CJ486" s="483"/>
      <c r="CK486" s="483"/>
      <c r="CL486" s="483"/>
      <c r="CM486" s="483"/>
      <c r="CN486" s="483"/>
      <c r="CO486" s="483"/>
      <c r="CP486" s="483"/>
      <c r="CQ486" s="483"/>
      <c r="CR486" s="483"/>
      <c r="CS486" s="483"/>
      <c r="CT486" s="483"/>
      <c r="CU486" s="483"/>
      <c r="CV486" s="483"/>
      <c r="CW486" s="483"/>
      <c r="CX486" s="483"/>
      <c r="CY486" s="483"/>
      <c r="CZ486" s="483"/>
      <c r="DA486" s="483"/>
      <c r="DB486" s="483"/>
      <c r="DC486" s="483"/>
      <c r="DD486" s="483"/>
      <c r="DE486" s="483"/>
      <c r="DF486" s="483"/>
      <c r="DG486" s="483"/>
      <c r="DH486" s="483"/>
      <c r="DI486" s="483"/>
      <c r="DJ486" s="483"/>
      <c r="DK486" s="483">
        <v>0</v>
      </c>
      <c r="DL486" s="483">
        <v>0</v>
      </c>
      <c r="DM486" s="483">
        <v>0</v>
      </c>
      <c r="DN486" s="483">
        <v>0</v>
      </c>
      <c r="DO486" s="483">
        <v>3879</v>
      </c>
      <c r="DP486" s="483">
        <v>107191</v>
      </c>
      <c r="DQ486" s="483">
        <v>28</v>
      </c>
      <c r="DR486" s="483">
        <v>47</v>
      </c>
      <c r="DS486" s="483"/>
      <c r="DT486" s="483"/>
      <c r="DU486" s="483"/>
      <c r="DV486" s="483"/>
      <c r="DW486" s="483"/>
      <c r="DX486" s="483"/>
      <c r="DY486" s="483"/>
      <c r="DZ486" s="483"/>
      <c r="EA486" s="483"/>
      <c r="EB486" s="483"/>
      <c r="EC486" s="483"/>
      <c r="ED486" s="483"/>
      <c r="EE486" s="483"/>
      <c r="EF486" s="483"/>
      <c r="EG486" s="483" t="s">
        <v>152</v>
      </c>
      <c r="EH486" s="483" t="s">
        <v>152</v>
      </c>
      <c r="EI486" s="483">
        <v>53</v>
      </c>
      <c r="EJ486" s="483">
        <v>2004</v>
      </c>
      <c r="EK486" s="483">
        <v>435</v>
      </c>
      <c r="EL486" s="483">
        <v>65</v>
      </c>
      <c r="EM486" s="483">
        <v>2588</v>
      </c>
      <c r="EN486" s="483">
        <v>11519039</v>
      </c>
      <c r="EO486" s="483">
        <v>5748</v>
      </c>
      <c r="EP486" s="483">
        <v>13308</v>
      </c>
      <c r="EQ486" s="483">
        <v>2499186</v>
      </c>
      <c r="ER486" s="483">
        <v>5745</v>
      </c>
      <c r="ES486" s="483">
        <v>12907</v>
      </c>
      <c r="ET486" s="483">
        <v>423108</v>
      </c>
      <c r="EU486" s="483">
        <v>6509</v>
      </c>
      <c r="EV486" s="483">
        <v>13966</v>
      </c>
      <c r="EW486" s="483">
        <v>23959932</v>
      </c>
      <c r="EX486" s="483">
        <v>9258</v>
      </c>
      <c r="EY486" s="483">
        <v>21257</v>
      </c>
      <c r="EZ486" s="484"/>
      <c r="FA486" s="468">
        <f t="shared" si="2061"/>
        <v>11</v>
      </c>
      <c r="FB486" s="485">
        <f t="shared" si="2062"/>
        <v>2017</v>
      </c>
      <c r="FC486" s="486">
        <f t="shared" si="2063"/>
        <v>43040</v>
      </c>
      <c r="FD486" s="470">
        <f t="shared" si="2064"/>
        <v>30</v>
      </c>
      <c r="FE486" s="471"/>
      <c r="FF486" s="471"/>
      <c r="FG486" s="471"/>
      <c r="FH486" s="487">
        <f t="shared" si="2065"/>
        <v>2.1695156695156697</v>
      </c>
      <c r="FI486" s="487">
        <f t="shared" si="2066"/>
        <v>1.7320750237416904</v>
      </c>
      <c r="FJ486" s="487">
        <f t="shared" si="2067"/>
        <v>2.1578786020846108</v>
      </c>
      <c r="FK486" s="487">
        <f t="shared" si="2068"/>
        <v>1.7503065603923973</v>
      </c>
      <c r="FL486" s="487">
        <f t="shared" si="2069"/>
        <v>1.6092751506299068</v>
      </c>
      <c r="FM486" s="487">
        <f t="shared" si="2070"/>
        <v>1.232091777737204</v>
      </c>
      <c r="FN486" s="487">
        <f t="shared" si="2071"/>
        <v>1.902854996243426</v>
      </c>
      <c r="FO486" s="487">
        <f t="shared" si="2072"/>
        <v>1.1940646130728776</v>
      </c>
      <c r="FP486" s="487">
        <f t="shared" si="2073"/>
        <v>1.9663503019844695</v>
      </c>
      <c r="FQ486" s="487">
        <f t="shared" si="2074"/>
        <v>1.1570319240724762</v>
      </c>
      <c r="FR486" s="459"/>
      <c r="FS486" s="468">
        <f t="shared" si="2084"/>
        <v>63932</v>
      </c>
      <c r="FT486" s="468" t="str">
        <f t="shared" si="2084"/>
        <v>-</v>
      </c>
      <c r="FU486" s="468">
        <f t="shared" si="2084"/>
        <v>383592</v>
      </c>
      <c r="FV486" s="468">
        <f t="shared" si="2084"/>
        <v>3388396</v>
      </c>
      <c r="FW486" s="468">
        <f t="shared" si="2084"/>
        <v>6747624</v>
      </c>
      <c r="FX486" s="468">
        <f t="shared" si="2084"/>
        <v>7633080</v>
      </c>
      <c r="FY486" s="468">
        <f t="shared" si="2084"/>
        <v>84225306</v>
      </c>
      <c r="FZ486" s="468">
        <f t="shared" si="2084"/>
        <v>80192750</v>
      </c>
      <c r="GA486" s="468">
        <f t="shared" si="2084"/>
        <v>11059178</v>
      </c>
      <c r="GB486" s="468"/>
      <c r="GC486" s="468"/>
      <c r="GD486" s="468"/>
      <c r="GE486" s="468"/>
      <c r="GF486" s="468"/>
      <c r="GG486" s="468"/>
      <c r="GH486" s="468"/>
      <c r="GI486" s="468"/>
      <c r="GJ486" s="468"/>
      <c r="GK486" s="468"/>
      <c r="GL486" s="468"/>
      <c r="GM486" s="468"/>
      <c r="GN486" s="468"/>
      <c r="GO486" s="468">
        <f t="shared" si="2085"/>
        <v>0</v>
      </c>
      <c r="GP486" s="468">
        <f t="shared" si="2085"/>
        <v>182313</v>
      </c>
      <c r="GQ486" s="468">
        <f t="shared" si="2085"/>
        <v>0</v>
      </c>
      <c r="GR486" s="468">
        <f t="shared" si="2085"/>
        <v>26669232</v>
      </c>
      <c r="GS486" s="468">
        <f t="shared" si="2085"/>
        <v>5614545</v>
      </c>
      <c r="GT486" s="468">
        <f t="shared" si="2085"/>
        <v>907790</v>
      </c>
      <c r="GU486" s="468">
        <f t="shared" si="2085"/>
        <v>55013116</v>
      </c>
      <c r="GV486" s="425"/>
      <c r="GW486" s="402"/>
      <c r="GX486" s="402"/>
      <c r="GY486" s="402"/>
      <c r="GZ486" s="402"/>
      <c r="HA486" s="402"/>
    </row>
    <row r="487" spans="1:209" ht="9.75" customHeight="1" x14ac:dyDescent="0.2">
      <c r="A487" s="472" t="str">
        <f t="shared" si="2060"/>
        <v>2017-18DECEMBERRX9</v>
      </c>
      <c r="B487" s="488" t="str">
        <f t="shared" si="2079"/>
        <v>2017-18</v>
      </c>
      <c r="C487" s="400" t="s">
        <v>650</v>
      </c>
      <c r="D487" s="400" t="s">
        <v>653</v>
      </c>
      <c r="E487" s="400" t="s">
        <v>652</v>
      </c>
      <c r="F487" s="474" t="s">
        <v>451</v>
      </c>
      <c r="G487" s="474" t="s">
        <v>686</v>
      </c>
      <c r="H487" s="475">
        <v>89032</v>
      </c>
      <c r="I487" s="475">
        <v>78499</v>
      </c>
      <c r="J487" s="475">
        <v>299412</v>
      </c>
      <c r="K487" s="475">
        <v>4</v>
      </c>
      <c r="L487" s="475">
        <v>2</v>
      </c>
      <c r="M487" s="475" t="s">
        <v>152</v>
      </c>
      <c r="N487" s="475">
        <v>19</v>
      </c>
      <c r="O487" s="475">
        <v>71</v>
      </c>
      <c r="P487" s="475" t="s">
        <v>152</v>
      </c>
      <c r="Q487" s="475" t="s">
        <v>152</v>
      </c>
      <c r="R487" s="475" t="s">
        <v>152</v>
      </c>
      <c r="S487" s="475">
        <v>64665</v>
      </c>
      <c r="T487" s="475">
        <v>6581</v>
      </c>
      <c r="U487" s="475">
        <v>4382</v>
      </c>
      <c r="V487" s="475">
        <v>39078</v>
      </c>
      <c r="W487" s="475">
        <v>10720</v>
      </c>
      <c r="X487" s="475">
        <v>176</v>
      </c>
      <c r="Y487" s="475">
        <v>3802022</v>
      </c>
      <c r="Z487" s="475">
        <v>578</v>
      </c>
      <c r="AA487" s="475">
        <v>1031</v>
      </c>
      <c r="AB487" s="475">
        <v>5852745</v>
      </c>
      <c r="AC487" s="475">
        <v>1336</v>
      </c>
      <c r="AD487" s="475">
        <v>3190</v>
      </c>
      <c r="AE487" s="475">
        <v>92566691</v>
      </c>
      <c r="AF487" s="475">
        <v>2369</v>
      </c>
      <c r="AG487" s="475">
        <v>5168</v>
      </c>
      <c r="AH487" s="475">
        <v>64832094</v>
      </c>
      <c r="AI487" s="475">
        <v>6048</v>
      </c>
      <c r="AJ487" s="475">
        <v>14397</v>
      </c>
      <c r="AK487" s="475">
        <v>968185</v>
      </c>
      <c r="AL487" s="475">
        <v>5501</v>
      </c>
      <c r="AM487" s="475">
        <v>16942</v>
      </c>
      <c r="AN487" s="475"/>
      <c r="AO487" s="475"/>
      <c r="AP487" s="475"/>
      <c r="AQ487" s="475"/>
      <c r="AR487" s="475"/>
      <c r="AS487" s="475"/>
      <c r="AT487" s="475">
        <v>5766</v>
      </c>
      <c r="AU487" s="475">
        <v>1744</v>
      </c>
      <c r="AV487" s="475">
        <v>2221</v>
      </c>
      <c r="AW487" s="475">
        <v>5</v>
      </c>
      <c r="AX487" s="475">
        <v>711</v>
      </c>
      <c r="AY487" s="475">
        <v>1090</v>
      </c>
      <c r="AZ487" s="475">
        <v>7</v>
      </c>
      <c r="BA487" s="475"/>
      <c r="BB487" s="475"/>
      <c r="BC487" s="475"/>
      <c r="BD487" s="475"/>
      <c r="BE487" s="475"/>
      <c r="BF487" s="475"/>
      <c r="BG487" s="475"/>
      <c r="BH487" s="475"/>
      <c r="BI487" s="475">
        <v>40233</v>
      </c>
      <c r="BJ487" s="475">
        <v>679</v>
      </c>
      <c r="BK487" s="475">
        <v>17987</v>
      </c>
      <c r="BL487" s="475">
        <v>58899</v>
      </c>
      <c r="BM487" s="475">
        <v>11697</v>
      </c>
      <c r="BN487" s="475">
        <v>9337</v>
      </c>
      <c r="BO487" s="475">
        <v>8035</v>
      </c>
      <c r="BP487" s="475">
        <v>6492</v>
      </c>
      <c r="BQ487" s="475">
        <v>53735</v>
      </c>
      <c r="BR487" s="475">
        <v>45310</v>
      </c>
      <c r="BS487" s="475">
        <v>15278</v>
      </c>
      <c r="BT487" s="475">
        <v>12164</v>
      </c>
      <c r="BU487" s="475">
        <v>234</v>
      </c>
      <c r="BV487" s="475">
        <v>186</v>
      </c>
      <c r="BW487" s="475"/>
      <c r="BX487" s="475"/>
      <c r="BY487" s="475"/>
      <c r="BZ487" s="475"/>
      <c r="CA487" s="475"/>
      <c r="CB487" s="475"/>
      <c r="CC487" s="475"/>
      <c r="CD487" s="475"/>
      <c r="CE487" s="475"/>
      <c r="CF487" s="475"/>
      <c r="CG487" s="475"/>
      <c r="CH487" s="475"/>
      <c r="CI487" s="475"/>
      <c r="CJ487" s="475"/>
      <c r="CK487" s="475"/>
      <c r="CL487" s="475"/>
      <c r="CM487" s="475"/>
      <c r="CN487" s="475"/>
      <c r="CO487" s="475"/>
      <c r="CP487" s="475"/>
      <c r="CQ487" s="475"/>
      <c r="CR487" s="475"/>
      <c r="CS487" s="475"/>
      <c r="CT487" s="475"/>
      <c r="CU487" s="475"/>
      <c r="CV487" s="475"/>
      <c r="CW487" s="475"/>
      <c r="CX487" s="475"/>
      <c r="CY487" s="475"/>
      <c r="CZ487" s="475"/>
      <c r="DA487" s="475"/>
      <c r="DB487" s="475"/>
      <c r="DC487" s="475"/>
      <c r="DD487" s="475"/>
      <c r="DE487" s="475"/>
      <c r="DF487" s="475"/>
      <c r="DG487" s="475"/>
      <c r="DH487" s="475"/>
      <c r="DI487" s="475"/>
      <c r="DJ487" s="475"/>
      <c r="DK487" s="475">
        <v>522</v>
      </c>
      <c r="DL487" s="475">
        <v>109409</v>
      </c>
      <c r="DM487" s="475">
        <v>210</v>
      </c>
      <c r="DN487" s="475">
        <v>367</v>
      </c>
      <c r="DO487" s="475">
        <v>2445</v>
      </c>
      <c r="DP487" s="475">
        <v>82117</v>
      </c>
      <c r="DQ487" s="475">
        <v>34</v>
      </c>
      <c r="DR487" s="475">
        <v>63</v>
      </c>
      <c r="DS487" s="475"/>
      <c r="DT487" s="475"/>
      <c r="DU487" s="475"/>
      <c r="DV487" s="475"/>
      <c r="DW487" s="475"/>
      <c r="DX487" s="475"/>
      <c r="DY487" s="475"/>
      <c r="DZ487" s="475"/>
      <c r="EA487" s="475"/>
      <c r="EB487" s="475"/>
      <c r="EC487" s="475"/>
      <c r="ED487" s="475"/>
      <c r="EE487" s="475"/>
      <c r="EF487" s="475"/>
      <c r="EG487" s="475" t="s">
        <v>152</v>
      </c>
      <c r="EH487" s="475" t="s">
        <v>152</v>
      </c>
      <c r="EI487" s="475">
        <v>0</v>
      </c>
      <c r="EJ487" s="475">
        <v>310</v>
      </c>
      <c r="EK487" s="475">
        <v>185</v>
      </c>
      <c r="EL487" s="475">
        <v>2</v>
      </c>
      <c r="EM487" s="475">
        <v>1847</v>
      </c>
      <c r="EN487" s="475">
        <v>2738024</v>
      </c>
      <c r="EO487" s="475">
        <v>8832</v>
      </c>
      <c r="EP487" s="475">
        <v>20043</v>
      </c>
      <c r="EQ487" s="475">
        <v>1767325</v>
      </c>
      <c r="ER487" s="475">
        <v>9553</v>
      </c>
      <c r="ES487" s="475">
        <v>16626</v>
      </c>
      <c r="ET487" s="475">
        <v>12905</v>
      </c>
      <c r="EU487" s="475">
        <v>6453</v>
      </c>
      <c r="EV487" s="475">
        <v>8893</v>
      </c>
      <c r="EW487" s="475">
        <v>29758987</v>
      </c>
      <c r="EX487" s="475">
        <v>16112</v>
      </c>
      <c r="EY487" s="475">
        <v>29052</v>
      </c>
      <c r="EZ487" s="476"/>
      <c r="FA487" s="477">
        <f t="shared" si="2061"/>
        <v>12</v>
      </c>
      <c r="FB487" s="417">
        <f t="shared" si="2062"/>
        <v>2017</v>
      </c>
      <c r="FC487" s="448">
        <f t="shared" si="2063"/>
        <v>43070</v>
      </c>
      <c r="FD487" s="449">
        <f t="shared" si="2064"/>
        <v>31</v>
      </c>
      <c r="FE487" s="450"/>
      <c r="FF487" s="450"/>
      <c r="FG487" s="450"/>
      <c r="FH487" s="452">
        <f t="shared" si="2065"/>
        <v>1.7773894544901991</v>
      </c>
      <c r="FI487" s="452">
        <f t="shared" si="2066"/>
        <v>1.4187813402218508</v>
      </c>
      <c r="FJ487" s="452">
        <f t="shared" si="2067"/>
        <v>1.8336376083979917</v>
      </c>
      <c r="FK487" s="452">
        <f t="shared" si="2068"/>
        <v>1.481515289821999</v>
      </c>
      <c r="FL487" s="452">
        <f t="shared" si="2069"/>
        <v>1.3750703720763602</v>
      </c>
      <c r="FM487" s="452">
        <f t="shared" si="2070"/>
        <v>1.1594759199549618</v>
      </c>
      <c r="FN487" s="452">
        <f t="shared" si="2071"/>
        <v>1.425186567164179</v>
      </c>
      <c r="FO487" s="452">
        <f t="shared" si="2072"/>
        <v>1.1347014925373133</v>
      </c>
      <c r="FP487" s="452">
        <f t="shared" si="2073"/>
        <v>1.3295454545454546</v>
      </c>
      <c r="FQ487" s="452">
        <f t="shared" si="2074"/>
        <v>1.0568181818181819</v>
      </c>
      <c r="FR487" s="453"/>
      <c r="FS487" s="477">
        <f t="shared" si="2084"/>
        <v>156998</v>
      </c>
      <c r="FT487" s="477" t="str">
        <f t="shared" si="2084"/>
        <v>-</v>
      </c>
      <c r="FU487" s="477">
        <f t="shared" si="2084"/>
        <v>1491481</v>
      </c>
      <c r="FV487" s="477">
        <f t="shared" si="2084"/>
        <v>5573429</v>
      </c>
      <c r="FW487" s="477">
        <f t="shared" si="2084"/>
        <v>6785011</v>
      </c>
      <c r="FX487" s="477">
        <f t="shared" si="2084"/>
        <v>13978580</v>
      </c>
      <c r="FY487" s="477">
        <f t="shared" si="2084"/>
        <v>201955104</v>
      </c>
      <c r="FZ487" s="477">
        <f t="shared" si="2084"/>
        <v>154335840</v>
      </c>
      <c r="GA487" s="477">
        <f t="shared" si="2084"/>
        <v>2981792</v>
      </c>
      <c r="GB487" s="477"/>
      <c r="GC487" s="477"/>
      <c r="GD487" s="477"/>
      <c r="GE487" s="477"/>
      <c r="GF487" s="477"/>
      <c r="GG487" s="477"/>
      <c r="GH487" s="477"/>
      <c r="GI487" s="477"/>
      <c r="GJ487" s="477"/>
      <c r="GK487" s="477"/>
      <c r="GL487" s="477"/>
      <c r="GM487" s="477"/>
      <c r="GN487" s="477"/>
      <c r="GO487" s="477">
        <f t="shared" si="2085"/>
        <v>191574</v>
      </c>
      <c r="GP487" s="477">
        <f t="shared" si="2085"/>
        <v>154035</v>
      </c>
      <c r="GQ487" s="477">
        <f t="shared" si="2085"/>
        <v>0</v>
      </c>
      <c r="GR487" s="477">
        <f t="shared" si="2085"/>
        <v>6213330</v>
      </c>
      <c r="GS487" s="477">
        <f t="shared" si="2085"/>
        <v>3075810</v>
      </c>
      <c r="GT487" s="477">
        <f t="shared" si="2085"/>
        <v>17786</v>
      </c>
      <c r="GU487" s="477">
        <f t="shared" si="2085"/>
        <v>53659044</v>
      </c>
      <c r="GV487" s="416"/>
      <c r="GW487" s="402"/>
      <c r="GX487" s="402"/>
      <c r="GY487" s="402"/>
      <c r="GZ487" s="402"/>
      <c r="HA487" s="402"/>
    </row>
    <row r="488" spans="1:209" ht="9.75" customHeight="1" x14ac:dyDescent="0.2">
      <c r="A488" s="417" t="str">
        <f t="shared" si="2060"/>
        <v>2017-18DECEMBERRYC</v>
      </c>
      <c r="B488" s="458" t="str">
        <f t="shared" si="2079"/>
        <v>2017-18</v>
      </c>
      <c r="C488" s="402" t="s">
        <v>650</v>
      </c>
      <c r="D488" s="402" t="s">
        <v>656</v>
      </c>
      <c r="E488" s="402" t="s">
        <v>466</v>
      </c>
      <c r="F488" s="478" t="s">
        <v>453</v>
      </c>
      <c r="G488" s="478" t="s">
        <v>687</v>
      </c>
      <c r="H488" s="479">
        <v>119496</v>
      </c>
      <c r="I488" s="479">
        <v>78346</v>
      </c>
      <c r="J488" s="479">
        <v>1104087</v>
      </c>
      <c r="K488" s="479">
        <v>14</v>
      </c>
      <c r="L488" s="479">
        <v>1</v>
      </c>
      <c r="M488" s="479" t="s">
        <v>152</v>
      </c>
      <c r="N488" s="479">
        <v>83</v>
      </c>
      <c r="O488" s="479">
        <v>150</v>
      </c>
      <c r="P488" s="479" t="s">
        <v>152</v>
      </c>
      <c r="Q488" s="479" t="s">
        <v>152</v>
      </c>
      <c r="R488" s="479" t="s">
        <v>152</v>
      </c>
      <c r="S488" s="479">
        <v>77405</v>
      </c>
      <c r="T488" s="479">
        <v>7084</v>
      </c>
      <c r="U488" s="479">
        <v>4726</v>
      </c>
      <c r="V488" s="479">
        <v>42475</v>
      </c>
      <c r="W488" s="479">
        <v>12090</v>
      </c>
      <c r="X488" s="479">
        <v>5054</v>
      </c>
      <c r="Y488" s="479">
        <v>3906391</v>
      </c>
      <c r="Z488" s="479">
        <v>551</v>
      </c>
      <c r="AA488" s="479">
        <v>1001</v>
      </c>
      <c r="AB488" s="479">
        <v>4429795</v>
      </c>
      <c r="AC488" s="479">
        <v>938</v>
      </c>
      <c r="AD488" s="479">
        <v>1712</v>
      </c>
      <c r="AE488" s="479">
        <v>81702906</v>
      </c>
      <c r="AF488" s="479">
        <v>1925</v>
      </c>
      <c r="AG488" s="479">
        <v>3906</v>
      </c>
      <c r="AH488" s="479">
        <v>77602199</v>
      </c>
      <c r="AI488" s="479">
        <v>6426</v>
      </c>
      <c r="AJ488" s="479">
        <v>16834</v>
      </c>
      <c r="AK488" s="479">
        <v>38657989</v>
      </c>
      <c r="AL488" s="479">
        <v>7651</v>
      </c>
      <c r="AM488" s="479">
        <v>18842</v>
      </c>
      <c r="AN488" s="479"/>
      <c r="AO488" s="479"/>
      <c r="AP488" s="479"/>
      <c r="AQ488" s="479"/>
      <c r="AR488" s="479"/>
      <c r="AS488" s="479"/>
      <c r="AT488" s="479">
        <v>7681</v>
      </c>
      <c r="AU488" s="479">
        <v>142</v>
      </c>
      <c r="AV488" s="479">
        <v>5134</v>
      </c>
      <c r="AW488" s="479">
        <v>447</v>
      </c>
      <c r="AX488" s="479">
        <v>68</v>
      </c>
      <c r="AY488" s="479">
        <v>2337</v>
      </c>
      <c r="AZ488" s="479">
        <v>4797</v>
      </c>
      <c r="BA488" s="479"/>
      <c r="BB488" s="479"/>
      <c r="BC488" s="479"/>
      <c r="BD488" s="479"/>
      <c r="BE488" s="479"/>
      <c r="BF488" s="479"/>
      <c r="BG488" s="479"/>
      <c r="BH488" s="479"/>
      <c r="BI488" s="479">
        <v>42767</v>
      </c>
      <c r="BJ488" s="479">
        <v>3491</v>
      </c>
      <c r="BK488" s="479">
        <v>23466</v>
      </c>
      <c r="BL488" s="479">
        <v>69724</v>
      </c>
      <c r="BM488" s="479">
        <v>16314</v>
      </c>
      <c r="BN488" s="479">
        <v>11889</v>
      </c>
      <c r="BO488" s="479">
        <v>4997</v>
      </c>
      <c r="BP488" s="479">
        <v>4995</v>
      </c>
      <c r="BQ488" s="479">
        <v>66994</v>
      </c>
      <c r="BR488" s="479">
        <v>48681</v>
      </c>
      <c r="BS488" s="479">
        <v>23495</v>
      </c>
      <c r="BT488" s="479">
        <v>13221</v>
      </c>
      <c r="BU488" s="479">
        <v>10287</v>
      </c>
      <c r="BV488" s="479">
        <v>5554</v>
      </c>
      <c r="BW488" s="479"/>
      <c r="BX488" s="479"/>
      <c r="BY488" s="479"/>
      <c r="BZ488" s="479"/>
      <c r="CA488" s="479"/>
      <c r="CB488" s="479"/>
      <c r="CC488" s="479"/>
      <c r="CD488" s="479"/>
      <c r="CE488" s="479"/>
      <c r="CF488" s="479"/>
      <c r="CG488" s="479"/>
      <c r="CH488" s="479"/>
      <c r="CI488" s="479"/>
      <c r="CJ488" s="479"/>
      <c r="CK488" s="479"/>
      <c r="CL488" s="479"/>
      <c r="CM488" s="479"/>
      <c r="CN488" s="479"/>
      <c r="CO488" s="479"/>
      <c r="CP488" s="479"/>
      <c r="CQ488" s="479"/>
      <c r="CR488" s="479"/>
      <c r="CS488" s="479"/>
      <c r="CT488" s="479"/>
      <c r="CU488" s="479"/>
      <c r="CV488" s="479"/>
      <c r="CW488" s="479"/>
      <c r="CX488" s="479"/>
      <c r="CY488" s="479"/>
      <c r="CZ488" s="479"/>
      <c r="DA488" s="479"/>
      <c r="DB488" s="479"/>
      <c r="DC488" s="479"/>
      <c r="DD488" s="479"/>
      <c r="DE488" s="479"/>
      <c r="DF488" s="479"/>
      <c r="DG488" s="479"/>
      <c r="DH488" s="479"/>
      <c r="DI488" s="479"/>
      <c r="DJ488" s="479"/>
      <c r="DK488" s="479">
        <v>569</v>
      </c>
      <c r="DL488" s="479">
        <v>165742</v>
      </c>
      <c r="DM488" s="479">
        <v>291</v>
      </c>
      <c r="DN488" s="479">
        <v>499</v>
      </c>
      <c r="DO488" s="479">
        <v>6705</v>
      </c>
      <c r="DP488" s="479">
        <v>298197</v>
      </c>
      <c r="DQ488" s="479">
        <v>44</v>
      </c>
      <c r="DR488" s="479">
        <v>88</v>
      </c>
      <c r="DS488" s="479"/>
      <c r="DT488" s="479"/>
      <c r="DU488" s="479"/>
      <c r="DV488" s="479"/>
      <c r="DW488" s="479"/>
      <c r="DX488" s="479"/>
      <c r="DY488" s="479"/>
      <c r="DZ488" s="479"/>
      <c r="EA488" s="479"/>
      <c r="EB488" s="479"/>
      <c r="EC488" s="479"/>
      <c r="ED488" s="479"/>
      <c r="EE488" s="479"/>
      <c r="EF488" s="479"/>
      <c r="EG488" s="479" t="s">
        <v>152</v>
      </c>
      <c r="EH488" s="479" t="s">
        <v>152</v>
      </c>
      <c r="EI488" s="479">
        <v>56</v>
      </c>
      <c r="EJ488" s="479">
        <v>909</v>
      </c>
      <c r="EK488" s="479">
        <v>843</v>
      </c>
      <c r="EL488" s="479">
        <v>68</v>
      </c>
      <c r="EM488" s="479">
        <v>1145</v>
      </c>
      <c r="EN488" s="479">
        <v>10145837</v>
      </c>
      <c r="EO488" s="479">
        <v>11162</v>
      </c>
      <c r="EP488" s="479">
        <v>26149</v>
      </c>
      <c r="EQ488" s="479">
        <v>11177110</v>
      </c>
      <c r="ER488" s="479">
        <v>13259</v>
      </c>
      <c r="ES488" s="479">
        <v>28269</v>
      </c>
      <c r="ET488" s="479">
        <v>1013632</v>
      </c>
      <c r="EU488" s="479">
        <v>14906</v>
      </c>
      <c r="EV488" s="479">
        <v>31240</v>
      </c>
      <c r="EW488" s="479">
        <v>21833716</v>
      </c>
      <c r="EX488" s="479">
        <v>19069</v>
      </c>
      <c r="EY488" s="479">
        <v>42381</v>
      </c>
      <c r="EZ488" s="476"/>
      <c r="FA488" s="446">
        <f t="shared" si="2061"/>
        <v>12</v>
      </c>
      <c r="FB488" s="417">
        <f t="shared" si="2062"/>
        <v>2017</v>
      </c>
      <c r="FC488" s="448">
        <f t="shared" si="2063"/>
        <v>43070</v>
      </c>
      <c r="FD488" s="449">
        <f t="shared" si="2064"/>
        <v>31</v>
      </c>
      <c r="FE488" s="450"/>
      <c r="FF488" s="450"/>
      <c r="FG488" s="450"/>
      <c r="FH488" s="452">
        <f t="shared" si="2065"/>
        <v>2.3029361942405422</v>
      </c>
      <c r="FI488" s="452">
        <f t="shared" si="2066"/>
        <v>1.6782891022021458</v>
      </c>
      <c r="FJ488" s="452">
        <f t="shared" si="2067"/>
        <v>1.0573423614049937</v>
      </c>
      <c r="FK488" s="452">
        <f t="shared" si="2068"/>
        <v>1.0569191705459162</v>
      </c>
      <c r="FL488" s="452">
        <f t="shared" si="2069"/>
        <v>1.5772572101236022</v>
      </c>
      <c r="FM488" s="452">
        <f t="shared" si="2070"/>
        <v>1.1461094761624484</v>
      </c>
      <c r="FN488" s="452">
        <f t="shared" si="2071"/>
        <v>1.9433416046319272</v>
      </c>
      <c r="FO488" s="452">
        <f t="shared" si="2072"/>
        <v>1.0935483870967742</v>
      </c>
      <c r="FP488" s="452">
        <f t="shared" si="2073"/>
        <v>2.0354174910961613</v>
      </c>
      <c r="FQ488" s="452">
        <f t="shared" si="2074"/>
        <v>1.0989315393747527</v>
      </c>
      <c r="FR488" s="453"/>
      <c r="FS488" s="446">
        <f t="shared" si="2084"/>
        <v>78346</v>
      </c>
      <c r="FT488" s="446" t="str">
        <f t="shared" si="2084"/>
        <v>-</v>
      </c>
      <c r="FU488" s="446">
        <f t="shared" si="2084"/>
        <v>6502718</v>
      </c>
      <c r="FV488" s="446">
        <f t="shared" si="2084"/>
        <v>11751900</v>
      </c>
      <c r="FW488" s="446">
        <f t="shared" si="2084"/>
        <v>7091084</v>
      </c>
      <c r="FX488" s="446">
        <f t="shared" si="2084"/>
        <v>8090912</v>
      </c>
      <c r="FY488" s="446">
        <f t="shared" si="2084"/>
        <v>165907350</v>
      </c>
      <c r="FZ488" s="446">
        <f t="shared" si="2084"/>
        <v>203523060</v>
      </c>
      <c r="GA488" s="446">
        <f t="shared" si="2084"/>
        <v>95227468</v>
      </c>
      <c r="GB488" s="446"/>
      <c r="GC488" s="446"/>
      <c r="GD488" s="446"/>
      <c r="GE488" s="446"/>
      <c r="GF488" s="446"/>
      <c r="GG488" s="446"/>
      <c r="GH488" s="446"/>
      <c r="GI488" s="446"/>
      <c r="GJ488" s="446"/>
      <c r="GK488" s="446"/>
      <c r="GL488" s="446"/>
      <c r="GM488" s="446"/>
      <c r="GN488" s="446"/>
      <c r="GO488" s="446">
        <f t="shared" si="2085"/>
        <v>283931</v>
      </c>
      <c r="GP488" s="446">
        <f t="shared" si="2085"/>
        <v>590040</v>
      </c>
      <c r="GQ488" s="446">
        <f t="shared" si="2085"/>
        <v>0</v>
      </c>
      <c r="GR488" s="446">
        <f t="shared" si="2085"/>
        <v>23769441</v>
      </c>
      <c r="GS488" s="446">
        <f t="shared" si="2085"/>
        <v>23830767</v>
      </c>
      <c r="GT488" s="446">
        <f t="shared" si="2085"/>
        <v>2124320</v>
      </c>
      <c r="GU488" s="446">
        <f t="shared" si="2085"/>
        <v>48526245</v>
      </c>
      <c r="GV488" s="416"/>
      <c r="GW488" s="402"/>
      <c r="GX488" s="402"/>
      <c r="GY488" s="402"/>
      <c r="GZ488" s="402"/>
      <c r="HA488" s="402"/>
    </row>
    <row r="489" spans="1:209" ht="9.75" customHeight="1" x14ac:dyDescent="0.2">
      <c r="A489" s="417" t="str">
        <f t="shared" si="2060"/>
        <v>2017-18DECEMBERR1F</v>
      </c>
      <c r="B489" s="458" t="str">
        <f t="shared" si="2079"/>
        <v>2017-18</v>
      </c>
      <c r="C489" s="402" t="s">
        <v>650</v>
      </c>
      <c r="D489" s="402" t="s">
        <v>663</v>
      </c>
      <c r="E489" s="402" t="s">
        <v>662</v>
      </c>
      <c r="F489" s="478" t="s">
        <v>458</v>
      </c>
      <c r="G489" s="478" t="s">
        <v>688</v>
      </c>
      <c r="H489" s="479">
        <v>0</v>
      </c>
      <c r="I489" s="479">
        <v>0</v>
      </c>
      <c r="J489" s="479">
        <v>0</v>
      </c>
      <c r="K489" s="479">
        <v>0</v>
      </c>
      <c r="L489" s="479">
        <v>0</v>
      </c>
      <c r="M489" s="479" t="s">
        <v>152</v>
      </c>
      <c r="N489" s="479">
        <v>0</v>
      </c>
      <c r="O489" s="479">
        <v>0</v>
      </c>
      <c r="P489" s="479" t="s">
        <v>152</v>
      </c>
      <c r="Q489" s="479" t="s">
        <v>152</v>
      </c>
      <c r="R489" s="479" t="s">
        <v>152</v>
      </c>
      <c r="S489" s="479">
        <v>0</v>
      </c>
      <c r="T489" s="479">
        <v>0</v>
      </c>
      <c r="U489" s="479">
        <v>0</v>
      </c>
      <c r="V489" s="479">
        <v>0</v>
      </c>
      <c r="W489" s="479">
        <v>0</v>
      </c>
      <c r="X489" s="479">
        <v>0</v>
      </c>
      <c r="Y489" s="479">
        <v>0</v>
      </c>
      <c r="Z489" s="479">
        <v>0</v>
      </c>
      <c r="AA489" s="479">
        <v>0</v>
      </c>
      <c r="AB489" s="479">
        <v>0</v>
      </c>
      <c r="AC489" s="479">
        <v>0</v>
      </c>
      <c r="AD489" s="479">
        <v>0</v>
      </c>
      <c r="AE489" s="479">
        <v>0</v>
      </c>
      <c r="AF489" s="479">
        <v>0</v>
      </c>
      <c r="AG489" s="479">
        <v>0</v>
      </c>
      <c r="AH489" s="479">
        <v>0</v>
      </c>
      <c r="AI489" s="479">
        <v>0</v>
      </c>
      <c r="AJ489" s="479">
        <v>0</v>
      </c>
      <c r="AK489" s="479">
        <v>0</v>
      </c>
      <c r="AL489" s="479">
        <v>0</v>
      </c>
      <c r="AM489" s="479">
        <v>0</v>
      </c>
      <c r="AN489" s="479"/>
      <c r="AO489" s="479"/>
      <c r="AP489" s="479"/>
      <c r="AQ489" s="479"/>
      <c r="AR489" s="479"/>
      <c r="AS489" s="479"/>
      <c r="AT489" s="479">
        <v>0</v>
      </c>
      <c r="AU489" s="479">
        <v>0</v>
      </c>
      <c r="AV489" s="479">
        <v>0</v>
      </c>
      <c r="AW489" s="479">
        <v>0</v>
      </c>
      <c r="AX489" s="479">
        <v>0</v>
      </c>
      <c r="AY489" s="479">
        <v>0</v>
      </c>
      <c r="AZ489" s="479">
        <v>0</v>
      </c>
      <c r="BA489" s="479"/>
      <c r="BB489" s="479"/>
      <c r="BC489" s="479"/>
      <c r="BD489" s="479"/>
      <c r="BE489" s="479"/>
      <c r="BF489" s="479"/>
      <c r="BG489" s="479"/>
      <c r="BH489" s="479"/>
      <c r="BI489" s="479">
        <v>0</v>
      </c>
      <c r="BJ489" s="479">
        <v>0</v>
      </c>
      <c r="BK489" s="479">
        <v>0</v>
      </c>
      <c r="BL489" s="479">
        <v>0</v>
      </c>
      <c r="BM489" s="479">
        <v>0</v>
      </c>
      <c r="BN489" s="479">
        <v>0</v>
      </c>
      <c r="BO489" s="479">
        <v>0</v>
      </c>
      <c r="BP489" s="479">
        <v>0</v>
      </c>
      <c r="BQ489" s="479">
        <v>0</v>
      </c>
      <c r="BR489" s="479">
        <v>0</v>
      </c>
      <c r="BS489" s="479">
        <v>0</v>
      </c>
      <c r="BT489" s="479">
        <v>0</v>
      </c>
      <c r="BU489" s="479">
        <v>0</v>
      </c>
      <c r="BV489" s="479">
        <v>0</v>
      </c>
      <c r="BW489" s="479"/>
      <c r="BX489" s="479"/>
      <c r="BY489" s="479"/>
      <c r="BZ489" s="479"/>
      <c r="CA489" s="479"/>
      <c r="CB489" s="479"/>
      <c r="CC489" s="479"/>
      <c r="CD489" s="479"/>
      <c r="CE489" s="479"/>
      <c r="CF489" s="479"/>
      <c r="CG489" s="479"/>
      <c r="CH489" s="479"/>
      <c r="CI489" s="479"/>
      <c r="CJ489" s="479"/>
      <c r="CK489" s="479"/>
      <c r="CL489" s="479"/>
      <c r="CM489" s="479"/>
      <c r="CN489" s="479"/>
      <c r="CO489" s="479"/>
      <c r="CP489" s="479"/>
      <c r="CQ489" s="479"/>
      <c r="CR489" s="479"/>
      <c r="CS489" s="479"/>
      <c r="CT489" s="479"/>
      <c r="CU489" s="479"/>
      <c r="CV489" s="479"/>
      <c r="CW489" s="479"/>
      <c r="CX489" s="479"/>
      <c r="CY489" s="479"/>
      <c r="CZ489" s="479"/>
      <c r="DA489" s="479"/>
      <c r="DB489" s="479"/>
      <c r="DC489" s="479"/>
      <c r="DD489" s="479"/>
      <c r="DE489" s="479"/>
      <c r="DF489" s="479"/>
      <c r="DG489" s="479"/>
      <c r="DH489" s="479"/>
      <c r="DI489" s="479"/>
      <c r="DJ489" s="479"/>
      <c r="DK489" s="479">
        <v>0</v>
      </c>
      <c r="DL489" s="479">
        <v>0</v>
      </c>
      <c r="DM489" s="479">
        <v>0</v>
      </c>
      <c r="DN489" s="479">
        <v>0</v>
      </c>
      <c r="DO489" s="479">
        <v>0</v>
      </c>
      <c r="DP489" s="479">
        <v>0</v>
      </c>
      <c r="DQ489" s="479">
        <v>0</v>
      </c>
      <c r="DR489" s="479">
        <v>0</v>
      </c>
      <c r="DS489" s="479"/>
      <c r="DT489" s="479"/>
      <c r="DU489" s="479"/>
      <c r="DV489" s="479"/>
      <c r="DW489" s="479"/>
      <c r="DX489" s="479"/>
      <c r="DY489" s="479"/>
      <c r="DZ489" s="479"/>
      <c r="EA489" s="479"/>
      <c r="EB489" s="479"/>
      <c r="EC489" s="479"/>
      <c r="ED489" s="479"/>
      <c r="EE489" s="479"/>
      <c r="EF489" s="479"/>
      <c r="EG489" s="479" t="s">
        <v>152</v>
      </c>
      <c r="EH489" s="479" t="s">
        <v>152</v>
      </c>
      <c r="EI489" s="479">
        <v>0</v>
      </c>
      <c r="EJ489" s="479">
        <v>0</v>
      </c>
      <c r="EK489" s="479">
        <v>0</v>
      </c>
      <c r="EL489" s="479">
        <v>0</v>
      </c>
      <c r="EM489" s="479">
        <v>0</v>
      </c>
      <c r="EN489" s="479">
        <v>0</v>
      </c>
      <c r="EO489" s="479">
        <v>0</v>
      </c>
      <c r="EP489" s="479">
        <v>0</v>
      </c>
      <c r="EQ489" s="479">
        <v>0</v>
      </c>
      <c r="ER489" s="479">
        <v>0</v>
      </c>
      <c r="ES489" s="479">
        <v>0</v>
      </c>
      <c r="ET489" s="479">
        <v>0</v>
      </c>
      <c r="EU489" s="479">
        <v>0</v>
      </c>
      <c r="EV489" s="479">
        <v>0</v>
      </c>
      <c r="EW489" s="479">
        <v>0</v>
      </c>
      <c r="EX489" s="479">
        <v>0</v>
      </c>
      <c r="EY489" s="479">
        <v>0</v>
      </c>
      <c r="EZ489" s="476"/>
      <c r="FA489" s="446">
        <f t="shared" si="2061"/>
        <v>12</v>
      </c>
      <c r="FB489" s="417">
        <f t="shared" si="2062"/>
        <v>2017</v>
      </c>
      <c r="FC489" s="448">
        <f t="shared" si="2063"/>
        <v>43070</v>
      </c>
      <c r="FD489" s="449">
        <f t="shared" si="2064"/>
        <v>31</v>
      </c>
      <c r="FE489" s="450"/>
      <c r="FF489" s="450"/>
      <c r="FG489" s="450"/>
      <c r="FH489" s="452" t="str">
        <f t="shared" si="2065"/>
        <v>-</v>
      </c>
      <c r="FI489" s="452" t="str">
        <f t="shared" si="2066"/>
        <v>-</v>
      </c>
      <c r="FJ489" s="452" t="str">
        <f t="shared" si="2067"/>
        <v>-</v>
      </c>
      <c r="FK489" s="452" t="str">
        <f t="shared" si="2068"/>
        <v>-</v>
      </c>
      <c r="FL489" s="452" t="str">
        <f t="shared" si="2069"/>
        <v>-</v>
      </c>
      <c r="FM489" s="452" t="str">
        <f t="shared" si="2070"/>
        <v>-</v>
      </c>
      <c r="FN489" s="452" t="str">
        <f t="shared" si="2071"/>
        <v>-</v>
      </c>
      <c r="FO489" s="452" t="str">
        <f t="shared" si="2072"/>
        <v>-</v>
      </c>
      <c r="FP489" s="452" t="str">
        <f t="shared" si="2073"/>
        <v>-</v>
      </c>
      <c r="FQ489" s="452" t="str">
        <f t="shared" si="2074"/>
        <v>-</v>
      </c>
      <c r="FR489" s="453"/>
      <c r="FS489" s="446">
        <f t="shared" si="2084"/>
        <v>0</v>
      </c>
      <c r="FT489" s="446" t="str">
        <f t="shared" si="2084"/>
        <v>-</v>
      </c>
      <c r="FU489" s="446">
        <f t="shared" si="2084"/>
        <v>0</v>
      </c>
      <c r="FV489" s="446">
        <f t="shared" si="2084"/>
        <v>0</v>
      </c>
      <c r="FW489" s="446">
        <f t="shared" si="2084"/>
        <v>0</v>
      </c>
      <c r="FX489" s="446">
        <f t="shared" si="2084"/>
        <v>0</v>
      </c>
      <c r="FY489" s="446">
        <f t="shared" si="2084"/>
        <v>0</v>
      </c>
      <c r="FZ489" s="446">
        <f t="shared" si="2084"/>
        <v>0</v>
      </c>
      <c r="GA489" s="446">
        <f t="shared" si="2084"/>
        <v>0</v>
      </c>
      <c r="GB489" s="446"/>
      <c r="GC489" s="446"/>
      <c r="GD489" s="446"/>
      <c r="GE489" s="446"/>
      <c r="GF489" s="446"/>
      <c r="GG489" s="446"/>
      <c r="GH489" s="446"/>
      <c r="GI489" s="446"/>
      <c r="GJ489" s="446"/>
      <c r="GK489" s="446"/>
      <c r="GL489" s="446"/>
      <c r="GM489" s="446"/>
      <c r="GN489" s="446"/>
      <c r="GO489" s="446">
        <f t="shared" si="2085"/>
        <v>0</v>
      </c>
      <c r="GP489" s="446">
        <f t="shared" si="2085"/>
        <v>0</v>
      </c>
      <c r="GQ489" s="446">
        <f t="shared" si="2085"/>
        <v>0</v>
      </c>
      <c r="GR489" s="446">
        <f t="shared" si="2085"/>
        <v>0</v>
      </c>
      <c r="GS489" s="446">
        <f t="shared" si="2085"/>
        <v>0</v>
      </c>
      <c r="GT489" s="446">
        <f t="shared" si="2085"/>
        <v>0</v>
      </c>
      <c r="GU489" s="446">
        <f t="shared" si="2085"/>
        <v>0</v>
      </c>
      <c r="GV489" s="416"/>
      <c r="GW489" s="402"/>
      <c r="GX489" s="402"/>
      <c r="GY489" s="402"/>
      <c r="GZ489" s="402"/>
      <c r="HA489" s="402"/>
    </row>
    <row r="490" spans="1:209" ht="9.75" customHeight="1" x14ac:dyDescent="0.2">
      <c r="A490" s="493" t="str">
        <f t="shared" si="2060"/>
        <v>2017-18DECEMBERRRU</v>
      </c>
      <c r="B490" s="494" t="str">
        <f t="shared" si="2079"/>
        <v>2017-18</v>
      </c>
      <c r="C490" s="480" t="s">
        <v>650</v>
      </c>
      <c r="D490" s="480" t="s">
        <v>659</v>
      </c>
      <c r="E490" s="480" t="s">
        <v>467</v>
      </c>
      <c r="F490" s="495" t="s">
        <v>454</v>
      </c>
      <c r="G490" s="495" t="s">
        <v>689</v>
      </c>
      <c r="H490" s="496">
        <v>180303</v>
      </c>
      <c r="I490" s="496">
        <v>148708</v>
      </c>
      <c r="J490" s="496">
        <v>2955621</v>
      </c>
      <c r="K490" s="496">
        <v>20</v>
      </c>
      <c r="L490" s="496">
        <v>0</v>
      </c>
      <c r="M490" s="496" t="s">
        <v>152</v>
      </c>
      <c r="N490" s="496">
        <v>118</v>
      </c>
      <c r="O490" s="496">
        <v>207</v>
      </c>
      <c r="P490" s="496" t="s">
        <v>152</v>
      </c>
      <c r="Q490" s="496" t="s">
        <v>152</v>
      </c>
      <c r="R490" s="496" t="s">
        <v>152</v>
      </c>
      <c r="S490" s="496">
        <v>107344</v>
      </c>
      <c r="T490" s="496">
        <v>8551</v>
      </c>
      <c r="U490" s="496">
        <v>6050</v>
      </c>
      <c r="V490" s="496">
        <v>56491</v>
      </c>
      <c r="W490" s="496">
        <v>21108</v>
      </c>
      <c r="X490" s="496">
        <v>2748</v>
      </c>
      <c r="Y490" s="496">
        <v>3800787</v>
      </c>
      <c r="Z490" s="496">
        <v>444</v>
      </c>
      <c r="AA490" s="496">
        <v>724</v>
      </c>
      <c r="AB490" s="496">
        <v>4942918</v>
      </c>
      <c r="AC490" s="496">
        <v>817</v>
      </c>
      <c r="AD490" s="496">
        <v>1425</v>
      </c>
      <c r="AE490" s="496">
        <v>81948038</v>
      </c>
      <c r="AF490" s="496">
        <v>1451</v>
      </c>
      <c r="AG490" s="496">
        <v>3071</v>
      </c>
      <c r="AH490" s="496">
        <v>94600478</v>
      </c>
      <c r="AI490" s="496">
        <v>4482</v>
      </c>
      <c r="AJ490" s="496">
        <v>10736</v>
      </c>
      <c r="AK490" s="496">
        <v>13564482</v>
      </c>
      <c r="AL490" s="496">
        <v>4936</v>
      </c>
      <c r="AM490" s="496">
        <v>10309</v>
      </c>
      <c r="AN490" s="496"/>
      <c r="AO490" s="496"/>
      <c r="AP490" s="496"/>
      <c r="AQ490" s="496"/>
      <c r="AR490" s="496"/>
      <c r="AS490" s="496"/>
      <c r="AT490" s="496">
        <v>9703</v>
      </c>
      <c r="AU490" s="496">
        <v>463</v>
      </c>
      <c r="AV490" s="496">
        <v>1873</v>
      </c>
      <c r="AW490" s="496">
        <v>8788</v>
      </c>
      <c r="AX490" s="496">
        <v>296</v>
      </c>
      <c r="AY490" s="496">
        <v>7071</v>
      </c>
      <c r="AZ490" s="496">
        <v>0</v>
      </c>
      <c r="BA490" s="496"/>
      <c r="BB490" s="496"/>
      <c r="BC490" s="496"/>
      <c r="BD490" s="496"/>
      <c r="BE490" s="496"/>
      <c r="BF490" s="496"/>
      <c r="BG490" s="496"/>
      <c r="BH490" s="496"/>
      <c r="BI490" s="496">
        <v>59499</v>
      </c>
      <c r="BJ490" s="496">
        <v>10089</v>
      </c>
      <c r="BK490" s="496">
        <v>28053</v>
      </c>
      <c r="BL490" s="496">
        <v>97641</v>
      </c>
      <c r="BM490" s="496">
        <v>22666</v>
      </c>
      <c r="BN490" s="496">
        <v>17741</v>
      </c>
      <c r="BO490" s="496">
        <v>15920</v>
      </c>
      <c r="BP490" s="496">
        <v>12736</v>
      </c>
      <c r="BQ490" s="496">
        <v>83422</v>
      </c>
      <c r="BR490" s="496">
        <v>64212</v>
      </c>
      <c r="BS490" s="496">
        <v>34925</v>
      </c>
      <c r="BT490" s="496">
        <v>23751</v>
      </c>
      <c r="BU490" s="496">
        <v>3801</v>
      </c>
      <c r="BV490" s="496">
        <v>2936</v>
      </c>
      <c r="BW490" s="496"/>
      <c r="BX490" s="496"/>
      <c r="BY490" s="496"/>
      <c r="BZ490" s="496"/>
      <c r="CA490" s="496"/>
      <c r="CB490" s="496"/>
      <c r="CC490" s="496"/>
      <c r="CD490" s="496"/>
      <c r="CE490" s="496"/>
      <c r="CF490" s="496"/>
      <c r="CG490" s="496"/>
      <c r="CH490" s="496"/>
      <c r="CI490" s="496"/>
      <c r="CJ490" s="496"/>
      <c r="CK490" s="496"/>
      <c r="CL490" s="496"/>
      <c r="CM490" s="496"/>
      <c r="CN490" s="496"/>
      <c r="CO490" s="496"/>
      <c r="CP490" s="496"/>
      <c r="CQ490" s="496"/>
      <c r="CR490" s="496"/>
      <c r="CS490" s="496"/>
      <c r="CT490" s="496"/>
      <c r="CU490" s="496"/>
      <c r="CV490" s="496"/>
      <c r="CW490" s="496"/>
      <c r="CX490" s="496"/>
      <c r="CY490" s="496"/>
      <c r="CZ490" s="496"/>
      <c r="DA490" s="496"/>
      <c r="DB490" s="496"/>
      <c r="DC490" s="496"/>
      <c r="DD490" s="496"/>
      <c r="DE490" s="496"/>
      <c r="DF490" s="496"/>
      <c r="DG490" s="496"/>
      <c r="DH490" s="496"/>
      <c r="DI490" s="496"/>
      <c r="DJ490" s="496"/>
      <c r="DK490" s="496">
        <v>0</v>
      </c>
      <c r="DL490" s="496">
        <v>0</v>
      </c>
      <c r="DM490" s="496">
        <v>0</v>
      </c>
      <c r="DN490" s="496">
        <v>0</v>
      </c>
      <c r="DO490" s="496">
        <v>3657</v>
      </c>
      <c r="DP490" s="496">
        <v>290191</v>
      </c>
      <c r="DQ490" s="496">
        <v>79</v>
      </c>
      <c r="DR490" s="496">
        <v>179</v>
      </c>
      <c r="DS490" s="496"/>
      <c r="DT490" s="496"/>
      <c r="DU490" s="496"/>
      <c r="DV490" s="496"/>
      <c r="DW490" s="496"/>
      <c r="DX490" s="496"/>
      <c r="DY490" s="496"/>
      <c r="DZ490" s="496"/>
      <c r="EA490" s="496"/>
      <c r="EB490" s="496"/>
      <c r="EC490" s="496"/>
      <c r="ED490" s="496"/>
      <c r="EE490" s="496"/>
      <c r="EF490" s="496"/>
      <c r="EG490" s="496" t="s">
        <v>152</v>
      </c>
      <c r="EH490" s="496" t="s">
        <v>152</v>
      </c>
      <c r="EI490" s="496">
        <v>2019</v>
      </c>
      <c r="EJ490" s="496">
        <v>963</v>
      </c>
      <c r="EK490" s="496">
        <v>1643</v>
      </c>
      <c r="EL490" s="496">
        <v>58</v>
      </c>
      <c r="EM490" s="496">
        <v>1397</v>
      </c>
      <c r="EN490" s="496">
        <v>7640342</v>
      </c>
      <c r="EO490" s="496">
        <v>7934</v>
      </c>
      <c r="EP490" s="496">
        <v>17003</v>
      </c>
      <c r="EQ490" s="496">
        <v>14101651</v>
      </c>
      <c r="ER490" s="496">
        <v>8583</v>
      </c>
      <c r="ES490" s="496">
        <v>17798</v>
      </c>
      <c r="ET490" s="496">
        <v>674713</v>
      </c>
      <c r="EU490" s="496">
        <v>11633</v>
      </c>
      <c r="EV490" s="496">
        <v>20077</v>
      </c>
      <c r="EW490" s="496">
        <v>13427429</v>
      </c>
      <c r="EX490" s="496">
        <v>9612</v>
      </c>
      <c r="EY490" s="496">
        <v>17753</v>
      </c>
      <c r="EZ490" s="497"/>
      <c r="FA490" s="482">
        <f t="shared" si="2061"/>
        <v>12</v>
      </c>
      <c r="FB490" s="493">
        <f t="shared" si="2062"/>
        <v>2017</v>
      </c>
      <c r="FC490" s="498">
        <f t="shared" si="2063"/>
        <v>43070</v>
      </c>
      <c r="FD490" s="499">
        <f t="shared" si="2064"/>
        <v>31</v>
      </c>
      <c r="FE490" s="500"/>
      <c r="FF490" s="500"/>
      <c r="FG490" s="500"/>
      <c r="FH490" s="481">
        <f t="shared" si="2065"/>
        <v>2.6506841305110513</v>
      </c>
      <c r="FI490" s="481">
        <f t="shared" si="2066"/>
        <v>2.074728101976377</v>
      </c>
      <c r="FJ490" s="481">
        <f t="shared" si="2067"/>
        <v>2.631404958677686</v>
      </c>
      <c r="FK490" s="481">
        <f t="shared" si="2068"/>
        <v>2.1051239669421489</v>
      </c>
      <c r="FL490" s="481">
        <f t="shared" si="2069"/>
        <v>1.4767308066771698</v>
      </c>
      <c r="FM490" s="481">
        <f t="shared" si="2070"/>
        <v>1.1366766387566161</v>
      </c>
      <c r="FN490" s="481">
        <f t="shared" si="2071"/>
        <v>1.6545859389804813</v>
      </c>
      <c r="FO490" s="481">
        <f t="shared" si="2072"/>
        <v>1.1252131893121091</v>
      </c>
      <c r="FP490" s="481">
        <f t="shared" si="2073"/>
        <v>1.3831877729257642</v>
      </c>
      <c r="FQ490" s="481">
        <f t="shared" si="2074"/>
        <v>1.0684133915574963</v>
      </c>
      <c r="FR490" s="501"/>
      <c r="FS490" s="482">
        <f t="shared" si="2084"/>
        <v>0</v>
      </c>
      <c r="FT490" s="482" t="str">
        <f t="shared" si="2084"/>
        <v>-</v>
      </c>
      <c r="FU490" s="482">
        <f t="shared" si="2084"/>
        <v>17547544</v>
      </c>
      <c r="FV490" s="482">
        <f t="shared" si="2084"/>
        <v>30782556</v>
      </c>
      <c r="FW490" s="482">
        <f t="shared" si="2084"/>
        <v>6190924</v>
      </c>
      <c r="FX490" s="482">
        <f t="shared" si="2084"/>
        <v>8621250</v>
      </c>
      <c r="FY490" s="482">
        <f t="shared" si="2084"/>
        <v>173483861</v>
      </c>
      <c r="FZ490" s="482">
        <f t="shared" si="2084"/>
        <v>226615488</v>
      </c>
      <c r="GA490" s="482">
        <f t="shared" si="2084"/>
        <v>28329132</v>
      </c>
      <c r="GB490" s="482"/>
      <c r="GC490" s="482"/>
      <c r="GD490" s="482"/>
      <c r="GE490" s="482"/>
      <c r="GF490" s="482"/>
      <c r="GG490" s="482"/>
      <c r="GH490" s="482"/>
      <c r="GI490" s="482"/>
      <c r="GJ490" s="482"/>
      <c r="GK490" s="482"/>
      <c r="GL490" s="482"/>
      <c r="GM490" s="482"/>
      <c r="GN490" s="482"/>
      <c r="GO490" s="482">
        <f t="shared" si="2085"/>
        <v>0</v>
      </c>
      <c r="GP490" s="482">
        <f t="shared" si="2085"/>
        <v>654603</v>
      </c>
      <c r="GQ490" s="482">
        <f t="shared" si="2085"/>
        <v>0</v>
      </c>
      <c r="GR490" s="482">
        <f t="shared" si="2085"/>
        <v>16373889</v>
      </c>
      <c r="GS490" s="482">
        <f t="shared" si="2085"/>
        <v>29242114</v>
      </c>
      <c r="GT490" s="482">
        <f t="shared" si="2085"/>
        <v>1164466</v>
      </c>
      <c r="GU490" s="482">
        <f t="shared" si="2085"/>
        <v>24800941</v>
      </c>
      <c r="GV490" s="502"/>
      <c r="GW490" s="402"/>
      <c r="GX490" s="402"/>
      <c r="GY490" s="402"/>
      <c r="GZ490" s="402"/>
      <c r="HA490" s="402"/>
    </row>
    <row r="491" spans="1:209" ht="9.75" customHeight="1" x14ac:dyDescent="0.2">
      <c r="A491" s="417" t="str">
        <f t="shared" si="2060"/>
        <v>2017-18DECEMBERRX6</v>
      </c>
      <c r="B491" s="458" t="str">
        <f t="shared" si="2079"/>
        <v>2017-18</v>
      </c>
      <c r="C491" s="402" t="s">
        <v>650</v>
      </c>
      <c r="D491" s="402" t="s">
        <v>646</v>
      </c>
      <c r="E491" s="402" t="s">
        <v>645</v>
      </c>
      <c r="F491" s="478" t="s">
        <v>448</v>
      </c>
      <c r="G491" s="478" t="s">
        <v>690</v>
      </c>
      <c r="H491" s="479">
        <v>54292</v>
      </c>
      <c r="I491" s="479">
        <v>36610</v>
      </c>
      <c r="J491" s="479">
        <v>161550</v>
      </c>
      <c r="K491" s="479">
        <v>4</v>
      </c>
      <c r="L491" s="479">
        <v>1</v>
      </c>
      <c r="M491" s="479" t="s">
        <v>152</v>
      </c>
      <c r="N491" s="479">
        <v>19</v>
      </c>
      <c r="O491" s="479">
        <v>40</v>
      </c>
      <c r="P491" s="479" t="s">
        <v>152</v>
      </c>
      <c r="Q491" s="479" t="s">
        <v>152</v>
      </c>
      <c r="R491" s="479" t="s">
        <v>152</v>
      </c>
      <c r="S491" s="479">
        <v>36808</v>
      </c>
      <c r="T491" s="479">
        <v>3135</v>
      </c>
      <c r="U491" s="479">
        <v>1779</v>
      </c>
      <c r="V491" s="479">
        <v>20467</v>
      </c>
      <c r="W491" s="479">
        <v>7302</v>
      </c>
      <c r="X491" s="479">
        <v>442</v>
      </c>
      <c r="Y491" s="479">
        <v>1314077</v>
      </c>
      <c r="Z491" s="479">
        <v>419</v>
      </c>
      <c r="AA491" s="479">
        <v>730</v>
      </c>
      <c r="AB491" s="479">
        <v>1055109</v>
      </c>
      <c r="AC491" s="479">
        <v>593</v>
      </c>
      <c r="AD491" s="479">
        <v>1056</v>
      </c>
      <c r="AE491" s="479">
        <v>35258993</v>
      </c>
      <c r="AF491" s="479">
        <v>1723</v>
      </c>
      <c r="AG491" s="479">
        <v>3601</v>
      </c>
      <c r="AH491" s="479">
        <v>63417653</v>
      </c>
      <c r="AI491" s="479">
        <v>8685</v>
      </c>
      <c r="AJ491" s="479">
        <v>20178</v>
      </c>
      <c r="AK491" s="479">
        <v>2847239</v>
      </c>
      <c r="AL491" s="479">
        <v>6442</v>
      </c>
      <c r="AM491" s="479">
        <v>15387</v>
      </c>
      <c r="AN491" s="479"/>
      <c r="AO491" s="479"/>
      <c r="AP491" s="479"/>
      <c r="AQ491" s="479"/>
      <c r="AR491" s="479"/>
      <c r="AS491" s="479"/>
      <c r="AT491" s="479">
        <v>3103</v>
      </c>
      <c r="AU491" s="479">
        <v>132</v>
      </c>
      <c r="AV491" s="479">
        <v>1337</v>
      </c>
      <c r="AW491" s="479">
        <v>4327</v>
      </c>
      <c r="AX491" s="479">
        <v>89</v>
      </c>
      <c r="AY491" s="479">
        <v>1545</v>
      </c>
      <c r="AZ491" s="479">
        <v>0</v>
      </c>
      <c r="BA491" s="479"/>
      <c r="BB491" s="479"/>
      <c r="BC491" s="479"/>
      <c r="BD491" s="479"/>
      <c r="BE491" s="479"/>
      <c r="BF491" s="479"/>
      <c r="BG491" s="479"/>
      <c r="BH491" s="479"/>
      <c r="BI491" s="479">
        <v>20665</v>
      </c>
      <c r="BJ491" s="479">
        <v>3755</v>
      </c>
      <c r="BK491" s="479">
        <v>9285</v>
      </c>
      <c r="BL491" s="479">
        <v>33705</v>
      </c>
      <c r="BM491" s="479">
        <v>5765</v>
      </c>
      <c r="BN491" s="479">
        <v>4796</v>
      </c>
      <c r="BO491" s="479">
        <v>3282</v>
      </c>
      <c r="BP491" s="479">
        <v>2766</v>
      </c>
      <c r="BQ491" s="479">
        <v>27950</v>
      </c>
      <c r="BR491" s="479">
        <v>23354</v>
      </c>
      <c r="BS491" s="479">
        <v>12314</v>
      </c>
      <c r="BT491" s="479">
        <v>7773</v>
      </c>
      <c r="BU491" s="479">
        <v>719</v>
      </c>
      <c r="BV491" s="479">
        <v>465</v>
      </c>
      <c r="BW491" s="479"/>
      <c r="BX491" s="479"/>
      <c r="BY491" s="479"/>
      <c r="BZ491" s="479"/>
      <c r="CA491" s="479"/>
      <c r="CB491" s="479"/>
      <c r="CC491" s="479"/>
      <c r="CD491" s="479"/>
      <c r="CE491" s="479"/>
      <c r="CF491" s="479"/>
      <c r="CG491" s="479"/>
      <c r="CH491" s="479"/>
      <c r="CI491" s="479"/>
      <c r="CJ491" s="479"/>
      <c r="CK491" s="479"/>
      <c r="CL491" s="479"/>
      <c r="CM491" s="479"/>
      <c r="CN491" s="479"/>
      <c r="CO491" s="479"/>
      <c r="CP491" s="479"/>
      <c r="CQ491" s="479"/>
      <c r="CR491" s="479"/>
      <c r="CS491" s="479"/>
      <c r="CT491" s="479"/>
      <c r="CU491" s="479"/>
      <c r="CV491" s="479"/>
      <c r="CW491" s="479"/>
      <c r="CX491" s="479"/>
      <c r="CY491" s="479"/>
      <c r="CZ491" s="479"/>
      <c r="DA491" s="479"/>
      <c r="DB491" s="479"/>
      <c r="DC491" s="479"/>
      <c r="DD491" s="479"/>
      <c r="DE491" s="479"/>
      <c r="DF491" s="479"/>
      <c r="DG491" s="479"/>
      <c r="DH491" s="479"/>
      <c r="DI491" s="479"/>
      <c r="DJ491" s="479"/>
      <c r="DK491" s="479">
        <v>118</v>
      </c>
      <c r="DL491" s="479">
        <v>50365</v>
      </c>
      <c r="DM491" s="479">
        <v>427</v>
      </c>
      <c r="DN491" s="479">
        <v>705</v>
      </c>
      <c r="DO491" s="479">
        <v>1061</v>
      </c>
      <c r="DP491" s="479">
        <v>35395</v>
      </c>
      <c r="DQ491" s="479">
        <v>33</v>
      </c>
      <c r="DR491" s="479">
        <v>68</v>
      </c>
      <c r="DS491" s="479"/>
      <c r="DT491" s="479"/>
      <c r="DU491" s="479"/>
      <c r="DV491" s="479"/>
      <c r="DW491" s="479"/>
      <c r="DX491" s="479"/>
      <c r="DY491" s="479"/>
      <c r="DZ491" s="479"/>
      <c r="EA491" s="479"/>
      <c r="EB491" s="479"/>
      <c r="EC491" s="479"/>
      <c r="ED491" s="479"/>
      <c r="EE491" s="479"/>
      <c r="EF491" s="479"/>
      <c r="EG491" s="479" t="s">
        <v>152</v>
      </c>
      <c r="EH491" s="479" t="s">
        <v>152</v>
      </c>
      <c r="EI491" s="479">
        <v>1332</v>
      </c>
      <c r="EJ491" s="479">
        <v>624</v>
      </c>
      <c r="EK491" s="479">
        <v>236</v>
      </c>
      <c r="EL491" s="479">
        <v>0</v>
      </c>
      <c r="EM491" s="479">
        <v>53</v>
      </c>
      <c r="EN491" s="479">
        <v>5582279</v>
      </c>
      <c r="EO491" s="479">
        <v>8946</v>
      </c>
      <c r="EP491" s="479">
        <v>24894</v>
      </c>
      <c r="EQ491" s="479">
        <v>2657494</v>
      </c>
      <c r="ER491" s="479">
        <v>11261</v>
      </c>
      <c r="ES491" s="479">
        <v>31368</v>
      </c>
      <c r="ET491" s="479">
        <v>0</v>
      </c>
      <c r="EU491" s="479">
        <v>0</v>
      </c>
      <c r="EV491" s="479">
        <v>0</v>
      </c>
      <c r="EW491" s="479">
        <v>750062</v>
      </c>
      <c r="EX491" s="479">
        <v>14152</v>
      </c>
      <c r="EY491" s="479">
        <v>44303</v>
      </c>
      <c r="EZ491" s="476"/>
      <c r="FA491" s="446">
        <f t="shared" si="2061"/>
        <v>12</v>
      </c>
      <c r="FB491" s="417">
        <f t="shared" si="2062"/>
        <v>2017</v>
      </c>
      <c r="FC491" s="448">
        <f t="shared" si="2063"/>
        <v>43070</v>
      </c>
      <c r="FD491" s="449">
        <f t="shared" si="2064"/>
        <v>31</v>
      </c>
      <c r="FE491" s="450"/>
      <c r="FF491" s="450"/>
      <c r="FG491" s="450"/>
      <c r="FH491" s="452">
        <f t="shared" si="2065"/>
        <v>1.8389154704944179</v>
      </c>
      <c r="FI491" s="452">
        <f t="shared" si="2066"/>
        <v>1.5298245614035089</v>
      </c>
      <c r="FJ491" s="452">
        <f t="shared" si="2067"/>
        <v>1.8448566610455313</v>
      </c>
      <c r="FK491" s="452">
        <f t="shared" si="2068"/>
        <v>1.554806070826307</v>
      </c>
      <c r="FL491" s="452">
        <f t="shared" si="2069"/>
        <v>1.3656129379000341</v>
      </c>
      <c r="FM491" s="452">
        <f t="shared" si="2070"/>
        <v>1.1410563345873845</v>
      </c>
      <c r="FN491" s="452">
        <f t="shared" si="2071"/>
        <v>1.6863872911531088</v>
      </c>
      <c r="FO491" s="452">
        <f t="shared" si="2072"/>
        <v>1.0645028759244042</v>
      </c>
      <c r="FP491" s="452">
        <f t="shared" si="2073"/>
        <v>1.6266968325791855</v>
      </c>
      <c r="FQ491" s="452">
        <f t="shared" si="2074"/>
        <v>1.0520361990950227</v>
      </c>
      <c r="FR491" s="453"/>
      <c r="FS491" s="446">
        <f t="shared" si="2084"/>
        <v>36610</v>
      </c>
      <c r="FT491" s="446" t="str">
        <f t="shared" si="2084"/>
        <v>-</v>
      </c>
      <c r="FU491" s="446">
        <f t="shared" si="2084"/>
        <v>695590</v>
      </c>
      <c r="FV491" s="446">
        <f t="shared" si="2084"/>
        <v>1464400</v>
      </c>
      <c r="FW491" s="446">
        <f t="shared" si="2084"/>
        <v>2288550</v>
      </c>
      <c r="FX491" s="446">
        <f t="shared" si="2084"/>
        <v>1878624</v>
      </c>
      <c r="FY491" s="446">
        <f t="shared" si="2084"/>
        <v>73701667</v>
      </c>
      <c r="FZ491" s="446">
        <f t="shared" si="2084"/>
        <v>147339756</v>
      </c>
      <c r="GA491" s="446">
        <f t="shared" si="2084"/>
        <v>6801054</v>
      </c>
      <c r="GB491" s="446"/>
      <c r="GC491" s="446"/>
      <c r="GD491" s="446"/>
      <c r="GE491" s="446"/>
      <c r="GF491" s="446"/>
      <c r="GG491" s="446"/>
      <c r="GH491" s="446"/>
      <c r="GI491" s="446"/>
      <c r="GJ491" s="446"/>
      <c r="GK491" s="446"/>
      <c r="GL491" s="446"/>
      <c r="GM491" s="446"/>
      <c r="GN491" s="446"/>
      <c r="GO491" s="446">
        <f t="shared" si="2085"/>
        <v>83190</v>
      </c>
      <c r="GP491" s="446">
        <f t="shared" si="2085"/>
        <v>72148</v>
      </c>
      <c r="GQ491" s="446">
        <f t="shared" si="2085"/>
        <v>0</v>
      </c>
      <c r="GR491" s="446">
        <f t="shared" si="2085"/>
        <v>15533856</v>
      </c>
      <c r="GS491" s="446">
        <f t="shared" si="2085"/>
        <v>7402848</v>
      </c>
      <c r="GT491" s="446">
        <f t="shared" si="2085"/>
        <v>0</v>
      </c>
      <c r="GU491" s="446">
        <f t="shared" si="2085"/>
        <v>2348059</v>
      </c>
      <c r="GV491" s="416"/>
      <c r="GW491" s="402"/>
      <c r="GX491" s="402"/>
      <c r="GY491" s="402"/>
      <c r="GZ491" s="402"/>
      <c r="HA491" s="402"/>
    </row>
    <row r="492" spans="1:209" ht="9.75" customHeight="1" x14ac:dyDescent="0.2">
      <c r="A492" s="417" t="str">
        <f t="shared" si="2060"/>
        <v>2017-18DECEMBERRX7</v>
      </c>
      <c r="B492" s="458" t="str">
        <f t="shared" si="2079"/>
        <v>2017-18</v>
      </c>
      <c r="C492" s="402" t="s">
        <v>650</v>
      </c>
      <c r="D492" s="402" t="s">
        <v>649</v>
      </c>
      <c r="E492" s="402" t="s">
        <v>462</v>
      </c>
      <c r="F492" s="478" t="s">
        <v>449</v>
      </c>
      <c r="G492" s="478" t="s">
        <v>691</v>
      </c>
      <c r="H492" s="479">
        <v>155088</v>
      </c>
      <c r="I492" s="479">
        <v>120604</v>
      </c>
      <c r="J492" s="479">
        <v>7063447</v>
      </c>
      <c r="K492" s="479">
        <v>59</v>
      </c>
      <c r="L492" s="479">
        <v>14</v>
      </c>
      <c r="M492" s="479" t="s">
        <v>152</v>
      </c>
      <c r="N492" s="479">
        <v>204</v>
      </c>
      <c r="O492" s="479">
        <v>266</v>
      </c>
      <c r="P492" s="479" t="s">
        <v>152</v>
      </c>
      <c r="Q492" s="479" t="s">
        <v>152</v>
      </c>
      <c r="R492" s="479" t="s">
        <v>152</v>
      </c>
      <c r="S492" s="479">
        <v>100261</v>
      </c>
      <c r="T492" s="479">
        <v>10295</v>
      </c>
      <c r="U492" s="479">
        <v>7729</v>
      </c>
      <c r="V492" s="479">
        <v>57992</v>
      </c>
      <c r="W492" s="479">
        <v>19386</v>
      </c>
      <c r="X492" s="479">
        <v>3631</v>
      </c>
      <c r="Y492" s="479">
        <v>6965261</v>
      </c>
      <c r="Z492" s="479">
        <v>677</v>
      </c>
      <c r="AA492" s="479">
        <v>1115</v>
      </c>
      <c r="AB492" s="479">
        <v>8059617</v>
      </c>
      <c r="AC492" s="479">
        <v>1043</v>
      </c>
      <c r="AD492" s="479">
        <v>1916</v>
      </c>
      <c r="AE492" s="479">
        <v>155920400</v>
      </c>
      <c r="AF492" s="479">
        <v>2689</v>
      </c>
      <c r="AG492" s="479">
        <v>6235</v>
      </c>
      <c r="AH492" s="479">
        <v>87908044</v>
      </c>
      <c r="AI492" s="479">
        <v>4535</v>
      </c>
      <c r="AJ492" s="479">
        <v>10488</v>
      </c>
      <c r="AK492" s="479">
        <v>23056770</v>
      </c>
      <c r="AL492" s="479">
        <v>6350</v>
      </c>
      <c r="AM492" s="479">
        <v>12815</v>
      </c>
      <c r="AN492" s="479"/>
      <c r="AO492" s="479"/>
      <c r="AP492" s="479"/>
      <c r="AQ492" s="479"/>
      <c r="AR492" s="479"/>
      <c r="AS492" s="479"/>
      <c r="AT492" s="479">
        <v>3510</v>
      </c>
      <c r="AU492" s="479">
        <v>299</v>
      </c>
      <c r="AV492" s="479">
        <v>2174</v>
      </c>
      <c r="AW492" s="479">
        <v>5252</v>
      </c>
      <c r="AX492" s="479">
        <v>193</v>
      </c>
      <c r="AY492" s="479">
        <v>844</v>
      </c>
      <c r="AZ492" s="479">
        <v>0</v>
      </c>
      <c r="BA492" s="479"/>
      <c r="BB492" s="479"/>
      <c r="BC492" s="479"/>
      <c r="BD492" s="479"/>
      <c r="BE492" s="479"/>
      <c r="BF492" s="479"/>
      <c r="BG492" s="479"/>
      <c r="BH492" s="479"/>
      <c r="BI492" s="479">
        <v>64928</v>
      </c>
      <c r="BJ492" s="479">
        <v>6854</v>
      </c>
      <c r="BK492" s="479">
        <v>24969</v>
      </c>
      <c r="BL492" s="479">
        <v>96751</v>
      </c>
      <c r="BM492" s="479">
        <v>20168</v>
      </c>
      <c r="BN492" s="479">
        <v>17008</v>
      </c>
      <c r="BO492" s="479">
        <v>14905</v>
      </c>
      <c r="BP492" s="479">
        <v>12796</v>
      </c>
      <c r="BQ492" s="479">
        <v>82051</v>
      </c>
      <c r="BR492" s="479">
        <v>67903</v>
      </c>
      <c r="BS492" s="479">
        <v>28501</v>
      </c>
      <c r="BT492" s="479">
        <v>22544</v>
      </c>
      <c r="BU492" s="479">
        <v>4743</v>
      </c>
      <c r="BV492" s="479">
        <v>3934</v>
      </c>
      <c r="BW492" s="479"/>
      <c r="BX492" s="479"/>
      <c r="BY492" s="479"/>
      <c r="BZ492" s="479"/>
      <c r="CA492" s="479"/>
      <c r="CB492" s="479"/>
      <c r="CC492" s="479"/>
      <c r="CD492" s="479"/>
      <c r="CE492" s="479"/>
      <c r="CF492" s="479"/>
      <c r="CG492" s="479"/>
      <c r="CH492" s="479"/>
      <c r="CI492" s="479"/>
      <c r="CJ492" s="479"/>
      <c r="CK492" s="479"/>
      <c r="CL492" s="479"/>
      <c r="CM492" s="479"/>
      <c r="CN492" s="479"/>
      <c r="CO492" s="479"/>
      <c r="CP492" s="479"/>
      <c r="CQ492" s="479"/>
      <c r="CR492" s="479"/>
      <c r="CS492" s="479"/>
      <c r="CT492" s="479"/>
      <c r="CU492" s="479"/>
      <c r="CV492" s="479"/>
      <c r="CW492" s="479"/>
      <c r="CX492" s="479"/>
      <c r="CY492" s="479"/>
      <c r="CZ492" s="479"/>
      <c r="DA492" s="479"/>
      <c r="DB492" s="479"/>
      <c r="DC492" s="479"/>
      <c r="DD492" s="479"/>
      <c r="DE492" s="479"/>
      <c r="DF492" s="479"/>
      <c r="DG492" s="479"/>
      <c r="DH492" s="479"/>
      <c r="DI492" s="479"/>
      <c r="DJ492" s="479"/>
      <c r="DK492" s="479">
        <v>0</v>
      </c>
      <c r="DL492" s="479">
        <v>0</v>
      </c>
      <c r="DM492" s="479">
        <v>0</v>
      </c>
      <c r="DN492" s="479">
        <v>0</v>
      </c>
      <c r="DO492" s="479">
        <v>3974</v>
      </c>
      <c r="DP492" s="479">
        <v>403300</v>
      </c>
      <c r="DQ492" s="479">
        <v>101</v>
      </c>
      <c r="DR492" s="479">
        <v>206</v>
      </c>
      <c r="DS492" s="479"/>
      <c r="DT492" s="479"/>
      <c r="DU492" s="479"/>
      <c r="DV492" s="479"/>
      <c r="DW492" s="479"/>
      <c r="DX492" s="479"/>
      <c r="DY492" s="479"/>
      <c r="DZ492" s="479"/>
      <c r="EA492" s="479"/>
      <c r="EB492" s="479"/>
      <c r="EC492" s="479"/>
      <c r="ED492" s="479"/>
      <c r="EE492" s="479"/>
      <c r="EF492" s="479"/>
      <c r="EG492" s="479" t="s">
        <v>152</v>
      </c>
      <c r="EH492" s="479" t="s">
        <v>152</v>
      </c>
      <c r="EI492" s="479">
        <v>241</v>
      </c>
      <c r="EJ492" s="479">
        <v>1877</v>
      </c>
      <c r="EK492" s="479">
        <v>1196</v>
      </c>
      <c r="EL492" s="479">
        <v>85</v>
      </c>
      <c r="EM492" s="479">
        <v>959</v>
      </c>
      <c r="EN492" s="479">
        <v>10354759</v>
      </c>
      <c r="EO492" s="479">
        <v>5517</v>
      </c>
      <c r="EP492" s="479">
        <v>11267</v>
      </c>
      <c r="EQ492" s="479">
        <v>7633688</v>
      </c>
      <c r="ER492" s="479">
        <v>6383</v>
      </c>
      <c r="ES492" s="479">
        <v>13735</v>
      </c>
      <c r="ET492" s="479">
        <v>661957</v>
      </c>
      <c r="EU492" s="479">
        <v>7788</v>
      </c>
      <c r="EV492" s="479">
        <v>17307</v>
      </c>
      <c r="EW492" s="479">
        <v>8116742</v>
      </c>
      <c r="EX492" s="479">
        <v>8464</v>
      </c>
      <c r="EY492" s="479">
        <v>19417</v>
      </c>
      <c r="EZ492" s="476"/>
      <c r="FA492" s="446">
        <f t="shared" si="2061"/>
        <v>12</v>
      </c>
      <c r="FB492" s="417">
        <f t="shared" si="2062"/>
        <v>2017</v>
      </c>
      <c r="FC492" s="448">
        <f t="shared" si="2063"/>
        <v>43070</v>
      </c>
      <c r="FD492" s="449">
        <f t="shared" si="2064"/>
        <v>31</v>
      </c>
      <c r="FE492" s="450"/>
      <c r="FF492" s="450"/>
      <c r="FG492" s="450"/>
      <c r="FH492" s="452">
        <f t="shared" si="2065"/>
        <v>1.959009227780476</v>
      </c>
      <c r="FI492" s="452">
        <f t="shared" si="2066"/>
        <v>1.6520641087906751</v>
      </c>
      <c r="FJ492" s="452">
        <f t="shared" si="2067"/>
        <v>1.9284512873592961</v>
      </c>
      <c r="FK492" s="452">
        <f t="shared" si="2068"/>
        <v>1.6555828697114763</v>
      </c>
      <c r="FL492" s="452">
        <f t="shared" si="2069"/>
        <v>1.4148675679404055</v>
      </c>
      <c r="FM492" s="452">
        <f t="shared" si="2070"/>
        <v>1.1709028831562973</v>
      </c>
      <c r="FN492" s="452">
        <f t="shared" si="2071"/>
        <v>1.4701846693490148</v>
      </c>
      <c r="FO492" s="452">
        <f t="shared" si="2072"/>
        <v>1.1629010626225111</v>
      </c>
      <c r="FP492" s="452">
        <f t="shared" si="2073"/>
        <v>1.3062517212889011</v>
      </c>
      <c r="FQ492" s="452">
        <f t="shared" si="2074"/>
        <v>1.0834480859267419</v>
      </c>
      <c r="FR492" s="453"/>
      <c r="FS492" s="446">
        <f t="shared" si="2084"/>
        <v>1688456</v>
      </c>
      <c r="FT492" s="446" t="str">
        <f t="shared" si="2084"/>
        <v>-</v>
      </c>
      <c r="FU492" s="446">
        <f t="shared" si="2084"/>
        <v>24603216</v>
      </c>
      <c r="FV492" s="446">
        <f t="shared" si="2084"/>
        <v>32080664</v>
      </c>
      <c r="FW492" s="446">
        <f t="shared" si="2084"/>
        <v>11478925</v>
      </c>
      <c r="FX492" s="446">
        <f t="shared" si="2084"/>
        <v>14808764</v>
      </c>
      <c r="FY492" s="446">
        <f t="shared" si="2084"/>
        <v>361580120</v>
      </c>
      <c r="FZ492" s="446">
        <f t="shared" si="2084"/>
        <v>203320368</v>
      </c>
      <c r="GA492" s="446">
        <f t="shared" si="2084"/>
        <v>46531265</v>
      </c>
      <c r="GB492" s="446"/>
      <c r="GC492" s="446"/>
      <c r="GD492" s="446"/>
      <c r="GE492" s="446"/>
      <c r="GF492" s="446"/>
      <c r="GG492" s="446"/>
      <c r="GH492" s="446"/>
      <c r="GI492" s="446"/>
      <c r="GJ492" s="446"/>
      <c r="GK492" s="446"/>
      <c r="GL492" s="446"/>
      <c r="GM492" s="446"/>
      <c r="GN492" s="446"/>
      <c r="GO492" s="446">
        <f t="shared" si="2085"/>
        <v>0</v>
      </c>
      <c r="GP492" s="446">
        <f t="shared" si="2085"/>
        <v>818644</v>
      </c>
      <c r="GQ492" s="446">
        <f t="shared" si="2085"/>
        <v>0</v>
      </c>
      <c r="GR492" s="446">
        <f t="shared" si="2085"/>
        <v>21148159</v>
      </c>
      <c r="GS492" s="446">
        <f t="shared" si="2085"/>
        <v>16427060</v>
      </c>
      <c r="GT492" s="446">
        <f t="shared" si="2085"/>
        <v>1471095</v>
      </c>
      <c r="GU492" s="446">
        <f t="shared" si="2085"/>
        <v>18620903</v>
      </c>
      <c r="GV492" s="416"/>
      <c r="GW492" s="402"/>
      <c r="GX492" s="402"/>
      <c r="GY492" s="402"/>
      <c r="GZ492" s="402"/>
      <c r="HA492" s="402"/>
    </row>
    <row r="493" spans="1:209" ht="9.75" customHeight="1" x14ac:dyDescent="0.2">
      <c r="A493" s="493" t="str">
        <f t="shared" si="2060"/>
        <v>2017-18DECEMBERRYE</v>
      </c>
      <c r="B493" s="494" t="str">
        <f t="shared" si="2079"/>
        <v>2017-18</v>
      </c>
      <c r="C493" s="480" t="s">
        <v>650</v>
      </c>
      <c r="D493" s="480" t="s">
        <v>663</v>
      </c>
      <c r="E493" s="480" t="s">
        <v>662</v>
      </c>
      <c r="F493" s="495" t="s">
        <v>456</v>
      </c>
      <c r="G493" s="495" t="s">
        <v>692</v>
      </c>
      <c r="H493" s="496">
        <v>69036</v>
      </c>
      <c r="I493" s="496">
        <v>49471</v>
      </c>
      <c r="J493" s="496">
        <v>524915</v>
      </c>
      <c r="K493" s="496">
        <v>11</v>
      </c>
      <c r="L493" s="496">
        <v>3</v>
      </c>
      <c r="M493" s="496" t="s">
        <v>152</v>
      </c>
      <c r="N493" s="496">
        <v>58</v>
      </c>
      <c r="O493" s="496">
        <v>117</v>
      </c>
      <c r="P493" s="496" t="s">
        <v>152</v>
      </c>
      <c r="Q493" s="496" t="s">
        <v>152</v>
      </c>
      <c r="R493" s="496" t="s">
        <v>152</v>
      </c>
      <c r="S493" s="496">
        <v>50496</v>
      </c>
      <c r="T493" s="496">
        <v>2895</v>
      </c>
      <c r="U493" s="496">
        <v>1851</v>
      </c>
      <c r="V493" s="496">
        <v>22958</v>
      </c>
      <c r="W493" s="496">
        <v>16292</v>
      </c>
      <c r="X493" s="496">
        <v>1580</v>
      </c>
      <c r="Y493" s="496">
        <v>1336426</v>
      </c>
      <c r="Z493" s="496">
        <v>462</v>
      </c>
      <c r="AA493" s="496">
        <v>867</v>
      </c>
      <c r="AB493" s="496">
        <v>1342215</v>
      </c>
      <c r="AC493" s="496">
        <v>725</v>
      </c>
      <c r="AD493" s="496">
        <v>1395</v>
      </c>
      <c r="AE493" s="496">
        <v>26347910</v>
      </c>
      <c r="AF493" s="496">
        <v>1148</v>
      </c>
      <c r="AG493" s="496">
        <v>2342</v>
      </c>
      <c r="AH493" s="496">
        <v>73836604</v>
      </c>
      <c r="AI493" s="496">
        <v>4532</v>
      </c>
      <c r="AJ493" s="496">
        <v>10397</v>
      </c>
      <c r="AK493" s="496">
        <v>9955624</v>
      </c>
      <c r="AL493" s="496">
        <v>6301</v>
      </c>
      <c r="AM493" s="496">
        <v>14978</v>
      </c>
      <c r="AN493" s="496"/>
      <c r="AO493" s="496"/>
      <c r="AP493" s="496"/>
      <c r="AQ493" s="496"/>
      <c r="AR493" s="496"/>
      <c r="AS493" s="496"/>
      <c r="AT493" s="496">
        <v>3291</v>
      </c>
      <c r="AU493" s="496">
        <v>16</v>
      </c>
      <c r="AV493" s="496">
        <v>132</v>
      </c>
      <c r="AW493" s="496">
        <v>346</v>
      </c>
      <c r="AX493" s="496">
        <v>268</v>
      </c>
      <c r="AY493" s="496">
        <v>2875</v>
      </c>
      <c r="AZ493" s="496">
        <v>0</v>
      </c>
      <c r="BA493" s="496"/>
      <c r="BB493" s="496"/>
      <c r="BC493" s="496"/>
      <c r="BD493" s="496"/>
      <c r="BE493" s="496"/>
      <c r="BF493" s="496"/>
      <c r="BG493" s="496"/>
      <c r="BH493" s="496"/>
      <c r="BI493" s="496">
        <v>27241</v>
      </c>
      <c r="BJ493" s="496">
        <v>2981</v>
      </c>
      <c r="BK493" s="496">
        <v>16983</v>
      </c>
      <c r="BL493" s="496">
        <v>47205</v>
      </c>
      <c r="BM493" s="496">
        <v>5603</v>
      </c>
      <c r="BN493" s="496">
        <v>4464</v>
      </c>
      <c r="BO493" s="496">
        <v>3580</v>
      </c>
      <c r="BP493" s="496">
        <v>2912</v>
      </c>
      <c r="BQ493" s="496">
        <v>32499</v>
      </c>
      <c r="BR493" s="496">
        <v>27056</v>
      </c>
      <c r="BS493" s="496">
        <v>24019</v>
      </c>
      <c r="BT493" s="496">
        <v>18561</v>
      </c>
      <c r="BU493" s="496">
        <v>2429</v>
      </c>
      <c r="BV493" s="496">
        <v>1764</v>
      </c>
      <c r="BW493" s="496"/>
      <c r="BX493" s="496"/>
      <c r="BY493" s="496"/>
      <c r="BZ493" s="496"/>
      <c r="CA493" s="496"/>
      <c r="CB493" s="496"/>
      <c r="CC493" s="496"/>
      <c r="CD493" s="496"/>
      <c r="CE493" s="496"/>
      <c r="CF493" s="496"/>
      <c r="CG493" s="496"/>
      <c r="CH493" s="496"/>
      <c r="CI493" s="496"/>
      <c r="CJ493" s="496"/>
      <c r="CK493" s="496"/>
      <c r="CL493" s="496"/>
      <c r="CM493" s="496"/>
      <c r="CN493" s="496"/>
      <c r="CO493" s="496"/>
      <c r="CP493" s="496"/>
      <c r="CQ493" s="496"/>
      <c r="CR493" s="496"/>
      <c r="CS493" s="496"/>
      <c r="CT493" s="496"/>
      <c r="CU493" s="496"/>
      <c r="CV493" s="496"/>
      <c r="CW493" s="496"/>
      <c r="CX493" s="496"/>
      <c r="CY493" s="496"/>
      <c r="CZ493" s="496"/>
      <c r="DA493" s="496"/>
      <c r="DB493" s="496"/>
      <c r="DC493" s="496"/>
      <c r="DD493" s="496"/>
      <c r="DE493" s="496"/>
      <c r="DF493" s="496"/>
      <c r="DG493" s="496"/>
      <c r="DH493" s="496"/>
      <c r="DI493" s="496"/>
      <c r="DJ493" s="496"/>
      <c r="DK493" s="496">
        <v>261</v>
      </c>
      <c r="DL493" s="496">
        <v>83788</v>
      </c>
      <c r="DM493" s="496">
        <v>321</v>
      </c>
      <c r="DN493" s="496">
        <v>548</v>
      </c>
      <c r="DO493" s="496">
        <v>2251</v>
      </c>
      <c r="DP493" s="496">
        <v>92661</v>
      </c>
      <c r="DQ493" s="496">
        <v>41</v>
      </c>
      <c r="DR493" s="496">
        <v>87</v>
      </c>
      <c r="DS493" s="496"/>
      <c r="DT493" s="496"/>
      <c r="DU493" s="496"/>
      <c r="DV493" s="496"/>
      <c r="DW493" s="496"/>
      <c r="DX493" s="496"/>
      <c r="DY493" s="496"/>
      <c r="DZ493" s="496"/>
      <c r="EA493" s="496"/>
      <c r="EB493" s="496"/>
      <c r="EC493" s="496"/>
      <c r="ED493" s="496"/>
      <c r="EE493" s="496"/>
      <c r="EF493" s="496"/>
      <c r="EG493" s="496" t="s">
        <v>152</v>
      </c>
      <c r="EH493" s="496" t="s">
        <v>152</v>
      </c>
      <c r="EI493" s="496">
        <v>1</v>
      </c>
      <c r="EJ493" s="496">
        <v>1769</v>
      </c>
      <c r="EK493" s="496">
        <v>1376</v>
      </c>
      <c r="EL493" s="496">
        <v>0</v>
      </c>
      <c r="EM493" s="496">
        <v>354</v>
      </c>
      <c r="EN493" s="496">
        <v>6776512</v>
      </c>
      <c r="EO493" s="496">
        <v>3831</v>
      </c>
      <c r="EP493" s="496">
        <v>6750</v>
      </c>
      <c r="EQ493" s="496">
        <v>9397842</v>
      </c>
      <c r="ER493" s="496">
        <v>6830</v>
      </c>
      <c r="ES493" s="496">
        <v>11513</v>
      </c>
      <c r="ET493" s="496">
        <v>0</v>
      </c>
      <c r="EU493" s="496">
        <v>0</v>
      </c>
      <c r="EV493" s="496">
        <v>0</v>
      </c>
      <c r="EW493" s="496">
        <v>3510995</v>
      </c>
      <c r="EX493" s="496">
        <v>9918</v>
      </c>
      <c r="EY493" s="496">
        <v>18489</v>
      </c>
      <c r="EZ493" s="497"/>
      <c r="FA493" s="482">
        <f t="shared" si="2061"/>
        <v>12</v>
      </c>
      <c r="FB493" s="493">
        <f t="shared" si="2062"/>
        <v>2017</v>
      </c>
      <c r="FC493" s="498">
        <f t="shared" si="2063"/>
        <v>43070</v>
      </c>
      <c r="FD493" s="499">
        <f t="shared" si="2064"/>
        <v>31</v>
      </c>
      <c r="FE493" s="500"/>
      <c r="FF493" s="500"/>
      <c r="FG493" s="500"/>
      <c r="FH493" s="481">
        <f t="shared" si="2065"/>
        <v>1.9354058721934368</v>
      </c>
      <c r="FI493" s="481">
        <f t="shared" si="2066"/>
        <v>1.5419689119170985</v>
      </c>
      <c r="FJ493" s="481">
        <f t="shared" si="2067"/>
        <v>1.9340896812533765</v>
      </c>
      <c r="FK493" s="481">
        <f t="shared" si="2068"/>
        <v>1.5732036736898973</v>
      </c>
      <c r="FL493" s="481">
        <f t="shared" si="2069"/>
        <v>1.4155849812701455</v>
      </c>
      <c r="FM493" s="481">
        <f t="shared" si="2070"/>
        <v>1.1784998693265964</v>
      </c>
      <c r="FN493" s="481">
        <f t="shared" si="2071"/>
        <v>1.4742818561257058</v>
      </c>
      <c r="FO493" s="481">
        <f t="shared" si="2072"/>
        <v>1.1392708077584091</v>
      </c>
      <c r="FP493" s="481">
        <f t="shared" si="2073"/>
        <v>1.5373417721518987</v>
      </c>
      <c r="FQ493" s="481">
        <f t="shared" si="2074"/>
        <v>1.1164556962025316</v>
      </c>
      <c r="FR493" s="501"/>
      <c r="FS493" s="482">
        <f t="shared" ref="FS493:GA502" si="2086">IFERROR(HLOOKUP(FS$1,$H$5:$HA$10112,MATCH($A493,$A$5:$A$10112,0),0)*HLOOKUP(FS$2,$H$5:$HA$10112,MATCH($A493,$A$5:$A$10112,0),0),"-")</f>
        <v>148413</v>
      </c>
      <c r="FT493" s="482" t="str">
        <f t="shared" si="2086"/>
        <v>-</v>
      </c>
      <c r="FU493" s="482">
        <f t="shared" si="2086"/>
        <v>2869318</v>
      </c>
      <c r="FV493" s="482">
        <f t="shared" si="2086"/>
        <v>5788107</v>
      </c>
      <c r="FW493" s="482">
        <f t="shared" si="2086"/>
        <v>2509965</v>
      </c>
      <c r="FX493" s="482">
        <f t="shared" si="2086"/>
        <v>2582145</v>
      </c>
      <c r="FY493" s="482">
        <f t="shared" si="2086"/>
        <v>53767636</v>
      </c>
      <c r="FZ493" s="482">
        <f t="shared" si="2086"/>
        <v>169387924</v>
      </c>
      <c r="GA493" s="482">
        <f t="shared" si="2086"/>
        <v>23665240</v>
      </c>
      <c r="GB493" s="482"/>
      <c r="GC493" s="482"/>
      <c r="GD493" s="482"/>
      <c r="GE493" s="482"/>
      <c r="GF493" s="482"/>
      <c r="GG493" s="482"/>
      <c r="GH493" s="482"/>
      <c r="GI493" s="482"/>
      <c r="GJ493" s="482"/>
      <c r="GK493" s="482"/>
      <c r="GL493" s="482"/>
      <c r="GM493" s="482"/>
      <c r="GN493" s="482"/>
      <c r="GO493" s="482">
        <f t="shared" ref="GO493:GU502" si="2087">IFERROR(HLOOKUP(GO$1,$H$5:$HA$10112,MATCH($A493,$A$5:$A$10112,0),0)*HLOOKUP(GO$2,$H$5:$HA$10112,MATCH($A493,$A$5:$A$10112,0),0),"-")</f>
        <v>143028</v>
      </c>
      <c r="GP493" s="482">
        <f t="shared" si="2087"/>
        <v>195837</v>
      </c>
      <c r="GQ493" s="482">
        <f t="shared" si="2087"/>
        <v>0</v>
      </c>
      <c r="GR493" s="482">
        <f t="shared" si="2087"/>
        <v>11940750</v>
      </c>
      <c r="GS493" s="482">
        <f t="shared" si="2087"/>
        <v>15841888</v>
      </c>
      <c r="GT493" s="482">
        <f t="shared" si="2087"/>
        <v>0</v>
      </c>
      <c r="GU493" s="482">
        <f t="shared" si="2087"/>
        <v>6545106</v>
      </c>
      <c r="GV493" s="502"/>
      <c r="GW493" s="402"/>
      <c r="GX493" s="402"/>
      <c r="GY493" s="402"/>
      <c r="GZ493" s="402"/>
      <c r="HA493" s="402"/>
    </row>
    <row r="494" spans="1:209" ht="9.75" customHeight="1" x14ac:dyDescent="0.2">
      <c r="A494" s="417" t="str">
        <f t="shared" si="2060"/>
        <v>2017-18DECEMBERRYD</v>
      </c>
      <c r="B494" s="458" t="str">
        <f t="shared" si="2079"/>
        <v>2017-18</v>
      </c>
      <c r="C494" s="402" t="s">
        <v>650</v>
      </c>
      <c r="D494" s="402" t="s">
        <v>663</v>
      </c>
      <c r="E494" s="402" t="s">
        <v>662</v>
      </c>
      <c r="F494" s="478" t="s">
        <v>455</v>
      </c>
      <c r="G494" s="478" t="s">
        <v>693</v>
      </c>
      <c r="H494" s="479">
        <v>79138</v>
      </c>
      <c r="I494" s="479">
        <v>72743</v>
      </c>
      <c r="J494" s="479">
        <v>5049365</v>
      </c>
      <c r="K494" s="479">
        <v>69</v>
      </c>
      <c r="L494" s="479">
        <v>36</v>
      </c>
      <c r="M494" s="479" t="s">
        <v>152</v>
      </c>
      <c r="N494" s="479">
        <v>251</v>
      </c>
      <c r="O494" s="479">
        <v>385</v>
      </c>
      <c r="P494" s="479" t="s">
        <v>152</v>
      </c>
      <c r="Q494" s="479" t="s">
        <v>152</v>
      </c>
      <c r="R494" s="479" t="s">
        <v>152</v>
      </c>
      <c r="S494" s="479">
        <v>65014</v>
      </c>
      <c r="T494" s="479">
        <v>3642</v>
      </c>
      <c r="U494" s="479">
        <v>2281</v>
      </c>
      <c r="V494" s="479">
        <v>31941</v>
      </c>
      <c r="W494" s="479">
        <v>23614</v>
      </c>
      <c r="X494" s="479">
        <v>959</v>
      </c>
      <c r="Y494" s="479">
        <v>1860243</v>
      </c>
      <c r="Z494" s="479">
        <v>511</v>
      </c>
      <c r="AA494" s="479">
        <v>916</v>
      </c>
      <c r="AB494" s="479">
        <v>1621152</v>
      </c>
      <c r="AC494" s="479">
        <v>711</v>
      </c>
      <c r="AD494" s="479">
        <v>1262</v>
      </c>
      <c r="AE494" s="479">
        <v>35819522</v>
      </c>
      <c r="AF494" s="479">
        <v>1121</v>
      </c>
      <c r="AG494" s="479">
        <v>2098</v>
      </c>
      <c r="AH494" s="479">
        <v>141057208</v>
      </c>
      <c r="AI494" s="479">
        <v>5973</v>
      </c>
      <c r="AJ494" s="479">
        <v>13672</v>
      </c>
      <c r="AK494" s="479">
        <v>8680821</v>
      </c>
      <c r="AL494" s="479">
        <v>9052</v>
      </c>
      <c r="AM494" s="479">
        <v>21555</v>
      </c>
      <c r="AN494" s="479"/>
      <c r="AO494" s="479"/>
      <c r="AP494" s="479"/>
      <c r="AQ494" s="479"/>
      <c r="AR494" s="479"/>
      <c r="AS494" s="479"/>
      <c r="AT494" s="479">
        <v>3202</v>
      </c>
      <c r="AU494" s="479">
        <v>109</v>
      </c>
      <c r="AV494" s="479">
        <v>500</v>
      </c>
      <c r="AW494" s="479">
        <v>83</v>
      </c>
      <c r="AX494" s="479">
        <v>253</v>
      </c>
      <c r="AY494" s="479">
        <v>2340</v>
      </c>
      <c r="AZ494" s="479">
        <v>574</v>
      </c>
      <c r="BA494" s="479"/>
      <c r="BB494" s="479"/>
      <c r="BC494" s="479"/>
      <c r="BD494" s="479"/>
      <c r="BE494" s="479"/>
      <c r="BF494" s="479"/>
      <c r="BG494" s="479"/>
      <c r="BH494" s="479"/>
      <c r="BI494" s="479">
        <v>37755</v>
      </c>
      <c r="BJ494" s="479">
        <v>1756</v>
      </c>
      <c r="BK494" s="479">
        <v>22301</v>
      </c>
      <c r="BL494" s="479">
        <v>61812</v>
      </c>
      <c r="BM494" s="479">
        <v>8546</v>
      </c>
      <c r="BN494" s="479">
        <v>6380</v>
      </c>
      <c r="BO494" s="479">
        <v>5265</v>
      </c>
      <c r="BP494" s="479">
        <v>6380</v>
      </c>
      <c r="BQ494" s="479">
        <v>45292</v>
      </c>
      <c r="BR494" s="479">
        <v>36164</v>
      </c>
      <c r="BS494" s="479">
        <v>42214</v>
      </c>
      <c r="BT494" s="479">
        <v>25433</v>
      </c>
      <c r="BU494" s="479">
        <v>1779</v>
      </c>
      <c r="BV494" s="479">
        <v>1020</v>
      </c>
      <c r="BW494" s="479"/>
      <c r="BX494" s="479"/>
      <c r="BY494" s="479"/>
      <c r="BZ494" s="479"/>
      <c r="CA494" s="479"/>
      <c r="CB494" s="479"/>
      <c r="CC494" s="479"/>
      <c r="CD494" s="479"/>
      <c r="CE494" s="479"/>
      <c r="CF494" s="479"/>
      <c r="CG494" s="479"/>
      <c r="CH494" s="479"/>
      <c r="CI494" s="479"/>
      <c r="CJ494" s="479"/>
      <c r="CK494" s="479"/>
      <c r="CL494" s="479"/>
      <c r="CM494" s="479"/>
      <c r="CN494" s="479"/>
      <c r="CO494" s="479"/>
      <c r="CP494" s="479"/>
      <c r="CQ494" s="479"/>
      <c r="CR494" s="479"/>
      <c r="CS494" s="479"/>
      <c r="CT494" s="479"/>
      <c r="CU494" s="479"/>
      <c r="CV494" s="479"/>
      <c r="CW494" s="479"/>
      <c r="CX494" s="479"/>
      <c r="CY494" s="479"/>
      <c r="CZ494" s="479"/>
      <c r="DA494" s="479"/>
      <c r="DB494" s="479"/>
      <c r="DC494" s="479"/>
      <c r="DD494" s="479"/>
      <c r="DE494" s="479"/>
      <c r="DF494" s="479"/>
      <c r="DG494" s="479"/>
      <c r="DH494" s="479"/>
      <c r="DI494" s="479"/>
      <c r="DJ494" s="479"/>
      <c r="DK494" s="479">
        <v>304</v>
      </c>
      <c r="DL494" s="479">
        <v>98470</v>
      </c>
      <c r="DM494" s="479">
        <v>324</v>
      </c>
      <c r="DN494" s="479">
        <v>541</v>
      </c>
      <c r="DO494" s="479">
        <v>2459</v>
      </c>
      <c r="DP494" s="479">
        <v>190887</v>
      </c>
      <c r="DQ494" s="479">
        <v>78</v>
      </c>
      <c r="DR494" s="479">
        <v>185</v>
      </c>
      <c r="DS494" s="479"/>
      <c r="DT494" s="479"/>
      <c r="DU494" s="479"/>
      <c r="DV494" s="479"/>
      <c r="DW494" s="479"/>
      <c r="DX494" s="479"/>
      <c r="DY494" s="479"/>
      <c r="DZ494" s="479"/>
      <c r="EA494" s="479"/>
      <c r="EB494" s="479"/>
      <c r="EC494" s="479"/>
      <c r="ED494" s="479"/>
      <c r="EE494" s="479"/>
      <c r="EF494" s="479"/>
      <c r="EG494" s="479" t="s">
        <v>152</v>
      </c>
      <c r="EH494" s="479" t="s">
        <v>152</v>
      </c>
      <c r="EI494" s="479">
        <v>0</v>
      </c>
      <c r="EJ494" s="479">
        <v>171</v>
      </c>
      <c r="EK494" s="479">
        <v>1107</v>
      </c>
      <c r="EL494" s="479">
        <v>0</v>
      </c>
      <c r="EM494" s="479">
        <v>353</v>
      </c>
      <c r="EN494" s="479">
        <v>1746716</v>
      </c>
      <c r="EO494" s="479">
        <v>10215</v>
      </c>
      <c r="EP494" s="479">
        <v>22555</v>
      </c>
      <c r="EQ494" s="479">
        <v>13678494</v>
      </c>
      <c r="ER494" s="479">
        <v>12356</v>
      </c>
      <c r="ES494" s="479">
        <v>27551</v>
      </c>
      <c r="ET494" s="479">
        <v>0</v>
      </c>
      <c r="EU494" s="479">
        <v>0</v>
      </c>
      <c r="EV494" s="479">
        <v>0</v>
      </c>
      <c r="EW494" s="479">
        <v>5922999</v>
      </c>
      <c r="EX494" s="479">
        <v>16779</v>
      </c>
      <c r="EY494" s="479">
        <v>35281</v>
      </c>
      <c r="EZ494" s="476"/>
      <c r="FA494" s="446">
        <f t="shared" si="2061"/>
        <v>12</v>
      </c>
      <c r="FB494" s="417">
        <f t="shared" si="2062"/>
        <v>2017</v>
      </c>
      <c r="FC494" s="448">
        <f t="shared" si="2063"/>
        <v>43070</v>
      </c>
      <c r="FD494" s="449">
        <f t="shared" si="2064"/>
        <v>31</v>
      </c>
      <c r="FE494" s="450"/>
      <c r="FF494" s="450"/>
      <c r="FG494" s="450"/>
      <c r="FH494" s="452">
        <f t="shared" si="2065"/>
        <v>2.3465129049972542</v>
      </c>
      <c r="FI494" s="452">
        <f t="shared" si="2066"/>
        <v>1.7517847336628227</v>
      </c>
      <c r="FJ494" s="452">
        <f t="shared" si="2067"/>
        <v>2.3081981587023237</v>
      </c>
      <c r="FK494" s="452">
        <f t="shared" si="2068"/>
        <v>2.7970188513809733</v>
      </c>
      <c r="FL494" s="452">
        <f t="shared" si="2069"/>
        <v>1.4179894179894179</v>
      </c>
      <c r="FM494" s="452">
        <f t="shared" si="2070"/>
        <v>1.1322125168279014</v>
      </c>
      <c r="FN494" s="452">
        <f t="shared" si="2071"/>
        <v>1.7876683323452189</v>
      </c>
      <c r="FO494" s="452">
        <f t="shared" si="2072"/>
        <v>1.0770305750825782</v>
      </c>
      <c r="FP494" s="452">
        <f t="shared" si="2073"/>
        <v>1.8550573514077164</v>
      </c>
      <c r="FQ494" s="452">
        <f t="shared" si="2074"/>
        <v>1.0636079249217936</v>
      </c>
      <c r="FR494" s="453"/>
      <c r="FS494" s="446">
        <f t="shared" si="2086"/>
        <v>2618748</v>
      </c>
      <c r="FT494" s="446" t="str">
        <f t="shared" si="2086"/>
        <v>-</v>
      </c>
      <c r="FU494" s="446">
        <f t="shared" si="2086"/>
        <v>18258493</v>
      </c>
      <c r="FV494" s="446">
        <f t="shared" si="2086"/>
        <v>28006055</v>
      </c>
      <c r="FW494" s="446">
        <f t="shared" si="2086"/>
        <v>3336072</v>
      </c>
      <c r="FX494" s="446">
        <f t="shared" si="2086"/>
        <v>2878622</v>
      </c>
      <c r="FY494" s="446">
        <f t="shared" si="2086"/>
        <v>67012218</v>
      </c>
      <c r="FZ494" s="446">
        <f t="shared" si="2086"/>
        <v>322850608</v>
      </c>
      <c r="GA494" s="446">
        <f t="shared" si="2086"/>
        <v>20671245</v>
      </c>
      <c r="GB494" s="446"/>
      <c r="GC494" s="446"/>
      <c r="GD494" s="446"/>
      <c r="GE494" s="446"/>
      <c r="GF494" s="446"/>
      <c r="GG494" s="446"/>
      <c r="GH494" s="446"/>
      <c r="GI494" s="446"/>
      <c r="GJ494" s="446"/>
      <c r="GK494" s="446"/>
      <c r="GL494" s="446"/>
      <c r="GM494" s="446"/>
      <c r="GN494" s="446"/>
      <c r="GO494" s="446">
        <f t="shared" si="2087"/>
        <v>164464</v>
      </c>
      <c r="GP494" s="446">
        <f t="shared" si="2087"/>
        <v>454915</v>
      </c>
      <c r="GQ494" s="446">
        <f t="shared" si="2087"/>
        <v>0</v>
      </c>
      <c r="GR494" s="446">
        <f t="shared" si="2087"/>
        <v>3856905</v>
      </c>
      <c r="GS494" s="446">
        <f t="shared" si="2087"/>
        <v>30498957</v>
      </c>
      <c r="GT494" s="446">
        <f t="shared" si="2087"/>
        <v>0</v>
      </c>
      <c r="GU494" s="446">
        <f t="shared" si="2087"/>
        <v>12454193</v>
      </c>
      <c r="GV494" s="416"/>
      <c r="GW494" s="402"/>
      <c r="GX494" s="402"/>
      <c r="GY494" s="402"/>
      <c r="GZ494" s="402"/>
      <c r="HA494" s="402"/>
    </row>
    <row r="495" spans="1:209" ht="9.75" customHeight="1" x14ac:dyDescent="0.2">
      <c r="A495" s="417" t="str">
        <f t="shared" si="2060"/>
        <v>2017-18DECEMBERRYF</v>
      </c>
      <c r="B495" s="458" t="str">
        <f t="shared" si="2079"/>
        <v>2017-18</v>
      </c>
      <c r="C495" s="402" t="s">
        <v>650</v>
      </c>
      <c r="D495" s="402" t="s">
        <v>667</v>
      </c>
      <c r="E495" s="402" t="s">
        <v>666</v>
      </c>
      <c r="F495" s="478" t="s">
        <v>457</v>
      </c>
      <c r="G495" s="478" t="s">
        <v>694</v>
      </c>
      <c r="H495" s="479">
        <v>114066</v>
      </c>
      <c r="I495" s="479">
        <v>82083</v>
      </c>
      <c r="J495" s="479">
        <v>880830</v>
      </c>
      <c r="K495" s="479">
        <v>11</v>
      </c>
      <c r="L495" s="479">
        <v>3</v>
      </c>
      <c r="M495" s="479" t="s">
        <v>152</v>
      </c>
      <c r="N495" s="479">
        <v>54</v>
      </c>
      <c r="O495" s="479">
        <v>112</v>
      </c>
      <c r="P495" s="479" t="s">
        <v>152</v>
      </c>
      <c r="Q495" s="479" t="s">
        <v>152</v>
      </c>
      <c r="R495" s="479" t="s">
        <v>152</v>
      </c>
      <c r="S495" s="479">
        <v>79627</v>
      </c>
      <c r="T495" s="479">
        <v>5634</v>
      </c>
      <c r="U495" s="479">
        <v>3372</v>
      </c>
      <c r="V495" s="479">
        <v>42115</v>
      </c>
      <c r="W495" s="479">
        <v>20090</v>
      </c>
      <c r="X495" s="479">
        <v>1604</v>
      </c>
      <c r="Y495" s="479">
        <v>3493921</v>
      </c>
      <c r="Z495" s="479">
        <v>620</v>
      </c>
      <c r="AA495" s="479">
        <v>1118</v>
      </c>
      <c r="AB495" s="479">
        <v>3017501</v>
      </c>
      <c r="AC495" s="479">
        <v>894</v>
      </c>
      <c r="AD495" s="479">
        <v>1617</v>
      </c>
      <c r="AE495" s="479">
        <v>94181962</v>
      </c>
      <c r="AF495" s="479">
        <v>2236</v>
      </c>
      <c r="AG495" s="479">
        <v>4647</v>
      </c>
      <c r="AH495" s="479">
        <v>109181205</v>
      </c>
      <c r="AI495" s="479">
        <v>5434</v>
      </c>
      <c r="AJ495" s="479">
        <v>13029</v>
      </c>
      <c r="AK495" s="479">
        <v>12090219</v>
      </c>
      <c r="AL495" s="479">
        <v>7537</v>
      </c>
      <c r="AM495" s="479">
        <v>17731</v>
      </c>
      <c r="AN495" s="479"/>
      <c r="AO495" s="479"/>
      <c r="AP495" s="479"/>
      <c r="AQ495" s="479"/>
      <c r="AR495" s="479"/>
      <c r="AS495" s="479"/>
      <c r="AT495" s="479">
        <v>4578</v>
      </c>
      <c r="AU495" s="479">
        <v>574</v>
      </c>
      <c r="AV495" s="479">
        <v>2133</v>
      </c>
      <c r="AW495" s="479">
        <v>2754</v>
      </c>
      <c r="AX495" s="479">
        <v>548</v>
      </c>
      <c r="AY495" s="479">
        <v>1323</v>
      </c>
      <c r="AZ495" s="479">
        <v>106</v>
      </c>
      <c r="BA495" s="479"/>
      <c r="BB495" s="479"/>
      <c r="BC495" s="479"/>
      <c r="BD495" s="479"/>
      <c r="BE495" s="479"/>
      <c r="BF495" s="479"/>
      <c r="BG495" s="479"/>
      <c r="BH495" s="479"/>
      <c r="BI495" s="479">
        <v>40587</v>
      </c>
      <c r="BJ495" s="479">
        <v>3131</v>
      </c>
      <c r="BK495" s="479">
        <v>31331</v>
      </c>
      <c r="BL495" s="479">
        <v>75049</v>
      </c>
      <c r="BM495" s="479">
        <v>10826</v>
      </c>
      <c r="BN495" s="479">
        <v>8712</v>
      </c>
      <c r="BO495" s="479">
        <v>6483</v>
      </c>
      <c r="BP495" s="479">
        <v>5263</v>
      </c>
      <c r="BQ495" s="479">
        <v>56266</v>
      </c>
      <c r="BR495" s="479">
        <v>47251</v>
      </c>
      <c r="BS495" s="479">
        <v>29497</v>
      </c>
      <c r="BT495" s="479">
        <v>22344</v>
      </c>
      <c r="BU495" s="479">
        <v>3085</v>
      </c>
      <c r="BV495" s="479">
        <v>1736</v>
      </c>
      <c r="BW495" s="479"/>
      <c r="BX495" s="479"/>
      <c r="BY495" s="479"/>
      <c r="BZ495" s="479"/>
      <c r="CA495" s="479"/>
      <c r="CB495" s="479"/>
      <c r="CC495" s="479"/>
      <c r="CD495" s="479"/>
      <c r="CE495" s="479"/>
      <c r="CF495" s="479"/>
      <c r="CG495" s="479"/>
      <c r="CH495" s="479"/>
      <c r="CI495" s="479"/>
      <c r="CJ495" s="479"/>
      <c r="CK495" s="479"/>
      <c r="CL495" s="479"/>
      <c r="CM495" s="479"/>
      <c r="CN495" s="479"/>
      <c r="CO495" s="479"/>
      <c r="CP495" s="479"/>
      <c r="CQ495" s="479"/>
      <c r="CR495" s="479"/>
      <c r="CS495" s="479"/>
      <c r="CT495" s="479"/>
      <c r="CU495" s="479"/>
      <c r="CV495" s="479"/>
      <c r="CW495" s="479"/>
      <c r="CX495" s="479"/>
      <c r="CY495" s="479"/>
      <c r="CZ495" s="479"/>
      <c r="DA495" s="479"/>
      <c r="DB495" s="479"/>
      <c r="DC495" s="479"/>
      <c r="DD495" s="479"/>
      <c r="DE495" s="479"/>
      <c r="DF495" s="479"/>
      <c r="DG495" s="479"/>
      <c r="DH495" s="479"/>
      <c r="DI495" s="479"/>
      <c r="DJ495" s="479"/>
      <c r="DK495" s="479">
        <v>0</v>
      </c>
      <c r="DL495" s="479">
        <v>0</v>
      </c>
      <c r="DM495" s="479">
        <v>0</v>
      </c>
      <c r="DN495" s="479">
        <v>0</v>
      </c>
      <c r="DO495" s="479">
        <v>0</v>
      </c>
      <c r="DP495" s="479">
        <v>0</v>
      </c>
      <c r="DQ495" s="479">
        <v>0</v>
      </c>
      <c r="DR495" s="479">
        <v>0</v>
      </c>
      <c r="DS495" s="479"/>
      <c r="DT495" s="479"/>
      <c r="DU495" s="479"/>
      <c r="DV495" s="479"/>
      <c r="DW495" s="479"/>
      <c r="DX495" s="479"/>
      <c r="DY495" s="479"/>
      <c r="DZ495" s="479"/>
      <c r="EA495" s="479"/>
      <c r="EB495" s="479"/>
      <c r="EC495" s="479"/>
      <c r="ED495" s="479"/>
      <c r="EE495" s="479"/>
      <c r="EF495" s="479"/>
      <c r="EG495" s="479" t="s">
        <v>152</v>
      </c>
      <c r="EH495" s="479" t="s">
        <v>152</v>
      </c>
      <c r="EI495" s="479">
        <v>0</v>
      </c>
      <c r="EJ495" s="479">
        <v>759</v>
      </c>
      <c r="EK495" s="479">
        <v>696</v>
      </c>
      <c r="EL495" s="479">
        <v>15</v>
      </c>
      <c r="EM495" s="479">
        <v>1151</v>
      </c>
      <c r="EN495" s="479">
        <v>5715485</v>
      </c>
      <c r="EO495" s="479">
        <v>7530</v>
      </c>
      <c r="EP495" s="479">
        <v>16381</v>
      </c>
      <c r="EQ495" s="479">
        <v>6360008</v>
      </c>
      <c r="ER495" s="479">
        <v>9137</v>
      </c>
      <c r="ES495" s="479">
        <v>18489</v>
      </c>
      <c r="ET495" s="479">
        <v>179750</v>
      </c>
      <c r="EU495" s="479">
        <v>11983</v>
      </c>
      <c r="EV495" s="479">
        <v>19028</v>
      </c>
      <c r="EW495" s="479">
        <v>12444893</v>
      </c>
      <c r="EX495" s="479">
        <v>10812</v>
      </c>
      <c r="EY495" s="479">
        <v>23100</v>
      </c>
      <c r="EZ495" s="476"/>
      <c r="FA495" s="446">
        <f t="shared" si="2061"/>
        <v>12</v>
      </c>
      <c r="FB495" s="417">
        <f t="shared" si="2062"/>
        <v>2017</v>
      </c>
      <c r="FC495" s="448">
        <f t="shared" si="2063"/>
        <v>43070</v>
      </c>
      <c r="FD495" s="449">
        <f t="shared" si="2064"/>
        <v>31</v>
      </c>
      <c r="FE495" s="450"/>
      <c r="FF495" s="450"/>
      <c r="FG495" s="450"/>
      <c r="FH495" s="452">
        <f t="shared" si="2065"/>
        <v>1.9215477458288961</v>
      </c>
      <c r="FI495" s="452">
        <f t="shared" si="2066"/>
        <v>1.5463258785942493</v>
      </c>
      <c r="FJ495" s="452">
        <f t="shared" si="2067"/>
        <v>1.9225978647686832</v>
      </c>
      <c r="FK495" s="452">
        <f t="shared" si="2068"/>
        <v>1.5607947805456703</v>
      </c>
      <c r="FL495" s="452">
        <f t="shared" si="2069"/>
        <v>1.3360085480232695</v>
      </c>
      <c r="FM495" s="452">
        <f t="shared" si="2070"/>
        <v>1.121951798646563</v>
      </c>
      <c r="FN495" s="452">
        <f t="shared" si="2071"/>
        <v>1.4682429069188652</v>
      </c>
      <c r="FO495" s="452">
        <f t="shared" si="2072"/>
        <v>1.1121951219512196</v>
      </c>
      <c r="FP495" s="452">
        <f t="shared" si="2073"/>
        <v>1.9233167082294265</v>
      </c>
      <c r="FQ495" s="452">
        <f t="shared" si="2074"/>
        <v>1.0822942643391522</v>
      </c>
      <c r="FR495" s="453"/>
      <c r="FS495" s="446">
        <f t="shared" si="2086"/>
        <v>246249</v>
      </c>
      <c r="FT495" s="446" t="str">
        <f t="shared" si="2086"/>
        <v>-</v>
      </c>
      <c r="FU495" s="446">
        <f t="shared" si="2086"/>
        <v>4432482</v>
      </c>
      <c r="FV495" s="446">
        <f t="shared" si="2086"/>
        <v>9193296</v>
      </c>
      <c r="FW495" s="446">
        <f t="shared" si="2086"/>
        <v>6298812</v>
      </c>
      <c r="FX495" s="446">
        <f t="shared" si="2086"/>
        <v>5452524</v>
      </c>
      <c r="FY495" s="446">
        <f t="shared" si="2086"/>
        <v>195708405</v>
      </c>
      <c r="FZ495" s="446">
        <f t="shared" si="2086"/>
        <v>261752610</v>
      </c>
      <c r="GA495" s="446">
        <f t="shared" si="2086"/>
        <v>28440524</v>
      </c>
      <c r="GB495" s="446"/>
      <c r="GC495" s="446"/>
      <c r="GD495" s="446"/>
      <c r="GE495" s="446"/>
      <c r="GF495" s="446"/>
      <c r="GG495" s="446"/>
      <c r="GH495" s="446"/>
      <c r="GI495" s="446"/>
      <c r="GJ495" s="446"/>
      <c r="GK495" s="446"/>
      <c r="GL495" s="446"/>
      <c r="GM495" s="446"/>
      <c r="GN495" s="446"/>
      <c r="GO495" s="446">
        <f t="shared" si="2087"/>
        <v>0</v>
      </c>
      <c r="GP495" s="446">
        <f t="shared" si="2087"/>
        <v>0</v>
      </c>
      <c r="GQ495" s="446">
        <f t="shared" si="2087"/>
        <v>0</v>
      </c>
      <c r="GR495" s="446">
        <f t="shared" si="2087"/>
        <v>12433179</v>
      </c>
      <c r="GS495" s="446">
        <f t="shared" si="2087"/>
        <v>12868344</v>
      </c>
      <c r="GT495" s="446">
        <f t="shared" si="2087"/>
        <v>285420</v>
      </c>
      <c r="GU495" s="446">
        <f t="shared" si="2087"/>
        <v>26588100</v>
      </c>
      <c r="GV495" s="416"/>
      <c r="GW495" s="402"/>
      <c r="GX495" s="402"/>
      <c r="GY495" s="402"/>
      <c r="GZ495" s="402"/>
      <c r="HA495" s="402"/>
    </row>
    <row r="496" spans="1:209" ht="9.75" customHeight="1" x14ac:dyDescent="0.2">
      <c r="A496" s="417" t="str">
        <f t="shared" si="2060"/>
        <v>2017-18DECEMBERRYA</v>
      </c>
      <c r="B496" s="458" t="str">
        <f t="shared" si="2079"/>
        <v>2017-18</v>
      </c>
      <c r="C496" s="402" t="s">
        <v>650</v>
      </c>
      <c r="D496" s="402" t="s">
        <v>653</v>
      </c>
      <c r="E496" s="402" t="s">
        <v>652</v>
      </c>
      <c r="F496" s="478" t="s">
        <v>452</v>
      </c>
      <c r="G496" s="478" t="s">
        <v>695</v>
      </c>
      <c r="H496" s="479">
        <v>118828</v>
      </c>
      <c r="I496" s="479">
        <v>86984</v>
      </c>
      <c r="J496" s="479">
        <v>254693</v>
      </c>
      <c r="K496" s="479">
        <v>3</v>
      </c>
      <c r="L496" s="479">
        <v>1</v>
      </c>
      <c r="M496" s="479" t="s">
        <v>152</v>
      </c>
      <c r="N496" s="479">
        <v>13</v>
      </c>
      <c r="O496" s="479">
        <v>41</v>
      </c>
      <c r="P496" s="479" t="s">
        <v>152</v>
      </c>
      <c r="Q496" s="479" t="s">
        <v>152</v>
      </c>
      <c r="R496" s="479" t="s">
        <v>152</v>
      </c>
      <c r="S496" s="479">
        <v>93260</v>
      </c>
      <c r="T496" s="479">
        <v>6030</v>
      </c>
      <c r="U496" s="479">
        <v>3767</v>
      </c>
      <c r="V496" s="479">
        <v>41673</v>
      </c>
      <c r="W496" s="479">
        <v>36274</v>
      </c>
      <c r="X496" s="479">
        <v>2366</v>
      </c>
      <c r="Y496" s="479">
        <v>2552233</v>
      </c>
      <c r="Z496" s="479">
        <v>423</v>
      </c>
      <c r="AA496" s="479">
        <v>730</v>
      </c>
      <c r="AB496" s="479">
        <v>1924602</v>
      </c>
      <c r="AC496" s="479">
        <v>511</v>
      </c>
      <c r="AD496" s="479">
        <v>889</v>
      </c>
      <c r="AE496" s="479">
        <v>33006109</v>
      </c>
      <c r="AF496" s="479">
        <v>792</v>
      </c>
      <c r="AG496" s="479">
        <v>1456</v>
      </c>
      <c r="AH496" s="479">
        <v>86672434</v>
      </c>
      <c r="AI496" s="479">
        <v>2389</v>
      </c>
      <c r="AJ496" s="479">
        <v>5576</v>
      </c>
      <c r="AK496" s="479">
        <v>9155253</v>
      </c>
      <c r="AL496" s="479">
        <v>3870</v>
      </c>
      <c r="AM496" s="479">
        <v>9975</v>
      </c>
      <c r="AN496" s="479"/>
      <c r="AO496" s="479"/>
      <c r="AP496" s="479"/>
      <c r="AQ496" s="479"/>
      <c r="AR496" s="479"/>
      <c r="AS496" s="479"/>
      <c r="AT496" s="479">
        <v>3807</v>
      </c>
      <c r="AU496" s="479">
        <v>158</v>
      </c>
      <c r="AV496" s="479">
        <v>209</v>
      </c>
      <c r="AW496" s="479">
        <v>0</v>
      </c>
      <c r="AX496" s="479">
        <v>180</v>
      </c>
      <c r="AY496" s="479">
        <v>3260</v>
      </c>
      <c r="AZ496" s="479">
        <v>2135</v>
      </c>
      <c r="BA496" s="479"/>
      <c r="BB496" s="479"/>
      <c r="BC496" s="479"/>
      <c r="BD496" s="479"/>
      <c r="BE496" s="479"/>
      <c r="BF496" s="479"/>
      <c r="BG496" s="479"/>
      <c r="BH496" s="479"/>
      <c r="BI496" s="479">
        <v>52327</v>
      </c>
      <c r="BJ496" s="479">
        <v>3198</v>
      </c>
      <c r="BK496" s="479">
        <v>33928</v>
      </c>
      <c r="BL496" s="479">
        <v>89453</v>
      </c>
      <c r="BM496" s="479">
        <v>11268</v>
      </c>
      <c r="BN496" s="479">
        <v>8416</v>
      </c>
      <c r="BO496" s="479">
        <v>6959</v>
      </c>
      <c r="BP496" s="479">
        <v>5275</v>
      </c>
      <c r="BQ496" s="479">
        <v>52827</v>
      </c>
      <c r="BR496" s="479">
        <v>44257</v>
      </c>
      <c r="BS496" s="479">
        <v>61528</v>
      </c>
      <c r="BT496" s="479">
        <v>38420</v>
      </c>
      <c r="BU496" s="479">
        <v>5279</v>
      </c>
      <c r="BV496" s="479">
        <v>2520</v>
      </c>
      <c r="BW496" s="479"/>
      <c r="BX496" s="479"/>
      <c r="BY496" s="479"/>
      <c r="BZ496" s="479"/>
      <c r="CA496" s="479"/>
      <c r="CB496" s="479"/>
      <c r="CC496" s="479"/>
      <c r="CD496" s="479"/>
      <c r="CE496" s="479"/>
      <c r="CF496" s="479"/>
      <c r="CG496" s="479"/>
      <c r="CH496" s="479"/>
      <c r="CI496" s="479"/>
      <c r="CJ496" s="479"/>
      <c r="CK496" s="479"/>
      <c r="CL496" s="479"/>
      <c r="CM496" s="479"/>
      <c r="CN496" s="479"/>
      <c r="CO496" s="479"/>
      <c r="CP496" s="479"/>
      <c r="CQ496" s="479"/>
      <c r="CR496" s="479"/>
      <c r="CS496" s="479"/>
      <c r="CT496" s="479"/>
      <c r="CU496" s="479"/>
      <c r="CV496" s="479"/>
      <c r="CW496" s="479"/>
      <c r="CX496" s="479"/>
      <c r="CY496" s="479"/>
      <c r="CZ496" s="479"/>
      <c r="DA496" s="479"/>
      <c r="DB496" s="479"/>
      <c r="DC496" s="479"/>
      <c r="DD496" s="479"/>
      <c r="DE496" s="479"/>
      <c r="DF496" s="479"/>
      <c r="DG496" s="479"/>
      <c r="DH496" s="479"/>
      <c r="DI496" s="479"/>
      <c r="DJ496" s="479"/>
      <c r="DK496" s="479">
        <v>247</v>
      </c>
      <c r="DL496" s="479">
        <v>71841</v>
      </c>
      <c r="DM496" s="479">
        <v>291</v>
      </c>
      <c r="DN496" s="479">
        <v>519</v>
      </c>
      <c r="DO496" s="479">
        <v>4241</v>
      </c>
      <c r="DP496" s="479">
        <v>216666</v>
      </c>
      <c r="DQ496" s="479">
        <v>51</v>
      </c>
      <c r="DR496" s="479">
        <v>59</v>
      </c>
      <c r="DS496" s="479"/>
      <c r="DT496" s="479"/>
      <c r="DU496" s="479"/>
      <c r="DV496" s="479"/>
      <c r="DW496" s="479"/>
      <c r="DX496" s="479"/>
      <c r="DY496" s="479"/>
      <c r="DZ496" s="479"/>
      <c r="EA496" s="479"/>
      <c r="EB496" s="479"/>
      <c r="EC496" s="479"/>
      <c r="ED496" s="479"/>
      <c r="EE496" s="479"/>
      <c r="EF496" s="479"/>
      <c r="EG496" s="479" t="s">
        <v>152</v>
      </c>
      <c r="EH496" s="479" t="s">
        <v>152</v>
      </c>
      <c r="EI496" s="479">
        <v>251</v>
      </c>
      <c r="EJ496" s="479">
        <v>2</v>
      </c>
      <c r="EK496" s="479">
        <v>1405</v>
      </c>
      <c r="EL496" s="479">
        <v>0</v>
      </c>
      <c r="EM496" s="479">
        <v>1452</v>
      </c>
      <c r="EN496" s="479">
        <v>7311</v>
      </c>
      <c r="EO496" s="479">
        <v>3656</v>
      </c>
      <c r="EP496" s="479">
        <v>5961</v>
      </c>
      <c r="EQ496" s="479">
        <v>9086253</v>
      </c>
      <c r="ER496" s="479">
        <v>6467</v>
      </c>
      <c r="ES496" s="479">
        <v>14693</v>
      </c>
      <c r="ET496" s="479">
        <v>0</v>
      </c>
      <c r="EU496" s="479">
        <v>0</v>
      </c>
      <c r="EV496" s="479">
        <v>0</v>
      </c>
      <c r="EW496" s="479">
        <v>12685041</v>
      </c>
      <c r="EX496" s="479">
        <v>8736</v>
      </c>
      <c r="EY496" s="479">
        <v>19987</v>
      </c>
      <c r="EZ496" s="476"/>
      <c r="FA496" s="446">
        <f t="shared" si="2061"/>
        <v>12</v>
      </c>
      <c r="FB496" s="417">
        <f t="shared" si="2062"/>
        <v>2017</v>
      </c>
      <c r="FC496" s="448">
        <f t="shared" si="2063"/>
        <v>43070</v>
      </c>
      <c r="FD496" s="449">
        <f t="shared" si="2064"/>
        <v>31</v>
      </c>
      <c r="FE496" s="450"/>
      <c r="FF496" s="450"/>
      <c r="FG496" s="450"/>
      <c r="FH496" s="452">
        <f t="shared" si="2065"/>
        <v>1.8686567164179104</v>
      </c>
      <c r="FI496" s="452">
        <f t="shared" si="2066"/>
        <v>1.3956882255389718</v>
      </c>
      <c r="FJ496" s="452">
        <f t="shared" si="2067"/>
        <v>1.8473586408282452</v>
      </c>
      <c r="FK496" s="452">
        <f t="shared" si="2068"/>
        <v>1.4003185558800106</v>
      </c>
      <c r="FL496" s="452">
        <f t="shared" si="2069"/>
        <v>1.2676553163919084</v>
      </c>
      <c r="FM496" s="452">
        <f t="shared" si="2070"/>
        <v>1.0620065750005998</v>
      </c>
      <c r="FN496" s="452">
        <f t="shared" si="2071"/>
        <v>1.6962011357997464</v>
      </c>
      <c r="FO496" s="452">
        <f t="shared" si="2072"/>
        <v>1.0591608314495231</v>
      </c>
      <c r="FP496" s="452">
        <f t="shared" si="2073"/>
        <v>2.2311918850380388</v>
      </c>
      <c r="FQ496" s="452">
        <f t="shared" si="2074"/>
        <v>1.0650887573964498</v>
      </c>
      <c r="FR496" s="453"/>
      <c r="FS496" s="446">
        <f t="shared" si="2086"/>
        <v>86984</v>
      </c>
      <c r="FT496" s="446" t="str">
        <f t="shared" si="2086"/>
        <v>-</v>
      </c>
      <c r="FU496" s="446">
        <f t="shared" si="2086"/>
        <v>1130792</v>
      </c>
      <c r="FV496" s="446">
        <f t="shared" si="2086"/>
        <v>3566344</v>
      </c>
      <c r="FW496" s="446">
        <f t="shared" si="2086"/>
        <v>4401900</v>
      </c>
      <c r="FX496" s="446">
        <f t="shared" si="2086"/>
        <v>3348863</v>
      </c>
      <c r="FY496" s="446">
        <f t="shared" si="2086"/>
        <v>60675888</v>
      </c>
      <c r="FZ496" s="446">
        <f t="shared" si="2086"/>
        <v>202263824</v>
      </c>
      <c r="GA496" s="446">
        <f t="shared" si="2086"/>
        <v>23600850</v>
      </c>
      <c r="GB496" s="446"/>
      <c r="GC496" s="446"/>
      <c r="GD496" s="446"/>
      <c r="GE496" s="446"/>
      <c r="GF496" s="446"/>
      <c r="GG496" s="446"/>
      <c r="GH496" s="446"/>
      <c r="GI496" s="446"/>
      <c r="GJ496" s="446"/>
      <c r="GK496" s="446"/>
      <c r="GL496" s="446"/>
      <c r="GM496" s="446"/>
      <c r="GN496" s="446"/>
      <c r="GO496" s="446">
        <f t="shared" si="2087"/>
        <v>128193</v>
      </c>
      <c r="GP496" s="446">
        <f t="shared" si="2087"/>
        <v>250219</v>
      </c>
      <c r="GQ496" s="446">
        <f t="shared" si="2087"/>
        <v>0</v>
      </c>
      <c r="GR496" s="446">
        <f t="shared" si="2087"/>
        <v>11922</v>
      </c>
      <c r="GS496" s="446">
        <f t="shared" si="2087"/>
        <v>20643665</v>
      </c>
      <c r="GT496" s="446">
        <f t="shared" si="2087"/>
        <v>0</v>
      </c>
      <c r="GU496" s="446">
        <f t="shared" si="2087"/>
        <v>29021124</v>
      </c>
      <c r="GV496" s="416"/>
      <c r="GW496" s="402"/>
      <c r="GX496" s="402"/>
      <c r="GY496" s="402"/>
      <c r="GZ496" s="402"/>
      <c r="HA496" s="402"/>
    </row>
    <row r="497" spans="1:209" ht="9.75" customHeight="1" x14ac:dyDescent="0.2">
      <c r="A497" s="485" t="str">
        <f t="shared" si="2060"/>
        <v>2017-18DECEMBERRX8</v>
      </c>
      <c r="B497" s="503" t="str">
        <f t="shared" si="2079"/>
        <v>2017-18</v>
      </c>
      <c r="C497" s="436" t="s">
        <v>650</v>
      </c>
      <c r="D497" s="436" t="s">
        <v>646</v>
      </c>
      <c r="E497" s="436" t="s">
        <v>645</v>
      </c>
      <c r="F497" s="504" t="s">
        <v>450</v>
      </c>
      <c r="G497" s="504" t="s">
        <v>696</v>
      </c>
      <c r="H497" s="483">
        <v>96360</v>
      </c>
      <c r="I497" s="483">
        <v>68348</v>
      </c>
      <c r="J497" s="483">
        <v>290030</v>
      </c>
      <c r="K497" s="483">
        <v>4</v>
      </c>
      <c r="L497" s="483">
        <v>1</v>
      </c>
      <c r="M497" s="483" t="s">
        <v>152</v>
      </c>
      <c r="N497" s="483">
        <v>29</v>
      </c>
      <c r="O497" s="483">
        <v>107</v>
      </c>
      <c r="P497" s="483" t="s">
        <v>152</v>
      </c>
      <c r="Q497" s="483" t="s">
        <v>152</v>
      </c>
      <c r="R497" s="483" t="s">
        <v>152</v>
      </c>
      <c r="S497" s="483">
        <v>71887</v>
      </c>
      <c r="T497" s="483">
        <v>9629</v>
      </c>
      <c r="U497" s="483">
        <v>7199</v>
      </c>
      <c r="V497" s="483">
        <v>39185</v>
      </c>
      <c r="W497" s="483">
        <v>12439</v>
      </c>
      <c r="X497" s="483">
        <v>1056</v>
      </c>
      <c r="Y497" s="483">
        <v>4734719</v>
      </c>
      <c r="Z497" s="483">
        <v>492</v>
      </c>
      <c r="AA497" s="483">
        <v>859</v>
      </c>
      <c r="AB497" s="483">
        <v>5090209</v>
      </c>
      <c r="AC497" s="483">
        <v>707</v>
      </c>
      <c r="AD497" s="483">
        <v>1288</v>
      </c>
      <c r="AE497" s="483">
        <v>63679947</v>
      </c>
      <c r="AF497" s="483">
        <v>1625</v>
      </c>
      <c r="AG497" s="483">
        <v>3485</v>
      </c>
      <c r="AH497" s="483">
        <v>50970036</v>
      </c>
      <c r="AI497" s="483">
        <v>4098</v>
      </c>
      <c r="AJ497" s="483">
        <v>9513</v>
      </c>
      <c r="AK497" s="483">
        <v>6610398</v>
      </c>
      <c r="AL497" s="483">
        <v>6260</v>
      </c>
      <c r="AM497" s="483">
        <v>15725</v>
      </c>
      <c r="AN497" s="483"/>
      <c r="AO497" s="483"/>
      <c r="AP497" s="483"/>
      <c r="AQ497" s="483"/>
      <c r="AR497" s="483"/>
      <c r="AS497" s="483"/>
      <c r="AT497" s="483">
        <v>5765</v>
      </c>
      <c r="AU497" s="483">
        <v>1132</v>
      </c>
      <c r="AV497" s="483">
        <v>1001</v>
      </c>
      <c r="AW497" s="483">
        <v>3698</v>
      </c>
      <c r="AX497" s="483">
        <v>1653</v>
      </c>
      <c r="AY497" s="483">
        <v>1979</v>
      </c>
      <c r="AZ497" s="483">
        <v>2141</v>
      </c>
      <c r="BA497" s="483"/>
      <c r="BB497" s="483"/>
      <c r="BC497" s="483"/>
      <c r="BD497" s="483"/>
      <c r="BE497" s="483"/>
      <c r="BF497" s="483"/>
      <c r="BG497" s="483"/>
      <c r="BH497" s="483"/>
      <c r="BI497" s="483">
        <v>43335</v>
      </c>
      <c r="BJ497" s="483">
        <v>6117</v>
      </c>
      <c r="BK497" s="483">
        <v>16670</v>
      </c>
      <c r="BL497" s="483">
        <v>66122</v>
      </c>
      <c r="BM497" s="483">
        <v>21867</v>
      </c>
      <c r="BN497" s="483">
        <v>16631</v>
      </c>
      <c r="BO497" s="483">
        <v>16075</v>
      </c>
      <c r="BP497" s="483">
        <v>12423</v>
      </c>
      <c r="BQ497" s="483">
        <v>63241</v>
      </c>
      <c r="BR497" s="483">
        <v>48063</v>
      </c>
      <c r="BS497" s="483">
        <v>24562</v>
      </c>
      <c r="BT497" s="483">
        <v>14851</v>
      </c>
      <c r="BU497" s="483">
        <v>2194</v>
      </c>
      <c r="BV497" s="483">
        <v>1233</v>
      </c>
      <c r="BW497" s="483"/>
      <c r="BX497" s="483"/>
      <c r="BY497" s="483"/>
      <c r="BZ497" s="483"/>
      <c r="CA497" s="483"/>
      <c r="CB497" s="483"/>
      <c r="CC497" s="483"/>
      <c r="CD497" s="483"/>
      <c r="CE497" s="483"/>
      <c r="CF497" s="483"/>
      <c r="CG497" s="483"/>
      <c r="CH497" s="483"/>
      <c r="CI497" s="483"/>
      <c r="CJ497" s="483"/>
      <c r="CK497" s="483"/>
      <c r="CL497" s="483"/>
      <c r="CM497" s="483"/>
      <c r="CN497" s="483"/>
      <c r="CO497" s="483"/>
      <c r="CP497" s="483"/>
      <c r="CQ497" s="483"/>
      <c r="CR497" s="483"/>
      <c r="CS497" s="483"/>
      <c r="CT497" s="483"/>
      <c r="CU497" s="483"/>
      <c r="CV497" s="483"/>
      <c r="CW497" s="483"/>
      <c r="CX497" s="483"/>
      <c r="CY497" s="483"/>
      <c r="CZ497" s="483"/>
      <c r="DA497" s="483"/>
      <c r="DB497" s="483"/>
      <c r="DC497" s="483"/>
      <c r="DD497" s="483"/>
      <c r="DE497" s="483"/>
      <c r="DF497" s="483"/>
      <c r="DG497" s="483"/>
      <c r="DH497" s="483"/>
      <c r="DI497" s="483"/>
      <c r="DJ497" s="483"/>
      <c r="DK497" s="483">
        <v>0</v>
      </c>
      <c r="DL497" s="483">
        <v>0</v>
      </c>
      <c r="DM497" s="483">
        <v>0</v>
      </c>
      <c r="DN497" s="483">
        <v>0</v>
      </c>
      <c r="DO497" s="483">
        <v>5178</v>
      </c>
      <c r="DP497" s="483">
        <v>162964</v>
      </c>
      <c r="DQ497" s="483">
        <v>31</v>
      </c>
      <c r="DR497" s="483">
        <v>56</v>
      </c>
      <c r="DS497" s="483"/>
      <c r="DT497" s="483"/>
      <c r="DU497" s="483"/>
      <c r="DV497" s="483"/>
      <c r="DW497" s="483"/>
      <c r="DX497" s="483"/>
      <c r="DY497" s="483"/>
      <c r="DZ497" s="483"/>
      <c r="EA497" s="483"/>
      <c r="EB497" s="483"/>
      <c r="EC497" s="483"/>
      <c r="ED497" s="483"/>
      <c r="EE497" s="483"/>
      <c r="EF497" s="483"/>
      <c r="EG497" s="483" t="s">
        <v>152</v>
      </c>
      <c r="EH497" s="483" t="s">
        <v>152</v>
      </c>
      <c r="EI497" s="483">
        <v>42</v>
      </c>
      <c r="EJ497" s="483">
        <v>390</v>
      </c>
      <c r="EK497" s="483">
        <v>191</v>
      </c>
      <c r="EL497" s="483">
        <v>63</v>
      </c>
      <c r="EM497" s="483">
        <v>3127</v>
      </c>
      <c r="EN497" s="483">
        <v>2264006</v>
      </c>
      <c r="EO497" s="483">
        <v>5805</v>
      </c>
      <c r="EP497" s="483">
        <v>13777</v>
      </c>
      <c r="EQ497" s="483">
        <v>1196211</v>
      </c>
      <c r="ER497" s="483">
        <v>6263</v>
      </c>
      <c r="ES497" s="483">
        <v>12752</v>
      </c>
      <c r="ET497" s="483">
        <v>456853</v>
      </c>
      <c r="EU497" s="483">
        <v>7252</v>
      </c>
      <c r="EV497" s="483">
        <v>12771</v>
      </c>
      <c r="EW497" s="483">
        <v>34287816</v>
      </c>
      <c r="EX497" s="483">
        <v>10965</v>
      </c>
      <c r="EY497" s="483">
        <v>25253</v>
      </c>
      <c r="EZ497" s="484"/>
      <c r="FA497" s="468">
        <f t="shared" si="2061"/>
        <v>12</v>
      </c>
      <c r="FB497" s="485">
        <f t="shared" si="2062"/>
        <v>2017</v>
      </c>
      <c r="FC497" s="486">
        <f t="shared" si="2063"/>
        <v>43070</v>
      </c>
      <c r="FD497" s="470">
        <f t="shared" si="2064"/>
        <v>31</v>
      </c>
      <c r="FE497" s="471"/>
      <c r="FF497" s="471"/>
      <c r="FG497" s="471"/>
      <c r="FH497" s="487">
        <f t="shared" si="2065"/>
        <v>2.2709523314985978</v>
      </c>
      <c r="FI497" s="487">
        <f t="shared" si="2066"/>
        <v>1.7271783155052445</v>
      </c>
      <c r="FJ497" s="487">
        <f t="shared" si="2067"/>
        <v>2.232949020697319</v>
      </c>
      <c r="FK497" s="487">
        <f t="shared" si="2068"/>
        <v>1.7256563411584942</v>
      </c>
      <c r="FL497" s="487">
        <f t="shared" si="2069"/>
        <v>1.6139083833099401</v>
      </c>
      <c r="FM497" s="487">
        <f t="shared" si="2070"/>
        <v>1.2265662881204542</v>
      </c>
      <c r="FN497" s="487">
        <f t="shared" si="2071"/>
        <v>1.974596028619664</v>
      </c>
      <c r="FO497" s="487">
        <f t="shared" si="2072"/>
        <v>1.1939062625612991</v>
      </c>
      <c r="FP497" s="487">
        <f t="shared" si="2073"/>
        <v>2.0776515151515151</v>
      </c>
      <c r="FQ497" s="487">
        <f t="shared" si="2074"/>
        <v>1.1676136363636365</v>
      </c>
      <c r="FR497" s="459"/>
      <c r="FS497" s="468">
        <f t="shared" si="2086"/>
        <v>68348</v>
      </c>
      <c r="FT497" s="468" t="str">
        <f t="shared" si="2086"/>
        <v>-</v>
      </c>
      <c r="FU497" s="468">
        <f t="shared" si="2086"/>
        <v>1982092</v>
      </c>
      <c r="FV497" s="468">
        <f t="shared" si="2086"/>
        <v>7313236</v>
      </c>
      <c r="FW497" s="468">
        <f t="shared" si="2086"/>
        <v>8271311</v>
      </c>
      <c r="FX497" s="468">
        <f t="shared" si="2086"/>
        <v>9272312</v>
      </c>
      <c r="FY497" s="468">
        <f t="shared" si="2086"/>
        <v>136559725</v>
      </c>
      <c r="FZ497" s="468">
        <f t="shared" si="2086"/>
        <v>118332207</v>
      </c>
      <c r="GA497" s="468">
        <f t="shared" si="2086"/>
        <v>16605600</v>
      </c>
      <c r="GB497" s="468"/>
      <c r="GC497" s="468"/>
      <c r="GD497" s="468"/>
      <c r="GE497" s="468"/>
      <c r="GF497" s="468"/>
      <c r="GG497" s="468"/>
      <c r="GH497" s="468"/>
      <c r="GI497" s="468"/>
      <c r="GJ497" s="468"/>
      <c r="GK497" s="468"/>
      <c r="GL497" s="468"/>
      <c r="GM497" s="468"/>
      <c r="GN497" s="468"/>
      <c r="GO497" s="468">
        <f t="shared" si="2087"/>
        <v>0</v>
      </c>
      <c r="GP497" s="468">
        <f t="shared" si="2087"/>
        <v>289968</v>
      </c>
      <c r="GQ497" s="468">
        <f t="shared" si="2087"/>
        <v>0</v>
      </c>
      <c r="GR497" s="468">
        <f t="shared" si="2087"/>
        <v>5373030</v>
      </c>
      <c r="GS497" s="468">
        <f t="shared" si="2087"/>
        <v>2435632</v>
      </c>
      <c r="GT497" s="468">
        <f t="shared" si="2087"/>
        <v>804573</v>
      </c>
      <c r="GU497" s="468">
        <f t="shared" si="2087"/>
        <v>78966131</v>
      </c>
      <c r="GV497" s="425"/>
      <c r="GW497" s="402"/>
      <c r="GX497" s="402"/>
      <c r="GY497" s="402"/>
      <c r="GZ497" s="402"/>
      <c r="HA497" s="402"/>
    </row>
    <row r="498" spans="1:209" ht="9.75" customHeight="1" x14ac:dyDescent="0.2">
      <c r="A498" s="472" t="str">
        <f t="shared" si="2060"/>
        <v>2017-18JANUARYRX9</v>
      </c>
      <c r="B498" s="488" t="str">
        <f t="shared" si="2079"/>
        <v>2017-18</v>
      </c>
      <c r="C498" s="400" t="s">
        <v>654</v>
      </c>
      <c r="D498" s="400" t="s">
        <v>653</v>
      </c>
      <c r="E498" s="400" t="s">
        <v>652</v>
      </c>
      <c r="F498" s="474" t="s">
        <v>451</v>
      </c>
      <c r="G498" s="474" t="s">
        <v>686</v>
      </c>
      <c r="H498" s="475">
        <v>88196</v>
      </c>
      <c r="I498" s="475">
        <v>71074</v>
      </c>
      <c r="J498" s="475">
        <v>190563</v>
      </c>
      <c r="K498" s="475">
        <v>3</v>
      </c>
      <c r="L498" s="475">
        <v>2</v>
      </c>
      <c r="M498" s="475" t="s">
        <v>152</v>
      </c>
      <c r="N498" s="475">
        <v>3</v>
      </c>
      <c r="O498" s="475">
        <v>35</v>
      </c>
      <c r="P498" s="475" t="s">
        <v>152</v>
      </c>
      <c r="Q498" s="475" t="s">
        <v>152</v>
      </c>
      <c r="R498" s="475" t="s">
        <v>152</v>
      </c>
      <c r="S498" s="475">
        <v>63017</v>
      </c>
      <c r="T498" s="475">
        <v>6568</v>
      </c>
      <c r="U498" s="475">
        <v>4349</v>
      </c>
      <c r="V498" s="475">
        <v>37288</v>
      </c>
      <c r="W498" s="475">
        <v>10809</v>
      </c>
      <c r="X498" s="475">
        <v>226</v>
      </c>
      <c r="Y498" s="475">
        <v>3663726</v>
      </c>
      <c r="Z498" s="475">
        <v>558</v>
      </c>
      <c r="AA498" s="475">
        <v>999</v>
      </c>
      <c r="AB498" s="475">
        <v>5506190</v>
      </c>
      <c r="AC498" s="475">
        <v>1266</v>
      </c>
      <c r="AD498" s="475">
        <v>2973</v>
      </c>
      <c r="AE498" s="475">
        <v>82719729</v>
      </c>
      <c r="AF498" s="475">
        <v>2218</v>
      </c>
      <c r="AG498" s="475">
        <v>4903</v>
      </c>
      <c r="AH498" s="475">
        <v>54441118</v>
      </c>
      <c r="AI498" s="475">
        <v>5037</v>
      </c>
      <c r="AJ498" s="475">
        <v>12141</v>
      </c>
      <c r="AK498" s="475">
        <v>1104704</v>
      </c>
      <c r="AL498" s="475">
        <v>4888</v>
      </c>
      <c r="AM498" s="475">
        <v>11708</v>
      </c>
      <c r="AN498" s="475"/>
      <c r="AO498" s="475"/>
      <c r="AP498" s="475"/>
      <c r="AQ498" s="475"/>
      <c r="AR498" s="475"/>
      <c r="AS498" s="475"/>
      <c r="AT498" s="475">
        <v>5309</v>
      </c>
      <c r="AU498" s="475">
        <v>1756</v>
      </c>
      <c r="AV498" s="475">
        <v>2026</v>
      </c>
      <c r="AW498" s="475">
        <v>5</v>
      </c>
      <c r="AX498" s="475">
        <v>596</v>
      </c>
      <c r="AY498" s="475">
        <v>931</v>
      </c>
      <c r="AZ498" s="475">
        <v>2</v>
      </c>
      <c r="BA498" s="475"/>
      <c r="BB498" s="475"/>
      <c r="BC498" s="475"/>
      <c r="BD498" s="475"/>
      <c r="BE498" s="475"/>
      <c r="BF498" s="475"/>
      <c r="BG498" s="475"/>
      <c r="BH498" s="475"/>
      <c r="BI498" s="475">
        <v>37655</v>
      </c>
      <c r="BJ498" s="475">
        <v>2696</v>
      </c>
      <c r="BK498" s="475">
        <v>17357</v>
      </c>
      <c r="BL498" s="475">
        <v>57708</v>
      </c>
      <c r="BM498" s="475">
        <v>11884</v>
      </c>
      <c r="BN498" s="475">
        <v>9375</v>
      </c>
      <c r="BO498" s="475">
        <v>8100</v>
      </c>
      <c r="BP498" s="475">
        <v>6468</v>
      </c>
      <c r="BQ498" s="475">
        <v>50824</v>
      </c>
      <c r="BR498" s="475">
        <v>43276</v>
      </c>
      <c r="BS498" s="475">
        <v>15084</v>
      </c>
      <c r="BT498" s="475">
        <v>12057</v>
      </c>
      <c r="BU498" s="475">
        <v>301</v>
      </c>
      <c r="BV498" s="475">
        <v>239</v>
      </c>
      <c r="BW498" s="475"/>
      <c r="BX498" s="475"/>
      <c r="BY498" s="475"/>
      <c r="BZ498" s="475"/>
      <c r="CA498" s="475"/>
      <c r="CB498" s="475"/>
      <c r="CC498" s="475"/>
      <c r="CD498" s="475"/>
      <c r="CE498" s="475"/>
      <c r="CF498" s="475"/>
      <c r="CG498" s="475"/>
      <c r="CH498" s="475"/>
      <c r="CI498" s="475"/>
      <c r="CJ498" s="475"/>
      <c r="CK498" s="475"/>
      <c r="CL498" s="475"/>
      <c r="CM498" s="475"/>
      <c r="CN498" s="475"/>
      <c r="CO498" s="475"/>
      <c r="CP498" s="475"/>
      <c r="CQ498" s="475"/>
      <c r="CR498" s="475"/>
      <c r="CS498" s="475"/>
      <c r="CT498" s="475"/>
      <c r="CU498" s="475"/>
      <c r="CV498" s="475"/>
      <c r="CW498" s="475"/>
      <c r="CX498" s="475"/>
      <c r="CY498" s="475"/>
      <c r="CZ498" s="475"/>
      <c r="DA498" s="475"/>
      <c r="DB498" s="475"/>
      <c r="DC498" s="475"/>
      <c r="DD498" s="475"/>
      <c r="DE498" s="475"/>
      <c r="DF498" s="475"/>
      <c r="DG498" s="475"/>
      <c r="DH498" s="475"/>
      <c r="DI498" s="475"/>
      <c r="DJ498" s="475"/>
      <c r="DK498" s="475">
        <v>503</v>
      </c>
      <c r="DL498" s="475">
        <v>109541</v>
      </c>
      <c r="DM498" s="475">
        <v>218</v>
      </c>
      <c r="DN498" s="475">
        <v>371</v>
      </c>
      <c r="DO498" s="475">
        <v>2650</v>
      </c>
      <c r="DP498" s="475">
        <v>88537</v>
      </c>
      <c r="DQ498" s="475">
        <v>33</v>
      </c>
      <c r="DR498" s="475">
        <v>84</v>
      </c>
      <c r="DS498" s="475"/>
      <c r="DT498" s="475"/>
      <c r="DU498" s="475"/>
      <c r="DV498" s="475"/>
      <c r="DW498" s="475"/>
      <c r="DX498" s="475"/>
      <c r="DY498" s="475"/>
      <c r="DZ498" s="475"/>
      <c r="EA498" s="475"/>
      <c r="EB498" s="475"/>
      <c r="EC498" s="475"/>
      <c r="ED498" s="475"/>
      <c r="EE498" s="475"/>
      <c r="EF498" s="475"/>
      <c r="EG498" s="475" t="s">
        <v>152</v>
      </c>
      <c r="EH498" s="475" t="s">
        <v>152</v>
      </c>
      <c r="EI498" s="475">
        <v>1561</v>
      </c>
      <c r="EJ498" s="475">
        <v>357</v>
      </c>
      <c r="EK498" s="475">
        <v>266</v>
      </c>
      <c r="EL498" s="475">
        <v>2</v>
      </c>
      <c r="EM498" s="475">
        <v>2192</v>
      </c>
      <c r="EN498" s="475">
        <v>2628428</v>
      </c>
      <c r="EO498" s="475">
        <v>7363</v>
      </c>
      <c r="EP498" s="475">
        <v>14241</v>
      </c>
      <c r="EQ498" s="475">
        <v>2280265</v>
      </c>
      <c r="ER498" s="475">
        <v>8572</v>
      </c>
      <c r="ES498" s="475">
        <v>15625</v>
      </c>
      <c r="ET498" s="475">
        <v>14542</v>
      </c>
      <c r="EU498" s="475">
        <v>7271</v>
      </c>
      <c r="EV498" s="475">
        <v>9197</v>
      </c>
      <c r="EW498" s="475">
        <v>30897826</v>
      </c>
      <c r="EX498" s="475">
        <v>14096</v>
      </c>
      <c r="EY498" s="475">
        <v>26704</v>
      </c>
      <c r="EZ498" s="476"/>
      <c r="FA498" s="477">
        <f t="shared" si="2061"/>
        <v>1</v>
      </c>
      <c r="FB498" s="417">
        <f t="shared" si="2062"/>
        <v>2018</v>
      </c>
      <c r="FC498" s="448">
        <f t="shared" si="2063"/>
        <v>43101</v>
      </c>
      <c r="FD498" s="449">
        <f t="shared" si="2064"/>
        <v>31</v>
      </c>
      <c r="FE498" s="450"/>
      <c r="FF498" s="450"/>
      <c r="FG498" s="450"/>
      <c r="FH498" s="452">
        <f t="shared" si="2065"/>
        <v>1.8093788063337393</v>
      </c>
      <c r="FI498" s="452">
        <f t="shared" si="2066"/>
        <v>1.4273751522533495</v>
      </c>
      <c r="FJ498" s="452">
        <f t="shared" si="2067"/>
        <v>1.8624971257760405</v>
      </c>
      <c r="FK498" s="452">
        <f t="shared" si="2068"/>
        <v>1.4872384456196828</v>
      </c>
      <c r="FL498" s="452">
        <f t="shared" si="2069"/>
        <v>1.3630122291353788</v>
      </c>
      <c r="FM498" s="452">
        <f t="shared" si="2070"/>
        <v>1.1605878566831151</v>
      </c>
      <c r="FN498" s="452">
        <f t="shared" si="2071"/>
        <v>1.3955037468776019</v>
      </c>
      <c r="FO498" s="452">
        <f t="shared" si="2072"/>
        <v>1.1154593394393562</v>
      </c>
      <c r="FP498" s="452">
        <f t="shared" si="2073"/>
        <v>1.331858407079646</v>
      </c>
      <c r="FQ498" s="452">
        <f t="shared" si="2074"/>
        <v>1.0575221238938053</v>
      </c>
      <c r="FR498" s="453"/>
      <c r="FS498" s="477">
        <f t="shared" si="2086"/>
        <v>142148</v>
      </c>
      <c r="FT498" s="477" t="str">
        <f t="shared" si="2086"/>
        <v>-</v>
      </c>
      <c r="FU498" s="477">
        <f t="shared" si="2086"/>
        <v>213222</v>
      </c>
      <c r="FV498" s="477">
        <f t="shared" si="2086"/>
        <v>2487590</v>
      </c>
      <c r="FW498" s="477">
        <f t="shared" si="2086"/>
        <v>6561432</v>
      </c>
      <c r="FX498" s="477">
        <f t="shared" si="2086"/>
        <v>12929577</v>
      </c>
      <c r="FY498" s="477">
        <f t="shared" si="2086"/>
        <v>182823064</v>
      </c>
      <c r="FZ498" s="477">
        <f t="shared" si="2086"/>
        <v>131232069</v>
      </c>
      <c r="GA498" s="477">
        <f t="shared" si="2086"/>
        <v>2646008</v>
      </c>
      <c r="GB498" s="477"/>
      <c r="GC498" s="477"/>
      <c r="GD498" s="477"/>
      <c r="GE498" s="477"/>
      <c r="GF498" s="477"/>
      <c r="GG498" s="477"/>
      <c r="GH498" s="477"/>
      <c r="GI498" s="477"/>
      <c r="GJ498" s="477"/>
      <c r="GK498" s="477"/>
      <c r="GL498" s="477"/>
      <c r="GM498" s="477"/>
      <c r="GN498" s="477"/>
      <c r="GO498" s="477">
        <f t="shared" si="2087"/>
        <v>186613</v>
      </c>
      <c r="GP498" s="477">
        <f t="shared" si="2087"/>
        <v>222600</v>
      </c>
      <c r="GQ498" s="477">
        <f t="shared" si="2087"/>
        <v>0</v>
      </c>
      <c r="GR498" s="477">
        <f t="shared" si="2087"/>
        <v>5084037</v>
      </c>
      <c r="GS498" s="477">
        <f t="shared" si="2087"/>
        <v>4156250</v>
      </c>
      <c r="GT498" s="477">
        <f t="shared" si="2087"/>
        <v>18394</v>
      </c>
      <c r="GU498" s="477">
        <f t="shared" si="2087"/>
        <v>58535168</v>
      </c>
      <c r="GV498" s="416"/>
      <c r="GW498" s="402"/>
      <c r="GX498" s="402"/>
      <c r="GY498" s="402"/>
      <c r="GZ498" s="402"/>
      <c r="HA498" s="402"/>
    </row>
    <row r="499" spans="1:209" ht="9.75" customHeight="1" x14ac:dyDescent="0.2">
      <c r="A499" s="417" t="str">
        <f t="shared" si="2060"/>
        <v>2017-18JANUARYRYC</v>
      </c>
      <c r="B499" s="458" t="str">
        <f t="shared" si="2079"/>
        <v>2017-18</v>
      </c>
      <c r="C499" s="402" t="s">
        <v>654</v>
      </c>
      <c r="D499" s="402" t="s">
        <v>656</v>
      </c>
      <c r="E499" s="402" t="s">
        <v>466</v>
      </c>
      <c r="F499" s="478" t="s">
        <v>453</v>
      </c>
      <c r="G499" s="478" t="s">
        <v>687</v>
      </c>
      <c r="H499" s="479">
        <v>106875</v>
      </c>
      <c r="I499" s="479">
        <v>68745</v>
      </c>
      <c r="J499" s="479">
        <v>611500</v>
      </c>
      <c r="K499" s="479">
        <v>9</v>
      </c>
      <c r="L499" s="479">
        <v>1</v>
      </c>
      <c r="M499" s="479" t="s">
        <v>152</v>
      </c>
      <c r="N499" s="479">
        <v>56</v>
      </c>
      <c r="O499" s="479">
        <v>132</v>
      </c>
      <c r="P499" s="479" t="s">
        <v>152</v>
      </c>
      <c r="Q499" s="479" t="s">
        <v>152</v>
      </c>
      <c r="R499" s="479" t="s">
        <v>152</v>
      </c>
      <c r="S499" s="479">
        <v>73798</v>
      </c>
      <c r="T499" s="479">
        <v>6664</v>
      </c>
      <c r="U499" s="479">
        <v>4436</v>
      </c>
      <c r="V499" s="479">
        <v>40031</v>
      </c>
      <c r="W499" s="479">
        <v>12544</v>
      </c>
      <c r="X499" s="479">
        <v>4994</v>
      </c>
      <c r="Y499" s="479">
        <v>3432342</v>
      </c>
      <c r="Z499" s="479">
        <v>515</v>
      </c>
      <c r="AA499" s="479">
        <v>925</v>
      </c>
      <c r="AB499" s="479">
        <v>4038287</v>
      </c>
      <c r="AC499" s="479">
        <v>910</v>
      </c>
      <c r="AD499" s="479">
        <v>1625</v>
      </c>
      <c r="AE499" s="479">
        <v>70111137</v>
      </c>
      <c r="AF499" s="479">
        <v>1751</v>
      </c>
      <c r="AG499" s="479">
        <v>3649</v>
      </c>
      <c r="AH499" s="479">
        <v>62107789</v>
      </c>
      <c r="AI499" s="479">
        <v>4951</v>
      </c>
      <c r="AJ499" s="479">
        <v>12174</v>
      </c>
      <c r="AK499" s="479">
        <v>29613942</v>
      </c>
      <c r="AL499" s="479">
        <v>5930</v>
      </c>
      <c r="AM499" s="479">
        <v>13930</v>
      </c>
      <c r="AN499" s="479"/>
      <c r="AO499" s="479"/>
      <c r="AP499" s="479"/>
      <c r="AQ499" s="479"/>
      <c r="AR499" s="479"/>
      <c r="AS499" s="479"/>
      <c r="AT499" s="479">
        <v>6290</v>
      </c>
      <c r="AU499" s="479">
        <v>105</v>
      </c>
      <c r="AV499" s="479">
        <v>4157</v>
      </c>
      <c r="AW499" s="479">
        <v>396</v>
      </c>
      <c r="AX499" s="479">
        <v>79</v>
      </c>
      <c r="AY499" s="479">
        <v>1949</v>
      </c>
      <c r="AZ499" s="479">
        <v>2222</v>
      </c>
      <c r="BA499" s="479"/>
      <c r="BB499" s="479"/>
      <c r="BC499" s="479"/>
      <c r="BD499" s="479"/>
      <c r="BE499" s="479"/>
      <c r="BF499" s="479"/>
      <c r="BG499" s="479"/>
      <c r="BH499" s="479"/>
      <c r="BI499" s="479">
        <v>42631</v>
      </c>
      <c r="BJ499" s="479">
        <v>2109</v>
      </c>
      <c r="BK499" s="479">
        <v>22768</v>
      </c>
      <c r="BL499" s="479">
        <v>67508</v>
      </c>
      <c r="BM499" s="479">
        <v>15056</v>
      </c>
      <c r="BN499" s="479">
        <v>11219</v>
      </c>
      <c r="BO499" s="479">
        <v>4689</v>
      </c>
      <c r="BP499" s="479">
        <v>4687</v>
      </c>
      <c r="BQ499" s="479">
        <v>62086</v>
      </c>
      <c r="BR499" s="479">
        <v>46068</v>
      </c>
      <c r="BS499" s="479">
        <v>23620</v>
      </c>
      <c r="BT499" s="479">
        <v>13700</v>
      </c>
      <c r="BU499" s="479">
        <v>9759</v>
      </c>
      <c r="BV499" s="479">
        <v>5467</v>
      </c>
      <c r="BW499" s="479"/>
      <c r="BX499" s="479"/>
      <c r="BY499" s="479"/>
      <c r="BZ499" s="479"/>
      <c r="CA499" s="479"/>
      <c r="CB499" s="479"/>
      <c r="CC499" s="479"/>
      <c r="CD499" s="479"/>
      <c r="CE499" s="479"/>
      <c r="CF499" s="479"/>
      <c r="CG499" s="479"/>
      <c r="CH499" s="479"/>
      <c r="CI499" s="479"/>
      <c r="CJ499" s="479"/>
      <c r="CK499" s="479"/>
      <c r="CL499" s="479"/>
      <c r="CM499" s="479"/>
      <c r="CN499" s="479"/>
      <c r="CO499" s="479"/>
      <c r="CP499" s="479"/>
      <c r="CQ499" s="479"/>
      <c r="CR499" s="479"/>
      <c r="CS499" s="479"/>
      <c r="CT499" s="479"/>
      <c r="CU499" s="479"/>
      <c r="CV499" s="479"/>
      <c r="CW499" s="479"/>
      <c r="CX499" s="479"/>
      <c r="CY499" s="479"/>
      <c r="CZ499" s="479"/>
      <c r="DA499" s="479"/>
      <c r="DB499" s="479"/>
      <c r="DC499" s="479"/>
      <c r="DD499" s="479"/>
      <c r="DE499" s="479"/>
      <c r="DF499" s="479"/>
      <c r="DG499" s="479"/>
      <c r="DH499" s="479"/>
      <c r="DI499" s="479"/>
      <c r="DJ499" s="479"/>
      <c r="DK499" s="479">
        <v>522</v>
      </c>
      <c r="DL499" s="479">
        <v>151062</v>
      </c>
      <c r="DM499" s="479">
        <v>289</v>
      </c>
      <c r="DN499" s="479">
        <v>489</v>
      </c>
      <c r="DO499" s="479">
        <v>6335</v>
      </c>
      <c r="DP499" s="479">
        <v>250527</v>
      </c>
      <c r="DQ499" s="479">
        <v>40</v>
      </c>
      <c r="DR499" s="479">
        <v>73</v>
      </c>
      <c r="DS499" s="479"/>
      <c r="DT499" s="479"/>
      <c r="DU499" s="479"/>
      <c r="DV499" s="479"/>
      <c r="DW499" s="479"/>
      <c r="DX499" s="479"/>
      <c r="DY499" s="479"/>
      <c r="DZ499" s="479"/>
      <c r="EA499" s="479"/>
      <c r="EB499" s="479"/>
      <c r="EC499" s="479"/>
      <c r="ED499" s="479"/>
      <c r="EE499" s="479"/>
      <c r="EF499" s="479"/>
      <c r="EG499" s="479" t="s">
        <v>152</v>
      </c>
      <c r="EH499" s="479" t="s">
        <v>152</v>
      </c>
      <c r="EI499" s="479">
        <v>393</v>
      </c>
      <c r="EJ499" s="479">
        <v>1001</v>
      </c>
      <c r="EK499" s="479">
        <v>952</v>
      </c>
      <c r="EL499" s="479">
        <v>82</v>
      </c>
      <c r="EM499" s="479">
        <v>1203</v>
      </c>
      <c r="EN499" s="479">
        <v>8646592</v>
      </c>
      <c r="EO499" s="479">
        <v>8638</v>
      </c>
      <c r="EP499" s="479">
        <v>19289</v>
      </c>
      <c r="EQ499" s="479">
        <v>10072233</v>
      </c>
      <c r="ER499" s="479">
        <v>10580</v>
      </c>
      <c r="ES499" s="479">
        <v>22200</v>
      </c>
      <c r="ET499" s="479">
        <v>1093855</v>
      </c>
      <c r="EU499" s="479">
        <v>13340</v>
      </c>
      <c r="EV499" s="479">
        <v>29949</v>
      </c>
      <c r="EW499" s="479">
        <v>19037678</v>
      </c>
      <c r="EX499" s="479">
        <v>15825</v>
      </c>
      <c r="EY499" s="479">
        <v>35395</v>
      </c>
      <c r="EZ499" s="476"/>
      <c r="FA499" s="446">
        <f t="shared" si="2061"/>
        <v>1</v>
      </c>
      <c r="FB499" s="417">
        <f t="shared" si="2062"/>
        <v>2018</v>
      </c>
      <c r="FC499" s="448">
        <f t="shared" si="2063"/>
        <v>43101</v>
      </c>
      <c r="FD499" s="449">
        <f t="shared" si="2064"/>
        <v>31</v>
      </c>
      <c r="FE499" s="450"/>
      <c r="FF499" s="450"/>
      <c r="FG499" s="450"/>
      <c r="FH499" s="452">
        <f t="shared" si="2065"/>
        <v>2.2593037214885956</v>
      </c>
      <c r="FI499" s="452">
        <f t="shared" si="2066"/>
        <v>1.6835234093637454</v>
      </c>
      <c r="FJ499" s="452">
        <f t="shared" si="2067"/>
        <v>1.0570333633904418</v>
      </c>
      <c r="FK499" s="452">
        <f t="shared" si="2068"/>
        <v>1.0565825067628494</v>
      </c>
      <c r="FL499" s="452">
        <f t="shared" si="2069"/>
        <v>1.5509480152881516</v>
      </c>
      <c r="FM499" s="452">
        <f t="shared" si="2070"/>
        <v>1.1508081237041292</v>
      </c>
      <c r="FN499" s="452">
        <f t="shared" si="2071"/>
        <v>1.8829719387755102</v>
      </c>
      <c r="FO499" s="452">
        <f t="shared" si="2072"/>
        <v>1.0921556122448979</v>
      </c>
      <c r="FP499" s="452">
        <f t="shared" si="2073"/>
        <v>1.9541449739687624</v>
      </c>
      <c r="FQ499" s="452">
        <f t="shared" si="2074"/>
        <v>1.0947136563876652</v>
      </c>
      <c r="FR499" s="453"/>
      <c r="FS499" s="446">
        <f t="shared" si="2086"/>
        <v>68745</v>
      </c>
      <c r="FT499" s="446" t="str">
        <f t="shared" si="2086"/>
        <v>-</v>
      </c>
      <c r="FU499" s="446">
        <f t="shared" si="2086"/>
        <v>3849720</v>
      </c>
      <c r="FV499" s="446">
        <f t="shared" si="2086"/>
        <v>9074340</v>
      </c>
      <c r="FW499" s="446">
        <f t="shared" si="2086"/>
        <v>6164200</v>
      </c>
      <c r="FX499" s="446">
        <f t="shared" si="2086"/>
        <v>7208500</v>
      </c>
      <c r="FY499" s="446">
        <f t="shared" si="2086"/>
        <v>146073119</v>
      </c>
      <c r="FZ499" s="446">
        <f t="shared" si="2086"/>
        <v>152710656</v>
      </c>
      <c r="GA499" s="446">
        <f t="shared" si="2086"/>
        <v>69566420</v>
      </c>
      <c r="GB499" s="446"/>
      <c r="GC499" s="446"/>
      <c r="GD499" s="446"/>
      <c r="GE499" s="446"/>
      <c r="GF499" s="446"/>
      <c r="GG499" s="446"/>
      <c r="GH499" s="446"/>
      <c r="GI499" s="446"/>
      <c r="GJ499" s="446"/>
      <c r="GK499" s="446"/>
      <c r="GL499" s="446"/>
      <c r="GM499" s="446"/>
      <c r="GN499" s="446"/>
      <c r="GO499" s="446">
        <f t="shared" si="2087"/>
        <v>255258</v>
      </c>
      <c r="GP499" s="446">
        <f t="shared" si="2087"/>
        <v>462455</v>
      </c>
      <c r="GQ499" s="446">
        <f t="shared" si="2087"/>
        <v>0</v>
      </c>
      <c r="GR499" s="446">
        <f t="shared" si="2087"/>
        <v>19308289</v>
      </c>
      <c r="GS499" s="446">
        <f t="shared" si="2087"/>
        <v>21134400</v>
      </c>
      <c r="GT499" s="446">
        <f t="shared" si="2087"/>
        <v>2455818</v>
      </c>
      <c r="GU499" s="446">
        <f t="shared" si="2087"/>
        <v>42580185</v>
      </c>
      <c r="GV499" s="416"/>
      <c r="GW499" s="402"/>
      <c r="GX499" s="402"/>
      <c r="GY499" s="402"/>
      <c r="GZ499" s="402"/>
      <c r="HA499" s="402"/>
    </row>
    <row r="500" spans="1:209" ht="9.75" customHeight="1" x14ac:dyDescent="0.2">
      <c r="A500" s="417" t="str">
        <f t="shared" si="2060"/>
        <v>2017-18JANUARYR1F</v>
      </c>
      <c r="B500" s="458" t="str">
        <f t="shared" si="2079"/>
        <v>2017-18</v>
      </c>
      <c r="C500" s="402" t="s">
        <v>654</v>
      </c>
      <c r="D500" s="402" t="s">
        <v>663</v>
      </c>
      <c r="E500" s="402" t="s">
        <v>662</v>
      </c>
      <c r="F500" s="478" t="s">
        <v>458</v>
      </c>
      <c r="G500" s="478" t="s">
        <v>688</v>
      </c>
      <c r="H500" s="479">
        <v>0</v>
      </c>
      <c r="I500" s="479">
        <v>0</v>
      </c>
      <c r="J500" s="479">
        <v>0</v>
      </c>
      <c r="K500" s="479">
        <v>0</v>
      </c>
      <c r="L500" s="479">
        <v>0</v>
      </c>
      <c r="M500" s="479" t="s">
        <v>152</v>
      </c>
      <c r="N500" s="479">
        <v>0</v>
      </c>
      <c r="O500" s="479">
        <v>0</v>
      </c>
      <c r="P500" s="479" t="s">
        <v>152</v>
      </c>
      <c r="Q500" s="479" t="s">
        <v>152</v>
      </c>
      <c r="R500" s="479" t="s">
        <v>152</v>
      </c>
      <c r="S500" s="479">
        <v>0</v>
      </c>
      <c r="T500" s="479">
        <v>0</v>
      </c>
      <c r="U500" s="479">
        <v>0</v>
      </c>
      <c r="V500" s="479">
        <v>0</v>
      </c>
      <c r="W500" s="479">
        <v>0</v>
      </c>
      <c r="X500" s="479">
        <v>0</v>
      </c>
      <c r="Y500" s="479">
        <v>0</v>
      </c>
      <c r="Z500" s="479">
        <v>0</v>
      </c>
      <c r="AA500" s="479">
        <v>0</v>
      </c>
      <c r="AB500" s="479">
        <v>0</v>
      </c>
      <c r="AC500" s="479">
        <v>0</v>
      </c>
      <c r="AD500" s="479">
        <v>0</v>
      </c>
      <c r="AE500" s="479">
        <v>0</v>
      </c>
      <c r="AF500" s="479">
        <v>0</v>
      </c>
      <c r="AG500" s="479">
        <v>0</v>
      </c>
      <c r="AH500" s="479">
        <v>0</v>
      </c>
      <c r="AI500" s="479">
        <v>0</v>
      </c>
      <c r="AJ500" s="479">
        <v>0</v>
      </c>
      <c r="AK500" s="479">
        <v>0</v>
      </c>
      <c r="AL500" s="479">
        <v>0</v>
      </c>
      <c r="AM500" s="479">
        <v>0</v>
      </c>
      <c r="AN500" s="479"/>
      <c r="AO500" s="479"/>
      <c r="AP500" s="479"/>
      <c r="AQ500" s="479"/>
      <c r="AR500" s="479"/>
      <c r="AS500" s="479"/>
      <c r="AT500" s="479">
        <v>0</v>
      </c>
      <c r="AU500" s="479">
        <v>0</v>
      </c>
      <c r="AV500" s="479">
        <v>0</v>
      </c>
      <c r="AW500" s="479">
        <v>0</v>
      </c>
      <c r="AX500" s="479">
        <v>0</v>
      </c>
      <c r="AY500" s="479">
        <v>0</v>
      </c>
      <c r="AZ500" s="479">
        <v>0</v>
      </c>
      <c r="BA500" s="479"/>
      <c r="BB500" s="479"/>
      <c r="BC500" s="479"/>
      <c r="BD500" s="479"/>
      <c r="BE500" s="479"/>
      <c r="BF500" s="479"/>
      <c r="BG500" s="479"/>
      <c r="BH500" s="479"/>
      <c r="BI500" s="479">
        <v>0</v>
      </c>
      <c r="BJ500" s="479">
        <v>0</v>
      </c>
      <c r="BK500" s="479">
        <v>0</v>
      </c>
      <c r="BL500" s="479">
        <v>0</v>
      </c>
      <c r="BM500" s="479">
        <v>0</v>
      </c>
      <c r="BN500" s="479">
        <v>0</v>
      </c>
      <c r="BO500" s="479">
        <v>0</v>
      </c>
      <c r="BP500" s="479">
        <v>0</v>
      </c>
      <c r="BQ500" s="479">
        <v>0</v>
      </c>
      <c r="BR500" s="479">
        <v>0</v>
      </c>
      <c r="BS500" s="479">
        <v>0</v>
      </c>
      <c r="BT500" s="479">
        <v>0</v>
      </c>
      <c r="BU500" s="479">
        <v>0</v>
      </c>
      <c r="BV500" s="479">
        <v>0</v>
      </c>
      <c r="BW500" s="479"/>
      <c r="BX500" s="479"/>
      <c r="BY500" s="479"/>
      <c r="BZ500" s="479"/>
      <c r="CA500" s="479"/>
      <c r="CB500" s="479"/>
      <c r="CC500" s="479"/>
      <c r="CD500" s="479"/>
      <c r="CE500" s="479"/>
      <c r="CF500" s="479"/>
      <c r="CG500" s="479"/>
      <c r="CH500" s="479"/>
      <c r="CI500" s="479"/>
      <c r="CJ500" s="479"/>
      <c r="CK500" s="479"/>
      <c r="CL500" s="479"/>
      <c r="CM500" s="479"/>
      <c r="CN500" s="479"/>
      <c r="CO500" s="479"/>
      <c r="CP500" s="479"/>
      <c r="CQ500" s="479"/>
      <c r="CR500" s="479"/>
      <c r="CS500" s="479"/>
      <c r="CT500" s="479"/>
      <c r="CU500" s="479"/>
      <c r="CV500" s="479"/>
      <c r="CW500" s="479"/>
      <c r="CX500" s="479"/>
      <c r="CY500" s="479"/>
      <c r="CZ500" s="479"/>
      <c r="DA500" s="479"/>
      <c r="DB500" s="479"/>
      <c r="DC500" s="479"/>
      <c r="DD500" s="479"/>
      <c r="DE500" s="479"/>
      <c r="DF500" s="479"/>
      <c r="DG500" s="479"/>
      <c r="DH500" s="479"/>
      <c r="DI500" s="479"/>
      <c r="DJ500" s="479"/>
      <c r="DK500" s="479">
        <v>0</v>
      </c>
      <c r="DL500" s="479">
        <v>0</v>
      </c>
      <c r="DM500" s="479">
        <v>0</v>
      </c>
      <c r="DN500" s="479">
        <v>0</v>
      </c>
      <c r="DO500" s="479">
        <v>0</v>
      </c>
      <c r="DP500" s="479">
        <v>0</v>
      </c>
      <c r="DQ500" s="479">
        <v>0</v>
      </c>
      <c r="DR500" s="479">
        <v>0</v>
      </c>
      <c r="DS500" s="479"/>
      <c r="DT500" s="479"/>
      <c r="DU500" s="479"/>
      <c r="DV500" s="479"/>
      <c r="DW500" s="479"/>
      <c r="DX500" s="479"/>
      <c r="DY500" s="479"/>
      <c r="DZ500" s="479"/>
      <c r="EA500" s="479"/>
      <c r="EB500" s="479"/>
      <c r="EC500" s="479"/>
      <c r="ED500" s="479"/>
      <c r="EE500" s="479"/>
      <c r="EF500" s="479"/>
      <c r="EG500" s="479" t="s">
        <v>152</v>
      </c>
      <c r="EH500" s="479" t="s">
        <v>152</v>
      </c>
      <c r="EI500" s="479">
        <v>0</v>
      </c>
      <c r="EJ500" s="479">
        <v>0</v>
      </c>
      <c r="EK500" s="479">
        <v>0</v>
      </c>
      <c r="EL500" s="479">
        <v>0</v>
      </c>
      <c r="EM500" s="479">
        <v>0</v>
      </c>
      <c r="EN500" s="479">
        <v>0</v>
      </c>
      <c r="EO500" s="479">
        <v>0</v>
      </c>
      <c r="EP500" s="479">
        <v>0</v>
      </c>
      <c r="EQ500" s="479">
        <v>0</v>
      </c>
      <c r="ER500" s="479">
        <v>0</v>
      </c>
      <c r="ES500" s="479">
        <v>0</v>
      </c>
      <c r="ET500" s="479">
        <v>0</v>
      </c>
      <c r="EU500" s="479">
        <v>0</v>
      </c>
      <c r="EV500" s="479">
        <v>0</v>
      </c>
      <c r="EW500" s="479">
        <v>0</v>
      </c>
      <c r="EX500" s="479">
        <v>0</v>
      </c>
      <c r="EY500" s="479">
        <v>0</v>
      </c>
      <c r="EZ500" s="476"/>
      <c r="FA500" s="446">
        <f t="shared" si="2061"/>
        <v>1</v>
      </c>
      <c r="FB500" s="417">
        <f t="shared" si="2062"/>
        <v>2018</v>
      </c>
      <c r="FC500" s="448">
        <f t="shared" si="2063"/>
        <v>43101</v>
      </c>
      <c r="FD500" s="449">
        <f t="shared" si="2064"/>
        <v>31</v>
      </c>
      <c r="FE500" s="450"/>
      <c r="FF500" s="450"/>
      <c r="FG500" s="450"/>
      <c r="FH500" s="452" t="str">
        <f t="shared" si="2065"/>
        <v>-</v>
      </c>
      <c r="FI500" s="452" t="str">
        <f t="shared" si="2066"/>
        <v>-</v>
      </c>
      <c r="FJ500" s="452" t="str">
        <f t="shared" si="2067"/>
        <v>-</v>
      </c>
      <c r="FK500" s="452" t="str">
        <f t="shared" si="2068"/>
        <v>-</v>
      </c>
      <c r="FL500" s="452" t="str">
        <f t="shared" si="2069"/>
        <v>-</v>
      </c>
      <c r="FM500" s="452" t="str">
        <f t="shared" si="2070"/>
        <v>-</v>
      </c>
      <c r="FN500" s="452" t="str">
        <f t="shared" si="2071"/>
        <v>-</v>
      </c>
      <c r="FO500" s="452" t="str">
        <f t="shared" si="2072"/>
        <v>-</v>
      </c>
      <c r="FP500" s="452" t="str">
        <f t="shared" si="2073"/>
        <v>-</v>
      </c>
      <c r="FQ500" s="452" t="str">
        <f t="shared" si="2074"/>
        <v>-</v>
      </c>
      <c r="FR500" s="453"/>
      <c r="FS500" s="446">
        <f t="shared" si="2086"/>
        <v>0</v>
      </c>
      <c r="FT500" s="446" t="str">
        <f t="shared" si="2086"/>
        <v>-</v>
      </c>
      <c r="FU500" s="446">
        <f t="shared" si="2086"/>
        <v>0</v>
      </c>
      <c r="FV500" s="446">
        <f t="shared" si="2086"/>
        <v>0</v>
      </c>
      <c r="FW500" s="446">
        <f t="shared" si="2086"/>
        <v>0</v>
      </c>
      <c r="FX500" s="446">
        <f t="shared" si="2086"/>
        <v>0</v>
      </c>
      <c r="FY500" s="446">
        <f t="shared" si="2086"/>
        <v>0</v>
      </c>
      <c r="FZ500" s="446">
        <f t="shared" si="2086"/>
        <v>0</v>
      </c>
      <c r="GA500" s="446">
        <f t="shared" si="2086"/>
        <v>0</v>
      </c>
      <c r="GB500" s="446"/>
      <c r="GC500" s="446"/>
      <c r="GD500" s="446"/>
      <c r="GE500" s="446"/>
      <c r="GF500" s="446"/>
      <c r="GG500" s="446"/>
      <c r="GH500" s="446"/>
      <c r="GI500" s="446"/>
      <c r="GJ500" s="446"/>
      <c r="GK500" s="446"/>
      <c r="GL500" s="446"/>
      <c r="GM500" s="446"/>
      <c r="GN500" s="446"/>
      <c r="GO500" s="446">
        <f t="shared" si="2087"/>
        <v>0</v>
      </c>
      <c r="GP500" s="446">
        <f t="shared" si="2087"/>
        <v>0</v>
      </c>
      <c r="GQ500" s="446">
        <f t="shared" si="2087"/>
        <v>0</v>
      </c>
      <c r="GR500" s="446">
        <f t="shared" si="2087"/>
        <v>0</v>
      </c>
      <c r="GS500" s="446">
        <f t="shared" si="2087"/>
        <v>0</v>
      </c>
      <c r="GT500" s="446">
        <f t="shared" si="2087"/>
        <v>0</v>
      </c>
      <c r="GU500" s="446">
        <f t="shared" si="2087"/>
        <v>0</v>
      </c>
      <c r="GV500" s="416"/>
      <c r="GW500" s="402"/>
      <c r="GX500" s="402"/>
      <c r="GY500" s="402"/>
      <c r="GZ500" s="402"/>
      <c r="HA500" s="402"/>
    </row>
    <row r="501" spans="1:209" ht="9.75" customHeight="1" x14ac:dyDescent="0.2">
      <c r="A501" s="493" t="str">
        <f t="shared" si="2060"/>
        <v>2017-18JANUARYRRU</v>
      </c>
      <c r="B501" s="494" t="str">
        <f t="shared" si="2079"/>
        <v>2017-18</v>
      </c>
      <c r="C501" s="480" t="s">
        <v>654</v>
      </c>
      <c r="D501" s="480" t="s">
        <v>659</v>
      </c>
      <c r="E501" s="480" t="s">
        <v>467</v>
      </c>
      <c r="F501" s="495" t="s">
        <v>454</v>
      </c>
      <c r="G501" s="495" t="s">
        <v>689</v>
      </c>
      <c r="H501" s="496">
        <v>165944</v>
      </c>
      <c r="I501" s="496">
        <v>135359</v>
      </c>
      <c r="J501" s="496">
        <v>1610430</v>
      </c>
      <c r="K501" s="496">
        <v>12</v>
      </c>
      <c r="L501" s="496">
        <v>0</v>
      </c>
      <c r="M501" s="496" t="s">
        <v>152</v>
      </c>
      <c r="N501" s="496">
        <v>82</v>
      </c>
      <c r="O501" s="496">
        <v>165</v>
      </c>
      <c r="P501" s="496" t="s">
        <v>152</v>
      </c>
      <c r="Q501" s="496" t="s">
        <v>152</v>
      </c>
      <c r="R501" s="496" t="s">
        <v>152</v>
      </c>
      <c r="S501" s="496">
        <v>101662</v>
      </c>
      <c r="T501" s="496">
        <v>8472</v>
      </c>
      <c r="U501" s="496">
        <v>6145</v>
      </c>
      <c r="V501" s="496">
        <v>55562</v>
      </c>
      <c r="W501" s="496">
        <v>22023</v>
      </c>
      <c r="X501" s="496">
        <v>2744</v>
      </c>
      <c r="Y501" s="496">
        <v>3634469</v>
      </c>
      <c r="Z501" s="496">
        <v>429</v>
      </c>
      <c r="AA501" s="496">
        <v>703</v>
      </c>
      <c r="AB501" s="496">
        <v>4808640</v>
      </c>
      <c r="AC501" s="496">
        <v>783</v>
      </c>
      <c r="AD501" s="496">
        <v>1343</v>
      </c>
      <c r="AE501" s="496">
        <v>67946609</v>
      </c>
      <c r="AF501" s="496">
        <v>1223</v>
      </c>
      <c r="AG501" s="496">
        <v>2525</v>
      </c>
      <c r="AH501" s="496">
        <v>81000877</v>
      </c>
      <c r="AI501" s="496">
        <v>3678</v>
      </c>
      <c r="AJ501" s="496">
        <v>8683</v>
      </c>
      <c r="AK501" s="496">
        <v>11215454</v>
      </c>
      <c r="AL501" s="496">
        <v>4087</v>
      </c>
      <c r="AM501" s="496">
        <v>8345</v>
      </c>
      <c r="AN501" s="496"/>
      <c r="AO501" s="496"/>
      <c r="AP501" s="496"/>
      <c r="AQ501" s="496"/>
      <c r="AR501" s="496"/>
      <c r="AS501" s="496"/>
      <c r="AT501" s="496">
        <v>4199</v>
      </c>
      <c r="AU501" s="496">
        <v>408</v>
      </c>
      <c r="AV501" s="496">
        <v>1445</v>
      </c>
      <c r="AW501" s="496">
        <v>8404</v>
      </c>
      <c r="AX501" s="496">
        <v>226</v>
      </c>
      <c r="AY501" s="496">
        <v>2120</v>
      </c>
      <c r="AZ501" s="496">
        <v>0</v>
      </c>
      <c r="BA501" s="496"/>
      <c r="BB501" s="496"/>
      <c r="BC501" s="496"/>
      <c r="BD501" s="496"/>
      <c r="BE501" s="496"/>
      <c r="BF501" s="496"/>
      <c r="BG501" s="496"/>
      <c r="BH501" s="496"/>
      <c r="BI501" s="496">
        <v>64078</v>
      </c>
      <c r="BJ501" s="496">
        <v>6879</v>
      </c>
      <c r="BK501" s="496">
        <v>26506</v>
      </c>
      <c r="BL501" s="496">
        <v>97463</v>
      </c>
      <c r="BM501" s="496">
        <v>22191</v>
      </c>
      <c r="BN501" s="496">
        <v>17478</v>
      </c>
      <c r="BO501" s="496">
        <v>15981</v>
      </c>
      <c r="BP501" s="496">
        <v>12884</v>
      </c>
      <c r="BQ501" s="496">
        <v>81538</v>
      </c>
      <c r="BR501" s="496">
        <v>63237</v>
      </c>
      <c r="BS501" s="496">
        <v>35566</v>
      </c>
      <c r="BT501" s="496">
        <v>24708</v>
      </c>
      <c r="BU501" s="496">
        <v>3760</v>
      </c>
      <c r="BV501" s="496">
        <v>2889</v>
      </c>
      <c r="BW501" s="496"/>
      <c r="BX501" s="496"/>
      <c r="BY501" s="496"/>
      <c r="BZ501" s="496"/>
      <c r="CA501" s="496"/>
      <c r="CB501" s="496"/>
      <c r="CC501" s="496"/>
      <c r="CD501" s="496"/>
      <c r="CE501" s="496"/>
      <c r="CF501" s="496"/>
      <c r="CG501" s="496"/>
      <c r="CH501" s="496"/>
      <c r="CI501" s="496"/>
      <c r="CJ501" s="496"/>
      <c r="CK501" s="496"/>
      <c r="CL501" s="496"/>
      <c r="CM501" s="496"/>
      <c r="CN501" s="496"/>
      <c r="CO501" s="496"/>
      <c r="CP501" s="496"/>
      <c r="CQ501" s="496"/>
      <c r="CR501" s="496"/>
      <c r="CS501" s="496"/>
      <c r="CT501" s="496"/>
      <c r="CU501" s="496"/>
      <c r="CV501" s="496"/>
      <c r="CW501" s="496"/>
      <c r="CX501" s="496"/>
      <c r="CY501" s="496"/>
      <c r="CZ501" s="496"/>
      <c r="DA501" s="496"/>
      <c r="DB501" s="496"/>
      <c r="DC501" s="496"/>
      <c r="DD501" s="496"/>
      <c r="DE501" s="496"/>
      <c r="DF501" s="496"/>
      <c r="DG501" s="496"/>
      <c r="DH501" s="496"/>
      <c r="DI501" s="496"/>
      <c r="DJ501" s="496"/>
      <c r="DK501" s="496">
        <v>0</v>
      </c>
      <c r="DL501" s="496">
        <v>0</v>
      </c>
      <c r="DM501" s="496">
        <v>0</v>
      </c>
      <c r="DN501" s="496">
        <v>0</v>
      </c>
      <c r="DO501" s="496">
        <v>3736</v>
      </c>
      <c r="DP501" s="496">
        <v>255117</v>
      </c>
      <c r="DQ501" s="496">
        <v>68</v>
      </c>
      <c r="DR501" s="496">
        <v>150</v>
      </c>
      <c r="DS501" s="496"/>
      <c r="DT501" s="496"/>
      <c r="DU501" s="496"/>
      <c r="DV501" s="496"/>
      <c r="DW501" s="496"/>
      <c r="DX501" s="496"/>
      <c r="DY501" s="496"/>
      <c r="DZ501" s="496"/>
      <c r="EA501" s="496"/>
      <c r="EB501" s="496"/>
      <c r="EC501" s="496"/>
      <c r="ED501" s="496"/>
      <c r="EE501" s="496"/>
      <c r="EF501" s="496"/>
      <c r="EG501" s="496" t="s">
        <v>152</v>
      </c>
      <c r="EH501" s="496" t="s">
        <v>152</v>
      </c>
      <c r="EI501" s="496">
        <v>2064</v>
      </c>
      <c r="EJ501" s="496">
        <v>1008</v>
      </c>
      <c r="EK501" s="496">
        <v>1620</v>
      </c>
      <c r="EL501" s="496">
        <v>52</v>
      </c>
      <c r="EM501" s="496">
        <v>1546</v>
      </c>
      <c r="EN501" s="496">
        <v>5980820</v>
      </c>
      <c r="EO501" s="496">
        <v>5933</v>
      </c>
      <c r="EP501" s="496">
        <v>12611</v>
      </c>
      <c r="EQ501" s="496">
        <v>11394834</v>
      </c>
      <c r="ER501" s="496">
        <v>7034</v>
      </c>
      <c r="ES501" s="496">
        <v>14196</v>
      </c>
      <c r="ET501" s="496">
        <v>369008</v>
      </c>
      <c r="EU501" s="496">
        <v>7096</v>
      </c>
      <c r="EV501" s="496">
        <v>13681</v>
      </c>
      <c r="EW501" s="496">
        <v>13904297</v>
      </c>
      <c r="EX501" s="496">
        <v>8994</v>
      </c>
      <c r="EY501" s="496">
        <v>16402</v>
      </c>
      <c r="EZ501" s="497"/>
      <c r="FA501" s="482">
        <f t="shared" si="2061"/>
        <v>1</v>
      </c>
      <c r="FB501" s="493">
        <f t="shared" si="2062"/>
        <v>2018</v>
      </c>
      <c r="FC501" s="498">
        <f t="shared" si="2063"/>
        <v>43101</v>
      </c>
      <c r="FD501" s="499">
        <f t="shared" si="2064"/>
        <v>31</v>
      </c>
      <c r="FE501" s="500"/>
      <c r="FF501" s="500"/>
      <c r="FG501" s="500"/>
      <c r="FH501" s="481">
        <f t="shared" si="2065"/>
        <v>2.6193342776203967</v>
      </c>
      <c r="FI501" s="481">
        <f t="shared" si="2066"/>
        <v>2.0630311614730878</v>
      </c>
      <c r="FJ501" s="481">
        <f t="shared" si="2067"/>
        <v>2.6006509357200978</v>
      </c>
      <c r="FK501" s="481">
        <f t="shared" si="2068"/>
        <v>2.0966639544344994</v>
      </c>
      <c r="FL501" s="481">
        <f t="shared" si="2069"/>
        <v>1.4675137684028652</v>
      </c>
      <c r="FM501" s="481">
        <f t="shared" si="2070"/>
        <v>1.1381339764587308</v>
      </c>
      <c r="FN501" s="481">
        <f t="shared" si="2071"/>
        <v>1.6149480088997865</v>
      </c>
      <c r="FO501" s="481">
        <f t="shared" si="2072"/>
        <v>1.1219179948235936</v>
      </c>
      <c r="FP501" s="481">
        <f t="shared" si="2073"/>
        <v>1.370262390670554</v>
      </c>
      <c r="FQ501" s="481">
        <f t="shared" si="2074"/>
        <v>1.0528425655976676</v>
      </c>
      <c r="FR501" s="501"/>
      <c r="FS501" s="482">
        <f t="shared" si="2086"/>
        <v>0</v>
      </c>
      <c r="FT501" s="482" t="str">
        <f t="shared" si="2086"/>
        <v>-</v>
      </c>
      <c r="FU501" s="482">
        <f t="shared" si="2086"/>
        <v>11099438</v>
      </c>
      <c r="FV501" s="482">
        <f t="shared" si="2086"/>
        <v>22334235</v>
      </c>
      <c r="FW501" s="482">
        <f t="shared" si="2086"/>
        <v>5955816</v>
      </c>
      <c r="FX501" s="482">
        <f t="shared" si="2086"/>
        <v>8252735</v>
      </c>
      <c r="FY501" s="482">
        <f t="shared" si="2086"/>
        <v>140294050</v>
      </c>
      <c r="FZ501" s="482">
        <f t="shared" si="2086"/>
        <v>191225709</v>
      </c>
      <c r="GA501" s="482">
        <f t="shared" si="2086"/>
        <v>22898680</v>
      </c>
      <c r="GB501" s="482"/>
      <c r="GC501" s="482"/>
      <c r="GD501" s="482"/>
      <c r="GE501" s="482"/>
      <c r="GF501" s="482"/>
      <c r="GG501" s="482"/>
      <c r="GH501" s="482"/>
      <c r="GI501" s="482"/>
      <c r="GJ501" s="482"/>
      <c r="GK501" s="482"/>
      <c r="GL501" s="482"/>
      <c r="GM501" s="482"/>
      <c r="GN501" s="482"/>
      <c r="GO501" s="482">
        <f t="shared" si="2087"/>
        <v>0</v>
      </c>
      <c r="GP501" s="482">
        <f t="shared" si="2087"/>
        <v>560400</v>
      </c>
      <c r="GQ501" s="482">
        <f t="shared" si="2087"/>
        <v>0</v>
      </c>
      <c r="GR501" s="482">
        <f t="shared" si="2087"/>
        <v>12711888</v>
      </c>
      <c r="GS501" s="482">
        <f t="shared" si="2087"/>
        <v>22997520</v>
      </c>
      <c r="GT501" s="482">
        <f t="shared" si="2087"/>
        <v>711412</v>
      </c>
      <c r="GU501" s="482">
        <f t="shared" si="2087"/>
        <v>25357492</v>
      </c>
      <c r="GV501" s="502"/>
      <c r="GW501" s="402"/>
      <c r="GX501" s="402"/>
      <c r="GY501" s="402"/>
      <c r="GZ501" s="402"/>
      <c r="HA501" s="402"/>
    </row>
    <row r="502" spans="1:209" ht="9.75" customHeight="1" x14ac:dyDescent="0.2">
      <c r="A502" s="417" t="str">
        <f t="shared" si="2060"/>
        <v>2017-18JANUARYRX6</v>
      </c>
      <c r="B502" s="458" t="str">
        <f t="shared" si="2079"/>
        <v>2017-18</v>
      </c>
      <c r="C502" s="402" t="s">
        <v>654</v>
      </c>
      <c r="D502" s="402" t="s">
        <v>646</v>
      </c>
      <c r="E502" s="402" t="s">
        <v>645</v>
      </c>
      <c r="F502" s="478" t="s">
        <v>448</v>
      </c>
      <c r="G502" s="478" t="s">
        <v>690</v>
      </c>
      <c r="H502" s="479">
        <v>46484</v>
      </c>
      <c r="I502" s="479">
        <v>31452</v>
      </c>
      <c r="J502" s="479">
        <v>121391</v>
      </c>
      <c r="K502" s="479">
        <v>4</v>
      </c>
      <c r="L502" s="479">
        <v>1</v>
      </c>
      <c r="M502" s="479" t="s">
        <v>152</v>
      </c>
      <c r="N502" s="479">
        <v>14</v>
      </c>
      <c r="O502" s="479">
        <v>33</v>
      </c>
      <c r="P502" s="479" t="s">
        <v>152</v>
      </c>
      <c r="Q502" s="479" t="s">
        <v>152</v>
      </c>
      <c r="R502" s="479" t="s">
        <v>152</v>
      </c>
      <c r="S502" s="479">
        <v>34280</v>
      </c>
      <c r="T502" s="479">
        <v>2432</v>
      </c>
      <c r="U502" s="479">
        <v>1461</v>
      </c>
      <c r="V502" s="479">
        <v>18857</v>
      </c>
      <c r="W502" s="479">
        <v>7515</v>
      </c>
      <c r="X502" s="479">
        <v>463</v>
      </c>
      <c r="Y502" s="479">
        <v>954006</v>
      </c>
      <c r="Z502" s="479">
        <v>392</v>
      </c>
      <c r="AA502" s="479">
        <v>682</v>
      </c>
      <c r="AB502" s="479">
        <v>789442</v>
      </c>
      <c r="AC502" s="479">
        <v>540</v>
      </c>
      <c r="AD502" s="479">
        <v>960</v>
      </c>
      <c r="AE502" s="479">
        <v>26462641</v>
      </c>
      <c r="AF502" s="479">
        <v>1403</v>
      </c>
      <c r="AG502" s="479">
        <v>2938</v>
      </c>
      <c r="AH502" s="479">
        <v>39756189</v>
      </c>
      <c r="AI502" s="479">
        <v>5290</v>
      </c>
      <c r="AJ502" s="479">
        <v>12502</v>
      </c>
      <c r="AK502" s="479">
        <v>2090760</v>
      </c>
      <c r="AL502" s="479">
        <v>4516</v>
      </c>
      <c r="AM502" s="479">
        <v>11397</v>
      </c>
      <c r="AN502" s="479"/>
      <c r="AO502" s="479"/>
      <c r="AP502" s="479"/>
      <c r="AQ502" s="479"/>
      <c r="AR502" s="479"/>
      <c r="AS502" s="479"/>
      <c r="AT502" s="479">
        <v>2201</v>
      </c>
      <c r="AU502" s="479">
        <v>98</v>
      </c>
      <c r="AV502" s="479">
        <v>748</v>
      </c>
      <c r="AW502" s="479">
        <v>3926</v>
      </c>
      <c r="AX502" s="479">
        <v>79</v>
      </c>
      <c r="AY502" s="479">
        <v>1276</v>
      </c>
      <c r="AZ502" s="479">
        <v>0</v>
      </c>
      <c r="BA502" s="479"/>
      <c r="BB502" s="479"/>
      <c r="BC502" s="479"/>
      <c r="BD502" s="479"/>
      <c r="BE502" s="479"/>
      <c r="BF502" s="479"/>
      <c r="BG502" s="479"/>
      <c r="BH502" s="479"/>
      <c r="BI502" s="479">
        <v>19497</v>
      </c>
      <c r="BJ502" s="479">
        <v>4179</v>
      </c>
      <c r="BK502" s="479">
        <v>8403</v>
      </c>
      <c r="BL502" s="479">
        <v>32079</v>
      </c>
      <c r="BM502" s="479">
        <v>4582</v>
      </c>
      <c r="BN502" s="479">
        <v>3842</v>
      </c>
      <c r="BO502" s="479">
        <v>2692</v>
      </c>
      <c r="BP502" s="479">
        <v>2288</v>
      </c>
      <c r="BQ502" s="479">
        <v>25615</v>
      </c>
      <c r="BR502" s="479">
        <v>21763</v>
      </c>
      <c r="BS502" s="479">
        <v>12409</v>
      </c>
      <c r="BT502" s="479">
        <v>7997</v>
      </c>
      <c r="BU502" s="479">
        <v>794</v>
      </c>
      <c r="BV502" s="479">
        <v>479</v>
      </c>
      <c r="BW502" s="479"/>
      <c r="BX502" s="479"/>
      <c r="BY502" s="479"/>
      <c r="BZ502" s="479"/>
      <c r="CA502" s="479"/>
      <c r="CB502" s="479"/>
      <c r="CC502" s="479"/>
      <c r="CD502" s="479"/>
      <c r="CE502" s="479"/>
      <c r="CF502" s="479"/>
      <c r="CG502" s="479"/>
      <c r="CH502" s="479"/>
      <c r="CI502" s="479"/>
      <c r="CJ502" s="479"/>
      <c r="CK502" s="479"/>
      <c r="CL502" s="479"/>
      <c r="CM502" s="479"/>
      <c r="CN502" s="479"/>
      <c r="CO502" s="479"/>
      <c r="CP502" s="479"/>
      <c r="CQ502" s="479"/>
      <c r="CR502" s="479"/>
      <c r="CS502" s="479"/>
      <c r="CT502" s="479"/>
      <c r="CU502" s="479"/>
      <c r="CV502" s="479"/>
      <c r="CW502" s="479"/>
      <c r="CX502" s="479"/>
      <c r="CY502" s="479"/>
      <c r="CZ502" s="479"/>
      <c r="DA502" s="479"/>
      <c r="DB502" s="479"/>
      <c r="DC502" s="479"/>
      <c r="DD502" s="479"/>
      <c r="DE502" s="479"/>
      <c r="DF502" s="479"/>
      <c r="DG502" s="479"/>
      <c r="DH502" s="479"/>
      <c r="DI502" s="479"/>
      <c r="DJ502" s="479"/>
      <c r="DK502" s="479">
        <v>119</v>
      </c>
      <c r="DL502" s="479">
        <v>49656</v>
      </c>
      <c r="DM502" s="479">
        <v>417</v>
      </c>
      <c r="DN502" s="479">
        <v>645</v>
      </c>
      <c r="DO502" s="479">
        <v>964</v>
      </c>
      <c r="DP502" s="479">
        <v>29913</v>
      </c>
      <c r="DQ502" s="479">
        <v>31</v>
      </c>
      <c r="DR502" s="479">
        <v>61</v>
      </c>
      <c r="DS502" s="479"/>
      <c r="DT502" s="479"/>
      <c r="DU502" s="479"/>
      <c r="DV502" s="479"/>
      <c r="DW502" s="479"/>
      <c r="DX502" s="479"/>
      <c r="DY502" s="479"/>
      <c r="DZ502" s="479"/>
      <c r="EA502" s="479"/>
      <c r="EB502" s="479"/>
      <c r="EC502" s="479"/>
      <c r="ED502" s="479"/>
      <c r="EE502" s="479"/>
      <c r="EF502" s="479"/>
      <c r="EG502" s="479" t="s">
        <v>152</v>
      </c>
      <c r="EH502" s="479" t="s">
        <v>152</v>
      </c>
      <c r="EI502" s="479">
        <v>1541</v>
      </c>
      <c r="EJ502" s="479">
        <v>681</v>
      </c>
      <c r="EK502" s="479">
        <v>235</v>
      </c>
      <c r="EL502" s="479">
        <v>0</v>
      </c>
      <c r="EM502" s="479">
        <v>45</v>
      </c>
      <c r="EN502" s="479">
        <v>4501834</v>
      </c>
      <c r="EO502" s="479">
        <v>6611</v>
      </c>
      <c r="EP502" s="479">
        <v>15280</v>
      </c>
      <c r="EQ502" s="479">
        <v>2105766</v>
      </c>
      <c r="ER502" s="479">
        <v>8961</v>
      </c>
      <c r="ES502" s="479">
        <v>17973</v>
      </c>
      <c r="ET502" s="479">
        <v>0</v>
      </c>
      <c r="EU502" s="479">
        <v>0</v>
      </c>
      <c r="EV502" s="479">
        <v>0</v>
      </c>
      <c r="EW502" s="479">
        <v>476551</v>
      </c>
      <c r="EX502" s="479">
        <v>10590</v>
      </c>
      <c r="EY502" s="479">
        <v>26556</v>
      </c>
      <c r="EZ502" s="476"/>
      <c r="FA502" s="446">
        <f t="shared" si="2061"/>
        <v>1</v>
      </c>
      <c r="FB502" s="417">
        <f t="shared" si="2062"/>
        <v>2018</v>
      </c>
      <c r="FC502" s="448">
        <f t="shared" si="2063"/>
        <v>43101</v>
      </c>
      <c r="FD502" s="449">
        <f t="shared" si="2064"/>
        <v>31</v>
      </c>
      <c r="FE502" s="450"/>
      <c r="FF502" s="450"/>
      <c r="FG502" s="450"/>
      <c r="FH502" s="452">
        <f t="shared" si="2065"/>
        <v>1.884046052631579</v>
      </c>
      <c r="FI502" s="452">
        <f t="shared" si="2066"/>
        <v>1.5797697368421053</v>
      </c>
      <c r="FJ502" s="452">
        <f t="shared" si="2067"/>
        <v>1.8425735797399041</v>
      </c>
      <c r="FK502" s="452">
        <f t="shared" si="2068"/>
        <v>1.5660506502395619</v>
      </c>
      <c r="FL502" s="452">
        <f t="shared" si="2069"/>
        <v>1.3583815028901733</v>
      </c>
      <c r="FM502" s="452">
        <f t="shared" si="2070"/>
        <v>1.1541072280850613</v>
      </c>
      <c r="FN502" s="452">
        <f t="shared" si="2071"/>
        <v>1.6512308715901531</v>
      </c>
      <c r="FO502" s="452">
        <f t="shared" si="2072"/>
        <v>1.0641383898868928</v>
      </c>
      <c r="FP502" s="452">
        <f t="shared" si="2073"/>
        <v>1.7149028077753781</v>
      </c>
      <c r="FQ502" s="452">
        <f t="shared" si="2074"/>
        <v>1.0345572354211663</v>
      </c>
      <c r="FR502" s="453"/>
      <c r="FS502" s="446">
        <f t="shared" si="2086"/>
        <v>31452</v>
      </c>
      <c r="FT502" s="446" t="str">
        <f t="shared" si="2086"/>
        <v>-</v>
      </c>
      <c r="FU502" s="446">
        <f t="shared" si="2086"/>
        <v>440328</v>
      </c>
      <c r="FV502" s="446">
        <f t="shared" si="2086"/>
        <v>1037916</v>
      </c>
      <c r="FW502" s="446">
        <f t="shared" si="2086"/>
        <v>1658624</v>
      </c>
      <c r="FX502" s="446">
        <f t="shared" si="2086"/>
        <v>1402560</v>
      </c>
      <c r="FY502" s="446">
        <f t="shared" si="2086"/>
        <v>55401866</v>
      </c>
      <c r="FZ502" s="446">
        <f t="shared" si="2086"/>
        <v>93952530</v>
      </c>
      <c r="GA502" s="446">
        <f t="shared" si="2086"/>
        <v>5276811</v>
      </c>
      <c r="GB502" s="446"/>
      <c r="GC502" s="446"/>
      <c r="GD502" s="446"/>
      <c r="GE502" s="446"/>
      <c r="GF502" s="446"/>
      <c r="GG502" s="446"/>
      <c r="GH502" s="446"/>
      <c r="GI502" s="446"/>
      <c r="GJ502" s="446"/>
      <c r="GK502" s="446"/>
      <c r="GL502" s="446"/>
      <c r="GM502" s="446"/>
      <c r="GN502" s="446"/>
      <c r="GO502" s="446">
        <f t="shared" si="2087"/>
        <v>76755</v>
      </c>
      <c r="GP502" s="446">
        <f t="shared" si="2087"/>
        <v>58804</v>
      </c>
      <c r="GQ502" s="446">
        <f t="shared" si="2087"/>
        <v>0</v>
      </c>
      <c r="GR502" s="446">
        <f t="shared" si="2087"/>
        <v>10405680</v>
      </c>
      <c r="GS502" s="446">
        <f t="shared" si="2087"/>
        <v>4223655</v>
      </c>
      <c r="GT502" s="446">
        <f t="shared" si="2087"/>
        <v>0</v>
      </c>
      <c r="GU502" s="446">
        <f t="shared" si="2087"/>
        <v>1195020</v>
      </c>
      <c r="GV502" s="416"/>
      <c r="GW502" s="402"/>
      <c r="GX502" s="402"/>
      <c r="GY502" s="402"/>
      <c r="GZ502" s="402"/>
      <c r="HA502" s="402"/>
    </row>
    <row r="503" spans="1:209" ht="9.75" customHeight="1" x14ac:dyDescent="0.2">
      <c r="A503" s="417" t="str">
        <f t="shared" si="2060"/>
        <v>2017-18JANUARYRX7</v>
      </c>
      <c r="B503" s="458" t="str">
        <f t="shared" si="2079"/>
        <v>2017-18</v>
      </c>
      <c r="C503" s="402" t="s">
        <v>654</v>
      </c>
      <c r="D503" s="402" t="s">
        <v>649</v>
      </c>
      <c r="E503" s="402" t="s">
        <v>462</v>
      </c>
      <c r="F503" s="478" t="s">
        <v>449</v>
      </c>
      <c r="G503" s="478" t="s">
        <v>691</v>
      </c>
      <c r="H503" s="479">
        <v>149066</v>
      </c>
      <c r="I503" s="479">
        <v>112661</v>
      </c>
      <c r="J503" s="479">
        <v>2754684</v>
      </c>
      <c r="K503" s="479">
        <v>24</v>
      </c>
      <c r="L503" s="479">
        <v>1</v>
      </c>
      <c r="M503" s="479" t="s">
        <v>152</v>
      </c>
      <c r="N503" s="479">
        <v>114</v>
      </c>
      <c r="O503" s="479">
        <v>173</v>
      </c>
      <c r="P503" s="479" t="s">
        <v>152</v>
      </c>
      <c r="Q503" s="479" t="s">
        <v>152</v>
      </c>
      <c r="R503" s="479" t="s">
        <v>152</v>
      </c>
      <c r="S503" s="479">
        <v>96141</v>
      </c>
      <c r="T503" s="479">
        <v>10452</v>
      </c>
      <c r="U503" s="479">
        <v>7692</v>
      </c>
      <c r="V503" s="479">
        <v>52623</v>
      </c>
      <c r="W503" s="479">
        <v>19590</v>
      </c>
      <c r="X503" s="479">
        <v>3965</v>
      </c>
      <c r="Y503" s="479">
        <v>6181043</v>
      </c>
      <c r="Z503" s="479">
        <v>591</v>
      </c>
      <c r="AA503" s="479">
        <v>1004</v>
      </c>
      <c r="AB503" s="479">
        <v>7452701</v>
      </c>
      <c r="AC503" s="479">
        <v>969</v>
      </c>
      <c r="AD503" s="479">
        <v>1799</v>
      </c>
      <c r="AE503" s="479">
        <v>126251852</v>
      </c>
      <c r="AF503" s="479">
        <v>2399</v>
      </c>
      <c r="AG503" s="479">
        <v>5493</v>
      </c>
      <c r="AH503" s="479">
        <v>95428524</v>
      </c>
      <c r="AI503" s="479">
        <v>4871</v>
      </c>
      <c r="AJ503" s="479">
        <v>11656</v>
      </c>
      <c r="AK503" s="479">
        <v>24361137</v>
      </c>
      <c r="AL503" s="479">
        <v>6144</v>
      </c>
      <c r="AM503" s="479">
        <v>11791</v>
      </c>
      <c r="AN503" s="479"/>
      <c r="AO503" s="479"/>
      <c r="AP503" s="479"/>
      <c r="AQ503" s="479"/>
      <c r="AR503" s="479"/>
      <c r="AS503" s="479"/>
      <c r="AT503" s="479">
        <v>3891</v>
      </c>
      <c r="AU503" s="479">
        <v>307</v>
      </c>
      <c r="AV503" s="479">
        <v>2507</v>
      </c>
      <c r="AW503" s="479">
        <v>0</v>
      </c>
      <c r="AX503" s="479">
        <v>199</v>
      </c>
      <c r="AY503" s="479">
        <v>878</v>
      </c>
      <c r="AZ503" s="479">
        <v>0</v>
      </c>
      <c r="BA503" s="479"/>
      <c r="BB503" s="479"/>
      <c r="BC503" s="479"/>
      <c r="BD503" s="479"/>
      <c r="BE503" s="479"/>
      <c r="BF503" s="479"/>
      <c r="BG503" s="479"/>
      <c r="BH503" s="479"/>
      <c r="BI503" s="479">
        <v>62077</v>
      </c>
      <c r="BJ503" s="479">
        <v>6855</v>
      </c>
      <c r="BK503" s="479">
        <v>23318</v>
      </c>
      <c r="BL503" s="479">
        <v>92250</v>
      </c>
      <c r="BM503" s="479">
        <v>20759</v>
      </c>
      <c r="BN503" s="479">
        <v>17533</v>
      </c>
      <c r="BO503" s="479">
        <v>15069</v>
      </c>
      <c r="BP503" s="479">
        <v>12974</v>
      </c>
      <c r="BQ503" s="479">
        <v>70903</v>
      </c>
      <c r="BR503" s="479">
        <v>59075</v>
      </c>
      <c r="BS503" s="479">
        <v>28796</v>
      </c>
      <c r="BT503" s="479">
        <v>22540</v>
      </c>
      <c r="BU503" s="479">
        <v>5185</v>
      </c>
      <c r="BV503" s="479">
        <v>4301</v>
      </c>
      <c r="BW503" s="479"/>
      <c r="BX503" s="479"/>
      <c r="BY503" s="479"/>
      <c r="BZ503" s="479"/>
      <c r="CA503" s="479"/>
      <c r="CB503" s="479"/>
      <c r="CC503" s="479"/>
      <c r="CD503" s="479"/>
      <c r="CE503" s="479"/>
      <c r="CF503" s="479"/>
      <c r="CG503" s="479"/>
      <c r="CH503" s="479"/>
      <c r="CI503" s="479"/>
      <c r="CJ503" s="479"/>
      <c r="CK503" s="479"/>
      <c r="CL503" s="479"/>
      <c r="CM503" s="479"/>
      <c r="CN503" s="479"/>
      <c r="CO503" s="479"/>
      <c r="CP503" s="479"/>
      <c r="CQ503" s="479"/>
      <c r="CR503" s="479"/>
      <c r="CS503" s="479"/>
      <c r="CT503" s="479"/>
      <c r="CU503" s="479"/>
      <c r="CV503" s="479"/>
      <c r="CW503" s="479"/>
      <c r="CX503" s="479"/>
      <c r="CY503" s="479"/>
      <c r="CZ503" s="479"/>
      <c r="DA503" s="479"/>
      <c r="DB503" s="479"/>
      <c r="DC503" s="479"/>
      <c r="DD503" s="479"/>
      <c r="DE503" s="479"/>
      <c r="DF503" s="479"/>
      <c r="DG503" s="479"/>
      <c r="DH503" s="479"/>
      <c r="DI503" s="479"/>
      <c r="DJ503" s="479"/>
      <c r="DK503" s="479">
        <v>0</v>
      </c>
      <c r="DL503" s="479">
        <v>0</v>
      </c>
      <c r="DM503" s="479">
        <v>0</v>
      </c>
      <c r="DN503" s="479">
        <v>0</v>
      </c>
      <c r="DO503" s="479">
        <v>3834</v>
      </c>
      <c r="DP503" s="479">
        <v>255691</v>
      </c>
      <c r="DQ503" s="479">
        <v>67</v>
      </c>
      <c r="DR503" s="479">
        <v>140</v>
      </c>
      <c r="DS503" s="479"/>
      <c r="DT503" s="479"/>
      <c r="DU503" s="479"/>
      <c r="DV503" s="479"/>
      <c r="DW503" s="479"/>
      <c r="DX503" s="479"/>
      <c r="DY503" s="479"/>
      <c r="DZ503" s="479"/>
      <c r="EA503" s="479"/>
      <c r="EB503" s="479"/>
      <c r="EC503" s="479"/>
      <c r="ED503" s="479"/>
      <c r="EE503" s="479"/>
      <c r="EF503" s="479"/>
      <c r="EG503" s="479" t="s">
        <v>152</v>
      </c>
      <c r="EH503" s="479" t="s">
        <v>152</v>
      </c>
      <c r="EI503" s="479">
        <v>254</v>
      </c>
      <c r="EJ503" s="479">
        <v>1796</v>
      </c>
      <c r="EK503" s="479">
        <v>1267</v>
      </c>
      <c r="EL503" s="479">
        <v>101</v>
      </c>
      <c r="EM503" s="479">
        <v>1088</v>
      </c>
      <c r="EN503" s="479">
        <v>10218072</v>
      </c>
      <c r="EO503" s="479">
        <v>5689</v>
      </c>
      <c r="EP503" s="479">
        <v>11778</v>
      </c>
      <c r="EQ503" s="479">
        <v>8103232</v>
      </c>
      <c r="ER503" s="479">
        <v>6396</v>
      </c>
      <c r="ES503" s="479">
        <v>13883</v>
      </c>
      <c r="ET503" s="479">
        <v>806602</v>
      </c>
      <c r="EU503" s="479">
        <v>7986</v>
      </c>
      <c r="EV503" s="479">
        <v>15349</v>
      </c>
      <c r="EW503" s="479">
        <v>8874661</v>
      </c>
      <c r="EX503" s="479">
        <v>8157</v>
      </c>
      <c r="EY503" s="479">
        <v>18347</v>
      </c>
      <c r="EZ503" s="476"/>
      <c r="FA503" s="446">
        <f t="shared" si="2061"/>
        <v>1</v>
      </c>
      <c r="FB503" s="417">
        <f t="shared" si="2062"/>
        <v>2018</v>
      </c>
      <c r="FC503" s="448">
        <f t="shared" si="2063"/>
        <v>43101</v>
      </c>
      <c r="FD503" s="449">
        <f t="shared" si="2064"/>
        <v>31</v>
      </c>
      <c r="FE503" s="450"/>
      <c r="FF503" s="450"/>
      <c r="FG503" s="450"/>
      <c r="FH503" s="452">
        <f t="shared" si="2065"/>
        <v>1.9861270570225793</v>
      </c>
      <c r="FI503" s="452">
        <f t="shared" si="2066"/>
        <v>1.6774779946421738</v>
      </c>
      <c r="FJ503" s="452">
        <f t="shared" si="2067"/>
        <v>1.9590483619344774</v>
      </c>
      <c r="FK503" s="452">
        <f t="shared" si="2068"/>
        <v>1.6866874674987</v>
      </c>
      <c r="FL503" s="452">
        <f t="shared" si="2069"/>
        <v>1.3473766223894494</v>
      </c>
      <c r="FM503" s="452">
        <f t="shared" si="2070"/>
        <v>1.1226079851015716</v>
      </c>
      <c r="FN503" s="452">
        <f t="shared" si="2071"/>
        <v>1.469933639612047</v>
      </c>
      <c r="FO503" s="452">
        <f t="shared" si="2072"/>
        <v>1.1505870342011231</v>
      </c>
      <c r="FP503" s="452">
        <f t="shared" si="2073"/>
        <v>1.3076923076923077</v>
      </c>
      <c r="FQ503" s="452">
        <f t="shared" si="2074"/>
        <v>1.0847414880201764</v>
      </c>
      <c r="FR503" s="453"/>
      <c r="FS503" s="446">
        <f t="shared" ref="FS503:GA512" si="2088">IFERROR(HLOOKUP(FS$1,$H$5:$HA$10112,MATCH($A503,$A$5:$A$10112,0),0)*HLOOKUP(FS$2,$H$5:$HA$10112,MATCH($A503,$A$5:$A$10112,0),0),"-")</f>
        <v>112661</v>
      </c>
      <c r="FT503" s="446" t="str">
        <f t="shared" si="2088"/>
        <v>-</v>
      </c>
      <c r="FU503" s="446">
        <f t="shared" si="2088"/>
        <v>12843354</v>
      </c>
      <c r="FV503" s="446">
        <f t="shared" si="2088"/>
        <v>19490353</v>
      </c>
      <c r="FW503" s="446">
        <f t="shared" si="2088"/>
        <v>10493808</v>
      </c>
      <c r="FX503" s="446">
        <f t="shared" si="2088"/>
        <v>13837908</v>
      </c>
      <c r="FY503" s="446">
        <f t="shared" si="2088"/>
        <v>289058139</v>
      </c>
      <c r="FZ503" s="446">
        <f t="shared" si="2088"/>
        <v>228341040</v>
      </c>
      <c r="GA503" s="446">
        <f t="shared" si="2088"/>
        <v>46751315</v>
      </c>
      <c r="GB503" s="446"/>
      <c r="GC503" s="446"/>
      <c r="GD503" s="446"/>
      <c r="GE503" s="446"/>
      <c r="GF503" s="446"/>
      <c r="GG503" s="446"/>
      <c r="GH503" s="446"/>
      <c r="GI503" s="446"/>
      <c r="GJ503" s="446"/>
      <c r="GK503" s="446"/>
      <c r="GL503" s="446"/>
      <c r="GM503" s="446"/>
      <c r="GN503" s="446"/>
      <c r="GO503" s="446">
        <f t="shared" ref="GO503:GU512" si="2089">IFERROR(HLOOKUP(GO$1,$H$5:$HA$10112,MATCH($A503,$A$5:$A$10112,0),0)*HLOOKUP(GO$2,$H$5:$HA$10112,MATCH($A503,$A$5:$A$10112,0),0),"-")</f>
        <v>0</v>
      </c>
      <c r="GP503" s="446">
        <f t="shared" si="2089"/>
        <v>536760</v>
      </c>
      <c r="GQ503" s="446">
        <f t="shared" si="2089"/>
        <v>0</v>
      </c>
      <c r="GR503" s="446">
        <f t="shared" si="2089"/>
        <v>21153288</v>
      </c>
      <c r="GS503" s="446">
        <f t="shared" si="2089"/>
        <v>17589761</v>
      </c>
      <c r="GT503" s="446">
        <f t="shared" si="2089"/>
        <v>1550249</v>
      </c>
      <c r="GU503" s="446">
        <f t="shared" si="2089"/>
        <v>19961536</v>
      </c>
      <c r="GV503" s="416"/>
      <c r="GW503" s="402"/>
      <c r="GX503" s="402"/>
      <c r="GY503" s="402"/>
      <c r="GZ503" s="402"/>
      <c r="HA503" s="402"/>
    </row>
    <row r="504" spans="1:209" ht="9.75" customHeight="1" x14ac:dyDescent="0.2">
      <c r="A504" s="493" t="str">
        <f t="shared" si="2060"/>
        <v>2017-18JANUARYRYE</v>
      </c>
      <c r="B504" s="494" t="str">
        <f t="shared" si="2079"/>
        <v>2017-18</v>
      </c>
      <c r="C504" s="480" t="s">
        <v>654</v>
      </c>
      <c r="D504" s="480" t="s">
        <v>663</v>
      </c>
      <c r="E504" s="480" t="s">
        <v>662</v>
      </c>
      <c r="F504" s="495" t="s">
        <v>456</v>
      </c>
      <c r="G504" s="495" t="s">
        <v>692</v>
      </c>
      <c r="H504" s="496">
        <v>66609</v>
      </c>
      <c r="I504" s="496">
        <v>40829</v>
      </c>
      <c r="J504" s="496">
        <v>294069</v>
      </c>
      <c r="K504" s="496">
        <v>7</v>
      </c>
      <c r="L504" s="496">
        <v>3</v>
      </c>
      <c r="M504" s="496" t="s">
        <v>152</v>
      </c>
      <c r="N504" s="496">
        <v>33</v>
      </c>
      <c r="O504" s="496">
        <v>88</v>
      </c>
      <c r="P504" s="496" t="s">
        <v>152</v>
      </c>
      <c r="Q504" s="496" t="s">
        <v>152</v>
      </c>
      <c r="R504" s="496" t="s">
        <v>152</v>
      </c>
      <c r="S504" s="496">
        <v>47065</v>
      </c>
      <c r="T504" s="496">
        <v>2605</v>
      </c>
      <c r="U504" s="496">
        <v>1636</v>
      </c>
      <c r="V504" s="496">
        <v>21190</v>
      </c>
      <c r="W504" s="496">
        <v>15279</v>
      </c>
      <c r="X504" s="496">
        <v>1482</v>
      </c>
      <c r="Y504" s="496">
        <v>1104991</v>
      </c>
      <c r="Z504" s="496">
        <v>424</v>
      </c>
      <c r="AA504" s="496">
        <v>759</v>
      </c>
      <c r="AB504" s="496">
        <v>1054007</v>
      </c>
      <c r="AC504" s="496">
        <v>644</v>
      </c>
      <c r="AD504" s="496">
        <v>1216</v>
      </c>
      <c r="AE504" s="496">
        <v>20977973</v>
      </c>
      <c r="AF504" s="496">
        <v>990</v>
      </c>
      <c r="AG504" s="496">
        <v>1985</v>
      </c>
      <c r="AH504" s="496">
        <v>52970784</v>
      </c>
      <c r="AI504" s="496">
        <v>3467</v>
      </c>
      <c r="AJ504" s="496">
        <v>8113</v>
      </c>
      <c r="AK504" s="496">
        <v>7063908</v>
      </c>
      <c r="AL504" s="496">
        <v>4766</v>
      </c>
      <c r="AM504" s="496">
        <v>11154</v>
      </c>
      <c r="AN504" s="496"/>
      <c r="AO504" s="496"/>
      <c r="AP504" s="496"/>
      <c r="AQ504" s="496"/>
      <c r="AR504" s="496"/>
      <c r="AS504" s="496"/>
      <c r="AT504" s="496">
        <v>2793</v>
      </c>
      <c r="AU504" s="496">
        <v>6</v>
      </c>
      <c r="AV504" s="496">
        <v>113</v>
      </c>
      <c r="AW504" s="496">
        <v>275</v>
      </c>
      <c r="AX504" s="496">
        <v>176</v>
      </c>
      <c r="AY504" s="496">
        <v>2498</v>
      </c>
      <c r="AZ504" s="496">
        <v>0</v>
      </c>
      <c r="BA504" s="496"/>
      <c r="BB504" s="496"/>
      <c r="BC504" s="496"/>
      <c r="BD504" s="496"/>
      <c r="BE504" s="496"/>
      <c r="BF504" s="496"/>
      <c r="BG504" s="496"/>
      <c r="BH504" s="496"/>
      <c r="BI504" s="496">
        <v>25526</v>
      </c>
      <c r="BJ504" s="496">
        <v>3042</v>
      </c>
      <c r="BK504" s="496">
        <v>15704</v>
      </c>
      <c r="BL504" s="496">
        <v>44272</v>
      </c>
      <c r="BM504" s="496">
        <v>5167</v>
      </c>
      <c r="BN504" s="496">
        <v>4054</v>
      </c>
      <c r="BO504" s="496">
        <v>3222</v>
      </c>
      <c r="BP504" s="496">
        <v>2534</v>
      </c>
      <c r="BQ504" s="496">
        <v>29752</v>
      </c>
      <c r="BR504" s="496">
        <v>24660</v>
      </c>
      <c r="BS504" s="496">
        <v>21997</v>
      </c>
      <c r="BT504" s="496">
        <v>17136</v>
      </c>
      <c r="BU504" s="496">
        <v>2202</v>
      </c>
      <c r="BV504" s="496">
        <v>1636</v>
      </c>
      <c r="BW504" s="496"/>
      <c r="BX504" s="496"/>
      <c r="BY504" s="496"/>
      <c r="BZ504" s="496"/>
      <c r="CA504" s="496"/>
      <c r="CB504" s="496"/>
      <c r="CC504" s="496"/>
      <c r="CD504" s="496"/>
      <c r="CE504" s="496"/>
      <c r="CF504" s="496"/>
      <c r="CG504" s="496"/>
      <c r="CH504" s="496"/>
      <c r="CI504" s="496"/>
      <c r="CJ504" s="496"/>
      <c r="CK504" s="496"/>
      <c r="CL504" s="496"/>
      <c r="CM504" s="496"/>
      <c r="CN504" s="496"/>
      <c r="CO504" s="496"/>
      <c r="CP504" s="496"/>
      <c r="CQ504" s="496"/>
      <c r="CR504" s="496"/>
      <c r="CS504" s="496"/>
      <c r="CT504" s="496"/>
      <c r="CU504" s="496"/>
      <c r="CV504" s="496"/>
      <c r="CW504" s="496"/>
      <c r="CX504" s="496"/>
      <c r="CY504" s="496"/>
      <c r="CZ504" s="496"/>
      <c r="DA504" s="496"/>
      <c r="DB504" s="496"/>
      <c r="DC504" s="496"/>
      <c r="DD504" s="496"/>
      <c r="DE504" s="496"/>
      <c r="DF504" s="496"/>
      <c r="DG504" s="496"/>
      <c r="DH504" s="496"/>
      <c r="DI504" s="496"/>
      <c r="DJ504" s="496"/>
      <c r="DK504" s="496">
        <v>254</v>
      </c>
      <c r="DL504" s="496">
        <v>74120</v>
      </c>
      <c r="DM504" s="496">
        <v>292</v>
      </c>
      <c r="DN504" s="496">
        <v>469</v>
      </c>
      <c r="DO504" s="496">
        <v>2135</v>
      </c>
      <c r="DP504" s="496">
        <v>83012</v>
      </c>
      <c r="DQ504" s="496">
        <v>39</v>
      </c>
      <c r="DR504" s="496">
        <v>78</v>
      </c>
      <c r="DS504" s="496"/>
      <c r="DT504" s="496"/>
      <c r="DU504" s="496"/>
      <c r="DV504" s="496"/>
      <c r="DW504" s="496"/>
      <c r="DX504" s="496"/>
      <c r="DY504" s="496"/>
      <c r="DZ504" s="496"/>
      <c r="EA504" s="496"/>
      <c r="EB504" s="496"/>
      <c r="EC504" s="496"/>
      <c r="ED504" s="496"/>
      <c r="EE504" s="496"/>
      <c r="EF504" s="496"/>
      <c r="EG504" s="496" t="s">
        <v>152</v>
      </c>
      <c r="EH504" s="496" t="s">
        <v>152</v>
      </c>
      <c r="EI504" s="496">
        <v>0</v>
      </c>
      <c r="EJ504" s="496">
        <v>1806</v>
      </c>
      <c r="EK504" s="496">
        <v>1487</v>
      </c>
      <c r="EL504" s="496">
        <v>0</v>
      </c>
      <c r="EM504" s="496">
        <v>423</v>
      </c>
      <c r="EN504" s="496">
        <v>5315336</v>
      </c>
      <c r="EO504" s="496">
        <v>2943</v>
      </c>
      <c r="EP504" s="496">
        <v>5242</v>
      </c>
      <c r="EQ504" s="496">
        <v>8042919</v>
      </c>
      <c r="ER504" s="496">
        <v>5409</v>
      </c>
      <c r="ES504" s="496">
        <v>9766</v>
      </c>
      <c r="ET504" s="496">
        <v>0</v>
      </c>
      <c r="EU504" s="496">
        <v>0</v>
      </c>
      <c r="EV504" s="496">
        <v>0</v>
      </c>
      <c r="EW504" s="496">
        <v>3655851</v>
      </c>
      <c r="EX504" s="496">
        <v>8643</v>
      </c>
      <c r="EY504" s="496">
        <v>16549</v>
      </c>
      <c r="EZ504" s="497"/>
      <c r="FA504" s="482">
        <f t="shared" si="2061"/>
        <v>1</v>
      </c>
      <c r="FB504" s="493">
        <f t="shared" si="2062"/>
        <v>2018</v>
      </c>
      <c r="FC504" s="498">
        <f t="shared" si="2063"/>
        <v>43101</v>
      </c>
      <c r="FD504" s="499">
        <f t="shared" si="2064"/>
        <v>31</v>
      </c>
      <c r="FE504" s="500"/>
      <c r="FF504" s="500"/>
      <c r="FG504" s="500"/>
      <c r="FH504" s="481">
        <f t="shared" si="2065"/>
        <v>1.983493282149712</v>
      </c>
      <c r="FI504" s="481">
        <f t="shared" si="2066"/>
        <v>1.5562380038387715</v>
      </c>
      <c r="FJ504" s="481">
        <f t="shared" si="2067"/>
        <v>1.9694376528117359</v>
      </c>
      <c r="FK504" s="481">
        <f t="shared" si="2068"/>
        <v>1.5488997555012225</v>
      </c>
      <c r="FL504" s="481">
        <f t="shared" si="2069"/>
        <v>1.4040585181689476</v>
      </c>
      <c r="FM504" s="481">
        <f t="shared" si="2070"/>
        <v>1.1637564889098631</v>
      </c>
      <c r="FN504" s="481">
        <f t="shared" si="2071"/>
        <v>1.4396884612867333</v>
      </c>
      <c r="FO504" s="481">
        <f t="shared" si="2072"/>
        <v>1.1215393677596701</v>
      </c>
      <c r="FP504" s="481">
        <f t="shared" si="2073"/>
        <v>1.48582995951417</v>
      </c>
      <c r="FQ504" s="481">
        <f t="shared" si="2074"/>
        <v>1.1039136302294197</v>
      </c>
      <c r="FR504" s="501"/>
      <c r="FS504" s="482">
        <f t="shared" si="2088"/>
        <v>122487</v>
      </c>
      <c r="FT504" s="482" t="str">
        <f t="shared" si="2088"/>
        <v>-</v>
      </c>
      <c r="FU504" s="482">
        <f t="shared" si="2088"/>
        <v>1347357</v>
      </c>
      <c r="FV504" s="482">
        <f t="shared" si="2088"/>
        <v>3592952</v>
      </c>
      <c r="FW504" s="482">
        <f t="shared" si="2088"/>
        <v>1977195</v>
      </c>
      <c r="FX504" s="482">
        <f t="shared" si="2088"/>
        <v>1989376</v>
      </c>
      <c r="FY504" s="482">
        <f t="shared" si="2088"/>
        <v>42062150</v>
      </c>
      <c r="FZ504" s="482">
        <f t="shared" si="2088"/>
        <v>123958527</v>
      </c>
      <c r="GA504" s="482">
        <f t="shared" si="2088"/>
        <v>16530228</v>
      </c>
      <c r="GB504" s="482"/>
      <c r="GC504" s="482"/>
      <c r="GD504" s="482"/>
      <c r="GE504" s="482"/>
      <c r="GF504" s="482"/>
      <c r="GG504" s="482"/>
      <c r="GH504" s="482"/>
      <c r="GI504" s="482"/>
      <c r="GJ504" s="482"/>
      <c r="GK504" s="482"/>
      <c r="GL504" s="482"/>
      <c r="GM504" s="482"/>
      <c r="GN504" s="482"/>
      <c r="GO504" s="482">
        <f t="shared" si="2089"/>
        <v>119126</v>
      </c>
      <c r="GP504" s="482">
        <f t="shared" si="2089"/>
        <v>166530</v>
      </c>
      <c r="GQ504" s="482">
        <f t="shared" si="2089"/>
        <v>0</v>
      </c>
      <c r="GR504" s="482">
        <f t="shared" si="2089"/>
        <v>9467052</v>
      </c>
      <c r="GS504" s="482">
        <f t="shared" si="2089"/>
        <v>14522042</v>
      </c>
      <c r="GT504" s="482">
        <f t="shared" si="2089"/>
        <v>0</v>
      </c>
      <c r="GU504" s="482">
        <f t="shared" si="2089"/>
        <v>7000227</v>
      </c>
      <c r="GV504" s="502"/>
      <c r="GW504" s="402"/>
      <c r="GX504" s="402"/>
      <c r="GY504" s="402"/>
      <c r="GZ504" s="402"/>
      <c r="HA504" s="402"/>
    </row>
    <row r="505" spans="1:209" ht="9.75" customHeight="1" x14ac:dyDescent="0.2">
      <c r="A505" s="417" t="str">
        <f t="shared" si="2060"/>
        <v>2017-18JANUARYRYD</v>
      </c>
      <c r="B505" s="458" t="str">
        <f t="shared" si="2079"/>
        <v>2017-18</v>
      </c>
      <c r="C505" s="402" t="s">
        <v>654</v>
      </c>
      <c r="D505" s="402" t="s">
        <v>663</v>
      </c>
      <c r="E505" s="402" t="s">
        <v>662</v>
      </c>
      <c r="F505" s="478" t="s">
        <v>455</v>
      </c>
      <c r="G505" s="478" t="s">
        <v>693</v>
      </c>
      <c r="H505" s="479">
        <v>69237</v>
      </c>
      <c r="I505" s="479">
        <v>63282</v>
      </c>
      <c r="J505" s="479">
        <v>1804344</v>
      </c>
      <c r="K505" s="479">
        <v>29</v>
      </c>
      <c r="L505" s="479">
        <v>4</v>
      </c>
      <c r="M505" s="479" t="s">
        <v>152</v>
      </c>
      <c r="N505" s="479">
        <v>158</v>
      </c>
      <c r="O505" s="479">
        <v>335</v>
      </c>
      <c r="P505" s="479" t="s">
        <v>152</v>
      </c>
      <c r="Q505" s="479" t="s">
        <v>152</v>
      </c>
      <c r="R505" s="479" t="s">
        <v>152</v>
      </c>
      <c r="S505" s="479">
        <v>62327</v>
      </c>
      <c r="T505" s="479">
        <v>3289</v>
      </c>
      <c r="U505" s="479">
        <v>2010</v>
      </c>
      <c r="V505" s="479">
        <v>29398</v>
      </c>
      <c r="W505" s="479">
        <v>23179</v>
      </c>
      <c r="X505" s="479">
        <v>1298</v>
      </c>
      <c r="Y505" s="479">
        <v>1549791</v>
      </c>
      <c r="Z505" s="479">
        <v>471</v>
      </c>
      <c r="AA505" s="479">
        <v>847</v>
      </c>
      <c r="AB505" s="479">
        <v>1274954</v>
      </c>
      <c r="AC505" s="479">
        <v>634</v>
      </c>
      <c r="AD505" s="479">
        <v>1141</v>
      </c>
      <c r="AE505" s="479">
        <v>28576565</v>
      </c>
      <c r="AF505" s="479">
        <v>972</v>
      </c>
      <c r="AG505" s="479">
        <v>1811</v>
      </c>
      <c r="AH505" s="479">
        <v>89034125</v>
      </c>
      <c r="AI505" s="479">
        <v>3841</v>
      </c>
      <c r="AJ505" s="479">
        <v>8609</v>
      </c>
      <c r="AK505" s="479">
        <v>7895857</v>
      </c>
      <c r="AL505" s="479">
        <v>6083</v>
      </c>
      <c r="AM505" s="479">
        <v>14584</v>
      </c>
      <c r="AN505" s="479"/>
      <c r="AO505" s="479"/>
      <c r="AP505" s="479"/>
      <c r="AQ505" s="479"/>
      <c r="AR505" s="479"/>
      <c r="AS505" s="479"/>
      <c r="AT505" s="479">
        <v>2948</v>
      </c>
      <c r="AU505" s="479">
        <v>82</v>
      </c>
      <c r="AV505" s="479">
        <v>291</v>
      </c>
      <c r="AW505" s="479">
        <v>101</v>
      </c>
      <c r="AX505" s="479">
        <v>272</v>
      </c>
      <c r="AY505" s="479">
        <v>2303</v>
      </c>
      <c r="AZ505" s="479">
        <v>709</v>
      </c>
      <c r="BA505" s="479"/>
      <c r="BB505" s="479"/>
      <c r="BC505" s="479"/>
      <c r="BD505" s="479"/>
      <c r="BE505" s="479"/>
      <c r="BF505" s="479"/>
      <c r="BG505" s="479"/>
      <c r="BH505" s="479"/>
      <c r="BI505" s="479">
        <v>36266</v>
      </c>
      <c r="BJ505" s="479">
        <v>1670</v>
      </c>
      <c r="BK505" s="479">
        <v>21443</v>
      </c>
      <c r="BL505" s="479">
        <v>59379</v>
      </c>
      <c r="BM505" s="479">
        <v>8191</v>
      </c>
      <c r="BN505" s="479">
        <v>6088</v>
      </c>
      <c r="BO505" s="479">
        <v>4956</v>
      </c>
      <c r="BP505" s="479">
        <v>6088</v>
      </c>
      <c r="BQ505" s="479">
        <v>41134</v>
      </c>
      <c r="BR505" s="479">
        <v>33352</v>
      </c>
      <c r="BS505" s="479">
        <v>39428</v>
      </c>
      <c r="BT505" s="479">
        <v>24830</v>
      </c>
      <c r="BU505" s="479">
        <v>2459</v>
      </c>
      <c r="BV505" s="479">
        <v>1415</v>
      </c>
      <c r="BW505" s="479"/>
      <c r="BX505" s="479"/>
      <c r="BY505" s="479"/>
      <c r="BZ505" s="479"/>
      <c r="CA505" s="479"/>
      <c r="CB505" s="479"/>
      <c r="CC505" s="479"/>
      <c r="CD505" s="479"/>
      <c r="CE505" s="479"/>
      <c r="CF505" s="479"/>
      <c r="CG505" s="479"/>
      <c r="CH505" s="479"/>
      <c r="CI505" s="479"/>
      <c r="CJ505" s="479"/>
      <c r="CK505" s="479"/>
      <c r="CL505" s="479"/>
      <c r="CM505" s="479"/>
      <c r="CN505" s="479"/>
      <c r="CO505" s="479"/>
      <c r="CP505" s="479"/>
      <c r="CQ505" s="479"/>
      <c r="CR505" s="479"/>
      <c r="CS505" s="479"/>
      <c r="CT505" s="479"/>
      <c r="CU505" s="479"/>
      <c r="CV505" s="479"/>
      <c r="CW505" s="479"/>
      <c r="CX505" s="479"/>
      <c r="CY505" s="479"/>
      <c r="CZ505" s="479"/>
      <c r="DA505" s="479"/>
      <c r="DB505" s="479"/>
      <c r="DC505" s="479"/>
      <c r="DD505" s="479"/>
      <c r="DE505" s="479"/>
      <c r="DF505" s="479"/>
      <c r="DG505" s="479"/>
      <c r="DH505" s="479"/>
      <c r="DI505" s="479"/>
      <c r="DJ505" s="479"/>
      <c r="DK505" s="479">
        <v>270</v>
      </c>
      <c r="DL505" s="479">
        <v>77766</v>
      </c>
      <c r="DM505" s="479">
        <v>288</v>
      </c>
      <c r="DN505" s="479">
        <v>448</v>
      </c>
      <c r="DO505" s="479">
        <v>2532</v>
      </c>
      <c r="DP505" s="479">
        <v>127841</v>
      </c>
      <c r="DQ505" s="479">
        <v>50</v>
      </c>
      <c r="DR505" s="479">
        <v>110</v>
      </c>
      <c r="DS505" s="479"/>
      <c r="DT505" s="479"/>
      <c r="DU505" s="479"/>
      <c r="DV505" s="479"/>
      <c r="DW505" s="479"/>
      <c r="DX505" s="479"/>
      <c r="DY505" s="479"/>
      <c r="DZ505" s="479"/>
      <c r="EA505" s="479"/>
      <c r="EB505" s="479"/>
      <c r="EC505" s="479"/>
      <c r="ED505" s="479"/>
      <c r="EE505" s="479"/>
      <c r="EF505" s="479"/>
      <c r="EG505" s="479" t="s">
        <v>152</v>
      </c>
      <c r="EH505" s="479" t="s">
        <v>152</v>
      </c>
      <c r="EI505" s="479">
        <v>2154</v>
      </c>
      <c r="EJ505" s="479">
        <v>217</v>
      </c>
      <c r="EK505" s="479">
        <v>1526</v>
      </c>
      <c r="EL505" s="479">
        <v>0</v>
      </c>
      <c r="EM505" s="479">
        <v>411</v>
      </c>
      <c r="EN505" s="479">
        <v>1470019</v>
      </c>
      <c r="EO505" s="479">
        <v>6774</v>
      </c>
      <c r="EP505" s="479">
        <v>14402</v>
      </c>
      <c r="EQ505" s="479">
        <v>12881270</v>
      </c>
      <c r="ER505" s="479">
        <v>8441</v>
      </c>
      <c r="ES505" s="479">
        <v>18944</v>
      </c>
      <c r="ET505" s="479">
        <v>0</v>
      </c>
      <c r="EU505" s="479">
        <v>0</v>
      </c>
      <c r="EV505" s="479">
        <v>0</v>
      </c>
      <c r="EW505" s="479">
        <v>4652042</v>
      </c>
      <c r="EX505" s="479">
        <v>11319</v>
      </c>
      <c r="EY505" s="479">
        <v>26290</v>
      </c>
      <c r="EZ505" s="476"/>
      <c r="FA505" s="446">
        <f t="shared" si="2061"/>
        <v>1</v>
      </c>
      <c r="FB505" s="417">
        <f t="shared" si="2062"/>
        <v>2018</v>
      </c>
      <c r="FC505" s="448">
        <f t="shared" si="2063"/>
        <v>43101</v>
      </c>
      <c r="FD505" s="449">
        <f t="shared" si="2064"/>
        <v>31</v>
      </c>
      <c r="FE505" s="450"/>
      <c r="FF505" s="450"/>
      <c r="FG505" s="450"/>
      <c r="FH505" s="452">
        <f t="shared" si="2065"/>
        <v>2.4904226208574034</v>
      </c>
      <c r="FI505" s="452">
        <f t="shared" si="2066"/>
        <v>1.8510185466707205</v>
      </c>
      <c r="FJ505" s="452">
        <f t="shared" si="2067"/>
        <v>2.4656716417910447</v>
      </c>
      <c r="FK505" s="452">
        <f t="shared" si="2068"/>
        <v>3.0288557213930347</v>
      </c>
      <c r="FL505" s="452">
        <f t="shared" si="2069"/>
        <v>1.399210830668753</v>
      </c>
      <c r="FM505" s="452">
        <f t="shared" si="2070"/>
        <v>1.1344989455064971</v>
      </c>
      <c r="FN505" s="452">
        <f t="shared" si="2071"/>
        <v>1.7010224772423315</v>
      </c>
      <c r="FO505" s="452">
        <f t="shared" si="2072"/>
        <v>1.071228266965788</v>
      </c>
      <c r="FP505" s="452">
        <f t="shared" si="2073"/>
        <v>1.8944530046224961</v>
      </c>
      <c r="FQ505" s="452">
        <f t="shared" si="2074"/>
        <v>1.0901386748844375</v>
      </c>
      <c r="FR505" s="453"/>
      <c r="FS505" s="446">
        <f t="shared" si="2088"/>
        <v>253128</v>
      </c>
      <c r="FT505" s="446" t="str">
        <f t="shared" si="2088"/>
        <v>-</v>
      </c>
      <c r="FU505" s="446">
        <f t="shared" si="2088"/>
        <v>9998556</v>
      </c>
      <c r="FV505" s="446">
        <f t="shared" si="2088"/>
        <v>21199470</v>
      </c>
      <c r="FW505" s="446">
        <f t="shared" si="2088"/>
        <v>2785783</v>
      </c>
      <c r="FX505" s="446">
        <f t="shared" si="2088"/>
        <v>2293410</v>
      </c>
      <c r="FY505" s="446">
        <f t="shared" si="2088"/>
        <v>53239778</v>
      </c>
      <c r="FZ505" s="446">
        <f t="shared" si="2088"/>
        <v>199548011</v>
      </c>
      <c r="GA505" s="446">
        <f t="shared" si="2088"/>
        <v>18930032</v>
      </c>
      <c r="GB505" s="446"/>
      <c r="GC505" s="446"/>
      <c r="GD505" s="446"/>
      <c r="GE505" s="446"/>
      <c r="GF505" s="446"/>
      <c r="GG505" s="446"/>
      <c r="GH505" s="446"/>
      <c r="GI505" s="446"/>
      <c r="GJ505" s="446"/>
      <c r="GK505" s="446"/>
      <c r="GL505" s="446"/>
      <c r="GM505" s="446"/>
      <c r="GN505" s="446"/>
      <c r="GO505" s="446">
        <f t="shared" si="2089"/>
        <v>120960</v>
      </c>
      <c r="GP505" s="446">
        <f t="shared" si="2089"/>
        <v>278520</v>
      </c>
      <c r="GQ505" s="446">
        <f t="shared" si="2089"/>
        <v>0</v>
      </c>
      <c r="GR505" s="446">
        <f t="shared" si="2089"/>
        <v>3125234</v>
      </c>
      <c r="GS505" s="446">
        <f t="shared" si="2089"/>
        <v>28908544</v>
      </c>
      <c r="GT505" s="446">
        <f t="shared" si="2089"/>
        <v>0</v>
      </c>
      <c r="GU505" s="446">
        <f t="shared" si="2089"/>
        <v>10805190</v>
      </c>
      <c r="GV505" s="416"/>
      <c r="GW505" s="402"/>
      <c r="GX505" s="402"/>
      <c r="GY505" s="402"/>
      <c r="GZ505" s="402"/>
      <c r="HA505" s="402"/>
    </row>
    <row r="506" spans="1:209" ht="9.75" customHeight="1" x14ac:dyDescent="0.2">
      <c r="A506" s="417" t="str">
        <f t="shared" si="2060"/>
        <v>2017-18JANUARYRYF</v>
      </c>
      <c r="B506" s="458" t="str">
        <f t="shared" si="2079"/>
        <v>2017-18</v>
      </c>
      <c r="C506" s="402" t="s">
        <v>654</v>
      </c>
      <c r="D506" s="402" t="s">
        <v>667</v>
      </c>
      <c r="E506" s="402" t="s">
        <v>666</v>
      </c>
      <c r="F506" s="478" t="s">
        <v>457</v>
      </c>
      <c r="G506" s="478" t="s">
        <v>694</v>
      </c>
      <c r="H506" s="479">
        <v>102159</v>
      </c>
      <c r="I506" s="479">
        <v>70387</v>
      </c>
      <c r="J506" s="479">
        <v>323777</v>
      </c>
      <c r="K506" s="479">
        <v>5</v>
      </c>
      <c r="L506" s="479">
        <v>2</v>
      </c>
      <c r="M506" s="479" t="s">
        <v>152</v>
      </c>
      <c r="N506" s="479">
        <v>18</v>
      </c>
      <c r="O506" s="479">
        <v>55</v>
      </c>
      <c r="P506" s="479" t="s">
        <v>152</v>
      </c>
      <c r="Q506" s="479" t="s">
        <v>152</v>
      </c>
      <c r="R506" s="479" t="s">
        <v>152</v>
      </c>
      <c r="S506" s="479">
        <v>75074</v>
      </c>
      <c r="T506" s="479">
        <v>5411</v>
      </c>
      <c r="U506" s="479">
        <v>3185</v>
      </c>
      <c r="V506" s="479">
        <v>38391</v>
      </c>
      <c r="W506" s="479">
        <v>19619</v>
      </c>
      <c r="X506" s="479">
        <v>1524</v>
      </c>
      <c r="Y506" s="479">
        <v>2977802</v>
      </c>
      <c r="Z506" s="479">
        <v>550</v>
      </c>
      <c r="AA506" s="479">
        <v>1010</v>
      </c>
      <c r="AB506" s="479">
        <v>2593726</v>
      </c>
      <c r="AC506" s="479">
        <v>814</v>
      </c>
      <c r="AD506" s="479">
        <v>1462</v>
      </c>
      <c r="AE506" s="479">
        <v>68737774</v>
      </c>
      <c r="AF506" s="479">
        <v>1790</v>
      </c>
      <c r="AG506" s="479">
        <v>3758</v>
      </c>
      <c r="AH506" s="479">
        <v>75702485</v>
      </c>
      <c r="AI506" s="479">
        <v>3859</v>
      </c>
      <c r="AJ506" s="479">
        <v>8924</v>
      </c>
      <c r="AK506" s="479">
        <v>8753670</v>
      </c>
      <c r="AL506" s="479">
        <v>5744</v>
      </c>
      <c r="AM506" s="479">
        <v>12951</v>
      </c>
      <c r="AN506" s="479"/>
      <c r="AO506" s="479"/>
      <c r="AP506" s="479"/>
      <c r="AQ506" s="479"/>
      <c r="AR506" s="479"/>
      <c r="AS506" s="479"/>
      <c r="AT506" s="479">
        <v>3673</v>
      </c>
      <c r="AU506" s="479">
        <v>404</v>
      </c>
      <c r="AV506" s="479">
        <v>1673</v>
      </c>
      <c r="AW506" s="479">
        <v>2170</v>
      </c>
      <c r="AX506" s="479">
        <v>374</v>
      </c>
      <c r="AY506" s="479">
        <v>1222</v>
      </c>
      <c r="AZ506" s="479">
        <v>73</v>
      </c>
      <c r="BA506" s="479"/>
      <c r="BB506" s="479"/>
      <c r="BC506" s="479"/>
      <c r="BD506" s="479"/>
      <c r="BE506" s="479"/>
      <c r="BF506" s="479"/>
      <c r="BG506" s="479"/>
      <c r="BH506" s="479"/>
      <c r="BI506" s="479">
        <v>39400</v>
      </c>
      <c r="BJ506" s="479">
        <v>3282</v>
      </c>
      <c r="BK506" s="479">
        <v>28719</v>
      </c>
      <c r="BL506" s="479">
        <v>71401</v>
      </c>
      <c r="BM506" s="479">
        <v>10827</v>
      </c>
      <c r="BN506" s="479">
        <v>8654</v>
      </c>
      <c r="BO506" s="479">
        <v>6352</v>
      </c>
      <c r="BP506" s="479">
        <v>5172</v>
      </c>
      <c r="BQ506" s="479">
        <v>50760</v>
      </c>
      <c r="BR506" s="479">
        <v>43072</v>
      </c>
      <c r="BS506" s="479">
        <v>28036</v>
      </c>
      <c r="BT506" s="479">
        <v>21727</v>
      </c>
      <c r="BU506" s="479">
        <v>2815</v>
      </c>
      <c r="BV506" s="479">
        <v>1736</v>
      </c>
      <c r="BW506" s="479"/>
      <c r="BX506" s="479"/>
      <c r="BY506" s="479"/>
      <c r="BZ506" s="479"/>
      <c r="CA506" s="479"/>
      <c r="CB506" s="479"/>
      <c r="CC506" s="479"/>
      <c r="CD506" s="479"/>
      <c r="CE506" s="479"/>
      <c r="CF506" s="479"/>
      <c r="CG506" s="479"/>
      <c r="CH506" s="479"/>
      <c r="CI506" s="479"/>
      <c r="CJ506" s="479"/>
      <c r="CK506" s="479"/>
      <c r="CL506" s="479"/>
      <c r="CM506" s="479"/>
      <c r="CN506" s="479"/>
      <c r="CO506" s="479"/>
      <c r="CP506" s="479"/>
      <c r="CQ506" s="479"/>
      <c r="CR506" s="479"/>
      <c r="CS506" s="479"/>
      <c r="CT506" s="479"/>
      <c r="CU506" s="479"/>
      <c r="CV506" s="479"/>
      <c r="CW506" s="479"/>
      <c r="CX506" s="479"/>
      <c r="CY506" s="479"/>
      <c r="CZ506" s="479"/>
      <c r="DA506" s="479"/>
      <c r="DB506" s="479"/>
      <c r="DC506" s="479"/>
      <c r="DD506" s="479"/>
      <c r="DE506" s="479"/>
      <c r="DF506" s="479"/>
      <c r="DG506" s="479"/>
      <c r="DH506" s="479"/>
      <c r="DI506" s="479"/>
      <c r="DJ506" s="479"/>
      <c r="DK506" s="479">
        <v>0</v>
      </c>
      <c r="DL506" s="479">
        <v>0</v>
      </c>
      <c r="DM506" s="479">
        <v>0</v>
      </c>
      <c r="DN506" s="479">
        <v>0</v>
      </c>
      <c r="DO506" s="479">
        <v>0</v>
      </c>
      <c r="DP506" s="479">
        <v>0</v>
      </c>
      <c r="DQ506" s="479">
        <v>0</v>
      </c>
      <c r="DR506" s="479">
        <v>0</v>
      </c>
      <c r="DS506" s="479"/>
      <c r="DT506" s="479"/>
      <c r="DU506" s="479"/>
      <c r="DV506" s="479"/>
      <c r="DW506" s="479"/>
      <c r="DX506" s="479"/>
      <c r="DY506" s="479"/>
      <c r="DZ506" s="479"/>
      <c r="EA506" s="479"/>
      <c r="EB506" s="479"/>
      <c r="EC506" s="479"/>
      <c r="ED506" s="479"/>
      <c r="EE506" s="479"/>
      <c r="EF506" s="479"/>
      <c r="EG506" s="479" t="s">
        <v>152</v>
      </c>
      <c r="EH506" s="479" t="s">
        <v>152</v>
      </c>
      <c r="EI506" s="479">
        <v>2</v>
      </c>
      <c r="EJ506" s="479">
        <v>1212</v>
      </c>
      <c r="EK506" s="479">
        <v>1087</v>
      </c>
      <c r="EL506" s="479">
        <v>26</v>
      </c>
      <c r="EM506" s="479">
        <v>1261</v>
      </c>
      <c r="EN506" s="479">
        <v>6262233</v>
      </c>
      <c r="EO506" s="479">
        <v>5167</v>
      </c>
      <c r="EP506" s="479">
        <v>10373</v>
      </c>
      <c r="EQ506" s="479">
        <v>7073225</v>
      </c>
      <c r="ER506" s="479">
        <v>6507</v>
      </c>
      <c r="ES506" s="479">
        <v>13138</v>
      </c>
      <c r="ET506" s="479">
        <v>207041</v>
      </c>
      <c r="EU506" s="479">
        <v>7963</v>
      </c>
      <c r="EV506" s="479">
        <v>24572</v>
      </c>
      <c r="EW506" s="479">
        <v>9527581</v>
      </c>
      <c r="EX506" s="479">
        <v>7556</v>
      </c>
      <c r="EY506" s="479">
        <v>16453</v>
      </c>
      <c r="EZ506" s="476"/>
      <c r="FA506" s="446">
        <f t="shared" si="2061"/>
        <v>1</v>
      </c>
      <c r="FB506" s="417">
        <f t="shared" si="2062"/>
        <v>2018</v>
      </c>
      <c r="FC506" s="448">
        <f t="shared" si="2063"/>
        <v>43101</v>
      </c>
      <c r="FD506" s="449">
        <f t="shared" si="2064"/>
        <v>31</v>
      </c>
      <c r="FE506" s="450"/>
      <c r="FF506" s="450"/>
      <c r="FG506" s="450"/>
      <c r="FH506" s="452">
        <f t="shared" si="2065"/>
        <v>2.0009240436148588</v>
      </c>
      <c r="FI506" s="452">
        <f t="shared" si="2066"/>
        <v>1.5993346885973019</v>
      </c>
      <c r="FJ506" s="452">
        <f t="shared" si="2067"/>
        <v>1.994348508634223</v>
      </c>
      <c r="FK506" s="452">
        <f t="shared" si="2068"/>
        <v>1.6238618524332811</v>
      </c>
      <c r="FL506" s="452">
        <f t="shared" si="2069"/>
        <v>1.32218488708291</v>
      </c>
      <c r="FM506" s="452">
        <f t="shared" si="2070"/>
        <v>1.1219296189211012</v>
      </c>
      <c r="FN506" s="452">
        <f t="shared" si="2071"/>
        <v>1.4290228859778786</v>
      </c>
      <c r="FO506" s="452">
        <f t="shared" si="2072"/>
        <v>1.1074468627351037</v>
      </c>
      <c r="FP506" s="452">
        <f t="shared" si="2073"/>
        <v>1.8471128608923884</v>
      </c>
      <c r="FQ506" s="452">
        <f t="shared" si="2074"/>
        <v>1.1391076115485563</v>
      </c>
      <c r="FR506" s="453"/>
      <c r="FS506" s="446">
        <f t="shared" si="2088"/>
        <v>140774</v>
      </c>
      <c r="FT506" s="446" t="str">
        <f t="shared" si="2088"/>
        <v>-</v>
      </c>
      <c r="FU506" s="446">
        <f t="shared" si="2088"/>
        <v>1266966</v>
      </c>
      <c r="FV506" s="446">
        <f t="shared" si="2088"/>
        <v>3871285</v>
      </c>
      <c r="FW506" s="446">
        <f t="shared" si="2088"/>
        <v>5465110</v>
      </c>
      <c r="FX506" s="446">
        <f t="shared" si="2088"/>
        <v>4656470</v>
      </c>
      <c r="FY506" s="446">
        <f t="shared" si="2088"/>
        <v>144273378</v>
      </c>
      <c r="FZ506" s="446">
        <f t="shared" si="2088"/>
        <v>175079956</v>
      </c>
      <c r="GA506" s="446">
        <f t="shared" si="2088"/>
        <v>19737324</v>
      </c>
      <c r="GB506" s="446"/>
      <c r="GC506" s="446"/>
      <c r="GD506" s="446"/>
      <c r="GE506" s="446"/>
      <c r="GF506" s="446"/>
      <c r="GG506" s="446"/>
      <c r="GH506" s="446"/>
      <c r="GI506" s="446"/>
      <c r="GJ506" s="446"/>
      <c r="GK506" s="446"/>
      <c r="GL506" s="446"/>
      <c r="GM506" s="446"/>
      <c r="GN506" s="446"/>
      <c r="GO506" s="446">
        <f t="shared" si="2089"/>
        <v>0</v>
      </c>
      <c r="GP506" s="446">
        <f t="shared" si="2089"/>
        <v>0</v>
      </c>
      <c r="GQ506" s="446">
        <f t="shared" si="2089"/>
        <v>0</v>
      </c>
      <c r="GR506" s="446">
        <f t="shared" si="2089"/>
        <v>12572076</v>
      </c>
      <c r="GS506" s="446">
        <f t="shared" si="2089"/>
        <v>14281006</v>
      </c>
      <c r="GT506" s="446">
        <f t="shared" si="2089"/>
        <v>638872</v>
      </c>
      <c r="GU506" s="446">
        <f t="shared" si="2089"/>
        <v>20747233</v>
      </c>
      <c r="GV506" s="416"/>
      <c r="GW506" s="402"/>
      <c r="GX506" s="402"/>
      <c r="GY506" s="402"/>
      <c r="GZ506" s="402"/>
      <c r="HA506" s="402"/>
    </row>
    <row r="507" spans="1:209" ht="9.75" customHeight="1" x14ac:dyDescent="0.2">
      <c r="A507" s="417" t="str">
        <f t="shared" ref="A507:A570" si="2090">B507&amp;C507&amp;F507</f>
        <v>2017-18JANUARYRYA</v>
      </c>
      <c r="B507" s="458" t="str">
        <f t="shared" si="2079"/>
        <v>2017-18</v>
      </c>
      <c r="C507" s="402" t="s">
        <v>654</v>
      </c>
      <c r="D507" s="402" t="s">
        <v>653</v>
      </c>
      <c r="E507" s="402" t="s">
        <v>652</v>
      </c>
      <c r="F507" s="478" t="s">
        <v>452</v>
      </c>
      <c r="G507" s="478" t="s">
        <v>695</v>
      </c>
      <c r="H507" s="479">
        <v>113676</v>
      </c>
      <c r="I507" s="479">
        <v>81954</v>
      </c>
      <c r="J507" s="479">
        <v>250946</v>
      </c>
      <c r="K507" s="479">
        <v>3</v>
      </c>
      <c r="L507" s="479">
        <v>1</v>
      </c>
      <c r="M507" s="479" t="s">
        <v>152</v>
      </c>
      <c r="N507" s="479">
        <v>14</v>
      </c>
      <c r="O507" s="479">
        <v>39</v>
      </c>
      <c r="P507" s="479" t="s">
        <v>152</v>
      </c>
      <c r="Q507" s="479" t="s">
        <v>152</v>
      </c>
      <c r="R507" s="479" t="s">
        <v>152</v>
      </c>
      <c r="S507" s="479">
        <v>92372</v>
      </c>
      <c r="T507" s="479">
        <v>5548</v>
      </c>
      <c r="U507" s="479">
        <v>3386</v>
      </c>
      <c r="V507" s="479">
        <v>42490</v>
      </c>
      <c r="W507" s="479">
        <v>34896</v>
      </c>
      <c r="X507" s="479">
        <v>2481</v>
      </c>
      <c r="Y507" s="479">
        <v>2261874</v>
      </c>
      <c r="Z507" s="479">
        <v>408</v>
      </c>
      <c r="AA507" s="479">
        <v>704</v>
      </c>
      <c r="AB507" s="479">
        <v>1656537</v>
      </c>
      <c r="AC507" s="479">
        <v>489</v>
      </c>
      <c r="AD507" s="479">
        <v>883</v>
      </c>
      <c r="AE507" s="479">
        <v>31515394</v>
      </c>
      <c r="AF507" s="479">
        <v>742</v>
      </c>
      <c r="AG507" s="479">
        <v>1346</v>
      </c>
      <c r="AH507" s="479">
        <v>73977491</v>
      </c>
      <c r="AI507" s="479">
        <v>2120</v>
      </c>
      <c r="AJ507" s="479">
        <v>4969</v>
      </c>
      <c r="AK507" s="479">
        <v>8513091</v>
      </c>
      <c r="AL507" s="479">
        <v>3431</v>
      </c>
      <c r="AM507" s="479">
        <v>8757</v>
      </c>
      <c r="AN507" s="479"/>
      <c r="AO507" s="479"/>
      <c r="AP507" s="479"/>
      <c r="AQ507" s="479"/>
      <c r="AR507" s="479"/>
      <c r="AS507" s="479"/>
      <c r="AT507" s="479">
        <v>3446</v>
      </c>
      <c r="AU507" s="479">
        <v>9</v>
      </c>
      <c r="AV507" s="479">
        <v>14</v>
      </c>
      <c r="AW507" s="479">
        <v>0</v>
      </c>
      <c r="AX507" s="479">
        <v>269</v>
      </c>
      <c r="AY507" s="479">
        <v>3154</v>
      </c>
      <c r="AZ507" s="479">
        <v>2092</v>
      </c>
      <c r="BA507" s="479"/>
      <c r="BB507" s="479"/>
      <c r="BC507" s="479"/>
      <c r="BD507" s="479"/>
      <c r="BE507" s="479"/>
      <c r="BF507" s="479"/>
      <c r="BG507" s="479"/>
      <c r="BH507" s="479"/>
      <c r="BI507" s="479">
        <v>51594</v>
      </c>
      <c r="BJ507" s="479">
        <v>3344</v>
      </c>
      <c r="BK507" s="479">
        <v>33988</v>
      </c>
      <c r="BL507" s="479">
        <v>88926</v>
      </c>
      <c r="BM507" s="479">
        <v>10318</v>
      </c>
      <c r="BN507" s="479">
        <v>7683</v>
      </c>
      <c r="BO507" s="479">
        <v>6125</v>
      </c>
      <c r="BP507" s="479">
        <v>4695</v>
      </c>
      <c r="BQ507" s="479">
        <v>53090</v>
      </c>
      <c r="BR507" s="479">
        <v>44770</v>
      </c>
      <c r="BS507" s="479">
        <v>58666</v>
      </c>
      <c r="BT507" s="479">
        <v>36689</v>
      </c>
      <c r="BU507" s="479">
        <v>5812</v>
      </c>
      <c r="BV507" s="479">
        <v>2613</v>
      </c>
      <c r="BW507" s="479"/>
      <c r="BX507" s="479"/>
      <c r="BY507" s="479"/>
      <c r="BZ507" s="479"/>
      <c r="CA507" s="479"/>
      <c r="CB507" s="479"/>
      <c r="CC507" s="479"/>
      <c r="CD507" s="479"/>
      <c r="CE507" s="479"/>
      <c r="CF507" s="479"/>
      <c r="CG507" s="479"/>
      <c r="CH507" s="479"/>
      <c r="CI507" s="479"/>
      <c r="CJ507" s="479"/>
      <c r="CK507" s="479"/>
      <c r="CL507" s="479"/>
      <c r="CM507" s="479"/>
      <c r="CN507" s="479"/>
      <c r="CO507" s="479"/>
      <c r="CP507" s="479"/>
      <c r="CQ507" s="479"/>
      <c r="CR507" s="479"/>
      <c r="CS507" s="479"/>
      <c r="CT507" s="479"/>
      <c r="CU507" s="479"/>
      <c r="CV507" s="479"/>
      <c r="CW507" s="479"/>
      <c r="CX507" s="479"/>
      <c r="CY507" s="479"/>
      <c r="CZ507" s="479"/>
      <c r="DA507" s="479"/>
      <c r="DB507" s="479"/>
      <c r="DC507" s="479"/>
      <c r="DD507" s="479"/>
      <c r="DE507" s="479"/>
      <c r="DF507" s="479"/>
      <c r="DG507" s="479"/>
      <c r="DH507" s="479"/>
      <c r="DI507" s="479"/>
      <c r="DJ507" s="479"/>
      <c r="DK507" s="479">
        <v>246</v>
      </c>
      <c r="DL507" s="479">
        <v>72634</v>
      </c>
      <c r="DM507" s="479">
        <v>295</v>
      </c>
      <c r="DN507" s="479">
        <v>460</v>
      </c>
      <c r="DO507" s="479">
        <v>4006</v>
      </c>
      <c r="DP507" s="479">
        <v>192030</v>
      </c>
      <c r="DQ507" s="479">
        <v>48</v>
      </c>
      <c r="DR507" s="479">
        <v>60</v>
      </c>
      <c r="DS507" s="479"/>
      <c r="DT507" s="479"/>
      <c r="DU507" s="479"/>
      <c r="DV507" s="479"/>
      <c r="DW507" s="479"/>
      <c r="DX507" s="479"/>
      <c r="DY507" s="479"/>
      <c r="DZ507" s="479"/>
      <c r="EA507" s="479"/>
      <c r="EB507" s="479"/>
      <c r="EC507" s="479"/>
      <c r="ED507" s="479"/>
      <c r="EE507" s="479"/>
      <c r="EF507" s="479"/>
      <c r="EG507" s="479" t="s">
        <v>152</v>
      </c>
      <c r="EH507" s="479" t="s">
        <v>152</v>
      </c>
      <c r="EI507" s="479">
        <v>328</v>
      </c>
      <c r="EJ507" s="479">
        <v>3</v>
      </c>
      <c r="EK507" s="479">
        <v>1634</v>
      </c>
      <c r="EL507" s="479">
        <v>0</v>
      </c>
      <c r="EM507" s="479">
        <v>1546</v>
      </c>
      <c r="EN507" s="479">
        <v>12458</v>
      </c>
      <c r="EO507" s="479">
        <v>4153</v>
      </c>
      <c r="EP507" s="479">
        <v>7310</v>
      </c>
      <c r="EQ507" s="479">
        <v>8273996</v>
      </c>
      <c r="ER507" s="479">
        <v>5064</v>
      </c>
      <c r="ES507" s="479">
        <v>11147</v>
      </c>
      <c r="ET507" s="479">
        <v>0</v>
      </c>
      <c r="EU507" s="479">
        <v>0</v>
      </c>
      <c r="EV507" s="479">
        <v>0</v>
      </c>
      <c r="EW507" s="479">
        <v>10338804</v>
      </c>
      <c r="EX507" s="479">
        <v>6687</v>
      </c>
      <c r="EY507" s="479">
        <v>15369</v>
      </c>
      <c r="EZ507" s="476"/>
      <c r="FA507" s="446">
        <f t="shared" ref="FA507:FA570" si="2091">MONTH(1&amp;C507)</f>
        <v>1</v>
      </c>
      <c r="FB507" s="417">
        <f t="shared" ref="FB507:FB570" si="2092">LEFT($B507,4)+IF(FA507&lt;4,1,0)</f>
        <v>2018</v>
      </c>
      <c r="FC507" s="448">
        <f t="shared" ref="FC507:FC570" si="2093">DATE($FB507,$FA507,1)</f>
        <v>43101</v>
      </c>
      <c r="FD507" s="449">
        <f t="shared" ref="FD507:FD570" si="2094">DAY(EOMONTH($FC507,0))</f>
        <v>31</v>
      </c>
      <c r="FE507" s="450"/>
      <c r="FF507" s="450"/>
      <c r="FG507" s="450"/>
      <c r="FH507" s="452">
        <f t="shared" ref="FH507:FH570" si="2095">IFERROR(BM507/HLOOKUP(FH$3,$T$5:$X$10112,ROW()-4,0),"-")</f>
        <v>1.8597692862292718</v>
      </c>
      <c r="FI507" s="452">
        <f t="shared" ref="FI507:FI570" si="2096">IFERROR(BN507/HLOOKUP(FI$3,$T$5:$X$10112,ROW()-4,0),"-")</f>
        <v>1.3848233597692863</v>
      </c>
      <c r="FJ507" s="452">
        <f t="shared" ref="FJ507:FJ570" si="2097">IFERROR(BO507/HLOOKUP(FJ$3,$T$5:$X$10112,ROW()-4,0),"-")</f>
        <v>1.8089190785587714</v>
      </c>
      <c r="FK507" s="452">
        <f t="shared" ref="FK507:FK570" si="2098">IFERROR(BP507/HLOOKUP(FK$3,$T$5:$X$10112,ROW()-4,0),"-")</f>
        <v>1.3865918487891318</v>
      </c>
      <c r="FL507" s="452">
        <f t="shared" ref="FL507:FL570" si="2099">IFERROR(BQ507/HLOOKUP(FL$3,$T$5:$X$10112,ROW()-4,0),"-")</f>
        <v>1.2494704636385032</v>
      </c>
      <c r="FM507" s="452">
        <f t="shared" ref="FM507:FM570" si="2100">IFERROR(BR507/HLOOKUP(FM$3,$T$5:$X$10112,ROW()-4,0),"-")</f>
        <v>1.0536596846316781</v>
      </c>
      <c r="FN507" s="452">
        <f t="shared" ref="FN507:FN570" si="2101">IFERROR(BS507/HLOOKUP(FN$3,$T$5:$X$10112,ROW()-4,0),"-")</f>
        <v>1.6811668959193031</v>
      </c>
      <c r="FO507" s="452">
        <f t="shared" ref="FO507:FO570" si="2102">IFERROR(BT507/HLOOKUP(FO$3,$T$5:$X$10112,ROW()-4,0),"-")</f>
        <v>1.051381247134342</v>
      </c>
      <c r="FP507" s="452">
        <f t="shared" ref="FP507:FP570" si="2103">IFERROR(BU507/HLOOKUP(FP$3,$T$5:$X$10112,ROW()-4,0),"-")</f>
        <v>2.342603788794841</v>
      </c>
      <c r="FQ507" s="452">
        <f t="shared" ref="FQ507:FQ570" si="2104">IFERROR(BV507/HLOOKUP(FQ$3,$T$5:$X$10112,ROW()-4,0),"-")</f>
        <v>1.0532043530834341</v>
      </c>
      <c r="FR507" s="453"/>
      <c r="FS507" s="446">
        <f t="shared" si="2088"/>
        <v>81954</v>
      </c>
      <c r="FT507" s="446" t="str">
        <f t="shared" si="2088"/>
        <v>-</v>
      </c>
      <c r="FU507" s="446">
        <f t="shared" si="2088"/>
        <v>1147356</v>
      </c>
      <c r="FV507" s="446">
        <f t="shared" si="2088"/>
        <v>3196206</v>
      </c>
      <c r="FW507" s="446">
        <f t="shared" si="2088"/>
        <v>3905792</v>
      </c>
      <c r="FX507" s="446">
        <f t="shared" si="2088"/>
        <v>2989838</v>
      </c>
      <c r="FY507" s="446">
        <f t="shared" si="2088"/>
        <v>57191540</v>
      </c>
      <c r="FZ507" s="446">
        <f t="shared" si="2088"/>
        <v>173398224</v>
      </c>
      <c r="GA507" s="446">
        <f t="shared" si="2088"/>
        <v>21726117</v>
      </c>
      <c r="GB507" s="446"/>
      <c r="GC507" s="446"/>
      <c r="GD507" s="446"/>
      <c r="GE507" s="446"/>
      <c r="GF507" s="446"/>
      <c r="GG507" s="446"/>
      <c r="GH507" s="446"/>
      <c r="GI507" s="446"/>
      <c r="GJ507" s="446"/>
      <c r="GK507" s="446"/>
      <c r="GL507" s="446"/>
      <c r="GM507" s="446"/>
      <c r="GN507" s="446"/>
      <c r="GO507" s="446">
        <f t="shared" si="2089"/>
        <v>113160</v>
      </c>
      <c r="GP507" s="446">
        <f t="shared" si="2089"/>
        <v>240360</v>
      </c>
      <c r="GQ507" s="446">
        <f t="shared" si="2089"/>
        <v>0</v>
      </c>
      <c r="GR507" s="446">
        <f t="shared" si="2089"/>
        <v>21930</v>
      </c>
      <c r="GS507" s="446">
        <f t="shared" si="2089"/>
        <v>18214198</v>
      </c>
      <c r="GT507" s="446">
        <f t="shared" si="2089"/>
        <v>0</v>
      </c>
      <c r="GU507" s="446">
        <f t="shared" si="2089"/>
        <v>23760474</v>
      </c>
      <c r="GV507" s="416"/>
      <c r="GW507" s="402"/>
      <c r="GX507" s="402"/>
      <c r="GY507" s="402"/>
      <c r="GZ507" s="402"/>
      <c r="HA507" s="402"/>
    </row>
    <row r="508" spans="1:209" ht="9.75" customHeight="1" x14ac:dyDescent="0.2">
      <c r="A508" s="485" t="str">
        <f t="shared" si="2090"/>
        <v>2017-18JANUARYRX8</v>
      </c>
      <c r="B508" s="503" t="str">
        <f t="shared" si="2079"/>
        <v>2017-18</v>
      </c>
      <c r="C508" s="436" t="s">
        <v>654</v>
      </c>
      <c r="D508" s="436" t="s">
        <v>646</v>
      </c>
      <c r="E508" s="436" t="s">
        <v>645</v>
      </c>
      <c r="F508" s="504" t="s">
        <v>450</v>
      </c>
      <c r="G508" s="504" t="s">
        <v>696</v>
      </c>
      <c r="H508" s="483">
        <v>75501</v>
      </c>
      <c r="I508" s="483">
        <v>52204</v>
      </c>
      <c r="J508" s="483">
        <v>181212</v>
      </c>
      <c r="K508" s="483">
        <v>3</v>
      </c>
      <c r="L508" s="483">
        <v>1</v>
      </c>
      <c r="M508" s="483" t="s">
        <v>152</v>
      </c>
      <c r="N508" s="483">
        <v>13</v>
      </c>
      <c r="O508" s="483">
        <v>63</v>
      </c>
      <c r="P508" s="483" t="s">
        <v>152</v>
      </c>
      <c r="Q508" s="483" t="s">
        <v>152</v>
      </c>
      <c r="R508" s="483" t="s">
        <v>152</v>
      </c>
      <c r="S508" s="483">
        <v>68430</v>
      </c>
      <c r="T508" s="483">
        <v>8729</v>
      </c>
      <c r="U508" s="483">
        <v>6363</v>
      </c>
      <c r="V508" s="483">
        <v>37263</v>
      </c>
      <c r="W508" s="483">
        <v>12528</v>
      </c>
      <c r="X508" s="483">
        <v>847</v>
      </c>
      <c r="Y508" s="483">
        <v>4274793</v>
      </c>
      <c r="Z508" s="483">
        <v>490</v>
      </c>
      <c r="AA508" s="483">
        <v>836</v>
      </c>
      <c r="AB508" s="483">
        <v>4519590</v>
      </c>
      <c r="AC508" s="483">
        <v>710</v>
      </c>
      <c r="AD508" s="483">
        <v>1275</v>
      </c>
      <c r="AE508" s="483">
        <v>60253263</v>
      </c>
      <c r="AF508" s="483">
        <v>1617</v>
      </c>
      <c r="AG508" s="483">
        <v>3570</v>
      </c>
      <c r="AH508" s="483">
        <v>48756032</v>
      </c>
      <c r="AI508" s="483">
        <v>3892</v>
      </c>
      <c r="AJ508" s="483">
        <v>9111</v>
      </c>
      <c r="AK508" s="483">
        <v>4454387</v>
      </c>
      <c r="AL508" s="483">
        <v>5259</v>
      </c>
      <c r="AM508" s="483">
        <v>13502</v>
      </c>
      <c r="AN508" s="483"/>
      <c r="AO508" s="483"/>
      <c r="AP508" s="483"/>
      <c r="AQ508" s="483"/>
      <c r="AR508" s="483"/>
      <c r="AS508" s="483"/>
      <c r="AT508" s="483">
        <v>4941</v>
      </c>
      <c r="AU508" s="483">
        <v>661</v>
      </c>
      <c r="AV508" s="483">
        <v>1099</v>
      </c>
      <c r="AW508" s="483">
        <v>5256</v>
      </c>
      <c r="AX508" s="483">
        <v>361</v>
      </c>
      <c r="AY508" s="483">
        <v>2820</v>
      </c>
      <c r="AZ508" s="483">
        <v>40</v>
      </c>
      <c r="BA508" s="483"/>
      <c r="BB508" s="483"/>
      <c r="BC508" s="483"/>
      <c r="BD508" s="483"/>
      <c r="BE508" s="483"/>
      <c r="BF508" s="483"/>
      <c r="BG508" s="483"/>
      <c r="BH508" s="483"/>
      <c r="BI508" s="483">
        <v>41278</v>
      </c>
      <c r="BJ508" s="483">
        <v>6114</v>
      </c>
      <c r="BK508" s="483">
        <v>16097</v>
      </c>
      <c r="BL508" s="483">
        <v>63489</v>
      </c>
      <c r="BM508" s="483">
        <v>20183</v>
      </c>
      <c r="BN508" s="483">
        <v>15191</v>
      </c>
      <c r="BO508" s="483">
        <v>14546</v>
      </c>
      <c r="BP508" s="483">
        <v>11066</v>
      </c>
      <c r="BQ508" s="483">
        <v>59281</v>
      </c>
      <c r="BR508" s="483">
        <v>45647</v>
      </c>
      <c r="BS508" s="483">
        <v>23767</v>
      </c>
      <c r="BT508" s="483">
        <v>14919</v>
      </c>
      <c r="BU508" s="483">
        <v>1732</v>
      </c>
      <c r="BV508" s="483">
        <v>979</v>
      </c>
      <c r="BW508" s="483"/>
      <c r="BX508" s="483"/>
      <c r="BY508" s="483"/>
      <c r="BZ508" s="483"/>
      <c r="CA508" s="483"/>
      <c r="CB508" s="483"/>
      <c r="CC508" s="483"/>
      <c r="CD508" s="483"/>
      <c r="CE508" s="483"/>
      <c r="CF508" s="483"/>
      <c r="CG508" s="483"/>
      <c r="CH508" s="483"/>
      <c r="CI508" s="483"/>
      <c r="CJ508" s="483"/>
      <c r="CK508" s="483"/>
      <c r="CL508" s="483"/>
      <c r="CM508" s="483"/>
      <c r="CN508" s="483"/>
      <c r="CO508" s="483"/>
      <c r="CP508" s="483"/>
      <c r="CQ508" s="483"/>
      <c r="CR508" s="483"/>
      <c r="CS508" s="483"/>
      <c r="CT508" s="483"/>
      <c r="CU508" s="483"/>
      <c r="CV508" s="483"/>
      <c r="CW508" s="483"/>
      <c r="CX508" s="483"/>
      <c r="CY508" s="483"/>
      <c r="CZ508" s="483"/>
      <c r="DA508" s="483"/>
      <c r="DB508" s="483"/>
      <c r="DC508" s="483"/>
      <c r="DD508" s="483"/>
      <c r="DE508" s="483"/>
      <c r="DF508" s="483"/>
      <c r="DG508" s="483"/>
      <c r="DH508" s="483"/>
      <c r="DI508" s="483"/>
      <c r="DJ508" s="483"/>
      <c r="DK508" s="483">
        <v>0</v>
      </c>
      <c r="DL508" s="483">
        <v>0</v>
      </c>
      <c r="DM508" s="483">
        <v>0</v>
      </c>
      <c r="DN508" s="483">
        <v>0</v>
      </c>
      <c r="DO508" s="483">
        <v>5062</v>
      </c>
      <c r="DP508" s="483">
        <v>151474</v>
      </c>
      <c r="DQ508" s="483">
        <v>30</v>
      </c>
      <c r="DR508" s="483">
        <v>52</v>
      </c>
      <c r="DS508" s="483"/>
      <c r="DT508" s="483"/>
      <c r="DU508" s="483"/>
      <c r="DV508" s="483"/>
      <c r="DW508" s="483"/>
      <c r="DX508" s="483"/>
      <c r="DY508" s="483"/>
      <c r="DZ508" s="483"/>
      <c r="EA508" s="483"/>
      <c r="EB508" s="483"/>
      <c r="EC508" s="483"/>
      <c r="ED508" s="483"/>
      <c r="EE508" s="483"/>
      <c r="EF508" s="483"/>
      <c r="EG508" s="483" t="s">
        <v>152</v>
      </c>
      <c r="EH508" s="483" t="s">
        <v>152</v>
      </c>
      <c r="EI508" s="483">
        <v>52</v>
      </c>
      <c r="EJ508" s="483">
        <v>518</v>
      </c>
      <c r="EK508" s="483">
        <v>244</v>
      </c>
      <c r="EL508" s="483">
        <v>56</v>
      </c>
      <c r="EM508" s="483">
        <v>3252</v>
      </c>
      <c r="EN508" s="483">
        <v>2449551</v>
      </c>
      <c r="EO508" s="483">
        <v>4729</v>
      </c>
      <c r="EP508" s="483">
        <v>12170</v>
      </c>
      <c r="EQ508" s="483">
        <v>1229735</v>
      </c>
      <c r="ER508" s="483">
        <v>5040</v>
      </c>
      <c r="ES508" s="483">
        <v>10877</v>
      </c>
      <c r="ET508" s="483">
        <v>322931</v>
      </c>
      <c r="EU508" s="483">
        <v>5767</v>
      </c>
      <c r="EV508" s="483">
        <v>11983</v>
      </c>
      <c r="EW508" s="483">
        <v>27622415</v>
      </c>
      <c r="EX508" s="483">
        <v>8494</v>
      </c>
      <c r="EY508" s="483">
        <v>19266</v>
      </c>
      <c r="EZ508" s="484"/>
      <c r="FA508" s="468">
        <f t="shared" si="2091"/>
        <v>1</v>
      </c>
      <c r="FB508" s="485">
        <f t="shared" si="2092"/>
        <v>2018</v>
      </c>
      <c r="FC508" s="486">
        <f t="shared" si="2093"/>
        <v>43101</v>
      </c>
      <c r="FD508" s="470">
        <f t="shared" si="2094"/>
        <v>31</v>
      </c>
      <c r="FE508" s="471"/>
      <c r="FF508" s="471"/>
      <c r="FG508" s="471"/>
      <c r="FH508" s="487">
        <f t="shared" si="2095"/>
        <v>2.3121777981441172</v>
      </c>
      <c r="FI508" s="487">
        <f t="shared" si="2096"/>
        <v>1.7402909840760683</v>
      </c>
      <c r="FJ508" s="487">
        <f t="shared" si="2097"/>
        <v>2.2860286028602861</v>
      </c>
      <c r="FK508" s="487">
        <f t="shared" si="2098"/>
        <v>1.7391167688197391</v>
      </c>
      <c r="FL508" s="487">
        <f t="shared" si="2099"/>
        <v>1.5908810348066447</v>
      </c>
      <c r="FM508" s="487">
        <f t="shared" si="2100"/>
        <v>1.2249953036524166</v>
      </c>
      <c r="FN508" s="487">
        <f t="shared" si="2101"/>
        <v>1.8971104725415071</v>
      </c>
      <c r="FO508" s="487">
        <f t="shared" si="2102"/>
        <v>1.1908524904214559</v>
      </c>
      <c r="FP508" s="487">
        <f t="shared" si="2103"/>
        <v>2.0448642266824084</v>
      </c>
      <c r="FQ508" s="487">
        <f t="shared" si="2104"/>
        <v>1.1558441558441559</v>
      </c>
      <c r="FR508" s="459"/>
      <c r="FS508" s="468">
        <f t="shared" si="2088"/>
        <v>52204</v>
      </c>
      <c r="FT508" s="468" t="str">
        <f t="shared" si="2088"/>
        <v>-</v>
      </c>
      <c r="FU508" s="468">
        <f t="shared" si="2088"/>
        <v>678652</v>
      </c>
      <c r="FV508" s="468">
        <f t="shared" si="2088"/>
        <v>3288852</v>
      </c>
      <c r="FW508" s="468">
        <f t="shared" si="2088"/>
        <v>7297444</v>
      </c>
      <c r="FX508" s="468">
        <f t="shared" si="2088"/>
        <v>8112825</v>
      </c>
      <c r="FY508" s="468">
        <f t="shared" si="2088"/>
        <v>133028910</v>
      </c>
      <c r="FZ508" s="468">
        <f t="shared" si="2088"/>
        <v>114142608</v>
      </c>
      <c r="GA508" s="468">
        <f t="shared" si="2088"/>
        <v>11436194</v>
      </c>
      <c r="GB508" s="468"/>
      <c r="GC508" s="468"/>
      <c r="GD508" s="468"/>
      <c r="GE508" s="468"/>
      <c r="GF508" s="468"/>
      <c r="GG508" s="468"/>
      <c r="GH508" s="468"/>
      <c r="GI508" s="468"/>
      <c r="GJ508" s="468"/>
      <c r="GK508" s="468"/>
      <c r="GL508" s="468"/>
      <c r="GM508" s="468"/>
      <c r="GN508" s="468"/>
      <c r="GO508" s="468">
        <f t="shared" si="2089"/>
        <v>0</v>
      </c>
      <c r="GP508" s="468">
        <f t="shared" si="2089"/>
        <v>263224</v>
      </c>
      <c r="GQ508" s="468">
        <f t="shared" si="2089"/>
        <v>0</v>
      </c>
      <c r="GR508" s="468">
        <f t="shared" si="2089"/>
        <v>6304060</v>
      </c>
      <c r="GS508" s="468">
        <f t="shared" si="2089"/>
        <v>2653988</v>
      </c>
      <c r="GT508" s="468">
        <f t="shared" si="2089"/>
        <v>671048</v>
      </c>
      <c r="GU508" s="468">
        <f t="shared" si="2089"/>
        <v>62653032</v>
      </c>
      <c r="GV508" s="425"/>
      <c r="GW508" s="402"/>
      <c r="GX508" s="402"/>
      <c r="GY508" s="402"/>
      <c r="GZ508" s="402"/>
      <c r="HA508" s="402"/>
    </row>
    <row r="509" spans="1:209" ht="9.75" customHeight="1" x14ac:dyDescent="0.2">
      <c r="A509" s="472" t="str">
        <f t="shared" si="2090"/>
        <v>2017-18FEBRUARYRX9</v>
      </c>
      <c r="B509" s="488" t="str">
        <f t="shared" si="2079"/>
        <v>2017-18</v>
      </c>
      <c r="C509" s="400" t="s">
        <v>657</v>
      </c>
      <c r="D509" s="400" t="s">
        <v>653</v>
      </c>
      <c r="E509" s="400" t="s">
        <v>652</v>
      </c>
      <c r="F509" s="474" t="s">
        <v>451</v>
      </c>
      <c r="G509" s="474" t="s">
        <v>686</v>
      </c>
      <c r="H509" s="475">
        <v>82691</v>
      </c>
      <c r="I509" s="475">
        <v>67383</v>
      </c>
      <c r="J509" s="475">
        <v>306981</v>
      </c>
      <c r="K509" s="475">
        <v>5</v>
      </c>
      <c r="L509" s="475">
        <v>2</v>
      </c>
      <c r="M509" s="475" t="s">
        <v>152</v>
      </c>
      <c r="N509" s="475">
        <v>22</v>
      </c>
      <c r="O509" s="475">
        <v>69</v>
      </c>
      <c r="P509" s="475" t="s">
        <v>152</v>
      </c>
      <c r="Q509" s="475" t="s">
        <v>152</v>
      </c>
      <c r="R509" s="475" t="s">
        <v>152</v>
      </c>
      <c r="S509" s="475">
        <v>55547</v>
      </c>
      <c r="T509" s="475">
        <v>6197</v>
      </c>
      <c r="U509" s="475">
        <v>4124</v>
      </c>
      <c r="V509" s="475">
        <v>33410</v>
      </c>
      <c r="W509" s="475">
        <v>9374</v>
      </c>
      <c r="X509" s="475">
        <v>207</v>
      </c>
      <c r="Y509" s="475">
        <v>3517030</v>
      </c>
      <c r="Z509" s="475">
        <v>568</v>
      </c>
      <c r="AA509" s="475">
        <v>991</v>
      </c>
      <c r="AB509" s="475">
        <v>5348281</v>
      </c>
      <c r="AC509" s="475">
        <v>1297</v>
      </c>
      <c r="AD509" s="475">
        <v>3180</v>
      </c>
      <c r="AE509" s="475">
        <v>82988335</v>
      </c>
      <c r="AF509" s="475">
        <v>2484</v>
      </c>
      <c r="AG509" s="475">
        <v>5435</v>
      </c>
      <c r="AH509" s="475">
        <v>57864515</v>
      </c>
      <c r="AI509" s="475">
        <v>6173</v>
      </c>
      <c r="AJ509" s="475">
        <v>14753</v>
      </c>
      <c r="AK509" s="475">
        <v>1011354</v>
      </c>
      <c r="AL509" s="475">
        <v>4886</v>
      </c>
      <c r="AM509" s="475">
        <v>11061</v>
      </c>
      <c r="AN509" s="475"/>
      <c r="AO509" s="475"/>
      <c r="AP509" s="475"/>
      <c r="AQ509" s="475"/>
      <c r="AR509" s="475"/>
      <c r="AS509" s="475"/>
      <c r="AT509" s="475">
        <v>4524</v>
      </c>
      <c r="AU509" s="475">
        <v>1544</v>
      </c>
      <c r="AV509" s="475">
        <v>1679</v>
      </c>
      <c r="AW509" s="475">
        <v>11</v>
      </c>
      <c r="AX509" s="475">
        <v>496</v>
      </c>
      <c r="AY509" s="475">
        <v>805</v>
      </c>
      <c r="AZ509" s="475">
        <v>7</v>
      </c>
      <c r="BA509" s="475"/>
      <c r="BB509" s="475"/>
      <c r="BC509" s="475"/>
      <c r="BD509" s="475"/>
      <c r="BE509" s="475"/>
      <c r="BF509" s="475"/>
      <c r="BG509" s="475"/>
      <c r="BH509" s="475"/>
      <c r="BI509" s="475">
        <v>33256</v>
      </c>
      <c r="BJ509" s="475">
        <v>2250</v>
      </c>
      <c r="BK509" s="475">
        <v>15517</v>
      </c>
      <c r="BL509" s="475">
        <v>51023</v>
      </c>
      <c r="BM509" s="475">
        <v>11106</v>
      </c>
      <c r="BN509" s="475">
        <v>8798</v>
      </c>
      <c r="BO509" s="475">
        <v>7620</v>
      </c>
      <c r="BP509" s="475">
        <v>6124</v>
      </c>
      <c r="BQ509" s="475">
        <v>45696</v>
      </c>
      <c r="BR509" s="475">
        <v>38425</v>
      </c>
      <c r="BS509" s="475">
        <v>12911</v>
      </c>
      <c r="BT509" s="475">
        <v>10385</v>
      </c>
      <c r="BU509" s="475">
        <v>287</v>
      </c>
      <c r="BV509" s="475">
        <v>226</v>
      </c>
      <c r="BW509" s="475"/>
      <c r="BX509" s="475"/>
      <c r="BY509" s="475"/>
      <c r="BZ509" s="475"/>
      <c r="CA509" s="475"/>
      <c r="CB509" s="475"/>
      <c r="CC509" s="475"/>
      <c r="CD509" s="475"/>
      <c r="CE509" s="475"/>
      <c r="CF509" s="475"/>
      <c r="CG509" s="475"/>
      <c r="CH509" s="475"/>
      <c r="CI509" s="475"/>
      <c r="CJ509" s="475"/>
      <c r="CK509" s="475"/>
      <c r="CL509" s="475"/>
      <c r="CM509" s="475"/>
      <c r="CN509" s="475"/>
      <c r="CO509" s="475"/>
      <c r="CP509" s="475"/>
      <c r="CQ509" s="475"/>
      <c r="CR509" s="475"/>
      <c r="CS509" s="475"/>
      <c r="CT509" s="475"/>
      <c r="CU509" s="475"/>
      <c r="CV509" s="475"/>
      <c r="CW509" s="475"/>
      <c r="CX509" s="475"/>
      <c r="CY509" s="475"/>
      <c r="CZ509" s="475"/>
      <c r="DA509" s="475"/>
      <c r="DB509" s="475"/>
      <c r="DC509" s="475"/>
      <c r="DD509" s="475"/>
      <c r="DE509" s="475"/>
      <c r="DF509" s="475"/>
      <c r="DG509" s="475"/>
      <c r="DH509" s="475"/>
      <c r="DI509" s="475"/>
      <c r="DJ509" s="475"/>
      <c r="DK509" s="475">
        <v>363</v>
      </c>
      <c r="DL509" s="475">
        <v>110339</v>
      </c>
      <c r="DM509" s="475">
        <v>304</v>
      </c>
      <c r="DN509" s="475">
        <v>528</v>
      </c>
      <c r="DO509" s="475">
        <v>2828</v>
      </c>
      <c r="DP509" s="475">
        <v>122155</v>
      </c>
      <c r="DQ509" s="475">
        <v>43</v>
      </c>
      <c r="DR509" s="475">
        <v>121</v>
      </c>
      <c r="DS509" s="475"/>
      <c r="DT509" s="475"/>
      <c r="DU509" s="475"/>
      <c r="DV509" s="475"/>
      <c r="DW509" s="475"/>
      <c r="DX509" s="475"/>
      <c r="DY509" s="475"/>
      <c r="DZ509" s="475"/>
      <c r="EA509" s="475"/>
      <c r="EB509" s="475"/>
      <c r="EC509" s="475"/>
      <c r="ED509" s="475"/>
      <c r="EE509" s="475"/>
      <c r="EF509" s="475"/>
      <c r="EG509" s="475" t="s">
        <v>152</v>
      </c>
      <c r="EH509" s="475" t="s">
        <v>152</v>
      </c>
      <c r="EI509" s="475">
        <v>1332</v>
      </c>
      <c r="EJ509" s="475">
        <v>167</v>
      </c>
      <c r="EK509" s="475">
        <v>128</v>
      </c>
      <c r="EL509" s="475">
        <v>2</v>
      </c>
      <c r="EM509" s="475">
        <v>1538</v>
      </c>
      <c r="EN509" s="475">
        <v>1284170</v>
      </c>
      <c r="EO509" s="475">
        <v>7690</v>
      </c>
      <c r="EP509" s="475">
        <v>17120</v>
      </c>
      <c r="EQ509" s="475">
        <v>897030</v>
      </c>
      <c r="ER509" s="475">
        <v>7008</v>
      </c>
      <c r="ES509" s="475">
        <v>12964</v>
      </c>
      <c r="ET509" s="475">
        <v>9790</v>
      </c>
      <c r="EU509" s="475">
        <v>4895</v>
      </c>
      <c r="EV509" s="475">
        <v>8418</v>
      </c>
      <c r="EW509" s="475">
        <v>20324299</v>
      </c>
      <c r="EX509" s="475">
        <v>13215</v>
      </c>
      <c r="EY509" s="475">
        <v>24761</v>
      </c>
      <c r="EZ509" s="476"/>
      <c r="FA509" s="477">
        <f t="shared" si="2091"/>
        <v>2</v>
      </c>
      <c r="FB509" s="417">
        <f t="shared" si="2092"/>
        <v>2018</v>
      </c>
      <c r="FC509" s="448">
        <f t="shared" si="2093"/>
        <v>43132</v>
      </c>
      <c r="FD509" s="449">
        <f t="shared" si="2094"/>
        <v>28</v>
      </c>
      <c r="FE509" s="450"/>
      <c r="FF509" s="450"/>
      <c r="FG509" s="450"/>
      <c r="FH509" s="452">
        <f t="shared" si="2095"/>
        <v>1.7921574955623689</v>
      </c>
      <c r="FI509" s="452">
        <f t="shared" si="2096"/>
        <v>1.4197192189769243</v>
      </c>
      <c r="FJ509" s="452">
        <f t="shared" si="2097"/>
        <v>1.8477206595538311</v>
      </c>
      <c r="FK509" s="452">
        <f t="shared" si="2098"/>
        <v>1.4849660523763337</v>
      </c>
      <c r="FL509" s="452">
        <f t="shared" si="2099"/>
        <v>1.3677342113139779</v>
      </c>
      <c r="FM509" s="452">
        <f t="shared" si="2100"/>
        <v>1.1501047590541753</v>
      </c>
      <c r="FN509" s="452">
        <f t="shared" si="2101"/>
        <v>1.3773202474930659</v>
      </c>
      <c r="FO509" s="452">
        <f t="shared" si="2102"/>
        <v>1.1078515041604438</v>
      </c>
      <c r="FP509" s="452">
        <f t="shared" si="2103"/>
        <v>1.3864734299516908</v>
      </c>
      <c r="FQ509" s="452">
        <f t="shared" si="2104"/>
        <v>1.0917874396135265</v>
      </c>
      <c r="FR509" s="453"/>
      <c r="FS509" s="477">
        <f t="shared" si="2088"/>
        <v>134766</v>
      </c>
      <c r="FT509" s="477" t="str">
        <f t="shared" si="2088"/>
        <v>-</v>
      </c>
      <c r="FU509" s="477">
        <f t="shared" si="2088"/>
        <v>1482426</v>
      </c>
      <c r="FV509" s="477">
        <f t="shared" si="2088"/>
        <v>4649427</v>
      </c>
      <c r="FW509" s="477">
        <f t="shared" si="2088"/>
        <v>6141227</v>
      </c>
      <c r="FX509" s="477">
        <f t="shared" si="2088"/>
        <v>13114320</v>
      </c>
      <c r="FY509" s="477">
        <f t="shared" si="2088"/>
        <v>181583350</v>
      </c>
      <c r="FZ509" s="477">
        <f t="shared" si="2088"/>
        <v>138294622</v>
      </c>
      <c r="GA509" s="477">
        <f t="shared" si="2088"/>
        <v>2289627</v>
      </c>
      <c r="GB509" s="477"/>
      <c r="GC509" s="477"/>
      <c r="GD509" s="477"/>
      <c r="GE509" s="477"/>
      <c r="GF509" s="477"/>
      <c r="GG509" s="477"/>
      <c r="GH509" s="477"/>
      <c r="GI509" s="477"/>
      <c r="GJ509" s="477"/>
      <c r="GK509" s="477"/>
      <c r="GL509" s="477"/>
      <c r="GM509" s="477"/>
      <c r="GN509" s="477"/>
      <c r="GO509" s="477">
        <f t="shared" si="2089"/>
        <v>191664</v>
      </c>
      <c r="GP509" s="477">
        <f t="shared" si="2089"/>
        <v>342188</v>
      </c>
      <c r="GQ509" s="477">
        <f t="shared" si="2089"/>
        <v>0</v>
      </c>
      <c r="GR509" s="477">
        <f t="shared" si="2089"/>
        <v>2859040</v>
      </c>
      <c r="GS509" s="477">
        <f t="shared" si="2089"/>
        <v>1659392</v>
      </c>
      <c r="GT509" s="477">
        <f t="shared" si="2089"/>
        <v>16836</v>
      </c>
      <c r="GU509" s="477">
        <f t="shared" si="2089"/>
        <v>38082418</v>
      </c>
      <c r="GV509" s="416"/>
      <c r="GW509" s="402"/>
      <c r="GX509" s="402"/>
      <c r="GY509" s="402"/>
      <c r="GZ509" s="402"/>
      <c r="HA509" s="402"/>
    </row>
    <row r="510" spans="1:209" ht="9.75" customHeight="1" x14ac:dyDescent="0.2">
      <c r="A510" s="417" t="str">
        <f t="shared" si="2090"/>
        <v>2017-18FEBRUARYRYC</v>
      </c>
      <c r="B510" s="458" t="str">
        <f t="shared" si="2079"/>
        <v>2017-18</v>
      </c>
      <c r="C510" s="402" t="s">
        <v>657</v>
      </c>
      <c r="D510" s="402" t="s">
        <v>656</v>
      </c>
      <c r="E510" s="402" t="s">
        <v>466</v>
      </c>
      <c r="F510" s="478" t="s">
        <v>453</v>
      </c>
      <c r="G510" s="478" t="s">
        <v>687</v>
      </c>
      <c r="H510" s="479">
        <v>96257</v>
      </c>
      <c r="I510" s="479">
        <v>60678</v>
      </c>
      <c r="J510" s="479">
        <v>398922</v>
      </c>
      <c r="K510" s="479">
        <v>7</v>
      </c>
      <c r="L510" s="479">
        <v>1</v>
      </c>
      <c r="M510" s="479" t="s">
        <v>152</v>
      </c>
      <c r="N510" s="479">
        <v>40</v>
      </c>
      <c r="O510" s="479">
        <v>100</v>
      </c>
      <c r="P510" s="479" t="s">
        <v>152</v>
      </c>
      <c r="Q510" s="479" t="s">
        <v>152</v>
      </c>
      <c r="R510" s="479" t="s">
        <v>152</v>
      </c>
      <c r="S510" s="479">
        <v>66951</v>
      </c>
      <c r="T510" s="479">
        <v>5924</v>
      </c>
      <c r="U510" s="479">
        <v>4006</v>
      </c>
      <c r="V510" s="479">
        <v>35732</v>
      </c>
      <c r="W510" s="479">
        <v>12537</v>
      </c>
      <c r="X510" s="479">
        <v>4688</v>
      </c>
      <c r="Y510" s="479">
        <v>3092865</v>
      </c>
      <c r="Z510" s="479">
        <v>522</v>
      </c>
      <c r="AA510" s="479">
        <v>938</v>
      </c>
      <c r="AB510" s="479">
        <v>3470320</v>
      </c>
      <c r="AC510" s="479">
        <v>866</v>
      </c>
      <c r="AD510" s="479">
        <v>1585</v>
      </c>
      <c r="AE510" s="479">
        <v>57627255</v>
      </c>
      <c r="AF510" s="479">
        <v>1613</v>
      </c>
      <c r="AG510" s="479">
        <v>3362</v>
      </c>
      <c r="AH510" s="479">
        <v>58038233</v>
      </c>
      <c r="AI510" s="479">
        <v>4629</v>
      </c>
      <c r="AJ510" s="479">
        <v>11256</v>
      </c>
      <c r="AK510" s="479">
        <v>28101811</v>
      </c>
      <c r="AL510" s="479">
        <v>5994</v>
      </c>
      <c r="AM510" s="479">
        <v>14465</v>
      </c>
      <c r="AN510" s="479"/>
      <c r="AO510" s="479"/>
      <c r="AP510" s="479"/>
      <c r="AQ510" s="479"/>
      <c r="AR510" s="479"/>
      <c r="AS510" s="479"/>
      <c r="AT510" s="479">
        <v>5010</v>
      </c>
      <c r="AU510" s="479">
        <v>82</v>
      </c>
      <c r="AV510" s="479">
        <v>3114</v>
      </c>
      <c r="AW510" s="479">
        <v>310</v>
      </c>
      <c r="AX510" s="479">
        <v>53</v>
      </c>
      <c r="AY510" s="479">
        <v>1761</v>
      </c>
      <c r="AZ510" s="479">
        <v>1937</v>
      </c>
      <c r="BA510" s="479"/>
      <c r="BB510" s="479"/>
      <c r="BC510" s="479"/>
      <c r="BD510" s="479"/>
      <c r="BE510" s="479"/>
      <c r="BF510" s="479"/>
      <c r="BG510" s="479"/>
      <c r="BH510" s="479"/>
      <c r="BI510" s="479">
        <v>39718</v>
      </c>
      <c r="BJ510" s="479">
        <v>1941</v>
      </c>
      <c r="BK510" s="479">
        <v>20282</v>
      </c>
      <c r="BL510" s="479">
        <v>61941</v>
      </c>
      <c r="BM510" s="479">
        <v>13420</v>
      </c>
      <c r="BN510" s="479">
        <v>9945</v>
      </c>
      <c r="BO510" s="479">
        <v>4223</v>
      </c>
      <c r="BP510" s="479">
        <v>4222</v>
      </c>
      <c r="BQ510" s="479">
        <v>56533</v>
      </c>
      <c r="BR510" s="479">
        <v>42122</v>
      </c>
      <c r="BS510" s="479">
        <v>23671</v>
      </c>
      <c r="BT510" s="479">
        <v>13778</v>
      </c>
      <c r="BU510" s="479">
        <v>9207</v>
      </c>
      <c r="BV510" s="479">
        <v>5120</v>
      </c>
      <c r="BW510" s="479"/>
      <c r="BX510" s="479"/>
      <c r="BY510" s="479"/>
      <c r="BZ510" s="479"/>
      <c r="CA510" s="479"/>
      <c r="CB510" s="479"/>
      <c r="CC510" s="479"/>
      <c r="CD510" s="479"/>
      <c r="CE510" s="479"/>
      <c r="CF510" s="479"/>
      <c r="CG510" s="479"/>
      <c r="CH510" s="479"/>
      <c r="CI510" s="479"/>
      <c r="CJ510" s="479"/>
      <c r="CK510" s="479"/>
      <c r="CL510" s="479"/>
      <c r="CM510" s="479"/>
      <c r="CN510" s="479"/>
      <c r="CO510" s="479"/>
      <c r="CP510" s="479"/>
      <c r="CQ510" s="479"/>
      <c r="CR510" s="479"/>
      <c r="CS510" s="479"/>
      <c r="CT510" s="479"/>
      <c r="CU510" s="479"/>
      <c r="CV510" s="479"/>
      <c r="CW510" s="479"/>
      <c r="CX510" s="479"/>
      <c r="CY510" s="479"/>
      <c r="CZ510" s="479"/>
      <c r="DA510" s="479"/>
      <c r="DB510" s="479"/>
      <c r="DC510" s="479"/>
      <c r="DD510" s="479"/>
      <c r="DE510" s="479"/>
      <c r="DF510" s="479"/>
      <c r="DG510" s="479"/>
      <c r="DH510" s="479"/>
      <c r="DI510" s="479"/>
      <c r="DJ510" s="479"/>
      <c r="DK510" s="479">
        <v>425</v>
      </c>
      <c r="DL510" s="479">
        <v>130608</v>
      </c>
      <c r="DM510" s="479">
        <v>307</v>
      </c>
      <c r="DN510" s="479">
        <v>556</v>
      </c>
      <c r="DO510" s="479">
        <v>5591</v>
      </c>
      <c r="DP510" s="479">
        <v>205697</v>
      </c>
      <c r="DQ510" s="479">
        <v>37</v>
      </c>
      <c r="DR510" s="479">
        <v>67</v>
      </c>
      <c r="DS510" s="479"/>
      <c r="DT510" s="479"/>
      <c r="DU510" s="479"/>
      <c r="DV510" s="479"/>
      <c r="DW510" s="479"/>
      <c r="DX510" s="479"/>
      <c r="DY510" s="479"/>
      <c r="DZ510" s="479"/>
      <c r="EA510" s="479"/>
      <c r="EB510" s="479"/>
      <c r="EC510" s="479"/>
      <c r="ED510" s="479"/>
      <c r="EE510" s="479"/>
      <c r="EF510" s="479"/>
      <c r="EG510" s="479" t="s">
        <v>152</v>
      </c>
      <c r="EH510" s="479" t="s">
        <v>152</v>
      </c>
      <c r="EI510" s="479">
        <v>49</v>
      </c>
      <c r="EJ510" s="479">
        <v>887</v>
      </c>
      <c r="EK510" s="479">
        <v>872</v>
      </c>
      <c r="EL510" s="479">
        <v>59</v>
      </c>
      <c r="EM510" s="479">
        <v>1193</v>
      </c>
      <c r="EN510" s="479">
        <v>6830775</v>
      </c>
      <c r="EO510" s="479">
        <v>7701</v>
      </c>
      <c r="EP510" s="479">
        <v>16479</v>
      </c>
      <c r="EQ510" s="479">
        <v>8469173</v>
      </c>
      <c r="ER510" s="479">
        <v>9712</v>
      </c>
      <c r="ES510" s="479">
        <v>22057</v>
      </c>
      <c r="ET510" s="479">
        <v>678182</v>
      </c>
      <c r="EU510" s="479">
        <v>11495</v>
      </c>
      <c r="EV510" s="479">
        <v>26293</v>
      </c>
      <c r="EW510" s="479">
        <v>16676684</v>
      </c>
      <c r="EX510" s="479">
        <v>13979</v>
      </c>
      <c r="EY510" s="479">
        <v>32183</v>
      </c>
      <c r="EZ510" s="476"/>
      <c r="FA510" s="446">
        <f t="shared" si="2091"/>
        <v>2</v>
      </c>
      <c r="FB510" s="417">
        <f t="shared" si="2092"/>
        <v>2018</v>
      </c>
      <c r="FC510" s="448">
        <f t="shared" si="2093"/>
        <v>43132</v>
      </c>
      <c r="FD510" s="449">
        <f t="shared" si="2094"/>
        <v>28</v>
      </c>
      <c r="FE510" s="450"/>
      <c r="FF510" s="450"/>
      <c r="FG510" s="450"/>
      <c r="FH510" s="452">
        <f t="shared" si="2095"/>
        <v>2.2653612424037814</v>
      </c>
      <c r="FI510" s="452">
        <f t="shared" si="2096"/>
        <v>1.6787643484132344</v>
      </c>
      <c r="FJ510" s="452">
        <f t="shared" si="2097"/>
        <v>1.0541687468796805</v>
      </c>
      <c r="FK510" s="452">
        <f t="shared" si="2098"/>
        <v>1.053919121318023</v>
      </c>
      <c r="FL510" s="452">
        <f t="shared" si="2099"/>
        <v>1.582139258927572</v>
      </c>
      <c r="FM510" s="452">
        <f t="shared" si="2100"/>
        <v>1.1788312996753609</v>
      </c>
      <c r="FN510" s="452">
        <f t="shared" si="2101"/>
        <v>1.8880912499002951</v>
      </c>
      <c r="FO510" s="452">
        <f t="shared" si="2102"/>
        <v>1.098986998484486</v>
      </c>
      <c r="FP510" s="452">
        <f t="shared" si="2103"/>
        <v>1.9639505119453924</v>
      </c>
      <c r="FQ510" s="452">
        <f t="shared" si="2104"/>
        <v>1.0921501706484642</v>
      </c>
      <c r="FR510" s="453"/>
      <c r="FS510" s="446">
        <f t="shared" si="2088"/>
        <v>60678</v>
      </c>
      <c r="FT510" s="446" t="str">
        <f t="shared" si="2088"/>
        <v>-</v>
      </c>
      <c r="FU510" s="446">
        <f t="shared" si="2088"/>
        <v>2427120</v>
      </c>
      <c r="FV510" s="446">
        <f t="shared" si="2088"/>
        <v>6067800</v>
      </c>
      <c r="FW510" s="446">
        <f t="shared" si="2088"/>
        <v>5556712</v>
      </c>
      <c r="FX510" s="446">
        <f t="shared" si="2088"/>
        <v>6349510</v>
      </c>
      <c r="FY510" s="446">
        <f t="shared" si="2088"/>
        <v>120130984</v>
      </c>
      <c r="FZ510" s="446">
        <f t="shared" si="2088"/>
        <v>141116472</v>
      </c>
      <c r="GA510" s="446">
        <f t="shared" si="2088"/>
        <v>67811920</v>
      </c>
      <c r="GB510" s="446"/>
      <c r="GC510" s="446"/>
      <c r="GD510" s="446"/>
      <c r="GE510" s="446"/>
      <c r="GF510" s="446"/>
      <c r="GG510" s="446"/>
      <c r="GH510" s="446"/>
      <c r="GI510" s="446"/>
      <c r="GJ510" s="446"/>
      <c r="GK510" s="446"/>
      <c r="GL510" s="446"/>
      <c r="GM510" s="446"/>
      <c r="GN510" s="446"/>
      <c r="GO510" s="446">
        <f t="shared" si="2089"/>
        <v>236300</v>
      </c>
      <c r="GP510" s="446">
        <f t="shared" si="2089"/>
        <v>374597</v>
      </c>
      <c r="GQ510" s="446">
        <f t="shared" si="2089"/>
        <v>0</v>
      </c>
      <c r="GR510" s="446">
        <f t="shared" si="2089"/>
        <v>14616873</v>
      </c>
      <c r="GS510" s="446">
        <f t="shared" si="2089"/>
        <v>19233704</v>
      </c>
      <c r="GT510" s="446">
        <f t="shared" si="2089"/>
        <v>1551287</v>
      </c>
      <c r="GU510" s="446">
        <f t="shared" si="2089"/>
        <v>38394319</v>
      </c>
      <c r="GV510" s="416"/>
      <c r="GW510" s="402"/>
      <c r="GX510" s="402"/>
      <c r="GY510" s="402"/>
      <c r="GZ510" s="402"/>
      <c r="HA510" s="402"/>
    </row>
    <row r="511" spans="1:209" ht="9.75" customHeight="1" x14ac:dyDescent="0.2">
      <c r="A511" s="417" t="str">
        <f t="shared" si="2090"/>
        <v>2017-18FEBRUARYR1F</v>
      </c>
      <c r="B511" s="458" t="str">
        <f t="shared" si="2079"/>
        <v>2017-18</v>
      </c>
      <c r="C511" s="402" t="s">
        <v>657</v>
      </c>
      <c r="D511" s="402" t="s">
        <v>663</v>
      </c>
      <c r="E511" s="402" t="s">
        <v>662</v>
      </c>
      <c r="F511" s="478" t="s">
        <v>458</v>
      </c>
      <c r="G511" s="478" t="s">
        <v>688</v>
      </c>
      <c r="H511" s="479">
        <v>0</v>
      </c>
      <c r="I511" s="479">
        <v>0</v>
      </c>
      <c r="J511" s="479">
        <v>0</v>
      </c>
      <c r="K511" s="479">
        <v>0</v>
      </c>
      <c r="L511" s="479">
        <v>0</v>
      </c>
      <c r="M511" s="479" t="s">
        <v>152</v>
      </c>
      <c r="N511" s="479">
        <v>0</v>
      </c>
      <c r="O511" s="479">
        <v>0</v>
      </c>
      <c r="P511" s="479" t="s">
        <v>152</v>
      </c>
      <c r="Q511" s="479" t="s">
        <v>152</v>
      </c>
      <c r="R511" s="479" t="s">
        <v>152</v>
      </c>
      <c r="S511" s="479">
        <v>0</v>
      </c>
      <c r="T511" s="479">
        <v>0</v>
      </c>
      <c r="U511" s="479">
        <v>0</v>
      </c>
      <c r="V511" s="479">
        <v>0</v>
      </c>
      <c r="W511" s="479">
        <v>0</v>
      </c>
      <c r="X511" s="479">
        <v>0</v>
      </c>
      <c r="Y511" s="479">
        <v>0</v>
      </c>
      <c r="Z511" s="479">
        <v>0</v>
      </c>
      <c r="AA511" s="479">
        <v>0</v>
      </c>
      <c r="AB511" s="479">
        <v>0</v>
      </c>
      <c r="AC511" s="479">
        <v>0</v>
      </c>
      <c r="AD511" s="479">
        <v>0</v>
      </c>
      <c r="AE511" s="479">
        <v>0</v>
      </c>
      <c r="AF511" s="479">
        <v>0</v>
      </c>
      <c r="AG511" s="479">
        <v>0</v>
      </c>
      <c r="AH511" s="479">
        <v>0</v>
      </c>
      <c r="AI511" s="479">
        <v>0</v>
      </c>
      <c r="AJ511" s="479">
        <v>0</v>
      </c>
      <c r="AK511" s="479">
        <v>0</v>
      </c>
      <c r="AL511" s="479">
        <v>0</v>
      </c>
      <c r="AM511" s="479">
        <v>0</v>
      </c>
      <c r="AN511" s="479"/>
      <c r="AO511" s="479"/>
      <c r="AP511" s="479"/>
      <c r="AQ511" s="479"/>
      <c r="AR511" s="479"/>
      <c r="AS511" s="479"/>
      <c r="AT511" s="479">
        <v>0</v>
      </c>
      <c r="AU511" s="479">
        <v>0</v>
      </c>
      <c r="AV511" s="479">
        <v>0</v>
      </c>
      <c r="AW511" s="479">
        <v>0</v>
      </c>
      <c r="AX511" s="479">
        <v>0</v>
      </c>
      <c r="AY511" s="479">
        <v>0</v>
      </c>
      <c r="AZ511" s="479">
        <v>0</v>
      </c>
      <c r="BA511" s="479"/>
      <c r="BB511" s="479"/>
      <c r="BC511" s="479"/>
      <c r="BD511" s="479"/>
      <c r="BE511" s="479"/>
      <c r="BF511" s="479"/>
      <c r="BG511" s="479"/>
      <c r="BH511" s="479"/>
      <c r="BI511" s="479">
        <v>0</v>
      </c>
      <c r="BJ511" s="479">
        <v>0</v>
      </c>
      <c r="BK511" s="479">
        <v>0</v>
      </c>
      <c r="BL511" s="479">
        <v>0</v>
      </c>
      <c r="BM511" s="479">
        <v>0</v>
      </c>
      <c r="BN511" s="479">
        <v>0</v>
      </c>
      <c r="BO511" s="479">
        <v>0</v>
      </c>
      <c r="BP511" s="479">
        <v>0</v>
      </c>
      <c r="BQ511" s="479">
        <v>0</v>
      </c>
      <c r="BR511" s="479">
        <v>0</v>
      </c>
      <c r="BS511" s="479">
        <v>0</v>
      </c>
      <c r="BT511" s="479">
        <v>0</v>
      </c>
      <c r="BU511" s="479">
        <v>0</v>
      </c>
      <c r="BV511" s="479">
        <v>0</v>
      </c>
      <c r="BW511" s="479"/>
      <c r="BX511" s="479"/>
      <c r="BY511" s="479"/>
      <c r="BZ511" s="479"/>
      <c r="CA511" s="479"/>
      <c r="CB511" s="479"/>
      <c r="CC511" s="479"/>
      <c r="CD511" s="479"/>
      <c r="CE511" s="479"/>
      <c r="CF511" s="479"/>
      <c r="CG511" s="479"/>
      <c r="CH511" s="479"/>
      <c r="CI511" s="479"/>
      <c r="CJ511" s="479"/>
      <c r="CK511" s="479"/>
      <c r="CL511" s="479"/>
      <c r="CM511" s="479"/>
      <c r="CN511" s="479"/>
      <c r="CO511" s="479"/>
      <c r="CP511" s="479"/>
      <c r="CQ511" s="479"/>
      <c r="CR511" s="479"/>
      <c r="CS511" s="479"/>
      <c r="CT511" s="479"/>
      <c r="CU511" s="479"/>
      <c r="CV511" s="479"/>
      <c r="CW511" s="479"/>
      <c r="CX511" s="479"/>
      <c r="CY511" s="479"/>
      <c r="CZ511" s="479"/>
      <c r="DA511" s="479"/>
      <c r="DB511" s="479"/>
      <c r="DC511" s="479"/>
      <c r="DD511" s="479"/>
      <c r="DE511" s="479"/>
      <c r="DF511" s="479"/>
      <c r="DG511" s="479"/>
      <c r="DH511" s="479"/>
      <c r="DI511" s="479"/>
      <c r="DJ511" s="479"/>
      <c r="DK511" s="479">
        <v>0</v>
      </c>
      <c r="DL511" s="479">
        <v>0</v>
      </c>
      <c r="DM511" s="479">
        <v>0</v>
      </c>
      <c r="DN511" s="479">
        <v>0</v>
      </c>
      <c r="DO511" s="479">
        <v>0</v>
      </c>
      <c r="DP511" s="479">
        <v>0</v>
      </c>
      <c r="DQ511" s="479">
        <v>0</v>
      </c>
      <c r="DR511" s="479">
        <v>0</v>
      </c>
      <c r="DS511" s="479"/>
      <c r="DT511" s="479"/>
      <c r="DU511" s="479"/>
      <c r="DV511" s="479"/>
      <c r="DW511" s="479"/>
      <c r="DX511" s="479"/>
      <c r="DY511" s="479"/>
      <c r="DZ511" s="479"/>
      <c r="EA511" s="479"/>
      <c r="EB511" s="479"/>
      <c r="EC511" s="479"/>
      <c r="ED511" s="479"/>
      <c r="EE511" s="479"/>
      <c r="EF511" s="479"/>
      <c r="EG511" s="479" t="s">
        <v>152</v>
      </c>
      <c r="EH511" s="479" t="s">
        <v>152</v>
      </c>
      <c r="EI511" s="479">
        <v>0</v>
      </c>
      <c r="EJ511" s="479">
        <v>0</v>
      </c>
      <c r="EK511" s="479">
        <v>0</v>
      </c>
      <c r="EL511" s="479">
        <v>0</v>
      </c>
      <c r="EM511" s="479">
        <v>0</v>
      </c>
      <c r="EN511" s="479">
        <v>0</v>
      </c>
      <c r="EO511" s="479">
        <v>0</v>
      </c>
      <c r="EP511" s="479">
        <v>0</v>
      </c>
      <c r="EQ511" s="479">
        <v>0</v>
      </c>
      <c r="ER511" s="479">
        <v>0</v>
      </c>
      <c r="ES511" s="479">
        <v>0</v>
      </c>
      <c r="ET511" s="479">
        <v>0</v>
      </c>
      <c r="EU511" s="479">
        <v>0</v>
      </c>
      <c r="EV511" s="479">
        <v>0</v>
      </c>
      <c r="EW511" s="479">
        <v>0</v>
      </c>
      <c r="EX511" s="479">
        <v>0</v>
      </c>
      <c r="EY511" s="479">
        <v>0</v>
      </c>
      <c r="EZ511" s="476"/>
      <c r="FA511" s="446">
        <f t="shared" si="2091"/>
        <v>2</v>
      </c>
      <c r="FB511" s="417">
        <f t="shared" si="2092"/>
        <v>2018</v>
      </c>
      <c r="FC511" s="448">
        <f t="shared" si="2093"/>
        <v>43132</v>
      </c>
      <c r="FD511" s="449">
        <f t="shared" si="2094"/>
        <v>28</v>
      </c>
      <c r="FE511" s="450"/>
      <c r="FF511" s="450"/>
      <c r="FG511" s="450"/>
      <c r="FH511" s="452" t="str">
        <f t="shared" si="2095"/>
        <v>-</v>
      </c>
      <c r="FI511" s="452" t="str">
        <f t="shared" si="2096"/>
        <v>-</v>
      </c>
      <c r="FJ511" s="452" t="str">
        <f t="shared" si="2097"/>
        <v>-</v>
      </c>
      <c r="FK511" s="452" t="str">
        <f t="shared" si="2098"/>
        <v>-</v>
      </c>
      <c r="FL511" s="452" t="str">
        <f t="shared" si="2099"/>
        <v>-</v>
      </c>
      <c r="FM511" s="452" t="str">
        <f t="shared" si="2100"/>
        <v>-</v>
      </c>
      <c r="FN511" s="452" t="str">
        <f t="shared" si="2101"/>
        <v>-</v>
      </c>
      <c r="FO511" s="452" t="str">
        <f t="shared" si="2102"/>
        <v>-</v>
      </c>
      <c r="FP511" s="452" t="str">
        <f t="shared" si="2103"/>
        <v>-</v>
      </c>
      <c r="FQ511" s="452" t="str">
        <f t="shared" si="2104"/>
        <v>-</v>
      </c>
      <c r="FR511" s="453"/>
      <c r="FS511" s="446">
        <f t="shared" si="2088"/>
        <v>0</v>
      </c>
      <c r="FT511" s="446" t="str">
        <f t="shared" si="2088"/>
        <v>-</v>
      </c>
      <c r="FU511" s="446">
        <f t="shared" si="2088"/>
        <v>0</v>
      </c>
      <c r="FV511" s="446">
        <f t="shared" si="2088"/>
        <v>0</v>
      </c>
      <c r="FW511" s="446">
        <f t="shared" si="2088"/>
        <v>0</v>
      </c>
      <c r="FX511" s="446">
        <f t="shared" si="2088"/>
        <v>0</v>
      </c>
      <c r="FY511" s="446">
        <f t="shared" si="2088"/>
        <v>0</v>
      </c>
      <c r="FZ511" s="446">
        <f t="shared" si="2088"/>
        <v>0</v>
      </c>
      <c r="GA511" s="446">
        <f t="shared" si="2088"/>
        <v>0</v>
      </c>
      <c r="GB511" s="446"/>
      <c r="GC511" s="446"/>
      <c r="GD511" s="446"/>
      <c r="GE511" s="446"/>
      <c r="GF511" s="446"/>
      <c r="GG511" s="446"/>
      <c r="GH511" s="446"/>
      <c r="GI511" s="446"/>
      <c r="GJ511" s="446"/>
      <c r="GK511" s="446"/>
      <c r="GL511" s="446"/>
      <c r="GM511" s="446"/>
      <c r="GN511" s="446"/>
      <c r="GO511" s="446">
        <f t="shared" si="2089"/>
        <v>0</v>
      </c>
      <c r="GP511" s="446">
        <f t="shared" si="2089"/>
        <v>0</v>
      </c>
      <c r="GQ511" s="446">
        <f t="shared" si="2089"/>
        <v>0</v>
      </c>
      <c r="GR511" s="446">
        <f t="shared" si="2089"/>
        <v>0</v>
      </c>
      <c r="GS511" s="446">
        <f t="shared" si="2089"/>
        <v>0</v>
      </c>
      <c r="GT511" s="446">
        <f t="shared" si="2089"/>
        <v>0</v>
      </c>
      <c r="GU511" s="446">
        <f t="shared" si="2089"/>
        <v>0</v>
      </c>
      <c r="GV511" s="416"/>
      <c r="GW511" s="402"/>
      <c r="GX511" s="402"/>
      <c r="GY511" s="402"/>
      <c r="GZ511" s="402"/>
      <c r="HA511" s="402"/>
    </row>
    <row r="512" spans="1:209" ht="9.75" customHeight="1" x14ac:dyDescent="0.2">
      <c r="A512" s="493" t="str">
        <f t="shared" si="2090"/>
        <v>2017-18FEBRUARYRRU</v>
      </c>
      <c r="B512" s="494" t="str">
        <f t="shared" si="2079"/>
        <v>2017-18</v>
      </c>
      <c r="C512" s="480" t="s">
        <v>657</v>
      </c>
      <c r="D512" s="480" t="s">
        <v>659</v>
      </c>
      <c r="E512" s="480" t="s">
        <v>467</v>
      </c>
      <c r="F512" s="495" t="s">
        <v>454</v>
      </c>
      <c r="G512" s="495" t="s">
        <v>689</v>
      </c>
      <c r="H512" s="496">
        <v>155336</v>
      </c>
      <c r="I512" s="496">
        <v>128000</v>
      </c>
      <c r="J512" s="496">
        <v>2204364</v>
      </c>
      <c r="K512" s="496">
        <v>17</v>
      </c>
      <c r="L512" s="496">
        <v>0</v>
      </c>
      <c r="M512" s="496" t="s">
        <v>152</v>
      </c>
      <c r="N512" s="496">
        <v>107</v>
      </c>
      <c r="O512" s="496">
        <v>195</v>
      </c>
      <c r="P512" s="496" t="s">
        <v>152</v>
      </c>
      <c r="Q512" s="496" t="s">
        <v>152</v>
      </c>
      <c r="R512" s="496" t="s">
        <v>152</v>
      </c>
      <c r="S512" s="496">
        <v>90171</v>
      </c>
      <c r="T512" s="496">
        <v>7770</v>
      </c>
      <c r="U512" s="496">
        <v>5746</v>
      </c>
      <c r="V512" s="496">
        <v>48706</v>
      </c>
      <c r="W512" s="496">
        <v>19679</v>
      </c>
      <c r="X512" s="496">
        <v>2528</v>
      </c>
      <c r="Y512" s="496">
        <v>3477781</v>
      </c>
      <c r="Z512" s="496">
        <v>448</v>
      </c>
      <c r="AA512" s="496">
        <v>707</v>
      </c>
      <c r="AB512" s="496">
        <v>4671358</v>
      </c>
      <c r="AC512" s="496">
        <v>813</v>
      </c>
      <c r="AD512" s="496">
        <v>1390</v>
      </c>
      <c r="AE512" s="496">
        <v>68234130</v>
      </c>
      <c r="AF512" s="496">
        <v>1401</v>
      </c>
      <c r="AG512" s="496">
        <v>2960</v>
      </c>
      <c r="AH512" s="496">
        <v>88307323</v>
      </c>
      <c r="AI512" s="496">
        <v>4487</v>
      </c>
      <c r="AJ512" s="496">
        <v>10701</v>
      </c>
      <c r="AK512" s="496">
        <v>11698750</v>
      </c>
      <c r="AL512" s="496">
        <v>4628</v>
      </c>
      <c r="AM512" s="496">
        <v>9256</v>
      </c>
      <c r="AN512" s="496"/>
      <c r="AO512" s="496"/>
      <c r="AP512" s="496"/>
      <c r="AQ512" s="496"/>
      <c r="AR512" s="496"/>
      <c r="AS512" s="496"/>
      <c r="AT512" s="496">
        <v>3680</v>
      </c>
      <c r="AU512" s="496">
        <v>334</v>
      </c>
      <c r="AV512" s="496">
        <v>1152</v>
      </c>
      <c r="AW512" s="496">
        <v>7676</v>
      </c>
      <c r="AX512" s="496">
        <v>258</v>
      </c>
      <c r="AY512" s="496">
        <v>1936</v>
      </c>
      <c r="AZ512" s="496">
        <v>0</v>
      </c>
      <c r="BA512" s="496"/>
      <c r="BB512" s="496"/>
      <c r="BC512" s="496"/>
      <c r="BD512" s="496"/>
      <c r="BE512" s="496"/>
      <c r="BF512" s="496"/>
      <c r="BG512" s="496"/>
      <c r="BH512" s="496"/>
      <c r="BI512" s="496">
        <v>57615</v>
      </c>
      <c r="BJ512" s="496">
        <v>5801</v>
      </c>
      <c r="BK512" s="496">
        <v>23075</v>
      </c>
      <c r="BL512" s="496">
        <v>86491</v>
      </c>
      <c r="BM512" s="496">
        <v>20277</v>
      </c>
      <c r="BN512" s="496">
        <v>15910</v>
      </c>
      <c r="BO512" s="496">
        <v>14928</v>
      </c>
      <c r="BP512" s="496">
        <v>11933</v>
      </c>
      <c r="BQ512" s="496">
        <v>72924</v>
      </c>
      <c r="BR512" s="496">
        <v>55706</v>
      </c>
      <c r="BS512" s="496">
        <v>31973</v>
      </c>
      <c r="BT512" s="496">
        <v>22177</v>
      </c>
      <c r="BU512" s="496">
        <v>3537</v>
      </c>
      <c r="BV512" s="496">
        <v>2701</v>
      </c>
      <c r="BW512" s="496"/>
      <c r="BX512" s="496"/>
      <c r="BY512" s="496"/>
      <c r="BZ512" s="496"/>
      <c r="CA512" s="496"/>
      <c r="CB512" s="496"/>
      <c r="CC512" s="496"/>
      <c r="CD512" s="496"/>
      <c r="CE512" s="496"/>
      <c r="CF512" s="496"/>
      <c r="CG512" s="496"/>
      <c r="CH512" s="496"/>
      <c r="CI512" s="496"/>
      <c r="CJ512" s="496"/>
      <c r="CK512" s="496"/>
      <c r="CL512" s="496"/>
      <c r="CM512" s="496"/>
      <c r="CN512" s="496"/>
      <c r="CO512" s="496"/>
      <c r="CP512" s="496"/>
      <c r="CQ512" s="496"/>
      <c r="CR512" s="496"/>
      <c r="CS512" s="496"/>
      <c r="CT512" s="496"/>
      <c r="CU512" s="496"/>
      <c r="CV512" s="496"/>
      <c r="CW512" s="496"/>
      <c r="CX512" s="496"/>
      <c r="CY512" s="496"/>
      <c r="CZ512" s="496"/>
      <c r="DA512" s="496"/>
      <c r="DB512" s="496"/>
      <c r="DC512" s="496"/>
      <c r="DD512" s="496"/>
      <c r="DE512" s="496"/>
      <c r="DF512" s="496"/>
      <c r="DG512" s="496"/>
      <c r="DH512" s="496"/>
      <c r="DI512" s="496"/>
      <c r="DJ512" s="496"/>
      <c r="DK512" s="496">
        <v>0</v>
      </c>
      <c r="DL512" s="496">
        <v>0</v>
      </c>
      <c r="DM512" s="496">
        <v>0</v>
      </c>
      <c r="DN512" s="496">
        <v>0</v>
      </c>
      <c r="DO512" s="496">
        <v>3629</v>
      </c>
      <c r="DP512" s="496">
        <v>267650</v>
      </c>
      <c r="DQ512" s="496">
        <v>74</v>
      </c>
      <c r="DR512" s="496">
        <v>161</v>
      </c>
      <c r="DS512" s="496"/>
      <c r="DT512" s="496"/>
      <c r="DU512" s="496"/>
      <c r="DV512" s="496"/>
      <c r="DW512" s="496"/>
      <c r="DX512" s="496"/>
      <c r="DY512" s="496"/>
      <c r="DZ512" s="496"/>
      <c r="EA512" s="496"/>
      <c r="EB512" s="496"/>
      <c r="EC512" s="496"/>
      <c r="ED512" s="496"/>
      <c r="EE512" s="496"/>
      <c r="EF512" s="496"/>
      <c r="EG512" s="496" t="s">
        <v>152</v>
      </c>
      <c r="EH512" s="496" t="s">
        <v>152</v>
      </c>
      <c r="EI512" s="496">
        <v>1827</v>
      </c>
      <c r="EJ512" s="496">
        <v>900</v>
      </c>
      <c r="EK512" s="496">
        <v>1427</v>
      </c>
      <c r="EL512" s="496">
        <v>56</v>
      </c>
      <c r="EM512" s="496">
        <v>1374</v>
      </c>
      <c r="EN512" s="496">
        <v>6639133</v>
      </c>
      <c r="EO512" s="496">
        <v>7377</v>
      </c>
      <c r="EP512" s="496">
        <v>15860</v>
      </c>
      <c r="EQ512" s="496">
        <v>11608549</v>
      </c>
      <c r="ER512" s="496">
        <v>8135</v>
      </c>
      <c r="ES512" s="496">
        <v>16838</v>
      </c>
      <c r="ET512" s="496">
        <v>524771</v>
      </c>
      <c r="EU512" s="496">
        <v>9371</v>
      </c>
      <c r="EV512" s="496">
        <v>16409</v>
      </c>
      <c r="EW512" s="496">
        <v>13127079</v>
      </c>
      <c r="EX512" s="496">
        <v>9554</v>
      </c>
      <c r="EY512" s="496">
        <v>17506</v>
      </c>
      <c r="EZ512" s="497"/>
      <c r="FA512" s="482">
        <f t="shared" si="2091"/>
        <v>2</v>
      </c>
      <c r="FB512" s="493">
        <f t="shared" si="2092"/>
        <v>2018</v>
      </c>
      <c r="FC512" s="498">
        <f t="shared" si="2093"/>
        <v>43132</v>
      </c>
      <c r="FD512" s="499">
        <f t="shared" si="2094"/>
        <v>28</v>
      </c>
      <c r="FE512" s="500"/>
      <c r="FF512" s="500"/>
      <c r="FG512" s="500"/>
      <c r="FH512" s="481">
        <f t="shared" si="2095"/>
        <v>2.6096525096525096</v>
      </c>
      <c r="FI512" s="481">
        <f t="shared" si="2096"/>
        <v>2.0476190476190474</v>
      </c>
      <c r="FJ512" s="481">
        <f t="shared" si="2097"/>
        <v>2.5979812043160457</v>
      </c>
      <c r="FK512" s="481">
        <f t="shared" si="2098"/>
        <v>2.0767490428123914</v>
      </c>
      <c r="FL512" s="481">
        <f t="shared" si="2099"/>
        <v>1.4972282675645712</v>
      </c>
      <c r="FM512" s="481">
        <f t="shared" si="2100"/>
        <v>1.1437194596148319</v>
      </c>
      <c r="FN512" s="481">
        <f t="shared" si="2101"/>
        <v>1.6247268662025509</v>
      </c>
      <c r="FO512" s="481">
        <f t="shared" si="2102"/>
        <v>1.126937344377255</v>
      </c>
      <c r="FP512" s="481">
        <f t="shared" si="2103"/>
        <v>1.3991297468354431</v>
      </c>
      <c r="FQ512" s="481">
        <f t="shared" si="2104"/>
        <v>1.0684335443037976</v>
      </c>
      <c r="FR512" s="501"/>
      <c r="FS512" s="482">
        <f t="shared" si="2088"/>
        <v>0</v>
      </c>
      <c r="FT512" s="482" t="str">
        <f t="shared" si="2088"/>
        <v>-</v>
      </c>
      <c r="FU512" s="482">
        <f t="shared" si="2088"/>
        <v>13696000</v>
      </c>
      <c r="FV512" s="482">
        <f t="shared" si="2088"/>
        <v>24960000</v>
      </c>
      <c r="FW512" s="482">
        <f t="shared" si="2088"/>
        <v>5493390</v>
      </c>
      <c r="FX512" s="482">
        <f t="shared" si="2088"/>
        <v>7986940</v>
      </c>
      <c r="FY512" s="482">
        <f t="shared" si="2088"/>
        <v>144169760</v>
      </c>
      <c r="FZ512" s="482">
        <f t="shared" si="2088"/>
        <v>210584979</v>
      </c>
      <c r="GA512" s="482">
        <f t="shared" si="2088"/>
        <v>23399168</v>
      </c>
      <c r="GB512" s="482"/>
      <c r="GC512" s="482"/>
      <c r="GD512" s="482"/>
      <c r="GE512" s="482"/>
      <c r="GF512" s="482"/>
      <c r="GG512" s="482"/>
      <c r="GH512" s="482"/>
      <c r="GI512" s="482"/>
      <c r="GJ512" s="482"/>
      <c r="GK512" s="482"/>
      <c r="GL512" s="482"/>
      <c r="GM512" s="482"/>
      <c r="GN512" s="482"/>
      <c r="GO512" s="482">
        <f t="shared" si="2089"/>
        <v>0</v>
      </c>
      <c r="GP512" s="482">
        <f t="shared" si="2089"/>
        <v>584269</v>
      </c>
      <c r="GQ512" s="482">
        <f t="shared" si="2089"/>
        <v>0</v>
      </c>
      <c r="GR512" s="482">
        <f t="shared" si="2089"/>
        <v>14274000</v>
      </c>
      <c r="GS512" s="482">
        <f t="shared" si="2089"/>
        <v>24027826</v>
      </c>
      <c r="GT512" s="482">
        <f t="shared" si="2089"/>
        <v>918904</v>
      </c>
      <c r="GU512" s="482">
        <f t="shared" si="2089"/>
        <v>24053244</v>
      </c>
      <c r="GV512" s="502"/>
      <c r="GW512" s="402"/>
      <c r="GX512" s="402"/>
      <c r="GY512" s="402"/>
      <c r="GZ512" s="402"/>
      <c r="HA512" s="402"/>
    </row>
    <row r="513" spans="1:209" ht="9.75" customHeight="1" x14ac:dyDescent="0.2">
      <c r="A513" s="417" t="str">
        <f t="shared" si="2090"/>
        <v>2017-18FEBRUARYRX6</v>
      </c>
      <c r="B513" s="458" t="str">
        <f t="shared" si="2079"/>
        <v>2017-18</v>
      </c>
      <c r="C513" s="402" t="s">
        <v>657</v>
      </c>
      <c r="D513" s="402" t="s">
        <v>646</v>
      </c>
      <c r="E513" s="402" t="s">
        <v>645</v>
      </c>
      <c r="F513" s="478" t="s">
        <v>448</v>
      </c>
      <c r="G513" s="478" t="s">
        <v>690</v>
      </c>
      <c r="H513" s="479">
        <v>39238</v>
      </c>
      <c r="I513" s="479">
        <v>26215</v>
      </c>
      <c r="J513" s="479">
        <v>78854</v>
      </c>
      <c r="K513" s="479">
        <v>3</v>
      </c>
      <c r="L513" s="479">
        <v>1</v>
      </c>
      <c r="M513" s="479" t="s">
        <v>152</v>
      </c>
      <c r="N513" s="479">
        <v>11</v>
      </c>
      <c r="O513" s="479">
        <v>27</v>
      </c>
      <c r="P513" s="479" t="s">
        <v>152</v>
      </c>
      <c r="Q513" s="479" t="s">
        <v>152</v>
      </c>
      <c r="R513" s="479" t="s">
        <v>152</v>
      </c>
      <c r="S513" s="479">
        <v>30252</v>
      </c>
      <c r="T513" s="479">
        <v>2031</v>
      </c>
      <c r="U513" s="479">
        <v>1268</v>
      </c>
      <c r="V513" s="479">
        <v>15978</v>
      </c>
      <c r="W513" s="479">
        <v>7557</v>
      </c>
      <c r="X513" s="479">
        <v>402</v>
      </c>
      <c r="Y513" s="479">
        <v>799821</v>
      </c>
      <c r="Z513" s="479">
        <v>394</v>
      </c>
      <c r="AA513" s="479">
        <v>655</v>
      </c>
      <c r="AB513" s="479">
        <v>664483</v>
      </c>
      <c r="AC513" s="479">
        <v>524</v>
      </c>
      <c r="AD513" s="479">
        <v>880</v>
      </c>
      <c r="AE513" s="479">
        <v>19127143</v>
      </c>
      <c r="AF513" s="479">
        <v>1197</v>
      </c>
      <c r="AG513" s="479">
        <v>2426</v>
      </c>
      <c r="AH513" s="479">
        <v>32636145</v>
      </c>
      <c r="AI513" s="479">
        <v>4319</v>
      </c>
      <c r="AJ513" s="479">
        <v>10244</v>
      </c>
      <c r="AK513" s="479">
        <v>1756738</v>
      </c>
      <c r="AL513" s="479">
        <v>4370</v>
      </c>
      <c r="AM513" s="479">
        <v>10886</v>
      </c>
      <c r="AN513" s="479"/>
      <c r="AO513" s="479"/>
      <c r="AP513" s="479"/>
      <c r="AQ513" s="479"/>
      <c r="AR513" s="479"/>
      <c r="AS513" s="479"/>
      <c r="AT513" s="479">
        <v>1774</v>
      </c>
      <c r="AU513" s="479">
        <v>87</v>
      </c>
      <c r="AV513" s="479">
        <v>628</v>
      </c>
      <c r="AW513" s="479">
        <v>3417</v>
      </c>
      <c r="AX513" s="479">
        <v>58</v>
      </c>
      <c r="AY513" s="479">
        <v>1001</v>
      </c>
      <c r="AZ513" s="479">
        <v>0</v>
      </c>
      <c r="BA513" s="479"/>
      <c r="BB513" s="479"/>
      <c r="BC513" s="479"/>
      <c r="BD513" s="479"/>
      <c r="BE513" s="479"/>
      <c r="BF513" s="479"/>
      <c r="BG513" s="479"/>
      <c r="BH513" s="479"/>
      <c r="BI513" s="479">
        <v>17495</v>
      </c>
      <c r="BJ513" s="479">
        <v>3620</v>
      </c>
      <c r="BK513" s="479">
        <v>7363</v>
      </c>
      <c r="BL513" s="479">
        <v>28478</v>
      </c>
      <c r="BM513" s="479">
        <v>3956</v>
      </c>
      <c r="BN513" s="479">
        <v>3305</v>
      </c>
      <c r="BO513" s="479">
        <v>2434</v>
      </c>
      <c r="BP513" s="479">
        <v>2071</v>
      </c>
      <c r="BQ513" s="479">
        <v>22103</v>
      </c>
      <c r="BR513" s="479">
        <v>18735</v>
      </c>
      <c r="BS513" s="479">
        <v>12421</v>
      </c>
      <c r="BT513" s="479">
        <v>8024</v>
      </c>
      <c r="BU513" s="479">
        <v>664</v>
      </c>
      <c r="BV513" s="479">
        <v>409</v>
      </c>
      <c r="BW513" s="479"/>
      <c r="BX513" s="479"/>
      <c r="BY513" s="479"/>
      <c r="BZ513" s="479"/>
      <c r="CA513" s="479"/>
      <c r="CB513" s="479"/>
      <c r="CC513" s="479"/>
      <c r="CD513" s="479"/>
      <c r="CE513" s="479"/>
      <c r="CF513" s="479"/>
      <c r="CG513" s="479"/>
      <c r="CH513" s="479"/>
      <c r="CI513" s="479"/>
      <c r="CJ513" s="479"/>
      <c r="CK513" s="479"/>
      <c r="CL513" s="479"/>
      <c r="CM513" s="479"/>
      <c r="CN513" s="479"/>
      <c r="CO513" s="479"/>
      <c r="CP513" s="479"/>
      <c r="CQ513" s="479"/>
      <c r="CR513" s="479"/>
      <c r="CS513" s="479"/>
      <c r="CT513" s="479"/>
      <c r="CU513" s="479"/>
      <c r="CV513" s="479"/>
      <c r="CW513" s="479"/>
      <c r="CX513" s="479"/>
      <c r="CY513" s="479"/>
      <c r="CZ513" s="479"/>
      <c r="DA513" s="479"/>
      <c r="DB513" s="479"/>
      <c r="DC513" s="479"/>
      <c r="DD513" s="479"/>
      <c r="DE513" s="479"/>
      <c r="DF513" s="479"/>
      <c r="DG513" s="479"/>
      <c r="DH513" s="479"/>
      <c r="DI513" s="479"/>
      <c r="DJ513" s="479"/>
      <c r="DK513" s="479">
        <v>88</v>
      </c>
      <c r="DL513" s="479">
        <v>34550</v>
      </c>
      <c r="DM513" s="479">
        <v>393</v>
      </c>
      <c r="DN513" s="479">
        <v>593</v>
      </c>
      <c r="DO513" s="479">
        <v>778</v>
      </c>
      <c r="DP513" s="479">
        <v>25197</v>
      </c>
      <c r="DQ513" s="479">
        <v>32</v>
      </c>
      <c r="DR513" s="479">
        <v>65</v>
      </c>
      <c r="DS513" s="479"/>
      <c r="DT513" s="479"/>
      <c r="DU513" s="479"/>
      <c r="DV513" s="479"/>
      <c r="DW513" s="479"/>
      <c r="DX513" s="479"/>
      <c r="DY513" s="479"/>
      <c r="DZ513" s="479"/>
      <c r="EA513" s="479"/>
      <c r="EB513" s="479"/>
      <c r="EC513" s="479"/>
      <c r="ED513" s="479"/>
      <c r="EE513" s="479"/>
      <c r="EF513" s="479"/>
      <c r="EG513" s="479" t="s">
        <v>152</v>
      </c>
      <c r="EH513" s="479" t="s">
        <v>152</v>
      </c>
      <c r="EI513" s="479">
        <v>1403</v>
      </c>
      <c r="EJ513" s="479">
        <v>583</v>
      </c>
      <c r="EK513" s="479">
        <v>217</v>
      </c>
      <c r="EL513" s="479">
        <v>0</v>
      </c>
      <c r="EM513" s="479">
        <v>44</v>
      </c>
      <c r="EN513" s="479">
        <v>3517207</v>
      </c>
      <c r="EO513" s="479">
        <v>6033</v>
      </c>
      <c r="EP513" s="479">
        <v>13767</v>
      </c>
      <c r="EQ513" s="479">
        <v>1720227</v>
      </c>
      <c r="ER513" s="479">
        <v>7927</v>
      </c>
      <c r="ES513" s="479">
        <v>17494</v>
      </c>
      <c r="ET513" s="479">
        <v>0</v>
      </c>
      <c r="EU513" s="479">
        <v>0</v>
      </c>
      <c r="EV513" s="479">
        <v>0</v>
      </c>
      <c r="EW513" s="479">
        <v>343911</v>
      </c>
      <c r="EX513" s="479">
        <v>7816</v>
      </c>
      <c r="EY513" s="479">
        <v>16676</v>
      </c>
      <c r="EZ513" s="476"/>
      <c r="FA513" s="446">
        <f t="shared" si="2091"/>
        <v>2</v>
      </c>
      <c r="FB513" s="417">
        <f t="shared" si="2092"/>
        <v>2018</v>
      </c>
      <c r="FC513" s="448">
        <f t="shared" si="2093"/>
        <v>43132</v>
      </c>
      <c r="FD513" s="449">
        <f t="shared" si="2094"/>
        <v>28</v>
      </c>
      <c r="FE513" s="450"/>
      <c r="FF513" s="450"/>
      <c r="FG513" s="450"/>
      <c r="FH513" s="452">
        <f t="shared" si="2095"/>
        <v>1.947808961102905</v>
      </c>
      <c r="FI513" s="452">
        <f t="shared" si="2096"/>
        <v>1.6272772033481044</v>
      </c>
      <c r="FJ513" s="452">
        <f t="shared" si="2097"/>
        <v>1.9195583596214512</v>
      </c>
      <c r="FK513" s="452">
        <f t="shared" si="2098"/>
        <v>1.6332807570977919</v>
      </c>
      <c r="FL513" s="452">
        <f t="shared" si="2099"/>
        <v>1.383339591938916</v>
      </c>
      <c r="FM513" s="452">
        <f t="shared" si="2100"/>
        <v>1.1725497559143823</v>
      </c>
      <c r="FN513" s="452">
        <f t="shared" si="2101"/>
        <v>1.6436416567420935</v>
      </c>
      <c r="FO513" s="452">
        <f t="shared" si="2102"/>
        <v>1.0617970093952627</v>
      </c>
      <c r="FP513" s="452">
        <f t="shared" si="2103"/>
        <v>1.6517412935323383</v>
      </c>
      <c r="FQ513" s="452">
        <f t="shared" si="2104"/>
        <v>1.0174129353233832</v>
      </c>
      <c r="FR513" s="453"/>
      <c r="FS513" s="446">
        <f t="shared" ref="FS513:GA522" si="2105">IFERROR(HLOOKUP(FS$1,$H$5:$HA$10112,MATCH($A513,$A$5:$A$10112,0),0)*HLOOKUP(FS$2,$H$5:$HA$10112,MATCH($A513,$A$5:$A$10112,0),0),"-")</f>
        <v>26215</v>
      </c>
      <c r="FT513" s="446" t="str">
        <f t="shared" si="2105"/>
        <v>-</v>
      </c>
      <c r="FU513" s="446">
        <f t="shared" si="2105"/>
        <v>288365</v>
      </c>
      <c r="FV513" s="446">
        <f t="shared" si="2105"/>
        <v>707805</v>
      </c>
      <c r="FW513" s="446">
        <f t="shared" si="2105"/>
        <v>1330305</v>
      </c>
      <c r="FX513" s="446">
        <f t="shared" si="2105"/>
        <v>1115840</v>
      </c>
      <c r="FY513" s="446">
        <f t="shared" si="2105"/>
        <v>38762628</v>
      </c>
      <c r="FZ513" s="446">
        <f t="shared" si="2105"/>
        <v>77413908</v>
      </c>
      <c r="GA513" s="446">
        <f t="shared" si="2105"/>
        <v>4376172</v>
      </c>
      <c r="GB513" s="446"/>
      <c r="GC513" s="446"/>
      <c r="GD513" s="446"/>
      <c r="GE513" s="446"/>
      <c r="GF513" s="446"/>
      <c r="GG513" s="446"/>
      <c r="GH513" s="446"/>
      <c r="GI513" s="446"/>
      <c r="GJ513" s="446"/>
      <c r="GK513" s="446"/>
      <c r="GL513" s="446"/>
      <c r="GM513" s="446"/>
      <c r="GN513" s="446"/>
      <c r="GO513" s="446">
        <f t="shared" ref="GO513:GU522" si="2106">IFERROR(HLOOKUP(GO$1,$H$5:$HA$10112,MATCH($A513,$A$5:$A$10112,0),0)*HLOOKUP(GO$2,$H$5:$HA$10112,MATCH($A513,$A$5:$A$10112,0),0),"-")</f>
        <v>52184</v>
      </c>
      <c r="GP513" s="446">
        <f t="shared" si="2106"/>
        <v>50570</v>
      </c>
      <c r="GQ513" s="446">
        <f t="shared" si="2106"/>
        <v>0</v>
      </c>
      <c r="GR513" s="446">
        <f t="shared" si="2106"/>
        <v>8026161</v>
      </c>
      <c r="GS513" s="446">
        <f t="shared" si="2106"/>
        <v>3796198</v>
      </c>
      <c r="GT513" s="446">
        <f t="shared" si="2106"/>
        <v>0</v>
      </c>
      <c r="GU513" s="446">
        <f t="shared" si="2106"/>
        <v>733744</v>
      </c>
      <c r="GV513" s="416"/>
      <c r="GW513" s="402"/>
      <c r="GX513" s="402"/>
      <c r="GY513" s="402"/>
      <c r="GZ513" s="402"/>
      <c r="HA513" s="402"/>
    </row>
    <row r="514" spans="1:209" ht="9.75" customHeight="1" x14ac:dyDescent="0.2">
      <c r="A514" s="417" t="str">
        <f t="shared" si="2090"/>
        <v>2017-18FEBRUARYRX7</v>
      </c>
      <c r="B514" s="458" t="str">
        <f t="shared" si="2079"/>
        <v>2017-18</v>
      </c>
      <c r="C514" s="402" t="s">
        <v>657</v>
      </c>
      <c r="D514" s="402" t="s">
        <v>649</v>
      </c>
      <c r="E514" s="402" t="s">
        <v>462</v>
      </c>
      <c r="F514" s="478" t="s">
        <v>449</v>
      </c>
      <c r="G514" s="478" t="s">
        <v>691</v>
      </c>
      <c r="H514" s="479">
        <v>125640</v>
      </c>
      <c r="I514" s="479">
        <v>98541</v>
      </c>
      <c r="J514" s="479">
        <v>2179693</v>
      </c>
      <c r="K514" s="479">
        <v>22</v>
      </c>
      <c r="L514" s="479">
        <v>1</v>
      </c>
      <c r="M514" s="479" t="s">
        <v>152</v>
      </c>
      <c r="N514" s="479">
        <v>106</v>
      </c>
      <c r="O514" s="479">
        <v>161</v>
      </c>
      <c r="P514" s="479" t="s">
        <v>152</v>
      </c>
      <c r="Q514" s="479" t="s">
        <v>152</v>
      </c>
      <c r="R514" s="479" t="s">
        <v>152</v>
      </c>
      <c r="S514" s="479">
        <v>83170</v>
      </c>
      <c r="T514" s="479">
        <v>8662</v>
      </c>
      <c r="U514" s="479">
        <v>6495</v>
      </c>
      <c r="V514" s="479">
        <v>43455</v>
      </c>
      <c r="W514" s="479">
        <v>18629</v>
      </c>
      <c r="X514" s="479">
        <v>3799</v>
      </c>
      <c r="Y514" s="479">
        <v>4600441</v>
      </c>
      <c r="Z514" s="479">
        <v>531</v>
      </c>
      <c r="AA514" s="479">
        <v>893</v>
      </c>
      <c r="AB514" s="479">
        <v>5818512</v>
      </c>
      <c r="AC514" s="479">
        <v>896</v>
      </c>
      <c r="AD514" s="479">
        <v>1610</v>
      </c>
      <c r="AE514" s="479">
        <v>83124637</v>
      </c>
      <c r="AF514" s="479">
        <v>1913</v>
      </c>
      <c r="AG514" s="479">
        <v>4309</v>
      </c>
      <c r="AH514" s="479">
        <v>84912757</v>
      </c>
      <c r="AI514" s="479">
        <v>4558</v>
      </c>
      <c r="AJ514" s="479">
        <v>10913</v>
      </c>
      <c r="AK514" s="479">
        <v>22312927</v>
      </c>
      <c r="AL514" s="479">
        <v>5873</v>
      </c>
      <c r="AM514" s="479">
        <v>11463</v>
      </c>
      <c r="AN514" s="479"/>
      <c r="AO514" s="479"/>
      <c r="AP514" s="479"/>
      <c r="AQ514" s="479"/>
      <c r="AR514" s="479"/>
      <c r="AS514" s="479"/>
      <c r="AT514" s="479">
        <v>3488</v>
      </c>
      <c r="AU514" s="479">
        <v>267</v>
      </c>
      <c r="AV514" s="479">
        <v>1989</v>
      </c>
      <c r="AW514" s="479">
        <v>4822</v>
      </c>
      <c r="AX514" s="479">
        <v>232</v>
      </c>
      <c r="AY514" s="479">
        <v>1000</v>
      </c>
      <c r="AZ514" s="479">
        <v>0</v>
      </c>
      <c r="BA514" s="479"/>
      <c r="BB514" s="479"/>
      <c r="BC514" s="479"/>
      <c r="BD514" s="479"/>
      <c r="BE514" s="479"/>
      <c r="BF514" s="479"/>
      <c r="BG514" s="479"/>
      <c r="BH514" s="479"/>
      <c r="BI514" s="479">
        <v>54186</v>
      </c>
      <c r="BJ514" s="479">
        <v>6110</v>
      </c>
      <c r="BK514" s="479">
        <v>19386</v>
      </c>
      <c r="BL514" s="479">
        <v>79682</v>
      </c>
      <c r="BM514" s="479">
        <v>17714</v>
      </c>
      <c r="BN514" s="479">
        <v>14940</v>
      </c>
      <c r="BO514" s="479">
        <v>13160</v>
      </c>
      <c r="BP514" s="479">
        <v>11270</v>
      </c>
      <c r="BQ514" s="479">
        <v>56657</v>
      </c>
      <c r="BR514" s="479">
        <v>47304</v>
      </c>
      <c r="BS514" s="479">
        <v>26562</v>
      </c>
      <c r="BT514" s="479">
        <v>20944</v>
      </c>
      <c r="BU514" s="479">
        <v>4936</v>
      </c>
      <c r="BV514" s="479">
        <v>4090</v>
      </c>
      <c r="BW514" s="479"/>
      <c r="BX514" s="479"/>
      <c r="BY514" s="479"/>
      <c r="BZ514" s="479"/>
      <c r="CA514" s="479"/>
      <c r="CB514" s="479"/>
      <c r="CC514" s="479"/>
      <c r="CD514" s="479"/>
      <c r="CE514" s="479"/>
      <c r="CF514" s="479"/>
      <c r="CG514" s="479"/>
      <c r="CH514" s="479"/>
      <c r="CI514" s="479"/>
      <c r="CJ514" s="479"/>
      <c r="CK514" s="479"/>
      <c r="CL514" s="479"/>
      <c r="CM514" s="479"/>
      <c r="CN514" s="479"/>
      <c r="CO514" s="479"/>
      <c r="CP514" s="479"/>
      <c r="CQ514" s="479"/>
      <c r="CR514" s="479"/>
      <c r="CS514" s="479"/>
      <c r="CT514" s="479"/>
      <c r="CU514" s="479"/>
      <c r="CV514" s="479"/>
      <c r="CW514" s="479"/>
      <c r="CX514" s="479"/>
      <c r="CY514" s="479"/>
      <c r="CZ514" s="479"/>
      <c r="DA514" s="479"/>
      <c r="DB514" s="479"/>
      <c r="DC514" s="479"/>
      <c r="DD514" s="479"/>
      <c r="DE514" s="479"/>
      <c r="DF514" s="479"/>
      <c r="DG514" s="479"/>
      <c r="DH514" s="479"/>
      <c r="DI514" s="479"/>
      <c r="DJ514" s="479"/>
      <c r="DK514" s="479">
        <v>0</v>
      </c>
      <c r="DL514" s="479">
        <v>0</v>
      </c>
      <c r="DM514" s="479">
        <v>0</v>
      </c>
      <c r="DN514" s="479">
        <v>0</v>
      </c>
      <c r="DO514" s="479">
        <v>3404</v>
      </c>
      <c r="DP514" s="479">
        <v>202797</v>
      </c>
      <c r="DQ514" s="479">
        <v>60</v>
      </c>
      <c r="DR514" s="479">
        <v>126</v>
      </c>
      <c r="DS514" s="479"/>
      <c r="DT514" s="479"/>
      <c r="DU514" s="479"/>
      <c r="DV514" s="479"/>
      <c r="DW514" s="479"/>
      <c r="DX514" s="479"/>
      <c r="DY514" s="479"/>
      <c r="DZ514" s="479"/>
      <c r="EA514" s="479"/>
      <c r="EB514" s="479"/>
      <c r="EC514" s="479"/>
      <c r="ED514" s="479"/>
      <c r="EE514" s="479"/>
      <c r="EF514" s="479"/>
      <c r="EG514" s="479" t="s">
        <v>152</v>
      </c>
      <c r="EH514" s="479" t="s">
        <v>152</v>
      </c>
      <c r="EI514" s="479">
        <v>229</v>
      </c>
      <c r="EJ514" s="479">
        <v>1731</v>
      </c>
      <c r="EK514" s="479">
        <v>1109</v>
      </c>
      <c r="EL514" s="479">
        <v>76</v>
      </c>
      <c r="EM514" s="479">
        <v>943</v>
      </c>
      <c r="EN514" s="479">
        <v>8882038</v>
      </c>
      <c r="EO514" s="479">
        <v>5131</v>
      </c>
      <c r="EP514" s="479">
        <v>10489</v>
      </c>
      <c r="EQ514" s="479">
        <v>6415935</v>
      </c>
      <c r="ER514" s="479">
        <v>5785</v>
      </c>
      <c r="ES514" s="479">
        <v>12107</v>
      </c>
      <c r="ET514" s="479">
        <v>658897</v>
      </c>
      <c r="EU514" s="479">
        <v>8670</v>
      </c>
      <c r="EV514" s="479">
        <v>17611</v>
      </c>
      <c r="EW514" s="479">
        <v>6961774</v>
      </c>
      <c r="EX514" s="479">
        <v>7383</v>
      </c>
      <c r="EY514" s="479">
        <v>16356</v>
      </c>
      <c r="EZ514" s="476"/>
      <c r="FA514" s="446">
        <f t="shared" si="2091"/>
        <v>2</v>
      </c>
      <c r="FB514" s="417">
        <f t="shared" si="2092"/>
        <v>2018</v>
      </c>
      <c r="FC514" s="448">
        <f t="shared" si="2093"/>
        <v>43132</v>
      </c>
      <c r="FD514" s="449">
        <f t="shared" si="2094"/>
        <v>28</v>
      </c>
      <c r="FE514" s="450"/>
      <c r="FF514" s="450"/>
      <c r="FG514" s="450"/>
      <c r="FH514" s="452">
        <f t="shared" si="2095"/>
        <v>2.0450242438235975</v>
      </c>
      <c r="FI514" s="452">
        <f t="shared" si="2096"/>
        <v>1.7247748787808821</v>
      </c>
      <c r="FJ514" s="452">
        <f t="shared" si="2097"/>
        <v>2.0261739799846037</v>
      </c>
      <c r="FK514" s="452">
        <f t="shared" si="2098"/>
        <v>1.7351809083910701</v>
      </c>
      <c r="FL514" s="452">
        <f t="shared" si="2099"/>
        <v>1.3038085375675987</v>
      </c>
      <c r="FM514" s="452">
        <f t="shared" si="2100"/>
        <v>1.088574387297204</v>
      </c>
      <c r="FN514" s="452">
        <f t="shared" si="2101"/>
        <v>1.4258414300284503</v>
      </c>
      <c r="FO514" s="452">
        <f t="shared" si="2102"/>
        <v>1.1242686134521445</v>
      </c>
      <c r="FP514" s="452">
        <f t="shared" si="2103"/>
        <v>1.2992892866543828</v>
      </c>
      <c r="FQ514" s="452">
        <f t="shared" si="2104"/>
        <v>1.0765991050276389</v>
      </c>
      <c r="FR514" s="453"/>
      <c r="FS514" s="446">
        <f t="shared" si="2105"/>
        <v>98541</v>
      </c>
      <c r="FT514" s="446" t="str">
        <f t="shared" si="2105"/>
        <v>-</v>
      </c>
      <c r="FU514" s="446">
        <f t="shared" si="2105"/>
        <v>10445346</v>
      </c>
      <c r="FV514" s="446">
        <f t="shared" si="2105"/>
        <v>15865101</v>
      </c>
      <c r="FW514" s="446">
        <f t="shared" si="2105"/>
        <v>7735166</v>
      </c>
      <c r="FX514" s="446">
        <f t="shared" si="2105"/>
        <v>10456950</v>
      </c>
      <c r="FY514" s="446">
        <f t="shared" si="2105"/>
        <v>187247595</v>
      </c>
      <c r="FZ514" s="446">
        <f t="shared" si="2105"/>
        <v>203298277</v>
      </c>
      <c r="GA514" s="446">
        <f t="shared" si="2105"/>
        <v>43547937</v>
      </c>
      <c r="GB514" s="446"/>
      <c r="GC514" s="446"/>
      <c r="GD514" s="446"/>
      <c r="GE514" s="446"/>
      <c r="GF514" s="446"/>
      <c r="GG514" s="446"/>
      <c r="GH514" s="446"/>
      <c r="GI514" s="446"/>
      <c r="GJ514" s="446"/>
      <c r="GK514" s="446"/>
      <c r="GL514" s="446"/>
      <c r="GM514" s="446"/>
      <c r="GN514" s="446"/>
      <c r="GO514" s="446">
        <f t="shared" si="2106"/>
        <v>0</v>
      </c>
      <c r="GP514" s="446">
        <f t="shared" si="2106"/>
        <v>428904</v>
      </c>
      <c r="GQ514" s="446">
        <f t="shared" si="2106"/>
        <v>0</v>
      </c>
      <c r="GR514" s="446">
        <f t="shared" si="2106"/>
        <v>18156459</v>
      </c>
      <c r="GS514" s="446">
        <f t="shared" si="2106"/>
        <v>13426663</v>
      </c>
      <c r="GT514" s="446">
        <f t="shared" si="2106"/>
        <v>1338436</v>
      </c>
      <c r="GU514" s="446">
        <f t="shared" si="2106"/>
        <v>15423708</v>
      </c>
      <c r="GV514" s="416"/>
      <c r="GW514" s="402"/>
      <c r="GX514" s="402"/>
      <c r="GY514" s="402"/>
      <c r="GZ514" s="402"/>
      <c r="HA514" s="402"/>
    </row>
    <row r="515" spans="1:209" ht="9.75" customHeight="1" x14ac:dyDescent="0.2">
      <c r="A515" s="493" t="str">
        <f t="shared" si="2090"/>
        <v>2017-18FEBRUARYRYE</v>
      </c>
      <c r="B515" s="494" t="str">
        <f t="shared" si="2079"/>
        <v>2017-18</v>
      </c>
      <c r="C515" s="480" t="s">
        <v>657</v>
      </c>
      <c r="D515" s="480" t="s">
        <v>663</v>
      </c>
      <c r="E515" s="480" t="s">
        <v>662</v>
      </c>
      <c r="F515" s="495" t="s">
        <v>456</v>
      </c>
      <c r="G515" s="495" t="s">
        <v>692</v>
      </c>
      <c r="H515" s="496">
        <v>59609</v>
      </c>
      <c r="I515" s="496">
        <v>36959</v>
      </c>
      <c r="J515" s="496">
        <v>299002</v>
      </c>
      <c r="K515" s="496">
        <v>8</v>
      </c>
      <c r="L515" s="496">
        <v>3</v>
      </c>
      <c r="M515" s="496" t="s">
        <v>152</v>
      </c>
      <c r="N515" s="496">
        <v>40</v>
      </c>
      <c r="O515" s="496">
        <v>99</v>
      </c>
      <c r="P515" s="496" t="s">
        <v>152</v>
      </c>
      <c r="Q515" s="496" t="s">
        <v>152</v>
      </c>
      <c r="R515" s="496" t="s">
        <v>152</v>
      </c>
      <c r="S515" s="496">
        <v>41782</v>
      </c>
      <c r="T515" s="496">
        <v>2296</v>
      </c>
      <c r="U515" s="496">
        <v>1412</v>
      </c>
      <c r="V515" s="496">
        <v>18422</v>
      </c>
      <c r="W515" s="496">
        <v>13892</v>
      </c>
      <c r="X515" s="496">
        <v>1391</v>
      </c>
      <c r="Y515" s="496">
        <v>976779</v>
      </c>
      <c r="Z515" s="496">
        <v>425</v>
      </c>
      <c r="AA515" s="496">
        <v>776</v>
      </c>
      <c r="AB515" s="496">
        <v>919538</v>
      </c>
      <c r="AC515" s="496">
        <v>651</v>
      </c>
      <c r="AD515" s="496">
        <v>1208</v>
      </c>
      <c r="AE515" s="496">
        <v>17989028</v>
      </c>
      <c r="AF515" s="496">
        <v>976</v>
      </c>
      <c r="AG515" s="496">
        <v>1939</v>
      </c>
      <c r="AH515" s="496">
        <v>46928992</v>
      </c>
      <c r="AI515" s="496">
        <v>3378</v>
      </c>
      <c r="AJ515" s="496">
        <v>7958</v>
      </c>
      <c r="AK515" s="496">
        <v>7077230</v>
      </c>
      <c r="AL515" s="496">
        <v>5088</v>
      </c>
      <c r="AM515" s="496">
        <v>11457</v>
      </c>
      <c r="AN515" s="496"/>
      <c r="AO515" s="496"/>
      <c r="AP515" s="496"/>
      <c r="AQ515" s="496"/>
      <c r="AR515" s="496"/>
      <c r="AS515" s="496"/>
      <c r="AT515" s="496">
        <v>2536</v>
      </c>
      <c r="AU515" s="496">
        <v>18</v>
      </c>
      <c r="AV515" s="496">
        <v>95</v>
      </c>
      <c r="AW515" s="496">
        <v>212</v>
      </c>
      <c r="AX515" s="496">
        <v>198</v>
      </c>
      <c r="AY515" s="496">
        <v>2225</v>
      </c>
      <c r="AZ515" s="496">
        <v>0</v>
      </c>
      <c r="BA515" s="496"/>
      <c r="BB515" s="496"/>
      <c r="BC515" s="496"/>
      <c r="BD515" s="496"/>
      <c r="BE515" s="496"/>
      <c r="BF515" s="496"/>
      <c r="BG515" s="496"/>
      <c r="BH515" s="496"/>
      <c r="BI515" s="496">
        <v>22926</v>
      </c>
      <c r="BJ515" s="496">
        <v>2584</v>
      </c>
      <c r="BK515" s="496">
        <v>13736</v>
      </c>
      <c r="BL515" s="496">
        <v>39246</v>
      </c>
      <c r="BM515" s="496">
        <v>4661</v>
      </c>
      <c r="BN515" s="496">
        <v>3631</v>
      </c>
      <c r="BO515" s="496">
        <v>2875</v>
      </c>
      <c r="BP515" s="496">
        <v>2286</v>
      </c>
      <c r="BQ515" s="496">
        <v>25821</v>
      </c>
      <c r="BR515" s="496">
        <v>21517</v>
      </c>
      <c r="BS515" s="496">
        <v>20205</v>
      </c>
      <c r="BT515" s="496">
        <v>15594</v>
      </c>
      <c r="BU515" s="496">
        <v>2109</v>
      </c>
      <c r="BV515" s="496">
        <v>1528</v>
      </c>
      <c r="BW515" s="496"/>
      <c r="BX515" s="496"/>
      <c r="BY515" s="496"/>
      <c r="BZ515" s="496"/>
      <c r="CA515" s="496"/>
      <c r="CB515" s="496"/>
      <c r="CC515" s="496"/>
      <c r="CD515" s="496"/>
      <c r="CE515" s="496"/>
      <c r="CF515" s="496"/>
      <c r="CG515" s="496"/>
      <c r="CH515" s="496"/>
      <c r="CI515" s="496"/>
      <c r="CJ515" s="496"/>
      <c r="CK515" s="496"/>
      <c r="CL515" s="496"/>
      <c r="CM515" s="496"/>
      <c r="CN515" s="496"/>
      <c r="CO515" s="496"/>
      <c r="CP515" s="496"/>
      <c r="CQ515" s="496"/>
      <c r="CR515" s="496"/>
      <c r="CS515" s="496"/>
      <c r="CT515" s="496"/>
      <c r="CU515" s="496"/>
      <c r="CV515" s="496"/>
      <c r="CW515" s="496"/>
      <c r="CX515" s="496"/>
      <c r="CY515" s="496"/>
      <c r="CZ515" s="496"/>
      <c r="DA515" s="496"/>
      <c r="DB515" s="496"/>
      <c r="DC515" s="496"/>
      <c r="DD515" s="496"/>
      <c r="DE515" s="496"/>
      <c r="DF515" s="496"/>
      <c r="DG515" s="496"/>
      <c r="DH515" s="496"/>
      <c r="DI515" s="496"/>
      <c r="DJ515" s="496"/>
      <c r="DK515" s="496">
        <v>193</v>
      </c>
      <c r="DL515" s="496">
        <v>59100</v>
      </c>
      <c r="DM515" s="496">
        <v>306</v>
      </c>
      <c r="DN515" s="496">
        <v>542</v>
      </c>
      <c r="DO515" s="496">
        <v>1817</v>
      </c>
      <c r="DP515" s="496">
        <v>71114</v>
      </c>
      <c r="DQ515" s="496">
        <v>39</v>
      </c>
      <c r="DR515" s="496">
        <v>81</v>
      </c>
      <c r="DS515" s="496"/>
      <c r="DT515" s="496"/>
      <c r="DU515" s="496"/>
      <c r="DV515" s="496"/>
      <c r="DW515" s="496"/>
      <c r="DX515" s="496"/>
      <c r="DY515" s="496"/>
      <c r="DZ515" s="496"/>
      <c r="EA515" s="496"/>
      <c r="EB515" s="496"/>
      <c r="EC515" s="496"/>
      <c r="ED515" s="496"/>
      <c r="EE515" s="496"/>
      <c r="EF515" s="496"/>
      <c r="EG515" s="496" t="s">
        <v>152</v>
      </c>
      <c r="EH515" s="496" t="s">
        <v>152</v>
      </c>
      <c r="EI515" s="496">
        <v>2</v>
      </c>
      <c r="EJ515" s="496">
        <v>1662</v>
      </c>
      <c r="EK515" s="496">
        <v>1221</v>
      </c>
      <c r="EL515" s="496">
        <v>0</v>
      </c>
      <c r="EM515" s="496">
        <v>360</v>
      </c>
      <c r="EN515" s="496">
        <v>4720261</v>
      </c>
      <c r="EO515" s="496">
        <v>2840</v>
      </c>
      <c r="EP515" s="496">
        <v>4844</v>
      </c>
      <c r="EQ515" s="496">
        <v>6707275</v>
      </c>
      <c r="ER515" s="496">
        <v>5493</v>
      </c>
      <c r="ES515" s="496">
        <v>9802</v>
      </c>
      <c r="ET515" s="496">
        <v>0</v>
      </c>
      <c r="EU515" s="496">
        <v>0</v>
      </c>
      <c r="EV515" s="496">
        <v>0</v>
      </c>
      <c r="EW515" s="496">
        <v>3085161</v>
      </c>
      <c r="EX515" s="496">
        <v>8570</v>
      </c>
      <c r="EY515" s="496">
        <v>16675</v>
      </c>
      <c r="EZ515" s="497"/>
      <c r="FA515" s="482">
        <f t="shared" si="2091"/>
        <v>2</v>
      </c>
      <c r="FB515" s="493">
        <f t="shared" si="2092"/>
        <v>2018</v>
      </c>
      <c r="FC515" s="498">
        <f t="shared" si="2093"/>
        <v>43132</v>
      </c>
      <c r="FD515" s="499">
        <f t="shared" si="2094"/>
        <v>28</v>
      </c>
      <c r="FE515" s="500"/>
      <c r="FF515" s="500"/>
      <c r="FG515" s="500"/>
      <c r="FH515" s="481">
        <f t="shared" si="2095"/>
        <v>2.0300522648083623</v>
      </c>
      <c r="FI515" s="481">
        <f t="shared" si="2096"/>
        <v>1.5814459930313589</v>
      </c>
      <c r="FJ515" s="481">
        <f t="shared" si="2097"/>
        <v>2.0361189801699715</v>
      </c>
      <c r="FK515" s="481">
        <f t="shared" si="2098"/>
        <v>1.6189801699716715</v>
      </c>
      <c r="FL515" s="481">
        <f t="shared" si="2099"/>
        <v>1.401639344262295</v>
      </c>
      <c r="FM515" s="481">
        <f t="shared" si="2100"/>
        <v>1.1680056454239496</v>
      </c>
      <c r="FN515" s="481">
        <f t="shared" si="2101"/>
        <v>1.4544342067376907</v>
      </c>
      <c r="FO515" s="481">
        <f t="shared" si="2102"/>
        <v>1.1225165562913908</v>
      </c>
      <c r="FP515" s="481">
        <f t="shared" si="2103"/>
        <v>1.5161754133716752</v>
      </c>
      <c r="FQ515" s="481">
        <f t="shared" si="2104"/>
        <v>1.098490294751977</v>
      </c>
      <c r="FR515" s="501"/>
      <c r="FS515" s="482">
        <f t="shared" si="2105"/>
        <v>110877</v>
      </c>
      <c r="FT515" s="482" t="str">
        <f t="shared" si="2105"/>
        <v>-</v>
      </c>
      <c r="FU515" s="482">
        <f t="shared" si="2105"/>
        <v>1478360</v>
      </c>
      <c r="FV515" s="482">
        <f t="shared" si="2105"/>
        <v>3658941</v>
      </c>
      <c r="FW515" s="482">
        <f t="shared" si="2105"/>
        <v>1781696</v>
      </c>
      <c r="FX515" s="482">
        <f t="shared" si="2105"/>
        <v>1705696</v>
      </c>
      <c r="FY515" s="482">
        <f t="shared" si="2105"/>
        <v>35720258</v>
      </c>
      <c r="FZ515" s="482">
        <f t="shared" si="2105"/>
        <v>110552536</v>
      </c>
      <c r="GA515" s="482">
        <f t="shared" si="2105"/>
        <v>15936687</v>
      </c>
      <c r="GB515" s="482"/>
      <c r="GC515" s="482"/>
      <c r="GD515" s="482"/>
      <c r="GE515" s="482"/>
      <c r="GF515" s="482"/>
      <c r="GG515" s="482"/>
      <c r="GH515" s="482"/>
      <c r="GI515" s="482"/>
      <c r="GJ515" s="482"/>
      <c r="GK515" s="482"/>
      <c r="GL515" s="482"/>
      <c r="GM515" s="482"/>
      <c r="GN515" s="482"/>
      <c r="GO515" s="482">
        <f t="shared" si="2106"/>
        <v>104606</v>
      </c>
      <c r="GP515" s="482">
        <f t="shared" si="2106"/>
        <v>147177</v>
      </c>
      <c r="GQ515" s="482">
        <f t="shared" si="2106"/>
        <v>0</v>
      </c>
      <c r="GR515" s="482">
        <f t="shared" si="2106"/>
        <v>8050728</v>
      </c>
      <c r="GS515" s="482">
        <f t="shared" si="2106"/>
        <v>11968242</v>
      </c>
      <c r="GT515" s="482">
        <f t="shared" si="2106"/>
        <v>0</v>
      </c>
      <c r="GU515" s="482">
        <f t="shared" si="2106"/>
        <v>6003000</v>
      </c>
      <c r="GV515" s="502"/>
      <c r="GW515" s="402"/>
      <c r="GX515" s="402"/>
      <c r="GY515" s="402"/>
      <c r="GZ515" s="402"/>
      <c r="HA515" s="402"/>
    </row>
    <row r="516" spans="1:209" ht="9.75" customHeight="1" x14ac:dyDescent="0.2">
      <c r="A516" s="417" t="str">
        <f t="shared" si="2090"/>
        <v>2017-18FEBRUARYRYD</v>
      </c>
      <c r="B516" s="458" t="str">
        <f t="shared" si="2079"/>
        <v>2017-18</v>
      </c>
      <c r="C516" s="402" t="s">
        <v>657</v>
      </c>
      <c r="D516" s="402" t="s">
        <v>663</v>
      </c>
      <c r="E516" s="402" t="s">
        <v>662</v>
      </c>
      <c r="F516" s="478" t="s">
        <v>455</v>
      </c>
      <c r="G516" s="478" t="s">
        <v>693</v>
      </c>
      <c r="H516" s="479">
        <v>65269</v>
      </c>
      <c r="I516" s="479">
        <v>57945</v>
      </c>
      <c r="J516" s="479">
        <v>2342301</v>
      </c>
      <c r="K516" s="479">
        <v>40</v>
      </c>
      <c r="L516" s="479">
        <v>4</v>
      </c>
      <c r="M516" s="479" t="s">
        <v>152</v>
      </c>
      <c r="N516" s="479">
        <v>185</v>
      </c>
      <c r="O516" s="479">
        <v>306</v>
      </c>
      <c r="P516" s="479" t="s">
        <v>152</v>
      </c>
      <c r="Q516" s="479" t="s">
        <v>152</v>
      </c>
      <c r="R516" s="479" t="s">
        <v>152</v>
      </c>
      <c r="S516" s="479">
        <v>55412</v>
      </c>
      <c r="T516" s="479">
        <v>2994</v>
      </c>
      <c r="U516" s="479">
        <v>1885</v>
      </c>
      <c r="V516" s="479">
        <v>26006</v>
      </c>
      <c r="W516" s="479">
        <v>20426</v>
      </c>
      <c r="X516" s="479">
        <v>1037</v>
      </c>
      <c r="Y516" s="479">
        <v>1492960</v>
      </c>
      <c r="Z516" s="479">
        <v>499</v>
      </c>
      <c r="AA516" s="479">
        <v>891</v>
      </c>
      <c r="AB516" s="479">
        <v>1280901</v>
      </c>
      <c r="AC516" s="479">
        <v>680</v>
      </c>
      <c r="AD516" s="479">
        <v>1227</v>
      </c>
      <c r="AE516" s="479">
        <v>27660169</v>
      </c>
      <c r="AF516" s="479">
        <v>1064</v>
      </c>
      <c r="AG516" s="479">
        <v>1975</v>
      </c>
      <c r="AH516" s="479">
        <v>107697419</v>
      </c>
      <c r="AI516" s="479">
        <v>5273</v>
      </c>
      <c r="AJ516" s="479">
        <v>11984</v>
      </c>
      <c r="AK516" s="479">
        <v>9108127</v>
      </c>
      <c r="AL516" s="479">
        <v>8783</v>
      </c>
      <c r="AM516" s="479">
        <v>20465</v>
      </c>
      <c r="AN516" s="479"/>
      <c r="AO516" s="479"/>
      <c r="AP516" s="479"/>
      <c r="AQ516" s="479"/>
      <c r="AR516" s="479"/>
      <c r="AS516" s="479"/>
      <c r="AT516" s="479">
        <v>2930</v>
      </c>
      <c r="AU516" s="479">
        <v>96</v>
      </c>
      <c r="AV516" s="479">
        <v>424</v>
      </c>
      <c r="AW516" s="479">
        <v>56</v>
      </c>
      <c r="AX516" s="479">
        <v>268</v>
      </c>
      <c r="AY516" s="479">
        <v>2142</v>
      </c>
      <c r="AZ516" s="479">
        <v>539</v>
      </c>
      <c r="BA516" s="479"/>
      <c r="BB516" s="479"/>
      <c r="BC516" s="479"/>
      <c r="BD516" s="479"/>
      <c r="BE516" s="479"/>
      <c r="BF516" s="479"/>
      <c r="BG516" s="479"/>
      <c r="BH516" s="479"/>
      <c r="BI516" s="479">
        <v>32227</v>
      </c>
      <c r="BJ516" s="479">
        <v>1538</v>
      </c>
      <c r="BK516" s="479">
        <v>18717</v>
      </c>
      <c r="BL516" s="479">
        <v>52482</v>
      </c>
      <c r="BM516" s="479">
        <v>7474</v>
      </c>
      <c r="BN516" s="479">
        <v>5487</v>
      </c>
      <c r="BO516" s="479">
        <v>4655</v>
      </c>
      <c r="BP516" s="479">
        <v>5487</v>
      </c>
      <c r="BQ516" s="479">
        <v>36633</v>
      </c>
      <c r="BR516" s="479">
        <v>29426</v>
      </c>
      <c r="BS516" s="479">
        <v>35822</v>
      </c>
      <c r="BT516" s="479">
        <v>21877</v>
      </c>
      <c r="BU516" s="479">
        <v>1969</v>
      </c>
      <c r="BV516" s="479">
        <v>1102</v>
      </c>
      <c r="BW516" s="479"/>
      <c r="BX516" s="479"/>
      <c r="BY516" s="479"/>
      <c r="BZ516" s="479"/>
      <c r="CA516" s="479"/>
      <c r="CB516" s="479"/>
      <c r="CC516" s="479"/>
      <c r="CD516" s="479"/>
      <c r="CE516" s="479"/>
      <c r="CF516" s="479"/>
      <c r="CG516" s="479"/>
      <c r="CH516" s="479"/>
      <c r="CI516" s="479"/>
      <c r="CJ516" s="479"/>
      <c r="CK516" s="479"/>
      <c r="CL516" s="479"/>
      <c r="CM516" s="479"/>
      <c r="CN516" s="479"/>
      <c r="CO516" s="479"/>
      <c r="CP516" s="479"/>
      <c r="CQ516" s="479"/>
      <c r="CR516" s="479"/>
      <c r="CS516" s="479"/>
      <c r="CT516" s="479"/>
      <c r="CU516" s="479"/>
      <c r="CV516" s="479"/>
      <c r="CW516" s="479"/>
      <c r="CX516" s="479"/>
      <c r="CY516" s="479"/>
      <c r="CZ516" s="479"/>
      <c r="DA516" s="479"/>
      <c r="DB516" s="479"/>
      <c r="DC516" s="479"/>
      <c r="DD516" s="479"/>
      <c r="DE516" s="479"/>
      <c r="DF516" s="479"/>
      <c r="DG516" s="479"/>
      <c r="DH516" s="479"/>
      <c r="DI516" s="479"/>
      <c r="DJ516" s="479"/>
      <c r="DK516" s="479">
        <v>209</v>
      </c>
      <c r="DL516" s="479">
        <v>67316</v>
      </c>
      <c r="DM516" s="479">
        <v>322</v>
      </c>
      <c r="DN516" s="479">
        <v>522</v>
      </c>
      <c r="DO516" s="479">
        <v>2264</v>
      </c>
      <c r="DP516" s="479">
        <v>140353</v>
      </c>
      <c r="DQ516" s="479">
        <v>62</v>
      </c>
      <c r="DR516" s="479">
        <v>152</v>
      </c>
      <c r="DS516" s="479"/>
      <c r="DT516" s="479"/>
      <c r="DU516" s="479"/>
      <c r="DV516" s="479"/>
      <c r="DW516" s="479"/>
      <c r="DX516" s="479"/>
      <c r="DY516" s="479"/>
      <c r="DZ516" s="479"/>
      <c r="EA516" s="479"/>
      <c r="EB516" s="479"/>
      <c r="EC516" s="479"/>
      <c r="ED516" s="479"/>
      <c r="EE516" s="479"/>
      <c r="EF516" s="479"/>
      <c r="EG516" s="479" t="s">
        <v>152</v>
      </c>
      <c r="EH516" s="479" t="s">
        <v>152</v>
      </c>
      <c r="EI516" s="479">
        <v>2003</v>
      </c>
      <c r="EJ516" s="479">
        <v>190</v>
      </c>
      <c r="EK516" s="479">
        <v>1351</v>
      </c>
      <c r="EL516" s="479">
        <v>0</v>
      </c>
      <c r="EM516" s="479">
        <v>462</v>
      </c>
      <c r="EN516" s="479">
        <v>1197734</v>
      </c>
      <c r="EO516" s="479">
        <v>6304</v>
      </c>
      <c r="EP516" s="479">
        <v>15717</v>
      </c>
      <c r="EQ516" s="479">
        <v>14075720</v>
      </c>
      <c r="ER516" s="479">
        <v>10419</v>
      </c>
      <c r="ES516" s="479">
        <v>22430</v>
      </c>
      <c r="ET516" s="479">
        <v>0</v>
      </c>
      <c r="EU516" s="479">
        <v>0</v>
      </c>
      <c r="EV516" s="479">
        <v>0</v>
      </c>
      <c r="EW516" s="479">
        <v>6173238</v>
      </c>
      <c r="EX516" s="479">
        <v>13362</v>
      </c>
      <c r="EY516" s="479">
        <v>31832</v>
      </c>
      <c r="EZ516" s="476"/>
      <c r="FA516" s="446">
        <f t="shared" si="2091"/>
        <v>2</v>
      </c>
      <c r="FB516" s="417">
        <f t="shared" si="2092"/>
        <v>2018</v>
      </c>
      <c r="FC516" s="448">
        <f t="shared" si="2093"/>
        <v>43132</v>
      </c>
      <c r="FD516" s="449">
        <f t="shared" si="2094"/>
        <v>28</v>
      </c>
      <c r="FE516" s="450"/>
      <c r="FF516" s="450"/>
      <c r="FG516" s="450"/>
      <c r="FH516" s="452">
        <f t="shared" si="2095"/>
        <v>2.4963259853039412</v>
      </c>
      <c r="FI516" s="452">
        <f t="shared" si="2096"/>
        <v>1.8326653306613228</v>
      </c>
      <c r="FJ516" s="452">
        <f t="shared" si="2097"/>
        <v>2.4694960212201593</v>
      </c>
      <c r="FK516" s="452">
        <f t="shared" si="2098"/>
        <v>2.9108753315649869</v>
      </c>
      <c r="FL516" s="452">
        <f t="shared" si="2099"/>
        <v>1.4086364685072676</v>
      </c>
      <c r="FM516" s="452">
        <f t="shared" si="2100"/>
        <v>1.1315081135122664</v>
      </c>
      <c r="FN516" s="452">
        <f t="shared" si="2101"/>
        <v>1.7537452266718887</v>
      </c>
      <c r="FO516" s="452">
        <f t="shared" si="2102"/>
        <v>1.0710369137373936</v>
      </c>
      <c r="FP516" s="452">
        <f t="shared" si="2103"/>
        <v>1.8987463837994214</v>
      </c>
      <c r="FQ516" s="452">
        <f t="shared" si="2104"/>
        <v>1.0626808100289296</v>
      </c>
      <c r="FR516" s="453"/>
      <c r="FS516" s="446">
        <f t="shared" si="2105"/>
        <v>231780</v>
      </c>
      <c r="FT516" s="446" t="str">
        <f t="shared" si="2105"/>
        <v>-</v>
      </c>
      <c r="FU516" s="446">
        <f t="shared" si="2105"/>
        <v>10719825</v>
      </c>
      <c r="FV516" s="446">
        <f t="shared" si="2105"/>
        <v>17731170</v>
      </c>
      <c r="FW516" s="446">
        <f t="shared" si="2105"/>
        <v>2667654</v>
      </c>
      <c r="FX516" s="446">
        <f t="shared" si="2105"/>
        <v>2312895</v>
      </c>
      <c r="FY516" s="446">
        <f t="shared" si="2105"/>
        <v>51361850</v>
      </c>
      <c r="FZ516" s="446">
        <f t="shared" si="2105"/>
        <v>244785184</v>
      </c>
      <c r="GA516" s="446">
        <f t="shared" si="2105"/>
        <v>21222205</v>
      </c>
      <c r="GB516" s="446"/>
      <c r="GC516" s="446"/>
      <c r="GD516" s="446"/>
      <c r="GE516" s="446"/>
      <c r="GF516" s="446"/>
      <c r="GG516" s="446"/>
      <c r="GH516" s="446"/>
      <c r="GI516" s="446"/>
      <c r="GJ516" s="446"/>
      <c r="GK516" s="446"/>
      <c r="GL516" s="446"/>
      <c r="GM516" s="446"/>
      <c r="GN516" s="446"/>
      <c r="GO516" s="446">
        <f t="shared" si="2106"/>
        <v>109098</v>
      </c>
      <c r="GP516" s="446">
        <f t="shared" si="2106"/>
        <v>344128</v>
      </c>
      <c r="GQ516" s="446">
        <f t="shared" si="2106"/>
        <v>0</v>
      </c>
      <c r="GR516" s="446">
        <f t="shared" si="2106"/>
        <v>2986230</v>
      </c>
      <c r="GS516" s="446">
        <f t="shared" si="2106"/>
        <v>30302930</v>
      </c>
      <c r="GT516" s="446">
        <f t="shared" si="2106"/>
        <v>0</v>
      </c>
      <c r="GU516" s="446">
        <f t="shared" si="2106"/>
        <v>14706384</v>
      </c>
      <c r="GV516" s="416"/>
      <c r="GW516" s="402"/>
      <c r="GX516" s="402"/>
      <c r="GY516" s="402"/>
      <c r="GZ516" s="402"/>
      <c r="HA516" s="402"/>
    </row>
    <row r="517" spans="1:209" ht="9.75" customHeight="1" x14ac:dyDescent="0.2">
      <c r="A517" s="417" t="str">
        <f t="shared" si="2090"/>
        <v>2017-18FEBRUARYRYF</v>
      </c>
      <c r="B517" s="458" t="str">
        <f t="shared" si="2079"/>
        <v>2017-18</v>
      </c>
      <c r="C517" s="402" t="s">
        <v>657</v>
      </c>
      <c r="D517" s="402" t="s">
        <v>667</v>
      </c>
      <c r="E517" s="402" t="s">
        <v>666</v>
      </c>
      <c r="F517" s="478" t="s">
        <v>457</v>
      </c>
      <c r="G517" s="478" t="s">
        <v>694</v>
      </c>
      <c r="H517" s="479">
        <v>96262</v>
      </c>
      <c r="I517" s="479">
        <v>65221</v>
      </c>
      <c r="J517" s="479">
        <v>433582</v>
      </c>
      <c r="K517" s="479">
        <v>7</v>
      </c>
      <c r="L517" s="479">
        <v>2</v>
      </c>
      <c r="M517" s="479" t="s">
        <v>152</v>
      </c>
      <c r="N517" s="479">
        <v>33</v>
      </c>
      <c r="O517" s="479">
        <v>74</v>
      </c>
      <c r="P517" s="479" t="s">
        <v>152</v>
      </c>
      <c r="Q517" s="479" t="s">
        <v>152</v>
      </c>
      <c r="R517" s="479" t="s">
        <v>152</v>
      </c>
      <c r="S517" s="479">
        <v>67596</v>
      </c>
      <c r="T517" s="479">
        <v>5037</v>
      </c>
      <c r="U517" s="479">
        <v>3050</v>
      </c>
      <c r="V517" s="479">
        <v>34445</v>
      </c>
      <c r="W517" s="479">
        <v>17630</v>
      </c>
      <c r="X517" s="479">
        <v>860</v>
      </c>
      <c r="Y517" s="479">
        <v>2810235</v>
      </c>
      <c r="Z517" s="479">
        <v>558</v>
      </c>
      <c r="AA517" s="479">
        <v>1020</v>
      </c>
      <c r="AB517" s="479">
        <v>2508242</v>
      </c>
      <c r="AC517" s="479">
        <v>822</v>
      </c>
      <c r="AD517" s="479">
        <v>1487</v>
      </c>
      <c r="AE517" s="479">
        <v>65458821</v>
      </c>
      <c r="AF517" s="479">
        <v>1900</v>
      </c>
      <c r="AG517" s="479">
        <v>3921</v>
      </c>
      <c r="AH517" s="479">
        <v>71405938</v>
      </c>
      <c r="AI517" s="479">
        <v>4050</v>
      </c>
      <c r="AJ517" s="479">
        <v>9465</v>
      </c>
      <c r="AK517" s="479">
        <v>6798346</v>
      </c>
      <c r="AL517" s="479">
        <v>7905</v>
      </c>
      <c r="AM517" s="479">
        <v>16878</v>
      </c>
      <c r="AN517" s="479"/>
      <c r="AO517" s="479"/>
      <c r="AP517" s="479"/>
      <c r="AQ517" s="479"/>
      <c r="AR517" s="479"/>
      <c r="AS517" s="479"/>
      <c r="AT517" s="479">
        <v>3472</v>
      </c>
      <c r="AU517" s="479">
        <v>289</v>
      </c>
      <c r="AV517" s="479">
        <v>1027</v>
      </c>
      <c r="AW517" s="479">
        <v>3727</v>
      </c>
      <c r="AX517" s="479">
        <v>482</v>
      </c>
      <c r="AY517" s="479">
        <v>1674</v>
      </c>
      <c r="AZ517" s="479">
        <v>137</v>
      </c>
      <c r="BA517" s="479"/>
      <c r="BB517" s="479"/>
      <c r="BC517" s="479"/>
      <c r="BD517" s="479"/>
      <c r="BE517" s="479"/>
      <c r="BF517" s="479"/>
      <c r="BG517" s="479"/>
      <c r="BH517" s="479"/>
      <c r="BI517" s="479">
        <v>35466</v>
      </c>
      <c r="BJ517" s="479">
        <v>3007</v>
      </c>
      <c r="BK517" s="479">
        <v>25651</v>
      </c>
      <c r="BL517" s="479">
        <v>64124</v>
      </c>
      <c r="BM517" s="479">
        <v>10137</v>
      </c>
      <c r="BN517" s="479">
        <v>7905</v>
      </c>
      <c r="BO517" s="479">
        <v>6146</v>
      </c>
      <c r="BP517" s="479">
        <v>4848</v>
      </c>
      <c r="BQ517" s="479">
        <v>45374</v>
      </c>
      <c r="BR517" s="479">
        <v>38700</v>
      </c>
      <c r="BS517" s="479">
        <v>25279</v>
      </c>
      <c r="BT517" s="479">
        <v>19634</v>
      </c>
      <c r="BU517" s="479">
        <v>1273</v>
      </c>
      <c r="BV517" s="479">
        <v>921</v>
      </c>
      <c r="BW517" s="479"/>
      <c r="BX517" s="479"/>
      <c r="BY517" s="479"/>
      <c r="BZ517" s="479"/>
      <c r="CA517" s="479"/>
      <c r="CB517" s="479"/>
      <c r="CC517" s="479"/>
      <c r="CD517" s="479"/>
      <c r="CE517" s="479"/>
      <c r="CF517" s="479"/>
      <c r="CG517" s="479"/>
      <c r="CH517" s="479"/>
      <c r="CI517" s="479"/>
      <c r="CJ517" s="479"/>
      <c r="CK517" s="479"/>
      <c r="CL517" s="479"/>
      <c r="CM517" s="479"/>
      <c r="CN517" s="479"/>
      <c r="CO517" s="479"/>
      <c r="CP517" s="479"/>
      <c r="CQ517" s="479"/>
      <c r="CR517" s="479"/>
      <c r="CS517" s="479"/>
      <c r="CT517" s="479"/>
      <c r="CU517" s="479"/>
      <c r="CV517" s="479"/>
      <c r="CW517" s="479"/>
      <c r="CX517" s="479"/>
      <c r="CY517" s="479"/>
      <c r="CZ517" s="479"/>
      <c r="DA517" s="479"/>
      <c r="DB517" s="479"/>
      <c r="DC517" s="479"/>
      <c r="DD517" s="479"/>
      <c r="DE517" s="479"/>
      <c r="DF517" s="479"/>
      <c r="DG517" s="479"/>
      <c r="DH517" s="479"/>
      <c r="DI517" s="479"/>
      <c r="DJ517" s="479"/>
      <c r="DK517" s="479">
        <v>494</v>
      </c>
      <c r="DL517" s="479">
        <v>166035</v>
      </c>
      <c r="DM517" s="479">
        <v>336</v>
      </c>
      <c r="DN517" s="479">
        <v>568</v>
      </c>
      <c r="DO517" s="479">
        <v>2279</v>
      </c>
      <c r="DP517" s="479">
        <v>61830</v>
      </c>
      <c r="DQ517" s="479">
        <v>27</v>
      </c>
      <c r="DR517" s="479">
        <v>46</v>
      </c>
      <c r="DS517" s="479"/>
      <c r="DT517" s="479"/>
      <c r="DU517" s="479"/>
      <c r="DV517" s="479"/>
      <c r="DW517" s="479"/>
      <c r="DX517" s="479"/>
      <c r="DY517" s="479"/>
      <c r="DZ517" s="479"/>
      <c r="EA517" s="479"/>
      <c r="EB517" s="479"/>
      <c r="EC517" s="479"/>
      <c r="ED517" s="479"/>
      <c r="EE517" s="479"/>
      <c r="EF517" s="479"/>
      <c r="EG517" s="479" t="s">
        <v>152</v>
      </c>
      <c r="EH517" s="479" t="s">
        <v>152</v>
      </c>
      <c r="EI517" s="479">
        <v>0</v>
      </c>
      <c r="EJ517" s="479">
        <v>1085</v>
      </c>
      <c r="EK517" s="479">
        <v>964</v>
      </c>
      <c r="EL517" s="479">
        <v>15</v>
      </c>
      <c r="EM517" s="479">
        <v>1020</v>
      </c>
      <c r="EN517" s="479">
        <v>5945347</v>
      </c>
      <c r="EO517" s="479">
        <v>5480</v>
      </c>
      <c r="EP517" s="479">
        <v>11395</v>
      </c>
      <c r="EQ517" s="479">
        <v>6459255</v>
      </c>
      <c r="ER517" s="479">
        <v>6700</v>
      </c>
      <c r="ES517" s="479">
        <v>13848</v>
      </c>
      <c r="ET517" s="479">
        <v>103128</v>
      </c>
      <c r="EU517" s="479">
        <v>6875</v>
      </c>
      <c r="EV517" s="479">
        <v>11077</v>
      </c>
      <c r="EW517" s="479">
        <v>7885453</v>
      </c>
      <c r="EX517" s="479">
        <v>7731</v>
      </c>
      <c r="EY517" s="479">
        <v>16691</v>
      </c>
      <c r="EZ517" s="476"/>
      <c r="FA517" s="446">
        <f t="shared" si="2091"/>
        <v>2</v>
      </c>
      <c r="FB517" s="417">
        <f t="shared" si="2092"/>
        <v>2018</v>
      </c>
      <c r="FC517" s="448">
        <f t="shared" si="2093"/>
        <v>43132</v>
      </c>
      <c r="FD517" s="449">
        <f t="shared" si="2094"/>
        <v>28</v>
      </c>
      <c r="FE517" s="450"/>
      <c r="FF517" s="450"/>
      <c r="FG517" s="450"/>
      <c r="FH517" s="452">
        <f t="shared" si="2095"/>
        <v>2.012507444907683</v>
      </c>
      <c r="FI517" s="452">
        <f t="shared" si="2096"/>
        <v>1.5693865396069089</v>
      </c>
      <c r="FJ517" s="452">
        <f t="shared" si="2097"/>
        <v>2.0150819672131148</v>
      </c>
      <c r="FK517" s="452">
        <f t="shared" si="2098"/>
        <v>1.5895081967213114</v>
      </c>
      <c r="FL517" s="452">
        <f t="shared" si="2099"/>
        <v>1.3172884308317607</v>
      </c>
      <c r="FM517" s="452">
        <f t="shared" si="2100"/>
        <v>1.1235302656408768</v>
      </c>
      <c r="FN517" s="452">
        <f t="shared" si="2101"/>
        <v>1.4338627339761769</v>
      </c>
      <c r="FO517" s="452">
        <f t="shared" si="2102"/>
        <v>1.1136698808848553</v>
      </c>
      <c r="FP517" s="452">
        <f t="shared" si="2103"/>
        <v>1.4802325581395348</v>
      </c>
      <c r="FQ517" s="452">
        <f t="shared" si="2104"/>
        <v>1.0709302325581396</v>
      </c>
      <c r="FR517" s="453"/>
      <c r="FS517" s="446">
        <f t="shared" si="2105"/>
        <v>130442</v>
      </c>
      <c r="FT517" s="446" t="str">
        <f t="shared" si="2105"/>
        <v>-</v>
      </c>
      <c r="FU517" s="446">
        <f t="shared" si="2105"/>
        <v>2152293</v>
      </c>
      <c r="FV517" s="446">
        <f t="shared" si="2105"/>
        <v>4826354</v>
      </c>
      <c r="FW517" s="446">
        <f t="shared" si="2105"/>
        <v>5137740</v>
      </c>
      <c r="FX517" s="446">
        <f t="shared" si="2105"/>
        <v>4535350</v>
      </c>
      <c r="FY517" s="446">
        <f t="shared" si="2105"/>
        <v>135058845</v>
      </c>
      <c r="FZ517" s="446">
        <f t="shared" si="2105"/>
        <v>166867950</v>
      </c>
      <c r="GA517" s="446">
        <f t="shared" si="2105"/>
        <v>14515080</v>
      </c>
      <c r="GB517" s="446"/>
      <c r="GC517" s="446"/>
      <c r="GD517" s="446"/>
      <c r="GE517" s="446"/>
      <c r="GF517" s="446"/>
      <c r="GG517" s="446"/>
      <c r="GH517" s="446"/>
      <c r="GI517" s="446"/>
      <c r="GJ517" s="446"/>
      <c r="GK517" s="446"/>
      <c r="GL517" s="446"/>
      <c r="GM517" s="446"/>
      <c r="GN517" s="446"/>
      <c r="GO517" s="446">
        <f t="shared" si="2106"/>
        <v>280592</v>
      </c>
      <c r="GP517" s="446">
        <f t="shared" si="2106"/>
        <v>104834</v>
      </c>
      <c r="GQ517" s="446">
        <f t="shared" si="2106"/>
        <v>0</v>
      </c>
      <c r="GR517" s="446">
        <f t="shared" si="2106"/>
        <v>12363575</v>
      </c>
      <c r="GS517" s="446">
        <f t="shared" si="2106"/>
        <v>13349472</v>
      </c>
      <c r="GT517" s="446">
        <f t="shared" si="2106"/>
        <v>166155</v>
      </c>
      <c r="GU517" s="446">
        <f t="shared" si="2106"/>
        <v>17024820</v>
      </c>
      <c r="GV517" s="416"/>
      <c r="GW517" s="402"/>
      <c r="GX517" s="402"/>
      <c r="GY517" s="402"/>
      <c r="GZ517" s="402"/>
      <c r="HA517" s="402"/>
    </row>
    <row r="518" spans="1:209" ht="9.75" customHeight="1" x14ac:dyDescent="0.2">
      <c r="A518" s="417" t="str">
        <f t="shared" si="2090"/>
        <v>2017-18FEBRUARYRYA</v>
      </c>
      <c r="B518" s="458" t="str">
        <f t="shared" ref="B518:B581" si="2107">IF($FA518=4,LEFT($B507,4)+1&amp;-1-RIGHT($B507,2),$B507)</f>
        <v>2017-18</v>
      </c>
      <c r="C518" s="402" t="s">
        <v>657</v>
      </c>
      <c r="D518" s="402" t="s">
        <v>653</v>
      </c>
      <c r="E518" s="402" t="s">
        <v>652</v>
      </c>
      <c r="F518" s="478" t="s">
        <v>452</v>
      </c>
      <c r="G518" s="478" t="s">
        <v>695</v>
      </c>
      <c r="H518" s="479">
        <v>103801</v>
      </c>
      <c r="I518" s="479">
        <v>74762</v>
      </c>
      <c r="J518" s="479">
        <v>290879</v>
      </c>
      <c r="K518" s="479">
        <v>4</v>
      </c>
      <c r="L518" s="479">
        <v>1</v>
      </c>
      <c r="M518" s="479" t="s">
        <v>152</v>
      </c>
      <c r="N518" s="479">
        <v>21</v>
      </c>
      <c r="O518" s="479">
        <v>46</v>
      </c>
      <c r="P518" s="479" t="s">
        <v>152</v>
      </c>
      <c r="Q518" s="479" t="s">
        <v>152</v>
      </c>
      <c r="R518" s="479" t="s">
        <v>152</v>
      </c>
      <c r="S518" s="479">
        <v>81802</v>
      </c>
      <c r="T518" s="479">
        <v>4968</v>
      </c>
      <c r="U518" s="479">
        <v>3090</v>
      </c>
      <c r="V518" s="479">
        <v>37759</v>
      </c>
      <c r="W518" s="479">
        <v>30867</v>
      </c>
      <c r="X518" s="479">
        <v>1930</v>
      </c>
      <c r="Y518" s="479">
        <v>2101070</v>
      </c>
      <c r="Z518" s="479">
        <v>423</v>
      </c>
      <c r="AA518" s="479">
        <v>726</v>
      </c>
      <c r="AB518" s="479">
        <v>1584551</v>
      </c>
      <c r="AC518" s="479">
        <v>513</v>
      </c>
      <c r="AD518" s="479">
        <v>917</v>
      </c>
      <c r="AE518" s="479">
        <v>29962139</v>
      </c>
      <c r="AF518" s="479">
        <v>794</v>
      </c>
      <c r="AG518" s="479">
        <v>1462</v>
      </c>
      <c r="AH518" s="479">
        <v>77023333</v>
      </c>
      <c r="AI518" s="479">
        <v>2495</v>
      </c>
      <c r="AJ518" s="479">
        <v>5807</v>
      </c>
      <c r="AK518" s="479">
        <v>7045920</v>
      </c>
      <c r="AL518" s="479">
        <v>3651</v>
      </c>
      <c r="AM518" s="479">
        <v>9743</v>
      </c>
      <c r="AN518" s="479"/>
      <c r="AO518" s="479"/>
      <c r="AP518" s="479"/>
      <c r="AQ518" s="479"/>
      <c r="AR518" s="479"/>
      <c r="AS518" s="479"/>
      <c r="AT518" s="479">
        <v>2919</v>
      </c>
      <c r="AU518" s="479">
        <v>5</v>
      </c>
      <c r="AV518" s="479">
        <v>8</v>
      </c>
      <c r="AW518" s="479">
        <v>0</v>
      </c>
      <c r="AX518" s="479">
        <v>248</v>
      </c>
      <c r="AY518" s="479">
        <v>2658</v>
      </c>
      <c r="AZ518" s="479">
        <v>1741</v>
      </c>
      <c r="BA518" s="479"/>
      <c r="BB518" s="479"/>
      <c r="BC518" s="479"/>
      <c r="BD518" s="479"/>
      <c r="BE518" s="479"/>
      <c r="BF518" s="479"/>
      <c r="BG518" s="479"/>
      <c r="BH518" s="479"/>
      <c r="BI518" s="479">
        <v>46046</v>
      </c>
      <c r="BJ518" s="479">
        <v>3010</v>
      </c>
      <c r="BK518" s="479">
        <v>29827</v>
      </c>
      <c r="BL518" s="479">
        <v>78883</v>
      </c>
      <c r="BM518" s="479">
        <v>9318</v>
      </c>
      <c r="BN518" s="479">
        <v>6925</v>
      </c>
      <c r="BO518" s="479">
        <v>5720</v>
      </c>
      <c r="BP518" s="479">
        <v>4342</v>
      </c>
      <c r="BQ518" s="479">
        <v>47499</v>
      </c>
      <c r="BR518" s="479">
        <v>39873</v>
      </c>
      <c r="BS518" s="479">
        <v>52813</v>
      </c>
      <c r="BT518" s="479">
        <v>32392</v>
      </c>
      <c r="BU518" s="479">
        <v>4377</v>
      </c>
      <c r="BV518" s="479">
        <v>2033</v>
      </c>
      <c r="BW518" s="479"/>
      <c r="BX518" s="479"/>
      <c r="BY518" s="479"/>
      <c r="BZ518" s="479"/>
      <c r="CA518" s="479"/>
      <c r="CB518" s="479"/>
      <c r="CC518" s="479"/>
      <c r="CD518" s="479"/>
      <c r="CE518" s="479"/>
      <c r="CF518" s="479"/>
      <c r="CG518" s="479"/>
      <c r="CH518" s="479"/>
      <c r="CI518" s="479"/>
      <c r="CJ518" s="479"/>
      <c r="CK518" s="479"/>
      <c r="CL518" s="479"/>
      <c r="CM518" s="479"/>
      <c r="CN518" s="479"/>
      <c r="CO518" s="479"/>
      <c r="CP518" s="479"/>
      <c r="CQ518" s="479"/>
      <c r="CR518" s="479"/>
      <c r="CS518" s="479"/>
      <c r="CT518" s="479"/>
      <c r="CU518" s="479"/>
      <c r="CV518" s="479"/>
      <c r="CW518" s="479"/>
      <c r="CX518" s="479"/>
      <c r="CY518" s="479"/>
      <c r="CZ518" s="479"/>
      <c r="DA518" s="479"/>
      <c r="DB518" s="479"/>
      <c r="DC518" s="479"/>
      <c r="DD518" s="479"/>
      <c r="DE518" s="479"/>
      <c r="DF518" s="479"/>
      <c r="DG518" s="479"/>
      <c r="DH518" s="479"/>
      <c r="DI518" s="479"/>
      <c r="DJ518" s="479"/>
      <c r="DK518" s="479">
        <v>212</v>
      </c>
      <c r="DL518" s="479">
        <v>60742</v>
      </c>
      <c r="DM518" s="479">
        <v>287</v>
      </c>
      <c r="DN518" s="479">
        <v>453</v>
      </c>
      <c r="DO518" s="479">
        <v>3493</v>
      </c>
      <c r="DP518" s="479">
        <v>281567</v>
      </c>
      <c r="DQ518" s="479">
        <v>81</v>
      </c>
      <c r="DR518" s="479">
        <v>59</v>
      </c>
      <c r="DS518" s="479"/>
      <c r="DT518" s="479"/>
      <c r="DU518" s="479"/>
      <c r="DV518" s="479"/>
      <c r="DW518" s="479"/>
      <c r="DX518" s="479"/>
      <c r="DY518" s="479"/>
      <c r="DZ518" s="479"/>
      <c r="EA518" s="479"/>
      <c r="EB518" s="479"/>
      <c r="EC518" s="479"/>
      <c r="ED518" s="479"/>
      <c r="EE518" s="479"/>
      <c r="EF518" s="479"/>
      <c r="EG518" s="479" t="s">
        <v>152</v>
      </c>
      <c r="EH518" s="479" t="s">
        <v>152</v>
      </c>
      <c r="EI518" s="479">
        <v>256</v>
      </c>
      <c r="EJ518" s="479">
        <v>0</v>
      </c>
      <c r="EK518" s="479">
        <v>1642</v>
      </c>
      <c r="EL518" s="479">
        <v>0</v>
      </c>
      <c r="EM518" s="479">
        <v>1461</v>
      </c>
      <c r="EN518" s="479">
        <v>0</v>
      </c>
      <c r="EO518" s="479">
        <v>0</v>
      </c>
      <c r="EP518" s="479">
        <v>0</v>
      </c>
      <c r="EQ518" s="479">
        <v>8034817</v>
      </c>
      <c r="ER518" s="479">
        <v>4893</v>
      </c>
      <c r="ES518" s="479">
        <v>10261</v>
      </c>
      <c r="ET518" s="479">
        <v>0</v>
      </c>
      <c r="EU518" s="479">
        <v>0</v>
      </c>
      <c r="EV518" s="479">
        <v>0</v>
      </c>
      <c r="EW518" s="479">
        <v>10070825</v>
      </c>
      <c r="EX518" s="479">
        <v>6893</v>
      </c>
      <c r="EY518" s="479">
        <v>15006</v>
      </c>
      <c r="EZ518" s="476"/>
      <c r="FA518" s="446">
        <f t="shared" si="2091"/>
        <v>2</v>
      </c>
      <c r="FB518" s="417">
        <f t="shared" si="2092"/>
        <v>2018</v>
      </c>
      <c r="FC518" s="448">
        <f t="shared" si="2093"/>
        <v>43132</v>
      </c>
      <c r="FD518" s="449">
        <f t="shared" si="2094"/>
        <v>28</v>
      </c>
      <c r="FE518" s="450"/>
      <c r="FF518" s="450"/>
      <c r="FG518" s="450"/>
      <c r="FH518" s="452">
        <f t="shared" si="2095"/>
        <v>1.8756038647342994</v>
      </c>
      <c r="FI518" s="452">
        <f t="shared" si="2096"/>
        <v>1.3939210950080516</v>
      </c>
      <c r="FJ518" s="452">
        <f t="shared" si="2097"/>
        <v>1.8511326860841424</v>
      </c>
      <c r="FK518" s="452">
        <f t="shared" si="2098"/>
        <v>1.4051779935275082</v>
      </c>
      <c r="FL518" s="452">
        <f t="shared" si="2099"/>
        <v>1.2579517466034589</v>
      </c>
      <c r="FM518" s="452">
        <f t="shared" si="2100"/>
        <v>1.0559866521888821</v>
      </c>
      <c r="FN518" s="452">
        <f t="shared" si="2101"/>
        <v>1.7109858424855022</v>
      </c>
      <c r="FO518" s="452">
        <f t="shared" si="2102"/>
        <v>1.0494055139793306</v>
      </c>
      <c r="FP518" s="452">
        <f t="shared" si="2103"/>
        <v>2.2678756476683937</v>
      </c>
      <c r="FQ518" s="452">
        <f t="shared" si="2104"/>
        <v>1.0533678756476683</v>
      </c>
      <c r="FR518" s="453"/>
      <c r="FS518" s="446">
        <f t="shared" si="2105"/>
        <v>74762</v>
      </c>
      <c r="FT518" s="446" t="str">
        <f t="shared" si="2105"/>
        <v>-</v>
      </c>
      <c r="FU518" s="446">
        <f t="shared" si="2105"/>
        <v>1570002</v>
      </c>
      <c r="FV518" s="446">
        <f t="shared" si="2105"/>
        <v>3439052</v>
      </c>
      <c r="FW518" s="446">
        <f t="shared" si="2105"/>
        <v>3606768</v>
      </c>
      <c r="FX518" s="446">
        <f t="shared" si="2105"/>
        <v>2833530</v>
      </c>
      <c r="FY518" s="446">
        <f t="shared" si="2105"/>
        <v>55203658</v>
      </c>
      <c r="FZ518" s="446">
        <f t="shared" si="2105"/>
        <v>179244669</v>
      </c>
      <c r="GA518" s="446">
        <f t="shared" si="2105"/>
        <v>18803990</v>
      </c>
      <c r="GB518" s="446"/>
      <c r="GC518" s="446"/>
      <c r="GD518" s="446"/>
      <c r="GE518" s="446"/>
      <c r="GF518" s="446"/>
      <c r="GG518" s="446"/>
      <c r="GH518" s="446"/>
      <c r="GI518" s="446"/>
      <c r="GJ518" s="446"/>
      <c r="GK518" s="446"/>
      <c r="GL518" s="446"/>
      <c r="GM518" s="446"/>
      <c r="GN518" s="446"/>
      <c r="GO518" s="446">
        <f t="shared" si="2106"/>
        <v>96036</v>
      </c>
      <c r="GP518" s="446">
        <f t="shared" si="2106"/>
        <v>206087</v>
      </c>
      <c r="GQ518" s="446">
        <f t="shared" si="2106"/>
        <v>0</v>
      </c>
      <c r="GR518" s="446">
        <f t="shared" si="2106"/>
        <v>0</v>
      </c>
      <c r="GS518" s="446">
        <f t="shared" si="2106"/>
        <v>16848562</v>
      </c>
      <c r="GT518" s="446">
        <f t="shared" si="2106"/>
        <v>0</v>
      </c>
      <c r="GU518" s="446">
        <f t="shared" si="2106"/>
        <v>21923766</v>
      </c>
      <c r="GV518" s="416"/>
      <c r="GW518" s="402"/>
      <c r="GX518" s="402"/>
      <c r="GY518" s="402"/>
      <c r="GZ518" s="402"/>
      <c r="HA518" s="402"/>
    </row>
    <row r="519" spans="1:209" ht="9.75" customHeight="1" x14ac:dyDescent="0.2">
      <c r="A519" s="485" t="str">
        <f t="shared" si="2090"/>
        <v>2017-18FEBRUARYRX8</v>
      </c>
      <c r="B519" s="503" t="str">
        <f t="shared" si="2107"/>
        <v>2017-18</v>
      </c>
      <c r="C519" s="436" t="s">
        <v>657</v>
      </c>
      <c r="D519" s="436" t="s">
        <v>646</v>
      </c>
      <c r="E519" s="436" t="s">
        <v>645</v>
      </c>
      <c r="F519" s="504" t="s">
        <v>450</v>
      </c>
      <c r="G519" s="504" t="s">
        <v>696</v>
      </c>
      <c r="H519" s="483">
        <v>76220</v>
      </c>
      <c r="I519" s="483">
        <v>56819</v>
      </c>
      <c r="J519" s="483">
        <v>217278</v>
      </c>
      <c r="K519" s="483">
        <v>4</v>
      </c>
      <c r="L519" s="483">
        <v>1</v>
      </c>
      <c r="M519" s="483" t="s">
        <v>152</v>
      </c>
      <c r="N519" s="483">
        <v>16</v>
      </c>
      <c r="O519" s="483">
        <v>64</v>
      </c>
      <c r="P519" s="483" t="s">
        <v>152</v>
      </c>
      <c r="Q519" s="483" t="s">
        <v>152</v>
      </c>
      <c r="R519" s="483" t="s">
        <v>152</v>
      </c>
      <c r="S519" s="483">
        <v>61089</v>
      </c>
      <c r="T519" s="483">
        <v>6887</v>
      </c>
      <c r="U519" s="483">
        <v>4959</v>
      </c>
      <c r="V519" s="483">
        <v>34303</v>
      </c>
      <c r="W519" s="483">
        <v>11879</v>
      </c>
      <c r="X519" s="483">
        <v>692</v>
      </c>
      <c r="Y519" s="483">
        <v>3353906</v>
      </c>
      <c r="Z519" s="483">
        <v>487</v>
      </c>
      <c r="AA519" s="483">
        <v>837</v>
      </c>
      <c r="AB519" s="483">
        <v>3474978</v>
      </c>
      <c r="AC519" s="483">
        <v>701</v>
      </c>
      <c r="AD519" s="483">
        <v>1251</v>
      </c>
      <c r="AE519" s="483">
        <v>51715256</v>
      </c>
      <c r="AF519" s="483">
        <v>1508</v>
      </c>
      <c r="AG519" s="483">
        <v>3313</v>
      </c>
      <c r="AH519" s="483">
        <v>44267107</v>
      </c>
      <c r="AI519" s="483">
        <v>3727</v>
      </c>
      <c r="AJ519" s="483">
        <v>8668</v>
      </c>
      <c r="AK519" s="483">
        <v>3580821</v>
      </c>
      <c r="AL519" s="483">
        <v>5175</v>
      </c>
      <c r="AM519" s="483">
        <v>12795</v>
      </c>
      <c r="AN519" s="483"/>
      <c r="AO519" s="483"/>
      <c r="AP519" s="483"/>
      <c r="AQ519" s="483"/>
      <c r="AR519" s="483"/>
      <c r="AS519" s="483"/>
      <c r="AT519" s="483">
        <v>4151</v>
      </c>
      <c r="AU519" s="483">
        <v>542</v>
      </c>
      <c r="AV519" s="483">
        <v>986</v>
      </c>
      <c r="AW519" s="483">
        <v>0</v>
      </c>
      <c r="AX519" s="483">
        <v>233</v>
      </c>
      <c r="AY519" s="483">
        <v>2390</v>
      </c>
      <c r="AZ519" s="483">
        <v>0</v>
      </c>
      <c r="BA519" s="483"/>
      <c r="BB519" s="483"/>
      <c r="BC519" s="483"/>
      <c r="BD519" s="483"/>
      <c r="BE519" s="483"/>
      <c r="BF519" s="483"/>
      <c r="BG519" s="483"/>
      <c r="BH519" s="483"/>
      <c r="BI519" s="483">
        <v>37222</v>
      </c>
      <c r="BJ519" s="483">
        <v>5629</v>
      </c>
      <c r="BK519" s="483">
        <v>14087</v>
      </c>
      <c r="BL519" s="483">
        <v>56938</v>
      </c>
      <c r="BM519" s="483">
        <v>15980</v>
      </c>
      <c r="BN519" s="483">
        <v>11988</v>
      </c>
      <c r="BO519" s="483">
        <v>11333</v>
      </c>
      <c r="BP519" s="483">
        <v>8635</v>
      </c>
      <c r="BQ519" s="483">
        <v>56014</v>
      </c>
      <c r="BR519" s="483">
        <v>4226</v>
      </c>
      <c r="BS519" s="483">
        <v>22486</v>
      </c>
      <c r="BT519" s="483">
        <v>13979</v>
      </c>
      <c r="BU519" s="483">
        <v>1452</v>
      </c>
      <c r="BV519" s="483">
        <v>816</v>
      </c>
      <c r="BW519" s="483"/>
      <c r="BX519" s="483"/>
      <c r="BY519" s="483"/>
      <c r="BZ519" s="483"/>
      <c r="CA519" s="483"/>
      <c r="CB519" s="483"/>
      <c r="CC519" s="483"/>
      <c r="CD519" s="483"/>
      <c r="CE519" s="483"/>
      <c r="CF519" s="483"/>
      <c r="CG519" s="483"/>
      <c r="CH519" s="483"/>
      <c r="CI519" s="483"/>
      <c r="CJ519" s="483"/>
      <c r="CK519" s="483"/>
      <c r="CL519" s="483"/>
      <c r="CM519" s="483"/>
      <c r="CN519" s="483"/>
      <c r="CO519" s="483"/>
      <c r="CP519" s="483"/>
      <c r="CQ519" s="483"/>
      <c r="CR519" s="483"/>
      <c r="CS519" s="483"/>
      <c r="CT519" s="483"/>
      <c r="CU519" s="483"/>
      <c r="CV519" s="483"/>
      <c r="CW519" s="483"/>
      <c r="CX519" s="483"/>
      <c r="CY519" s="483"/>
      <c r="CZ519" s="483"/>
      <c r="DA519" s="483"/>
      <c r="DB519" s="483"/>
      <c r="DC519" s="483"/>
      <c r="DD519" s="483"/>
      <c r="DE519" s="483"/>
      <c r="DF519" s="483"/>
      <c r="DG519" s="483"/>
      <c r="DH519" s="483"/>
      <c r="DI519" s="483"/>
      <c r="DJ519" s="483"/>
      <c r="DK519" s="483">
        <v>0</v>
      </c>
      <c r="DL519" s="483">
        <v>0</v>
      </c>
      <c r="DM519" s="483">
        <v>0</v>
      </c>
      <c r="DN519" s="483">
        <v>0</v>
      </c>
      <c r="DO519" s="483">
        <v>4096</v>
      </c>
      <c r="DP519" s="483">
        <v>124088</v>
      </c>
      <c r="DQ519" s="483">
        <v>30</v>
      </c>
      <c r="DR519" s="483">
        <v>52</v>
      </c>
      <c r="DS519" s="483"/>
      <c r="DT519" s="483"/>
      <c r="DU519" s="483"/>
      <c r="DV519" s="483"/>
      <c r="DW519" s="483"/>
      <c r="DX519" s="483"/>
      <c r="DY519" s="483"/>
      <c r="DZ519" s="483"/>
      <c r="EA519" s="483"/>
      <c r="EB519" s="483"/>
      <c r="EC519" s="483"/>
      <c r="ED519" s="483"/>
      <c r="EE519" s="483"/>
      <c r="EF519" s="483"/>
      <c r="EG519" s="483" t="s">
        <v>152</v>
      </c>
      <c r="EH519" s="483" t="s">
        <v>152</v>
      </c>
      <c r="EI519" s="483">
        <v>47</v>
      </c>
      <c r="EJ519" s="483">
        <v>328</v>
      </c>
      <c r="EK519" s="483">
        <v>193</v>
      </c>
      <c r="EL519" s="483">
        <v>56</v>
      </c>
      <c r="EM519" s="483">
        <v>2553</v>
      </c>
      <c r="EN519" s="483">
        <v>1964763</v>
      </c>
      <c r="EO519" s="483">
        <v>5990</v>
      </c>
      <c r="EP519" s="483">
        <v>14955</v>
      </c>
      <c r="EQ519" s="483">
        <v>1019368</v>
      </c>
      <c r="ER519" s="483">
        <v>5282</v>
      </c>
      <c r="ES519" s="483">
        <v>11700</v>
      </c>
      <c r="ET519" s="483">
        <v>392574</v>
      </c>
      <c r="EU519" s="483">
        <v>7010</v>
      </c>
      <c r="EV519" s="483">
        <v>14198</v>
      </c>
      <c r="EW519" s="483">
        <v>22110241</v>
      </c>
      <c r="EX519" s="483">
        <v>8660</v>
      </c>
      <c r="EY519" s="483">
        <v>20017</v>
      </c>
      <c r="EZ519" s="484"/>
      <c r="FA519" s="468">
        <f t="shared" si="2091"/>
        <v>2</v>
      </c>
      <c r="FB519" s="485">
        <f t="shared" si="2092"/>
        <v>2018</v>
      </c>
      <c r="FC519" s="486">
        <f t="shared" si="2093"/>
        <v>43132</v>
      </c>
      <c r="FD519" s="470">
        <f t="shared" si="2094"/>
        <v>28</v>
      </c>
      <c r="FE519" s="471"/>
      <c r="FF519" s="471"/>
      <c r="FG519" s="471"/>
      <c r="FH519" s="487">
        <f t="shared" si="2095"/>
        <v>2.3203136343836213</v>
      </c>
      <c r="FI519" s="487">
        <f t="shared" si="2096"/>
        <v>1.7406708290983011</v>
      </c>
      <c r="FJ519" s="487">
        <f t="shared" si="2097"/>
        <v>2.2853397862472273</v>
      </c>
      <c r="FK519" s="487">
        <f t="shared" si="2098"/>
        <v>1.7412784835652348</v>
      </c>
      <c r="FL519" s="487">
        <f t="shared" si="2099"/>
        <v>1.6329184036381656</v>
      </c>
      <c r="FM519" s="487">
        <f t="shared" si="2100"/>
        <v>0.12319622190478967</v>
      </c>
      <c r="FN519" s="487">
        <f t="shared" si="2101"/>
        <v>1.892920279484805</v>
      </c>
      <c r="FO519" s="487">
        <f t="shared" si="2102"/>
        <v>1.1767825574543311</v>
      </c>
      <c r="FP519" s="487">
        <f t="shared" si="2103"/>
        <v>2.098265895953757</v>
      </c>
      <c r="FQ519" s="487">
        <f t="shared" si="2104"/>
        <v>1.1791907514450868</v>
      </c>
      <c r="FR519" s="459"/>
      <c r="FS519" s="468">
        <f t="shared" si="2105"/>
        <v>56819</v>
      </c>
      <c r="FT519" s="468" t="str">
        <f t="shared" si="2105"/>
        <v>-</v>
      </c>
      <c r="FU519" s="468">
        <f t="shared" si="2105"/>
        <v>909104</v>
      </c>
      <c r="FV519" s="468">
        <f t="shared" si="2105"/>
        <v>3636416</v>
      </c>
      <c r="FW519" s="468">
        <f t="shared" si="2105"/>
        <v>5764419</v>
      </c>
      <c r="FX519" s="468">
        <f t="shared" si="2105"/>
        <v>6203709</v>
      </c>
      <c r="FY519" s="468">
        <f t="shared" si="2105"/>
        <v>113645839</v>
      </c>
      <c r="FZ519" s="468">
        <f t="shared" si="2105"/>
        <v>102967172</v>
      </c>
      <c r="GA519" s="468">
        <f t="shared" si="2105"/>
        <v>8854140</v>
      </c>
      <c r="GB519" s="468"/>
      <c r="GC519" s="468"/>
      <c r="GD519" s="468"/>
      <c r="GE519" s="468"/>
      <c r="GF519" s="468"/>
      <c r="GG519" s="468"/>
      <c r="GH519" s="468"/>
      <c r="GI519" s="468"/>
      <c r="GJ519" s="468"/>
      <c r="GK519" s="468"/>
      <c r="GL519" s="468"/>
      <c r="GM519" s="468"/>
      <c r="GN519" s="468"/>
      <c r="GO519" s="468">
        <f t="shared" si="2106"/>
        <v>0</v>
      </c>
      <c r="GP519" s="468">
        <f t="shared" si="2106"/>
        <v>212992</v>
      </c>
      <c r="GQ519" s="468">
        <f t="shared" si="2106"/>
        <v>0</v>
      </c>
      <c r="GR519" s="468">
        <f t="shared" si="2106"/>
        <v>4905240</v>
      </c>
      <c r="GS519" s="468">
        <f t="shared" si="2106"/>
        <v>2258100</v>
      </c>
      <c r="GT519" s="468">
        <f t="shared" si="2106"/>
        <v>795088</v>
      </c>
      <c r="GU519" s="468">
        <f t="shared" si="2106"/>
        <v>51103401</v>
      </c>
      <c r="GV519" s="425"/>
      <c r="GW519" s="402"/>
      <c r="GX519" s="402"/>
      <c r="GY519" s="402"/>
      <c r="GZ519" s="402"/>
      <c r="HA519" s="402"/>
    </row>
    <row r="520" spans="1:209" ht="9.75" customHeight="1" x14ac:dyDescent="0.2">
      <c r="A520" s="472" t="str">
        <f t="shared" si="2090"/>
        <v>2017-18MARCHRX9</v>
      </c>
      <c r="B520" s="488" t="str">
        <f t="shared" si="2107"/>
        <v>2017-18</v>
      </c>
      <c r="C520" s="400" t="s">
        <v>660</v>
      </c>
      <c r="D520" s="400" t="s">
        <v>653</v>
      </c>
      <c r="E520" s="400" t="s">
        <v>652</v>
      </c>
      <c r="F520" s="474" t="s">
        <v>451</v>
      </c>
      <c r="G520" s="474" t="s">
        <v>686</v>
      </c>
      <c r="H520" s="475">
        <v>92380</v>
      </c>
      <c r="I520" s="475">
        <v>75501</v>
      </c>
      <c r="J520" s="475">
        <v>327217</v>
      </c>
      <c r="K520" s="475">
        <v>4</v>
      </c>
      <c r="L520" s="475">
        <v>2</v>
      </c>
      <c r="M520" s="475" t="s">
        <v>152</v>
      </c>
      <c r="N520" s="475">
        <v>20</v>
      </c>
      <c r="O520" s="475">
        <v>63</v>
      </c>
      <c r="P520" s="475" t="s">
        <v>152</v>
      </c>
      <c r="Q520" s="475" t="s">
        <v>152</v>
      </c>
      <c r="R520" s="475" t="s">
        <v>152</v>
      </c>
      <c r="S520" s="475">
        <v>60055</v>
      </c>
      <c r="T520" s="475">
        <v>6500</v>
      </c>
      <c r="U520" s="475">
        <v>4256</v>
      </c>
      <c r="V520" s="475">
        <v>36588</v>
      </c>
      <c r="W520" s="475">
        <v>10345</v>
      </c>
      <c r="X520" s="475">
        <v>192</v>
      </c>
      <c r="Y520" s="475">
        <v>3798823</v>
      </c>
      <c r="Z520" s="475">
        <v>584</v>
      </c>
      <c r="AA520" s="475">
        <v>1051</v>
      </c>
      <c r="AB520" s="475">
        <v>5307005</v>
      </c>
      <c r="AC520" s="475">
        <v>1247</v>
      </c>
      <c r="AD520" s="475">
        <v>2743</v>
      </c>
      <c r="AE520" s="475">
        <v>98762707</v>
      </c>
      <c r="AF520" s="475">
        <v>2699</v>
      </c>
      <c r="AG520" s="475">
        <v>6018</v>
      </c>
      <c r="AH520" s="475">
        <v>65026451</v>
      </c>
      <c r="AI520" s="475">
        <v>6286</v>
      </c>
      <c r="AJ520" s="475">
        <v>15355</v>
      </c>
      <c r="AK520" s="475">
        <v>812794</v>
      </c>
      <c r="AL520" s="475">
        <v>4233</v>
      </c>
      <c r="AM520" s="475">
        <v>10690</v>
      </c>
      <c r="AN520" s="475"/>
      <c r="AO520" s="475"/>
      <c r="AP520" s="475"/>
      <c r="AQ520" s="475"/>
      <c r="AR520" s="475"/>
      <c r="AS520" s="475"/>
      <c r="AT520" s="475">
        <v>4901</v>
      </c>
      <c r="AU520" s="475">
        <v>1651</v>
      </c>
      <c r="AV520" s="475">
        <v>1677</v>
      </c>
      <c r="AW520" s="475">
        <v>10</v>
      </c>
      <c r="AX520" s="475">
        <v>615</v>
      </c>
      <c r="AY520" s="475">
        <v>958</v>
      </c>
      <c r="AZ520" s="475">
        <v>20</v>
      </c>
      <c r="BA520" s="475"/>
      <c r="BB520" s="475"/>
      <c r="BC520" s="475"/>
      <c r="BD520" s="475"/>
      <c r="BE520" s="475"/>
      <c r="BF520" s="475"/>
      <c r="BG520" s="475"/>
      <c r="BH520" s="475"/>
      <c r="BI520" s="475">
        <v>35982</v>
      </c>
      <c r="BJ520" s="475">
        <v>2530</v>
      </c>
      <c r="BK520" s="475">
        <v>16642</v>
      </c>
      <c r="BL520" s="475">
        <v>55154</v>
      </c>
      <c r="BM520" s="475">
        <v>11539</v>
      </c>
      <c r="BN520" s="475">
        <v>9072</v>
      </c>
      <c r="BO520" s="475">
        <v>7772</v>
      </c>
      <c r="BP520" s="475">
        <v>6197</v>
      </c>
      <c r="BQ520" s="475">
        <v>49663</v>
      </c>
      <c r="BR520" s="475">
        <v>41891</v>
      </c>
      <c r="BS520" s="475">
        <v>14362</v>
      </c>
      <c r="BT520" s="475">
        <v>11379</v>
      </c>
      <c r="BU520" s="475">
        <v>250</v>
      </c>
      <c r="BV520" s="475">
        <v>197</v>
      </c>
      <c r="BW520" s="475"/>
      <c r="BX520" s="475"/>
      <c r="BY520" s="475"/>
      <c r="BZ520" s="475"/>
      <c r="CA520" s="475"/>
      <c r="CB520" s="475"/>
      <c r="CC520" s="475"/>
      <c r="CD520" s="475"/>
      <c r="CE520" s="475"/>
      <c r="CF520" s="475"/>
      <c r="CG520" s="475"/>
      <c r="CH520" s="475"/>
      <c r="CI520" s="475"/>
      <c r="CJ520" s="475"/>
      <c r="CK520" s="475"/>
      <c r="CL520" s="475"/>
      <c r="CM520" s="475"/>
      <c r="CN520" s="475"/>
      <c r="CO520" s="475"/>
      <c r="CP520" s="475"/>
      <c r="CQ520" s="475"/>
      <c r="CR520" s="475"/>
      <c r="CS520" s="475"/>
      <c r="CT520" s="475"/>
      <c r="CU520" s="475"/>
      <c r="CV520" s="475"/>
      <c r="CW520" s="475"/>
      <c r="CX520" s="475"/>
      <c r="CY520" s="475"/>
      <c r="CZ520" s="475"/>
      <c r="DA520" s="475"/>
      <c r="DB520" s="475"/>
      <c r="DC520" s="475"/>
      <c r="DD520" s="475"/>
      <c r="DE520" s="475"/>
      <c r="DF520" s="475"/>
      <c r="DG520" s="475"/>
      <c r="DH520" s="475"/>
      <c r="DI520" s="475"/>
      <c r="DJ520" s="475"/>
      <c r="DK520" s="475">
        <v>419</v>
      </c>
      <c r="DL520" s="475">
        <v>124925</v>
      </c>
      <c r="DM520" s="475">
        <v>298</v>
      </c>
      <c r="DN520" s="475">
        <v>519</v>
      </c>
      <c r="DO520" s="475">
        <v>3132</v>
      </c>
      <c r="DP520" s="475">
        <v>143604</v>
      </c>
      <c r="DQ520" s="475">
        <v>46</v>
      </c>
      <c r="DR520" s="475">
        <v>417</v>
      </c>
      <c r="DS520" s="475"/>
      <c r="DT520" s="475"/>
      <c r="DU520" s="475"/>
      <c r="DV520" s="475"/>
      <c r="DW520" s="475"/>
      <c r="DX520" s="475"/>
      <c r="DY520" s="475"/>
      <c r="DZ520" s="475"/>
      <c r="EA520" s="475"/>
      <c r="EB520" s="475"/>
      <c r="EC520" s="475"/>
      <c r="ED520" s="475"/>
      <c r="EE520" s="475"/>
      <c r="EF520" s="475"/>
      <c r="EG520" s="475" t="s">
        <v>152</v>
      </c>
      <c r="EH520" s="475" t="s">
        <v>152</v>
      </c>
      <c r="EI520" s="475">
        <v>1241</v>
      </c>
      <c r="EJ520" s="475">
        <v>163</v>
      </c>
      <c r="EK520" s="475">
        <v>110</v>
      </c>
      <c r="EL520" s="475">
        <v>1</v>
      </c>
      <c r="EM520" s="475">
        <v>1255</v>
      </c>
      <c r="EN520" s="475">
        <v>1174788</v>
      </c>
      <c r="EO520" s="475">
        <v>7207</v>
      </c>
      <c r="EP520" s="475">
        <v>17024</v>
      </c>
      <c r="EQ520" s="475">
        <v>793202</v>
      </c>
      <c r="ER520" s="475">
        <v>7211</v>
      </c>
      <c r="ES520" s="475">
        <v>15015</v>
      </c>
      <c r="ET520" s="475">
        <v>8120</v>
      </c>
      <c r="EU520" s="475">
        <v>8120</v>
      </c>
      <c r="EV520" s="475">
        <v>8120</v>
      </c>
      <c r="EW520" s="475">
        <v>16261536</v>
      </c>
      <c r="EX520" s="475">
        <v>12957</v>
      </c>
      <c r="EY520" s="475">
        <v>26508</v>
      </c>
      <c r="EZ520" s="476"/>
      <c r="FA520" s="477">
        <f t="shared" si="2091"/>
        <v>3</v>
      </c>
      <c r="FB520" s="417">
        <f t="shared" si="2092"/>
        <v>2018</v>
      </c>
      <c r="FC520" s="448">
        <f t="shared" si="2093"/>
        <v>43160</v>
      </c>
      <c r="FD520" s="449">
        <f t="shared" si="2094"/>
        <v>31</v>
      </c>
      <c r="FE520" s="450"/>
      <c r="FF520" s="450"/>
      <c r="FG520" s="450"/>
      <c r="FH520" s="452">
        <f t="shared" si="2095"/>
        <v>1.7752307692307692</v>
      </c>
      <c r="FI520" s="452">
        <f t="shared" si="2096"/>
        <v>1.3956923076923078</v>
      </c>
      <c r="FJ520" s="452">
        <f t="shared" si="2097"/>
        <v>1.8261278195488722</v>
      </c>
      <c r="FK520" s="452">
        <f t="shared" si="2098"/>
        <v>1.4560620300751879</v>
      </c>
      <c r="FL520" s="452">
        <f t="shared" si="2099"/>
        <v>1.3573576035858752</v>
      </c>
      <c r="FM520" s="452">
        <f t="shared" si="2100"/>
        <v>1.1449382311140264</v>
      </c>
      <c r="FN520" s="452">
        <f t="shared" si="2101"/>
        <v>1.3883035282745289</v>
      </c>
      <c r="FO520" s="452">
        <f t="shared" si="2102"/>
        <v>1.0999516674722087</v>
      </c>
      <c r="FP520" s="452">
        <f t="shared" si="2103"/>
        <v>1.3020833333333333</v>
      </c>
      <c r="FQ520" s="452">
        <f t="shared" si="2104"/>
        <v>1.0260416666666667</v>
      </c>
      <c r="FR520" s="453"/>
      <c r="FS520" s="477">
        <f t="shared" si="2105"/>
        <v>151002</v>
      </c>
      <c r="FT520" s="477" t="str">
        <f t="shared" si="2105"/>
        <v>-</v>
      </c>
      <c r="FU520" s="477">
        <f t="shared" si="2105"/>
        <v>1510020</v>
      </c>
      <c r="FV520" s="477">
        <f t="shared" si="2105"/>
        <v>4756563</v>
      </c>
      <c r="FW520" s="477">
        <f t="shared" si="2105"/>
        <v>6831500</v>
      </c>
      <c r="FX520" s="477">
        <f t="shared" si="2105"/>
        <v>11674208</v>
      </c>
      <c r="FY520" s="477">
        <f t="shared" si="2105"/>
        <v>220186584</v>
      </c>
      <c r="FZ520" s="477">
        <f t="shared" si="2105"/>
        <v>158847475</v>
      </c>
      <c r="GA520" s="477">
        <f t="shared" si="2105"/>
        <v>2052480</v>
      </c>
      <c r="GB520" s="477"/>
      <c r="GC520" s="477"/>
      <c r="GD520" s="477"/>
      <c r="GE520" s="477"/>
      <c r="GF520" s="477"/>
      <c r="GG520" s="477"/>
      <c r="GH520" s="477"/>
      <c r="GI520" s="477"/>
      <c r="GJ520" s="477"/>
      <c r="GK520" s="477"/>
      <c r="GL520" s="477"/>
      <c r="GM520" s="477"/>
      <c r="GN520" s="477"/>
      <c r="GO520" s="477">
        <f t="shared" si="2106"/>
        <v>217461</v>
      </c>
      <c r="GP520" s="477">
        <f t="shared" si="2106"/>
        <v>1306044</v>
      </c>
      <c r="GQ520" s="477">
        <f t="shared" si="2106"/>
        <v>0</v>
      </c>
      <c r="GR520" s="477">
        <f t="shared" si="2106"/>
        <v>2774912</v>
      </c>
      <c r="GS520" s="477">
        <f t="shared" si="2106"/>
        <v>1651650</v>
      </c>
      <c r="GT520" s="477">
        <f t="shared" si="2106"/>
        <v>8120</v>
      </c>
      <c r="GU520" s="477">
        <f t="shared" si="2106"/>
        <v>33267540</v>
      </c>
      <c r="GV520" s="416"/>
      <c r="GW520" s="402"/>
      <c r="GX520" s="402"/>
      <c r="GY520" s="402"/>
      <c r="GZ520" s="402"/>
      <c r="HA520" s="402"/>
    </row>
    <row r="521" spans="1:209" ht="9.75" customHeight="1" x14ac:dyDescent="0.2">
      <c r="A521" s="417" t="str">
        <f t="shared" si="2090"/>
        <v>2017-18MARCHRYC</v>
      </c>
      <c r="B521" s="458" t="str">
        <f t="shared" si="2107"/>
        <v>2017-18</v>
      </c>
      <c r="C521" s="402" t="s">
        <v>660</v>
      </c>
      <c r="D521" s="402" t="s">
        <v>656</v>
      </c>
      <c r="E521" s="402" t="s">
        <v>466</v>
      </c>
      <c r="F521" s="478" t="s">
        <v>453</v>
      </c>
      <c r="G521" s="478" t="s">
        <v>687</v>
      </c>
      <c r="H521" s="479">
        <v>106335</v>
      </c>
      <c r="I521" s="479">
        <v>68141</v>
      </c>
      <c r="J521" s="479">
        <v>435754</v>
      </c>
      <c r="K521" s="479">
        <v>6</v>
      </c>
      <c r="L521" s="479">
        <v>1</v>
      </c>
      <c r="M521" s="479" t="s">
        <v>152</v>
      </c>
      <c r="N521" s="479">
        <v>38</v>
      </c>
      <c r="O521" s="479">
        <v>98</v>
      </c>
      <c r="P521" s="479" t="s">
        <v>152</v>
      </c>
      <c r="Q521" s="479" t="s">
        <v>152</v>
      </c>
      <c r="R521" s="479" t="s">
        <v>152</v>
      </c>
      <c r="S521" s="479">
        <v>73932</v>
      </c>
      <c r="T521" s="479">
        <v>6767</v>
      </c>
      <c r="U521" s="479">
        <v>4485</v>
      </c>
      <c r="V521" s="479">
        <v>40518</v>
      </c>
      <c r="W521" s="479">
        <v>13218</v>
      </c>
      <c r="X521" s="479">
        <v>5121</v>
      </c>
      <c r="Y521" s="479">
        <v>3567925</v>
      </c>
      <c r="Z521" s="479">
        <v>527</v>
      </c>
      <c r="AA521" s="479">
        <v>940</v>
      </c>
      <c r="AB521" s="479">
        <v>4034567</v>
      </c>
      <c r="AC521" s="479">
        <v>900</v>
      </c>
      <c r="AD521" s="479">
        <v>1689</v>
      </c>
      <c r="AE521" s="479">
        <v>66679390</v>
      </c>
      <c r="AF521" s="479">
        <v>1646</v>
      </c>
      <c r="AG521" s="479">
        <v>3383</v>
      </c>
      <c r="AH521" s="479">
        <v>66522362</v>
      </c>
      <c r="AI521" s="479">
        <v>5033</v>
      </c>
      <c r="AJ521" s="479">
        <v>12555</v>
      </c>
      <c r="AK521" s="479">
        <v>31219993</v>
      </c>
      <c r="AL521" s="479">
        <v>6096</v>
      </c>
      <c r="AM521" s="479">
        <v>14558</v>
      </c>
      <c r="AN521" s="479"/>
      <c r="AO521" s="479"/>
      <c r="AP521" s="479"/>
      <c r="AQ521" s="479"/>
      <c r="AR521" s="479"/>
      <c r="AS521" s="479"/>
      <c r="AT521" s="479">
        <v>5143</v>
      </c>
      <c r="AU521" s="479">
        <v>85</v>
      </c>
      <c r="AV521" s="479">
        <v>3031</v>
      </c>
      <c r="AW521" s="479">
        <v>328</v>
      </c>
      <c r="AX521" s="479">
        <v>70</v>
      </c>
      <c r="AY521" s="479">
        <v>1957</v>
      </c>
      <c r="AZ521" s="479">
        <v>5158</v>
      </c>
      <c r="BA521" s="479"/>
      <c r="BB521" s="479"/>
      <c r="BC521" s="479"/>
      <c r="BD521" s="479"/>
      <c r="BE521" s="479"/>
      <c r="BF521" s="479"/>
      <c r="BG521" s="479"/>
      <c r="BH521" s="479"/>
      <c r="BI521" s="479">
        <v>42434</v>
      </c>
      <c r="BJ521" s="479">
        <v>3466</v>
      </c>
      <c r="BK521" s="479">
        <v>22889</v>
      </c>
      <c r="BL521" s="479">
        <v>68789</v>
      </c>
      <c r="BM521" s="479">
        <v>15277</v>
      </c>
      <c r="BN521" s="479">
        <v>11317</v>
      </c>
      <c r="BO521" s="479">
        <v>4710</v>
      </c>
      <c r="BP521" s="479">
        <v>4707</v>
      </c>
      <c r="BQ521" s="479">
        <v>64003</v>
      </c>
      <c r="BR521" s="479">
        <v>47456</v>
      </c>
      <c r="BS521" s="479">
        <v>25755</v>
      </c>
      <c r="BT521" s="479">
        <v>14525</v>
      </c>
      <c r="BU521" s="479">
        <v>10338</v>
      </c>
      <c r="BV521" s="479">
        <v>5618</v>
      </c>
      <c r="BW521" s="479"/>
      <c r="BX521" s="479"/>
      <c r="BY521" s="479"/>
      <c r="BZ521" s="479"/>
      <c r="CA521" s="479"/>
      <c r="CB521" s="479"/>
      <c r="CC521" s="479"/>
      <c r="CD521" s="479"/>
      <c r="CE521" s="479"/>
      <c r="CF521" s="479"/>
      <c r="CG521" s="479"/>
      <c r="CH521" s="479"/>
      <c r="CI521" s="479"/>
      <c r="CJ521" s="479"/>
      <c r="CK521" s="479"/>
      <c r="CL521" s="479"/>
      <c r="CM521" s="479"/>
      <c r="CN521" s="479"/>
      <c r="CO521" s="479"/>
      <c r="CP521" s="479"/>
      <c r="CQ521" s="479"/>
      <c r="CR521" s="479"/>
      <c r="CS521" s="479"/>
      <c r="CT521" s="479"/>
      <c r="CU521" s="479"/>
      <c r="CV521" s="479"/>
      <c r="CW521" s="479"/>
      <c r="CX521" s="479"/>
      <c r="CY521" s="479"/>
      <c r="CZ521" s="479"/>
      <c r="DA521" s="479"/>
      <c r="DB521" s="479"/>
      <c r="DC521" s="479"/>
      <c r="DD521" s="479"/>
      <c r="DE521" s="479"/>
      <c r="DF521" s="479"/>
      <c r="DG521" s="479"/>
      <c r="DH521" s="479"/>
      <c r="DI521" s="479"/>
      <c r="DJ521" s="479"/>
      <c r="DK521" s="479">
        <v>534</v>
      </c>
      <c r="DL521" s="479">
        <v>159069</v>
      </c>
      <c r="DM521" s="479">
        <v>298</v>
      </c>
      <c r="DN521" s="479">
        <v>501</v>
      </c>
      <c r="DO521" s="479">
        <v>6378</v>
      </c>
      <c r="DP521" s="479">
        <v>242385</v>
      </c>
      <c r="DQ521" s="479">
        <v>38</v>
      </c>
      <c r="DR521" s="479">
        <v>67</v>
      </c>
      <c r="DS521" s="479"/>
      <c r="DT521" s="479"/>
      <c r="DU521" s="479"/>
      <c r="DV521" s="479"/>
      <c r="DW521" s="479"/>
      <c r="DX521" s="479"/>
      <c r="DY521" s="479"/>
      <c r="DZ521" s="479"/>
      <c r="EA521" s="479"/>
      <c r="EB521" s="479"/>
      <c r="EC521" s="479"/>
      <c r="ED521" s="479"/>
      <c r="EE521" s="479"/>
      <c r="EF521" s="479"/>
      <c r="EG521" s="479" t="s">
        <v>152</v>
      </c>
      <c r="EH521" s="479" t="s">
        <v>152</v>
      </c>
      <c r="EI521" s="479">
        <v>41</v>
      </c>
      <c r="EJ521" s="479">
        <v>956</v>
      </c>
      <c r="EK521" s="479">
        <v>779</v>
      </c>
      <c r="EL521" s="479">
        <v>66</v>
      </c>
      <c r="EM521" s="479">
        <v>1323</v>
      </c>
      <c r="EN521" s="479">
        <v>7722372</v>
      </c>
      <c r="EO521" s="479">
        <v>8078</v>
      </c>
      <c r="EP521" s="479">
        <v>18618</v>
      </c>
      <c r="EQ521" s="479">
        <v>8130928</v>
      </c>
      <c r="ER521" s="479">
        <v>10438</v>
      </c>
      <c r="ES521" s="479">
        <v>24453</v>
      </c>
      <c r="ET521" s="479">
        <v>876846</v>
      </c>
      <c r="EU521" s="479">
        <v>13286</v>
      </c>
      <c r="EV521" s="479">
        <v>25857</v>
      </c>
      <c r="EW521" s="479">
        <v>19353404</v>
      </c>
      <c r="EX521" s="479">
        <v>14628</v>
      </c>
      <c r="EY521" s="479">
        <v>32295</v>
      </c>
      <c r="EZ521" s="476"/>
      <c r="FA521" s="446">
        <f t="shared" si="2091"/>
        <v>3</v>
      </c>
      <c r="FB521" s="417">
        <f t="shared" si="2092"/>
        <v>2018</v>
      </c>
      <c r="FC521" s="448">
        <f t="shared" si="2093"/>
        <v>43160</v>
      </c>
      <c r="FD521" s="449">
        <f t="shared" si="2094"/>
        <v>31</v>
      </c>
      <c r="FE521" s="450"/>
      <c r="FF521" s="450"/>
      <c r="FG521" s="450"/>
      <c r="FH521" s="452">
        <f t="shared" si="2095"/>
        <v>2.2575735185458843</v>
      </c>
      <c r="FI521" s="452">
        <f t="shared" si="2096"/>
        <v>1.6723806709029112</v>
      </c>
      <c r="FJ521" s="452">
        <f t="shared" si="2097"/>
        <v>1.0501672240802675</v>
      </c>
      <c r="FK521" s="452">
        <f t="shared" si="2098"/>
        <v>1.0494983277591974</v>
      </c>
      <c r="FL521" s="452">
        <f t="shared" si="2099"/>
        <v>1.5796189347944123</v>
      </c>
      <c r="FM521" s="452">
        <f t="shared" si="2100"/>
        <v>1.1712325386248088</v>
      </c>
      <c r="FN521" s="452">
        <f t="shared" si="2101"/>
        <v>1.948479346345892</v>
      </c>
      <c r="FO521" s="452">
        <f t="shared" si="2102"/>
        <v>1.0988803147223483</v>
      </c>
      <c r="FP521" s="452">
        <f t="shared" si="2103"/>
        <v>2.0187463386057409</v>
      </c>
      <c r="FQ521" s="452">
        <f t="shared" si="2104"/>
        <v>1.0970513571568052</v>
      </c>
      <c r="FR521" s="453"/>
      <c r="FS521" s="446">
        <f t="shared" si="2105"/>
        <v>68141</v>
      </c>
      <c r="FT521" s="446" t="str">
        <f t="shared" si="2105"/>
        <v>-</v>
      </c>
      <c r="FU521" s="446">
        <f t="shared" si="2105"/>
        <v>2589358</v>
      </c>
      <c r="FV521" s="446">
        <f t="shared" si="2105"/>
        <v>6677818</v>
      </c>
      <c r="FW521" s="446">
        <f t="shared" si="2105"/>
        <v>6360980</v>
      </c>
      <c r="FX521" s="446">
        <f t="shared" si="2105"/>
        <v>7575165</v>
      </c>
      <c r="FY521" s="446">
        <f t="shared" si="2105"/>
        <v>137072394</v>
      </c>
      <c r="FZ521" s="446">
        <f t="shared" si="2105"/>
        <v>165951990</v>
      </c>
      <c r="GA521" s="446">
        <f t="shared" si="2105"/>
        <v>74551518</v>
      </c>
      <c r="GB521" s="446"/>
      <c r="GC521" s="446"/>
      <c r="GD521" s="446"/>
      <c r="GE521" s="446"/>
      <c r="GF521" s="446"/>
      <c r="GG521" s="446"/>
      <c r="GH521" s="446"/>
      <c r="GI521" s="446"/>
      <c r="GJ521" s="446"/>
      <c r="GK521" s="446"/>
      <c r="GL521" s="446"/>
      <c r="GM521" s="446"/>
      <c r="GN521" s="446"/>
      <c r="GO521" s="446">
        <f t="shared" si="2106"/>
        <v>267534</v>
      </c>
      <c r="GP521" s="446">
        <f t="shared" si="2106"/>
        <v>427326</v>
      </c>
      <c r="GQ521" s="446">
        <f t="shared" si="2106"/>
        <v>0</v>
      </c>
      <c r="GR521" s="446">
        <f t="shared" si="2106"/>
        <v>17798808</v>
      </c>
      <c r="GS521" s="446">
        <f t="shared" si="2106"/>
        <v>19048887</v>
      </c>
      <c r="GT521" s="446">
        <f t="shared" si="2106"/>
        <v>1706562</v>
      </c>
      <c r="GU521" s="446">
        <f t="shared" si="2106"/>
        <v>42726285</v>
      </c>
      <c r="GV521" s="416"/>
      <c r="GW521" s="402"/>
      <c r="GX521" s="402"/>
      <c r="GY521" s="402"/>
      <c r="GZ521" s="402"/>
      <c r="HA521" s="402"/>
    </row>
    <row r="522" spans="1:209" ht="9.75" customHeight="1" x14ac:dyDescent="0.2">
      <c r="A522" s="417" t="str">
        <f t="shared" si="2090"/>
        <v>2017-18MARCHR1F</v>
      </c>
      <c r="B522" s="458" t="str">
        <f t="shared" si="2107"/>
        <v>2017-18</v>
      </c>
      <c r="C522" s="402" t="s">
        <v>660</v>
      </c>
      <c r="D522" s="402" t="s">
        <v>663</v>
      </c>
      <c r="E522" s="402" t="s">
        <v>662</v>
      </c>
      <c r="F522" s="478" t="s">
        <v>458</v>
      </c>
      <c r="G522" s="478" t="s">
        <v>688</v>
      </c>
      <c r="H522" s="479">
        <v>0</v>
      </c>
      <c r="I522" s="479">
        <v>0</v>
      </c>
      <c r="J522" s="479">
        <v>0</v>
      </c>
      <c r="K522" s="479">
        <v>0</v>
      </c>
      <c r="L522" s="479">
        <v>0</v>
      </c>
      <c r="M522" s="479" t="s">
        <v>152</v>
      </c>
      <c r="N522" s="479">
        <v>0</v>
      </c>
      <c r="O522" s="479">
        <v>0</v>
      </c>
      <c r="P522" s="479" t="s">
        <v>152</v>
      </c>
      <c r="Q522" s="479" t="s">
        <v>152</v>
      </c>
      <c r="R522" s="479" t="s">
        <v>152</v>
      </c>
      <c r="S522" s="479">
        <v>0</v>
      </c>
      <c r="T522" s="479">
        <v>0</v>
      </c>
      <c r="U522" s="479">
        <v>0</v>
      </c>
      <c r="V522" s="479">
        <v>0</v>
      </c>
      <c r="W522" s="479">
        <v>0</v>
      </c>
      <c r="X522" s="479">
        <v>0</v>
      </c>
      <c r="Y522" s="479">
        <v>0</v>
      </c>
      <c r="Z522" s="479">
        <v>0</v>
      </c>
      <c r="AA522" s="479">
        <v>0</v>
      </c>
      <c r="AB522" s="479">
        <v>0</v>
      </c>
      <c r="AC522" s="479">
        <v>0</v>
      </c>
      <c r="AD522" s="479">
        <v>0</v>
      </c>
      <c r="AE522" s="479">
        <v>0</v>
      </c>
      <c r="AF522" s="479">
        <v>0</v>
      </c>
      <c r="AG522" s="479">
        <v>0</v>
      </c>
      <c r="AH522" s="479">
        <v>0</v>
      </c>
      <c r="AI522" s="479">
        <v>0</v>
      </c>
      <c r="AJ522" s="479">
        <v>0</v>
      </c>
      <c r="AK522" s="479">
        <v>0</v>
      </c>
      <c r="AL522" s="479">
        <v>0</v>
      </c>
      <c r="AM522" s="479">
        <v>0</v>
      </c>
      <c r="AN522" s="479"/>
      <c r="AO522" s="479"/>
      <c r="AP522" s="479"/>
      <c r="AQ522" s="479"/>
      <c r="AR522" s="479"/>
      <c r="AS522" s="479"/>
      <c r="AT522" s="479">
        <v>0</v>
      </c>
      <c r="AU522" s="479">
        <v>0</v>
      </c>
      <c r="AV522" s="479">
        <v>0</v>
      </c>
      <c r="AW522" s="479">
        <v>0</v>
      </c>
      <c r="AX522" s="479">
        <v>0</v>
      </c>
      <c r="AY522" s="479">
        <v>0</v>
      </c>
      <c r="AZ522" s="479">
        <v>0</v>
      </c>
      <c r="BA522" s="479"/>
      <c r="BB522" s="479"/>
      <c r="BC522" s="479"/>
      <c r="BD522" s="479"/>
      <c r="BE522" s="479"/>
      <c r="BF522" s="479"/>
      <c r="BG522" s="479"/>
      <c r="BH522" s="479"/>
      <c r="BI522" s="479">
        <v>0</v>
      </c>
      <c r="BJ522" s="479">
        <v>0</v>
      </c>
      <c r="BK522" s="479">
        <v>0</v>
      </c>
      <c r="BL522" s="479">
        <v>0</v>
      </c>
      <c r="BM522" s="479">
        <v>0</v>
      </c>
      <c r="BN522" s="479">
        <v>0</v>
      </c>
      <c r="BO522" s="479">
        <v>0</v>
      </c>
      <c r="BP522" s="479">
        <v>0</v>
      </c>
      <c r="BQ522" s="479">
        <v>0</v>
      </c>
      <c r="BR522" s="479">
        <v>0</v>
      </c>
      <c r="BS522" s="479">
        <v>0</v>
      </c>
      <c r="BT522" s="479">
        <v>0</v>
      </c>
      <c r="BU522" s="479">
        <v>0</v>
      </c>
      <c r="BV522" s="479">
        <v>0</v>
      </c>
      <c r="BW522" s="479"/>
      <c r="BX522" s="479"/>
      <c r="BY522" s="479"/>
      <c r="BZ522" s="479"/>
      <c r="CA522" s="479"/>
      <c r="CB522" s="479"/>
      <c r="CC522" s="479"/>
      <c r="CD522" s="479"/>
      <c r="CE522" s="479"/>
      <c r="CF522" s="479"/>
      <c r="CG522" s="479"/>
      <c r="CH522" s="479"/>
      <c r="CI522" s="479"/>
      <c r="CJ522" s="479"/>
      <c r="CK522" s="479"/>
      <c r="CL522" s="479"/>
      <c r="CM522" s="479"/>
      <c r="CN522" s="479"/>
      <c r="CO522" s="479"/>
      <c r="CP522" s="479"/>
      <c r="CQ522" s="479"/>
      <c r="CR522" s="479"/>
      <c r="CS522" s="479"/>
      <c r="CT522" s="479"/>
      <c r="CU522" s="479"/>
      <c r="CV522" s="479"/>
      <c r="CW522" s="479"/>
      <c r="CX522" s="479"/>
      <c r="CY522" s="479"/>
      <c r="CZ522" s="479"/>
      <c r="DA522" s="479"/>
      <c r="DB522" s="479"/>
      <c r="DC522" s="479"/>
      <c r="DD522" s="479"/>
      <c r="DE522" s="479"/>
      <c r="DF522" s="479"/>
      <c r="DG522" s="479"/>
      <c r="DH522" s="479"/>
      <c r="DI522" s="479"/>
      <c r="DJ522" s="479"/>
      <c r="DK522" s="479">
        <v>0</v>
      </c>
      <c r="DL522" s="479">
        <v>0</v>
      </c>
      <c r="DM522" s="479">
        <v>0</v>
      </c>
      <c r="DN522" s="479">
        <v>0</v>
      </c>
      <c r="DO522" s="479">
        <v>0</v>
      </c>
      <c r="DP522" s="479">
        <v>0</v>
      </c>
      <c r="DQ522" s="479">
        <v>0</v>
      </c>
      <c r="DR522" s="479">
        <v>0</v>
      </c>
      <c r="DS522" s="479"/>
      <c r="DT522" s="479"/>
      <c r="DU522" s="479"/>
      <c r="DV522" s="479"/>
      <c r="DW522" s="479"/>
      <c r="DX522" s="479"/>
      <c r="DY522" s="479"/>
      <c r="DZ522" s="479"/>
      <c r="EA522" s="479"/>
      <c r="EB522" s="479"/>
      <c r="EC522" s="479"/>
      <c r="ED522" s="479"/>
      <c r="EE522" s="479"/>
      <c r="EF522" s="479"/>
      <c r="EG522" s="479" t="s">
        <v>152</v>
      </c>
      <c r="EH522" s="479" t="s">
        <v>152</v>
      </c>
      <c r="EI522" s="479">
        <v>0</v>
      </c>
      <c r="EJ522" s="479">
        <v>0</v>
      </c>
      <c r="EK522" s="479">
        <v>0</v>
      </c>
      <c r="EL522" s="479">
        <v>0</v>
      </c>
      <c r="EM522" s="479">
        <v>0</v>
      </c>
      <c r="EN522" s="479">
        <v>0</v>
      </c>
      <c r="EO522" s="479">
        <v>0</v>
      </c>
      <c r="EP522" s="479">
        <v>0</v>
      </c>
      <c r="EQ522" s="479">
        <v>0</v>
      </c>
      <c r="ER522" s="479">
        <v>0</v>
      </c>
      <c r="ES522" s="479">
        <v>0</v>
      </c>
      <c r="ET522" s="479">
        <v>0</v>
      </c>
      <c r="EU522" s="479">
        <v>0</v>
      </c>
      <c r="EV522" s="479">
        <v>0</v>
      </c>
      <c r="EW522" s="479">
        <v>0</v>
      </c>
      <c r="EX522" s="479">
        <v>0</v>
      </c>
      <c r="EY522" s="479">
        <v>0</v>
      </c>
      <c r="EZ522" s="476"/>
      <c r="FA522" s="446">
        <f t="shared" si="2091"/>
        <v>3</v>
      </c>
      <c r="FB522" s="417">
        <f t="shared" si="2092"/>
        <v>2018</v>
      </c>
      <c r="FC522" s="448">
        <f t="shared" si="2093"/>
        <v>43160</v>
      </c>
      <c r="FD522" s="449">
        <f t="shared" si="2094"/>
        <v>31</v>
      </c>
      <c r="FE522" s="450"/>
      <c r="FF522" s="450"/>
      <c r="FG522" s="450"/>
      <c r="FH522" s="452" t="str">
        <f t="shared" si="2095"/>
        <v>-</v>
      </c>
      <c r="FI522" s="452" t="str">
        <f t="shared" si="2096"/>
        <v>-</v>
      </c>
      <c r="FJ522" s="452" t="str">
        <f t="shared" si="2097"/>
        <v>-</v>
      </c>
      <c r="FK522" s="452" t="str">
        <f t="shared" si="2098"/>
        <v>-</v>
      </c>
      <c r="FL522" s="452" t="str">
        <f t="shared" si="2099"/>
        <v>-</v>
      </c>
      <c r="FM522" s="452" t="str">
        <f t="shared" si="2100"/>
        <v>-</v>
      </c>
      <c r="FN522" s="452" t="str">
        <f t="shared" si="2101"/>
        <v>-</v>
      </c>
      <c r="FO522" s="452" t="str">
        <f t="shared" si="2102"/>
        <v>-</v>
      </c>
      <c r="FP522" s="452" t="str">
        <f t="shared" si="2103"/>
        <v>-</v>
      </c>
      <c r="FQ522" s="452" t="str">
        <f t="shared" si="2104"/>
        <v>-</v>
      </c>
      <c r="FR522" s="453"/>
      <c r="FS522" s="446">
        <f t="shared" si="2105"/>
        <v>0</v>
      </c>
      <c r="FT522" s="446" t="str">
        <f t="shared" si="2105"/>
        <v>-</v>
      </c>
      <c r="FU522" s="446">
        <f t="shared" si="2105"/>
        <v>0</v>
      </c>
      <c r="FV522" s="446">
        <f t="shared" si="2105"/>
        <v>0</v>
      </c>
      <c r="FW522" s="446">
        <f t="shared" si="2105"/>
        <v>0</v>
      </c>
      <c r="FX522" s="446">
        <f t="shared" si="2105"/>
        <v>0</v>
      </c>
      <c r="FY522" s="446">
        <f t="shared" si="2105"/>
        <v>0</v>
      </c>
      <c r="FZ522" s="446">
        <f t="shared" si="2105"/>
        <v>0</v>
      </c>
      <c r="GA522" s="446">
        <f t="shared" si="2105"/>
        <v>0</v>
      </c>
      <c r="GB522" s="446"/>
      <c r="GC522" s="446"/>
      <c r="GD522" s="446"/>
      <c r="GE522" s="446"/>
      <c r="GF522" s="446"/>
      <c r="GG522" s="446"/>
      <c r="GH522" s="446"/>
      <c r="GI522" s="446"/>
      <c r="GJ522" s="446"/>
      <c r="GK522" s="446"/>
      <c r="GL522" s="446"/>
      <c r="GM522" s="446"/>
      <c r="GN522" s="446"/>
      <c r="GO522" s="446">
        <f t="shared" si="2106"/>
        <v>0</v>
      </c>
      <c r="GP522" s="446">
        <f t="shared" si="2106"/>
        <v>0</v>
      </c>
      <c r="GQ522" s="446">
        <f t="shared" si="2106"/>
        <v>0</v>
      </c>
      <c r="GR522" s="446">
        <f t="shared" si="2106"/>
        <v>0</v>
      </c>
      <c r="GS522" s="446">
        <f t="shared" si="2106"/>
        <v>0</v>
      </c>
      <c r="GT522" s="446">
        <f t="shared" si="2106"/>
        <v>0</v>
      </c>
      <c r="GU522" s="446">
        <f t="shared" si="2106"/>
        <v>0</v>
      </c>
      <c r="GV522" s="416"/>
      <c r="GW522" s="402"/>
      <c r="GX522" s="402"/>
      <c r="GY522" s="402"/>
      <c r="GZ522" s="402"/>
      <c r="HA522" s="402"/>
    </row>
    <row r="523" spans="1:209" ht="9.75" customHeight="1" x14ac:dyDescent="0.2">
      <c r="A523" s="493" t="str">
        <f t="shared" si="2090"/>
        <v>2017-18MARCHRRU</v>
      </c>
      <c r="B523" s="494" t="str">
        <f t="shared" si="2107"/>
        <v>2017-18</v>
      </c>
      <c r="C523" s="480" t="s">
        <v>660</v>
      </c>
      <c r="D523" s="480" t="s">
        <v>659</v>
      </c>
      <c r="E523" s="480" t="s">
        <v>467</v>
      </c>
      <c r="F523" s="495" t="s">
        <v>454</v>
      </c>
      <c r="G523" s="495" t="s">
        <v>689</v>
      </c>
      <c r="H523" s="496">
        <v>172967</v>
      </c>
      <c r="I523" s="496">
        <v>143404</v>
      </c>
      <c r="J523" s="496">
        <v>2341580</v>
      </c>
      <c r="K523" s="496">
        <v>16</v>
      </c>
      <c r="L523" s="496">
        <v>0</v>
      </c>
      <c r="M523" s="496" t="s">
        <v>152</v>
      </c>
      <c r="N523" s="496">
        <v>103</v>
      </c>
      <c r="O523" s="496">
        <v>189</v>
      </c>
      <c r="P523" s="496" t="s">
        <v>152</v>
      </c>
      <c r="Q523" s="496" t="s">
        <v>152</v>
      </c>
      <c r="R523" s="496" t="s">
        <v>152</v>
      </c>
      <c r="S523" s="496">
        <v>99947</v>
      </c>
      <c r="T523" s="496">
        <v>8660</v>
      </c>
      <c r="U523" s="496">
        <v>6419</v>
      </c>
      <c r="V523" s="496">
        <v>54677</v>
      </c>
      <c r="W523" s="496">
        <v>21082</v>
      </c>
      <c r="X523" s="496">
        <v>2786</v>
      </c>
      <c r="Y523" s="496">
        <v>3849233</v>
      </c>
      <c r="Z523" s="496">
        <v>444</v>
      </c>
      <c r="AA523" s="496">
        <v>718</v>
      </c>
      <c r="AB523" s="496">
        <v>5095605</v>
      </c>
      <c r="AC523" s="496">
        <v>794</v>
      </c>
      <c r="AD523" s="496">
        <v>1368</v>
      </c>
      <c r="AE523" s="496">
        <v>76603986</v>
      </c>
      <c r="AF523" s="496">
        <v>1401</v>
      </c>
      <c r="AG523" s="496">
        <v>2961</v>
      </c>
      <c r="AH523" s="496">
        <v>90152038</v>
      </c>
      <c r="AI523" s="496">
        <v>4276</v>
      </c>
      <c r="AJ523" s="496">
        <v>10285</v>
      </c>
      <c r="AK523" s="496">
        <v>12627215</v>
      </c>
      <c r="AL523" s="496">
        <v>4532</v>
      </c>
      <c r="AM523" s="496">
        <v>9396</v>
      </c>
      <c r="AN523" s="496"/>
      <c r="AO523" s="496"/>
      <c r="AP523" s="496"/>
      <c r="AQ523" s="496"/>
      <c r="AR523" s="496"/>
      <c r="AS523" s="496"/>
      <c r="AT523" s="496">
        <v>4212</v>
      </c>
      <c r="AU523" s="496">
        <v>328</v>
      </c>
      <c r="AV523" s="496">
        <v>1359</v>
      </c>
      <c r="AW523" s="496">
        <v>8254</v>
      </c>
      <c r="AX523" s="496">
        <v>241</v>
      </c>
      <c r="AY523" s="496">
        <v>2284</v>
      </c>
      <c r="AZ523" s="496">
        <v>0</v>
      </c>
      <c r="BA523" s="496"/>
      <c r="BB523" s="496"/>
      <c r="BC523" s="496"/>
      <c r="BD523" s="496"/>
      <c r="BE523" s="496"/>
      <c r="BF523" s="496"/>
      <c r="BG523" s="496"/>
      <c r="BH523" s="496"/>
      <c r="BI523" s="496">
        <v>64100</v>
      </c>
      <c r="BJ523" s="496">
        <v>6459</v>
      </c>
      <c r="BK523" s="496">
        <v>25176</v>
      </c>
      <c r="BL523" s="496">
        <v>95735</v>
      </c>
      <c r="BM523" s="496">
        <v>22417</v>
      </c>
      <c r="BN523" s="496">
        <v>17746</v>
      </c>
      <c r="BO523" s="496">
        <v>16489</v>
      </c>
      <c r="BP523" s="496">
        <v>13354</v>
      </c>
      <c r="BQ523" s="496">
        <v>81179</v>
      </c>
      <c r="BR523" s="496">
        <v>62491</v>
      </c>
      <c r="BS523" s="496">
        <v>34425</v>
      </c>
      <c r="BT523" s="496">
        <v>23847</v>
      </c>
      <c r="BU523" s="496">
        <v>3815</v>
      </c>
      <c r="BV523" s="496">
        <v>2950</v>
      </c>
      <c r="BW523" s="496"/>
      <c r="BX523" s="496"/>
      <c r="BY523" s="496"/>
      <c r="BZ523" s="496"/>
      <c r="CA523" s="496"/>
      <c r="CB523" s="496"/>
      <c r="CC523" s="496"/>
      <c r="CD523" s="496"/>
      <c r="CE523" s="496"/>
      <c r="CF523" s="496"/>
      <c r="CG523" s="496"/>
      <c r="CH523" s="496"/>
      <c r="CI523" s="496"/>
      <c r="CJ523" s="496"/>
      <c r="CK523" s="496"/>
      <c r="CL523" s="496"/>
      <c r="CM523" s="496"/>
      <c r="CN523" s="496"/>
      <c r="CO523" s="496"/>
      <c r="CP523" s="496"/>
      <c r="CQ523" s="496"/>
      <c r="CR523" s="496"/>
      <c r="CS523" s="496"/>
      <c r="CT523" s="496"/>
      <c r="CU523" s="496"/>
      <c r="CV523" s="496"/>
      <c r="CW523" s="496"/>
      <c r="CX523" s="496"/>
      <c r="CY523" s="496"/>
      <c r="CZ523" s="496"/>
      <c r="DA523" s="496"/>
      <c r="DB523" s="496"/>
      <c r="DC523" s="496"/>
      <c r="DD523" s="496"/>
      <c r="DE523" s="496"/>
      <c r="DF523" s="496"/>
      <c r="DG523" s="496"/>
      <c r="DH523" s="496"/>
      <c r="DI523" s="496"/>
      <c r="DJ523" s="496"/>
      <c r="DK523" s="496">
        <v>0</v>
      </c>
      <c r="DL523" s="496">
        <v>0</v>
      </c>
      <c r="DM523" s="496">
        <v>0</v>
      </c>
      <c r="DN523" s="496">
        <v>0</v>
      </c>
      <c r="DO523" s="496">
        <v>4111</v>
      </c>
      <c r="DP523" s="496">
        <v>301180</v>
      </c>
      <c r="DQ523" s="496">
        <v>73</v>
      </c>
      <c r="DR523" s="496">
        <v>160</v>
      </c>
      <c r="DS523" s="496"/>
      <c r="DT523" s="496"/>
      <c r="DU523" s="496"/>
      <c r="DV523" s="496"/>
      <c r="DW523" s="496"/>
      <c r="DX523" s="496"/>
      <c r="DY523" s="496"/>
      <c r="DZ523" s="496"/>
      <c r="EA523" s="496"/>
      <c r="EB523" s="496"/>
      <c r="EC523" s="496"/>
      <c r="ED523" s="496"/>
      <c r="EE523" s="496"/>
      <c r="EF523" s="496"/>
      <c r="EG523" s="496" t="s">
        <v>152</v>
      </c>
      <c r="EH523" s="496" t="s">
        <v>152</v>
      </c>
      <c r="EI523" s="496">
        <v>1958</v>
      </c>
      <c r="EJ523" s="496">
        <v>966</v>
      </c>
      <c r="EK523" s="496">
        <v>1625</v>
      </c>
      <c r="EL523" s="496">
        <v>67</v>
      </c>
      <c r="EM523" s="496">
        <v>1524</v>
      </c>
      <c r="EN523" s="496">
        <v>7271208</v>
      </c>
      <c r="EO523" s="496">
        <v>7527</v>
      </c>
      <c r="EP523" s="496">
        <v>14916</v>
      </c>
      <c r="EQ523" s="496">
        <v>13383125</v>
      </c>
      <c r="ER523" s="496">
        <v>8236</v>
      </c>
      <c r="ES523" s="496">
        <v>16905</v>
      </c>
      <c r="ET523" s="496">
        <v>645555</v>
      </c>
      <c r="EU523" s="496">
        <v>9635</v>
      </c>
      <c r="EV523" s="496">
        <v>18034</v>
      </c>
      <c r="EW523" s="496">
        <v>14864888</v>
      </c>
      <c r="EX523" s="496">
        <v>9754</v>
      </c>
      <c r="EY523" s="496">
        <v>17340</v>
      </c>
      <c r="EZ523" s="497"/>
      <c r="FA523" s="482">
        <f t="shared" si="2091"/>
        <v>3</v>
      </c>
      <c r="FB523" s="493">
        <f t="shared" si="2092"/>
        <v>2018</v>
      </c>
      <c r="FC523" s="498">
        <f t="shared" si="2093"/>
        <v>43160</v>
      </c>
      <c r="FD523" s="499">
        <f t="shared" si="2094"/>
        <v>31</v>
      </c>
      <c r="FE523" s="500"/>
      <c r="FF523" s="500"/>
      <c r="FG523" s="500"/>
      <c r="FH523" s="481">
        <f t="shared" si="2095"/>
        <v>2.588568129330254</v>
      </c>
      <c r="FI523" s="481">
        <f t="shared" si="2096"/>
        <v>2.0491916859122403</v>
      </c>
      <c r="FJ523" s="481">
        <f t="shared" si="2097"/>
        <v>2.568780183829257</v>
      </c>
      <c r="FK523" s="481">
        <f t="shared" si="2098"/>
        <v>2.0803863530144882</v>
      </c>
      <c r="FL523" s="481">
        <f t="shared" si="2099"/>
        <v>1.48470106260402</v>
      </c>
      <c r="FM523" s="481">
        <f t="shared" si="2100"/>
        <v>1.142912010534594</v>
      </c>
      <c r="FN523" s="481">
        <f t="shared" si="2101"/>
        <v>1.632909591120387</v>
      </c>
      <c r="FO523" s="481">
        <f t="shared" si="2102"/>
        <v>1.1311545394175126</v>
      </c>
      <c r="FP523" s="481">
        <f t="shared" si="2103"/>
        <v>1.3693467336683418</v>
      </c>
      <c r="FQ523" s="481">
        <f t="shared" si="2104"/>
        <v>1.0588657573582196</v>
      </c>
      <c r="FR523" s="501"/>
      <c r="FS523" s="482">
        <f t="shared" ref="FS523:GA532" si="2108">IFERROR(HLOOKUP(FS$1,$H$5:$HA$10112,MATCH($A523,$A$5:$A$10112,0),0)*HLOOKUP(FS$2,$H$5:$HA$10112,MATCH($A523,$A$5:$A$10112,0),0),"-")</f>
        <v>0</v>
      </c>
      <c r="FT523" s="482" t="str">
        <f t="shared" si="2108"/>
        <v>-</v>
      </c>
      <c r="FU523" s="482">
        <f t="shared" si="2108"/>
        <v>14770612</v>
      </c>
      <c r="FV523" s="482">
        <f t="shared" si="2108"/>
        <v>27103356</v>
      </c>
      <c r="FW523" s="482">
        <f t="shared" si="2108"/>
        <v>6217880</v>
      </c>
      <c r="FX523" s="482">
        <f t="shared" si="2108"/>
        <v>8781192</v>
      </c>
      <c r="FY523" s="482">
        <f t="shared" si="2108"/>
        <v>161898597</v>
      </c>
      <c r="FZ523" s="482">
        <f t="shared" si="2108"/>
        <v>216828370</v>
      </c>
      <c r="GA523" s="482">
        <f t="shared" si="2108"/>
        <v>26177256</v>
      </c>
      <c r="GB523" s="482"/>
      <c r="GC523" s="482"/>
      <c r="GD523" s="482"/>
      <c r="GE523" s="482"/>
      <c r="GF523" s="482"/>
      <c r="GG523" s="482"/>
      <c r="GH523" s="482"/>
      <c r="GI523" s="482"/>
      <c r="GJ523" s="482"/>
      <c r="GK523" s="482"/>
      <c r="GL523" s="482"/>
      <c r="GM523" s="482"/>
      <c r="GN523" s="482"/>
      <c r="GO523" s="482">
        <f t="shared" ref="GO523:GU532" si="2109">IFERROR(HLOOKUP(GO$1,$H$5:$HA$10112,MATCH($A523,$A$5:$A$10112,0),0)*HLOOKUP(GO$2,$H$5:$HA$10112,MATCH($A523,$A$5:$A$10112,0),0),"-")</f>
        <v>0</v>
      </c>
      <c r="GP523" s="482">
        <f t="shared" si="2109"/>
        <v>657760</v>
      </c>
      <c r="GQ523" s="482">
        <f t="shared" si="2109"/>
        <v>0</v>
      </c>
      <c r="GR523" s="482">
        <f t="shared" si="2109"/>
        <v>14408856</v>
      </c>
      <c r="GS523" s="482">
        <f t="shared" si="2109"/>
        <v>27470625</v>
      </c>
      <c r="GT523" s="482">
        <f t="shared" si="2109"/>
        <v>1208278</v>
      </c>
      <c r="GU523" s="482">
        <f t="shared" si="2109"/>
        <v>26426160</v>
      </c>
      <c r="GV523" s="502"/>
      <c r="GW523" s="402"/>
      <c r="GX523" s="402"/>
      <c r="GY523" s="402"/>
      <c r="GZ523" s="402"/>
      <c r="HA523" s="402"/>
    </row>
    <row r="524" spans="1:209" ht="9.75" customHeight="1" x14ac:dyDescent="0.2">
      <c r="A524" s="417" t="str">
        <f t="shared" si="2090"/>
        <v>2017-18MARCHRX6</v>
      </c>
      <c r="B524" s="458" t="str">
        <f t="shared" si="2107"/>
        <v>2017-18</v>
      </c>
      <c r="C524" s="402" t="s">
        <v>660</v>
      </c>
      <c r="D524" s="402" t="s">
        <v>646</v>
      </c>
      <c r="E524" s="402" t="s">
        <v>645</v>
      </c>
      <c r="F524" s="478" t="s">
        <v>448</v>
      </c>
      <c r="G524" s="478" t="s">
        <v>690</v>
      </c>
      <c r="H524" s="479">
        <v>44568</v>
      </c>
      <c r="I524" s="479">
        <v>30106</v>
      </c>
      <c r="J524" s="479">
        <v>140129</v>
      </c>
      <c r="K524" s="479">
        <v>5</v>
      </c>
      <c r="L524" s="479">
        <v>1</v>
      </c>
      <c r="M524" s="479" t="s">
        <v>152</v>
      </c>
      <c r="N524" s="479">
        <v>20</v>
      </c>
      <c r="O524" s="479">
        <v>51</v>
      </c>
      <c r="P524" s="479" t="s">
        <v>152</v>
      </c>
      <c r="Q524" s="479" t="s">
        <v>152</v>
      </c>
      <c r="R524" s="479" t="s">
        <v>152</v>
      </c>
      <c r="S524" s="479">
        <v>34060</v>
      </c>
      <c r="T524" s="479">
        <v>2319</v>
      </c>
      <c r="U524" s="479">
        <v>1330</v>
      </c>
      <c r="V524" s="479">
        <v>18674</v>
      </c>
      <c r="W524" s="479">
        <v>7817</v>
      </c>
      <c r="X524" s="479">
        <v>405</v>
      </c>
      <c r="Y524" s="479">
        <v>900619</v>
      </c>
      <c r="Z524" s="479">
        <v>388</v>
      </c>
      <c r="AA524" s="479">
        <v>660</v>
      </c>
      <c r="AB524" s="479">
        <v>715883</v>
      </c>
      <c r="AC524" s="479">
        <v>538</v>
      </c>
      <c r="AD524" s="479">
        <v>943</v>
      </c>
      <c r="AE524" s="479">
        <v>25501717</v>
      </c>
      <c r="AF524" s="479">
        <v>1366</v>
      </c>
      <c r="AG524" s="479">
        <v>2839</v>
      </c>
      <c r="AH524" s="479">
        <v>41025576</v>
      </c>
      <c r="AI524" s="479">
        <v>5248</v>
      </c>
      <c r="AJ524" s="479">
        <v>12442</v>
      </c>
      <c r="AK524" s="479">
        <v>1839418</v>
      </c>
      <c r="AL524" s="479">
        <v>4542</v>
      </c>
      <c r="AM524" s="479">
        <v>10528</v>
      </c>
      <c r="AN524" s="479"/>
      <c r="AO524" s="479"/>
      <c r="AP524" s="479"/>
      <c r="AQ524" s="479"/>
      <c r="AR524" s="479"/>
      <c r="AS524" s="479"/>
      <c r="AT524" s="479">
        <v>2127</v>
      </c>
      <c r="AU524" s="479">
        <v>97</v>
      </c>
      <c r="AV524" s="479">
        <v>806</v>
      </c>
      <c r="AW524" s="479">
        <v>4124</v>
      </c>
      <c r="AX524" s="479">
        <v>104</v>
      </c>
      <c r="AY524" s="479">
        <v>1120</v>
      </c>
      <c r="AZ524" s="479">
        <v>0</v>
      </c>
      <c r="BA524" s="479"/>
      <c r="BB524" s="479"/>
      <c r="BC524" s="479"/>
      <c r="BD524" s="479"/>
      <c r="BE524" s="479"/>
      <c r="BF524" s="479"/>
      <c r="BG524" s="479"/>
      <c r="BH524" s="479"/>
      <c r="BI524" s="479">
        <v>19442</v>
      </c>
      <c r="BJ524" s="479">
        <v>4270</v>
      </c>
      <c r="BK524" s="479">
        <v>8221</v>
      </c>
      <c r="BL524" s="479">
        <v>31933</v>
      </c>
      <c r="BM524" s="479">
        <v>4498</v>
      </c>
      <c r="BN524" s="479">
        <v>3766</v>
      </c>
      <c r="BO524" s="479">
        <v>2629</v>
      </c>
      <c r="BP524" s="479">
        <v>2250</v>
      </c>
      <c r="BQ524" s="479">
        <v>25554</v>
      </c>
      <c r="BR524" s="479">
        <v>21595</v>
      </c>
      <c r="BS524" s="479">
        <v>13244</v>
      </c>
      <c r="BT524" s="479">
        <v>8300</v>
      </c>
      <c r="BU524" s="479">
        <v>693</v>
      </c>
      <c r="BV524" s="479">
        <v>431</v>
      </c>
      <c r="BW524" s="479"/>
      <c r="BX524" s="479"/>
      <c r="BY524" s="479"/>
      <c r="BZ524" s="479"/>
      <c r="CA524" s="479"/>
      <c r="CB524" s="479"/>
      <c r="CC524" s="479"/>
      <c r="CD524" s="479"/>
      <c r="CE524" s="479"/>
      <c r="CF524" s="479"/>
      <c r="CG524" s="479"/>
      <c r="CH524" s="479"/>
      <c r="CI524" s="479"/>
      <c r="CJ524" s="479"/>
      <c r="CK524" s="479"/>
      <c r="CL524" s="479"/>
      <c r="CM524" s="479"/>
      <c r="CN524" s="479"/>
      <c r="CO524" s="479"/>
      <c r="CP524" s="479"/>
      <c r="CQ524" s="479"/>
      <c r="CR524" s="479"/>
      <c r="CS524" s="479"/>
      <c r="CT524" s="479"/>
      <c r="CU524" s="479"/>
      <c r="CV524" s="479"/>
      <c r="CW524" s="479"/>
      <c r="CX524" s="479"/>
      <c r="CY524" s="479"/>
      <c r="CZ524" s="479"/>
      <c r="DA524" s="479"/>
      <c r="DB524" s="479"/>
      <c r="DC524" s="479"/>
      <c r="DD524" s="479"/>
      <c r="DE524" s="479"/>
      <c r="DF524" s="479"/>
      <c r="DG524" s="479"/>
      <c r="DH524" s="479"/>
      <c r="DI524" s="479"/>
      <c r="DJ524" s="479"/>
      <c r="DK524" s="479">
        <v>116</v>
      </c>
      <c r="DL524" s="479">
        <v>49060</v>
      </c>
      <c r="DM524" s="479">
        <v>423</v>
      </c>
      <c r="DN524" s="479">
        <v>738</v>
      </c>
      <c r="DO524" s="479">
        <v>875</v>
      </c>
      <c r="DP524" s="479">
        <v>28638</v>
      </c>
      <c r="DQ524" s="479">
        <v>33</v>
      </c>
      <c r="DR524" s="479">
        <v>63</v>
      </c>
      <c r="DS524" s="479"/>
      <c r="DT524" s="479"/>
      <c r="DU524" s="479"/>
      <c r="DV524" s="479"/>
      <c r="DW524" s="479"/>
      <c r="DX524" s="479"/>
      <c r="DY524" s="479"/>
      <c r="DZ524" s="479"/>
      <c r="EA524" s="479"/>
      <c r="EB524" s="479"/>
      <c r="EC524" s="479"/>
      <c r="ED524" s="479"/>
      <c r="EE524" s="479"/>
      <c r="EF524" s="479"/>
      <c r="EG524" s="479" t="s">
        <v>152</v>
      </c>
      <c r="EH524" s="479" t="s">
        <v>152</v>
      </c>
      <c r="EI524" s="479">
        <v>1652</v>
      </c>
      <c r="EJ524" s="479">
        <v>547</v>
      </c>
      <c r="EK524" s="479">
        <v>190</v>
      </c>
      <c r="EL524" s="479">
        <v>0</v>
      </c>
      <c r="EM524" s="479">
        <v>48</v>
      </c>
      <c r="EN524" s="479">
        <v>3288991</v>
      </c>
      <c r="EO524" s="479">
        <v>6013</v>
      </c>
      <c r="EP524" s="479">
        <v>14983</v>
      </c>
      <c r="EQ524" s="479">
        <v>1347799</v>
      </c>
      <c r="ER524" s="479">
        <v>7094</v>
      </c>
      <c r="ES524" s="479">
        <v>15453</v>
      </c>
      <c r="ET524" s="479">
        <v>0</v>
      </c>
      <c r="EU524" s="479">
        <v>0</v>
      </c>
      <c r="EV524" s="479">
        <v>0</v>
      </c>
      <c r="EW524" s="479">
        <v>463294</v>
      </c>
      <c r="EX524" s="479">
        <v>9652</v>
      </c>
      <c r="EY524" s="479">
        <v>22842</v>
      </c>
      <c r="EZ524" s="476"/>
      <c r="FA524" s="446">
        <f t="shared" si="2091"/>
        <v>3</v>
      </c>
      <c r="FB524" s="417">
        <f t="shared" si="2092"/>
        <v>2018</v>
      </c>
      <c r="FC524" s="448">
        <f t="shared" si="2093"/>
        <v>43160</v>
      </c>
      <c r="FD524" s="449">
        <f t="shared" si="2094"/>
        <v>31</v>
      </c>
      <c r="FE524" s="450"/>
      <c r="FF524" s="450"/>
      <c r="FG524" s="450"/>
      <c r="FH524" s="452">
        <f t="shared" si="2095"/>
        <v>1.9396291504959033</v>
      </c>
      <c r="FI524" s="452">
        <f t="shared" si="2096"/>
        <v>1.6239758516601983</v>
      </c>
      <c r="FJ524" s="452">
        <f t="shared" si="2097"/>
        <v>1.9766917293233082</v>
      </c>
      <c r="FK524" s="452">
        <f t="shared" si="2098"/>
        <v>1.6917293233082706</v>
      </c>
      <c r="FL524" s="452">
        <f t="shared" si="2099"/>
        <v>1.3684266895148334</v>
      </c>
      <c r="FM524" s="452">
        <f t="shared" si="2100"/>
        <v>1.1564206918710507</v>
      </c>
      <c r="FN524" s="452">
        <f t="shared" si="2101"/>
        <v>1.6942561084815146</v>
      </c>
      <c r="FO524" s="452">
        <f t="shared" si="2102"/>
        <v>1.0617884098759114</v>
      </c>
      <c r="FP524" s="452">
        <f t="shared" si="2103"/>
        <v>1.711111111111111</v>
      </c>
      <c r="FQ524" s="452">
        <f t="shared" si="2104"/>
        <v>1.0641975308641975</v>
      </c>
      <c r="FR524" s="453"/>
      <c r="FS524" s="446">
        <f t="shared" si="2108"/>
        <v>30106</v>
      </c>
      <c r="FT524" s="446" t="str">
        <f t="shared" si="2108"/>
        <v>-</v>
      </c>
      <c r="FU524" s="446">
        <f t="shared" si="2108"/>
        <v>602120</v>
      </c>
      <c r="FV524" s="446">
        <f t="shared" si="2108"/>
        <v>1535406</v>
      </c>
      <c r="FW524" s="446">
        <f t="shared" si="2108"/>
        <v>1530540</v>
      </c>
      <c r="FX524" s="446">
        <f t="shared" si="2108"/>
        <v>1254190</v>
      </c>
      <c r="FY524" s="446">
        <f t="shared" si="2108"/>
        <v>53015486</v>
      </c>
      <c r="FZ524" s="446">
        <f t="shared" si="2108"/>
        <v>97259114</v>
      </c>
      <c r="GA524" s="446">
        <f t="shared" si="2108"/>
        <v>4263840</v>
      </c>
      <c r="GB524" s="446"/>
      <c r="GC524" s="446"/>
      <c r="GD524" s="446"/>
      <c r="GE524" s="446"/>
      <c r="GF524" s="446"/>
      <c r="GG524" s="446"/>
      <c r="GH524" s="446"/>
      <c r="GI524" s="446"/>
      <c r="GJ524" s="446"/>
      <c r="GK524" s="446"/>
      <c r="GL524" s="446"/>
      <c r="GM524" s="446"/>
      <c r="GN524" s="446"/>
      <c r="GO524" s="446">
        <f t="shared" si="2109"/>
        <v>85608</v>
      </c>
      <c r="GP524" s="446">
        <f t="shared" si="2109"/>
        <v>55125</v>
      </c>
      <c r="GQ524" s="446">
        <f t="shared" si="2109"/>
        <v>0</v>
      </c>
      <c r="GR524" s="446">
        <f t="shared" si="2109"/>
        <v>8195701</v>
      </c>
      <c r="GS524" s="446">
        <f t="shared" si="2109"/>
        <v>2936070</v>
      </c>
      <c r="GT524" s="446">
        <f t="shared" si="2109"/>
        <v>0</v>
      </c>
      <c r="GU524" s="446">
        <f t="shared" si="2109"/>
        <v>1096416</v>
      </c>
      <c r="GV524" s="416"/>
      <c r="GW524" s="402"/>
      <c r="GX524" s="402"/>
      <c r="GY524" s="402"/>
      <c r="GZ524" s="402"/>
      <c r="HA524" s="402"/>
    </row>
    <row r="525" spans="1:209" ht="9.75" customHeight="1" x14ac:dyDescent="0.2">
      <c r="A525" s="417" t="str">
        <f t="shared" si="2090"/>
        <v>2017-18MARCHRX7</v>
      </c>
      <c r="B525" s="458" t="str">
        <f t="shared" si="2107"/>
        <v>2017-18</v>
      </c>
      <c r="C525" s="402" t="s">
        <v>660</v>
      </c>
      <c r="D525" s="402" t="s">
        <v>649</v>
      </c>
      <c r="E525" s="402" t="s">
        <v>462</v>
      </c>
      <c r="F525" s="478" t="s">
        <v>449</v>
      </c>
      <c r="G525" s="478" t="s">
        <v>691</v>
      </c>
      <c r="H525" s="479">
        <v>145761</v>
      </c>
      <c r="I525" s="479">
        <v>112661</v>
      </c>
      <c r="J525" s="479">
        <v>2754684</v>
      </c>
      <c r="K525" s="479">
        <v>24</v>
      </c>
      <c r="L525" s="479">
        <v>1</v>
      </c>
      <c r="M525" s="479" t="s">
        <v>152</v>
      </c>
      <c r="N525" s="479">
        <v>114</v>
      </c>
      <c r="O525" s="479">
        <v>173</v>
      </c>
      <c r="P525" s="479" t="s">
        <v>152</v>
      </c>
      <c r="Q525" s="479" t="s">
        <v>152</v>
      </c>
      <c r="R525" s="479" t="s">
        <v>152</v>
      </c>
      <c r="S525" s="479">
        <v>96248</v>
      </c>
      <c r="T525" s="479">
        <v>10450</v>
      </c>
      <c r="U525" s="479">
        <v>7693</v>
      </c>
      <c r="V525" s="479">
        <v>51616</v>
      </c>
      <c r="W525" s="479">
        <v>20702</v>
      </c>
      <c r="X525" s="479">
        <v>3962</v>
      </c>
      <c r="Y525" s="479">
        <v>6164000</v>
      </c>
      <c r="Z525" s="479">
        <v>590</v>
      </c>
      <c r="AA525" s="479">
        <v>1000</v>
      </c>
      <c r="AB525" s="479">
        <v>7432972</v>
      </c>
      <c r="AC525" s="479">
        <v>966</v>
      </c>
      <c r="AD525" s="479">
        <v>1792</v>
      </c>
      <c r="AE525" s="479">
        <v>113775393</v>
      </c>
      <c r="AF525" s="479">
        <v>2204</v>
      </c>
      <c r="AG525" s="479">
        <v>5108</v>
      </c>
      <c r="AH525" s="479">
        <v>107404538</v>
      </c>
      <c r="AI525" s="479">
        <v>5188</v>
      </c>
      <c r="AJ525" s="479">
        <v>12420</v>
      </c>
      <c r="AK525" s="479">
        <v>24338336</v>
      </c>
      <c r="AL525" s="479">
        <v>6143</v>
      </c>
      <c r="AM525" s="479">
        <v>11791</v>
      </c>
      <c r="AN525" s="479"/>
      <c r="AO525" s="479"/>
      <c r="AP525" s="479"/>
      <c r="AQ525" s="479"/>
      <c r="AR525" s="479"/>
      <c r="AS525" s="479"/>
      <c r="AT525" s="479">
        <v>3893</v>
      </c>
      <c r="AU525" s="479">
        <v>307</v>
      </c>
      <c r="AV525" s="479">
        <v>2508</v>
      </c>
      <c r="AW525" s="479">
        <v>4973</v>
      </c>
      <c r="AX525" s="479">
        <v>199</v>
      </c>
      <c r="AY525" s="479">
        <v>879</v>
      </c>
      <c r="AZ525" s="479">
        <v>0</v>
      </c>
      <c r="BA525" s="479"/>
      <c r="BB525" s="479"/>
      <c r="BC525" s="479"/>
      <c r="BD525" s="479"/>
      <c r="BE525" s="479"/>
      <c r="BF525" s="479"/>
      <c r="BG525" s="479"/>
      <c r="BH525" s="479"/>
      <c r="BI525" s="479">
        <v>61842</v>
      </c>
      <c r="BJ525" s="479">
        <v>7057</v>
      </c>
      <c r="BK525" s="479">
        <v>23456</v>
      </c>
      <c r="BL525" s="479">
        <v>92355</v>
      </c>
      <c r="BM525" s="479">
        <v>20764</v>
      </c>
      <c r="BN525" s="479">
        <v>17538</v>
      </c>
      <c r="BO525" s="479">
        <v>15076</v>
      </c>
      <c r="BP525" s="479">
        <v>12981</v>
      </c>
      <c r="BQ525" s="479">
        <v>69351</v>
      </c>
      <c r="BR525" s="479">
        <v>57982</v>
      </c>
      <c r="BS525" s="479">
        <v>30488</v>
      </c>
      <c r="BT525" s="479">
        <v>23793</v>
      </c>
      <c r="BU525" s="479">
        <v>5177</v>
      </c>
      <c r="BV525" s="479">
        <v>4295</v>
      </c>
      <c r="BW525" s="479"/>
      <c r="BX525" s="479"/>
      <c r="BY525" s="479"/>
      <c r="BZ525" s="479"/>
      <c r="CA525" s="479"/>
      <c r="CB525" s="479"/>
      <c r="CC525" s="479"/>
      <c r="CD525" s="479"/>
      <c r="CE525" s="479"/>
      <c r="CF525" s="479"/>
      <c r="CG525" s="479"/>
      <c r="CH525" s="479"/>
      <c r="CI525" s="479"/>
      <c r="CJ525" s="479"/>
      <c r="CK525" s="479"/>
      <c r="CL525" s="479"/>
      <c r="CM525" s="479"/>
      <c r="CN525" s="479"/>
      <c r="CO525" s="479"/>
      <c r="CP525" s="479"/>
      <c r="CQ525" s="479"/>
      <c r="CR525" s="479"/>
      <c r="CS525" s="479"/>
      <c r="CT525" s="479"/>
      <c r="CU525" s="479"/>
      <c r="CV525" s="479"/>
      <c r="CW525" s="479"/>
      <c r="CX525" s="479"/>
      <c r="CY525" s="479"/>
      <c r="CZ525" s="479"/>
      <c r="DA525" s="479"/>
      <c r="DB525" s="479"/>
      <c r="DC525" s="479"/>
      <c r="DD525" s="479"/>
      <c r="DE525" s="479"/>
      <c r="DF525" s="479"/>
      <c r="DG525" s="479"/>
      <c r="DH525" s="479"/>
      <c r="DI525" s="479"/>
      <c r="DJ525" s="479"/>
      <c r="DK525" s="479">
        <v>0</v>
      </c>
      <c r="DL525" s="479">
        <v>0</v>
      </c>
      <c r="DM525" s="479">
        <v>0</v>
      </c>
      <c r="DN525" s="479">
        <v>0</v>
      </c>
      <c r="DO525" s="479">
        <v>4205</v>
      </c>
      <c r="DP525" s="479">
        <v>267136</v>
      </c>
      <c r="DQ525" s="479">
        <v>64</v>
      </c>
      <c r="DR525" s="479">
        <v>137</v>
      </c>
      <c r="DS525" s="479"/>
      <c r="DT525" s="479"/>
      <c r="DU525" s="479"/>
      <c r="DV525" s="479"/>
      <c r="DW525" s="479"/>
      <c r="DX525" s="479"/>
      <c r="DY525" s="479"/>
      <c r="DZ525" s="479"/>
      <c r="EA525" s="479"/>
      <c r="EB525" s="479"/>
      <c r="EC525" s="479"/>
      <c r="ED525" s="479"/>
      <c r="EE525" s="479"/>
      <c r="EF525" s="479"/>
      <c r="EG525" s="479" t="s">
        <v>152</v>
      </c>
      <c r="EH525" s="479" t="s">
        <v>152</v>
      </c>
      <c r="EI525" s="479">
        <v>255</v>
      </c>
      <c r="EJ525" s="479">
        <v>1796</v>
      </c>
      <c r="EK525" s="479">
        <v>1267</v>
      </c>
      <c r="EL525" s="479">
        <v>101</v>
      </c>
      <c r="EM525" s="479">
        <v>1088</v>
      </c>
      <c r="EN525" s="479">
        <v>10218072</v>
      </c>
      <c r="EO525" s="479">
        <v>5689</v>
      </c>
      <c r="EP525" s="479">
        <v>11778</v>
      </c>
      <c r="EQ525" s="479">
        <v>8103232</v>
      </c>
      <c r="ER525" s="479">
        <v>6396</v>
      </c>
      <c r="ES525" s="479">
        <v>13883</v>
      </c>
      <c r="ET525" s="479">
        <v>806602</v>
      </c>
      <c r="EU525" s="479">
        <v>7986</v>
      </c>
      <c r="EV525" s="479">
        <v>15349</v>
      </c>
      <c r="EW525" s="479">
        <v>8874661</v>
      </c>
      <c r="EX525" s="479">
        <v>8157</v>
      </c>
      <c r="EY525" s="479">
        <v>18347</v>
      </c>
      <c r="EZ525" s="476"/>
      <c r="FA525" s="446">
        <f t="shared" si="2091"/>
        <v>3</v>
      </c>
      <c r="FB525" s="417">
        <f t="shared" si="2092"/>
        <v>2018</v>
      </c>
      <c r="FC525" s="448">
        <f t="shared" si="2093"/>
        <v>43160</v>
      </c>
      <c r="FD525" s="449">
        <f t="shared" si="2094"/>
        <v>31</v>
      </c>
      <c r="FE525" s="450"/>
      <c r="FF525" s="450"/>
      <c r="FG525" s="450"/>
      <c r="FH525" s="452">
        <f t="shared" si="2095"/>
        <v>1.9869856459330144</v>
      </c>
      <c r="FI525" s="452">
        <f t="shared" si="2096"/>
        <v>1.6782775119617226</v>
      </c>
      <c r="FJ525" s="452">
        <f t="shared" si="2097"/>
        <v>1.9597036266735994</v>
      </c>
      <c r="FK525" s="452">
        <f t="shared" si="2098"/>
        <v>1.6873781359677629</v>
      </c>
      <c r="FL525" s="452">
        <f t="shared" si="2099"/>
        <v>1.343595009299442</v>
      </c>
      <c r="FM525" s="452">
        <f t="shared" si="2100"/>
        <v>1.1233338499690018</v>
      </c>
      <c r="FN525" s="452">
        <f t="shared" si="2101"/>
        <v>1.4727079509226162</v>
      </c>
      <c r="FO525" s="452">
        <f t="shared" si="2102"/>
        <v>1.1493092454835281</v>
      </c>
      <c r="FP525" s="452">
        <f t="shared" si="2103"/>
        <v>1.3066633013629481</v>
      </c>
      <c r="FQ525" s="452">
        <f t="shared" si="2104"/>
        <v>1.0840484603735487</v>
      </c>
      <c r="FR525" s="453"/>
      <c r="FS525" s="446">
        <f t="shared" si="2108"/>
        <v>112661</v>
      </c>
      <c r="FT525" s="446" t="str">
        <f t="shared" si="2108"/>
        <v>-</v>
      </c>
      <c r="FU525" s="446">
        <f t="shared" si="2108"/>
        <v>12843354</v>
      </c>
      <c r="FV525" s="446">
        <f t="shared" si="2108"/>
        <v>19490353</v>
      </c>
      <c r="FW525" s="446">
        <f t="shared" si="2108"/>
        <v>10450000</v>
      </c>
      <c r="FX525" s="446">
        <f t="shared" si="2108"/>
        <v>13785856</v>
      </c>
      <c r="FY525" s="446">
        <f t="shared" si="2108"/>
        <v>263654528</v>
      </c>
      <c r="FZ525" s="446">
        <f t="shared" si="2108"/>
        <v>257118840</v>
      </c>
      <c r="GA525" s="446">
        <f t="shared" si="2108"/>
        <v>46715942</v>
      </c>
      <c r="GB525" s="446"/>
      <c r="GC525" s="446"/>
      <c r="GD525" s="446"/>
      <c r="GE525" s="446"/>
      <c r="GF525" s="446"/>
      <c r="GG525" s="446"/>
      <c r="GH525" s="446"/>
      <c r="GI525" s="446"/>
      <c r="GJ525" s="446"/>
      <c r="GK525" s="446"/>
      <c r="GL525" s="446"/>
      <c r="GM525" s="446"/>
      <c r="GN525" s="446"/>
      <c r="GO525" s="446">
        <f t="shared" si="2109"/>
        <v>0</v>
      </c>
      <c r="GP525" s="446">
        <f t="shared" si="2109"/>
        <v>576085</v>
      </c>
      <c r="GQ525" s="446">
        <f t="shared" si="2109"/>
        <v>0</v>
      </c>
      <c r="GR525" s="446">
        <f t="shared" si="2109"/>
        <v>21153288</v>
      </c>
      <c r="GS525" s="446">
        <f t="shared" si="2109"/>
        <v>17589761</v>
      </c>
      <c r="GT525" s="446">
        <f t="shared" si="2109"/>
        <v>1550249</v>
      </c>
      <c r="GU525" s="446">
        <f t="shared" si="2109"/>
        <v>19961536</v>
      </c>
      <c r="GV525" s="416"/>
      <c r="GW525" s="402"/>
      <c r="GX525" s="402"/>
      <c r="GY525" s="402"/>
      <c r="GZ525" s="402"/>
      <c r="HA525" s="402"/>
    </row>
    <row r="526" spans="1:209" ht="9.75" customHeight="1" x14ac:dyDescent="0.2">
      <c r="A526" s="493" t="str">
        <f t="shared" si="2090"/>
        <v>2017-18MARCHRYE</v>
      </c>
      <c r="B526" s="494" t="str">
        <f t="shared" si="2107"/>
        <v>2017-18</v>
      </c>
      <c r="C526" s="480" t="s">
        <v>660</v>
      </c>
      <c r="D526" s="480" t="s">
        <v>663</v>
      </c>
      <c r="E526" s="480" t="s">
        <v>662</v>
      </c>
      <c r="F526" s="495" t="s">
        <v>456</v>
      </c>
      <c r="G526" s="495" t="s">
        <v>692</v>
      </c>
      <c r="H526" s="496">
        <v>70356</v>
      </c>
      <c r="I526" s="496">
        <v>44980</v>
      </c>
      <c r="J526" s="496">
        <v>392998</v>
      </c>
      <c r="K526" s="496">
        <v>9</v>
      </c>
      <c r="L526" s="496">
        <v>3</v>
      </c>
      <c r="M526" s="496" t="s">
        <v>152</v>
      </c>
      <c r="N526" s="496">
        <v>46</v>
      </c>
      <c r="O526" s="496">
        <v>103</v>
      </c>
      <c r="P526" s="496" t="s">
        <v>152</v>
      </c>
      <c r="Q526" s="496" t="s">
        <v>152</v>
      </c>
      <c r="R526" s="496" t="s">
        <v>152</v>
      </c>
      <c r="S526" s="496">
        <v>47064</v>
      </c>
      <c r="T526" s="496">
        <v>2656</v>
      </c>
      <c r="U526" s="496">
        <v>1662</v>
      </c>
      <c r="V526" s="496">
        <v>21744</v>
      </c>
      <c r="W526" s="496">
        <v>14025</v>
      </c>
      <c r="X526" s="496">
        <v>1450</v>
      </c>
      <c r="Y526" s="496">
        <v>1183396</v>
      </c>
      <c r="Z526" s="496">
        <v>446</v>
      </c>
      <c r="AA526" s="496">
        <v>814</v>
      </c>
      <c r="AB526" s="496">
        <v>1217146</v>
      </c>
      <c r="AC526" s="496">
        <v>732</v>
      </c>
      <c r="AD526" s="496">
        <v>1417</v>
      </c>
      <c r="AE526" s="496">
        <v>25871955</v>
      </c>
      <c r="AF526" s="496">
        <v>1190</v>
      </c>
      <c r="AG526" s="496">
        <v>2495</v>
      </c>
      <c r="AH526" s="496">
        <v>59755985</v>
      </c>
      <c r="AI526" s="496">
        <v>4261</v>
      </c>
      <c r="AJ526" s="496">
        <v>10050</v>
      </c>
      <c r="AK526" s="496">
        <v>9289453</v>
      </c>
      <c r="AL526" s="496">
        <v>6407</v>
      </c>
      <c r="AM526" s="496">
        <v>14585</v>
      </c>
      <c r="AN526" s="496"/>
      <c r="AO526" s="496"/>
      <c r="AP526" s="496"/>
      <c r="AQ526" s="496"/>
      <c r="AR526" s="496"/>
      <c r="AS526" s="496"/>
      <c r="AT526" s="496">
        <v>3360</v>
      </c>
      <c r="AU526" s="496">
        <v>15</v>
      </c>
      <c r="AV526" s="496">
        <v>149</v>
      </c>
      <c r="AW526" s="496">
        <v>263</v>
      </c>
      <c r="AX526" s="496">
        <v>269</v>
      </c>
      <c r="AY526" s="496">
        <v>2927</v>
      </c>
      <c r="AZ526" s="496">
        <v>0</v>
      </c>
      <c r="BA526" s="496"/>
      <c r="BB526" s="496"/>
      <c r="BC526" s="496"/>
      <c r="BD526" s="496"/>
      <c r="BE526" s="496"/>
      <c r="BF526" s="496"/>
      <c r="BG526" s="496"/>
      <c r="BH526" s="496"/>
      <c r="BI526" s="496">
        <v>25497</v>
      </c>
      <c r="BJ526" s="496">
        <v>3001</v>
      </c>
      <c r="BK526" s="496">
        <v>15206</v>
      </c>
      <c r="BL526" s="496">
        <v>43704</v>
      </c>
      <c r="BM526" s="496">
        <v>5338</v>
      </c>
      <c r="BN526" s="496">
        <v>4208</v>
      </c>
      <c r="BO526" s="496">
        <v>3404</v>
      </c>
      <c r="BP526" s="496">
        <v>2711</v>
      </c>
      <c r="BQ526" s="496">
        <v>30761</v>
      </c>
      <c r="BR526" s="496">
        <v>25649</v>
      </c>
      <c r="BS526" s="496">
        <v>20584</v>
      </c>
      <c r="BT526" s="496">
        <v>15874</v>
      </c>
      <c r="BU526" s="496">
        <v>2193</v>
      </c>
      <c r="BV526" s="496">
        <v>1597</v>
      </c>
      <c r="BW526" s="496"/>
      <c r="BX526" s="496"/>
      <c r="BY526" s="496"/>
      <c r="BZ526" s="496"/>
      <c r="CA526" s="496"/>
      <c r="CB526" s="496"/>
      <c r="CC526" s="496"/>
      <c r="CD526" s="496"/>
      <c r="CE526" s="496"/>
      <c r="CF526" s="496"/>
      <c r="CG526" s="496"/>
      <c r="CH526" s="496"/>
      <c r="CI526" s="496"/>
      <c r="CJ526" s="496"/>
      <c r="CK526" s="496"/>
      <c r="CL526" s="496"/>
      <c r="CM526" s="496"/>
      <c r="CN526" s="496"/>
      <c r="CO526" s="496"/>
      <c r="CP526" s="496"/>
      <c r="CQ526" s="496"/>
      <c r="CR526" s="496"/>
      <c r="CS526" s="496"/>
      <c r="CT526" s="496"/>
      <c r="CU526" s="496"/>
      <c r="CV526" s="496"/>
      <c r="CW526" s="496"/>
      <c r="CX526" s="496"/>
      <c r="CY526" s="496"/>
      <c r="CZ526" s="496"/>
      <c r="DA526" s="496"/>
      <c r="DB526" s="496"/>
      <c r="DC526" s="496"/>
      <c r="DD526" s="496"/>
      <c r="DE526" s="496"/>
      <c r="DF526" s="496"/>
      <c r="DG526" s="496"/>
      <c r="DH526" s="496"/>
      <c r="DI526" s="496"/>
      <c r="DJ526" s="496"/>
      <c r="DK526" s="496">
        <v>211</v>
      </c>
      <c r="DL526" s="496">
        <v>65223</v>
      </c>
      <c r="DM526" s="496">
        <v>309</v>
      </c>
      <c r="DN526" s="496">
        <v>528</v>
      </c>
      <c r="DO526" s="496">
        <v>2124</v>
      </c>
      <c r="DP526" s="496">
        <v>85481</v>
      </c>
      <c r="DQ526" s="496">
        <v>40</v>
      </c>
      <c r="DR526" s="496">
        <v>80</v>
      </c>
      <c r="DS526" s="496"/>
      <c r="DT526" s="496"/>
      <c r="DU526" s="496"/>
      <c r="DV526" s="496"/>
      <c r="DW526" s="496"/>
      <c r="DX526" s="496"/>
      <c r="DY526" s="496"/>
      <c r="DZ526" s="496"/>
      <c r="EA526" s="496"/>
      <c r="EB526" s="496"/>
      <c r="EC526" s="496"/>
      <c r="ED526" s="496"/>
      <c r="EE526" s="496"/>
      <c r="EF526" s="496"/>
      <c r="EG526" s="496" t="s">
        <v>152</v>
      </c>
      <c r="EH526" s="496" t="s">
        <v>152</v>
      </c>
      <c r="EI526" s="496">
        <v>3</v>
      </c>
      <c r="EJ526" s="496">
        <v>1962</v>
      </c>
      <c r="EK526" s="496">
        <v>1450</v>
      </c>
      <c r="EL526" s="496">
        <v>0</v>
      </c>
      <c r="EM526" s="496">
        <v>414</v>
      </c>
      <c r="EN526" s="496">
        <v>6335530</v>
      </c>
      <c r="EO526" s="496">
        <v>3229</v>
      </c>
      <c r="EP526" s="496">
        <v>5658</v>
      </c>
      <c r="EQ526" s="496">
        <v>9661449</v>
      </c>
      <c r="ER526" s="496">
        <v>6663</v>
      </c>
      <c r="ES526" s="496">
        <v>11356</v>
      </c>
      <c r="ET526" s="496">
        <v>0</v>
      </c>
      <c r="EU526" s="496">
        <v>0</v>
      </c>
      <c r="EV526" s="496">
        <v>0</v>
      </c>
      <c r="EW526" s="496">
        <v>4224188</v>
      </c>
      <c r="EX526" s="496">
        <v>10203</v>
      </c>
      <c r="EY526" s="496">
        <v>18775</v>
      </c>
      <c r="EZ526" s="497"/>
      <c r="FA526" s="482">
        <f t="shared" si="2091"/>
        <v>3</v>
      </c>
      <c r="FB526" s="493">
        <f t="shared" si="2092"/>
        <v>2018</v>
      </c>
      <c r="FC526" s="498">
        <f t="shared" si="2093"/>
        <v>43160</v>
      </c>
      <c r="FD526" s="499">
        <f t="shared" si="2094"/>
        <v>31</v>
      </c>
      <c r="FE526" s="500"/>
      <c r="FF526" s="500"/>
      <c r="FG526" s="500"/>
      <c r="FH526" s="481">
        <f t="shared" si="2095"/>
        <v>2.009789156626506</v>
      </c>
      <c r="FI526" s="481">
        <f t="shared" si="2096"/>
        <v>1.5843373493975903</v>
      </c>
      <c r="FJ526" s="481">
        <f t="shared" si="2097"/>
        <v>2.0481347773766547</v>
      </c>
      <c r="FK526" s="481">
        <f t="shared" si="2098"/>
        <v>1.6311672683513838</v>
      </c>
      <c r="FL526" s="481">
        <f t="shared" si="2099"/>
        <v>1.4146891096394407</v>
      </c>
      <c r="FM526" s="481">
        <f t="shared" si="2100"/>
        <v>1.1795897718910964</v>
      </c>
      <c r="FN526" s="481">
        <f t="shared" si="2101"/>
        <v>1.4676648841354725</v>
      </c>
      <c r="FO526" s="481">
        <f t="shared" si="2102"/>
        <v>1.1318360071301248</v>
      </c>
      <c r="FP526" s="481">
        <f t="shared" si="2103"/>
        <v>1.5124137931034483</v>
      </c>
      <c r="FQ526" s="481">
        <f t="shared" si="2104"/>
        <v>1.1013793103448275</v>
      </c>
      <c r="FR526" s="501"/>
      <c r="FS526" s="482">
        <f t="shared" si="2108"/>
        <v>134940</v>
      </c>
      <c r="FT526" s="482" t="str">
        <f t="shared" si="2108"/>
        <v>-</v>
      </c>
      <c r="FU526" s="482">
        <f t="shared" si="2108"/>
        <v>2069080</v>
      </c>
      <c r="FV526" s="482">
        <f t="shared" si="2108"/>
        <v>4632940</v>
      </c>
      <c r="FW526" s="482">
        <f t="shared" si="2108"/>
        <v>2161984</v>
      </c>
      <c r="FX526" s="482">
        <f t="shared" si="2108"/>
        <v>2355054</v>
      </c>
      <c r="FY526" s="482">
        <f t="shared" si="2108"/>
        <v>54251280</v>
      </c>
      <c r="FZ526" s="482">
        <f t="shared" si="2108"/>
        <v>140951250</v>
      </c>
      <c r="GA526" s="482">
        <f t="shared" si="2108"/>
        <v>21148250</v>
      </c>
      <c r="GB526" s="482"/>
      <c r="GC526" s="482"/>
      <c r="GD526" s="482"/>
      <c r="GE526" s="482"/>
      <c r="GF526" s="482"/>
      <c r="GG526" s="482"/>
      <c r="GH526" s="482"/>
      <c r="GI526" s="482"/>
      <c r="GJ526" s="482"/>
      <c r="GK526" s="482"/>
      <c r="GL526" s="482"/>
      <c r="GM526" s="482"/>
      <c r="GN526" s="482"/>
      <c r="GO526" s="482">
        <f t="shared" si="2109"/>
        <v>111408</v>
      </c>
      <c r="GP526" s="482">
        <f t="shared" si="2109"/>
        <v>169920</v>
      </c>
      <c r="GQ526" s="482">
        <f t="shared" si="2109"/>
        <v>0</v>
      </c>
      <c r="GR526" s="482">
        <f t="shared" si="2109"/>
        <v>11100996</v>
      </c>
      <c r="GS526" s="482">
        <f t="shared" si="2109"/>
        <v>16466200</v>
      </c>
      <c r="GT526" s="482">
        <f t="shared" si="2109"/>
        <v>0</v>
      </c>
      <c r="GU526" s="482">
        <f t="shared" si="2109"/>
        <v>7772850</v>
      </c>
      <c r="GV526" s="502"/>
      <c r="GW526" s="402"/>
      <c r="GX526" s="402"/>
      <c r="GY526" s="402"/>
      <c r="GZ526" s="402"/>
      <c r="HA526" s="402"/>
    </row>
    <row r="527" spans="1:209" ht="9.75" customHeight="1" x14ac:dyDescent="0.2">
      <c r="A527" s="417" t="str">
        <f t="shared" si="2090"/>
        <v>2017-18MARCHRYD</v>
      </c>
      <c r="B527" s="458" t="str">
        <f t="shared" si="2107"/>
        <v>2017-18</v>
      </c>
      <c r="C527" s="402" t="s">
        <v>660</v>
      </c>
      <c r="D527" s="402" t="s">
        <v>663</v>
      </c>
      <c r="E527" s="402" t="s">
        <v>662</v>
      </c>
      <c r="F527" s="478" t="s">
        <v>455</v>
      </c>
      <c r="G527" s="478" t="s">
        <v>693</v>
      </c>
      <c r="H527" s="479">
        <v>75672</v>
      </c>
      <c r="I527" s="479">
        <v>67743</v>
      </c>
      <c r="J527" s="479">
        <v>2925720</v>
      </c>
      <c r="K527" s="479">
        <v>43</v>
      </c>
      <c r="L527" s="479">
        <v>4</v>
      </c>
      <c r="M527" s="479" t="s">
        <v>152</v>
      </c>
      <c r="N527" s="479">
        <v>205</v>
      </c>
      <c r="O527" s="479">
        <v>341</v>
      </c>
      <c r="P527" s="479" t="s">
        <v>152</v>
      </c>
      <c r="Q527" s="479" t="s">
        <v>152</v>
      </c>
      <c r="R527" s="479" t="s">
        <v>152</v>
      </c>
      <c r="S527" s="479">
        <v>60714</v>
      </c>
      <c r="T527" s="479">
        <v>3412</v>
      </c>
      <c r="U527" s="479">
        <v>2104</v>
      </c>
      <c r="V527" s="479">
        <v>29786</v>
      </c>
      <c r="W527" s="479">
        <v>20890</v>
      </c>
      <c r="X527" s="479">
        <v>1072</v>
      </c>
      <c r="Y527" s="479">
        <v>1693275</v>
      </c>
      <c r="Z527" s="479">
        <v>496</v>
      </c>
      <c r="AA527" s="479">
        <v>910</v>
      </c>
      <c r="AB527" s="479">
        <v>1451253</v>
      </c>
      <c r="AC527" s="479">
        <v>690</v>
      </c>
      <c r="AD527" s="479">
        <v>1299</v>
      </c>
      <c r="AE527" s="479">
        <v>35441611</v>
      </c>
      <c r="AF527" s="479">
        <v>1190</v>
      </c>
      <c r="AG527" s="479">
        <v>2250</v>
      </c>
      <c r="AH527" s="479">
        <v>124183162</v>
      </c>
      <c r="AI527" s="479">
        <v>5945</v>
      </c>
      <c r="AJ527" s="479">
        <v>13931</v>
      </c>
      <c r="AK527" s="479">
        <v>9667184</v>
      </c>
      <c r="AL527" s="479">
        <v>9018</v>
      </c>
      <c r="AM527" s="479">
        <v>21287</v>
      </c>
      <c r="AN527" s="479"/>
      <c r="AO527" s="479"/>
      <c r="AP527" s="479"/>
      <c r="AQ527" s="479"/>
      <c r="AR527" s="479"/>
      <c r="AS527" s="479"/>
      <c r="AT527" s="479">
        <v>3603</v>
      </c>
      <c r="AU527" s="479">
        <v>125</v>
      </c>
      <c r="AV527" s="479">
        <v>529</v>
      </c>
      <c r="AW527" s="479">
        <v>110</v>
      </c>
      <c r="AX527" s="479">
        <v>282</v>
      </c>
      <c r="AY527" s="479">
        <v>2667</v>
      </c>
      <c r="AZ527" s="479">
        <v>628</v>
      </c>
      <c r="BA527" s="479"/>
      <c r="BB527" s="479"/>
      <c r="BC527" s="479"/>
      <c r="BD527" s="479"/>
      <c r="BE527" s="479"/>
      <c r="BF527" s="479"/>
      <c r="BG527" s="479"/>
      <c r="BH527" s="479"/>
      <c r="BI527" s="479">
        <v>35596</v>
      </c>
      <c r="BJ527" s="479">
        <v>1626</v>
      </c>
      <c r="BK527" s="479">
        <v>19889</v>
      </c>
      <c r="BL527" s="479">
        <v>57111</v>
      </c>
      <c r="BM527" s="479">
        <v>8217</v>
      </c>
      <c r="BN527" s="479">
        <v>5955</v>
      </c>
      <c r="BO527" s="479">
        <v>5067</v>
      </c>
      <c r="BP527" s="479">
        <v>5955</v>
      </c>
      <c r="BQ527" s="479">
        <v>42224</v>
      </c>
      <c r="BR527" s="479">
        <v>33297</v>
      </c>
      <c r="BS527" s="479">
        <v>37374</v>
      </c>
      <c r="BT527" s="479">
        <v>22334</v>
      </c>
      <c r="BU527" s="479">
        <v>2023</v>
      </c>
      <c r="BV527" s="479">
        <v>1140</v>
      </c>
      <c r="BW527" s="479"/>
      <c r="BX527" s="479"/>
      <c r="BY527" s="479"/>
      <c r="BZ527" s="479"/>
      <c r="CA527" s="479"/>
      <c r="CB527" s="479"/>
      <c r="CC527" s="479"/>
      <c r="CD527" s="479"/>
      <c r="CE527" s="479"/>
      <c r="CF527" s="479"/>
      <c r="CG527" s="479"/>
      <c r="CH527" s="479"/>
      <c r="CI527" s="479"/>
      <c r="CJ527" s="479"/>
      <c r="CK527" s="479"/>
      <c r="CL527" s="479"/>
      <c r="CM527" s="479"/>
      <c r="CN527" s="479"/>
      <c r="CO527" s="479"/>
      <c r="CP527" s="479"/>
      <c r="CQ527" s="479"/>
      <c r="CR527" s="479"/>
      <c r="CS527" s="479"/>
      <c r="CT527" s="479"/>
      <c r="CU527" s="479"/>
      <c r="CV527" s="479"/>
      <c r="CW527" s="479"/>
      <c r="CX527" s="479"/>
      <c r="CY527" s="479"/>
      <c r="CZ527" s="479"/>
      <c r="DA527" s="479"/>
      <c r="DB527" s="479"/>
      <c r="DC527" s="479"/>
      <c r="DD527" s="479"/>
      <c r="DE527" s="479"/>
      <c r="DF527" s="479"/>
      <c r="DG527" s="479"/>
      <c r="DH527" s="479"/>
      <c r="DI527" s="479"/>
      <c r="DJ527" s="479"/>
      <c r="DK527" s="479">
        <v>275</v>
      </c>
      <c r="DL527" s="479">
        <v>85070</v>
      </c>
      <c r="DM527" s="479">
        <v>309</v>
      </c>
      <c r="DN527" s="479">
        <v>510</v>
      </c>
      <c r="DO527" s="479">
        <v>2591</v>
      </c>
      <c r="DP527" s="479">
        <v>170760</v>
      </c>
      <c r="DQ527" s="479">
        <v>66</v>
      </c>
      <c r="DR527" s="479">
        <v>163</v>
      </c>
      <c r="DS527" s="479"/>
      <c r="DT527" s="479"/>
      <c r="DU527" s="479"/>
      <c r="DV527" s="479"/>
      <c r="DW527" s="479"/>
      <c r="DX527" s="479"/>
      <c r="DY527" s="479"/>
      <c r="DZ527" s="479"/>
      <c r="EA527" s="479"/>
      <c r="EB527" s="479"/>
      <c r="EC527" s="479"/>
      <c r="ED527" s="479"/>
      <c r="EE527" s="479"/>
      <c r="EF527" s="479"/>
      <c r="EG527" s="479" t="s">
        <v>152</v>
      </c>
      <c r="EH527" s="479" t="s">
        <v>152</v>
      </c>
      <c r="EI527" s="479">
        <v>1942</v>
      </c>
      <c r="EJ527" s="479">
        <v>211</v>
      </c>
      <c r="EK527" s="479">
        <v>1258</v>
      </c>
      <c r="EL527" s="479">
        <v>0</v>
      </c>
      <c r="EM527" s="479">
        <v>473</v>
      </c>
      <c r="EN527" s="479">
        <v>1678102</v>
      </c>
      <c r="EO527" s="479">
        <v>7953</v>
      </c>
      <c r="EP527" s="479">
        <v>20776</v>
      </c>
      <c r="EQ527" s="479">
        <v>12677897</v>
      </c>
      <c r="ER527" s="479">
        <v>10078</v>
      </c>
      <c r="ES527" s="479">
        <v>24804</v>
      </c>
      <c r="ET527" s="479">
        <v>0</v>
      </c>
      <c r="EU527" s="479">
        <v>0</v>
      </c>
      <c r="EV527" s="479">
        <v>0</v>
      </c>
      <c r="EW527" s="479">
        <v>7085730</v>
      </c>
      <c r="EX527" s="479">
        <v>14980</v>
      </c>
      <c r="EY527" s="479">
        <v>39392</v>
      </c>
      <c r="EZ527" s="476"/>
      <c r="FA527" s="446">
        <f t="shared" si="2091"/>
        <v>3</v>
      </c>
      <c r="FB527" s="417">
        <f t="shared" si="2092"/>
        <v>2018</v>
      </c>
      <c r="FC527" s="448">
        <f t="shared" si="2093"/>
        <v>43160</v>
      </c>
      <c r="FD527" s="449">
        <f t="shared" si="2094"/>
        <v>31</v>
      </c>
      <c r="FE527" s="450"/>
      <c r="FF527" s="450"/>
      <c r="FG527" s="450"/>
      <c r="FH527" s="452">
        <f t="shared" si="2095"/>
        <v>2.4082649472450175</v>
      </c>
      <c r="FI527" s="452">
        <f t="shared" si="2096"/>
        <v>1.7453106682297772</v>
      </c>
      <c r="FJ527" s="452">
        <f t="shared" si="2097"/>
        <v>2.4082699619771861</v>
      </c>
      <c r="FK527" s="452">
        <f t="shared" si="2098"/>
        <v>2.83032319391635</v>
      </c>
      <c r="FL527" s="452">
        <f t="shared" si="2099"/>
        <v>1.4175787282615995</v>
      </c>
      <c r="FM527" s="452">
        <f t="shared" si="2100"/>
        <v>1.1178741690727187</v>
      </c>
      <c r="FN527" s="452">
        <f t="shared" si="2101"/>
        <v>1.7890856869315461</v>
      </c>
      <c r="FO527" s="452">
        <f t="shared" si="2102"/>
        <v>1.0691239827668741</v>
      </c>
      <c r="FP527" s="452">
        <f t="shared" si="2103"/>
        <v>1.8871268656716418</v>
      </c>
      <c r="FQ527" s="452">
        <f t="shared" si="2104"/>
        <v>1.0634328358208955</v>
      </c>
      <c r="FR527" s="453"/>
      <c r="FS527" s="446">
        <f t="shared" si="2108"/>
        <v>270972</v>
      </c>
      <c r="FT527" s="446" t="str">
        <f t="shared" si="2108"/>
        <v>-</v>
      </c>
      <c r="FU527" s="446">
        <f t="shared" si="2108"/>
        <v>13887315</v>
      </c>
      <c r="FV527" s="446">
        <f t="shared" si="2108"/>
        <v>23100363</v>
      </c>
      <c r="FW527" s="446">
        <f t="shared" si="2108"/>
        <v>3104920</v>
      </c>
      <c r="FX527" s="446">
        <f t="shared" si="2108"/>
        <v>2733096</v>
      </c>
      <c r="FY527" s="446">
        <f t="shared" si="2108"/>
        <v>67018500</v>
      </c>
      <c r="FZ527" s="446">
        <f t="shared" si="2108"/>
        <v>291018590</v>
      </c>
      <c r="GA527" s="446">
        <f t="shared" si="2108"/>
        <v>22819664</v>
      </c>
      <c r="GB527" s="446"/>
      <c r="GC527" s="446"/>
      <c r="GD527" s="446"/>
      <c r="GE527" s="446"/>
      <c r="GF527" s="446"/>
      <c r="GG527" s="446"/>
      <c r="GH527" s="446"/>
      <c r="GI527" s="446"/>
      <c r="GJ527" s="446"/>
      <c r="GK527" s="446"/>
      <c r="GL527" s="446"/>
      <c r="GM527" s="446"/>
      <c r="GN527" s="446"/>
      <c r="GO527" s="446">
        <f t="shared" si="2109"/>
        <v>140250</v>
      </c>
      <c r="GP527" s="446">
        <f t="shared" si="2109"/>
        <v>422333</v>
      </c>
      <c r="GQ527" s="446">
        <f t="shared" si="2109"/>
        <v>0</v>
      </c>
      <c r="GR527" s="446">
        <f t="shared" si="2109"/>
        <v>4383736</v>
      </c>
      <c r="GS527" s="446">
        <f t="shared" si="2109"/>
        <v>31203432</v>
      </c>
      <c r="GT527" s="446">
        <f t="shared" si="2109"/>
        <v>0</v>
      </c>
      <c r="GU527" s="446">
        <f t="shared" si="2109"/>
        <v>18632416</v>
      </c>
      <c r="GV527" s="416"/>
      <c r="GW527" s="402"/>
      <c r="GX527" s="402"/>
      <c r="GY527" s="402"/>
      <c r="GZ527" s="402"/>
      <c r="HA527" s="402"/>
    </row>
    <row r="528" spans="1:209" ht="9.75" customHeight="1" x14ac:dyDescent="0.2">
      <c r="A528" s="417" t="str">
        <f t="shared" si="2090"/>
        <v>2017-18MARCHRYF</v>
      </c>
      <c r="B528" s="458" t="str">
        <f t="shared" si="2107"/>
        <v>2017-18</v>
      </c>
      <c r="C528" s="402" t="s">
        <v>660</v>
      </c>
      <c r="D528" s="402" t="s">
        <v>667</v>
      </c>
      <c r="E528" s="402" t="s">
        <v>666</v>
      </c>
      <c r="F528" s="478" t="s">
        <v>457</v>
      </c>
      <c r="G528" s="478" t="s">
        <v>694</v>
      </c>
      <c r="H528" s="479">
        <v>111364</v>
      </c>
      <c r="I528" s="479">
        <v>77347</v>
      </c>
      <c r="J528" s="479">
        <v>657752</v>
      </c>
      <c r="K528" s="479">
        <v>9</v>
      </c>
      <c r="L528" s="479">
        <v>2</v>
      </c>
      <c r="M528" s="479" t="s">
        <v>152</v>
      </c>
      <c r="N528" s="479">
        <v>40</v>
      </c>
      <c r="O528" s="479">
        <v>98</v>
      </c>
      <c r="P528" s="479" t="s">
        <v>152</v>
      </c>
      <c r="Q528" s="479" t="s">
        <v>152</v>
      </c>
      <c r="R528" s="479" t="s">
        <v>152</v>
      </c>
      <c r="S528" s="479">
        <v>75414</v>
      </c>
      <c r="T528" s="479">
        <v>5647</v>
      </c>
      <c r="U528" s="479">
        <v>3465</v>
      </c>
      <c r="V528" s="479">
        <v>39096</v>
      </c>
      <c r="W528" s="479">
        <v>18854</v>
      </c>
      <c r="X528" s="479">
        <v>818</v>
      </c>
      <c r="Y528" s="479">
        <v>3295867</v>
      </c>
      <c r="Z528" s="479">
        <v>584</v>
      </c>
      <c r="AA528" s="479">
        <v>1062</v>
      </c>
      <c r="AB528" s="479">
        <v>3023540</v>
      </c>
      <c r="AC528" s="479">
        <v>873</v>
      </c>
      <c r="AD528" s="479">
        <v>1633</v>
      </c>
      <c r="AE528" s="479">
        <v>82391142</v>
      </c>
      <c r="AF528" s="479">
        <v>2107</v>
      </c>
      <c r="AG528" s="479">
        <v>4410</v>
      </c>
      <c r="AH528" s="479">
        <v>93165072</v>
      </c>
      <c r="AI528" s="479">
        <v>4941</v>
      </c>
      <c r="AJ528" s="479">
        <v>11713</v>
      </c>
      <c r="AK528" s="479">
        <v>7669656</v>
      </c>
      <c r="AL528" s="479">
        <v>9376</v>
      </c>
      <c r="AM528" s="479">
        <v>19945</v>
      </c>
      <c r="AN528" s="479"/>
      <c r="AO528" s="479"/>
      <c r="AP528" s="479"/>
      <c r="AQ528" s="479"/>
      <c r="AR528" s="479"/>
      <c r="AS528" s="479"/>
      <c r="AT528" s="479">
        <v>4627</v>
      </c>
      <c r="AU528" s="479">
        <v>402</v>
      </c>
      <c r="AV528" s="479">
        <v>1355</v>
      </c>
      <c r="AW528" s="479">
        <v>4244</v>
      </c>
      <c r="AX528" s="479">
        <v>645</v>
      </c>
      <c r="AY528" s="479">
        <v>2225</v>
      </c>
      <c r="AZ528" s="479">
        <v>165</v>
      </c>
      <c r="BA528" s="479"/>
      <c r="BB528" s="479"/>
      <c r="BC528" s="479"/>
      <c r="BD528" s="479"/>
      <c r="BE528" s="479"/>
      <c r="BF528" s="479"/>
      <c r="BG528" s="479"/>
      <c r="BH528" s="479"/>
      <c r="BI528" s="479">
        <v>39104</v>
      </c>
      <c r="BJ528" s="479">
        <v>3297</v>
      </c>
      <c r="BK528" s="479">
        <v>28386</v>
      </c>
      <c r="BL528" s="479">
        <v>70787</v>
      </c>
      <c r="BM528" s="479">
        <v>11557</v>
      </c>
      <c r="BN528" s="479">
        <v>8978</v>
      </c>
      <c r="BO528" s="479">
        <v>7175</v>
      </c>
      <c r="BP528" s="479">
        <v>5660</v>
      </c>
      <c r="BQ528" s="479">
        <v>51387</v>
      </c>
      <c r="BR528" s="479">
        <v>44055</v>
      </c>
      <c r="BS528" s="479">
        <v>27408</v>
      </c>
      <c r="BT528" s="479">
        <v>20912</v>
      </c>
      <c r="BU528" s="479">
        <v>1211</v>
      </c>
      <c r="BV528" s="479">
        <v>902</v>
      </c>
      <c r="BW528" s="479"/>
      <c r="BX528" s="479"/>
      <c r="BY528" s="479"/>
      <c r="BZ528" s="479"/>
      <c r="CA528" s="479"/>
      <c r="CB528" s="479"/>
      <c r="CC528" s="479"/>
      <c r="CD528" s="479"/>
      <c r="CE528" s="479"/>
      <c r="CF528" s="479"/>
      <c r="CG528" s="479"/>
      <c r="CH528" s="479"/>
      <c r="CI528" s="479"/>
      <c r="CJ528" s="479"/>
      <c r="CK528" s="479"/>
      <c r="CL528" s="479"/>
      <c r="CM528" s="479"/>
      <c r="CN528" s="479"/>
      <c r="CO528" s="479"/>
      <c r="CP528" s="479"/>
      <c r="CQ528" s="479"/>
      <c r="CR528" s="479"/>
      <c r="CS528" s="479"/>
      <c r="CT528" s="479"/>
      <c r="CU528" s="479"/>
      <c r="CV528" s="479"/>
      <c r="CW528" s="479"/>
      <c r="CX528" s="479"/>
      <c r="CY528" s="479"/>
      <c r="CZ528" s="479"/>
      <c r="DA528" s="479"/>
      <c r="DB528" s="479"/>
      <c r="DC528" s="479"/>
      <c r="DD528" s="479"/>
      <c r="DE528" s="479"/>
      <c r="DF528" s="479"/>
      <c r="DG528" s="479"/>
      <c r="DH528" s="479"/>
      <c r="DI528" s="479"/>
      <c r="DJ528" s="479"/>
      <c r="DK528" s="479">
        <v>459</v>
      </c>
      <c r="DL528" s="479">
        <v>171422</v>
      </c>
      <c r="DM528" s="479">
        <v>373</v>
      </c>
      <c r="DN528" s="479">
        <v>632</v>
      </c>
      <c r="DO528" s="479">
        <v>2463</v>
      </c>
      <c r="DP528" s="479">
        <v>78458</v>
      </c>
      <c r="DQ528" s="479">
        <v>32</v>
      </c>
      <c r="DR528" s="479">
        <v>60</v>
      </c>
      <c r="DS528" s="479"/>
      <c r="DT528" s="479"/>
      <c r="DU528" s="479"/>
      <c r="DV528" s="479"/>
      <c r="DW528" s="479"/>
      <c r="DX528" s="479"/>
      <c r="DY528" s="479"/>
      <c r="DZ528" s="479"/>
      <c r="EA528" s="479"/>
      <c r="EB528" s="479"/>
      <c r="EC528" s="479"/>
      <c r="ED528" s="479"/>
      <c r="EE528" s="479"/>
      <c r="EF528" s="479"/>
      <c r="EG528" s="479" t="s">
        <v>152</v>
      </c>
      <c r="EH528" s="479" t="s">
        <v>152</v>
      </c>
      <c r="EI528" s="479">
        <v>2</v>
      </c>
      <c r="EJ528" s="479">
        <v>1032</v>
      </c>
      <c r="EK528" s="479">
        <v>968</v>
      </c>
      <c r="EL528" s="479">
        <v>24</v>
      </c>
      <c r="EM528" s="479">
        <v>1143</v>
      </c>
      <c r="EN528" s="479">
        <v>5842386</v>
      </c>
      <c r="EO528" s="479">
        <v>5661</v>
      </c>
      <c r="EP528" s="479">
        <v>12725</v>
      </c>
      <c r="EQ528" s="479">
        <v>6677584</v>
      </c>
      <c r="ER528" s="479">
        <v>6898</v>
      </c>
      <c r="ES528" s="479">
        <v>14554</v>
      </c>
      <c r="ET528" s="479">
        <v>141505</v>
      </c>
      <c r="EU528" s="479">
        <v>5896</v>
      </c>
      <c r="EV528" s="479">
        <v>12972</v>
      </c>
      <c r="EW528" s="479">
        <v>10598586</v>
      </c>
      <c r="EX528" s="479">
        <v>9273</v>
      </c>
      <c r="EY528" s="479">
        <v>20797</v>
      </c>
      <c r="EZ528" s="476"/>
      <c r="FA528" s="446">
        <f t="shared" si="2091"/>
        <v>3</v>
      </c>
      <c r="FB528" s="417">
        <f t="shared" si="2092"/>
        <v>2018</v>
      </c>
      <c r="FC528" s="448">
        <f t="shared" si="2093"/>
        <v>43160</v>
      </c>
      <c r="FD528" s="449">
        <f t="shared" si="2094"/>
        <v>31</v>
      </c>
      <c r="FE528" s="450"/>
      <c r="FF528" s="450"/>
      <c r="FG528" s="450"/>
      <c r="FH528" s="452">
        <f t="shared" si="2095"/>
        <v>2.0465734018062687</v>
      </c>
      <c r="FI528" s="452">
        <f t="shared" si="2096"/>
        <v>1.5898707278200814</v>
      </c>
      <c r="FJ528" s="452">
        <f t="shared" si="2097"/>
        <v>2.0707070707070705</v>
      </c>
      <c r="FK528" s="452">
        <f t="shared" si="2098"/>
        <v>1.6334776334776335</v>
      </c>
      <c r="FL528" s="452">
        <f t="shared" si="2099"/>
        <v>1.3143799877225291</v>
      </c>
      <c r="FM528" s="452">
        <f t="shared" si="2100"/>
        <v>1.1268416206261511</v>
      </c>
      <c r="FN528" s="452">
        <f t="shared" si="2101"/>
        <v>1.4536968282592553</v>
      </c>
      <c r="FO528" s="452">
        <f t="shared" si="2102"/>
        <v>1.1091545560623741</v>
      </c>
      <c r="FP528" s="452">
        <f t="shared" si="2103"/>
        <v>1.4804400977995109</v>
      </c>
      <c r="FQ528" s="452">
        <f t="shared" si="2104"/>
        <v>1.1026894865525672</v>
      </c>
      <c r="FR528" s="453"/>
      <c r="FS528" s="446">
        <f t="shared" si="2108"/>
        <v>154694</v>
      </c>
      <c r="FT528" s="446" t="str">
        <f t="shared" si="2108"/>
        <v>-</v>
      </c>
      <c r="FU528" s="446">
        <f t="shared" si="2108"/>
        <v>3093880</v>
      </c>
      <c r="FV528" s="446">
        <f t="shared" si="2108"/>
        <v>7580006</v>
      </c>
      <c r="FW528" s="446">
        <f t="shared" si="2108"/>
        <v>5997114</v>
      </c>
      <c r="FX528" s="446">
        <f t="shared" si="2108"/>
        <v>5658345</v>
      </c>
      <c r="FY528" s="446">
        <f t="shared" si="2108"/>
        <v>172413360</v>
      </c>
      <c r="FZ528" s="446">
        <f t="shared" si="2108"/>
        <v>220836902</v>
      </c>
      <c r="GA528" s="446">
        <f t="shared" si="2108"/>
        <v>16315010</v>
      </c>
      <c r="GB528" s="446"/>
      <c r="GC528" s="446"/>
      <c r="GD528" s="446"/>
      <c r="GE528" s="446"/>
      <c r="GF528" s="446"/>
      <c r="GG528" s="446"/>
      <c r="GH528" s="446"/>
      <c r="GI528" s="446"/>
      <c r="GJ528" s="446"/>
      <c r="GK528" s="446"/>
      <c r="GL528" s="446"/>
      <c r="GM528" s="446"/>
      <c r="GN528" s="446"/>
      <c r="GO528" s="446">
        <f t="shared" si="2109"/>
        <v>290088</v>
      </c>
      <c r="GP528" s="446">
        <f t="shared" si="2109"/>
        <v>147780</v>
      </c>
      <c r="GQ528" s="446">
        <f t="shared" si="2109"/>
        <v>0</v>
      </c>
      <c r="GR528" s="446">
        <f t="shared" si="2109"/>
        <v>13132200</v>
      </c>
      <c r="GS528" s="446">
        <f t="shared" si="2109"/>
        <v>14088272</v>
      </c>
      <c r="GT528" s="446">
        <f t="shared" si="2109"/>
        <v>311328</v>
      </c>
      <c r="GU528" s="446">
        <f t="shared" si="2109"/>
        <v>23770971</v>
      </c>
      <c r="GV528" s="416"/>
      <c r="GW528" s="402"/>
      <c r="GX528" s="402"/>
      <c r="GY528" s="402"/>
      <c r="GZ528" s="402"/>
      <c r="HA528" s="402"/>
    </row>
    <row r="529" spans="1:209" ht="9.75" customHeight="1" x14ac:dyDescent="0.2">
      <c r="A529" s="417" t="str">
        <f t="shared" si="2090"/>
        <v>2017-18MARCHRYA</v>
      </c>
      <c r="B529" s="458" t="str">
        <f t="shared" si="2107"/>
        <v>2017-18</v>
      </c>
      <c r="C529" s="402" t="s">
        <v>660</v>
      </c>
      <c r="D529" s="402" t="s">
        <v>653</v>
      </c>
      <c r="E529" s="402" t="s">
        <v>652</v>
      </c>
      <c r="F529" s="478" t="s">
        <v>452</v>
      </c>
      <c r="G529" s="478" t="s">
        <v>695</v>
      </c>
      <c r="H529" s="479">
        <v>112960</v>
      </c>
      <c r="I529" s="479">
        <v>82631</v>
      </c>
      <c r="J529" s="479">
        <v>294667</v>
      </c>
      <c r="K529" s="479">
        <v>4</v>
      </c>
      <c r="L529" s="479">
        <v>1</v>
      </c>
      <c r="M529" s="479" t="s">
        <v>152</v>
      </c>
      <c r="N529" s="479">
        <v>18</v>
      </c>
      <c r="O529" s="479">
        <v>52</v>
      </c>
      <c r="P529" s="479" t="s">
        <v>152</v>
      </c>
      <c r="Q529" s="479" t="s">
        <v>152</v>
      </c>
      <c r="R529" s="479" t="s">
        <v>152</v>
      </c>
      <c r="S529" s="479">
        <v>88056</v>
      </c>
      <c r="T529" s="479">
        <v>5209</v>
      </c>
      <c r="U529" s="479">
        <v>3235</v>
      </c>
      <c r="V529" s="479">
        <v>40990</v>
      </c>
      <c r="W529" s="479">
        <v>33131</v>
      </c>
      <c r="X529" s="479">
        <v>1831</v>
      </c>
      <c r="Y529" s="479">
        <v>2237579</v>
      </c>
      <c r="Z529" s="479">
        <v>430</v>
      </c>
      <c r="AA529" s="479">
        <v>751</v>
      </c>
      <c r="AB529" s="479">
        <v>1673640</v>
      </c>
      <c r="AC529" s="479">
        <v>517</v>
      </c>
      <c r="AD529" s="479">
        <v>904</v>
      </c>
      <c r="AE529" s="479">
        <v>35111082</v>
      </c>
      <c r="AF529" s="479">
        <v>857</v>
      </c>
      <c r="AG529" s="479">
        <v>1608</v>
      </c>
      <c r="AH529" s="479">
        <v>85301731</v>
      </c>
      <c r="AI529" s="479">
        <v>2575</v>
      </c>
      <c r="AJ529" s="479">
        <v>6141</v>
      </c>
      <c r="AK529" s="479">
        <v>6528271</v>
      </c>
      <c r="AL529" s="479">
        <v>3565</v>
      </c>
      <c r="AM529" s="479">
        <v>9215</v>
      </c>
      <c r="AN529" s="479"/>
      <c r="AO529" s="479"/>
      <c r="AP529" s="479"/>
      <c r="AQ529" s="479"/>
      <c r="AR529" s="479"/>
      <c r="AS529" s="479"/>
      <c r="AT529" s="479">
        <v>3359</v>
      </c>
      <c r="AU529" s="479">
        <v>8</v>
      </c>
      <c r="AV529" s="479">
        <v>18</v>
      </c>
      <c r="AW529" s="479">
        <v>0</v>
      </c>
      <c r="AX529" s="479">
        <v>250</v>
      </c>
      <c r="AY529" s="479">
        <v>3083</v>
      </c>
      <c r="AZ529" s="479">
        <v>1851</v>
      </c>
      <c r="BA529" s="479"/>
      <c r="BB529" s="479"/>
      <c r="BC529" s="479"/>
      <c r="BD529" s="479"/>
      <c r="BE529" s="479"/>
      <c r="BF529" s="479"/>
      <c r="BG529" s="479"/>
      <c r="BH529" s="479"/>
      <c r="BI529" s="479">
        <v>49621</v>
      </c>
      <c r="BJ529" s="479">
        <v>3125</v>
      </c>
      <c r="BK529" s="479">
        <v>31951</v>
      </c>
      <c r="BL529" s="479">
        <v>84697</v>
      </c>
      <c r="BM529" s="479">
        <v>9601</v>
      </c>
      <c r="BN529" s="479">
        <v>7190</v>
      </c>
      <c r="BO529" s="479">
        <v>5901</v>
      </c>
      <c r="BP529" s="479">
        <v>4531</v>
      </c>
      <c r="BQ529" s="479">
        <v>51624</v>
      </c>
      <c r="BR529" s="479">
        <v>43164</v>
      </c>
      <c r="BS529" s="479">
        <v>54846</v>
      </c>
      <c r="BT529" s="479">
        <v>34710</v>
      </c>
      <c r="BU529" s="479">
        <v>4149</v>
      </c>
      <c r="BV529" s="479">
        <v>1946</v>
      </c>
      <c r="BW529" s="479"/>
      <c r="BX529" s="479"/>
      <c r="BY529" s="479"/>
      <c r="BZ529" s="479"/>
      <c r="CA529" s="479"/>
      <c r="CB529" s="479"/>
      <c r="CC529" s="479"/>
      <c r="CD529" s="479"/>
      <c r="CE529" s="479"/>
      <c r="CF529" s="479"/>
      <c r="CG529" s="479"/>
      <c r="CH529" s="479"/>
      <c r="CI529" s="479"/>
      <c r="CJ529" s="479"/>
      <c r="CK529" s="479"/>
      <c r="CL529" s="479"/>
      <c r="CM529" s="479"/>
      <c r="CN529" s="479"/>
      <c r="CO529" s="479"/>
      <c r="CP529" s="479"/>
      <c r="CQ529" s="479"/>
      <c r="CR529" s="479"/>
      <c r="CS529" s="479"/>
      <c r="CT529" s="479"/>
      <c r="CU529" s="479"/>
      <c r="CV529" s="479"/>
      <c r="CW529" s="479"/>
      <c r="CX529" s="479"/>
      <c r="CY529" s="479"/>
      <c r="CZ529" s="479"/>
      <c r="DA529" s="479"/>
      <c r="DB529" s="479"/>
      <c r="DC529" s="479"/>
      <c r="DD529" s="479"/>
      <c r="DE529" s="479"/>
      <c r="DF529" s="479"/>
      <c r="DG529" s="479"/>
      <c r="DH529" s="479"/>
      <c r="DI529" s="479"/>
      <c r="DJ529" s="479"/>
      <c r="DK529" s="479">
        <v>203</v>
      </c>
      <c r="DL529" s="479">
        <v>62558</v>
      </c>
      <c r="DM529" s="479">
        <v>308</v>
      </c>
      <c r="DN529" s="479">
        <v>513</v>
      </c>
      <c r="DO529" s="479">
        <v>3610</v>
      </c>
      <c r="DP529" s="479">
        <v>190141</v>
      </c>
      <c r="DQ529" s="479">
        <v>53</v>
      </c>
      <c r="DR529" s="479">
        <v>60</v>
      </c>
      <c r="DS529" s="479"/>
      <c r="DT529" s="479"/>
      <c r="DU529" s="479"/>
      <c r="DV529" s="479"/>
      <c r="DW529" s="479"/>
      <c r="DX529" s="479"/>
      <c r="DY529" s="479"/>
      <c r="DZ529" s="479"/>
      <c r="EA529" s="479"/>
      <c r="EB529" s="479"/>
      <c r="EC529" s="479"/>
      <c r="ED529" s="479"/>
      <c r="EE529" s="479"/>
      <c r="EF529" s="479"/>
      <c r="EG529" s="479" t="s">
        <v>152</v>
      </c>
      <c r="EH529" s="479" t="s">
        <v>152</v>
      </c>
      <c r="EI529" s="479">
        <v>288</v>
      </c>
      <c r="EJ529" s="479">
        <v>3</v>
      </c>
      <c r="EK529" s="479">
        <v>1632</v>
      </c>
      <c r="EL529" s="479">
        <v>0</v>
      </c>
      <c r="EM529" s="479">
        <v>1613</v>
      </c>
      <c r="EN529" s="479">
        <v>18940</v>
      </c>
      <c r="EO529" s="479">
        <v>6313</v>
      </c>
      <c r="EP529" s="479">
        <v>13888</v>
      </c>
      <c r="EQ529" s="479">
        <v>7809583</v>
      </c>
      <c r="ER529" s="479">
        <v>4785</v>
      </c>
      <c r="ES529" s="479">
        <v>10333</v>
      </c>
      <c r="ET529" s="479">
        <v>0</v>
      </c>
      <c r="EU529" s="479">
        <v>0</v>
      </c>
      <c r="EV529" s="479">
        <v>0</v>
      </c>
      <c r="EW529" s="479">
        <v>10085382</v>
      </c>
      <c r="EX529" s="479">
        <v>6253</v>
      </c>
      <c r="EY529" s="479">
        <v>14630</v>
      </c>
      <c r="EZ529" s="476"/>
      <c r="FA529" s="446">
        <f t="shared" si="2091"/>
        <v>3</v>
      </c>
      <c r="FB529" s="417">
        <f t="shared" si="2092"/>
        <v>2018</v>
      </c>
      <c r="FC529" s="448">
        <f t="shared" si="2093"/>
        <v>43160</v>
      </c>
      <c r="FD529" s="449">
        <f t="shared" si="2094"/>
        <v>31</v>
      </c>
      <c r="FE529" s="450"/>
      <c r="FF529" s="450"/>
      <c r="FG529" s="450"/>
      <c r="FH529" s="452">
        <f t="shared" si="2095"/>
        <v>1.8431560760222692</v>
      </c>
      <c r="FI529" s="452">
        <f t="shared" si="2096"/>
        <v>1.3803033211748896</v>
      </c>
      <c r="FJ529" s="452">
        <f t="shared" si="2097"/>
        <v>1.824111282843895</v>
      </c>
      <c r="FK529" s="452">
        <f t="shared" si="2098"/>
        <v>1.4006182380216383</v>
      </c>
      <c r="FL529" s="452">
        <f t="shared" si="2099"/>
        <v>1.2594291290558672</v>
      </c>
      <c r="FM529" s="452">
        <f t="shared" si="2100"/>
        <v>1.0530373261771164</v>
      </c>
      <c r="FN529" s="452">
        <f t="shared" si="2101"/>
        <v>1.6554284506957231</v>
      </c>
      <c r="FO529" s="452">
        <f t="shared" si="2102"/>
        <v>1.0476592919018441</v>
      </c>
      <c r="FP529" s="452">
        <f t="shared" si="2103"/>
        <v>2.2659748771163297</v>
      </c>
      <c r="FQ529" s="452">
        <f t="shared" si="2104"/>
        <v>1.062807209175314</v>
      </c>
      <c r="FR529" s="453"/>
      <c r="FS529" s="446">
        <f t="shared" si="2108"/>
        <v>82631</v>
      </c>
      <c r="FT529" s="446" t="str">
        <f t="shared" si="2108"/>
        <v>-</v>
      </c>
      <c r="FU529" s="446">
        <f t="shared" si="2108"/>
        <v>1487358</v>
      </c>
      <c r="FV529" s="446">
        <f t="shared" si="2108"/>
        <v>4296812</v>
      </c>
      <c r="FW529" s="446">
        <f t="shared" si="2108"/>
        <v>3911959</v>
      </c>
      <c r="FX529" s="446">
        <f t="shared" si="2108"/>
        <v>2924440</v>
      </c>
      <c r="FY529" s="446">
        <f t="shared" si="2108"/>
        <v>65911920</v>
      </c>
      <c r="FZ529" s="446">
        <f t="shared" si="2108"/>
        <v>203457471</v>
      </c>
      <c r="GA529" s="446">
        <f t="shared" si="2108"/>
        <v>16872665</v>
      </c>
      <c r="GB529" s="446"/>
      <c r="GC529" s="446"/>
      <c r="GD529" s="446"/>
      <c r="GE529" s="446"/>
      <c r="GF529" s="446"/>
      <c r="GG529" s="446"/>
      <c r="GH529" s="446"/>
      <c r="GI529" s="446"/>
      <c r="GJ529" s="446"/>
      <c r="GK529" s="446"/>
      <c r="GL529" s="446"/>
      <c r="GM529" s="446"/>
      <c r="GN529" s="446"/>
      <c r="GO529" s="446">
        <f t="shared" si="2109"/>
        <v>104139</v>
      </c>
      <c r="GP529" s="446">
        <f t="shared" si="2109"/>
        <v>216600</v>
      </c>
      <c r="GQ529" s="446">
        <f t="shared" si="2109"/>
        <v>0</v>
      </c>
      <c r="GR529" s="446">
        <f t="shared" si="2109"/>
        <v>41664</v>
      </c>
      <c r="GS529" s="446">
        <f t="shared" si="2109"/>
        <v>16863456</v>
      </c>
      <c r="GT529" s="446">
        <f t="shared" si="2109"/>
        <v>0</v>
      </c>
      <c r="GU529" s="446">
        <f t="shared" si="2109"/>
        <v>23598190</v>
      </c>
      <c r="GV529" s="416"/>
      <c r="GW529" s="402"/>
      <c r="GX529" s="402"/>
      <c r="GY529" s="402"/>
      <c r="GZ529" s="402"/>
      <c r="HA529" s="402"/>
    </row>
    <row r="530" spans="1:209" ht="9.75" customHeight="1" x14ac:dyDescent="0.2">
      <c r="A530" s="485" t="str">
        <f t="shared" si="2090"/>
        <v>2017-18MARCHRX8</v>
      </c>
      <c r="B530" s="503" t="str">
        <f t="shared" si="2107"/>
        <v>2017-18</v>
      </c>
      <c r="C530" s="436" t="s">
        <v>660</v>
      </c>
      <c r="D530" s="436" t="s">
        <v>646</v>
      </c>
      <c r="E530" s="436" t="s">
        <v>645</v>
      </c>
      <c r="F530" s="504" t="s">
        <v>450</v>
      </c>
      <c r="G530" s="504" t="s">
        <v>696</v>
      </c>
      <c r="H530" s="483">
        <v>86796</v>
      </c>
      <c r="I530" s="483">
        <v>64642</v>
      </c>
      <c r="J530" s="483">
        <v>301452</v>
      </c>
      <c r="K530" s="483">
        <v>5</v>
      </c>
      <c r="L530" s="483">
        <v>1</v>
      </c>
      <c r="M530" s="483" t="s">
        <v>152</v>
      </c>
      <c r="N530" s="483">
        <v>21</v>
      </c>
      <c r="O530" s="483">
        <v>75</v>
      </c>
      <c r="P530" s="483" t="s">
        <v>152</v>
      </c>
      <c r="Q530" s="483" t="s">
        <v>152</v>
      </c>
      <c r="R530" s="483" t="s">
        <v>152</v>
      </c>
      <c r="S530" s="483">
        <v>67124</v>
      </c>
      <c r="T530" s="483">
        <v>7312</v>
      </c>
      <c r="U530" s="483">
        <v>5285</v>
      </c>
      <c r="V530" s="483">
        <v>37585</v>
      </c>
      <c r="W530" s="483">
        <v>12553</v>
      </c>
      <c r="X530" s="483">
        <v>750</v>
      </c>
      <c r="Y530" s="483">
        <v>3632935</v>
      </c>
      <c r="Z530" s="483">
        <v>497</v>
      </c>
      <c r="AA530" s="483">
        <v>855</v>
      </c>
      <c r="AB530" s="483">
        <v>3862760</v>
      </c>
      <c r="AC530" s="483">
        <v>731</v>
      </c>
      <c r="AD530" s="483">
        <v>1303</v>
      </c>
      <c r="AE530" s="483">
        <v>57788153</v>
      </c>
      <c r="AF530" s="483">
        <v>1538</v>
      </c>
      <c r="AG530" s="483">
        <v>3328</v>
      </c>
      <c r="AH530" s="483">
        <v>46659364</v>
      </c>
      <c r="AI530" s="483">
        <v>3717</v>
      </c>
      <c r="AJ530" s="483">
        <v>8596</v>
      </c>
      <c r="AK530" s="483">
        <v>3626066</v>
      </c>
      <c r="AL530" s="483">
        <v>4835</v>
      </c>
      <c r="AM530" s="483">
        <v>11857</v>
      </c>
      <c r="AN530" s="483"/>
      <c r="AO530" s="483"/>
      <c r="AP530" s="483"/>
      <c r="AQ530" s="483"/>
      <c r="AR530" s="483"/>
      <c r="AS530" s="483"/>
      <c r="AT530" s="483">
        <v>5024</v>
      </c>
      <c r="AU530" s="483">
        <v>641</v>
      </c>
      <c r="AV530" s="483">
        <v>1288</v>
      </c>
      <c r="AW530" s="483">
        <v>3836</v>
      </c>
      <c r="AX530" s="483">
        <v>476</v>
      </c>
      <c r="AY530" s="483">
        <v>2619</v>
      </c>
      <c r="AZ530" s="483">
        <v>2655</v>
      </c>
      <c r="BA530" s="483"/>
      <c r="BB530" s="483"/>
      <c r="BC530" s="483"/>
      <c r="BD530" s="483"/>
      <c r="BE530" s="483"/>
      <c r="BF530" s="483"/>
      <c r="BG530" s="483"/>
      <c r="BH530" s="483"/>
      <c r="BI530" s="483">
        <v>40358</v>
      </c>
      <c r="BJ530" s="483">
        <v>6371</v>
      </c>
      <c r="BK530" s="483">
        <v>15371</v>
      </c>
      <c r="BL530" s="483">
        <v>62100</v>
      </c>
      <c r="BM530" s="483">
        <v>16795</v>
      </c>
      <c r="BN530" s="483">
        <v>12721</v>
      </c>
      <c r="BO530" s="483">
        <v>11938</v>
      </c>
      <c r="BP530" s="483">
        <v>9189</v>
      </c>
      <c r="BQ530" s="483">
        <v>60522</v>
      </c>
      <c r="BR530" s="483">
        <v>45934</v>
      </c>
      <c r="BS530" s="483">
        <v>23590</v>
      </c>
      <c r="BT530" s="483">
        <v>14671</v>
      </c>
      <c r="BU530" s="483">
        <v>1484</v>
      </c>
      <c r="BV530" s="483">
        <v>882</v>
      </c>
      <c r="BW530" s="483"/>
      <c r="BX530" s="483"/>
      <c r="BY530" s="483"/>
      <c r="BZ530" s="483"/>
      <c r="CA530" s="483"/>
      <c r="CB530" s="483"/>
      <c r="CC530" s="483"/>
      <c r="CD530" s="483"/>
      <c r="CE530" s="483"/>
      <c r="CF530" s="483"/>
      <c r="CG530" s="483"/>
      <c r="CH530" s="483"/>
      <c r="CI530" s="483"/>
      <c r="CJ530" s="483"/>
      <c r="CK530" s="483"/>
      <c r="CL530" s="483"/>
      <c r="CM530" s="483"/>
      <c r="CN530" s="483"/>
      <c r="CO530" s="483"/>
      <c r="CP530" s="483"/>
      <c r="CQ530" s="483"/>
      <c r="CR530" s="483"/>
      <c r="CS530" s="483"/>
      <c r="CT530" s="483"/>
      <c r="CU530" s="483"/>
      <c r="CV530" s="483"/>
      <c r="CW530" s="483"/>
      <c r="CX530" s="483"/>
      <c r="CY530" s="483"/>
      <c r="CZ530" s="483"/>
      <c r="DA530" s="483"/>
      <c r="DB530" s="483"/>
      <c r="DC530" s="483"/>
      <c r="DD530" s="483"/>
      <c r="DE530" s="483"/>
      <c r="DF530" s="483"/>
      <c r="DG530" s="483"/>
      <c r="DH530" s="483"/>
      <c r="DI530" s="483"/>
      <c r="DJ530" s="483"/>
      <c r="DK530" s="483">
        <v>0</v>
      </c>
      <c r="DL530" s="483">
        <v>0</v>
      </c>
      <c r="DM530" s="483">
        <v>0</v>
      </c>
      <c r="DN530" s="483">
        <v>0</v>
      </c>
      <c r="DO530" s="483">
        <v>4323</v>
      </c>
      <c r="DP530" s="483">
        <v>134435</v>
      </c>
      <c r="DQ530" s="483">
        <v>31</v>
      </c>
      <c r="DR530" s="483">
        <v>53</v>
      </c>
      <c r="DS530" s="483"/>
      <c r="DT530" s="483"/>
      <c r="DU530" s="483"/>
      <c r="DV530" s="483"/>
      <c r="DW530" s="483"/>
      <c r="DX530" s="483"/>
      <c r="DY530" s="483"/>
      <c r="DZ530" s="483"/>
      <c r="EA530" s="483"/>
      <c r="EB530" s="483"/>
      <c r="EC530" s="483"/>
      <c r="ED530" s="483"/>
      <c r="EE530" s="483"/>
      <c r="EF530" s="483"/>
      <c r="EG530" s="483" t="s">
        <v>152</v>
      </c>
      <c r="EH530" s="483" t="s">
        <v>152</v>
      </c>
      <c r="EI530" s="483">
        <v>100</v>
      </c>
      <c r="EJ530" s="483">
        <v>333</v>
      </c>
      <c r="EK530" s="483">
        <v>242</v>
      </c>
      <c r="EL530" s="483">
        <v>62</v>
      </c>
      <c r="EM530" s="483">
        <v>3163</v>
      </c>
      <c r="EN530" s="483">
        <v>1502877</v>
      </c>
      <c r="EO530" s="483">
        <v>4513</v>
      </c>
      <c r="EP530" s="483">
        <v>11570</v>
      </c>
      <c r="EQ530" s="483">
        <v>1255356</v>
      </c>
      <c r="ER530" s="483">
        <v>5187</v>
      </c>
      <c r="ES530" s="483">
        <v>11789</v>
      </c>
      <c r="ET530" s="483">
        <v>468339</v>
      </c>
      <c r="EU530" s="483">
        <v>7554</v>
      </c>
      <c r="EV530" s="483">
        <v>14152</v>
      </c>
      <c r="EW530" s="483">
        <v>31329570</v>
      </c>
      <c r="EX530" s="483">
        <v>9905</v>
      </c>
      <c r="EY530" s="483">
        <v>23473</v>
      </c>
      <c r="EZ530" s="484"/>
      <c r="FA530" s="468">
        <f t="shared" si="2091"/>
        <v>3</v>
      </c>
      <c r="FB530" s="485">
        <f t="shared" si="2092"/>
        <v>2018</v>
      </c>
      <c r="FC530" s="486">
        <f t="shared" si="2093"/>
        <v>43160</v>
      </c>
      <c r="FD530" s="470">
        <f t="shared" si="2094"/>
        <v>31</v>
      </c>
      <c r="FE530" s="471"/>
      <c r="FF530" s="471"/>
      <c r="FG530" s="471"/>
      <c r="FH530" s="487">
        <f t="shared" si="2095"/>
        <v>2.2969091903719914</v>
      </c>
      <c r="FI530" s="487">
        <f t="shared" si="2096"/>
        <v>1.7397428884026258</v>
      </c>
      <c r="FJ530" s="487">
        <f t="shared" si="2097"/>
        <v>2.2588457899716179</v>
      </c>
      <c r="FK530" s="487">
        <f t="shared" si="2098"/>
        <v>1.7386944181646169</v>
      </c>
      <c r="FL530" s="487">
        <f t="shared" si="2099"/>
        <v>1.6102700545430357</v>
      </c>
      <c r="FM530" s="487">
        <f t="shared" si="2100"/>
        <v>1.2221364906212584</v>
      </c>
      <c r="FN530" s="487">
        <f t="shared" si="2101"/>
        <v>1.8792320560822113</v>
      </c>
      <c r="FO530" s="487">
        <f t="shared" si="2102"/>
        <v>1.1687246076635067</v>
      </c>
      <c r="FP530" s="487">
        <f t="shared" si="2103"/>
        <v>1.9786666666666666</v>
      </c>
      <c r="FQ530" s="487">
        <f t="shared" si="2104"/>
        <v>1.1759999999999999</v>
      </c>
      <c r="FR530" s="459"/>
      <c r="FS530" s="468">
        <f t="shared" si="2108"/>
        <v>64642</v>
      </c>
      <c r="FT530" s="468" t="str">
        <f t="shared" si="2108"/>
        <v>-</v>
      </c>
      <c r="FU530" s="468">
        <f t="shared" si="2108"/>
        <v>1357482</v>
      </c>
      <c r="FV530" s="468">
        <f t="shared" si="2108"/>
        <v>4848150</v>
      </c>
      <c r="FW530" s="468">
        <f t="shared" si="2108"/>
        <v>6251760</v>
      </c>
      <c r="FX530" s="468">
        <f t="shared" si="2108"/>
        <v>6886355</v>
      </c>
      <c r="FY530" s="468">
        <f t="shared" si="2108"/>
        <v>125082880</v>
      </c>
      <c r="FZ530" s="468">
        <f t="shared" si="2108"/>
        <v>107905588</v>
      </c>
      <c r="GA530" s="468">
        <f t="shared" si="2108"/>
        <v>8892750</v>
      </c>
      <c r="GB530" s="468"/>
      <c r="GC530" s="468"/>
      <c r="GD530" s="468"/>
      <c r="GE530" s="468"/>
      <c r="GF530" s="468"/>
      <c r="GG530" s="468"/>
      <c r="GH530" s="468"/>
      <c r="GI530" s="468"/>
      <c r="GJ530" s="468"/>
      <c r="GK530" s="468"/>
      <c r="GL530" s="468"/>
      <c r="GM530" s="468"/>
      <c r="GN530" s="468"/>
      <c r="GO530" s="468">
        <f t="shared" si="2109"/>
        <v>0</v>
      </c>
      <c r="GP530" s="468">
        <f t="shared" si="2109"/>
        <v>229119</v>
      </c>
      <c r="GQ530" s="468">
        <f t="shared" si="2109"/>
        <v>0</v>
      </c>
      <c r="GR530" s="468">
        <f t="shared" si="2109"/>
        <v>3852810</v>
      </c>
      <c r="GS530" s="468">
        <f t="shared" si="2109"/>
        <v>2852938</v>
      </c>
      <c r="GT530" s="468">
        <f t="shared" si="2109"/>
        <v>877424</v>
      </c>
      <c r="GU530" s="468">
        <f t="shared" si="2109"/>
        <v>74245099</v>
      </c>
      <c r="GV530" s="425"/>
      <c r="GW530" s="402"/>
      <c r="GX530" s="402"/>
      <c r="GY530" s="402"/>
      <c r="GZ530" s="402"/>
      <c r="HA530" s="402"/>
    </row>
    <row r="531" spans="1:209" ht="9.75" customHeight="1" x14ac:dyDescent="0.2">
      <c r="A531" s="472" t="str">
        <f t="shared" si="2090"/>
        <v>2018-19APRILRX9</v>
      </c>
      <c r="B531" s="488" t="str">
        <f t="shared" si="2107"/>
        <v>2018-19</v>
      </c>
      <c r="C531" s="400" t="s">
        <v>664</v>
      </c>
      <c r="D531" s="400" t="s">
        <v>653</v>
      </c>
      <c r="E531" s="400" t="s">
        <v>652</v>
      </c>
      <c r="F531" s="474" t="s">
        <v>451</v>
      </c>
      <c r="G531" s="474" t="s">
        <v>686</v>
      </c>
      <c r="H531" s="475">
        <v>78384</v>
      </c>
      <c r="I531" s="475">
        <v>63289</v>
      </c>
      <c r="J531" s="475">
        <v>197001</v>
      </c>
      <c r="K531" s="505">
        <v>3</v>
      </c>
      <c r="L531" s="505">
        <v>2</v>
      </c>
      <c r="M531" s="475" t="s">
        <v>152</v>
      </c>
      <c r="N531" s="505">
        <v>4</v>
      </c>
      <c r="O531" s="505">
        <v>49</v>
      </c>
      <c r="P531" s="475" t="s">
        <v>152</v>
      </c>
      <c r="Q531" s="475" t="s">
        <v>152</v>
      </c>
      <c r="R531" s="475" t="s">
        <v>152</v>
      </c>
      <c r="S531" s="475">
        <v>56209</v>
      </c>
      <c r="T531" s="475">
        <v>5654</v>
      </c>
      <c r="U531" s="475">
        <v>3791</v>
      </c>
      <c r="V531" s="475">
        <v>32418</v>
      </c>
      <c r="W531" s="475">
        <v>11590</v>
      </c>
      <c r="X531" s="475">
        <v>215</v>
      </c>
      <c r="Y531" s="475">
        <v>2917933</v>
      </c>
      <c r="Z531" s="475">
        <v>516</v>
      </c>
      <c r="AA531" s="475">
        <v>939</v>
      </c>
      <c r="AB531" s="475">
        <v>4095887</v>
      </c>
      <c r="AC531" s="475">
        <v>1080</v>
      </c>
      <c r="AD531" s="475">
        <v>2382</v>
      </c>
      <c r="AE531" s="475">
        <v>62160345</v>
      </c>
      <c r="AF531" s="475">
        <v>1917</v>
      </c>
      <c r="AG531" s="475">
        <v>4086</v>
      </c>
      <c r="AH531" s="475">
        <v>46843012</v>
      </c>
      <c r="AI531" s="475">
        <v>4042</v>
      </c>
      <c r="AJ531" s="475">
        <v>9678</v>
      </c>
      <c r="AK531" s="475">
        <v>678498</v>
      </c>
      <c r="AL531" s="475">
        <v>3156</v>
      </c>
      <c r="AM531" s="475">
        <v>7310</v>
      </c>
      <c r="AN531" s="475"/>
      <c r="AO531" s="475"/>
      <c r="AP531" s="475"/>
      <c r="AQ531" s="475"/>
      <c r="AR531" s="475"/>
      <c r="AS531" s="475"/>
      <c r="AT531" s="475">
        <v>3575</v>
      </c>
      <c r="AU531" s="475">
        <v>1102</v>
      </c>
      <c r="AV531" s="475">
        <v>1187</v>
      </c>
      <c r="AW531" s="475">
        <v>3</v>
      </c>
      <c r="AX531" s="475">
        <v>537</v>
      </c>
      <c r="AY531" s="475">
        <v>749</v>
      </c>
      <c r="AZ531" s="475">
        <v>4</v>
      </c>
      <c r="BA531" s="475"/>
      <c r="BB531" s="475"/>
      <c r="BC531" s="475"/>
      <c r="BD531" s="475"/>
      <c r="BE531" s="475"/>
      <c r="BF531" s="475"/>
      <c r="BG531" s="475"/>
      <c r="BH531" s="475"/>
      <c r="BI531" s="475">
        <v>34957</v>
      </c>
      <c r="BJ531" s="475">
        <v>2623</v>
      </c>
      <c r="BK531" s="475">
        <v>15054</v>
      </c>
      <c r="BL531" s="475">
        <v>52634</v>
      </c>
      <c r="BM531" s="475">
        <v>10267</v>
      </c>
      <c r="BN531" s="475">
        <v>8074</v>
      </c>
      <c r="BO531" s="475">
        <v>7121</v>
      </c>
      <c r="BP531" s="475">
        <v>5638</v>
      </c>
      <c r="BQ531" s="475">
        <v>42199</v>
      </c>
      <c r="BR531" s="475">
        <v>35612</v>
      </c>
      <c r="BS531" s="475">
        <v>15548</v>
      </c>
      <c r="BT531" s="475">
        <v>12277</v>
      </c>
      <c r="BU531" s="475">
        <v>272</v>
      </c>
      <c r="BV531" s="475">
        <v>221</v>
      </c>
      <c r="BW531" s="475"/>
      <c r="BX531" s="475"/>
      <c r="BY531" s="475"/>
      <c r="BZ531" s="475"/>
      <c r="CA531" s="475"/>
      <c r="CB531" s="475"/>
      <c r="CC531" s="475"/>
      <c r="CD531" s="475"/>
      <c r="CE531" s="475"/>
      <c r="CF531" s="475"/>
      <c r="CG531" s="475"/>
      <c r="CH531" s="475"/>
      <c r="CI531" s="475"/>
      <c r="CJ531" s="475"/>
      <c r="CK531" s="475"/>
      <c r="CL531" s="475"/>
      <c r="CM531" s="475"/>
      <c r="CN531" s="475"/>
      <c r="CO531" s="475"/>
      <c r="CP531" s="475"/>
      <c r="CQ531" s="475"/>
      <c r="CR531" s="475"/>
      <c r="CS531" s="475"/>
      <c r="CT531" s="475"/>
      <c r="CU531" s="475"/>
      <c r="CV531" s="475"/>
      <c r="CW531" s="475"/>
      <c r="CX531" s="475"/>
      <c r="CY531" s="475"/>
      <c r="CZ531" s="475"/>
      <c r="DA531" s="475"/>
      <c r="DB531" s="475"/>
      <c r="DC531" s="475"/>
      <c r="DD531" s="475"/>
      <c r="DE531" s="475"/>
      <c r="DF531" s="475"/>
      <c r="DG531" s="475"/>
      <c r="DH531" s="475"/>
      <c r="DI531" s="475"/>
      <c r="DJ531" s="475"/>
      <c r="DK531" s="475">
        <v>301</v>
      </c>
      <c r="DL531" s="475">
        <v>92783</v>
      </c>
      <c r="DM531" s="475">
        <v>308</v>
      </c>
      <c r="DN531" s="475">
        <v>527</v>
      </c>
      <c r="DO531" s="475">
        <v>2852</v>
      </c>
      <c r="DP531" s="475">
        <v>124003</v>
      </c>
      <c r="DQ531" s="475">
        <v>43</v>
      </c>
      <c r="DR531" s="475">
        <v>73</v>
      </c>
      <c r="DS531" s="475"/>
      <c r="DT531" s="475"/>
      <c r="DU531" s="475"/>
      <c r="DV531" s="475"/>
      <c r="DW531" s="475"/>
      <c r="DX531" s="475"/>
      <c r="DY531" s="475"/>
      <c r="DZ531" s="475"/>
      <c r="EA531" s="475"/>
      <c r="EB531" s="475"/>
      <c r="EC531" s="475"/>
      <c r="ED531" s="475"/>
      <c r="EE531" s="475"/>
      <c r="EF531" s="475"/>
      <c r="EG531" s="475" t="s">
        <v>152</v>
      </c>
      <c r="EH531" s="475" t="s">
        <v>152</v>
      </c>
      <c r="EI531" s="475">
        <v>0</v>
      </c>
      <c r="EJ531" s="475">
        <v>511</v>
      </c>
      <c r="EK531" s="475">
        <v>479</v>
      </c>
      <c r="EL531" s="475">
        <v>1</v>
      </c>
      <c r="EM531" s="475">
        <v>1766</v>
      </c>
      <c r="EN531" s="475">
        <v>2242070</v>
      </c>
      <c r="EO531" s="475">
        <v>4388</v>
      </c>
      <c r="EP531" s="475">
        <v>8215</v>
      </c>
      <c r="EQ531" s="475">
        <v>2036157</v>
      </c>
      <c r="ER531" s="475">
        <v>4251</v>
      </c>
      <c r="ES531" s="475">
        <v>8830</v>
      </c>
      <c r="ET531" s="475">
        <v>3309</v>
      </c>
      <c r="EU531" s="475">
        <v>3309</v>
      </c>
      <c r="EV531" s="475">
        <v>3309</v>
      </c>
      <c r="EW531" s="475">
        <v>12038204</v>
      </c>
      <c r="EX531" s="475">
        <v>6817</v>
      </c>
      <c r="EY531" s="475">
        <v>14708</v>
      </c>
      <c r="EZ531" s="476"/>
      <c r="FA531" s="477">
        <f t="shared" si="2091"/>
        <v>4</v>
      </c>
      <c r="FB531" s="417">
        <f t="shared" si="2092"/>
        <v>2018</v>
      </c>
      <c r="FC531" s="448">
        <f t="shared" si="2093"/>
        <v>43191</v>
      </c>
      <c r="FD531" s="449">
        <f t="shared" si="2094"/>
        <v>30</v>
      </c>
      <c r="FE531" s="450"/>
      <c r="FF531" s="450"/>
      <c r="FG531" s="450"/>
      <c r="FH531" s="452">
        <f t="shared" si="2095"/>
        <v>1.8158825610187479</v>
      </c>
      <c r="FI531" s="452">
        <f t="shared" si="2096"/>
        <v>1.4280155642023347</v>
      </c>
      <c r="FJ531" s="452">
        <f t="shared" si="2097"/>
        <v>1.8783962015299394</v>
      </c>
      <c r="FK531" s="452">
        <f t="shared" si="2098"/>
        <v>1.487206541809549</v>
      </c>
      <c r="FL531" s="452">
        <f t="shared" si="2099"/>
        <v>1.3017150965512987</v>
      </c>
      <c r="FM531" s="452">
        <f t="shared" si="2100"/>
        <v>1.0985255105188476</v>
      </c>
      <c r="FN531" s="452">
        <f t="shared" si="2101"/>
        <v>1.3415012942191544</v>
      </c>
      <c r="FO531" s="452">
        <f t="shared" si="2102"/>
        <v>1.0592752372735117</v>
      </c>
      <c r="FP531" s="452">
        <f t="shared" si="2103"/>
        <v>1.2651162790697674</v>
      </c>
      <c r="FQ531" s="452">
        <f t="shared" si="2104"/>
        <v>1.027906976744186</v>
      </c>
      <c r="FR531" s="453"/>
      <c r="FS531" s="477">
        <f t="shared" si="2108"/>
        <v>126578</v>
      </c>
      <c r="FT531" s="477" t="str">
        <f t="shared" si="2108"/>
        <v>-</v>
      </c>
      <c r="FU531" s="477">
        <f t="shared" si="2108"/>
        <v>253156</v>
      </c>
      <c r="FV531" s="477">
        <f t="shared" si="2108"/>
        <v>3101161</v>
      </c>
      <c r="FW531" s="477">
        <f t="shared" si="2108"/>
        <v>5309106</v>
      </c>
      <c r="FX531" s="477">
        <f t="shared" si="2108"/>
        <v>9030162</v>
      </c>
      <c r="FY531" s="477">
        <f t="shared" si="2108"/>
        <v>132459948</v>
      </c>
      <c r="FZ531" s="477">
        <f t="shared" si="2108"/>
        <v>112168020</v>
      </c>
      <c r="GA531" s="477">
        <f t="shared" si="2108"/>
        <v>1571650</v>
      </c>
      <c r="GB531" s="477"/>
      <c r="GC531" s="477"/>
      <c r="GD531" s="477"/>
      <c r="GE531" s="477"/>
      <c r="GF531" s="477"/>
      <c r="GG531" s="477"/>
      <c r="GH531" s="477"/>
      <c r="GI531" s="477"/>
      <c r="GJ531" s="477"/>
      <c r="GK531" s="477"/>
      <c r="GL531" s="477"/>
      <c r="GM531" s="477"/>
      <c r="GN531" s="477"/>
      <c r="GO531" s="477">
        <f t="shared" si="2109"/>
        <v>158627</v>
      </c>
      <c r="GP531" s="477">
        <f t="shared" si="2109"/>
        <v>208196</v>
      </c>
      <c r="GQ531" s="477">
        <f t="shared" si="2109"/>
        <v>0</v>
      </c>
      <c r="GR531" s="477">
        <f t="shared" si="2109"/>
        <v>4197865</v>
      </c>
      <c r="GS531" s="477">
        <f t="shared" si="2109"/>
        <v>4229570</v>
      </c>
      <c r="GT531" s="477">
        <f t="shared" si="2109"/>
        <v>3309</v>
      </c>
      <c r="GU531" s="477">
        <f t="shared" si="2109"/>
        <v>25974328</v>
      </c>
      <c r="GV531" s="416"/>
      <c r="GW531" s="402"/>
      <c r="GX531" s="402"/>
      <c r="GY531" s="402"/>
      <c r="GZ531" s="402"/>
      <c r="HA531" s="402"/>
    </row>
    <row r="532" spans="1:209" ht="9.75" customHeight="1" x14ac:dyDescent="0.2">
      <c r="A532" s="417" t="str">
        <f t="shared" si="2090"/>
        <v>2018-19APRILRYC</v>
      </c>
      <c r="B532" s="458" t="str">
        <f t="shared" si="2107"/>
        <v>2018-19</v>
      </c>
      <c r="C532" s="402" t="s">
        <v>664</v>
      </c>
      <c r="D532" s="402" t="s">
        <v>656</v>
      </c>
      <c r="E532" s="402" t="s">
        <v>466</v>
      </c>
      <c r="F532" s="478" t="s">
        <v>453</v>
      </c>
      <c r="G532" s="478" t="s">
        <v>687</v>
      </c>
      <c r="H532" s="479">
        <v>94364</v>
      </c>
      <c r="I532" s="479">
        <v>60262</v>
      </c>
      <c r="J532" s="479">
        <v>170009</v>
      </c>
      <c r="K532" s="506">
        <v>3</v>
      </c>
      <c r="L532" s="506">
        <v>1</v>
      </c>
      <c r="M532" s="479" t="s">
        <v>152</v>
      </c>
      <c r="N532" s="506">
        <v>6</v>
      </c>
      <c r="O532" s="506">
        <v>51</v>
      </c>
      <c r="P532" s="479" t="s">
        <v>152</v>
      </c>
      <c r="Q532" s="479" t="s">
        <v>152</v>
      </c>
      <c r="R532" s="479" t="s">
        <v>152</v>
      </c>
      <c r="S532" s="479">
        <v>68698</v>
      </c>
      <c r="T532" s="479">
        <v>6121</v>
      </c>
      <c r="U532" s="479">
        <v>4083</v>
      </c>
      <c r="V532" s="479">
        <v>35898</v>
      </c>
      <c r="W532" s="479">
        <v>14028</v>
      </c>
      <c r="X532" s="479">
        <v>5290</v>
      </c>
      <c r="Y532" s="479">
        <v>2947389</v>
      </c>
      <c r="Z532" s="479">
        <v>482</v>
      </c>
      <c r="AA532" s="479">
        <v>876</v>
      </c>
      <c r="AB532" s="479">
        <v>3229473</v>
      </c>
      <c r="AC532" s="479">
        <v>791</v>
      </c>
      <c r="AD532" s="479">
        <v>1439</v>
      </c>
      <c r="AE532" s="479">
        <v>49005725</v>
      </c>
      <c r="AF532" s="479">
        <v>1365</v>
      </c>
      <c r="AG532" s="479">
        <v>2845</v>
      </c>
      <c r="AH532" s="479">
        <v>48721733</v>
      </c>
      <c r="AI532" s="479">
        <v>3473</v>
      </c>
      <c r="AJ532" s="479">
        <v>8230</v>
      </c>
      <c r="AK532" s="479">
        <v>22690714</v>
      </c>
      <c r="AL532" s="479">
        <v>4289</v>
      </c>
      <c r="AM532" s="479">
        <v>10048</v>
      </c>
      <c r="AN532" s="479"/>
      <c r="AO532" s="479"/>
      <c r="AP532" s="479"/>
      <c r="AQ532" s="479"/>
      <c r="AR532" s="479"/>
      <c r="AS532" s="479"/>
      <c r="AT532" s="479">
        <v>4326</v>
      </c>
      <c r="AU532" s="479">
        <v>57</v>
      </c>
      <c r="AV532" s="479">
        <v>2160</v>
      </c>
      <c r="AW532" s="479">
        <v>268</v>
      </c>
      <c r="AX532" s="479">
        <v>73</v>
      </c>
      <c r="AY532" s="479">
        <v>2036</v>
      </c>
      <c r="AZ532" s="479">
        <v>2491</v>
      </c>
      <c r="BA532" s="479"/>
      <c r="BB532" s="479"/>
      <c r="BC532" s="479"/>
      <c r="BD532" s="479"/>
      <c r="BE532" s="479"/>
      <c r="BF532" s="479"/>
      <c r="BG532" s="479"/>
      <c r="BH532" s="479"/>
      <c r="BI532" s="479">
        <v>41324</v>
      </c>
      <c r="BJ532" s="479">
        <v>2012</v>
      </c>
      <c r="BK532" s="479">
        <v>21036</v>
      </c>
      <c r="BL532" s="479">
        <v>64372</v>
      </c>
      <c r="BM532" s="479">
        <v>13697</v>
      </c>
      <c r="BN532" s="479">
        <v>10232</v>
      </c>
      <c r="BO532" s="479">
        <v>9077</v>
      </c>
      <c r="BP532" s="479">
        <v>6929</v>
      </c>
      <c r="BQ532" s="479">
        <v>55060</v>
      </c>
      <c r="BR532" s="479">
        <v>42026</v>
      </c>
      <c r="BS532" s="479">
        <v>25320</v>
      </c>
      <c r="BT532" s="479">
        <v>15224</v>
      </c>
      <c r="BU532" s="479">
        <v>9770</v>
      </c>
      <c r="BV532" s="479">
        <v>5710</v>
      </c>
      <c r="BW532" s="479"/>
      <c r="BX532" s="479"/>
      <c r="BY532" s="479"/>
      <c r="BZ532" s="479"/>
      <c r="CA532" s="479"/>
      <c r="CB532" s="479"/>
      <c r="CC532" s="479"/>
      <c r="CD532" s="479"/>
      <c r="CE532" s="479"/>
      <c r="CF532" s="479"/>
      <c r="CG532" s="479"/>
      <c r="CH532" s="479"/>
      <c r="CI532" s="479"/>
      <c r="CJ532" s="479"/>
      <c r="CK532" s="479"/>
      <c r="CL532" s="479"/>
      <c r="CM532" s="479"/>
      <c r="CN532" s="479"/>
      <c r="CO532" s="479"/>
      <c r="CP532" s="479"/>
      <c r="CQ532" s="479"/>
      <c r="CR532" s="479"/>
      <c r="CS532" s="479"/>
      <c r="CT532" s="479"/>
      <c r="CU532" s="479"/>
      <c r="CV532" s="479"/>
      <c r="CW532" s="479"/>
      <c r="CX532" s="479"/>
      <c r="CY532" s="479"/>
      <c r="CZ532" s="479"/>
      <c r="DA532" s="479"/>
      <c r="DB532" s="479"/>
      <c r="DC532" s="479"/>
      <c r="DD532" s="479"/>
      <c r="DE532" s="479"/>
      <c r="DF532" s="479"/>
      <c r="DG532" s="479"/>
      <c r="DH532" s="479"/>
      <c r="DI532" s="479"/>
      <c r="DJ532" s="479"/>
      <c r="DK532" s="479">
        <v>419</v>
      </c>
      <c r="DL532" s="479">
        <v>111990</v>
      </c>
      <c r="DM532" s="479">
        <v>267</v>
      </c>
      <c r="DN532" s="479">
        <v>441</v>
      </c>
      <c r="DO532" s="479">
        <v>5799</v>
      </c>
      <c r="DP532" s="479">
        <v>196326</v>
      </c>
      <c r="DQ532" s="479">
        <v>34</v>
      </c>
      <c r="DR532" s="479">
        <v>60</v>
      </c>
      <c r="DS532" s="479"/>
      <c r="DT532" s="479"/>
      <c r="DU532" s="479"/>
      <c r="DV532" s="479"/>
      <c r="DW532" s="479"/>
      <c r="DX532" s="479"/>
      <c r="DY532" s="479"/>
      <c r="DZ532" s="479"/>
      <c r="EA532" s="479"/>
      <c r="EB532" s="479"/>
      <c r="EC532" s="479"/>
      <c r="ED532" s="479"/>
      <c r="EE532" s="479"/>
      <c r="EF532" s="479"/>
      <c r="EG532" s="479" t="s">
        <v>152</v>
      </c>
      <c r="EH532" s="479" t="s">
        <v>152</v>
      </c>
      <c r="EI532" s="479">
        <v>34</v>
      </c>
      <c r="EJ532" s="479">
        <v>903</v>
      </c>
      <c r="EK532" s="479">
        <v>784</v>
      </c>
      <c r="EL532" s="479">
        <v>68</v>
      </c>
      <c r="EM532" s="479">
        <v>1246</v>
      </c>
      <c r="EN532" s="479">
        <v>6335057</v>
      </c>
      <c r="EO532" s="479">
        <v>7016</v>
      </c>
      <c r="EP532" s="479">
        <v>16151</v>
      </c>
      <c r="EQ532" s="479">
        <v>6944587</v>
      </c>
      <c r="ER532" s="479">
        <v>8858</v>
      </c>
      <c r="ES532" s="479">
        <v>20496</v>
      </c>
      <c r="ET532" s="479">
        <v>760342</v>
      </c>
      <c r="EU532" s="479">
        <v>11182</v>
      </c>
      <c r="EV532" s="479">
        <v>25847</v>
      </c>
      <c r="EW532" s="479">
        <v>15211550</v>
      </c>
      <c r="EX532" s="479">
        <v>12208</v>
      </c>
      <c r="EY532" s="479">
        <v>28196</v>
      </c>
      <c r="EZ532" s="476"/>
      <c r="FA532" s="446">
        <f t="shared" si="2091"/>
        <v>4</v>
      </c>
      <c r="FB532" s="417">
        <f t="shared" si="2092"/>
        <v>2018</v>
      </c>
      <c r="FC532" s="448">
        <f t="shared" si="2093"/>
        <v>43191</v>
      </c>
      <c r="FD532" s="449">
        <f t="shared" si="2094"/>
        <v>30</v>
      </c>
      <c r="FE532" s="450"/>
      <c r="FF532" s="450"/>
      <c r="FG532" s="450"/>
      <c r="FH532" s="452">
        <f t="shared" si="2095"/>
        <v>2.2377062571475248</v>
      </c>
      <c r="FI532" s="452">
        <f t="shared" si="2096"/>
        <v>1.6716222839405326</v>
      </c>
      <c r="FJ532" s="452">
        <f t="shared" si="2097"/>
        <v>2.2231202547146705</v>
      </c>
      <c r="FK532" s="452">
        <f t="shared" si="2098"/>
        <v>1.6970364927749204</v>
      </c>
      <c r="FL532" s="452">
        <f t="shared" si="2099"/>
        <v>1.5337901832971197</v>
      </c>
      <c r="FM532" s="452">
        <f t="shared" si="2100"/>
        <v>1.17070588890746</v>
      </c>
      <c r="FN532" s="452">
        <f t="shared" si="2101"/>
        <v>1.8049615055603079</v>
      </c>
      <c r="FO532" s="452">
        <f t="shared" si="2102"/>
        <v>1.0852580553179356</v>
      </c>
      <c r="FP532" s="452">
        <f t="shared" si="2103"/>
        <v>1.8468809073724008</v>
      </c>
      <c r="FQ532" s="452">
        <f t="shared" si="2104"/>
        <v>1.0793950850661627</v>
      </c>
      <c r="FR532" s="453"/>
      <c r="FS532" s="446">
        <f t="shared" si="2108"/>
        <v>60262</v>
      </c>
      <c r="FT532" s="446" t="str">
        <f t="shared" si="2108"/>
        <v>-</v>
      </c>
      <c r="FU532" s="446">
        <f t="shared" si="2108"/>
        <v>361572</v>
      </c>
      <c r="FV532" s="446">
        <f t="shared" si="2108"/>
        <v>3073362</v>
      </c>
      <c r="FW532" s="446">
        <f t="shared" si="2108"/>
        <v>5361996</v>
      </c>
      <c r="FX532" s="446">
        <f t="shared" si="2108"/>
        <v>5875437</v>
      </c>
      <c r="FY532" s="446">
        <f t="shared" si="2108"/>
        <v>102129810</v>
      </c>
      <c r="FZ532" s="446">
        <f t="shared" si="2108"/>
        <v>115450440</v>
      </c>
      <c r="GA532" s="446">
        <f t="shared" si="2108"/>
        <v>53153920</v>
      </c>
      <c r="GB532" s="446"/>
      <c r="GC532" s="446"/>
      <c r="GD532" s="446"/>
      <c r="GE532" s="446"/>
      <c r="GF532" s="446"/>
      <c r="GG532" s="446"/>
      <c r="GH532" s="446"/>
      <c r="GI532" s="446"/>
      <c r="GJ532" s="446"/>
      <c r="GK532" s="446"/>
      <c r="GL532" s="446"/>
      <c r="GM532" s="446"/>
      <c r="GN532" s="446"/>
      <c r="GO532" s="446">
        <f t="shared" si="2109"/>
        <v>184779</v>
      </c>
      <c r="GP532" s="446">
        <f t="shared" si="2109"/>
        <v>347940</v>
      </c>
      <c r="GQ532" s="446">
        <f t="shared" si="2109"/>
        <v>0</v>
      </c>
      <c r="GR532" s="446">
        <f t="shared" si="2109"/>
        <v>14584353</v>
      </c>
      <c r="GS532" s="446">
        <f t="shared" si="2109"/>
        <v>16068864</v>
      </c>
      <c r="GT532" s="446">
        <f t="shared" si="2109"/>
        <v>1757596</v>
      </c>
      <c r="GU532" s="446">
        <f t="shared" si="2109"/>
        <v>35132216</v>
      </c>
      <c r="GV532" s="416"/>
      <c r="GW532" s="402"/>
      <c r="GX532" s="402"/>
      <c r="GY532" s="402"/>
      <c r="GZ532" s="402"/>
      <c r="HA532" s="402"/>
    </row>
    <row r="533" spans="1:209" ht="9.75" customHeight="1" x14ac:dyDescent="0.2">
      <c r="A533" s="417" t="str">
        <f t="shared" si="2090"/>
        <v>2018-19APRILR1F</v>
      </c>
      <c r="B533" s="458" t="str">
        <f t="shared" si="2107"/>
        <v>2018-19</v>
      </c>
      <c r="C533" s="402" t="s">
        <v>664</v>
      </c>
      <c r="D533" s="402" t="s">
        <v>663</v>
      </c>
      <c r="E533" s="402" t="s">
        <v>662</v>
      </c>
      <c r="F533" s="478" t="s">
        <v>458</v>
      </c>
      <c r="G533" s="478" t="s">
        <v>688</v>
      </c>
      <c r="H533" s="479">
        <v>2376</v>
      </c>
      <c r="I533" s="479">
        <v>1260</v>
      </c>
      <c r="J533" s="479">
        <v>6095</v>
      </c>
      <c r="K533" s="506">
        <v>5</v>
      </c>
      <c r="L533" s="506">
        <v>1</v>
      </c>
      <c r="M533" s="479" t="s">
        <v>152</v>
      </c>
      <c r="N533" s="506">
        <v>21</v>
      </c>
      <c r="O533" s="506">
        <v>87</v>
      </c>
      <c r="P533" s="479" t="s">
        <v>152</v>
      </c>
      <c r="Q533" s="479" t="s">
        <v>152</v>
      </c>
      <c r="R533" s="479" t="s">
        <v>152</v>
      </c>
      <c r="S533" s="479">
        <v>2130</v>
      </c>
      <c r="T533" s="479">
        <v>35</v>
      </c>
      <c r="U533" s="479">
        <v>17</v>
      </c>
      <c r="V533" s="479">
        <v>735</v>
      </c>
      <c r="W533" s="479">
        <v>779</v>
      </c>
      <c r="X533" s="479">
        <v>188</v>
      </c>
      <c r="Y533" s="479">
        <v>16226</v>
      </c>
      <c r="Z533" s="479">
        <v>464</v>
      </c>
      <c r="AA533" s="479">
        <v>997</v>
      </c>
      <c r="AB533" s="479">
        <v>8686</v>
      </c>
      <c r="AC533" s="479">
        <v>511</v>
      </c>
      <c r="AD533" s="479">
        <v>898</v>
      </c>
      <c r="AE533" s="479">
        <v>544634</v>
      </c>
      <c r="AF533" s="479">
        <v>741</v>
      </c>
      <c r="AG533" s="479">
        <v>1852</v>
      </c>
      <c r="AH533" s="479">
        <v>1395049</v>
      </c>
      <c r="AI533" s="479">
        <v>1791</v>
      </c>
      <c r="AJ533" s="479">
        <v>4678</v>
      </c>
      <c r="AK533" s="479">
        <v>917476</v>
      </c>
      <c r="AL533" s="479">
        <v>4880</v>
      </c>
      <c r="AM533" s="479">
        <v>10900</v>
      </c>
      <c r="AN533" s="479"/>
      <c r="AO533" s="479"/>
      <c r="AP533" s="479"/>
      <c r="AQ533" s="479"/>
      <c r="AR533" s="479"/>
      <c r="AS533" s="479"/>
      <c r="AT533" s="479">
        <v>315</v>
      </c>
      <c r="AU533" s="479">
        <v>30</v>
      </c>
      <c r="AV533" s="479">
        <v>0</v>
      </c>
      <c r="AW533" s="479">
        <v>0</v>
      </c>
      <c r="AX533" s="479">
        <v>218</v>
      </c>
      <c r="AY533" s="479">
        <v>67</v>
      </c>
      <c r="AZ533" s="479">
        <v>0</v>
      </c>
      <c r="BA533" s="479"/>
      <c r="BB533" s="479"/>
      <c r="BC533" s="479"/>
      <c r="BD533" s="479"/>
      <c r="BE533" s="479"/>
      <c r="BF533" s="479"/>
      <c r="BG533" s="479"/>
      <c r="BH533" s="479"/>
      <c r="BI533" s="479">
        <v>1440</v>
      </c>
      <c r="BJ533" s="479">
        <v>15</v>
      </c>
      <c r="BK533" s="479">
        <v>360</v>
      </c>
      <c r="BL533" s="479">
        <v>1815</v>
      </c>
      <c r="BM533" s="479">
        <v>67</v>
      </c>
      <c r="BN533" s="479">
        <v>57</v>
      </c>
      <c r="BO533" s="479">
        <v>19</v>
      </c>
      <c r="BP533" s="479">
        <v>19</v>
      </c>
      <c r="BQ533" s="479">
        <v>1035</v>
      </c>
      <c r="BR533" s="479">
        <v>956</v>
      </c>
      <c r="BS533" s="479">
        <v>1072</v>
      </c>
      <c r="BT533" s="479">
        <v>853</v>
      </c>
      <c r="BU533" s="479">
        <v>568</v>
      </c>
      <c r="BV533" s="479">
        <v>237</v>
      </c>
      <c r="BW533" s="479"/>
      <c r="BX533" s="479"/>
      <c r="BY533" s="479"/>
      <c r="BZ533" s="479"/>
      <c r="CA533" s="479"/>
      <c r="CB533" s="479"/>
      <c r="CC533" s="479"/>
      <c r="CD533" s="479"/>
      <c r="CE533" s="479"/>
      <c r="CF533" s="479"/>
      <c r="CG533" s="479"/>
      <c r="CH533" s="479"/>
      <c r="CI533" s="479"/>
      <c r="CJ533" s="479"/>
      <c r="CK533" s="479"/>
      <c r="CL533" s="479"/>
      <c r="CM533" s="479"/>
      <c r="CN533" s="479"/>
      <c r="CO533" s="479"/>
      <c r="CP533" s="479"/>
      <c r="CQ533" s="479"/>
      <c r="CR533" s="479"/>
      <c r="CS533" s="479"/>
      <c r="CT533" s="479"/>
      <c r="CU533" s="479"/>
      <c r="CV533" s="479"/>
      <c r="CW533" s="479"/>
      <c r="CX533" s="479"/>
      <c r="CY533" s="479"/>
      <c r="CZ533" s="479"/>
      <c r="DA533" s="479"/>
      <c r="DB533" s="479"/>
      <c r="DC533" s="479"/>
      <c r="DD533" s="479"/>
      <c r="DE533" s="479"/>
      <c r="DF533" s="479"/>
      <c r="DG533" s="479"/>
      <c r="DH533" s="479"/>
      <c r="DI533" s="479"/>
      <c r="DJ533" s="479"/>
      <c r="DK533" s="479">
        <v>0</v>
      </c>
      <c r="DL533" s="479">
        <v>0</v>
      </c>
      <c r="DM533" s="479">
        <v>0</v>
      </c>
      <c r="DN533" s="479">
        <v>0</v>
      </c>
      <c r="DO533" s="479">
        <v>22</v>
      </c>
      <c r="DP533" s="479">
        <v>690</v>
      </c>
      <c r="DQ533" s="479">
        <v>31</v>
      </c>
      <c r="DR533" s="479">
        <v>56</v>
      </c>
      <c r="DS533" s="479"/>
      <c r="DT533" s="479"/>
      <c r="DU533" s="479"/>
      <c r="DV533" s="479"/>
      <c r="DW533" s="479"/>
      <c r="DX533" s="479"/>
      <c r="DY533" s="479"/>
      <c r="DZ533" s="479"/>
      <c r="EA533" s="479"/>
      <c r="EB533" s="479"/>
      <c r="EC533" s="479"/>
      <c r="ED533" s="479"/>
      <c r="EE533" s="479"/>
      <c r="EF533" s="479"/>
      <c r="EG533" s="479" t="s">
        <v>152</v>
      </c>
      <c r="EH533" s="479" t="s">
        <v>152</v>
      </c>
      <c r="EI533" s="479">
        <v>91</v>
      </c>
      <c r="EJ533" s="479">
        <v>52</v>
      </c>
      <c r="EK533" s="479">
        <v>26</v>
      </c>
      <c r="EL533" s="479">
        <v>0</v>
      </c>
      <c r="EM533" s="479">
        <v>13</v>
      </c>
      <c r="EN533" s="479">
        <v>152772</v>
      </c>
      <c r="EO533" s="479">
        <v>2938</v>
      </c>
      <c r="EP533" s="479">
        <v>8136</v>
      </c>
      <c r="EQ533" s="479">
        <v>146456</v>
      </c>
      <c r="ER533" s="479">
        <v>5633</v>
      </c>
      <c r="ES533" s="479">
        <v>14283</v>
      </c>
      <c r="ET533" s="479">
        <v>0</v>
      </c>
      <c r="EU533" s="479">
        <v>0</v>
      </c>
      <c r="EV533" s="479">
        <v>0</v>
      </c>
      <c r="EW533" s="479">
        <v>62267</v>
      </c>
      <c r="EX533" s="479">
        <v>4790</v>
      </c>
      <c r="EY533" s="479">
        <v>10025</v>
      </c>
      <c r="EZ533" s="476"/>
      <c r="FA533" s="446">
        <f t="shared" si="2091"/>
        <v>4</v>
      </c>
      <c r="FB533" s="417">
        <f t="shared" si="2092"/>
        <v>2018</v>
      </c>
      <c r="FC533" s="448">
        <f t="shared" si="2093"/>
        <v>43191</v>
      </c>
      <c r="FD533" s="449">
        <f t="shared" si="2094"/>
        <v>30</v>
      </c>
      <c r="FE533" s="450"/>
      <c r="FF533" s="450"/>
      <c r="FG533" s="450"/>
      <c r="FH533" s="452">
        <f t="shared" si="2095"/>
        <v>1.9142857142857144</v>
      </c>
      <c r="FI533" s="452">
        <f t="shared" si="2096"/>
        <v>1.6285714285714286</v>
      </c>
      <c r="FJ533" s="452">
        <f t="shared" si="2097"/>
        <v>1.1176470588235294</v>
      </c>
      <c r="FK533" s="452">
        <f t="shared" si="2098"/>
        <v>1.1176470588235294</v>
      </c>
      <c r="FL533" s="452">
        <f t="shared" si="2099"/>
        <v>1.4081632653061225</v>
      </c>
      <c r="FM533" s="452">
        <f t="shared" si="2100"/>
        <v>1.3006802721088435</v>
      </c>
      <c r="FN533" s="452">
        <f t="shared" si="2101"/>
        <v>1.3761232349165597</v>
      </c>
      <c r="FO533" s="452">
        <f t="shared" si="2102"/>
        <v>1.0949935815147624</v>
      </c>
      <c r="FP533" s="452">
        <f t="shared" si="2103"/>
        <v>3.021276595744681</v>
      </c>
      <c r="FQ533" s="452">
        <f t="shared" si="2104"/>
        <v>1.2606382978723405</v>
      </c>
      <c r="FR533" s="453"/>
      <c r="FS533" s="446">
        <f t="shared" ref="FS533:GA542" si="2110">IFERROR(HLOOKUP(FS$1,$H$5:$HA$10112,MATCH($A533,$A$5:$A$10112,0),0)*HLOOKUP(FS$2,$H$5:$HA$10112,MATCH($A533,$A$5:$A$10112,0),0),"-")</f>
        <v>1260</v>
      </c>
      <c r="FT533" s="446" t="str">
        <f t="shared" si="2110"/>
        <v>-</v>
      </c>
      <c r="FU533" s="446">
        <f t="shared" si="2110"/>
        <v>26460</v>
      </c>
      <c r="FV533" s="446">
        <f t="shared" si="2110"/>
        <v>109620</v>
      </c>
      <c r="FW533" s="446">
        <f t="shared" si="2110"/>
        <v>34895</v>
      </c>
      <c r="FX533" s="446">
        <f t="shared" si="2110"/>
        <v>15266</v>
      </c>
      <c r="FY533" s="446">
        <f t="shared" si="2110"/>
        <v>1361220</v>
      </c>
      <c r="FZ533" s="446">
        <f t="shared" si="2110"/>
        <v>3644162</v>
      </c>
      <c r="GA533" s="446">
        <f t="shared" si="2110"/>
        <v>2049200</v>
      </c>
      <c r="GB533" s="446"/>
      <c r="GC533" s="446"/>
      <c r="GD533" s="446"/>
      <c r="GE533" s="446"/>
      <c r="GF533" s="446"/>
      <c r="GG533" s="446"/>
      <c r="GH533" s="446"/>
      <c r="GI533" s="446"/>
      <c r="GJ533" s="446"/>
      <c r="GK533" s="446"/>
      <c r="GL533" s="446"/>
      <c r="GM533" s="446"/>
      <c r="GN533" s="446"/>
      <c r="GO533" s="446">
        <f t="shared" ref="GO533:GU542" si="2111">IFERROR(HLOOKUP(GO$1,$H$5:$HA$10112,MATCH($A533,$A$5:$A$10112,0),0)*HLOOKUP(GO$2,$H$5:$HA$10112,MATCH($A533,$A$5:$A$10112,0),0),"-")</f>
        <v>0</v>
      </c>
      <c r="GP533" s="446">
        <f t="shared" si="2111"/>
        <v>1232</v>
      </c>
      <c r="GQ533" s="446">
        <f t="shared" si="2111"/>
        <v>0</v>
      </c>
      <c r="GR533" s="446">
        <f t="shared" si="2111"/>
        <v>423072</v>
      </c>
      <c r="GS533" s="446">
        <f t="shared" si="2111"/>
        <v>371358</v>
      </c>
      <c r="GT533" s="446">
        <f t="shared" si="2111"/>
        <v>0</v>
      </c>
      <c r="GU533" s="446">
        <f t="shared" si="2111"/>
        <v>130325</v>
      </c>
      <c r="GV533" s="416"/>
      <c r="GW533" s="402"/>
      <c r="GX533" s="402"/>
      <c r="GY533" s="402"/>
      <c r="GZ533" s="402"/>
      <c r="HA533" s="402"/>
    </row>
    <row r="534" spans="1:209" ht="9.75" customHeight="1" x14ac:dyDescent="0.2">
      <c r="A534" s="493" t="str">
        <f t="shared" si="2090"/>
        <v>2018-19APRILRRU</v>
      </c>
      <c r="B534" s="494" t="str">
        <f t="shared" si="2107"/>
        <v>2018-19</v>
      </c>
      <c r="C534" s="480" t="s">
        <v>664</v>
      </c>
      <c r="D534" s="480" t="s">
        <v>659</v>
      </c>
      <c r="E534" s="480" t="s">
        <v>467</v>
      </c>
      <c r="F534" s="495" t="s">
        <v>454</v>
      </c>
      <c r="G534" s="495" t="s">
        <v>689</v>
      </c>
      <c r="H534" s="496">
        <v>147459</v>
      </c>
      <c r="I534" s="496">
        <v>120512</v>
      </c>
      <c r="J534" s="496">
        <v>737728</v>
      </c>
      <c r="K534" s="507">
        <v>6</v>
      </c>
      <c r="L534" s="507">
        <v>0</v>
      </c>
      <c r="M534" s="496" t="s">
        <v>152</v>
      </c>
      <c r="N534" s="507">
        <v>39</v>
      </c>
      <c r="O534" s="507">
        <v>139</v>
      </c>
      <c r="P534" s="496" t="s">
        <v>152</v>
      </c>
      <c r="Q534" s="496" t="s">
        <v>152</v>
      </c>
      <c r="R534" s="496" t="s">
        <v>152</v>
      </c>
      <c r="S534" s="496">
        <v>97613</v>
      </c>
      <c r="T534" s="496">
        <v>8732</v>
      </c>
      <c r="U534" s="496">
        <v>6543</v>
      </c>
      <c r="V534" s="496">
        <v>54667</v>
      </c>
      <c r="W534" s="496">
        <v>20432</v>
      </c>
      <c r="X534" s="496">
        <v>1119</v>
      </c>
      <c r="Y534" s="496">
        <v>3573708</v>
      </c>
      <c r="Z534" s="496">
        <v>409</v>
      </c>
      <c r="AA534" s="496">
        <v>675</v>
      </c>
      <c r="AB534" s="496">
        <v>4509756</v>
      </c>
      <c r="AC534" s="496">
        <v>689</v>
      </c>
      <c r="AD534" s="496">
        <v>1177</v>
      </c>
      <c r="AE534" s="496">
        <v>54893577</v>
      </c>
      <c r="AF534" s="496">
        <v>1004</v>
      </c>
      <c r="AG534" s="496">
        <v>1967</v>
      </c>
      <c r="AH534" s="496">
        <v>53362801</v>
      </c>
      <c r="AI534" s="496">
        <v>2612</v>
      </c>
      <c r="AJ534" s="496">
        <v>6021</v>
      </c>
      <c r="AK534" s="496">
        <v>5069532</v>
      </c>
      <c r="AL534" s="496">
        <v>4530</v>
      </c>
      <c r="AM534" s="496">
        <v>10587</v>
      </c>
      <c r="AN534" s="496"/>
      <c r="AO534" s="496"/>
      <c r="AP534" s="496"/>
      <c r="AQ534" s="496"/>
      <c r="AR534" s="496"/>
      <c r="AS534" s="496"/>
      <c r="AT534" s="496">
        <v>6954</v>
      </c>
      <c r="AU534" s="496">
        <v>250</v>
      </c>
      <c r="AV534" s="496">
        <v>1044</v>
      </c>
      <c r="AW534" s="496">
        <v>6388</v>
      </c>
      <c r="AX534" s="496">
        <v>222</v>
      </c>
      <c r="AY534" s="496">
        <v>5438</v>
      </c>
      <c r="AZ534" s="496">
        <v>0</v>
      </c>
      <c r="BA534" s="496"/>
      <c r="BB534" s="496"/>
      <c r="BC534" s="496"/>
      <c r="BD534" s="496"/>
      <c r="BE534" s="496"/>
      <c r="BF534" s="496"/>
      <c r="BG534" s="496"/>
      <c r="BH534" s="496"/>
      <c r="BI534" s="496">
        <v>60640</v>
      </c>
      <c r="BJ534" s="496">
        <v>6519</v>
      </c>
      <c r="BK534" s="496">
        <v>23500</v>
      </c>
      <c r="BL534" s="496">
        <v>90659</v>
      </c>
      <c r="BM534" s="496">
        <v>23030</v>
      </c>
      <c r="BN534" s="496">
        <v>18008</v>
      </c>
      <c r="BO534" s="496">
        <v>17194</v>
      </c>
      <c r="BP534" s="496">
        <v>13660</v>
      </c>
      <c r="BQ534" s="496">
        <v>79378</v>
      </c>
      <c r="BR534" s="496">
        <v>61782</v>
      </c>
      <c r="BS534" s="496">
        <v>32244</v>
      </c>
      <c r="BT534" s="496">
        <v>22877</v>
      </c>
      <c r="BU534" s="496">
        <v>1612</v>
      </c>
      <c r="BV534" s="496">
        <v>1188</v>
      </c>
      <c r="BW534" s="496"/>
      <c r="BX534" s="496"/>
      <c r="BY534" s="496"/>
      <c r="BZ534" s="496"/>
      <c r="CA534" s="496"/>
      <c r="CB534" s="496"/>
      <c r="CC534" s="496"/>
      <c r="CD534" s="496"/>
      <c r="CE534" s="496"/>
      <c r="CF534" s="496"/>
      <c r="CG534" s="496"/>
      <c r="CH534" s="496"/>
      <c r="CI534" s="496"/>
      <c r="CJ534" s="496"/>
      <c r="CK534" s="496"/>
      <c r="CL534" s="496"/>
      <c r="CM534" s="496"/>
      <c r="CN534" s="496"/>
      <c r="CO534" s="496"/>
      <c r="CP534" s="496"/>
      <c r="CQ534" s="496"/>
      <c r="CR534" s="496"/>
      <c r="CS534" s="496"/>
      <c r="CT534" s="496"/>
      <c r="CU534" s="496"/>
      <c r="CV534" s="496"/>
      <c r="CW534" s="496"/>
      <c r="CX534" s="496"/>
      <c r="CY534" s="496"/>
      <c r="CZ534" s="496"/>
      <c r="DA534" s="496"/>
      <c r="DB534" s="496"/>
      <c r="DC534" s="496"/>
      <c r="DD534" s="496"/>
      <c r="DE534" s="496"/>
      <c r="DF534" s="496"/>
      <c r="DG534" s="496"/>
      <c r="DH534" s="496"/>
      <c r="DI534" s="496"/>
      <c r="DJ534" s="496"/>
      <c r="DK534" s="496">
        <v>0</v>
      </c>
      <c r="DL534" s="496">
        <v>0</v>
      </c>
      <c r="DM534" s="496">
        <v>0</v>
      </c>
      <c r="DN534" s="496">
        <v>0</v>
      </c>
      <c r="DO534" s="496">
        <v>4159</v>
      </c>
      <c r="DP534" s="496">
        <v>280795</v>
      </c>
      <c r="DQ534" s="496">
        <v>68</v>
      </c>
      <c r="DR534" s="496">
        <v>137</v>
      </c>
      <c r="DS534" s="496"/>
      <c r="DT534" s="496"/>
      <c r="DU534" s="496"/>
      <c r="DV534" s="496"/>
      <c r="DW534" s="496"/>
      <c r="DX534" s="496"/>
      <c r="DY534" s="496"/>
      <c r="DZ534" s="496"/>
      <c r="EA534" s="496"/>
      <c r="EB534" s="496"/>
      <c r="EC534" s="496"/>
      <c r="ED534" s="496"/>
      <c r="EE534" s="496"/>
      <c r="EF534" s="496"/>
      <c r="EG534" s="496" t="s">
        <v>152</v>
      </c>
      <c r="EH534" s="496" t="s">
        <v>152</v>
      </c>
      <c r="EI534" s="496">
        <v>0</v>
      </c>
      <c r="EJ534" s="496">
        <v>825</v>
      </c>
      <c r="EK534" s="496">
        <v>1329</v>
      </c>
      <c r="EL534" s="496">
        <v>40</v>
      </c>
      <c r="EM534" s="496">
        <v>1283</v>
      </c>
      <c r="EN534" s="496">
        <v>4100914</v>
      </c>
      <c r="EO534" s="496">
        <v>4971</v>
      </c>
      <c r="EP534" s="496">
        <v>10209</v>
      </c>
      <c r="EQ534" s="496">
        <v>8001593</v>
      </c>
      <c r="ER534" s="496">
        <v>6021</v>
      </c>
      <c r="ES534" s="496">
        <v>11481</v>
      </c>
      <c r="ET534" s="496">
        <v>220248</v>
      </c>
      <c r="EU534" s="496">
        <v>5506</v>
      </c>
      <c r="EV534" s="496">
        <v>11434</v>
      </c>
      <c r="EW534" s="496">
        <v>10131933</v>
      </c>
      <c r="EX534" s="496">
        <v>7897</v>
      </c>
      <c r="EY534" s="496">
        <v>14937</v>
      </c>
      <c r="EZ534" s="497"/>
      <c r="FA534" s="482">
        <f t="shared" si="2091"/>
        <v>4</v>
      </c>
      <c r="FB534" s="493">
        <f t="shared" si="2092"/>
        <v>2018</v>
      </c>
      <c r="FC534" s="498">
        <f t="shared" si="2093"/>
        <v>43191</v>
      </c>
      <c r="FD534" s="499">
        <f t="shared" si="2094"/>
        <v>30</v>
      </c>
      <c r="FE534" s="500"/>
      <c r="FF534" s="500"/>
      <c r="FG534" s="500"/>
      <c r="FH534" s="481">
        <f t="shared" si="2095"/>
        <v>2.6374255611543749</v>
      </c>
      <c r="FI534" s="481">
        <f t="shared" si="2096"/>
        <v>2.0622995877233166</v>
      </c>
      <c r="FJ534" s="481">
        <f t="shared" si="2097"/>
        <v>2.6278465535686992</v>
      </c>
      <c r="FK534" s="481">
        <f t="shared" si="2098"/>
        <v>2.0877273421977685</v>
      </c>
      <c r="FL534" s="481">
        <f t="shared" si="2099"/>
        <v>1.4520277315382224</v>
      </c>
      <c r="FM534" s="481">
        <f t="shared" si="2100"/>
        <v>1.1301516454167961</v>
      </c>
      <c r="FN534" s="481">
        <f t="shared" si="2101"/>
        <v>1.5781127642913078</v>
      </c>
      <c r="FO534" s="481">
        <f t="shared" si="2102"/>
        <v>1.11966523101018</v>
      </c>
      <c r="FP534" s="481">
        <f t="shared" si="2103"/>
        <v>1.4405719392314567</v>
      </c>
      <c r="FQ534" s="481">
        <f t="shared" si="2104"/>
        <v>1.061662198391421</v>
      </c>
      <c r="FR534" s="501"/>
      <c r="FS534" s="482">
        <f t="shared" si="2110"/>
        <v>0</v>
      </c>
      <c r="FT534" s="482" t="str">
        <f t="shared" si="2110"/>
        <v>-</v>
      </c>
      <c r="FU534" s="482">
        <f t="shared" si="2110"/>
        <v>4699968</v>
      </c>
      <c r="FV534" s="482">
        <f t="shared" si="2110"/>
        <v>16751168</v>
      </c>
      <c r="FW534" s="482">
        <f t="shared" si="2110"/>
        <v>5894100</v>
      </c>
      <c r="FX534" s="482">
        <f t="shared" si="2110"/>
        <v>7701111</v>
      </c>
      <c r="FY534" s="482">
        <f t="shared" si="2110"/>
        <v>107529989</v>
      </c>
      <c r="FZ534" s="482">
        <f t="shared" si="2110"/>
        <v>123021072</v>
      </c>
      <c r="GA534" s="482">
        <f t="shared" si="2110"/>
        <v>11846853</v>
      </c>
      <c r="GB534" s="482"/>
      <c r="GC534" s="482"/>
      <c r="GD534" s="482"/>
      <c r="GE534" s="482"/>
      <c r="GF534" s="482"/>
      <c r="GG534" s="482"/>
      <c r="GH534" s="482"/>
      <c r="GI534" s="482"/>
      <c r="GJ534" s="482"/>
      <c r="GK534" s="482"/>
      <c r="GL534" s="482"/>
      <c r="GM534" s="482"/>
      <c r="GN534" s="482"/>
      <c r="GO534" s="482">
        <f t="shared" si="2111"/>
        <v>0</v>
      </c>
      <c r="GP534" s="482">
        <f t="shared" si="2111"/>
        <v>569783</v>
      </c>
      <c r="GQ534" s="482">
        <f t="shared" si="2111"/>
        <v>0</v>
      </c>
      <c r="GR534" s="482">
        <f t="shared" si="2111"/>
        <v>8422425</v>
      </c>
      <c r="GS534" s="482">
        <f t="shared" si="2111"/>
        <v>15258249</v>
      </c>
      <c r="GT534" s="482">
        <f t="shared" si="2111"/>
        <v>457360</v>
      </c>
      <c r="GU534" s="482">
        <f t="shared" si="2111"/>
        <v>19164171</v>
      </c>
      <c r="GV534" s="502"/>
      <c r="GW534" s="402"/>
      <c r="GX534" s="402"/>
      <c r="GY534" s="402"/>
      <c r="GZ534" s="402"/>
      <c r="HA534" s="402"/>
    </row>
    <row r="535" spans="1:209" ht="9.75" customHeight="1" x14ac:dyDescent="0.2">
      <c r="A535" s="417" t="str">
        <f t="shared" si="2090"/>
        <v>2018-19APRILRX6</v>
      </c>
      <c r="B535" s="458" t="str">
        <f t="shared" si="2107"/>
        <v>2018-19</v>
      </c>
      <c r="C535" s="402" t="s">
        <v>664</v>
      </c>
      <c r="D535" s="402" t="s">
        <v>646</v>
      </c>
      <c r="E535" s="402" t="s">
        <v>645</v>
      </c>
      <c r="F535" s="478" t="s">
        <v>448</v>
      </c>
      <c r="G535" s="478" t="s">
        <v>690</v>
      </c>
      <c r="H535" s="479">
        <v>40929</v>
      </c>
      <c r="I535" s="479">
        <v>26956</v>
      </c>
      <c r="J535" s="479">
        <v>61385</v>
      </c>
      <c r="K535" s="506">
        <v>2</v>
      </c>
      <c r="L535" s="506">
        <v>1</v>
      </c>
      <c r="M535" s="479" t="s">
        <v>152</v>
      </c>
      <c r="N535" s="506">
        <v>8</v>
      </c>
      <c r="O535" s="506">
        <v>25</v>
      </c>
      <c r="P535" s="479" t="s">
        <v>152</v>
      </c>
      <c r="Q535" s="479" t="s">
        <v>152</v>
      </c>
      <c r="R535" s="479" t="s">
        <v>152</v>
      </c>
      <c r="S535" s="479">
        <v>32905</v>
      </c>
      <c r="T535" s="479">
        <v>2158</v>
      </c>
      <c r="U535" s="479">
        <v>1305</v>
      </c>
      <c r="V535" s="479">
        <v>17367</v>
      </c>
      <c r="W535" s="479">
        <v>8546</v>
      </c>
      <c r="X535" s="479">
        <v>424</v>
      </c>
      <c r="Y535" s="479">
        <v>760785</v>
      </c>
      <c r="Z535" s="479">
        <v>353</v>
      </c>
      <c r="AA535" s="479">
        <v>605</v>
      </c>
      <c r="AB535" s="479">
        <v>642024</v>
      </c>
      <c r="AC535" s="479">
        <v>492</v>
      </c>
      <c r="AD535" s="479">
        <v>888</v>
      </c>
      <c r="AE535" s="479">
        <v>17301719</v>
      </c>
      <c r="AF535" s="479">
        <v>996</v>
      </c>
      <c r="AG535" s="479">
        <v>2018</v>
      </c>
      <c r="AH535" s="479">
        <v>26419200</v>
      </c>
      <c r="AI535" s="479">
        <v>3091</v>
      </c>
      <c r="AJ535" s="479">
        <v>7284</v>
      </c>
      <c r="AK535" s="479">
        <v>1255624</v>
      </c>
      <c r="AL535" s="479">
        <v>2961</v>
      </c>
      <c r="AM535" s="479">
        <v>6602</v>
      </c>
      <c r="AN535" s="479"/>
      <c r="AO535" s="479"/>
      <c r="AP535" s="479"/>
      <c r="AQ535" s="479"/>
      <c r="AR535" s="479"/>
      <c r="AS535" s="479"/>
      <c r="AT535" s="479">
        <v>1684</v>
      </c>
      <c r="AU535" s="479">
        <v>45</v>
      </c>
      <c r="AV535" s="479">
        <v>608</v>
      </c>
      <c r="AW535" s="479">
        <v>3596</v>
      </c>
      <c r="AX535" s="479">
        <v>69</v>
      </c>
      <c r="AY535" s="479">
        <v>962</v>
      </c>
      <c r="AZ535" s="479">
        <v>0</v>
      </c>
      <c r="BA535" s="479"/>
      <c r="BB535" s="479"/>
      <c r="BC535" s="479"/>
      <c r="BD535" s="479"/>
      <c r="BE535" s="479"/>
      <c r="BF535" s="479"/>
      <c r="BG535" s="479"/>
      <c r="BH535" s="479"/>
      <c r="BI535" s="479">
        <v>19164</v>
      </c>
      <c r="BJ535" s="479">
        <v>4082</v>
      </c>
      <c r="BK535" s="479">
        <v>7975</v>
      </c>
      <c r="BL535" s="479">
        <v>31221</v>
      </c>
      <c r="BM535" s="479">
        <v>4215</v>
      </c>
      <c r="BN535" s="479">
        <v>3480</v>
      </c>
      <c r="BO535" s="479">
        <v>2858</v>
      </c>
      <c r="BP535" s="479">
        <v>2173</v>
      </c>
      <c r="BQ535" s="479">
        <v>23598</v>
      </c>
      <c r="BR535" s="479">
        <v>20093</v>
      </c>
      <c r="BS535" s="479">
        <v>14253</v>
      </c>
      <c r="BT535" s="479">
        <v>9013</v>
      </c>
      <c r="BU535" s="479">
        <v>679</v>
      </c>
      <c r="BV535" s="479">
        <v>408</v>
      </c>
      <c r="BW535" s="479"/>
      <c r="BX535" s="479"/>
      <c r="BY535" s="479"/>
      <c r="BZ535" s="479"/>
      <c r="CA535" s="479"/>
      <c r="CB535" s="479"/>
      <c r="CC535" s="479"/>
      <c r="CD535" s="479"/>
      <c r="CE535" s="479"/>
      <c r="CF535" s="479"/>
      <c r="CG535" s="479"/>
      <c r="CH535" s="479"/>
      <c r="CI535" s="479"/>
      <c r="CJ535" s="479"/>
      <c r="CK535" s="479"/>
      <c r="CL535" s="479"/>
      <c r="CM535" s="479"/>
      <c r="CN535" s="479"/>
      <c r="CO535" s="479"/>
      <c r="CP535" s="479"/>
      <c r="CQ535" s="479"/>
      <c r="CR535" s="479"/>
      <c r="CS535" s="479"/>
      <c r="CT535" s="479"/>
      <c r="CU535" s="479"/>
      <c r="CV535" s="479"/>
      <c r="CW535" s="479"/>
      <c r="CX535" s="479"/>
      <c r="CY535" s="479"/>
      <c r="CZ535" s="479"/>
      <c r="DA535" s="479"/>
      <c r="DB535" s="479"/>
      <c r="DC535" s="479"/>
      <c r="DD535" s="479"/>
      <c r="DE535" s="479"/>
      <c r="DF535" s="479"/>
      <c r="DG535" s="479"/>
      <c r="DH535" s="479"/>
      <c r="DI535" s="479"/>
      <c r="DJ535" s="479"/>
      <c r="DK535" s="479">
        <v>73</v>
      </c>
      <c r="DL535" s="479">
        <v>28992</v>
      </c>
      <c r="DM535" s="479">
        <v>397</v>
      </c>
      <c r="DN535" s="479">
        <v>557</v>
      </c>
      <c r="DO535" s="479">
        <v>828</v>
      </c>
      <c r="DP535" s="479">
        <v>25006</v>
      </c>
      <c r="DQ535" s="479">
        <v>30</v>
      </c>
      <c r="DR535" s="479">
        <v>59</v>
      </c>
      <c r="DS535" s="479"/>
      <c r="DT535" s="479"/>
      <c r="DU535" s="479"/>
      <c r="DV535" s="479"/>
      <c r="DW535" s="479"/>
      <c r="DX535" s="479"/>
      <c r="DY535" s="479"/>
      <c r="DZ535" s="479"/>
      <c r="EA535" s="479"/>
      <c r="EB535" s="479"/>
      <c r="EC535" s="479"/>
      <c r="ED535" s="479"/>
      <c r="EE535" s="479"/>
      <c r="EF535" s="479"/>
      <c r="EG535" s="479" t="s">
        <v>152</v>
      </c>
      <c r="EH535" s="479" t="s">
        <v>152</v>
      </c>
      <c r="EI535" s="479">
        <v>1681</v>
      </c>
      <c r="EJ535" s="479">
        <v>662</v>
      </c>
      <c r="EK535" s="479">
        <v>231</v>
      </c>
      <c r="EL535" s="479">
        <v>0</v>
      </c>
      <c r="EM535" s="479">
        <v>51</v>
      </c>
      <c r="EN535" s="479">
        <v>2922681</v>
      </c>
      <c r="EO535" s="479">
        <v>4415</v>
      </c>
      <c r="EP535" s="479">
        <v>9979</v>
      </c>
      <c r="EQ535" s="479">
        <v>1269924</v>
      </c>
      <c r="ER535" s="479">
        <v>5498</v>
      </c>
      <c r="ES535" s="479">
        <v>12647</v>
      </c>
      <c r="ET535" s="479">
        <v>0</v>
      </c>
      <c r="EU535" s="479">
        <v>0</v>
      </c>
      <c r="EV535" s="479">
        <v>0</v>
      </c>
      <c r="EW535" s="479">
        <v>379709</v>
      </c>
      <c r="EX535" s="479">
        <v>7445</v>
      </c>
      <c r="EY535" s="479">
        <v>14139</v>
      </c>
      <c r="EZ535" s="476"/>
      <c r="FA535" s="446">
        <f t="shared" si="2091"/>
        <v>4</v>
      </c>
      <c r="FB535" s="417">
        <f t="shared" si="2092"/>
        <v>2018</v>
      </c>
      <c r="FC535" s="448">
        <f t="shared" si="2093"/>
        <v>43191</v>
      </c>
      <c r="FD535" s="449">
        <f t="shared" si="2094"/>
        <v>30</v>
      </c>
      <c r="FE535" s="450"/>
      <c r="FF535" s="450"/>
      <c r="FG535" s="450"/>
      <c r="FH535" s="452">
        <f t="shared" si="2095"/>
        <v>1.9531974050046339</v>
      </c>
      <c r="FI535" s="452">
        <f t="shared" si="2096"/>
        <v>1.6126042632066728</v>
      </c>
      <c r="FJ535" s="452">
        <f t="shared" si="2097"/>
        <v>2.1900383141762454</v>
      </c>
      <c r="FK535" s="452">
        <f t="shared" si="2098"/>
        <v>1.6651340996168582</v>
      </c>
      <c r="FL535" s="452">
        <f t="shared" si="2099"/>
        <v>1.3587839005009501</v>
      </c>
      <c r="FM535" s="452">
        <f t="shared" si="2100"/>
        <v>1.1569643576898716</v>
      </c>
      <c r="FN535" s="452">
        <f t="shared" si="2101"/>
        <v>1.6677978001404166</v>
      </c>
      <c r="FO535" s="452">
        <f t="shared" si="2102"/>
        <v>1.0546454481628833</v>
      </c>
      <c r="FP535" s="452">
        <f t="shared" si="2103"/>
        <v>1.6014150943396226</v>
      </c>
      <c r="FQ535" s="452">
        <f t="shared" si="2104"/>
        <v>0.96226415094339623</v>
      </c>
      <c r="FR535" s="453"/>
      <c r="FS535" s="446">
        <f t="shared" si="2110"/>
        <v>26956</v>
      </c>
      <c r="FT535" s="446" t="str">
        <f t="shared" si="2110"/>
        <v>-</v>
      </c>
      <c r="FU535" s="446">
        <f t="shared" si="2110"/>
        <v>215648</v>
      </c>
      <c r="FV535" s="446">
        <f t="shared" si="2110"/>
        <v>673900</v>
      </c>
      <c r="FW535" s="446">
        <f t="shared" si="2110"/>
        <v>1305590</v>
      </c>
      <c r="FX535" s="446">
        <f t="shared" si="2110"/>
        <v>1158840</v>
      </c>
      <c r="FY535" s="446">
        <f t="shared" si="2110"/>
        <v>35046606</v>
      </c>
      <c r="FZ535" s="446">
        <f t="shared" si="2110"/>
        <v>62249064</v>
      </c>
      <c r="GA535" s="446">
        <f t="shared" si="2110"/>
        <v>2799248</v>
      </c>
      <c r="GB535" s="446"/>
      <c r="GC535" s="446"/>
      <c r="GD535" s="446"/>
      <c r="GE535" s="446"/>
      <c r="GF535" s="446"/>
      <c r="GG535" s="446"/>
      <c r="GH535" s="446"/>
      <c r="GI535" s="446"/>
      <c r="GJ535" s="446"/>
      <c r="GK535" s="446"/>
      <c r="GL535" s="446"/>
      <c r="GM535" s="446"/>
      <c r="GN535" s="446"/>
      <c r="GO535" s="446">
        <f t="shared" si="2111"/>
        <v>40661</v>
      </c>
      <c r="GP535" s="446">
        <f t="shared" si="2111"/>
        <v>48852</v>
      </c>
      <c r="GQ535" s="446">
        <f t="shared" si="2111"/>
        <v>0</v>
      </c>
      <c r="GR535" s="446">
        <f t="shared" si="2111"/>
        <v>6606098</v>
      </c>
      <c r="GS535" s="446">
        <f t="shared" si="2111"/>
        <v>2921457</v>
      </c>
      <c r="GT535" s="446">
        <f t="shared" si="2111"/>
        <v>0</v>
      </c>
      <c r="GU535" s="446">
        <f t="shared" si="2111"/>
        <v>721089</v>
      </c>
      <c r="GV535" s="416"/>
      <c r="GW535" s="402"/>
      <c r="GX535" s="402"/>
      <c r="GY535" s="402"/>
      <c r="GZ535" s="402"/>
      <c r="HA535" s="402"/>
    </row>
    <row r="536" spans="1:209" ht="9.75" customHeight="1" x14ac:dyDescent="0.2">
      <c r="A536" s="417" t="str">
        <f t="shared" si="2090"/>
        <v>2018-19APRILRX7</v>
      </c>
      <c r="B536" s="458" t="str">
        <f t="shared" si="2107"/>
        <v>2018-19</v>
      </c>
      <c r="C536" s="402" t="s">
        <v>664</v>
      </c>
      <c r="D536" s="402" t="s">
        <v>649</v>
      </c>
      <c r="E536" s="402" t="s">
        <v>462</v>
      </c>
      <c r="F536" s="478" t="s">
        <v>449</v>
      </c>
      <c r="G536" s="478" t="s">
        <v>691</v>
      </c>
      <c r="H536" s="479">
        <v>127184</v>
      </c>
      <c r="I536" s="479">
        <v>97763</v>
      </c>
      <c r="J536" s="479">
        <v>1015065</v>
      </c>
      <c r="K536" s="506">
        <v>10</v>
      </c>
      <c r="L536" s="506">
        <v>1</v>
      </c>
      <c r="M536" s="479" t="s">
        <v>152</v>
      </c>
      <c r="N536" s="506">
        <v>71</v>
      </c>
      <c r="O536" s="506">
        <v>132</v>
      </c>
      <c r="P536" s="479" t="s">
        <v>152</v>
      </c>
      <c r="Q536" s="479" t="s">
        <v>152</v>
      </c>
      <c r="R536" s="479" t="s">
        <v>152</v>
      </c>
      <c r="S536" s="479">
        <v>88856</v>
      </c>
      <c r="T536" s="479">
        <v>9156</v>
      </c>
      <c r="U536" s="479">
        <v>6926</v>
      </c>
      <c r="V536" s="479">
        <v>45525</v>
      </c>
      <c r="W536" s="479">
        <v>21093</v>
      </c>
      <c r="X536" s="479">
        <v>3992</v>
      </c>
      <c r="Y536" s="479">
        <v>4311804</v>
      </c>
      <c r="Z536" s="479">
        <v>471</v>
      </c>
      <c r="AA536" s="479">
        <v>804</v>
      </c>
      <c r="AB536" s="479">
        <v>5197622</v>
      </c>
      <c r="AC536" s="479">
        <v>750</v>
      </c>
      <c r="AD536" s="479">
        <v>1275</v>
      </c>
      <c r="AE536" s="479">
        <v>64621492</v>
      </c>
      <c r="AF536" s="479">
        <v>1419</v>
      </c>
      <c r="AG536" s="479">
        <v>3118</v>
      </c>
      <c r="AH536" s="479">
        <v>74994927</v>
      </c>
      <c r="AI536" s="479">
        <v>3555</v>
      </c>
      <c r="AJ536" s="479">
        <v>8498</v>
      </c>
      <c r="AK536" s="479">
        <v>21189180</v>
      </c>
      <c r="AL536" s="479">
        <v>5308</v>
      </c>
      <c r="AM536" s="479">
        <v>10575</v>
      </c>
      <c r="AN536" s="479"/>
      <c r="AO536" s="479"/>
      <c r="AP536" s="479"/>
      <c r="AQ536" s="479"/>
      <c r="AR536" s="479"/>
      <c r="AS536" s="479"/>
      <c r="AT536" s="479">
        <v>4299</v>
      </c>
      <c r="AU536" s="479">
        <v>389</v>
      </c>
      <c r="AV536" s="479">
        <v>2271</v>
      </c>
      <c r="AW536" s="479">
        <v>5177</v>
      </c>
      <c r="AX536" s="479">
        <v>298</v>
      </c>
      <c r="AY536" s="479">
        <v>1341</v>
      </c>
      <c r="AZ536" s="479">
        <v>150</v>
      </c>
      <c r="BA536" s="479"/>
      <c r="BB536" s="479"/>
      <c r="BC536" s="479"/>
      <c r="BD536" s="479"/>
      <c r="BE536" s="479"/>
      <c r="BF536" s="479"/>
      <c r="BG536" s="479"/>
      <c r="BH536" s="479"/>
      <c r="BI536" s="479">
        <v>57844</v>
      </c>
      <c r="BJ536" s="479">
        <v>5861</v>
      </c>
      <c r="BK536" s="479">
        <v>20852</v>
      </c>
      <c r="BL536" s="479">
        <v>84557</v>
      </c>
      <c r="BM536" s="479">
        <v>18063</v>
      </c>
      <c r="BN536" s="479">
        <v>15334</v>
      </c>
      <c r="BO536" s="479">
        <v>13506</v>
      </c>
      <c r="BP536" s="479">
        <v>11644</v>
      </c>
      <c r="BQ536" s="479">
        <v>58024</v>
      </c>
      <c r="BR536" s="479">
        <v>49135</v>
      </c>
      <c r="BS536" s="479">
        <v>29398</v>
      </c>
      <c r="BT536" s="479">
        <v>23026</v>
      </c>
      <c r="BU536" s="479">
        <v>5147</v>
      </c>
      <c r="BV536" s="479">
        <v>4291</v>
      </c>
      <c r="BW536" s="479"/>
      <c r="BX536" s="479"/>
      <c r="BY536" s="479"/>
      <c r="BZ536" s="479"/>
      <c r="CA536" s="479"/>
      <c r="CB536" s="479"/>
      <c r="CC536" s="479"/>
      <c r="CD536" s="479"/>
      <c r="CE536" s="479"/>
      <c r="CF536" s="479"/>
      <c r="CG536" s="479"/>
      <c r="CH536" s="479"/>
      <c r="CI536" s="479"/>
      <c r="CJ536" s="479"/>
      <c r="CK536" s="479"/>
      <c r="CL536" s="479"/>
      <c r="CM536" s="479"/>
      <c r="CN536" s="479"/>
      <c r="CO536" s="479"/>
      <c r="CP536" s="479"/>
      <c r="CQ536" s="479"/>
      <c r="CR536" s="479"/>
      <c r="CS536" s="479"/>
      <c r="CT536" s="479"/>
      <c r="CU536" s="479"/>
      <c r="CV536" s="479"/>
      <c r="CW536" s="479"/>
      <c r="CX536" s="479"/>
      <c r="CY536" s="479"/>
      <c r="CZ536" s="479"/>
      <c r="DA536" s="479"/>
      <c r="DB536" s="479"/>
      <c r="DC536" s="479"/>
      <c r="DD536" s="479"/>
      <c r="DE536" s="479"/>
      <c r="DF536" s="479"/>
      <c r="DG536" s="479"/>
      <c r="DH536" s="479"/>
      <c r="DI536" s="479"/>
      <c r="DJ536" s="479"/>
      <c r="DK536" s="479">
        <v>0</v>
      </c>
      <c r="DL536" s="479">
        <v>0</v>
      </c>
      <c r="DM536" s="479">
        <v>0</v>
      </c>
      <c r="DN536" s="479">
        <v>0</v>
      </c>
      <c r="DO536" s="479">
        <v>3669</v>
      </c>
      <c r="DP536" s="479">
        <v>197854</v>
      </c>
      <c r="DQ536" s="479">
        <v>54</v>
      </c>
      <c r="DR536" s="479">
        <v>106</v>
      </c>
      <c r="DS536" s="479"/>
      <c r="DT536" s="479"/>
      <c r="DU536" s="479"/>
      <c r="DV536" s="479"/>
      <c r="DW536" s="479"/>
      <c r="DX536" s="479"/>
      <c r="DY536" s="479"/>
      <c r="DZ536" s="479"/>
      <c r="EA536" s="479"/>
      <c r="EB536" s="479"/>
      <c r="EC536" s="479"/>
      <c r="ED536" s="479"/>
      <c r="EE536" s="479"/>
      <c r="EF536" s="479"/>
      <c r="EG536" s="479" t="s">
        <v>152</v>
      </c>
      <c r="EH536" s="479" t="s">
        <v>152</v>
      </c>
      <c r="EI536" s="479">
        <v>189</v>
      </c>
      <c r="EJ536" s="479">
        <v>1647</v>
      </c>
      <c r="EK536" s="479">
        <v>1086</v>
      </c>
      <c r="EL536" s="479">
        <v>105</v>
      </c>
      <c r="EM536" s="479">
        <v>918</v>
      </c>
      <c r="EN536" s="479">
        <v>8108793</v>
      </c>
      <c r="EO536" s="479">
        <v>4923</v>
      </c>
      <c r="EP536" s="479">
        <v>9963</v>
      </c>
      <c r="EQ536" s="479">
        <v>5896707</v>
      </c>
      <c r="ER536" s="479">
        <v>5430</v>
      </c>
      <c r="ES536" s="479">
        <v>11410</v>
      </c>
      <c r="ET536" s="479">
        <v>662237</v>
      </c>
      <c r="EU536" s="479">
        <v>6307</v>
      </c>
      <c r="EV536" s="479">
        <v>13538</v>
      </c>
      <c r="EW536" s="479">
        <v>6360335</v>
      </c>
      <c r="EX536" s="479">
        <v>6928</v>
      </c>
      <c r="EY536" s="479">
        <v>15933</v>
      </c>
      <c r="EZ536" s="476"/>
      <c r="FA536" s="446">
        <f t="shared" si="2091"/>
        <v>4</v>
      </c>
      <c r="FB536" s="417">
        <f t="shared" si="2092"/>
        <v>2018</v>
      </c>
      <c r="FC536" s="448">
        <f t="shared" si="2093"/>
        <v>43191</v>
      </c>
      <c r="FD536" s="449">
        <f t="shared" si="2094"/>
        <v>30</v>
      </c>
      <c r="FE536" s="450"/>
      <c r="FF536" s="450"/>
      <c r="FG536" s="450"/>
      <c r="FH536" s="452">
        <f t="shared" si="2095"/>
        <v>1.9728047182175623</v>
      </c>
      <c r="FI536" s="452">
        <f t="shared" si="2096"/>
        <v>1.6747487986020095</v>
      </c>
      <c r="FJ536" s="452">
        <f t="shared" si="2097"/>
        <v>1.9500433150447589</v>
      </c>
      <c r="FK536" s="452">
        <f t="shared" si="2098"/>
        <v>1.6812012705746462</v>
      </c>
      <c r="FL536" s="452">
        <f t="shared" si="2099"/>
        <v>1.274552443712246</v>
      </c>
      <c r="FM536" s="452">
        <f t="shared" si="2100"/>
        <v>1.0792970895112575</v>
      </c>
      <c r="FN536" s="452">
        <f t="shared" si="2101"/>
        <v>1.3937325178969326</v>
      </c>
      <c r="FO536" s="452">
        <f t="shared" si="2102"/>
        <v>1.0916417768928079</v>
      </c>
      <c r="FP536" s="452">
        <f t="shared" si="2103"/>
        <v>1.2893286573146292</v>
      </c>
      <c r="FQ536" s="452">
        <f t="shared" si="2104"/>
        <v>1.0748997995991985</v>
      </c>
      <c r="FR536" s="453"/>
      <c r="FS536" s="446">
        <f t="shared" si="2110"/>
        <v>97763</v>
      </c>
      <c r="FT536" s="446" t="str">
        <f t="shared" si="2110"/>
        <v>-</v>
      </c>
      <c r="FU536" s="446">
        <f t="shared" si="2110"/>
        <v>6941173</v>
      </c>
      <c r="FV536" s="446">
        <f t="shared" si="2110"/>
        <v>12904716</v>
      </c>
      <c r="FW536" s="446">
        <f t="shared" si="2110"/>
        <v>7361424</v>
      </c>
      <c r="FX536" s="446">
        <f t="shared" si="2110"/>
        <v>8830650</v>
      </c>
      <c r="FY536" s="446">
        <f t="shared" si="2110"/>
        <v>141946950</v>
      </c>
      <c r="FZ536" s="446">
        <f t="shared" si="2110"/>
        <v>179248314</v>
      </c>
      <c r="GA536" s="446">
        <f t="shared" si="2110"/>
        <v>42215400</v>
      </c>
      <c r="GB536" s="446"/>
      <c r="GC536" s="446"/>
      <c r="GD536" s="446"/>
      <c r="GE536" s="446"/>
      <c r="GF536" s="446"/>
      <c r="GG536" s="446"/>
      <c r="GH536" s="446"/>
      <c r="GI536" s="446"/>
      <c r="GJ536" s="446"/>
      <c r="GK536" s="446"/>
      <c r="GL536" s="446"/>
      <c r="GM536" s="446"/>
      <c r="GN536" s="446"/>
      <c r="GO536" s="446">
        <f t="shared" si="2111"/>
        <v>0</v>
      </c>
      <c r="GP536" s="446">
        <f t="shared" si="2111"/>
        <v>388914</v>
      </c>
      <c r="GQ536" s="446">
        <f t="shared" si="2111"/>
        <v>0</v>
      </c>
      <c r="GR536" s="446">
        <f t="shared" si="2111"/>
        <v>16409061</v>
      </c>
      <c r="GS536" s="446">
        <f t="shared" si="2111"/>
        <v>12391260</v>
      </c>
      <c r="GT536" s="446">
        <f t="shared" si="2111"/>
        <v>1421490</v>
      </c>
      <c r="GU536" s="446">
        <f t="shared" si="2111"/>
        <v>14626494</v>
      </c>
      <c r="GV536" s="416"/>
      <c r="GW536" s="402"/>
      <c r="GX536" s="402"/>
      <c r="GY536" s="402"/>
      <c r="GZ536" s="402"/>
      <c r="HA536" s="402"/>
    </row>
    <row r="537" spans="1:209" ht="9.75" customHeight="1" x14ac:dyDescent="0.2">
      <c r="A537" s="493" t="str">
        <f t="shared" si="2090"/>
        <v>2018-19APRILRYE</v>
      </c>
      <c r="B537" s="494" t="str">
        <f t="shared" si="2107"/>
        <v>2018-19</v>
      </c>
      <c r="C537" s="480" t="s">
        <v>664</v>
      </c>
      <c r="D537" s="480" t="s">
        <v>663</v>
      </c>
      <c r="E537" s="480" t="s">
        <v>662</v>
      </c>
      <c r="F537" s="495" t="s">
        <v>456</v>
      </c>
      <c r="G537" s="495" t="s">
        <v>692</v>
      </c>
      <c r="H537" s="496">
        <v>60214</v>
      </c>
      <c r="I537" s="496">
        <v>36923</v>
      </c>
      <c r="J537" s="496">
        <v>192073</v>
      </c>
      <c r="K537" s="507">
        <v>5</v>
      </c>
      <c r="L537" s="507">
        <v>3</v>
      </c>
      <c r="M537" s="496" t="s">
        <v>152</v>
      </c>
      <c r="N537" s="507">
        <v>9</v>
      </c>
      <c r="O537" s="507">
        <v>63</v>
      </c>
      <c r="P537" s="496" t="s">
        <v>152</v>
      </c>
      <c r="Q537" s="496" t="s">
        <v>152</v>
      </c>
      <c r="R537" s="496" t="s">
        <v>152</v>
      </c>
      <c r="S537" s="496">
        <v>43103</v>
      </c>
      <c r="T537" s="496">
        <v>2513</v>
      </c>
      <c r="U537" s="496">
        <v>1529</v>
      </c>
      <c r="V537" s="496">
        <v>19478</v>
      </c>
      <c r="W537" s="496">
        <v>13589</v>
      </c>
      <c r="X537" s="496">
        <v>1456</v>
      </c>
      <c r="Y537" s="496">
        <v>991801</v>
      </c>
      <c r="Z537" s="496">
        <v>395</v>
      </c>
      <c r="AA537" s="496">
        <v>710</v>
      </c>
      <c r="AB537" s="496">
        <v>915615</v>
      </c>
      <c r="AC537" s="496">
        <v>599</v>
      </c>
      <c r="AD537" s="496">
        <v>1111</v>
      </c>
      <c r="AE537" s="496">
        <v>16620737</v>
      </c>
      <c r="AF537" s="496">
        <v>853</v>
      </c>
      <c r="AG537" s="496">
        <v>1666</v>
      </c>
      <c r="AH537" s="496">
        <v>35717929</v>
      </c>
      <c r="AI537" s="496">
        <v>2628</v>
      </c>
      <c r="AJ537" s="496">
        <v>6009</v>
      </c>
      <c r="AK537" s="496">
        <v>5793755</v>
      </c>
      <c r="AL537" s="496">
        <v>3979</v>
      </c>
      <c r="AM537" s="496">
        <v>9185</v>
      </c>
      <c r="AN537" s="496"/>
      <c r="AO537" s="496"/>
      <c r="AP537" s="496"/>
      <c r="AQ537" s="496"/>
      <c r="AR537" s="496"/>
      <c r="AS537" s="496"/>
      <c r="AT537" s="496">
        <v>2655</v>
      </c>
      <c r="AU537" s="496">
        <v>20</v>
      </c>
      <c r="AV537" s="496">
        <v>102</v>
      </c>
      <c r="AW537" s="496">
        <v>193</v>
      </c>
      <c r="AX537" s="496">
        <v>199</v>
      </c>
      <c r="AY537" s="496">
        <v>2334</v>
      </c>
      <c r="AZ537" s="496">
        <v>0</v>
      </c>
      <c r="BA537" s="496"/>
      <c r="BB537" s="496"/>
      <c r="BC537" s="496"/>
      <c r="BD537" s="496"/>
      <c r="BE537" s="496"/>
      <c r="BF537" s="496"/>
      <c r="BG537" s="496"/>
      <c r="BH537" s="496"/>
      <c r="BI537" s="496">
        <v>23642</v>
      </c>
      <c r="BJ537" s="496">
        <v>2784</v>
      </c>
      <c r="BK537" s="496">
        <v>14022</v>
      </c>
      <c r="BL537" s="496">
        <v>40448</v>
      </c>
      <c r="BM537" s="496">
        <v>5050</v>
      </c>
      <c r="BN537" s="496">
        <v>3990</v>
      </c>
      <c r="BO537" s="496">
        <v>3116</v>
      </c>
      <c r="BP537" s="496">
        <v>2502</v>
      </c>
      <c r="BQ537" s="496">
        <v>27565</v>
      </c>
      <c r="BR537" s="496">
        <v>23012</v>
      </c>
      <c r="BS537" s="496">
        <v>19599</v>
      </c>
      <c r="BT537" s="496">
        <v>15371</v>
      </c>
      <c r="BU537" s="496">
        <v>2158</v>
      </c>
      <c r="BV537" s="496">
        <v>1609</v>
      </c>
      <c r="BW537" s="496"/>
      <c r="BX537" s="496"/>
      <c r="BY537" s="496"/>
      <c r="BZ537" s="496"/>
      <c r="CA537" s="496"/>
      <c r="CB537" s="496"/>
      <c r="CC537" s="496"/>
      <c r="CD537" s="496"/>
      <c r="CE537" s="496"/>
      <c r="CF537" s="496"/>
      <c r="CG537" s="496"/>
      <c r="CH537" s="496"/>
      <c r="CI537" s="496"/>
      <c r="CJ537" s="496"/>
      <c r="CK537" s="496"/>
      <c r="CL537" s="496"/>
      <c r="CM537" s="496"/>
      <c r="CN537" s="496"/>
      <c r="CO537" s="496"/>
      <c r="CP537" s="496"/>
      <c r="CQ537" s="496"/>
      <c r="CR537" s="496"/>
      <c r="CS537" s="496"/>
      <c r="CT537" s="496"/>
      <c r="CU537" s="496"/>
      <c r="CV537" s="496"/>
      <c r="CW537" s="496"/>
      <c r="CX537" s="496"/>
      <c r="CY537" s="496"/>
      <c r="CZ537" s="496"/>
      <c r="DA537" s="496"/>
      <c r="DB537" s="496"/>
      <c r="DC537" s="496"/>
      <c r="DD537" s="496"/>
      <c r="DE537" s="496"/>
      <c r="DF537" s="496"/>
      <c r="DG537" s="496"/>
      <c r="DH537" s="496"/>
      <c r="DI537" s="496"/>
      <c r="DJ537" s="496"/>
      <c r="DK537" s="496">
        <v>190</v>
      </c>
      <c r="DL537" s="496">
        <v>58440</v>
      </c>
      <c r="DM537" s="496">
        <v>308</v>
      </c>
      <c r="DN537" s="496">
        <v>525</v>
      </c>
      <c r="DO537" s="496">
        <v>2003</v>
      </c>
      <c r="DP537" s="496">
        <v>73515</v>
      </c>
      <c r="DQ537" s="496">
        <v>37</v>
      </c>
      <c r="DR537" s="496">
        <v>71</v>
      </c>
      <c r="DS537" s="496"/>
      <c r="DT537" s="496"/>
      <c r="DU537" s="496"/>
      <c r="DV537" s="496"/>
      <c r="DW537" s="496"/>
      <c r="DX537" s="496"/>
      <c r="DY537" s="496"/>
      <c r="DZ537" s="496"/>
      <c r="EA537" s="496"/>
      <c r="EB537" s="496"/>
      <c r="EC537" s="496"/>
      <c r="ED537" s="496"/>
      <c r="EE537" s="496"/>
      <c r="EF537" s="496"/>
      <c r="EG537" s="496" t="s">
        <v>152</v>
      </c>
      <c r="EH537" s="496" t="s">
        <v>152</v>
      </c>
      <c r="EI537" s="496">
        <v>0</v>
      </c>
      <c r="EJ537" s="496">
        <v>1776</v>
      </c>
      <c r="EK537" s="496">
        <v>1283</v>
      </c>
      <c r="EL537" s="496">
        <v>0</v>
      </c>
      <c r="EM537" s="496">
        <v>353</v>
      </c>
      <c r="EN537" s="496">
        <v>4325983</v>
      </c>
      <c r="EO537" s="496">
        <v>2436</v>
      </c>
      <c r="EP537" s="496">
        <v>4231</v>
      </c>
      <c r="EQ537" s="496">
        <v>6238690</v>
      </c>
      <c r="ER537" s="496">
        <v>4863</v>
      </c>
      <c r="ES537" s="496">
        <v>9003</v>
      </c>
      <c r="ET537" s="496">
        <v>0</v>
      </c>
      <c r="EU537" s="496">
        <v>0</v>
      </c>
      <c r="EV537" s="496">
        <v>0</v>
      </c>
      <c r="EW537" s="496">
        <v>2301327</v>
      </c>
      <c r="EX537" s="496">
        <v>6519</v>
      </c>
      <c r="EY537" s="496">
        <v>15049</v>
      </c>
      <c r="EZ537" s="497"/>
      <c r="FA537" s="482">
        <f t="shared" si="2091"/>
        <v>4</v>
      </c>
      <c r="FB537" s="493">
        <f t="shared" si="2092"/>
        <v>2018</v>
      </c>
      <c r="FC537" s="498">
        <f t="shared" si="2093"/>
        <v>43191</v>
      </c>
      <c r="FD537" s="499">
        <f t="shared" si="2094"/>
        <v>30</v>
      </c>
      <c r="FE537" s="500"/>
      <c r="FF537" s="500"/>
      <c r="FG537" s="500"/>
      <c r="FH537" s="481">
        <f t="shared" si="2095"/>
        <v>2.0095503382411462</v>
      </c>
      <c r="FI537" s="481">
        <f t="shared" si="2096"/>
        <v>1.5877437325905293</v>
      </c>
      <c r="FJ537" s="481">
        <f t="shared" si="2097"/>
        <v>2.0379332897318507</v>
      </c>
      <c r="FK537" s="481">
        <f t="shared" si="2098"/>
        <v>1.6363636363636365</v>
      </c>
      <c r="FL537" s="481">
        <f t="shared" si="2099"/>
        <v>1.4151863641030906</v>
      </c>
      <c r="FM537" s="481">
        <f t="shared" si="2100"/>
        <v>1.1814354656535579</v>
      </c>
      <c r="FN537" s="481">
        <f t="shared" si="2101"/>
        <v>1.4422694826698064</v>
      </c>
      <c r="FO537" s="481">
        <f t="shared" si="2102"/>
        <v>1.1311354772242255</v>
      </c>
      <c r="FP537" s="481">
        <f t="shared" si="2103"/>
        <v>1.4821428571428572</v>
      </c>
      <c r="FQ537" s="481">
        <f t="shared" si="2104"/>
        <v>1.1050824175824177</v>
      </c>
      <c r="FR537" s="501"/>
      <c r="FS537" s="482">
        <f t="shared" si="2110"/>
        <v>110769</v>
      </c>
      <c r="FT537" s="482" t="str">
        <f t="shared" si="2110"/>
        <v>-</v>
      </c>
      <c r="FU537" s="482">
        <f t="shared" si="2110"/>
        <v>332307</v>
      </c>
      <c r="FV537" s="482">
        <f t="shared" si="2110"/>
        <v>2326149</v>
      </c>
      <c r="FW537" s="482">
        <f t="shared" si="2110"/>
        <v>1784230</v>
      </c>
      <c r="FX537" s="482">
        <f t="shared" si="2110"/>
        <v>1698719</v>
      </c>
      <c r="FY537" s="482">
        <f t="shared" si="2110"/>
        <v>32450348</v>
      </c>
      <c r="FZ537" s="482">
        <f t="shared" si="2110"/>
        <v>81656301</v>
      </c>
      <c r="GA537" s="482">
        <f t="shared" si="2110"/>
        <v>13373360</v>
      </c>
      <c r="GB537" s="482"/>
      <c r="GC537" s="482"/>
      <c r="GD537" s="482"/>
      <c r="GE537" s="482"/>
      <c r="GF537" s="482"/>
      <c r="GG537" s="482"/>
      <c r="GH537" s="482"/>
      <c r="GI537" s="482"/>
      <c r="GJ537" s="482"/>
      <c r="GK537" s="482"/>
      <c r="GL537" s="482"/>
      <c r="GM537" s="482"/>
      <c r="GN537" s="482"/>
      <c r="GO537" s="482">
        <f t="shared" si="2111"/>
        <v>99750</v>
      </c>
      <c r="GP537" s="482">
        <f t="shared" si="2111"/>
        <v>142213</v>
      </c>
      <c r="GQ537" s="482">
        <f t="shared" si="2111"/>
        <v>0</v>
      </c>
      <c r="GR537" s="482">
        <f t="shared" si="2111"/>
        <v>7514256</v>
      </c>
      <c r="GS537" s="482">
        <f t="shared" si="2111"/>
        <v>11550849</v>
      </c>
      <c r="GT537" s="482">
        <f t="shared" si="2111"/>
        <v>0</v>
      </c>
      <c r="GU537" s="482">
        <f t="shared" si="2111"/>
        <v>5312297</v>
      </c>
      <c r="GV537" s="502"/>
      <c r="GW537" s="402"/>
      <c r="GX537" s="402"/>
      <c r="GY537" s="402"/>
      <c r="GZ537" s="402"/>
      <c r="HA537" s="402"/>
    </row>
    <row r="538" spans="1:209" ht="9.75" customHeight="1" x14ac:dyDescent="0.2">
      <c r="A538" s="417" t="str">
        <f t="shared" si="2090"/>
        <v>2018-19APRILRYD</v>
      </c>
      <c r="B538" s="458" t="str">
        <f t="shared" si="2107"/>
        <v>2018-19</v>
      </c>
      <c r="C538" s="402" t="s">
        <v>664</v>
      </c>
      <c r="D538" s="402" t="s">
        <v>663</v>
      </c>
      <c r="E538" s="402" t="s">
        <v>662</v>
      </c>
      <c r="F538" s="478" t="s">
        <v>455</v>
      </c>
      <c r="G538" s="478" t="s">
        <v>693</v>
      </c>
      <c r="H538" s="479">
        <v>73437</v>
      </c>
      <c r="I538" s="479">
        <v>58673</v>
      </c>
      <c r="J538" s="479">
        <v>885783</v>
      </c>
      <c r="K538" s="506">
        <v>15</v>
      </c>
      <c r="L538" s="506">
        <v>3</v>
      </c>
      <c r="M538" s="479" t="s">
        <v>152</v>
      </c>
      <c r="N538" s="506">
        <v>96</v>
      </c>
      <c r="O538" s="506">
        <v>203</v>
      </c>
      <c r="P538" s="479" t="s">
        <v>152</v>
      </c>
      <c r="Q538" s="479" t="s">
        <v>152</v>
      </c>
      <c r="R538" s="479" t="s">
        <v>152</v>
      </c>
      <c r="S538" s="479">
        <v>58442</v>
      </c>
      <c r="T538" s="479">
        <v>3207</v>
      </c>
      <c r="U538" s="479">
        <v>1995</v>
      </c>
      <c r="V538" s="479">
        <v>26984</v>
      </c>
      <c r="W538" s="479">
        <v>21680</v>
      </c>
      <c r="X538" s="479">
        <v>1140</v>
      </c>
      <c r="Y538" s="479">
        <v>1430832</v>
      </c>
      <c r="Z538" s="479">
        <v>446</v>
      </c>
      <c r="AA538" s="479">
        <v>825</v>
      </c>
      <c r="AB538" s="479">
        <v>1207322</v>
      </c>
      <c r="AC538" s="479">
        <v>605</v>
      </c>
      <c r="AD538" s="479">
        <v>1149</v>
      </c>
      <c r="AE538" s="479">
        <v>26096747</v>
      </c>
      <c r="AF538" s="479">
        <v>967</v>
      </c>
      <c r="AG538" s="479">
        <v>1811</v>
      </c>
      <c r="AH538" s="479">
        <v>83811817</v>
      </c>
      <c r="AI538" s="479">
        <v>3866</v>
      </c>
      <c r="AJ538" s="479">
        <v>9166</v>
      </c>
      <c r="AK538" s="479">
        <v>6926906</v>
      </c>
      <c r="AL538" s="479">
        <v>6076</v>
      </c>
      <c r="AM538" s="479">
        <v>15059</v>
      </c>
      <c r="AN538" s="479"/>
      <c r="AO538" s="479"/>
      <c r="AP538" s="479"/>
      <c r="AQ538" s="479"/>
      <c r="AR538" s="479"/>
      <c r="AS538" s="479"/>
      <c r="AT538" s="479">
        <v>3317</v>
      </c>
      <c r="AU538" s="479">
        <v>84</v>
      </c>
      <c r="AV538" s="479">
        <v>401</v>
      </c>
      <c r="AW538" s="479">
        <v>686</v>
      </c>
      <c r="AX538" s="479">
        <v>245</v>
      </c>
      <c r="AY538" s="479">
        <v>2587</v>
      </c>
      <c r="AZ538" s="479">
        <v>638</v>
      </c>
      <c r="BA538" s="479"/>
      <c r="BB538" s="479"/>
      <c r="BC538" s="479"/>
      <c r="BD538" s="479"/>
      <c r="BE538" s="479"/>
      <c r="BF538" s="479"/>
      <c r="BG538" s="479"/>
      <c r="BH538" s="479"/>
      <c r="BI538" s="479">
        <v>35328</v>
      </c>
      <c r="BJ538" s="479">
        <v>380</v>
      </c>
      <c r="BK538" s="479">
        <v>19417</v>
      </c>
      <c r="BL538" s="479">
        <v>55125</v>
      </c>
      <c r="BM538" s="479">
        <v>7401</v>
      </c>
      <c r="BN538" s="479">
        <v>5484</v>
      </c>
      <c r="BO538" s="479">
        <v>4645</v>
      </c>
      <c r="BP538" s="479">
        <v>3507</v>
      </c>
      <c r="BQ538" s="479">
        <v>37260</v>
      </c>
      <c r="BR538" s="479">
        <v>30132</v>
      </c>
      <c r="BS538" s="479">
        <v>35406</v>
      </c>
      <c r="BT538" s="479">
        <v>22838</v>
      </c>
      <c r="BU538" s="479">
        <v>2045</v>
      </c>
      <c r="BV538" s="479">
        <v>1184</v>
      </c>
      <c r="BW538" s="479"/>
      <c r="BX538" s="479"/>
      <c r="BY538" s="479"/>
      <c r="BZ538" s="479"/>
      <c r="CA538" s="479"/>
      <c r="CB538" s="479"/>
      <c r="CC538" s="479"/>
      <c r="CD538" s="479"/>
      <c r="CE538" s="479"/>
      <c r="CF538" s="479"/>
      <c r="CG538" s="479"/>
      <c r="CH538" s="479"/>
      <c r="CI538" s="479"/>
      <c r="CJ538" s="479"/>
      <c r="CK538" s="479"/>
      <c r="CL538" s="479"/>
      <c r="CM538" s="479"/>
      <c r="CN538" s="479"/>
      <c r="CO538" s="479"/>
      <c r="CP538" s="479"/>
      <c r="CQ538" s="479"/>
      <c r="CR538" s="479"/>
      <c r="CS538" s="479"/>
      <c r="CT538" s="479"/>
      <c r="CU538" s="479"/>
      <c r="CV538" s="479"/>
      <c r="CW538" s="479"/>
      <c r="CX538" s="479"/>
      <c r="CY538" s="479"/>
      <c r="CZ538" s="479"/>
      <c r="DA538" s="479"/>
      <c r="DB538" s="479"/>
      <c r="DC538" s="479"/>
      <c r="DD538" s="479"/>
      <c r="DE538" s="479"/>
      <c r="DF538" s="479"/>
      <c r="DG538" s="479"/>
      <c r="DH538" s="479"/>
      <c r="DI538" s="479"/>
      <c r="DJ538" s="479"/>
      <c r="DK538" s="479">
        <v>267</v>
      </c>
      <c r="DL538" s="479">
        <v>79338</v>
      </c>
      <c r="DM538" s="479">
        <v>297</v>
      </c>
      <c r="DN538" s="479">
        <v>479</v>
      </c>
      <c r="DO538" s="479">
        <v>2492</v>
      </c>
      <c r="DP538" s="479">
        <v>132045</v>
      </c>
      <c r="DQ538" s="479">
        <v>53</v>
      </c>
      <c r="DR538" s="479">
        <v>90</v>
      </c>
      <c r="DS538" s="479"/>
      <c r="DT538" s="479"/>
      <c r="DU538" s="479"/>
      <c r="DV538" s="479"/>
      <c r="DW538" s="479"/>
      <c r="DX538" s="479"/>
      <c r="DY538" s="479"/>
      <c r="DZ538" s="479"/>
      <c r="EA538" s="479"/>
      <c r="EB538" s="479"/>
      <c r="EC538" s="479"/>
      <c r="ED538" s="479"/>
      <c r="EE538" s="479"/>
      <c r="EF538" s="479"/>
      <c r="EG538" s="479" t="s">
        <v>152</v>
      </c>
      <c r="EH538" s="479" t="s">
        <v>152</v>
      </c>
      <c r="EI538" s="479">
        <v>2</v>
      </c>
      <c r="EJ538" s="479">
        <v>210</v>
      </c>
      <c r="EK538" s="479">
        <v>1607</v>
      </c>
      <c r="EL538" s="479">
        <v>0</v>
      </c>
      <c r="EM538" s="479">
        <v>295</v>
      </c>
      <c r="EN538" s="479">
        <v>1128513</v>
      </c>
      <c r="EO538" s="479">
        <v>5374</v>
      </c>
      <c r="EP538" s="479">
        <v>12677</v>
      </c>
      <c r="EQ538" s="479">
        <v>12399928</v>
      </c>
      <c r="ER538" s="479">
        <v>7716</v>
      </c>
      <c r="ES538" s="479">
        <v>18675</v>
      </c>
      <c r="ET538" s="479">
        <v>0</v>
      </c>
      <c r="EU538" s="479">
        <v>0</v>
      </c>
      <c r="EV538" s="479">
        <v>0</v>
      </c>
      <c r="EW538" s="479">
        <v>2488529</v>
      </c>
      <c r="EX538" s="479">
        <v>8436</v>
      </c>
      <c r="EY538" s="479">
        <v>19610</v>
      </c>
      <c r="EZ538" s="476"/>
      <c r="FA538" s="446">
        <f t="shared" si="2091"/>
        <v>4</v>
      </c>
      <c r="FB538" s="417">
        <f t="shared" si="2092"/>
        <v>2018</v>
      </c>
      <c r="FC538" s="448">
        <f t="shared" si="2093"/>
        <v>43191</v>
      </c>
      <c r="FD538" s="449">
        <f t="shared" si="2094"/>
        <v>30</v>
      </c>
      <c r="FE538" s="450"/>
      <c r="FF538" s="450"/>
      <c r="FG538" s="450"/>
      <c r="FH538" s="452">
        <f t="shared" si="2095"/>
        <v>2.3077642656688493</v>
      </c>
      <c r="FI538" s="452">
        <f t="shared" si="2096"/>
        <v>1.7100093545369504</v>
      </c>
      <c r="FJ538" s="452">
        <f t="shared" si="2097"/>
        <v>2.3283208020050123</v>
      </c>
      <c r="FK538" s="452">
        <f t="shared" si="2098"/>
        <v>1.7578947368421052</v>
      </c>
      <c r="FL538" s="452">
        <f t="shared" si="2099"/>
        <v>1.3808182626741774</v>
      </c>
      <c r="FM538" s="452">
        <f t="shared" si="2100"/>
        <v>1.1166617254669433</v>
      </c>
      <c r="FN538" s="452">
        <f t="shared" si="2101"/>
        <v>1.6331180811808117</v>
      </c>
      <c r="FO538" s="452">
        <f t="shared" si="2102"/>
        <v>1.0534132841328414</v>
      </c>
      <c r="FP538" s="452">
        <f t="shared" si="2103"/>
        <v>1.7938596491228069</v>
      </c>
      <c r="FQ538" s="452">
        <f t="shared" si="2104"/>
        <v>1.0385964912280701</v>
      </c>
      <c r="FR538" s="453"/>
      <c r="FS538" s="446">
        <f t="shared" si="2110"/>
        <v>176019</v>
      </c>
      <c r="FT538" s="446" t="str">
        <f t="shared" si="2110"/>
        <v>-</v>
      </c>
      <c r="FU538" s="446">
        <f t="shared" si="2110"/>
        <v>5632608</v>
      </c>
      <c r="FV538" s="446">
        <f t="shared" si="2110"/>
        <v>11910619</v>
      </c>
      <c r="FW538" s="446">
        <f t="shared" si="2110"/>
        <v>2645775</v>
      </c>
      <c r="FX538" s="446">
        <f t="shared" si="2110"/>
        <v>2292255</v>
      </c>
      <c r="FY538" s="446">
        <f t="shared" si="2110"/>
        <v>48868024</v>
      </c>
      <c r="FZ538" s="446">
        <f t="shared" si="2110"/>
        <v>198718880</v>
      </c>
      <c r="GA538" s="446">
        <f t="shared" si="2110"/>
        <v>17167260</v>
      </c>
      <c r="GB538" s="446"/>
      <c r="GC538" s="446"/>
      <c r="GD538" s="446"/>
      <c r="GE538" s="446"/>
      <c r="GF538" s="446"/>
      <c r="GG538" s="446"/>
      <c r="GH538" s="446"/>
      <c r="GI538" s="446"/>
      <c r="GJ538" s="446"/>
      <c r="GK538" s="446"/>
      <c r="GL538" s="446"/>
      <c r="GM538" s="446"/>
      <c r="GN538" s="446"/>
      <c r="GO538" s="446">
        <f t="shared" si="2111"/>
        <v>127893</v>
      </c>
      <c r="GP538" s="446">
        <f t="shared" si="2111"/>
        <v>224280</v>
      </c>
      <c r="GQ538" s="446">
        <f t="shared" si="2111"/>
        <v>0</v>
      </c>
      <c r="GR538" s="446">
        <f t="shared" si="2111"/>
        <v>2662170</v>
      </c>
      <c r="GS538" s="446">
        <f t="shared" si="2111"/>
        <v>30010725</v>
      </c>
      <c r="GT538" s="446">
        <f t="shared" si="2111"/>
        <v>0</v>
      </c>
      <c r="GU538" s="446">
        <f t="shared" si="2111"/>
        <v>5784950</v>
      </c>
      <c r="GV538" s="416"/>
      <c r="GW538" s="402"/>
      <c r="GX538" s="402"/>
      <c r="GY538" s="402"/>
      <c r="GZ538" s="402"/>
      <c r="HA538" s="402"/>
    </row>
    <row r="539" spans="1:209" ht="9.75" customHeight="1" x14ac:dyDescent="0.2">
      <c r="A539" s="417" t="str">
        <f t="shared" si="2090"/>
        <v>2018-19APRILRYF</v>
      </c>
      <c r="B539" s="458" t="str">
        <f t="shared" si="2107"/>
        <v>2018-19</v>
      </c>
      <c r="C539" s="402" t="s">
        <v>664</v>
      </c>
      <c r="D539" s="402" t="s">
        <v>667</v>
      </c>
      <c r="E539" s="402" t="s">
        <v>666</v>
      </c>
      <c r="F539" s="478" t="s">
        <v>457</v>
      </c>
      <c r="G539" s="478" t="s">
        <v>694</v>
      </c>
      <c r="H539" s="479">
        <v>92010</v>
      </c>
      <c r="I539" s="479">
        <v>63027</v>
      </c>
      <c r="J539" s="479">
        <v>275874</v>
      </c>
      <c r="K539" s="506">
        <v>4</v>
      </c>
      <c r="L539" s="506">
        <v>2</v>
      </c>
      <c r="M539" s="479" t="s">
        <v>152</v>
      </c>
      <c r="N539" s="506">
        <v>17</v>
      </c>
      <c r="O539" s="506">
        <v>51</v>
      </c>
      <c r="P539" s="479" t="s">
        <v>152</v>
      </c>
      <c r="Q539" s="479" t="s">
        <v>152</v>
      </c>
      <c r="R539" s="479" t="s">
        <v>152</v>
      </c>
      <c r="S539" s="479">
        <v>70042</v>
      </c>
      <c r="T539" s="479">
        <v>5223</v>
      </c>
      <c r="U539" s="479">
        <v>3206</v>
      </c>
      <c r="V539" s="479">
        <v>34368</v>
      </c>
      <c r="W539" s="479">
        <v>18708</v>
      </c>
      <c r="X539" s="479">
        <v>1051</v>
      </c>
      <c r="Y539" s="479">
        <v>2670504</v>
      </c>
      <c r="Z539" s="479">
        <v>511</v>
      </c>
      <c r="AA539" s="479">
        <v>950</v>
      </c>
      <c r="AB539" s="479">
        <v>2444960</v>
      </c>
      <c r="AC539" s="479">
        <v>763</v>
      </c>
      <c r="AD539" s="479">
        <v>1395</v>
      </c>
      <c r="AE539" s="479">
        <v>48206023</v>
      </c>
      <c r="AF539" s="479">
        <v>1403</v>
      </c>
      <c r="AG539" s="479">
        <v>2895</v>
      </c>
      <c r="AH539" s="479">
        <v>56833446</v>
      </c>
      <c r="AI539" s="479">
        <v>3038</v>
      </c>
      <c r="AJ539" s="479">
        <v>7116</v>
      </c>
      <c r="AK539" s="479">
        <v>7673168</v>
      </c>
      <c r="AL539" s="479">
        <v>7301</v>
      </c>
      <c r="AM539" s="479">
        <v>15254</v>
      </c>
      <c r="AN539" s="479"/>
      <c r="AO539" s="479"/>
      <c r="AP539" s="479"/>
      <c r="AQ539" s="479"/>
      <c r="AR539" s="479"/>
      <c r="AS539" s="479"/>
      <c r="AT539" s="479">
        <v>4089</v>
      </c>
      <c r="AU539" s="479">
        <v>344</v>
      </c>
      <c r="AV539" s="479">
        <v>1103</v>
      </c>
      <c r="AW539" s="479">
        <v>4234</v>
      </c>
      <c r="AX539" s="479">
        <v>637</v>
      </c>
      <c r="AY539" s="479">
        <v>2005</v>
      </c>
      <c r="AZ539" s="479">
        <v>45</v>
      </c>
      <c r="BA539" s="479"/>
      <c r="BB539" s="479"/>
      <c r="BC539" s="479"/>
      <c r="BD539" s="479"/>
      <c r="BE539" s="479"/>
      <c r="BF539" s="479"/>
      <c r="BG539" s="479"/>
      <c r="BH539" s="479"/>
      <c r="BI539" s="479">
        <v>37006</v>
      </c>
      <c r="BJ539" s="479">
        <v>3248</v>
      </c>
      <c r="BK539" s="479">
        <v>25699</v>
      </c>
      <c r="BL539" s="479">
        <v>65953</v>
      </c>
      <c r="BM539" s="479">
        <v>11132</v>
      </c>
      <c r="BN539" s="479">
        <v>8674</v>
      </c>
      <c r="BO539" s="479">
        <v>6837</v>
      </c>
      <c r="BP539" s="479">
        <v>5396</v>
      </c>
      <c r="BQ539" s="479">
        <v>45729</v>
      </c>
      <c r="BR539" s="479">
        <v>39279</v>
      </c>
      <c r="BS539" s="479">
        <v>26756</v>
      </c>
      <c r="BT539" s="479">
        <v>20689</v>
      </c>
      <c r="BU539" s="479">
        <v>1493</v>
      </c>
      <c r="BV539" s="479">
        <v>1119</v>
      </c>
      <c r="BW539" s="479"/>
      <c r="BX539" s="479"/>
      <c r="BY539" s="479"/>
      <c r="BZ539" s="479"/>
      <c r="CA539" s="479"/>
      <c r="CB539" s="479"/>
      <c r="CC539" s="479"/>
      <c r="CD539" s="479"/>
      <c r="CE539" s="479"/>
      <c r="CF539" s="479"/>
      <c r="CG539" s="479"/>
      <c r="CH539" s="479"/>
      <c r="CI539" s="479"/>
      <c r="CJ539" s="479"/>
      <c r="CK539" s="479"/>
      <c r="CL539" s="479"/>
      <c r="CM539" s="479"/>
      <c r="CN539" s="479"/>
      <c r="CO539" s="479"/>
      <c r="CP539" s="479"/>
      <c r="CQ539" s="479"/>
      <c r="CR539" s="479"/>
      <c r="CS539" s="479"/>
      <c r="CT539" s="479"/>
      <c r="CU539" s="479"/>
      <c r="CV539" s="479"/>
      <c r="CW539" s="479"/>
      <c r="CX539" s="479"/>
      <c r="CY539" s="479"/>
      <c r="CZ539" s="479"/>
      <c r="DA539" s="479"/>
      <c r="DB539" s="479"/>
      <c r="DC539" s="479"/>
      <c r="DD539" s="479"/>
      <c r="DE539" s="479"/>
      <c r="DF539" s="479"/>
      <c r="DG539" s="479"/>
      <c r="DH539" s="479"/>
      <c r="DI539" s="479"/>
      <c r="DJ539" s="479"/>
      <c r="DK539" s="479">
        <v>404</v>
      </c>
      <c r="DL539" s="479">
        <v>149667</v>
      </c>
      <c r="DM539" s="479">
        <v>370</v>
      </c>
      <c r="DN539" s="479">
        <v>639</v>
      </c>
      <c r="DO539" s="479">
        <v>2827</v>
      </c>
      <c r="DP539" s="479">
        <v>140629</v>
      </c>
      <c r="DQ539" s="479">
        <v>50</v>
      </c>
      <c r="DR539" s="479">
        <v>103</v>
      </c>
      <c r="DS539" s="479"/>
      <c r="DT539" s="479"/>
      <c r="DU539" s="479"/>
      <c r="DV539" s="479"/>
      <c r="DW539" s="479"/>
      <c r="DX539" s="479"/>
      <c r="DY539" s="479"/>
      <c r="DZ539" s="479"/>
      <c r="EA539" s="479"/>
      <c r="EB539" s="479"/>
      <c r="EC539" s="479"/>
      <c r="ED539" s="479"/>
      <c r="EE539" s="479"/>
      <c r="EF539" s="479"/>
      <c r="EG539" s="479" t="s">
        <v>152</v>
      </c>
      <c r="EH539" s="479" t="s">
        <v>152</v>
      </c>
      <c r="EI539" s="479">
        <v>142</v>
      </c>
      <c r="EJ539" s="479">
        <v>1121</v>
      </c>
      <c r="EK539" s="479">
        <v>1001</v>
      </c>
      <c r="EL539" s="479">
        <v>24</v>
      </c>
      <c r="EM539" s="479">
        <v>1057</v>
      </c>
      <c r="EN539" s="479">
        <v>4960974</v>
      </c>
      <c r="EO539" s="479">
        <v>4425</v>
      </c>
      <c r="EP539" s="479">
        <v>9204</v>
      </c>
      <c r="EQ539" s="479">
        <v>5519963</v>
      </c>
      <c r="ER539" s="479">
        <v>5514</v>
      </c>
      <c r="ES539" s="479">
        <v>11336</v>
      </c>
      <c r="ET539" s="479">
        <v>170608</v>
      </c>
      <c r="EU539" s="479">
        <v>7109</v>
      </c>
      <c r="EV539" s="479">
        <v>14854</v>
      </c>
      <c r="EW539" s="479">
        <v>6905021</v>
      </c>
      <c r="EX539" s="479">
        <v>6533</v>
      </c>
      <c r="EY539" s="479">
        <v>14868</v>
      </c>
      <c r="EZ539" s="476"/>
      <c r="FA539" s="446">
        <f t="shared" si="2091"/>
        <v>4</v>
      </c>
      <c r="FB539" s="417">
        <f t="shared" si="2092"/>
        <v>2018</v>
      </c>
      <c r="FC539" s="448">
        <f t="shared" si="2093"/>
        <v>43191</v>
      </c>
      <c r="FD539" s="449">
        <f t="shared" si="2094"/>
        <v>30</v>
      </c>
      <c r="FE539" s="450"/>
      <c r="FF539" s="450"/>
      <c r="FG539" s="450"/>
      <c r="FH539" s="452">
        <f t="shared" si="2095"/>
        <v>2.131342140532261</v>
      </c>
      <c r="FI539" s="452">
        <f t="shared" si="2096"/>
        <v>1.6607313804327015</v>
      </c>
      <c r="FJ539" s="452">
        <f t="shared" si="2097"/>
        <v>2.1325639426076108</v>
      </c>
      <c r="FK539" s="452">
        <f t="shared" si="2098"/>
        <v>1.6830941983780412</v>
      </c>
      <c r="FL539" s="452">
        <f t="shared" si="2099"/>
        <v>1.3305691340782122</v>
      </c>
      <c r="FM539" s="452">
        <f t="shared" si="2100"/>
        <v>1.1428945530726258</v>
      </c>
      <c r="FN539" s="452">
        <f t="shared" si="2101"/>
        <v>1.4301902929228139</v>
      </c>
      <c r="FO539" s="452">
        <f t="shared" si="2102"/>
        <v>1.1058905281163138</v>
      </c>
      <c r="FP539" s="452">
        <f t="shared" si="2103"/>
        <v>1.4205518553758325</v>
      </c>
      <c r="FQ539" s="452">
        <f t="shared" si="2104"/>
        <v>1.0647002854424357</v>
      </c>
      <c r="FR539" s="453"/>
      <c r="FS539" s="446">
        <f t="shared" si="2110"/>
        <v>126054</v>
      </c>
      <c r="FT539" s="446" t="str">
        <f t="shared" si="2110"/>
        <v>-</v>
      </c>
      <c r="FU539" s="446">
        <f t="shared" si="2110"/>
        <v>1071459</v>
      </c>
      <c r="FV539" s="446">
        <f t="shared" si="2110"/>
        <v>3214377</v>
      </c>
      <c r="FW539" s="446">
        <f t="shared" si="2110"/>
        <v>4961850</v>
      </c>
      <c r="FX539" s="446">
        <f t="shared" si="2110"/>
        <v>4472370</v>
      </c>
      <c r="FY539" s="446">
        <f t="shared" si="2110"/>
        <v>99495360</v>
      </c>
      <c r="FZ539" s="446">
        <f t="shared" si="2110"/>
        <v>133126128</v>
      </c>
      <c r="GA539" s="446">
        <f t="shared" si="2110"/>
        <v>16031954</v>
      </c>
      <c r="GB539" s="446"/>
      <c r="GC539" s="446"/>
      <c r="GD539" s="446"/>
      <c r="GE539" s="446"/>
      <c r="GF539" s="446"/>
      <c r="GG539" s="446"/>
      <c r="GH539" s="446"/>
      <c r="GI539" s="446"/>
      <c r="GJ539" s="446"/>
      <c r="GK539" s="446"/>
      <c r="GL539" s="446"/>
      <c r="GM539" s="446"/>
      <c r="GN539" s="446"/>
      <c r="GO539" s="446">
        <f t="shared" si="2111"/>
        <v>258156</v>
      </c>
      <c r="GP539" s="446">
        <f t="shared" si="2111"/>
        <v>291181</v>
      </c>
      <c r="GQ539" s="446">
        <f t="shared" si="2111"/>
        <v>0</v>
      </c>
      <c r="GR539" s="446">
        <f t="shared" si="2111"/>
        <v>10317684</v>
      </c>
      <c r="GS539" s="446">
        <f t="shared" si="2111"/>
        <v>11347336</v>
      </c>
      <c r="GT539" s="446">
        <f t="shared" si="2111"/>
        <v>356496</v>
      </c>
      <c r="GU539" s="446">
        <f t="shared" si="2111"/>
        <v>15715476</v>
      </c>
      <c r="GV539" s="416"/>
      <c r="GW539" s="402"/>
      <c r="GX539" s="402"/>
      <c r="GY539" s="402"/>
      <c r="GZ539" s="402"/>
      <c r="HA539" s="402"/>
    </row>
    <row r="540" spans="1:209" ht="9.75" customHeight="1" x14ac:dyDescent="0.2">
      <c r="A540" s="417" t="str">
        <f t="shared" si="2090"/>
        <v>2018-19APRILRYA</v>
      </c>
      <c r="B540" s="458" t="str">
        <f t="shared" si="2107"/>
        <v>2018-19</v>
      </c>
      <c r="C540" s="402" t="s">
        <v>664</v>
      </c>
      <c r="D540" s="402" t="s">
        <v>653</v>
      </c>
      <c r="E540" s="402" t="s">
        <v>652</v>
      </c>
      <c r="F540" s="478" t="s">
        <v>452</v>
      </c>
      <c r="G540" s="478" t="s">
        <v>695</v>
      </c>
      <c r="H540" s="479">
        <v>99555</v>
      </c>
      <c r="I540" s="479">
        <v>71501</v>
      </c>
      <c r="J540" s="479">
        <v>146905</v>
      </c>
      <c r="K540" s="506">
        <v>2</v>
      </c>
      <c r="L540" s="506">
        <v>1</v>
      </c>
      <c r="M540" s="479" t="s">
        <v>152</v>
      </c>
      <c r="N540" s="506">
        <v>4</v>
      </c>
      <c r="O540" s="506">
        <v>31</v>
      </c>
      <c r="P540" s="479" t="s">
        <v>152</v>
      </c>
      <c r="Q540" s="479" t="s">
        <v>152</v>
      </c>
      <c r="R540" s="479" t="s">
        <v>152</v>
      </c>
      <c r="S540" s="479">
        <v>82737</v>
      </c>
      <c r="T540" s="479">
        <v>4722</v>
      </c>
      <c r="U540" s="479">
        <v>2887</v>
      </c>
      <c r="V540" s="479">
        <v>36639</v>
      </c>
      <c r="W540" s="479">
        <v>33193</v>
      </c>
      <c r="X540" s="479">
        <v>1891</v>
      </c>
      <c r="Y540" s="479">
        <v>1935130</v>
      </c>
      <c r="Z540" s="479">
        <v>410</v>
      </c>
      <c r="AA540" s="479">
        <v>725</v>
      </c>
      <c r="AB540" s="479">
        <v>1368023</v>
      </c>
      <c r="AC540" s="479">
        <v>474</v>
      </c>
      <c r="AD540" s="479">
        <v>844</v>
      </c>
      <c r="AE540" s="479">
        <v>25027507</v>
      </c>
      <c r="AF540" s="479">
        <v>683</v>
      </c>
      <c r="AG540" s="479">
        <v>1224</v>
      </c>
      <c r="AH540" s="479">
        <v>51009104</v>
      </c>
      <c r="AI540" s="479">
        <v>1537</v>
      </c>
      <c r="AJ540" s="479">
        <v>3315</v>
      </c>
      <c r="AK540" s="479">
        <v>4466515</v>
      </c>
      <c r="AL540" s="479">
        <v>2362</v>
      </c>
      <c r="AM540" s="479">
        <v>5550</v>
      </c>
      <c r="AN540" s="479"/>
      <c r="AO540" s="479"/>
      <c r="AP540" s="479"/>
      <c r="AQ540" s="479"/>
      <c r="AR540" s="479"/>
      <c r="AS540" s="479"/>
      <c r="AT540" s="479">
        <v>2646</v>
      </c>
      <c r="AU540" s="479">
        <v>1</v>
      </c>
      <c r="AV540" s="479">
        <v>3</v>
      </c>
      <c r="AW540" s="479">
        <v>0</v>
      </c>
      <c r="AX540" s="479">
        <v>196</v>
      </c>
      <c r="AY540" s="479">
        <v>2446</v>
      </c>
      <c r="AZ540" s="479">
        <v>1826</v>
      </c>
      <c r="BA540" s="479"/>
      <c r="BB540" s="479"/>
      <c r="BC540" s="479"/>
      <c r="BD540" s="479"/>
      <c r="BE540" s="479"/>
      <c r="BF540" s="479"/>
      <c r="BG540" s="479"/>
      <c r="BH540" s="479"/>
      <c r="BI540" s="479">
        <v>46808</v>
      </c>
      <c r="BJ540" s="479">
        <v>3111</v>
      </c>
      <c r="BK540" s="479">
        <v>30172</v>
      </c>
      <c r="BL540" s="479">
        <v>80091</v>
      </c>
      <c r="BM540" s="479">
        <v>8807</v>
      </c>
      <c r="BN540" s="479">
        <v>6650</v>
      </c>
      <c r="BO540" s="479">
        <v>5343</v>
      </c>
      <c r="BP540" s="479">
        <v>4073</v>
      </c>
      <c r="BQ540" s="479">
        <v>45663</v>
      </c>
      <c r="BR540" s="479">
        <v>38664</v>
      </c>
      <c r="BS540" s="479">
        <v>52519</v>
      </c>
      <c r="BT540" s="479">
        <v>34783</v>
      </c>
      <c r="BU540" s="479">
        <v>4063</v>
      </c>
      <c r="BV540" s="479">
        <v>2004</v>
      </c>
      <c r="BW540" s="479"/>
      <c r="BX540" s="479"/>
      <c r="BY540" s="479"/>
      <c r="BZ540" s="479"/>
      <c r="CA540" s="479"/>
      <c r="CB540" s="479"/>
      <c r="CC540" s="479"/>
      <c r="CD540" s="479"/>
      <c r="CE540" s="479"/>
      <c r="CF540" s="479"/>
      <c r="CG540" s="479"/>
      <c r="CH540" s="479"/>
      <c r="CI540" s="479"/>
      <c r="CJ540" s="479"/>
      <c r="CK540" s="479"/>
      <c r="CL540" s="479"/>
      <c r="CM540" s="479"/>
      <c r="CN540" s="479"/>
      <c r="CO540" s="479"/>
      <c r="CP540" s="479"/>
      <c r="CQ540" s="479"/>
      <c r="CR540" s="479"/>
      <c r="CS540" s="479"/>
      <c r="CT540" s="479"/>
      <c r="CU540" s="479"/>
      <c r="CV540" s="479"/>
      <c r="CW540" s="479"/>
      <c r="CX540" s="479"/>
      <c r="CY540" s="479"/>
      <c r="CZ540" s="479"/>
      <c r="DA540" s="479"/>
      <c r="DB540" s="479"/>
      <c r="DC540" s="479"/>
      <c r="DD540" s="479"/>
      <c r="DE540" s="479"/>
      <c r="DF540" s="479"/>
      <c r="DG540" s="479"/>
      <c r="DH540" s="479"/>
      <c r="DI540" s="479"/>
      <c r="DJ540" s="479"/>
      <c r="DK540" s="479">
        <v>202</v>
      </c>
      <c r="DL540" s="479">
        <v>60579</v>
      </c>
      <c r="DM540" s="479">
        <v>300</v>
      </c>
      <c r="DN540" s="479">
        <v>539</v>
      </c>
      <c r="DO540" s="479">
        <v>3303</v>
      </c>
      <c r="DP540" s="479">
        <v>94032</v>
      </c>
      <c r="DQ540" s="479">
        <v>28</v>
      </c>
      <c r="DR540" s="479">
        <v>54</v>
      </c>
      <c r="DS540" s="479"/>
      <c r="DT540" s="479"/>
      <c r="DU540" s="479"/>
      <c r="DV540" s="479"/>
      <c r="DW540" s="479"/>
      <c r="DX540" s="479"/>
      <c r="DY540" s="479"/>
      <c r="DZ540" s="479"/>
      <c r="EA540" s="479"/>
      <c r="EB540" s="479"/>
      <c r="EC540" s="479"/>
      <c r="ED540" s="479"/>
      <c r="EE540" s="479"/>
      <c r="EF540" s="479"/>
      <c r="EG540" s="479" t="s">
        <v>152</v>
      </c>
      <c r="EH540" s="479" t="s">
        <v>152</v>
      </c>
      <c r="EI540" s="479">
        <v>287</v>
      </c>
      <c r="EJ540" s="479">
        <v>4</v>
      </c>
      <c r="EK540" s="479">
        <v>1774</v>
      </c>
      <c r="EL540" s="479">
        <v>0</v>
      </c>
      <c r="EM540" s="479">
        <v>1581</v>
      </c>
      <c r="EN540" s="479">
        <v>9041</v>
      </c>
      <c r="EO540" s="479">
        <v>2260</v>
      </c>
      <c r="EP540" s="479">
        <v>2871</v>
      </c>
      <c r="EQ540" s="479">
        <v>6671642</v>
      </c>
      <c r="ER540" s="479">
        <v>3761</v>
      </c>
      <c r="ES540" s="479">
        <v>7815</v>
      </c>
      <c r="ET540" s="479">
        <v>0</v>
      </c>
      <c r="EU540" s="479">
        <v>0</v>
      </c>
      <c r="EV540" s="479">
        <v>0</v>
      </c>
      <c r="EW540" s="479">
        <v>7309778</v>
      </c>
      <c r="EX540" s="479">
        <v>4624</v>
      </c>
      <c r="EY540" s="479">
        <v>9997</v>
      </c>
      <c r="EZ540" s="476"/>
      <c r="FA540" s="446">
        <f t="shared" si="2091"/>
        <v>4</v>
      </c>
      <c r="FB540" s="417">
        <f t="shared" si="2092"/>
        <v>2018</v>
      </c>
      <c r="FC540" s="448">
        <f t="shared" si="2093"/>
        <v>43191</v>
      </c>
      <c r="FD540" s="449">
        <f t="shared" si="2094"/>
        <v>30</v>
      </c>
      <c r="FE540" s="450"/>
      <c r="FF540" s="450"/>
      <c r="FG540" s="450"/>
      <c r="FH540" s="452">
        <f t="shared" si="2095"/>
        <v>1.8650995340957222</v>
      </c>
      <c r="FI540" s="452">
        <f t="shared" si="2096"/>
        <v>1.4083015671325709</v>
      </c>
      <c r="FJ540" s="452">
        <f t="shared" si="2097"/>
        <v>1.8507100796674749</v>
      </c>
      <c r="FK540" s="452">
        <f t="shared" si="2098"/>
        <v>1.4108070661586423</v>
      </c>
      <c r="FL540" s="452">
        <f t="shared" si="2099"/>
        <v>1.2462949316302301</v>
      </c>
      <c r="FM540" s="452">
        <f t="shared" si="2100"/>
        <v>1.0552689756816507</v>
      </c>
      <c r="FN540" s="452">
        <f t="shared" si="2101"/>
        <v>1.5822311933238935</v>
      </c>
      <c r="FO540" s="452">
        <f t="shared" si="2102"/>
        <v>1.0479016660139187</v>
      </c>
      <c r="FP540" s="452">
        <f t="shared" si="2103"/>
        <v>2.1485986250661027</v>
      </c>
      <c r="FQ540" s="452">
        <f t="shared" si="2104"/>
        <v>1.0597567424643046</v>
      </c>
      <c r="FR540" s="453"/>
      <c r="FS540" s="446">
        <f t="shared" si="2110"/>
        <v>71501</v>
      </c>
      <c r="FT540" s="446" t="str">
        <f t="shared" si="2110"/>
        <v>-</v>
      </c>
      <c r="FU540" s="446">
        <f t="shared" si="2110"/>
        <v>286004</v>
      </c>
      <c r="FV540" s="446">
        <f t="shared" si="2110"/>
        <v>2216531</v>
      </c>
      <c r="FW540" s="446">
        <f t="shared" si="2110"/>
        <v>3423450</v>
      </c>
      <c r="FX540" s="446">
        <f t="shared" si="2110"/>
        <v>2436628</v>
      </c>
      <c r="FY540" s="446">
        <f t="shared" si="2110"/>
        <v>44846136</v>
      </c>
      <c r="FZ540" s="446">
        <f t="shared" si="2110"/>
        <v>110034795</v>
      </c>
      <c r="GA540" s="446">
        <f t="shared" si="2110"/>
        <v>10495050</v>
      </c>
      <c r="GB540" s="446"/>
      <c r="GC540" s="446"/>
      <c r="GD540" s="446"/>
      <c r="GE540" s="446"/>
      <c r="GF540" s="446"/>
      <c r="GG540" s="446"/>
      <c r="GH540" s="446"/>
      <c r="GI540" s="446"/>
      <c r="GJ540" s="446"/>
      <c r="GK540" s="446"/>
      <c r="GL540" s="446"/>
      <c r="GM540" s="446"/>
      <c r="GN540" s="446"/>
      <c r="GO540" s="446">
        <f t="shared" si="2111"/>
        <v>108878</v>
      </c>
      <c r="GP540" s="446">
        <f t="shared" si="2111"/>
        <v>178362</v>
      </c>
      <c r="GQ540" s="446">
        <f t="shared" si="2111"/>
        <v>0</v>
      </c>
      <c r="GR540" s="446">
        <f t="shared" si="2111"/>
        <v>11484</v>
      </c>
      <c r="GS540" s="446">
        <f t="shared" si="2111"/>
        <v>13863810</v>
      </c>
      <c r="GT540" s="446">
        <f t="shared" si="2111"/>
        <v>0</v>
      </c>
      <c r="GU540" s="446">
        <f t="shared" si="2111"/>
        <v>15805257</v>
      </c>
      <c r="GV540" s="416"/>
      <c r="GW540" s="402"/>
      <c r="GX540" s="402"/>
      <c r="GY540" s="402"/>
      <c r="GZ540" s="402"/>
      <c r="HA540" s="402"/>
    </row>
    <row r="541" spans="1:209" ht="9.75" customHeight="1" x14ac:dyDescent="0.2">
      <c r="A541" s="485" t="str">
        <f t="shared" si="2090"/>
        <v>2018-19APRILRX8</v>
      </c>
      <c r="B541" s="503" t="str">
        <f t="shared" si="2107"/>
        <v>2018-19</v>
      </c>
      <c r="C541" s="436" t="s">
        <v>664</v>
      </c>
      <c r="D541" s="436" t="s">
        <v>646</v>
      </c>
      <c r="E541" s="436" t="s">
        <v>645</v>
      </c>
      <c r="F541" s="504" t="s">
        <v>450</v>
      </c>
      <c r="G541" s="504" t="s">
        <v>696</v>
      </c>
      <c r="H541" s="483">
        <v>77979</v>
      </c>
      <c r="I541" s="483">
        <v>57494</v>
      </c>
      <c r="J541" s="483">
        <v>153727</v>
      </c>
      <c r="K541" s="508">
        <v>3</v>
      </c>
      <c r="L541" s="508">
        <v>1</v>
      </c>
      <c r="M541" s="483" t="s">
        <v>152</v>
      </c>
      <c r="N541" s="508">
        <v>9</v>
      </c>
      <c r="O541" s="508">
        <v>54</v>
      </c>
      <c r="P541" s="483" t="s">
        <v>152</v>
      </c>
      <c r="Q541" s="483" t="s">
        <v>152</v>
      </c>
      <c r="R541" s="483" t="s">
        <v>152</v>
      </c>
      <c r="S541" s="483">
        <v>63247</v>
      </c>
      <c r="T541" s="483">
        <v>6758</v>
      </c>
      <c r="U541" s="483">
        <v>4828</v>
      </c>
      <c r="V541" s="483">
        <v>34747</v>
      </c>
      <c r="W541" s="483">
        <v>13109</v>
      </c>
      <c r="X541" s="483">
        <v>852</v>
      </c>
      <c r="Y541" s="483">
        <v>3260718</v>
      </c>
      <c r="Z541" s="483">
        <v>482</v>
      </c>
      <c r="AA541" s="483">
        <v>824</v>
      </c>
      <c r="AB541" s="483">
        <v>3332138</v>
      </c>
      <c r="AC541" s="483">
        <v>690</v>
      </c>
      <c r="AD541" s="483">
        <v>1223</v>
      </c>
      <c r="AE541" s="483">
        <v>45125459</v>
      </c>
      <c r="AF541" s="483">
        <v>1299</v>
      </c>
      <c r="AG541" s="483">
        <v>2753</v>
      </c>
      <c r="AH541" s="483">
        <v>42474164</v>
      </c>
      <c r="AI541" s="483">
        <v>3240</v>
      </c>
      <c r="AJ541" s="483">
        <v>7516</v>
      </c>
      <c r="AK541" s="483">
        <v>3417715</v>
      </c>
      <c r="AL541" s="483">
        <v>4011</v>
      </c>
      <c r="AM541" s="483">
        <v>9893</v>
      </c>
      <c r="AN541" s="483"/>
      <c r="AO541" s="483"/>
      <c r="AP541" s="483"/>
      <c r="AQ541" s="483"/>
      <c r="AR541" s="483"/>
      <c r="AS541" s="483"/>
      <c r="AT541" s="483">
        <v>4101</v>
      </c>
      <c r="AU541" s="483">
        <v>549</v>
      </c>
      <c r="AV541" s="483">
        <v>803</v>
      </c>
      <c r="AW541" s="483">
        <v>2825</v>
      </c>
      <c r="AX541" s="483">
        <v>380</v>
      </c>
      <c r="AY541" s="483">
        <v>2369</v>
      </c>
      <c r="AZ541" s="483">
        <v>2294</v>
      </c>
      <c r="BA541" s="483"/>
      <c r="BB541" s="483"/>
      <c r="BC541" s="483"/>
      <c r="BD541" s="483"/>
      <c r="BE541" s="483"/>
      <c r="BF541" s="483"/>
      <c r="BG541" s="483"/>
      <c r="BH541" s="483"/>
      <c r="BI541" s="483">
        <v>38122</v>
      </c>
      <c r="BJ541" s="483">
        <v>6485</v>
      </c>
      <c r="BK541" s="483">
        <v>14539</v>
      </c>
      <c r="BL541" s="483">
        <v>59146</v>
      </c>
      <c r="BM541" s="483">
        <v>15135</v>
      </c>
      <c r="BN541" s="483">
        <v>11681</v>
      </c>
      <c r="BO541" s="483">
        <v>10707</v>
      </c>
      <c r="BP541" s="483">
        <v>8376</v>
      </c>
      <c r="BQ541" s="483">
        <v>53689</v>
      </c>
      <c r="BR541" s="483">
        <v>41989</v>
      </c>
      <c r="BS541" s="483">
        <v>23379</v>
      </c>
      <c r="BT541" s="483">
        <v>14953</v>
      </c>
      <c r="BU541" s="483">
        <v>1587</v>
      </c>
      <c r="BV541" s="483">
        <v>966</v>
      </c>
      <c r="BW541" s="483"/>
      <c r="BX541" s="483"/>
      <c r="BY541" s="483"/>
      <c r="BZ541" s="483"/>
      <c r="CA541" s="483"/>
      <c r="CB541" s="483"/>
      <c r="CC541" s="483"/>
      <c r="CD541" s="483"/>
      <c r="CE541" s="483"/>
      <c r="CF541" s="483"/>
      <c r="CG541" s="483"/>
      <c r="CH541" s="483"/>
      <c r="CI541" s="483"/>
      <c r="CJ541" s="483"/>
      <c r="CK541" s="483"/>
      <c r="CL541" s="483"/>
      <c r="CM541" s="483"/>
      <c r="CN541" s="483"/>
      <c r="CO541" s="483"/>
      <c r="CP541" s="483"/>
      <c r="CQ541" s="483"/>
      <c r="CR541" s="483"/>
      <c r="CS541" s="483"/>
      <c r="CT541" s="483"/>
      <c r="CU541" s="483"/>
      <c r="CV541" s="483"/>
      <c r="CW541" s="483"/>
      <c r="CX541" s="483"/>
      <c r="CY541" s="483"/>
      <c r="CZ541" s="483"/>
      <c r="DA541" s="483"/>
      <c r="DB541" s="483"/>
      <c r="DC541" s="483"/>
      <c r="DD541" s="483"/>
      <c r="DE541" s="483"/>
      <c r="DF541" s="483"/>
      <c r="DG541" s="483"/>
      <c r="DH541" s="483"/>
      <c r="DI541" s="483"/>
      <c r="DJ541" s="483"/>
      <c r="DK541" s="483">
        <v>0</v>
      </c>
      <c r="DL541" s="483">
        <v>0</v>
      </c>
      <c r="DM541" s="483">
        <v>0</v>
      </c>
      <c r="DN541" s="483">
        <v>0</v>
      </c>
      <c r="DO541" s="483">
        <v>3501</v>
      </c>
      <c r="DP541" s="483">
        <v>99577</v>
      </c>
      <c r="DQ541" s="483">
        <v>28</v>
      </c>
      <c r="DR541" s="483">
        <v>50</v>
      </c>
      <c r="DS541" s="483"/>
      <c r="DT541" s="483"/>
      <c r="DU541" s="483"/>
      <c r="DV541" s="483"/>
      <c r="DW541" s="483"/>
      <c r="DX541" s="483"/>
      <c r="DY541" s="483"/>
      <c r="DZ541" s="483"/>
      <c r="EA541" s="483"/>
      <c r="EB541" s="483"/>
      <c r="EC541" s="483"/>
      <c r="ED541" s="483"/>
      <c r="EE541" s="483"/>
      <c r="EF541" s="483"/>
      <c r="EG541" s="483" t="s">
        <v>152</v>
      </c>
      <c r="EH541" s="483" t="s">
        <v>152</v>
      </c>
      <c r="EI541" s="483">
        <v>81</v>
      </c>
      <c r="EJ541" s="483">
        <v>439</v>
      </c>
      <c r="EK541" s="483">
        <v>246</v>
      </c>
      <c r="EL541" s="483">
        <v>68</v>
      </c>
      <c r="EM541" s="483">
        <v>2846</v>
      </c>
      <c r="EN541" s="483">
        <v>2023359</v>
      </c>
      <c r="EO541" s="483">
        <v>4609</v>
      </c>
      <c r="EP541" s="483">
        <v>10646</v>
      </c>
      <c r="EQ541" s="483">
        <v>1072321</v>
      </c>
      <c r="ER541" s="483">
        <v>4359</v>
      </c>
      <c r="ES541" s="483">
        <v>10317</v>
      </c>
      <c r="ET541" s="483">
        <v>461648</v>
      </c>
      <c r="EU541" s="483">
        <v>6789</v>
      </c>
      <c r="EV541" s="483">
        <v>13622</v>
      </c>
      <c r="EW541" s="483">
        <v>24449189</v>
      </c>
      <c r="EX541" s="483">
        <v>8591</v>
      </c>
      <c r="EY541" s="483">
        <v>18877</v>
      </c>
      <c r="EZ541" s="484"/>
      <c r="FA541" s="468">
        <f t="shared" si="2091"/>
        <v>4</v>
      </c>
      <c r="FB541" s="485">
        <f t="shared" si="2092"/>
        <v>2018</v>
      </c>
      <c r="FC541" s="486">
        <f t="shared" si="2093"/>
        <v>43191</v>
      </c>
      <c r="FD541" s="470">
        <f t="shared" si="2094"/>
        <v>30</v>
      </c>
      <c r="FE541" s="471"/>
      <c r="FF541" s="471"/>
      <c r="FG541" s="471"/>
      <c r="FH541" s="487">
        <f t="shared" si="2095"/>
        <v>2.2395679195028113</v>
      </c>
      <c r="FI541" s="487">
        <f t="shared" si="2096"/>
        <v>1.7284699615270791</v>
      </c>
      <c r="FJ541" s="487">
        <f t="shared" si="2097"/>
        <v>2.2176884838442419</v>
      </c>
      <c r="FK541" s="487">
        <f t="shared" si="2098"/>
        <v>1.7348798674399337</v>
      </c>
      <c r="FL541" s="487">
        <f t="shared" si="2099"/>
        <v>1.545140587676634</v>
      </c>
      <c r="FM541" s="487">
        <f t="shared" si="2100"/>
        <v>1.2084208708665496</v>
      </c>
      <c r="FN541" s="487">
        <f t="shared" si="2101"/>
        <v>1.783431230452361</v>
      </c>
      <c r="FO541" s="487">
        <f t="shared" si="2102"/>
        <v>1.1406667175223129</v>
      </c>
      <c r="FP541" s="487">
        <f t="shared" si="2103"/>
        <v>1.8626760563380282</v>
      </c>
      <c r="FQ541" s="487">
        <f t="shared" si="2104"/>
        <v>1.1338028169014085</v>
      </c>
      <c r="FR541" s="459"/>
      <c r="FS541" s="468">
        <f t="shared" si="2110"/>
        <v>57494</v>
      </c>
      <c r="FT541" s="468" t="str">
        <f t="shared" si="2110"/>
        <v>-</v>
      </c>
      <c r="FU541" s="468">
        <f t="shared" si="2110"/>
        <v>517446</v>
      </c>
      <c r="FV541" s="468">
        <f t="shared" si="2110"/>
        <v>3104676</v>
      </c>
      <c r="FW541" s="468">
        <f t="shared" si="2110"/>
        <v>5568592</v>
      </c>
      <c r="FX541" s="468">
        <f t="shared" si="2110"/>
        <v>5904644</v>
      </c>
      <c r="FY541" s="468">
        <f t="shared" si="2110"/>
        <v>95658491</v>
      </c>
      <c r="FZ541" s="468">
        <f t="shared" si="2110"/>
        <v>98527244</v>
      </c>
      <c r="GA541" s="468">
        <f t="shared" si="2110"/>
        <v>8428836</v>
      </c>
      <c r="GB541" s="468"/>
      <c r="GC541" s="468"/>
      <c r="GD541" s="468"/>
      <c r="GE541" s="468"/>
      <c r="GF541" s="468"/>
      <c r="GG541" s="468"/>
      <c r="GH541" s="468"/>
      <c r="GI541" s="468"/>
      <c r="GJ541" s="468"/>
      <c r="GK541" s="468"/>
      <c r="GL541" s="468"/>
      <c r="GM541" s="468"/>
      <c r="GN541" s="468"/>
      <c r="GO541" s="468">
        <f t="shared" si="2111"/>
        <v>0</v>
      </c>
      <c r="GP541" s="468">
        <f t="shared" si="2111"/>
        <v>175050</v>
      </c>
      <c r="GQ541" s="468">
        <f t="shared" si="2111"/>
        <v>0</v>
      </c>
      <c r="GR541" s="468">
        <f t="shared" si="2111"/>
        <v>4673594</v>
      </c>
      <c r="GS541" s="468">
        <f t="shared" si="2111"/>
        <v>2537982</v>
      </c>
      <c r="GT541" s="468">
        <f t="shared" si="2111"/>
        <v>926296</v>
      </c>
      <c r="GU541" s="468">
        <f t="shared" si="2111"/>
        <v>53723942</v>
      </c>
      <c r="GV541" s="425"/>
      <c r="GW541" s="402"/>
      <c r="GX541" s="402"/>
      <c r="GY541" s="402"/>
      <c r="GZ541" s="402"/>
      <c r="HA541" s="402"/>
    </row>
    <row r="542" spans="1:209" ht="9.75" customHeight="1" x14ac:dyDescent="0.2">
      <c r="A542" s="472" t="str">
        <f t="shared" si="2090"/>
        <v>2018-19MAYRX9</v>
      </c>
      <c r="B542" s="488" t="str">
        <f t="shared" si="2107"/>
        <v>2018-19</v>
      </c>
      <c r="C542" s="400" t="s">
        <v>668</v>
      </c>
      <c r="D542" s="400" t="s">
        <v>653</v>
      </c>
      <c r="E542" s="400" t="s">
        <v>652</v>
      </c>
      <c r="F542" s="474" t="s">
        <v>451</v>
      </c>
      <c r="G542" s="474" t="s">
        <v>686</v>
      </c>
      <c r="H542" s="475">
        <v>85309</v>
      </c>
      <c r="I542" s="475">
        <v>70097</v>
      </c>
      <c r="J542" s="475">
        <v>227907</v>
      </c>
      <c r="K542" s="505">
        <v>3</v>
      </c>
      <c r="L542" s="505">
        <v>2</v>
      </c>
      <c r="M542" s="475" t="s">
        <v>152</v>
      </c>
      <c r="N542" s="505">
        <v>6</v>
      </c>
      <c r="O542" s="505">
        <v>49</v>
      </c>
      <c r="P542" s="475" t="s">
        <v>152</v>
      </c>
      <c r="Q542" s="475" t="s">
        <v>152</v>
      </c>
      <c r="R542" s="475" t="s">
        <v>152</v>
      </c>
      <c r="S542" s="475">
        <v>59430</v>
      </c>
      <c r="T542" s="475">
        <v>5978</v>
      </c>
      <c r="U542" s="475">
        <v>3950</v>
      </c>
      <c r="V542" s="475">
        <v>34054</v>
      </c>
      <c r="W542" s="475">
        <v>12273</v>
      </c>
      <c r="X542" s="475">
        <v>283</v>
      </c>
      <c r="Y542" s="475">
        <v>2908349</v>
      </c>
      <c r="Z542" s="475">
        <v>487</v>
      </c>
      <c r="AA542" s="475">
        <v>876</v>
      </c>
      <c r="AB542" s="475">
        <v>4406475</v>
      </c>
      <c r="AC542" s="475">
        <v>1116</v>
      </c>
      <c r="AD542" s="475">
        <v>2587</v>
      </c>
      <c r="AE542" s="475">
        <v>62849828</v>
      </c>
      <c r="AF542" s="475">
        <v>1846</v>
      </c>
      <c r="AG542" s="475">
        <v>3875</v>
      </c>
      <c r="AH542" s="475">
        <v>53507044</v>
      </c>
      <c r="AI542" s="475">
        <v>4360</v>
      </c>
      <c r="AJ542" s="475">
        <v>10435</v>
      </c>
      <c r="AK542" s="475">
        <v>1112068</v>
      </c>
      <c r="AL542" s="475">
        <v>3930</v>
      </c>
      <c r="AM542" s="475">
        <v>9770</v>
      </c>
      <c r="AN542" s="475"/>
      <c r="AO542" s="475"/>
      <c r="AP542" s="475"/>
      <c r="AQ542" s="475"/>
      <c r="AR542" s="475"/>
      <c r="AS542" s="475"/>
      <c r="AT542" s="475">
        <v>3741</v>
      </c>
      <c r="AU542" s="475">
        <v>1141</v>
      </c>
      <c r="AV542" s="475">
        <v>1099</v>
      </c>
      <c r="AW542" s="475">
        <v>7</v>
      </c>
      <c r="AX542" s="475">
        <v>628</v>
      </c>
      <c r="AY542" s="475">
        <v>873</v>
      </c>
      <c r="AZ542" s="475">
        <v>9</v>
      </c>
      <c r="BA542" s="475"/>
      <c r="BB542" s="475"/>
      <c r="BC542" s="475"/>
      <c r="BD542" s="475"/>
      <c r="BE542" s="475"/>
      <c r="BF542" s="475"/>
      <c r="BG542" s="475"/>
      <c r="BH542" s="475"/>
      <c r="BI542" s="475">
        <v>36517</v>
      </c>
      <c r="BJ542" s="475">
        <v>2824</v>
      </c>
      <c r="BK542" s="475">
        <v>16348</v>
      </c>
      <c r="BL542" s="475">
        <v>55689</v>
      </c>
      <c r="BM542" s="475">
        <v>11122</v>
      </c>
      <c r="BN542" s="475">
        <v>8780</v>
      </c>
      <c r="BO542" s="475">
        <v>7605</v>
      </c>
      <c r="BP542" s="475">
        <v>6075</v>
      </c>
      <c r="BQ542" s="475">
        <v>44071</v>
      </c>
      <c r="BR542" s="475">
        <v>36815</v>
      </c>
      <c r="BS542" s="475">
        <v>16292</v>
      </c>
      <c r="BT542" s="475">
        <v>12832</v>
      </c>
      <c r="BU542" s="475">
        <v>344</v>
      </c>
      <c r="BV542" s="475">
        <v>276</v>
      </c>
      <c r="BW542" s="475"/>
      <c r="BX542" s="475"/>
      <c r="BY542" s="475"/>
      <c r="BZ542" s="475"/>
      <c r="CA542" s="475"/>
      <c r="CB542" s="475"/>
      <c r="CC542" s="475"/>
      <c r="CD542" s="475"/>
      <c r="CE542" s="475"/>
      <c r="CF542" s="475"/>
      <c r="CG542" s="475"/>
      <c r="CH542" s="475"/>
      <c r="CI542" s="475"/>
      <c r="CJ542" s="475"/>
      <c r="CK542" s="475"/>
      <c r="CL542" s="475"/>
      <c r="CM542" s="475"/>
      <c r="CN542" s="475"/>
      <c r="CO542" s="475"/>
      <c r="CP542" s="475"/>
      <c r="CQ542" s="475"/>
      <c r="CR542" s="475"/>
      <c r="CS542" s="475"/>
      <c r="CT542" s="475"/>
      <c r="CU542" s="475"/>
      <c r="CV542" s="475"/>
      <c r="CW542" s="475"/>
      <c r="CX542" s="475"/>
      <c r="CY542" s="475"/>
      <c r="CZ542" s="475"/>
      <c r="DA542" s="475"/>
      <c r="DB542" s="475"/>
      <c r="DC542" s="475"/>
      <c r="DD542" s="475"/>
      <c r="DE542" s="475"/>
      <c r="DF542" s="475"/>
      <c r="DG542" s="475"/>
      <c r="DH542" s="475"/>
      <c r="DI542" s="475"/>
      <c r="DJ542" s="475"/>
      <c r="DK542" s="475">
        <v>310</v>
      </c>
      <c r="DL542" s="475">
        <v>88952</v>
      </c>
      <c r="DM542" s="475">
        <v>287</v>
      </c>
      <c r="DN542" s="475">
        <v>471</v>
      </c>
      <c r="DO542" s="475">
        <v>3186</v>
      </c>
      <c r="DP542" s="475">
        <v>141392</v>
      </c>
      <c r="DQ542" s="475">
        <v>44</v>
      </c>
      <c r="DR542" s="475">
        <v>71</v>
      </c>
      <c r="DS542" s="475"/>
      <c r="DT542" s="475"/>
      <c r="DU542" s="475"/>
      <c r="DV542" s="475"/>
      <c r="DW542" s="475"/>
      <c r="DX542" s="475"/>
      <c r="DY542" s="475"/>
      <c r="DZ542" s="475"/>
      <c r="EA542" s="475"/>
      <c r="EB542" s="475"/>
      <c r="EC542" s="475"/>
      <c r="ED542" s="475"/>
      <c r="EE542" s="475"/>
      <c r="EF542" s="475"/>
      <c r="EG542" s="475" t="s">
        <v>152</v>
      </c>
      <c r="EH542" s="475" t="s">
        <v>152</v>
      </c>
      <c r="EI542" s="475">
        <v>0</v>
      </c>
      <c r="EJ542" s="475">
        <v>468</v>
      </c>
      <c r="EK542" s="475">
        <v>510</v>
      </c>
      <c r="EL542" s="475">
        <v>3</v>
      </c>
      <c r="EM542" s="475">
        <v>2120</v>
      </c>
      <c r="EN542" s="475">
        <v>1781060</v>
      </c>
      <c r="EO542" s="475">
        <v>3806</v>
      </c>
      <c r="EP542" s="475">
        <v>7462</v>
      </c>
      <c r="EQ542" s="475">
        <v>2183576</v>
      </c>
      <c r="ER542" s="475">
        <v>4282</v>
      </c>
      <c r="ES542" s="475">
        <v>8440</v>
      </c>
      <c r="ET542" s="475">
        <v>16803</v>
      </c>
      <c r="EU542" s="475">
        <v>5601</v>
      </c>
      <c r="EV542" s="475">
        <v>6753</v>
      </c>
      <c r="EW542" s="475">
        <v>14694031</v>
      </c>
      <c r="EX542" s="475">
        <v>6931</v>
      </c>
      <c r="EY542" s="475">
        <v>15592</v>
      </c>
      <c r="EZ542" s="476"/>
      <c r="FA542" s="477">
        <f t="shared" si="2091"/>
        <v>5</v>
      </c>
      <c r="FB542" s="417">
        <f t="shared" si="2092"/>
        <v>2018</v>
      </c>
      <c r="FC542" s="448">
        <f t="shared" si="2093"/>
        <v>43221</v>
      </c>
      <c r="FD542" s="449">
        <f t="shared" si="2094"/>
        <v>31</v>
      </c>
      <c r="FE542" s="450"/>
      <c r="FF542" s="450"/>
      <c r="FG542" s="450"/>
      <c r="FH542" s="452">
        <f t="shared" si="2095"/>
        <v>1.8604884576781533</v>
      </c>
      <c r="FI542" s="452">
        <f t="shared" si="2096"/>
        <v>1.4687186349949817</v>
      </c>
      <c r="FJ542" s="452">
        <f t="shared" si="2097"/>
        <v>1.9253164556962026</v>
      </c>
      <c r="FK542" s="452">
        <f t="shared" si="2098"/>
        <v>1.5379746835443038</v>
      </c>
      <c r="FL542" s="452">
        <f t="shared" si="2099"/>
        <v>1.2941504669055031</v>
      </c>
      <c r="FM542" s="452">
        <f t="shared" si="2100"/>
        <v>1.0810771128208141</v>
      </c>
      <c r="FN542" s="452">
        <f t="shared" si="2101"/>
        <v>1.3274667970341401</v>
      </c>
      <c r="FO542" s="452">
        <f t="shared" si="2102"/>
        <v>1.0455471359895705</v>
      </c>
      <c r="FP542" s="452">
        <f t="shared" si="2103"/>
        <v>1.215547703180212</v>
      </c>
      <c r="FQ542" s="452">
        <f t="shared" si="2104"/>
        <v>0.97526501766784457</v>
      </c>
      <c r="FR542" s="453"/>
      <c r="FS542" s="477">
        <f t="shared" si="2110"/>
        <v>140194</v>
      </c>
      <c r="FT542" s="477" t="str">
        <f t="shared" si="2110"/>
        <v>-</v>
      </c>
      <c r="FU542" s="477">
        <f t="shared" si="2110"/>
        <v>420582</v>
      </c>
      <c r="FV542" s="477">
        <f t="shared" si="2110"/>
        <v>3434753</v>
      </c>
      <c r="FW542" s="477">
        <f t="shared" si="2110"/>
        <v>5236728</v>
      </c>
      <c r="FX542" s="477">
        <f t="shared" si="2110"/>
        <v>10218650</v>
      </c>
      <c r="FY542" s="477">
        <f t="shared" si="2110"/>
        <v>131959250</v>
      </c>
      <c r="FZ542" s="477">
        <f t="shared" si="2110"/>
        <v>128068755</v>
      </c>
      <c r="GA542" s="477">
        <f t="shared" si="2110"/>
        <v>2764910</v>
      </c>
      <c r="GB542" s="477"/>
      <c r="GC542" s="477"/>
      <c r="GD542" s="477"/>
      <c r="GE542" s="477"/>
      <c r="GF542" s="477"/>
      <c r="GG542" s="477"/>
      <c r="GH542" s="477"/>
      <c r="GI542" s="477"/>
      <c r="GJ542" s="477"/>
      <c r="GK542" s="477"/>
      <c r="GL542" s="477"/>
      <c r="GM542" s="477"/>
      <c r="GN542" s="477"/>
      <c r="GO542" s="477">
        <f t="shared" si="2111"/>
        <v>146010</v>
      </c>
      <c r="GP542" s="477">
        <f t="shared" si="2111"/>
        <v>226206</v>
      </c>
      <c r="GQ542" s="477">
        <f t="shared" si="2111"/>
        <v>0</v>
      </c>
      <c r="GR542" s="477">
        <f t="shared" si="2111"/>
        <v>3492216</v>
      </c>
      <c r="GS542" s="477">
        <f t="shared" si="2111"/>
        <v>4304400</v>
      </c>
      <c r="GT542" s="477">
        <f t="shared" si="2111"/>
        <v>20259</v>
      </c>
      <c r="GU542" s="477">
        <f t="shared" si="2111"/>
        <v>33055040</v>
      </c>
      <c r="GV542" s="416"/>
      <c r="GW542" s="402"/>
      <c r="GX542" s="402"/>
      <c r="GY542" s="402"/>
      <c r="GZ542" s="402"/>
      <c r="HA542" s="402"/>
    </row>
    <row r="543" spans="1:209" ht="9.75" customHeight="1" x14ac:dyDescent="0.2">
      <c r="A543" s="417" t="str">
        <f t="shared" si="2090"/>
        <v>2018-19MAYRYC</v>
      </c>
      <c r="B543" s="458" t="str">
        <f t="shared" si="2107"/>
        <v>2018-19</v>
      </c>
      <c r="C543" s="402" t="s">
        <v>668</v>
      </c>
      <c r="D543" s="402" t="s">
        <v>656</v>
      </c>
      <c r="E543" s="402" t="s">
        <v>466</v>
      </c>
      <c r="F543" s="478" t="s">
        <v>453</v>
      </c>
      <c r="G543" s="478" t="s">
        <v>687</v>
      </c>
      <c r="H543" s="479">
        <v>103163</v>
      </c>
      <c r="I543" s="479">
        <v>66900</v>
      </c>
      <c r="J543" s="479">
        <v>371003</v>
      </c>
      <c r="K543" s="506">
        <v>6</v>
      </c>
      <c r="L543" s="506">
        <v>1</v>
      </c>
      <c r="M543" s="479" t="s">
        <v>152</v>
      </c>
      <c r="N543" s="506">
        <v>32</v>
      </c>
      <c r="O543" s="506">
        <v>82</v>
      </c>
      <c r="P543" s="479" t="s">
        <v>152</v>
      </c>
      <c r="Q543" s="479" t="s">
        <v>152</v>
      </c>
      <c r="R543" s="479" t="s">
        <v>152</v>
      </c>
      <c r="S543" s="479">
        <v>71914</v>
      </c>
      <c r="T543" s="479">
        <v>6654</v>
      </c>
      <c r="U543" s="479">
        <v>4497</v>
      </c>
      <c r="V543" s="479">
        <v>37670</v>
      </c>
      <c r="W543" s="479">
        <v>13789</v>
      </c>
      <c r="X543" s="479">
        <v>5407</v>
      </c>
      <c r="Y543" s="479">
        <v>3391708</v>
      </c>
      <c r="Z543" s="479">
        <v>510</v>
      </c>
      <c r="AA543" s="479">
        <v>927</v>
      </c>
      <c r="AB543" s="479">
        <v>3685887</v>
      </c>
      <c r="AC543" s="479">
        <v>820</v>
      </c>
      <c r="AD543" s="479">
        <v>1526</v>
      </c>
      <c r="AE543" s="479">
        <v>56514429</v>
      </c>
      <c r="AF543" s="479">
        <v>1500</v>
      </c>
      <c r="AG543" s="479">
        <v>3070</v>
      </c>
      <c r="AH543" s="479">
        <v>60262493</v>
      </c>
      <c r="AI543" s="479">
        <v>4370</v>
      </c>
      <c r="AJ543" s="479">
        <v>10669</v>
      </c>
      <c r="AK543" s="479">
        <v>27444759</v>
      </c>
      <c r="AL543" s="479">
        <v>5076</v>
      </c>
      <c r="AM543" s="479">
        <v>12022</v>
      </c>
      <c r="AN543" s="479"/>
      <c r="AO543" s="479"/>
      <c r="AP543" s="479"/>
      <c r="AQ543" s="479"/>
      <c r="AR543" s="479"/>
      <c r="AS543" s="479"/>
      <c r="AT543" s="479">
        <v>5479</v>
      </c>
      <c r="AU543" s="479">
        <v>90</v>
      </c>
      <c r="AV543" s="479">
        <v>3081</v>
      </c>
      <c r="AW543" s="479">
        <v>417</v>
      </c>
      <c r="AX543" s="479">
        <v>60</v>
      </c>
      <c r="AY543" s="479">
        <v>2248</v>
      </c>
      <c r="AZ543" s="479">
        <v>2522</v>
      </c>
      <c r="BA543" s="479"/>
      <c r="BB543" s="479"/>
      <c r="BC543" s="479"/>
      <c r="BD543" s="479"/>
      <c r="BE543" s="479"/>
      <c r="BF543" s="479"/>
      <c r="BG543" s="479"/>
      <c r="BH543" s="479"/>
      <c r="BI543" s="479">
        <v>42702</v>
      </c>
      <c r="BJ543" s="479">
        <v>2056</v>
      </c>
      <c r="BK543" s="479">
        <v>21677</v>
      </c>
      <c r="BL543" s="479">
        <v>66435</v>
      </c>
      <c r="BM543" s="479">
        <v>14820</v>
      </c>
      <c r="BN543" s="479">
        <v>10916</v>
      </c>
      <c r="BO543" s="479">
        <v>10008</v>
      </c>
      <c r="BP543" s="479">
        <v>7519</v>
      </c>
      <c r="BQ543" s="479">
        <v>58571</v>
      </c>
      <c r="BR543" s="479">
        <v>43964</v>
      </c>
      <c r="BS543" s="479">
        <v>25573</v>
      </c>
      <c r="BT543" s="479">
        <v>15103</v>
      </c>
      <c r="BU543" s="479">
        <v>10299</v>
      </c>
      <c r="BV543" s="479">
        <v>5866</v>
      </c>
      <c r="BW543" s="479"/>
      <c r="BX543" s="479"/>
      <c r="BY543" s="479"/>
      <c r="BZ543" s="479"/>
      <c r="CA543" s="479"/>
      <c r="CB543" s="479"/>
      <c r="CC543" s="479"/>
      <c r="CD543" s="479"/>
      <c r="CE543" s="479"/>
      <c r="CF543" s="479"/>
      <c r="CG543" s="479"/>
      <c r="CH543" s="479"/>
      <c r="CI543" s="479"/>
      <c r="CJ543" s="479"/>
      <c r="CK543" s="479"/>
      <c r="CL543" s="479"/>
      <c r="CM543" s="479"/>
      <c r="CN543" s="479"/>
      <c r="CO543" s="479"/>
      <c r="CP543" s="479"/>
      <c r="CQ543" s="479"/>
      <c r="CR543" s="479"/>
      <c r="CS543" s="479"/>
      <c r="CT543" s="479"/>
      <c r="CU543" s="479"/>
      <c r="CV543" s="479"/>
      <c r="CW543" s="479"/>
      <c r="CX543" s="479"/>
      <c r="CY543" s="479"/>
      <c r="CZ543" s="479"/>
      <c r="DA543" s="479"/>
      <c r="DB543" s="479"/>
      <c r="DC543" s="479"/>
      <c r="DD543" s="479"/>
      <c r="DE543" s="479"/>
      <c r="DF543" s="479"/>
      <c r="DG543" s="479"/>
      <c r="DH543" s="479"/>
      <c r="DI543" s="479"/>
      <c r="DJ543" s="479"/>
      <c r="DK543" s="479">
        <v>463</v>
      </c>
      <c r="DL543" s="479">
        <v>135169</v>
      </c>
      <c r="DM543" s="479">
        <v>292</v>
      </c>
      <c r="DN543" s="479">
        <v>490</v>
      </c>
      <c r="DO543" s="479">
        <v>6342</v>
      </c>
      <c r="DP543" s="479">
        <v>236120</v>
      </c>
      <c r="DQ543" s="479">
        <v>37</v>
      </c>
      <c r="DR543" s="479">
        <v>67</v>
      </c>
      <c r="DS543" s="479"/>
      <c r="DT543" s="479"/>
      <c r="DU543" s="479"/>
      <c r="DV543" s="479"/>
      <c r="DW543" s="479"/>
      <c r="DX543" s="479"/>
      <c r="DY543" s="479"/>
      <c r="DZ543" s="479"/>
      <c r="EA543" s="479"/>
      <c r="EB543" s="479"/>
      <c r="EC543" s="479"/>
      <c r="ED543" s="479"/>
      <c r="EE543" s="479"/>
      <c r="EF543" s="479"/>
      <c r="EG543" s="479" t="s">
        <v>152</v>
      </c>
      <c r="EH543" s="479" t="s">
        <v>152</v>
      </c>
      <c r="EI543" s="479">
        <v>47</v>
      </c>
      <c r="EJ543" s="479">
        <v>883</v>
      </c>
      <c r="EK543" s="479">
        <v>750</v>
      </c>
      <c r="EL543" s="479">
        <v>50</v>
      </c>
      <c r="EM543" s="479">
        <v>1185</v>
      </c>
      <c r="EN543" s="479">
        <v>8529125</v>
      </c>
      <c r="EO543" s="479">
        <v>9659</v>
      </c>
      <c r="EP543" s="479">
        <v>22572</v>
      </c>
      <c r="EQ543" s="479">
        <v>8854580</v>
      </c>
      <c r="ER543" s="479">
        <v>11806</v>
      </c>
      <c r="ES543" s="479">
        <v>27393</v>
      </c>
      <c r="ET543" s="479">
        <v>579442</v>
      </c>
      <c r="EU543" s="479">
        <v>11589</v>
      </c>
      <c r="EV543" s="479">
        <v>22799</v>
      </c>
      <c r="EW543" s="479">
        <v>17667040</v>
      </c>
      <c r="EX543" s="479">
        <v>14909</v>
      </c>
      <c r="EY543" s="479">
        <v>33510</v>
      </c>
      <c r="EZ543" s="476"/>
      <c r="FA543" s="446">
        <f t="shared" si="2091"/>
        <v>5</v>
      </c>
      <c r="FB543" s="417">
        <f t="shared" si="2092"/>
        <v>2018</v>
      </c>
      <c r="FC543" s="448">
        <f t="shared" si="2093"/>
        <v>43221</v>
      </c>
      <c r="FD543" s="449">
        <f t="shared" si="2094"/>
        <v>31</v>
      </c>
      <c r="FE543" s="450"/>
      <c r="FF543" s="450"/>
      <c r="FG543" s="450"/>
      <c r="FH543" s="452">
        <f t="shared" si="2095"/>
        <v>2.2272317403065824</v>
      </c>
      <c r="FI543" s="452">
        <f t="shared" si="2096"/>
        <v>1.6405169822663059</v>
      </c>
      <c r="FJ543" s="452">
        <f t="shared" si="2097"/>
        <v>2.2254836557705135</v>
      </c>
      <c r="FK543" s="452">
        <f t="shared" si="2098"/>
        <v>1.6720035579275072</v>
      </c>
      <c r="FL543" s="452">
        <f t="shared" si="2099"/>
        <v>1.5548447040084947</v>
      </c>
      <c r="FM543" s="452">
        <f t="shared" si="2100"/>
        <v>1.1670825590655693</v>
      </c>
      <c r="FN543" s="452">
        <f t="shared" si="2101"/>
        <v>1.8545942417869317</v>
      </c>
      <c r="FO543" s="452">
        <f t="shared" si="2102"/>
        <v>1.0952933497715571</v>
      </c>
      <c r="FP543" s="452">
        <f t="shared" si="2103"/>
        <v>1.9047530978361384</v>
      </c>
      <c r="FQ543" s="452">
        <f t="shared" si="2104"/>
        <v>1.0848899574625486</v>
      </c>
      <c r="FR543" s="453"/>
      <c r="FS543" s="446">
        <f t="shared" ref="FS543:GA552" si="2112">IFERROR(HLOOKUP(FS$1,$H$5:$HA$10112,MATCH($A543,$A$5:$A$10112,0),0)*HLOOKUP(FS$2,$H$5:$HA$10112,MATCH($A543,$A$5:$A$10112,0),0),"-")</f>
        <v>66900</v>
      </c>
      <c r="FT543" s="446" t="str">
        <f t="shared" si="2112"/>
        <v>-</v>
      </c>
      <c r="FU543" s="446">
        <f t="shared" si="2112"/>
        <v>2140800</v>
      </c>
      <c r="FV543" s="446">
        <f t="shared" si="2112"/>
        <v>5485800</v>
      </c>
      <c r="FW543" s="446">
        <f t="shared" si="2112"/>
        <v>6168258</v>
      </c>
      <c r="FX543" s="446">
        <f t="shared" si="2112"/>
        <v>6862422</v>
      </c>
      <c r="FY543" s="446">
        <f t="shared" si="2112"/>
        <v>115646900</v>
      </c>
      <c r="FZ543" s="446">
        <f t="shared" si="2112"/>
        <v>147114841</v>
      </c>
      <c r="GA543" s="446">
        <f t="shared" si="2112"/>
        <v>65002954</v>
      </c>
      <c r="GB543" s="446"/>
      <c r="GC543" s="446"/>
      <c r="GD543" s="446"/>
      <c r="GE543" s="446"/>
      <c r="GF543" s="446"/>
      <c r="GG543" s="446"/>
      <c r="GH543" s="446"/>
      <c r="GI543" s="446"/>
      <c r="GJ543" s="446"/>
      <c r="GK543" s="446"/>
      <c r="GL543" s="446"/>
      <c r="GM543" s="446"/>
      <c r="GN543" s="446"/>
      <c r="GO543" s="446">
        <f t="shared" ref="GO543:GU552" si="2113">IFERROR(HLOOKUP(GO$1,$H$5:$HA$10112,MATCH($A543,$A$5:$A$10112,0),0)*HLOOKUP(GO$2,$H$5:$HA$10112,MATCH($A543,$A$5:$A$10112,0),0),"-")</f>
        <v>226870</v>
      </c>
      <c r="GP543" s="446">
        <f t="shared" si="2113"/>
        <v>424914</v>
      </c>
      <c r="GQ543" s="446">
        <f t="shared" si="2113"/>
        <v>0</v>
      </c>
      <c r="GR543" s="446">
        <f t="shared" si="2113"/>
        <v>19931076</v>
      </c>
      <c r="GS543" s="446">
        <f t="shared" si="2113"/>
        <v>20544750</v>
      </c>
      <c r="GT543" s="446">
        <f t="shared" si="2113"/>
        <v>1139950</v>
      </c>
      <c r="GU543" s="446">
        <f t="shared" si="2113"/>
        <v>39709350</v>
      </c>
      <c r="GV543" s="416"/>
      <c r="GW543" s="402"/>
      <c r="GX543" s="402"/>
      <c r="GY543" s="402"/>
      <c r="GZ543" s="402"/>
      <c r="HA543" s="402"/>
    </row>
    <row r="544" spans="1:209" ht="9.75" customHeight="1" x14ac:dyDescent="0.2">
      <c r="A544" s="417" t="str">
        <f t="shared" si="2090"/>
        <v>2018-19MAYR1F</v>
      </c>
      <c r="B544" s="458" t="str">
        <f t="shared" si="2107"/>
        <v>2018-19</v>
      </c>
      <c r="C544" s="402" t="s">
        <v>668</v>
      </c>
      <c r="D544" s="402" t="s">
        <v>663</v>
      </c>
      <c r="E544" s="402" t="s">
        <v>662</v>
      </c>
      <c r="F544" s="478" t="s">
        <v>458</v>
      </c>
      <c r="G544" s="478" t="s">
        <v>688</v>
      </c>
      <c r="H544" s="479">
        <v>2704</v>
      </c>
      <c r="I544" s="479">
        <v>1516</v>
      </c>
      <c r="J544" s="479">
        <v>8080</v>
      </c>
      <c r="K544" s="506">
        <v>5</v>
      </c>
      <c r="L544" s="506">
        <v>1</v>
      </c>
      <c r="M544" s="479" t="s">
        <v>152</v>
      </c>
      <c r="N544" s="506">
        <v>21</v>
      </c>
      <c r="O544" s="506">
        <v>78</v>
      </c>
      <c r="P544" s="479" t="s">
        <v>152</v>
      </c>
      <c r="Q544" s="479" t="s">
        <v>152</v>
      </c>
      <c r="R544" s="479" t="s">
        <v>152</v>
      </c>
      <c r="S544" s="479">
        <v>2393</v>
      </c>
      <c r="T544" s="479">
        <v>34</v>
      </c>
      <c r="U544" s="479">
        <v>17</v>
      </c>
      <c r="V544" s="479">
        <v>747</v>
      </c>
      <c r="W544" s="479">
        <v>839</v>
      </c>
      <c r="X544" s="479">
        <v>232</v>
      </c>
      <c r="Y544" s="479">
        <v>33686</v>
      </c>
      <c r="Z544" s="479">
        <v>991</v>
      </c>
      <c r="AA544" s="479">
        <v>1121</v>
      </c>
      <c r="AB544" s="479">
        <v>18844</v>
      </c>
      <c r="AC544" s="479">
        <v>1108</v>
      </c>
      <c r="AD544" s="479">
        <v>1214</v>
      </c>
      <c r="AE544" s="479">
        <v>628399</v>
      </c>
      <c r="AF544" s="479">
        <v>841</v>
      </c>
      <c r="AG544" s="479">
        <v>2033</v>
      </c>
      <c r="AH544" s="479">
        <v>1969717</v>
      </c>
      <c r="AI544" s="479">
        <v>2348</v>
      </c>
      <c r="AJ544" s="479">
        <v>5693</v>
      </c>
      <c r="AK544" s="479">
        <v>1318418</v>
      </c>
      <c r="AL544" s="479">
        <v>5683</v>
      </c>
      <c r="AM544" s="479">
        <v>13520</v>
      </c>
      <c r="AN544" s="479"/>
      <c r="AO544" s="479"/>
      <c r="AP544" s="479"/>
      <c r="AQ544" s="479"/>
      <c r="AR544" s="479"/>
      <c r="AS544" s="479"/>
      <c r="AT544" s="479">
        <v>145</v>
      </c>
      <c r="AU544" s="479">
        <v>30</v>
      </c>
      <c r="AV544" s="479">
        <v>4</v>
      </c>
      <c r="AW544" s="479">
        <v>0</v>
      </c>
      <c r="AX544" s="479">
        <v>0</v>
      </c>
      <c r="AY544" s="479">
        <v>111</v>
      </c>
      <c r="AZ544" s="479">
        <v>0</v>
      </c>
      <c r="BA544" s="479"/>
      <c r="BB544" s="479"/>
      <c r="BC544" s="479"/>
      <c r="BD544" s="479"/>
      <c r="BE544" s="479"/>
      <c r="BF544" s="479"/>
      <c r="BG544" s="479"/>
      <c r="BH544" s="479"/>
      <c r="BI544" s="479">
        <v>1884</v>
      </c>
      <c r="BJ544" s="479">
        <v>16</v>
      </c>
      <c r="BK544" s="479">
        <v>348</v>
      </c>
      <c r="BL544" s="479">
        <v>2248</v>
      </c>
      <c r="BM544" s="479">
        <v>62</v>
      </c>
      <c r="BN544" s="479">
        <v>51</v>
      </c>
      <c r="BO544" s="479">
        <v>19</v>
      </c>
      <c r="BP544" s="479">
        <v>19</v>
      </c>
      <c r="BQ544" s="479">
        <v>1027</v>
      </c>
      <c r="BR544" s="479">
        <v>918</v>
      </c>
      <c r="BS544" s="479">
        <v>1181</v>
      </c>
      <c r="BT544" s="479">
        <v>905</v>
      </c>
      <c r="BU544" s="479">
        <v>767</v>
      </c>
      <c r="BV544" s="479">
        <v>248</v>
      </c>
      <c r="BW544" s="479"/>
      <c r="BX544" s="479"/>
      <c r="BY544" s="479"/>
      <c r="BZ544" s="479"/>
      <c r="CA544" s="479"/>
      <c r="CB544" s="479"/>
      <c r="CC544" s="479"/>
      <c r="CD544" s="479"/>
      <c r="CE544" s="479"/>
      <c r="CF544" s="479"/>
      <c r="CG544" s="479"/>
      <c r="CH544" s="479"/>
      <c r="CI544" s="479"/>
      <c r="CJ544" s="479"/>
      <c r="CK544" s="479"/>
      <c r="CL544" s="479"/>
      <c r="CM544" s="479"/>
      <c r="CN544" s="479"/>
      <c r="CO544" s="479"/>
      <c r="CP544" s="479"/>
      <c r="CQ544" s="479"/>
      <c r="CR544" s="479"/>
      <c r="CS544" s="479"/>
      <c r="CT544" s="479"/>
      <c r="CU544" s="479"/>
      <c r="CV544" s="479"/>
      <c r="CW544" s="479"/>
      <c r="CX544" s="479"/>
      <c r="CY544" s="479"/>
      <c r="CZ544" s="479"/>
      <c r="DA544" s="479"/>
      <c r="DB544" s="479"/>
      <c r="DC544" s="479"/>
      <c r="DD544" s="479"/>
      <c r="DE544" s="479"/>
      <c r="DF544" s="479"/>
      <c r="DG544" s="479"/>
      <c r="DH544" s="479"/>
      <c r="DI544" s="479"/>
      <c r="DJ544" s="479"/>
      <c r="DK544" s="479">
        <v>0</v>
      </c>
      <c r="DL544" s="479">
        <v>0</v>
      </c>
      <c r="DM544" s="479">
        <v>0</v>
      </c>
      <c r="DN544" s="479">
        <v>0</v>
      </c>
      <c r="DO544" s="479">
        <v>10</v>
      </c>
      <c r="DP544" s="479">
        <v>0</v>
      </c>
      <c r="DQ544" s="479">
        <v>0</v>
      </c>
      <c r="DR544" s="479">
        <v>0</v>
      </c>
      <c r="DS544" s="479"/>
      <c r="DT544" s="479"/>
      <c r="DU544" s="479"/>
      <c r="DV544" s="479"/>
      <c r="DW544" s="479"/>
      <c r="DX544" s="479"/>
      <c r="DY544" s="479"/>
      <c r="DZ544" s="479"/>
      <c r="EA544" s="479"/>
      <c r="EB544" s="479"/>
      <c r="EC544" s="479"/>
      <c r="ED544" s="479"/>
      <c r="EE544" s="479"/>
      <c r="EF544" s="479"/>
      <c r="EG544" s="479" t="s">
        <v>152</v>
      </c>
      <c r="EH544" s="479" t="s">
        <v>152</v>
      </c>
      <c r="EI544" s="479">
        <v>104</v>
      </c>
      <c r="EJ544" s="479">
        <v>57</v>
      </c>
      <c r="EK544" s="479">
        <v>36</v>
      </c>
      <c r="EL544" s="479">
        <v>0</v>
      </c>
      <c r="EM544" s="479">
        <v>11</v>
      </c>
      <c r="EN544" s="479">
        <v>205948</v>
      </c>
      <c r="EO544" s="479">
        <v>3613</v>
      </c>
      <c r="EP544" s="479">
        <v>9710</v>
      </c>
      <c r="EQ544" s="479">
        <v>267466</v>
      </c>
      <c r="ER544" s="479">
        <v>7430</v>
      </c>
      <c r="ES544" s="479">
        <v>17726</v>
      </c>
      <c r="ET544" s="479">
        <v>0</v>
      </c>
      <c r="EU544" s="479">
        <v>0</v>
      </c>
      <c r="EV544" s="479">
        <v>0</v>
      </c>
      <c r="EW544" s="479">
        <v>96532</v>
      </c>
      <c r="EX544" s="479">
        <v>8776</v>
      </c>
      <c r="EY544" s="479">
        <v>19089</v>
      </c>
      <c r="EZ544" s="476"/>
      <c r="FA544" s="446">
        <f t="shared" si="2091"/>
        <v>5</v>
      </c>
      <c r="FB544" s="417">
        <f t="shared" si="2092"/>
        <v>2018</v>
      </c>
      <c r="FC544" s="448">
        <f t="shared" si="2093"/>
        <v>43221</v>
      </c>
      <c r="FD544" s="449">
        <f t="shared" si="2094"/>
        <v>31</v>
      </c>
      <c r="FE544" s="450"/>
      <c r="FF544" s="450"/>
      <c r="FG544" s="450"/>
      <c r="FH544" s="452">
        <f t="shared" si="2095"/>
        <v>1.8235294117647058</v>
      </c>
      <c r="FI544" s="452">
        <f t="shared" si="2096"/>
        <v>1.5</v>
      </c>
      <c r="FJ544" s="452">
        <f t="shared" si="2097"/>
        <v>1.1176470588235294</v>
      </c>
      <c r="FK544" s="452">
        <f t="shared" si="2098"/>
        <v>1.1176470588235294</v>
      </c>
      <c r="FL544" s="452">
        <f t="shared" si="2099"/>
        <v>1.3748326639892905</v>
      </c>
      <c r="FM544" s="452">
        <f t="shared" si="2100"/>
        <v>1.2289156626506024</v>
      </c>
      <c r="FN544" s="452">
        <f t="shared" si="2101"/>
        <v>1.4076281287246721</v>
      </c>
      <c r="FO544" s="452">
        <f t="shared" si="2102"/>
        <v>1.0786650774731823</v>
      </c>
      <c r="FP544" s="452">
        <f t="shared" si="2103"/>
        <v>3.3060344827586206</v>
      </c>
      <c r="FQ544" s="452">
        <f t="shared" si="2104"/>
        <v>1.0689655172413792</v>
      </c>
      <c r="FR544" s="453"/>
      <c r="FS544" s="446">
        <f t="shared" si="2112"/>
        <v>1516</v>
      </c>
      <c r="FT544" s="446" t="str">
        <f t="shared" si="2112"/>
        <v>-</v>
      </c>
      <c r="FU544" s="446">
        <f t="shared" si="2112"/>
        <v>31836</v>
      </c>
      <c r="FV544" s="446">
        <f t="shared" si="2112"/>
        <v>118248</v>
      </c>
      <c r="FW544" s="446">
        <f t="shared" si="2112"/>
        <v>38114</v>
      </c>
      <c r="FX544" s="446">
        <f t="shared" si="2112"/>
        <v>20638</v>
      </c>
      <c r="FY544" s="446">
        <f t="shared" si="2112"/>
        <v>1518651</v>
      </c>
      <c r="FZ544" s="446">
        <f t="shared" si="2112"/>
        <v>4776427</v>
      </c>
      <c r="GA544" s="446">
        <f t="shared" si="2112"/>
        <v>3136640</v>
      </c>
      <c r="GB544" s="446"/>
      <c r="GC544" s="446"/>
      <c r="GD544" s="446"/>
      <c r="GE544" s="446"/>
      <c r="GF544" s="446"/>
      <c r="GG544" s="446"/>
      <c r="GH544" s="446"/>
      <c r="GI544" s="446"/>
      <c r="GJ544" s="446"/>
      <c r="GK544" s="446"/>
      <c r="GL544" s="446"/>
      <c r="GM544" s="446"/>
      <c r="GN544" s="446"/>
      <c r="GO544" s="446">
        <f t="shared" si="2113"/>
        <v>0</v>
      </c>
      <c r="GP544" s="446">
        <f t="shared" si="2113"/>
        <v>0</v>
      </c>
      <c r="GQ544" s="446">
        <f t="shared" si="2113"/>
        <v>0</v>
      </c>
      <c r="GR544" s="446">
        <f t="shared" si="2113"/>
        <v>553470</v>
      </c>
      <c r="GS544" s="446">
        <f t="shared" si="2113"/>
        <v>638136</v>
      </c>
      <c r="GT544" s="446">
        <f t="shared" si="2113"/>
        <v>0</v>
      </c>
      <c r="GU544" s="446">
        <f t="shared" si="2113"/>
        <v>209979</v>
      </c>
      <c r="GV544" s="416"/>
      <c r="GW544" s="402"/>
      <c r="GX544" s="402"/>
      <c r="GY544" s="402"/>
      <c r="GZ544" s="402"/>
      <c r="HA544" s="402"/>
    </row>
    <row r="545" spans="1:209" ht="9.75" customHeight="1" x14ac:dyDescent="0.2">
      <c r="A545" s="493" t="str">
        <f t="shared" si="2090"/>
        <v>2018-19MAYRRU</v>
      </c>
      <c r="B545" s="494" t="str">
        <f t="shared" si="2107"/>
        <v>2018-19</v>
      </c>
      <c r="C545" s="480" t="s">
        <v>668</v>
      </c>
      <c r="D545" s="480" t="s">
        <v>659</v>
      </c>
      <c r="E545" s="480" t="s">
        <v>467</v>
      </c>
      <c r="F545" s="495" t="s">
        <v>454</v>
      </c>
      <c r="G545" s="495" t="s">
        <v>689</v>
      </c>
      <c r="H545" s="496">
        <v>161811</v>
      </c>
      <c r="I545" s="496">
        <v>133377</v>
      </c>
      <c r="J545" s="496">
        <v>990169</v>
      </c>
      <c r="K545" s="507">
        <v>7</v>
      </c>
      <c r="L545" s="507">
        <v>0</v>
      </c>
      <c r="M545" s="496" t="s">
        <v>152</v>
      </c>
      <c r="N545" s="507">
        <v>54</v>
      </c>
      <c r="O545" s="507">
        <v>130</v>
      </c>
      <c r="P545" s="496" t="s">
        <v>152</v>
      </c>
      <c r="Q545" s="496" t="s">
        <v>152</v>
      </c>
      <c r="R545" s="496" t="s">
        <v>152</v>
      </c>
      <c r="S545" s="496">
        <v>101934</v>
      </c>
      <c r="T545" s="496">
        <v>9890</v>
      </c>
      <c r="U545" s="496">
        <v>7424</v>
      </c>
      <c r="V545" s="496">
        <v>57692</v>
      </c>
      <c r="W545" s="496">
        <v>20597</v>
      </c>
      <c r="X545" s="496">
        <v>1146</v>
      </c>
      <c r="Y545" s="496">
        <v>4079263</v>
      </c>
      <c r="Z545" s="496">
        <v>412</v>
      </c>
      <c r="AA545" s="496">
        <v>681</v>
      </c>
      <c r="AB545" s="496">
        <v>5242979</v>
      </c>
      <c r="AC545" s="496">
        <v>706</v>
      </c>
      <c r="AD545" s="496">
        <v>1195</v>
      </c>
      <c r="AE545" s="496">
        <v>63892717</v>
      </c>
      <c r="AF545" s="496">
        <v>1107</v>
      </c>
      <c r="AG545" s="496">
        <v>2244</v>
      </c>
      <c r="AH545" s="496">
        <v>61949799</v>
      </c>
      <c r="AI545" s="496">
        <v>3008</v>
      </c>
      <c r="AJ545" s="496">
        <v>7259</v>
      </c>
      <c r="AK545" s="496">
        <v>6082565</v>
      </c>
      <c r="AL545" s="496">
        <v>5308</v>
      </c>
      <c r="AM545" s="496">
        <v>13024</v>
      </c>
      <c r="AN545" s="496"/>
      <c r="AO545" s="496"/>
      <c r="AP545" s="496"/>
      <c r="AQ545" s="496"/>
      <c r="AR545" s="496"/>
      <c r="AS545" s="496"/>
      <c r="AT545" s="496">
        <v>6993</v>
      </c>
      <c r="AU545" s="496">
        <v>275</v>
      </c>
      <c r="AV545" s="496">
        <v>1111</v>
      </c>
      <c r="AW545" s="496">
        <v>6636</v>
      </c>
      <c r="AX545" s="496">
        <v>221</v>
      </c>
      <c r="AY545" s="496">
        <v>5386</v>
      </c>
      <c r="AZ545" s="496">
        <v>0</v>
      </c>
      <c r="BA545" s="496"/>
      <c r="BB545" s="496"/>
      <c r="BC545" s="496"/>
      <c r="BD545" s="496"/>
      <c r="BE545" s="496"/>
      <c r="BF545" s="496"/>
      <c r="BG545" s="496"/>
      <c r="BH545" s="496"/>
      <c r="BI545" s="496">
        <v>62185</v>
      </c>
      <c r="BJ545" s="496">
        <v>6861</v>
      </c>
      <c r="BK545" s="496">
        <v>25895</v>
      </c>
      <c r="BL545" s="496">
        <v>94941</v>
      </c>
      <c r="BM545" s="496">
        <v>25668</v>
      </c>
      <c r="BN545" s="496">
        <v>20026</v>
      </c>
      <c r="BO545" s="496">
        <v>19215</v>
      </c>
      <c r="BP545" s="496">
        <v>15187</v>
      </c>
      <c r="BQ545" s="496">
        <v>84555</v>
      </c>
      <c r="BR545" s="496">
        <v>65155</v>
      </c>
      <c r="BS545" s="496">
        <v>32929</v>
      </c>
      <c r="BT545" s="496">
        <v>23140</v>
      </c>
      <c r="BU545" s="496">
        <v>1630</v>
      </c>
      <c r="BV545" s="496">
        <v>1202</v>
      </c>
      <c r="BW545" s="496"/>
      <c r="BX545" s="496"/>
      <c r="BY545" s="496"/>
      <c r="BZ545" s="496"/>
      <c r="CA545" s="496"/>
      <c r="CB545" s="496"/>
      <c r="CC545" s="496"/>
      <c r="CD545" s="496"/>
      <c r="CE545" s="496"/>
      <c r="CF545" s="496"/>
      <c r="CG545" s="496"/>
      <c r="CH545" s="496"/>
      <c r="CI545" s="496"/>
      <c r="CJ545" s="496"/>
      <c r="CK545" s="496"/>
      <c r="CL545" s="496"/>
      <c r="CM545" s="496"/>
      <c r="CN545" s="496"/>
      <c r="CO545" s="496"/>
      <c r="CP545" s="496"/>
      <c r="CQ545" s="496"/>
      <c r="CR545" s="496"/>
      <c r="CS545" s="496"/>
      <c r="CT545" s="496"/>
      <c r="CU545" s="496"/>
      <c r="CV545" s="496"/>
      <c r="CW545" s="496"/>
      <c r="CX545" s="496"/>
      <c r="CY545" s="496"/>
      <c r="CZ545" s="496"/>
      <c r="DA545" s="496"/>
      <c r="DB545" s="496"/>
      <c r="DC545" s="496"/>
      <c r="DD545" s="496"/>
      <c r="DE545" s="496"/>
      <c r="DF545" s="496"/>
      <c r="DG545" s="496"/>
      <c r="DH545" s="496"/>
      <c r="DI545" s="496"/>
      <c r="DJ545" s="496"/>
      <c r="DK545" s="496">
        <v>0</v>
      </c>
      <c r="DL545" s="496">
        <v>0</v>
      </c>
      <c r="DM545" s="496">
        <v>0</v>
      </c>
      <c r="DN545" s="496">
        <v>0</v>
      </c>
      <c r="DO545" s="496">
        <v>4784</v>
      </c>
      <c r="DP545" s="496">
        <v>346340</v>
      </c>
      <c r="DQ545" s="496">
        <v>72</v>
      </c>
      <c r="DR545" s="496">
        <v>144</v>
      </c>
      <c r="DS545" s="496"/>
      <c r="DT545" s="496"/>
      <c r="DU545" s="496"/>
      <c r="DV545" s="496"/>
      <c r="DW545" s="496"/>
      <c r="DX545" s="496"/>
      <c r="DY545" s="496"/>
      <c r="DZ545" s="496"/>
      <c r="EA545" s="496"/>
      <c r="EB545" s="496"/>
      <c r="EC545" s="496"/>
      <c r="ED545" s="496"/>
      <c r="EE545" s="496"/>
      <c r="EF545" s="496"/>
      <c r="EG545" s="496" t="s">
        <v>152</v>
      </c>
      <c r="EH545" s="496" t="s">
        <v>152</v>
      </c>
      <c r="EI545" s="496">
        <v>0</v>
      </c>
      <c r="EJ545" s="496">
        <v>734</v>
      </c>
      <c r="EK545" s="496">
        <v>1354</v>
      </c>
      <c r="EL545" s="496">
        <v>54</v>
      </c>
      <c r="EM545" s="496">
        <v>1332</v>
      </c>
      <c r="EN545" s="496">
        <v>4030312</v>
      </c>
      <c r="EO545" s="496">
        <v>5491</v>
      </c>
      <c r="EP545" s="496">
        <v>12079</v>
      </c>
      <c r="EQ545" s="496">
        <v>9180872</v>
      </c>
      <c r="ER545" s="496">
        <v>6781</v>
      </c>
      <c r="ES545" s="496">
        <v>13306</v>
      </c>
      <c r="ET545" s="496">
        <v>428748</v>
      </c>
      <c r="EU545" s="496">
        <v>7940</v>
      </c>
      <c r="EV545" s="496">
        <v>15176</v>
      </c>
      <c r="EW545" s="496">
        <v>11464284</v>
      </c>
      <c r="EX545" s="496">
        <v>8607</v>
      </c>
      <c r="EY545" s="496">
        <v>16087</v>
      </c>
      <c r="EZ545" s="497"/>
      <c r="FA545" s="482">
        <f t="shared" si="2091"/>
        <v>5</v>
      </c>
      <c r="FB545" s="493">
        <f t="shared" si="2092"/>
        <v>2018</v>
      </c>
      <c r="FC545" s="498">
        <f t="shared" si="2093"/>
        <v>43221</v>
      </c>
      <c r="FD545" s="499">
        <f t="shared" si="2094"/>
        <v>31</v>
      </c>
      <c r="FE545" s="500"/>
      <c r="FF545" s="500"/>
      <c r="FG545" s="500"/>
      <c r="FH545" s="481">
        <f t="shared" si="2095"/>
        <v>2.5953488372093023</v>
      </c>
      <c r="FI545" s="481">
        <f t="shared" si="2096"/>
        <v>2.0248736097067743</v>
      </c>
      <c r="FJ545" s="481">
        <f t="shared" si="2097"/>
        <v>2.5882273706896552</v>
      </c>
      <c r="FK545" s="481">
        <f t="shared" si="2098"/>
        <v>2.0456627155172415</v>
      </c>
      <c r="FL545" s="481">
        <f t="shared" si="2099"/>
        <v>1.465627816681689</v>
      </c>
      <c r="FM545" s="481">
        <f t="shared" si="2100"/>
        <v>1.1293593565832352</v>
      </c>
      <c r="FN545" s="481">
        <f t="shared" si="2101"/>
        <v>1.5987279700927319</v>
      </c>
      <c r="FO545" s="481">
        <f t="shared" si="2102"/>
        <v>1.1234645822207117</v>
      </c>
      <c r="FP545" s="481">
        <f t="shared" si="2103"/>
        <v>1.4223385689354275</v>
      </c>
      <c r="FQ545" s="481">
        <f t="shared" si="2104"/>
        <v>1.0488656195462478</v>
      </c>
      <c r="FR545" s="501"/>
      <c r="FS545" s="482">
        <f t="shared" si="2112"/>
        <v>0</v>
      </c>
      <c r="FT545" s="482" t="str">
        <f t="shared" si="2112"/>
        <v>-</v>
      </c>
      <c r="FU545" s="482">
        <f t="shared" si="2112"/>
        <v>7202358</v>
      </c>
      <c r="FV545" s="482">
        <f t="shared" si="2112"/>
        <v>17339010</v>
      </c>
      <c r="FW545" s="482">
        <f t="shared" si="2112"/>
        <v>6735090</v>
      </c>
      <c r="FX545" s="482">
        <f t="shared" si="2112"/>
        <v>8871680</v>
      </c>
      <c r="FY545" s="482">
        <f t="shared" si="2112"/>
        <v>129460848</v>
      </c>
      <c r="FZ545" s="482">
        <f t="shared" si="2112"/>
        <v>149513623</v>
      </c>
      <c r="GA545" s="482">
        <f t="shared" si="2112"/>
        <v>14925504</v>
      </c>
      <c r="GB545" s="482"/>
      <c r="GC545" s="482"/>
      <c r="GD545" s="482"/>
      <c r="GE545" s="482"/>
      <c r="GF545" s="482"/>
      <c r="GG545" s="482"/>
      <c r="GH545" s="482"/>
      <c r="GI545" s="482"/>
      <c r="GJ545" s="482"/>
      <c r="GK545" s="482"/>
      <c r="GL545" s="482"/>
      <c r="GM545" s="482"/>
      <c r="GN545" s="482"/>
      <c r="GO545" s="482">
        <f t="shared" si="2113"/>
        <v>0</v>
      </c>
      <c r="GP545" s="482">
        <f t="shared" si="2113"/>
        <v>688896</v>
      </c>
      <c r="GQ545" s="482">
        <f t="shared" si="2113"/>
        <v>0</v>
      </c>
      <c r="GR545" s="482">
        <f t="shared" si="2113"/>
        <v>8865986</v>
      </c>
      <c r="GS545" s="482">
        <f t="shared" si="2113"/>
        <v>18016324</v>
      </c>
      <c r="GT545" s="482">
        <f t="shared" si="2113"/>
        <v>819504</v>
      </c>
      <c r="GU545" s="482">
        <f t="shared" si="2113"/>
        <v>21427884</v>
      </c>
      <c r="GV545" s="502"/>
      <c r="GW545" s="402"/>
      <c r="GX545" s="402"/>
      <c r="GY545" s="402"/>
      <c r="GZ545" s="402"/>
      <c r="HA545" s="402"/>
    </row>
    <row r="546" spans="1:209" ht="9.75" customHeight="1" x14ac:dyDescent="0.2">
      <c r="A546" s="417" t="str">
        <f t="shared" si="2090"/>
        <v>2018-19MAYRX6</v>
      </c>
      <c r="B546" s="458" t="str">
        <f t="shared" si="2107"/>
        <v>2018-19</v>
      </c>
      <c r="C546" s="402" t="s">
        <v>668</v>
      </c>
      <c r="D546" s="402" t="s">
        <v>646</v>
      </c>
      <c r="E546" s="402" t="s">
        <v>645</v>
      </c>
      <c r="F546" s="478" t="s">
        <v>448</v>
      </c>
      <c r="G546" s="478" t="s">
        <v>690</v>
      </c>
      <c r="H546" s="479">
        <v>43684</v>
      </c>
      <c r="I546" s="479">
        <v>29270</v>
      </c>
      <c r="J546" s="479">
        <v>64167</v>
      </c>
      <c r="K546" s="506">
        <v>2</v>
      </c>
      <c r="L546" s="506">
        <v>1</v>
      </c>
      <c r="M546" s="479" t="s">
        <v>152</v>
      </c>
      <c r="N546" s="506">
        <v>7</v>
      </c>
      <c r="O546" s="506">
        <v>26</v>
      </c>
      <c r="P546" s="479" t="s">
        <v>152</v>
      </c>
      <c r="Q546" s="479" t="s">
        <v>152</v>
      </c>
      <c r="R546" s="479" t="s">
        <v>152</v>
      </c>
      <c r="S546" s="479">
        <v>34856</v>
      </c>
      <c r="T546" s="479">
        <v>2227</v>
      </c>
      <c r="U546" s="479">
        <v>1353</v>
      </c>
      <c r="V546" s="479">
        <v>17894</v>
      </c>
      <c r="W546" s="479">
        <v>9611</v>
      </c>
      <c r="X546" s="479">
        <v>507</v>
      </c>
      <c r="Y546" s="479">
        <v>780069</v>
      </c>
      <c r="Z546" s="479">
        <v>350</v>
      </c>
      <c r="AA546" s="479">
        <v>585</v>
      </c>
      <c r="AB546" s="479">
        <v>641289</v>
      </c>
      <c r="AC546" s="479">
        <v>474</v>
      </c>
      <c r="AD546" s="479">
        <v>828</v>
      </c>
      <c r="AE546" s="479">
        <v>17489101</v>
      </c>
      <c r="AF546" s="479">
        <v>977</v>
      </c>
      <c r="AG546" s="479">
        <v>1991</v>
      </c>
      <c r="AH546" s="479">
        <v>29350342</v>
      </c>
      <c r="AI546" s="479">
        <v>3054</v>
      </c>
      <c r="AJ546" s="479">
        <v>7074</v>
      </c>
      <c r="AK546" s="479">
        <v>1714991</v>
      </c>
      <c r="AL546" s="479">
        <v>3383</v>
      </c>
      <c r="AM546" s="479">
        <v>7596</v>
      </c>
      <c r="AN546" s="479"/>
      <c r="AO546" s="479"/>
      <c r="AP546" s="479"/>
      <c r="AQ546" s="479"/>
      <c r="AR546" s="479"/>
      <c r="AS546" s="479"/>
      <c r="AT546" s="479">
        <v>1751</v>
      </c>
      <c r="AU546" s="479">
        <v>51</v>
      </c>
      <c r="AV546" s="479">
        <v>547</v>
      </c>
      <c r="AW546" s="479">
        <v>3783</v>
      </c>
      <c r="AX546" s="479">
        <v>89</v>
      </c>
      <c r="AY546" s="479">
        <v>1064</v>
      </c>
      <c r="AZ546" s="479">
        <v>0</v>
      </c>
      <c r="BA546" s="479"/>
      <c r="BB546" s="479"/>
      <c r="BC546" s="479"/>
      <c r="BD546" s="479"/>
      <c r="BE546" s="479"/>
      <c r="BF546" s="479"/>
      <c r="BG546" s="479"/>
      <c r="BH546" s="479"/>
      <c r="BI546" s="479">
        <v>20295</v>
      </c>
      <c r="BJ546" s="479">
        <v>4097</v>
      </c>
      <c r="BK546" s="479">
        <v>8713</v>
      </c>
      <c r="BL546" s="479">
        <v>33105</v>
      </c>
      <c r="BM546" s="479">
        <v>4354</v>
      </c>
      <c r="BN546" s="479">
        <v>3647</v>
      </c>
      <c r="BO546" s="479">
        <v>2650</v>
      </c>
      <c r="BP546" s="479">
        <v>2260</v>
      </c>
      <c r="BQ546" s="479">
        <v>24417</v>
      </c>
      <c r="BR546" s="479">
        <v>20830</v>
      </c>
      <c r="BS546" s="479">
        <v>15782</v>
      </c>
      <c r="BT546" s="479">
        <v>10198</v>
      </c>
      <c r="BU546" s="479">
        <v>837</v>
      </c>
      <c r="BV546" s="479">
        <v>505</v>
      </c>
      <c r="BW546" s="479"/>
      <c r="BX546" s="479"/>
      <c r="BY546" s="479"/>
      <c r="BZ546" s="479"/>
      <c r="CA546" s="479"/>
      <c r="CB546" s="479"/>
      <c r="CC546" s="479"/>
      <c r="CD546" s="479"/>
      <c r="CE546" s="479"/>
      <c r="CF546" s="479"/>
      <c r="CG546" s="479"/>
      <c r="CH546" s="479"/>
      <c r="CI546" s="479"/>
      <c r="CJ546" s="479"/>
      <c r="CK546" s="479"/>
      <c r="CL546" s="479"/>
      <c r="CM546" s="479"/>
      <c r="CN546" s="479"/>
      <c r="CO546" s="479"/>
      <c r="CP546" s="479"/>
      <c r="CQ546" s="479"/>
      <c r="CR546" s="479"/>
      <c r="CS546" s="479"/>
      <c r="CT546" s="479"/>
      <c r="CU546" s="479"/>
      <c r="CV546" s="479"/>
      <c r="CW546" s="479"/>
      <c r="CX546" s="479"/>
      <c r="CY546" s="479"/>
      <c r="CZ546" s="479"/>
      <c r="DA546" s="479"/>
      <c r="DB546" s="479"/>
      <c r="DC546" s="479"/>
      <c r="DD546" s="479"/>
      <c r="DE546" s="479"/>
      <c r="DF546" s="479"/>
      <c r="DG546" s="479"/>
      <c r="DH546" s="479"/>
      <c r="DI546" s="479"/>
      <c r="DJ546" s="479"/>
      <c r="DK546" s="479">
        <v>89</v>
      </c>
      <c r="DL546" s="479">
        <v>32837</v>
      </c>
      <c r="DM546" s="479">
        <v>369</v>
      </c>
      <c r="DN546" s="479">
        <v>584</v>
      </c>
      <c r="DO546" s="479">
        <v>862</v>
      </c>
      <c r="DP546" s="479">
        <v>26131</v>
      </c>
      <c r="DQ546" s="479">
        <v>30</v>
      </c>
      <c r="DR546" s="479">
        <v>60</v>
      </c>
      <c r="DS546" s="479"/>
      <c r="DT546" s="479"/>
      <c r="DU546" s="479"/>
      <c r="DV546" s="479"/>
      <c r="DW546" s="479"/>
      <c r="DX546" s="479"/>
      <c r="DY546" s="479"/>
      <c r="DZ546" s="479"/>
      <c r="EA546" s="479"/>
      <c r="EB546" s="479"/>
      <c r="EC546" s="479"/>
      <c r="ED546" s="479"/>
      <c r="EE546" s="479"/>
      <c r="EF546" s="479"/>
      <c r="EG546" s="479" t="s">
        <v>152</v>
      </c>
      <c r="EH546" s="479" t="s">
        <v>152</v>
      </c>
      <c r="EI546" s="479">
        <v>1597</v>
      </c>
      <c r="EJ546" s="479">
        <v>819</v>
      </c>
      <c r="EK546" s="479">
        <v>313</v>
      </c>
      <c r="EL546" s="479">
        <v>0</v>
      </c>
      <c r="EM546" s="479">
        <v>79</v>
      </c>
      <c r="EN546" s="479">
        <v>4096784</v>
      </c>
      <c r="EO546" s="479">
        <v>5002</v>
      </c>
      <c r="EP546" s="479">
        <v>10779</v>
      </c>
      <c r="EQ546" s="479">
        <v>2147638</v>
      </c>
      <c r="ER546" s="479">
        <v>6861</v>
      </c>
      <c r="ES546" s="479">
        <v>14830</v>
      </c>
      <c r="ET546" s="479">
        <v>0</v>
      </c>
      <c r="EU546" s="479">
        <v>0</v>
      </c>
      <c r="EV546" s="479">
        <v>0</v>
      </c>
      <c r="EW546" s="479">
        <v>675360</v>
      </c>
      <c r="EX546" s="479">
        <v>8549</v>
      </c>
      <c r="EY546" s="479">
        <v>26171</v>
      </c>
      <c r="EZ546" s="476"/>
      <c r="FA546" s="446">
        <f t="shared" si="2091"/>
        <v>5</v>
      </c>
      <c r="FB546" s="417">
        <f t="shared" si="2092"/>
        <v>2018</v>
      </c>
      <c r="FC546" s="448">
        <f t="shared" si="2093"/>
        <v>43221</v>
      </c>
      <c r="FD546" s="449">
        <f t="shared" si="2094"/>
        <v>31</v>
      </c>
      <c r="FE546" s="450"/>
      <c r="FF546" s="450"/>
      <c r="FG546" s="450"/>
      <c r="FH546" s="452">
        <f t="shared" si="2095"/>
        <v>1.9550965424337674</v>
      </c>
      <c r="FI546" s="452">
        <f t="shared" si="2096"/>
        <v>1.637629097440503</v>
      </c>
      <c r="FJ546" s="452">
        <f t="shared" si="2097"/>
        <v>1.9586104951958609</v>
      </c>
      <c r="FK546" s="452">
        <f t="shared" si="2098"/>
        <v>1.6703621581670363</v>
      </c>
      <c r="FL546" s="452">
        <f t="shared" si="2099"/>
        <v>1.3645355985246452</v>
      </c>
      <c r="FM546" s="452">
        <f t="shared" si="2100"/>
        <v>1.1640773443612384</v>
      </c>
      <c r="FN546" s="452">
        <f t="shared" si="2101"/>
        <v>1.6420767870148787</v>
      </c>
      <c r="FO546" s="452">
        <f t="shared" si="2102"/>
        <v>1.0610758505878681</v>
      </c>
      <c r="FP546" s="452">
        <f t="shared" si="2103"/>
        <v>1.650887573964497</v>
      </c>
      <c r="FQ546" s="452">
        <f t="shared" si="2104"/>
        <v>0.99605522682445757</v>
      </c>
      <c r="FR546" s="453"/>
      <c r="FS546" s="446">
        <f t="shared" si="2112"/>
        <v>29270</v>
      </c>
      <c r="FT546" s="446" t="str">
        <f t="shared" si="2112"/>
        <v>-</v>
      </c>
      <c r="FU546" s="446">
        <f t="shared" si="2112"/>
        <v>204890</v>
      </c>
      <c r="FV546" s="446">
        <f t="shared" si="2112"/>
        <v>761020</v>
      </c>
      <c r="FW546" s="446">
        <f t="shared" si="2112"/>
        <v>1302795</v>
      </c>
      <c r="FX546" s="446">
        <f t="shared" si="2112"/>
        <v>1120284</v>
      </c>
      <c r="FY546" s="446">
        <f t="shared" si="2112"/>
        <v>35626954</v>
      </c>
      <c r="FZ546" s="446">
        <f t="shared" si="2112"/>
        <v>67988214</v>
      </c>
      <c r="GA546" s="446">
        <f t="shared" si="2112"/>
        <v>3851172</v>
      </c>
      <c r="GB546" s="446"/>
      <c r="GC546" s="446"/>
      <c r="GD546" s="446"/>
      <c r="GE546" s="446"/>
      <c r="GF546" s="446"/>
      <c r="GG546" s="446"/>
      <c r="GH546" s="446"/>
      <c r="GI546" s="446"/>
      <c r="GJ546" s="446"/>
      <c r="GK546" s="446"/>
      <c r="GL546" s="446"/>
      <c r="GM546" s="446"/>
      <c r="GN546" s="446"/>
      <c r="GO546" s="446">
        <f t="shared" si="2113"/>
        <v>51976</v>
      </c>
      <c r="GP546" s="446">
        <f t="shared" si="2113"/>
        <v>51720</v>
      </c>
      <c r="GQ546" s="446">
        <f t="shared" si="2113"/>
        <v>0</v>
      </c>
      <c r="GR546" s="446">
        <f t="shared" si="2113"/>
        <v>8828001</v>
      </c>
      <c r="GS546" s="446">
        <f t="shared" si="2113"/>
        <v>4641790</v>
      </c>
      <c r="GT546" s="446">
        <f t="shared" si="2113"/>
        <v>0</v>
      </c>
      <c r="GU546" s="446">
        <f t="shared" si="2113"/>
        <v>2067509</v>
      </c>
      <c r="GV546" s="416"/>
      <c r="GW546" s="402"/>
      <c r="GX546" s="402"/>
      <c r="GY546" s="402"/>
      <c r="GZ546" s="402"/>
      <c r="HA546" s="402"/>
    </row>
    <row r="547" spans="1:209" ht="9.75" customHeight="1" x14ac:dyDescent="0.2">
      <c r="A547" s="417" t="str">
        <f t="shared" si="2090"/>
        <v>2018-19MAYRX7</v>
      </c>
      <c r="B547" s="458" t="str">
        <f t="shared" si="2107"/>
        <v>2018-19</v>
      </c>
      <c r="C547" s="402" t="s">
        <v>668</v>
      </c>
      <c r="D547" s="402" t="s">
        <v>649</v>
      </c>
      <c r="E547" s="402" t="s">
        <v>462</v>
      </c>
      <c r="F547" s="478" t="s">
        <v>449</v>
      </c>
      <c r="G547" s="478" t="s">
        <v>691</v>
      </c>
      <c r="H547" s="479">
        <v>141290</v>
      </c>
      <c r="I547" s="479">
        <v>109402</v>
      </c>
      <c r="J547" s="479">
        <v>1839366</v>
      </c>
      <c r="K547" s="506">
        <v>17</v>
      </c>
      <c r="L547" s="506">
        <v>1</v>
      </c>
      <c r="M547" s="479" t="s">
        <v>152</v>
      </c>
      <c r="N547" s="506">
        <v>93</v>
      </c>
      <c r="O547" s="506">
        <v>147</v>
      </c>
      <c r="P547" s="479" t="s">
        <v>152</v>
      </c>
      <c r="Q547" s="479" t="s">
        <v>152</v>
      </c>
      <c r="R547" s="479" t="s">
        <v>152</v>
      </c>
      <c r="S547" s="479">
        <v>94996</v>
      </c>
      <c r="T547" s="479">
        <v>9688</v>
      </c>
      <c r="U547" s="479">
        <v>7272</v>
      </c>
      <c r="V547" s="479">
        <v>48657</v>
      </c>
      <c r="W547" s="479">
        <v>23023</v>
      </c>
      <c r="X547" s="479">
        <v>4169</v>
      </c>
      <c r="Y547" s="479">
        <v>4748135</v>
      </c>
      <c r="Z547" s="479">
        <v>490</v>
      </c>
      <c r="AA547" s="479">
        <v>831</v>
      </c>
      <c r="AB547" s="479">
        <v>5559411</v>
      </c>
      <c r="AC547" s="479">
        <v>764</v>
      </c>
      <c r="AD547" s="479">
        <v>1318</v>
      </c>
      <c r="AE547" s="479">
        <v>72293779</v>
      </c>
      <c r="AF547" s="479">
        <v>1486</v>
      </c>
      <c r="AG547" s="479">
        <v>3285</v>
      </c>
      <c r="AH547" s="479">
        <v>92103937</v>
      </c>
      <c r="AI547" s="479">
        <v>4001</v>
      </c>
      <c r="AJ547" s="479">
        <v>9531</v>
      </c>
      <c r="AK547" s="479">
        <v>23621017</v>
      </c>
      <c r="AL547" s="479">
        <v>5666</v>
      </c>
      <c r="AM547" s="479">
        <v>11208</v>
      </c>
      <c r="AN547" s="479"/>
      <c r="AO547" s="479"/>
      <c r="AP547" s="479"/>
      <c r="AQ547" s="479"/>
      <c r="AR547" s="479"/>
      <c r="AS547" s="479"/>
      <c r="AT547" s="479">
        <v>4606</v>
      </c>
      <c r="AU547" s="479">
        <v>446</v>
      </c>
      <c r="AV547" s="479">
        <v>2295</v>
      </c>
      <c r="AW547" s="479">
        <v>5855</v>
      </c>
      <c r="AX547" s="479">
        <v>351</v>
      </c>
      <c r="AY547" s="479">
        <v>1514</v>
      </c>
      <c r="AZ547" s="479">
        <v>94</v>
      </c>
      <c r="BA547" s="479"/>
      <c r="BB547" s="479"/>
      <c r="BC547" s="479"/>
      <c r="BD547" s="479"/>
      <c r="BE547" s="479"/>
      <c r="BF547" s="479"/>
      <c r="BG547" s="479"/>
      <c r="BH547" s="479"/>
      <c r="BI547" s="479">
        <v>60809</v>
      </c>
      <c r="BJ547" s="479">
        <v>6262</v>
      </c>
      <c r="BK547" s="479">
        <v>23319</v>
      </c>
      <c r="BL547" s="479">
        <v>90390</v>
      </c>
      <c r="BM547" s="479">
        <v>19007</v>
      </c>
      <c r="BN547" s="479">
        <v>16331</v>
      </c>
      <c r="BO547" s="479">
        <v>14033</v>
      </c>
      <c r="BP547" s="479">
        <v>12257</v>
      </c>
      <c r="BQ547" s="479">
        <v>62387</v>
      </c>
      <c r="BR547" s="479">
        <v>52741</v>
      </c>
      <c r="BS547" s="479">
        <v>32039</v>
      </c>
      <c r="BT547" s="479">
        <v>25161</v>
      </c>
      <c r="BU547" s="479">
        <v>5382</v>
      </c>
      <c r="BV547" s="479">
        <v>4477</v>
      </c>
      <c r="BW547" s="479"/>
      <c r="BX547" s="479"/>
      <c r="BY547" s="479"/>
      <c r="BZ547" s="479"/>
      <c r="CA547" s="479"/>
      <c r="CB547" s="479"/>
      <c r="CC547" s="479"/>
      <c r="CD547" s="479"/>
      <c r="CE547" s="479"/>
      <c r="CF547" s="479"/>
      <c r="CG547" s="479"/>
      <c r="CH547" s="479"/>
      <c r="CI547" s="479"/>
      <c r="CJ547" s="479"/>
      <c r="CK547" s="479"/>
      <c r="CL547" s="479"/>
      <c r="CM547" s="479"/>
      <c r="CN547" s="479"/>
      <c r="CO547" s="479"/>
      <c r="CP547" s="479"/>
      <c r="CQ547" s="479"/>
      <c r="CR547" s="479"/>
      <c r="CS547" s="479"/>
      <c r="CT547" s="479"/>
      <c r="CU547" s="479"/>
      <c r="CV547" s="479"/>
      <c r="CW547" s="479"/>
      <c r="CX547" s="479"/>
      <c r="CY547" s="479"/>
      <c r="CZ547" s="479"/>
      <c r="DA547" s="479"/>
      <c r="DB547" s="479"/>
      <c r="DC547" s="479"/>
      <c r="DD547" s="479"/>
      <c r="DE547" s="479"/>
      <c r="DF547" s="479"/>
      <c r="DG547" s="479"/>
      <c r="DH547" s="479"/>
      <c r="DI547" s="479"/>
      <c r="DJ547" s="479"/>
      <c r="DK547" s="479">
        <v>0</v>
      </c>
      <c r="DL547" s="479">
        <v>0</v>
      </c>
      <c r="DM547" s="479">
        <v>0</v>
      </c>
      <c r="DN547" s="479">
        <v>0</v>
      </c>
      <c r="DO547" s="479">
        <v>3835</v>
      </c>
      <c r="DP547" s="479">
        <v>220402</v>
      </c>
      <c r="DQ547" s="479">
        <v>57</v>
      </c>
      <c r="DR547" s="479">
        <v>118</v>
      </c>
      <c r="DS547" s="479"/>
      <c r="DT547" s="479"/>
      <c r="DU547" s="479"/>
      <c r="DV547" s="479"/>
      <c r="DW547" s="479"/>
      <c r="DX547" s="479"/>
      <c r="DY547" s="479"/>
      <c r="DZ547" s="479"/>
      <c r="EA547" s="479"/>
      <c r="EB547" s="479"/>
      <c r="EC547" s="479"/>
      <c r="ED547" s="479"/>
      <c r="EE547" s="479"/>
      <c r="EF547" s="479"/>
      <c r="EG547" s="479" t="s">
        <v>152</v>
      </c>
      <c r="EH547" s="479" t="s">
        <v>152</v>
      </c>
      <c r="EI547" s="479">
        <v>251</v>
      </c>
      <c r="EJ547" s="479">
        <v>1702</v>
      </c>
      <c r="EK547" s="479">
        <v>1137</v>
      </c>
      <c r="EL547" s="479">
        <v>85</v>
      </c>
      <c r="EM547" s="479">
        <v>929</v>
      </c>
      <c r="EN547" s="479">
        <v>9411483</v>
      </c>
      <c r="EO547" s="479">
        <v>5530</v>
      </c>
      <c r="EP547" s="479">
        <v>11804</v>
      </c>
      <c r="EQ547" s="479">
        <v>6863242</v>
      </c>
      <c r="ER547" s="479">
        <v>6036</v>
      </c>
      <c r="ES547" s="479">
        <v>13124</v>
      </c>
      <c r="ET547" s="479">
        <v>607955</v>
      </c>
      <c r="EU547" s="479">
        <v>7152</v>
      </c>
      <c r="EV547" s="479">
        <v>14288</v>
      </c>
      <c r="EW547" s="479">
        <v>7662855</v>
      </c>
      <c r="EX547" s="479">
        <v>8248</v>
      </c>
      <c r="EY547" s="479">
        <v>18450</v>
      </c>
      <c r="EZ547" s="476"/>
      <c r="FA547" s="446">
        <f t="shared" si="2091"/>
        <v>5</v>
      </c>
      <c r="FB547" s="417">
        <f t="shared" si="2092"/>
        <v>2018</v>
      </c>
      <c r="FC547" s="448">
        <f t="shared" si="2093"/>
        <v>43221</v>
      </c>
      <c r="FD547" s="449">
        <f t="shared" si="2094"/>
        <v>31</v>
      </c>
      <c r="FE547" s="450"/>
      <c r="FF547" s="450"/>
      <c r="FG547" s="450"/>
      <c r="FH547" s="452">
        <f t="shared" si="2095"/>
        <v>1.9619116432700248</v>
      </c>
      <c r="FI547" s="452">
        <f t="shared" si="2096"/>
        <v>1.6856936416184971</v>
      </c>
      <c r="FJ547" s="452">
        <f t="shared" si="2097"/>
        <v>1.9297304730473048</v>
      </c>
      <c r="FK547" s="452">
        <f t="shared" si="2098"/>
        <v>1.6855060506050605</v>
      </c>
      <c r="FL547" s="452">
        <f t="shared" si="2099"/>
        <v>1.2821793369915941</v>
      </c>
      <c r="FM547" s="452">
        <f t="shared" si="2100"/>
        <v>1.0839344801364654</v>
      </c>
      <c r="FN547" s="452">
        <f t="shared" si="2101"/>
        <v>1.3916083916083917</v>
      </c>
      <c r="FO547" s="452">
        <f t="shared" si="2102"/>
        <v>1.0928636580810493</v>
      </c>
      <c r="FP547" s="452">
        <f t="shared" si="2103"/>
        <v>1.2909570640441352</v>
      </c>
      <c r="FQ547" s="452">
        <f t="shared" si="2104"/>
        <v>1.0738786279683377</v>
      </c>
      <c r="FR547" s="453"/>
      <c r="FS547" s="446">
        <f t="shared" si="2112"/>
        <v>109402</v>
      </c>
      <c r="FT547" s="446" t="str">
        <f t="shared" si="2112"/>
        <v>-</v>
      </c>
      <c r="FU547" s="446">
        <f t="shared" si="2112"/>
        <v>10174386</v>
      </c>
      <c r="FV547" s="446">
        <f t="shared" si="2112"/>
        <v>16082094</v>
      </c>
      <c r="FW547" s="446">
        <f t="shared" si="2112"/>
        <v>8050728</v>
      </c>
      <c r="FX547" s="446">
        <f t="shared" si="2112"/>
        <v>9584496</v>
      </c>
      <c r="FY547" s="446">
        <f t="shared" si="2112"/>
        <v>159838245</v>
      </c>
      <c r="FZ547" s="446">
        <f t="shared" si="2112"/>
        <v>219432213</v>
      </c>
      <c r="GA547" s="446">
        <f t="shared" si="2112"/>
        <v>46726152</v>
      </c>
      <c r="GB547" s="446"/>
      <c r="GC547" s="446"/>
      <c r="GD547" s="446"/>
      <c r="GE547" s="446"/>
      <c r="GF547" s="446"/>
      <c r="GG547" s="446"/>
      <c r="GH547" s="446"/>
      <c r="GI547" s="446"/>
      <c r="GJ547" s="446"/>
      <c r="GK547" s="446"/>
      <c r="GL547" s="446"/>
      <c r="GM547" s="446"/>
      <c r="GN547" s="446"/>
      <c r="GO547" s="446">
        <f t="shared" si="2113"/>
        <v>0</v>
      </c>
      <c r="GP547" s="446">
        <f t="shared" si="2113"/>
        <v>452530</v>
      </c>
      <c r="GQ547" s="446">
        <f t="shared" si="2113"/>
        <v>0</v>
      </c>
      <c r="GR547" s="446">
        <f t="shared" si="2113"/>
        <v>20090408</v>
      </c>
      <c r="GS547" s="446">
        <f t="shared" si="2113"/>
        <v>14921988</v>
      </c>
      <c r="GT547" s="446">
        <f t="shared" si="2113"/>
        <v>1214480</v>
      </c>
      <c r="GU547" s="446">
        <f t="shared" si="2113"/>
        <v>17140050</v>
      </c>
      <c r="GV547" s="416"/>
      <c r="GY547" s="402"/>
      <c r="GZ547" s="402"/>
      <c r="HA547" s="402"/>
    </row>
    <row r="548" spans="1:209" ht="9.75" customHeight="1" x14ac:dyDescent="0.2">
      <c r="A548" s="493" t="str">
        <f t="shared" si="2090"/>
        <v>2018-19MAYRYE</v>
      </c>
      <c r="B548" s="494" t="str">
        <f t="shared" si="2107"/>
        <v>2018-19</v>
      </c>
      <c r="C548" s="480" t="s">
        <v>668</v>
      </c>
      <c r="D548" s="480" t="s">
        <v>663</v>
      </c>
      <c r="E548" s="480" t="s">
        <v>662</v>
      </c>
      <c r="F548" s="495" t="s">
        <v>456</v>
      </c>
      <c r="G548" s="495" t="s">
        <v>692</v>
      </c>
      <c r="H548" s="496">
        <v>65096</v>
      </c>
      <c r="I548" s="496">
        <v>40803</v>
      </c>
      <c r="J548" s="496">
        <v>314750</v>
      </c>
      <c r="K548" s="507">
        <v>8</v>
      </c>
      <c r="L548" s="507">
        <v>3</v>
      </c>
      <c r="M548" s="496" t="s">
        <v>152</v>
      </c>
      <c r="N548" s="507">
        <v>37</v>
      </c>
      <c r="O548" s="507">
        <v>99</v>
      </c>
      <c r="P548" s="496" t="s">
        <v>152</v>
      </c>
      <c r="Q548" s="496" t="s">
        <v>152</v>
      </c>
      <c r="R548" s="496" t="s">
        <v>152</v>
      </c>
      <c r="S548" s="496">
        <v>45651</v>
      </c>
      <c r="T548" s="496">
        <v>2535</v>
      </c>
      <c r="U548" s="496">
        <v>1594</v>
      </c>
      <c r="V548" s="496">
        <v>20750</v>
      </c>
      <c r="W548" s="496">
        <v>14678</v>
      </c>
      <c r="X548" s="496">
        <v>1455</v>
      </c>
      <c r="Y548" s="496">
        <v>1044808</v>
      </c>
      <c r="Z548" s="496">
        <v>412</v>
      </c>
      <c r="AA548" s="496">
        <v>741</v>
      </c>
      <c r="AB548" s="496">
        <v>1033207</v>
      </c>
      <c r="AC548" s="496">
        <v>648</v>
      </c>
      <c r="AD548" s="496">
        <v>1205</v>
      </c>
      <c r="AE548" s="496">
        <v>19433354</v>
      </c>
      <c r="AF548" s="496">
        <v>937</v>
      </c>
      <c r="AG548" s="496">
        <v>1881</v>
      </c>
      <c r="AH548" s="496">
        <v>45598642</v>
      </c>
      <c r="AI548" s="496">
        <v>3107</v>
      </c>
      <c r="AJ548" s="496">
        <v>7283</v>
      </c>
      <c r="AK548" s="496">
        <v>6641686</v>
      </c>
      <c r="AL548" s="496">
        <v>4565</v>
      </c>
      <c r="AM548" s="496">
        <v>10470</v>
      </c>
      <c r="AN548" s="496"/>
      <c r="AO548" s="496"/>
      <c r="AP548" s="496"/>
      <c r="AQ548" s="496"/>
      <c r="AR548" s="496"/>
      <c r="AS548" s="496"/>
      <c r="AT548" s="496">
        <v>2594</v>
      </c>
      <c r="AU548" s="496">
        <v>13</v>
      </c>
      <c r="AV548" s="496">
        <v>94</v>
      </c>
      <c r="AW548" s="496">
        <v>231</v>
      </c>
      <c r="AX548" s="496">
        <v>164</v>
      </c>
      <c r="AY548" s="496">
        <v>2323</v>
      </c>
      <c r="AZ548" s="496">
        <v>0</v>
      </c>
      <c r="BA548" s="496"/>
      <c r="BB548" s="496"/>
      <c r="BC548" s="496"/>
      <c r="BD548" s="496"/>
      <c r="BE548" s="496"/>
      <c r="BF548" s="496"/>
      <c r="BG548" s="496"/>
      <c r="BH548" s="496"/>
      <c r="BI548" s="496">
        <v>25209</v>
      </c>
      <c r="BJ548" s="496">
        <v>2920</v>
      </c>
      <c r="BK548" s="496">
        <v>14928</v>
      </c>
      <c r="BL548" s="496">
        <v>43057</v>
      </c>
      <c r="BM548" s="496">
        <v>4996</v>
      </c>
      <c r="BN548" s="496">
        <v>3922</v>
      </c>
      <c r="BO548" s="496">
        <v>3142</v>
      </c>
      <c r="BP548" s="496">
        <v>2536</v>
      </c>
      <c r="BQ548" s="496">
        <v>29210</v>
      </c>
      <c r="BR548" s="496">
        <v>24207</v>
      </c>
      <c r="BS548" s="496">
        <v>21458</v>
      </c>
      <c r="BT548" s="496">
        <v>16620</v>
      </c>
      <c r="BU548" s="496">
        <v>2180</v>
      </c>
      <c r="BV548" s="496">
        <v>1599</v>
      </c>
      <c r="BW548" s="496"/>
      <c r="BX548" s="496"/>
      <c r="BY548" s="496"/>
      <c r="BZ548" s="496"/>
      <c r="CA548" s="496"/>
      <c r="CB548" s="496"/>
      <c r="CC548" s="496"/>
      <c r="CD548" s="496"/>
      <c r="CE548" s="496"/>
      <c r="CF548" s="496"/>
      <c r="CG548" s="496"/>
      <c r="CH548" s="496"/>
      <c r="CI548" s="496"/>
      <c r="CJ548" s="496"/>
      <c r="CK548" s="496"/>
      <c r="CL548" s="496"/>
      <c r="CM548" s="496"/>
      <c r="CN548" s="496"/>
      <c r="CO548" s="496"/>
      <c r="CP548" s="496"/>
      <c r="CQ548" s="496"/>
      <c r="CR548" s="496"/>
      <c r="CS548" s="496"/>
      <c r="CT548" s="496"/>
      <c r="CU548" s="496"/>
      <c r="CV548" s="496"/>
      <c r="CW548" s="496"/>
      <c r="CX548" s="496"/>
      <c r="CY548" s="496"/>
      <c r="CZ548" s="496"/>
      <c r="DA548" s="496"/>
      <c r="DB548" s="496"/>
      <c r="DC548" s="496"/>
      <c r="DD548" s="496"/>
      <c r="DE548" s="496"/>
      <c r="DF548" s="496"/>
      <c r="DG548" s="496"/>
      <c r="DH548" s="496"/>
      <c r="DI548" s="496"/>
      <c r="DJ548" s="496"/>
      <c r="DK548" s="496">
        <v>170</v>
      </c>
      <c r="DL548" s="496">
        <v>56744</v>
      </c>
      <c r="DM548" s="496">
        <v>334</v>
      </c>
      <c r="DN548" s="496">
        <v>624</v>
      </c>
      <c r="DO548" s="496">
        <v>2019</v>
      </c>
      <c r="DP548" s="496">
        <v>77097</v>
      </c>
      <c r="DQ548" s="496">
        <v>38</v>
      </c>
      <c r="DR548" s="496">
        <v>80</v>
      </c>
      <c r="DS548" s="496"/>
      <c r="DT548" s="496"/>
      <c r="DU548" s="496"/>
      <c r="DV548" s="496"/>
      <c r="DW548" s="496"/>
      <c r="DX548" s="496"/>
      <c r="DY548" s="496"/>
      <c r="DZ548" s="496"/>
      <c r="EA548" s="496"/>
      <c r="EB548" s="496"/>
      <c r="EC548" s="496"/>
      <c r="ED548" s="496"/>
      <c r="EE548" s="496"/>
      <c r="EF548" s="496"/>
      <c r="EG548" s="496" t="s">
        <v>152</v>
      </c>
      <c r="EH548" s="496" t="s">
        <v>152</v>
      </c>
      <c r="EI548" s="496">
        <v>2</v>
      </c>
      <c r="EJ548" s="496">
        <v>1867</v>
      </c>
      <c r="EK548" s="496">
        <v>1416</v>
      </c>
      <c r="EL548" s="496">
        <v>0</v>
      </c>
      <c r="EM548" s="496">
        <v>354</v>
      </c>
      <c r="EN548" s="496">
        <v>4782503</v>
      </c>
      <c r="EO548" s="496">
        <v>2562</v>
      </c>
      <c r="EP548" s="496">
        <v>4296</v>
      </c>
      <c r="EQ548" s="496">
        <v>7230047</v>
      </c>
      <c r="ER548" s="496">
        <v>5106</v>
      </c>
      <c r="ES548" s="496">
        <v>9350</v>
      </c>
      <c r="ET548" s="496">
        <v>0</v>
      </c>
      <c r="EU548" s="496">
        <v>0</v>
      </c>
      <c r="EV548" s="496">
        <v>0</v>
      </c>
      <c r="EW548" s="496">
        <v>2720749</v>
      </c>
      <c r="EX548" s="496">
        <v>7686</v>
      </c>
      <c r="EY548" s="496">
        <v>16299</v>
      </c>
      <c r="EZ548" s="497"/>
      <c r="FA548" s="482">
        <f t="shared" si="2091"/>
        <v>5</v>
      </c>
      <c r="FB548" s="493">
        <f t="shared" si="2092"/>
        <v>2018</v>
      </c>
      <c r="FC548" s="498">
        <f t="shared" si="2093"/>
        <v>43221</v>
      </c>
      <c r="FD548" s="499">
        <f t="shared" si="2094"/>
        <v>31</v>
      </c>
      <c r="FE548" s="500"/>
      <c r="FF548" s="500"/>
      <c r="FG548" s="500"/>
      <c r="FH548" s="481">
        <f t="shared" si="2095"/>
        <v>1.9708086785009862</v>
      </c>
      <c r="FI548" s="481">
        <f t="shared" si="2096"/>
        <v>1.5471400394477317</v>
      </c>
      <c r="FJ548" s="481">
        <f t="shared" si="2097"/>
        <v>1.9711417816813048</v>
      </c>
      <c r="FK548" s="481">
        <f t="shared" si="2098"/>
        <v>1.5909661229611041</v>
      </c>
      <c r="FL548" s="481">
        <f t="shared" si="2099"/>
        <v>1.4077108433734939</v>
      </c>
      <c r="FM548" s="481">
        <f t="shared" si="2100"/>
        <v>1.1666024096385543</v>
      </c>
      <c r="FN548" s="481">
        <f t="shared" si="2101"/>
        <v>1.461915792342281</v>
      </c>
      <c r="FO548" s="481">
        <f t="shared" si="2102"/>
        <v>1.1323068537947949</v>
      </c>
      <c r="FP548" s="481">
        <f t="shared" si="2103"/>
        <v>1.4982817869415808</v>
      </c>
      <c r="FQ548" s="481">
        <f t="shared" si="2104"/>
        <v>1.0989690721649485</v>
      </c>
      <c r="FR548" s="501"/>
      <c r="FS548" s="482">
        <f t="shared" si="2112"/>
        <v>122409</v>
      </c>
      <c r="FT548" s="482" t="str">
        <f t="shared" si="2112"/>
        <v>-</v>
      </c>
      <c r="FU548" s="482">
        <f t="shared" si="2112"/>
        <v>1509711</v>
      </c>
      <c r="FV548" s="482">
        <f t="shared" si="2112"/>
        <v>4039497</v>
      </c>
      <c r="FW548" s="482">
        <f t="shared" si="2112"/>
        <v>1878435</v>
      </c>
      <c r="FX548" s="482">
        <f t="shared" si="2112"/>
        <v>1920770</v>
      </c>
      <c r="FY548" s="482">
        <f t="shared" si="2112"/>
        <v>39030750</v>
      </c>
      <c r="FZ548" s="482">
        <f t="shared" si="2112"/>
        <v>106899874</v>
      </c>
      <c r="GA548" s="482">
        <f t="shared" si="2112"/>
        <v>15233850</v>
      </c>
      <c r="GB548" s="482"/>
      <c r="GC548" s="482"/>
      <c r="GD548" s="482"/>
      <c r="GE548" s="482"/>
      <c r="GF548" s="482"/>
      <c r="GG548" s="482"/>
      <c r="GH548" s="482"/>
      <c r="GI548" s="482"/>
      <c r="GJ548" s="482"/>
      <c r="GK548" s="482"/>
      <c r="GL548" s="482"/>
      <c r="GM548" s="482"/>
      <c r="GN548" s="482"/>
      <c r="GO548" s="482">
        <f t="shared" si="2113"/>
        <v>106080</v>
      </c>
      <c r="GP548" s="482">
        <f t="shared" si="2113"/>
        <v>161520</v>
      </c>
      <c r="GQ548" s="482">
        <f t="shared" si="2113"/>
        <v>0</v>
      </c>
      <c r="GR548" s="482">
        <f t="shared" si="2113"/>
        <v>8020632</v>
      </c>
      <c r="GS548" s="482">
        <f t="shared" si="2113"/>
        <v>13239600</v>
      </c>
      <c r="GT548" s="482">
        <f t="shared" si="2113"/>
        <v>0</v>
      </c>
      <c r="GU548" s="482">
        <f t="shared" si="2113"/>
        <v>5769846</v>
      </c>
      <c r="GV548" s="502"/>
      <c r="GY548" s="402"/>
      <c r="GZ548" s="402"/>
      <c r="HA548" s="402"/>
    </row>
    <row r="549" spans="1:209" ht="9.75" customHeight="1" x14ac:dyDescent="0.2">
      <c r="A549" s="417" t="str">
        <f t="shared" si="2090"/>
        <v>2018-19MAYRYD</v>
      </c>
      <c r="B549" s="458" t="str">
        <f t="shared" si="2107"/>
        <v>2018-19</v>
      </c>
      <c r="C549" s="402" t="s">
        <v>668</v>
      </c>
      <c r="D549" s="402" t="s">
        <v>663</v>
      </c>
      <c r="E549" s="402" t="s">
        <v>662</v>
      </c>
      <c r="F549" s="478" t="s">
        <v>455</v>
      </c>
      <c r="G549" s="478" t="s">
        <v>693</v>
      </c>
      <c r="H549" s="479">
        <v>79242</v>
      </c>
      <c r="I549" s="479">
        <v>64275</v>
      </c>
      <c r="J549" s="479">
        <v>1160520</v>
      </c>
      <c r="K549" s="506">
        <v>18</v>
      </c>
      <c r="L549" s="506">
        <v>3</v>
      </c>
      <c r="M549" s="479" t="s">
        <v>152</v>
      </c>
      <c r="N549" s="506">
        <v>106</v>
      </c>
      <c r="O549" s="506">
        <v>212</v>
      </c>
      <c r="P549" s="479" t="s">
        <v>152</v>
      </c>
      <c r="Q549" s="479" t="s">
        <v>152</v>
      </c>
      <c r="R549" s="479" t="s">
        <v>152</v>
      </c>
      <c r="S549" s="479">
        <v>60643</v>
      </c>
      <c r="T549" s="479">
        <v>3303</v>
      </c>
      <c r="U549" s="479">
        <v>2041</v>
      </c>
      <c r="V549" s="479">
        <v>27913</v>
      </c>
      <c r="W549" s="479">
        <v>22229</v>
      </c>
      <c r="X549" s="479">
        <v>1194</v>
      </c>
      <c r="Y549" s="479">
        <v>1514799</v>
      </c>
      <c r="Z549" s="479">
        <v>459</v>
      </c>
      <c r="AA549" s="479">
        <v>846</v>
      </c>
      <c r="AB549" s="479">
        <v>1244264</v>
      </c>
      <c r="AC549" s="479">
        <v>610</v>
      </c>
      <c r="AD549" s="479">
        <v>1163</v>
      </c>
      <c r="AE549" s="479">
        <v>28600153</v>
      </c>
      <c r="AF549" s="479">
        <v>1025</v>
      </c>
      <c r="AG549" s="479">
        <v>1936</v>
      </c>
      <c r="AH549" s="479">
        <v>99646126</v>
      </c>
      <c r="AI549" s="479">
        <v>4483</v>
      </c>
      <c r="AJ549" s="479">
        <v>10425</v>
      </c>
      <c r="AK549" s="479">
        <v>8774667</v>
      </c>
      <c r="AL549" s="479">
        <v>7349</v>
      </c>
      <c r="AM549" s="479">
        <v>16715</v>
      </c>
      <c r="AN549" s="479"/>
      <c r="AO549" s="479"/>
      <c r="AP549" s="479"/>
      <c r="AQ549" s="479"/>
      <c r="AR549" s="479"/>
      <c r="AS549" s="479"/>
      <c r="AT549" s="479">
        <v>3798</v>
      </c>
      <c r="AU549" s="479">
        <v>146</v>
      </c>
      <c r="AV549" s="479">
        <v>685</v>
      </c>
      <c r="AW549" s="479">
        <v>723</v>
      </c>
      <c r="AX549" s="479">
        <v>274</v>
      </c>
      <c r="AY549" s="479">
        <v>2693</v>
      </c>
      <c r="AZ549" s="479">
        <v>653</v>
      </c>
      <c r="BA549" s="479"/>
      <c r="BB549" s="479"/>
      <c r="BC549" s="479"/>
      <c r="BD549" s="479"/>
      <c r="BE549" s="479"/>
      <c r="BF549" s="479"/>
      <c r="BG549" s="479"/>
      <c r="BH549" s="479"/>
      <c r="BI549" s="479">
        <v>36469</v>
      </c>
      <c r="BJ549" s="479">
        <v>401</v>
      </c>
      <c r="BK549" s="479">
        <v>19975</v>
      </c>
      <c r="BL549" s="479">
        <v>56845</v>
      </c>
      <c r="BM549" s="479">
        <v>7747</v>
      </c>
      <c r="BN549" s="479">
        <v>5748</v>
      </c>
      <c r="BO549" s="479">
        <v>4773</v>
      </c>
      <c r="BP549" s="479">
        <v>3608</v>
      </c>
      <c r="BQ549" s="479">
        <v>39304</v>
      </c>
      <c r="BR549" s="479">
        <v>31425</v>
      </c>
      <c r="BS549" s="479">
        <v>37619</v>
      </c>
      <c r="BT549" s="479">
        <v>23544</v>
      </c>
      <c r="BU549" s="479">
        <v>2100</v>
      </c>
      <c r="BV549" s="479">
        <v>1249</v>
      </c>
      <c r="BW549" s="479"/>
      <c r="BX549" s="479"/>
      <c r="BY549" s="479"/>
      <c r="BZ549" s="479"/>
      <c r="CA549" s="479"/>
      <c r="CB549" s="479"/>
      <c r="CC549" s="479"/>
      <c r="CD549" s="479"/>
      <c r="CE549" s="479"/>
      <c r="CF549" s="479"/>
      <c r="CG549" s="479"/>
      <c r="CH549" s="479"/>
      <c r="CI549" s="479"/>
      <c r="CJ549" s="479"/>
      <c r="CK549" s="479"/>
      <c r="CL549" s="479"/>
      <c r="CM549" s="479"/>
      <c r="CN549" s="479"/>
      <c r="CO549" s="479"/>
      <c r="CP549" s="479"/>
      <c r="CQ549" s="479"/>
      <c r="CR549" s="479"/>
      <c r="CS549" s="479"/>
      <c r="CT549" s="479"/>
      <c r="CU549" s="479"/>
      <c r="CV549" s="479"/>
      <c r="CW549" s="479"/>
      <c r="CX549" s="479"/>
      <c r="CY549" s="479"/>
      <c r="CZ549" s="479"/>
      <c r="DA549" s="479"/>
      <c r="DB549" s="479"/>
      <c r="DC549" s="479"/>
      <c r="DD549" s="479"/>
      <c r="DE549" s="479"/>
      <c r="DF549" s="479"/>
      <c r="DG549" s="479"/>
      <c r="DH549" s="479"/>
      <c r="DI549" s="479"/>
      <c r="DJ549" s="479"/>
      <c r="DK549" s="479">
        <v>261</v>
      </c>
      <c r="DL549" s="479">
        <v>80930</v>
      </c>
      <c r="DM549" s="479">
        <v>310</v>
      </c>
      <c r="DN549" s="479">
        <v>542</v>
      </c>
      <c r="DO549" s="479">
        <v>2554</v>
      </c>
      <c r="DP549" s="479">
        <v>146116</v>
      </c>
      <c r="DQ549" s="479">
        <v>57</v>
      </c>
      <c r="DR549" s="479">
        <v>99</v>
      </c>
      <c r="DS549" s="479"/>
      <c r="DT549" s="479"/>
      <c r="DU549" s="479"/>
      <c r="DV549" s="479"/>
      <c r="DW549" s="479"/>
      <c r="DX549" s="479"/>
      <c r="DY549" s="479"/>
      <c r="DZ549" s="479"/>
      <c r="EA549" s="479"/>
      <c r="EB549" s="479"/>
      <c r="EC549" s="479"/>
      <c r="ED549" s="479"/>
      <c r="EE549" s="479"/>
      <c r="EF549" s="479"/>
      <c r="EG549" s="479" t="s">
        <v>152</v>
      </c>
      <c r="EH549" s="479" t="s">
        <v>152</v>
      </c>
      <c r="EI549" s="479">
        <v>0</v>
      </c>
      <c r="EJ549" s="479">
        <v>220</v>
      </c>
      <c r="EK549" s="479">
        <v>1639</v>
      </c>
      <c r="EL549" s="479">
        <v>0</v>
      </c>
      <c r="EM549" s="479">
        <v>347</v>
      </c>
      <c r="EN549" s="479">
        <v>1587393</v>
      </c>
      <c r="EO549" s="479">
        <v>7215</v>
      </c>
      <c r="EP549" s="479">
        <v>18088</v>
      </c>
      <c r="EQ549" s="479">
        <v>13335929</v>
      </c>
      <c r="ER549" s="479">
        <v>8137</v>
      </c>
      <c r="ES549" s="479">
        <v>19268</v>
      </c>
      <c r="ET549" s="479">
        <v>0</v>
      </c>
      <c r="EU549" s="479">
        <v>0</v>
      </c>
      <c r="EV549" s="479">
        <v>0</v>
      </c>
      <c r="EW549" s="479">
        <v>3607779</v>
      </c>
      <c r="EX549" s="479">
        <v>10397</v>
      </c>
      <c r="EY549" s="479">
        <v>24747</v>
      </c>
      <c r="EZ549" s="476"/>
      <c r="FA549" s="446">
        <f t="shared" si="2091"/>
        <v>5</v>
      </c>
      <c r="FB549" s="417">
        <f t="shared" si="2092"/>
        <v>2018</v>
      </c>
      <c r="FC549" s="448">
        <f t="shared" si="2093"/>
        <v>43221</v>
      </c>
      <c r="FD549" s="449">
        <f t="shared" si="2094"/>
        <v>31</v>
      </c>
      <c r="FE549" s="450"/>
      <c r="FF549" s="450"/>
      <c r="FG549" s="450"/>
      <c r="FH549" s="452">
        <f t="shared" si="2095"/>
        <v>2.3454435361792312</v>
      </c>
      <c r="FI549" s="452">
        <f t="shared" si="2096"/>
        <v>1.7402361489554949</v>
      </c>
      <c r="FJ549" s="452">
        <f t="shared" si="2097"/>
        <v>2.3385595296423323</v>
      </c>
      <c r="FK549" s="452">
        <f t="shared" si="2098"/>
        <v>1.7677609015188633</v>
      </c>
      <c r="FL549" s="452">
        <f t="shared" si="2099"/>
        <v>1.4080894207000323</v>
      </c>
      <c r="FM549" s="452">
        <f t="shared" si="2100"/>
        <v>1.1258195106222908</v>
      </c>
      <c r="FN549" s="452">
        <f t="shared" si="2101"/>
        <v>1.6923388366548202</v>
      </c>
      <c r="FO549" s="452">
        <f t="shared" si="2102"/>
        <v>1.0591569571280759</v>
      </c>
      <c r="FP549" s="452">
        <f t="shared" si="2103"/>
        <v>1.7587939698492463</v>
      </c>
      <c r="FQ549" s="452">
        <f t="shared" si="2104"/>
        <v>1.0460636515912898</v>
      </c>
      <c r="FR549" s="453"/>
      <c r="FS549" s="446">
        <f t="shared" si="2112"/>
        <v>192825</v>
      </c>
      <c r="FT549" s="446" t="str">
        <f t="shared" si="2112"/>
        <v>-</v>
      </c>
      <c r="FU549" s="446">
        <f t="shared" si="2112"/>
        <v>6813150</v>
      </c>
      <c r="FV549" s="446">
        <f t="shared" si="2112"/>
        <v>13626300</v>
      </c>
      <c r="FW549" s="446">
        <f t="shared" si="2112"/>
        <v>2794338</v>
      </c>
      <c r="FX549" s="446">
        <f t="shared" si="2112"/>
        <v>2373683</v>
      </c>
      <c r="FY549" s="446">
        <f t="shared" si="2112"/>
        <v>54039568</v>
      </c>
      <c r="FZ549" s="446">
        <f t="shared" si="2112"/>
        <v>231737325</v>
      </c>
      <c r="GA549" s="446">
        <f t="shared" si="2112"/>
        <v>19957710</v>
      </c>
      <c r="GB549" s="446"/>
      <c r="GC549" s="446"/>
      <c r="GD549" s="446"/>
      <c r="GE549" s="446"/>
      <c r="GF549" s="446"/>
      <c r="GG549" s="446"/>
      <c r="GH549" s="446"/>
      <c r="GI549" s="446"/>
      <c r="GJ549" s="446"/>
      <c r="GK549" s="446"/>
      <c r="GL549" s="446"/>
      <c r="GM549" s="446"/>
      <c r="GN549" s="446"/>
      <c r="GO549" s="446">
        <f t="shared" si="2113"/>
        <v>141462</v>
      </c>
      <c r="GP549" s="446">
        <f t="shared" si="2113"/>
        <v>252846</v>
      </c>
      <c r="GQ549" s="446">
        <f t="shared" si="2113"/>
        <v>0</v>
      </c>
      <c r="GR549" s="446">
        <f t="shared" si="2113"/>
        <v>3979360</v>
      </c>
      <c r="GS549" s="446">
        <f t="shared" si="2113"/>
        <v>31580252</v>
      </c>
      <c r="GT549" s="446">
        <f t="shared" si="2113"/>
        <v>0</v>
      </c>
      <c r="GU549" s="446">
        <f t="shared" si="2113"/>
        <v>8587209</v>
      </c>
      <c r="GV549" s="416"/>
      <c r="GY549" s="402"/>
      <c r="GZ549" s="402"/>
      <c r="HA549" s="402"/>
    </row>
    <row r="550" spans="1:209" ht="9.75" customHeight="1" x14ac:dyDescent="0.2">
      <c r="A550" s="417" t="str">
        <f t="shared" si="2090"/>
        <v>2018-19MAYRYF</v>
      </c>
      <c r="B550" s="458" t="str">
        <f t="shared" si="2107"/>
        <v>2018-19</v>
      </c>
      <c r="C550" s="402" t="s">
        <v>668</v>
      </c>
      <c r="D550" s="402" t="s">
        <v>667</v>
      </c>
      <c r="E550" s="402" t="s">
        <v>666</v>
      </c>
      <c r="F550" s="478" t="s">
        <v>457</v>
      </c>
      <c r="G550" s="478" t="s">
        <v>694</v>
      </c>
      <c r="H550" s="479">
        <v>104501</v>
      </c>
      <c r="I550" s="479">
        <v>73372</v>
      </c>
      <c r="J550" s="479">
        <v>526630</v>
      </c>
      <c r="K550" s="506">
        <v>7</v>
      </c>
      <c r="L550" s="506">
        <v>2</v>
      </c>
      <c r="M550" s="479" t="s">
        <v>152</v>
      </c>
      <c r="N550" s="506">
        <v>37</v>
      </c>
      <c r="O550" s="506">
        <v>79</v>
      </c>
      <c r="P550" s="479" t="s">
        <v>152</v>
      </c>
      <c r="Q550" s="479" t="s">
        <v>152</v>
      </c>
      <c r="R550" s="479" t="s">
        <v>152</v>
      </c>
      <c r="S550" s="479">
        <v>74000</v>
      </c>
      <c r="T550" s="479">
        <v>5648</v>
      </c>
      <c r="U550" s="479">
        <v>3505</v>
      </c>
      <c r="V550" s="479">
        <v>37116</v>
      </c>
      <c r="W550" s="479">
        <v>18882</v>
      </c>
      <c r="X550" s="479">
        <v>889</v>
      </c>
      <c r="Y550" s="479">
        <v>2844718</v>
      </c>
      <c r="Z550" s="479">
        <v>504</v>
      </c>
      <c r="AA550" s="479">
        <v>947</v>
      </c>
      <c r="AB550" s="479">
        <v>2698198</v>
      </c>
      <c r="AC550" s="479">
        <v>770</v>
      </c>
      <c r="AD550" s="479">
        <v>1417</v>
      </c>
      <c r="AE550" s="479">
        <v>55024852</v>
      </c>
      <c r="AF550" s="479">
        <v>1483</v>
      </c>
      <c r="AG550" s="479">
        <v>3094</v>
      </c>
      <c r="AH550" s="479">
        <v>79471110</v>
      </c>
      <c r="AI550" s="479">
        <v>4209</v>
      </c>
      <c r="AJ550" s="479">
        <v>9706</v>
      </c>
      <c r="AK550" s="479">
        <v>8798085</v>
      </c>
      <c r="AL550" s="479">
        <v>9897</v>
      </c>
      <c r="AM550" s="479">
        <v>21164</v>
      </c>
      <c r="AN550" s="479"/>
      <c r="AO550" s="479"/>
      <c r="AP550" s="479"/>
      <c r="AQ550" s="479"/>
      <c r="AR550" s="479"/>
      <c r="AS550" s="479"/>
      <c r="AT550" s="479">
        <v>4868</v>
      </c>
      <c r="AU550" s="479">
        <v>476</v>
      </c>
      <c r="AV550" s="479">
        <v>1442</v>
      </c>
      <c r="AW550" s="479">
        <v>4728</v>
      </c>
      <c r="AX550" s="479">
        <v>711</v>
      </c>
      <c r="AY550" s="479">
        <v>2239</v>
      </c>
      <c r="AZ550" s="479">
        <v>33</v>
      </c>
      <c r="BA550" s="479"/>
      <c r="BB550" s="479"/>
      <c r="BC550" s="479"/>
      <c r="BD550" s="479"/>
      <c r="BE550" s="479"/>
      <c r="BF550" s="479"/>
      <c r="BG550" s="479"/>
      <c r="BH550" s="479"/>
      <c r="BI550" s="479">
        <v>38492</v>
      </c>
      <c r="BJ550" s="479">
        <v>3728</v>
      </c>
      <c r="BK550" s="479">
        <v>26912</v>
      </c>
      <c r="BL550" s="479">
        <v>69132</v>
      </c>
      <c r="BM550" s="479">
        <v>12120</v>
      </c>
      <c r="BN550" s="479">
        <v>9507</v>
      </c>
      <c r="BO550" s="479">
        <v>7652</v>
      </c>
      <c r="BP550" s="479">
        <v>6042</v>
      </c>
      <c r="BQ550" s="479">
        <v>50288</v>
      </c>
      <c r="BR550" s="479">
        <v>43133</v>
      </c>
      <c r="BS550" s="479">
        <v>26182</v>
      </c>
      <c r="BT550" s="479">
        <v>20231</v>
      </c>
      <c r="BU550" s="479">
        <v>1246</v>
      </c>
      <c r="BV550" s="479">
        <v>918</v>
      </c>
      <c r="BW550" s="479"/>
      <c r="BX550" s="479"/>
      <c r="BY550" s="479"/>
      <c r="BZ550" s="479"/>
      <c r="CA550" s="479"/>
      <c r="CB550" s="479"/>
      <c r="CC550" s="479"/>
      <c r="CD550" s="479"/>
      <c r="CE550" s="479"/>
      <c r="CF550" s="479"/>
      <c r="CG550" s="479"/>
      <c r="CH550" s="479"/>
      <c r="CI550" s="479"/>
      <c r="CJ550" s="479"/>
      <c r="CK550" s="479"/>
      <c r="CL550" s="479"/>
      <c r="CM550" s="479"/>
      <c r="CN550" s="479"/>
      <c r="CO550" s="479"/>
      <c r="CP550" s="479"/>
      <c r="CQ550" s="479"/>
      <c r="CR550" s="479"/>
      <c r="CS550" s="479"/>
      <c r="CT550" s="479"/>
      <c r="CU550" s="479"/>
      <c r="CV550" s="479"/>
      <c r="CW550" s="479"/>
      <c r="CX550" s="479"/>
      <c r="CY550" s="479"/>
      <c r="CZ550" s="479"/>
      <c r="DA550" s="479"/>
      <c r="DB550" s="479"/>
      <c r="DC550" s="479"/>
      <c r="DD550" s="479"/>
      <c r="DE550" s="479"/>
      <c r="DF550" s="479"/>
      <c r="DG550" s="479"/>
      <c r="DH550" s="479"/>
      <c r="DI550" s="479"/>
      <c r="DJ550" s="479"/>
      <c r="DK550" s="479">
        <v>394</v>
      </c>
      <c r="DL550" s="479">
        <v>148534</v>
      </c>
      <c r="DM550" s="479">
        <v>377</v>
      </c>
      <c r="DN550" s="479">
        <v>649</v>
      </c>
      <c r="DO550" s="479">
        <v>3164</v>
      </c>
      <c r="DP550" s="479">
        <v>167192</v>
      </c>
      <c r="DQ550" s="479">
        <v>53</v>
      </c>
      <c r="DR550" s="479">
        <v>106</v>
      </c>
      <c r="DS550" s="479"/>
      <c r="DT550" s="479"/>
      <c r="DU550" s="479"/>
      <c r="DV550" s="479"/>
      <c r="DW550" s="479"/>
      <c r="DX550" s="479"/>
      <c r="DY550" s="479"/>
      <c r="DZ550" s="479"/>
      <c r="EA550" s="479"/>
      <c r="EB550" s="479"/>
      <c r="EC550" s="479"/>
      <c r="ED550" s="479"/>
      <c r="EE550" s="479"/>
      <c r="EF550" s="479"/>
      <c r="EG550" s="479" t="s">
        <v>152</v>
      </c>
      <c r="EH550" s="479" t="s">
        <v>152</v>
      </c>
      <c r="EI550" s="479">
        <v>177</v>
      </c>
      <c r="EJ550" s="479">
        <v>1044</v>
      </c>
      <c r="EK550" s="479">
        <v>976</v>
      </c>
      <c r="EL550" s="479">
        <v>14</v>
      </c>
      <c r="EM550" s="479">
        <v>1060</v>
      </c>
      <c r="EN550" s="479">
        <v>6092913</v>
      </c>
      <c r="EO550" s="479">
        <v>5836</v>
      </c>
      <c r="EP550" s="479">
        <v>12570</v>
      </c>
      <c r="EQ550" s="479">
        <v>7292072</v>
      </c>
      <c r="ER550" s="479">
        <v>7471</v>
      </c>
      <c r="ES550" s="479">
        <v>15140</v>
      </c>
      <c r="ET550" s="479">
        <v>137530</v>
      </c>
      <c r="EU550" s="479">
        <v>9824</v>
      </c>
      <c r="EV550" s="479">
        <v>12648</v>
      </c>
      <c r="EW550" s="479">
        <v>9406683</v>
      </c>
      <c r="EX550" s="479">
        <v>8874</v>
      </c>
      <c r="EY550" s="479">
        <v>18670</v>
      </c>
      <c r="EZ550" s="476"/>
      <c r="FA550" s="446">
        <f t="shared" si="2091"/>
        <v>5</v>
      </c>
      <c r="FB550" s="417">
        <f t="shared" si="2092"/>
        <v>2018</v>
      </c>
      <c r="FC550" s="448">
        <f t="shared" si="2093"/>
        <v>43221</v>
      </c>
      <c r="FD550" s="449">
        <f t="shared" si="2094"/>
        <v>31</v>
      </c>
      <c r="FE550" s="450"/>
      <c r="FF550" s="450"/>
      <c r="FG550" s="450"/>
      <c r="FH550" s="452">
        <f t="shared" si="2095"/>
        <v>2.1458923512747874</v>
      </c>
      <c r="FI550" s="452">
        <f t="shared" si="2096"/>
        <v>1.6832507082152974</v>
      </c>
      <c r="FJ550" s="452">
        <f t="shared" si="2097"/>
        <v>2.1831669044222539</v>
      </c>
      <c r="FK550" s="452">
        <f t="shared" si="2098"/>
        <v>1.7238231098430814</v>
      </c>
      <c r="FL550" s="452">
        <f t="shared" si="2099"/>
        <v>1.3548873801056149</v>
      </c>
      <c r="FM550" s="452">
        <f t="shared" si="2100"/>
        <v>1.1621133742860221</v>
      </c>
      <c r="FN550" s="452">
        <f t="shared" si="2101"/>
        <v>1.3866115877555343</v>
      </c>
      <c r="FO550" s="452">
        <f t="shared" si="2102"/>
        <v>1.0714437029975639</v>
      </c>
      <c r="FP550" s="452">
        <f t="shared" si="2103"/>
        <v>1.4015748031496063</v>
      </c>
      <c r="FQ550" s="452">
        <f t="shared" si="2104"/>
        <v>1.0326209223847018</v>
      </c>
      <c r="FR550" s="453"/>
      <c r="FS550" s="446">
        <f t="shared" si="2112"/>
        <v>146744</v>
      </c>
      <c r="FT550" s="446" t="str">
        <f t="shared" si="2112"/>
        <v>-</v>
      </c>
      <c r="FU550" s="446">
        <f t="shared" si="2112"/>
        <v>2714764</v>
      </c>
      <c r="FV550" s="446">
        <f t="shared" si="2112"/>
        <v>5796388</v>
      </c>
      <c r="FW550" s="446">
        <f t="shared" si="2112"/>
        <v>5348656</v>
      </c>
      <c r="FX550" s="446">
        <f t="shared" si="2112"/>
        <v>4966585</v>
      </c>
      <c r="FY550" s="446">
        <f t="shared" si="2112"/>
        <v>114836904</v>
      </c>
      <c r="FZ550" s="446">
        <f t="shared" si="2112"/>
        <v>183268692</v>
      </c>
      <c r="GA550" s="446">
        <f t="shared" si="2112"/>
        <v>18814796</v>
      </c>
      <c r="GB550" s="446"/>
      <c r="GC550" s="446"/>
      <c r="GD550" s="446"/>
      <c r="GE550" s="446"/>
      <c r="GF550" s="446"/>
      <c r="GG550" s="446"/>
      <c r="GH550" s="446"/>
      <c r="GI550" s="446"/>
      <c r="GJ550" s="446"/>
      <c r="GK550" s="446"/>
      <c r="GL550" s="446"/>
      <c r="GM550" s="446"/>
      <c r="GN550" s="446"/>
      <c r="GO550" s="446">
        <f t="shared" si="2113"/>
        <v>255706</v>
      </c>
      <c r="GP550" s="446">
        <f t="shared" si="2113"/>
        <v>335384</v>
      </c>
      <c r="GQ550" s="446">
        <f t="shared" si="2113"/>
        <v>0</v>
      </c>
      <c r="GR550" s="446">
        <f t="shared" si="2113"/>
        <v>13123080</v>
      </c>
      <c r="GS550" s="446">
        <f t="shared" si="2113"/>
        <v>14776640</v>
      </c>
      <c r="GT550" s="446">
        <f t="shared" si="2113"/>
        <v>177072</v>
      </c>
      <c r="GU550" s="446">
        <f t="shared" si="2113"/>
        <v>19790200</v>
      </c>
      <c r="GV550" s="416"/>
      <c r="GY550" s="402"/>
      <c r="GZ550" s="402"/>
      <c r="HA550" s="402"/>
    </row>
    <row r="551" spans="1:209" ht="9.75" customHeight="1" x14ac:dyDescent="0.2">
      <c r="A551" s="417" t="str">
        <f t="shared" si="2090"/>
        <v>2018-19MAYRYA</v>
      </c>
      <c r="B551" s="458" t="str">
        <f t="shared" si="2107"/>
        <v>2018-19</v>
      </c>
      <c r="C551" s="402" t="s">
        <v>668</v>
      </c>
      <c r="D551" s="402" t="s">
        <v>653</v>
      </c>
      <c r="E551" s="402" t="s">
        <v>652</v>
      </c>
      <c r="F551" s="478" t="s">
        <v>452</v>
      </c>
      <c r="G551" s="478" t="s">
        <v>695</v>
      </c>
      <c r="H551" s="479">
        <v>109354</v>
      </c>
      <c r="I551" s="479">
        <v>78865</v>
      </c>
      <c r="J551" s="479">
        <v>189520</v>
      </c>
      <c r="K551" s="506">
        <v>2</v>
      </c>
      <c r="L551" s="506">
        <v>1</v>
      </c>
      <c r="M551" s="479" t="s">
        <v>152</v>
      </c>
      <c r="N551" s="506">
        <v>7</v>
      </c>
      <c r="O551" s="506">
        <v>37</v>
      </c>
      <c r="P551" s="479" t="s">
        <v>152</v>
      </c>
      <c r="Q551" s="479" t="s">
        <v>152</v>
      </c>
      <c r="R551" s="479" t="s">
        <v>152</v>
      </c>
      <c r="S551" s="479">
        <v>88104</v>
      </c>
      <c r="T551" s="479">
        <v>4943</v>
      </c>
      <c r="U551" s="479">
        <v>2988</v>
      </c>
      <c r="V551" s="479">
        <v>39110</v>
      </c>
      <c r="W551" s="479">
        <v>35532</v>
      </c>
      <c r="X551" s="479">
        <v>1929</v>
      </c>
      <c r="Y551" s="479">
        <v>2033515</v>
      </c>
      <c r="Z551" s="479">
        <v>411</v>
      </c>
      <c r="AA551" s="479">
        <v>710</v>
      </c>
      <c r="AB551" s="479">
        <v>1455281</v>
      </c>
      <c r="AC551" s="479">
        <v>487</v>
      </c>
      <c r="AD551" s="479">
        <v>868</v>
      </c>
      <c r="AE551" s="479">
        <v>28127215</v>
      </c>
      <c r="AF551" s="479">
        <v>719</v>
      </c>
      <c r="AG551" s="479">
        <v>1290</v>
      </c>
      <c r="AH551" s="479">
        <v>65990473</v>
      </c>
      <c r="AI551" s="479">
        <v>1857</v>
      </c>
      <c r="AJ551" s="479">
        <v>4092</v>
      </c>
      <c r="AK551" s="479">
        <v>5681554</v>
      </c>
      <c r="AL551" s="479">
        <v>2945</v>
      </c>
      <c r="AM551" s="479">
        <v>7343</v>
      </c>
      <c r="AN551" s="479"/>
      <c r="AO551" s="479"/>
      <c r="AP551" s="479"/>
      <c r="AQ551" s="479"/>
      <c r="AR551" s="479"/>
      <c r="AS551" s="479"/>
      <c r="AT551" s="479">
        <v>2957</v>
      </c>
      <c r="AU551" s="479">
        <v>6</v>
      </c>
      <c r="AV551" s="479">
        <v>19</v>
      </c>
      <c r="AW551" s="479">
        <v>0</v>
      </c>
      <c r="AX551" s="479">
        <v>230</v>
      </c>
      <c r="AY551" s="479">
        <v>2702</v>
      </c>
      <c r="AZ551" s="479">
        <v>1844</v>
      </c>
      <c r="BA551" s="479"/>
      <c r="BB551" s="479"/>
      <c r="BC551" s="479"/>
      <c r="BD551" s="479"/>
      <c r="BE551" s="479"/>
      <c r="BF551" s="479"/>
      <c r="BG551" s="479"/>
      <c r="BH551" s="479"/>
      <c r="BI551" s="479">
        <v>49793</v>
      </c>
      <c r="BJ551" s="479">
        <v>3232</v>
      </c>
      <c r="BK551" s="479">
        <v>32122</v>
      </c>
      <c r="BL551" s="479">
        <v>85147</v>
      </c>
      <c r="BM551" s="479">
        <v>9286</v>
      </c>
      <c r="BN551" s="479">
        <v>6875</v>
      </c>
      <c r="BO551" s="479">
        <v>5556</v>
      </c>
      <c r="BP551" s="479">
        <v>4203</v>
      </c>
      <c r="BQ551" s="479">
        <v>49061</v>
      </c>
      <c r="BR551" s="479">
        <v>41273</v>
      </c>
      <c r="BS551" s="479">
        <v>58567</v>
      </c>
      <c r="BT551" s="479">
        <v>37395</v>
      </c>
      <c r="BU551" s="479">
        <v>4514</v>
      </c>
      <c r="BV551" s="479">
        <v>2019</v>
      </c>
      <c r="BW551" s="479"/>
      <c r="BX551" s="479"/>
      <c r="BY551" s="479"/>
      <c r="BZ551" s="479"/>
      <c r="CA551" s="479"/>
      <c r="CB551" s="479"/>
      <c r="CC551" s="479"/>
      <c r="CD551" s="479"/>
      <c r="CE551" s="479"/>
      <c r="CF551" s="479"/>
      <c r="CG551" s="479"/>
      <c r="CH551" s="479"/>
      <c r="CI551" s="479"/>
      <c r="CJ551" s="479"/>
      <c r="CK551" s="479"/>
      <c r="CL551" s="479"/>
      <c r="CM551" s="479"/>
      <c r="CN551" s="479"/>
      <c r="CO551" s="479"/>
      <c r="CP551" s="479"/>
      <c r="CQ551" s="479"/>
      <c r="CR551" s="479"/>
      <c r="CS551" s="479"/>
      <c r="CT551" s="479"/>
      <c r="CU551" s="479"/>
      <c r="CV551" s="479"/>
      <c r="CW551" s="479"/>
      <c r="CX551" s="479"/>
      <c r="CY551" s="479"/>
      <c r="CZ551" s="479"/>
      <c r="DA551" s="479"/>
      <c r="DB551" s="479"/>
      <c r="DC551" s="479"/>
      <c r="DD551" s="479"/>
      <c r="DE551" s="479"/>
      <c r="DF551" s="479"/>
      <c r="DG551" s="479"/>
      <c r="DH551" s="479"/>
      <c r="DI551" s="479"/>
      <c r="DJ551" s="479"/>
      <c r="DK551" s="479">
        <v>185</v>
      </c>
      <c r="DL551" s="479">
        <v>52851</v>
      </c>
      <c r="DM551" s="479">
        <v>286</v>
      </c>
      <c r="DN551" s="479">
        <v>502</v>
      </c>
      <c r="DO551" s="479">
        <v>3449</v>
      </c>
      <c r="DP551" s="479">
        <v>111168</v>
      </c>
      <c r="DQ551" s="479">
        <v>32</v>
      </c>
      <c r="DR551" s="479">
        <v>55</v>
      </c>
      <c r="DS551" s="479"/>
      <c r="DT551" s="479"/>
      <c r="DU551" s="479"/>
      <c r="DV551" s="479"/>
      <c r="DW551" s="479"/>
      <c r="DX551" s="479"/>
      <c r="DY551" s="479"/>
      <c r="DZ551" s="479"/>
      <c r="EA551" s="479"/>
      <c r="EB551" s="479"/>
      <c r="EC551" s="479"/>
      <c r="ED551" s="479"/>
      <c r="EE551" s="479"/>
      <c r="EF551" s="479"/>
      <c r="EG551" s="479" t="s">
        <v>152</v>
      </c>
      <c r="EH551" s="479" t="s">
        <v>152</v>
      </c>
      <c r="EI551" s="479">
        <v>280</v>
      </c>
      <c r="EJ551" s="479">
        <v>1</v>
      </c>
      <c r="EK551" s="479">
        <v>1707</v>
      </c>
      <c r="EL551" s="479">
        <v>0</v>
      </c>
      <c r="EM551" s="479">
        <v>1645</v>
      </c>
      <c r="EN551" s="479">
        <v>251</v>
      </c>
      <c r="EO551" s="479">
        <v>251</v>
      </c>
      <c r="EP551" s="479">
        <v>251</v>
      </c>
      <c r="EQ551" s="479">
        <v>7118614</v>
      </c>
      <c r="ER551" s="479">
        <v>4170</v>
      </c>
      <c r="ES551" s="479">
        <v>8745</v>
      </c>
      <c r="ET551" s="479">
        <v>0</v>
      </c>
      <c r="EU551" s="479">
        <v>0</v>
      </c>
      <c r="EV551" s="479">
        <v>0</v>
      </c>
      <c r="EW551" s="479">
        <v>9173426</v>
      </c>
      <c r="EX551" s="479">
        <v>5577</v>
      </c>
      <c r="EY551" s="479">
        <v>12551</v>
      </c>
      <c r="EZ551" s="476"/>
      <c r="FA551" s="446">
        <f t="shared" si="2091"/>
        <v>5</v>
      </c>
      <c r="FB551" s="417">
        <f t="shared" si="2092"/>
        <v>2018</v>
      </c>
      <c r="FC551" s="448">
        <f t="shared" si="2093"/>
        <v>43221</v>
      </c>
      <c r="FD551" s="449">
        <f t="shared" si="2094"/>
        <v>31</v>
      </c>
      <c r="FE551" s="450"/>
      <c r="FF551" s="450"/>
      <c r="FG551" s="450"/>
      <c r="FH551" s="452">
        <f t="shared" si="2095"/>
        <v>1.8786162249645963</v>
      </c>
      <c r="FI551" s="452">
        <f t="shared" si="2096"/>
        <v>1.3908557556139995</v>
      </c>
      <c r="FJ551" s="452">
        <f t="shared" si="2097"/>
        <v>1.8594377510040161</v>
      </c>
      <c r="FK551" s="452">
        <f t="shared" si="2098"/>
        <v>1.4066265060240963</v>
      </c>
      <c r="FL551" s="452">
        <f t="shared" si="2099"/>
        <v>1.2544362055740219</v>
      </c>
      <c r="FM551" s="452">
        <f t="shared" si="2100"/>
        <v>1.0553055484530811</v>
      </c>
      <c r="FN551" s="452">
        <f t="shared" si="2101"/>
        <v>1.6482888663739728</v>
      </c>
      <c r="FO551" s="452">
        <f t="shared" si="2102"/>
        <v>1.0524316109422491</v>
      </c>
      <c r="FP551" s="452">
        <f t="shared" si="2103"/>
        <v>2.3400725764644892</v>
      </c>
      <c r="FQ551" s="452">
        <f t="shared" si="2104"/>
        <v>1.046656298600311</v>
      </c>
      <c r="FR551" s="453"/>
      <c r="FS551" s="446">
        <f t="shared" si="2112"/>
        <v>78865</v>
      </c>
      <c r="FT551" s="446" t="str">
        <f t="shared" si="2112"/>
        <v>-</v>
      </c>
      <c r="FU551" s="446">
        <f t="shared" si="2112"/>
        <v>552055</v>
      </c>
      <c r="FV551" s="446">
        <f t="shared" si="2112"/>
        <v>2918005</v>
      </c>
      <c r="FW551" s="446">
        <f t="shared" si="2112"/>
        <v>3509530</v>
      </c>
      <c r="FX551" s="446">
        <f t="shared" si="2112"/>
        <v>2593584</v>
      </c>
      <c r="FY551" s="446">
        <f t="shared" si="2112"/>
        <v>50451900</v>
      </c>
      <c r="FZ551" s="446">
        <f t="shared" si="2112"/>
        <v>145396944</v>
      </c>
      <c r="GA551" s="446">
        <f t="shared" si="2112"/>
        <v>14164647</v>
      </c>
      <c r="GB551" s="446"/>
      <c r="GC551" s="446"/>
      <c r="GD551" s="446"/>
      <c r="GE551" s="446"/>
      <c r="GF551" s="446"/>
      <c r="GG551" s="446"/>
      <c r="GH551" s="446"/>
      <c r="GI551" s="446"/>
      <c r="GJ551" s="446"/>
      <c r="GK551" s="446"/>
      <c r="GL551" s="446"/>
      <c r="GM551" s="446"/>
      <c r="GN551" s="446"/>
      <c r="GO551" s="446">
        <f t="shared" si="2113"/>
        <v>92870</v>
      </c>
      <c r="GP551" s="446">
        <f t="shared" si="2113"/>
        <v>189695</v>
      </c>
      <c r="GQ551" s="446">
        <f t="shared" si="2113"/>
        <v>0</v>
      </c>
      <c r="GR551" s="446">
        <f t="shared" si="2113"/>
        <v>251</v>
      </c>
      <c r="GS551" s="446">
        <f t="shared" si="2113"/>
        <v>14927715</v>
      </c>
      <c r="GT551" s="446">
        <f t="shared" si="2113"/>
        <v>0</v>
      </c>
      <c r="GU551" s="446">
        <f t="shared" si="2113"/>
        <v>20646395</v>
      </c>
      <c r="GV551" s="416"/>
      <c r="GY551" s="402"/>
      <c r="GZ551" s="402"/>
      <c r="HA551" s="402"/>
    </row>
    <row r="552" spans="1:209" ht="9.75" customHeight="1" x14ac:dyDescent="0.2">
      <c r="A552" s="485" t="str">
        <f t="shared" si="2090"/>
        <v>2018-19MAYRX8</v>
      </c>
      <c r="B552" s="503" t="str">
        <f t="shared" si="2107"/>
        <v>2018-19</v>
      </c>
      <c r="C552" s="436" t="s">
        <v>668</v>
      </c>
      <c r="D552" s="436" t="s">
        <v>646</v>
      </c>
      <c r="E552" s="436" t="s">
        <v>645</v>
      </c>
      <c r="F552" s="504" t="s">
        <v>450</v>
      </c>
      <c r="G552" s="504" t="s">
        <v>696</v>
      </c>
      <c r="H552" s="483">
        <v>82146</v>
      </c>
      <c r="I552" s="483">
        <v>63491</v>
      </c>
      <c r="J552" s="483">
        <v>238880</v>
      </c>
      <c r="K552" s="508">
        <v>4</v>
      </c>
      <c r="L552" s="508">
        <v>1</v>
      </c>
      <c r="M552" s="483" t="s">
        <v>152</v>
      </c>
      <c r="N552" s="508">
        <v>19</v>
      </c>
      <c r="O552" s="508">
        <v>69</v>
      </c>
      <c r="P552" s="483" t="s">
        <v>152</v>
      </c>
      <c r="Q552" s="483" t="s">
        <v>152</v>
      </c>
      <c r="R552" s="483" t="s">
        <v>152</v>
      </c>
      <c r="S552" s="483">
        <v>67157</v>
      </c>
      <c r="T552" s="483">
        <v>7254</v>
      </c>
      <c r="U552" s="483">
        <v>5212</v>
      </c>
      <c r="V552" s="483">
        <v>37388</v>
      </c>
      <c r="W552" s="483">
        <v>13067</v>
      </c>
      <c r="X552" s="483">
        <v>811</v>
      </c>
      <c r="Y552" s="483">
        <v>3588308</v>
      </c>
      <c r="Z552" s="483">
        <v>495</v>
      </c>
      <c r="AA552" s="483">
        <v>843</v>
      </c>
      <c r="AB552" s="483">
        <v>3734435</v>
      </c>
      <c r="AC552" s="483">
        <v>717</v>
      </c>
      <c r="AD552" s="483">
        <v>1273</v>
      </c>
      <c r="AE552" s="483">
        <v>51324034</v>
      </c>
      <c r="AF552" s="483">
        <v>1373</v>
      </c>
      <c r="AG552" s="483">
        <v>2921</v>
      </c>
      <c r="AH552" s="483">
        <v>47369140</v>
      </c>
      <c r="AI552" s="483">
        <v>3625</v>
      </c>
      <c r="AJ552" s="483">
        <v>8602</v>
      </c>
      <c r="AK552" s="483">
        <v>4148148</v>
      </c>
      <c r="AL552" s="483">
        <v>5115</v>
      </c>
      <c r="AM552" s="483">
        <v>13029</v>
      </c>
      <c r="AN552" s="483"/>
      <c r="AO552" s="483"/>
      <c r="AP552" s="483"/>
      <c r="AQ552" s="483"/>
      <c r="AR552" s="483"/>
      <c r="AS552" s="483"/>
      <c r="AT552" s="483">
        <v>4719</v>
      </c>
      <c r="AU552" s="483">
        <v>584</v>
      </c>
      <c r="AV552" s="483">
        <v>1150</v>
      </c>
      <c r="AW552" s="483">
        <v>3630</v>
      </c>
      <c r="AX552" s="483">
        <v>375</v>
      </c>
      <c r="AY552" s="483">
        <v>2610</v>
      </c>
      <c r="AZ552" s="483">
        <v>2446</v>
      </c>
      <c r="BA552" s="483"/>
      <c r="BB552" s="483"/>
      <c r="BC552" s="483"/>
      <c r="BD552" s="483"/>
      <c r="BE552" s="483"/>
      <c r="BF552" s="483"/>
      <c r="BG552" s="483"/>
      <c r="BH552" s="483"/>
      <c r="BI552" s="483">
        <v>40062</v>
      </c>
      <c r="BJ552" s="483">
        <v>6789</v>
      </c>
      <c r="BK552" s="483">
        <v>15587</v>
      </c>
      <c r="BL552" s="483">
        <v>62438</v>
      </c>
      <c r="BM552" s="483">
        <v>16262</v>
      </c>
      <c r="BN552" s="483">
        <v>12368</v>
      </c>
      <c r="BO552" s="483">
        <v>12131</v>
      </c>
      <c r="BP552" s="483">
        <v>9367</v>
      </c>
      <c r="BQ552" s="483">
        <v>59018</v>
      </c>
      <c r="BR552" s="483">
        <v>45672</v>
      </c>
      <c r="BS552" s="483">
        <v>24955</v>
      </c>
      <c r="BT552" s="483">
        <v>15278</v>
      </c>
      <c r="BU552" s="483">
        <v>1630</v>
      </c>
      <c r="BV552" s="483">
        <v>949</v>
      </c>
      <c r="BW552" s="483"/>
      <c r="BX552" s="483"/>
      <c r="BY552" s="483"/>
      <c r="BZ552" s="483"/>
      <c r="CA552" s="483"/>
      <c r="CB552" s="483"/>
      <c r="CC552" s="483"/>
      <c r="CD552" s="483"/>
      <c r="CE552" s="483"/>
      <c r="CF552" s="483"/>
      <c r="CG552" s="483"/>
      <c r="CH552" s="483"/>
      <c r="CI552" s="483"/>
      <c r="CJ552" s="483"/>
      <c r="CK552" s="483"/>
      <c r="CL552" s="483"/>
      <c r="CM552" s="483"/>
      <c r="CN552" s="483"/>
      <c r="CO552" s="483"/>
      <c r="CP552" s="483"/>
      <c r="CQ552" s="483"/>
      <c r="CR552" s="483"/>
      <c r="CS552" s="483"/>
      <c r="CT552" s="483"/>
      <c r="CU552" s="483"/>
      <c r="CV552" s="483"/>
      <c r="CW552" s="483"/>
      <c r="CX552" s="483"/>
      <c r="CY552" s="483"/>
      <c r="CZ552" s="483"/>
      <c r="DA552" s="483"/>
      <c r="DB552" s="483"/>
      <c r="DC552" s="483"/>
      <c r="DD552" s="483"/>
      <c r="DE552" s="483"/>
      <c r="DF552" s="483"/>
      <c r="DG552" s="483"/>
      <c r="DH552" s="483"/>
      <c r="DI552" s="483"/>
      <c r="DJ552" s="483"/>
      <c r="DK552" s="483">
        <v>0</v>
      </c>
      <c r="DL552" s="483">
        <v>0</v>
      </c>
      <c r="DM552" s="483">
        <v>0</v>
      </c>
      <c r="DN552" s="483">
        <v>0</v>
      </c>
      <c r="DO552" s="483">
        <v>4002</v>
      </c>
      <c r="DP552" s="483">
        <v>122060</v>
      </c>
      <c r="DQ552" s="483">
        <v>30</v>
      </c>
      <c r="DR552" s="483">
        <v>52</v>
      </c>
      <c r="DS552" s="483"/>
      <c r="DT552" s="483"/>
      <c r="DU552" s="483"/>
      <c r="DV552" s="483"/>
      <c r="DW552" s="483"/>
      <c r="DX552" s="483"/>
      <c r="DY552" s="483"/>
      <c r="DZ552" s="483"/>
      <c r="EA552" s="483"/>
      <c r="EB552" s="483"/>
      <c r="EC552" s="483"/>
      <c r="ED552" s="483"/>
      <c r="EE552" s="483"/>
      <c r="EF552" s="483"/>
      <c r="EG552" s="483" t="s">
        <v>152</v>
      </c>
      <c r="EH552" s="483" t="s">
        <v>152</v>
      </c>
      <c r="EI552" s="483">
        <v>67</v>
      </c>
      <c r="EJ552" s="483">
        <v>390</v>
      </c>
      <c r="EK552" s="483">
        <v>246</v>
      </c>
      <c r="EL552" s="483">
        <v>66</v>
      </c>
      <c r="EM552" s="483">
        <v>3149</v>
      </c>
      <c r="EN552" s="483">
        <v>1936773</v>
      </c>
      <c r="EO552" s="483">
        <v>4966</v>
      </c>
      <c r="EP552" s="483">
        <v>12295</v>
      </c>
      <c r="EQ552" s="483">
        <v>1140622</v>
      </c>
      <c r="ER552" s="483">
        <v>4637</v>
      </c>
      <c r="ES552" s="483">
        <v>9515</v>
      </c>
      <c r="ET552" s="483">
        <v>456259</v>
      </c>
      <c r="EU552" s="483">
        <v>6913</v>
      </c>
      <c r="EV552" s="483">
        <v>13682</v>
      </c>
      <c r="EW552" s="483">
        <v>31546235</v>
      </c>
      <c r="EX552" s="483">
        <v>10018</v>
      </c>
      <c r="EY552" s="483">
        <v>22377</v>
      </c>
      <c r="EZ552" s="484"/>
      <c r="FA552" s="468">
        <f t="shared" si="2091"/>
        <v>5</v>
      </c>
      <c r="FB552" s="485">
        <f t="shared" si="2092"/>
        <v>2018</v>
      </c>
      <c r="FC552" s="486">
        <f t="shared" si="2093"/>
        <v>43221</v>
      </c>
      <c r="FD552" s="470">
        <f t="shared" si="2094"/>
        <v>31</v>
      </c>
      <c r="FE552" s="471"/>
      <c r="FF552" s="471"/>
      <c r="FG552" s="471"/>
      <c r="FH552" s="487">
        <f t="shared" si="2095"/>
        <v>2.2417976288944033</v>
      </c>
      <c r="FI552" s="487">
        <f t="shared" si="2096"/>
        <v>1.7049903501516406</v>
      </c>
      <c r="FJ552" s="487">
        <f t="shared" si="2097"/>
        <v>2.3275134305448963</v>
      </c>
      <c r="FK552" s="487">
        <f t="shared" si="2098"/>
        <v>1.7971987720644667</v>
      </c>
      <c r="FL552" s="487">
        <f t="shared" si="2099"/>
        <v>1.5785278699047822</v>
      </c>
      <c r="FM552" s="487">
        <f t="shared" si="2100"/>
        <v>1.2215684176741199</v>
      </c>
      <c r="FN552" s="487">
        <f t="shared" si="2101"/>
        <v>1.90977270987985</v>
      </c>
      <c r="FO552" s="487">
        <f t="shared" si="2102"/>
        <v>1.1692048672227748</v>
      </c>
      <c r="FP552" s="487">
        <f t="shared" si="2103"/>
        <v>2.0098643649815044</v>
      </c>
      <c r="FQ552" s="487">
        <f t="shared" si="2104"/>
        <v>1.1701602959309494</v>
      </c>
      <c r="FR552" s="459"/>
      <c r="FS552" s="468">
        <f t="shared" si="2112"/>
        <v>63491</v>
      </c>
      <c r="FT552" s="468" t="str">
        <f t="shared" si="2112"/>
        <v>-</v>
      </c>
      <c r="FU552" s="468">
        <f t="shared" si="2112"/>
        <v>1206329</v>
      </c>
      <c r="FV552" s="468">
        <f t="shared" si="2112"/>
        <v>4380879</v>
      </c>
      <c r="FW552" s="468">
        <f t="shared" si="2112"/>
        <v>6115122</v>
      </c>
      <c r="FX552" s="468">
        <f t="shared" si="2112"/>
        <v>6634876</v>
      </c>
      <c r="FY552" s="468">
        <f t="shared" si="2112"/>
        <v>109210348</v>
      </c>
      <c r="FZ552" s="468">
        <f t="shared" si="2112"/>
        <v>112402334</v>
      </c>
      <c r="GA552" s="468">
        <f t="shared" si="2112"/>
        <v>10566519</v>
      </c>
      <c r="GB552" s="468"/>
      <c r="GC552" s="468"/>
      <c r="GD552" s="468"/>
      <c r="GE552" s="468"/>
      <c r="GF552" s="468"/>
      <c r="GG552" s="468"/>
      <c r="GH552" s="468"/>
      <c r="GI552" s="468"/>
      <c r="GJ552" s="468"/>
      <c r="GK552" s="468"/>
      <c r="GL552" s="468"/>
      <c r="GM552" s="468"/>
      <c r="GN552" s="468"/>
      <c r="GO552" s="468">
        <f t="shared" si="2113"/>
        <v>0</v>
      </c>
      <c r="GP552" s="468">
        <f t="shared" si="2113"/>
        <v>208104</v>
      </c>
      <c r="GQ552" s="468">
        <f t="shared" si="2113"/>
        <v>0</v>
      </c>
      <c r="GR552" s="468">
        <f t="shared" si="2113"/>
        <v>4795050</v>
      </c>
      <c r="GS552" s="468">
        <f t="shared" si="2113"/>
        <v>2340690</v>
      </c>
      <c r="GT552" s="468">
        <f t="shared" si="2113"/>
        <v>903012</v>
      </c>
      <c r="GU552" s="468">
        <f t="shared" si="2113"/>
        <v>70465173</v>
      </c>
      <c r="GV552" s="425"/>
      <c r="GY552" s="402"/>
      <c r="GZ552" s="402"/>
      <c r="HA552" s="402"/>
    </row>
    <row r="553" spans="1:209" ht="9.75" customHeight="1" x14ac:dyDescent="0.2">
      <c r="A553" s="472" t="str">
        <f t="shared" si="2090"/>
        <v>2018-19JUNERX9</v>
      </c>
      <c r="B553" s="488" t="str">
        <f t="shared" si="2107"/>
        <v>2018-19</v>
      </c>
      <c r="C553" s="400" t="s">
        <v>671</v>
      </c>
      <c r="D553" s="400" t="s">
        <v>653</v>
      </c>
      <c r="E553" s="400" t="s">
        <v>652</v>
      </c>
      <c r="F553" s="474" t="s">
        <v>451</v>
      </c>
      <c r="G553" s="474" t="s">
        <v>686</v>
      </c>
      <c r="H553" s="475">
        <v>82032</v>
      </c>
      <c r="I553" s="475">
        <v>67986</v>
      </c>
      <c r="J553" s="475">
        <v>220305</v>
      </c>
      <c r="K553" s="505">
        <v>3</v>
      </c>
      <c r="L553" s="505">
        <v>2</v>
      </c>
      <c r="M553" s="475" t="s">
        <v>152</v>
      </c>
      <c r="N553" s="505">
        <v>5</v>
      </c>
      <c r="O553" s="505">
        <v>49</v>
      </c>
      <c r="P553" s="475" t="s">
        <v>152</v>
      </c>
      <c r="Q553" s="475" t="s">
        <v>152</v>
      </c>
      <c r="R553" s="475" t="s">
        <v>152</v>
      </c>
      <c r="S553" s="475">
        <v>57132</v>
      </c>
      <c r="T553" s="475">
        <v>6012</v>
      </c>
      <c r="U553" s="475">
        <v>3895</v>
      </c>
      <c r="V553" s="475">
        <v>32252</v>
      </c>
      <c r="W553" s="475">
        <v>11922</v>
      </c>
      <c r="X553" s="475">
        <v>244</v>
      </c>
      <c r="Y553" s="475">
        <v>2615433</v>
      </c>
      <c r="Z553" s="475">
        <v>435</v>
      </c>
      <c r="AA553" s="475">
        <v>778</v>
      </c>
      <c r="AB553" s="475">
        <v>3998374</v>
      </c>
      <c r="AC553" s="475">
        <v>1027</v>
      </c>
      <c r="AD553" s="475">
        <v>2349</v>
      </c>
      <c r="AE553" s="475">
        <v>60325490</v>
      </c>
      <c r="AF553" s="475">
        <v>1870</v>
      </c>
      <c r="AG553" s="475">
        <v>3949</v>
      </c>
      <c r="AH553" s="475">
        <v>50324844</v>
      </c>
      <c r="AI553" s="475">
        <v>4221</v>
      </c>
      <c r="AJ553" s="475">
        <v>10308</v>
      </c>
      <c r="AK553" s="475">
        <v>856191</v>
      </c>
      <c r="AL553" s="475">
        <v>3509</v>
      </c>
      <c r="AM553" s="475">
        <v>7748</v>
      </c>
      <c r="AN553" s="475"/>
      <c r="AO553" s="475"/>
      <c r="AP553" s="475"/>
      <c r="AQ553" s="475"/>
      <c r="AR553" s="475"/>
      <c r="AS553" s="475"/>
      <c r="AT553" s="475">
        <v>3627</v>
      </c>
      <c r="AU553" s="475">
        <v>1043</v>
      </c>
      <c r="AV553" s="475">
        <v>1150</v>
      </c>
      <c r="AW553" s="475">
        <v>4</v>
      </c>
      <c r="AX553" s="475">
        <v>533</v>
      </c>
      <c r="AY553" s="475">
        <v>901</v>
      </c>
      <c r="AZ553" s="475">
        <v>4</v>
      </c>
      <c r="BA553" s="475"/>
      <c r="BB553" s="475"/>
      <c r="BC553" s="475"/>
      <c r="BD553" s="475"/>
      <c r="BE553" s="475"/>
      <c r="BF553" s="475"/>
      <c r="BG553" s="475"/>
      <c r="BH553" s="475"/>
      <c r="BI553" s="475">
        <v>34935</v>
      </c>
      <c r="BJ553" s="475">
        <v>2584</v>
      </c>
      <c r="BK553" s="475">
        <v>15986</v>
      </c>
      <c r="BL553" s="475">
        <v>53505</v>
      </c>
      <c r="BM553" s="475">
        <v>11526</v>
      </c>
      <c r="BN553" s="475">
        <v>8824</v>
      </c>
      <c r="BO553" s="475">
        <v>7749</v>
      </c>
      <c r="BP553" s="475">
        <v>6015</v>
      </c>
      <c r="BQ553" s="475">
        <v>42010</v>
      </c>
      <c r="BR553" s="475">
        <v>34791</v>
      </c>
      <c r="BS553" s="475">
        <v>15787</v>
      </c>
      <c r="BT553" s="475">
        <v>12502</v>
      </c>
      <c r="BU553" s="475">
        <v>308</v>
      </c>
      <c r="BV553" s="475">
        <v>242</v>
      </c>
      <c r="BW553" s="475"/>
      <c r="BX553" s="475"/>
      <c r="BY553" s="475"/>
      <c r="BZ553" s="475"/>
      <c r="CA553" s="475"/>
      <c r="CB553" s="475"/>
      <c r="CC553" s="475"/>
      <c r="CD553" s="475"/>
      <c r="CE553" s="475"/>
      <c r="CF553" s="475"/>
      <c r="CG553" s="475"/>
      <c r="CH553" s="475"/>
      <c r="CI553" s="475"/>
      <c r="CJ553" s="475"/>
      <c r="CK553" s="475"/>
      <c r="CL553" s="475"/>
      <c r="CM553" s="475"/>
      <c r="CN553" s="475"/>
      <c r="CO553" s="475"/>
      <c r="CP553" s="475"/>
      <c r="CQ553" s="475"/>
      <c r="CR553" s="475"/>
      <c r="CS553" s="475"/>
      <c r="CT553" s="475"/>
      <c r="CU553" s="475"/>
      <c r="CV553" s="475"/>
      <c r="CW553" s="475"/>
      <c r="CX553" s="475"/>
      <c r="CY553" s="475"/>
      <c r="CZ553" s="475"/>
      <c r="DA553" s="475"/>
      <c r="DB553" s="475"/>
      <c r="DC553" s="475"/>
      <c r="DD553" s="475"/>
      <c r="DE553" s="475"/>
      <c r="DF553" s="475"/>
      <c r="DG553" s="475"/>
      <c r="DH553" s="475"/>
      <c r="DI553" s="475"/>
      <c r="DJ553" s="475"/>
      <c r="DK553" s="475">
        <v>274</v>
      </c>
      <c r="DL553" s="475">
        <v>76595</v>
      </c>
      <c r="DM553" s="475">
        <v>280</v>
      </c>
      <c r="DN553" s="475">
        <v>484</v>
      </c>
      <c r="DO553" s="475">
        <v>3196</v>
      </c>
      <c r="DP553" s="475">
        <v>130250</v>
      </c>
      <c r="DQ553" s="475">
        <v>41</v>
      </c>
      <c r="DR553" s="475">
        <v>81</v>
      </c>
      <c r="DS553" s="475"/>
      <c r="DT553" s="475"/>
      <c r="DU553" s="475"/>
      <c r="DV553" s="475"/>
      <c r="DW553" s="475"/>
      <c r="DX553" s="475"/>
      <c r="DY553" s="475"/>
      <c r="DZ553" s="475"/>
      <c r="EA553" s="475"/>
      <c r="EB553" s="475"/>
      <c r="EC553" s="475"/>
      <c r="ED553" s="475"/>
      <c r="EE553" s="475"/>
      <c r="EF553" s="475"/>
      <c r="EG553" s="475" t="s">
        <v>152</v>
      </c>
      <c r="EH553" s="475" t="s">
        <v>152</v>
      </c>
      <c r="EI553" s="475">
        <v>0</v>
      </c>
      <c r="EJ553" s="475">
        <v>568</v>
      </c>
      <c r="EK553" s="475">
        <v>484</v>
      </c>
      <c r="EL553" s="475">
        <v>1</v>
      </c>
      <c r="EM553" s="475">
        <v>2022</v>
      </c>
      <c r="EN553" s="475">
        <v>2529801</v>
      </c>
      <c r="EO553" s="475">
        <v>4454</v>
      </c>
      <c r="EP553" s="475">
        <v>9489</v>
      </c>
      <c r="EQ553" s="475">
        <v>2054801</v>
      </c>
      <c r="ER553" s="475">
        <v>4245</v>
      </c>
      <c r="ES553" s="475">
        <v>9338</v>
      </c>
      <c r="ET553" s="475">
        <v>8739</v>
      </c>
      <c r="EU553" s="475">
        <v>8739</v>
      </c>
      <c r="EV553" s="475">
        <v>8739</v>
      </c>
      <c r="EW553" s="475">
        <v>14174027</v>
      </c>
      <c r="EX553" s="475">
        <v>7010</v>
      </c>
      <c r="EY553" s="475">
        <v>15038</v>
      </c>
      <c r="EZ553" s="476"/>
      <c r="FA553" s="477">
        <f t="shared" si="2091"/>
        <v>6</v>
      </c>
      <c r="FB553" s="417">
        <f t="shared" si="2092"/>
        <v>2018</v>
      </c>
      <c r="FC553" s="448">
        <f t="shared" si="2093"/>
        <v>43252</v>
      </c>
      <c r="FD553" s="449">
        <f t="shared" si="2094"/>
        <v>30</v>
      </c>
      <c r="FE553" s="450"/>
      <c r="FF553" s="450"/>
      <c r="FG553" s="450"/>
      <c r="FH553" s="452">
        <f t="shared" si="2095"/>
        <v>1.9171656686626746</v>
      </c>
      <c r="FI553" s="452">
        <f t="shared" si="2096"/>
        <v>1.4677312042581503</v>
      </c>
      <c r="FJ553" s="452">
        <f t="shared" si="2097"/>
        <v>1.9894736842105263</v>
      </c>
      <c r="FK553" s="452">
        <f t="shared" si="2098"/>
        <v>1.5442875481386393</v>
      </c>
      <c r="FL553" s="452">
        <f t="shared" si="2099"/>
        <v>1.3025548803174998</v>
      </c>
      <c r="FM553" s="452">
        <f t="shared" si="2100"/>
        <v>1.0787238000744139</v>
      </c>
      <c r="FN553" s="452">
        <f t="shared" si="2101"/>
        <v>1.3241905720516691</v>
      </c>
      <c r="FO553" s="452">
        <f t="shared" si="2102"/>
        <v>1.0486495554437174</v>
      </c>
      <c r="FP553" s="452">
        <f t="shared" si="2103"/>
        <v>1.2622950819672132</v>
      </c>
      <c r="FQ553" s="452">
        <f t="shared" si="2104"/>
        <v>0.99180327868852458</v>
      </c>
      <c r="FR553" s="453"/>
      <c r="FS553" s="477">
        <f t="shared" ref="FS553:GA562" si="2114">IFERROR(HLOOKUP(FS$1,$H$5:$HA$10112,MATCH($A553,$A$5:$A$10112,0),0)*HLOOKUP(FS$2,$H$5:$HA$10112,MATCH($A553,$A$5:$A$10112,0),0),"-")</f>
        <v>135972</v>
      </c>
      <c r="FT553" s="477" t="str">
        <f t="shared" si="2114"/>
        <v>-</v>
      </c>
      <c r="FU553" s="477">
        <f t="shared" si="2114"/>
        <v>339930</v>
      </c>
      <c r="FV553" s="477">
        <f t="shared" si="2114"/>
        <v>3331314</v>
      </c>
      <c r="FW553" s="477">
        <f t="shared" si="2114"/>
        <v>4677336</v>
      </c>
      <c r="FX553" s="477">
        <f t="shared" si="2114"/>
        <v>9149355</v>
      </c>
      <c r="FY553" s="477">
        <f t="shared" si="2114"/>
        <v>127363148</v>
      </c>
      <c r="FZ553" s="477">
        <f t="shared" si="2114"/>
        <v>122891976</v>
      </c>
      <c r="GA553" s="477">
        <f t="shared" si="2114"/>
        <v>1890512</v>
      </c>
      <c r="GB553" s="477"/>
      <c r="GC553" s="477"/>
      <c r="GD553" s="477"/>
      <c r="GE553" s="477"/>
      <c r="GF553" s="477"/>
      <c r="GG553" s="477"/>
      <c r="GH553" s="477"/>
      <c r="GI553" s="477"/>
      <c r="GJ553" s="477"/>
      <c r="GK553" s="477"/>
      <c r="GL553" s="477"/>
      <c r="GM553" s="477"/>
      <c r="GN553" s="477"/>
      <c r="GO553" s="477">
        <f t="shared" ref="GO553:GU562" si="2115">IFERROR(HLOOKUP(GO$1,$H$5:$HA$10112,MATCH($A553,$A$5:$A$10112,0),0)*HLOOKUP(GO$2,$H$5:$HA$10112,MATCH($A553,$A$5:$A$10112,0),0),"-")</f>
        <v>132616</v>
      </c>
      <c r="GP553" s="477">
        <f t="shared" si="2115"/>
        <v>258876</v>
      </c>
      <c r="GQ553" s="477">
        <f t="shared" si="2115"/>
        <v>0</v>
      </c>
      <c r="GR553" s="477">
        <f t="shared" si="2115"/>
        <v>5389752</v>
      </c>
      <c r="GS553" s="477">
        <f t="shared" si="2115"/>
        <v>4519592</v>
      </c>
      <c r="GT553" s="477">
        <f t="shared" si="2115"/>
        <v>8739</v>
      </c>
      <c r="GU553" s="477">
        <f t="shared" si="2115"/>
        <v>30406836</v>
      </c>
      <c r="GV553" s="416"/>
      <c r="GX553" s="509"/>
      <c r="GY553" s="402"/>
      <c r="GZ553" s="402"/>
      <c r="HA553" s="402"/>
    </row>
    <row r="554" spans="1:209" ht="9.75" customHeight="1" x14ac:dyDescent="0.2">
      <c r="A554" s="417" t="str">
        <f t="shared" si="2090"/>
        <v>2018-19JUNERYC</v>
      </c>
      <c r="B554" s="458" t="str">
        <f t="shared" si="2107"/>
        <v>2018-19</v>
      </c>
      <c r="C554" s="402" t="s">
        <v>671</v>
      </c>
      <c r="D554" s="402" t="s">
        <v>656</v>
      </c>
      <c r="E554" s="402" t="s">
        <v>466</v>
      </c>
      <c r="F554" s="478" t="s">
        <v>453</v>
      </c>
      <c r="G554" s="478" t="s">
        <v>687</v>
      </c>
      <c r="H554" s="479">
        <v>101259</v>
      </c>
      <c r="I554" s="479">
        <v>65437</v>
      </c>
      <c r="J554" s="479">
        <v>478603</v>
      </c>
      <c r="K554" s="506">
        <v>7</v>
      </c>
      <c r="L554" s="506">
        <v>1</v>
      </c>
      <c r="M554" s="479" t="s">
        <v>152</v>
      </c>
      <c r="N554" s="506">
        <v>46</v>
      </c>
      <c r="O554" s="506">
        <v>104</v>
      </c>
      <c r="P554" s="479" t="s">
        <v>152</v>
      </c>
      <c r="Q554" s="479" t="s">
        <v>152</v>
      </c>
      <c r="R554" s="479" t="s">
        <v>152</v>
      </c>
      <c r="S554" s="479">
        <v>68166</v>
      </c>
      <c r="T554" s="479">
        <v>6649</v>
      </c>
      <c r="U554" s="479">
        <v>4526</v>
      </c>
      <c r="V554" s="479">
        <v>37122</v>
      </c>
      <c r="W554" s="479">
        <v>12609</v>
      </c>
      <c r="X554" s="479">
        <v>3882</v>
      </c>
      <c r="Y554" s="479">
        <v>3442972</v>
      </c>
      <c r="Z554" s="479">
        <v>518</v>
      </c>
      <c r="AA554" s="479">
        <v>939</v>
      </c>
      <c r="AB554" s="479">
        <v>3884189</v>
      </c>
      <c r="AC554" s="479">
        <v>858</v>
      </c>
      <c r="AD554" s="479">
        <v>1546</v>
      </c>
      <c r="AE554" s="479">
        <v>58496609</v>
      </c>
      <c r="AF554" s="479">
        <v>1576</v>
      </c>
      <c r="AG554" s="479">
        <v>3187</v>
      </c>
      <c r="AH554" s="479">
        <v>63709425</v>
      </c>
      <c r="AI554" s="479">
        <v>5053</v>
      </c>
      <c r="AJ554" s="479">
        <v>12334</v>
      </c>
      <c r="AK554" s="479">
        <v>23829887</v>
      </c>
      <c r="AL554" s="479">
        <v>6139</v>
      </c>
      <c r="AM554" s="479">
        <v>14587</v>
      </c>
      <c r="AN554" s="479"/>
      <c r="AO554" s="479"/>
      <c r="AP554" s="479"/>
      <c r="AQ554" s="479"/>
      <c r="AR554" s="479"/>
      <c r="AS554" s="479"/>
      <c r="AT554" s="479">
        <v>5375</v>
      </c>
      <c r="AU554" s="479">
        <v>89</v>
      </c>
      <c r="AV554" s="479">
        <v>3177</v>
      </c>
      <c r="AW554" s="479">
        <v>391</v>
      </c>
      <c r="AX554" s="479">
        <v>66</v>
      </c>
      <c r="AY554" s="479">
        <v>2043</v>
      </c>
      <c r="AZ554" s="479">
        <v>2325</v>
      </c>
      <c r="BA554" s="479"/>
      <c r="BB554" s="479"/>
      <c r="BC554" s="479"/>
      <c r="BD554" s="479"/>
      <c r="BE554" s="479"/>
      <c r="BF554" s="479"/>
      <c r="BG554" s="479"/>
      <c r="BH554" s="479"/>
      <c r="BI554" s="479">
        <v>40223</v>
      </c>
      <c r="BJ554" s="479">
        <v>1981</v>
      </c>
      <c r="BK554" s="479">
        <v>20587</v>
      </c>
      <c r="BL554" s="479">
        <v>62791</v>
      </c>
      <c r="BM554" s="479">
        <v>14692</v>
      </c>
      <c r="BN554" s="479">
        <v>10922</v>
      </c>
      <c r="BO554" s="479">
        <v>9943</v>
      </c>
      <c r="BP554" s="479">
        <v>7572</v>
      </c>
      <c r="BQ554" s="479">
        <v>58380</v>
      </c>
      <c r="BR554" s="479">
        <v>43313</v>
      </c>
      <c r="BS554" s="479">
        <v>24397</v>
      </c>
      <c r="BT554" s="479">
        <v>13765</v>
      </c>
      <c r="BU554" s="479">
        <v>7488</v>
      </c>
      <c r="BV554" s="479">
        <v>4215</v>
      </c>
      <c r="BW554" s="479"/>
      <c r="BX554" s="479"/>
      <c r="BY554" s="479"/>
      <c r="BZ554" s="479"/>
      <c r="CA554" s="479"/>
      <c r="CB554" s="479"/>
      <c r="CC554" s="479"/>
      <c r="CD554" s="479"/>
      <c r="CE554" s="479"/>
      <c r="CF554" s="479"/>
      <c r="CG554" s="479"/>
      <c r="CH554" s="479"/>
      <c r="CI554" s="479"/>
      <c r="CJ554" s="479"/>
      <c r="CK554" s="479"/>
      <c r="CL554" s="479"/>
      <c r="CM554" s="479"/>
      <c r="CN554" s="479"/>
      <c r="CO554" s="479"/>
      <c r="CP554" s="479"/>
      <c r="CQ554" s="479"/>
      <c r="CR554" s="479"/>
      <c r="CS554" s="479"/>
      <c r="CT554" s="479"/>
      <c r="CU554" s="479"/>
      <c r="CV554" s="479"/>
      <c r="CW554" s="479"/>
      <c r="CX554" s="479"/>
      <c r="CY554" s="479"/>
      <c r="CZ554" s="479"/>
      <c r="DA554" s="479"/>
      <c r="DB554" s="479"/>
      <c r="DC554" s="479"/>
      <c r="DD554" s="479"/>
      <c r="DE554" s="479"/>
      <c r="DF554" s="479"/>
      <c r="DG554" s="479"/>
      <c r="DH554" s="479"/>
      <c r="DI554" s="479"/>
      <c r="DJ554" s="479"/>
      <c r="DK554" s="479">
        <v>413</v>
      </c>
      <c r="DL554" s="479">
        <v>114916</v>
      </c>
      <c r="DM554" s="479">
        <v>278</v>
      </c>
      <c r="DN554" s="479">
        <v>476</v>
      </c>
      <c r="DO554" s="479">
        <v>6335</v>
      </c>
      <c r="DP554" s="479">
        <v>243955</v>
      </c>
      <c r="DQ554" s="479">
        <v>39</v>
      </c>
      <c r="DR554" s="479">
        <v>71</v>
      </c>
      <c r="DS554" s="479"/>
      <c r="DT554" s="479"/>
      <c r="DU554" s="479"/>
      <c r="DV554" s="479"/>
      <c r="DW554" s="479"/>
      <c r="DX554" s="479"/>
      <c r="DY554" s="479"/>
      <c r="DZ554" s="479"/>
      <c r="EA554" s="479"/>
      <c r="EB554" s="479"/>
      <c r="EC554" s="479"/>
      <c r="ED554" s="479"/>
      <c r="EE554" s="479"/>
      <c r="EF554" s="479"/>
      <c r="EG554" s="479" t="s">
        <v>152</v>
      </c>
      <c r="EH554" s="479" t="s">
        <v>152</v>
      </c>
      <c r="EI554" s="479">
        <v>39</v>
      </c>
      <c r="EJ554" s="479">
        <v>775</v>
      </c>
      <c r="EK554" s="479">
        <v>586</v>
      </c>
      <c r="EL554" s="479">
        <v>55</v>
      </c>
      <c r="EM554" s="479">
        <v>1074</v>
      </c>
      <c r="EN554" s="479">
        <v>7869070</v>
      </c>
      <c r="EO554" s="479">
        <v>10154</v>
      </c>
      <c r="EP554" s="479">
        <v>24480</v>
      </c>
      <c r="EQ554" s="479">
        <v>7207035</v>
      </c>
      <c r="ER554" s="479">
        <v>12299</v>
      </c>
      <c r="ES554" s="479">
        <v>28799</v>
      </c>
      <c r="ET554" s="479">
        <v>774408</v>
      </c>
      <c r="EU554" s="479">
        <v>14080</v>
      </c>
      <c r="EV554" s="479">
        <v>35228</v>
      </c>
      <c r="EW554" s="479">
        <v>17013225</v>
      </c>
      <c r="EX554" s="479">
        <v>15841</v>
      </c>
      <c r="EY554" s="479">
        <v>35854</v>
      </c>
      <c r="EZ554" s="476"/>
      <c r="FA554" s="446">
        <f t="shared" si="2091"/>
        <v>6</v>
      </c>
      <c r="FB554" s="417">
        <f t="shared" si="2092"/>
        <v>2018</v>
      </c>
      <c r="FC554" s="448">
        <f t="shared" si="2093"/>
        <v>43252</v>
      </c>
      <c r="FD554" s="449">
        <f t="shared" si="2094"/>
        <v>30</v>
      </c>
      <c r="FE554" s="450"/>
      <c r="FF554" s="450"/>
      <c r="FG554" s="450"/>
      <c r="FH554" s="452">
        <f t="shared" si="2095"/>
        <v>2.2096555873063619</v>
      </c>
      <c r="FI554" s="452">
        <f t="shared" si="2096"/>
        <v>1.6426530305309068</v>
      </c>
      <c r="FJ554" s="452">
        <f t="shared" si="2097"/>
        <v>2.1968625718073356</v>
      </c>
      <c r="FK554" s="452">
        <f t="shared" si="2098"/>
        <v>1.6730004418912947</v>
      </c>
      <c r="FL554" s="452">
        <f t="shared" si="2099"/>
        <v>1.5726523355422661</v>
      </c>
      <c r="FM554" s="452">
        <f t="shared" si="2100"/>
        <v>1.1667744194817089</v>
      </c>
      <c r="FN554" s="452">
        <f t="shared" si="2101"/>
        <v>1.934887778570862</v>
      </c>
      <c r="FO554" s="452">
        <f t="shared" si="2102"/>
        <v>1.0916805456420018</v>
      </c>
      <c r="FP554" s="452">
        <f t="shared" si="2103"/>
        <v>1.9289026275115919</v>
      </c>
      <c r="FQ554" s="452">
        <f t="shared" si="2104"/>
        <v>1.0857805255023183</v>
      </c>
      <c r="FR554" s="453"/>
      <c r="FS554" s="446">
        <f t="shared" si="2114"/>
        <v>65437</v>
      </c>
      <c r="FT554" s="446" t="str">
        <f t="shared" si="2114"/>
        <v>-</v>
      </c>
      <c r="FU554" s="446">
        <f t="shared" si="2114"/>
        <v>3010102</v>
      </c>
      <c r="FV554" s="446">
        <f t="shared" si="2114"/>
        <v>6805448</v>
      </c>
      <c r="FW554" s="446">
        <f t="shared" si="2114"/>
        <v>6243411</v>
      </c>
      <c r="FX554" s="446">
        <f t="shared" si="2114"/>
        <v>6997196</v>
      </c>
      <c r="FY554" s="446">
        <f t="shared" si="2114"/>
        <v>118307814</v>
      </c>
      <c r="FZ554" s="446">
        <f t="shared" si="2114"/>
        <v>155519406</v>
      </c>
      <c r="GA554" s="446">
        <f t="shared" si="2114"/>
        <v>56626734</v>
      </c>
      <c r="GB554" s="446"/>
      <c r="GC554" s="446"/>
      <c r="GD554" s="446"/>
      <c r="GE554" s="446"/>
      <c r="GF554" s="446"/>
      <c r="GG554" s="446"/>
      <c r="GH554" s="446"/>
      <c r="GI554" s="446"/>
      <c r="GJ554" s="446"/>
      <c r="GK554" s="446"/>
      <c r="GL554" s="446"/>
      <c r="GM554" s="446"/>
      <c r="GN554" s="446"/>
      <c r="GO554" s="446">
        <f t="shared" si="2115"/>
        <v>196588</v>
      </c>
      <c r="GP554" s="446">
        <f t="shared" si="2115"/>
        <v>449785</v>
      </c>
      <c r="GQ554" s="446">
        <f t="shared" si="2115"/>
        <v>0</v>
      </c>
      <c r="GR554" s="446">
        <f t="shared" si="2115"/>
        <v>18972000</v>
      </c>
      <c r="GS554" s="446">
        <f t="shared" si="2115"/>
        <v>16876214</v>
      </c>
      <c r="GT554" s="446">
        <f t="shared" si="2115"/>
        <v>1937540</v>
      </c>
      <c r="GU554" s="446">
        <f t="shared" si="2115"/>
        <v>38507196</v>
      </c>
      <c r="GV554" s="416"/>
      <c r="GX554" s="509"/>
      <c r="GY554" s="402"/>
      <c r="GZ554" s="402"/>
      <c r="HA554" s="402"/>
    </row>
    <row r="555" spans="1:209" ht="9.75" customHeight="1" x14ac:dyDescent="0.2">
      <c r="A555" s="417" t="str">
        <f t="shared" si="2090"/>
        <v>2018-19JUNER1F</v>
      </c>
      <c r="B555" s="458" t="str">
        <f t="shared" si="2107"/>
        <v>2018-19</v>
      </c>
      <c r="C555" s="402" t="s">
        <v>671</v>
      </c>
      <c r="D555" s="402" t="s">
        <v>663</v>
      </c>
      <c r="E555" s="402" t="s">
        <v>662</v>
      </c>
      <c r="F555" s="478" t="s">
        <v>458</v>
      </c>
      <c r="G555" s="478" t="s">
        <v>688</v>
      </c>
      <c r="H555" s="479">
        <v>2736</v>
      </c>
      <c r="I555" s="479">
        <v>1570</v>
      </c>
      <c r="J555" s="479">
        <v>9585</v>
      </c>
      <c r="K555" s="506">
        <v>6</v>
      </c>
      <c r="L555" s="506">
        <v>1</v>
      </c>
      <c r="M555" s="479" t="s">
        <v>152</v>
      </c>
      <c r="N555" s="506">
        <v>20</v>
      </c>
      <c r="O555" s="506">
        <v>76</v>
      </c>
      <c r="P555" s="479" t="s">
        <v>152</v>
      </c>
      <c r="Q555" s="479" t="s">
        <v>152</v>
      </c>
      <c r="R555" s="479" t="s">
        <v>152</v>
      </c>
      <c r="S555" s="479">
        <v>2050</v>
      </c>
      <c r="T555" s="479">
        <v>53</v>
      </c>
      <c r="U555" s="479">
        <v>38</v>
      </c>
      <c r="V555" s="479">
        <v>730</v>
      </c>
      <c r="W555" s="479">
        <v>857</v>
      </c>
      <c r="X555" s="479">
        <v>285</v>
      </c>
      <c r="Y555" s="479">
        <v>33713</v>
      </c>
      <c r="Z555" s="479">
        <v>636</v>
      </c>
      <c r="AA555" s="479">
        <v>1114</v>
      </c>
      <c r="AB555" s="479">
        <v>25980</v>
      </c>
      <c r="AC555" s="479">
        <v>684</v>
      </c>
      <c r="AD555" s="479">
        <v>1093</v>
      </c>
      <c r="AE555" s="479">
        <v>615046</v>
      </c>
      <c r="AF555" s="479">
        <v>843</v>
      </c>
      <c r="AG555" s="479">
        <v>2150</v>
      </c>
      <c r="AH555" s="479">
        <v>1734236</v>
      </c>
      <c r="AI555" s="479">
        <v>2024</v>
      </c>
      <c r="AJ555" s="479">
        <v>4872</v>
      </c>
      <c r="AK555" s="479">
        <v>1486827</v>
      </c>
      <c r="AL555" s="479">
        <v>5217</v>
      </c>
      <c r="AM555" s="479">
        <v>12788</v>
      </c>
      <c r="AN555" s="479"/>
      <c r="AO555" s="479"/>
      <c r="AP555" s="479"/>
      <c r="AQ555" s="479"/>
      <c r="AR555" s="479"/>
      <c r="AS555" s="479"/>
      <c r="AT555" s="479">
        <v>124</v>
      </c>
      <c r="AU555" s="479">
        <v>0</v>
      </c>
      <c r="AV555" s="479">
        <v>5</v>
      </c>
      <c r="AW555" s="479">
        <v>0</v>
      </c>
      <c r="AX555" s="479">
        <v>0</v>
      </c>
      <c r="AY555" s="479">
        <v>119</v>
      </c>
      <c r="AZ555" s="479">
        <v>0</v>
      </c>
      <c r="BA555" s="479"/>
      <c r="BB555" s="479"/>
      <c r="BC555" s="479"/>
      <c r="BD555" s="479"/>
      <c r="BE555" s="479"/>
      <c r="BF555" s="479"/>
      <c r="BG555" s="479"/>
      <c r="BH555" s="479"/>
      <c r="BI555" s="479">
        <v>1542</v>
      </c>
      <c r="BJ555" s="479">
        <v>14</v>
      </c>
      <c r="BK555" s="479">
        <v>370</v>
      </c>
      <c r="BL555" s="479">
        <v>1926</v>
      </c>
      <c r="BM555" s="479">
        <v>91</v>
      </c>
      <c r="BN555" s="479">
        <v>78</v>
      </c>
      <c r="BO555" s="479">
        <v>44</v>
      </c>
      <c r="BP555" s="479">
        <v>44</v>
      </c>
      <c r="BQ555" s="479">
        <v>937</v>
      </c>
      <c r="BR555" s="479">
        <v>836</v>
      </c>
      <c r="BS555" s="479">
        <v>1205</v>
      </c>
      <c r="BT555" s="479">
        <v>930</v>
      </c>
      <c r="BU555" s="479">
        <v>826</v>
      </c>
      <c r="BV555" s="479">
        <v>309</v>
      </c>
      <c r="BW555" s="479"/>
      <c r="BX555" s="479"/>
      <c r="BY555" s="479"/>
      <c r="BZ555" s="479"/>
      <c r="CA555" s="479"/>
      <c r="CB555" s="479"/>
      <c r="CC555" s="479"/>
      <c r="CD555" s="479"/>
      <c r="CE555" s="479"/>
      <c r="CF555" s="479"/>
      <c r="CG555" s="479"/>
      <c r="CH555" s="479"/>
      <c r="CI555" s="479"/>
      <c r="CJ555" s="479"/>
      <c r="CK555" s="479"/>
      <c r="CL555" s="479"/>
      <c r="CM555" s="479"/>
      <c r="CN555" s="479"/>
      <c r="CO555" s="479"/>
      <c r="CP555" s="479"/>
      <c r="CQ555" s="479"/>
      <c r="CR555" s="479"/>
      <c r="CS555" s="479"/>
      <c r="CT555" s="479"/>
      <c r="CU555" s="479"/>
      <c r="CV555" s="479"/>
      <c r="CW555" s="479"/>
      <c r="CX555" s="479"/>
      <c r="CY555" s="479"/>
      <c r="CZ555" s="479"/>
      <c r="DA555" s="479"/>
      <c r="DB555" s="479"/>
      <c r="DC555" s="479"/>
      <c r="DD555" s="479"/>
      <c r="DE555" s="479"/>
      <c r="DF555" s="479"/>
      <c r="DG555" s="479"/>
      <c r="DH555" s="479"/>
      <c r="DI555" s="479"/>
      <c r="DJ555" s="479"/>
      <c r="DK555" s="479">
        <v>0</v>
      </c>
      <c r="DL555" s="479">
        <v>0</v>
      </c>
      <c r="DM555" s="479">
        <v>0</v>
      </c>
      <c r="DN555" s="479">
        <v>0</v>
      </c>
      <c r="DO555" s="479">
        <v>21</v>
      </c>
      <c r="DP555" s="479">
        <v>546</v>
      </c>
      <c r="DQ555" s="479">
        <v>26</v>
      </c>
      <c r="DR555" s="479">
        <v>47</v>
      </c>
      <c r="DS555" s="479"/>
      <c r="DT555" s="479"/>
      <c r="DU555" s="479"/>
      <c r="DV555" s="479"/>
      <c r="DW555" s="479"/>
      <c r="DX555" s="479"/>
      <c r="DY555" s="479"/>
      <c r="DZ555" s="479"/>
      <c r="EA555" s="479"/>
      <c r="EB555" s="479"/>
      <c r="EC555" s="479"/>
      <c r="ED555" s="479"/>
      <c r="EE555" s="479"/>
      <c r="EF555" s="479"/>
      <c r="EG555" s="479" t="s">
        <v>152</v>
      </c>
      <c r="EH555" s="479" t="s">
        <v>152</v>
      </c>
      <c r="EI555" s="479">
        <v>134</v>
      </c>
      <c r="EJ555" s="479">
        <v>74</v>
      </c>
      <c r="EK555" s="479">
        <v>47</v>
      </c>
      <c r="EL555" s="479">
        <v>0</v>
      </c>
      <c r="EM555" s="479">
        <v>13</v>
      </c>
      <c r="EN555" s="479">
        <v>306898</v>
      </c>
      <c r="EO555" s="479">
        <v>4147</v>
      </c>
      <c r="EP555" s="479">
        <v>12128</v>
      </c>
      <c r="EQ555" s="479">
        <v>272271</v>
      </c>
      <c r="ER555" s="479">
        <v>5793</v>
      </c>
      <c r="ES555" s="479">
        <v>14596</v>
      </c>
      <c r="ET555" s="479">
        <v>0</v>
      </c>
      <c r="EU555" s="479">
        <v>0</v>
      </c>
      <c r="EV555" s="479">
        <v>0</v>
      </c>
      <c r="EW555" s="479">
        <v>135090</v>
      </c>
      <c r="EX555" s="479">
        <v>10392</v>
      </c>
      <c r="EY555" s="479">
        <v>15226</v>
      </c>
      <c r="EZ555" s="476"/>
      <c r="FA555" s="446">
        <f t="shared" si="2091"/>
        <v>6</v>
      </c>
      <c r="FB555" s="417">
        <f t="shared" si="2092"/>
        <v>2018</v>
      </c>
      <c r="FC555" s="448">
        <f t="shared" si="2093"/>
        <v>43252</v>
      </c>
      <c r="FD555" s="449">
        <f t="shared" si="2094"/>
        <v>30</v>
      </c>
      <c r="FE555" s="450"/>
      <c r="FF555" s="450"/>
      <c r="FG555" s="450"/>
      <c r="FH555" s="452">
        <f t="shared" si="2095"/>
        <v>1.7169811320754718</v>
      </c>
      <c r="FI555" s="452">
        <f t="shared" si="2096"/>
        <v>1.4716981132075471</v>
      </c>
      <c r="FJ555" s="452">
        <f t="shared" si="2097"/>
        <v>1.1578947368421053</v>
      </c>
      <c r="FK555" s="452">
        <f t="shared" si="2098"/>
        <v>1.1578947368421053</v>
      </c>
      <c r="FL555" s="452">
        <f t="shared" si="2099"/>
        <v>1.2835616438356163</v>
      </c>
      <c r="FM555" s="452">
        <f t="shared" si="2100"/>
        <v>1.1452054794520548</v>
      </c>
      <c r="FN555" s="452">
        <f t="shared" si="2101"/>
        <v>1.4060676779463244</v>
      </c>
      <c r="FO555" s="452">
        <f t="shared" si="2102"/>
        <v>1.0851808634772462</v>
      </c>
      <c r="FP555" s="452">
        <f t="shared" si="2103"/>
        <v>2.8982456140350878</v>
      </c>
      <c r="FQ555" s="452">
        <f t="shared" si="2104"/>
        <v>1.0842105263157895</v>
      </c>
      <c r="FR555" s="453"/>
      <c r="FS555" s="446">
        <f t="shared" si="2114"/>
        <v>1570</v>
      </c>
      <c r="FT555" s="446" t="str">
        <f t="shared" si="2114"/>
        <v>-</v>
      </c>
      <c r="FU555" s="446">
        <f t="shared" si="2114"/>
        <v>31400</v>
      </c>
      <c r="FV555" s="446">
        <f t="shared" si="2114"/>
        <v>119320</v>
      </c>
      <c r="FW555" s="446">
        <f t="shared" si="2114"/>
        <v>59042</v>
      </c>
      <c r="FX555" s="446">
        <f t="shared" si="2114"/>
        <v>41534</v>
      </c>
      <c r="FY555" s="446">
        <f t="shared" si="2114"/>
        <v>1569500</v>
      </c>
      <c r="FZ555" s="446">
        <f t="shared" si="2114"/>
        <v>4175304</v>
      </c>
      <c r="GA555" s="446">
        <f t="shared" si="2114"/>
        <v>3644580</v>
      </c>
      <c r="GB555" s="446"/>
      <c r="GC555" s="446"/>
      <c r="GD555" s="446"/>
      <c r="GE555" s="446"/>
      <c r="GF555" s="446"/>
      <c r="GG555" s="446"/>
      <c r="GH555" s="446"/>
      <c r="GI555" s="446"/>
      <c r="GJ555" s="446"/>
      <c r="GK555" s="446"/>
      <c r="GL555" s="446"/>
      <c r="GM555" s="446"/>
      <c r="GN555" s="446"/>
      <c r="GO555" s="446">
        <f t="shared" si="2115"/>
        <v>0</v>
      </c>
      <c r="GP555" s="446">
        <f t="shared" si="2115"/>
        <v>987</v>
      </c>
      <c r="GQ555" s="446">
        <f t="shared" si="2115"/>
        <v>0</v>
      </c>
      <c r="GR555" s="446">
        <f t="shared" si="2115"/>
        <v>897472</v>
      </c>
      <c r="GS555" s="446">
        <f t="shared" si="2115"/>
        <v>686012</v>
      </c>
      <c r="GT555" s="446">
        <f t="shared" si="2115"/>
        <v>0</v>
      </c>
      <c r="GU555" s="446">
        <f t="shared" si="2115"/>
        <v>197938</v>
      </c>
      <c r="GV555" s="416"/>
      <c r="GY555" s="402"/>
      <c r="GZ555" s="402"/>
      <c r="HA555" s="402"/>
    </row>
    <row r="556" spans="1:209" ht="9.75" customHeight="1" x14ac:dyDescent="0.2">
      <c r="A556" s="493" t="str">
        <f t="shared" si="2090"/>
        <v>2018-19JUNERRU</v>
      </c>
      <c r="B556" s="494" t="str">
        <f t="shared" si="2107"/>
        <v>2018-19</v>
      </c>
      <c r="C556" s="480" t="s">
        <v>671</v>
      </c>
      <c r="D556" s="480" t="s">
        <v>659</v>
      </c>
      <c r="E556" s="480" t="s">
        <v>467</v>
      </c>
      <c r="F556" s="495" t="s">
        <v>454</v>
      </c>
      <c r="G556" s="495" t="s">
        <v>689</v>
      </c>
      <c r="H556" s="496">
        <v>160548</v>
      </c>
      <c r="I556" s="496">
        <v>132706</v>
      </c>
      <c r="J556" s="496">
        <v>1915129</v>
      </c>
      <c r="K556" s="507">
        <v>14</v>
      </c>
      <c r="L556" s="507">
        <v>0</v>
      </c>
      <c r="M556" s="496" t="s">
        <v>152</v>
      </c>
      <c r="N556" s="507">
        <v>98</v>
      </c>
      <c r="O556" s="507">
        <v>200</v>
      </c>
      <c r="P556" s="496" t="s">
        <v>152</v>
      </c>
      <c r="Q556" s="496" t="s">
        <v>152</v>
      </c>
      <c r="R556" s="496" t="s">
        <v>152</v>
      </c>
      <c r="S556" s="496">
        <v>98404</v>
      </c>
      <c r="T556" s="496">
        <v>9671</v>
      </c>
      <c r="U556" s="496">
        <v>7324</v>
      </c>
      <c r="V556" s="496">
        <v>55483</v>
      </c>
      <c r="W556" s="496">
        <v>19726</v>
      </c>
      <c r="X556" s="496">
        <v>1106</v>
      </c>
      <c r="Y556" s="496">
        <v>4163036</v>
      </c>
      <c r="Z556" s="496">
        <v>430</v>
      </c>
      <c r="AA556" s="496">
        <v>705</v>
      </c>
      <c r="AB556" s="496">
        <v>5425860</v>
      </c>
      <c r="AC556" s="496">
        <v>741</v>
      </c>
      <c r="AD556" s="496">
        <v>1262</v>
      </c>
      <c r="AE556" s="496">
        <v>65855744</v>
      </c>
      <c r="AF556" s="496">
        <v>1187</v>
      </c>
      <c r="AG556" s="496">
        <v>2403</v>
      </c>
      <c r="AH556" s="496">
        <v>64868572</v>
      </c>
      <c r="AI556" s="496">
        <v>3288</v>
      </c>
      <c r="AJ556" s="496">
        <v>7929</v>
      </c>
      <c r="AK556" s="496">
        <v>5879177</v>
      </c>
      <c r="AL556" s="496">
        <v>5316</v>
      </c>
      <c r="AM556" s="496">
        <v>12096</v>
      </c>
      <c r="AN556" s="496"/>
      <c r="AO556" s="496"/>
      <c r="AP556" s="496"/>
      <c r="AQ556" s="496"/>
      <c r="AR556" s="496"/>
      <c r="AS556" s="496"/>
      <c r="AT556" s="496">
        <v>7192</v>
      </c>
      <c r="AU556" s="496">
        <v>260</v>
      </c>
      <c r="AV556" s="496">
        <v>1037</v>
      </c>
      <c r="AW556" s="496">
        <v>6263</v>
      </c>
      <c r="AX556" s="496">
        <v>209</v>
      </c>
      <c r="AY556" s="496">
        <v>5686</v>
      </c>
      <c r="AZ556" s="496">
        <v>0</v>
      </c>
      <c r="BA556" s="496"/>
      <c r="BB556" s="496"/>
      <c r="BC556" s="496"/>
      <c r="BD556" s="496"/>
      <c r="BE556" s="496"/>
      <c r="BF556" s="496"/>
      <c r="BG556" s="496"/>
      <c r="BH556" s="496"/>
      <c r="BI556" s="496">
        <v>59788</v>
      </c>
      <c r="BJ556" s="496">
        <v>6397</v>
      </c>
      <c r="BK556" s="496">
        <v>25027</v>
      </c>
      <c r="BL556" s="496">
        <v>91212</v>
      </c>
      <c r="BM556" s="496">
        <v>24965</v>
      </c>
      <c r="BN556" s="496">
        <v>19541</v>
      </c>
      <c r="BO556" s="496">
        <v>18864</v>
      </c>
      <c r="BP556" s="496">
        <v>14988</v>
      </c>
      <c r="BQ556" s="496">
        <v>81973</v>
      </c>
      <c r="BR556" s="496">
        <v>62694</v>
      </c>
      <c r="BS556" s="496">
        <v>31953</v>
      </c>
      <c r="BT556" s="496">
        <v>22289</v>
      </c>
      <c r="BU556" s="496">
        <v>1602</v>
      </c>
      <c r="BV556" s="496">
        <v>1179</v>
      </c>
      <c r="BW556" s="496"/>
      <c r="BX556" s="496"/>
      <c r="BY556" s="496"/>
      <c r="BZ556" s="496"/>
      <c r="CA556" s="496"/>
      <c r="CB556" s="496"/>
      <c r="CC556" s="496"/>
      <c r="CD556" s="496"/>
      <c r="CE556" s="496"/>
      <c r="CF556" s="496"/>
      <c r="CG556" s="496"/>
      <c r="CH556" s="496"/>
      <c r="CI556" s="496"/>
      <c r="CJ556" s="496"/>
      <c r="CK556" s="496"/>
      <c r="CL556" s="496"/>
      <c r="CM556" s="496"/>
      <c r="CN556" s="496"/>
      <c r="CO556" s="496"/>
      <c r="CP556" s="496"/>
      <c r="CQ556" s="496"/>
      <c r="CR556" s="496"/>
      <c r="CS556" s="496"/>
      <c r="CT556" s="496"/>
      <c r="CU556" s="496"/>
      <c r="CV556" s="496"/>
      <c r="CW556" s="496"/>
      <c r="CX556" s="496"/>
      <c r="CY556" s="496"/>
      <c r="CZ556" s="496"/>
      <c r="DA556" s="496"/>
      <c r="DB556" s="496"/>
      <c r="DC556" s="496"/>
      <c r="DD556" s="496"/>
      <c r="DE556" s="496"/>
      <c r="DF556" s="496"/>
      <c r="DG556" s="496"/>
      <c r="DH556" s="496"/>
      <c r="DI556" s="496"/>
      <c r="DJ556" s="496"/>
      <c r="DK556" s="496">
        <v>0</v>
      </c>
      <c r="DL556" s="496">
        <v>0</v>
      </c>
      <c r="DM556" s="496">
        <v>0</v>
      </c>
      <c r="DN556" s="496">
        <v>0</v>
      </c>
      <c r="DO556" s="496">
        <v>4678</v>
      </c>
      <c r="DP556" s="496">
        <v>362204</v>
      </c>
      <c r="DQ556" s="496">
        <v>77</v>
      </c>
      <c r="DR556" s="496">
        <v>163</v>
      </c>
      <c r="DS556" s="496"/>
      <c r="DT556" s="496"/>
      <c r="DU556" s="496"/>
      <c r="DV556" s="496"/>
      <c r="DW556" s="496"/>
      <c r="DX556" s="496"/>
      <c r="DY556" s="496"/>
      <c r="DZ556" s="496"/>
      <c r="EA556" s="496"/>
      <c r="EB556" s="496"/>
      <c r="EC556" s="496"/>
      <c r="ED556" s="496"/>
      <c r="EE556" s="496"/>
      <c r="EF556" s="496"/>
      <c r="EG556" s="496" t="s">
        <v>152</v>
      </c>
      <c r="EH556" s="496" t="s">
        <v>152</v>
      </c>
      <c r="EI556" s="496">
        <v>0</v>
      </c>
      <c r="EJ556" s="496">
        <v>734</v>
      </c>
      <c r="EK556" s="496">
        <v>1144</v>
      </c>
      <c r="EL556" s="496">
        <v>40</v>
      </c>
      <c r="EM556" s="496">
        <v>1216</v>
      </c>
      <c r="EN556" s="496">
        <v>4735485</v>
      </c>
      <c r="EO556" s="496">
        <v>6452</v>
      </c>
      <c r="EP556" s="496">
        <v>14155</v>
      </c>
      <c r="EQ556" s="496">
        <v>8562310</v>
      </c>
      <c r="ER556" s="496">
        <v>7485</v>
      </c>
      <c r="ES556" s="496">
        <v>15391</v>
      </c>
      <c r="ET556" s="496">
        <v>313769</v>
      </c>
      <c r="EU556" s="496">
        <v>7844</v>
      </c>
      <c r="EV556" s="496">
        <v>13788</v>
      </c>
      <c r="EW556" s="496">
        <v>10637817</v>
      </c>
      <c r="EX556" s="496">
        <v>8748</v>
      </c>
      <c r="EY556" s="496">
        <v>16049</v>
      </c>
      <c r="EZ556" s="497"/>
      <c r="FA556" s="482">
        <f t="shared" si="2091"/>
        <v>6</v>
      </c>
      <c r="FB556" s="493">
        <f t="shared" si="2092"/>
        <v>2018</v>
      </c>
      <c r="FC556" s="498">
        <f t="shared" si="2093"/>
        <v>43252</v>
      </c>
      <c r="FD556" s="499">
        <f t="shared" si="2094"/>
        <v>30</v>
      </c>
      <c r="FE556" s="500"/>
      <c r="FF556" s="500"/>
      <c r="FG556" s="500"/>
      <c r="FH556" s="481">
        <f t="shared" si="2095"/>
        <v>2.5814290145796712</v>
      </c>
      <c r="FI556" s="481">
        <f t="shared" si="2096"/>
        <v>2.0205769827318787</v>
      </c>
      <c r="FJ556" s="481">
        <f t="shared" si="2097"/>
        <v>2.5756417258328783</v>
      </c>
      <c r="FK556" s="481">
        <f t="shared" si="2098"/>
        <v>2.0464227198252321</v>
      </c>
      <c r="FL556" s="481">
        <f t="shared" si="2099"/>
        <v>1.4774435412648919</v>
      </c>
      <c r="FM556" s="481">
        <f t="shared" si="2100"/>
        <v>1.1299677378656525</v>
      </c>
      <c r="FN556" s="481">
        <f t="shared" si="2101"/>
        <v>1.619841833113657</v>
      </c>
      <c r="FO556" s="481">
        <f t="shared" si="2102"/>
        <v>1.1299300415695022</v>
      </c>
      <c r="FP556" s="481">
        <f t="shared" si="2103"/>
        <v>1.4484629294755877</v>
      </c>
      <c r="FQ556" s="481">
        <f t="shared" si="2104"/>
        <v>1.0660036166365281</v>
      </c>
      <c r="FR556" s="501"/>
      <c r="FS556" s="482">
        <f t="shared" si="2114"/>
        <v>0</v>
      </c>
      <c r="FT556" s="482" t="str">
        <f t="shared" si="2114"/>
        <v>-</v>
      </c>
      <c r="FU556" s="482">
        <f t="shared" si="2114"/>
        <v>13005188</v>
      </c>
      <c r="FV556" s="482">
        <f t="shared" si="2114"/>
        <v>26541200</v>
      </c>
      <c r="FW556" s="482">
        <f t="shared" si="2114"/>
        <v>6818055</v>
      </c>
      <c r="FX556" s="482">
        <f t="shared" si="2114"/>
        <v>9242888</v>
      </c>
      <c r="FY556" s="482">
        <f t="shared" si="2114"/>
        <v>133325649</v>
      </c>
      <c r="FZ556" s="482">
        <f t="shared" si="2114"/>
        <v>156407454</v>
      </c>
      <c r="GA556" s="482">
        <f t="shared" si="2114"/>
        <v>13378176</v>
      </c>
      <c r="GB556" s="482"/>
      <c r="GC556" s="482"/>
      <c r="GD556" s="482"/>
      <c r="GE556" s="482"/>
      <c r="GF556" s="482"/>
      <c r="GG556" s="482"/>
      <c r="GH556" s="482"/>
      <c r="GI556" s="482"/>
      <c r="GJ556" s="482"/>
      <c r="GK556" s="482"/>
      <c r="GL556" s="482"/>
      <c r="GM556" s="482"/>
      <c r="GN556" s="482"/>
      <c r="GO556" s="482">
        <f t="shared" si="2115"/>
        <v>0</v>
      </c>
      <c r="GP556" s="482">
        <f t="shared" si="2115"/>
        <v>762514</v>
      </c>
      <c r="GQ556" s="482">
        <f t="shared" si="2115"/>
        <v>0</v>
      </c>
      <c r="GR556" s="482">
        <f t="shared" si="2115"/>
        <v>10389770</v>
      </c>
      <c r="GS556" s="482">
        <f t="shared" si="2115"/>
        <v>17607304</v>
      </c>
      <c r="GT556" s="482">
        <f t="shared" si="2115"/>
        <v>551520</v>
      </c>
      <c r="GU556" s="482">
        <f t="shared" si="2115"/>
        <v>19515584</v>
      </c>
      <c r="GV556" s="502"/>
      <c r="GX556" s="509"/>
      <c r="GY556" s="402"/>
      <c r="GZ556" s="402"/>
      <c r="HA556" s="402"/>
    </row>
    <row r="557" spans="1:209" ht="9.75" customHeight="1" x14ac:dyDescent="0.2">
      <c r="A557" s="417" t="str">
        <f t="shared" si="2090"/>
        <v>2018-19JUNERX6</v>
      </c>
      <c r="B557" s="458" t="str">
        <f t="shared" si="2107"/>
        <v>2018-19</v>
      </c>
      <c r="C557" s="402" t="s">
        <v>671</v>
      </c>
      <c r="D557" s="402" t="s">
        <v>646</v>
      </c>
      <c r="E557" s="402" t="s">
        <v>645</v>
      </c>
      <c r="F557" s="478" t="s">
        <v>448</v>
      </c>
      <c r="G557" s="478" t="s">
        <v>690</v>
      </c>
      <c r="H557" s="479">
        <v>43194</v>
      </c>
      <c r="I557" s="479">
        <v>29038</v>
      </c>
      <c r="J557" s="479">
        <v>124742</v>
      </c>
      <c r="K557" s="506">
        <v>4</v>
      </c>
      <c r="L557" s="506">
        <v>1</v>
      </c>
      <c r="M557" s="479" t="s">
        <v>152</v>
      </c>
      <c r="N557" s="506">
        <v>16</v>
      </c>
      <c r="O557" s="506">
        <v>45</v>
      </c>
      <c r="P557" s="479" t="s">
        <v>152</v>
      </c>
      <c r="Q557" s="479" t="s">
        <v>152</v>
      </c>
      <c r="R557" s="479" t="s">
        <v>152</v>
      </c>
      <c r="S557" s="479">
        <v>33305</v>
      </c>
      <c r="T557" s="479">
        <v>2197</v>
      </c>
      <c r="U557" s="479">
        <v>1344</v>
      </c>
      <c r="V557" s="479">
        <v>17286</v>
      </c>
      <c r="W557" s="479">
        <v>9046</v>
      </c>
      <c r="X557" s="479">
        <v>342</v>
      </c>
      <c r="Y557" s="479">
        <v>799032</v>
      </c>
      <c r="Z557" s="479">
        <v>364</v>
      </c>
      <c r="AA557" s="479">
        <v>617</v>
      </c>
      <c r="AB557" s="479">
        <v>648925</v>
      </c>
      <c r="AC557" s="479">
        <v>483</v>
      </c>
      <c r="AD557" s="479">
        <v>821</v>
      </c>
      <c r="AE557" s="479">
        <v>17745404</v>
      </c>
      <c r="AF557" s="479">
        <v>1027</v>
      </c>
      <c r="AG557" s="479">
        <v>2098</v>
      </c>
      <c r="AH557" s="479">
        <v>32568296</v>
      </c>
      <c r="AI557" s="479">
        <v>3600</v>
      </c>
      <c r="AJ557" s="479">
        <v>8254</v>
      </c>
      <c r="AK557" s="479">
        <v>1249821</v>
      </c>
      <c r="AL557" s="479">
        <v>3654</v>
      </c>
      <c r="AM557" s="479">
        <v>8200</v>
      </c>
      <c r="AN557" s="479"/>
      <c r="AO557" s="479"/>
      <c r="AP557" s="479"/>
      <c r="AQ557" s="479"/>
      <c r="AR557" s="479"/>
      <c r="AS557" s="479"/>
      <c r="AT557" s="479">
        <v>1622</v>
      </c>
      <c r="AU557" s="479">
        <v>54</v>
      </c>
      <c r="AV557" s="479">
        <v>507</v>
      </c>
      <c r="AW557" s="479">
        <v>3883</v>
      </c>
      <c r="AX557" s="479">
        <v>93</v>
      </c>
      <c r="AY557" s="479">
        <v>968</v>
      </c>
      <c r="AZ557" s="479">
        <v>0</v>
      </c>
      <c r="BA557" s="479"/>
      <c r="BB557" s="479"/>
      <c r="BC557" s="479"/>
      <c r="BD557" s="479"/>
      <c r="BE557" s="479"/>
      <c r="BF557" s="479"/>
      <c r="BG557" s="479"/>
      <c r="BH557" s="479"/>
      <c r="BI557" s="479">
        <v>19594</v>
      </c>
      <c r="BJ557" s="479">
        <v>3814</v>
      </c>
      <c r="BK557" s="479">
        <v>8275</v>
      </c>
      <c r="BL557" s="479">
        <v>31683</v>
      </c>
      <c r="BM557" s="479">
        <v>4372</v>
      </c>
      <c r="BN557" s="479">
        <v>3580</v>
      </c>
      <c r="BO557" s="479">
        <v>2686</v>
      </c>
      <c r="BP557" s="479">
        <v>2247</v>
      </c>
      <c r="BQ557" s="479">
        <v>23534</v>
      </c>
      <c r="BR557" s="479">
        <v>20082</v>
      </c>
      <c r="BS557" s="479">
        <v>15269</v>
      </c>
      <c r="BT557" s="479">
        <v>9541</v>
      </c>
      <c r="BU557" s="479">
        <v>556</v>
      </c>
      <c r="BV557" s="479">
        <v>324</v>
      </c>
      <c r="BW557" s="479"/>
      <c r="BX557" s="479"/>
      <c r="BY557" s="479"/>
      <c r="BZ557" s="479"/>
      <c r="CA557" s="479"/>
      <c r="CB557" s="479"/>
      <c r="CC557" s="479"/>
      <c r="CD557" s="479"/>
      <c r="CE557" s="479"/>
      <c r="CF557" s="479"/>
      <c r="CG557" s="479"/>
      <c r="CH557" s="479"/>
      <c r="CI557" s="479"/>
      <c r="CJ557" s="479"/>
      <c r="CK557" s="479"/>
      <c r="CL557" s="479"/>
      <c r="CM557" s="479"/>
      <c r="CN557" s="479"/>
      <c r="CO557" s="479"/>
      <c r="CP557" s="479"/>
      <c r="CQ557" s="479"/>
      <c r="CR557" s="479"/>
      <c r="CS557" s="479"/>
      <c r="CT557" s="479"/>
      <c r="CU557" s="479"/>
      <c r="CV557" s="479"/>
      <c r="CW557" s="479"/>
      <c r="CX557" s="479"/>
      <c r="CY557" s="479"/>
      <c r="CZ557" s="479"/>
      <c r="DA557" s="479"/>
      <c r="DB557" s="479"/>
      <c r="DC557" s="479"/>
      <c r="DD557" s="479"/>
      <c r="DE557" s="479"/>
      <c r="DF557" s="479"/>
      <c r="DG557" s="479"/>
      <c r="DH557" s="479"/>
      <c r="DI557" s="479"/>
      <c r="DJ557" s="479"/>
      <c r="DK557" s="479">
        <v>90</v>
      </c>
      <c r="DL557" s="479">
        <v>37238</v>
      </c>
      <c r="DM557" s="479">
        <v>414</v>
      </c>
      <c r="DN557" s="479">
        <v>731</v>
      </c>
      <c r="DO557" s="479">
        <v>766</v>
      </c>
      <c r="DP557" s="479">
        <v>23936</v>
      </c>
      <c r="DQ557" s="479">
        <v>31</v>
      </c>
      <c r="DR557" s="479">
        <v>60</v>
      </c>
      <c r="DS557" s="479"/>
      <c r="DT557" s="479"/>
      <c r="DU557" s="479"/>
      <c r="DV557" s="479"/>
      <c r="DW557" s="479"/>
      <c r="DX557" s="479"/>
      <c r="DY557" s="479"/>
      <c r="DZ557" s="479"/>
      <c r="EA557" s="479"/>
      <c r="EB557" s="479"/>
      <c r="EC557" s="479"/>
      <c r="ED557" s="479"/>
      <c r="EE557" s="479"/>
      <c r="EF557" s="479"/>
      <c r="EG557" s="479" t="s">
        <v>152</v>
      </c>
      <c r="EH557" s="479" t="s">
        <v>152</v>
      </c>
      <c r="EI557" s="479">
        <v>1514</v>
      </c>
      <c r="EJ557" s="479">
        <v>769</v>
      </c>
      <c r="EK557" s="479">
        <v>370</v>
      </c>
      <c r="EL557" s="479">
        <v>0</v>
      </c>
      <c r="EM557" s="479">
        <v>79</v>
      </c>
      <c r="EN557" s="479">
        <v>4138590</v>
      </c>
      <c r="EO557" s="479">
        <v>5382</v>
      </c>
      <c r="EP557" s="479">
        <v>11438</v>
      </c>
      <c r="EQ557" s="479">
        <v>2486466</v>
      </c>
      <c r="ER557" s="479">
        <v>6720</v>
      </c>
      <c r="ES557" s="479">
        <v>14255</v>
      </c>
      <c r="ET557" s="479">
        <v>0</v>
      </c>
      <c r="EU557" s="479">
        <v>0</v>
      </c>
      <c r="EV557" s="479">
        <v>0</v>
      </c>
      <c r="EW557" s="479">
        <v>758170</v>
      </c>
      <c r="EX557" s="479">
        <v>9597</v>
      </c>
      <c r="EY557" s="479">
        <v>19861</v>
      </c>
      <c r="EZ557" s="476"/>
      <c r="FA557" s="446">
        <f t="shared" si="2091"/>
        <v>6</v>
      </c>
      <c r="FB557" s="417">
        <f t="shared" si="2092"/>
        <v>2018</v>
      </c>
      <c r="FC557" s="448">
        <f t="shared" si="2093"/>
        <v>43252</v>
      </c>
      <c r="FD557" s="449">
        <f t="shared" si="2094"/>
        <v>30</v>
      </c>
      <c r="FE557" s="450"/>
      <c r="FF557" s="450"/>
      <c r="FG557" s="450"/>
      <c r="FH557" s="452">
        <f t="shared" si="2095"/>
        <v>1.9899863450159307</v>
      </c>
      <c r="FI557" s="452">
        <f t="shared" si="2096"/>
        <v>1.6294947655894401</v>
      </c>
      <c r="FJ557" s="452">
        <f t="shared" si="2097"/>
        <v>1.9985119047619047</v>
      </c>
      <c r="FK557" s="452">
        <f t="shared" si="2098"/>
        <v>1.671875</v>
      </c>
      <c r="FL557" s="452">
        <f t="shared" si="2099"/>
        <v>1.3614485710979984</v>
      </c>
      <c r="FM557" s="452">
        <f t="shared" si="2100"/>
        <v>1.1617493925720237</v>
      </c>
      <c r="FN557" s="452">
        <f t="shared" si="2101"/>
        <v>1.6879283661286757</v>
      </c>
      <c r="FO557" s="452">
        <f t="shared" si="2102"/>
        <v>1.0547203183727614</v>
      </c>
      <c r="FP557" s="452">
        <f t="shared" si="2103"/>
        <v>1.6257309941520468</v>
      </c>
      <c r="FQ557" s="452">
        <f t="shared" si="2104"/>
        <v>0.94736842105263153</v>
      </c>
      <c r="FR557" s="453"/>
      <c r="FS557" s="446">
        <f t="shared" si="2114"/>
        <v>29038</v>
      </c>
      <c r="FT557" s="446" t="str">
        <f t="shared" si="2114"/>
        <v>-</v>
      </c>
      <c r="FU557" s="446">
        <f t="shared" si="2114"/>
        <v>464608</v>
      </c>
      <c r="FV557" s="446">
        <f t="shared" si="2114"/>
        <v>1306710</v>
      </c>
      <c r="FW557" s="446">
        <f t="shared" si="2114"/>
        <v>1355549</v>
      </c>
      <c r="FX557" s="446">
        <f t="shared" si="2114"/>
        <v>1103424</v>
      </c>
      <c r="FY557" s="446">
        <f t="shared" si="2114"/>
        <v>36266028</v>
      </c>
      <c r="FZ557" s="446">
        <f t="shared" si="2114"/>
        <v>74665684</v>
      </c>
      <c r="GA557" s="446">
        <f t="shared" si="2114"/>
        <v>2804400</v>
      </c>
      <c r="GB557" s="446"/>
      <c r="GC557" s="446"/>
      <c r="GD557" s="446"/>
      <c r="GE557" s="446"/>
      <c r="GF557" s="446"/>
      <c r="GG557" s="446"/>
      <c r="GH557" s="446"/>
      <c r="GI557" s="446"/>
      <c r="GJ557" s="446"/>
      <c r="GK557" s="446"/>
      <c r="GL557" s="446"/>
      <c r="GM557" s="446"/>
      <c r="GN557" s="446"/>
      <c r="GO557" s="446">
        <f t="shared" si="2115"/>
        <v>65790</v>
      </c>
      <c r="GP557" s="446">
        <f t="shared" si="2115"/>
        <v>45960</v>
      </c>
      <c r="GQ557" s="446">
        <f t="shared" si="2115"/>
        <v>0</v>
      </c>
      <c r="GR557" s="446">
        <f t="shared" si="2115"/>
        <v>8795822</v>
      </c>
      <c r="GS557" s="446">
        <f t="shared" si="2115"/>
        <v>5274350</v>
      </c>
      <c r="GT557" s="446">
        <f t="shared" si="2115"/>
        <v>0</v>
      </c>
      <c r="GU557" s="446">
        <f t="shared" si="2115"/>
        <v>1569019</v>
      </c>
      <c r="GV557" s="416"/>
      <c r="GX557" s="509"/>
      <c r="GY557" s="402"/>
      <c r="GZ557" s="402"/>
      <c r="HA557" s="402"/>
    </row>
    <row r="558" spans="1:209" ht="9.75" customHeight="1" x14ac:dyDescent="0.2">
      <c r="A558" s="417" t="str">
        <f t="shared" si="2090"/>
        <v>2018-19JUNERX7</v>
      </c>
      <c r="B558" s="458" t="str">
        <f t="shared" si="2107"/>
        <v>2018-19</v>
      </c>
      <c r="C558" s="402" t="s">
        <v>671</v>
      </c>
      <c r="D558" s="402" t="s">
        <v>649</v>
      </c>
      <c r="E558" s="402" t="s">
        <v>462</v>
      </c>
      <c r="F558" s="478" t="s">
        <v>449</v>
      </c>
      <c r="G558" s="478" t="s">
        <v>691</v>
      </c>
      <c r="H558" s="479">
        <v>134928</v>
      </c>
      <c r="I558" s="479">
        <v>105700</v>
      </c>
      <c r="J558" s="479">
        <v>2085480</v>
      </c>
      <c r="K558" s="506">
        <v>20</v>
      </c>
      <c r="L558" s="506">
        <v>1</v>
      </c>
      <c r="M558" s="479" t="s">
        <v>152</v>
      </c>
      <c r="N558" s="506">
        <v>99</v>
      </c>
      <c r="O558" s="506">
        <v>149</v>
      </c>
      <c r="P558" s="479" t="s">
        <v>152</v>
      </c>
      <c r="Q558" s="479" t="s">
        <v>152</v>
      </c>
      <c r="R558" s="479" t="s">
        <v>152</v>
      </c>
      <c r="S558" s="479">
        <v>91875</v>
      </c>
      <c r="T558" s="479">
        <v>9355</v>
      </c>
      <c r="U558" s="479">
        <v>6899</v>
      </c>
      <c r="V558" s="479">
        <v>46984</v>
      </c>
      <c r="W558" s="479">
        <v>21923</v>
      </c>
      <c r="X558" s="479">
        <v>4043</v>
      </c>
      <c r="Y558" s="479">
        <v>4660154</v>
      </c>
      <c r="Z558" s="479">
        <v>498</v>
      </c>
      <c r="AA558" s="479">
        <v>851</v>
      </c>
      <c r="AB558" s="479">
        <v>5119202</v>
      </c>
      <c r="AC558" s="479">
        <v>742</v>
      </c>
      <c r="AD558" s="479">
        <v>1285</v>
      </c>
      <c r="AE558" s="479">
        <v>65527624</v>
      </c>
      <c r="AF558" s="479">
        <v>1395</v>
      </c>
      <c r="AG558" s="479">
        <v>3085</v>
      </c>
      <c r="AH558" s="479">
        <v>82187863</v>
      </c>
      <c r="AI558" s="479">
        <v>3749</v>
      </c>
      <c r="AJ558" s="479">
        <v>8856</v>
      </c>
      <c r="AK558" s="479">
        <v>22185722</v>
      </c>
      <c r="AL558" s="479">
        <v>5487</v>
      </c>
      <c r="AM558" s="479">
        <v>10952</v>
      </c>
      <c r="AN558" s="479"/>
      <c r="AO558" s="479"/>
      <c r="AP558" s="479"/>
      <c r="AQ558" s="479"/>
      <c r="AR558" s="479"/>
      <c r="AS558" s="479"/>
      <c r="AT558" s="479">
        <v>4701</v>
      </c>
      <c r="AU558" s="479">
        <v>395</v>
      </c>
      <c r="AV558" s="479">
        <v>2445</v>
      </c>
      <c r="AW558" s="479">
        <v>5539</v>
      </c>
      <c r="AX558" s="479">
        <v>314</v>
      </c>
      <c r="AY558" s="479">
        <v>1547</v>
      </c>
      <c r="AZ558" s="479">
        <v>30</v>
      </c>
      <c r="BA558" s="479"/>
      <c r="BB558" s="479"/>
      <c r="BC558" s="479"/>
      <c r="BD558" s="479"/>
      <c r="BE558" s="479"/>
      <c r="BF558" s="479"/>
      <c r="BG558" s="479"/>
      <c r="BH558" s="479"/>
      <c r="BI558" s="479">
        <v>57656</v>
      </c>
      <c r="BJ558" s="479">
        <v>6210</v>
      </c>
      <c r="BK558" s="479">
        <v>23308</v>
      </c>
      <c r="BL558" s="479">
        <v>87174</v>
      </c>
      <c r="BM558" s="479">
        <v>17680</v>
      </c>
      <c r="BN558" s="479">
        <v>15245</v>
      </c>
      <c r="BO558" s="479">
        <v>12881</v>
      </c>
      <c r="BP558" s="479">
        <v>11267</v>
      </c>
      <c r="BQ558" s="479">
        <v>59342</v>
      </c>
      <c r="BR558" s="479">
        <v>50651</v>
      </c>
      <c r="BS558" s="479">
        <v>30035</v>
      </c>
      <c r="BT558" s="479">
        <v>23760</v>
      </c>
      <c r="BU558" s="479">
        <v>5173</v>
      </c>
      <c r="BV558" s="479">
        <v>4356</v>
      </c>
      <c r="BW558" s="479"/>
      <c r="BX558" s="479"/>
      <c r="BY558" s="479"/>
      <c r="BZ558" s="479"/>
      <c r="CA558" s="479"/>
      <c r="CB558" s="479"/>
      <c r="CC558" s="479"/>
      <c r="CD558" s="479"/>
      <c r="CE558" s="479"/>
      <c r="CF558" s="479"/>
      <c r="CG558" s="479"/>
      <c r="CH558" s="479"/>
      <c r="CI558" s="479"/>
      <c r="CJ558" s="479"/>
      <c r="CK558" s="479"/>
      <c r="CL558" s="479"/>
      <c r="CM558" s="479"/>
      <c r="CN558" s="479"/>
      <c r="CO558" s="479"/>
      <c r="CP558" s="479"/>
      <c r="CQ558" s="479"/>
      <c r="CR558" s="479"/>
      <c r="CS558" s="479"/>
      <c r="CT558" s="479"/>
      <c r="CU558" s="479"/>
      <c r="CV558" s="479"/>
      <c r="CW558" s="479"/>
      <c r="CX558" s="479"/>
      <c r="CY558" s="479"/>
      <c r="CZ558" s="479"/>
      <c r="DA558" s="479"/>
      <c r="DB558" s="479"/>
      <c r="DC558" s="479"/>
      <c r="DD558" s="479"/>
      <c r="DE558" s="479"/>
      <c r="DF558" s="479"/>
      <c r="DG558" s="479"/>
      <c r="DH558" s="479"/>
      <c r="DI558" s="479"/>
      <c r="DJ558" s="479"/>
      <c r="DK558" s="479">
        <v>0</v>
      </c>
      <c r="DL558" s="479">
        <v>0</v>
      </c>
      <c r="DM558" s="479">
        <v>0</v>
      </c>
      <c r="DN558" s="479">
        <v>0</v>
      </c>
      <c r="DO558" s="479">
        <v>4082</v>
      </c>
      <c r="DP558" s="479">
        <v>231453</v>
      </c>
      <c r="DQ558" s="479">
        <v>57</v>
      </c>
      <c r="DR558" s="479">
        <v>120</v>
      </c>
      <c r="DS558" s="479"/>
      <c r="DT558" s="479"/>
      <c r="DU558" s="479"/>
      <c r="DV558" s="479"/>
      <c r="DW558" s="479"/>
      <c r="DX558" s="479"/>
      <c r="DY558" s="479"/>
      <c r="DZ558" s="479"/>
      <c r="EA558" s="479"/>
      <c r="EB558" s="479"/>
      <c r="EC558" s="479"/>
      <c r="ED558" s="479"/>
      <c r="EE558" s="479"/>
      <c r="EF558" s="479"/>
      <c r="EG558" s="479" t="s">
        <v>152</v>
      </c>
      <c r="EH558" s="479" t="s">
        <v>152</v>
      </c>
      <c r="EI558" s="479">
        <v>258</v>
      </c>
      <c r="EJ558" s="479">
        <v>1655</v>
      </c>
      <c r="EK558" s="479">
        <v>1123</v>
      </c>
      <c r="EL558" s="479">
        <v>95</v>
      </c>
      <c r="EM558" s="479">
        <v>948</v>
      </c>
      <c r="EN558" s="479">
        <v>8322450</v>
      </c>
      <c r="EO558" s="479">
        <v>5029</v>
      </c>
      <c r="EP558" s="479">
        <v>10628</v>
      </c>
      <c r="EQ558" s="479">
        <v>6674934</v>
      </c>
      <c r="ER558" s="479">
        <v>5944</v>
      </c>
      <c r="ES558" s="479">
        <v>12657</v>
      </c>
      <c r="ET558" s="479">
        <v>718177</v>
      </c>
      <c r="EU558" s="479">
        <v>7560</v>
      </c>
      <c r="EV558" s="479">
        <v>16849</v>
      </c>
      <c r="EW558" s="479">
        <v>7235952</v>
      </c>
      <c r="EX558" s="479">
        <v>7633</v>
      </c>
      <c r="EY558" s="479">
        <v>17710</v>
      </c>
      <c r="EZ558" s="476"/>
      <c r="FA558" s="446">
        <f t="shared" si="2091"/>
        <v>6</v>
      </c>
      <c r="FB558" s="417">
        <f t="shared" si="2092"/>
        <v>2018</v>
      </c>
      <c r="FC558" s="448">
        <f t="shared" si="2093"/>
        <v>43252</v>
      </c>
      <c r="FD558" s="449">
        <f t="shared" si="2094"/>
        <v>30</v>
      </c>
      <c r="FE558" s="450"/>
      <c r="FF558" s="450"/>
      <c r="FG558" s="450"/>
      <c r="FH558" s="452">
        <f t="shared" si="2095"/>
        <v>1.8898984500267237</v>
      </c>
      <c r="FI558" s="452">
        <f t="shared" si="2096"/>
        <v>1.6296098343132015</v>
      </c>
      <c r="FJ558" s="452">
        <f t="shared" si="2097"/>
        <v>1.8670821858240325</v>
      </c>
      <c r="FK558" s="452">
        <f t="shared" si="2098"/>
        <v>1.6331352369908683</v>
      </c>
      <c r="FL558" s="452">
        <f t="shared" si="2099"/>
        <v>1.2630257108802996</v>
      </c>
      <c r="FM558" s="452">
        <f t="shared" si="2100"/>
        <v>1.0780478460752596</v>
      </c>
      <c r="FN558" s="452">
        <f t="shared" si="2101"/>
        <v>1.3700223509556173</v>
      </c>
      <c r="FO558" s="452">
        <f t="shared" si="2102"/>
        <v>1.0837932764676368</v>
      </c>
      <c r="FP558" s="452">
        <f t="shared" si="2103"/>
        <v>1.2794954241899579</v>
      </c>
      <c r="FQ558" s="452">
        <f t="shared" si="2104"/>
        <v>1.0774177590897849</v>
      </c>
      <c r="FR558" s="453"/>
      <c r="FS558" s="446">
        <f t="shared" si="2114"/>
        <v>105700</v>
      </c>
      <c r="FT558" s="446" t="str">
        <f t="shared" si="2114"/>
        <v>-</v>
      </c>
      <c r="FU558" s="446">
        <f t="shared" si="2114"/>
        <v>10464300</v>
      </c>
      <c r="FV558" s="446">
        <f t="shared" si="2114"/>
        <v>15749300</v>
      </c>
      <c r="FW558" s="446">
        <f t="shared" si="2114"/>
        <v>7961105</v>
      </c>
      <c r="FX558" s="446">
        <f t="shared" si="2114"/>
        <v>8865215</v>
      </c>
      <c r="FY558" s="446">
        <f t="shared" si="2114"/>
        <v>144945640</v>
      </c>
      <c r="FZ558" s="446">
        <f t="shared" si="2114"/>
        <v>194150088</v>
      </c>
      <c r="GA558" s="446">
        <f t="shared" si="2114"/>
        <v>44278936</v>
      </c>
      <c r="GB558" s="446"/>
      <c r="GC558" s="446"/>
      <c r="GD558" s="446"/>
      <c r="GE558" s="446"/>
      <c r="GF558" s="446"/>
      <c r="GG558" s="446"/>
      <c r="GH558" s="446"/>
      <c r="GI558" s="446"/>
      <c r="GJ558" s="446"/>
      <c r="GK558" s="446"/>
      <c r="GL558" s="446"/>
      <c r="GM558" s="446"/>
      <c r="GN558" s="446"/>
      <c r="GO558" s="446">
        <f t="shared" si="2115"/>
        <v>0</v>
      </c>
      <c r="GP558" s="446">
        <f t="shared" si="2115"/>
        <v>489840</v>
      </c>
      <c r="GQ558" s="446">
        <f t="shared" si="2115"/>
        <v>0</v>
      </c>
      <c r="GR558" s="446">
        <f t="shared" si="2115"/>
        <v>17589340</v>
      </c>
      <c r="GS558" s="446">
        <f t="shared" si="2115"/>
        <v>14213811</v>
      </c>
      <c r="GT558" s="446">
        <f t="shared" si="2115"/>
        <v>1600655</v>
      </c>
      <c r="GU558" s="446">
        <f t="shared" si="2115"/>
        <v>16789080</v>
      </c>
      <c r="GV558" s="416"/>
      <c r="GX558" s="509"/>
      <c r="GY558" s="402"/>
      <c r="GZ558" s="402"/>
      <c r="HA558" s="402"/>
    </row>
    <row r="559" spans="1:209" ht="9.75" customHeight="1" x14ac:dyDescent="0.2">
      <c r="A559" s="493" t="str">
        <f t="shared" si="2090"/>
        <v>2018-19JUNERYE</v>
      </c>
      <c r="B559" s="494" t="str">
        <f t="shared" si="2107"/>
        <v>2018-19</v>
      </c>
      <c r="C559" s="480" t="s">
        <v>671</v>
      </c>
      <c r="D559" s="480" t="s">
        <v>663</v>
      </c>
      <c r="E559" s="480" t="s">
        <v>662</v>
      </c>
      <c r="F559" s="495" t="s">
        <v>456</v>
      </c>
      <c r="G559" s="495" t="s">
        <v>692</v>
      </c>
      <c r="H559" s="496">
        <v>63424</v>
      </c>
      <c r="I559" s="496">
        <v>40462</v>
      </c>
      <c r="J559" s="496">
        <v>336453</v>
      </c>
      <c r="K559" s="507">
        <v>8</v>
      </c>
      <c r="L559" s="507">
        <v>3</v>
      </c>
      <c r="M559" s="496" t="s">
        <v>152</v>
      </c>
      <c r="N559" s="507">
        <v>42</v>
      </c>
      <c r="O559" s="507">
        <v>100</v>
      </c>
      <c r="P559" s="496" t="s">
        <v>152</v>
      </c>
      <c r="Q559" s="496" t="s">
        <v>152</v>
      </c>
      <c r="R559" s="496" t="s">
        <v>152</v>
      </c>
      <c r="S559" s="496">
        <v>44509</v>
      </c>
      <c r="T559" s="496">
        <v>2522</v>
      </c>
      <c r="U559" s="496">
        <v>1553</v>
      </c>
      <c r="V559" s="496">
        <v>20153</v>
      </c>
      <c r="W559" s="496">
        <v>14531</v>
      </c>
      <c r="X559" s="496">
        <v>1395</v>
      </c>
      <c r="Y559" s="496">
        <v>1041043</v>
      </c>
      <c r="Z559" s="496">
        <v>413</v>
      </c>
      <c r="AA559" s="496">
        <v>759</v>
      </c>
      <c r="AB559" s="496">
        <v>963792</v>
      </c>
      <c r="AC559" s="496">
        <v>621</v>
      </c>
      <c r="AD559" s="496">
        <v>1148</v>
      </c>
      <c r="AE559" s="496">
        <v>18375682</v>
      </c>
      <c r="AF559" s="496">
        <v>912</v>
      </c>
      <c r="AG559" s="496">
        <v>1802</v>
      </c>
      <c r="AH559" s="496">
        <v>41218311</v>
      </c>
      <c r="AI559" s="496">
        <v>2837</v>
      </c>
      <c r="AJ559" s="496">
        <v>6615</v>
      </c>
      <c r="AK559" s="496">
        <v>6356176</v>
      </c>
      <c r="AL559" s="496">
        <v>4556</v>
      </c>
      <c r="AM559" s="496">
        <v>10295</v>
      </c>
      <c r="AN559" s="496"/>
      <c r="AO559" s="496"/>
      <c r="AP559" s="496"/>
      <c r="AQ559" s="496"/>
      <c r="AR559" s="496"/>
      <c r="AS559" s="496"/>
      <c r="AT559" s="496">
        <v>2495</v>
      </c>
      <c r="AU559" s="496">
        <v>7</v>
      </c>
      <c r="AV559" s="496">
        <v>106</v>
      </c>
      <c r="AW559" s="496">
        <v>238</v>
      </c>
      <c r="AX559" s="496">
        <v>168</v>
      </c>
      <c r="AY559" s="496">
        <v>2214</v>
      </c>
      <c r="AZ559" s="496">
        <v>0</v>
      </c>
      <c r="BA559" s="496"/>
      <c r="BB559" s="496"/>
      <c r="BC559" s="496"/>
      <c r="BD559" s="496"/>
      <c r="BE559" s="496"/>
      <c r="BF559" s="496"/>
      <c r="BG559" s="496"/>
      <c r="BH559" s="496"/>
      <c r="BI559" s="496">
        <v>24547</v>
      </c>
      <c r="BJ559" s="496">
        <v>2907</v>
      </c>
      <c r="BK559" s="496">
        <v>14560</v>
      </c>
      <c r="BL559" s="496">
        <v>42014</v>
      </c>
      <c r="BM559" s="496">
        <v>4898</v>
      </c>
      <c r="BN559" s="496">
        <v>3854</v>
      </c>
      <c r="BO559" s="496">
        <v>3034</v>
      </c>
      <c r="BP559" s="496">
        <v>2437</v>
      </c>
      <c r="BQ559" s="496">
        <v>28122</v>
      </c>
      <c r="BR559" s="496">
        <v>23289</v>
      </c>
      <c r="BS559" s="496">
        <v>20001</v>
      </c>
      <c r="BT559" s="496">
        <v>16451</v>
      </c>
      <c r="BU559" s="496">
        <v>2042</v>
      </c>
      <c r="BV559" s="496">
        <v>1534</v>
      </c>
      <c r="BW559" s="496"/>
      <c r="BX559" s="496"/>
      <c r="BY559" s="496"/>
      <c r="BZ559" s="496"/>
      <c r="CA559" s="496"/>
      <c r="CB559" s="496"/>
      <c r="CC559" s="496"/>
      <c r="CD559" s="496"/>
      <c r="CE559" s="496"/>
      <c r="CF559" s="496"/>
      <c r="CG559" s="496"/>
      <c r="CH559" s="496"/>
      <c r="CI559" s="496"/>
      <c r="CJ559" s="496"/>
      <c r="CK559" s="496"/>
      <c r="CL559" s="496"/>
      <c r="CM559" s="496"/>
      <c r="CN559" s="496"/>
      <c r="CO559" s="496"/>
      <c r="CP559" s="496"/>
      <c r="CQ559" s="496"/>
      <c r="CR559" s="496"/>
      <c r="CS559" s="496"/>
      <c r="CT559" s="496"/>
      <c r="CU559" s="496"/>
      <c r="CV559" s="496"/>
      <c r="CW559" s="496"/>
      <c r="CX559" s="496"/>
      <c r="CY559" s="496"/>
      <c r="CZ559" s="496"/>
      <c r="DA559" s="496"/>
      <c r="DB559" s="496"/>
      <c r="DC559" s="496"/>
      <c r="DD559" s="496"/>
      <c r="DE559" s="496"/>
      <c r="DF559" s="496"/>
      <c r="DG559" s="496"/>
      <c r="DH559" s="496"/>
      <c r="DI559" s="496"/>
      <c r="DJ559" s="496"/>
      <c r="DK559" s="496">
        <v>175</v>
      </c>
      <c r="DL559" s="496">
        <v>52370</v>
      </c>
      <c r="DM559" s="496">
        <v>299</v>
      </c>
      <c r="DN559" s="496">
        <v>486</v>
      </c>
      <c r="DO559" s="496">
        <v>2020</v>
      </c>
      <c r="DP559" s="496">
        <v>77956</v>
      </c>
      <c r="DQ559" s="496">
        <v>39</v>
      </c>
      <c r="DR559" s="496">
        <v>79</v>
      </c>
      <c r="DS559" s="496"/>
      <c r="DT559" s="496"/>
      <c r="DU559" s="496"/>
      <c r="DV559" s="496"/>
      <c r="DW559" s="496"/>
      <c r="DX559" s="496"/>
      <c r="DY559" s="496"/>
      <c r="DZ559" s="496"/>
      <c r="EA559" s="496"/>
      <c r="EB559" s="496"/>
      <c r="EC559" s="496"/>
      <c r="ED559" s="496"/>
      <c r="EE559" s="496"/>
      <c r="EF559" s="496"/>
      <c r="EG559" s="496" t="s">
        <v>152</v>
      </c>
      <c r="EH559" s="496" t="s">
        <v>152</v>
      </c>
      <c r="EI559" s="496">
        <v>1</v>
      </c>
      <c r="EJ559" s="496">
        <v>1836</v>
      </c>
      <c r="EK559" s="496">
        <v>1200</v>
      </c>
      <c r="EL559" s="496">
        <v>0</v>
      </c>
      <c r="EM559" s="496">
        <v>376</v>
      </c>
      <c r="EN559" s="496">
        <v>4708480</v>
      </c>
      <c r="EO559" s="496">
        <v>2565</v>
      </c>
      <c r="EP559" s="496">
        <v>4538</v>
      </c>
      <c r="EQ559" s="496">
        <v>6213660</v>
      </c>
      <c r="ER559" s="496">
        <v>5178</v>
      </c>
      <c r="ES559" s="496">
        <v>9278</v>
      </c>
      <c r="ET559" s="496">
        <v>0</v>
      </c>
      <c r="EU559" s="496">
        <v>0</v>
      </c>
      <c r="EV559" s="496">
        <v>0</v>
      </c>
      <c r="EW559" s="496">
        <v>2789079</v>
      </c>
      <c r="EX559" s="496">
        <v>7418</v>
      </c>
      <c r="EY559" s="496">
        <v>15464</v>
      </c>
      <c r="EZ559" s="497"/>
      <c r="FA559" s="482">
        <f t="shared" si="2091"/>
        <v>6</v>
      </c>
      <c r="FB559" s="493">
        <f t="shared" si="2092"/>
        <v>2018</v>
      </c>
      <c r="FC559" s="498">
        <f t="shared" si="2093"/>
        <v>43252</v>
      </c>
      <c r="FD559" s="499">
        <f t="shared" si="2094"/>
        <v>30</v>
      </c>
      <c r="FE559" s="500"/>
      <c r="FF559" s="500"/>
      <c r="FG559" s="500"/>
      <c r="FH559" s="481">
        <f t="shared" si="2095"/>
        <v>1.9421094369547978</v>
      </c>
      <c r="FI559" s="481">
        <f t="shared" si="2096"/>
        <v>1.5281522601110229</v>
      </c>
      <c r="FJ559" s="481">
        <f t="shared" si="2097"/>
        <v>1.9536381197681907</v>
      </c>
      <c r="FK559" s="481">
        <f t="shared" si="2098"/>
        <v>1.5692208628461044</v>
      </c>
      <c r="FL559" s="481">
        <f t="shared" si="2099"/>
        <v>1.39542499875949</v>
      </c>
      <c r="FM559" s="481">
        <f t="shared" si="2100"/>
        <v>1.1556095866620355</v>
      </c>
      <c r="FN559" s="481">
        <f t="shared" si="2101"/>
        <v>1.3764365838552062</v>
      </c>
      <c r="FO559" s="481">
        <f t="shared" si="2102"/>
        <v>1.1321313054848257</v>
      </c>
      <c r="FP559" s="481">
        <f t="shared" si="2103"/>
        <v>1.4637992831541218</v>
      </c>
      <c r="FQ559" s="481">
        <f t="shared" si="2104"/>
        <v>1.0996415770609318</v>
      </c>
      <c r="FR559" s="501"/>
      <c r="FS559" s="482">
        <f t="shared" si="2114"/>
        <v>121386</v>
      </c>
      <c r="FT559" s="482" t="str">
        <f t="shared" si="2114"/>
        <v>-</v>
      </c>
      <c r="FU559" s="482">
        <f t="shared" si="2114"/>
        <v>1699404</v>
      </c>
      <c r="FV559" s="482">
        <f t="shared" si="2114"/>
        <v>4046200</v>
      </c>
      <c r="FW559" s="482">
        <f t="shared" si="2114"/>
        <v>1914198</v>
      </c>
      <c r="FX559" s="482">
        <f t="shared" si="2114"/>
        <v>1782844</v>
      </c>
      <c r="FY559" s="482">
        <f t="shared" si="2114"/>
        <v>36315706</v>
      </c>
      <c r="FZ559" s="482">
        <f t="shared" si="2114"/>
        <v>96122565</v>
      </c>
      <c r="GA559" s="482">
        <f t="shared" si="2114"/>
        <v>14361525</v>
      </c>
      <c r="GB559" s="482"/>
      <c r="GC559" s="482"/>
      <c r="GD559" s="482"/>
      <c r="GE559" s="482"/>
      <c r="GF559" s="482"/>
      <c r="GG559" s="482"/>
      <c r="GH559" s="482"/>
      <c r="GI559" s="482"/>
      <c r="GJ559" s="482"/>
      <c r="GK559" s="482"/>
      <c r="GL559" s="482"/>
      <c r="GM559" s="482"/>
      <c r="GN559" s="482"/>
      <c r="GO559" s="482">
        <f t="shared" si="2115"/>
        <v>85050</v>
      </c>
      <c r="GP559" s="482">
        <f t="shared" si="2115"/>
        <v>159580</v>
      </c>
      <c r="GQ559" s="482">
        <f t="shared" si="2115"/>
        <v>0</v>
      </c>
      <c r="GR559" s="482">
        <f t="shared" si="2115"/>
        <v>8331768</v>
      </c>
      <c r="GS559" s="482">
        <f t="shared" si="2115"/>
        <v>11133600</v>
      </c>
      <c r="GT559" s="482">
        <f t="shared" si="2115"/>
        <v>0</v>
      </c>
      <c r="GU559" s="482">
        <f t="shared" si="2115"/>
        <v>5814464</v>
      </c>
      <c r="GV559" s="502"/>
      <c r="GX559" s="509"/>
      <c r="GY559" s="402"/>
      <c r="GZ559" s="402"/>
      <c r="HA559" s="402"/>
    </row>
    <row r="560" spans="1:209" ht="9.75" customHeight="1" x14ac:dyDescent="0.2">
      <c r="A560" s="417" t="str">
        <f t="shared" si="2090"/>
        <v>2018-19JUNERYD</v>
      </c>
      <c r="B560" s="458" t="str">
        <f t="shared" si="2107"/>
        <v>2018-19</v>
      </c>
      <c r="C560" s="402" t="s">
        <v>671</v>
      </c>
      <c r="D560" s="402" t="s">
        <v>663</v>
      </c>
      <c r="E560" s="402" t="s">
        <v>662</v>
      </c>
      <c r="F560" s="478" t="s">
        <v>455</v>
      </c>
      <c r="G560" s="478" t="s">
        <v>693</v>
      </c>
      <c r="H560" s="479">
        <v>76614</v>
      </c>
      <c r="I560" s="479">
        <v>62580</v>
      </c>
      <c r="J560" s="479">
        <v>1461254</v>
      </c>
      <c r="K560" s="506">
        <v>23</v>
      </c>
      <c r="L560" s="506">
        <v>3</v>
      </c>
      <c r="M560" s="479" t="s">
        <v>152</v>
      </c>
      <c r="N560" s="506">
        <v>131</v>
      </c>
      <c r="O560" s="506">
        <v>239</v>
      </c>
      <c r="P560" s="479" t="s">
        <v>152</v>
      </c>
      <c r="Q560" s="479" t="s">
        <v>152</v>
      </c>
      <c r="R560" s="479" t="s">
        <v>152</v>
      </c>
      <c r="S560" s="479">
        <v>57994</v>
      </c>
      <c r="T560" s="479">
        <v>3313</v>
      </c>
      <c r="U560" s="479">
        <v>2123</v>
      </c>
      <c r="V560" s="479">
        <v>27053</v>
      </c>
      <c r="W560" s="479">
        <v>21002</v>
      </c>
      <c r="X560" s="479">
        <v>1066</v>
      </c>
      <c r="Y560" s="479">
        <v>1528958</v>
      </c>
      <c r="Z560" s="479">
        <v>462</v>
      </c>
      <c r="AA560" s="479">
        <v>864</v>
      </c>
      <c r="AB560" s="479">
        <v>1322525</v>
      </c>
      <c r="AC560" s="479">
        <v>623</v>
      </c>
      <c r="AD560" s="479">
        <v>1156</v>
      </c>
      <c r="AE560" s="479">
        <v>28522678</v>
      </c>
      <c r="AF560" s="479">
        <v>1054</v>
      </c>
      <c r="AG560" s="479">
        <v>1984</v>
      </c>
      <c r="AH560" s="479">
        <v>96732397</v>
      </c>
      <c r="AI560" s="479">
        <v>4606</v>
      </c>
      <c r="AJ560" s="479">
        <v>10555</v>
      </c>
      <c r="AK560" s="479">
        <v>7730929</v>
      </c>
      <c r="AL560" s="479">
        <v>7252</v>
      </c>
      <c r="AM560" s="479">
        <v>17785</v>
      </c>
      <c r="AN560" s="479"/>
      <c r="AO560" s="479"/>
      <c r="AP560" s="479"/>
      <c r="AQ560" s="479"/>
      <c r="AR560" s="479"/>
      <c r="AS560" s="479"/>
      <c r="AT560" s="479">
        <v>3425</v>
      </c>
      <c r="AU560" s="479">
        <v>150</v>
      </c>
      <c r="AV560" s="479">
        <v>527</v>
      </c>
      <c r="AW560" s="479">
        <v>725</v>
      </c>
      <c r="AX560" s="479">
        <v>305</v>
      </c>
      <c r="AY560" s="479">
        <v>2443</v>
      </c>
      <c r="AZ560" s="479">
        <v>659</v>
      </c>
      <c r="BA560" s="479"/>
      <c r="BB560" s="479"/>
      <c r="BC560" s="479"/>
      <c r="BD560" s="479"/>
      <c r="BE560" s="479"/>
      <c r="BF560" s="479"/>
      <c r="BG560" s="479"/>
      <c r="BH560" s="479"/>
      <c r="BI560" s="479">
        <v>35009</v>
      </c>
      <c r="BJ560" s="479">
        <v>427</v>
      </c>
      <c r="BK560" s="479">
        <v>19133</v>
      </c>
      <c r="BL560" s="479">
        <v>54569</v>
      </c>
      <c r="BM560" s="479">
        <v>7622</v>
      </c>
      <c r="BN560" s="479">
        <v>5710</v>
      </c>
      <c r="BO560" s="479">
        <v>4892</v>
      </c>
      <c r="BP560" s="479">
        <v>3738</v>
      </c>
      <c r="BQ560" s="479">
        <v>38123</v>
      </c>
      <c r="BR560" s="479">
        <v>30345</v>
      </c>
      <c r="BS560" s="479">
        <v>35275</v>
      </c>
      <c r="BT560" s="479">
        <v>22160</v>
      </c>
      <c r="BU560" s="479">
        <v>1889</v>
      </c>
      <c r="BV560" s="479">
        <v>1120</v>
      </c>
      <c r="BW560" s="479"/>
      <c r="BX560" s="479"/>
      <c r="BY560" s="479"/>
      <c r="BZ560" s="479"/>
      <c r="CA560" s="479"/>
      <c r="CB560" s="479"/>
      <c r="CC560" s="479"/>
      <c r="CD560" s="479"/>
      <c r="CE560" s="479"/>
      <c r="CF560" s="479"/>
      <c r="CG560" s="479"/>
      <c r="CH560" s="479"/>
      <c r="CI560" s="479"/>
      <c r="CJ560" s="479"/>
      <c r="CK560" s="479"/>
      <c r="CL560" s="479"/>
      <c r="CM560" s="479"/>
      <c r="CN560" s="479"/>
      <c r="CO560" s="479"/>
      <c r="CP560" s="479"/>
      <c r="CQ560" s="479"/>
      <c r="CR560" s="479"/>
      <c r="CS560" s="479"/>
      <c r="CT560" s="479"/>
      <c r="CU560" s="479"/>
      <c r="CV560" s="479"/>
      <c r="CW560" s="479"/>
      <c r="CX560" s="479"/>
      <c r="CY560" s="479"/>
      <c r="CZ560" s="479"/>
      <c r="DA560" s="479"/>
      <c r="DB560" s="479"/>
      <c r="DC560" s="479"/>
      <c r="DD560" s="479"/>
      <c r="DE560" s="479"/>
      <c r="DF560" s="479"/>
      <c r="DG560" s="479"/>
      <c r="DH560" s="479"/>
      <c r="DI560" s="479"/>
      <c r="DJ560" s="479"/>
      <c r="DK560" s="479">
        <v>228</v>
      </c>
      <c r="DL560" s="479">
        <v>75197</v>
      </c>
      <c r="DM560" s="479">
        <v>330</v>
      </c>
      <c r="DN560" s="479">
        <v>588</v>
      </c>
      <c r="DO560" s="479">
        <v>2564</v>
      </c>
      <c r="DP560" s="479">
        <v>163071</v>
      </c>
      <c r="DQ560" s="479">
        <v>64</v>
      </c>
      <c r="DR560" s="479">
        <v>117</v>
      </c>
      <c r="DS560" s="479"/>
      <c r="DT560" s="479"/>
      <c r="DU560" s="479"/>
      <c r="DV560" s="479"/>
      <c r="DW560" s="479"/>
      <c r="DX560" s="479"/>
      <c r="DY560" s="479"/>
      <c r="DZ560" s="479"/>
      <c r="EA560" s="479"/>
      <c r="EB560" s="479"/>
      <c r="EC560" s="479"/>
      <c r="ED560" s="479"/>
      <c r="EE560" s="479"/>
      <c r="EF560" s="479"/>
      <c r="EG560" s="479" t="s">
        <v>152</v>
      </c>
      <c r="EH560" s="479" t="s">
        <v>152</v>
      </c>
      <c r="EI560" s="479">
        <v>0</v>
      </c>
      <c r="EJ560" s="479">
        <v>181</v>
      </c>
      <c r="EK560" s="479">
        <v>1632</v>
      </c>
      <c r="EL560" s="479">
        <v>0</v>
      </c>
      <c r="EM560" s="479">
        <v>321</v>
      </c>
      <c r="EN560" s="479">
        <v>1400271</v>
      </c>
      <c r="EO560" s="479">
        <v>7736</v>
      </c>
      <c r="EP560" s="479">
        <v>16257</v>
      </c>
      <c r="EQ560" s="479">
        <v>13728459</v>
      </c>
      <c r="ER560" s="479">
        <v>8412</v>
      </c>
      <c r="ES560" s="479">
        <v>18415</v>
      </c>
      <c r="ET560" s="479">
        <v>0</v>
      </c>
      <c r="EU560" s="479">
        <v>0</v>
      </c>
      <c r="EV560" s="479">
        <v>0</v>
      </c>
      <c r="EW560" s="479">
        <v>3226913</v>
      </c>
      <c r="EX560" s="479">
        <v>10053</v>
      </c>
      <c r="EY560" s="479">
        <v>25275</v>
      </c>
      <c r="EZ560" s="476"/>
      <c r="FA560" s="446">
        <f t="shared" si="2091"/>
        <v>6</v>
      </c>
      <c r="FB560" s="417">
        <f t="shared" si="2092"/>
        <v>2018</v>
      </c>
      <c r="FC560" s="448">
        <f t="shared" si="2093"/>
        <v>43252</v>
      </c>
      <c r="FD560" s="449">
        <f t="shared" si="2094"/>
        <v>30</v>
      </c>
      <c r="FE560" s="450"/>
      <c r="FF560" s="450"/>
      <c r="FG560" s="450"/>
      <c r="FH560" s="452">
        <f t="shared" si="2095"/>
        <v>2.3006338665861756</v>
      </c>
      <c r="FI560" s="452">
        <f t="shared" si="2096"/>
        <v>1.7235134319348022</v>
      </c>
      <c r="FJ560" s="452">
        <f t="shared" si="2097"/>
        <v>2.3042863871879415</v>
      </c>
      <c r="FK560" s="452">
        <f t="shared" si="2098"/>
        <v>1.7607159679698541</v>
      </c>
      <c r="FL560" s="452">
        <f t="shared" si="2099"/>
        <v>1.4091967619118027</v>
      </c>
      <c r="FM560" s="452">
        <f t="shared" si="2100"/>
        <v>1.1216870587365542</v>
      </c>
      <c r="FN560" s="452">
        <f t="shared" si="2101"/>
        <v>1.6796019426721265</v>
      </c>
      <c r="FO560" s="452">
        <f t="shared" si="2102"/>
        <v>1.0551376059422912</v>
      </c>
      <c r="FP560" s="452">
        <f t="shared" si="2103"/>
        <v>1.772045028142589</v>
      </c>
      <c r="FQ560" s="452">
        <f t="shared" si="2104"/>
        <v>1.0506566604127581</v>
      </c>
      <c r="FR560" s="453"/>
      <c r="FS560" s="446">
        <f t="shared" si="2114"/>
        <v>187740</v>
      </c>
      <c r="FT560" s="446" t="str">
        <f t="shared" si="2114"/>
        <v>-</v>
      </c>
      <c r="FU560" s="446">
        <f t="shared" si="2114"/>
        <v>8197980</v>
      </c>
      <c r="FV560" s="446">
        <f t="shared" si="2114"/>
        <v>14956620</v>
      </c>
      <c r="FW560" s="446">
        <f t="shared" si="2114"/>
        <v>2862432</v>
      </c>
      <c r="FX560" s="446">
        <f t="shared" si="2114"/>
        <v>2454188</v>
      </c>
      <c r="FY560" s="446">
        <f t="shared" si="2114"/>
        <v>53673152</v>
      </c>
      <c r="FZ560" s="446">
        <f t="shared" si="2114"/>
        <v>221676110</v>
      </c>
      <c r="GA560" s="446">
        <f t="shared" si="2114"/>
        <v>18958810</v>
      </c>
      <c r="GB560" s="446"/>
      <c r="GC560" s="446"/>
      <c r="GD560" s="446"/>
      <c r="GE560" s="446"/>
      <c r="GF560" s="446"/>
      <c r="GG560" s="446"/>
      <c r="GH560" s="446"/>
      <c r="GI560" s="446"/>
      <c r="GJ560" s="446"/>
      <c r="GK560" s="446"/>
      <c r="GL560" s="446"/>
      <c r="GM560" s="446"/>
      <c r="GN560" s="446"/>
      <c r="GO560" s="446">
        <f t="shared" si="2115"/>
        <v>134064</v>
      </c>
      <c r="GP560" s="446">
        <f t="shared" si="2115"/>
        <v>299988</v>
      </c>
      <c r="GQ560" s="446">
        <f t="shared" si="2115"/>
        <v>0</v>
      </c>
      <c r="GR560" s="446">
        <f t="shared" si="2115"/>
        <v>2942517</v>
      </c>
      <c r="GS560" s="446">
        <f t="shared" si="2115"/>
        <v>30053280</v>
      </c>
      <c r="GT560" s="446">
        <f t="shared" si="2115"/>
        <v>0</v>
      </c>
      <c r="GU560" s="446">
        <f t="shared" si="2115"/>
        <v>8113275</v>
      </c>
      <c r="GV560" s="416"/>
      <c r="GX560" s="509"/>
      <c r="GY560" s="402"/>
      <c r="GZ560" s="402"/>
      <c r="HA560" s="402"/>
    </row>
    <row r="561" spans="1:209" ht="9.75" customHeight="1" x14ac:dyDescent="0.2">
      <c r="A561" s="417" t="str">
        <f t="shared" si="2090"/>
        <v>2018-19JUNERYF</v>
      </c>
      <c r="B561" s="458" t="str">
        <f t="shared" si="2107"/>
        <v>2018-19</v>
      </c>
      <c r="C561" s="402" t="s">
        <v>671</v>
      </c>
      <c r="D561" s="402" t="s">
        <v>667</v>
      </c>
      <c r="E561" s="402" t="s">
        <v>666</v>
      </c>
      <c r="F561" s="478" t="s">
        <v>457</v>
      </c>
      <c r="G561" s="478" t="s">
        <v>694</v>
      </c>
      <c r="H561" s="479">
        <v>104891</v>
      </c>
      <c r="I561" s="479">
        <v>78867</v>
      </c>
      <c r="J561" s="479">
        <v>492174</v>
      </c>
      <c r="K561" s="506">
        <v>6</v>
      </c>
      <c r="L561" s="506">
        <v>2</v>
      </c>
      <c r="M561" s="479" t="s">
        <v>152</v>
      </c>
      <c r="N561" s="506">
        <v>29</v>
      </c>
      <c r="O561" s="506">
        <v>72</v>
      </c>
      <c r="P561" s="479" t="s">
        <v>152</v>
      </c>
      <c r="Q561" s="479" t="s">
        <v>152</v>
      </c>
      <c r="R561" s="479" t="s">
        <v>152</v>
      </c>
      <c r="S561" s="479">
        <v>71858</v>
      </c>
      <c r="T561" s="479">
        <v>5366</v>
      </c>
      <c r="U561" s="479">
        <v>3278</v>
      </c>
      <c r="V561" s="479">
        <v>36884</v>
      </c>
      <c r="W561" s="479">
        <v>18347</v>
      </c>
      <c r="X561" s="479">
        <v>674</v>
      </c>
      <c r="Y561" s="479">
        <v>2457214</v>
      </c>
      <c r="Z561" s="479">
        <v>458</v>
      </c>
      <c r="AA561" s="479">
        <v>862</v>
      </c>
      <c r="AB561" s="479">
        <v>2371858</v>
      </c>
      <c r="AC561" s="479">
        <v>724</v>
      </c>
      <c r="AD561" s="479">
        <v>1380</v>
      </c>
      <c r="AE561" s="479">
        <v>58733737</v>
      </c>
      <c r="AF561" s="479">
        <v>1592</v>
      </c>
      <c r="AG561" s="479">
        <v>3366</v>
      </c>
      <c r="AH561" s="479">
        <v>83471111</v>
      </c>
      <c r="AI561" s="479">
        <v>4550</v>
      </c>
      <c r="AJ561" s="479">
        <v>10697</v>
      </c>
      <c r="AK561" s="479">
        <v>6957043</v>
      </c>
      <c r="AL561" s="479">
        <v>10322</v>
      </c>
      <c r="AM561" s="479">
        <v>21015</v>
      </c>
      <c r="AN561" s="479"/>
      <c r="AO561" s="479"/>
      <c r="AP561" s="479"/>
      <c r="AQ561" s="479"/>
      <c r="AR561" s="479"/>
      <c r="AS561" s="479"/>
      <c r="AT561" s="479">
        <v>4471</v>
      </c>
      <c r="AU561" s="479">
        <v>461</v>
      </c>
      <c r="AV561" s="479">
        <v>1519</v>
      </c>
      <c r="AW561" s="479">
        <v>4407</v>
      </c>
      <c r="AX561" s="479">
        <v>626</v>
      </c>
      <c r="AY561" s="479">
        <v>1865</v>
      </c>
      <c r="AZ561" s="479">
        <v>27</v>
      </c>
      <c r="BA561" s="479"/>
      <c r="BB561" s="479"/>
      <c r="BC561" s="479"/>
      <c r="BD561" s="479"/>
      <c r="BE561" s="479"/>
      <c r="BF561" s="479"/>
      <c r="BG561" s="479"/>
      <c r="BH561" s="479"/>
      <c r="BI561" s="479">
        <v>37389</v>
      </c>
      <c r="BJ561" s="479">
        <v>3562</v>
      </c>
      <c r="BK561" s="479">
        <v>26436</v>
      </c>
      <c r="BL561" s="479">
        <v>67387</v>
      </c>
      <c r="BM561" s="479">
        <v>11839</v>
      </c>
      <c r="BN561" s="479">
        <v>9301</v>
      </c>
      <c r="BO561" s="479">
        <v>7316</v>
      </c>
      <c r="BP561" s="479">
        <v>5847</v>
      </c>
      <c r="BQ561" s="479">
        <v>50737</v>
      </c>
      <c r="BR561" s="479">
        <v>43084</v>
      </c>
      <c r="BS561" s="479">
        <v>25873</v>
      </c>
      <c r="BT561" s="479">
        <v>19767</v>
      </c>
      <c r="BU561" s="479">
        <v>928</v>
      </c>
      <c r="BV561" s="479">
        <v>720</v>
      </c>
      <c r="BW561" s="479"/>
      <c r="BX561" s="479"/>
      <c r="BY561" s="479"/>
      <c r="BZ561" s="479"/>
      <c r="CA561" s="479"/>
      <c r="CB561" s="479"/>
      <c r="CC561" s="479"/>
      <c r="CD561" s="479"/>
      <c r="CE561" s="479"/>
      <c r="CF561" s="479"/>
      <c r="CG561" s="479"/>
      <c r="CH561" s="479"/>
      <c r="CI561" s="479"/>
      <c r="CJ561" s="479"/>
      <c r="CK561" s="479"/>
      <c r="CL561" s="479"/>
      <c r="CM561" s="479"/>
      <c r="CN561" s="479"/>
      <c r="CO561" s="479"/>
      <c r="CP561" s="479"/>
      <c r="CQ561" s="479"/>
      <c r="CR561" s="479"/>
      <c r="CS561" s="479"/>
      <c r="CT561" s="479"/>
      <c r="CU561" s="479"/>
      <c r="CV561" s="479"/>
      <c r="CW561" s="479"/>
      <c r="CX561" s="479"/>
      <c r="CY561" s="479"/>
      <c r="CZ561" s="479"/>
      <c r="DA561" s="479"/>
      <c r="DB561" s="479"/>
      <c r="DC561" s="479"/>
      <c r="DD561" s="479"/>
      <c r="DE561" s="479"/>
      <c r="DF561" s="479"/>
      <c r="DG561" s="479"/>
      <c r="DH561" s="479"/>
      <c r="DI561" s="479"/>
      <c r="DJ561" s="479"/>
      <c r="DK561" s="479">
        <v>420</v>
      </c>
      <c r="DL561" s="479">
        <v>156734</v>
      </c>
      <c r="DM561" s="479">
        <v>373</v>
      </c>
      <c r="DN561" s="479">
        <v>662</v>
      </c>
      <c r="DO561" s="479">
        <v>2899</v>
      </c>
      <c r="DP561" s="479">
        <v>140277</v>
      </c>
      <c r="DQ561" s="479">
        <v>48</v>
      </c>
      <c r="DR561" s="479">
        <v>94</v>
      </c>
      <c r="DS561" s="479"/>
      <c r="DT561" s="479"/>
      <c r="DU561" s="479"/>
      <c r="DV561" s="479"/>
      <c r="DW561" s="479"/>
      <c r="DX561" s="479"/>
      <c r="DY561" s="479"/>
      <c r="DZ561" s="479"/>
      <c r="EA561" s="479"/>
      <c r="EB561" s="479"/>
      <c r="EC561" s="479"/>
      <c r="ED561" s="479"/>
      <c r="EE561" s="479"/>
      <c r="EF561" s="479"/>
      <c r="EG561" s="479" t="s">
        <v>152</v>
      </c>
      <c r="EH561" s="479" t="s">
        <v>152</v>
      </c>
      <c r="EI561" s="479">
        <v>120</v>
      </c>
      <c r="EJ561" s="479">
        <v>950</v>
      </c>
      <c r="EK561" s="479">
        <v>860</v>
      </c>
      <c r="EL561" s="479">
        <v>23</v>
      </c>
      <c r="EM561" s="479">
        <v>1009</v>
      </c>
      <c r="EN561" s="479">
        <v>5478084</v>
      </c>
      <c r="EO561" s="479">
        <v>5766</v>
      </c>
      <c r="EP561" s="479">
        <v>12235</v>
      </c>
      <c r="EQ561" s="479">
        <v>6045660</v>
      </c>
      <c r="ER561" s="479">
        <v>7030</v>
      </c>
      <c r="ES561" s="479">
        <v>14107</v>
      </c>
      <c r="ET561" s="479">
        <v>164031</v>
      </c>
      <c r="EU561" s="479">
        <v>7132</v>
      </c>
      <c r="EV561" s="479">
        <v>17739</v>
      </c>
      <c r="EW561" s="479">
        <v>8739592</v>
      </c>
      <c r="EX561" s="479">
        <v>8662</v>
      </c>
      <c r="EY561" s="479">
        <v>18102</v>
      </c>
      <c r="EZ561" s="476"/>
      <c r="FA561" s="446">
        <f t="shared" si="2091"/>
        <v>6</v>
      </c>
      <c r="FB561" s="417">
        <f t="shared" si="2092"/>
        <v>2018</v>
      </c>
      <c r="FC561" s="448">
        <f t="shared" si="2093"/>
        <v>43252</v>
      </c>
      <c r="FD561" s="449">
        <f t="shared" si="2094"/>
        <v>30</v>
      </c>
      <c r="FE561" s="450"/>
      <c r="FF561" s="450"/>
      <c r="FG561" s="450"/>
      <c r="FH561" s="452">
        <f t="shared" si="2095"/>
        <v>2.2062989191203877</v>
      </c>
      <c r="FI561" s="452">
        <f t="shared" si="2096"/>
        <v>1.7333209094297428</v>
      </c>
      <c r="FJ561" s="452">
        <f t="shared" si="2097"/>
        <v>2.231848688224527</v>
      </c>
      <c r="FK561" s="452">
        <f t="shared" si="2098"/>
        <v>1.7837095790115924</v>
      </c>
      <c r="FL561" s="452">
        <f t="shared" si="2099"/>
        <v>1.3755829085782454</v>
      </c>
      <c r="FM561" s="452">
        <f t="shared" si="2100"/>
        <v>1.1680945667498102</v>
      </c>
      <c r="FN561" s="452">
        <f t="shared" si="2101"/>
        <v>1.4102033029923149</v>
      </c>
      <c r="FO561" s="452">
        <f t="shared" si="2102"/>
        <v>1.0773968496211914</v>
      </c>
      <c r="FP561" s="452">
        <f t="shared" si="2103"/>
        <v>1.3768545994065282</v>
      </c>
      <c r="FQ561" s="452">
        <f t="shared" si="2104"/>
        <v>1.0682492581602374</v>
      </c>
      <c r="FR561" s="453"/>
      <c r="FS561" s="446">
        <f t="shared" si="2114"/>
        <v>157734</v>
      </c>
      <c r="FT561" s="446" t="str">
        <f t="shared" si="2114"/>
        <v>-</v>
      </c>
      <c r="FU561" s="446">
        <f t="shared" si="2114"/>
        <v>2287143</v>
      </c>
      <c r="FV561" s="446">
        <f t="shared" si="2114"/>
        <v>5678424</v>
      </c>
      <c r="FW561" s="446">
        <f t="shared" si="2114"/>
        <v>4625492</v>
      </c>
      <c r="FX561" s="446">
        <f t="shared" si="2114"/>
        <v>4523640</v>
      </c>
      <c r="FY561" s="446">
        <f t="shared" si="2114"/>
        <v>124151544</v>
      </c>
      <c r="FZ561" s="446">
        <f t="shared" si="2114"/>
        <v>196257859</v>
      </c>
      <c r="GA561" s="446">
        <f t="shared" si="2114"/>
        <v>14164110</v>
      </c>
      <c r="GB561" s="446"/>
      <c r="GC561" s="446"/>
      <c r="GD561" s="446"/>
      <c r="GE561" s="446"/>
      <c r="GF561" s="446"/>
      <c r="GG561" s="446"/>
      <c r="GH561" s="446"/>
      <c r="GI561" s="446"/>
      <c r="GJ561" s="446"/>
      <c r="GK561" s="446"/>
      <c r="GL561" s="446"/>
      <c r="GM561" s="446"/>
      <c r="GN561" s="446"/>
      <c r="GO561" s="446">
        <f t="shared" si="2115"/>
        <v>278040</v>
      </c>
      <c r="GP561" s="446">
        <f t="shared" si="2115"/>
        <v>272506</v>
      </c>
      <c r="GQ561" s="446">
        <f t="shared" si="2115"/>
        <v>0</v>
      </c>
      <c r="GR561" s="446">
        <f t="shared" si="2115"/>
        <v>11623250</v>
      </c>
      <c r="GS561" s="446">
        <f t="shared" si="2115"/>
        <v>12132020</v>
      </c>
      <c r="GT561" s="446">
        <f t="shared" si="2115"/>
        <v>407997</v>
      </c>
      <c r="GU561" s="446">
        <f t="shared" si="2115"/>
        <v>18264918</v>
      </c>
      <c r="GV561" s="416"/>
      <c r="GX561" s="509"/>
      <c r="GY561" s="402"/>
      <c r="GZ561" s="402"/>
      <c r="HA561" s="402"/>
    </row>
    <row r="562" spans="1:209" ht="9.75" customHeight="1" x14ac:dyDescent="0.2">
      <c r="A562" s="417" t="str">
        <f t="shared" si="2090"/>
        <v>2018-19JUNERYA</v>
      </c>
      <c r="B562" s="458" t="str">
        <f t="shared" si="2107"/>
        <v>2018-19</v>
      </c>
      <c r="C562" s="402" t="s">
        <v>671</v>
      </c>
      <c r="D562" s="402" t="s">
        <v>653</v>
      </c>
      <c r="E562" s="402" t="s">
        <v>652</v>
      </c>
      <c r="F562" s="478" t="s">
        <v>452</v>
      </c>
      <c r="G562" s="478" t="s">
        <v>695</v>
      </c>
      <c r="H562" s="479">
        <v>107801</v>
      </c>
      <c r="I562" s="479">
        <v>78701</v>
      </c>
      <c r="J562" s="479">
        <v>270950</v>
      </c>
      <c r="K562" s="506">
        <v>3</v>
      </c>
      <c r="L562" s="506">
        <v>1</v>
      </c>
      <c r="M562" s="479" t="s">
        <v>152</v>
      </c>
      <c r="N562" s="506">
        <v>18</v>
      </c>
      <c r="O562" s="506">
        <v>46</v>
      </c>
      <c r="P562" s="479" t="s">
        <v>152</v>
      </c>
      <c r="Q562" s="479" t="s">
        <v>152</v>
      </c>
      <c r="R562" s="479" t="s">
        <v>152</v>
      </c>
      <c r="S562" s="479">
        <v>85407</v>
      </c>
      <c r="T562" s="479">
        <v>4976</v>
      </c>
      <c r="U562" s="479">
        <v>3042</v>
      </c>
      <c r="V562" s="479">
        <v>38290</v>
      </c>
      <c r="W562" s="479">
        <v>33876</v>
      </c>
      <c r="X562" s="479">
        <v>1829</v>
      </c>
      <c r="Y562" s="479">
        <v>2085407</v>
      </c>
      <c r="Z562" s="479">
        <v>419</v>
      </c>
      <c r="AA562" s="479">
        <v>723</v>
      </c>
      <c r="AB562" s="479">
        <v>1484094</v>
      </c>
      <c r="AC562" s="479">
        <v>488</v>
      </c>
      <c r="AD562" s="479">
        <v>871</v>
      </c>
      <c r="AE562" s="479">
        <v>28626256</v>
      </c>
      <c r="AF562" s="479">
        <v>748</v>
      </c>
      <c r="AG562" s="479">
        <v>1343</v>
      </c>
      <c r="AH562" s="479">
        <v>71137302</v>
      </c>
      <c r="AI562" s="479">
        <v>2100</v>
      </c>
      <c r="AJ562" s="479">
        <v>4619</v>
      </c>
      <c r="AK562" s="479">
        <v>6037383</v>
      </c>
      <c r="AL562" s="479">
        <v>3301</v>
      </c>
      <c r="AM562" s="479">
        <v>7701</v>
      </c>
      <c r="AN562" s="479"/>
      <c r="AO562" s="479"/>
      <c r="AP562" s="479"/>
      <c r="AQ562" s="479"/>
      <c r="AR562" s="479"/>
      <c r="AS562" s="479"/>
      <c r="AT562" s="479">
        <v>2955</v>
      </c>
      <c r="AU562" s="479">
        <v>23</v>
      </c>
      <c r="AV562" s="479">
        <v>24</v>
      </c>
      <c r="AW562" s="479">
        <v>0</v>
      </c>
      <c r="AX562" s="479">
        <v>248</v>
      </c>
      <c r="AY562" s="479">
        <v>2660</v>
      </c>
      <c r="AZ562" s="479">
        <v>1871</v>
      </c>
      <c r="BA562" s="479"/>
      <c r="BB562" s="479"/>
      <c r="BC562" s="479"/>
      <c r="BD562" s="479"/>
      <c r="BE562" s="479"/>
      <c r="BF562" s="479"/>
      <c r="BG562" s="479"/>
      <c r="BH562" s="479"/>
      <c r="BI562" s="479">
        <v>48171</v>
      </c>
      <c r="BJ562" s="479">
        <v>3162</v>
      </c>
      <c r="BK562" s="479">
        <v>31119</v>
      </c>
      <c r="BL562" s="479">
        <v>82452</v>
      </c>
      <c r="BM562" s="479">
        <v>9422</v>
      </c>
      <c r="BN562" s="479">
        <v>6965</v>
      </c>
      <c r="BO562" s="479">
        <v>5668</v>
      </c>
      <c r="BP562" s="479">
        <v>4289</v>
      </c>
      <c r="BQ562" s="479">
        <v>48654</v>
      </c>
      <c r="BR562" s="479">
        <v>40464</v>
      </c>
      <c r="BS562" s="479">
        <v>56805</v>
      </c>
      <c r="BT562" s="479">
        <v>35554</v>
      </c>
      <c r="BU562" s="479">
        <v>4135</v>
      </c>
      <c r="BV562" s="479">
        <v>1909</v>
      </c>
      <c r="BW562" s="479"/>
      <c r="BX562" s="479"/>
      <c r="BY562" s="479"/>
      <c r="BZ562" s="479"/>
      <c r="CA562" s="479"/>
      <c r="CB562" s="479"/>
      <c r="CC562" s="479"/>
      <c r="CD562" s="479"/>
      <c r="CE562" s="479"/>
      <c r="CF562" s="479"/>
      <c r="CG562" s="479"/>
      <c r="CH562" s="479"/>
      <c r="CI562" s="479"/>
      <c r="CJ562" s="479"/>
      <c r="CK562" s="479"/>
      <c r="CL562" s="479"/>
      <c r="CM562" s="479"/>
      <c r="CN562" s="479"/>
      <c r="CO562" s="479"/>
      <c r="CP562" s="479"/>
      <c r="CQ562" s="479"/>
      <c r="CR562" s="479"/>
      <c r="CS562" s="479"/>
      <c r="CT562" s="479"/>
      <c r="CU562" s="479"/>
      <c r="CV562" s="479"/>
      <c r="CW562" s="479"/>
      <c r="CX562" s="479"/>
      <c r="CY562" s="479"/>
      <c r="CZ562" s="479"/>
      <c r="DA562" s="479"/>
      <c r="DB562" s="479"/>
      <c r="DC562" s="479"/>
      <c r="DD562" s="479"/>
      <c r="DE562" s="479"/>
      <c r="DF562" s="479"/>
      <c r="DG562" s="479"/>
      <c r="DH562" s="479"/>
      <c r="DI562" s="479"/>
      <c r="DJ562" s="479"/>
      <c r="DK562" s="479">
        <v>186</v>
      </c>
      <c r="DL562" s="479">
        <v>55357</v>
      </c>
      <c r="DM562" s="479">
        <v>298</v>
      </c>
      <c r="DN562" s="479">
        <v>517</v>
      </c>
      <c r="DO562" s="479">
        <v>3368</v>
      </c>
      <c r="DP562" s="479">
        <v>100040</v>
      </c>
      <c r="DQ562" s="479">
        <v>30</v>
      </c>
      <c r="DR562" s="479">
        <v>59</v>
      </c>
      <c r="DS562" s="479"/>
      <c r="DT562" s="479"/>
      <c r="DU562" s="479"/>
      <c r="DV562" s="479"/>
      <c r="DW562" s="479"/>
      <c r="DX562" s="479"/>
      <c r="DY562" s="479"/>
      <c r="DZ562" s="479"/>
      <c r="EA562" s="479"/>
      <c r="EB562" s="479"/>
      <c r="EC562" s="479"/>
      <c r="ED562" s="479"/>
      <c r="EE562" s="479"/>
      <c r="EF562" s="479"/>
      <c r="EG562" s="479" t="s">
        <v>152</v>
      </c>
      <c r="EH562" s="479" t="s">
        <v>152</v>
      </c>
      <c r="EI562" s="479">
        <v>230</v>
      </c>
      <c r="EJ562" s="479">
        <v>0</v>
      </c>
      <c r="EK562" s="479">
        <v>1712</v>
      </c>
      <c r="EL562" s="479">
        <v>0</v>
      </c>
      <c r="EM562" s="479">
        <v>1539</v>
      </c>
      <c r="EN562" s="479">
        <v>0</v>
      </c>
      <c r="EO562" s="479">
        <v>0</v>
      </c>
      <c r="EP562" s="479">
        <v>0</v>
      </c>
      <c r="EQ562" s="479">
        <v>8496336</v>
      </c>
      <c r="ER562" s="479">
        <v>4963</v>
      </c>
      <c r="ES562" s="479">
        <v>10565</v>
      </c>
      <c r="ET562" s="479">
        <v>0</v>
      </c>
      <c r="EU562" s="479">
        <v>0</v>
      </c>
      <c r="EV562" s="479">
        <v>0</v>
      </c>
      <c r="EW562" s="479">
        <v>9776410</v>
      </c>
      <c r="EX562" s="479">
        <v>6352</v>
      </c>
      <c r="EY562" s="479">
        <v>14521</v>
      </c>
      <c r="EZ562" s="476"/>
      <c r="FA562" s="446">
        <f t="shared" si="2091"/>
        <v>6</v>
      </c>
      <c r="FB562" s="417">
        <f t="shared" si="2092"/>
        <v>2018</v>
      </c>
      <c r="FC562" s="448">
        <f t="shared" si="2093"/>
        <v>43252</v>
      </c>
      <c r="FD562" s="449">
        <f t="shared" si="2094"/>
        <v>30</v>
      </c>
      <c r="FE562" s="450"/>
      <c r="FF562" s="450"/>
      <c r="FG562" s="450"/>
      <c r="FH562" s="452">
        <f t="shared" si="2095"/>
        <v>1.8934887459807075</v>
      </c>
      <c r="FI562" s="452">
        <f t="shared" si="2096"/>
        <v>1.399718649517685</v>
      </c>
      <c r="FJ562" s="452">
        <f t="shared" si="2097"/>
        <v>1.8632478632478633</v>
      </c>
      <c r="FK562" s="452">
        <f t="shared" si="2098"/>
        <v>1.4099276791584483</v>
      </c>
      <c r="FL562" s="452">
        <f t="shared" si="2099"/>
        <v>1.270671193523113</v>
      </c>
      <c r="FM562" s="452">
        <f t="shared" si="2100"/>
        <v>1.0567772264298771</v>
      </c>
      <c r="FN562" s="452">
        <f t="shared" si="2101"/>
        <v>1.6768508678710592</v>
      </c>
      <c r="FO562" s="452">
        <f t="shared" si="2102"/>
        <v>1.0495335931042626</v>
      </c>
      <c r="FP562" s="452">
        <f t="shared" si="2103"/>
        <v>2.2607982504100601</v>
      </c>
      <c r="FQ562" s="452">
        <f t="shared" si="2104"/>
        <v>1.0437397484964461</v>
      </c>
      <c r="FR562" s="453"/>
      <c r="FS562" s="446">
        <f t="shared" si="2114"/>
        <v>78701</v>
      </c>
      <c r="FT562" s="446" t="str">
        <f t="shared" si="2114"/>
        <v>-</v>
      </c>
      <c r="FU562" s="446">
        <f t="shared" si="2114"/>
        <v>1416618</v>
      </c>
      <c r="FV562" s="446">
        <f t="shared" si="2114"/>
        <v>3620246</v>
      </c>
      <c r="FW562" s="446">
        <f t="shared" si="2114"/>
        <v>3597648</v>
      </c>
      <c r="FX562" s="446">
        <f t="shared" si="2114"/>
        <v>2649582</v>
      </c>
      <c r="FY562" s="446">
        <f t="shared" si="2114"/>
        <v>51423470</v>
      </c>
      <c r="FZ562" s="446">
        <f t="shared" si="2114"/>
        <v>156473244</v>
      </c>
      <c r="GA562" s="446">
        <f t="shared" si="2114"/>
        <v>14085129</v>
      </c>
      <c r="GB562" s="446"/>
      <c r="GC562" s="446"/>
      <c r="GD562" s="446"/>
      <c r="GE562" s="446"/>
      <c r="GF562" s="446"/>
      <c r="GG562" s="446"/>
      <c r="GH562" s="446"/>
      <c r="GI562" s="446"/>
      <c r="GJ562" s="446"/>
      <c r="GK562" s="446"/>
      <c r="GL562" s="446"/>
      <c r="GM562" s="446"/>
      <c r="GN562" s="446"/>
      <c r="GO562" s="446">
        <f t="shared" si="2115"/>
        <v>96162</v>
      </c>
      <c r="GP562" s="446">
        <f t="shared" si="2115"/>
        <v>198712</v>
      </c>
      <c r="GQ562" s="446">
        <f t="shared" si="2115"/>
        <v>0</v>
      </c>
      <c r="GR562" s="446">
        <f t="shared" si="2115"/>
        <v>0</v>
      </c>
      <c r="GS562" s="446">
        <f t="shared" si="2115"/>
        <v>18087280</v>
      </c>
      <c r="GT562" s="446">
        <f t="shared" si="2115"/>
        <v>0</v>
      </c>
      <c r="GU562" s="446">
        <f t="shared" si="2115"/>
        <v>22347819</v>
      </c>
      <c r="GV562" s="416"/>
      <c r="GX562" s="509"/>
      <c r="GY562" s="402"/>
      <c r="GZ562" s="402"/>
      <c r="HA562" s="402"/>
    </row>
    <row r="563" spans="1:209" ht="9.75" customHeight="1" x14ac:dyDescent="0.2">
      <c r="A563" s="485" t="str">
        <f t="shared" si="2090"/>
        <v>2018-19JUNERX8</v>
      </c>
      <c r="B563" s="503" t="str">
        <f t="shared" si="2107"/>
        <v>2018-19</v>
      </c>
      <c r="C563" s="436" t="s">
        <v>671</v>
      </c>
      <c r="D563" s="436" t="s">
        <v>646</v>
      </c>
      <c r="E563" s="436" t="s">
        <v>645</v>
      </c>
      <c r="F563" s="504" t="s">
        <v>450</v>
      </c>
      <c r="G563" s="504" t="s">
        <v>696</v>
      </c>
      <c r="H563" s="483">
        <v>78595</v>
      </c>
      <c r="I563" s="483">
        <v>61583</v>
      </c>
      <c r="J563" s="483">
        <v>307845</v>
      </c>
      <c r="K563" s="508">
        <v>5</v>
      </c>
      <c r="L563" s="508">
        <v>1</v>
      </c>
      <c r="M563" s="483" t="s">
        <v>152</v>
      </c>
      <c r="N563" s="508">
        <v>29</v>
      </c>
      <c r="O563" s="508">
        <v>88</v>
      </c>
      <c r="P563" s="483" t="s">
        <v>152</v>
      </c>
      <c r="Q563" s="483" t="s">
        <v>152</v>
      </c>
      <c r="R563" s="483" t="s">
        <v>152</v>
      </c>
      <c r="S563" s="483">
        <v>64391</v>
      </c>
      <c r="T563" s="483">
        <v>6367</v>
      </c>
      <c r="U563" s="483">
        <v>4501</v>
      </c>
      <c r="V563" s="483">
        <v>35862</v>
      </c>
      <c r="W563" s="483">
        <v>12928</v>
      </c>
      <c r="X563" s="483">
        <v>840</v>
      </c>
      <c r="Y563" s="483">
        <v>2916319</v>
      </c>
      <c r="Z563" s="483">
        <v>458</v>
      </c>
      <c r="AA563" s="483">
        <v>775</v>
      </c>
      <c r="AB563" s="483">
        <v>3082337</v>
      </c>
      <c r="AC563" s="483">
        <v>685</v>
      </c>
      <c r="AD563" s="483">
        <v>1209</v>
      </c>
      <c r="AE563" s="483">
        <v>46279143</v>
      </c>
      <c r="AF563" s="483">
        <v>1290</v>
      </c>
      <c r="AG563" s="483">
        <v>2708</v>
      </c>
      <c r="AH563" s="483">
        <v>44182371</v>
      </c>
      <c r="AI563" s="483">
        <v>3418</v>
      </c>
      <c r="AJ563" s="483">
        <v>7973</v>
      </c>
      <c r="AK563" s="483">
        <v>3511086</v>
      </c>
      <c r="AL563" s="483">
        <v>4180</v>
      </c>
      <c r="AM563" s="483">
        <v>9791</v>
      </c>
      <c r="AN563" s="483"/>
      <c r="AO563" s="483"/>
      <c r="AP563" s="483"/>
      <c r="AQ563" s="483"/>
      <c r="AR563" s="483"/>
      <c r="AS563" s="483"/>
      <c r="AT563" s="483">
        <v>4787</v>
      </c>
      <c r="AU563" s="483">
        <v>640</v>
      </c>
      <c r="AV563" s="483">
        <v>1240</v>
      </c>
      <c r="AW563" s="483">
        <v>3593</v>
      </c>
      <c r="AX563" s="483">
        <v>407</v>
      </c>
      <c r="AY563" s="483">
        <v>2500</v>
      </c>
      <c r="AZ563" s="483">
        <v>2148</v>
      </c>
      <c r="BA563" s="483"/>
      <c r="BB563" s="483"/>
      <c r="BC563" s="483"/>
      <c r="BD563" s="483"/>
      <c r="BE563" s="483"/>
      <c r="BF563" s="483"/>
      <c r="BG563" s="483"/>
      <c r="BH563" s="483"/>
      <c r="BI563" s="483">
        <v>38358</v>
      </c>
      <c r="BJ563" s="483">
        <v>6122</v>
      </c>
      <c r="BK563" s="483">
        <v>15124</v>
      </c>
      <c r="BL563" s="483">
        <v>59604</v>
      </c>
      <c r="BM563" s="483">
        <v>14673</v>
      </c>
      <c r="BN563" s="483">
        <v>11021</v>
      </c>
      <c r="BO563" s="483">
        <v>10207</v>
      </c>
      <c r="BP563" s="483">
        <v>7799</v>
      </c>
      <c r="BQ563" s="483">
        <v>55491</v>
      </c>
      <c r="BR563" s="483">
        <v>42970</v>
      </c>
      <c r="BS563" s="483">
        <v>23930</v>
      </c>
      <c r="BT563" s="483">
        <v>14764</v>
      </c>
      <c r="BU563" s="483">
        <v>1585</v>
      </c>
      <c r="BV563" s="483">
        <v>943</v>
      </c>
      <c r="BW563" s="483"/>
      <c r="BX563" s="483"/>
      <c r="BY563" s="483"/>
      <c r="BZ563" s="483"/>
      <c r="CA563" s="483"/>
      <c r="CB563" s="483"/>
      <c r="CC563" s="483"/>
      <c r="CD563" s="483"/>
      <c r="CE563" s="483"/>
      <c r="CF563" s="483"/>
      <c r="CG563" s="483"/>
      <c r="CH563" s="483"/>
      <c r="CI563" s="483"/>
      <c r="CJ563" s="483"/>
      <c r="CK563" s="483"/>
      <c r="CL563" s="483"/>
      <c r="CM563" s="483"/>
      <c r="CN563" s="483"/>
      <c r="CO563" s="483"/>
      <c r="CP563" s="483"/>
      <c r="CQ563" s="483"/>
      <c r="CR563" s="483"/>
      <c r="CS563" s="483"/>
      <c r="CT563" s="483"/>
      <c r="CU563" s="483"/>
      <c r="CV563" s="483"/>
      <c r="CW563" s="483"/>
      <c r="CX563" s="483"/>
      <c r="CY563" s="483"/>
      <c r="CZ563" s="483"/>
      <c r="DA563" s="483"/>
      <c r="DB563" s="483"/>
      <c r="DC563" s="483"/>
      <c r="DD563" s="483"/>
      <c r="DE563" s="483"/>
      <c r="DF563" s="483"/>
      <c r="DG563" s="483"/>
      <c r="DH563" s="483"/>
      <c r="DI563" s="483"/>
      <c r="DJ563" s="483"/>
      <c r="DK563" s="483">
        <v>0</v>
      </c>
      <c r="DL563" s="483">
        <v>0</v>
      </c>
      <c r="DM563" s="483">
        <v>0</v>
      </c>
      <c r="DN563" s="483">
        <v>0</v>
      </c>
      <c r="DO563" s="483">
        <v>3198</v>
      </c>
      <c r="DP563" s="483">
        <v>106011</v>
      </c>
      <c r="DQ563" s="483">
        <v>33</v>
      </c>
      <c r="DR563" s="483">
        <v>59</v>
      </c>
      <c r="DS563" s="483"/>
      <c r="DT563" s="483"/>
      <c r="DU563" s="483"/>
      <c r="DV563" s="483"/>
      <c r="DW563" s="483"/>
      <c r="DX563" s="483"/>
      <c r="DY563" s="483"/>
      <c r="DZ563" s="483"/>
      <c r="EA563" s="483"/>
      <c r="EB563" s="483"/>
      <c r="EC563" s="483"/>
      <c r="ED563" s="483"/>
      <c r="EE563" s="483"/>
      <c r="EF563" s="483"/>
      <c r="EG563" s="483" t="s">
        <v>152</v>
      </c>
      <c r="EH563" s="483" t="s">
        <v>152</v>
      </c>
      <c r="EI563" s="483">
        <v>55</v>
      </c>
      <c r="EJ563" s="483">
        <v>420</v>
      </c>
      <c r="EK563" s="483">
        <v>215</v>
      </c>
      <c r="EL563" s="483">
        <v>31</v>
      </c>
      <c r="EM563" s="483">
        <v>2886</v>
      </c>
      <c r="EN563" s="483">
        <v>2247879</v>
      </c>
      <c r="EO563" s="483">
        <v>5352</v>
      </c>
      <c r="EP563" s="483">
        <v>13683</v>
      </c>
      <c r="EQ563" s="483">
        <v>1016170</v>
      </c>
      <c r="ER563" s="483">
        <v>4726</v>
      </c>
      <c r="ES563" s="483">
        <v>9523</v>
      </c>
      <c r="ET563" s="483">
        <v>186587</v>
      </c>
      <c r="EU563" s="483">
        <v>6019</v>
      </c>
      <c r="EV563" s="483">
        <v>13797</v>
      </c>
      <c r="EW563" s="483">
        <v>27249218</v>
      </c>
      <c r="EX563" s="483">
        <v>9442</v>
      </c>
      <c r="EY563" s="483">
        <v>21646</v>
      </c>
      <c r="EZ563" s="484"/>
      <c r="FA563" s="468">
        <f t="shared" si="2091"/>
        <v>6</v>
      </c>
      <c r="FB563" s="485">
        <f t="shared" si="2092"/>
        <v>2018</v>
      </c>
      <c r="FC563" s="486">
        <f t="shared" si="2093"/>
        <v>43252</v>
      </c>
      <c r="FD563" s="470">
        <f t="shared" si="2094"/>
        <v>30</v>
      </c>
      <c r="FE563" s="471"/>
      <c r="FF563" s="471"/>
      <c r="FG563" s="471"/>
      <c r="FH563" s="487">
        <f t="shared" si="2095"/>
        <v>2.30453902937019</v>
      </c>
      <c r="FI563" s="487">
        <f t="shared" si="2096"/>
        <v>1.7309564944243756</v>
      </c>
      <c r="FJ563" s="487">
        <f t="shared" si="2097"/>
        <v>2.2677182848255941</v>
      </c>
      <c r="FK563" s="487">
        <f t="shared" si="2098"/>
        <v>1.732726060875361</v>
      </c>
      <c r="FL563" s="487">
        <f t="shared" si="2099"/>
        <v>1.5473481679772461</v>
      </c>
      <c r="FM563" s="487">
        <f t="shared" si="2100"/>
        <v>1.1982042273158218</v>
      </c>
      <c r="FN563" s="487">
        <f t="shared" si="2101"/>
        <v>1.8510210396039604</v>
      </c>
      <c r="FO563" s="487">
        <f t="shared" si="2102"/>
        <v>1.1420173267326732</v>
      </c>
      <c r="FP563" s="487">
        <f t="shared" si="2103"/>
        <v>1.8869047619047619</v>
      </c>
      <c r="FQ563" s="487">
        <f t="shared" si="2104"/>
        <v>1.1226190476190476</v>
      </c>
      <c r="FR563" s="459"/>
      <c r="FS563" s="468">
        <f t="shared" ref="FS563:GA572" si="2116">IFERROR(HLOOKUP(FS$1,$H$5:$HA$10112,MATCH($A563,$A$5:$A$10112,0),0)*HLOOKUP(FS$2,$H$5:$HA$10112,MATCH($A563,$A$5:$A$10112,0),0),"-")</f>
        <v>61583</v>
      </c>
      <c r="FT563" s="468" t="str">
        <f t="shared" si="2116"/>
        <v>-</v>
      </c>
      <c r="FU563" s="468">
        <f t="shared" si="2116"/>
        <v>1785907</v>
      </c>
      <c r="FV563" s="468">
        <f t="shared" si="2116"/>
        <v>5419304</v>
      </c>
      <c r="FW563" s="468">
        <f t="shared" si="2116"/>
        <v>4934425</v>
      </c>
      <c r="FX563" s="468">
        <f t="shared" si="2116"/>
        <v>5441709</v>
      </c>
      <c r="FY563" s="468">
        <f t="shared" si="2116"/>
        <v>97114296</v>
      </c>
      <c r="FZ563" s="468">
        <f t="shared" si="2116"/>
        <v>103074944</v>
      </c>
      <c r="GA563" s="468">
        <f t="shared" si="2116"/>
        <v>8224440</v>
      </c>
      <c r="GB563" s="468"/>
      <c r="GC563" s="468"/>
      <c r="GD563" s="468"/>
      <c r="GE563" s="468"/>
      <c r="GF563" s="468"/>
      <c r="GG563" s="468"/>
      <c r="GH563" s="468"/>
      <c r="GI563" s="468"/>
      <c r="GJ563" s="468"/>
      <c r="GK563" s="468"/>
      <c r="GL563" s="468"/>
      <c r="GM563" s="468"/>
      <c r="GN563" s="468"/>
      <c r="GO563" s="468">
        <f t="shared" ref="GO563:GU572" si="2117">IFERROR(HLOOKUP(GO$1,$H$5:$HA$10112,MATCH($A563,$A$5:$A$10112,0),0)*HLOOKUP(GO$2,$H$5:$HA$10112,MATCH($A563,$A$5:$A$10112,0),0),"-")</f>
        <v>0</v>
      </c>
      <c r="GP563" s="468">
        <f t="shared" si="2117"/>
        <v>188682</v>
      </c>
      <c r="GQ563" s="468">
        <f t="shared" si="2117"/>
        <v>0</v>
      </c>
      <c r="GR563" s="468">
        <f t="shared" si="2117"/>
        <v>5746860</v>
      </c>
      <c r="GS563" s="468">
        <f t="shared" si="2117"/>
        <v>2047445</v>
      </c>
      <c r="GT563" s="468">
        <f t="shared" si="2117"/>
        <v>427707</v>
      </c>
      <c r="GU563" s="468">
        <f t="shared" si="2117"/>
        <v>62470356</v>
      </c>
      <c r="GV563" s="425"/>
      <c r="GX563" s="509"/>
      <c r="GY563" s="402"/>
      <c r="GZ563" s="402"/>
      <c r="HA563" s="402"/>
    </row>
    <row r="564" spans="1:209" ht="9.75" customHeight="1" x14ac:dyDescent="0.2">
      <c r="A564" s="472" t="str">
        <f t="shared" si="2090"/>
        <v>2018-19JULYRX9</v>
      </c>
      <c r="B564" s="488" t="str">
        <f t="shared" si="2107"/>
        <v>2018-19</v>
      </c>
      <c r="C564" s="400" t="s">
        <v>673</v>
      </c>
      <c r="D564" s="400" t="s">
        <v>653</v>
      </c>
      <c r="E564" s="400" t="s">
        <v>652</v>
      </c>
      <c r="F564" s="474" t="s">
        <v>451</v>
      </c>
      <c r="G564" s="474" t="s">
        <v>686</v>
      </c>
      <c r="H564" s="475">
        <v>89649</v>
      </c>
      <c r="I564" s="475">
        <v>74368</v>
      </c>
      <c r="J564" s="475">
        <v>307600</v>
      </c>
      <c r="K564" s="505">
        <v>4</v>
      </c>
      <c r="L564" s="505">
        <v>2</v>
      </c>
      <c r="M564" s="475" t="s">
        <v>152</v>
      </c>
      <c r="N564" s="505">
        <v>17</v>
      </c>
      <c r="O564" s="505">
        <v>62</v>
      </c>
      <c r="P564" s="475" t="s">
        <v>152</v>
      </c>
      <c r="Q564" s="475" t="s">
        <v>152</v>
      </c>
      <c r="R564" s="475" t="s">
        <v>152</v>
      </c>
      <c r="S564" s="475">
        <v>60863</v>
      </c>
      <c r="T564" s="475">
        <v>6668</v>
      </c>
      <c r="U564" s="475">
        <v>4288</v>
      </c>
      <c r="V564" s="475">
        <v>34400</v>
      </c>
      <c r="W564" s="475">
        <v>12248</v>
      </c>
      <c r="X564" s="475">
        <v>200</v>
      </c>
      <c r="Y564" s="475">
        <v>3077471</v>
      </c>
      <c r="Z564" s="475">
        <v>462</v>
      </c>
      <c r="AA564" s="475">
        <v>833</v>
      </c>
      <c r="AB564" s="475">
        <v>4541234</v>
      </c>
      <c r="AC564" s="475">
        <v>1059</v>
      </c>
      <c r="AD564" s="475">
        <v>2499</v>
      </c>
      <c r="AE564" s="475">
        <v>68709017</v>
      </c>
      <c r="AF564" s="475">
        <v>1997</v>
      </c>
      <c r="AG564" s="475">
        <v>4226</v>
      </c>
      <c r="AH564" s="475">
        <v>58232741</v>
      </c>
      <c r="AI564" s="475">
        <v>4754</v>
      </c>
      <c r="AJ564" s="475">
        <v>11638</v>
      </c>
      <c r="AK564" s="475">
        <v>669171</v>
      </c>
      <c r="AL564" s="475">
        <v>3346</v>
      </c>
      <c r="AM564" s="475">
        <v>8964</v>
      </c>
      <c r="AN564" s="475"/>
      <c r="AO564" s="475"/>
      <c r="AP564" s="475"/>
      <c r="AQ564" s="475"/>
      <c r="AR564" s="475"/>
      <c r="AS564" s="475"/>
      <c r="AT564" s="475">
        <v>4244</v>
      </c>
      <c r="AU564" s="475">
        <v>1361</v>
      </c>
      <c r="AV564" s="475">
        <v>1170</v>
      </c>
      <c r="AW564" s="475">
        <v>6</v>
      </c>
      <c r="AX564" s="475">
        <v>683</v>
      </c>
      <c r="AY564" s="475">
        <v>1030</v>
      </c>
      <c r="AZ564" s="475">
        <v>5</v>
      </c>
      <c r="BA564" s="475"/>
      <c r="BB564" s="475"/>
      <c r="BC564" s="475"/>
      <c r="BD564" s="475"/>
      <c r="BE564" s="475"/>
      <c r="BF564" s="475"/>
      <c r="BG564" s="475"/>
      <c r="BH564" s="475"/>
      <c r="BI564" s="475">
        <v>36808</v>
      </c>
      <c r="BJ564" s="475">
        <v>2523</v>
      </c>
      <c r="BK564" s="475">
        <v>17288</v>
      </c>
      <c r="BL564" s="475">
        <v>56619</v>
      </c>
      <c r="BM564" s="475">
        <v>12439</v>
      </c>
      <c r="BN564" s="475">
        <v>9600</v>
      </c>
      <c r="BO564" s="475">
        <v>8396</v>
      </c>
      <c r="BP564" s="475">
        <v>6522</v>
      </c>
      <c r="BQ564" s="475">
        <v>44951</v>
      </c>
      <c r="BR564" s="475">
        <v>37096</v>
      </c>
      <c r="BS564" s="475">
        <v>16233</v>
      </c>
      <c r="BT564" s="475">
        <v>12822</v>
      </c>
      <c r="BU564" s="475">
        <v>243</v>
      </c>
      <c r="BV564" s="475">
        <v>198</v>
      </c>
      <c r="BW564" s="475"/>
      <c r="BX564" s="475"/>
      <c r="BY564" s="475"/>
      <c r="BZ564" s="475"/>
      <c r="CA564" s="475"/>
      <c r="CB564" s="475"/>
      <c r="CC564" s="475"/>
      <c r="CD564" s="475"/>
      <c r="CE564" s="475"/>
      <c r="CF564" s="475"/>
      <c r="CG564" s="475"/>
      <c r="CH564" s="475"/>
      <c r="CI564" s="475"/>
      <c r="CJ564" s="475"/>
      <c r="CK564" s="475"/>
      <c r="CL564" s="475"/>
      <c r="CM564" s="475"/>
      <c r="CN564" s="475"/>
      <c r="CO564" s="475"/>
      <c r="CP564" s="475"/>
      <c r="CQ564" s="475"/>
      <c r="CR564" s="475"/>
      <c r="CS564" s="475"/>
      <c r="CT564" s="475"/>
      <c r="CU564" s="475"/>
      <c r="CV564" s="475"/>
      <c r="CW564" s="475"/>
      <c r="CX564" s="475"/>
      <c r="CY564" s="475"/>
      <c r="CZ564" s="475"/>
      <c r="DA564" s="475"/>
      <c r="DB564" s="475"/>
      <c r="DC564" s="475"/>
      <c r="DD564" s="475"/>
      <c r="DE564" s="475"/>
      <c r="DF564" s="475"/>
      <c r="DG564" s="475"/>
      <c r="DH564" s="475"/>
      <c r="DI564" s="475"/>
      <c r="DJ564" s="475"/>
      <c r="DK564" s="475">
        <v>304</v>
      </c>
      <c r="DL564" s="475">
        <v>87346</v>
      </c>
      <c r="DM564" s="475">
        <v>287</v>
      </c>
      <c r="DN564" s="475">
        <v>461</v>
      </c>
      <c r="DO564" s="475">
        <v>3433</v>
      </c>
      <c r="DP564" s="475">
        <v>140243</v>
      </c>
      <c r="DQ564" s="475">
        <v>41</v>
      </c>
      <c r="DR564" s="475">
        <v>85</v>
      </c>
      <c r="DS564" s="475"/>
      <c r="DT564" s="475"/>
      <c r="DU564" s="475"/>
      <c r="DV564" s="475"/>
      <c r="DW564" s="475"/>
      <c r="DX564" s="475"/>
      <c r="DY564" s="475"/>
      <c r="DZ564" s="475"/>
      <c r="EA564" s="475"/>
      <c r="EB564" s="475"/>
      <c r="EC564" s="475"/>
      <c r="ED564" s="475"/>
      <c r="EE564" s="475"/>
      <c r="EF564" s="475"/>
      <c r="EG564" s="475" t="s">
        <v>152</v>
      </c>
      <c r="EH564" s="475" t="s">
        <v>152</v>
      </c>
      <c r="EI564" s="475">
        <v>0</v>
      </c>
      <c r="EJ564" s="475">
        <v>401</v>
      </c>
      <c r="EK564" s="475">
        <v>405</v>
      </c>
      <c r="EL564" s="475">
        <v>0</v>
      </c>
      <c r="EM564" s="475">
        <v>2297</v>
      </c>
      <c r="EN564" s="475">
        <v>2225659</v>
      </c>
      <c r="EO564" s="475">
        <v>5550</v>
      </c>
      <c r="EP564" s="475">
        <v>10109</v>
      </c>
      <c r="EQ564" s="475">
        <v>2105855</v>
      </c>
      <c r="ER564" s="475">
        <v>5200</v>
      </c>
      <c r="ES564" s="475">
        <v>10942</v>
      </c>
      <c r="ET564" s="475">
        <v>0</v>
      </c>
      <c r="EU564" s="475">
        <v>0</v>
      </c>
      <c r="EV564" s="475">
        <v>0</v>
      </c>
      <c r="EW564" s="475">
        <v>18895603</v>
      </c>
      <c r="EX564" s="475">
        <v>8226</v>
      </c>
      <c r="EY564" s="475">
        <v>17918</v>
      </c>
      <c r="EZ564" s="476"/>
      <c r="FA564" s="477">
        <f t="shared" si="2091"/>
        <v>7</v>
      </c>
      <c r="FB564" s="417">
        <f t="shared" si="2092"/>
        <v>2018</v>
      </c>
      <c r="FC564" s="448">
        <f t="shared" si="2093"/>
        <v>43282</v>
      </c>
      <c r="FD564" s="449">
        <f t="shared" si="2094"/>
        <v>31</v>
      </c>
      <c r="FE564" s="450"/>
      <c r="FF564" s="450"/>
      <c r="FG564" s="450"/>
      <c r="FH564" s="452">
        <f t="shared" si="2095"/>
        <v>1.8654769046190762</v>
      </c>
      <c r="FI564" s="452">
        <f t="shared" si="2096"/>
        <v>1.4397120575884823</v>
      </c>
      <c r="FJ564" s="452">
        <f t="shared" si="2097"/>
        <v>1.9580223880597014</v>
      </c>
      <c r="FK564" s="452">
        <f t="shared" si="2098"/>
        <v>1.5209888059701493</v>
      </c>
      <c r="FL564" s="452">
        <f t="shared" si="2099"/>
        <v>1.3067151162790698</v>
      </c>
      <c r="FM564" s="452">
        <f t="shared" si="2100"/>
        <v>1.0783720930232559</v>
      </c>
      <c r="FN564" s="452">
        <f t="shared" si="2101"/>
        <v>1.3253592423252776</v>
      </c>
      <c r="FO564" s="452">
        <f t="shared" si="2102"/>
        <v>1.0468647942521228</v>
      </c>
      <c r="FP564" s="452">
        <f t="shared" si="2103"/>
        <v>1.2150000000000001</v>
      </c>
      <c r="FQ564" s="452">
        <f t="shared" si="2104"/>
        <v>0.99</v>
      </c>
      <c r="FR564" s="453"/>
      <c r="FS564" s="477">
        <f t="shared" si="2116"/>
        <v>148736</v>
      </c>
      <c r="FT564" s="477" t="str">
        <f t="shared" si="2116"/>
        <v>-</v>
      </c>
      <c r="FU564" s="477">
        <f t="shared" si="2116"/>
        <v>1264256</v>
      </c>
      <c r="FV564" s="477">
        <f t="shared" si="2116"/>
        <v>4610816</v>
      </c>
      <c r="FW564" s="477">
        <f t="shared" si="2116"/>
        <v>5554444</v>
      </c>
      <c r="FX564" s="477">
        <f t="shared" si="2116"/>
        <v>10715712</v>
      </c>
      <c r="FY564" s="477">
        <f t="shared" si="2116"/>
        <v>145374400</v>
      </c>
      <c r="FZ564" s="477">
        <f t="shared" si="2116"/>
        <v>142542224</v>
      </c>
      <c r="GA564" s="477">
        <f t="shared" si="2116"/>
        <v>1792800</v>
      </c>
      <c r="GB564" s="477"/>
      <c r="GC564" s="477"/>
      <c r="GD564" s="477"/>
      <c r="GE564" s="477"/>
      <c r="GF564" s="477"/>
      <c r="GG564" s="477"/>
      <c r="GH564" s="477"/>
      <c r="GI564" s="477"/>
      <c r="GJ564" s="477"/>
      <c r="GK564" s="477"/>
      <c r="GL564" s="477"/>
      <c r="GM564" s="477"/>
      <c r="GN564" s="477"/>
      <c r="GO564" s="477">
        <f t="shared" si="2117"/>
        <v>140144</v>
      </c>
      <c r="GP564" s="477">
        <f t="shared" si="2117"/>
        <v>291805</v>
      </c>
      <c r="GQ564" s="477">
        <f t="shared" si="2117"/>
        <v>0</v>
      </c>
      <c r="GR564" s="477">
        <f t="shared" si="2117"/>
        <v>4053709</v>
      </c>
      <c r="GS564" s="477">
        <f t="shared" si="2117"/>
        <v>4431510</v>
      </c>
      <c r="GT564" s="477">
        <f t="shared" si="2117"/>
        <v>0</v>
      </c>
      <c r="GU564" s="477">
        <f t="shared" si="2117"/>
        <v>41157646</v>
      </c>
      <c r="GV564" s="416"/>
      <c r="GX564" s="509"/>
      <c r="GY564" s="402"/>
      <c r="GZ564" s="402"/>
      <c r="HA564" s="402"/>
    </row>
    <row r="565" spans="1:209" ht="9.75" customHeight="1" x14ac:dyDescent="0.2">
      <c r="A565" s="417" t="str">
        <f t="shared" si="2090"/>
        <v>2018-19JULYRYC</v>
      </c>
      <c r="B565" s="458" t="str">
        <f t="shared" si="2107"/>
        <v>2018-19</v>
      </c>
      <c r="C565" s="402" t="s">
        <v>673</v>
      </c>
      <c r="D565" s="402" t="s">
        <v>656</v>
      </c>
      <c r="E565" s="402" t="s">
        <v>466</v>
      </c>
      <c r="F565" s="478" t="s">
        <v>453</v>
      </c>
      <c r="G565" s="478" t="s">
        <v>687</v>
      </c>
      <c r="H565" s="479">
        <v>111356</v>
      </c>
      <c r="I565" s="479">
        <v>72007</v>
      </c>
      <c r="J565" s="479">
        <v>759587</v>
      </c>
      <c r="K565" s="506">
        <v>11</v>
      </c>
      <c r="L565" s="506">
        <v>1</v>
      </c>
      <c r="M565" s="479" t="s">
        <v>152</v>
      </c>
      <c r="N565" s="506">
        <v>66</v>
      </c>
      <c r="O565" s="506">
        <v>134</v>
      </c>
      <c r="P565" s="479" t="s">
        <v>152</v>
      </c>
      <c r="Q565" s="479" t="s">
        <v>152</v>
      </c>
      <c r="R565" s="479" t="s">
        <v>152</v>
      </c>
      <c r="S565" s="479">
        <v>72806</v>
      </c>
      <c r="T565" s="479">
        <v>7034</v>
      </c>
      <c r="U565" s="479">
        <v>4761</v>
      </c>
      <c r="V565" s="479">
        <v>40202</v>
      </c>
      <c r="W565" s="479">
        <v>13443</v>
      </c>
      <c r="X565" s="479">
        <v>2568</v>
      </c>
      <c r="Y565" s="479">
        <v>3601475</v>
      </c>
      <c r="Z565" s="479">
        <v>512</v>
      </c>
      <c r="AA565" s="479">
        <v>930</v>
      </c>
      <c r="AB565" s="479">
        <v>3833986</v>
      </c>
      <c r="AC565" s="479">
        <v>805</v>
      </c>
      <c r="AD565" s="479">
        <v>1461</v>
      </c>
      <c r="AE565" s="479">
        <v>62533350</v>
      </c>
      <c r="AF565" s="479">
        <v>1555</v>
      </c>
      <c r="AG565" s="479">
        <v>3207</v>
      </c>
      <c r="AH565" s="479">
        <v>71747445</v>
      </c>
      <c r="AI565" s="479">
        <v>5337</v>
      </c>
      <c r="AJ565" s="479">
        <v>12934</v>
      </c>
      <c r="AK565" s="479">
        <v>16134616</v>
      </c>
      <c r="AL565" s="479">
        <v>6283</v>
      </c>
      <c r="AM565" s="479">
        <v>14904</v>
      </c>
      <c r="AN565" s="479"/>
      <c r="AO565" s="479"/>
      <c r="AP565" s="479"/>
      <c r="AQ565" s="479"/>
      <c r="AR565" s="479"/>
      <c r="AS565" s="479"/>
      <c r="AT565" s="479">
        <v>5561</v>
      </c>
      <c r="AU565" s="479">
        <v>89</v>
      </c>
      <c r="AV565" s="479">
        <v>3589</v>
      </c>
      <c r="AW565" s="479">
        <v>505</v>
      </c>
      <c r="AX565" s="479">
        <v>72</v>
      </c>
      <c r="AY565" s="479">
        <v>1811</v>
      </c>
      <c r="AZ565" s="479">
        <v>2411</v>
      </c>
      <c r="BA565" s="479"/>
      <c r="BB565" s="479"/>
      <c r="BC565" s="479"/>
      <c r="BD565" s="479"/>
      <c r="BE565" s="479"/>
      <c r="BF565" s="479"/>
      <c r="BG565" s="479"/>
      <c r="BH565" s="479"/>
      <c r="BI565" s="479">
        <v>42432</v>
      </c>
      <c r="BJ565" s="479">
        <v>2051</v>
      </c>
      <c r="BK565" s="479">
        <v>22762</v>
      </c>
      <c r="BL565" s="479">
        <v>67245</v>
      </c>
      <c r="BM565" s="479">
        <v>15340</v>
      </c>
      <c r="BN565" s="479">
        <v>11371</v>
      </c>
      <c r="BO565" s="479">
        <v>10352</v>
      </c>
      <c r="BP565" s="479">
        <v>7881</v>
      </c>
      <c r="BQ565" s="479">
        <v>62831</v>
      </c>
      <c r="BR565" s="479">
        <v>46271</v>
      </c>
      <c r="BS565" s="479">
        <v>25576</v>
      </c>
      <c r="BT565" s="479">
        <v>14564</v>
      </c>
      <c r="BU565" s="479">
        <v>4799</v>
      </c>
      <c r="BV565" s="479">
        <v>2788</v>
      </c>
      <c r="BW565" s="479"/>
      <c r="BX565" s="479"/>
      <c r="BY565" s="479"/>
      <c r="BZ565" s="479"/>
      <c r="CA565" s="479"/>
      <c r="CB565" s="479"/>
      <c r="CC565" s="479"/>
      <c r="CD565" s="479"/>
      <c r="CE565" s="479"/>
      <c r="CF565" s="479"/>
      <c r="CG565" s="479"/>
      <c r="CH565" s="479"/>
      <c r="CI565" s="479"/>
      <c r="CJ565" s="479"/>
      <c r="CK565" s="479"/>
      <c r="CL565" s="479"/>
      <c r="CM565" s="479"/>
      <c r="CN565" s="479"/>
      <c r="CO565" s="479"/>
      <c r="CP565" s="479"/>
      <c r="CQ565" s="479"/>
      <c r="CR565" s="479"/>
      <c r="CS565" s="479"/>
      <c r="CT565" s="479"/>
      <c r="CU565" s="479"/>
      <c r="CV565" s="479"/>
      <c r="CW565" s="479"/>
      <c r="CX565" s="479"/>
      <c r="CY565" s="479"/>
      <c r="CZ565" s="479"/>
      <c r="DA565" s="479"/>
      <c r="DB565" s="479"/>
      <c r="DC565" s="479"/>
      <c r="DD565" s="479"/>
      <c r="DE565" s="479"/>
      <c r="DF565" s="479"/>
      <c r="DG565" s="479"/>
      <c r="DH565" s="479"/>
      <c r="DI565" s="479"/>
      <c r="DJ565" s="479"/>
      <c r="DK565" s="479">
        <v>469</v>
      </c>
      <c r="DL565" s="479">
        <v>138202</v>
      </c>
      <c r="DM565" s="479">
        <v>295</v>
      </c>
      <c r="DN565" s="479">
        <v>502</v>
      </c>
      <c r="DO565" s="479">
        <v>6691</v>
      </c>
      <c r="DP565" s="479">
        <v>277207</v>
      </c>
      <c r="DQ565" s="479">
        <v>41</v>
      </c>
      <c r="DR565" s="479">
        <v>78</v>
      </c>
      <c r="DS565" s="479"/>
      <c r="DT565" s="479"/>
      <c r="DU565" s="479"/>
      <c r="DV565" s="479"/>
      <c r="DW565" s="479"/>
      <c r="DX565" s="479"/>
      <c r="DY565" s="479"/>
      <c r="DZ565" s="479"/>
      <c r="EA565" s="479"/>
      <c r="EB565" s="479"/>
      <c r="EC565" s="479"/>
      <c r="ED565" s="479"/>
      <c r="EE565" s="479"/>
      <c r="EF565" s="479"/>
      <c r="EG565" s="479" t="s">
        <v>152</v>
      </c>
      <c r="EH565" s="479" t="s">
        <v>152</v>
      </c>
      <c r="EI565" s="479">
        <v>26</v>
      </c>
      <c r="EJ565" s="479">
        <v>732</v>
      </c>
      <c r="EK565" s="479">
        <v>590</v>
      </c>
      <c r="EL565" s="479">
        <v>44</v>
      </c>
      <c r="EM565" s="479">
        <v>1179</v>
      </c>
      <c r="EN565" s="479">
        <v>7235446</v>
      </c>
      <c r="EO565" s="479">
        <v>9884</v>
      </c>
      <c r="EP565" s="479">
        <v>22449</v>
      </c>
      <c r="EQ565" s="479">
        <v>6323532</v>
      </c>
      <c r="ER565" s="479">
        <v>10718</v>
      </c>
      <c r="ES565" s="479">
        <v>24397</v>
      </c>
      <c r="ET565" s="479">
        <v>541317</v>
      </c>
      <c r="EU565" s="479">
        <v>12303</v>
      </c>
      <c r="EV565" s="479">
        <v>32974</v>
      </c>
      <c r="EW565" s="479">
        <v>17593530</v>
      </c>
      <c r="EX565" s="479">
        <v>14922</v>
      </c>
      <c r="EY565" s="479">
        <v>34367</v>
      </c>
      <c r="EZ565" s="476"/>
      <c r="FA565" s="446">
        <f t="shared" si="2091"/>
        <v>7</v>
      </c>
      <c r="FB565" s="417">
        <f t="shared" si="2092"/>
        <v>2018</v>
      </c>
      <c r="FC565" s="448">
        <f t="shared" si="2093"/>
        <v>43282</v>
      </c>
      <c r="FD565" s="449">
        <f t="shared" si="2094"/>
        <v>31</v>
      </c>
      <c r="FE565" s="450"/>
      <c r="FF565" s="450"/>
      <c r="FG565" s="450"/>
      <c r="FH565" s="452">
        <f t="shared" si="2095"/>
        <v>2.1808359397213533</v>
      </c>
      <c r="FI565" s="452">
        <f t="shared" si="2096"/>
        <v>1.6165766278077907</v>
      </c>
      <c r="FJ565" s="452">
        <f t="shared" si="2097"/>
        <v>2.1743331232934255</v>
      </c>
      <c r="FK565" s="452">
        <f t="shared" si="2098"/>
        <v>1.6553245116572148</v>
      </c>
      <c r="FL565" s="452">
        <f t="shared" si="2099"/>
        <v>1.5628824436595194</v>
      </c>
      <c r="FM565" s="452">
        <f t="shared" si="2100"/>
        <v>1.1509626386746927</v>
      </c>
      <c r="FN565" s="452">
        <f t="shared" si="2101"/>
        <v>1.9025515137990032</v>
      </c>
      <c r="FO565" s="452">
        <f t="shared" si="2102"/>
        <v>1.0833891244513874</v>
      </c>
      <c r="FP565" s="452">
        <f t="shared" si="2103"/>
        <v>1.8687694704049844</v>
      </c>
      <c r="FQ565" s="452">
        <f t="shared" si="2104"/>
        <v>1.0856697819314642</v>
      </c>
      <c r="FR565" s="453"/>
      <c r="FS565" s="446">
        <f t="shared" si="2116"/>
        <v>72007</v>
      </c>
      <c r="FT565" s="446" t="str">
        <f t="shared" si="2116"/>
        <v>-</v>
      </c>
      <c r="FU565" s="446">
        <f t="shared" si="2116"/>
        <v>4752462</v>
      </c>
      <c r="FV565" s="446">
        <f t="shared" si="2116"/>
        <v>9648938</v>
      </c>
      <c r="FW565" s="446">
        <f t="shared" si="2116"/>
        <v>6541620</v>
      </c>
      <c r="FX565" s="446">
        <f t="shared" si="2116"/>
        <v>6955821</v>
      </c>
      <c r="FY565" s="446">
        <f t="shared" si="2116"/>
        <v>128927814</v>
      </c>
      <c r="FZ565" s="446">
        <f t="shared" si="2116"/>
        <v>173871762</v>
      </c>
      <c r="GA565" s="446">
        <f t="shared" si="2116"/>
        <v>38273472</v>
      </c>
      <c r="GB565" s="446"/>
      <c r="GC565" s="446"/>
      <c r="GD565" s="446"/>
      <c r="GE565" s="446"/>
      <c r="GF565" s="446"/>
      <c r="GG565" s="446"/>
      <c r="GH565" s="446"/>
      <c r="GI565" s="446"/>
      <c r="GJ565" s="446"/>
      <c r="GK565" s="446"/>
      <c r="GL565" s="446"/>
      <c r="GM565" s="446"/>
      <c r="GN565" s="446"/>
      <c r="GO565" s="446">
        <f t="shared" si="2117"/>
        <v>235438</v>
      </c>
      <c r="GP565" s="446">
        <f t="shared" si="2117"/>
        <v>521898</v>
      </c>
      <c r="GQ565" s="446">
        <f t="shared" si="2117"/>
        <v>0</v>
      </c>
      <c r="GR565" s="446">
        <f t="shared" si="2117"/>
        <v>16432668</v>
      </c>
      <c r="GS565" s="446">
        <f t="shared" si="2117"/>
        <v>14394230</v>
      </c>
      <c r="GT565" s="446">
        <f t="shared" si="2117"/>
        <v>1450856</v>
      </c>
      <c r="GU565" s="446">
        <f t="shared" si="2117"/>
        <v>40518693</v>
      </c>
      <c r="GV565" s="416"/>
      <c r="GX565" s="509"/>
      <c r="GY565" s="402"/>
      <c r="GZ565" s="402"/>
      <c r="HA565" s="402"/>
    </row>
    <row r="566" spans="1:209" ht="9.75" customHeight="1" x14ac:dyDescent="0.2">
      <c r="A566" s="417" t="str">
        <f t="shared" si="2090"/>
        <v>2018-19JULYR1F</v>
      </c>
      <c r="B566" s="458" t="str">
        <f t="shared" si="2107"/>
        <v>2018-19</v>
      </c>
      <c r="C566" s="402" t="s">
        <v>673</v>
      </c>
      <c r="D566" s="402" t="s">
        <v>663</v>
      </c>
      <c r="E566" s="402" t="s">
        <v>662</v>
      </c>
      <c r="F566" s="478" t="s">
        <v>458</v>
      </c>
      <c r="G566" s="478" t="s">
        <v>688</v>
      </c>
      <c r="H566" s="479">
        <v>3151</v>
      </c>
      <c r="I566" s="479">
        <v>1830</v>
      </c>
      <c r="J566" s="479">
        <v>11987</v>
      </c>
      <c r="K566" s="506">
        <v>7</v>
      </c>
      <c r="L566" s="506">
        <v>1</v>
      </c>
      <c r="M566" s="479" t="s">
        <v>152</v>
      </c>
      <c r="N566" s="506">
        <v>32</v>
      </c>
      <c r="O566" s="506">
        <v>93</v>
      </c>
      <c r="P566" s="479" t="s">
        <v>152</v>
      </c>
      <c r="Q566" s="479" t="s">
        <v>152</v>
      </c>
      <c r="R566" s="479" t="s">
        <v>152</v>
      </c>
      <c r="S566" s="479">
        <v>2128</v>
      </c>
      <c r="T566" s="479">
        <v>42</v>
      </c>
      <c r="U566" s="479">
        <v>26</v>
      </c>
      <c r="V566" s="479">
        <v>699</v>
      </c>
      <c r="W566" s="479">
        <v>777</v>
      </c>
      <c r="X566" s="479">
        <v>470</v>
      </c>
      <c r="Y566" s="479">
        <v>24669</v>
      </c>
      <c r="Z566" s="479">
        <v>587</v>
      </c>
      <c r="AA566" s="479">
        <v>1175</v>
      </c>
      <c r="AB566" s="479">
        <v>16273</v>
      </c>
      <c r="AC566" s="479">
        <v>626</v>
      </c>
      <c r="AD566" s="479">
        <v>1175</v>
      </c>
      <c r="AE566" s="479">
        <v>688512</v>
      </c>
      <c r="AF566" s="479">
        <v>985</v>
      </c>
      <c r="AG566" s="479">
        <v>2590</v>
      </c>
      <c r="AH566" s="479">
        <v>2607400</v>
      </c>
      <c r="AI566" s="479">
        <v>3356</v>
      </c>
      <c r="AJ566" s="479">
        <v>8592</v>
      </c>
      <c r="AK566" s="479">
        <v>1993970</v>
      </c>
      <c r="AL566" s="479">
        <v>4242</v>
      </c>
      <c r="AM566" s="479">
        <v>11097</v>
      </c>
      <c r="AN566" s="479"/>
      <c r="AO566" s="479"/>
      <c r="AP566" s="479"/>
      <c r="AQ566" s="479"/>
      <c r="AR566" s="479"/>
      <c r="AS566" s="479"/>
      <c r="AT566" s="479">
        <v>138</v>
      </c>
      <c r="AU566" s="479">
        <v>0</v>
      </c>
      <c r="AV566" s="479">
        <v>5</v>
      </c>
      <c r="AW566" s="479">
        <v>0</v>
      </c>
      <c r="AX566" s="479">
        <v>1</v>
      </c>
      <c r="AY566" s="479">
        <v>132</v>
      </c>
      <c r="AZ566" s="479">
        <v>0</v>
      </c>
      <c r="BA566" s="479"/>
      <c r="BB566" s="479"/>
      <c r="BC566" s="479"/>
      <c r="BD566" s="479"/>
      <c r="BE566" s="479"/>
      <c r="BF566" s="479"/>
      <c r="BG566" s="479"/>
      <c r="BH566" s="479"/>
      <c r="BI566" s="479">
        <v>1605</v>
      </c>
      <c r="BJ566" s="479">
        <v>13</v>
      </c>
      <c r="BK566" s="479">
        <v>372</v>
      </c>
      <c r="BL566" s="479">
        <v>1990</v>
      </c>
      <c r="BM566" s="479">
        <v>69</v>
      </c>
      <c r="BN566" s="479">
        <v>59</v>
      </c>
      <c r="BO566" s="479">
        <v>31</v>
      </c>
      <c r="BP566" s="479">
        <v>31</v>
      </c>
      <c r="BQ566" s="479">
        <v>971</v>
      </c>
      <c r="BR566" s="479">
        <v>867</v>
      </c>
      <c r="BS566" s="479">
        <v>1217</v>
      </c>
      <c r="BT566" s="479">
        <v>839</v>
      </c>
      <c r="BU566" s="479">
        <v>1245</v>
      </c>
      <c r="BV566" s="479">
        <v>519</v>
      </c>
      <c r="BW566" s="479"/>
      <c r="BX566" s="479"/>
      <c r="BY566" s="479"/>
      <c r="BZ566" s="479"/>
      <c r="CA566" s="479"/>
      <c r="CB566" s="479"/>
      <c r="CC566" s="479"/>
      <c r="CD566" s="479"/>
      <c r="CE566" s="479"/>
      <c r="CF566" s="479"/>
      <c r="CG566" s="479"/>
      <c r="CH566" s="479"/>
      <c r="CI566" s="479"/>
      <c r="CJ566" s="479"/>
      <c r="CK566" s="479"/>
      <c r="CL566" s="479"/>
      <c r="CM566" s="479"/>
      <c r="CN566" s="479"/>
      <c r="CO566" s="479"/>
      <c r="CP566" s="479"/>
      <c r="CQ566" s="479"/>
      <c r="CR566" s="479"/>
      <c r="CS566" s="479"/>
      <c r="CT566" s="479"/>
      <c r="CU566" s="479"/>
      <c r="CV566" s="479"/>
      <c r="CW566" s="479"/>
      <c r="CX566" s="479"/>
      <c r="CY566" s="479"/>
      <c r="CZ566" s="479"/>
      <c r="DA566" s="479"/>
      <c r="DB566" s="479"/>
      <c r="DC566" s="479"/>
      <c r="DD566" s="479"/>
      <c r="DE566" s="479"/>
      <c r="DF566" s="479"/>
      <c r="DG566" s="479"/>
      <c r="DH566" s="479"/>
      <c r="DI566" s="479"/>
      <c r="DJ566" s="479"/>
      <c r="DK566" s="479">
        <v>4</v>
      </c>
      <c r="DL566" s="479">
        <v>0</v>
      </c>
      <c r="DM566" s="479">
        <v>0</v>
      </c>
      <c r="DN566" s="479">
        <v>0</v>
      </c>
      <c r="DO566" s="479">
        <v>18</v>
      </c>
      <c r="DP566" s="479">
        <v>558</v>
      </c>
      <c r="DQ566" s="479">
        <v>31</v>
      </c>
      <c r="DR566" s="479">
        <v>51</v>
      </c>
      <c r="DS566" s="479"/>
      <c r="DT566" s="479"/>
      <c r="DU566" s="479"/>
      <c r="DV566" s="479"/>
      <c r="DW566" s="479"/>
      <c r="DX566" s="479"/>
      <c r="DY566" s="479"/>
      <c r="DZ566" s="479"/>
      <c r="EA566" s="479"/>
      <c r="EB566" s="479"/>
      <c r="EC566" s="479"/>
      <c r="ED566" s="479"/>
      <c r="EE566" s="479"/>
      <c r="EF566" s="479"/>
      <c r="EG566" s="479" t="s">
        <v>152</v>
      </c>
      <c r="EH566" s="479" t="s">
        <v>152</v>
      </c>
      <c r="EI566" s="479">
        <v>125</v>
      </c>
      <c r="EJ566" s="479">
        <v>68</v>
      </c>
      <c r="EK566" s="479">
        <v>41</v>
      </c>
      <c r="EL566" s="479">
        <v>0</v>
      </c>
      <c r="EM566" s="479">
        <v>13</v>
      </c>
      <c r="EN566" s="479">
        <v>270763</v>
      </c>
      <c r="EO566" s="479">
        <v>3982</v>
      </c>
      <c r="EP566" s="479">
        <v>12334</v>
      </c>
      <c r="EQ566" s="479">
        <v>282922</v>
      </c>
      <c r="ER566" s="479">
        <v>6901</v>
      </c>
      <c r="ES566" s="479">
        <v>13062</v>
      </c>
      <c r="ET566" s="479">
        <v>0</v>
      </c>
      <c r="EU566" s="479">
        <v>0</v>
      </c>
      <c r="EV566" s="479">
        <v>0</v>
      </c>
      <c r="EW566" s="479">
        <v>106319</v>
      </c>
      <c r="EX566" s="479">
        <v>8178</v>
      </c>
      <c r="EY566" s="479">
        <v>19484</v>
      </c>
      <c r="EZ566" s="476"/>
      <c r="FA566" s="446">
        <f t="shared" si="2091"/>
        <v>7</v>
      </c>
      <c r="FB566" s="417">
        <f t="shared" si="2092"/>
        <v>2018</v>
      </c>
      <c r="FC566" s="448">
        <f t="shared" si="2093"/>
        <v>43282</v>
      </c>
      <c r="FD566" s="449">
        <f t="shared" si="2094"/>
        <v>31</v>
      </c>
      <c r="FE566" s="450"/>
      <c r="FF566" s="450"/>
      <c r="FG566" s="450"/>
      <c r="FH566" s="452">
        <f t="shared" si="2095"/>
        <v>1.6428571428571428</v>
      </c>
      <c r="FI566" s="452">
        <f t="shared" si="2096"/>
        <v>1.4047619047619047</v>
      </c>
      <c r="FJ566" s="452">
        <f t="shared" si="2097"/>
        <v>1.1923076923076923</v>
      </c>
      <c r="FK566" s="452">
        <f t="shared" si="2098"/>
        <v>1.1923076923076923</v>
      </c>
      <c r="FL566" s="452">
        <f t="shared" si="2099"/>
        <v>1.3891273247496423</v>
      </c>
      <c r="FM566" s="452">
        <f t="shared" si="2100"/>
        <v>1.2403433476394849</v>
      </c>
      <c r="FN566" s="452">
        <f t="shared" si="2101"/>
        <v>1.5662805662805663</v>
      </c>
      <c r="FO566" s="452">
        <f t="shared" si="2102"/>
        <v>1.0797940797940797</v>
      </c>
      <c r="FP566" s="452">
        <f t="shared" si="2103"/>
        <v>2.6489361702127661</v>
      </c>
      <c r="FQ566" s="452">
        <f t="shared" si="2104"/>
        <v>1.1042553191489362</v>
      </c>
      <c r="FR566" s="453"/>
      <c r="FS566" s="446">
        <f t="shared" si="2116"/>
        <v>1830</v>
      </c>
      <c r="FT566" s="446" t="str">
        <f t="shared" si="2116"/>
        <v>-</v>
      </c>
      <c r="FU566" s="446">
        <f t="shared" si="2116"/>
        <v>58560</v>
      </c>
      <c r="FV566" s="446">
        <f t="shared" si="2116"/>
        <v>170190</v>
      </c>
      <c r="FW566" s="446">
        <f t="shared" si="2116"/>
        <v>49350</v>
      </c>
      <c r="FX566" s="446">
        <f t="shared" si="2116"/>
        <v>30550</v>
      </c>
      <c r="FY566" s="446">
        <f t="shared" si="2116"/>
        <v>1810410</v>
      </c>
      <c r="FZ566" s="446">
        <f t="shared" si="2116"/>
        <v>6675984</v>
      </c>
      <c r="GA566" s="446">
        <f t="shared" si="2116"/>
        <v>5215590</v>
      </c>
      <c r="GB566" s="446"/>
      <c r="GC566" s="446"/>
      <c r="GD566" s="446"/>
      <c r="GE566" s="446"/>
      <c r="GF566" s="446"/>
      <c r="GG566" s="446"/>
      <c r="GH566" s="446"/>
      <c r="GI566" s="446"/>
      <c r="GJ566" s="446"/>
      <c r="GK566" s="446"/>
      <c r="GL566" s="446"/>
      <c r="GM566" s="446"/>
      <c r="GN566" s="446"/>
      <c r="GO566" s="446">
        <f t="shared" si="2117"/>
        <v>0</v>
      </c>
      <c r="GP566" s="446">
        <f t="shared" si="2117"/>
        <v>918</v>
      </c>
      <c r="GQ566" s="446">
        <f t="shared" si="2117"/>
        <v>0</v>
      </c>
      <c r="GR566" s="446">
        <f t="shared" si="2117"/>
        <v>838712</v>
      </c>
      <c r="GS566" s="446">
        <f t="shared" si="2117"/>
        <v>535542</v>
      </c>
      <c r="GT566" s="446">
        <f t="shared" si="2117"/>
        <v>0</v>
      </c>
      <c r="GU566" s="446">
        <f t="shared" si="2117"/>
        <v>253292</v>
      </c>
      <c r="GV566" s="416"/>
      <c r="GX566" s="509"/>
      <c r="GY566" s="402"/>
      <c r="GZ566" s="402"/>
      <c r="HA566" s="402"/>
    </row>
    <row r="567" spans="1:209" ht="9.75" customHeight="1" x14ac:dyDescent="0.2">
      <c r="A567" s="493" t="str">
        <f t="shared" si="2090"/>
        <v>2018-19JULYRRU</v>
      </c>
      <c r="B567" s="494" t="str">
        <f t="shared" si="2107"/>
        <v>2018-19</v>
      </c>
      <c r="C567" s="480" t="s">
        <v>673</v>
      </c>
      <c r="D567" s="480" t="s">
        <v>659</v>
      </c>
      <c r="E567" s="480" t="s">
        <v>467</v>
      </c>
      <c r="F567" s="495" t="s">
        <v>454</v>
      </c>
      <c r="G567" s="495" t="s">
        <v>689</v>
      </c>
      <c r="H567" s="496">
        <v>173753</v>
      </c>
      <c r="I567" s="496">
        <v>143478</v>
      </c>
      <c r="J567" s="496">
        <v>2567579</v>
      </c>
      <c r="K567" s="507">
        <v>18</v>
      </c>
      <c r="L567" s="507">
        <v>0</v>
      </c>
      <c r="M567" s="496" t="s">
        <v>152</v>
      </c>
      <c r="N567" s="507">
        <v>120</v>
      </c>
      <c r="O567" s="507">
        <v>218</v>
      </c>
      <c r="P567" s="496" t="s">
        <v>152</v>
      </c>
      <c r="Q567" s="496" t="s">
        <v>152</v>
      </c>
      <c r="R567" s="496" t="s">
        <v>152</v>
      </c>
      <c r="S567" s="496">
        <v>104795</v>
      </c>
      <c r="T567" s="496">
        <v>10721</v>
      </c>
      <c r="U567" s="496">
        <v>7912</v>
      </c>
      <c r="V567" s="496">
        <v>58926</v>
      </c>
      <c r="W567" s="496">
        <v>20198</v>
      </c>
      <c r="X567" s="496">
        <v>1090</v>
      </c>
      <c r="Y567" s="496">
        <v>4334725</v>
      </c>
      <c r="Z567" s="496">
        <v>404</v>
      </c>
      <c r="AA567" s="496">
        <v>674</v>
      </c>
      <c r="AB567" s="496">
        <v>5769727</v>
      </c>
      <c r="AC567" s="496">
        <v>729</v>
      </c>
      <c r="AD567" s="496">
        <v>1266</v>
      </c>
      <c r="AE567" s="496">
        <v>73456954</v>
      </c>
      <c r="AF567" s="496">
        <v>1247</v>
      </c>
      <c r="AG567" s="496">
        <v>2599</v>
      </c>
      <c r="AH567" s="496">
        <v>70902292</v>
      </c>
      <c r="AI567" s="496">
        <v>3510</v>
      </c>
      <c r="AJ567" s="496">
        <v>8574</v>
      </c>
      <c r="AK567" s="496">
        <v>6824365</v>
      </c>
      <c r="AL567" s="496">
        <v>6261</v>
      </c>
      <c r="AM567" s="496">
        <v>14724</v>
      </c>
      <c r="AN567" s="496"/>
      <c r="AO567" s="496"/>
      <c r="AP567" s="496"/>
      <c r="AQ567" s="496"/>
      <c r="AR567" s="496"/>
      <c r="AS567" s="496"/>
      <c r="AT567" s="496">
        <v>8022</v>
      </c>
      <c r="AU567" s="496">
        <v>315</v>
      </c>
      <c r="AV567" s="496">
        <v>1266</v>
      </c>
      <c r="AW567" s="496">
        <v>6685</v>
      </c>
      <c r="AX567" s="496">
        <v>238</v>
      </c>
      <c r="AY567" s="496">
        <v>6203</v>
      </c>
      <c r="AZ567" s="496">
        <v>0</v>
      </c>
      <c r="BA567" s="496"/>
      <c r="BB567" s="496"/>
      <c r="BC567" s="496"/>
      <c r="BD567" s="496"/>
      <c r="BE567" s="496"/>
      <c r="BF567" s="496"/>
      <c r="BG567" s="496"/>
      <c r="BH567" s="496"/>
      <c r="BI567" s="496">
        <v>62977</v>
      </c>
      <c r="BJ567" s="496">
        <v>6542</v>
      </c>
      <c r="BK567" s="496">
        <v>27254</v>
      </c>
      <c r="BL567" s="496">
        <v>96773</v>
      </c>
      <c r="BM567" s="496">
        <v>27579</v>
      </c>
      <c r="BN567" s="496">
        <v>21369</v>
      </c>
      <c r="BO567" s="496">
        <v>20249</v>
      </c>
      <c r="BP567" s="496">
        <v>16005</v>
      </c>
      <c r="BQ567" s="496">
        <v>87501</v>
      </c>
      <c r="BR567" s="496">
        <v>66756</v>
      </c>
      <c r="BS567" s="496">
        <v>32333</v>
      </c>
      <c r="BT567" s="496">
        <v>22810</v>
      </c>
      <c r="BU567" s="496">
        <v>1557</v>
      </c>
      <c r="BV567" s="496">
        <v>1156</v>
      </c>
      <c r="BW567" s="496"/>
      <c r="BX567" s="496"/>
      <c r="BY567" s="496"/>
      <c r="BZ567" s="496"/>
      <c r="CA567" s="496"/>
      <c r="CB567" s="496"/>
      <c r="CC567" s="496"/>
      <c r="CD567" s="496"/>
      <c r="CE567" s="496"/>
      <c r="CF567" s="496"/>
      <c r="CG567" s="496"/>
      <c r="CH567" s="496"/>
      <c r="CI567" s="496"/>
      <c r="CJ567" s="496"/>
      <c r="CK567" s="496"/>
      <c r="CL567" s="496"/>
      <c r="CM567" s="496"/>
      <c r="CN567" s="496"/>
      <c r="CO567" s="496"/>
      <c r="CP567" s="496"/>
      <c r="CQ567" s="496"/>
      <c r="CR567" s="496"/>
      <c r="CS567" s="496"/>
      <c r="CT567" s="496"/>
      <c r="CU567" s="496"/>
      <c r="CV567" s="496"/>
      <c r="CW567" s="496"/>
      <c r="CX567" s="496"/>
      <c r="CY567" s="496"/>
      <c r="CZ567" s="496"/>
      <c r="DA567" s="496"/>
      <c r="DB567" s="496"/>
      <c r="DC567" s="496"/>
      <c r="DD567" s="496"/>
      <c r="DE567" s="496"/>
      <c r="DF567" s="496"/>
      <c r="DG567" s="496"/>
      <c r="DH567" s="496"/>
      <c r="DI567" s="496"/>
      <c r="DJ567" s="496"/>
      <c r="DK567" s="496">
        <v>0</v>
      </c>
      <c r="DL567" s="496">
        <v>0</v>
      </c>
      <c r="DM567" s="496">
        <v>0</v>
      </c>
      <c r="DN567" s="496">
        <v>0</v>
      </c>
      <c r="DO567" s="496">
        <v>5271</v>
      </c>
      <c r="DP567" s="496">
        <v>421010</v>
      </c>
      <c r="DQ567" s="496">
        <v>80</v>
      </c>
      <c r="DR567" s="496">
        <v>179</v>
      </c>
      <c r="DS567" s="496"/>
      <c r="DT567" s="496"/>
      <c r="DU567" s="496"/>
      <c r="DV567" s="496"/>
      <c r="DW567" s="496"/>
      <c r="DX567" s="496"/>
      <c r="DY567" s="496"/>
      <c r="DZ567" s="496"/>
      <c r="EA567" s="496"/>
      <c r="EB567" s="496"/>
      <c r="EC567" s="496"/>
      <c r="ED567" s="496"/>
      <c r="EE567" s="496"/>
      <c r="EF567" s="496"/>
      <c r="EG567" s="496" t="s">
        <v>152</v>
      </c>
      <c r="EH567" s="496" t="s">
        <v>152</v>
      </c>
      <c r="EI567" s="496">
        <v>0</v>
      </c>
      <c r="EJ567" s="496">
        <v>805</v>
      </c>
      <c r="EK567" s="496">
        <v>1283</v>
      </c>
      <c r="EL567" s="496">
        <v>38</v>
      </c>
      <c r="EM567" s="496">
        <v>1348</v>
      </c>
      <c r="EN567" s="496">
        <v>4976951</v>
      </c>
      <c r="EO567" s="496">
        <v>6183</v>
      </c>
      <c r="EP567" s="496">
        <v>12535</v>
      </c>
      <c r="EQ567" s="496">
        <v>9908688</v>
      </c>
      <c r="ER567" s="496">
        <v>7723</v>
      </c>
      <c r="ES567" s="496">
        <v>14523</v>
      </c>
      <c r="ET567" s="496">
        <v>272303</v>
      </c>
      <c r="EU567" s="496">
        <v>7166</v>
      </c>
      <c r="EV567" s="496">
        <v>13746</v>
      </c>
      <c r="EW567" s="496">
        <v>12799241</v>
      </c>
      <c r="EX567" s="496">
        <v>9495</v>
      </c>
      <c r="EY567" s="496">
        <v>16712</v>
      </c>
      <c r="EZ567" s="497"/>
      <c r="FA567" s="482">
        <f t="shared" si="2091"/>
        <v>7</v>
      </c>
      <c r="FB567" s="493">
        <f t="shared" si="2092"/>
        <v>2018</v>
      </c>
      <c r="FC567" s="498">
        <f t="shared" si="2093"/>
        <v>43282</v>
      </c>
      <c r="FD567" s="499">
        <f t="shared" si="2094"/>
        <v>31</v>
      </c>
      <c r="FE567" s="500"/>
      <c r="FF567" s="500"/>
      <c r="FG567" s="500"/>
      <c r="FH567" s="481">
        <f t="shared" si="2095"/>
        <v>2.5724279451543701</v>
      </c>
      <c r="FI567" s="481">
        <f t="shared" si="2096"/>
        <v>1.9931909336815596</v>
      </c>
      <c r="FJ567" s="481">
        <f t="shared" si="2097"/>
        <v>2.5592770475227504</v>
      </c>
      <c r="FK567" s="481">
        <f t="shared" si="2098"/>
        <v>2.0228766430738121</v>
      </c>
      <c r="FL567" s="481">
        <f t="shared" si="2099"/>
        <v>1.4849302515018836</v>
      </c>
      <c r="FM567" s="481">
        <f t="shared" si="2100"/>
        <v>1.1328785256083902</v>
      </c>
      <c r="FN567" s="481">
        <f t="shared" si="2101"/>
        <v>1.6008020596098624</v>
      </c>
      <c r="FO567" s="481">
        <f t="shared" si="2102"/>
        <v>1.1293197346271908</v>
      </c>
      <c r="FP567" s="481">
        <f t="shared" si="2103"/>
        <v>1.428440366972477</v>
      </c>
      <c r="FQ567" s="481">
        <f t="shared" si="2104"/>
        <v>1.0605504587155963</v>
      </c>
      <c r="FR567" s="501"/>
      <c r="FS567" s="482">
        <f t="shared" si="2116"/>
        <v>0</v>
      </c>
      <c r="FT567" s="482" t="str">
        <f t="shared" si="2116"/>
        <v>-</v>
      </c>
      <c r="FU567" s="482">
        <f t="shared" si="2116"/>
        <v>17217360</v>
      </c>
      <c r="FV567" s="482">
        <f t="shared" si="2116"/>
        <v>31278204</v>
      </c>
      <c r="FW567" s="482">
        <f t="shared" si="2116"/>
        <v>7225954</v>
      </c>
      <c r="FX567" s="482">
        <f t="shared" si="2116"/>
        <v>10016592</v>
      </c>
      <c r="FY567" s="482">
        <f t="shared" si="2116"/>
        <v>153148674</v>
      </c>
      <c r="FZ567" s="482">
        <f t="shared" si="2116"/>
        <v>173177652</v>
      </c>
      <c r="GA567" s="482">
        <f t="shared" si="2116"/>
        <v>16049160</v>
      </c>
      <c r="GB567" s="482"/>
      <c r="GC567" s="482"/>
      <c r="GD567" s="482"/>
      <c r="GE567" s="482"/>
      <c r="GF567" s="482"/>
      <c r="GG567" s="482"/>
      <c r="GH567" s="482"/>
      <c r="GI567" s="482"/>
      <c r="GJ567" s="482"/>
      <c r="GK567" s="482"/>
      <c r="GL567" s="482"/>
      <c r="GM567" s="482"/>
      <c r="GN567" s="482"/>
      <c r="GO567" s="482">
        <f t="shared" si="2117"/>
        <v>0</v>
      </c>
      <c r="GP567" s="482">
        <f t="shared" si="2117"/>
        <v>943509</v>
      </c>
      <c r="GQ567" s="482">
        <f t="shared" si="2117"/>
        <v>0</v>
      </c>
      <c r="GR567" s="482">
        <f t="shared" si="2117"/>
        <v>10090675</v>
      </c>
      <c r="GS567" s="482">
        <f t="shared" si="2117"/>
        <v>18633009</v>
      </c>
      <c r="GT567" s="482">
        <f t="shared" si="2117"/>
        <v>522348</v>
      </c>
      <c r="GU567" s="482">
        <f t="shared" si="2117"/>
        <v>22527776</v>
      </c>
      <c r="GV567" s="502"/>
      <c r="GX567" s="509"/>
      <c r="GY567" s="402"/>
      <c r="GZ567" s="402"/>
      <c r="HA567" s="402"/>
    </row>
    <row r="568" spans="1:209" ht="9.75" customHeight="1" x14ac:dyDescent="0.2">
      <c r="A568" s="417" t="str">
        <f t="shared" si="2090"/>
        <v>2018-19JULYRX6</v>
      </c>
      <c r="B568" s="458" t="str">
        <f t="shared" si="2107"/>
        <v>2018-19</v>
      </c>
      <c r="C568" s="402" t="s">
        <v>673</v>
      </c>
      <c r="D568" s="402" t="s">
        <v>646</v>
      </c>
      <c r="E568" s="402" t="s">
        <v>645</v>
      </c>
      <c r="F568" s="478" t="s">
        <v>448</v>
      </c>
      <c r="G568" s="478" t="s">
        <v>690</v>
      </c>
      <c r="H568" s="479">
        <v>45746</v>
      </c>
      <c r="I568" s="479">
        <v>31199</v>
      </c>
      <c r="J568" s="479">
        <v>175706</v>
      </c>
      <c r="K568" s="506">
        <v>6</v>
      </c>
      <c r="L568" s="506">
        <v>1</v>
      </c>
      <c r="M568" s="479" t="s">
        <v>152</v>
      </c>
      <c r="N568" s="506">
        <v>22</v>
      </c>
      <c r="O568" s="506">
        <v>54</v>
      </c>
      <c r="P568" s="479" t="s">
        <v>152</v>
      </c>
      <c r="Q568" s="479" t="s">
        <v>152</v>
      </c>
      <c r="R568" s="479" t="s">
        <v>152</v>
      </c>
      <c r="S568" s="479">
        <v>34815</v>
      </c>
      <c r="T568" s="479">
        <v>2275</v>
      </c>
      <c r="U568" s="479">
        <v>1419</v>
      </c>
      <c r="V568" s="479">
        <v>18357</v>
      </c>
      <c r="W568" s="479">
        <v>9256</v>
      </c>
      <c r="X568" s="479">
        <v>383</v>
      </c>
      <c r="Y568" s="479">
        <v>864019</v>
      </c>
      <c r="Z568" s="479">
        <v>380</v>
      </c>
      <c r="AA568" s="479">
        <v>652</v>
      </c>
      <c r="AB568" s="479">
        <v>690393</v>
      </c>
      <c r="AC568" s="479">
        <v>487</v>
      </c>
      <c r="AD568" s="479">
        <v>826</v>
      </c>
      <c r="AE568" s="479">
        <v>20656492</v>
      </c>
      <c r="AF568" s="479">
        <v>1125</v>
      </c>
      <c r="AG568" s="479">
        <v>2260</v>
      </c>
      <c r="AH568" s="479">
        <v>38327117</v>
      </c>
      <c r="AI568" s="479">
        <v>4141</v>
      </c>
      <c r="AJ568" s="479">
        <v>9922</v>
      </c>
      <c r="AK568" s="479">
        <v>1511729</v>
      </c>
      <c r="AL568" s="479">
        <v>3947</v>
      </c>
      <c r="AM568" s="479">
        <v>9001</v>
      </c>
      <c r="AN568" s="479"/>
      <c r="AO568" s="479"/>
      <c r="AP568" s="479"/>
      <c r="AQ568" s="479"/>
      <c r="AR568" s="479"/>
      <c r="AS568" s="479"/>
      <c r="AT568" s="479">
        <v>1728</v>
      </c>
      <c r="AU568" s="479">
        <v>68</v>
      </c>
      <c r="AV568" s="479">
        <v>438</v>
      </c>
      <c r="AW568" s="479">
        <v>4073</v>
      </c>
      <c r="AX568" s="479">
        <v>88</v>
      </c>
      <c r="AY568" s="479">
        <v>1134</v>
      </c>
      <c r="AZ568" s="479">
        <v>0</v>
      </c>
      <c r="BA568" s="479"/>
      <c r="BB568" s="479"/>
      <c r="BC568" s="479"/>
      <c r="BD568" s="479"/>
      <c r="BE568" s="479"/>
      <c r="BF568" s="479"/>
      <c r="BG568" s="479"/>
      <c r="BH568" s="479"/>
      <c r="BI568" s="479">
        <v>20264</v>
      </c>
      <c r="BJ568" s="479">
        <v>4011</v>
      </c>
      <c r="BK568" s="479">
        <v>8812</v>
      </c>
      <c r="BL568" s="479">
        <v>33087</v>
      </c>
      <c r="BM568" s="479">
        <v>4358</v>
      </c>
      <c r="BN568" s="479">
        <v>3629</v>
      </c>
      <c r="BO568" s="479">
        <v>2714</v>
      </c>
      <c r="BP568" s="479">
        <v>2303</v>
      </c>
      <c r="BQ568" s="479">
        <v>24572</v>
      </c>
      <c r="BR568" s="479">
        <v>20886</v>
      </c>
      <c r="BS568" s="479">
        <v>15464</v>
      </c>
      <c r="BT568" s="479">
        <v>9783</v>
      </c>
      <c r="BU568" s="479">
        <v>658</v>
      </c>
      <c r="BV568" s="479">
        <v>392</v>
      </c>
      <c r="BW568" s="479"/>
      <c r="BX568" s="479"/>
      <c r="BY568" s="479"/>
      <c r="BZ568" s="479"/>
      <c r="CA568" s="479"/>
      <c r="CB568" s="479"/>
      <c r="CC568" s="479"/>
      <c r="CD568" s="479"/>
      <c r="CE568" s="479"/>
      <c r="CF568" s="479"/>
      <c r="CG568" s="479"/>
      <c r="CH568" s="479"/>
      <c r="CI568" s="479"/>
      <c r="CJ568" s="479"/>
      <c r="CK568" s="479"/>
      <c r="CL568" s="479"/>
      <c r="CM568" s="479"/>
      <c r="CN568" s="479"/>
      <c r="CO568" s="479"/>
      <c r="CP568" s="479"/>
      <c r="CQ568" s="479"/>
      <c r="CR568" s="479"/>
      <c r="CS568" s="479"/>
      <c r="CT568" s="479"/>
      <c r="CU568" s="479"/>
      <c r="CV568" s="479"/>
      <c r="CW568" s="479"/>
      <c r="CX568" s="479"/>
      <c r="CY568" s="479"/>
      <c r="CZ568" s="479"/>
      <c r="DA568" s="479"/>
      <c r="DB568" s="479"/>
      <c r="DC568" s="479"/>
      <c r="DD568" s="479"/>
      <c r="DE568" s="479"/>
      <c r="DF568" s="479"/>
      <c r="DG568" s="479"/>
      <c r="DH568" s="479"/>
      <c r="DI568" s="479"/>
      <c r="DJ568" s="479"/>
      <c r="DK568" s="479">
        <v>89</v>
      </c>
      <c r="DL568" s="479">
        <v>34554</v>
      </c>
      <c r="DM568" s="479">
        <v>388</v>
      </c>
      <c r="DN568" s="479">
        <v>660</v>
      </c>
      <c r="DO568" s="479">
        <v>853</v>
      </c>
      <c r="DP568" s="479">
        <v>28285</v>
      </c>
      <c r="DQ568" s="479">
        <v>33</v>
      </c>
      <c r="DR568" s="479">
        <v>65</v>
      </c>
      <c r="DS568" s="479"/>
      <c r="DT568" s="479"/>
      <c r="DU568" s="479"/>
      <c r="DV568" s="479"/>
      <c r="DW568" s="479"/>
      <c r="DX568" s="479"/>
      <c r="DY568" s="479"/>
      <c r="DZ568" s="479"/>
      <c r="EA568" s="479"/>
      <c r="EB568" s="479"/>
      <c r="EC568" s="479"/>
      <c r="ED568" s="479"/>
      <c r="EE568" s="479"/>
      <c r="EF568" s="479"/>
      <c r="EG568" s="479" t="s">
        <v>152</v>
      </c>
      <c r="EH568" s="479" t="s">
        <v>152</v>
      </c>
      <c r="EI568" s="479">
        <v>1641</v>
      </c>
      <c r="EJ568" s="479">
        <v>753</v>
      </c>
      <c r="EK568" s="479">
        <v>290</v>
      </c>
      <c r="EL568" s="479">
        <v>0</v>
      </c>
      <c r="EM568" s="479">
        <v>56</v>
      </c>
      <c r="EN568" s="479">
        <v>4149631</v>
      </c>
      <c r="EO568" s="479">
        <v>5511</v>
      </c>
      <c r="EP568" s="479">
        <v>11722</v>
      </c>
      <c r="EQ568" s="479">
        <v>2194904</v>
      </c>
      <c r="ER568" s="479">
        <v>7569</v>
      </c>
      <c r="ES568" s="479">
        <v>14802</v>
      </c>
      <c r="ET568" s="479">
        <v>0</v>
      </c>
      <c r="EU568" s="479">
        <v>0</v>
      </c>
      <c r="EV568" s="479">
        <v>0</v>
      </c>
      <c r="EW568" s="479">
        <v>603936</v>
      </c>
      <c r="EX568" s="479">
        <v>10785</v>
      </c>
      <c r="EY568" s="479">
        <v>21214</v>
      </c>
      <c r="EZ568" s="476"/>
      <c r="FA568" s="446">
        <f t="shared" si="2091"/>
        <v>7</v>
      </c>
      <c r="FB568" s="417">
        <f t="shared" si="2092"/>
        <v>2018</v>
      </c>
      <c r="FC568" s="448">
        <f t="shared" si="2093"/>
        <v>43282</v>
      </c>
      <c r="FD568" s="449">
        <f t="shared" si="2094"/>
        <v>31</v>
      </c>
      <c r="FE568" s="450"/>
      <c r="FF568" s="450"/>
      <c r="FG568" s="450"/>
      <c r="FH568" s="452">
        <f t="shared" si="2095"/>
        <v>1.9156043956043955</v>
      </c>
      <c r="FI568" s="452">
        <f t="shared" si="2096"/>
        <v>1.5951648351648351</v>
      </c>
      <c r="FJ568" s="452">
        <f t="shared" si="2097"/>
        <v>1.9126145172656801</v>
      </c>
      <c r="FK568" s="452">
        <f t="shared" si="2098"/>
        <v>1.6229739252995068</v>
      </c>
      <c r="FL568" s="452">
        <f t="shared" si="2099"/>
        <v>1.338562946015144</v>
      </c>
      <c r="FM568" s="452">
        <f t="shared" si="2100"/>
        <v>1.1377676090864521</v>
      </c>
      <c r="FN568" s="452">
        <f t="shared" si="2101"/>
        <v>1.6707000864304236</v>
      </c>
      <c r="FO568" s="452">
        <f t="shared" si="2102"/>
        <v>1.0569360414866034</v>
      </c>
      <c r="FP568" s="452">
        <f t="shared" si="2103"/>
        <v>1.7180156657963446</v>
      </c>
      <c r="FQ568" s="452">
        <f t="shared" si="2104"/>
        <v>1.0234986945169713</v>
      </c>
      <c r="FR568" s="453"/>
      <c r="FS568" s="446">
        <f t="shared" si="2116"/>
        <v>31199</v>
      </c>
      <c r="FT568" s="446" t="str">
        <f t="shared" si="2116"/>
        <v>-</v>
      </c>
      <c r="FU568" s="446">
        <f t="shared" si="2116"/>
        <v>686378</v>
      </c>
      <c r="FV568" s="446">
        <f t="shared" si="2116"/>
        <v>1684746</v>
      </c>
      <c r="FW568" s="446">
        <f t="shared" si="2116"/>
        <v>1483300</v>
      </c>
      <c r="FX568" s="446">
        <f t="shared" si="2116"/>
        <v>1172094</v>
      </c>
      <c r="FY568" s="446">
        <f t="shared" si="2116"/>
        <v>41486820</v>
      </c>
      <c r="FZ568" s="446">
        <f t="shared" si="2116"/>
        <v>91838032</v>
      </c>
      <c r="GA568" s="446">
        <f t="shared" si="2116"/>
        <v>3447383</v>
      </c>
      <c r="GB568" s="446"/>
      <c r="GC568" s="446"/>
      <c r="GD568" s="446"/>
      <c r="GE568" s="446"/>
      <c r="GF568" s="446"/>
      <c r="GG568" s="446"/>
      <c r="GH568" s="446"/>
      <c r="GI568" s="446"/>
      <c r="GJ568" s="446"/>
      <c r="GK568" s="446"/>
      <c r="GL568" s="446"/>
      <c r="GM568" s="446"/>
      <c r="GN568" s="446"/>
      <c r="GO568" s="446">
        <f t="shared" si="2117"/>
        <v>58740</v>
      </c>
      <c r="GP568" s="446">
        <f t="shared" si="2117"/>
        <v>55445</v>
      </c>
      <c r="GQ568" s="446">
        <f t="shared" si="2117"/>
        <v>0</v>
      </c>
      <c r="GR568" s="446">
        <f t="shared" si="2117"/>
        <v>8826666</v>
      </c>
      <c r="GS568" s="446">
        <f t="shared" si="2117"/>
        <v>4292580</v>
      </c>
      <c r="GT568" s="446">
        <f t="shared" si="2117"/>
        <v>0</v>
      </c>
      <c r="GU568" s="446">
        <f t="shared" si="2117"/>
        <v>1187984</v>
      </c>
      <c r="GV568" s="416"/>
      <c r="GX568" s="509"/>
      <c r="GY568" s="402"/>
      <c r="GZ568" s="402"/>
      <c r="HA568" s="402"/>
    </row>
    <row r="569" spans="1:209" ht="9.75" customHeight="1" x14ac:dyDescent="0.2">
      <c r="A569" s="417" t="str">
        <f t="shared" si="2090"/>
        <v>2018-19JULYRX7</v>
      </c>
      <c r="B569" s="458" t="str">
        <f t="shared" si="2107"/>
        <v>2018-19</v>
      </c>
      <c r="C569" s="402" t="s">
        <v>673</v>
      </c>
      <c r="D569" s="402" t="s">
        <v>649</v>
      </c>
      <c r="E569" s="402" t="s">
        <v>462</v>
      </c>
      <c r="F569" s="478" t="s">
        <v>449</v>
      </c>
      <c r="G569" s="478" t="s">
        <v>691</v>
      </c>
      <c r="H569" s="479">
        <v>142974</v>
      </c>
      <c r="I569" s="479">
        <v>113072</v>
      </c>
      <c r="J569" s="479">
        <v>2647801</v>
      </c>
      <c r="K569" s="506">
        <v>23</v>
      </c>
      <c r="L569" s="506">
        <v>1</v>
      </c>
      <c r="M569" s="479" t="s">
        <v>152</v>
      </c>
      <c r="N569" s="506">
        <v>109</v>
      </c>
      <c r="O569" s="506">
        <v>163</v>
      </c>
      <c r="P569" s="479" t="s">
        <v>152</v>
      </c>
      <c r="Q569" s="479" t="s">
        <v>152</v>
      </c>
      <c r="R569" s="479" t="s">
        <v>152</v>
      </c>
      <c r="S569" s="479">
        <v>93826</v>
      </c>
      <c r="T569" s="479">
        <v>9840</v>
      </c>
      <c r="U569" s="479">
        <v>7245</v>
      </c>
      <c r="V569" s="479">
        <v>48267</v>
      </c>
      <c r="W569" s="479">
        <v>22167</v>
      </c>
      <c r="X569" s="479">
        <v>3747</v>
      </c>
      <c r="Y569" s="479">
        <v>4729643</v>
      </c>
      <c r="Z569" s="479">
        <v>481</v>
      </c>
      <c r="AA569" s="479">
        <v>807</v>
      </c>
      <c r="AB569" s="479">
        <v>5015466</v>
      </c>
      <c r="AC569" s="479">
        <v>692</v>
      </c>
      <c r="AD569" s="479">
        <v>1183</v>
      </c>
      <c r="AE569" s="479">
        <v>74351342</v>
      </c>
      <c r="AF569" s="479">
        <v>1540</v>
      </c>
      <c r="AG569" s="479">
        <v>3417</v>
      </c>
      <c r="AH569" s="479">
        <v>94837020</v>
      </c>
      <c r="AI569" s="479">
        <v>4278</v>
      </c>
      <c r="AJ569" s="479">
        <v>10364</v>
      </c>
      <c r="AK569" s="479">
        <v>22381891</v>
      </c>
      <c r="AL569" s="479">
        <v>5973</v>
      </c>
      <c r="AM569" s="479">
        <v>11702</v>
      </c>
      <c r="AN569" s="479"/>
      <c r="AO569" s="479"/>
      <c r="AP569" s="479"/>
      <c r="AQ569" s="479"/>
      <c r="AR569" s="479"/>
      <c r="AS569" s="479"/>
      <c r="AT569" s="479">
        <v>5112</v>
      </c>
      <c r="AU569" s="479">
        <v>413</v>
      </c>
      <c r="AV569" s="479">
        <v>2650</v>
      </c>
      <c r="AW569" s="479">
        <v>5940</v>
      </c>
      <c r="AX569" s="479">
        <v>364</v>
      </c>
      <c r="AY569" s="479">
        <v>1685</v>
      </c>
      <c r="AZ569" s="479">
        <v>10</v>
      </c>
      <c r="BA569" s="479"/>
      <c r="BB569" s="479"/>
      <c r="BC569" s="479"/>
      <c r="BD569" s="479"/>
      <c r="BE569" s="479"/>
      <c r="BF569" s="479"/>
      <c r="BG569" s="479"/>
      <c r="BH569" s="479"/>
      <c r="BI569" s="479">
        <v>59306</v>
      </c>
      <c r="BJ569" s="479">
        <v>6013</v>
      </c>
      <c r="BK569" s="479">
        <v>23395</v>
      </c>
      <c r="BL569" s="479">
        <v>88714</v>
      </c>
      <c r="BM569" s="479">
        <v>18667</v>
      </c>
      <c r="BN569" s="479">
        <v>15854</v>
      </c>
      <c r="BO569" s="479">
        <v>13530</v>
      </c>
      <c r="BP569" s="479">
        <v>11688</v>
      </c>
      <c r="BQ569" s="479">
        <v>60833</v>
      </c>
      <c r="BR569" s="479">
        <v>51751</v>
      </c>
      <c r="BS569" s="479">
        <v>30248</v>
      </c>
      <c r="BT569" s="479">
        <v>23829</v>
      </c>
      <c r="BU569" s="479">
        <v>4789</v>
      </c>
      <c r="BV569" s="479">
        <v>4000</v>
      </c>
      <c r="BW569" s="479"/>
      <c r="BX569" s="479"/>
      <c r="BY569" s="479"/>
      <c r="BZ569" s="479"/>
      <c r="CA569" s="479"/>
      <c r="CB569" s="479"/>
      <c r="CC569" s="479"/>
      <c r="CD569" s="479"/>
      <c r="CE569" s="479"/>
      <c r="CF569" s="479"/>
      <c r="CG569" s="479"/>
      <c r="CH569" s="479"/>
      <c r="CI569" s="479"/>
      <c r="CJ569" s="479"/>
      <c r="CK569" s="479"/>
      <c r="CL569" s="479"/>
      <c r="CM569" s="479"/>
      <c r="CN569" s="479"/>
      <c r="CO569" s="479"/>
      <c r="CP569" s="479"/>
      <c r="CQ569" s="479"/>
      <c r="CR569" s="479"/>
      <c r="CS569" s="479"/>
      <c r="CT569" s="479"/>
      <c r="CU569" s="479"/>
      <c r="CV569" s="479"/>
      <c r="CW569" s="479"/>
      <c r="CX569" s="479"/>
      <c r="CY569" s="479"/>
      <c r="CZ569" s="479"/>
      <c r="DA569" s="479"/>
      <c r="DB569" s="479"/>
      <c r="DC569" s="479"/>
      <c r="DD569" s="479"/>
      <c r="DE569" s="479"/>
      <c r="DF569" s="479"/>
      <c r="DG569" s="479"/>
      <c r="DH569" s="479"/>
      <c r="DI569" s="479"/>
      <c r="DJ569" s="479"/>
      <c r="DK569" s="479">
        <v>0</v>
      </c>
      <c r="DL569" s="479">
        <v>0</v>
      </c>
      <c r="DM569" s="479">
        <v>0</v>
      </c>
      <c r="DN569" s="479">
        <v>0</v>
      </c>
      <c r="DO569" s="479">
        <v>5490</v>
      </c>
      <c r="DP569" s="479">
        <v>299916</v>
      </c>
      <c r="DQ569" s="479">
        <v>55</v>
      </c>
      <c r="DR569" s="479">
        <v>121</v>
      </c>
      <c r="DS569" s="479"/>
      <c r="DT569" s="479"/>
      <c r="DU569" s="479"/>
      <c r="DV569" s="479"/>
      <c r="DW569" s="479"/>
      <c r="DX569" s="479"/>
      <c r="DY569" s="479"/>
      <c r="DZ569" s="479"/>
      <c r="EA569" s="479"/>
      <c r="EB569" s="479"/>
      <c r="EC569" s="479"/>
      <c r="ED569" s="479"/>
      <c r="EE569" s="479"/>
      <c r="EF569" s="479"/>
      <c r="EG569" s="479" t="s">
        <v>152</v>
      </c>
      <c r="EH569" s="479" t="s">
        <v>152</v>
      </c>
      <c r="EI569" s="479">
        <v>233</v>
      </c>
      <c r="EJ569" s="479">
        <v>1504</v>
      </c>
      <c r="EK569" s="479">
        <v>1107</v>
      </c>
      <c r="EL569" s="479">
        <v>89</v>
      </c>
      <c r="EM569" s="479">
        <v>976</v>
      </c>
      <c r="EN569" s="479">
        <v>8620902</v>
      </c>
      <c r="EO569" s="479">
        <v>5732</v>
      </c>
      <c r="EP569" s="479">
        <v>11488</v>
      </c>
      <c r="EQ569" s="479">
        <v>6864705</v>
      </c>
      <c r="ER569" s="479">
        <v>6201</v>
      </c>
      <c r="ES569" s="479">
        <v>13070</v>
      </c>
      <c r="ET569" s="479">
        <v>644175</v>
      </c>
      <c r="EU569" s="479">
        <v>7238</v>
      </c>
      <c r="EV569" s="479">
        <v>14459</v>
      </c>
      <c r="EW569" s="479">
        <v>8594579</v>
      </c>
      <c r="EX569" s="479">
        <v>8806</v>
      </c>
      <c r="EY569" s="479">
        <v>18670</v>
      </c>
      <c r="EZ569" s="476"/>
      <c r="FA569" s="446">
        <f t="shared" si="2091"/>
        <v>7</v>
      </c>
      <c r="FB569" s="417">
        <f t="shared" si="2092"/>
        <v>2018</v>
      </c>
      <c r="FC569" s="448">
        <f t="shared" si="2093"/>
        <v>43282</v>
      </c>
      <c r="FD569" s="449">
        <f t="shared" si="2094"/>
        <v>31</v>
      </c>
      <c r="FE569" s="450"/>
      <c r="FF569" s="450"/>
      <c r="FG569" s="450"/>
      <c r="FH569" s="452">
        <f t="shared" si="2095"/>
        <v>1.8970528455284552</v>
      </c>
      <c r="FI569" s="452">
        <f t="shared" si="2096"/>
        <v>1.6111788617886178</v>
      </c>
      <c r="FJ569" s="452">
        <f t="shared" si="2097"/>
        <v>1.8674948240165632</v>
      </c>
      <c r="FK569" s="452">
        <f t="shared" si="2098"/>
        <v>1.6132505175983436</v>
      </c>
      <c r="FL569" s="452">
        <f t="shared" si="2099"/>
        <v>1.2603435059150143</v>
      </c>
      <c r="FM569" s="452">
        <f t="shared" si="2100"/>
        <v>1.0721818219487433</v>
      </c>
      <c r="FN569" s="452">
        <f t="shared" si="2101"/>
        <v>1.364550909008887</v>
      </c>
      <c r="FO569" s="452">
        <f t="shared" si="2102"/>
        <v>1.0749763161456218</v>
      </c>
      <c r="FP569" s="452">
        <f t="shared" si="2103"/>
        <v>1.2780891379770483</v>
      </c>
      <c r="FQ569" s="452">
        <f t="shared" si="2104"/>
        <v>1.0675206832132373</v>
      </c>
      <c r="FR569" s="453"/>
      <c r="FS569" s="446">
        <f t="shared" si="2116"/>
        <v>113072</v>
      </c>
      <c r="FT569" s="446" t="str">
        <f t="shared" si="2116"/>
        <v>-</v>
      </c>
      <c r="FU569" s="446">
        <f t="shared" si="2116"/>
        <v>12324848</v>
      </c>
      <c r="FV569" s="446">
        <f t="shared" si="2116"/>
        <v>18430736</v>
      </c>
      <c r="FW569" s="446">
        <f t="shared" si="2116"/>
        <v>7940880</v>
      </c>
      <c r="FX569" s="446">
        <f t="shared" si="2116"/>
        <v>8570835</v>
      </c>
      <c r="FY569" s="446">
        <f t="shared" si="2116"/>
        <v>164928339</v>
      </c>
      <c r="FZ569" s="446">
        <f t="shared" si="2116"/>
        <v>229738788</v>
      </c>
      <c r="GA569" s="446">
        <f t="shared" si="2116"/>
        <v>43847394</v>
      </c>
      <c r="GB569" s="446"/>
      <c r="GC569" s="446"/>
      <c r="GD569" s="446"/>
      <c r="GE569" s="446"/>
      <c r="GF569" s="446"/>
      <c r="GG569" s="446"/>
      <c r="GH569" s="446"/>
      <c r="GI569" s="446"/>
      <c r="GJ569" s="446"/>
      <c r="GK569" s="446"/>
      <c r="GL569" s="446"/>
      <c r="GM569" s="446"/>
      <c r="GN569" s="446"/>
      <c r="GO569" s="446">
        <f t="shared" si="2117"/>
        <v>0</v>
      </c>
      <c r="GP569" s="446">
        <f t="shared" si="2117"/>
        <v>664290</v>
      </c>
      <c r="GQ569" s="446">
        <f t="shared" si="2117"/>
        <v>0</v>
      </c>
      <c r="GR569" s="446">
        <f t="shared" si="2117"/>
        <v>17277952</v>
      </c>
      <c r="GS569" s="446">
        <f t="shared" si="2117"/>
        <v>14468490</v>
      </c>
      <c r="GT569" s="446">
        <f t="shared" si="2117"/>
        <v>1286851</v>
      </c>
      <c r="GU569" s="446">
        <f t="shared" si="2117"/>
        <v>18221920</v>
      </c>
      <c r="GV569" s="416"/>
      <c r="GX569" s="509"/>
      <c r="GY569" s="402"/>
      <c r="GZ569" s="402"/>
      <c r="HA569" s="402"/>
    </row>
    <row r="570" spans="1:209" ht="9.75" customHeight="1" x14ac:dyDescent="0.2">
      <c r="A570" s="493" t="str">
        <f t="shared" si="2090"/>
        <v>2018-19JULYRYE</v>
      </c>
      <c r="B570" s="494" t="str">
        <f t="shared" si="2107"/>
        <v>2018-19</v>
      </c>
      <c r="C570" s="480" t="s">
        <v>673</v>
      </c>
      <c r="D570" s="480" t="s">
        <v>663</v>
      </c>
      <c r="E570" s="480" t="s">
        <v>662</v>
      </c>
      <c r="F570" s="495" t="s">
        <v>456</v>
      </c>
      <c r="G570" s="495" t="s">
        <v>692</v>
      </c>
      <c r="H570" s="496">
        <v>69737</v>
      </c>
      <c r="I570" s="496">
        <v>45106</v>
      </c>
      <c r="J570" s="496">
        <v>558665</v>
      </c>
      <c r="K570" s="507">
        <v>12</v>
      </c>
      <c r="L570" s="507">
        <v>4</v>
      </c>
      <c r="M570" s="496" t="s">
        <v>152</v>
      </c>
      <c r="N570" s="507">
        <v>69</v>
      </c>
      <c r="O570" s="507">
        <v>127</v>
      </c>
      <c r="P570" s="496" t="s">
        <v>152</v>
      </c>
      <c r="Q570" s="496" t="s">
        <v>152</v>
      </c>
      <c r="R570" s="496" t="s">
        <v>152</v>
      </c>
      <c r="S570" s="496">
        <v>46884</v>
      </c>
      <c r="T570" s="496">
        <v>2542</v>
      </c>
      <c r="U570" s="496">
        <v>1530</v>
      </c>
      <c r="V570" s="496">
        <v>21738</v>
      </c>
      <c r="W570" s="496">
        <v>14969</v>
      </c>
      <c r="X570" s="496">
        <v>1222</v>
      </c>
      <c r="Y570" s="496">
        <v>1097332</v>
      </c>
      <c r="Z570" s="496">
        <v>432</v>
      </c>
      <c r="AA570" s="496">
        <v>772</v>
      </c>
      <c r="AB570" s="496">
        <v>989107</v>
      </c>
      <c r="AC570" s="496">
        <v>646</v>
      </c>
      <c r="AD570" s="496">
        <v>1230</v>
      </c>
      <c r="AE570" s="496">
        <v>22073920</v>
      </c>
      <c r="AF570" s="496">
        <v>1015</v>
      </c>
      <c r="AG570" s="496">
        <v>2025</v>
      </c>
      <c r="AH570" s="496">
        <v>51289059</v>
      </c>
      <c r="AI570" s="496">
        <v>3426</v>
      </c>
      <c r="AJ570" s="496">
        <v>8100</v>
      </c>
      <c r="AK570" s="496">
        <v>5934072</v>
      </c>
      <c r="AL570" s="496">
        <v>4856</v>
      </c>
      <c r="AM570" s="496">
        <v>10820</v>
      </c>
      <c r="AN570" s="496"/>
      <c r="AO570" s="496"/>
      <c r="AP570" s="496"/>
      <c r="AQ570" s="496"/>
      <c r="AR570" s="496"/>
      <c r="AS570" s="496"/>
      <c r="AT570" s="496">
        <v>2841</v>
      </c>
      <c r="AU570" s="496">
        <v>21</v>
      </c>
      <c r="AV570" s="496">
        <v>145</v>
      </c>
      <c r="AW570" s="496">
        <v>311</v>
      </c>
      <c r="AX570" s="496">
        <v>190</v>
      </c>
      <c r="AY570" s="496">
        <v>2485</v>
      </c>
      <c r="AZ570" s="496">
        <v>0</v>
      </c>
      <c r="BA570" s="496"/>
      <c r="BB570" s="496"/>
      <c r="BC570" s="496"/>
      <c r="BD570" s="496"/>
      <c r="BE570" s="496"/>
      <c r="BF570" s="496"/>
      <c r="BG570" s="496"/>
      <c r="BH570" s="496"/>
      <c r="BI570" s="496">
        <v>25424</v>
      </c>
      <c r="BJ570" s="496">
        <v>2822</v>
      </c>
      <c r="BK570" s="496">
        <v>15797</v>
      </c>
      <c r="BL570" s="496">
        <v>44043</v>
      </c>
      <c r="BM570" s="496">
        <v>4992</v>
      </c>
      <c r="BN570" s="496">
        <v>3890</v>
      </c>
      <c r="BO570" s="496">
        <v>2991</v>
      </c>
      <c r="BP570" s="496">
        <v>2402</v>
      </c>
      <c r="BQ570" s="496">
        <v>30395</v>
      </c>
      <c r="BR570" s="496">
        <v>25238</v>
      </c>
      <c r="BS570" s="496">
        <v>21441</v>
      </c>
      <c r="BT570" s="496">
        <v>16789</v>
      </c>
      <c r="BU570" s="496">
        <v>1890</v>
      </c>
      <c r="BV570" s="496">
        <v>1405</v>
      </c>
      <c r="BW570" s="496"/>
      <c r="BX570" s="496"/>
      <c r="BY570" s="496"/>
      <c r="BZ570" s="496"/>
      <c r="CA570" s="496"/>
      <c r="CB570" s="496"/>
      <c r="CC570" s="496"/>
      <c r="CD570" s="496"/>
      <c r="CE570" s="496"/>
      <c r="CF570" s="496"/>
      <c r="CG570" s="496"/>
      <c r="CH570" s="496"/>
      <c r="CI570" s="496"/>
      <c r="CJ570" s="496"/>
      <c r="CK570" s="496"/>
      <c r="CL570" s="496"/>
      <c r="CM570" s="496"/>
      <c r="CN570" s="496"/>
      <c r="CO570" s="496"/>
      <c r="CP570" s="496"/>
      <c r="CQ570" s="496"/>
      <c r="CR570" s="496"/>
      <c r="CS570" s="496"/>
      <c r="CT570" s="496"/>
      <c r="CU570" s="496"/>
      <c r="CV570" s="496"/>
      <c r="CW570" s="496"/>
      <c r="CX570" s="496"/>
      <c r="CY570" s="496"/>
      <c r="CZ570" s="496"/>
      <c r="DA570" s="496"/>
      <c r="DB570" s="496"/>
      <c r="DC570" s="496"/>
      <c r="DD570" s="496"/>
      <c r="DE570" s="496"/>
      <c r="DF570" s="496"/>
      <c r="DG570" s="496"/>
      <c r="DH570" s="496"/>
      <c r="DI570" s="496"/>
      <c r="DJ570" s="496"/>
      <c r="DK570" s="496">
        <v>217</v>
      </c>
      <c r="DL570" s="496">
        <v>68898</v>
      </c>
      <c r="DM570" s="496">
        <v>318</v>
      </c>
      <c r="DN570" s="496">
        <v>559</v>
      </c>
      <c r="DO570" s="496">
        <v>2034</v>
      </c>
      <c r="DP570" s="496">
        <v>83603</v>
      </c>
      <c r="DQ570" s="496">
        <v>41</v>
      </c>
      <c r="DR570" s="496">
        <v>89</v>
      </c>
      <c r="DS570" s="496"/>
      <c r="DT570" s="496"/>
      <c r="DU570" s="496"/>
      <c r="DV570" s="496"/>
      <c r="DW570" s="496"/>
      <c r="DX570" s="496"/>
      <c r="DY570" s="496"/>
      <c r="DZ570" s="496"/>
      <c r="EA570" s="496"/>
      <c r="EB570" s="496"/>
      <c r="EC570" s="496"/>
      <c r="ED570" s="496"/>
      <c r="EE570" s="496"/>
      <c r="EF570" s="496"/>
      <c r="EG570" s="496" t="s">
        <v>152</v>
      </c>
      <c r="EH570" s="496" t="s">
        <v>152</v>
      </c>
      <c r="EI570" s="496">
        <v>2</v>
      </c>
      <c r="EJ570" s="496">
        <v>1906</v>
      </c>
      <c r="EK570" s="496">
        <v>1273</v>
      </c>
      <c r="EL570" s="496">
        <v>0</v>
      </c>
      <c r="EM570" s="496">
        <v>392</v>
      </c>
      <c r="EN570" s="496">
        <v>5133383</v>
      </c>
      <c r="EO570" s="496">
        <v>2693</v>
      </c>
      <c r="EP570" s="496">
        <v>4624</v>
      </c>
      <c r="EQ570" s="496">
        <v>7144265</v>
      </c>
      <c r="ER570" s="496">
        <v>5612</v>
      </c>
      <c r="ES570" s="496">
        <v>9833</v>
      </c>
      <c r="ET570" s="496">
        <v>0</v>
      </c>
      <c r="EU570" s="496">
        <v>0</v>
      </c>
      <c r="EV570" s="496">
        <v>0</v>
      </c>
      <c r="EW570" s="496">
        <v>3316067</v>
      </c>
      <c r="EX570" s="496">
        <v>8459</v>
      </c>
      <c r="EY570" s="496">
        <v>17168</v>
      </c>
      <c r="EZ570" s="497"/>
      <c r="FA570" s="482">
        <f t="shared" si="2091"/>
        <v>7</v>
      </c>
      <c r="FB570" s="493">
        <f t="shared" si="2092"/>
        <v>2018</v>
      </c>
      <c r="FC570" s="498">
        <f t="shared" si="2093"/>
        <v>43282</v>
      </c>
      <c r="FD570" s="499">
        <f t="shared" si="2094"/>
        <v>31</v>
      </c>
      <c r="FE570" s="500"/>
      <c r="FF570" s="500"/>
      <c r="FG570" s="500"/>
      <c r="FH570" s="481">
        <f t="shared" si="2095"/>
        <v>1.963808025177026</v>
      </c>
      <c r="FI570" s="481">
        <f t="shared" si="2096"/>
        <v>1.5302911093627065</v>
      </c>
      <c r="FJ570" s="481">
        <f t="shared" si="2097"/>
        <v>1.9549019607843137</v>
      </c>
      <c r="FK570" s="481">
        <f t="shared" si="2098"/>
        <v>1.5699346405228758</v>
      </c>
      <c r="FL570" s="481">
        <f t="shared" si="2099"/>
        <v>1.3982427086208482</v>
      </c>
      <c r="FM570" s="481">
        <f t="shared" si="2100"/>
        <v>1.1610083724353666</v>
      </c>
      <c r="FN570" s="481">
        <f t="shared" si="2101"/>
        <v>1.4323602111029461</v>
      </c>
      <c r="FO570" s="481">
        <f t="shared" si="2102"/>
        <v>1.1215846081902598</v>
      </c>
      <c r="FP570" s="481">
        <f t="shared" si="2103"/>
        <v>1.546644844517185</v>
      </c>
      <c r="FQ570" s="481">
        <f t="shared" si="2104"/>
        <v>1.1497545008183305</v>
      </c>
      <c r="FR570" s="501"/>
      <c r="FS570" s="482">
        <f t="shared" si="2116"/>
        <v>180424</v>
      </c>
      <c r="FT570" s="482" t="str">
        <f t="shared" si="2116"/>
        <v>-</v>
      </c>
      <c r="FU570" s="482">
        <f t="shared" si="2116"/>
        <v>3112314</v>
      </c>
      <c r="FV570" s="482">
        <f t="shared" si="2116"/>
        <v>5728462</v>
      </c>
      <c r="FW570" s="482">
        <f t="shared" si="2116"/>
        <v>1962424</v>
      </c>
      <c r="FX570" s="482">
        <f t="shared" si="2116"/>
        <v>1881900</v>
      </c>
      <c r="FY570" s="482">
        <f t="shared" si="2116"/>
        <v>44019450</v>
      </c>
      <c r="FZ570" s="482">
        <f t="shared" si="2116"/>
        <v>121248900</v>
      </c>
      <c r="GA570" s="482">
        <f t="shared" si="2116"/>
        <v>13222040</v>
      </c>
      <c r="GB570" s="482"/>
      <c r="GC570" s="482"/>
      <c r="GD570" s="482"/>
      <c r="GE570" s="482"/>
      <c r="GF570" s="482"/>
      <c r="GG570" s="482"/>
      <c r="GH570" s="482"/>
      <c r="GI570" s="482"/>
      <c r="GJ570" s="482"/>
      <c r="GK570" s="482"/>
      <c r="GL570" s="482"/>
      <c r="GM570" s="482"/>
      <c r="GN570" s="482"/>
      <c r="GO570" s="482">
        <f t="shared" si="2117"/>
        <v>121303</v>
      </c>
      <c r="GP570" s="482">
        <f t="shared" si="2117"/>
        <v>181026</v>
      </c>
      <c r="GQ570" s="482">
        <f t="shared" si="2117"/>
        <v>0</v>
      </c>
      <c r="GR570" s="482">
        <f t="shared" si="2117"/>
        <v>8813344</v>
      </c>
      <c r="GS570" s="482">
        <f t="shared" si="2117"/>
        <v>12517409</v>
      </c>
      <c r="GT570" s="482">
        <f t="shared" si="2117"/>
        <v>0</v>
      </c>
      <c r="GU570" s="482">
        <f t="shared" si="2117"/>
        <v>6729856</v>
      </c>
      <c r="GV570" s="502"/>
      <c r="GX570" s="509"/>
      <c r="GY570" s="402"/>
      <c r="GZ570" s="402"/>
      <c r="HA570" s="402"/>
    </row>
    <row r="571" spans="1:209" ht="9.75" customHeight="1" x14ac:dyDescent="0.2">
      <c r="A571" s="417" t="str">
        <f t="shared" ref="A571:A634" si="2118">B571&amp;C571&amp;F571</f>
        <v>2018-19JULYRYD</v>
      </c>
      <c r="B571" s="458" t="str">
        <f t="shared" si="2107"/>
        <v>2018-19</v>
      </c>
      <c r="C571" s="402" t="s">
        <v>673</v>
      </c>
      <c r="D571" s="402" t="s">
        <v>663</v>
      </c>
      <c r="E571" s="402" t="s">
        <v>662</v>
      </c>
      <c r="F571" s="478" t="s">
        <v>455</v>
      </c>
      <c r="G571" s="478" t="s">
        <v>693</v>
      </c>
      <c r="H571" s="479">
        <v>84643</v>
      </c>
      <c r="I571" s="479">
        <v>70072</v>
      </c>
      <c r="J571" s="479">
        <v>1749258</v>
      </c>
      <c r="K571" s="506">
        <v>25</v>
      </c>
      <c r="L571" s="506">
        <v>3</v>
      </c>
      <c r="M571" s="479" t="s">
        <v>152</v>
      </c>
      <c r="N571" s="506">
        <v>142</v>
      </c>
      <c r="O571" s="506">
        <v>245</v>
      </c>
      <c r="P571" s="479" t="s">
        <v>152</v>
      </c>
      <c r="Q571" s="479" t="s">
        <v>152</v>
      </c>
      <c r="R571" s="479" t="s">
        <v>152</v>
      </c>
      <c r="S571" s="479">
        <v>60641</v>
      </c>
      <c r="T571" s="479">
        <v>3596</v>
      </c>
      <c r="U571" s="479">
        <v>2277</v>
      </c>
      <c r="V571" s="479">
        <v>29660</v>
      </c>
      <c r="W571" s="479">
        <v>20299</v>
      </c>
      <c r="X571" s="479">
        <v>1019</v>
      </c>
      <c r="Y571" s="479">
        <v>1789017</v>
      </c>
      <c r="Z571" s="479">
        <v>498</v>
      </c>
      <c r="AA571" s="479">
        <v>908</v>
      </c>
      <c r="AB571" s="479">
        <v>1443369</v>
      </c>
      <c r="AC571" s="479">
        <v>634</v>
      </c>
      <c r="AD571" s="479">
        <v>1224</v>
      </c>
      <c r="AE571" s="479">
        <v>34582882</v>
      </c>
      <c r="AF571" s="479">
        <v>1166</v>
      </c>
      <c r="AG571" s="479">
        <v>2245</v>
      </c>
      <c r="AH571" s="479">
        <v>114411955</v>
      </c>
      <c r="AI571" s="479">
        <v>5636</v>
      </c>
      <c r="AJ571" s="479">
        <v>12918</v>
      </c>
      <c r="AK571" s="479">
        <v>7106807</v>
      </c>
      <c r="AL571" s="479">
        <v>6974</v>
      </c>
      <c r="AM571" s="479">
        <v>16402</v>
      </c>
      <c r="AN571" s="479"/>
      <c r="AO571" s="479"/>
      <c r="AP571" s="479"/>
      <c r="AQ571" s="479"/>
      <c r="AR571" s="479"/>
      <c r="AS571" s="479"/>
      <c r="AT571" s="479">
        <v>3982</v>
      </c>
      <c r="AU571" s="479">
        <v>155</v>
      </c>
      <c r="AV571" s="479">
        <v>604</v>
      </c>
      <c r="AW571" s="479">
        <v>857</v>
      </c>
      <c r="AX571" s="479">
        <v>311</v>
      </c>
      <c r="AY571" s="479">
        <v>2912</v>
      </c>
      <c r="AZ571" s="479">
        <v>712</v>
      </c>
      <c r="BA571" s="479"/>
      <c r="BB571" s="479"/>
      <c r="BC571" s="479"/>
      <c r="BD571" s="479"/>
      <c r="BE571" s="479"/>
      <c r="BF571" s="479"/>
      <c r="BG571" s="479"/>
      <c r="BH571" s="479"/>
      <c r="BI571" s="479">
        <v>36295</v>
      </c>
      <c r="BJ571" s="479">
        <v>454</v>
      </c>
      <c r="BK571" s="479">
        <v>19910</v>
      </c>
      <c r="BL571" s="479">
        <v>56659</v>
      </c>
      <c r="BM571" s="479">
        <v>8324</v>
      </c>
      <c r="BN571" s="479">
        <v>6086</v>
      </c>
      <c r="BO571" s="479">
        <v>5245</v>
      </c>
      <c r="BP571" s="479">
        <v>3916</v>
      </c>
      <c r="BQ571" s="479">
        <v>42551</v>
      </c>
      <c r="BR571" s="479">
        <v>33192</v>
      </c>
      <c r="BS571" s="479">
        <v>35971</v>
      </c>
      <c r="BT571" s="479">
        <v>21542</v>
      </c>
      <c r="BU571" s="479">
        <v>1938</v>
      </c>
      <c r="BV571" s="479">
        <v>1057</v>
      </c>
      <c r="BW571" s="479"/>
      <c r="BX571" s="479"/>
      <c r="BY571" s="479"/>
      <c r="BZ571" s="479"/>
      <c r="CA571" s="479"/>
      <c r="CB571" s="479"/>
      <c r="CC571" s="479"/>
      <c r="CD571" s="479"/>
      <c r="CE571" s="479"/>
      <c r="CF571" s="479"/>
      <c r="CG571" s="479"/>
      <c r="CH571" s="479"/>
      <c r="CI571" s="479"/>
      <c r="CJ571" s="479"/>
      <c r="CK571" s="479"/>
      <c r="CL571" s="479"/>
      <c r="CM571" s="479"/>
      <c r="CN571" s="479"/>
      <c r="CO571" s="479"/>
      <c r="CP571" s="479"/>
      <c r="CQ571" s="479"/>
      <c r="CR571" s="479"/>
      <c r="CS571" s="479"/>
      <c r="CT571" s="479"/>
      <c r="CU571" s="479"/>
      <c r="CV571" s="479"/>
      <c r="CW571" s="479"/>
      <c r="CX571" s="479"/>
      <c r="CY571" s="479"/>
      <c r="CZ571" s="479"/>
      <c r="DA571" s="479"/>
      <c r="DB571" s="479"/>
      <c r="DC571" s="479"/>
      <c r="DD571" s="479"/>
      <c r="DE571" s="479"/>
      <c r="DF571" s="479"/>
      <c r="DG571" s="479"/>
      <c r="DH571" s="479"/>
      <c r="DI571" s="479"/>
      <c r="DJ571" s="479"/>
      <c r="DK571" s="479">
        <v>295</v>
      </c>
      <c r="DL571" s="479">
        <v>100360</v>
      </c>
      <c r="DM571" s="479">
        <v>340</v>
      </c>
      <c r="DN571" s="479">
        <v>555</v>
      </c>
      <c r="DO571" s="479">
        <v>2752</v>
      </c>
      <c r="DP571" s="479">
        <v>186445</v>
      </c>
      <c r="DQ571" s="479">
        <v>68</v>
      </c>
      <c r="DR571" s="479">
        <v>123</v>
      </c>
      <c r="DS571" s="479"/>
      <c r="DT571" s="479"/>
      <c r="DU571" s="479"/>
      <c r="DV571" s="479"/>
      <c r="DW571" s="479"/>
      <c r="DX571" s="479"/>
      <c r="DY571" s="479"/>
      <c r="DZ571" s="479"/>
      <c r="EA571" s="479"/>
      <c r="EB571" s="479"/>
      <c r="EC571" s="479"/>
      <c r="ED571" s="479"/>
      <c r="EE571" s="479"/>
      <c r="EF571" s="479"/>
      <c r="EG571" s="479" t="s">
        <v>152</v>
      </c>
      <c r="EH571" s="479" t="s">
        <v>152</v>
      </c>
      <c r="EI571" s="479">
        <v>3</v>
      </c>
      <c r="EJ571" s="479">
        <v>228</v>
      </c>
      <c r="EK571" s="479">
        <v>1517</v>
      </c>
      <c r="EL571" s="479">
        <v>0</v>
      </c>
      <c r="EM571" s="479">
        <v>337</v>
      </c>
      <c r="EN571" s="479">
        <v>1349517</v>
      </c>
      <c r="EO571" s="479">
        <v>5919</v>
      </c>
      <c r="EP571" s="479">
        <v>10955</v>
      </c>
      <c r="EQ571" s="479">
        <v>12071122</v>
      </c>
      <c r="ER571" s="479">
        <v>7957</v>
      </c>
      <c r="ES571" s="479">
        <v>18057</v>
      </c>
      <c r="ET571" s="479">
        <v>0</v>
      </c>
      <c r="EU571" s="479">
        <v>0</v>
      </c>
      <c r="EV571" s="479">
        <v>0</v>
      </c>
      <c r="EW571" s="479">
        <v>3698123</v>
      </c>
      <c r="EX571" s="479">
        <v>10974</v>
      </c>
      <c r="EY571" s="479">
        <v>24545</v>
      </c>
      <c r="EZ571" s="476"/>
      <c r="FA571" s="446">
        <f t="shared" ref="FA571:FA634" si="2119">MONTH(1&amp;C571)</f>
        <v>7</v>
      </c>
      <c r="FB571" s="417">
        <f t="shared" ref="FB571:FB634" si="2120">LEFT($B571,4)+IF(FA571&lt;4,1,0)</f>
        <v>2018</v>
      </c>
      <c r="FC571" s="448">
        <f t="shared" ref="FC571:FC634" si="2121">DATE($FB571,$FA571,1)</f>
        <v>43282</v>
      </c>
      <c r="FD571" s="449">
        <f t="shared" ref="FD571:FD634" si="2122">DAY(EOMONTH($FC571,0))</f>
        <v>31</v>
      </c>
      <c r="FE571" s="450"/>
      <c r="FF571" s="450"/>
      <c r="FG571" s="450"/>
      <c r="FH571" s="452">
        <f t="shared" ref="FH571:FH634" si="2123">IFERROR(BM571/HLOOKUP(FH$3,$T$5:$X$10112,ROW()-4,0),"-")</f>
        <v>2.3147942157953283</v>
      </c>
      <c r="FI571" s="452">
        <f t="shared" ref="FI571:FI634" si="2124">IFERROR(BN571/HLOOKUP(FI$3,$T$5:$X$10112,ROW()-4,0),"-")</f>
        <v>1.6924360400444938</v>
      </c>
      <c r="FJ571" s="452">
        <f t="shared" ref="FJ571:FJ634" si="2125">IFERROR(BO571/HLOOKUP(FJ$3,$T$5:$X$10112,ROW()-4,0),"-")</f>
        <v>2.3034694773825208</v>
      </c>
      <c r="FK571" s="452">
        <f t="shared" ref="FK571:FK634" si="2126">IFERROR(BP571/HLOOKUP(FK$3,$T$5:$X$10112,ROW()-4,0),"-")</f>
        <v>1.7198067632850242</v>
      </c>
      <c r="FL571" s="452">
        <f t="shared" ref="FL571:FL634" si="2127">IFERROR(BQ571/HLOOKUP(FL$3,$T$5:$X$10112,ROW()-4,0),"-")</f>
        <v>1.4346257585974376</v>
      </c>
      <c r="FM571" s="452">
        <f t="shared" ref="FM571:FM634" si="2128">IFERROR(BR571/HLOOKUP(FM$3,$T$5:$X$10112,ROW()-4,0),"-")</f>
        <v>1.1190829399865139</v>
      </c>
      <c r="FN571" s="452">
        <f t="shared" ref="FN571:FN634" si="2129">IFERROR(BS571/HLOOKUP(FN$3,$T$5:$X$10112,ROW()-4,0),"-")</f>
        <v>1.7720577368343269</v>
      </c>
      <c r="FO571" s="452">
        <f t="shared" ref="FO571:FO634" si="2130">IFERROR(BT571/HLOOKUP(FO$3,$T$5:$X$10112,ROW()-4,0),"-")</f>
        <v>1.0612345435735751</v>
      </c>
      <c r="FP571" s="452">
        <f t="shared" ref="FP571:FP634" si="2131">IFERROR(BU571/HLOOKUP(FP$3,$T$5:$X$10112,ROW()-4,0),"-")</f>
        <v>1.901864573110893</v>
      </c>
      <c r="FQ571" s="452">
        <f t="shared" ref="FQ571:FQ634" si="2132">IFERROR(BV571/HLOOKUP(FQ$3,$T$5:$X$10112,ROW()-4,0),"-")</f>
        <v>1.0372914622178606</v>
      </c>
      <c r="FR571" s="453"/>
      <c r="FS571" s="446">
        <f t="shared" si="2116"/>
        <v>210216</v>
      </c>
      <c r="FT571" s="446" t="str">
        <f t="shared" si="2116"/>
        <v>-</v>
      </c>
      <c r="FU571" s="446">
        <f t="shared" si="2116"/>
        <v>9950224</v>
      </c>
      <c r="FV571" s="446">
        <f t="shared" si="2116"/>
        <v>17167640</v>
      </c>
      <c r="FW571" s="446">
        <f t="shared" si="2116"/>
        <v>3265168</v>
      </c>
      <c r="FX571" s="446">
        <f t="shared" si="2116"/>
        <v>2787048</v>
      </c>
      <c r="FY571" s="446">
        <f t="shared" si="2116"/>
        <v>66586700</v>
      </c>
      <c r="FZ571" s="446">
        <f t="shared" si="2116"/>
        <v>262222482</v>
      </c>
      <c r="GA571" s="446">
        <f t="shared" si="2116"/>
        <v>16713638</v>
      </c>
      <c r="GB571" s="446"/>
      <c r="GC571" s="446"/>
      <c r="GD571" s="446"/>
      <c r="GE571" s="446"/>
      <c r="GF571" s="446"/>
      <c r="GG571" s="446"/>
      <c r="GH571" s="446"/>
      <c r="GI571" s="446"/>
      <c r="GJ571" s="446"/>
      <c r="GK571" s="446"/>
      <c r="GL571" s="446"/>
      <c r="GM571" s="446"/>
      <c r="GN571" s="446"/>
      <c r="GO571" s="446">
        <f t="shared" si="2117"/>
        <v>163725</v>
      </c>
      <c r="GP571" s="446">
        <f t="shared" si="2117"/>
        <v>338496</v>
      </c>
      <c r="GQ571" s="446">
        <f t="shared" si="2117"/>
        <v>0</v>
      </c>
      <c r="GR571" s="446">
        <f t="shared" si="2117"/>
        <v>2497740</v>
      </c>
      <c r="GS571" s="446">
        <f t="shared" si="2117"/>
        <v>27392469</v>
      </c>
      <c r="GT571" s="446">
        <f t="shared" si="2117"/>
        <v>0</v>
      </c>
      <c r="GU571" s="446">
        <f t="shared" si="2117"/>
        <v>8271665</v>
      </c>
      <c r="GV571" s="416"/>
      <c r="GX571" s="509"/>
      <c r="GY571" s="402"/>
      <c r="GZ571" s="402"/>
      <c r="HA571" s="402"/>
    </row>
    <row r="572" spans="1:209" ht="9.75" customHeight="1" x14ac:dyDescent="0.2">
      <c r="A572" s="417" t="str">
        <f t="shared" si="2118"/>
        <v>2018-19JULYRYF</v>
      </c>
      <c r="B572" s="458" t="str">
        <f t="shared" si="2107"/>
        <v>2018-19</v>
      </c>
      <c r="C572" s="402" t="s">
        <v>673</v>
      </c>
      <c r="D572" s="402" t="s">
        <v>667</v>
      </c>
      <c r="E572" s="402" t="s">
        <v>666</v>
      </c>
      <c r="F572" s="478" t="s">
        <v>457</v>
      </c>
      <c r="G572" s="478" t="s">
        <v>694</v>
      </c>
      <c r="H572" s="479">
        <v>112795</v>
      </c>
      <c r="I572" s="479">
        <v>85558</v>
      </c>
      <c r="J572" s="479">
        <v>627928</v>
      </c>
      <c r="K572" s="506">
        <v>7</v>
      </c>
      <c r="L572" s="506">
        <v>2</v>
      </c>
      <c r="M572" s="479" t="s">
        <v>152</v>
      </c>
      <c r="N572" s="506">
        <v>36</v>
      </c>
      <c r="O572" s="506">
        <v>83</v>
      </c>
      <c r="P572" s="479" t="s">
        <v>152</v>
      </c>
      <c r="Q572" s="479" t="s">
        <v>152</v>
      </c>
      <c r="R572" s="479" t="s">
        <v>152</v>
      </c>
      <c r="S572" s="479">
        <v>74499</v>
      </c>
      <c r="T572" s="479">
        <v>5022</v>
      </c>
      <c r="U572" s="479">
        <v>3099</v>
      </c>
      <c r="V572" s="479">
        <v>39543</v>
      </c>
      <c r="W572" s="479">
        <v>18925</v>
      </c>
      <c r="X572" s="479">
        <v>695</v>
      </c>
      <c r="Y572" s="479">
        <v>2155407</v>
      </c>
      <c r="Z572" s="479">
        <v>429</v>
      </c>
      <c r="AA572" s="479">
        <v>790</v>
      </c>
      <c r="AB572" s="479">
        <v>2160294</v>
      </c>
      <c r="AC572" s="479">
        <v>697</v>
      </c>
      <c r="AD572" s="479">
        <v>1310</v>
      </c>
      <c r="AE572" s="479">
        <v>66644699</v>
      </c>
      <c r="AF572" s="479">
        <v>1685</v>
      </c>
      <c r="AG572" s="479">
        <v>3584</v>
      </c>
      <c r="AH572" s="479">
        <v>91020995</v>
      </c>
      <c r="AI572" s="479">
        <v>4810</v>
      </c>
      <c r="AJ572" s="479">
        <v>11415</v>
      </c>
      <c r="AK572" s="479">
        <v>7523193</v>
      </c>
      <c r="AL572" s="479">
        <v>10825</v>
      </c>
      <c r="AM572" s="479">
        <v>23072</v>
      </c>
      <c r="AN572" s="479"/>
      <c r="AO572" s="479"/>
      <c r="AP572" s="479"/>
      <c r="AQ572" s="479"/>
      <c r="AR572" s="479"/>
      <c r="AS572" s="479"/>
      <c r="AT572" s="479">
        <v>4417</v>
      </c>
      <c r="AU572" s="479">
        <v>406</v>
      </c>
      <c r="AV572" s="479">
        <v>1469</v>
      </c>
      <c r="AW572" s="479">
        <v>4504</v>
      </c>
      <c r="AX572" s="479">
        <v>564</v>
      </c>
      <c r="AY572" s="479">
        <v>1978</v>
      </c>
      <c r="AZ572" s="479">
        <v>23</v>
      </c>
      <c r="BA572" s="479"/>
      <c r="BB572" s="479"/>
      <c r="BC572" s="479"/>
      <c r="BD572" s="479"/>
      <c r="BE572" s="479"/>
      <c r="BF572" s="479"/>
      <c r="BG572" s="479"/>
      <c r="BH572" s="479"/>
      <c r="BI572" s="479">
        <v>38580</v>
      </c>
      <c r="BJ572" s="479">
        <v>3593</v>
      </c>
      <c r="BK572" s="479">
        <v>27909</v>
      </c>
      <c r="BL572" s="479">
        <v>70082</v>
      </c>
      <c r="BM572" s="479">
        <v>11008</v>
      </c>
      <c r="BN572" s="479">
        <v>8607</v>
      </c>
      <c r="BO572" s="479">
        <v>6901</v>
      </c>
      <c r="BP572" s="479">
        <v>5472</v>
      </c>
      <c r="BQ572" s="479">
        <v>54392</v>
      </c>
      <c r="BR572" s="479">
        <v>45970</v>
      </c>
      <c r="BS572" s="479">
        <v>26591</v>
      </c>
      <c r="BT572" s="479">
        <v>20190</v>
      </c>
      <c r="BU572" s="479">
        <v>964</v>
      </c>
      <c r="BV572" s="479">
        <v>711</v>
      </c>
      <c r="BW572" s="479"/>
      <c r="BX572" s="479"/>
      <c r="BY572" s="479"/>
      <c r="BZ572" s="479"/>
      <c r="CA572" s="479"/>
      <c r="CB572" s="479"/>
      <c r="CC572" s="479"/>
      <c r="CD572" s="479"/>
      <c r="CE572" s="479"/>
      <c r="CF572" s="479"/>
      <c r="CG572" s="479"/>
      <c r="CH572" s="479"/>
      <c r="CI572" s="479"/>
      <c r="CJ572" s="479"/>
      <c r="CK572" s="479"/>
      <c r="CL572" s="479"/>
      <c r="CM572" s="479"/>
      <c r="CN572" s="479"/>
      <c r="CO572" s="479"/>
      <c r="CP572" s="479"/>
      <c r="CQ572" s="479"/>
      <c r="CR572" s="479"/>
      <c r="CS572" s="479"/>
      <c r="CT572" s="479"/>
      <c r="CU572" s="479"/>
      <c r="CV572" s="479"/>
      <c r="CW572" s="479"/>
      <c r="CX572" s="479"/>
      <c r="CY572" s="479"/>
      <c r="CZ572" s="479"/>
      <c r="DA572" s="479"/>
      <c r="DB572" s="479"/>
      <c r="DC572" s="479"/>
      <c r="DD572" s="479"/>
      <c r="DE572" s="479"/>
      <c r="DF572" s="479"/>
      <c r="DG572" s="479"/>
      <c r="DH572" s="479"/>
      <c r="DI572" s="479"/>
      <c r="DJ572" s="479"/>
      <c r="DK572" s="479">
        <v>380</v>
      </c>
      <c r="DL572" s="479">
        <v>158429</v>
      </c>
      <c r="DM572" s="479">
        <v>417</v>
      </c>
      <c r="DN572" s="479">
        <v>616</v>
      </c>
      <c r="DO572" s="479">
        <v>2626</v>
      </c>
      <c r="DP572" s="479">
        <v>131445</v>
      </c>
      <c r="DQ572" s="479">
        <v>50</v>
      </c>
      <c r="DR572" s="479">
        <v>90</v>
      </c>
      <c r="DS572" s="479"/>
      <c r="DT572" s="479"/>
      <c r="DU572" s="479"/>
      <c r="DV572" s="479"/>
      <c r="DW572" s="479"/>
      <c r="DX572" s="479"/>
      <c r="DY572" s="479"/>
      <c r="DZ572" s="479"/>
      <c r="EA572" s="479"/>
      <c r="EB572" s="479"/>
      <c r="EC572" s="479"/>
      <c r="ED572" s="479"/>
      <c r="EE572" s="479"/>
      <c r="EF572" s="479"/>
      <c r="EG572" s="479" t="s">
        <v>152</v>
      </c>
      <c r="EH572" s="479" t="s">
        <v>152</v>
      </c>
      <c r="EI572" s="479">
        <v>151</v>
      </c>
      <c r="EJ572" s="479">
        <v>964</v>
      </c>
      <c r="EK572" s="479">
        <v>842</v>
      </c>
      <c r="EL572" s="479">
        <v>15</v>
      </c>
      <c r="EM572" s="479">
        <v>1017</v>
      </c>
      <c r="EN572" s="479">
        <v>6848822</v>
      </c>
      <c r="EO572" s="479">
        <v>7105</v>
      </c>
      <c r="EP572" s="479">
        <v>15093</v>
      </c>
      <c r="EQ572" s="479">
        <v>7578616</v>
      </c>
      <c r="ER572" s="479">
        <v>9001</v>
      </c>
      <c r="ES572" s="479">
        <v>18550</v>
      </c>
      <c r="ET572" s="479">
        <v>157325</v>
      </c>
      <c r="EU572" s="479">
        <v>10488</v>
      </c>
      <c r="EV572" s="479">
        <v>22896</v>
      </c>
      <c r="EW572" s="479">
        <v>10745566</v>
      </c>
      <c r="EX572" s="479">
        <v>10566</v>
      </c>
      <c r="EY572" s="479">
        <v>21628</v>
      </c>
      <c r="EZ572" s="476"/>
      <c r="FA572" s="446">
        <f t="shared" si="2119"/>
        <v>7</v>
      </c>
      <c r="FB572" s="417">
        <f t="shared" si="2120"/>
        <v>2018</v>
      </c>
      <c r="FC572" s="448">
        <f t="shared" si="2121"/>
        <v>43282</v>
      </c>
      <c r="FD572" s="449">
        <f t="shared" si="2122"/>
        <v>31</v>
      </c>
      <c r="FE572" s="450"/>
      <c r="FF572" s="450"/>
      <c r="FG572" s="450"/>
      <c r="FH572" s="452">
        <f t="shared" si="2123"/>
        <v>2.1919553962564717</v>
      </c>
      <c r="FI572" s="452">
        <f t="shared" si="2124"/>
        <v>1.7138590203106332</v>
      </c>
      <c r="FJ572" s="452">
        <f t="shared" si="2125"/>
        <v>2.2268473701193932</v>
      </c>
      <c r="FK572" s="452">
        <f t="shared" si="2126"/>
        <v>1.7657308809293319</v>
      </c>
      <c r="FL572" s="452">
        <f t="shared" si="2127"/>
        <v>1.3755152618668285</v>
      </c>
      <c r="FM572" s="452">
        <f t="shared" si="2128"/>
        <v>1.1625319272690489</v>
      </c>
      <c r="FN572" s="452">
        <f t="shared" si="2129"/>
        <v>1.4050726552179658</v>
      </c>
      <c r="FO572" s="452">
        <f t="shared" si="2130"/>
        <v>1.0668428005284016</v>
      </c>
      <c r="FP572" s="452">
        <f t="shared" si="2131"/>
        <v>1.3870503597122301</v>
      </c>
      <c r="FQ572" s="452">
        <f t="shared" si="2132"/>
        <v>1.0230215827338129</v>
      </c>
      <c r="FR572" s="453"/>
      <c r="FS572" s="446">
        <f t="shared" si="2116"/>
        <v>171116</v>
      </c>
      <c r="FT572" s="446" t="str">
        <f t="shared" si="2116"/>
        <v>-</v>
      </c>
      <c r="FU572" s="446">
        <f t="shared" si="2116"/>
        <v>3080088</v>
      </c>
      <c r="FV572" s="446">
        <f t="shared" si="2116"/>
        <v>7101314</v>
      </c>
      <c r="FW572" s="446">
        <f t="shared" si="2116"/>
        <v>3967380</v>
      </c>
      <c r="FX572" s="446">
        <f t="shared" si="2116"/>
        <v>4059690</v>
      </c>
      <c r="FY572" s="446">
        <f t="shared" si="2116"/>
        <v>141722112</v>
      </c>
      <c r="FZ572" s="446">
        <f t="shared" si="2116"/>
        <v>216028875</v>
      </c>
      <c r="GA572" s="446">
        <f t="shared" si="2116"/>
        <v>16035040</v>
      </c>
      <c r="GB572" s="446"/>
      <c r="GC572" s="446"/>
      <c r="GD572" s="446"/>
      <c r="GE572" s="446"/>
      <c r="GF572" s="446"/>
      <c r="GG572" s="446"/>
      <c r="GH572" s="446"/>
      <c r="GI572" s="446"/>
      <c r="GJ572" s="446"/>
      <c r="GK572" s="446"/>
      <c r="GL572" s="446"/>
      <c r="GM572" s="446"/>
      <c r="GN572" s="446"/>
      <c r="GO572" s="446">
        <f t="shared" si="2117"/>
        <v>234080</v>
      </c>
      <c r="GP572" s="446">
        <f t="shared" si="2117"/>
        <v>236340</v>
      </c>
      <c r="GQ572" s="446">
        <f t="shared" si="2117"/>
        <v>0</v>
      </c>
      <c r="GR572" s="446">
        <f t="shared" si="2117"/>
        <v>14549652</v>
      </c>
      <c r="GS572" s="446">
        <f t="shared" si="2117"/>
        <v>15619100</v>
      </c>
      <c r="GT572" s="446">
        <f t="shared" si="2117"/>
        <v>343440</v>
      </c>
      <c r="GU572" s="446">
        <f t="shared" si="2117"/>
        <v>21995676</v>
      </c>
      <c r="GV572" s="416"/>
      <c r="GX572" s="509"/>
      <c r="GY572" s="402"/>
      <c r="GZ572" s="402"/>
      <c r="HA572" s="402"/>
    </row>
    <row r="573" spans="1:209" ht="9.75" customHeight="1" x14ac:dyDescent="0.2">
      <c r="A573" s="417" t="str">
        <f t="shared" si="2118"/>
        <v>2018-19JULYRYA</v>
      </c>
      <c r="B573" s="458" t="str">
        <f t="shared" si="2107"/>
        <v>2018-19</v>
      </c>
      <c r="C573" s="402" t="s">
        <v>673</v>
      </c>
      <c r="D573" s="402" t="s">
        <v>653</v>
      </c>
      <c r="E573" s="402" t="s">
        <v>652</v>
      </c>
      <c r="F573" s="478" t="s">
        <v>452</v>
      </c>
      <c r="G573" s="478" t="s">
        <v>695</v>
      </c>
      <c r="H573" s="479">
        <v>117003</v>
      </c>
      <c r="I573" s="479">
        <v>84768</v>
      </c>
      <c r="J573" s="479">
        <v>365081</v>
      </c>
      <c r="K573" s="506">
        <v>4</v>
      </c>
      <c r="L573" s="506">
        <v>1</v>
      </c>
      <c r="M573" s="479" t="s">
        <v>152</v>
      </c>
      <c r="N573" s="506">
        <v>24</v>
      </c>
      <c r="O573" s="506">
        <v>54</v>
      </c>
      <c r="P573" s="479" t="s">
        <v>152</v>
      </c>
      <c r="Q573" s="479" t="s">
        <v>152</v>
      </c>
      <c r="R573" s="479" t="s">
        <v>152</v>
      </c>
      <c r="S573" s="479">
        <v>90828</v>
      </c>
      <c r="T573" s="479">
        <v>5346</v>
      </c>
      <c r="U573" s="479">
        <v>3241</v>
      </c>
      <c r="V573" s="479">
        <v>41250</v>
      </c>
      <c r="W573" s="479">
        <v>35993</v>
      </c>
      <c r="X573" s="479">
        <v>1630</v>
      </c>
      <c r="Y573" s="479">
        <v>2178378</v>
      </c>
      <c r="Z573" s="479">
        <v>407</v>
      </c>
      <c r="AA573" s="479">
        <v>702</v>
      </c>
      <c r="AB573" s="479">
        <v>1524466</v>
      </c>
      <c r="AC573" s="479">
        <v>470</v>
      </c>
      <c r="AD573" s="479">
        <v>846</v>
      </c>
      <c r="AE573" s="479">
        <v>31602306</v>
      </c>
      <c r="AF573" s="479">
        <v>766</v>
      </c>
      <c r="AG573" s="479">
        <v>1399</v>
      </c>
      <c r="AH573" s="479">
        <v>85123778</v>
      </c>
      <c r="AI573" s="479">
        <v>2365</v>
      </c>
      <c r="AJ573" s="479">
        <v>5476</v>
      </c>
      <c r="AK573" s="479">
        <v>5655474</v>
      </c>
      <c r="AL573" s="479">
        <v>3470</v>
      </c>
      <c r="AM573" s="479">
        <v>8167</v>
      </c>
      <c r="AN573" s="479"/>
      <c r="AO573" s="479"/>
      <c r="AP573" s="479"/>
      <c r="AQ573" s="479"/>
      <c r="AR573" s="479"/>
      <c r="AS573" s="479"/>
      <c r="AT573" s="479">
        <v>3121</v>
      </c>
      <c r="AU573" s="479">
        <v>31</v>
      </c>
      <c r="AV573" s="479">
        <v>41</v>
      </c>
      <c r="AW573" s="479">
        <v>0</v>
      </c>
      <c r="AX573" s="479">
        <v>246</v>
      </c>
      <c r="AY573" s="479">
        <v>2803</v>
      </c>
      <c r="AZ573" s="479">
        <v>1970</v>
      </c>
      <c r="BA573" s="479"/>
      <c r="BB573" s="479"/>
      <c r="BC573" s="479"/>
      <c r="BD573" s="479"/>
      <c r="BE573" s="479"/>
      <c r="BF573" s="479"/>
      <c r="BG573" s="479"/>
      <c r="BH573" s="479"/>
      <c r="BI573" s="479">
        <v>50745</v>
      </c>
      <c r="BJ573" s="479">
        <v>3283</v>
      </c>
      <c r="BK573" s="479">
        <v>33679</v>
      </c>
      <c r="BL573" s="479">
        <v>87707</v>
      </c>
      <c r="BM573" s="479">
        <v>10155</v>
      </c>
      <c r="BN573" s="479">
        <v>7462</v>
      </c>
      <c r="BO573" s="479">
        <v>6104</v>
      </c>
      <c r="BP573" s="479">
        <v>4587</v>
      </c>
      <c r="BQ573" s="479">
        <v>52506</v>
      </c>
      <c r="BR573" s="479">
        <v>43592</v>
      </c>
      <c r="BS573" s="479">
        <v>61693</v>
      </c>
      <c r="BT573" s="479">
        <v>37760</v>
      </c>
      <c r="BU573" s="479">
        <v>3724</v>
      </c>
      <c r="BV573" s="479">
        <v>1729</v>
      </c>
      <c r="BW573" s="479"/>
      <c r="BX573" s="479"/>
      <c r="BY573" s="479"/>
      <c r="BZ573" s="479"/>
      <c r="CA573" s="479"/>
      <c r="CB573" s="479"/>
      <c r="CC573" s="479"/>
      <c r="CD573" s="479"/>
      <c r="CE573" s="479"/>
      <c r="CF573" s="479"/>
      <c r="CG573" s="479"/>
      <c r="CH573" s="479"/>
      <c r="CI573" s="479"/>
      <c r="CJ573" s="479"/>
      <c r="CK573" s="479"/>
      <c r="CL573" s="479"/>
      <c r="CM573" s="479"/>
      <c r="CN573" s="479"/>
      <c r="CO573" s="479"/>
      <c r="CP573" s="479"/>
      <c r="CQ573" s="479"/>
      <c r="CR573" s="479"/>
      <c r="CS573" s="479"/>
      <c r="CT573" s="479"/>
      <c r="CU573" s="479"/>
      <c r="CV573" s="479"/>
      <c r="CW573" s="479"/>
      <c r="CX573" s="479"/>
      <c r="CY573" s="479"/>
      <c r="CZ573" s="479"/>
      <c r="DA573" s="479"/>
      <c r="DB573" s="479"/>
      <c r="DC573" s="479"/>
      <c r="DD573" s="479"/>
      <c r="DE573" s="479"/>
      <c r="DF573" s="479"/>
      <c r="DG573" s="479"/>
      <c r="DH573" s="479"/>
      <c r="DI573" s="479"/>
      <c r="DJ573" s="479"/>
      <c r="DK573" s="479">
        <v>210</v>
      </c>
      <c r="DL573" s="479">
        <v>55998</v>
      </c>
      <c r="DM573" s="479">
        <v>267</v>
      </c>
      <c r="DN573" s="479">
        <v>440</v>
      </c>
      <c r="DO573" s="479">
        <v>3596</v>
      </c>
      <c r="DP573" s="479">
        <v>279637</v>
      </c>
      <c r="DQ573" s="479">
        <v>78</v>
      </c>
      <c r="DR573" s="479">
        <v>61</v>
      </c>
      <c r="DS573" s="479"/>
      <c r="DT573" s="479"/>
      <c r="DU573" s="479"/>
      <c r="DV573" s="479"/>
      <c r="DW573" s="479"/>
      <c r="DX573" s="479"/>
      <c r="DY573" s="479"/>
      <c r="DZ573" s="479"/>
      <c r="EA573" s="479"/>
      <c r="EB573" s="479"/>
      <c r="EC573" s="479"/>
      <c r="ED573" s="479"/>
      <c r="EE573" s="479"/>
      <c r="EF573" s="479"/>
      <c r="EG573" s="479" t="s">
        <v>152</v>
      </c>
      <c r="EH573" s="479" t="s">
        <v>152</v>
      </c>
      <c r="EI573" s="479">
        <v>260</v>
      </c>
      <c r="EJ573" s="479">
        <v>1</v>
      </c>
      <c r="EK573" s="479">
        <v>1633</v>
      </c>
      <c r="EL573" s="479">
        <v>0</v>
      </c>
      <c r="EM573" s="479">
        <v>1594</v>
      </c>
      <c r="EN573" s="479">
        <v>3535</v>
      </c>
      <c r="EO573" s="479">
        <v>3535</v>
      </c>
      <c r="EP573" s="479">
        <v>3535</v>
      </c>
      <c r="EQ573" s="479">
        <v>8665142</v>
      </c>
      <c r="ER573" s="479">
        <v>5306</v>
      </c>
      <c r="ES573" s="479">
        <v>12215</v>
      </c>
      <c r="ET573" s="479">
        <v>0</v>
      </c>
      <c r="EU573" s="479">
        <v>0</v>
      </c>
      <c r="EV573" s="479">
        <v>0</v>
      </c>
      <c r="EW573" s="479">
        <v>10791319</v>
      </c>
      <c r="EX573" s="479">
        <v>6770</v>
      </c>
      <c r="EY573" s="479">
        <v>15819</v>
      </c>
      <c r="EZ573" s="476"/>
      <c r="FA573" s="446">
        <f t="shared" si="2119"/>
        <v>7</v>
      </c>
      <c r="FB573" s="417">
        <f t="shared" si="2120"/>
        <v>2018</v>
      </c>
      <c r="FC573" s="448">
        <f t="shared" si="2121"/>
        <v>43282</v>
      </c>
      <c r="FD573" s="449">
        <f t="shared" si="2122"/>
        <v>31</v>
      </c>
      <c r="FE573" s="450"/>
      <c r="FF573" s="450"/>
      <c r="FG573" s="450"/>
      <c r="FH573" s="452">
        <f t="shared" si="2123"/>
        <v>1.8995510662177328</v>
      </c>
      <c r="FI573" s="452">
        <f t="shared" si="2124"/>
        <v>1.3958099513655069</v>
      </c>
      <c r="FJ573" s="452">
        <f t="shared" si="2125"/>
        <v>1.8833693304535637</v>
      </c>
      <c r="FK573" s="452">
        <f t="shared" si="2126"/>
        <v>1.4153039185436593</v>
      </c>
      <c r="FL573" s="452">
        <f t="shared" si="2127"/>
        <v>1.2728727272727274</v>
      </c>
      <c r="FM573" s="452">
        <f t="shared" si="2128"/>
        <v>1.0567757575757575</v>
      </c>
      <c r="FN573" s="452">
        <f t="shared" si="2129"/>
        <v>1.7140277276137026</v>
      </c>
      <c r="FO573" s="452">
        <f t="shared" si="2130"/>
        <v>1.04909287917095</v>
      </c>
      <c r="FP573" s="452">
        <f t="shared" si="2131"/>
        <v>2.2846625766871167</v>
      </c>
      <c r="FQ573" s="452">
        <f t="shared" si="2132"/>
        <v>1.0607361963190185</v>
      </c>
      <c r="FR573" s="453"/>
      <c r="FS573" s="446">
        <f t="shared" ref="FS573:GA582" si="2133">IFERROR(HLOOKUP(FS$1,$H$5:$HA$10112,MATCH($A573,$A$5:$A$10112,0),0)*HLOOKUP(FS$2,$H$5:$HA$10112,MATCH($A573,$A$5:$A$10112,0),0),"-")</f>
        <v>84768</v>
      </c>
      <c r="FT573" s="446" t="str">
        <f t="shared" si="2133"/>
        <v>-</v>
      </c>
      <c r="FU573" s="446">
        <f t="shared" si="2133"/>
        <v>2034432</v>
      </c>
      <c r="FV573" s="446">
        <f t="shared" si="2133"/>
        <v>4577472</v>
      </c>
      <c r="FW573" s="446">
        <f t="shared" si="2133"/>
        <v>3752892</v>
      </c>
      <c r="FX573" s="446">
        <f t="shared" si="2133"/>
        <v>2741886</v>
      </c>
      <c r="FY573" s="446">
        <f t="shared" si="2133"/>
        <v>57708750</v>
      </c>
      <c r="FZ573" s="446">
        <f t="shared" si="2133"/>
        <v>197097668</v>
      </c>
      <c r="GA573" s="446">
        <f t="shared" si="2133"/>
        <v>13312210</v>
      </c>
      <c r="GB573" s="446"/>
      <c r="GC573" s="446"/>
      <c r="GD573" s="446"/>
      <c r="GE573" s="446"/>
      <c r="GF573" s="446"/>
      <c r="GG573" s="446"/>
      <c r="GH573" s="446"/>
      <c r="GI573" s="446"/>
      <c r="GJ573" s="446"/>
      <c r="GK573" s="446"/>
      <c r="GL573" s="446"/>
      <c r="GM573" s="446"/>
      <c r="GN573" s="446"/>
      <c r="GO573" s="446">
        <f t="shared" ref="GO573:GU582" si="2134">IFERROR(HLOOKUP(GO$1,$H$5:$HA$10112,MATCH($A573,$A$5:$A$10112,0),0)*HLOOKUP(GO$2,$H$5:$HA$10112,MATCH($A573,$A$5:$A$10112,0),0),"-")</f>
        <v>92400</v>
      </c>
      <c r="GP573" s="446">
        <f t="shared" si="2134"/>
        <v>219356</v>
      </c>
      <c r="GQ573" s="446">
        <f t="shared" si="2134"/>
        <v>0</v>
      </c>
      <c r="GR573" s="446">
        <f t="shared" si="2134"/>
        <v>3535</v>
      </c>
      <c r="GS573" s="446">
        <f t="shared" si="2134"/>
        <v>19947095</v>
      </c>
      <c r="GT573" s="446">
        <f t="shared" si="2134"/>
        <v>0</v>
      </c>
      <c r="GU573" s="446">
        <f t="shared" si="2134"/>
        <v>25215486</v>
      </c>
      <c r="GV573" s="416"/>
      <c r="GX573" s="509"/>
      <c r="GY573" s="402"/>
      <c r="GZ573" s="402"/>
      <c r="HA573" s="402"/>
    </row>
    <row r="574" spans="1:209" ht="9.75" customHeight="1" x14ac:dyDescent="0.2">
      <c r="A574" s="485" t="str">
        <f t="shared" si="2118"/>
        <v>2018-19JULYRX8</v>
      </c>
      <c r="B574" s="503" t="str">
        <f t="shared" si="2107"/>
        <v>2018-19</v>
      </c>
      <c r="C574" s="436" t="s">
        <v>673</v>
      </c>
      <c r="D574" s="436" t="s">
        <v>646</v>
      </c>
      <c r="E574" s="436" t="s">
        <v>645</v>
      </c>
      <c r="F574" s="504" t="s">
        <v>450</v>
      </c>
      <c r="G574" s="504" t="s">
        <v>696</v>
      </c>
      <c r="H574" s="483">
        <v>87360</v>
      </c>
      <c r="I574" s="483">
        <v>65269</v>
      </c>
      <c r="J574" s="483">
        <v>174058</v>
      </c>
      <c r="K574" s="508">
        <v>3</v>
      </c>
      <c r="L574" s="508">
        <v>1</v>
      </c>
      <c r="M574" s="483" t="s">
        <v>152</v>
      </c>
      <c r="N574" s="508">
        <v>9</v>
      </c>
      <c r="O574" s="508">
        <v>55</v>
      </c>
      <c r="P574" s="483" t="s">
        <v>152</v>
      </c>
      <c r="Q574" s="483" t="s">
        <v>152</v>
      </c>
      <c r="R574" s="483" t="s">
        <v>152</v>
      </c>
      <c r="S574" s="483">
        <v>67756</v>
      </c>
      <c r="T574" s="483">
        <v>5798</v>
      </c>
      <c r="U574" s="483">
        <v>4105</v>
      </c>
      <c r="V574" s="483">
        <v>37844</v>
      </c>
      <c r="W574" s="483">
        <v>12336</v>
      </c>
      <c r="X574" s="483">
        <v>878</v>
      </c>
      <c r="Y574" s="483">
        <v>2547470</v>
      </c>
      <c r="Z574" s="483">
        <v>439</v>
      </c>
      <c r="AA574" s="483">
        <v>751</v>
      </c>
      <c r="AB574" s="483">
        <v>2740975</v>
      </c>
      <c r="AC574" s="483">
        <v>668</v>
      </c>
      <c r="AD574" s="483">
        <v>1190</v>
      </c>
      <c r="AE574" s="483">
        <v>46528582</v>
      </c>
      <c r="AF574" s="483">
        <v>1229</v>
      </c>
      <c r="AG574" s="483">
        <v>2560</v>
      </c>
      <c r="AH574" s="483">
        <v>38357226</v>
      </c>
      <c r="AI574" s="483">
        <v>3109</v>
      </c>
      <c r="AJ574" s="483">
        <v>7327</v>
      </c>
      <c r="AK574" s="483">
        <v>4251957</v>
      </c>
      <c r="AL574" s="483">
        <v>4843</v>
      </c>
      <c r="AM574" s="483">
        <v>11574</v>
      </c>
      <c r="AN574" s="483"/>
      <c r="AO574" s="483"/>
      <c r="AP574" s="483"/>
      <c r="AQ574" s="483"/>
      <c r="AR574" s="483"/>
      <c r="AS574" s="483"/>
      <c r="AT574" s="483">
        <v>5061</v>
      </c>
      <c r="AU574" s="483">
        <v>595</v>
      </c>
      <c r="AV574" s="483">
        <v>1130</v>
      </c>
      <c r="AW574" s="483">
        <v>3919</v>
      </c>
      <c r="AX574" s="483">
        <v>510</v>
      </c>
      <c r="AY574" s="483">
        <v>2826</v>
      </c>
      <c r="AZ574" s="483">
        <v>2204</v>
      </c>
      <c r="BA574" s="483"/>
      <c r="BB574" s="483"/>
      <c r="BC574" s="483"/>
      <c r="BD574" s="483"/>
      <c r="BE574" s="483"/>
      <c r="BF574" s="483"/>
      <c r="BG574" s="483"/>
      <c r="BH574" s="483"/>
      <c r="BI574" s="483">
        <v>40309</v>
      </c>
      <c r="BJ574" s="483">
        <v>6199</v>
      </c>
      <c r="BK574" s="483">
        <v>16187</v>
      </c>
      <c r="BL574" s="483">
        <v>62695</v>
      </c>
      <c r="BM574" s="483">
        <v>13261</v>
      </c>
      <c r="BN574" s="483">
        <v>9979</v>
      </c>
      <c r="BO574" s="483">
        <v>9256</v>
      </c>
      <c r="BP574" s="483">
        <v>7084</v>
      </c>
      <c r="BQ574" s="483">
        <v>57998</v>
      </c>
      <c r="BR574" s="483">
        <v>45047</v>
      </c>
      <c r="BS574" s="483">
        <v>26618</v>
      </c>
      <c r="BT574" s="483">
        <v>16828</v>
      </c>
      <c r="BU574" s="483">
        <v>1730</v>
      </c>
      <c r="BV574" s="483">
        <v>1018</v>
      </c>
      <c r="BW574" s="483"/>
      <c r="BX574" s="483"/>
      <c r="BY574" s="483"/>
      <c r="BZ574" s="483"/>
      <c r="CA574" s="483"/>
      <c r="CB574" s="483"/>
      <c r="CC574" s="483"/>
      <c r="CD574" s="483"/>
      <c r="CE574" s="483"/>
      <c r="CF574" s="483"/>
      <c r="CG574" s="483"/>
      <c r="CH574" s="483"/>
      <c r="CI574" s="483"/>
      <c r="CJ574" s="483"/>
      <c r="CK574" s="483"/>
      <c r="CL574" s="483"/>
      <c r="CM574" s="483"/>
      <c r="CN574" s="483"/>
      <c r="CO574" s="483"/>
      <c r="CP574" s="483"/>
      <c r="CQ574" s="483"/>
      <c r="CR574" s="483"/>
      <c r="CS574" s="483"/>
      <c r="CT574" s="483"/>
      <c r="CU574" s="483"/>
      <c r="CV574" s="483"/>
      <c r="CW574" s="483"/>
      <c r="CX574" s="483"/>
      <c r="CY574" s="483"/>
      <c r="CZ574" s="483"/>
      <c r="DA574" s="483"/>
      <c r="DB574" s="483"/>
      <c r="DC574" s="483"/>
      <c r="DD574" s="483"/>
      <c r="DE574" s="483"/>
      <c r="DF574" s="483"/>
      <c r="DG574" s="483"/>
      <c r="DH574" s="483"/>
      <c r="DI574" s="483"/>
      <c r="DJ574" s="483"/>
      <c r="DK574" s="483">
        <v>0</v>
      </c>
      <c r="DL574" s="483">
        <v>0</v>
      </c>
      <c r="DM574" s="483">
        <v>0</v>
      </c>
      <c r="DN574" s="483">
        <v>0</v>
      </c>
      <c r="DO574" s="483">
        <v>3649</v>
      </c>
      <c r="DP574" s="483">
        <v>130452</v>
      </c>
      <c r="DQ574" s="483">
        <v>36</v>
      </c>
      <c r="DR574" s="483">
        <v>60</v>
      </c>
      <c r="DS574" s="483"/>
      <c r="DT574" s="483"/>
      <c r="DU574" s="483"/>
      <c r="DV574" s="483"/>
      <c r="DW574" s="483"/>
      <c r="DX574" s="483"/>
      <c r="DY574" s="483"/>
      <c r="DZ574" s="483"/>
      <c r="EA574" s="483"/>
      <c r="EB574" s="483"/>
      <c r="EC574" s="483"/>
      <c r="ED574" s="483"/>
      <c r="EE574" s="483"/>
      <c r="EF574" s="483"/>
      <c r="EG574" s="483" t="s">
        <v>152</v>
      </c>
      <c r="EH574" s="483" t="s">
        <v>152</v>
      </c>
      <c r="EI574" s="483">
        <v>24</v>
      </c>
      <c r="EJ574" s="483">
        <v>2781</v>
      </c>
      <c r="EK574" s="483">
        <v>174</v>
      </c>
      <c r="EL574" s="483">
        <v>69</v>
      </c>
      <c r="EM574" s="483">
        <v>2791</v>
      </c>
      <c r="EN574" s="483">
        <v>11954743</v>
      </c>
      <c r="EO574" s="483">
        <v>4299</v>
      </c>
      <c r="EP574" s="483">
        <v>9375</v>
      </c>
      <c r="EQ574" s="483">
        <v>792184</v>
      </c>
      <c r="ER574" s="483">
        <v>4553</v>
      </c>
      <c r="ES574" s="483">
        <v>9334</v>
      </c>
      <c r="ET574" s="483">
        <v>419697</v>
      </c>
      <c r="EU574" s="483">
        <v>6083</v>
      </c>
      <c r="EV574" s="483">
        <v>12448</v>
      </c>
      <c r="EW574" s="483">
        <v>24897408</v>
      </c>
      <c r="EX574" s="483">
        <v>8921</v>
      </c>
      <c r="EY574" s="483">
        <v>21020</v>
      </c>
      <c r="EZ574" s="484"/>
      <c r="FA574" s="468">
        <f t="shared" si="2119"/>
        <v>7</v>
      </c>
      <c r="FB574" s="485">
        <f t="shared" si="2120"/>
        <v>2018</v>
      </c>
      <c r="FC574" s="486">
        <f t="shared" si="2121"/>
        <v>43282</v>
      </c>
      <c r="FD574" s="470">
        <f t="shared" si="2122"/>
        <v>31</v>
      </c>
      <c r="FE574" s="471"/>
      <c r="FF574" s="471"/>
      <c r="FG574" s="471"/>
      <c r="FH574" s="487">
        <f t="shared" si="2123"/>
        <v>2.2871679889617109</v>
      </c>
      <c r="FI574" s="487">
        <f t="shared" si="2124"/>
        <v>1.7211107278371853</v>
      </c>
      <c r="FJ574" s="487">
        <f t="shared" si="2125"/>
        <v>2.2548112058465288</v>
      </c>
      <c r="FK574" s="487">
        <f t="shared" si="2126"/>
        <v>1.7257003654080389</v>
      </c>
      <c r="FL574" s="487">
        <f t="shared" si="2127"/>
        <v>1.5325546982348588</v>
      </c>
      <c r="FM574" s="487">
        <f t="shared" si="2128"/>
        <v>1.190334002748124</v>
      </c>
      <c r="FN574" s="487">
        <f t="shared" si="2129"/>
        <v>2.1577496757457846</v>
      </c>
      <c r="FO574" s="487">
        <f t="shared" si="2130"/>
        <v>1.3641374837872893</v>
      </c>
      <c r="FP574" s="487">
        <f t="shared" si="2131"/>
        <v>1.970387243735763</v>
      </c>
      <c r="FQ574" s="487">
        <f t="shared" si="2132"/>
        <v>1.1594533029612757</v>
      </c>
      <c r="FR574" s="459"/>
      <c r="FS574" s="468">
        <f t="shared" si="2133"/>
        <v>65269</v>
      </c>
      <c r="FT574" s="468" t="str">
        <f t="shared" si="2133"/>
        <v>-</v>
      </c>
      <c r="FU574" s="468">
        <f t="shared" si="2133"/>
        <v>587421</v>
      </c>
      <c r="FV574" s="468">
        <f t="shared" si="2133"/>
        <v>3589795</v>
      </c>
      <c r="FW574" s="468">
        <f t="shared" si="2133"/>
        <v>4354298</v>
      </c>
      <c r="FX574" s="468">
        <f t="shared" si="2133"/>
        <v>4884950</v>
      </c>
      <c r="FY574" s="468">
        <f t="shared" si="2133"/>
        <v>96880640</v>
      </c>
      <c r="FZ574" s="468">
        <f t="shared" si="2133"/>
        <v>90385872</v>
      </c>
      <c r="GA574" s="468">
        <f t="shared" si="2133"/>
        <v>10161972</v>
      </c>
      <c r="GB574" s="468"/>
      <c r="GC574" s="468"/>
      <c r="GD574" s="468"/>
      <c r="GE574" s="468"/>
      <c r="GF574" s="468"/>
      <c r="GG574" s="468"/>
      <c r="GH574" s="468"/>
      <c r="GI574" s="468"/>
      <c r="GJ574" s="468"/>
      <c r="GK574" s="468"/>
      <c r="GL574" s="468"/>
      <c r="GM574" s="468"/>
      <c r="GN574" s="468"/>
      <c r="GO574" s="468">
        <f t="shared" si="2134"/>
        <v>0</v>
      </c>
      <c r="GP574" s="468">
        <f t="shared" si="2134"/>
        <v>218940</v>
      </c>
      <c r="GQ574" s="468">
        <f t="shared" si="2134"/>
        <v>0</v>
      </c>
      <c r="GR574" s="468">
        <f t="shared" si="2134"/>
        <v>26071875</v>
      </c>
      <c r="GS574" s="468">
        <f t="shared" si="2134"/>
        <v>1624116</v>
      </c>
      <c r="GT574" s="468">
        <f t="shared" si="2134"/>
        <v>858912</v>
      </c>
      <c r="GU574" s="468">
        <f t="shared" si="2134"/>
        <v>58666820</v>
      </c>
      <c r="GV574" s="425"/>
      <c r="GX574" s="509"/>
      <c r="GY574" s="402"/>
      <c r="GZ574" s="402"/>
      <c r="HA574" s="402"/>
    </row>
    <row r="575" spans="1:209" ht="9.75" customHeight="1" x14ac:dyDescent="0.2">
      <c r="A575" s="472" t="str">
        <f t="shared" si="2118"/>
        <v>2018-19AUGUSTRX9</v>
      </c>
      <c r="B575" s="488" t="str">
        <f t="shared" si="2107"/>
        <v>2018-19</v>
      </c>
      <c r="C575" s="400" t="s">
        <v>636</v>
      </c>
      <c r="D575" s="400" t="s">
        <v>653</v>
      </c>
      <c r="E575" s="400" t="s">
        <v>652</v>
      </c>
      <c r="F575" s="474" t="s">
        <v>451</v>
      </c>
      <c r="G575" s="474" t="s">
        <v>686</v>
      </c>
      <c r="H575" s="475">
        <v>83703</v>
      </c>
      <c r="I575" s="475">
        <v>69174</v>
      </c>
      <c r="J575" s="475">
        <v>288907</v>
      </c>
      <c r="K575" s="505">
        <v>4</v>
      </c>
      <c r="L575" s="505">
        <v>2</v>
      </c>
      <c r="M575" s="475" t="s">
        <v>152</v>
      </c>
      <c r="N575" s="505">
        <v>18</v>
      </c>
      <c r="O575" s="505">
        <v>61</v>
      </c>
      <c r="P575" s="475" t="s">
        <v>152</v>
      </c>
      <c r="Q575" s="475" t="s">
        <v>152</v>
      </c>
      <c r="R575" s="475" t="s">
        <v>152</v>
      </c>
      <c r="S575" s="475">
        <v>57976</v>
      </c>
      <c r="T575" s="475">
        <v>5723</v>
      </c>
      <c r="U575" s="475">
        <v>3699</v>
      </c>
      <c r="V575" s="475">
        <v>32991</v>
      </c>
      <c r="W575" s="475">
        <v>11993</v>
      </c>
      <c r="X575" s="475">
        <v>179</v>
      </c>
      <c r="Y575" s="475">
        <v>2600153</v>
      </c>
      <c r="Z575" s="475">
        <v>454</v>
      </c>
      <c r="AA575" s="475">
        <v>828</v>
      </c>
      <c r="AB575" s="475">
        <v>3884246</v>
      </c>
      <c r="AC575" s="475">
        <v>1050</v>
      </c>
      <c r="AD575" s="475">
        <v>2455</v>
      </c>
      <c r="AE575" s="475">
        <v>62339636</v>
      </c>
      <c r="AF575" s="475">
        <v>1890</v>
      </c>
      <c r="AG575" s="475">
        <v>4013</v>
      </c>
      <c r="AH575" s="475">
        <v>53632220</v>
      </c>
      <c r="AI575" s="475">
        <v>4472</v>
      </c>
      <c r="AJ575" s="475">
        <v>10942</v>
      </c>
      <c r="AK575" s="475">
        <v>746199</v>
      </c>
      <c r="AL575" s="475">
        <v>4169</v>
      </c>
      <c r="AM575" s="475">
        <v>10038</v>
      </c>
      <c r="AN575" s="475"/>
      <c r="AO575" s="475"/>
      <c r="AP575" s="475"/>
      <c r="AQ575" s="475"/>
      <c r="AR575" s="475"/>
      <c r="AS575" s="475"/>
      <c r="AT575" s="475">
        <v>3983</v>
      </c>
      <c r="AU575" s="475">
        <v>1463</v>
      </c>
      <c r="AV575" s="475">
        <v>835</v>
      </c>
      <c r="AW575" s="475">
        <v>8</v>
      </c>
      <c r="AX575" s="475">
        <v>829</v>
      </c>
      <c r="AY575" s="475">
        <v>856</v>
      </c>
      <c r="AZ575" s="475">
        <v>6</v>
      </c>
      <c r="BA575" s="475"/>
      <c r="BB575" s="475"/>
      <c r="BC575" s="475"/>
      <c r="BD575" s="475"/>
      <c r="BE575" s="475"/>
      <c r="BF575" s="475"/>
      <c r="BG575" s="475"/>
      <c r="BH575" s="475"/>
      <c r="BI575" s="475">
        <v>35496</v>
      </c>
      <c r="BJ575" s="475">
        <v>2501</v>
      </c>
      <c r="BK575" s="475">
        <v>15996</v>
      </c>
      <c r="BL575" s="475">
        <v>53993</v>
      </c>
      <c r="BM575" s="475">
        <v>10912</v>
      </c>
      <c r="BN575" s="475">
        <v>8408</v>
      </c>
      <c r="BO575" s="475">
        <v>7398</v>
      </c>
      <c r="BP575" s="475">
        <v>5734</v>
      </c>
      <c r="BQ575" s="475">
        <v>43358</v>
      </c>
      <c r="BR575" s="475">
        <v>35681</v>
      </c>
      <c r="BS575" s="475">
        <v>15911</v>
      </c>
      <c r="BT575" s="475">
        <v>12576</v>
      </c>
      <c r="BU575" s="475">
        <v>217</v>
      </c>
      <c r="BV575" s="475">
        <v>162</v>
      </c>
      <c r="BW575" s="475"/>
      <c r="BX575" s="475"/>
      <c r="BY575" s="475"/>
      <c r="BZ575" s="475"/>
      <c r="CA575" s="475"/>
      <c r="CB575" s="475"/>
      <c r="CC575" s="475"/>
      <c r="CD575" s="475"/>
      <c r="CE575" s="475"/>
      <c r="CF575" s="475"/>
      <c r="CG575" s="475"/>
      <c r="CH575" s="475"/>
      <c r="CI575" s="475"/>
      <c r="CJ575" s="475"/>
      <c r="CK575" s="475"/>
      <c r="CL575" s="475"/>
      <c r="CM575" s="475"/>
      <c r="CN575" s="475"/>
      <c r="CO575" s="475"/>
      <c r="CP575" s="475"/>
      <c r="CQ575" s="475"/>
      <c r="CR575" s="475"/>
      <c r="CS575" s="475"/>
      <c r="CT575" s="475"/>
      <c r="CU575" s="475"/>
      <c r="CV575" s="475"/>
      <c r="CW575" s="475"/>
      <c r="CX575" s="475"/>
      <c r="CY575" s="475"/>
      <c r="CZ575" s="475"/>
      <c r="DA575" s="475"/>
      <c r="DB575" s="475"/>
      <c r="DC575" s="475"/>
      <c r="DD575" s="475"/>
      <c r="DE575" s="475"/>
      <c r="DF575" s="475"/>
      <c r="DG575" s="475"/>
      <c r="DH575" s="475"/>
      <c r="DI575" s="475"/>
      <c r="DJ575" s="475"/>
      <c r="DK575" s="475">
        <v>282</v>
      </c>
      <c r="DL575" s="475">
        <v>79734</v>
      </c>
      <c r="DM575" s="475">
        <v>283</v>
      </c>
      <c r="DN575" s="475">
        <v>468</v>
      </c>
      <c r="DO575" s="475">
        <v>2827</v>
      </c>
      <c r="DP575" s="475">
        <v>114904</v>
      </c>
      <c r="DQ575" s="475">
        <v>41</v>
      </c>
      <c r="DR575" s="475">
        <v>77</v>
      </c>
      <c r="DS575" s="475"/>
      <c r="DT575" s="475"/>
      <c r="DU575" s="475"/>
      <c r="DV575" s="475"/>
      <c r="DW575" s="475"/>
      <c r="DX575" s="475"/>
      <c r="DY575" s="475"/>
      <c r="DZ575" s="475"/>
      <c r="EA575" s="475"/>
      <c r="EB575" s="475"/>
      <c r="EC575" s="475"/>
      <c r="ED575" s="475"/>
      <c r="EE575" s="475"/>
      <c r="EF575" s="475"/>
      <c r="EG575" s="475" t="s">
        <v>152</v>
      </c>
      <c r="EH575" s="475" t="s">
        <v>152</v>
      </c>
      <c r="EI575" s="475">
        <v>0</v>
      </c>
      <c r="EJ575" s="475">
        <v>478</v>
      </c>
      <c r="EK575" s="475">
        <v>490</v>
      </c>
      <c r="EL575" s="475">
        <v>2</v>
      </c>
      <c r="EM575" s="475">
        <v>2127</v>
      </c>
      <c r="EN575" s="475">
        <v>2313277</v>
      </c>
      <c r="EO575" s="475">
        <v>4839</v>
      </c>
      <c r="EP575" s="475">
        <v>9632</v>
      </c>
      <c r="EQ575" s="475">
        <v>2311987</v>
      </c>
      <c r="ER575" s="475">
        <v>4718</v>
      </c>
      <c r="ES575" s="475">
        <v>9183</v>
      </c>
      <c r="ET575" s="475">
        <v>10787</v>
      </c>
      <c r="EU575" s="475">
        <v>5394</v>
      </c>
      <c r="EV575" s="475">
        <v>8668</v>
      </c>
      <c r="EW575" s="475">
        <v>17795134</v>
      </c>
      <c r="EX575" s="475">
        <v>8366</v>
      </c>
      <c r="EY575" s="475">
        <v>18136</v>
      </c>
      <c r="EZ575" s="476"/>
      <c r="FA575" s="477">
        <f t="shared" si="2119"/>
        <v>8</v>
      </c>
      <c r="FB575" s="417">
        <f t="shared" si="2120"/>
        <v>2018</v>
      </c>
      <c r="FC575" s="448">
        <f t="shared" si="2121"/>
        <v>43313</v>
      </c>
      <c r="FD575" s="449">
        <f t="shared" si="2122"/>
        <v>31</v>
      </c>
      <c r="FE575" s="450"/>
      <c r="FF575" s="450"/>
      <c r="FG575" s="450"/>
      <c r="FH575" s="452">
        <f t="shared" si="2123"/>
        <v>1.9066922942512667</v>
      </c>
      <c r="FI575" s="452">
        <f t="shared" si="2124"/>
        <v>1.4691595317141359</v>
      </c>
      <c r="FJ575" s="452">
        <f t="shared" si="2125"/>
        <v>2</v>
      </c>
      <c r="FK575" s="452">
        <f t="shared" si="2126"/>
        <v>1.5501486888348202</v>
      </c>
      <c r="FL575" s="452">
        <f t="shared" si="2127"/>
        <v>1.3142372162104816</v>
      </c>
      <c r="FM575" s="452">
        <f t="shared" si="2128"/>
        <v>1.0815373889848747</v>
      </c>
      <c r="FN575" s="452">
        <f t="shared" si="2129"/>
        <v>1.3266905694988744</v>
      </c>
      <c r="FO575" s="452">
        <f t="shared" si="2130"/>
        <v>1.048611690152589</v>
      </c>
      <c r="FP575" s="452">
        <f t="shared" si="2131"/>
        <v>1.2122905027932962</v>
      </c>
      <c r="FQ575" s="452">
        <f t="shared" si="2132"/>
        <v>0.9050279329608939</v>
      </c>
      <c r="FR575" s="453"/>
      <c r="FS575" s="477">
        <f t="shared" si="2133"/>
        <v>138348</v>
      </c>
      <c r="FT575" s="477" t="str">
        <f t="shared" si="2133"/>
        <v>-</v>
      </c>
      <c r="FU575" s="477">
        <f t="shared" si="2133"/>
        <v>1245132</v>
      </c>
      <c r="FV575" s="477">
        <f t="shared" si="2133"/>
        <v>4219614</v>
      </c>
      <c r="FW575" s="477">
        <f t="shared" si="2133"/>
        <v>4738644</v>
      </c>
      <c r="FX575" s="477">
        <f t="shared" si="2133"/>
        <v>9081045</v>
      </c>
      <c r="FY575" s="477">
        <f t="shared" si="2133"/>
        <v>132392883</v>
      </c>
      <c r="FZ575" s="477">
        <f t="shared" si="2133"/>
        <v>131227406</v>
      </c>
      <c r="GA575" s="477">
        <f t="shared" si="2133"/>
        <v>1796802</v>
      </c>
      <c r="GB575" s="477"/>
      <c r="GC575" s="477"/>
      <c r="GD575" s="477"/>
      <c r="GE575" s="477"/>
      <c r="GF575" s="477"/>
      <c r="GG575" s="477"/>
      <c r="GH575" s="477"/>
      <c r="GI575" s="477"/>
      <c r="GJ575" s="477"/>
      <c r="GK575" s="477"/>
      <c r="GL575" s="477"/>
      <c r="GM575" s="477"/>
      <c r="GN575" s="477"/>
      <c r="GO575" s="477">
        <f t="shared" si="2134"/>
        <v>131976</v>
      </c>
      <c r="GP575" s="477">
        <f t="shared" si="2134"/>
        <v>217679</v>
      </c>
      <c r="GQ575" s="477">
        <f t="shared" si="2134"/>
        <v>0</v>
      </c>
      <c r="GR575" s="477">
        <f t="shared" si="2134"/>
        <v>4604096</v>
      </c>
      <c r="GS575" s="477">
        <f t="shared" si="2134"/>
        <v>4499670</v>
      </c>
      <c r="GT575" s="477">
        <f t="shared" si="2134"/>
        <v>17336</v>
      </c>
      <c r="GU575" s="477">
        <f t="shared" si="2134"/>
        <v>38575272</v>
      </c>
      <c r="GV575" s="416"/>
      <c r="GY575" s="402"/>
      <c r="GZ575" s="402"/>
      <c r="HA575" s="402"/>
    </row>
    <row r="576" spans="1:209" ht="9.75" customHeight="1" x14ac:dyDescent="0.2">
      <c r="A576" s="417" t="str">
        <f t="shared" si="2118"/>
        <v>2018-19AUGUSTRYC</v>
      </c>
      <c r="B576" s="458" t="str">
        <f t="shared" si="2107"/>
        <v>2018-19</v>
      </c>
      <c r="C576" s="402" t="s">
        <v>636</v>
      </c>
      <c r="D576" s="402" t="s">
        <v>656</v>
      </c>
      <c r="E576" s="402" t="s">
        <v>466</v>
      </c>
      <c r="F576" s="478" t="s">
        <v>453</v>
      </c>
      <c r="G576" s="478" t="s">
        <v>687</v>
      </c>
      <c r="H576" s="479">
        <v>102741</v>
      </c>
      <c r="I576" s="479">
        <v>66359</v>
      </c>
      <c r="J576" s="479">
        <v>366083</v>
      </c>
      <c r="K576" s="506">
        <v>6</v>
      </c>
      <c r="L576" s="506">
        <v>1</v>
      </c>
      <c r="M576" s="479" t="s">
        <v>152</v>
      </c>
      <c r="N576" s="506">
        <v>30</v>
      </c>
      <c r="O576" s="506">
        <v>93</v>
      </c>
      <c r="P576" s="479" t="s">
        <v>152</v>
      </c>
      <c r="Q576" s="479" t="s">
        <v>152</v>
      </c>
      <c r="R576" s="479" t="s">
        <v>152</v>
      </c>
      <c r="S576" s="479">
        <v>69698</v>
      </c>
      <c r="T576" s="479">
        <v>6474</v>
      </c>
      <c r="U576" s="479">
        <v>4324</v>
      </c>
      <c r="V576" s="479">
        <v>38705</v>
      </c>
      <c r="W576" s="479">
        <v>13081</v>
      </c>
      <c r="X576" s="479">
        <v>2389</v>
      </c>
      <c r="Y576" s="479">
        <v>3137125</v>
      </c>
      <c r="Z576" s="479">
        <v>485</v>
      </c>
      <c r="AA576" s="479">
        <v>892</v>
      </c>
      <c r="AB576" s="479">
        <v>3413957</v>
      </c>
      <c r="AC576" s="479">
        <v>790</v>
      </c>
      <c r="AD576" s="479">
        <v>1453</v>
      </c>
      <c r="AE576" s="479">
        <v>57882976</v>
      </c>
      <c r="AF576" s="479">
        <v>1495</v>
      </c>
      <c r="AG576" s="479">
        <v>3125</v>
      </c>
      <c r="AH576" s="479">
        <v>60332016</v>
      </c>
      <c r="AI576" s="479">
        <v>4612</v>
      </c>
      <c r="AJ576" s="479">
        <v>11065</v>
      </c>
      <c r="AK576" s="479">
        <v>12491112</v>
      </c>
      <c r="AL576" s="479">
        <v>5229</v>
      </c>
      <c r="AM576" s="479">
        <v>13001</v>
      </c>
      <c r="AN576" s="479"/>
      <c r="AO576" s="479"/>
      <c r="AP576" s="479"/>
      <c r="AQ576" s="479"/>
      <c r="AR576" s="479"/>
      <c r="AS576" s="479"/>
      <c r="AT576" s="479">
        <v>4843</v>
      </c>
      <c r="AU576" s="479">
        <v>98</v>
      </c>
      <c r="AV576" s="479">
        <v>3154</v>
      </c>
      <c r="AW576" s="479">
        <v>601</v>
      </c>
      <c r="AX576" s="479">
        <v>45</v>
      </c>
      <c r="AY576" s="479">
        <v>1546</v>
      </c>
      <c r="AZ576" s="479">
        <v>2377</v>
      </c>
      <c r="BA576" s="479"/>
      <c r="BB576" s="479"/>
      <c r="BC576" s="479"/>
      <c r="BD576" s="479"/>
      <c r="BE576" s="479"/>
      <c r="BF576" s="479"/>
      <c r="BG576" s="479"/>
      <c r="BH576" s="479"/>
      <c r="BI576" s="479">
        <v>41209</v>
      </c>
      <c r="BJ576" s="479">
        <v>2036</v>
      </c>
      <c r="BK576" s="479">
        <v>21610</v>
      </c>
      <c r="BL576" s="479">
        <v>64855</v>
      </c>
      <c r="BM576" s="479">
        <v>15073</v>
      </c>
      <c r="BN576" s="479">
        <v>10910</v>
      </c>
      <c r="BO576" s="479">
        <v>10037</v>
      </c>
      <c r="BP576" s="479">
        <v>7426</v>
      </c>
      <c r="BQ576" s="479">
        <v>60328</v>
      </c>
      <c r="BR576" s="479">
        <v>44449</v>
      </c>
      <c r="BS576" s="479">
        <v>24780</v>
      </c>
      <c r="BT576" s="479">
        <v>14170</v>
      </c>
      <c r="BU576" s="479">
        <v>4314</v>
      </c>
      <c r="BV576" s="479">
        <v>2566</v>
      </c>
      <c r="BW576" s="479"/>
      <c r="BX576" s="479"/>
      <c r="BY576" s="479"/>
      <c r="BZ576" s="479"/>
      <c r="CA576" s="479"/>
      <c r="CB576" s="479"/>
      <c r="CC576" s="479"/>
      <c r="CD576" s="479"/>
      <c r="CE576" s="479"/>
      <c r="CF576" s="479"/>
      <c r="CG576" s="479"/>
      <c r="CH576" s="479"/>
      <c r="CI576" s="479"/>
      <c r="CJ576" s="479"/>
      <c r="CK576" s="479"/>
      <c r="CL576" s="479"/>
      <c r="CM576" s="479"/>
      <c r="CN576" s="479"/>
      <c r="CO576" s="479"/>
      <c r="CP576" s="479"/>
      <c r="CQ576" s="479"/>
      <c r="CR576" s="479"/>
      <c r="CS576" s="479"/>
      <c r="CT576" s="479"/>
      <c r="CU576" s="479"/>
      <c r="CV576" s="479"/>
      <c r="CW576" s="479"/>
      <c r="CX576" s="479"/>
      <c r="CY576" s="479"/>
      <c r="CZ576" s="479"/>
      <c r="DA576" s="479"/>
      <c r="DB576" s="479"/>
      <c r="DC576" s="479"/>
      <c r="DD576" s="479"/>
      <c r="DE576" s="479"/>
      <c r="DF576" s="479"/>
      <c r="DG576" s="479"/>
      <c r="DH576" s="479"/>
      <c r="DI576" s="479"/>
      <c r="DJ576" s="479"/>
      <c r="DK576" s="479">
        <v>422</v>
      </c>
      <c r="DL576" s="479">
        <v>119582</v>
      </c>
      <c r="DM576" s="479">
        <v>283</v>
      </c>
      <c r="DN576" s="479">
        <v>461</v>
      </c>
      <c r="DO576" s="479">
        <v>6142</v>
      </c>
      <c r="DP576" s="479">
        <v>220853</v>
      </c>
      <c r="DQ576" s="479">
        <v>36</v>
      </c>
      <c r="DR576" s="479">
        <v>63</v>
      </c>
      <c r="DS576" s="479"/>
      <c r="DT576" s="479"/>
      <c r="DU576" s="479"/>
      <c r="DV576" s="479"/>
      <c r="DW576" s="479"/>
      <c r="DX576" s="479"/>
      <c r="DY576" s="479"/>
      <c r="DZ576" s="479"/>
      <c r="EA576" s="479"/>
      <c r="EB576" s="479"/>
      <c r="EC576" s="479"/>
      <c r="ED576" s="479"/>
      <c r="EE576" s="479"/>
      <c r="EF576" s="479"/>
      <c r="EG576" s="479" t="s">
        <v>152</v>
      </c>
      <c r="EH576" s="479" t="s">
        <v>152</v>
      </c>
      <c r="EI576" s="479">
        <v>29</v>
      </c>
      <c r="EJ576" s="479">
        <v>800</v>
      </c>
      <c r="EK576" s="479">
        <v>642</v>
      </c>
      <c r="EL576" s="479">
        <v>42</v>
      </c>
      <c r="EM576" s="479">
        <v>1151</v>
      </c>
      <c r="EN576" s="479">
        <v>6915414</v>
      </c>
      <c r="EO576" s="479">
        <v>8644</v>
      </c>
      <c r="EP576" s="479">
        <v>20588</v>
      </c>
      <c r="EQ576" s="479">
        <v>5923670</v>
      </c>
      <c r="ER576" s="479">
        <v>9227</v>
      </c>
      <c r="ES576" s="479">
        <v>20563</v>
      </c>
      <c r="ET576" s="479">
        <v>609166</v>
      </c>
      <c r="EU576" s="479">
        <v>14504</v>
      </c>
      <c r="EV576" s="479">
        <v>26920</v>
      </c>
      <c r="EW576" s="479">
        <v>15134523</v>
      </c>
      <c r="EX576" s="479">
        <v>13149</v>
      </c>
      <c r="EY576" s="479">
        <v>30734</v>
      </c>
      <c r="EZ576" s="476"/>
      <c r="FA576" s="446">
        <f t="shared" si="2119"/>
        <v>8</v>
      </c>
      <c r="FB576" s="417">
        <f t="shared" si="2120"/>
        <v>2018</v>
      </c>
      <c r="FC576" s="448">
        <f t="shared" si="2121"/>
        <v>43313</v>
      </c>
      <c r="FD576" s="449">
        <f t="shared" si="2122"/>
        <v>31</v>
      </c>
      <c r="FE576" s="450"/>
      <c r="FF576" s="450"/>
      <c r="FG576" s="450"/>
      <c r="FH576" s="452">
        <f t="shared" si="2123"/>
        <v>2.3282360210071054</v>
      </c>
      <c r="FI576" s="452">
        <f t="shared" si="2124"/>
        <v>1.6852023478529503</v>
      </c>
      <c r="FJ576" s="452">
        <f t="shared" si="2125"/>
        <v>2.3212303422756708</v>
      </c>
      <c r="FK576" s="452">
        <f t="shared" si="2126"/>
        <v>1.7173913043478262</v>
      </c>
      <c r="FL576" s="452">
        <f t="shared" si="2127"/>
        <v>1.5586616716186539</v>
      </c>
      <c r="FM576" s="452">
        <f t="shared" si="2128"/>
        <v>1.1484045988890323</v>
      </c>
      <c r="FN576" s="452">
        <f t="shared" si="2129"/>
        <v>1.8943505848176745</v>
      </c>
      <c r="FO576" s="452">
        <f t="shared" si="2130"/>
        <v>1.0832505160155952</v>
      </c>
      <c r="FP576" s="452">
        <f t="shared" si="2131"/>
        <v>1.8057764755127668</v>
      </c>
      <c r="FQ576" s="452">
        <f t="shared" si="2132"/>
        <v>1.074089577228966</v>
      </c>
      <c r="FR576" s="453"/>
      <c r="FS576" s="446">
        <f t="shared" si="2133"/>
        <v>66359</v>
      </c>
      <c r="FT576" s="446" t="str">
        <f t="shared" si="2133"/>
        <v>-</v>
      </c>
      <c r="FU576" s="446">
        <f t="shared" si="2133"/>
        <v>1990770</v>
      </c>
      <c r="FV576" s="446">
        <f t="shared" si="2133"/>
        <v>6171387</v>
      </c>
      <c r="FW576" s="446">
        <f t="shared" si="2133"/>
        <v>5774808</v>
      </c>
      <c r="FX576" s="446">
        <f t="shared" si="2133"/>
        <v>6282772</v>
      </c>
      <c r="FY576" s="446">
        <f t="shared" si="2133"/>
        <v>120953125</v>
      </c>
      <c r="FZ576" s="446">
        <f t="shared" si="2133"/>
        <v>144741265</v>
      </c>
      <c r="GA576" s="446">
        <f t="shared" si="2133"/>
        <v>31059389</v>
      </c>
      <c r="GB576" s="446"/>
      <c r="GC576" s="446"/>
      <c r="GD576" s="446"/>
      <c r="GE576" s="446"/>
      <c r="GF576" s="446"/>
      <c r="GG576" s="446"/>
      <c r="GH576" s="446"/>
      <c r="GI576" s="446"/>
      <c r="GJ576" s="446"/>
      <c r="GK576" s="446"/>
      <c r="GL576" s="446"/>
      <c r="GM576" s="446"/>
      <c r="GN576" s="446"/>
      <c r="GO576" s="446">
        <f t="shared" si="2134"/>
        <v>194542</v>
      </c>
      <c r="GP576" s="446">
        <f t="shared" si="2134"/>
        <v>386946</v>
      </c>
      <c r="GQ576" s="446">
        <f t="shared" si="2134"/>
        <v>0</v>
      </c>
      <c r="GR576" s="446">
        <f t="shared" si="2134"/>
        <v>16470400</v>
      </c>
      <c r="GS576" s="446">
        <f t="shared" si="2134"/>
        <v>13201446</v>
      </c>
      <c r="GT576" s="446">
        <f t="shared" si="2134"/>
        <v>1130640</v>
      </c>
      <c r="GU576" s="446">
        <f t="shared" si="2134"/>
        <v>35374834</v>
      </c>
      <c r="GV576" s="416"/>
      <c r="GY576" s="402"/>
      <c r="GZ576" s="402"/>
      <c r="HA576" s="402"/>
    </row>
    <row r="577" spans="1:209" ht="9.75" customHeight="1" x14ac:dyDescent="0.2">
      <c r="A577" s="417" t="str">
        <f t="shared" si="2118"/>
        <v>2018-19AUGUSTR1F</v>
      </c>
      <c r="B577" s="458" t="str">
        <f t="shared" si="2107"/>
        <v>2018-19</v>
      </c>
      <c r="C577" s="402" t="s">
        <v>636</v>
      </c>
      <c r="D577" s="402" t="s">
        <v>663</v>
      </c>
      <c r="E577" s="402" t="s">
        <v>662</v>
      </c>
      <c r="F577" s="478" t="s">
        <v>458</v>
      </c>
      <c r="G577" s="478" t="s">
        <v>688</v>
      </c>
      <c r="H577" s="479">
        <v>2876</v>
      </c>
      <c r="I577" s="479">
        <v>1700</v>
      </c>
      <c r="J577" s="479">
        <v>10973</v>
      </c>
      <c r="K577" s="506">
        <v>6</v>
      </c>
      <c r="L577" s="506">
        <v>1</v>
      </c>
      <c r="M577" s="479" t="s">
        <v>152</v>
      </c>
      <c r="N577" s="506">
        <v>35</v>
      </c>
      <c r="O577" s="506">
        <v>84</v>
      </c>
      <c r="P577" s="479" t="s">
        <v>152</v>
      </c>
      <c r="Q577" s="479" t="s">
        <v>152</v>
      </c>
      <c r="R577" s="479" t="s">
        <v>152</v>
      </c>
      <c r="S577" s="479">
        <v>2019</v>
      </c>
      <c r="T577" s="479">
        <v>111</v>
      </c>
      <c r="U577" s="479">
        <v>71</v>
      </c>
      <c r="V577" s="479">
        <v>978</v>
      </c>
      <c r="W577" s="479">
        <v>974</v>
      </c>
      <c r="X577" s="479">
        <v>206</v>
      </c>
      <c r="Y577" s="479">
        <v>65350</v>
      </c>
      <c r="Z577" s="479">
        <v>589</v>
      </c>
      <c r="AA577" s="479">
        <v>1221</v>
      </c>
      <c r="AB577" s="479">
        <v>45528</v>
      </c>
      <c r="AC577" s="479">
        <v>641</v>
      </c>
      <c r="AD577" s="479">
        <v>1293</v>
      </c>
      <c r="AE577" s="479">
        <v>761894</v>
      </c>
      <c r="AF577" s="479">
        <v>779</v>
      </c>
      <c r="AG577" s="479">
        <v>1822</v>
      </c>
      <c r="AH577" s="479">
        <v>2884719</v>
      </c>
      <c r="AI577" s="479">
        <v>2962</v>
      </c>
      <c r="AJ577" s="479">
        <v>10779</v>
      </c>
      <c r="AK577" s="479">
        <v>1345778</v>
      </c>
      <c r="AL577" s="479">
        <v>6533</v>
      </c>
      <c r="AM577" s="479">
        <v>14171</v>
      </c>
      <c r="AN577" s="479"/>
      <c r="AO577" s="479"/>
      <c r="AP577" s="479"/>
      <c r="AQ577" s="479"/>
      <c r="AR577" s="479"/>
      <c r="AS577" s="479"/>
      <c r="AT577" s="479">
        <v>127</v>
      </c>
      <c r="AU577" s="479">
        <v>0</v>
      </c>
      <c r="AV577" s="479">
        <v>4</v>
      </c>
      <c r="AW577" s="479">
        <v>0</v>
      </c>
      <c r="AX577" s="479">
        <v>0</v>
      </c>
      <c r="AY577" s="479">
        <v>123</v>
      </c>
      <c r="AZ577" s="479">
        <v>0</v>
      </c>
      <c r="BA577" s="479"/>
      <c r="BB577" s="479"/>
      <c r="BC577" s="479"/>
      <c r="BD577" s="479"/>
      <c r="BE577" s="479"/>
      <c r="BF577" s="479"/>
      <c r="BG577" s="479"/>
      <c r="BH577" s="479"/>
      <c r="BI577" s="479">
        <v>1532</v>
      </c>
      <c r="BJ577" s="479">
        <v>13</v>
      </c>
      <c r="BK577" s="479">
        <v>347</v>
      </c>
      <c r="BL577" s="479">
        <v>1892</v>
      </c>
      <c r="BM577" s="479">
        <v>176</v>
      </c>
      <c r="BN577" s="479">
        <v>161</v>
      </c>
      <c r="BO577" s="479">
        <v>78</v>
      </c>
      <c r="BP577" s="479">
        <v>78</v>
      </c>
      <c r="BQ577" s="479">
        <v>1126</v>
      </c>
      <c r="BR577" s="479">
        <v>1069</v>
      </c>
      <c r="BS577" s="479">
        <v>793</v>
      </c>
      <c r="BT577" s="479">
        <v>703</v>
      </c>
      <c r="BU577" s="479">
        <v>252</v>
      </c>
      <c r="BV577" s="479">
        <v>220</v>
      </c>
      <c r="BW577" s="479"/>
      <c r="BX577" s="479"/>
      <c r="BY577" s="479"/>
      <c r="BZ577" s="479"/>
      <c r="CA577" s="479"/>
      <c r="CB577" s="479"/>
      <c r="CC577" s="479"/>
      <c r="CD577" s="479"/>
      <c r="CE577" s="479"/>
      <c r="CF577" s="479"/>
      <c r="CG577" s="479"/>
      <c r="CH577" s="479"/>
      <c r="CI577" s="479"/>
      <c r="CJ577" s="479"/>
      <c r="CK577" s="479"/>
      <c r="CL577" s="479"/>
      <c r="CM577" s="479"/>
      <c r="CN577" s="479"/>
      <c r="CO577" s="479"/>
      <c r="CP577" s="479"/>
      <c r="CQ577" s="479"/>
      <c r="CR577" s="479"/>
      <c r="CS577" s="479"/>
      <c r="CT577" s="479"/>
      <c r="CU577" s="479"/>
      <c r="CV577" s="479"/>
      <c r="CW577" s="479"/>
      <c r="CX577" s="479"/>
      <c r="CY577" s="479"/>
      <c r="CZ577" s="479"/>
      <c r="DA577" s="479"/>
      <c r="DB577" s="479"/>
      <c r="DC577" s="479"/>
      <c r="DD577" s="479"/>
      <c r="DE577" s="479"/>
      <c r="DF577" s="479"/>
      <c r="DG577" s="479"/>
      <c r="DH577" s="479"/>
      <c r="DI577" s="479"/>
      <c r="DJ577" s="479"/>
      <c r="DK577" s="479">
        <v>1</v>
      </c>
      <c r="DL577" s="479">
        <v>0</v>
      </c>
      <c r="DM577" s="479">
        <v>0</v>
      </c>
      <c r="DN577" s="479">
        <v>0</v>
      </c>
      <c r="DO577" s="479">
        <v>27</v>
      </c>
      <c r="DP577" s="479">
        <v>729</v>
      </c>
      <c r="DQ577" s="479">
        <v>27</v>
      </c>
      <c r="DR577" s="479">
        <v>54</v>
      </c>
      <c r="DS577" s="479"/>
      <c r="DT577" s="479"/>
      <c r="DU577" s="479"/>
      <c r="DV577" s="479"/>
      <c r="DW577" s="479"/>
      <c r="DX577" s="479"/>
      <c r="DY577" s="479"/>
      <c r="DZ577" s="479"/>
      <c r="EA577" s="479"/>
      <c r="EB577" s="479"/>
      <c r="EC577" s="479"/>
      <c r="ED577" s="479"/>
      <c r="EE577" s="479"/>
      <c r="EF577" s="479"/>
      <c r="EG577" s="479" t="s">
        <v>152</v>
      </c>
      <c r="EH577" s="479" t="s">
        <v>152</v>
      </c>
      <c r="EI577" s="479">
        <v>81</v>
      </c>
      <c r="EJ577" s="479">
        <v>53</v>
      </c>
      <c r="EK577" s="479">
        <v>39</v>
      </c>
      <c r="EL577" s="479">
        <v>0</v>
      </c>
      <c r="EM577" s="479">
        <v>16</v>
      </c>
      <c r="EN577" s="479">
        <v>257251</v>
      </c>
      <c r="EO577" s="479">
        <v>4854</v>
      </c>
      <c r="EP577" s="479">
        <v>11508</v>
      </c>
      <c r="EQ577" s="479">
        <v>315105</v>
      </c>
      <c r="ER577" s="479">
        <v>8080</v>
      </c>
      <c r="ES577" s="479">
        <v>17102</v>
      </c>
      <c r="ET577" s="479">
        <v>0</v>
      </c>
      <c r="EU577" s="479">
        <v>0</v>
      </c>
      <c r="EV577" s="479">
        <v>0</v>
      </c>
      <c r="EW577" s="479">
        <v>36644</v>
      </c>
      <c r="EX577" s="479">
        <v>2290</v>
      </c>
      <c r="EY577" s="479">
        <v>12114</v>
      </c>
      <c r="EZ577" s="476"/>
      <c r="FA577" s="446">
        <f t="shared" si="2119"/>
        <v>8</v>
      </c>
      <c r="FB577" s="417">
        <f t="shared" si="2120"/>
        <v>2018</v>
      </c>
      <c r="FC577" s="448">
        <f t="shared" si="2121"/>
        <v>43313</v>
      </c>
      <c r="FD577" s="449">
        <f t="shared" si="2122"/>
        <v>31</v>
      </c>
      <c r="FE577" s="450"/>
      <c r="FF577" s="450"/>
      <c r="FG577" s="450"/>
      <c r="FH577" s="452">
        <f t="shared" si="2123"/>
        <v>1.5855855855855856</v>
      </c>
      <c r="FI577" s="452">
        <f t="shared" si="2124"/>
        <v>1.4504504504504505</v>
      </c>
      <c r="FJ577" s="452">
        <f t="shared" si="2125"/>
        <v>1.0985915492957747</v>
      </c>
      <c r="FK577" s="452">
        <f t="shared" si="2126"/>
        <v>1.0985915492957747</v>
      </c>
      <c r="FL577" s="452">
        <f t="shared" si="2127"/>
        <v>1.1513292433537832</v>
      </c>
      <c r="FM577" s="452">
        <f t="shared" si="2128"/>
        <v>1.0930470347648262</v>
      </c>
      <c r="FN577" s="452">
        <f t="shared" si="2129"/>
        <v>0.81416837782340867</v>
      </c>
      <c r="FO577" s="452">
        <f t="shared" si="2130"/>
        <v>0.72176591375770016</v>
      </c>
      <c r="FP577" s="452">
        <f t="shared" si="2131"/>
        <v>1.2233009708737863</v>
      </c>
      <c r="FQ577" s="452">
        <f t="shared" si="2132"/>
        <v>1.0679611650485437</v>
      </c>
      <c r="FR577" s="453"/>
      <c r="FS577" s="446">
        <f t="shared" si="2133"/>
        <v>1700</v>
      </c>
      <c r="FT577" s="446" t="str">
        <f t="shared" si="2133"/>
        <v>-</v>
      </c>
      <c r="FU577" s="446">
        <f t="shared" si="2133"/>
        <v>59500</v>
      </c>
      <c r="FV577" s="446">
        <f t="shared" si="2133"/>
        <v>142800</v>
      </c>
      <c r="FW577" s="446">
        <f t="shared" si="2133"/>
        <v>135531</v>
      </c>
      <c r="FX577" s="446">
        <f t="shared" si="2133"/>
        <v>91803</v>
      </c>
      <c r="FY577" s="446">
        <f t="shared" si="2133"/>
        <v>1781916</v>
      </c>
      <c r="FZ577" s="446">
        <f t="shared" si="2133"/>
        <v>10498746</v>
      </c>
      <c r="GA577" s="446">
        <f t="shared" si="2133"/>
        <v>2919226</v>
      </c>
      <c r="GB577" s="446"/>
      <c r="GC577" s="446"/>
      <c r="GD577" s="446"/>
      <c r="GE577" s="446"/>
      <c r="GF577" s="446"/>
      <c r="GG577" s="446"/>
      <c r="GH577" s="446"/>
      <c r="GI577" s="446"/>
      <c r="GJ577" s="446"/>
      <c r="GK577" s="446"/>
      <c r="GL577" s="446"/>
      <c r="GM577" s="446"/>
      <c r="GN577" s="446"/>
      <c r="GO577" s="446">
        <f t="shared" si="2134"/>
        <v>0</v>
      </c>
      <c r="GP577" s="446">
        <f t="shared" si="2134"/>
        <v>1458</v>
      </c>
      <c r="GQ577" s="446">
        <f t="shared" si="2134"/>
        <v>0</v>
      </c>
      <c r="GR577" s="446">
        <f t="shared" si="2134"/>
        <v>609924</v>
      </c>
      <c r="GS577" s="446">
        <f t="shared" si="2134"/>
        <v>666978</v>
      </c>
      <c r="GT577" s="446">
        <f t="shared" si="2134"/>
        <v>0</v>
      </c>
      <c r="GU577" s="446">
        <f t="shared" si="2134"/>
        <v>193824</v>
      </c>
      <c r="GV577" s="416"/>
      <c r="GX577" s="509"/>
      <c r="GY577" s="402"/>
      <c r="GZ577" s="402"/>
      <c r="HA577" s="402"/>
    </row>
    <row r="578" spans="1:209" ht="9.75" customHeight="1" x14ac:dyDescent="0.2">
      <c r="A578" s="493" t="str">
        <f t="shared" si="2118"/>
        <v>2018-19AUGUSTRRU</v>
      </c>
      <c r="B578" s="494" t="str">
        <f t="shared" si="2107"/>
        <v>2018-19</v>
      </c>
      <c r="C578" s="480" t="s">
        <v>636</v>
      </c>
      <c r="D578" s="480" t="s">
        <v>659</v>
      </c>
      <c r="E578" s="480" t="s">
        <v>467</v>
      </c>
      <c r="F578" s="495" t="s">
        <v>454</v>
      </c>
      <c r="G578" s="495" t="s">
        <v>689</v>
      </c>
      <c r="H578" s="496">
        <v>152374</v>
      </c>
      <c r="I578" s="496">
        <v>124901</v>
      </c>
      <c r="J578" s="496">
        <v>714999</v>
      </c>
      <c r="K578" s="507">
        <v>6</v>
      </c>
      <c r="L578" s="507">
        <v>0</v>
      </c>
      <c r="M578" s="496" t="s">
        <v>152</v>
      </c>
      <c r="N578" s="507">
        <v>44</v>
      </c>
      <c r="O578" s="507">
        <v>113</v>
      </c>
      <c r="P578" s="496" t="s">
        <v>152</v>
      </c>
      <c r="Q578" s="496" t="s">
        <v>152</v>
      </c>
      <c r="R578" s="496" t="s">
        <v>152</v>
      </c>
      <c r="S578" s="496">
        <v>99366</v>
      </c>
      <c r="T578" s="496">
        <v>9819</v>
      </c>
      <c r="U578" s="496">
        <v>7252</v>
      </c>
      <c r="V578" s="496">
        <v>55207</v>
      </c>
      <c r="W578" s="496">
        <v>20962</v>
      </c>
      <c r="X578" s="496">
        <v>1069</v>
      </c>
      <c r="Y578" s="496">
        <v>3566430</v>
      </c>
      <c r="Z578" s="496">
        <v>363</v>
      </c>
      <c r="AA578" s="496">
        <v>604</v>
      </c>
      <c r="AB578" s="496">
        <v>4610664</v>
      </c>
      <c r="AC578" s="496">
        <v>636</v>
      </c>
      <c r="AD578" s="496">
        <v>1091</v>
      </c>
      <c r="AE578" s="496">
        <v>55678423</v>
      </c>
      <c r="AF578" s="496">
        <v>1009</v>
      </c>
      <c r="AG578" s="496">
        <v>2014</v>
      </c>
      <c r="AH578" s="496">
        <v>55798479</v>
      </c>
      <c r="AI578" s="496">
        <v>2662</v>
      </c>
      <c r="AJ578" s="496">
        <v>6262</v>
      </c>
      <c r="AK578" s="496">
        <v>4526841</v>
      </c>
      <c r="AL578" s="496">
        <v>4235</v>
      </c>
      <c r="AM578" s="496">
        <v>9926</v>
      </c>
      <c r="AN578" s="496"/>
      <c r="AO578" s="496"/>
      <c r="AP578" s="496"/>
      <c r="AQ578" s="496"/>
      <c r="AR578" s="496"/>
      <c r="AS578" s="496"/>
      <c r="AT578" s="496">
        <v>6633</v>
      </c>
      <c r="AU578" s="496">
        <v>208</v>
      </c>
      <c r="AV578" s="496">
        <v>788</v>
      </c>
      <c r="AW578" s="496">
        <v>6468</v>
      </c>
      <c r="AX578" s="496">
        <v>193</v>
      </c>
      <c r="AY578" s="496">
        <v>5444</v>
      </c>
      <c r="AZ578" s="496">
        <v>0</v>
      </c>
      <c r="BA578" s="496"/>
      <c r="BB578" s="496"/>
      <c r="BC578" s="496"/>
      <c r="BD578" s="496"/>
      <c r="BE578" s="496"/>
      <c r="BF578" s="496"/>
      <c r="BG578" s="496"/>
      <c r="BH578" s="496"/>
      <c r="BI578" s="496">
        <v>60651</v>
      </c>
      <c r="BJ578" s="496">
        <v>6634</v>
      </c>
      <c r="BK578" s="496">
        <v>25448</v>
      </c>
      <c r="BL578" s="496">
        <v>92733</v>
      </c>
      <c r="BM578" s="496">
        <v>25702</v>
      </c>
      <c r="BN578" s="496">
        <v>19930</v>
      </c>
      <c r="BO578" s="496">
        <v>18820</v>
      </c>
      <c r="BP578" s="496">
        <v>14851</v>
      </c>
      <c r="BQ578" s="496">
        <v>79797</v>
      </c>
      <c r="BR578" s="496">
        <v>62041</v>
      </c>
      <c r="BS578" s="496">
        <v>32724</v>
      </c>
      <c r="BT578" s="496">
        <v>23413</v>
      </c>
      <c r="BU578" s="496">
        <v>1498</v>
      </c>
      <c r="BV578" s="496">
        <v>1134</v>
      </c>
      <c r="BW578" s="496"/>
      <c r="BX578" s="496"/>
      <c r="BY578" s="496"/>
      <c r="BZ578" s="496"/>
      <c r="CA578" s="496"/>
      <c r="CB578" s="496"/>
      <c r="CC578" s="496"/>
      <c r="CD578" s="496"/>
      <c r="CE578" s="496"/>
      <c r="CF578" s="496"/>
      <c r="CG578" s="496"/>
      <c r="CH578" s="496"/>
      <c r="CI578" s="496"/>
      <c r="CJ578" s="496"/>
      <c r="CK578" s="496"/>
      <c r="CL578" s="496"/>
      <c r="CM578" s="496"/>
      <c r="CN578" s="496"/>
      <c r="CO578" s="496"/>
      <c r="CP578" s="496"/>
      <c r="CQ578" s="496"/>
      <c r="CR578" s="496"/>
      <c r="CS578" s="496"/>
      <c r="CT578" s="496"/>
      <c r="CU578" s="496"/>
      <c r="CV578" s="496"/>
      <c r="CW578" s="496"/>
      <c r="CX578" s="496"/>
      <c r="CY578" s="496"/>
      <c r="CZ578" s="496"/>
      <c r="DA578" s="496"/>
      <c r="DB578" s="496"/>
      <c r="DC578" s="496"/>
      <c r="DD578" s="496"/>
      <c r="DE578" s="496"/>
      <c r="DF578" s="496"/>
      <c r="DG578" s="496"/>
      <c r="DH578" s="496"/>
      <c r="DI578" s="496"/>
      <c r="DJ578" s="496"/>
      <c r="DK578" s="496">
        <v>0</v>
      </c>
      <c r="DL578" s="496">
        <v>0</v>
      </c>
      <c r="DM578" s="496">
        <v>0</v>
      </c>
      <c r="DN578" s="496">
        <v>0</v>
      </c>
      <c r="DO578" s="496">
        <v>5199</v>
      </c>
      <c r="DP578" s="496">
        <v>338114</v>
      </c>
      <c r="DQ578" s="496">
        <v>65</v>
      </c>
      <c r="DR578" s="496">
        <v>135</v>
      </c>
      <c r="DS578" s="496"/>
      <c r="DT578" s="496"/>
      <c r="DU578" s="496"/>
      <c r="DV578" s="496"/>
      <c r="DW578" s="496"/>
      <c r="DX578" s="496"/>
      <c r="DY578" s="496"/>
      <c r="DZ578" s="496"/>
      <c r="EA578" s="496"/>
      <c r="EB578" s="496"/>
      <c r="EC578" s="496"/>
      <c r="ED578" s="496"/>
      <c r="EE578" s="496"/>
      <c r="EF578" s="496"/>
      <c r="EG578" s="496" t="s">
        <v>152</v>
      </c>
      <c r="EH578" s="496" t="s">
        <v>152</v>
      </c>
      <c r="EI578" s="496">
        <v>0</v>
      </c>
      <c r="EJ578" s="496">
        <v>796</v>
      </c>
      <c r="EK578" s="496">
        <v>1199</v>
      </c>
      <c r="EL578" s="496">
        <v>50</v>
      </c>
      <c r="EM578" s="496">
        <v>1318</v>
      </c>
      <c r="EN578" s="496">
        <v>4114563</v>
      </c>
      <c r="EO578" s="496">
        <v>5169</v>
      </c>
      <c r="EP578" s="496">
        <v>11613</v>
      </c>
      <c r="EQ578" s="496">
        <v>7916060</v>
      </c>
      <c r="ER578" s="496">
        <v>6602</v>
      </c>
      <c r="ES578" s="496">
        <v>12695</v>
      </c>
      <c r="ET578" s="496">
        <v>347138</v>
      </c>
      <c r="EU578" s="496">
        <v>6943</v>
      </c>
      <c r="EV578" s="496">
        <v>12542</v>
      </c>
      <c r="EW578" s="496">
        <v>11030048</v>
      </c>
      <c r="EX578" s="496">
        <v>8369</v>
      </c>
      <c r="EY578" s="496">
        <v>15150</v>
      </c>
      <c r="EZ578" s="497"/>
      <c r="FA578" s="482">
        <f t="shared" si="2119"/>
        <v>8</v>
      </c>
      <c r="FB578" s="493">
        <f t="shared" si="2120"/>
        <v>2018</v>
      </c>
      <c r="FC578" s="498">
        <f t="shared" si="2121"/>
        <v>43313</v>
      </c>
      <c r="FD578" s="499">
        <f t="shared" si="2122"/>
        <v>31</v>
      </c>
      <c r="FE578" s="500"/>
      <c r="FF578" s="500"/>
      <c r="FG578" s="500"/>
      <c r="FH578" s="481">
        <f t="shared" si="2123"/>
        <v>2.6175781647825644</v>
      </c>
      <c r="FI578" s="481">
        <f t="shared" si="2124"/>
        <v>2.0297382625521947</v>
      </c>
      <c r="FJ578" s="481">
        <f t="shared" si="2125"/>
        <v>2.5951461665747382</v>
      </c>
      <c r="FK578" s="481">
        <f t="shared" si="2126"/>
        <v>2.0478488692774408</v>
      </c>
      <c r="FL578" s="481">
        <f t="shared" si="2127"/>
        <v>1.445414530766026</v>
      </c>
      <c r="FM578" s="481">
        <f t="shared" si="2128"/>
        <v>1.1237886499900376</v>
      </c>
      <c r="FN578" s="481">
        <f t="shared" si="2129"/>
        <v>1.5611105810514263</v>
      </c>
      <c r="FO578" s="481">
        <f t="shared" si="2130"/>
        <v>1.116925865852495</v>
      </c>
      <c r="FP578" s="481">
        <f t="shared" si="2131"/>
        <v>1.401309635173059</v>
      </c>
      <c r="FQ578" s="481">
        <f t="shared" si="2132"/>
        <v>1.0608044901777363</v>
      </c>
      <c r="FR578" s="501"/>
      <c r="FS578" s="482">
        <f t="shared" si="2133"/>
        <v>0</v>
      </c>
      <c r="FT578" s="482" t="str">
        <f t="shared" si="2133"/>
        <v>-</v>
      </c>
      <c r="FU578" s="482">
        <f t="shared" si="2133"/>
        <v>5495644</v>
      </c>
      <c r="FV578" s="482">
        <f t="shared" si="2133"/>
        <v>14113813</v>
      </c>
      <c r="FW578" s="482">
        <f t="shared" si="2133"/>
        <v>5930676</v>
      </c>
      <c r="FX578" s="482">
        <f t="shared" si="2133"/>
        <v>7911932</v>
      </c>
      <c r="FY578" s="482">
        <f t="shared" si="2133"/>
        <v>111186898</v>
      </c>
      <c r="FZ578" s="482">
        <f t="shared" si="2133"/>
        <v>131264044</v>
      </c>
      <c r="GA578" s="482">
        <f t="shared" si="2133"/>
        <v>10610894</v>
      </c>
      <c r="GB578" s="482"/>
      <c r="GC578" s="482"/>
      <c r="GD578" s="482"/>
      <c r="GE578" s="482"/>
      <c r="GF578" s="482"/>
      <c r="GG578" s="482"/>
      <c r="GH578" s="482"/>
      <c r="GI578" s="482"/>
      <c r="GJ578" s="482"/>
      <c r="GK578" s="482"/>
      <c r="GL578" s="482"/>
      <c r="GM578" s="482"/>
      <c r="GN578" s="482"/>
      <c r="GO578" s="482">
        <f t="shared" si="2134"/>
        <v>0</v>
      </c>
      <c r="GP578" s="482">
        <f t="shared" si="2134"/>
        <v>701865</v>
      </c>
      <c r="GQ578" s="482">
        <f t="shared" si="2134"/>
        <v>0</v>
      </c>
      <c r="GR578" s="482">
        <f t="shared" si="2134"/>
        <v>9243948</v>
      </c>
      <c r="GS578" s="482">
        <f t="shared" si="2134"/>
        <v>15221305</v>
      </c>
      <c r="GT578" s="482">
        <f t="shared" si="2134"/>
        <v>627100</v>
      </c>
      <c r="GU578" s="482">
        <f t="shared" si="2134"/>
        <v>19967700</v>
      </c>
      <c r="GV578" s="502"/>
      <c r="GY578" s="402"/>
      <c r="GZ578" s="402"/>
      <c r="HA578" s="402"/>
    </row>
    <row r="579" spans="1:209" ht="9.75" customHeight="1" x14ac:dyDescent="0.2">
      <c r="A579" s="417" t="str">
        <f t="shared" si="2118"/>
        <v>2018-19AUGUSTRX6</v>
      </c>
      <c r="B579" s="458" t="str">
        <f t="shared" si="2107"/>
        <v>2018-19</v>
      </c>
      <c r="C579" s="402" t="s">
        <v>636</v>
      </c>
      <c r="D579" s="402" t="s">
        <v>646</v>
      </c>
      <c r="E579" s="402" t="s">
        <v>645</v>
      </c>
      <c r="F579" s="478" t="s">
        <v>448</v>
      </c>
      <c r="G579" s="478" t="s">
        <v>690</v>
      </c>
      <c r="H579" s="479">
        <v>43962</v>
      </c>
      <c r="I579" s="479">
        <v>30029</v>
      </c>
      <c r="J579" s="479">
        <v>158650</v>
      </c>
      <c r="K579" s="506">
        <v>5</v>
      </c>
      <c r="L579" s="506">
        <v>1</v>
      </c>
      <c r="M579" s="479" t="s">
        <v>152</v>
      </c>
      <c r="N579" s="506">
        <v>22</v>
      </c>
      <c r="O579" s="506">
        <v>52</v>
      </c>
      <c r="P579" s="479" t="s">
        <v>152</v>
      </c>
      <c r="Q579" s="479" t="s">
        <v>152</v>
      </c>
      <c r="R579" s="479" t="s">
        <v>152</v>
      </c>
      <c r="S579" s="479">
        <v>33541</v>
      </c>
      <c r="T579" s="479">
        <v>2185</v>
      </c>
      <c r="U579" s="479">
        <v>1318</v>
      </c>
      <c r="V579" s="479">
        <v>17635</v>
      </c>
      <c r="W579" s="479">
        <v>8987</v>
      </c>
      <c r="X579" s="479">
        <v>402</v>
      </c>
      <c r="Y579" s="479">
        <v>805850</v>
      </c>
      <c r="Z579" s="479">
        <v>369</v>
      </c>
      <c r="AA579" s="479">
        <v>623</v>
      </c>
      <c r="AB579" s="479">
        <v>611596</v>
      </c>
      <c r="AC579" s="479">
        <v>464</v>
      </c>
      <c r="AD579" s="479">
        <v>841</v>
      </c>
      <c r="AE579" s="479">
        <v>20117712</v>
      </c>
      <c r="AF579" s="479">
        <v>1141</v>
      </c>
      <c r="AG579" s="479">
        <v>2321</v>
      </c>
      <c r="AH579" s="479">
        <v>36394719</v>
      </c>
      <c r="AI579" s="479">
        <v>4050</v>
      </c>
      <c r="AJ579" s="479">
        <v>9471</v>
      </c>
      <c r="AK579" s="479">
        <v>1665725</v>
      </c>
      <c r="AL579" s="479">
        <v>4144</v>
      </c>
      <c r="AM579" s="479">
        <v>10367</v>
      </c>
      <c r="AN579" s="479"/>
      <c r="AO579" s="479"/>
      <c r="AP579" s="479"/>
      <c r="AQ579" s="479"/>
      <c r="AR579" s="479"/>
      <c r="AS579" s="479"/>
      <c r="AT579" s="479">
        <v>1653</v>
      </c>
      <c r="AU579" s="479">
        <v>62</v>
      </c>
      <c r="AV579" s="479">
        <v>394</v>
      </c>
      <c r="AW579" s="479">
        <v>3635</v>
      </c>
      <c r="AX579" s="479">
        <v>86</v>
      </c>
      <c r="AY579" s="479">
        <v>1111</v>
      </c>
      <c r="AZ579" s="479">
        <v>0</v>
      </c>
      <c r="BA579" s="479"/>
      <c r="BB579" s="479"/>
      <c r="BC579" s="479"/>
      <c r="BD579" s="479"/>
      <c r="BE579" s="479"/>
      <c r="BF579" s="479"/>
      <c r="BG579" s="479"/>
      <c r="BH579" s="479"/>
      <c r="BI579" s="479">
        <v>19580</v>
      </c>
      <c r="BJ579" s="479">
        <v>4012</v>
      </c>
      <c r="BK579" s="479">
        <v>8296</v>
      </c>
      <c r="BL579" s="479">
        <v>31888</v>
      </c>
      <c r="BM579" s="479">
        <v>4216</v>
      </c>
      <c r="BN579" s="479">
        <v>3463</v>
      </c>
      <c r="BO579" s="479">
        <v>2558</v>
      </c>
      <c r="BP579" s="479">
        <v>2142</v>
      </c>
      <c r="BQ579" s="479">
        <v>23365</v>
      </c>
      <c r="BR579" s="479">
        <v>20013</v>
      </c>
      <c r="BS579" s="479">
        <v>13885</v>
      </c>
      <c r="BT579" s="479">
        <v>8888</v>
      </c>
      <c r="BU579" s="479">
        <v>672</v>
      </c>
      <c r="BV579" s="479">
        <v>415</v>
      </c>
      <c r="BW579" s="479"/>
      <c r="BX579" s="479"/>
      <c r="BY579" s="479"/>
      <c r="BZ579" s="479"/>
      <c r="CA579" s="479"/>
      <c r="CB579" s="479"/>
      <c r="CC579" s="479"/>
      <c r="CD579" s="479"/>
      <c r="CE579" s="479"/>
      <c r="CF579" s="479"/>
      <c r="CG579" s="479"/>
      <c r="CH579" s="479"/>
      <c r="CI579" s="479"/>
      <c r="CJ579" s="479"/>
      <c r="CK579" s="479"/>
      <c r="CL579" s="479"/>
      <c r="CM579" s="479"/>
      <c r="CN579" s="479"/>
      <c r="CO579" s="479"/>
      <c r="CP579" s="479"/>
      <c r="CQ579" s="479"/>
      <c r="CR579" s="479"/>
      <c r="CS579" s="479"/>
      <c r="CT579" s="479"/>
      <c r="CU579" s="479"/>
      <c r="CV579" s="479"/>
      <c r="CW579" s="479"/>
      <c r="CX579" s="479"/>
      <c r="CY579" s="479"/>
      <c r="CZ579" s="479"/>
      <c r="DA579" s="479"/>
      <c r="DB579" s="479"/>
      <c r="DC579" s="479"/>
      <c r="DD579" s="479"/>
      <c r="DE579" s="479"/>
      <c r="DF579" s="479"/>
      <c r="DG579" s="479"/>
      <c r="DH579" s="479"/>
      <c r="DI579" s="479"/>
      <c r="DJ579" s="479"/>
      <c r="DK579" s="479">
        <v>89</v>
      </c>
      <c r="DL579" s="479">
        <v>35855</v>
      </c>
      <c r="DM579" s="479">
        <v>403</v>
      </c>
      <c r="DN579" s="479">
        <v>636</v>
      </c>
      <c r="DO579" s="479">
        <v>1188</v>
      </c>
      <c r="DP579" s="479">
        <v>37722</v>
      </c>
      <c r="DQ579" s="479">
        <v>32</v>
      </c>
      <c r="DR579" s="479">
        <v>64</v>
      </c>
      <c r="DS579" s="479"/>
      <c r="DT579" s="479"/>
      <c r="DU579" s="479"/>
      <c r="DV579" s="479"/>
      <c r="DW579" s="479"/>
      <c r="DX579" s="479"/>
      <c r="DY579" s="479"/>
      <c r="DZ579" s="479"/>
      <c r="EA579" s="479"/>
      <c r="EB579" s="479"/>
      <c r="EC579" s="479"/>
      <c r="ED579" s="479"/>
      <c r="EE579" s="479"/>
      <c r="EF579" s="479"/>
      <c r="EG579" s="479" t="s">
        <v>152</v>
      </c>
      <c r="EH579" s="479" t="s">
        <v>152</v>
      </c>
      <c r="EI579" s="479">
        <v>537</v>
      </c>
      <c r="EJ579" s="479">
        <v>177</v>
      </c>
      <c r="EK579" s="479">
        <v>1782</v>
      </c>
      <c r="EL579" s="479">
        <v>0</v>
      </c>
      <c r="EM579" s="479">
        <v>151</v>
      </c>
      <c r="EN579" s="479">
        <v>822234</v>
      </c>
      <c r="EO579" s="479">
        <v>4645</v>
      </c>
      <c r="EP579" s="479">
        <v>8608</v>
      </c>
      <c r="EQ579" s="479">
        <v>9740109</v>
      </c>
      <c r="ER579" s="479">
        <v>5466</v>
      </c>
      <c r="ES579" s="479">
        <v>11415</v>
      </c>
      <c r="ET579" s="479">
        <v>0</v>
      </c>
      <c r="EU579" s="479">
        <v>0</v>
      </c>
      <c r="EV579" s="479">
        <v>0</v>
      </c>
      <c r="EW579" s="479">
        <v>1223249</v>
      </c>
      <c r="EX579" s="479">
        <v>8101</v>
      </c>
      <c r="EY579" s="479">
        <v>18764</v>
      </c>
      <c r="EZ579" s="476"/>
      <c r="FA579" s="446">
        <f t="shared" si="2119"/>
        <v>8</v>
      </c>
      <c r="FB579" s="417">
        <f t="shared" si="2120"/>
        <v>2018</v>
      </c>
      <c r="FC579" s="448">
        <f t="shared" si="2121"/>
        <v>43313</v>
      </c>
      <c r="FD579" s="449">
        <f t="shared" si="2122"/>
        <v>31</v>
      </c>
      <c r="FE579" s="450"/>
      <c r="FF579" s="450"/>
      <c r="FG579" s="450"/>
      <c r="FH579" s="452">
        <f t="shared" si="2123"/>
        <v>1.9295194508009152</v>
      </c>
      <c r="FI579" s="452">
        <f t="shared" si="2124"/>
        <v>1.5848970251716248</v>
      </c>
      <c r="FJ579" s="452">
        <f t="shared" si="2125"/>
        <v>1.9408194233687406</v>
      </c>
      <c r="FK579" s="452">
        <f t="shared" si="2126"/>
        <v>1.6251896813353566</v>
      </c>
      <c r="FL579" s="452">
        <f t="shared" si="2127"/>
        <v>1.3249220300538702</v>
      </c>
      <c r="FM579" s="452">
        <f t="shared" si="2128"/>
        <v>1.1348454777431245</v>
      </c>
      <c r="FN579" s="452">
        <f t="shared" si="2129"/>
        <v>1.5450094581061533</v>
      </c>
      <c r="FO579" s="452">
        <f t="shared" si="2130"/>
        <v>0.98898408812729499</v>
      </c>
      <c r="FP579" s="452">
        <f t="shared" si="2131"/>
        <v>1.6716417910447761</v>
      </c>
      <c r="FQ579" s="452">
        <f t="shared" si="2132"/>
        <v>1.0323383084577114</v>
      </c>
      <c r="FR579" s="453"/>
      <c r="FS579" s="446">
        <f t="shared" si="2133"/>
        <v>30029</v>
      </c>
      <c r="FT579" s="446" t="str">
        <f t="shared" si="2133"/>
        <v>-</v>
      </c>
      <c r="FU579" s="446">
        <f t="shared" si="2133"/>
        <v>660638</v>
      </c>
      <c r="FV579" s="446">
        <f t="shared" si="2133"/>
        <v>1561508</v>
      </c>
      <c r="FW579" s="446">
        <f t="shared" si="2133"/>
        <v>1361255</v>
      </c>
      <c r="FX579" s="446">
        <f t="shared" si="2133"/>
        <v>1108438</v>
      </c>
      <c r="FY579" s="446">
        <f t="shared" si="2133"/>
        <v>40930835</v>
      </c>
      <c r="FZ579" s="446">
        <f t="shared" si="2133"/>
        <v>85115877</v>
      </c>
      <c r="GA579" s="446">
        <f t="shared" si="2133"/>
        <v>4167534</v>
      </c>
      <c r="GB579" s="446"/>
      <c r="GC579" s="446"/>
      <c r="GD579" s="446"/>
      <c r="GE579" s="446"/>
      <c r="GF579" s="446"/>
      <c r="GG579" s="446"/>
      <c r="GH579" s="446"/>
      <c r="GI579" s="446"/>
      <c r="GJ579" s="446"/>
      <c r="GK579" s="446"/>
      <c r="GL579" s="446"/>
      <c r="GM579" s="446"/>
      <c r="GN579" s="446"/>
      <c r="GO579" s="446">
        <f t="shared" si="2134"/>
        <v>56604</v>
      </c>
      <c r="GP579" s="446">
        <f t="shared" si="2134"/>
        <v>76032</v>
      </c>
      <c r="GQ579" s="446">
        <f t="shared" si="2134"/>
        <v>0</v>
      </c>
      <c r="GR579" s="446">
        <f t="shared" si="2134"/>
        <v>1523616</v>
      </c>
      <c r="GS579" s="446">
        <f t="shared" si="2134"/>
        <v>20341530</v>
      </c>
      <c r="GT579" s="446">
        <f t="shared" si="2134"/>
        <v>0</v>
      </c>
      <c r="GU579" s="446">
        <f t="shared" si="2134"/>
        <v>2833364</v>
      </c>
      <c r="GV579" s="416"/>
      <c r="GW579" s="402"/>
      <c r="GX579" s="402"/>
      <c r="GY579" s="402"/>
      <c r="GZ579" s="402"/>
      <c r="HA579" s="402"/>
    </row>
    <row r="580" spans="1:209" ht="9.75" customHeight="1" x14ac:dyDescent="0.2">
      <c r="A580" s="417" t="str">
        <f t="shared" si="2118"/>
        <v>2018-19AUGUSTRX7</v>
      </c>
      <c r="B580" s="458" t="str">
        <f t="shared" si="2107"/>
        <v>2018-19</v>
      </c>
      <c r="C580" s="402" t="s">
        <v>636</v>
      </c>
      <c r="D580" s="402" t="s">
        <v>649</v>
      </c>
      <c r="E580" s="402" t="s">
        <v>462</v>
      </c>
      <c r="F580" s="478" t="s">
        <v>449</v>
      </c>
      <c r="G580" s="478" t="s">
        <v>691</v>
      </c>
      <c r="H580" s="479">
        <v>131596</v>
      </c>
      <c r="I580" s="479">
        <v>102646</v>
      </c>
      <c r="J580" s="479">
        <v>1357953</v>
      </c>
      <c r="K580" s="506">
        <v>13</v>
      </c>
      <c r="L580" s="506">
        <v>1</v>
      </c>
      <c r="M580" s="479" t="s">
        <v>152</v>
      </c>
      <c r="N580" s="506">
        <v>82</v>
      </c>
      <c r="O580" s="506">
        <v>143</v>
      </c>
      <c r="P580" s="479" t="s">
        <v>152</v>
      </c>
      <c r="Q580" s="479" t="s">
        <v>152</v>
      </c>
      <c r="R580" s="479" t="s">
        <v>152</v>
      </c>
      <c r="S580" s="479">
        <v>90491</v>
      </c>
      <c r="T580" s="479">
        <v>8372</v>
      </c>
      <c r="U580" s="479">
        <v>6072</v>
      </c>
      <c r="V580" s="479">
        <v>46630</v>
      </c>
      <c r="W580" s="479">
        <v>21981</v>
      </c>
      <c r="X580" s="479">
        <v>3705</v>
      </c>
      <c r="Y580" s="479">
        <v>3956449</v>
      </c>
      <c r="Z580" s="479">
        <v>473</v>
      </c>
      <c r="AA580" s="479">
        <v>799</v>
      </c>
      <c r="AB580" s="479">
        <v>3884158</v>
      </c>
      <c r="AC580" s="479">
        <v>640</v>
      </c>
      <c r="AD580" s="479">
        <v>1115</v>
      </c>
      <c r="AE580" s="479">
        <v>60892287</v>
      </c>
      <c r="AF580" s="479">
        <v>1306</v>
      </c>
      <c r="AG580" s="479">
        <v>2784</v>
      </c>
      <c r="AH580" s="479">
        <v>79281258</v>
      </c>
      <c r="AI580" s="479">
        <v>3607</v>
      </c>
      <c r="AJ580" s="479">
        <v>8491</v>
      </c>
      <c r="AK580" s="479">
        <v>19804956</v>
      </c>
      <c r="AL580" s="479">
        <v>5345</v>
      </c>
      <c r="AM580" s="479">
        <v>10705</v>
      </c>
      <c r="AN580" s="479"/>
      <c r="AO580" s="479"/>
      <c r="AP580" s="479"/>
      <c r="AQ580" s="479"/>
      <c r="AR580" s="479"/>
      <c r="AS580" s="479"/>
      <c r="AT580" s="479">
        <v>5215</v>
      </c>
      <c r="AU580" s="479">
        <v>401</v>
      </c>
      <c r="AV580" s="479">
        <v>2840</v>
      </c>
      <c r="AW580" s="479">
        <v>5709</v>
      </c>
      <c r="AX580" s="479">
        <v>332</v>
      </c>
      <c r="AY580" s="479">
        <v>1642</v>
      </c>
      <c r="AZ580" s="479">
        <v>0</v>
      </c>
      <c r="BA580" s="479"/>
      <c r="BB580" s="479"/>
      <c r="BC580" s="479"/>
      <c r="BD580" s="479"/>
      <c r="BE580" s="479"/>
      <c r="BF580" s="479"/>
      <c r="BG580" s="479"/>
      <c r="BH580" s="479"/>
      <c r="BI580" s="479">
        <v>57476</v>
      </c>
      <c r="BJ580" s="479">
        <v>5736</v>
      </c>
      <c r="BK580" s="479">
        <v>22064</v>
      </c>
      <c r="BL580" s="479">
        <v>85276</v>
      </c>
      <c r="BM580" s="479">
        <v>16338</v>
      </c>
      <c r="BN580" s="479">
        <v>13418</v>
      </c>
      <c r="BO580" s="479">
        <v>11696</v>
      </c>
      <c r="BP580" s="479">
        <v>9752</v>
      </c>
      <c r="BQ580" s="479">
        <v>58951</v>
      </c>
      <c r="BR580" s="479">
        <v>49957</v>
      </c>
      <c r="BS580" s="479">
        <v>30103</v>
      </c>
      <c r="BT580" s="479">
        <v>23485</v>
      </c>
      <c r="BU580" s="479">
        <v>4717</v>
      </c>
      <c r="BV580" s="479">
        <v>3960</v>
      </c>
      <c r="BW580" s="479"/>
      <c r="BX580" s="479"/>
      <c r="BY580" s="479"/>
      <c r="BZ580" s="479"/>
      <c r="CA580" s="479"/>
      <c r="CB580" s="479"/>
      <c r="CC580" s="479"/>
      <c r="CD580" s="479"/>
      <c r="CE580" s="479"/>
      <c r="CF580" s="479"/>
      <c r="CG580" s="479"/>
      <c r="CH580" s="479"/>
      <c r="CI580" s="479"/>
      <c r="CJ580" s="479"/>
      <c r="CK580" s="479"/>
      <c r="CL580" s="479"/>
      <c r="CM580" s="479"/>
      <c r="CN580" s="479"/>
      <c r="CO580" s="479"/>
      <c r="CP580" s="479"/>
      <c r="CQ580" s="479"/>
      <c r="CR580" s="479"/>
      <c r="CS580" s="479"/>
      <c r="CT580" s="479"/>
      <c r="CU580" s="479"/>
      <c r="CV580" s="479"/>
      <c r="CW580" s="479"/>
      <c r="CX580" s="479"/>
      <c r="CY580" s="479"/>
      <c r="CZ580" s="479"/>
      <c r="DA580" s="479"/>
      <c r="DB580" s="479"/>
      <c r="DC580" s="479"/>
      <c r="DD580" s="479"/>
      <c r="DE580" s="479"/>
      <c r="DF580" s="479"/>
      <c r="DG580" s="479"/>
      <c r="DH580" s="479"/>
      <c r="DI580" s="479"/>
      <c r="DJ580" s="479"/>
      <c r="DK580" s="479">
        <v>0</v>
      </c>
      <c r="DL580" s="479">
        <v>0</v>
      </c>
      <c r="DM580" s="479">
        <v>0</v>
      </c>
      <c r="DN580" s="479">
        <v>0</v>
      </c>
      <c r="DO580" s="479">
        <v>4630</v>
      </c>
      <c r="DP580" s="479">
        <v>205473</v>
      </c>
      <c r="DQ580" s="479">
        <v>44</v>
      </c>
      <c r="DR580" s="479">
        <v>95</v>
      </c>
      <c r="DS580" s="479"/>
      <c r="DT580" s="479"/>
      <c r="DU580" s="479"/>
      <c r="DV580" s="479"/>
      <c r="DW580" s="479"/>
      <c r="DX580" s="479"/>
      <c r="DY580" s="479"/>
      <c r="DZ580" s="479"/>
      <c r="EA580" s="479"/>
      <c r="EB580" s="479"/>
      <c r="EC580" s="479"/>
      <c r="ED580" s="479"/>
      <c r="EE580" s="479"/>
      <c r="EF580" s="479"/>
      <c r="EG580" s="479" t="s">
        <v>152</v>
      </c>
      <c r="EH580" s="479" t="s">
        <v>152</v>
      </c>
      <c r="EI580" s="479">
        <v>210</v>
      </c>
      <c r="EJ580" s="479">
        <v>1614</v>
      </c>
      <c r="EK580" s="479">
        <v>1085</v>
      </c>
      <c r="EL580" s="479">
        <v>83</v>
      </c>
      <c r="EM580" s="479">
        <v>839</v>
      </c>
      <c r="EN580" s="479">
        <v>8192155</v>
      </c>
      <c r="EO580" s="479">
        <v>5076</v>
      </c>
      <c r="EP580" s="479">
        <v>10543</v>
      </c>
      <c r="EQ580" s="479">
        <v>6062527</v>
      </c>
      <c r="ER580" s="479">
        <v>5588</v>
      </c>
      <c r="ES580" s="479">
        <v>11647</v>
      </c>
      <c r="ET580" s="479">
        <v>648267</v>
      </c>
      <c r="EU580" s="479">
        <v>7810</v>
      </c>
      <c r="EV580" s="479">
        <v>16431</v>
      </c>
      <c r="EW580" s="479">
        <v>6447916</v>
      </c>
      <c r="EX580" s="479">
        <v>7685</v>
      </c>
      <c r="EY580" s="479">
        <v>17708</v>
      </c>
      <c r="EZ580" s="476"/>
      <c r="FA580" s="446">
        <f t="shared" si="2119"/>
        <v>8</v>
      </c>
      <c r="FB580" s="417">
        <f t="shared" si="2120"/>
        <v>2018</v>
      </c>
      <c r="FC580" s="448">
        <f t="shared" si="2121"/>
        <v>43313</v>
      </c>
      <c r="FD580" s="449">
        <f t="shared" si="2122"/>
        <v>31</v>
      </c>
      <c r="FE580" s="450"/>
      <c r="FF580" s="450"/>
      <c r="FG580" s="450"/>
      <c r="FH580" s="452">
        <f t="shared" si="2123"/>
        <v>1.9515050167224079</v>
      </c>
      <c r="FI580" s="452">
        <f t="shared" si="2124"/>
        <v>1.6027233635929288</v>
      </c>
      <c r="FJ580" s="452">
        <f t="shared" si="2125"/>
        <v>1.9262187088274045</v>
      </c>
      <c r="FK580" s="452">
        <f t="shared" si="2126"/>
        <v>1.606060606060606</v>
      </c>
      <c r="FL580" s="452">
        <f t="shared" si="2127"/>
        <v>1.2642290371005791</v>
      </c>
      <c r="FM580" s="452">
        <f t="shared" si="2128"/>
        <v>1.0713489170062191</v>
      </c>
      <c r="FN580" s="452">
        <f t="shared" si="2129"/>
        <v>1.3695009326236296</v>
      </c>
      <c r="FO580" s="452">
        <f t="shared" si="2130"/>
        <v>1.0684227287202583</v>
      </c>
      <c r="FP580" s="452">
        <f t="shared" si="2131"/>
        <v>1.273144399460189</v>
      </c>
      <c r="FQ580" s="452">
        <f t="shared" si="2132"/>
        <v>1.0688259109311742</v>
      </c>
      <c r="FR580" s="453"/>
      <c r="FS580" s="446">
        <f t="shared" si="2133"/>
        <v>102646</v>
      </c>
      <c r="FT580" s="446" t="str">
        <f t="shared" si="2133"/>
        <v>-</v>
      </c>
      <c r="FU580" s="446">
        <f t="shared" si="2133"/>
        <v>8416972</v>
      </c>
      <c r="FV580" s="446">
        <f t="shared" si="2133"/>
        <v>14678378</v>
      </c>
      <c r="FW580" s="446">
        <f t="shared" si="2133"/>
        <v>6689228</v>
      </c>
      <c r="FX580" s="446">
        <f t="shared" si="2133"/>
        <v>6770280</v>
      </c>
      <c r="FY580" s="446">
        <f t="shared" si="2133"/>
        <v>129817920</v>
      </c>
      <c r="FZ580" s="446">
        <f t="shared" si="2133"/>
        <v>186640671</v>
      </c>
      <c r="GA580" s="446">
        <f t="shared" si="2133"/>
        <v>39662025</v>
      </c>
      <c r="GB580" s="446"/>
      <c r="GC580" s="446"/>
      <c r="GD580" s="446"/>
      <c r="GE580" s="446"/>
      <c r="GF580" s="446"/>
      <c r="GG580" s="446"/>
      <c r="GH580" s="446"/>
      <c r="GI580" s="446"/>
      <c r="GJ580" s="446"/>
      <c r="GK580" s="446"/>
      <c r="GL580" s="446"/>
      <c r="GM580" s="446"/>
      <c r="GN580" s="446"/>
      <c r="GO580" s="446">
        <f t="shared" si="2134"/>
        <v>0</v>
      </c>
      <c r="GP580" s="446">
        <f t="shared" si="2134"/>
        <v>439850</v>
      </c>
      <c r="GQ580" s="446">
        <f t="shared" si="2134"/>
        <v>0</v>
      </c>
      <c r="GR580" s="446">
        <f t="shared" si="2134"/>
        <v>17016402</v>
      </c>
      <c r="GS580" s="446">
        <f t="shared" si="2134"/>
        <v>12636995</v>
      </c>
      <c r="GT580" s="446">
        <f t="shared" si="2134"/>
        <v>1363773</v>
      </c>
      <c r="GU580" s="446">
        <f t="shared" si="2134"/>
        <v>14857012</v>
      </c>
      <c r="GV580" s="416"/>
      <c r="GW580" s="402"/>
      <c r="GX580" s="402"/>
      <c r="GY580" s="402"/>
      <c r="GZ580" s="402"/>
      <c r="HA580" s="402"/>
    </row>
    <row r="581" spans="1:209" ht="9.75" customHeight="1" x14ac:dyDescent="0.2">
      <c r="A581" s="493" t="str">
        <f t="shared" si="2118"/>
        <v>2018-19AUGUSTRYE</v>
      </c>
      <c r="B581" s="494" t="str">
        <f t="shared" si="2107"/>
        <v>2018-19</v>
      </c>
      <c r="C581" s="480" t="s">
        <v>636</v>
      </c>
      <c r="D581" s="480" t="s">
        <v>663</v>
      </c>
      <c r="E581" s="480" t="s">
        <v>662</v>
      </c>
      <c r="F581" s="495" t="s">
        <v>456</v>
      </c>
      <c r="G581" s="495" t="s">
        <v>692</v>
      </c>
      <c r="H581" s="496">
        <v>63345</v>
      </c>
      <c r="I581" s="496">
        <v>39903</v>
      </c>
      <c r="J581" s="496">
        <v>334263</v>
      </c>
      <c r="K581" s="507">
        <v>8</v>
      </c>
      <c r="L581" s="507">
        <v>3</v>
      </c>
      <c r="M581" s="496" t="s">
        <v>152</v>
      </c>
      <c r="N581" s="507">
        <v>43</v>
      </c>
      <c r="O581" s="507">
        <v>103</v>
      </c>
      <c r="P581" s="496" t="s">
        <v>152</v>
      </c>
      <c r="Q581" s="496" t="s">
        <v>152</v>
      </c>
      <c r="R581" s="496" t="s">
        <v>152</v>
      </c>
      <c r="S581" s="496">
        <v>44852</v>
      </c>
      <c r="T581" s="496">
        <v>2408</v>
      </c>
      <c r="U581" s="496">
        <v>1475</v>
      </c>
      <c r="V581" s="496">
        <v>21049</v>
      </c>
      <c r="W581" s="496">
        <v>14299</v>
      </c>
      <c r="X581" s="496">
        <v>1103</v>
      </c>
      <c r="Y581" s="496">
        <v>1012138</v>
      </c>
      <c r="Z581" s="496">
        <v>420</v>
      </c>
      <c r="AA581" s="496">
        <v>786</v>
      </c>
      <c r="AB581" s="496">
        <v>908782</v>
      </c>
      <c r="AC581" s="496">
        <v>616</v>
      </c>
      <c r="AD581" s="496">
        <v>1178</v>
      </c>
      <c r="AE581" s="496">
        <v>19422335</v>
      </c>
      <c r="AF581" s="496">
        <v>923</v>
      </c>
      <c r="AG581" s="496">
        <v>1830</v>
      </c>
      <c r="AH581" s="496">
        <v>40839355</v>
      </c>
      <c r="AI581" s="496">
        <v>2856</v>
      </c>
      <c r="AJ581" s="496">
        <v>6804</v>
      </c>
      <c r="AK581" s="496">
        <v>4492954</v>
      </c>
      <c r="AL581" s="496">
        <v>4073</v>
      </c>
      <c r="AM581" s="496">
        <v>9660</v>
      </c>
      <c r="AN581" s="496"/>
      <c r="AO581" s="496"/>
      <c r="AP581" s="496"/>
      <c r="AQ581" s="496"/>
      <c r="AR581" s="496"/>
      <c r="AS581" s="496"/>
      <c r="AT581" s="496">
        <v>2488</v>
      </c>
      <c r="AU581" s="496">
        <v>20</v>
      </c>
      <c r="AV581" s="496">
        <v>119</v>
      </c>
      <c r="AW581" s="496">
        <v>346</v>
      </c>
      <c r="AX581" s="496">
        <v>198</v>
      </c>
      <c r="AY581" s="496">
        <v>2151</v>
      </c>
      <c r="AZ581" s="496">
        <v>0</v>
      </c>
      <c r="BA581" s="496"/>
      <c r="BB581" s="496"/>
      <c r="BC581" s="496"/>
      <c r="BD581" s="496"/>
      <c r="BE581" s="496"/>
      <c r="BF581" s="496"/>
      <c r="BG581" s="496"/>
      <c r="BH581" s="496"/>
      <c r="BI581" s="496">
        <v>24573</v>
      </c>
      <c r="BJ581" s="496">
        <v>2794</v>
      </c>
      <c r="BK581" s="496">
        <v>14997</v>
      </c>
      <c r="BL581" s="496">
        <v>42364</v>
      </c>
      <c r="BM581" s="496">
        <v>4811</v>
      </c>
      <c r="BN581" s="496">
        <v>3752</v>
      </c>
      <c r="BO581" s="496">
        <v>2997</v>
      </c>
      <c r="BP581" s="496">
        <v>2388</v>
      </c>
      <c r="BQ581" s="496">
        <v>29060</v>
      </c>
      <c r="BR581" s="496">
        <v>24212</v>
      </c>
      <c r="BS581" s="496">
        <v>20616</v>
      </c>
      <c r="BT581" s="496">
        <v>16031</v>
      </c>
      <c r="BU581" s="496">
        <v>1607</v>
      </c>
      <c r="BV581" s="496">
        <v>1220</v>
      </c>
      <c r="BW581" s="496"/>
      <c r="BX581" s="496"/>
      <c r="BY581" s="496"/>
      <c r="BZ581" s="496"/>
      <c r="CA581" s="496"/>
      <c r="CB581" s="496"/>
      <c r="CC581" s="496"/>
      <c r="CD581" s="496"/>
      <c r="CE581" s="496"/>
      <c r="CF581" s="496"/>
      <c r="CG581" s="496"/>
      <c r="CH581" s="496"/>
      <c r="CI581" s="496"/>
      <c r="CJ581" s="496"/>
      <c r="CK581" s="496"/>
      <c r="CL581" s="496"/>
      <c r="CM581" s="496"/>
      <c r="CN581" s="496"/>
      <c r="CO581" s="496"/>
      <c r="CP581" s="496"/>
      <c r="CQ581" s="496"/>
      <c r="CR581" s="496"/>
      <c r="CS581" s="496"/>
      <c r="CT581" s="496"/>
      <c r="CU581" s="496"/>
      <c r="CV581" s="496"/>
      <c r="CW581" s="496"/>
      <c r="CX581" s="496"/>
      <c r="CY581" s="496"/>
      <c r="CZ581" s="496"/>
      <c r="DA581" s="496"/>
      <c r="DB581" s="496"/>
      <c r="DC581" s="496"/>
      <c r="DD581" s="496"/>
      <c r="DE581" s="496"/>
      <c r="DF581" s="496"/>
      <c r="DG581" s="496"/>
      <c r="DH581" s="496"/>
      <c r="DI581" s="496"/>
      <c r="DJ581" s="496"/>
      <c r="DK581" s="496">
        <v>165</v>
      </c>
      <c r="DL581" s="496">
        <v>54782</v>
      </c>
      <c r="DM581" s="496">
        <v>332</v>
      </c>
      <c r="DN581" s="496">
        <v>537</v>
      </c>
      <c r="DO581" s="496">
        <v>1904</v>
      </c>
      <c r="DP581" s="496">
        <v>76572</v>
      </c>
      <c r="DQ581" s="496">
        <v>40</v>
      </c>
      <c r="DR581" s="496">
        <v>84</v>
      </c>
      <c r="DS581" s="496"/>
      <c r="DT581" s="496"/>
      <c r="DU581" s="496"/>
      <c r="DV581" s="496"/>
      <c r="DW581" s="496"/>
      <c r="DX581" s="496"/>
      <c r="DY581" s="496"/>
      <c r="DZ581" s="496"/>
      <c r="EA581" s="496"/>
      <c r="EB581" s="496"/>
      <c r="EC581" s="496"/>
      <c r="ED581" s="496"/>
      <c r="EE581" s="496"/>
      <c r="EF581" s="496"/>
      <c r="EG581" s="496" t="s">
        <v>152</v>
      </c>
      <c r="EH581" s="496" t="s">
        <v>152</v>
      </c>
      <c r="EI581" s="496">
        <v>1</v>
      </c>
      <c r="EJ581" s="496">
        <v>1877</v>
      </c>
      <c r="EK581" s="496">
        <v>1255</v>
      </c>
      <c r="EL581" s="496">
        <v>0</v>
      </c>
      <c r="EM581" s="496">
        <v>372</v>
      </c>
      <c r="EN581" s="496">
        <v>4881538</v>
      </c>
      <c r="EO581" s="496">
        <v>2601</v>
      </c>
      <c r="EP581" s="496">
        <v>4528</v>
      </c>
      <c r="EQ581" s="496">
        <v>6235354</v>
      </c>
      <c r="ER581" s="496">
        <v>4968</v>
      </c>
      <c r="ES581" s="496">
        <v>9298</v>
      </c>
      <c r="ET581" s="496">
        <v>0</v>
      </c>
      <c r="EU581" s="496">
        <v>0</v>
      </c>
      <c r="EV581" s="496">
        <v>0</v>
      </c>
      <c r="EW581" s="496">
        <v>2918130</v>
      </c>
      <c r="EX581" s="496">
        <v>7844</v>
      </c>
      <c r="EY581" s="496">
        <v>16363</v>
      </c>
      <c r="EZ581" s="497"/>
      <c r="FA581" s="482">
        <f t="shared" si="2119"/>
        <v>8</v>
      </c>
      <c r="FB581" s="493">
        <f t="shared" si="2120"/>
        <v>2018</v>
      </c>
      <c r="FC581" s="498">
        <f t="shared" si="2121"/>
        <v>43313</v>
      </c>
      <c r="FD581" s="499">
        <f t="shared" si="2122"/>
        <v>31</v>
      </c>
      <c r="FE581" s="500"/>
      <c r="FF581" s="500"/>
      <c r="FG581" s="500"/>
      <c r="FH581" s="481">
        <f t="shared" si="2123"/>
        <v>1.9979235880398671</v>
      </c>
      <c r="FI581" s="481">
        <f t="shared" si="2124"/>
        <v>1.558139534883721</v>
      </c>
      <c r="FJ581" s="481">
        <f t="shared" si="2125"/>
        <v>2.0318644067796612</v>
      </c>
      <c r="FK581" s="481">
        <f t="shared" si="2126"/>
        <v>1.6189830508474576</v>
      </c>
      <c r="FL581" s="481">
        <f t="shared" si="2127"/>
        <v>1.3805881514561262</v>
      </c>
      <c r="FM581" s="481">
        <f t="shared" si="2128"/>
        <v>1.1502684213026748</v>
      </c>
      <c r="FN581" s="481">
        <f t="shared" si="2129"/>
        <v>1.4417791453947828</v>
      </c>
      <c r="FO581" s="481">
        <f t="shared" si="2130"/>
        <v>1.1211273515630464</v>
      </c>
      <c r="FP581" s="481">
        <f t="shared" si="2131"/>
        <v>1.456935630099728</v>
      </c>
      <c r="FQ581" s="481">
        <f t="shared" si="2132"/>
        <v>1.1060743427017226</v>
      </c>
      <c r="FR581" s="501"/>
      <c r="FS581" s="482">
        <f t="shared" si="2133"/>
        <v>119709</v>
      </c>
      <c r="FT581" s="482" t="str">
        <f t="shared" si="2133"/>
        <v>-</v>
      </c>
      <c r="FU581" s="482">
        <f t="shared" si="2133"/>
        <v>1715829</v>
      </c>
      <c r="FV581" s="482">
        <f t="shared" si="2133"/>
        <v>4110009</v>
      </c>
      <c r="FW581" s="482">
        <f t="shared" si="2133"/>
        <v>1892688</v>
      </c>
      <c r="FX581" s="482">
        <f t="shared" si="2133"/>
        <v>1737550</v>
      </c>
      <c r="FY581" s="482">
        <f t="shared" si="2133"/>
        <v>38519670</v>
      </c>
      <c r="FZ581" s="482">
        <f t="shared" si="2133"/>
        <v>97290396</v>
      </c>
      <c r="GA581" s="482">
        <f t="shared" si="2133"/>
        <v>10654980</v>
      </c>
      <c r="GB581" s="482"/>
      <c r="GC581" s="482"/>
      <c r="GD581" s="482"/>
      <c r="GE581" s="482"/>
      <c r="GF581" s="482"/>
      <c r="GG581" s="482"/>
      <c r="GH581" s="482"/>
      <c r="GI581" s="482"/>
      <c r="GJ581" s="482"/>
      <c r="GK581" s="482"/>
      <c r="GL581" s="482"/>
      <c r="GM581" s="482"/>
      <c r="GN581" s="482"/>
      <c r="GO581" s="482">
        <f t="shared" si="2134"/>
        <v>88605</v>
      </c>
      <c r="GP581" s="482">
        <f t="shared" si="2134"/>
        <v>159936</v>
      </c>
      <c r="GQ581" s="482">
        <f t="shared" si="2134"/>
        <v>0</v>
      </c>
      <c r="GR581" s="482">
        <f t="shared" si="2134"/>
        <v>8499056</v>
      </c>
      <c r="GS581" s="482">
        <f t="shared" si="2134"/>
        <v>11668990</v>
      </c>
      <c r="GT581" s="482">
        <f t="shared" si="2134"/>
        <v>0</v>
      </c>
      <c r="GU581" s="482">
        <f t="shared" si="2134"/>
        <v>6087036</v>
      </c>
      <c r="GV581" s="502"/>
      <c r="GW581" s="402"/>
      <c r="GX581" s="402"/>
      <c r="GY581" s="402"/>
      <c r="GZ581" s="402"/>
      <c r="HA581" s="402"/>
    </row>
    <row r="582" spans="1:209" ht="9.75" customHeight="1" x14ac:dyDescent="0.2">
      <c r="A582" s="417" t="str">
        <f t="shared" si="2118"/>
        <v>2018-19AUGUSTRYD</v>
      </c>
      <c r="B582" s="458" t="str">
        <f t="shared" ref="B582:B645" si="2135">IF($FA582=4,LEFT($B571,4)+1&amp;-1-RIGHT($B571,2),$B571)</f>
        <v>2018-19</v>
      </c>
      <c r="C582" s="402" t="s">
        <v>636</v>
      </c>
      <c r="D582" s="402" t="s">
        <v>663</v>
      </c>
      <c r="E582" s="402" t="s">
        <v>662</v>
      </c>
      <c r="F582" s="478" t="s">
        <v>455</v>
      </c>
      <c r="G582" s="478" t="s">
        <v>693</v>
      </c>
      <c r="H582" s="479">
        <v>77949</v>
      </c>
      <c r="I582" s="479">
        <v>63393</v>
      </c>
      <c r="J582" s="479">
        <v>1023924</v>
      </c>
      <c r="K582" s="506">
        <v>16</v>
      </c>
      <c r="L582" s="506">
        <v>3</v>
      </c>
      <c r="M582" s="479" t="s">
        <v>152</v>
      </c>
      <c r="N582" s="506">
        <v>101</v>
      </c>
      <c r="O582" s="506">
        <v>193</v>
      </c>
      <c r="P582" s="479" t="s">
        <v>152</v>
      </c>
      <c r="Q582" s="479" t="s">
        <v>152</v>
      </c>
      <c r="R582" s="479" t="s">
        <v>152</v>
      </c>
      <c r="S582" s="479">
        <v>58502</v>
      </c>
      <c r="T582" s="479">
        <v>3313</v>
      </c>
      <c r="U582" s="479">
        <v>2118</v>
      </c>
      <c r="V582" s="479">
        <v>27867</v>
      </c>
      <c r="W582" s="479">
        <v>20797</v>
      </c>
      <c r="X582" s="479">
        <v>963</v>
      </c>
      <c r="Y582" s="479">
        <v>1501203</v>
      </c>
      <c r="Z582" s="479">
        <v>453</v>
      </c>
      <c r="AA582" s="479">
        <v>855</v>
      </c>
      <c r="AB582" s="479">
        <v>1329026</v>
      </c>
      <c r="AC582" s="479">
        <v>627</v>
      </c>
      <c r="AD582" s="479">
        <v>1225</v>
      </c>
      <c r="AE582" s="479">
        <v>30385873</v>
      </c>
      <c r="AF582" s="479">
        <v>1090</v>
      </c>
      <c r="AG582" s="479">
        <v>2098</v>
      </c>
      <c r="AH582" s="479">
        <v>99462280</v>
      </c>
      <c r="AI582" s="479">
        <v>4783</v>
      </c>
      <c r="AJ582" s="479">
        <v>11329</v>
      </c>
      <c r="AK582" s="479">
        <v>5498678</v>
      </c>
      <c r="AL582" s="479">
        <v>5710</v>
      </c>
      <c r="AM582" s="479">
        <v>13016</v>
      </c>
      <c r="AN582" s="479"/>
      <c r="AO582" s="479"/>
      <c r="AP582" s="479"/>
      <c r="AQ582" s="479"/>
      <c r="AR582" s="479"/>
      <c r="AS582" s="479"/>
      <c r="AT582" s="479">
        <v>3432</v>
      </c>
      <c r="AU582" s="479">
        <v>135</v>
      </c>
      <c r="AV582" s="479">
        <v>441</v>
      </c>
      <c r="AW582" s="479">
        <v>677</v>
      </c>
      <c r="AX582" s="479">
        <v>306</v>
      </c>
      <c r="AY582" s="479">
        <v>2550</v>
      </c>
      <c r="AZ582" s="479">
        <v>607</v>
      </c>
      <c r="BA582" s="479"/>
      <c r="BB582" s="479"/>
      <c r="BC582" s="479"/>
      <c r="BD582" s="479"/>
      <c r="BE582" s="479"/>
      <c r="BF582" s="479"/>
      <c r="BG582" s="479"/>
      <c r="BH582" s="479"/>
      <c r="BI582" s="479">
        <v>35408</v>
      </c>
      <c r="BJ582" s="479">
        <v>524</v>
      </c>
      <c r="BK582" s="479">
        <v>19138</v>
      </c>
      <c r="BL582" s="479">
        <v>55070</v>
      </c>
      <c r="BM582" s="479">
        <v>7595</v>
      </c>
      <c r="BN582" s="479">
        <v>5551</v>
      </c>
      <c r="BO582" s="479">
        <v>4799</v>
      </c>
      <c r="BP582" s="479">
        <v>3582</v>
      </c>
      <c r="BQ582" s="479">
        <v>39537</v>
      </c>
      <c r="BR582" s="479">
        <v>31054</v>
      </c>
      <c r="BS582" s="479">
        <v>35414</v>
      </c>
      <c r="BT582" s="479">
        <v>21994</v>
      </c>
      <c r="BU582" s="479">
        <v>1768</v>
      </c>
      <c r="BV582" s="479">
        <v>1006</v>
      </c>
      <c r="BW582" s="479"/>
      <c r="BX582" s="479"/>
      <c r="BY582" s="479"/>
      <c r="BZ582" s="479"/>
      <c r="CA582" s="479"/>
      <c r="CB582" s="479"/>
      <c r="CC582" s="479"/>
      <c r="CD582" s="479"/>
      <c r="CE582" s="479"/>
      <c r="CF582" s="479"/>
      <c r="CG582" s="479"/>
      <c r="CH582" s="479"/>
      <c r="CI582" s="479"/>
      <c r="CJ582" s="479"/>
      <c r="CK582" s="479"/>
      <c r="CL582" s="479"/>
      <c r="CM582" s="479"/>
      <c r="CN582" s="479"/>
      <c r="CO582" s="479"/>
      <c r="CP582" s="479"/>
      <c r="CQ582" s="479"/>
      <c r="CR582" s="479"/>
      <c r="CS582" s="479"/>
      <c r="CT582" s="479"/>
      <c r="CU582" s="479"/>
      <c r="CV582" s="479"/>
      <c r="CW582" s="479"/>
      <c r="CX582" s="479"/>
      <c r="CY582" s="479"/>
      <c r="CZ582" s="479"/>
      <c r="DA582" s="479"/>
      <c r="DB582" s="479"/>
      <c r="DC582" s="479"/>
      <c r="DD582" s="479"/>
      <c r="DE582" s="479"/>
      <c r="DF582" s="479"/>
      <c r="DG582" s="479"/>
      <c r="DH582" s="479"/>
      <c r="DI582" s="479"/>
      <c r="DJ582" s="479"/>
      <c r="DK582" s="479">
        <v>301</v>
      </c>
      <c r="DL582" s="479">
        <v>95907</v>
      </c>
      <c r="DM582" s="479">
        <v>319</v>
      </c>
      <c r="DN582" s="479">
        <v>558</v>
      </c>
      <c r="DO582" s="479">
        <v>2561</v>
      </c>
      <c r="DP582" s="479">
        <v>138040</v>
      </c>
      <c r="DQ582" s="479">
        <v>54</v>
      </c>
      <c r="DR582" s="479">
        <v>91</v>
      </c>
      <c r="DS582" s="479"/>
      <c r="DT582" s="479"/>
      <c r="DU582" s="479"/>
      <c r="DV582" s="479"/>
      <c r="DW582" s="479"/>
      <c r="DX582" s="479"/>
      <c r="DY582" s="479"/>
      <c r="DZ582" s="479"/>
      <c r="EA582" s="479"/>
      <c r="EB582" s="479"/>
      <c r="EC582" s="479"/>
      <c r="ED582" s="479"/>
      <c r="EE582" s="479"/>
      <c r="EF582" s="479"/>
      <c r="EG582" s="479" t="s">
        <v>152</v>
      </c>
      <c r="EH582" s="479" t="s">
        <v>152</v>
      </c>
      <c r="EI582" s="479">
        <v>1</v>
      </c>
      <c r="EJ582" s="479">
        <v>217</v>
      </c>
      <c r="EK582" s="479">
        <v>1604</v>
      </c>
      <c r="EL582" s="479">
        <v>0</v>
      </c>
      <c r="EM582" s="479">
        <v>308</v>
      </c>
      <c r="EN582" s="479">
        <v>1196799</v>
      </c>
      <c r="EO582" s="479">
        <v>5515</v>
      </c>
      <c r="EP582" s="479">
        <v>10970</v>
      </c>
      <c r="EQ582" s="479">
        <v>10795445</v>
      </c>
      <c r="ER582" s="479">
        <v>6730</v>
      </c>
      <c r="ES582" s="479">
        <v>14289</v>
      </c>
      <c r="ET582" s="479">
        <v>0</v>
      </c>
      <c r="EU582" s="479">
        <v>0</v>
      </c>
      <c r="EV582" s="479">
        <v>0</v>
      </c>
      <c r="EW582" s="479">
        <v>3035205</v>
      </c>
      <c r="EX582" s="479">
        <v>9855</v>
      </c>
      <c r="EY582" s="479">
        <v>21651</v>
      </c>
      <c r="EZ582" s="476"/>
      <c r="FA582" s="446">
        <f t="shared" si="2119"/>
        <v>8</v>
      </c>
      <c r="FB582" s="417">
        <f t="shared" si="2120"/>
        <v>2018</v>
      </c>
      <c r="FC582" s="448">
        <f t="shared" si="2121"/>
        <v>43313</v>
      </c>
      <c r="FD582" s="449">
        <f t="shared" si="2122"/>
        <v>31</v>
      </c>
      <c r="FE582" s="450"/>
      <c r="FF582" s="450"/>
      <c r="FG582" s="450"/>
      <c r="FH582" s="452">
        <f t="shared" si="2123"/>
        <v>2.2924841533353457</v>
      </c>
      <c r="FI582" s="452">
        <f t="shared" si="2124"/>
        <v>1.6755206761243586</v>
      </c>
      <c r="FJ582" s="452">
        <f t="shared" si="2125"/>
        <v>2.2658168083097263</v>
      </c>
      <c r="FK582" s="452">
        <f t="shared" si="2126"/>
        <v>1.6912181303116147</v>
      </c>
      <c r="FL582" s="452">
        <f t="shared" si="2127"/>
        <v>1.4187748950371406</v>
      </c>
      <c r="FM582" s="452">
        <f t="shared" si="2128"/>
        <v>1.1143646607098001</v>
      </c>
      <c r="FN582" s="452">
        <f t="shared" si="2129"/>
        <v>1.7028417560225033</v>
      </c>
      <c r="FO582" s="452">
        <f t="shared" si="2130"/>
        <v>1.0575563783237967</v>
      </c>
      <c r="FP582" s="452">
        <f t="shared" si="2131"/>
        <v>1.8359293873312565</v>
      </c>
      <c r="FQ582" s="452">
        <f t="shared" si="2132"/>
        <v>1.0446521287642783</v>
      </c>
      <c r="FR582" s="453"/>
      <c r="FS582" s="446">
        <f t="shared" si="2133"/>
        <v>190179</v>
      </c>
      <c r="FT582" s="446" t="str">
        <f t="shared" si="2133"/>
        <v>-</v>
      </c>
      <c r="FU582" s="446">
        <f t="shared" si="2133"/>
        <v>6402693</v>
      </c>
      <c r="FV582" s="446">
        <f t="shared" si="2133"/>
        <v>12234849</v>
      </c>
      <c r="FW582" s="446">
        <f t="shared" si="2133"/>
        <v>2832615</v>
      </c>
      <c r="FX582" s="446">
        <f t="shared" si="2133"/>
        <v>2594550</v>
      </c>
      <c r="FY582" s="446">
        <f t="shared" si="2133"/>
        <v>58464966</v>
      </c>
      <c r="FZ582" s="446">
        <f t="shared" si="2133"/>
        <v>235609213</v>
      </c>
      <c r="GA582" s="446">
        <f t="shared" si="2133"/>
        <v>12534408</v>
      </c>
      <c r="GB582" s="446"/>
      <c r="GC582" s="446"/>
      <c r="GD582" s="446"/>
      <c r="GE582" s="446"/>
      <c r="GF582" s="446"/>
      <c r="GG582" s="446"/>
      <c r="GH582" s="446"/>
      <c r="GI582" s="446"/>
      <c r="GJ582" s="446"/>
      <c r="GK582" s="446"/>
      <c r="GL582" s="446"/>
      <c r="GM582" s="446"/>
      <c r="GN582" s="446"/>
      <c r="GO582" s="446">
        <f t="shared" si="2134"/>
        <v>167958</v>
      </c>
      <c r="GP582" s="446">
        <f t="shared" si="2134"/>
        <v>233051</v>
      </c>
      <c r="GQ582" s="446">
        <f t="shared" si="2134"/>
        <v>0</v>
      </c>
      <c r="GR582" s="446">
        <f t="shared" si="2134"/>
        <v>2380490</v>
      </c>
      <c r="GS582" s="446">
        <f t="shared" si="2134"/>
        <v>22919556</v>
      </c>
      <c r="GT582" s="446">
        <f t="shared" si="2134"/>
        <v>0</v>
      </c>
      <c r="GU582" s="446">
        <f t="shared" si="2134"/>
        <v>6668508</v>
      </c>
      <c r="GV582" s="416"/>
      <c r="GW582" s="402"/>
      <c r="GX582" s="402"/>
      <c r="GY582" s="402"/>
      <c r="GZ582" s="402"/>
      <c r="HA582" s="402"/>
    </row>
    <row r="583" spans="1:209" ht="9.75" customHeight="1" x14ac:dyDescent="0.2">
      <c r="A583" s="417" t="str">
        <f t="shared" si="2118"/>
        <v>2018-19AUGUSTRYF</v>
      </c>
      <c r="B583" s="458" t="str">
        <f t="shared" si="2135"/>
        <v>2018-19</v>
      </c>
      <c r="C583" s="402" t="s">
        <v>636</v>
      </c>
      <c r="D583" s="402" t="s">
        <v>667</v>
      </c>
      <c r="E583" s="402" t="s">
        <v>666</v>
      </c>
      <c r="F583" s="478" t="s">
        <v>457</v>
      </c>
      <c r="G583" s="478" t="s">
        <v>694</v>
      </c>
      <c r="H583" s="479">
        <v>104355</v>
      </c>
      <c r="I583" s="479">
        <v>79201</v>
      </c>
      <c r="J583" s="479">
        <v>389931</v>
      </c>
      <c r="K583" s="506">
        <v>5</v>
      </c>
      <c r="L583" s="506">
        <v>2</v>
      </c>
      <c r="M583" s="479" t="s">
        <v>152</v>
      </c>
      <c r="N583" s="506">
        <v>20</v>
      </c>
      <c r="O583" s="506">
        <v>60</v>
      </c>
      <c r="P583" s="479" t="s">
        <v>152</v>
      </c>
      <c r="Q583" s="479" t="s">
        <v>152</v>
      </c>
      <c r="R583" s="479" t="s">
        <v>152</v>
      </c>
      <c r="S583" s="479">
        <v>71492</v>
      </c>
      <c r="T583" s="479">
        <v>4555</v>
      </c>
      <c r="U583" s="479">
        <v>2736</v>
      </c>
      <c r="V583" s="479">
        <v>38294</v>
      </c>
      <c r="W583" s="479">
        <v>18172</v>
      </c>
      <c r="X583" s="479">
        <v>675</v>
      </c>
      <c r="Y583" s="479">
        <v>1920400</v>
      </c>
      <c r="Z583" s="479">
        <v>422</v>
      </c>
      <c r="AA583" s="479">
        <v>780</v>
      </c>
      <c r="AB583" s="479">
        <v>1829255</v>
      </c>
      <c r="AC583" s="479">
        <v>669</v>
      </c>
      <c r="AD583" s="479">
        <v>1287</v>
      </c>
      <c r="AE583" s="479">
        <v>61576000</v>
      </c>
      <c r="AF583" s="479">
        <v>1608</v>
      </c>
      <c r="AG583" s="479">
        <v>3418</v>
      </c>
      <c r="AH583" s="479">
        <v>77691401</v>
      </c>
      <c r="AI583" s="479">
        <v>4275</v>
      </c>
      <c r="AJ583" s="479">
        <v>9852</v>
      </c>
      <c r="AK583" s="479">
        <v>6402738</v>
      </c>
      <c r="AL583" s="479">
        <v>9486</v>
      </c>
      <c r="AM583" s="479">
        <v>21907</v>
      </c>
      <c r="AN583" s="479"/>
      <c r="AO583" s="479"/>
      <c r="AP583" s="479"/>
      <c r="AQ583" s="479"/>
      <c r="AR583" s="479"/>
      <c r="AS583" s="479"/>
      <c r="AT583" s="479">
        <v>3721</v>
      </c>
      <c r="AU583" s="479">
        <v>288</v>
      </c>
      <c r="AV583" s="479">
        <v>1321</v>
      </c>
      <c r="AW583" s="479">
        <v>4514</v>
      </c>
      <c r="AX583" s="479">
        <v>406</v>
      </c>
      <c r="AY583" s="479">
        <v>1706</v>
      </c>
      <c r="AZ583" s="479">
        <v>25</v>
      </c>
      <c r="BA583" s="479"/>
      <c r="BB583" s="479"/>
      <c r="BC583" s="479"/>
      <c r="BD583" s="479"/>
      <c r="BE583" s="479"/>
      <c r="BF583" s="479"/>
      <c r="BG583" s="479"/>
      <c r="BH583" s="479"/>
      <c r="BI583" s="479">
        <v>37583</v>
      </c>
      <c r="BJ583" s="479">
        <v>3551</v>
      </c>
      <c r="BK583" s="479">
        <v>26637</v>
      </c>
      <c r="BL583" s="479">
        <v>67771</v>
      </c>
      <c r="BM583" s="479">
        <v>10276</v>
      </c>
      <c r="BN583" s="479">
        <v>8058</v>
      </c>
      <c r="BO583" s="479">
        <v>6249</v>
      </c>
      <c r="BP583" s="479">
        <v>4988</v>
      </c>
      <c r="BQ583" s="479">
        <v>52735</v>
      </c>
      <c r="BR583" s="479">
        <v>44561</v>
      </c>
      <c r="BS583" s="479">
        <v>25741</v>
      </c>
      <c r="BT583" s="479">
        <v>19437</v>
      </c>
      <c r="BU583" s="479">
        <v>946</v>
      </c>
      <c r="BV583" s="479">
        <v>697</v>
      </c>
      <c r="BW583" s="479"/>
      <c r="BX583" s="479"/>
      <c r="BY583" s="479"/>
      <c r="BZ583" s="479"/>
      <c r="CA583" s="479"/>
      <c r="CB583" s="479"/>
      <c r="CC583" s="479"/>
      <c r="CD583" s="479"/>
      <c r="CE583" s="479"/>
      <c r="CF583" s="479"/>
      <c r="CG583" s="479"/>
      <c r="CH583" s="479"/>
      <c r="CI583" s="479"/>
      <c r="CJ583" s="479"/>
      <c r="CK583" s="479"/>
      <c r="CL583" s="479"/>
      <c r="CM583" s="479"/>
      <c r="CN583" s="479"/>
      <c r="CO583" s="479"/>
      <c r="CP583" s="479"/>
      <c r="CQ583" s="479"/>
      <c r="CR583" s="479"/>
      <c r="CS583" s="479"/>
      <c r="CT583" s="479"/>
      <c r="CU583" s="479"/>
      <c r="CV583" s="479"/>
      <c r="CW583" s="479"/>
      <c r="CX583" s="479"/>
      <c r="CY583" s="479"/>
      <c r="CZ583" s="479"/>
      <c r="DA583" s="479"/>
      <c r="DB583" s="479"/>
      <c r="DC583" s="479"/>
      <c r="DD583" s="479"/>
      <c r="DE583" s="479"/>
      <c r="DF583" s="479"/>
      <c r="DG583" s="479"/>
      <c r="DH583" s="479"/>
      <c r="DI583" s="479"/>
      <c r="DJ583" s="479"/>
      <c r="DK583" s="479">
        <v>418</v>
      </c>
      <c r="DL583" s="479">
        <v>188772</v>
      </c>
      <c r="DM583" s="479">
        <v>452</v>
      </c>
      <c r="DN583" s="479">
        <v>605</v>
      </c>
      <c r="DO583" s="479">
        <v>2646</v>
      </c>
      <c r="DP583" s="479">
        <v>121764</v>
      </c>
      <c r="DQ583" s="479">
        <v>46</v>
      </c>
      <c r="DR583" s="479">
        <v>83</v>
      </c>
      <c r="DS583" s="479"/>
      <c r="DT583" s="479"/>
      <c r="DU583" s="479"/>
      <c r="DV583" s="479"/>
      <c r="DW583" s="479"/>
      <c r="DX583" s="479"/>
      <c r="DY583" s="479"/>
      <c r="DZ583" s="479"/>
      <c r="EA583" s="479"/>
      <c r="EB583" s="479"/>
      <c r="EC583" s="479"/>
      <c r="ED583" s="479"/>
      <c r="EE583" s="479"/>
      <c r="EF583" s="479"/>
      <c r="EG583" s="479" t="s">
        <v>152</v>
      </c>
      <c r="EH583" s="479" t="s">
        <v>152</v>
      </c>
      <c r="EI583" s="479">
        <v>151</v>
      </c>
      <c r="EJ583" s="479">
        <v>1027</v>
      </c>
      <c r="EK583" s="479">
        <v>955</v>
      </c>
      <c r="EL583" s="479">
        <v>15</v>
      </c>
      <c r="EM583" s="479">
        <v>1064</v>
      </c>
      <c r="EN583" s="479">
        <v>6735521</v>
      </c>
      <c r="EO583" s="479">
        <v>6558</v>
      </c>
      <c r="EP583" s="479">
        <v>13992</v>
      </c>
      <c r="EQ583" s="479">
        <v>7162403</v>
      </c>
      <c r="ER583" s="479">
        <v>7500</v>
      </c>
      <c r="ES583" s="479">
        <v>15276</v>
      </c>
      <c r="ET583" s="479">
        <v>121397</v>
      </c>
      <c r="EU583" s="479">
        <v>8093</v>
      </c>
      <c r="EV583" s="479">
        <v>14320</v>
      </c>
      <c r="EW583" s="479">
        <v>9914235</v>
      </c>
      <c r="EX583" s="479">
        <v>9318</v>
      </c>
      <c r="EY583" s="479">
        <v>19998</v>
      </c>
      <c r="EZ583" s="476"/>
      <c r="FA583" s="446">
        <f t="shared" si="2119"/>
        <v>8</v>
      </c>
      <c r="FB583" s="417">
        <f t="shared" si="2120"/>
        <v>2018</v>
      </c>
      <c r="FC583" s="448">
        <f t="shared" si="2121"/>
        <v>43313</v>
      </c>
      <c r="FD583" s="449">
        <f t="shared" si="2122"/>
        <v>31</v>
      </c>
      <c r="FE583" s="450"/>
      <c r="FF583" s="450"/>
      <c r="FG583" s="450"/>
      <c r="FH583" s="452">
        <f t="shared" si="2123"/>
        <v>2.2559824368825465</v>
      </c>
      <c r="FI583" s="452">
        <f t="shared" si="2124"/>
        <v>1.7690450054884741</v>
      </c>
      <c r="FJ583" s="452">
        <f t="shared" si="2125"/>
        <v>2.2839912280701755</v>
      </c>
      <c r="FK583" s="452">
        <f t="shared" si="2126"/>
        <v>1.8230994152046784</v>
      </c>
      <c r="FL583" s="452">
        <f t="shared" si="2127"/>
        <v>1.3771086854337493</v>
      </c>
      <c r="FM583" s="452">
        <f t="shared" si="2128"/>
        <v>1.1636548806601557</v>
      </c>
      <c r="FN583" s="452">
        <f t="shared" si="2129"/>
        <v>1.4165199207572088</v>
      </c>
      <c r="FO583" s="452">
        <f t="shared" si="2130"/>
        <v>1.0696125907990315</v>
      </c>
      <c r="FP583" s="452">
        <f t="shared" si="2131"/>
        <v>1.4014814814814816</v>
      </c>
      <c r="FQ583" s="452">
        <f t="shared" si="2132"/>
        <v>1.0325925925925925</v>
      </c>
      <c r="FR583" s="453"/>
      <c r="FS583" s="446">
        <f t="shared" ref="FS583:GA592" si="2136">IFERROR(HLOOKUP(FS$1,$H$5:$HA$10112,MATCH($A583,$A$5:$A$10112,0),0)*HLOOKUP(FS$2,$H$5:$HA$10112,MATCH($A583,$A$5:$A$10112,0),0),"-")</f>
        <v>158402</v>
      </c>
      <c r="FT583" s="446" t="str">
        <f t="shared" si="2136"/>
        <v>-</v>
      </c>
      <c r="FU583" s="446">
        <f t="shared" si="2136"/>
        <v>1584020</v>
      </c>
      <c r="FV583" s="446">
        <f t="shared" si="2136"/>
        <v>4752060</v>
      </c>
      <c r="FW583" s="446">
        <f t="shared" si="2136"/>
        <v>3552900</v>
      </c>
      <c r="FX583" s="446">
        <f t="shared" si="2136"/>
        <v>3521232</v>
      </c>
      <c r="FY583" s="446">
        <f t="shared" si="2136"/>
        <v>130888892</v>
      </c>
      <c r="FZ583" s="446">
        <f t="shared" si="2136"/>
        <v>179030544</v>
      </c>
      <c r="GA583" s="446">
        <f t="shared" si="2136"/>
        <v>14787225</v>
      </c>
      <c r="GB583" s="446"/>
      <c r="GC583" s="446"/>
      <c r="GD583" s="446"/>
      <c r="GE583" s="446"/>
      <c r="GF583" s="446"/>
      <c r="GG583" s="446"/>
      <c r="GH583" s="446"/>
      <c r="GI583" s="446"/>
      <c r="GJ583" s="446"/>
      <c r="GK583" s="446"/>
      <c r="GL583" s="446"/>
      <c r="GM583" s="446"/>
      <c r="GN583" s="446"/>
      <c r="GO583" s="446">
        <f t="shared" ref="GO583:GU592" si="2137">IFERROR(HLOOKUP(GO$1,$H$5:$HA$10112,MATCH($A583,$A$5:$A$10112,0),0)*HLOOKUP(GO$2,$H$5:$HA$10112,MATCH($A583,$A$5:$A$10112,0),0),"-")</f>
        <v>252890</v>
      </c>
      <c r="GP583" s="446">
        <f t="shared" si="2137"/>
        <v>219618</v>
      </c>
      <c r="GQ583" s="446">
        <f t="shared" si="2137"/>
        <v>0</v>
      </c>
      <c r="GR583" s="446">
        <f t="shared" si="2137"/>
        <v>14369784</v>
      </c>
      <c r="GS583" s="446">
        <f t="shared" si="2137"/>
        <v>14588580</v>
      </c>
      <c r="GT583" s="446">
        <f t="shared" si="2137"/>
        <v>214800</v>
      </c>
      <c r="GU583" s="446">
        <f t="shared" si="2137"/>
        <v>21277872</v>
      </c>
      <c r="GV583" s="416"/>
      <c r="GW583" s="402"/>
      <c r="GX583" s="402"/>
      <c r="GY583" s="402"/>
      <c r="GZ583" s="402"/>
      <c r="HA583" s="402"/>
    </row>
    <row r="584" spans="1:209" ht="9.75" customHeight="1" x14ac:dyDescent="0.2">
      <c r="A584" s="417" t="str">
        <f t="shared" si="2118"/>
        <v>2018-19AUGUSTRYA</v>
      </c>
      <c r="B584" s="458" t="str">
        <f t="shared" si="2135"/>
        <v>2018-19</v>
      </c>
      <c r="C584" s="402" t="s">
        <v>636</v>
      </c>
      <c r="D584" s="402" t="s">
        <v>653</v>
      </c>
      <c r="E584" s="402" t="s">
        <v>652</v>
      </c>
      <c r="F584" s="478" t="s">
        <v>452</v>
      </c>
      <c r="G584" s="478" t="s">
        <v>695</v>
      </c>
      <c r="H584" s="479">
        <v>104041</v>
      </c>
      <c r="I584" s="479">
        <v>75400</v>
      </c>
      <c r="J584" s="479">
        <v>262382</v>
      </c>
      <c r="K584" s="506">
        <v>3</v>
      </c>
      <c r="L584" s="506">
        <v>1</v>
      </c>
      <c r="M584" s="479" t="s">
        <v>152</v>
      </c>
      <c r="N584" s="506">
        <v>19</v>
      </c>
      <c r="O584" s="506">
        <v>43</v>
      </c>
      <c r="P584" s="479" t="s">
        <v>152</v>
      </c>
      <c r="Q584" s="479" t="s">
        <v>152</v>
      </c>
      <c r="R584" s="479" t="s">
        <v>152</v>
      </c>
      <c r="S584" s="479">
        <v>84373</v>
      </c>
      <c r="T584" s="479">
        <v>5209</v>
      </c>
      <c r="U584" s="479">
        <v>3202</v>
      </c>
      <c r="V584" s="479">
        <v>39483</v>
      </c>
      <c r="W584" s="479">
        <v>31151</v>
      </c>
      <c r="X584" s="479">
        <v>1635</v>
      </c>
      <c r="Y584" s="479">
        <v>2083933</v>
      </c>
      <c r="Z584" s="479">
        <v>400</v>
      </c>
      <c r="AA584" s="479">
        <v>683</v>
      </c>
      <c r="AB584" s="479">
        <v>1529714</v>
      </c>
      <c r="AC584" s="479">
        <v>478</v>
      </c>
      <c r="AD584" s="479">
        <v>847</v>
      </c>
      <c r="AE584" s="479">
        <v>27707156</v>
      </c>
      <c r="AF584" s="479">
        <v>702</v>
      </c>
      <c r="AG584" s="479">
        <v>1277</v>
      </c>
      <c r="AH584" s="479">
        <v>55243271</v>
      </c>
      <c r="AI584" s="479">
        <v>1773</v>
      </c>
      <c r="AJ584" s="479">
        <v>3874</v>
      </c>
      <c r="AK584" s="479">
        <v>4491948</v>
      </c>
      <c r="AL584" s="479">
        <v>2747</v>
      </c>
      <c r="AM584" s="479">
        <v>6158</v>
      </c>
      <c r="AN584" s="479"/>
      <c r="AO584" s="479"/>
      <c r="AP584" s="479"/>
      <c r="AQ584" s="479"/>
      <c r="AR584" s="479"/>
      <c r="AS584" s="479"/>
      <c r="AT584" s="479">
        <v>2523</v>
      </c>
      <c r="AU584" s="479">
        <v>5</v>
      </c>
      <c r="AV584" s="479">
        <v>10</v>
      </c>
      <c r="AW584" s="479">
        <v>0</v>
      </c>
      <c r="AX584" s="479">
        <v>208</v>
      </c>
      <c r="AY584" s="479">
        <v>2300</v>
      </c>
      <c r="AZ584" s="479">
        <v>1993</v>
      </c>
      <c r="BA584" s="479"/>
      <c r="BB584" s="479"/>
      <c r="BC584" s="479"/>
      <c r="BD584" s="479"/>
      <c r="BE584" s="479"/>
      <c r="BF584" s="479"/>
      <c r="BG584" s="479"/>
      <c r="BH584" s="479"/>
      <c r="BI584" s="479">
        <v>48157</v>
      </c>
      <c r="BJ584" s="479">
        <v>3106</v>
      </c>
      <c r="BK584" s="479">
        <v>30587</v>
      </c>
      <c r="BL584" s="479">
        <v>81850</v>
      </c>
      <c r="BM584" s="479">
        <v>9993</v>
      </c>
      <c r="BN584" s="479">
        <v>7338</v>
      </c>
      <c r="BO584" s="479">
        <v>6096</v>
      </c>
      <c r="BP584" s="479">
        <v>4580</v>
      </c>
      <c r="BQ584" s="479">
        <v>50249</v>
      </c>
      <c r="BR584" s="479">
        <v>41723</v>
      </c>
      <c r="BS584" s="479">
        <v>53130</v>
      </c>
      <c r="BT584" s="479">
        <v>32673</v>
      </c>
      <c r="BU584" s="479">
        <v>3813</v>
      </c>
      <c r="BV584" s="479">
        <v>1734</v>
      </c>
      <c r="BW584" s="479"/>
      <c r="BX584" s="479"/>
      <c r="BY584" s="479"/>
      <c r="BZ584" s="479"/>
      <c r="CA584" s="479"/>
      <c r="CB584" s="479"/>
      <c r="CC584" s="479"/>
      <c r="CD584" s="479"/>
      <c r="CE584" s="479"/>
      <c r="CF584" s="479"/>
      <c r="CG584" s="479"/>
      <c r="CH584" s="479"/>
      <c r="CI584" s="479"/>
      <c r="CJ584" s="479"/>
      <c r="CK584" s="479"/>
      <c r="CL584" s="479"/>
      <c r="CM584" s="479"/>
      <c r="CN584" s="479"/>
      <c r="CO584" s="479"/>
      <c r="CP584" s="479"/>
      <c r="CQ584" s="479"/>
      <c r="CR584" s="479"/>
      <c r="CS584" s="479"/>
      <c r="CT584" s="479"/>
      <c r="CU584" s="479"/>
      <c r="CV584" s="479"/>
      <c r="CW584" s="479"/>
      <c r="CX584" s="479"/>
      <c r="CY584" s="479"/>
      <c r="CZ584" s="479"/>
      <c r="DA584" s="479"/>
      <c r="DB584" s="479"/>
      <c r="DC584" s="479"/>
      <c r="DD584" s="479"/>
      <c r="DE584" s="479"/>
      <c r="DF584" s="479"/>
      <c r="DG584" s="479"/>
      <c r="DH584" s="479"/>
      <c r="DI584" s="479"/>
      <c r="DJ584" s="479"/>
      <c r="DK584" s="479">
        <v>213</v>
      </c>
      <c r="DL584" s="479">
        <v>53134</v>
      </c>
      <c r="DM584" s="479">
        <v>249</v>
      </c>
      <c r="DN584" s="479">
        <v>446</v>
      </c>
      <c r="DO584" s="479">
        <v>3440</v>
      </c>
      <c r="DP584" s="479">
        <v>99137</v>
      </c>
      <c r="DQ584" s="479">
        <v>29</v>
      </c>
      <c r="DR584" s="479">
        <v>55</v>
      </c>
      <c r="DS584" s="479"/>
      <c r="DT584" s="479"/>
      <c r="DU584" s="479"/>
      <c r="DV584" s="479"/>
      <c r="DW584" s="479"/>
      <c r="DX584" s="479"/>
      <c r="DY584" s="479"/>
      <c r="DZ584" s="479"/>
      <c r="EA584" s="479"/>
      <c r="EB584" s="479"/>
      <c r="EC584" s="479"/>
      <c r="ED584" s="479"/>
      <c r="EE584" s="479"/>
      <c r="EF584" s="479"/>
      <c r="EG584" s="479" t="s">
        <v>152</v>
      </c>
      <c r="EH584" s="479" t="s">
        <v>152</v>
      </c>
      <c r="EI584" s="479">
        <v>229</v>
      </c>
      <c r="EJ584" s="479">
        <v>0</v>
      </c>
      <c r="EK584" s="479">
        <v>2659</v>
      </c>
      <c r="EL584" s="479">
        <v>0</v>
      </c>
      <c r="EM584" s="479">
        <v>1485</v>
      </c>
      <c r="EN584" s="479">
        <v>0</v>
      </c>
      <c r="EO584" s="479">
        <v>0</v>
      </c>
      <c r="EP584" s="479">
        <v>0</v>
      </c>
      <c r="EQ584" s="479">
        <v>12319013</v>
      </c>
      <c r="ER584" s="479">
        <v>4633</v>
      </c>
      <c r="ES584" s="479">
        <v>11054</v>
      </c>
      <c r="ET584" s="479">
        <v>0</v>
      </c>
      <c r="EU584" s="479">
        <v>0</v>
      </c>
      <c r="EV584" s="479">
        <v>0</v>
      </c>
      <c r="EW584" s="479">
        <v>8750483</v>
      </c>
      <c r="EX584" s="479">
        <v>5893</v>
      </c>
      <c r="EY584" s="479">
        <v>14264</v>
      </c>
      <c r="EZ584" s="476"/>
      <c r="FA584" s="446">
        <f t="shared" si="2119"/>
        <v>8</v>
      </c>
      <c r="FB584" s="417">
        <f t="shared" si="2120"/>
        <v>2018</v>
      </c>
      <c r="FC584" s="448">
        <f t="shared" si="2121"/>
        <v>43313</v>
      </c>
      <c r="FD584" s="449">
        <f t="shared" si="2122"/>
        <v>31</v>
      </c>
      <c r="FE584" s="450"/>
      <c r="FF584" s="450"/>
      <c r="FG584" s="450"/>
      <c r="FH584" s="452">
        <f t="shared" si="2123"/>
        <v>1.9184104434632367</v>
      </c>
      <c r="FI584" s="452">
        <f t="shared" si="2124"/>
        <v>1.4087156843923978</v>
      </c>
      <c r="FJ584" s="452">
        <f t="shared" si="2125"/>
        <v>1.9038101186758276</v>
      </c>
      <c r="FK584" s="452">
        <f t="shared" si="2126"/>
        <v>1.4303560274828233</v>
      </c>
      <c r="FL584" s="452">
        <f t="shared" si="2127"/>
        <v>1.2726743155282021</v>
      </c>
      <c r="FM584" s="452">
        <f t="shared" si="2128"/>
        <v>1.0567332776131499</v>
      </c>
      <c r="FN584" s="452">
        <f t="shared" si="2129"/>
        <v>1.7055632242945651</v>
      </c>
      <c r="FO584" s="452">
        <f t="shared" si="2130"/>
        <v>1.0488587846297068</v>
      </c>
      <c r="FP584" s="452">
        <f t="shared" si="2131"/>
        <v>2.3321100917431195</v>
      </c>
      <c r="FQ584" s="452">
        <f t="shared" si="2132"/>
        <v>1.0605504587155963</v>
      </c>
      <c r="FR584" s="453"/>
      <c r="FS584" s="446">
        <f t="shared" si="2136"/>
        <v>75400</v>
      </c>
      <c r="FT584" s="446" t="str">
        <f t="shared" si="2136"/>
        <v>-</v>
      </c>
      <c r="FU584" s="446">
        <f t="shared" si="2136"/>
        <v>1432600</v>
      </c>
      <c r="FV584" s="446">
        <f t="shared" si="2136"/>
        <v>3242200</v>
      </c>
      <c r="FW584" s="446">
        <f t="shared" si="2136"/>
        <v>3557747</v>
      </c>
      <c r="FX584" s="446">
        <f t="shared" si="2136"/>
        <v>2712094</v>
      </c>
      <c r="FY584" s="446">
        <f t="shared" si="2136"/>
        <v>50419791</v>
      </c>
      <c r="FZ584" s="446">
        <f t="shared" si="2136"/>
        <v>120678974</v>
      </c>
      <c r="GA584" s="446">
        <f t="shared" si="2136"/>
        <v>10068330</v>
      </c>
      <c r="GB584" s="446"/>
      <c r="GC584" s="446"/>
      <c r="GD584" s="446"/>
      <c r="GE584" s="446"/>
      <c r="GF584" s="446"/>
      <c r="GG584" s="446"/>
      <c r="GH584" s="446"/>
      <c r="GI584" s="446"/>
      <c r="GJ584" s="446"/>
      <c r="GK584" s="446"/>
      <c r="GL584" s="446"/>
      <c r="GM584" s="446"/>
      <c r="GN584" s="446"/>
      <c r="GO584" s="446">
        <f t="shared" si="2137"/>
        <v>94998</v>
      </c>
      <c r="GP584" s="446">
        <f t="shared" si="2137"/>
        <v>189200</v>
      </c>
      <c r="GQ584" s="446">
        <f t="shared" si="2137"/>
        <v>0</v>
      </c>
      <c r="GR584" s="446">
        <f t="shared" si="2137"/>
        <v>0</v>
      </c>
      <c r="GS584" s="446">
        <f t="shared" si="2137"/>
        <v>29392586</v>
      </c>
      <c r="GT584" s="446">
        <f t="shared" si="2137"/>
        <v>0</v>
      </c>
      <c r="GU584" s="446">
        <f t="shared" si="2137"/>
        <v>21182040</v>
      </c>
      <c r="GV584" s="416"/>
      <c r="GW584" s="402"/>
      <c r="GX584" s="402"/>
      <c r="GY584" s="402"/>
      <c r="GZ584" s="402"/>
      <c r="HA584" s="402"/>
    </row>
    <row r="585" spans="1:209" ht="9.75" customHeight="1" x14ac:dyDescent="0.2">
      <c r="A585" s="485" t="str">
        <f t="shared" si="2118"/>
        <v>2018-19AUGUSTRX8</v>
      </c>
      <c r="B585" s="503" t="str">
        <f t="shared" si="2135"/>
        <v>2018-19</v>
      </c>
      <c r="C585" s="436" t="s">
        <v>636</v>
      </c>
      <c r="D585" s="436" t="s">
        <v>646</v>
      </c>
      <c r="E585" s="436" t="s">
        <v>645</v>
      </c>
      <c r="F585" s="504" t="s">
        <v>450</v>
      </c>
      <c r="G585" s="504" t="s">
        <v>696</v>
      </c>
      <c r="H585" s="483">
        <v>81465</v>
      </c>
      <c r="I585" s="483">
        <v>59169</v>
      </c>
      <c r="J585" s="483">
        <v>103759</v>
      </c>
      <c r="K585" s="508">
        <v>2</v>
      </c>
      <c r="L585" s="508">
        <v>1</v>
      </c>
      <c r="M585" s="483" t="s">
        <v>152</v>
      </c>
      <c r="N585" s="508">
        <v>1</v>
      </c>
      <c r="O585" s="508">
        <v>34</v>
      </c>
      <c r="P585" s="483" t="s">
        <v>152</v>
      </c>
      <c r="Q585" s="483" t="s">
        <v>152</v>
      </c>
      <c r="R585" s="483" t="s">
        <v>152</v>
      </c>
      <c r="S585" s="483">
        <v>64245</v>
      </c>
      <c r="T585" s="483">
        <v>5071</v>
      </c>
      <c r="U585" s="483">
        <v>3576</v>
      </c>
      <c r="V585" s="483">
        <v>35514</v>
      </c>
      <c r="W585" s="483">
        <v>12189</v>
      </c>
      <c r="X585" s="483">
        <v>986</v>
      </c>
      <c r="Y585" s="483">
        <v>2146557</v>
      </c>
      <c r="Z585" s="483">
        <v>423</v>
      </c>
      <c r="AA585" s="483">
        <v>725</v>
      </c>
      <c r="AB585" s="483">
        <v>2338712</v>
      </c>
      <c r="AC585" s="483">
        <v>654</v>
      </c>
      <c r="AD585" s="483">
        <v>1168</v>
      </c>
      <c r="AE585" s="483">
        <v>41397106</v>
      </c>
      <c r="AF585" s="483">
        <v>1166</v>
      </c>
      <c r="AG585" s="483">
        <v>2387</v>
      </c>
      <c r="AH585" s="483">
        <v>33641515</v>
      </c>
      <c r="AI585" s="483">
        <v>2760</v>
      </c>
      <c r="AJ585" s="483">
        <v>6402</v>
      </c>
      <c r="AK585" s="483">
        <v>4060323</v>
      </c>
      <c r="AL585" s="483">
        <v>4118</v>
      </c>
      <c r="AM585" s="483">
        <v>9948</v>
      </c>
      <c r="AN585" s="483"/>
      <c r="AO585" s="483"/>
      <c r="AP585" s="483"/>
      <c r="AQ585" s="483"/>
      <c r="AR585" s="483"/>
      <c r="AS585" s="483"/>
      <c r="AT585" s="483">
        <v>4250</v>
      </c>
      <c r="AU585" s="483">
        <v>424</v>
      </c>
      <c r="AV585" s="483">
        <v>801</v>
      </c>
      <c r="AW585" s="483">
        <v>3172</v>
      </c>
      <c r="AX585" s="483">
        <v>459</v>
      </c>
      <c r="AY585" s="483">
        <v>2566</v>
      </c>
      <c r="AZ585" s="483">
        <v>2301</v>
      </c>
      <c r="BA585" s="483"/>
      <c r="BB585" s="483"/>
      <c r="BC585" s="483"/>
      <c r="BD585" s="483"/>
      <c r="BE585" s="483"/>
      <c r="BF585" s="483"/>
      <c r="BG585" s="483"/>
      <c r="BH585" s="483"/>
      <c r="BI585" s="483">
        <v>38405</v>
      </c>
      <c r="BJ585" s="483">
        <v>6256</v>
      </c>
      <c r="BK585" s="483">
        <v>15334</v>
      </c>
      <c r="BL585" s="483">
        <v>59995</v>
      </c>
      <c r="BM585" s="483">
        <v>11716</v>
      </c>
      <c r="BN585" s="483">
        <v>8748</v>
      </c>
      <c r="BO585" s="483">
        <v>8213</v>
      </c>
      <c r="BP585" s="483">
        <v>6239</v>
      </c>
      <c r="BQ585" s="483">
        <v>53503</v>
      </c>
      <c r="BR585" s="483">
        <v>41814</v>
      </c>
      <c r="BS585" s="483">
        <v>26358</v>
      </c>
      <c r="BT585" s="483">
        <v>16906</v>
      </c>
      <c r="BU585" s="483">
        <v>1846</v>
      </c>
      <c r="BV585" s="483">
        <v>1119</v>
      </c>
      <c r="BW585" s="483"/>
      <c r="BX585" s="483"/>
      <c r="BY585" s="483"/>
      <c r="BZ585" s="483"/>
      <c r="CA585" s="483"/>
      <c r="CB585" s="483"/>
      <c r="CC585" s="483"/>
      <c r="CD585" s="483"/>
      <c r="CE585" s="483"/>
      <c r="CF585" s="483"/>
      <c r="CG585" s="483"/>
      <c r="CH585" s="483"/>
      <c r="CI585" s="483"/>
      <c r="CJ585" s="483"/>
      <c r="CK585" s="483"/>
      <c r="CL585" s="483"/>
      <c r="CM585" s="483"/>
      <c r="CN585" s="483"/>
      <c r="CO585" s="483"/>
      <c r="CP585" s="483"/>
      <c r="CQ585" s="483"/>
      <c r="CR585" s="483"/>
      <c r="CS585" s="483"/>
      <c r="CT585" s="483"/>
      <c r="CU585" s="483"/>
      <c r="CV585" s="483"/>
      <c r="CW585" s="483"/>
      <c r="CX585" s="483"/>
      <c r="CY585" s="483"/>
      <c r="CZ585" s="483"/>
      <c r="DA585" s="483"/>
      <c r="DB585" s="483"/>
      <c r="DC585" s="483"/>
      <c r="DD585" s="483"/>
      <c r="DE585" s="483"/>
      <c r="DF585" s="483"/>
      <c r="DG585" s="483"/>
      <c r="DH585" s="483"/>
      <c r="DI585" s="483"/>
      <c r="DJ585" s="483"/>
      <c r="DK585" s="483">
        <v>0</v>
      </c>
      <c r="DL585" s="483">
        <v>0</v>
      </c>
      <c r="DM585" s="483">
        <v>0</v>
      </c>
      <c r="DN585" s="483">
        <v>0</v>
      </c>
      <c r="DO585" s="483">
        <v>3093</v>
      </c>
      <c r="DP585" s="483">
        <v>108070</v>
      </c>
      <c r="DQ585" s="483">
        <v>35</v>
      </c>
      <c r="DR585" s="483">
        <v>58</v>
      </c>
      <c r="DS585" s="483"/>
      <c r="DT585" s="483"/>
      <c r="DU585" s="483"/>
      <c r="DV585" s="483"/>
      <c r="DW585" s="483"/>
      <c r="DX585" s="483"/>
      <c r="DY585" s="483"/>
      <c r="DZ585" s="483"/>
      <c r="EA585" s="483"/>
      <c r="EB585" s="483"/>
      <c r="EC585" s="483"/>
      <c r="ED585" s="483"/>
      <c r="EE585" s="483"/>
      <c r="EF585" s="483"/>
      <c r="EG585" s="483" t="s">
        <v>152</v>
      </c>
      <c r="EH585" s="483" t="s">
        <v>152</v>
      </c>
      <c r="EI585" s="483">
        <v>79</v>
      </c>
      <c r="EJ585" s="483">
        <v>3231</v>
      </c>
      <c r="EK585" s="483">
        <v>183</v>
      </c>
      <c r="EL585" s="483">
        <v>42</v>
      </c>
      <c r="EM585" s="483">
        <v>2700</v>
      </c>
      <c r="EN585" s="483">
        <v>13959051</v>
      </c>
      <c r="EO585" s="483">
        <v>4320</v>
      </c>
      <c r="EP585" s="483">
        <v>9397</v>
      </c>
      <c r="EQ585" s="483">
        <v>898651</v>
      </c>
      <c r="ER585" s="483">
        <v>4911</v>
      </c>
      <c r="ES585" s="483">
        <v>9993</v>
      </c>
      <c r="ET585" s="483">
        <v>238182</v>
      </c>
      <c r="EU585" s="483">
        <v>5671</v>
      </c>
      <c r="EV585" s="483">
        <v>11035</v>
      </c>
      <c r="EW585" s="483">
        <v>22616080</v>
      </c>
      <c r="EX585" s="483">
        <v>8376</v>
      </c>
      <c r="EY585" s="483">
        <v>19376</v>
      </c>
      <c r="EZ585" s="484"/>
      <c r="FA585" s="468">
        <f t="shared" si="2119"/>
        <v>8</v>
      </c>
      <c r="FB585" s="485">
        <f t="shared" si="2120"/>
        <v>2018</v>
      </c>
      <c r="FC585" s="486">
        <f t="shared" si="2121"/>
        <v>43313</v>
      </c>
      <c r="FD585" s="470">
        <f t="shared" si="2122"/>
        <v>31</v>
      </c>
      <c r="FE585" s="471"/>
      <c r="FF585" s="471"/>
      <c r="FG585" s="471"/>
      <c r="FH585" s="487">
        <f t="shared" si="2123"/>
        <v>2.310392427529087</v>
      </c>
      <c r="FI585" s="487">
        <f t="shared" si="2124"/>
        <v>1.7251035298757642</v>
      </c>
      <c r="FJ585" s="487">
        <f t="shared" si="2125"/>
        <v>2.2967002237136467</v>
      </c>
      <c r="FK585" s="487">
        <f t="shared" si="2126"/>
        <v>1.7446868008948546</v>
      </c>
      <c r="FL585" s="487">
        <f t="shared" si="2127"/>
        <v>1.5065326350171764</v>
      </c>
      <c r="FM585" s="487">
        <f t="shared" si="2128"/>
        <v>1.1773948302078054</v>
      </c>
      <c r="FN585" s="487">
        <f t="shared" si="2129"/>
        <v>2.1624415456559194</v>
      </c>
      <c r="FO585" s="487">
        <f t="shared" si="2130"/>
        <v>1.3869882681105916</v>
      </c>
      <c r="FP585" s="487">
        <f t="shared" si="2131"/>
        <v>1.8722109533468561</v>
      </c>
      <c r="FQ585" s="487">
        <f t="shared" si="2132"/>
        <v>1.1348884381338742</v>
      </c>
      <c r="FR585" s="459"/>
      <c r="FS585" s="468">
        <f t="shared" si="2136"/>
        <v>59169</v>
      </c>
      <c r="FT585" s="468" t="str">
        <f t="shared" si="2136"/>
        <v>-</v>
      </c>
      <c r="FU585" s="468">
        <f t="shared" si="2136"/>
        <v>59169</v>
      </c>
      <c r="FV585" s="468">
        <f t="shared" si="2136"/>
        <v>2011746</v>
      </c>
      <c r="FW585" s="468">
        <f t="shared" si="2136"/>
        <v>3676475</v>
      </c>
      <c r="FX585" s="468">
        <f t="shared" si="2136"/>
        <v>4176768</v>
      </c>
      <c r="FY585" s="468">
        <f t="shared" si="2136"/>
        <v>84771918</v>
      </c>
      <c r="FZ585" s="468">
        <f t="shared" si="2136"/>
        <v>78033978</v>
      </c>
      <c r="GA585" s="468">
        <f t="shared" si="2136"/>
        <v>9808728</v>
      </c>
      <c r="GB585" s="468"/>
      <c r="GC585" s="468"/>
      <c r="GD585" s="468"/>
      <c r="GE585" s="468"/>
      <c r="GF585" s="468"/>
      <c r="GG585" s="468"/>
      <c r="GH585" s="468"/>
      <c r="GI585" s="468"/>
      <c r="GJ585" s="468"/>
      <c r="GK585" s="468"/>
      <c r="GL585" s="468"/>
      <c r="GM585" s="468"/>
      <c r="GN585" s="468"/>
      <c r="GO585" s="468">
        <f t="shared" si="2137"/>
        <v>0</v>
      </c>
      <c r="GP585" s="468">
        <f t="shared" si="2137"/>
        <v>179394</v>
      </c>
      <c r="GQ585" s="468">
        <f t="shared" si="2137"/>
        <v>0</v>
      </c>
      <c r="GR585" s="468">
        <f t="shared" si="2137"/>
        <v>30361707</v>
      </c>
      <c r="GS585" s="468">
        <f t="shared" si="2137"/>
        <v>1828719</v>
      </c>
      <c r="GT585" s="468">
        <f t="shared" si="2137"/>
        <v>463470</v>
      </c>
      <c r="GU585" s="468">
        <f t="shared" si="2137"/>
        <v>52315200</v>
      </c>
      <c r="GV585" s="425"/>
      <c r="GW585" s="402"/>
      <c r="GX585" s="402"/>
      <c r="GY585" s="402"/>
      <c r="GZ585" s="402"/>
      <c r="HA585" s="402"/>
    </row>
    <row r="586" spans="1:209" ht="9.75" customHeight="1" x14ac:dyDescent="0.2">
      <c r="A586" s="472" t="str">
        <f t="shared" si="2118"/>
        <v>2018-19SEPTEMBERRX9</v>
      </c>
      <c r="B586" s="488" t="str">
        <f t="shared" si="2135"/>
        <v>2018-19</v>
      </c>
      <c r="C586" s="400" t="s">
        <v>640</v>
      </c>
      <c r="D586" s="400" t="s">
        <v>653</v>
      </c>
      <c r="E586" s="400" t="s">
        <v>652</v>
      </c>
      <c r="F586" s="474" t="s">
        <v>451</v>
      </c>
      <c r="G586" s="474" t="s">
        <v>686</v>
      </c>
      <c r="H586" s="475">
        <v>83922</v>
      </c>
      <c r="I586" s="475">
        <v>68553</v>
      </c>
      <c r="J586" s="475">
        <v>296429</v>
      </c>
      <c r="K586" s="505">
        <v>4</v>
      </c>
      <c r="L586" s="505">
        <v>2</v>
      </c>
      <c r="M586" s="475" t="s">
        <v>152</v>
      </c>
      <c r="N586" s="505">
        <v>18</v>
      </c>
      <c r="O586" s="505">
        <v>62</v>
      </c>
      <c r="P586" s="475" t="s">
        <v>152</v>
      </c>
      <c r="Q586" s="475" t="s">
        <v>152</v>
      </c>
      <c r="R586" s="475" t="s">
        <v>152</v>
      </c>
      <c r="S586" s="475">
        <v>57669</v>
      </c>
      <c r="T586" s="475">
        <v>5834</v>
      </c>
      <c r="U586" s="475">
        <v>3768</v>
      </c>
      <c r="V586" s="475">
        <v>33670</v>
      </c>
      <c r="W586" s="475">
        <v>11550</v>
      </c>
      <c r="X586" s="475">
        <v>175</v>
      </c>
      <c r="Y586" s="475">
        <v>2602558</v>
      </c>
      <c r="Z586" s="475">
        <v>446</v>
      </c>
      <c r="AA586" s="475">
        <v>800</v>
      </c>
      <c r="AB586" s="475">
        <v>3989218</v>
      </c>
      <c r="AC586" s="475">
        <v>1059</v>
      </c>
      <c r="AD586" s="475">
        <v>2548</v>
      </c>
      <c r="AE586" s="475">
        <v>66093905</v>
      </c>
      <c r="AF586" s="475">
        <v>1963</v>
      </c>
      <c r="AG586" s="475">
        <v>4128</v>
      </c>
      <c r="AH586" s="475">
        <v>54611409</v>
      </c>
      <c r="AI586" s="475">
        <v>4728</v>
      </c>
      <c r="AJ586" s="475">
        <v>11505</v>
      </c>
      <c r="AK586" s="475">
        <v>568366</v>
      </c>
      <c r="AL586" s="475">
        <v>3248</v>
      </c>
      <c r="AM586" s="475">
        <v>8870</v>
      </c>
      <c r="AN586" s="475"/>
      <c r="AO586" s="475"/>
      <c r="AP586" s="475"/>
      <c r="AQ586" s="475"/>
      <c r="AR586" s="475"/>
      <c r="AS586" s="475"/>
      <c r="AT586" s="475">
        <v>3913</v>
      </c>
      <c r="AU586" s="475">
        <v>1587</v>
      </c>
      <c r="AV586" s="475">
        <v>774</v>
      </c>
      <c r="AW586" s="475">
        <v>6</v>
      </c>
      <c r="AX586" s="475">
        <v>815</v>
      </c>
      <c r="AY586" s="475">
        <v>737</v>
      </c>
      <c r="AZ586" s="475">
        <v>3</v>
      </c>
      <c r="BA586" s="475"/>
      <c r="BB586" s="475"/>
      <c r="BC586" s="475"/>
      <c r="BD586" s="475"/>
      <c r="BE586" s="475"/>
      <c r="BF586" s="475"/>
      <c r="BG586" s="475"/>
      <c r="BH586" s="475"/>
      <c r="BI586" s="475">
        <v>35251</v>
      </c>
      <c r="BJ586" s="475">
        <v>2517</v>
      </c>
      <c r="BK586" s="475">
        <v>15988</v>
      </c>
      <c r="BL586" s="475">
        <v>53756</v>
      </c>
      <c r="BM586" s="475">
        <v>11076</v>
      </c>
      <c r="BN586" s="475">
        <v>8567</v>
      </c>
      <c r="BO586" s="475">
        <v>7485</v>
      </c>
      <c r="BP586" s="475">
        <v>5851</v>
      </c>
      <c r="BQ586" s="475">
        <v>43543</v>
      </c>
      <c r="BR586" s="475">
        <v>36287</v>
      </c>
      <c r="BS586" s="475">
        <v>15126</v>
      </c>
      <c r="BT586" s="475">
        <v>12068</v>
      </c>
      <c r="BU586" s="475">
        <v>215</v>
      </c>
      <c r="BV586" s="475">
        <v>170</v>
      </c>
      <c r="BW586" s="475"/>
      <c r="BX586" s="475"/>
      <c r="BY586" s="475"/>
      <c r="BZ586" s="475"/>
      <c r="CA586" s="475"/>
      <c r="CB586" s="475"/>
      <c r="CC586" s="475"/>
      <c r="CD586" s="475"/>
      <c r="CE586" s="475"/>
      <c r="CF586" s="475"/>
      <c r="CG586" s="475"/>
      <c r="CH586" s="475"/>
      <c r="CI586" s="475"/>
      <c r="CJ586" s="475"/>
      <c r="CK586" s="475"/>
      <c r="CL586" s="475"/>
      <c r="CM586" s="475"/>
      <c r="CN586" s="475"/>
      <c r="CO586" s="475"/>
      <c r="CP586" s="475"/>
      <c r="CQ586" s="475"/>
      <c r="CR586" s="475"/>
      <c r="CS586" s="475"/>
      <c r="CT586" s="475"/>
      <c r="CU586" s="475"/>
      <c r="CV586" s="475"/>
      <c r="CW586" s="475"/>
      <c r="CX586" s="475"/>
      <c r="CY586" s="475"/>
      <c r="CZ586" s="475"/>
      <c r="DA586" s="475"/>
      <c r="DB586" s="475"/>
      <c r="DC586" s="475"/>
      <c r="DD586" s="475"/>
      <c r="DE586" s="475"/>
      <c r="DF586" s="475"/>
      <c r="DG586" s="475"/>
      <c r="DH586" s="475"/>
      <c r="DI586" s="475"/>
      <c r="DJ586" s="475"/>
      <c r="DK586" s="475">
        <v>279</v>
      </c>
      <c r="DL586" s="475">
        <v>74934</v>
      </c>
      <c r="DM586" s="475">
        <v>269</v>
      </c>
      <c r="DN586" s="475">
        <v>484</v>
      </c>
      <c r="DO586" s="475">
        <v>2794</v>
      </c>
      <c r="DP586" s="475">
        <v>114112</v>
      </c>
      <c r="DQ586" s="475">
        <v>41</v>
      </c>
      <c r="DR586" s="475">
        <v>78</v>
      </c>
      <c r="DS586" s="475"/>
      <c r="DT586" s="475"/>
      <c r="DU586" s="475"/>
      <c r="DV586" s="475"/>
      <c r="DW586" s="475"/>
      <c r="DX586" s="475"/>
      <c r="DY586" s="475"/>
      <c r="DZ586" s="475"/>
      <c r="EA586" s="475"/>
      <c r="EB586" s="475"/>
      <c r="EC586" s="475"/>
      <c r="ED586" s="475"/>
      <c r="EE586" s="475"/>
      <c r="EF586" s="475"/>
      <c r="EG586" s="475" t="s">
        <v>152</v>
      </c>
      <c r="EH586" s="475" t="s">
        <v>152</v>
      </c>
      <c r="EI586" s="475">
        <v>0</v>
      </c>
      <c r="EJ586" s="475">
        <v>316</v>
      </c>
      <c r="EK586" s="475">
        <v>273</v>
      </c>
      <c r="EL586" s="475">
        <v>4</v>
      </c>
      <c r="EM586" s="475">
        <v>1934</v>
      </c>
      <c r="EN586" s="475">
        <v>1711986</v>
      </c>
      <c r="EO586" s="475">
        <v>5418</v>
      </c>
      <c r="EP586" s="475">
        <v>11782</v>
      </c>
      <c r="EQ586" s="475">
        <v>1531460</v>
      </c>
      <c r="ER586" s="475">
        <v>5610</v>
      </c>
      <c r="ES586" s="475">
        <v>9621</v>
      </c>
      <c r="ET586" s="475">
        <v>22322</v>
      </c>
      <c r="EU586" s="475">
        <v>5581</v>
      </c>
      <c r="EV586" s="475">
        <v>9782</v>
      </c>
      <c r="EW586" s="475">
        <v>15838395</v>
      </c>
      <c r="EX586" s="475">
        <v>8189</v>
      </c>
      <c r="EY586" s="475">
        <v>18754</v>
      </c>
      <c r="EZ586" s="476"/>
      <c r="FA586" s="477">
        <f t="shared" si="2119"/>
        <v>9</v>
      </c>
      <c r="FB586" s="417">
        <f t="shared" si="2120"/>
        <v>2018</v>
      </c>
      <c r="FC586" s="448">
        <f t="shared" si="2121"/>
        <v>43344</v>
      </c>
      <c r="FD586" s="449">
        <f t="shared" si="2122"/>
        <v>30</v>
      </c>
      <c r="FE586" s="450"/>
      <c r="FF586" s="450"/>
      <c r="FG586" s="450"/>
      <c r="FH586" s="452">
        <f t="shared" si="2123"/>
        <v>1.8985258827562563</v>
      </c>
      <c r="FI586" s="452">
        <f t="shared" si="2124"/>
        <v>1.4684607473431608</v>
      </c>
      <c r="FJ586" s="452">
        <f t="shared" si="2125"/>
        <v>1.9864649681528663</v>
      </c>
      <c r="FK586" s="452">
        <f t="shared" si="2126"/>
        <v>1.5528131634819533</v>
      </c>
      <c r="FL586" s="452">
        <f t="shared" si="2127"/>
        <v>1.2932283932283932</v>
      </c>
      <c r="FM586" s="452">
        <f t="shared" si="2128"/>
        <v>1.0777249777249778</v>
      </c>
      <c r="FN586" s="452">
        <f t="shared" si="2129"/>
        <v>1.3096103896103897</v>
      </c>
      <c r="FO586" s="452">
        <f t="shared" si="2130"/>
        <v>1.0448484848484849</v>
      </c>
      <c r="FP586" s="452">
        <f t="shared" si="2131"/>
        <v>1.2285714285714286</v>
      </c>
      <c r="FQ586" s="452">
        <f t="shared" si="2132"/>
        <v>0.97142857142857142</v>
      </c>
      <c r="FR586" s="453"/>
      <c r="FS586" s="477">
        <f t="shared" si="2136"/>
        <v>137106</v>
      </c>
      <c r="FT586" s="477" t="str">
        <f t="shared" si="2136"/>
        <v>-</v>
      </c>
      <c r="FU586" s="477">
        <f t="shared" si="2136"/>
        <v>1233954</v>
      </c>
      <c r="FV586" s="477">
        <f t="shared" si="2136"/>
        <v>4250286</v>
      </c>
      <c r="FW586" s="477">
        <f t="shared" si="2136"/>
        <v>4667200</v>
      </c>
      <c r="FX586" s="477">
        <f t="shared" si="2136"/>
        <v>9600864</v>
      </c>
      <c r="FY586" s="477">
        <f t="shared" si="2136"/>
        <v>138989760</v>
      </c>
      <c r="FZ586" s="477">
        <f t="shared" si="2136"/>
        <v>132882750</v>
      </c>
      <c r="GA586" s="477">
        <f t="shared" si="2136"/>
        <v>1552250</v>
      </c>
      <c r="GB586" s="477"/>
      <c r="GC586" s="477"/>
      <c r="GD586" s="477"/>
      <c r="GE586" s="477"/>
      <c r="GF586" s="477"/>
      <c r="GG586" s="477"/>
      <c r="GH586" s="477"/>
      <c r="GI586" s="477"/>
      <c r="GJ586" s="477"/>
      <c r="GK586" s="477"/>
      <c r="GL586" s="477"/>
      <c r="GM586" s="477"/>
      <c r="GN586" s="477"/>
      <c r="GO586" s="477">
        <f t="shared" si="2137"/>
        <v>135036</v>
      </c>
      <c r="GP586" s="477">
        <f t="shared" si="2137"/>
        <v>217932</v>
      </c>
      <c r="GQ586" s="477">
        <f t="shared" si="2137"/>
        <v>0</v>
      </c>
      <c r="GR586" s="477">
        <f t="shared" si="2137"/>
        <v>3723112</v>
      </c>
      <c r="GS586" s="477">
        <f t="shared" si="2137"/>
        <v>2626533</v>
      </c>
      <c r="GT586" s="477">
        <f t="shared" si="2137"/>
        <v>39128</v>
      </c>
      <c r="GU586" s="477">
        <f t="shared" si="2137"/>
        <v>36270236</v>
      </c>
      <c r="GV586" s="416"/>
      <c r="GW586" s="402"/>
      <c r="GX586" s="402"/>
      <c r="GY586" s="402"/>
      <c r="GZ586" s="402"/>
      <c r="HA586" s="402"/>
    </row>
    <row r="587" spans="1:209" ht="9.75" customHeight="1" x14ac:dyDescent="0.2">
      <c r="A587" s="417" t="str">
        <f t="shared" si="2118"/>
        <v>2018-19SEPTEMBERRYC</v>
      </c>
      <c r="B587" s="458" t="str">
        <f t="shared" si="2135"/>
        <v>2018-19</v>
      </c>
      <c r="C587" s="402" t="s">
        <v>640</v>
      </c>
      <c r="D587" s="402" t="s">
        <v>656</v>
      </c>
      <c r="E587" s="402" t="s">
        <v>466</v>
      </c>
      <c r="F587" s="478" t="s">
        <v>453</v>
      </c>
      <c r="G587" s="478" t="s">
        <v>687</v>
      </c>
      <c r="H587" s="479">
        <v>101337</v>
      </c>
      <c r="I587" s="479">
        <v>65334</v>
      </c>
      <c r="J587" s="479">
        <v>629620</v>
      </c>
      <c r="K587" s="506">
        <v>10</v>
      </c>
      <c r="L587" s="506">
        <v>1</v>
      </c>
      <c r="M587" s="479" t="s">
        <v>152</v>
      </c>
      <c r="N587" s="506">
        <v>59</v>
      </c>
      <c r="O587" s="506">
        <v>123</v>
      </c>
      <c r="P587" s="479" t="s">
        <v>152</v>
      </c>
      <c r="Q587" s="479" t="s">
        <v>152</v>
      </c>
      <c r="R587" s="479" t="s">
        <v>152</v>
      </c>
      <c r="S587" s="479">
        <v>66832</v>
      </c>
      <c r="T587" s="479">
        <v>6255</v>
      </c>
      <c r="U587" s="479">
        <v>4240</v>
      </c>
      <c r="V587" s="479">
        <v>37759</v>
      </c>
      <c r="W587" s="479">
        <v>12320</v>
      </c>
      <c r="X587" s="479">
        <v>2242</v>
      </c>
      <c r="Y587" s="479">
        <v>2987260</v>
      </c>
      <c r="Z587" s="479">
        <v>478</v>
      </c>
      <c r="AA587" s="479">
        <v>861</v>
      </c>
      <c r="AB587" s="479">
        <v>3243826</v>
      </c>
      <c r="AC587" s="479">
        <v>765</v>
      </c>
      <c r="AD587" s="479">
        <v>1384</v>
      </c>
      <c r="AE587" s="479">
        <v>58208530</v>
      </c>
      <c r="AF587" s="479">
        <v>1542</v>
      </c>
      <c r="AG587" s="479">
        <v>3168</v>
      </c>
      <c r="AH587" s="479">
        <v>63916400</v>
      </c>
      <c r="AI587" s="479">
        <v>5188</v>
      </c>
      <c r="AJ587" s="479">
        <v>12640</v>
      </c>
      <c r="AK587" s="479">
        <v>13264877</v>
      </c>
      <c r="AL587" s="479">
        <v>5917</v>
      </c>
      <c r="AM587" s="479">
        <v>14858</v>
      </c>
      <c r="AN587" s="479"/>
      <c r="AO587" s="479"/>
      <c r="AP587" s="479"/>
      <c r="AQ587" s="479"/>
      <c r="AR587" s="479"/>
      <c r="AS587" s="479"/>
      <c r="AT587" s="479">
        <v>4384</v>
      </c>
      <c r="AU587" s="479">
        <v>99</v>
      </c>
      <c r="AV587" s="479">
        <v>2912</v>
      </c>
      <c r="AW587" s="479">
        <v>495</v>
      </c>
      <c r="AX587" s="479">
        <v>47</v>
      </c>
      <c r="AY587" s="479">
        <v>1326</v>
      </c>
      <c r="AZ587" s="479">
        <v>2114</v>
      </c>
      <c r="BA587" s="479"/>
      <c r="BB587" s="479"/>
      <c r="BC587" s="479"/>
      <c r="BD587" s="479"/>
      <c r="BE587" s="479"/>
      <c r="BF587" s="479"/>
      <c r="BG587" s="479"/>
      <c r="BH587" s="479"/>
      <c r="BI587" s="479">
        <v>39540</v>
      </c>
      <c r="BJ587" s="479">
        <v>1988</v>
      </c>
      <c r="BK587" s="479">
        <v>20920</v>
      </c>
      <c r="BL587" s="479">
        <v>62448</v>
      </c>
      <c r="BM587" s="479">
        <v>14595</v>
      </c>
      <c r="BN587" s="479">
        <v>10513</v>
      </c>
      <c r="BO587" s="479">
        <v>9876</v>
      </c>
      <c r="BP587" s="479">
        <v>7285</v>
      </c>
      <c r="BQ587" s="479">
        <v>59143</v>
      </c>
      <c r="BR587" s="479">
        <v>43433</v>
      </c>
      <c r="BS587" s="479">
        <v>23615</v>
      </c>
      <c r="BT587" s="479">
        <v>13402</v>
      </c>
      <c r="BU587" s="479">
        <v>3981</v>
      </c>
      <c r="BV587" s="479">
        <v>2420</v>
      </c>
      <c r="BW587" s="479"/>
      <c r="BX587" s="479"/>
      <c r="BY587" s="479"/>
      <c r="BZ587" s="479"/>
      <c r="CA587" s="479"/>
      <c r="CB587" s="479"/>
      <c r="CC587" s="479"/>
      <c r="CD587" s="479"/>
      <c r="CE587" s="479"/>
      <c r="CF587" s="479"/>
      <c r="CG587" s="479"/>
      <c r="CH587" s="479"/>
      <c r="CI587" s="479"/>
      <c r="CJ587" s="479"/>
      <c r="CK587" s="479"/>
      <c r="CL587" s="479"/>
      <c r="CM587" s="479"/>
      <c r="CN587" s="479"/>
      <c r="CO587" s="479"/>
      <c r="CP587" s="479"/>
      <c r="CQ587" s="479"/>
      <c r="CR587" s="479"/>
      <c r="CS587" s="479"/>
      <c r="CT587" s="479"/>
      <c r="CU587" s="479"/>
      <c r="CV587" s="479"/>
      <c r="CW587" s="479"/>
      <c r="CX587" s="479"/>
      <c r="CY587" s="479"/>
      <c r="CZ587" s="479"/>
      <c r="DA587" s="479"/>
      <c r="DB587" s="479"/>
      <c r="DC587" s="479"/>
      <c r="DD587" s="479"/>
      <c r="DE587" s="479"/>
      <c r="DF587" s="479"/>
      <c r="DG587" s="479"/>
      <c r="DH587" s="479"/>
      <c r="DI587" s="479"/>
      <c r="DJ587" s="479"/>
      <c r="DK587" s="479">
        <v>445</v>
      </c>
      <c r="DL587" s="479">
        <v>123963</v>
      </c>
      <c r="DM587" s="479">
        <v>279</v>
      </c>
      <c r="DN587" s="479">
        <v>465</v>
      </c>
      <c r="DO587" s="479">
        <v>5955</v>
      </c>
      <c r="DP587" s="479">
        <v>241274</v>
      </c>
      <c r="DQ587" s="479">
        <v>41</v>
      </c>
      <c r="DR587" s="479">
        <v>76</v>
      </c>
      <c r="DS587" s="479"/>
      <c r="DT587" s="479"/>
      <c r="DU587" s="479"/>
      <c r="DV587" s="479"/>
      <c r="DW587" s="479"/>
      <c r="DX587" s="479"/>
      <c r="DY587" s="479"/>
      <c r="DZ587" s="479"/>
      <c r="EA587" s="479"/>
      <c r="EB587" s="479"/>
      <c r="EC587" s="479"/>
      <c r="ED587" s="479"/>
      <c r="EE587" s="479"/>
      <c r="EF587" s="479"/>
      <c r="EG587" s="479" t="s">
        <v>152</v>
      </c>
      <c r="EH587" s="479" t="s">
        <v>152</v>
      </c>
      <c r="EI587" s="479">
        <v>37</v>
      </c>
      <c r="EJ587" s="479">
        <v>813</v>
      </c>
      <c r="EK587" s="479">
        <v>611</v>
      </c>
      <c r="EL587" s="479">
        <v>52</v>
      </c>
      <c r="EM587" s="479">
        <v>985</v>
      </c>
      <c r="EN587" s="479">
        <v>7812121</v>
      </c>
      <c r="EO587" s="479">
        <v>9609</v>
      </c>
      <c r="EP587" s="479">
        <v>20987</v>
      </c>
      <c r="EQ587" s="479">
        <v>6485216</v>
      </c>
      <c r="ER587" s="479">
        <v>10614</v>
      </c>
      <c r="ES587" s="479">
        <v>24069</v>
      </c>
      <c r="ET587" s="479">
        <v>753029</v>
      </c>
      <c r="EU587" s="479">
        <v>14481</v>
      </c>
      <c r="EV587" s="479">
        <v>31323</v>
      </c>
      <c r="EW587" s="479">
        <v>13432721</v>
      </c>
      <c r="EX587" s="479">
        <v>13637</v>
      </c>
      <c r="EY587" s="479">
        <v>30272</v>
      </c>
      <c r="EZ587" s="476"/>
      <c r="FA587" s="446">
        <f t="shared" si="2119"/>
        <v>9</v>
      </c>
      <c r="FB587" s="417">
        <f t="shared" si="2120"/>
        <v>2018</v>
      </c>
      <c r="FC587" s="448">
        <f t="shared" si="2121"/>
        <v>43344</v>
      </c>
      <c r="FD587" s="449">
        <f t="shared" si="2122"/>
        <v>30</v>
      </c>
      <c r="FE587" s="450"/>
      <c r="FF587" s="450"/>
      <c r="FG587" s="450"/>
      <c r="FH587" s="452">
        <f t="shared" si="2123"/>
        <v>2.3333333333333335</v>
      </c>
      <c r="FI587" s="452">
        <f t="shared" si="2124"/>
        <v>1.6807354116706634</v>
      </c>
      <c r="FJ587" s="452">
        <f t="shared" si="2125"/>
        <v>2.3292452830188681</v>
      </c>
      <c r="FK587" s="452">
        <f t="shared" si="2126"/>
        <v>1.7181603773584906</v>
      </c>
      <c r="FL587" s="452">
        <f t="shared" si="2127"/>
        <v>1.5663285574300168</v>
      </c>
      <c r="FM587" s="452">
        <f t="shared" si="2128"/>
        <v>1.1502688100850129</v>
      </c>
      <c r="FN587" s="452">
        <f t="shared" si="2129"/>
        <v>1.916801948051948</v>
      </c>
      <c r="FO587" s="452">
        <f t="shared" si="2130"/>
        <v>1.0878246753246754</v>
      </c>
      <c r="FP587" s="452">
        <f t="shared" si="2131"/>
        <v>1.7756467439785906</v>
      </c>
      <c r="FQ587" s="452">
        <f t="shared" si="2132"/>
        <v>1.0793933987511151</v>
      </c>
      <c r="FR587" s="453"/>
      <c r="FS587" s="446">
        <f t="shared" si="2136"/>
        <v>65334</v>
      </c>
      <c r="FT587" s="446" t="str">
        <f t="shared" si="2136"/>
        <v>-</v>
      </c>
      <c r="FU587" s="446">
        <f t="shared" si="2136"/>
        <v>3854706</v>
      </c>
      <c r="FV587" s="446">
        <f t="shared" si="2136"/>
        <v>8036082</v>
      </c>
      <c r="FW587" s="446">
        <f t="shared" si="2136"/>
        <v>5385555</v>
      </c>
      <c r="FX587" s="446">
        <f t="shared" si="2136"/>
        <v>5868160</v>
      </c>
      <c r="FY587" s="446">
        <f t="shared" si="2136"/>
        <v>119620512</v>
      </c>
      <c r="FZ587" s="446">
        <f t="shared" si="2136"/>
        <v>155724800</v>
      </c>
      <c r="GA587" s="446">
        <f t="shared" si="2136"/>
        <v>33311636</v>
      </c>
      <c r="GB587" s="446"/>
      <c r="GC587" s="446"/>
      <c r="GD587" s="446"/>
      <c r="GE587" s="446"/>
      <c r="GF587" s="446"/>
      <c r="GG587" s="446"/>
      <c r="GH587" s="446"/>
      <c r="GI587" s="446"/>
      <c r="GJ587" s="446"/>
      <c r="GK587" s="446"/>
      <c r="GL587" s="446"/>
      <c r="GM587" s="446"/>
      <c r="GN587" s="446"/>
      <c r="GO587" s="446">
        <f t="shared" si="2137"/>
        <v>206925</v>
      </c>
      <c r="GP587" s="446">
        <f t="shared" si="2137"/>
        <v>452580</v>
      </c>
      <c r="GQ587" s="446">
        <f t="shared" si="2137"/>
        <v>0</v>
      </c>
      <c r="GR587" s="446">
        <f t="shared" si="2137"/>
        <v>17062431</v>
      </c>
      <c r="GS587" s="446">
        <f t="shared" si="2137"/>
        <v>14706159</v>
      </c>
      <c r="GT587" s="446">
        <f t="shared" si="2137"/>
        <v>1628796</v>
      </c>
      <c r="GU587" s="446">
        <f t="shared" si="2137"/>
        <v>29817920</v>
      </c>
      <c r="GV587" s="416"/>
      <c r="GW587" s="402"/>
      <c r="GX587" s="402"/>
      <c r="GY587" s="402"/>
      <c r="GZ587" s="402"/>
      <c r="HA587" s="402"/>
    </row>
    <row r="588" spans="1:209" ht="9.75" customHeight="1" x14ac:dyDescent="0.2">
      <c r="A588" s="417" t="str">
        <f t="shared" si="2118"/>
        <v>2018-19SEPTEMBERR1F</v>
      </c>
      <c r="B588" s="458" t="str">
        <f t="shared" si="2135"/>
        <v>2018-19</v>
      </c>
      <c r="C588" s="402" t="s">
        <v>640</v>
      </c>
      <c r="D588" s="402" t="s">
        <v>663</v>
      </c>
      <c r="E588" s="402" t="s">
        <v>662</v>
      </c>
      <c r="F588" s="478" t="s">
        <v>458</v>
      </c>
      <c r="G588" s="478" t="s">
        <v>688</v>
      </c>
      <c r="H588" s="479">
        <v>2546</v>
      </c>
      <c r="I588" s="479">
        <v>1520</v>
      </c>
      <c r="J588" s="479">
        <v>12274</v>
      </c>
      <c r="K588" s="506">
        <v>8</v>
      </c>
      <c r="L588" s="506">
        <v>1</v>
      </c>
      <c r="M588" s="479" t="s">
        <v>152</v>
      </c>
      <c r="N588" s="506">
        <v>46</v>
      </c>
      <c r="O588" s="506">
        <v>95</v>
      </c>
      <c r="P588" s="479" t="s">
        <v>152</v>
      </c>
      <c r="Q588" s="479" t="s">
        <v>152</v>
      </c>
      <c r="R588" s="479" t="s">
        <v>152</v>
      </c>
      <c r="S588" s="479">
        <v>1846</v>
      </c>
      <c r="T588" s="479">
        <v>68</v>
      </c>
      <c r="U588" s="479">
        <v>45</v>
      </c>
      <c r="V588" s="479">
        <v>900</v>
      </c>
      <c r="W588" s="479">
        <v>871</v>
      </c>
      <c r="X588" s="479">
        <v>231</v>
      </c>
      <c r="Y588" s="479">
        <v>42111</v>
      </c>
      <c r="Z588" s="479">
        <v>619</v>
      </c>
      <c r="AA588" s="479">
        <v>1323</v>
      </c>
      <c r="AB588" s="479">
        <v>32100</v>
      </c>
      <c r="AC588" s="479">
        <v>713</v>
      </c>
      <c r="AD588" s="479">
        <v>1323</v>
      </c>
      <c r="AE588" s="479">
        <v>1017415</v>
      </c>
      <c r="AF588" s="479">
        <v>1130</v>
      </c>
      <c r="AG588" s="479">
        <v>2433</v>
      </c>
      <c r="AH588" s="479">
        <v>2309776</v>
      </c>
      <c r="AI588" s="479">
        <v>2652</v>
      </c>
      <c r="AJ588" s="479">
        <v>9302</v>
      </c>
      <c r="AK588" s="479">
        <v>1267836</v>
      </c>
      <c r="AL588" s="479">
        <v>5488</v>
      </c>
      <c r="AM588" s="479">
        <v>13710</v>
      </c>
      <c r="AN588" s="479"/>
      <c r="AO588" s="479"/>
      <c r="AP588" s="479"/>
      <c r="AQ588" s="479"/>
      <c r="AR588" s="479"/>
      <c r="AS588" s="479"/>
      <c r="AT588" s="479">
        <v>122</v>
      </c>
      <c r="AU588" s="479">
        <v>0</v>
      </c>
      <c r="AV588" s="479">
        <v>2</v>
      </c>
      <c r="AW588" s="479">
        <v>0</v>
      </c>
      <c r="AX588" s="479">
        <v>1</v>
      </c>
      <c r="AY588" s="479">
        <v>119</v>
      </c>
      <c r="AZ588" s="479">
        <v>0</v>
      </c>
      <c r="BA588" s="479"/>
      <c r="BB588" s="479"/>
      <c r="BC588" s="479"/>
      <c r="BD588" s="479"/>
      <c r="BE588" s="479"/>
      <c r="BF588" s="479"/>
      <c r="BG588" s="479"/>
      <c r="BH588" s="479"/>
      <c r="BI588" s="479">
        <v>1404</v>
      </c>
      <c r="BJ588" s="479">
        <v>14</v>
      </c>
      <c r="BK588" s="479">
        <v>306</v>
      </c>
      <c r="BL588" s="479">
        <v>1724</v>
      </c>
      <c r="BM588" s="479">
        <v>111</v>
      </c>
      <c r="BN588" s="479">
        <v>97</v>
      </c>
      <c r="BO588" s="479">
        <v>52</v>
      </c>
      <c r="BP588" s="479">
        <v>52</v>
      </c>
      <c r="BQ588" s="479">
        <v>1106</v>
      </c>
      <c r="BR588" s="479">
        <v>988</v>
      </c>
      <c r="BS588" s="479">
        <v>999</v>
      </c>
      <c r="BT588" s="479">
        <v>693</v>
      </c>
      <c r="BU588" s="479">
        <v>259</v>
      </c>
      <c r="BV588" s="479">
        <v>186</v>
      </c>
      <c r="BW588" s="479"/>
      <c r="BX588" s="479"/>
      <c r="BY588" s="479"/>
      <c r="BZ588" s="479"/>
      <c r="CA588" s="479"/>
      <c r="CB588" s="479"/>
      <c r="CC588" s="479"/>
      <c r="CD588" s="479"/>
      <c r="CE588" s="479"/>
      <c r="CF588" s="479"/>
      <c r="CG588" s="479"/>
      <c r="CH588" s="479"/>
      <c r="CI588" s="479"/>
      <c r="CJ588" s="479"/>
      <c r="CK588" s="479"/>
      <c r="CL588" s="479"/>
      <c r="CM588" s="479"/>
      <c r="CN588" s="479"/>
      <c r="CO588" s="479"/>
      <c r="CP588" s="479"/>
      <c r="CQ588" s="479"/>
      <c r="CR588" s="479"/>
      <c r="CS588" s="479"/>
      <c r="CT588" s="479"/>
      <c r="CU588" s="479"/>
      <c r="CV588" s="479"/>
      <c r="CW588" s="479"/>
      <c r="CX588" s="479"/>
      <c r="CY588" s="479"/>
      <c r="CZ588" s="479"/>
      <c r="DA588" s="479"/>
      <c r="DB588" s="479"/>
      <c r="DC588" s="479"/>
      <c r="DD588" s="479"/>
      <c r="DE588" s="479"/>
      <c r="DF588" s="479"/>
      <c r="DG588" s="479"/>
      <c r="DH588" s="479"/>
      <c r="DI588" s="479"/>
      <c r="DJ588" s="479"/>
      <c r="DK588" s="479">
        <v>0</v>
      </c>
      <c r="DL588" s="479">
        <v>0</v>
      </c>
      <c r="DM588" s="479">
        <v>0</v>
      </c>
      <c r="DN588" s="479">
        <v>0</v>
      </c>
      <c r="DO588" s="479">
        <v>20</v>
      </c>
      <c r="DP588" s="479">
        <v>973</v>
      </c>
      <c r="DQ588" s="479">
        <v>49</v>
      </c>
      <c r="DR588" s="479">
        <v>21</v>
      </c>
      <c r="DS588" s="479"/>
      <c r="DT588" s="479"/>
      <c r="DU588" s="479"/>
      <c r="DV588" s="479"/>
      <c r="DW588" s="479"/>
      <c r="DX588" s="479"/>
      <c r="DY588" s="479"/>
      <c r="DZ588" s="479"/>
      <c r="EA588" s="479"/>
      <c r="EB588" s="479"/>
      <c r="EC588" s="479"/>
      <c r="ED588" s="479"/>
      <c r="EE588" s="479"/>
      <c r="EF588" s="479"/>
      <c r="EG588" s="479" t="s">
        <v>152</v>
      </c>
      <c r="EH588" s="479" t="s">
        <v>152</v>
      </c>
      <c r="EI588" s="479">
        <v>102</v>
      </c>
      <c r="EJ588" s="479">
        <v>64</v>
      </c>
      <c r="EK588" s="479">
        <v>26</v>
      </c>
      <c r="EL588" s="479">
        <v>0</v>
      </c>
      <c r="EM588" s="479">
        <v>12</v>
      </c>
      <c r="EN588" s="479">
        <v>317172</v>
      </c>
      <c r="EO588" s="479">
        <v>4956</v>
      </c>
      <c r="EP588" s="479">
        <v>13980</v>
      </c>
      <c r="EQ588" s="479">
        <v>366940</v>
      </c>
      <c r="ER588" s="479">
        <v>14113</v>
      </c>
      <c r="ES588" s="479">
        <v>13710</v>
      </c>
      <c r="ET588" s="479">
        <v>0</v>
      </c>
      <c r="EU588" s="479">
        <v>0</v>
      </c>
      <c r="EV588" s="479">
        <v>0</v>
      </c>
      <c r="EW588" s="479">
        <v>65572</v>
      </c>
      <c r="EX588" s="479">
        <v>5464</v>
      </c>
      <c r="EY588" s="479">
        <v>14279</v>
      </c>
      <c r="EZ588" s="476"/>
      <c r="FA588" s="446">
        <f t="shared" si="2119"/>
        <v>9</v>
      </c>
      <c r="FB588" s="417">
        <f t="shared" si="2120"/>
        <v>2018</v>
      </c>
      <c r="FC588" s="448">
        <f t="shared" si="2121"/>
        <v>43344</v>
      </c>
      <c r="FD588" s="449">
        <f t="shared" si="2122"/>
        <v>30</v>
      </c>
      <c r="FE588" s="450"/>
      <c r="FF588" s="450"/>
      <c r="FG588" s="450"/>
      <c r="FH588" s="452">
        <f t="shared" si="2123"/>
        <v>1.6323529411764706</v>
      </c>
      <c r="FI588" s="452">
        <f t="shared" si="2124"/>
        <v>1.4264705882352942</v>
      </c>
      <c r="FJ588" s="452">
        <f t="shared" si="2125"/>
        <v>1.1555555555555554</v>
      </c>
      <c r="FK588" s="452">
        <f t="shared" si="2126"/>
        <v>1.1555555555555554</v>
      </c>
      <c r="FL588" s="452">
        <f t="shared" si="2127"/>
        <v>1.2288888888888889</v>
      </c>
      <c r="FM588" s="452">
        <f t="shared" si="2128"/>
        <v>1.0977777777777777</v>
      </c>
      <c r="FN588" s="452">
        <f t="shared" si="2129"/>
        <v>1.1469575200918485</v>
      </c>
      <c r="FO588" s="452">
        <f t="shared" si="2130"/>
        <v>0.79563719862227322</v>
      </c>
      <c r="FP588" s="452">
        <f t="shared" si="2131"/>
        <v>1.1212121212121211</v>
      </c>
      <c r="FQ588" s="452">
        <f t="shared" si="2132"/>
        <v>0.80519480519480524</v>
      </c>
      <c r="FR588" s="453"/>
      <c r="FS588" s="446">
        <f t="shared" si="2136"/>
        <v>1520</v>
      </c>
      <c r="FT588" s="446" t="str">
        <f t="shared" si="2136"/>
        <v>-</v>
      </c>
      <c r="FU588" s="446">
        <f t="shared" si="2136"/>
        <v>69920</v>
      </c>
      <c r="FV588" s="446">
        <f t="shared" si="2136"/>
        <v>144400</v>
      </c>
      <c r="FW588" s="446">
        <f t="shared" si="2136"/>
        <v>89964</v>
      </c>
      <c r="FX588" s="446">
        <f t="shared" si="2136"/>
        <v>59535</v>
      </c>
      <c r="FY588" s="446">
        <f t="shared" si="2136"/>
        <v>2189700</v>
      </c>
      <c r="FZ588" s="446">
        <f t="shared" si="2136"/>
        <v>8102042</v>
      </c>
      <c r="GA588" s="446">
        <f t="shared" si="2136"/>
        <v>3167010</v>
      </c>
      <c r="GB588" s="446"/>
      <c r="GC588" s="446"/>
      <c r="GD588" s="446"/>
      <c r="GE588" s="446"/>
      <c r="GF588" s="446"/>
      <c r="GG588" s="446"/>
      <c r="GH588" s="446"/>
      <c r="GI588" s="446"/>
      <c r="GJ588" s="446"/>
      <c r="GK588" s="446"/>
      <c r="GL588" s="446"/>
      <c r="GM588" s="446"/>
      <c r="GN588" s="446"/>
      <c r="GO588" s="446">
        <f t="shared" si="2137"/>
        <v>0</v>
      </c>
      <c r="GP588" s="446">
        <f t="shared" si="2137"/>
        <v>420</v>
      </c>
      <c r="GQ588" s="446">
        <f t="shared" si="2137"/>
        <v>0</v>
      </c>
      <c r="GR588" s="446">
        <f t="shared" si="2137"/>
        <v>894720</v>
      </c>
      <c r="GS588" s="446">
        <f t="shared" si="2137"/>
        <v>356460</v>
      </c>
      <c r="GT588" s="446">
        <f t="shared" si="2137"/>
        <v>0</v>
      </c>
      <c r="GU588" s="446">
        <f t="shared" si="2137"/>
        <v>171348</v>
      </c>
      <c r="GV588" s="416"/>
      <c r="GW588" s="402"/>
      <c r="GX588" s="402"/>
      <c r="GY588" s="402"/>
      <c r="GZ588" s="402"/>
      <c r="HA588" s="402"/>
    </row>
    <row r="589" spans="1:209" ht="9.75" customHeight="1" x14ac:dyDescent="0.2">
      <c r="A589" s="493" t="str">
        <f t="shared" si="2118"/>
        <v>2018-19SEPTEMBERRRU</v>
      </c>
      <c r="B589" s="494" t="str">
        <f t="shared" si="2135"/>
        <v>2018-19</v>
      </c>
      <c r="C589" s="480" t="s">
        <v>640</v>
      </c>
      <c r="D589" s="480" t="s">
        <v>659</v>
      </c>
      <c r="E589" s="480" t="s">
        <v>467</v>
      </c>
      <c r="F589" s="495" t="s">
        <v>454</v>
      </c>
      <c r="G589" s="495" t="s">
        <v>689</v>
      </c>
      <c r="H589" s="496">
        <v>153817</v>
      </c>
      <c r="I589" s="496">
        <v>127693</v>
      </c>
      <c r="J589" s="496">
        <v>1042310</v>
      </c>
      <c r="K589" s="507">
        <v>8</v>
      </c>
      <c r="L589" s="507">
        <v>0</v>
      </c>
      <c r="M589" s="496" t="s">
        <v>152</v>
      </c>
      <c r="N589" s="507">
        <v>58</v>
      </c>
      <c r="O589" s="507">
        <v>135</v>
      </c>
      <c r="P589" s="496" t="s">
        <v>152</v>
      </c>
      <c r="Q589" s="496" t="s">
        <v>152</v>
      </c>
      <c r="R589" s="496" t="s">
        <v>152</v>
      </c>
      <c r="S589" s="496">
        <v>97012</v>
      </c>
      <c r="T589" s="496">
        <v>9408</v>
      </c>
      <c r="U589" s="496">
        <v>6973</v>
      </c>
      <c r="V589" s="496">
        <v>55125</v>
      </c>
      <c r="W589" s="496">
        <v>19432</v>
      </c>
      <c r="X589" s="496">
        <v>1063</v>
      </c>
      <c r="Y589" s="496">
        <v>3540767</v>
      </c>
      <c r="Z589" s="496">
        <v>376</v>
      </c>
      <c r="AA589" s="496">
        <v>628</v>
      </c>
      <c r="AB589" s="496">
        <v>4710590</v>
      </c>
      <c r="AC589" s="496">
        <v>676</v>
      </c>
      <c r="AD589" s="496">
        <v>1181</v>
      </c>
      <c r="AE589" s="496">
        <v>63232039</v>
      </c>
      <c r="AF589" s="496">
        <v>1147</v>
      </c>
      <c r="AG589" s="496">
        <v>2336</v>
      </c>
      <c r="AH589" s="496">
        <v>61023168</v>
      </c>
      <c r="AI589" s="496">
        <v>3140</v>
      </c>
      <c r="AJ589" s="496">
        <v>7663</v>
      </c>
      <c r="AK589" s="496">
        <v>5276990</v>
      </c>
      <c r="AL589" s="496">
        <v>4964</v>
      </c>
      <c r="AM589" s="496">
        <v>11297</v>
      </c>
      <c r="AN589" s="496"/>
      <c r="AO589" s="496"/>
      <c r="AP589" s="496"/>
      <c r="AQ589" s="496"/>
      <c r="AR589" s="496"/>
      <c r="AS589" s="496"/>
      <c r="AT589" s="496">
        <v>6621</v>
      </c>
      <c r="AU589" s="496">
        <v>217</v>
      </c>
      <c r="AV589" s="496">
        <v>834</v>
      </c>
      <c r="AW589" s="496">
        <v>6255</v>
      </c>
      <c r="AX589" s="496">
        <v>192</v>
      </c>
      <c r="AY589" s="496">
        <v>5378</v>
      </c>
      <c r="AZ589" s="496">
        <v>0</v>
      </c>
      <c r="BA589" s="496"/>
      <c r="BB589" s="496"/>
      <c r="BC589" s="496"/>
      <c r="BD589" s="496"/>
      <c r="BE589" s="496"/>
      <c r="BF589" s="496"/>
      <c r="BG589" s="496"/>
      <c r="BH589" s="496"/>
      <c r="BI589" s="496">
        <v>60195</v>
      </c>
      <c r="BJ589" s="496">
        <v>6162</v>
      </c>
      <c r="BK589" s="496">
        <v>24034</v>
      </c>
      <c r="BL589" s="496">
        <v>90391</v>
      </c>
      <c r="BM589" s="496">
        <v>24659</v>
      </c>
      <c r="BN589" s="496">
        <v>19041</v>
      </c>
      <c r="BO589" s="496">
        <v>18146</v>
      </c>
      <c r="BP589" s="496">
        <v>14275</v>
      </c>
      <c r="BQ589" s="496">
        <v>81113</v>
      </c>
      <c r="BR589" s="496">
        <v>62448</v>
      </c>
      <c r="BS589" s="496">
        <v>30848</v>
      </c>
      <c r="BT589" s="496">
        <v>21908</v>
      </c>
      <c r="BU589" s="496">
        <v>1482</v>
      </c>
      <c r="BV589" s="496">
        <v>1115</v>
      </c>
      <c r="BW589" s="496"/>
      <c r="BX589" s="496"/>
      <c r="BY589" s="496"/>
      <c r="BZ589" s="496"/>
      <c r="CA589" s="496"/>
      <c r="CB589" s="496"/>
      <c r="CC589" s="496"/>
      <c r="CD589" s="496"/>
      <c r="CE589" s="496"/>
      <c r="CF589" s="496"/>
      <c r="CG589" s="496"/>
      <c r="CH589" s="496"/>
      <c r="CI589" s="496"/>
      <c r="CJ589" s="496"/>
      <c r="CK589" s="496"/>
      <c r="CL589" s="496"/>
      <c r="CM589" s="496"/>
      <c r="CN589" s="496"/>
      <c r="CO589" s="496"/>
      <c r="CP589" s="496"/>
      <c r="CQ589" s="496"/>
      <c r="CR589" s="496"/>
      <c r="CS589" s="496"/>
      <c r="CT589" s="496"/>
      <c r="CU589" s="496"/>
      <c r="CV589" s="496"/>
      <c r="CW589" s="496"/>
      <c r="CX589" s="496"/>
      <c r="CY589" s="496"/>
      <c r="CZ589" s="496"/>
      <c r="DA589" s="496"/>
      <c r="DB589" s="496"/>
      <c r="DC589" s="496"/>
      <c r="DD589" s="496"/>
      <c r="DE589" s="496"/>
      <c r="DF589" s="496"/>
      <c r="DG589" s="496"/>
      <c r="DH589" s="496"/>
      <c r="DI589" s="496"/>
      <c r="DJ589" s="496"/>
      <c r="DK589" s="496">
        <v>0</v>
      </c>
      <c r="DL589" s="496">
        <v>0</v>
      </c>
      <c r="DM589" s="496">
        <v>0</v>
      </c>
      <c r="DN589" s="496">
        <v>0</v>
      </c>
      <c r="DO589" s="496">
        <v>5354</v>
      </c>
      <c r="DP589" s="496">
        <v>364213</v>
      </c>
      <c r="DQ589" s="496">
        <v>68</v>
      </c>
      <c r="DR589" s="496">
        <v>137</v>
      </c>
      <c r="DS589" s="496"/>
      <c r="DT589" s="496"/>
      <c r="DU589" s="496"/>
      <c r="DV589" s="496"/>
      <c r="DW589" s="496"/>
      <c r="DX589" s="496"/>
      <c r="DY589" s="496"/>
      <c r="DZ589" s="496"/>
      <c r="EA589" s="496"/>
      <c r="EB589" s="496"/>
      <c r="EC589" s="496"/>
      <c r="ED589" s="496"/>
      <c r="EE589" s="496"/>
      <c r="EF589" s="496"/>
      <c r="EG589" s="496" t="s">
        <v>152</v>
      </c>
      <c r="EH589" s="496" t="s">
        <v>152</v>
      </c>
      <c r="EI589" s="496">
        <v>8</v>
      </c>
      <c r="EJ589" s="496">
        <v>649</v>
      </c>
      <c r="EK589" s="496">
        <v>1217</v>
      </c>
      <c r="EL589" s="496">
        <v>39</v>
      </c>
      <c r="EM589" s="496">
        <v>1167</v>
      </c>
      <c r="EN589" s="496">
        <v>3590904</v>
      </c>
      <c r="EO589" s="496">
        <v>5533</v>
      </c>
      <c r="EP589" s="496">
        <v>11657</v>
      </c>
      <c r="EQ589" s="496">
        <v>8933024</v>
      </c>
      <c r="ER589" s="496">
        <v>7340</v>
      </c>
      <c r="ES589" s="496">
        <v>14783</v>
      </c>
      <c r="ET589" s="496">
        <v>328893</v>
      </c>
      <c r="EU589" s="496">
        <v>8433</v>
      </c>
      <c r="EV589" s="496">
        <v>16557</v>
      </c>
      <c r="EW589" s="496">
        <v>10370403</v>
      </c>
      <c r="EX589" s="496">
        <v>8886</v>
      </c>
      <c r="EY589" s="496">
        <v>16175</v>
      </c>
      <c r="EZ589" s="497"/>
      <c r="FA589" s="482">
        <f t="shared" si="2119"/>
        <v>9</v>
      </c>
      <c r="FB589" s="493">
        <f t="shared" si="2120"/>
        <v>2018</v>
      </c>
      <c r="FC589" s="498">
        <f t="shared" si="2121"/>
        <v>43344</v>
      </c>
      <c r="FD589" s="499">
        <f t="shared" si="2122"/>
        <v>30</v>
      </c>
      <c r="FE589" s="500"/>
      <c r="FF589" s="500"/>
      <c r="FG589" s="500"/>
      <c r="FH589" s="481">
        <f t="shared" si="2123"/>
        <v>2.6210671768707483</v>
      </c>
      <c r="FI589" s="481">
        <f t="shared" si="2124"/>
        <v>2.0239158163265305</v>
      </c>
      <c r="FJ589" s="481">
        <f t="shared" si="2125"/>
        <v>2.6023232468091209</v>
      </c>
      <c r="FK589" s="481">
        <f t="shared" si="2126"/>
        <v>2.0471819876667143</v>
      </c>
      <c r="FL589" s="481">
        <f t="shared" si="2127"/>
        <v>1.4714376417233561</v>
      </c>
      <c r="FM589" s="481">
        <f t="shared" si="2128"/>
        <v>1.1328435374149659</v>
      </c>
      <c r="FN589" s="481">
        <f t="shared" si="2129"/>
        <v>1.587484561547962</v>
      </c>
      <c r="FO589" s="481">
        <f t="shared" si="2130"/>
        <v>1.1274186908192672</v>
      </c>
      <c r="FP589" s="481">
        <f t="shared" si="2131"/>
        <v>1.394167450611477</v>
      </c>
      <c r="FQ589" s="481">
        <f t="shared" si="2132"/>
        <v>1.0489181561618062</v>
      </c>
      <c r="FR589" s="501"/>
      <c r="FS589" s="482">
        <f t="shared" si="2136"/>
        <v>0</v>
      </c>
      <c r="FT589" s="482" t="str">
        <f t="shared" si="2136"/>
        <v>-</v>
      </c>
      <c r="FU589" s="482">
        <f t="shared" si="2136"/>
        <v>7406194</v>
      </c>
      <c r="FV589" s="482">
        <f t="shared" si="2136"/>
        <v>17238555</v>
      </c>
      <c r="FW589" s="482">
        <f t="shared" si="2136"/>
        <v>5908224</v>
      </c>
      <c r="FX589" s="482">
        <f t="shared" si="2136"/>
        <v>8235113</v>
      </c>
      <c r="FY589" s="482">
        <f t="shared" si="2136"/>
        <v>128772000</v>
      </c>
      <c r="FZ589" s="482">
        <f t="shared" si="2136"/>
        <v>148907416</v>
      </c>
      <c r="GA589" s="482">
        <f t="shared" si="2136"/>
        <v>12008711</v>
      </c>
      <c r="GB589" s="482"/>
      <c r="GC589" s="482"/>
      <c r="GD589" s="482"/>
      <c r="GE589" s="482"/>
      <c r="GF589" s="482"/>
      <c r="GG589" s="482"/>
      <c r="GH589" s="482"/>
      <c r="GI589" s="482"/>
      <c r="GJ589" s="482"/>
      <c r="GK589" s="482"/>
      <c r="GL589" s="482"/>
      <c r="GM589" s="482"/>
      <c r="GN589" s="482"/>
      <c r="GO589" s="482">
        <f t="shared" si="2137"/>
        <v>0</v>
      </c>
      <c r="GP589" s="482">
        <f t="shared" si="2137"/>
        <v>733498</v>
      </c>
      <c r="GQ589" s="482">
        <f t="shared" si="2137"/>
        <v>0</v>
      </c>
      <c r="GR589" s="482">
        <f t="shared" si="2137"/>
        <v>7565393</v>
      </c>
      <c r="GS589" s="482">
        <f t="shared" si="2137"/>
        <v>17990911</v>
      </c>
      <c r="GT589" s="482">
        <f t="shared" si="2137"/>
        <v>645723</v>
      </c>
      <c r="GU589" s="482">
        <f t="shared" si="2137"/>
        <v>18876225</v>
      </c>
      <c r="GV589" s="502"/>
      <c r="GW589" s="402"/>
      <c r="GX589" s="402"/>
      <c r="GY589" s="402"/>
      <c r="GZ589" s="402"/>
      <c r="HA589" s="402"/>
    </row>
    <row r="590" spans="1:209" ht="9.75" customHeight="1" x14ac:dyDescent="0.2">
      <c r="A590" s="417" t="str">
        <f t="shared" si="2118"/>
        <v>2018-19SEPTEMBERRX6</v>
      </c>
      <c r="B590" s="458" t="str">
        <f t="shared" si="2135"/>
        <v>2018-19</v>
      </c>
      <c r="C590" s="402" t="s">
        <v>640</v>
      </c>
      <c r="D590" s="402" t="s">
        <v>646</v>
      </c>
      <c r="E590" s="402" t="s">
        <v>645</v>
      </c>
      <c r="F590" s="478" t="s">
        <v>448</v>
      </c>
      <c r="G590" s="478" t="s">
        <v>690</v>
      </c>
      <c r="H590" s="479">
        <v>44043</v>
      </c>
      <c r="I590" s="479">
        <v>30205</v>
      </c>
      <c r="J590" s="479">
        <v>153445</v>
      </c>
      <c r="K590" s="506">
        <v>5</v>
      </c>
      <c r="L590" s="506">
        <v>1</v>
      </c>
      <c r="M590" s="479" t="s">
        <v>152</v>
      </c>
      <c r="N590" s="506">
        <v>20</v>
      </c>
      <c r="O590" s="506">
        <v>55</v>
      </c>
      <c r="P590" s="479" t="s">
        <v>152</v>
      </c>
      <c r="Q590" s="479" t="s">
        <v>152</v>
      </c>
      <c r="R590" s="479" t="s">
        <v>152</v>
      </c>
      <c r="S590" s="479">
        <v>32958</v>
      </c>
      <c r="T590" s="479">
        <v>2343</v>
      </c>
      <c r="U590" s="479">
        <v>1530</v>
      </c>
      <c r="V590" s="479">
        <v>17688</v>
      </c>
      <c r="W590" s="479">
        <v>8482</v>
      </c>
      <c r="X590" s="479">
        <v>373</v>
      </c>
      <c r="Y590" s="479">
        <v>875339</v>
      </c>
      <c r="Z590" s="479">
        <v>374</v>
      </c>
      <c r="AA590" s="479">
        <v>637</v>
      </c>
      <c r="AB590" s="479">
        <v>712541</v>
      </c>
      <c r="AC590" s="479">
        <v>466</v>
      </c>
      <c r="AD590" s="479">
        <v>819</v>
      </c>
      <c r="AE590" s="479">
        <v>21502106</v>
      </c>
      <c r="AF590" s="479">
        <v>1216</v>
      </c>
      <c r="AG590" s="479">
        <v>2478</v>
      </c>
      <c r="AH590" s="479">
        <v>38634643</v>
      </c>
      <c r="AI590" s="479">
        <v>4555</v>
      </c>
      <c r="AJ590" s="479">
        <v>10913</v>
      </c>
      <c r="AK590" s="479">
        <v>1779628</v>
      </c>
      <c r="AL590" s="479">
        <v>4771</v>
      </c>
      <c r="AM590" s="479">
        <v>13313</v>
      </c>
      <c r="AN590" s="479"/>
      <c r="AO590" s="479"/>
      <c r="AP590" s="479"/>
      <c r="AQ590" s="479"/>
      <c r="AR590" s="479"/>
      <c r="AS590" s="479"/>
      <c r="AT590" s="479">
        <v>1723</v>
      </c>
      <c r="AU590" s="479">
        <v>59</v>
      </c>
      <c r="AV590" s="479">
        <v>447</v>
      </c>
      <c r="AW590" s="479">
        <v>3669</v>
      </c>
      <c r="AX590" s="479">
        <v>134</v>
      </c>
      <c r="AY590" s="479">
        <v>1083</v>
      </c>
      <c r="AZ590" s="479">
        <v>0</v>
      </c>
      <c r="BA590" s="479"/>
      <c r="BB590" s="479"/>
      <c r="BC590" s="479"/>
      <c r="BD590" s="479"/>
      <c r="BE590" s="479"/>
      <c r="BF590" s="479"/>
      <c r="BG590" s="479"/>
      <c r="BH590" s="479"/>
      <c r="BI590" s="479">
        <v>19573</v>
      </c>
      <c r="BJ590" s="479">
        <v>3718</v>
      </c>
      <c r="BK590" s="479">
        <v>7944</v>
      </c>
      <c r="BL590" s="479">
        <v>31235</v>
      </c>
      <c r="BM590" s="479">
        <v>4541</v>
      </c>
      <c r="BN590" s="479">
        <v>3724</v>
      </c>
      <c r="BO590" s="479">
        <v>2972</v>
      </c>
      <c r="BP590" s="479">
        <v>2475</v>
      </c>
      <c r="BQ590" s="479">
        <v>23823</v>
      </c>
      <c r="BR590" s="479">
        <v>20132</v>
      </c>
      <c r="BS590" s="479">
        <v>13184</v>
      </c>
      <c r="BT590" s="479">
        <v>8316</v>
      </c>
      <c r="BU590" s="479">
        <v>658</v>
      </c>
      <c r="BV590" s="479">
        <v>385</v>
      </c>
      <c r="BW590" s="479"/>
      <c r="BX590" s="479"/>
      <c r="BY590" s="479"/>
      <c r="BZ590" s="479"/>
      <c r="CA590" s="479"/>
      <c r="CB590" s="479"/>
      <c r="CC590" s="479"/>
      <c r="CD590" s="479"/>
      <c r="CE590" s="479"/>
      <c r="CF590" s="479"/>
      <c r="CG590" s="479"/>
      <c r="CH590" s="479"/>
      <c r="CI590" s="479"/>
      <c r="CJ590" s="479"/>
      <c r="CK590" s="479"/>
      <c r="CL590" s="479"/>
      <c r="CM590" s="479"/>
      <c r="CN590" s="479"/>
      <c r="CO590" s="479"/>
      <c r="CP590" s="479"/>
      <c r="CQ590" s="479"/>
      <c r="CR590" s="479"/>
      <c r="CS590" s="479"/>
      <c r="CT590" s="479"/>
      <c r="CU590" s="479"/>
      <c r="CV590" s="479"/>
      <c r="CW590" s="479"/>
      <c r="CX590" s="479"/>
      <c r="CY590" s="479"/>
      <c r="CZ590" s="479"/>
      <c r="DA590" s="479"/>
      <c r="DB590" s="479"/>
      <c r="DC590" s="479"/>
      <c r="DD590" s="479"/>
      <c r="DE590" s="479"/>
      <c r="DF590" s="479"/>
      <c r="DG590" s="479"/>
      <c r="DH590" s="479"/>
      <c r="DI590" s="479"/>
      <c r="DJ590" s="479"/>
      <c r="DK590" s="479">
        <v>73</v>
      </c>
      <c r="DL590" s="479">
        <v>32677</v>
      </c>
      <c r="DM590" s="479">
        <v>448</v>
      </c>
      <c r="DN590" s="479">
        <v>842</v>
      </c>
      <c r="DO590" s="479">
        <v>1400</v>
      </c>
      <c r="DP590" s="479">
        <v>41882</v>
      </c>
      <c r="DQ590" s="479">
        <v>30</v>
      </c>
      <c r="DR590" s="479">
        <v>58</v>
      </c>
      <c r="DS590" s="479"/>
      <c r="DT590" s="479"/>
      <c r="DU590" s="479"/>
      <c r="DV590" s="479"/>
      <c r="DW590" s="479"/>
      <c r="DX590" s="479"/>
      <c r="DY590" s="479"/>
      <c r="DZ590" s="479"/>
      <c r="EA590" s="479"/>
      <c r="EB590" s="479"/>
      <c r="EC590" s="479"/>
      <c r="ED590" s="479"/>
      <c r="EE590" s="479"/>
      <c r="EF590" s="479"/>
      <c r="EG590" s="479" t="s">
        <v>152</v>
      </c>
      <c r="EH590" s="479" t="s">
        <v>152</v>
      </c>
      <c r="EI590" s="479">
        <v>0</v>
      </c>
      <c r="EJ590" s="479">
        <v>0</v>
      </c>
      <c r="EK590" s="479">
        <v>2086</v>
      </c>
      <c r="EL590" s="479">
        <v>0</v>
      </c>
      <c r="EM590" s="479">
        <v>165</v>
      </c>
      <c r="EN590" s="479">
        <v>0</v>
      </c>
      <c r="EO590" s="479">
        <v>0</v>
      </c>
      <c r="EP590" s="479">
        <v>0</v>
      </c>
      <c r="EQ590" s="479">
        <v>13913814</v>
      </c>
      <c r="ER590" s="479">
        <v>6670</v>
      </c>
      <c r="ES590" s="479">
        <v>13672</v>
      </c>
      <c r="ET590" s="479">
        <v>0</v>
      </c>
      <c r="EU590" s="479">
        <v>0</v>
      </c>
      <c r="EV590" s="479">
        <v>0</v>
      </c>
      <c r="EW590" s="479">
        <v>1825252</v>
      </c>
      <c r="EX590" s="479">
        <v>11062</v>
      </c>
      <c r="EY590" s="479">
        <v>24664</v>
      </c>
      <c r="EZ590" s="476"/>
      <c r="FA590" s="446">
        <f t="shared" si="2119"/>
        <v>9</v>
      </c>
      <c r="FB590" s="417">
        <f t="shared" si="2120"/>
        <v>2018</v>
      </c>
      <c r="FC590" s="448">
        <f t="shared" si="2121"/>
        <v>43344</v>
      </c>
      <c r="FD590" s="449">
        <f t="shared" si="2122"/>
        <v>30</v>
      </c>
      <c r="FE590" s="450"/>
      <c r="FF590" s="450"/>
      <c r="FG590" s="450"/>
      <c r="FH590" s="452">
        <f t="shared" si="2123"/>
        <v>1.9381135296628254</v>
      </c>
      <c r="FI590" s="452">
        <f t="shared" si="2124"/>
        <v>1.5894152795561247</v>
      </c>
      <c r="FJ590" s="452">
        <f t="shared" si="2125"/>
        <v>1.9424836601307189</v>
      </c>
      <c r="FK590" s="452">
        <f t="shared" si="2126"/>
        <v>1.6176470588235294</v>
      </c>
      <c r="FL590" s="452">
        <f t="shared" si="2127"/>
        <v>1.3468453188602443</v>
      </c>
      <c r="FM590" s="452">
        <f t="shared" si="2128"/>
        <v>1.1381727725011308</v>
      </c>
      <c r="FN590" s="452">
        <f t="shared" si="2129"/>
        <v>1.5543503890591841</v>
      </c>
      <c r="FO590" s="452">
        <f t="shared" si="2130"/>
        <v>0.98042914406979487</v>
      </c>
      <c r="FP590" s="452">
        <f t="shared" si="2131"/>
        <v>1.7640750670241288</v>
      </c>
      <c r="FQ590" s="452">
        <f t="shared" si="2132"/>
        <v>1.032171581769437</v>
      </c>
      <c r="FR590" s="453"/>
      <c r="FS590" s="446">
        <f t="shared" si="2136"/>
        <v>30205</v>
      </c>
      <c r="FT590" s="446" t="str">
        <f t="shared" si="2136"/>
        <v>-</v>
      </c>
      <c r="FU590" s="446">
        <f t="shared" si="2136"/>
        <v>604100</v>
      </c>
      <c r="FV590" s="446">
        <f t="shared" si="2136"/>
        <v>1661275</v>
      </c>
      <c r="FW590" s="446">
        <f t="shared" si="2136"/>
        <v>1492491</v>
      </c>
      <c r="FX590" s="446">
        <f t="shared" si="2136"/>
        <v>1253070</v>
      </c>
      <c r="FY590" s="446">
        <f t="shared" si="2136"/>
        <v>43830864</v>
      </c>
      <c r="FZ590" s="446">
        <f t="shared" si="2136"/>
        <v>92564066</v>
      </c>
      <c r="GA590" s="446">
        <f t="shared" si="2136"/>
        <v>4965749</v>
      </c>
      <c r="GB590" s="446"/>
      <c r="GC590" s="446"/>
      <c r="GD590" s="446"/>
      <c r="GE590" s="446"/>
      <c r="GF590" s="446"/>
      <c r="GG590" s="446"/>
      <c r="GH590" s="446"/>
      <c r="GI590" s="446"/>
      <c r="GJ590" s="446"/>
      <c r="GK590" s="446"/>
      <c r="GL590" s="446"/>
      <c r="GM590" s="446"/>
      <c r="GN590" s="446"/>
      <c r="GO590" s="446">
        <f t="shared" si="2137"/>
        <v>61466</v>
      </c>
      <c r="GP590" s="446">
        <f t="shared" si="2137"/>
        <v>81200</v>
      </c>
      <c r="GQ590" s="446">
        <f t="shared" si="2137"/>
        <v>0</v>
      </c>
      <c r="GR590" s="446">
        <f t="shared" si="2137"/>
        <v>0</v>
      </c>
      <c r="GS590" s="446">
        <f t="shared" si="2137"/>
        <v>28519792</v>
      </c>
      <c r="GT590" s="446">
        <f t="shared" si="2137"/>
        <v>0</v>
      </c>
      <c r="GU590" s="446">
        <f t="shared" si="2137"/>
        <v>4069560</v>
      </c>
      <c r="GV590" s="416"/>
      <c r="GW590" s="402"/>
      <c r="GX590" s="402"/>
      <c r="GY590" s="402"/>
      <c r="GZ590" s="402"/>
      <c r="HA590" s="402"/>
    </row>
    <row r="591" spans="1:209" ht="9.75" customHeight="1" x14ac:dyDescent="0.2">
      <c r="A591" s="417" t="str">
        <f t="shared" si="2118"/>
        <v>2018-19SEPTEMBERRX7</v>
      </c>
      <c r="B591" s="458" t="str">
        <f t="shared" si="2135"/>
        <v>2018-19</v>
      </c>
      <c r="C591" s="402" t="s">
        <v>640</v>
      </c>
      <c r="D591" s="402" t="s">
        <v>649</v>
      </c>
      <c r="E591" s="402" t="s">
        <v>462</v>
      </c>
      <c r="F591" s="478" t="s">
        <v>449</v>
      </c>
      <c r="G591" s="478" t="s">
        <v>691</v>
      </c>
      <c r="H591" s="479">
        <v>129192</v>
      </c>
      <c r="I591" s="479">
        <v>100544</v>
      </c>
      <c r="J591" s="479">
        <v>1541202</v>
      </c>
      <c r="K591" s="506">
        <v>15</v>
      </c>
      <c r="L591" s="506">
        <v>1</v>
      </c>
      <c r="M591" s="479" t="s">
        <v>152</v>
      </c>
      <c r="N591" s="506">
        <v>90</v>
      </c>
      <c r="O591" s="506">
        <v>143</v>
      </c>
      <c r="P591" s="479" t="s">
        <v>152</v>
      </c>
      <c r="Q591" s="479" t="s">
        <v>152</v>
      </c>
      <c r="R591" s="479" t="s">
        <v>152</v>
      </c>
      <c r="S591" s="479">
        <v>89571</v>
      </c>
      <c r="T591" s="479">
        <v>8005</v>
      </c>
      <c r="U591" s="479">
        <v>5774</v>
      </c>
      <c r="V591" s="479">
        <v>47386</v>
      </c>
      <c r="W591" s="479">
        <v>21617</v>
      </c>
      <c r="X591" s="479">
        <v>3346</v>
      </c>
      <c r="Y591" s="479">
        <v>3805774</v>
      </c>
      <c r="Z591" s="479">
        <v>475</v>
      </c>
      <c r="AA591" s="479">
        <v>797</v>
      </c>
      <c r="AB591" s="479">
        <v>3692128</v>
      </c>
      <c r="AC591" s="479">
        <v>639</v>
      </c>
      <c r="AD591" s="479">
        <v>1102</v>
      </c>
      <c r="AE591" s="479">
        <v>64707314</v>
      </c>
      <c r="AF591" s="479">
        <v>1366</v>
      </c>
      <c r="AG591" s="479">
        <v>2912</v>
      </c>
      <c r="AH591" s="479">
        <v>88561278</v>
      </c>
      <c r="AI591" s="479">
        <v>4097</v>
      </c>
      <c r="AJ591" s="479">
        <v>9618</v>
      </c>
      <c r="AK591" s="479">
        <v>18622938</v>
      </c>
      <c r="AL591" s="479">
        <v>5566</v>
      </c>
      <c r="AM591" s="479">
        <v>11592</v>
      </c>
      <c r="AN591" s="479"/>
      <c r="AO591" s="479"/>
      <c r="AP591" s="479"/>
      <c r="AQ591" s="479"/>
      <c r="AR591" s="479"/>
      <c r="AS591" s="479"/>
      <c r="AT591" s="479">
        <v>5063</v>
      </c>
      <c r="AU591" s="479">
        <v>410</v>
      </c>
      <c r="AV591" s="479">
        <v>2653</v>
      </c>
      <c r="AW591" s="479">
        <v>5572</v>
      </c>
      <c r="AX591" s="479">
        <v>313</v>
      </c>
      <c r="AY591" s="479">
        <v>1687</v>
      </c>
      <c r="AZ591" s="479">
        <v>0</v>
      </c>
      <c r="BA591" s="479"/>
      <c r="BB591" s="479"/>
      <c r="BC591" s="479"/>
      <c r="BD591" s="479"/>
      <c r="BE591" s="479"/>
      <c r="BF591" s="479"/>
      <c r="BG591" s="479"/>
      <c r="BH591" s="479"/>
      <c r="BI591" s="479">
        <v>56672</v>
      </c>
      <c r="BJ591" s="479">
        <v>5727</v>
      </c>
      <c r="BK591" s="479">
        <v>22109</v>
      </c>
      <c r="BL591" s="479">
        <v>84508</v>
      </c>
      <c r="BM591" s="479">
        <v>15903</v>
      </c>
      <c r="BN591" s="479">
        <v>12819</v>
      </c>
      <c r="BO591" s="479">
        <v>11370</v>
      </c>
      <c r="BP591" s="479">
        <v>9305</v>
      </c>
      <c r="BQ591" s="479">
        <v>59944</v>
      </c>
      <c r="BR591" s="479">
        <v>50588</v>
      </c>
      <c r="BS591" s="479">
        <v>29658</v>
      </c>
      <c r="BT591" s="479">
        <v>22950</v>
      </c>
      <c r="BU591" s="479">
        <v>4344</v>
      </c>
      <c r="BV591" s="479">
        <v>3585</v>
      </c>
      <c r="BW591" s="479"/>
      <c r="BX591" s="479"/>
      <c r="BY591" s="479"/>
      <c r="BZ591" s="479"/>
      <c r="CA591" s="479"/>
      <c r="CB591" s="479"/>
      <c r="CC591" s="479"/>
      <c r="CD591" s="479"/>
      <c r="CE591" s="479"/>
      <c r="CF591" s="479"/>
      <c r="CG591" s="479"/>
      <c r="CH591" s="479"/>
      <c r="CI591" s="479"/>
      <c r="CJ591" s="479"/>
      <c r="CK591" s="479"/>
      <c r="CL591" s="479"/>
      <c r="CM591" s="479"/>
      <c r="CN591" s="479"/>
      <c r="CO591" s="479"/>
      <c r="CP591" s="479"/>
      <c r="CQ591" s="479"/>
      <c r="CR591" s="479"/>
      <c r="CS591" s="479"/>
      <c r="CT591" s="479"/>
      <c r="CU591" s="479"/>
      <c r="CV591" s="479"/>
      <c r="CW591" s="479"/>
      <c r="CX591" s="479"/>
      <c r="CY591" s="479"/>
      <c r="CZ591" s="479"/>
      <c r="DA591" s="479"/>
      <c r="DB591" s="479"/>
      <c r="DC591" s="479"/>
      <c r="DD591" s="479"/>
      <c r="DE591" s="479"/>
      <c r="DF591" s="479"/>
      <c r="DG591" s="479"/>
      <c r="DH591" s="479"/>
      <c r="DI591" s="479"/>
      <c r="DJ591" s="479"/>
      <c r="DK591" s="479">
        <v>0</v>
      </c>
      <c r="DL591" s="479">
        <v>0</v>
      </c>
      <c r="DM591" s="479">
        <v>0</v>
      </c>
      <c r="DN591" s="479">
        <v>0</v>
      </c>
      <c r="DO591" s="479">
        <v>4632</v>
      </c>
      <c r="DP591" s="479">
        <v>200695</v>
      </c>
      <c r="DQ591" s="479">
        <v>43</v>
      </c>
      <c r="DR591" s="479">
        <v>94</v>
      </c>
      <c r="DS591" s="479"/>
      <c r="DT591" s="479"/>
      <c r="DU591" s="479"/>
      <c r="DV591" s="479"/>
      <c r="DW591" s="479"/>
      <c r="DX591" s="479"/>
      <c r="DY591" s="479"/>
      <c r="DZ591" s="479"/>
      <c r="EA591" s="479"/>
      <c r="EB591" s="479"/>
      <c r="EC591" s="479"/>
      <c r="ED591" s="479"/>
      <c r="EE591" s="479"/>
      <c r="EF591" s="479"/>
      <c r="EG591" s="479" t="s">
        <v>152</v>
      </c>
      <c r="EH591" s="479" t="s">
        <v>152</v>
      </c>
      <c r="EI591" s="479">
        <v>227</v>
      </c>
      <c r="EJ591" s="479">
        <v>1460</v>
      </c>
      <c r="EK591" s="479">
        <v>927</v>
      </c>
      <c r="EL591" s="479">
        <v>65</v>
      </c>
      <c r="EM591" s="479">
        <v>751</v>
      </c>
      <c r="EN591" s="479">
        <v>8026923</v>
      </c>
      <c r="EO591" s="479">
        <v>5498</v>
      </c>
      <c r="EP591" s="479">
        <v>11014</v>
      </c>
      <c r="EQ591" s="479">
        <v>5920105</v>
      </c>
      <c r="ER591" s="479">
        <v>6386</v>
      </c>
      <c r="ES591" s="479">
        <v>12648</v>
      </c>
      <c r="ET591" s="479">
        <v>496757</v>
      </c>
      <c r="EU591" s="479">
        <v>7642</v>
      </c>
      <c r="EV591" s="479">
        <v>14809</v>
      </c>
      <c r="EW591" s="479">
        <v>6864621</v>
      </c>
      <c r="EX591" s="479">
        <v>9141</v>
      </c>
      <c r="EY591" s="479">
        <v>19860</v>
      </c>
      <c r="EZ591" s="476"/>
      <c r="FA591" s="446">
        <f t="shared" si="2119"/>
        <v>9</v>
      </c>
      <c r="FB591" s="417">
        <f t="shared" si="2120"/>
        <v>2018</v>
      </c>
      <c r="FC591" s="448">
        <f t="shared" si="2121"/>
        <v>43344</v>
      </c>
      <c r="FD591" s="449">
        <f t="shared" si="2122"/>
        <v>30</v>
      </c>
      <c r="FE591" s="450"/>
      <c r="FF591" s="450"/>
      <c r="FG591" s="450"/>
      <c r="FH591" s="452">
        <f t="shared" si="2123"/>
        <v>1.9866333541536541</v>
      </c>
      <c r="FI591" s="452">
        <f t="shared" si="2124"/>
        <v>1.6013741411617739</v>
      </c>
      <c r="FJ591" s="452">
        <f t="shared" si="2125"/>
        <v>1.9691721510218219</v>
      </c>
      <c r="FK591" s="452">
        <f t="shared" si="2126"/>
        <v>1.611534464842397</v>
      </c>
      <c r="FL591" s="452">
        <f t="shared" si="2127"/>
        <v>1.2650149833284092</v>
      </c>
      <c r="FM591" s="452">
        <f t="shared" si="2128"/>
        <v>1.0675727007977041</v>
      </c>
      <c r="FN591" s="452">
        <f t="shared" si="2129"/>
        <v>1.3719757598186613</v>
      </c>
      <c r="FO591" s="452">
        <f t="shared" si="2130"/>
        <v>1.0616644307720775</v>
      </c>
      <c r="FP591" s="452">
        <f t="shared" si="2131"/>
        <v>1.2982665869695158</v>
      </c>
      <c r="FQ591" s="452">
        <f t="shared" si="2132"/>
        <v>1.0714285714285714</v>
      </c>
      <c r="FR591" s="453"/>
      <c r="FS591" s="446">
        <f t="shared" si="2136"/>
        <v>100544</v>
      </c>
      <c r="FT591" s="446" t="str">
        <f t="shared" si="2136"/>
        <v>-</v>
      </c>
      <c r="FU591" s="446">
        <f t="shared" si="2136"/>
        <v>9048960</v>
      </c>
      <c r="FV591" s="446">
        <f t="shared" si="2136"/>
        <v>14377792</v>
      </c>
      <c r="FW591" s="446">
        <f t="shared" si="2136"/>
        <v>6379985</v>
      </c>
      <c r="FX591" s="446">
        <f t="shared" si="2136"/>
        <v>6362948</v>
      </c>
      <c r="FY591" s="446">
        <f t="shared" si="2136"/>
        <v>137988032</v>
      </c>
      <c r="FZ591" s="446">
        <f t="shared" si="2136"/>
        <v>207912306</v>
      </c>
      <c r="GA591" s="446">
        <f t="shared" si="2136"/>
        <v>38786832</v>
      </c>
      <c r="GB591" s="446"/>
      <c r="GC591" s="446"/>
      <c r="GD591" s="446"/>
      <c r="GE591" s="446"/>
      <c r="GF591" s="446"/>
      <c r="GG591" s="446"/>
      <c r="GH591" s="446"/>
      <c r="GI591" s="446"/>
      <c r="GJ591" s="446"/>
      <c r="GK591" s="446"/>
      <c r="GL591" s="446"/>
      <c r="GM591" s="446"/>
      <c r="GN591" s="446"/>
      <c r="GO591" s="446">
        <f t="shared" si="2137"/>
        <v>0</v>
      </c>
      <c r="GP591" s="446">
        <f t="shared" si="2137"/>
        <v>435408</v>
      </c>
      <c r="GQ591" s="446">
        <f t="shared" si="2137"/>
        <v>0</v>
      </c>
      <c r="GR591" s="446">
        <f t="shared" si="2137"/>
        <v>16080440</v>
      </c>
      <c r="GS591" s="446">
        <f t="shared" si="2137"/>
        <v>11724696</v>
      </c>
      <c r="GT591" s="446">
        <f t="shared" si="2137"/>
        <v>962585</v>
      </c>
      <c r="GU591" s="446">
        <f t="shared" si="2137"/>
        <v>14914860</v>
      </c>
      <c r="GV591" s="416"/>
      <c r="GW591" s="402"/>
      <c r="GX591" s="402"/>
      <c r="GY591" s="402"/>
      <c r="GZ591" s="402"/>
      <c r="HA591" s="402"/>
    </row>
    <row r="592" spans="1:209" ht="9.75" customHeight="1" x14ac:dyDescent="0.2">
      <c r="A592" s="493" t="str">
        <f t="shared" si="2118"/>
        <v>2018-19SEPTEMBERRYE</v>
      </c>
      <c r="B592" s="494" t="str">
        <f t="shared" si="2135"/>
        <v>2018-19</v>
      </c>
      <c r="C592" s="480" t="s">
        <v>640</v>
      </c>
      <c r="D592" s="480" t="s">
        <v>663</v>
      </c>
      <c r="E592" s="480" t="s">
        <v>662</v>
      </c>
      <c r="F592" s="495" t="s">
        <v>456</v>
      </c>
      <c r="G592" s="495" t="s">
        <v>692</v>
      </c>
      <c r="H592" s="496">
        <v>63463</v>
      </c>
      <c r="I592" s="496">
        <v>39577</v>
      </c>
      <c r="J592" s="496">
        <v>326572</v>
      </c>
      <c r="K592" s="507">
        <v>8</v>
      </c>
      <c r="L592" s="507">
        <v>3</v>
      </c>
      <c r="M592" s="496" t="s">
        <v>152</v>
      </c>
      <c r="N592" s="507">
        <v>42</v>
      </c>
      <c r="O592" s="507">
        <v>97</v>
      </c>
      <c r="P592" s="496" t="s">
        <v>152</v>
      </c>
      <c r="Q592" s="496" t="s">
        <v>152</v>
      </c>
      <c r="R592" s="496" t="s">
        <v>152</v>
      </c>
      <c r="S592" s="496">
        <v>44667</v>
      </c>
      <c r="T592" s="496">
        <v>2487</v>
      </c>
      <c r="U592" s="496">
        <v>1535</v>
      </c>
      <c r="V592" s="496">
        <v>20891</v>
      </c>
      <c r="W592" s="496">
        <v>14415</v>
      </c>
      <c r="X592" s="496">
        <v>968</v>
      </c>
      <c r="Y592" s="496">
        <v>1079572</v>
      </c>
      <c r="Z592" s="496">
        <v>434</v>
      </c>
      <c r="AA592" s="496">
        <v>790</v>
      </c>
      <c r="AB592" s="496">
        <v>983052</v>
      </c>
      <c r="AC592" s="496">
        <v>640</v>
      </c>
      <c r="AD592" s="496">
        <v>1252</v>
      </c>
      <c r="AE592" s="496">
        <v>20241175</v>
      </c>
      <c r="AF592" s="496">
        <v>969</v>
      </c>
      <c r="AG592" s="496">
        <v>1938</v>
      </c>
      <c r="AH592" s="496">
        <v>43882684</v>
      </c>
      <c r="AI592" s="496">
        <v>3044</v>
      </c>
      <c r="AJ592" s="496">
        <v>7104</v>
      </c>
      <c r="AK592" s="496">
        <v>4318161</v>
      </c>
      <c r="AL592" s="496">
        <v>4461</v>
      </c>
      <c r="AM592" s="496">
        <v>10033</v>
      </c>
      <c r="AN592" s="496"/>
      <c r="AO592" s="496"/>
      <c r="AP592" s="496"/>
      <c r="AQ592" s="496"/>
      <c r="AR592" s="496"/>
      <c r="AS592" s="496"/>
      <c r="AT592" s="496">
        <v>2573</v>
      </c>
      <c r="AU592" s="496">
        <v>13</v>
      </c>
      <c r="AV592" s="496">
        <v>110</v>
      </c>
      <c r="AW592" s="496">
        <v>320</v>
      </c>
      <c r="AX592" s="496">
        <v>227</v>
      </c>
      <c r="AY592" s="496">
        <v>2223</v>
      </c>
      <c r="AZ592" s="496">
        <v>0</v>
      </c>
      <c r="BA592" s="496"/>
      <c r="BB592" s="496"/>
      <c r="BC592" s="496"/>
      <c r="BD592" s="496"/>
      <c r="BE592" s="496"/>
      <c r="BF592" s="496"/>
      <c r="BG592" s="496"/>
      <c r="BH592" s="496"/>
      <c r="BI592" s="496">
        <v>24181</v>
      </c>
      <c r="BJ592" s="496">
        <v>2833</v>
      </c>
      <c r="BK592" s="496">
        <v>15080</v>
      </c>
      <c r="BL592" s="496">
        <v>42094</v>
      </c>
      <c r="BM592" s="496">
        <v>4895</v>
      </c>
      <c r="BN592" s="496">
        <v>3819</v>
      </c>
      <c r="BO592" s="496">
        <v>3098</v>
      </c>
      <c r="BP592" s="496">
        <v>2442</v>
      </c>
      <c r="BQ592" s="496">
        <v>28520</v>
      </c>
      <c r="BR592" s="496">
        <v>23760</v>
      </c>
      <c r="BS592" s="496">
        <v>20732</v>
      </c>
      <c r="BT592" s="496">
        <v>16235</v>
      </c>
      <c r="BU592" s="496">
        <v>1421</v>
      </c>
      <c r="BV592" s="496">
        <v>1075</v>
      </c>
      <c r="BW592" s="496"/>
      <c r="BX592" s="496"/>
      <c r="BY592" s="496"/>
      <c r="BZ592" s="496"/>
      <c r="CA592" s="496"/>
      <c r="CB592" s="496"/>
      <c r="CC592" s="496"/>
      <c r="CD592" s="496"/>
      <c r="CE592" s="496"/>
      <c r="CF592" s="496"/>
      <c r="CG592" s="496"/>
      <c r="CH592" s="496"/>
      <c r="CI592" s="496"/>
      <c r="CJ592" s="496"/>
      <c r="CK592" s="496"/>
      <c r="CL592" s="496"/>
      <c r="CM592" s="496"/>
      <c r="CN592" s="496"/>
      <c r="CO592" s="496"/>
      <c r="CP592" s="496"/>
      <c r="CQ592" s="496"/>
      <c r="CR592" s="496"/>
      <c r="CS592" s="496"/>
      <c r="CT592" s="496"/>
      <c r="CU592" s="496"/>
      <c r="CV592" s="496"/>
      <c r="CW592" s="496"/>
      <c r="CX592" s="496"/>
      <c r="CY592" s="496"/>
      <c r="CZ592" s="496"/>
      <c r="DA592" s="496"/>
      <c r="DB592" s="496"/>
      <c r="DC592" s="496"/>
      <c r="DD592" s="496"/>
      <c r="DE592" s="496"/>
      <c r="DF592" s="496"/>
      <c r="DG592" s="496"/>
      <c r="DH592" s="496"/>
      <c r="DI592" s="496"/>
      <c r="DJ592" s="496"/>
      <c r="DK592" s="496">
        <v>171</v>
      </c>
      <c r="DL592" s="496">
        <v>63724</v>
      </c>
      <c r="DM592" s="496">
        <v>373</v>
      </c>
      <c r="DN592" s="496">
        <v>612</v>
      </c>
      <c r="DO592" s="496">
        <v>1973</v>
      </c>
      <c r="DP592" s="496">
        <v>74893</v>
      </c>
      <c r="DQ592" s="496">
        <v>38</v>
      </c>
      <c r="DR592" s="496">
        <v>76</v>
      </c>
      <c r="DS592" s="496"/>
      <c r="DT592" s="496"/>
      <c r="DU592" s="496"/>
      <c r="DV592" s="496"/>
      <c r="DW592" s="496"/>
      <c r="DX592" s="496"/>
      <c r="DY592" s="496"/>
      <c r="DZ592" s="496"/>
      <c r="EA592" s="496"/>
      <c r="EB592" s="496"/>
      <c r="EC592" s="496"/>
      <c r="ED592" s="496"/>
      <c r="EE592" s="496"/>
      <c r="EF592" s="496"/>
      <c r="EG592" s="496" t="s">
        <v>152</v>
      </c>
      <c r="EH592" s="496" t="s">
        <v>152</v>
      </c>
      <c r="EI592" s="496">
        <v>1</v>
      </c>
      <c r="EJ592" s="496">
        <v>1834</v>
      </c>
      <c r="EK592" s="496">
        <v>1158</v>
      </c>
      <c r="EL592" s="496">
        <v>0</v>
      </c>
      <c r="EM592" s="496">
        <v>340</v>
      </c>
      <c r="EN592" s="496">
        <v>4911275</v>
      </c>
      <c r="EO592" s="496">
        <v>2678</v>
      </c>
      <c r="EP592" s="496">
        <v>4750</v>
      </c>
      <c r="EQ592" s="496">
        <v>6128337</v>
      </c>
      <c r="ER592" s="496">
        <v>5292</v>
      </c>
      <c r="ES592" s="496">
        <v>9503</v>
      </c>
      <c r="ET592" s="496">
        <v>0</v>
      </c>
      <c r="EU592" s="496">
        <v>0</v>
      </c>
      <c r="EV592" s="496">
        <v>0</v>
      </c>
      <c r="EW592" s="496">
        <v>2689409</v>
      </c>
      <c r="EX592" s="496">
        <v>7910</v>
      </c>
      <c r="EY592" s="496">
        <v>16461</v>
      </c>
      <c r="EZ592" s="497"/>
      <c r="FA592" s="482">
        <f t="shared" si="2119"/>
        <v>9</v>
      </c>
      <c r="FB592" s="493">
        <f t="shared" si="2120"/>
        <v>2018</v>
      </c>
      <c r="FC592" s="498">
        <f t="shared" si="2121"/>
        <v>43344</v>
      </c>
      <c r="FD592" s="499">
        <f t="shared" si="2122"/>
        <v>30</v>
      </c>
      <c r="FE592" s="500"/>
      <c r="FF592" s="500"/>
      <c r="FG592" s="500"/>
      <c r="FH592" s="481">
        <f t="shared" si="2123"/>
        <v>1.9682348210695617</v>
      </c>
      <c r="FI592" s="481">
        <f t="shared" si="2124"/>
        <v>1.5355850422195416</v>
      </c>
      <c r="FJ592" s="481">
        <f t="shared" si="2125"/>
        <v>2.0182410423452768</v>
      </c>
      <c r="FK592" s="481">
        <f t="shared" si="2126"/>
        <v>1.5908794788273615</v>
      </c>
      <c r="FL592" s="481">
        <f t="shared" si="2127"/>
        <v>1.3651811784979178</v>
      </c>
      <c r="FM592" s="481">
        <f t="shared" si="2128"/>
        <v>1.1373318653965823</v>
      </c>
      <c r="FN592" s="481">
        <f t="shared" si="2129"/>
        <v>1.4382240721470689</v>
      </c>
      <c r="FO592" s="481">
        <f t="shared" si="2130"/>
        <v>1.1262573707943115</v>
      </c>
      <c r="FP592" s="481">
        <f t="shared" si="2131"/>
        <v>1.4679752066115703</v>
      </c>
      <c r="FQ592" s="481">
        <f t="shared" si="2132"/>
        <v>1.1105371900826446</v>
      </c>
      <c r="FR592" s="501"/>
      <c r="FS592" s="482">
        <f t="shared" si="2136"/>
        <v>118731</v>
      </c>
      <c r="FT592" s="482" t="str">
        <f t="shared" si="2136"/>
        <v>-</v>
      </c>
      <c r="FU592" s="482">
        <f t="shared" si="2136"/>
        <v>1662234</v>
      </c>
      <c r="FV592" s="482">
        <f t="shared" si="2136"/>
        <v>3838969</v>
      </c>
      <c r="FW592" s="482">
        <f t="shared" si="2136"/>
        <v>1964730</v>
      </c>
      <c r="FX592" s="482">
        <f t="shared" si="2136"/>
        <v>1921820</v>
      </c>
      <c r="FY592" s="482">
        <f t="shared" si="2136"/>
        <v>40486758</v>
      </c>
      <c r="FZ592" s="482">
        <f t="shared" si="2136"/>
        <v>102404160</v>
      </c>
      <c r="GA592" s="482">
        <f t="shared" si="2136"/>
        <v>9711944</v>
      </c>
      <c r="GB592" s="482"/>
      <c r="GC592" s="482"/>
      <c r="GD592" s="482"/>
      <c r="GE592" s="482"/>
      <c r="GF592" s="482"/>
      <c r="GG592" s="482"/>
      <c r="GH592" s="482"/>
      <c r="GI592" s="482"/>
      <c r="GJ592" s="482"/>
      <c r="GK592" s="482"/>
      <c r="GL592" s="482"/>
      <c r="GM592" s="482"/>
      <c r="GN592" s="482"/>
      <c r="GO592" s="482">
        <f t="shared" si="2137"/>
        <v>104652</v>
      </c>
      <c r="GP592" s="482">
        <f t="shared" si="2137"/>
        <v>149948</v>
      </c>
      <c r="GQ592" s="482">
        <f t="shared" si="2137"/>
        <v>0</v>
      </c>
      <c r="GR592" s="482">
        <f t="shared" si="2137"/>
        <v>8711500</v>
      </c>
      <c r="GS592" s="482">
        <f t="shared" si="2137"/>
        <v>11004474</v>
      </c>
      <c r="GT592" s="482">
        <f t="shared" si="2137"/>
        <v>0</v>
      </c>
      <c r="GU592" s="482">
        <f t="shared" si="2137"/>
        <v>5596740</v>
      </c>
      <c r="GV592" s="502"/>
      <c r="GW592" s="402"/>
      <c r="GX592" s="402"/>
      <c r="GY592" s="402"/>
      <c r="GZ592" s="402"/>
      <c r="HA592" s="402"/>
    </row>
    <row r="593" spans="1:209" ht="9.75" customHeight="1" x14ac:dyDescent="0.2">
      <c r="A593" s="417" t="str">
        <f t="shared" si="2118"/>
        <v>2018-19SEPTEMBERRYD</v>
      </c>
      <c r="B593" s="458" t="str">
        <f t="shared" si="2135"/>
        <v>2018-19</v>
      </c>
      <c r="C593" s="402" t="s">
        <v>640</v>
      </c>
      <c r="D593" s="402" t="s">
        <v>663</v>
      </c>
      <c r="E593" s="402" t="s">
        <v>662</v>
      </c>
      <c r="F593" s="478" t="s">
        <v>455</v>
      </c>
      <c r="G593" s="478" t="s">
        <v>693</v>
      </c>
      <c r="H593" s="479">
        <v>77342</v>
      </c>
      <c r="I593" s="479">
        <v>63162</v>
      </c>
      <c r="J593" s="479">
        <v>943758</v>
      </c>
      <c r="K593" s="506">
        <v>15</v>
      </c>
      <c r="L593" s="506">
        <v>3</v>
      </c>
      <c r="M593" s="479" t="s">
        <v>152</v>
      </c>
      <c r="N593" s="506">
        <v>87</v>
      </c>
      <c r="O593" s="506">
        <v>187</v>
      </c>
      <c r="P593" s="479" t="s">
        <v>152</v>
      </c>
      <c r="Q593" s="479" t="s">
        <v>152</v>
      </c>
      <c r="R593" s="479" t="s">
        <v>152</v>
      </c>
      <c r="S593" s="479">
        <v>57239</v>
      </c>
      <c r="T593" s="479">
        <v>3386</v>
      </c>
      <c r="U593" s="479">
        <v>2102</v>
      </c>
      <c r="V593" s="479">
        <v>28428</v>
      </c>
      <c r="W593" s="479">
        <v>19521</v>
      </c>
      <c r="X593" s="479">
        <v>774</v>
      </c>
      <c r="Y593" s="479">
        <v>1560782</v>
      </c>
      <c r="Z593" s="479">
        <v>461</v>
      </c>
      <c r="AA593" s="479">
        <v>853</v>
      </c>
      <c r="AB593" s="479">
        <v>1312454</v>
      </c>
      <c r="AC593" s="479">
        <v>624</v>
      </c>
      <c r="AD593" s="479">
        <v>1150</v>
      </c>
      <c r="AE593" s="479">
        <v>32836981</v>
      </c>
      <c r="AF593" s="479">
        <v>1155</v>
      </c>
      <c r="AG593" s="479">
        <v>2161</v>
      </c>
      <c r="AH593" s="479">
        <v>100134350</v>
      </c>
      <c r="AI593" s="479">
        <v>5130</v>
      </c>
      <c r="AJ593" s="479">
        <v>11560</v>
      </c>
      <c r="AK593" s="479">
        <v>5160838</v>
      </c>
      <c r="AL593" s="479">
        <v>6668</v>
      </c>
      <c r="AM593" s="479">
        <v>14781</v>
      </c>
      <c r="AN593" s="479"/>
      <c r="AO593" s="479"/>
      <c r="AP593" s="479"/>
      <c r="AQ593" s="479"/>
      <c r="AR593" s="479"/>
      <c r="AS593" s="479"/>
      <c r="AT593" s="479">
        <v>3257</v>
      </c>
      <c r="AU593" s="479">
        <v>88</v>
      </c>
      <c r="AV593" s="479">
        <v>463</v>
      </c>
      <c r="AW593" s="479">
        <v>654</v>
      </c>
      <c r="AX593" s="479">
        <v>287</v>
      </c>
      <c r="AY593" s="479">
        <v>2419</v>
      </c>
      <c r="AZ593" s="479">
        <v>585</v>
      </c>
      <c r="BA593" s="479"/>
      <c r="BB593" s="479"/>
      <c r="BC593" s="479"/>
      <c r="BD593" s="479"/>
      <c r="BE593" s="479"/>
      <c r="BF593" s="479"/>
      <c r="BG593" s="479"/>
      <c r="BH593" s="479"/>
      <c r="BI593" s="479">
        <v>34292</v>
      </c>
      <c r="BJ593" s="479">
        <v>498</v>
      </c>
      <c r="BK593" s="479">
        <v>19192</v>
      </c>
      <c r="BL593" s="479">
        <v>53982</v>
      </c>
      <c r="BM593" s="479">
        <v>7572</v>
      </c>
      <c r="BN593" s="479">
        <v>5668</v>
      </c>
      <c r="BO593" s="479">
        <v>4750</v>
      </c>
      <c r="BP593" s="479">
        <v>3618</v>
      </c>
      <c r="BQ593" s="479">
        <v>40379</v>
      </c>
      <c r="BR593" s="479">
        <v>31648</v>
      </c>
      <c r="BS593" s="479">
        <v>33531</v>
      </c>
      <c r="BT593" s="479">
        <v>20582</v>
      </c>
      <c r="BU593" s="479">
        <v>1391</v>
      </c>
      <c r="BV593" s="479">
        <v>812</v>
      </c>
      <c r="BW593" s="479"/>
      <c r="BX593" s="479"/>
      <c r="BY593" s="479"/>
      <c r="BZ593" s="479"/>
      <c r="CA593" s="479"/>
      <c r="CB593" s="479"/>
      <c r="CC593" s="479"/>
      <c r="CD593" s="479"/>
      <c r="CE593" s="479"/>
      <c r="CF593" s="479"/>
      <c r="CG593" s="479"/>
      <c r="CH593" s="479"/>
      <c r="CI593" s="479"/>
      <c r="CJ593" s="479"/>
      <c r="CK593" s="479"/>
      <c r="CL593" s="479"/>
      <c r="CM593" s="479"/>
      <c r="CN593" s="479"/>
      <c r="CO593" s="479"/>
      <c r="CP593" s="479"/>
      <c r="CQ593" s="479"/>
      <c r="CR593" s="479"/>
      <c r="CS593" s="479"/>
      <c r="CT593" s="479"/>
      <c r="CU593" s="479"/>
      <c r="CV593" s="479"/>
      <c r="CW593" s="479"/>
      <c r="CX593" s="479"/>
      <c r="CY593" s="479"/>
      <c r="CZ593" s="479"/>
      <c r="DA593" s="479"/>
      <c r="DB593" s="479"/>
      <c r="DC593" s="479"/>
      <c r="DD593" s="479"/>
      <c r="DE593" s="479"/>
      <c r="DF593" s="479"/>
      <c r="DG593" s="479"/>
      <c r="DH593" s="479"/>
      <c r="DI593" s="479"/>
      <c r="DJ593" s="479"/>
      <c r="DK593" s="479">
        <v>303</v>
      </c>
      <c r="DL593" s="479">
        <v>97787</v>
      </c>
      <c r="DM593" s="479">
        <v>323</v>
      </c>
      <c r="DN593" s="479">
        <v>562</v>
      </c>
      <c r="DO593" s="479">
        <v>2586</v>
      </c>
      <c r="DP593" s="479">
        <v>135835</v>
      </c>
      <c r="DQ593" s="479">
        <v>53</v>
      </c>
      <c r="DR593" s="479">
        <v>88</v>
      </c>
      <c r="DS593" s="479"/>
      <c r="DT593" s="479"/>
      <c r="DU593" s="479"/>
      <c r="DV593" s="479"/>
      <c r="DW593" s="479"/>
      <c r="DX593" s="479"/>
      <c r="DY593" s="479"/>
      <c r="DZ593" s="479"/>
      <c r="EA593" s="479"/>
      <c r="EB593" s="479"/>
      <c r="EC593" s="479"/>
      <c r="ED593" s="479"/>
      <c r="EE593" s="479"/>
      <c r="EF593" s="479"/>
      <c r="EG593" s="479" t="s">
        <v>152</v>
      </c>
      <c r="EH593" s="479" t="s">
        <v>152</v>
      </c>
      <c r="EI593" s="479">
        <v>0</v>
      </c>
      <c r="EJ593" s="479">
        <v>196</v>
      </c>
      <c r="EK593" s="479">
        <v>1420</v>
      </c>
      <c r="EL593" s="479">
        <v>0</v>
      </c>
      <c r="EM593" s="479">
        <v>257</v>
      </c>
      <c r="EN593" s="479">
        <v>1071446</v>
      </c>
      <c r="EO593" s="479">
        <v>5467</v>
      </c>
      <c r="EP593" s="479">
        <v>10882</v>
      </c>
      <c r="EQ593" s="479">
        <v>11159791</v>
      </c>
      <c r="ER593" s="479">
        <v>7859</v>
      </c>
      <c r="ES593" s="479">
        <v>16517</v>
      </c>
      <c r="ET593" s="479">
        <v>0</v>
      </c>
      <c r="EU593" s="479">
        <v>0</v>
      </c>
      <c r="EV593" s="479">
        <v>0</v>
      </c>
      <c r="EW593" s="479">
        <v>3077247</v>
      </c>
      <c r="EX593" s="479">
        <v>11974</v>
      </c>
      <c r="EY593" s="479">
        <v>25398</v>
      </c>
      <c r="EZ593" s="476"/>
      <c r="FA593" s="446">
        <f t="shared" si="2119"/>
        <v>9</v>
      </c>
      <c r="FB593" s="417">
        <f t="shared" si="2120"/>
        <v>2018</v>
      </c>
      <c r="FC593" s="448">
        <f t="shared" si="2121"/>
        <v>43344</v>
      </c>
      <c r="FD593" s="449">
        <f t="shared" si="2122"/>
        <v>30</v>
      </c>
      <c r="FE593" s="450"/>
      <c r="FF593" s="450"/>
      <c r="FG593" s="450"/>
      <c r="FH593" s="452">
        <f t="shared" si="2123"/>
        <v>2.236266981689309</v>
      </c>
      <c r="FI593" s="452">
        <f t="shared" si="2124"/>
        <v>1.6739515652687538</v>
      </c>
      <c r="FJ593" s="452">
        <f t="shared" si="2125"/>
        <v>2.2597526165556614</v>
      </c>
      <c r="FK593" s="452">
        <f t="shared" si="2126"/>
        <v>1.7212178877259752</v>
      </c>
      <c r="FL593" s="452">
        <f t="shared" si="2127"/>
        <v>1.420395384831856</v>
      </c>
      <c r="FM593" s="452">
        <f t="shared" si="2128"/>
        <v>1.1132686084142396</v>
      </c>
      <c r="FN593" s="452">
        <f t="shared" si="2129"/>
        <v>1.7176886429998464</v>
      </c>
      <c r="FO593" s="452">
        <f t="shared" si="2130"/>
        <v>1.0543517237846423</v>
      </c>
      <c r="FP593" s="452">
        <f t="shared" si="2131"/>
        <v>1.797157622739018</v>
      </c>
      <c r="FQ593" s="452">
        <f t="shared" si="2132"/>
        <v>1.0490956072351421</v>
      </c>
      <c r="FR593" s="453"/>
      <c r="FS593" s="446">
        <f t="shared" ref="FS593:GA602" si="2138">IFERROR(HLOOKUP(FS$1,$H$5:$HA$10112,MATCH($A593,$A$5:$A$10112,0),0)*HLOOKUP(FS$2,$H$5:$HA$10112,MATCH($A593,$A$5:$A$10112,0),0),"-")</f>
        <v>189486</v>
      </c>
      <c r="FT593" s="446" t="str">
        <f t="shared" si="2138"/>
        <v>-</v>
      </c>
      <c r="FU593" s="446">
        <f t="shared" si="2138"/>
        <v>5495094</v>
      </c>
      <c r="FV593" s="446">
        <f t="shared" si="2138"/>
        <v>11811294</v>
      </c>
      <c r="FW593" s="446">
        <f t="shared" si="2138"/>
        <v>2888258</v>
      </c>
      <c r="FX593" s="446">
        <f t="shared" si="2138"/>
        <v>2417300</v>
      </c>
      <c r="FY593" s="446">
        <f t="shared" si="2138"/>
        <v>61432908</v>
      </c>
      <c r="FZ593" s="446">
        <f t="shared" si="2138"/>
        <v>225662760</v>
      </c>
      <c r="GA593" s="446">
        <f t="shared" si="2138"/>
        <v>11440494</v>
      </c>
      <c r="GB593" s="446"/>
      <c r="GC593" s="446"/>
      <c r="GD593" s="446"/>
      <c r="GE593" s="446"/>
      <c r="GF593" s="446"/>
      <c r="GG593" s="446"/>
      <c r="GH593" s="446"/>
      <c r="GI593" s="446"/>
      <c r="GJ593" s="446"/>
      <c r="GK593" s="446"/>
      <c r="GL593" s="446"/>
      <c r="GM593" s="446"/>
      <c r="GN593" s="446"/>
      <c r="GO593" s="446">
        <f t="shared" ref="GO593:GU602" si="2139">IFERROR(HLOOKUP(GO$1,$H$5:$HA$10112,MATCH($A593,$A$5:$A$10112,0),0)*HLOOKUP(GO$2,$H$5:$HA$10112,MATCH($A593,$A$5:$A$10112,0),0),"-")</f>
        <v>170286</v>
      </c>
      <c r="GP593" s="446">
        <f t="shared" si="2139"/>
        <v>227568</v>
      </c>
      <c r="GQ593" s="446">
        <f t="shared" si="2139"/>
        <v>0</v>
      </c>
      <c r="GR593" s="446">
        <f t="shared" si="2139"/>
        <v>2132872</v>
      </c>
      <c r="GS593" s="446">
        <f t="shared" si="2139"/>
        <v>23454140</v>
      </c>
      <c r="GT593" s="446">
        <f t="shared" si="2139"/>
        <v>0</v>
      </c>
      <c r="GU593" s="446">
        <f t="shared" si="2139"/>
        <v>6527286</v>
      </c>
      <c r="GV593" s="416"/>
      <c r="GW593" s="402"/>
      <c r="GX593" s="402"/>
      <c r="GY593" s="402"/>
      <c r="GZ593" s="402"/>
      <c r="HA593" s="402"/>
    </row>
    <row r="594" spans="1:209" ht="9.75" customHeight="1" x14ac:dyDescent="0.2">
      <c r="A594" s="417" t="str">
        <f t="shared" si="2118"/>
        <v>2018-19SEPTEMBERRYF</v>
      </c>
      <c r="B594" s="458" t="str">
        <f t="shared" si="2135"/>
        <v>2018-19</v>
      </c>
      <c r="C594" s="402" t="s">
        <v>640</v>
      </c>
      <c r="D594" s="402" t="s">
        <v>667</v>
      </c>
      <c r="E594" s="402" t="s">
        <v>666</v>
      </c>
      <c r="F594" s="478" t="s">
        <v>457</v>
      </c>
      <c r="G594" s="478" t="s">
        <v>694</v>
      </c>
      <c r="H594" s="479">
        <v>101404</v>
      </c>
      <c r="I594" s="479">
        <v>77491</v>
      </c>
      <c r="J594" s="479">
        <v>312519</v>
      </c>
      <c r="K594" s="506">
        <v>4</v>
      </c>
      <c r="L594" s="506">
        <v>2</v>
      </c>
      <c r="M594" s="479" t="s">
        <v>152</v>
      </c>
      <c r="N594" s="506">
        <v>12</v>
      </c>
      <c r="O594" s="506">
        <v>46</v>
      </c>
      <c r="P594" s="479" t="s">
        <v>152</v>
      </c>
      <c r="Q594" s="479" t="s">
        <v>152</v>
      </c>
      <c r="R594" s="479" t="s">
        <v>152</v>
      </c>
      <c r="S594" s="479">
        <v>69459</v>
      </c>
      <c r="T594" s="479">
        <v>4353</v>
      </c>
      <c r="U594" s="479">
        <v>2686</v>
      </c>
      <c r="V594" s="479">
        <v>37725</v>
      </c>
      <c r="W594" s="479">
        <v>17462</v>
      </c>
      <c r="X594" s="479">
        <v>638</v>
      </c>
      <c r="Y594" s="479">
        <v>1786298</v>
      </c>
      <c r="Z594" s="479">
        <v>410</v>
      </c>
      <c r="AA594" s="479">
        <v>761</v>
      </c>
      <c r="AB594" s="479">
        <v>1726833</v>
      </c>
      <c r="AC594" s="479">
        <v>643</v>
      </c>
      <c r="AD594" s="479">
        <v>1185</v>
      </c>
      <c r="AE594" s="479">
        <v>61110198</v>
      </c>
      <c r="AF594" s="479">
        <v>1620</v>
      </c>
      <c r="AG594" s="479">
        <v>3416</v>
      </c>
      <c r="AH594" s="479">
        <v>75581680</v>
      </c>
      <c r="AI594" s="479">
        <v>4328</v>
      </c>
      <c r="AJ594" s="479">
        <v>9909</v>
      </c>
      <c r="AK594" s="479">
        <v>5829039</v>
      </c>
      <c r="AL594" s="479">
        <v>9136</v>
      </c>
      <c r="AM594" s="479">
        <v>20979</v>
      </c>
      <c r="AN594" s="479"/>
      <c r="AO594" s="479"/>
      <c r="AP594" s="479"/>
      <c r="AQ594" s="479"/>
      <c r="AR594" s="479"/>
      <c r="AS594" s="479"/>
      <c r="AT594" s="479">
        <v>3803</v>
      </c>
      <c r="AU594" s="479">
        <v>356</v>
      </c>
      <c r="AV594" s="479">
        <v>1297</v>
      </c>
      <c r="AW594" s="479">
        <v>4539</v>
      </c>
      <c r="AX594" s="479">
        <v>484</v>
      </c>
      <c r="AY594" s="479">
        <v>1666</v>
      </c>
      <c r="AZ594" s="479">
        <v>22</v>
      </c>
      <c r="BA594" s="479"/>
      <c r="BB594" s="479"/>
      <c r="BC594" s="479"/>
      <c r="BD594" s="479"/>
      <c r="BE594" s="479"/>
      <c r="BF594" s="479"/>
      <c r="BG594" s="479"/>
      <c r="BH594" s="479"/>
      <c r="BI594" s="479">
        <v>37564</v>
      </c>
      <c r="BJ594" s="479">
        <v>3244</v>
      </c>
      <c r="BK594" s="479">
        <v>24848</v>
      </c>
      <c r="BL594" s="479">
        <v>65656</v>
      </c>
      <c r="BM594" s="479">
        <v>9771</v>
      </c>
      <c r="BN594" s="479">
        <v>7671</v>
      </c>
      <c r="BO594" s="479">
        <v>6098</v>
      </c>
      <c r="BP594" s="479">
        <v>4835</v>
      </c>
      <c r="BQ594" s="479">
        <v>51736</v>
      </c>
      <c r="BR594" s="479">
        <v>43814</v>
      </c>
      <c r="BS594" s="479">
        <v>24980</v>
      </c>
      <c r="BT594" s="479">
        <v>18772</v>
      </c>
      <c r="BU594" s="479">
        <v>908</v>
      </c>
      <c r="BV594" s="479">
        <v>672</v>
      </c>
      <c r="BW594" s="479"/>
      <c r="BX594" s="479"/>
      <c r="BY594" s="479"/>
      <c r="BZ594" s="479"/>
      <c r="CA594" s="479"/>
      <c r="CB594" s="479"/>
      <c r="CC594" s="479"/>
      <c r="CD594" s="479"/>
      <c r="CE594" s="479"/>
      <c r="CF594" s="479"/>
      <c r="CG594" s="479"/>
      <c r="CH594" s="479"/>
      <c r="CI594" s="479"/>
      <c r="CJ594" s="479"/>
      <c r="CK594" s="479"/>
      <c r="CL594" s="479"/>
      <c r="CM594" s="479"/>
      <c r="CN594" s="479"/>
      <c r="CO594" s="479"/>
      <c r="CP594" s="479"/>
      <c r="CQ594" s="479"/>
      <c r="CR594" s="479"/>
      <c r="CS594" s="479"/>
      <c r="CT594" s="479"/>
      <c r="CU594" s="479"/>
      <c r="CV594" s="479"/>
      <c r="CW594" s="479"/>
      <c r="CX594" s="479"/>
      <c r="CY594" s="479"/>
      <c r="CZ594" s="479"/>
      <c r="DA594" s="479"/>
      <c r="DB594" s="479"/>
      <c r="DC594" s="479"/>
      <c r="DD594" s="479"/>
      <c r="DE594" s="479"/>
      <c r="DF594" s="479"/>
      <c r="DG594" s="479"/>
      <c r="DH594" s="479"/>
      <c r="DI594" s="479"/>
      <c r="DJ594" s="479"/>
      <c r="DK594" s="479">
        <v>377</v>
      </c>
      <c r="DL594" s="479">
        <v>135714</v>
      </c>
      <c r="DM594" s="479">
        <v>360</v>
      </c>
      <c r="DN594" s="479">
        <v>606</v>
      </c>
      <c r="DO594" s="479">
        <v>2614</v>
      </c>
      <c r="DP594" s="479">
        <v>121767</v>
      </c>
      <c r="DQ594" s="479">
        <v>47</v>
      </c>
      <c r="DR594" s="479">
        <v>85</v>
      </c>
      <c r="DS594" s="479"/>
      <c r="DT594" s="479"/>
      <c r="DU594" s="479"/>
      <c r="DV594" s="479"/>
      <c r="DW594" s="479"/>
      <c r="DX594" s="479"/>
      <c r="DY594" s="479"/>
      <c r="DZ594" s="479"/>
      <c r="EA594" s="479"/>
      <c r="EB594" s="479"/>
      <c r="EC594" s="479"/>
      <c r="ED594" s="479"/>
      <c r="EE594" s="479"/>
      <c r="EF594" s="479"/>
      <c r="EG594" s="479" t="s">
        <v>152</v>
      </c>
      <c r="EH594" s="479" t="s">
        <v>152</v>
      </c>
      <c r="EI594" s="479">
        <v>137</v>
      </c>
      <c r="EJ594" s="479">
        <v>960</v>
      </c>
      <c r="EK594" s="479">
        <v>723</v>
      </c>
      <c r="EL594" s="479">
        <v>12</v>
      </c>
      <c r="EM594" s="479">
        <v>930</v>
      </c>
      <c r="EN594" s="479">
        <v>6202501</v>
      </c>
      <c r="EO594" s="479">
        <v>6461</v>
      </c>
      <c r="EP594" s="479">
        <v>13831</v>
      </c>
      <c r="EQ594" s="479">
        <v>5842555</v>
      </c>
      <c r="ER594" s="479">
        <v>8081</v>
      </c>
      <c r="ES594" s="479">
        <v>17408</v>
      </c>
      <c r="ET594" s="479">
        <v>85715</v>
      </c>
      <c r="EU594" s="479">
        <v>7143</v>
      </c>
      <c r="EV594" s="479">
        <v>16493</v>
      </c>
      <c r="EW594" s="479">
        <v>8496783</v>
      </c>
      <c r="EX594" s="479">
        <v>9136</v>
      </c>
      <c r="EY594" s="479">
        <v>19594</v>
      </c>
      <c r="EZ594" s="476"/>
      <c r="FA594" s="446">
        <f t="shared" si="2119"/>
        <v>9</v>
      </c>
      <c r="FB594" s="417">
        <f t="shared" si="2120"/>
        <v>2018</v>
      </c>
      <c r="FC594" s="448">
        <f t="shared" si="2121"/>
        <v>43344</v>
      </c>
      <c r="FD594" s="449">
        <f t="shared" si="2122"/>
        <v>30</v>
      </c>
      <c r="FE594" s="450"/>
      <c r="FF594" s="450"/>
      <c r="FG594" s="450"/>
      <c r="FH594" s="452">
        <f t="shared" si="2123"/>
        <v>2.244658855961406</v>
      </c>
      <c r="FI594" s="452">
        <f t="shared" si="2124"/>
        <v>1.7622329427980703</v>
      </c>
      <c r="FJ594" s="452">
        <f t="shared" si="2125"/>
        <v>2.2702903946388684</v>
      </c>
      <c r="FK594" s="452">
        <f t="shared" si="2126"/>
        <v>1.8000744601638123</v>
      </c>
      <c r="FL594" s="452">
        <f t="shared" si="2127"/>
        <v>1.3713982770046389</v>
      </c>
      <c r="FM594" s="452">
        <f t="shared" si="2128"/>
        <v>1.1614049039098742</v>
      </c>
      <c r="FN594" s="452">
        <f t="shared" si="2129"/>
        <v>1.4305348757301568</v>
      </c>
      <c r="FO594" s="452">
        <f t="shared" si="2130"/>
        <v>1.0750200435230788</v>
      </c>
      <c r="FP594" s="452">
        <f t="shared" si="2131"/>
        <v>1.4231974921630095</v>
      </c>
      <c r="FQ594" s="452">
        <f t="shared" si="2132"/>
        <v>1.0532915360501567</v>
      </c>
      <c r="FR594" s="453"/>
      <c r="FS594" s="446">
        <f t="shared" si="2138"/>
        <v>154982</v>
      </c>
      <c r="FT594" s="446" t="str">
        <f t="shared" si="2138"/>
        <v>-</v>
      </c>
      <c r="FU594" s="446">
        <f t="shared" si="2138"/>
        <v>929892</v>
      </c>
      <c r="FV594" s="446">
        <f t="shared" si="2138"/>
        <v>3564586</v>
      </c>
      <c r="FW594" s="446">
        <f t="shared" si="2138"/>
        <v>3312633</v>
      </c>
      <c r="FX594" s="446">
        <f t="shared" si="2138"/>
        <v>3182910</v>
      </c>
      <c r="FY594" s="446">
        <f t="shared" si="2138"/>
        <v>128868600</v>
      </c>
      <c r="FZ594" s="446">
        <f t="shared" si="2138"/>
        <v>173030958</v>
      </c>
      <c r="GA594" s="446">
        <f t="shared" si="2138"/>
        <v>13384602</v>
      </c>
      <c r="GB594" s="446"/>
      <c r="GC594" s="446"/>
      <c r="GD594" s="446"/>
      <c r="GE594" s="446"/>
      <c r="GF594" s="446"/>
      <c r="GG594" s="446"/>
      <c r="GH594" s="446"/>
      <c r="GI594" s="446"/>
      <c r="GJ594" s="446"/>
      <c r="GK594" s="446"/>
      <c r="GL594" s="446"/>
      <c r="GM594" s="446"/>
      <c r="GN594" s="446"/>
      <c r="GO594" s="446">
        <f t="shared" si="2139"/>
        <v>228462</v>
      </c>
      <c r="GP594" s="446">
        <f t="shared" si="2139"/>
        <v>222190</v>
      </c>
      <c r="GQ594" s="446">
        <f t="shared" si="2139"/>
        <v>0</v>
      </c>
      <c r="GR594" s="446">
        <f t="shared" si="2139"/>
        <v>13277760</v>
      </c>
      <c r="GS594" s="446">
        <f t="shared" si="2139"/>
        <v>12585984</v>
      </c>
      <c r="GT594" s="446">
        <f t="shared" si="2139"/>
        <v>197916</v>
      </c>
      <c r="GU594" s="446">
        <f t="shared" si="2139"/>
        <v>18222420</v>
      </c>
      <c r="GV594" s="416"/>
      <c r="GW594" s="402"/>
      <c r="GX594" s="402"/>
      <c r="GY594" s="402"/>
      <c r="GZ594" s="402"/>
      <c r="HA594" s="402"/>
    </row>
    <row r="595" spans="1:209" ht="9.75" customHeight="1" x14ac:dyDescent="0.2">
      <c r="A595" s="417" t="str">
        <f t="shared" si="2118"/>
        <v>2018-19SEPTEMBERRYA</v>
      </c>
      <c r="B595" s="458" t="str">
        <f t="shared" si="2135"/>
        <v>2018-19</v>
      </c>
      <c r="C595" s="402" t="s">
        <v>640</v>
      </c>
      <c r="D595" s="402" t="s">
        <v>653</v>
      </c>
      <c r="E595" s="402" t="s">
        <v>652</v>
      </c>
      <c r="F595" s="478" t="s">
        <v>452</v>
      </c>
      <c r="G595" s="478" t="s">
        <v>695</v>
      </c>
      <c r="H595" s="479">
        <v>106358</v>
      </c>
      <c r="I595" s="479">
        <v>77589</v>
      </c>
      <c r="J595" s="479">
        <v>298957</v>
      </c>
      <c r="K595" s="506">
        <v>4</v>
      </c>
      <c r="L595" s="506">
        <v>1</v>
      </c>
      <c r="M595" s="479" t="s">
        <v>152</v>
      </c>
      <c r="N595" s="506">
        <v>21</v>
      </c>
      <c r="O595" s="506">
        <v>44</v>
      </c>
      <c r="P595" s="479" t="s">
        <v>152</v>
      </c>
      <c r="Q595" s="479" t="s">
        <v>152</v>
      </c>
      <c r="R595" s="479" t="s">
        <v>152</v>
      </c>
      <c r="S595" s="479">
        <v>84745</v>
      </c>
      <c r="T595" s="479">
        <v>5361</v>
      </c>
      <c r="U595" s="479">
        <v>3380</v>
      </c>
      <c r="V595" s="479">
        <v>41146</v>
      </c>
      <c r="W595" s="479">
        <v>30597</v>
      </c>
      <c r="X595" s="479">
        <v>1500</v>
      </c>
      <c r="Y595" s="479">
        <v>2178318</v>
      </c>
      <c r="Z595" s="479">
        <v>406</v>
      </c>
      <c r="AA595" s="479">
        <v>701</v>
      </c>
      <c r="AB595" s="479">
        <v>1583262</v>
      </c>
      <c r="AC595" s="479">
        <v>468</v>
      </c>
      <c r="AD595" s="479">
        <v>845</v>
      </c>
      <c r="AE595" s="479">
        <v>29552797</v>
      </c>
      <c r="AF595" s="479">
        <v>718</v>
      </c>
      <c r="AG595" s="479">
        <v>1309</v>
      </c>
      <c r="AH595" s="479">
        <v>60416814</v>
      </c>
      <c r="AI595" s="479">
        <v>1975</v>
      </c>
      <c r="AJ595" s="479">
        <v>4362</v>
      </c>
      <c r="AK595" s="479">
        <v>4499632</v>
      </c>
      <c r="AL595" s="479">
        <v>3000</v>
      </c>
      <c r="AM595" s="479">
        <v>7538</v>
      </c>
      <c r="AN595" s="479"/>
      <c r="AO595" s="479"/>
      <c r="AP595" s="479"/>
      <c r="AQ595" s="479"/>
      <c r="AR595" s="479"/>
      <c r="AS595" s="479"/>
      <c r="AT595" s="479">
        <v>2504</v>
      </c>
      <c r="AU595" s="479">
        <v>5</v>
      </c>
      <c r="AV595" s="479">
        <v>15</v>
      </c>
      <c r="AW595" s="479">
        <v>0</v>
      </c>
      <c r="AX595" s="479">
        <v>130</v>
      </c>
      <c r="AY595" s="479">
        <v>2354</v>
      </c>
      <c r="AZ595" s="479">
        <v>1770</v>
      </c>
      <c r="BA595" s="479"/>
      <c r="BB595" s="479"/>
      <c r="BC595" s="479"/>
      <c r="BD595" s="479"/>
      <c r="BE595" s="479"/>
      <c r="BF595" s="479"/>
      <c r="BG595" s="479"/>
      <c r="BH595" s="479"/>
      <c r="BI595" s="479">
        <v>48368</v>
      </c>
      <c r="BJ595" s="479">
        <v>3123</v>
      </c>
      <c r="BK595" s="479">
        <v>30750</v>
      </c>
      <c r="BL595" s="479">
        <v>82241</v>
      </c>
      <c r="BM595" s="479">
        <v>10153</v>
      </c>
      <c r="BN595" s="479">
        <v>7476</v>
      </c>
      <c r="BO595" s="479">
        <v>6327</v>
      </c>
      <c r="BP595" s="479">
        <v>4733</v>
      </c>
      <c r="BQ595" s="479">
        <v>52212</v>
      </c>
      <c r="BR595" s="479">
        <v>43354</v>
      </c>
      <c r="BS595" s="479">
        <v>54323</v>
      </c>
      <c r="BT595" s="479">
        <v>31971</v>
      </c>
      <c r="BU595" s="479">
        <v>3836</v>
      </c>
      <c r="BV595" s="479">
        <v>1574</v>
      </c>
      <c r="BW595" s="479"/>
      <c r="BX595" s="479"/>
      <c r="BY595" s="479"/>
      <c r="BZ595" s="479"/>
      <c r="CA595" s="479"/>
      <c r="CB595" s="479"/>
      <c r="CC595" s="479"/>
      <c r="CD595" s="479"/>
      <c r="CE595" s="479"/>
      <c r="CF595" s="479"/>
      <c r="CG595" s="479"/>
      <c r="CH595" s="479"/>
      <c r="CI595" s="479"/>
      <c r="CJ595" s="479"/>
      <c r="CK595" s="479"/>
      <c r="CL595" s="479"/>
      <c r="CM595" s="479"/>
      <c r="CN595" s="479"/>
      <c r="CO595" s="479"/>
      <c r="CP595" s="479"/>
      <c r="CQ595" s="479"/>
      <c r="CR595" s="479"/>
      <c r="CS595" s="479"/>
      <c r="CT595" s="479"/>
      <c r="CU595" s="479"/>
      <c r="CV595" s="479"/>
      <c r="CW595" s="479"/>
      <c r="CX595" s="479"/>
      <c r="CY595" s="479"/>
      <c r="CZ595" s="479"/>
      <c r="DA595" s="479"/>
      <c r="DB595" s="479"/>
      <c r="DC595" s="479"/>
      <c r="DD595" s="479"/>
      <c r="DE595" s="479"/>
      <c r="DF595" s="479"/>
      <c r="DG595" s="479"/>
      <c r="DH595" s="479"/>
      <c r="DI595" s="479"/>
      <c r="DJ595" s="479"/>
      <c r="DK595" s="479">
        <v>191</v>
      </c>
      <c r="DL595" s="479">
        <v>49528</v>
      </c>
      <c r="DM595" s="479">
        <v>259</v>
      </c>
      <c r="DN595" s="479">
        <v>470</v>
      </c>
      <c r="DO595" s="479">
        <v>3467</v>
      </c>
      <c r="DP595" s="479">
        <v>97789</v>
      </c>
      <c r="DQ595" s="479">
        <v>28</v>
      </c>
      <c r="DR595" s="479">
        <v>55</v>
      </c>
      <c r="DS595" s="479"/>
      <c r="DT595" s="479"/>
      <c r="DU595" s="479"/>
      <c r="DV595" s="479"/>
      <c r="DW595" s="479"/>
      <c r="DX595" s="479"/>
      <c r="DY595" s="479"/>
      <c r="DZ595" s="479"/>
      <c r="EA595" s="479"/>
      <c r="EB595" s="479"/>
      <c r="EC595" s="479"/>
      <c r="ED595" s="479"/>
      <c r="EE595" s="479"/>
      <c r="EF595" s="479"/>
      <c r="EG595" s="479" t="s">
        <v>152</v>
      </c>
      <c r="EH595" s="479" t="s">
        <v>152</v>
      </c>
      <c r="EI595" s="479">
        <v>191</v>
      </c>
      <c r="EJ595" s="479">
        <v>0</v>
      </c>
      <c r="EK595" s="479">
        <v>2165</v>
      </c>
      <c r="EL595" s="479">
        <v>0</v>
      </c>
      <c r="EM595" s="479">
        <v>1281</v>
      </c>
      <c r="EN595" s="479">
        <v>0</v>
      </c>
      <c r="EO595" s="479">
        <v>0</v>
      </c>
      <c r="EP595" s="479">
        <v>0</v>
      </c>
      <c r="EQ595" s="479">
        <v>12728574</v>
      </c>
      <c r="ER595" s="479">
        <v>5879</v>
      </c>
      <c r="ES595" s="479">
        <v>13856</v>
      </c>
      <c r="ET595" s="479">
        <v>0</v>
      </c>
      <c r="EU595" s="479">
        <v>0</v>
      </c>
      <c r="EV595" s="479">
        <v>0</v>
      </c>
      <c r="EW595" s="479">
        <v>9517169</v>
      </c>
      <c r="EX595" s="479">
        <v>7429</v>
      </c>
      <c r="EY595" s="479">
        <v>17372</v>
      </c>
      <c r="EZ595" s="476"/>
      <c r="FA595" s="446">
        <f t="shared" si="2119"/>
        <v>9</v>
      </c>
      <c r="FB595" s="417">
        <f t="shared" si="2120"/>
        <v>2018</v>
      </c>
      <c r="FC595" s="448">
        <f t="shared" si="2121"/>
        <v>43344</v>
      </c>
      <c r="FD595" s="449">
        <f t="shared" si="2122"/>
        <v>30</v>
      </c>
      <c r="FE595" s="450"/>
      <c r="FF595" s="450"/>
      <c r="FG595" s="450"/>
      <c r="FH595" s="452">
        <f t="shared" si="2123"/>
        <v>1.89386308524529</v>
      </c>
      <c r="FI595" s="452">
        <f t="shared" si="2124"/>
        <v>1.3945159485170677</v>
      </c>
      <c r="FJ595" s="452">
        <f t="shared" si="2125"/>
        <v>1.8718934911242604</v>
      </c>
      <c r="FK595" s="452">
        <f t="shared" si="2126"/>
        <v>1.4002958579881657</v>
      </c>
      <c r="FL595" s="452">
        <f t="shared" si="2127"/>
        <v>1.2689447333884216</v>
      </c>
      <c r="FM595" s="452">
        <f t="shared" si="2128"/>
        <v>1.0536625674427649</v>
      </c>
      <c r="FN595" s="452">
        <f t="shared" si="2129"/>
        <v>1.7754355002124391</v>
      </c>
      <c r="FO595" s="452">
        <f t="shared" si="2130"/>
        <v>1.0449063633689577</v>
      </c>
      <c r="FP595" s="452">
        <f t="shared" si="2131"/>
        <v>2.5573333333333332</v>
      </c>
      <c r="FQ595" s="452">
        <f t="shared" si="2132"/>
        <v>1.0493333333333332</v>
      </c>
      <c r="FR595" s="453"/>
      <c r="FS595" s="446">
        <f t="shared" si="2138"/>
        <v>77589</v>
      </c>
      <c r="FT595" s="446" t="str">
        <f t="shared" si="2138"/>
        <v>-</v>
      </c>
      <c r="FU595" s="446">
        <f t="shared" si="2138"/>
        <v>1629369</v>
      </c>
      <c r="FV595" s="446">
        <f t="shared" si="2138"/>
        <v>3413916</v>
      </c>
      <c r="FW595" s="446">
        <f t="shared" si="2138"/>
        <v>3758061</v>
      </c>
      <c r="FX595" s="446">
        <f t="shared" si="2138"/>
        <v>2856100</v>
      </c>
      <c r="FY595" s="446">
        <f t="shared" si="2138"/>
        <v>53860114</v>
      </c>
      <c r="FZ595" s="446">
        <f t="shared" si="2138"/>
        <v>133464114</v>
      </c>
      <c r="GA595" s="446">
        <f t="shared" si="2138"/>
        <v>11307000</v>
      </c>
      <c r="GB595" s="446"/>
      <c r="GC595" s="446"/>
      <c r="GD595" s="446"/>
      <c r="GE595" s="446"/>
      <c r="GF595" s="446"/>
      <c r="GG595" s="446"/>
      <c r="GH595" s="446"/>
      <c r="GI595" s="446"/>
      <c r="GJ595" s="446"/>
      <c r="GK595" s="446"/>
      <c r="GL595" s="446"/>
      <c r="GM595" s="446"/>
      <c r="GN595" s="446"/>
      <c r="GO595" s="446">
        <f t="shared" si="2139"/>
        <v>89770</v>
      </c>
      <c r="GP595" s="446">
        <f t="shared" si="2139"/>
        <v>190685</v>
      </c>
      <c r="GQ595" s="446">
        <f t="shared" si="2139"/>
        <v>0</v>
      </c>
      <c r="GR595" s="446">
        <f t="shared" si="2139"/>
        <v>0</v>
      </c>
      <c r="GS595" s="446">
        <f t="shared" si="2139"/>
        <v>29998240</v>
      </c>
      <c r="GT595" s="446">
        <f t="shared" si="2139"/>
        <v>0</v>
      </c>
      <c r="GU595" s="446">
        <f t="shared" si="2139"/>
        <v>22253532</v>
      </c>
      <c r="GV595" s="416"/>
      <c r="GW595" s="402"/>
      <c r="GX595" s="402"/>
      <c r="GY595" s="402"/>
      <c r="GZ595" s="402"/>
      <c r="HA595" s="402"/>
    </row>
    <row r="596" spans="1:209" ht="9.75" customHeight="1" x14ac:dyDescent="0.2">
      <c r="A596" s="485" t="str">
        <f t="shared" si="2118"/>
        <v>2018-19SEPTEMBERRX8</v>
      </c>
      <c r="B596" s="503" t="str">
        <f t="shared" si="2135"/>
        <v>2018-19</v>
      </c>
      <c r="C596" s="436" t="s">
        <v>640</v>
      </c>
      <c r="D596" s="436" t="s">
        <v>646</v>
      </c>
      <c r="E596" s="436" t="s">
        <v>645</v>
      </c>
      <c r="F596" s="504" t="s">
        <v>450</v>
      </c>
      <c r="G596" s="504" t="s">
        <v>696</v>
      </c>
      <c r="H596" s="483">
        <v>80231</v>
      </c>
      <c r="I596" s="483">
        <v>59172</v>
      </c>
      <c r="J596" s="483">
        <v>98095</v>
      </c>
      <c r="K596" s="508">
        <v>2</v>
      </c>
      <c r="L596" s="508">
        <v>1</v>
      </c>
      <c r="M596" s="483" t="s">
        <v>152</v>
      </c>
      <c r="N596" s="508">
        <v>1</v>
      </c>
      <c r="O596" s="508">
        <v>31</v>
      </c>
      <c r="P596" s="483" t="s">
        <v>152</v>
      </c>
      <c r="Q596" s="483" t="s">
        <v>152</v>
      </c>
      <c r="R596" s="483" t="s">
        <v>152</v>
      </c>
      <c r="S596" s="483">
        <v>63371</v>
      </c>
      <c r="T596" s="483">
        <v>5068</v>
      </c>
      <c r="U596" s="483">
        <v>3558</v>
      </c>
      <c r="V596" s="483">
        <v>36186</v>
      </c>
      <c r="W596" s="483">
        <v>11441</v>
      </c>
      <c r="X596" s="483">
        <v>1111</v>
      </c>
      <c r="Y596" s="483">
        <v>2220494</v>
      </c>
      <c r="Z596" s="483">
        <v>438</v>
      </c>
      <c r="AA596" s="483">
        <v>748</v>
      </c>
      <c r="AB596" s="483">
        <v>2292796</v>
      </c>
      <c r="AC596" s="483">
        <v>644</v>
      </c>
      <c r="AD596" s="483">
        <v>1160</v>
      </c>
      <c r="AE596" s="483">
        <v>44115456</v>
      </c>
      <c r="AF596" s="483">
        <v>1219</v>
      </c>
      <c r="AG596" s="483">
        <v>2531</v>
      </c>
      <c r="AH596" s="483">
        <v>33810464</v>
      </c>
      <c r="AI596" s="483">
        <v>2955</v>
      </c>
      <c r="AJ596" s="483">
        <v>7045</v>
      </c>
      <c r="AK596" s="483">
        <v>4558589</v>
      </c>
      <c r="AL596" s="483">
        <v>4103</v>
      </c>
      <c r="AM596" s="483">
        <v>9663</v>
      </c>
      <c r="AN596" s="483"/>
      <c r="AO596" s="483"/>
      <c r="AP596" s="483"/>
      <c r="AQ596" s="483"/>
      <c r="AR596" s="483"/>
      <c r="AS596" s="483"/>
      <c r="AT596" s="483">
        <v>4007</v>
      </c>
      <c r="AU596" s="483">
        <v>405</v>
      </c>
      <c r="AV596" s="483">
        <v>792</v>
      </c>
      <c r="AW596" s="483">
        <v>3132</v>
      </c>
      <c r="AX596" s="483">
        <v>405</v>
      </c>
      <c r="AY596" s="483">
        <v>2405</v>
      </c>
      <c r="AZ596" s="483">
        <v>2308</v>
      </c>
      <c r="BA596" s="483"/>
      <c r="BB596" s="483"/>
      <c r="BC596" s="483"/>
      <c r="BD596" s="483"/>
      <c r="BE596" s="483"/>
      <c r="BF596" s="483"/>
      <c r="BG596" s="483"/>
      <c r="BH596" s="483"/>
      <c r="BI596" s="483">
        <v>38482</v>
      </c>
      <c r="BJ596" s="483">
        <v>6066</v>
      </c>
      <c r="BK596" s="483">
        <v>14816</v>
      </c>
      <c r="BL596" s="483">
        <v>59364</v>
      </c>
      <c r="BM596" s="483">
        <v>11644</v>
      </c>
      <c r="BN596" s="483">
        <v>8733</v>
      </c>
      <c r="BO596" s="483">
        <v>8149</v>
      </c>
      <c r="BP596" s="483">
        <v>6206</v>
      </c>
      <c r="BQ596" s="483">
        <v>54773</v>
      </c>
      <c r="BR596" s="483">
        <v>42847</v>
      </c>
      <c r="BS596" s="483">
        <v>24468</v>
      </c>
      <c r="BT596" s="483">
        <v>15671</v>
      </c>
      <c r="BU596" s="483">
        <v>2271</v>
      </c>
      <c r="BV596" s="483">
        <v>1424</v>
      </c>
      <c r="BW596" s="483"/>
      <c r="BX596" s="483"/>
      <c r="BY596" s="483"/>
      <c r="BZ596" s="483"/>
      <c r="CA596" s="483"/>
      <c r="CB596" s="483"/>
      <c r="CC596" s="483"/>
      <c r="CD596" s="483"/>
      <c r="CE596" s="483"/>
      <c r="CF596" s="483"/>
      <c r="CG596" s="483"/>
      <c r="CH596" s="483"/>
      <c r="CI596" s="483"/>
      <c r="CJ596" s="483"/>
      <c r="CK596" s="483"/>
      <c r="CL596" s="483"/>
      <c r="CM596" s="483"/>
      <c r="CN596" s="483"/>
      <c r="CO596" s="483"/>
      <c r="CP596" s="483"/>
      <c r="CQ596" s="483"/>
      <c r="CR596" s="483"/>
      <c r="CS596" s="483"/>
      <c r="CT596" s="483"/>
      <c r="CU596" s="483"/>
      <c r="CV596" s="483"/>
      <c r="CW596" s="483"/>
      <c r="CX596" s="483"/>
      <c r="CY596" s="483"/>
      <c r="CZ596" s="483"/>
      <c r="DA596" s="483"/>
      <c r="DB596" s="483"/>
      <c r="DC596" s="483"/>
      <c r="DD596" s="483"/>
      <c r="DE596" s="483"/>
      <c r="DF596" s="483"/>
      <c r="DG596" s="483"/>
      <c r="DH596" s="483"/>
      <c r="DI596" s="483"/>
      <c r="DJ596" s="483"/>
      <c r="DK596" s="483">
        <v>0</v>
      </c>
      <c r="DL596" s="483">
        <v>0</v>
      </c>
      <c r="DM596" s="483">
        <v>0</v>
      </c>
      <c r="DN596" s="483">
        <v>0</v>
      </c>
      <c r="DO596" s="483">
        <v>3116</v>
      </c>
      <c r="DP596" s="483">
        <v>105886</v>
      </c>
      <c r="DQ596" s="483">
        <v>34</v>
      </c>
      <c r="DR596" s="483">
        <v>56</v>
      </c>
      <c r="DS596" s="483"/>
      <c r="DT596" s="483"/>
      <c r="DU596" s="483"/>
      <c r="DV596" s="483"/>
      <c r="DW596" s="483"/>
      <c r="DX596" s="483"/>
      <c r="DY596" s="483"/>
      <c r="DZ596" s="483"/>
      <c r="EA596" s="483"/>
      <c r="EB596" s="483"/>
      <c r="EC596" s="483"/>
      <c r="ED596" s="483"/>
      <c r="EE596" s="483"/>
      <c r="EF596" s="483"/>
      <c r="EG596" s="483" t="s">
        <v>152</v>
      </c>
      <c r="EH596" s="483" t="s">
        <v>152</v>
      </c>
      <c r="EI596" s="483">
        <v>115</v>
      </c>
      <c r="EJ596" s="483">
        <v>2481</v>
      </c>
      <c r="EK596" s="483">
        <v>191</v>
      </c>
      <c r="EL596" s="483">
        <v>49</v>
      </c>
      <c r="EM596" s="483">
        <v>2722</v>
      </c>
      <c r="EN596" s="483">
        <v>11391899</v>
      </c>
      <c r="EO596" s="483">
        <v>4592</v>
      </c>
      <c r="EP596" s="483">
        <v>10037</v>
      </c>
      <c r="EQ596" s="483">
        <v>834339</v>
      </c>
      <c r="ER596" s="483">
        <v>4368</v>
      </c>
      <c r="ES596" s="483">
        <v>9196</v>
      </c>
      <c r="ET596" s="483">
        <v>263753</v>
      </c>
      <c r="EU596" s="483">
        <v>5383</v>
      </c>
      <c r="EV596" s="483">
        <v>12115</v>
      </c>
      <c r="EW596" s="483">
        <v>24559701</v>
      </c>
      <c r="EX596" s="483">
        <v>9023</v>
      </c>
      <c r="EY596" s="483">
        <v>20699</v>
      </c>
      <c r="EZ596" s="484"/>
      <c r="FA596" s="468">
        <f t="shared" si="2119"/>
        <v>9</v>
      </c>
      <c r="FB596" s="485">
        <f t="shared" si="2120"/>
        <v>2018</v>
      </c>
      <c r="FC596" s="486">
        <f t="shared" si="2121"/>
        <v>43344</v>
      </c>
      <c r="FD596" s="470">
        <f t="shared" si="2122"/>
        <v>30</v>
      </c>
      <c r="FE596" s="471"/>
      <c r="FF596" s="471"/>
      <c r="FG596" s="471"/>
      <c r="FH596" s="487">
        <f t="shared" si="2123"/>
        <v>2.2975532754538279</v>
      </c>
      <c r="FI596" s="487">
        <f t="shared" si="2124"/>
        <v>1.7231649565903711</v>
      </c>
      <c r="FJ596" s="487">
        <f t="shared" si="2125"/>
        <v>2.2903316469926924</v>
      </c>
      <c r="FK596" s="487">
        <f t="shared" si="2126"/>
        <v>1.7442383361439011</v>
      </c>
      <c r="FL596" s="487">
        <f t="shared" si="2127"/>
        <v>1.5136516884983142</v>
      </c>
      <c r="FM596" s="487">
        <f t="shared" si="2128"/>
        <v>1.1840767147515614</v>
      </c>
      <c r="FN596" s="487">
        <f t="shared" si="2129"/>
        <v>2.138624246132331</v>
      </c>
      <c r="FO596" s="487">
        <f t="shared" si="2130"/>
        <v>1.3697229263176296</v>
      </c>
      <c r="FP596" s="487">
        <f t="shared" si="2131"/>
        <v>2.0441044104410442</v>
      </c>
      <c r="FQ596" s="487">
        <f t="shared" si="2132"/>
        <v>1.2817281728172818</v>
      </c>
      <c r="FR596" s="459"/>
      <c r="FS596" s="468">
        <f t="shared" si="2138"/>
        <v>59172</v>
      </c>
      <c r="FT596" s="468" t="str">
        <f t="shared" si="2138"/>
        <v>-</v>
      </c>
      <c r="FU596" s="468">
        <f t="shared" si="2138"/>
        <v>59172</v>
      </c>
      <c r="FV596" s="468">
        <f t="shared" si="2138"/>
        <v>1834332</v>
      </c>
      <c r="FW596" s="468">
        <f t="shared" si="2138"/>
        <v>3790864</v>
      </c>
      <c r="FX596" s="468">
        <f t="shared" si="2138"/>
        <v>4127280</v>
      </c>
      <c r="FY596" s="468">
        <f t="shared" si="2138"/>
        <v>91586766</v>
      </c>
      <c r="FZ596" s="468">
        <f t="shared" si="2138"/>
        <v>80601845</v>
      </c>
      <c r="GA596" s="468">
        <f t="shared" si="2138"/>
        <v>10735593</v>
      </c>
      <c r="GB596" s="468"/>
      <c r="GC596" s="468"/>
      <c r="GD596" s="468"/>
      <c r="GE596" s="468"/>
      <c r="GF596" s="468"/>
      <c r="GG596" s="468"/>
      <c r="GH596" s="468"/>
      <c r="GI596" s="468"/>
      <c r="GJ596" s="468"/>
      <c r="GK596" s="468"/>
      <c r="GL596" s="468"/>
      <c r="GM596" s="468"/>
      <c r="GN596" s="468"/>
      <c r="GO596" s="468">
        <f t="shared" si="2139"/>
        <v>0</v>
      </c>
      <c r="GP596" s="468">
        <f t="shared" si="2139"/>
        <v>174496</v>
      </c>
      <c r="GQ596" s="468">
        <f t="shared" si="2139"/>
        <v>0</v>
      </c>
      <c r="GR596" s="468">
        <f t="shared" si="2139"/>
        <v>24901797</v>
      </c>
      <c r="GS596" s="468">
        <f t="shared" si="2139"/>
        <v>1756436</v>
      </c>
      <c r="GT596" s="468">
        <f t="shared" si="2139"/>
        <v>593635</v>
      </c>
      <c r="GU596" s="468">
        <f t="shared" si="2139"/>
        <v>56342678</v>
      </c>
      <c r="GV596" s="425"/>
      <c r="GW596" s="402"/>
      <c r="GX596" s="402"/>
      <c r="GY596" s="402"/>
      <c r="GZ596" s="402"/>
      <c r="HA596" s="402"/>
    </row>
    <row r="597" spans="1:209" ht="9.75" customHeight="1" x14ac:dyDescent="0.2">
      <c r="A597" s="472" t="str">
        <f t="shared" si="2118"/>
        <v>2018-19OCTOBERRX9</v>
      </c>
      <c r="B597" s="488" t="str">
        <f t="shared" si="2135"/>
        <v>2018-19</v>
      </c>
      <c r="C597" s="400" t="s">
        <v>643</v>
      </c>
      <c r="D597" s="400" t="s">
        <v>653</v>
      </c>
      <c r="E597" s="400" t="s">
        <v>652</v>
      </c>
      <c r="F597" s="474" t="s">
        <v>451</v>
      </c>
      <c r="G597" s="474" t="s">
        <v>686</v>
      </c>
      <c r="H597" s="475">
        <v>85337</v>
      </c>
      <c r="I597" s="475">
        <v>68170</v>
      </c>
      <c r="J597" s="475">
        <v>376485</v>
      </c>
      <c r="K597" s="505">
        <v>6</v>
      </c>
      <c r="L597" s="505">
        <v>2</v>
      </c>
      <c r="M597" s="475" t="s">
        <v>152</v>
      </c>
      <c r="N597" s="505">
        <v>30</v>
      </c>
      <c r="O597" s="505">
        <v>76</v>
      </c>
      <c r="P597" s="475" t="s">
        <v>152</v>
      </c>
      <c r="Q597" s="475" t="s">
        <v>152</v>
      </c>
      <c r="R597" s="475" t="s">
        <v>152</v>
      </c>
      <c r="S597" s="475">
        <v>60732</v>
      </c>
      <c r="T597" s="475">
        <v>6020</v>
      </c>
      <c r="U597" s="475">
        <v>3965</v>
      </c>
      <c r="V597" s="475">
        <v>34371</v>
      </c>
      <c r="W597" s="475">
        <v>12885</v>
      </c>
      <c r="X597" s="475">
        <v>198</v>
      </c>
      <c r="Y597" s="475">
        <v>2753179</v>
      </c>
      <c r="Z597" s="475">
        <v>457</v>
      </c>
      <c r="AA597" s="475">
        <v>811</v>
      </c>
      <c r="AB597" s="475">
        <v>4111554</v>
      </c>
      <c r="AC597" s="475">
        <v>1037</v>
      </c>
      <c r="AD597" s="475">
        <v>2413</v>
      </c>
      <c r="AE597" s="475">
        <v>61411575</v>
      </c>
      <c r="AF597" s="475">
        <v>1787</v>
      </c>
      <c r="AG597" s="475">
        <v>3712</v>
      </c>
      <c r="AH597" s="475">
        <v>53305684</v>
      </c>
      <c r="AI597" s="475">
        <v>4137</v>
      </c>
      <c r="AJ597" s="475">
        <v>9950</v>
      </c>
      <c r="AK597" s="475">
        <v>701380</v>
      </c>
      <c r="AL597" s="475">
        <v>3542</v>
      </c>
      <c r="AM597" s="475">
        <v>8173</v>
      </c>
      <c r="AN597" s="475"/>
      <c r="AO597" s="475"/>
      <c r="AP597" s="475"/>
      <c r="AQ597" s="475"/>
      <c r="AR597" s="475"/>
      <c r="AS597" s="475"/>
      <c r="AT597" s="475">
        <v>4335</v>
      </c>
      <c r="AU597" s="475">
        <v>1838</v>
      </c>
      <c r="AV597" s="475">
        <v>873</v>
      </c>
      <c r="AW597" s="475">
        <v>10</v>
      </c>
      <c r="AX597" s="475">
        <v>844</v>
      </c>
      <c r="AY597" s="475">
        <v>780</v>
      </c>
      <c r="AZ597" s="475">
        <v>2</v>
      </c>
      <c r="BA597" s="475"/>
      <c r="BB597" s="475"/>
      <c r="BC597" s="475"/>
      <c r="BD597" s="475"/>
      <c r="BE597" s="475"/>
      <c r="BF597" s="475"/>
      <c r="BG597" s="475"/>
      <c r="BH597" s="475"/>
      <c r="BI597" s="475">
        <v>37211</v>
      </c>
      <c r="BJ597" s="475">
        <v>2647</v>
      </c>
      <c r="BK597" s="475">
        <v>16539</v>
      </c>
      <c r="BL597" s="475">
        <v>56397</v>
      </c>
      <c r="BM597" s="475">
        <v>11168</v>
      </c>
      <c r="BN597" s="475">
        <v>8806</v>
      </c>
      <c r="BO597" s="475">
        <v>7658</v>
      </c>
      <c r="BP597" s="475">
        <v>6092</v>
      </c>
      <c r="BQ597" s="475">
        <v>43786</v>
      </c>
      <c r="BR597" s="475">
        <v>36770</v>
      </c>
      <c r="BS597" s="475">
        <v>16952</v>
      </c>
      <c r="BT597" s="475">
        <v>13417</v>
      </c>
      <c r="BU597" s="475">
        <v>225</v>
      </c>
      <c r="BV597" s="475">
        <v>188</v>
      </c>
      <c r="BW597" s="475"/>
      <c r="BX597" s="475"/>
      <c r="BY597" s="475"/>
      <c r="BZ597" s="475"/>
      <c r="CA597" s="475"/>
      <c r="CB597" s="475"/>
      <c r="CC597" s="475"/>
      <c r="CD597" s="475"/>
      <c r="CE597" s="475"/>
      <c r="CF597" s="475"/>
      <c r="CG597" s="475"/>
      <c r="CH597" s="475"/>
      <c r="CI597" s="475"/>
      <c r="CJ597" s="475"/>
      <c r="CK597" s="475"/>
      <c r="CL597" s="475"/>
      <c r="CM597" s="475"/>
      <c r="CN597" s="475"/>
      <c r="CO597" s="475"/>
      <c r="CP597" s="475"/>
      <c r="CQ597" s="475"/>
      <c r="CR597" s="475"/>
      <c r="CS597" s="475"/>
      <c r="CT597" s="475"/>
      <c r="CU597" s="475"/>
      <c r="CV597" s="475"/>
      <c r="CW597" s="475"/>
      <c r="CX597" s="475"/>
      <c r="CY597" s="475"/>
      <c r="CZ597" s="475"/>
      <c r="DA597" s="475"/>
      <c r="DB597" s="475"/>
      <c r="DC597" s="475"/>
      <c r="DD597" s="475"/>
      <c r="DE597" s="475"/>
      <c r="DF597" s="475"/>
      <c r="DG597" s="475"/>
      <c r="DH597" s="475"/>
      <c r="DI597" s="475"/>
      <c r="DJ597" s="475"/>
      <c r="DK597" s="475">
        <v>298</v>
      </c>
      <c r="DL597" s="475">
        <v>90823</v>
      </c>
      <c r="DM597" s="475">
        <v>305</v>
      </c>
      <c r="DN597" s="475">
        <v>559</v>
      </c>
      <c r="DO597" s="475">
        <v>3188</v>
      </c>
      <c r="DP597" s="475">
        <v>130476</v>
      </c>
      <c r="DQ597" s="475">
        <v>41</v>
      </c>
      <c r="DR597" s="475">
        <v>81</v>
      </c>
      <c r="DS597" s="475"/>
      <c r="DT597" s="475"/>
      <c r="DU597" s="475"/>
      <c r="DV597" s="475"/>
      <c r="DW597" s="475"/>
      <c r="DX597" s="475"/>
      <c r="DY597" s="475"/>
      <c r="DZ597" s="475"/>
      <c r="EA597" s="475"/>
      <c r="EB597" s="475"/>
      <c r="EC597" s="475"/>
      <c r="ED597" s="475"/>
      <c r="EE597" s="475"/>
      <c r="EF597" s="475"/>
      <c r="EG597" s="475" t="s">
        <v>152</v>
      </c>
      <c r="EH597" s="475" t="s">
        <v>152</v>
      </c>
      <c r="EI597" s="475">
        <v>0</v>
      </c>
      <c r="EJ597" s="475">
        <v>375</v>
      </c>
      <c r="EK597" s="475">
        <v>433</v>
      </c>
      <c r="EL597" s="475">
        <v>1</v>
      </c>
      <c r="EM597" s="475">
        <v>2114</v>
      </c>
      <c r="EN597" s="475">
        <v>1951640</v>
      </c>
      <c r="EO597" s="475">
        <v>5204</v>
      </c>
      <c r="EP597" s="475">
        <v>11189</v>
      </c>
      <c r="EQ597" s="475">
        <v>2132506</v>
      </c>
      <c r="ER597" s="475">
        <v>4925</v>
      </c>
      <c r="ES597" s="475">
        <v>9425</v>
      </c>
      <c r="ET597" s="475">
        <v>9519</v>
      </c>
      <c r="EU597" s="475">
        <v>9519</v>
      </c>
      <c r="EV597" s="475">
        <v>9519</v>
      </c>
      <c r="EW597" s="475">
        <v>17037261</v>
      </c>
      <c r="EX597" s="475">
        <v>8059</v>
      </c>
      <c r="EY597" s="475">
        <v>17023</v>
      </c>
      <c r="EZ597" s="476"/>
      <c r="FA597" s="477">
        <f t="shared" si="2119"/>
        <v>10</v>
      </c>
      <c r="FB597" s="417">
        <f t="shared" si="2120"/>
        <v>2018</v>
      </c>
      <c r="FC597" s="448">
        <f t="shared" si="2121"/>
        <v>43374</v>
      </c>
      <c r="FD597" s="449">
        <f t="shared" si="2122"/>
        <v>31</v>
      </c>
      <c r="FE597" s="450"/>
      <c r="FF597" s="450"/>
      <c r="FG597" s="450"/>
      <c r="FH597" s="452">
        <f t="shared" si="2123"/>
        <v>1.8551495016611295</v>
      </c>
      <c r="FI597" s="452">
        <f t="shared" si="2124"/>
        <v>1.4627906976744185</v>
      </c>
      <c r="FJ597" s="452">
        <f t="shared" si="2125"/>
        <v>1.9313997477931903</v>
      </c>
      <c r="FK597" s="452">
        <f t="shared" si="2126"/>
        <v>1.5364438839848675</v>
      </c>
      <c r="FL597" s="452">
        <f t="shared" si="2127"/>
        <v>1.2739227837421081</v>
      </c>
      <c r="FM597" s="452">
        <f t="shared" si="2128"/>
        <v>1.0697972127665765</v>
      </c>
      <c r="FN597" s="452">
        <f t="shared" si="2129"/>
        <v>1.3156383391540551</v>
      </c>
      <c r="FO597" s="452">
        <f t="shared" si="2130"/>
        <v>1.0412883197516491</v>
      </c>
      <c r="FP597" s="452">
        <f t="shared" si="2131"/>
        <v>1.1363636363636365</v>
      </c>
      <c r="FQ597" s="452">
        <f t="shared" si="2132"/>
        <v>0.9494949494949495</v>
      </c>
      <c r="FR597" s="453"/>
      <c r="FS597" s="477">
        <f t="shared" si="2138"/>
        <v>136340</v>
      </c>
      <c r="FT597" s="477" t="str">
        <f t="shared" si="2138"/>
        <v>-</v>
      </c>
      <c r="FU597" s="477">
        <f t="shared" si="2138"/>
        <v>2045100</v>
      </c>
      <c r="FV597" s="477">
        <f t="shared" si="2138"/>
        <v>5180920</v>
      </c>
      <c r="FW597" s="477">
        <f t="shared" si="2138"/>
        <v>4882220</v>
      </c>
      <c r="FX597" s="477">
        <f t="shared" si="2138"/>
        <v>9567545</v>
      </c>
      <c r="FY597" s="477">
        <f t="shared" si="2138"/>
        <v>127585152</v>
      </c>
      <c r="FZ597" s="477">
        <f t="shared" si="2138"/>
        <v>128205750</v>
      </c>
      <c r="GA597" s="477">
        <f t="shared" si="2138"/>
        <v>1618254</v>
      </c>
      <c r="GB597" s="477"/>
      <c r="GC597" s="477"/>
      <c r="GD597" s="477"/>
      <c r="GE597" s="477"/>
      <c r="GF597" s="477"/>
      <c r="GG597" s="477"/>
      <c r="GH597" s="477"/>
      <c r="GI597" s="477"/>
      <c r="GJ597" s="477"/>
      <c r="GK597" s="477"/>
      <c r="GL597" s="477"/>
      <c r="GM597" s="477"/>
      <c r="GN597" s="477"/>
      <c r="GO597" s="477">
        <f t="shared" si="2139"/>
        <v>166582</v>
      </c>
      <c r="GP597" s="477">
        <f t="shared" si="2139"/>
        <v>258228</v>
      </c>
      <c r="GQ597" s="477">
        <f t="shared" si="2139"/>
        <v>0</v>
      </c>
      <c r="GR597" s="477">
        <f t="shared" si="2139"/>
        <v>4195875</v>
      </c>
      <c r="GS597" s="477">
        <f t="shared" si="2139"/>
        <v>4081025</v>
      </c>
      <c r="GT597" s="477">
        <f t="shared" si="2139"/>
        <v>9519</v>
      </c>
      <c r="GU597" s="477">
        <f t="shared" si="2139"/>
        <v>35986622</v>
      </c>
      <c r="GV597" s="416"/>
      <c r="GW597" s="402"/>
      <c r="GX597" s="402"/>
      <c r="GY597" s="402"/>
      <c r="GZ597" s="402"/>
      <c r="HA597" s="402"/>
    </row>
    <row r="598" spans="1:209" ht="9.75" customHeight="1" x14ac:dyDescent="0.2">
      <c r="A598" s="417" t="str">
        <f t="shared" si="2118"/>
        <v>2018-19OCTOBERRYC</v>
      </c>
      <c r="B598" s="458" t="str">
        <f t="shared" si="2135"/>
        <v>2018-19</v>
      </c>
      <c r="C598" s="402" t="s">
        <v>643</v>
      </c>
      <c r="D598" s="402" t="s">
        <v>656</v>
      </c>
      <c r="E598" s="402" t="s">
        <v>466</v>
      </c>
      <c r="F598" s="478" t="s">
        <v>453</v>
      </c>
      <c r="G598" s="478" t="s">
        <v>687</v>
      </c>
      <c r="H598" s="479">
        <v>104285</v>
      </c>
      <c r="I598" s="479">
        <v>66470</v>
      </c>
      <c r="J598" s="479">
        <v>489303</v>
      </c>
      <c r="K598" s="506">
        <v>7</v>
      </c>
      <c r="L598" s="506">
        <v>1</v>
      </c>
      <c r="M598" s="479" t="s">
        <v>152</v>
      </c>
      <c r="N598" s="506">
        <v>47</v>
      </c>
      <c r="O598" s="506">
        <v>102</v>
      </c>
      <c r="P598" s="479" t="s">
        <v>152</v>
      </c>
      <c r="Q598" s="479" t="s">
        <v>152</v>
      </c>
      <c r="R598" s="479" t="s">
        <v>152</v>
      </c>
      <c r="S598" s="479">
        <v>70611</v>
      </c>
      <c r="T598" s="479">
        <v>6386</v>
      </c>
      <c r="U598" s="479">
        <v>4258</v>
      </c>
      <c r="V598" s="479">
        <v>40018</v>
      </c>
      <c r="W598" s="479">
        <v>13161</v>
      </c>
      <c r="X598" s="479">
        <v>2289</v>
      </c>
      <c r="Y598" s="479">
        <v>3090355</v>
      </c>
      <c r="Z598" s="479">
        <v>484</v>
      </c>
      <c r="AA598" s="479">
        <v>874</v>
      </c>
      <c r="AB598" s="479">
        <v>3198992</v>
      </c>
      <c r="AC598" s="479">
        <v>751</v>
      </c>
      <c r="AD598" s="479">
        <v>1378</v>
      </c>
      <c r="AE598" s="479">
        <v>60080494</v>
      </c>
      <c r="AF598" s="479">
        <v>1501</v>
      </c>
      <c r="AG598" s="479">
        <v>3066</v>
      </c>
      <c r="AH598" s="479">
        <v>62466013</v>
      </c>
      <c r="AI598" s="479">
        <v>4746</v>
      </c>
      <c r="AJ598" s="479">
        <v>11327</v>
      </c>
      <c r="AK598" s="479">
        <v>12560857</v>
      </c>
      <c r="AL598" s="479">
        <v>5487</v>
      </c>
      <c r="AM598" s="479">
        <v>13632</v>
      </c>
      <c r="AN598" s="479"/>
      <c r="AO598" s="479"/>
      <c r="AP598" s="479"/>
      <c r="AQ598" s="479"/>
      <c r="AR598" s="479"/>
      <c r="AS598" s="479"/>
      <c r="AT598" s="479">
        <v>4480</v>
      </c>
      <c r="AU598" s="479">
        <v>98</v>
      </c>
      <c r="AV598" s="479">
        <v>2949</v>
      </c>
      <c r="AW598" s="479">
        <v>521</v>
      </c>
      <c r="AX598" s="479">
        <v>46</v>
      </c>
      <c r="AY598" s="479">
        <v>1387</v>
      </c>
      <c r="AZ598" s="479">
        <v>2208</v>
      </c>
      <c r="BA598" s="479"/>
      <c r="BB598" s="479"/>
      <c r="BC598" s="479"/>
      <c r="BD598" s="479"/>
      <c r="BE598" s="479"/>
      <c r="BF598" s="479"/>
      <c r="BG598" s="479"/>
      <c r="BH598" s="479"/>
      <c r="BI598" s="479">
        <v>41784</v>
      </c>
      <c r="BJ598" s="479">
        <v>2224</v>
      </c>
      <c r="BK598" s="479">
        <v>22123</v>
      </c>
      <c r="BL598" s="479">
        <v>66131</v>
      </c>
      <c r="BM598" s="479">
        <v>14956</v>
      </c>
      <c r="BN598" s="479">
        <v>10642</v>
      </c>
      <c r="BO598" s="479">
        <v>9812</v>
      </c>
      <c r="BP598" s="479">
        <v>7197</v>
      </c>
      <c r="BQ598" s="479">
        <v>61705</v>
      </c>
      <c r="BR598" s="479">
        <v>45486</v>
      </c>
      <c r="BS598" s="479">
        <v>25051</v>
      </c>
      <c r="BT598" s="479">
        <v>14232</v>
      </c>
      <c r="BU598" s="479">
        <v>4080</v>
      </c>
      <c r="BV598" s="479">
        <v>2463</v>
      </c>
      <c r="BW598" s="479"/>
      <c r="BX598" s="479"/>
      <c r="BY598" s="479"/>
      <c r="BZ598" s="479"/>
      <c r="CA598" s="479"/>
      <c r="CB598" s="479"/>
      <c r="CC598" s="479"/>
      <c r="CD598" s="479"/>
      <c r="CE598" s="479"/>
      <c r="CF598" s="479"/>
      <c r="CG598" s="479"/>
      <c r="CH598" s="479"/>
      <c r="CI598" s="479"/>
      <c r="CJ598" s="479"/>
      <c r="CK598" s="479"/>
      <c r="CL598" s="479"/>
      <c r="CM598" s="479"/>
      <c r="CN598" s="479"/>
      <c r="CO598" s="479"/>
      <c r="CP598" s="479"/>
      <c r="CQ598" s="479"/>
      <c r="CR598" s="479"/>
      <c r="CS598" s="479"/>
      <c r="CT598" s="479"/>
      <c r="CU598" s="479"/>
      <c r="CV598" s="479"/>
      <c r="CW598" s="479"/>
      <c r="CX598" s="479"/>
      <c r="CY598" s="479"/>
      <c r="CZ598" s="479"/>
      <c r="DA598" s="479"/>
      <c r="DB598" s="479"/>
      <c r="DC598" s="479"/>
      <c r="DD598" s="479"/>
      <c r="DE598" s="479"/>
      <c r="DF598" s="479"/>
      <c r="DG598" s="479"/>
      <c r="DH598" s="479"/>
      <c r="DI598" s="479"/>
      <c r="DJ598" s="479"/>
      <c r="DK598" s="479">
        <v>489</v>
      </c>
      <c r="DL598" s="479">
        <v>129877</v>
      </c>
      <c r="DM598" s="479">
        <v>266</v>
      </c>
      <c r="DN598" s="479">
        <v>449</v>
      </c>
      <c r="DO598" s="479">
        <v>6038</v>
      </c>
      <c r="DP598" s="479">
        <v>236804</v>
      </c>
      <c r="DQ598" s="479">
        <v>39</v>
      </c>
      <c r="DR598" s="479">
        <v>71</v>
      </c>
      <c r="DS598" s="479"/>
      <c r="DT598" s="479"/>
      <c r="DU598" s="479"/>
      <c r="DV598" s="479"/>
      <c r="DW598" s="479"/>
      <c r="DX598" s="479"/>
      <c r="DY598" s="479"/>
      <c r="DZ598" s="479"/>
      <c r="EA598" s="479"/>
      <c r="EB598" s="479"/>
      <c r="EC598" s="479"/>
      <c r="ED598" s="479"/>
      <c r="EE598" s="479"/>
      <c r="EF598" s="479"/>
      <c r="EG598" s="479" t="s">
        <v>152</v>
      </c>
      <c r="EH598" s="479" t="s">
        <v>152</v>
      </c>
      <c r="EI598" s="479">
        <v>33</v>
      </c>
      <c r="EJ598" s="479">
        <v>894</v>
      </c>
      <c r="EK598" s="479">
        <v>666</v>
      </c>
      <c r="EL598" s="479">
        <v>58</v>
      </c>
      <c r="EM598" s="479">
        <v>1161</v>
      </c>
      <c r="EN598" s="479">
        <v>7662152</v>
      </c>
      <c r="EO598" s="479">
        <v>8571</v>
      </c>
      <c r="EP598" s="479">
        <v>21224</v>
      </c>
      <c r="EQ598" s="479">
        <v>6421110</v>
      </c>
      <c r="ER598" s="479">
        <v>9641</v>
      </c>
      <c r="ES598" s="479">
        <v>21888</v>
      </c>
      <c r="ET598" s="479">
        <v>931161</v>
      </c>
      <c r="EU598" s="479">
        <v>16055</v>
      </c>
      <c r="EV598" s="479">
        <v>36742</v>
      </c>
      <c r="EW598" s="479">
        <v>13363951</v>
      </c>
      <c r="EX598" s="479">
        <v>11511</v>
      </c>
      <c r="EY598" s="479">
        <v>26881</v>
      </c>
      <c r="EZ598" s="476"/>
      <c r="FA598" s="446">
        <f t="shared" si="2119"/>
        <v>10</v>
      </c>
      <c r="FB598" s="417">
        <f t="shared" si="2120"/>
        <v>2018</v>
      </c>
      <c r="FC598" s="448">
        <f t="shared" si="2121"/>
        <v>43374</v>
      </c>
      <c r="FD598" s="449">
        <f t="shared" si="2122"/>
        <v>31</v>
      </c>
      <c r="FE598" s="450"/>
      <c r="FF598" s="450"/>
      <c r="FG598" s="450"/>
      <c r="FH598" s="452">
        <f t="shared" si="2123"/>
        <v>2.3419981208894458</v>
      </c>
      <c r="FI598" s="452">
        <f t="shared" si="2124"/>
        <v>1.6664578766050735</v>
      </c>
      <c r="FJ598" s="452">
        <f t="shared" si="2125"/>
        <v>2.3043682480037577</v>
      </c>
      <c r="FK598" s="452">
        <f t="shared" si="2126"/>
        <v>1.6902301550023484</v>
      </c>
      <c r="FL598" s="452">
        <f t="shared" si="2127"/>
        <v>1.5419311309910539</v>
      </c>
      <c r="FM598" s="452">
        <f t="shared" si="2128"/>
        <v>1.1366385126692988</v>
      </c>
      <c r="FN598" s="452">
        <f t="shared" si="2129"/>
        <v>1.9034267912772587</v>
      </c>
      <c r="FO598" s="452">
        <f t="shared" si="2130"/>
        <v>1.081376795076362</v>
      </c>
      <c r="FP598" s="452">
        <f t="shared" si="2131"/>
        <v>1.7824377457404981</v>
      </c>
      <c r="FQ598" s="452">
        <f t="shared" si="2132"/>
        <v>1.0760157273918742</v>
      </c>
      <c r="FR598" s="453"/>
      <c r="FS598" s="446">
        <f t="shared" si="2138"/>
        <v>66470</v>
      </c>
      <c r="FT598" s="446" t="str">
        <f t="shared" si="2138"/>
        <v>-</v>
      </c>
      <c r="FU598" s="446">
        <f t="shared" si="2138"/>
        <v>3124090</v>
      </c>
      <c r="FV598" s="446">
        <f t="shared" si="2138"/>
        <v>6779940</v>
      </c>
      <c r="FW598" s="446">
        <f t="shared" si="2138"/>
        <v>5581364</v>
      </c>
      <c r="FX598" s="446">
        <f t="shared" si="2138"/>
        <v>5867524</v>
      </c>
      <c r="FY598" s="446">
        <f t="shared" si="2138"/>
        <v>122695188</v>
      </c>
      <c r="FZ598" s="446">
        <f t="shared" si="2138"/>
        <v>149074647</v>
      </c>
      <c r="GA598" s="446">
        <f t="shared" si="2138"/>
        <v>31203648</v>
      </c>
      <c r="GB598" s="446"/>
      <c r="GC598" s="446"/>
      <c r="GD598" s="446"/>
      <c r="GE598" s="446"/>
      <c r="GF598" s="446"/>
      <c r="GG598" s="446"/>
      <c r="GH598" s="446"/>
      <c r="GI598" s="446"/>
      <c r="GJ598" s="446"/>
      <c r="GK598" s="446"/>
      <c r="GL598" s="446"/>
      <c r="GM598" s="446"/>
      <c r="GN598" s="446"/>
      <c r="GO598" s="446">
        <f t="shared" si="2139"/>
        <v>219561</v>
      </c>
      <c r="GP598" s="446">
        <f t="shared" si="2139"/>
        <v>428698</v>
      </c>
      <c r="GQ598" s="446">
        <f t="shared" si="2139"/>
        <v>0</v>
      </c>
      <c r="GR598" s="446">
        <f t="shared" si="2139"/>
        <v>18974256</v>
      </c>
      <c r="GS598" s="446">
        <f t="shared" si="2139"/>
        <v>14577408</v>
      </c>
      <c r="GT598" s="446">
        <f t="shared" si="2139"/>
        <v>2131036</v>
      </c>
      <c r="GU598" s="446">
        <f t="shared" si="2139"/>
        <v>31208841</v>
      </c>
      <c r="GV598" s="416"/>
      <c r="GW598" s="402"/>
      <c r="GX598" s="402"/>
      <c r="GY598" s="402"/>
      <c r="GZ598" s="402"/>
      <c r="HA598" s="402"/>
    </row>
    <row r="599" spans="1:209" ht="9.75" customHeight="1" x14ac:dyDescent="0.2">
      <c r="A599" s="417" t="str">
        <f t="shared" si="2118"/>
        <v>2018-19OCTOBERR1F</v>
      </c>
      <c r="B599" s="458" t="str">
        <f t="shared" si="2135"/>
        <v>2018-19</v>
      </c>
      <c r="C599" s="402" t="s">
        <v>643</v>
      </c>
      <c r="D599" s="402" t="s">
        <v>663</v>
      </c>
      <c r="E599" s="402" t="s">
        <v>662</v>
      </c>
      <c r="F599" s="478" t="s">
        <v>458</v>
      </c>
      <c r="G599" s="478" t="s">
        <v>688</v>
      </c>
      <c r="H599" s="479">
        <v>2680</v>
      </c>
      <c r="I599" s="479">
        <v>1518</v>
      </c>
      <c r="J599" s="479">
        <v>14366</v>
      </c>
      <c r="K599" s="506">
        <v>9</v>
      </c>
      <c r="L599" s="506">
        <v>1</v>
      </c>
      <c r="M599" s="479" t="s">
        <v>152</v>
      </c>
      <c r="N599" s="506">
        <v>46</v>
      </c>
      <c r="O599" s="506">
        <v>113</v>
      </c>
      <c r="P599" s="479" t="s">
        <v>152</v>
      </c>
      <c r="Q599" s="479" t="s">
        <v>152</v>
      </c>
      <c r="R599" s="479" t="s">
        <v>152</v>
      </c>
      <c r="S599" s="479">
        <v>1727</v>
      </c>
      <c r="T599" s="479">
        <v>71</v>
      </c>
      <c r="U599" s="479">
        <v>44</v>
      </c>
      <c r="V599" s="479">
        <v>799</v>
      </c>
      <c r="W599" s="479">
        <v>603</v>
      </c>
      <c r="X599" s="479">
        <v>74</v>
      </c>
      <c r="Y599" s="479">
        <v>54820</v>
      </c>
      <c r="Z599" s="479">
        <v>772</v>
      </c>
      <c r="AA599" s="479">
        <v>1580</v>
      </c>
      <c r="AB599" s="479">
        <v>43772</v>
      </c>
      <c r="AC599" s="479">
        <v>995</v>
      </c>
      <c r="AD599" s="479">
        <v>2321</v>
      </c>
      <c r="AE599" s="479">
        <v>739277</v>
      </c>
      <c r="AF599" s="479">
        <v>925</v>
      </c>
      <c r="AG599" s="479">
        <v>2571</v>
      </c>
      <c r="AH599" s="479">
        <v>2269486</v>
      </c>
      <c r="AI599" s="479">
        <v>3764</v>
      </c>
      <c r="AJ599" s="479">
        <v>10744</v>
      </c>
      <c r="AK599" s="479">
        <v>207772</v>
      </c>
      <c r="AL599" s="479">
        <v>2808</v>
      </c>
      <c r="AM599" s="479">
        <v>11541</v>
      </c>
      <c r="AN599" s="479"/>
      <c r="AO599" s="479"/>
      <c r="AP599" s="479"/>
      <c r="AQ599" s="479"/>
      <c r="AR599" s="479"/>
      <c r="AS599" s="479"/>
      <c r="AT599" s="479">
        <v>106</v>
      </c>
      <c r="AU599" s="479">
        <v>2</v>
      </c>
      <c r="AV599" s="479">
        <v>6</v>
      </c>
      <c r="AW599" s="479">
        <v>7</v>
      </c>
      <c r="AX599" s="479">
        <v>4</v>
      </c>
      <c r="AY599" s="479">
        <v>94</v>
      </c>
      <c r="AZ599" s="479">
        <v>0</v>
      </c>
      <c r="BA599" s="479"/>
      <c r="BB599" s="479"/>
      <c r="BC599" s="479"/>
      <c r="BD599" s="479"/>
      <c r="BE599" s="479"/>
      <c r="BF599" s="479"/>
      <c r="BG599" s="479"/>
      <c r="BH599" s="479"/>
      <c r="BI599" s="479">
        <v>1149</v>
      </c>
      <c r="BJ599" s="479">
        <v>29</v>
      </c>
      <c r="BK599" s="479">
        <v>443</v>
      </c>
      <c r="BL599" s="479">
        <v>1621</v>
      </c>
      <c r="BM599" s="479">
        <v>106</v>
      </c>
      <c r="BN599" s="479">
        <v>95</v>
      </c>
      <c r="BO599" s="479">
        <v>55</v>
      </c>
      <c r="BP599" s="479">
        <v>53</v>
      </c>
      <c r="BQ599" s="479">
        <v>933</v>
      </c>
      <c r="BR599" s="479">
        <v>873</v>
      </c>
      <c r="BS599" s="479">
        <v>803</v>
      </c>
      <c r="BT599" s="479">
        <v>627</v>
      </c>
      <c r="BU599" s="479">
        <v>219</v>
      </c>
      <c r="BV599" s="479">
        <v>75</v>
      </c>
      <c r="BW599" s="479"/>
      <c r="BX599" s="479"/>
      <c r="BY599" s="479"/>
      <c r="BZ599" s="479"/>
      <c r="CA599" s="479"/>
      <c r="CB599" s="479"/>
      <c r="CC599" s="479"/>
      <c r="CD599" s="479"/>
      <c r="CE599" s="479"/>
      <c r="CF599" s="479"/>
      <c r="CG599" s="479"/>
      <c r="CH599" s="479"/>
      <c r="CI599" s="479"/>
      <c r="CJ599" s="479"/>
      <c r="CK599" s="479"/>
      <c r="CL599" s="479"/>
      <c r="CM599" s="479"/>
      <c r="CN599" s="479"/>
      <c r="CO599" s="479"/>
      <c r="CP599" s="479"/>
      <c r="CQ599" s="479"/>
      <c r="CR599" s="479"/>
      <c r="CS599" s="479"/>
      <c r="CT599" s="479"/>
      <c r="CU599" s="479"/>
      <c r="CV599" s="479"/>
      <c r="CW599" s="479"/>
      <c r="CX599" s="479"/>
      <c r="CY599" s="479"/>
      <c r="CZ599" s="479"/>
      <c r="DA599" s="479"/>
      <c r="DB599" s="479"/>
      <c r="DC599" s="479"/>
      <c r="DD599" s="479"/>
      <c r="DE599" s="479"/>
      <c r="DF599" s="479"/>
      <c r="DG599" s="479"/>
      <c r="DH599" s="479"/>
      <c r="DI599" s="479"/>
      <c r="DJ599" s="479"/>
      <c r="DK599" s="479">
        <v>8</v>
      </c>
      <c r="DL599" s="479">
        <v>2967</v>
      </c>
      <c r="DM599" s="479">
        <v>371</v>
      </c>
      <c r="DN599" s="479">
        <v>796</v>
      </c>
      <c r="DO599" s="479">
        <v>46</v>
      </c>
      <c r="DP599" s="479">
        <v>11234</v>
      </c>
      <c r="DQ599" s="479">
        <v>244</v>
      </c>
      <c r="DR599" s="479">
        <v>144</v>
      </c>
      <c r="DS599" s="479"/>
      <c r="DT599" s="479"/>
      <c r="DU599" s="479"/>
      <c r="DV599" s="479"/>
      <c r="DW599" s="479"/>
      <c r="DX599" s="479"/>
      <c r="DY599" s="479"/>
      <c r="DZ599" s="479"/>
      <c r="EA599" s="479"/>
      <c r="EB599" s="479"/>
      <c r="EC599" s="479"/>
      <c r="ED599" s="479"/>
      <c r="EE599" s="479"/>
      <c r="EF599" s="479"/>
      <c r="EG599" s="479" t="s">
        <v>152</v>
      </c>
      <c r="EH599" s="479" t="s">
        <v>152</v>
      </c>
      <c r="EI599" s="479">
        <v>23</v>
      </c>
      <c r="EJ599" s="479">
        <v>40</v>
      </c>
      <c r="EK599" s="479">
        <v>40</v>
      </c>
      <c r="EL599" s="479">
        <v>0</v>
      </c>
      <c r="EM599" s="479">
        <v>18</v>
      </c>
      <c r="EN599" s="479">
        <v>201333</v>
      </c>
      <c r="EO599" s="479">
        <v>5033</v>
      </c>
      <c r="EP599" s="479">
        <v>13164</v>
      </c>
      <c r="EQ599" s="479">
        <v>332134</v>
      </c>
      <c r="ER599" s="479">
        <v>8303</v>
      </c>
      <c r="ES599" s="479">
        <v>18424</v>
      </c>
      <c r="ET599" s="479">
        <v>0</v>
      </c>
      <c r="EU599" s="479">
        <v>0</v>
      </c>
      <c r="EV599" s="479">
        <v>0</v>
      </c>
      <c r="EW599" s="479">
        <v>138621</v>
      </c>
      <c r="EX599" s="479">
        <v>7701</v>
      </c>
      <c r="EY599" s="479">
        <v>20771</v>
      </c>
      <c r="EZ599" s="476"/>
      <c r="FA599" s="446">
        <f t="shared" si="2119"/>
        <v>10</v>
      </c>
      <c r="FB599" s="417">
        <f t="shared" si="2120"/>
        <v>2018</v>
      </c>
      <c r="FC599" s="448">
        <f t="shared" si="2121"/>
        <v>43374</v>
      </c>
      <c r="FD599" s="449">
        <f t="shared" si="2122"/>
        <v>31</v>
      </c>
      <c r="FE599" s="450"/>
      <c r="FF599" s="450"/>
      <c r="FG599" s="450"/>
      <c r="FH599" s="452">
        <f t="shared" si="2123"/>
        <v>1.4929577464788732</v>
      </c>
      <c r="FI599" s="452">
        <f t="shared" si="2124"/>
        <v>1.3380281690140845</v>
      </c>
      <c r="FJ599" s="452">
        <f t="shared" si="2125"/>
        <v>1.25</v>
      </c>
      <c r="FK599" s="452">
        <f t="shared" si="2126"/>
        <v>1.2045454545454546</v>
      </c>
      <c r="FL599" s="452">
        <f t="shared" si="2127"/>
        <v>1.1677096370463078</v>
      </c>
      <c r="FM599" s="452">
        <f t="shared" si="2128"/>
        <v>1.0926157697121401</v>
      </c>
      <c r="FN599" s="452">
        <f t="shared" si="2129"/>
        <v>1.3316749585406302</v>
      </c>
      <c r="FO599" s="452">
        <f t="shared" si="2130"/>
        <v>1.0398009950248757</v>
      </c>
      <c r="FP599" s="452">
        <f t="shared" si="2131"/>
        <v>2.9594594594594597</v>
      </c>
      <c r="FQ599" s="452">
        <f t="shared" si="2132"/>
        <v>1.0135135135135136</v>
      </c>
      <c r="FR599" s="453"/>
      <c r="FS599" s="446">
        <f t="shared" si="2138"/>
        <v>1518</v>
      </c>
      <c r="FT599" s="446" t="str">
        <f t="shared" si="2138"/>
        <v>-</v>
      </c>
      <c r="FU599" s="446">
        <f t="shared" si="2138"/>
        <v>69828</v>
      </c>
      <c r="FV599" s="446">
        <f t="shared" si="2138"/>
        <v>171534</v>
      </c>
      <c r="FW599" s="446">
        <f t="shared" si="2138"/>
        <v>112180</v>
      </c>
      <c r="FX599" s="446">
        <f t="shared" si="2138"/>
        <v>102124</v>
      </c>
      <c r="FY599" s="446">
        <f t="shared" si="2138"/>
        <v>2054229</v>
      </c>
      <c r="FZ599" s="446">
        <f t="shared" si="2138"/>
        <v>6478632</v>
      </c>
      <c r="GA599" s="446">
        <f t="shared" si="2138"/>
        <v>854034</v>
      </c>
      <c r="GB599" s="446"/>
      <c r="GC599" s="446"/>
      <c r="GD599" s="446"/>
      <c r="GE599" s="446"/>
      <c r="GF599" s="446"/>
      <c r="GG599" s="446"/>
      <c r="GH599" s="446"/>
      <c r="GI599" s="446"/>
      <c r="GJ599" s="446"/>
      <c r="GK599" s="446"/>
      <c r="GL599" s="446"/>
      <c r="GM599" s="446"/>
      <c r="GN599" s="446"/>
      <c r="GO599" s="446">
        <f t="shared" si="2139"/>
        <v>6368</v>
      </c>
      <c r="GP599" s="446">
        <f t="shared" si="2139"/>
        <v>6624</v>
      </c>
      <c r="GQ599" s="446">
        <f t="shared" si="2139"/>
        <v>0</v>
      </c>
      <c r="GR599" s="446">
        <f t="shared" si="2139"/>
        <v>526560</v>
      </c>
      <c r="GS599" s="446">
        <f t="shared" si="2139"/>
        <v>736960</v>
      </c>
      <c r="GT599" s="446">
        <f t="shared" si="2139"/>
        <v>0</v>
      </c>
      <c r="GU599" s="446">
        <f t="shared" si="2139"/>
        <v>373878</v>
      </c>
      <c r="GV599" s="416"/>
      <c r="GW599" s="402"/>
      <c r="GX599" s="402"/>
      <c r="GY599" s="402"/>
      <c r="GZ599" s="402"/>
      <c r="HA599" s="402"/>
    </row>
    <row r="600" spans="1:209" ht="9.75" customHeight="1" x14ac:dyDescent="0.2">
      <c r="A600" s="493" t="str">
        <f t="shared" si="2118"/>
        <v>2018-19OCTOBERRRU</v>
      </c>
      <c r="B600" s="494" t="str">
        <f t="shared" si="2135"/>
        <v>2018-19</v>
      </c>
      <c r="C600" s="480" t="s">
        <v>643</v>
      </c>
      <c r="D600" s="480" t="s">
        <v>659</v>
      </c>
      <c r="E600" s="480" t="s">
        <v>467</v>
      </c>
      <c r="F600" s="495" t="s">
        <v>454</v>
      </c>
      <c r="G600" s="495" t="s">
        <v>689</v>
      </c>
      <c r="H600" s="496">
        <v>158598</v>
      </c>
      <c r="I600" s="496">
        <v>129009</v>
      </c>
      <c r="J600" s="496">
        <v>899974</v>
      </c>
      <c r="K600" s="507">
        <v>7</v>
      </c>
      <c r="L600" s="507">
        <v>0</v>
      </c>
      <c r="M600" s="496" t="s">
        <v>152</v>
      </c>
      <c r="N600" s="507">
        <v>53</v>
      </c>
      <c r="O600" s="507">
        <v>119</v>
      </c>
      <c r="P600" s="496" t="s">
        <v>152</v>
      </c>
      <c r="Q600" s="496" t="s">
        <v>152</v>
      </c>
      <c r="R600" s="496" t="s">
        <v>152</v>
      </c>
      <c r="S600" s="496">
        <v>102991</v>
      </c>
      <c r="T600" s="496">
        <v>10379</v>
      </c>
      <c r="U600" s="496">
        <v>7801</v>
      </c>
      <c r="V600" s="496">
        <v>56699</v>
      </c>
      <c r="W600" s="496">
        <v>21463</v>
      </c>
      <c r="X600" s="496">
        <v>1548</v>
      </c>
      <c r="Y600" s="496">
        <v>3804163</v>
      </c>
      <c r="Z600" s="496">
        <v>367</v>
      </c>
      <c r="AA600" s="496">
        <v>610</v>
      </c>
      <c r="AB600" s="496">
        <v>5135940</v>
      </c>
      <c r="AC600" s="496">
        <v>658</v>
      </c>
      <c r="AD600" s="496">
        <v>1128</v>
      </c>
      <c r="AE600" s="496">
        <v>59494481</v>
      </c>
      <c r="AF600" s="496">
        <v>1049</v>
      </c>
      <c r="AG600" s="496">
        <v>2108</v>
      </c>
      <c r="AH600" s="496">
        <v>60975914</v>
      </c>
      <c r="AI600" s="496">
        <v>2841</v>
      </c>
      <c r="AJ600" s="496">
        <v>6733</v>
      </c>
      <c r="AK600" s="496">
        <v>6457179</v>
      </c>
      <c r="AL600" s="496">
        <v>4171</v>
      </c>
      <c r="AM600" s="496">
        <v>9402</v>
      </c>
      <c r="AN600" s="496"/>
      <c r="AO600" s="496"/>
      <c r="AP600" s="496"/>
      <c r="AQ600" s="496"/>
      <c r="AR600" s="496"/>
      <c r="AS600" s="496"/>
      <c r="AT600" s="496">
        <v>6917</v>
      </c>
      <c r="AU600" s="496">
        <v>205</v>
      </c>
      <c r="AV600" s="496">
        <v>966</v>
      </c>
      <c r="AW600" s="496">
        <v>6266</v>
      </c>
      <c r="AX600" s="496">
        <v>214</v>
      </c>
      <c r="AY600" s="496">
        <v>5532</v>
      </c>
      <c r="AZ600" s="496">
        <v>0</v>
      </c>
      <c r="BA600" s="496"/>
      <c r="BB600" s="496"/>
      <c r="BC600" s="496"/>
      <c r="BD600" s="496"/>
      <c r="BE600" s="496"/>
      <c r="BF600" s="496"/>
      <c r="BG600" s="496"/>
      <c r="BH600" s="496"/>
      <c r="BI600" s="496">
        <v>63494</v>
      </c>
      <c r="BJ600" s="496">
        <v>6873</v>
      </c>
      <c r="BK600" s="496">
        <v>25707</v>
      </c>
      <c r="BL600" s="496">
        <v>96074</v>
      </c>
      <c r="BM600" s="496">
        <v>27356</v>
      </c>
      <c r="BN600" s="496">
        <v>21065</v>
      </c>
      <c r="BO600" s="496">
        <v>20534</v>
      </c>
      <c r="BP600" s="496">
        <v>16040</v>
      </c>
      <c r="BQ600" s="496">
        <v>83976</v>
      </c>
      <c r="BR600" s="496">
        <v>64117</v>
      </c>
      <c r="BS600" s="496">
        <v>34177</v>
      </c>
      <c r="BT600" s="496">
        <v>24115</v>
      </c>
      <c r="BU600" s="496">
        <v>2152</v>
      </c>
      <c r="BV600" s="496">
        <v>1643</v>
      </c>
      <c r="BW600" s="496"/>
      <c r="BX600" s="496"/>
      <c r="BY600" s="496"/>
      <c r="BZ600" s="496"/>
      <c r="CA600" s="496"/>
      <c r="CB600" s="496"/>
      <c r="CC600" s="496"/>
      <c r="CD600" s="496"/>
      <c r="CE600" s="496"/>
      <c r="CF600" s="496"/>
      <c r="CG600" s="496"/>
      <c r="CH600" s="496"/>
      <c r="CI600" s="496"/>
      <c r="CJ600" s="496"/>
      <c r="CK600" s="496"/>
      <c r="CL600" s="496"/>
      <c r="CM600" s="496"/>
      <c r="CN600" s="496"/>
      <c r="CO600" s="496"/>
      <c r="CP600" s="496"/>
      <c r="CQ600" s="496"/>
      <c r="CR600" s="496"/>
      <c r="CS600" s="496"/>
      <c r="CT600" s="496"/>
      <c r="CU600" s="496"/>
      <c r="CV600" s="496"/>
      <c r="CW600" s="496"/>
      <c r="CX600" s="496"/>
      <c r="CY600" s="496"/>
      <c r="CZ600" s="496"/>
      <c r="DA600" s="496"/>
      <c r="DB600" s="496"/>
      <c r="DC600" s="496"/>
      <c r="DD600" s="496"/>
      <c r="DE600" s="496"/>
      <c r="DF600" s="496"/>
      <c r="DG600" s="496"/>
      <c r="DH600" s="496"/>
      <c r="DI600" s="496"/>
      <c r="DJ600" s="496"/>
      <c r="DK600" s="496">
        <v>0</v>
      </c>
      <c r="DL600" s="496">
        <v>0</v>
      </c>
      <c r="DM600" s="496">
        <v>0</v>
      </c>
      <c r="DN600" s="496">
        <v>0</v>
      </c>
      <c r="DO600" s="496">
        <v>6087</v>
      </c>
      <c r="DP600" s="496">
        <v>376830</v>
      </c>
      <c r="DQ600" s="496">
        <v>62</v>
      </c>
      <c r="DR600" s="496">
        <v>123</v>
      </c>
      <c r="DS600" s="496"/>
      <c r="DT600" s="496"/>
      <c r="DU600" s="496"/>
      <c r="DV600" s="496"/>
      <c r="DW600" s="496"/>
      <c r="DX600" s="496"/>
      <c r="DY600" s="496"/>
      <c r="DZ600" s="496"/>
      <c r="EA600" s="496"/>
      <c r="EB600" s="496"/>
      <c r="EC600" s="496"/>
      <c r="ED600" s="496"/>
      <c r="EE600" s="496"/>
      <c r="EF600" s="496"/>
      <c r="EG600" s="496" t="s">
        <v>152</v>
      </c>
      <c r="EH600" s="496" t="s">
        <v>152</v>
      </c>
      <c r="EI600" s="496">
        <v>9</v>
      </c>
      <c r="EJ600" s="496">
        <v>684</v>
      </c>
      <c r="EK600" s="496">
        <v>1284</v>
      </c>
      <c r="EL600" s="496">
        <v>46</v>
      </c>
      <c r="EM600" s="496">
        <v>1359</v>
      </c>
      <c r="EN600" s="496">
        <v>3754201</v>
      </c>
      <c r="EO600" s="496">
        <v>5489</v>
      </c>
      <c r="EP600" s="496">
        <v>11539</v>
      </c>
      <c r="EQ600" s="496">
        <v>8748427</v>
      </c>
      <c r="ER600" s="496">
        <v>6813</v>
      </c>
      <c r="ES600" s="496">
        <v>12831</v>
      </c>
      <c r="ET600" s="496">
        <v>344485</v>
      </c>
      <c r="EU600" s="496">
        <v>7489</v>
      </c>
      <c r="EV600" s="496">
        <v>12556</v>
      </c>
      <c r="EW600" s="496">
        <v>11808296</v>
      </c>
      <c r="EX600" s="496">
        <v>8689</v>
      </c>
      <c r="EY600" s="496">
        <v>15778</v>
      </c>
      <c r="EZ600" s="497"/>
      <c r="FA600" s="482">
        <f t="shared" si="2119"/>
        <v>10</v>
      </c>
      <c r="FB600" s="493">
        <f t="shared" si="2120"/>
        <v>2018</v>
      </c>
      <c r="FC600" s="498">
        <f t="shared" si="2121"/>
        <v>43374</v>
      </c>
      <c r="FD600" s="499">
        <f t="shared" si="2122"/>
        <v>31</v>
      </c>
      <c r="FE600" s="500"/>
      <c r="FF600" s="500"/>
      <c r="FG600" s="500"/>
      <c r="FH600" s="481">
        <f t="shared" si="2123"/>
        <v>2.6357067154831872</v>
      </c>
      <c r="FI600" s="481">
        <f t="shared" si="2124"/>
        <v>2.0295789575103576</v>
      </c>
      <c r="FJ600" s="481">
        <f t="shared" si="2125"/>
        <v>2.6322266376105627</v>
      </c>
      <c r="FK600" s="481">
        <f t="shared" si="2126"/>
        <v>2.056146647865658</v>
      </c>
      <c r="FL600" s="481">
        <f t="shared" si="2127"/>
        <v>1.4810843224748231</v>
      </c>
      <c r="FM600" s="481">
        <f t="shared" si="2128"/>
        <v>1.130831231591386</v>
      </c>
      <c r="FN600" s="481">
        <f t="shared" si="2129"/>
        <v>1.5923682616596002</v>
      </c>
      <c r="FO600" s="481">
        <f t="shared" si="2130"/>
        <v>1.1235614778921865</v>
      </c>
      <c r="FP600" s="481">
        <f t="shared" si="2131"/>
        <v>1.3901808785529717</v>
      </c>
      <c r="FQ600" s="481">
        <f t="shared" si="2132"/>
        <v>1.0613695090439277</v>
      </c>
      <c r="FR600" s="501"/>
      <c r="FS600" s="482">
        <f t="shared" si="2138"/>
        <v>0</v>
      </c>
      <c r="FT600" s="482" t="str">
        <f t="shared" si="2138"/>
        <v>-</v>
      </c>
      <c r="FU600" s="482">
        <f t="shared" si="2138"/>
        <v>6837477</v>
      </c>
      <c r="FV600" s="482">
        <f t="shared" si="2138"/>
        <v>15352071</v>
      </c>
      <c r="FW600" s="482">
        <f t="shared" si="2138"/>
        <v>6331190</v>
      </c>
      <c r="FX600" s="482">
        <f t="shared" si="2138"/>
        <v>8799528</v>
      </c>
      <c r="FY600" s="482">
        <f t="shared" si="2138"/>
        <v>119521492</v>
      </c>
      <c r="FZ600" s="482">
        <f t="shared" si="2138"/>
        <v>144510379</v>
      </c>
      <c r="GA600" s="482">
        <f t="shared" si="2138"/>
        <v>14554296</v>
      </c>
      <c r="GB600" s="482"/>
      <c r="GC600" s="482"/>
      <c r="GD600" s="482"/>
      <c r="GE600" s="482"/>
      <c r="GF600" s="482"/>
      <c r="GG600" s="482"/>
      <c r="GH600" s="482"/>
      <c r="GI600" s="482"/>
      <c r="GJ600" s="482"/>
      <c r="GK600" s="482"/>
      <c r="GL600" s="482"/>
      <c r="GM600" s="482"/>
      <c r="GN600" s="482"/>
      <c r="GO600" s="482">
        <f t="shared" si="2139"/>
        <v>0</v>
      </c>
      <c r="GP600" s="482">
        <f t="shared" si="2139"/>
        <v>748701</v>
      </c>
      <c r="GQ600" s="482">
        <f t="shared" si="2139"/>
        <v>0</v>
      </c>
      <c r="GR600" s="482">
        <f t="shared" si="2139"/>
        <v>7892676</v>
      </c>
      <c r="GS600" s="482">
        <f t="shared" si="2139"/>
        <v>16475004</v>
      </c>
      <c r="GT600" s="482">
        <f t="shared" si="2139"/>
        <v>577576</v>
      </c>
      <c r="GU600" s="482">
        <f t="shared" si="2139"/>
        <v>21442302</v>
      </c>
      <c r="GV600" s="502"/>
      <c r="GW600" s="402"/>
      <c r="GX600" s="402"/>
      <c r="GY600" s="402"/>
      <c r="GZ600" s="402"/>
      <c r="HA600" s="402"/>
    </row>
    <row r="601" spans="1:209" ht="9.75" customHeight="1" x14ac:dyDescent="0.2">
      <c r="A601" s="417" t="str">
        <f t="shared" si="2118"/>
        <v>2018-19OCTOBERRX6</v>
      </c>
      <c r="B601" s="458" t="str">
        <f t="shared" si="2135"/>
        <v>2018-19</v>
      </c>
      <c r="C601" s="402" t="s">
        <v>643</v>
      </c>
      <c r="D601" s="402" t="s">
        <v>646</v>
      </c>
      <c r="E601" s="402" t="s">
        <v>645</v>
      </c>
      <c r="F601" s="478" t="s">
        <v>448</v>
      </c>
      <c r="G601" s="478" t="s">
        <v>690</v>
      </c>
      <c r="H601" s="479">
        <v>46082</v>
      </c>
      <c r="I601" s="479">
        <v>30496</v>
      </c>
      <c r="J601" s="479">
        <v>163331</v>
      </c>
      <c r="K601" s="506">
        <v>5</v>
      </c>
      <c r="L601" s="506">
        <v>1</v>
      </c>
      <c r="M601" s="479" t="s">
        <v>152</v>
      </c>
      <c r="N601" s="506">
        <v>20</v>
      </c>
      <c r="O601" s="506">
        <v>48</v>
      </c>
      <c r="P601" s="479" t="s">
        <v>152</v>
      </c>
      <c r="Q601" s="479" t="s">
        <v>152</v>
      </c>
      <c r="R601" s="479" t="s">
        <v>152</v>
      </c>
      <c r="S601" s="479">
        <v>34909</v>
      </c>
      <c r="T601" s="479">
        <v>2497</v>
      </c>
      <c r="U601" s="479">
        <v>1647</v>
      </c>
      <c r="V601" s="479">
        <v>18200</v>
      </c>
      <c r="W601" s="479">
        <v>9578</v>
      </c>
      <c r="X601" s="479">
        <v>460</v>
      </c>
      <c r="Y601" s="479">
        <v>934635</v>
      </c>
      <c r="Z601" s="479">
        <v>374</v>
      </c>
      <c r="AA601" s="479">
        <v>634</v>
      </c>
      <c r="AB601" s="479">
        <v>778795</v>
      </c>
      <c r="AC601" s="479">
        <v>473</v>
      </c>
      <c r="AD601" s="479">
        <v>832</v>
      </c>
      <c r="AE601" s="479">
        <v>22574527</v>
      </c>
      <c r="AF601" s="479">
        <v>1240</v>
      </c>
      <c r="AG601" s="479">
        <v>2588</v>
      </c>
      <c r="AH601" s="479">
        <v>41716936</v>
      </c>
      <c r="AI601" s="479">
        <v>4355</v>
      </c>
      <c r="AJ601" s="479">
        <v>10241</v>
      </c>
      <c r="AK601" s="479">
        <v>2025211</v>
      </c>
      <c r="AL601" s="479">
        <v>4403</v>
      </c>
      <c r="AM601" s="479">
        <v>11190</v>
      </c>
      <c r="AN601" s="479"/>
      <c r="AO601" s="479"/>
      <c r="AP601" s="479"/>
      <c r="AQ601" s="479"/>
      <c r="AR601" s="479"/>
      <c r="AS601" s="479"/>
      <c r="AT601" s="479">
        <v>1701</v>
      </c>
      <c r="AU601" s="479">
        <v>34</v>
      </c>
      <c r="AV601" s="479">
        <v>254</v>
      </c>
      <c r="AW601" s="479">
        <v>2207</v>
      </c>
      <c r="AX601" s="479">
        <v>153</v>
      </c>
      <c r="AY601" s="479">
        <v>1260</v>
      </c>
      <c r="AZ601" s="479">
        <v>0</v>
      </c>
      <c r="BA601" s="479"/>
      <c r="BB601" s="479"/>
      <c r="BC601" s="479"/>
      <c r="BD601" s="479"/>
      <c r="BE601" s="479"/>
      <c r="BF601" s="479"/>
      <c r="BG601" s="479"/>
      <c r="BH601" s="479"/>
      <c r="BI601" s="479">
        <v>20128</v>
      </c>
      <c r="BJ601" s="479">
        <v>4040</v>
      </c>
      <c r="BK601" s="479">
        <v>9040</v>
      </c>
      <c r="BL601" s="479">
        <v>33208</v>
      </c>
      <c r="BM601" s="479">
        <v>4824</v>
      </c>
      <c r="BN601" s="479">
        <v>4009</v>
      </c>
      <c r="BO601" s="479">
        <v>3163</v>
      </c>
      <c r="BP601" s="479">
        <v>2675</v>
      </c>
      <c r="BQ601" s="479">
        <v>24235</v>
      </c>
      <c r="BR601" s="479">
        <v>20677</v>
      </c>
      <c r="BS601" s="479">
        <v>14337</v>
      </c>
      <c r="BT601" s="479">
        <v>9406</v>
      </c>
      <c r="BU601" s="479">
        <v>735</v>
      </c>
      <c r="BV601" s="479">
        <v>462</v>
      </c>
      <c r="BW601" s="479"/>
      <c r="BX601" s="479"/>
      <c r="BY601" s="479"/>
      <c r="BZ601" s="479"/>
      <c r="CA601" s="479"/>
      <c r="CB601" s="479"/>
      <c r="CC601" s="479"/>
      <c r="CD601" s="479"/>
      <c r="CE601" s="479"/>
      <c r="CF601" s="479"/>
      <c r="CG601" s="479"/>
      <c r="CH601" s="479"/>
      <c r="CI601" s="479"/>
      <c r="CJ601" s="479"/>
      <c r="CK601" s="479"/>
      <c r="CL601" s="479"/>
      <c r="CM601" s="479"/>
      <c r="CN601" s="479"/>
      <c r="CO601" s="479"/>
      <c r="CP601" s="479"/>
      <c r="CQ601" s="479"/>
      <c r="CR601" s="479"/>
      <c r="CS601" s="479"/>
      <c r="CT601" s="479"/>
      <c r="CU601" s="479"/>
      <c r="CV601" s="479"/>
      <c r="CW601" s="479"/>
      <c r="CX601" s="479"/>
      <c r="CY601" s="479"/>
      <c r="CZ601" s="479"/>
      <c r="DA601" s="479"/>
      <c r="DB601" s="479"/>
      <c r="DC601" s="479"/>
      <c r="DD601" s="479"/>
      <c r="DE601" s="479"/>
      <c r="DF601" s="479"/>
      <c r="DG601" s="479"/>
      <c r="DH601" s="479"/>
      <c r="DI601" s="479"/>
      <c r="DJ601" s="479"/>
      <c r="DK601" s="479">
        <v>86</v>
      </c>
      <c r="DL601" s="479">
        <v>33975</v>
      </c>
      <c r="DM601" s="479">
        <v>395</v>
      </c>
      <c r="DN601" s="479">
        <v>622</v>
      </c>
      <c r="DO601" s="479">
        <v>1464</v>
      </c>
      <c r="DP601" s="479">
        <v>43122</v>
      </c>
      <c r="DQ601" s="479">
        <v>29</v>
      </c>
      <c r="DR601" s="479">
        <v>58</v>
      </c>
      <c r="DS601" s="479"/>
      <c r="DT601" s="479"/>
      <c r="DU601" s="479"/>
      <c r="DV601" s="479"/>
      <c r="DW601" s="479"/>
      <c r="DX601" s="479"/>
      <c r="DY601" s="479"/>
      <c r="DZ601" s="479"/>
      <c r="EA601" s="479"/>
      <c r="EB601" s="479"/>
      <c r="EC601" s="479"/>
      <c r="ED601" s="479"/>
      <c r="EE601" s="479"/>
      <c r="EF601" s="479"/>
      <c r="EG601" s="479" t="s">
        <v>152</v>
      </c>
      <c r="EH601" s="479" t="s">
        <v>152</v>
      </c>
      <c r="EI601" s="479">
        <v>0</v>
      </c>
      <c r="EJ601" s="479">
        <v>0</v>
      </c>
      <c r="EK601" s="479">
        <v>2281</v>
      </c>
      <c r="EL601" s="479">
        <v>0</v>
      </c>
      <c r="EM601" s="479">
        <v>164</v>
      </c>
      <c r="EN601" s="479">
        <v>0</v>
      </c>
      <c r="EO601" s="479">
        <v>0</v>
      </c>
      <c r="EP601" s="479">
        <v>0</v>
      </c>
      <c r="EQ601" s="479">
        <v>15047696</v>
      </c>
      <c r="ER601" s="479">
        <v>6597</v>
      </c>
      <c r="ES601" s="479">
        <v>12939</v>
      </c>
      <c r="ET601" s="479">
        <v>0</v>
      </c>
      <c r="EU601" s="479">
        <v>0</v>
      </c>
      <c r="EV601" s="479">
        <v>0</v>
      </c>
      <c r="EW601" s="479">
        <v>1724260</v>
      </c>
      <c r="EX601" s="479">
        <v>10514</v>
      </c>
      <c r="EY601" s="479">
        <v>21800</v>
      </c>
      <c r="EZ601" s="476"/>
      <c r="FA601" s="446">
        <f t="shared" si="2119"/>
        <v>10</v>
      </c>
      <c r="FB601" s="417">
        <f t="shared" si="2120"/>
        <v>2018</v>
      </c>
      <c r="FC601" s="448">
        <f t="shared" si="2121"/>
        <v>43374</v>
      </c>
      <c r="FD601" s="449">
        <f t="shared" si="2122"/>
        <v>31</v>
      </c>
      <c r="FE601" s="450"/>
      <c r="FF601" s="450"/>
      <c r="FG601" s="450"/>
      <c r="FH601" s="452">
        <f t="shared" si="2123"/>
        <v>1.9319183019623549</v>
      </c>
      <c r="FI601" s="452">
        <f t="shared" si="2124"/>
        <v>1.6055266319583501</v>
      </c>
      <c r="FJ601" s="452">
        <f t="shared" si="2125"/>
        <v>1.9204614450516091</v>
      </c>
      <c r="FK601" s="452">
        <f t="shared" si="2126"/>
        <v>1.6241651487553126</v>
      </c>
      <c r="FL601" s="452">
        <f t="shared" si="2127"/>
        <v>1.3315934065934065</v>
      </c>
      <c r="FM601" s="452">
        <f t="shared" si="2128"/>
        <v>1.1360989010989011</v>
      </c>
      <c r="FN601" s="452">
        <f t="shared" si="2129"/>
        <v>1.4968678220922949</v>
      </c>
      <c r="FO601" s="452">
        <f t="shared" si="2130"/>
        <v>0.98204217999582377</v>
      </c>
      <c r="FP601" s="452">
        <f t="shared" si="2131"/>
        <v>1.5978260869565217</v>
      </c>
      <c r="FQ601" s="452">
        <f t="shared" si="2132"/>
        <v>1.0043478260869565</v>
      </c>
      <c r="FR601" s="453"/>
      <c r="FS601" s="446">
        <f t="shared" si="2138"/>
        <v>30496</v>
      </c>
      <c r="FT601" s="446" t="str">
        <f t="shared" si="2138"/>
        <v>-</v>
      </c>
      <c r="FU601" s="446">
        <f t="shared" si="2138"/>
        <v>609920</v>
      </c>
      <c r="FV601" s="446">
        <f t="shared" si="2138"/>
        <v>1463808</v>
      </c>
      <c r="FW601" s="446">
        <f t="shared" si="2138"/>
        <v>1583098</v>
      </c>
      <c r="FX601" s="446">
        <f t="shared" si="2138"/>
        <v>1370304</v>
      </c>
      <c r="FY601" s="446">
        <f t="shared" si="2138"/>
        <v>47101600</v>
      </c>
      <c r="FZ601" s="446">
        <f t="shared" si="2138"/>
        <v>98088298</v>
      </c>
      <c r="GA601" s="446">
        <f t="shared" si="2138"/>
        <v>5147400</v>
      </c>
      <c r="GB601" s="446"/>
      <c r="GC601" s="446"/>
      <c r="GD601" s="446"/>
      <c r="GE601" s="446"/>
      <c r="GF601" s="446"/>
      <c r="GG601" s="446"/>
      <c r="GH601" s="446"/>
      <c r="GI601" s="446"/>
      <c r="GJ601" s="446"/>
      <c r="GK601" s="446"/>
      <c r="GL601" s="446"/>
      <c r="GM601" s="446"/>
      <c r="GN601" s="446"/>
      <c r="GO601" s="446">
        <f t="shared" si="2139"/>
        <v>53492</v>
      </c>
      <c r="GP601" s="446">
        <f t="shared" si="2139"/>
        <v>84912</v>
      </c>
      <c r="GQ601" s="446">
        <f t="shared" si="2139"/>
        <v>0</v>
      </c>
      <c r="GR601" s="446">
        <f t="shared" si="2139"/>
        <v>0</v>
      </c>
      <c r="GS601" s="446">
        <f t="shared" si="2139"/>
        <v>29513859</v>
      </c>
      <c r="GT601" s="446">
        <f t="shared" si="2139"/>
        <v>0</v>
      </c>
      <c r="GU601" s="446">
        <f t="shared" si="2139"/>
        <v>3575200</v>
      </c>
      <c r="GV601" s="416"/>
      <c r="GW601" s="402"/>
      <c r="GX601" s="402"/>
      <c r="GY601" s="402"/>
      <c r="GZ601" s="402"/>
      <c r="HA601" s="402"/>
    </row>
    <row r="602" spans="1:209" ht="9.75" customHeight="1" x14ac:dyDescent="0.2">
      <c r="A602" s="417" t="str">
        <f t="shared" si="2118"/>
        <v>2018-19OCTOBERRX7</v>
      </c>
      <c r="B602" s="458" t="str">
        <f t="shared" si="2135"/>
        <v>2018-19</v>
      </c>
      <c r="C602" s="402" t="s">
        <v>643</v>
      </c>
      <c r="D602" s="402" t="s">
        <v>649</v>
      </c>
      <c r="E602" s="402" t="s">
        <v>462</v>
      </c>
      <c r="F602" s="478" t="s">
        <v>449</v>
      </c>
      <c r="G602" s="478" t="s">
        <v>691</v>
      </c>
      <c r="H602" s="479">
        <v>143528</v>
      </c>
      <c r="I602" s="479">
        <v>110811</v>
      </c>
      <c r="J602" s="479">
        <v>1379357</v>
      </c>
      <c r="K602" s="506">
        <v>12</v>
      </c>
      <c r="L602" s="506">
        <v>1</v>
      </c>
      <c r="M602" s="479" t="s">
        <v>152</v>
      </c>
      <c r="N602" s="506">
        <v>76</v>
      </c>
      <c r="O602" s="506">
        <v>132</v>
      </c>
      <c r="P602" s="479" t="s">
        <v>152</v>
      </c>
      <c r="Q602" s="479" t="s">
        <v>152</v>
      </c>
      <c r="R602" s="479" t="s">
        <v>152</v>
      </c>
      <c r="S602" s="479">
        <v>96074</v>
      </c>
      <c r="T602" s="479">
        <v>8606</v>
      </c>
      <c r="U602" s="479">
        <v>6218</v>
      </c>
      <c r="V602" s="479">
        <v>51063</v>
      </c>
      <c r="W602" s="479">
        <v>22461</v>
      </c>
      <c r="X602" s="479">
        <v>3206</v>
      </c>
      <c r="Y602" s="479">
        <v>4143341</v>
      </c>
      <c r="Z602" s="479">
        <v>481</v>
      </c>
      <c r="AA602" s="479">
        <v>800</v>
      </c>
      <c r="AB602" s="479">
        <v>3979508</v>
      </c>
      <c r="AC602" s="479">
        <v>640</v>
      </c>
      <c r="AD602" s="479">
        <v>1092</v>
      </c>
      <c r="AE602" s="479">
        <v>75475704</v>
      </c>
      <c r="AF602" s="479">
        <v>1478</v>
      </c>
      <c r="AG602" s="479">
        <v>3163</v>
      </c>
      <c r="AH602" s="479">
        <v>105719724</v>
      </c>
      <c r="AI602" s="479">
        <v>4707</v>
      </c>
      <c r="AJ602" s="479">
        <v>11193</v>
      </c>
      <c r="AK602" s="479">
        <v>18090789</v>
      </c>
      <c r="AL602" s="479">
        <v>5643</v>
      </c>
      <c r="AM602" s="479">
        <v>11988</v>
      </c>
      <c r="AN602" s="479"/>
      <c r="AO602" s="479"/>
      <c r="AP602" s="479"/>
      <c r="AQ602" s="479"/>
      <c r="AR602" s="479"/>
      <c r="AS602" s="479"/>
      <c r="AT602" s="479">
        <v>6569</v>
      </c>
      <c r="AU602" s="479">
        <v>503</v>
      </c>
      <c r="AV602" s="479">
        <v>3571</v>
      </c>
      <c r="AW602" s="479">
        <v>5873</v>
      </c>
      <c r="AX602" s="479">
        <v>371</v>
      </c>
      <c r="AY602" s="479">
        <v>2124</v>
      </c>
      <c r="AZ602" s="479">
        <v>0</v>
      </c>
      <c r="BA602" s="479"/>
      <c r="BB602" s="479"/>
      <c r="BC602" s="479"/>
      <c r="BD602" s="479"/>
      <c r="BE602" s="479"/>
      <c r="BF602" s="479"/>
      <c r="BG602" s="479"/>
      <c r="BH602" s="479"/>
      <c r="BI602" s="479">
        <v>59938</v>
      </c>
      <c r="BJ602" s="479">
        <v>5994</v>
      </c>
      <c r="BK602" s="479">
        <v>23573</v>
      </c>
      <c r="BL602" s="479">
        <v>89505</v>
      </c>
      <c r="BM602" s="479">
        <v>17093</v>
      </c>
      <c r="BN602" s="479">
        <v>13875</v>
      </c>
      <c r="BO602" s="479">
        <v>12181</v>
      </c>
      <c r="BP602" s="479">
        <v>10040</v>
      </c>
      <c r="BQ602" s="479">
        <v>64684</v>
      </c>
      <c r="BR602" s="479">
        <v>54501</v>
      </c>
      <c r="BS602" s="479">
        <v>30585</v>
      </c>
      <c r="BT602" s="479">
        <v>23788</v>
      </c>
      <c r="BU602" s="479">
        <v>4115</v>
      </c>
      <c r="BV602" s="479">
        <v>3436</v>
      </c>
      <c r="BW602" s="479"/>
      <c r="BX602" s="479"/>
      <c r="BY602" s="479"/>
      <c r="BZ602" s="479"/>
      <c r="CA602" s="479"/>
      <c r="CB602" s="479"/>
      <c r="CC602" s="479"/>
      <c r="CD602" s="479"/>
      <c r="CE602" s="479"/>
      <c r="CF602" s="479"/>
      <c r="CG602" s="479"/>
      <c r="CH602" s="479"/>
      <c r="CI602" s="479"/>
      <c r="CJ602" s="479"/>
      <c r="CK602" s="479"/>
      <c r="CL602" s="479"/>
      <c r="CM602" s="479"/>
      <c r="CN602" s="479"/>
      <c r="CO602" s="479"/>
      <c r="CP602" s="479"/>
      <c r="CQ602" s="479"/>
      <c r="CR602" s="479"/>
      <c r="CS602" s="479"/>
      <c r="CT602" s="479"/>
      <c r="CU602" s="479"/>
      <c r="CV602" s="479"/>
      <c r="CW602" s="479"/>
      <c r="CX602" s="479"/>
      <c r="CY602" s="479"/>
      <c r="CZ602" s="479"/>
      <c r="DA602" s="479"/>
      <c r="DB602" s="479"/>
      <c r="DC602" s="479"/>
      <c r="DD602" s="479"/>
      <c r="DE602" s="479"/>
      <c r="DF602" s="479"/>
      <c r="DG602" s="479"/>
      <c r="DH602" s="479"/>
      <c r="DI602" s="479"/>
      <c r="DJ602" s="479"/>
      <c r="DK602" s="479">
        <v>0</v>
      </c>
      <c r="DL602" s="479">
        <v>0</v>
      </c>
      <c r="DM602" s="479">
        <v>0</v>
      </c>
      <c r="DN602" s="479">
        <v>0</v>
      </c>
      <c r="DO602" s="479">
        <v>4720</v>
      </c>
      <c r="DP602" s="479">
        <v>178341</v>
      </c>
      <c r="DQ602" s="479">
        <v>38</v>
      </c>
      <c r="DR602" s="479">
        <v>78</v>
      </c>
      <c r="DS602" s="479"/>
      <c r="DT602" s="479"/>
      <c r="DU602" s="479"/>
      <c r="DV602" s="479"/>
      <c r="DW602" s="479"/>
      <c r="DX602" s="479"/>
      <c r="DY602" s="479"/>
      <c r="DZ602" s="479"/>
      <c r="EA602" s="479"/>
      <c r="EB602" s="479"/>
      <c r="EC602" s="479"/>
      <c r="ED602" s="479"/>
      <c r="EE602" s="479"/>
      <c r="EF602" s="479"/>
      <c r="EG602" s="479" t="s">
        <v>152</v>
      </c>
      <c r="EH602" s="479" t="s">
        <v>152</v>
      </c>
      <c r="EI602" s="479">
        <v>278</v>
      </c>
      <c r="EJ602" s="479">
        <v>1385</v>
      </c>
      <c r="EK602" s="479">
        <v>993</v>
      </c>
      <c r="EL602" s="479">
        <v>105</v>
      </c>
      <c r="EM602" s="479">
        <v>747</v>
      </c>
      <c r="EN602" s="479">
        <v>8551920</v>
      </c>
      <c r="EO602" s="479">
        <v>6175</v>
      </c>
      <c r="EP602" s="479">
        <v>13021</v>
      </c>
      <c r="EQ602" s="479">
        <v>6847218</v>
      </c>
      <c r="ER602" s="479">
        <v>6895</v>
      </c>
      <c r="ES602" s="479">
        <v>14548</v>
      </c>
      <c r="ET602" s="479">
        <v>1014245</v>
      </c>
      <c r="EU602" s="479">
        <v>9659</v>
      </c>
      <c r="EV602" s="479">
        <v>17166</v>
      </c>
      <c r="EW602" s="479">
        <v>6907075</v>
      </c>
      <c r="EX602" s="479">
        <v>9246</v>
      </c>
      <c r="EY602" s="479">
        <v>20003</v>
      </c>
      <c r="EZ602" s="476"/>
      <c r="FA602" s="446">
        <f t="shared" si="2119"/>
        <v>10</v>
      </c>
      <c r="FB602" s="417">
        <f t="shared" si="2120"/>
        <v>2018</v>
      </c>
      <c r="FC602" s="448">
        <f t="shared" si="2121"/>
        <v>43374</v>
      </c>
      <c r="FD602" s="449">
        <f t="shared" si="2122"/>
        <v>31</v>
      </c>
      <c r="FE602" s="450"/>
      <c r="FF602" s="450"/>
      <c r="FG602" s="450"/>
      <c r="FH602" s="452">
        <f t="shared" si="2123"/>
        <v>1.9861724378340693</v>
      </c>
      <c r="FI602" s="452">
        <f t="shared" si="2124"/>
        <v>1.6122472693469672</v>
      </c>
      <c r="FJ602" s="452">
        <f t="shared" si="2125"/>
        <v>1.9589900289482149</v>
      </c>
      <c r="FK602" s="452">
        <f t="shared" si="2126"/>
        <v>1.6146670955291091</v>
      </c>
      <c r="FL602" s="452">
        <f t="shared" si="2127"/>
        <v>1.266748918003251</v>
      </c>
      <c r="FM602" s="452">
        <f t="shared" si="2128"/>
        <v>1.067328594089654</v>
      </c>
      <c r="FN602" s="452">
        <f t="shared" si="2129"/>
        <v>1.3616936022438895</v>
      </c>
      <c r="FO602" s="452">
        <f t="shared" si="2130"/>
        <v>1.0590801834290549</v>
      </c>
      <c r="FP602" s="452">
        <f t="shared" si="2131"/>
        <v>1.2835308796007485</v>
      </c>
      <c r="FQ602" s="452">
        <f t="shared" si="2132"/>
        <v>1.0717404865876481</v>
      </c>
      <c r="FR602" s="453"/>
      <c r="FS602" s="446">
        <f t="shared" si="2138"/>
        <v>110811</v>
      </c>
      <c r="FT602" s="446" t="str">
        <f t="shared" si="2138"/>
        <v>-</v>
      </c>
      <c r="FU602" s="446">
        <f t="shared" si="2138"/>
        <v>8421636</v>
      </c>
      <c r="FV602" s="446">
        <f t="shared" si="2138"/>
        <v>14627052</v>
      </c>
      <c r="FW602" s="446">
        <f t="shared" si="2138"/>
        <v>6884800</v>
      </c>
      <c r="FX602" s="446">
        <f t="shared" si="2138"/>
        <v>6790056</v>
      </c>
      <c r="FY602" s="446">
        <f t="shared" si="2138"/>
        <v>161512269</v>
      </c>
      <c r="FZ602" s="446">
        <f t="shared" si="2138"/>
        <v>251405973</v>
      </c>
      <c r="GA602" s="446">
        <f t="shared" si="2138"/>
        <v>38433528</v>
      </c>
      <c r="GB602" s="446"/>
      <c r="GC602" s="446"/>
      <c r="GD602" s="446"/>
      <c r="GE602" s="446"/>
      <c r="GF602" s="446"/>
      <c r="GG602" s="446"/>
      <c r="GH602" s="446"/>
      <c r="GI602" s="446"/>
      <c r="GJ602" s="446"/>
      <c r="GK602" s="446"/>
      <c r="GL602" s="446"/>
      <c r="GM602" s="446"/>
      <c r="GN602" s="446"/>
      <c r="GO602" s="446">
        <f t="shared" si="2139"/>
        <v>0</v>
      </c>
      <c r="GP602" s="446">
        <f t="shared" si="2139"/>
        <v>368160</v>
      </c>
      <c r="GQ602" s="446">
        <f t="shared" si="2139"/>
        <v>0</v>
      </c>
      <c r="GR602" s="446">
        <f t="shared" si="2139"/>
        <v>18034085</v>
      </c>
      <c r="GS602" s="446">
        <f t="shared" si="2139"/>
        <v>14446164</v>
      </c>
      <c r="GT602" s="446">
        <f t="shared" si="2139"/>
        <v>1802430</v>
      </c>
      <c r="GU602" s="446">
        <f t="shared" si="2139"/>
        <v>14942241</v>
      </c>
      <c r="GV602" s="416"/>
      <c r="GW602" s="402"/>
      <c r="GX602" s="402"/>
      <c r="GY602" s="402"/>
      <c r="GZ602" s="402"/>
      <c r="HA602" s="402"/>
    </row>
    <row r="603" spans="1:209" ht="9.75" customHeight="1" x14ac:dyDescent="0.2">
      <c r="A603" s="493" t="str">
        <f t="shared" si="2118"/>
        <v>2018-19OCTOBERRYE</v>
      </c>
      <c r="B603" s="494" t="str">
        <f t="shared" si="2135"/>
        <v>2018-19</v>
      </c>
      <c r="C603" s="480" t="s">
        <v>643</v>
      </c>
      <c r="D603" s="480" t="s">
        <v>663</v>
      </c>
      <c r="E603" s="480" t="s">
        <v>662</v>
      </c>
      <c r="F603" s="495" t="s">
        <v>456</v>
      </c>
      <c r="G603" s="495" t="s">
        <v>692</v>
      </c>
      <c r="H603" s="496">
        <v>65496</v>
      </c>
      <c r="I603" s="496">
        <v>40094</v>
      </c>
      <c r="J603" s="496">
        <v>317947</v>
      </c>
      <c r="K603" s="507">
        <v>8</v>
      </c>
      <c r="L603" s="507">
        <v>3</v>
      </c>
      <c r="M603" s="496" t="s">
        <v>152</v>
      </c>
      <c r="N603" s="507">
        <v>39</v>
      </c>
      <c r="O603" s="507">
        <v>96</v>
      </c>
      <c r="P603" s="496" t="s">
        <v>152</v>
      </c>
      <c r="Q603" s="496" t="s">
        <v>152</v>
      </c>
      <c r="R603" s="496" t="s">
        <v>152</v>
      </c>
      <c r="S603" s="496">
        <v>46769</v>
      </c>
      <c r="T603" s="496">
        <v>2604</v>
      </c>
      <c r="U603" s="496">
        <v>1588</v>
      </c>
      <c r="V603" s="496">
        <v>22292</v>
      </c>
      <c r="W603" s="496">
        <v>14620</v>
      </c>
      <c r="X603" s="496">
        <v>1050</v>
      </c>
      <c r="Y603" s="496">
        <v>1074245</v>
      </c>
      <c r="Z603" s="496">
        <v>413</v>
      </c>
      <c r="AA603" s="496">
        <v>764</v>
      </c>
      <c r="AB603" s="496">
        <v>965135</v>
      </c>
      <c r="AC603" s="496">
        <v>608</v>
      </c>
      <c r="AD603" s="496">
        <v>1133</v>
      </c>
      <c r="AE603" s="496">
        <v>21041959</v>
      </c>
      <c r="AF603" s="496">
        <v>944</v>
      </c>
      <c r="AG603" s="496">
        <v>1870</v>
      </c>
      <c r="AH603" s="496">
        <v>40986031</v>
      </c>
      <c r="AI603" s="496">
        <v>2803</v>
      </c>
      <c r="AJ603" s="496">
        <v>6514</v>
      </c>
      <c r="AK603" s="496">
        <v>4423234</v>
      </c>
      <c r="AL603" s="496">
        <v>4213</v>
      </c>
      <c r="AM603" s="496">
        <v>9466</v>
      </c>
      <c r="AN603" s="496"/>
      <c r="AO603" s="496"/>
      <c r="AP603" s="496"/>
      <c r="AQ603" s="496"/>
      <c r="AR603" s="496"/>
      <c r="AS603" s="496"/>
      <c r="AT603" s="496">
        <v>2649</v>
      </c>
      <c r="AU603" s="496">
        <v>20</v>
      </c>
      <c r="AV603" s="496">
        <v>116</v>
      </c>
      <c r="AW603" s="496">
        <v>305</v>
      </c>
      <c r="AX603" s="496">
        <v>218</v>
      </c>
      <c r="AY603" s="496">
        <v>2295</v>
      </c>
      <c r="AZ603" s="496">
        <v>0</v>
      </c>
      <c r="BA603" s="496"/>
      <c r="BB603" s="496"/>
      <c r="BC603" s="496"/>
      <c r="BD603" s="496"/>
      <c r="BE603" s="496"/>
      <c r="BF603" s="496"/>
      <c r="BG603" s="496"/>
      <c r="BH603" s="496"/>
      <c r="BI603" s="496">
        <v>25626</v>
      </c>
      <c r="BJ603" s="496">
        <v>3072</v>
      </c>
      <c r="BK603" s="496">
        <v>15422</v>
      </c>
      <c r="BL603" s="496">
        <v>44120</v>
      </c>
      <c r="BM603" s="496">
        <v>5104</v>
      </c>
      <c r="BN603" s="496">
        <v>3973</v>
      </c>
      <c r="BO603" s="496">
        <v>3122</v>
      </c>
      <c r="BP603" s="496">
        <v>2475</v>
      </c>
      <c r="BQ603" s="496">
        <v>30503</v>
      </c>
      <c r="BR603" s="496">
        <v>25406</v>
      </c>
      <c r="BS603" s="496">
        <v>20943</v>
      </c>
      <c r="BT603" s="496">
        <v>16463</v>
      </c>
      <c r="BU603" s="496">
        <v>1527</v>
      </c>
      <c r="BV603" s="496">
        <v>1167</v>
      </c>
      <c r="BW603" s="496"/>
      <c r="BX603" s="496"/>
      <c r="BY603" s="496"/>
      <c r="BZ603" s="496"/>
      <c r="CA603" s="496"/>
      <c r="CB603" s="496"/>
      <c r="CC603" s="496"/>
      <c r="CD603" s="496"/>
      <c r="CE603" s="496"/>
      <c r="CF603" s="496"/>
      <c r="CG603" s="496"/>
      <c r="CH603" s="496"/>
      <c r="CI603" s="496"/>
      <c r="CJ603" s="496"/>
      <c r="CK603" s="496"/>
      <c r="CL603" s="496"/>
      <c r="CM603" s="496"/>
      <c r="CN603" s="496"/>
      <c r="CO603" s="496"/>
      <c r="CP603" s="496"/>
      <c r="CQ603" s="496"/>
      <c r="CR603" s="496"/>
      <c r="CS603" s="496"/>
      <c r="CT603" s="496"/>
      <c r="CU603" s="496"/>
      <c r="CV603" s="496"/>
      <c r="CW603" s="496"/>
      <c r="CX603" s="496"/>
      <c r="CY603" s="496"/>
      <c r="CZ603" s="496"/>
      <c r="DA603" s="496"/>
      <c r="DB603" s="496"/>
      <c r="DC603" s="496"/>
      <c r="DD603" s="496"/>
      <c r="DE603" s="496"/>
      <c r="DF603" s="496"/>
      <c r="DG603" s="496"/>
      <c r="DH603" s="496"/>
      <c r="DI603" s="496"/>
      <c r="DJ603" s="496"/>
      <c r="DK603" s="496">
        <v>167</v>
      </c>
      <c r="DL603" s="496">
        <v>60065</v>
      </c>
      <c r="DM603" s="496">
        <v>360</v>
      </c>
      <c r="DN603" s="496">
        <v>557</v>
      </c>
      <c r="DO603" s="496">
        <v>2084</v>
      </c>
      <c r="DP603" s="496">
        <v>80104</v>
      </c>
      <c r="DQ603" s="496">
        <v>38</v>
      </c>
      <c r="DR603" s="496">
        <v>76</v>
      </c>
      <c r="DS603" s="496"/>
      <c r="DT603" s="496"/>
      <c r="DU603" s="496"/>
      <c r="DV603" s="496"/>
      <c r="DW603" s="496"/>
      <c r="DX603" s="496"/>
      <c r="DY603" s="496"/>
      <c r="DZ603" s="496"/>
      <c r="EA603" s="496"/>
      <c r="EB603" s="496"/>
      <c r="EC603" s="496"/>
      <c r="ED603" s="496"/>
      <c r="EE603" s="496"/>
      <c r="EF603" s="496"/>
      <c r="EG603" s="496" t="s">
        <v>152</v>
      </c>
      <c r="EH603" s="496" t="s">
        <v>152</v>
      </c>
      <c r="EI603" s="496">
        <v>0</v>
      </c>
      <c r="EJ603" s="496">
        <v>1906</v>
      </c>
      <c r="EK603" s="496">
        <v>1282</v>
      </c>
      <c r="EL603" s="496">
        <v>0</v>
      </c>
      <c r="EM603" s="496">
        <v>366</v>
      </c>
      <c r="EN603" s="496">
        <v>5064801</v>
      </c>
      <c r="EO603" s="496">
        <v>2657</v>
      </c>
      <c r="EP603" s="496">
        <v>4729</v>
      </c>
      <c r="EQ603" s="496">
        <v>6520821</v>
      </c>
      <c r="ER603" s="496">
        <v>5086</v>
      </c>
      <c r="ES603" s="496">
        <v>9501</v>
      </c>
      <c r="ET603" s="496">
        <v>0</v>
      </c>
      <c r="EU603" s="496">
        <v>0</v>
      </c>
      <c r="EV603" s="496">
        <v>0</v>
      </c>
      <c r="EW603" s="496">
        <v>2841108</v>
      </c>
      <c r="EX603" s="496">
        <v>7763</v>
      </c>
      <c r="EY603" s="496">
        <v>15365</v>
      </c>
      <c r="EZ603" s="497"/>
      <c r="FA603" s="482">
        <f t="shared" si="2119"/>
        <v>10</v>
      </c>
      <c r="FB603" s="493">
        <f t="shared" si="2120"/>
        <v>2018</v>
      </c>
      <c r="FC603" s="498">
        <f t="shared" si="2121"/>
        <v>43374</v>
      </c>
      <c r="FD603" s="499">
        <f t="shared" si="2122"/>
        <v>31</v>
      </c>
      <c r="FE603" s="500"/>
      <c r="FF603" s="500"/>
      <c r="FG603" s="500"/>
      <c r="FH603" s="481">
        <f t="shared" si="2123"/>
        <v>1.9600614439324118</v>
      </c>
      <c r="FI603" s="481">
        <f t="shared" si="2124"/>
        <v>1.5257296466973886</v>
      </c>
      <c r="FJ603" s="481">
        <f t="shared" si="2125"/>
        <v>1.9659949622166246</v>
      </c>
      <c r="FK603" s="481">
        <f t="shared" si="2126"/>
        <v>1.5585642317380353</v>
      </c>
      <c r="FL603" s="481">
        <f t="shared" si="2127"/>
        <v>1.3683384173694599</v>
      </c>
      <c r="FM603" s="481">
        <f t="shared" si="2128"/>
        <v>1.1396913691010229</v>
      </c>
      <c r="FN603" s="481">
        <f t="shared" si="2129"/>
        <v>1.4324897400820793</v>
      </c>
      <c r="FO603" s="481">
        <f t="shared" si="2130"/>
        <v>1.1260601915184678</v>
      </c>
      <c r="FP603" s="481">
        <f t="shared" si="2131"/>
        <v>1.4542857142857142</v>
      </c>
      <c r="FQ603" s="481">
        <f t="shared" si="2132"/>
        <v>1.1114285714285714</v>
      </c>
      <c r="FR603" s="501"/>
      <c r="FS603" s="482">
        <f t="shared" ref="FS603:GA612" si="2140">IFERROR(HLOOKUP(FS$1,$H$5:$HA$10112,MATCH($A603,$A$5:$A$10112,0),0)*HLOOKUP(FS$2,$H$5:$HA$10112,MATCH($A603,$A$5:$A$10112,0),0),"-")</f>
        <v>120282</v>
      </c>
      <c r="FT603" s="482" t="str">
        <f t="shared" si="2140"/>
        <v>-</v>
      </c>
      <c r="FU603" s="482">
        <f t="shared" si="2140"/>
        <v>1563666</v>
      </c>
      <c r="FV603" s="482">
        <f t="shared" si="2140"/>
        <v>3849024</v>
      </c>
      <c r="FW603" s="482">
        <f t="shared" si="2140"/>
        <v>1989456</v>
      </c>
      <c r="FX603" s="482">
        <f t="shared" si="2140"/>
        <v>1799204</v>
      </c>
      <c r="FY603" s="482">
        <f t="shared" si="2140"/>
        <v>41686040</v>
      </c>
      <c r="FZ603" s="482">
        <f t="shared" si="2140"/>
        <v>95234680</v>
      </c>
      <c r="GA603" s="482">
        <f t="shared" si="2140"/>
        <v>9939300</v>
      </c>
      <c r="GB603" s="482"/>
      <c r="GC603" s="482"/>
      <c r="GD603" s="482"/>
      <c r="GE603" s="482"/>
      <c r="GF603" s="482"/>
      <c r="GG603" s="482"/>
      <c r="GH603" s="482"/>
      <c r="GI603" s="482"/>
      <c r="GJ603" s="482"/>
      <c r="GK603" s="482"/>
      <c r="GL603" s="482"/>
      <c r="GM603" s="482"/>
      <c r="GN603" s="482"/>
      <c r="GO603" s="482">
        <f t="shared" ref="GO603:GU612" si="2141">IFERROR(HLOOKUP(GO$1,$H$5:$HA$10112,MATCH($A603,$A$5:$A$10112,0),0)*HLOOKUP(GO$2,$H$5:$HA$10112,MATCH($A603,$A$5:$A$10112,0),0),"-")</f>
        <v>93019</v>
      </c>
      <c r="GP603" s="482">
        <f t="shared" si="2141"/>
        <v>158384</v>
      </c>
      <c r="GQ603" s="482">
        <f t="shared" si="2141"/>
        <v>0</v>
      </c>
      <c r="GR603" s="482">
        <f t="shared" si="2141"/>
        <v>9013474</v>
      </c>
      <c r="GS603" s="482">
        <f t="shared" si="2141"/>
        <v>12180282</v>
      </c>
      <c r="GT603" s="482">
        <f t="shared" si="2141"/>
        <v>0</v>
      </c>
      <c r="GU603" s="482">
        <f t="shared" si="2141"/>
        <v>5623590</v>
      </c>
      <c r="GV603" s="502"/>
      <c r="GW603" s="402"/>
      <c r="GX603" s="402"/>
      <c r="GY603" s="402"/>
      <c r="GZ603" s="402"/>
      <c r="HA603" s="402"/>
    </row>
    <row r="604" spans="1:209" ht="9.75" customHeight="1" x14ac:dyDescent="0.2">
      <c r="A604" s="417" t="str">
        <f t="shared" si="2118"/>
        <v>2018-19OCTOBERRYD</v>
      </c>
      <c r="B604" s="458" t="str">
        <f t="shared" si="2135"/>
        <v>2018-19</v>
      </c>
      <c r="C604" s="402" t="s">
        <v>643</v>
      </c>
      <c r="D604" s="402" t="s">
        <v>663</v>
      </c>
      <c r="E604" s="402" t="s">
        <v>662</v>
      </c>
      <c r="F604" s="478" t="s">
        <v>455</v>
      </c>
      <c r="G604" s="478" t="s">
        <v>693</v>
      </c>
      <c r="H604" s="479">
        <v>79576</v>
      </c>
      <c r="I604" s="479">
        <v>63761</v>
      </c>
      <c r="J604" s="479">
        <v>741002</v>
      </c>
      <c r="K604" s="506">
        <v>12</v>
      </c>
      <c r="L604" s="506">
        <v>3</v>
      </c>
      <c r="M604" s="479" t="s">
        <v>152</v>
      </c>
      <c r="N604" s="506">
        <v>70</v>
      </c>
      <c r="O604" s="506">
        <v>154</v>
      </c>
      <c r="P604" s="479" t="s">
        <v>152</v>
      </c>
      <c r="Q604" s="479" t="s">
        <v>152</v>
      </c>
      <c r="R604" s="479" t="s">
        <v>152</v>
      </c>
      <c r="S604" s="479">
        <v>59508</v>
      </c>
      <c r="T604" s="479">
        <v>3458</v>
      </c>
      <c r="U604" s="479">
        <v>2199</v>
      </c>
      <c r="V604" s="479">
        <v>29905</v>
      </c>
      <c r="W604" s="479">
        <v>19964</v>
      </c>
      <c r="X604" s="479">
        <v>781</v>
      </c>
      <c r="Y604" s="479">
        <v>1556762</v>
      </c>
      <c r="Z604" s="479">
        <v>450</v>
      </c>
      <c r="AA604" s="479">
        <v>836</v>
      </c>
      <c r="AB604" s="479">
        <v>1402705</v>
      </c>
      <c r="AC604" s="479">
        <v>638</v>
      </c>
      <c r="AD604" s="479">
        <v>1198</v>
      </c>
      <c r="AE604" s="479">
        <v>34820047</v>
      </c>
      <c r="AF604" s="479">
        <v>1164</v>
      </c>
      <c r="AG604" s="479">
        <v>2196</v>
      </c>
      <c r="AH604" s="479">
        <v>97728249</v>
      </c>
      <c r="AI604" s="479">
        <v>4895</v>
      </c>
      <c r="AJ604" s="479">
        <v>11421</v>
      </c>
      <c r="AK604" s="479">
        <v>5579701</v>
      </c>
      <c r="AL604" s="479">
        <v>7144</v>
      </c>
      <c r="AM604" s="479">
        <v>16709</v>
      </c>
      <c r="AN604" s="479"/>
      <c r="AO604" s="479"/>
      <c r="AP604" s="479"/>
      <c r="AQ604" s="479"/>
      <c r="AR604" s="479"/>
      <c r="AS604" s="479"/>
      <c r="AT604" s="479">
        <v>3359</v>
      </c>
      <c r="AU604" s="479">
        <v>140</v>
      </c>
      <c r="AV604" s="479">
        <v>620</v>
      </c>
      <c r="AW604" s="479">
        <v>539</v>
      </c>
      <c r="AX604" s="479">
        <v>286</v>
      </c>
      <c r="AY604" s="479">
        <v>2313</v>
      </c>
      <c r="AZ604" s="479">
        <v>472</v>
      </c>
      <c r="BA604" s="479"/>
      <c r="BB604" s="479"/>
      <c r="BC604" s="479"/>
      <c r="BD604" s="479"/>
      <c r="BE604" s="479"/>
      <c r="BF604" s="479"/>
      <c r="BG604" s="479"/>
      <c r="BH604" s="479"/>
      <c r="BI604" s="479">
        <v>36332</v>
      </c>
      <c r="BJ604" s="479">
        <v>538</v>
      </c>
      <c r="BK604" s="479">
        <v>19279</v>
      </c>
      <c r="BL604" s="479">
        <v>56149</v>
      </c>
      <c r="BM604" s="479">
        <v>7871</v>
      </c>
      <c r="BN604" s="479">
        <v>5773</v>
      </c>
      <c r="BO604" s="479">
        <v>5033</v>
      </c>
      <c r="BP604" s="479">
        <v>3754</v>
      </c>
      <c r="BQ604" s="479">
        <v>42215</v>
      </c>
      <c r="BR604" s="479">
        <v>33308</v>
      </c>
      <c r="BS604" s="479">
        <v>33864</v>
      </c>
      <c r="BT604" s="479">
        <v>21222</v>
      </c>
      <c r="BU604" s="479">
        <v>1428</v>
      </c>
      <c r="BV604" s="479">
        <v>821</v>
      </c>
      <c r="BW604" s="479"/>
      <c r="BX604" s="479"/>
      <c r="BY604" s="479"/>
      <c r="BZ604" s="479"/>
      <c r="CA604" s="479"/>
      <c r="CB604" s="479"/>
      <c r="CC604" s="479"/>
      <c r="CD604" s="479"/>
      <c r="CE604" s="479"/>
      <c r="CF604" s="479"/>
      <c r="CG604" s="479"/>
      <c r="CH604" s="479"/>
      <c r="CI604" s="479"/>
      <c r="CJ604" s="479"/>
      <c r="CK604" s="479"/>
      <c r="CL604" s="479"/>
      <c r="CM604" s="479"/>
      <c r="CN604" s="479"/>
      <c r="CO604" s="479"/>
      <c r="CP604" s="479"/>
      <c r="CQ604" s="479"/>
      <c r="CR604" s="479"/>
      <c r="CS604" s="479"/>
      <c r="CT604" s="479"/>
      <c r="CU604" s="479"/>
      <c r="CV604" s="479"/>
      <c r="CW604" s="479"/>
      <c r="CX604" s="479"/>
      <c r="CY604" s="479"/>
      <c r="CZ604" s="479"/>
      <c r="DA604" s="479"/>
      <c r="DB604" s="479"/>
      <c r="DC604" s="479"/>
      <c r="DD604" s="479"/>
      <c r="DE604" s="479"/>
      <c r="DF604" s="479"/>
      <c r="DG604" s="479"/>
      <c r="DH604" s="479"/>
      <c r="DI604" s="479"/>
      <c r="DJ604" s="479"/>
      <c r="DK604" s="479">
        <v>318</v>
      </c>
      <c r="DL604" s="479">
        <v>96078</v>
      </c>
      <c r="DM604" s="479">
        <v>302</v>
      </c>
      <c r="DN604" s="479">
        <v>497</v>
      </c>
      <c r="DO604" s="479">
        <v>2632</v>
      </c>
      <c r="DP604" s="479">
        <v>132897</v>
      </c>
      <c r="DQ604" s="479">
        <v>50</v>
      </c>
      <c r="DR604" s="479">
        <v>81</v>
      </c>
      <c r="DS604" s="479"/>
      <c r="DT604" s="479"/>
      <c r="DU604" s="479"/>
      <c r="DV604" s="479"/>
      <c r="DW604" s="479"/>
      <c r="DX604" s="479"/>
      <c r="DY604" s="479"/>
      <c r="DZ604" s="479"/>
      <c r="EA604" s="479"/>
      <c r="EB604" s="479"/>
      <c r="EC604" s="479"/>
      <c r="ED604" s="479"/>
      <c r="EE604" s="479"/>
      <c r="EF604" s="479"/>
      <c r="EG604" s="479" t="s">
        <v>152</v>
      </c>
      <c r="EH604" s="479" t="s">
        <v>152</v>
      </c>
      <c r="EI604" s="479">
        <v>0</v>
      </c>
      <c r="EJ604" s="479">
        <v>208</v>
      </c>
      <c r="EK604" s="479">
        <v>1552</v>
      </c>
      <c r="EL604" s="479">
        <v>0</v>
      </c>
      <c r="EM604" s="479">
        <v>281</v>
      </c>
      <c r="EN604" s="479">
        <v>1322899</v>
      </c>
      <c r="EO604" s="479">
        <v>6360</v>
      </c>
      <c r="EP604" s="479">
        <v>14574</v>
      </c>
      <c r="EQ604" s="479">
        <v>12367068</v>
      </c>
      <c r="ER604" s="479">
        <v>7968</v>
      </c>
      <c r="ES604" s="479">
        <v>16966</v>
      </c>
      <c r="ET604" s="479">
        <v>0</v>
      </c>
      <c r="EU604" s="479">
        <v>0</v>
      </c>
      <c r="EV604" s="479">
        <v>0</v>
      </c>
      <c r="EW604" s="479">
        <v>2799784</v>
      </c>
      <c r="EX604" s="479">
        <v>9964</v>
      </c>
      <c r="EY604" s="479">
        <v>21605</v>
      </c>
      <c r="EZ604" s="476"/>
      <c r="FA604" s="446">
        <f t="shared" si="2119"/>
        <v>10</v>
      </c>
      <c r="FB604" s="417">
        <f t="shared" si="2120"/>
        <v>2018</v>
      </c>
      <c r="FC604" s="448">
        <f t="shared" si="2121"/>
        <v>43374</v>
      </c>
      <c r="FD604" s="449">
        <f t="shared" si="2122"/>
        <v>31</v>
      </c>
      <c r="FE604" s="450"/>
      <c r="FF604" s="450"/>
      <c r="FG604" s="450"/>
      <c r="FH604" s="452">
        <f t="shared" si="2123"/>
        <v>2.276171197223829</v>
      </c>
      <c r="FI604" s="452">
        <f t="shared" si="2124"/>
        <v>1.6694621168305379</v>
      </c>
      <c r="FJ604" s="452">
        <f t="shared" si="2125"/>
        <v>2.288767621646203</v>
      </c>
      <c r="FK604" s="452">
        <f t="shared" si="2126"/>
        <v>1.7071396089131423</v>
      </c>
      <c r="FL604" s="452">
        <f t="shared" si="2127"/>
        <v>1.4116368500250793</v>
      </c>
      <c r="FM604" s="452">
        <f t="shared" si="2128"/>
        <v>1.1137936799866244</v>
      </c>
      <c r="FN604" s="452">
        <f t="shared" si="2129"/>
        <v>1.696253255860549</v>
      </c>
      <c r="FO604" s="452">
        <f t="shared" si="2130"/>
        <v>1.0630134241634943</v>
      </c>
      <c r="FP604" s="452">
        <f t="shared" si="2131"/>
        <v>1.8284250960307298</v>
      </c>
      <c r="FQ604" s="452">
        <f t="shared" si="2132"/>
        <v>1.0512163892445583</v>
      </c>
      <c r="FR604" s="453"/>
      <c r="FS604" s="446">
        <f t="shared" si="2140"/>
        <v>191283</v>
      </c>
      <c r="FT604" s="446" t="str">
        <f t="shared" si="2140"/>
        <v>-</v>
      </c>
      <c r="FU604" s="446">
        <f t="shared" si="2140"/>
        <v>4463270</v>
      </c>
      <c r="FV604" s="446">
        <f t="shared" si="2140"/>
        <v>9819194</v>
      </c>
      <c r="FW604" s="446">
        <f t="shared" si="2140"/>
        <v>2890888</v>
      </c>
      <c r="FX604" s="446">
        <f t="shared" si="2140"/>
        <v>2634402</v>
      </c>
      <c r="FY604" s="446">
        <f t="shared" si="2140"/>
        <v>65671380</v>
      </c>
      <c r="FZ604" s="446">
        <f t="shared" si="2140"/>
        <v>228008844</v>
      </c>
      <c r="GA604" s="446">
        <f t="shared" si="2140"/>
        <v>13049729</v>
      </c>
      <c r="GB604" s="446"/>
      <c r="GC604" s="446"/>
      <c r="GD604" s="446"/>
      <c r="GE604" s="446"/>
      <c r="GF604" s="446"/>
      <c r="GG604" s="446"/>
      <c r="GH604" s="446"/>
      <c r="GI604" s="446"/>
      <c r="GJ604" s="446"/>
      <c r="GK604" s="446"/>
      <c r="GL604" s="446"/>
      <c r="GM604" s="446"/>
      <c r="GN604" s="446"/>
      <c r="GO604" s="446">
        <f t="shared" si="2141"/>
        <v>158046</v>
      </c>
      <c r="GP604" s="446">
        <f t="shared" si="2141"/>
        <v>213192</v>
      </c>
      <c r="GQ604" s="446">
        <f t="shared" si="2141"/>
        <v>0</v>
      </c>
      <c r="GR604" s="446">
        <f t="shared" si="2141"/>
        <v>3031392</v>
      </c>
      <c r="GS604" s="446">
        <f t="shared" si="2141"/>
        <v>26331232</v>
      </c>
      <c r="GT604" s="446">
        <f t="shared" si="2141"/>
        <v>0</v>
      </c>
      <c r="GU604" s="446">
        <f t="shared" si="2141"/>
        <v>6071005</v>
      </c>
      <c r="GV604" s="416"/>
      <c r="GW604" s="402"/>
      <c r="GX604" s="402"/>
      <c r="GY604" s="402"/>
      <c r="GZ604" s="402"/>
      <c r="HA604" s="402"/>
    </row>
    <row r="605" spans="1:209" ht="9.75" customHeight="1" x14ac:dyDescent="0.2">
      <c r="A605" s="417" t="str">
        <f t="shared" si="2118"/>
        <v>2018-19OCTOBERRYF</v>
      </c>
      <c r="B605" s="458" t="str">
        <f t="shared" si="2135"/>
        <v>2018-19</v>
      </c>
      <c r="C605" s="402" t="s">
        <v>643</v>
      </c>
      <c r="D605" s="402" t="s">
        <v>667</v>
      </c>
      <c r="E605" s="402" t="s">
        <v>666</v>
      </c>
      <c r="F605" s="478" t="s">
        <v>457</v>
      </c>
      <c r="G605" s="478" t="s">
        <v>694</v>
      </c>
      <c r="H605" s="479">
        <v>104148</v>
      </c>
      <c r="I605" s="479">
        <v>79122</v>
      </c>
      <c r="J605" s="479">
        <v>377197</v>
      </c>
      <c r="K605" s="506">
        <v>5</v>
      </c>
      <c r="L605" s="506">
        <v>2</v>
      </c>
      <c r="M605" s="479" t="s">
        <v>152</v>
      </c>
      <c r="N605" s="506">
        <v>19</v>
      </c>
      <c r="O605" s="506">
        <v>57</v>
      </c>
      <c r="P605" s="479" t="s">
        <v>152</v>
      </c>
      <c r="Q605" s="479" t="s">
        <v>152</v>
      </c>
      <c r="R605" s="479" t="s">
        <v>152</v>
      </c>
      <c r="S605" s="479">
        <v>71641</v>
      </c>
      <c r="T605" s="479">
        <v>4554</v>
      </c>
      <c r="U605" s="479">
        <v>2855</v>
      </c>
      <c r="V605" s="479">
        <v>38797</v>
      </c>
      <c r="W605" s="479">
        <v>17883</v>
      </c>
      <c r="X605" s="479">
        <v>666</v>
      </c>
      <c r="Y605" s="479">
        <v>1920246</v>
      </c>
      <c r="Z605" s="479">
        <v>422</v>
      </c>
      <c r="AA605" s="479">
        <v>761</v>
      </c>
      <c r="AB605" s="479">
        <v>1931963</v>
      </c>
      <c r="AC605" s="479">
        <v>677</v>
      </c>
      <c r="AD605" s="479">
        <v>1251</v>
      </c>
      <c r="AE605" s="479">
        <v>62912601</v>
      </c>
      <c r="AF605" s="479">
        <v>1622</v>
      </c>
      <c r="AG605" s="479">
        <v>3391</v>
      </c>
      <c r="AH605" s="479">
        <v>76516939</v>
      </c>
      <c r="AI605" s="479">
        <v>4279</v>
      </c>
      <c r="AJ605" s="479">
        <v>9839</v>
      </c>
      <c r="AK605" s="479">
        <v>5591958</v>
      </c>
      <c r="AL605" s="479">
        <v>8396</v>
      </c>
      <c r="AM605" s="479">
        <v>18556</v>
      </c>
      <c r="AN605" s="479"/>
      <c r="AO605" s="479"/>
      <c r="AP605" s="479"/>
      <c r="AQ605" s="479"/>
      <c r="AR605" s="479"/>
      <c r="AS605" s="479"/>
      <c r="AT605" s="479">
        <v>3990</v>
      </c>
      <c r="AU605" s="479">
        <v>349</v>
      </c>
      <c r="AV605" s="479">
        <v>1332</v>
      </c>
      <c r="AW605" s="479">
        <v>4975</v>
      </c>
      <c r="AX605" s="479">
        <v>552</v>
      </c>
      <c r="AY605" s="479">
        <v>1757</v>
      </c>
      <c r="AZ605" s="479">
        <v>26</v>
      </c>
      <c r="BA605" s="479"/>
      <c r="BB605" s="479"/>
      <c r="BC605" s="479"/>
      <c r="BD605" s="479"/>
      <c r="BE605" s="479"/>
      <c r="BF605" s="479"/>
      <c r="BG605" s="479"/>
      <c r="BH605" s="479"/>
      <c r="BI605" s="479">
        <v>38620</v>
      </c>
      <c r="BJ605" s="479">
        <v>3579</v>
      </c>
      <c r="BK605" s="479">
        <v>25452</v>
      </c>
      <c r="BL605" s="479">
        <v>67651</v>
      </c>
      <c r="BM605" s="479">
        <v>10135</v>
      </c>
      <c r="BN605" s="479">
        <v>7879</v>
      </c>
      <c r="BO605" s="479">
        <v>6479</v>
      </c>
      <c r="BP605" s="479">
        <v>5101</v>
      </c>
      <c r="BQ605" s="479">
        <v>52571</v>
      </c>
      <c r="BR605" s="479">
        <v>44734</v>
      </c>
      <c r="BS605" s="479">
        <v>25106</v>
      </c>
      <c r="BT605" s="479">
        <v>19122</v>
      </c>
      <c r="BU605" s="479">
        <v>926</v>
      </c>
      <c r="BV605" s="479">
        <v>692</v>
      </c>
      <c r="BW605" s="479"/>
      <c r="BX605" s="479"/>
      <c r="BY605" s="479"/>
      <c r="BZ605" s="479"/>
      <c r="CA605" s="479"/>
      <c r="CB605" s="479"/>
      <c r="CC605" s="479"/>
      <c r="CD605" s="479"/>
      <c r="CE605" s="479"/>
      <c r="CF605" s="479"/>
      <c r="CG605" s="479"/>
      <c r="CH605" s="479"/>
      <c r="CI605" s="479"/>
      <c r="CJ605" s="479"/>
      <c r="CK605" s="479"/>
      <c r="CL605" s="479"/>
      <c r="CM605" s="479"/>
      <c r="CN605" s="479"/>
      <c r="CO605" s="479"/>
      <c r="CP605" s="479"/>
      <c r="CQ605" s="479"/>
      <c r="CR605" s="479"/>
      <c r="CS605" s="479"/>
      <c r="CT605" s="479"/>
      <c r="CU605" s="479"/>
      <c r="CV605" s="479"/>
      <c r="CW605" s="479"/>
      <c r="CX605" s="479"/>
      <c r="CY605" s="479"/>
      <c r="CZ605" s="479"/>
      <c r="DA605" s="479"/>
      <c r="DB605" s="479"/>
      <c r="DC605" s="479"/>
      <c r="DD605" s="479"/>
      <c r="DE605" s="479"/>
      <c r="DF605" s="479"/>
      <c r="DG605" s="479"/>
      <c r="DH605" s="479"/>
      <c r="DI605" s="479"/>
      <c r="DJ605" s="479"/>
      <c r="DK605" s="479">
        <v>384</v>
      </c>
      <c r="DL605" s="479">
        <v>129482</v>
      </c>
      <c r="DM605" s="479">
        <v>337</v>
      </c>
      <c r="DN605" s="479">
        <v>616</v>
      </c>
      <c r="DO605" s="479">
        <v>2787</v>
      </c>
      <c r="DP605" s="479">
        <v>132581</v>
      </c>
      <c r="DQ605" s="479">
        <v>48</v>
      </c>
      <c r="DR605" s="479">
        <v>86</v>
      </c>
      <c r="DS605" s="479"/>
      <c r="DT605" s="479"/>
      <c r="DU605" s="479"/>
      <c r="DV605" s="479"/>
      <c r="DW605" s="479"/>
      <c r="DX605" s="479"/>
      <c r="DY605" s="479"/>
      <c r="DZ605" s="479"/>
      <c r="EA605" s="479"/>
      <c r="EB605" s="479"/>
      <c r="EC605" s="479"/>
      <c r="ED605" s="479"/>
      <c r="EE605" s="479"/>
      <c r="EF605" s="479"/>
      <c r="EG605" s="479" t="s">
        <v>152</v>
      </c>
      <c r="EH605" s="479" t="s">
        <v>152</v>
      </c>
      <c r="EI605" s="479">
        <v>172</v>
      </c>
      <c r="EJ605" s="479">
        <v>914</v>
      </c>
      <c r="EK605" s="479">
        <v>739</v>
      </c>
      <c r="EL605" s="479">
        <v>16</v>
      </c>
      <c r="EM605" s="479">
        <v>1141</v>
      </c>
      <c r="EN605" s="479">
        <v>6077947</v>
      </c>
      <c r="EO605" s="479">
        <v>6650</v>
      </c>
      <c r="EP605" s="479">
        <v>14103</v>
      </c>
      <c r="EQ605" s="479">
        <v>6103281</v>
      </c>
      <c r="ER605" s="479">
        <v>8259</v>
      </c>
      <c r="ES605" s="479">
        <v>17201</v>
      </c>
      <c r="ET605" s="479">
        <v>132943</v>
      </c>
      <c r="EU605" s="479">
        <v>8309</v>
      </c>
      <c r="EV605" s="479">
        <v>22635</v>
      </c>
      <c r="EW605" s="479">
        <v>11334216</v>
      </c>
      <c r="EX605" s="479">
        <v>9934</v>
      </c>
      <c r="EY605" s="479">
        <v>21178</v>
      </c>
      <c r="EZ605" s="476"/>
      <c r="FA605" s="446">
        <f t="shared" si="2119"/>
        <v>10</v>
      </c>
      <c r="FB605" s="417">
        <f t="shared" si="2120"/>
        <v>2018</v>
      </c>
      <c r="FC605" s="448">
        <f t="shared" si="2121"/>
        <v>43374</v>
      </c>
      <c r="FD605" s="449">
        <f t="shared" si="2122"/>
        <v>31</v>
      </c>
      <c r="FE605" s="450"/>
      <c r="FF605" s="450"/>
      <c r="FG605" s="450"/>
      <c r="FH605" s="452">
        <f t="shared" si="2123"/>
        <v>2.2255160298638561</v>
      </c>
      <c r="FI605" s="452">
        <f t="shared" si="2124"/>
        <v>1.7301273605621432</v>
      </c>
      <c r="FJ605" s="452">
        <f t="shared" si="2125"/>
        <v>2.2693520140105079</v>
      </c>
      <c r="FK605" s="452">
        <f t="shared" si="2126"/>
        <v>1.7866900175131348</v>
      </c>
      <c r="FL605" s="452">
        <f t="shared" si="2127"/>
        <v>1.3550274505760755</v>
      </c>
      <c r="FM605" s="452">
        <f t="shared" si="2128"/>
        <v>1.1530272959249426</v>
      </c>
      <c r="FN605" s="452">
        <f t="shared" si="2129"/>
        <v>1.4039031482413464</v>
      </c>
      <c r="FO605" s="452">
        <f t="shared" si="2130"/>
        <v>1.0692836772353631</v>
      </c>
      <c r="FP605" s="452">
        <f t="shared" si="2131"/>
        <v>1.3903903903903905</v>
      </c>
      <c r="FQ605" s="452">
        <f t="shared" si="2132"/>
        <v>1.0390390390390389</v>
      </c>
      <c r="FR605" s="453"/>
      <c r="FS605" s="446">
        <f t="shared" si="2140"/>
        <v>158244</v>
      </c>
      <c r="FT605" s="446" t="str">
        <f t="shared" si="2140"/>
        <v>-</v>
      </c>
      <c r="FU605" s="446">
        <f t="shared" si="2140"/>
        <v>1503318</v>
      </c>
      <c r="FV605" s="446">
        <f t="shared" si="2140"/>
        <v>4509954</v>
      </c>
      <c r="FW605" s="446">
        <f t="shared" si="2140"/>
        <v>3465594</v>
      </c>
      <c r="FX605" s="446">
        <f t="shared" si="2140"/>
        <v>3571605</v>
      </c>
      <c r="FY605" s="446">
        <f t="shared" si="2140"/>
        <v>131560627</v>
      </c>
      <c r="FZ605" s="446">
        <f t="shared" si="2140"/>
        <v>175950837</v>
      </c>
      <c r="GA605" s="446">
        <f t="shared" si="2140"/>
        <v>12358296</v>
      </c>
      <c r="GB605" s="446"/>
      <c r="GC605" s="446"/>
      <c r="GD605" s="446"/>
      <c r="GE605" s="446"/>
      <c r="GF605" s="446"/>
      <c r="GG605" s="446"/>
      <c r="GH605" s="446"/>
      <c r="GI605" s="446"/>
      <c r="GJ605" s="446"/>
      <c r="GK605" s="446"/>
      <c r="GL605" s="446"/>
      <c r="GM605" s="446"/>
      <c r="GN605" s="446"/>
      <c r="GO605" s="446">
        <f t="shared" si="2141"/>
        <v>236544</v>
      </c>
      <c r="GP605" s="446">
        <f t="shared" si="2141"/>
        <v>239682</v>
      </c>
      <c r="GQ605" s="446">
        <f t="shared" si="2141"/>
        <v>0</v>
      </c>
      <c r="GR605" s="446">
        <f t="shared" si="2141"/>
        <v>12890142</v>
      </c>
      <c r="GS605" s="446">
        <f t="shared" si="2141"/>
        <v>12711539</v>
      </c>
      <c r="GT605" s="446">
        <f t="shared" si="2141"/>
        <v>362160</v>
      </c>
      <c r="GU605" s="446">
        <f t="shared" si="2141"/>
        <v>24164098</v>
      </c>
      <c r="GV605" s="416"/>
      <c r="GW605" s="402"/>
      <c r="GX605" s="402"/>
      <c r="GY605" s="402"/>
      <c r="GZ605" s="402"/>
      <c r="HA605" s="402"/>
    </row>
    <row r="606" spans="1:209" ht="9.75" customHeight="1" x14ac:dyDescent="0.2">
      <c r="A606" s="417" t="str">
        <f t="shared" si="2118"/>
        <v>2018-19OCTOBERRYA</v>
      </c>
      <c r="B606" s="458" t="str">
        <f t="shared" si="2135"/>
        <v>2018-19</v>
      </c>
      <c r="C606" s="402" t="s">
        <v>643</v>
      </c>
      <c r="D606" s="402" t="s">
        <v>653</v>
      </c>
      <c r="E606" s="402" t="s">
        <v>652</v>
      </c>
      <c r="F606" s="478" t="s">
        <v>452</v>
      </c>
      <c r="G606" s="478" t="s">
        <v>695</v>
      </c>
      <c r="H606" s="479">
        <v>108787</v>
      </c>
      <c r="I606" s="479">
        <v>78810</v>
      </c>
      <c r="J606" s="479">
        <v>310790</v>
      </c>
      <c r="K606" s="506">
        <v>4</v>
      </c>
      <c r="L606" s="506">
        <v>1</v>
      </c>
      <c r="M606" s="479" t="s">
        <v>152</v>
      </c>
      <c r="N606" s="506">
        <v>22</v>
      </c>
      <c r="O606" s="506">
        <v>47</v>
      </c>
      <c r="P606" s="479" t="s">
        <v>152</v>
      </c>
      <c r="Q606" s="479" t="s">
        <v>152</v>
      </c>
      <c r="R606" s="479" t="s">
        <v>152</v>
      </c>
      <c r="S606" s="479">
        <v>87955</v>
      </c>
      <c r="T606" s="479">
        <v>5543</v>
      </c>
      <c r="U606" s="479">
        <v>3581</v>
      </c>
      <c r="V606" s="479">
        <v>42035</v>
      </c>
      <c r="W606" s="479">
        <v>32003</v>
      </c>
      <c r="X606" s="479">
        <v>1577</v>
      </c>
      <c r="Y606" s="479">
        <v>2278677</v>
      </c>
      <c r="Z606" s="479">
        <v>411</v>
      </c>
      <c r="AA606" s="479">
        <v>708</v>
      </c>
      <c r="AB606" s="479">
        <v>1686706</v>
      </c>
      <c r="AC606" s="479">
        <v>471</v>
      </c>
      <c r="AD606" s="479">
        <v>823</v>
      </c>
      <c r="AE606" s="479">
        <v>30423226</v>
      </c>
      <c r="AF606" s="479">
        <v>724</v>
      </c>
      <c r="AG606" s="479">
        <v>1315</v>
      </c>
      <c r="AH606" s="479">
        <v>63244585</v>
      </c>
      <c r="AI606" s="479">
        <v>1976</v>
      </c>
      <c r="AJ606" s="479">
        <v>4363</v>
      </c>
      <c r="AK606" s="479">
        <v>4901336</v>
      </c>
      <c r="AL606" s="479">
        <v>3108</v>
      </c>
      <c r="AM606" s="479">
        <v>7435</v>
      </c>
      <c r="AN606" s="479"/>
      <c r="AO606" s="479"/>
      <c r="AP606" s="479"/>
      <c r="AQ606" s="479"/>
      <c r="AR606" s="479"/>
      <c r="AS606" s="479"/>
      <c r="AT606" s="479">
        <v>2642</v>
      </c>
      <c r="AU606" s="479">
        <v>5</v>
      </c>
      <c r="AV606" s="479">
        <v>6</v>
      </c>
      <c r="AW606" s="479">
        <v>0</v>
      </c>
      <c r="AX606" s="479">
        <v>217</v>
      </c>
      <c r="AY606" s="479">
        <v>2414</v>
      </c>
      <c r="AZ606" s="479">
        <v>1888</v>
      </c>
      <c r="BA606" s="479"/>
      <c r="BB606" s="479"/>
      <c r="BC606" s="479"/>
      <c r="BD606" s="479"/>
      <c r="BE606" s="479"/>
      <c r="BF606" s="479"/>
      <c r="BG606" s="479"/>
      <c r="BH606" s="479"/>
      <c r="BI606" s="479">
        <v>50762</v>
      </c>
      <c r="BJ606" s="479">
        <v>3316</v>
      </c>
      <c r="BK606" s="479">
        <v>31235</v>
      </c>
      <c r="BL606" s="479">
        <v>85313</v>
      </c>
      <c r="BM606" s="479">
        <v>10390</v>
      </c>
      <c r="BN606" s="479">
        <v>7666</v>
      </c>
      <c r="BO606" s="479">
        <v>6615</v>
      </c>
      <c r="BP606" s="479">
        <v>4984</v>
      </c>
      <c r="BQ606" s="479">
        <v>53515</v>
      </c>
      <c r="BR606" s="479">
        <v>44346</v>
      </c>
      <c r="BS606" s="479">
        <v>56906</v>
      </c>
      <c r="BT606" s="479">
        <v>33467</v>
      </c>
      <c r="BU606" s="479">
        <v>4009</v>
      </c>
      <c r="BV606" s="479">
        <v>1654</v>
      </c>
      <c r="BW606" s="479"/>
      <c r="BX606" s="479"/>
      <c r="BY606" s="479"/>
      <c r="BZ606" s="479"/>
      <c r="CA606" s="479"/>
      <c r="CB606" s="479"/>
      <c r="CC606" s="479"/>
      <c r="CD606" s="479"/>
      <c r="CE606" s="479"/>
      <c r="CF606" s="479"/>
      <c r="CG606" s="479"/>
      <c r="CH606" s="479"/>
      <c r="CI606" s="479"/>
      <c r="CJ606" s="479"/>
      <c r="CK606" s="479"/>
      <c r="CL606" s="479"/>
      <c r="CM606" s="479"/>
      <c r="CN606" s="479"/>
      <c r="CO606" s="479"/>
      <c r="CP606" s="479"/>
      <c r="CQ606" s="479"/>
      <c r="CR606" s="479"/>
      <c r="CS606" s="479"/>
      <c r="CT606" s="479"/>
      <c r="CU606" s="479"/>
      <c r="CV606" s="479"/>
      <c r="CW606" s="479"/>
      <c r="CX606" s="479"/>
      <c r="CY606" s="479"/>
      <c r="CZ606" s="479"/>
      <c r="DA606" s="479"/>
      <c r="DB606" s="479"/>
      <c r="DC606" s="479"/>
      <c r="DD606" s="479"/>
      <c r="DE606" s="479"/>
      <c r="DF606" s="479"/>
      <c r="DG606" s="479"/>
      <c r="DH606" s="479"/>
      <c r="DI606" s="479"/>
      <c r="DJ606" s="479"/>
      <c r="DK606" s="479">
        <v>199</v>
      </c>
      <c r="DL606" s="479">
        <v>53721</v>
      </c>
      <c r="DM606" s="479">
        <v>270</v>
      </c>
      <c r="DN606" s="479">
        <v>523</v>
      </c>
      <c r="DO606" s="479">
        <v>3456</v>
      </c>
      <c r="DP606" s="479">
        <v>99783</v>
      </c>
      <c r="DQ606" s="479">
        <v>29</v>
      </c>
      <c r="DR606" s="479">
        <v>56</v>
      </c>
      <c r="DS606" s="479"/>
      <c r="DT606" s="479"/>
      <c r="DU606" s="479"/>
      <c r="DV606" s="479"/>
      <c r="DW606" s="479"/>
      <c r="DX606" s="479"/>
      <c r="DY606" s="479"/>
      <c r="DZ606" s="479"/>
      <c r="EA606" s="479"/>
      <c r="EB606" s="479"/>
      <c r="EC606" s="479"/>
      <c r="ED606" s="479"/>
      <c r="EE606" s="479"/>
      <c r="EF606" s="479"/>
      <c r="EG606" s="479" t="s">
        <v>152</v>
      </c>
      <c r="EH606" s="479" t="s">
        <v>152</v>
      </c>
      <c r="EI606" s="479">
        <v>239</v>
      </c>
      <c r="EJ606" s="479">
        <v>0</v>
      </c>
      <c r="EK606" s="479">
        <v>2388</v>
      </c>
      <c r="EL606" s="479">
        <v>0</v>
      </c>
      <c r="EM606" s="479">
        <v>1531</v>
      </c>
      <c r="EN606" s="479">
        <v>0</v>
      </c>
      <c r="EO606" s="479">
        <v>0</v>
      </c>
      <c r="EP606" s="479">
        <v>0</v>
      </c>
      <c r="EQ606" s="479">
        <v>14132926</v>
      </c>
      <c r="ER606" s="479">
        <v>5918</v>
      </c>
      <c r="ES606" s="479">
        <v>13537</v>
      </c>
      <c r="ET606" s="479">
        <v>0</v>
      </c>
      <c r="EU606" s="479">
        <v>0</v>
      </c>
      <c r="EV606" s="479">
        <v>0</v>
      </c>
      <c r="EW606" s="479">
        <v>11977089</v>
      </c>
      <c r="EX606" s="479">
        <v>7823</v>
      </c>
      <c r="EY606" s="479">
        <v>18920</v>
      </c>
      <c r="EZ606" s="476"/>
      <c r="FA606" s="446">
        <f t="shared" si="2119"/>
        <v>10</v>
      </c>
      <c r="FB606" s="417">
        <f t="shared" si="2120"/>
        <v>2018</v>
      </c>
      <c r="FC606" s="448">
        <f t="shared" si="2121"/>
        <v>43374</v>
      </c>
      <c r="FD606" s="449">
        <f t="shared" si="2122"/>
        <v>31</v>
      </c>
      <c r="FE606" s="450"/>
      <c r="FF606" s="450"/>
      <c r="FG606" s="450"/>
      <c r="FH606" s="452">
        <f t="shared" si="2123"/>
        <v>1.8744362258704672</v>
      </c>
      <c r="FI606" s="452">
        <f t="shared" si="2124"/>
        <v>1.383005592639365</v>
      </c>
      <c r="FJ606" s="452">
        <f t="shared" si="2125"/>
        <v>1.8472493716838871</v>
      </c>
      <c r="FK606" s="452">
        <f t="shared" si="2126"/>
        <v>1.3917900027925161</v>
      </c>
      <c r="FL606" s="452">
        <f t="shared" si="2127"/>
        <v>1.2731057452123231</v>
      </c>
      <c r="FM606" s="452">
        <f t="shared" si="2128"/>
        <v>1.0549779945283693</v>
      </c>
      <c r="FN606" s="452">
        <f t="shared" si="2129"/>
        <v>1.7781457988313596</v>
      </c>
      <c r="FO606" s="452">
        <f t="shared" si="2130"/>
        <v>1.0457457113395618</v>
      </c>
      <c r="FP606" s="452">
        <f t="shared" si="2131"/>
        <v>2.5421686746987953</v>
      </c>
      <c r="FQ606" s="452">
        <f t="shared" si="2132"/>
        <v>1.0488268864933419</v>
      </c>
      <c r="FR606" s="453"/>
      <c r="FS606" s="446">
        <f t="shared" si="2140"/>
        <v>78810</v>
      </c>
      <c r="FT606" s="446" t="str">
        <f t="shared" si="2140"/>
        <v>-</v>
      </c>
      <c r="FU606" s="446">
        <f t="shared" si="2140"/>
        <v>1733820</v>
      </c>
      <c r="FV606" s="446">
        <f t="shared" si="2140"/>
        <v>3704070</v>
      </c>
      <c r="FW606" s="446">
        <f t="shared" si="2140"/>
        <v>3924444</v>
      </c>
      <c r="FX606" s="446">
        <f t="shared" si="2140"/>
        <v>2947163</v>
      </c>
      <c r="FY606" s="446">
        <f t="shared" si="2140"/>
        <v>55276025</v>
      </c>
      <c r="FZ606" s="446">
        <f t="shared" si="2140"/>
        <v>139629089</v>
      </c>
      <c r="GA606" s="446">
        <f t="shared" si="2140"/>
        <v>11724995</v>
      </c>
      <c r="GB606" s="446"/>
      <c r="GC606" s="446"/>
      <c r="GD606" s="446"/>
      <c r="GE606" s="446"/>
      <c r="GF606" s="446"/>
      <c r="GG606" s="446"/>
      <c r="GH606" s="446"/>
      <c r="GI606" s="446"/>
      <c r="GJ606" s="446"/>
      <c r="GK606" s="446"/>
      <c r="GL606" s="446"/>
      <c r="GM606" s="446"/>
      <c r="GN606" s="446"/>
      <c r="GO606" s="446">
        <f t="shared" si="2141"/>
        <v>104077</v>
      </c>
      <c r="GP606" s="446">
        <f t="shared" si="2141"/>
        <v>193536</v>
      </c>
      <c r="GQ606" s="446">
        <f t="shared" si="2141"/>
        <v>0</v>
      </c>
      <c r="GR606" s="446">
        <f t="shared" si="2141"/>
        <v>0</v>
      </c>
      <c r="GS606" s="446">
        <f t="shared" si="2141"/>
        <v>32326356</v>
      </c>
      <c r="GT606" s="446">
        <f t="shared" si="2141"/>
        <v>0</v>
      </c>
      <c r="GU606" s="446">
        <f t="shared" si="2141"/>
        <v>28966520</v>
      </c>
      <c r="GV606" s="416"/>
      <c r="GW606" s="402"/>
      <c r="GX606" s="402"/>
      <c r="GY606" s="402"/>
      <c r="GZ606" s="402"/>
      <c r="HA606" s="402"/>
    </row>
    <row r="607" spans="1:209" ht="9.75" customHeight="1" x14ac:dyDescent="0.2">
      <c r="A607" s="485" t="str">
        <f t="shared" si="2118"/>
        <v>2018-19OCTOBERRX8</v>
      </c>
      <c r="B607" s="503" t="str">
        <f t="shared" si="2135"/>
        <v>2018-19</v>
      </c>
      <c r="C607" s="436" t="s">
        <v>643</v>
      </c>
      <c r="D607" s="436" t="s">
        <v>646</v>
      </c>
      <c r="E607" s="436" t="s">
        <v>645</v>
      </c>
      <c r="F607" s="504" t="s">
        <v>450</v>
      </c>
      <c r="G607" s="504" t="s">
        <v>696</v>
      </c>
      <c r="H607" s="483">
        <v>83505</v>
      </c>
      <c r="I607" s="483">
        <v>60787</v>
      </c>
      <c r="J607" s="483">
        <v>116496</v>
      </c>
      <c r="K607" s="508">
        <v>2</v>
      </c>
      <c r="L607" s="508">
        <v>1</v>
      </c>
      <c r="M607" s="483" t="s">
        <v>152</v>
      </c>
      <c r="N607" s="508">
        <v>1</v>
      </c>
      <c r="O607" s="508">
        <v>41</v>
      </c>
      <c r="P607" s="483" t="s">
        <v>152</v>
      </c>
      <c r="Q607" s="483" t="s">
        <v>152</v>
      </c>
      <c r="R607" s="483" t="s">
        <v>152</v>
      </c>
      <c r="S607" s="483">
        <v>66438</v>
      </c>
      <c r="T607" s="483">
        <v>5265</v>
      </c>
      <c r="U607" s="483">
        <v>3770</v>
      </c>
      <c r="V607" s="483">
        <v>38136</v>
      </c>
      <c r="W607" s="483">
        <v>11671</v>
      </c>
      <c r="X607" s="483">
        <v>1241</v>
      </c>
      <c r="Y607" s="483">
        <v>2263985</v>
      </c>
      <c r="Z607" s="483">
        <v>430</v>
      </c>
      <c r="AA607" s="483">
        <v>743</v>
      </c>
      <c r="AB607" s="483">
        <v>2252292</v>
      </c>
      <c r="AC607" s="483">
        <v>597</v>
      </c>
      <c r="AD607" s="483">
        <v>1064</v>
      </c>
      <c r="AE607" s="483">
        <v>45704108</v>
      </c>
      <c r="AF607" s="483">
        <v>1198</v>
      </c>
      <c r="AG607" s="483">
        <v>2497</v>
      </c>
      <c r="AH607" s="483">
        <v>33812457</v>
      </c>
      <c r="AI607" s="483">
        <v>2897</v>
      </c>
      <c r="AJ607" s="483">
        <v>7054</v>
      </c>
      <c r="AK607" s="483">
        <v>5275128</v>
      </c>
      <c r="AL607" s="483">
        <v>4251</v>
      </c>
      <c r="AM607" s="483">
        <v>10076</v>
      </c>
      <c r="AN607" s="483"/>
      <c r="AO607" s="483"/>
      <c r="AP607" s="483"/>
      <c r="AQ607" s="483"/>
      <c r="AR607" s="483"/>
      <c r="AS607" s="483"/>
      <c r="AT607" s="483">
        <v>4319</v>
      </c>
      <c r="AU607" s="483">
        <v>476</v>
      </c>
      <c r="AV607" s="483">
        <v>892</v>
      </c>
      <c r="AW607" s="483">
        <v>5018</v>
      </c>
      <c r="AX607" s="483">
        <v>463</v>
      </c>
      <c r="AY607" s="483">
        <v>2488</v>
      </c>
      <c r="AZ607" s="483">
        <v>678</v>
      </c>
      <c r="BA607" s="483"/>
      <c r="BB607" s="483"/>
      <c r="BC607" s="483"/>
      <c r="BD607" s="483"/>
      <c r="BE607" s="483"/>
      <c r="BF607" s="483"/>
      <c r="BG607" s="483"/>
      <c r="BH607" s="483"/>
      <c r="BI607" s="483">
        <v>40478</v>
      </c>
      <c r="BJ607" s="483">
        <v>6462</v>
      </c>
      <c r="BK607" s="483">
        <v>15179</v>
      </c>
      <c r="BL607" s="483">
        <v>62119</v>
      </c>
      <c r="BM607" s="483">
        <v>11957</v>
      </c>
      <c r="BN607" s="483">
        <v>8904</v>
      </c>
      <c r="BO607" s="483">
        <v>8393</v>
      </c>
      <c r="BP607" s="483">
        <v>6335</v>
      </c>
      <c r="BQ607" s="483">
        <v>56995</v>
      </c>
      <c r="BR607" s="483">
        <v>44552</v>
      </c>
      <c r="BS607" s="483">
        <v>24976</v>
      </c>
      <c r="BT607" s="483">
        <v>15721</v>
      </c>
      <c r="BU607" s="483">
        <v>2627</v>
      </c>
      <c r="BV607" s="483">
        <v>1379</v>
      </c>
      <c r="BW607" s="483"/>
      <c r="BX607" s="483"/>
      <c r="BY607" s="483"/>
      <c r="BZ607" s="483"/>
      <c r="CA607" s="483"/>
      <c r="CB607" s="483"/>
      <c r="CC607" s="483"/>
      <c r="CD607" s="483"/>
      <c r="CE607" s="483"/>
      <c r="CF607" s="483"/>
      <c r="CG607" s="483"/>
      <c r="CH607" s="483"/>
      <c r="CI607" s="483"/>
      <c r="CJ607" s="483"/>
      <c r="CK607" s="483"/>
      <c r="CL607" s="483"/>
      <c r="CM607" s="483"/>
      <c r="CN607" s="483"/>
      <c r="CO607" s="483"/>
      <c r="CP607" s="483"/>
      <c r="CQ607" s="483"/>
      <c r="CR607" s="483"/>
      <c r="CS607" s="483"/>
      <c r="CT607" s="483"/>
      <c r="CU607" s="483"/>
      <c r="CV607" s="483"/>
      <c r="CW607" s="483"/>
      <c r="CX607" s="483"/>
      <c r="CY607" s="483"/>
      <c r="CZ607" s="483"/>
      <c r="DA607" s="483"/>
      <c r="DB607" s="483"/>
      <c r="DC607" s="483"/>
      <c r="DD607" s="483"/>
      <c r="DE607" s="483"/>
      <c r="DF607" s="483"/>
      <c r="DG607" s="483"/>
      <c r="DH607" s="483"/>
      <c r="DI607" s="483"/>
      <c r="DJ607" s="483"/>
      <c r="DK607" s="483">
        <v>0</v>
      </c>
      <c r="DL607" s="483">
        <v>0</v>
      </c>
      <c r="DM607" s="483">
        <v>0</v>
      </c>
      <c r="DN607" s="483">
        <v>0</v>
      </c>
      <c r="DO607" s="483">
        <v>3417</v>
      </c>
      <c r="DP607" s="483">
        <v>95203</v>
      </c>
      <c r="DQ607" s="483">
        <v>28</v>
      </c>
      <c r="DR607" s="483">
        <v>50</v>
      </c>
      <c r="DS607" s="483"/>
      <c r="DT607" s="483"/>
      <c r="DU607" s="483"/>
      <c r="DV607" s="483"/>
      <c r="DW607" s="483"/>
      <c r="DX607" s="483"/>
      <c r="DY607" s="483"/>
      <c r="DZ607" s="483"/>
      <c r="EA607" s="483"/>
      <c r="EB607" s="483"/>
      <c r="EC607" s="483"/>
      <c r="ED607" s="483"/>
      <c r="EE607" s="483"/>
      <c r="EF607" s="483"/>
      <c r="EG607" s="483" t="s">
        <v>152</v>
      </c>
      <c r="EH607" s="483" t="s">
        <v>152</v>
      </c>
      <c r="EI607" s="483">
        <v>98</v>
      </c>
      <c r="EJ607" s="483">
        <v>2495</v>
      </c>
      <c r="EK607" s="483">
        <v>165</v>
      </c>
      <c r="EL607" s="483">
        <v>44</v>
      </c>
      <c r="EM607" s="483">
        <v>3004</v>
      </c>
      <c r="EN607" s="483">
        <v>10040283</v>
      </c>
      <c r="EO607" s="483">
        <v>4024</v>
      </c>
      <c r="EP607" s="483">
        <v>9126</v>
      </c>
      <c r="EQ607" s="483">
        <v>638868</v>
      </c>
      <c r="ER607" s="483">
        <v>3872</v>
      </c>
      <c r="ES607" s="483">
        <v>7792</v>
      </c>
      <c r="ET607" s="483">
        <v>295309</v>
      </c>
      <c r="EU607" s="483">
        <v>6712</v>
      </c>
      <c r="EV607" s="483">
        <v>11037</v>
      </c>
      <c r="EW607" s="483">
        <v>25682781</v>
      </c>
      <c r="EX607" s="483">
        <v>8550</v>
      </c>
      <c r="EY607" s="483">
        <v>19185</v>
      </c>
      <c r="EZ607" s="484"/>
      <c r="FA607" s="468">
        <f t="shared" si="2119"/>
        <v>10</v>
      </c>
      <c r="FB607" s="485">
        <f t="shared" si="2120"/>
        <v>2018</v>
      </c>
      <c r="FC607" s="486">
        <f t="shared" si="2121"/>
        <v>43374</v>
      </c>
      <c r="FD607" s="470">
        <f t="shared" si="2122"/>
        <v>31</v>
      </c>
      <c r="FE607" s="471"/>
      <c r="FF607" s="471"/>
      <c r="FG607" s="471"/>
      <c r="FH607" s="487">
        <f t="shared" si="2123"/>
        <v>2.2710351377018045</v>
      </c>
      <c r="FI607" s="487">
        <f t="shared" si="2124"/>
        <v>1.6911680911680911</v>
      </c>
      <c r="FJ607" s="487">
        <f t="shared" si="2125"/>
        <v>2.2262599469496021</v>
      </c>
      <c r="FK607" s="487">
        <f t="shared" si="2126"/>
        <v>1.6803713527851458</v>
      </c>
      <c r="FL607" s="487">
        <f t="shared" si="2127"/>
        <v>1.4945196140130061</v>
      </c>
      <c r="FM607" s="487">
        <f t="shared" si="2128"/>
        <v>1.1682399832179569</v>
      </c>
      <c r="FN607" s="487">
        <f t="shared" si="2129"/>
        <v>2.1400051409476482</v>
      </c>
      <c r="FO607" s="487">
        <f t="shared" si="2130"/>
        <v>1.3470139662411105</v>
      </c>
      <c r="FP607" s="487">
        <f t="shared" si="2131"/>
        <v>2.1168412570507655</v>
      </c>
      <c r="FQ607" s="487">
        <f t="shared" si="2132"/>
        <v>1.1112006446414182</v>
      </c>
      <c r="FR607" s="459"/>
      <c r="FS607" s="468">
        <f t="shared" si="2140"/>
        <v>60787</v>
      </c>
      <c r="FT607" s="468" t="str">
        <f t="shared" si="2140"/>
        <v>-</v>
      </c>
      <c r="FU607" s="468">
        <f t="shared" si="2140"/>
        <v>60787</v>
      </c>
      <c r="FV607" s="468">
        <f t="shared" si="2140"/>
        <v>2492267</v>
      </c>
      <c r="FW607" s="468">
        <f t="shared" si="2140"/>
        <v>3911895</v>
      </c>
      <c r="FX607" s="468">
        <f t="shared" si="2140"/>
        <v>4011280</v>
      </c>
      <c r="FY607" s="468">
        <f t="shared" si="2140"/>
        <v>95225592</v>
      </c>
      <c r="FZ607" s="468">
        <f t="shared" si="2140"/>
        <v>82327234</v>
      </c>
      <c r="GA607" s="468">
        <f t="shared" si="2140"/>
        <v>12504316</v>
      </c>
      <c r="GB607" s="468"/>
      <c r="GC607" s="468"/>
      <c r="GD607" s="468"/>
      <c r="GE607" s="468"/>
      <c r="GF607" s="468"/>
      <c r="GG607" s="468"/>
      <c r="GH607" s="468"/>
      <c r="GI607" s="468"/>
      <c r="GJ607" s="468"/>
      <c r="GK607" s="468"/>
      <c r="GL607" s="468"/>
      <c r="GM607" s="468"/>
      <c r="GN607" s="468"/>
      <c r="GO607" s="468">
        <f t="shared" si="2141"/>
        <v>0</v>
      </c>
      <c r="GP607" s="468">
        <f t="shared" si="2141"/>
        <v>170850</v>
      </c>
      <c r="GQ607" s="468">
        <f t="shared" si="2141"/>
        <v>0</v>
      </c>
      <c r="GR607" s="468">
        <f t="shared" si="2141"/>
        <v>22769370</v>
      </c>
      <c r="GS607" s="468">
        <f t="shared" si="2141"/>
        <v>1285680</v>
      </c>
      <c r="GT607" s="468">
        <f t="shared" si="2141"/>
        <v>485628</v>
      </c>
      <c r="GU607" s="468">
        <f t="shared" si="2141"/>
        <v>57631740</v>
      </c>
      <c r="GV607" s="425"/>
      <c r="GW607" s="402"/>
      <c r="GX607" s="402"/>
      <c r="GY607" s="402"/>
      <c r="GZ607" s="402"/>
      <c r="HA607" s="402"/>
    </row>
    <row r="608" spans="1:209" ht="9.75" customHeight="1" x14ac:dyDescent="0.2">
      <c r="A608" s="472" t="str">
        <f t="shared" si="2118"/>
        <v>2018-19NOVEMBERRX9</v>
      </c>
      <c r="B608" s="488" t="str">
        <f t="shared" si="2135"/>
        <v>2018-19</v>
      </c>
      <c r="C608" s="400" t="s">
        <v>647</v>
      </c>
      <c r="D608" s="400" t="s">
        <v>653</v>
      </c>
      <c r="E608" s="400" t="s">
        <v>652</v>
      </c>
      <c r="F608" s="474" t="s">
        <v>451</v>
      </c>
      <c r="G608" s="474" t="s">
        <v>686</v>
      </c>
      <c r="H608" s="475">
        <v>86375</v>
      </c>
      <c r="I608" s="475">
        <v>68002</v>
      </c>
      <c r="J608" s="475">
        <v>419365</v>
      </c>
      <c r="K608" s="505">
        <v>6</v>
      </c>
      <c r="L608" s="505">
        <v>2</v>
      </c>
      <c r="M608" s="475" t="s">
        <v>152</v>
      </c>
      <c r="N608" s="505">
        <v>35</v>
      </c>
      <c r="O608" s="505">
        <v>81</v>
      </c>
      <c r="P608" s="475" t="s">
        <v>152</v>
      </c>
      <c r="Q608" s="475" t="s">
        <v>152</v>
      </c>
      <c r="R608" s="475" t="s">
        <v>152</v>
      </c>
      <c r="S608" s="475">
        <v>61768</v>
      </c>
      <c r="T608" s="475">
        <v>6307</v>
      </c>
      <c r="U608" s="475">
        <v>4116</v>
      </c>
      <c r="V608" s="475">
        <v>34989</v>
      </c>
      <c r="W608" s="475">
        <v>11933</v>
      </c>
      <c r="X608" s="475">
        <v>200</v>
      </c>
      <c r="Y608" s="475">
        <v>2976294</v>
      </c>
      <c r="Z608" s="475">
        <v>472</v>
      </c>
      <c r="AA608" s="475">
        <v>837</v>
      </c>
      <c r="AB608" s="475">
        <v>4402066</v>
      </c>
      <c r="AC608" s="475">
        <v>1070</v>
      </c>
      <c r="AD608" s="475">
        <v>2445</v>
      </c>
      <c r="AE608" s="475">
        <v>65122432</v>
      </c>
      <c r="AF608" s="475">
        <v>1861</v>
      </c>
      <c r="AG608" s="475">
        <v>3882</v>
      </c>
      <c r="AH608" s="475">
        <v>53080738</v>
      </c>
      <c r="AI608" s="475">
        <v>4448</v>
      </c>
      <c r="AJ608" s="475">
        <v>10519</v>
      </c>
      <c r="AK608" s="475">
        <v>768759</v>
      </c>
      <c r="AL608" s="475">
        <v>3844</v>
      </c>
      <c r="AM608" s="475">
        <v>9958</v>
      </c>
      <c r="AN608" s="475"/>
      <c r="AO608" s="475"/>
      <c r="AP608" s="475"/>
      <c r="AQ608" s="475"/>
      <c r="AR608" s="475"/>
      <c r="AS608" s="475"/>
      <c r="AT608" s="475">
        <v>5016</v>
      </c>
      <c r="AU608" s="475">
        <v>2389</v>
      </c>
      <c r="AV608" s="475">
        <v>1084</v>
      </c>
      <c r="AW608" s="475">
        <v>11</v>
      </c>
      <c r="AX608" s="475">
        <v>833</v>
      </c>
      <c r="AY608" s="475">
        <v>710</v>
      </c>
      <c r="AZ608" s="475">
        <v>12</v>
      </c>
      <c r="BA608" s="475"/>
      <c r="BB608" s="475"/>
      <c r="BC608" s="475"/>
      <c r="BD608" s="475"/>
      <c r="BE608" s="475"/>
      <c r="BF608" s="475"/>
      <c r="BG608" s="475"/>
      <c r="BH608" s="475"/>
      <c r="BI608" s="475">
        <v>37515</v>
      </c>
      <c r="BJ608" s="475">
        <v>2848</v>
      </c>
      <c r="BK608" s="475">
        <v>16389</v>
      </c>
      <c r="BL608" s="475">
        <v>56752</v>
      </c>
      <c r="BM608" s="475">
        <v>11427</v>
      </c>
      <c r="BN608" s="475">
        <v>9205</v>
      </c>
      <c r="BO608" s="475">
        <v>7733</v>
      </c>
      <c r="BP608" s="475">
        <v>6306</v>
      </c>
      <c r="BQ608" s="475">
        <v>44867</v>
      </c>
      <c r="BR608" s="475">
        <v>37508</v>
      </c>
      <c r="BS608" s="475">
        <v>15688</v>
      </c>
      <c r="BT608" s="475">
        <v>12441</v>
      </c>
      <c r="BU608" s="475">
        <v>221</v>
      </c>
      <c r="BV608" s="475">
        <v>178</v>
      </c>
      <c r="BW608" s="475"/>
      <c r="BX608" s="475"/>
      <c r="BY608" s="475"/>
      <c r="BZ608" s="475"/>
      <c r="CA608" s="475"/>
      <c r="CB608" s="475"/>
      <c r="CC608" s="475"/>
      <c r="CD608" s="475"/>
      <c r="CE608" s="475"/>
      <c r="CF608" s="475"/>
      <c r="CG608" s="475"/>
      <c r="CH608" s="475"/>
      <c r="CI608" s="475"/>
      <c r="CJ608" s="475"/>
      <c r="CK608" s="475"/>
      <c r="CL608" s="475"/>
      <c r="CM608" s="475"/>
      <c r="CN608" s="475"/>
      <c r="CO608" s="475"/>
      <c r="CP608" s="475"/>
      <c r="CQ608" s="475"/>
      <c r="CR608" s="475"/>
      <c r="CS608" s="475"/>
      <c r="CT608" s="475"/>
      <c r="CU608" s="475"/>
      <c r="CV608" s="475"/>
      <c r="CW608" s="475"/>
      <c r="CX608" s="475"/>
      <c r="CY608" s="475"/>
      <c r="CZ608" s="475"/>
      <c r="DA608" s="475"/>
      <c r="DB608" s="475"/>
      <c r="DC608" s="475"/>
      <c r="DD608" s="475"/>
      <c r="DE608" s="475"/>
      <c r="DF608" s="475"/>
      <c r="DG608" s="475"/>
      <c r="DH608" s="475"/>
      <c r="DI608" s="475"/>
      <c r="DJ608" s="475"/>
      <c r="DK608" s="475">
        <v>328</v>
      </c>
      <c r="DL608" s="475">
        <v>101110</v>
      </c>
      <c r="DM608" s="475">
        <v>308</v>
      </c>
      <c r="DN608" s="475">
        <v>531</v>
      </c>
      <c r="DO608" s="475">
        <v>3294</v>
      </c>
      <c r="DP608" s="475">
        <v>136111</v>
      </c>
      <c r="DQ608" s="475">
        <v>41</v>
      </c>
      <c r="DR608" s="475">
        <v>80</v>
      </c>
      <c r="DS608" s="475"/>
      <c r="DT608" s="475"/>
      <c r="DU608" s="475"/>
      <c r="DV608" s="475"/>
      <c r="DW608" s="475"/>
      <c r="DX608" s="475"/>
      <c r="DY608" s="475"/>
      <c r="DZ608" s="475"/>
      <c r="EA608" s="475"/>
      <c r="EB608" s="475"/>
      <c r="EC608" s="475"/>
      <c r="ED608" s="475"/>
      <c r="EE608" s="475"/>
      <c r="EF608" s="475"/>
      <c r="EG608" s="475" t="s">
        <v>152</v>
      </c>
      <c r="EH608" s="475" t="s">
        <v>152</v>
      </c>
      <c r="EI608" s="475">
        <v>0</v>
      </c>
      <c r="EJ608" s="475">
        <v>362</v>
      </c>
      <c r="EK608" s="475">
        <v>450</v>
      </c>
      <c r="EL608" s="475">
        <v>1</v>
      </c>
      <c r="EM608" s="475">
        <v>2510</v>
      </c>
      <c r="EN608" s="475">
        <v>1938320</v>
      </c>
      <c r="EO608" s="475">
        <v>5354</v>
      </c>
      <c r="EP608" s="475">
        <v>11401</v>
      </c>
      <c r="EQ608" s="475">
        <v>2409024</v>
      </c>
      <c r="ER608" s="475">
        <v>5353</v>
      </c>
      <c r="ES608" s="475">
        <v>10472</v>
      </c>
      <c r="ET608" s="475">
        <v>3118</v>
      </c>
      <c r="EU608" s="475">
        <v>3118</v>
      </c>
      <c r="EV608" s="475">
        <v>3118</v>
      </c>
      <c r="EW608" s="475">
        <v>20696851</v>
      </c>
      <c r="EX608" s="475">
        <v>8246</v>
      </c>
      <c r="EY608" s="475">
        <v>16222</v>
      </c>
      <c r="EZ608" s="476"/>
      <c r="FA608" s="477">
        <f t="shared" si="2119"/>
        <v>11</v>
      </c>
      <c r="FB608" s="417">
        <f t="shared" si="2120"/>
        <v>2018</v>
      </c>
      <c r="FC608" s="448">
        <f t="shared" si="2121"/>
        <v>43405</v>
      </c>
      <c r="FD608" s="449">
        <f t="shared" si="2122"/>
        <v>30</v>
      </c>
      <c r="FE608" s="450"/>
      <c r="FF608" s="450"/>
      <c r="FG608" s="450"/>
      <c r="FH608" s="452">
        <f t="shared" si="2123"/>
        <v>1.8117964166798795</v>
      </c>
      <c r="FI608" s="452">
        <f t="shared" si="2124"/>
        <v>1.4594894561598224</v>
      </c>
      <c r="FJ608" s="452">
        <f t="shared" si="2125"/>
        <v>1.8787657920310981</v>
      </c>
      <c r="FK608" s="452">
        <f t="shared" si="2126"/>
        <v>1.532069970845481</v>
      </c>
      <c r="FL608" s="452">
        <f t="shared" si="2127"/>
        <v>1.2823172997227701</v>
      </c>
      <c r="FM608" s="452">
        <f t="shared" si="2128"/>
        <v>1.0719940552745149</v>
      </c>
      <c r="FN608" s="452">
        <f t="shared" si="2129"/>
        <v>1.3146735942344758</v>
      </c>
      <c r="FO608" s="452">
        <f t="shared" si="2130"/>
        <v>1.0425710215369144</v>
      </c>
      <c r="FP608" s="452">
        <f t="shared" si="2131"/>
        <v>1.105</v>
      </c>
      <c r="FQ608" s="452">
        <f t="shared" si="2132"/>
        <v>0.89</v>
      </c>
      <c r="FR608" s="453"/>
      <c r="FS608" s="477">
        <f t="shared" si="2140"/>
        <v>136004</v>
      </c>
      <c r="FT608" s="477" t="str">
        <f t="shared" si="2140"/>
        <v>-</v>
      </c>
      <c r="FU608" s="477">
        <f t="shared" si="2140"/>
        <v>2380070</v>
      </c>
      <c r="FV608" s="477">
        <f t="shared" si="2140"/>
        <v>5508162</v>
      </c>
      <c r="FW608" s="477">
        <f t="shared" si="2140"/>
        <v>5278959</v>
      </c>
      <c r="FX608" s="477">
        <f t="shared" si="2140"/>
        <v>10063620</v>
      </c>
      <c r="FY608" s="477">
        <f t="shared" si="2140"/>
        <v>135827298</v>
      </c>
      <c r="FZ608" s="477">
        <f t="shared" si="2140"/>
        <v>125523227</v>
      </c>
      <c r="GA608" s="477">
        <f t="shared" si="2140"/>
        <v>1991600</v>
      </c>
      <c r="GB608" s="477"/>
      <c r="GC608" s="477"/>
      <c r="GD608" s="477"/>
      <c r="GE608" s="477"/>
      <c r="GF608" s="477"/>
      <c r="GG608" s="477"/>
      <c r="GH608" s="477"/>
      <c r="GI608" s="477"/>
      <c r="GJ608" s="477"/>
      <c r="GK608" s="477"/>
      <c r="GL608" s="477"/>
      <c r="GM608" s="477"/>
      <c r="GN608" s="477"/>
      <c r="GO608" s="477">
        <f t="shared" si="2141"/>
        <v>174168</v>
      </c>
      <c r="GP608" s="477">
        <f t="shared" si="2141"/>
        <v>263520</v>
      </c>
      <c r="GQ608" s="477">
        <f t="shared" si="2141"/>
        <v>0</v>
      </c>
      <c r="GR608" s="477">
        <f t="shared" si="2141"/>
        <v>4127162</v>
      </c>
      <c r="GS608" s="477">
        <f t="shared" si="2141"/>
        <v>4712400</v>
      </c>
      <c r="GT608" s="477">
        <f t="shared" si="2141"/>
        <v>3118</v>
      </c>
      <c r="GU608" s="477">
        <f t="shared" si="2141"/>
        <v>40717220</v>
      </c>
      <c r="GV608" s="416"/>
      <c r="GW608" s="402"/>
      <c r="GX608" s="402"/>
      <c r="GY608" s="402"/>
      <c r="GZ608" s="402"/>
      <c r="HA608" s="402"/>
    </row>
    <row r="609" spans="1:209" ht="9.75" customHeight="1" x14ac:dyDescent="0.2">
      <c r="A609" s="417" t="str">
        <f t="shared" si="2118"/>
        <v>2018-19NOVEMBERRYC</v>
      </c>
      <c r="B609" s="458" t="str">
        <f t="shared" si="2135"/>
        <v>2018-19</v>
      </c>
      <c r="C609" s="402" t="s">
        <v>647</v>
      </c>
      <c r="D609" s="402" t="s">
        <v>656</v>
      </c>
      <c r="E609" s="402" t="s">
        <v>466</v>
      </c>
      <c r="F609" s="478" t="s">
        <v>453</v>
      </c>
      <c r="G609" s="478" t="s">
        <v>687</v>
      </c>
      <c r="H609" s="479">
        <v>105722</v>
      </c>
      <c r="I609" s="479">
        <v>66766</v>
      </c>
      <c r="J609" s="479">
        <v>586513</v>
      </c>
      <c r="K609" s="506">
        <v>9</v>
      </c>
      <c r="L609" s="506">
        <v>1</v>
      </c>
      <c r="M609" s="479" t="s">
        <v>152</v>
      </c>
      <c r="N609" s="506">
        <v>54</v>
      </c>
      <c r="O609" s="506">
        <v>110</v>
      </c>
      <c r="P609" s="479" t="s">
        <v>152</v>
      </c>
      <c r="Q609" s="479" t="s">
        <v>152</v>
      </c>
      <c r="R609" s="479" t="s">
        <v>152</v>
      </c>
      <c r="S609" s="479">
        <v>71646</v>
      </c>
      <c r="T609" s="479">
        <v>6487</v>
      </c>
      <c r="U609" s="479">
        <v>4327</v>
      </c>
      <c r="V609" s="479">
        <v>40945</v>
      </c>
      <c r="W609" s="479">
        <v>13375</v>
      </c>
      <c r="X609" s="479">
        <v>2178</v>
      </c>
      <c r="Y609" s="479">
        <v>3160292</v>
      </c>
      <c r="Z609" s="479">
        <v>487</v>
      </c>
      <c r="AA609" s="479">
        <v>873</v>
      </c>
      <c r="AB609" s="479">
        <v>3315816</v>
      </c>
      <c r="AC609" s="479">
        <v>766</v>
      </c>
      <c r="AD609" s="479">
        <v>1395</v>
      </c>
      <c r="AE609" s="479">
        <v>63466061</v>
      </c>
      <c r="AF609" s="479">
        <v>1550</v>
      </c>
      <c r="AG609" s="479">
        <v>3143</v>
      </c>
      <c r="AH609" s="479">
        <v>68946609</v>
      </c>
      <c r="AI609" s="479">
        <v>5155</v>
      </c>
      <c r="AJ609" s="479">
        <v>12440</v>
      </c>
      <c r="AK609" s="479">
        <v>13330128</v>
      </c>
      <c r="AL609" s="479">
        <v>6120</v>
      </c>
      <c r="AM609" s="479">
        <v>15107</v>
      </c>
      <c r="AN609" s="479"/>
      <c r="AO609" s="479"/>
      <c r="AP609" s="479"/>
      <c r="AQ609" s="479"/>
      <c r="AR609" s="479"/>
      <c r="AS609" s="479"/>
      <c r="AT609" s="479">
        <v>4661</v>
      </c>
      <c r="AU609" s="479">
        <v>80</v>
      </c>
      <c r="AV609" s="479">
        <v>3017</v>
      </c>
      <c r="AW609" s="479">
        <v>396</v>
      </c>
      <c r="AX609" s="479">
        <v>43</v>
      </c>
      <c r="AY609" s="479">
        <v>1521</v>
      </c>
      <c r="AZ609" s="479">
        <v>2249</v>
      </c>
      <c r="BA609" s="479"/>
      <c r="BB609" s="479"/>
      <c r="BC609" s="479"/>
      <c r="BD609" s="479"/>
      <c r="BE609" s="479"/>
      <c r="BF609" s="479"/>
      <c r="BG609" s="479"/>
      <c r="BH609" s="479"/>
      <c r="BI609" s="479">
        <v>42521</v>
      </c>
      <c r="BJ609" s="479">
        <v>2104</v>
      </c>
      <c r="BK609" s="479">
        <v>22360</v>
      </c>
      <c r="BL609" s="479">
        <v>66985</v>
      </c>
      <c r="BM609" s="479">
        <v>14703</v>
      </c>
      <c r="BN609" s="479">
        <v>10620</v>
      </c>
      <c r="BO609" s="479">
        <v>9692</v>
      </c>
      <c r="BP609" s="479">
        <v>7140</v>
      </c>
      <c r="BQ609" s="479">
        <v>63632</v>
      </c>
      <c r="BR609" s="479">
        <v>46482</v>
      </c>
      <c r="BS609" s="479">
        <v>26193</v>
      </c>
      <c r="BT609" s="479">
        <v>14462</v>
      </c>
      <c r="BU609" s="479">
        <v>4024</v>
      </c>
      <c r="BV609" s="479">
        <v>2370</v>
      </c>
      <c r="BW609" s="479"/>
      <c r="BX609" s="479"/>
      <c r="BY609" s="479"/>
      <c r="BZ609" s="479"/>
      <c r="CA609" s="479"/>
      <c r="CB609" s="479"/>
      <c r="CC609" s="479"/>
      <c r="CD609" s="479"/>
      <c r="CE609" s="479"/>
      <c r="CF609" s="479"/>
      <c r="CG609" s="479"/>
      <c r="CH609" s="479"/>
      <c r="CI609" s="479"/>
      <c r="CJ609" s="479"/>
      <c r="CK609" s="479"/>
      <c r="CL609" s="479"/>
      <c r="CM609" s="479"/>
      <c r="CN609" s="479"/>
      <c r="CO609" s="479"/>
      <c r="CP609" s="479"/>
      <c r="CQ609" s="479"/>
      <c r="CR609" s="479"/>
      <c r="CS609" s="479"/>
      <c r="CT609" s="479"/>
      <c r="CU609" s="479"/>
      <c r="CV609" s="479"/>
      <c r="CW609" s="479"/>
      <c r="CX609" s="479"/>
      <c r="CY609" s="479"/>
      <c r="CZ609" s="479"/>
      <c r="DA609" s="479"/>
      <c r="DB609" s="479"/>
      <c r="DC609" s="479"/>
      <c r="DD609" s="479"/>
      <c r="DE609" s="479"/>
      <c r="DF609" s="479"/>
      <c r="DG609" s="479"/>
      <c r="DH609" s="479"/>
      <c r="DI609" s="479"/>
      <c r="DJ609" s="479"/>
      <c r="DK609" s="479">
        <v>515</v>
      </c>
      <c r="DL609" s="479">
        <v>148683</v>
      </c>
      <c r="DM609" s="479">
        <v>289</v>
      </c>
      <c r="DN609" s="479">
        <v>493</v>
      </c>
      <c r="DO609" s="479">
        <v>6083</v>
      </c>
      <c r="DP609" s="479">
        <v>248048</v>
      </c>
      <c r="DQ609" s="479">
        <v>41</v>
      </c>
      <c r="DR609" s="479">
        <v>76</v>
      </c>
      <c r="DS609" s="479"/>
      <c r="DT609" s="479"/>
      <c r="DU609" s="479"/>
      <c r="DV609" s="479"/>
      <c r="DW609" s="479"/>
      <c r="DX609" s="479"/>
      <c r="DY609" s="479"/>
      <c r="DZ609" s="479"/>
      <c r="EA609" s="479"/>
      <c r="EB609" s="479"/>
      <c r="EC609" s="479"/>
      <c r="ED609" s="479"/>
      <c r="EE609" s="479"/>
      <c r="EF609" s="479"/>
      <c r="EG609" s="479" t="s">
        <v>152</v>
      </c>
      <c r="EH609" s="479" t="s">
        <v>152</v>
      </c>
      <c r="EI609" s="479">
        <v>56</v>
      </c>
      <c r="EJ609" s="479">
        <v>748</v>
      </c>
      <c r="EK609" s="479">
        <v>536</v>
      </c>
      <c r="EL609" s="479">
        <v>22</v>
      </c>
      <c r="EM609" s="479">
        <v>1216</v>
      </c>
      <c r="EN609" s="479">
        <v>6627292</v>
      </c>
      <c r="EO609" s="479">
        <v>8860</v>
      </c>
      <c r="EP609" s="479">
        <v>20425</v>
      </c>
      <c r="EQ609" s="479">
        <v>5657366</v>
      </c>
      <c r="ER609" s="479">
        <v>10555</v>
      </c>
      <c r="ES609" s="479">
        <v>24518</v>
      </c>
      <c r="ET609" s="479">
        <v>256537</v>
      </c>
      <c r="EU609" s="479">
        <v>11661</v>
      </c>
      <c r="EV609" s="479">
        <v>22098</v>
      </c>
      <c r="EW609" s="479">
        <v>14778504</v>
      </c>
      <c r="EX609" s="479">
        <v>12153</v>
      </c>
      <c r="EY609" s="479">
        <v>28147</v>
      </c>
      <c r="EZ609" s="476"/>
      <c r="FA609" s="446">
        <f t="shared" si="2119"/>
        <v>11</v>
      </c>
      <c r="FB609" s="417">
        <f t="shared" si="2120"/>
        <v>2018</v>
      </c>
      <c r="FC609" s="448">
        <f t="shared" si="2121"/>
        <v>43405</v>
      </c>
      <c r="FD609" s="449">
        <f t="shared" si="2122"/>
        <v>30</v>
      </c>
      <c r="FE609" s="450"/>
      <c r="FF609" s="450"/>
      <c r="FG609" s="450"/>
      <c r="FH609" s="452">
        <f t="shared" si="2123"/>
        <v>2.2665330661322645</v>
      </c>
      <c r="FI609" s="452">
        <f t="shared" si="2124"/>
        <v>1.6371203946354247</v>
      </c>
      <c r="FJ609" s="452">
        <f t="shared" si="2125"/>
        <v>2.2398890686387798</v>
      </c>
      <c r="FK609" s="452">
        <f t="shared" si="2126"/>
        <v>1.6501039981511441</v>
      </c>
      <c r="FL609" s="452">
        <f t="shared" si="2127"/>
        <v>1.5540847478324582</v>
      </c>
      <c r="FM609" s="452">
        <f t="shared" si="2128"/>
        <v>1.1352301868359995</v>
      </c>
      <c r="FN609" s="452">
        <f t="shared" si="2129"/>
        <v>1.9583551401869159</v>
      </c>
      <c r="FO609" s="452">
        <f t="shared" si="2130"/>
        <v>1.0812710280373832</v>
      </c>
      <c r="FP609" s="452">
        <f t="shared" si="2131"/>
        <v>1.8475665748393022</v>
      </c>
      <c r="FQ609" s="452">
        <f t="shared" si="2132"/>
        <v>1.0881542699724518</v>
      </c>
      <c r="FR609" s="453"/>
      <c r="FS609" s="446">
        <f t="shared" si="2140"/>
        <v>66766</v>
      </c>
      <c r="FT609" s="446" t="str">
        <f t="shared" si="2140"/>
        <v>-</v>
      </c>
      <c r="FU609" s="446">
        <f t="shared" si="2140"/>
        <v>3605364</v>
      </c>
      <c r="FV609" s="446">
        <f t="shared" si="2140"/>
        <v>7344260</v>
      </c>
      <c r="FW609" s="446">
        <f t="shared" si="2140"/>
        <v>5663151</v>
      </c>
      <c r="FX609" s="446">
        <f t="shared" si="2140"/>
        <v>6036165</v>
      </c>
      <c r="FY609" s="446">
        <f t="shared" si="2140"/>
        <v>128690135</v>
      </c>
      <c r="FZ609" s="446">
        <f t="shared" si="2140"/>
        <v>166385000</v>
      </c>
      <c r="GA609" s="446">
        <f t="shared" si="2140"/>
        <v>32903046</v>
      </c>
      <c r="GB609" s="446"/>
      <c r="GC609" s="446"/>
      <c r="GD609" s="446"/>
      <c r="GE609" s="446"/>
      <c r="GF609" s="446"/>
      <c r="GG609" s="446"/>
      <c r="GH609" s="446"/>
      <c r="GI609" s="446"/>
      <c r="GJ609" s="446"/>
      <c r="GK609" s="446"/>
      <c r="GL609" s="446"/>
      <c r="GM609" s="446"/>
      <c r="GN609" s="446"/>
      <c r="GO609" s="446">
        <f t="shared" si="2141"/>
        <v>253895</v>
      </c>
      <c r="GP609" s="446">
        <f t="shared" si="2141"/>
        <v>462308</v>
      </c>
      <c r="GQ609" s="446">
        <f t="shared" si="2141"/>
        <v>0</v>
      </c>
      <c r="GR609" s="446">
        <f t="shared" si="2141"/>
        <v>15277900</v>
      </c>
      <c r="GS609" s="446">
        <f t="shared" si="2141"/>
        <v>13141648</v>
      </c>
      <c r="GT609" s="446">
        <f t="shared" si="2141"/>
        <v>486156</v>
      </c>
      <c r="GU609" s="446">
        <f t="shared" si="2141"/>
        <v>34226752</v>
      </c>
      <c r="GV609" s="416"/>
      <c r="GW609" s="402"/>
      <c r="GX609" s="402"/>
      <c r="GY609" s="402"/>
      <c r="GZ609" s="402"/>
      <c r="HA609" s="402"/>
    </row>
    <row r="610" spans="1:209" ht="9.75" customHeight="1" x14ac:dyDescent="0.2">
      <c r="A610" s="417" t="str">
        <f t="shared" si="2118"/>
        <v>2018-19NOVEMBERR1F</v>
      </c>
      <c r="B610" s="458" t="str">
        <f t="shared" si="2135"/>
        <v>2018-19</v>
      </c>
      <c r="C610" s="402" t="s">
        <v>647</v>
      </c>
      <c r="D610" s="402" t="s">
        <v>663</v>
      </c>
      <c r="E610" s="402" t="s">
        <v>662</v>
      </c>
      <c r="F610" s="478" t="s">
        <v>458</v>
      </c>
      <c r="G610" s="478" t="s">
        <v>688</v>
      </c>
      <c r="H610" s="479">
        <v>2572</v>
      </c>
      <c r="I610" s="479">
        <v>1365</v>
      </c>
      <c r="J610" s="479">
        <v>12062</v>
      </c>
      <c r="K610" s="506">
        <v>9</v>
      </c>
      <c r="L610" s="506">
        <v>1</v>
      </c>
      <c r="M610" s="479" t="s">
        <v>152</v>
      </c>
      <c r="N610" s="506">
        <v>55</v>
      </c>
      <c r="O610" s="506">
        <v>113</v>
      </c>
      <c r="P610" s="479" t="s">
        <v>152</v>
      </c>
      <c r="Q610" s="479" t="s">
        <v>152</v>
      </c>
      <c r="R610" s="479" t="s">
        <v>152</v>
      </c>
      <c r="S610" s="479">
        <v>1973</v>
      </c>
      <c r="T610" s="479">
        <v>101</v>
      </c>
      <c r="U610" s="479">
        <v>68</v>
      </c>
      <c r="V610" s="479">
        <v>886</v>
      </c>
      <c r="W610" s="479">
        <v>683</v>
      </c>
      <c r="X610" s="479">
        <v>83</v>
      </c>
      <c r="Y610" s="479">
        <v>71645</v>
      </c>
      <c r="Z610" s="479">
        <v>709</v>
      </c>
      <c r="AA610" s="479">
        <v>1254</v>
      </c>
      <c r="AB610" s="479">
        <v>60843</v>
      </c>
      <c r="AC610" s="479">
        <v>895</v>
      </c>
      <c r="AD610" s="479">
        <v>1508</v>
      </c>
      <c r="AE610" s="479">
        <v>989279</v>
      </c>
      <c r="AF610" s="479">
        <v>1117</v>
      </c>
      <c r="AG610" s="479">
        <v>2211</v>
      </c>
      <c r="AH610" s="479">
        <v>2377822</v>
      </c>
      <c r="AI610" s="479">
        <v>3481</v>
      </c>
      <c r="AJ610" s="479">
        <v>8662</v>
      </c>
      <c r="AK610" s="479">
        <v>573838</v>
      </c>
      <c r="AL610" s="479">
        <v>6914</v>
      </c>
      <c r="AM610" s="479">
        <v>15116</v>
      </c>
      <c r="AN610" s="479"/>
      <c r="AO610" s="479"/>
      <c r="AP610" s="479"/>
      <c r="AQ610" s="479"/>
      <c r="AR610" s="479"/>
      <c r="AS610" s="479"/>
      <c r="AT610" s="479">
        <v>110</v>
      </c>
      <c r="AU610" s="479">
        <v>0</v>
      </c>
      <c r="AV610" s="479">
        <v>3</v>
      </c>
      <c r="AW610" s="479">
        <v>4</v>
      </c>
      <c r="AX610" s="479">
        <v>5</v>
      </c>
      <c r="AY610" s="479">
        <v>102</v>
      </c>
      <c r="AZ610" s="479">
        <v>0</v>
      </c>
      <c r="BA610" s="479"/>
      <c r="BB610" s="479"/>
      <c r="BC610" s="479"/>
      <c r="BD610" s="479"/>
      <c r="BE610" s="479"/>
      <c r="BF610" s="479"/>
      <c r="BG610" s="479"/>
      <c r="BH610" s="479"/>
      <c r="BI610" s="479">
        <v>1294</v>
      </c>
      <c r="BJ610" s="479">
        <v>20</v>
      </c>
      <c r="BK610" s="479">
        <v>549</v>
      </c>
      <c r="BL610" s="479">
        <v>1863</v>
      </c>
      <c r="BM610" s="479">
        <v>133</v>
      </c>
      <c r="BN610" s="479">
        <v>120</v>
      </c>
      <c r="BO610" s="479">
        <v>90</v>
      </c>
      <c r="BP610" s="479">
        <v>82</v>
      </c>
      <c r="BQ610" s="479">
        <v>1007</v>
      </c>
      <c r="BR610" s="479">
        <v>936</v>
      </c>
      <c r="BS610" s="479">
        <v>813</v>
      </c>
      <c r="BT610" s="479">
        <v>720</v>
      </c>
      <c r="BU610" s="479">
        <v>104</v>
      </c>
      <c r="BV610" s="479">
        <v>87</v>
      </c>
      <c r="BW610" s="479"/>
      <c r="BX610" s="479"/>
      <c r="BY610" s="479"/>
      <c r="BZ610" s="479"/>
      <c r="CA610" s="479"/>
      <c r="CB610" s="479"/>
      <c r="CC610" s="479"/>
      <c r="CD610" s="479"/>
      <c r="CE610" s="479"/>
      <c r="CF610" s="479"/>
      <c r="CG610" s="479"/>
      <c r="CH610" s="479"/>
      <c r="CI610" s="479"/>
      <c r="CJ610" s="479"/>
      <c r="CK610" s="479"/>
      <c r="CL610" s="479"/>
      <c r="CM610" s="479"/>
      <c r="CN610" s="479"/>
      <c r="CO610" s="479"/>
      <c r="CP610" s="479"/>
      <c r="CQ610" s="479"/>
      <c r="CR610" s="479"/>
      <c r="CS610" s="479"/>
      <c r="CT610" s="479"/>
      <c r="CU610" s="479"/>
      <c r="CV610" s="479"/>
      <c r="CW610" s="479"/>
      <c r="CX610" s="479"/>
      <c r="CY610" s="479"/>
      <c r="CZ610" s="479"/>
      <c r="DA610" s="479"/>
      <c r="DB610" s="479"/>
      <c r="DC610" s="479"/>
      <c r="DD610" s="479"/>
      <c r="DE610" s="479"/>
      <c r="DF610" s="479"/>
      <c r="DG610" s="479"/>
      <c r="DH610" s="479"/>
      <c r="DI610" s="479"/>
      <c r="DJ610" s="479"/>
      <c r="DK610" s="479">
        <v>12</v>
      </c>
      <c r="DL610" s="479">
        <v>5358</v>
      </c>
      <c r="DM610" s="479">
        <v>447</v>
      </c>
      <c r="DN610" s="479">
        <v>630</v>
      </c>
      <c r="DO610" s="479">
        <v>73</v>
      </c>
      <c r="DP610" s="479">
        <v>7243</v>
      </c>
      <c r="DQ610" s="479">
        <v>99</v>
      </c>
      <c r="DR610" s="479">
        <v>100</v>
      </c>
      <c r="DS610" s="479"/>
      <c r="DT610" s="479"/>
      <c r="DU610" s="479"/>
      <c r="DV610" s="479"/>
      <c r="DW610" s="479"/>
      <c r="DX610" s="479"/>
      <c r="DY610" s="479"/>
      <c r="DZ610" s="479"/>
      <c r="EA610" s="479"/>
      <c r="EB610" s="479"/>
      <c r="EC610" s="479"/>
      <c r="ED610" s="479"/>
      <c r="EE610" s="479"/>
      <c r="EF610" s="479"/>
      <c r="EG610" s="479" t="s">
        <v>152</v>
      </c>
      <c r="EH610" s="479" t="s">
        <v>152</v>
      </c>
      <c r="EI610" s="479">
        <v>0</v>
      </c>
      <c r="EJ610" s="479">
        <v>56</v>
      </c>
      <c r="EK610" s="479">
        <v>40</v>
      </c>
      <c r="EL610" s="479">
        <v>0</v>
      </c>
      <c r="EM610" s="479">
        <v>14</v>
      </c>
      <c r="EN610" s="479">
        <v>232807</v>
      </c>
      <c r="EO610" s="479">
        <v>4157</v>
      </c>
      <c r="EP610" s="479">
        <v>8652</v>
      </c>
      <c r="EQ610" s="479">
        <v>327058</v>
      </c>
      <c r="ER610" s="479">
        <v>8176</v>
      </c>
      <c r="ES610" s="479">
        <v>15705</v>
      </c>
      <c r="ET610" s="479">
        <v>0</v>
      </c>
      <c r="EU610" s="479">
        <v>0</v>
      </c>
      <c r="EV610" s="479">
        <v>0</v>
      </c>
      <c r="EW610" s="479">
        <v>61490</v>
      </c>
      <c r="EX610" s="479">
        <v>4392</v>
      </c>
      <c r="EY610" s="479">
        <v>11456</v>
      </c>
      <c r="EZ610" s="476"/>
      <c r="FA610" s="446">
        <f t="shared" si="2119"/>
        <v>11</v>
      </c>
      <c r="FB610" s="417">
        <f t="shared" si="2120"/>
        <v>2018</v>
      </c>
      <c r="FC610" s="448">
        <f t="shared" si="2121"/>
        <v>43405</v>
      </c>
      <c r="FD610" s="449">
        <f t="shared" si="2122"/>
        <v>30</v>
      </c>
      <c r="FE610" s="450"/>
      <c r="FF610" s="450"/>
      <c r="FG610" s="450"/>
      <c r="FH610" s="452">
        <f t="shared" si="2123"/>
        <v>1.3168316831683169</v>
      </c>
      <c r="FI610" s="452">
        <f t="shared" si="2124"/>
        <v>1.1881188118811881</v>
      </c>
      <c r="FJ610" s="452">
        <f t="shared" si="2125"/>
        <v>1.3235294117647058</v>
      </c>
      <c r="FK610" s="452">
        <f t="shared" si="2126"/>
        <v>1.2058823529411764</v>
      </c>
      <c r="FL610" s="452">
        <f t="shared" si="2127"/>
        <v>1.1365688487584651</v>
      </c>
      <c r="FM610" s="452">
        <f t="shared" si="2128"/>
        <v>1.0564334085778782</v>
      </c>
      <c r="FN610" s="452">
        <f t="shared" si="2129"/>
        <v>1.1903367496339678</v>
      </c>
      <c r="FO610" s="452">
        <f t="shared" si="2130"/>
        <v>1.0541727672035139</v>
      </c>
      <c r="FP610" s="452">
        <f t="shared" si="2131"/>
        <v>1.2530120481927711</v>
      </c>
      <c r="FQ610" s="452">
        <f t="shared" si="2132"/>
        <v>1.0481927710843373</v>
      </c>
      <c r="FR610" s="453"/>
      <c r="FS610" s="446">
        <f t="shared" si="2140"/>
        <v>1365</v>
      </c>
      <c r="FT610" s="446" t="str">
        <f t="shared" si="2140"/>
        <v>-</v>
      </c>
      <c r="FU610" s="446">
        <f t="shared" si="2140"/>
        <v>75075</v>
      </c>
      <c r="FV610" s="446">
        <f t="shared" si="2140"/>
        <v>154245</v>
      </c>
      <c r="FW610" s="446">
        <f t="shared" si="2140"/>
        <v>126654</v>
      </c>
      <c r="FX610" s="446">
        <f t="shared" si="2140"/>
        <v>102544</v>
      </c>
      <c r="FY610" s="446">
        <f t="shared" si="2140"/>
        <v>1958946</v>
      </c>
      <c r="FZ610" s="446">
        <f t="shared" si="2140"/>
        <v>5916146</v>
      </c>
      <c r="GA610" s="446">
        <f t="shared" si="2140"/>
        <v>1254628</v>
      </c>
      <c r="GB610" s="446"/>
      <c r="GC610" s="446"/>
      <c r="GD610" s="446"/>
      <c r="GE610" s="446"/>
      <c r="GF610" s="446"/>
      <c r="GG610" s="446"/>
      <c r="GH610" s="446"/>
      <c r="GI610" s="446"/>
      <c r="GJ610" s="446"/>
      <c r="GK610" s="446"/>
      <c r="GL610" s="446"/>
      <c r="GM610" s="446"/>
      <c r="GN610" s="446"/>
      <c r="GO610" s="446">
        <f t="shared" si="2141"/>
        <v>7560</v>
      </c>
      <c r="GP610" s="446">
        <f t="shared" si="2141"/>
        <v>7300</v>
      </c>
      <c r="GQ610" s="446">
        <f t="shared" si="2141"/>
        <v>0</v>
      </c>
      <c r="GR610" s="446">
        <f t="shared" si="2141"/>
        <v>484512</v>
      </c>
      <c r="GS610" s="446">
        <f t="shared" si="2141"/>
        <v>628200</v>
      </c>
      <c r="GT610" s="446">
        <f t="shared" si="2141"/>
        <v>0</v>
      </c>
      <c r="GU610" s="446">
        <f t="shared" si="2141"/>
        <v>160384</v>
      </c>
      <c r="GV610" s="416"/>
      <c r="GW610" s="402"/>
      <c r="GX610" s="402"/>
      <c r="GY610" s="402"/>
      <c r="GZ610" s="402"/>
      <c r="HA610" s="402"/>
    </row>
    <row r="611" spans="1:209" ht="9.75" customHeight="1" x14ac:dyDescent="0.2">
      <c r="A611" s="493" t="str">
        <f t="shared" si="2118"/>
        <v>2018-19NOVEMBERRRU</v>
      </c>
      <c r="B611" s="494" t="str">
        <f t="shared" si="2135"/>
        <v>2018-19</v>
      </c>
      <c r="C611" s="480" t="s">
        <v>647</v>
      </c>
      <c r="D611" s="480" t="s">
        <v>659</v>
      </c>
      <c r="E611" s="480" t="s">
        <v>467</v>
      </c>
      <c r="F611" s="495" t="s">
        <v>454</v>
      </c>
      <c r="G611" s="495" t="s">
        <v>689</v>
      </c>
      <c r="H611" s="496">
        <v>161455</v>
      </c>
      <c r="I611" s="496">
        <v>131288</v>
      </c>
      <c r="J611" s="496">
        <v>671387</v>
      </c>
      <c r="K611" s="507">
        <v>5</v>
      </c>
      <c r="L611" s="507">
        <v>0</v>
      </c>
      <c r="M611" s="496" t="s">
        <v>152</v>
      </c>
      <c r="N611" s="507">
        <v>39</v>
      </c>
      <c r="O611" s="507">
        <v>96</v>
      </c>
      <c r="P611" s="496" t="s">
        <v>152</v>
      </c>
      <c r="Q611" s="496" t="s">
        <v>152</v>
      </c>
      <c r="R611" s="496" t="s">
        <v>152</v>
      </c>
      <c r="S611" s="496">
        <v>103270</v>
      </c>
      <c r="T611" s="496">
        <v>11231</v>
      </c>
      <c r="U611" s="496">
        <v>8473</v>
      </c>
      <c r="V611" s="496">
        <v>57048</v>
      </c>
      <c r="W611" s="496">
        <v>20570</v>
      </c>
      <c r="X611" s="496">
        <v>1521</v>
      </c>
      <c r="Y611" s="496">
        <v>4228910</v>
      </c>
      <c r="Z611" s="496">
        <v>377</v>
      </c>
      <c r="AA611" s="496">
        <v>629</v>
      </c>
      <c r="AB611" s="496">
        <v>5610521</v>
      </c>
      <c r="AC611" s="496">
        <v>662</v>
      </c>
      <c r="AD611" s="496">
        <v>1144</v>
      </c>
      <c r="AE611" s="496">
        <v>64317518</v>
      </c>
      <c r="AF611" s="496">
        <v>1127</v>
      </c>
      <c r="AG611" s="496">
        <v>2294</v>
      </c>
      <c r="AH611" s="496">
        <v>64923320</v>
      </c>
      <c r="AI611" s="496">
        <v>3156</v>
      </c>
      <c r="AJ611" s="496">
        <v>7565</v>
      </c>
      <c r="AK611" s="496">
        <v>6970353</v>
      </c>
      <c r="AL611" s="496">
        <v>4583</v>
      </c>
      <c r="AM611" s="496">
        <v>10310</v>
      </c>
      <c r="AN611" s="496"/>
      <c r="AO611" s="496"/>
      <c r="AP611" s="496"/>
      <c r="AQ611" s="496"/>
      <c r="AR611" s="496"/>
      <c r="AS611" s="496"/>
      <c r="AT611" s="496">
        <v>7093</v>
      </c>
      <c r="AU611" s="496">
        <v>182</v>
      </c>
      <c r="AV611" s="496">
        <v>1123</v>
      </c>
      <c r="AW611" s="496">
        <v>6207</v>
      </c>
      <c r="AX611" s="496">
        <v>226</v>
      </c>
      <c r="AY611" s="496">
        <v>5562</v>
      </c>
      <c r="AZ611" s="496">
        <v>0</v>
      </c>
      <c r="BA611" s="496"/>
      <c r="BB611" s="496"/>
      <c r="BC611" s="496"/>
      <c r="BD611" s="496"/>
      <c r="BE611" s="496"/>
      <c r="BF611" s="496"/>
      <c r="BG611" s="496"/>
      <c r="BH611" s="496"/>
      <c r="BI611" s="496">
        <v>64089</v>
      </c>
      <c r="BJ611" s="496">
        <v>6861</v>
      </c>
      <c r="BK611" s="496">
        <v>25227</v>
      </c>
      <c r="BL611" s="496">
        <v>96177</v>
      </c>
      <c r="BM611" s="496">
        <v>29573</v>
      </c>
      <c r="BN611" s="496">
        <v>22690</v>
      </c>
      <c r="BO611" s="496">
        <v>22158</v>
      </c>
      <c r="BP611" s="496">
        <v>17263</v>
      </c>
      <c r="BQ611" s="496">
        <v>86277</v>
      </c>
      <c r="BR611" s="496">
        <v>65247</v>
      </c>
      <c r="BS611" s="496">
        <v>33625</v>
      </c>
      <c r="BT611" s="496">
        <v>23203</v>
      </c>
      <c r="BU611" s="496">
        <v>2168</v>
      </c>
      <c r="BV611" s="496">
        <v>1614</v>
      </c>
      <c r="BW611" s="496"/>
      <c r="BX611" s="496"/>
      <c r="BY611" s="496"/>
      <c r="BZ611" s="496"/>
      <c r="CA611" s="496"/>
      <c r="CB611" s="496"/>
      <c r="CC611" s="496"/>
      <c r="CD611" s="496"/>
      <c r="CE611" s="496"/>
      <c r="CF611" s="496"/>
      <c r="CG611" s="496"/>
      <c r="CH611" s="496"/>
      <c r="CI611" s="496"/>
      <c r="CJ611" s="496"/>
      <c r="CK611" s="496"/>
      <c r="CL611" s="496"/>
      <c r="CM611" s="496"/>
      <c r="CN611" s="496"/>
      <c r="CO611" s="496"/>
      <c r="CP611" s="496"/>
      <c r="CQ611" s="496"/>
      <c r="CR611" s="496"/>
      <c r="CS611" s="496"/>
      <c r="CT611" s="496"/>
      <c r="CU611" s="496"/>
      <c r="CV611" s="496"/>
      <c r="CW611" s="496"/>
      <c r="CX611" s="496"/>
      <c r="CY611" s="496"/>
      <c r="CZ611" s="496"/>
      <c r="DA611" s="496"/>
      <c r="DB611" s="496"/>
      <c r="DC611" s="496"/>
      <c r="DD611" s="496"/>
      <c r="DE611" s="496"/>
      <c r="DF611" s="496"/>
      <c r="DG611" s="496"/>
      <c r="DH611" s="496"/>
      <c r="DI611" s="496"/>
      <c r="DJ611" s="496"/>
      <c r="DK611" s="496">
        <v>0</v>
      </c>
      <c r="DL611" s="496">
        <v>0</v>
      </c>
      <c r="DM611" s="496">
        <v>0</v>
      </c>
      <c r="DN611" s="496">
        <v>0</v>
      </c>
      <c r="DO611" s="496">
        <v>6512</v>
      </c>
      <c r="DP611" s="496">
        <v>394087</v>
      </c>
      <c r="DQ611" s="496">
        <v>61</v>
      </c>
      <c r="DR611" s="496">
        <v>120</v>
      </c>
      <c r="DS611" s="496"/>
      <c r="DT611" s="496"/>
      <c r="DU611" s="496"/>
      <c r="DV611" s="496"/>
      <c r="DW611" s="496"/>
      <c r="DX611" s="496"/>
      <c r="DY611" s="496"/>
      <c r="DZ611" s="496"/>
      <c r="EA611" s="496"/>
      <c r="EB611" s="496"/>
      <c r="EC611" s="496"/>
      <c r="ED611" s="496"/>
      <c r="EE611" s="496"/>
      <c r="EF611" s="496"/>
      <c r="EG611" s="496" t="s">
        <v>152</v>
      </c>
      <c r="EH611" s="496" t="s">
        <v>152</v>
      </c>
      <c r="EI611" s="496">
        <v>5</v>
      </c>
      <c r="EJ611" s="496">
        <v>583</v>
      </c>
      <c r="EK611" s="496">
        <v>1302</v>
      </c>
      <c r="EL611" s="496">
        <v>43</v>
      </c>
      <c r="EM611" s="496">
        <v>1285</v>
      </c>
      <c r="EN611" s="496">
        <v>3290291</v>
      </c>
      <c r="EO611" s="496">
        <v>5644</v>
      </c>
      <c r="EP611" s="496">
        <v>11789</v>
      </c>
      <c r="EQ611" s="496">
        <v>9245055</v>
      </c>
      <c r="ER611" s="496">
        <v>7101</v>
      </c>
      <c r="ES611" s="496">
        <v>13303</v>
      </c>
      <c r="ET611" s="496">
        <v>307481</v>
      </c>
      <c r="EU611" s="496">
        <v>7151</v>
      </c>
      <c r="EV611" s="496">
        <v>13295</v>
      </c>
      <c r="EW611" s="496">
        <v>11439641</v>
      </c>
      <c r="EX611" s="496">
        <v>8902</v>
      </c>
      <c r="EY611" s="496">
        <v>16318</v>
      </c>
      <c r="EZ611" s="497"/>
      <c r="FA611" s="482">
        <f t="shared" si="2119"/>
        <v>11</v>
      </c>
      <c r="FB611" s="493">
        <f t="shared" si="2120"/>
        <v>2018</v>
      </c>
      <c r="FC611" s="498">
        <f t="shared" si="2121"/>
        <v>43405</v>
      </c>
      <c r="FD611" s="499">
        <f t="shared" si="2122"/>
        <v>30</v>
      </c>
      <c r="FE611" s="500"/>
      <c r="FF611" s="500"/>
      <c r="FG611" s="500"/>
      <c r="FH611" s="481">
        <f t="shared" si="2123"/>
        <v>2.6331582227762445</v>
      </c>
      <c r="FI611" s="481">
        <f t="shared" si="2124"/>
        <v>2.0203009527201496</v>
      </c>
      <c r="FJ611" s="481">
        <f t="shared" si="2125"/>
        <v>2.6151304142570519</v>
      </c>
      <c r="FK611" s="481">
        <f t="shared" si="2126"/>
        <v>2.0374129588103389</v>
      </c>
      <c r="FL611" s="481">
        <f t="shared" si="2127"/>
        <v>1.5123580143037443</v>
      </c>
      <c r="FM611" s="481">
        <f t="shared" si="2128"/>
        <v>1.1437210769877997</v>
      </c>
      <c r="FN611" s="481">
        <f t="shared" si="2129"/>
        <v>1.6346621293145358</v>
      </c>
      <c r="FO611" s="481">
        <f t="shared" si="2130"/>
        <v>1.1280019445794847</v>
      </c>
      <c r="FP611" s="481">
        <f t="shared" si="2131"/>
        <v>1.4253780407626562</v>
      </c>
      <c r="FQ611" s="481">
        <f t="shared" si="2132"/>
        <v>1.0611439842209074</v>
      </c>
      <c r="FR611" s="501"/>
      <c r="FS611" s="482">
        <f t="shared" si="2140"/>
        <v>0</v>
      </c>
      <c r="FT611" s="482" t="str">
        <f t="shared" si="2140"/>
        <v>-</v>
      </c>
      <c r="FU611" s="482">
        <f t="shared" si="2140"/>
        <v>5120232</v>
      </c>
      <c r="FV611" s="482">
        <f t="shared" si="2140"/>
        <v>12603648</v>
      </c>
      <c r="FW611" s="482">
        <f t="shared" si="2140"/>
        <v>7064299</v>
      </c>
      <c r="FX611" s="482">
        <f t="shared" si="2140"/>
        <v>9693112</v>
      </c>
      <c r="FY611" s="482">
        <f t="shared" si="2140"/>
        <v>130868112</v>
      </c>
      <c r="FZ611" s="482">
        <f t="shared" si="2140"/>
        <v>155612050</v>
      </c>
      <c r="GA611" s="482">
        <f t="shared" si="2140"/>
        <v>15681510</v>
      </c>
      <c r="GB611" s="482"/>
      <c r="GC611" s="482"/>
      <c r="GD611" s="482"/>
      <c r="GE611" s="482"/>
      <c r="GF611" s="482"/>
      <c r="GG611" s="482"/>
      <c r="GH611" s="482"/>
      <c r="GI611" s="482"/>
      <c r="GJ611" s="482"/>
      <c r="GK611" s="482"/>
      <c r="GL611" s="482"/>
      <c r="GM611" s="482"/>
      <c r="GN611" s="482"/>
      <c r="GO611" s="482">
        <f t="shared" si="2141"/>
        <v>0</v>
      </c>
      <c r="GP611" s="482">
        <f t="shared" si="2141"/>
        <v>781440</v>
      </c>
      <c r="GQ611" s="482">
        <f t="shared" si="2141"/>
        <v>0</v>
      </c>
      <c r="GR611" s="482">
        <f t="shared" si="2141"/>
        <v>6872987</v>
      </c>
      <c r="GS611" s="482">
        <f t="shared" si="2141"/>
        <v>17320506</v>
      </c>
      <c r="GT611" s="482">
        <f t="shared" si="2141"/>
        <v>571685</v>
      </c>
      <c r="GU611" s="482">
        <f t="shared" si="2141"/>
        <v>20968630</v>
      </c>
      <c r="GV611" s="502"/>
      <c r="GW611" s="402"/>
      <c r="GX611" s="402"/>
      <c r="GY611" s="402"/>
      <c r="GZ611" s="402"/>
      <c r="HA611" s="402"/>
    </row>
    <row r="612" spans="1:209" ht="9.75" customHeight="1" x14ac:dyDescent="0.2">
      <c r="A612" s="417" t="str">
        <f t="shared" si="2118"/>
        <v>2018-19NOVEMBERRX6</v>
      </c>
      <c r="B612" s="458" t="str">
        <f t="shared" si="2135"/>
        <v>2018-19</v>
      </c>
      <c r="C612" s="402" t="s">
        <v>647</v>
      </c>
      <c r="D612" s="402" t="s">
        <v>646</v>
      </c>
      <c r="E612" s="402" t="s">
        <v>645</v>
      </c>
      <c r="F612" s="478" t="s">
        <v>448</v>
      </c>
      <c r="G612" s="478" t="s">
        <v>690</v>
      </c>
      <c r="H612" s="479">
        <v>46305</v>
      </c>
      <c r="I612" s="479">
        <v>29840</v>
      </c>
      <c r="J612" s="479">
        <v>102265</v>
      </c>
      <c r="K612" s="506">
        <v>3</v>
      </c>
      <c r="L612" s="506">
        <v>1</v>
      </c>
      <c r="M612" s="479" t="s">
        <v>152</v>
      </c>
      <c r="N612" s="506">
        <v>14</v>
      </c>
      <c r="O612" s="506">
        <v>37</v>
      </c>
      <c r="P612" s="479" t="s">
        <v>152</v>
      </c>
      <c r="Q612" s="479" t="s">
        <v>152</v>
      </c>
      <c r="R612" s="479" t="s">
        <v>152</v>
      </c>
      <c r="S612" s="479">
        <v>34452</v>
      </c>
      <c r="T612" s="479">
        <v>2394</v>
      </c>
      <c r="U612" s="479">
        <v>1579</v>
      </c>
      <c r="V612" s="479">
        <v>19162</v>
      </c>
      <c r="W612" s="479">
        <v>8441</v>
      </c>
      <c r="X612" s="479">
        <v>373</v>
      </c>
      <c r="Y612" s="479">
        <v>893856</v>
      </c>
      <c r="Z612" s="479">
        <v>373</v>
      </c>
      <c r="AA612" s="479">
        <v>647</v>
      </c>
      <c r="AB612" s="479">
        <v>730549</v>
      </c>
      <c r="AC612" s="479">
        <v>463</v>
      </c>
      <c r="AD612" s="479">
        <v>816</v>
      </c>
      <c r="AE612" s="479">
        <v>27245653</v>
      </c>
      <c r="AF612" s="479">
        <v>1422</v>
      </c>
      <c r="AG612" s="479">
        <v>2924</v>
      </c>
      <c r="AH612" s="479">
        <v>43876201</v>
      </c>
      <c r="AI612" s="479">
        <v>5198</v>
      </c>
      <c r="AJ612" s="479">
        <v>11951</v>
      </c>
      <c r="AK612" s="479">
        <v>1880939</v>
      </c>
      <c r="AL612" s="479">
        <v>5043</v>
      </c>
      <c r="AM612" s="479">
        <v>13075</v>
      </c>
      <c r="AN612" s="479"/>
      <c r="AO612" s="479"/>
      <c r="AP612" s="479"/>
      <c r="AQ612" s="479"/>
      <c r="AR612" s="479"/>
      <c r="AS612" s="479"/>
      <c r="AT612" s="479">
        <v>1828</v>
      </c>
      <c r="AU612" s="479">
        <v>46</v>
      </c>
      <c r="AV612" s="479">
        <v>358</v>
      </c>
      <c r="AW612" s="479">
        <v>2721</v>
      </c>
      <c r="AX612" s="479">
        <v>140</v>
      </c>
      <c r="AY612" s="479">
        <v>1284</v>
      </c>
      <c r="AZ612" s="479">
        <v>0</v>
      </c>
      <c r="BA612" s="479"/>
      <c r="BB612" s="479"/>
      <c r="BC612" s="479"/>
      <c r="BD612" s="479"/>
      <c r="BE612" s="479"/>
      <c r="BF612" s="479"/>
      <c r="BG612" s="479"/>
      <c r="BH612" s="479"/>
      <c r="BI612" s="479">
        <v>19856</v>
      </c>
      <c r="BJ612" s="479">
        <v>3885</v>
      </c>
      <c r="BK612" s="479">
        <v>8883</v>
      </c>
      <c r="BL612" s="479">
        <v>32624</v>
      </c>
      <c r="BM612" s="479">
        <v>4527</v>
      </c>
      <c r="BN612" s="479">
        <v>3766</v>
      </c>
      <c r="BO612" s="479">
        <v>3002</v>
      </c>
      <c r="BP612" s="479">
        <v>2517</v>
      </c>
      <c r="BQ612" s="479">
        <v>25027</v>
      </c>
      <c r="BR612" s="479">
        <v>21449</v>
      </c>
      <c r="BS612" s="479">
        <v>12495</v>
      </c>
      <c r="BT612" s="479">
        <v>8214</v>
      </c>
      <c r="BU612" s="479">
        <v>580</v>
      </c>
      <c r="BV612" s="479">
        <v>374</v>
      </c>
      <c r="BW612" s="479"/>
      <c r="BX612" s="479"/>
      <c r="BY612" s="479"/>
      <c r="BZ612" s="479"/>
      <c r="CA612" s="479"/>
      <c r="CB612" s="479"/>
      <c r="CC612" s="479"/>
      <c r="CD612" s="479"/>
      <c r="CE612" s="479"/>
      <c r="CF612" s="479"/>
      <c r="CG612" s="479"/>
      <c r="CH612" s="479"/>
      <c r="CI612" s="479"/>
      <c r="CJ612" s="479"/>
      <c r="CK612" s="479"/>
      <c r="CL612" s="479"/>
      <c r="CM612" s="479"/>
      <c r="CN612" s="479"/>
      <c r="CO612" s="479"/>
      <c r="CP612" s="479"/>
      <c r="CQ612" s="479"/>
      <c r="CR612" s="479"/>
      <c r="CS612" s="479"/>
      <c r="CT612" s="479"/>
      <c r="CU612" s="479"/>
      <c r="CV612" s="479"/>
      <c r="CW612" s="479"/>
      <c r="CX612" s="479"/>
      <c r="CY612" s="479"/>
      <c r="CZ612" s="479"/>
      <c r="DA612" s="479"/>
      <c r="DB612" s="479"/>
      <c r="DC612" s="479"/>
      <c r="DD612" s="479"/>
      <c r="DE612" s="479"/>
      <c r="DF612" s="479"/>
      <c r="DG612" s="479"/>
      <c r="DH612" s="479"/>
      <c r="DI612" s="479"/>
      <c r="DJ612" s="479"/>
      <c r="DK612" s="479">
        <v>80</v>
      </c>
      <c r="DL612" s="479">
        <v>31827</v>
      </c>
      <c r="DM612" s="479">
        <v>398</v>
      </c>
      <c r="DN612" s="479">
        <v>654</v>
      </c>
      <c r="DO612" s="479">
        <v>1427</v>
      </c>
      <c r="DP612" s="479">
        <v>39617</v>
      </c>
      <c r="DQ612" s="479">
        <v>28</v>
      </c>
      <c r="DR612" s="479">
        <v>52</v>
      </c>
      <c r="DS612" s="479"/>
      <c r="DT612" s="479"/>
      <c r="DU612" s="479"/>
      <c r="DV612" s="479"/>
      <c r="DW612" s="479"/>
      <c r="DX612" s="479"/>
      <c r="DY612" s="479"/>
      <c r="DZ612" s="479"/>
      <c r="EA612" s="479"/>
      <c r="EB612" s="479"/>
      <c r="EC612" s="479"/>
      <c r="ED612" s="479"/>
      <c r="EE612" s="479"/>
      <c r="EF612" s="479"/>
      <c r="EG612" s="479" t="s">
        <v>152</v>
      </c>
      <c r="EH612" s="479" t="s">
        <v>152</v>
      </c>
      <c r="EI612" s="479">
        <v>0</v>
      </c>
      <c r="EJ612" s="479">
        <v>0</v>
      </c>
      <c r="EK612" s="479">
        <v>1323</v>
      </c>
      <c r="EL612" s="479">
        <v>0</v>
      </c>
      <c r="EM612" s="479">
        <v>68</v>
      </c>
      <c r="EN612" s="479">
        <v>0</v>
      </c>
      <c r="EO612" s="479">
        <v>0</v>
      </c>
      <c r="EP612" s="479">
        <v>0</v>
      </c>
      <c r="EQ612" s="479">
        <v>10187490</v>
      </c>
      <c r="ER612" s="479">
        <v>7700</v>
      </c>
      <c r="ES612" s="479">
        <v>16161</v>
      </c>
      <c r="ET612" s="479">
        <v>0</v>
      </c>
      <c r="EU612" s="479">
        <v>0</v>
      </c>
      <c r="EV612" s="479">
        <v>0</v>
      </c>
      <c r="EW612" s="479">
        <v>749062</v>
      </c>
      <c r="EX612" s="479">
        <v>11016</v>
      </c>
      <c r="EY612" s="479">
        <v>24261</v>
      </c>
      <c r="EZ612" s="476"/>
      <c r="FA612" s="446">
        <f t="shared" si="2119"/>
        <v>11</v>
      </c>
      <c r="FB612" s="417">
        <f t="shared" si="2120"/>
        <v>2018</v>
      </c>
      <c r="FC612" s="448">
        <f t="shared" si="2121"/>
        <v>43405</v>
      </c>
      <c r="FD612" s="449">
        <f t="shared" si="2122"/>
        <v>30</v>
      </c>
      <c r="FE612" s="450"/>
      <c r="FF612" s="450"/>
      <c r="FG612" s="450"/>
      <c r="FH612" s="452">
        <f t="shared" si="2123"/>
        <v>1.8909774436090225</v>
      </c>
      <c r="FI612" s="452">
        <f t="shared" si="2124"/>
        <v>1.5730994152046784</v>
      </c>
      <c r="FJ612" s="452">
        <f t="shared" si="2125"/>
        <v>1.9012032932235592</v>
      </c>
      <c r="FK612" s="452">
        <f t="shared" si="2126"/>
        <v>1.5940468651044966</v>
      </c>
      <c r="FL612" s="452">
        <f t="shared" si="2127"/>
        <v>1.3060745224924328</v>
      </c>
      <c r="FM612" s="452">
        <f t="shared" si="2128"/>
        <v>1.119350798455276</v>
      </c>
      <c r="FN612" s="452">
        <f t="shared" si="2129"/>
        <v>1.480274848951546</v>
      </c>
      <c r="FO612" s="452">
        <f t="shared" si="2130"/>
        <v>0.97310745172372937</v>
      </c>
      <c r="FP612" s="452">
        <f t="shared" si="2131"/>
        <v>1.5549597855227881</v>
      </c>
      <c r="FQ612" s="452">
        <f t="shared" si="2132"/>
        <v>1.0026809651474531</v>
      </c>
      <c r="FR612" s="453"/>
      <c r="FS612" s="446">
        <f t="shared" si="2140"/>
        <v>29840</v>
      </c>
      <c r="FT612" s="446" t="str">
        <f t="shared" si="2140"/>
        <v>-</v>
      </c>
      <c r="FU612" s="446">
        <f t="shared" si="2140"/>
        <v>417760</v>
      </c>
      <c r="FV612" s="446">
        <f t="shared" si="2140"/>
        <v>1104080</v>
      </c>
      <c r="FW612" s="446">
        <f t="shared" si="2140"/>
        <v>1548918</v>
      </c>
      <c r="FX612" s="446">
        <f t="shared" si="2140"/>
        <v>1288464</v>
      </c>
      <c r="FY612" s="446">
        <f t="shared" si="2140"/>
        <v>56029688</v>
      </c>
      <c r="FZ612" s="446">
        <f t="shared" si="2140"/>
        <v>100878391</v>
      </c>
      <c r="GA612" s="446">
        <f t="shared" si="2140"/>
        <v>4876975</v>
      </c>
      <c r="GB612" s="446"/>
      <c r="GC612" s="446"/>
      <c r="GD612" s="446"/>
      <c r="GE612" s="446"/>
      <c r="GF612" s="446"/>
      <c r="GG612" s="446"/>
      <c r="GH612" s="446"/>
      <c r="GI612" s="446"/>
      <c r="GJ612" s="446"/>
      <c r="GK612" s="446"/>
      <c r="GL612" s="446"/>
      <c r="GM612" s="446"/>
      <c r="GN612" s="446"/>
      <c r="GO612" s="446">
        <f t="shared" si="2141"/>
        <v>52320</v>
      </c>
      <c r="GP612" s="446">
        <f t="shared" si="2141"/>
        <v>74204</v>
      </c>
      <c r="GQ612" s="446">
        <f t="shared" si="2141"/>
        <v>0</v>
      </c>
      <c r="GR612" s="446">
        <f t="shared" si="2141"/>
        <v>0</v>
      </c>
      <c r="GS612" s="446">
        <f t="shared" si="2141"/>
        <v>21381003</v>
      </c>
      <c r="GT612" s="446">
        <f t="shared" si="2141"/>
        <v>0</v>
      </c>
      <c r="GU612" s="446">
        <f t="shared" si="2141"/>
        <v>1649748</v>
      </c>
      <c r="GV612" s="416"/>
      <c r="GW612" s="402"/>
      <c r="GX612" s="402"/>
      <c r="GY612" s="402"/>
      <c r="GZ612" s="402"/>
      <c r="HA612" s="402"/>
    </row>
    <row r="613" spans="1:209" ht="9.75" customHeight="1" x14ac:dyDescent="0.2">
      <c r="A613" s="417" t="str">
        <f t="shared" si="2118"/>
        <v>2018-19NOVEMBERRX7</v>
      </c>
      <c r="B613" s="458" t="str">
        <f t="shared" si="2135"/>
        <v>2018-19</v>
      </c>
      <c r="C613" s="402" t="s">
        <v>647</v>
      </c>
      <c r="D613" s="402" t="s">
        <v>649</v>
      </c>
      <c r="E613" s="402" t="s">
        <v>462</v>
      </c>
      <c r="F613" s="478" t="s">
        <v>449</v>
      </c>
      <c r="G613" s="478" t="s">
        <v>691</v>
      </c>
      <c r="H613" s="479">
        <v>136311</v>
      </c>
      <c r="I613" s="479">
        <v>103941</v>
      </c>
      <c r="J613" s="479">
        <v>1173027</v>
      </c>
      <c r="K613" s="506">
        <v>11</v>
      </c>
      <c r="L613" s="506">
        <v>1</v>
      </c>
      <c r="M613" s="479" t="s">
        <v>152</v>
      </c>
      <c r="N613" s="506">
        <v>72</v>
      </c>
      <c r="O613" s="506">
        <v>124</v>
      </c>
      <c r="P613" s="479" t="s">
        <v>152</v>
      </c>
      <c r="Q613" s="479" t="s">
        <v>152</v>
      </c>
      <c r="R613" s="479" t="s">
        <v>152</v>
      </c>
      <c r="S613" s="479">
        <v>95132</v>
      </c>
      <c r="T613" s="479">
        <v>8360</v>
      </c>
      <c r="U613" s="479">
        <v>5966</v>
      </c>
      <c r="V613" s="479">
        <v>50763</v>
      </c>
      <c r="W613" s="479">
        <v>21207</v>
      </c>
      <c r="X613" s="479">
        <v>3233</v>
      </c>
      <c r="Y613" s="479">
        <v>3861610</v>
      </c>
      <c r="Z613" s="479">
        <v>462</v>
      </c>
      <c r="AA613" s="479">
        <v>771</v>
      </c>
      <c r="AB613" s="479">
        <v>3730635</v>
      </c>
      <c r="AC613" s="479">
        <v>625</v>
      </c>
      <c r="AD613" s="479">
        <v>1078</v>
      </c>
      <c r="AE613" s="479">
        <v>70787187</v>
      </c>
      <c r="AF613" s="479">
        <v>1394</v>
      </c>
      <c r="AG613" s="479">
        <v>2985</v>
      </c>
      <c r="AH613" s="479">
        <v>86870871</v>
      </c>
      <c r="AI613" s="479">
        <v>4096</v>
      </c>
      <c r="AJ613" s="479">
        <v>9794</v>
      </c>
      <c r="AK613" s="479">
        <v>17074904</v>
      </c>
      <c r="AL613" s="479">
        <v>5281</v>
      </c>
      <c r="AM613" s="479">
        <v>11342</v>
      </c>
      <c r="AN613" s="479"/>
      <c r="AO613" s="479"/>
      <c r="AP613" s="479"/>
      <c r="AQ613" s="479"/>
      <c r="AR613" s="479"/>
      <c r="AS613" s="479"/>
      <c r="AT613" s="479">
        <v>6837</v>
      </c>
      <c r="AU613" s="479">
        <v>559</v>
      </c>
      <c r="AV613" s="479">
        <v>3797</v>
      </c>
      <c r="AW613" s="479">
        <v>5443</v>
      </c>
      <c r="AX613" s="479">
        <v>321</v>
      </c>
      <c r="AY613" s="479">
        <v>2160</v>
      </c>
      <c r="AZ613" s="479">
        <v>0</v>
      </c>
      <c r="BA613" s="479"/>
      <c r="BB613" s="479"/>
      <c r="BC613" s="479"/>
      <c r="BD613" s="479"/>
      <c r="BE613" s="479"/>
      <c r="BF613" s="479"/>
      <c r="BG613" s="479"/>
      <c r="BH613" s="479"/>
      <c r="BI613" s="479">
        <v>58829</v>
      </c>
      <c r="BJ613" s="479">
        <v>5839</v>
      </c>
      <c r="BK613" s="479">
        <v>23627</v>
      </c>
      <c r="BL613" s="479">
        <v>88295</v>
      </c>
      <c r="BM613" s="479">
        <v>17258</v>
      </c>
      <c r="BN613" s="479">
        <v>13760</v>
      </c>
      <c r="BO613" s="479">
        <v>12105</v>
      </c>
      <c r="BP613" s="479">
        <v>9792</v>
      </c>
      <c r="BQ613" s="479">
        <v>64384</v>
      </c>
      <c r="BR613" s="479">
        <v>54014</v>
      </c>
      <c r="BS613" s="479">
        <v>29530</v>
      </c>
      <c r="BT613" s="479">
        <v>22505</v>
      </c>
      <c r="BU613" s="479">
        <v>4130</v>
      </c>
      <c r="BV613" s="479">
        <v>3465</v>
      </c>
      <c r="BW613" s="479"/>
      <c r="BX613" s="479"/>
      <c r="BY613" s="479"/>
      <c r="BZ613" s="479"/>
      <c r="CA613" s="479"/>
      <c r="CB613" s="479"/>
      <c r="CC613" s="479"/>
      <c r="CD613" s="479"/>
      <c r="CE613" s="479"/>
      <c r="CF613" s="479"/>
      <c r="CG613" s="479"/>
      <c r="CH613" s="479"/>
      <c r="CI613" s="479"/>
      <c r="CJ613" s="479"/>
      <c r="CK613" s="479"/>
      <c r="CL613" s="479"/>
      <c r="CM613" s="479"/>
      <c r="CN613" s="479"/>
      <c r="CO613" s="479"/>
      <c r="CP613" s="479"/>
      <c r="CQ613" s="479"/>
      <c r="CR613" s="479"/>
      <c r="CS613" s="479"/>
      <c r="CT613" s="479"/>
      <c r="CU613" s="479"/>
      <c r="CV613" s="479"/>
      <c r="CW613" s="479"/>
      <c r="CX613" s="479"/>
      <c r="CY613" s="479"/>
      <c r="CZ613" s="479"/>
      <c r="DA613" s="479"/>
      <c r="DB613" s="479"/>
      <c r="DC613" s="479"/>
      <c r="DD613" s="479"/>
      <c r="DE613" s="479"/>
      <c r="DF613" s="479"/>
      <c r="DG613" s="479"/>
      <c r="DH613" s="479"/>
      <c r="DI613" s="479"/>
      <c r="DJ613" s="479"/>
      <c r="DK613" s="479">
        <v>0</v>
      </c>
      <c r="DL613" s="479">
        <v>0</v>
      </c>
      <c r="DM613" s="479">
        <v>0</v>
      </c>
      <c r="DN613" s="479">
        <v>0</v>
      </c>
      <c r="DO613" s="479">
        <v>4715</v>
      </c>
      <c r="DP613" s="479">
        <v>171808</v>
      </c>
      <c r="DQ613" s="479">
        <v>36</v>
      </c>
      <c r="DR613" s="479">
        <v>74</v>
      </c>
      <c r="DS613" s="479"/>
      <c r="DT613" s="479"/>
      <c r="DU613" s="479"/>
      <c r="DV613" s="479"/>
      <c r="DW613" s="479"/>
      <c r="DX613" s="479"/>
      <c r="DY613" s="479"/>
      <c r="DZ613" s="479"/>
      <c r="EA613" s="479"/>
      <c r="EB613" s="479"/>
      <c r="EC613" s="479"/>
      <c r="ED613" s="479"/>
      <c r="EE613" s="479"/>
      <c r="EF613" s="479"/>
      <c r="EG613" s="479" t="s">
        <v>152</v>
      </c>
      <c r="EH613" s="479" t="s">
        <v>152</v>
      </c>
      <c r="EI613" s="479">
        <v>263</v>
      </c>
      <c r="EJ613" s="479">
        <v>1654</v>
      </c>
      <c r="EK613" s="479">
        <v>1028</v>
      </c>
      <c r="EL613" s="479">
        <v>118</v>
      </c>
      <c r="EM613" s="479">
        <v>904</v>
      </c>
      <c r="EN613" s="479">
        <v>8774488</v>
      </c>
      <c r="EO613" s="479">
        <v>5305</v>
      </c>
      <c r="EP613" s="479">
        <v>11030</v>
      </c>
      <c r="EQ613" s="479">
        <v>6028687</v>
      </c>
      <c r="ER613" s="479">
        <v>5864</v>
      </c>
      <c r="ES613" s="479">
        <v>12592</v>
      </c>
      <c r="ET613" s="479">
        <v>861522</v>
      </c>
      <c r="EU613" s="479">
        <v>7301</v>
      </c>
      <c r="EV613" s="479">
        <v>15212</v>
      </c>
      <c r="EW613" s="479">
        <v>7629911</v>
      </c>
      <c r="EX613" s="479">
        <v>8440</v>
      </c>
      <c r="EY613" s="479">
        <v>18134</v>
      </c>
      <c r="EZ613" s="476"/>
      <c r="FA613" s="446">
        <f t="shared" si="2119"/>
        <v>11</v>
      </c>
      <c r="FB613" s="417">
        <f t="shared" si="2120"/>
        <v>2018</v>
      </c>
      <c r="FC613" s="448">
        <f t="shared" si="2121"/>
        <v>43405</v>
      </c>
      <c r="FD613" s="449">
        <f t="shared" si="2122"/>
        <v>30</v>
      </c>
      <c r="FE613" s="450"/>
      <c r="FF613" s="450"/>
      <c r="FG613" s="450"/>
      <c r="FH613" s="452">
        <f t="shared" si="2123"/>
        <v>2.0643540669856457</v>
      </c>
      <c r="FI613" s="452">
        <f t="shared" si="2124"/>
        <v>1.6459330143540669</v>
      </c>
      <c r="FJ613" s="452">
        <f t="shared" si="2125"/>
        <v>2.0289976533690917</v>
      </c>
      <c r="FK613" s="452">
        <f t="shared" si="2126"/>
        <v>1.6413007039892726</v>
      </c>
      <c r="FL613" s="452">
        <f t="shared" si="2127"/>
        <v>1.2683253550814571</v>
      </c>
      <c r="FM613" s="452">
        <f t="shared" si="2128"/>
        <v>1.0640427082717727</v>
      </c>
      <c r="FN613" s="452">
        <f t="shared" si="2129"/>
        <v>1.3924647522044609</v>
      </c>
      <c r="FO613" s="452">
        <f t="shared" si="2130"/>
        <v>1.0612062054981846</v>
      </c>
      <c r="FP613" s="452">
        <f t="shared" si="2131"/>
        <v>1.2774512836374885</v>
      </c>
      <c r="FQ613" s="452">
        <f t="shared" si="2132"/>
        <v>1.071759975255181</v>
      </c>
      <c r="FR613" s="453"/>
      <c r="FS613" s="446">
        <f t="shared" ref="FS613:GA622" si="2142">IFERROR(HLOOKUP(FS$1,$H$5:$HA$10112,MATCH($A613,$A$5:$A$10112,0),0)*HLOOKUP(FS$2,$H$5:$HA$10112,MATCH($A613,$A$5:$A$10112,0),0),"-")</f>
        <v>103941</v>
      </c>
      <c r="FT613" s="446" t="str">
        <f t="shared" si="2142"/>
        <v>-</v>
      </c>
      <c r="FU613" s="446">
        <f t="shared" si="2142"/>
        <v>7483752</v>
      </c>
      <c r="FV613" s="446">
        <f t="shared" si="2142"/>
        <v>12888684</v>
      </c>
      <c r="FW613" s="446">
        <f t="shared" si="2142"/>
        <v>6445560</v>
      </c>
      <c r="FX613" s="446">
        <f t="shared" si="2142"/>
        <v>6431348</v>
      </c>
      <c r="FY613" s="446">
        <f t="shared" si="2142"/>
        <v>151527555</v>
      </c>
      <c r="FZ613" s="446">
        <f t="shared" si="2142"/>
        <v>207701358</v>
      </c>
      <c r="GA613" s="446">
        <f t="shared" si="2142"/>
        <v>36668686</v>
      </c>
      <c r="GB613" s="446"/>
      <c r="GC613" s="446"/>
      <c r="GD613" s="446"/>
      <c r="GE613" s="446"/>
      <c r="GF613" s="446"/>
      <c r="GG613" s="446"/>
      <c r="GH613" s="446"/>
      <c r="GI613" s="446"/>
      <c r="GJ613" s="446"/>
      <c r="GK613" s="446"/>
      <c r="GL613" s="446"/>
      <c r="GM613" s="446"/>
      <c r="GN613" s="446"/>
      <c r="GO613" s="446">
        <f t="shared" ref="GO613:GU622" si="2143">IFERROR(HLOOKUP(GO$1,$H$5:$HA$10112,MATCH($A613,$A$5:$A$10112,0),0)*HLOOKUP(GO$2,$H$5:$HA$10112,MATCH($A613,$A$5:$A$10112,0),0),"-")</f>
        <v>0</v>
      </c>
      <c r="GP613" s="446">
        <f t="shared" si="2143"/>
        <v>348910</v>
      </c>
      <c r="GQ613" s="446">
        <f t="shared" si="2143"/>
        <v>0</v>
      </c>
      <c r="GR613" s="446">
        <f t="shared" si="2143"/>
        <v>18243620</v>
      </c>
      <c r="GS613" s="446">
        <f t="shared" si="2143"/>
        <v>12944576</v>
      </c>
      <c r="GT613" s="446">
        <f t="shared" si="2143"/>
        <v>1795016</v>
      </c>
      <c r="GU613" s="446">
        <f t="shared" si="2143"/>
        <v>16393136</v>
      </c>
      <c r="GV613" s="416"/>
      <c r="GW613" s="402"/>
      <c r="GX613" s="402"/>
      <c r="GY613" s="402"/>
      <c r="GZ613" s="402"/>
      <c r="HA613" s="402"/>
    </row>
    <row r="614" spans="1:209" ht="9.75" customHeight="1" x14ac:dyDescent="0.2">
      <c r="A614" s="493" t="str">
        <f t="shared" si="2118"/>
        <v>2018-19NOVEMBERRYE</v>
      </c>
      <c r="B614" s="494" t="str">
        <f t="shared" si="2135"/>
        <v>2018-19</v>
      </c>
      <c r="C614" s="480" t="s">
        <v>647</v>
      </c>
      <c r="D614" s="480" t="s">
        <v>663</v>
      </c>
      <c r="E614" s="480" t="s">
        <v>662</v>
      </c>
      <c r="F614" s="495" t="s">
        <v>456</v>
      </c>
      <c r="G614" s="495" t="s">
        <v>692</v>
      </c>
      <c r="H614" s="496">
        <v>66142</v>
      </c>
      <c r="I614" s="496">
        <v>39824</v>
      </c>
      <c r="J614" s="496">
        <v>268955</v>
      </c>
      <c r="K614" s="507">
        <v>7</v>
      </c>
      <c r="L614" s="507">
        <v>3</v>
      </c>
      <c r="M614" s="496" t="s">
        <v>152</v>
      </c>
      <c r="N614" s="507">
        <v>26</v>
      </c>
      <c r="O614" s="507">
        <v>83</v>
      </c>
      <c r="P614" s="496" t="s">
        <v>152</v>
      </c>
      <c r="Q614" s="496" t="s">
        <v>152</v>
      </c>
      <c r="R614" s="496" t="s">
        <v>152</v>
      </c>
      <c r="S614" s="496">
        <v>47365</v>
      </c>
      <c r="T614" s="496">
        <v>2727</v>
      </c>
      <c r="U614" s="496">
        <v>1644</v>
      </c>
      <c r="V614" s="496">
        <v>23384</v>
      </c>
      <c r="W614" s="496">
        <v>14099</v>
      </c>
      <c r="X614" s="496">
        <v>928</v>
      </c>
      <c r="Y614" s="496">
        <v>1135091</v>
      </c>
      <c r="Z614" s="496">
        <v>416</v>
      </c>
      <c r="AA614" s="496">
        <v>770</v>
      </c>
      <c r="AB614" s="496">
        <v>991099</v>
      </c>
      <c r="AC614" s="496">
        <v>603</v>
      </c>
      <c r="AD614" s="496">
        <v>1127</v>
      </c>
      <c r="AE614" s="496">
        <v>23755101</v>
      </c>
      <c r="AF614" s="496">
        <v>1016</v>
      </c>
      <c r="AG614" s="496">
        <v>2045</v>
      </c>
      <c r="AH614" s="496">
        <v>43798855</v>
      </c>
      <c r="AI614" s="496">
        <v>3107</v>
      </c>
      <c r="AJ614" s="496">
        <v>7281</v>
      </c>
      <c r="AK614" s="496">
        <v>4153960</v>
      </c>
      <c r="AL614" s="496">
        <v>4476</v>
      </c>
      <c r="AM614" s="496">
        <v>10227</v>
      </c>
      <c r="AN614" s="496"/>
      <c r="AO614" s="496"/>
      <c r="AP614" s="496"/>
      <c r="AQ614" s="496"/>
      <c r="AR614" s="496"/>
      <c r="AS614" s="496"/>
      <c r="AT614" s="496">
        <v>2578</v>
      </c>
      <c r="AU614" s="496">
        <v>16</v>
      </c>
      <c r="AV614" s="496">
        <v>156</v>
      </c>
      <c r="AW614" s="496">
        <v>363</v>
      </c>
      <c r="AX614" s="496">
        <v>162</v>
      </c>
      <c r="AY614" s="496">
        <v>2244</v>
      </c>
      <c r="AZ614" s="496">
        <v>0</v>
      </c>
      <c r="BA614" s="496"/>
      <c r="BB614" s="496"/>
      <c r="BC614" s="496"/>
      <c r="BD614" s="496"/>
      <c r="BE614" s="496"/>
      <c r="BF614" s="496"/>
      <c r="BG614" s="496"/>
      <c r="BH614" s="496"/>
      <c r="BI614" s="496">
        <v>25820</v>
      </c>
      <c r="BJ614" s="496">
        <v>3211</v>
      </c>
      <c r="BK614" s="496">
        <v>15756</v>
      </c>
      <c r="BL614" s="496">
        <v>44787</v>
      </c>
      <c r="BM614" s="496">
        <v>5344</v>
      </c>
      <c r="BN614" s="496">
        <v>4148</v>
      </c>
      <c r="BO614" s="496">
        <v>3278</v>
      </c>
      <c r="BP614" s="496">
        <v>2574</v>
      </c>
      <c r="BQ614" s="496">
        <v>31934</v>
      </c>
      <c r="BR614" s="496">
        <v>26321</v>
      </c>
      <c r="BS614" s="496">
        <v>20209</v>
      </c>
      <c r="BT614" s="496">
        <v>15803</v>
      </c>
      <c r="BU614" s="496">
        <v>1337</v>
      </c>
      <c r="BV614" s="496">
        <v>1029</v>
      </c>
      <c r="BW614" s="496"/>
      <c r="BX614" s="496"/>
      <c r="BY614" s="496"/>
      <c r="BZ614" s="496"/>
      <c r="CA614" s="496"/>
      <c r="CB614" s="496"/>
      <c r="CC614" s="496"/>
      <c r="CD614" s="496"/>
      <c r="CE614" s="496"/>
      <c r="CF614" s="496"/>
      <c r="CG614" s="496"/>
      <c r="CH614" s="496"/>
      <c r="CI614" s="496"/>
      <c r="CJ614" s="496"/>
      <c r="CK614" s="496"/>
      <c r="CL614" s="496"/>
      <c r="CM614" s="496"/>
      <c r="CN614" s="496"/>
      <c r="CO614" s="496"/>
      <c r="CP614" s="496"/>
      <c r="CQ614" s="496"/>
      <c r="CR614" s="496"/>
      <c r="CS614" s="496"/>
      <c r="CT614" s="496"/>
      <c r="CU614" s="496"/>
      <c r="CV614" s="496"/>
      <c r="CW614" s="496"/>
      <c r="CX614" s="496"/>
      <c r="CY614" s="496"/>
      <c r="CZ614" s="496"/>
      <c r="DA614" s="496"/>
      <c r="DB614" s="496"/>
      <c r="DC614" s="496"/>
      <c r="DD614" s="496"/>
      <c r="DE614" s="496"/>
      <c r="DF614" s="496"/>
      <c r="DG614" s="496"/>
      <c r="DH614" s="496"/>
      <c r="DI614" s="496"/>
      <c r="DJ614" s="496"/>
      <c r="DK614" s="496">
        <v>201</v>
      </c>
      <c r="DL614" s="496">
        <v>63339</v>
      </c>
      <c r="DM614" s="496">
        <v>315</v>
      </c>
      <c r="DN614" s="496">
        <v>535</v>
      </c>
      <c r="DO614" s="496">
        <v>2170</v>
      </c>
      <c r="DP614" s="496">
        <v>84806</v>
      </c>
      <c r="DQ614" s="496">
        <v>39</v>
      </c>
      <c r="DR614" s="496">
        <v>79</v>
      </c>
      <c r="DS614" s="496"/>
      <c r="DT614" s="496"/>
      <c r="DU614" s="496"/>
      <c r="DV614" s="496"/>
      <c r="DW614" s="496"/>
      <c r="DX614" s="496"/>
      <c r="DY614" s="496"/>
      <c r="DZ614" s="496"/>
      <c r="EA614" s="496"/>
      <c r="EB614" s="496"/>
      <c r="EC614" s="496"/>
      <c r="ED614" s="496"/>
      <c r="EE614" s="496"/>
      <c r="EF614" s="496"/>
      <c r="EG614" s="496" t="s">
        <v>152</v>
      </c>
      <c r="EH614" s="496" t="s">
        <v>152</v>
      </c>
      <c r="EI614" s="496">
        <v>1</v>
      </c>
      <c r="EJ614" s="496">
        <v>1946</v>
      </c>
      <c r="EK614" s="496">
        <v>1354</v>
      </c>
      <c r="EL614" s="496">
        <v>0</v>
      </c>
      <c r="EM614" s="496">
        <v>348</v>
      </c>
      <c r="EN614" s="496">
        <v>5618469</v>
      </c>
      <c r="EO614" s="496">
        <v>2887</v>
      </c>
      <c r="EP614" s="496">
        <v>5104</v>
      </c>
      <c r="EQ614" s="496">
        <v>7779204</v>
      </c>
      <c r="ER614" s="496">
        <v>5745</v>
      </c>
      <c r="ES614" s="496">
        <v>10263</v>
      </c>
      <c r="ET614" s="496">
        <v>0</v>
      </c>
      <c r="EU614" s="496">
        <v>0</v>
      </c>
      <c r="EV614" s="496">
        <v>0</v>
      </c>
      <c r="EW614" s="496">
        <v>3075902</v>
      </c>
      <c r="EX614" s="496">
        <v>8839</v>
      </c>
      <c r="EY614" s="496">
        <v>17335</v>
      </c>
      <c r="EZ614" s="497"/>
      <c r="FA614" s="482">
        <f t="shared" si="2119"/>
        <v>11</v>
      </c>
      <c r="FB614" s="493">
        <f t="shared" si="2120"/>
        <v>2018</v>
      </c>
      <c r="FC614" s="498">
        <f t="shared" si="2121"/>
        <v>43405</v>
      </c>
      <c r="FD614" s="499">
        <f t="shared" si="2122"/>
        <v>30</v>
      </c>
      <c r="FE614" s="500"/>
      <c r="FF614" s="500"/>
      <c r="FG614" s="500"/>
      <c r="FH614" s="481">
        <f t="shared" si="2123"/>
        <v>1.9596626329299596</v>
      </c>
      <c r="FI614" s="481">
        <f t="shared" si="2124"/>
        <v>1.521085441877521</v>
      </c>
      <c r="FJ614" s="481">
        <f t="shared" si="2125"/>
        <v>1.9939172749391727</v>
      </c>
      <c r="FK614" s="481">
        <f t="shared" si="2126"/>
        <v>1.5656934306569343</v>
      </c>
      <c r="FL614" s="481">
        <f t="shared" si="2127"/>
        <v>1.3656346219637359</v>
      </c>
      <c r="FM614" s="481">
        <f t="shared" si="2128"/>
        <v>1.1255986999657885</v>
      </c>
      <c r="FN614" s="481">
        <f t="shared" si="2129"/>
        <v>1.4333640683736435</v>
      </c>
      <c r="FO614" s="481">
        <f t="shared" si="2130"/>
        <v>1.1208596354351372</v>
      </c>
      <c r="FP614" s="481">
        <f t="shared" si="2131"/>
        <v>1.4407327586206897</v>
      </c>
      <c r="FQ614" s="481">
        <f t="shared" si="2132"/>
        <v>1.1088362068965518</v>
      </c>
      <c r="FR614" s="501"/>
      <c r="FS614" s="482">
        <f t="shared" si="2142"/>
        <v>119472</v>
      </c>
      <c r="FT614" s="482" t="str">
        <f t="shared" si="2142"/>
        <v>-</v>
      </c>
      <c r="FU614" s="482">
        <f t="shared" si="2142"/>
        <v>1035424</v>
      </c>
      <c r="FV614" s="482">
        <f t="shared" si="2142"/>
        <v>3305392</v>
      </c>
      <c r="FW614" s="482">
        <f t="shared" si="2142"/>
        <v>2099790</v>
      </c>
      <c r="FX614" s="482">
        <f t="shared" si="2142"/>
        <v>1852788</v>
      </c>
      <c r="FY614" s="482">
        <f t="shared" si="2142"/>
        <v>47820280</v>
      </c>
      <c r="FZ614" s="482">
        <f t="shared" si="2142"/>
        <v>102654819</v>
      </c>
      <c r="GA614" s="482">
        <f t="shared" si="2142"/>
        <v>9490656</v>
      </c>
      <c r="GB614" s="482"/>
      <c r="GC614" s="482"/>
      <c r="GD614" s="482"/>
      <c r="GE614" s="482"/>
      <c r="GF614" s="482"/>
      <c r="GG614" s="482"/>
      <c r="GH614" s="482"/>
      <c r="GI614" s="482"/>
      <c r="GJ614" s="482"/>
      <c r="GK614" s="482"/>
      <c r="GL614" s="482"/>
      <c r="GM614" s="482"/>
      <c r="GN614" s="482"/>
      <c r="GO614" s="482">
        <f t="shared" si="2143"/>
        <v>107535</v>
      </c>
      <c r="GP614" s="482">
        <f t="shared" si="2143"/>
        <v>171430</v>
      </c>
      <c r="GQ614" s="482">
        <f t="shared" si="2143"/>
        <v>0</v>
      </c>
      <c r="GR614" s="482">
        <f t="shared" si="2143"/>
        <v>9932384</v>
      </c>
      <c r="GS614" s="482">
        <f t="shared" si="2143"/>
        <v>13896102</v>
      </c>
      <c r="GT614" s="482">
        <f t="shared" si="2143"/>
        <v>0</v>
      </c>
      <c r="GU614" s="482">
        <f t="shared" si="2143"/>
        <v>6032580</v>
      </c>
      <c r="GV614" s="502"/>
      <c r="GW614" s="402"/>
      <c r="GX614" s="402"/>
      <c r="GY614" s="402"/>
      <c r="GZ614" s="402"/>
      <c r="HA614" s="402"/>
    </row>
    <row r="615" spans="1:209" ht="9.75" customHeight="1" x14ac:dyDescent="0.2">
      <c r="A615" s="417" t="str">
        <f t="shared" si="2118"/>
        <v>2018-19NOVEMBERRYD</v>
      </c>
      <c r="B615" s="458" t="str">
        <f t="shared" si="2135"/>
        <v>2018-19</v>
      </c>
      <c r="C615" s="402" t="s">
        <v>647</v>
      </c>
      <c r="D615" s="402" t="s">
        <v>663</v>
      </c>
      <c r="E615" s="402" t="s">
        <v>662</v>
      </c>
      <c r="F615" s="478" t="s">
        <v>455</v>
      </c>
      <c r="G615" s="478" t="s">
        <v>693</v>
      </c>
      <c r="H615" s="479">
        <v>80270</v>
      </c>
      <c r="I615" s="479">
        <v>63111</v>
      </c>
      <c r="J615" s="479">
        <v>514965</v>
      </c>
      <c r="K615" s="506">
        <v>8</v>
      </c>
      <c r="L615" s="506">
        <v>3</v>
      </c>
      <c r="M615" s="479" t="s">
        <v>152</v>
      </c>
      <c r="N615" s="506">
        <v>43</v>
      </c>
      <c r="O615" s="506">
        <v>112</v>
      </c>
      <c r="P615" s="479" t="s">
        <v>152</v>
      </c>
      <c r="Q615" s="479" t="s">
        <v>152</v>
      </c>
      <c r="R615" s="479" t="s">
        <v>152</v>
      </c>
      <c r="S615" s="479">
        <v>60899</v>
      </c>
      <c r="T615" s="479">
        <v>3516</v>
      </c>
      <c r="U615" s="479">
        <v>2175</v>
      </c>
      <c r="V615" s="479">
        <v>31012</v>
      </c>
      <c r="W615" s="479">
        <v>20217</v>
      </c>
      <c r="X615" s="479">
        <v>787</v>
      </c>
      <c r="Y615" s="479">
        <v>1588820</v>
      </c>
      <c r="Z615" s="479">
        <v>452</v>
      </c>
      <c r="AA615" s="479">
        <v>839</v>
      </c>
      <c r="AB615" s="479">
        <v>1309078</v>
      </c>
      <c r="AC615" s="479">
        <v>602</v>
      </c>
      <c r="AD615" s="479">
        <v>1131</v>
      </c>
      <c r="AE615" s="479">
        <v>36117477</v>
      </c>
      <c r="AF615" s="479">
        <v>1165</v>
      </c>
      <c r="AG615" s="479">
        <v>2203</v>
      </c>
      <c r="AH615" s="479">
        <v>100881603</v>
      </c>
      <c r="AI615" s="479">
        <v>4990</v>
      </c>
      <c r="AJ615" s="479">
        <v>11633</v>
      </c>
      <c r="AK615" s="479">
        <v>5256960</v>
      </c>
      <c r="AL615" s="479">
        <v>6680</v>
      </c>
      <c r="AM615" s="479">
        <v>15201</v>
      </c>
      <c r="AN615" s="479"/>
      <c r="AO615" s="479"/>
      <c r="AP615" s="479"/>
      <c r="AQ615" s="479"/>
      <c r="AR615" s="479"/>
      <c r="AS615" s="479"/>
      <c r="AT615" s="479">
        <v>3425</v>
      </c>
      <c r="AU615" s="479">
        <v>90</v>
      </c>
      <c r="AV615" s="479">
        <v>650</v>
      </c>
      <c r="AW615" s="479">
        <v>555</v>
      </c>
      <c r="AX615" s="479">
        <v>287</v>
      </c>
      <c r="AY615" s="479">
        <v>2398</v>
      </c>
      <c r="AZ615" s="479">
        <v>484</v>
      </c>
      <c r="BA615" s="479"/>
      <c r="BB615" s="479"/>
      <c r="BC615" s="479"/>
      <c r="BD615" s="479"/>
      <c r="BE615" s="479"/>
      <c r="BF615" s="479"/>
      <c r="BG615" s="479"/>
      <c r="BH615" s="479"/>
      <c r="BI615" s="479">
        <v>37109</v>
      </c>
      <c r="BJ615" s="479">
        <v>504</v>
      </c>
      <c r="BK615" s="479">
        <v>19861</v>
      </c>
      <c r="BL615" s="479">
        <v>57474</v>
      </c>
      <c r="BM615" s="479">
        <v>8308</v>
      </c>
      <c r="BN615" s="479">
        <v>6047</v>
      </c>
      <c r="BO615" s="479">
        <v>5076</v>
      </c>
      <c r="BP615" s="479">
        <v>3753</v>
      </c>
      <c r="BQ615" s="479">
        <v>43320</v>
      </c>
      <c r="BR615" s="479">
        <v>34346</v>
      </c>
      <c r="BS615" s="479">
        <v>34696</v>
      </c>
      <c r="BT615" s="479">
        <v>21489</v>
      </c>
      <c r="BU615" s="479">
        <v>1387</v>
      </c>
      <c r="BV615" s="479">
        <v>821</v>
      </c>
      <c r="BW615" s="479"/>
      <c r="BX615" s="479"/>
      <c r="BY615" s="479"/>
      <c r="BZ615" s="479"/>
      <c r="CA615" s="479"/>
      <c r="CB615" s="479"/>
      <c r="CC615" s="479"/>
      <c r="CD615" s="479"/>
      <c r="CE615" s="479"/>
      <c r="CF615" s="479"/>
      <c r="CG615" s="479"/>
      <c r="CH615" s="479"/>
      <c r="CI615" s="479"/>
      <c r="CJ615" s="479"/>
      <c r="CK615" s="479"/>
      <c r="CL615" s="479"/>
      <c r="CM615" s="479"/>
      <c r="CN615" s="479"/>
      <c r="CO615" s="479"/>
      <c r="CP615" s="479"/>
      <c r="CQ615" s="479"/>
      <c r="CR615" s="479"/>
      <c r="CS615" s="479"/>
      <c r="CT615" s="479"/>
      <c r="CU615" s="479"/>
      <c r="CV615" s="479"/>
      <c r="CW615" s="479"/>
      <c r="CX615" s="479"/>
      <c r="CY615" s="479"/>
      <c r="CZ615" s="479"/>
      <c r="DA615" s="479"/>
      <c r="DB615" s="479"/>
      <c r="DC615" s="479"/>
      <c r="DD615" s="479"/>
      <c r="DE615" s="479"/>
      <c r="DF615" s="479"/>
      <c r="DG615" s="479"/>
      <c r="DH615" s="479"/>
      <c r="DI615" s="479"/>
      <c r="DJ615" s="479"/>
      <c r="DK615" s="479">
        <v>352</v>
      </c>
      <c r="DL615" s="479">
        <v>123482</v>
      </c>
      <c r="DM615" s="479">
        <v>351</v>
      </c>
      <c r="DN615" s="479">
        <v>557</v>
      </c>
      <c r="DO615" s="479">
        <v>2621</v>
      </c>
      <c r="DP615" s="479">
        <v>121721</v>
      </c>
      <c r="DQ615" s="479">
        <v>46</v>
      </c>
      <c r="DR615" s="479">
        <v>70</v>
      </c>
      <c r="DS615" s="479"/>
      <c r="DT615" s="479"/>
      <c r="DU615" s="479"/>
      <c r="DV615" s="479"/>
      <c r="DW615" s="479"/>
      <c r="DX615" s="479"/>
      <c r="DY615" s="479"/>
      <c r="DZ615" s="479"/>
      <c r="EA615" s="479"/>
      <c r="EB615" s="479"/>
      <c r="EC615" s="479"/>
      <c r="ED615" s="479"/>
      <c r="EE615" s="479"/>
      <c r="EF615" s="479"/>
      <c r="EG615" s="479" t="s">
        <v>152</v>
      </c>
      <c r="EH615" s="479" t="s">
        <v>152</v>
      </c>
      <c r="EI615" s="479">
        <v>0</v>
      </c>
      <c r="EJ615" s="479">
        <v>186</v>
      </c>
      <c r="EK615" s="479">
        <v>1498</v>
      </c>
      <c r="EL615" s="479">
        <v>0</v>
      </c>
      <c r="EM615" s="479">
        <v>258</v>
      </c>
      <c r="EN615" s="479">
        <v>1050273</v>
      </c>
      <c r="EO615" s="479">
        <v>5647</v>
      </c>
      <c r="EP615" s="479">
        <v>13309</v>
      </c>
      <c r="EQ615" s="479">
        <v>11583977</v>
      </c>
      <c r="ER615" s="479">
        <v>7733</v>
      </c>
      <c r="ES615" s="479">
        <v>16780</v>
      </c>
      <c r="ET615" s="479">
        <v>0</v>
      </c>
      <c r="EU615" s="479">
        <v>0</v>
      </c>
      <c r="EV615" s="479">
        <v>0</v>
      </c>
      <c r="EW615" s="479">
        <v>2947665</v>
      </c>
      <c r="EX615" s="479">
        <v>11425</v>
      </c>
      <c r="EY615" s="479">
        <v>22454</v>
      </c>
      <c r="EZ615" s="476"/>
      <c r="FA615" s="446">
        <f t="shared" si="2119"/>
        <v>11</v>
      </c>
      <c r="FB615" s="417">
        <f t="shared" si="2120"/>
        <v>2018</v>
      </c>
      <c r="FC615" s="448">
        <f t="shared" si="2121"/>
        <v>43405</v>
      </c>
      <c r="FD615" s="449">
        <f t="shared" si="2122"/>
        <v>30</v>
      </c>
      <c r="FE615" s="450"/>
      <c r="FF615" s="450"/>
      <c r="FG615" s="450"/>
      <c r="FH615" s="452">
        <f t="shared" si="2123"/>
        <v>2.3629124004550626</v>
      </c>
      <c r="FI615" s="452">
        <f t="shared" si="2124"/>
        <v>1.7198521046643913</v>
      </c>
      <c r="FJ615" s="452">
        <f t="shared" si="2125"/>
        <v>2.3337931034482757</v>
      </c>
      <c r="FK615" s="452">
        <f t="shared" si="2126"/>
        <v>1.7255172413793103</v>
      </c>
      <c r="FL615" s="452">
        <f t="shared" si="2127"/>
        <v>1.396878627628015</v>
      </c>
      <c r="FM615" s="452">
        <f t="shared" si="2128"/>
        <v>1.1075067715722946</v>
      </c>
      <c r="FN615" s="452">
        <f t="shared" si="2129"/>
        <v>1.7161794529356482</v>
      </c>
      <c r="FO615" s="452">
        <f t="shared" si="2130"/>
        <v>1.0629173467873572</v>
      </c>
      <c r="FP615" s="452">
        <f t="shared" si="2131"/>
        <v>1.7623888182973317</v>
      </c>
      <c r="FQ615" s="452">
        <f t="shared" si="2132"/>
        <v>1.0432020330368488</v>
      </c>
      <c r="FR615" s="453"/>
      <c r="FS615" s="446">
        <f t="shared" si="2142"/>
        <v>189333</v>
      </c>
      <c r="FT615" s="446" t="str">
        <f t="shared" si="2142"/>
        <v>-</v>
      </c>
      <c r="FU615" s="446">
        <f t="shared" si="2142"/>
        <v>2713773</v>
      </c>
      <c r="FV615" s="446">
        <f t="shared" si="2142"/>
        <v>7068432</v>
      </c>
      <c r="FW615" s="446">
        <f t="shared" si="2142"/>
        <v>2949924</v>
      </c>
      <c r="FX615" s="446">
        <f t="shared" si="2142"/>
        <v>2459925</v>
      </c>
      <c r="FY615" s="446">
        <f t="shared" si="2142"/>
        <v>68319436</v>
      </c>
      <c r="FZ615" s="446">
        <f t="shared" si="2142"/>
        <v>235184361</v>
      </c>
      <c r="GA615" s="446">
        <f t="shared" si="2142"/>
        <v>11963187</v>
      </c>
      <c r="GB615" s="446"/>
      <c r="GC615" s="446"/>
      <c r="GD615" s="446"/>
      <c r="GE615" s="446"/>
      <c r="GF615" s="446"/>
      <c r="GG615" s="446"/>
      <c r="GH615" s="446"/>
      <c r="GI615" s="446"/>
      <c r="GJ615" s="446"/>
      <c r="GK615" s="446"/>
      <c r="GL615" s="446"/>
      <c r="GM615" s="446"/>
      <c r="GN615" s="446"/>
      <c r="GO615" s="446">
        <f t="shared" si="2143"/>
        <v>196064</v>
      </c>
      <c r="GP615" s="446">
        <f t="shared" si="2143"/>
        <v>183470</v>
      </c>
      <c r="GQ615" s="446">
        <f t="shared" si="2143"/>
        <v>0</v>
      </c>
      <c r="GR615" s="446">
        <f t="shared" si="2143"/>
        <v>2475474</v>
      </c>
      <c r="GS615" s="446">
        <f t="shared" si="2143"/>
        <v>25136440</v>
      </c>
      <c r="GT615" s="446">
        <f t="shared" si="2143"/>
        <v>0</v>
      </c>
      <c r="GU615" s="446">
        <f t="shared" si="2143"/>
        <v>5793132</v>
      </c>
      <c r="GV615" s="416"/>
      <c r="GW615" s="402"/>
      <c r="GX615" s="402"/>
      <c r="GY615" s="402"/>
      <c r="GZ615" s="402"/>
      <c r="HA615" s="402"/>
    </row>
    <row r="616" spans="1:209" ht="9.75" customHeight="1" x14ac:dyDescent="0.2">
      <c r="A616" s="417" t="str">
        <f t="shared" si="2118"/>
        <v>2018-19NOVEMBERRYF</v>
      </c>
      <c r="B616" s="458" t="str">
        <f t="shared" si="2135"/>
        <v>2018-19</v>
      </c>
      <c r="C616" s="402" t="s">
        <v>647</v>
      </c>
      <c r="D616" s="402" t="s">
        <v>667</v>
      </c>
      <c r="E616" s="402" t="s">
        <v>666</v>
      </c>
      <c r="F616" s="478" t="s">
        <v>457</v>
      </c>
      <c r="G616" s="478" t="s">
        <v>694</v>
      </c>
      <c r="H616" s="479">
        <v>102890</v>
      </c>
      <c r="I616" s="479">
        <v>77260</v>
      </c>
      <c r="J616" s="479">
        <v>334201</v>
      </c>
      <c r="K616" s="506">
        <v>4</v>
      </c>
      <c r="L616" s="506">
        <v>2</v>
      </c>
      <c r="M616" s="479" t="s">
        <v>152</v>
      </c>
      <c r="N616" s="506">
        <v>15</v>
      </c>
      <c r="O616" s="506">
        <v>50</v>
      </c>
      <c r="P616" s="479" t="s">
        <v>152</v>
      </c>
      <c r="Q616" s="479" t="s">
        <v>152</v>
      </c>
      <c r="R616" s="479" t="s">
        <v>152</v>
      </c>
      <c r="S616" s="479">
        <v>72114</v>
      </c>
      <c r="T616" s="479">
        <v>4439</v>
      </c>
      <c r="U616" s="479">
        <v>2786</v>
      </c>
      <c r="V616" s="479">
        <v>39948</v>
      </c>
      <c r="W616" s="479">
        <v>17515</v>
      </c>
      <c r="X616" s="479">
        <v>636</v>
      </c>
      <c r="Y616" s="479">
        <v>1855769</v>
      </c>
      <c r="Z616" s="479">
        <v>418</v>
      </c>
      <c r="AA616" s="479">
        <v>764</v>
      </c>
      <c r="AB616" s="479">
        <v>1925782</v>
      </c>
      <c r="AC616" s="479">
        <v>691</v>
      </c>
      <c r="AD616" s="479">
        <v>1286</v>
      </c>
      <c r="AE616" s="479">
        <v>67532214</v>
      </c>
      <c r="AF616" s="479">
        <v>1691</v>
      </c>
      <c r="AG616" s="479">
        <v>3555</v>
      </c>
      <c r="AH616" s="479">
        <v>78062848</v>
      </c>
      <c r="AI616" s="479">
        <v>4457</v>
      </c>
      <c r="AJ616" s="479">
        <v>10318</v>
      </c>
      <c r="AK616" s="479">
        <v>4615262</v>
      </c>
      <c r="AL616" s="479">
        <v>7257</v>
      </c>
      <c r="AM616" s="479">
        <v>15460</v>
      </c>
      <c r="AN616" s="479"/>
      <c r="AO616" s="479"/>
      <c r="AP616" s="479"/>
      <c r="AQ616" s="479"/>
      <c r="AR616" s="479"/>
      <c r="AS616" s="479"/>
      <c r="AT616" s="479">
        <v>4155</v>
      </c>
      <c r="AU616" s="479">
        <v>463</v>
      </c>
      <c r="AV616" s="479">
        <v>1543</v>
      </c>
      <c r="AW616" s="479">
        <v>5052</v>
      </c>
      <c r="AX616" s="479">
        <v>517</v>
      </c>
      <c r="AY616" s="479">
        <v>1632</v>
      </c>
      <c r="AZ616" s="479">
        <v>21</v>
      </c>
      <c r="BA616" s="479"/>
      <c r="BB616" s="479"/>
      <c r="BC616" s="479"/>
      <c r="BD616" s="479"/>
      <c r="BE616" s="479"/>
      <c r="BF616" s="479"/>
      <c r="BG616" s="479"/>
      <c r="BH616" s="479"/>
      <c r="BI616" s="479">
        <v>38731</v>
      </c>
      <c r="BJ616" s="479">
        <v>3529</v>
      </c>
      <c r="BK616" s="479">
        <v>25699</v>
      </c>
      <c r="BL616" s="479">
        <v>67959</v>
      </c>
      <c r="BM616" s="479">
        <v>10135</v>
      </c>
      <c r="BN616" s="479">
        <v>7776</v>
      </c>
      <c r="BO616" s="479">
        <v>6378</v>
      </c>
      <c r="BP616" s="479">
        <v>4946</v>
      </c>
      <c r="BQ616" s="479">
        <v>54625</v>
      </c>
      <c r="BR616" s="479">
        <v>46123</v>
      </c>
      <c r="BS616" s="479">
        <v>25069</v>
      </c>
      <c r="BT616" s="479">
        <v>18726</v>
      </c>
      <c r="BU616" s="479">
        <v>858</v>
      </c>
      <c r="BV616" s="479">
        <v>671</v>
      </c>
      <c r="BW616" s="479"/>
      <c r="BX616" s="479"/>
      <c r="BY616" s="479"/>
      <c r="BZ616" s="479"/>
      <c r="CA616" s="479"/>
      <c r="CB616" s="479"/>
      <c r="CC616" s="479"/>
      <c r="CD616" s="479"/>
      <c r="CE616" s="479"/>
      <c r="CF616" s="479"/>
      <c r="CG616" s="479"/>
      <c r="CH616" s="479"/>
      <c r="CI616" s="479"/>
      <c r="CJ616" s="479"/>
      <c r="CK616" s="479"/>
      <c r="CL616" s="479"/>
      <c r="CM616" s="479"/>
      <c r="CN616" s="479"/>
      <c r="CO616" s="479"/>
      <c r="CP616" s="479"/>
      <c r="CQ616" s="479"/>
      <c r="CR616" s="479"/>
      <c r="CS616" s="479"/>
      <c r="CT616" s="479"/>
      <c r="CU616" s="479"/>
      <c r="CV616" s="479"/>
      <c r="CW616" s="479"/>
      <c r="CX616" s="479"/>
      <c r="CY616" s="479"/>
      <c r="CZ616" s="479"/>
      <c r="DA616" s="479"/>
      <c r="DB616" s="479"/>
      <c r="DC616" s="479"/>
      <c r="DD616" s="479"/>
      <c r="DE616" s="479"/>
      <c r="DF616" s="479"/>
      <c r="DG616" s="479"/>
      <c r="DH616" s="479"/>
      <c r="DI616" s="479"/>
      <c r="DJ616" s="479"/>
      <c r="DK616" s="479">
        <v>392</v>
      </c>
      <c r="DL616" s="479">
        <v>130746</v>
      </c>
      <c r="DM616" s="479">
        <v>334</v>
      </c>
      <c r="DN616" s="479">
        <v>583</v>
      </c>
      <c r="DO616" s="479">
        <v>2690</v>
      </c>
      <c r="DP616" s="479">
        <v>121881</v>
      </c>
      <c r="DQ616" s="479">
        <v>45</v>
      </c>
      <c r="DR616" s="479">
        <v>81</v>
      </c>
      <c r="DS616" s="479"/>
      <c r="DT616" s="479"/>
      <c r="DU616" s="479"/>
      <c r="DV616" s="479"/>
      <c r="DW616" s="479"/>
      <c r="DX616" s="479"/>
      <c r="DY616" s="479"/>
      <c r="DZ616" s="479"/>
      <c r="EA616" s="479"/>
      <c r="EB616" s="479"/>
      <c r="EC616" s="479"/>
      <c r="ED616" s="479"/>
      <c r="EE616" s="479"/>
      <c r="EF616" s="479"/>
      <c r="EG616" s="479" t="s">
        <v>152</v>
      </c>
      <c r="EH616" s="479" t="s">
        <v>152</v>
      </c>
      <c r="EI616" s="479">
        <v>149</v>
      </c>
      <c r="EJ616" s="479">
        <v>864</v>
      </c>
      <c r="EK616" s="479">
        <v>652</v>
      </c>
      <c r="EL616" s="479">
        <v>12</v>
      </c>
      <c r="EM616" s="479">
        <v>1177</v>
      </c>
      <c r="EN616" s="479">
        <v>5539114</v>
      </c>
      <c r="EO616" s="479">
        <v>6411</v>
      </c>
      <c r="EP616" s="479">
        <v>13359</v>
      </c>
      <c r="EQ616" s="479">
        <v>5221585</v>
      </c>
      <c r="ER616" s="479">
        <v>8009</v>
      </c>
      <c r="ES616" s="479">
        <v>15578</v>
      </c>
      <c r="ET616" s="479">
        <v>158206</v>
      </c>
      <c r="EU616" s="479">
        <v>13184</v>
      </c>
      <c r="EV616" s="479">
        <v>18984</v>
      </c>
      <c r="EW616" s="479">
        <v>12183270</v>
      </c>
      <c r="EX616" s="479">
        <v>10351</v>
      </c>
      <c r="EY616" s="479">
        <v>20688</v>
      </c>
      <c r="EZ616" s="476"/>
      <c r="FA616" s="446">
        <f t="shared" si="2119"/>
        <v>11</v>
      </c>
      <c r="FB616" s="417">
        <f t="shared" si="2120"/>
        <v>2018</v>
      </c>
      <c r="FC616" s="448">
        <f t="shared" si="2121"/>
        <v>43405</v>
      </c>
      <c r="FD616" s="449">
        <f t="shared" si="2122"/>
        <v>30</v>
      </c>
      <c r="FE616" s="450"/>
      <c r="FF616" s="450"/>
      <c r="FG616" s="450"/>
      <c r="FH616" s="452">
        <f t="shared" si="2123"/>
        <v>2.2831718855598107</v>
      </c>
      <c r="FI616" s="452">
        <f t="shared" si="2124"/>
        <v>1.7517458887136743</v>
      </c>
      <c r="FJ616" s="452">
        <f t="shared" si="2125"/>
        <v>2.2893036611629576</v>
      </c>
      <c r="FK616" s="452">
        <f t="shared" si="2126"/>
        <v>1.7753050969131372</v>
      </c>
      <c r="FL616" s="452">
        <f t="shared" si="2127"/>
        <v>1.3674026234104335</v>
      </c>
      <c r="FM616" s="452">
        <f t="shared" si="2128"/>
        <v>1.1545759487333533</v>
      </c>
      <c r="FN616" s="452">
        <f t="shared" si="2129"/>
        <v>1.4312874678846703</v>
      </c>
      <c r="FO616" s="452">
        <f t="shared" si="2130"/>
        <v>1.0691407365115615</v>
      </c>
      <c r="FP616" s="452">
        <f t="shared" si="2131"/>
        <v>1.3490566037735849</v>
      </c>
      <c r="FQ616" s="452">
        <f t="shared" si="2132"/>
        <v>1.0550314465408805</v>
      </c>
      <c r="FR616" s="453"/>
      <c r="FS616" s="446">
        <f t="shared" si="2142"/>
        <v>154520</v>
      </c>
      <c r="FT616" s="446" t="str">
        <f t="shared" si="2142"/>
        <v>-</v>
      </c>
      <c r="FU616" s="446">
        <f t="shared" si="2142"/>
        <v>1158900</v>
      </c>
      <c r="FV616" s="446">
        <f t="shared" si="2142"/>
        <v>3863000</v>
      </c>
      <c r="FW616" s="446">
        <f t="shared" si="2142"/>
        <v>3391396</v>
      </c>
      <c r="FX616" s="446">
        <f t="shared" si="2142"/>
        <v>3582796</v>
      </c>
      <c r="FY616" s="446">
        <f t="shared" si="2142"/>
        <v>142015140</v>
      </c>
      <c r="FZ616" s="446">
        <f t="shared" si="2142"/>
        <v>180719770</v>
      </c>
      <c r="GA616" s="446">
        <f t="shared" si="2142"/>
        <v>9832560</v>
      </c>
      <c r="GB616" s="446"/>
      <c r="GC616" s="446"/>
      <c r="GD616" s="446"/>
      <c r="GE616" s="446"/>
      <c r="GF616" s="446"/>
      <c r="GG616" s="446"/>
      <c r="GH616" s="446"/>
      <c r="GI616" s="446"/>
      <c r="GJ616" s="446"/>
      <c r="GK616" s="446"/>
      <c r="GL616" s="446"/>
      <c r="GM616" s="446"/>
      <c r="GN616" s="446"/>
      <c r="GO616" s="446">
        <f t="shared" si="2143"/>
        <v>228536</v>
      </c>
      <c r="GP616" s="446">
        <f t="shared" si="2143"/>
        <v>217890</v>
      </c>
      <c r="GQ616" s="446">
        <f t="shared" si="2143"/>
        <v>0</v>
      </c>
      <c r="GR616" s="446">
        <f t="shared" si="2143"/>
        <v>11542176</v>
      </c>
      <c r="GS616" s="446">
        <f t="shared" si="2143"/>
        <v>10156856</v>
      </c>
      <c r="GT616" s="446">
        <f t="shared" si="2143"/>
        <v>227808</v>
      </c>
      <c r="GU616" s="446">
        <f t="shared" si="2143"/>
        <v>24349776</v>
      </c>
      <c r="GV616" s="416"/>
      <c r="GW616" s="402"/>
      <c r="GX616" s="402"/>
      <c r="GY616" s="402"/>
      <c r="GZ616" s="402"/>
      <c r="HA616" s="402"/>
    </row>
    <row r="617" spans="1:209" ht="9.75" customHeight="1" x14ac:dyDescent="0.2">
      <c r="A617" s="417" t="str">
        <f t="shared" si="2118"/>
        <v>2018-19NOVEMBERRYA</v>
      </c>
      <c r="B617" s="458" t="str">
        <f t="shared" si="2135"/>
        <v>2018-19</v>
      </c>
      <c r="C617" s="402" t="s">
        <v>647</v>
      </c>
      <c r="D617" s="402" t="s">
        <v>653</v>
      </c>
      <c r="E617" s="402" t="s">
        <v>652</v>
      </c>
      <c r="F617" s="478" t="s">
        <v>452</v>
      </c>
      <c r="G617" s="478" t="s">
        <v>695</v>
      </c>
      <c r="H617" s="479">
        <v>111152</v>
      </c>
      <c r="I617" s="479">
        <v>80394</v>
      </c>
      <c r="J617" s="479">
        <v>320613</v>
      </c>
      <c r="K617" s="506">
        <v>4</v>
      </c>
      <c r="L617" s="506">
        <v>1</v>
      </c>
      <c r="M617" s="479" t="s">
        <v>152</v>
      </c>
      <c r="N617" s="506">
        <v>22</v>
      </c>
      <c r="O617" s="506">
        <v>45</v>
      </c>
      <c r="P617" s="479" t="s">
        <v>152</v>
      </c>
      <c r="Q617" s="479" t="s">
        <v>152</v>
      </c>
      <c r="R617" s="479" t="s">
        <v>152</v>
      </c>
      <c r="S617" s="479">
        <v>88877</v>
      </c>
      <c r="T617" s="479">
        <v>5801</v>
      </c>
      <c r="U617" s="479">
        <v>3748</v>
      </c>
      <c r="V617" s="479">
        <v>42819</v>
      </c>
      <c r="W617" s="479">
        <v>31519</v>
      </c>
      <c r="X617" s="479">
        <v>1377</v>
      </c>
      <c r="Y617" s="479">
        <v>2393176</v>
      </c>
      <c r="Z617" s="479">
        <v>413</v>
      </c>
      <c r="AA617" s="479">
        <v>710</v>
      </c>
      <c r="AB617" s="479">
        <v>1757278</v>
      </c>
      <c r="AC617" s="479">
        <v>469</v>
      </c>
      <c r="AD617" s="479">
        <v>837</v>
      </c>
      <c r="AE617" s="479">
        <v>32807900</v>
      </c>
      <c r="AF617" s="479">
        <v>766</v>
      </c>
      <c r="AG617" s="479">
        <v>1409</v>
      </c>
      <c r="AH617" s="479">
        <v>74317550</v>
      </c>
      <c r="AI617" s="479">
        <v>2358</v>
      </c>
      <c r="AJ617" s="479">
        <v>5239</v>
      </c>
      <c r="AK617" s="479">
        <v>4776530</v>
      </c>
      <c r="AL617" s="479">
        <v>3469</v>
      </c>
      <c r="AM617" s="479">
        <v>8546</v>
      </c>
      <c r="AN617" s="479"/>
      <c r="AO617" s="479"/>
      <c r="AP617" s="479"/>
      <c r="AQ617" s="479"/>
      <c r="AR617" s="479"/>
      <c r="AS617" s="479"/>
      <c r="AT617" s="479">
        <v>2635</v>
      </c>
      <c r="AU617" s="479">
        <v>7</v>
      </c>
      <c r="AV617" s="479">
        <v>17</v>
      </c>
      <c r="AW617" s="479">
        <v>0</v>
      </c>
      <c r="AX617" s="479">
        <v>166</v>
      </c>
      <c r="AY617" s="479">
        <v>2445</v>
      </c>
      <c r="AZ617" s="479">
        <v>2058</v>
      </c>
      <c r="BA617" s="479"/>
      <c r="BB617" s="479"/>
      <c r="BC617" s="479"/>
      <c r="BD617" s="479"/>
      <c r="BE617" s="479"/>
      <c r="BF617" s="479"/>
      <c r="BG617" s="479"/>
      <c r="BH617" s="479"/>
      <c r="BI617" s="479">
        <v>51727</v>
      </c>
      <c r="BJ617" s="479">
        <v>3229</v>
      </c>
      <c r="BK617" s="479">
        <v>31286</v>
      </c>
      <c r="BL617" s="479">
        <v>86242</v>
      </c>
      <c r="BM617" s="479">
        <v>10718</v>
      </c>
      <c r="BN617" s="479">
        <v>7891</v>
      </c>
      <c r="BO617" s="479">
        <v>6761</v>
      </c>
      <c r="BP617" s="479">
        <v>5080</v>
      </c>
      <c r="BQ617" s="479">
        <v>54476</v>
      </c>
      <c r="BR617" s="479">
        <v>45003</v>
      </c>
      <c r="BS617" s="479">
        <v>57444</v>
      </c>
      <c r="BT617" s="479">
        <v>32890</v>
      </c>
      <c r="BU617" s="479">
        <v>3571</v>
      </c>
      <c r="BV617" s="479">
        <v>1448</v>
      </c>
      <c r="BW617" s="479"/>
      <c r="BX617" s="479"/>
      <c r="BY617" s="479"/>
      <c r="BZ617" s="479"/>
      <c r="CA617" s="479"/>
      <c r="CB617" s="479"/>
      <c r="CC617" s="479"/>
      <c r="CD617" s="479"/>
      <c r="CE617" s="479"/>
      <c r="CF617" s="479"/>
      <c r="CG617" s="479"/>
      <c r="CH617" s="479"/>
      <c r="CI617" s="479"/>
      <c r="CJ617" s="479"/>
      <c r="CK617" s="479"/>
      <c r="CL617" s="479"/>
      <c r="CM617" s="479"/>
      <c r="CN617" s="479"/>
      <c r="CO617" s="479"/>
      <c r="CP617" s="479"/>
      <c r="CQ617" s="479"/>
      <c r="CR617" s="479"/>
      <c r="CS617" s="479"/>
      <c r="CT617" s="479"/>
      <c r="CU617" s="479"/>
      <c r="CV617" s="479"/>
      <c r="CW617" s="479"/>
      <c r="CX617" s="479"/>
      <c r="CY617" s="479"/>
      <c r="CZ617" s="479"/>
      <c r="DA617" s="479"/>
      <c r="DB617" s="479"/>
      <c r="DC617" s="479"/>
      <c r="DD617" s="479"/>
      <c r="DE617" s="479"/>
      <c r="DF617" s="479"/>
      <c r="DG617" s="479"/>
      <c r="DH617" s="479"/>
      <c r="DI617" s="479"/>
      <c r="DJ617" s="479"/>
      <c r="DK617" s="479">
        <v>233</v>
      </c>
      <c r="DL617" s="479">
        <v>64883</v>
      </c>
      <c r="DM617" s="479">
        <v>278</v>
      </c>
      <c r="DN617" s="479">
        <v>489</v>
      </c>
      <c r="DO617" s="479">
        <v>3647</v>
      </c>
      <c r="DP617" s="479">
        <v>104724</v>
      </c>
      <c r="DQ617" s="479">
        <v>29</v>
      </c>
      <c r="DR617" s="479">
        <v>55</v>
      </c>
      <c r="DS617" s="479"/>
      <c r="DT617" s="479"/>
      <c r="DU617" s="479"/>
      <c r="DV617" s="479"/>
      <c r="DW617" s="479"/>
      <c r="DX617" s="479"/>
      <c r="DY617" s="479"/>
      <c r="DZ617" s="479"/>
      <c r="EA617" s="479"/>
      <c r="EB617" s="479"/>
      <c r="EC617" s="479"/>
      <c r="ED617" s="479"/>
      <c r="EE617" s="479"/>
      <c r="EF617" s="479"/>
      <c r="EG617" s="479" t="s">
        <v>152</v>
      </c>
      <c r="EH617" s="479" t="s">
        <v>152</v>
      </c>
      <c r="EI617" s="479">
        <v>247</v>
      </c>
      <c r="EJ617" s="479">
        <v>0</v>
      </c>
      <c r="EK617" s="479">
        <v>2901</v>
      </c>
      <c r="EL617" s="479">
        <v>0</v>
      </c>
      <c r="EM617" s="479">
        <v>1578</v>
      </c>
      <c r="EN617" s="479">
        <v>0</v>
      </c>
      <c r="EO617" s="479">
        <v>0</v>
      </c>
      <c r="EP617" s="479">
        <v>0</v>
      </c>
      <c r="EQ617" s="479">
        <v>14816509</v>
      </c>
      <c r="ER617" s="479">
        <v>5107</v>
      </c>
      <c r="ES617" s="479">
        <v>11963</v>
      </c>
      <c r="ET617" s="479">
        <v>0</v>
      </c>
      <c r="EU617" s="479">
        <v>0</v>
      </c>
      <c r="EV617" s="479">
        <v>0</v>
      </c>
      <c r="EW617" s="479">
        <v>12547620</v>
      </c>
      <c r="EX617" s="479">
        <v>7952</v>
      </c>
      <c r="EY617" s="479">
        <v>18409</v>
      </c>
      <c r="EZ617" s="476"/>
      <c r="FA617" s="446">
        <f t="shared" si="2119"/>
        <v>11</v>
      </c>
      <c r="FB617" s="417">
        <f t="shared" si="2120"/>
        <v>2018</v>
      </c>
      <c r="FC617" s="448">
        <f t="shared" si="2121"/>
        <v>43405</v>
      </c>
      <c r="FD617" s="449">
        <f t="shared" si="2122"/>
        <v>30</v>
      </c>
      <c r="FE617" s="450"/>
      <c r="FF617" s="450"/>
      <c r="FG617" s="450"/>
      <c r="FH617" s="452">
        <f t="shared" si="2123"/>
        <v>1.847612480606792</v>
      </c>
      <c r="FI617" s="452">
        <f t="shared" si="2124"/>
        <v>1.3602827098776074</v>
      </c>
      <c r="FJ617" s="452">
        <f t="shared" si="2125"/>
        <v>1.8038954108858059</v>
      </c>
      <c r="FK617" s="452">
        <f t="shared" si="2126"/>
        <v>1.3553895410885806</v>
      </c>
      <c r="FL617" s="452">
        <f t="shared" si="2127"/>
        <v>1.2722389593404797</v>
      </c>
      <c r="FM617" s="452">
        <f t="shared" si="2128"/>
        <v>1.0510053948013731</v>
      </c>
      <c r="FN617" s="452">
        <f t="shared" si="2129"/>
        <v>1.8225197499920682</v>
      </c>
      <c r="FO617" s="452">
        <f t="shared" si="2130"/>
        <v>1.0434975728925411</v>
      </c>
      <c r="FP617" s="452">
        <f t="shared" si="2131"/>
        <v>2.5933188090050834</v>
      </c>
      <c r="FQ617" s="452">
        <f t="shared" si="2132"/>
        <v>1.0515613652868554</v>
      </c>
      <c r="FR617" s="453"/>
      <c r="FS617" s="446">
        <f t="shared" si="2142"/>
        <v>80394</v>
      </c>
      <c r="FT617" s="446" t="str">
        <f t="shared" si="2142"/>
        <v>-</v>
      </c>
      <c r="FU617" s="446">
        <f t="shared" si="2142"/>
        <v>1768668</v>
      </c>
      <c r="FV617" s="446">
        <f t="shared" si="2142"/>
        <v>3617730</v>
      </c>
      <c r="FW617" s="446">
        <f t="shared" si="2142"/>
        <v>4118710</v>
      </c>
      <c r="FX617" s="446">
        <f t="shared" si="2142"/>
        <v>3137076</v>
      </c>
      <c r="FY617" s="446">
        <f t="shared" si="2142"/>
        <v>60331971</v>
      </c>
      <c r="FZ617" s="446">
        <f t="shared" si="2142"/>
        <v>165128041</v>
      </c>
      <c r="GA617" s="446">
        <f t="shared" si="2142"/>
        <v>11767842</v>
      </c>
      <c r="GB617" s="446"/>
      <c r="GC617" s="446"/>
      <c r="GD617" s="446"/>
      <c r="GE617" s="446"/>
      <c r="GF617" s="446"/>
      <c r="GG617" s="446"/>
      <c r="GH617" s="446"/>
      <c r="GI617" s="446"/>
      <c r="GJ617" s="446"/>
      <c r="GK617" s="446"/>
      <c r="GL617" s="446"/>
      <c r="GM617" s="446"/>
      <c r="GN617" s="446"/>
      <c r="GO617" s="446">
        <f t="shared" si="2143"/>
        <v>113937</v>
      </c>
      <c r="GP617" s="446">
        <f t="shared" si="2143"/>
        <v>200585</v>
      </c>
      <c r="GQ617" s="446">
        <f t="shared" si="2143"/>
        <v>0</v>
      </c>
      <c r="GR617" s="446">
        <f t="shared" si="2143"/>
        <v>0</v>
      </c>
      <c r="GS617" s="446">
        <f t="shared" si="2143"/>
        <v>34704663</v>
      </c>
      <c r="GT617" s="446">
        <f t="shared" si="2143"/>
        <v>0</v>
      </c>
      <c r="GU617" s="446">
        <f t="shared" si="2143"/>
        <v>29049402</v>
      </c>
      <c r="GV617" s="416"/>
      <c r="GW617" s="402"/>
      <c r="GX617" s="402"/>
      <c r="GY617" s="402"/>
      <c r="GZ617" s="402"/>
      <c r="HA617" s="402"/>
    </row>
    <row r="618" spans="1:209" ht="9.75" customHeight="1" x14ac:dyDescent="0.2">
      <c r="A618" s="485" t="str">
        <f t="shared" si="2118"/>
        <v>2018-19NOVEMBERRX8</v>
      </c>
      <c r="B618" s="503" t="str">
        <f t="shared" si="2135"/>
        <v>2018-19</v>
      </c>
      <c r="C618" s="436" t="s">
        <v>647</v>
      </c>
      <c r="D618" s="436" t="s">
        <v>646</v>
      </c>
      <c r="E618" s="436" t="s">
        <v>645</v>
      </c>
      <c r="F618" s="504" t="s">
        <v>450</v>
      </c>
      <c r="G618" s="504" t="s">
        <v>696</v>
      </c>
      <c r="H618" s="483">
        <v>83477</v>
      </c>
      <c r="I618" s="483">
        <v>60180</v>
      </c>
      <c r="J618" s="483">
        <v>89004</v>
      </c>
      <c r="K618" s="508">
        <v>1</v>
      </c>
      <c r="L618" s="508">
        <v>1</v>
      </c>
      <c r="M618" s="483" t="s">
        <v>152</v>
      </c>
      <c r="N618" s="508">
        <v>1</v>
      </c>
      <c r="O618" s="508">
        <v>27</v>
      </c>
      <c r="P618" s="483" t="s">
        <v>152</v>
      </c>
      <c r="Q618" s="483" t="s">
        <v>152</v>
      </c>
      <c r="R618" s="483" t="s">
        <v>152</v>
      </c>
      <c r="S618" s="483">
        <v>66859</v>
      </c>
      <c r="T618" s="483">
        <v>5121</v>
      </c>
      <c r="U618" s="483">
        <v>3674</v>
      </c>
      <c r="V618" s="483">
        <v>38589</v>
      </c>
      <c r="W618" s="483">
        <v>11658</v>
      </c>
      <c r="X618" s="483">
        <v>1303</v>
      </c>
      <c r="Y618" s="483">
        <v>2159028</v>
      </c>
      <c r="Z618" s="483">
        <v>422</v>
      </c>
      <c r="AA618" s="483">
        <v>733</v>
      </c>
      <c r="AB618" s="483">
        <v>2056225</v>
      </c>
      <c r="AC618" s="483">
        <v>560</v>
      </c>
      <c r="AD618" s="483">
        <v>1028</v>
      </c>
      <c r="AE618" s="483">
        <v>47433400</v>
      </c>
      <c r="AF618" s="483">
        <v>1229</v>
      </c>
      <c r="AG618" s="483">
        <v>2556</v>
      </c>
      <c r="AH618" s="483">
        <v>34250092</v>
      </c>
      <c r="AI618" s="483">
        <v>2938</v>
      </c>
      <c r="AJ618" s="483">
        <v>7105</v>
      </c>
      <c r="AK618" s="483">
        <v>5462334</v>
      </c>
      <c r="AL618" s="483">
        <v>4192</v>
      </c>
      <c r="AM618" s="483">
        <v>9821</v>
      </c>
      <c r="AN618" s="483"/>
      <c r="AO618" s="483"/>
      <c r="AP618" s="483"/>
      <c r="AQ618" s="483"/>
      <c r="AR618" s="483"/>
      <c r="AS618" s="483"/>
      <c r="AT618" s="483">
        <v>4237</v>
      </c>
      <c r="AU618" s="483">
        <v>523</v>
      </c>
      <c r="AV618" s="483">
        <v>870</v>
      </c>
      <c r="AW618" s="483">
        <v>4914</v>
      </c>
      <c r="AX618" s="483">
        <v>420</v>
      </c>
      <c r="AY618" s="483">
        <v>2424</v>
      </c>
      <c r="AZ618" s="483">
        <v>830</v>
      </c>
      <c r="BA618" s="483"/>
      <c r="BB618" s="483"/>
      <c r="BC618" s="483"/>
      <c r="BD618" s="483"/>
      <c r="BE618" s="483"/>
      <c r="BF618" s="483"/>
      <c r="BG618" s="483"/>
      <c r="BH618" s="483"/>
      <c r="BI618" s="483">
        <v>40686</v>
      </c>
      <c r="BJ618" s="483">
        <v>6514</v>
      </c>
      <c r="BK618" s="483">
        <v>15422</v>
      </c>
      <c r="BL618" s="483">
        <v>62622</v>
      </c>
      <c r="BM618" s="483">
        <v>10765</v>
      </c>
      <c r="BN618" s="483">
        <v>8318</v>
      </c>
      <c r="BO618" s="483">
        <v>7554</v>
      </c>
      <c r="BP618" s="483">
        <v>5942</v>
      </c>
      <c r="BQ618" s="483">
        <v>56366</v>
      </c>
      <c r="BR618" s="483">
        <v>44160</v>
      </c>
      <c r="BS618" s="483">
        <v>24342</v>
      </c>
      <c r="BT618" s="483">
        <v>15591</v>
      </c>
      <c r="BU618" s="483">
        <v>2547</v>
      </c>
      <c r="BV618" s="483">
        <v>1362</v>
      </c>
      <c r="BW618" s="483"/>
      <c r="BX618" s="483"/>
      <c r="BY618" s="483"/>
      <c r="BZ618" s="483"/>
      <c r="CA618" s="483"/>
      <c r="CB618" s="483"/>
      <c r="CC618" s="483"/>
      <c r="CD618" s="483"/>
      <c r="CE618" s="483"/>
      <c r="CF618" s="483"/>
      <c r="CG618" s="483"/>
      <c r="CH618" s="483"/>
      <c r="CI618" s="483"/>
      <c r="CJ618" s="483"/>
      <c r="CK618" s="483"/>
      <c r="CL618" s="483"/>
      <c r="CM618" s="483"/>
      <c r="CN618" s="483"/>
      <c r="CO618" s="483"/>
      <c r="CP618" s="483"/>
      <c r="CQ618" s="483"/>
      <c r="CR618" s="483"/>
      <c r="CS618" s="483"/>
      <c r="CT618" s="483"/>
      <c r="CU618" s="483"/>
      <c r="CV618" s="483"/>
      <c r="CW618" s="483"/>
      <c r="CX618" s="483"/>
      <c r="CY618" s="483"/>
      <c r="CZ618" s="483"/>
      <c r="DA618" s="483"/>
      <c r="DB618" s="483"/>
      <c r="DC618" s="483"/>
      <c r="DD618" s="483"/>
      <c r="DE618" s="483"/>
      <c r="DF618" s="483"/>
      <c r="DG618" s="483"/>
      <c r="DH618" s="483"/>
      <c r="DI618" s="483"/>
      <c r="DJ618" s="483"/>
      <c r="DK618" s="483">
        <v>0</v>
      </c>
      <c r="DL618" s="483">
        <v>0</v>
      </c>
      <c r="DM618" s="483">
        <v>0</v>
      </c>
      <c r="DN618" s="483">
        <v>0</v>
      </c>
      <c r="DO618" s="483">
        <v>3465</v>
      </c>
      <c r="DP618" s="483">
        <v>95094</v>
      </c>
      <c r="DQ618" s="483">
        <v>27</v>
      </c>
      <c r="DR618" s="483">
        <v>47</v>
      </c>
      <c r="DS618" s="483"/>
      <c r="DT618" s="483"/>
      <c r="DU618" s="483"/>
      <c r="DV618" s="483"/>
      <c r="DW618" s="483"/>
      <c r="DX618" s="483"/>
      <c r="DY618" s="483"/>
      <c r="DZ618" s="483"/>
      <c r="EA618" s="483"/>
      <c r="EB618" s="483"/>
      <c r="EC618" s="483"/>
      <c r="ED618" s="483"/>
      <c r="EE618" s="483"/>
      <c r="EF618" s="483"/>
      <c r="EG618" s="483" t="s">
        <v>152</v>
      </c>
      <c r="EH618" s="483" t="s">
        <v>152</v>
      </c>
      <c r="EI618" s="483">
        <v>92</v>
      </c>
      <c r="EJ618" s="483">
        <v>2504</v>
      </c>
      <c r="EK618" s="483">
        <v>188</v>
      </c>
      <c r="EL618" s="483">
        <v>41</v>
      </c>
      <c r="EM618" s="483">
        <v>3126</v>
      </c>
      <c r="EN618" s="483">
        <v>10642288</v>
      </c>
      <c r="EO618" s="483">
        <v>4250</v>
      </c>
      <c r="EP618" s="483">
        <v>9056</v>
      </c>
      <c r="EQ618" s="483">
        <v>646060</v>
      </c>
      <c r="ER618" s="483">
        <v>3436</v>
      </c>
      <c r="ES618" s="483">
        <v>7364</v>
      </c>
      <c r="ET618" s="483">
        <v>256270</v>
      </c>
      <c r="EU618" s="483">
        <v>6250</v>
      </c>
      <c r="EV618" s="483">
        <v>13885</v>
      </c>
      <c r="EW618" s="483">
        <v>27096555</v>
      </c>
      <c r="EX618" s="483">
        <v>8668</v>
      </c>
      <c r="EY618" s="483">
        <v>19789</v>
      </c>
      <c r="EZ618" s="484"/>
      <c r="FA618" s="468">
        <f t="shared" si="2119"/>
        <v>11</v>
      </c>
      <c r="FB618" s="485">
        <f t="shared" si="2120"/>
        <v>2018</v>
      </c>
      <c r="FC618" s="486">
        <f t="shared" si="2121"/>
        <v>43405</v>
      </c>
      <c r="FD618" s="470">
        <f t="shared" si="2122"/>
        <v>30</v>
      </c>
      <c r="FE618" s="471"/>
      <c r="FF618" s="471"/>
      <c r="FG618" s="471"/>
      <c r="FH618" s="487">
        <f t="shared" si="2123"/>
        <v>2.1021284905291937</v>
      </c>
      <c r="FI618" s="487">
        <f t="shared" si="2124"/>
        <v>1.6242921304432727</v>
      </c>
      <c r="FJ618" s="487">
        <f t="shared" si="2125"/>
        <v>2.0560696788241697</v>
      </c>
      <c r="FK618" s="487">
        <f t="shared" si="2126"/>
        <v>1.6173108328796952</v>
      </c>
      <c r="FL618" s="487">
        <f t="shared" si="2127"/>
        <v>1.4606753219829485</v>
      </c>
      <c r="FM618" s="487">
        <f t="shared" si="2128"/>
        <v>1.1443675658866517</v>
      </c>
      <c r="FN618" s="487">
        <f t="shared" si="2129"/>
        <v>2.0880082346886257</v>
      </c>
      <c r="FO618" s="487">
        <f t="shared" si="2130"/>
        <v>1.3373648996397323</v>
      </c>
      <c r="FP618" s="487">
        <f t="shared" si="2131"/>
        <v>1.9547198772064467</v>
      </c>
      <c r="FQ618" s="487">
        <f t="shared" si="2132"/>
        <v>1.0452801227935533</v>
      </c>
      <c r="FR618" s="459"/>
      <c r="FS618" s="468">
        <f t="shared" si="2142"/>
        <v>60180</v>
      </c>
      <c r="FT618" s="468" t="str">
        <f t="shared" si="2142"/>
        <v>-</v>
      </c>
      <c r="FU618" s="468">
        <f t="shared" si="2142"/>
        <v>60180</v>
      </c>
      <c r="FV618" s="468">
        <f t="shared" si="2142"/>
        <v>1624860</v>
      </c>
      <c r="FW618" s="468">
        <f t="shared" si="2142"/>
        <v>3753693</v>
      </c>
      <c r="FX618" s="468">
        <f t="shared" si="2142"/>
        <v>3776872</v>
      </c>
      <c r="FY618" s="468">
        <f t="shared" si="2142"/>
        <v>98633484</v>
      </c>
      <c r="FZ618" s="468">
        <f t="shared" si="2142"/>
        <v>82830090</v>
      </c>
      <c r="GA618" s="468">
        <f t="shared" si="2142"/>
        <v>12796763</v>
      </c>
      <c r="GB618" s="468"/>
      <c r="GC618" s="468"/>
      <c r="GD618" s="468"/>
      <c r="GE618" s="468"/>
      <c r="GF618" s="468"/>
      <c r="GG618" s="468"/>
      <c r="GH618" s="468"/>
      <c r="GI618" s="468"/>
      <c r="GJ618" s="468"/>
      <c r="GK618" s="468"/>
      <c r="GL618" s="468"/>
      <c r="GM618" s="468"/>
      <c r="GN618" s="468"/>
      <c r="GO618" s="468">
        <f t="shared" si="2143"/>
        <v>0</v>
      </c>
      <c r="GP618" s="468">
        <f t="shared" si="2143"/>
        <v>162855</v>
      </c>
      <c r="GQ618" s="468">
        <f t="shared" si="2143"/>
        <v>0</v>
      </c>
      <c r="GR618" s="468">
        <f t="shared" si="2143"/>
        <v>22676224</v>
      </c>
      <c r="GS618" s="468">
        <f t="shared" si="2143"/>
        <v>1384432</v>
      </c>
      <c r="GT618" s="468">
        <f t="shared" si="2143"/>
        <v>569285</v>
      </c>
      <c r="GU618" s="468">
        <f t="shared" si="2143"/>
        <v>61860414</v>
      </c>
      <c r="GV618" s="425"/>
      <c r="GW618" s="402"/>
      <c r="GX618" s="402"/>
      <c r="GY618" s="402"/>
      <c r="GZ618" s="402"/>
      <c r="HA618" s="402"/>
    </row>
    <row r="619" spans="1:209" ht="9.75" customHeight="1" x14ac:dyDescent="0.2">
      <c r="A619" s="472" t="str">
        <f t="shared" si="2118"/>
        <v>2018-19DECEMBERRX9</v>
      </c>
      <c r="B619" s="488" t="str">
        <f t="shared" si="2135"/>
        <v>2018-19</v>
      </c>
      <c r="C619" s="400" t="s">
        <v>650</v>
      </c>
      <c r="D619" s="400" t="s">
        <v>653</v>
      </c>
      <c r="E619" s="400" t="s">
        <v>652</v>
      </c>
      <c r="F619" s="474" t="s">
        <v>451</v>
      </c>
      <c r="G619" s="474" t="s">
        <v>686</v>
      </c>
      <c r="H619" s="475">
        <v>94263</v>
      </c>
      <c r="I619" s="475">
        <v>73698</v>
      </c>
      <c r="J619" s="475">
        <v>390168</v>
      </c>
      <c r="K619" s="505">
        <v>5</v>
      </c>
      <c r="L619" s="505">
        <v>2</v>
      </c>
      <c r="M619" s="475" t="s">
        <v>152</v>
      </c>
      <c r="N619" s="505">
        <v>28</v>
      </c>
      <c r="O619" s="505">
        <v>78</v>
      </c>
      <c r="P619" s="475" t="s">
        <v>152</v>
      </c>
      <c r="Q619" s="475" t="s">
        <v>152</v>
      </c>
      <c r="R619" s="475" t="s">
        <v>152</v>
      </c>
      <c r="S619" s="475">
        <v>65873</v>
      </c>
      <c r="T619" s="475">
        <v>6402</v>
      </c>
      <c r="U619" s="475">
        <v>4238</v>
      </c>
      <c r="V619" s="475">
        <v>40123</v>
      </c>
      <c r="W619" s="475">
        <v>10552</v>
      </c>
      <c r="X619" s="475">
        <v>201</v>
      </c>
      <c r="Y619" s="475">
        <v>2975508</v>
      </c>
      <c r="Z619" s="475">
        <v>465</v>
      </c>
      <c r="AA619" s="475">
        <v>830</v>
      </c>
      <c r="AB619" s="475">
        <v>4457053</v>
      </c>
      <c r="AC619" s="475">
        <v>1052</v>
      </c>
      <c r="AD619" s="475">
        <v>2470</v>
      </c>
      <c r="AE619" s="475">
        <v>75429197</v>
      </c>
      <c r="AF619" s="475">
        <v>1880</v>
      </c>
      <c r="AG619" s="475">
        <v>3991</v>
      </c>
      <c r="AH619" s="475">
        <v>58170645</v>
      </c>
      <c r="AI619" s="475">
        <v>5513</v>
      </c>
      <c r="AJ619" s="475">
        <v>13149</v>
      </c>
      <c r="AK619" s="475">
        <v>799874</v>
      </c>
      <c r="AL619" s="475">
        <v>3979</v>
      </c>
      <c r="AM619" s="475">
        <v>10227</v>
      </c>
      <c r="AN619" s="475"/>
      <c r="AO619" s="475"/>
      <c r="AP619" s="475"/>
      <c r="AQ619" s="475"/>
      <c r="AR619" s="475"/>
      <c r="AS619" s="475"/>
      <c r="AT619" s="475">
        <v>5525</v>
      </c>
      <c r="AU619" s="475">
        <v>2654</v>
      </c>
      <c r="AV619" s="475">
        <v>1138</v>
      </c>
      <c r="AW619" s="475">
        <v>13</v>
      </c>
      <c r="AX619" s="475">
        <v>981</v>
      </c>
      <c r="AY619" s="475">
        <v>752</v>
      </c>
      <c r="AZ619" s="475">
        <v>6</v>
      </c>
      <c r="BA619" s="475"/>
      <c r="BB619" s="475"/>
      <c r="BC619" s="475"/>
      <c r="BD619" s="475"/>
      <c r="BE619" s="475"/>
      <c r="BF619" s="475"/>
      <c r="BG619" s="475"/>
      <c r="BH619" s="475"/>
      <c r="BI619" s="475">
        <v>39643</v>
      </c>
      <c r="BJ619" s="475">
        <v>2844</v>
      </c>
      <c r="BK619" s="475">
        <v>17861</v>
      </c>
      <c r="BL619" s="475">
        <v>60348</v>
      </c>
      <c r="BM619" s="475">
        <v>11826</v>
      </c>
      <c r="BN619" s="475">
        <v>9374</v>
      </c>
      <c r="BO619" s="475">
        <v>8101</v>
      </c>
      <c r="BP619" s="475">
        <v>6489</v>
      </c>
      <c r="BQ619" s="475">
        <v>51962</v>
      </c>
      <c r="BR619" s="475">
        <v>43316</v>
      </c>
      <c r="BS619" s="475">
        <v>13978</v>
      </c>
      <c r="BT619" s="475">
        <v>11077</v>
      </c>
      <c r="BU619" s="475">
        <v>203</v>
      </c>
      <c r="BV619" s="475">
        <v>173</v>
      </c>
      <c r="BW619" s="475"/>
      <c r="BX619" s="475"/>
      <c r="BY619" s="475"/>
      <c r="BZ619" s="475"/>
      <c r="CA619" s="475"/>
      <c r="CB619" s="475"/>
      <c r="CC619" s="475"/>
      <c r="CD619" s="475"/>
      <c r="CE619" s="475"/>
      <c r="CF619" s="475"/>
      <c r="CG619" s="475"/>
      <c r="CH619" s="475"/>
      <c r="CI619" s="475"/>
      <c r="CJ619" s="475"/>
      <c r="CK619" s="475"/>
      <c r="CL619" s="475"/>
      <c r="CM619" s="475"/>
      <c r="CN619" s="475"/>
      <c r="CO619" s="475"/>
      <c r="CP619" s="475"/>
      <c r="CQ619" s="475"/>
      <c r="CR619" s="475"/>
      <c r="CS619" s="475"/>
      <c r="CT619" s="475"/>
      <c r="CU619" s="475"/>
      <c r="CV619" s="475"/>
      <c r="CW619" s="475"/>
      <c r="CX619" s="475"/>
      <c r="CY619" s="475"/>
      <c r="CZ619" s="475"/>
      <c r="DA619" s="475"/>
      <c r="DB619" s="475"/>
      <c r="DC619" s="475"/>
      <c r="DD619" s="475"/>
      <c r="DE619" s="475"/>
      <c r="DF619" s="475"/>
      <c r="DG619" s="475"/>
      <c r="DH619" s="475"/>
      <c r="DI619" s="475"/>
      <c r="DJ619" s="475"/>
      <c r="DK619" s="475">
        <v>325</v>
      </c>
      <c r="DL619" s="475">
        <v>88297</v>
      </c>
      <c r="DM619" s="475">
        <v>272</v>
      </c>
      <c r="DN619" s="475">
        <v>458</v>
      </c>
      <c r="DO619" s="475">
        <v>3294</v>
      </c>
      <c r="DP619" s="475">
        <v>129204</v>
      </c>
      <c r="DQ619" s="475">
        <v>39</v>
      </c>
      <c r="DR619" s="475">
        <v>74</v>
      </c>
      <c r="DS619" s="475"/>
      <c r="DT619" s="475"/>
      <c r="DU619" s="475"/>
      <c r="DV619" s="475"/>
      <c r="DW619" s="475"/>
      <c r="DX619" s="475"/>
      <c r="DY619" s="475"/>
      <c r="DZ619" s="475"/>
      <c r="EA619" s="475"/>
      <c r="EB619" s="475"/>
      <c r="EC619" s="475"/>
      <c r="ED619" s="475"/>
      <c r="EE619" s="475"/>
      <c r="EF619" s="475"/>
      <c r="EG619" s="475" t="s">
        <v>152</v>
      </c>
      <c r="EH619" s="475" t="s">
        <v>152</v>
      </c>
      <c r="EI619" s="475">
        <v>0</v>
      </c>
      <c r="EJ619" s="475">
        <v>302</v>
      </c>
      <c r="EK619" s="475">
        <v>275</v>
      </c>
      <c r="EL619" s="475">
        <v>5</v>
      </c>
      <c r="EM619" s="475">
        <v>2488</v>
      </c>
      <c r="EN619" s="475">
        <v>1467261</v>
      </c>
      <c r="EO619" s="475">
        <v>4858</v>
      </c>
      <c r="EP619" s="475">
        <v>10795</v>
      </c>
      <c r="EQ619" s="475">
        <v>1582237</v>
      </c>
      <c r="ER619" s="475">
        <v>5754</v>
      </c>
      <c r="ES619" s="475">
        <v>11267</v>
      </c>
      <c r="ET619" s="475">
        <v>68883</v>
      </c>
      <c r="EU619" s="475">
        <v>13777</v>
      </c>
      <c r="EV619" s="475">
        <v>25520</v>
      </c>
      <c r="EW619" s="475">
        <v>20592685</v>
      </c>
      <c r="EX619" s="475">
        <v>8277</v>
      </c>
      <c r="EY619" s="475">
        <v>16889</v>
      </c>
      <c r="EZ619" s="476"/>
      <c r="FA619" s="477">
        <f t="shared" si="2119"/>
        <v>12</v>
      </c>
      <c r="FB619" s="417">
        <f t="shared" si="2120"/>
        <v>2018</v>
      </c>
      <c r="FC619" s="448">
        <f t="shared" si="2121"/>
        <v>43435</v>
      </c>
      <c r="FD619" s="449">
        <f t="shared" si="2122"/>
        <v>31</v>
      </c>
      <c r="FE619" s="450"/>
      <c r="FF619" s="450"/>
      <c r="FG619" s="450"/>
      <c r="FH619" s="452">
        <f t="shared" si="2123"/>
        <v>1.8472352389878164</v>
      </c>
      <c r="FI619" s="452">
        <f t="shared" si="2124"/>
        <v>1.464229928147454</v>
      </c>
      <c r="FJ619" s="452">
        <f t="shared" si="2125"/>
        <v>1.9115148655025955</v>
      </c>
      <c r="FK619" s="452">
        <f t="shared" si="2126"/>
        <v>1.5311467673430863</v>
      </c>
      <c r="FL619" s="452">
        <f t="shared" si="2127"/>
        <v>1.295067666924208</v>
      </c>
      <c r="FM619" s="452">
        <f t="shared" si="2128"/>
        <v>1.0795802906063854</v>
      </c>
      <c r="FN619" s="452">
        <f t="shared" si="2129"/>
        <v>1.3246777862016679</v>
      </c>
      <c r="FO619" s="452">
        <f t="shared" si="2130"/>
        <v>1.0497536012130402</v>
      </c>
      <c r="FP619" s="452">
        <f t="shared" si="2131"/>
        <v>1.0099502487562189</v>
      </c>
      <c r="FQ619" s="452">
        <f t="shared" si="2132"/>
        <v>0.86069651741293529</v>
      </c>
      <c r="FR619" s="453"/>
      <c r="FS619" s="477">
        <f t="shared" si="2142"/>
        <v>147396</v>
      </c>
      <c r="FT619" s="477" t="str">
        <f t="shared" si="2142"/>
        <v>-</v>
      </c>
      <c r="FU619" s="477">
        <f t="shared" si="2142"/>
        <v>2063544</v>
      </c>
      <c r="FV619" s="477">
        <f t="shared" si="2142"/>
        <v>5748444</v>
      </c>
      <c r="FW619" s="477">
        <f t="shared" si="2142"/>
        <v>5313660</v>
      </c>
      <c r="FX619" s="477">
        <f t="shared" si="2142"/>
        <v>10467860</v>
      </c>
      <c r="FY619" s="477">
        <f t="shared" si="2142"/>
        <v>160130893</v>
      </c>
      <c r="FZ619" s="477">
        <f t="shared" si="2142"/>
        <v>138748248</v>
      </c>
      <c r="GA619" s="477">
        <f t="shared" si="2142"/>
        <v>2055627</v>
      </c>
      <c r="GB619" s="477"/>
      <c r="GC619" s="477"/>
      <c r="GD619" s="477"/>
      <c r="GE619" s="477"/>
      <c r="GF619" s="477"/>
      <c r="GG619" s="477"/>
      <c r="GH619" s="477"/>
      <c r="GI619" s="477"/>
      <c r="GJ619" s="477"/>
      <c r="GK619" s="477"/>
      <c r="GL619" s="477"/>
      <c r="GM619" s="477"/>
      <c r="GN619" s="477"/>
      <c r="GO619" s="477">
        <f t="shared" si="2143"/>
        <v>148850</v>
      </c>
      <c r="GP619" s="477">
        <f t="shared" si="2143"/>
        <v>243756</v>
      </c>
      <c r="GQ619" s="477">
        <f t="shared" si="2143"/>
        <v>0</v>
      </c>
      <c r="GR619" s="477">
        <f t="shared" si="2143"/>
        <v>3260090</v>
      </c>
      <c r="GS619" s="477">
        <f t="shared" si="2143"/>
        <v>3098425</v>
      </c>
      <c r="GT619" s="477">
        <f t="shared" si="2143"/>
        <v>127600</v>
      </c>
      <c r="GU619" s="477">
        <f t="shared" si="2143"/>
        <v>42019832</v>
      </c>
      <c r="GV619" s="416"/>
      <c r="GW619" s="402"/>
      <c r="GX619" s="402"/>
      <c r="GY619" s="402"/>
      <c r="GZ619" s="402"/>
      <c r="HA619" s="402"/>
    </row>
    <row r="620" spans="1:209" ht="9.75" customHeight="1" x14ac:dyDescent="0.2">
      <c r="A620" s="417" t="str">
        <f t="shared" si="2118"/>
        <v>2018-19DECEMBERRYC</v>
      </c>
      <c r="B620" s="458" t="str">
        <f t="shared" si="2135"/>
        <v>2018-19</v>
      </c>
      <c r="C620" s="402" t="s">
        <v>650</v>
      </c>
      <c r="D620" s="402" t="s">
        <v>656</v>
      </c>
      <c r="E620" s="402" t="s">
        <v>466</v>
      </c>
      <c r="F620" s="478" t="s">
        <v>453</v>
      </c>
      <c r="G620" s="478" t="s">
        <v>687</v>
      </c>
      <c r="H620" s="479">
        <v>108961</v>
      </c>
      <c r="I620" s="479">
        <v>67018</v>
      </c>
      <c r="J620" s="479">
        <v>210965</v>
      </c>
      <c r="K620" s="506">
        <v>3</v>
      </c>
      <c r="L620" s="506">
        <v>1</v>
      </c>
      <c r="M620" s="479" t="s">
        <v>152</v>
      </c>
      <c r="N620" s="506">
        <v>7</v>
      </c>
      <c r="O620" s="506">
        <v>52</v>
      </c>
      <c r="P620" s="479" t="s">
        <v>152</v>
      </c>
      <c r="Q620" s="479" t="s">
        <v>152</v>
      </c>
      <c r="R620" s="479" t="s">
        <v>152</v>
      </c>
      <c r="S620" s="479">
        <v>78259</v>
      </c>
      <c r="T620" s="479">
        <v>6998</v>
      </c>
      <c r="U620" s="479">
        <v>4686</v>
      </c>
      <c r="V620" s="479">
        <v>43994</v>
      </c>
      <c r="W620" s="479">
        <v>14809</v>
      </c>
      <c r="X620" s="479">
        <v>2343</v>
      </c>
      <c r="Y620" s="479">
        <v>3131180</v>
      </c>
      <c r="Z620" s="479">
        <v>447</v>
      </c>
      <c r="AA620" s="479">
        <v>819</v>
      </c>
      <c r="AB620" s="479">
        <v>3236147</v>
      </c>
      <c r="AC620" s="479">
        <v>691</v>
      </c>
      <c r="AD620" s="479">
        <v>1251</v>
      </c>
      <c r="AE620" s="479">
        <v>59672902</v>
      </c>
      <c r="AF620" s="479">
        <v>1356</v>
      </c>
      <c r="AG620" s="479">
        <v>2776</v>
      </c>
      <c r="AH620" s="479">
        <v>59086025</v>
      </c>
      <c r="AI620" s="479">
        <v>3990</v>
      </c>
      <c r="AJ620" s="479">
        <v>9520</v>
      </c>
      <c r="AK620" s="479">
        <v>10627958</v>
      </c>
      <c r="AL620" s="479">
        <v>4536</v>
      </c>
      <c r="AM620" s="479">
        <v>11177</v>
      </c>
      <c r="AN620" s="479"/>
      <c r="AO620" s="479"/>
      <c r="AP620" s="479"/>
      <c r="AQ620" s="479"/>
      <c r="AR620" s="479"/>
      <c r="AS620" s="479"/>
      <c r="AT620" s="479">
        <v>5478</v>
      </c>
      <c r="AU620" s="479">
        <v>98</v>
      </c>
      <c r="AV620" s="479">
        <v>3672</v>
      </c>
      <c r="AW620" s="479">
        <v>607</v>
      </c>
      <c r="AX620" s="479">
        <v>50</v>
      </c>
      <c r="AY620" s="479">
        <v>1658</v>
      </c>
      <c r="AZ620" s="479">
        <v>1976</v>
      </c>
      <c r="BA620" s="479"/>
      <c r="BB620" s="479"/>
      <c r="BC620" s="479"/>
      <c r="BD620" s="479"/>
      <c r="BE620" s="479"/>
      <c r="BF620" s="479"/>
      <c r="BG620" s="479"/>
      <c r="BH620" s="479"/>
      <c r="BI620" s="479">
        <v>45750</v>
      </c>
      <c r="BJ620" s="479">
        <v>2112</v>
      </c>
      <c r="BK620" s="479">
        <v>24919</v>
      </c>
      <c r="BL620" s="479">
        <v>72781</v>
      </c>
      <c r="BM620" s="479">
        <v>16241</v>
      </c>
      <c r="BN620" s="479">
        <v>11636</v>
      </c>
      <c r="BO620" s="479">
        <v>10755</v>
      </c>
      <c r="BP620" s="479">
        <v>7872</v>
      </c>
      <c r="BQ620" s="479">
        <v>67133</v>
      </c>
      <c r="BR620" s="479">
        <v>50032</v>
      </c>
      <c r="BS620" s="479">
        <v>27739</v>
      </c>
      <c r="BT620" s="479">
        <v>16076</v>
      </c>
      <c r="BU620" s="479">
        <v>4249</v>
      </c>
      <c r="BV620" s="479">
        <v>2548</v>
      </c>
      <c r="BW620" s="479"/>
      <c r="BX620" s="479"/>
      <c r="BY620" s="479"/>
      <c r="BZ620" s="479"/>
      <c r="CA620" s="479"/>
      <c r="CB620" s="479"/>
      <c r="CC620" s="479"/>
      <c r="CD620" s="479"/>
      <c r="CE620" s="479"/>
      <c r="CF620" s="479"/>
      <c r="CG620" s="479"/>
      <c r="CH620" s="479"/>
      <c r="CI620" s="479"/>
      <c r="CJ620" s="479"/>
      <c r="CK620" s="479"/>
      <c r="CL620" s="479"/>
      <c r="CM620" s="479"/>
      <c r="CN620" s="479"/>
      <c r="CO620" s="479"/>
      <c r="CP620" s="479"/>
      <c r="CQ620" s="479"/>
      <c r="CR620" s="479"/>
      <c r="CS620" s="479"/>
      <c r="CT620" s="479"/>
      <c r="CU620" s="479"/>
      <c r="CV620" s="479"/>
      <c r="CW620" s="479"/>
      <c r="CX620" s="479"/>
      <c r="CY620" s="479"/>
      <c r="CZ620" s="479"/>
      <c r="DA620" s="479"/>
      <c r="DB620" s="479"/>
      <c r="DC620" s="479"/>
      <c r="DD620" s="479"/>
      <c r="DE620" s="479"/>
      <c r="DF620" s="479"/>
      <c r="DG620" s="479"/>
      <c r="DH620" s="479"/>
      <c r="DI620" s="479"/>
      <c r="DJ620" s="479"/>
      <c r="DK620" s="479">
        <v>509</v>
      </c>
      <c r="DL620" s="479">
        <v>156764</v>
      </c>
      <c r="DM620" s="479">
        <v>308</v>
      </c>
      <c r="DN620" s="479">
        <v>495</v>
      </c>
      <c r="DO620" s="479">
        <v>6529</v>
      </c>
      <c r="DP620" s="479">
        <v>223364</v>
      </c>
      <c r="DQ620" s="479">
        <v>34</v>
      </c>
      <c r="DR620" s="479">
        <v>59</v>
      </c>
      <c r="DS620" s="479"/>
      <c r="DT620" s="479"/>
      <c r="DU620" s="479"/>
      <c r="DV620" s="479"/>
      <c r="DW620" s="479"/>
      <c r="DX620" s="479"/>
      <c r="DY620" s="479"/>
      <c r="DZ620" s="479"/>
      <c r="EA620" s="479"/>
      <c r="EB620" s="479"/>
      <c r="EC620" s="479"/>
      <c r="ED620" s="479"/>
      <c r="EE620" s="479"/>
      <c r="EF620" s="479"/>
      <c r="EG620" s="479" t="s">
        <v>152</v>
      </c>
      <c r="EH620" s="479" t="s">
        <v>152</v>
      </c>
      <c r="EI620" s="479">
        <v>34</v>
      </c>
      <c r="EJ620" s="479">
        <v>891</v>
      </c>
      <c r="EK620" s="479">
        <v>567</v>
      </c>
      <c r="EL620" s="479">
        <v>50</v>
      </c>
      <c r="EM620" s="479">
        <v>1257</v>
      </c>
      <c r="EN620" s="479">
        <v>5704956</v>
      </c>
      <c r="EO620" s="479">
        <v>6403</v>
      </c>
      <c r="EP620" s="479">
        <v>14170</v>
      </c>
      <c r="EQ620" s="479">
        <v>3919166</v>
      </c>
      <c r="ER620" s="479">
        <v>6912</v>
      </c>
      <c r="ES620" s="479">
        <v>16040</v>
      </c>
      <c r="ET620" s="479">
        <v>407357</v>
      </c>
      <c r="EU620" s="479">
        <v>8147</v>
      </c>
      <c r="EV620" s="479">
        <v>22098</v>
      </c>
      <c r="EW620" s="479">
        <v>10437604</v>
      </c>
      <c r="EX620" s="479">
        <v>8304</v>
      </c>
      <c r="EY620" s="479">
        <v>20429</v>
      </c>
      <c r="EZ620" s="476"/>
      <c r="FA620" s="446">
        <f t="shared" si="2119"/>
        <v>12</v>
      </c>
      <c r="FB620" s="417">
        <f t="shared" si="2120"/>
        <v>2018</v>
      </c>
      <c r="FC620" s="448">
        <f t="shared" si="2121"/>
        <v>43435</v>
      </c>
      <c r="FD620" s="449">
        <f t="shared" si="2122"/>
        <v>31</v>
      </c>
      <c r="FE620" s="450"/>
      <c r="FF620" s="450"/>
      <c r="FG620" s="450"/>
      <c r="FH620" s="452">
        <f t="shared" si="2123"/>
        <v>2.3208059445555875</v>
      </c>
      <c r="FI620" s="452">
        <f t="shared" si="2124"/>
        <v>1.662760788796799</v>
      </c>
      <c r="FJ620" s="452">
        <f t="shared" si="2125"/>
        <v>2.2951344430217668</v>
      </c>
      <c r="FK620" s="452">
        <f t="shared" si="2126"/>
        <v>1.6798975672215108</v>
      </c>
      <c r="FL620" s="452">
        <f t="shared" si="2127"/>
        <v>1.5259580851934356</v>
      </c>
      <c r="FM620" s="452">
        <f t="shared" si="2128"/>
        <v>1.1372459880892849</v>
      </c>
      <c r="FN620" s="452">
        <f t="shared" si="2129"/>
        <v>1.8731176986967384</v>
      </c>
      <c r="FO620" s="452">
        <f t="shared" si="2130"/>
        <v>1.0855560807616991</v>
      </c>
      <c r="FP620" s="452">
        <f t="shared" si="2131"/>
        <v>1.8134869825010671</v>
      </c>
      <c r="FQ620" s="452">
        <f t="shared" si="2132"/>
        <v>1.0874946649594537</v>
      </c>
      <c r="FR620" s="453"/>
      <c r="FS620" s="446">
        <f t="shared" si="2142"/>
        <v>67018</v>
      </c>
      <c r="FT620" s="446" t="str">
        <f t="shared" si="2142"/>
        <v>-</v>
      </c>
      <c r="FU620" s="446">
        <f t="shared" si="2142"/>
        <v>469126</v>
      </c>
      <c r="FV620" s="446">
        <f t="shared" si="2142"/>
        <v>3484936</v>
      </c>
      <c r="FW620" s="446">
        <f t="shared" si="2142"/>
        <v>5731362</v>
      </c>
      <c r="FX620" s="446">
        <f t="shared" si="2142"/>
        <v>5862186</v>
      </c>
      <c r="FY620" s="446">
        <f t="shared" si="2142"/>
        <v>122127344</v>
      </c>
      <c r="FZ620" s="446">
        <f t="shared" si="2142"/>
        <v>140981680</v>
      </c>
      <c r="GA620" s="446">
        <f t="shared" si="2142"/>
        <v>26187711</v>
      </c>
      <c r="GB620" s="446"/>
      <c r="GC620" s="446"/>
      <c r="GD620" s="446"/>
      <c r="GE620" s="446"/>
      <c r="GF620" s="446"/>
      <c r="GG620" s="446"/>
      <c r="GH620" s="446"/>
      <c r="GI620" s="446"/>
      <c r="GJ620" s="446"/>
      <c r="GK620" s="446"/>
      <c r="GL620" s="446"/>
      <c r="GM620" s="446"/>
      <c r="GN620" s="446"/>
      <c r="GO620" s="446">
        <f t="shared" si="2143"/>
        <v>251955</v>
      </c>
      <c r="GP620" s="446">
        <f t="shared" si="2143"/>
        <v>385211</v>
      </c>
      <c r="GQ620" s="446">
        <f t="shared" si="2143"/>
        <v>0</v>
      </c>
      <c r="GR620" s="446">
        <f t="shared" si="2143"/>
        <v>12625470</v>
      </c>
      <c r="GS620" s="446">
        <f t="shared" si="2143"/>
        <v>9094680</v>
      </c>
      <c r="GT620" s="446">
        <f t="shared" si="2143"/>
        <v>1104900</v>
      </c>
      <c r="GU620" s="446">
        <f t="shared" si="2143"/>
        <v>25679253</v>
      </c>
      <c r="GV620" s="416"/>
      <c r="GW620" s="402"/>
      <c r="GX620" s="402"/>
      <c r="GY620" s="402"/>
      <c r="GZ620" s="402"/>
      <c r="HA620" s="402"/>
    </row>
    <row r="621" spans="1:209" ht="9.75" customHeight="1" x14ac:dyDescent="0.2">
      <c r="A621" s="417" t="str">
        <f t="shared" si="2118"/>
        <v>2018-19DECEMBERR1F</v>
      </c>
      <c r="B621" s="458" t="str">
        <f t="shared" si="2135"/>
        <v>2018-19</v>
      </c>
      <c r="C621" s="402" t="s">
        <v>650</v>
      </c>
      <c r="D621" s="402" t="s">
        <v>663</v>
      </c>
      <c r="E621" s="402" t="s">
        <v>662</v>
      </c>
      <c r="F621" s="478" t="s">
        <v>458</v>
      </c>
      <c r="G621" s="478" t="s">
        <v>688</v>
      </c>
      <c r="H621" s="479">
        <v>2783</v>
      </c>
      <c r="I621" s="479">
        <v>1444</v>
      </c>
      <c r="J621" s="479">
        <v>14222</v>
      </c>
      <c r="K621" s="506">
        <v>10</v>
      </c>
      <c r="L621" s="506">
        <v>1</v>
      </c>
      <c r="M621" s="479" t="s">
        <v>152</v>
      </c>
      <c r="N621" s="506">
        <v>51</v>
      </c>
      <c r="O621" s="506">
        <v>159</v>
      </c>
      <c r="P621" s="479" t="s">
        <v>152</v>
      </c>
      <c r="Q621" s="479" t="s">
        <v>152</v>
      </c>
      <c r="R621" s="479" t="s">
        <v>152</v>
      </c>
      <c r="S621" s="479">
        <v>2046</v>
      </c>
      <c r="T621" s="479">
        <v>98</v>
      </c>
      <c r="U621" s="479">
        <v>64</v>
      </c>
      <c r="V621" s="479">
        <v>833</v>
      </c>
      <c r="W621" s="479">
        <v>818</v>
      </c>
      <c r="X621" s="479">
        <v>84</v>
      </c>
      <c r="Y621" s="479">
        <v>61632</v>
      </c>
      <c r="Z621" s="479">
        <v>629</v>
      </c>
      <c r="AA621" s="479">
        <v>1159</v>
      </c>
      <c r="AB621" s="479">
        <v>46859</v>
      </c>
      <c r="AC621" s="479">
        <v>732</v>
      </c>
      <c r="AD621" s="479">
        <v>1276</v>
      </c>
      <c r="AE621" s="479">
        <v>900631</v>
      </c>
      <c r="AF621" s="479">
        <v>1081</v>
      </c>
      <c r="AG621" s="479">
        <v>2109</v>
      </c>
      <c r="AH621" s="479">
        <v>3014930</v>
      </c>
      <c r="AI621" s="479">
        <v>3686</v>
      </c>
      <c r="AJ621" s="479">
        <v>8533</v>
      </c>
      <c r="AK621" s="479">
        <v>522256</v>
      </c>
      <c r="AL621" s="479">
        <v>6217</v>
      </c>
      <c r="AM621" s="479">
        <v>14171</v>
      </c>
      <c r="AN621" s="479"/>
      <c r="AO621" s="479"/>
      <c r="AP621" s="479"/>
      <c r="AQ621" s="479"/>
      <c r="AR621" s="479"/>
      <c r="AS621" s="479"/>
      <c r="AT621" s="479">
        <v>105</v>
      </c>
      <c r="AU621" s="479">
        <v>0</v>
      </c>
      <c r="AV621" s="479">
        <v>11</v>
      </c>
      <c r="AW621" s="479">
        <v>12</v>
      </c>
      <c r="AX621" s="479">
        <v>1</v>
      </c>
      <c r="AY621" s="479">
        <v>93</v>
      </c>
      <c r="AZ621" s="479">
        <v>0</v>
      </c>
      <c r="BA621" s="479"/>
      <c r="BB621" s="479"/>
      <c r="BC621" s="479"/>
      <c r="BD621" s="479"/>
      <c r="BE621" s="479"/>
      <c r="BF621" s="479"/>
      <c r="BG621" s="479"/>
      <c r="BH621" s="479"/>
      <c r="BI621" s="479">
        <v>1267</v>
      </c>
      <c r="BJ621" s="479">
        <v>24</v>
      </c>
      <c r="BK621" s="479">
        <v>650</v>
      </c>
      <c r="BL621" s="479">
        <v>1941</v>
      </c>
      <c r="BM621" s="479">
        <v>143</v>
      </c>
      <c r="BN621" s="479">
        <v>127</v>
      </c>
      <c r="BO621" s="479">
        <v>95</v>
      </c>
      <c r="BP621" s="479">
        <v>83</v>
      </c>
      <c r="BQ621" s="479">
        <v>966</v>
      </c>
      <c r="BR621" s="479">
        <v>873</v>
      </c>
      <c r="BS621" s="479">
        <v>1007</v>
      </c>
      <c r="BT621" s="479">
        <v>856</v>
      </c>
      <c r="BU621" s="479">
        <v>102</v>
      </c>
      <c r="BV621" s="479">
        <v>92</v>
      </c>
      <c r="BW621" s="479"/>
      <c r="BX621" s="479"/>
      <c r="BY621" s="479"/>
      <c r="BZ621" s="479"/>
      <c r="CA621" s="479"/>
      <c r="CB621" s="479"/>
      <c r="CC621" s="479"/>
      <c r="CD621" s="479"/>
      <c r="CE621" s="479"/>
      <c r="CF621" s="479"/>
      <c r="CG621" s="479"/>
      <c r="CH621" s="479"/>
      <c r="CI621" s="479"/>
      <c r="CJ621" s="479"/>
      <c r="CK621" s="479"/>
      <c r="CL621" s="479"/>
      <c r="CM621" s="479"/>
      <c r="CN621" s="479"/>
      <c r="CO621" s="479"/>
      <c r="CP621" s="479"/>
      <c r="CQ621" s="479"/>
      <c r="CR621" s="479"/>
      <c r="CS621" s="479"/>
      <c r="CT621" s="479"/>
      <c r="CU621" s="479"/>
      <c r="CV621" s="479"/>
      <c r="CW621" s="479"/>
      <c r="CX621" s="479"/>
      <c r="CY621" s="479"/>
      <c r="CZ621" s="479"/>
      <c r="DA621" s="479"/>
      <c r="DB621" s="479"/>
      <c r="DC621" s="479"/>
      <c r="DD621" s="479"/>
      <c r="DE621" s="479"/>
      <c r="DF621" s="479"/>
      <c r="DG621" s="479"/>
      <c r="DH621" s="479"/>
      <c r="DI621" s="479"/>
      <c r="DJ621" s="479"/>
      <c r="DK621" s="479">
        <v>6</v>
      </c>
      <c r="DL621" s="479">
        <v>3404</v>
      </c>
      <c r="DM621" s="479">
        <v>567</v>
      </c>
      <c r="DN621" s="479">
        <v>1128</v>
      </c>
      <c r="DO621" s="479">
        <v>79</v>
      </c>
      <c r="DP621" s="479">
        <v>7036</v>
      </c>
      <c r="DQ621" s="479">
        <v>89</v>
      </c>
      <c r="DR621" s="479">
        <v>108</v>
      </c>
      <c r="DS621" s="479"/>
      <c r="DT621" s="479"/>
      <c r="DU621" s="479"/>
      <c r="DV621" s="479"/>
      <c r="DW621" s="479"/>
      <c r="DX621" s="479"/>
      <c r="DY621" s="479"/>
      <c r="DZ621" s="479"/>
      <c r="EA621" s="479"/>
      <c r="EB621" s="479"/>
      <c r="EC621" s="479"/>
      <c r="ED621" s="479"/>
      <c r="EE621" s="479"/>
      <c r="EF621" s="479"/>
      <c r="EG621" s="479" t="s">
        <v>152</v>
      </c>
      <c r="EH621" s="479" t="s">
        <v>152</v>
      </c>
      <c r="EI621" s="479">
        <v>2</v>
      </c>
      <c r="EJ621" s="479">
        <v>60</v>
      </c>
      <c r="EK621" s="479">
        <v>33</v>
      </c>
      <c r="EL621" s="479">
        <v>0</v>
      </c>
      <c r="EM621" s="479">
        <v>13</v>
      </c>
      <c r="EN621" s="479">
        <v>254327</v>
      </c>
      <c r="EO621" s="479">
        <v>4239</v>
      </c>
      <c r="EP621" s="479">
        <v>8438</v>
      </c>
      <c r="EQ621" s="479">
        <v>245091</v>
      </c>
      <c r="ER621" s="479">
        <v>7427</v>
      </c>
      <c r="ES621" s="479">
        <v>13728</v>
      </c>
      <c r="ET621" s="479">
        <v>0</v>
      </c>
      <c r="EU621" s="479">
        <v>0</v>
      </c>
      <c r="EV621" s="479">
        <v>0</v>
      </c>
      <c r="EW621" s="479">
        <v>179869</v>
      </c>
      <c r="EX621" s="479">
        <v>13836</v>
      </c>
      <c r="EY621" s="479">
        <v>31584</v>
      </c>
      <c r="EZ621" s="476"/>
      <c r="FA621" s="446">
        <f t="shared" si="2119"/>
        <v>12</v>
      </c>
      <c r="FB621" s="417">
        <f t="shared" si="2120"/>
        <v>2018</v>
      </c>
      <c r="FC621" s="448">
        <f t="shared" si="2121"/>
        <v>43435</v>
      </c>
      <c r="FD621" s="449">
        <f t="shared" si="2122"/>
        <v>31</v>
      </c>
      <c r="FE621" s="450"/>
      <c r="FF621" s="450"/>
      <c r="FG621" s="450"/>
      <c r="FH621" s="452">
        <f t="shared" si="2123"/>
        <v>1.4591836734693877</v>
      </c>
      <c r="FI621" s="452">
        <f t="shared" si="2124"/>
        <v>1.2959183673469388</v>
      </c>
      <c r="FJ621" s="452">
        <f t="shared" si="2125"/>
        <v>1.484375</v>
      </c>
      <c r="FK621" s="452">
        <f t="shared" si="2126"/>
        <v>1.296875</v>
      </c>
      <c r="FL621" s="452">
        <f t="shared" si="2127"/>
        <v>1.1596638655462186</v>
      </c>
      <c r="FM621" s="452">
        <f t="shared" si="2128"/>
        <v>1.0480192076830732</v>
      </c>
      <c r="FN621" s="452">
        <f t="shared" si="2129"/>
        <v>1.2310513447432763</v>
      </c>
      <c r="FO621" s="452">
        <f t="shared" si="2130"/>
        <v>1.0464547677261613</v>
      </c>
      <c r="FP621" s="452">
        <f t="shared" si="2131"/>
        <v>1.2142857142857142</v>
      </c>
      <c r="FQ621" s="452">
        <f t="shared" si="2132"/>
        <v>1.0952380952380953</v>
      </c>
      <c r="FR621" s="453"/>
      <c r="FS621" s="446">
        <f t="shared" si="2142"/>
        <v>1444</v>
      </c>
      <c r="FT621" s="446" t="str">
        <f t="shared" si="2142"/>
        <v>-</v>
      </c>
      <c r="FU621" s="446">
        <f t="shared" si="2142"/>
        <v>73644</v>
      </c>
      <c r="FV621" s="446">
        <f t="shared" si="2142"/>
        <v>229596</v>
      </c>
      <c r="FW621" s="446">
        <f t="shared" si="2142"/>
        <v>113582</v>
      </c>
      <c r="FX621" s="446">
        <f t="shared" si="2142"/>
        <v>81664</v>
      </c>
      <c r="FY621" s="446">
        <f t="shared" si="2142"/>
        <v>1756797</v>
      </c>
      <c r="FZ621" s="446">
        <f t="shared" si="2142"/>
        <v>6979994</v>
      </c>
      <c r="GA621" s="446">
        <f t="shared" si="2142"/>
        <v>1190364</v>
      </c>
      <c r="GB621" s="446"/>
      <c r="GC621" s="446"/>
      <c r="GD621" s="446"/>
      <c r="GE621" s="446"/>
      <c r="GF621" s="446"/>
      <c r="GG621" s="446"/>
      <c r="GH621" s="446"/>
      <c r="GI621" s="446"/>
      <c r="GJ621" s="446"/>
      <c r="GK621" s="446"/>
      <c r="GL621" s="446"/>
      <c r="GM621" s="446"/>
      <c r="GN621" s="446"/>
      <c r="GO621" s="446">
        <f t="shared" si="2143"/>
        <v>6768</v>
      </c>
      <c r="GP621" s="446">
        <f t="shared" si="2143"/>
        <v>8532</v>
      </c>
      <c r="GQ621" s="446">
        <f t="shared" si="2143"/>
        <v>0</v>
      </c>
      <c r="GR621" s="446">
        <f t="shared" si="2143"/>
        <v>506280</v>
      </c>
      <c r="GS621" s="446">
        <f t="shared" si="2143"/>
        <v>453024</v>
      </c>
      <c r="GT621" s="446">
        <f t="shared" si="2143"/>
        <v>0</v>
      </c>
      <c r="GU621" s="446">
        <f t="shared" si="2143"/>
        <v>410592</v>
      </c>
      <c r="GV621" s="416"/>
      <c r="GW621" s="402"/>
      <c r="GX621" s="402"/>
      <c r="GY621" s="402"/>
      <c r="GZ621" s="402"/>
      <c r="HA621" s="402"/>
    </row>
    <row r="622" spans="1:209" ht="9.75" customHeight="1" x14ac:dyDescent="0.2">
      <c r="A622" s="493" t="str">
        <f t="shared" si="2118"/>
        <v>2018-19DECEMBERRRU</v>
      </c>
      <c r="B622" s="494" t="str">
        <f t="shared" si="2135"/>
        <v>2018-19</v>
      </c>
      <c r="C622" s="480" t="s">
        <v>650</v>
      </c>
      <c r="D622" s="480" t="s">
        <v>659</v>
      </c>
      <c r="E622" s="480" t="s">
        <v>467</v>
      </c>
      <c r="F622" s="495" t="s">
        <v>454</v>
      </c>
      <c r="G622" s="495" t="s">
        <v>689</v>
      </c>
      <c r="H622" s="496">
        <v>172917</v>
      </c>
      <c r="I622" s="496">
        <v>139276</v>
      </c>
      <c r="J622" s="496">
        <v>655071</v>
      </c>
      <c r="K622" s="507">
        <v>5</v>
      </c>
      <c r="L622" s="507">
        <v>0</v>
      </c>
      <c r="M622" s="496" t="s">
        <v>152</v>
      </c>
      <c r="N622" s="507">
        <v>34</v>
      </c>
      <c r="O622" s="507">
        <v>97</v>
      </c>
      <c r="P622" s="496" t="s">
        <v>152</v>
      </c>
      <c r="Q622" s="496" t="s">
        <v>152</v>
      </c>
      <c r="R622" s="496" t="s">
        <v>152</v>
      </c>
      <c r="S622" s="496">
        <v>108821</v>
      </c>
      <c r="T622" s="496">
        <v>12148</v>
      </c>
      <c r="U622" s="496">
        <v>9261</v>
      </c>
      <c r="V622" s="496">
        <v>60714</v>
      </c>
      <c r="W622" s="496">
        <v>20524</v>
      </c>
      <c r="X622" s="496">
        <v>1635</v>
      </c>
      <c r="Y622" s="496">
        <v>4591325</v>
      </c>
      <c r="Z622" s="496">
        <v>378</v>
      </c>
      <c r="AA622" s="496">
        <v>629</v>
      </c>
      <c r="AB622" s="496">
        <v>6142372</v>
      </c>
      <c r="AC622" s="496">
        <v>663</v>
      </c>
      <c r="AD622" s="496">
        <v>1151</v>
      </c>
      <c r="AE622" s="496">
        <v>75370612</v>
      </c>
      <c r="AF622" s="496">
        <v>1241</v>
      </c>
      <c r="AG622" s="496">
        <v>2605</v>
      </c>
      <c r="AH622" s="496">
        <v>74575302</v>
      </c>
      <c r="AI622" s="496">
        <v>3634</v>
      </c>
      <c r="AJ622" s="496">
        <v>8891</v>
      </c>
      <c r="AK622" s="496">
        <v>7418447</v>
      </c>
      <c r="AL622" s="496">
        <v>4537</v>
      </c>
      <c r="AM622" s="496">
        <v>10332</v>
      </c>
      <c r="AN622" s="496"/>
      <c r="AO622" s="496"/>
      <c r="AP622" s="496"/>
      <c r="AQ622" s="496"/>
      <c r="AR622" s="496"/>
      <c r="AS622" s="496"/>
      <c r="AT622" s="496">
        <v>7878</v>
      </c>
      <c r="AU622" s="496">
        <v>243</v>
      </c>
      <c r="AV622" s="496">
        <v>1196</v>
      </c>
      <c r="AW622" s="496">
        <v>6943</v>
      </c>
      <c r="AX622" s="496">
        <v>244</v>
      </c>
      <c r="AY622" s="496">
        <v>6195</v>
      </c>
      <c r="AZ622" s="496">
        <v>0</v>
      </c>
      <c r="BA622" s="496"/>
      <c r="BB622" s="496"/>
      <c r="BC622" s="496"/>
      <c r="BD622" s="496"/>
      <c r="BE622" s="496"/>
      <c r="BF622" s="496"/>
      <c r="BG622" s="496"/>
      <c r="BH622" s="496"/>
      <c r="BI622" s="496">
        <v>66867</v>
      </c>
      <c r="BJ622" s="496">
        <v>6994</v>
      </c>
      <c r="BK622" s="496">
        <v>27082</v>
      </c>
      <c r="BL622" s="496">
        <v>100943</v>
      </c>
      <c r="BM622" s="496">
        <v>31755</v>
      </c>
      <c r="BN622" s="496">
        <v>24308</v>
      </c>
      <c r="BO622" s="496">
        <v>24031</v>
      </c>
      <c r="BP622" s="496">
        <v>18686</v>
      </c>
      <c r="BQ622" s="496">
        <v>93061</v>
      </c>
      <c r="BR622" s="496">
        <v>69389</v>
      </c>
      <c r="BS622" s="496">
        <v>33319</v>
      </c>
      <c r="BT622" s="496">
        <v>23132</v>
      </c>
      <c r="BU622" s="496">
        <v>2216</v>
      </c>
      <c r="BV622" s="496">
        <v>1732</v>
      </c>
      <c r="BW622" s="496"/>
      <c r="BX622" s="496"/>
      <c r="BY622" s="496"/>
      <c r="BZ622" s="496"/>
      <c r="CA622" s="496"/>
      <c r="CB622" s="496"/>
      <c r="CC622" s="496"/>
      <c r="CD622" s="496"/>
      <c r="CE622" s="496"/>
      <c r="CF622" s="496"/>
      <c r="CG622" s="496"/>
      <c r="CH622" s="496"/>
      <c r="CI622" s="496"/>
      <c r="CJ622" s="496"/>
      <c r="CK622" s="496"/>
      <c r="CL622" s="496"/>
      <c r="CM622" s="496"/>
      <c r="CN622" s="496"/>
      <c r="CO622" s="496"/>
      <c r="CP622" s="496"/>
      <c r="CQ622" s="496"/>
      <c r="CR622" s="496"/>
      <c r="CS622" s="496"/>
      <c r="CT622" s="496"/>
      <c r="CU622" s="496"/>
      <c r="CV622" s="496"/>
      <c r="CW622" s="496"/>
      <c r="CX622" s="496"/>
      <c r="CY622" s="496"/>
      <c r="CZ622" s="496"/>
      <c r="DA622" s="496"/>
      <c r="DB622" s="496"/>
      <c r="DC622" s="496"/>
      <c r="DD622" s="496"/>
      <c r="DE622" s="496"/>
      <c r="DF622" s="496"/>
      <c r="DG622" s="496"/>
      <c r="DH622" s="496"/>
      <c r="DI622" s="496"/>
      <c r="DJ622" s="496"/>
      <c r="DK622" s="496">
        <v>0</v>
      </c>
      <c r="DL622" s="496">
        <v>0</v>
      </c>
      <c r="DM622" s="496">
        <v>0</v>
      </c>
      <c r="DN622" s="496">
        <v>0</v>
      </c>
      <c r="DO622" s="496">
        <v>7149</v>
      </c>
      <c r="DP622" s="496">
        <v>429279</v>
      </c>
      <c r="DQ622" s="496">
        <v>60</v>
      </c>
      <c r="DR622" s="496">
        <v>118</v>
      </c>
      <c r="DS622" s="496"/>
      <c r="DT622" s="496"/>
      <c r="DU622" s="496"/>
      <c r="DV622" s="496"/>
      <c r="DW622" s="496"/>
      <c r="DX622" s="496"/>
      <c r="DY622" s="496"/>
      <c r="DZ622" s="496"/>
      <c r="EA622" s="496"/>
      <c r="EB622" s="496"/>
      <c r="EC622" s="496"/>
      <c r="ED622" s="496"/>
      <c r="EE622" s="496"/>
      <c r="EF622" s="496"/>
      <c r="EG622" s="496" t="s">
        <v>152</v>
      </c>
      <c r="EH622" s="496" t="s">
        <v>152</v>
      </c>
      <c r="EI622" s="496">
        <v>23</v>
      </c>
      <c r="EJ622" s="496">
        <v>539</v>
      </c>
      <c r="EK622" s="496">
        <v>1359</v>
      </c>
      <c r="EL622" s="496">
        <v>37</v>
      </c>
      <c r="EM622" s="496">
        <v>1319</v>
      </c>
      <c r="EN622" s="496">
        <v>3289045</v>
      </c>
      <c r="EO622" s="496">
        <v>6102</v>
      </c>
      <c r="EP622" s="496">
        <v>12872</v>
      </c>
      <c r="EQ622" s="496">
        <v>10209781</v>
      </c>
      <c r="ER622" s="496">
        <v>7513</v>
      </c>
      <c r="ES622" s="496">
        <v>14876</v>
      </c>
      <c r="ET622" s="496">
        <v>344233</v>
      </c>
      <c r="EU622" s="496">
        <v>9304</v>
      </c>
      <c r="EV622" s="496">
        <v>17240</v>
      </c>
      <c r="EW622" s="496">
        <v>12396323</v>
      </c>
      <c r="EX622" s="496">
        <v>9398</v>
      </c>
      <c r="EY622" s="496">
        <v>16798</v>
      </c>
      <c r="EZ622" s="497"/>
      <c r="FA622" s="482">
        <f t="shared" si="2119"/>
        <v>12</v>
      </c>
      <c r="FB622" s="493">
        <f t="shared" si="2120"/>
        <v>2018</v>
      </c>
      <c r="FC622" s="498">
        <f t="shared" si="2121"/>
        <v>43435</v>
      </c>
      <c r="FD622" s="499">
        <f t="shared" si="2122"/>
        <v>31</v>
      </c>
      <c r="FE622" s="500"/>
      <c r="FF622" s="500"/>
      <c r="FG622" s="500"/>
      <c r="FH622" s="481">
        <f t="shared" si="2123"/>
        <v>2.6140105367138622</v>
      </c>
      <c r="FI622" s="481">
        <f t="shared" si="2124"/>
        <v>2.0009878169245967</v>
      </c>
      <c r="FJ622" s="481">
        <f t="shared" si="2125"/>
        <v>2.5948601662887376</v>
      </c>
      <c r="FK622" s="481">
        <f t="shared" si="2126"/>
        <v>2.0177086707698955</v>
      </c>
      <c r="FL622" s="481">
        <f t="shared" si="2127"/>
        <v>1.5327766248311756</v>
      </c>
      <c r="FM622" s="481">
        <f t="shared" si="2128"/>
        <v>1.142883025331884</v>
      </c>
      <c r="FN622" s="481">
        <f t="shared" si="2129"/>
        <v>1.6234164880140323</v>
      </c>
      <c r="FO622" s="481">
        <f t="shared" si="2130"/>
        <v>1.1270707464431884</v>
      </c>
      <c r="FP622" s="481">
        <f t="shared" si="2131"/>
        <v>1.3553516819571865</v>
      </c>
      <c r="FQ622" s="481">
        <f t="shared" si="2132"/>
        <v>1.0593272171253822</v>
      </c>
      <c r="FR622" s="501"/>
      <c r="FS622" s="482">
        <f t="shared" si="2142"/>
        <v>0</v>
      </c>
      <c r="FT622" s="482" t="str">
        <f t="shared" si="2142"/>
        <v>-</v>
      </c>
      <c r="FU622" s="482">
        <f t="shared" si="2142"/>
        <v>4735384</v>
      </c>
      <c r="FV622" s="482">
        <f t="shared" si="2142"/>
        <v>13509772</v>
      </c>
      <c r="FW622" s="482">
        <f t="shared" si="2142"/>
        <v>7641092</v>
      </c>
      <c r="FX622" s="482">
        <f t="shared" si="2142"/>
        <v>10659411</v>
      </c>
      <c r="FY622" s="482">
        <f t="shared" si="2142"/>
        <v>158159970</v>
      </c>
      <c r="FZ622" s="482">
        <f t="shared" si="2142"/>
        <v>182478884</v>
      </c>
      <c r="GA622" s="482">
        <f t="shared" si="2142"/>
        <v>16892820</v>
      </c>
      <c r="GB622" s="482"/>
      <c r="GC622" s="482"/>
      <c r="GD622" s="482"/>
      <c r="GE622" s="482"/>
      <c r="GF622" s="482"/>
      <c r="GG622" s="482"/>
      <c r="GH622" s="482"/>
      <c r="GI622" s="482"/>
      <c r="GJ622" s="482"/>
      <c r="GK622" s="482"/>
      <c r="GL622" s="482"/>
      <c r="GM622" s="482"/>
      <c r="GN622" s="482"/>
      <c r="GO622" s="482">
        <f t="shared" si="2143"/>
        <v>0</v>
      </c>
      <c r="GP622" s="482">
        <f t="shared" si="2143"/>
        <v>843582</v>
      </c>
      <c r="GQ622" s="482">
        <f t="shared" si="2143"/>
        <v>0</v>
      </c>
      <c r="GR622" s="482">
        <f t="shared" si="2143"/>
        <v>6938008</v>
      </c>
      <c r="GS622" s="482">
        <f t="shared" si="2143"/>
        <v>20216484</v>
      </c>
      <c r="GT622" s="482">
        <f t="shared" si="2143"/>
        <v>637880</v>
      </c>
      <c r="GU622" s="482">
        <f t="shared" si="2143"/>
        <v>22156562</v>
      </c>
      <c r="GV622" s="502"/>
      <c r="GW622" s="402"/>
      <c r="GX622" s="402"/>
      <c r="GY622" s="402"/>
      <c r="GZ622" s="402"/>
      <c r="HA622" s="402"/>
    </row>
    <row r="623" spans="1:209" ht="9.75" customHeight="1" x14ac:dyDescent="0.2">
      <c r="A623" s="417" t="str">
        <f t="shared" si="2118"/>
        <v>2018-19DECEMBERRX6</v>
      </c>
      <c r="B623" s="458" t="str">
        <f t="shared" si="2135"/>
        <v>2018-19</v>
      </c>
      <c r="C623" s="402" t="s">
        <v>650</v>
      </c>
      <c r="D623" s="402" t="s">
        <v>646</v>
      </c>
      <c r="E623" s="402" t="s">
        <v>645</v>
      </c>
      <c r="F623" s="478" t="s">
        <v>448</v>
      </c>
      <c r="G623" s="478" t="s">
        <v>690</v>
      </c>
      <c r="H623" s="479">
        <v>50595</v>
      </c>
      <c r="I623" s="479">
        <v>32672</v>
      </c>
      <c r="J623" s="479">
        <v>120379</v>
      </c>
      <c r="K623" s="506">
        <v>4</v>
      </c>
      <c r="L623" s="506">
        <v>1</v>
      </c>
      <c r="M623" s="479" t="s">
        <v>152</v>
      </c>
      <c r="N623" s="506">
        <v>13</v>
      </c>
      <c r="O623" s="506">
        <v>42</v>
      </c>
      <c r="P623" s="479" t="s">
        <v>152</v>
      </c>
      <c r="Q623" s="479" t="s">
        <v>152</v>
      </c>
      <c r="R623" s="479" t="s">
        <v>152</v>
      </c>
      <c r="S623" s="479">
        <v>36670</v>
      </c>
      <c r="T623" s="479">
        <v>2654</v>
      </c>
      <c r="U623" s="479">
        <v>1658</v>
      </c>
      <c r="V623" s="479">
        <v>20918</v>
      </c>
      <c r="W623" s="479">
        <v>8317</v>
      </c>
      <c r="X623" s="479">
        <v>463</v>
      </c>
      <c r="Y623" s="479">
        <v>1033386</v>
      </c>
      <c r="Z623" s="479">
        <v>389</v>
      </c>
      <c r="AA623" s="479">
        <v>677</v>
      </c>
      <c r="AB623" s="479">
        <v>766934</v>
      </c>
      <c r="AC623" s="479">
        <v>463</v>
      </c>
      <c r="AD623" s="479">
        <v>836</v>
      </c>
      <c r="AE623" s="479">
        <v>33373422</v>
      </c>
      <c r="AF623" s="479">
        <v>1595</v>
      </c>
      <c r="AG623" s="479">
        <v>3290</v>
      </c>
      <c r="AH623" s="479">
        <v>50360435</v>
      </c>
      <c r="AI623" s="479">
        <v>6055</v>
      </c>
      <c r="AJ623" s="479">
        <v>13999</v>
      </c>
      <c r="AK623" s="479">
        <v>2419102</v>
      </c>
      <c r="AL623" s="479">
        <v>5225</v>
      </c>
      <c r="AM623" s="479">
        <v>13449</v>
      </c>
      <c r="AN623" s="479"/>
      <c r="AO623" s="479"/>
      <c r="AP623" s="479"/>
      <c r="AQ623" s="479"/>
      <c r="AR623" s="479"/>
      <c r="AS623" s="479"/>
      <c r="AT623" s="479">
        <v>1962</v>
      </c>
      <c r="AU623" s="479">
        <v>64</v>
      </c>
      <c r="AV623" s="479">
        <v>446</v>
      </c>
      <c r="AW623" s="479">
        <v>2798</v>
      </c>
      <c r="AX623" s="479">
        <v>116</v>
      </c>
      <c r="AY623" s="479">
        <v>1336</v>
      </c>
      <c r="AZ623" s="479">
        <v>0</v>
      </c>
      <c r="BA623" s="479"/>
      <c r="BB623" s="479"/>
      <c r="BC623" s="479"/>
      <c r="BD623" s="479"/>
      <c r="BE623" s="479"/>
      <c r="BF623" s="479"/>
      <c r="BG623" s="479"/>
      <c r="BH623" s="479"/>
      <c r="BI623" s="479">
        <v>21320</v>
      </c>
      <c r="BJ623" s="479">
        <v>3748</v>
      </c>
      <c r="BK623" s="479">
        <v>9640</v>
      </c>
      <c r="BL623" s="479">
        <v>34708</v>
      </c>
      <c r="BM623" s="479">
        <v>5078</v>
      </c>
      <c r="BN623" s="479">
        <v>4203</v>
      </c>
      <c r="BO623" s="479">
        <v>3147</v>
      </c>
      <c r="BP623" s="479">
        <v>2651</v>
      </c>
      <c r="BQ623" s="479">
        <v>26784</v>
      </c>
      <c r="BR623" s="479">
        <v>22985</v>
      </c>
      <c r="BS623" s="479">
        <v>12070</v>
      </c>
      <c r="BT623" s="479">
        <v>8161</v>
      </c>
      <c r="BU623" s="479">
        <v>689</v>
      </c>
      <c r="BV623" s="479">
        <v>446</v>
      </c>
      <c r="BW623" s="479"/>
      <c r="BX623" s="479"/>
      <c r="BY623" s="479"/>
      <c r="BZ623" s="479"/>
      <c r="CA623" s="479"/>
      <c r="CB623" s="479"/>
      <c r="CC623" s="479"/>
      <c r="CD623" s="479"/>
      <c r="CE623" s="479"/>
      <c r="CF623" s="479"/>
      <c r="CG623" s="479"/>
      <c r="CH623" s="479"/>
      <c r="CI623" s="479"/>
      <c r="CJ623" s="479"/>
      <c r="CK623" s="479"/>
      <c r="CL623" s="479"/>
      <c r="CM623" s="479"/>
      <c r="CN623" s="479"/>
      <c r="CO623" s="479"/>
      <c r="CP623" s="479"/>
      <c r="CQ623" s="479"/>
      <c r="CR623" s="479"/>
      <c r="CS623" s="479"/>
      <c r="CT623" s="479"/>
      <c r="CU623" s="479"/>
      <c r="CV623" s="479"/>
      <c r="CW623" s="479"/>
      <c r="CX623" s="479"/>
      <c r="CY623" s="479"/>
      <c r="CZ623" s="479"/>
      <c r="DA623" s="479"/>
      <c r="DB623" s="479"/>
      <c r="DC623" s="479"/>
      <c r="DD623" s="479"/>
      <c r="DE623" s="479"/>
      <c r="DF623" s="479"/>
      <c r="DG623" s="479"/>
      <c r="DH623" s="479"/>
      <c r="DI623" s="479"/>
      <c r="DJ623" s="479"/>
      <c r="DK623" s="479">
        <v>99</v>
      </c>
      <c r="DL623" s="479">
        <v>41867</v>
      </c>
      <c r="DM623" s="479">
        <v>423</v>
      </c>
      <c r="DN623" s="479">
        <v>658</v>
      </c>
      <c r="DO623" s="479">
        <v>1637</v>
      </c>
      <c r="DP623" s="479">
        <v>47414</v>
      </c>
      <c r="DQ623" s="479">
        <v>29</v>
      </c>
      <c r="DR623" s="479">
        <v>56</v>
      </c>
      <c r="DS623" s="479"/>
      <c r="DT623" s="479"/>
      <c r="DU623" s="479"/>
      <c r="DV623" s="479"/>
      <c r="DW623" s="479"/>
      <c r="DX623" s="479"/>
      <c r="DY623" s="479"/>
      <c r="DZ623" s="479"/>
      <c r="EA623" s="479"/>
      <c r="EB623" s="479"/>
      <c r="EC623" s="479"/>
      <c r="ED623" s="479"/>
      <c r="EE623" s="479"/>
      <c r="EF623" s="479"/>
      <c r="EG623" s="479" t="s">
        <v>152</v>
      </c>
      <c r="EH623" s="479" t="s">
        <v>152</v>
      </c>
      <c r="EI623" s="479">
        <v>0</v>
      </c>
      <c r="EJ623" s="479">
        <v>0</v>
      </c>
      <c r="EK623" s="479">
        <v>1262</v>
      </c>
      <c r="EL623" s="479">
        <v>0</v>
      </c>
      <c r="EM623" s="479">
        <v>70</v>
      </c>
      <c r="EN623" s="479">
        <v>0</v>
      </c>
      <c r="EO623" s="479">
        <v>0</v>
      </c>
      <c r="EP623" s="479">
        <v>0</v>
      </c>
      <c r="EQ623" s="479">
        <v>9788236</v>
      </c>
      <c r="ER623" s="479">
        <v>7756</v>
      </c>
      <c r="ES623" s="479">
        <v>16852</v>
      </c>
      <c r="ET623" s="479">
        <v>0</v>
      </c>
      <c r="EU623" s="479">
        <v>0</v>
      </c>
      <c r="EV623" s="479">
        <v>0</v>
      </c>
      <c r="EW623" s="479">
        <v>1018322</v>
      </c>
      <c r="EX623" s="479">
        <v>14547</v>
      </c>
      <c r="EY623" s="479">
        <v>30407</v>
      </c>
      <c r="EZ623" s="476"/>
      <c r="FA623" s="446">
        <f t="shared" si="2119"/>
        <v>12</v>
      </c>
      <c r="FB623" s="417">
        <f t="shared" si="2120"/>
        <v>2018</v>
      </c>
      <c r="FC623" s="448">
        <f t="shared" si="2121"/>
        <v>43435</v>
      </c>
      <c r="FD623" s="449">
        <f t="shared" si="2122"/>
        <v>31</v>
      </c>
      <c r="FE623" s="450"/>
      <c r="FF623" s="450"/>
      <c r="FG623" s="450"/>
      <c r="FH623" s="452">
        <f t="shared" si="2123"/>
        <v>1.9133383571966842</v>
      </c>
      <c r="FI623" s="452">
        <f t="shared" si="2124"/>
        <v>1.5836473247927656</v>
      </c>
      <c r="FJ623" s="452">
        <f t="shared" si="2125"/>
        <v>1.8980699638118215</v>
      </c>
      <c r="FK623" s="452">
        <f t="shared" si="2126"/>
        <v>1.5989143546441495</v>
      </c>
      <c r="FL623" s="452">
        <f t="shared" si="2127"/>
        <v>1.2804283392293718</v>
      </c>
      <c r="FM623" s="452">
        <f t="shared" si="2128"/>
        <v>1.0988144182044173</v>
      </c>
      <c r="FN623" s="452">
        <f t="shared" si="2129"/>
        <v>1.4512444391006372</v>
      </c>
      <c r="FO623" s="452">
        <f t="shared" si="2130"/>
        <v>0.98124323674401825</v>
      </c>
      <c r="FP623" s="452">
        <f t="shared" si="2131"/>
        <v>1.4881209503239741</v>
      </c>
      <c r="FQ623" s="452">
        <f t="shared" si="2132"/>
        <v>0.96328293736501081</v>
      </c>
      <c r="FR623" s="453"/>
      <c r="FS623" s="446">
        <f t="shared" ref="FS623:GA632" si="2144">IFERROR(HLOOKUP(FS$1,$H$5:$HA$10112,MATCH($A623,$A$5:$A$10112,0),0)*HLOOKUP(FS$2,$H$5:$HA$10112,MATCH($A623,$A$5:$A$10112,0),0),"-")</f>
        <v>32672</v>
      </c>
      <c r="FT623" s="446" t="str">
        <f t="shared" si="2144"/>
        <v>-</v>
      </c>
      <c r="FU623" s="446">
        <f t="shared" si="2144"/>
        <v>424736</v>
      </c>
      <c r="FV623" s="446">
        <f t="shared" si="2144"/>
        <v>1372224</v>
      </c>
      <c r="FW623" s="446">
        <f t="shared" si="2144"/>
        <v>1796758</v>
      </c>
      <c r="FX623" s="446">
        <f t="shared" si="2144"/>
        <v>1386088</v>
      </c>
      <c r="FY623" s="446">
        <f t="shared" si="2144"/>
        <v>68820220</v>
      </c>
      <c r="FZ623" s="446">
        <f t="shared" si="2144"/>
        <v>116429683</v>
      </c>
      <c r="GA623" s="446">
        <f t="shared" si="2144"/>
        <v>6226887</v>
      </c>
      <c r="GB623" s="446"/>
      <c r="GC623" s="446"/>
      <c r="GD623" s="446"/>
      <c r="GE623" s="446"/>
      <c r="GF623" s="446"/>
      <c r="GG623" s="446"/>
      <c r="GH623" s="446"/>
      <c r="GI623" s="446"/>
      <c r="GJ623" s="446"/>
      <c r="GK623" s="446"/>
      <c r="GL623" s="446"/>
      <c r="GM623" s="446"/>
      <c r="GN623" s="446"/>
      <c r="GO623" s="446">
        <f t="shared" ref="GO623:GU632" si="2145">IFERROR(HLOOKUP(GO$1,$H$5:$HA$10112,MATCH($A623,$A$5:$A$10112,0),0)*HLOOKUP(GO$2,$H$5:$HA$10112,MATCH($A623,$A$5:$A$10112,0),0),"-")</f>
        <v>65142</v>
      </c>
      <c r="GP623" s="446">
        <f t="shared" si="2145"/>
        <v>91672</v>
      </c>
      <c r="GQ623" s="446">
        <f t="shared" si="2145"/>
        <v>0</v>
      </c>
      <c r="GR623" s="446">
        <f t="shared" si="2145"/>
        <v>0</v>
      </c>
      <c r="GS623" s="446">
        <f t="shared" si="2145"/>
        <v>21267224</v>
      </c>
      <c r="GT623" s="446">
        <f t="shared" si="2145"/>
        <v>0</v>
      </c>
      <c r="GU623" s="446">
        <f t="shared" si="2145"/>
        <v>2128490</v>
      </c>
      <c r="GV623" s="416"/>
      <c r="GW623" s="402"/>
      <c r="GX623" s="402"/>
      <c r="GY623" s="402"/>
      <c r="GZ623" s="402"/>
      <c r="HA623" s="402"/>
    </row>
    <row r="624" spans="1:209" ht="9.75" customHeight="1" x14ac:dyDescent="0.2">
      <c r="A624" s="417" t="str">
        <f t="shared" si="2118"/>
        <v>2018-19DECEMBERRX7</v>
      </c>
      <c r="B624" s="458" t="str">
        <f t="shared" si="2135"/>
        <v>2018-19</v>
      </c>
      <c r="C624" s="402" t="s">
        <v>650</v>
      </c>
      <c r="D624" s="402" t="s">
        <v>649</v>
      </c>
      <c r="E624" s="402" t="s">
        <v>462</v>
      </c>
      <c r="F624" s="478" t="s">
        <v>449</v>
      </c>
      <c r="G624" s="478" t="s">
        <v>691</v>
      </c>
      <c r="H624" s="479">
        <v>136894</v>
      </c>
      <c r="I624" s="479">
        <v>109551</v>
      </c>
      <c r="J624" s="479">
        <v>1152801</v>
      </c>
      <c r="K624" s="506">
        <v>11</v>
      </c>
      <c r="L624" s="506">
        <v>1</v>
      </c>
      <c r="M624" s="479" t="s">
        <v>152</v>
      </c>
      <c r="N624" s="506">
        <v>73</v>
      </c>
      <c r="O624" s="506">
        <v>136</v>
      </c>
      <c r="P624" s="479" t="s">
        <v>152</v>
      </c>
      <c r="Q624" s="479" t="s">
        <v>152</v>
      </c>
      <c r="R624" s="479" t="s">
        <v>152</v>
      </c>
      <c r="S624" s="479">
        <v>101419</v>
      </c>
      <c r="T624" s="479">
        <v>9273</v>
      </c>
      <c r="U624" s="479">
        <v>6733</v>
      </c>
      <c r="V624" s="479">
        <v>53144</v>
      </c>
      <c r="W624" s="479">
        <v>21788</v>
      </c>
      <c r="X624" s="479">
        <v>4305</v>
      </c>
      <c r="Y624" s="479">
        <v>4275680</v>
      </c>
      <c r="Z624" s="479">
        <v>461</v>
      </c>
      <c r="AA624" s="479">
        <v>775</v>
      </c>
      <c r="AB624" s="479">
        <v>4223400</v>
      </c>
      <c r="AC624" s="479">
        <v>627</v>
      </c>
      <c r="AD624" s="479">
        <v>1071</v>
      </c>
      <c r="AE624" s="479">
        <v>79209674</v>
      </c>
      <c r="AF624" s="479">
        <v>1490</v>
      </c>
      <c r="AG624" s="479">
        <v>3222</v>
      </c>
      <c r="AH624" s="479">
        <v>92837378</v>
      </c>
      <c r="AI624" s="479">
        <v>4261</v>
      </c>
      <c r="AJ624" s="479">
        <v>10233</v>
      </c>
      <c r="AK624" s="479">
        <v>25311860</v>
      </c>
      <c r="AL624" s="479">
        <v>5880</v>
      </c>
      <c r="AM624" s="479">
        <v>12286</v>
      </c>
      <c r="AN624" s="479"/>
      <c r="AO624" s="479"/>
      <c r="AP624" s="479"/>
      <c r="AQ624" s="479"/>
      <c r="AR624" s="479"/>
      <c r="AS624" s="479"/>
      <c r="AT624" s="479">
        <v>7561</v>
      </c>
      <c r="AU624" s="479">
        <v>531</v>
      </c>
      <c r="AV624" s="479">
        <v>4410</v>
      </c>
      <c r="AW624" s="479">
        <v>5876</v>
      </c>
      <c r="AX624" s="479">
        <v>338</v>
      </c>
      <c r="AY624" s="479">
        <v>2282</v>
      </c>
      <c r="AZ624" s="479">
        <v>0</v>
      </c>
      <c r="BA624" s="479"/>
      <c r="BB624" s="479"/>
      <c r="BC624" s="479"/>
      <c r="BD624" s="479"/>
      <c r="BE624" s="479"/>
      <c r="BF624" s="479"/>
      <c r="BG624" s="479"/>
      <c r="BH624" s="479"/>
      <c r="BI624" s="479">
        <v>61344</v>
      </c>
      <c r="BJ624" s="479">
        <v>5906</v>
      </c>
      <c r="BK624" s="479">
        <v>26608</v>
      </c>
      <c r="BL624" s="479">
        <v>93858</v>
      </c>
      <c r="BM624" s="479">
        <v>19054</v>
      </c>
      <c r="BN624" s="479">
        <v>15119</v>
      </c>
      <c r="BO624" s="479">
        <v>13630</v>
      </c>
      <c r="BP624" s="479">
        <v>10973</v>
      </c>
      <c r="BQ624" s="479">
        <v>67915</v>
      </c>
      <c r="BR624" s="479">
        <v>56682</v>
      </c>
      <c r="BS624" s="479">
        <v>30239</v>
      </c>
      <c r="BT624" s="479">
        <v>23214</v>
      </c>
      <c r="BU624" s="479">
        <v>5435</v>
      </c>
      <c r="BV624" s="479">
        <v>4602</v>
      </c>
      <c r="BW624" s="479"/>
      <c r="BX624" s="479"/>
      <c r="BY624" s="479"/>
      <c r="BZ624" s="479"/>
      <c r="CA624" s="479"/>
      <c r="CB624" s="479"/>
      <c r="CC624" s="479"/>
      <c r="CD624" s="479"/>
      <c r="CE624" s="479"/>
      <c r="CF624" s="479"/>
      <c r="CG624" s="479"/>
      <c r="CH624" s="479"/>
      <c r="CI624" s="479"/>
      <c r="CJ624" s="479"/>
      <c r="CK624" s="479"/>
      <c r="CL624" s="479"/>
      <c r="CM624" s="479"/>
      <c r="CN624" s="479"/>
      <c r="CO624" s="479"/>
      <c r="CP624" s="479"/>
      <c r="CQ624" s="479"/>
      <c r="CR624" s="479"/>
      <c r="CS624" s="479"/>
      <c r="CT624" s="479"/>
      <c r="CU624" s="479"/>
      <c r="CV624" s="479"/>
      <c r="CW624" s="479"/>
      <c r="CX624" s="479"/>
      <c r="CY624" s="479"/>
      <c r="CZ624" s="479"/>
      <c r="DA624" s="479"/>
      <c r="DB624" s="479"/>
      <c r="DC624" s="479"/>
      <c r="DD624" s="479"/>
      <c r="DE624" s="479"/>
      <c r="DF624" s="479"/>
      <c r="DG624" s="479"/>
      <c r="DH624" s="479"/>
      <c r="DI624" s="479"/>
      <c r="DJ624" s="479"/>
      <c r="DK624" s="479">
        <v>0</v>
      </c>
      <c r="DL624" s="479">
        <v>0</v>
      </c>
      <c r="DM624" s="479">
        <v>0</v>
      </c>
      <c r="DN624" s="479">
        <v>0</v>
      </c>
      <c r="DO624" s="479">
        <v>5230</v>
      </c>
      <c r="DP624" s="479">
        <v>191790</v>
      </c>
      <c r="DQ624" s="479">
        <v>37</v>
      </c>
      <c r="DR624" s="479">
        <v>73</v>
      </c>
      <c r="DS624" s="479"/>
      <c r="DT624" s="479"/>
      <c r="DU624" s="479"/>
      <c r="DV624" s="479"/>
      <c r="DW624" s="479"/>
      <c r="DX624" s="479"/>
      <c r="DY624" s="479"/>
      <c r="DZ624" s="479"/>
      <c r="EA624" s="479"/>
      <c r="EB624" s="479"/>
      <c r="EC624" s="479"/>
      <c r="ED624" s="479"/>
      <c r="EE624" s="479"/>
      <c r="EF624" s="479"/>
      <c r="EG624" s="479" t="s">
        <v>152</v>
      </c>
      <c r="EH624" s="479" t="s">
        <v>152</v>
      </c>
      <c r="EI624" s="479">
        <v>332</v>
      </c>
      <c r="EJ624" s="479">
        <v>1641</v>
      </c>
      <c r="EK624" s="479">
        <v>1036</v>
      </c>
      <c r="EL624" s="479">
        <v>114</v>
      </c>
      <c r="EM624" s="479">
        <v>1502</v>
      </c>
      <c r="EN624" s="479">
        <v>7492334</v>
      </c>
      <c r="EO624" s="479">
        <v>4566</v>
      </c>
      <c r="EP624" s="479">
        <v>9607</v>
      </c>
      <c r="EQ624" s="479">
        <v>4785951</v>
      </c>
      <c r="ER624" s="479">
        <v>4620</v>
      </c>
      <c r="ES624" s="479">
        <v>10275</v>
      </c>
      <c r="ET624" s="479">
        <v>871872</v>
      </c>
      <c r="EU624" s="479">
        <v>7648</v>
      </c>
      <c r="EV624" s="479">
        <v>14509</v>
      </c>
      <c r="EW624" s="479">
        <v>9927205</v>
      </c>
      <c r="EX624" s="479">
        <v>6609</v>
      </c>
      <c r="EY624" s="479">
        <v>14112</v>
      </c>
      <c r="EZ624" s="476"/>
      <c r="FA624" s="446">
        <f t="shared" si="2119"/>
        <v>12</v>
      </c>
      <c r="FB624" s="417">
        <f t="shared" si="2120"/>
        <v>2018</v>
      </c>
      <c r="FC624" s="448">
        <f t="shared" si="2121"/>
        <v>43435</v>
      </c>
      <c r="FD624" s="449">
        <f t="shared" si="2122"/>
        <v>31</v>
      </c>
      <c r="FE624" s="450"/>
      <c r="FF624" s="450"/>
      <c r="FG624" s="450"/>
      <c r="FH624" s="452">
        <f t="shared" si="2123"/>
        <v>2.0547827024695353</v>
      </c>
      <c r="FI624" s="452">
        <f t="shared" si="2124"/>
        <v>1.6304324382616198</v>
      </c>
      <c r="FJ624" s="452">
        <f t="shared" si="2125"/>
        <v>2.0243576414673994</v>
      </c>
      <c r="FK624" s="452">
        <f t="shared" si="2126"/>
        <v>1.6297341452547156</v>
      </c>
      <c r="FL624" s="452">
        <f t="shared" si="2127"/>
        <v>1.2779429474634953</v>
      </c>
      <c r="FM624" s="452">
        <f t="shared" si="2128"/>
        <v>1.0665738371217823</v>
      </c>
      <c r="FN624" s="452">
        <f t="shared" si="2129"/>
        <v>1.3878740591151093</v>
      </c>
      <c r="FO624" s="452">
        <f t="shared" si="2130"/>
        <v>1.0654488709381311</v>
      </c>
      <c r="FP624" s="452">
        <f t="shared" si="2131"/>
        <v>1.2624854819976772</v>
      </c>
      <c r="FQ624" s="452">
        <f t="shared" si="2132"/>
        <v>1.0689895470383275</v>
      </c>
      <c r="FR624" s="453"/>
      <c r="FS624" s="446">
        <f t="shared" si="2144"/>
        <v>109551</v>
      </c>
      <c r="FT624" s="446" t="str">
        <f t="shared" si="2144"/>
        <v>-</v>
      </c>
      <c r="FU624" s="446">
        <f t="shared" si="2144"/>
        <v>7997223</v>
      </c>
      <c r="FV624" s="446">
        <f t="shared" si="2144"/>
        <v>14898936</v>
      </c>
      <c r="FW624" s="446">
        <f t="shared" si="2144"/>
        <v>7186575</v>
      </c>
      <c r="FX624" s="446">
        <f t="shared" si="2144"/>
        <v>7211043</v>
      </c>
      <c r="FY624" s="446">
        <f t="shared" si="2144"/>
        <v>171229968</v>
      </c>
      <c r="FZ624" s="446">
        <f t="shared" si="2144"/>
        <v>222956604</v>
      </c>
      <c r="GA624" s="446">
        <f t="shared" si="2144"/>
        <v>52891230</v>
      </c>
      <c r="GB624" s="446"/>
      <c r="GC624" s="446"/>
      <c r="GD624" s="446"/>
      <c r="GE624" s="446"/>
      <c r="GF624" s="446"/>
      <c r="GG624" s="446"/>
      <c r="GH624" s="446"/>
      <c r="GI624" s="446"/>
      <c r="GJ624" s="446"/>
      <c r="GK624" s="446"/>
      <c r="GL624" s="446"/>
      <c r="GM624" s="446"/>
      <c r="GN624" s="446"/>
      <c r="GO624" s="446">
        <f t="shared" si="2145"/>
        <v>0</v>
      </c>
      <c r="GP624" s="446">
        <f t="shared" si="2145"/>
        <v>381790</v>
      </c>
      <c r="GQ624" s="446">
        <f t="shared" si="2145"/>
        <v>0</v>
      </c>
      <c r="GR624" s="446">
        <f t="shared" si="2145"/>
        <v>15765087</v>
      </c>
      <c r="GS624" s="446">
        <f t="shared" si="2145"/>
        <v>10644900</v>
      </c>
      <c r="GT624" s="446">
        <f t="shared" si="2145"/>
        <v>1654026</v>
      </c>
      <c r="GU624" s="446">
        <f t="shared" si="2145"/>
        <v>21196224</v>
      </c>
      <c r="GV624" s="416"/>
      <c r="GW624" s="402"/>
      <c r="GX624" s="402"/>
      <c r="GY624" s="402"/>
      <c r="GZ624" s="402"/>
      <c r="HA624" s="402"/>
    </row>
    <row r="625" spans="1:209" ht="9.75" customHeight="1" x14ac:dyDescent="0.2">
      <c r="A625" s="493" t="str">
        <f t="shared" si="2118"/>
        <v>2018-19DECEMBERRYE</v>
      </c>
      <c r="B625" s="494" t="str">
        <f t="shared" si="2135"/>
        <v>2018-19</v>
      </c>
      <c r="C625" s="480" t="s">
        <v>650</v>
      </c>
      <c r="D625" s="480" t="s">
        <v>663</v>
      </c>
      <c r="E625" s="480" t="s">
        <v>662</v>
      </c>
      <c r="F625" s="495" t="s">
        <v>456</v>
      </c>
      <c r="G625" s="495" t="s">
        <v>692</v>
      </c>
      <c r="H625" s="496">
        <v>70617</v>
      </c>
      <c r="I625" s="496">
        <v>42125</v>
      </c>
      <c r="J625" s="496">
        <v>268978</v>
      </c>
      <c r="K625" s="507">
        <v>6</v>
      </c>
      <c r="L625" s="507">
        <v>3</v>
      </c>
      <c r="M625" s="496" t="s">
        <v>152</v>
      </c>
      <c r="N625" s="507">
        <v>20</v>
      </c>
      <c r="O625" s="507">
        <v>86</v>
      </c>
      <c r="P625" s="496" t="s">
        <v>152</v>
      </c>
      <c r="Q625" s="496" t="s">
        <v>152</v>
      </c>
      <c r="R625" s="496" t="s">
        <v>152</v>
      </c>
      <c r="S625" s="496">
        <v>49686</v>
      </c>
      <c r="T625" s="496">
        <v>2710</v>
      </c>
      <c r="U625" s="496">
        <v>1670</v>
      </c>
      <c r="V625" s="496">
        <v>24924</v>
      </c>
      <c r="W625" s="496">
        <v>14568</v>
      </c>
      <c r="X625" s="496">
        <v>859</v>
      </c>
      <c r="Y625" s="496">
        <v>1146112</v>
      </c>
      <c r="Z625" s="496">
        <v>423</v>
      </c>
      <c r="AA625" s="496">
        <v>768</v>
      </c>
      <c r="AB625" s="496">
        <v>1014803</v>
      </c>
      <c r="AC625" s="496">
        <v>608</v>
      </c>
      <c r="AD625" s="496">
        <v>1149</v>
      </c>
      <c r="AE625" s="496">
        <v>26048427</v>
      </c>
      <c r="AF625" s="496">
        <v>1045</v>
      </c>
      <c r="AG625" s="496">
        <v>2121</v>
      </c>
      <c r="AH625" s="496">
        <v>48466908</v>
      </c>
      <c r="AI625" s="496">
        <v>3327</v>
      </c>
      <c r="AJ625" s="496">
        <v>7913</v>
      </c>
      <c r="AK625" s="496">
        <v>3908762</v>
      </c>
      <c r="AL625" s="496">
        <v>4550</v>
      </c>
      <c r="AM625" s="496">
        <v>10643</v>
      </c>
      <c r="AN625" s="496"/>
      <c r="AO625" s="496"/>
      <c r="AP625" s="496"/>
      <c r="AQ625" s="496"/>
      <c r="AR625" s="496"/>
      <c r="AS625" s="496"/>
      <c r="AT625" s="496">
        <v>3015</v>
      </c>
      <c r="AU625" s="496">
        <v>17</v>
      </c>
      <c r="AV625" s="496">
        <v>166</v>
      </c>
      <c r="AW625" s="496">
        <v>344</v>
      </c>
      <c r="AX625" s="496">
        <v>187</v>
      </c>
      <c r="AY625" s="496">
        <v>2645</v>
      </c>
      <c r="AZ625" s="496">
        <v>0</v>
      </c>
      <c r="BA625" s="496"/>
      <c r="BB625" s="496"/>
      <c r="BC625" s="496"/>
      <c r="BD625" s="496"/>
      <c r="BE625" s="496"/>
      <c r="BF625" s="496"/>
      <c r="BG625" s="496"/>
      <c r="BH625" s="496"/>
      <c r="BI625" s="496">
        <v>26871</v>
      </c>
      <c r="BJ625" s="496">
        <v>3138</v>
      </c>
      <c r="BK625" s="496">
        <v>16662</v>
      </c>
      <c r="BL625" s="496">
        <v>46671</v>
      </c>
      <c r="BM625" s="496">
        <v>5428</v>
      </c>
      <c r="BN625" s="496">
        <v>4150</v>
      </c>
      <c r="BO625" s="496">
        <v>3323</v>
      </c>
      <c r="BP625" s="496">
        <v>2586</v>
      </c>
      <c r="BQ625" s="496">
        <v>33826</v>
      </c>
      <c r="BR625" s="496">
        <v>27772</v>
      </c>
      <c r="BS625" s="496">
        <v>21059</v>
      </c>
      <c r="BT625" s="496">
        <v>16446</v>
      </c>
      <c r="BU625" s="496">
        <v>1292</v>
      </c>
      <c r="BV625" s="496">
        <v>963</v>
      </c>
      <c r="BW625" s="496"/>
      <c r="BX625" s="496"/>
      <c r="BY625" s="496"/>
      <c r="BZ625" s="496"/>
      <c r="CA625" s="496"/>
      <c r="CB625" s="496"/>
      <c r="CC625" s="496"/>
      <c r="CD625" s="496"/>
      <c r="CE625" s="496"/>
      <c r="CF625" s="496"/>
      <c r="CG625" s="496"/>
      <c r="CH625" s="496"/>
      <c r="CI625" s="496"/>
      <c r="CJ625" s="496"/>
      <c r="CK625" s="496"/>
      <c r="CL625" s="496"/>
      <c r="CM625" s="496"/>
      <c r="CN625" s="496"/>
      <c r="CO625" s="496"/>
      <c r="CP625" s="496"/>
      <c r="CQ625" s="496"/>
      <c r="CR625" s="496"/>
      <c r="CS625" s="496"/>
      <c r="CT625" s="496"/>
      <c r="CU625" s="496"/>
      <c r="CV625" s="496"/>
      <c r="CW625" s="496"/>
      <c r="CX625" s="496"/>
      <c r="CY625" s="496"/>
      <c r="CZ625" s="496"/>
      <c r="DA625" s="496"/>
      <c r="DB625" s="496"/>
      <c r="DC625" s="496"/>
      <c r="DD625" s="496"/>
      <c r="DE625" s="496"/>
      <c r="DF625" s="496"/>
      <c r="DG625" s="496"/>
      <c r="DH625" s="496"/>
      <c r="DI625" s="496"/>
      <c r="DJ625" s="496"/>
      <c r="DK625" s="496">
        <v>210</v>
      </c>
      <c r="DL625" s="496">
        <v>66141</v>
      </c>
      <c r="DM625" s="496">
        <v>315</v>
      </c>
      <c r="DN625" s="496">
        <v>528</v>
      </c>
      <c r="DO625" s="496">
        <v>2168</v>
      </c>
      <c r="DP625" s="496">
        <v>83972</v>
      </c>
      <c r="DQ625" s="496">
        <v>39</v>
      </c>
      <c r="DR625" s="496">
        <v>77</v>
      </c>
      <c r="DS625" s="496"/>
      <c r="DT625" s="496"/>
      <c r="DU625" s="496"/>
      <c r="DV625" s="496"/>
      <c r="DW625" s="496"/>
      <c r="DX625" s="496"/>
      <c r="DY625" s="496"/>
      <c r="DZ625" s="496"/>
      <c r="EA625" s="496"/>
      <c r="EB625" s="496"/>
      <c r="EC625" s="496"/>
      <c r="ED625" s="496"/>
      <c r="EE625" s="496"/>
      <c r="EF625" s="496"/>
      <c r="EG625" s="496" t="s">
        <v>152</v>
      </c>
      <c r="EH625" s="496" t="s">
        <v>152</v>
      </c>
      <c r="EI625" s="496">
        <v>0</v>
      </c>
      <c r="EJ625" s="496">
        <v>2043</v>
      </c>
      <c r="EK625" s="496">
        <v>1223</v>
      </c>
      <c r="EL625" s="496">
        <v>0</v>
      </c>
      <c r="EM625" s="496">
        <v>344</v>
      </c>
      <c r="EN625" s="496">
        <v>5791440</v>
      </c>
      <c r="EO625" s="496">
        <v>2835</v>
      </c>
      <c r="EP625" s="496">
        <v>5117</v>
      </c>
      <c r="EQ625" s="496">
        <v>6749035</v>
      </c>
      <c r="ER625" s="496">
        <v>5518</v>
      </c>
      <c r="ES625" s="496">
        <v>10178</v>
      </c>
      <c r="ET625" s="496">
        <v>0</v>
      </c>
      <c r="EU625" s="496">
        <v>0</v>
      </c>
      <c r="EV625" s="496">
        <v>0</v>
      </c>
      <c r="EW625" s="496">
        <v>2699030</v>
      </c>
      <c r="EX625" s="496">
        <v>7846</v>
      </c>
      <c r="EY625" s="496">
        <v>16605</v>
      </c>
      <c r="EZ625" s="497"/>
      <c r="FA625" s="482">
        <f t="shared" si="2119"/>
        <v>12</v>
      </c>
      <c r="FB625" s="493">
        <f t="shared" si="2120"/>
        <v>2018</v>
      </c>
      <c r="FC625" s="498">
        <f t="shared" si="2121"/>
        <v>43435</v>
      </c>
      <c r="FD625" s="499">
        <f t="shared" si="2122"/>
        <v>31</v>
      </c>
      <c r="FE625" s="500"/>
      <c r="FF625" s="500"/>
      <c r="FG625" s="500"/>
      <c r="FH625" s="481">
        <f t="shared" si="2123"/>
        <v>2.0029520295202952</v>
      </c>
      <c r="FI625" s="481">
        <f t="shared" si="2124"/>
        <v>1.5313653136531364</v>
      </c>
      <c r="FJ625" s="481">
        <f t="shared" si="2125"/>
        <v>1.9898203592814372</v>
      </c>
      <c r="FK625" s="481">
        <f t="shared" si="2126"/>
        <v>1.5485029940119761</v>
      </c>
      <c r="FL625" s="481">
        <f t="shared" si="2127"/>
        <v>1.3571657839833093</v>
      </c>
      <c r="FM625" s="481">
        <f t="shared" si="2128"/>
        <v>1.1142673728133525</v>
      </c>
      <c r="FN625" s="481">
        <f t="shared" si="2129"/>
        <v>1.44556562328391</v>
      </c>
      <c r="FO625" s="481">
        <f t="shared" si="2130"/>
        <v>1.1289126853377265</v>
      </c>
      <c r="FP625" s="481">
        <f t="shared" si="2131"/>
        <v>1.5040745052386495</v>
      </c>
      <c r="FQ625" s="481">
        <f t="shared" si="2132"/>
        <v>1.1210710128055879</v>
      </c>
      <c r="FR625" s="501"/>
      <c r="FS625" s="482">
        <f t="shared" si="2144"/>
        <v>126375</v>
      </c>
      <c r="FT625" s="482" t="str">
        <f t="shared" si="2144"/>
        <v>-</v>
      </c>
      <c r="FU625" s="482">
        <f t="shared" si="2144"/>
        <v>842500</v>
      </c>
      <c r="FV625" s="482">
        <f t="shared" si="2144"/>
        <v>3622750</v>
      </c>
      <c r="FW625" s="482">
        <f t="shared" si="2144"/>
        <v>2081280</v>
      </c>
      <c r="FX625" s="482">
        <f t="shared" si="2144"/>
        <v>1918830</v>
      </c>
      <c r="FY625" s="482">
        <f t="shared" si="2144"/>
        <v>52863804</v>
      </c>
      <c r="FZ625" s="482">
        <f t="shared" si="2144"/>
        <v>115276584</v>
      </c>
      <c r="GA625" s="482">
        <f t="shared" si="2144"/>
        <v>9142337</v>
      </c>
      <c r="GB625" s="482"/>
      <c r="GC625" s="482"/>
      <c r="GD625" s="482"/>
      <c r="GE625" s="482"/>
      <c r="GF625" s="482"/>
      <c r="GG625" s="482"/>
      <c r="GH625" s="482"/>
      <c r="GI625" s="482"/>
      <c r="GJ625" s="482"/>
      <c r="GK625" s="482"/>
      <c r="GL625" s="482"/>
      <c r="GM625" s="482"/>
      <c r="GN625" s="482"/>
      <c r="GO625" s="482">
        <f t="shared" si="2145"/>
        <v>110880</v>
      </c>
      <c r="GP625" s="482">
        <f t="shared" si="2145"/>
        <v>166936</v>
      </c>
      <c r="GQ625" s="482">
        <f t="shared" si="2145"/>
        <v>0</v>
      </c>
      <c r="GR625" s="482">
        <f t="shared" si="2145"/>
        <v>10454031</v>
      </c>
      <c r="GS625" s="482">
        <f t="shared" si="2145"/>
        <v>12447694</v>
      </c>
      <c r="GT625" s="482">
        <f t="shared" si="2145"/>
        <v>0</v>
      </c>
      <c r="GU625" s="482">
        <f t="shared" si="2145"/>
        <v>5712120</v>
      </c>
      <c r="GV625" s="502"/>
      <c r="GW625" s="402"/>
      <c r="GX625" s="402"/>
      <c r="GY625" s="402"/>
      <c r="GZ625" s="402"/>
      <c r="HA625" s="402"/>
    </row>
    <row r="626" spans="1:209" ht="9.75" customHeight="1" x14ac:dyDescent="0.2">
      <c r="A626" s="417" t="str">
        <f t="shared" si="2118"/>
        <v>2018-19DECEMBERRYD</v>
      </c>
      <c r="B626" s="458" t="str">
        <f t="shared" si="2135"/>
        <v>2018-19</v>
      </c>
      <c r="C626" s="402" t="s">
        <v>650</v>
      </c>
      <c r="D626" s="402" t="s">
        <v>663</v>
      </c>
      <c r="E626" s="402" t="s">
        <v>662</v>
      </c>
      <c r="F626" s="478" t="s">
        <v>455</v>
      </c>
      <c r="G626" s="478" t="s">
        <v>693</v>
      </c>
      <c r="H626" s="479">
        <v>86490</v>
      </c>
      <c r="I626" s="479">
        <v>67727</v>
      </c>
      <c r="J626" s="479">
        <v>794380</v>
      </c>
      <c r="K626" s="506">
        <v>12</v>
      </c>
      <c r="L626" s="506">
        <v>2</v>
      </c>
      <c r="M626" s="479" t="s">
        <v>152</v>
      </c>
      <c r="N626" s="506">
        <v>75</v>
      </c>
      <c r="O626" s="506">
        <v>159</v>
      </c>
      <c r="P626" s="479" t="s">
        <v>152</v>
      </c>
      <c r="Q626" s="479" t="s">
        <v>152</v>
      </c>
      <c r="R626" s="479" t="s">
        <v>152</v>
      </c>
      <c r="S626" s="479">
        <v>63713</v>
      </c>
      <c r="T626" s="479">
        <v>3938</v>
      </c>
      <c r="U626" s="479">
        <v>2473</v>
      </c>
      <c r="V626" s="479">
        <v>33928</v>
      </c>
      <c r="W626" s="479">
        <v>19316</v>
      </c>
      <c r="X626" s="479">
        <v>725</v>
      </c>
      <c r="Y626" s="479">
        <v>1834595</v>
      </c>
      <c r="Z626" s="479">
        <v>466</v>
      </c>
      <c r="AA626" s="479">
        <v>853</v>
      </c>
      <c r="AB626" s="479">
        <v>1524423</v>
      </c>
      <c r="AC626" s="479">
        <v>616</v>
      </c>
      <c r="AD626" s="479">
        <v>1150</v>
      </c>
      <c r="AE626" s="479">
        <v>41627125</v>
      </c>
      <c r="AF626" s="479">
        <v>1227</v>
      </c>
      <c r="AG626" s="479">
        <v>2341</v>
      </c>
      <c r="AH626" s="479">
        <v>119443146</v>
      </c>
      <c r="AI626" s="479">
        <v>6184</v>
      </c>
      <c r="AJ626" s="479">
        <v>14297</v>
      </c>
      <c r="AK626" s="479">
        <v>5731640</v>
      </c>
      <c r="AL626" s="479">
        <v>7906</v>
      </c>
      <c r="AM626" s="479">
        <v>17104</v>
      </c>
      <c r="AN626" s="479"/>
      <c r="AO626" s="479"/>
      <c r="AP626" s="479"/>
      <c r="AQ626" s="479"/>
      <c r="AR626" s="479"/>
      <c r="AS626" s="479"/>
      <c r="AT626" s="479">
        <v>4003</v>
      </c>
      <c r="AU626" s="479">
        <v>128</v>
      </c>
      <c r="AV626" s="479">
        <v>818</v>
      </c>
      <c r="AW626" s="479">
        <v>735</v>
      </c>
      <c r="AX626" s="479">
        <v>264</v>
      </c>
      <c r="AY626" s="479">
        <v>2793</v>
      </c>
      <c r="AZ626" s="479">
        <v>624</v>
      </c>
      <c r="BA626" s="479"/>
      <c r="BB626" s="479"/>
      <c r="BC626" s="479"/>
      <c r="BD626" s="479"/>
      <c r="BE626" s="479"/>
      <c r="BF626" s="479"/>
      <c r="BG626" s="479"/>
      <c r="BH626" s="479"/>
      <c r="BI626" s="479">
        <v>38502</v>
      </c>
      <c r="BJ626" s="479">
        <v>517</v>
      </c>
      <c r="BK626" s="479">
        <v>20691</v>
      </c>
      <c r="BL626" s="479">
        <v>59710</v>
      </c>
      <c r="BM626" s="479">
        <v>8940</v>
      </c>
      <c r="BN626" s="479">
        <v>6582</v>
      </c>
      <c r="BO626" s="479">
        <v>5551</v>
      </c>
      <c r="BP626" s="479">
        <v>4165</v>
      </c>
      <c r="BQ626" s="479">
        <v>46716</v>
      </c>
      <c r="BR626" s="479">
        <v>36995</v>
      </c>
      <c r="BS626" s="479">
        <v>33264</v>
      </c>
      <c r="BT626" s="479">
        <v>20429</v>
      </c>
      <c r="BU626" s="479">
        <v>1250</v>
      </c>
      <c r="BV626" s="479">
        <v>757</v>
      </c>
      <c r="BW626" s="479"/>
      <c r="BX626" s="479"/>
      <c r="BY626" s="479"/>
      <c r="BZ626" s="479"/>
      <c r="CA626" s="479"/>
      <c r="CB626" s="479"/>
      <c r="CC626" s="479"/>
      <c r="CD626" s="479"/>
      <c r="CE626" s="479"/>
      <c r="CF626" s="479"/>
      <c r="CG626" s="479"/>
      <c r="CH626" s="479"/>
      <c r="CI626" s="479"/>
      <c r="CJ626" s="479"/>
      <c r="CK626" s="479"/>
      <c r="CL626" s="479"/>
      <c r="CM626" s="479"/>
      <c r="CN626" s="479"/>
      <c r="CO626" s="479"/>
      <c r="CP626" s="479"/>
      <c r="CQ626" s="479"/>
      <c r="CR626" s="479"/>
      <c r="CS626" s="479"/>
      <c r="CT626" s="479"/>
      <c r="CU626" s="479"/>
      <c r="CV626" s="479"/>
      <c r="CW626" s="479"/>
      <c r="CX626" s="479"/>
      <c r="CY626" s="479"/>
      <c r="CZ626" s="479"/>
      <c r="DA626" s="479"/>
      <c r="DB626" s="479"/>
      <c r="DC626" s="479"/>
      <c r="DD626" s="479"/>
      <c r="DE626" s="479"/>
      <c r="DF626" s="479"/>
      <c r="DG626" s="479"/>
      <c r="DH626" s="479"/>
      <c r="DI626" s="479"/>
      <c r="DJ626" s="479"/>
      <c r="DK626" s="479">
        <v>403</v>
      </c>
      <c r="DL626" s="479">
        <v>116328</v>
      </c>
      <c r="DM626" s="479">
        <v>289</v>
      </c>
      <c r="DN626" s="479">
        <v>464</v>
      </c>
      <c r="DO626" s="479">
        <v>2903</v>
      </c>
      <c r="DP626" s="479">
        <v>152342</v>
      </c>
      <c r="DQ626" s="479">
        <v>52</v>
      </c>
      <c r="DR626" s="479">
        <v>71</v>
      </c>
      <c r="DS626" s="479"/>
      <c r="DT626" s="479"/>
      <c r="DU626" s="479"/>
      <c r="DV626" s="479"/>
      <c r="DW626" s="479"/>
      <c r="DX626" s="479"/>
      <c r="DY626" s="479"/>
      <c r="DZ626" s="479"/>
      <c r="EA626" s="479"/>
      <c r="EB626" s="479"/>
      <c r="EC626" s="479"/>
      <c r="ED626" s="479"/>
      <c r="EE626" s="479"/>
      <c r="EF626" s="479"/>
      <c r="EG626" s="479" t="s">
        <v>152</v>
      </c>
      <c r="EH626" s="479" t="s">
        <v>152</v>
      </c>
      <c r="EI626" s="479">
        <v>0</v>
      </c>
      <c r="EJ626" s="479">
        <v>147</v>
      </c>
      <c r="EK626" s="479">
        <v>1389</v>
      </c>
      <c r="EL626" s="479">
        <v>0</v>
      </c>
      <c r="EM626" s="479">
        <v>267</v>
      </c>
      <c r="EN626" s="479">
        <v>978256</v>
      </c>
      <c r="EO626" s="479">
        <v>6655</v>
      </c>
      <c r="EP626" s="479">
        <v>14685</v>
      </c>
      <c r="EQ626" s="479">
        <v>11823948</v>
      </c>
      <c r="ER626" s="479">
        <v>8513</v>
      </c>
      <c r="ES626" s="479">
        <v>17457</v>
      </c>
      <c r="ET626" s="479">
        <v>0</v>
      </c>
      <c r="EU626" s="479">
        <v>0</v>
      </c>
      <c r="EV626" s="479">
        <v>0</v>
      </c>
      <c r="EW626" s="479">
        <v>3256947</v>
      </c>
      <c r="EX626" s="479">
        <v>12198</v>
      </c>
      <c r="EY626" s="479">
        <v>24773</v>
      </c>
      <c r="EZ626" s="476"/>
      <c r="FA626" s="446">
        <f t="shared" si="2119"/>
        <v>12</v>
      </c>
      <c r="FB626" s="417">
        <f t="shared" si="2120"/>
        <v>2018</v>
      </c>
      <c r="FC626" s="448">
        <f t="shared" si="2121"/>
        <v>43435</v>
      </c>
      <c r="FD626" s="449">
        <f t="shared" si="2122"/>
        <v>31</v>
      </c>
      <c r="FE626" s="450"/>
      <c r="FF626" s="450"/>
      <c r="FG626" s="450"/>
      <c r="FH626" s="452">
        <f t="shared" si="2123"/>
        <v>2.2701879126460134</v>
      </c>
      <c r="FI626" s="452">
        <f t="shared" si="2124"/>
        <v>1.6714068054850177</v>
      </c>
      <c r="FJ626" s="452">
        <f t="shared" si="2125"/>
        <v>2.2446421350586334</v>
      </c>
      <c r="FK626" s="452">
        <f t="shared" si="2126"/>
        <v>1.6841892438334007</v>
      </c>
      <c r="FL626" s="452">
        <f t="shared" si="2127"/>
        <v>1.3769158217401556</v>
      </c>
      <c r="FM626" s="452">
        <f t="shared" si="2128"/>
        <v>1.0903973119547277</v>
      </c>
      <c r="FN626" s="452">
        <f t="shared" si="2129"/>
        <v>1.7220956719817768</v>
      </c>
      <c r="FO626" s="452">
        <f t="shared" si="2130"/>
        <v>1.0576206253882792</v>
      </c>
      <c r="FP626" s="452">
        <f t="shared" si="2131"/>
        <v>1.7241379310344827</v>
      </c>
      <c r="FQ626" s="452">
        <f t="shared" si="2132"/>
        <v>1.0441379310344827</v>
      </c>
      <c r="FR626" s="453"/>
      <c r="FS626" s="446">
        <f t="shared" si="2144"/>
        <v>135454</v>
      </c>
      <c r="FT626" s="446" t="str">
        <f t="shared" si="2144"/>
        <v>-</v>
      </c>
      <c r="FU626" s="446">
        <f t="shared" si="2144"/>
        <v>5079525</v>
      </c>
      <c r="FV626" s="446">
        <f t="shared" si="2144"/>
        <v>10768593</v>
      </c>
      <c r="FW626" s="446">
        <f t="shared" si="2144"/>
        <v>3359114</v>
      </c>
      <c r="FX626" s="446">
        <f t="shared" si="2144"/>
        <v>2843950</v>
      </c>
      <c r="FY626" s="446">
        <f t="shared" si="2144"/>
        <v>79425448</v>
      </c>
      <c r="FZ626" s="446">
        <f t="shared" si="2144"/>
        <v>276160852</v>
      </c>
      <c r="GA626" s="446">
        <f t="shared" si="2144"/>
        <v>12400400</v>
      </c>
      <c r="GB626" s="446"/>
      <c r="GC626" s="446"/>
      <c r="GD626" s="446"/>
      <c r="GE626" s="446"/>
      <c r="GF626" s="446"/>
      <c r="GG626" s="446"/>
      <c r="GH626" s="446"/>
      <c r="GI626" s="446"/>
      <c r="GJ626" s="446"/>
      <c r="GK626" s="446"/>
      <c r="GL626" s="446"/>
      <c r="GM626" s="446"/>
      <c r="GN626" s="446"/>
      <c r="GO626" s="446">
        <f t="shared" si="2145"/>
        <v>186992</v>
      </c>
      <c r="GP626" s="446">
        <f t="shared" si="2145"/>
        <v>206113</v>
      </c>
      <c r="GQ626" s="446">
        <f t="shared" si="2145"/>
        <v>0</v>
      </c>
      <c r="GR626" s="446">
        <f t="shared" si="2145"/>
        <v>2158695</v>
      </c>
      <c r="GS626" s="446">
        <f t="shared" si="2145"/>
        <v>24247773</v>
      </c>
      <c r="GT626" s="446">
        <f t="shared" si="2145"/>
        <v>0</v>
      </c>
      <c r="GU626" s="446">
        <f t="shared" si="2145"/>
        <v>6614391</v>
      </c>
      <c r="GV626" s="416"/>
      <c r="GW626" s="402"/>
      <c r="GX626" s="402"/>
      <c r="GY626" s="402"/>
      <c r="GZ626" s="402"/>
      <c r="HA626" s="402"/>
    </row>
    <row r="627" spans="1:209" ht="9.75" customHeight="1" x14ac:dyDescent="0.2">
      <c r="A627" s="417" t="str">
        <f t="shared" si="2118"/>
        <v>2018-19DECEMBERRYF</v>
      </c>
      <c r="B627" s="458" t="str">
        <f t="shared" si="2135"/>
        <v>2018-19</v>
      </c>
      <c r="C627" s="402" t="s">
        <v>650</v>
      </c>
      <c r="D627" s="402" t="s">
        <v>667</v>
      </c>
      <c r="E627" s="402" t="s">
        <v>666</v>
      </c>
      <c r="F627" s="478" t="s">
        <v>457</v>
      </c>
      <c r="G627" s="478" t="s">
        <v>694</v>
      </c>
      <c r="H627" s="479">
        <v>109613</v>
      </c>
      <c r="I627" s="479">
        <v>81873</v>
      </c>
      <c r="J627" s="479">
        <v>425251</v>
      </c>
      <c r="K627" s="506">
        <v>5</v>
      </c>
      <c r="L627" s="506">
        <v>2</v>
      </c>
      <c r="M627" s="479" t="s">
        <v>152</v>
      </c>
      <c r="N627" s="506">
        <v>22</v>
      </c>
      <c r="O627" s="506">
        <v>63</v>
      </c>
      <c r="P627" s="479" t="s">
        <v>152</v>
      </c>
      <c r="Q627" s="479" t="s">
        <v>152</v>
      </c>
      <c r="R627" s="479" t="s">
        <v>152</v>
      </c>
      <c r="S627" s="479">
        <v>77325</v>
      </c>
      <c r="T627" s="479">
        <v>4488</v>
      </c>
      <c r="U627" s="479">
        <v>2773</v>
      </c>
      <c r="V627" s="479">
        <v>42924</v>
      </c>
      <c r="W627" s="479">
        <v>18884</v>
      </c>
      <c r="X627" s="479">
        <v>1371</v>
      </c>
      <c r="Y627" s="479">
        <v>1835070</v>
      </c>
      <c r="Z627" s="479">
        <v>409</v>
      </c>
      <c r="AA627" s="479">
        <v>738</v>
      </c>
      <c r="AB627" s="479">
        <v>1835531</v>
      </c>
      <c r="AC627" s="479">
        <v>662</v>
      </c>
      <c r="AD627" s="479">
        <v>1241</v>
      </c>
      <c r="AE627" s="479">
        <v>70557150</v>
      </c>
      <c r="AF627" s="479">
        <v>1644</v>
      </c>
      <c r="AG627" s="479">
        <v>3488</v>
      </c>
      <c r="AH627" s="479">
        <v>79421275</v>
      </c>
      <c r="AI627" s="479">
        <v>4206</v>
      </c>
      <c r="AJ627" s="479">
        <v>9787</v>
      </c>
      <c r="AK627" s="479">
        <v>8295771</v>
      </c>
      <c r="AL627" s="479">
        <v>6051</v>
      </c>
      <c r="AM627" s="479">
        <v>13221</v>
      </c>
      <c r="AN627" s="479"/>
      <c r="AO627" s="479"/>
      <c r="AP627" s="479"/>
      <c r="AQ627" s="479"/>
      <c r="AR627" s="479"/>
      <c r="AS627" s="479"/>
      <c r="AT627" s="479">
        <v>4368</v>
      </c>
      <c r="AU627" s="479">
        <v>486</v>
      </c>
      <c r="AV627" s="479">
        <v>1711</v>
      </c>
      <c r="AW627" s="479">
        <v>5075</v>
      </c>
      <c r="AX627" s="479">
        <v>504</v>
      </c>
      <c r="AY627" s="479">
        <v>1667</v>
      </c>
      <c r="AZ627" s="479">
        <v>13</v>
      </c>
      <c r="BA627" s="479"/>
      <c r="BB627" s="479"/>
      <c r="BC627" s="479"/>
      <c r="BD627" s="479"/>
      <c r="BE627" s="479"/>
      <c r="BF627" s="479"/>
      <c r="BG627" s="479"/>
      <c r="BH627" s="479"/>
      <c r="BI627" s="479">
        <v>41373</v>
      </c>
      <c r="BJ627" s="479">
        <v>3660</v>
      </c>
      <c r="BK627" s="479">
        <v>27924</v>
      </c>
      <c r="BL627" s="479">
        <v>72957</v>
      </c>
      <c r="BM627" s="479">
        <v>10118</v>
      </c>
      <c r="BN627" s="479">
        <v>7776</v>
      </c>
      <c r="BO627" s="479">
        <v>6320</v>
      </c>
      <c r="BP627" s="479">
        <v>4896</v>
      </c>
      <c r="BQ627" s="479">
        <v>58111</v>
      </c>
      <c r="BR627" s="479">
        <v>49291</v>
      </c>
      <c r="BS627" s="479">
        <v>26775</v>
      </c>
      <c r="BT627" s="479">
        <v>20151</v>
      </c>
      <c r="BU627" s="479">
        <v>1849</v>
      </c>
      <c r="BV627" s="479">
        <v>1440</v>
      </c>
      <c r="BW627" s="479"/>
      <c r="BX627" s="479"/>
      <c r="BY627" s="479"/>
      <c r="BZ627" s="479"/>
      <c r="CA627" s="479"/>
      <c r="CB627" s="479"/>
      <c r="CC627" s="479"/>
      <c r="CD627" s="479"/>
      <c r="CE627" s="479"/>
      <c r="CF627" s="479"/>
      <c r="CG627" s="479"/>
      <c r="CH627" s="479"/>
      <c r="CI627" s="479"/>
      <c r="CJ627" s="479"/>
      <c r="CK627" s="479"/>
      <c r="CL627" s="479"/>
      <c r="CM627" s="479"/>
      <c r="CN627" s="479"/>
      <c r="CO627" s="479"/>
      <c r="CP627" s="479"/>
      <c r="CQ627" s="479"/>
      <c r="CR627" s="479"/>
      <c r="CS627" s="479"/>
      <c r="CT627" s="479"/>
      <c r="CU627" s="479"/>
      <c r="CV627" s="479"/>
      <c r="CW627" s="479"/>
      <c r="CX627" s="479"/>
      <c r="CY627" s="479"/>
      <c r="CZ627" s="479"/>
      <c r="DA627" s="479"/>
      <c r="DB627" s="479"/>
      <c r="DC627" s="479"/>
      <c r="DD627" s="479"/>
      <c r="DE627" s="479"/>
      <c r="DF627" s="479"/>
      <c r="DG627" s="479"/>
      <c r="DH627" s="479"/>
      <c r="DI627" s="479"/>
      <c r="DJ627" s="479"/>
      <c r="DK627" s="479">
        <v>420</v>
      </c>
      <c r="DL627" s="479">
        <v>143394</v>
      </c>
      <c r="DM627" s="479">
        <v>341</v>
      </c>
      <c r="DN627" s="479">
        <v>606</v>
      </c>
      <c r="DO627" s="479">
        <v>2653</v>
      </c>
      <c r="DP627" s="479">
        <v>118344</v>
      </c>
      <c r="DQ627" s="479">
        <v>45</v>
      </c>
      <c r="DR627" s="479">
        <v>83</v>
      </c>
      <c r="DS627" s="479"/>
      <c r="DT627" s="479"/>
      <c r="DU627" s="479"/>
      <c r="DV627" s="479"/>
      <c r="DW627" s="479"/>
      <c r="DX627" s="479"/>
      <c r="DY627" s="479"/>
      <c r="DZ627" s="479"/>
      <c r="EA627" s="479"/>
      <c r="EB627" s="479"/>
      <c r="EC627" s="479"/>
      <c r="ED627" s="479"/>
      <c r="EE627" s="479"/>
      <c r="EF627" s="479"/>
      <c r="EG627" s="479" t="s">
        <v>152</v>
      </c>
      <c r="EH627" s="479" t="s">
        <v>152</v>
      </c>
      <c r="EI627" s="479">
        <v>178</v>
      </c>
      <c r="EJ627" s="479">
        <v>934</v>
      </c>
      <c r="EK627" s="479">
        <v>738</v>
      </c>
      <c r="EL627" s="479">
        <v>19</v>
      </c>
      <c r="EM627" s="479">
        <v>1236</v>
      </c>
      <c r="EN627" s="479">
        <v>5812300</v>
      </c>
      <c r="EO627" s="479">
        <v>6223</v>
      </c>
      <c r="EP627" s="479">
        <v>12346</v>
      </c>
      <c r="EQ627" s="479">
        <v>5584052</v>
      </c>
      <c r="ER627" s="479">
        <v>7566</v>
      </c>
      <c r="ES627" s="479">
        <v>15894</v>
      </c>
      <c r="ET627" s="479">
        <v>167181</v>
      </c>
      <c r="EU627" s="479">
        <v>8799</v>
      </c>
      <c r="EV627" s="479">
        <v>17371</v>
      </c>
      <c r="EW627" s="479">
        <v>11336604</v>
      </c>
      <c r="EX627" s="479">
        <v>9172</v>
      </c>
      <c r="EY627" s="479">
        <v>19346</v>
      </c>
      <c r="EZ627" s="476"/>
      <c r="FA627" s="446">
        <f t="shared" si="2119"/>
        <v>12</v>
      </c>
      <c r="FB627" s="417">
        <f t="shared" si="2120"/>
        <v>2018</v>
      </c>
      <c r="FC627" s="448">
        <f t="shared" si="2121"/>
        <v>43435</v>
      </c>
      <c r="FD627" s="449">
        <f t="shared" si="2122"/>
        <v>31</v>
      </c>
      <c r="FE627" s="450"/>
      <c r="FF627" s="450"/>
      <c r="FG627" s="450"/>
      <c r="FH627" s="452">
        <f t="shared" si="2123"/>
        <v>2.2544563279857397</v>
      </c>
      <c r="FI627" s="452">
        <f t="shared" si="2124"/>
        <v>1.732620320855615</v>
      </c>
      <c r="FJ627" s="452">
        <f t="shared" si="2125"/>
        <v>2.2791200865488639</v>
      </c>
      <c r="FK627" s="452">
        <f t="shared" si="2126"/>
        <v>1.7655968265416517</v>
      </c>
      <c r="FL627" s="452">
        <f t="shared" si="2127"/>
        <v>1.3538113875687261</v>
      </c>
      <c r="FM627" s="452">
        <f t="shared" si="2128"/>
        <v>1.1483319355139316</v>
      </c>
      <c r="FN627" s="452">
        <f t="shared" si="2129"/>
        <v>1.4178669773353103</v>
      </c>
      <c r="FO627" s="452">
        <f t="shared" si="2130"/>
        <v>1.067093836051684</v>
      </c>
      <c r="FP627" s="452">
        <f t="shared" si="2131"/>
        <v>1.348650619985412</v>
      </c>
      <c r="FQ627" s="452">
        <f t="shared" si="2132"/>
        <v>1.0503282275711159</v>
      </c>
      <c r="FR627" s="453"/>
      <c r="FS627" s="446">
        <f t="shared" si="2144"/>
        <v>163746</v>
      </c>
      <c r="FT627" s="446" t="str">
        <f t="shared" si="2144"/>
        <v>-</v>
      </c>
      <c r="FU627" s="446">
        <f t="shared" si="2144"/>
        <v>1801206</v>
      </c>
      <c r="FV627" s="446">
        <f t="shared" si="2144"/>
        <v>5157999</v>
      </c>
      <c r="FW627" s="446">
        <f t="shared" si="2144"/>
        <v>3312144</v>
      </c>
      <c r="FX627" s="446">
        <f t="shared" si="2144"/>
        <v>3441293</v>
      </c>
      <c r="FY627" s="446">
        <f t="shared" si="2144"/>
        <v>149718912</v>
      </c>
      <c r="FZ627" s="446">
        <f t="shared" si="2144"/>
        <v>184817708</v>
      </c>
      <c r="GA627" s="446">
        <f t="shared" si="2144"/>
        <v>18125991</v>
      </c>
      <c r="GB627" s="446"/>
      <c r="GC627" s="446"/>
      <c r="GD627" s="446"/>
      <c r="GE627" s="446"/>
      <c r="GF627" s="446"/>
      <c r="GG627" s="446"/>
      <c r="GH627" s="446"/>
      <c r="GI627" s="446"/>
      <c r="GJ627" s="446"/>
      <c r="GK627" s="446"/>
      <c r="GL627" s="446"/>
      <c r="GM627" s="446"/>
      <c r="GN627" s="446"/>
      <c r="GO627" s="446">
        <f t="shared" si="2145"/>
        <v>254520</v>
      </c>
      <c r="GP627" s="446">
        <f t="shared" si="2145"/>
        <v>220199</v>
      </c>
      <c r="GQ627" s="446">
        <f t="shared" si="2145"/>
        <v>0</v>
      </c>
      <c r="GR627" s="446">
        <f t="shared" si="2145"/>
        <v>11531164</v>
      </c>
      <c r="GS627" s="446">
        <f t="shared" si="2145"/>
        <v>11729772</v>
      </c>
      <c r="GT627" s="446">
        <f t="shared" si="2145"/>
        <v>330049</v>
      </c>
      <c r="GU627" s="446">
        <f t="shared" si="2145"/>
        <v>23911656</v>
      </c>
      <c r="GV627" s="416"/>
      <c r="GW627" s="402"/>
      <c r="GX627" s="402"/>
      <c r="GY627" s="402"/>
      <c r="GZ627" s="402"/>
      <c r="HA627" s="402"/>
    </row>
    <row r="628" spans="1:209" ht="9.75" customHeight="1" x14ac:dyDescent="0.2">
      <c r="A628" s="417" t="str">
        <f t="shared" si="2118"/>
        <v>2018-19DECEMBERRYA</v>
      </c>
      <c r="B628" s="458" t="str">
        <f t="shared" si="2135"/>
        <v>2018-19</v>
      </c>
      <c r="C628" s="402" t="s">
        <v>650</v>
      </c>
      <c r="D628" s="402" t="s">
        <v>653</v>
      </c>
      <c r="E628" s="402" t="s">
        <v>652</v>
      </c>
      <c r="F628" s="478" t="s">
        <v>452</v>
      </c>
      <c r="G628" s="478" t="s">
        <v>695</v>
      </c>
      <c r="H628" s="479">
        <v>116493</v>
      </c>
      <c r="I628" s="479">
        <v>84935</v>
      </c>
      <c r="J628" s="479">
        <v>262562</v>
      </c>
      <c r="K628" s="506">
        <v>3</v>
      </c>
      <c r="L628" s="506">
        <v>1</v>
      </c>
      <c r="M628" s="479" t="s">
        <v>152</v>
      </c>
      <c r="N628" s="506">
        <v>15</v>
      </c>
      <c r="O628" s="506">
        <v>41</v>
      </c>
      <c r="P628" s="479" t="s">
        <v>152</v>
      </c>
      <c r="Q628" s="479" t="s">
        <v>152</v>
      </c>
      <c r="R628" s="479" t="s">
        <v>152</v>
      </c>
      <c r="S628" s="479">
        <v>94485</v>
      </c>
      <c r="T628" s="479">
        <v>5861</v>
      </c>
      <c r="U628" s="479">
        <v>3782</v>
      </c>
      <c r="V628" s="479">
        <v>45875</v>
      </c>
      <c r="W628" s="479">
        <v>33227</v>
      </c>
      <c r="X628" s="479">
        <v>1563</v>
      </c>
      <c r="Y628" s="479">
        <v>2389834</v>
      </c>
      <c r="Z628" s="479">
        <v>408</v>
      </c>
      <c r="AA628" s="479">
        <v>709</v>
      </c>
      <c r="AB628" s="479">
        <v>1759386</v>
      </c>
      <c r="AC628" s="479">
        <v>465</v>
      </c>
      <c r="AD628" s="479">
        <v>813</v>
      </c>
      <c r="AE628" s="479">
        <v>34363678</v>
      </c>
      <c r="AF628" s="479">
        <v>749</v>
      </c>
      <c r="AG628" s="479">
        <v>1377</v>
      </c>
      <c r="AH628" s="479">
        <v>72228562</v>
      </c>
      <c r="AI628" s="479">
        <v>2174</v>
      </c>
      <c r="AJ628" s="479">
        <v>4977</v>
      </c>
      <c r="AK628" s="479">
        <v>4831442</v>
      </c>
      <c r="AL628" s="479">
        <v>3091</v>
      </c>
      <c r="AM628" s="479">
        <v>7254</v>
      </c>
      <c r="AN628" s="479"/>
      <c r="AO628" s="479"/>
      <c r="AP628" s="479"/>
      <c r="AQ628" s="479"/>
      <c r="AR628" s="479"/>
      <c r="AS628" s="479"/>
      <c r="AT628" s="479">
        <v>3035</v>
      </c>
      <c r="AU628" s="479">
        <v>12</v>
      </c>
      <c r="AV628" s="479">
        <v>16</v>
      </c>
      <c r="AW628" s="479">
        <v>0</v>
      </c>
      <c r="AX628" s="479">
        <v>196</v>
      </c>
      <c r="AY628" s="479">
        <v>2811</v>
      </c>
      <c r="AZ628" s="479">
        <v>2196</v>
      </c>
      <c r="BA628" s="479"/>
      <c r="BB628" s="479"/>
      <c r="BC628" s="479"/>
      <c r="BD628" s="479"/>
      <c r="BE628" s="479"/>
      <c r="BF628" s="479"/>
      <c r="BG628" s="479"/>
      <c r="BH628" s="479"/>
      <c r="BI628" s="479">
        <v>54664</v>
      </c>
      <c r="BJ628" s="479">
        <v>3227</v>
      </c>
      <c r="BK628" s="479">
        <v>33559</v>
      </c>
      <c r="BL628" s="479">
        <v>91450</v>
      </c>
      <c r="BM628" s="479">
        <v>11142</v>
      </c>
      <c r="BN628" s="479">
        <v>8146</v>
      </c>
      <c r="BO628" s="479">
        <v>7037</v>
      </c>
      <c r="BP628" s="479">
        <v>5223</v>
      </c>
      <c r="BQ628" s="479">
        <v>58361</v>
      </c>
      <c r="BR628" s="479">
        <v>48156</v>
      </c>
      <c r="BS628" s="479">
        <v>59093</v>
      </c>
      <c r="BT628" s="479">
        <v>34606</v>
      </c>
      <c r="BU628" s="479">
        <v>4011</v>
      </c>
      <c r="BV628" s="479">
        <v>1666</v>
      </c>
      <c r="BW628" s="479"/>
      <c r="BX628" s="479"/>
      <c r="BY628" s="479"/>
      <c r="BZ628" s="479"/>
      <c r="CA628" s="479"/>
      <c r="CB628" s="479"/>
      <c r="CC628" s="479"/>
      <c r="CD628" s="479"/>
      <c r="CE628" s="479"/>
      <c r="CF628" s="479"/>
      <c r="CG628" s="479"/>
      <c r="CH628" s="479"/>
      <c r="CI628" s="479"/>
      <c r="CJ628" s="479"/>
      <c r="CK628" s="479"/>
      <c r="CL628" s="479"/>
      <c r="CM628" s="479"/>
      <c r="CN628" s="479"/>
      <c r="CO628" s="479"/>
      <c r="CP628" s="479"/>
      <c r="CQ628" s="479"/>
      <c r="CR628" s="479"/>
      <c r="CS628" s="479"/>
      <c r="CT628" s="479"/>
      <c r="CU628" s="479"/>
      <c r="CV628" s="479"/>
      <c r="CW628" s="479"/>
      <c r="CX628" s="479"/>
      <c r="CY628" s="479"/>
      <c r="CZ628" s="479"/>
      <c r="DA628" s="479"/>
      <c r="DB628" s="479"/>
      <c r="DC628" s="479"/>
      <c r="DD628" s="479"/>
      <c r="DE628" s="479"/>
      <c r="DF628" s="479"/>
      <c r="DG628" s="479"/>
      <c r="DH628" s="479"/>
      <c r="DI628" s="479"/>
      <c r="DJ628" s="479"/>
      <c r="DK628" s="479">
        <v>252</v>
      </c>
      <c r="DL628" s="479">
        <v>71643</v>
      </c>
      <c r="DM628" s="479">
        <v>284</v>
      </c>
      <c r="DN628" s="479">
        <v>519</v>
      </c>
      <c r="DO628" s="479">
        <v>3730</v>
      </c>
      <c r="DP628" s="479">
        <v>100235</v>
      </c>
      <c r="DQ628" s="479">
        <v>27</v>
      </c>
      <c r="DR628" s="479">
        <v>52</v>
      </c>
      <c r="DS628" s="479"/>
      <c r="DT628" s="479"/>
      <c r="DU628" s="479"/>
      <c r="DV628" s="479"/>
      <c r="DW628" s="479"/>
      <c r="DX628" s="479"/>
      <c r="DY628" s="479"/>
      <c r="DZ628" s="479"/>
      <c r="EA628" s="479"/>
      <c r="EB628" s="479"/>
      <c r="EC628" s="479"/>
      <c r="ED628" s="479"/>
      <c r="EE628" s="479"/>
      <c r="EF628" s="479"/>
      <c r="EG628" s="479" t="s">
        <v>152</v>
      </c>
      <c r="EH628" s="479" t="s">
        <v>152</v>
      </c>
      <c r="EI628" s="479">
        <v>300</v>
      </c>
      <c r="EJ628" s="479">
        <v>0</v>
      </c>
      <c r="EK628" s="479">
        <v>3075</v>
      </c>
      <c r="EL628" s="479">
        <v>0</v>
      </c>
      <c r="EM628" s="479">
        <v>1552</v>
      </c>
      <c r="EN628" s="479">
        <v>0</v>
      </c>
      <c r="EO628" s="479">
        <v>0</v>
      </c>
      <c r="EP628" s="479">
        <v>0</v>
      </c>
      <c r="EQ628" s="479">
        <v>12723449</v>
      </c>
      <c r="ER628" s="479">
        <v>4138</v>
      </c>
      <c r="ES628" s="479">
        <v>9632</v>
      </c>
      <c r="ET628" s="479">
        <v>0</v>
      </c>
      <c r="EU628" s="479">
        <v>0</v>
      </c>
      <c r="EV628" s="479">
        <v>0</v>
      </c>
      <c r="EW628" s="479">
        <v>10803145</v>
      </c>
      <c r="EX628" s="479">
        <v>6961</v>
      </c>
      <c r="EY628" s="479">
        <v>15975</v>
      </c>
      <c r="EZ628" s="476"/>
      <c r="FA628" s="446">
        <f t="shared" si="2119"/>
        <v>12</v>
      </c>
      <c r="FB628" s="417">
        <f t="shared" si="2120"/>
        <v>2018</v>
      </c>
      <c r="FC628" s="448">
        <f t="shared" si="2121"/>
        <v>43435</v>
      </c>
      <c r="FD628" s="449">
        <f t="shared" si="2122"/>
        <v>31</v>
      </c>
      <c r="FE628" s="450"/>
      <c r="FF628" s="450"/>
      <c r="FG628" s="450"/>
      <c r="FH628" s="452">
        <f t="shared" si="2123"/>
        <v>1.901040778024228</v>
      </c>
      <c r="FI628" s="452">
        <f t="shared" si="2124"/>
        <v>1.389865210714895</v>
      </c>
      <c r="FJ628" s="452">
        <f t="shared" si="2125"/>
        <v>1.860655737704918</v>
      </c>
      <c r="FK628" s="452">
        <f t="shared" si="2126"/>
        <v>1.3810153358011634</v>
      </c>
      <c r="FL628" s="452">
        <f t="shared" si="2127"/>
        <v>1.2721743869209809</v>
      </c>
      <c r="FM628" s="452">
        <f t="shared" si="2128"/>
        <v>1.0497220708446866</v>
      </c>
      <c r="FN628" s="452">
        <f t="shared" si="2129"/>
        <v>1.7784632979203661</v>
      </c>
      <c r="FO628" s="452">
        <f t="shared" si="2130"/>
        <v>1.0415023926324978</v>
      </c>
      <c r="FP628" s="452">
        <f t="shared" si="2131"/>
        <v>2.5662188099808061</v>
      </c>
      <c r="FQ628" s="452">
        <f t="shared" si="2132"/>
        <v>1.0658989123480487</v>
      </c>
      <c r="FR628" s="453"/>
      <c r="FS628" s="446">
        <f t="shared" si="2144"/>
        <v>84935</v>
      </c>
      <c r="FT628" s="446" t="str">
        <f t="shared" si="2144"/>
        <v>-</v>
      </c>
      <c r="FU628" s="446">
        <f t="shared" si="2144"/>
        <v>1274025</v>
      </c>
      <c r="FV628" s="446">
        <f t="shared" si="2144"/>
        <v>3482335</v>
      </c>
      <c r="FW628" s="446">
        <f t="shared" si="2144"/>
        <v>4155449</v>
      </c>
      <c r="FX628" s="446">
        <f t="shared" si="2144"/>
        <v>3074766</v>
      </c>
      <c r="FY628" s="446">
        <f t="shared" si="2144"/>
        <v>63169875</v>
      </c>
      <c r="FZ628" s="446">
        <f t="shared" si="2144"/>
        <v>165370779</v>
      </c>
      <c r="GA628" s="446">
        <f t="shared" si="2144"/>
        <v>11338002</v>
      </c>
      <c r="GB628" s="446"/>
      <c r="GC628" s="446"/>
      <c r="GD628" s="446"/>
      <c r="GE628" s="446"/>
      <c r="GF628" s="446"/>
      <c r="GG628" s="446"/>
      <c r="GH628" s="446"/>
      <c r="GI628" s="446"/>
      <c r="GJ628" s="446"/>
      <c r="GK628" s="446"/>
      <c r="GL628" s="446"/>
      <c r="GM628" s="446"/>
      <c r="GN628" s="446"/>
      <c r="GO628" s="446">
        <f t="shared" si="2145"/>
        <v>130788</v>
      </c>
      <c r="GP628" s="446">
        <f t="shared" si="2145"/>
        <v>193960</v>
      </c>
      <c r="GQ628" s="446">
        <f t="shared" si="2145"/>
        <v>0</v>
      </c>
      <c r="GR628" s="446">
        <f t="shared" si="2145"/>
        <v>0</v>
      </c>
      <c r="GS628" s="446">
        <f t="shared" si="2145"/>
        <v>29618400</v>
      </c>
      <c r="GT628" s="446">
        <f t="shared" si="2145"/>
        <v>0</v>
      </c>
      <c r="GU628" s="446">
        <f t="shared" si="2145"/>
        <v>24793200</v>
      </c>
      <c r="GV628" s="416"/>
      <c r="GW628" s="402"/>
      <c r="GX628" s="402"/>
      <c r="GY628" s="402"/>
      <c r="GZ628" s="402"/>
      <c r="HA628" s="402"/>
    </row>
    <row r="629" spans="1:209" ht="9.75" customHeight="1" x14ac:dyDescent="0.2">
      <c r="A629" s="485" t="str">
        <f t="shared" si="2118"/>
        <v>2018-19DECEMBERRX8</v>
      </c>
      <c r="B629" s="503" t="str">
        <f t="shared" si="2135"/>
        <v>2018-19</v>
      </c>
      <c r="C629" s="436" t="s">
        <v>650</v>
      </c>
      <c r="D629" s="436" t="s">
        <v>646</v>
      </c>
      <c r="E629" s="436" t="s">
        <v>645</v>
      </c>
      <c r="F629" s="504" t="s">
        <v>450</v>
      </c>
      <c r="G629" s="504" t="s">
        <v>696</v>
      </c>
      <c r="H629" s="483">
        <v>91083</v>
      </c>
      <c r="I629" s="483">
        <v>64782</v>
      </c>
      <c r="J629" s="483">
        <v>97395</v>
      </c>
      <c r="K629" s="508">
        <v>2</v>
      </c>
      <c r="L629" s="508">
        <v>1</v>
      </c>
      <c r="M629" s="483" t="s">
        <v>152</v>
      </c>
      <c r="N629" s="508">
        <v>1</v>
      </c>
      <c r="O629" s="508">
        <v>25</v>
      </c>
      <c r="P629" s="483" t="s">
        <v>152</v>
      </c>
      <c r="Q629" s="483" t="s">
        <v>152</v>
      </c>
      <c r="R629" s="483" t="s">
        <v>152</v>
      </c>
      <c r="S629" s="483">
        <v>71943</v>
      </c>
      <c r="T629" s="483">
        <v>5668</v>
      </c>
      <c r="U629" s="483">
        <v>4035</v>
      </c>
      <c r="V629" s="483">
        <v>41729</v>
      </c>
      <c r="W629" s="483">
        <v>12314</v>
      </c>
      <c r="X629" s="483">
        <v>1504</v>
      </c>
      <c r="Y629" s="483">
        <v>2400286</v>
      </c>
      <c r="Z629" s="483">
        <v>423</v>
      </c>
      <c r="AA629" s="483">
        <v>735</v>
      </c>
      <c r="AB629" s="483">
        <v>2188376</v>
      </c>
      <c r="AC629" s="483">
        <v>542</v>
      </c>
      <c r="AD629" s="483">
        <v>993</v>
      </c>
      <c r="AE629" s="483">
        <v>52721270</v>
      </c>
      <c r="AF629" s="483">
        <v>1263</v>
      </c>
      <c r="AG629" s="483">
        <v>2657</v>
      </c>
      <c r="AH629" s="483">
        <v>40624591</v>
      </c>
      <c r="AI629" s="483">
        <v>3299</v>
      </c>
      <c r="AJ629" s="483">
        <v>8122</v>
      </c>
      <c r="AK629" s="483">
        <v>6196271</v>
      </c>
      <c r="AL629" s="483">
        <v>4120</v>
      </c>
      <c r="AM629" s="483">
        <v>9787</v>
      </c>
      <c r="AN629" s="483"/>
      <c r="AO629" s="483"/>
      <c r="AP629" s="483"/>
      <c r="AQ629" s="483"/>
      <c r="AR629" s="483"/>
      <c r="AS629" s="483"/>
      <c r="AT629" s="483">
        <v>4882</v>
      </c>
      <c r="AU629" s="483">
        <v>689</v>
      </c>
      <c r="AV629" s="483">
        <v>1168</v>
      </c>
      <c r="AW629" s="483">
        <v>4679</v>
      </c>
      <c r="AX629" s="483">
        <v>475</v>
      </c>
      <c r="AY629" s="483">
        <v>2550</v>
      </c>
      <c r="AZ629" s="483">
        <v>2519</v>
      </c>
      <c r="BA629" s="483"/>
      <c r="BB629" s="483"/>
      <c r="BC629" s="483"/>
      <c r="BD629" s="483"/>
      <c r="BE629" s="483"/>
      <c r="BF629" s="483"/>
      <c r="BG629" s="483"/>
      <c r="BH629" s="483"/>
      <c r="BI629" s="483">
        <v>43798</v>
      </c>
      <c r="BJ629" s="483">
        <v>6286</v>
      </c>
      <c r="BK629" s="483">
        <v>16977</v>
      </c>
      <c r="BL629" s="483">
        <v>67061</v>
      </c>
      <c r="BM629" s="483">
        <v>11769</v>
      </c>
      <c r="BN629" s="483">
        <v>8945</v>
      </c>
      <c r="BO629" s="483">
        <v>8171</v>
      </c>
      <c r="BP629" s="483">
        <v>6300</v>
      </c>
      <c r="BQ629" s="483">
        <v>61022</v>
      </c>
      <c r="BR629" s="483">
        <v>46831</v>
      </c>
      <c r="BS629" s="483">
        <v>22654</v>
      </c>
      <c r="BT629" s="483">
        <v>13643</v>
      </c>
      <c r="BU629" s="483">
        <v>3128</v>
      </c>
      <c r="BV629" s="483">
        <v>1609</v>
      </c>
      <c r="BW629" s="483"/>
      <c r="BX629" s="483"/>
      <c r="BY629" s="483"/>
      <c r="BZ629" s="483"/>
      <c r="CA629" s="483"/>
      <c r="CB629" s="483"/>
      <c r="CC629" s="483"/>
      <c r="CD629" s="483"/>
      <c r="CE629" s="483"/>
      <c r="CF629" s="483"/>
      <c r="CG629" s="483"/>
      <c r="CH629" s="483"/>
      <c r="CI629" s="483"/>
      <c r="CJ629" s="483"/>
      <c r="CK629" s="483"/>
      <c r="CL629" s="483"/>
      <c r="CM629" s="483"/>
      <c r="CN629" s="483"/>
      <c r="CO629" s="483"/>
      <c r="CP629" s="483"/>
      <c r="CQ629" s="483"/>
      <c r="CR629" s="483"/>
      <c r="CS629" s="483"/>
      <c r="CT629" s="483"/>
      <c r="CU629" s="483"/>
      <c r="CV629" s="483"/>
      <c r="CW629" s="483"/>
      <c r="CX629" s="483"/>
      <c r="CY629" s="483"/>
      <c r="CZ629" s="483"/>
      <c r="DA629" s="483"/>
      <c r="DB629" s="483"/>
      <c r="DC629" s="483"/>
      <c r="DD629" s="483"/>
      <c r="DE629" s="483"/>
      <c r="DF629" s="483"/>
      <c r="DG629" s="483"/>
      <c r="DH629" s="483"/>
      <c r="DI629" s="483"/>
      <c r="DJ629" s="483"/>
      <c r="DK629" s="483">
        <v>0</v>
      </c>
      <c r="DL629" s="483">
        <v>0</v>
      </c>
      <c r="DM629" s="483">
        <v>0</v>
      </c>
      <c r="DN629" s="483">
        <v>0</v>
      </c>
      <c r="DO629" s="483">
        <v>3782</v>
      </c>
      <c r="DP629" s="483">
        <v>101463</v>
      </c>
      <c r="DQ629" s="483">
        <v>27</v>
      </c>
      <c r="DR629" s="483">
        <v>46</v>
      </c>
      <c r="DS629" s="483"/>
      <c r="DT629" s="483"/>
      <c r="DU629" s="483"/>
      <c r="DV629" s="483"/>
      <c r="DW629" s="483"/>
      <c r="DX629" s="483"/>
      <c r="DY629" s="483"/>
      <c r="DZ629" s="483"/>
      <c r="EA629" s="483"/>
      <c r="EB629" s="483"/>
      <c r="EC629" s="483"/>
      <c r="ED629" s="483"/>
      <c r="EE629" s="483"/>
      <c r="EF629" s="483"/>
      <c r="EG629" s="483" t="s">
        <v>152</v>
      </c>
      <c r="EH629" s="483" t="s">
        <v>152</v>
      </c>
      <c r="EI629" s="483">
        <v>88</v>
      </c>
      <c r="EJ629" s="483">
        <v>2579</v>
      </c>
      <c r="EK629" s="483">
        <v>177</v>
      </c>
      <c r="EL629" s="483">
        <v>41</v>
      </c>
      <c r="EM629" s="483">
        <v>2961</v>
      </c>
      <c r="EN629" s="483">
        <v>10321808</v>
      </c>
      <c r="EO629" s="483">
        <v>4002</v>
      </c>
      <c r="EP629" s="483">
        <v>8910</v>
      </c>
      <c r="EQ629" s="483">
        <v>715858</v>
      </c>
      <c r="ER629" s="483">
        <v>4044</v>
      </c>
      <c r="ES629" s="483">
        <v>8119</v>
      </c>
      <c r="ET629" s="483">
        <v>244963</v>
      </c>
      <c r="EU629" s="483">
        <v>5975</v>
      </c>
      <c r="EV629" s="483">
        <v>10216</v>
      </c>
      <c r="EW629" s="483">
        <v>22365833</v>
      </c>
      <c r="EX629" s="483">
        <v>7553</v>
      </c>
      <c r="EY629" s="483">
        <v>17521</v>
      </c>
      <c r="EZ629" s="484"/>
      <c r="FA629" s="468">
        <f t="shared" si="2119"/>
        <v>12</v>
      </c>
      <c r="FB629" s="485">
        <f t="shared" si="2120"/>
        <v>2018</v>
      </c>
      <c r="FC629" s="486">
        <f t="shared" si="2121"/>
        <v>43435</v>
      </c>
      <c r="FD629" s="470">
        <f t="shared" si="2122"/>
        <v>31</v>
      </c>
      <c r="FE629" s="471"/>
      <c r="FF629" s="471"/>
      <c r="FG629" s="471"/>
      <c r="FH629" s="487">
        <f t="shared" si="2123"/>
        <v>2.0763937896965419</v>
      </c>
      <c r="FI629" s="487">
        <f t="shared" si="2124"/>
        <v>1.5781580804516584</v>
      </c>
      <c r="FJ629" s="487">
        <f t="shared" si="2125"/>
        <v>2.0250309789343248</v>
      </c>
      <c r="FK629" s="487">
        <f t="shared" si="2126"/>
        <v>1.5613382899628252</v>
      </c>
      <c r="FL629" s="487">
        <f t="shared" si="2127"/>
        <v>1.4623403388530758</v>
      </c>
      <c r="FM629" s="487">
        <f t="shared" si="2128"/>
        <v>1.1222650914232308</v>
      </c>
      <c r="FN629" s="487">
        <f t="shared" si="2129"/>
        <v>1.8396946564885497</v>
      </c>
      <c r="FO629" s="487">
        <f t="shared" si="2130"/>
        <v>1.1079259379567972</v>
      </c>
      <c r="FP629" s="487">
        <f t="shared" si="2131"/>
        <v>2.0797872340425534</v>
      </c>
      <c r="FQ629" s="487">
        <f t="shared" si="2132"/>
        <v>1.0698138297872339</v>
      </c>
      <c r="FR629" s="459"/>
      <c r="FS629" s="468">
        <f t="shared" si="2144"/>
        <v>64782</v>
      </c>
      <c r="FT629" s="468" t="str">
        <f t="shared" si="2144"/>
        <v>-</v>
      </c>
      <c r="FU629" s="468">
        <f t="shared" si="2144"/>
        <v>64782</v>
      </c>
      <c r="FV629" s="468">
        <f t="shared" si="2144"/>
        <v>1619550</v>
      </c>
      <c r="FW629" s="468">
        <f t="shared" si="2144"/>
        <v>4165980</v>
      </c>
      <c r="FX629" s="468">
        <f t="shared" si="2144"/>
        <v>4006755</v>
      </c>
      <c r="FY629" s="468">
        <f t="shared" si="2144"/>
        <v>110873953</v>
      </c>
      <c r="FZ629" s="468">
        <f t="shared" si="2144"/>
        <v>100014308</v>
      </c>
      <c r="GA629" s="468">
        <f t="shared" si="2144"/>
        <v>14719648</v>
      </c>
      <c r="GB629" s="468"/>
      <c r="GC629" s="468"/>
      <c r="GD629" s="468"/>
      <c r="GE629" s="468"/>
      <c r="GF629" s="468"/>
      <c r="GG629" s="468"/>
      <c r="GH629" s="468"/>
      <c r="GI629" s="468"/>
      <c r="GJ629" s="468"/>
      <c r="GK629" s="468"/>
      <c r="GL629" s="468"/>
      <c r="GM629" s="468"/>
      <c r="GN629" s="468"/>
      <c r="GO629" s="468">
        <f t="shared" si="2145"/>
        <v>0</v>
      </c>
      <c r="GP629" s="468">
        <f t="shared" si="2145"/>
        <v>173972</v>
      </c>
      <c r="GQ629" s="468">
        <f t="shared" si="2145"/>
        <v>0</v>
      </c>
      <c r="GR629" s="468">
        <f t="shared" si="2145"/>
        <v>22978890</v>
      </c>
      <c r="GS629" s="468">
        <f t="shared" si="2145"/>
        <v>1437063</v>
      </c>
      <c r="GT629" s="468">
        <f t="shared" si="2145"/>
        <v>418856</v>
      </c>
      <c r="GU629" s="468">
        <f t="shared" si="2145"/>
        <v>51879681</v>
      </c>
      <c r="GV629" s="425"/>
      <c r="GW629" s="402"/>
      <c r="GX629" s="402"/>
      <c r="GY629" s="402"/>
      <c r="GZ629" s="402"/>
      <c r="HA629" s="402"/>
    </row>
    <row r="630" spans="1:209" ht="9.75" customHeight="1" x14ac:dyDescent="0.2">
      <c r="A630" s="472" t="str">
        <f t="shared" si="2118"/>
        <v>2018-19JANUARYRX9</v>
      </c>
      <c r="B630" s="488" t="str">
        <f t="shared" si="2135"/>
        <v>2018-19</v>
      </c>
      <c r="C630" s="400" t="s">
        <v>654</v>
      </c>
      <c r="D630" s="400" t="s">
        <v>653</v>
      </c>
      <c r="E630" s="400" t="s">
        <v>652</v>
      </c>
      <c r="F630" s="474" t="s">
        <v>451</v>
      </c>
      <c r="G630" s="474" t="s">
        <v>686</v>
      </c>
      <c r="H630" s="475">
        <v>91076</v>
      </c>
      <c r="I630" s="475">
        <v>72323</v>
      </c>
      <c r="J630" s="475">
        <v>237840</v>
      </c>
      <c r="K630" s="505">
        <v>3</v>
      </c>
      <c r="L630" s="505">
        <v>2</v>
      </c>
      <c r="M630" s="475" t="s">
        <v>152</v>
      </c>
      <c r="N630" s="505">
        <v>4</v>
      </c>
      <c r="O630" s="505">
        <v>47</v>
      </c>
      <c r="P630" s="475" t="s">
        <v>152</v>
      </c>
      <c r="Q630" s="475" t="s">
        <v>152</v>
      </c>
      <c r="R630" s="475" t="s">
        <v>152</v>
      </c>
      <c r="S630" s="475">
        <v>64442</v>
      </c>
      <c r="T630" s="475">
        <v>6288</v>
      </c>
      <c r="U630" s="475">
        <v>4102</v>
      </c>
      <c r="V630" s="475">
        <v>39355</v>
      </c>
      <c r="W630" s="475">
        <v>10633</v>
      </c>
      <c r="X630" s="475">
        <v>202</v>
      </c>
      <c r="Y630" s="475">
        <v>2894422</v>
      </c>
      <c r="Z630" s="475">
        <v>460</v>
      </c>
      <c r="AA630" s="475">
        <v>815</v>
      </c>
      <c r="AB630" s="475">
        <v>4460894</v>
      </c>
      <c r="AC630" s="475">
        <v>1087</v>
      </c>
      <c r="AD630" s="475">
        <v>2601</v>
      </c>
      <c r="AE630" s="475">
        <v>72894422</v>
      </c>
      <c r="AF630" s="475">
        <v>1852</v>
      </c>
      <c r="AG630" s="475">
        <v>3948</v>
      </c>
      <c r="AH630" s="475">
        <v>55487387</v>
      </c>
      <c r="AI630" s="475">
        <v>5218</v>
      </c>
      <c r="AJ630" s="475">
        <v>12598</v>
      </c>
      <c r="AK630" s="475">
        <v>629873</v>
      </c>
      <c r="AL630" s="475">
        <v>3118</v>
      </c>
      <c r="AM630" s="475">
        <v>8514</v>
      </c>
      <c r="AN630" s="475"/>
      <c r="AO630" s="475"/>
      <c r="AP630" s="475"/>
      <c r="AQ630" s="475"/>
      <c r="AR630" s="475"/>
      <c r="AS630" s="475"/>
      <c r="AT630" s="475">
        <v>4746</v>
      </c>
      <c r="AU630" s="475">
        <v>2091</v>
      </c>
      <c r="AV630" s="475">
        <v>996</v>
      </c>
      <c r="AW630" s="475">
        <v>12</v>
      </c>
      <c r="AX630" s="475">
        <v>845</v>
      </c>
      <c r="AY630" s="475">
        <v>814</v>
      </c>
      <c r="AZ630" s="475">
        <v>8</v>
      </c>
      <c r="BA630" s="475"/>
      <c r="BB630" s="475"/>
      <c r="BC630" s="475"/>
      <c r="BD630" s="475"/>
      <c r="BE630" s="475"/>
      <c r="BF630" s="475"/>
      <c r="BG630" s="475"/>
      <c r="BH630" s="475"/>
      <c r="BI630" s="475">
        <v>39532</v>
      </c>
      <c r="BJ630" s="475">
        <v>2912</v>
      </c>
      <c r="BK630" s="475">
        <v>17252</v>
      </c>
      <c r="BL630" s="475">
        <v>59696</v>
      </c>
      <c r="BM630" s="475">
        <v>11514</v>
      </c>
      <c r="BN630" s="475">
        <v>9171</v>
      </c>
      <c r="BO630" s="475">
        <v>7739</v>
      </c>
      <c r="BP630" s="475">
        <v>6232</v>
      </c>
      <c r="BQ630" s="475">
        <v>51119</v>
      </c>
      <c r="BR630" s="475">
        <v>42538</v>
      </c>
      <c r="BS630" s="475">
        <v>14274</v>
      </c>
      <c r="BT630" s="475">
        <v>11119</v>
      </c>
      <c r="BU630" s="475">
        <v>232</v>
      </c>
      <c r="BV630" s="475">
        <v>188</v>
      </c>
      <c r="BW630" s="475"/>
      <c r="BX630" s="475"/>
      <c r="BY630" s="475"/>
      <c r="BZ630" s="475"/>
      <c r="CA630" s="475"/>
      <c r="CB630" s="475"/>
      <c r="CC630" s="475"/>
      <c r="CD630" s="475"/>
      <c r="CE630" s="475"/>
      <c r="CF630" s="475"/>
      <c r="CG630" s="475"/>
      <c r="CH630" s="475"/>
      <c r="CI630" s="475"/>
      <c r="CJ630" s="475"/>
      <c r="CK630" s="475"/>
      <c r="CL630" s="475"/>
      <c r="CM630" s="475"/>
      <c r="CN630" s="475"/>
      <c r="CO630" s="475"/>
      <c r="CP630" s="475"/>
      <c r="CQ630" s="475"/>
      <c r="CR630" s="475"/>
      <c r="CS630" s="475"/>
      <c r="CT630" s="475"/>
      <c r="CU630" s="475"/>
      <c r="CV630" s="475"/>
      <c r="CW630" s="475"/>
      <c r="CX630" s="475"/>
      <c r="CY630" s="475"/>
      <c r="CZ630" s="475"/>
      <c r="DA630" s="475"/>
      <c r="DB630" s="475"/>
      <c r="DC630" s="475"/>
      <c r="DD630" s="475"/>
      <c r="DE630" s="475"/>
      <c r="DF630" s="475"/>
      <c r="DG630" s="475"/>
      <c r="DH630" s="475"/>
      <c r="DI630" s="475"/>
      <c r="DJ630" s="475"/>
      <c r="DK630" s="475">
        <v>361</v>
      </c>
      <c r="DL630" s="475">
        <v>105056</v>
      </c>
      <c r="DM630" s="475">
        <v>291</v>
      </c>
      <c r="DN630" s="475">
        <v>501</v>
      </c>
      <c r="DO630" s="475">
        <v>3389</v>
      </c>
      <c r="DP630" s="475">
        <v>124696</v>
      </c>
      <c r="DQ630" s="475">
        <v>37</v>
      </c>
      <c r="DR630" s="475">
        <v>69</v>
      </c>
      <c r="DS630" s="475"/>
      <c r="DT630" s="475"/>
      <c r="DU630" s="475"/>
      <c r="DV630" s="475"/>
      <c r="DW630" s="475"/>
      <c r="DX630" s="475"/>
      <c r="DY630" s="475"/>
      <c r="DZ630" s="475"/>
      <c r="EA630" s="475"/>
      <c r="EB630" s="475"/>
      <c r="EC630" s="475"/>
      <c r="ED630" s="475"/>
      <c r="EE630" s="475"/>
      <c r="EF630" s="475"/>
      <c r="EG630" s="475" t="s">
        <v>152</v>
      </c>
      <c r="EH630" s="475" t="s">
        <v>152</v>
      </c>
      <c r="EI630" s="475">
        <v>0</v>
      </c>
      <c r="EJ630" s="475">
        <v>344</v>
      </c>
      <c r="EK630" s="475">
        <v>245</v>
      </c>
      <c r="EL630" s="475">
        <v>1</v>
      </c>
      <c r="EM630" s="475">
        <v>2628</v>
      </c>
      <c r="EN630" s="475">
        <v>1627072</v>
      </c>
      <c r="EO630" s="475">
        <v>4730</v>
      </c>
      <c r="EP630" s="475">
        <v>9244</v>
      </c>
      <c r="EQ630" s="475">
        <v>1382642</v>
      </c>
      <c r="ER630" s="475">
        <v>5643</v>
      </c>
      <c r="ES630" s="475">
        <v>11207</v>
      </c>
      <c r="ET630" s="475">
        <v>10642</v>
      </c>
      <c r="EU630" s="475">
        <v>10642</v>
      </c>
      <c r="EV630" s="475">
        <v>10642</v>
      </c>
      <c r="EW630" s="475">
        <v>21564796</v>
      </c>
      <c r="EX630" s="475">
        <v>8206</v>
      </c>
      <c r="EY630" s="475">
        <v>16100</v>
      </c>
      <c r="EZ630" s="476"/>
      <c r="FA630" s="477">
        <f t="shared" si="2119"/>
        <v>1</v>
      </c>
      <c r="FB630" s="417">
        <f t="shared" si="2120"/>
        <v>2019</v>
      </c>
      <c r="FC630" s="448">
        <f t="shared" si="2121"/>
        <v>43466</v>
      </c>
      <c r="FD630" s="449">
        <f t="shared" si="2122"/>
        <v>31</v>
      </c>
      <c r="FE630" s="450"/>
      <c r="FF630" s="450"/>
      <c r="FG630" s="450"/>
      <c r="FH630" s="452">
        <f t="shared" si="2123"/>
        <v>1.8311068702290076</v>
      </c>
      <c r="FI630" s="452">
        <f t="shared" si="2124"/>
        <v>1.4584923664122138</v>
      </c>
      <c r="FJ630" s="452">
        <f t="shared" si="2125"/>
        <v>1.886640663091175</v>
      </c>
      <c r="FK630" s="452">
        <f t="shared" si="2126"/>
        <v>1.5192588980984885</v>
      </c>
      <c r="FL630" s="452">
        <f t="shared" si="2127"/>
        <v>1.2989200863930885</v>
      </c>
      <c r="FM630" s="452">
        <f t="shared" si="2128"/>
        <v>1.0808791767246855</v>
      </c>
      <c r="FN630" s="452">
        <f t="shared" si="2129"/>
        <v>1.3424245274146525</v>
      </c>
      <c r="FO630" s="452">
        <f t="shared" si="2130"/>
        <v>1.0457067619674598</v>
      </c>
      <c r="FP630" s="452">
        <f t="shared" si="2131"/>
        <v>1.1485148514851484</v>
      </c>
      <c r="FQ630" s="452">
        <f t="shared" si="2132"/>
        <v>0.93069306930693074</v>
      </c>
      <c r="FR630" s="453"/>
      <c r="FS630" s="477">
        <f t="shared" si="2144"/>
        <v>144646</v>
      </c>
      <c r="FT630" s="477" t="str">
        <f t="shared" si="2144"/>
        <v>-</v>
      </c>
      <c r="FU630" s="477">
        <f t="shared" si="2144"/>
        <v>289292</v>
      </c>
      <c r="FV630" s="477">
        <f t="shared" si="2144"/>
        <v>3399181</v>
      </c>
      <c r="FW630" s="477">
        <f t="shared" si="2144"/>
        <v>5124720</v>
      </c>
      <c r="FX630" s="477">
        <f t="shared" si="2144"/>
        <v>10669302</v>
      </c>
      <c r="FY630" s="477">
        <f t="shared" si="2144"/>
        <v>155373540</v>
      </c>
      <c r="FZ630" s="477">
        <f t="shared" si="2144"/>
        <v>133954534</v>
      </c>
      <c r="GA630" s="477">
        <f t="shared" si="2144"/>
        <v>1719828</v>
      </c>
      <c r="GB630" s="477"/>
      <c r="GC630" s="477"/>
      <c r="GD630" s="477"/>
      <c r="GE630" s="477"/>
      <c r="GF630" s="477"/>
      <c r="GG630" s="477"/>
      <c r="GH630" s="477"/>
      <c r="GI630" s="477"/>
      <c r="GJ630" s="477"/>
      <c r="GK630" s="477"/>
      <c r="GL630" s="477"/>
      <c r="GM630" s="477"/>
      <c r="GN630" s="477"/>
      <c r="GO630" s="477">
        <f t="shared" si="2145"/>
        <v>180861</v>
      </c>
      <c r="GP630" s="477">
        <f t="shared" si="2145"/>
        <v>233841</v>
      </c>
      <c r="GQ630" s="477">
        <f t="shared" si="2145"/>
        <v>0</v>
      </c>
      <c r="GR630" s="477">
        <f t="shared" si="2145"/>
        <v>3179936</v>
      </c>
      <c r="GS630" s="477">
        <f t="shared" si="2145"/>
        <v>2745715</v>
      </c>
      <c r="GT630" s="477">
        <f t="shared" si="2145"/>
        <v>10642</v>
      </c>
      <c r="GU630" s="477">
        <f t="shared" si="2145"/>
        <v>42310800</v>
      </c>
      <c r="GV630" s="416"/>
      <c r="GW630" s="402"/>
      <c r="GX630" s="402"/>
      <c r="GY630" s="402"/>
      <c r="GZ630" s="402"/>
      <c r="HA630" s="402"/>
    </row>
    <row r="631" spans="1:209" ht="9.75" customHeight="1" x14ac:dyDescent="0.2">
      <c r="A631" s="417" t="str">
        <f t="shared" si="2118"/>
        <v>2018-19JANUARYRYC</v>
      </c>
      <c r="B631" s="458" t="str">
        <f t="shared" si="2135"/>
        <v>2018-19</v>
      </c>
      <c r="C631" s="402" t="s">
        <v>654</v>
      </c>
      <c r="D631" s="402" t="s">
        <v>656</v>
      </c>
      <c r="E631" s="402" t="s">
        <v>466</v>
      </c>
      <c r="F631" s="478" t="s">
        <v>453</v>
      </c>
      <c r="G631" s="478" t="s">
        <v>687</v>
      </c>
      <c r="H631" s="479">
        <v>110196</v>
      </c>
      <c r="I631" s="479">
        <v>68419</v>
      </c>
      <c r="J631" s="479">
        <v>216686</v>
      </c>
      <c r="K631" s="506">
        <v>3</v>
      </c>
      <c r="L631" s="506">
        <v>1</v>
      </c>
      <c r="M631" s="479" t="s">
        <v>152</v>
      </c>
      <c r="N631" s="506">
        <v>8</v>
      </c>
      <c r="O631" s="506">
        <v>52</v>
      </c>
      <c r="P631" s="479" t="s">
        <v>152</v>
      </c>
      <c r="Q631" s="479" t="s">
        <v>152</v>
      </c>
      <c r="R631" s="479" t="s">
        <v>152</v>
      </c>
      <c r="S631" s="479">
        <v>78438</v>
      </c>
      <c r="T631" s="479">
        <v>7205</v>
      </c>
      <c r="U631" s="479">
        <v>4738</v>
      </c>
      <c r="V631" s="479">
        <v>44969</v>
      </c>
      <c r="W631" s="479">
        <v>13694</v>
      </c>
      <c r="X631" s="479">
        <v>2202</v>
      </c>
      <c r="Y631" s="479">
        <v>3301548</v>
      </c>
      <c r="Z631" s="479">
        <v>458</v>
      </c>
      <c r="AA631" s="479">
        <v>831</v>
      </c>
      <c r="AB631" s="479">
        <v>3417452</v>
      </c>
      <c r="AC631" s="479">
        <v>721</v>
      </c>
      <c r="AD631" s="479">
        <v>1277</v>
      </c>
      <c r="AE631" s="479">
        <v>67373081</v>
      </c>
      <c r="AF631" s="479">
        <v>1498</v>
      </c>
      <c r="AG631" s="479">
        <v>3092</v>
      </c>
      <c r="AH631" s="479">
        <v>63521302</v>
      </c>
      <c r="AI631" s="479">
        <v>4639</v>
      </c>
      <c r="AJ631" s="479">
        <v>11251</v>
      </c>
      <c r="AK631" s="479">
        <v>10171984</v>
      </c>
      <c r="AL631" s="479">
        <v>4619</v>
      </c>
      <c r="AM631" s="479">
        <v>11685</v>
      </c>
      <c r="AN631" s="479"/>
      <c r="AO631" s="479"/>
      <c r="AP631" s="479"/>
      <c r="AQ631" s="479"/>
      <c r="AR631" s="479"/>
      <c r="AS631" s="479"/>
      <c r="AT631" s="479">
        <v>5793</v>
      </c>
      <c r="AU631" s="479">
        <v>90</v>
      </c>
      <c r="AV631" s="479">
        <v>4035</v>
      </c>
      <c r="AW631" s="479">
        <v>666</v>
      </c>
      <c r="AX631" s="479">
        <v>43</v>
      </c>
      <c r="AY631" s="479">
        <v>1625</v>
      </c>
      <c r="AZ631" s="479">
        <v>1655</v>
      </c>
      <c r="BA631" s="479"/>
      <c r="BB631" s="479"/>
      <c r="BC631" s="479"/>
      <c r="BD631" s="479"/>
      <c r="BE631" s="479"/>
      <c r="BF631" s="479"/>
      <c r="BG631" s="479"/>
      <c r="BH631" s="479"/>
      <c r="BI631" s="479">
        <v>45551</v>
      </c>
      <c r="BJ631" s="479">
        <v>2258</v>
      </c>
      <c r="BK631" s="479">
        <v>24836</v>
      </c>
      <c r="BL631" s="479">
        <v>72645</v>
      </c>
      <c r="BM631" s="479">
        <v>17054</v>
      </c>
      <c r="BN631" s="479">
        <v>12124</v>
      </c>
      <c r="BO631" s="479">
        <v>11068</v>
      </c>
      <c r="BP631" s="479">
        <v>8044</v>
      </c>
      <c r="BQ631" s="479">
        <v>70834</v>
      </c>
      <c r="BR631" s="479">
        <v>51461</v>
      </c>
      <c r="BS631" s="479">
        <v>26329</v>
      </c>
      <c r="BT631" s="479">
        <v>14871</v>
      </c>
      <c r="BU631" s="479">
        <v>3973</v>
      </c>
      <c r="BV631" s="479">
        <v>2384</v>
      </c>
      <c r="BW631" s="479"/>
      <c r="BX631" s="479"/>
      <c r="BY631" s="479"/>
      <c r="BZ631" s="479"/>
      <c r="CA631" s="479"/>
      <c r="CB631" s="479"/>
      <c r="CC631" s="479"/>
      <c r="CD631" s="479"/>
      <c r="CE631" s="479"/>
      <c r="CF631" s="479"/>
      <c r="CG631" s="479"/>
      <c r="CH631" s="479"/>
      <c r="CI631" s="479"/>
      <c r="CJ631" s="479"/>
      <c r="CK631" s="479"/>
      <c r="CL631" s="479"/>
      <c r="CM631" s="479"/>
      <c r="CN631" s="479"/>
      <c r="CO631" s="479"/>
      <c r="CP631" s="479"/>
      <c r="CQ631" s="479"/>
      <c r="CR631" s="479"/>
      <c r="CS631" s="479"/>
      <c r="CT631" s="479"/>
      <c r="CU631" s="479"/>
      <c r="CV631" s="479"/>
      <c r="CW631" s="479"/>
      <c r="CX631" s="479"/>
      <c r="CY631" s="479"/>
      <c r="CZ631" s="479"/>
      <c r="DA631" s="479"/>
      <c r="DB631" s="479"/>
      <c r="DC631" s="479"/>
      <c r="DD631" s="479"/>
      <c r="DE631" s="479"/>
      <c r="DF631" s="479"/>
      <c r="DG631" s="479"/>
      <c r="DH631" s="479"/>
      <c r="DI631" s="479"/>
      <c r="DJ631" s="479"/>
      <c r="DK631" s="479">
        <v>568</v>
      </c>
      <c r="DL631" s="479">
        <v>153676</v>
      </c>
      <c r="DM631" s="479">
        <v>271</v>
      </c>
      <c r="DN631" s="479">
        <v>465</v>
      </c>
      <c r="DO631" s="479">
        <v>6739</v>
      </c>
      <c r="DP631" s="479">
        <v>232948</v>
      </c>
      <c r="DQ631" s="479">
        <v>35</v>
      </c>
      <c r="DR631" s="479">
        <v>61</v>
      </c>
      <c r="DS631" s="479"/>
      <c r="DT631" s="479"/>
      <c r="DU631" s="479"/>
      <c r="DV631" s="479"/>
      <c r="DW631" s="479"/>
      <c r="DX631" s="479"/>
      <c r="DY631" s="479"/>
      <c r="DZ631" s="479"/>
      <c r="EA631" s="479"/>
      <c r="EB631" s="479"/>
      <c r="EC631" s="479"/>
      <c r="ED631" s="479"/>
      <c r="EE631" s="479"/>
      <c r="EF631" s="479"/>
      <c r="EG631" s="479" t="s">
        <v>152</v>
      </c>
      <c r="EH631" s="479" t="s">
        <v>152</v>
      </c>
      <c r="EI631" s="479">
        <v>38</v>
      </c>
      <c r="EJ631" s="479">
        <v>878</v>
      </c>
      <c r="EK631" s="479">
        <v>587</v>
      </c>
      <c r="EL631" s="479">
        <v>50</v>
      </c>
      <c r="EM631" s="479">
        <v>1315</v>
      </c>
      <c r="EN631" s="479">
        <v>6596926</v>
      </c>
      <c r="EO631" s="479">
        <v>7514</v>
      </c>
      <c r="EP631" s="479">
        <v>18142</v>
      </c>
      <c r="EQ631" s="479">
        <v>4583434</v>
      </c>
      <c r="ER631" s="479">
        <v>7808</v>
      </c>
      <c r="ES631" s="479">
        <v>17242</v>
      </c>
      <c r="ET631" s="479">
        <v>422133</v>
      </c>
      <c r="EU631" s="479">
        <v>8443</v>
      </c>
      <c r="EV631" s="479">
        <v>22780</v>
      </c>
      <c r="EW631" s="479">
        <v>13807092</v>
      </c>
      <c r="EX631" s="479">
        <v>10500</v>
      </c>
      <c r="EY631" s="479">
        <v>24609</v>
      </c>
      <c r="EZ631" s="476"/>
      <c r="FA631" s="446">
        <f t="shared" si="2119"/>
        <v>1</v>
      </c>
      <c r="FB631" s="417">
        <f t="shared" si="2120"/>
        <v>2019</v>
      </c>
      <c r="FC631" s="448">
        <f t="shared" si="2121"/>
        <v>43466</v>
      </c>
      <c r="FD631" s="449">
        <f t="shared" si="2122"/>
        <v>31</v>
      </c>
      <c r="FE631" s="450"/>
      <c r="FF631" s="450"/>
      <c r="FG631" s="450"/>
      <c r="FH631" s="452">
        <f t="shared" si="2123"/>
        <v>2.3669673837612768</v>
      </c>
      <c r="FI631" s="452">
        <f t="shared" si="2124"/>
        <v>1.6827203331020124</v>
      </c>
      <c r="FJ631" s="452">
        <f t="shared" si="2125"/>
        <v>2.3360067539046012</v>
      </c>
      <c r="FK631" s="452">
        <f t="shared" si="2126"/>
        <v>1.6977627691008865</v>
      </c>
      <c r="FL631" s="452">
        <f t="shared" si="2127"/>
        <v>1.5751740087615913</v>
      </c>
      <c r="FM631" s="452">
        <f t="shared" si="2128"/>
        <v>1.1443661188818963</v>
      </c>
      <c r="FN631" s="452">
        <f t="shared" si="2129"/>
        <v>1.9226668613991529</v>
      </c>
      <c r="FO631" s="452">
        <f t="shared" si="2130"/>
        <v>1.0859500511172777</v>
      </c>
      <c r="FP631" s="452">
        <f t="shared" si="2131"/>
        <v>1.8042688465031789</v>
      </c>
      <c r="FQ631" s="452">
        <f t="shared" si="2132"/>
        <v>1.0826521344232516</v>
      </c>
      <c r="FR631" s="453"/>
      <c r="FS631" s="446">
        <f t="shared" si="2144"/>
        <v>68419</v>
      </c>
      <c r="FT631" s="446" t="str">
        <f t="shared" si="2144"/>
        <v>-</v>
      </c>
      <c r="FU631" s="446">
        <f t="shared" si="2144"/>
        <v>547352</v>
      </c>
      <c r="FV631" s="446">
        <f t="shared" si="2144"/>
        <v>3557788</v>
      </c>
      <c r="FW631" s="446">
        <f t="shared" si="2144"/>
        <v>5987355</v>
      </c>
      <c r="FX631" s="446">
        <f t="shared" si="2144"/>
        <v>6050426</v>
      </c>
      <c r="FY631" s="446">
        <f t="shared" si="2144"/>
        <v>139044148</v>
      </c>
      <c r="FZ631" s="446">
        <f t="shared" si="2144"/>
        <v>154071194</v>
      </c>
      <c r="GA631" s="446">
        <f t="shared" si="2144"/>
        <v>25730370</v>
      </c>
      <c r="GB631" s="446"/>
      <c r="GC631" s="446"/>
      <c r="GD631" s="446"/>
      <c r="GE631" s="446"/>
      <c r="GF631" s="446"/>
      <c r="GG631" s="446"/>
      <c r="GH631" s="446"/>
      <c r="GI631" s="446"/>
      <c r="GJ631" s="446"/>
      <c r="GK631" s="446"/>
      <c r="GL631" s="446"/>
      <c r="GM631" s="446"/>
      <c r="GN631" s="446"/>
      <c r="GO631" s="446">
        <f t="shared" si="2145"/>
        <v>264120</v>
      </c>
      <c r="GP631" s="446">
        <f t="shared" si="2145"/>
        <v>411079</v>
      </c>
      <c r="GQ631" s="446">
        <f t="shared" si="2145"/>
        <v>0</v>
      </c>
      <c r="GR631" s="446">
        <f t="shared" si="2145"/>
        <v>15928676</v>
      </c>
      <c r="GS631" s="446">
        <f t="shared" si="2145"/>
        <v>10121054</v>
      </c>
      <c r="GT631" s="446">
        <f t="shared" si="2145"/>
        <v>1139000</v>
      </c>
      <c r="GU631" s="446">
        <f t="shared" si="2145"/>
        <v>32360835</v>
      </c>
      <c r="GV631" s="416"/>
      <c r="GW631" s="402"/>
      <c r="GX631" s="402"/>
      <c r="GY631" s="402"/>
      <c r="GZ631" s="402"/>
      <c r="HA631" s="402"/>
    </row>
    <row r="632" spans="1:209" ht="9.75" customHeight="1" x14ac:dyDescent="0.2">
      <c r="A632" s="417" t="str">
        <f t="shared" si="2118"/>
        <v>2018-19JANUARYR1F</v>
      </c>
      <c r="B632" s="458" t="str">
        <f t="shared" si="2135"/>
        <v>2018-19</v>
      </c>
      <c r="C632" s="402" t="s">
        <v>654</v>
      </c>
      <c r="D632" s="402" t="s">
        <v>663</v>
      </c>
      <c r="E632" s="402" t="s">
        <v>662</v>
      </c>
      <c r="F632" s="478" t="s">
        <v>458</v>
      </c>
      <c r="G632" s="478" t="s">
        <v>688</v>
      </c>
      <c r="H632" s="479">
        <v>2715</v>
      </c>
      <c r="I632" s="479">
        <v>1360</v>
      </c>
      <c r="J632" s="479">
        <v>11772</v>
      </c>
      <c r="K632" s="506">
        <v>9</v>
      </c>
      <c r="L632" s="506">
        <v>1</v>
      </c>
      <c r="M632" s="479" t="s">
        <v>152</v>
      </c>
      <c r="N632" s="506">
        <v>55</v>
      </c>
      <c r="O632" s="506">
        <v>108</v>
      </c>
      <c r="P632" s="479" t="s">
        <v>152</v>
      </c>
      <c r="Q632" s="479" t="s">
        <v>152</v>
      </c>
      <c r="R632" s="479" t="s">
        <v>152</v>
      </c>
      <c r="S632" s="479">
        <v>2015</v>
      </c>
      <c r="T632" s="479">
        <v>111</v>
      </c>
      <c r="U632" s="479">
        <v>85</v>
      </c>
      <c r="V632" s="479">
        <v>889</v>
      </c>
      <c r="W632" s="479">
        <v>707</v>
      </c>
      <c r="X632" s="479">
        <v>83</v>
      </c>
      <c r="Y632" s="479">
        <v>67746</v>
      </c>
      <c r="Z632" s="479">
        <v>610</v>
      </c>
      <c r="AA632" s="479">
        <v>1181</v>
      </c>
      <c r="AB632" s="479">
        <v>68892</v>
      </c>
      <c r="AC632" s="479">
        <v>810</v>
      </c>
      <c r="AD632" s="479">
        <v>1452</v>
      </c>
      <c r="AE632" s="479">
        <v>1117167</v>
      </c>
      <c r="AF632" s="479">
        <v>1257</v>
      </c>
      <c r="AG632" s="479">
        <v>2350</v>
      </c>
      <c r="AH632" s="479">
        <v>2756212</v>
      </c>
      <c r="AI632" s="479">
        <v>3898</v>
      </c>
      <c r="AJ632" s="479">
        <v>9197</v>
      </c>
      <c r="AK632" s="479">
        <v>560933</v>
      </c>
      <c r="AL632" s="479">
        <v>6758</v>
      </c>
      <c r="AM632" s="479">
        <v>16165</v>
      </c>
      <c r="AN632" s="479"/>
      <c r="AO632" s="479"/>
      <c r="AP632" s="479"/>
      <c r="AQ632" s="479"/>
      <c r="AR632" s="479"/>
      <c r="AS632" s="479"/>
      <c r="AT632" s="479">
        <v>120</v>
      </c>
      <c r="AU632" s="479">
        <v>1</v>
      </c>
      <c r="AV632" s="479">
        <v>7</v>
      </c>
      <c r="AW632" s="479">
        <v>15</v>
      </c>
      <c r="AX632" s="479">
        <v>4</v>
      </c>
      <c r="AY632" s="479">
        <v>108</v>
      </c>
      <c r="AZ632" s="479">
        <v>0</v>
      </c>
      <c r="BA632" s="479"/>
      <c r="BB632" s="479"/>
      <c r="BC632" s="479"/>
      <c r="BD632" s="479"/>
      <c r="BE632" s="479"/>
      <c r="BF632" s="479"/>
      <c r="BG632" s="479"/>
      <c r="BH632" s="479"/>
      <c r="BI632" s="479">
        <v>1236</v>
      </c>
      <c r="BJ632" s="479">
        <v>32</v>
      </c>
      <c r="BK632" s="479">
        <v>627</v>
      </c>
      <c r="BL632" s="479">
        <v>1895</v>
      </c>
      <c r="BM632" s="479">
        <v>167</v>
      </c>
      <c r="BN632" s="479">
        <v>147</v>
      </c>
      <c r="BO632" s="479">
        <v>123</v>
      </c>
      <c r="BP632" s="479">
        <v>109</v>
      </c>
      <c r="BQ632" s="479">
        <v>1052</v>
      </c>
      <c r="BR632" s="479">
        <v>957</v>
      </c>
      <c r="BS632" s="479">
        <v>852</v>
      </c>
      <c r="BT632" s="479">
        <v>751</v>
      </c>
      <c r="BU632" s="479">
        <v>95</v>
      </c>
      <c r="BV632" s="479">
        <v>86</v>
      </c>
      <c r="BW632" s="479"/>
      <c r="BX632" s="479"/>
      <c r="BY632" s="479"/>
      <c r="BZ632" s="479"/>
      <c r="CA632" s="479"/>
      <c r="CB632" s="479"/>
      <c r="CC632" s="479"/>
      <c r="CD632" s="479"/>
      <c r="CE632" s="479"/>
      <c r="CF632" s="479"/>
      <c r="CG632" s="479"/>
      <c r="CH632" s="479"/>
      <c r="CI632" s="479"/>
      <c r="CJ632" s="479"/>
      <c r="CK632" s="479"/>
      <c r="CL632" s="479"/>
      <c r="CM632" s="479"/>
      <c r="CN632" s="479"/>
      <c r="CO632" s="479"/>
      <c r="CP632" s="479"/>
      <c r="CQ632" s="479"/>
      <c r="CR632" s="479"/>
      <c r="CS632" s="479"/>
      <c r="CT632" s="479"/>
      <c r="CU632" s="479"/>
      <c r="CV632" s="479"/>
      <c r="CW632" s="479"/>
      <c r="CX632" s="479"/>
      <c r="CY632" s="479"/>
      <c r="CZ632" s="479"/>
      <c r="DA632" s="479"/>
      <c r="DB632" s="479"/>
      <c r="DC632" s="479"/>
      <c r="DD632" s="479"/>
      <c r="DE632" s="479"/>
      <c r="DF632" s="479"/>
      <c r="DG632" s="479"/>
      <c r="DH632" s="479"/>
      <c r="DI632" s="479"/>
      <c r="DJ632" s="479"/>
      <c r="DK632" s="479">
        <v>9</v>
      </c>
      <c r="DL632" s="479">
        <v>6141</v>
      </c>
      <c r="DM632" s="479">
        <v>682</v>
      </c>
      <c r="DN632" s="479">
        <v>1509</v>
      </c>
      <c r="DO632" s="479">
        <v>98</v>
      </c>
      <c r="DP632" s="479">
        <v>9090</v>
      </c>
      <c r="DQ632" s="479">
        <v>93</v>
      </c>
      <c r="DR632" s="479">
        <v>145</v>
      </c>
      <c r="DS632" s="479"/>
      <c r="DT632" s="479"/>
      <c r="DU632" s="479"/>
      <c r="DV632" s="479"/>
      <c r="DW632" s="479"/>
      <c r="DX632" s="479"/>
      <c r="DY632" s="479"/>
      <c r="DZ632" s="479"/>
      <c r="EA632" s="479"/>
      <c r="EB632" s="479"/>
      <c r="EC632" s="479"/>
      <c r="ED632" s="479"/>
      <c r="EE632" s="479"/>
      <c r="EF632" s="479"/>
      <c r="EG632" s="479" t="s">
        <v>152</v>
      </c>
      <c r="EH632" s="479" t="s">
        <v>152</v>
      </c>
      <c r="EI632" s="479">
        <v>1</v>
      </c>
      <c r="EJ632" s="479">
        <v>44</v>
      </c>
      <c r="EK632" s="479">
        <v>42</v>
      </c>
      <c r="EL632" s="479">
        <v>0</v>
      </c>
      <c r="EM632" s="479">
        <v>18</v>
      </c>
      <c r="EN632" s="479">
        <v>201673</v>
      </c>
      <c r="EO632" s="479">
        <v>4583</v>
      </c>
      <c r="EP632" s="479">
        <v>8692</v>
      </c>
      <c r="EQ632" s="479">
        <v>348218</v>
      </c>
      <c r="ER632" s="479">
        <v>8291</v>
      </c>
      <c r="ES632" s="479">
        <v>17031</v>
      </c>
      <c r="ET632" s="479">
        <v>0</v>
      </c>
      <c r="EU632" s="479">
        <v>0</v>
      </c>
      <c r="EV632" s="479">
        <v>0</v>
      </c>
      <c r="EW632" s="479">
        <v>104043</v>
      </c>
      <c r="EX632" s="479">
        <v>5780</v>
      </c>
      <c r="EY632" s="479">
        <v>13699</v>
      </c>
      <c r="EZ632" s="476"/>
      <c r="FA632" s="446">
        <f t="shared" si="2119"/>
        <v>1</v>
      </c>
      <c r="FB632" s="417">
        <f t="shared" si="2120"/>
        <v>2019</v>
      </c>
      <c r="FC632" s="448">
        <f t="shared" si="2121"/>
        <v>43466</v>
      </c>
      <c r="FD632" s="449">
        <f t="shared" si="2122"/>
        <v>31</v>
      </c>
      <c r="FE632" s="450"/>
      <c r="FF632" s="450"/>
      <c r="FG632" s="450"/>
      <c r="FH632" s="452">
        <f t="shared" si="2123"/>
        <v>1.5045045045045045</v>
      </c>
      <c r="FI632" s="452">
        <f t="shared" si="2124"/>
        <v>1.3243243243243243</v>
      </c>
      <c r="FJ632" s="452">
        <f t="shared" si="2125"/>
        <v>1.4470588235294117</v>
      </c>
      <c r="FK632" s="452">
        <f t="shared" si="2126"/>
        <v>1.2823529411764707</v>
      </c>
      <c r="FL632" s="452">
        <f t="shared" si="2127"/>
        <v>1.1833520809898763</v>
      </c>
      <c r="FM632" s="452">
        <f t="shared" si="2128"/>
        <v>1.076490438695163</v>
      </c>
      <c r="FN632" s="452">
        <f t="shared" si="2129"/>
        <v>1.2050919377652052</v>
      </c>
      <c r="FO632" s="452">
        <f t="shared" si="2130"/>
        <v>1.0622347949080622</v>
      </c>
      <c r="FP632" s="452">
        <f t="shared" si="2131"/>
        <v>1.1445783132530121</v>
      </c>
      <c r="FQ632" s="452">
        <f t="shared" si="2132"/>
        <v>1.036144578313253</v>
      </c>
      <c r="FR632" s="453"/>
      <c r="FS632" s="446">
        <f t="shared" si="2144"/>
        <v>1360</v>
      </c>
      <c r="FT632" s="446" t="str">
        <f t="shared" si="2144"/>
        <v>-</v>
      </c>
      <c r="FU632" s="446">
        <f t="shared" si="2144"/>
        <v>74800</v>
      </c>
      <c r="FV632" s="446">
        <f t="shared" si="2144"/>
        <v>146880</v>
      </c>
      <c r="FW632" s="446">
        <f t="shared" si="2144"/>
        <v>131091</v>
      </c>
      <c r="FX632" s="446">
        <f t="shared" si="2144"/>
        <v>123420</v>
      </c>
      <c r="FY632" s="446">
        <f t="shared" si="2144"/>
        <v>2089150</v>
      </c>
      <c r="FZ632" s="446">
        <f t="shared" si="2144"/>
        <v>6502279</v>
      </c>
      <c r="GA632" s="446">
        <f t="shared" si="2144"/>
        <v>1341695</v>
      </c>
      <c r="GB632" s="446"/>
      <c r="GC632" s="446"/>
      <c r="GD632" s="446"/>
      <c r="GE632" s="446"/>
      <c r="GF632" s="446"/>
      <c r="GG632" s="446"/>
      <c r="GH632" s="446"/>
      <c r="GI632" s="446"/>
      <c r="GJ632" s="446"/>
      <c r="GK632" s="446"/>
      <c r="GL632" s="446"/>
      <c r="GM632" s="446"/>
      <c r="GN632" s="446"/>
      <c r="GO632" s="446">
        <f t="shared" si="2145"/>
        <v>13581</v>
      </c>
      <c r="GP632" s="446">
        <f t="shared" si="2145"/>
        <v>14210</v>
      </c>
      <c r="GQ632" s="446">
        <f t="shared" si="2145"/>
        <v>0</v>
      </c>
      <c r="GR632" s="446">
        <f t="shared" si="2145"/>
        <v>382448</v>
      </c>
      <c r="GS632" s="446">
        <f t="shared" si="2145"/>
        <v>715302</v>
      </c>
      <c r="GT632" s="446">
        <f t="shared" si="2145"/>
        <v>0</v>
      </c>
      <c r="GU632" s="446">
        <f t="shared" si="2145"/>
        <v>246582</v>
      </c>
      <c r="GV632" s="416"/>
      <c r="GW632" s="402"/>
      <c r="GX632" s="402"/>
      <c r="GY632" s="402"/>
      <c r="GZ632" s="402"/>
      <c r="HA632" s="402"/>
    </row>
    <row r="633" spans="1:209" ht="9.75" customHeight="1" x14ac:dyDescent="0.2">
      <c r="A633" s="493" t="str">
        <f t="shared" si="2118"/>
        <v>2018-19JANUARYRRU</v>
      </c>
      <c r="B633" s="494" t="str">
        <f t="shared" si="2135"/>
        <v>2018-19</v>
      </c>
      <c r="C633" s="480" t="s">
        <v>654</v>
      </c>
      <c r="D633" s="480" t="s">
        <v>659</v>
      </c>
      <c r="E633" s="480" t="s">
        <v>467</v>
      </c>
      <c r="F633" s="495" t="s">
        <v>454</v>
      </c>
      <c r="G633" s="495" t="s">
        <v>689</v>
      </c>
      <c r="H633" s="496">
        <v>171966</v>
      </c>
      <c r="I633" s="496">
        <v>138775</v>
      </c>
      <c r="J633" s="496">
        <v>942013</v>
      </c>
      <c r="K633" s="507">
        <v>7</v>
      </c>
      <c r="L633" s="507">
        <v>0</v>
      </c>
      <c r="M633" s="496" t="s">
        <v>152</v>
      </c>
      <c r="N633" s="507">
        <v>52</v>
      </c>
      <c r="O633" s="507">
        <v>116</v>
      </c>
      <c r="P633" s="496" t="s">
        <v>152</v>
      </c>
      <c r="Q633" s="496" t="s">
        <v>152</v>
      </c>
      <c r="R633" s="496" t="s">
        <v>152</v>
      </c>
      <c r="S633" s="496">
        <v>108664</v>
      </c>
      <c r="T633" s="496">
        <v>12441</v>
      </c>
      <c r="U633" s="496">
        <v>9478</v>
      </c>
      <c r="V633" s="496">
        <v>60485</v>
      </c>
      <c r="W633" s="496">
        <v>19972</v>
      </c>
      <c r="X633" s="496">
        <v>1610</v>
      </c>
      <c r="Y633" s="496">
        <v>4738155</v>
      </c>
      <c r="Z633" s="496">
        <v>381</v>
      </c>
      <c r="AA633" s="496">
        <v>630</v>
      </c>
      <c r="AB633" s="496">
        <v>6635218</v>
      </c>
      <c r="AC633" s="496">
        <v>700</v>
      </c>
      <c r="AD633" s="496">
        <v>1212</v>
      </c>
      <c r="AE633" s="496">
        <v>78392824</v>
      </c>
      <c r="AF633" s="496">
        <v>1296</v>
      </c>
      <c r="AG633" s="496">
        <v>2769</v>
      </c>
      <c r="AH633" s="496">
        <v>78364425</v>
      </c>
      <c r="AI633" s="496">
        <v>3924</v>
      </c>
      <c r="AJ633" s="496">
        <v>9709</v>
      </c>
      <c r="AK633" s="496">
        <v>7011919</v>
      </c>
      <c r="AL633" s="496">
        <v>4355</v>
      </c>
      <c r="AM633" s="496">
        <v>10285</v>
      </c>
      <c r="AN633" s="496"/>
      <c r="AO633" s="496"/>
      <c r="AP633" s="496"/>
      <c r="AQ633" s="496"/>
      <c r="AR633" s="496"/>
      <c r="AS633" s="496"/>
      <c r="AT633" s="496">
        <v>7959</v>
      </c>
      <c r="AU633" s="496">
        <v>287</v>
      </c>
      <c r="AV633" s="496">
        <v>1338</v>
      </c>
      <c r="AW633" s="496">
        <v>6851</v>
      </c>
      <c r="AX633" s="496">
        <v>224</v>
      </c>
      <c r="AY633" s="496">
        <v>6110</v>
      </c>
      <c r="AZ633" s="496">
        <v>0</v>
      </c>
      <c r="BA633" s="496"/>
      <c r="BB633" s="496"/>
      <c r="BC633" s="496"/>
      <c r="BD633" s="496"/>
      <c r="BE633" s="496"/>
      <c r="BF633" s="496"/>
      <c r="BG633" s="496"/>
      <c r="BH633" s="496"/>
      <c r="BI633" s="496">
        <v>67107</v>
      </c>
      <c r="BJ633" s="496">
        <v>6855</v>
      </c>
      <c r="BK633" s="496">
        <v>26743</v>
      </c>
      <c r="BL633" s="496">
        <v>100705</v>
      </c>
      <c r="BM633" s="496">
        <v>32435</v>
      </c>
      <c r="BN633" s="496">
        <v>24950</v>
      </c>
      <c r="BO633" s="496">
        <v>24551</v>
      </c>
      <c r="BP633" s="496">
        <v>19112</v>
      </c>
      <c r="BQ633" s="496">
        <v>92710</v>
      </c>
      <c r="BR633" s="496">
        <v>69227</v>
      </c>
      <c r="BS633" s="496">
        <v>32462</v>
      </c>
      <c r="BT633" s="496">
        <v>22606</v>
      </c>
      <c r="BU633" s="496">
        <v>2217</v>
      </c>
      <c r="BV633" s="496">
        <v>1711</v>
      </c>
      <c r="BW633" s="496"/>
      <c r="BX633" s="496"/>
      <c r="BY633" s="496"/>
      <c r="BZ633" s="496"/>
      <c r="CA633" s="496"/>
      <c r="CB633" s="496"/>
      <c r="CC633" s="496"/>
      <c r="CD633" s="496"/>
      <c r="CE633" s="496"/>
      <c r="CF633" s="496"/>
      <c r="CG633" s="496"/>
      <c r="CH633" s="496"/>
      <c r="CI633" s="496"/>
      <c r="CJ633" s="496"/>
      <c r="CK633" s="496"/>
      <c r="CL633" s="496"/>
      <c r="CM633" s="496"/>
      <c r="CN633" s="496"/>
      <c r="CO633" s="496"/>
      <c r="CP633" s="496"/>
      <c r="CQ633" s="496"/>
      <c r="CR633" s="496"/>
      <c r="CS633" s="496"/>
      <c r="CT633" s="496"/>
      <c r="CU633" s="496"/>
      <c r="CV633" s="496"/>
      <c r="CW633" s="496"/>
      <c r="CX633" s="496"/>
      <c r="CY633" s="496"/>
      <c r="CZ633" s="496"/>
      <c r="DA633" s="496"/>
      <c r="DB633" s="496"/>
      <c r="DC633" s="496"/>
      <c r="DD633" s="496"/>
      <c r="DE633" s="496"/>
      <c r="DF633" s="496"/>
      <c r="DG633" s="496"/>
      <c r="DH633" s="496"/>
      <c r="DI633" s="496"/>
      <c r="DJ633" s="496"/>
      <c r="DK633" s="496">
        <v>0</v>
      </c>
      <c r="DL633" s="496">
        <v>0</v>
      </c>
      <c r="DM633" s="496">
        <v>0</v>
      </c>
      <c r="DN633" s="496">
        <v>0</v>
      </c>
      <c r="DO633" s="496">
        <v>7148</v>
      </c>
      <c r="DP633" s="496">
        <v>442294</v>
      </c>
      <c r="DQ633" s="496">
        <v>62</v>
      </c>
      <c r="DR633" s="496">
        <v>121</v>
      </c>
      <c r="DS633" s="496"/>
      <c r="DT633" s="496"/>
      <c r="DU633" s="496"/>
      <c r="DV633" s="496"/>
      <c r="DW633" s="496"/>
      <c r="DX633" s="496"/>
      <c r="DY633" s="496"/>
      <c r="DZ633" s="496"/>
      <c r="EA633" s="496"/>
      <c r="EB633" s="496"/>
      <c r="EC633" s="496"/>
      <c r="ED633" s="496"/>
      <c r="EE633" s="496"/>
      <c r="EF633" s="496"/>
      <c r="EG633" s="496" t="s">
        <v>152</v>
      </c>
      <c r="EH633" s="496" t="s">
        <v>152</v>
      </c>
      <c r="EI633" s="496">
        <v>32</v>
      </c>
      <c r="EJ633" s="496">
        <v>584</v>
      </c>
      <c r="EK633" s="496">
        <v>1484</v>
      </c>
      <c r="EL633" s="496">
        <v>60</v>
      </c>
      <c r="EM633" s="496">
        <v>1417</v>
      </c>
      <c r="EN633" s="496">
        <v>3942217</v>
      </c>
      <c r="EO633" s="496">
        <v>6750</v>
      </c>
      <c r="EP633" s="496">
        <v>13452</v>
      </c>
      <c r="EQ633" s="496">
        <v>11065103</v>
      </c>
      <c r="ER633" s="496">
        <v>7456</v>
      </c>
      <c r="ES633" s="496">
        <v>14394</v>
      </c>
      <c r="ET633" s="496">
        <v>529955</v>
      </c>
      <c r="EU633" s="496">
        <v>8833</v>
      </c>
      <c r="EV633" s="496">
        <v>14511</v>
      </c>
      <c r="EW633" s="496">
        <v>14150677</v>
      </c>
      <c r="EX633" s="496">
        <v>9986</v>
      </c>
      <c r="EY633" s="496">
        <v>17299</v>
      </c>
      <c r="EZ633" s="497"/>
      <c r="FA633" s="482">
        <f t="shared" si="2119"/>
        <v>1</v>
      </c>
      <c r="FB633" s="493">
        <f t="shared" si="2120"/>
        <v>2019</v>
      </c>
      <c r="FC633" s="498">
        <f t="shared" si="2121"/>
        <v>43466</v>
      </c>
      <c r="FD633" s="499">
        <f t="shared" si="2122"/>
        <v>31</v>
      </c>
      <c r="FE633" s="500"/>
      <c r="FF633" s="500"/>
      <c r="FG633" s="500"/>
      <c r="FH633" s="481">
        <f t="shared" si="2123"/>
        <v>2.6071055381400208</v>
      </c>
      <c r="FI633" s="481">
        <f t="shared" si="2124"/>
        <v>2.0054657985692468</v>
      </c>
      <c r="FJ633" s="481">
        <f t="shared" si="2125"/>
        <v>2.5903144123232749</v>
      </c>
      <c r="FK633" s="481">
        <f t="shared" si="2126"/>
        <v>2.0164591686009707</v>
      </c>
      <c r="FL633" s="481">
        <f t="shared" si="2127"/>
        <v>1.5327767215011987</v>
      </c>
      <c r="FM633" s="481">
        <f t="shared" si="2128"/>
        <v>1.1445317020748946</v>
      </c>
      <c r="FN633" s="481">
        <f t="shared" si="2129"/>
        <v>1.6253755257360305</v>
      </c>
      <c r="FO633" s="481">
        <f t="shared" si="2130"/>
        <v>1.1318846384938914</v>
      </c>
      <c r="FP633" s="481">
        <f t="shared" si="2131"/>
        <v>1.3770186335403727</v>
      </c>
      <c r="FQ633" s="481">
        <f t="shared" si="2132"/>
        <v>1.0627329192546584</v>
      </c>
      <c r="FR633" s="501"/>
      <c r="FS633" s="482">
        <f t="shared" ref="FS633:GA642" si="2146">IFERROR(HLOOKUP(FS$1,$H$5:$HA$10112,MATCH($A633,$A$5:$A$10112,0),0)*HLOOKUP(FS$2,$H$5:$HA$10112,MATCH($A633,$A$5:$A$10112,0),0),"-")</f>
        <v>0</v>
      </c>
      <c r="FT633" s="482" t="str">
        <f t="shared" si="2146"/>
        <v>-</v>
      </c>
      <c r="FU633" s="482">
        <f t="shared" si="2146"/>
        <v>7216300</v>
      </c>
      <c r="FV633" s="482">
        <f t="shared" si="2146"/>
        <v>16097900</v>
      </c>
      <c r="FW633" s="482">
        <f t="shared" si="2146"/>
        <v>7837830</v>
      </c>
      <c r="FX633" s="482">
        <f t="shared" si="2146"/>
        <v>11487336</v>
      </c>
      <c r="FY633" s="482">
        <f t="shared" si="2146"/>
        <v>167482965</v>
      </c>
      <c r="FZ633" s="482">
        <f t="shared" si="2146"/>
        <v>193908148</v>
      </c>
      <c r="GA633" s="482">
        <f t="shared" si="2146"/>
        <v>16558850</v>
      </c>
      <c r="GB633" s="482"/>
      <c r="GC633" s="482"/>
      <c r="GD633" s="482"/>
      <c r="GE633" s="482"/>
      <c r="GF633" s="482"/>
      <c r="GG633" s="482"/>
      <c r="GH633" s="482"/>
      <c r="GI633" s="482"/>
      <c r="GJ633" s="482"/>
      <c r="GK633" s="482"/>
      <c r="GL633" s="482"/>
      <c r="GM633" s="482"/>
      <c r="GN633" s="482"/>
      <c r="GO633" s="482">
        <f t="shared" ref="GO633:GU642" si="2147">IFERROR(HLOOKUP(GO$1,$H$5:$HA$10112,MATCH($A633,$A$5:$A$10112,0),0)*HLOOKUP(GO$2,$H$5:$HA$10112,MATCH($A633,$A$5:$A$10112,0),0),"-")</f>
        <v>0</v>
      </c>
      <c r="GP633" s="482">
        <f t="shared" si="2147"/>
        <v>864908</v>
      </c>
      <c r="GQ633" s="482">
        <f t="shared" si="2147"/>
        <v>0</v>
      </c>
      <c r="GR633" s="482">
        <f t="shared" si="2147"/>
        <v>7855968</v>
      </c>
      <c r="GS633" s="482">
        <f t="shared" si="2147"/>
        <v>21360696</v>
      </c>
      <c r="GT633" s="482">
        <f t="shared" si="2147"/>
        <v>870660</v>
      </c>
      <c r="GU633" s="482">
        <f t="shared" si="2147"/>
        <v>24512683</v>
      </c>
      <c r="GV633" s="502"/>
      <c r="GW633" s="402"/>
      <c r="GX633" s="402"/>
      <c r="GY633" s="402"/>
      <c r="GZ633" s="402"/>
      <c r="HA633" s="402"/>
    </row>
    <row r="634" spans="1:209" ht="9.75" customHeight="1" x14ac:dyDescent="0.2">
      <c r="A634" s="417" t="str">
        <f t="shared" si="2118"/>
        <v>2018-19JANUARYRX6</v>
      </c>
      <c r="B634" s="458" t="str">
        <f t="shared" si="2135"/>
        <v>2018-19</v>
      </c>
      <c r="C634" s="402" t="s">
        <v>654</v>
      </c>
      <c r="D634" s="402" t="s">
        <v>646</v>
      </c>
      <c r="E634" s="402" t="s">
        <v>645</v>
      </c>
      <c r="F634" s="478" t="s">
        <v>448</v>
      </c>
      <c r="G634" s="478" t="s">
        <v>690</v>
      </c>
      <c r="H634" s="479">
        <v>50094</v>
      </c>
      <c r="I634" s="479">
        <v>33060</v>
      </c>
      <c r="J634" s="479">
        <v>183472</v>
      </c>
      <c r="K634" s="506">
        <v>6</v>
      </c>
      <c r="L634" s="506">
        <v>1</v>
      </c>
      <c r="M634" s="479" t="s">
        <v>152</v>
      </c>
      <c r="N634" s="506">
        <v>19</v>
      </c>
      <c r="O634" s="506">
        <v>53</v>
      </c>
      <c r="P634" s="479" t="s">
        <v>152</v>
      </c>
      <c r="Q634" s="479" t="s">
        <v>152</v>
      </c>
      <c r="R634" s="479" t="s">
        <v>152</v>
      </c>
      <c r="S634" s="479">
        <v>37423</v>
      </c>
      <c r="T634" s="479">
        <v>2749</v>
      </c>
      <c r="U634" s="479">
        <v>1802</v>
      </c>
      <c r="V634" s="479">
        <v>21363</v>
      </c>
      <c r="W634" s="479">
        <v>8033</v>
      </c>
      <c r="X634" s="479">
        <v>414</v>
      </c>
      <c r="Y634" s="479">
        <v>1038081</v>
      </c>
      <c r="Z634" s="479">
        <v>378</v>
      </c>
      <c r="AA634" s="479">
        <v>654</v>
      </c>
      <c r="AB634" s="479">
        <v>839959</v>
      </c>
      <c r="AC634" s="479">
        <v>466</v>
      </c>
      <c r="AD634" s="479">
        <v>804</v>
      </c>
      <c r="AE634" s="479">
        <v>34485078</v>
      </c>
      <c r="AF634" s="479">
        <v>1614</v>
      </c>
      <c r="AG634" s="479">
        <v>3380</v>
      </c>
      <c r="AH634" s="479">
        <v>47617581</v>
      </c>
      <c r="AI634" s="479">
        <v>5928</v>
      </c>
      <c r="AJ634" s="479">
        <v>14556</v>
      </c>
      <c r="AK634" s="479">
        <v>2199083</v>
      </c>
      <c r="AL634" s="479">
        <v>5312</v>
      </c>
      <c r="AM634" s="479">
        <v>13538</v>
      </c>
      <c r="AN634" s="479"/>
      <c r="AO634" s="479"/>
      <c r="AP634" s="479"/>
      <c r="AQ634" s="479"/>
      <c r="AR634" s="479"/>
      <c r="AS634" s="479"/>
      <c r="AT634" s="479">
        <v>2004</v>
      </c>
      <c r="AU634" s="479">
        <v>63</v>
      </c>
      <c r="AV634" s="479">
        <v>517</v>
      </c>
      <c r="AW634" s="479">
        <v>3548</v>
      </c>
      <c r="AX634" s="479">
        <v>97</v>
      </c>
      <c r="AY634" s="479">
        <v>1327</v>
      </c>
      <c r="AZ634" s="479">
        <v>0</v>
      </c>
      <c r="BA634" s="479"/>
      <c r="BB634" s="479"/>
      <c r="BC634" s="479"/>
      <c r="BD634" s="479"/>
      <c r="BE634" s="479"/>
      <c r="BF634" s="479"/>
      <c r="BG634" s="479"/>
      <c r="BH634" s="479"/>
      <c r="BI634" s="479">
        <v>21924</v>
      </c>
      <c r="BJ634" s="479">
        <v>4047</v>
      </c>
      <c r="BK634" s="479">
        <v>9448</v>
      </c>
      <c r="BL634" s="479">
        <v>35419</v>
      </c>
      <c r="BM634" s="479">
        <v>5220</v>
      </c>
      <c r="BN634" s="479">
        <v>4271</v>
      </c>
      <c r="BO634" s="479">
        <v>3421</v>
      </c>
      <c r="BP634" s="479">
        <v>2804</v>
      </c>
      <c r="BQ634" s="479">
        <v>27320</v>
      </c>
      <c r="BR634" s="479">
        <v>23468</v>
      </c>
      <c r="BS634" s="479">
        <v>11987</v>
      </c>
      <c r="BT634" s="479">
        <v>7931</v>
      </c>
      <c r="BU634" s="479">
        <v>633</v>
      </c>
      <c r="BV634" s="479">
        <v>390</v>
      </c>
      <c r="BW634" s="479"/>
      <c r="BX634" s="479"/>
      <c r="BY634" s="479"/>
      <c r="BZ634" s="479"/>
      <c r="CA634" s="479"/>
      <c r="CB634" s="479"/>
      <c r="CC634" s="479"/>
      <c r="CD634" s="479"/>
      <c r="CE634" s="479"/>
      <c r="CF634" s="479"/>
      <c r="CG634" s="479"/>
      <c r="CH634" s="479"/>
      <c r="CI634" s="479"/>
      <c r="CJ634" s="479"/>
      <c r="CK634" s="479"/>
      <c r="CL634" s="479"/>
      <c r="CM634" s="479"/>
      <c r="CN634" s="479"/>
      <c r="CO634" s="479"/>
      <c r="CP634" s="479"/>
      <c r="CQ634" s="479"/>
      <c r="CR634" s="479"/>
      <c r="CS634" s="479"/>
      <c r="CT634" s="479"/>
      <c r="CU634" s="479"/>
      <c r="CV634" s="479"/>
      <c r="CW634" s="479"/>
      <c r="CX634" s="479"/>
      <c r="CY634" s="479"/>
      <c r="CZ634" s="479"/>
      <c r="DA634" s="479"/>
      <c r="DB634" s="479"/>
      <c r="DC634" s="479"/>
      <c r="DD634" s="479"/>
      <c r="DE634" s="479"/>
      <c r="DF634" s="479"/>
      <c r="DG634" s="479"/>
      <c r="DH634" s="479"/>
      <c r="DI634" s="479"/>
      <c r="DJ634" s="479"/>
      <c r="DK634" s="479">
        <v>98</v>
      </c>
      <c r="DL634" s="479">
        <v>37746</v>
      </c>
      <c r="DM634" s="479">
        <v>385</v>
      </c>
      <c r="DN634" s="479">
        <v>620</v>
      </c>
      <c r="DO634" s="479">
        <v>1623</v>
      </c>
      <c r="DP634" s="479">
        <v>48853</v>
      </c>
      <c r="DQ634" s="479">
        <v>30</v>
      </c>
      <c r="DR634" s="479">
        <v>59</v>
      </c>
      <c r="DS634" s="479"/>
      <c r="DT634" s="479"/>
      <c r="DU634" s="479"/>
      <c r="DV634" s="479"/>
      <c r="DW634" s="479"/>
      <c r="DX634" s="479"/>
      <c r="DY634" s="479"/>
      <c r="DZ634" s="479"/>
      <c r="EA634" s="479"/>
      <c r="EB634" s="479"/>
      <c r="EC634" s="479"/>
      <c r="ED634" s="479"/>
      <c r="EE634" s="479"/>
      <c r="EF634" s="479"/>
      <c r="EG634" s="479" t="s">
        <v>152</v>
      </c>
      <c r="EH634" s="479" t="s">
        <v>152</v>
      </c>
      <c r="EI634" s="479">
        <v>0</v>
      </c>
      <c r="EJ634" s="479">
        <v>0</v>
      </c>
      <c r="EK634" s="479">
        <v>1358</v>
      </c>
      <c r="EL634" s="479">
        <v>0</v>
      </c>
      <c r="EM634" s="479">
        <v>65</v>
      </c>
      <c r="EN634" s="479">
        <v>0</v>
      </c>
      <c r="EO634" s="479">
        <v>0</v>
      </c>
      <c r="EP634" s="479">
        <v>0</v>
      </c>
      <c r="EQ634" s="479">
        <v>12305422</v>
      </c>
      <c r="ER634" s="479">
        <v>9061</v>
      </c>
      <c r="ES634" s="479">
        <v>20405</v>
      </c>
      <c r="ET634" s="479">
        <v>0</v>
      </c>
      <c r="EU634" s="479">
        <v>0</v>
      </c>
      <c r="EV634" s="479">
        <v>0</v>
      </c>
      <c r="EW634" s="479">
        <v>869603</v>
      </c>
      <c r="EX634" s="479">
        <v>13379</v>
      </c>
      <c r="EY634" s="479">
        <v>30871</v>
      </c>
      <c r="EZ634" s="476"/>
      <c r="FA634" s="446">
        <f t="shared" si="2119"/>
        <v>1</v>
      </c>
      <c r="FB634" s="417">
        <f t="shared" si="2120"/>
        <v>2019</v>
      </c>
      <c r="FC634" s="448">
        <f t="shared" si="2121"/>
        <v>43466</v>
      </c>
      <c r="FD634" s="449">
        <f t="shared" si="2122"/>
        <v>31</v>
      </c>
      <c r="FE634" s="450"/>
      <c r="FF634" s="450"/>
      <c r="FG634" s="450"/>
      <c r="FH634" s="452">
        <f t="shared" si="2123"/>
        <v>1.8988723172062567</v>
      </c>
      <c r="FI634" s="452">
        <f t="shared" si="2124"/>
        <v>1.5536558748635867</v>
      </c>
      <c r="FJ634" s="452">
        <f t="shared" si="2125"/>
        <v>1.8984461709211986</v>
      </c>
      <c r="FK634" s="452">
        <f t="shared" si="2126"/>
        <v>1.5560488346281909</v>
      </c>
      <c r="FL634" s="452">
        <f t="shared" si="2127"/>
        <v>1.2788466039413939</v>
      </c>
      <c r="FM634" s="452">
        <f t="shared" si="2128"/>
        <v>1.0985348499742547</v>
      </c>
      <c r="FN634" s="452">
        <f t="shared" si="2129"/>
        <v>1.4922195941740322</v>
      </c>
      <c r="FO634" s="452">
        <f t="shared" si="2130"/>
        <v>0.98730237769202045</v>
      </c>
      <c r="FP634" s="452">
        <f t="shared" si="2131"/>
        <v>1.5289855072463767</v>
      </c>
      <c r="FQ634" s="452">
        <f t="shared" si="2132"/>
        <v>0.94202898550724634</v>
      </c>
      <c r="FR634" s="453"/>
      <c r="FS634" s="446">
        <f t="shared" si="2146"/>
        <v>33060</v>
      </c>
      <c r="FT634" s="446" t="str">
        <f t="shared" si="2146"/>
        <v>-</v>
      </c>
      <c r="FU634" s="446">
        <f t="shared" si="2146"/>
        <v>628140</v>
      </c>
      <c r="FV634" s="446">
        <f t="shared" si="2146"/>
        <v>1752180</v>
      </c>
      <c r="FW634" s="446">
        <f t="shared" si="2146"/>
        <v>1797846</v>
      </c>
      <c r="FX634" s="446">
        <f t="shared" si="2146"/>
        <v>1448808</v>
      </c>
      <c r="FY634" s="446">
        <f t="shared" si="2146"/>
        <v>72206940</v>
      </c>
      <c r="FZ634" s="446">
        <f t="shared" si="2146"/>
        <v>116928348</v>
      </c>
      <c r="GA634" s="446">
        <f t="shared" si="2146"/>
        <v>5604732</v>
      </c>
      <c r="GB634" s="446"/>
      <c r="GC634" s="446"/>
      <c r="GD634" s="446"/>
      <c r="GE634" s="446"/>
      <c r="GF634" s="446"/>
      <c r="GG634" s="446"/>
      <c r="GH634" s="446"/>
      <c r="GI634" s="446"/>
      <c r="GJ634" s="446"/>
      <c r="GK634" s="446"/>
      <c r="GL634" s="446"/>
      <c r="GM634" s="446"/>
      <c r="GN634" s="446"/>
      <c r="GO634" s="446">
        <f t="shared" si="2147"/>
        <v>60760</v>
      </c>
      <c r="GP634" s="446">
        <f t="shared" si="2147"/>
        <v>95757</v>
      </c>
      <c r="GQ634" s="446">
        <f t="shared" si="2147"/>
        <v>0</v>
      </c>
      <c r="GR634" s="446">
        <f t="shared" si="2147"/>
        <v>0</v>
      </c>
      <c r="GS634" s="446">
        <f t="shared" si="2147"/>
        <v>27709990</v>
      </c>
      <c r="GT634" s="446">
        <f t="shared" si="2147"/>
        <v>0</v>
      </c>
      <c r="GU634" s="446">
        <f t="shared" si="2147"/>
        <v>2006615</v>
      </c>
      <c r="GV634" s="416"/>
      <c r="GW634" s="402"/>
      <c r="GX634" s="402"/>
      <c r="GY634" s="402"/>
      <c r="GZ634" s="402"/>
      <c r="HA634" s="402"/>
    </row>
    <row r="635" spans="1:209" ht="9.75" customHeight="1" x14ac:dyDescent="0.2">
      <c r="A635" s="417" t="str">
        <f t="shared" ref="A635:A698" si="2148">B635&amp;C635&amp;F635</f>
        <v>2018-19JANUARYRX7</v>
      </c>
      <c r="B635" s="458" t="str">
        <f t="shared" si="2135"/>
        <v>2018-19</v>
      </c>
      <c r="C635" s="402" t="s">
        <v>654</v>
      </c>
      <c r="D635" s="402" t="s">
        <v>649</v>
      </c>
      <c r="E635" s="402" t="s">
        <v>462</v>
      </c>
      <c r="F635" s="478" t="s">
        <v>449</v>
      </c>
      <c r="G635" s="478" t="s">
        <v>691</v>
      </c>
      <c r="H635" s="479">
        <v>133555</v>
      </c>
      <c r="I635" s="479">
        <v>107917</v>
      </c>
      <c r="J635" s="479">
        <v>849948</v>
      </c>
      <c r="K635" s="506">
        <v>8</v>
      </c>
      <c r="L635" s="506">
        <v>1</v>
      </c>
      <c r="M635" s="479" t="s">
        <v>152</v>
      </c>
      <c r="N635" s="506">
        <v>58</v>
      </c>
      <c r="O635" s="506">
        <v>117</v>
      </c>
      <c r="P635" s="479" t="s">
        <v>152</v>
      </c>
      <c r="Q635" s="479" t="s">
        <v>152</v>
      </c>
      <c r="R635" s="479" t="s">
        <v>152</v>
      </c>
      <c r="S635" s="479">
        <v>100886</v>
      </c>
      <c r="T635" s="479">
        <v>9571</v>
      </c>
      <c r="U635" s="479">
        <v>6835</v>
      </c>
      <c r="V635" s="479">
        <v>53757</v>
      </c>
      <c r="W635" s="479">
        <v>20506</v>
      </c>
      <c r="X635" s="479">
        <v>3992</v>
      </c>
      <c r="Y635" s="479">
        <v>4505629</v>
      </c>
      <c r="Z635" s="479">
        <v>471</v>
      </c>
      <c r="AA635" s="479">
        <v>786</v>
      </c>
      <c r="AB635" s="479">
        <v>4491830</v>
      </c>
      <c r="AC635" s="479">
        <v>657</v>
      </c>
      <c r="AD635" s="479">
        <v>1116</v>
      </c>
      <c r="AE635" s="479">
        <v>85150552</v>
      </c>
      <c r="AF635" s="479">
        <v>1584</v>
      </c>
      <c r="AG635" s="479">
        <v>3418</v>
      </c>
      <c r="AH635" s="479">
        <v>95475512</v>
      </c>
      <c r="AI635" s="479">
        <v>4656</v>
      </c>
      <c r="AJ635" s="479">
        <v>11047</v>
      </c>
      <c r="AK635" s="479">
        <v>24385765</v>
      </c>
      <c r="AL635" s="479">
        <v>6109</v>
      </c>
      <c r="AM635" s="479">
        <v>13166</v>
      </c>
      <c r="AN635" s="479"/>
      <c r="AO635" s="479"/>
      <c r="AP635" s="479"/>
      <c r="AQ635" s="479"/>
      <c r="AR635" s="479"/>
      <c r="AS635" s="479"/>
      <c r="AT635" s="479">
        <v>7642</v>
      </c>
      <c r="AU635" s="479">
        <v>526</v>
      </c>
      <c r="AV635" s="479">
        <v>4613</v>
      </c>
      <c r="AW635" s="479">
        <v>6103</v>
      </c>
      <c r="AX635" s="479">
        <v>334</v>
      </c>
      <c r="AY635" s="479">
        <v>2169</v>
      </c>
      <c r="AZ635" s="479">
        <v>0</v>
      </c>
      <c r="BA635" s="479"/>
      <c r="BB635" s="479"/>
      <c r="BC635" s="479"/>
      <c r="BD635" s="479"/>
      <c r="BE635" s="479"/>
      <c r="BF635" s="479"/>
      <c r="BG635" s="479"/>
      <c r="BH635" s="479"/>
      <c r="BI635" s="479">
        <v>61819</v>
      </c>
      <c r="BJ635" s="479">
        <v>5774</v>
      </c>
      <c r="BK635" s="479">
        <v>25651</v>
      </c>
      <c r="BL635" s="479">
        <v>93244</v>
      </c>
      <c r="BM635" s="479">
        <v>20152</v>
      </c>
      <c r="BN635" s="479">
        <v>15991</v>
      </c>
      <c r="BO635" s="479">
        <v>14176</v>
      </c>
      <c r="BP635" s="479">
        <v>11427</v>
      </c>
      <c r="BQ635" s="479">
        <v>68468</v>
      </c>
      <c r="BR635" s="479">
        <v>57347</v>
      </c>
      <c r="BS635" s="479">
        <v>28380</v>
      </c>
      <c r="BT635" s="479">
        <v>21808</v>
      </c>
      <c r="BU635" s="479">
        <v>5001</v>
      </c>
      <c r="BV635" s="479">
        <v>4257</v>
      </c>
      <c r="BW635" s="479"/>
      <c r="BX635" s="479"/>
      <c r="BY635" s="479"/>
      <c r="BZ635" s="479"/>
      <c r="CA635" s="479"/>
      <c r="CB635" s="479"/>
      <c r="CC635" s="479"/>
      <c r="CD635" s="479"/>
      <c r="CE635" s="479"/>
      <c r="CF635" s="479"/>
      <c r="CG635" s="479"/>
      <c r="CH635" s="479"/>
      <c r="CI635" s="479"/>
      <c r="CJ635" s="479"/>
      <c r="CK635" s="479"/>
      <c r="CL635" s="479"/>
      <c r="CM635" s="479"/>
      <c r="CN635" s="479"/>
      <c r="CO635" s="479"/>
      <c r="CP635" s="479"/>
      <c r="CQ635" s="479"/>
      <c r="CR635" s="479"/>
      <c r="CS635" s="479"/>
      <c r="CT635" s="479"/>
      <c r="CU635" s="479"/>
      <c r="CV635" s="479"/>
      <c r="CW635" s="479"/>
      <c r="CX635" s="479"/>
      <c r="CY635" s="479"/>
      <c r="CZ635" s="479"/>
      <c r="DA635" s="479"/>
      <c r="DB635" s="479"/>
      <c r="DC635" s="479"/>
      <c r="DD635" s="479"/>
      <c r="DE635" s="479"/>
      <c r="DF635" s="479"/>
      <c r="DG635" s="479"/>
      <c r="DH635" s="479"/>
      <c r="DI635" s="479"/>
      <c r="DJ635" s="479"/>
      <c r="DK635" s="479">
        <v>0</v>
      </c>
      <c r="DL635" s="479">
        <v>0</v>
      </c>
      <c r="DM635" s="479">
        <v>0</v>
      </c>
      <c r="DN635" s="479">
        <v>0</v>
      </c>
      <c r="DO635" s="479">
        <v>5423</v>
      </c>
      <c r="DP635" s="479">
        <v>186243</v>
      </c>
      <c r="DQ635" s="479">
        <v>34</v>
      </c>
      <c r="DR635" s="479">
        <v>67</v>
      </c>
      <c r="DS635" s="479"/>
      <c r="DT635" s="479"/>
      <c r="DU635" s="479"/>
      <c r="DV635" s="479"/>
      <c r="DW635" s="479"/>
      <c r="DX635" s="479"/>
      <c r="DY635" s="479"/>
      <c r="DZ635" s="479"/>
      <c r="EA635" s="479"/>
      <c r="EB635" s="479"/>
      <c r="EC635" s="479"/>
      <c r="ED635" s="479"/>
      <c r="EE635" s="479"/>
      <c r="EF635" s="479"/>
      <c r="EG635" s="479" t="s">
        <v>152</v>
      </c>
      <c r="EH635" s="479" t="s">
        <v>152</v>
      </c>
      <c r="EI635" s="479">
        <v>564</v>
      </c>
      <c r="EJ635" s="479">
        <v>1645</v>
      </c>
      <c r="EK635" s="479">
        <v>1080</v>
      </c>
      <c r="EL635" s="479">
        <v>59</v>
      </c>
      <c r="EM635" s="479">
        <v>1389</v>
      </c>
      <c r="EN635" s="479">
        <v>7901209</v>
      </c>
      <c r="EO635" s="479">
        <v>4803</v>
      </c>
      <c r="EP635" s="479">
        <v>10187</v>
      </c>
      <c r="EQ635" s="479">
        <v>5442910</v>
      </c>
      <c r="ER635" s="479">
        <v>5040</v>
      </c>
      <c r="ES635" s="479">
        <v>10830</v>
      </c>
      <c r="ET635" s="479">
        <v>497542</v>
      </c>
      <c r="EU635" s="479">
        <v>8433</v>
      </c>
      <c r="EV635" s="479">
        <v>18391</v>
      </c>
      <c r="EW635" s="479">
        <v>9766075</v>
      </c>
      <c r="EX635" s="479">
        <v>7031</v>
      </c>
      <c r="EY635" s="479">
        <v>14501</v>
      </c>
      <c r="EZ635" s="476"/>
      <c r="FA635" s="446">
        <f t="shared" ref="FA635:FA698" si="2149">MONTH(1&amp;C635)</f>
        <v>1</v>
      </c>
      <c r="FB635" s="417">
        <f t="shared" ref="FB635:FB698" si="2150">LEFT($B635,4)+IF(FA635&lt;4,1,0)</f>
        <v>2019</v>
      </c>
      <c r="FC635" s="448">
        <f t="shared" ref="FC635:FC698" si="2151">DATE($FB635,$FA635,1)</f>
        <v>43466</v>
      </c>
      <c r="FD635" s="449">
        <f t="shared" ref="FD635:FD698" si="2152">DAY(EOMONTH($FC635,0))</f>
        <v>31</v>
      </c>
      <c r="FE635" s="450"/>
      <c r="FF635" s="450"/>
      <c r="FG635" s="450"/>
      <c r="FH635" s="452">
        <f t="shared" ref="FH635:FH698" si="2153">IFERROR(BM635/HLOOKUP(FH$3,$T$5:$X$10112,ROW()-4,0),"-")</f>
        <v>2.1055271131543205</v>
      </c>
      <c r="FI635" s="452">
        <f t="shared" ref="FI635:FI698" si="2154">IFERROR(BN635/HLOOKUP(FI$3,$T$5:$X$10112,ROW()-4,0),"-")</f>
        <v>1.6707763034165708</v>
      </c>
      <c r="FJ635" s="452">
        <f t="shared" ref="FJ635:FJ698" si="2155">IFERROR(BO635/HLOOKUP(FJ$3,$T$5:$X$10112,ROW()-4,0),"-")</f>
        <v>2.0740307242136065</v>
      </c>
      <c r="FK635" s="452">
        <f t="shared" ref="FK635:FK698" si="2156">IFERROR(BP635/HLOOKUP(FK$3,$T$5:$X$10112,ROW()-4,0),"-")</f>
        <v>1.6718361375274324</v>
      </c>
      <c r="FL635" s="452">
        <f t="shared" ref="FL635:FL698" si="2157">IFERROR(BQ635/HLOOKUP(FL$3,$T$5:$X$10112,ROW()-4,0),"-")</f>
        <v>1.2736573841546217</v>
      </c>
      <c r="FM635" s="452">
        <f t="shared" ref="FM635:FM698" si="2158">IFERROR(BR635/HLOOKUP(FM$3,$T$5:$X$10112,ROW()-4,0),"-")</f>
        <v>1.0667820004836579</v>
      </c>
      <c r="FN635" s="452">
        <f t="shared" ref="FN635:FN698" si="2159">IFERROR(BS635/HLOOKUP(FN$3,$T$5:$X$10112,ROW()-4,0),"-")</f>
        <v>1.3839851750707111</v>
      </c>
      <c r="FO635" s="452">
        <f t="shared" ref="FO635:FO698" si="2160">IFERROR(BT635/HLOOKUP(FO$3,$T$5:$X$10112,ROW()-4,0),"-")</f>
        <v>1.0634936116258655</v>
      </c>
      <c r="FP635" s="452">
        <f t="shared" ref="FP635:FP698" si="2161">IFERROR(BU635/HLOOKUP(FP$3,$T$5:$X$10112,ROW()-4,0),"-")</f>
        <v>1.2527555110220441</v>
      </c>
      <c r="FQ635" s="452">
        <f t="shared" ref="FQ635:FQ698" si="2162">IFERROR(BV635/HLOOKUP(FQ$3,$T$5:$X$10112,ROW()-4,0),"-")</f>
        <v>1.066382765531062</v>
      </c>
      <c r="FR635" s="453"/>
      <c r="FS635" s="446">
        <f t="shared" si="2146"/>
        <v>107917</v>
      </c>
      <c r="FT635" s="446" t="str">
        <f t="shared" si="2146"/>
        <v>-</v>
      </c>
      <c r="FU635" s="446">
        <f t="shared" si="2146"/>
        <v>6259186</v>
      </c>
      <c r="FV635" s="446">
        <f t="shared" si="2146"/>
        <v>12626289</v>
      </c>
      <c r="FW635" s="446">
        <f t="shared" si="2146"/>
        <v>7522806</v>
      </c>
      <c r="FX635" s="446">
        <f t="shared" si="2146"/>
        <v>7627860</v>
      </c>
      <c r="FY635" s="446">
        <f t="shared" si="2146"/>
        <v>183741426</v>
      </c>
      <c r="FZ635" s="446">
        <f t="shared" si="2146"/>
        <v>226529782</v>
      </c>
      <c r="GA635" s="446">
        <f t="shared" si="2146"/>
        <v>52558672</v>
      </c>
      <c r="GB635" s="446"/>
      <c r="GC635" s="446"/>
      <c r="GD635" s="446"/>
      <c r="GE635" s="446"/>
      <c r="GF635" s="446"/>
      <c r="GG635" s="446"/>
      <c r="GH635" s="446"/>
      <c r="GI635" s="446"/>
      <c r="GJ635" s="446"/>
      <c r="GK635" s="446"/>
      <c r="GL635" s="446"/>
      <c r="GM635" s="446"/>
      <c r="GN635" s="446"/>
      <c r="GO635" s="446">
        <f t="shared" si="2147"/>
        <v>0</v>
      </c>
      <c r="GP635" s="446">
        <f t="shared" si="2147"/>
        <v>363341</v>
      </c>
      <c r="GQ635" s="446">
        <f t="shared" si="2147"/>
        <v>0</v>
      </c>
      <c r="GR635" s="446">
        <f t="shared" si="2147"/>
        <v>16757615</v>
      </c>
      <c r="GS635" s="446">
        <f t="shared" si="2147"/>
        <v>11696400</v>
      </c>
      <c r="GT635" s="446">
        <f t="shared" si="2147"/>
        <v>1085069</v>
      </c>
      <c r="GU635" s="446">
        <f t="shared" si="2147"/>
        <v>20141889</v>
      </c>
      <c r="GV635" s="416"/>
      <c r="GW635" s="402"/>
      <c r="GX635" s="402"/>
      <c r="GY635" s="402"/>
      <c r="GZ635" s="402"/>
      <c r="HA635" s="402"/>
    </row>
    <row r="636" spans="1:209" ht="9.75" customHeight="1" x14ac:dyDescent="0.2">
      <c r="A636" s="493" t="str">
        <f t="shared" si="2148"/>
        <v>2018-19JANUARYRYE</v>
      </c>
      <c r="B636" s="494" t="str">
        <f t="shared" si="2135"/>
        <v>2018-19</v>
      </c>
      <c r="C636" s="480" t="s">
        <v>654</v>
      </c>
      <c r="D636" s="480" t="s">
        <v>663</v>
      </c>
      <c r="E636" s="480" t="s">
        <v>662</v>
      </c>
      <c r="F636" s="495" t="s">
        <v>456</v>
      </c>
      <c r="G636" s="495" t="s">
        <v>692</v>
      </c>
      <c r="H636" s="496">
        <v>69573</v>
      </c>
      <c r="I636" s="496">
        <v>41298</v>
      </c>
      <c r="J636" s="496">
        <v>249459</v>
      </c>
      <c r="K636" s="507">
        <v>6</v>
      </c>
      <c r="L636" s="507">
        <v>3</v>
      </c>
      <c r="M636" s="496" t="s">
        <v>152</v>
      </c>
      <c r="N636" s="507">
        <v>18</v>
      </c>
      <c r="O636" s="507">
        <v>74</v>
      </c>
      <c r="P636" s="496" t="s">
        <v>152</v>
      </c>
      <c r="Q636" s="496" t="s">
        <v>152</v>
      </c>
      <c r="R636" s="496" t="s">
        <v>152</v>
      </c>
      <c r="S636" s="496">
        <v>50905</v>
      </c>
      <c r="T636" s="496">
        <v>2605</v>
      </c>
      <c r="U636" s="496">
        <v>1638</v>
      </c>
      <c r="V636" s="496">
        <v>25106</v>
      </c>
      <c r="W636" s="496">
        <v>15303</v>
      </c>
      <c r="X636" s="496">
        <v>908</v>
      </c>
      <c r="Y636" s="496">
        <v>1055142</v>
      </c>
      <c r="Z636" s="496">
        <v>405</v>
      </c>
      <c r="AA636" s="496">
        <v>720</v>
      </c>
      <c r="AB636" s="496">
        <v>951163</v>
      </c>
      <c r="AC636" s="496">
        <v>581</v>
      </c>
      <c r="AD636" s="496">
        <v>1052</v>
      </c>
      <c r="AE636" s="496">
        <v>24795271</v>
      </c>
      <c r="AF636" s="496">
        <v>988</v>
      </c>
      <c r="AG636" s="496">
        <v>1957</v>
      </c>
      <c r="AH636" s="496">
        <v>45620706</v>
      </c>
      <c r="AI636" s="496">
        <v>2981</v>
      </c>
      <c r="AJ636" s="496">
        <v>6953</v>
      </c>
      <c r="AK636" s="496">
        <v>4104249</v>
      </c>
      <c r="AL636" s="496">
        <v>4520</v>
      </c>
      <c r="AM636" s="496">
        <v>10005</v>
      </c>
      <c r="AN636" s="496"/>
      <c r="AO636" s="496"/>
      <c r="AP636" s="496"/>
      <c r="AQ636" s="496"/>
      <c r="AR636" s="496"/>
      <c r="AS636" s="496"/>
      <c r="AT636" s="496">
        <v>2991</v>
      </c>
      <c r="AU636" s="496">
        <v>25</v>
      </c>
      <c r="AV636" s="496">
        <v>146</v>
      </c>
      <c r="AW636" s="496">
        <v>350</v>
      </c>
      <c r="AX636" s="496">
        <v>182</v>
      </c>
      <c r="AY636" s="496">
        <v>2638</v>
      </c>
      <c r="AZ636" s="496">
        <v>0</v>
      </c>
      <c r="BA636" s="496"/>
      <c r="BB636" s="496"/>
      <c r="BC636" s="496"/>
      <c r="BD636" s="496"/>
      <c r="BE636" s="496"/>
      <c r="BF636" s="496"/>
      <c r="BG636" s="496"/>
      <c r="BH636" s="496"/>
      <c r="BI636" s="496">
        <v>27476</v>
      </c>
      <c r="BJ636" s="496">
        <v>3553</v>
      </c>
      <c r="BK636" s="496">
        <v>16885</v>
      </c>
      <c r="BL636" s="496">
        <v>47914</v>
      </c>
      <c r="BM636" s="496">
        <v>5269</v>
      </c>
      <c r="BN636" s="496">
        <v>4001</v>
      </c>
      <c r="BO636" s="496">
        <v>3320</v>
      </c>
      <c r="BP636" s="496">
        <v>2554</v>
      </c>
      <c r="BQ636" s="496">
        <v>33950</v>
      </c>
      <c r="BR636" s="496">
        <v>27658</v>
      </c>
      <c r="BS636" s="496">
        <v>22258</v>
      </c>
      <c r="BT636" s="496">
        <v>17266</v>
      </c>
      <c r="BU636" s="496">
        <v>1362</v>
      </c>
      <c r="BV636" s="496">
        <v>1023</v>
      </c>
      <c r="BW636" s="496"/>
      <c r="BX636" s="496"/>
      <c r="BY636" s="496"/>
      <c r="BZ636" s="496"/>
      <c r="CA636" s="496"/>
      <c r="CB636" s="496"/>
      <c r="CC636" s="496"/>
      <c r="CD636" s="496"/>
      <c r="CE636" s="496"/>
      <c r="CF636" s="496"/>
      <c r="CG636" s="496"/>
      <c r="CH636" s="496"/>
      <c r="CI636" s="496"/>
      <c r="CJ636" s="496"/>
      <c r="CK636" s="496"/>
      <c r="CL636" s="496"/>
      <c r="CM636" s="496"/>
      <c r="CN636" s="496"/>
      <c r="CO636" s="496"/>
      <c r="CP636" s="496"/>
      <c r="CQ636" s="496"/>
      <c r="CR636" s="496"/>
      <c r="CS636" s="496"/>
      <c r="CT636" s="496"/>
      <c r="CU636" s="496"/>
      <c r="CV636" s="496"/>
      <c r="CW636" s="496"/>
      <c r="CX636" s="496"/>
      <c r="CY636" s="496"/>
      <c r="CZ636" s="496"/>
      <c r="DA636" s="496"/>
      <c r="DB636" s="496"/>
      <c r="DC636" s="496"/>
      <c r="DD636" s="496"/>
      <c r="DE636" s="496"/>
      <c r="DF636" s="496"/>
      <c r="DG636" s="496"/>
      <c r="DH636" s="496"/>
      <c r="DI636" s="496"/>
      <c r="DJ636" s="496"/>
      <c r="DK636" s="496">
        <v>183</v>
      </c>
      <c r="DL636" s="496">
        <v>51235</v>
      </c>
      <c r="DM636" s="496">
        <v>280</v>
      </c>
      <c r="DN636" s="496">
        <v>460</v>
      </c>
      <c r="DO636" s="496">
        <v>2094</v>
      </c>
      <c r="DP636" s="496">
        <v>75771</v>
      </c>
      <c r="DQ636" s="496">
        <v>36</v>
      </c>
      <c r="DR636" s="496">
        <v>72</v>
      </c>
      <c r="DS636" s="496"/>
      <c r="DT636" s="496"/>
      <c r="DU636" s="496"/>
      <c r="DV636" s="496"/>
      <c r="DW636" s="496"/>
      <c r="DX636" s="496"/>
      <c r="DY636" s="496"/>
      <c r="DZ636" s="496"/>
      <c r="EA636" s="496"/>
      <c r="EB636" s="496"/>
      <c r="EC636" s="496"/>
      <c r="ED636" s="496"/>
      <c r="EE636" s="496"/>
      <c r="EF636" s="496"/>
      <c r="EG636" s="496" t="s">
        <v>152</v>
      </c>
      <c r="EH636" s="496" t="s">
        <v>152</v>
      </c>
      <c r="EI636" s="496">
        <v>3</v>
      </c>
      <c r="EJ636" s="496">
        <v>2212</v>
      </c>
      <c r="EK636" s="496">
        <v>1371</v>
      </c>
      <c r="EL636" s="496">
        <v>0</v>
      </c>
      <c r="EM636" s="496">
        <v>406</v>
      </c>
      <c r="EN636" s="496">
        <v>6113070</v>
      </c>
      <c r="EO636" s="496">
        <v>2764</v>
      </c>
      <c r="EP636" s="496">
        <v>4879</v>
      </c>
      <c r="EQ636" s="496">
        <v>7699891</v>
      </c>
      <c r="ER636" s="496">
        <v>5616</v>
      </c>
      <c r="ES636" s="496">
        <v>9938</v>
      </c>
      <c r="ET636" s="496">
        <v>0</v>
      </c>
      <c r="EU636" s="496">
        <v>0</v>
      </c>
      <c r="EV636" s="496">
        <v>0</v>
      </c>
      <c r="EW636" s="496">
        <v>3444091</v>
      </c>
      <c r="EX636" s="496">
        <v>8483</v>
      </c>
      <c r="EY636" s="496">
        <v>16875</v>
      </c>
      <c r="EZ636" s="497"/>
      <c r="FA636" s="482">
        <f t="shared" si="2149"/>
        <v>1</v>
      </c>
      <c r="FB636" s="493">
        <f t="shared" si="2150"/>
        <v>2019</v>
      </c>
      <c r="FC636" s="498">
        <f t="shared" si="2151"/>
        <v>43466</v>
      </c>
      <c r="FD636" s="499">
        <f t="shared" si="2152"/>
        <v>31</v>
      </c>
      <c r="FE636" s="500"/>
      <c r="FF636" s="500"/>
      <c r="FG636" s="500"/>
      <c r="FH636" s="481">
        <f t="shared" si="2153"/>
        <v>2.022648752399232</v>
      </c>
      <c r="FI636" s="481">
        <f t="shared" si="2154"/>
        <v>1.5358925143953934</v>
      </c>
      <c r="FJ636" s="481">
        <f t="shared" si="2155"/>
        <v>2.0268620268620268</v>
      </c>
      <c r="FK636" s="481">
        <f t="shared" si="2156"/>
        <v>1.5592185592185592</v>
      </c>
      <c r="FL636" s="481">
        <f t="shared" si="2157"/>
        <v>1.352266390504262</v>
      </c>
      <c r="FM636" s="481">
        <f t="shared" si="2158"/>
        <v>1.1016490082052099</v>
      </c>
      <c r="FN636" s="481">
        <f t="shared" si="2159"/>
        <v>1.4544860484872246</v>
      </c>
      <c r="FO636" s="481">
        <f t="shared" si="2160"/>
        <v>1.1282755015356467</v>
      </c>
      <c r="FP636" s="481">
        <f t="shared" si="2161"/>
        <v>1.5</v>
      </c>
      <c r="FQ636" s="481">
        <f t="shared" si="2162"/>
        <v>1.1266519823788546</v>
      </c>
      <c r="FR636" s="501"/>
      <c r="FS636" s="482">
        <f t="shared" si="2146"/>
        <v>123894</v>
      </c>
      <c r="FT636" s="482" t="str">
        <f t="shared" si="2146"/>
        <v>-</v>
      </c>
      <c r="FU636" s="482">
        <f t="shared" si="2146"/>
        <v>743364</v>
      </c>
      <c r="FV636" s="482">
        <f t="shared" si="2146"/>
        <v>3056052</v>
      </c>
      <c r="FW636" s="482">
        <f t="shared" si="2146"/>
        <v>1875600</v>
      </c>
      <c r="FX636" s="482">
        <f t="shared" si="2146"/>
        <v>1723176</v>
      </c>
      <c r="FY636" s="482">
        <f t="shared" si="2146"/>
        <v>49132442</v>
      </c>
      <c r="FZ636" s="482">
        <f t="shared" si="2146"/>
        <v>106401759</v>
      </c>
      <c r="GA636" s="482">
        <f t="shared" si="2146"/>
        <v>9084540</v>
      </c>
      <c r="GB636" s="482"/>
      <c r="GC636" s="482"/>
      <c r="GD636" s="482"/>
      <c r="GE636" s="482"/>
      <c r="GF636" s="482"/>
      <c r="GG636" s="482"/>
      <c r="GH636" s="482"/>
      <c r="GI636" s="482"/>
      <c r="GJ636" s="482"/>
      <c r="GK636" s="482"/>
      <c r="GL636" s="482"/>
      <c r="GM636" s="482"/>
      <c r="GN636" s="482"/>
      <c r="GO636" s="482">
        <f t="shared" si="2147"/>
        <v>84180</v>
      </c>
      <c r="GP636" s="482">
        <f t="shared" si="2147"/>
        <v>150768</v>
      </c>
      <c r="GQ636" s="482">
        <f t="shared" si="2147"/>
        <v>0</v>
      </c>
      <c r="GR636" s="482">
        <f t="shared" si="2147"/>
        <v>10792348</v>
      </c>
      <c r="GS636" s="482">
        <f t="shared" si="2147"/>
        <v>13624998</v>
      </c>
      <c r="GT636" s="482">
        <f t="shared" si="2147"/>
        <v>0</v>
      </c>
      <c r="GU636" s="482">
        <f t="shared" si="2147"/>
        <v>6851250</v>
      </c>
      <c r="GV636" s="502"/>
      <c r="GW636" s="402"/>
      <c r="GX636" s="402"/>
      <c r="GY636" s="402"/>
      <c r="GZ636" s="402"/>
      <c r="HA636" s="402"/>
    </row>
    <row r="637" spans="1:209" ht="9.75" customHeight="1" x14ac:dyDescent="0.2">
      <c r="A637" s="417" t="str">
        <f t="shared" si="2148"/>
        <v>2018-19JANUARYRYD</v>
      </c>
      <c r="B637" s="458" t="str">
        <f t="shared" si="2135"/>
        <v>2018-19</v>
      </c>
      <c r="C637" s="402" t="s">
        <v>654</v>
      </c>
      <c r="D637" s="402" t="s">
        <v>663</v>
      </c>
      <c r="E637" s="402" t="s">
        <v>662</v>
      </c>
      <c r="F637" s="478" t="s">
        <v>455</v>
      </c>
      <c r="G637" s="478" t="s">
        <v>693</v>
      </c>
      <c r="H637" s="479">
        <v>88655</v>
      </c>
      <c r="I637" s="479">
        <v>69855</v>
      </c>
      <c r="J637" s="479">
        <v>309879</v>
      </c>
      <c r="K637" s="506">
        <v>4</v>
      </c>
      <c r="L637" s="506">
        <v>1</v>
      </c>
      <c r="M637" s="479" t="s">
        <v>152</v>
      </c>
      <c r="N637" s="506">
        <v>20</v>
      </c>
      <c r="O637" s="506">
        <v>97</v>
      </c>
      <c r="P637" s="479" t="s">
        <v>152</v>
      </c>
      <c r="Q637" s="479" t="s">
        <v>152</v>
      </c>
      <c r="R637" s="479" t="s">
        <v>152</v>
      </c>
      <c r="S637" s="479">
        <v>64295</v>
      </c>
      <c r="T637" s="479">
        <v>3794</v>
      </c>
      <c r="U637" s="479">
        <v>2399</v>
      </c>
      <c r="V637" s="479">
        <v>34836</v>
      </c>
      <c r="W637" s="479">
        <v>19125</v>
      </c>
      <c r="X637" s="479">
        <v>761</v>
      </c>
      <c r="Y637" s="479">
        <v>1815561</v>
      </c>
      <c r="Z637" s="479">
        <v>479</v>
      </c>
      <c r="AA637" s="479">
        <v>855</v>
      </c>
      <c r="AB637" s="479">
        <v>1463625</v>
      </c>
      <c r="AC637" s="479">
        <v>610</v>
      </c>
      <c r="AD637" s="479">
        <v>1141</v>
      </c>
      <c r="AE637" s="479">
        <v>43856653</v>
      </c>
      <c r="AF637" s="479">
        <v>1259</v>
      </c>
      <c r="AG637" s="479">
        <v>2399</v>
      </c>
      <c r="AH637" s="479">
        <v>117375231</v>
      </c>
      <c r="AI637" s="479">
        <v>6137</v>
      </c>
      <c r="AJ637" s="479">
        <v>14108</v>
      </c>
      <c r="AK637" s="479">
        <v>5891280</v>
      </c>
      <c r="AL637" s="479">
        <v>7741</v>
      </c>
      <c r="AM637" s="479">
        <v>16044</v>
      </c>
      <c r="AN637" s="479"/>
      <c r="AO637" s="479"/>
      <c r="AP637" s="479"/>
      <c r="AQ637" s="479"/>
      <c r="AR637" s="479"/>
      <c r="AS637" s="479"/>
      <c r="AT637" s="479">
        <v>3756</v>
      </c>
      <c r="AU637" s="479">
        <v>130</v>
      </c>
      <c r="AV637" s="479">
        <v>906</v>
      </c>
      <c r="AW637" s="479">
        <v>677</v>
      </c>
      <c r="AX637" s="479">
        <v>227</v>
      </c>
      <c r="AY637" s="479">
        <v>2493</v>
      </c>
      <c r="AZ637" s="479">
        <v>569</v>
      </c>
      <c r="BA637" s="479"/>
      <c r="BB637" s="479"/>
      <c r="BC637" s="479"/>
      <c r="BD637" s="479"/>
      <c r="BE637" s="479"/>
      <c r="BF637" s="479"/>
      <c r="BG637" s="479"/>
      <c r="BH637" s="479"/>
      <c r="BI637" s="479">
        <v>39379</v>
      </c>
      <c r="BJ637" s="479">
        <v>547</v>
      </c>
      <c r="BK637" s="479">
        <v>20613</v>
      </c>
      <c r="BL637" s="479">
        <v>60539</v>
      </c>
      <c r="BM637" s="479">
        <v>8559</v>
      </c>
      <c r="BN637" s="479">
        <v>6367</v>
      </c>
      <c r="BO637" s="479">
        <v>5413</v>
      </c>
      <c r="BP637" s="479">
        <v>4092</v>
      </c>
      <c r="BQ637" s="479">
        <v>47916</v>
      </c>
      <c r="BR637" s="479">
        <v>38051</v>
      </c>
      <c r="BS637" s="479">
        <v>33327</v>
      </c>
      <c r="BT637" s="479">
        <v>20199</v>
      </c>
      <c r="BU637" s="479">
        <v>1292</v>
      </c>
      <c r="BV637" s="479">
        <v>810</v>
      </c>
      <c r="BW637" s="479"/>
      <c r="BX637" s="479"/>
      <c r="BY637" s="479"/>
      <c r="BZ637" s="479"/>
      <c r="CA637" s="479"/>
      <c r="CB637" s="479"/>
      <c r="CC637" s="479"/>
      <c r="CD637" s="479"/>
      <c r="CE637" s="479"/>
      <c r="CF637" s="479"/>
      <c r="CG637" s="479"/>
      <c r="CH637" s="479"/>
      <c r="CI637" s="479"/>
      <c r="CJ637" s="479"/>
      <c r="CK637" s="479"/>
      <c r="CL637" s="479"/>
      <c r="CM637" s="479"/>
      <c r="CN637" s="479"/>
      <c r="CO637" s="479"/>
      <c r="CP637" s="479"/>
      <c r="CQ637" s="479"/>
      <c r="CR637" s="479"/>
      <c r="CS637" s="479"/>
      <c r="CT637" s="479"/>
      <c r="CU637" s="479"/>
      <c r="CV637" s="479"/>
      <c r="CW637" s="479"/>
      <c r="CX637" s="479"/>
      <c r="CY637" s="479"/>
      <c r="CZ637" s="479"/>
      <c r="DA637" s="479"/>
      <c r="DB637" s="479"/>
      <c r="DC637" s="479"/>
      <c r="DD637" s="479"/>
      <c r="DE637" s="479"/>
      <c r="DF637" s="479"/>
      <c r="DG637" s="479"/>
      <c r="DH637" s="479"/>
      <c r="DI637" s="479"/>
      <c r="DJ637" s="479"/>
      <c r="DK637" s="479">
        <v>395</v>
      </c>
      <c r="DL637" s="479">
        <v>126433</v>
      </c>
      <c r="DM637" s="479">
        <v>320</v>
      </c>
      <c r="DN637" s="479">
        <v>588</v>
      </c>
      <c r="DO637" s="479">
        <v>2861</v>
      </c>
      <c r="DP637" s="479">
        <v>133524</v>
      </c>
      <c r="DQ637" s="479">
        <v>47</v>
      </c>
      <c r="DR637" s="479">
        <v>70</v>
      </c>
      <c r="DS637" s="479"/>
      <c r="DT637" s="479"/>
      <c r="DU637" s="479"/>
      <c r="DV637" s="479"/>
      <c r="DW637" s="479"/>
      <c r="DX637" s="479"/>
      <c r="DY637" s="479"/>
      <c r="DZ637" s="479"/>
      <c r="EA637" s="479"/>
      <c r="EB637" s="479"/>
      <c r="EC637" s="479"/>
      <c r="ED637" s="479"/>
      <c r="EE637" s="479"/>
      <c r="EF637" s="479"/>
      <c r="EG637" s="479" t="s">
        <v>152</v>
      </c>
      <c r="EH637" s="479" t="s">
        <v>152</v>
      </c>
      <c r="EI637" s="479">
        <v>0</v>
      </c>
      <c r="EJ637" s="479">
        <v>171</v>
      </c>
      <c r="EK637" s="479">
        <v>1588</v>
      </c>
      <c r="EL637" s="479">
        <v>0</v>
      </c>
      <c r="EM637" s="479">
        <v>264</v>
      </c>
      <c r="EN637" s="479">
        <v>1157227</v>
      </c>
      <c r="EO637" s="479">
        <v>6767</v>
      </c>
      <c r="EP637" s="479">
        <v>15053</v>
      </c>
      <c r="EQ637" s="479">
        <v>13469659</v>
      </c>
      <c r="ER637" s="479">
        <v>8482</v>
      </c>
      <c r="ES637" s="479">
        <v>17525</v>
      </c>
      <c r="ET637" s="479">
        <v>0</v>
      </c>
      <c r="EU637" s="479">
        <v>0</v>
      </c>
      <c r="EV637" s="479">
        <v>0</v>
      </c>
      <c r="EW637" s="479">
        <v>3230490</v>
      </c>
      <c r="EX637" s="479">
        <v>12237</v>
      </c>
      <c r="EY637" s="479">
        <v>28102</v>
      </c>
      <c r="EZ637" s="476"/>
      <c r="FA637" s="446">
        <f t="shared" si="2149"/>
        <v>1</v>
      </c>
      <c r="FB637" s="417">
        <f t="shared" si="2150"/>
        <v>2019</v>
      </c>
      <c r="FC637" s="448">
        <f t="shared" si="2151"/>
        <v>43466</v>
      </c>
      <c r="FD637" s="449">
        <f t="shared" si="2152"/>
        <v>31</v>
      </c>
      <c r="FE637" s="450"/>
      <c r="FF637" s="450"/>
      <c r="FG637" s="450"/>
      <c r="FH637" s="452">
        <f t="shared" si="2153"/>
        <v>2.2559304164470215</v>
      </c>
      <c r="FI637" s="452">
        <f t="shared" si="2154"/>
        <v>1.6781760674749604</v>
      </c>
      <c r="FJ637" s="452">
        <f t="shared" si="2155"/>
        <v>2.2563568153397249</v>
      </c>
      <c r="FK637" s="452">
        <f t="shared" si="2156"/>
        <v>1.7057107127969988</v>
      </c>
      <c r="FL637" s="452">
        <f t="shared" si="2157"/>
        <v>1.3754736479503962</v>
      </c>
      <c r="FM637" s="452">
        <f t="shared" si="2158"/>
        <v>1.0922895854862786</v>
      </c>
      <c r="FN637" s="452">
        <f t="shared" si="2159"/>
        <v>1.7425882352941175</v>
      </c>
      <c r="FO637" s="452">
        <f t="shared" si="2160"/>
        <v>1.0561568627450981</v>
      </c>
      <c r="FP637" s="452">
        <f t="shared" si="2161"/>
        <v>1.6977660972404731</v>
      </c>
      <c r="FQ637" s="452">
        <f t="shared" si="2162"/>
        <v>1.0643889618922471</v>
      </c>
      <c r="FR637" s="453"/>
      <c r="FS637" s="446">
        <f t="shared" si="2146"/>
        <v>69855</v>
      </c>
      <c r="FT637" s="446" t="str">
        <f t="shared" si="2146"/>
        <v>-</v>
      </c>
      <c r="FU637" s="446">
        <f t="shared" si="2146"/>
        <v>1397100</v>
      </c>
      <c r="FV637" s="446">
        <f t="shared" si="2146"/>
        <v>6775935</v>
      </c>
      <c r="FW637" s="446">
        <f t="shared" si="2146"/>
        <v>3243870</v>
      </c>
      <c r="FX637" s="446">
        <f t="shared" si="2146"/>
        <v>2737259</v>
      </c>
      <c r="FY637" s="446">
        <f t="shared" si="2146"/>
        <v>83571564</v>
      </c>
      <c r="FZ637" s="446">
        <f t="shared" si="2146"/>
        <v>269815500</v>
      </c>
      <c r="GA637" s="446">
        <f t="shared" si="2146"/>
        <v>12209484</v>
      </c>
      <c r="GB637" s="446"/>
      <c r="GC637" s="446"/>
      <c r="GD637" s="446"/>
      <c r="GE637" s="446"/>
      <c r="GF637" s="446"/>
      <c r="GG637" s="446"/>
      <c r="GH637" s="446"/>
      <c r="GI637" s="446"/>
      <c r="GJ637" s="446"/>
      <c r="GK637" s="446"/>
      <c r="GL637" s="446"/>
      <c r="GM637" s="446"/>
      <c r="GN637" s="446"/>
      <c r="GO637" s="446">
        <f t="shared" si="2147"/>
        <v>232260</v>
      </c>
      <c r="GP637" s="446">
        <f t="shared" si="2147"/>
        <v>200270</v>
      </c>
      <c r="GQ637" s="446">
        <f t="shared" si="2147"/>
        <v>0</v>
      </c>
      <c r="GR637" s="446">
        <f t="shared" si="2147"/>
        <v>2574063</v>
      </c>
      <c r="GS637" s="446">
        <f t="shared" si="2147"/>
        <v>27829700</v>
      </c>
      <c r="GT637" s="446">
        <f t="shared" si="2147"/>
        <v>0</v>
      </c>
      <c r="GU637" s="446">
        <f t="shared" si="2147"/>
        <v>7418928</v>
      </c>
      <c r="GV637" s="416"/>
      <c r="GW637" s="402"/>
      <c r="GX637" s="402"/>
      <c r="GY637" s="402"/>
      <c r="GZ637" s="402"/>
      <c r="HA637" s="402"/>
    </row>
    <row r="638" spans="1:209" ht="9.75" customHeight="1" x14ac:dyDescent="0.2">
      <c r="A638" s="417" t="str">
        <f t="shared" si="2148"/>
        <v>2018-19JANUARYRYF</v>
      </c>
      <c r="B638" s="458" t="str">
        <f t="shared" si="2135"/>
        <v>2018-19</v>
      </c>
      <c r="C638" s="402" t="s">
        <v>654</v>
      </c>
      <c r="D638" s="402" t="s">
        <v>667</v>
      </c>
      <c r="E638" s="402" t="s">
        <v>666</v>
      </c>
      <c r="F638" s="478" t="s">
        <v>457</v>
      </c>
      <c r="G638" s="478" t="s">
        <v>694</v>
      </c>
      <c r="H638" s="479">
        <v>109505</v>
      </c>
      <c r="I638" s="479">
        <v>85070</v>
      </c>
      <c r="J638" s="479">
        <v>436436</v>
      </c>
      <c r="K638" s="506">
        <v>5</v>
      </c>
      <c r="L638" s="506">
        <v>2</v>
      </c>
      <c r="M638" s="479" t="s">
        <v>152</v>
      </c>
      <c r="N638" s="506">
        <v>23</v>
      </c>
      <c r="O638" s="506">
        <v>61</v>
      </c>
      <c r="P638" s="479" t="s">
        <v>152</v>
      </c>
      <c r="Q638" s="479" t="s">
        <v>152</v>
      </c>
      <c r="R638" s="479" t="s">
        <v>152</v>
      </c>
      <c r="S638" s="479">
        <v>77051</v>
      </c>
      <c r="T638" s="479">
        <v>4256</v>
      </c>
      <c r="U638" s="479">
        <v>2651</v>
      </c>
      <c r="V638" s="479">
        <v>42606</v>
      </c>
      <c r="W638" s="479">
        <v>18352</v>
      </c>
      <c r="X638" s="479">
        <v>1628</v>
      </c>
      <c r="Y638" s="479">
        <v>1719788</v>
      </c>
      <c r="Z638" s="479">
        <v>404</v>
      </c>
      <c r="AA638" s="479">
        <v>721</v>
      </c>
      <c r="AB638" s="479">
        <v>1739566</v>
      </c>
      <c r="AC638" s="479">
        <v>656</v>
      </c>
      <c r="AD638" s="479">
        <v>1190</v>
      </c>
      <c r="AE638" s="479">
        <v>74981883</v>
      </c>
      <c r="AF638" s="479">
        <v>1760</v>
      </c>
      <c r="AG638" s="479">
        <v>3705</v>
      </c>
      <c r="AH638" s="479">
        <v>86216484</v>
      </c>
      <c r="AI638" s="479">
        <v>4698</v>
      </c>
      <c r="AJ638" s="479">
        <v>10703</v>
      </c>
      <c r="AK638" s="479">
        <v>10149619</v>
      </c>
      <c r="AL638" s="479">
        <v>6234</v>
      </c>
      <c r="AM638" s="479">
        <v>13941</v>
      </c>
      <c r="AN638" s="479"/>
      <c r="AO638" s="479"/>
      <c r="AP638" s="479"/>
      <c r="AQ638" s="479"/>
      <c r="AR638" s="479"/>
      <c r="AS638" s="479"/>
      <c r="AT638" s="479">
        <v>5214</v>
      </c>
      <c r="AU638" s="479">
        <v>648</v>
      </c>
      <c r="AV638" s="479">
        <v>1938</v>
      </c>
      <c r="AW638" s="479">
        <v>5357</v>
      </c>
      <c r="AX638" s="479">
        <v>661</v>
      </c>
      <c r="AY638" s="479">
        <v>1967</v>
      </c>
      <c r="AZ638" s="479">
        <v>17</v>
      </c>
      <c r="BA638" s="479"/>
      <c r="BB638" s="479"/>
      <c r="BC638" s="479"/>
      <c r="BD638" s="479"/>
      <c r="BE638" s="479"/>
      <c r="BF638" s="479"/>
      <c r="BG638" s="479"/>
      <c r="BH638" s="479"/>
      <c r="BI638" s="479">
        <v>40701</v>
      </c>
      <c r="BJ638" s="479">
        <v>4250</v>
      </c>
      <c r="BK638" s="479">
        <v>26886</v>
      </c>
      <c r="BL638" s="479">
        <v>71837</v>
      </c>
      <c r="BM638" s="479">
        <v>9864</v>
      </c>
      <c r="BN638" s="479">
        <v>7647</v>
      </c>
      <c r="BO638" s="479">
        <v>6115</v>
      </c>
      <c r="BP638" s="479">
        <v>4802</v>
      </c>
      <c r="BQ638" s="479">
        <v>58072</v>
      </c>
      <c r="BR638" s="479">
        <v>49090</v>
      </c>
      <c r="BS638" s="479">
        <v>26502</v>
      </c>
      <c r="BT638" s="479">
        <v>19619</v>
      </c>
      <c r="BU638" s="479">
        <v>2157</v>
      </c>
      <c r="BV638" s="479">
        <v>1699</v>
      </c>
      <c r="BW638" s="479"/>
      <c r="BX638" s="479"/>
      <c r="BY638" s="479"/>
      <c r="BZ638" s="479"/>
      <c r="CA638" s="479"/>
      <c r="CB638" s="479"/>
      <c r="CC638" s="479"/>
      <c r="CD638" s="479"/>
      <c r="CE638" s="479"/>
      <c r="CF638" s="479"/>
      <c r="CG638" s="479"/>
      <c r="CH638" s="479"/>
      <c r="CI638" s="479"/>
      <c r="CJ638" s="479"/>
      <c r="CK638" s="479"/>
      <c r="CL638" s="479"/>
      <c r="CM638" s="479"/>
      <c r="CN638" s="479"/>
      <c r="CO638" s="479"/>
      <c r="CP638" s="479"/>
      <c r="CQ638" s="479"/>
      <c r="CR638" s="479"/>
      <c r="CS638" s="479"/>
      <c r="CT638" s="479"/>
      <c r="CU638" s="479"/>
      <c r="CV638" s="479"/>
      <c r="CW638" s="479"/>
      <c r="CX638" s="479"/>
      <c r="CY638" s="479"/>
      <c r="CZ638" s="479"/>
      <c r="DA638" s="479"/>
      <c r="DB638" s="479"/>
      <c r="DC638" s="479"/>
      <c r="DD638" s="479"/>
      <c r="DE638" s="479"/>
      <c r="DF638" s="479"/>
      <c r="DG638" s="479"/>
      <c r="DH638" s="479"/>
      <c r="DI638" s="479"/>
      <c r="DJ638" s="479"/>
      <c r="DK638" s="479">
        <v>451</v>
      </c>
      <c r="DL638" s="479">
        <v>155644</v>
      </c>
      <c r="DM638" s="479">
        <v>345</v>
      </c>
      <c r="DN638" s="479">
        <v>612</v>
      </c>
      <c r="DO638" s="479">
        <v>2513</v>
      </c>
      <c r="DP638" s="479">
        <v>103780</v>
      </c>
      <c r="DQ638" s="479">
        <v>41</v>
      </c>
      <c r="DR638" s="479">
        <v>75</v>
      </c>
      <c r="DS638" s="479"/>
      <c r="DT638" s="479"/>
      <c r="DU638" s="479"/>
      <c r="DV638" s="479"/>
      <c r="DW638" s="479"/>
      <c r="DX638" s="479"/>
      <c r="DY638" s="479"/>
      <c r="DZ638" s="479"/>
      <c r="EA638" s="479"/>
      <c r="EB638" s="479"/>
      <c r="EC638" s="479"/>
      <c r="ED638" s="479"/>
      <c r="EE638" s="479"/>
      <c r="EF638" s="479"/>
      <c r="EG638" s="479" t="s">
        <v>152</v>
      </c>
      <c r="EH638" s="479" t="s">
        <v>152</v>
      </c>
      <c r="EI638" s="479">
        <v>165</v>
      </c>
      <c r="EJ638" s="479">
        <v>1064</v>
      </c>
      <c r="EK638" s="479">
        <v>765</v>
      </c>
      <c r="EL638" s="479">
        <v>15</v>
      </c>
      <c r="EM638" s="479">
        <v>1133</v>
      </c>
      <c r="EN638" s="479">
        <v>7074455</v>
      </c>
      <c r="EO638" s="479">
        <v>6649</v>
      </c>
      <c r="EP638" s="479">
        <v>13999</v>
      </c>
      <c r="EQ638" s="479">
        <v>6327387</v>
      </c>
      <c r="ER638" s="479">
        <v>8271</v>
      </c>
      <c r="ES638" s="479">
        <v>17049</v>
      </c>
      <c r="ET638" s="479">
        <v>111325</v>
      </c>
      <c r="EU638" s="479">
        <v>7422</v>
      </c>
      <c r="EV638" s="479">
        <v>16962</v>
      </c>
      <c r="EW638" s="479">
        <v>12130412</v>
      </c>
      <c r="EX638" s="479">
        <v>10706</v>
      </c>
      <c r="EY638" s="479">
        <v>21081</v>
      </c>
      <c r="EZ638" s="476"/>
      <c r="FA638" s="446">
        <f t="shared" si="2149"/>
        <v>1</v>
      </c>
      <c r="FB638" s="417">
        <f t="shared" si="2150"/>
        <v>2019</v>
      </c>
      <c r="FC638" s="448">
        <f t="shared" si="2151"/>
        <v>43466</v>
      </c>
      <c r="FD638" s="449">
        <f t="shared" si="2152"/>
        <v>31</v>
      </c>
      <c r="FE638" s="450"/>
      <c r="FF638" s="450"/>
      <c r="FG638" s="450"/>
      <c r="FH638" s="452">
        <f t="shared" si="2153"/>
        <v>2.3176691729323307</v>
      </c>
      <c r="FI638" s="452">
        <f t="shared" si="2154"/>
        <v>1.7967575187969924</v>
      </c>
      <c r="FJ638" s="452">
        <f t="shared" si="2155"/>
        <v>2.3066767257638627</v>
      </c>
      <c r="FK638" s="452">
        <f t="shared" si="2156"/>
        <v>1.8113919275745003</v>
      </c>
      <c r="FL638" s="452">
        <f t="shared" si="2157"/>
        <v>1.3630005163591983</v>
      </c>
      <c r="FM638" s="452">
        <f t="shared" si="2158"/>
        <v>1.1521851382434398</v>
      </c>
      <c r="FN638" s="452">
        <f t="shared" si="2159"/>
        <v>1.4440932868352223</v>
      </c>
      <c r="FO638" s="452">
        <f t="shared" si="2160"/>
        <v>1.0690387968613775</v>
      </c>
      <c r="FP638" s="452">
        <f t="shared" si="2161"/>
        <v>1.3249385749385749</v>
      </c>
      <c r="FQ638" s="452">
        <f t="shared" si="2162"/>
        <v>1.0436117936117937</v>
      </c>
      <c r="FR638" s="453"/>
      <c r="FS638" s="446">
        <f t="shared" si="2146"/>
        <v>170140</v>
      </c>
      <c r="FT638" s="446" t="str">
        <f t="shared" si="2146"/>
        <v>-</v>
      </c>
      <c r="FU638" s="446">
        <f t="shared" si="2146"/>
        <v>1956610</v>
      </c>
      <c r="FV638" s="446">
        <f t="shared" si="2146"/>
        <v>5189270</v>
      </c>
      <c r="FW638" s="446">
        <f t="shared" si="2146"/>
        <v>3068576</v>
      </c>
      <c r="FX638" s="446">
        <f t="shared" si="2146"/>
        <v>3154690</v>
      </c>
      <c r="FY638" s="446">
        <f t="shared" si="2146"/>
        <v>157855230</v>
      </c>
      <c r="FZ638" s="446">
        <f t="shared" si="2146"/>
        <v>196421456</v>
      </c>
      <c r="GA638" s="446">
        <f t="shared" si="2146"/>
        <v>22695948</v>
      </c>
      <c r="GB638" s="446"/>
      <c r="GC638" s="446"/>
      <c r="GD638" s="446"/>
      <c r="GE638" s="446"/>
      <c r="GF638" s="446"/>
      <c r="GG638" s="446"/>
      <c r="GH638" s="446"/>
      <c r="GI638" s="446"/>
      <c r="GJ638" s="446"/>
      <c r="GK638" s="446"/>
      <c r="GL638" s="446"/>
      <c r="GM638" s="446"/>
      <c r="GN638" s="446"/>
      <c r="GO638" s="446">
        <f t="shared" si="2147"/>
        <v>276012</v>
      </c>
      <c r="GP638" s="446">
        <f t="shared" si="2147"/>
        <v>188475</v>
      </c>
      <c r="GQ638" s="446">
        <f t="shared" si="2147"/>
        <v>0</v>
      </c>
      <c r="GR638" s="446">
        <f t="shared" si="2147"/>
        <v>14894936</v>
      </c>
      <c r="GS638" s="446">
        <f t="shared" si="2147"/>
        <v>13042485</v>
      </c>
      <c r="GT638" s="446">
        <f t="shared" si="2147"/>
        <v>254430</v>
      </c>
      <c r="GU638" s="446">
        <f t="shared" si="2147"/>
        <v>23884773</v>
      </c>
      <c r="GV638" s="416"/>
      <c r="GW638" s="402"/>
      <c r="GX638" s="402"/>
      <c r="GY638" s="402"/>
      <c r="GZ638" s="402"/>
      <c r="HA638" s="402"/>
    </row>
    <row r="639" spans="1:209" ht="9.75" customHeight="1" x14ac:dyDescent="0.2">
      <c r="A639" s="417" t="str">
        <f t="shared" si="2148"/>
        <v>2018-19JANUARYRYA</v>
      </c>
      <c r="B639" s="458" t="str">
        <f t="shared" si="2135"/>
        <v>2018-19</v>
      </c>
      <c r="C639" s="402" t="s">
        <v>654</v>
      </c>
      <c r="D639" s="402" t="s">
        <v>653</v>
      </c>
      <c r="E639" s="402" t="s">
        <v>652</v>
      </c>
      <c r="F639" s="478" t="s">
        <v>452</v>
      </c>
      <c r="G639" s="478" t="s">
        <v>695</v>
      </c>
      <c r="H639" s="479">
        <v>114990</v>
      </c>
      <c r="I639" s="479">
        <v>83615</v>
      </c>
      <c r="J639" s="479">
        <v>175267</v>
      </c>
      <c r="K639" s="506">
        <v>2</v>
      </c>
      <c r="L639" s="506">
        <v>1</v>
      </c>
      <c r="M639" s="479" t="s">
        <v>152</v>
      </c>
      <c r="N639" s="506">
        <v>6</v>
      </c>
      <c r="O639" s="506">
        <v>28</v>
      </c>
      <c r="P639" s="479" t="s">
        <v>152</v>
      </c>
      <c r="Q639" s="479" t="s">
        <v>152</v>
      </c>
      <c r="R639" s="479" t="s">
        <v>152</v>
      </c>
      <c r="S639" s="479">
        <v>95160</v>
      </c>
      <c r="T639" s="479">
        <v>5690</v>
      </c>
      <c r="U639" s="479">
        <v>3665</v>
      </c>
      <c r="V639" s="479">
        <v>45908</v>
      </c>
      <c r="W639" s="479">
        <v>33165</v>
      </c>
      <c r="X639" s="479">
        <v>1582</v>
      </c>
      <c r="Y639" s="479">
        <v>2300960</v>
      </c>
      <c r="Z639" s="479">
        <v>404</v>
      </c>
      <c r="AA639" s="479">
        <v>694</v>
      </c>
      <c r="AB639" s="479">
        <v>1712046</v>
      </c>
      <c r="AC639" s="479">
        <v>467</v>
      </c>
      <c r="AD639" s="479">
        <v>839</v>
      </c>
      <c r="AE639" s="479">
        <v>33543332</v>
      </c>
      <c r="AF639" s="479">
        <v>731</v>
      </c>
      <c r="AG639" s="479">
        <v>1329</v>
      </c>
      <c r="AH639" s="479">
        <v>70226002</v>
      </c>
      <c r="AI639" s="479">
        <v>2117</v>
      </c>
      <c r="AJ639" s="479">
        <v>4790</v>
      </c>
      <c r="AK639" s="479">
        <v>4904256</v>
      </c>
      <c r="AL639" s="479">
        <v>3100</v>
      </c>
      <c r="AM639" s="479">
        <v>7552</v>
      </c>
      <c r="AN639" s="479"/>
      <c r="AO639" s="479"/>
      <c r="AP639" s="479"/>
      <c r="AQ639" s="479"/>
      <c r="AR639" s="479"/>
      <c r="AS639" s="479"/>
      <c r="AT639" s="479">
        <v>2891</v>
      </c>
      <c r="AU639" s="479">
        <v>13</v>
      </c>
      <c r="AV639" s="479">
        <v>23</v>
      </c>
      <c r="AW639" s="479">
        <v>0</v>
      </c>
      <c r="AX639" s="479">
        <v>191</v>
      </c>
      <c r="AY639" s="479">
        <v>2664</v>
      </c>
      <c r="AZ639" s="479">
        <v>2300</v>
      </c>
      <c r="BA639" s="479"/>
      <c r="BB639" s="479"/>
      <c r="BC639" s="479"/>
      <c r="BD639" s="479"/>
      <c r="BE639" s="479"/>
      <c r="BF639" s="479"/>
      <c r="BG639" s="479"/>
      <c r="BH639" s="479"/>
      <c r="BI639" s="479">
        <v>55624</v>
      </c>
      <c r="BJ639" s="479">
        <v>3694</v>
      </c>
      <c r="BK639" s="479">
        <v>32951</v>
      </c>
      <c r="BL639" s="479">
        <v>92269</v>
      </c>
      <c r="BM639" s="479">
        <v>10788</v>
      </c>
      <c r="BN639" s="479">
        <v>7950</v>
      </c>
      <c r="BO639" s="479">
        <v>6757</v>
      </c>
      <c r="BP639" s="479">
        <v>5077</v>
      </c>
      <c r="BQ639" s="479">
        <v>57672</v>
      </c>
      <c r="BR639" s="479">
        <v>48201</v>
      </c>
      <c r="BS639" s="479">
        <v>59027</v>
      </c>
      <c r="BT639" s="479">
        <v>34587</v>
      </c>
      <c r="BU639" s="479">
        <v>4042</v>
      </c>
      <c r="BV639" s="479">
        <v>1671</v>
      </c>
      <c r="BW639" s="479"/>
      <c r="BX639" s="479"/>
      <c r="BY639" s="479"/>
      <c r="BZ639" s="479"/>
      <c r="CA639" s="479"/>
      <c r="CB639" s="479"/>
      <c r="CC639" s="479"/>
      <c r="CD639" s="479"/>
      <c r="CE639" s="479"/>
      <c r="CF639" s="479"/>
      <c r="CG639" s="479"/>
      <c r="CH639" s="479"/>
      <c r="CI639" s="479"/>
      <c r="CJ639" s="479"/>
      <c r="CK639" s="479"/>
      <c r="CL639" s="479"/>
      <c r="CM639" s="479"/>
      <c r="CN639" s="479"/>
      <c r="CO639" s="479"/>
      <c r="CP639" s="479"/>
      <c r="CQ639" s="479"/>
      <c r="CR639" s="479"/>
      <c r="CS639" s="479"/>
      <c r="CT639" s="479"/>
      <c r="CU639" s="479"/>
      <c r="CV639" s="479"/>
      <c r="CW639" s="479"/>
      <c r="CX639" s="479"/>
      <c r="CY639" s="479"/>
      <c r="CZ639" s="479"/>
      <c r="DA639" s="479"/>
      <c r="DB639" s="479"/>
      <c r="DC639" s="479"/>
      <c r="DD639" s="479"/>
      <c r="DE639" s="479"/>
      <c r="DF639" s="479"/>
      <c r="DG639" s="479"/>
      <c r="DH639" s="479"/>
      <c r="DI639" s="479"/>
      <c r="DJ639" s="479"/>
      <c r="DK639" s="479">
        <v>233</v>
      </c>
      <c r="DL639" s="479">
        <v>61386</v>
      </c>
      <c r="DM639" s="479">
        <v>263</v>
      </c>
      <c r="DN639" s="479">
        <v>476</v>
      </c>
      <c r="DO639" s="479">
        <v>3676</v>
      </c>
      <c r="DP639" s="479">
        <v>95423</v>
      </c>
      <c r="DQ639" s="479">
        <v>26</v>
      </c>
      <c r="DR639" s="479">
        <v>49</v>
      </c>
      <c r="DS639" s="479"/>
      <c r="DT639" s="479"/>
      <c r="DU639" s="479"/>
      <c r="DV639" s="479"/>
      <c r="DW639" s="479"/>
      <c r="DX639" s="479"/>
      <c r="DY639" s="479"/>
      <c r="DZ639" s="479"/>
      <c r="EA639" s="479"/>
      <c r="EB639" s="479"/>
      <c r="EC639" s="479"/>
      <c r="ED639" s="479"/>
      <c r="EE639" s="479"/>
      <c r="EF639" s="479"/>
      <c r="EG639" s="479" t="s">
        <v>152</v>
      </c>
      <c r="EH639" s="479" t="s">
        <v>152</v>
      </c>
      <c r="EI639" s="479">
        <v>451</v>
      </c>
      <c r="EJ639" s="479">
        <v>0</v>
      </c>
      <c r="EK639" s="479">
        <v>3763</v>
      </c>
      <c r="EL639" s="479">
        <v>0</v>
      </c>
      <c r="EM639" s="479">
        <v>1710</v>
      </c>
      <c r="EN639" s="479">
        <v>0</v>
      </c>
      <c r="EO639" s="479">
        <v>0</v>
      </c>
      <c r="EP639" s="479">
        <v>0</v>
      </c>
      <c r="EQ639" s="479">
        <v>15109953</v>
      </c>
      <c r="ER639" s="479">
        <v>4015</v>
      </c>
      <c r="ES639" s="479">
        <v>9414</v>
      </c>
      <c r="ET639" s="479">
        <v>0</v>
      </c>
      <c r="EU639" s="479">
        <v>0</v>
      </c>
      <c r="EV639" s="479">
        <v>0</v>
      </c>
      <c r="EW639" s="479">
        <v>11167398</v>
      </c>
      <c r="EX639" s="479">
        <v>6531</v>
      </c>
      <c r="EY639" s="479">
        <v>15543</v>
      </c>
      <c r="EZ639" s="476"/>
      <c r="FA639" s="446">
        <f t="shared" si="2149"/>
        <v>1</v>
      </c>
      <c r="FB639" s="417">
        <f t="shared" si="2150"/>
        <v>2019</v>
      </c>
      <c r="FC639" s="448">
        <f t="shared" si="2151"/>
        <v>43466</v>
      </c>
      <c r="FD639" s="449">
        <f t="shared" si="2152"/>
        <v>31</v>
      </c>
      <c r="FE639" s="450"/>
      <c r="FF639" s="450"/>
      <c r="FG639" s="450"/>
      <c r="FH639" s="452">
        <f t="shared" si="2153"/>
        <v>1.8959578207381371</v>
      </c>
      <c r="FI639" s="452">
        <f t="shared" si="2154"/>
        <v>1.3971880492091389</v>
      </c>
      <c r="FJ639" s="452">
        <f t="shared" si="2155"/>
        <v>1.8436562073669851</v>
      </c>
      <c r="FK639" s="452">
        <f t="shared" si="2156"/>
        <v>1.3852660300136426</v>
      </c>
      <c r="FL639" s="452">
        <f t="shared" si="2157"/>
        <v>1.256251633702187</v>
      </c>
      <c r="FM639" s="452">
        <f t="shared" si="2158"/>
        <v>1.0499477215300166</v>
      </c>
      <c r="FN639" s="452">
        <f t="shared" si="2159"/>
        <v>1.7797979797979797</v>
      </c>
      <c r="FO639" s="452">
        <f t="shared" si="2160"/>
        <v>1.0428765264586159</v>
      </c>
      <c r="FP639" s="452">
        <f t="shared" si="2161"/>
        <v>2.5549936788874841</v>
      </c>
      <c r="FQ639" s="452">
        <f t="shared" si="2162"/>
        <v>1.0562579013906448</v>
      </c>
      <c r="FR639" s="453"/>
      <c r="FS639" s="446">
        <f t="shared" si="2146"/>
        <v>83615</v>
      </c>
      <c r="FT639" s="446" t="str">
        <f t="shared" si="2146"/>
        <v>-</v>
      </c>
      <c r="FU639" s="446">
        <f t="shared" si="2146"/>
        <v>501690</v>
      </c>
      <c r="FV639" s="446">
        <f t="shared" si="2146"/>
        <v>2341220</v>
      </c>
      <c r="FW639" s="446">
        <f t="shared" si="2146"/>
        <v>3948860</v>
      </c>
      <c r="FX639" s="446">
        <f t="shared" si="2146"/>
        <v>3074935</v>
      </c>
      <c r="FY639" s="446">
        <f t="shared" si="2146"/>
        <v>61011732</v>
      </c>
      <c r="FZ639" s="446">
        <f t="shared" si="2146"/>
        <v>158860350</v>
      </c>
      <c r="GA639" s="446">
        <f t="shared" si="2146"/>
        <v>11947264</v>
      </c>
      <c r="GB639" s="446"/>
      <c r="GC639" s="446"/>
      <c r="GD639" s="446"/>
      <c r="GE639" s="446"/>
      <c r="GF639" s="446"/>
      <c r="GG639" s="446"/>
      <c r="GH639" s="446"/>
      <c r="GI639" s="446"/>
      <c r="GJ639" s="446"/>
      <c r="GK639" s="446"/>
      <c r="GL639" s="446"/>
      <c r="GM639" s="446"/>
      <c r="GN639" s="446"/>
      <c r="GO639" s="446">
        <f t="shared" si="2147"/>
        <v>110908</v>
      </c>
      <c r="GP639" s="446">
        <f t="shared" si="2147"/>
        <v>180124</v>
      </c>
      <c r="GQ639" s="446">
        <f t="shared" si="2147"/>
        <v>0</v>
      </c>
      <c r="GR639" s="446">
        <f t="shared" si="2147"/>
        <v>0</v>
      </c>
      <c r="GS639" s="446">
        <f t="shared" si="2147"/>
        <v>35424882</v>
      </c>
      <c r="GT639" s="446">
        <f t="shared" si="2147"/>
        <v>0</v>
      </c>
      <c r="GU639" s="446">
        <f t="shared" si="2147"/>
        <v>26578530</v>
      </c>
      <c r="GV639" s="416"/>
      <c r="GW639" s="402"/>
      <c r="GX639" s="402"/>
      <c r="GY639" s="402"/>
      <c r="GZ639" s="402"/>
      <c r="HA639" s="402"/>
    </row>
    <row r="640" spans="1:209" ht="9.75" customHeight="1" x14ac:dyDescent="0.2">
      <c r="A640" s="485" t="str">
        <f t="shared" si="2148"/>
        <v>2018-19JANUARYRX8</v>
      </c>
      <c r="B640" s="503" t="str">
        <f t="shared" si="2135"/>
        <v>2018-19</v>
      </c>
      <c r="C640" s="436" t="s">
        <v>654</v>
      </c>
      <c r="D640" s="436" t="s">
        <v>646</v>
      </c>
      <c r="E640" s="436" t="s">
        <v>645</v>
      </c>
      <c r="F640" s="504" t="s">
        <v>450</v>
      </c>
      <c r="G640" s="504" t="s">
        <v>696</v>
      </c>
      <c r="H640" s="483">
        <v>84556</v>
      </c>
      <c r="I640" s="483">
        <v>62240</v>
      </c>
      <c r="J640" s="483">
        <v>101590</v>
      </c>
      <c r="K640" s="508">
        <v>2</v>
      </c>
      <c r="L640" s="508">
        <v>1</v>
      </c>
      <c r="M640" s="483" t="s">
        <v>152</v>
      </c>
      <c r="N640" s="508">
        <v>1</v>
      </c>
      <c r="O640" s="508">
        <v>31</v>
      </c>
      <c r="P640" s="483" t="s">
        <v>152</v>
      </c>
      <c r="Q640" s="483" t="s">
        <v>152</v>
      </c>
      <c r="R640" s="483" t="s">
        <v>152</v>
      </c>
      <c r="S640" s="483">
        <v>70902</v>
      </c>
      <c r="T640" s="483">
        <v>5398</v>
      </c>
      <c r="U640" s="483">
        <v>3768</v>
      </c>
      <c r="V640" s="483">
        <v>40834</v>
      </c>
      <c r="W640" s="483">
        <v>12227</v>
      </c>
      <c r="X640" s="483">
        <v>1207</v>
      </c>
      <c r="Y640" s="483">
        <v>2262368</v>
      </c>
      <c r="Z640" s="483">
        <v>419</v>
      </c>
      <c r="AA640" s="483">
        <v>728</v>
      </c>
      <c r="AB640" s="483">
        <v>2038249</v>
      </c>
      <c r="AC640" s="483">
        <v>541</v>
      </c>
      <c r="AD640" s="483">
        <v>973</v>
      </c>
      <c r="AE640" s="483">
        <v>48542323</v>
      </c>
      <c r="AF640" s="483">
        <v>1189</v>
      </c>
      <c r="AG640" s="483">
        <v>2476</v>
      </c>
      <c r="AH640" s="483">
        <v>34940609</v>
      </c>
      <c r="AI640" s="483">
        <v>2858</v>
      </c>
      <c r="AJ640" s="483">
        <v>7090</v>
      </c>
      <c r="AK640" s="483">
        <v>5042472</v>
      </c>
      <c r="AL640" s="483">
        <v>4178</v>
      </c>
      <c r="AM640" s="483">
        <v>10068</v>
      </c>
      <c r="AN640" s="483"/>
      <c r="AO640" s="483"/>
      <c r="AP640" s="483"/>
      <c r="AQ640" s="483"/>
      <c r="AR640" s="483"/>
      <c r="AS640" s="483"/>
      <c r="AT640" s="483">
        <v>4787</v>
      </c>
      <c r="AU640" s="483">
        <v>626</v>
      </c>
      <c r="AV640" s="483">
        <v>1288</v>
      </c>
      <c r="AW640" s="483">
        <v>4411</v>
      </c>
      <c r="AX640" s="483">
        <v>538</v>
      </c>
      <c r="AY640" s="483">
        <v>2335</v>
      </c>
      <c r="AZ640" s="483">
        <v>2580</v>
      </c>
      <c r="BA640" s="483"/>
      <c r="BB640" s="483"/>
      <c r="BC640" s="483"/>
      <c r="BD640" s="483"/>
      <c r="BE640" s="483"/>
      <c r="BF640" s="483"/>
      <c r="BG640" s="483"/>
      <c r="BH640" s="483"/>
      <c r="BI640" s="483">
        <v>43181</v>
      </c>
      <c r="BJ640" s="483">
        <v>6607</v>
      </c>
      <c r="BK640" s="483">
        <v>16327</v>
      </c>
      <c r="BL640" s="483">
        <v>66115</v>
      </c>
      <c r="BM640" s="483">
        <v>11180</v>
      </c>
      <c r="BN640" s="483">
        <v>8641</v>
      </c>
      <c r="BO640" s="483">
        <v>7573</v>
      </c>
      <c r="BP640" s="483">
        <v>5942</v>
      </c>
      <c r="BQ640" s="483">
        <v>59686</v>
      </c>
      <c r="BR640" s="483">
        <v>45556</v>
      </c>
      <c r="BS640" s="483">
        <v>22292</v>
      </c>
      <c r="BT640" s="483">
        <v>13410</v>
      </c>
      <c r="BU640" s="483">
        <v>2399</v>
      </c>
      <c r="BV640" s="483">
        <v>1308</v>
      </c>
      <c r="BW640" s="483"/>
      <c r="BX640" s="483"/>
      <c r="BY640" s="483"/>
      <c r="BZ640" s="483"/>
      <c r="CA640" s="483"/>
      <c r="CB640" s="483"/>
      <c r="CC640" s="483"/>
      <c r="CD640" s="483"/>
      <c r="CE640" s="483"/>
      <c r="CF640" s="483"/>
      <c r="CG640" s="483"/>
      <c r="CH640" s="483"/>
      <c r="CI640" s="483"/>
      <c r="CJ640" s="483"/>
      <c r="CK640" s="483"/>
      <c r="CL640" s="483"/>
      <c r="CM640" s="483"/>
      <c r="CN640" s="483"/>
      <c r="CO640" s="483"/>
      <c r="CP640" s="483"/>
      <c r="CQ640" s="483"/>
      <c r="CR640" s="483"/>
      <c r="CS640" s="483"/>
      <c r="CT640" s="483"/>
      <c r="CU640" s="483"/>
      <c r="CV640" s="483"/>
      <c r="CW640" s="483"/>
      <c r="CX640" s="483"/>
      <c r="CY640" s="483"/>
      <c r="CZ640" s="483"/>
      <c r="DA640" s="483"/>
      <c r="DB640" s="483"/>
      <c r="DC640" s="483"/>
      <c r="DD640" s="483"/>
      <c r="DE640" s="483"/>
      <c r="DF640" s="483"/>
      <c r="DG640" s="483"/>
      <c r="DH640" s="483"/>
      <c r="DI640" s="483"/>
      <c r="DJ640" s="483"/>
      <c r="DK640" s="483">
        <v>0</v>
      </c>
      <c r="DL640" s="483">
        <v>0</v>
      </c>
      <c r="DM640" s="483">
        <v>0</v>
      </c>
      <c r="DN640" s="483">
        <v>0</v>
      </c>
      <c r="DO640" s="483">
        <v>3618</v>
      </c>
      <c r="DP640" s="483">
        <v>100379</v>
      </c>
      <c r="DQ640" s="483">
        <v>28</v>
      </c>
      <c r="DR640" s="483">
        <v>49</v>
      </c>
      <c r="DS640" s="483"/>
      <c r="DT640" s="483"/>
      <c r="DU640" s="483"/>
      <c r="DV640" s="483"/>
      <c r="DW640" s="483"/>
      <c r="DX640" s="483"/>
      <c r="DY640" s="483"/>
      <c r="DZ640" s="483"/>
      <c r="EA640" s="483"/>
      <c r="EB640" s="483"/>
      <c r="EC640" s="483"/>
      <c r="ED640" s="483"/>
      <c r="EE640" s="483"/>
      <c r="EF640" s="483"/>
      <c r="EG640" s="483" t="s">
        <v>152</v>
      </c>
      <c r="EH640" s="483" t="s">
        <v>152</v>
      </c>
      <c r="EI640" s="483">
        <v>89</v>
      </c>
      <c r="EJ640" s="483">
        <v>3513</v>
      </c>
      <c r="EK640" s="483">
        <v>206</v>
      </c>
      <c r="EL640" s="483">
        <v>52</v>
      </c>
      <c r="EM640" s="483">
        <v>2589</v>
      </c>
      <c r="EN640" s="483">
        <v>13557535</v>
      </c>
      <c r="EO640" s="483">
        <v>3859</v>
      </c>
      <c r="EP640" s="483">
        <v>8148</v>
      </c>
      <c r="EQ640" s="483">
        <v>733579</v>
      </c>
      <c r="ER640" s="483">
        <v>3561</v>
      </c>
      <c r="ES640" s="483">
        <v>7140</v>
      </c>
      <c r="ET640" s="483">
        <v>310083</v>
      </c>
      <c r="EU640" s="483">
        <v>5963</v>
      </c>
      <c r="EV640" s="483">
        <v>12414</v>
      </c>
      <c r="EW640" s="483">
        <v>18613028</v>
      </c>
      <c r="EX640" s="483">
        <v>7189</v>
      </c>
      <c r="EY640" s="483">
        <v>16839</v>
      </c>
      <c r="EZ640" s="484"/>
      <c r="FA640" s="468">
        <f t="shared" si="2149"/>
        <v>1</v>
      </c>
      <c r="FB640" s="485">
        <f t="shared" si="2150"/>
        <v>2019</v>
      </c>
      <c r="FC640" s="486">
        <f t="shared" si="2151"/>
        <v>43466</v>
      </c>
      <c r="FD640" s="470">
        <f t="shared" si="2152"/>
        <v>31</v>
      </c>
      <c r="FE640" s="471"/>
      <c r="FF640" s="471"/>
      <c r="FG640" s="471"/>
      <c r="FH640" s="487">
        <f t="shared" si="2153"/>
        <v>2.0711374583178954</v>
      </c>
      <c r="FI640" s="487">
        <f t="shared" si="2154"/>
        <v>1.6007780659503519</v>
      </c>
      <c r="FJ640" s="487">
        <f t="shared" si="2155"/>
        <v>2.009819532908705</v>
      </c>
      <c r="FK640" s="487">
        <f t="shared" si="2156"/>
        <v>1.5769639065817409</v>
      </c>
      <c r="FL640" s="487">
        <f t="shared" si="2157"/>
        <v>1.4616740951168143</v>
      </c>
      <c r="FM640" s="487">
        <f t="shared" si="2158"/>
        <v>1.1156389283440271</v>
      </c>
      <c r="FN640" s="487">
        <f t="shared" si="2159"/>
        <v>1.823178212153431</v>
      </c>
      <c r="FO640" s="487">
        <f t="shared" si="2160"/>
        <v>1.0967530874294593</v>
      </c>
      <c r="FP640" s="487">
        <f t="shared" si="2161"/>
        <v>1.9875724937862469</v>
      </c>
      <c r="FQ640" s="487">
        <f t="shared" si="2162"/>
        <v>1.0836785418392709</v>
      </c>
      <c r="FR640" s="459"/>
      <c r="FS640" s="468">
        <f t="shared" si="2146"/>
        <v>62240</v>
      </c>
      <c r="FT640" s="468" t="str">
        <f t="shared" si="2146"/>
        <v>-</v>
      </c>
      <c r="FU640" s="468">
        <f t="shared" si="2146"/>
        <v>62240</v>
      </c>
      <c r="FV640" s="468">
        <f t="shared" si="2146"/>
        <v>1929440</v>
      </c>
      <c r="FW640" s="468">
        <f t="shared" si="2146"/>
        <v>3929744</v>
      </c>
      <c r="FX640" s="468">
        <f t="shared" si="2146"/>
        <v>3666264</v>
      </c>
      <c r="FY640" s="468">
        <f t="shared" si="2146"/>
        <v>101104984</v>
      </c>
      <c r="FZ640" s="468">
        <f t="shared" si="2146"/>
        <v>86689430</v>
      </c>
      <c r="GA640" s="468">
        <f t="shared" si="2146"/>
        <v>12152076</v>
      </c>
      <c r="GB640" s="468"/>
      <c r="GC640" s="468"/>
      <c r="GD640" s="468"/>
      <c r="GE640" s="468"/>
      <c r="GF640" s="468"/>
      <c r="GG640" s="468"/>
      <c r="GH640" s="468"/>
      <c r="GI640" s="468"/>
      <c r="GJ640" s="468"/>
      <c r="GK640" s="468"/>
      <c r="GL640" s="468"/>
      <c r="GM640" s="468"/>
      <c r="GN640" s="468"/>
      <c r="GO640" s="468">
        <f t="shared" si="2147"/>
        <v>0</v>
      </c>
      <c r="GP640" s="468">
        <f t="shared" si="2147"/>
        <v>177282</v>
      </c>
      <c r="GQ640" s="468">
        <f t="shared" si="2147"/>
        <v>0</v>
      </c>
      <c r="GR640" s="468">
        <f t="shared" si="2147"/>
        <v>28623924</v>
      </c>
      <c r="GS640" s="468">
        <f t="shared" si="2147"/>
        <v>1470840</v>
      </c>
      <c r="GT640" s="468">
        <f t="shared" si="2147"/>
        <v>645528</v>
      </c>
      <c r="GU640" s="468">
        <f t="shared" si="2147"/>
        <v>43596171</v>
      </c>
      <c r="GV640" s="425"/>
      <c r="GW640" s="402"/>
      <c r="GX640" s="402"/>
      <c r="GY640" s="402"/>
      <c r="GZ640" s="402"/>
      <c r="HA640" s="402"/>
    </row>
    <row r="641" spans="1:209" ht="9.75" customHeight="1" x14ac:dyDescent="0.2">
      <c r="A641" s="472" t="str">
        <f t="shared" si="2148"/>
        <v>2018-19FEBRUARYRX9</v>
      </c>
      <c r="B641" s="488" t="str">
        <f t="shared" si="2135"/>
        <v>2018-19</v>
      </c>
      <c r="C641" s="400" t="s">
        <v>657</v>
      </c>
      <c r="D641" s="400" t="s">
        <v>653</v>
      </c>
      <c r="E641" s="400" t="s">
        <v>652</v>
      </c>
      <c r="F641" s="474" t="s">
        <v>451</v>
      </c>
      <c r="G641" s="474" t="s">
        <v>686</v>
      </c>
      <c r="H641" s="475">
        <v>79506</v>
      </c>
      <c r="I641" s="475">
        <v>63436</v>
      </c>
      <c r="J641" s="475">
        <v>239795</v>
      </c>
      <c r="K641" s="505">
        <v>4</v>
      </c>
      <c r="L641" s="505">
        <v>2</v>
      </c>
      <c r="M641" s="475" t="s">
        <v>152</v>
      </c>
      <c r="N641" s="505">
        <v>10</v>
      </c>
      <c r="O641" s="505">
        <v>57</v>
      </c>
      <c r="P641" s="475" t="s">
        <v>152</v>
      </c>
      <c r="Q641" s="475" t="s">
        <v>152</v>
      </c>
      <c r="R641" s="475" t="s">
        <v>152</v>
      </c>
      <c r="S641" s="475">
        <v>57462</v>
      </c>
      <c r="T641" s="475">
        <v>5449</v>
      </c>
      <c r="U641" s="475">
        <v>3570</v>
      </c>
      <c r="V641" s="475">
        <v>34163</v>
      </c>
      <c r="W641" s="475">
        <v>10804</v>
      </c>
      <c r="X641" s="475">
        <v>442</v>
      </c>
      <c r="Y641" s="475">
        <v>2501698</v>
      </c>
      <c r="Z641" s="475">
        <v>459</v>
      </c>
      <c r="AA641" s="475">
        <v>822</v>
      </c>
      <c r="AB641" s="475">
        <v>3681003</v>
      </c>
      <c r="AC641" s="475">
        <v>1031</v>
      </c>
      <c r="AD641" s="475">
        <v>2361</v>
      </c>
      <c r="AE641" s="475">
        <v>62401233</v>
      </c>
      <c r="AF641" s="475">
        <v>1827</v>
      </c>
      <c r="AG641" s="475">
        <v>3885</v>
      </c>
      <c r="AH641" s="475">
        <v>48895076</v>
      </c>
      <c r="AI641" s="475">
        <v>4526</v>
      </c>
      <c r="AJ641" s="475">
        <v>11177</v>
      </c>
      <c r="AK641" s="475">
        <v>2066940</v>
      </c>
      <c r="AL641" s="475">
        <v>4676</v>
      </c>
      <c r="AM641" s="475">
        <v>10232</v>
      </c>
      <c r="AN641" s="475"/>
      <c r="AO641" s="475"/>
      <c r="AP641" s="475"/>
      <c r="AQ641" s="475"/>
      <c r="AR641" s="475"/>
      <c r="AS641" s="475"/>
      <c r="AT641" s="475">
        <v>3693</v>
      </c>
      <c r="AU641" s="475">
        <v>1506</v>
      </c>
      <c r="AV641" s="475">
        <v>795</v>
      </c>
      <c r="AW641" s="475">
        <v>8</v>
      </c>
      <c r="AX641" s="475">
        <v>705</v>
      </c>
      <c r="AY641" s="475">
        <v>687</v>
      </c>
      <c r="AZ641" s="475">
        <v>9</v>
      </c>
      <c r="BA641" s="475"/>
      <c r="BB641" s="475"/>
      <c r="BC641" s="475"/>
      <c r="BD641" s="475"/>
      <c r="BE641" s="475"/>
      <c r="BF641" s="475"/>
      <c r="BG641" s="475"/>
      <c r="BH641" s="475"/>
      <c r="BI641" s="475">
        <v>35424</v>
      </c>
      <c r="BJ641" s="475">
        <v>2672</v>
      </c>
      <c r="BK641" s="475">
        <v>15673</v>
      </c>
      <c r="BL641" s="475">
        <v>53769</v>
      </c>
      <c r="BM641" s="475">
        <v>9945</v>
      </c>
      <c r="BN641" s="475">
        <v>7964</v>
      </c>
      <c r="BO641" s="475">
        <v>6734</v>
      </c>
      <c r="BP641" s="475">
        <v>5434</v>
      </c>
      <c r="BQ641" s="475">
        <v>44414</v>
      </c>
      <c r="BR641" s="475">
        <v>36974</v>
      </c>
      <c r="BS641" s="475">
        <v>14594</v>
      </c>
      <c r="BT641" s="475">
        <v>11231</v>
      </c>
      <c r="BU641" s="475">
        <v>532</v>
      </c>
      <c r="BV641" s="475">
        <v>415</v>
      </c>
      <c r="BW641" s="475"/>
      <c r="BX641" s="475"/>
      <c r="BY641" s="475"/>
      <c r="BZ641" s="475"/>
      <c r="CA641" s="475"/>
      <c r="CB641" s="475"/>
      <c r="CC641" s="475"/>
      <c r="CD641" s="475"/>
      <c r="CE641" s="475"/>
      <c r="CF641" s="475"/>
      <c r="CG641" s="475"/>
      <c r="CH641" s="475"/>
      <c r="CI641" s="475"/>
      <c r="CJ641" s="475"/>
      <c r="CK641" s="475"/>
      <c r="CL641" s="475"/>
      <c r="CM641" s="475"/>
      <c r="CN641" s="475"/>
      <c r="CO641" s="475"/>
      <c r="CP641" s="475"/>
      <c r="CQ641" s="475"/>
      <c r="CR641" s="475"/>
      <c r="CS641" s="475"/>
      <c r="CT641" s="475"/>
      <c r="CU641" s="475"/>
      <c r="CV641" s="475"/>
      <c r="CW641" s="475"/>
      <c r="CX641" s="475"/>
      <c r="CY641" s="475"/>
      <c r="CZ641" s="475"/>
      <c r="DA641" s="475"/>
      <c r="DB641" s="475"/>
      <c r="DC641" s="475"/>
      <c r="DD641" s="475"/>
      <c r="DE641" s="475"/>
      <c r="DF641" s="475"/>
      <c r="DG641" s="475"/>
      <c r="DH641" s="475"/>
      <c r="DI641" s="475"/>
      <c r="DJ641" s="475"/>
      <c r="DK641" s="475">
        <v>295</v>
      </c>
      <c r="DL641" s="475">
        <v>90453</v>
      </c>
      <c r="DM641" s="475">
        <v>307</v>
      </c>
      <c r="DN641" s="475">
        <v>536</v>
      </c>
      <c r="DO641" s="475">
        <v>2814</v>
      </c>
      <c r="DP641" s="475">
        <v>105935</v>
      </c>
      <c r="DQ641" s="475">
        <v>38</v>
      </c>
      <c r="DR641" s="475">
        <v>69</v>
      </c>
      <c r="DS641" s="475"/>
      <c r="DT641" s="475"/>
      <c r="DU641" s="475"/>
      <c r="DV641" s="475"/>
      <c r="DW641" s="475"/>
      <c r="DX641" s="475"/>
      <c r="DY641" s="475"/>
      <c r="DZ641" s="475"/>
      <c r="EA641" s="475"/>
      <c r="EB641" s="475"/>
      <c r="EC641" s="475"/>
      <c r="ED641" s="475"/>
      <c r="EE641" s="475"/>
      <c r="EF641" s="475"/>
      <c r="EG641" s="475" t="s">
        <v>152</v>
      </c>
      <c r="EH641" s="475" t="s">
        <v>152</v>
      </c>
      <c r="EI641" s="475">
        <v>0</v>
      </c>
      <c r="EJ641" s="475">
        <v>305</v>
      </c>
      <c r="EK641" s="475">
        <v>312</v>
      </c>
      <c r="EL641" s="475">
        <v>2</v>
      </c>
      <c r="EM641" s="475">
        <v>2292</v>
      </c>
      <c r="EN641" s="475">
        <v>1522992</v>
      </c>
      <c r="EO641" s="475">
        <v>4993</v>
      </c>
      <c r="EP641" s="475">
        <v>9855</v>
      </c>
      <c r="EQ641" s="475">
        <v>1707291</v>
      </c>
      <c r="ER641" s="475">
        <v>5472</v>
      </c>
      <c r="ES641" s="475">
        <v>10731</v>
      </c>
      <c r="ET641" s="475">
        <v>13522</v>
      </c>
      <c r="EU641" s="475">
        <v>6761</v>
      </c>
      <c r="EV641" s="475">
        <v>7247</v>
      </c>
      <c r="EW641" s="475">
        <v>17587042</v>
      </c>
      <c r="EX641" s="475">
        <v>7673</v>
      </c>
      <c r="EY641" s="475">
        <v>15483</v>
      </c>
      <c r="EZ641" s="476"/>
      <c r="FA641" s="477">
        <f t="shared" si="2149"/>
        <v>2</v>
      </c>
      <c r="FB641" s="417">
        <f t="shared" si="2150"/>
        <v>2019</v>
      </c>
      <c r="FC641" s="448">
        <f t="shared" si="2151"/>
        <v>43497</v>
      </c>
      <c r="FD641" s="449">
        <f t="shared" si="2152"/>
        <v>28</v>
      </c>
      <c r="FE641" s="450"/>
      <c r="FF641" s="450"/>
      <c r="FG641" s="450"/>
      <c r="FH641" s="452">
        <f t="shared" si="2153"/>
        <v>1.8251055239493486</v>
      </c>
      <c r="FI641" s="452">
        <f t="shared" si="2154"/>
        <v>1.4615525784547623</v>
      </c>
      <c r="FJ641" s="452">
        <f t="shared" si="2155"/>
        <v>1.8862745098039215</v>
      </c>
      <c r="FK641" s="452">
        <f t="shared" si="2156"/>
        <v>1.5221288515406162</v>
      </c>
      <c r="FL641" s="452">
        <f t="shared" si="2157"/>
        <v>1.3000614700114159</v>
      </c>
      <c r="FM641" s="452">
        <f t="shared" si="2158"/>
        <v>1.0822820009952288</v>
      </c>
      <c r="FN641" s="452">
        <f t="shared" si="2159"/>
        <v>1.350796001480933</v>
      </c>
      <c r="FO641" s="452">
        <f t="shared" si="2160"/>
        <v>1.0395223991114402</v>
      </c>
      <c r="FP641" s="452">
        <f t="shared" si="2161"/>
        <v>1.2036199095022624</v>
      </c>
      <c r="FQ641" s="452">
        <f t="shared" si="2162"/>
        <v>0.93891402714932126</v>
      </c>
      <c r="FR641" s="453"/>
      <c r="FS641" s="477">
        <f t="shared" si="2146"/>
        <v>126872</v>
      </c>
      <c r="FT641" s="477" t="str">
        <f t="shared" si="2146"/>
        <v>-</v>
      </c>
      <c r="FU641" s="477">
        <f t="shared" si="2146"/>
        <v>634360</v>
      </c>
      <c r="FV641" s="477">
        <f t="shared" si="2146"/>
        <v>3615852</v>
      </c>
      <c r="FW641" s="477">
        <f t="shared" si="2146"/>
        <v>4479078</v>
      </c>
      <c r="FX641" s="477">
        <f t="shared" si="2146"/>
        <v>8428770</v>
      </c>
      <c r="FY641" s="477">
        <f t="shared" si="2146"/>
        <v>132723255</v>
      </c>
      <c r="FZ641" s="477">
        <f t="shared" si="2146"/>
        <v>120756308</v>
      </c>
      <c r="GA641" s="477">
        <f t="shared" si="2146"/>
        <v>4522544</v>
      </c>
      <c r="GB641" s="477"/>
      <c r="GC641" s="477"/>
      <c r="GD641" s="477"/>
      <c r="GE641" s="477"/>
      <c r="GF641" s="477"/>
      <c r="GG641" s="477"/>
      <c r="GH641" s="477"/>
      <c r="GI641" s="477"/>
      <c r="GJ641" s="477"/>
      <c r="GK641" s="477"/>
      <c r="GL641" s="477"/>
      <c r="GM641" s="477"/>
      <c r="GN641" s="477"/>
      <c r="GO641" s="477">
        <f t="shared" si="2147"/>
        <v>158120</v>
      </c>
      <c r="GP641" s="477">
        <f t="shared" si="2147"/>
        <v>194166</v>
      </c>
      <c r="GQ641" s="477">
        <f t="shared" si="2147"/>
        <v>0</v>
      </c>
      <c r="GR641" s="477">
        <f t="shared" si="2147"/>
        <v>3005775</v>
      </c>
      <c r="GS641" s="477">
        <f t="shared" si="2147"/>
        <v>3348072</v>
      </c>
      <c r="GT641" s="477">
        <f t="shared" si="2147"/>
        <v>14494</v>
      </c>
      <c r="GU641" s="477">
        <f t="shared" si="2147"/>
        <v>35487036</v>
      </c>
      <c r="GV641" s="416"/>
      <c r="GW641" s="402"/>
      <c r="GX641" s="402"/>
      <c r="GY641" s="402"/>
      <c r="GZ641" s="402"/>
      <c r="HA641" s="402"/>
    </row>
    <row r="642" spans="1:209" ht="9.75" customHeight="1" x14ac:dyDescent="0.2">
      <c r="A642" s="417" t="str">
        <f t="shared" si="2148"/>
        <v>2018-19FEBRUARYRYC</v>
      </c>
      <c r="B642" s="458" t="str">
        <f t="shared" si="2135"/>
        <v>2018-19</v>
      </c>
      <c r="C642" s="402" t="s">
        <v>657</v>
      </c>
      <c r="D642" s="402" t="s">
        <v>656</v>
      </c>
      <c r="E642" s="402" t="s">
        <v>466</v>
      </c>
      <c r="F642" s="478" t="s">
        <v>453</v>
      </c>
      <c r="G642" s="478" t="s">
        <v>687</v>
      </c>
      <c r="H642" s="479">
        <v>98468</v>
      </c>
      <c r="I642" s="479">
        <v>63078</v>
      </c>
      <c r="J642" s="479">
        <v>239851</v>
      </c>
      <c r="K642" s="506">
        <v>4</v>
      </c>
      <c r="L642" s="506">
        <v>1</v>
      </c>
      <c r="M642" s="479" t="s">
        <v>152</v>
      </c>
      <c r="N642" s="506">
        <v>15</v>
      </c>
      <c r="O642" s="506">
        <v>63</v>
      </c>
      <c r="P642" s="479" t="s">
        <v>152</v>
      </c>
      <c r="Q642" s="479" t="s">
        <v>152</v>
      </c>
      <c r="R642" s="479" t="s">
        <v>152</v>
      </c>
      <c r="S642" s="479">
        <v>68742</v>
      </c>
      <c r="T642" s="479">
        <v>6707</v>
      </c>
      <c r="U642" s="479">
        <v>4410</v>
      </c>
      <c r="V642" s="479">
        <v>40400</v>
      </c>
      <c r="W642" s="479">
        <v>11050</v>
      </c>
      <c r="X642" s="479">
        <v>1798</v>
      </c>
      <c r="Y642" s="479">
        <v>3149252</v>
      </c>
      <c r="Z642" s="479">
        <v>470</v>
      </c>
      <c r="AA642" s="479">
        <v>855</v>
      </c>
      <c r="AB642" s="479">
        <v>3404172</v>
      </c>
      <c r="AC642" s="479">
        <v>772</v>
      </c>
      <c r="AD642" s="479">
        <v>1376</v>
      </c>
      <c r="AE642" s="479">
        <v>63098791</v>
      </c>
      <c r="AF642" s="479">
        <v>1562</v>
      </c>
      <c r="AG642" s="479">
        <v>3227</v>
      </c>
      <c r="AH642" s="479">
        <v>57643744</v>
      </c>
      <c r="AI642" s="479">
        <v>5217</v>
      </c>
      <c r="AJ642" s="479">
        <v>12681</v>
      </c>
      <c r="AK642" s="479">
        <v>8765062</v>
      </c>
      <c r="AL642" s="479">
        <v>4875</v>
      </c>
      <c r="AM642" s="479">
        <v>12327</v>
      </c>
      <c r="AN642" s="479"/>
      <c r="AO642" s="479"/>
      <c r="AP642" s="479"/>
      <c r="AQ642" s="479"/>
      <c r="AR642" s="479"/>
      <c r="AS642" s="479"/>
      <c r="AT642" s="479">
        <v>4756</v>
      </c>
      <c r="AU642" s="479">
        <v>81</v>
      </c>
      <c r="AV642" s="479">
        <v>3439</v>
      </c>
      <c r="AW642" s="479">
        <v>748</v>
      </c>
      <c r="AX642" s="479">
        <v>29</v>
      </c>
      <c r="AY642" s="479">
        <v>1207</v>
      </c>
      <c r="AZ642" s="479">
        <v>1180</v>
      </c>
      <c r="BA642" s="479"/>
      <c r="BB642" s="479"/>
      <c r="BC642" s="479"/>
      <c r="BD642" s="479"/>
      <c r="BE642" s="479"/>
      <c r="BF642" s="479"/>
      <c r="BG642" s="479"/>
      <c r="BH642" s="479"/>
      <c r="BI642" s="479">
        <v>40023</v>
      </c>
      <c r="BJ642" s="479">
        <v>1909</v>
      </c>
      <c r="BK642" s="479">
        <v>22054</v>
      </c>
      <c r="BL642" s="479">
        <v>63986</v>
      </c>
      <c r="BM642" s="479">
        <v>15821</v>
      </c>
      <c r="BN642" s="479">
        <v>11163</v>
      </c>
      <c r="BO642" s="479">
        <v>10367</v>
      </c>
      <c r="BP642" s="479">
        <v>7468</v>
      </c>
      <c r="BQ642" s="479">
        <v>63931</v>
      </c>
      <c r="BR642" s="479">
        <v>46106</v>
      </c>
      <c r="BS642" s="479">
        <v>21874</v>
      </c>
      <c r="BT642" s="479">
        <v>12037</v>
      </c>
      <c r="BU642" s="479">
        <v>3285</v>
      </c>
      <c r="BV642" s="479">
        <v>1961</v>
      </c>
      <c r="BW642" s="479"/>
      <c r="BX642" s="479"/>
      <c r="BY642" s="479"/>
      <c r="BZ642" s="479"/>
      <c r="CA642" s="479"/>
      <c r="CB642" s="479"/>
      <c r="CC642" s="479"/>
      <c r="CD642" s="479"/>
      <c r="CE642" s="479"/>
      <c r="CF642" s="479"/>
      <c r="CG642" s="479"/>
      <c r="CH642" s="479"/>
      <c r="CI642" s="479"/>
      <c r="CJ642" s="479"/>
      <c r="CK642" s="479"/>
      <c r="CL642" s="479"/>
      <c r="CM642" s="479"/>
      <c r="CN642" s="479"/>
      <c r="CO642" s="479"/>
      <c r="CP642" s="479"/>
      <c r="CQ642" s="479"/>
      <c r="CR642" s="479"/>
      <c r="CS642" s="479"/>
      <c r="CT642" s="479"/>
      <c r="CU642" s="479"/>
      <c r="CV642" s="479"/>
      <c r="CW642" s="479"/>
      <c r="CX642" s="479"/>
      <c r="CY642" s="479"/>
      <c r="CZ642" s="479"/>
      <c r="DA642" s="479"/>
      <c r="DB642" s="479"/>
      <c r="DC642" s="479"/>
      <c r="DD642" s="479"/>
      <c r="DE642" s="479"/>
      <c r="DF642" s="479"/>
      <c r="DG642" s="479"/>
      <c r="DH642" s="479"/>
      <c r="DI642" s="479"/>
      <c r="DJ642" s="479"/>
      <c r="DK642" s="479">
        <v>523</v>
      </c>
      <c r="DL642" s="479">
        <v>158516</v>
      </c>
      <c r="DM642" s="479">
        <v>303</v>
      </c>
      <c r="DN642" s="479">
        <v>526</v>
      </c>
      <c r="DO642" s="479">
        <v>6339</v>
      </c>
      <c r="DP642" s="479">
        <v>228552</v>
      </c>
      <c r="DQ642" s="479">
        <v>36</v>
      </c>
      <c r="DR642" s="479">
        <v>64</v>
      </c>
      <c r="DS642" s="479"/>
      <c r="DT642" s="479"/>
      <c r="DU642" s="479"/>
      <c r="DV642" s="479"/>
      <c r="DW642" s="479"/>
      <c r="DX642" s="479"/>
      <c r="DY642" s="479"/>
      <c r="DZ642" s="479"/>
      <c r="EA642" s="479"/>
      <c r="EB642" s="479"/>
      <c r="EC642" s="479"/>
      <c r="ED642" s="479"/>
      <c r="EE642" s="479"/>
      <c r="EF642" s="479"/>
      <c r="EG642" s="479" t="s">
        <v>152</v>
      </c>
      <c r="EH642" s="479" t="s">
        <v>152</v>
      </c>
      <c r="EI642" s="479">
        <v>50</v>
      </c>
      <c r="EJ642" s="479">
        <v>719</v>
      </c>
      <c r="EK642" s="479">
        <v>492</v>
      </c>
      <c r="EL642" s="479">
        <v>31</v>
      </c>
      <c r="EM642" s="479">
        <v>1219</v>
      </c>
      <c r="EN642" s="479">
        <v>6032814</v>
      </c>
      <c r="EO642" s="479">
        <v>8391</v>
      </c>
      <c r="EP642" s="479">
        <v>20902</v>
      </c>
      <c r="EQ642" s="479">
        <v>4309445</v>
      </c>
      <c r="ER642" s="479">
        <v>8759</v>
      </c>
      <c r="ES642" s="479">
        <v>20689</v>
      </c>
      <c r="ET642" s="479">
        <v>369937</v>
      </c>
      <c r="EU642" s="479">
        <v>11933</v>
      </c>
      <c r="EV642" s="479">
        <v>21604</v>
      </c>
      <c r="EW642" s="479">
        <v>13546282</v>
      </c>
      <c r="EX642" s="479">
        <v>11113</v>
      </c>
      <c r="EY642" s="479">
        <v>27989</v>
      </c>
      <c r="EZ642" s="476"/>
      <c r="FA642" s="446">
        <f t="shared" si="2149"/>
        <v>2</v>
      </c>
      <c r="FB642" s="417">
        <f t="shared" si="2150"/>
        <v>2019</v>
      </c>
      <c r="FC642" s="448">
        <f t="shared" si="2151"/>
        <v>43497</v>
      </c>
      <c r="FD642" s="449">
        <f t="shared" si="2152"/>
        <v>28</v>
      </c>
      <c r="FE642" s="450"/>
      <c r="FF642" s="450"/>
      <c r="FG642" s="450"/>
      <c r="FH642" s="452">
        <f t="shared" si="2153"/>
        <v>2.3588787833606681</v>
      </c>
      <c r="FI642" s="452">
        <f t="shared" si="2154"/>
        <v>1.6643804979871775</v>
      </c>
      <c r="FJ642" s="452">
        <f t="shared" si="2155"/>
        <v>2.3507936507936509</v>
      </c>
      <c r="FK642" s="452">
        <f t="shared" si="2156"/>
        <v>1.6934240362811792</v>
      </c>
      <c r="FL642" s="452">
        <f t="shared" si="2157"/>
        <v>1.5824504950495049</v>
      </c>
      <c r="FM642" s="452">
        <f t="shared" si="2158"/>
        <v>1.1412376237623763</v>
      </c>
      <c r="FN642" s="452">
        <f t="shared" si="2159"/>
        <v>1.9795475113122172</v>
      </c>
      <c r="FO642" s="452">
        <f t="shared" si="2160"/>
        <v>1.0893212669683259</v>
      </c>
      <c r="FP642" s="452">
        <f t="shared" si="2161"/>
        <v>1.8270300333704115</v>
      </c>
      <c r="FQ642" s="452">
        <f t="shared" si="2162"/>
        <v>1.0906562847608454</v>
      </c>
      <c r="FR642" s="453"/>
      <c r="FS642" s="446">
        <f t="shared" si="2146"/>
        <v>63078</v>
      </c>
      <c r="FT642" s="446" t="str">
        <f t="shared" si="2146"/>
        <v>-</v>
      </c>
      <c r="FU642" s="446">
        <f t="shared" si="2146"/>
        <v>946170</v>
      </c>
      <c r="FV642" s="446">
        <f t="shared" si="2146"/>
        <v>3973914</v>
      </c>
      <c r="FW642" s="446">
        <f t="shared" si="2146"/>
        <v>5734485</v>
      </c>
      <c r="FX642" s="446">
        <f t="shared" si="2146"/>
        <v>6068160</v>
      </c>
      <c r="FY642" s="446">
        <f t="shared" si="2146"/>
        <v>130370800</v>
      </c>
      <c r="FZ642" s="446">
        <f t="shared" si="2146"/>
        <v>140125050</v>
      </c>
      <c r="GA642" s="446">
        <f t="shared" si="2146"/>
        <v>22163946</v>
      </c>
      <c r="GB642" s="446"/>
      <c r="GC642" s="446"/>
      <c r="GD642" s="446"/>
      <c r="GE642" s="446"/>
      <c r="GF642" s="446"/>
      <c r="GG642" s="446"/>
      <c r="GH642" s="446"/>
      <c r="GI642" s="446"/>
      <c r="GJ642" s="446"/>
      <c r="GK642" s="446"/>
      <c r="GL642" s="446"/>
      <c r="GM642" s="446"/>
      <c r="GN642" s="446"/>
      <c r="GO642" s="446">
        <f t="shared" si="2147"/>
        <v>275098</v>
      </c>
      <c r="GP642" s="446">
        <f t="shared" si="2147"/>
        <v>405696</v>
      </c>
      <c r="GQ642" s="446">
        <f t="shared" si="2147"/>
        <v>0</v>
      </c>
      <c r="GR642" s="446">
        <f t="shared" si="2147"/>
        <v>15028538</v>
      </c>
      <c r="GS642" s="446">
        <f t="shared" si="2147"/>
        <v>10178988</v>
      </c>
      <c r="GT642" s="446">
        <f t="shared" si="2147"/>
        <v>669724</v>
      </c>
      <c r="GU642" s="446">
        <f t="shared" si="2147"/>
        <v>34118591</v>
      </c>
      <c r="GV642" s="416"/>
      <c r="GW642" s="402"/>
      <c r="GX642" s="402"/>
      <c r="GY642" s="402"/>
      <c r="GZ642" s="402"/>
      <c r="HA642" s="402"/>
    </row>
    <row r="643" spans="1:209" ht="9.75" customHeight="1" x14ac:dyDescent="0.2">
      <c r="A643" s="417" t="str">
        <f t="shared" si="2148"/>
        <v>2018-19FEBRUARYR1F</v>
      </c>
      <c r="B643" s="458" t="str">
        <f t="shared" si="2135"/>
        <v>2018-19</v>
      </c>
      <c r="C643" s="402" t="s">
        <v>657</v>
      </c>
      <c r="D643" s="402" t="s">
        <v>663</v>
      </c>
      <c r="E643" s="402" t="s">
        <v>662</v>
      </c>
      <c r="F643" s="478" t="s">
        <v>458</v>
      </c>
      <c r="G643" s="478" t="s">
        <v>688</v>
      </c>
      <c r="H643" s="479">
        <v>2501</v>
      </c>
      <c r="I643" s="479">
        <v>1286</v>
      </c>
      <c r="J643" s="479">
        <v>12074</v>
      </c>
      <c r="K643" s="506">
        <v>9</v>
      </c>
      <c r="L643" s="506">
        <v>1</v>
      </c>
      <c r="M643" s="479" t="s">
        <v>152</v>
      </c>
      <c r="N643" s="506">
        <v>55</v>
      </c>
      <c r="O643" s="506">
        <v>121</v>
      </c>
      <c r="P643" s="479" t="s">
        <v>152</v>
      </c>
      <c r="Q643" s="479" t="s">
        <v>152</v>
      </c>
      <c r="R643" s="479" t="s">
        <v>152</v>
      </c>
      <c r="S643" s="479">
        <v>1894</v>
      </c>
      <c r="T643" s="479">
        <v>78</v>
      </c>
      <c r="U643" s="479">
        <v>53</v>
      </c>
      <c r="V643" s="479">
        <v>840</v>
      </c>
      <c r="W643" s="479">
        <v>672</v>
      </c>
      <c r="X643" s="479">
        <v>76</v>
      </c>
      <c r="Y643" s="479">
        <v>48724</v>
      </c>
      <c r="Z643" s="479">
        <v>625</v>
      </c>
      <c r="AA643" s="479">
        <v>1046</v>
      </c>
      <c r="AB643" s="479">
        <v>39927</v>
      </c>
      <c r="AC643" s="479">
        <v>753</v>
      </c>
      <c r="AD643" s="479">
        <v>1475</v>
      </c>
      <c r="AE643" s="479">
        <v>1066405</v>
      </c>
      <c r="AF643" s="479">
        <v>1270</v>
      </c>
      <c r="AG643" s="479">
        <v>2632</v>
      </c>
      <c r="AH643" s="479">
        <v>2492668</v>
      </c>
      <c r="AI643" s="479">
        <v>3709</v>
      </c>
      <c r="AJ643" s="479">
        <v>8784</v>
      </c>
      <c r="AK643" s="479">
        <v>459740</v>
      </c>
      <c r="AL643" s="479">
        <v>6049</v>
      </c>
      <c r="AM643" s="479">
        <v>11559</v>
      </c>
      <c r="AN643" s="479"/>
      <c r="AO643" s="479"/>
      <c r="AP643" s="479"/>
      <c r="AQ643" s="479"/>
      <c r="AR643" s="479"/>
      <c r="AS643" s="479"/>
      <c r="AT643" s="479">
        <v>124</v>
      </c>
      <c r="AU643" s="479">
        <v>1</v>
      </c>
      <c r="AV643" s="479">
        <v>12</v>
      </c>
      <c r="AW643" s="479">
        <v>13</v>
      </c>
      <c r="AX643" s="479">
        <v>2</v>
      </c>
      <c r="AY643" s="479">
        <v>109</v>
      </c>
      <c r="AZ643" s="479">
        <v>0</v>
      </c>
      <c r="BA643" s="479"/>
      <c r="BB643" s="479"/>
      <c r="BC643" s="479"/>
      <c r="BD643" s="479"/>
      <c r="BE643" s="479"/>
      <c r="BF643" s="479"/>
      <c r="BG643" s="479"/>
      <c r="BH643" s="479"/>
      <c r="BI643" s="479">
        <v>1142</v>
      </c>
      <c r="BJ643" s="479">
        <v>31</v>
      </c>
      <c r="BK643" s="479">
        <v>597</v>
      </c>
      <c r="BL643" s="479">
        <v>1770</v>
      </c>
      <c r="BM643" s="479">
        <v>111</v>
      </c>
      <c r="BN643" s="479">
        <v>99</v>
      </c>
      <c r="BO643" s="479">
        <v>77</v>
      </c>
      <c r="BP643" s="479">
        <v>69</v>
      </c>
      <c r="BQ643" s="479">
        <v>956</v>
      </c>
      <c r="BR643" s="479">
        <v>884</v>
      </c>
      <c r="BS643" s="479">
        <v>780</v>
      </c>
      <c r="BT643" s="479">
        <v>700</v>
      </c>
      <c r="BU643" s="479">
        <v>88</v>
      </c>
      <c r="BV643" s="479">
        <v>80</v>
      </c>
      <c r="BW643" s="479"/>
      <c r="BX643" s="479"/>
      <c r="BY643" s="479"/>
      <c r="BZ643" s="479"/>
      <c r="CA643" s="479"/>
      <c r="CB643" s="479"/>
      <c r="CC643" s="479"/>
      <c r="CD643" s="479"/>
      <c r="CE643" s="479"/>
      <c r="CF643" s="479"/>
      <c r="CG643" s="479"/>
      <c r="CH643" s="479"/>
      <c r="CI643" s="479"/>
      <c r="CJ643" s="479"/>
      <c r="CK643" s="479"/>
      <c r="CL643" s="479"/>
      <c r="CM643" s="479"/>
      <c r="CN643" s="479"/>
      <c r="CO643" s="479"/>
      <c r="CP643" s="479"/>
      <c r="CQ643" s="479"/>
      <c r="CR643" s="479"/>
      <c r="CS643" s="479"/>
      <c r="CT643" s="479"/>
      <c r="CU643" s="479"/>
      <c r="CV643" s="479"/>
      <c r="CW643" s="479"/>
      <c r="CX643" s="479"/>
      <c r="CY643" s="479"/>
      <c r="CZ643" s="479"/>
      <c r="DA643" s="479"/>
      <c r="DB643" s="479"/>
      <c r="DC643" s="479"/>
      <c r="DD643" s="479"/>
      <c r="DE643" s="479"/>
      <c r="DF643" s="479"/>
      <c r="DG643" s="479"/>
      <c r="DH643" s="479"/>
      <c r="DI643" s="479"/>
      <c r="DJ643" s="479"/>
      <c r="DK643" s="479">
        <v>3</v>
      </c>
      <c r="DL643" s="479">
        <v>1082</v>
      </c>
      <c r="DM643" s="479">
        <v>361</v>
      </c>
      <c r="DN643" s="479">
        <v>621</v>
      </c>
      <c r="DO643" s="479">
        <v>63</v>
      </c>
      <c r="DP643" s="479">
        <v>4278</v>
      </c>
      <c r="DQ643" s="479">
        <v>68</v>
      </c>
      <c r="DR643" s="479">
        <v>125</v>
      </c>
      <c r="DS643" s="479"/>
      <c r="DT643" s="479"/>
      <c r="DU643" s="479"/>
      <c r="DV643" s="479"/>
      <c r="DW643" s="479"/>
      <c r="DX643" s="479"/>
      <c r="DY643" s="479"/>
      <c r="DZ643" s="479"/>
      <c r="EA643" s="479"/>
      <c r="EB643" s="479"/>
      <c r="EC643" s="479"/>
      <c r="ED643" s="479"/>
      <c r="EE643" s="479"/>
      <c r="EF643" s="479"/>
      <c r="EG643" s="479" t="s">
        <v>152</v>
      </c>
      <c r="EH643" s="479" t="s">
        <v>152</v>
      </c>
      <c r="EI643" s="479">
        <v>0</v>
      </c>
      <c r="EJ643" s="479">
        <v>49</v>
      </c>
      <c r="EK643" s="479">
        <v>42</v>
      </c>
      <c r="EL643" s="479">
        <v>0</v>
      </c>
      <c r="EM643" s="479">
        <v>13</v>
      </c>
      <c r="EN643" s="479">
        <v>180028</v>
      </c>
      <c r="EO643" s="479">
        <v>3674</v>
      </c>
      <c r="EP643" s="479">
        <v>7176</v>
      </c>
      <c r="EQ643" s="479">
        <v>341207</v>
      </c>
      <c r="ER643" s="479">
        <v>8124</v>
      </c>
      <c r="ES643" s="479">
        <v>12648</v>
      </c>
      <c r="ET643" s="479">
        <v>0</v>
      </c>
      <c r="EU643" s="479">
        <v>0</v>
      </c>
      <c r="EV643" s="479">
        <v>0</v>
      </c>
      <c r="EW643" s="479">
        <v>111573</v>
      </c>
      <c r="EX643" s="479">
        <v>8583</v>
      </c>
      <c r="EY643" s="479">
        <v>21086</v>
      </c>
      <c r="EZ643" s="476"/>
      <c r="FA643" s="446">
        <f t="shared" si="2149"/>
        <v>2</v>
      </c>
      <c r="FB643" s="417">
        <f t="shared" si="2150"/>
        <v>2019</v>
      </c>
      <c r="FC643" s="448">
        <f t="shared" si="2151"/>
        <v>43497</v>
      </c>
      <c r="FD643" s="449">
        <f t="shared" si="2152"/>
        <v>28</v>
      </c>
      <c r="FE643" s="450"/>
      <c r="FF643" s="450"/>
      <c r="FG643" s="450"/>
      <c r="FH643" s="452">
        <f t="shared" si="2153"/>
        <v>1.4230769230769231</v>
      </c>
      <c r="FI643" s="452">
        <f t="shared" si="2154"/>
        <v>1.2692307692307692</v>
      </c>
      <c r="FJ643" s="452">
        <f t="shared" si="2155"/>
        <v>1.4528301886792452</v>
      </c>
      <c r="FK643" s="452">
        <f t="shared" si="2156"/>
        <v>1.3018867924528301</v>
      </c>
      <c r="FL643" s="452">
        <f t="shared" si="2157"/>
        <v>1.138095238095238</v>
      </c>
      <c r="FM643" s="452">
        <f t="shared" si="2158"/>
        <v>1.0523809523809524</v>
      </c>
      <c r="FN643" s="452">
        <f t="shared" si="2159"/>
        <v>1.1607142857142858</v>
      </c>
      <c r="FO643" s="452">
        <f t="shared" si="2160"/>
        <v>1.0416666666666667</v>
      </c>
      <c r="FP643" s="452">
        <f t="shared" si="2161"/>
        <v>1.1578947368421053</v>
      </c>
      <c r="FQ643" s="452">
        <f t="shared" si="2162"/>
        <v>1.0526315789473684</v>
      </c>
      <c r="FR643" s="453"/>
      <c r="FS643" s="446">
        <f t="shared" ref="FS643:GA652" si="2163">IFERROR(HLOOKUP(FS$1,$H$5:$HA$10112,MATCH($A643,$A$5:$A$10112,0),0)*HLOOKUP(FS$2,$H$5:$HA$10112,MATCH($A643,$A$5:$A$10112,0),0),"-")</f>
        <v>1286</v>
      </c>
      <c r="FT643" s="446" t="str">
        <f t="shared" si="2163"/>
        <v>-</v>
      </c>
      <c r="FU643" s="446">
        <f t="shared" si="2163"/>
        <v>70730</v>
      </c>
      <c r="FV643" s="446">
        <f t="shared" si="2163"/>
        <v>155606</v>
      </c>
      <c r="FW643" s="446">
        <f t="shared" si="2163"/>
        <v>81588</v>
      </c>
      <c r="FX643" s="446">
        <f t="shared" si="2163"/>
        <v>78175</v>
      </c>
      <c r="FY643" s="446">
        <f t="shared" si="2163"/>
        <v>2210880</v>
      </c>
      <c r="FZ643" s="446">
        <f t="shared" si="2163"/>
        <v>5902848</v>
      </c>
      <c r="GA643" s="446">
        <f t="shared" si="2163"/>
        <v>878484</v>
      </c>
      <c r="GB643" s="446"/>
      <c r="GC643" s="446"/>
      <c r="GD643" s="446"/>
      <c r="GE643" s="446"/>
      <c r="GF643" s="446"/>
      <c r="GG643" s="446"/>
      <c r="GH643" s="446"/>
      <c r="GI643" s="446"/>
      <c r="GJ643" s="446"/>
      <c r="GK643" s="446"/>
      <c r="GL643" s="446"/>
      <c r="GM643" s="446"/>
      <c r="GN643" s="446"/>
      <c r="GO643" s="446">
        <f t="shared" ref="GO643:GU652" si="2164">IFERROR(HLOOKUP(GO$1,$H$5:$HA$10112,MATCH($A643,$A$5:$A$10112,0),0)*HLOOKUP(GO$2,$H$5:$HA$10112,MATCH($A643,$A$5:$A$10112,0),0),"-")</f>
        <v>1863</v>
      </c>
      <c r="GP643" s="446">
        <f t="shared" si="2164"/>
        <v>7875</v>
      </c>
      <c r="GQ643" s="446">
        <f t="shared" si="2164"/>
        <v>0</v>
      </c>
      <c r="GR643" s="446">
        <f t="shared" si="2164"/>
        <v>351624</v>
      </c>
      <c r="GS643" s="446">
        <f t="shared" si="2164"/>
        <v>531216</v>
      </c>
      <c r="GT643" s="446">
        <f t="shared" si="2164"/>
        <v>0</v>
      </c>
      <c r="GU643" s="446">
        <f t="shared" si="2164"/>
        <v>274118</v>
      </c>
      <c r="GV643" s="416"/>
      <c r="GW643" s="402"/>
      <c r="GX643" s="402"/>
      <c r="GY643" s="402"/>
      <c r="GZ643" s="402"/>
      <c r="HA643" s="402"/>
    </row>
    <row r="644" spans="1:209" ht="9.75" customHeight="1" x14ac:dyDescent="0.2">
      <c r="A644" s="493" t="str">
        <f t="shared" si="2148"/>
        <v>2018-19FEBRUARYRRU</v>
      </c>
      <c r="B644" s="494" t="str">
        <f t="shared" si="2135"/>
        <v>2018-19</v>
      </c>
      <c r="C644" s="480" t="s">
        <v>657</v>
      </c>
      <c r="D644" s="480" t="s">
        <v>659</v>
      </c>
      <c r="E644" s="480" t="s">
        <v>467</v>
      </c>
      <c r="F644" s="495" t="s">
        <v>454</v>
      </c>
      <c r="G644" s="495" t="s">
        <v>689</v>
      </c>
      <c r="H644" s="496">
        <v>158421</v>
      </c>
      <c r="I644" s="496">
        <v>127765</v>
      </c>
      <c r="J644" s="496">
        <v>1410678</v>
      </c>
      <c r="K644" s="507">
        <v>11</v>
      </c>
      <c r="L644" s="507">
        <v>0</v>
      </c>
      <c r="M644" s="496" t="s">
        <v>152</v>
      </c>
      <c r="N644" s="507">
        <v>79</v>
      </c>
      <c r="O644" s="507">
        <v>155</v>
      </c>
      <c r="P644" s="496" t="s">
        <v>152</v>
      </c>
      <c r="Q644" s="496" t="s">
        <v>152</v>
      </c>
      <c r="R644" s="496" t="s">
        <v>152</v>
      </c>
      <c r="S644" s="496">
        <v>98285</v>
      </c>
      <c r="T644" s="496">
        <v>11499</v>
      </c>
      <c r="U644" s="496">
        <v>8794</v>
      </c>
      <c r="V644" s="496">
        <v>54833</v>
      </c>
      <c r="W644" s="496">
        <v>17726</v>
      </c>
      <c r="X644" s="496">
        <v>1459</v>
      </c>
      <c r="Y644" s="496">
        <v>4569382</v>
      </c>
      <c r="Z644" s="496">
        <v>397</v>
      </c>
      <c r="AA644" s="496">
        <v>659</v>
      </c>
      <c r="AB644" s="496">
        <v>6240009</v>
      </c>
      <c r="AC644" s="496">
        <v>710</v>
      </c>
      <c r="AD644" s="496">
        <v>1231</v>
      </c>
      <c r="AE644" s="496">
        <v>73534278</v>
      </c>
      <c r="AF644" s="496">
        <v>1341</v>
      </c>
      <c r="AG644" s="496">
        <v>2819</v>
      </c>
      <c r="AH644" s="496">
        <v>74087914</v>
      </c>
      <c r="AI644" s="496">
        <v>4180</v>
      </c>
      <c r="AJ644" s="496">
        <v>10387</v>
      </c>
      <c r="AK644" s="496">
        <v>7498026</v>
      </c>
      <c r="AL644" s="496">
        <v>5139</v>
      </c>
      <c r="AM644" s="496">
        <v>12283</v>
      </c>
      <c r="AN644" s="496"/>
      <c r="AO644" s="496"/>
      <c r="AP644" s="496"/>
      <c r="AQ644" s="496"/>
      <c r="AR644" s="496"/>
      <c r="AS644" s="496"/>
      <c r="AT644" s="496">
        <v>7371</v>
      </c>
      <c r="AU644" s="496">
        <v>230</v>
      </c>
      <c r="AV644" s="496">
        <v>998</v>
      </c>
      <c r="AW644" s="496">
        <v>5981</v>
      </c>
      <c r="AX644" s="496">
        <v>257</v>
      </c>
      <c r="AY644" s="496">
        <v>5886</v>
      </c>
      <c r="AZ644" s="496">
        <v>0</v>
      </c>
      <c r="BA644" s="496"/>
      <c r="BB644" s="496"/>
      <c r="BC644" s="496"/>
      <c r="BD644" s="496"/>
      <c r="BE644" s="496"/>
      <c r="BF644" s="496"/>
      <c r="BG644" s="496"/>
      <c r="BH644" s="496"/>
      <c r="BI644" s="496">
        <v>60370</v>
      </c>
      <c r="BJ644" s="496">
        <v>6330</v>
      </c>
      <c r="BK644" s="496">
        <v>24214</v>
      </c>
      <c r="BL644" s="496">
        <v>90914</v>
      </c>
      <c r="BM644" s="496">
        <v>29928</v>
      </c>
      <c r="BN644" s="496">
        <v>22989</v>
      </c>
      <c r="BO644" s="496">
        <v>22607</v>
      </c>
      <c r="BP644" s="496">
        <v>17636</v>
      </c>
      <c r="BQ644" s="496">
        <v>84763</v>
      </c>
      <c r="BR644" s="496">
        <v>62719</v>
      </c>
      <c r="BS644" s="496">
        <v>29340</v>
      </c>
      <c r="BT644" s="496">
        <v>20094</v>
      </c>
      <c r="BU644" s="496">
        <v>2095</v>
      </c>
      <c r="BV644" s="496">
        <v>1535</v>
      </c>
      <c r="BW644" s="496"/>
      <c r="BX644" s="496"/>
      <c r="BY644" s="496"/>
      <c r="BZ644" s="496"/>
      <c r="CA644" s="496"/>
      <c r="CB644" s="496"/>
      <c r="CC644" s="496"/>
      <c r="CD644" s="496"/>
      <c r="CE644" s="496"/>
      <c r="CF644" s="496"/>
      <c r="CG644" s="496"/>
      <c r="CH644" s="496"/>
      <c r="CI644" s="496"/>
      <c r="CJ644" s="496"/>
      <c r="CK644" s="496"/>
      <c r="CL644" s="496"/>
      <c r="CM644" s="496"/>
      <c r="CN644" s="496"/>
      <c r="CO644" s="496"/>
      <c r="CP644" s="496"/>
      <c r="CQ644" s="496"/>
      <c r="CR644" s="496"/>
      <c r="CS644" s="496"/>
      <c r="CT644" s="496"/>
      <c r="CU644" s="496"/>
      <c r="CV644" s="496"/>
      <c r="CW644" s="496"/>
      <c r="CX644" s="496"/>
      <c r="CY644" s="496"/>
      <c r="CZ644" s="496"/>
      <c r="DA644" s="496"/>
      <c r="DB644" s="496"/>
      <c r="DC644" s="496"/>
      <c r="DD644" s="496"/>
      <c r="DE644" s="496"/>
      <c r="DF644" s="496"/>
      <c r="DG644" s="496"/>
      <c r="DH644" s="496"/>
      <c r="DI644" s="496"/>
      <c r="DJ644" s="496"/>
      <c r="DK644" s="496">
        <v>0</v>
      </c>
      <c r="DL644" s="496">
        <v>0</v>
      </c>
      <c r="DM644" s="496">
        <v>0</v>
      </c>
      <c r="DN644" s="496">
        <v>0</v>
      </c>
      <c r="DO644" s="496">
        <v>6671</v>
      </c>
      <c r="DP644" s="496">
        <v>431549</v>
      </c>
      <c r="DQ644" s="496">
        <v>65</v>
      </c>
      <c r="DR644" s="496">
        <v>136</v>
      </c>
      <c r="DS644" s="496"/>
      <c r="DT644" s="496"/>
      <c r="DU644" s="496"/>
      <c r="DV644" s="496"/>
      <c r="DW644" s="496"/>
      <c r="DX644" s="496"/>
      <c r="DY644" s="496"/>
      <c r="DZ644" s="496"/>
      <c r="EA644" s="496"/>
      <c r="EB644" s="496"/>
      <c r="EC644" s="496"/>
      <c r="ED644" s="496"/>
      <c r="EE644" s="496"/>
      <c r="EF644" s="496"/>
      <c r="EG644" s="496" t="s">
        <v>152</v>
      </c>
      <c r="EH644" s="496" t="s">
        <v>152</v>
      </c>
      <c r="EI644" s="496">
        <v>25</v>
      </c>
      <c r="EJ644" s="496">
        <v>463</v>
      </c>
      <c r="EK644" s="496">
        <v>1280</v>
      </c>
      <c r="EL644" s="496">
        <v>43</v>
      </c>
      <c r="EM644" s="496">
        <v>1280</v>
      </c>
      <c r="EN644" s="496">
        <v>3223593</v>
      </c>
      <c r="EO644" s="496">
        <v>6962</v>
      </c>
      <c r="EP644" s="496">
        <v>15162</v>
      </c>
      <c r="EQ644" s="496">
        <v>10852182</v>
      </c>
      <c r="ER644" s="496">
        <v>8478</v>
      </c>
      <c r="ES644" s="496">
        <v>17457</v>
      </c>
      <c r="ET644" s="496">
        <v>393487</v>
      </c>
      <c r="EU644" s="496">
        <v>9151</v>
      </c>
      <c r="EV644" s="496">
        <v>15929</v>
      </c>
      <c r="EW644" s="496">
        <v>12612894</v>
      </c>
      <c r="EX644" s="496">
        <v>9854</v>
      </c>
      <c r="EY644" s="496">
        <v>18149</v>
      </c>
      <c r="EZ644" s="497"/>
      <c r="FA644" s="482">
        <f t="shared" si="2149"/>
        <v>2</v>
      </c>
      <c r="FB644" s="493">
        <f t="shared" si="2150"/>
        <v>2019</v>
      </c>
      <c r="FC644" s="498">
        <f t="shared" si="2151"/>
        <v>43497</v>
      </c>
      <c r="FD644" s="499">
        <f t="shared" si="2152"/>
        <v>28</v>
      </c>
      <c r="FE644" s="500"/>
      <c r="FF644" s="500"/>
      <c r="FG644" s="500"/>
      <c r="FH644" s="481">
        <f t="shared" si="2153"/>
        <v>2.6026611009653013</v>
      </c>
      <c r="FI644" s="481">
        <f t="shared" si="2154"/>
        <v>1.9992173232454995</v>
      </c>
      <c r="FJ644" s="481">
        <f t="shared" si="2155"/>
        <v>2.5707300432112805</v>
      </c>
      <c r="FK644" s="481">
        <f t="shared" si="2156"/>
        <v>2.0054582670002272</v>
      </c>
      <c r="FL644" s="481">
        <f t="shared" si="2157"/>
        <v>1.5458391844327322</v>
      </c>
      <c r="FM644" s="481">
        <f t="shared" si="2158"/>
        <v>1.143818503455948</v>
      </c>
      <c r="FN644" s="481">
        <f t="shared" si="2159"/>
        <v>1.6551957576441385</v>
      </c>
      <c r="FO644" s="481">
        <f t="shared" si="2160"/>
        <v>1.1335890781902291</v>
      </c>
      <c r="FP644" s="481">
        <f t="shared" si="2161"/>
        <v>1.4359150102810143</v>
      </c>
      <c r="FQ644" s="481">
        <f t="shared" si="2162"/>
        <v>1.052090472926662</v>
      </c>
      <c r="FR644" s="501"/>
      <c r="FS644" s="482">
        <f t="shared" si="2163"/>
        <v>0</v>
      </c>
      <c r="FT644" s="482" t="str">
        <f t="shared" si="2163"/>
        <v>-</v>
      </c>
      <c r="FU644" s="482">
        <f t="shared" si="2163"/>
        <v>10093435</v>
      </c>
      <c r="FV644" s="482">
        <f t="shared" si="2163"/>
        <v>19803575</v>
      </c>
      <c r="FW644" s="482">
        <f t="shared" si="2163"/>
        <v>7577841</v>
      </c>
      <c r="FX644" s="482">
        <f t="shared" si="2163"/>
        <v>10825414</v>
      </c>
      <c r="FY644" s="482">
        <f t="shared" si="2163"/>
        <v>154574227</v>
      </c>
      <c r="FZ644" s="482">
        <f t="shared" si="2163"/>
        <v>184119962</v>
      </c>
      <c r="GA644" s="482">
        <f t="shared" si="2163"/>
        <v>17920897</v>
      </c>
      <c r="GB644" s="482"/>
      <c r="GC644" s="482"/>
      <c r="GD644" s="482"/>
      <c r="GE644" s="482"/>
      <c r="GF644" s="482"/>
      <c r="GG644" s="482"/>
      <c r="GH644" s="482"/>
      <c r="GI644" s="482"/>
      <c r="GJ644" s="482"/>
      <c r="GK644" s="482"/>
      <c r="GL644" s="482"/>
      <c r="GM644" s="482"/>
      <c r="GN644" s="482"/>
      <c r="GO644" s="482">
        <f t="shared" si="2164"/>
        <v>0</v>
      </c>
      <c r="GP644" s="482">
        <f t="shared" si="2164"/>
        <v>907256</v>
      </c>
      <c r="GQ644" s="482">
        <f t="shared" si="2164"/>
        <v>0</v>
      </c>
      <c r="GR644" s="482">
        <f t="shared" si="2164"/>
        <v>7020006</v>
      </c>
      <c r="GS644" s="482">
        <f t="shared" si="2164"/>
        <v>22344960</v>
      </c>
      <c r="GT644" s="482">
        <f t="shared" si="2164"/>
        <v>684947</v>
      </c>
      <c r="GU644" s="482">
        <f t="shared" si="2164"/>
        <v>23230720</v>
      </c>
      <c r="GV644" s="502"/>
      <c r="GW644" s="402"/>
      <c r="GX644" s="402"/>
      <c r="GY644" s="402"/>
      <c r="GZ644" s="402"/>
      <c r="HA644" s="402"/>
    </row>
    <row r="645" spans="1:209" ht="9.75" customHeight="1" x14ac:dyDescent="0.2">
      <c r="A645" s="417" t="str">
        <f t="shared" si="2148"/>
        <v>2018-19FEBRUARYRX6</v>
      </c>
      <c r="B645" s="458" t="str">
        <f t="shared" si="2135"/>
        <v>2018-19</v>
      </c>
      <c r="C645" s="402" t="s">
        <v>657</v>
      </c>
      <c r="D645" s="402" t="s">
        <v>646</v>
      </c>
      <c r="E645" s="402" t="s">
        <v>645</v>
      </c>
      <c r="F645" s="478" t="s">
        <v>448</v>
      </c>
      <c r="G645" s="478" t="s">
        <v>690</v>
      </c>
      <c r="H645" s="479">
        <v>43912</v>
      </c>
      <c r="I645" s="479">
        <v>29511</v>
      </c>
      <c r="J645" s="479">
        <v>259680</v>
      </c>
      <c r="K645" s="506">
        <v>9</v>
      </c>
      <c r="L645" s="506">
        <v>1</v>
      </c>
      <c r="M645" s="479" t="s">
        <v>152</v>
      </c>
      <c r="N645" s="506">
        <v>34</v>
      </c>
      <c r="O645" s="506">
        <v>76</v>
      </c>
      <c r="P645" s="479" t="s">
        <v>152</v>
      </c>
      <c r="Q645" s="479" t="s">
        <v>152</v>
      </c>
      <c r="R645" s="479" t="s">
        <v>152</v>
      </c>
      <c r="S645" s="479">
        <v>32797</v>
      </c>
      <c r="T645" s="479">
        <v>2385</v>
      </c>
      <c r="U645" s="479">
        <v>1577</v>
      </c>
      <c r="V645" s="479">
        <v>18417</v>
      </c>
      <c r="W645" s="479">
        <v>7359</v>
      </c>
      <c r="X645" s="479">
        <v>369</v>
      </c>
      <c r="Y645" s="479">
        <v>886236</v>
      </c>
      <c r="Z645" s="479">
        <v>372</v>
      </c>
      <c r="AA645" s="479">
        <v>637</v>
      </c>
      <c r="AB645" s="479">
        <v>726826</v>
      </c>
      <c r="AC645" s="479">
        <v>461</v>
      </c>
      <c r="AD645" s="479">
        <v>813</v>
      </c>
      <c r="AE645" s="479">
        <v>28944186</v>
      </c>
      <c r="AF645" s="479">
        <v>1572</v>
      </c>
      <c r="AG645" s="479">
        <v>3287</v>
      </c>
      <c r="AH645" s="479">
        <v>42418470</v>
      </c>
      <c r="AI645" s="479">
        <v>5764</v>
      </c>
      <c r="AJ645" s="479">
        <v>14221</v>
      </c>
      <c r="AK645" s="479">
        <v>1717742</v>
      </c>
      <c r="AL645" s="479">
        <v>4655</v>
      </c>
      <c r="AM645" s="479">
        <v>10591</v>
      </c>
      <c r="AN645" s="479"/>
      <c r="AO645" s="479"/>
      <c r="AP645" s="479"/>
      <c r="AQ645" s="479"/>
      <c r="AR645" s="479"/>
      <c r="AS645" s="479"/>
      <c r="AT645" s="479">
        <v>1641</v>
      </c>
      <c r="AU645" s="479">
        <v>59</v>
      </c>
      <c r="AV645" s="479">
        <v>344</v>
      </c>
      <c r="AW645" s="479">
        <v>2568</v>
      </c>
      <c r="AX645" s="479">
        <v>81</v>
      </c>
      <c r="AY645" s="479">
        <v>1157</v>
      </c>
      <c r="AZ645" s="479">
        <v>0</v>
      </c>
      <c r="BA645" s="479"/>
      <c r="BB645" s="479"/>
      <c r="BC645" s="479"/>
      <c r="BD645" s="479"/>
      <c r="BE645" s="479"/>
      <c r="BF645" s="479"/>
      <c r="BG645" s="479"/>
      <c r="BH645" s="479"/>
      <c r="BI645" s="479">
        <v>19250</v>
      </c>
      <c r="BJ645" s="479">
        <v>3434</v>
      </c>
      <c r="BK645" s="479">
        <v>8472</v>
      </c>
      <c r="BL645" s="479">
        <v>31156</v>
      </c>
      <c r="BM645" s="479">
        <v>4502</v>
      </c>
      <c r="BN645" s="479">
        <v>3696</v>
      </c>
      <c r="BO645" s="479">
        <v>2930</v>
      </c>
      <c r="BP645" s="479">
        <v>2424</v>
      </c>
      <c r="BQ645" s="479">
        <v>23897</v>
      </c>
      <c r="BR645" s="479">
        <v>20385</v>
      </c>
      <c r="BS645" s="479">
        <v>11258</v>
      </c>
      <c r="BT645" s="479">
        <v>7325</v>
      </c>
      <c r="BU645" s="479">
        <v>552</v>
      </c>
      <c r="BV645" s="479">
        <v>348</v>
      </c>
      <c r="BW645" s="479"/>
      <c r="BX645" s="479"/>
      <c r="BY645" s="479"/>
      <c r="BZ645" s="479"/>
      <c r="CA645" s="479"/>
      <c r="CB645" s="479"/>
      <c r="CC645" s="479"/>
      <c r="CD645" s="479"/>
      <c r="CE645" s="479"/>
      <c r="CF645" s="479"/>
      <c r="CG645" s="479"/>
      <c r="CH645" s="479"/>
      <c r="CI645" s="479"/>
      <c r="CJ645" s="479"/>
      <c r="CK645" s="479"/>
      <c r="CL645" s="479"/>
      <c r="CM645" s="479"/>
      <c r="CN645" s="479"/>
      <c r="CO645" s="479"/>
      <c r="CP645" s="479"/>
      <c r="CQ645" s="479"/>
      <c r="CR645" s="479"/>
      <c r="CS645" s="479"/>
      <c r="CT645" s="479"/>
      <c r="CU645" s="479"/>
      <c r="CV645" s="479"/>
      <c r="CW645" s="479"/>
      <c r="CX645" s="479"/>
      <c r="CY645" s="479"/>
      <c r="CZ645" s="479"/>
      <c r="DA645" s="479"/>
      <c r="DB645" s="479"/>
      <c r="DC645" s="479"/>
      <c r="DD645" s="479"/>
      <c r="DE645" s="479"/>
      <c r="DF645" s="479"/>
      <c r="DG645" s="479"/>
      <c r="DH645" s="479"/>
      <c r="DI645" s="479"/>
      <c r="DJ645" s="479"/>
      <c r="DK645" s="479">
        <v>92</v>
      </c>
      <c r="DL645" s="479">
        <v>49374</v>
      </c>
      <c r="DM645" s="479">
        <v>537</v>
      </c>
      <c r="DN645" s="479">
        <v>764</v>
      </c>
      <c r="DO645" s="479">
        <v>1499</v>
      </c>
      <c r="DP645" s="479">
        <v>48177</v>
      </c>
      <c r="DQ645" s="479">
        <v>32</v>
      </c>
      <c r="DR645" s="479">
        <v>66</v>
      </c>
      <c r="DS645" s="479"/>
      <c r="DT645" s="479"/>
      <c r="DU645" s="479"/>
      <c r="DV645" s="479"/>
      <c r="DW645" s="479"/>
      <c r="DX645" s="479"/>
      <c r="DY645" s="479"/>
      <c r="DZ645" s="479"/>
      <c r="EA645" s="479"/>
      <c r="EB645" s="479"/>
      <c r="EC645" s="479"/>
      <c r="ED645" s="479"/>
      <c r="EE645" s="479"/>
      <c r="EF645" s="479"/>
      <c r="EG645" s="479" t="s">
        <v>152</v>
      </c>
      <c r="EH645" s="479" t="s">
        <v>152</v>
      </c>
      <c r="EI645" s="479">
        <v>0</v>
      </c>
      <c r="EJ645" s="479">
        <v>0</v>
      </c>
      <c r="EK645" s="479">
        <v>965</v>
      </c>
      <c r="EL645" s="479">
        <v>0</v>
      </c>
      <c r="EM645" s="479">
        <v>265</v>
      </c>
      <c r="EN645" s="479">
        <v>0</v>
      </c>
      <c r="EO645" s="479">
        <v>0</v>
      </c>
      <c r="EP645" s="479">
        <v>0</v>
      </c>
      <c r="EQ645" s="479">
        <v>9045400</v>
      </c>
      <c r="ER645" s="479">
        <v>9373</v>
      </c>
      <c r="ES645" s="479">
        <v>21942</v>
      </c>
      <c r="ET645" s="479">
        <v>0</v>
      </c>
      <c r="EU645" s="479">
        <v>0</v>
      </c>
      <c r="EV645" s="479">
        <v>0</v>
      </c>
      <c r="EW645" s="479">
        <v>3086508</v>
      </c>
      <c r="EX645" s="479">
        <v>11647</v>
      </c>
      <c r="EY645" s="479">
        <v>27631</v>
      </c>
      <c r="EZ645" s="476"/>
      <c r="FA645" s="446">
        <f t="shared" si="2149"/>
        <v>2</v>
      </c>
      <c r="FB645" s="417">
        <f t="shared" si="2150"/>
        <v>2019</v>
      </c>
      <c r="FC645" s="448">
        <f t="shared" si="2151"/>
        <v>43497</v>
      </c>
      <c r="FD645" s="449">
        <f t="shared" si="2152"/>
        <v>28</v>
      </c>
      <c r="FE645" s="450"/>
      <c r="FF645" s="450"/>
      <c r="FG645" s="450"/>
      <c r="FH645" s="452">
        <f t="shared" si="2153"/>
        <v>1.8876310272536687</v>
      </c>
      <c r="FI645" s="452">
        <f t="shared" si="2154"/>
        <v>1.5496855345911951</v>
      </c>
      <c r="FJ645" s="452">
        <f t="shared" si="2155"/>
        <v>1.8579581483830057</v>
      </c>
      <c r="FK645" s="452">
        <f t="shared" si="2156"/>
        <v>1.5370957514267596</v>
      </c>
      <c r="FL645" s="452">
        <f t="shared" si="2157"/>
        <v>1.2975511755443341</v>
      </c>
      <c r="FM645" s="452">
        <f t="shared" si="2158"/>
        <v>1.1068577944290601</v>
      </c>
      <c r="FN645" s="452">
        <f t="shared" si="2159"/>
        <v>1.5298274222041037</v>
      </c>
      <c r="FO645" s="452">
        <f t="shared" si="2160"/>
        <v>0.99537980703899986</v>
      </c>
      <c r="FP645" s="452">
        <f t="shared" si="2161"/>
        <v>1.4959349593495934</v>
      </c>
      <c r="FQ645" s="452">
        <f t="shared" si="2162"/>
        <v>0.94308943089430897</v>
      </c>
      <c r="FR645" s="453"/>
      <c r="FS645" s="446">
        <f t="shared" si="2163"/>
        <v>29511</v>
      </c>
      <c r="FT645" s="446" t="str">
        <f t="shared" si="2163"/>
        <v>-</v>
      </c>
      <c r="FU645" s="446">
        <f t="shared" si="2163"/>
        <v>1003374</v>
      </c>
      <c r="FV645" s="446">
        <f t="shared" si="2163"/>
        <v>2242836</v>
      </c>
      <c r="FW645" s="446">
        <f t="shared" si="2163"/>
        <v>1519245</v>
      </c>
      <c r="FX645" s="446">
        <f t="shared" si="2163"/>
        <v>1282101</v>
      </c>
      <c r="FY645" s="446">
        <f t="shared" si="2163"/>
        <v>60536679</v>
      </c>
      <c r="FZ645" s="446">
        <f t="shared" si="2163"/>
        <v>104652339</v>
      </c>
      <c r="GA645" s="446">
        <f t="shared" si="2163"/>
        <v>3908079</v>
      </c>
      <c r="GB645" s="446"/>
      <c r="GC645" s="446"/>
      <c r="GD645" s="446"/>
      <c r="GE645" s="446"/>
      <c r="GF645" s="446"/>
      <c r="GG645" s="446"/>
      <c r="GH645" s="446"/>
      <c r="GI645" s="446"/>
      <c r="GJ645" s="446"/>
      <c r="GK645" s="446"/>
      <c r="GL645" s="446"/>
      <c r="GM645" s="446"/>
      <c r="GN645" s="446"/>
      <c r="GO645" s="446">
        <f t="shared" si="2164"/>
        <v>70288</v>
      </c>
      <c r="GP645" s="446">
        <f t="shared" si="2164"/>
        <v>98934</v>
      </c>
      <c r="GQ645" s="446">
        <f t="shared" si="2164"/>
        <v>0</v>
      </c>
      <c r="GR645" s="446">
        <f t="shared" si="2164"/>
        <v>0</v>
      </c>
      <c r="GS645" s="446">
        <f t="shared" si="2164"/>
        <v>21174030</v>
      </c>
      <c r="GT645" s="446">
        <f t="shared" si="2164"/>
        <v>0</v>
      </c>
      <c r="GU645" s="446">
        <f t="shared" si="2164"/>
        <v>7322215</v>
      </c>
      <c r="GV645" s="416"/>
      <c r="GW645" s="402"/>
      <c r="GX645" s="402"/>
      <c r="GY645" s="402"/>
      <c r="GZ645" s="402"/>
      <c r="HA645" s="402"/>
    </row>
    <row r="646" spans="1:209" ht="9.75" customHeight="1" x14ac:dyDescent="0.2">
      <c r="A646" s="417" t="str">
        <f t="shared" si="2148"/>
        <v>2018-19FEBRUARYRX7</v>
      </c>
      <c r="B646" s="458" t="str">
        <f t="shared" ref="B646:B709" si="2165">IF($FA646=4,LEFT($B635,4)+1&amp;-1-RIGHT($B635,2),$B635)</f>
        <v>2018-19</v>
      </c>
      <c r="C646" s="402" t="s">
        <v>657</v>
      </c>
      <c r="D646" s="402" t="s">
        <v>649</v>
      </c>
      <c r="E646" s="402" t="s">
        <v>462</v>
      </c>
      <c r="F646" s="478" t="s">
        <v>449</v>
      </c>
      <c r="G646" s="478" t="s">
        <v>691</v>
      </c>
      <c r="H646" s="479">
        <v>119275</v>
      </c>
      <c r="I646" s="479">
        <v>95828</v>
      </c>
      <c r="J646" s="479">
        <v>1088632</v>
      </c>
      <c r="K646" s="506">
        <v>11</v>
      </c>
      <c r="L646" s="506">
        <v>1</v>
      </c>
      <c r="M646" s="479" t="s">
        <v>152</v>
      </c>
      <c r="N646" s="506">
        <v>74</v>
      </c>
      <c r="O646" s="506">
        <v>127</v>
      </c>
      <c r="P646" s="479" t="s">
        <v>152</v>
      </c>
      <c r="Q646" s="479" t="s">
        <v>152</v>
      </c>
      <c r="R646" s="479" t="s">
        <v>152</v>
      </c>
      <c r="S646" s="479">
        <v>89472</v>
      </c>
      <c r="T646" s="479">
        <v>8763</v>
      </c>
      <c r="U646" s="479">
        <v>6281</v>
      </c>
      <c r="V646" s="479">
        <v>47234</v>
      </c>
      <c r="W646" s="479">
        <v>18713</v>
      </c>
      <c r="X646" s="479">
        <v>3594</v>
      </c>
      <c r="Y646" s="479">
        <v>4217767</v>
      </c>
      <c r="Z646" s="479">
        <v>481</v>
      </c>
      <c r="AA646" s="479">
        <v>809</v>
      </c>
      <c r="AB646" s="479">
        <v>4153772</v>
      </c>
      <c r="AC646" s="479">
        <v>661</v>
      </c>
      <c r="AD646" s="479">
        <v>1115</v>
      </c>
      <c r="AE646" s="479">
        <v>76540749</v>
      </c>
      <c r="AF646" s="479">
        <v>1620</v>
      </c>
      <c r="AG646" s="479">
        <v>3479</v>
      </c>
      <c r="AH646" s="479">
        <v>87852230</v>
      </c>
      <c r="AI646" s="479">
        <v>4695</v>
      </c>
      <c r="AJ646" s="479">
        <v>11033</v>
      </c>
      <c r="AK646" s="479">
        <v>22316852</v>
      </c>
      <c r="AL646" s="479">
        <v>6209</v>
      </c>
      <c r="AM646" s="479">
        <v>12683</v>
      </c>
      <c r="AN646" s="479"/>
      <c r="AO646" s="479"/>
      <c r="AP646" s="479"/>
      <c r="AQ646" s="479"/>
      <c r="AR646" s="479"/>
      <c r="AS646" s="479"/>
      <c r="AT646" s="479">
        <v>6382</v>
      </c>
      <c r="AU646" s="479">
        <v>515</v>
      </c>
      <c r="AV646" s="479">
        <v>3757</v>
      </c>
      <c r="AW646" s="479">
        <v>5450</v>
      </c>
      <c r="AX646" s="479">
        <v>254</v>
      </c>
      <c r="AY646" s="479">
        <v>1856</v>
      </c>
      <c r="AZ646" s="479">
        <v>0</v>
      </c>
      <c r="BA646" s="479"/>
      <c r="BB646" s="479"/>
      <c r="BC646" s="479"/>
      <c r="BD646" s="479"/>
      <c r="BE646" s="479"/>
      <c r="BF646" s="479"/>
      <c r="BG646" s="479"/>
      <c r="BH646" s="479"/>
      <c r="BI646" s="479">
        <v>54402</v>
      </c>
      <c r="BJ646" s="479">
        <v>5394</v>
      </c>
      <c r="BK646" s="479">
        <v>23294</v>
      </c>
      <c r="BL646" s="479">
        <v>83090</v>
      </c>
      <c r="BM646" s="479">
        <v>18023</v>
      </c>
      <c r="BN646" s="479">
        <v>14401</v>
      </c>
      <c r="BO646" s="479">
        <v>12786</v>
      </c>
      <c r="BP646" s="479">
        <v>10368</v>
      </c>
      <c r="BQ646" s="479">
        <v>59985</v>
      </c>
      <c r="BR646" s="479">
        <v>50398</v>
      </c>
      <c r="BS646" s="479">
        <v>25953</v>
      </c>
      <c r="BT646" s="479">
        <v>19971</v>
      </c>
      <c r="BU646" s="479">
        <v>4508</v>
      </c>
      <c r="BV646" s="479">
        <v>3850</v>
      </c>
      <c r="BW646" s="479"/>
      <c r="BX646" s="479"/>
      <c r="BY646" s="479"/>
      <c r="BZ646" s="479"/>
      <c r="CA646" s="479"/>
      <c r="CB646" s="479"/>
      <c r="CC646" s="479"/>
      <c r="CD646" s="479"/>
      <c r="CE646" s="479"/>
      <c r="CF646" s="479"/>
      <c r="CG646" s="479"/>
      <c r="CH646" s="479"/>
      <c r="CI646" s="479"/>
      <c r="CJ646" s="479"/>
      <c r="CK646" s="479"/>
      <c r="CL646" s="479"/>
      <c r="CM646" s="479"/>
      <c r="CN646" s="479"/>
      <c r="CO646" s="479"/>
      <c r="CP646" s="479"/>
      <c r="CQ646" s="479"/>
      <c r="CR646" s="479"/>
      <c r="CS646" s="479"/>
      <c r="CT646" s="479"/>
      <c r="CU646" s="479"/>
      <c r="CV646" s="479"/>
      <c r="CW646" s="479"/>
      <c r="CX646" s="479"/>
      <c r="CY646" s="479"/>
      <c r="CZ646" s="479"/>
      <c r="DA646" s="479"/>
      <c r="DB646" s="479"/>
      <c r="DC646" s="479"/>
      <c r="DD646" s="479"/>
      <c r="DE646" s="479"/>
      <c r="DF646" s="479"/>
      <c r="DG646" s="479"/>
      <c r="DH646" s="479"/>
      <c r="DI646" s="479"/>
      <c r="DJ646" s="479"/>
      <c r="DK646" s="479">
        <v>0</v>
      </c>
      <c r="DL646" s="479">
        <v>0</v>
      </c>
      <c r="DM646" s="479">
        <v>0</v>
      </c>
      <c r="DN646" s="479">
        <v>0</v>
      </c>
      <c r="DO646" s="479">
        <v>4832</v>
      </c>
      <c r="DP646" s="479">
        <v>181745</v>
      </c>
      <c r="DQ646" s="479">
        <v>38</v>
      </c>
      <c r="DR646" s="479">
        <v>79</v>
      </c>
      <c r="DS646" s="479"/>
      <c r="DT646" s="479"/>
      <c r="DU646" s="479"/>
      <c r="DV646" s="479"/>
      <c r="DW646" s="479"/>
      <c r="DX646" s="479"/>
      <c r="DY646" s="479"/>
      <c r="DZ646" s="479"/>
      <c r="EA646" s="479"/>
      <c r="EB646" s="479"/>
      <c r="EC646" s="479"/>
      <c r="ED646" s="479"/>
      <c r="EE646" s="479"/>
      <c r="EF646" s="479"/>
      <c r="EG646" s="479" t="s">
        <v>152</v>
      </c>
      <c r="EH646" s="479" t="s">
        <v>152</v>
      </c>
      <c r="EI646" s="479">
        <v>1603</v>
      </c>
      <c r="EJ646" s="479">
        <v>1187</v>
      </c>
      <c r="EK646" s="479">
        <v>746</v>
      </c>
      <c r="EL646" s="479">
        <v>27</v>
      </c>
      <c r="EM646" s="479">
        <v>610</v>
      </c>
      <c r="EN646" s="479">
        <v>5400690</v>
      </c>
      <c r="EO646" s="479">
        <v>4550</v>
      </c>
      <c r="EP646" s="479">
        <v>9953</v>
      </c>
      <c r="EQ646" s="479">
        <v>3649765</v>
      </c>
      <c r="ER646" s="479">
        <v>4892</v>
      </c>
      <c r="ES646" s="479">
        <v>10835</v>
      </c>
      <c r="ET646" s="479">
        <v>175217</v>
      </c>
      <c r="EU646" s="479">
        <v>6490</v>
      </c>
      <c r="EV646" s="479">
        <v>15235</v>
      </c>
      <c r="EW646" s="479">
        <v>4094502</v>
      </c>
      <c r="EX646" s="479">
        <v>6712</v>
      </c>
      <c r="EY646" s="479">
        <v>14603</v>
      </c>
      <c r="EZ646" s="476"/>
      <c r="FA646" s="446">
        <f t="shared" si="2149"/>
        <v>2</v>
      </c>
      <c r="FB646" s="417">
        <f t="shared" si="2150"/>
        <v>2019</v>
      </c>
      <c r="FC646" s="448">
        <f t="shared" si="2151"/>
        <v>43497</v>
      </c>
      <c r="FD646" s="449">
        <f t="shared" si="2152"/>
        <v>28</v>
      </c>
      <c r="FE646" s="450"/>
      <c r="FF646" s="450"/>
      <c r="FG646" s="450"/>
      <c r="FH646" s="452">
        <f t="shared" si="2153"/>
        <v>2.0567157366198789</v>
      </c>
      <c r="FI646" s="452">
        <f t="shared" si="2154"/>
        <v>1.6433869679333561</v>
      </c>
      <c r="FJ646" s="452">
        <f t="shared" si="2155"/>
        <v>2.0356631109695908</v>
      </c>
      <c r="FK646" s="452">
        <f t="shared" si="2156"/>
        <v>1.650692564878204</v>
      </c>
      <c r="FL646" s="452">
        <f t="shared" si="2157"/>
        <v>1.2699538468052674</v>
      </c>
      <c r="FM646" s="452">
        <f t="shared" si="2158"/>
        <v>1.0669856459330143</v>
      </c>
      <c r="FN646" s="452">
        <f t="shared" si="2159"/>
        <v>1.3868968097044836</v>
      </c>
      <c r="FO646" s="452">
        <f t="shared" si="2160"/>
        <v>1.0672259926254475</v>
      </c>
      <c r="FP646" s="452">
        <f t="shared" si="2161"/>
        <v>1.2543127434613244</v>
      </c>
      <c r="FQ646" s="452">
        <f t="shared" si="2162"/>
        <v>1.0712298274902616</v>
      </c>
      <c r="FR646" s="453"/>
      <c r="FS646" s="446">
        <f t="shared" si="2163"/>
        <v>95828</v>
      </c>
      <c r="FT646" s="446" t="str">
        <f t="shared" si="2163"/>
        <v>-</v>
      </c>
      <c r="FU646" s="446">
        <f t="shared" si="2163"/>
        <v>7091272</v>
      </c>
      <c r="FV646" s="446">
        <f t="shared" si="2163"/>
        <v>12170156</v>
      </c>
      <c r="FW646" s="446">
        <f t="shared" si="2163"/>
        <v>7089267</v>
      </c>
      <c r="FX646" s="446">
        <f t="shared" si="2163"/>
        <v>7003315</v>
      </c>
      <c r="FY646" s="446">
        <f t="shared" si="2163"/>
        <v>164327086</v>
      </c>
      <c r="FZ646" s="446">
        <f t="shared" si="2163"/>
        <v>206460529</v>
      </c>
      <c r="GA646" s="446">
        <f t="shared" si="2163"/>
        <v>45582702</v>
      </c>
      <c r="GB646" s="446"/>
      <c r="GC646" s="446"/>
      <c r="GD646" s="446"/>
      <c r="GE646" s="446"/>
      <c r="GF646" s="446"/>
      <c r="GG646" s="446"/>
      <c r="GH646" s="446"/>
      <c r="GI646" s="446"/>
      <c r="GJ646" s="446"/>
      <c r="GK646" s="446"/>
      <c r="GL646" s="446"/>
      <c r="GM646" s="446"/>
      <c r="GN646" s="446"/>
      <c r="GO646" s="446">
        <f t="shared" si="2164"/>
        <v>0</v>
      </c>
      <c r="GP646" s="446">
        <f t="shared" si="2164"/>
        <v>381728</v>
      </c>
      <c r="GQ646" s="446">
        <f t="shared" si="2164"/>
        <v>0</v>
      </c>
      <c r="GR646" s="446">
        <f t="shared" si="2164"/>
        <v>11814211</v>
      </c>
      <c r="GS646" s="446">
        <f t="shared" si="2164"/>
        <v>8082910</v>
      </c>
      <c r="GT646" s="446">
        <f t="shared" si="2164"/>
        <v>411345</v>
      </c>
      <c r="GU646" s="446">
        <f t="shared" si="2164"/>
        <v>8907830</v>
      </c>
      <c r="GV646" s="416"/>
      <c r="GW646" s="402"/>
      <c r="GX646" s="402"/>
      <c r="GY646" s="402"/>
      <c r="GZ646" s="402"/>
      <c r="HA646" s="402"/>
    </row>
    <row r="647" spans="1:209" ht="9.75" customHeight="1" x14ac:dyDescent="0.2">
      <c r="A647" s="493" t="str">
        <f t="shared" si="2148"/>
        <v>2018-19FEBRUARYRYE</v>
      </c>
      <c r="B647" s="494" t="str">
        <f t="shared" si="2165"/>
        <v>2018-19</v>
      </c>
      <c r="C647" s="480" t="s">
        <v>657</v>
      </c>
      <c r="D647" s="480" t="s">
        <v>663</v>
      </c>
      <c r="E647" s="480" t="s">
        <v>662</v>
      </c>
      <c r="F647" s="495" t="s">
        <v>456</v>
      </c>
      <c r="G647" s="495" t="s">
        <v>692</v>
      </c>
      <c r="H647" s="496">
        <v>65898</v>
      </c>
      <c r="I647" s="496">
        <v>40764</v>
      </c>
      <c r="J647" s="496">
        <v>440082</v>
      </c>
      <c r="K647" s="507">
        <v>11</v>
      </c>
      <c r="L647" s="507">
        <v>3</v>
      </c>
      <c r="M647" s="496" t="s">
        <v>152</v>
      </c>
      <c r="N647" s="507">
        <v>61</v>
      </c>
      <c r="O647" s="507">
        <v>120</v>
      </c>
      <c r="P647" s="496" t="s">
        <v>152</v>
      </c>
      <c r="Q647" s="496" t="s">
        <v>152</v>
      </c>
      <c r="R647" s="496" t="s">
        <v>152</v>
      </c>
      <c r="S647" s="496">
        <v>45713</v>
      </c>
      <c r="T647" s="496">
        <v>2424</v>
      </c>
      <c r="U647" s="496">
        <v>1511</v>
      </c>
      <c r="V647" s="496">
        <v>22857</v>
      </c>
      <c r="W647" s="496">
        <v>12913</v>
      </c>
      <c r="X647" s="496">
        <v>725</v>
      </c>
      <c r="Y647" s="496">
        <v>1113646</v>
      </c>
      <c r="Z647" s="496">
        <v>459</v>
      </c>
      <c r="AA647" s="496">
        <v>828</v>
      </c>
      <c r="AB647" s="496">
        <v>996703</v>
      </c>
      <c r="AC647" s="496">
        <v>660</v>
      </c>
      <c r="AD647" s="496">
        <v>1249</v>
      </c>
      <c r="AE647" s="496">
        <v>27417248</v>
      </c>
      <c r="AF647" s="496">
        <v>1200</v>
      </c>
      <c r="AG647" s="496">
        <v>2441</v>
      </c>
      <c r="AH647" s="496">
        <v>52905579</v>
      </c>
      <c r="AI647" s="496">
        <v>4097</v>
      </c>
      <c r="AJ647" s="496">
        <v>9561</v>
      </c>
      <c r="AK647" s="496">
        <v>4439466</v>
      </c>
      <c r="AL647" s="496">
        <v>6123</v>
      </c>
      <c r="AM647" s="496">
        <v>14774</v>
      </c>
      <c r="AN647" s="496"/>
      <c r="AO647" s="496"/>
      <c r="AP647" s="496"/>
      <c r="AQ647" s="496"/>
      <c r="AR647" s="496"/>
      <c r="AS647" s="496"/>
      <c r="AT647" s="496">
        <v>3222</v>
      </c>
      <c r="AU647" s="496">
        <v>25</v>
      </c>
      <c r="AV647" s="496">
        <v>158</v>
      </c>
      <c r="AW647" s="496">
        <v>293</v>
      </c>
      <c r="AX647" s="496">
        <v>230</v>
      </c>
      <c r="AY647" s="496">
        <v>2809</v>
      </c>
      <c r="AZ647" s="496">
        <v>0</v>
      </c>
      <c r="BA647" s="496"/>
      <c r="BB647" s="496"/>
      <c r="BC647" s="496"/>
      <c r="BD647" s="496"/>
      <c r="BE647" s="496"/>
      <c r="BF647" s="496"/>
      <c r="BG647" s="496"/>
      <c r="BH647" s="496"/>
      <c r="BI647" s="496">
        <v>24315</v>
      </c>
      <c r="BJ647" s="496">
        <v>3005</v>
      </c>
      <c r="BK647" s="496">
        <v>15171</v>
      </c>
      <c r="BL647" s="496">
        <v>42491</v>
      </c>
      <c r="BM647" s="496">
        <v>4796</v>
      </c>
      <c r="BN647" s="496">
        <v>3657</v>
      </c>
      <c r="BO647" s="496">
        <v>3016</v>
      </c>
      <c r="BP647" s="496">
        <v>2325</v>
      </c>
      <c r="BQ647" s="496">
        <v>30922</v>
      </c>
      <c r="BR647" s="496">
        <v>25093</v>
      </c>
      <c r="BS647" s="496">
        <v>19078</v>
      </c>
      <c r="BT647" s="496">
        <v>14572</v>
      </c>
      <c r="BU647" s="496">
        <v>1164</v>
      </c>
      <c r="BV647" s="496">
        <v>845</v>
      </c>
      <c r="BW647" s="496"/>
      <c r="BX647" s="496"/>
      <c r="BY647" s="496"/>
      <c r="BZ647" s="496"/>
      <c r="CA647" s="496"/>
      <c r="CB647" s="496"/>
      <c r="CC647" s="496"/>
      <c r="CD647" s="496"/>
      <c r="CE647" s="496"/>
      <c r="CF647" s="496"/>
      <c r="CG647" s="496"/>
      <c r="CH647" s="496"/>
      <c r="CI647" s="496"/>
      <c r="CJ647" s="496"/>
      <c r="CK647" s="496"/>
      <c r="CL647" s="496"/>
      <c r="CM647" s="496"/>
      <c r="CN647" s="496"/>
      <c r="CO647" s="496"/>
      <c r="CP647" s="496"/>
      <c r="CQ647" s="496"/>
      <c r="CR647" s="496"/>
      <c r="CS647" s="496"/>
      <c r="CT647" s="496"/>
      <c r="CU647" s="496"/>
      <c r="CV647" s="496"/>
      <c r="CW647" s="496"/>
      <c r="CX647" s="496"/>
      <c r="CY647" s="496"/>
      <c r="CZ647" s="496"/>
      <c r="DA647" s="496"/>
      <c r="DB647" s="496"/>
      <c r="DC647" s="496"/>
      <c r="DD647" s="496"/>
      <c r="DE647" s="496"/>
      <c r="DF647" s="496"/>
      <c r="DG647" s="496"/>
      <c r="DH647" s="496"/>
      <c r="DI647" s="496"/>
      <c r="DJ647" s="496"/>
      <c r="DK647" s="496">
        <v>168</v>
      </c>
      <c r="DL647" s="496">
        <v>55658</v>
      </c>
      <c r="DM647" s="496">
        <v>331</v>
      </c>
      <c r="DN647" s="496">
        <v>522</v>
      </c>
      <c r="DO647" s="496">
        <v>1878</v>
      </c>
      <c r="DP647" s="496">
        <v>75236</v>
      </c>
      <c r="DQ647" s="496">
        <v>40</v>
      </c>
      <c r="DR647" s="496">
        <v>85</v>
      </c>
      <c r="DS647" s="496"/>
      <c r="DT647" s="496"/>
      <c r="DU647" s="496"/>
      <c r="DV647" s="496"/>
      <c r="DW647" s="496"/>
      <c r="DX647" s="496"/>
      <c r="DY647" s="496"/>
      <c r="DZ647" s="496"/>
      <c r="EA647" s="496"/>
      <c r="EB647" s="496"/>
      <c r="EC647" s="496"/>
      <c r="ED647" s="496"/>
      <c r="EE647" s="496"/>
      <c r="EF647" s="496"/>
      <c r="EG647" s="496" t="s">
        <v>152</v>
      </c>
      <c r="EH647" s="496" t="s">
        <v>152</v>
      </c>
      <c r="EI647" s="496">
        <v>3</v>
      </c>
      <c r="EJ647" s="496">
        <v>1954</v>
      </c>
      <c r="EK647" s="496">
        <v>1249</v>
      </c>
      <c r="EL647" s="496">
        <v>0</v>
      </c>
      <c r="EM647" s="496">
        <v>366</v>
      </c>
      <c r="EN647" s="496">
        <v>5858629</v>
      </c>
      <c r="EO647" s="496">
        <v>2998</v>
      </c>
      <c r="EP647" s="496">
        <v>5340</v>
      </c>
      <c r="EQ647" s="496">
        <v>8046629</v>
      </c>
      <c r="ER647" s="496">
        <v>6442</v>
      </c>
      <c r="ES647" s="496">
        <v>10795</v>
      </c>
      <c r="ET647" s="496">
        <v>0</v>
      </c>
      <c r="EU647" s="496">
        <v>0</v>
      </c>
      <c r="EV647" s="496">
        <v>0</v>
      </c>
      <c r="EW647" s="496">
        <v>3838898</v>
      </c>
      <c r="EX647" s="496">
        <v>10489</v>
      </c>
      <c r="EY647" s="496">
        <v>18749</v>
      </c>
      <c r="EZ647" s="497"/>
      <c r="FA647" s="482">
        <f t="shared" si="2149"/>
        <v>2</v>
      </c>
      <c r="FB647" s="493">
        <f t="shared" si="2150"/>
        <v>2019</v>
      </c>
      <c r="FC647" s="498">
        <f t="shared" si="2151"/>
        <v>43497</v>
      </c>
      <c r="FD647" s="499">
        <f t="shared" si="2152"/>
        <v>28</v>
      </c>
      <c r="FE647" s="500"/>
      <c r="FF647" s="500"/>
      <c r="FG647" s="500"/>
      <c r="FH647" s="481">
        <f t="shared" si="2153"/>
        <v>1.9785478547854785</v>
      </c>
      <c r="FI647" s="481">
        <f t="shared" si="2154"/>
        <v>1.5086633663366336</v>
      </c>
      <c r="FJ647" s="481">
        <f t="shared" si="2155"/>
        <v>1.9960291197882196</v>
      </c>
      <c r="FK647" s="481">
        <f t="shared" si="2156"/>
        <v>1.5387160820648578</v>
      </c>
      <c r="FL647" s="481">
        <f t="shared" si="2157"/>
        <v>1.3528459552872205</v>
      </c>
      <c r="FM647" s="481">
        <f t="shared" si="2158"/>
        <v>1.0978256114100713</v>
      </c>
      <c r="FN647" s="481">
        <f t="shared" si="2159"/>
        <v>1.4774258499186865</v>
      </c>
      <c r="FO647" s="481">
        <f t="shared" si="2160"/>
        <v>1.1284751800511112</v>
      </c>
      <c r="FP647" s="481">
        <f t="shared" si="2161"/>
        <v>1.6055172413793104</v>
      </c>
      <c r="FQ647" s="481">
        <f t="shared" si="2162"/>
        <v>1.1655172413793105</v>
      </c>
      <c r="FR647" s="501"/>
      <c r="FS647" s="482">
        <f t="shared" si="2163"/>
        <v>122292</v>
      </c>
      <c r="FT647" s="482" t="str">
        <f t="shared" si="2163"/>
        <v>-</v>
      </c>
      <c r="FU647" s="482">
        <f t="shared" si="2163"/>
        <v>2486604</v>
      </c>
      <c r="FV647" s="482">
        <f t="shared" si="2163"/>
        <v>4891680</v>
      </c>
      <c r="FW647" s="482">
        <f t="shared" si="2163"/>
        <v>2007072</v>
      </c>
      <c r="FX647" s="482">
        <f t="shared" si="2163"/>
        <v>1887239</v>
      </c>
      <c r="FY647" s="482">
        <f t="shared" si="2163"/>
        <v>55793937</v>
      </c>
      <c r="FZ647" s="482">
        <f t="shared" si="2163"/>
        <v>123461193</v>
      </c>
      <c r="GA647" s="482">
        <f t="shared" si="2163"/>
        <v>10711150</v>
      </c>
      <c r="GB647" s="482"/>
      <c r="GC647" s="482"/>
      <c r="GD647" s="482"/>
      <c r="GE647" s="482"/>
      <c r="GF647" s="482"/>
      <c r="GG647" s="482"/>
      <c r="GH647" s="482"/>
      <c r="GI647" s="482"/>
      <c r="GJ647" s="482"/>
      <c r="GK647" s="482"/>
      <c r="GL647" s="482"/>
      <c r="GM647" s="482"/>
      <c r="GN647" s="482"/>
      <c r="GO647" s="482">
        <f t="shared" si="2164"/>
        <v>87696</v>
      </c>
      <c r="GP647" s="482">
        <f t="shared" si="2164"/>
        <v>159630</v>
      </c>
      <c r="GQ647" s="482">
        <f t="shared" si="2164"/>
        <v>0</v>
      </c>
      <c r="GR647" s="482">
        <f t="shared" si="2164"/>
        <v>10434360</v>
      </c>
      <c r="GS647" s="482">
        <f t="shared" si="2164"/>
        <v>13482955</v>
      </c>
      <c r="GT647" s="482">
        <f t="shared" si="2164"/>
        <v>0</v>
      </c>
      <c r="GU647" s="482">
        <f t="shared" si="2164"/>
        <v>6862134</v>
      </c>
      <c r="GV647" s="502"/>
      <c r="GW647" s="402"/>
      <c r="GX647" s="402"/>
      <c r="GY647" s="402"/>
      <c r="GZ647" s="402"/>
      <c r="HA647" s="402"/>
    </row>
    <row r="648" spans="1:209" ht="9.75" customHeight="1" x14ac:dyDescent="0.2">
      <c r="A648" s="417" t="str">
        <f t="shared" si="2148"/>
        <v>2018-19FEBRUARYRYD</v>
      </c>
      <c r="B648" s="458" t="str">
        <f t="shared" si="2165"/>
        <v>2018-19</v>
      </c>
      <c r="C648" s="402" t="s">
        <v>657</v>
      </c>
      <c r="D648" s="402" t="s">
        <v>663</v>
      </c>
      <c r="E648" s="402" t="s">
        <v>662</v>
      </c>
      <c r="F648" s="478" t="s">
        <v>455</v>
      </c>
      <c r="G648" s="478" t="s">
        <v>693</v>
      </c>
      <c r="H648" s="479">
        <v>81992</v>
      </c>
      <c r="I648" s="479">
        <v>64478</v>
      </c>
      <c r="J648" s="479">
        <v>475179</v>
      </c>
      <c r="K648" s="506">
        <v>7</v>
      </c>
      <c r="L648" s="506">
        <v>1</v>
      </c>
      <c r="M648" s="479" t="s">
        <v>152</v>
      </c>
      <c r="N648" s="506">
        <v>50</v>
      </c>
      <c r="O648" s="506">
        <v>111</v>
      </c>
      <c r="P648" s="479" t="s">
        <v>152</v>
      </c>
      <c r="Q648" s="479" t="s">
        <v>152</v>
      </c>
      <c r="R648" s="479" t="s">
        <v>152</v>
      </c>
      <c r="S648" s="479">
        <v>56567</v>
      </c>
      <c r="T648" s="479">
        <v>3399</v>
      </c>
      <c r="U648" s="479">
        <v>2156</v>
      </c>
      <c r="V648" s="479">
        <v>31361</v>
      </c>
      <c r="W648" s="479">
        <v>15745</v>
      </c>
      <c r="X648" s="479">
        <v>584</v>
      </c>
      <c r="Y648" s="479">
        <v>1596076</v>
      </c>
      <c r="Z648" s="479">
        <v>470</v>
      </c>
      <c r="AA648" s="479">
        <v>864</v>
      </c>
      <c r="AB648" s="479">
        <v>1339369</v>
      </c>
      <c r="AC648" s="479">
        <v>621</v>
      </c>
      <c r="AD648" s="479">
        <v>1165</v>
      </c>
      <c r="AE648" s="479">
        <v>42370945</v>
      </c>
      <c r="AF648" s="479">
        <v>1351</v>
      </c>
      <c r="AG648" s="479">
        <v>2599</v>
      </c>
      <c r="AH648" s="479">
        <v>117588823</v>
      </c>
      <c r="AI648" s="479">
        <v>7468</v>
      </c>
      <c r="AJ648" s="479">
        <v>17161</v>
      </c>
      <c r="AK648" s="479">
        <v>5322173</v>
      </c>
      <c r="AL648" s="479">
        <v>9113</v>
      </c>
      <c r="AM648" s="479">
        <v>18902</v>
      </c>
      <c r="AN648" s="479"/>
      <c r="AO648" s="479"/>
      <c r="AP648" s="479"/>
      <c r="AQ648" s="479"/>
      <c r="AR648" s="479"/>
      <c r="AS648" s="479"/>
      <c r="AT648" s="479">
        <v>3695</v>
      </c>
      <c r="AU648" s="479">
        <v>190</v>
      </c>
      <c r="AV648" s="479">
        <v>837</v>
      </c>
      <c r="AW648" s="479">
        <v>628</v>
      </c>
      <c r="AX648" s="479">
        <v>254</v>
      </c>
      <c r="AY648" s="479">
        <v>2414</v>
      </c>
      <c r="AZ648" s="479">
        <v>504</v>
      </c>
      <c r="BA648" s="479"/>
      <c r="BB648" s="479"/>
      <c r="BC648" s="479"/>
      <c r="BD648" s="479"/>
      <c r="BE648" s="479"/>
      <c r="BF648" s="479"/>
      <c r="BG648" s="479"/>
      <c r="BH648" s="479"/>
      <c r="BI648" s="479">
        <v>34526</v>
      </c>
      <c r="BJ648" s="479">
        <v>475</v>
      </c>
      <c r="BK648" s="479">
        <v>17871</v>
      </c>
      <c r="BL648" s="479">
        <v>52872</v>
      </c>
      <c r="BM648" s="479">
        <v>7798</v>
      </c>
      <c r="BN648" s="479">
        <v>5726</v>
      </c>
      <c r="BO648" s="479">
        <v>4874</v>
      </c>
      <c r="BP648" s="479">
        <v>3629</v>
      </c>
      <c r="BQ648" s="479">
        <v>43694</v>
      </c>
      <c r="BR648" s="479">
        <v>34002</v>
      </c>
      <c r="BS648" s="479">
        <v>28381</v>
      </c>
      <c r="BT648" s="479">
        <v>16644</v>
      </c>
      <c r="BU648" s="479">
        <v>987</v>
      </c>
      <c r="BV648" s="479">
        <v>614</v>
      </c>
      <c r="BW648" s="479"/>
      <c r="BX648" s="479"/>
      <c r="BY648" s="479"/>
      <c r="BZ648" s="479"/>
      <c r="CA648" s="479"/>
      <c r="CB648" s="479"/>
      <c r="CC648" s="479"/>
      <c r="CD648" s="479"/>
      <c r="CE648" s="479"/>
      <c r="CF648" s="479"/>
      <c r="CG648" s="479"/>
      <c r="CH648" s="479"/>
      <c r="CI648" s="479"/>
      <c r="CJ648" s="479"/>
      <c r="CK648" s="479"/>
      <c r="CL648" s="479"/>
      <c r="CM648" s="479"/>
      <c r="CN648" s="479"/>
      <c r="CO648" s="479"/>
      <c r="CP648" s="479"/>
      <c r="CQ648" s="479"/>
      <c r="CR648" s="479"/>
      <c r="CS648" s="479"/>
      <c r="CT648" s="479"/>
      <c r="CU648" s="479"/>
      <c r="CV648" s="479"/>
      <c r="CW648" s="479"/>
      <c r="CX648" s="479"/>
      <c r="CY648" s="479"/>
      <c r="CZ648" s="479"/>
      <c r="DA648" s="479"/>
      <c r="DB648" s="479"/>
      <c r="DC648" s="479"/>
      <c r="DD648" s="479"/>
      <c r="DE648" s="479"/>
      <c r="DF648" s="479"/>
      <c r="DG648" s="479"/>
      <c r="DH648" s="479"/>
      <c r="DI648" s="479"/>
      <c r="DJ648" s="479"/>
      <c r="DK648" s="479">
        <v>318</v>
      </c>
      <c r="DL648" s="479">
        <v>98766</v>
      </c>
      <c r="DM648" s="479">
        <v>311</v>
      </c>
      <c r="DN648" s="479">
        <v>520</v>
      </c>
      <c r="DO648" s="479">
        <v>2502</v>
      </c>
      <c r="DP648" s="479">
        <v>128088</v>
      </c>
      <c r="DQ648" s="479">
        <v>51</v>
      </c>
      <c r="DR648" s="479">
        <v>78</v>
      </c>
      <c r="DS648" s="479"/>
      <c r="DT648" s="479"/>
      <c r="DU648" s="479"/>
      <c r="DV648" s="479"/>
      <c r="DW648" s="479"/>
      <c r="DX648" s="479"/>
      <c r="DY648" s="479"/>
      <c r="DZ648" s="479"/>
      <c r="EA648" s="479"/>
      <c r="EB648" s="479"/>
      <c r="EC648" s="479"/>
      <c r="ED648" s="479"/>
      <c r="EE648" s="479"/>
      <c r="EF648" s="479"/>
      <c r="EG648" s="479" t="s">
        <v>152</v>
      </c>
      <c r="EH648" s="479" t="s">
        <v>152</v>
      </c>
      <c r="EI648" s="479">
        <v>2</v>
      </c>
      <c r="EJ648" s="479">
        <v>170</v>
      </c>
      <c r="EK648" s="479">
        <v>1314</v>
      </c>
      <c r="EL648" s="479">
        <v>0</v>
      </c>
      <c r="EM648" s="479">
        <v>297</v>
      </c>
      <c r="EN648" s="479">
        <v>1011231</v>
      </c>
      <c r="EO648" s="479">
        <v>5948</v>
      </c>
      <c r="EP648" s="479">
        <v>15290</v>
      </c>
      <c r="EQ648" s="479">
        <v>10226107</v>
      </c>
      <c r="ER648" s="479">
        <v>7782</v>
      </c>
      <c r="ES648" s="479">
        <v>17886</v>
      </c>
      <c r="ET648" s="479">
        <v>0</v>
      </c>
      <c r="EU648" s="479">
        <v>0</v>
      </c>
      <c r="EV648" s="479">
        <v>0</v>
      </c>
      <c r="EW648" s="479">
        <v>3444307</v>
      </c>
      <c r="EX648" s="479">
        <v>11597</v>
      </c>
      <c r="EY648" s="479">
        <v>25131</v>
      </c>
      <c r="EZ648" s="476"/>
      <c r="FA648" s="446">
        <f t="shared" si="2149"/>
        <v>2</v>
      </c>
      <c r="FB648" s="417">
        <f t="shared" si="2150"/>
        <v>2019</v>
      </c>
      <c r="FC648" s="448">
        <f t="shared" si="2151"/>
        <v>43497</v>
      </c>
      <c r="FD648" s="449">
        <f t="shared" si="2152"/>
        <v>28</v>
      </c>
      <c r="FE648" s="450"/>
      <c r="FF648" s="450"/>
      <c r="FG648" s="450"/>
      <c r="FH648" s="452">
        <f t="shared" si="2153"/>
        <v>2.2942041776993234</v>
      </c>
      <c r="FI648" s="452">
        <f t="shared" si="2154"/>
        <v>1.6846131215063254</v>
      </c>
      <c r="FJ648" s="452">
        <f t="shared" si="2155"/>
        <v>2.2606679035250465</v>
      </c>
      <c r="FK648" s="452">
        <f t="shared" si="2156"/>
        <v>1.6832096474953617</v>
      </c>
      <c r="FL648" s="452">
        <f t="shared" si="2157"/>
        <v>1.393259143522209</v>
      </c>
      <c r="FM648" s="452">
        <f t="shared" si="2158"/>
        <v>1.0842128758649279</v>
      </c>
      <c r="FN648" s="452">
        <f t="shared" si="2159"/>
        <v>1.802540489044141</v>
      </c>
      <c r="FO648" s="452">
        <f t="shared" si="2160"/>
        <v>1.057097491267069</v>
      </c>
      <c r="FP648" s="452">
        <f t="shared" si="2161"/>
        <v>1.6900684931506849</v>
      </c>
      <c r="FQ648" s="452">
        <f t="shared" si="2162"/>
        <v>1.0513698630136987</v>
      </c>
      <c r="FR648" s="453"/>
      <c r="FS648" s="446">
        <f t="shared" si="2163"/>
        <v>64478</v>
      </c>
      <c r="FT648" s="446" t="str">
        <f t="shared" si="2163"/>
        <v>-</v>
      </c>
      <c r="FU648" s="446">
        <f t="shared" si="2163"/>
        <v>3223900</v>
      </c>
      <c r="FV648" s="446">
        <f t="shared" si="2163"/>
        <v>7157058</v>
      </c>
      <c r="FW648" s="446">
        <f t="shared" si="2163"/>
        <v>2936736</v>
      </c>
      <c r="FX648" s="446">
        <f t="shared" si="2163"/>
        <v>2511740</v>
      </c>
      <c r="FY648" s="446">
        <f t="shared" si="2163"/>
        <v>81507239</v>
      </c>
      <c r="FZ648" s="446">
        <f t="shared" si="2163"/>
        <v>270199945</v>
      </c>
      <c r="GA648" s="446">
        <f t="shared" si="2163"/>
        <v>11038768</v>
      </c>
      <c r="GB648" s="446"/>
      <c r="GC648" s="446"/>
      <c r="GD648" s="446"/>
      <c r="GE648" s="446"/>
      <c r="GF648" s="446"/>
      <c r="GG648" s="446"/>
      <c r="GH648" s="446"/>
      <c r="GI648" s="446"/>
      <c r="GJ648" s="446"/>
      <c r="GK648" s="446"/>
      <c r="GL648" s="446"/>
      <c r="GM648" s="446"/>
      <c r="GN648" s="446"/>
      <c r="GO648" s="446">
        <f t="shared" si="2164"/>
        <v>165360</v>
      </c>
      <c r="GP648" s="446">
        <f t="shared" si="2164"/>
        <v>195156</v>
      </c>
      <c r="GQ648" s="446">
        <f t="shared" si="2164"/>
        <v>0</v>
      </c>
      <c r="GR648" s="446">
        <f t="shared" si="2164"/>
        <v>2599300</v>
      </c>
      <c r="GS648" s="446">
        <f t="shared" si="2164"/>
        <v>23502204</v>
      </c>
      <c r="GT648" s="446">
        <f t="shared" si="2164"/>
        <v>0</v>
      </c>
      <c r="GU648" s="446">
        <f t="shared" si="2164"/>
        <v>7463907</v>
      </c>
      <c r="GV648" s="416"/>
      <c r="GW648" s="402"/>
      <c r="GX648" s="402"/>
      <c r="GY648" s="402"/>
      <c r="GZ648" s="402"/>
      <c r="HA648" s="402"/>
    </row>
    <row r="649" spans="1:209" ht="9.75" customHeight="1" x14ac:dyDescent="0.2">
      <c r="A649" s="417" t="str">
        <f t="shared" si="2148"/>
        <v>2018-19FEBRUARYRYF</v>
      </c>
      <c r="B649" s="458" t="str">
        <f t="shared" si="2165"/>
        <v>2018-19</v>
      </c>
      <c r="C649" s="402" t="s">
        <v>657</v>
      </c>
      <c r="D649" s="402" t="s">
        <v>667</v>
      </c>
      <c r="E649" s="402" t="s">
        <v>666</v>
      </c>
      <c r="F649" s="478" t="s">
        <v>457</v>
      </c>
      <c r="G649" s="478" t="s">
        <v>694</v>
      </c>
      <c r="H649" s="479">
        <v>99344</v>
      </c>
      <c r="I649" s="479">
        <v>75607</v>
      </c>
      <c r="J649" s="479">
        <v>414992</v>
      </c>
      <c r="K649" s="506">
        <v>5</v>
      </c>
      <c r="L649" s="506">
        <v>2</v>
      </c>
      <c r="M649" s="479" t="s">
        <v>152</v>
      </c>
      <c r="N649" s="506">
        <v>26</v>
      </c>
      <c r="O649" s="506">
        <v>63</v>
      </c>
      <c r="P649" s="479" t="s">
        <v>152</v>
      </c>
      <c r="Q649" s="479" t="s">
        <v>152</v>
      </c>
      <c r="R649" s="479" t="s">
        <v>152</v>
      </c>
      <c r="S649" s="479">
        <v>68949</v>
      </c>
      <c r="T649" s="479">
        <v>3938</v>
      </c>
      <c r="U649" s="479">
        <v>2440</v>
      </c>
      <c r="V649" s="479">
        <v>37741</v>
      </c>
      <c r="W649" s="479">
        <v>16811</v>
      </c>
      <c r="X649" s="479">
        <v>1409</v>
      </c>
      <c r="Y649" s="479">
        <v>1659779</v>
      </c>
      <c r="Z649" s="479">
        <v>421</v>
      </c>
      <c r="AA649" s="479">
        <v>768</v>
      </c>
      <c r="AB649" s="479">
        <v>1666827</v>
      </c>
      <c r="AC649" s="479">
        <v>683</v>
      </c>
      <c r="AD649" s="479">
        <v>1249</v>
      </c>
      <c r="AE649" s="479">
        <v>68034004</v>
      </c>
      <c r="AF649" s="479">
        <v>1803</v>
      </c>
      <c r="AG649" s="479">
        <v>3813</v>
      </c>
      <c r="AH649" s="479">
        <v>77819343</v>
      </c>
      <c r="AI649" s="479">
        <v>4629</v>
      </c>
      <c r="AJ649" s="479">
        <v>10685</v>
      </c>
      <c r="AK649" s="479">
        <v>8669278</v>
      </c>
      <c r="AL649" s="479">
        <v>6153</v>
      </c>
      <c r="AM649" s="479">
        <v>13258</v>
      </c>
      <c r="AN649" s="479"/>
      <c r="AO649" s="479"/>
      <c r="AP649" s="479"/>
      <c r="AQ649" s="479"/>
      <c r="AR649" s="479"/>
      <c r="AS649" s="479"/>
      <c r="AT649" s="479">
        <v>4779</v>
      </c>
      <c r="AU649" s="479">
        <v>590</v>
      </c>
      <c r="AV649" s="479">
        <v>1699</v>
      </c>
      <c r="AW649" s="479">
        <v>4076</v>
      </c>
      <c r="AX649" s="479">
        <v>575</v>
      </c>
      <c r="AY649" s="479">
        <v>1915</v>
      </c>
      <c r="AZ649" s="479">
        <v>6</v>
      </c>
      <c r="BA649" s="479"/>
      <c r="BB649" s="479"/>
      <c r="BC649" s="479"/>
      <c r="BD649" s="479"/>
      <c r="BE649" s="479"/>
      <c r="BF649" s="479"/>
      <c r="BG649" s="479"/>
      <c r="BH649" s="479"/>
      <c r="BI649" s="479">
        <v>35940</v>
      </c>
      <c r="BJ649" s="479">
        <v>3488</v>
      </c>
      <c r="BK649" s="479">
        <v>24742</v>
      </c>
      <c r="BL649" s="479">
        <v>64170</v>
      </c>
      <c r="BM649" s="479">
        <v>8831</v>
      </c>
      <c r="BN649" s="479">
        <v>6902</v>
      </c>
      <c r="BO649" s="479">
        <v>5506</v>
      </c>
      <c r="BP649" s="479">
        <v>4346</v>
      </c>
      <c r="BQ649" s="479">
        <v>51218</v>
      </c>
      <c r="BR649" s="479">
        <v>43293</v>
      </c>
      <c r="BS649" s="479">
        <v>24111</v>
      </c>
      <c r="BT649" s="479">
        <v>18006</v>
      </c>
      <c r="BU649" s="479">
        <v>1884</v>
      </c>
      <c r="BV649" s="479">
        <v>1469</v>
      </c>
      <c r="BW649" s="479"/>
      <c r="BX649" s="479"/>
      <c r="BY649" s="479"/>
      <c r="BZ649" s="479"/>
      <c r="CA649" s="479"/>
      <c r="CB649" s="479"/>
      <c r="CC649" s="479"/>
      <c r="CD649" s="479"/>
      <c r="CE649" s="479"/>
      <c r="CF649" s="479"/>
      <c r="CG649" s="479"/>
      <c r="CH649" s="479"/>
      <c r="CI649" s="479"/>
      <c r="CJ649" s="479"/>
      <c r="CK649" s="479"/>
      <c r="CL649" s="479"/>
      <c r="CM649" s="479"/>
      <c r="CN649" s="479"/>
      <c r="CO649" s="479"/>
      <c r="CP649" s="479"/>
      <c r="CQ649" s="479"/>
      <c r="CR649" s="479"/>
      <c r="CS649" s="479"/>
      <c r="CT649" s="479"/>
      <c r="CU649" s="479"/>
      <c r="CV649" s="479"/>
      <c r="CW649" s="479"/>
      <c r="CX649" s="479"/>
      <c r="CY649" s="479"/>
      <c r="CZ649" s="479"/>
      <c r="DA649" s="479"/>
      <c r="DB649" s="479"/>
      <c r="DC649" s="479"/>
      <c r="DD649" s="479"/>
      <c r="DE649" s="479"/>
      <c r="DF649" s="479"/>
      <c r="DG649" s="479"/>
      <c r="DH649" s="479"/>
      <c r="DI649" s="479"/>
      <c r="DJ649" s="479"/>
      <c r="DK649" s="479">
        <v>394</v>
      </c>
      <c r="DL649" s="479">
        <v>130854</v>
      </c>
      <c r="DM649" s="479">
        <v>332</v>
      </c>
      <c r="DN649" s="479">
        <v>555</v>
      </c>
      <c r="DO649" s="479">
        <v>2344</v>
      </c>
      <c r="DP649" s="479">
        <v>91145</v>
      </c>
      <c r="DQ649" s="479">
        <v>39</v>
      </c>
      <c r="DR649" s="479">
        <v>66</v>
      </c>
      <c r="DS649" s="479"/>
      <c r="DT649" s="479"/>
      <c r="DU649" s="479"/>
      <c r="DV649" s="479"/>
      <c r="DW649" s="479"/>
      <c r="DX649" s="479"/>
      <c r="DY649" s="479"/>
      <c r="DZ649" s="479"/>
      <c r="EA649" s="479"/>
      <c r="EB649" s="479"/>
      <c r="EC649" s="479"/>
      <c r="ED649" s="479"/>
      <c r="EE649" s="479"/>
      <c r="EF649" s="479"/>
      <c r="EG649" s="479" t="s">
        <v>152</v>
      </c>
      <c r="EH649" s="479" t="s">
        <v>152</v>
      </c>
      <c r="EI649" s="479">
        <v>155</v>
      </c>
      <c r="EJ649" s="479">
        <v>750</v>
      </c>
      <c r="EK649" s="479">
        <v>630</v>
      </c>
      <c r="EL649" s="479">
        <v>10</v>
      </c>
      <c r="EM649" s="479">
        <v>979</v>
      </c>
      <c r="EN649" s="479">
        <v>5107671</v>
      </c>
      <c r="EO649" s="479">
        <v>6810</v>
      </c>
      <c r="EP649" s="479">
        <v>14486</v>
      </c>
      <c r="EQ649" s="479">
        <v>5028390</v>
      </c>
      <c r="ER649" s="479">
        <v>7982</v>
      </c>
      <c r="ES649" s="479">
        <v>16208</v>
      </c>
      <c r="ET649" s="479">
        <v>86068</v>
      </c>
      <c r="EU649" s="479">
        <v>8607</v>
      </c>
      <c r="EV649" s="479">
        <v>14154</v>
      </c>
      <c r="EW649" s="479">
        <v>9762601</v>
      </c>
      <c r="EX649" s="479">
        <v>9972</v>
      </c>
      <c r="EY649" s="479">
        <v>21253</v>
      </c>
      <c r="EZ649" s="476"/>
      <c r="FA649" s="446">
        <f t="shared" si="2149"/>
        <v>2</v>
      </c>
      <c r="FB649" s="417">
        <f t="shared" si="2150"/>
        <v>2019</v>
      </c>
      <c r="FC649" s="448">
        <f t="shared" si="2151"/>
        <v>43497</v>
      </c>
      <c r="FD649" s="449">
        <f t="shared" si="2152"/>
        <v>28</v>
      </c>
      <c r="FE649" s="450"/>
      <c r="FF649" s="450"/>
      <c r="FG649" s="450"/>
      <c r="FH649" s="452">
        <f t="shared" si="2153"/>
        <v>2.2425088877602843</v>
      </c>
      <c r="FI649" s="452">
        <f t="shared" si="2154"/>
        <v>1.7526663280853225</v>
      </c>
      <c r="FJ649" s="452">
        <f t="shared" si="2155"/>
        <v>2.2565573770491802</v>
      </c>
      <c r="FK649" s="452">
        <f t="shared" si="2156"/>
        <v>1.7811475409836066</v>
      </c>
      <c r="FL649" s="452">
        <f t="shared" si="2157"/>
        <v>1.3570917569751728</v>
      </c>
      <c r="FM649" s="452">
        <f t="shared" si="2158"/>
        <v>1.1471079197689515</v>
      </c>
      <c r="FN649" s="452">
        <f t="shared" si="2159"/>
        <v>1.4342394860508001</v>
      </c>
      <c r="FO649" s="452">
        <f t="shared" si="2160"/>
        <v>1.071084409017905</v>
      </c>
      <c r="FP649" s="452">
        <f t="shared" si="2161"/>
        <v>1.3371185237757275</v>
      </c>
      <c r="FQ649" s="452">
        <f t="shared" si="2162"/>
        <v>1.0425833924769341</v>
      </c>
      <c r="FR649" s="453"/>
      <c r="FS649" s="446">
        <f t="shared" si="2163"/>
        <v>151214</v>
      </c>
      <c r="FT649" s="446" t="str">
        <f t="shared" si="2163"/>
        <v>-</v>
      </c>
      <c r="FU649" s="446">
        <f t="shared" si="2163"/>
        <v>1965782</v>
      </c>
      <c r="FV649" s="446">
        <f t="shared" si="2163"/>
        <v>4763241</v>
      </c>
      <c r="FW649" s="446">
        <f t="shared" si="2163"/>
        <v>3024384</v>
      </c>
      <c r="FX649" s="446">
        <f t="shared" si="2163"/>
        <v>3047560</v>
      </c>
      <c r="FY649" s="446">
        <f t="shared" si="2163"/>
        <v>143906433</v>
      </c>
      <c r="FZ649" s="446">
        <f t="shared" si="2163"/>
        <v>179625535</v>
      </c>
      <c r="GA649" s="446">
        <f t="shared" si="2163"/>
        <v>18680522</v>
      </c>
      <c r="GB649" s="446"/>
      <c r="GC649" s="446"/>
      <c r="GD649" s="446"/>
      <c r="GE649" s="446"/>
      <c r="GF649" s="446"/>
      <c r="GG649" s="446"/>
      <c r="GH649" s="446"/>
      <c r="GI649" s="446"/>
      <c r="GJ649" s="446"/>
      <c r="GK649" s="446"/>
      <c r="GL649" s="446"/>
      <c r="GM649" s="446"/>
      <c r="GN649" s="446"/>
      <c r="GO649" s="446">
        <f t="shared" si="2164"/>
        <v>218670</v>
      </c>
      <c r="GP649" s="446">
        <f t="shared" si="2164"/>
        <v>154704</v>
      </c>
      <c r="GQ649" s="446">
        <f t="shared" si="2164"/>
        <v>0</v>
      </c>
      <c r="GR649" s="446">
        <f t="shared" si="2164"/>
        <v>10864500</v>
      </c>
      <c r="GS649" s="446">
        <f t="shared" si="2164"/>
        <v>10211040</v>
      </c>
      <c r="GT649" s="446">
        <f t="shared" si="2164"/>
        <v>141540</v>
      </c>
      <c r="GU649" s="446">
        <f t="shared" si="2164"/>
        <v>20806687</v>
      </c>
      <c r="GV649" s="416"/>
      <c r="GW649" s="402"/>
      <c r="GX649" s="402"/>
      <c r="GY649" s="402"/>
      <c r="GZ649" s="402"/>
      <c r="HA649" s="402"/>
    </row>
    <row r="650" spans="1:209" ht="9.75" customHeight="1" x14ac:dyDescent="0.2">
      <c r="A650" s="417" t="str">
        <f t="shared" si="2148"/>
        <v>2018-19FEBRUARYRYA</v>
      </c>
      <c r="B650" s="458" t="str">
        <f t="shared" si="2165"/>
        <v>2018-19</v>
      </c>
      <c r="C650" s="402" t="s">
        <v>657</v>
      </c>
      <c r="D650" s="402" t="s">
        <v>653</v>
      </c>
      <c r="E650" s="402" t="s">
        <v>652</v>
      </c>
      <c r="F650" s="478" t="s">
        <v>452</v>
      </c>
      <c r="G650" s="478" t="s">
        <v>695</v>
      </c>
      <c r="H650" s="479">
        <v>105300</v>
      </c>
      <c r="I650" s="479">
        <v>76561</v>
      </c>
      <c r="J650" s="479">
        <v>226570</v>
      </c>
      <c r="K650" s="506">
        <v>3</v>
      </c>
      <c r="L650" s="506">
        <v>1</v>
      </c>
      <c r="M650" s="479" t="s">
        <v>152</v>
      </c>
      <c r="N650" s="506">
        <v>14</v>
      </c>
      <c r="O650" s="506">
        <v>38</v>
      </c>
      <c r="P650" s="479" t="s">
        <v>152</v>
      </c>
      <c r="Q650" s="479" t="s">
        <v>152</v>
      </c>
      <c r="R650" s="479" t="s">
        <v>152</v>
      </c>
      <c r="S650" s="479">
        <v>85675</v>
      </c>
      <c r="T650" s="479">
        <v>5151</v>
      </c>
      <c r="U650" s="479">
        <v>3324</v>
      </c>
      <c r="V650" s="479">
        <v>41426</v>
      </c>
      <c r="W650" s="479">
        <v>29761</v>
      </c>
      <c r="X650" s="479">
        <v>1356</v>
      </c>
      <c r="Y650" s="479">
        <v>2090484</v>
      </c>
      <c r="Z650" s="479">
        <v>406</v>
      </c>
      <c r="AA650" s="479">
        <v>702</v>
      </c>
      <c r="AB650" s="479">
        <v>1561924</v>
      </c>
      <c r="AC650" s="479">
        <v>470</v>
      </c>
      <c r="AD650" s="479">
        <v>834</v>
      </c>
      <c r="AE650" s="479">
        <v>31140812</v>
      </c>
      <c r="AF650" s="479">
        <v>752</v>
      </c>
      <c r="AG650" s="479">
        <v>1369</v>
      </c>
      <c r="AH650" s="479">
        <v>68524002</v>
      </c>
      <c r="AI650" s="479">
        <v>2302</v>
      </c>
      <c r="AJ650" s="479">
        <v>5251</v>
      </c>
      <c r="AK650" s="479">
        <v>4162980</v>
      </c>
      <c r="AL650" s="479">
        <v>3070</v>
      </c>
      <c r="AM650" s="479">
        <v>7410</v>
      </c>
      <c r="AN650" s="479"/>
      <c r="AO650" s="479"/>
      <c r="AP650" s="479"/>
      <c r="AQ650" s="479"/>
      <c r="AR650" s="479"/>
      <c r="AS650" s="479"/>
      <c r="AT650" s="479">
        <v>2747</v>
      </c>
      <c r="AU650" s="479">
        <v>15</v>
      </c>
      <c r="AV650" s="479">
        <v>27</v>
      </c>
      <c r="AW650" s="479">
        <v>0</v>
      </c>
      <c r="AX650" s="479">
        <v>153</v>
      </c>
      <c r="AY650" s="479">
        <v>2552</v>
      </c>
      <c r="AZ650" s="479">
        <v>2005</v>
      </c>
      <c r="BA650" s="479"/>
      <c r="BB650" s="479"/>
      <c r="BC650" s="479"/>
      <c r="BD650" s="479"/>
      <c r="BE650" s="479"/>
      <c r="BF650" s="479"/>
      <c r="BG650" s="479"/>
      <c r="BH650" s="479"/>
      <c r="BI650" s="479">
        <v>49510</v>
      </c>
      <c r="BJ650" s="479">
        <v>3183</v>
      </c>
      <c r="BK650" s="479">
        <v>30235</v>
      </c>
      <c r="BL650" s="479">
        <v>82928</v>
      </c>
      <c r="BM650" s="479">
        <v>9631</v>
      </c>
      <c r="BN650" s="479">
        <v>7123</v>
      </c>
      <c r="BO650" s="479">
        <v>6110</v>
      </c>
      <c r="BP650" s="479">
        <v>4605</v>
      </c>
      <c r="BQ650" s="479">
        <v>52512</v>
      </c>
      <c r="BR650" s="479">
        <v>43548</v>
      </c>
      <c r="BS650" s="479">
        <v>53880</v>
      </c>
      <c r="BT650" s="479">
        <v>31030</v>
      </c>
      <c r="BU650" s="479">
        <v>3244</v>
      </c>
      <c r="BV650" s="479">
        <v>1426</v>
      </c>
      <c r="BW650" s="479"/>
      <c r="BX650" s="479"/>
      <c r="BY650" s="479"/>
      <c r="BZ650" s="479"/>
      <c r="CA650" s="479"/>
      <c r="CB650" s="479"/>
      <c r="CC650" s="479"/>
      <c r="CD650" s="479"/>
      <c r="CE650" s="479"/>
      <c r="CF650" s="479"/>
      <c r="CG650" s="479"/>
      <c r="CH650" s="479"/>
      <c r="CI650" s="479"/>
      <c r="CJ650" s="479"/>
      <c r="CK650" s="479"/>
      <c r="CL650" s="479"/>
      <c r="CM650" s="479"/>
      <c r="CN650" s="479"/>
      <c r="CO650" s="479"/>
      <c r="CP650" s="479"/>
      <c r="CQ650" s="479"/>
      <c r="CR650" s="479"/>
      <c r="CS650" s="479"/>
      <c r="CT650" s="479"/>
      <c r="CU650" s="479"/>
      <c r="CV650" s="479"/>
      <c r="CW650" s="479"/>
      <c r="CX650" s="479"/>
      <c r="CY650" s="479"/>
      <c r="CZ650" s="479"/>
      <c r="DA650" s="479"/>
      <c r="DB650" s="479"/>
      <c r="DC650" s="479"/>
      <c r="DD650" s="479"/>
      <c r="DE650" s="479"/>
      <c r="DF650" s="479"/>
      <c r="DG650" s="479"/>
      <c r="DH650" s="479"/>
      <c r="DI650" s="479"/>
      <c r="DJ650" s="479"/>
      <c r="DK650" s="479">
        <v>224</v>
      </c>
      <c r="DL650" s="479">
        <v>59486</v>
      </c>
      <c r="DM650" s="479">
        <v>266</v>
      </c>
      <c r="DN650" s="479">
        <v>472</v>
      </c>
      <c r="DO650" s="479">
        <v>3315</v>
      </c>
      <c r="DP650" s="479">
        <v>89894</v>
      </c>
      <c r="DQ650" s="479">
        <v>27</v>
      </c>
      <c r="DR650" s="479">
        <v>53</v>
      </c>
      <c r="DS650" s="479"/>
      <c r="DT650" s="479"/>
      <c r="DU650" s="479"/>
      <c r="DV650" s="479"/>
      <c r="DW650" s="479"/>
      <c r="DX650" s="479"/>
      <c r="DY650" s="479"/>
      <c r="DZ650" s="479"/>
      <c r="EA650" s="479"/>
      <c r="EB650" s="479"/>
      <c r="EC650" s="479"/>
      <c r="ED650" s="479"/>
      <c r="EE650" s="479"/>
      <c r="EF650" s="479"/>
      <c r="EG650" s="479" t="s">
        <v>152</v>
      </c>
      <c r="EH650" s="479" t="s">
        <v>152</v>
      </c>
      <c r="EI650" s="479">
        <v>416</v>
      </c>
      <c r="EJ650" s="479">
        <v>0</v>
      </c>
      <c r="EK650" s="479">
        <v>3255</v>
      </c>
      <c r="EL650" s="479">
        <v>0</v>
      </c>
      <c r="EM650" s="479">
        <v>1563</v>
      </c>
      <c r="EN650" s="479">
        <v>0</v>
      </c>
      <c r="EO650" s="479">
        <v>0</v>
      </c>
      <c r="EP650" s="479">
        <v>0</v>
      </c>
      <c r="EQ650" s="479">
        <v>13239577</v>
      </c>
      <c r="ER650" s="479">
        <v>4067</v>
      </c>
      <c r="ES650" s="479">
        <v>9373</v>
      </c>
      <c r="ET650" s="479">
        <v>0</v>
      </c>
      <c r="EU650" s="479">
        <v>0</v>
      </c>
      <c r="EV650" s="479">
        <v>0</v>
      </c>
      <c r="EW650" s="479">
        <v>10121847</v>
      </c>
      <c r="EX650" s="479">
        <v>6476</v>
      </c>
      <c r="EY650" s="479">
        <v>15506</v>
      </c>
      <c r="EZ650" s="476"/>
      <c r="FA650" s="446">
        <f t="shared" si="2149"/>
        <v>2</v>
      </c>
      <c r="FB650" s="417">
        <f t="shared" si="2150"/>
        <v>2019</v>
      </c>
      <c r="FC650" s="448">
        <f t="shared" si="2151"/>
        <v>43497</v>
      </c>
      <c r="FD650" s="449">
        <f t="shared" si="2152"/>
        <v>28</v>
      </c>
      <c r="FE650" s="450"/>
      <c r="FF650" s="450"/>
      <c r="FG650" s="450"/>
      <c r="FH650" s="452">
        <f t="shared" si="2153"/>
        <v>1.8697340322267522</v>
      </c>
      <c r="FI650" s="452">
        <f t="shared" si="2154"/>
        <v>1.3828382838283828</v>
      </c>
      <c r="FJ650" s="452">
        <f t="shared" si="2155"/>
        <v>1.8381468110709989</v>
      </c>
      <c r="FK650" s="452">
        <f t="shared" si="2156"/>
        <v>1.3853790613718411</v>
      </c>
      <c r="FL650" s="452">
        <f t="shared" si="2157"/>
        <v>1.267609713706368</v>
      </c>
      <c r="FM650" s="452">
        <f t="shared" si="2158"/>
        <v>1.0512238690677351</v>
      </c>
      <c r="FN650" s="452">
        <f t="shared" si="2159"/>
        <v>1.8104230368603205</v>
      </c>
      <c r="FO650" s="452">
        <f t="shared" si="2160"/>
        <v>1.0426396962467659</v>
      </c>
      <c r="FP650" s="452">
        <f t="shared" si="2161"/>
        <v>2.3923303834808261</v>
      </c>
      <c r="FQ650" s="452">
        <f t="shared" si="2162"/>
        <v>1.0516224188790559</v>
      </c>
      <c r="FR650" s="453"/>
      <c r="FS650" s="446">
        <f t="shared" si="2163"/>
        <v>76561</v>
      </c>
      <c r="FT650" s="446" t="str">
        <f t="shared" si="2163"/>
        <v>-</v>
      </c>
      <c r="FU650" s="446">
        <f t="shared" si="2163"/>
        <v>1071854</v>
      </c>
      <c r="FV650" s="446">
        <f t="shared" si="2163"/>
        <v>2909318</v>
      </c>
      <c r="FW650" s="446">
        <f t="shared" si="2163"/>
        <v>3616002</v>
      </c>
      <c r="FX650" s="446">
        <f t="shared" si="2163"/>
        <v>2772216</v>
      </c>
      <c r="FY650" s="446">
        <f t="shared" si="2163"/>
        <v>56712194</v>
      </c>
      <c r="FZ650" s="446">
        <f t="shared" si="2163"/>
        <v>156275011</v>
      </c>
      <c r="GA650" s="446">
        <f t="shared" si="2163"/>
        <v>10047960</v>
      </c>
      <c r="GB650" s="446"/>
      <c r="GC650" s="446"/>
      <c r="GD650" s="446"/>
      <c r="GE650" s="446"/>
      <c r="GF650" s="446"/>
      <c r="GG650" s="446"/>
      <c r="GH650" s="446"/>
      <c r="GI650" s="446"/>
      <c r="GJ650" s="446"/>
      <c r="GK650" s="446"/>
      <c r="GL650" s="446"/>
      <c r="GM650" s="446"/>
      <c r="GN650" s="446"/>
      <c r="GO650" s="446">
        <f t="shared" si="2164"/>
        <v>105728</v>
      </c>
      <c r="GP650" s="446">
        <f t="shared" si="2164"/>
        <v>175695</v>
      </c>
      <c r="GQ650" s="446">
        <f t="shared" si="2164"/>
        <v>0</v>
      </c>
      <c r="GR650" s="446">
        <f t="shared" si="2164"/>
        <v>0</v>
      </c>
      <c r="GS650" s="446">
        <f t="shared" si="2164"/>
        <v>30509115</v>
      </c>
      <c r="GT650" s="446">
        <f t="shared" si="2164"/>
        <v>0</v>
      </c>
      <c r="GU650" s="446">
        <f t="shared" si="2164"/>
        <v>24235878</v>
      </c>
      <c r="GV650" s="416"/>
      <c r="GW650" s="402"/>
      <c r="GX650" s="402"/>
      <c r="GY650" s="402"/>
      <c r="GZ650" s="402"/>
      <c r="HA650" s="402"/>
    </row>
    <row r="651" spans="1:209" ht="9.75" customHeight="1" x14ac:dyDescent="0.2">
      <c r="A651" s="485" t="str">
        <f t="shared" si="2148"/>
        <v>2018-19FEBRUARYRX8</v>
      </c>
      <c r="B651" s="503" t="str">
        <f t="shared" si="2165"/>
        <v>2018-19</v>
      </c>
      <c r="C651" s="436" t="s">
        <v>657</v>
      </c>
      <c r="D651" s="436" t="s">
        <v>646</v>
      </c>
      <c r="E651" s="436" t="s">
        <v>645</v>
      </c>
      <c r="F651" s="504" t="s">
        <v>450</v>
      </c>
      <c r="G651" s="504" t="s">
        <v>696</v>
      </c>
      <c r="H651" s="483">
        <v>77835</v>
      </c>
      <c r="I651" s="483">
        <v>57002</v>
      </c>
      <c r="J651" s="483">
        <v>92340</v>
      </c>
      <c r="K651" s="508">
        <v>2</v>
      </c>
      <c r="L651" s="508">
        <v>1</v>
      </c>
      <c r="M651" s="483" t="s">
        <v>152</v>
      </c>
      <c r="N651" s="508">
        <v>1</v>
      </c>
      <c r="O651" s="508">
        <v>31</v>
      </c>
      <c r="P651" s="483" t="s">
        <v>152</v>
      </c>
      <c r="Q651" s="483" t="s">
        <v>152</v>
      </c>
      <c r="R651" s="483" t="s">
        <v>152</v>
      </c>
      <c r="S651" s="483">
        <v>63553</v>
      </c>
      <c r="T651" s="483">
        <v>4855</v>
      </c>
      <c r="U651" s="483">
        <v>3471</v>
      </c>
      <c r="V651" s="483">
        <v>36537</v>
      </c>
      <c r="W651" s="483">
        <v>10553</v>
      </c>
      <c r="X651" s="483">
        <v>1091</v>
      </c>
      <c r="Y651" s="483">
        <v>2051348</v>
      </c>
      <c r="Z651" s="483">
        <v>423</v>
      </c>
      <c r="AA651" s="483">
        <v>725</v>
      </c>
      <c r="AB651" s="483">
        <v>1866982</v>
      </c>
      <c r="AC651" s="483">
        <v>538</v>
      </c>
      <c r="AD651" s="483">
        <v>970</v>
      </c>
      <c r="AE651" s="483">
        <v>43919415</v>
      </c>
      <c r="AF651" s="483">
        <v>1202</v>
      </c>
      <c r="AG651" s="483">
        <v>2510</v>
      </c>
      <c r="AH651" s="483">
        <v>29976217</v>
      </c>
      <c r="AI651" s="483">
        <v>2841</v>
      </c>
      <c r="AJ651" s="483">
        <v>6791</v>
      </c>
      <c r="AK651" s="483">
        <v>4149273</v>
      </c>
      <c r="AL651" s="483">
        <v>3803</v>
      </c>
      <c r="AM651" s="483">
        <v>9183</v>
      </c>
      <c r="AN651" s="483"/>
      <c r="AO651" s="483"/>
      <c r="AP651" s="483"/>
      <c r="AQ651" s="483"/>
      <c r="AR651" s="483"/>
      <c r="AS651" s="483"/>
      <c r="AT651" s="483">
        <v>4744</v>
      </c>
      <c r="AU651" s="483">
        <v>620</v>
      </c>
      <c r="AV651" s="483">
        <v>1479</v>
      </c>
      <c r="AW651" s="483">
        <v>4174</v>
      </c>
      <c r="AX651" s="483">
        <v>361</v>
      </c>
      <c r="AY651" s="483">
        <v>2284</v>
      </c>
      <c r="AZ651" s="483">
        <v>2285</v>
      </c>
      <c r="BA651" s="483"/>
      <c r="BB651" s="483"/>
      <c r="BC651" s="483"/>
      <c r="BD651" s="483"/>
      <c r="BE651" s="483"/>
      <c r="BF651" s="483"/>
      <c r="BG651" s="483"/>
      <c r="BH651" s="483"/>
      <c r="BI651" s="483">
        <v>38340</v>
      </c>
      <c r="BJ651" s="483">
        <v>5944</v>
      </c>
      <c r="BK651" s="483">
        <v>14525</v>
      </c>
      <c r="BL651" s="483">
        <v>58809</v>
      </c>
      <c r="BM651" s="483">
        <v>10100</v>
      </c>
      <c r="BN651" s="483">
        <v>7851</v>
      </c>
      <c r="BO651" s="483">
        <v>7017</v>
      </c>
      <c r="BP651" s="483">
        <v>5532</v>
      </c>
      <c r="BQ651" s="483">
        <v>53693</v>
      </c>
      <c r="BR651" s="483">
        <v>41133</v>
      </c>
      <c r="BS651" s="483">
        <v>19458</v>
      </c>
      <c r="BT651" s="483">
        <v>11667</v>
      </c>
      <c r="BU651" s="483">
        <v>2137</v>
      </c>
      <c r="BV651" s="483">
        <v>1176</v>
      </c>
      <c r="BW651" s="483"/>
      <c r="BX651" s="483"/>
      <c r="BY651" s="483"/>
      <c r="BZ651" s="483"/>
      <c r="CA651" s="483"/>
      <c r="CB651" s="483"/>
      <c r="CC651" s="483"/>
      <c r="CD651" s="483"/>
      <c r="CE651" s="483"/>
      <c r="CF651" s="483"/>
      <c r="CG651" s="483"/>
      <c r="CH651" s="483"/>
      <c r="CI651" s="483"/>
      <c r="CJ651" s="483"/>
      <c r="CK651" s="483"/>
      <c r="CL651" s="483"/>
      <c r="CM651" s="483"/>
      <c r="CN651" s="483"/>
      <c r="CO651" s="483"/>
      <c r="CP651" s="483"/>
      <c r="CQ651" s="483"/>
      <c r="CR651" s="483"/>
      <c r="CS651" s="483"/>
      <c r="CT651" s="483"/>
      <c r="CU651" s="483"/>
      <c r="CV651" s="483"/>
      <c r="CW651" s="483"/>
      <c r="CX651" s="483"/>
      <c r="CY651" s="483"/>
      <c r="CZ651" s="483"/>
      <c r="DA651" s="483"/>
      <c r="DB651" s="483"/>
      <c r="DC651" s="483"/>
      <c r="DD651" s="483"/>
      <c r="DE651" s="483"/>
      <c r="DF651" s="483"/>
      <c r="DG651" s="483"/>
      <c r="DH651" s="483"/>
      <c r="DI651" s="483"/>
      <c r="DJ651" s="483"/>
      <c r="DK651" s="483">
        <v>0</v>
      </c>
      <c r="DL651" s="483">
        <v>0</v>
      </c>
      <c r="DM651" s="483">
        <v>0</v>
      </c>
      <c r="DN651" s="483">
        <v>0</v>
      </c>
      <c r="DO651" s="483">
        <v>2707</v>
      </c>
      <c r="DP651" s="483">
        <v>78671</v>
      </c>
      <c r="DQ651" s="483">
        <v>29</v>
      </c>
      <c r="DR651" s="483">
        <v>49</v>
      </c>
      <c r="DS651" s="483"/>
      <c r="DT651" s="483"/>
      <c r="DU651" s="483"/>
      <c r="DV651" s="483"/>
      <c r="DW651" s="483"/>
      <c r="DX651" s="483"/>
      <c r="DY651" s="483"/>
      <c r="DZ651" s="483"/>
      <c r="EA651" s="483"/>
      <c r="EB651" s="483"/>
      <c r="EC651" s="483"/>
      <c r="ED651" s="483"/>
      <c r="EE651" s="483"/>
      <c r="EF651" s="483"/>
      <c r="EG651" s="483" t="s">
        <v>152</v>
      </c>
      <c r="EH651" s="483" t="s">
        <v>152</v>
      </c>
      <c r="EI651" s="483">
        <v>9</v>
      </c>
      <c r="EJ651" s="483">
        <v>3281</v>
      </c>
      <c r="EK651" s="483">
        <v>135</v>
      </c>
      <c r="EL651" s="483">
        <v>49</v>
      </c>
      <c r="EM651" s="483">
        <v>2299</v>
      </c>
      <c r="EN651" s="483">
        <v>13338323</v>
      </c>
      <c r="EO651" s="483">
        <v>4065</v>
      </c>
      <c r="EP651" s="483">
        <v>8650</v>
      </c>
      <c r="EQ651" s="483">
        <v>629168</v>
      </c>
      <c r="ER651" s="483">
        <v>4661</v>
      </c>
      <c r="ES651" s="483">
        <v>9566</v>
      </c>
      <c r="ET651" s="483">
        <v>288679</v>
      </c>
      <c r="EU651" s="483">
        <v>5891</v>
      </c>
      <c r="EV651" s="483">
        <v>11010</v>
      </c>
      <c r="EW651" s="483">
        <v>15948236</v>
      </c>
      <c r="EX651" s="483">
        <v>6937</v>
      </c>
      <c r="EY651" s="483">
        <v>16287</v>
      </c>
      <c r="EZ651" s="484"/>
      <c r="FA651" s="468">
        <f t="shared" si="2149"/>
        <v>2</v>
      </c>
      <c r="FB651" s="485">
        <f t="shared" si="2150"/>
        <v>2019</v>
      </c>
      <c r="FC651" s="486">
        <f t="shared" si="2151"/>
        <v>43497</v>
      </c>
      <c r="FD651" s="470">
        <f t="shared" si="2152"/>
        <v>28</v>
      </c>
      <c r="FE651" s="471"/>
      <c r="FF651" s="471"/>
      <c r="FG651" s="471"/>
      <c r="FH651" s="487">
        <f t="shared" si="2153"/>
        <v>2.0803295571575697</v>
      </c>
      <c r="FI651" s="487">
        <f t="shared" si="2154"/>
        <v>1.6170957775489185</v>
      </c>
      <c r="FJ651" s="487">
        <f t="shared" si="2155"/>
        <v>2.0216076058772687</v>
      </c>
      <c r="FK651" s="487">
        <f t="shared" si="2156"/>
        <v>1.5937770095073467</v>
      </c>
      <c r="FL651" s="487">
        <f t="shared" si="2157"/>
        <v>1.4695514136354928</v>
      </c>
      <c r="FM651" s="487">
        <f t="shared" si="2158"/>
        <v>1.1257902947696856</v>
      </c>
      <c r="FN651" s="487">
        <f t="shared" si="2159"/>
        <v>1.8438358760542026</v>
      </c>
      <c r="FO651" s="487">
        <f t="shared" si="2160"/>
        <v>1.1055623993177295</v>
      </c>
      <c r="FP651" s="487">
        <f t="shared" si="2161"/>
        <v>1.9587534372135655</v>
      </c>
      <c r="FQ651" s="487">
        <f t="shared" si="2162"/>
        <v>1.077910174152154</v>
      </c>
      <c r="FR651" s="459"/>
      <c r="FS651" s="468">
        <f t="shared" si="2163"/>
        <v>57002</v>
      </c>
      <c r="FT651" s="468" t="str">
        <f t="shared" si="2163"/>
        <v>-</v>
      </c>
      <c r="FU651" s="468">
        <f t="shared" si="2163"/>
        <v>57002</v>
      </c>
      <c r="FV651" s="468">
        <f t="shared" si="2163"/>
        <v>1767062</v>
      </c>
      <c r="FW651" s="468">
        <f t="shared" si="2163"/>
        <v>3519875</v>
      </c>
      <c r="FX651" s="468">
        <f t="shared" si="2163"/>
        <v>3366870</v>
      </c>
      <c r="FY651" s="468">
        <f t="shared" si="2163"/>
        <v>91707870</v>
      </c>
      <c r="FZ651" s="468">
        <f t="shared" si="2163"/>
        <v>71665423</v>
      </c>
      <c r="GA651" s="468">
        <f t="shared" si="2163"/>
        <v>10018653</v>
      </c>
      <c r="GB651" s="468"/>
      <c r="GC651" s="468"/>
      <c r="GD651" s="468"/>
      <c r="GE651" s="468"/>
      <c r="GF651" s="468"/>
      <c r="GG651" s="468"/>
      <c r="GH651" s="468"/>
      <c r="GI651" s="468"/>
      <c r="GJ651" s="468"/>
      <c r="GK651" s="468"/>
      <c r="GL651" s="468"/>
      <c r="GM651" s="468"/>
      <c r="GN651" s="468"/>
      <c r="GO651" s="468">
        <f t="shared" si="2164"/>
        <v>0</v>
      </c>
      <c r="GP651" s="468">
        <f t="shared" si="2164"/>
        <v>132643</v>
      </c>
      <c r="GQ651" s="468">
        <f t="shared" si="2164"/>
        <v>0</v>
      </c>
      <c r="GR651" s="468">
        <f t="shared" si="2164"/>
        <v>28380650</v>
      </c>
      <c r="GS651" s="468">
        <f t="shared" si="2164"/>
        <v>1291410</v>
      </c>
      <c r="GT651" s="468">
        <f t="shared" si="2164"/>
        <v>539490</v>
      </c>
      <c r="GU651" s="468">
        <f t="shared" si="2164"/>
        <v>37443813</v>
      </c>
      <c r="GV651" s="425"/>
      <c r="GW651" s="402"/>
      <c r="GX651" s="402"/>
      <c r="GY651" s="402"/>
      <c r="GZ651" s="402"/>
      <c r="HA651" s="402"/>
    </row>
    <row r="652" spans="1:209" ht="9.75" customHeight="1" x14ac:dyDescent="0.2">
      <c r="A652" s="472" t="str">
        <f t="shared" si="2148"/>
        <v>2018-19MARCHRX9</v>
      </c>
      <c r="B652" s="488" t="str">
        <f t="shared" si="2165"/>
        <v>2018-19</v>
      </c>
      <c r="C652" s="400" t="s">
        <v>660</v>
      </c>
      <c r="D652" s="400" t="s">
        <v>653</v>
      </c>
      <c r="E652" s="400" t="s">
        <v>652</v>
      </c>
      <c r="F652" s="474" t="s">
        <v>451</v>
      </c>
      <c r="G652" s="474" t="s">
        <v>686</v>
      </c>
      <c r="H652" s="475">
        <v>85476</v>
      </c>
      <c r="I652" s="475">
        <v>68259</v>
      </c>
      <c r="J652" s="475">
        <v>269815</v>
      </c>
      <c r="K652" s="505">
        <v>4</v>
      </c>
      <c r="L652" s="505">
        <v>2</v>
      </c>
      <c r="M652" s="475" t="s">
        <v>152</v>
      </c>
      <c r="N652" s="505">
        <v>12</v>
      </c>
      <c r="O652" s="505">
        <v>57</v>
      </c>
      <c r="P652" s="475" t="s">
        <v>152</v>
      </c>
      <c r="Q652" s="475" t="s">
        <v>152</v>
      </c>
      <c r="R652" s="475" t="s">
        <v>152</v>
      </c>
      <c r="S652" s="475">
        <v>63143</v>
      </c>
      <c r="T652" s="475">
        <v>6251</v>
      </c>
      <c r="U652" s="475">
        <v>4101</v>
      </c>
      <c r="V652" s="475">
        <v>36529</v>
      </c>
      <c r="W652" s="475">
        <v>12608</v>
      </c>
      <c r="X652" s="475">
        <v>765</v>
      </c>
      <c r="Y652" s="475">
        <v>2809282</v>
      </c>
      <c r="Z652" s="475">
        <v>449</v>
      </c>
      <c r="AA652" s="475">
        <v>809</v>
      </c>
      <c r="AB652" s="475">
        <v>3989136</v>
      </c>
      <c r="AC652" s="475">
        <v>973</v>
      </c>
      <c r="AD652" s="475">
        <v>2174</v>
      </c>
      <c r="AE652" s="475">
        <v>58117933</v>
      </c>
      <c r="AF652" s="475">
        <v>1591</v>
      </c>
      <c r="AG652" s="475">
        <v>3273</v>
      </c>
      <c r="AH652" s="475">
        <v>50675134</v>
      </c>
      <c r="AI652" s="475">
        <v>4019</v>
      </c>
      <c r="AJ652" s="475">
        <v>9880</v>
      </c>
      <c r="AK652" s="475">
        <v>3767935</v>
      </c>
      <c r="AL652" s="475">
        <v>4925</v>
      </c>
      <c r="AM652" s="475">
        <v>10417</v>
      </c>
      <c r="AN652" s="475"/>
      <c r="AO652" s="475"/>
      <c r="AP652" s="475"/>
      <c r="AQ652" s="475"/>
      <c r="AR652" s="475"/>
      <c r="AS652" s="475"/>
      <c r="AT652" s="475">
        <v>3784</v>
      </c>
      <c r="AU652" s="475">
        <v>1512</v>
      </c>
      <c r="AV652" s="475">
        <v>695</v>
      </c>
      <c r="AW652" s="475">
        <v>10</v>
      </c>
      <c r="AX652" s="475">
        <v>837</v>
      </c>
      <c r="AY652" s="475">
        <v>740</v>
      </c>
      <c r="AZ652" s="475">
        <v>18</v>
      </c>
      <c r="BA652" s="475"/>
      <c r="BB652" s="475"/>
      <c r="BC652" s="475"/>
      <c r="BD652" s="475"/>
      <c r="BE652" s="475"/>
      <c r="BF652" s="475"/>
      <c r="BG652" s="475"/>
      <c r="BH652" s="475"/>
      <c r="BI652" s="475">
        <v>39132</v>
      </c>
      <c r="BJ652" s="475">
        <v>3042</v>
      </c>
      <c r="BK652" s="475">
        <v>17185</v>
      </c>
      <c r="BL652" s="475">
        <v>59359</v>
      </c>
      <c r="BM652" s="475">
        <v>11503</v>
      </c>
      <c r="BN652" s="475">
        <v>9131</v>
      </c>
      <c r="BO652" s="475">
        <v>7767</v>
      </c>
      <c r="BP652" s="475">
        <v>6217</v>
      </c>
      <c r="BQ652" s="475">
        <v>47107</v>
      </c>
      <c r="BR652" s="475">
        <v>39364</v>
      </c>
      <c r="BS652" s="475">
        <v>16975</v>
      </c>
      <c r="BT652" s="475">
        <v>13120</v>
      </c>
      <c r="BU652" s="475">
        <v>980</v>
      </c>
      <c r="BV652" s="475">
        <v>751</v>
      </c>
      <c r="BW652" s="475"/>
      <c r="BX652" s="475"/>
      <c r="BY652" s="475"/>
      <c r="BZ652" s="475"/>
      <c r="CA652" s="475"/>
      <c r="CB652" s="475"/>
      <c r="CC652" s="475"/>
      <c r="CD652" s="475"/>
      <c r="CE652" s="475"/>
      <c r="CF652" s="475"/>
      <c r="CG652" s="475"/>
      <c r="CH652" s="475"/>
      <c r="CI652" s="475"/>
      <c r="CJ652" s="475"/>
      <c r="CK652" s="475"/>
      <c r="CL652" s="475"/>
      <c r="CM652" s="475"/>
      <c r="CN652" s="475"/>
      <c r="CO652" s="475"/>
      <c r="CP652" s="475"/>
      <c r="CQ652" s="475"/>
      <c r="CR652" s="475"/>
      <c r="CS652" s="475"/>
      <c r="CT652" s="475"/>
      <c r="CU652" s="475"/>
      <c r="CV652" s="475"/>
      <c r="CW652" s="475"/>
      <c r="CX652" s="475"/>
      <c r="CY652" s="475"/>
      <c r="CZ652" s="475"/>
      <c r="DA652" s="475"/>
      <c r="DB652" s="475"/>
      <c r="DC652" s="475"/>
      <c r="DD652" s="475"/>
      <c r="DE652" s="475"/>
      <c r="DF652" s="475"/>
      <c r="DG652" s="475"/>
      <c r="DH652" s="475"/>
      <c r="DI652" s="475"/>
      <c r="DJ652" s="475"/>
      <c r="DK652" s="475">
        <v>282</v>
      </c>
      <c r="DL652" s="475">
        <v>77984</v>
      </c>
      <c r="DM652" s="475">
        <v>277</v>
      </c>
      <c r="DN652" s="475">
        <v>464</v>
      </c>
      <c r="DO652" s="475">
        <v>3268</v>
      </c>
      <c r="DP652" s="475">
        <v>125315</v>
      </c>
      <c r="DQ652" s="475">
        <v>38</v>
      </c>
      <c r="DR652" s="475">
        <v>75</v>
      </c>
      <c r="DS652" s="475"/>
      <c r="DT652" s="475"/>
      <c r="DU652" s="475"/>
      <c r="DV652" s="475"/>
      <c r="DW652" s="475"/>
      <c r="DX652" s="475"/>
      <c r="DY652" s="475"/>
      <c r="DZ652" s="475"/>
      <c r="EA652" s="475"/>
      <c r="EB652" s="475"/>
      <c r="EC652" s="475"/>
      <c r="ED652" s="475"/>
      <c r="EE652" s="475"/>
      <c r="EF652" s="475"/>
      <c r="EG652" s="475" t="s">
        <v>152</v>
      </c>
      <c r="EH652" s="475" t="s">
        <v>152</v>
      </c>
      <c r="EI652" s="475">
        <v>0</v>
      </c>
      <c r="EJ652" s="475">
        <v>419</v>
      </c>
      <c r="EK652" s="475">
        <v>461</v>
      </c>
      <c r="EL652" s="475">
        <v>1</v>
      </c>
      <c r="EM652" s="475">
        <v>2325</v>
      </c>
      <c r="EN652" s="475">
        <v>2401090</v>
      </c>
      <c r="EO652" s="475">
        <v>5731</v>
      </c>
      <c r="EP652" s="475">
        <v>11973</v>
      </c>
      <c r="EQ652" s="475">
        <v>2628358</v>
      </c>
      <c r="ER652" s="475">
        <v>5701</v>
      </c>
      <c r="ES652" s="475">
        <v>11360</v>
      </c>
      <c r="ET652" s="475">
        <v>2879</v>
      </c>
      <c r="EU652" s="475">
        <v>2879</v>
      </c>
      <c r="EV652" s="475">
        <v>2879</v>
      </c>
      <c r="EW652" s="475">
        <v>17967887</v>
      </c>
      <c r="EX652" s="475">
        <v>7728</v>
      </c>
      <c r="EY652" s="475">
        <v>15874</v>
      </c>
      <c r="EZ652" s="476"/>
      <c r="FA652" s="477">
        <f t="shared" si="2149"/>
        <v>3</v>
      </c>
      <c r="FB652" s="417">
        <f t="shared" si="2150"/>
        <v>2019</v>
      </c>
      <c r="FC652" s="448">
        <f t="shared" si="2151"/>
        <v>43525</v>
      </c>
      <c r="FD652" s="449">
        <f t="shared" si="2152"/>
        <v>31</v>
      </c>
      <c r="FE652" s="450"/>
      <c r="FF652" s="450"/>
      <c r="FG652" s="450"/>
      <c r="FH652" s="452">
        <f t="shared" si="2153"/>
        <v>1.8401855703087506</v>
      </c>
      <c r="FI652" s="452">
        <f t="shared" si="2154"/>
        <v>1.4607262837945929</v>
      </c>
      <c r="FJ652" s="452">
        <f t="shared" si="2155"/>
        <v>1.8939283101682516</v>
      </c>
      <c r="FK652" s="452">
        <f t="shared" si="2156"/>
        <v>1.5159717142160449</v>
      </c>
      <c r="FL652" s="452">
        <f t="shared" si="2157"/>
        <v>1.2895781433929208</v>
      </c>
      <c r="FM652" s="452">
        <f t="shared" si="2158"/>
        <v>1.0776095704782502</v>
      </c>
      <c r="FN652" s="452">
        <f t="shared" si="2159"/>
        <v>1.3463673857868019</v>
      </c>
      <c r="FO652" s="452">
        <f t="shared" si="2160"/>
        <v>1.0406091370558375</v>
      </c>
      <c r="FP652" s="452">
        <f t="shared" si="2161"/>
        <v>1.2810457516339868</v>
      </c>
      <c r="FQ652" s="452">
        <f t="shared" si="2162"/>
        <v>0.98169934640522871</v>
      </c>
      <c r="FR652" s="453"/>
      <c r="FS652" s="477">
        <f t="shared" si="2163"/>
        <v>136518</v>
      </c>
      <c r="FT652" s="477" t="str">
        <f t="shared" si="2163"/>
        <v>-</v>
      </c>
      <c r="FU652" s="477">
        <f t="shared" si="2163"/>
        <v>819108</v>
      </c>
      <c r="FV652" s="477">
        <f t="shared" si="2163"/>
        <v>3890763</v>
      </c>
      <c r="FW652" s="477">
        <f t="shared" si="2163"/>
        <v>5057059</v>
      </c>
      <c r="FX652" s="477">
        <f t="shared" si="2163"/>
        <v>8915574</v>
      </c>
      <c r="FY652" s="477">
        <f t="shared" si="2163"/>
        <v>119559417</v>
      </c>
      <c r="FZ652" s="477">
        <f t="shared" si="2163"/>
        <v>124567040</v>
      </c>
      <c r="GA652" s="477">
        <f t="shared" si="2163"/>
        <v>7969005</v>
      </c>
      <c r="GB652" s="477"/>
      <c r="GC652" s="477"/>
      <c r="GD652" s="477"/>
      <c r="GE652" s="477"/>
      <c r="GF652" s="477"/>
      <c r="GG652" s="477"/>
      <c r="GH652" s="477"/>
      <c r="GI652" s="477"/>
      <c r="GJ652" s="477"/>
      <c r="GK652" s="477"/>
      <c r="GL652" s="477"/>
      <c r="GM652" s="477"/>
      <c r="GN652" s="477"/>
      <c r="GO652" s="477">
        <f t="shared" si="2164"/>
        <v>130848</v>
      </c>
      <c r="GP652" s="477">
        <f t="shared" si="2164"/>
        <v>245100</v>
      </c>
      <c r="GQ652" s="477">
        <f t="shared" si="2164"/>
        <v>0</v>
      </c>
      <c r="GR652" s="477">
        <f t="shared" si="2164"/>
        <v>5016687</v>
      </c>
      <c r="GS652" s="477">
        <f t="shared" si="2164"/>
        <v>5236960</v>
      </c>
      <c r="GT652" s="477">
        <f t="shared" si="2164"/>
        <v>2879</v>
      </c>
      <c r="GU652" s="477">
        <f t="shared" si="2164"/>
        <v>36907050</v>
      </c>
      <c r="GV652" s="416"/>
      <c r="GW652" s="402"/>
      <c r="GX652" s="402"/>
      <c r="GY652" s="402"/>
      <c r="GZ652" s="402"/>
      <c r="HA652" s="402"/>
    </row>
    <row r="653" spans="1:209" ht="9.75" customHeight="1" x14ac:dyDescent="0.2">
      <c r="A653" s="417" t="str">
        <f t="shared" si="2148"/>
        <v>2018-19MARCHRYC</v>
      </c>
      <c r="B653" s="458" t="str">
        <f t="shared" si="2165"/>
        <v>2018-19</v>
      </c>
      <c r="C653" s="402" t="s">
        <v>660</v>
      </c>
      <c r="D653" s="402" t="s">
        <v>656</v>
      </c>
      <c r="E653" s="402" t="s">
        <v>466</v>
      </c>
      <c r="F653" s="478" t="s">
        <v>453</v>
      </c>
      <c r="G653" s="478" t="s">
        <v>687</v>
      </c>
      <c r="H653" s="479">
        <v>106416</v>
      </c>
      <c r="I653" s="479">
        <v>68855</v>
      </c>
      <c r="J653" s="479">
        <v>230032</v>
      </c>
      <c r="K653" s="506">
        <v>3</v>
      </c>
      <c r="L653" s="506">
        <v>1</v>
      </c>
      <c r="M653" s="479" t="s">
        <v>152</v>
      </c>
      <c r="N653" s="506">
        <v>10</v>
      </c>
      <c r="O653" s="506">
        <v>55</v>
      </c>
      <c r="P653" s="479" t="s">
        <v>152</v>
      </c>
      <c r="Q653" s="479" t="s">
        <v>152</v>
      </c>
      <c r="R653" s="479" t="s">
        <v>152</v>
      </c>
      <c r="S653" s="479">
        <v>74563</v>
      </c>
      <c r="T653" s="479">
        <v>7197</v>
      </c>
      <c r="U653" s="479">
        <v>4715</v>
      </c>
      <c r="V653" s="479">
        <v>43269</v>
      </c>
      <c r="W653" s="479">
        <v>12365</v>
      </c>
      <c r="X653" s="479">
        <v>2046</v>
      </c>
      <c r="Y653" s="479">
        <v>3276840</v>
      </c>
      <c r="Z653" s="479">
        <v>455</v>
      </c>
      <c r="AA653" s="479">
        <v>820</v>
      </c>
      <c r="AB653" s="479">
        <v>3538361</v>
      </c>
      <c r="AC653" s="479">
        <v>750</v>
      </c>
      <c r="AD653" s="479">
        <v>1342</v>
      </c>
      <c r="AE653" s="479">
        <v>65467887</v>
      </c>
      <c r="AF653" s="479">
        <v>1513</v>
      </c>
      <c r="AG653" s="479">
        <v>3098</v>
      </c>
      <c r="AH653" s="479">
        <v>59824948</v>
      </c>
      <c r="AI653" s="479">
        <v>4838</v>
      </c>
      <c r="AJ653" s="479">
        <v>12079</v>
      </c>
      <c r="AK653" s="479">
        <v>9871443</v>
      </c>
      <c r="AL653" s="479">
        <v>4825</v>
      </c>
      <c r="AM653" s="479">
        <v>12498</v>
      </c>
      <c r="AN653" s="479"/>
      <c r="AO653" s="479"/>
      <c r="AP653" s="479"/>
      <c r="AQ653" s="479"/>
      <c r="AR653" s="479"/>
      <c r="AS653" s="479"/>
      <c r="AT653" s="479">
        <v>5245</v>
      </c>
      <c r="AU653" s="479">
        <v>91</v>
      </c>
      <c r="AV653" s="479">
        <v>3559</v>
      </c>
      <c r="AW653" s="479">
        <v>827</v>
      </c>
      <c r="AX653" s="479">
        <v>36</v>
      </c>
      <c r="AY653" s="479">
        <v>1559</v>
      </c>
      <c r="AZ653" s="479">
        <v>1544</v>
      </c>
      <c r="BA653" s="479"/>
      <c r="BB653" s="479"/>
      <c r="BC653" s="479"/>
      <c r="BD653" s="479"/>
      <c r="BE653" s="479"/>
      <c r="BF653" s="479"/>
      <c r="BG653" s="479"/>
      <c r="BH653" s="479"/>
      <c r="BI653" s="479">
        <v>43619</v>
      </c>
      <c r="BJ653" s="479">
        <v>2216</v>
      </c>
      <c r="BK653" s="479">
        <v>23483</v>
      </c>
      <c r="BL653" s="479">
        <v>69318</v>
      </c>
      <c r="BM653" s="479">
        <v>16668</v>
      </c>
      <c r="BN653" s="479">
        <v>11997</v>
      </c>
      <c r="BO653" s="479">
        <v>10886</v>
      </c>
      <c r="BP653" s="479">
        <v>7956</v>
      </c>
      <c r="BQ653" s="479">
        <v>67519</v>
      </c>
      <c r="BR653" s="479">
        <v>49215</v>
      </c>
      <c r="BS653" s="479">
        <v>23741</v>
      </c>
      <c r="BT653" s="479">
        <v>13475</v>
      </c>
      <c r="BU653" s="479">
        <v>3803</v>
      </c>
      <c r="BV653" s="479">
        <v>2224</v>
      </c>
      <c r="BW653" s="479"/>
      <c r="BX653" s="479"/>
      <c r="BY653" s="479"/>
      <c r="BZ653" s="479"/>
      <c r="CA653" s="479"/>
      <c r="CB653" s="479"/>
      <c r="CC653" s="479"/>
      <c r="CD653" s="479"/>
      <c r="CE653" s="479"/>
      <c r="CF653" s="479"/>
      <c r="CG653" s="479"/>
      <c r="CH653" s="479"/>
      <c r="CI653" s="479"/>
      <c r="CJ653" s="479"/>
      <c r="CK653" s="479"/>
      <c r="CL653" s="479"/>
      <c r="CM653" s="479"/>
      <c r="CN653" s="479"/>
      <c r="CO653" s="479"/>
      <c r="CP653" s="479"/>
      <c r="CQ653" s="479"/>
      <c r="CR653" s="479"/>
      <c r="CS653" s="479"/>
      <c r="CT653" s="479"/>
      <c r="CU653" s="479"/>
      <c r="CV653" s="479"/>
      <c r="CW653" s="479"/>
      <c r="CX653" s="479"/>
      <c r="CY653" s="479"/>
      <c r="CZ653" s="479"/>
      <c r="DA653" s="479"/>
      <c r="DB653" s="479"/>
      <c r="DC653" s="479"/>
      <c r="DD653" s="479"/>
      <c r="DE653" s="479"/>
      <c r="DF653" s="479"/>
      <c r="DG653" s="479"/>
      <c r="DH653" s="479"/>
      <c r="DI653" s="479"/>
      <c r="DJ653" s="479"/>
      <c r="DK653" s="479">
        <v>542</v>
      </c>
      <c r="DL653" s="479">
        <v>146825</v>
      </c>
      <c r="DM653" s="479">
        <v>271</v>
      </c>
      <c r="DN653" s="479">
        <v>461</v>
      </c>
      <c r="DO653" s="479">
        <v>6808</v>
      </c>
      <c r="DP653" s="479">
        <v>237108</v>
      </c>
      <c r="DQ653" s="479">
        <v>35</v>
      </c>
      <c r="DR653" s="479">
        <v>61</v>
      </c>
      <c r="DS653" s="479"/>
      <c r="DT653" s="479"/>
      <c r="DU653" s="479"/>
      <c r="DV653" s="479"/>
      <c r="DW653" s="479"/>
      <c r="DX653" s="479"/>
      <c r="DY653" s="479"/>
      <c r="DZ653" s="479"/>
      <c r="EA653" s="479"/>
      <c r="EB653" s="479"/>
      <c r="EC653" s="479"/>
      <c r="ED653" s="479"/>
      <c r="EE653" s="479"/>
      <c r="EF653" s="479"/>
      <c r="EG653" s="479" t="s">
        <v>152</v>
      </c>
      <c r="EH653" s="479" t="s">
        <v>152</v>
      </c>
      <c r="EI653" s="479">
        <v>36</v>
      </c>
      <c r="EJ653" s="479">
        <v>881</v>
      </c>
      <c r="EK653" s="479">
        <v>483</v>
      </c>
      <c r="EL653" s="479">
        <v>32</v>
      </c>
      <c r="EM653" s="479">
        <v>1275</v>
      </c>
      <c r="EN653" s="479">
        <v>6723588</v>
      </c>
      <c r="EO653" s="479">
        <v>7632</v>
      </c>
      <c r="EP653" s="479">
        <v>17409</v>
      </c>
      <c r="EQ653" s="479">
        <v>3806157</v>
      </c>
      <c r="ER653" s="479">
        <v>7880</v>
      </c>
      <c r="ES653" s="479">
        <v>17962</v>
      </c>
      <c r="ET653" s="479">
        <v>332972</v>
      </c>
      <c r="EU653" s="479">
        <v>10405</v>
      </c>
      <c r="EV653" s="479">
        <v>24925</v>
      </c>
      <c r="EW653" s="479">
        <v>12497797</v>
      </c>
      <c r="EX653" s="479">
        <v>9802</v>
      </c>
      <c r="EY653" s="479">
        <v>23114</v>
      </c>
      <c r="EZ653" s="476"/>
      <c r="FA653" s="446">
        <f t="shared" si="2149"/>
        <v>3</v>
      </c>
      <c r="FB653" s="417">
        <f t="shared" si="2150"/>
        <v>2019</v>
      </c>
      <c r="FC653" s="448">
        <f t="shared" si="2151"/>
        <v>43525</v>
      </c>
      <c r="FD653" s="449">
        <f t="shared" si="2152"/>
        <v>31</v>
      </c>
      <c r="FE653" s="450"/>
      <c r="FF653" s="450"/>
      <c r="FG653" s="450"/>
      <c r="FH653" s="452">
        <f t="shared" si="2153"/>
        <v>2.3159649854105879</v>
      </c>
      <c r="FI653" s="452">
        <f t="shared" si="2154"/>
        <v>1.6669445602334305</v>
      </c>
      <c r="FJ653" s="452">
        <f t="shared" si="2155"/>
        <v>2.3088016967126195</v>
      </c>
      <c r="FK653" s="452">
        <f t="shared" si="2156"/>
        <v>1.6873806998939556</v>
      </c>
      <c r="FL653" s="452">
        <f t="shared" si="2157"/>
        <v>1.560447433497423</v>
      </c>
      <c r="FM653" s="452">
        <f t="shared" si="2158"/>
        <v>1.1374193995701309</v>
      </c>
      <c r="FN653" s="452">
        <f t="shared" si="2159"/>
        <v>1.9200161746866153</v>
      </c>
      <c r="FO653" s="452">
        <f t="shared" si="2160"/>
        <v>1.0897695107157299</v>
      </c>
      <c r="FP653" s="452">
        <f t="shared" si="2161"/>
        <v>1.8587487781036167</v>
      </c>
      <c r="FQ653" s="452">
        <f t="shared" si="2162"/>
        <v>1.0869990224828934</v>
      </c>
      <c r="FR653" s="453"/>
      <c r="FS653" s="446">
        <f t="shared" ref="FS653:GA662" si="2166">IFERROR(HLOOKUP(FS$1,$H$5:$HA$10112,MATCH($A653,$A$5:$A$10112,0),0)*HLOOKUP(FS$2,$H$5:$HA$10112,MATCH($A653,$A$5:$A$10112,0),0),"-")</f>
        <v>68855</v>
      </c>
      <c r="FT653" s="446" t="str">
        <f t="shared" si="2166"/>
        <v>-</v>
      </c>
      <c r="FU653" s="446">
        <f t="shared" si="2166"/>
        <v>688550</v>
      </c>
      <c r="FV653" s="446">
        <f t="shared" si="2166"/>
        <v>3787025</v>
      </c>
      <c r="FW653" s="446">
        <f t="shared" si="2166"/>
        <v>5901540</v>
      </c>
      <c r="FX653" s="446">
        <f t="shared" si="2166"/>
        <v>6327530</v>
      </c>
      <c r="FY653" s="446">
        <f t="shared" si="2166"/>
        <v>134047362</v>
      </c>
      <c r="FZ653" s="446">
        <f t="shared" si="2166"/>
        <v>149356835</v>
      </c>
      <c r="GA653" s="446">
        <f t="shared" si="2166"/>
        <v>25570908</v>
      </c>
      <c r="GB653" s="446"/>
      <c r="GC653" s="446"/>
      <c r="GD653" s="446"/>
      <c r="GE653" s="446"/>
      <c r="GF653" s="446"/>
      <c r="GG653" s="446"/>
      <c r="GH653" s="446"/>
      <c r="GI653" s="446"/>
      <c r="GJ653" s="446"/>
      <c r="GK653" s="446"/>
      <c r="GL653" s="446"/>
      <c r="GM653" s="446"/>
      <c r="GN653" s="446"/>
      <c r="GO653" s="446">
        <f t="shared" ref="GO653:GU662" si="2167">IFERROR(HLOOKUP(GO$1,$H$5:$HA$10112,MATCH($A653,$A$5:$A$10112,0),0)*HLOOKUP(GO$2,$H$5:$HA$10112,MATCH($A653,$A$5:$A$10112,0),0),"-")</f>
        <v>249862</v>
      </c>
      <c r="GP653" s="446">
        <f t="shared" si="2167"/>
        <v>415288</v>
      </c>
      <c r="GQ653" s="446">
        <f t="shared" si="2167"/>
        <v>0</v>
      </c>
      <c r="GR653" s="446">
        <f t="shared" si="2167"/>
        <v>15337329</v>
      </c>
      <c r="GS653" s="446">
        <f t="shared" si="2167"/>
        <v>8675646</v>
      </c>
      <c r="GT653" s="446">
        <f t="shared" si="2167"/>
        <v>797600</v>
      </c>
      <c r="GU653" s="446">
        <f t="shared" si="2167"/>
        <v>29470350</v>
      </c>
      <c r="GV653" s="416"/>
      <c r="GW653" s="402"/>
      <c r="GX653" s="402"/>
      <c r="GY653" s="402"/>
      <c r="GZ653" s="402"/>
      <c r="HA653" s="402"/>
    </row>
    <row r="654" spans="1:209" ht="9.75" customHeight="1" x14ac:dyDescent="0.2">
      <c r="A654" s="417" t="str">
        <f t="shared" si="2148"/>
        <v>2018-19MARCHR1F</v>
      </c>
      <c r="B654" s="458" t="str">
        <f t="shared" si="2165"/>
        <v>2018-19</v>
      </c>
      <c r="C654" s="402" t="s">
        <v>660</v>
      </c>
      <c r="D654" s="402" t="s">
        <v>663</v>
      </c>
      <c r="E654" s="402" t="s">
        <v>662</v>
      </c>
      <c r="F654" s="478" t="s">
        <v>458</v>
      </c>
      <c r="G654" s="478" t="s">
        <v>688</v>
      </c>
      <c r="H654" s="479">
        <v>2457</v>
      </c>
      <c r="I654" s="479">
        <v>1358</v>
      </c>
      <c r="J654" s="479">
        <v>13630</v>
      </c>
      <c r="K654" s="506">
        <v>10</v>
      </c>
      <c r="L654" s="506">
        <v>1</v>
      </c>
      <c r="M654" s="479" t="s">
        <v>152</v>
      </c>
      <c r="N654" s="506">
        <v>37</v>
      </c>
      <c r="O654" s="506">
        <v>257</v>
      </c>
      <c r="P654" s="479" t="s">
        <v>152</v>
      </c>
      <c r="Q654" s="479" t="s">
        <v>152</v>
      </c>
      <c r="R654" s="479" t="s">
        <v>152</v>
      </c>
      <c r="S654" s="479">
        <v>1933</v>
      </c>
      <c r="T654" s="479">
        <v>85</v>
      </c>
      <c r="U654" s="479">
        <v>53</v>
      </c>
      <c r="V654" s="479">
        <v>831</v>
      </c>
      <c r="W654" s="479">
        <v>684</v>
      </c>
      <c r="X654" s="479">
        <v>80</v>
      </c>
      <c r="Y654" s="479">
        <v>50569</v>
      </c>
      <c r="Z654" s="479">
        <v>595</v>
      </c>
      <c r="AA654" s="479">
        <v>1154</v>
      </c>
      <c r="AB654" s="479">
        <v>41880</v>
      </c>
      <c r="AC654" s="479">
        <v>790</v>
      </c>
      <c r="AD654" s="479">
        <v>1368</v>
      </c>
      <c r="AE654" s="479">
        <v>957251</v>
      </c>
      <c r="AF654" s="479">
        <v>1152</v>
      </c>
      <c r="AG654" s="479">
        <v>2356</v>
      </c>
      <c r="AH654" s="479">
        <v>2175668</v>
      </c>
      <c r="AI654" s="479">
        <v>3181</v>
      </c>
      <c r="AJ654" s="479">
        <v>7379</v>
      </c>
      <c r="AK654" s="479">
        <v>431342</v>
      </c>
      <c r="AL654" s="479">
        <v>5392</v>
      </c>
      <c r="AM654" s="479">
        <v>13039</v>
      </c>
      <c r="AN654" s="479"/>
      <c r="AO654" s="479"/>
      <c r="AP654" s="479"/>
      <c r="AQ654" s="479"/>
      <c r="AR654" s="479"/>
      <c r="AS654" s="479"/>
      <c r="AT654" s="479">
        <v>132</v>
      </c>
      <c r="AU654" s="479">
        <v>0</v>
      </c>
      <c r="AV654" s="479">
        <v>5</v>
      </c>
      <c r="AW654" s="479">
        <v>15</v>
      </c>
      <c r="AX654" s="479">
        <v>3</v>
      </c>
      <c r="AY654" s="479">
        <v>124</v>
      </c>
      <c r="AZ654" s="479">
        <v>0</v>
      </c>
      <c r="BA654" s="479"/>
      <c r="BB654" s="479"/>
      <c r="BC654" s="479"/>
      <c r="BD654" s="479"/>
      <c r="BE654" s="479"/>
      <c r="BF654" s="479"/>
      <c r="BG654" s="479"/>
      <c r="BH654" s="479"/>
      <c r="BI654" s="479">
        <v>1178</v>
      </c>
      <c r="BJ654" s="479">
        <v>38</v>
      </c>
      <c r="BK654" s="479">
        <v>585</v>
      </c>
      <c r="BL654" s="479">
        <v>1801</v>
      </c>
      <c r="BM654" s="479">
        <v>124</v>
      </c>
      <c r="BN654" s="479">
        <v>111</v>
      </c>
      <c r="BO654" s="479">
        <v>77</v>
      </c>
      <c r="BP654" s="479">
        <v>71</v>
      </c>
      <c r="BQ654" s="479">
        <v>956</v>
      </c>
      <c r="BR654" s="479">
        <v>882</v>
      </c>
      <c r="BS654" s="479">
        <v>824</v>
      </c>
      <c r="BT654" s="479">
        <v>725</v>
      </c>
      <c r="BU654" s="479">
        <v>91</v>
      </c>
      <c r="BV654" s="479">
        <v>82</v>
      </c>
      <c r="BW654" s="479"/>
      <c r="BX654" s="479"/>
      <c r="BY654" s="479"/>
      <c r="BZ654" s="479"/>
      <c r="CA654" s="479"/>
      <c r="CB654" s="479"/>
      <c r="CC654" s="479"/>
      <c r="CD654" s="479"/>
      <c r="CE654" s="479"/>
      <c r="CF654" s="479"/>
      <c r="CG654" s="479"/>
      <c r="CH654" s="479"/>
      <c r="CI654" s="479"/>
      <c r="CJ654" s="479"/>
      <c r="CK654" s="479"/>
      <c r="CL654" s="479"/>
      <c r="CM654" s="479"/>
      <c r="CN654" s="479"/>
      <c r="CO654" s="479"/>
      <c r="CP654" s="479"/>
      <c r="CQ654" s="479"/>
      <c r="CR654" s="479"/>
      <c r="CS654" s="479"/>
      <c r="CT654" s="479"/>
      <c r="CU654" s="479"/>
      <c r="CV654" s="479"/>
      <c r="CW654" s="479"/>
      <c r="CX654" s="479"/>
      <c r="CY654" s="479"/>
      <c r="CZ654" s="479"/>
      <c r="DA654" s="479"/>
      <c r="DB654" s="479"/>
      <c r="DC654" s="479"/>
      <c r="DD654" s="479"/>
      <c r="DE654" s="479"/>
      <c r="DF654" s="479"/>
      <c r="DG654" s="479"/>
      <c r="DH654" s="479"/>
      <c r="DI654" s="479"/>
      <c r="DJ654" s="479"/>
      <c r="DK654" s="479">
        <v>9</v>
      </c>
      <c r="DL654" s="479">
        <v>3756</v>
      </c>
      <c r="DM654" s="479">
        <v>417</v>
      </c>
      <c r="DN654" s="479">
        <v>690</v>
      </c>
      <c r="DO654" s="479">
        <v>66</v>
      </c>
      <c r="DP654" s="479">
        <v>3197</v>
      </c>
      <c r="DQ654" s="479">
        <v>48</v>
      </c>
      <c r="DR654" s="479">
        <v>91</v>
      </c>
      <c r="DS654" s="479"/>
      <c r="DT654" s="479"/>
      <c r="DU654" s="479"/>
      <c r="DV654" s="479"/>
      <c r="DW654" s="479"/>
      <c r="DX654" s="479"/>
      <c r="DY654" s="479"/>
      <c r="DZ654" s="479"/>
      <c r="EA654" s="479"/>
      <c r="EB654" s="479"/>
      <c r="EC654" s="479"/>
      <c r="ED654" s="479"/>
      <c r="EE654" s="479"/>
      <c r="EF654" s="479"/>
      <c r="EG654" s="479" t="s">
        <v>152</v>
      </c>
      <c r="EH654" s="479" t="s">
        <v>152</v>
      </c>
      <c r="EI654" s="479">
        <v>2</v>
      </c>
      <c r="EJ654" s="479">
        <v>60</v>
      </c>
      <c r="EK654" s="479">
        <v>45</v>
      </c>
      <c r="EL654" s="479">
        <v>0</v>
      </c>
      <c r="EM654" s="479">
        <v>14</v>
      </c>
      <c r="EN654" s="479">
        <v>239042</v>
      </c>
      <c r="EO654" s="479">
        <v>3984</v>
      </c>
      <c r="EP654" s="479">
        <v>6818</v>
      </c>
      <c r="EQ654" s="479">
        <v>284899</v>
      </c>
      <c r="ER654" s="479">
        <v>6331</v>
      </c>
      <c r="ES654" s="479">
        <v>11858</v>
      </c>
      <c r="ET654" s="479">
        <v>0</v>
      </c>
      <c r="EU654" s="479">
        <v>0</v>
      </c>
      <c r="EV654" s="479">
        <v>0</v>
      </c>
      <c r="EW654" s="479">
        <v>142144</v>
      </c>
      <c r="EX654" s="479">
        <v>10153</v>
      </c>
      <c r="EY654" s="479">
        <v>20113</v>
      </c>
      <c r="EZ654" s="476"/>
      <c r="FA654" s="446">
        <f t="shared" si="2149"/>
        <v>3</v>
      </c>
      <c r="FB654" s="417">
        <f t="shared" si="2150"/>
        <v>2019</v>
      </c>
      <c r="FC654" s="448">
        <f t="shared" si="2151"/>
        <v>43525</v>
      </c>
      <c r="FD654" s="449">
        <f t="shared" si="2152"/>
        <v>31</v>
      </c>
      <c r="FE654" s="450"/>
      <c r="FF654" s="450"/>
      <c r="FG654" s="450"/>
      <c r="FH654" s="452">
        <f t="shared" si="2153"/>
        <v>1.4588235294117646</v>
      </c>
      <c r="FI654" s="452">
        <f t="shared" si="2154"/>
        <v>1.3058823529411765</v>
      </c>
      <c r="FJ654" s="452">
        <f t="shared" si="2155"/>
        <v>1.4528301886792452</v>
      </c>
      <c r="FK654" s="452">
        <f t="shared" si="2156"/>
        <v>1.3396226415094339</v>
      </c>
      <c r="FL654" s="452">
        <f t="shared" si="2157"/>
        <v>1.1504211793020458</v>
      </c>
      <c r="FM654" s="452">
        <f t="shared" si="2158"/>
        <v>1.0613718411552346</v>
      </c>
      <c r="FN654" s="452">
        <f t="shared" si="2159"/>
        <v>1.2046783625730995</v>
      </c>
      <c r="FO654" s="452">
        <f t="shared" si="2160"/>
        <v>1.0599415204678362</v>
      </c>
      <c r="FP654" s="452">
        <f t="shared" si="2161"/>
        <v>1.1375</v>
      </c>
      <c r="FQ654" s="452">
        <f t="shared" si="2162"/>
        <v>1.0249999999999999</v>
      </c>
      <c r="FR654" s="453"/>
      <c r="FS654" s="446">
        <f t="shared" si="2166"/>
        <v>1358</v>
      </c>
      <c r="FT654" s="446" t="str">
        <f t="shared" si="2166"/>
        <v>-</v>
      </c>
      <c r="FU654" s="446">
        <f t="shared" si="2166"/>
        <v>50246</v>
      </c>
      <c r="FV654" s="446">
        <f t="shared" si="2166"/>
        <v>349006</v>
      </c>
      <c r="FW654" s="446">
        <f t="shared" si="2166"/>
        <v>98090</v>
      </c>
      <c r="FX654" s="446">
        <f t="shared" si="2166"/>
        <v>72504</v>
      </c>
      <c r="FY654" s="446">
        <f t="shared" si="2166"/>
        <v>1957836</v>
      </c>
      <c r="FZ654" s="446">
        <f t="shared" si="2166"/>
        <v>5047236</v>
      </c>
      <c r="GA654" s="446">
        <f t="shared" si="2166"/>
        <v>1043120</v>
      </c>
      <c r="GB654" s="446"/>
      <c r="GC654" s="446"/>
      <c r="GD654" s="446"/>
      <c r="GE654" s="446"/>
      <c r="GF654" s="446"/>
      <c r="GG654" s="446"/>
      <c r="GH654" s="446"/>
      <c r="GI654" s="446"/>
      <c r="GJ654" s="446"/>
      <c r="GK654" s="446"/>
      <c r="GL654" s="446"/>
      <c r="GM654" s="446"/>
      <c r="GN654" s="446"/>
      <c r="GO654" s="446">
        <f t="shared" si="2167"/>
        <v>6210</v>
      </c>
      <c r="GP654" s="446">
        <f t="shared" si="2167"/>
        <v>6006</v>
      </c>
      <c r="GQ654" s="446">
        <f t="shared" si="2167"/>
        <v>0</v>
      </c>
      <c r="GR654" s="446">
        <f t="shared" si="2167"/>
        <v>409080</v>
      </c>
      <c r="GS654" s="446">
        <f t="shared" si="2167"/>
        <v>533610</v>
      </c>
      <c r="GT654" s="446">
        <f t="shared" si="2167"/>
        <v>0</v>
      </c>
      <c r="GU654" s="446">
        <f t="shared" si="2167"/>
        <v>281582</v>
      </c>
      <c r="GV654" s="416"/>
      <c r="GW654" s="402"/>
      <c r="GX654" s="402"/>
      <c r="GY654" s="402"/>
      <c r="GZ654" s="402"/>
      <c r="HA654" s="402"/>
    </row>
    <row r="655" spans="1:209" ht="9.75" customHeight="1" x14ac:dyDescent="0.2">
      <c r="A655" s="493" t="str">
        <f t="shared" si="2148"/>
        <v>2018-19MARCHRRU</v>
      </c>
      <c r="B655" s="494" t="str">
        <f t="shared" si="2165"/>
        <v>2018-19</v>
      </c>
      <c r="C655" s="480" t="s">
        <v>660</v>
      </c>
      <c r="D655" s="480" t="s">
        <v>659</v>
      </c>
      <c r="E655" s="480" t="s">
        <v>467</v>
      </c>
      <c r="F655" s="495" t="s">
        <v>454</v>
      </c>
      <c r="G655" s="495" t="s">
        <v>689</v>
      </c>
      <c r="H655" s="496">
        <v>165881</v>
      </c>
      <c r="I655" s="496">
        <v>133585</v>
      </c>
      <c r="J655" s="496">
        <v>983404</v>
      </c>
      <c r="K655" s="507">
        <v>7</v>
      </c>
      <c r="L655" s="507">
        <v>0</v>
      </c>
      <c r="M655" s="496" t="s">
        <v>152</v>
      </c>
      <c r="N655" s="507">
        <v>55</v>
      </c>
      <c r="O655" s="507">
        <v>125</v>
      </c>
      <c r="P655" s="496" t="s">
        <v>152</v>
      </c>
      <c r="Q655" s="496" t="s">
        <v>152</v>
      </c>
      <c r="R655" s="496" t="s">
        <v>152</v>
      </c>
      <c r="S655" s="496">
        <v>107706</v>
      </c>
      <c r="T655" s="496">
        <v>12566</v>
      </c>
      <c r="U655" s="496">
        <v>9526</v>
      </c>
      <c r="V655" s="496">
        <v>58412</v>
      </c>
      <c r="W655" s="496">
        <v>22335</v>
      </c>
      <c r="X655" s="496">
        <v>1606</v>
      </c>
      <c r="Y655" s="496">
        <v>4754467</v>
      </c>
      <c r="Z655" s="496">
        <v>378</v>
      </c>
      <c r="AA655" s="496">
        <v>624</v>
      </c>
      <c r="AB655" s="496">
        <v>6307886</v>
      </c>
      <c r="AC655" s="496">
        <v>662</v>
      </c>
      <c r="AD655" s="496">
        <v>1140</v>
      </c>
      <c r="AE655" s="496">
        <v>63981785</v>
      </c>
      <c r="AF655" s="496">
        <v>1095</v>
      </c>
      <c r="AG655" s="496">
        <v>2233</v>
      </c>
      <c r="AH655" s="496">
        <v>67214791</v>
      </c>
      <c r="AI655" s="496">
        <v>3009</v>
      </c>
      <c r="AJ655" s="496">
        <v>7076</v>
      </c>
      <c r="AK655" s="496">
        <v>7123514</v>
      </c>
      <c r="AL655" s="496">
        <v>4436</v>
      </c>
      <c r="AM655" s="496">
        <v>10422</v>
      </c>
      <c r="AN655" s="496"/>
      <c r="AO655" s="496"/>
      <c r="AP655" s="496"/>
      <c r="AQ655" s="496"/>
      <c r="AR655" s="496"/>
      <c r="AS655" s="496"/>
      <c r="AT655" s="496">
        <v>7538</v>
      </c>
      <c r="AU655" s="496">
        <v>216</v>
      </c>
      <c r="AV655" s="496">
        <v>966</v>
      </c>
      <c r="AW655" s="496">
        <v>5074</v>
      </c>
      <c r="AX655" s="496">
        <v>247</v>
      </c>
      <c r="AY655" s="496">
        <v>6109</v>
      </c>
      <c r="AZ655" s="496">
        <v>0</v>
      </c>
      <c r="BA655" s="496"/>
      <c r="BB655" s="496"/>
      <c r="BC655" s="496"/>
      <c r="BD655" s="496"/>
      <c r="BE655" s="496"/>
      <c r="BF655" s="496"/>
      <c r="BG655" s="496"/>
      <c r="BH655" s="496"/>
      <c r="BI655" s="496">
        <v>66012</v>
      </c>
      <c r="BJ655" s="496">
        <v>7096</v>
      </c>
      <c r="BK655" s="496">
        <v>27060</v>
      </c>
      <c r="BL655" s="496">
        <v>100168</v>
      </c>
      <c r="BM655" s="496">
        <v>32645</v>
      </c>
      <c r="BN655" s="496">
        <v>25123</v>
      </c>
      <c r="BO655" s="496">
        <v>24529</v>
      </c>
      <c r="BP655" s="496">
        <v>19204</v>
      </c>
      <c r="BQ655" s="496">
        <v>87301</v>
      </c>
      <c r="BR655" s="496">
        <v>65853</v>
      </c>
      <c r="BS655" s="496">
        <v>35835</v>
      </c>
      <c r="BT655" s="496">
        <v>24953</v>
      </c>
      <c r="BU655" s="496">
        <v>2213</v>
      </c>
      <c r="BV655" s="496">
        <v>1687</v>
      </c>
      <c r="BW655" s="496"/>
      <c r="BX655" s="496"/>
      <c r="BY655" s="496"/>
      <c r="BZ655" s="496"/>
      <c r="CA655" s="496"/>
      <c r="CB655" s="496"/>
      <c r="CC655" s="496"/>
      <c r="CD655" s="496"/>
      <c r="CE655" s="496"/>
      <c r="CF655" s="496"/>
      <c r="CG655" s="496"/>
      <c r="CH655" s="496"/>
      <c r="CI655" s="496"/>
      <c r="CJ655" s="496"/>
      <c r="CK655" s="496"/>
      <c r="CL655" s="496"/>
      <c r="CM655" s="496"/>
      <c r="CN655" s="496"/>
      <c r="CO655" s="496"/>
      <c r="CP655" s="496"/>
      <c r="CQ655" s="496"/>
      <c r="CR655" s="496"/>
      <c r="CS655" s="496"/>
      <c r="CT655" s="496"/>
      <c r="CU655" s="496"/>
      <c r="CV655" s="496"/>
      <c r="CW655" s="496"/>
      <c r="CX655" s="496"/>
      <c r="CY655" s="496"/>
      <c r="CZ655" s="496"/>
      <c r="DA655" s="496"/>
      <c r="DB655" s="496"/>
      <c r="DC655" s="496"/>
      <c r="DD655" s="496"/>
      <c r="DE655" s="496"/>
      <c r="DF655" s="496"/>
      <c r="DG655" s="496"/>
      <c r="DH655" s="496"/>
      <c r="DI655" s="496"/>
      <c r="DJ655" s="496"/>
      <c r="DK655" s="496">
        <v>0</v>
      </c>
      <c r="DL655" s="496">
        <v>0</v>
      </c>
      <c r="DM655" s="496">
        <v>0</v>
      </c>
      <c r="DN655" s="496">
        <v>0</v>
      </c>
      <c r="DO655" s="496">
        <v>7409</v>
      </c>
      <c r="DP655" s="496">
        <v>434005</v>
      </c>
      <c r="DQ655" s="496">
        <v>59</v>
      </c>
      <c r="DR655" s="496">
        <v>122</v>
      </c>
      <c r="DS655" s="496"/>
      <c r="DT655" s="496"/>
      <c r="DU655" s="496"/>
      <c r="DV655" s="496"/>
      <c r="DW655" s="496"/>
      <c r="DX655" s="496"/>
      <c r="DY655" s="496"/>
      <c r="DZ655" s="496"/>
      <c r="EA655" s="496"/>
      <c r="EB655" s="496"/>
      <c r="EC655" s="496"/>
      <c r="ED655" s="496"/>
      <c r="EE655" s="496"/>
      <c r="EF655" s="496"/>
      <c r="EG655" s="496" t="s">
        <v>152</v>
      </c>
      <c r="EH655" s="496" t="s">
        <v>152</v>
      </c>
      <c r="EI655" s="496">
        <v>25</v>
      </c>
      <c r="EJ655" s="496">
        <v>511</v>
      </c>
      <c r="EK655" s="496">
        <v>1329</v>
      </c>
      <c r="EL655" s="496">
        <v>39</v>
      </c>
      <c r="EM655" s="496">
        <v>1221</v>
      </c>
      <c r="EN655" s="496">
        <v>2582478</v>
      </c>
      <c r="EO655" s="496">
        <v>5054</v>
      </c>
      <c r="EP655" s="496">
        <v>10122</v>
      </c>
      <c r="EQ655" s="496">
        <v>8548534</v>
      </c>
      <c r="ER655" s="496">
        <v>6432</v>
      </c>
      <c r="ES655" s="496">
        <v>11698</v>
      </c>
      <c r="ET655" s="496">
        <v>251132</v>
      </c>
      <c r="EU655" s="496">
        <v>6439</v>
      </c>
      <c r="EV655" s="496">
        <v>10641</v>
      </c>
      <c r="EW655" s="496">
        <v>10299099</v>
      </c>
      <c r="EX655" s="496">
        <v>8435</v>
      </c>
      <c r="EY655" s="496">
        <v>15512</v>
      </c>
      <c r="EZ655" s="497"/>
      <c r="FA655" s="482">
        <f t="shared" si="2149"/>
        <v>3</v>
      </c>
      <c r="FB655" s="493">
        <f t="shared" si="2150"/>
        <v>2019</v>
      </c>
      <c r="FC655" s="498">
        <f t="shared" si="2151"/>
        <v>43525</v>
      </c>
      <c r="FD655" s="499">
        <f t="shared" si="2152"/>
        <v>31</v>
      </c>
      <c r="FE655" s="500"/>
      <c r="FF655" s="500"/>
      <c r="FG655" s="500"/>
      <c r="FH655" s="481">
        <f t="shared" si="2153"/>
        <v>2.5978831768263571</v>
      </c>
      <c r="FI655" s="481">
        <f t="shared" si="2154"/>
        <v>1.9992837816329778</v>
      </c>
      <c r="FJ655" s="481">
        <f t="shared" si="2155"/>
        <v>2.5749527608650009</v>
      </c>
      <c r="FK655" s="481">
        <f t="shared" si="2156"/>
        <v>2.0159563300440899</v>
      </c>
      <c r="FL655" s="481">
        <f t="shared" si="2157"/>
        <v>1.4945730329384372</v>
      </c>
      <c r="FM655" s="481">
        <f t="shared" si="2158"/>
        <v>1.1273882079024857</v>
      </c>
      <c r="FN655" s="481">
        <f t="shared" si="2159"/>
        <v>1.6044325050369375</v>
      </c>
      <c r="FO655" s="481">
        <f t="shared" si="2160"/>
        <v>1.117215133199015</v>
      </c>
      <c r="FP655" s="481">
        <f t="shared" si="2161"/>
        <v>1.3779576587795765</v>
      </c>
      <c r="FQ655" s="481">
        <f t="shared" si="2162"/>
        <v>1.0504358655043586</v>
      </c>
      <c r="FR655" s="501"/>
      <c r="FS655" s="482">
        <f t="shared" si="2166"/>
        <v>0</v>
      </c>
      <c r="FT655" s="482" t="str">
        <f t="shared" si="2166"/>
        <v>-</v>
      </c>
      <c r="FU655" s="482">
        <f t="shared" si="2166"/>
        <v>7347175</v>
      </c>
      <c r="FV655" s="482">
        <f t="shared" si="2166"/>
        <v>16698125</v>
      </c>
      <c r="FW655" s="482">
        <f t="shared" si="2166"/>
        <v>7841184</v>
      </c>
      <c r="FX655" s="482">
        <f t="shared" si="2166"/>
        <v>10859640</v>
      </c>
      <c r="FY655" s="482">
        <f t="shared" si="2166"/>
        <v>130433996</v>
      </c>
      <c r="FZ655" s="482">
        <f t="shared" si="2166"/>
        <v>158042460</v>
      </c>
      <c r="GA655" s="482">
        <f t="shared" si="2166"/>
        <v>16737732</v>
      </c>
      <c r="GB655" s="482"/>
      <c r="GC655" s="482"/>
      <c r="GD655" s="482"/>
      <c r="GE655" s="482"/>
      <c r="GF655" s="482"/>
      <c r="GG655" s="482"/>
      <c r="GH655" s="482"/>
      <c r="GI655" s="482"/>
      <c r="GJ655" s="482"/>
      <c r="GK655" s="482"/>
      <c r="GL655" s="482"/>
      <c r="GM655" s="482"/>
      <c r="GN655" s="482"/>
      <c r="GO655" s="482">
        <f t="shared" si="2167"/>
        <v>0</v>
      </c>
      <c r="GP655" s="482">
        <f t="shared" si="2167"/>
        <v>903898</v>
      </c>
      <c r="GQ655" s="482">
        <f t="shared" si="2167"/>
        <v>0</v>
      </c>
      <c r="GR655" s="482">
        <f t="shared" si="2167"/>
        <v>5172342</v>
      </c>
      <c r="GS655" s="482">
        <f t="shared" si="2167"/>
        <v>15546642</v>
      </c>
      <c r="GT655" s="482">
        <f t="shared" si="2167"/>
        <v>414999</v>
      </c>
      <c r="GU655" s="482">
        <f t="shared" si="2167"/>
        <v>18940152</v>
      </c>
      <c r="GV655" s="502"/>
      <c r="GW655" s="402"/>
      <c r="GX655" s="402"/>
      <c r="GY655" s="402"/>
      <c r="GZ655" s="402"/>
      <c r="HA655" s="402"/>
    </row>
    <row r="656" spans="1:209" ht="9.75" customHeight="1" x14ac:dyDescent="0.2">
      <c r="A656" s="417" t="str">
        <f t="shared" si="2148"/>
        <v>2018-19MARCHRX6</v>
      </c>
      <c r="B656" s="458" t="str">
        <f t="shared" si="2165"/>
        <v>2018-19</v>
      </c>
      <c r="C656" s="402" t="s">
        <v>660</v>
      </c>
      <c r="D656" s="402" t="s">
        <v>646</v>
      </c>
      <c r="E656" s="402" t="s">
        <v>645</v>
      </c>
      <c r="F656" s="478" t="s">
        <v>448</v>
      </c>
      <c r="G656" s="478" t="s">
        <v>690</v>
      </c>
      <c r="H656" s="479">
        <v>46789</v>
      </c>
      <c r="I656" s="479">
        <v>31750</v>
      </c>
      <c r="J656" s="479">
        <v>121341</v>
      </c>
      <c r="K656" s="506">
        <v>4</v>
      </c>
      <c r="L656" s="506">
        <v>1</v>
      </c>
      <c r="M656" s="479" t="s">
        <v>152</v>
      </c>
      <c r="N656" s="506">
        <v>15</v>
      </c>
      <c r="O656" s="506">
        <v>43</v>
      </c>
      <c r="P656" s="479" t="s">
        <v>152</v>
      </c>
      <c r="Q656" s="479" t="s">
        <v>152</v>
      </c>
      <c r="R656" s="479" t="s">
        <v>152</v>
      </c>
      <c r="S656" s="479">
        <v>36071</v>
      </c>
      <c r="T656" s="479">
        <v>2565</v>
      </c>
      <c r="U656" s="479">
        <v>1694</v>
      </c>
      <c r="V656" s="479">
        <v>19766</v>
      </c>
      <c r="W656" s="479">
        <v>8065</v>
      </c>
      <c r="X656" s="479">
        <v>399</v>
      </c>
      <c r="Y656" s="479">
        <v>944355</v>
      </c>
      <c r="Z656" s="479">
        <v>368</v>
      </c>
      <c r="AA656" s="479">
        <v>651</v>
      </c>
      <c r="AB656" s="479">
        <v>765093</v>
      </c>
      <c r="AC656" s="479">
        <v>452</v>
      </c>
      <c r="AD656" s="479">
        <v>832</v>
      </c>
      <c r="AE656" s="479">
        <v>28300488</v>
      </c>
      <c r="AF656" s="479">
        <v>1432</v>
      </c>
      <c r="AG656" s="479">
        <v>2908</v>
      </c>
      <c r="AH656" s="479">
        <v>39229726</v>
      </c>
      <c r="AI656" s="479">
        <v>4864</v>
      </c>
      <c r="AJ656" s="479">
        <v>11936</v>
      </c>
      <c r="AK656" s="479">
        <v>1854300</v>
      </c>
      <c r="AL656" s="479">
        <v>4647</v>
      </c>
      <c r="AM656" s="479">
        <v>11678</v>
      </c>
      <c r="AN656" s="479"/>
      <c r="AO656" s="479"/>
      <c r="AP656" s="479"/>
      <c r="AQ656" s="479"/>
      <c r="AR656" s="479"/>
      <c r="AS656" s="479"/>
      <c r="AT656" s="479">
        <v>1699</v>
      </c>
      <c r="AU656" s="479">
        <v>43</v>
      </c>
      <c r="AV656" s="479">
        <v>309</v>
      </c>
      <c r="AW656" s="479">
        <v>2943</v>
      </c>
      <c r="AX656" s="479">
        <v>103</v>
      </c>
      <c r="AY656" s="479">
        <v>1244</v>
      </c>
      <c r="AZ656" s="479">
        <v>0</v>
      </c>
      <c r="BA656" s="479"/>
      <c r="BB656" s="479"/>
      <c r="BC656" s="479"/>
      <c r="BD656" s="479"/>
      <c r="BE656" s="479"/>
      <c r="BF656" s="479"/>
      <c r="BG656" s="479"/>
      <c r="BH656" s="479"/>
      <c r="BI656" s="479">
        <v>21164</v>
      </c>
      <c r="BJ656" s="479">
        <v>4009</v>
      </c>
      <c r="BK656" s="479">
        <v>9199</v>
      </c>
      <c r="BL656" s="479">
        <v>34372</v>
      </c>
      <c r="BM656" s="479">
        <v>4818</v>
      </c>
      <c r="BN656" s="479">
        <v>3998</v>
      </c>
      <c r="BO656" s="479">
        <v>3169</v>
      </c>
      <c r="BP656" s="479">
        <v>2647</v>
      </c>
      <c r="BQ656" s="479">
        <v>25502</v>
      </c>
      <c r="BR656" s="479">
        <v>22015</v>
      </c>
      <c r="BS656" s="479">
        <v>12557</v>
      </c>
      <c r="BT656" s="479">
        <v>8214</v>
      </c>
      <c r="BU656" s="479">
        <v>663</v>
      </c>
      <c r="BV656" s="479">
        <v>377</v>
      </c>
      <c r="BW656" s="479"/>
      <c r="BX656" s="479"/>
      <c r="BY656" s="479"/>
      <c r="BZ656" s="479"/>
      <c r="CA656" s="479"/>
      <c r="CB656" s="479"/>
      <c r="CC656" s="479"/>
      <c r="CD656" s="479"/>
      <c r="CE656" s="479"/>
      <c r="CF656" s="479"/>
      <c r="CG656" s="479"/>
      <c r="CH656" s="479"/>
      <c r="CI656" s="479"/>
      <c r="CJ656" s="479"/>
      <c r="CK656" s="479"/>
      <c r="CL656" s="479"/>
      <c r="CM656" s="479"/>
      <c r="CN656" s="479"/>
      <c r="CO656" s="479"/>
      <c r="CP656" s="479"/>
      <c r="CQ656" s="479"/>
      <c r="CR656" s="479"/>
      <c r="CS656" s="479"/>
      <c r="CT656" s="479"/>
      <c r="CU656" s="479"/>
      <c r="CV656" s="479"/>
      <c r="CW656" s="479"/>
      <c r="CX656" s="479"/>
      <c r="CY656" s="479"/>
      <c r="CZ656" s="479"/>
      <c r="DA656" s="479"/>
      <c r="DB656" s="479"/>
      <c r="DC656" s="479"/>
      <c r="DD656" s="479"/>
      <c r="DE656" s="479"/>
      <c r="DF656" s="479"/>
      <c r="DG656" s="479"/>
      <c r="DH656" s="479"/>
      <c r="DI656" s="479"/>
      <c r="DJ656" s="479"/>
      <c r="DK656" s="479">
        <v>90</v>
      </c>
      <c r="DL656" s="479">
        <v>34747</v>
      </c>
      <c r="DM656" s="479">
        <v>386</v>
      </c>
      <c r="DN656" s="479">
        <v>702</v>
      </c>
      <c r="DO656" s="479">
        <v>1559</v>
      </c>
      <c r="DP656" s="479">
        <v>43235</v>
      </c>
      <c r="DQ656" s="479">
        <v>28</v>
      </c>
      <c r="DR656" s="479">
        <v>51</v>
      </c>
      <c r="DS656" s="479"/>
      <c r="DT656" s="479"/>
      <c r="DU656" s="479"/>
      <c r="DV656" s="479"/>
      <c r="DW656" s="479"/>
      <c r="DX656" s="479"/>
      <c r="DY656" s="479"/>
      <c r="DZ656" s="479"/>
      <c r="EA656" s="479"/>
      <c r="EB656" s="479"/>
      <c r="EC656" s="479"/>
      <c r="ED656" s="479"/>
      <c r="EE656" s="479"/>
      <c r="EF656" s="479"/>
      <c r="EG656" s="479" t="s">
        <v>152</v>
      </c>
      <c r="EH656" s="479" t="s">
        <v>152</v>
      </c>
      <c r="EI656" s="479">
        <v>0</v>
      </c>
      <c r="EJ656" s="479">
        <v>0</v>
      </c>
      <c r="EK656" s="479">
        <v>787</v>
      </c>
      <c r="EL656" s="479">
        <v>0</v>
      </c>
      <c r="EM656" s="479">
        <v>632</v>
      </c>
      <c r="EN656" s="479">
        <v>0</v>
      </c>
      <c r="EO656" s="479">
        <v>0</v>
      </c>
      <c r="EP656" s="479">
        <v>0</v>
      </c>
      <c r="EQ656" s="479">
        <v>5758269</v>
      </c>
      <c r="ER656" s="479">
        <v>7317</v>
      </c>
      <c r="ES656" s="479">
        <v>16045</v>
      </c>
      <c r="ET656" s="479">
        <v>0</v>
      </c>
      <c r="EU656" s="479">
        <v>0</v>
      </c>
      <c r="EV656" s="479">
        <v>0</v>
      </c>
      <c r="EW656" s="479">
        <v>7422072</v>
      </c>
      <c r="EX656" s="479">
        <v>11744</v>
      </c>
      <c r="EY656" s="479">
        <v>25945</v>
      </c>
      <c r="EZ656" s="476"/>
      <c r="FA656" s="446">
        <f t="shared" si="2149"/>
        <v>3</v>
      </c>
      <c r="FB656" s="417">
        <f t="shared" si="2150"/>
        <v>2019</v>
      </c>
      <c r="FC656" s="448">
        <f t="shared" si="2151"/>
        <v>43525</v>
      </c>
      <c r="FD656" s="449">
        <f t="shared" si="2152"/>
        <v>31</v>
      </c>
      <c r="FE656" s="450"/>
      <c r="FF656" s="450"/>
      <c r="FG656" s="450"/>
      <c r="FH656" s="452">
        <f t="shared" si="2153"/>
        <v>1.8783625730994151</v>
      </c>
      <c r="FI656" s="452">
        <f t="shared" si="2154"/>
        <v>1.5586744639376218</v>
      </c>
      <c r="FJ656" s="452">
        <f t="shared" si="2155"/>
        <v>1.8707201889020071</v>
      </c>
      <c r="FK656" s="452">
        <f t="shared" si="2156"/>
        <v>1.5625737898465171</v>
      </c>
      <c r="FL656" s="452">
        <f t="shared" si="2157"/>
        <v>1.2901952848325406</v>
      </c>
      <c r="FM656" s="452">
        <f t="shared" si="2158"/>
        <v>1.1137812405140139</v>
      </c>
      <c r="FN656" s="452">
        <f t="shared" si="2159"/>
        <v>1.5569745815251086</v>
      </c>
      <c r="FO656" s="452">
        <f t="shared" si="2160"/>
        <v>1.0184748915065096</v>
      </c>
      <c r="FP656" s="452">
        <f t="shared" si="2161"/>
        <v>1.6616541353383458</v>
      </c>
      <c r="FQ656" s="452">
        <f t="shared" si="2162"/>
        <v>0.94486215538847118</v>
      </c>
      <c r="FR656" s="453"/>
      <c r="FS656" s="446">
        <f t="shared" si="2166"/>
        <v>31750</v>
      </c>
      <c r="FT656" s="446" t="str">
        <f t="shared" si="2166"/>
        <v>-</v>
      </c>
      <c r="FU656" s="446">
        <f t="shared" si="2166"/>
        <v>476250</v>
      </c>
      <c r="FV656" s="446">
        <f t="shared" si="2166"/>
        <v>1365250</v>
      </c>
      <c r="FW656" s="446">
        <f t="shared" si="2166"/>
        <v>1669815</v>
      </c>
      <c r="FX656" s="446">
        <f t="shared" si="2166"/>
        <v>1409408</v>
      </c>
      <c r="FY656" s="446">
        <f t="shared" si="2166"/>
        <v>57479528</v>
      </c>
      <c r="FZ656" s="446">
        <f t="shared" si="2166"/>
        <v>96263840</v>
      </c>
      <c r="GA656" s="446">
        <f t="shared" si="2166"/>
        <v>4659522</v>
      </c>
      <c r="GB656" s="446"/>
      <c r="GC656" s="446"/>
      <c r="GD656" s="446"/>
      <c r="GE656" s="446"/>
      <c r="GF656" s="446"/>
      <c r="GG656" s="446"/>
      <c r="GH656" s="446"/>
      <c r="GI656" s="446"/>
      <c r="GJ656" s="446"/>
      <c r="GK656" s="446"/>
      <c r="GL656" s="446"/>
      <c r="GM656" s="446"/>
      <c r="GN656" s="446"/>
      <c r="GO656" s="446">
        <f t="shared" si="2167"/>
        <v>63180</v>
      </c>
      <c r="GP656" s="446">
        <f t="shared" si="2167"/>
        <v>79509</v>
      </c>
      <c r="GQ656" s="446">
        <f t="shared" si="2167"/>
        <v>0</v>
      </c>
      <c r="GR656" s="446">
        <f t="shared" si="2167"/>
        <v>0</v>
      </c>
      <c r="GS656" s="446">
        <f t="shared" si="2167"/>
        <v>12627415</v>
      </c>
      <c r="GT656" s="446">
        <f t="shared" si="2167"/>
        <v>0</v>
      </c>
      <c r="GU656" s="446">
        <f t="shared" si="2167"/>
        <v>16397240</v>
      </c>
      <c r="GV656" s="416"/>
      <c r="GW656" s="402"/>
      <c r="GX656" s="402"/>
      <c r="GY656" s="402"/>
      <c r="GZ656" s="402"/>
      <c r="HA656" s="402"/>
    </row>
    <row r="657" spans="1:209" ht="9.75" customHeight="1" x14ac:dyDescent="0.2">
      <c r="A657" s="417" t="str">
        <f t="shared" si="2148"/>
        <v>2018-19MARCHRX7</v>
      </c>
      <c r="B657" s="458" t="str">
        <f t="shared" si="2165"/>
        <v>2018-19</v>
      </c>
      <c r="C657" s="402" t="s">
        <v>660</v>
      </c>
      <c r="D657" s="402" t="s">
        <v>649</v>
      </c>
      <c r="E657" s="402" t="s">
        <v>462</v>
      </c>
      <c r="F657" s="478" t="s">
        <v>449</v>
      </c>
      <c r="G657" s="478" t="s">
        <v>691</v>
      </c>
      <c r="H657" s="479">
        <v>125183</v>
      </c>
      <c r="I657" s="479">
        <v>100378</v>
      </c>
      <c r="J657" s="479">
        <v>717376</v>
      </c>
      <c r="K657" s="506">
        <v>7</v>
      </c>
      <c r="L657" s="506">
        <v>1</v>
      </c>
      <c r="M657" s="479" t="s">
        <v>152</v>
      </c>
      <c r="N657" s="506">
        <v>54</v>
      </c>
      <c r="O657" s="506">
        <v>112</v>
      </c>
      <c r="P657" s="479" t="s">
        <v>152</v>
      </c>
      <c r="Q657" s="479" t="s">
        <v>152</v>
      </c>
      <c r="R657" s="479" t="s">
        <v>152</v>
      </c>
      <c r="S657" s="479">
        <v>98958</v>
      </c>
      <c r="T657" s="479">
        <v>9321</v>
      </c>
      <c r="U657" s="479">
        <v>6685</v>
      </c>
      <c r="V657" s="479">
        <v>51474</v>
      </c>
      <c r="W657" s="479">
        <v>21211</v>
      </c>
      <c r="X657" s="479">
        <v>4288</v>
      </c>
      <c r="Y657" s="479">
        <v>4172602</v>
      </c>
      <c r="Z657" s="479">
        <v>448</v>
      </c>
      <c r="AA657" s="479">
        <v>757</v>
      </c>
      <c r="AB657" s="479">
        <v>4057306</v>
      </c>
      <c r="AC657" s="479">
        <v>607</v>
      </c>
      <c r="AD657" s="479">
        <v>1032</v>
      </c>
      <c r="AE657" s="479">
        <v>69336287</v>
      </c>
      <c r="AF657" s="479">
        <v>1347</v>
      </c>
      <c r="AG657" s="479">
        <v>2860</v>
      </c>
      <c r="AH657" s="479">
        <v>78090908</v>
      </c>
      <c r="AI657" s="479">
        <v>3682</v>
      </c>
      <c r="AJ657" s="479">
        <v>8790</v>
      </c>
      <c r="AK657" s="479">
        <v>22444259</v>
      </c>
      <c r="AL657" s="479">
        <v>5234</v>
      </c>
      <c r="AM657" s="479">
        <v>10884</v>
      </c>
      <c r="AN657" s="479"/>
      <c r="AO657" s="479"/>
      <c r="AP657" s="479"/>
      <c r="AQ657" s="479"/>
      <c r="AR657" s="479"/>
      <c r="AS657" s="479"/>
      <c r="AT657" s="479">
        <v>7350</v>
      </c>
      <c r="AU657" s="479">
        <v>491</v>
      </c>
      <c r="AV657" s="479">
        <v>4320</v>
      </c>
      <c r="AW657" s="479">
        <v>3944</v>
      </c>
      <c r="AX657" s="479">
        <v>298</v>
      </c>
      <c r="AY657" s="479">
        <v>2241</v>
      </c>
      <c r="AZ657" s="479">
        <v>0</v>
      </c>
      <c r="BA657" s="479"/>
      <c r="BB657" s="479"/>
      <c r="BC657" s="479"/>
      <c r="BD657" s="479"/>
      <c r="BE657" s="479"/>
      <c r="BF657" s="479"/>
      <c r="BG657" s="479"/>
      <c r="BH657" s="479"/>
      <c r="BI657" s="479">
        <v>59494</v>
      </c>
      <c r="BJ657" s="479">
        <v>6177</v>
      </c>
      <c r="BK657" s="479">
        <v>25937</v>
      </c>
      <c r="BL657" s="479">
        <v>91608</v>
      </c>
      <c r="BM657" s="479">
        <v>19365</v>
      </c>
      <c r="BN657" s="479">
        <v>15500</v>
      </c>
      <c r="BO657" s="479">
        <v>13722</v>
      </c>
      <c r="BP657" s="479">
        <v>11156</v>
      </c>
      <c r="BQ657" s="479">
        <v>65301</v>
      </c>
      <c r="BR657" s="479">
        <v>54985</v>
      </c>
      <c r="BS657" s="479">
        <v>29430</v>
      </c>
      <c r="BT657" s="479">
        <v>22580</v>
      </c>
      <c r="BU657" s="479">
        <v>5334</v>
      </c>
      <c r="BV657" s="479">
        <v>4605</v>
      </c>
      <c r="BW657" s="479"/>
      <c r="BX657" s="479"/>
      <c r="BY657" s="479"/>
      <c r="BZ657" s="479"/>
      <c r="CA657" s="479"/>
      <c r="CB657" s="479"/>
      <c r="CC657" s="479"/>
      <c r="CD657" s="479"/>
      <c r="CE657" s="479"/>
      <c r="CF657" s="479"/>
      <c r="CG657" s="479"/>
      <c r="CH657" s="479"/>
      <c r="CI657" s="479"/>
      <c r="CJ657" s="479"/>
      <c r="CK657" s="479"/>
      <c r="CL657" s="479"/>
      <c r="CM657" s="479"/>
      <c r="CN657" s="479"/>
      <c r="CO657" s="479"/>
      <c r="CP657" s="479"/>
      <c r="CQ657" s="479"/>
      <c r="CR657" s="479"/>
      <c r="CS657" s="479"/>
      <c r="CT657" s="479"/>
      <c r="CU657" s="479"/>
      <c r="CV657" s="479"/>
      <c r="CW657" s="479"/>
      <c r="CX657" s="479"/>
      <c r="CY657" s="479"/>
      <c r="CZ657" s="479"/>
      <c r="DA657" s="479"/>
      <c r="DB657" s="479"/>
      <c r="DC657" s="479"/>
      <c r="DD657" s="479"/>
      <c r="DE657" s="479"/>
      <c r="DF657" s="479"/>
      <c r="DG657" s="479"/>
      <c r="DH657" s="479"/>
      <c r="DI657" s="479"/>
      <c r="DJ657" s="479"/>
      <c r="DK657" s="479">
        <v>0</v>
      </c>
      <c r="DL657" s="479">
        <v>0</v>
      </c>
      <c r="DM657" s="479">
        <v>0</v>
      </c>
      <c r="DN657" s="479">
        <v>0</v>
      </c>
      <c r="DO657" s="479">
        <v>5182</v>
      </c>
      <c r="DP657" s="479">
        <v>173438</v>
      </c>
      <c r="DQ657" s="479">
        <v>33</v>
      </c>
      <c r="DR657" s="479">
        <v>65</v>
      </c>
      <c r="DS657" s="479"/>
      <c r="DT657" s="479"/>
      <c r="DU657" s="479"/>
      <c r="DV657" s="479"/>
      <c r="DW657" s="479"/>
      <c r="DX657" s="479"/>
      <c r="DY657" s="479"/>
      <c r="DZ657" s="479"/>
      <c r="EA657" s="479"/>
      <c r="EB657" s="479"/>
      <c r="EC657" s="479"/>
      <c r="ED657" s="479"/>
      <c r="EE657" s="479"/>
      <c r="EF657" s="479"/>
      <c r="EG657" s="479" t="s">
        <v>152</v>
      </c>
      <c r="EH657" s="479" t="s">
        <v>152</v>
      </c>
      <c r="EI657" s="479">
        <v>1969</v>
      </c>
      <c r="EJ657" s="479">
        <v>1317</v>
      </c>
      <c r="EK657" s="479">
        <v>790</v>
      </c>
      <c r="EL657" s="479">
        <v>43</v>
      </c>
      <c r="EM657" s="479">
        <v>587</v>
      </c>
      <c r="EN657" s="479">
        <v>5248689</v>
      </c>
      <c r="EO657" s="479">
        <v>3985</v>
      </c>
      <c r="EP657" s="479">
        <v>9046</v>
      </c>
      <c r="EQ657" s="479">
        <v>3062952</v>
      </c>
      <c r="ER657" s="479">
        <v>3877</v>
      </c>
      <c r="ES657" s="479">
        <v>8448</v>
      </c>
      <c r="ET657" s="479">
        <v>287031</v>
      </c>
      <c r="EU657" s="479">
        <v>6675</v>
      </c>
      <c r="EV657" s="479">
        <v>11808</v>
      </c>
      <c r="EW657" s="479">
        <v>3378093</v>
      </c>
      <c r="EX657" s="479">
        <v>5755</v>
      </c>
      <c r="EY657" s="479">
        <v>11829</v>
      </c>
      <c r="EZ657" s="476"/>
      <c r="FA657" s="446">
        <f t="shared" si="2149"/>
        <v>3</v>
      </c>
      <c r="FB657" s="417">
        <f t="shared" si="2150"/>
        <v>2019</v>
      </c>
      <c r="FC657" s="448">
        <f t="shared" si="2151"/>
        <v>43525</v>
      </c>
      <c r="FD657" s="449">
        <f t="shared" si="2152"/>
        <v>31</v>
      </c>
      <c r="FE657" s="450"/>
      <c r="FF657" s="450"/>
      <c r="FG657" s="450"/>
      <c r="FH657" s="452">
        <f t="shared" si="2153"/>
        <v>2.0775667846797554</v>
      </c>
      <c r="FI657" s="452">
        <f t="shared" si="2154"/>
        <v>1.6629117047527089</v>
      </c>
      <c r="FJ657" s="452">
        <f t="shared" si="2155"/>
        <v>2.0526551982049366</v>
      </c>
      <c r="FK657" s="452">
        <f t="shared" si="2156"/>
        <v>1.668810770381451</v>
      </c>
      <c r="FL657" s="452">
        <f t="shared" si="2157"/>
        <v>1.2686210514045926</v>
      </c>
      <c r="FM657" s="452">
        <f t="shared" si="2158"/>
        <v>1.0682091929906361</v>
      </c>
      <c r="FN657" s="452">
        <f t="shared" si="2159"/>
        <v>1.3874876243458583</v>
      </c>
      <c r="FO657" s="452">
        <f t="shared" si="2160"/>
        <v>1.0645419829333835</v>
      </c>
      <c r="FP657" s="452">
        <f t="shared" si="2161"/>
        <v>1.2439365671641791</v>
      </c>
      <c r="FQ657" s="452">
        <f t="shared" si="2162"/>
        <v>1.0739272388059702</v>
      </c>
      <c r="FR657" s="453"/>
      <c r="FS657" s="446">
        <f t="shared" si="2166"/>
        <v>100378</v>
      </c>
      <c r="FT657" s="446" t="str">
        <f t="shared" si="2166"/>
        <v>-</v>
      </c>
      <c r="FU657" s="446">
        <f t="shared" si="2166"/>
        <v>5420412</v>
      </c>
      <c r="FV657" s="446">
        <f t="shared" si="2166"/>
        <v>11242336</v>
      </c>
      <c r="FW657" s="446">
        <f t="shared" si="2166"/>
        <v>7055997</v>
      </c>
      <c r="FX657" s="446">
        <f t="shared" si="2166"/>
        <v>6898920</v>
      </c>
      <c r="FY657" s="446">
        <f t="shared" si="2166"/>
        <v>147215640</v>
      </c>
      <c r="FZ657" s="446">
        <f t="shared" si="2166"/>
        <v>186444690</v>
      </c>
      <c r="GA657" s="446">
        <f t="shared" si="2166"/>
        <v>46670592</v>
      </c>
      <c r="GB657" s="446"/>
      <c r="GC657" s="446"/>
      <c r="GD657" s="446"/>
      <c r="GE657" s="446"/>
      <c r="GF657" s="446"/>
      <c r="GG657" s="446"/>
      <c r="GH657" s="446"/>
      <c r="GI657" s="446"/>
      <c r="GJ657" s="446"/>
      <c r="GK657" s="446"/>
      <c r="GL657" s="446"/>
      <c r="GM657" s="446"/>
      <c r="GN657" s="446"/>
      <c r="GO657" s="446">
        <f t="shared" si="2167"/>
        <v>0</v>
      </c>
      <c r="GP657" s="446">
        <f t="shared" si="2167"/>
        <v>336830</v>
      </c>
      <c r="GQ657" s="446">
        <f t="shared" si="2167"/>
        <v>0</v>
      </c>
      <c r="GR657" s="446">
        <f t="shared" si="2167"/>
        <v>11913582</v>
      </c>
      <c r="GS657" s="446">
        <f t="shared" si="2167"/>
        <v>6673920</v>
      </c>
      <c r="GT657" s="446">
        <f t="shared" si="2167"/>
        <v>507744</v>
      </c>
      <c r="GU657" s="446">
        <f t="shared" si="2167"/>
        <v>6943623</v>
      </c>
      <c r="GV657" s="416"/>
      <c r="GW657" s="402"/>
      <c r="GX657" s="402"/>
      <c r="GY657" s="402"/>
      <c r="GZ657" s="402"/>
      <c r="HA657" s="402"/>
    </row>
    <row r="658" spans="1:209" ht="9.75" customHeight="1" x14ac:dyDescent="0.2">
      <c r="A658" s="493" t="str">
        <f t="shared" si="2148"/>
        <v>2018-19MARCHRYE</v>
      </c>
      <c r="B658" s="494" t="str">
        <f t="shared" si="2165"/>
        <v>2018-19</v>
      </c>
      <c r="C658" s="480" t="s">
        <v>660</v>
      </c>
      <c r="D658" s="480" t="s">
        <v>663</v>
      </c>
      <c r="E658" s="480" t="s">
        <v>662</v>
      </c>
      <c r="F658" s="495" t="s">
        <v>456</v>
      </c>
      <c r="G658" s="495" t="s">
        <v>692</v>
      </c>
      <c r="H658" s="496">
        <v>69718</v>
      </c>
      <c r="I658" s="496">
        <v>41588</v>
      </c>
      <c r="J658" s="496">
        <v>426361</v>
      </c>
      <c r="K658" s="507">
        <v>10</v>
      </c>
      <c r="L658" s="507">
        <v>3</v>
      </c>
      <c r="M658" s="496" t="s">
        <v>152</v>
      </c>
      <c r="N658" s="507">
        <v>58</v>
      </c>
      <c r="O658" s="507">
        <v>118</v>
      </c>
      <c r="P658" s="496" t="s">
        <v>152</v>
      </c>
      <c r="Q658" s="496" t="s">
        <v>152</v>
      </c>
      <c r="R658" s="496" t="s">
        <v>152</v>
      </c>
      <c r="S658" s="496">
        <v>49663</v>
      </c>
      <c r="T658" s="496">
        <v>2671</v>
      </c>
      <c r="U658" s="496">
        <v>1619</v>
      </c>
      <c r="V658" s="496">
        <v>24383</v>
      </c>
      <c r="W658" s="496">
        <v>14587</v>
      </c>
      <c r="X658" s="496">
        <v>838</v>
      </c>
      <c r="Y658" s="496">
        <v>1151579</v>
      </c>
      <c r="Z658" s="496">
        <v>431</v>
      </c>
      <c r="AA658" s="496">
        <v>779</v>
      </c>
      <c r="AB658" s="496">
        <v>980598</v>
      </c>
      <c r="AC658" s="496">
        <v>606</v>
      </c>
      <c r="AD658" s="496">
        <v>1100</v>
      </c>
      <c r="AE658" s="496">
        <v>26710595</v>
      </c>
      <c r="AF658" s="496">
        <v>1095</v>
      </c>
      <c r="AG658" s="496">
        <v>2220</v>
      </c>
      <c r="AH658" s="496">
        <v>50061776</v>
      </c>
      <c r="AI658" s="496">
        <v>3432</v>
      </c>
      <c r="AJ658" s="496">
        <v>7887</v>
      </c>
      <c r="AK658" s="496">
        <v>4215142</v>
      </c>
      <c r="AL658" s="496">
        <v>5030</v>
      </c>
      <c r="AM658" s="496">
        <v>11876</v>
      </c>
      <c r="AN658" s="496"/>
      <c r="AO658" s="496"/>
      <c r="AP658" s="496"/>
      <c r="AQ658" s="496"/>
      <c r="AR658" s="496"/>
      <c r="AS658" s="496"/>
      <c r="AT658" s="496">
        <v>3525</v>
      </c>
      <c r="AU658" s="496">
        <v>17</v>
      </c>
      <c r="AV658" s="496">
        <v>192</v>
      </c>
      <c r="AW658" s="496">
        <v>342</v>
      </c>
      <c r="AX658" s="496">
        <v>217</v>
      </c>
      <c r="AY658" s="496">
        <v>3099</v>
      </c>
      <c r="AZ658" s="496">
        <v>0</v>
      </c>
      <c r="BA658" s="496"/>
      <c r="BB658" s="496"/>
      <c r="BC658" s="496"/>
      <c r="BD658" s="496"/>
      <c r="BE658" s="496"/>
      <c r="BF658" s="496"/>
      <c r="BG658" s="496"/>
      <c r="BH658" s="496"/>
      <c r="BI658" s="496">
        <v>26013</v>
      </c>
      <c r="BJ658" s="496">
        <v>3327</v>
      </c>
      <c r="BK658" s="496">
        <v>16798</v>
      </c>
      <c r="BL658" s="496">
        <v>46138</v>
      </c>
      <c r="BM658" s="496">
        <v>5336</v>
      </c>
      <c r="BN658" s="496">
        <v>4102</v>
      </c>
      <c r="BO658" s="496">
        <v>3247</v>
      </c>
      <c r="BP658" s="496">
        <v>2541</v>
      </c>
      <c r="BQ658" s="496">
        <v>33154</v>
      </c>
      <c r="BR658" s="496">
        <v>26960</v>
      </c>
      <c r="BS658" s="496">
        <v>21718</v>
      </c>
      <c r="BT658" s="496">
        <v>16536</v>
      </c>
      <c r="BU658" s="496">
        <v>1316</v>
      </c>
      <c r="BV658" s="496">
        <v>959</v>
      </c>
      <c r="BW658" s="496"/>
      <c r="BX658" s="496"/>
      <c r="BY658" s="496"/>
      <c r="BZ658" s="496"/>
      <c r="CA658" s="496"/>
      <c r="CB658" s="496"/>
      <c r="CC658" s="496"/>
      <c r="CD658" s="496"/>
      <c r="CE658" s="496"/>
      <c r="CF658" s="496"/>
      <c r="CG658" s="496"/>
      <c r="CH658" s="496"/>
      <c r="CI658" s="496"/>
      <c r="CJ658" s="496"/>
      <c r="CK658" s="496"/>
      <c r="CL658" s="496"/>
      <c r="CM658" s="496"/>
      <c r="CN658" s="496"/>
      <c r="CO658" s="496"/>
      <c r="CP658" s="496"/>
      <c r="CQ658" s="496"/>
      <c r="CR658" s="496"/>
      <c r="CS658" s="496"/>
      <c r="CT658" s="496"/>
      <c r="CU658" s="496"/>
      <c r="CV658" s="496"/>
      <c r="CW658" s="496"/>
      <c r="CX658" s="496"/>
      <c r="CY658" s="496"/>
      <c r="CZ658" s="496"/>
      <c r="DA658" s="496"/>
      <c r="DB658" s="496"/>
      <c r="DC658" s="496"/>
      <c r="DD658" s="496"/>
      <c r="DE658" s="496"/>
      <c r="DF658" s="496"/>
      <c r="DG658" s="496"/>
      <c r="DH658" s="496"/>
      <c r="DI658" s="496"/>
      <c r="DJ658" s="496"/>
      <c r="DK658" s="496">
        <v>189</v>
      </c>
      <c r="DL658" s="496">
        <v>56281</v>
      </c>
      <c r="DM658" s="496">
        <v>298</v>
      </c>
      <c r="DN658" s="496">
        <v>514</v>
      </c>
      <c r="DO658" s="496">
        <v>2127</v>
      </c>
      <c r="DP658" s="496">
        <v>85157</v>
      </c>
      <c r="DQ658" s="496">
        <v>40</v>
      </c>
      <c r="DR658" s="496">
        <v>86</v>
      </c>
      <c r="DS658" s="496"/>
      <c r="DT658" s="496"/>
      <c r="DU658" s="496"/>
      <c r="DV658" s="496"/>
      <c r="DW658" s="496"/>
      <c r="DX658" s="496"/>
      <c r="DY658" s="496"/>
      <c r="DZ658" s="496"/>
      <c r="EA658" s="496"/>
      <c r="EB658" s="496"/>
      <c r="EC658" s="496"/>
      <c r="ED658" s="496"/>
      <c r="EE658" s="496"/>
      <c r="EF658" s="496"/>
      <c r="EG658" s="496" t="s">
        <v>152</v>
      </c>
      <c r="EH658" s="496" t="s">
        <v>152</v>
      </c>
      <c r="EI658" s="496">
        <v>5</v>
      </c>
      <c r="EJ658" s="496">
        <v>2087</v>
      </c>
      <c r="EK658" s="496">
        <v>1225</v>
      </c>
      <c r="EL658" s="496">
        <v>0</v>
      </c>
      <c r="EM658" s="496">
        <v>343</v>
      </c>
      <c r="EN658" s="496">
        <v>5900061</v>
      </c>
      <c r="EO658" s="496">
        <v>2827</v>
      </c>
      <c r="EP658" s="496">
        <v>5089</v>
      </c>
      <c r="EQ658" s="496">
        <v>6767232</v>
      </c>
      <c r="ER658" s="496">
        <v>5524</v>
      </c>
      <c r="ES658" s="496">
        <v>9862</v>
      </c>
      <c r="ET658" s="496">
        <v>0</v>
      </c>
      <c r="EU658" s="496">
        <v>0</v>
      </c>
      <c r="EV658" s="496">
        <v>0</v>
      </c>
      <c r="EW658" s="496">
        <v>3068194</v>
      </c>
      <c r="EX658" s="496">
        <v>8945</v>
      </c>
      <c r="EY658" s="496">
        <v>17223</v>
      </c>
      <c r="EZ658" s="497"/>
      <c r="FA658" s="482">
        <f t="shared" si="2149"/>
        <v>3</v>
      </c>
      <c r="FB658" s="493">
        <f t="shared" si="2150"/>
        <v>2019</v>
      </c>
      <c r="FC658" s="498">
        <f t="shared" si="2151"/>
        <v>43525</v>
      </c>
      <c r="FD658" s="499">
        <f t="shared" si="2152"/>
        <v>31</v>
      </c>
      <c r="FE658" s="500"/>
      <c r="FF658" s="500"/>
      <c r="FG658" s="500"/>
      <c r="FH658" s="481">
        <f t="shared" si="2153"/>
        <v>1.9977536503182329</v>
      </c>
      <c r="FI658" s="481">
        <f t="shared" si="2154"/>
        <v>1.5357543991014602</v>
      </c>
      <c r="FJ658" s="481">
        <f t="shared" si="2155"/>
        <v>2.0055589870290302</v>
      </c>
      <c r="FK658" s="481">
        <f t="shared" si="2156"/>
        <v>1.5694873378628784</v>
      </c>
      <c r="FL658" s="481">
        <f t="shared" si="2157"/>
        <v>1.3597178361973505</v>
      </c>
      <c r="FM658" s="481">
        <f t="shared" si="2158"/>
        <v>1.1056883894516671</v>
      </c>
      <c r="FN658" s="481">
        <f t="shared" si="2159"/>
        <v>1.4888599437855625</v>
      </c>
      <c r="FO658" s="481">
        <f t="shared" si="2160"/>
        <v>1.1336121203811613</v>
      </c>
      <c r="FP658" s="481">
        <f t="shared" si="2161"/>
        <v>1.5704057279236276</v>
      </c>
      <c r="FQ658" s="481">
        <f t="shared" si="2162"/>
        <v>1.1443914081145585</v>
      </c>
      <c r="FR658" s="501"/>
      <c r="FS658" s="482">
        <f t="shared" si="2166"/>
        <v>124764</v>
      </c>
      <c r="FT658" s="482" t="str">
        <f t="shared" si="2166"/>
        <v>-</v>
      </c>
      <c r="FU658" s="482">
        <f t="shared" si="2166"/>
        <v>2412104</v>
      </c>
      <c r="FV658" s="482">
        <f t="shared" si="2166"/>
        <v>4907384</v>
      </c>
      <c r="FW658" s="482">
        <f t="shared" si="2166"/>
        <v>2080709</v>
      </c>
      <c r="FX658" s="482">
        <f t="shared" si="2166"/>
        <v>1780900</v>
      </c>
      <c r="FY658" s="482">
        <f t="shared" si="2166"/>
        <v>54130260</v>
      </c>
      <c r="FZ658" s="482">
        <f t="shared" si="2166"/>
        <v>115047669</v>
      </c>
      <c r="GA658" s="482">
        <f t="shared" si="2166"/>
        <v>9952088</v>
      </c>
      <c r="GB658" s="482"/>
      <c r="GC658" s="482"/>
      <c r="GD658" s="482"/>
      <c r="GE658" s="482"/>
      <c r="GF658" s="482"/>
      <c r="GG658" s="482"/>
      <c r="GH658" s="482"/>
      <c r="GI658" s="482"/>
      <c r="GJ658" s="482"/>
      <c r="GK658" s="482"/>
      <c r="GL658" s="482"/>
      <c r="GM658" s="482"/>
      <c r="GN658" s="482"/>
      <c r="GO658" s="482">
        <f t="shared" si="2167"/>
        <v>97146</v>
      </c>
      <c r="GP658" s="482">
        <f t="shared" si="2167"/>
        <v>182922</v>
      </c>
      <c r="GQ658" s="482">
        <f t="shared" si="2167"/>
        <v>0</v>
      </c>
      <c r="GR658" s="482">
        <f t="shared" si="2167"/>
        <v>10620743</v>
      </c>
      <c r="GS658" s="482">
        <f t="shared" si="2167"/>
        <v>12080950</v>
      </c>
      <c r="GT658" s="482">
        <f t="shared" si="2167"/>
        <v>0</v>
      </c>
      <c r="GU658" s="482">
        <f t="shared" si="2167"/>
        <v>5907489</v>
      </c>
      <c r="GV658" s="502"/>
      <c r="GW658" s="402"/>
      <c r="GX658" s="402"/>
      <c r="GY658" s="402"/>
      <c r="GZ658" s="402"/>
      <c r="HA658" s="402"/>
    </row>
    <row r="659" spans="1:209" ht="9.75" customHeight="1" x14ac:dyDescent="0.2">
      <c r="A659" s="417" t="str">
        <f t="shared" si="2148"/>
        <v>2018-19MARCHRYD</v>
      </c>
      <c r="B659" s="458" t="str">
        <f t="shared" si="2165"/>
        <v>2018-19</v>
      </c>
      <c r="C659" s="402" t="s">
        <v>660</v>
      </c>
      <c r="D659" s="402" t="s">
        <v>663</v>
      </c>
      <c r="E659" s="402" t="s">
        <v>662</v>
      </c>
      <c r="F659" s="478" t="s">
        <v>455</v>
      </c>
      <c r="G659" s="478" t="s">
        <v>693</v>
      </c>
      <c r="H659" s="479">
        <v>85096</v>
      </c>
      <c r="I659" s="479">
        <v>66945</v>
      </c>
      <c r="J659" s="479">
        <v>384835</v>
      </c>
      <c r="K659" s="506">
        <v>6</v>
      </c>
      <c r="L659" s="506">
        <v>1</v>
      </c>
      <c r="M659" s="479" t="s">
        <v>152</v>
      </c>
      <c r="N659" s="506">
        <v>37</v>
      </c>
      <c r="O659" s="506">
        <v>96</v>
      </c>
      <c r="P659" s="479" t="s">
        <v>152</v>
      </c>
      <c r="Q659" s="479" t="s">
        <v>152</v>
      </c>
      <c r="R659" s="479" t="s">
        <v>152</v>
      </c>
      <c r="S659" s="479">
        <v>60991</v>
      </c>
      <c r="T659" s="479">
        <v>3708</v>
      </c>
      <c r="U659" s="479">
        <v>2376</v>
      </c>
      <c r="V659" s="479">
        <v>32586</v>
      </c>
      <c r="W659" s="479">
        <v>18478</v>
      </c>
      <c r="X659" s="479">
        <v>745</v>
      </c>
      <c r="Y659" s="479">
        <v>1671763</v>
      </c>
      <c r="Z659" s="479">
        <v>451</v>
      </c>
      <c r="AA659" s="479">
        <v>830</v>
      </c>
      <c r="AB659" s="479">
        <v>1394415</v>
      </c>
      <c r="AC659" s="479">
        <v>587</v>
      </c>
      <c r="AD659" s="479">
        <v>1093</v>
      </c>
      <c r="AE659" s="479">
        <v>39483248</v>
      </c>
      <c r="AF659" s="479">
        <v>1212</v>
      </c>
      <c r="AG659" s="479">
        <v>2290</v>
      </c>
      <c r="AH659" s="479">
        <v>118079211</v>
      </c>
      <c r="AI659" s="479">
        <v>6390</v>
      </c>
      <c r="AJ659" s="479">
        <v>14981</v>
      </c>
      <c r="AK659" s="479">
        <v>6047391</v>
      </c>
      <c r="AL659" s="479">
        <v>8117</v>
      </c>
      <c r="AM659" s="479">
        <v>18379</v>
      </c>
      <c r="AN659" s="479"/>
      <c r="AO659" s="479"/>
      <c r="AP659" s="479"/>
      <c r="AQ659" s="479"/>
      <c r="AR659" s="479"/>
      <c r="AS659" s="479"/>
      <c r="AT659" s="479">
        <v>3346</v>
      </c>
      <c r="AU659" s="479">
        <v>128</v>
      </c>
      <c r="AV659" s="479">
        <v>699</v>
      </c>
      <c r="AW659" s="479">
        <v>788</v>
      </c>
      <c r="AX659" s="479">
        <v>231</v>
      </c>
      <c r="AY659" s="479">
        <v>2288</v>
      </c>
      <c r="AZ659" s="479">
        <v>675</v>
      </c>
      <c r="BA659" s="479"/>
      <c r="BB659" s="479"/>
      <c r="BC659" s="479"/>
      <c r="BD659" s="479"/>
      <c r="BE659" s="479"/>
      <c r="BF659" s="479"/>
      <c r="BG659" s="479"/>
      <c r="BH659" s="479"/>
      <c r="BI659" s="479">
        <v>37703</v>
      </c>
      <c r="BJ659" s="479">
        <v>526</v>
      </c>
      <c r="BK659" s="479">
        <v>19416</v>
      </c>
      <c r="BL659" s="479">
        <v>57645</v>
      </c>
      <c r="BM659" s="479">
        <v>8549</v>
      </c>
      <c r="BN659" s="479">
        <v>6192</v>
      </c>
      <c r="BO659" s="479">
        <v>5444</v>
      </c>
      <c r="BP659" s="479">
        <v>4024</v>
      </c>
      <c r="BQ659" s="479">
        <v>44858</v>
      </c>
      <c r="BR659" s="479">
        <v>35344</v>
      </c>
      <c r="BS659" s="479">
        <v>33392</v>
      </c>
      <c r="BT659" s="479">
        <v>19582</v>
      </c>
      <c r="BU659" s="479">
        <v>1325</v>
      </c>
      <c r="BV659" s="479">
        <v>779</v>
      </c>
      <c r="BW659" s="479"/>
      <c r="BX659" s="479"/>
      <c r="BY659" s="479"/>
      <c r="BZ659" s="479"/>
      <c r="CA659" s="479"/>
      <c r="CB659" s="479"/>
      <c r="CC659" s="479"/>
      <c r="CD659" s="479"/>
      <c r="CE659" s="479"/>
      <c r="CF659" s="479"/>
      <c r="CG659" s="479"/>
      <c r="CH659" s="479"/>
      <c r="CI659" s="479"/>
      <c r="CJ659" s="479"/>
      <c r="CK659" s="479"/>
      <c r="CL659" s="479"/>
      <c r="CM659" s="479"/>
      <c r="CN659" s="479"/>
      <c r="CO659" s="479"/>
      <c r="CP659" s="479"/>
      <c r="CQ659" s="479"/>
      <c r="CR659" s="479"/>
      <c r="CS659" s="479"/>
      <c r="CT659" s="479"/>
      <c r="CU659" s="479"/>
      <c r="CV659" s="479"/>
      <c r="CW659" s="479"/>
      <c r="CX659" s="479"/>
      <c r="CY659" s="479"/>
      <c r="CZ659" s="479"/>
      <c r="DA659" s="479"/>
      <c r="DB659" s="479"/>
      <c r="DC659" s="479"/>
      <c r="DD659" s="479"/>
      <c r="DE659" s="479"/>
      <c r="DF659" s="479"/>
      <c r="DG659" s="479"/>
      <c r="DH659" s="479"/>
      <c r="DI659" s="479"/>
      <c r="DJ659" s="479"/>
      <c r="DK659" s="479">
        <v>375</v>
      </c>
      <c r="DL659" s="479">
        <v>114252</v>
      </c>
      <c r="DM659" s="479">
        <v>305</v>
      </c>
      <c r="DN659" s="479">
        <v>496</v>
      </c>
      <c r="DO659" s="479">
        <v>2755</v>
      </c>
      <c r="DP659" s="479">
        <v>122591</v>
      </c>
      <c r="DQ659" s="479">
        <v>44</v>
      </c>
      <c r="DR659" s="479">
        <v>72</v>
      </c>
      <c r="DS659" s="479"/>
      <c r="DT659" s="479"/>
      <c r="DU659" s="479"/>
      <c r="DV659" s="479"/>
      <c r="DW659" s="479"/>
      <c r="DX659" s="479"/>
      <c r="DY659" s="479"/>
      <c r="DZ659" s="479"/>
      <c r="EA659" s="479"/>
      <c r="EB659" s="479"/>
      <c r="EC659" s="479"/>
      <c r="ED659" s="479"/>
      <c r="EE659" s="479"/>
      <c r="EF659" s="479"/>
      <c r="EG659" s="479" t="s">
        <v>152</v>
      </c>
      <c r="EH659" s="479" t="s">
        <v>152</v>
      </c>
      <c r="EI659" s="479">
        <v>4</v>
      </c>
      <c r="EJ659" s="479">
        <v>178</v>
      </c>
      <c r="EK659" s="479">
        <v>1653</v>
      </c>
      <c r="EL659" s="479">
        <v>0</v>
      </c>
      <c r="EM659" s="479">
        <v>293</v>
      </c>
      <c r="EN659" s="479">
        <v>1135928</v>
      </c>
      <c r="EO659" s="479">
        <v>6382</v>
      </c>
      <c r="EP659" s="479">
        <v>13990</v>
      </c>
      <c r="EQ659" s="479">
        <v>11255285</v>
      </c>
      <c r="ER659" s="479">
        <v>6809</v>
      </c>
      <c r="ES659" s="479">
        <v>14863</v>
      </c>
      <c r="ET659" s="479">
        <v>0</v>
      </c>
      <c r="EU659" s="479">
        <v>0</v>
      </c>
      <c r="EV659" s="479">
        <v>0</v>
      </c>
      <c r="EW659" s="479">
        <v>2810062</v>
      </c>
      <c r="EX659" s="479">
        <v>9591</v>
      </c>
      <c r="EY659" s="479">
        <v>21961</v>
      </c>
      <c r="EZ659" s="476"/>
      <c r="FA659" s="446">
        <f t="shared" si="2149"/>
        <v>3</v>
      </c>
      <c r="FB659" s="417">
        <f t="shared" si="2150"/>
        <v>2019</v>
      </c>
      <c r="FC659" s="448">
        <f t="shared" si="2151"/>
        <v>43525</v>
      </c>
      <c r="FD659" s="449">
        <f t="shared" si="2152"/>
        <v>31</v>
      </c>
      <c r="FE659" s="450"/>
      <c r="FF659" s="450"/>
      <c r="FG659" s="450"/>
      <c r="FH659" s="452">
        <f t="shared" si="2153"/>
        <v>2.3055555555555554</v>
      </c>
      <c r="FI659" s="452">
        <f t="shared" si="2154"/>
        <v>1.6699029126213591</v>
      </c>
      <c r="FJ659" s="452">
        <f t="shared" si="2155"/>
        <v>2.2912457912457911</v>
      </c>
      <c r="FK659" s="452">
        <f t="shared" si="2156"/>
        <v>1.6936026936026936</v>
      </c>
      <c r="FL659" s="452">
        <f t="shared" si="2157"/>
        <v>1.3766034493340698</v>
      </c>
      <c r="FM659" s="452">
        <f t="shared" si="2158"/>
        <v>1.084637574418462</v>
      </c>
      <c r="FN659" s="452">
        <f t="shared" si="2159"/>
        <v>1.8071219828985821</v>
      </c>
      <c r="FO659" s="452">
        <f t="shared" si="2160"/>
        <v>1.0597467258361295</v>
      </c>
      <c r="FP659" s="452">
        <f t="shared" si="2161"/>
        <v>1.7785234899328859</v>
      </c>
      <c r="FQ659" s="452">
        <f t="shared" si="2162"/>
        <v>1.0456375838926175</v>
      </c>
      <c r="FR659" s="453"/>
      <c r="FS659" s="446">
        <f t="shared" si="2166"/>
        <v>66945</v>
      </c>
      <c r="FT659" s="446" t="str">
        <f t="shared" si="2166"/>
        <v>-</v>
      </c>
      <c r="FU659" s="446">
        <f t="shared" si="2166"/>
        <v>2476965</v>
      </c>
      <c r="FV659" s="446">
        <f t="shared" si="2166"/>
        <v>6426720</v>
      </c>
      <c r="FW659" s="446">
        <f t="shared" si="2166"/>
        <v>3077640</v>
      </c>
      <c r="FX659" s="446">
        <f t="shared" si="2166"/>
        <v>2596968</v>
      </c>
      <c r="FY659" s="446">
        <f t="shared" si="2166"/>
        <v>74621940</v>
      </c>
      <c r="FZ659" s="446">
        <f t="shared" si="2166"/>
        <v>276818918</v>
      </c>
      <c r="GA659" s="446">
        <f t="shared" si="2166"/>
        <v>13692355</v>
      </c>
      <c r="GB659" s="446"/>
      <c r="GC659" s="446"/>
      <c r="GD659" s="446"/>
      <c r="GE659" s="446"/>
      <c r="GF659" s="446"/>
      <c r="GG659" s="446"/>
      <c r="GH659" s="446"/>
      <c r="GI659" s="446"/>
      <c r="GJ659" s="446"/>
      <c r="GK659" s="446"/>
      <c r="GL659" s="446"/>
      <c r="GM659" s="446"/>
      <c r="GN659" s="446"/>
      <c r="GO659" s="446">
        <f t="shared" si="2167"/>
        <v>186000</v>
      </c>
      <c r="GP659" s="446">
        <f t="shared" si="2167"/>
        <v>198360</v>
      </c>
      <c r="GQ659" s="446">
        <f t="shared" si="2167"/>
        <v>0</v>
      </c>
      <c r="GR659" s="446">
        <f t="shared" si="2167"/>
        <v>2490220</v>
      </c>
      <c r="GS659" s="446">
        <f t="shared" si="2167"/>
        <v>24568539</v>
      </c>
      <c r="GT659" s="446">
        <f t="shared" si="2167"/>
        <v>0</v>
      </c>
      <c r="GU659" s="446">
        <f t="shared" si="2167"/>
        <v>6434573</v>
      </c>
      <c r="GV659" s="416"/>
      <c r="GW659" s="402"/>
      <c r="GX659" s="402"/>
      <c r="GY659" s="402"/>
      <c r="GZ659" s="402"/>
      <c r="HA659" s="402"/>
    </row>
    <row r="660" spans="1:209" ht="9.75" customHeight="1" x14ac:dyDescent="0.2">
      <c r="A660" s="417" t="str">
        <f t="shared" si="2148"/>
        <v>2018-19MARCHRYF</v>
      </c>
      <c r="B660" s="458" t="str">
        <f t="shared" si="2165"/>
        <v>2018-19</v>
      </c>
      <c r="C660" s="402" t="s">
        <v>660</v>
      </c>
      <c r="D660" s="402" t="s">
        <v>667</v>
      </c>
      <c r="E660" s="402" t="s">
        <v>666</v>
      </c>
      <c r="F660" s="478" t="s">
        <v>457</v>
      </c>
      <c r="G660" s="478" t="s">
        <v>694</v>
      </c>
      <c r="H660" s="479">
        <v>108540</v>
      </c>
      <c r="I660" s="479">
        <v>83304</v>
      </c>
      <c r="J660" s="479">
        <v>427001</v>
      </c>
      <c r="K660" s="506">
        <v>5</v>
      </c>
      <c r="L660" s="506">
        <v>2</v>
      </c>
      <c r="M660" s="479" t="s">
        <v>152</v>
      </c>
      <c r="N660" s="506">
        <v>24</v>
      </c>
      <c r="O660" s="506">
        <v>59</v>
      </c>
      <c r="P660" s="479" t="s">
        <v>152</v>
      </c>
      <c r="Q660" s="479" t="s">
        <v>152</v>
      </c>
      <c r="R660" s="479" t="s">
        <v>152</v>
      </c>
      <c r="S660" s="479">
        <v>75293</v>
      </c>
      <c r="T660" s="479">
        <v>4415</v>
      </c>
      <c r="U660" s="479">
        <v>2744</v>
      </c>
      <c r="V660" s="479">
        <v>41075</v>
      </c>
      <c r="W660" s="479">
        <v>18729</v>
      </c>
      <c r="X660" s="479">
        <v>1424</v>
      </c>
      <c r="Y660" s="479">
        <v>1796545</v>
      </c>
      <c r="Z660" s="479">
        <v>407</v>
      </c>
      <c r="AA660" s="479">
        <v>735</v>
      </c>
      <c r="AB660" s="479">
        <v>1771383</v>
      </c>
      <c r="AC660" s="479">
        <v>646</v>
      </c>
      <c r="AD660" s="479">
        <v>1253</v>
      </c>
      <c r="AE660" s="479">
        <v>73252344</v>
      </c>
      <c r="AF660" s="479">
        <v>1783</v>
      </c>
      <c r="AG660" s="479">
        <v>3739</v>
      </c>
      <c r="AH660" s="479">
        <v>84439355</v>
      </c>
      <c r="AI660" s="479">
        <v>4508</v>
      </c>
      <c r="AJ660" s="479">
        <v>10553</v>
      </c>
      <c r="AK660" s="479">
        <v>8668587</v>
      </c>
      <c r="AL660" s="479">
        <v>6087</v>
      </c>
      <c r="AM660" s="479">
        <v>13314</v>
      </c>
      <c r="AN660" s="479"/>
      <c r="AO660" s="479"/>
      <c r="AP660" s="479"/>
      <c r="AQ660" s="479"/>
      <c r="AR660" s="479"/>
      <c r="AS660" s="479"/>
      <c r="AT660" s="479">
        <v>4869</v>
      </c>
      <c r="AU660" s="479">
        <v>599</v>
      </c>
      <c r="AV660" s="479">
        <v>1682</v>
      </c>
      <c r="AW660" s="479">
        <v>3903</v>
      </c>
      <c r="AX660" s="479">
        <v>681</v>
      </c>
      <c r="AY660" s="479">
        <v>1907</v>
      </c>
      <c r="AZ660" s="479">
        <v>7</v>
      </c>
      <c r="BA660" s="479"/>
      <c r="BB660" s="479"/>
      <c r="BC660" s="479"/>
      <c r="BD660" s="479"/>
      <c r="BE660" s="479"/>
      <c r="BF660" s="479"/>
      <c r="BG660" s="479"/>
      <c r="BH660" s="479"/>
      <c r="BI660" s="479">
        <v>39908</v>
      </c>
      <c r="BJ660" s="479">
        <v>3581</v>
      </c>
      <c r="BK660" s="479">
        <v>26935</v>
      </c>
      <c r="BL660" s="479">
        <v>70424</v>
      </c>
      <c r="BM660" s="479">
        <v>9989</v>
      </c>
      <c r="BN660" s="479">
        <v>7751</v>
      </c>
      <c r="BO660" s="479">
        <v>6270</v>
      </c>
      <c r="BP660" s="479">
        <v>4903</v>
      </c>
      <c r="BQ660" s="479">
        <v>56044</v>
      </c>
      <c r="BR660" s="479">
        <v>47410</v>
      </c>
      <c r="BS660" s="479">
        <v>26684</v>
      </c>
      <c r="BT660" s="479">
        <v>20107</v>
      </c>
      <c r="BU660" s="479">
        <v>1878</v>
      </c>
      <c r="BV660" s="479">
        <v>1493</v>
      </c>
      <c r="BW660" s="479"/>
      <c r="BX660" s="479"/>
      <c r="BY660" s="479"/>
      <c r="BZ660" s="479"/>
      <c r="CA660" s="479"/>
      <c r="CB660" s="479"/>
      <c r="CC660" s="479"/>
      <c r="CD660" s="479"/>
      <c r="CE660" s="479"/>
      <c r="CF660" s="479"/>
      <c r="CG660" s="479"/>
      <c r="CH660" s="479"/>
      <c r="CI660" s="479"/>
      <c r="CJ660" s="479"/>
      <c r="CK660" s="479"/>
      <c r="CL660" s="479"/>
      <c r="CM660" s="479"/>
      <c r="CN660" s="479"/>
      <c r="CO660" s="479"/>
      <c r="CP660" s="479"/>
      <c r="CQ660" s="479"/>
      <c r="CR660" s="479"/>
      <c r="CS660" s="479"/>
      <c r="CT660" s="479"/>
      <c r="CU660" s="479"/>
      <c r="CV660" s="479"/>
      <c r="CW660" s="479"/>
      <c r="CX660" s="479"/>
      <c r="CY660" s="479"/>
      <c r="CZ660" s="479"/>
      <c r="DA660" s="479"/>
      <c r="DB660" s="479"/>
      <c r="DC660" s="479"/>
      <c r="DD660" s="479"/>
      <c r="DE660" s="479"/>
      <c r="DF660" s="479"/>
      <c r="DG660" s="479"/>
      <c r="DH660" s="479"/>
      <c r="DI660" s="479"/>
      <c r="DJ660" s="479"/>
      <c r="DK660" s="479">
        <v>422</v>
      </c>
      <c r="DL660" s="479">
        <v>151740</v>
      </c>
      <c r="DM660" s="479">
        <v>360</v>
      </c>
      <c r="DN660" s="479">
        <v>578</v>
      </c>
      <c r="DO660" s="479">
        <v>2685</v>
      </c>
      <c r="DP660" s="479">
        <v>102239</v>
      </c>
      <c r="DQ660" s="479">
        <v>38</v>
      </c>
      <c r="DR660" s="479">
        <v>67</v>
      </c>
      <c r="DS660" s="479"/>
      <c r="DT660" s="479"/>
      <c r="DU660" s="479"/>
      <c r="DV660" s="479"/>
      <c r="DW660" s="479"/>
      <c r="DX660" s="479"/>
      <c r="DY660" s="479"/>
      <c r="DZ660" s="479"/>
      <c r="EA660" s="479"/>
      <c r="EB660" s="479"/>
      <c r="EC660" s="479"/>
      <c r="ED660" s="479"/>
      <c r="EE660" s="479"/>
      <c r="EF660" s="479"/>
      <c r="EG660" s="479" t="s">
        <v>152</v>
      </c>
      <c r="EH660" s="479" t="s">
        <v>152</v>
      </c>
      <c r="EI660" s="479">
        <v>175</v>
      </c>
      <c r="EJ660" s="479">
        <v>878</v>
      </c>
      <c r="EK660" s="479">
        <v>734</v>
      </c>
      <c r="EL660" s="479">
        <v>12</v>
      </c>
      <c r="EM660" s="479">
        <v>1034</v>
      </c>
      <c r="EN660" s="479">
        <v>5388919</v>
      </c>
      <c r="EO660" s="479">
        <v>6138</v>
      </c>
      <c r="EP660" s="479">
        <v>13133</v>
      </c>
      <c r="EQ660" s="479">
        <v>5989959</v>
      </c>
      <c r="ER660" s="479">
        <v>8161</v>
      </c>
      <c r="ES660" s="479">
        <v>16818</v>
      </c>
      <c r="ET660" s="479">
        <v>59672</v>
      </c>
      <c r="EU660" s="479">
        <v>4973</v>
      </c>
      <c r="EV660" s="479">
        <v>9223</v>
      </c>
      <c r="EW660" s="479">
        <v>10763393</v>
      </c>
      <c r="EX660" s="479">
        <v>10409</v>
      </c>
      <c r="EY660" s="479">
        <v>21497</v>
      </c>
      <c r="EZ660" s="476"/>
      <c r="FA660" s="446">
        <f t="shared" si="2149"/>
        <v>3</v>
      </c>
      <c r="FB660" s="417">
        <f t="shared" si="2150"/>
        <v>2019</v>
      </c>
      <c r="FC660" s="448">
        <f t="shared" si="2151"/>
        <v>43525</v>
      </c>
      <c r="FD660" s="449">
        <f t="shared" si="2152"/>
        <v>31</v>
      </c>
      <c r="FE660" s="450"/>
      <c r="FF660" s="450"/>
      <c r="FG660" s="450"/>
      <c r="FH660" s="452">
        <f t="shared" si="2153"/>
        <v>2.2625141562853908</v>
      </c>
      <c r="FI660" s="452">
        <f t="shared" si="2154"/>
        <v>1.7556058890147226</v>
      </c>
      <c r="FJ660" s="452">
        <f t="shared" si="2155"/>
        <v>2.2849854227405246</v>
      </c>
      <c r="FK660" s="452">
        <f t="shared" si="2156"/>
        <v>1.786807580174927</v>
      </c>
      <c r="FL660" s="452">
        <f t="shared" si="2157"/>
        <v>1.3644309190505173</v>
      </c>
      <c r="FM660" s="452">
        <f t="shared" si="2158"/>
        <v>1.1542300669507</v>
      </c>
      <c r="FN660" s="452">
        <f t="shared" si="2159"/>
        <v>1.4247423781301725</v>
      </c>
      <c r="FO660" s="452">
        <f t="shared" si="2160"/>
        <v>1.0735757381600726</v>
      </c>
      <c r="FP660" s="452">
        <f t="shared" si="2161"/>
        <v>1.3188202247191012</v>
      </c>
      <c r="FQ660" s="452">
        <f t="shared" si="2162"/>
        <v>1.0484550561797752</v>
      </c>
      <c r="FR660" s="453"/>
      <c r="FS660" s="446">
        <f t="shared" si="2166"/>
        <v>166608</v>
      </c>
      <c r="FT660" s="446" t="str">
        <f t="shared" si="2166"/>
        <v>-</v>
      </c>
      <c r="FU660" s="446">
        <f t="shared" si="2166"/>
        <v>1999296</v>
      </c>
      <c r="FV660" s="446">
        <f t="shared" si="2166"/>
        <v>4914936</v>
      </c>
      <c r="FW660" s="446">
        <f t="shared" si="2166"/>
        <v>3245025</v>
      </c>
      <c r="FX660" s="446">
        <f t="shared" si="2166"/>
        <v>3438232</v>
      </c>
      <c r="FY660" s="446">
        <f t="shared" si="2166"/>
        <v>153579425</v>
      </c>
      <c r="FZ660" s="446">
        <f t="shared" si="2166"/>
        <v>197647137</v>
      </c>
      <c r="GA660" s="446">
        <f t="shared" si="2166"/>
        <v>18959136</v>
      </c>
      <c r="GB660" s="446"/>
      <c r="GC660" s="446"/>
      <c r="GD660" s="446"/>
      <c r="GE660" s="446"/>
      <c r="GF660" s="446"/>
      <c r="GG660" s="446"/>
      <c r="GH660" s="446"/>
      <c r="GI660" s="446"/>
      <c r="GJ660" s="446"/>
      <c r="GK660" s="446"/>
      <c r="GL660" s="446"/>
      <c r="GM660" s="446"/>
      <c r="GN660" s="446"/>
      <c r="GO660" s="446">
        <f t="shared" si="2167"/>
        <v>243916</v>
      </c>
      <c r="GP660" s="446">
        <f t="shared" si="2167"/>
        <v>179895</v>
      </c>
      <c r="GQ660" s="446">
        <f t="shared" si="2167"/>
        <v>0</v>
      </c>
      <c r="GR660" s="446">
        <f t="shared" si="2167"/>
        <v>11530774</v>
      </c>
      <c r="GS660" s="446">
        <f t="shared" si="2167"/>
        <v>12344412</v>
      </c>
      <c r="GT660" s="446">
        <f t="shared" si="2167"/>
        <v>110676</v>
      </c>
      <c r="GU660" s="446">
        <f t="shared" si="2167"/>
        <v>22227898</v>
      </c>
      <c r="GV660" s="416"/>
      <c r="GW660" s="402"/>
      <c r="GX660" s="402"/>
      <c r="GY660" s="402"/>
      <c r="GZ660" s="402"/>
      <c r="HA660" s="402"/>
    </row>
    <row r="661" spans="1:209" ht="9.75" customHeight="1" x14ac:dyDescent="0.2">
      <c r="A661" s="417" t="str">
        <f t="shared" si="2148"/>
        <v>2018-19MARCHRYA</v>
      </c>
      <c r="B661" s="458" t="str">
        <f t="shared" si="2165"/>
        <v>2018-19</v>
      </c>
      <c r="C661" s="402" t="s">
        <v>660</v>
      </c>
      <c r="D661" s="402" t="s">
        <v>653</v>
      </c>
      <c r="E661" s="402" t="s">
        <v>652</v>
      </c>
      <c r="F661" s="478" t="s">
        <v>452</v>
      </c>
      <c r="G661" s="478" t="s">
        <v>695</v>
      </c>
      <c r="H661" s="479">
        <v>112201</v>
      </c>
      <c r="I661" s="479">
        <v>81644</v>
      </c>
      <c r="J661" s="479">
        <v>193403</v>
      </c>
      <c r="K661" s="506">
        <v>2</v>
      </c>
      <c r="L661" s="506">
        <v>1</v>
      </c>
      <c r="M661" s="479" t="s">
        <v>152</v>
      </c>
      <c r="N661" s="506">
        <v>9</v>
      </c>
      <c r="O661" s="506">
        <v>33</v>
      </c>
      <c r="P661" s="479" t="s">
        <v>152</v>
      </c>
      <c r="Q661" s="479" t="s">
        <v>152</v>
      </c>
      <c r="R661" s="479" t="s">
        <v>152</v>
      </c>
      <c r="S661" s="479">
        <v>92602</v>
      </c>
      <c r="T661" s="479">
        <v>5611</v>
      </c>
      <c r="U661" s="479">
        <v>3549</v>
      </c>
      <c r="V661" s="479">
        <v>43651</v>
      </c>
      <c r="W661" s="479">
        <v>33017</v>
      </c>
      <c r="X661" s="479">
        <v>1657</v>
      </c>
      <c r="Y661" s="479">
        <v>2278819</v>
      </c>
      <c r="Z661" s="479">
        <v>406</v>
      </c>
      <c r="AA661" s="479">
        <v>710</v>
      </c>
      <c r="AB661" s="479">
        <v>1629684</v>
      </c>
      <c r="AC661" s="479">
        <v>459</v>
      </c>
      <c r="AD661" s="479">
        <v>831</v>
      </c>
      <c r="AE661" s="479">
        <v>31333156</v>
      </c>
      <c r="AF661" s="479">
        <v>718</v>
      </c>
      <c r="AG661" s="479">
        <v>1306</v>
      </c>
      <c r="AH661" s="479">
        <v>64839959</v>
      </c>
      <c r="AI661" s="479">
        <v>1964</v>
      </c>
      <c r="AJ661" s="479">
        <v>4384</v>
      </c>
      <c r="AK661" s="479">
        <v>4545988</v>
      </c>
      <c r="AL661" s="479">
        <v>2744</v>
      </c>
      <c r="AM661" s="479">
        <v>6584</v>
      </c>
      <c r="AN661" s="479"/>
      <c r="AO661" s="479"/>
      <c r="AP661" s="479"/>
      <c r="AQ661" s="479"/>
      <c r="AR661" s="479"/>
      <c r="AS661" s="479"/>
      <c r="AT661" s="479">
        <v>2996</v>
      </c>
      <c r="AU661" s="479">
        <v>19</v>
      </c>
      <c r="AV661" s="479">
        <v>29</v>
      </c>
      <c r="AW661" s="479">
        <v>0</v>
      </c>
      <c r="AX661" s="479">
        <v>189</v>
      </c>
      <c r="AY661" s="479">
        <v>2759</v>
      </c>
      <c r="AZ661" s="479">
        <v>2267</v>
      </c>
      <c r="BA661" s="479"/>
      <c r="BB661" s="479"/>
      <c r="BC661" s="479"/>
      <c r="BD661" s="479"/>
      <c r="BE661" s="479"/>
      <c r="BF661" s="479"/>
      <c r="BG661" s="479"/>
      <c r="BH661" s="479"/>
      <c r="BI661" s="479">
        <v>53416</v>
      </c>
      <c r="BJ661" s="479">
        <v>3295</v>
      </c>
      <c r="BK661" s="479">
        <v>32895</v>
      </c>
      <c r="BL661" s="479">
        <v>89606</v>
      </c>
      <c r="BM661" s="479">
        <v>10415</v>
      </c>
      <c r="BN661" s="479">
        <v>7636</v>
      </c>
      <c r="BO661" s="479">
        <v>6435</v>
      </c>
      <c r="BP661" s="479">
        <v>4582</v>
      </c>
      <c r="BQ661" s="479">
        <v>55065</v>
      </c>
      <c r="BR661" s="479">
        <v>45771</v>
      </c>
      <c r="BS661" s="479">
        <v>58587</v>
      </c>
      <c r="BT661" s="479">
        <v>34405</v>
      </c>
      <c r="BU661" s="479">
        <v>3862</v>
      </c>
      <c r="BV661" s="479">
        <v>1742</v>
      </c>
      <c r="BW661" s="479"/>
      <c r="BX661" s="479"/>
      <c r="BY661" s="479"/>
      <c r="BZ661" s="479"/>
      <c r="CA661" s="479"/>
      <c r="CB661" s="479"/>
      <c r="CC661" s="479"/>
      <c r="CD661" s="479"/>
      <c r="CE661" s="479"/>
      <c r="CF661" s="479"/>
      <c r="CG661" s="479"/>
      <c r="CH661" s="479"/>
      <c r="CI661" s="479"/>
      <c r="CJ661" s="479"/>
      <c r="CK661" s="479"/>
      <c r="CL661" s="479"/>
      <c r="CM661" s="479"/>
      <c r="CN661" s="479"/>
      <c r="CO661" s="479"/>
      <c r="CP661" s="479"/>
      <c r="CQ661" s="479"/>
      <c r="CR661" s="479"/>
      <c r="CS661" s="479"/>
      <c r="CT661" s="479"/>
      <c r="CU661" s="479"/>
      <c r="CV661" s="479"/>
      <c r="CW661" s="479"/>
      <c r="CX661" s="479"/>
      <c r="CY661" s="479"/>
      <c r="CZ661" s="479"/>
      <c r="DA661" s="479"/>
      <c r="DB661" s="479"/>
      <c r="DC661" s="479"/>
      <c r="DD661" s="479"/>
      <c r="DE661" s="479"/>
      <c r="DF661" s="479"/>
      <c r="DG661" s="479"/>
      <c r="DH661" s="479"/>
      <c r="DI661" s="479"/>
      <c r="DJ661" s="479"/>
      <c r="DK661" s="479">
        <v>227</v>
      </c>
      <c r="DL661" s="479">
        <v>60875</v>
      </c>
      <c r="DM661" s="479">
        <v>268</v>
      </c>
      <c r="DN661" s="479">
        <v>484</v>
      </c>
      <c r="DO661" s="479">
        <v>3610</v>
      </c>
      <c r="DP661" s="479">
        <v>93014</v>
      </c>
      <c r="DQ661" s="479">
        <v>26</v>
      </c>
      <c r="DR661" s="479">
        <v>49</v>
      </c>
      <c r="DS661" s="479"/>
      <c r="DT661" s="479"/>
      <c r="DU661" s="479"/>
      <c r="DV661" s="479"/>
      <c r="DW661" s="479"/>
      <c r="DX661" s="479"/>
      <c r="DY661" s="479"/>
      <c r="DZ661" s="479"/>
      <c r="EA661" s="479"/>
      <c r="EB661" s="479"/>
      <c r="EC661" s="479"/>
      <c r="ED661" s="479"/>
      <c r="EE661" s="479"/>
      <c r="EF661" s="479"/>
      <c r="EG661" s="479" t="s">
        <v>152</v>
      </c>
      <c r="EH661" s="479" t="s">
        <v>152</v>
      </c>
      <c r="EI661" s="479">
        <v>412</v>
      </c>
      <c r="EJ661" s="479">
        <v>0</v>
      </c>
      <c r="EK661" s="479">
        <v>3703</v>
      </c>
      <c r="EL661" s="479">
        <v>0</v>
      </c>
      <c r="EM661" s="479">
        <v>1555</v>
      </c>
      <c r="EN661" s="479">
        <v>0</v>
      </c>
      <c r="EO661" s="479">
        <v>0</v>
      </c>
      <c r="EP661" s="479">
        <v>0</v>
      </c>
      <c r="EQ661" s="479">
        <v>13557902</v>
      </c>
      <c r="ER661" s="479">
        <v>3661</v>
      </c>
      <c r="ES661" s="479">
        <v>8465</v>
      </c>
      <c r="ET661" s="479">
        <v>0</v>
      </c>
      <c r="EU661" s="479">
        <v>0</v>
      </c>
      <c r="EV661" s="479">
        <v>0</v>
      </c>
      <c r="EW661" s="479">
        <v>9185600</v>
      </c>
      <c r="EX661" s="479">
        <v>5907</v>
      </c>
      <c r="EY661" s="479">
        <v>13992</v>
      </c>
      <c r="EZ661" s="476"/>
      <c r="FA661" s="446">
        <f t="shared" si="2149"/>
        <v>3</v>
      </c>
      <c r="FB661" s="417">
        <f t="shared" si="2150"/>
        <v>2019</v>
      </c>
      <c r="FC661" s="448">
        <f t="shared" si="2151"/>
        <v>43525</v>
      </c>
      <c r="FD661" s="449">
        <f t="shared" si="2152"/>
        <v>31</v>
      </c>
      <c r="FE661" s="450"/>
      <c r="FF661" s="450"/>
      <c r="FG661" s="450"/>
      <c r="FH661" s="452">
        <f t="shared" si="2153"/>
        <v>1.8561753698093031</v>
      </c>
      <c r="FI661" s="452">
        <f t="shared" si="2154"/>
        <v>1.3608982356086259</v>
      </c>
      <c r="FJ661" s="452">
        <f t="shared" si="2155"/>
        <v>1.8131868131868132</v>
      </c>
      <c r="FK661" s="452">
        <f t="shared" si="2156"/>
        <v>1.2910679064525219</v>
      </c>
      <c r="FL661" s="452">
        <f t="shared" si="2157"/>
        <v>1.2614831275343061</v>
      </c>
      <c r="FM661" s="452">
        <f t="shared" si="2158"/>
        <v>1.0485670431376142</v>
      </c>
      <c r="FN661" s="452">
        <f t="shared" si="2159"/>
        <v>1.7744495260017568</v>
      </c>
      <c r="FO661" s="452">
        <f t="shared" si="2160"/>
        <v>1.0420389496320077</v>
      </c>
      <c r="FP661" s="452">
        <f t="shared" si="2161"/>
        <v>2.3307181653590825</v>
      </c>
      <c r="FQ661" s="452">
        <f t="shared" si="2162"/>
        <v>1.0512975256487629</v>
      </c>
      <c r="FR661" s="453"/>
      <c r="FS661" s="446">
        <f t="shared" si="2166"/>
        <v>81644</v>
      </c>
      <c r="FT661" s="446" t="str">
        <f t="shared" si="2166"/>
        <v>-</v>
      </c>
      <c r="FU661" s="446">
        <f t="shared" si="2166"/>
        <v>734796</v>
      </c>
      <c r="FV661" s="446">
        <f t="shared" si="2166"/>
        <v>2694252</v>
      </c>
      <c r="FW661" s="446">
        <f t="shared" si="2166"/>
        <v>3983810</v>
      </c>
      <c r="FX661" s="446">
        <f t="shared" si="2166"/>
        <v>2949219</v>
      </c>
      <c r="FY661" s="446">
        <f t="shared" si="2166"/>
        <v>57008206</v>
      </c>
      <c r="FZ661" s="446">
        <f t="shared" si="2166"/>
        <v>144746528</v>
      </c>
      <c r="GA661" s="446">
        <f t="shared" si="2166"/>
        <v>10909688</v>
      </c>
      <c r="GB661" s="446"/>
      <c r="GC661" s="446"/>
      <c r="GD661" s="446"/>
      <c r="GE661" s="446"/>
      <c r="GF661" s="446"/>
      <c r="GG661" s="446"/>
      <c r="GH661" s="446"/>
      <c r="GI661" s="446"/>
      <c r="GJ661" s="446"/>
      <c r="GK661" s="446"/>
      <c r="GL661" s="446"/>
      <c r="GM661" s="446"/>
      <c r="GN661" s="446"/>
      <c r="GO661" s="446">
        <f t="shared" si="2167"/>
        <v>109868</v>
      </c>
      <c r="GP661" s="446">
        <f t="shared" si="2167"/>
        <v>176890</v>
      </c>
      <c r="GQ661" s="446">
        <f t="shared" si="2167"/>
        <v>0</v>
      </c>
      <c r="GR661" s="446">
        <f t="shared" si="2167"/>
        <v>0</v>
      </c>
      <c r="GS661" s="446">
        <f t="shared" si="2167"/>
        <v>31345895</v>
      </c>
      <c r="GT661" s="446">
        <f t="shared" si="2167"/>
        <v>0</v>
      </c>
      <c r="GU661" s="446">
        <f t="shared" si="2167"/>
        <v>21757560</v>
      </c>
      <c r="GV661" s="416"/>
      <c r="GW661" s="402"/>
      <c r="GX661" s="402"/>
      <c r="GY661" s="402"/>
      <c r="GZ661" s="402"/>
      <c r="HA661" s="402"/>
    </row>
    <row r="662" spans="1:209" ht="9.75" customHeight="1" x14ac:dyDescent="0.2">
      <c r="A662" s="485" t="str">
        <f t="shared" si="2148"/>
        <v>2018-19MARCHRX8</v>
      </c>
      <c r="B662" s="503" t="str">
        <f t="shared" si="2165"/>
        <v>2018-19</v>
      </c>
      <c r="C662" s="436" t="s">
        <v>660</v>
      </c>
      <c r="D662" s="436" t="s">
        <v>646</v>
      </c>
      <c r="E662" s="436" t="s">
        <v>645</v>
      </c>
      <c r="F662" s="504" t="s">
        <v>450</v>
      </c>
      <c r="G662" s="504" t="s">
        <v>696</v>
      </c>
      <c r="H662" s="483">
        <v>83359</v>
      </c>
      <c r="I662" s="483">
        <v>60741</v>
      </c>
      <c r="J662" s="483">
        <v>171615</v>
      </c>
      <c r="K662" s="508">
        <v>3</v>
      </c>
      <c r="L662" s="508">
        <v>1</v>
      </c>
      <c r="M662" s="483" t="s">
        <v>152</v>
      </c>
      <c r="N662" s="508">
        <v>1</v>
      </c>
      <c r="O662" s="508">
        <v>28</v>
      </c>
      <c r="P662" s="483" t="s">
        <v>152</v>
      </c>
      <c r="Q662" s="483" t="s">
        <v>152</v>
      </c>
      <c r="R662" s="483" t="s">
        <v>152</v>
      </c>
      <c r="S662" s="483">
        <v>69054</v>
      </c>
      <c r="T662" s="483">
        <v>5170</v>
      </c>
      <c r="U662" s="483">
        <v>3655</v>
      </c>
      <c r="V662" s="483">
        <v>38865</v>
      </c>
      <c r="W662" s="483">
        <v>12656</v>
      </c>
      <c r="X662" s="483">
        <v>1399</v>
      </c>
      <c r="Y662" s="483">
        <v>2088095</v>
      </c>
      <c r="Z662" s="483">
        <v>404</v>
      </c>
      <c r="AA662" s="483">
        <v>688</v>
      </c>
      <c r="AB662" s="483">
        <v>1853078</v>
      </c>
      <c r="AC662" s="483">
        <v>507</v>
      </c>
      <c r="AD662" s="483">
        <v>929</v>
      </c>
      <c r="AE662" s="483">
        <v>41205646</v>
      </c>
      <c r="AF662" s="483">
        <v>1060</v>
      </c>
      <c r="AG662" s="483">
        <v>2135</v>
      </c>
      <c r="AH662" s="483">
        <v>29060691</v>
      </c>
      <c r="AI662" s="483">
        <v>2296</v>
      </c>
      <c r="AJ662" s="483">
        <v>5382</v>
      </c>
      <c r="AK662" s="483">
        <v>4662543</v>
      </c>
      <c r="AL662" s="483">
        <v>3333</v>
      </c>
      <c r="AM662" s="483">
        <v>8465</v>
      </c>
      <c r="AN662" s="483"/>
      <c r="AO662" s="483"/>
      <c r="AP662" s="483"/>
      <c r="AQ662" s="483"/>
      <c r="AR662" s="483"/>
      <c r="AS662" s="483"/>
      <c r="AT662" s="483">
        <v>4519</v>
      </c>
      <c r="AU662" s="483">
        <v>537</v>
      </c>
      <c r="AV662" s="483">
        <v>1089</v>
      </c>
      <c r="AW662" s="483">
        <v>3790</v>
      </c>
      <c r="AX662" s="483">
        <v>331</v>
      </c>
      <c r="AY662" s="483">
        <v>2562</v>
      </c>
      <c r="AZ662" s="483">
        <v>2763</v>
      </c>
      <c r="BA662" s="483"/>
      <c r="BB662" s="483"/>
      <c r="BC662" s="483"/>
      <c r="BD662" s="483"/>
      <c r="BE662" s="483"/>
      <c r="BF662" s="483"/>
      <c r="BG662" s="483"/>
      <c r="BH662" s="483"/>
      <c r="BI662" s="483">
        <v>41574</v>
      </c>
      <c r="BJ662" s="483">
        <v>6714</v>
      </c>
      <c r="BK662" s="483">
        <v>16247</v>
      </c>
      <c r="BL662" s="483">
        <v>64535</v>
      </c>
      <c r="BM662" s="483">
        <v>10724</v>
      </c>
      <c r="BN662" s="483">
        <v>8281</v>
      </c>
      <c r="BO662" s="483">
        <v>7345</v>
      </c>
      <c r="BP662" s="483">
        <v>5720</v>
      </c>
      <c r="BQ662" s="483">
        <v>56119</v>
      </c>
      <c r="BR662" s="483">
        <v>43379</v>
      </c>
      <c r="BS662" s="483">
        <v>22186</v>
      </c>
      <c r="BT662" s="483">
        <v>13858</v>
      </c>
      <c r="BU662" s="483">
        <v>2791</v>
      </c>
      <c r="BV662" s="483">
        <v>1468</v>
      </c>
      <c r="BW662" s="483"/>
      <c r="BX662" s="483"/>
      <c r="BY662" s="483"/>
      <c r="BZ662" s="483"/>
      <c r="CA662" s="483"/>
      <c r="CB662" s="483"/>
      <c r="CC662" s="483"/>
      <c r="CD662" s="483"/>
      <c r="CE662" s="483"/>
      <c r="CF662" s="483"/>
      <c r="CG662" s="483"/>
      <c r="CH662" s="483"/>
      <c r="CI662" s="483"/>
      <c r="CJ662" s="483"/>
      <c r="CK662" s="483"/>
      <c r="CL662" s="483"/>
      <c r="CM662" s="483"/>
      <c r="CN662" s="483"/>
      <c r="CO662" s="483"/>
      <c r="CP662" s="483"/>
      <c r="CQ662" s="483"/>
      <c r="CR662" s="483"/>
      <c r="CS662" s="483"/>
      <c r="CT662" s="483"/>
      <c r="CU662" s="483"/>
      <c r="CV662" s="483"/>
      <c r="CW662" s="483"/>
      <c r="CX662" s="483"/>
      <c r="CY662" s="483"/>
      <c r="CZ662" s="483"/>
      <c r="DA662" s="483"/>
      <c r="DB662" s="483"/>
      <c r="DC662" s="483"/>
      <c r="DD662" s="483"/>
      <c r="DE662" s="483"/>
      <c r="DF662" s="483"/>
      <c r="DG662" s="483"/>
      <c r="DH662" s="483"/>
      <c r="DI662" s="483"/>
      <c r="DJ662" s="483"/>
      <c r="DK662" s="483">
        <v>0</v>
      </c>
      <c r="DL662" s="483">
        <v>0</v>
      </c>
      <c r="DM662" s="483">
        <v>0</v>
      </c>
      <c r="DN662" s="483">
        <v>0</v>
      </c>
      <c r="DO662" s="483">
        <v>2860</v>
      </c>
      <c r="DP662" s="483">
        <v>79518</v>
      </c>
      <c r="DQ662" s="483">
        <v>28</v>
      </c>
      <c r="DR662" s="483">
        <v>49</v>
      </c>
      <c r="DS662" s="483"/>
      <c r="DT662" s="483"/>
      <c r="DU662" s="483"/>
      <c r="DV662" s="483"/>
      <c r="DW662" s="483"/>
      <c r="DX662" s="483"/>
      <c r="DY662" s="483"/>
      <c r="DZ662" s="483"/>
      <c r="EA662" s="483"/>
      <c r="EB662" s="483"/>
      <c r="EC662" s="483"/>
      <c r="ED662" s="483"/>
      <c r="EE662" s="483"/>
      <c r="EF662" s="483"/>
      <c r="EG662" s="483" t="s">
        <v>152</v>
      </c>
      <c r="EH662" s="483" t="s">
        <v>152</v>
      </c>
      <c r="EI662" s="483">
        <v>25</v>
      </c>
      <c r="EJ662" s="483">
        <v>3719</v>
      </c>
      <c r="EK662" s="483">
        <v>170</v>
      </c>
      <c r="EL662" s="483">
        <v>37</v>
      </c>
      <c r="EM662" s="483">
        <v>2494</v>
      </c>
      <c r="EN662" s="483">
        <v>13175426</v>
      </c>
      <c r="EO662" s="483">
        <v>3543</v>
      </c>
      <c r="EP662" s="483">
        <v>7420</v>
      </c>
      <c r="EQ662" s="483">
        <v>631765</v>
      </c>
      <c r="ER662" s="483">
        <v>3716</v>
      </c>
      <c r="ES662" s="483">
        <v>6840</v>
      </c>
      <c r="ET662" s="483">
        <v>246281</v>
      </c>
      <c r="EU662" s="483">
        <v>6656</v>
      </c>
      <c r="EV662" s="483">
        <v>12563</v>
      </c>
      <c r="EW662" s="483">
        <v>15192642</v>
      </c>
      <c r="EX662" s="483">
        <v>6092</v>
      </c>
      <c r="EY662" s="483">
        <v>13943</v>
      </c>
      <c r="EZ662" s="484"/>
      <c r="FA662" s="468">
        <f t="shared" si="2149"/>
        <v>3</v>
      </c>
      <c r="FB662" s="485">
        <f t="shared" si="2150"/>
        <v>2019</v>
      </c>
      <c r="FC662" s="486">
        <f t="shared" si="2151"/>
        <v>43525</v>
      </c>
      <c r="FD662" s="470">
        <f t="shared" si="2152"/>
        <v>31</v>
      </c>
      <c r="FE662" s="471"/>
      <c r="FF662" s="471"/>
      <c r="FG662" s="471"/>
      <c r="FH662" s="487">
        <f t="shared" si="2153"/>
        <v>2.0742746615087042</v>
      </c>
      <c r="FI662" s="487">
        <f t="shared" si="2154"/>
        <v>1.6017408123791101</v>
      </c>
      <c r="FJ662" s="487">
        <f t="shared" si="2155"/>
        <v>2.0095759233926129</v>
      </c>
      <c r="FK662" s="487">
        <f t="shared" si="2156"/>
        <v>1.5649794801641588</v>
      </c>
      <c r="FL662" s="487">
        <f t="shared" si="2157"/>
        <v>1.4439469960118358</v>
      </c>
      <c r="FM662" s="487">
        <f t="shared" si="2158"/>
        <v>1.1161456323169947</v>
      </c>
      <c r="FN662" s="487">
        <f t="shared" si="2159"/>
        <v>1.7530025284450064</v>
      </c>
      <c r="FO662" s="487">
        <f t="shared" si="2160"/>
        <v>1.0949747155499368</v>
      </c>
      <c r="FP662" s="487">
        <f t="shared" si="2161"/>
        <v>1.9949964260185846</v>
      </c>
      <c r="FQ662" s="487">
        <f t="shared" si="2162"/>
        <v>1.0493209435310937</v>
      </c>
      <c r="FR662" s="459"/>
      <c r="FS662" s="468">
        <f t="shared" si="2166"/>
        <v>60741</v>
      </c>
      <c r="FT662" s="468" t="str">
        <f t="shared" si="2166"/>
        <v>-</v>
      </c>
      <c r="FU662" s="468">
        <f t="shared" si="2166"/>
        <v>60741</v>
      </c>
      <c r="FV662" s="468">
        <f t="shared" si="2166"/>
        <v>1700748</v>
      </c>
      <c r="FW662" s="468">
        <f t="shared" si="2166"/>
        <v>3556960</v>
      </c>
      <c r="FX662" s="468">
        <f t="shared" si="2166"/>
        <v>3395495</v>
      </c>
      <c r="FY662" s="468">
        <f t="shared" si="2166"/>
        <v>82976775</v>
      </c>
      <c r="FZ662" s="468">
        <f t="shared" si="2166"/>
        <v>68114592</v>
      </c>
      <c r="GA662" s="468">
        <f t="shared" si="2166"/>
        <v>11842535</v>
      </c>
      <c r="GB662" s="468"/>
      <c r="GC662" s="468"/>
      <c r="GD662" s="468"/>
      <c r="GE662" s="468"/>
      <c r="GF662" s="468"/>
      <c r="GG662" s="468"/>
      <c r="GH662" s="468"/>
      <c r="GI662" s="468"/>
      <c r="GJ662" s="468"/>
      <c r="GK662" s="468"/>
      <c r="GL662" s="468"/>
      <c r="GM662" s="468"/>
      <c r="GN662" s="468"/>
      <c r="GO662" s="468">
        <f t="shared" si="2167"/>
        <v>0</v>
      </c>
      <c r="GP662" s="468">
        <f t="shared" si="2167"/>
        <v>140140</v>
      </c>
      <c r="GQ662" s="468">
        <f t="shared" si="2167"/>
        <v>0</v>
      </c>
      <c r="GR662" s="468">
        <f t="shared" si="2167"/>
        <v>27594980</v>
      </c>
      <c r="GS662" s="468">
        <f t="shared" si="2167"/>
        <v>1162800</v>
      </c>
      <c r="GT662" s="468">
        <f t="shared" si="2167"/>
        <v>464831</v>
      </c>
      <c r="GU662" s="468">
        <f t="shared" si="2167"/>
        <v>34773842</v>
      </c>
      <c r="GV662" s="425"/>
      <c r="GW662" s="402"/>
      <c r="GX662" s="402"/>
      <c r="GY662" s="402"/>
      <c r="GZ662" s="402"/>
      <c r="HA662" s="402"/>
    </row>
    <row r="663" spans="1:209" ht="9.75" customHeight="1" x14ac:dyDescent="0.2">
      <c r="A663" s="472" t="str">
        <f t="shared" si="2148"/>
        <v>2019-20APRILRX9</v>
      </c>
      <c r="B663" s="488" t="str">
        <f t="shared" si="2165"/>
        <v>2019-20</v>
      </c>
      <c r="C663" s="400" t="s">
        <v>664</v>
      </c>
      <c r="D663" s="400" t="s">
        <v>653</v>
      </c>
      <c r="E663" s="400" t="s">
        <v>652</v>
      </c>
      <c r="F663" s="474" t="s">
        <v>451</v>
      </c>
      <c r="G663" s="474" t="s">
        <v>686</v>
      </c>
      <c r="H663" s="475">
        <v>81447</v>
      </c>
      <c r="I663" s="475">
        <v>65190</v>
      </c>
      <c r="J663" s="475">
        <v>174155</v>
      </c>
      <c r="K663" s="505">
        <v>3</v>
      </c>
      <c r="L663" s="505">
        <v>2</v>
      </c>
      <c r="M663" s="505">
        <v>3</v>
      </c>
      <c r="N663" s="505">
        <v>4</v>
      </c>
      <c r="O663" s="505">
        <v>33</v>
      </c>
      <c r="P663" s="475" t="s">
        <v>152</v>
      </c>
      <c r="Q663" s="475" t="s">
        <v>152</v>
      </c>
      <c r="R663" s="475" t="s">
        <v>152</v>
      </c>
      <c r="S663" s="475">
        <v>61645</v>
      </c>
      <c r="T663" s="475">
        <v>5790</v>
      </c>
      <c r="U663" s="475">
        <v>3834</v>
      </c>
      <c r="V663" s="475">
        <v>35707</v>
      </c>
      <c r="W663" s="475">
        <v>12231</v>
      </c>
      <c r="X663" s="475">
        <v>687</v>
      </c>
      <c r="Y663" s="475">
        <v>2533354</v>
      </c>
      <c r="Z663" s="475">
        <v>438</v>
      </c>
      <c r="AA663" s="475">
        <v>782</v>
      </c>
      <c r="AB663" s="475">
        <v>3693159</v>
      </c>
      <c r="AC663" s="475">
        <v>963</v>
      </c>
      <c r="AD663" s="475">
        <v>2216</v>
      </c>
      <c r="AE663" s="475">
        <v>55550560</v>
      </c>
      <c r="AF663" s="475">
        <v>1556</v>
      </c>
      <c r="AG663" s="475">
        <v>3267</v>
      </c>
      <c r="AH663" s="475">
        <v>43137508</v>
      </c>
      <c r="AI663" s="475">
        <v>3527</v>
      </c>
      <c r="AJ663" s="475">
        <v>8868</v>
      </c>
      <c r="AK663" s="475">
        <v>2774881</v>
      </c>
      <c r="AL663" s="475">
        <v>4039</v>
      </c>
      <c r="AM663" s="475">
        <v>8700</v>
      </c>
      <c r="AN663" s="475"/>
      <c r="AO663" s="475"/>
      <c r="AP663" s="475"/>
      <c r="AQ663" s="475"/>
      <c r="AR663" s="475"/>
      <c r="AS663" s="475"/>
      <c r="AT663" s="475">
        <v>4124</v>
      </c>
      <c r="AU663" s="475">
        <v>1591</v>
      </c>
      <c r="AV663" s="475">
        <v>872</v>
      </c>
      <c r="AW663" s="475">
        <v>11</v>
      </c>
      <c r="AX663" s="475">
        <v>856</v>
      </c>
      <c r="AY663" s="475">
        <v>805</v>
      </c>
      <c r="AZ663" s="475">
        <v>9</v>
      </c>
      <c r="BA663" s="475"/>
      <c r="BB663" s="475"/>
      <c r="BC663" s="475"/>
      <c r="BD663" s="475"/>
      <c r="BE663" s="475"/>
      <c r="BF663" s="475"/>
      <c r="BG663" s="475"/>
      <c r="BH663" s="475"/>
      <c r="BI663" s="475">
        <v>38251</v>
      </c>
      <c r="BJ663" s="475">
        <v>2786</v>
      </c>
      <c r="BK663" s="475">
        <v>16484</v>
      </c>
      <c r="BL663" s="475">
        <v>57521</v>
      </c>
      <c r="BM663" s="475">
        <v>10618</v>
      </c>
      <c r="BN663" s="475">
        <v>8415</v>
      </c>
      <c r="BO663" s="475">
        <v>7258</v>
      </c>
      <c r="BP663" s="475">
        <v>5841</v>
      </c>
      <c r="BQ663" s="475">
        <v>45663</v>
      </c>
      <c r="BR663" s="475">
        <v>38289</v>
      </c>
      <c r="BS663" s="475">
        <v>16496</v>
      </c>
      <c r="BT663" s="475">
        <v>12709</v>
      </c>
      <c r="BU663" s="475">
        <v>826</v>
      </c>
      <c r="BV663" s="475">
        <v>672</v>
      </c>
      <c r="BW663" s="475" t="s">
        <v>152</v>
      </c>
      <c r="BX663" s="475" t="s">
        <v>152</v>
      </c>
      <c r="BY663" s="475" t="s">
        <v>152</v>
      </c>
      <c r="BZ663" s="475" t="s">
        <v>152</v>
      </c>
      <c r="CA663" s="475" t="s">
        <v>152</v>
      </c>
      <c r="CB663" s="475" t="s">
        <v>152</v>
      </c>
      <c r="CC663" s="475" t="s">
        <v>152</v>
      </c>
      <c r="CD663" s="475" t="s">
        <v>152</v>
      </c>
      <c r="CE663" s="475" t="s">
        <v>152</v>
      </c>
      <c r="CF663" s="475" t="s">
        <v>152</v>
      </c>
      <c r="CG663" s="475" t="s">
        <v>152</v>
      </c>
      <c r="CH663" s="475" t="s">
        <v>152</v>
      </c>
      <c r="CI663" s="475" t="s">
        <v>152</v>
      </c>
      <c r="CJ663" s="475" t="s">
        <v>152</v>
      </c>
      <c r="CK663" s="475" t="s">
        <v>152</v>
      </c>
      <c r="CL663" s="475" t="s">
        <v>152</v>
      </c>
      <c r="CM663" s="475" t="s">
        <v>152</v>
      </c>
      <c r="CN663" s="475" t="s">
        <v>152</v>
      </c>
      <c r="CO663" s="475" t="s">
        <v>152</v>
      </c>
      <c r="CP663" s="475" t="s">
        <v>152</v>
      </c>
      <c r="CQ663" s="475" t="s">
        <v>152</v>
      </c>
      <c r="CR663" s="475" t="s">
        <v>152</v>
      </c>
      <c r="CS663" s="475" t="s">
        <v>152</v>
      </c>
      <c r="CT663" s="475" t="s">
        <v>152</v>
      </c>
      <c r="CU663" s="475" t="s">
        <v>152</v>
      </c>
      <c r="CV663" s="475" t="s">
        <v>152</v>
      </c>
      <c r="CW663" s="475" t="s">
        <v>152</v>
      </c>
      <c r="CX663" s="475" t="s">
        <v>152</v>
      </c>
      <c r="CY663" s="475" t="s">
        <v>152</v>
      </c>
      <c r="CZ663" s="475" t="s">
        <v>152</v>
      </c>
      <c r="DA663" s="475" t="s">
        <v>152</v>
      </c>
      <c r="DB663" s="475" t="s">
        <v>152</v>
      </c>
      <c r="DC663" s="475" t="s">
        <v>152</v>
      </c>
      <c r="DD663" s="475" t="s">
        <v>152</v>
      </c>
      <c r="DE663" s="475" t="s">
        <v>152</v>
      </c>
      <c r="DF663" s="475" t="s">
        <v>152</v>
      </c>
      <c r="DG663" s="475" t="s">
        <v>152</v>
      </c>
      <c r="DH663" s="475" t="s">
        <v>152</v>
      </c>
      <c r="DI663" s="475" t="s">
        <v>152</v>
      </c>
      <c r="DJ663" s="475" t="s">
        <v>152</v>
      </c>
      <c r="DK663" s="475">
        <v>318</v>
      </c>
      <c r="DL663" s="475">
        <v>90464</v>
      </c>
      <c r="DM663" s="475">
        <v>284</v>
      </c>
      <c r="DN663" s="475">
        <v>507</v>
      </c>
      <c r="DO663" s="475">
        <v>2968</v>
      </c>
      <c r="DP663" s="475">
        <v>109510</v>
      </c>
      <c r="DQ663" s="475">
        <v>37</v>
      </c>
      <c r="DR663" s="475">
        <v>68</v>
      </c>
      <c r="DS663" s="475">
        <v>32</v>
      </c>
      <c r="DT663" s="475">
        <v>44093</v>
      </c>
      <c r="DU663" s="475">
        <v>1378</v>
      </c>
      <c r="DV663" s="475">
        <v>3277</v>
      </c>
      <c r="DW663" s="475">
        <v>25</v>
      </c>
      <c r="DX663" s="475"/>
      <c r="DY663" s="475"/>
      <c r="DZ663" s="475"/>
      <c r="EA663" s="475"/>
      <c r="EB663" s="475"/>
      <c r="EC663" s="475"/>
      <c r="ED663" s="475"/>
      <c r="EE663" s="475"/>
      <c r="EF663" s="475"/>
      <c r="EG663" s="475" t="s">
        <v>152</v>
      </c>
      <c r="EH663" s="475" t="s">
        <v>152</v>
      </c>
      <c r="EI663" s="475">
        <v>0</v>
      </c>
      <c r="EJ663" s="475">
        <v>494</v>
      </c>
      <c r="EK663" s="475">
        <v>665</v>
      </c>
      <c r="EL663" s="475">
        <v>4</v>
      </c>
      <c r="EM663" s="475">
        <v>1943</v>
      </c>
      <c r="EN663" s="475">
        <v>2099982</v>
      </c>
      <c r="EO663" s="475">
        <v>4251</v>
      </c>
      <c r="EP663" s="475">
        <v>9098</v>
      </c>
      <c r="EQ663" s="475">
        <v>3088147</v>
      </c>
      <c r="ER663" s="475">
        <v>4644</v>
      </c>
      <c r="ES663" s="475">
        <v>9025</v>
      </c>
      <c r="ET663" s="475">
        <v>10316</v>
      </c>
      <c r="EU663" s="475">
        <v>2579</v>
      </c>
      <c r="EV663" s="475">
        <v>3314</v>
      </c>
      <c r="EW663" s="475">
        <v>12379062</v>
      </c>
      <c r="EX663" s="475">
        <v>6371</v>
      </c>
      <c r="EY663" s="475">
        <v>13759</v>
      </c>
      <c r="EZ663" s="476"/>
      <c r="FA663" s="477">
        <f t="shared" si="2149"/>
        <v>4</v>
      </c>
      <c r="FB663" s="417">
        <f t="shared" si="2150"/>
        <v>2019</v>
      </c>
      <c r="FC663" s="448">
        <f t="shared" si="2151"/>
        <v>43556</v>
      </c>
      <c r="FD663" s="449">
        <f t="shared" si="2152"/>
        <v>30</v>
      </c>
      <c r="FE663" s="450"/>
      <c r="FF663" s="450"/>
      <c r="FG663" s="450"/>
      <c r="FH663" s="452">
        <f t="shared" si="2153"/>
        <v>1.8338514680483593</v>
      </c>
      <c r="FI663" s="452">
        <f t="shared" si="2154"/>
        <v>1.4533678756476685</v>
      </c>
      <c r="FJ663" s="452">
        <f t="shared" si="2155"/>
        <v>1.8930620761606678</v>
      </c>
      <c r="FK663" s="452">
        <f t="shared" si="2156"/>
        <v>1.5234741784037558</v>
      </c>
      <c r="FL663" s="452">
        <f t="shared" si="2157"/>
        <v>1.2788248802755762</v>
      </c>
      <c r="FM663" s="452">
        <f t="shared" si="2158"/>
        <v>1.0723107513932841</v>
      </c>
      <c r="FN663" s="452">
        <f t="shared" si="2159"/>
        <v>1.348704112501022</v>
      </c>
      <c r="FO663" s="452">
        <f t="shared" si="2160"/>
        <v>1.0390810236284851</v>
      </c>
      <c r="FP663" s="452">
        <f t="shared" si="2161"/>
        <v>1.2023289665211063</v>
      </c>
      <c r="FQ663" s="452">
        <f t="shared" si="2162"/>
        <v>0.97816593886462877</v>
      </c>
      <c r="FR663" s="453"/>
      <c r="FS663" s="477">
        <f t="shared" ref="FS663:GA672" si="2168">IFERROR(HLOOKUP(FS$1,$H$5:$HA$10112,MATCH($A663,$A$5:$A$10112,0),0)*HLOOKUP(FS$2,$H$5:$HA$10112,MATCH($A663,$A$5:$A$10112,0),0),"-")</f>
        <v>130380</v>
      </c>
      <c r="FT663" s="477">
        <f t="shared" si="2168"/>
        <v>195570</v>
      </c>
      <c r="FU663" s="477">
        <f t="shared" si="2168"/>
        <v>260760</v>
      </c>
      <c r="FV663" s="477">
        <f t="shared" si="2168"/>
        <v>2151270</v>
      </c>
      <c r="FW663" s="477">
        <f t="shared" si="2168"/>
        <v>4527780</v>
      </c>
      <c r="FX663" s="477">
        <f t="shared" si="2168"/>
        <v>8496144</v>
      </c>
      <c r="FY663" s="477">
        <f t="shared" si="2168"/>
        <v>116654769</v>
      </c>
      <c r="FZ663" s="477">
        <f t="shared" si="2168"/>
        <v>108464508</v>
      </c>
      <c r="GA663" s="477">
        <f t="shared" si="2168"/>
        <v>5976900</v>
      </c>
      <c r="GB663" s="477"/>
      <c r="GC663" s="477"/>
      <c r="GD663" s="477"/>
      <c r="GE663" s="477"/>
      <c r="GF663" s="477"/>
      <c r="GG663" s="477"/>
      <c r="GH663" s="477"/>
      <c r="GI663" s="477"/>
      <c r="GJ663" s="477"/>
      <c r="GK663" s="477"/>
      <c r="GL663" s="477"/>
      <c r="GM663" s="477"/>
      <c r="GN663" s="477">
        <f t="shared" ref="GN663:GN726" si="2169">IFERROR(HLOOKUP(GN$1,$H$5:$HA$10112,MATCH($A663,$A$5:$A$10112,0),0)*HLOOKUP(GN$2,$H$5:$HA$10112,MATCH($A663,$A$5:$A$10112,0),0),"-")</f>
        <v>104864</v>
      </c>
      <c r="GO663" s="477">
        <f t="shared" ref="GO663:GU672" si="2170">IFERROR(HLOOKUP(GO$1,$H$5:$HA$10112,MATCH($A663,$A$5:$A$10112,0),0)*HLOOKUP(GO$2,$H$5:$HA$10112,MATCH($A663,$A$5:$A$10112,0),0),"-")</f>
        <v>161226</v>
      </c>
      <c r="GP663" s="477">
        <f t="shared" si="2170"/>
        <v>201824</v>
      </c>
      <c r="GQ663" s="477">
        <f t="shared" si="2170"/>
        <v>0</v>
      </c>
      <c r="GR663" s="477">
        <f t="shared" si="2170"/>
        <v>4494412</v>
      </c>
      <c r="GS663" s="477">
        <f t="shared" si="2170"/>
        <v>6001625</v>
      </c>
      <c r="GT663" s="477">
        <f t="shared" si="2170"/>
        <v>13256</v>
      </c>
      <c r="GU663" s="477">
        <f t="shared" si="2170"/>
        <v>26733737</v>
      </c>
      <c r="GV663" s="416"/>
      <c r="GW663" s="402"/>
      <c r="GX663" s="402"/>
      <c r="GY663" s="402"/>
      <c r="GZ663" s="402"/>
      <c r="HA663" s="402"/>
    </row>
    <row r="664" spans="1:209" ht="9.75" customHeight="1" x14ac:dyDescent="0.2">
      <c r="A664" s="417" t="str">
        <f t="shared" si="2148"/>
        <v>2019-20APRILRYC</v>
      </c>
      <c r="B664" s="458" t="str">
        <f t="shared" si="2165"/>
        <v>2019-20</v>
      </c>
      <c r="C664" s="402" t="s">
        <v>664</v>
      </c>
      <c r="D664" s="402" t="s">
        <v>656</v>
      </c>
      <c r="E664" s="402" t="s">
        <v>466</v>
      </c>
      <c r="F664" s="478" t="s">
        <v>453</v>
      </c>
      <c r="G664" s="478" t="s">
        <v>687</v>
      </c>
      <c r="H664" s="479">
        <v>104242</v>
      </c>
      <c r="I664" s="479">
        <v>67493</v>
      </c>
      <c r="J664" s="479">
        <v>323463</v>
      </c>
      <c r="K664" s="506">
        <v>5</v>
      </c>
      <c r="L664" s="506">
        <v>1</v>
      </c>
      <c r="M664" s="506">
        <v>6</v>
      </c>
      <c r="N664" s="506">
        <v>24</v>
      </c>
      <c r="O664" s="506">
        <v>77</v>
      </c>
      <c r="P664" s="479" t="s">
        <v>152</v>
      </c>
      <c r="Q664" s="479" t="s">
        <v>152</v>
      </c>
      <c r="R664" s="479" t="s">
        <v>152</v>
      </c>
      <c r="S664" s="479">
        <v>71027</v>
      </c>
      <c r="T664" s="479">
        <v>6975</v>
      </c>
      <c r="U664" s="479">
        <v>4559</v>
      </c>
      <c r="V664" s="479">
        <v>42070</v>
      </c>
      <c r="W664" s="479">
        <v>11322</v>
      </c>
      <c r="X664" s="479">
        <v>1899</v>
      </c>
      <c r="Y664" s="479">
        <v>3291725</v>
      </c>
      <c r="Z664" s="479">
        <v>472</v>
      </c>
      <c r="AA664" s="479">
        <v>848</v>
      </c>
      <c r="AB664" s="479">
        <v>3380091</v>
      </c>
      <c r="AC664" s="479">
        <v>741</v>
      </c>
      <c r="AD664" s="479">
        <v>1317</v>
      </c>
      <c r="AE664" s="479">
        <v>67772303</v>
      </c>
      <c r="AF664" s="479">
        <v>1611</v>
      </c>
      <c r="AG664" s="479">
        <v>3323</v>
      </c>
      <c r="AH664" s="479">
        <v>63413592</v>
      </c>
      <c r="AI664" s="479">
        <v>5601</v>
      </c>
      <c r="AJ664" s="479">
        <v>14654</v>
      </c>
      <c r="AK664" s="479">
        <v>10560807</v>
      </c>
      <c r="AL664" s="479">
        <v>5561</v>
      </c>
      <c r="AM664" s="479">
        <v>15050</v>
      </c>
      <c r="AN664" s="479"/>
      <c r="AO664" s="479"/>
      <c r="AP664" s="479"/>
      <c r="AQ664" s="479"/>
      <c r="AR664" s="479"/>
      <c r="AS664" s="479"/>
      <c r="AT664" s="479">
        <v>4573</v>
      </c>
      <c r="AU664" s="479">
        <v>74</v>
      </c>
      <c r="AV664" s="479">
        <v>3147</v>
      </c>
      <c r="AW664" s="479">
        <v>711</v>
      </c>
      <c r="AX664" s="479">
        <v>33</v>
      </c>
      <c r="AY664" s="479">
        <v>1319</v>
      </c>
      <c r="AZ664" s="479">
        <v>1205</v>
      </c>
      <c r="BA664" s="479"/>
      <c r="BB664" s="479"/>
      <c r="BC664" s="479"/>
      <c r="BD664" s="479"/>
      <c r="BE664" s="479"/>
      <c r="BF664" s="479"/>
      <c r="BG664" s="479"/>
      <c r="BH664" s="479"/>
      <c r="BI664" s="479">
        <v>41798</v>
      </c>
      <c r="BJ664" s="479">
        <v>2006</v>
      </c>
      <c r="BK664" s="479">
        <v>22650</v>
      </c>
      <c r="BL664" s="479">
        <v>66454</v>
      </c>
      <c r="BM664" s="479">
        <v>16282</v>
      </c>
      <c r="BN664" s="479">
        <v>11650</v>
      </c>
      <c r="BO664" s="479">
        <v>10487</v>
      </c>
      <c r="BP664" s="479">
        <v>7654</v>
      </c>
      <c r="BQ664" s="479">
        <v>65838</v>
      </c>
      <c r="BR664" s="479">
        <v>47597</v>
      </c>
      <c r="BS664" s="479">
        <v>21976</v>
      </c>
      <c r="BT664" s="479">
        <v>12344</v>
      </c>
      <c r="BU664" s="479">
        <v>3449</v>
      </c>
      <c r="BV664" s="479">
        <v>2035</v>
      </c>
      <c r="BW664" s="479" t="s">
        <v>152</v>
      </c>
      <c r="BX664" s="479" t="s">
        <v>152</v>
      </c>
      <c r="BY664" s="479" t="s">
        <v>152</v>
      </c>
      <c r="BZ664" s="479" t="s">
        <v>152</v>
      </c>
      <c r="CA664" s="479" t="s">
        <v>152</v>
      </c>
      <c r="CB664" s="479" t="s">
        <v>152</v>
      </c>
      <c r="CC664" s="479" t="s">
        <v>152</v>
      </c>
      <c r="CD664" s="479" t="s">
        <v>152</v>
      </c>
      <c r="CE664" s="479" t="s">
        <v>152</v>
      </c>
      <c r="CF664" s="479" t="s">
        <v>152</v>
      </c>
      <c r="CG664" s="479" t="s">
        <v>152</v>
      </c>
      <c r="CH664" s="479" t="s">
        <v>152</v>
      </c>
      <c r="CI664" s="479" t="s">
        <v>152</v>
      </c>
      <c r="CJ664" s="479" t="s">
        <v>152</v>
      </c>
      <c r="CK664" s="479" t="s">
        <v>152</v>
      </c>
      <c r="CL664" s="479" t="s">
        <v>152</v>
      </c>
      <c r="CM664" s="479" t="s">
        <v>152</v>
      </c>
      <c r="CN664" s="479" t="s">
        <v>152</v>
      </c>
      <c r="CO664" s="479" t="s">
        <v>152</v>
      </c>
      <c r="CP664" s="479" t="s">
        <v>152</v>
      </c>
      <c r="CQ664" s="479" t="s">
        <v>152</v>
      </c>
      <c r="CR664" s="479" t="s">
        <v>152</v>
      </c>
      <c r="CS664" s="479" t="s">
        <v>152</v>
      </c>
      <c r="CT664" s="479" t="s">
        <v>152</v>
      </c>
      <c r="CU664" s="479" t="s">
        <v>152</v>
      </c>
      <c r="CV664" s="479" t="s">
        <v>152</v>
      </c>
      <c r="CW664" s="479" t="s">
        <v>152</v>
      </c>
      <c r="CX664" s="479" t="s">
        <v>152</v>
      </c>
      <c r="CY664" s="479" t="s">
        <v>152</v>
      </c>
      <c r="CZ664" s="479" t="s">
        <v>152</v>
      </c>
      <c r="DA664" s="479" t="s">
        <v>152</v>
      </c>
      <c r="DB664" s="479" t="s">
        <v>152</v>
      </c>
      <c r="DC664" s="479" t="s">
        <v>152</v>
      </c>
      <c r="DD664" s="479" t="s">
        <v>152</v>
      </c>
      <c r="DE664" s="479" t="s">
        <v>152</v>
      </c>
      <c r="DF664" s="479" t="s">
        <v>152</v>
      </c>
      <c r="DG664" s="479" t="s">
        <v>152</v>
      </c>
      <c r="DH664" s="479" t="s">
        <v>152</v>
      </c>
      <c r="DI664" s="479" t="s">
        <v>152</v>
      </c>
      <c r="DJ664" s="479" t="s">
        <v>152</v>
      </c>
      <c r="DK664" s="479">
        <v>542</v>
      </c>
      <c r="DL664" s="479">
        <v>148490</v>
      </c>
      <c r="DM664" s="479">
        <v>274</v>
      </c>
      <c r="DN664" s="479">
        <v>481</v>
      </c>
      <c r="DO664" s="479">
        <v>6636</v>
      </c>
      <c r="DP664" s="479">
        <v>247827</v>
      </c>
      <c r="DQ664" s="479">
        <v>37</v>
      </c>
      <c r="DR664" s="479">
        <v>66</v>
      </c>
      <c r="DS664" s="479">
        <v>145</v>
      </c>
      <c r="DT664" s="479">
        <v>230992</v>
      </c>
      <c r="DU664" s="479">
        <v>1593</v>
      </c>
      <c r="DV664" s="479">
        <v>3198</v>
      </c>
      <c r="DW664" s="479">
        <v>129</v>
      </c>
      <c r="DX664" s="479"/>
      <c r="DY664" s="479"/>
      <c r="DZ664" s="479"/>
      <c r="EA664" s="479"/>
      <c r="EB664" s="479"/>
      <c r="EC664" s="479"/>
      <c r="ED664" s="479"/>
      <c r="EE664" s="479"/>
      <c r="EF664" s="479"/>
      <c r="EG664" s="479" t="s">
        <v>152</v>
      </c>
      <c r="EH664" s="479" t="s">
        <v>152</v>
      </c>
      <c r="EI664" s="479">
        <v>35</v>
      </c>
      <c r="EJ664" s="479">
        <v>800</v>
      </c>
      <c r="EK664" s="479">
        <v>410</v>
      </c>
      <c r="EL664" s="479">
        <v>31</v>
      </c>
      <c r="EM664" s="479">
        <v>1168</v>
      </c>
      <c r="EN664" s="479">
        <v>6852830</v>
      </c>
      <c r="EO664" s="479">
        <v>8566</v>
      </c>
      <c r="EP664" s="479">
        <v>20325</v>
      </c>
      <c r="EQ664" s="479">
        <v>3786708</v>
      </c>
      <c r="ER664" s="479">
        <v>9236</v>
      </c>
      <c r="ES664" s="479">
        <v>23026</v>
      </c>
      <c r="ET664" s="479">
        <v>363652</v>
      </c>
      <c r="EU664" s="479">
        <v>11731</v>
      </c>
      <c r="EV664" s="479">
        <v>26123</v>
      </c>
      <c r="EW664" s="479">
        <v>14259632</v>
      </c>
      <c r="EX664" s="479">
        <v>12209</v>
      </c>
      <c r="EY664" s="479">
        <v>30518</v>
      </c>
      <c r="EZ664" s="476"/>
      <c r="FA664" s="446">
        <f t="shared" si="2149"/>
        <v>4</v>
      </c>
      <c r="FB664" s="417">
        <f t="shared" si="2150"/>
        <v>2019</v>
      </c>
      <c r="FC664" s="448">
        <f t="shared" si="2151"/>
        <v>43556</v>
      </c>
      <c r="FD664" s="449">
        <f t="shared" si="2152"/>
        <v>30</v>
      </c>
      <c r="FE664" s="450"/>
      <c r="FF664" s="450"/>
      <c r="FG664" s="450"/>
      <c r="FH664" s="452">
        <f t="shared" si="2153"/>
        <v>2.334336917562724</v>
      </c>
      <c r="FI664" s="452">
        <f t="shared" si="2154"/>
        <v>1.6702508960573477</v>
      </c>
      <c r="FJ664" s="452">
        <f t="shared" si="2155"/>
        <v>2.3002851502522481</v>
      </c>
      <c r="FK664" s="452">
        <f t="shared" si="2156"/>
        <v>1.6788769466988374</v>
      </c>
      <c r="FL664" s="452">
        <f t="shared" si="2157"/>
        <v>1.564963156643689</v>
      </c>
      <c r="FM664" s="452">
        <f t="shared" si="2158"/>
        <v>1.1313762776325171</v>
      </c>
      <c r="FN664" s="452">
        <f t="shared" si="2159"/>
        <v>1.9409998233527646</v>
      </c>
      <c r="FO664" s="452">
        <f t="shared" si="2160"/>
        <v>1.0902667373255608</v>
      </c>
      <c r="FP664" s="452">
        <f t="shared" si="2161"/>
        <v>1.8162190626645602</v>
      </c>
      <c r="FQ664" s="452">
        <f t="shared" si="2162"/>
        <v>1.0716166403370195</v>
      </c>
      <c r="FR664" s="453"/>
      <c r="FS664" s="446">
        <f t="shared" si="2168"/>
        <v>67493</v>
      </c>
      <c r="FT664" s="446">
        <f t="shared" si="2168"/>
        <v>404958</v>
      </c>
      <c r="FU664" s="446">
        <f t="shared" si="2168"/>
        <v>1619832</v>
      </c>
      <c r="FV664" s="446">
        <f t="shared" si="2168"/>
        <v>5196961</v>
      </c>
      <c r="FW664" s="446">
        <f t="shared" si="2168"/>
        <v>5914800</v>
      </c>
      <c r="FX664" s="446">
        <f t="shared" si="2168"/>
        <v>6004203</v>
      </c>
      <c r="FY664" s="446">
        <f t="shared" si="2168"/>
        <v>139798610</v>
      </c>
      <c r="FZ664" s="446">
        <f t="shared" si="2168"/>
        <v>165912588</v>
      </c>
      <c r="GA664" s="446">
        <f t="shared" si="2168"/>
        <v>28579950</v>
      </c>
      <c r="GB664" s="446"/>
      <c r="GC664" s="446"/>
      <c r="GD664" s="446"/>
      <c r="GE664" s="446"/>
      <c r="GF664" s="446"/>
      <c r="GG664" s="446"/>
      <c r="GH664" s="446"/>
      <c r="GI664" s="446"/>
      <c r="GJ664" s="446"/>
      <c r="GK664" s="446"/>
      <c r="GL664" s="446"/>
      <c r="GM664" s="446"/>
      <c r="GN664" s="446">
        <f t="shared" si="2169"/>
        <v>463710</v>
      </c>
      <c r="GO664" s="446">
        <f t="shared" si="2170"/>
        <v>260702</v>
      </c>
      <c r="GP664" s="446">
        <f t="shared" si="2170"/>
        <v>437976</v>
      </c>
      <c r="GQ664" s="446">
        <f t="shared" si="2170"/>
        <v>0</v>
      </c>
      <c r="GR664" s="446">
        <f t="shared" si="2170"/>
        <v>16260000</v>
      </c>
      <c r="GS664" s="446">
        <f t="shared" si="2170"/>
        <v>9440660</v>
      </c>
      <c r="GT664" s="446">
        <f t="shared" si="2170"/>
        <v>809813</v>
      </c>
      <c r="GU664" s="446">
        <f t="shared" si="2170"/>
        <v>35645024</v>
      </c>
      <c r="GV664" s="416"/>
      <c r="GW664" s="402"/>
      <c r="GX664" s="402"/>
      <c r="GY664" s="402"/>
      <c r="GZ664" s="402"/>
      <c r="HA664" s="402"/>
    </row>
    <row r="665" spans="1:209" ht="9.75" customHeight="1" x14ac:dyDescent="0.2">
      <c r="A665" s="417" t="str">
        <f t="shared" si="2148"/>
        <v>2019-20APRILR1F</v>
      </c>
      <c r="B665" s="458" t="str">
        <f t="shared" si="2165"/>
        <v>2019-20</v>
      </c>
      <c r="C665" s="402" t="s">
        <v>664</v>
      </c>
      <c r="D665" s="402" t="s">
        <v>663</v>
      </c>
      <c r="E665" s="402" t="s">
        <v>662</v>
      </c>
      <c r="F665" s="478" t="s">
        <v>458</v>
      </c>
      <c r="G665" s="478" t="s">
        <v>688</v>
      </c>
      <c r="H665" s="479">
        <v>2614</v>
      </c>
      <c r="I665" s="479">
        <v>1448</v>
      </c>
      <c r="J665" s="479">
        <v>13026</v>
      </c>
      <c r="K665" s="506">
        <v>9</v>
      </c>
      <c r="L665" s="506">
        <v>1</v>
      </c>
      <c r="M665" s="506">
        <v>11</v>
      </c>
      <c r="N665" s="506">
        <v>44</v>
      </c>
      <c r="O665" s="506">
        <v>202</v>
      </c>
      <c r="P665" s="479" t="s">
        <v>152</v>
      </c>
      <c r="Q665" s="479" t="s">
        <v>152</v>
      </c>
      <c r="R665" s="479" t="s">
        <v>152</v>
      </c>
      <c r="S665" s="479">
        <v>1961</v>
      </c>
      <c r="T665" s="479">
        <v>105</v>
      </c>
      <c r="U665" s="479">
        <v>72</v>
      </c>
      <c r="V665" s="479">
        <v>802</v>
      </c>
      <c r="W665" s="479">
        <v>742</v>
      </c>
      <c r="X665" s="479">
        <v>79</v>
      </c>
      <c r="Y665" s="479">
        <v>68774</v>
      </c>
      <c r="Z665" s="479">
        <v>655</v>
      </c>
      <c r="AA665" s="479">
        <v>1148</v>
      </c>
      <c r="AB665" s="479">
        <v>62702</v>
      </c>
      <c r="AC665" s="479">
        <v>871</v>
      </c>
      <c r="AD665" s="479">
        <v>1731</v>
      </c>
      <c r="AE665" s="479">
        <v>962231</v>
      </c>
      <c r="AF665" s="479">
        <v>1200</v>
      </c>
      <c r="AG665" s="479">
        <v>2346</v>
      </c>
      <c r="AH665" s="479">
        <v>2598385</v>
      </c>
      <c r="AI665" s="479">
        <v>3502</v>
      </c>
      <c r="AJ665" s="479">
        <v>8091</v>
      </c>
      <c r="AK665" s="479">
        <v>572065</v>
      </c>
      <c r="AL665" s="479">
        <v>7241</v>
      </c>
      <c r="AM665" s="479">
        <v>15897</v>
      </c>
      <c r="AN665" s="479"/>
      <c r="AO665" s="479"/>
      <c r="AP665" s="479"/>
      <c r="AQ665" s="479"/>
      <c r="AR665" s="479"/>
      <c r="AS665" s="479"/>
      <c r="AT665" s="479">
        <v>118</v>
      </c>
      <c r="AU665" s="479">
        <v>1</v>
      </c>
      <c r="AV665" s="479">
        <v>2</v>
      </c>
      <c r="AW665" s="479">
        <v>6</v>
      </c>
      <c r="AX665" s="479">
        <v>2</v>
      </c>
      <c r="AY665" s="479">
        <v>113</v>
      </c>
      <c r="AZ665" s="479">
        <v>0</v>
      </c>
      <c r="BA665" s="479"/>
      <c r="BB665" s="479"/>
      <c r="BC665" s="479"/>
      <c r="BD665" s="479"/>
      <c r="BE665" s="479"/>
      <c r="BF665" s="479"/>
      <c r="BG665" s="479"/>
      <c r="BH665" s="479"/>
      <c r="BI665" s="479">
        <v>1202</v>
      </c>
      <c r="BJ665" s="479">
        <v>39</v>
      </c>
      <c r="BK665" s="479">
        <v>602</v>
      </c>
      <c r="BL665" s="479">
        <v>1843</v>
      </c>
      <c r="BM665" s="479">
        <v>162</v>
      </c>
      <c r="BN665" s="479">
        <v>134</v>
      </c>
      <c r="BO665" s="479">
        <v>115</v>
      </c>
      <c r="BP665" s="479">
        <v>95</v>
      </c>
      <c r="BQ665" s="479">
        <v>936</v>
      </c>
      <c r="BR665" s="479">
        <v>867</v>
      </c>
      <c r="BS665" s="479">
        <v>913</v>
      </c>
      <c r="BT665" s="479">
        <v>790</v>
      </c>
      <c r="BU665" s="479">
        <v>95</v>
      </c>
      <c r="BV665" s="479">
        <v>86</v>
      </c>
      <c r="BW665" s="479" t="s">
        <v>152</v>
      </c>
      <c r="BX665" s="479" t="s">
        <v>152</v>
      </c>
      <c r="BY665" s="479" t="s">
        <v>152</v>
      </c>
      <c r="BZ665" s="479" t="s">
        <v>152</v>
      </c>
      <c r="CA665" s="479" t="s">
        <v>152</v>
      </c>
      <c r="CB665" s="479" t="s">
        <v>152</v>
      </c>
      <c r="CC665" s="479" t="s">
        <v>152</v>
      </c>
      <c r="CD665" s="479" t="s">
        <v>152</v>
      </c>
      <c r="CE665" s="479" t="s">
        <v>152</v>
      </c>
      <c r="CF665" s="479" t="s">
        <v>152</v>
      </c>
      <c r="CG665" s="479" t="s">
        <v>152</v>
      </c>
      <c r="CH665" s="479" t="s">
        <v>152</v>
      </c>
      <c r="CI665" s="479" t="s">
        <v>152</v>
      </c>
      <c r="CJ665" s="479" t="s">
        <v>152</v>
      </c>
      <c r="CK665" s="479" t="s">
        <v>152</v>
      </c>
      <c r="CL665" s="479" t="s">
        <v>152</v>
      </c>
      <c r="CM665" s="479" t="s">
        <v>152</v>
      </c>
      <c r="CN665" s="479" t="s">
        <v>152</v>
      </c>
      <c r="CO665" s="479" t="s">
        <v>152</v>
      </c>
      <c r="CP665" s="479" t="s">
        <v>152</v>
      </c>
      <c r="CQ665" s="479" t="s">
        <v>152</v>
      </c>
      <c r="CR665" s="479" t="s">
        <v>152</v>
      </c>
      <c r="CS665" s="479" t="s">
        <v>152</v>
      </c>
      <c r="CT665" s="479" t="s">
        <v>152</v>
      </c>
      <c r="CU665" s="479" t="s">
        <v>152</v>
      </c>
      <c r="CV665" s="479" t="s">
        <v>152</v>
      </c>
      <c r="CW665" s="479" t="s">
        <v>152</v>
      </c>
      <c r="CX665" s="479" t="s">
        <v>152</v>
      </c>
      <c r="CY665" s="479" t="s">
        <v>152</v>
      </c>
      <c r="CZ665" s="479" t="s">
        <v>152</v>
      </c>
      <c r="DA665" s="479" t="s">
        <v>152</v>
      </c>
      <c r="DB665" s="479" t="s">
        <v>152</v>
      </c>
      <c r="DC665" s="479" t="s">
        <v>152</v>
      </c>
      <c r="DD665" s="479" t="s">
        <v>152</v>
      </c>
      <c r="DE665" s="479" t="s">
        <v>152</v>
      </c>
      <c r="DF665" s="479" t="s">
        <v>152</v>
      </c>
      <c r="DG665" s="479" t="s">
        <v>152</v>
      </c>
      <c r="DH665" s="479" t="s">
        <v>152</v>
      </c>
      <c r="DI665" s="479" t="s">
        <v>152</v>
      </c>
      <c r="DJ665" s="479" t="s">
        <v>152</v>
      </c>
      <c r="DK665" s="479">
        <v>9</v>
      </c>
      <c r="DL665" s="479">
        <v>3274</v>
      </c>
      <c r="DM665" s="479">
        <v>364</v>
      </c>
      <c r="DN665" s="479">
        <v>640</v>
      </c>
      <c r="DO665" s="479">
        <v>89</v>
      </c>
      <c r="DP665" s="479">
        <v>4130</v>
      </c>
      <c r="DQ665" s="479">
        <v>46</v>
      </c>
      <c r="DR665" s="479">
        <v>77</v>
      </c>
      <c r="DS665" s="479">
        <v>0</v>
      </c>
      <c r="DT665" s="479">
        <v>0</v>
      </c>
      <c r="DU665" s="510" t="s">
        <v>152</v>
      </c>
      <c r="DV665" s="510" t="s">
        <v>152</v>
      </c>
      <c r="DW665" s="479">
        <v>0</v>
      </c>
      <c r="DX665" s="479"/>
      <c r="DY665" s="479"/>
      <c r="DZ665" s="479"/>
      <c r="EA665" s="479"/>
      <c r="EB665" s="479"/>
      <c r="EC665" s="479"/>
      <c r="ED665" s="479"/>
      <c r="EE665" s="479"/>
      <c r="EF665" s="479"/>
      <c r="EG665" s="479" t="s">
        <v>152</v>
      </c>
      <c r="EH665" s="479" t="s">
        <v>152</v>
      </c>
      <c r="EI665" s="479">
        <v>3</v>
      </c>
      <c r="EJ665" s="479">
        <v>58</v>
      </c>
      <c r="EK665" s="479">
        <v>43</v>
      </c>
      <c r="EL665" s="479">
        <v>0</v>
      </c>
      <c r="EM665" s="479">
        <v>11</v>
      </c>
      <c r="EN665" s="479">
        <v>198326</v>
      </c>
      <c r="EO665" s="479">
        <v>3419</v>
      </c>
      <c r="EP665" s="479">
        <v>5926</v>
      </c>
      <c r="EQ665" s="479">
        <v>317461</v>
      </c>
      <c r="ER665" s="479">
        <v>7383</v>
      </c>
      <c r="ES665" s="479">
        <v>12559</v>
      </c>
      <c r="ET665" s="479">
        <v>0</v>
      </c>
      <c r="EU665" s="479">
        <v>0</v>
      </c>
      <c r="EV665" s="479">
        <v>0</v>
      </c>
      <c r="EW665" s="479">
        <v>59516</v>
      </c>
      <c r="EX665" s="479">
        <v>5411</v>
      </c>
      <c r="EY665" s="479">
        <v>15560</v>
      </c>
      <c r="EZ665" s="476"/>
      <c r="FA665" s="446">
        <f t="shared" si="2149"/>
        <v>4</v>
      </c>
      <c r="FB665" s="417">
        <f t="shared" si="2150"/>
        <v>2019</v>
      </c>
      <c r="FC665" s="448">
        <f t="shared" si="2151"/>
        <v>43556</v>
      </c>
      <c r="FD665" s="449">
        <f t="shared" si="2152"/>
        <v>30</v>
      </c>
      <c r="FE665" s="450"/>
      <c r="FF665" s="450"/>
      <c r="FG665" s="450"/>
      <c r="FH665" s="452">
        <f t="shared" si="2153"/>
        <v>1.5428571428571429</v>
      </c>
      <c r="FI665" s="452">
        <f t="shared" si="2154"/>
        <v>1.2761904761904761</v>
      </c>
      <c r="FJ665" s="452">
        <f t="shared" si="2155"/>
        <v>1.5972222222222223</v>
      </c>
      <c r="FK665" s="452">
        <f t="shared" si="2156"/>
        <v>1.3194444444444444</v>
      </c>
      <c r="FL665" s="452">
        <f t="shared" si="2157"/>
        <v>1.1670822942643391</v>
      </c>
      <c r="FM665" s="452">
        <f t="shared" si="2158"/>
        <v>1.0810473815461346</v>
      </c>
      <c r="FN665" s="452">
        <f t="shared" si="2159"/>
        <v>1.2304582210242587</v>
      </c>
      <c r="FO665" s="452">
        <f t="shared" si="2160"/>
        <v>1.0646900269541779</v>
      </c>
      <c r="FP665" s="452">
        <f t="shared" si="2161"/>
        <v>1.2025316455696202</v>
      </c>
      <c r="FQ665" s="452">
        <f t="shared" si="2162"/>
        <v>1.0886075949367089</v>
      </c>
      <c r="FR665" s="453"/>
      <c r="FS665" s="446">
        <f t="shared" si="2168"/>
        <v>1448</v>
      </c>
      <c r="FT665" s="446">
        <f t="shared" si="2168"/>
        <v>15928</v>
      </c>
      <c r="FU665" s="446">
        <f t="shared" si="2168"/>
        <v>63712</v>
      </c>
      <c r="FV665" s="446">
        <f t="shared" si="2168"/>
        <v>292496</v>
      </c>
      <c r="FW665" s="446">
        <f t="shared" si="2168"/>
        <v>120540</v>
      </c>
      <c r="FX665" s="446">
        <f t="shared" si="2168"/>
        <v>124632</v>
      </c>
      <c r="FY665" s="446">
        <f t="shared" si="2168"/>
        <v>1881492</v>
      </c>
      <c r="FZ665" s="446">
        <f t="shared" si="2168"/>
        <v>6003522</v>
      </c>
      <c r="GA665" s="446">
        <f t="shared" si="2168"/>
        <v>1255863</v>
      </c>
      <c r="GB665" s="446"/>
      <c r="GC665" s="446"/>
      <c r="GD665" s="446"/>
      <c r="GE665" s="446"/>
      <c r="GF665" s="446"/>
      <c r="GG665" s="446"/>
      <c r="GH665" s="446"/>
      <c r="GI665" s="446"/>
      <c r="GJ665" s="446"/>
      <c r="GK665" s="446"/>
      <c r="GL665" s="446"/>
      <c r="GM665" s="446"/>
      <c r="GN665" s="446" t="str">
        <f t="shared" si="2169"/>
        <v>-</v>
      </c>
      <c r="GO665" s="446">
        <f t="shared" si="2170"/>
        <v>5760</v>
      </c>
      <c r="GP665" s="446">
        <f t="shared" si="2170"/>
        <v>6853</v>
      </c>
      <c r="GQ665" s="446">
        <f t="shared" si="2170"/>
        <v>0</v>
      </c>
      <c r="GR665" s="446">
        <f t="shared" si="2170"/>
        <v>343708</v>
      </c>
      <c r="GS665" s="446">
        <f t="shared" si="2170"/>
        <v>540037</v>
      </c>
      <c r="GT665" s="446">
        <f t="shared" si="2170"/>
        <v>0</v>
      </c>
      <c r="GU665" s="446">
        <f t="shared" si="2170"/>
        <v>171160</v>
      </c>
      <c r="GV665" s="416"/>
      <c r="GW665" s="402"/>
      <c r="GX665" s="402"/>
      <c r="GY665" s="402"/>
      <c r="GZ665" s="402"/>
      <c r="HA665" s="402"/>
    </row>
    <row r="666" spans="1:209" ht="9.75" customHeight="1" x14ac:dyDescent="0.2">
      <c r="A666" s="493" t="str">
        <f t="shared" si="2148"/>
        <v>2019-20APRILRRU</v>
      </c>
      <c r="B666" s="494" t="str">
        <f t="shared" si="2165"/>
        <v>2019-20</v>
      </c>
      <c r="C666" s="480" t="s">
        <v>664</v>
      </c>
      <c r="D666" s="480" t="s">
        <v>659</v>
      </c>
      <c r="E666" s="480" t="s">
        <v>467</v>
      </c>
      <c r="F666" s="495" t="s">
        <v>454</v>
      </c>
      <c r="G666" s="495" t="s">
        <v>689</v>
      </c>
      <c r="H666" s="496">
        <v>156626</v>
      </c>
      <c r="I666" s="496">
        <v>124527</v>
      </c>
      <c r="J666" s="496">
        <v>564984</v>
      </c>
      <c r="K666" s="507">
        <v>5</v>
      </c>
      <c r="L666" s="507">
        <v>0</v>
      </c>
      <c r="M666" s="507">
        <v>1</v>
      </c>
      <c r="N666" s="507">
        <v>29</v>
      </c>
      <c r="O666" s="507">
        <v>102</v>
      </c>
      <c r="P666" s="496" t="s">
        <v>152</v>
      </c>
      <c r="Q666" s="496" t="s">
        <v>152</v>
      </c>
      <c r="R666" s="496" t="s">
        <v>152</v>
      </c>
      <c r="S666" s="496">
        <v>104127</v>
      </c>
      <c r="T666" s="496">
        <v>11459</v>
      </c>
      <c r="U666" s="496">
        <v>8549</v>
      </c>
      <c r="V666" s="496">
        <v>57116</v>
      </c>
      <c r="W666" s="496">
        <v>21971</v>
      </c>
      <c r="X666" s="496">
        <v>1699</v>
      </c>
      <c r="Y666" s="496">
        <v>4153384</v>
      </c>
      <c r="Z666" s="496">
        <v>362</v>
      </c>
      <c r="AA666" s="496">
        <v>610</v>
      </c>
      <c r="AB666" s="496">
        <v>5247760</v>
      </c>
      <c r="AC666" s="496">
        <v>614</v>
      </c>
      <c r="AD666" s="496">
        <v>1045</v>
      </c>
      <c r="AE666" s="496">
        <v>56381771</v>
      </c>
      <c r="AF666" s="496">
        <v>987</v>
      </c>
      <c r="AG666" s="496">
        <v>1977</v>
      </c>
      <c r="AH666" s="496">
        <v>60203011</v>
      </c>
      <c r="AI666" s="496">
        <v>2740</v>
      </c>
      <c r="AJ666" s="496">
        <v>6503</v>
      </c>
      <c r="AK666" s="496">
        <v>8504967</v>
      </c>
      <c r="AL666" s="496">
        <v>5006</v>
      </c>
      <c r="AM666" s="496">
        <v>11708</v>
      </c>
      <c r="AN666" s="496"/>
      <c r="AO666" s="496"/>
      <c r="AP666" s="496"/>
      <c r="AQ666" s="496"/>
      <c r="AR666" s="496"/>
      <c r="AS666" s="496"/>
      <c r="AT666" s="496">
        <v>7439</v>
      </c>
      <c r="AU666" s="496">
        <v>193</v>
      </c>
      <c r="AV666" s="496">
        <v>1120</v>
      </c>
      <c r="AW666" s="496">
        <v>2772</v>
      </c>
      <c r="AX666" s="496">
        <v>219</v>
      </c>
      <c r="AY666" s="496">
        <v>5907</v>
      </c>
      <c r="AZ666" s="496">
        <v>0</v>
      </c>
      <c r="BA666" s="496"/>
      <c r="BB666" s="496"/>
      <c r="BC666" s="496"/>
      <c r="BD666" s="496"/>
      <c r="BE666" s="496"/>
      <c r="BF666" s="496"/>
      <c r="BG666" s="496"/>
      <c r="BH666" s="496"/>
      <c r="BI666" s="496">
        <v>63527</v>
      </c>
      <c r="BJ666" s="496">
        <v>6674</v>
      </c>
      <c r="BK666" s="496">
        <v>26487</v>
      </c>
      <c r="BL666" s="496">
        <v>96688</v>
      </c>
      <c r="BM666" s="496">
        <v>29841</v>
      </c>
      <c r="BN666" s="496">
        <v>23086</v>
      </c>
      <c r="BO666" s="496">
        <v>22038</v>
      </c>
      <c r="BP666" s="496">
        <v>17352</v>
      </c>
      <c r="BQ666" s="496">
        <v>83186</v>
      </c>
      <c r="BR666" s="496">
        <v>63823</v>
      </c>
      <c r="BS666" s="496">
        <v>33799</v>
      </c>
      <c r="BT666" s="496">
        <v>24464</v>
      </c>
      <c r="BU666" s="496">
        <v>2247</v>
      </c>
      <c r="BV666" s="496">
        <v>1789</v>
      </c>
      <c r="BW666" s="496" t="s">
        <v>152</v>
      </c>
      <c r="BX666" s="496" t="s">
        <v>152</v>
      </c>
      <c r="BY666" s="496" t="s">
        <v>152</v>
      </c>
      <c r="BZ666" s="496" t="s">
        <v>152</v>
      </c>
      <c r="CA666" s="496" t="s">
        <v>152</v>
      </c>
      <c r="CB666" s="496" t="s">
        <v>152</v>
      </c>
      <c r="CC666" s="496" t="s">
        <v>152</v>
      </c>
      <c r="CD666" s="496" t="s">
        <v>152</v>
      </c>
      <c r="CE666" s="496" t="s">
        <v>152</v>
      </c>
      <c r="CF666" s="496" t="s">
        <v>152</v>
      </c>
      <c r="CG666" s="496" t="s">
        <v>152</v>
      </c>
      <c r="CH666" s="496" t="s">
        <v>152</v>
      </c>
      <c r="CI666" s="496" t="s">
        <v>152</v>
      </c>
      <c r="CJ666" s="496" t="s">
        <v>152</v>
      </c>
      <c r="CK666" s="496" t="s">
        <v>152</v>
      </c>
      <c r="CL666" s="496" t="s">
        <v>152</v>
      </c>
      <c r="CM666" s="496" t="s">
        <v>152</v>
      </c>
      <c r="CN666" s="496" t="s">
        <v>152</v>
      </c>
      <c r="CO666" s="496" t="s">
        <v>152</v>
      </c>
      <c r="CP666" s="496" t="s">
        <v>152</v>
      </c>
      <c r="CQ666" s="496" t="s">
        <v>152</v>
      </c>
      <c r="CR666" s="496" t="s">
        <v>152</v>
      </c>
      <c r="CS666" s="496" t="s">
        <v>152</v>
      </c>
      <c r="CT666" s="496" t="s">
        <v>152</v>
      </c>
      <c r="CU666" s="496" t="s">
        <v>152</v>
      </c>
      <c r="CV666" s="496" t="s">
        <v>152</v>
      </c>
      <c r="CW666" s="496" t="s">
        <v>152</v>
      </c>
      <c r="CX666" s="496" t="s">
        <v>152</v>
      </c>
      <c r="CY666" s="496" t="s">
        <v>152</v>
      </c>
      <c r="CZ666" s="496" t="s">
        <v>152</v>
      </c>
      <c r="DA666" s="496" t="s">
        <v>152</v>
      </c>
      <c r="DB666" s="496" t="s">
        <v>152</v>
      </c>
      <c r="DC666" s="496" t="s">
        <v>152</v>
      </c>
      <c r="DD666" s="496" t="s">
        <v>152</v>
      </c>
      <c r="DE666" s="496" t="s">
        <v>152</v>
      </c>
      <c r="DF666" s="496" t="s">
        <v>152</v>
      </c>
      <c r="DG666" s="496" t="s">
        <v>152</v>
      </c>
      <c r="DH666" s="496" t="s">
        <v>152</v>
      </c>
      <c r="DI666" s="496" t="s">
        <v>152</v>
      </c>
      <c r="DJ666" s="496" t="s">
        <v>152</v>
      </c>
      <c r="DK666" s="496">
        <v>599</v>
      </c>
      <c r="DL666" s="496">
        <v>172377</v>
      </c>
      <c r="DM666" s="496">
        <v>288</v>
      </c>
      <c r="DN666" s="496">
        <v>480</v>
      </c>
      <c r="DO666" s="496">
        <v>6898</v>
      </c>
      <c r="DP666" s="496">
        <v>402792</v>
      </c>
      <c r="DQ666" s="496">
        <v>58</v>
      </c>
      <c r="DR666" s="496">
        <v>118</v>
      </c>
      <c r="DS666" s="496">
        <v>138</v>
      </c>
      <c r="DT666" s="496">
        <v>270818</v>
      </c>
      <c r="DU666" s="496">
        <v>1962</v>
      </c>
      <c r="DV666" s="496">
        <v>4787</v>
      </c>
      <c r="DW666" s="496">
        <v>132</v>
      </c>
      <c r="DX666" s="496"/>
      <c r="DY666" s="496"/>
      <c r="DZ666" s="496"/>
      <c r="EA666" s="496"/>
      <c r="EB666" s="496"/>
      <c r="EC666" s="496"/>
      <c r="ED666" s="496"/>
      <c r="EE666" s="496"/>
      <c r="EF666" s="496"/>
      <c r="EG666" s="496" t="s">
        <v>152</v>
      </c>
      <c r="EH666" s="496" t="s">
        <v>152</v>
      </c>
      <c r="EI666" s="496">
        <v>17</v>
      </c>
      <c r="EJ666" s="496">
        <v>516</v>
      </c>
      <c r="EK666" s="496">
        <v>1331</v>
      </c>
      <c r="EL666" s="496">
        <v>45</v>
      </c>
      <c r="EM666" s="496">
        <v>1227</v>
      </c>
      <c r="EN666" s="496">
        <v>2612267</v>
      </c>
      <c r="EO666" s="496">
        <v>5063</v>
      </c>
      <c r="EP666" s="496">
        <v>10150</v>
      </c>
      <c r="EQ666" s="496">
        <v>8153479</v>
      </c>
      <c r="ER666" s="496">
        <v>6126</v>
      </c>
      <c r="ES666" s="496">
        <v>11492</v>
      </c>
      <c r="ET666" s="496">
        <v>326009</v>
      </c>
      <c r="EU666" s="496">
        <v>7245</v>
      </c>
      <c r="EV666" s="496">
        <v>12519</v>
      </c>
      <c r="EW666" s="496">
        <v>10094483</v>
      </c>
      <c r="EX666" s="496">
        <v>8227</v>
      </c>
      <c r="EY666" s="496">
        <v>15120</v>
      </c>
      <c r="EZ666" s="497"/>
      <c r="FA666" s="482">
        <f t="shared" si="2149"/>
        <v>4</v>
      </c>
      <c r="FB666" s="493">
        <f t="shared" si="2150"/>
        <v>2019</v>
      </c>
      <c r="FC666" s="498">
        <f t="shared" si="2151"/>
        <v>43556</v>
      </c>
      <c r="FD666" s="499">
        <f t="shared" si="2152"/>
        <v>30</v>
      </c>
      <c r="FE666" s="500"/>
      <c r="FF666" s="500"/>
      <c r="FG666" s="500"/>
      <c r="FH666" s="481">
        <f t="shared" si="2153"/>
        <v>2.6041539401343923</v>
      </c>
      <c r="FI666" s="481">
        <f t="shared" si="2154"/>
        <v>2.0146609651802079</v>
      </c>
      <c r="FJ666" s="481">
        <f t="shared" si="2155"/>
        <v>2.5778453620306467</v>
      </c>
      <c r="FK666" s="481">
        <f t="shared" si="2156"/>
        <v>2.0297110773189848</v>
      </c>
      <c r="FL666" s="481">
        <f t="shared" si="2157"/>
        <v>1.4564395265774914</v>
      </c>
      <c r="FM666" s="481">
        <f t="shared" si="2158"/>
        <v>1.1174276910147769</v>
      </c>
      <c r="FN666" s="481">
        <f t="shared" si="2159"/>
        <v>1.5383460015474943</v>
      </c>
      <c r="FO666" s="481">
        <f t="shared" si="2160"/>
        <v>1.1134677529470667</v>
      </c>
      <c r="FP666" s="481">
        <f t="shared" si="2161"/>
        <v>1.3225426721600941</v>
      </c>
      <c r="FQ666" s="481">
        <f t="shared" si="2162"/>
        <v>1.0529723366686286</v>
      </c>
      <c r="FR666" s="501"/>
      <c r="FS666" s="482">
        <f t="shared" si="2168"/>
        <v>0</v>
      </c>
      <c r="FT666" s="482">
        <f t="shared" si="2168"/>
        <v>124527</v>
      </c>
      <c r="FU666" s="482">
        <f t="shared" si="2168"/>
        <v>3611283</v>
      </c>
      <c r="FV666" s="482">
        <f t="shared" si="2168"/>
        <v>12701754</v>
      </c>
      <c r="FW666" s="482">
        <f t="shared" si="2168"/>
        <v>6989990</v>
      </c>
      <c r="FX666" s="482">
        <f t="shared" si="2168"/>
        <v>8933705</v>
      </c>
      <c r="FY666" s="482">
        <f t="shared" si="2168"/>
        <v>112918332</v>
      </c>
      <c r="FZ666" s="482">
        <f t="shared" si="2168"/>
        <v>142877413</v>
      </c>
      <c r="GA666" s="482">
        <f t="shared" si="2168"/>
        <v>19891892</v>
      </c>
      <c r="GB666" s="482"/>
      <c r="GC666" s="482"/>
      <c r="GD666" s="482"/>
      <c r="GE666" s="482"/>
      <c r="GF666" s="482"/>
      <c r="GG666" s="482"/>
      <c r="GH666" s="482"/>
      <c r="GI666" s="482"/>
      <c r="GJ666" s="482"/>
      <c r="GK666" s="482"/>
      <c r="GL666" s="482"/>
      <c r="GM666" s="482"/>
      <c r="GN666" s="482">
        <f t="shared" si="2169"/>
        <v>660606</v>
      </c>
      <c r="GO666" s="482">
        <f t="shared" si="2170"/>
        <v>287520</v>
      </c>
      <c r="GP666" s="482">
        <f t="shared" si="2170"/>
        <v>813964</v>
      </c>
      <c r="GQ666" s="482">
        <f t="shared" si="2170"/>
        <v>0</v>
      </c>
      <c r="GR666" s="482">
        <f t="shared" si="2170"/>
        <v>5237400</v>
      </c>
      <c r="GS666" s="482">
        <f t="shared" si="2170"/>
        <v>15295852</v>
      </c>
      <c r="GT666" s="482">
        <f t="shared" si="2170"/>
        <v>563355</v>
      </c>
      <c r="GU666" s="482">
        <f t="shared" si="2170"/>
        <v>18552240</v>
      </c>
      <c r="GV666" s="502"/>
      <c r="GW666" s="402"/>
      <c r="GX666" s="402"/>
      <c r="GY666" s="402"/>
      <c r="GZ666" s="402"/>
      <c r="HA666" s="402"/>
    </row>
    <row r="667" spans="1:209" ht="9.75" customHeight="1" x14ac:dyDescent="0.2">
      <c r="A667" s="417" t="str">
        <f t="shared" si="2148"/>
        <v>2019-20APRILRX6</v>
      </c>
      <c r="B667" s="458" t="str">
        <f t="shared" si="2165"/>
        <v>2019-20</v>
      </c>
      <c r="C667" s="402" t="s">
        <v>664</v>
      </c>
      <c r="D667" s="402" t="s">
        <v>646</v>
      </c>
      <c r="E667" s="402" t="s">
        <v>645</v>
      </c>
      <c r="F667" s="478" t="s">
        <v>448</v>
      </c>
      <c r="G667" s="478" t="s">
        <v>690</v>
      </c>
      <c r="H667" s="479">
        <v>45101</v>
      </c>
      <c r="I667" s="479">
        <v>31206</v>
      </c>
      <c r="J667" s="479">
        <v>136229</v>
      </c>
      <c r="K667" s="506">
        <v>4</v>
      </c>
      <c r="L667" s="506">
        <v>1</v>
      </c>
      <c r="M667" s="506">
        <v>9</v>
      </c>
      <c r="N667" s="506">
        <v>19</v>
      </c>
      <c r="O667" s="506">
        <v>40</v>
      </c>
      <c r="P667" s="479" t="s">
        <v>152</v>
      </c>
      <c r="Q667" s="479" t="s">
        <v>152</v>
      </c>
      <c r="R667" s="479" t="s">
        <v>152</v>
      </c>
      <c r="S667" s="479">
        <v>32350</v>
      </c>
      <c r="T667" s="479">
        <v>2326</v>
      </c>
      <c r="U667" s="479">
        <v>1524</v>
      </c>
      <c r="V667" s="479">
        <v>18714</v>
      </c>
      <c r="W667" s="479">
        <v>7275</v>
      </c>
      <c r="X667" s="479">
        <v>361</v>
      </c>
      <c r="Y667" s="479">
        <v>872374</v>
      </c>
      <c r="Z667" s="479">
        <v>375</v>
      </c>
      <c r="AA667" s="479">
        <v>636</v>
      </c>
      <c r="AB667" s="479">
        <v>701194</v>
      </c>
      <c r="AC667" s="479">
        <v>460</v>
      </c>
      <c r="AD667" s="479">
        <v>844</v>
      </c>
      <c r="AE667" s="479">
        <v>29167206</v>
      </c>
      <c r="AF667" s="479">
        <v>1559</v>
      </c>
      <c r="AG667" s="479">
        <v>3278</v>
      </c>
      <c r="AH667" s="479">
        <v>37921046</v>
      </c>
      <c r="AI667" s="479">
        <v>5213</v>
      </c>
      <c r="AJ667" s="479">
        <v>14005</v>
      </c>
      <c r="AK667" s="479">
        <v>1453927</v>
      </c>
      <c r="AL667" s="479">
        <v>4027</v>
      </c>
      <c r="AM667" s="479">
        <v>10901</v>
      </c>
      <c r="AN667" s="479"/>
      <c r="AO667" s="479"/>
      <c r="AP667" s="479"/>
      <c r="AQ667" s="479"/>
      <c r="AR667" s="479"/>
      <c r="AS667" s="479"/>
      <c r="AT667" s="479">
        <v>1508</v>
      </c>
      <c r="AU667" s="479">
        <v>50</v>
      </c>
      <c r="AV667" s="479">
        <v>239</v>
      </c>
      <c r="AW667" s="479">
        <v>2987</v>
      </c>
      <c r="AX667" s="479">
        <v>83</v>
      </c>
      <c r="AY667" s="479">
        <v>1136</v>
      </c>
      <c r="AZ667" s="479">
        <v>0</v>
      </c>
      <c r="BA667" s="479"/>
      <c r="BB667" s="479"/>
      <c r="BC667" s="479"/>
      <c r="BD667" s="479"/>
      <c r="BE667" s="479"/>
      <c r="BF667" s="479"/>
      <c r="BG667" s="479"/>
      <c r="BH667" s="479"/>
      <c r="BI667" s="479">
        <v>19043</v>
      </c>
      <c r="BJ667" s="479">
        <v>3467</v>
      </c>
      <c r="BK667" s="479">
        <v>8332</v>
      </c>
      <c r="BL667" s="479">
        <v>30842</v>
      </c>
      <c r="BM667" s="479">
        <v>4336</v>
      </c>
      <c r="BN667" s="479">
        <v>3605</v>
      </c>
      <c r="BO667" s="479">
        <v>2861</v>
      </c>
      <c r="BP667" s="479">
        <v>2391</v>
      </c>
      <c r="BQ667" s="479">
        <v>24496</v>
      </c>
      <c r="BR667" s="479">
        <v>20827</v>
      </c>
      <c r="BS667" s="479">
        <v>10653</v>
      </c>
      <c r="BT667" s="479">
        <v>7187</v>
      </c>
      <c r="BU667" s="479">
        <v>558</v>
      </c>
      <c r="BV667" s="479">
        <v>356</v>
      </c>
      <c r="BW667" s="479" t="s">
        <v>152</v>
      </c>
      <c r="BX667" s="479" t="s">
        <v>152</v>
      </c>
      <c r="BY667" s="479" t="s">
        <v>152</v>
      </c>
      <c r="BZ667" s="479" t="s">
        <v>152</v>
      </c>
      <c r="CA667" s="479" t="s">
        <v>152</v>
      </c>
      <c r="CB667" s="479" t="s">
        <v>152</v>
      </c>
      <c r="CC667" s="479" t="s">
        <v>152</v>
      </c>
      <c r="CD667" s="479" t="s">
        <v>152</v>
      </c>
      <c r="CE667" s="479" t="s">
        <v>152</v>
      </c>
      <c r="CF667" s="479" t="s">
        <v>152</v>
      </c>
      <c r="CG667" s="479" t="s">
        <v>152</v>
      </c>
      <c r="CH667" s="479" t="s">
        <v>152</v>
      </c>
      <c r="CI667" s="479" t="s">
        <v>152</v>
      </c>
      <c r="CJ667" s="479" t="s">
        <v>152</v>
      </c>
      <c r="CK667" s="479" t="s">
        <v>152</v>
      </c>
      <c r="CL667" s="479" t="s">
        <v>152</v>
      </c>
      <c r="CM667" s="479" t="s">
        <v>152</v>
      </c>
      <c r="CN667" s="479" t="s">
        <v>152</v>
      </c>
      <c r="CO667" s="479" t="s">
        <v>152</v>
      </c>
      <c r="CP667" s="479" t="s">
        <v>152</v>
      </c>
      <c r="CQ667" s="479" t="s">
        <v>152</v>
      </c>
      <c r="CR667" s="479" t="s">
        <v>152</v>
      </c>
      <c r="CS667" s="479" t="s">
        <v>152</v>
      </c>
      <c r="CT667" s="479" t="s">
        <v>152</v>
      </c>
      <c r="CU667" s="479" t="s">
        <v>152</v>
      </c>
      <c r="CV667" s="479" t="s">
        <v>152</v>
      </c>
      <c r="CW667" s="479" t="s">
        <v>152</v>
      </c>
      <c r="CX667" s="479" t="s">
        <v>152</v>
      </c>
      <c r="CY667" s="479" t="s">
        <v>152</v>
      </c>
      <c r="CZ667" s="479" t="s">
        <v>152</v>
      </c>
      <c r="DA667" s="479" t="s">
        <v>152</v>
      </c>
      <c r="DB667" s="479" t="s">
        <v>152</v>
      </c>
      <c r="DC667" s="479" t="s">
        <v>152</v>
      </c>
      <c r="DD667" s="479" t="s">
        <v>152</v>
      </c>
      <c r="DE667" s="479" t="s">
        <v>152</v>
      </c>
      <c r="DF667" s="479" t="s">
        <v>152</v>
      </c>
      <c r="DG667" s="479" t="s">
        <v>152</v>
      </c>
      <c r="DH667" s="479" t="s">
        <v>152</v>
      </c>
      <c r="DI667" s="479" t="s">
        <v>152</v>
      </c>
      <c r="DJ667" s="479" t="s">
        <v>152</v>
      </c>
      <c r="DK667" s="479">
        <v>64</v>
      </c>
      <c r="DL667" s="479">
        <v>25898</v>
      </c>
      <c r="DM667" s="479">
        <v>405</v>
      </c>
      <c r="DN667" s="479">
        <v>663</v>
      </c>
      <c r="DO667" s="479">
        <v>1461</v>
      </c>
      <c r="DP667" s="479">
        <v>42485</v>
      </c>
      <c r="DQ667" s="479">
        <v>29</v>
      </c>
      <c r="DR667" s="479">
        <v>56</v>
      </c>
      <c r="DS667" s="479">
        <v>0</v>
      </c>
      <c r="DT667" s="479">
        <v>0</v>
      </c>
      <c r="DU667" s="510" t="s">
        <v>152</v>
      </c>
      <c r="DV667" s="510" t="s">
        <v>152</v>
      </c>
      <c r="DW667" s="479">
        <v>0</v>
      </c>
      <c r="DX667" s="479"/>
      <c r="DY667" s="479"/>
      <c r="DZ667" s="479"/>
      <c r="EA667" s="479"/>
      <c r="EB667" s="479"/>
      <c r="EC667" s="479"/>
      <c r="ED667" s="479"/>
      <c r="EE667" s="479"/>
      <c r="EF667" s="479"/>
      <c r="EG667" s="479" t="s">
        <v>152</v>
      </c>
      <c r="EH667" s="479" t="s">
        <v>152</v>
      </c>
      <c r="EI667" s="479">
        <v>0</v>
      </c>
      <c r="EJ667" s="479">
        <v>0</v>
      </c>
      <c r="EK667" s="479">
        <v>983</v>
      </c>
      <c r="EL667" s="479">
        <v>0</v>
      </c>
      <c r="EM667" s="479">
        <v>1146</v>
      </c>
      <c r="EN667" s="479">
        <v>0</v>
      </c>
      <c r="EO667" s="479">
        <v>0</v>
      </c>
      <c r="EP667" s="479">
        <v>0</v>
      </c>
      <c r="EQ667" s="479">
        <v>7137967</v>
      </c>
      <c r="ER667" s="479">
        <v>7261</v>
      </c>
      <c r="ES667" s="479">
        <v>14727</v>
      </c>
      <c r="ET667" s="479">
        <v>0</v>
      </c>
      <c r="EU667" s="479">
        <v>0</v>
      </c>
      <c r="EV667" s="479">
        <v>0</v>
      </c>
      <c r="EW667" s="479">
        <v>11919649</v>
      </c>
      <c r="EX667" s="479">
        <v>10401</v>
      </c>
      <c r="EY667" s="479">
        <v>21307</v>
      </c>
      <c r="EZ667" s="476"/>
      <c r="FA667" s="446">
        <f t="shared" si="2149"/>
        <v>4</v>
      </c>
      <c r="FB667" s="417">
        <f t="shared" si="2150"/>
        <v>2019</v>
      </c>
      <c r="FC667" s="448">
        <f t="shared" si="2151"/>
        <v>43556</v>
      </c>
      <c r="FD667" s="449">
        <f t="shared" si="2152"/>
        <v>30</v>
      </c>
      <c r="FE667" s="450"/>
      <c r="FF667" s="450"/>
      <c r="FG667" s="450"/>
      <c r="FH667" s="452">
        <f t="shared" si="2153"/>
        <v>1.8641444539982803</v>
      </c>
      <c r="FI667" s="452">
        <f t="shared" si="2154"/>
        <v>1.549871023215821</v>
      </c>
      <c r="FJ667" s="452">
        <f t="shared" si="2155"/>
        <v>1.8772965879265091</v>
      </c>
      <c r="FK667" s="452">
        <f t="shared" si="2156"/>
        <v>1.5688976377952757</v>
      </c>
      <c r="FL667" s="452">
        <f t="shared" si="2157"/>
        <v>1.3089665491076199</v>
      </c>
      <c r="FM667" s="452">
        <f t="shared" si="2158"/>
        <v>1.1129101207652026</v>
      </c>
      <c r="FN667" s="452">
        <f t="shared" si="2159"/>
        <v>1.4643298969072165</v>
      </c>
      <c r="FO667" s="452">
        <f t="shared" si="2160"/>
        <v>0.98790378006872848</v>
      </c>
      <c r="FP667" s="452">
        <f t="shared" si="2161"/>
        <v>1.5457063711911356</v>
      </c>
      <c r="FQ667" s="452">
        <f t="shared" si="2162"/>
        <v>0.98614958448753465</v>
      </c>
      <c r="FR667" s="453"/>
      <c r="FS667" s="446">
        <f t="shared" si="2168"/>
        <v>31206</v>
      </c>
      <c r="FT667" s="446">
        <f t="shared" si="2168"/>
        <v>280854</v>
      </c>
      <c r="FU667" s="446">
        <f t="shared" si="2168"/>
        <v>592914</v>
      </c>
      <c r="FV667" s="446">
        <f t="shared" si="2168"/>
        <v>1248240</v>
      </c>
      <c r="FW667" s="446">
        <f t="shared" si="2168"/>
        <v>1479336</v>
      </c>
      <c r="FX667" s="446">
        <f t="shared" si="2168"/>
        <v>1286256</v>
      </c>
      <c r="FY667" s="446">
        <f t="shared" si="2168"/>
        <v>61344492</v>
      </c>
      <c r="FZ667" s="446">
        <f t="shared" si="2168"/>
        <v>101886375</v>
      </c>
      <c r="GA667" s="446">
        <f t="shared" si="2168"/>
        <v>3935261</v>
      </c>
      <c r="GB667" s="446"/>
      <c r="GC667" s="446"/>
      <c r="GD667" s="446"/>
      <c r="GE667" s="446"/>
      <c r="GF667" s="446"/>
      <c r="GG667" s="446"/>
      <c r="GH667" s="446"/>
      <c r="GI667" s="446"/>
      <c r="GJ667" s="446"/>
      <c r="GK667" s="446"/>
      <c r="GL667" s="446"/>
      <c r="GM667" s="446"/>
      <c r="GN667" s="446" t="str">
        <f t="shared" si="2169"/>
        <v>-</v>
      </c>
      <c r="GO667" s="446">
        <f t="shared" si="2170"/>
        <v>42432</v>
      </c>
      <c r="GP667" s="446">
        <f t="shared" si="2170"/>
        <v>81816</v>
      </c>
      <c r="GQ667" s="446">
        <f t="shared" si="2170"/>
        <v>0</v>
      </c>
      <c r="GR667" s="446">
        <f t="shared" si="2170"/>
        <v>0</v>
      </c>
      <c r="GS667" s="446">
        <f t="shared" si="2170"/>
        <v>14476641</v>
      </c>
      <c r="GT667" s="446">
        <f t="shared" si="2170"/>
        <v>0</v>
      </c>
      <c r="GU667" s="446">
        <f t="shared" si="2170"/>
        <v>24417822</v>
      </c>
      <c r="GV667" s="416"/>
      <c r="GW667" s="402"/>
      <c r="GX667" s="402"/>
      <c r="GY667" s="402"/>
      <c r="GZ667" s="402"/>
      <c r="HA667" s="402"/>
    </row>
    <row r="668" spans="1:209" ht="9.75" customHeight="1" x14ac:dyDescent="0.2">
      <c r="A668" s="417" t="str">
        <f t="shared" si="2148"/>
        <v>2019-20APRILRX7</v>
      </c>
      <c r="B668" s="458" t="str">
        <f t="shared" si="2165"/>
        <v>2019-20</v>
      </c>
      <c r="C668" s="402" t="s">
        <v>664</v>
      </c>
      <c r="D668" s="402" t="s">
        <v>649</v>
      </c>
      <c r="E668" s="402" t="s">
        <v>462</v>
      </c>
      <c r="F668" s="478" t="s">
        <v>449</v>
      </c>
      <c r="G668" s="478" t="s">
        <v>691</v>
      </c>
      <c r="H668" s="479">
        <v>126070</v>
      </c>
      <c r="I668" s="479">
        <v>100133</v>
      </c>
      <c r="J668" s="479">
        <v>967044</v>
      </c>
      <c r="K668" s="506">
        <v>10</v>
      </c>
      <c r="L668" s="506">
        <v>1</v>
      </c>
      <c r="M668" s="506">
        <v>34</v>
      </c>
      <c r="N668" s="506">
        <v>66</v>
      </c>
      <c r="O668" s="506">
        <v>127</v>
      </c>
      <c r="P668" s="479" t="s">
        <v>152</v>
      </c>
      <c r="Q668" s="479" t="s">
        <v>152</v>
      </c>
      <c r="R668" s="479" t="s">
        <v>152</v>
      </c>
      <c r="S668" s="479">
        <v>98817</v>
      </c>
      <c r="T668" s="479">
        <v>9360</v>
      </c>
      <c r="U668" s="479">
        <v>6598</v>
      </c>
      <c r="V668" s="479">
        <v>51539</v>
      </c>
      <c r="W668" s="479">
        <v>20057</v>
      </c>
      <c r="X668" s="479">
        <v>4198</v>
      </c>
      <c r="Y668" s="479">
        <v>4196275</v>
      </c>
      <c r="Z668" s="479">
        <v>448</v>
      </c>
      <c r="AA668" s="479">
        <v>757</v>
      </c>
      <c r="AB668" s="479">
        <v>4089892</v>
      </c>
      <c r="AC668" s="479">
        <v>620</v>
      </c>
      <c r="AD668" s="479">
        <v>1052</v>
      </c>
      <c r="AE668" s="479">
        <v>72192728</v>
      </c>
      <c r="AF668" s="479">
        <v>1401</v>
      </c>
      <c r="AG668" s="479">
        <v>2983</v>
      </c>
      <c r="AH668" s="479">
        <v>79245207</v>
      </c>
      <c r="AI668" s="479">
        <v>3951</v>
      </c>
      <c r="AJ668" s="479">
        <v>9430</v>
      </c>
      <c r="AK668" s="479">
        <v>21046235</v>
      </c>
      <c r="AL668" s="479">
        <v>5013</v>
      </c>
      <c r="AM668" s="479">
        <v>10541</v>
      </c>
      <c r="AN668" s="479"/>
      <c r="AO668" s="479"/>
      <c r="AP668" s="479"/>
      <c r="AQ668" s="479"/>
      <c r="AR668" s="479"/>
      <c r="AS668" s="479"/>
      <c r="AT668" s="479">
        <v>8120</v>
      </c>
      <c r="AU668" s="479">
        <v>474</v>
      </c>
      <c r="AV668" s="479">
        <v>5101</v>
      </c>
      <c r="AW668" s="479">
        <v>5896</v>
      </c>
      <c r="AX668" s="479">
        <v>255</v>
      </c>
      <c r="AY668" s="479">
        <v>2290</v>
      </c>
      <c r="AZ668" s="479">
        <v>0</v>
      </c>
      <c r="BA668" s="479"/>
      <c r="BB668" s="479"/>
      <c r="BC668" s="479"/>
      <c r="BD668" s="479"/>
      <c r="BE668" s="479"/>
      <c r="BF668" s="479"/>
      <c r="BG668" s="479"/>
      <c r="BH668" s="479"/>
      <c r="BI668" s="479">
        <v>58305</v>
      </c>
      <c r="BJ668" s="479">
        <v>6148</v>
      </c>
      <c r="BK668" s="479">
        <v>26244</v>
      </c>
      <c r="BL668" s="479">
        <v>90697</v>
      </c>
      <c r="BM668" s="479">
        <v>19390</v>
      </c>
      <c r="BN668" s="479">
        <v>15750</v>
      </c>
      <c r="BO668" s="479">
        <v>13476</v>
      </c>
      <c r="BP668" s="479">
        <v>11123</v>
      </c>
      <c r="BQ668" s="479">
        <v>65911</v>
      </c>
      <c r="BR668" s="479">
        <v>55037</v>
      </c>
      <c r="BS668" s="479">
        <v>28021</v>
      </c>
      <c r="BT668" s="479">
        <v>21380</v>
      </c>
      <c r="BU668" s="479">
        <v>5230</v>
      </c>
      <c r="BV668" s="479">
        <v>4510</v>
      </c>
      <c r="BW668" s="479" t="s">
        <v>152</v>
      </c>
      <c r="BX668" s="479" t="s">
        <v>152</v>
      </c>
      <c r="BY668" s="479" t="s">
        <v>152</v>
      </c>
      <c r="BZ668" s="479" t="s">
        <v>152</v>
      </c>
      <c r="CA668" s="479" t="s">
        <v>152</v>
      </c>
      <c r="CB668" s="479" t="s">
        <v>152</v>
      </c>
      <c r="CC668" s="479" t="s">
        <v>152</v>
      </c>
      <c r="CD668" s="479" t="s">
        <v>152</v>
      </c>
      <c r="CE668" s="479" t="s">
        <v>152</v>
      </c>
      <c r="CF668" s="479" t="s">
        <v>152</v>
      </c>
      <c r="CG668" s="479" t="s">
        <v>152</v>
      </c>
      <c r="CH668" s="479" t="s">
        <v>152</v>
      </c>
      <c r="CI668" s="479" t="s">
        <v>152</v>
      </c>
      <c r="CJ668" s="479" t="s">
        <v>152</v>
      </c>
      <c r="CK668" s="479" t="s">
        <v>152</v>
      </c>
      <c r="CL668" s="479" t="s">
        <v>152</v>
      </c>
      <c r="CM668" s="479" t="s">
        <v>152</v>
      </c>
      <c r="CN668" s="479" t="s">
        <v>152</v>
      </c>
      <c r="CO668" s="479" t="s">
        <v>152</v>
      </c>
      <c r="CP668" s="479" t="s">
        <v>152</v>
      </c>
      <c r="CQ668" s="479" t="s">
        <v>152</v>
      </c>
      <c r="CR668" s="479" t="s">
        <v>152</v>
      </c>
      <c r="CS668" s="479" t="s">
        <v>152</v>
      </c>
      <c r="CT668" s="479" t="s">
        <v>152</v>
      </c>
      <c r="CU668" s="479" t="s">
        <v>152</v>
      </c>
      <c r="CV668" s="479" t="s">
        <v>152</v>
      </c>
      <c r="CW668" s="479" t="s">
        <v>152</v>
      </c>
      <c r="CX668" s="479" t="s">
        <v>152</v>
      </c>
      <c r="CY668" s="479" t="s">
        <v>152</v>
      </c>
      <c r="CZ668" s="479" t="s">
        <v>152</v>
      </c>
      <c r="DA668" s="479" t="s">
        <v>152</v>
      </c>
      <c r="DB668" s="479" t="s">
        <v>152</v>
      </c>
      <c r="DC668" s="479" t="s">
        <v>152</v>
      </c>
      <c r="DD668" s="479" t="s">
        <v>152</v>
      </c>
      <c r="DE668" s="479" t="s">
        <v>152</v>
      </c>
      <c r="DF668" s="479" t="s">
        <v>152</v>
      </c>
      <c r="DG668" s="479" t="s">
        <v>152</v>
      </c>
      <c r="DH668" s="479" t="s">
        <v>152</v>
      </c>
      <c r="DI668" s="479" t="s">
        <v>152</v>
      </c>
      <c r="DJ668" s="479" t="s">
        <v>152</v>
      </c>
      <c r="DK668" s="479">
        <v>0</v>
      </c>
      <c r="DL668" s="479">
        <v>0</v>
      </c>
      <c r="DM668" s="479">
        <v>0</v>
      </c>
      <c r="DN668" s="479">
        <v>0</v>
      </c>
      <c r="DO668" s="479">
        <v>5114</v>
      </c>
      <c r="DP668" s="479">
        <v>183573</v>
      </c>
      <c r="DQ668" s="479">
        <v>36</v>
      </c>
      <c r="DR668" s="479">
        <v>72</v>
      </c>
      <c r="DS668" s="479">
        <v>74</v>
      </c>
      <c r="DT668" s="479">
        <v>114502</v>
      </c>
      <c r="DU668" s="479">
        <v>1547</v>
      </c>
      <c r="DV668" s="479">
        <v>3262</v>
      </c>
      <c r="DW668" s="479">
        <v>62</v>
      </c>
      <c r="DX668" s="479"/>
      <c r="DY668" s="479"/>
      <c r="DZ668" s="479"/>
      <c r="EA668" s="479"/>
      <c r="EB668" s="479"/>
      <c r="EC668" s="479"/>
      <c r="ED668" s="479"/>
      <c r="EE668" s="479"/>
      <c r="EF668" s="479"/>
      <c r="EG668" s="479" t="s">
        <v>152</v>
      </c>
      <c r="EH668" s="479" t="s">
        <v>152</v>
      </c>
      <c r="EI668" s="479">
        <v>2280</v>
      </c>
      <c r="EJ668" s="479">
        <v>1269</v>
      </c>
      <c r="EK668" s="479">
        <v>723</v>
      </c>
      <c r="EL668" s="479">
        <v>18</v>
      </c>
      <c r="EM668" s="479">
        <v>532</v>
      </c>
      <c r="EN668" s="479">
        <v>4655560</v>
      </c>
      <c r="EO668" s="479">
        <v>3669</v>
      </c>
      <c r="EP668" s="479">
        <v>8218</v>
      </c>
      <c r="EQ668" s="479">
        <v>2915630</v>
      </c>
      <c r="ER668" s="479">
        <v>4033</v>
      </c>
      <c r="ES668" s="479">
        <v>9326</v>
      </c>
      <c r="ET668" s="479">
        <v>129246</v>
      </c>
      <c r="EU668" s="479">
        <v>7180</v>
      </c>
      <c r="EV668" s="479">
        <v>15852</v>
      </c>
      <c r="EW668" s="479">
        <v>3085276</v>
      </c>
      <c r="EX668" s="479">
        <v>5799</v>
      </c>
      <c r="EY668" s="479">
        <v>12414</v>
      </c>
      <c r="EZ668" s="476"/>
      <c r="FA668" s="446">
        <f t="shared" si="2149"/>
        <v>4</v>
      </c>
      <c r="FB668" s="417">
        <f t="shared" si="2150"/>
        <v>2019</v>
      </c>
      <c r="FC668" s="448">
        <f t="shared" si="2151"/>
        <v>43556</v>
      </c>
      <c r="FD668" s="449">
        <f t="shared" si="2152"/>
        <v>30</v>
      </c>
      <c r="FE668" s="450"/>
      <c r="FF668" s="450"/>
      <c r="FG668" s="450"/>
      <c r="FH668" s="452">
        <f t="shared" si="2153"/>
        <v>2.0715811965811968</v>
      </c>
      <c r="FI668" s="452">
        <f t="shared" si="2154"/>
        <v>1.6826923076923077</v>
      </c>
      <c r="FJ668" s="452">
        <f t="shared" si="2155"/>
        <v>2.0424371021521672</v>
      </c>
      <c r="FK668" s="452">
        <f t="shared" si="2156"/>
        <v>1.685813882994847</v>
      </c>
      <c r="FL668" s="452">
        <f t="shared" si="2157"/>
        <v>1.2788567880634083</v>
      </c>
      <c r="FM668" s="452">
        <f t="shared" si="2158"/>
        <v>1.0678709326917479</v>
      </c>
      <c r="FN668" s="452">
        <f t="shared" si="2159"/>
        <v>1.397068355187715</v>
      </c>
      <c r="FO668" s="452">
        <f t="shared" si="2160"/>
        <v>1.0659620082764123</v>
      </c>
      <c r="FP668" s="452">
        <f t="shared" si="2161"/>
        <v>1.2458313482610768</v>
      </c>
      <c r="FQ668" s="452">
        <f t="shared" si="2162"/>
        <v>1.0743211052882324</v>
      </c>
      <c r="FR668" s="453"/>
      <c r="FS668" s="446">
        <f t="shared" si="2168"/>
        <v>100133</v>
      </c>
      <c r="FT668" s="446">
        <f t="shared" si="2168"/>
        <v>3404522</v>
      </c>
      <c r="FU668" s="446">
        <f t="shared" si="2168"/>
        <v>6608778</v>
      </c>
      <c r="FV668" s="446">
        <f t="shared" si="2168"/>
        <v>12716891</v>
      </c>
      <c r="FW668" s="446">
        <f t="shared" si="2168"/>
        <v>7085520</v>
      </c>
      <c r="FX668" s="446">
        <f t="shared" si="2168"/>
        <v>6941096</v>
      </c>
      <c r="FY668" s="446">
        <f t="shared" si="2168"/>
        <v>153740837</v>
      </c>
      <c r="FZ668" s="446">
        <f t="shared" si="2168"/>
        <v>189137510</v>
      </c>
      <c r="GA668" s="446">
        <f t="shared" si="2168"/>
        <v>44251118</v>
      </c>
      <c r="GB668" s="446"/>
      <c r="GC668" s="446"/>
      <c r="GD668" s="446"/>
      <c r="GE668" s="446"/>
      <c r="GF668" s="446"/>
      <c r="GG668" s="446"/>
      <c r="GH668" s="446"/>
      <c r="GI668" s="446"/>
      <c r="GJ668" s="446"/>
      <c r="GK668" s="446"/>
      <c r="GL668" s="446"/>
      <c r="GM668" s="446"/>
      <c r="GN668" s="446">
        <f t="shared" si="2169"/>
        <v>241388</v>
      </c>
      <c r="GO668" s="446">
        <f t="shared" si="2170"/>
        <v>0</v>
      </c>
      <c r="GP668" s="446">
        <f t="shared" si="2170"/>
        <v>368208</v>
      </c>
      <c r="GQ668" s="446">
        <f t="shared" si="2170"/>
        <v>0</v>
      </c>
      <c r="GR668" s="446">
        <f t="shared" si="2170"/>
        <v>10428642</v>
      </c>
      <c r="GS668" s="446">
        <f t="shared" si="2170"/>
        <v>6742698</v>
      </c>
      <c r="GT668" s="446">
        <f t="shared" si="2170"/>
        <v>285336</v>
      </c>
      <c r="GU668" s="446">
        <f t="shared" si="2170"/>
        <v>6604248</v>
      </c>
      <c r="GV668" s="416"/>
      <c r="GW668" s="402"/>
      <c r="GX668" s="402"/>
      <c r="GY668" s="402"/>
      <c r="GZ668" s="402"/>
      <c r="HA668" s="402"/>
    </row>
    <row r="669" spans="1:209" ht="9.75" customHeight="1" x14ac:dyDescent="0.2">
      <c r="A669" s="493" t="str">
        <f t="shared" si="2148"/>
        <v>2019-20APRILRYE</v>
      </c>
      <c r="B669" s="494" t="str">
        <f t="shared" si="2165"/>
        <v>2019-20</v>
      </c>
      <c r="C669" s="480" t="s">
        <v>664</v>
      </c>
      <c r="D669" s="480" t="s">
        <v>663</v>
      </c>
      <c r="E669" s="480" t="s">
        <v>662</v>
      </c>
      <c r="F669" s="495" t="s">
        <v>456</v>
      </c>
      <c r="G669" s="495" t="s">
        <v>692</v>
      </c>
      <c r="H669" s="496">
        <v>67063</v>
      </c>
      <c r="I669" s="496">
        <v>40544</v>
      </c>
      <c r="J669" s="496">
        <v>354410</v>
      </c>
      <c r="K669" s="507">
        <v>9</v>
      </c>
      <c r="L669" s="507">
        <v>3</v>
      </c>
      <c r="M669" s="507">
        <v>16</v>
      </c>
      <c r="N669" s="507">
        <v>46</v>
      </c>
      <c r="O669" s="507">
        <v>103</v>
      </c>
      <c r="P669" s="496" t="s">
        <v>152</v>
      </c>
      <c r="Q669" s="496" t="s">
        <v>152</v>
      </c>
      <c r="R669" s="496" t="s">
        <v>152</v>
      </c>
      <c r="S669" s="496">
        <v>48465</v>
      </c>
      <c r="T669" s="496">
        <v>2389</v>
      </c>
      <c r="U669" s="496">
        <v>1454</v>
      </c>
      <c r="V669" s="496">
        <v>23615</v>
      </c>
      <c r="W669" s="496">
        <v>14102</v>
      </c>
      <c r="X669" s="496">
        <v>820</v>
      </c>
      <c r="Y669" s="496">
        <v>987438</v>
      </c>
      <c r="Z669" s="496">
        <v>413</v>
      </c>
      <c r="AA669" s="496">
        <v>736</v>
      </c>
      <c r="AB669" s="496">
        <v>909288</v>
      </c>
      <c r="AC669" s="496">
        <v>625</v>
      </c>
      <c r="AD669" s="496">
        <v>1161</v>
      </c>
      <c r="AE669" s="496">
        <v>25586309</v>
      </c>
      <c r="AF669" s="496">
        <v>1083</v>
      </c>
      <c r="AG669" s="496">
        <v>2199</v>
      </c>
      <c r="AH669" s="496">
        <v>49519630</v>
      </c>
      <c r="AI669" s="496">
        <v>3512</v>
      </c>
      <c r="AJ669" s="496">
        <v>8211</v>
      </c>
      <c r="AK669" s="496">
        <v>4220637</v>
      </c>
      <c r="AL669" s="496">
        <v>5147</v>
      </c>
      <c r="AM669" s="496">
        <v>11728</v>
      </c>
      <c r="AN669" s="496"/>
      <c r="AO669" s="496"/>
      <c r="AP669" s="496"/>
      <c r="AQ669" s="496"/>
      <c r="AR669" s="496"/>
      <c r="AS669" s="496"/>
      <c r="AT669" s="496">
        <v>3819</v>
      </c>
      <c r="AU669" s="496">
        <v>17</v>
      </c>
      <c r="AV669" s="496">
        <v>239</v>
      </c>
      <c r="AW669" s="496">
        <v>297</v>
      </c>
      <c r="AX669" s="496">
        <v>252</v>
      </c>
      <c r="AY669" s="496">
        <v>3311</v>
      </c>
      <c r="AZ669" s="496">
        <v>0</v>
      </c>
      <c r="BA669" s="496"/>
      <c r="BB669" s="496"/>
      <c r="BC669" s="496"/>
      <c r="BD669" s="496"/>
      <c r="BE669" s="496"/>
      <c r="BF669" s="496"/>
      <c r="BG669" s="496"/>
      <c r="BH669" s="496"/>
      <c r="BI669" s="496">
        <v>25661</v>
      </c>
      <c r="BJ669" s="496">
        <v>2947</v>
      </c>
      <c r="BK669" s="496">
        <v>16038</v>
      </c>
      <c r="BL669" s="496">
        <v>44646</v>
      </c>
      <c r="BM669" s="496">
        <v>4832</v>
      </c>
      <c r="BN669" s="496">
        <v>3678</v>
      </c>
      <c r="BO669" s="496">
        <v>2958</v>
      </c>
      <c r="BP669" s="496">
        <v>2295</v>
      </c>
      <c r="BQ669" s="496">
        <v>32233</v>
      </c>
      <c r="BR669" s="496">
        <v>26200</v>
      </c>
      <c r="BS669" s="496">
        <v>21179</v>
      </c>
      <c r="BT669" s="496">
        <v>16045</v>
      </c>
      <c r="BU669" s="496">
        <v>1368</v>
      </c>
      <c r="BV669" s="496">
        <v>969</v>
      </c>
      <c r="BW669" s="496" t="s">
        <v>152</v>
      </c>
      <c r="BX669" s="496" t="s">
        <v>152</v>
      </c>
      <c r="BY669" s="496" t="s">
        <v>152</v>
      </c>
      <c r="BZ669" s="496" t="s">
        <v>152</v>
      </c>
      <c r="CA669" s="496" t="s">
        <v>152</v>
      </c>
      <c r="CB669" s="496" t="s">
        <v>152</v>
      </c>
      <c r="CC669" s="496" t="s">
        <v>152</v>
      </c>
      <c r="CD669" s="496" t="s">
        <v>152</v>
      </c>
      <c r="CE669" s="496" t="s">
        <v>152</v>
      </c>
      <c r="CF669" s="496" t="s">
        <v>152</v>
      </c>
      <c r="CG669" s="496" t="s">
        <v>152</v>
      </c>
      <c r="CH669" s="496" t="s">
        <v>152</v>
      </c>
      <c r="CI669" s="496" t="s">
        <v>152</v>
      </c>
      <c r="CJ669" s="496" t="s">
        <v>152</v>
      </c>
      <c r="CK669" s="496" t="s">
        <v>152</v>
      </c>
      <c r="CL669" s="496" t="s">
        <v>152</v>
      </c>
      <c r="CM669" s="496" t="s">
        <v>152</v>
      </c>
      <c r="CN669" s="496" t="s">
        <v>152</v>
      </c>
      <c r="CO669" s="496" t="s">
        <v>152</v>
      </c>
      <c r="CP669" s="496" t="s">
        <v>152</v>
      </c>
      <c r="CQ669" s="496" t="s">
        <v>152</v>
      </c>
      <c r="CR669" s="496" t="s">
        <v>152</v>
      </c>
      <c r="CS669" s="496" t="s">
        <v>152</v>
      </c>
      <c r="CT669" s="496" t="s">
        <v>152</v>
      </c>
      <c r="CU669" s="496" t="s">
        <v>152</v>
      </c>
      <c r="CV669" s="496" t="s">
        <v>152</v>
      </c>
      <c r="CW669" s="496" t="s">
        <v>152</v>
      </c>
      <c r="CX669" s="496" t="s">
        <v>152</v>
      </c>
      <c r="CY669" s="496" t="s">
        <v>152</v>
      </c>
      <c r="CZ669" s="496" t="s">
        <v>152</v>
      </c>
      <c r="DA669" s="496" t="s">
        <v>152</v>
      </c>
      <c r="DB669" s="496" t="s">
        <v>152</v>
      </c>
      <c r="DC669" s="496" t="s">
        <v>152</v>
      </c>
      <c r="DD669" s="496" t="s">
        <v>152</v>
      </c>
      <c r="DE669" s="496" t="s">
        <v>152</v>
      </c>
      <c r="DF669" s="496" t="s">
        <v>152</v>
      </c>
      <c r="DG669" s="496" t="s">
        <v>152</v>
      </c>
      <c r="DH669" s="496" t="s">
        <v>152</v>
      </c>
      <c r="DI669" s="496" t="s">
        <v>152</v>
      </c>
      <c r="DJ669" s="496" t="s">
        <v>152</v>
      </c>
      <c r="DK669" s="496">
        <v>156</v>
      </c>
      <c r="DL669" s="496">
        <v>49168</v>
      </c>
      <c r="DM669" s="496">
        <v>315</v>
      </c>
      <c r="DN669" s="496">
        <v>533</v>
      </c>
      <c r="DO669" s="496">
        <v>1864</v>
      </c>
      <c r="DP669" s="496">
        <v>72660</v>
      </c>
      <c r="DQ669" s="496">
        <v>39</v>
      </c>
      <c r="DR669" s="496">
        <v>81</v>
      </c>
      <c r="DS669" s="496">
        <v>63</v>
      </c>
      <c r="DT669" s="496">
        <v>101590</v>
      </c>
      <c r="DU669" s="496">
        <v>1613</v>
      </c>
      <c r="DV669" s="496">
        <v>2863</v>
      </c>
      <c r="DW669" s="496">
        <v>62</v>
      </c>
      <c r="DX669" s="496"/>
      <c r="DY669" s="496"/>
      <c r="DZ669" s="496"/>
      <c r="EA669" s="496"/>
      <c r="EB669" s="496"/>
      <c r="EC669" s="496"/>
      <c r="ED669" s="496"/>
      <c r="EE669" s="496"/>
      <c r="EF669" s="496"/>
      <c r="EG669" s="496" t="s">
        <v>152</v>
      </c>
      <c r="EH669" s="496" t="s">
        <v>152</v>
      </c>
      <c r="EI669" s="496">
        <v>2</v>
      </c>
      <c r="EJ669" s="496">
        <v>2116</v>
      </c>
      <c r="EK669" s="496">
        <v>1246</v>
      </c>
      <c r="EL669" s="496">
        <v>0</v>
      </c>
      <c r="EM669" s="496">
        <v>357</v>
      </c>
      <c r="EN669" s="496">
        <v>6032134</v>
      </c>
      <c r="EO669" s="496">
        <v>2851</v>
      </c>
      <c r="EP669" s="496">
        <v>4941</v>
      </c>
      <c r="EQ669" s="496">
        <v>7042950</v>
      </c>
      <c r="ER669" s="496">
        <v>5652</v>
      </c>
      <c r="ES669" s="496">
        <v>10091</v>
      </c>
      <c r="ET669" s="496">
        <v>0</v>
      </c>
      <c r="EU669" s="496">
        <v>0</v>
      </c>
      <c r="EV669" s="496">
        <v>0</v>
      </c>
      <c r="EW669" s="496">
        <v>3392672</v>
      </c>
      <c r="EX669" s="496">
        <v>9503</v>
      </c>
      <c r="EY669" s="496">
        <v>17091</v>
      </c>
      <c r="EZ669" s="497"/>
      <c r="FA669" s="482">
        <f t="shared" si="2149"/>
        <v>4</v>
      </c>
      <c r="FB669" s="493">
        <f t="shared" si="2150"/>
        <v>2019</v>
      </c>
      <c r="FC669" s="498">
        <f t="shared" si="2151"/>
        <v>43556</v>
      </c>
      <c r="FD669" s="499">
        <f t="shared" si="2152"/>
        <v>30</v>
      </c>
      <c r="FE669" s="500"/>
      <c r="FF669" s="500"/>
      <c r="FG669" s="500"/>
      <c r="FH669" s="481">
        <f t="shared" si="2153"/>
        <v>2.022603599832566</v>
      </c>
      <c r="FI669" s="481">
        <f t="shared" si="2154"/>
        <v>1.5395562997069905</v>
      </c>
      <c r="FJ669" s="481">
        <f t="shared" si="2155"/>
        <v>2.0343878954607977</v>
      </c>
      <c r="FK669" s="481">
        <f t="shared" si="2156"/>
        <v>1.5784044016506189</v>
      </c>
      <c r="FL669" s="481">
        <f t="shared" si="2157"/>
        <v>1.3649375396993437</v>
      </c>
      <c r="FM669" s="481">
        <f t="shared" si="2158"/>
        <v>1.1094643235231845</v>
      </c>
      <c r="FN669" s="481">
        <f t="shared" si="2159"/>
        <v>1.5018437101120408</v>
      </c>
      <c r="FO669" s="481">
        <f t="shared" si="2160"/>
        <v>1.1377818749113602</v>
      </c>
      <c r="FP669" s="481">
        <f t="shared" si="2161"/>
        <v>1.6682926829268292</v>
      </c>
      <c r="FQ669" s="481">
        <f t="shared" si="2162"/>
        <v>1.1817073170731707</v>
      </c>
      <c r="FR669" s="501"/>
      <c r="FS669" s="482">
        <f t="shared" si="2168"/>
        <v>121632</v>
      </c>
      <c r="FT669" s="482">
        <f t="shared" si="2168"/>
        <v>648704</v>
      </c>
      <c r="FU669" s="482">
        <f t="shared" si="2168"/>
        <v>1865024</v>
      </c>
      <c r="FV669" s="482">
        <f t="shared" si="2168"/>
        <v>4176032</v>
      </c>
      <c r="FW669" s="482">
        <f t="shared" si="2168"/>
        <v>1758304</v>
      </c>
      <c r="FX669" s="482">
        <f t="shared" si="2168"/>
        <v>1688094</v>
      </c>
      <c r="FY669" s="482">
        <f t="shared" si="2168"/>
        <v>51929385</v>
      </c>
      <c r="FZ669" s="482">
        <f t="shared" si="2168"/>
        <v>115791522</v>
      </c>
      <c r="GA669" s="482">
        <f t="shared" si="2168"/>
        <v>9616960</v>
      </c>
      <c r="GB669" s="482"/>
      <c r="GC669" s="482"/>
      <c r="GD669" s="482"/>
      <c r="GE669" s="482"/>
      <c r="GF669" s="482"/>
      <c r="GG669" s="482"/>
      <c r="GH669" s="482"/>
      <c r="GI669" s="482"/>
      <c r="GJ669" s="482"/>
      <c r="GK669" s="482"/>
      <c r="GL669" s="482"/>
      <c r="GM669" s="482"/>
      <c r="GN669" s="482">
        <f t="shared" si="2169"/>
        <v>180369</v>
      </c>
      <c r="GO669" s="482">
        <f t="shared" si="2170"/>
        <v>83148</v>
      </c>
      <c r="GP669" s="482">
        <f t="shared" si="2170"/>
        <v>150984</v>
      </c>
      <c r="GQ669" s="482">
        <f t="shared" si="2170"/>
        <v>0</v>
      </c>
      <c r="GR669" s="482">
        <f t="shared" si="2170"/>
        <v>10455156</v>
      </c>
      <c r="GS669" s="482">
        <f t="shared" si="2170"/>
        <v>12573386</v>
      </c>
      <c r="GT669" s="482">
        <f t="shared" si="2170"/>
        <v>0</v>
      </c>
      <c r="GU669" s="482">
        <f t="shared" si="2170"/>
        <v>6101487</v>
      </c>
      <c r="GV669" s="502"/>
      <c r="GW669" s="402"/>
      <c r="GX669" s="402"/>
      <c r="GY669" s="402"/>
      <c r="GZ669" s="402"/>
      <c r="HA669" s="402"/>
    </row>
    <row r="670" spans="1:209" ht="9.75" customHeight="1" x14ac:dyDescent="0.2">
      <c r="A670" s="417" t="str">
        <f t="shared" si="2148"/>
        <v>2019-20APRILRYD</v>
      </c>
      <c r="B670" s="458" t="str">
        <f t="shared" si="2165"/>
        <v>2019-20</v>
      </c>
      <c r="C670" s="402" t="s">
        <v>664</v>
      </c>
      <c r="D670" s="402" t="s">
        <v>663</v>
      </c>
      <c r="E670" s="402" t="s">
        <v>662</v>
      </c>
      <c r="F670" s="478" t="s">
        <v>455</v>
      </c>
      <c r="G670" s="478" t="s">
        <v>693</v>
      </c>
      <c r="H670" s="479">
        <v>83974</v>
      </c>
      <c r="I670" s="479">
        <v>65412</v>
      </c>
      <c r="J670" s="479">
        <v>320026</v>
      </c>
      <c r="K670" s="506">
        <v>5</v>
      </c>
      <c r="L670" s="506">
        <v>1</v>
      </c>
      <c r="M670" s="506">
        <v>2</v>
      </c>
      <c r="N670" s="506">
        <v>27</v>
      </c>
      <c r="O670" s="506">
        <v>94</v>
      </c>
      <c r="P670" s="479" t="s">
        <v>152</v>
      </c>
      <c r="Q670" s="479" t="s">
        <v>152</v>
      </c>
      <c r="R670" s="479" t="s">
        <v>152</v>
      </c>
      <c r="S670" s="479">
        <v>61520</v>
      </c>
      <c r="T670" s="479">
        <v>3526</v>
      </c>
      <c r="U670" s="479">
        <v>2182</v>
      </c>
      <c r="V670" s="479">
        <v>31771</v>
      </c>
      <c r="W670" s="479">
        <v>19698</v>
      </c>
      <c r="X670" s="479">
        <v>602</v>
      </c>
      <c r="Y670" s="479">
        <v>1562075</v>
      </c>
      <c r="Z670" s="479">
        <v>443</v>
      </c>
      <c r="AA670" s="479">
        <v>842</v>
      </c>
      <c r="AB670" s="479">
        <v>1231727</v>
      </c>
      <c r="AC670" s="479">
        <v>564</v>
      </c>
      <c r="AD670" s="479">
        <v>1056</v>
      </c>
      <c r="AE670" s="479">
        <v>36741592</v>
      </c>
      <c r="AF670" s="479">
        <v>1156</v>
      </c>
      <c r="AG670" s="479">
        <v>2172</v>
      </c>
      <c r="AH670" s="479">
        <v>110814135</v>
      </c>
      <c r="AI670" s="479">
        <v>5626</v>
      </c>
      <c r="AJ670" s="479">
        <v>13083</v>
      </c>
      <c r="AK670" s="479">
        <v>4089478</v>
      </c>
      <c r="AL670" s="479">
        <v>6793</v>
      </c>
      <c r="AM670" s="479">
        <v>16268</v>
      </c>
      <c r="AN670" s="479"/>
      <c r="AO670" s="479"/>
      <c r="AP670" s="479"/>
      <c r="AQ670" s="479"/>
      <c r="AR670" s="479"/>
      <c r="AS670" s="479"/>
      <c r="AT670" s="479">
        <v>3662</v>
      </c>
      <c r="AU670" s="479">
        <v>143</v>
      </c>
      <c r="AV670" s="479">
        <v>804</v>
      </c>
      <c r="AW670" s="479">
        <v>620</v>
      </c>
      <c r="AX670" s="479">
        <v>256</v>
      </c>
      <c r="AY670" s="479">
        <v>2459</v>
      </c>
      <c r="AZ670" s="479">
        <v>548</v>
      </c>
      <c r="BA670" s="479"/>
      <c r="BB670" s="479"/>
      <c r="BC670" s="479"/>
      <c r="BD670" s="479"/>
      <c r="BE670" s="479"/>
      <c r="BF670" s="479"/>
      <c r="BG670" s="479"/>
      <c r="BH670" s="479"/>
      <c r="BI670" s="479">
        <v>37492</v>
      </c>
      <c r="BJ670" s="479">
        <v>690</v>
      </c>
      <c r="BK670" s="479">
        <v>19676</v>
      </c>
      <c r="BL670" s="479">
        <v>57858</v>
      </c>
      <c r="BM670" s="479">
        <v>7191</v>
      </c>
      <c r="BN670" s="479">
        <v>5375</v>
      </c>
      <c r="BO670" s="479">
        <v>4368</v>
      </c>
      <c r="BP670" s="479">
        <v>3348</v>
      </c>
      <c r="BQ670" s="479">
        <v>42299</v>
      </c>
      <c r="BR670" s="479">
        <v>34116</v>
      </c>
      <c r="BS670" s="479">
        <v>33427</v>
      </c>
      <c r="BT670" s="479">
        <v>20596</v>
      </c>
      <c r="BU670" s="479">
        <v>955</v>
      </c>
      <c r="BV670" s="479">
        <v>624</v>
      </c>
      <c r="BW670" s="479" t="s">
        <v>152</v>
      </c>
      <c r="BX670" s="479" t="s">
        <v>152</v>
      </c>
      <c r="BY670" s="479" t="s">
        <v>152</v>
      </c>
      <c r="BZ670" s="479" t="s">
        <v>152</v>
      </c>
      <c r="CA670" s="479" t="s">
        <v>152</v>
      </c>
      <c r="CB670" s="479" t="s">
        <v>152</v>
      </c>
      <c r="CC670" s="479" t="s">
        <v>152</v>
      </c>
      <c r="CD670" s="479" t="s">
        <v>152</v>
      </c>
      <c r="CE670" s="479" t="s">
        <v>152</v>
      </c>
      <c r="CF670" s="479" t="s">
        <v>152</v>
      </c>
      <c r="CG670" s="479" t="s">
        <v>152</v>
      </c>
      <c r="CH670" s="479" t="s">
        <v>152</v>
      </c>
      <c r="CI670" s="479" t="s">
        <v>152</v>
      </c>
      <c r="CJ670" s="479" t="s">
        <v>152</v>
      </c>
      <c r="CK670" s="479" t="s">
        <v>152</v>
      </c>
      <c r="CL670" s="479" t="s">
        <v>152</v>
      </c>
      <c r="CM670" s="479" t="s">
        <v>152</v>
      </c>
      <c r="CN670" s="479" t="s">
        <v>152</v>
      </c>
      <c r="CO670" s="479" t="s">
        <v>152</v>
      </c>
      <c r="CP670" s="479" t="s">
        <v>152</v>
      </c>
      <c r="CQ670" s="479" t="s">
        <v>152</v>
      </c>
      <c r="CR670" s="479" t="s">
        <v>152</v>
      </c>
      <c r="CS670" s="479" t="s">
        <v>152</v>
      </c>
      <c r="CT670" s="479" t="s">
        <v>152</v>
      </c>
      <c r="CU670" s="479" t="s">
        <v>152</v>
      </c>
      <c r="CV670" s="479" t="s">
        <v>152</v>
      </c>
      <c r="CW670" s="479" t="s">
        <v>152</v>
      </c>
      <c r="CX670" s="479" t="s">
        <v>152</v>
      </c>
      <c r="CY670" s="479" t="s">
        <v>152</v>
      </c>
      <c r="CZ670" s="479" t="s">
        <v>152</v>
      </c>
      <c r="DA670" s="479" t="s">
        <v>152</v>
      </c>
      <c r="DB670" s="479" t="s">
        <v>152</v>
      </c>
      <c r="DC670" s="479" t="s">
        <v>152</v>
      </c>
      <c r="DD670" s="479" t="s">
        <v>152</v>
      </c>
      <c r="DE670" s="479" t="s">
        <v>152</v>
      </c>
      <c r="DF670" s="479" t="s">
        <v>152</v>
      </c>
      <c r="DG670" s="479" t="s">
        <v>152</v>
      </c>
      <c r="DH670" s="479" t="s">
        <v>152</v>
      </c>
      <c r="DI670" s="479" t="s">
        <v>152</v>
      </c>
      <c r="DJ670" s="479" t="s">
        <v>152</v>
      </c>
      <c r="DK670" s="479">
        <v>345</v>
      </c>
      <c r="DL670" s="479">
        <v>107760</v>
      </c>
      <c r="DM670" s="479">
        <v>312</v>
      </c>
      <c r="DN670" s="479">
        <v>605</v>
      </c>
      <c r="DO670" s="479">
        <v>2629</v>
      </c>
      <c r="DP670" s="479">
        <v>121094</v>
      </c>
      <c r="DQ670" s="479">
        <v>46</v>
      </c>
      <c r="DR670" s="479">
        <v>68</v>
      </c>
      <c r="DS670" s="479">
        <v>127</v>
      </c>
      <c r="DT670" s="479">
        <v>149066</v>
      </c>
      <c r="DU670" s="479">
        <v>1174</v>
      </c>
      <c r="DV670" s="479">
        <v>2352</v>
      </c>
      <c r="DW670" s="479">
        <v>123</v>
      </c>
      <c r="DX670" s="479"/>
      <c r="DY670" s="479"/>
      <c r="DZ670" s="479"/>
      <c r="EA670" s="479"/>
      <c r="EB670" s="479"/>
      <c r="EC670" s="479"/>
      <c r="ED670" s="479"/>
      <c r="EE670" s="479"/>
      <c r="EF670" s="479"/>
      <c r="EG670" s="479" t="s">
        <v>152</v>
      </c>
      <c r="EH670" s="479" t="s">
        <v>152</v>
      </c>
      <c r="EI670" s="479">
        <v>3</v>
      </c>
      <c r="EJ670" s="479">
        <v>134</v>
      </c>
      <c r="EK670" s="479">
        <v>1811</v>
      </c>
      <c r="EL670" s="479">
        <v>0</v>
      </c>
      <c r="EM670" s="479">
        <v>313</v>
      </c>
      <c r="EN670" s="479">
        <v>770996</v>
      </c>
      <c r="EO670" s="479">
        <v>5754</v>
      </c>
      <c r="EP670" s="479">
        <v>12350</v>
      </c>
      <c r="EQ670" s="479">
        <v>11912361</v>
      </c>
      <c r="ER670" s="479">
        <v>6578</v>
      </c>
      <c r="ES670" s="479">
        <v>15078</v>
      </c>
      <c r="ET670" s="479">
        <v>0</v>
      </c>
      <c r="EU670" s="479">
        <v>0</v>
      </c>
      <c r="EV670" s="479">
        <v>0</v>
      </c>
      <c r="EW670" s="479">
        <v>2569702</v>
      </c>
      <c r="EX670" s="479">
        <v>8210</v>
      </c>
      <c r="EY670" s="479">
        <v>21735</v>
      </c>
      <c r="EZ670" s="476"/>
      <c r="FA670" s="446">
        <f t="shared" si="2149"/>
        <v>4</v>
      </c>
      <c r="FB670" s="417">
        <f t="shared" si="2150"/>
        <v>2019</v>
      </c>
      <c r="FC670" s="448">
        <f t="shared" si="2151"/>
        <v>43556</v>
      </c>
      <c r="FD670" s="449">
        <f t="shared" si="2152"/>
        <v>30</v>
      </c>
      <c r="FE670" s="450"/>
      <c r="FF670" s="450"/>
      <c r="FG670" s="450"/>
      <c r="FH670" s="452">
        <f t="shared" si="2153"/>
        <v>2.0394214407260352</v>
      </c>
      <c r="FI670" s="452">
        <f t="shared" si="2154"/>
        <v>1.524390243902439</v>
      </c>
      <c r="FJ670" s="452">
        <f t="shared" si="2155"/>
        <v>2.0018331805682861</v>
      </c>
      <c r="FK670" s="452">
        <f t="shared" si="2156"/>
        <v>1.5343721356553621</v>
      </c>
      <c r="FL670" s="452">
        <f t="shared" si="2157"/>
        <v>1.3313713764124515</v>
      </c>
      <c r="FM670" s="452">
        <f t="shared" si="2158"/>
        <v>1.0738094488684649</v>
      </c>
      <c r="FN670" s="452">
        <f t="shared" si="2159"/>
        <v>1.6969743121129048</v>
      </c>
      <c r="FO670" s="452">
        <f t="shared" si="2160"/>
        <v>1.0455883846075744</v>
      </c>
      <c r="FP670" s="452">
        <f t="shared" si="2161"/>
        <v>1.5863787375415281</v>
      </c>
      <c r="FQ670" s="452">
        <f t="shared" si="2162"/>
        <v>1.0365448504983388</v>
      </c>
      <c r="FR670" s="453"/>
      <c r="FS670" s="446">
        <f t="shared" si="2168"/>
        <v>65412</v>
      </c>
      <c r="FT670" s="446">
        <f t="shared" si="2168"/>
        <v>130824</v>
      </c>
      <c r="FU670" s="446">
        <f t="shared" si="2168"/>
        <v>1766124</v>
      </c>
      <c r="FV670" s="446">
        <f t="shared" si="2168"/>
        <v>6148728</v>
      </c>
      <c r="FW670" s="446">
        <f t="shared" si="2168"/>
        <v>2968892</v>
      </c>
      <c r="FX670" s="446">
        <f t="shared" si="2168"/>
        <v>2304192</v>
      </c>
      <c r="FY670" s="446">
        <f t="shared" si="2168"/>
        <v>69006612</v>
      </c>
      <c r="FZ670" s="446">
        <f t="shared" si="2168"/>
        <v>257708934</v>
      </c>
      <c r="GA670" s="446">
        <f t="shared" si="2168"/>
        <v>9793336</v>
      </c>
      <c r="GB670" s="446"/>
      <c r="GC670" s="446"/>
      <c r="GD670" s="446"/>
      <c r="GE670" s="446"/>
      <c r="GF670" s="446"/>
      <c r="GG670" s="446"/>
      <c r="GH670" s="446"/>
      <c r="GI670" s="446"/>
      <c r="GJ670" s="446"/>
      <c r="GK670" s="446"/>
      <c r="GL670" s="446"/>
      <c r="GM670" s="446"/>
      <c r="GN670" s="446">
        <f t="shared" si="2169"/>
        <v>298704</v>
      </c>
      <c r="GO670" s="446">
        <f t="shared" si="2170"/>
        <v>208725</v>
      </c>
      <c r="GP670" s="446">
        <f t="shared" si="2170"/>
        <v>178772</v>
      </c>
      <c r="GQ670" s="446">
        <f t="shared" si="2170"/>
        <v>0</v>
      </c>
      <c r="GR670" s="446">
        <f t="shared" si="2170"/>
        <v>1654900</v>
      </c>
      <c r="GS670" s="446">
        <f t="shared" si="2170"/>
        <v>27306258</v>
      </c>
      <c r="GT670" s="446">
        <f t="shared" si="2170"/>
        <v>0</v>
      </c>
      <c r="GU670" s="446">
        <f t="shared" si="2170"/>
        <v>6803055</v>
      </c>
      <c r="GV670" s="416"/>
      <c r="GW670" s="402"/>
      <c r="GX670" s="402"/>
      <c r="GY670" s="402"/>
      <c r="GZ670" s="402"/>
      <c r="HA670" s="402"/>
    </row>
    <row r="671" spans="1:209" ht="9.75" customHeight="1" x14ac:dyDescent="0.2">
      <c r="A671" s="417" t="str">
        <f t="shared" si="2148"/>
        <v>2019-20APRILRYF</v>
      </c>
      <c r="B671" s="458" t="str">
        <f t="shared" si="2165"/>
        <v>2019-20</v>
      </c>
      <c r="C671" s="402" t="s">
        <v>664</v>
      </c>
      <c r="D671" s="402" t="s">
        <v>667</v>
      </c>
      <c r="E671" s="402" t="s">
        <v>666</v>
      </c>
      <c r="F671" s="478" t="s">
        <v>457</v>
      </c>
      <c r="G671" s="478" t="s">
        <v>694</v>
      </c>
      <c r="H671" s="479">
        <v>106512</v>
      </c>
      <c r="I671" s="479">
        <v>82044</v>
      </c>
      <c r="J671" s="479">
        <v>457527</v>
      </c>
      <c r="K671" s="506">
        <v>6</v>
      </c>
      <c r="L671" s="506">
        <v>2</v>
      </c>
      <c r="M671" s="506">
        <v>7</v>
      </c>
      <c r="N671" s="506">
        <v>25</v>
      </c>
      <c r="O671" s="506">
        <v>68</v>
      </c>
      <c r="P671" s="479" t="s">
        <v>152</v>
      </c>
      <c r="Q671" s="479" t="s">
        <v>152</v>
      </c>
      <c r="R671" s="479" t="s">
        <v>152</v>
      </c>
      <c r="S671" s="479">
        <v>73028</v>
      </c>
      <c r="T671" s="479">
        <v>4242</v>
      </c>
      <c r="U671" s="479">
        <v>2652</v>
      </c>
      <c r="V671" s="479">
        <v>39991</v>
      </c>
      <c r="W671" s="479">
        <v>17846</v>
      </c>
      <c r="X671" s="479">
        <v>1531</v>
      </c>
      <c r="Y671" s="479">
        <v>1781619</v>
      </c>
      <c r="Z671" s="479">
        <v>420</v>
      </c>
      <c r="AA671" s="479">
        <v>785</v>
      </c>
      <c r="AB671" s="479">
        <v>1832409</v>
      </c>
      <c r="AC671" s="479">
        <v>691</v>
      </c>
      <c r="AD671" s="479">
        <v>1308</v>
      </c>
      <c r="AE671" s="479">
        <v>71606064</v>
      </c>
      <c r="AF671" s="479">
        <v>1791</v>
      </c>
      <c r="AG671" s="479">
        <v>3774</v>
      </c>
      <c r="AH671" s="479">
        <v>85146642</v>
      </c>
      <c r="AI671" s="479">
        <v>4771</v>
      </c>
      <c r="AJ671" s="479">
        <v>11167</v>
      </c>
      <c r="AK671" s="479">
        <v>8762326</v>
      </c>
      <c r="AL671" s="479">
        <v>5723</v>
      </c>
      <c r="AM671" s="479">
        <v>12608</v>
      </c>
      <c r="AN671" s="479"/>
      <c r="AO671" s="479"/>
      <c r="AP671" s="479"/>
      <c r="AQ671" s="479"/>
      <c r="AR671" s="479"/>
      <c r="AS671" s="479"/>
      <c r="AT671" s="479">
        <v>4699</v>
      </c>
      <c r="AU671" s="479">
        <v>530</v>
      </c>
      <c r="AV671" s="479">
        <v>1606</v>
      </c>
      <c r="AW671" s="479">
        <v>3824</v>
      </c>
      <c r="AX671" s="479">
        <v>695</v>
      </c>
      <c r="AY671" s="479">
        <v>1868</v>
      </c>
      <c r="AZ671" s="479">
        <v>10</v>
      </c>
      <c r="BA671" s="479"/>
      <c r="BB671" s="479"/>
      <c r="BC671" s="479"/>
      <c r="BD671" s="479"/>
      <c r="BE671" s="479"/>
      <c r="BF671" s="479"/>
      <c r="BG671" s="479"/>
      <c r="BH671" s="479"/>
      <c r="BI671" s="479">
        <v>39023</v>
      </c>
      <c r="BJ671" s="479">
        <v>3366</v>
      </c>
      <c r="BK671" s="479">
        <v>25940</v>
      </c>
      <c r="BL671" s="479">
        <v>68329</v>
      </c>
      <c r="BM671" s="479">
        <v>9688</v>
      </c>
      <c r="BN671" s="479">
        <v>7547</v>
      </c>
      <c r="BO671" s="479">
        <v>6111</v>
      </c>
      <c r="BP671" s="479">
        <v>4827</v>
      </c>
      <c r="BQ671" s="479">
        <v>54348</v>
      </c>
      <c r="BR671" s="479">
        <v>46083</v>
      </c>
      <c r="BS671" s="479">
        <v>25727</v>
      </c>
      <c r="BT671" s="479">
        <v>19298</v>
      </c>
      <c r="BU671" s="479">
        <v>2056</v>
      </c>
      <c r="BV671" s="479">
        <v>1608</v>
      </c>
      <c r="BW671" s="479" t="s">
        <v>152</v>
      </c>
      <c r="BX671" s="479" t="s">
        <v>152</v>
      </c>
      <c r="BY671" s="479" t="s">
        <v>152</v>
      </c>
      <c r="BZ671" s="479" t="s">
        <v>152</v>
      </c>
      <c r="CA671" s="479" t="s">
        <v>152</v>
      </c>
      <c r="CB671" s="479" t="s">
        <v>152</v>
      </c>
      <c r="CC671" s="479" t="s">
        <v>152</v>
      </c>
      <c r="CD671" s="479" t="s">
        <v>152</v>
      </c>
      <c r="CE671" s="479" t="s">
        <v>152</v>
      </c>
      <c r="CF671" s="479" t="s">
        <v>152</v>
      </c>
      <c r="CG671" s="479" t="s">
        <v>152</v>
      </c>
      <c r="CH671" s="479" t="s">
        <v>152</v>
      </c>
      <c r="CI671" s="479" t="s">
        <v>152</v>
      </c>
      <c r="CJ671" s="479" t="s">
        <v>152</v>
      </c>
      <c r="CK671" s="479" t="s">
        <v>152</v>
      </c>
      <c r="CL671" s="479" t="s">
        <v>152</v>
      </c>
      <c r="CM671" s="479" t="s">
        <v>152</v>
      </c>
      <c r="CN671" s="479" t="s">
        <v>152</v>
      </c>
      <c r="CO671" s="479" t="s">
        <v>152</v>
      </c>
      <c r="CP671" s="479" t="s">
        <v>152</v>
      </c>
      <c r="CQ671" s="479" t="s">
        <v>152</v>
      </c>
      <c r="CR671" s="479" t="s">
        <v>152</v>
      </c>
      <c r="CS671" s="479" t="s">
        <v>152</v>
      </c>
      <c r="CT671" s="479" t="s">
        <v>152</v>
      </c>
      <c r="CU671" s="479" t="s">
        <v>152</v>
      </c>
      <c r="CV671" s="479" t="s">
        <v>152</v>
      </c>
      <c r="CW671" s="479" t="s">
        <v>152</v>
      </c>
      <c r="CX671" s="479" t="s">
        <v>152</v>
      </c>
      <c r="CY671" s="479" t="s">
        <v>152</v>
      </c>
      <c r="CZ671" s="479" t="s">
        <v>152</v>
      </c>
      <c r="DA671" s="479" t="s">
        <v>152</v>
      </c>
      <c r="DB671" s="479" t="s">
        <v>152</v>
      </c>
      <c r="DC671" s="479" t="s">
        <v>152</v>
      </c>
      <c r="DD671" s="479" t="s">
        <v>152</v>
      </c>
      <c r="DE671" s="479" t="s">
        <v>152</v>
      </c>
      <c r="DF671" s="479" t="s">
        <v>152</v>
      </c>
      <c r="DG671" s="479" t="s">
        <v>152</v>
      </c>
      <c r="DH671" s="479" t="s">
        <v>152</v>
      </c>
      <c r="DI671" s="479" t="s">
        <v>152</v>
      </c>
      <c r="DJ671" s="479" t="s">
        <v>152</v>
      </c>
      <c r="DK671" s="479">
        <v>436</v>
      </c>
      <c r="DL671" s="479">
        <v>151551</v>
      </c>
      <c r="DM671" s="479">
        <v>348</v>
      </c>
      <c r="DN671" s="479">
        <v>594</v>
      </c>
      <c r="DO671" s="479">
        <v>2511</v>
      </c>
      <c r="DP671" s="479">
        <v>96803</v>
      </c>
      <c r="DQ671" s="479">
        <v>39</v>
      </c>
      <c r="DR671" s="479">
        <v>69</v>
      </c>
      <c r="DS671" s="479">
        <v>117</v>
      </c>
      <c r="DT671" s="479">
        <v>206072</v>
      </c>
      <c r="DU671" s="479">
        <v>1761</v>
      </c>
      <c r="DV671" s="479">
        <v>3416</v>
      </c>
      <c r="DW671" s="479">
        <v>104</v>
      </c>
      <c r="DX671" s="479"/>
      <c r="DY671" s="479"/>
      <c r="DZ671" s="479"/>
      <c r="EA671" s="479"/>
      <c r="EB671" s="479"/>
      <c r="EC671" s="479"/>
      <c r="ED671" s="479"/>
      <c r="EE671" s="479"/>
      <c r="EF671" s="479"/>
      <c r="EG671" s="479" t="s">
        <v>152</v>
      </c>
      <c r="EH671" s="479" t="s">
        <v>152</v>
      </c>
      <c r="EI671" s="479">
        <v>196</v>
      </c>
      <c r="EJ671" s="479">
        <v>814</v>
      </c>
      <c r="EK671" s="479">
        <v>690</v>
      </c>
      <c r="EL671" s="479">
        <v>13</v>
      </c>
      <c r="EM671" s="479">
        <v>1080</v>
      </c>
      <c r="EN671" s="479">
        <v>4917528</v>
      </c>
      <c r="EO671" s="479">
        <v>6041</v>
      </c>
      <c r="EP671" s="479">
        <v>12051</v>
      </c>
      <c r="EQ671" s="479">
        <v>5114541</v>
      </c>
      <c r="ER671" s="479">
        <v>7412</v>
      </c>
      <c r="ES671" s="479">
        <v>15008</v>
      </c>
      <c r="ET671" s="479">
        <v>100623</v>
      </c>
      <c r="EU671" s="479">
        <v>7740</v>
      </c>
      <c r="EV671" s="479">
        <v>13060</v>
      </c>
      <c r="EW671" s="479">
        <v>10115647</v>
      </c>
      <c r="EX671" s="479">
        <v>9366</v>
      </c>
      <c r="EY671" s="479">
        <v>19517</v>
      </c>
      <c r="EZ671" s="476"/>
      <c r="FA671" s="446">
        <f t="shared" si="2149"/>
        <v>4</v>
      </c>
      <c r="FB671" s="417">
        <f t="shared" si="2150"/>
        <v>2019</v>
      </c>
      <c r="FC671" s="448">
        <f t="shared" si="2151"/>
        <v>43556</v>
      </c>
      <c r="FD671" s="449">
        <f t="shared" si="2152"/>
        <v>30</v>
      </c>
      <c r="FE671" s="450"/>
      <c r="FF671" s="450"/>
      <c r="FG671" s="450"/>
      <c r="FH671" s="452">
        <f t="shared" si="2153"/>
        <v>2.2838283828382839</v>
      </c>
      <c r="FI671" s="452">
        <f t="shared" si="2154"/>
        <v>1.7791136256482791</v>
      </c>
      <c r="FJ671" s="452">
        <f t="shared" si="2155"/>
        <v>2.3042986425339365</v>
      </c>
      <c r="FK671" s="452">
        <f t="shared" si="2156"/>
        <v>1.8201357466063348</v>
      </c>
      <c r="FL671" s="452">
        <f t="shared" si="2157"/>
        <v>1.3590057762996675</v>
      </c>
      <c r="FM671" s="452">
        <f t="shared" si="2158"/>
        <v>1.1523342752119228</v>
      </c>
      <c r="FN671" s="452">
        <f t="shared" si="2159"/>
        <v>1.441611565616945</v>
      </c>
      <c r="FO671" s="452">
        <f t="shared" si="2160"/>
        <v>1.0813627703687101</v>
      </c>
      <c r="FP671" s="452">
        <f t="shared" si="2161"/>
        <v>1.3429131286740692</v>
      </c>
      <c r="FQ671" s="452">
        <f t="shared" si="2162"/>
        <v>1.0502939255388635</v>
      </c>
      <c r="FR671" s="453"/>
      <c r="FS671" s="446">
        <f t="shared" si="2168"/>
        <v>164088</v>
      </c>
      <c r="FT671" s="446">
        <f t="shared" si="2168"/>
        <v>574308</v>
      </c>
      <c r="FU671" s="446">
        <f t="shared" si="2168"/>
        <v>2051100</v>
      </c>
      <c r="FV671" s="446">
        <f t="shared" si="2168"/>
        <v>5578992</v>
      </c>
      <c r="FW671" s="446">
        <f t="shared" si="2168"/>
        <v>3329970</v>
      </c>
      <c r="FX671" s="446">
        <f t="shared" si="2168"/>
        <v>3468816</v>
      </c>
      <c r="FY671" s="446">
        <f t="shared" si="2168"/>
        <v>150926034</v>
      </c>
      <c r="FZ671" s="446">
        <f t="shared" si="2168"/>
        <v>199286282</v>
      </c>
      <c r="GA671" s="446">
        <f t="shared" si="2168"/>
        <v>19302848</v>
      </c>
      <c r="GB671" s="446"/>
      <c r="GC671" s="446"/>
      <c r="GD671" s="446"/>
      <c r="GE671" s="446"/>
      <c r="GF671" s="446"/>
      <c r="GG671" s="446"/>
      <c r="GH671" s="446"/>
      <c r="GI671" s="446"/>
      <c r="GJ671" s="446"/>
      <c r="GK671" s="446"/>
      <c r="GL671" s="446"/>
      <c r="GM671" s="446"/>
      <c r="GN671" s="446">
        <f t="shared" si="2169"/>
        <v>399672</v>
      </c>
      <c r="GO671" s="446">
        <f t="shared" si="2170"/>
        <v>258984</v>
      </c>
      <c r="GP671" s="446">
        <f t="shared" si="2170"/>
        <v>173259</v>
      </c>
      <c r="GQ671" s="446">
        <f t="shared" si="2170"/>
        <v>0</v>
      </c>
      <c r="GR671" s="446">
        <f t="shared" si="2170"/>
        <v>9809514</v>
      </c>
      <c r="GS671" s="446">
        <f t="shared" si="2170"/>
        <v>10355520</v>
      </c>
      <c r="GT671" s="446">
        <f t="shared" si="2170"/>
        <v>169780</v>
      </c>
      <c r="GU671" s="446">
        <f t="shared" si="2170"/>
        <v>21078360</v>
      </c>
      <c r="GV671" s="416"/>
      <c r="GW671" s="402"/>
      <c r="GX671" s="402"/>
      <c r="GY671" s="402"/>
      <c r="GZ671" s="402"/>
      <c r="HA671" s="402"/>
    </row>
    <row r="672" spans="1:209" ht="9.75" customHeight="1" x14ac:dyDescent="0.2">
      <c r="A672" s="417" t="str">
        <f t="shared" si="2148"/>
        <v>2019-20APRILRYA</v>
      </c>
      <c r="B672" s="458" t="str">
        <f t="shared" si="2165"/>
        <v>2019-20</v>
      </c>
      <c r="C672" s="402" t="s">
        <v>664</v>
      </c>
      <c r="D672" s="402" t="s">
        <v>653</v>
      </c>
      <c r="E672" s="402" t="s">
        <v>652</v>
      </c>
      <c r="F672" s="478" t="s">
        <v>452</v>
      </c>
      <c r="G672" s="478" t="s">
        <v>695</v>
      </c>
      <c r="H672" s="479">
        <v>111137</v>
      </c>
      <c r="I672" s="479">
        <v>81113</v>
      </c>
      <c r="J672" s="479">
        <v>254175</v>
      </c>
      <c r="K672" s="506">
        <v>3</v>
      </c>
      <c r="L672" s="506">
        <v>1</v>
      </c>
      <c r="M672" s="506">
        <v>4</v>
      </c>
      <c r="N672" s="506">
        <v>16</v>
      </c>
      <c r="O672" s="506">
        <v>41</v>
      </c>
      <c r="P672" s="479" t="s">
        <v>152</v>
      </c>
      <c r="Q672" s="479" t="s">
        <v>152</v>
      </c>
      <c r="R672" s="479" t="s">
        <v>152</v>
      </c>
      <c r="S672" s="479">
        <v>90434</v>
      </c>
      <c r="T672" s="479">
        <v>5412</v>
      </c>
      <c r="U672" s="479">
        <v>3471</v>
      </c>
      <c r="V672" s="479">
        <v>43319</v>
      </c>
      <c r="W672" s="479">
        <v>31893</v>
      </c>
      <c r="X672" s="479">
        <v>1479</v>
      </c>
      <c r="Y672" s="479">
        <v>2179219</v>
      </c>
      <c r="Z672" s="479">
        <v>403</v>
      </c>
      <c r="AA672" s="479">
        <v>699</v>
      </c>
      <c r="AB672" s="479">
        <v>1586806</v>
      </c>
      <c r="AC672" s="479">
        <v>457</v>
      </c>
      <c r="AD672" s="479">
        <v>825</v>
      </c>
      <c r="AE672" s="479">
        <v>31779583</v>
      </c>
      <c r="AF672" s="479">
        <v>734</v>
      </c>
      <c r="AG672" s="479">
        <v>1342</v>
      </c>
      <c r="AH672" s="479">
        <v>67027729</v>
      </c>
      <c r="AI672" s="479">
        <v>2102</v>
      </c>
      <c r="AJ672" s="479">
        <v>4727</v>
      </c>
      <c r="AK672" s="479">
        <v>4262552</v>
      </c>
      <c r="AL672" s="479">
        <v>2882</v>
      </c>
      <c r="AM672" s="479">
        <v>6946</v>
      </c>
      <c r="AN672" s="479"/>
      <c r="AO672" s="479"/>
      <c r="AP672" s="479"/>
      <c r="AQ672" s="479"/>
      <c r="AR672" s="479"/>
      <c r="AS672" s="479"/>
      <c r="AT672" s="479">
        <v>2912</v>
      </c>
      <c r="AU672" s="479">
        <v>19</v>
      </c>
      <c r="AV672" s="479">
        <v>26</v>
      </c>
      <c r="AW672" s="479">
        <v>0</v>
      </c>
      <c r="AX672" s="479">
        <v>214</v>
      </c>
      <c r="AY672" s="479">
        <v>2653</v>
      </c>
      <c r="AZ672" s="479">
        <v>2206</v>
      </c>
      <c r="BA672" s="479"/>
      <c r="BB672" s="479"/>
      <c r="BC672" s="479"/>
      <c r="BD672" s="479"/>
      <c r="BE672" s="479"/>
      <c r="BF672" s="479"/>
      <c r="BG672" s="479"/>
      <c r="BH672" s="479"/>
      <c r="BI672" s="479">
        <v>52687</v>
      </c>
      <c r="BJ672" s="479">
        <v>3257</v>
      </c>
      <c r="BK672" s="479">
        <v>31578</v>
      </c>
      <c r="BL672" s="479">
        <v>87522</v>
      </c>
      <c r="BM672" s="479">
        <v>10100</v>
      </c>
      <c r="BN672" s="479">
        <v>7535</v>
      </c>
      <c r="BO672" s="479">
        <v>6354</v>
      </c>
      <c r="BP672" s="479">
        <v>4828</v>
      </c>
      <c r="BQ672" s="479">
        <v>54643</v>
      </c>
      <c r="BR672" s="479">
        <v>45515</v>
      </c>
      <c r="BS672" s="479">
        <v>55881</v>
      </c>
      <c r="BT672" s="479">
        <v>33186</v>
      </c>
      <c r="BU672" s="479">
        <v>3363</v>
      </c>
      <c r="BV672" s="479">
        <v>1538</v>
      </c>
      <c r="BW672" s="479" t="s">
        <v>152</v>
      </c>
      <c r="BX672" s="479" t="s">
        <v>152</v>
      </c>
      <c r="BY672" s="479" t="s">
        <v>152</v>
      </c>
      <c r="BZ672" s="479" t="s">
        <v>152</v>
      </c>
      <c r="CA672" s="479" t="s">
        <v>152</v>
      </c>
      <c r="CB672" s="479" t="s">
        <v>152</v>
      </c>
      <c r="CC672" s="479" t="s">
        <v>152</v>
      </c>
      <c r="CD672" s="479" t="s">
        <v>152</v>
      </c>
      <c r="CE672" s="479" t="s">
        <v>152</v>
      </c>
      <c r="CF672" s="479" t="s">
        <v>152</v>
      </c>
      <c r="CG672" s="479" t="s">
        <v>152</v>
      </c>
      <c r="CH672" s="479" t="s">
        <v>152</v>
      </c>
      <c r="CI672" s="479" t="s">
        <v>152</v>
      </c>
      <c r="CJ672" s="479" t="s">
        <v>152</v>
      </c>
      <c r="CK672" s="479" t="s">
        <v>152</v>
      </c>
      <c r="CL672" s="479" t="s">
        <v>152</v>
      </c>
      <c r="CM672" s="479" t="s">
        <v>152</v>
      </c>
      <c r="CN672" s="479" t="s">
        <v>152</v>
      </c>
      <c r="CO672" s="479" t="s">
        <v>152</v>
      </c>
      <c r="CP672" s="479" t="s">
        <v>152</v>
      </c>
      <c r="CQ672" s="479" t="s">
        <v>152</v>
      </c>
      <c r="CR672" s="479" t="s">
        <v>152</v>
      </c>
      <c r="CS672" s="479" t="s">
        <v>152</v>
      </c>
      <c r="CT672" s="479" t="s">
        <v>152</v>
      </c>
      <c r="CU672" s="479" t="s">
        <v>152</v>
      </c>
      <c r="CV672" s="479" t="s">
        <v>152</v>
      </c>
      <c r="CW672" s="479" t="s">
        <v>152</v>
      </c>
      <c r="CX672" s="479" t="s">
        <v>152</v>
      </c>
      <c r="CY672" s="479" t="s">
        <v>152</v>
      </c>
      <c r="CZ672" s="479" t="s">
        <v>152</v>
      </c>
      <c r="DA672" s="479" t="s">
        <v>152</v>
      </c>
      <c r="DB672" s="479" t="s">
        <v>152</v>
      </c>
      <c r="DC672" s="479" t="s">
        <v>152</v>
      </c>
      <c r="DD672" s="479" t="s">
        <v>152</v>
      </c>
      <c r="DE672" s="479" t="s">
        <v>152</v>
      </c>
      <c r="DF672" s="479" t="s">
        <v>152</v>
      </c>
      <c r="DG672" s="479" t="s">
        <v>152</v>
      </c>
      <c r="DH672" s="479" t="s">
        <v>152</v>
      </c>
      <c r="DI672" s="479" t="s">
        <v>152</v>
      </c>
      <c r="DJ672" s="479" t="s">
        <v>152</v>
      </c>
      <c r="DK672" s="479">
        <v>224</v>
      </c>
      <c r="DL672" s="479">
        <v>61508</v>
      </c>
      <c r="DM672" s="479">
        <v>275</v>
      </c>
      <c r="DN672" s="479">
        <v>482</v>
      </c>
      <c r="DO672" s="479">
        <v>3484</v>
      </c>
      <c r="DP672" s="479">
        <v>91184</v>
      </c>
      <c r="DQ672" s="479">
        <v>26</v>
      </c>
      <c r="DR672" s="479">
        <v>51</v>
      </c>
      <c r="DS672" s="479">
        <v>108</v>
      </c>
      <c r="DT672" s="479">
        <v>90367</v>
      </c>
      <c r="DU672" s="479">
        <v>837</v>
      </c>
      <c r="DV672" s="479">
        <v>1406</v>
      </c>
      <c r="DW672" s="479">
        <v>101</v>
      </c>
      <c r="DX672" s="479"/>
      <c r="DY672" s="479"/>
      <c r="DZ672" s="479"/>
      <c r="EA672" s="479"/>
      <c r="EB672" s="479"/>
      <c r="EC672" s="479"/>
      <c r="ED672" s="479"/>
      <c r="EE672" s="479"/>
      <c r="EF672" s="479"/>
      <c r="EG672" s="479" t="s">
        <v>152</v>
      </c>
      <c r="EH672" s="479" t="s">
        <v>152</v>
      </c>
      <c r="EI672" s="479">
        <v>265</v>
      </c>
      <c r="EJ672" s="479">
        <v>0</v>
      </c>
      <c r="EK672" s="479">
        <v>3661</v>
      </c>
      <c r="EL672" s="479">
        <v>0</v>
      </c>
      <c r="EM672" s="479">
        <v>1493</v>
      </c>
      <c r="EN672" s="479">
        <v>0</v>
      </c>
      <c r="EO672" s="479">
        <v>0</v>
      </c>
      <c r="EP672" s="479">
        <v>0</v>
      </c>
      <c r="EQ672" s="479">
        <v>15191245</v>
      </c>
      <c r="ER672" s="479">
        <v>4149</v>
      </c>
      <c r="ES672" s="479">
        <v>9922</v>
      </c>
      <c r="ET672" s="479">
        <v>0</v>
      </c>
      <c r="EU672" s="479">
        <v>0</v>
      </c>
      <c r="EV672" s="479">
        <v>0</v>
      </c>
      <c r="EW672" s="479">
        <v>10182500</v>
      </c>
      <c r="EX672" s="479">
        <v>6820</v>
      </c>
      <c r="EY672" s="479">
        <v>15911</v>
      </c>
      <c r="EZ672" s="476"/>
      <c r="FA672" s="446">
        <f t="shared" si="2149"/>
        <v>4</v>
      </c>
      <c r="FB672" s="417">
        <f t="shared" si="2150"/>
        <v>2019</v>
      </c>
      <c r="FC672" s="448">
        <f t="shared" si="2151"/>
        <v>43556</v>
      </c>
      <c r="FD672" s="449">
        <f t="shared" si="2152"/>
        <v>30</v>
      </c>
      <c r="FE672" s="450"/>
      <c r="FF672" s="450"/>
      <c r="FG672" s="450"/>
      <c r="FH672" s="452">
        <f t="shared" si="2153"/>
        <v>1.8662232076866223</v>
      </c>
      <c r="FI672" s="452">
        <f t="shared" si="2154"/>
        <v>1.3922764227642277</v>
      </c>
      <c r="FJ672" s="452">
        <f t="shared" si="2155"/>
        <v>1.8305963699222125</v>
      </c>
      <c r="FK672" s="452">
        <f t="shared" si="2156"/>
        <v>1.3909536156727167</v>
      </c>
      <c r="FL672" s="452">
        <f t="shared" si="2157"/>
        <v>1.2614095431565826</v>
      </c>
      <c r="FM672" s="452">
        <f t="shared" si="2158"/>
        <v>1.0506936909900968</v>
      </c>
      <c r="FN672" s="452">
        <f t="shared" si="2159"/>
        <v>1.7521399680180605</v>
      </c>
      <c r="FO672" s="452">
        <f t="shared" si="2160"/>
        <v>1.0405418116828145</v>
      </c>
      <c r="FP672" s="452">
        <f t="shared" si="2161"/>
        <v>2.2738336713995944</v>
      </c>
      <c r="FQ672" s="452">
        <f t="shared" si="2162"/>
        <v>1.0398918187964841</v>
      </c>
      <c r="FR672" s="453"/>
      <c r="FS672" s="446">
        <f t="shared" si="2168"/>
        <v>81113</v>
      </c>
      <c r="FT672" s="446">
        <f t="shared" si="2168"/>
        <v>324452</v>
      </c>
      <c r="FU672" s="446">
        <f t="shared" si="2168"/>
        <v>1297808</v>
      </c>
      <c r="FV672" s="446">
        <f t="shared" si="2168"/>
        <v>3325633</v>
      </c>
      <c r="FW672" s="446">
        <f t="shared" si="2168"/>
        <v>3782988</v>
      </c>
      <c r="FX672" s="446">
        <f t="shared" si="2168"/>
        <v>2863575</v>
      </c>
      <c r="FY672" s="446">
        <f t="shared" si="2168"/>
        <v>58134098</v>
      </c>
      <c r="FZ672" s="446">
        <f t="shared" si="2168"/>
        <v>150758211</v>
      </c>
      <c r="GA672" s="446">
        <f t="shared" si="2168"/>
        <v>10273134</v>
      </c>
      <c r="GB672" s="446"/>
      <c r="GC672" s="446"/>
      <c r="GD672" s="446"/>
      <c r="GE672" s="446"/>
      <c r="GF672" s="446"/>
      <c r="GG672" s="446"/>
      <c r="GH672" s="446"/>
      <c r="GI672" s="446"/>
      <c r="GJ672" s="446"/>
      <c r="GK672" s="446"/>
      <c r="GL672" s="446"/>
      <c r="GM672" s="446"/>
      <c r="GN672" s="446">
        <f t="shared" si="2169"/>
        <v>151848</v>
      </c>
      <c r="GO672" s="446">
        <f t="shared" si="2170"/>
        <v>107968</v>
      </c>
      <c r="GP672" s="446">
        <f t="shared" si="2170"/>
        <v>177684</v>
      </c>
      <c r="GQ672" s="446">
        <f t="shared" si="2170"/>
        <v>0</v>
      </c>
      <c r="GR672" s="446">
        <f t="shared" si="2170"/>
        <v>0</v>
      </c>
      <c r="GS672" s="446">
        <f t="shared" si="2170"/>
        <v>36324442</v>
      </c>
      <c r="GT672" s="446">
        <f t="shared" si="2170"/>
        <v>0</v>
      </c>
      <c r="GU672" s="446">
        <f t="shared" si="2170"/>
        <v>23755123</v>
      </c>
      <c r="GV672" s="416"/>
      <c r="GW672" s="402"/>
      <c r="GX672" s="402"/>
      <c r="GY672" s="402"/>
      <c r="GZ672" s="402"/>
      <c r="HA672" s="402"/>
    </row>
    <row r="673" spans="1:209" ht="9.75" customHeight="1" x14ac:dyDescent="0.2">
      <c r="A673" s="485" t="str">
        <f t="shared" si="2148"/>
        <v>2019-20APRILRX8</v>
      </c>
      <c r="B673" s="503" t="str">
        <f t="shared" si="2165"/>
        <v>2019-20</v>
      </c>
      <c r="C673" s="436" t="s">
        <v>664</v>
      </c>
      <c r="D673" s="436" t="s">
        <v>646</v>
      </c>
      <c r="E673" s="436" t="s">
        <v>645</v>
      </c>
      <c r="F673" s="504" t="s">
        <v>450</v>
      </c>
      <c r="G673" s="504" t="s">
        <v>696</v>
      </c>
      <c r="H673" s="483">
        <v>93296</v>
      </c>
      <c r="I673" s="483">
        <v>60929</v>
      </c>
      <c r="J673" s="483">
        <v>143745</v>
      </c>
      <c r="K673" s="508">
        <v>2</v>
      </c>
      <c r="L673" s="508">
        <v>1</v>
      </c>
      <c r="M673" s="508">
        <v>1</v>
      </c>
      <c r="N673" s="508">
        <v>4</v>
      </c>
      <c r="O673" s="508">
        <v>53</v>
      </c>
      <c r="P673" s="483" t="s">
        <v>152</v>
      </c>
      <c r="Q673" s="483" t="s">
        <v>152</v>
      </c>
      <c r="R673" s="483" t="s">
        <v>152</v>
      </c>
      <c r="S673" s="483">
        <v>67873</v>
      </c>
      <c r="T673" s="483">
        <v>5231</v>
      </c>
      <c r="U673" s="483">
        <v>3720</v>
      </c>
      <c r="V673" s="483">
        <v>38539</v>
      </c>
      <c r="W673" s="483">
        <v>11964</v>
      </c>
      <c r="X673" s="483">
        <v>1379</v>
      </c>
      <c r="Y673" s="483">
        <v>2187210</v>
      </c>
      <c r="Z673" s="483">
        <v>418</v>
      </c>
      <c r="AA673" s="483">
        <v>726</v>
      </c>
      <c r="AB673" s="483">
        <v>1962127</v>
      </c>
      <c r="AC673" s="483">
        <v>527</v>
      </c>
      <c r="AD673" s="483">
        <v>966</v>
      </c>
      <c r="AE673" s="483">
        <v>46151797</v>
      </c>
      <c r="AF673" s="483">
        <v>1198</v>
      </c>
      <c r="AG673" s="483">
        <v>2460</v>
      </c>
      <c r="AH673" s="483">
        <v>34154250</v>
      </c>
      <c r="AI673" s="483">
        <v>2855</v>
      </c>
      <c r="AJ673" s="483">
        <v>6733</v>
      </c>
      <c r="AK673" s="483">
        <v>5010896</v>
      </c>
      <c r="AL673" s="483">
        <v>3634</v>
      </c>
      <c r="AM673" s="483">
        <v>8635</v>
      </c>
      <c r="AN673" s="483"/>
      <c r="AO673" s="483"/>
      <c r="AP673" s="483"/>
      <c r="AQ673" s="483"/>
      <c r="AR673" s="483"/>
      <c r="AS673" s="483"/>
      <c r="AT673" s="483">
        <v>4523</v>
      </c>
      <c r="AU673" s="483">
        <v>635</v>
      </c>
      <c r="AV673" s="483">
        <v>1168</v>
      </c>
      <c r="AW673" s="483">
        <v>4153</v>
      </c>
      <c r="AX673" s="483">
        <v>416</v>
      </c>
      <c r="AY673" s="483">
        <v>2304</v>
      </c>
      <c r="AZ673" s="483">
        <v>2419</v>
      </c>
      <c r="BA673" s="483"/>
      <c r="BB673" s="483"/>
      <c r="BC673" s="483"/>
      <c r="BD673" s="483"/>
      <c r="BE673" s="483"/>
      <c r="BF673" s="483"/>
      <c r="BG673" s="483"/>
      <c r="BH673" s="483"/>
      <c r="BI673" s="483">
        <v>40684</v>
      </c>
      <c r="BJ673" s="483">
        <v>6573</v>
      </c>
      <c r="BK673" s="483">
        <v>16093</v>
      </c>
      <c r="BL673" s="483">
        <v>63350</v>
      </c>
      <c r="BM673" s="483">
        <v>10190</v>
      </c>
      <c r="BN673" s="483">
        <v>8035</v>
      </c>
      <c r="BO673" s="483">
        <v>6554</v>
      </c>
      <c r="BP673" s="483">
        <v>5252</v>
      </c>
      <c r="BQ673" s="483">
        <v>52455</v>
      </c>
      <c r="BR673" s="483">
        <v>42611</v>
      </c>
      <c r="BS673" s="483">
        <v>23123</v>
      </c>
      <c r="BT673" s="483">
        <v>16656</v>
      </c>
      <c r="BU673" s="483">
        <v>2053</v>
      </c>
      <c r="BV673" s="483">
        <v>1458</v>
      </c>
      <c r="BW673" s="483" t="s">
        <v>152</v>
      </c>
      <c r="BX673" s="483" t="s">
        <v>152</v>
      </c>
      <c r="BY673" s="483" t="s">
        <v>152</v>
      </c>
      <c r="BZ673" s="483" t="s">
        <v>152</v>
      </c>
      <c r="CA673" s="483" t="s">
        <v>152</v>
      </c>
      <c r="CB673" s="483" t="s">
        <v>152</v>
      </c>
      <c r="CC673" s="483" t="s">
        <v>152</v>
      </c>
      <c r="CD673" s="483" t="s">
        <v>152</v>
      </c>
      <c r="CE673" s="483" t="s">
        <v>152</v>
      </c>
      <c r="CF673" s="483" t="s">
        <v>152</v>
      </c>
      <c r="CG673" s="483" t="s">
        <v>152</v>
      </c>
      <c r="CH673" s="483" t="s">
        <v>152</v>
      </c>
      <c r="CI673" s="483" t="s">
        <v>152</v>
      </c>
      <c r="CJ673" s="483" t="s">
        <v>152</v>
      </c>
      <c r="CK673" s="483" t="s">
        <v>152</v>
      </c>
      <c r="CL673" s="483" t="s">
        <v>152</v>
      </c>
      <c r="CM673" s="483" t="s">
        <v>152</v>
      </c>
      <c r="CN673" s="483" t="s">
        <v>152</v>
      </c>
      <c r="CO673" s="483" t="s">
        <v>152</v>
      </c>
      <c r="CP673" s="483" t="s">
        <v>152</v>
      </c>
      <c r="CQ673" s="483" t="s">
        <v>152</v>
      </c>
      <c r="CR673" s="483" t="s">
        <v>152</v>
      </c>
      <c r="CS673" s="483" t="s">
        <v>152</v>
      </c>
      <c r="CT673" s="483" t="s">
        <v>152</v>
      </c>
      <c r="CU673" s="483" t="s">
        <v>152</v>
      </c>
      <c r="CV673" s="483" t="s">
        <v>152</v>
      </c>
      <c r="CW673" s="483" t="s">
        <v>152</v>
      </c>
      <c r="CX673" s="483" t="s">
        <v>152</v>
      </c>
      <c r="CY673" s="483" t="s">
        <v>152</v>
      </c>
      <c r="CZ673" s="483" t="s">
        <v>152</v>
      </c>
      <c r="DA673" s="483" t="s">
        <v>152</v>
      </c>
      <c r="DB673" s="483" t="s">
        <v>152</v>
      </c>
      <c r="DC673" s="483" t="s">
        <v>152</v>
      </c>
      <c r="DD673" s="483" t="s">
        <v>152</v>
      </c>
      <c r="DE673" s="483" t="s">
        <v>152</v>
      </c>
      <c r="DF673" s="483" t="s">
        <v>152</v>
      </c>
      <c r="DG673" s="483" t="s">
        <v>152</v>
      </c>
      <c r="DH673" s="483" t="s">
        <v>152</v>
      </c>
      <c r="DI673" s="483" t="s">
        <v>152</v>
      </c>
      <c r="DJ673" s="483" t="s">
        <v>152</v>
      </c>
      <c r="DK673" s="483">
        <v>0</v>
      </c>
      <c r="DL673" s="483">
        <v>0</v>
      </c>
      <c r="DM673" s="483">
        <v>0</v>
      </c>
      <c r="DN673" s="483">
        <v>0</v>
      </c>
      <c r="DO673" s="483">
        <v>3392</v>
      </c>
      <c r="DP673" s="483">
        <v>104725</v>
      </c>
      <c r="DQ673" s="483">
        <v>31</v>
      </c>
      <c r="DR673" s="483">
        <v>53</v>
      </c>
      <c r="DS673" s="483">
        <v>43</v>
      </c>
      <c r="DT673" s="483">
        <v>54310</v>
      </c>
      <c r="DU673" s="483">
        <v>1263</v>
      </c>
      <c r="DV673" s="483">
        <v>2414</v>
      </c>
      <c r="DW673" s="483">
        <v>37</v>
      </c>
      <c r="DX673" s="483"/>
      <c r="DY673" s="483"/>
      <c r="DZ673" s="483"/>
      <c r="EA673" s="483"/>
      <c r="EB673" s="483"/>
      <c r="EC673" s="483"/>
      <c r="ED673" s="483"/>
      <c r="EE673" s="483"/>
      <c r="EF673" s="483"/>
      <c r="EG673" s="483" t="s">
        <v>152</v>
      </c>
      <c r="EH673" s="483" t="s">
        <v>152</v>
      </c>
      <c r="EI673" s="483">
        <v>20</v>
      </c>
      <c r="EJ673" s="483">
        <v>3703</v>
      </c>
      <c r="EK673" s="483">
        <v>171</v>
      </c>
      <c r="EL673" s="483">
        <v>44</v>
      </c>
      <c r="EM673" s="483">
        <v>2299</v>
      </c>
      <c r="EN673" s="483">
        <v>16096403</v>
      </c>
      <c r="EO673" s="483">
        <v>4347</v>
      </c>
      <c r="EP673" s="483">
        <v>9073</v>
      </c>
      <c r="EQ673" s="483">
        <v>682595</v>
      </c>
      <c r="ER673" s="483">
        <v>3992</v>
      </c>
      <c r="ES673" s="483">
        <v>7932</v>
      </c>
      <c r="ET673" s="483">
        <v>294505</v>
      </c>
      <c r="EU673" s="483">
        <v>6693</v>
      </c>
      <c r="EV673" s="483">
        <v>11480</v>
      </c>
      <c r="EW673" s="483">
        <v>18005550</v>
      </c>
      <c r="EX673" s="483">
        <v>7832</v>
      </c>
      <c r="EY673" s="483">
        <v>17378</v>
      </c>
      <c r="EZ673" s="484"/>
      <c r="FA673" s="468">
        <f t="shared" si="2149"/>
        <v>4</v>
      </c>
      <c r="FB673" s="485">
        <f t="shared" si="2150"/>
        <v>2019</v>
      </c>
      <c r="FC673" s="486">
        <f t="shared" si="2151"/>
        <v>43556</v>
      </c>
      <c r="FD673" s="470">
        <f t="shared" si="2152"/>
        <v>30</v>
      </c>
      <c r="FE673" s="471"/>
      <c r="FF673" s="471"/>
      <c r="FG673" s="471"/>
      <c r="FH673" s="487">
        <f t="shared" si="2153"/>
        <v>1.9480022940164405</v>
      </c>
      <c r="FI673" s="487">
        <f t="shared" si="2154"/>
        <v>1.5360351749187535</v>
      </c>
      <c r="FJ673" s="487">
        <f t="shared" si="2155"/>
        <v>1.7618279569892472</v>
      </c>
      <c r="FK673" s="487">
        <f t="shared" si="2156"/>
        <v>1.4118279569892473</v>
      </c>
      <c r="FL673" s="487">
        <f t="shared" si="2157"/>
        <v>1.3610887672228134</v>
      </c>
      <c r="FM673" s="487">
        <f t="shared" si="2158"/>
        <v>1.105659202366434</v>
      </c>
      <c r="FN673" s="487">
        <f t="shared" si="2159"/>
        <v>1.9327148110999666</v>
      </c>
      <c r="FO673" s="487">
        <f t="shared" si="2160"/>
        <v>1.3921765295887663</v>
      </c>
      <c r="FP673" s="487">
        <f t="shared" si="2161"/>
        <v>1.4887599709934736</v>
      </c>
      <c r="FQ673" s="487">
        <f t="shared" si="2162"/>
        <v>1.0572878897751994</v>
      </c>
      <c r="FR673" s="459"/>
      <c r="FS673" s="468">
        <f t="shared" ref="FS673:GA682" si="2171">IFERROR(HLOOKUP(FS$1,$H$5:$HA$10112,MATCH($A673,$A$5:$A$10112,0),0)*HLOOKUP(FS$2,$H$5:$HA$10112,MATCH($A673,$A$5:$A$10112,0),0),"-")</f>
        <v>60929</v>
      </c>
      <c r="FT673" s="468">
        <f t="shared" si="2171"/>
        <v>60929</v>
      </c>
      <c r="FU673" s="468">
        <f t="shared" si="2171"/>
        <v>243716</v>
      </c>
      <c r="FV673" s="468">
        <f t="shared" si="2171"/>
        <v>3229237</v>
      </c>
      <c r="FW673" s="468">
        <f t="shared" si="2171"/>
        <v>3797706</v>
      </c>
      <c r="FX673" s="468">
        <f t="shared" si="2171"/>
        <v>3593520</v>
      </c>
      <c r="FY673" s="468">
        <f t="shared" si="2171"/>
        <v>94805940</v>
      </c>
      <c r="FZ673" s="468">
        <f t="shared" si="2171"/>
        <v>80553612</v>
      </c>
      <c r="GA673" s="468">
        <f t="shared" si="2171"/>
        <v>11907665</v>
      </c>
      <c r="GB673" s="468"/>
      <c r="GC673" s="468"/>
      <c r="GD673" s="468"/>
      <c r="GE673" s="468"/>
      <c r="GF673" s="468"/>
      <c r="GG673" s="468"/>
      <c r="GH673" s="468"/>
      <c r="GI673" s="468"/>
      <c r="GJ673" s="468"/>
      <c r="GK673" s="468"/>
      <c r="GL673" s="468"/>
      <c r="GM673" s="468"/>
      <c r="GN673" s="468">
        <f t="shared" si="2169"/>
        <v>103802</v>
      </c>
      <c r="GO673" s="468">
        <f t="shared" ref="GO673:GU682" si="2172">IFERROR(HLOOKUP(GO$1,$H$5:$HA$10112,MATCH($A673,$A$5:$A$10112,0),0)*HLOOKUP(GO$2,$H$5:$HA$10112,MATCH($A673,$A$5:$A$10112,0),0),"-")</f>
        <v>0</v>
      </c>
      <c r="GP673" s="468">
        <f t="shared" si="2172"/>
        <v>179776</v>
      </c>
      <c r="GQ673" s="468">
        <f t="shared" si="2172"/>
        <v>0</v>
      </c>
      <c r="GR673" s="468">
        <f t="shared" si="2172"/>
        <v>33597319</v>
      </c>
      <c r="GS673" s="468">
        <f t="shared" si="2172"/>
        <v>1356372</v>
      </c>
      <c r="GT673" s="468">
        <f t="shared" si="2172"/>
        <v>505120</v>
      </c>
      <c r="GU673" s="468">
        <f t="shared" si="2172"/>
        <v>39952022</v>
      </c>
      <c r="GV673" s="425"/>
      <c r="GW673" s="402"/>
      <c r="GX673" s="402"/>
      <c r="GY673" s="402"/>
      <c r="GZ673" s="402"/>
      <c r="HA673" s="402"/>
    </row>
    <row r="674" spans="1:209" ht="9.75" customHeight="1" x14ac:dyDescent="0.2">
      <c r="A674" s="472" t="str">
        <f t="shared" si="2148"/>
        <v>2019-20MAYRX9</v>
      </c>
      <c r="B674" s="488" t="str">
        <f t="shared" si="2165"/>
        <v>2019-20</v>
      </c>
      <c r="C674" s="400" t="s">
        <v>668</v>
      </c>
      <c r="D674" s="400" t="s">
        <v>653</v>
      </c>
      <c r="E674" s="400" t="s">
        <v>652</v>
      </c>
      <c r="F674" s="474" t="s">
        <v>451</v>
      </c>
      <c r="G674" s="474" t="s">
        <v>686</v>
      </c>
      <c r="H674" s="475">
        <v>83702</v>
      </c>
      <c r="I674" s="475">
        <v>66948</v>
      </c>
      <c r="J674" s="475">
        <v>182711</v>
      </c>
      <c r="K674" s="505">
        <v>3</v>
      </c>
      <c r="L674" s="505">
        <v>2</v>
      </c>
      <c r="M674" s="505">
        <v>3</v>
      </c>
      <c r="N674" s="505">
        <v>4</v>
      </c>
      <c r="O674" s="505">
        <v>34</v>
      </c>
      <c r="P674" s="475" t="s">
        <v>152</v>
      </c>
      <c r="Q674" s="475" t="s">
        <v>152</v>
      </c>
      <c r="R674" s="475" t="s">
        <v>152</v>
      </c>
      <c r="S674" s="475">
        <v>64106</v>
      </c>
      <c r="T674" s="475">
        <v>6012</v>
      </c>
      <c r="U674" s="475">
        <v>3995</v>
      </c>
      <c r="V674" s="475">
        <v>36295</v>
      </c>
      <c r="W674" s="475">
        <v>12629</v>
      </c>
      <c r="X674" s="475">
        <v>823</v>
      </c>
      <c r="Y674" s="475">
        <v>2669096</v>
      </c>
      <c r="Z674" s="475">
        <v>444</v>
      </c>
      <c r="AA674" s="475">
        <v>776</v>
      </c>
      <c r="AB674" s="475">
        <v>3724327</v>
      </c>
      <c r="AC674" s="475">
        <v>932</v>
      </c>
      <c r="AD674" s="475">
        <v>2098</v>
      </c>
      <c r="AE674" s="475">
        <v>56079038</v>
      </c>
      <c r="AF674" s="475">
        <v>1545</v>
      </c>
      <c r="AG674" s="475">
        <v>3227</v>
      </c>
      <c r="AH674" s="475">
        <v>45311984</v>
      </c>
      <c r="AI674" s="475">
        <v>3588</v>
      </c>
      <c r="AJ674" s="475">
        <v>8861</v>
      </c>
      <c r="AK674" s="475">
        <v>3578576</v>
      </c>
      <c r="AL674" s="475">
        <v>4348</v>
      </c>
      <c r="AM674" s="475">
        <v>9277</v>
      </c>
      <c r="AN674" s="475"/>
      <c r="AO674" s="475"/>
      <c r="AP674" s="475"/>
      <c r="AQ674" s="475"/>
      <c r="AR674" s="475"/>
      <c r="AS674" s="475"/>
      <c r="AT674" s="475">
        <v>5075</v>
      </c>
      <c r="AU674" s="475">
        <v>1676</v>
      </c>
      <c r="AV674" s="475">
        <v>758</v>
      </c>
      <c r="AW674" s="475">
        <v>19</v>
      </c>
      <c r="AX674" s="475">
        <v>1936</v>
      </c>
      <c r="AY674" s="475">
        <v>705</v>
      </c>
      <c r="AZ674" s="475">
        <v>23</v>
      </c>
      <c r="BA674" s="475"/>
      <c r="BB674" s="475"/>
      <c r="BC674" s="475"/>
      <c r="BD674" s="475"/>
      <c r="BE674" s="475"/>
      <c r="BF674" s="475"/>
      <c r="BG674" s="475"/>
      <c r="BH674" s="475"/>
      <c r="BI674" s="475">
        <v>39775</v>
      </c>
      <c r="BJ674" s="475">
        <v>2940</v>
      </c>
      <c r="BK674" s="475">
        <v>16316</v>
      </c>
      <c r="BL674" s="475">
        <v>59031</v>
      </c>
      <c r="BM674" s="475">
        <v>10892</v>
      </c>
      <c r="BN674" s="475">
        <v>8694</v>
      </c>
      <c r="BO674" s="475">
        <v>7386</v>
      </c>
      <c r="BP674" s="475">
        <v>5958</v>
      </c>
      <c r="BQ674" s="475">
        <v>46419</v>
      </c>
      <c r="BR674" s="475">
        <v>39117</v>
      </c>
      <c r="BS674" s="475">
        <v>17088</v>
      </c>
      <c r="BT674" s="475">
        <v>13148</v>
      </c>
      <c r="BU674" s="475">
        <v>1013</v>
      </c>
      <c r="BV674" s="475">
        <v>783</v>
      </c>
      <c r="BW674" s="475" t="s">
        <v>152</v>
      </c>
      <c r="BX674" s="475" t="s">
        <v>152</v>
      </c>
      <c r="BY674" s="475" t="s">
        <v>152</v>
      </c>
      <c r="BZ674" s="475" t="s">
        <v>152</v>
      </c>
      <c r="CA674" s="475" t="s">
        <v>152</v>
      </c>
      <c r="CB674" s="475" t="s">
        <v>152</v>
      </c>
      <c r="CC674" s="475" t="s">
        <v>152</v>
      </c>
      <c r="CD674" s="475" t="s">
        <v>152</v>
      </c>
      <c r="CE674" s="475" t="s">
        <v>152</v>
      </c>
      <c r="CF674" s="475" t="s">
        <v>152</v>
      </c>
      <c r="CG674" s="475" t="s">
        <v>152</v>
      </c>
      <c r="CH674" s="475" t="s">
        <v>152</v>
      </c>
      <c r="CI674" s="475" t="s">
        <v>152</v>
      </c>
      <c r="CJ674" s="475" t="s">
        <v>152</v>
      </c>
      <c r="CK674" s="475" t="s">
        <v>152</v>
      </c>
      <c r="CL674" s="475" t="s">
        <v>152</v>
      </c>
      <c r="CM674" s="475" t="s">
        <v>152</v>
      </c>
      <c r="CN674" s="475" t="s">
        <v>152</v>
      </c>
      <c r="CO674" s="475" t="s">
        <v>152</v>
      </c>
      <c r="CP674" s="475" t="s">
        <v>152</v>
      </c>
      <c r="CQ674" s="475" t="s">
        <v>152</v>
      </c>
      <c r="CR674" s="475" t="s">
        <v>152</v>
      </c>
      <c r="CS674" s="475" t="s">
        <v>152</v>
      </c>
      <c r="CT674" s="475" t="s">
        <v>152</v>
      </c>
      <c r="CU674" s="475" t="s">
        <v>152</v>
      </c>
      <c r="CV674" s="475" t="s">
        <v>152</v>
      </c>
      <c r="CW674" s="475" t="s">
        <v>152</v>
      </c>
      <c r="CX674" s="475" t="s">
        <v>152</v>
      </c>
      <c r="CY674" s="475" t="s">
        <v>152</v>
      </c>
      <c r="CZ674" s="475" t="s">
        <v>152</v>
      </c>
      <c r="DA674" s="475" t="s">
        <v>152</v>
      </c>
      <c r="DB674" s="475" t="s">
        <v>152</v>
      </c>
      <c r="DC674" s="475" t="s">
        <v>152</v>
      </c>
      <c r="DD674" s="475" t="s">
        <v>152</v>
      </c>
      <c r="DE674" s="475" t="s">
        <v>152</v>
      </c>
      <c r="DF674" s="475" t="s">
        <v>152</v>
      </c>
      <c r="DG674" s="475" t="s">
        <v>152</v>
      </c>
      <c r="DH674" s="475" t="s">
        <v>152</v>
      </c>
      <c r="DI674" s="475" t="s">
        <v>152</v>
      </c>
      <c r="DJ674" s="475" t="s">
        <v>152</v>
      </c>
      <c r="DK674" s="475">
        <v>282</v>
      </c>
      <c r="DL674" s="475">
        <v>85012</v>
      </c>
      <c r="DM674" s="475">
        <v>301</v>
      </c>
      <c r="DN674" s="475">
        <v>506</v>
      </c>
      <c r="DO674" s="475">
        <v>3043</v>
      </c>
      <c r="DP674" s="475">
        <v>113397</v>
      </c>
      <c r="DQ674" s="475">
        <v>37</v>
      </c>
      <c r="DR674" s="475">
        <v>69</v>
      </c>
      <c r="DS674" s="475">
        <v>42</v>
      </c>
      <c r="DT674" s="475">
        <v>64635</v>
      </c>
      <c r="DU674" s="475">
        <v>1539</v>
      </c>
      <c r="DV674" s="475">
        <v>2703</v>
      </c>
      <c r="DW674" s="475">
        <v>34</v>
      </c>
      <c r="DX674" s="475"/>
      <c r="DY674" s="475"/>
      <c r="DZ674" s="475"/>
      <c r="EA674" s="475"/>
      <c r="EB674" s="475"/>
      <c r="EC674" s="475"/>
      <c r="ED674" s="475"/>
      <c r="EE674" s="475"/>
      <c r="EF674" s="475"/>
      <c r="EG674" s="475" t="s">
        <v>152</v>
      </c>
      <c r="EH674" s="475" t="s">
        <v>152</v>
      </c>
      <c r="EI674" s="475">
        <v>0</v>
      </c>
      <c r="EJ674" s="475">
        <v>477</v>
      </c>
      <c r="EK674" s="475">
        <v>663</v>
      </c>
      <c r="EL674" s="475">
        <v>5</v>
      </c>
      <c r="EM674" s="475">
        <v>2127</v>
      </c>
      <c r="EN674" s="475">
        <v>2130612</v>
      </c>
      <c r="EO674" s="475">
        <v>4467</v>
      </c>
      <c r="EP674" s="475">
        <v>9113</v>
      </c>
      <c r="EQ674" s="475">
        <v>3265454</v>
      </c>
      <c r="ER674" s="475">
        <v>4925</v>
      </c>
      <c r="ES674" s="475">
        <v>9483</v>
      </c>
      <c r="ET674" s="475">
        <v>38604</v>
      </c>
      <c r="EU674" s="475">
        <v>7721</v>
      </c>
      <c r="EV674" s="475">
        <v>13181</v>
      </c>
      <c r="EW674" s="475">
        <v>15011748</v>
      </c>
      <c r="EX674" s="475">
        <v>7058</v>
      </c>
      <c r="EY674" s="475">
        <v>14557</v>
      </c>
      <c r="EZ674" s="476"/>
      <c r="FA674" s="477">
        <f t="shared" si="2149"/>
        <v>5</v>
      </c>
      <c r="FB674" s="417">
        <f t="shared" si="2150"/>
        <v>2019</v>
      </c>
      <c r="FC674" s="448">
        <f t="shared" si="2151"/>
        <v>43586</v>
      </c>
      <c r="FD674" s="449">
        <f t="shared" si="2152"/>
        <v>31</v>
      </c>
      <c r="FE674" s="450"/>
      <c r="FF674" s="450"/>
      <c r="FG674" s="450"/>
      <c r="FH674" s="452">
        <f t="shared" si="2153"/>
        <v>1.8117099135063206</v>
      </c>
      <c r="FI674" s="452">
        <f t="shared" si="2154"/>
        <v>1.4461077844311376</v>
      </c>
      <c r="FJ674" s="452">
        <f t="shared" si="2155"/>
        <v>1.8488110137672089</v>
      </c>
      <c r="FK674" s="452">
        <f t="shared" si="2156"/>
        <v>1.4913642052565708</v>
      </c>
      <c r="FL674" s="452">
        <f t="shared" si="2157"/>
        <v>1.2789364926298388</v>
      </c>
      <c r="FM674" s="452">
        <f t="shared" si="2158"/>
        <v>1.077751756440281</v>
      </c>
      <c r="FN674" s="452">
        <f t="shared" si="2159"/>
        <v>1.3530762530683347</v>
      </c>
      <c r="FO674" s="452">
        <f t="shared" si="2160"/>
        <v>1.0410958904109588</v>
      </c>
      <c r="FP674" s="452">
        <f t="shared" si="2161"/>
        <v>1.2308626974483596</v>
      </c>
      <c r="FQ674" s="452">
        <f t="shared" si="2162"/>
        <v>0.95139732685297695</v>
      </c>
      <c r="FR674" s="453"/>
      <c r="FS674" s="477">
        <f t="shared" si="2171"/>
        <v>133896</v>
      </c>
      <c r="FT674" s="477">
        <f t="shared" si="2171"/>
        <v>200844</v>
      </c>
      <c r="FU674" s="477">
        <f t="shared" si="2171"/>
        <v>267792</v>
      </c>
      <c r="FV674" s="477">
        <f t="shared" si="2171"/>
        <v>2276232</v>
      </c>
      <c r="FW674" s="477">
        <f t="shared" si="2171"/>
        <v>4665312</v>
      </c>
      <c r="FX674" s="477">
        <f t="shared" si="2171"/>
        <v>8381510</v>
      </c>
      <c r="FY674" s="477">
        <f t="shared" si="2171"/>
        <v>117123965</v>
      </c>
      <c r="FZ674" s="477">
        <f t="shared" si="2171"/>
        <v>111905569</v>
      </c>
      <c r="GA674" s="477">
        <f t="shared" si="2171"/>
        <v>7634971</v>
      </c>
      <c r="GB674" s="477"/>
      <c r="GC674" s="477"/>
      <c r="GD674" s="477"/>
      <c r="GE674" s="477"/>
      <c r="GF674" s="477"/>
      <c r="GG674" s="477"/>
      <c r="GH674" s="477"/>
      <c r="GI674" s="477"/>
      <c r="GJ674" s="477"/>
      <c r="GK674" s="477"/>
      <c r="GL674" s="477"/>
      <c r="GM674" s="477"/>
      <c r="GN674" s="477">
        <f t="shared" si="2169"/>
        <v>113526</v>
      </c>
      <c r="GO674" s="477">
        <f t="shared" si="2172"/>
        <v>142692</v>
      </c>
      <c r="GP674" s="477">
        <f t="shared" si="2172"/>
        <v>209967</v>
      </c>
      <c r="GQ674" s="477">
        <f t="shared" si="2172"/>
        <v>0</v>
      </c>
      <c r="GR674" s="477">
        <f t="shared" si="2172"/>
        <v>4346901</v>
      </c>
      <c r="GS674" s="477">
        <f t="shared" si="2172"/>
        <v>6287229</v>
      </c>
      <c r="GT674" s="477">
        <f t="shared" si="2172"/>
        <v>65905</v>
      </c>
      <c r="GU674" s="477">
        <f t="shared" si="2172"/>
        <v>30962739</v>
      </c>
      <c r="GV674" s="416"/>
      <c r="GW674" s="402"/>
      <c r="GX674" s="402"/>
      <c r="GY674" s="402"/>
      <c r="GZ674" s="402"/>
      <c r="HA674" s="402"/>
    </row>
    <row r="675" spans="1:209" ht="9.75" customHeight="1" x14ac:dyDescent="0.2">
      <c r="A675" s="417" t="str">
        <f t="shared" si="2148"/>
        <v>2019-20MAYRYC</v>
      </c>
      <c r="B675" s="458" t="str">
        <f t="shared" si="2165"/>
        <v>2019-20</v>
      </c>
      <c r="C675" s="402" t="s">
        <v>668</v>
      </c>
      <c r="D675" s="402" t="s">
        <v>656</v>
      </c>
      <c r="E675" s="402" t="s">
        <v>466</v>
      </c>
      <c r="F675" s="478" t="s">
        <v>453</v>
      </c>
      <c r="G675" s="478" t="s">
        <v>687</v>
      </c>
      <c r="H675" s="479">
        <v>106085</v>
      </c>
      <c r="I675" s="479">
        <v>68446</v>
      </c>
      <c r="J675" s="479">
        <v>301886</v>
      </c>
      <c r="K675" s="506">
        <v>4</v>
      </c>
      <c r="L675" s="506">
        <v>1</v>
      </c>
      <c r="M675" s="506">
        <v>6</v>
      </c>
      <c r="N675" s="506">
        <v>21</v>
      </c>
      <c r="O675" s="506">
        <v>70</v>
      </c>
      <c r="P675" s="479" t="s">
        <v>152</v>
      </c>
      <c r="Q675" s="479" t="s">
        <v>152</v>
      </c>
      <c r="R675" s="479" t="s">
        <v>152</v>
      </c>
      <c r="S675" s="479">
        <v>71991</v>
      </c>
      <c r="T675" s="479">
        <v>7006</v>
      </c>
      <c r="U675" s="479">
        <v>4561</v>
      </c>
      <c r="V675" s="479">
        <v>42306</v>
      </c>
      <c r="W675" s="479">
        <v>11742</v>
      </c>
      <c r="X675" s="479">
        <v>1992</v>
      </c>
      <c r="Y675" s="479">
        <v>3233439</v>
      </c>
      <c r="Z675" s="479">
        <v>462</v>
      </c>
      <c r="AA675" s="479">
        <v>841</v>
      </c>
      <c r="AB675" s="479">
        <v>3345323</v>
      </c>
      <c r="AC675" s="479">
        <v>733</v>
      </c>
      <c r="AD675" s="479">
        <v>1320</v>
      </c>
      <c r="AE675" s="479">
        <v>67085915</v>
      </c>
      <c r="AF675" s="479">
        <v>1586</v>
      </c>
      <c r="AG675" s="479">
        <v>3296</v>
      </c>
      <c r="AH675" s="479">
        <v>63555025</v>
      </c>
      <c r="AI675" s="479">
        <v>5413</v>
      </c>
      <c r="AJ675" s="479">
        <v>13575</v>
      </c>
      <c r="AK675" s="479">
        <v>10640194</v>
      </c>
      <c r="AL675" s="479">
        <v>5341</v>
      </c>
      <c r="AM675" s="479">
        <v>14250</v>
      </c>
      <c r="AN675" s="479"/>
      <c r="AO675" s="479"/>
      <c r="AP675" s="479"/>
      <c r="AQ675" s="479"/>
      <c r="AR675" s="479"/>
      <c r="AS675" s="479"/>
      <c r="AT675" s="479">
        <v>4460</v>
      </c>
      <c r="AU675" s="479">
        <v>89</v>
      </c>
      <c r="AV675" s="479">
        <v>3106</v>
      </c>
      <c r="AW675" s="479">
        <v>714</v>
      </c>
      <c r="AX675" s="479">
        <v>20</v>
      </c>
      <c r="AY675" s="479">
        <v>1245</v>
      </c>
      <c r="AZ675" s="479">
        <v>1180</v>
      </c>
      <c r="BA675" s="479"/>
      <c r="BB675" s="479"/>
      <c r="BC675" s="479"/>
      <c r="BD675" s="479"/>
      <c r="BE675" s="479"/>
      <c r="BF675" s="479"/>
      <c r="BG675" s="479"/>
      <c r="BH675" s="479"/>
      <c r="BI675" s="479">
        <v>42178</v>
      </c>
      <c r="BJ675" s="479">
        <v>1978</v>
      </c>
      <c r="BK675" s="479">
        <v>23375</v>
      </c>
      <c r="BL675" s="479">
        <v>67531</v>
      </c>
      <c r="BM675" s="479">
        <v>16176</v>
      </c>
      <c r="BN675" s="479">
        <v>11680</v>
      </c>
      <c r="BO675" s="479">
        <v>10453</v>
      </c>
      <c r="BP675" s="479">
        <v>7680</v>
      </c>
      <c r="BQ675" s="479">
        <v>65942</v>
      </c>
      <c r="BR675" s="479">
        <v>47845</v>
      </c>
      <c r="BS675" s="479">
        <v>22823</v>
      </c>
      <c r="BT675" s="479">
        <v>12791</v>
      </c>
      <c r="BU675" s="479">
        <v>3716</v>
      </c>
      <c r="BV675" s="479">
        <v>2135</v>
      </c>
      <c r="BW675" s="479" t="s">
        <v>152</v>
      </c>
      <c r="BX675" s="479" t="s">
        <v>152</v>
      </c>
      <c r="BY675" s="479" t="s">
        <v>152</v>
      </c>
      <c r="BZ675" s="479" t="s">
        <v>152</v>
      </c>
      <c r="CA675" s="479" t="s">
        <v>152</v>
      </c>
      <c r="CB675" s="479" t="s">
        <v>152</v>
      </c>
      <c r="CC675" s="479" t="s">
        <v>152</v>
      </c>
      <c r="CD675" s="479" t="s">
        <v>152</v>
      </c>
      <c r="CE675" s="479" t="s">
        <v>152</v>
      </c>
      <c r="CF675" s="479" t="s">
        <v>152</v>
      </c>
      <c r="CG675" s="479" t="s">
        <v>152</v>
      </c>
      <c r="CH675" s="479" t="s">
        <v>152</v>
      </c>
      <c r="CI675" s="479" t="s">
        <v>152</v>
      </c>
      <c r="CJ675" s="479" t="s">
        <v>152</v>
      </c>
      <c r="CK675" s="479" t="s">
        <v>152</v>
      </c>
      <c r="CL675" s="479" t="s">
        <v>152</v>
      </c>
      <c r="CM675" s="479" t="s">
        <v>152</v>
      </c>
      <c r="CN675" s="479" t="s">
        <v>152</v>
      </c>
      <c r="CO675" s="479" t="s">
        <v>152</v>
      </c>
      <c r="CP675" s="479" t="s">
        <v>152</v>
      </c>
      <c r="CQ675" s="479" t="s">
        <v>152</v>
      </c>
      <c r="CR675" s="479" t="s">
        <v>152</v>
      </c>
      <c r="CS675" s="479" t="s">
        <v>152</v>
      </c>
      <c r="CT675" s="479" t="s">
        <v>152</v>
      </c>
      <c r="CU675" s="479" t="s">
        <v>152</v>
      </c>
      <c r="CV675" s="479" t="s">
        <v>152</v>
      </c>
      <c r="CW675" s="479" t="s">
        <v>152</v>
      </c>
      <c r="CX675" s="479" t="s">
        <v>152</v>
      </c>
      <c r="CY675" s="479" t="s">
        <v>152</v>
      </c>
      <c r="CZ675" s="479" t="s">
        <v>152</v>
      </c>
      <c r="DA675" s="479" t="s">
        <v>152</v>
      </c>
      <c r="DB675" s="479" t="s">
        <v>152</v>
      </c>
      <c r="DC675" s="479" t="s">
        <v>152</v>
      </c>
      <c r="DD675" s="479" t="s">
        <v>152</v>
      </c>
      <c r="DE675" s="479" t="s">
        <v>152</v>
      </c>
      <c r="DF675" s="479" t="s">
        <v>152</v>
      </c>
      <c r="DG675" s="479" t="s">
        <v>152</v>
      </c>
      <c r="DH675" s="479" t="s">
        <v>152</v>
      </c>
      <c r="DI675" s="479" t="s">
        <v>152</v>
      </c>
      <c r="DJ675" s="479" t="s">
        <v>152</v>
      </c>
      <c r="DK675" s="479">
        <v>541</v>
      </c>
      <c r="DL675" s="479">
        <v>143593</v>
      </c>
      <c r="DM675" s="479">
        <v>265</v>
      </c>
      <c r="DN675" s="479">
        <v>437</v>
      </c>
      <c r="DO675" s="479">
        <v>6660</v>
      </c>
      <c r="DP675" s="479">
        <v>239991</v>
      </c>
      <c r="DQ675" s="479">
        <v>36</v>
      </c>
      <c r="DR675" s="479">
        <v>64</v>
      </c>
      <c r="DS675" s="479">
        <v>154</v>
      </c>
      <c r="DT675" s="479">
        <v>265558</v>
      </c>
      <c r="DU675" s="479">
        <v>1724</v>
      </c>
      <c r="DV675" s="479">
        <v>3056</v>
      </c>
      <c r="DW675" s="479">
        <v>142</v>
      </c>
      <c r="DX675" s="479"/>
      <c r="DY675" s="479"/>
      <c r="DZ675" s="479"/>
      <c r="EA675" s="479"/>
      <c r="EB675" s="479"/>
      <c r="EC675" s="479"/>
      <c r="ED675" s="479"/>
      <c r="EE675" s="479"/>
      <c r="EF675" s="479"/>
      <c r="EG675" s="479" t="s">
        <v>152</v>
      </c>
      <c r="EH675" s="479" t="s">
        <v>152</v>
      </c>
      <c r="EI675" s="479">
        <v>38</v>
      </c>
      <c r="EJ675" s="479">
        <v>813</v>
      </c>
      <c r="EK675" s="479">
        <v>426</v>
      </c>
      <c r="EL675" s="479">
        <v>36</v>
      </c>
      <c r="EM675" s="479">
        <v>1291</v>
      </c>
      <c r="EN675" s="479">
        <v>6974890</v>
      </c>
      <c r="EO675" s="479">
        <v>8579</v>
      </c>
      <c r="EP675" s="479">
        <v>20110</v>
      </c>
      <c r="EQ675" s="479">
        <v>4275390</v>
      </c>
      <c r="ER675" s="479">
        <v>10036</v>
      </c>
      <c r="ES675" s="479">
        <v>23878</v>
      </c>
      <c r="ET675" s="479">
        <v>461720</v>
      </c>
      <c r="EU675" s="479">
        <v>12826</v>
      </c>
      <c r="EV675" s="479">
        <v>31116</v>
      </c>
      <c r="EW675" s="479">
        <v>14508977</v>
      </c>
      <c r="EX675" s="479">
        <v>11239</v>
      </c>
      <c r="EY675" s="479">
        <v>28425</v>
      </c>
      <c r="EZ675" s="476"/>
      <c r="FA675" s="446">
        <f t="shared" si="2149"/>
        <v>5</v>
      </c>
      <c r="FB675" s="417">
        <f t="shared" si="2150"/>
        <v>2019</v>
      </c>
      <c r="FC675" s="448">
        <f t="shared" si="2151"/>
        <v>43586</v>
      </c>
      <c r="FD675" s="449">
        <f t="shared" si="2152"/>
        <v>31</v>
      </c>
      <c r="FE675" s="450"/>
      <c r="FF675" s="450"/>
      <c r="FG675" s="450"/>
      <c r="FH675" s="452">
        <f t="shared" si="2153"/>
        <v>2.3088781044818725</v>
      </c>
      <c r="FI675" s="452">
        <f t="shared" si="2154"/>
        <v>1.6671424493291465</v>
      </c>
      <c r="FJ675" s="452">
        <f t="shared" si="2155"/>
        <v>2.2918219688664765</v>
      </c>
      <c r="FK675" s="452">
        <f t="shared" si="2156"/>
        <v>1.6838412628809472</v>
      </c>
      <c r="FL675" s="452">
        <f t="shared" si="2157"/>
        <v>1.5586914385666335</v>
      </c>
      <c r="FM675" s="452">
        <f t="shared" si="2158"/>
        <v>1.1309270552640287</v>
      </c>
      <c r="FN675" s="452">
        <f t="shared" si="2159"/>
        <v>1.9437063532617953</v>
      </c>
      <c r="FO675" s="452">
        <f t="shared" si="2160"/>
        <v>1.0893374212229603</v>
      </c>
      <c r="FP675" s="452">
        <f t="shared" si="2161"/>
        <v>1.8654618473895583</v>
      </c>
      <c r="FQ675" s="452">
        <f t="shared" si="2162"/>
        <v>1.0717871485943775</v>
      </c>
      <c r="FR675" s="453"/>
      <c r="FS675" s="446">
        <f t="shared" si="2171"/>
        <v>68446</v>
      </c>
      <c r="FT675" s="446">
        <f t="shared" si="2171"/>
        <v>410676</v>
      </c>
      <c r="FU675" s="446">
        <f t="shared" si="2171"/>
        <v>1437366</v>
      </c>
      <c r="FV675" s="446">
        <f t="shared" si="2171"/>
        <v>4791220</v>
      </c>
      <c r="FW675" s="446">
        <f t="shared" si="2171"/>
        <v>5892046</v>
      </c>
      <c r="FX675" s="446">
        <f t="shared" si="2171"/>
        <v>6020520</v>
      </c>
      <c r="FY675" s="446">
        <f t="shared" si="2171"/>
        <v>139440576</v>
      </c>
      <c r="FZ675" s="446">
        <f t="shared" si="2171"/>
        <v>159397650</v>
      </c>
      <c r="GA675" s="446">
        <f t="shared" si="2171"/>
        <v>28386000</v>
      </c>
      <c r="GB675" s="446"/>
      <c r="GC675" s="446"/>
      <c r="GD675" s="446"/>
      <c r="GE675" s="446"/>
      <c r="GF675" s="446"/>
      <c r="GG675" s="446"/>
      <c r="GH675" s="446"/>
      <c r="GI675" s="446"/>
      <c r="GJ675" s="446"/>
      <c r="GK675" s="446"/>
      <c r="GL675" s="446"/>
      <c r="GM675" s="446"/>
      <c r="GN675" s="446">
        <f t="shared" si="2169"/>
        <v>470624</v>
      </c>
      <c r="GO675" s="446">
        <f t="shared" si="2172"/>
        <v>236417</v>
      </c>
      <c r="GP675" s="446">
        <f t="shared" si="2172"/>
        <v>426240</v>
      </c>
      <c r="GQ675" s="446">
        <f t="shared" si="2172"/>
        <v>0</v>
      </c>
      <c r="GR675" s="446">
        <f t="shared" si="2172"/>
        <v>16349430</v>
      </c>
      <c r="GS675" s="446">
        <f t="shared" si="2172"/>
        <v>10172028</v>
      </c>
      <c r="GT675" s="446">
        <f t="shared" si="2172"/>
        <v>1120176</v>
      </c>
      <c r="GU675" s="446">
        <f t="shared" si="2172"/>
        <v>36696675</v>
      </c>
      <c r="GV675" s="416"/>
      <c r="GW675" s="402"/>
      <c r="GX675" s="402"/>
      <c r="GY675" s="402"/>
      <c r="GZ675" s="402"/>
      <c r="HA675" s="402"/>
    </row>
    <row r="676" spans="1:209" ht="9.75" customHeight="1" x14ac:dyDescent="0.2">
      <c r="A676" s="417" t="str">
        <f t="shared" si="2148"/>
        <v>2019-20MAYR1F</v>
      </c>
      <c r="B676" s="458" t="str">
        <f t="shared" si="2165"/>
        <v>2019-20</v>
      </c>
      <c r="C676" s="402" t="s">
        <v>668</v>
      </c>
      <c r="D676" s="402" t="s">
        <v>663</v>
      </c>
      <c r="E676" s="402" t="s">
        <v>662</v>
      </c>
      <c r="F676" s="478" t="s">
        <v>458</v>
      </c>
      <c r="G676" s="478" t="s">
        <v>688</v>
      </c>
      <c r="H676" s="479">
        <v>2789</v>
      </c>
      <c r="I676" s="479">
        <v>1516</v>
      </c>
      <c r="J676" s="479">
        <v>14725</v>
      </c>
      <c r="K676" s="506">
        <v>10</v>
      </c>
      <c r="L676" s="506">
        <v>1</v>
      </c>
      <c r="M676" s="506">
        <v>20</v>
      </c>
      <c r="N676" s="506">
        <v>57</v>
      </c>
      <c r="O676" s="506">
        <v>124</v>
      </c>
      <c r="P676" s="479" t="s">
        <v>152</v>
      </c>
      <c r="Q676" s="479" t="s">
        <v>152</v>
      </c>
      <c r="R676" s="479" t="s">
        <v>152</v>
      </c>
      <c r="S676" s="479">
        <v>2023</v>
      </c>
      <c r="T676" s="479">
        <v>118</v>
      </c>
      <c r="U676" s="479">
        <v>86</v>
      </c>
      <c r="V676" s="479">
        <v>863</v>
      </c>
      <c r="W676" s="479">
        <v>715</v>
      </c>
      <c r="X676" s="479">
        <v>60</v>
      </c>
      <c r="Y676" s="479">
        <v>81227</v>
      </c>
      <c r="Z676" s="479">
        <v>688</v>
      </c>
      <c r="AA676" s="479">
        <v>1284</v>
      </c>
      <c r="AB676" s="479">
        <v>73838</v>
      </c>
      <c r="AC676" s="479">
        <v>859</v>
      </c>
      <c r="AD676" s="479">
        <v>1665</v>
      </c>
      <c r="AE676" s="479">
        <v>1233704</v>
      </c>
      <c r="AF676" s="479">
        <v>1430</v>
      </c>
      <c r="AG676" s="479">
        <v>3024</v>
      </c>
      <c r="AH676" s="479">
        <v>2960832</v>
      </c>
      <c r="AI676" s="479">
        <v>4141</v>
      </c>
      <c r="AJ676" s="479">
        <v>9895</v>
      </c>
      <c r="AK676" s="479">
        <v>426726</v>
      </c>
      <c r="AL676" s="479">
        <v>7112</v>
      </c>
      <c r="AM676" s="479">
        <v>16137</v>
      </c>
      <c r="AN676" s="479"/>
      <c r="AO676" s="479"/>
      <c r="AP676" s="479"/>
      <c r="AQ676" s="479"/>
      <c r="AR676" s="479"/>
      <c r="AS676" s="479"/>
      <c r="AT676" s="479">
        <v>145</v>
      </c>
      <c r="AU676" s="479">
        <v>1</v>
      </c>
      <c r="AV676" s="479">
        <v>8</v>
      </c>
      <c r="AW676" s="479">
        <v>20</v>
      </c>
      <c r="AX676" s="479">
        <v>2</v>
      </c>
      <c r="AY676" s="479">
        <v>134</v>
      </c>
      <c r="AZ676" s="479">
        <v>0</v>
      </c>
      <c r="BA676" s="479"/>
      <c r="BB676" s="479"/>
      <c r="BC676" s="479"/>
      <c r="BD676" s="479"/>
      <c r="BE676" s="479"/>
      <c r="BF676" s="479"/>
      <c r="BG676" s="479"/>
      <c r="BH676" s="479"/>
      <c r="BI676" s="479">
        <v>1225</v>
      </c>
      <c r="BJ676" s="479">
        <v>25</v>
      </c>
      <c r="BK676" s="479">
        <v>628</v>
      </c>
      <c r="BL676" s="479">
        <v>1878</v>
      </c>
      <c r="BM676" s="479">
        <v>195</v>
      </c>
      <c r="BN676" s="479">
        <v>168</v>
      </c>
      <c r="BO676" s="479">
        <v>142</v>
      </c>
      <c r="BP676" s="479">
        <v>123</v>
      </c>
      <c r="BQ676" s="479">
        <v>1026</v>
      </c>
      <c r="BR676" s="479">
        <v>927</v>
      </c>
      <c r="BS676" s="479">
        <v>871</v>
      </c>
      <c r="BT676" s="479">
        <v>753</v>
      </c>
      <c r="BU676" s="479">
        <v>73</v>
      </c>
      <c r="BV676" s="479">
        <v>62</v>
      </c>
      <c r="BW676" s="479" t="s">
        <v>152</v>
      </c>
      <c r="BX676" s="479" t="s">
        <v>152</v>
      </c>
      <c r="BY676" s="479" t="s">
        <v>152</v>
      </c>
      <c r="BZ676" s="479" t="s">
        <v>152</v>
      </c>
      <c r="CA676" s="479" t="s">
        <v>152</v>
      </c>
      <c r="CB676" s="479" t="s">
        <v>152</v>
      </c>
      <c r="CC676" s="479" t="s">
        <v>152</v>
      </c>
      <c r="CD676" s="479" t="s">
        <v>152</v>
      </c>
      <c r="CE676" s="479" t="s">
        <v>152</v>
      </c>
      <c r="CF676" s="479" t="s">
        <v>152</v>
      </c>
      <c r="CG676" s="479" t="s">
        <v>152</v>
      </c>
      <c r="CH676" s="479" t="s">
        <v>152</v>
      </c>
      <c r="CI676" s="479" t="s">
        <v>152</v>
      </c>
      <c r="CJ676" s="479" t="s">
        <v>152</v>
      </c>
      <c r="CK676" s="479" t="s">
        <v>152</v>
      </c>
      <c r="CL676" s="479" t="s">
        <v>152</v>
      </c>
      <c r="CM676" s="479" t="s">
        <v>152</v>
      </c>
      <c r="CN676" s="479" t="s">
        <v>152</v>
      </c>
      <c r="CO676" s="479" t="s">
        <v>152</v>
      </c>
      <c r="CP676" s="479" t="s">
        <v>152</v>
      </c>
      <c r="CQ676" s="479" t="s">
        <v>152</v>
      </c>
      <c r="CR676" s="479" t="s">
        <v>152</v>
      </c>
      <c r="CS676" s="479" t="s">
        <v>152</v>
      </c>
      <c r="CT676" s="479" t="s">
        <v>152</v>
      </c>
      <c r="CU676" s="479" t="s">
        <v>152</v>
      </c>
      <c r="CV676" s="479" t="s">
        <v>152</v>
      </c>
      <c r="CW676" s="479" t="s">
        <v>152</v>
      </c>
      <c r="CX676" s="479" t="s">
        <v>152</v>
      </c>
      <c r="CY676" s="479" t="s">
        <v>152</v>
      </c>
      <c r="CZ676" s="479" t="s">
        <v>152</v>
      </c>
      <c r="DA676" s="479" t="s">
        <v>152</v>
      </c>
      <c r="DB676" s="479" t="s">
        <v>152</v>
      </c>
      <c r="DC676" s="479" t="s">
        <v>152</v>
      </c>
      <c r="DD676" s="479" t="s">
        <v>152</v>
      </c>
      <c r="DE676" s="479" t="s">
        <v>152</v>
      </c>
      <c r="DF676" s="479" t="s">
        <v>152</v>
      </c>
      <c r="DG676" s="479" t="s">
        <v>152</v>
      </c>
      <c r="DH676" s="479" t="s">
        <v>152</v>
      </c>
      <c r="DI676" s="479" t="s">
        <v>152</v>
      </c>
      <c r="DJ676" s="479" t="s">
        <v>152</v>
      </c>
      <c r="DK676" s="479">
        <v>12</v>
      </c>
      <c r="DL676" s="479">
        <v>4996</v>
      </c>
      <c r="DM676" s="479">
        <v>416</v>
      </c>
      <c r="DN676" s="479">
        <v>1009</v>
      </c>
      <c r="DO676" s="479">
        <v>87</v>
      </c>
      <c r="DP676" s="479">
        <v>3973</v>
      </c>
      <c r="DQ676" s="479">
        <v>46</v>
      </c>
      <c r="DR676" s="479">
        <v>80</v>
      </c>
      <c r="DS676" s="479">
        <v>0</v>
      </c>
      <c r="DT676" s="479">
        <v>0</v>
      </c>
      <c r="DU676" s="510" t="s">
        <v>152</v>
      </c>
      <c r="DV676" s="510" t="s">
        <v>152</v>
      </c>
      <c r="DW676" s="479">
        <v>0</v>
      </c>
      <c r="DX676" s="479"/>
      <c r="DY676" s="479"/>
      <c r="DZ676" s="479"/>
      <c r="EA676" s="479"/>
      <c r="EB676" s="479"/>
      <c r="EC676" s="479"/>
      <c r="ED676" s="479"/>
      <c r="EE676" s="479"/>
      <c r="EF676" s="479"/>
      <c r="EG676" s="479" t="s">
        <v>152</v>
      </c>
      <c r="EH676" s="479" t="s">
        <v>152</v>
      </c>
      <c r="EI676" s="479">
        <v>2</v>
      </c>
      <c r="EJ676" s="479">
        <v>71</v>
      </c>
      <c r="EK676" s="479">
        <v>37</v>
      </c>
      <c r="EL676" s="479">
        <v>0</v>
      </c>
      <c r="EM676" s="479">
        <v>12</v>
      </c>
      <c r="EN676" s="479">
        <v>251173</v>
      </c>
      <c r="EO676" s="479">
        <v>3538</v>
      </c>
      <c r="EP676" s="479">
        <v>6718</v>
      </c>
      <c r="EQ676" s="479">
        <v>231931</v>
      </c>
      <c r="ER676" s="479">
        <v>6268</v>
      </c>
      <c r="ES676" s="479">
        <v>11561</v>
      </c>
      <c r="ET676" s="479">
        <v>0</v>
      </c>
      <c r="EU676" s="479">
        <v>0</v>
      </c>
      <c r="EV676" s="479">
        <v>0</v>
      </c>
      <c r="EW676" s="479">
        <v>152553</v>
      </c>
      <c r="EX676" s="479">
        <v>12713</v>
      </c>
      <c r="EY676" s="479">
        <v>21300</v>
      </c>
      <c r="EZ676" s="476"/>
      <c r="FA676" s="446">
        <f t="shared" si="2149"/>
        <v>5</v>
      </c>
      <c r="FB676" s="417">
        <f t="shared" si="2150"/>
        <v>2019</v>
      </c>
      <c r="FC676" s="448">
        <f t="shared" si="2151"/>
        <v>43586</v>
      </c>
      <c r="FD676" s="449">
        <f t="shared" si="2152"/>
        <v>31</v>
      </c>
      <c r="FE676" s="450"/>
      <c r="FF676" s="450"/>
      <c r="FG676" s="450"/>
      <c r="FH676" s="452">
        <f t="shared" si="2153"/>
        <v>1.652542372881356</v>
      </c>
      <c r="FI676" s="452">
        <f t="shared" si="2154"/>
        <v>1.423728813559322</v>
      </c>
      <c r="FJ676" s="452">
        <f t="shared" si="2155"/>
        <v>1.6511627906976745</v>
      </c>
      <c r="FK676" s="452">
        <f t="shared" si="2156"/>
        <v>1.430232558139535</v>
      </c>
      <c r="FL676" s="452">
        <f t="shared" si="2157"/>
        <v>1.1888760139049825</v>
      </c>
      <c r="FM676" s="452">
        <f t="shared" si="2158"/>
        <v>1.0741599073001158</v>
      </c>
      <c r="FN676" s="452">
        <f t="shared" si="2159"/>
        <v>1.2181818181818183</v>
      </c>
      <c r="FO676" s="452">
        <f t="shared" si="2160"/>
        <v>1.0531468531468531</v>
      </c>
      <c r="FP676" s="452">
        <f t="shared" si="2161"/>
        <v>1.2166666666666666</v>
      </c>
      <c r="FQ676" s="452">
        <f t="shared" si="2162"/>
        <v>1.0333333333333334</v>
      </c>
      <c r="FR676" s="453"/>
      <c r="FS676" s="446">
        <f t="shared" si="2171"/>
        <v>1516</v>
      </c>
      <c r="FT676" s="446">
        <f t="shared" si="2171"/>
        <v>30320</v>
      </c>
      <c r="FU676" s="446">
        <f t="shared" si="2171"/>
        <v>86412</v>
      </c>
      <c r="FV676" s="446">
        <f t="shared" si="2171"/>
        <v>187984</v>
      </c>
      <c r="FW676" s="446">
        <f t="shared" si="2171"/>
        <v>151512</v>
      </c>
      <c r="FX676" s="446">
        <f t="shared" si="2171"/>
        <v>143190</v>
      </c>
      <c r="FY676" s="446">
        <f t="shared" si="2171"/>
        <v>2609712</v>
      </c>
      <c r="FZ676" s="446">
        <f t="shared" si="2171"/>
        <v>7074925</v>
      </c>
      <c r="GA676" s="446">
        <f t="shared" si="2171"/>
        <v>968220</v>
      </c>
      <c r="GB676" s="446"/>
      <c r="GC676" s="446"/>
      <c r="GD676" s="446"/>
      <c r="GE676" s="446"/>
      <c r="GF676" s="446"/>
      <c r="GG676" s="446"/>
      <c r="GH676" s="446"/>
      <c r="GI676" s="446"/>
      <c r="GJ676" s="446"/>
      <c r="GK676" s="446"/>
      <c r="GL676" s="446"/>
      <c r="GM676" s="446"/>
      <c r="GN676" s="446" t="str">
        <f t="shared" si="2169"/>
        <v>-</v>
      </c>
      <c r="GO676" s="446">
        <f t="shared" si="2172"/>
        <v>12108</v>
      </c>
      <c r="GP676" s="446">
        <f t="shared" si="2172"/>
        <v>6960</v>
      </c>
      <c r="GQ676" s="446">
        <f t="shared" si="2172"/>
        <v>0</v>
      </c>
      <c r="GR676" s="446">
        <f t="shared" si="2172"/>
        <v>476978</v>
      </c>
      <c r="GS676" s="446">
        <f t="shared" si="2172"/>
        <v>427757</v>
      </c>
      <c r="GT676" s="446">
        <f t="shared" si="2172"/>
        <v>0</v>
      </c>
      <c r="GU676" s="446">
        <f t="shared" si="2172"/>
        <v>255600</v>
      </c>
      <c r="GV676" s="416"/>
      <c r="GW676" s="402"/>
      <c r="GX676" s="402"/>
      <c r="GY676" s="402"/>
      <c r="GZ676" s="402"/>
      <c r="HA676" s="402"/>
    </row>
    <row r="677" spans="1:209" ht="9.75" customHeight="1" x14ac:dyDescent="0.2">
      <c r="A677" s="493" t="str">
        <f t="shared" si="2148"/>
        <v>2019-20MAYRRU</v>
      </c>
      <c r="B677" s="494" t="str">
        <f t="shared" si="2165"/>
        <v>2019-20</v>
      </c>
      <c r="C677" s="480" t="s">
        <v>668</v>
      </c>
      <c r="D677" s="480" t="s">
        <v>659</v>
      </c>
      <c r="E677" s="480" t="s">
        <v>467</v>
      </c>
      <c r="F677" s="495" t="s">
        <v>454</v>
      </c>
      <c r="G677" s="495" t="s">
        <v>689</v>
      </c>
      <c r="H677" s="496">
        <v>165034</v>
      </c>
      <c r="I677" s="496">
        <v>131258</v>
      </c>
      <c r="J677" s="496">
        <v>715458</v>
      </c>
      <c r="K677" s="507">
        <v>5</v>
      </c>
      <c r="L677" s="507">
        <v>0</v>
      </c>
      <c r="M677" s="507">
        <v>4</v>
      </c>
      <c r="N677" s="507">
        <v>39</v>
      </c>
      <c r="O677" s="507">
        <v>112</v>
      </c>
      <c r="P677" s="496" t="s">
        <v>152</v>
      </c>
      <c r="Q677" s="496" t="s">
        <v>152</v>
      </c>
      <c r="R677" s="496" t="s">
        <v>152</v>
      </c>
      <c r="S677" s="496">
        <v>106255</v>
      </c>
      <c r="T677" s="496">
        <v>12021</v>
      </c>
      <c r="U677" s="496">
        <v>8960</v>
      </c>
      <c r="V677" s="496">
        <v>58038</v>
      </c>
      <c r="W677" s="496">
        <v>21938</v>
      </c>
      <c r="X677" s="496">
        <v>2037</v>
      </c>
      <c r="Y677" s="496">
        <v>4427167</v>
      </c>
      <c r="Z677" s="496">
        <v>368</v>
      </c>
      <c r="AA677" s="496">
        <v>610</v>
      </c>
      <c r="AB677" s="496">
        <v>5716308</v>
      </c>
      <c r="AC677" s="496">
        <v>638</v>
      </c>
      <c r="AD677" s="496">
        <v>1103</v>
      </c>
      <c r="AE677" s="496">
        <v>61308930</v>
      </c>
      <c r="AF677" s="496">
        <v>1056</v>
      </c>
      <c r="AG677" s="496">
        <v>2143</v>
      </c>
      <c r="AH677" s="496">
        <v>70744756</v>
      </c>
      <c r="AI677" s="496">
        <v>3225</v>
      </c>
      <c r="AJ677" s="496">
        <v>7372</v>
      </c>
      <c r="AK677" s="496">
        <v>10357304</v>
      </c>
      <c r="AL677" s="496">
        <v>5085</v>
      </c>
      <c r="AM677" s="496">
        <v>11573</v>
      </c>
      <c r="AN677" s="496"/>
      <c r="AO677" s="496"/>
      <c r="AP677" s="496"/>
      <c r="AQ677" s="496"/>
      <c r="AR677" s="496"/>
      <c r="AS677" s="496"/>
      <c r="AT677" s="496">
        <v>7701</v>
      </c>
      <c r="AU677" s="496">
        <v>230</v>
      </c>
      <c r="AV677" s="496">
        <v>1145</v>
      </c>
      <c r="AW677" s="496">
        <v>2615</v>
      </c>
      <c r="AX677" s="496">
        <v>263</v>
      </c>
      <c r="AY677" s="496">
        <v>6063</v>
      </c>
      <c r="AZ677" s="496">
        <v>0</v>
      </c>
      <c r="BA677" s="496"/>
      <c r="BB677" s="496"/>
      <c r="BC677" s="496"/>
      <c r="BD677" s="496"/>
      <c r="BE677" s="496"/>
      <c r="BF677" s="496"/>
      <c r="BG677" s="496"/>
      <c r="BH677" s="496"/>
      <c r="BI677" s="496">
        <v>63977</v>
      </c>
      <c r="BJ677" s="496">
        <v>6974</v>
      </c>
      <c r="BK677" s="496">
        <v>27603</v>
      </c>
      <c r="BL677" s="496">
        <v>98554</v>
      </c>
      <c r="BM677" s="496">
        <v>31473</v>
      </c>
      <c r="BN677" s="496">
        <v>24040</v>
      </c>
      <c r="BO677" s="496">
        <v>23263</v>
      </c>
      <c r="BP677" s="496">
        <v>18081</v>
      </c>
      <c r="BQ677" s="496">
        <v>86372</v>
      </c>
      <c r="BR677" s="496">
        <v>65160</v>
      </c>
      <c r="BS677" s="496">
        <v>34627</v>
      </c>
      <c r="BT677" s="496">
        <v>24597</v>
      </c>
      <c r="BU677" s="496">
        <v>2781</v>
      </c>
      <c r="BV677" s="496">
        <v>2147</v>
      </c>
      <c r="BW677" s="496" t="s">
        <v>152</v>
      </c>
      <c r="BX677" s="496" t="s">
        <v>152</v>
      </c>
      <c r="BY677" s="496" t="s">
        <v>152</v>
      </c>
      <c r="BZ677" s="496" t="s">
        <v>152</v>
      </c>
      <c r="CA677" s="496" t="s">
        <v>152</v>
      </c>
      <c r="CB677" s="496" t="s">
        <v>152</v>
      </c>
      <c r="CC677" s="496" t="s">
        <v>152</v>
      </c>
      <c r="CD677" s="496" t="s">
        <v>152</v>
      </c>
      <c r="CE677" s="496" t="s">
        <v>152</v>
      </c>
      <c r="CF677" s="496" t="s">
        <v>152</v>
      </c>
      <c r="CG677" s="496" t="s">
        <v>152</v>
      </c>
      <c r="CH677" s="496" t="s">
        <v>152</v>
      </c>
      <c r="CI677" s="496" t="s">
        <v>152</v>
      </c>
      <c r="CJ677" s="496" t="s">
        <v>152</v>
      </c>
      <c r="CK677" s="496" t="s">
        <v>152</v>
      </c>
      <c r="CL677" s="496" t="s">
        <v>152</v>
      </c>
      <c r="CM677" s="496" t="s">
        <v>152</v>
      </c>
      <c r="CN677" s="496" t="s">
        <v>152</v>
      </c>
      <c r="CO677" s="496" t="s">
        <v>152</v>
      </c>
      <c r="CP677" s="496" t="s">
        <v>152</v>
      </c>
      <c r="CQ677" s="496" t="s">
        <v>152</v>
      </c>
      <c r="CR677" s="496" t="s">
        <v>152</v>
      </c>
      <c r="CS677" s="496" t="s">
        <v>152</v>
      </c>
      <c r="CT677" s="496" t="s">
        <v>152</v>
      </c>
      <c r="CU677" s="496" t="s">
        <v>152</v>
      </c>
      <c r="CV677" s="496" t="s">
        <v>152</v>
      </c>
      <c r="CW677" s="496" t="s">
        <v>152</v>
      </c>
      <c r="CX677" s="496" t="s">
        <v>152</v>
      </c>
      <c r="CY677" s="496" t="s">
        <v>152</v>
      </c>
      <c r="CZ677" s="496" t="s">
        <v>152</v>
      </c>
      <c r="DA677" s="496" t="s">
        <v>152</v>
      </c>
      <c r="DB677" s="496" t="s">
        <v>152</v>
      </c>
      <c r="DC677" s="496" t="s">
        <v>152</v>
      </c>
      <c r="DD677" s="496" t="s">
        <v>152</v>
      </c>
      <c r="DE677" s="496" t="s">
        <v>152</v>
      </c>
      <c r="DF677" s="496" t="s">
        <v>152</v>
      </c>
      <c r="DG677" s="496" t="s">
        <v>152</v>
      </c>
      <c r="DH677" s="496" t="s">
        <v>152</v>
      </c>
      <c r="DI677" s="496" t="s">
        <v>152</v>
      </c>
      <c r="DJ677" s="496" t="s">
        <v>152</v>
      </c>
      <c r="DK677" s="496">
        <v>570</v>
      </c>
      <c r="DL677" s="496">
        <v>166848</v>
      </c>
      <c r="DM677" s="496">
        <v>293</v>
      </c>
      <c r="DN677" s="496">
        <v>495</v>
      </c>
      <c r="DO677" s="496">
        <v>6975</v>
      </c>
      <c r="DP677" s="496">
        <v>410199</v>
      </c>
      <c r="DQ677" s="496">
        <v>59</v>
      </c>
      <c r="DR677" s="496">
        <v>118</v>
      </c>
      <c r="DS677" s="496">
        <v>164</v>
      </c>
      <c r="DT677" s="496">
        <v>307079</v>
      </c>
      <c r="DU677" s="496">
        <v>1872</v>
      </c>
      <c r="DV677" s="496">
        <v>4005</v>
      </c>
      <c r="DW677" s="496">
        <v>152</v>
      </c>
      <c r="DX677" s="496"/>
      <c r="DY677" s="496"/>
      <c r="DZ677" s="496"/>
      <c r="EA677" s="496"/>
      <c r="EB677" s="496"/>
      <c r="EC677" s="496"/>
      <c r="ED677" s="496"/>
      <c r="EE677" s="496"/>
      <c r="EF677" s="496"/>
      <c r="EG677" s="496" t="s">
        <v>152</v>
      </c>
      <c r="EH677" s="496" t="s">
        <v>152</v>
      </c>
      <c r="EI677" s="496">
        <v>16</v>
      </c>
      <c r="EJ677" s="496">
        <v>515</v>
      </c>
      <c r="EK677" s="496">
        <v>1369</v>
      </c>
      <c r="EL677" s="496">
        <v>47</v>
      </c>
      <c r="EM677" s="496">
        <v>1331</v>
      </c>
      <c r="EN677" s="496">
        <v>2866620</v>
      </c>
      <c r="EO677" s="496">
        <v>5566</v>
      </c>
      <c r="EP677" s="496">
        <v>12216</v>
      </c>
      <c r="EQ677" s="496">
        <v>9753377</v>
      </c>
      <c r="ER677" s="496">
        <v>7124</v>
      </c>
      <c r="ES677" s="496">
        <v>13492</v>
      </c>
      <c r="ET677" s="496">
        <v>441128</v>
      </c>
      <c r="EU677" s="496">
        <v>9386</v>
      </c>
      <c r="EV677" s="496">
        <v>15296</v>
      </c>
      <c r="EW677" s="496">
        <v>11843186</v>
      </c>
      <c r="EX677" s="496">
        <v>8898</v>
      </c>
      <c r="EY677" s="496">
        <v>16320</v>
      </c>
      <c r="EZ677" s="497"/>
      <c r="FA677" s="482">
        <f t="shared" si="2149"/>
        <v>5</v>
      </c>
      <c r="FB677" s="493">
        <f t="shared" si="2150"/>
        <v>2019</v>
      </c>
      <c r="FC677" s="498">
        <f t="shared" si="2151"/>
        <v>43586</v>
      </c>
      <c r="FD677" s="499">
        <f t="shared" si="2152"/>
        <v>31</v>
      </c>
      <c r="FE677" s="500"/>
      <c r="FF677" s="500"/>
      <c r="FG677" s="500"/>
      <c r="FH677" s="481">
        <f t="shared" si="2153"/>
        <v>2.6181682056401296</v>
      </c>
      <c r="FI677" s="481">
        <f t="shared" si="2154"/>
        <v>1.9998336244904751</v>
      </c>
      <c r="FJ677" s="481">
        <f t="shared" si="2155"/>
        <v>2.5963169642857142</v>
      </c>
      <c r="FK677" s="481">
        <f t="shared" si="2156"/>
        <v>2.0179687500000001</v>
      </c>
      <c r="FL677" s="481">
        <f t="shared" si="2157"/>
        <v>1.4881973879182604</v>
      </c>
      <c r="FM677" s="481">
        <f t="shared" si="2158"/>
        <v>1.1227127054688308</v>
      </c>
      <c r="FN677" s="481">
        <f t="shared" si="2159"/>
        <v>1.5784027714468047</v>
      </c>
      <c r="FO677" s="481">
        <f t="shared" si="2160"/>
        <v>1.1212052146959612</v>
      </c>
      <c r="FP677" s="481">
        <f t="shared" si="2161"/>
        <v>1.3652430044182622</v>
      </c>
      <c r="FQ677" s="481">
        <f t="shared" si="2162"/>
        <v>1.0540009818360334</v>
      </c>
      <c r="FR677" s="501"/>
      <c r="FS677" s="482">
        <f t="shared" si="2171"/>
        <v>0</v>
      </c>
      <c r="FT677" s="482">
        <f t="shared" si="2171"/>
        <v>525032</v>
      </c>
      <c r="FU677" s="482">
        <f t="shared" si="2171"/>
        <v>5119062</v>
      </c>
      <c r="FV677" s="482">
        <f t="shared" si="2171"/>
        <v>14700896</v>
      </c>
      <c r="FW677" s="482">
        <f t="shared" si="2171"/>
        <v>7332810</v>
      </c>
      <c r="FX677" s="482">
        <f t="shared" si="2171"/>
        <v>9882880</v>
      </c>
      <c r="FY677" s="482">
        <f t="shared" si="2171"/>
        <v>124375434</v>
      </c>
      <c r="FZ677" s="482">
        <f t="shared" si="2171"/>
        <v>161726936</v>
      </c>
      <c r="GA677" s="482">
        <f t="shared" si="2171"/>
        <v>23574201</v>
      </c>
      <c r="GB677" s="482"/>
      <c r="GC677" s="482"/>
      <c r="GD677" s="482"/>
      <c r="GE677" s="482"/>
      <c r="GF677" s="482"/>
      <c r="GG677" s="482"/>
      <c r="GH677" s="482"/>
      <c r="GI677" s="482"/>
      <c r="GJ677" s="482"/>
      <c r="GK677" s="482"/>
      <c r="GL677" s="482"/>
      <c r="GM677" s="482"/>
      <c r="GN677" s="482">
        <f t="shared" si="2169"/>
        <v>656820</v>
      </c>
      <c r="GO677" s="482">
        <f t="shared" si="2172"/>
        <v>282150</v>
      </c>
      <c r="GP677" s="482">
        <f t="shared" si="2172"/>
        <v>823050</v>
      </c>
      <c r="GQ677" s="482">
        <f t="shared" si="2172"/>
        <v>0</v>
      </c>
      <c r="GR677" s="482">
        <f t="shared" si="2172"/>
        <v>6291240</v>
      </c>
      <c r="GS677" s="482">
        <f t="shared" si="2172"/>
        <v>18470548</v>
      </c>
      <c r="GT677" s="482">
        <f t="shared" si="2172"/>
        <v>718912</v>
      </c>
      <c r="GU677" s="482">
        <f t="shared" si="2172"/>
        <v>21721920</v>
      </c>
      <c r="GV677" s="502"/>
      <c r="GW677" s="402"/>
      <c r="GX677" s="402"/>
      <c r="GY677" s="402"/>
      <c r="GZ677" s="402"/>
      <c r="HA677" s="402"/>
    </row>
    <row r="678" spans="1:209" ht="9.75" customHeight="1" x14ac:dyDescent="0.2">
      <c r="A678" s="417" t="str">
        <f t="shared" si="2148"/>
        <v>2019-20MAYRX6</v>
      </c>
      <c r="B678" s="458" t="str">
        <f t="shared" si="2165"/>
        <v>2019-20</v>
      </c>
      <c r="C678" s="402" t="s">
        <v>668</v>
      </c>
      <c r="D678" s="402" t="s">
        <v>646</v>
      </c>
      <c r="E678" s="402" t="s">
        <v>645</v>
      </c>
      <c r="F678" s="478" t="s">
        <v>448</v>
      </c>
      <c r="G678" s="478" t="s">
        <v>690</v>
      </c>
      <c r="H678" s="479">
        <v>46367</v>
      </c>
      <c r="I678" s="479">
        <v>31341</v>
      </c>
      <c r="J678" s="479">
        <v>111505</v>
      </c>
      <c r="K678" s="506">
        <v>4</v>
      </c>
      <c r="L678" s="506">
        <v>1</v>
      </c>
      <c r="M678" s="506">
        <v>6</v>
      </c>
      <c r="N678" s="506">
        <v>14</v>
      </c>
      <c r="O678" s="506">
        <v>37</v>
      </c>
      <c r="P678" s="479" t="s">
        <v>152</v>
      </c>
      <c r="Q678" s="479" t="s">
        <v>152</v>
      </c>
      <c r="R678" s="479" t="s">
        <v>152</v>
      </c>
      <c r="S678" s="479">
        <v>34854</v>
      </c>
      <c r="T678" s="479">
        <v>2608</v>
      </c>
      <c r="U678" s="479">
        <v>1787</v>
      </c>
      <c r="V678" s="479">
        <v>19935</v>
      </c>
      <c r="W678" s="479">
        <v>7891</v>
      </c>
      <c r="X678" s="479">
        <v>409</v>
      </c>
      <c r="Y678" s="479">
        <v>970386</v>
      </c>
      <c r="Z678" s="479">
        <v>372</v>
      </c>
      <c r="AA678" s="479">
        <v>635</v>
      </c>
      <c r="AB678" s="479">
        <v>796294</v>
      </c>
      <c r="AC678" s="479">
        <v>446</v>
      </c>
      <c r="AD678" s="479">
        <v>771</v>
      </c>
      <c r="AE678" s="479">
        <v>29947249</v>
      </c>
      <c r="AF678" s="479">
        <v>1502</v>
      </c>
      <c r="AG678" s="479">
        <v>3154</v>
      </c>
      <c r="AH678" s="479">
        <v>38972828</v>
      </c>
      <c r="AI678" s="479">
        <v>4939</v>
      </c>
      <c r="AJ678" s="479">
        <v>12342</v>
      </c>
      <c r="AK678" s="479">
        <v>1872792</v>
      </c>
      <c r="AL678" s="479">
        <v>4579</v>
      </c>
      <c r="AM678" s="479">
        <v>11450</v>
      </c>
      <c r="AN678" s="479"/>
      <c r="AO678" s="479"/>
      <c r="AP678" s="479"/>
      <c r="AQ678" s="479"/>
      <c r="AR678" s="479"/>
      <c r="AS678" s="479"/>
      <c r="AT678" s="479">
        <v>1596</v>
      </c>
      <c r="AU678" s="479">
        <v>39</v>
      </c>
      <c r="AV678" s="479">
        <v>232</v>
      </c>
      <c r="AW678" s="479">
        <v>2928</v>
      </c>
      <c r="AX678" s="479">
        <v>98</v>
      </c>
      <c r="AY678" s="479">
        <v>1227</v>
      </c>
      <c r="AZ678" s="479">
        <v>0</v>
      </c>
      <c r="BA678" s="479"/>
      <c r="BB678" s="479"/>
      <c r="BC678" s="479"/>
      <c r="BD678" s="479"/>
      <c r="BE678" s="479"/>
      <c r="BF678" s="479"/>
      <c r="BG678" s="479"/>
      <c r="BH678" s="479"/>
      <c r="BI678" s="479">
        <v>20528</v>
      </c>
      <c r="BJ678" s="479">
        <v>3781</v>
      </c>
      <c r="BK678" s="479">
        <v>8949</v>
      </c>
      <c r="BL678" s="479">
        <v>33258</v>
      </c>
      <c r="BM678" s="479">
        <v>4837</v>
      </c>
      <c r="BN678" s="479">
        <v>3988</v>
      </c>
      <c r="BO678" s="479">
        <v>3278</v>
      </c>
      <c r="BP678" s="479">
        <v>2722</v>
      </c>
      <c r="BQ678" s="479">
        <v>26034</v>
      </c>
      <c r="BR678" s="479">
        <v>22184</v>
      </c>
      <c r="BS678" s="479">
        <v>11549</v>
      </c>
      <c r="BT678" s="479">
        <v>7797</v>
      </c>
      <c r="BU678" s="479">
        <v>669</v>
      </c>
      <c r="BV678" s="479">
        <v>416</v>
      </c>
      <c r="BW678" s="479" t="s">
        <v>152</v>
      </c>
      <c r="BX678" s="479" t="s">
        <v>152</v>
      </c>
      <c r="BY678" s="479" t="s">
        <v>152</v>
      </c>
      <c r="BZ678" s="479" t="s">
        <v>152</v>
      </c>
      <c r="CA678" s="479" t="s">
        <v>152</v>
      </c>
      <c r="CB678" s="479" t="s">
        <v>152</v>
      </c>
      <c r="CC678" s="479" t="s">
        <v>152</v>
      </c>
      <c r="CD678" s="479" t="s">
        <v>152</v>
      </c>
      <c r="CE678" s="479" t="s">
        <v>152</v>
      </c>
      <c r="CF678" s="479" t="s">
        <v>152</v>
      </c>
      <c r="CG678" s="479" t="s">
        <v>152</v>
      </c>
      <c r="CH678" s="479" t="s">
        <v>152</v>
      </c>
      <c r="CI678" s="479" t="s">
        <v>152</v>
      </c>
      <c r="CJ678" s="479" t="s">
        <v>152</v>
      </c>
      <c r="CK678" s="479" t="s">
        <v>152</v>
      </c>
      <c r="CL678" s="479" t="s">
        <v>152</v>
      </c>
      <c r="CM678" s="479" t="s">
        <v>152</v>
      </c>
      <c r="CN678" s="479" t="s">
        <v>152</v>
      </c>
      <c r="CO678" s="479" t="s">
        <v>152</v>
      </c>
      <c r="CP678" s="479" t="s">
        <v>152</v>
      </c>
      <c r="CQ678" s="479" t="s">
        <v>152</v>
      </c>
      <c r="CR678" s="479" t="s">
        <v>152</v>
      </c>
      <c r="CS678" s="479" t="s">
        <v>152</v>
      </c>
      <c r="CT678" s="479" t="s">
        <v>152</v>
      </c>
      <c r="CU678" s="479" t="s">
        <v>152</v>
      </c>
      <c r="CV678" s="479" t="s">
        <v>152</v>
      </c>
      <c r="CW678" s="479" t="s">
        <v>152</v>
      </c>
      <c r="CX678" s="479" t="s">
        <v>152</v>
      </c>
      <c r="CY678" s="479" t="s">
        <v>152</v>
      </c>
      <c r="CZ678" s="479" t="s">
        <v>152</v>
      </c>
      <c r="DA678" s="479" t="s">
        <v>152</v>
      </c>
      <c r="DB678" s="479" t="s">
        <v>152</v>
      </c>
      <c r="DC678" s="479" t="s">
        <v>152</v>
      </c>
      <c r="DD678" s="479" t="s">
        <v>152</v>
      </c>
      <c r="DE678" s="479" t="s">
        <v>152</v>
      </c>
      <c r="DF678" s="479" t="s">
        <v>152</v>
      </c>
      <c r="DG678" s="479" t="s">
        <v>152</v>
      </c>
      <c r="DH678" s="479" t="s">
        <v>152</v>
      </c>
      <c r="DI678" s="479" t="s">
        <v>152</v>
      </c>
      <c r="DJ678" s="479" t="s">
        <v>152</v>
      </c>
      <c r="DK678" s="479">
        <v>52</v>
      </c>
      <c r="DL678" s="479">
        <v>18857</v>
      </c>
      <c r="DM678" s="479">
        <v>363</v>
      </c>
      <c r="DN678" s="479">
        <v>667</v>
      </c>
      <c r="DO678" s="479">
        <v>1554</v>
      </c>
      <c r="DP678" s="479">
        <v>42927</v>
      </c>
      <c r="DQ678" s="479">
        <v>28</v>
      </c>
      <c r="DR678" s="479">
        <v>52</v>
      </c>
      <c r="DS678" s="479">
        <v>1</v>
      </c>
      <c r="DT678" s="479">
        <v>1931</v>
      </c>
      <c r="DU678" s="479">
        <v>1931</v>
      </c>
      <c r="DV678" s="479">
        <v>1931</v>
      </c>
      <c r="DW678" s="479">
        <v>1</v>
      </c>
      <c r="DX678" s="479"/>
      <c r="DY678" s="479"/>
      <c r="DZ678" s="479"/>
      <c r="EA678" s="479"/>
      <c r="EB678" s="479"/>
      <c r="EC678" s="479"/>
      <c r="ED678" s="479"/>
      <c r="EE678" s="479"/>
      <c r="EF678" s="479"/>
      <c r="EG678" s="479" t="s">
        <v>152</v>
      </c>
      <c r="EH678" s="479" t="s">
        <v>152</v>
      </c>
      <c r="EI678" s="479">
        <v>0</v>
      </c>
      <c r="EJ678" s="479">
        <v>0</v>
      </c>
      <c r="EK678" s="479">
        <v>1131</v>
      </c>
      <c r="EL678" s="479">
        <v>0</v>
      </c>
      <c r="EM678" s="479">
        <v>1231</v>
      </c>
      <c r="EN678" s="479">
        <v>0</v>
      </c>
      <c r="EO678" s="479">
        <v>0</v>
      </c>
      <c r="EP678" s="479">
        <v>0</v>
      </c>
      <c r="EQ678" s="479">
        <v>7669839</v>
      </c>
      <c r="ER678" s="479">
        <v>6781</v>
      </c>
      <c r="ES678" s="479">
        <v>13712</v>
      </c>
      <c r="ET678" s="479">
        <v>0</v>
      </c>
      <c r="EU678" s="479">
        <v>0</v>
      </c>
      <c r="EV678" s="479">
        <v>0</v>
      </c>
      <c r="EW678" s="479">
        <v>12250381</v>
      </c>
      <c r="EX678" s="479">
        <v>9952</v>
      </c>
      <c r="EY678" s="479">
        <v>19622</v>
      </c>
      <c r="EZ678" s="476"/>
      <c r="FA678" s="446">
        <f t="shared" si="2149"/>
        <v>5</v>
      </c>
      <c r="FB678" s="417">
        <f t="shared" si="2150"/>
        <v>2019</v>
      </c>
      <c r="FC678" s="448">
        <f t="shared" si="2151"/>
        <v>43586</v>
      </c>
      <c r="FD678" s="449">
        <f t="shared" si="2152"/>
        <v>31</v>
      </c>
      <c r="FE678" s="450"/>
      <c r="FF678" s="450"/>
      <c r="FG678" s="450"/>
      <c r="FH678" s="452">
        <f t="shared" si="2153"/>
        <v>1.8546779141104295</v>
      </c>
      <c r="FI678" s="452">
        <f t="shared" si="2154"/>
        <v>1.5291411042944785</v>
      </c>
      <c r="FJ678" s="452">
        <f t="shared" si="2155"/>
        <v>1.8343592613318411</v>
      </c>
      <c r="FK678" s="452">
        <f t="shared" si="2156"/>
        <v>1.523223279238948</v>
      </c>
      <c r="FL678" s="452">
        <f t="shared" si="2157"/>
        <v>1.3059443190368698</v>
      </c>
      <c r="FM678" s="452">
        <f t="shared" si="2158"/>
        <v>1.1128166541259092</v>
      </c>
      <c r="FN678" s="452">
        <f t="shared" si="2159"/>
        <v>1.4635660879482955</v>
      </c>
      <c r="FO678" s="452">
        <f t="shared" si="2160"/>
        <v>0.98808769484222536</v>
      </c>
      <c r="FP678" s="452">
        <f t="shared" si="2161"/>
        <v>1.6356968215158925</v>
      </c>
      <c r="FQ678" s="452">
        <f t="shared" si="2162"/>
        <v>1.0171149144254279</v>
      </c>
      <c r="FR678" s="453"/>
      <c r="FS678" s="446">
        <f t="shared" si="2171"/>
        <v>31341</v>
      </c>
      <c r="FT678" s="446">
        <f t="shared" si="2171"/>
        <v>188046</v>
      </c>
      <c r="FU678" s="446">
        <f t="shared" si="2171"/>
        <v>438774</v>
      </c>
      <c r="FV678" s="446">
        <f t="shared" si="2171"/>
        <v>1159617</v>
      </c>
      <c r="FW678" s="446">
        <f t="shared" si="2171"/>
        <v>1656080</v>
      </c>
      <c r="FX678" s="446">
        <f t="shared" si="2171"/>
        <v>1377777</v>
      </c>
      <c r="FY678" s="446">
        <f t="shared" si="2171"/>
        <v>62874990</v>
      </c>
      <c r="FZ678" s="446">
        <f t="shared" si="2171"/>
        <v>97390722</v>
      </c>
      <c r="GA678" s="446">
        <f t="shared" si="2171"/>
        <v>4683050</v>
      </c>
      <c r="GB678" s="446"/>
      <c r="GC678" s="446"/>
      <c r="GD678" s="446"/>
      <c r="GE678" s="446"/>
      <c r="GF678" s="446"/>
      <c r="GG678" s="446"/>
      <c r="GH678" s="446"/>
      <c r="GI678" s="446"/>
      <c r="GJ678" s="446"/>
      <c r="GK678" s="446"/>
      <c r="GL678" s="446"/>
      <c r="GM678" s="446"/>
      <c r="GN678" s="446">
        <f t="shared" si="2169"/>
        <v>1931</v>
      </c>
      <c r="GO678" s="446">
        <f t="shared" si="2172"/>
        <v>34684</v>
      </c>
      <c r="GP678" s="446">
        <f t="shared" si="2172"/>
        <v>80808</v>
      </c>
      <c r="GQ678" s="446">
        <f t="shared" si="2172"/>
        <v>0</v>
      </c>
      <c r="GR678" s="446">
        <f t="shared" si="2172"/>
        <v>0</v>
      </c>
      <c r="GS678" s="446">
        <f t="shared" si="2172"/>
        <v>15508272</v>
      </c>
      <c r="GT678" s="446">
        <f t="shared" si="2172"/>
        <v>0</v>
      </c>
      <c r="GU678" s="446">
        <f t="shared" si="2172"/>
        <v>24154682</v>
      </c>
      <c r="GV678" s="416"/>
      <c r="GW678" s="402"/>
      <c r="GX678" s="402"/>
      <c r="GY678" s="402"/>
      <c r="GZ678" s="402"/>
      <c r="HA678" s="402"/>
    </row>
    <row r="679" spans="1:209" ht="9.75" customHeight="1" x14ac:dyDescent="0.2">
      <c r="A679" s="417" t="str">
        <f t="shared" si="2148"/>
        <v>2019-20MAYRX7</v>
      </c>
      <c r="B679" s="458" t="str">
        <f t="shared" si="2165"/>
        <v>2019-20</v>
      </c>
      <c r="C679" s="402" t="s">
        <v>668</v>
      </c>
      <c r="D679" s="402" t="s">
        <v>649</v>
      </c>
      <c r="E679" s="402" t="s">
        <v>462</v>
      </c>
      <c r="F679" s="478" t="s">
        <v>449</v>
      </c>
      <c r="G679" s="478" t="s">
        <v>691</v>
      </c>
      <c r="H679" s="479">
        <v>127228</v>
      </c>
      <c r="I679" s="479">
        <v>100285</v>
      </c>
      <c r="J679" s="479">
        <v>700370</v>
      </c>
      <c r="K679" s="506">
        <v>7</v>
      </c>
      <c r="L679" s="506">
        <v>1</v>
      </c>
      <c r="M679" s="506">
        <v>21</v>
      </c>
      <c r="N679" s="506">
        <v>51</v>
      </c>
      <c r="O679" s="506">
        <v>109</v>
      </c>
      <c r="P679" s="479" t="s">
        <v>152</v>
      </c>
      <c r="Q679" s="479" t="s">
        <v>152</v>
      </c>
      <c r="R679" s="479" t="s">
        <v>152</v>
      </c>
      <c r="S679" s="479">
        <v>100983</v>
      </c>
      <c r="T679" s="479">
        <v>9261</v>
      </c>
      <c r="U679" s="479">
        <v>6565</v>
      </c>
      <c r="V679" s="479">
        <v>51509</v>
      </c>
      <c r="W679" s="479">
        <v>21020</v>
      </c>
      <c r="X679" s="479">
        <v>4472</v>
      </c>
      <c r="Y679" s="479">
        <v>3956160</v>
      </c>
      <c r="Z679" s="479">
        <v>427</v>
      </c>
      <c r="AA679" s="479">
        <v>719</v>
      </c>
      <c r="AB679" s="479">
        <v>3852539</v>
      </c>
      <c r="AC679" s="479">
        <v>587</v>
      </c>
      <c r="AD679" s="479">
        <v>1016</v>
      </c>
      <c r="AE679" s="479">
        <v>64395539</v>
      </c>
      <c r="AF679" s="479">
        <v>1250</v>
      </c>
      <c r="AG679" s="479">
        <v>2617</v>
      </c>
      <c r="AH679" s="479">
        <v>73281940</v>
      </c>
      <c r="AI679" s="479">
        <v>3486</v>
      </c>
      <c r="AJ679" s="479">
        <v>8161</v>
      </c>
      <c r="AK679" s="479">
        <v>21771029</v>
      </c>
      <c r="AL679" s="479">
        <v>4868</v>
      </c>
      <c r="AM679" s="479">
        <v>10107</v>
      </c>
      <c r="AN679" s="479"/>
      <c r="AO679" s="479"/>
      <c r="AP679" s="479"/>
      <c r="AQ679" s="479"/>
      <c r="AR679" s="479"/>
      <c r="AS679" s="479"/>
      <c r="AT679" s="479">
        <v>8741</v>
      </c>
      <c r="AU679" s="479">
        <v>531</v>
      </c>
      <c r="AV679" s="479">
        <v>5387</v>
      </c>
      <c r="AW679" s="479">
        <v>6031</v>
      </c>
      <c r="AX679" s="479">
        <v>250</v>
      </c>
      <c r="AY679" s="479">
        <v>2573</v>
      </c>
      <c r="AZ679" s="479">
        <v>0</v>
      </c>
      <c r="BA679" s="479"/>
      <c r="BB679" s="479"/>
      <c r="BC679" s="479"/>
      <c r="BD679" s="479"/>
      <c r="BE679" s="479"/>
      <c r="BF679" s="479"/>
      <c r="BG679" s="479"/>
      <c r="BH679" s="479"/>
      <c r="BI679" s="479">
        <v>59403</v>
      </c>
      <c r="BJ679" s="479">
        <v>6445</v>
      </c>
      <c r="BK679" s="479">
        <v>26394</v>
      </c>
      <c r="BL679" s="479">
        <v>92242</v>
      </c>
      <c r="BM679" s="479">
        <v>18905</v>
      </c>
      <c r="BN679" s="479">
        <v>15461</v>
      </c>
      <c r="BO679" s="479">
        <v>13271</v>
      </c>
      <c r="BP679" s="479">
        <v>11003</v>
      </c>
      <c r="BQ679" s="479">
        <v>65077</v>
      </c>
      <c r="BR679" s="479">
        <v>54930</v>
      </c>
      <c r="BS679" s="479">
        <v>28897</v>
      </c>
      <c r="BT679" s="479">
        <v>22426</v>
      </c>
      <c r="BU679" s="479">
        <v>5636</v>
      </c>
      <c r="BV679" s="479">
        <v>4803</v>
      </c>
      <c r="BW679" s="479" t="s">
        <v>152</v>
      </c>
      <c r="BX679" s="479" t="s">
        <v>152</v>
      </c>
      <c r="BY679" s="479" t="s">
        <v>152</v>
      </c>
      <c r="BZ679" s="479" t="s">
        <v>152</v>
      </c>
      <c r="CA679" s="479" t="s">
        <v>152</v>
      </c>
      <c r="CB679" s="479" t="s">
        <v>152</v>
      </c>
      <c r="CC679" s="479" t="s">
        <v>152</v>
      </c>
      <c r="CD679" s="479" t="s">
        <v>152</v>
      </c>
      <c r="CE679" s="479" t="s">
        <v>152</v>
      </c>
      <c r="CF679" s="479" t="s">
        <v>152</v>
      </c>
      <c r="CG679" s="479" t="s">
        <v>152</v>
      </c>
      <c r="CH679" s="479" t="s">
        <v>152</v>
      </c>
      <c r="CI679" s="479" t="s">
        <v>152</v>
      </c>
      <c r="CJ679" s="479" t="s">
        <v>152</v>
      </c>
      <c r="CK679" s="479" t="s">
        <v>152</v>
      </c>
      <c r="CL679" s="479" t="s">
        <v>152</v>
      </c>
      <c r="CM679" s="479" t="s">
        <v>152</v>
      </c>
      <c r="CN679" s="479" t="s">
        <v>152</v>
      </c>
      <c r="CO679" s="479" t="s">
        <v>152</v>
      </c>
      <c r="CP679" s="479" t="s">
        <v>152</v>
      </c>
      <c r="CQ679" s="479" t="s">
        <v>152</v>
      </c>
      <c r="CR679" s="479" t="s">
        <v>152</v>
      </c>
      <c r="CS679" s="479" t="s">
        <v>152</v>
      </c>
      <c r="CT679" s="479" t="s">
        <v>152</v>
      </c>
      <c r="CU679" s="479" t="s">
        <v>152</v>
      </c>
      <c r="CV679" s="479" t="s">
        <v>152</v>
      </c>
      <c r="CW679" s="479" t="s">
        <v>152</v>
      </c>
      <c r="CX679" s="479" t="s">
        <v>152</v>
      </c>
      <c r="CY679" s="479" t="s">
        <v>152</v>
      </c>
      <c r="CZ679" s="479" t="s">
        <v>152</v>
      </c>
      <c r="DA679" s="479" t="s">
        <v>152</v>
      </c>
      <c r="DB679" s="479" t="s">
        <v>152</v>
      </c>
      <c r="DC679" s="479" t="s">
        <v>152</v>
      </c>
      <c r="DD679" s="479" t="s">
        <v>152</v>
      </c>
      <c r="DE679" s="479" t="s">
        <v>152</v>
      </c>
      <c r="DF679" s="479" t="s">
        <v>152</v>
      </c>
      <c r="DG679" s="479" t="s">
        <v>152</v>
      </c>
      <c r="DH679" s="479" t="s">
        <v>152</v>
      </c>
      <c r="DI679" s="479" t="s">
        <v>152</v>
      </c>
      <c r="DJ679" s="479" t="s">
        <v>152</v>
      </c>
      <c r="DK679" s="479">
        <v>0</v>
      </c>
      <c r="DL679" s="479">
        <v>0</v>
      </c>
      <c r="DM679" s="479">
        <v>0</v>
      </c>
      <c r="DN679" s="479">
        <v>0</v>
      </c>
      <c r="DO679" s="479">
        <v>5136</v>
      </c>
      <c r="DP679" s="479">
        <v>171738</v>
      </c>
      <c r="DQ679" s="479">
        <v>33</v>
      </c>
      <c r="DR679" s="479">
        <v>64</v>
      </c>
      <c r="DS679" s="479">
        <v>78</v>
      </c>
      <c r="DT679" s="479">
        <v>119892</v>
      </c>
      <c r="DU679" s="479">
        <v>1537</v>
      </c>
      <c r="DV679" s="479">
        <v>3827</v>
      </c>
      <c r="DW679" s="479">
        <v>60</v>
      </c>
      <c r="DX679" s="479"/>
      <c r="DY679" s="479"/>
      <c r="DZ679" s="479"/>
      <c r="EA679" s="479"/>
      <c r="EB679" s="479"/>
      <c r="EC679" s="479"/>
      <c r="ED679" s="479"/>
      <c r="EE679" s="479"/>
      <c r="EF679" s="479"/>
      <c r="EG679" s="479" t="s">
        <v>152</v>
      </c>
      <c r="EH679" s="479" t="s">
        <v>152</v>
      </c>
      <c r="EI679" s="479">
        <v>2273</v>
      </c>
      <c r="EJ679" s="479">
        <v>1408</v>
      </c>
      <c r="EK679" s="479">
        <v>802</v>
      </c>
      <c r="EL679" s="479">
        <v>23</v>
      </c>
      <c r="EM679" s="479">
        <v>646</v>
      </c>
      <c r="EN679" s="479">
        <v>4903394</v>
      </c>
      <c r="EO679" s="479">
        <v>3483</v>
      </c>
      <c r="EP679" s="479">
        <v>7819</v>
      </c>
      <c r="EQ679" s="479">
        <v>2778978</v>
      </c>
      <c r="ER679" s="479">
        <v>3465</v>
      </c>
      <c r="ES679" s="479">
        <v>7593</v>
      </c>
      <c r="ET679" s="479">
        <v>139864</v>
      </c>
      <c r="EU679" s="479">
        <v>6081</v>
      </c>
      <c r="EV679" s="479">
        <v>11395</v>
      </c>
      <c r="EW679" s="479">
        <v>3622478</v>
      </c>
      <c r="EX679" s="479">
        <v>5608</v>
      </c>
      <c r="EY679" s="479">
        <v>12578</v>
      </c>
      <c r="EZ679" s="476"/>
      <c r="FA679" s="446">
        <f t="shared" si="2149"/>
        <v>5</v>
      </c>
      <c r="FB679" s="417">
        <f t="shared" si="2150"/>
        <v>2019</v>
      </c>
      <c r="FC679" s="448">
        <f t="shared" si="2151"/>
        <v>43586</v>
      </c>
      <c r="FD679" s="449">
        <f t="shared" si="2152"/>
        <v>31</v>
      </c>
      <c r="FE679" s="450"/>
      <c r="FF679" s="450"/>
      <c r="FG679" s="450"/>
      <c r="FH679" s="452">
        <f t="shared" si="2153"/>
        <v>2.0413562250296944</v>
      </c>
      <c r="FI679" s="452">
        <f t="shared" si="2154"/>
        <v>1.6694741388618939</v>
      </c>
      <c r="FJ679" s="452">
        <f t="shared" si="2155"/>
        <v>2.0214775323686216</v>
      </c>
      <c r="FK679" s="452">
        <f t="shared" si="2156"/>
        <v>1.6760091393754759</v>
      </c>
      <c r="FL679" s="452">
        <f t="shared" si="2157"/>
        <v>1.2634102778155274</v>
      </c>
      <c r="FM679" s="452">
        <f t="shared" si="2158"/>
        <v>1.0664155778601798</v>
      </c>
      <c r="FN679" s="452">
        <f t="shared" si="2159"/>
        <v>1.3747383444338725</v>
      </c>
      <c r="FO679" s="452">
        <f t="shared" si="2160"/>
        <v>1.0668886774500477</v>
      </c>
      <c r="FP679" s="452">
        <f t="shared" si="2161"/>
        <v>1.2602862254025045</v>
      </c>
      <c r="FQ679" s="452">
        <f t="shared" si="2162"/>
        <v>1.0740161001788908</v>
      </c>
      <c r="FR679" s="453"/>
      <c r="FS679" s="446">
        <f t="shared" si="2171"/>
        <v>100285</v>
      </c>
      <c r="FT679" s="446">
        <f t="shared" si="2171"/>
        <v>2105985</v>
      </c>
      <c r="FU679" s="446">
        <f t="shared" si="2171"/>
        <v>5114535</v>
      </c>
      <c r="FV679" s="446">
        <f t="shared" si="2171"/>
        <v>10931065</v>
      </c>
      <c r="FW679" s="446">
        <f t="shared" si="2171"/>
        <v>6658659</v>
      </c>
      <c r="FX679" s="446">
        <f t="shared" si="2171"/>
        <v>6670040</v>
      </c>
      <c r="FY679" s="446">
        <f t="shared" si="2171"/>
        <v>134799053</v>
      </c>
      <c r="FZ679" s="446">
        <f t="shared" si="2171"/>
        <v>171544220</v>
      </c>
      <c r="GA679" s="446">
        <f t="shared" si="2171"/>
        <v>45198504</v>
      </c>
      <c r="GB679" s="446"/>
      <c r="GC679" s="446"/>
      <c r="GD679" s="446"/>
      <c r="GE679" s="446"/>
      <c r="GF679" s="446"/>
      <c r="GG679" s="446"/>
      <c r="GH679" s="446"/>
      <c r="GI679" s="446"/>
      <c r="GJ679" s="446"/>
      <c r="GK679" s="446"/>
      <c r="GL679" s="446"/>
      <c r="GM679" s="446"/>
      <c r="GN679" s="446">
        <f t="shared" si="2169"/>
        <v>298506</v>
      </c>
      <c r="GO679" s="446">
        <f t="shared" si="2172"/>
        <v>0</v>
      </c>
      <c r="GP679" s="446">
        <f t="shared" si="2172"/>
        <v>328704</v>
      </c>
      <c r="GQ679" s="446">
        <f t="shared" si="2172"/>
        <v>0</v>
      </c>
      <c r="GR679" s="446">
        <f t="shared" si="2172"/>
        <v>11009152</v>
      </c>
      <c r="GS679" s="446">
        <f t="shared" si="2172"/>
        <v>6089586</v>
      </c>
      <c r="GT679" s="446">
        <f t="shared" si="2172"/>
        <v>262085</v>
      </c>
      <c r="GU679" s="446">
        <f t="shared" si="2172"/>
        <v>8125388</v>
      </c>
      <c r="GV679" s="416"/>
      <c r="GW679" s="402"/>
      <c r="GX679" s="402"/>
      <c r="GY679" s="402"/>
      <c r="GZ679" s="402"/>
      <c r="HA679" s="402"/>
    </row>
    <row r="680" spans="1:209" ht="9.75" customHeight="1" x14ac:dyDescent="0.2">
      <c r="A680" s="493" t="str">
        <f t="shared" si="2148"/>
        <v>2019-20MAYRYE</v>
      </c>
      <c r="B680" s="494" t="str">
        <f t="shared" si="2165"/>
        <v>2019-20</v>
      </c>
      <c r="C680" s="480" t="s">
        <v>668</v>
      </c>
      <c r="D680" s="480" t="s">
        <v>663</v>
      </c>
      <c r="E680" s="480" t="s">
        <v>662</v>
      </c>
      <c r="F680" s="495" t="s">
        <v>456</v>
      </c>
      <c r="G680" s="495" t="s">
        <v>692</v>
      </c>
      <c r="H680" s="496">
        <v>68358</v>
      </c>
      <c r="I680" s="496">
        <v>41491</v>
      </c>
      <c r="J680" s="496">
        <v>351874</v>
      </c>
      <c r="K680" s="507">
        <v>8</v>
      </c>
      <c r="L680" s="507">
        <v>3</v>
      </c>
      <c r="M680" s="507">
        <v>13</v>
      </c>
      <c r="N680" s="507">
        <v>45</v>
      </c>
      <c r="O680" s="507">
        <v>102</v>
      </c>
      <c r="P680" s="496" t="s">
        <v>152</v>
      </c>
      <c r="Q680" s="496" t="s">
        <v>152</v>
      </c>
      <c r="R680" s="496" t="s">
        <v>152</v>
      </c>
      <c r="S680" s="496">
        <v>49351</v>
      </c>
      <c r="T680" s="496">
        <v>2472</v>
      </c>
      <c r="U680" s="496">
        <v>1506</v>
      </c>
      <c r="V680" s="496">
        <v>23645</v>
      </c>
      <c r="W680" s="496">
        <v>14862</v>
      </c>
      <c r="X680" s="496">
        <v>943</v>
      </c>
      <c r="Y680" s="496">
        <v>1038496</v>
      </c>
      <c r="Z680" s="496">
        <v>420</v>
      </c>
      <c r="AA680" s="496">
        <v>765</v>
      </c>
      <c r="AB680" s="496">
        <v>894354</v>
      </c>
      <c r="AC680" s="496">
        <v>594</v>
      </c>
      <c r="AD680" s="496">
        <v>1107</v>
      </c>
      <c r="AE680" s="496">
        <v>24155524</v>
      </c>
      <c r="AF680" s="496">
        <v>1022</v>
      </c>
      <c r="AG680" s="496">
        <v>2022</v>
      </c>
      <c r="AH680" s="496">
        <v>45701620</v>
      </c>
      <c r="AI680" s="496">
        <v>3075</v>
      </c>
      <c r="AJ680" s="496">
        <v>7252</v>
      </c>
      <c r="AK680" s="496">
        <v>4455597</v>
      </c>
      <c r="AL680" s="496">
        <v>4725</v>
      </c>
      <c r="AM680" s="496">
        <v>10720</v>
      </c>
      <c r="AN680" s="496"/>
      <c r="AO680" s="496"/>
      <c r="AP680" s="496"/>
      <c r="AQ680" s="496"/>
      <c r="AR680" s="496"/>
      <c r="AS680" s="496"/>
      <c r="AT680" s="496">
        <v>3678</v>
      </c>
      <c r="AU680" s="496">
        <v>31</v>
      </c>
      <c r="AV680" s="496">
        <v>171</v>
      </c>
      <c r="AW680" s="496">
        <v>322</v>
      </c>
      <c r="AX680" s="496">
        <v>246</v>
      </c>
      <c r="AY680" s="496">
        <v>3230</v>
      </c>
      <c r="AZ680" s="496">
        <v>0</v>
      </c>
      <c r="BA680" s="496"/>
      <c r="BB680" s="496"/>
      <c r="BC680" s="496"/>
      <c r="BD680" s="496"/>
      <c r="BE680" s="496"/>
      <c r="BF680" s="496"/>
      <c r="BG680" s="496"/>
      <c r="BH680" s="496"/>
      <c r="BI680" s="496">
        <v>26309</v>
      </c>
      <c r="BJ680" s="496">
        <v>3084</v>
      </c>
      <c r="BK680" s="496">
        <v>16280</v>
      </c>
      <c r="BL680" s="496">
        <v>45673</v>
      </c>
      <c r="BM680" s="496">
        <v>4873</v>
      </c>
      <c r="BN680" s="496">
        <v>3748</v>
      </c>
      <c r="BO680" s="496">
        <v>3008</v>
      </c>
      <c r="BP680" s="496">
        <v>2325</v>
      </c>
      <c r="BQ680" s="496">
        <v>32022</v>
      </c>
      <c r="BR680" s="496">
        <v>26050</v>
      </c>
      <c r="BS680" s="496">
        <v>22019</v>
      </c>
      <c r="BT680" s="496">
        <v>16788</v>
      </c>
      <c r="BU680" s="496">
        <v>1547</v>
      </c>
      <c r="BV680" s="496">
        <v>1090</v>
      </c>
      <c r="BW680" s="496" t="s">
        <v>152</v>
      </c>
      <c r="BX680" s="496" t="s">
        <v>152</v>
      </c>
      <c r="BY680" s="496" t="s">
        <v>152</v>
      </c>
      <c r="BZ680" s="496" t="s">
        <v>152</v>
      </c>
      <c r="CA680" s="496" t="s">
        <v>152</v>
      </c>
      <c r="CB680" s="496" t="s">
        <v>152</v>
      </c>
      <c r="CC680" s="496" t="s">
        <v>152</v>
      </c>
      <c r="CD680" s="496" t="s">
        <v>152</v>
      </c>
      <c r="CE680" s="496" t="s">
        <v>152</v>
      </c>
      <c r="CF680" s="496" t="s">
        <v>152</v>
      </c>
      <c r="CG680" s="496" t="s">
        <v>152</v>
      </c>
      <c r="CH680" s="496" t="s">
        <v>152</v>
      </c>
      <c r="CI680" s="496" t="s">
        <v>152</v>
      </c>
      <c r="CJ680" s="496" t="s">
        <v>152</v>
      </c>
      <c r="CK680" s="496" t="s">
        <v>152</v>
      </c>
      <c r="CL680" s="496" t="s">
        <v>152</v>
      </c>
      <c r="CM680" s="496" t="s">
        <v>152</v>
      </c>
      <c r="CN680" s="496" t="s">
        <v>152</v>
      </c>
      <c r="CO680" s="496" t="s">
        <v>152</v>
      </c>
      <c r="CP680" s="496" t="s">
        <v>152</v>
      </c>
      <c r="CQ680" s="496" t="s">
        <v>152</v>
      </c>
      <c r="CR680" s="496" t="s">
        <v>152</v>
      </c>
      <c r="CS680" s="496" t="s">
        <v>152</v>
      </c>
      <c r="CT680" s="496" t="s">
        <v>152</v>
      </c>
      <c r="CU680" s="496" t="s">
        <v>152</v>
      </c>
      <c r="CV680" s="496" t="s">
        <v>152</v>
      </c>
      <c r="CW680" s="496" t="s">
        <v>152</v>
      </c>
      <c r="CX680" s="496" t="s">
        <v>152</v>
      </c>
      <c r="CY680" s="496" t="s">
        <v>152</v>
      </c>
      <c r="CZ680" s="496" t="s">
        <v>152</v>
      </c>
      <c r="DA680" s="496" t="s">
        <v>152</v>
      </c>
      <c r="DB680" s="496" t="s">
        <v>152</v>
      </c>
      <c r="DC680" s="496" t="s">
        <v>152</v>
      </c>
      <c r="DD680" s="496" t="s">
        <v>152</v>
      </c>
      <c r="DE680" s="496" t="s">
        <v>152</v>
      </c>
      <c r="DF680" s="496" t="s">
        <v>152</v>
      </c>
      <c r="DG680" s="496" t="s">
        <v>152</v>
      </c>
      <c r="DH680" s="496" t="s">
        <v>152</v>
      </c>
      <c r="DI680" s="496" t="s">
        <v>152</v>
      </c>
      <c r="DJ680" s="496" t="s">
        <v>152</v>
      </c>
      <c r="DK680" s="496">
        <v>136</v>
      </c>
      <c r="DL680" s="496">
        <v>45396</v>
      </c>
      <c r="DM680" s="496">
        <v>334</v>
      </c>
      <c r="DN680" s="496">
        <v>564</v>
      </c>
      <c r="DO680" s="496">
        <v>1897</v>
      </c>
      <c r="DP680" s="496">
        <v>74429</v>
      </c>
      <c r="DQ680" s="496">
        <v>39</v>
      </c>
      <c r="DR680" s="496">
        <v>81</v>
      </c>
      <c r="DS680" s="496">
        <v>88</v>
      </c>
      <c r="DT680" s="496">
        <v>156449</v>
      </c>
      <c r="DU680" s="496">
        <v>1778</v>
      </c>
      <c r="DV680" s="496">
        <v>3375</v>
      </c>
      <c r="DW680" s="496">
        <v>84</v>
      </c>
      <c r="DX680" s="496"/>
      <c r="DY680" s="496"/>
      <c r="DZ680" s="496"/>
      <c r="EA680" s="496"/>
      <c r="EB680" s="496"/>
      <c r="EC680" s="496"/>
      <c r="ED680" s="496"/>
      <c r="EE680" s="496"/>
      <c r="EF680" s="496"/>
      <c r="EG680" s="496" t="s">
        <v>152</v>
      </c>
      <c r="EH680" s="496" t="s">
        <v>152</v>
      </c>
      <c r="EI680" s="496">
        <v>6</v>
      </c>
      <c r="EJ680" s="496">
        <v>2118</v>
      </c>
      <c r="EK680" s="496">
        <v>1276</v>
      </c>
      <c r="EL680" s="496">
        <v>0</v>
      </c>
      <c r="EM680" s="496">
        <v>352</v>
      </c>
      <c r="EN680" s="496">
        <v>5913954</v>
      </c>
      <c r="EO680" s="496">
        <v>2792</v>
      </c>
      <c r="EP680" s="496">
        <v>4962</v>
      </c>
      <c r="EQ680" s="496">
        <v>7251443</v>
      </c>
      <c r="ER680" s="496">
        <v>5683</v>
      </c>
      <c r="ES680" s="496">
        <v>10404</v>
      </c>
      <c r="ET680" s="496">
        <v>0</v>
      </c>
      <c r="EU680" s="496">
        <v>0</v>
      </c>
      <c r="EV680" s="496">
        <v>0</v>
      </c>
      <c r="EW680" s="496">
        <v>2997868</v>
      </c>
      <c r="EX680" s="496">
        <v>8517</v>
      </c>
      <c r="EY680" s="496">
        <v>16601</v>
      </c>
      <c r="EZ680" s="497"/>
      <c r="FA680" s="482">
        <f t="shared" si="2149"/>
        <v>5</v>
      </c>
      <c r="FB680" s="493">
        <f t="shared" si="2150"/>
        <v>2019</v>
      </c>
      <c r="FC680" s="498">
        <f t="shared" si="2151"/>
        <v>43586</v>
      </c>
      <c r="FD680" s="499">
        <f t="shared" si="2152"/>
        <v>31</v>
      </c>
      <c r="FE680" s="500"/>
      <c r="FF680" s="500"/>
      <c r="FG680" s="500"/>
      <c r="FH680" s="481">
        <f t="shared" si="2153"/>
        <v>1.9712783171521036</v>
      </c>
      <c r="FI680" s="481">
        <f t="shared" si="2154"/>
        <v>1.5161812297734627</v>
      </c>
      <c r="FJ680" s="481">
        <f t="shared" si="2155"/>
        <v>1.9973439575033201</v>
      </c>
      <c r="FK680" s="481">
        <f t="shared" si="2156"/>
        <v>1.5438247011952191</v>
      </c>
      <c r="FL680" s="481">
        <f t="shared" si="2157"/>
        <v>1.3542820892366252</v>
      </c>
      <c r="FM680" s="481">
        <f t="shared" si="2158"/>
        <v>1.10171283569465</v>
      </c>
      <c r="FN680" s="481">
        <f t="shared" si="2159"/>
        <v>1.481563719553223</v>
      </c>
      <c r="FO680" s="481">
        <f t="shared" si="2160"/>
        <v>1.1295922486879288</v>
      </c>
      <c r="FP680" s="481">
        <f t="shared" si="2161"/>
        <v>1.6405090137857901</v>
      </c>
      <c r="FQ680" s="481">
        <f t="shared" si="2162"/>
        <v>1.1558854718981972</v>
      </c>
      <c r="FR680" s="501"/>
      <c r="FS680" s="482">
        <f t="shared" si="2171"/>
        <v>124473</v>
      </c>
      <c r="FT680" s="482">
        <f t="shared" si="2171"/>
        <v>539383</v>
      </c>
      <c r="FU680" s="482">
        <f t="shared" si="2171"/>
        <v>1867095</v>
      </c>
      <c r="FV680" s="482">
        <f t="shared" si="2171"/>
        <v>4232082</v>
      </c>
      <c r="FW680" s="482">
        <f t="shared" si="2171"/>
        <v>1891080</v>
      </c>
      <c r="FX680" s="482">
        <f t="shared" si="2171"/>
        <v>1667142</v>
      </c>
      <c r="FY680" s="482">
        <f t="shared" si="2171"/>
        <v>47810190</v>
      </c>
      <c r="FZ680" s="482">
        <f t="shared" si="2171"/>
        <v>107779224</v>
      </c>
      <c r="GA680" s="482">
        <f t="shared" si="2171"/>
        <v>10108960</v>
      </c>
      <c r="GB680" s="482"/>
      <c r="GC680" s="482"/>
      <c r="GD680" s="482"/>
      <c r="GE680" s="482"/>
      <c r="GF680" s="482"/>
      <c r="GG680" s="482"/>
      <c r="GH680" s="482"/>
      <c r="GI680" s="482"/>
      <c r="GJ680" s="482"/>
      <c r="GK680" s="482"/>
      <c r="GL680" s="482"/>
      <c r="GM680" s="482"/>
      <c r="GN680" s="482">
        <f t="shared" si="2169"/>
        <v>297000</v>
      </c>
      <c r="GO680" s="482">
        <f t="shared" si="2172"/>
        <v>76704</v>
      </c>
      <c r="GP680" s="482">
        <f t="shared" si="2172"/>
        <v>153657</v>
      </c>
      <c r="GQ680" s="482">
        <f t="shared" si="2172"/>
        <v>0</v>
      </c>
      <c r="GR680" s="482">
        <f t="shared" si="2172"/>
        <v>10509516</v>
      </c>
      <c r="GS680" s="482">
        <f t="shared" si="2172"/>
        <v>13275504</v>
      </c>
      <c r="GT680" s="482">
        <f t="shared" si="2172"/>
        <v>0</v>
      </c>
      <c r="GU680" s="482">
        <f t="shared" si="2172"/>
        <v>5843552</v>
      </c>
      <c r="GV680" s="502"/>
      <c r="GW680" s="402"/>
      <c r="GX680" s="402"/>
      <c r="GY680" s="402"/>
      <c r="GZ680" s="402"/>
      <c r="HA680" s="402"/>
    </row>
    <row r="681" spans="1:209" ht="9.75" customHeight="1" x14ac:dyDescent="0.2">
      <c r="A681" s="417" t="str">
        <f t="shared" si="2148"/>
        <v>2019-20MAYRYD</v>
      </c>
      <c r="B681" s="458" t="str">
        <f t="shared" si="2165"/>
        <v>2019-20</v>
      </c>
      <c r="C681" s="402" t="s">
        <v>668</v>
      </c>
      <c r="D681" s="402" t="s">
        <v>663</v>
      </c>
      <c r="E681" s="402" t="s">
        <v>662</v>
      </c>
      <c r="F681" s="478" t="s">
        <v>455</v>
      </c>
      <c r="G681" s="478" t="s">
        <v>693</v>
      </c>
      <c r="H681" s="479">
        <v>86582</v>
      </c>
      <c r="I681" s="479">
        <v>67585</v>
      </c>
      <c r="J681" s="479">
        <v>314624</v>
      </c>
      <c r="K681" s="506">
        <v>5</v>
      </c>
      <c r="L681" s="506">
        <v>1</v>
      </c>
      <c r="M681" s="506">
        <v>2</v>
      </c>
      <c r="N681" s="506">
        <v>28</v>
      </c>
      <c r="O681" s="506">
        <v>83</v>
      </c>
      <c r="P681" s="479" t="s">
        <v>152</v>
      </c>
      <c r="Q681" s="479" t="s">
        <v>152</v>
      </c>
      <c r="R681" s="479" t="s">
        <v>152</v>
      </c>
      <c r="S681" s="479">
        <v>62098</v>
      </c>
      <c r="T681" s="479">
        <v>3698</v>
      </c>
      <c r="U681" s="479">
        <v>2350</v>
      </c>
      <c r="V681" s="479">
        <v>32301</v>
      </c>
      <c r="W681" s="479">
        <v>19760</v>
      </c>
      <c r="X681" s="479">
        <v>501</v>
      </c>
      <c r="Y681" s="479">
        <v>1611553</v>
      </c>
      <c r="Z681" s="479">
        <v>436</v>
      </c>
      <c r="AA681" s="479">
        <v>817</v>
      </c>
      <c r="AB681" s="479">
        <v>1328636</v>
      </c>
      <c r="AC681" s="479">
        <v>565</v>
      </c>
      <c r="AD681" s="479">
        <v>1040</v>
      </c>
      <c r="AE681" s="479">
        <v>40380723</v>
      </c>
      <c r="AF681" s="479">
        <v>1250</v>
      </c>
      <c r="AG681" s="479">
        <v>2403</v>
      </c>
      <c r="AH681" s="479">
        <v>116895313</v>
      </c>
      <c r="AI681" s="479">
        <v>5916</v>
      </c>
      <c r="AJ681" s="479">
        <v>14186</v>
      </c>
      <c r="AK681" s="479">
        <v>3628885</v>
      </c>
      <c r="AL681" s="479">
        <v>7243</v>
      </c>
      <c r="AM681" s="479">
        <v>17612</v>
      </c>
      <c r="AN681" s="479"/>
      <c r="AO681" s="479"/>
      <c r="AP681" s="479"/>
      <c r="AQ681" s="479"/>
      <c r="AR681" s="479"/>
      <c r="AS681" s="479"/>
      <c r="AT681" s="479">
        <v>3645</v>
      </c>
      <c r="AU681" s="479">
        <v>117</v>
      </c>
      <c r="AV681" s="479">
        <v>713</v>
      </c>
      <c r="AW681" s="479">
        <v>656</v>
      </c>
      <c r="AX681" s="479">
        <v>281</v>
      </c>
      <c r="AY681" s="479">
        <v>2534</v>
      </c>
      <c r="AZ681" s="479">
        <v>556</v>
      </c>
      <c r="BA681" s="479"/>
      <c r="BB681" s="479"/>
      <c r="BC681" s="479"/>
      <c r="BD681" s="479"/>
      <c r="BE681" s="479"/>
      <c r="BF681" s="479"/>
      <c r="BG681" s="479"/>
      <c r="BH681" s="479"/>
      <c r="BI681" s="479">
        <v>37909</v>
      </c>
      <c r="BJ681" s="479">
        <v>740</v>
      </c>
      <c r="BK681" s="479">
        <v>19804</v>
      </c>
      <c r="BL681" s="479">
        <v>58453</v>
      </c>
      <c r="BM681" s="479">
        <v>7470</v>
      </c>
      <c r="BN681" s="479">
        <v>5593</v>
      </c>
      <c r="BO681" s="479">
        <v>4720</v>
      </c>
      <c r="BP681" s="479">
        <v>3621</v>
      </c>
      <c r="BQ681" s="479">
        <v>43246</v>
      </c>
      <c r="BR681" s="479">
        <v>34519</v>
      </c>
      <c r="BS681" s="479">
        <v>33682</v>
      </c>
      <c r="BT681" s="479">
        <v>20926</v>
      </c>
      <c r="BU681" s="479">
        <v>844</v>
      </c>
      <c r="BV681" s="479">
        <v>534</v>
      </c>
      <c r="BW681" s="479" t="s">
        <v>152</v>
      </c>
      <c r="BX681" s="479" t="s">
        <v>152</v>
      </c>
      <c r="BY681" s="479" t="s">
        <v>152</v>
      </c>
      <c r="BZ681" s="479" t="s">
        <v>152</v>
      </c>
      <c r="CA681" s="479" t="s">
        <v>152</v>
      </c>
      <c r="CB681" s="479" t="s">
        <v>152</v>
      </c>
      <c r="CC681" s="479" t="s">
        <v>152</v>
      </c>
      <c r="CD681" s="479" t="s">
        <v>152</v>
      </c>
      <c r="CE681" s="479" t="s">
        <v>152</v>
      </c>
      <c r="CF681" s="479" t="s">
        <v>152</v>
      </c>
      <c r="CG681" s="479" t="s">
        <v>152</v>
      </c>
      <c r="CH681" s="479" t="s">
        <v>152</v>
      </c>
      <c r="CI681" s="479" t="s">
        <v>152</v>
      </c>
      <c r="CJ681" s="479" t="s">
        <v>152</v>
      </c>
      <c r="CK681" s="479" t="s">
        <v>152</v>
      </c>
      <c r="CL681" s="479" t="s">
        <v>152</v>
      </c>
      <c r="CM681" s="479" t="s">
        <v>152</v>
      </c>
      <c r="CN681" s="479" t="s">
        <v>152</v>
      </c>
      <c r="CO681" s="479" t="s">
        <v>152</v>
      </c>
      <c r="CP681" s="479" t="s">
        <v>152</v>
      </c>
      <c r="CQ681" s="479" t="s">
        <v>152</v>
      </c>
      <c r="CR681" s="479" t="s">
        <v>152</v>
      </c>
      <c r="CS681" s="479" t="s">
        <v>152</v>
      </c>
      <c r="CT681" s="479" t="s">
        <v>152</v>
      </c>
      <c r="CU681" s="479" t="s">
        <v>152</v>
      </c>
      <c r="CV681" s="479" t="s">
        <v>152</v>
      </c>
      <c r="CW681" s="479" t="s">
        <v>152</v>
      </c>
      <c r="CX681" s="479" t="s">
        <v>152</v>
      </c>
      <c r="CY681" s="479" t="s">
        <v>152</v>
      </c>
      <c r="CZ681" s="479" t="s">
        <v>152</v>
      </c>
      <c r="DA681" s="479" t="s">
        <v>152</v>
      </c>
      <c r="DB681" s="479" t="s">
        <v>152</v>
      </c>
      <c r="DC681" s="479" t="s">
        <v>152</v>
      </c>
      <c r="DD681" s="479" t="s">
        <v>152</v>
      </c>
      <c r="DE681" s="479" t="s">
        <v>152</v>
      </c>
      <c r="DF681" s="479" t="s">
        <v>152</v>
      </c>
      <c r="DG681" s="479" t="s">
        <v>152</v>
      </c>
      <c r="DH681" s="479" t="s">
        <v>152</v>
      </c>
      <c r="DI681" s="479" t="s">
        <v>152</v>
      </c>
      <c r="DJ681" s="479" t="s">
        <v>152</v>
      </c>
      <c r="DK681" s="479">
        <v>337</v>
      </c>
      <c r="DL681" s="479">
        <v>95552</v>
      </c>
      <c r="DM681" s="479">
        <v>284</v>
      </c>
      <c r="DN681" s="479">
        <v>470</v>
      </c>
      <c r="DO681" s="479">
        <v>2790</v>
      </c>
      <c r="DP681" s="479">
        <v>128794</v>
      </c>
      <c r="DQ681" s="479">
        <v>46</v>
      </c>
      <c r="DR681" s="479">
        <v>69</v>
      </c>
      <c r="DS681" s="479">
        <v>138</v>
      </c>
      <c r="DT681" s="479">
        <v>210101</v>
      </c>
      <c r="DU681" s="479">
        <v>1522</v>
      </c>
      <c r="DV681" s="479">
        <v>2596</v>
      </c>
      <c r="DW681" s="479">
        <v>124</v>
      </c>
      <c r="DX681" s="479"/>
      <c r="DY681" s="479"/>
      <c r="DZ681" s="479"/>
      <c r="EA681" s="479"/>
      <c r="EB681" s="479"/>
      <c r="EC681" s="479"/>
      <c r="ED681" s="479"/>
      <c r="EE681" s="479"/>
      <c r="EF681" s="479"/>
      <c r="EG681" s="479" t="s">
        <v>152</v>
      </c>
      <c r="EH681" s="479" t="s">
        <v>152</v>
      </c>
      <c r="EI681" s="479">
        <v>5</v>
      </c>
      <c r="EJ681" s="479">
        <v>123</v>
      </c>
      <c r="EK681" s="479">
        <v>1774</v>
      </c>
      <c r="EL681" s="479">
        <v>0</v>
      </c>
      <c r="EM681" s="479">
        <v>291</v>
      </c>
      <c r="EN681" s="479">
        <v>692542</v>
      </c>
      <c r="EO681" s="479">
        <v>5630</v>
      </c>
      <c r="EP681" s="479">
        <v>15841</v>
      </c>
      <c r="EQ681" s="479">
        <v>11098086</v>
      </c>
      <c r="ER681" s="479">
        <v>6256</v>
      </c>
      <c r="ES681" s="479">
        <v>13572</v>
      </c>
      <c r="ET681" s="479">
        <v>0</v>
      </c>
      <c r="EU681" s="479">
        <v>0</v>
      </c>
      <c r="EV681" s="479">
        <v>0</v>
      </c>
      <c r="EW681" s="479">
        <v>2376330</v>
      </c>
      <c r="EX681" s="479">
        <v>8166</v>
      </c>
      <c r="EY681" s="479">
        <v>19372</v>
      </c>
      <c r="EZ681" s="476"/>
      <c r="FA681" s="446">
        <f t="shared" si="2149"/>
        <v>5</v>
      </c>
      <c r="FB681" s="417">
        <f t="shared" si="2150"/>
        <v>2019</v>
      </c>
      <c r="FC681" s="448">
        <f t="shared" si="2151"/>
        <v>43586</v>
      </c>
      <c r="FD681" s="449">
        <f t="shared" si="2152"/>
        <v>31</v>
      </c>
      <c r="FE681" s="450"/>
      <c r="FF681" s="450"/>
      <c r="FG681" s="450"/>
      <c r="FH681" s="452">
        <f t="shared" si="2153"/>
        <v>2.0200108166576527</v>
      </c>
      <c r="FI681" s="452">
        <f t="shared" si="2154"/>
        <v>1.5124391563007031</v>
      </c>
      <c r="FJ681" s="452">
        <f t="shared" si="2155"/>
        <v>2.0085106382978721</v>
      </c>
      <c r="FK681" s="452">
        <f t="shared" si="2156"/>
        <v>1.5408510638297872</v>
      </c>
      <c r="FL681" s="452">
        <f t="shared" si="2157"/>
        <v>1.3388439986378131</v>
      </c>
      <c r="FM681" s="452">
        <f t="shared" si="2158"/>
        <v>1.0686666047490789</v>
      </c>
      <c r="FN681" s="452">
        <f t="shared" si="2159"/>
        <v>1.7045546558704454</v>
      </c>
      <c r="FO681" s="452">
        <f t="shared" si="2160"/>
        <v>1.0590080971659919</v>
      </c>
      <c r="FP681" s="452">
        <f t="shared" si="2161"/>
        <v>1.6846307385229542</v>
      </c>
      <c r="FQ681" s="452">
        <f t="shared" si="2162"/>
        <v>1.0658682634730539</v>
      </c>
      <c r="FR681" s="453"/>
      <c r="FS681" s="446">
        <f t="shared" si="2171"/>
        <v>67585</v>
      </c>
      <c r="FT681" s="446">
        <f t="shared" si="2171"/>
        <v>135170</v>
      </c>
      <c r="FU681" s="446">
        <f t="shared" si="2171"/>
        <v>1892380</v>
      </c>
      <c r="FV681" s="446">
        <f t="shared" si="2171"/>
        <v>5609555</v>
      </c>
      <c r="FW681" s="446">
        <f t="shared" si="2171"/>
        <v>3021266</v>
      </c>
      <c r="FX681" s="446">
        <f t="shared" si="2171"/>
        <v>2444000</v>
      </c>
      <c r="FY681" s="446">
        <f t="shared" si="2171"/>
        <v>77619303</v>
      </c>
      <c r="FZ681" s="446">
        <f t="shared" si="2171"/>
        <v>280315360</v>
      </c>
      <c r="GA681" s="446">
        <f t="shared" si="2171"/>
        <v>8823612</v>
      </c>
      <c r="GB681" s="446"/>
      <c r="GC681" s="446"/>
      <c r="GD681" s="446"/>
      <c r="GE681" s="446"/>
      <c r="GF681" s="446"/>
      <c r="GG681" s="446"/>
      <c r="GH681" s="446"/>
      <c r="GI681" s="446"/>
      <c r="GJ681" s="446"/>
      <c r="GK681" s="446"/>
      <c r="GL681" s="446"/>
      <c r="GM681" s="446"/>
      <c r="GN681" s="446">
        <f t="shared" si="2169"/>
        <v>358248</v>
      </c>
      <c r="GO681" s="446">
        <f t="shared" si="2172"/>
        <v>158390</v>
      </c>
      <c r="GP681" s="446">
        <f t="shared" si="2172"/>
        <v>192510</v>
      </c>
      <c r="GQ681" s="446">
        <f t="shared" si="2172"/>
        <v>0</v>
      </c>
      <c r="GR681" s="446">
        <f t="shared" si="2172"/>
        <v>1948443</v>
      </c>
      <c r="GS681" s="446">
        <f t="shared" si="2172"/>
        <v>24076728</v>
      </c>
      <c r="GT681" s="446">
        <f t="shared" si="2172"/>
        <v>0</v>
      </c>
      <c r="GU681" s="446">
        <f t="shared" si="2172"/>
        <v>5637252</v>
      </c>
      <c r="GV681" s="416"/>
      <c r="GW681" s="402"/>
      <c r="GX681" s="402"/>
      <c r="GY681" s="402"/>
      <c r="GZ681" s="402"/>
      <c r="HA681" s="402"/>
    </row>
    <row r="682" spans="1:209" ht="9.75" customHeight="1" x14ac:dyDescent="0.2">
      <c r="A682" s="417" t="str">
        <f t="shared" si="2148"/>
        <v>2019-20MAYRYF</v>
      </c>
      <c r="B682" s="458" t="str">
        <f t="shared" si="2165"/>
        <v>2019-20</v>
      </c>
      <c r="C682" s="402" t="s">
        <v>668</v>
      </c>
      <c r="D682" s="402" t="s">
        <v>667</v>
      </c>
      <c r="E682" s="402" t="s">
        <v>666</v>
      </c>
      <c r="F682" s="478" t="s">
        <v>457</v>
      </c>
      <c r="G682" s="478" t="s">
        <v>694</v>
      </c>
      <c r="H682" s="479">
        <v>108053</v>
      </c>
      <c r="I682" s="479">
        <v>83345</v>
      </c>
      <c r="J682" s="479">
        <v>513633</v>
      </c>
      <c r="K682" s="506">
        <v>6</v>
      </c>
      <c r="L682" s="506">
        <v>2</v>
      </c>
      <c r="M682" s="506">
        <v>12</v>
      </c>
      <c r="N682" s="506">
        <v>31</v>
      </c>
      <c r="O682" s="506">
        <v>72</v>
      </c>
      <c r="P682" s="479" t="s">
        <v>152</v>
      </c>
      <c r="Q682" s="479" t="s">
        <v>152</v>
      </c>
      <c r="R682" s="479" t="s">
        <v>152</v>
      </c>
      <c r="S682" s="479">
        <v>74945</v>
      </c>
      <c r="T682" s="479">
        <v>4116</v>
      </c>
      <c r="U682" s="479">
        <v>2594</v>
      </c>
      <c r="V682" s="479">
        <v>40532</v>
      </c>
      <c r="W682" s="479">
        <v>18932</v>
      </c>
      <c r="X682" s="479">
        <v>1608</v>
      </c>
      <c r="Y682" s="479">
        <v>1672739</v>
      </c>
      <c r="Z682" s="479">
        <v>406</v>
      </c>
      <c r="AA682" s="479">
        <v>747</v>
      </c>
      <c r="AB682" s="479">
        <v>1731539</v>
      </c>
      <c r="AC682" s="479">
        <v>668</v>
      </c>
      <c r="AD682" s="479">
        <v>1301</v>
      </c>
      <c r="AE682" s="479">
        <v>69374467</v>
      </c>
      <c r="AF682" s="479">
        <v>1712</v>
      </c>
      <c r="AG682" s="479">
        <v>3597</v>
      </c>
      <c r="AH682" s="479">
        <v>82313586</v>
      </c>
      <c r="AI682" s="479">
        <v>4348</v>
      </c>
      <c r="AJ682" s="479">
        <v>10304</v>
      </c>
      <c r="AK682" s="479">
        <v>8362977</v>
      </c>
      <c r="AL682" s="479">
        <v>5201</v>
      </c>
      <c r="AM682" s="479">
        <v>11780</v>
      </c>
      <c r="AN682" s="479"/>
      <c r="AO682" s="479"/>
      <c r="AP682" s="479"/>
      <c r="AQ682" s="479"/>
      <c r="AR682" s="479"/>
      <c r="AS682" s="479"/>
      <c r="AT682" s="479">
        <v>4871</v>
      </c>
      <c r="AU682" s="479">
        <v>460</v>
      </c>
      <c r="AV682" s="479">
        <v>1533</v>
      </c>
      <c r="AW682" s="479">
        <v>4129</v>
      </c>
      <c r="AX682" s="479">
        <v>733</v>
      </c>
      <c r="AY682" s="479">
        <v>2145</v>
      </c>
      <c r="AZ682" s="479">
        <v>11</v>
      </c>
      <c r="BA682" s="479"/>
      <c r="BB682" s="479"/>
      <c r="BC682" s="479"/>
      <c r="BD682" s="479"/>
      <c r="BE682" s="479"/>
      <c r="BF682" s="479"/>
      <c r="BG682" s="479"/>
      <c r="BH682" s="479"/>
      <c r="BI682" s="479">
        <v>39903</v>
      </c>
      <c r="BJ682" s="479">
        <v>3552</v>
      </c>
      <c r="BK682" s="479">
        <v>26619</v>
      </c>
      <c r="BL682" s="479">
        <v>70074</v>
      </c>
      <c r="BM682" s="479">
        <v>9110</v>
      </c>
      <c r="BN682" s="479">
        <v>7236</v>
      </c>
      <c r="BO682" s="479">
        <v>5825</v>
      </c>
      <c r="BP682" s="479">
        <v>4679</v>
      </c>
      <c r="BQ682" s="479">
        <v>54837</v>
      </c>
      <c r="BR682" s="479">
        <v>46456</v>
      </c>
      <c r="BS682" s="479">
        <v>26938</v>
      </c>
      <c r="BT682" s="479">
        <v>20409</v>
      </c>
      <c r="BU682" s="479">
        <v>2090</v>
      </c>
      <c r="BV682" s="479">
        <v>1658</v>
      </c>
      <c r="BW682" s="479" t="s">
        <v>152</v>
      </c>
      <c r="BX682" s="479" t="s">
        <v>152</v>
      </c>
      <c r="BY682" s="479" t="s">
        <v>152</v>
      </c>
      <c r="BZ682" s="479" t="s">
        <v>152</v>
      </c>
      <c r="CA682" s="479" t="s">
        <v>152</v>
      </c>
      <c r="CB682" s="479" t="s">
        <v>152</v>
      </c>
      <c r="CC682" s="479" t="s">
        <v>152</v>
      </c>
      <c r="CD682" s="479" t="s">
        <v>152</v>
      </c>
      <c r="CE682" s="479" t="s">
        <v>152</v>
      </c>
      <c r="CF682" s="479" t="s">
        <v>152</v>
      </c>
      <c r="CG682" s="479" t="s">
        <v>152</v>
      </c>
      <c r="CH682" s="479" t="s">
        <v>152</v>
      </c>
      <c r="CI682" s="479" t="s">
        <v>152</v>
      </c>
      <c r="CJ682" s="479" t="s">
        <v>152</v>
      </c>
      <c r="CK682" s="479" t="s">
        <v>152</v>
      </c>
      <c r="CL682" s="479" t="s">
        <v>152</v>
      </c>
      <c r="CM682" s="479" t="s">
        <v>152</v>
      </c>
      <c r="CN682" s="479" t="s">
        <v>152</v>
      </c>
      <c r="CO682" s="479" t="s">
        <v>152</v>
      </c>
      <c r="CP682" s="479" t="s">
        <v>152</v>
      </c>
      <c r="CQ682" s="479" t="s">
        <v>152</v>
      </c>
      <c r="CR682" s="479" t="s">
        <v>152</v>
      </c>
      <c r="CS682" s="479" t="s">
        <v>152</v>
      </c>
      <c r="CT682" s="479" t="s">
        <v>152</v>
      </c>
      <c r="CU682" s="479" t="s">
        <v>152</v>
      </c>
      <c r="CV682" s="479" t="s">
        <v>152</v>
      </c>
      <c r="CW682" s="479" t="s">
        <v>152</v>
      </c>
      <c r="CX682" s="479" t="s">
        <v>152</v>
      </c>
      <c r="CY682" s="479" t="s">
        <v>152</v>
      </c>
      <c r="CZ682" s="479" t="s">
        <v>152</v>
      </c>
      <c r="DA682" s="479" t="s">
        <v>152</v>
      </c>
      <c r="DB682" s="479" t="s">
        <v>152</v>
      </c>
      <c r="DC682" s="479" t="s">
        <v>152</v>
      </c>
      <c r="DD682" s="479" t="s">
        <v>152</v>
      </c>
      <c r="DE682" s="479" t="s">
        <v>152</v>
      </c>
      <c r="DF682" s="479" t="s">
        <v>152</v>
      </c>
      <c r="DG682" s="479" t="s">
        <v>152</v>
      </c>
      <c r="DH682" s="479" t="s">
        <v>152</v>
      </c>
      <c r="DI682" s="479" t="s">
        <v>152</v>
      </c>
      <c r="DJ682" s="479" t="s">
        <v>152</v>
      </c>
      <c r="DK682" s="479">
        <v>369</v>
      </c>
      <c r="DL682" s="479">
        <v>129293</v>
      </c>
      <c r="DM682" s="479">
        <v>350</v>
      </c>
      <c r="DN682" s="479">
        <v>558</v>
      </c>
      <c r="DO682" s="479">
        <v>2373</v>
      </c>
      <c r="DP682" s="479">
        <v>92057</v>
      </c>
      <c r="DQ682" s="479">
        <v>39</v>
      </c>
      <c r="DR682" s="479">
        <v>69</v>
      </c>
      <c r="DS682" s="479">
        <v>134</v>
      </c>
      <c r="DT682" s="479">
        <v>205572</v>
      </c>
      <c r="DU682" s="479">
        <v>1534</v>
      </c>
      <c r="DV682" s="479">
        <v>3146</v>
      </c>
      <c r="DW682" s="479">
        <v>123</v>
      </c>
      <c r="DX682" s="479"/>
      <c r="DY682" s="479"/>
      <c r="DZ682" s="479"/>
      <c r="EA682" s="479"/>
      <c r="EB682" s="479"/>
      <c r="EC682" s="479"/>
      <c r="ED682" s="479"/>
      <c r="EE682" s="479"/>
      <c r="EF682" s="479"/>
      <c r="EG682" s="479" t="s">
        <v>152</v>
      </c>
      <c r="EH682" s="479" t="s">
        <v>152</v>
      </c>
      <c r="EI682" s="479">
        <v>201</v>
      </c>
      <c r="EJ682" s="479">
        <v>862</v>
      </c>
      <c r="EK682" s="479">
        <v>686</v>
      </c>
      <c r="EL682" s="479">
        <v>16</v>
      </c>
      <c r="EM682" s="479">
        <v>1086</v>
      </c>
      <c r="EN682" s="479">
        <v>4856845</v>
      </c>
      <c r="EO682" s="479">
        <v>5634</v>
      </c>
      <c r="EP682" s="479">
        <v>11003</v>
      </c>
      <c r="EQ682" s="479">
        <v>5031067</v>
      </c>
      <c r="ER682" s="479">
        <v>7334</v>
      </c>
      <c r="ES682" s="479">
        <v>15125</v>
      </c>
      <c r="ET682" s="479">
        <v>165586</v>
      </c>
      <c r="EU682" s="479">
        <v>10349</v>
      </c>
      <c r="EV682" s="479">
        <v>16953</v>
      </c>
      <c r="EW682" s="479">
        <v>9285715</v>
      </c>
      <c r="EX682" s="479">
        <v>8550</v>
      </c>
      <c r="EY682" s="479">
        <v>18613</v>
      </c>
      <c r="EZ682" s="476"/>
      <c r="FA682" s="446">
        <f t="shared" si="2149"/>
        <v>5</v>
      </c>
      <c r="FB682" s="417">
        <f t="shared" si="2150"/>
        <v>2019</v>
      </c>
      <c r="FC682" s="448">
        <f t="shared" si="2151"/>
        <v>43586</v>
      </c>
      <c r="FD682" s="449">
        <f t="shared" si="2152"/>
        <v>31</v>
      </c>
      <c r="FE682" s="450"/>
      <c r="FF682" s="450"/>
      <c r="FG682" s="450"/>
      <c r="FH682" s="452">
        <f t="shared" si="2153"/>
        <v>2.2133138969873665</v>
      </c>
      <c r="FI682" s="452">
        <f t="shared" si="2154"/>
        <v>1.7580174927113703</v>
      </c>
      <c r="FJ682" s="452">
        <f t="shared" si="2155"/>
        <v>2.2455666923670008</v>
      </c>
      <c r="FK682" s="452">
        <f t="shared" si="2156"/>
        <v>1.8037779491133386</v>
      </c>
      <c r="FL682" s="452">
        <f t="shared" si="2157"/>
        <v>1.3529310174676799</v>
      </c>
      <c r="FM682" s="452">
        <f t="shared" si="2158"/>
        <v>1.1461561235566959</v>
      </c>
      <c r="FN682" s="452">
        <f t="shared" si="2159"/>
        <v>1.4228818930910627</v>
      </c>
      <c r="FO682" s="452">
        <f t="shared" si="2160"/>
        <v>1.0780160574688358</v>
      </c>
      <c r="FP682" s="452">
        <f t="shared" si="2161"/>
        <v>1.2997512437810945</v>
      </c>
      <c r="FQ682" s="452">
        <f t="shared" si="2162"/>
        <v>1.0310945273631842</v>
      </c>
      <c r="FR682" s="453"/>
      <c r="FS682" s="446">
        <f t="shared" si="2171"/>
        <v>166690</v>
      </c>
      <c r="FT682" s="446">
        <f t="shared" si="2171"/>
        <v>1000140</v>
      </c>
      <c r="FU682" s="446">
        <f t="shared" si="2171"/>
        <v>2583695</v>
      </c>
      <c r="FV682" s="446">
        <f t="shared" si="2171"/>
        <v>6000840</v>
      </c>
      <c r="FW682" s="446">
        <f t="shared" si="2171"/>
        <v>3074652</v>
      </c>
      <c r="FX682" s="446">
        <f t="shared" si="2171"/>
        <v>3374794</v>
      </c>
      <c r="FY682" s="446">
        <f t="shared" si="2171"/>
        <v>145793604</v>
      </c>
      <c r="FZ682" s="446">
        <f t="shared" si="2171"/>
        <v>195075328</v>
      </c>
      <c r="GA682" s="446">
        <f t="shared" si="2171"/>
        <v>18942240</v>
      </c>
      <c r="GB682" s="446"/>
      <c r="GC682" s="446"/>
      <c r="GD682" s="446"/>
      <c r="GE682" s="446"/>
      <c r="GF682" s="446"/>
      <c r="GG682" s="446"/>
      <c r="GH682" s="446"/>
      <c r="GI682" s="446"/>
      <c r="GJ682" s="446"/>
      <c r="GK682" s="446"/>
      <c r="GL682" s="446"/>
      <c r="GM682" s="446"/>
      <c r="GN682" s="446">
        <f t="shared" si="2169"/>
        <v>421564</v>
      </c>
      <c r="GO682" s="446">
        <f t="shared" si="2172"/>
        <v>205902</v>
      </c>
      <c r="GP682" s="446">
        <f t="shared" si="2172"/>
        <v>163737</v>
      </c>
      <c r="GQ682" s="446">
        <f t="shared" si="2172"/>
        <v>0</v>
      </c>
      <c r="GR682" s="446">
        <f t="shared" si="2172"/>
        <v>9484586</v>
      </c>
      <c r="GS682" s="446">
        <f t="shared" si="2172"/>
        <v>10375750</v>
      </c>
      <c r="GT682" s="446">
        <f t="shared" si="2172"/>
        <v>271248</v>
      </c>
      <c r="GU682" s="446">
        <f t="shared" si="2172"/>
        <v>20213718</v>
      </c>
      <c r="GV682" s="416"/>
      <c r="GW682" s="402"/>
      <c r="GX682" s="402"/>
      <c r="GY682" s="402"/>
      <c r="GZ682" s="402"/>
      <c r="HA682" s="402"/>
    </row>
    <row r="683" spans="1:209" ht="9.75" customHeight="1" x14ac:dyDescent="0.2">
      <c r="A683" s="417" t="str">
        <f t="shared" si="2148"/>
        <v>2019-20MAYRYA</v>
      </c>
      <c r="B683" s="458" t="str">
        <f t="shared" si="2165"/>
        <v>2019-20</v>
      </c>
      <c r="C683" s="402" t="s">
        <v>668</v>
      </c>
      <c r="D683" s="402" t="s">
        <v>653</v>
      </c>
      <c r="E683" s="402" t="s">
        <v>652</v>
      </c>
      <c r="F683" s="478" t="s">
        <v>452</v>
      </c>
      <c r="G683" s="478" t="s">
        <v>695</v>
      </c>
      <c r="H683" s="479">
        <v>110157</v>
      </c>
      <c r="I683" s="479">
        <v>80524</v>
      </c>
      <c r="J683" s="479">
        <v>210382</v>
      </c>
      <c r="K683" s="506">
        <v>3</v>
      </c>
      <c r="L683" s="506">
        <v>1</v>
      </c>
      <c r="M683" s="506">
        <v>3</v>
      </c>
      <c r="N683" s="506">
        <v>12</v>
      </c>
      <c r="O683" s="506">
        <v>36</v>
      </c>
      <c r="P683" s="479" t="s">
        <v>152</v>
      </c>
      <c r="Q683" s="479" t="s">
        <v>152</v>
      </c>
      <c r="R683" s="479" t="s">
        <v>152</v>
      </c>
      <c r="S683" s="479">
        <v>90615</v>
      </c>
      <c r="T683" s="479">
        <v>5407</v>
      </c>
      <c r="U683" s="479">
        <v>3417</v>
      </c>
      <c r="V683" s="479">
        <v>42608</v>
      </c>
      <c r="W683" s="479">
        <v>32539</v>
      </c>
      <c r="X683" s="479">
        <v>1626</v>
      </c>
      <c r="Y683" s="479">
        <v>2186406</v>
      </c>
      <c r="Z683" s="479">
        <v>404</v>
      </c>
      <c r="AA683" s="479">
        <v>711</v>
      </c>
      <c r="AB683" s="479">
        <v>1572933</v>
      </c>
      <c r="AC683" s="479">
        <v>460</v>
      </c>
      <c r="AD683" s="479">
        <v>823</v>
      </c>
      <c r="AE683" s="479">
        <v>30203242</v>
      </c>
      <c r="AF683" s="479">
        <v>709</v>
      </c>
      <c r="AG683" s="479">
        <v>1291</v>
      </c>
      <c r="AH683" s="479">
        <v>62351839</v>
      </c>
      <c r="AI683" s="479">
        <v>1916</v>
      </c>
      <c r="AJ683" s="479">
        <v>4189</v>
      </c>
      <c r="AK683" s="479">
        <v>4262784</v>
      </c>
      <c r="AL683" s="479">
        <v>2622</v>
      </c>
      <c r="AM683" s="479">
        <v>6248</v>
      </c>
      <c r="AN683" s="479"/>
      <c r="AO683" s="479"/>
      <c r="AP683" s="479"/>
      <c r="AQ683" s="479"/>
      <c r="AR683" s="479"/>
      <c r="AS683" s="479"/>
      <c r="AT683" s="479">
        <v>2902</v>
      </c>
      <c r="AU683" s="479">
        <v>30</v>
      </c>
      <c r="AV683" s="479">
        <v>49</v>
      </c>
      <c r="AW683" s="479">
        <v>0</v>
      </c>
      <c r="AX683" s="479">
        <v>235</v>
      </c>
      <c r="AY683" s="479">
        <v>2588</v>
      </c>
      <c r="AZ683" s="479">
        <v>2316</v>
      </c>
      <c r="BA683" s="479"/>
      <c r="BB683" s="479"/>
      <c r="BC683" s="479"/>
      <c r="BD683" s="479"/>
      <c r="BE683" s="479"/>
      <c r="BF683" s="479"/>
      <c r="BG683" s="479"/>
      <c r="BH683" s="479"/>
      <c r="BI683" s="479">
        <v>52240</v>
      </c>
      <c r="BJ683" s="479">
        <v>3326</v>
      </c>
      <c r="BK683" s="479">
        <v>32147</v>
      </c>
      <c r="BL683" s="479">
        <v>87713</v>
      </c>
      <c r="BM683" s="479">
        <v>10128</v>
      </c>
      <c r="BN683" s="479">
        <v>7483</v>
      </c>
      <c r="BO683" s="479">
        <v>6261</v>
      </c>
      <c r="BP683" s="479">
        <v>4681</v>
      </c>
      <c r="BQ683" s="479">
        <v>54050</v>
      </c>
      <c r="BR683" s="479">
        <v>44816</v>
      </c>
      <c r="BS683" s="479">
        <v>57122</v>
      </c>
      <c r="BT683" s="479">
        <v>33867</v>
      </c>
      <c r="BU683" s="479">
        <v>3907</v>
      </c>
      <c r="BV683" s="479">
        <v>1707</v>
      </c>
      <c r="BW683" s="479" t="s">
        <v>152</v>
      </c>
      <c r="BX683" s="479" t="s">
        <v>152</v>
      </c>
      <c r="BY683" s="479" t="s">
        <v>152</v>
      </c>
      <c r="BZ683" s="479" t="s">
        <v>152</v>
      </c>
      <c r="CA683" s="479" t="s">
        <v>152</v>
      </c>
      <c r="CB683" s="479" t="s">
        <v>152</v>
      </c>
      <c r="CC683" s="479" t="s">
        <v>152</v>
      </c>
      <c r="CD683" s="479" t="s">
        <v>152</v>
      </c>
      <c r="CE683" s="479" t="s">
        <v>152</v>
      </c>
      <c r="CF683" s="479" t="s">
        <v>152</v>
      </c>
      <c r="CG683" s="479" t="s">
        <v>152</v>
      </c>
      <c r="CH683" s="479" t="s">
        <v>152</v>
      </c>
      <c r="CI683" s="479" t="s">
        <v>152</v>
      </c>
      <c r="CJ683" s="479" t="s">
        <v>152</v>
      </c>
      <c r="CK683" s="479" t="s">
        <v>152</v>
      </c>
      <c r="CL683" s="479" t="s">
        <v>152</v>
      </c>
      <c r="CM683" s="479" t="s">
        <v>152</v>
      </c>
      <c r="CN683" s="479" t="s">
        <v>152</v>
      </c>
      <c r="CO683" s="479" t="s">
        <v>152</v>
      </c>
      <c r="CP683" s="479" t="s">
        <v>152</v>
      </c>
      <c r="CQ683" s="479" t="s">
        <v>152</v>
      </c>
      <c r="CR683" s="479" t="s">
        <v>152</v>
      </c>
      <c r="CS683" s="479" t="s">
        <v>152</v>
      </c>
      <c r="CT683" s="479" t="s">
        <v>152</v>
      </c>
      <c r="CU683" s="479" t="s">
        <v>152</v>
      </c>
      <c r="CV683" s="479" t="s">
        <v>152</v>
      </c>
      <c r="CW683" s="479" t="s">
        <v>152</v>
      </c>
      <c r="CX683" s="479" t="s">
        <v>152</v>
      </c>
      <c r="CY683" s="479" t="s">
        <v>152</v>
      </c>
      <c r="CZ683" s="479" t="s">
        <v>152</v>
      </c>
      <c r="DA683" s="479" t="s">
        <v>152</v>
      </c>
      <c r="DB683" s="479" t="s">
        <v>152</v>
      </c>
      <c r="DC683" s="479" t="s">
        <v>152</v>
      </c>
      <c r="DD683" s="479" t="s">
        <v>152</v>
      </c>
      <c r="DE683" s="479" t="s">
        <v>152</v>
      </c>
      <c r="DF683" s="479" t="s">
        <v>152</v>
      </c>
      <c r="DG683" s="479" t="s">
        <v>152</v>
      </c>
      <c r="DH683" s="479" t="s">
        <v>152</v>
      </c>
      <c r="DI683" s="479" t="s">
        <v>152</v>
      </c>
      <c r="DJ683" s="479" t="s">
        <v>152</v>
      </c>
      <c r="DK683" s="479">
        <v>195</v>
      </c>
      <c r="DL683" s="479">
        <v>52809</v>
      </c>
      <c r="DM683" s="479">
        <v>271</v>
      </c>
      <c r="DN683" s="479">
        <v>534</v>
      </c>
      <c r="DO683" s="479">
        <v>3558</v>
      </c>
      <c r="DP683" s="479">
        <v>94566</v>
      </c>
      <c r="DQ683" s="479">
        <v>27</v>
      </c>
      <c r="DR683" s="479">
        <v>50</v>
      </c>
      <c r="DS683" s="479">
        <v>98</v>
      </c>
      <c r="DT683" s="479">
        <v>66159</v>
      </c>
      <c r="DU683" s="479">
        <v>675</v>
      </c>
      <c r="DV683" s="479">
        <v>1213</v>
      </c>
      <c r="DW683" s="479">
        <v>96</v>
      </c>
      <c r="DX683" s="479"/>
      <c r="DY683" s="479"/>
      <c r="DZ683" s="479"/>
      <c r="EA683" s="479"/>
      <c r="EB683" s="479"/>
      <c r="EC683" s="479"/>
      <c r="ED683" s="479"/>
      <c r="EE683" s="479"/>
      <c r="EF683" s="479"/>
      <c r="EG683" s="479" t="s">
        <v>152</v>
      </c>
      <c r="EH683" s="479" t="s">
        <v>152</v>
      </c>
      <c r="EI683" s="479">
        <v>270</v>
      </c>
      <c r="EJ683" s="479">
        <v>0</v>
      </c>
      <c r="EK683" s="479">
        <v>3749</v>
      </c>
      <c r="EL683" s="479">
        <v>0</v>
      </c>
      <c r="EM683" s="479">
        <v>1514</v>
      </c>
      <c r="EN683" s="479">
        <v>0</v>
      </c>
      <c r="EO683" s="479">
        <v>0</v>
      </c>
      <c r="EP683" s="479">
        <v>0</v>
      </c>
      <c r="EQ683" s="479">
        <v>14236531</v>
      </c>
      <c r="ER683" s="479">
        <v>3797</v>
      </c>
      <c r="ES683" s="479">
        <v>9317</v>
      </c>
      <c r="ET683" s="479">
        <v>0</v>
      </c>
      <c r="EU683" s="479">
        <v>0</v>
      </c>
      <c r="EV683" s="479">
        <v>0</v>
      </c>
      <c r="EW683" s="479">
        <v>9967677</v>
      </c>
      <c r="EX683" s="479">
        <v>6584</v>
      </c>
      <c r="EY683" s="479">
        <v>15912</v>
      </c>
      <c r="EZ683" s="476"/>
      <c r="FA683" s="446">
        <f t="shared" si="2149"/>
        <v>5</v>
      </c>
      <c r="FB683" s="417">
        <f t="shared" si="2150"/>
        <v>2019</v>
      </c>
      <c r="FC683" s="448">
        <f t="shared" si="2151"/>
        <v>43586</v>
      </c>
      <c r="FD683" s="449">
        <f t="shared" si="2152"/>
        <v>31</v>
      </c>
      <c r="FE683" s="450"/>
      <c r="FF683" s="450"/>
      <c r="FG683" s="450"/>
      <c r="FH683" s="452">
        <f t="shared" si="2153"/>
        <v>1.8731274274089145</v>
      </c>
      <c r="FI683" s="452">
        <f t="shared" si="2154"/>
        <v>1.3839467357129647</v>
      </c>
      <c r="FJ683" s="452">
        <f t="shared" si="2155"/>
        <v>1.8323090430201932</v>
      </c>
      <c r="FK683" s="452">
        <f t="shared" si="2156"/>
        <v>1.3699151302311969</v>
      </c>
      <c r="FL683" s="452">
        <f t="shared" si="2157"/>
        <v>1.2685411190386782</v>
      </c>
      <c r="FM683" s="452">
        <f t="shared" si="2158"/>
        <v>1.0518212542245589</v>
      </c>
      <c r="FN683" s="452">
        <f t="shared" si="2159"/>
        <v>1.7554934079105073</v>
      </c>
      <c r="FO683" s="452">
        <f t="shared" si="2160"/>
        <v>1.0408125633854759</v>
      </c>
      <c r="FP683" s="452">
        <f t="shared" si="2161"/>
        <v>2.4028290282902831</v>
      </c>
      <c r="FQ683" s="452">
        <f t="shared" si="2162"/>
        <v>1.0498154981549817</v>
      </c>
      <c r="FR683" s="453"/>
      <c r="FS683" s="446">
        <f t="shared" ref="FS683:GA692" si="2173">IFERROR(HLOOKUP(FS$1,$H$5:$HA$10112,MATCH($A683,$A$5:$A$10112,0),0)*HLOOKUP(FS$2,$H$5:$HA$10112,MATCH($A683,$A$5:$A$10112,0),0),"-")</f>
        <v>80524</v>
      </c>
      <c r="FT683" s="446">
        <f t="shared" si="2173"/>
        <v>241572</v>
      </c>
      <c r="FU683" s="446">
        <f t="shared" si="2173"/>
        <v>966288</v>
      </c>
      <c r="FV683" s="446">
        <f t="shared" si="2173"/>
        <v>2898864</v>
      </c>
      <c r="FW683" s="446">
        <f t="shared" si="2173"/>
        <v>3844377</v>
      </c>
      <c r="FX683" s="446">
        <f t="shared" si="2173"/>
        <v>2812191</v>
      </c>
      <c r="FY683" s="446">
        <f t="shared" si="2173"/>
        <v>55006928</v>
      </c>
      <c r="FZ683" s="446">
        <f t="shared" si="2173"/>
        <v>136305871</v>
      </c>
      <c r="GA683" s="446">
        <f t="shared" si="2173"/>
        <v>10159248</v>
      </c>
      <c r="GB683" s="446"/>
      <c r="GC683" s="446"/>
      <c r="GD683" s="446"/>
      <c r="GE683" s="446"/>
      <c r="GF683" s="446"/>
      <c r="GG683" s="446"/>
      <c r="GH683" s="446"/>
      <c r="GI683" s="446"/>
      <c r="GJ683" s="446"/>
      <c r="GK683" s="446"/>
      <c r="GL683" s="446"/>
      <c r="GM683" s="446"/>
      <c r="GN683" s="446">
        <f t="shared" si="2169"/>
        <v>118874</v>
      </c>
      <c r="GO683" s="446">
        <f t="shared" ref="GO683:GU692" si="2174">IFERROR(HLOOKUP(GO$1,$H$5:$HA$10112,MATCH($A683,$A$5:$A$10112,0),0)*HLOOKUP(GO$2,$H$5:$HA$10112,MATCH($A683,$A$5:$A$10112,0),0),"-")</f>
        <v>104130</v>
      </c>
      <c r="GP683" s="446">
        <f t="shared" si="2174"/>
        <v>177900</v>
      </c>
      <c r="GQ683" s="446">
        <f t="shared" si="2174"/>
        <v>0</v>
      </c>
      <c r="GR683" s="446">
        <f t="shared" si="2174"/>
        <v>0</v>
      </c>
      <c r="GS683" s="446">
        <f t="shared" si="2174"/>
        <v>34929433</v>
      </c>
      <c r="GT683" s="446">
        <f t="shared" si="2174"/>
        <v>0</v>
      </c>
      <c r="GU683" s="446">
        <f t="shared" si="2174"/>
        <v>24090768</v>
      </c>
      <c r="GV683" s="416"/>
      <c r="GW683" s="402"/>
      <c r="GX683" s="402"/>
      <c r="GY683" s="402"/>
      <c r="GZ683" s="402"/>
      <c r="HA683" s="402"/>
    </row>
    <row r="684" spans="1:209" ht="9.75" customHeight="1" x14ac:dyDescent="0.2">
      <c r="A684" s="485" t="str">
        <f t="shared" si="2148"/>
        <v>2019-20MAYRX8</v>
      </c>
      <c r="B684" s="503" t="str">
        <f t="shared" si="2165"/>
        <v>2019-20</v>
      </c>
      <c r="C684" s="436" t="s">
        <v>668</v>
      </c>
      <c r="D684" s="436" t="s">
        <v>646</v>
      </c>
      <c r="E684" s="436" t="s">
        <v>645</v>
      </c>
      <c r="F684" s="504" t="s">
        <v>450</v>
      </c>
      <c r="G684" s="504" t="s">
        <v>696</v>
      </c>
      <c r="H684" s="483">
        <v>95258</v>
      </c>
      <c r="I684" s="483">
        <v>61996</v>
      </c>
      <c r="J684" s="483">
        <v>97037</v>
      </c>
      <c r="K684" s="508">
        <v>2</v>
      </c>
      <c r="L684" s="508">
        <v>1</v>
      </c>
      <c r="M684" s="508">
        <v>1</v>
      </c>
      <c r="N684" s="508">
        <v>1</v>
      </c>
      <c r="O684" s="508">
        <v>32</v>
      </c>
      <c r="P684" s="483" t="s">
        <v>152</v>
      </c>
      <c r="Q684" s="483" t="s">
        <v>152</v>
      </c>
      <c r="R684" s="483" t="s">
        <v>152</v>
      </c>
      <c r="S684" s="483">
        <v>68899</v>
      </c>
      <c r="T684" s="483">
        <v>5156</v>
      </c>
      <c r="U684" s="483">
        <v>3639</v>
      </c>
      <c r="V684" s="483">
        <v>38068</v>
      </c>
      <c r="W684" s="483">
        <v>12124</v>
      </c>
      <c r="X684" s="483">
        <v>2410</v>
      </c>
      <c r="Y684" s="483">
        <v>2108862</v>
      </c>
      <c r="Z684" s="483">
        <v>409</v>
      </c>
      <c r="AA684" s="483">
        <v>716</v>
      </c>
      <c r="AB684" s="483">
        <v>1863737</v>
      </c>
      <c r="AC684" s="483">
        <v>512</v>
      </c>
      <c r="AD684" s="483">
        <v>943</v>
      </c>
      <c r="AE684" s="483">
        <v>43107315</v>
      </c>
      <c r="AF684" s="483">
        <v>1132</v>
      </c>
      <c r="AG684" s="483">
        <v>2310</v>
      </c>
      <c r="AH684" s="483">
        <v>32188226</v>
      </c>
      <c r="AI684" s="483">
        <v>2655</v>
      </c>
      <c r="AJ684" s="483">
        <v>6259</v>
      </c>
      <c r="AK684" s="483">
        <v>7702381</v>
      </c>
      <c r="AL684" s="483">
        <v>3196</v>
      </c>
      <c r="AM684" s="483">
        <v>7314</v>
      </c>
      <c r="AN684" s="483"/>
      <c r="AO684" s="483"/>
      <c r="AP684" s="483"/>
      <c r="AQ684" s="483"/>
      <c r="AR684" s="483"/>
      <c r="AS684" s="483"/>
      <c r="AT684" s="483">
        <v>4684</v>
      </c>
      <c r="AU684" s="483">
        <v>808</v>
      </c>
      <c r="AV684" s="483">
        <v>1202</v>
      </c>
      <c r="AW684" s="483">
        <v>4533</v>
      </c>
      <c r="AX684" s="483">
        <v>354</v>
      </c>
      <c r="AY684" s="483">
        <v>2320</v>
      </c>
      <c r="AZ684" s="483">
        <v>1721</v>
      </c>
      <c r="BA684" s="483"/>
      <c r="BB684" s="483"/>
      <c r="BC684" s="483"/>
      <c r="BD684" s="483"/>
      <c r="BE684" s="483"/>
      <c r="BF684" s="483"/>
      <c r="BG684" s="483"/>
      <c r="BH684" s="483"/>
      <c r="BI684" s="483">
        <v>41554</v>
      </c>
      <c r="BJ684" s="483">
        <v>6345</v>
      </c>
      <c r="BK684" s="483">
        <v>16316</v>
      </c>
      <c r="BL684" s="483">
        <v>64215</v>
      </c>
      <c r="BM684" s="483">
        <v>9768</v>
      </c>
      <c r="BN684" s="483">
        <v>7836</v>
      </c>
      <c r="BO684" s="483">
        <v>6796</v>
      </c>
      <c r="BP684" s="483">
        <v>5554</v>
      </c>
      <c r="BQ684" s="483">
        <v>50784</v>
      </c>
      <c r="BR684" s="483">
        <v>41782</v>
      </c>
      <c r="BS684" s="483">
        <v>20355</v>
      </c>
      <c r="BT684" s="483">
        <v>12918</v>
      </c>
      <c r="BU684" s="483">
        <v>3537</v>
      </c>
      <c r="BV684" s="483">
        <v>2539</v>
      </c>
      <c r="BW684" s="483" t="s">
        <v>152</v>
      </c>
      <c r="BX684" s="483" t="s">
        <v>152</v>
      </c>
      <c r="BY684" s="483" t="s">
        <v>152</v>
      </c>
      <c r="BZ684" s="483" t="s">
        <v>152</v>
      </c>
      <c r="CA684" s="483" t="s">
        <v>152</v>
      </c>
      <c r="CB684" s="483" t="s">
        <v>152</v>
      </c>
      <c r="CC684" s="483" t="s">
        <v>152</v>
      </c>
      <c r="CD684" s="483" t="s">
        <v>152</v>
      </c>
      <c r="CE684" s="483" t="s">
        <v>152</v>
      </c>
      <c r="CF684" s="483" t="s">
        <v>152</v>
      </c>
      <c r="CG684" s="483" t="s">
        <v>152</v>
      </c>
      <c r="CH684" s="483" t="s">
        <v>152</v>
      </c>
      <c r="CI684" s="483" t="s">
        <v>152</v>
      </c>
      <c r="CJ684" s="483" t="s">
        <v>152</v>
      </c>
      <c r="CK684" s="483" t="s">
        <v>152</v>
      </c>
      <c r="CL684" s="483" t="s">
        <v>152</v>
      </c>
      <c r="CM684" s="483" t="s">
        <v>152</v>
      </c>
      <c r="CN684" s="483" t="s">
        <v>152</v>
      </c>
      <c r="CO684" s="483" t="s">
        <v>152</v>
      </c>
      <c r="CP684" s="483" t="s">
        <v>152</v>
      </c>
      <c r="CQ684" s="483" t="s">
        <v>152</v>
      </c>
      <c r="CR684" s="483" t="s">
        <v>152</v>
      </c>
      <c r="CS684" s="483" t="s">
        <v>152</v>
      </c>
      <c r="CT684" s="483" t="s">
        <v>152</v>
      </c>
      <c r="CU684" s="483" t="s">
        <v>152</v>
      </c>
      <c r="CV684" s="483" t="s">
        <v>152</v>
      </c>
      <c r="CW684" s="483" t="s">
        <v>152</v>
      </c>
      <c r="CX684" s="483" t="s">
        <v>152</v>
      </c>
      <c r="CY684" s="483" t="s">
        <v>152</v>
      </c>
      <c r="CZ684" s="483" t="s">
        <v>152</v>
      </c>
      <c r="DA684" s="483" t="s">
        <v>152</v>
      </c>
      <c r="DB684" s="483" t="s">
        <v>152</v>
      </c>
      <c r="DC684" s="483" t="s">
        <v>152</v>
      </c>
      <c r="DD684" s="483" t="s">
        <v>152</v>
      </c>
      <c r="DE684" s="483" t="s">
        <v>152</v>
      </c>
      <c r="DF684" s="483" t="s">
        <v>152</v>
      </c>
      <c r="DG684" s="483" t="s">
        <v>152</v>
      </c>
      <c r="DH684" s="483" t="s">
        <v>152</v>
      </c>
      <c r="DI684" s="483" t="s">
        <v>152</v>
      </c>
      <c r="DJ684" s="483" t="s">
        <v>152</v>
      </c>
      <c r="DK684" s="483">
        <v>0</v>
      </c>
      <c r="DL684" s="483">
        <v>0</v>
      </c>
      <c r="DM684" s="483">
        <v>0</v>
      </c>
      <c r="DN684" s="483">
        <v>0</v>
      </c>
      <c r="DO684" s="483">
        <v>3297</v>
      </c>
      <c r="DP684" s="483">
        <v>97842</v>
      </c>
      <c r="DQ684" s="483">
        <v>30</v>
      </c>
      <c r="DR684" s="483">
        <v>50</v>
      </c>
      <c r="DS684" s="483">
        <v>49</v>
      </c>
      <c r="DT684" s="483">
        <v>69487</v>
      </c>
      <c r="DU684" s="483">
        <v>1418</v>
      </c>
      <c r="DV684" s="483">
        <v>3014</v>
      </c>
      <c r="DW684" s="483">
        <v>40</v>
      </c>
      <c r="DX684" s="483"/>
      <c r="DY684" s="483"/>
      <c r="DZ684" s="483"/>
      <c r="EA684" s="483"/>
      <c r="EB684" s="483"/>
      <c r="EC684" s="483"/>
      <c r="ED684" s="483"/>
      <c r="EE684" s="483"/>
      <c r="EF684" s="483"/>
      <c r="EG684" s="483" t="s">
        <v>152</v>
      </c>
      <c r="EH684" s="483" t="s">
        <v>152</v>
      </c>
      <c r="EI684" s="483">
        <v>26</v>
      </c>
      <c r="EJ684" s="483">
        <v>3842</v>
      </c>
      <c r="EK684" s="483">
        <v>120</v>
      </c>
      <c r="EL684" s="483">
        <v>21</v>
      </c>
      <c r="EM684" s="483">
        <v>2448</v>
      </c>
      <c r="EN684" s="483">
        <v>15481068</v>
      </c>
      <c r="EO684" s="483">
        <v>4029</v>
      </c>
      <c r="EP684" s="483">
        <v>8635</v>
      </c>
      <c r="EQ684" s="483">
        <v>520003</v>
      </c>
      <c r="ER684" s="483">
        <v>4333</v>
      </c>
      <c r="ES684" s="483">
        <v>8282</v>
      </c>
      <c r="ET684" s="483">
        <v>146192</v>
      </c>
      <c r="EU684" s="483">
        <v>6962</v>
      </c>
      <c r="EV684" s="483">
        <v>11938</v>
      </c>
      <c r="EW684" s="483">
        <v>17936081</v>
      </c>
      <c r="EX684" s="483">
        <v>7327</v>
      </c>
      <c r="EY684" s="483">
        <v>17034</v>
      </c>
      <c r="EZ684" s="484"/>
      <c r="FA684" s="468">
        <f t="shared" si="2149"/>
        <v>5</v>
      </c>
      <c r="FB684" s="485">
        <f t="shared" si="2150"/>
        <v>2019</v>
      </c>
      <c r="FC684" s="486">
        <f t="shared" si="2151"/>
        <v>43586</v>
      </c>
      <c r="FD684" s="470">
        <f t="shared" si="2152"/>
        <v>31</v>
      </c>
      <c r="FE684" s="471"/>
      <c r="FF684" s="471"/>
      <c r="FG684" s="471"/>
      <c r="FH684" s="487">
        <f t="shared" si="2153"/>
        <v>1.8944918541505043</v>
      </c>
      <c r="FI684" s="487">
        <f t="shared" si="2154"/>
        <v>1.5197827773467805</v>
      </c>
      <c r="FJ684" s="487">
        <f t="shared" si="2155"/>
        <v>1.8675460291288815</v>
      </c>
      <c r="FK684" s="487">
        <f t="shared" si="2156"/>
        <v>1.5262434734817258</v>
      </c>
      <c r="FL684" s="487">
        <f t="shared" si="2157"/>
        <v>1.3340338341914468</v>
      </c>
      <c r="FM684" s="487">
        <f t="shared" si="2158"/>
        <v>1.0975622570137649</v>
      </c>
      <c r="FN684" s="487">
        <f t="shared" si="2159"/>
        <v>1.6789013526888816</v>
      </c>
      <c r="FO684" s="487">
        <f t="shared" si="2160"/>
        <v>1.0654899373144178</v>
      </c>
      <c r="FP684" s="487">
        <f t="shared" si="2161"/>
        <v>1.4676348547717841</v>
      </c>
      <c r="FQ684" s="487">
        <f t="shared" si="2162"/>
        <v>1.0535269709543569</v>
      </c>
      <c r="FR684" s="459"/>
      <c r="FS684" s="468">
        <f t="shared" si="2173"/>
        <v>61996</v>
      </c>
      <c r="FT684" s="468">
        <f t="shared" si="2173"/>
        <v>61996</v>
      </c>
      <c r="FU684" s="468">
        <f t="shared" si="2173"/>
        <v>61996</v>
      </c>
      <c r="FV684" s="468">
        <f t="shared" si="2173"/>
        <v>1983872</v>
      </c>
      <c r="FW684" s="468">
        <f t="shared" si="2173"/>
        <v>3691696</v>
      </c>
      <c r="FX684" s="468">
        <f t="shared" si="2173"/>
        <v>3431577</v>
      </c>
      <c r="FY684" s="468">
        <f t="shared" si="2173"/>
        <v>87937080</v>
      </c>
      <c r="FZ684" s="468">
        <f t="shared" si="2173"/>
        <v>75884116</v>
      </c>
      <c r="GA684" s="468">
        <f t="shared" si="2173"/>
        <v>17626740</v>
      </c>
      <c r="GB684" s="468"/>
      <c r="GC684" s="468"/>
      <c r="GD684" s="468"/>
      <c r="GE684" s="468"/>
      <c r="GF684" s="468"/>
      <c r="GG684" s="468"/>
      <c r="GH684" s="468"/>
      <c r="GI684" s="468"/>
      <c r="GJ684" s="468"/>
      <c r="GK684" s="468"/>
      <c r="GL684" s="468"/>
      <c r="GM684" s="468"/>
      <c r="GN684" s="468">
        <f t="shared" si="2169"/>
        <v>147686</v>
      </c>
      <c r="GO684" s="468">
        <f t="shared" si="2174"/>
        <v>0</v>
      </c>
      <c r="GP684" s="468">
        <f t="shared" si="2174"/>
        <v>164850</v>
      </c>
      <c r="GQ684" s="468">
        <f t="shared" si="2174"/>
        <v>0</v>
      </c>
      <c r="GR684" s="468">
        <f t="shared" si="2174"/>
        <v>33175670</v>
      </c>
      <c r="GS684" s="468">
        <f t="shared" si="2174"/>
        <v>993840</v>
      </c>
      <c r="GT684" s="468">
        <f t="shared" si="2174"/>
        <v>250698</v>
      </c>
      <c r="GU684" s="468">
        <f t="shared" si="2174"/>
        <v>41699232</v>
      </c>
      <c r="GV684" s="425"/>
      <c r="GW684" s="402"/>
      <c r="GX684" s="402"/>
      <c r="GY684" s="402"/>
      <c r="GZ684" s="402"/>
      <c r="HA684" s="402"/>
    </row>
    <row r="685" spans="1:209" ht="9.75" customHeight="1" x14ac:dyDescent="0.2">
      <c r="A685" s="472" t="str">
        <f t="shared" si="2148"/>
        <v>2019-20JUNERX9</v>
      </c>
      <c r="B685" s="488" t="str">
        <f t="shared" si="2165"/>
        <v>2019-20</v>
      </c>
      <c r="C685" s="400" t="s">
        <v>671</v>
      </c>
      <c r="D685" s="400" t="s">
        <v>653</v>
      </c>
      <c r="E685" s="400" t="s">
        <v>652</v>
      </c>
      <c r="F685" s="474" t="s">
        <v>451</v>
      </c>
      <c r="G685" s="474" t="s">
        <v>686</v>
      </c>
      <c r="H685" s="475">
        <v>84022</v>
      </c>
      <c r="I685" s="475">
        <v>66933</v>
      </c>
      <c r="J685" s="475">
        <v>214027</v>
      </c>
      <c r="K685" s="505">
        <v>3</v>
      </c>
      <c r="L685" s="505">
        <v>2</v>
      </c>
      <c r="M685" s="505">
        <v>4</v>
      </c>
      <c r="N685" s="505">
        <v>4</v>
      </c>
      <c r="O685" s="505">
        <v>48</v>
      </c>
      <c r="P685" s="475" t="s">
        <v>152</v>
      </c>
      <c r="Q685" s="475" t="s">
        <v>152</v>
      </c>
      <c r="R685" s="475" t="s">
        <v>152</v>
      </c>
      <c r="S685" s="475">
        <v>62329</v>
      </c>
      <c r="T685" s="475">
        <v>5972</v>
      </c>
      <c r="U685" s="475">
        <v>4034</v>
      </c>
      <c r="V685" s="475">
        <v>35277</v>
      </c>
      <c r="W685" s="475">
        <v>12144</v>
      </c>
      <c r="X685" s="475">
        <v>653</v>
      </c>
      <c r="Y685" s="475">
        <v>2718670</v>
      </c>
      <c r="Z685" s="475">
        <v>455</v>
      </c>
      <c r="AA685" s="475">
        <v>823</v>
      </c>
      <c r="AB685" s="475">
        <v>3952686</v>
      </c>
      <c r="AC685" s="475">
        <v>980</v>
      </c>
      <c r="AD685" s="475">
        <v>2192</v>
      </c>
      <c r="AE685" s="475">
        <v>59741204</v>
      </c>
      <c r="AF685" s="475">
        <v>1693</v>
      </c>
      <c r="AG685" s="475">
        <v>3482</v>
      </c>
      <c r="AH685" s="475">
        <v>53203130</v>
      </c>
      <c r="AI685" s="475">
        <v>4381</v>
      </c>
      <c r="AJ685" s="475">
        <v>11074</v>
      </c>
      <c r="AK685" s="475">
        <v>3128215</v>
      </c>
      <c r="AL685" s="475">
        <v>4791</v>
      </c>
      <c r="AM685" s="475">
        <v>10321</v>
      </c>
      <c r="AN685" s="475"/>
      <c r="AO685" s="475"/>
      <c r="AP685" s="475"/>
      <c r="AQ685" s="475"/>
      <c r="AR685" s="475"/>
      <c r="AS685" s="475"/>
      <c r="AT685" s="475">
        <v>5313</v>
      </c>
      <c r="AU685" s="475">
        <v>1843</v>
      </c>
      <c r="AV685" s="475">
        <v>704</v>
      </c>
      <c r="AW685" s="475">
        <v>13</v>
      </c>
      <c r="AX685" s="475">
        <v>2149</v>
      </c>
      <c r="AY685" s="475">
        <v>617</v>
      </c>
      <c r="AZ685" s="475">
        <v>27</v>
      </c>
      <c r="BA685" s="475"/>
      <c r="BB685" s="475"/>
      <c r="BC685" s="475"/>
      <c r="BD685" s="475"/>
      <c r="BE685" s="475"/>
      <c r="BF685" s="475"/>
      <c r="BG685" s="475"/>
      <c r="BH685" s="475"/>
      <c r="BI685" s="475">
        <v>38376</v>
      </c>
      <c r="BJ685" s="475">
        <v>2785</v>
      </c>
      <c r="BK685" s="475">
        <v>15855</v>
      </c>
      <c r="BL685" s="475">
        <v>57016</v>
      </c>
      <c r="BM685" s="475">
        <v>10913</v>
      </c>
      <c r="BN685" s="475">
        <v>8710</v>
      </c>
      <c r="BO685" s="475">
        <v>7534</v>
      </c>
      <c r="BP685" s="475">
        <v>6104</v>
      </c>
      <c r="BQ685" s="475">
        <v>45477</v>
      </c>
      <c r="BR685" s="475">
        <v>37976</v>
      </c>
      <c r="BS685" s="475">
        <v>16632</v>
      </c>
      <c r="BT685" s="475">
        <v>12579</v>
      </c>
      <c r="BU685" s="475">
        <v>813</v>
      </c>
      <c r="BV685" s="475">
        <v>645</v>
      </c>
      <c r="BW685" s="475" t="s">
        <v>152</v>
      </c>
      <c r="BX685" s="475" t="s">
        <v>152</v>
      </c>
      <c r="BY685" s="475" t="s">
        <v>152</v>
      </c>
      <c r="BZ685" s="475" t="s">
        <v>152</v>
      </c>
      <c r="CA685" s="475" t="s">
        <v>152</v>
      </c>
      <c r="CB685" s="475" t="s">
        <v>152</v>
      </c>
      <c r="CC685" s="475" t="s">
        <v>152</v>
      </c>
      <c r="CD685" s="475" t="s">
        <v>152</v>
      </c>
      <c r="CE685" s="475" t="s">
        <v>152</v>
      </c>
      <c r="CF685" s="475" t="s">
        <v>152</v>
      </c>
      <c r="CG685" s="475" t="s">
        <v>152</v>
      </c>
      <c r="CH685" s="475" t="s">
        <v>152</v>
      </c>
      <c r="CI685" s="475" t="s">
        <v>152</v>
      </c>
      <c r="CJ685" s="475" t="s">
        <v>152</v>
      </c>
      <c r="CK685" s="475" t="s">
        <v>152</v>
      </c>
      <c r="CL685" s="475" t="s">
        <v>152</v>
      </c>
      <c r="CM685" s="475" t="s">
        <v>152</v>
      </c>
      <c r="CN685" s="475" t="s">
        <v>152</v>
      </c>
      <c r="CO685" s="475" t="s">
        <v>152</v>
      </c>
      <c r="CP685" s="475" t="s">
        <v>152</v>
      </c>
      <c r="CQ685" s="475" t="s">
        <v>152</v>
      </c>
      <c r="CR685" s="475" t="s">
        <v>152</v>
      </c>
      <c r="CS685" s="475" t="s">
        <v>152</v>
      </c>
      <c r="CT685" s="475" t="s">
        <v>152</v>
      </c>
      <c r="CU685" s="475" t="s">
        <v>152</v>
      </c>
      <c r="CV685" s="475" t="s">
        <v>152</v>
      </c>
      <c r="CW685" s="475" t="s">
        <v>152</v>
      </c>
      <c r="CX685" s="475" t="s">
        <v>152</v>
      </c>
      <c r="CY685" s="475" t="s">
        <v>152</v>
      </c>
      <c r="CZ685" s="475" t="s">
        <v>152</v>
      </c>
      <c r="DA685" s="475" t="s">
        <v>152</v>
      </c>
      <c r="DB685" s="475" t="s">
        <v>152</v>
      </c>
      <c r="DC685" s="475" t="s">
        <v>152</v>
      </c>
      <c r="DD685" s="475" t="s">
        <v>152</v>
      </c>
      <c r="DE685" s="475" t="s">
        <v>152</v>
      </c>
      <c r="DF685" s="475" t="s">
        <v>152</v>
      </c>
      <c r="DG685" s="475" t="s">
        <v>152</v>
      </c>
      <c r="DH685" s="475" t="s">
        <v>152</v>
      </c>
      <c r="DI685" s="475" t="s">
        <v>152</v>
      </c>
      <c r="DJ685" s="475" t="s">
        <v>152</v>
      </c>
      <c r="DK685" s="475">
        <v>285</v>
      </c>
      <c r="DL685" s="475">
        <v>84918</v>
      </c>
      <c r="DM685" s="475">
        <v>298</v>
      </c>
      <c r="DN685" s="475">
        <v>511</v>
      </c>
      <c r="DO685" s="475">
        <v>2814</v>
      </c>
      <c r="DP685" s="475">
        <v>108245</v>
      </c>
      <c r="DQ685" s="475">
        <v>38</v>
      </c>
      <c r="DR685" s="475">
        <v>74</v>
      </c>
      <c r="DS685" s="475">
        <v>30</v>
      </c>
      <c r="DT685" s="475">
        <v>42981</v>
      </c>
      <c r="DU685" s="475">
        <v>1433</v>
      </c>
      <c r="DV685" s="475">
        <v>2779</v>
      </c>
      <c r="DW685" s="475">
        <v>27</v>
      </c>
      <c r="DX685" s="475"/>
      <c r="DY685" s="475"/>
      <c r="DZ685" s="475"/>
      <c r="EA685" s="475"/>
      <c r="EB685" s="475"/>
      <c r="EC685" s="475"/>
      <c r="ED685" s="475"/>
      <c r="EE685" s="475"/>
      <c r="EF685" s="475"/>
      <c r="EG685" s="475" t="s">
        <v>152</v>
      </c>
      <c r="EH685" s="475" t="s">
        <v>152</v>
      </c>
      <c r="EI685" s="475">
        <v>0</v>
      </c>
      <c r="EJ685" s="475">
        <v>383</v>
      </c>
      <c r="EK685" s="475">
        <v>534</v>
      </c>
      <c r="EL685" s="475">
        <v>3</v>
      </c>
      <c r="EM685" s="475">
        <v>2051</v>
      </c>
      <c r="EN685" s="475">
        <v>1988595</v>
      </c>
      <c r="EO685" s="475">
        <v>5192</v>
      </c>
      <c r="EP685" s="475">
        <v>10305</v>
      </c>
      <c r="EQ685" s="475">
        <v>2689127</v>
      </c>
      <c r="ER685" s="475">
        <v>5036</v>
      </c>
      <c r="ES685" s="475">
        <v>10352</v>
      </c>
      <c r="ET685" s="475">
        <v>9535</v>
      </c>
      <c r="EU685" s="475">
        <v>3178</v>
      </c>
      <c r="EV685" s="475">
        <v>3611</v>
      </c>
      <c r="EW685" s="475">
        <v>13860865</v>
      </c>
      <c r="EX685" s="475">
        <v>6758</v>
      </c>
      <c r="EY685" s="475">
        <v>14015</v>
      </c>
      <c r="EZ685" s="476"/>
      <c r="FA685" s="477">
        <f t="shared" si="2149"/>
        <v>6</v>
      </c>
      <c r="FB685" s="417">
        <f t="shared" si="2150"/>
        <v>2019</v>
      </c>
      <c r="FC685" s="448">
        <f t="shared" si="2151"/>
        <v>43617</v>
      </c>
      <c r="FD685" s="449">
        <f t="shared" si="2152"/>
        <v>30</v>
      </c>
      <c r="FE685" s="450"/>
      <c r="FF685" s="450"/>
      <c r="FG685" s="450"/>
      <c r="FH685" s="452">
        <f t="shared" si="2153"/>
        <v>1.8273610180843938</v>
      </c>
      <c r="FI685" s="452">
        <f t="shared" si="2154"/>
        <v>1.4584728734092431</v>
      </c>
      <c r="FJ685" s="452">
        <f t="shared" si="2155"/>
        <v>1.8676251859196826</v>
      </c>
      <c r="FK685" s="452">
        <f t="shared" si="2156"/>
        <v>1.5131383242439267</v>
      </c>
      <c r="FL685" s="452">
        <f t="shared" si="2157"/>
        <v>1.2891402330130113</v>
      </c>
      <c r="FM685" s="452">
        <f t="shared" si="2158"/>
        <v>1.0765087734217762</v>
      </c>
      <c r="FN685" s="452">
        <f t="shared" si="2159"/>
        <v>1.3695652173913044</v>
      </c>
      <c r="FO685" s="452">
        <f t="shared" si="2160"/>
        <v>1.0358201581027668</v>
      </c>
      <c r="FP685" s="452">
        <f t="shared" si="2161"/>
        <v>1.2450229709035221</v>
      </c>
      <c r="FQ685" s="452">
        <f t="shared" si="2162"/>
        <v>0.98774885145482394</v>
      </c>
      <c r="FR685" s="453"/>
      <c r="FS685" s="477">
        <f t="shared" si="2173"/>
        <v>133866</v>
      </c>
      <c r="FT685" s="477">
        <f t="shared" si="2173"/>
        <v>267732</v>
      </c>
      <c r="FU685" s="477">
        <f t="shared" si="2173"/>
        <v>267732</v>
      </c>
      <c r="FV685" s="477">
        <f t="shared" si="2173"/>
        <v>3212784</v>
      </c>
      <c r="FW685" s="477">
        <f t="shared" si="2173"/>
        <v>4914956</v>
      </c>
      <c r="FX685" s="477">
        <f t="shared" si="2173"/>
        <v>8842528</v>
      </c>
      <c r="FY685" s="477">
        <f t="shared" si="2173"/>
        <v>122834514</v>
      </c>
      <c r="FZ685" s="477">
        <f t="shared" si="2173"/>
        <v>134482656</v>
      </c>
      <c r="GA685" s="477">
        <f t="shared" si="2173"/>
        <v>6739613</v>
      </c>
      <c r="GB685" s="477"/>
      <c r="GC685" s="477"/>
      <c r="GD685" s="477"/>
      <c r="GE685" s="477"/>
      <c r="GF685" s="477"/>
      <c r="GG685" s="477"/>
      <c r="GH685" s="477"/>
      <c r="GI685" s="477"/>
      <c r="GJ685" s="477"/>
      <c r="GK685" s="477"/>
      <c r="GL685" s="477"/>
      <c r="GM685" s="477"/>
      <c r="GN685" s="477">
        <f t="shared" si="2169"/>
        <v>83370</v>
      </c>
      <c r="GO685" s="477">
        <f t="shared" si="2174"/>
        <v>145635</v>
      </c>
      <c r="GP685" s="477">
        <f t="shared" si="2174"/>
        <v>208236</v>
      </c>
      <c r="GQ685" s="477">
        <f t="shared" si="2174"/>
        <v>0</v>
      </c>
      <c r="GR685" s="477">
        <f t="shared" si="2174"/>
        <v>3946815</v>
      </c>
      <c r="GS685" s="477">
        <f t="shared" si="2174"/>
        <v>5527968</v>
      </c>
      <c r="GT685" s="477">
        <f t="shared" si="2174"/>
        <v>10833</v>
      </c>
      <c r="GU685" s="477">
        <f t="shared" si="2174"/>
        <v>28744765</v>
      </c>
      <c r="GV685" s="416"/>
      <c r="GW685" s="402"/>
      <c r="GX685" s="402"/>
      <c r="GY685" s="402"/>
      <c r="GZ685" s="402"/>
      <c r="HA685" s="402"/>
    </row>
    <row r="686" spans="1:209" ht="9.75" customHeight="1" x14ac:dyDescent="0.2">
      <c r="A686" s="417" t="str">
        <f t="shared" si="2148"/>
        <v>2019-20JUNERYC</v>
      </c>
      <c r="B686" s="458" t="str">
        <f t="shared" si="2165"/>
        <v>2019-20</v>
      </c>
      <c r="C686" s="402" t="s">
        <v>671</v>
      </c>
      <c r="D686" s="402" t="s">
        <v>656</v>
      </c>
      <c r="E686" s="402" t="s">
        <v>466</v>
      </c>
      <c r="F686" s="478" t="s">
        <v>453</v>
      </c>
      <c r="G686" s="478" t="s">
        <v>687</v>
      </c>
      <c r="H686" s="479">
        <v>105060</v>
      </c>
      <c r="I686" s="479">
        <v>68672</v>
      </c>
      <c r="J686" s="479">
        <v>592392</v>
      </c>
      <c r="K686" s="506">
        <v>9</v>
      </c>
      <c r="L686" s="506">
        <v>1</v>
      </c>
      <c r="M686" s="506">
        <v>25</v>
      </c>
      <c r="N686" s="506">
        <v>53</v>
      </c>
      <c r="O686" s="506">
        <v>114</v>
      </c>
      <c r="P686" s="479" t="s">
        <v>152</v>
      </c>
      <c r="Q686" s="479" t="s">
        <v>152</v>
      </c>
      <c r="R686" s="479" t="s">
        <v>152</v>
      </c>
      <c r="S686" s="479">
        <v>69449</v>
      </c>
      <c r="T686" s="479">
        <v>6961</v>
      </c>
      <c r="U686" s="479">
        <v>4562</v>
      </c>
      <c r="V686" s="479">
        <v>40798</v>
      </c>
      <c r="W686" s="479">
        <v>11184</v>
      </c>
      <c r="X686" s="479">
        <v>1864</v>
      </c>
      <c r="Y686" s="479">
        <v>3328397</v>
      </c>
      <c r="Z686" s="479">
        <v>478</v>
      </c>
      <c r="AA686" s="479">
        <v>865</v>
      </c>
      <c r="AB686" s="479">
        <v>3397917</v>
      </c>
      <c r="AC686" s="479">
        <v>745</v>
      </c>
      <c r="AD686" s="479">
        <v>1351</v>
      </c>
      <c r="AE686" s="479">
        <v>66762334</v>
      </c>
      <c r="AF686" s="479">
        <v>1636</v>
      </c>
      <c r="AG686" s="479">
        <v>3380</v>
      </c>
      <c r="AH686" s="479">
        <v>64819642</v>
      </c>
      <c r="AI686" s="479">
        <v>5796</v>
      </c>
      <c r="AJ686" s="479">
        <v>14901</v>
      </c>
      <c r="AK686" s="479">
        <v>10358840</v>
      </c>
      <c r="AL686" s="479">
        <v>5557</v>
      </c>
      <c r="AM686" s="479">
        <v>14829</v>
      </c>
      <c r="AN686" s="479"/>
      <c r="AO686" s="479"/>
      <c r="AP686" s="479"/>
      <c r="AQ686" s="479"/>
      <c r="AR686" s="479"/>
      <c r="AS686" s="479"/>
      <c r="AT686" s="479">
        <v>4312</v>
      </c>
      <c r="AU686" s="479">
        <v>95</v>
      </c>
      <c r="AV686" s="479">
        <v>3113</v>
      </c>
      <c r="AW686" s="479">
        <v>780</v>
      </c>
      <c r="AX686" s="479">
        <v>26</v>
      </c>
      <c r="AY686" s="479">
        <v>1078</v>
      </c>
      <c r="AZ686" s="479">
        <v>1020</v>
      </c>
      <c r="BA686" s="479"/>
      <c r="BB686" s="479"/>
      <c r="BC686" s="479"/>
      <c r="BD686" s="479"/>
      <c r="BE686" s="479"/>
      <c r="BF686" s="479"/>
      <c r="BG686" s="479"/>
      <c r="BH686" s="479"/>
      <c r="BI686" s="479">
        <v>40512</v>
      </c>
      <c r="BJ686" s="479">
        <v>1874</v>
      </c>
      <c r="BK686" s="479">
        <v>22751</v>
      </c>
      <c r="BL686" s="479">
        <v>65137</v>
      </c>
      <c r="BM686" s="479">
        <v>16002</v>
      </c>
      <c r="BN686" s="479">
        <v>11414</v>
      </c>
      <c r="BO686" s="479">
        <v>10379</v>
      </c>
      <c r="BP686" s="479">
        <v>7587</v>
      </c>
      <c r="BQ686" s="479">
        <v>63777</v>
      </c>
      <c r="BR686" s="479">
        <v>45978</v>
      </c>
      <c r="BS686" s="479">
        <v>21607</v>
      </c>
      <c r="BT686" s="479">
        <v>12138</v>
      </c>
      <c r="BU686" s="479">
        <v>3366</v>
      </c>
      <c r="BV686" s="479">
        <v>1993</v>
      </c>
      <c r="BW686" s="479" t="s">
        <v>152</v>
      </c>
      <c r="BX686" s="479" t="s">
        <v>152</v>
      </c>
      <c r="BY686" s="479" t="s">
        <v>152</v>
      </c>
      <c r="BZ686" s="479" t="s">
        <v>152</v>
      </c>
      <c r="CA686" s="479" t="s">
        <v>152</v>
      </c>
      <c r="CB686" s="479" t="s">
        <v>152</v>
      </c>
      <c r="CC686" s="479" t="s">
        <v>152</v>
      </c>
      <c r="CD686" s="479" t="s">
        <v>152</v>
      </c>
      <c r="CE686" s="479" t="s">
        <v>152</v>
      </c>
      <c r="CF686" s="479" t="s">
        <v>152</v>
      </c>
      <c r="CG686" s="479" t="s">
        <v>152</v>
      </c>
      <c r="CH686" s="479" t="s">
        <v>152</v>
      </c>
      <c r="CI686" s="479" t="s">
        <v>152</v>
      </c>
      <c r="CJ686" s="479" t="s">
        <v>152</v>
      </c>
      <c r="CK686" s="479" t="s">
        <v>152</v>
      </c>
      <c r="CL686" s="479" t="s">
        <v>152</v>
      </c>
      <c r="CM686" s="479" t="s">
        <v>152</v>
      </c>
      <c r="CN686" s="479" t="s">
        <v>152</v>
      </c>
      <c r="CO686" s="479" t="s">
        <v>152</v>
      </c>
      <c r="CP686" s="479" t="s">
        <v>152</v>
      </c>
      <c r="CQ686" s="479" t="s">
        <v>152</v>
      </c>
      <c r="CR686" s="479" t="s">
        <v>152</v>
      </c>
      <c r="CS686" s="479" t="s">
        <v>152</v>
      </c>
      <c r="CT686" s="479" t="s">
        <v>152</v>
      </c>
      <c r="CU686" s="479" t="s">
        <v>152</v>
      </c>
      <c r="CV686" s="479" t="s">
        <v>152</v>
      </c>
      <c r="CW686" s="479" t="s">
        <v>152</v>
      </c>
      <c r="CX686" s="479" t="s">
        <v>152</v>
      </c>
      <c r="CY686" s="479" t="s">
        <v>152</v>
      </c>
      <c r="CZ686" s="479" t="s">
        <v>152</v>
      </c>
      <c r="DA686" s="479" t="s">
        <v>152</v>
      </c>
      <c r="DB686" s="479" t="s">
        <v>152</v>
      </c>
      <c r="DC686" s="479" t="s">
        <v>152</v>
      </c>
      <c r="DD686" s="479" t="s">
        <v>152</v>
      </c>
      <c r="DE686" s="479" t="s">
        <v>152</v>
      </c>
      <c r="DF686" s="479" t="s">
        <v>152</v>
      </c>
      <c r="DG686" s="479" t="s">
        <v>152</v>
      </c>
      <c r="DH686" s="479" t="s">
        <v>152</v>
      </c>
      <c r="DI686" s="479" t="s">
        <v>152</v>
      </c>
      <c r="DJ686" s="479" t="s">
        <v>152</v>
      </c>
      <c r="DK686" s="479">
        <v>527</v>
      </c>
      <c r="DL686" s="479">
        <v>159943</v>
      </c>
      <c r="DM686" s="479">
        <v>303</v>
      </c>
      <c r="DN686" s="479">
        <v>515</v>
      </c>
      <c r="DO686" s="479">
        <v>6602</v>
      </c>
      <c r="DP686" s="479">
        <v>268898</v>
      </c>
      <c r="DQ686" s="479">
        <v>41</v>
      </c>
      <c r="DR686" s="479">
        <v>76</v>
      </c>
      <c r="DS686" s="479">
        <v>140</v>
      </c>
      <c r="DT686" s="479">
        <v>262402</v>
      </c>
      <c r="DU686" s="479">
        <v>1874</v>
      </c>
      <c r="DV686" s="479">
        <v>3705</v>
      </c>
      <c r="DW686" s="479">
        <v>129</v>
      </c>
      <c r="DX686" s="479"/>
      <c r="DY686" s="479"/>
      <c r="DZ686" s="479"/>
      <c r="EA686" s="479"/>
      <c r="EB686" s="479"/>
      <c r="EC686" s="479"/>
      <c r="ED686" s="479"/>
      <c r="EE686" s="479"/>
      <c r="EF686" s="479"/>
      <c r="EG686" s="479" t="s">
        <v>152</v>
      </c>
      <c r="EH686" s="479" t="s">
        <v>152</v>
      </c>
      <c r="EI686" s="479">
        <v>43</v>
      </c>
      <c r="EJ686" s="479">
        <v>749</v>
      </c>
      <c r="EK686" s="479">
        <v>460</v>
      </c>
      <c r="EL686" s="479">
        <v>39</v>
      </c>
      <c r="EM686" s="479">
        <v>1146</v>
      </c>
      <c r="EN686" s="479">
        <v>6679620</v>
      </c>
      <c r="EO686" s="479">
        <v>8918</v>
      </c>
      <c r="EP686" s="479">
        <v>20976</v>
      </c>
      <c r="EQ686" s="479">
        <v>4167185</v>
      </c>
      <c r="ER686" s="479">
        <v>9059</v>
      </c>
      <c r="ES686" s="479">
        <v>20490</v>
      </c>
      <c r="ET686" s="479">
        <v>410084</v>
      </c>
      <c r="EU686" s="479">
        <v>10515</v>
      </c>
      <c r="EV686" s="479">
        <v>26458</v>
      </c>
      <c r="EW686" s="479">
        <v>12565723</v>
      </c>
      <c r="EX686" s="479">
        <v>10965</v>
      </c>
      <c r="EY686" s="479">
        <v>25986</v>
      </c>
      <c r="EZ686" s="476"/>
      <c r="FA686" s="446">
        <f t="shared" si="2149"/>
        <v>6</v>
      </c>
      <c r="FB686" s="417">
        <f t="shared" si="2150"/>
        <v>2019</v>
      </c>
      <c r="FC686" s="448">
        <f t="shared" si="2151"/>
        <v>43617</v>
      </c>
      <c r="FD686" s="449">
        <f t="shared" si="2152"/>
        <v>30</v>
      </c>
      <c r="FE686" s="450"/>
      <c r="FF686" s="450"/>
      <c r="FG686" s="450"/>
      <c r="FH686" s="452">
        <f t="shared" si="2153"/>
        <v>2.2988076425800892</v>
      </c>
      <c r="FI686" s="452">
        <f t="shared" si="2154"/>
        <v>1.6397069386582388</v>
      </c>
      <c r="FJ686" s="452">
        <f t="shared" si="2155"/>
        <v>2.2750986409469531</v>
      </c>
      <c r="FK686" s="452">
        <f t="shared" si="2156"/>
        <v>1.6630863656291099</v>
      </c>
      <c r="FL686" s="452">
        <f t="shared" si="2157"/>
        <v>1.5632383940389234</v>
      </c>
      <c r="FM686" s="452">
        <f t="shared" si="2158"/>
        <v>1.1269670081866758</v>
      </c>
      <c r="FN686" s="452">
        <f t="shared" si="2159"/>
        <v>1.9319563662374821</v>
      </c>
      <c r="FO686" s="452">
        <f t="shared" si="2160"/>
        <v>1.0853004291845494</v>
      </c>
      <c r="FP686" s="452">
        <f t="shared" si="2161"/>
        <v>1.805793991416309</v>
      </c>
      <c r="FQ686" s="452">
        <f t="shared" si="2162"/>
        <v>1.069206008583691</v>
      </c>
      <c r="FR686" s="453"/>
      <c r="FS686" s="446">
        <f t="shared" si="2173"/>
        <v>68672</v>
      </c>
      <c r="FT686" s="446">
        <f t="shared" si="2173"/>
        <v>1716800</v>
      </c>
      <c r="FU686" s="446">
        <f t="shared" si="2173"/>
        <v>3639616</v>
      </c>
      <c r="FV686" s="446">
        <f t="shared" si="2173"/>
        <v>7828608</v>
      </c>
      <c r="FW686" s="446">
        <f t="shared" si="2173"/>
        <v>6021265</v>
      </c>
      <c r="FX686" s="446">
        <f t="shared" si="2173"/>
        <v>6163262</v>
      </c>
      <c r="FY686" s="446">
        <f t="shared" si="2173"/>
        <v>137897240</v>
      </c>
      <c r="FZ686" s="446">
        <f t="shared" si="2173"/>
        <v>166652784</v>
      </c>
      <c r="GA686" s="446">
        <f t="shared" si="2173"/>
        <v>27641256</v>
      </c>
      <c r="GB686" s="446"/>
      <c r="GC686" s="446"/>
      <c r="GD686" s="446"/>
      <c r="GE686" s="446"/>
      <c r="GF686" s="446"/>
      <c r="GG686" s="446"/>
      <c r="GH686" s="446"/>
      <c r="GI686" s="446"/>
      <c r="GJ686" s="446"/>
      <c r="GK686" s="446"/>
      <c r="GL686" s="446"/>
      <c r="GM686" s="446"/>
      <c r="GN686" s="446">
        <f t="shared" si="2169"/>
        <v>518700</v>
      </c>
      <c r="GO686" s="446">
        <f t="shared" si="2174"/>
        <v>271405</v>
      </c>
      <c r="GP686" s="446">
        <f t="shared" si="2174"/>
        <v>501752</v>
      </c>
      <c r="GQ686" s="446">
        <f t="shared" si="2174"/>
        <v>0</v>
      </c>
      <c r="GR686" s="446">
        <f t="shared" si="2174"/>
        <v>15711024</v>
      </c>
      <c r="GS686" s="446">
        <f t="shared" si="2174"/>
        <v>9425400</v>
      </c>
      <c r="GT686" s="446">
        <f t="shared" si="2174"/>
        <v>1031862</v>
      </c>
      <c r="GU686" s="446">
        <f t="shared" si="2174"/>
        <v>29779956</v>
      </c>
      <c r="GV686" s="416"/>
      <c r="GW686" s="402"/>
      <c r="GX686" s="402"/>
      <c r="GY686" s="402"/>
      <c r="GZ686" s="402"/>
      <c r="HA686" s="402"/>
    </row>
    <row r="687" spans="1:209" ht="9.75" customHeight="1" x14ac:dyDescent="0.2">
      <c r="A687" s="417" t="str">
        <f t="shared" si="2148"/>
        <v>2019-20JUNER1F</v>
      </c>
      <c r="B687" s="458" t="str">
        <f t="shared" si="2165"/>
        <v>2019-20</v>
      </c>
      <c r="C687" s="402" t="s">
        <v>671</v>
      </c>
      <c r="D687" s="402" t="s">
        <v>663</v>
      </c>
      <c r="E687" s="402" t="s">
        <v>662</v>
      </c>
      <c r="F687" s="478" t="s">
        <v>458</v>
      </c>
      <c r="G687" s="478" t="s">
        <v>688</v>
      </c>
      <c r="H687" s="479">
        <v>2753</v>
      </c>
      <c r="I687" s="479">
        <v>1568</v>
      </c>
      <c r="J687" s="479">
        <v>15092</v>
      </c>
      <c r="K687" s="506">
        <v>10</v>
      </c>
      <c r="L687" s="506">
        <v>1</v>
      </c>
      <c r="M687" s="506">
        <v>16</v>
      </c>
      <c r="N687" s="506">
        <v>51</v>
      </c>
      <c r="O687" s="506">
        <v>181</v>
      </c>
      <c r="P687" s="479" t="s">
        <v>152</v>
      </c>
      <c r="Q687" s="479" t="s">
        <v>152</v>
      </c>
      <c r="R687" s="479" t="s">
        <v>152</v>
      </c>
      <c r="S687" s="479">
        <v>2011</v>
      </c>
      <c r="T687" s="479">
        <v>96</v>
      </c>
      <c r="U687" s="479">
        <v>65</v>
      </c>
      <c r="V687" s="479">
        <v>838</v>
      </c>
      <c r="W687" s="479">
        <v>728</v>
      </c>
      <c r="X687" s="479">
        <v>83</v>
      </c>
      <c r="Y687" s="479">
        <v>59551</v>
      </c>
      <c r="Z687" s="479">
        <v>620</v>
      </c>
      <c r="AA687" s="479">
        <v>1233</v>
      </c>
      <c r="AB687" s="479">
        <v>43658</v>
      </c>
      <c r="AC687" s="479">
        <v>672</v>
      </c>
      <c r="AD687" s="479">
        <v>1234</v>
      </c>
      <c r="AE687" s="479">
        <v>1061684</v>
      </c>
      <c r="AF687" s="479">
        <v>1267</v>
      </c>
      <c r="AG687" s="479">
        <v>2662</v>
      </c>
      <c r="AH687" s="479">
        <v>2782910</v>
      </c>
      <c r="AI687" s="479">
        <v>3823</v>
      </c>
      <c r="AJ687" s="479">
        <v>9068</v>
      </c>
      <c r="AK687" s="479">
        <v>413781</v>
      </c>
      <c r="AL687" s="479">
        <v>4985</v>
      </c>
      <c r="AM687" s="479">
        <v>14521</v>
      </c>
      <c r="AN687" s="479"/>
      <c r="AO687" s="479"/>
      <c r="AP687" s="479"/>
      <c r="AQ687" s="479"/>
      <c r="AR687" s="479"/>
      <c r="AS687" s="479"/>
      <c r="AT687" s="479">
        <v>150</v>
      </c>
      <c r="AU687" s="479">
        <v>1</v>
      </c>
      <c r="AV687" s="479">
        <v>12</v>
      </c>
      <c r="AW687" s="479">
        <v>9</v>
      </c>
      <c r="AX687" s="479">
        <v>4</v>
      </c>
      <c r="AY687" s="479">
        <v>133</v>
      </c>
      <c r="AZ687" s="479">
        <v>0</v>
      </c>
      <c r="BA687" s="479"/>
      <c r="BB687" s="479"/>
      <c r="BC687" s="479"/>
      <c r="BD687" s="479"/>
      <c r="BE687" s="479"/>
      <c r="BF687" s="479"/>
      <c r="BG687" s="479"/>
      <c r="BH687" s="479"/>
      <c r="BI687" s="479">
        <v>1196</v>
      </c>
      <c r="BJ687" s="479">
        <v>32</v>
      </c>
      <c r="BK687" s="479">
        <v>633</v>
      </c>
      <c r="BL687" s="479">
        <v>1861</v>
      </c>
      <c r="BM687" s="479">
        <v>151</v>
      </c>
      <c r="BN687" s="479">
        <v>126</v>
      </c>
      <c r="BO687" s="479">
        <v>100</v>
      </c>
      <c r="BP687" s="479">
        <v>84</v>
      </c>
      <c r="BQ687" s="479">
        <v>964</v>
      </c>
      <c r="BR687" s="479">
        <v>890</v>
      </c>
      <c r="BS687" s="479">
        <v>887</v>
      </c>
      <c r="BT687" s="479">
        <v>761</v>
      </c>
      <c r="BU687" s="479">
        <v>91</v>
      </c>
      <c r="BV687" s="479">
        <v>85</v>
      </c>
      <c r="BW687" s="479" t="s">
        <v>152</v>
      </c>
      <c r="BX687" s="479" t="s">
        <v>152</v>
      </c>
      <c r="BY687" s="479" t="s">
        <v>152</v>
      </c>
      <c r="BZ687" s="479" t="s">
        <v>152</v>
      </c>
      <c r="CA687" s="479" t="s">
        <v>152</v>
      </c>
      <c r="CB687" s="479" t="s">
        <v>152</v>
      </c>
      <c r="CC687" s="479" t="s">
        <v>152</v>
      </c>
      <c r="CD687" s="479" t="s">
        <v>152</v>
      </c>
      <c r="CE687" s="479" t="s">
        <v>152</v>
      </c>
      <c r="CF687" s="479" t="s">
        <v>152</v>
      </c>
      <c r="CG687" s="479" t="s">
        <v>152</v>
      </c>
      <c r="CH687" s="479" t="s">
        <v>152</v>
      </c>
      <c r="CI687" s="479" t="s">
        <v>152</v>
      </c>
      <c r="CJ687" s="479" t="s">
        <v>152</v>
      </c>
      <c r="CK687" s="479" t="s">
        <v>152</v>
      </c>
      <c r="CL687" s="479" t="s">
        <v>152</v>
      </c>
      <c r="CM687" s="479" t="s">
        <v>152</v>
      </c>
      <c r="CN687" s="479" t="s">
        <v>152</v>
      </c>
      <c r="CO687" s="479" t="s">
        <v>152</v>
      </c>
      <c r="CP687" s="479" t="s">
        <v>152</v>
      </c>
      <c r="CQ687" s="479" t="s">
        <v>152</v>
      </c>
      <c r="CR687" s="479" t="s">
        <v>152</v>
      </c>
      <c r="CS687" s="479" t="s">
        <v>152</v>
      </c>
      <c r="CT687" s="479" t="s">
        <v>152</v>
      </c>
      <c r="CU687" s="479" t="s">
        <v>152</v>
      </c>
      <c r="CV687" s="479" t="s">
        <v>152</v>
      </c>
      <c r="CW687" s="479" t="s">
        <v>152</v>
      </c>
      <c r="CX687" s="479" t="s">
        <v>152</v>
      </c>
      <c r="CY687" s="479" t="s">
        <v>152</v>
      </c>
      <c r="CZ687" s="479" t="s">
        <v>152</v>
      </c>
      <c r="DA687" s="479" t="s">
        <v>152</v>
      </c>
      <c r="DB687" s="479" t="s">
        <v>152</v>
      </c>
      <c r="DC687" s="479" t="s">
        <v>152</v>
      </c>
      <c r="DD687" s="479" t="s">
        <v>152</v>
      </c>
      <c r="DE687" s="479" t="s">
        <v>152</v>
      </c>
      <c r="DF687" s="479" t="s">
        <v>152</v>
      </c>
      <c r="DG687" s="479" t="s">
        <v>152</v>
      </c>
      <c r="DH687" s="479" t="s">
        <v>152</v>
      </c>
      <c r="DI687" s="479" t="s">
        <v>152</v>
      </c>
      <c r="DJ687" s="479" t="s">
        <v>152</v>
      </c>
      <c r="DK687" s="479">
        <v>7</v>
      </c>
      <c r="DL687" s="479">
        <v>2907</v>
      </c>
      <c r="DM687" s="479">
        <v>415</v>
      </c>
      <c r="DN687" s="479">
        <v>684</v>
      </c>
      <c r="DO687" s="479">
        <v>84</v>
      </c>
      <c r="DP687" s="479">
        <v>4516</v>
      </c>
      <c r="DQ687" s="479">
        <v>54</v>
      </c>
      <c r="DR687" s="479">
        <v>99</v>
      </c>
      <c r="DS687" s="479">
        <v>0</v>
      </c>
      <c r="DT687" s="479">
        <v>0</v>
      </c>
      <c r="DU687" s="510" t="s">
        <v>152</v>
      </c>
      <c r="DV687" s="510" t="s">
        <v>152</v>
      </c>
      <c r="DW687" s="479">
        <v>0</v>
      </c>
      <c r="DX687" s="479"/>
      <c r="DY687" s="479"/>
      <c r="DZ687" s="479"/>
      <c r="EA687" s="479"/>
      <c r="EB687" s="479"/>
      <c r="EC687" s="479"/>
      <c r="ED687" s="479"/>
      <c r="EE687" s="479"/>
      <c r="EF687" s="479"/>
      <c r="EG687" s="479" t="s">
        <v>152</v>
      </c>
      <c r="EH687" s="479" t="s">
        <v>152</v>
      </c>
      <c r="EI687" s="479">
        <v>0</v>
      </c>
      <c r="EJ687" s="479">
        <v>66</v>
      </c>
      <c r="EK687" s="479">
        <v>32</v>
      </c>
      <c r="EL687" s="479">
        <v>0</v>
      </c>
      <c r="EM687" s="479">
        <v>18</v>
      </c>
      <c r="EN687" s="479">
        <v>243480</v>
      </c>
      <c r="EO687" s="479">
        <v>3689</v>
      </c>
      <c r="EP687" s="479">
        <v>6477</v>
      </c>
      <c r="EQ687" s="479">
        <v>243801</v>
      </c>
      <c r="ER687" s="479">
        <v>7619</v>
      </c>
      <c r="ES687" s="479">
        <v>13390</v>
      </c>
      <c r="ET687" s="479">
        <v>0</v>
      </c>
      <c r="EU687" s="479">
        <v>0</v>
      </c>
      <c r="EV687" s="479">
        <v>0</v>
      </c>
      <c r="EW687" s="479">
        <v>102507</v>
      </c>
      <c r="EX687" s="479">
        <v>5695</v>
      </c>
      <c r="EY687" s="479">
        <v>14663</v>
      </c>
      <c r="EZ687" s="476"/>
      <c r="FA687" s="446">
        <f t="shared" si="2149"/>
        <v>6</v>
      </c>
      <c r="FB687" s="417">
        <f t="shared" si="2150"/>
        <v>2019</v>
      </c>
      <c r="FC687" s="448">
        <f t="shared" si="2151"/>
        <v>43617</v>
      </c>
      <c r="FD687" s="449">
        <f t="shared" si="2152"/>
        <v>30</v>
      </c>
      <c r="FE687" s="450"/>
      <c r="FF687" s="450"/>
      <c r="FG687" s="450"/>
      <c r="FH687" s="452">
        <f t="shared" si="2153"/>
        <v>1.5729166666666667</v>
      </c>
      <c r="FI687" s="452">
        <f t="shared" si="2154"/>
        <v>1.3125</v>
      </c>
      <c r="FJ687" s="452">
        <f t="shared" si="2155"/>
        <v>1.5384615384615385</v>
      </c>
      <c r="FK687" s="452">
        <f t="shared" si="2156"/>
        <v>1.2923076923076924</v>
      </c>
      <c r="FL687" s="452">
        <f t="shared" si="2157"/>
        <v>1.1503579952267302</v>
      </c>
      <c r="FM687" s="452">
        <f t="shared" si="2158"/>
        <v>1.0620525059665871</v>
      </c>
      <c r="FN687" s="452">
        <f t="shared" si="2159"/>
        <v>1.2184065934065933</v>
      </c>
      <c r="FO687" s="452">
        <f t="shared" si="2160"/>
        <v>1.0453296703296704</v>
      </c>
      <c r="FP687" s="452">
        <f t="shared" si="2161"/>
        <v>1.0963855421686748</v>
      </c>
      <c r="FQ687" s="452">
        <f t="shared" si="2162"/>
        <v>1.0240963855421688</v>
      </c>
      <c r="FR687" s="453"/>
      <c r="FS687" s="446">
        <f t="shared" si="2173"/>
        <v>1568</v>
      </c>
      <c r="FT687" s="446">
        <f t="shared" si="2173"/>
        <v>25088</v>
      </c>
      <c r="FU687" s="446">
        <f t="shared" si="2173"/>
        <v>79968</v>
      </c>
      <c r="FV687" s="446">
        <f t="shared" si="2173"/>
        <v>283808</v>
      </c>
      <c r="FW687" s="446">
        <f t="shared" si="2173"/>
        <v>118368</v>
      </c>
      <c r="FX687" s="446">
        <f t="shared" si="2173"/>
        <v>80210</v>
      </c>
      <c r="FY687" s="446">
        <f t="shared" si="2173"/>
        <v>2230756</v>
      </c>
      <c r="FZ687" s="446">
        <f t="shared" si="2173"/>
        <v>6601504</v>
      </c>
      <c r="GA687" s="446">
        <f t="shared" si="2173"/>
        <v>1205243</v>
      </c>
      <c r="GB687" s="446"/>
      <c r="GC687" s="446"/>
      <c r="GD687" s="446"/>
      <c r="GE687" s="446"/>
      <c r="GF687" s="446"/>
      <c r="GG687" s="446"/>
      <c r="GH687" s="446"/>
      <c r="GI687" s="446"/>
      <c r="GJ687" s="446"/>
      <c r="GK687" s="446"/>
      <c r="GL687" s="446"/>
      <c r="GM687" s="446"/>
      <c r="GN687" s="446" t="str">
        <f t="shared" si="2169"/>
        <v>-</v>
      </c>
      <c r="GO687" s="446">
        <f t="shared" si="2174"/>
        <v>4788</v>
      </c>
      <c r="GP687" s="446">
        <f t="shared" si="2174"/>
        <v>8316</v>
      </c>
      <c r="GQ687" s="446">
        <f t="shared" si="2174"/>
        <v>0</v>
      </c>
      <c r="GR687" s="446">
        <f t="shared" si="2174"/>
        <v>427482</v>
      </c>
      <c r="GS687" s="446">
        <f t="shared" si="2174"/>
        <v>428480</v>
      </c>
      <c r="GT687" s="446">
        <f t="shared" si="2174"/>
        <v>0</v>
      </c>
      <c r="GU687" s="446">
        <f t="shared" si="2174"/>
        <v>263934</v>
      </c>
      <c r="GV687" s="416"/>
      <c r="GW687" s="402"/>
      <c r="GX687" s="402"/>
      <c r="GY687" s="402"/>
      <c r="GZ687" s="402"/>
      <c r="HA687" s="402"/>
    </row>
    <row r="688" spans="1:209" ht="9.75" customHeight="1" x14ac:dyDescent="0.2">
      <c r="A688" s="493" t="str">
        <f t="shared" si="2148"/>
        <v>2019-20JUNERRU</v>
      </c>
      <c r="B688" s="494" t="str">
        <f t="shared" si="2165"/>
        <v>2019-20</v>
      </c>
      <c r="C688" s="480" t="s">
        <v>671</v>
      </c>
      <c r="D688" s="480" t="s">
        <v>659</v>
      </c>
      <c r="E688" s="480" t="s">
        <v>467</v>
      </c>
      <c r="F688" s="495" t="s">
        <v>454</v>
      </c>
      <c r="G688" s="495" t="s">
        <v>689</v>
      </c>
      <c r="H688" s="496">
        <v>169693</v>
      </c>
      <c r="I688" s="496">
        <v>135923</v>
      </c>
      <c r="J688" s="496">
        <v>2040745</v>
      </c>
      <c r="K688" s="507">
        <v>15</v>
      </c>
      <c r="L688" s="507">
        <v>0</v>
      </c>
      <c r="M688" s="507">
        <v>56</v>
      </c>
      <c r="N688" s="507">
        <v>101</v>
      </c>
      <c r="O688" s="507">
        <v>207</v>
      </c>
      <c r="P688" s="496" t="s">
        <v>152</v>
      </c>
      <c r="Q688" s="496" t="s">
        <v>152</v>
      </c>
      <c r="R688" s="496" t="s">
        <v>152</v>
      </c>
      <c r="S688" s="496">
        <v>103371</v>
      </c>
      <c r="T688" s="496">
        <v>12511</v>
      </c>
      <c r="U688" s="496">
        <v>9283</v>
      </c>
      <c r="V688" s="496">
        <v>56879</v>
      </c>
      <c r="W688" s="496">
        <v>19811</v>
      </c>
      <c r="X688" s="496">
        <v>2151</v>
      </c>
      <c r="Y688" s="496">
        <v>4982812</v>
      </c>
      <c r="Z688" s="496">
        <v>398</v>
      </c>
      <c r="AA688" s="496">
        <v>659</v>
      </c>
      <c r="AB688" s="496">
        <v>6616329</v>
      </c>
      <c r="AC688" s="496">
        <v>713</v>
      </c>
      <c r="AD688" s="496">
        <v>1217</v>
      </c>
      <c r="AE688" s="496">
        <v>73352507</v>
      </c>
      <c r="AF688" s="496">
        <v>1290</v>
      </c>
      <c r="AG688" s="496">
        <v>2679</v>
      </c>
      <c r="AH688" s="496">
        <v>78124050</v>
      </c>
      <c r="AI688" s="496">
        <v>3943</v>
      </c>
      <c r="AJ688" s="496">
        <v>9494</v>
      </c>
      <c r="AK688" s="496">
        <v>12197634</v>
      </c>
      <c r="AL688" s="496">
        <v>5671</v>
      </c>
      <c r="AM688" s="496">
        <v>12829</v>
      </c>
      <c r="AN688" s="496"/>
      <c r="AO688" s="496"/>
      <c r="AP688" s="496"/>
      <c r="AQ688" s="496"/>
      <c r="AR688" s="496"/>
      <c r="AS688" s="496"/>
      <c r="AT688" s="496">
        <v>7681</v>
      </c>
      <c r="AU688" s="496">
        <v>230</v>
      </c>
      <c r="AV688" s="496">
        <v>1274</v>
      </c>
      <c r="AW688" s="496">
        <v>2331</v>
      </c>
      <c r="AX688" s="496">
        <v>206</v>
      </c>
      <c r="AY688" s="496">
        <v>5971</v>
      </c>
      <c r="AZ688" s="496">
        <v>0</v>
      </c>
      <c r="BA688" s="496"/>
      <c r="BB688" s="496"/>
      <c r="BC688" s="496"/>
      <c r="BD688" s="496"/>
      <c r="BE688" s="496"/>
      <c r="BF688" s="496"/>
      <c r="BG688" s="496"/>
      <c r="BH688" s="496"/>
      <c r="BI688" s="496">
        <v>61777</v>
      </c>
      <c r="BJ688" s="496">
        <v>6439</v>
      </c>
      <c r="BK688" s="496">
        <v>27474</v>
      </c>
      <c r="BL688" s="496">
        <v>95690</v>
      </c>
      <c r="BM688" s="496">
        <v>32619</v>
      </c>
      <c r="BN688" s="496">
        <v>25089</v>
      </c>
      <c r="BO688" s="496">
        <v>24074</v>
      </c>
      <c r="BP688" s="496">
        <v>18811</v>
      </c>
      <c r="BQ688" s="496">
        <v>86084</v>
      </c>
      <c r="BR688" s="496">
        <v>64127</v>
      </c>
      <c r="BS688" s="496">
        <v>32134</v>
      </c>
      <c r="BT688" s="496">
        <v>22443</v>
      </c>
      <c r="BU688" s="496">
        <v>2880</v>
      </c>
      <c r="BV688" s="496">
        <v>2253</v>
      </c>
      <c r="BW688" s="496" t="s">
        <v>152</v>
      </c>
      <c r="BX688" s="496" t="s">
        <v>152</v>
      </c>
      <c r="BY688" s="496" t="s">
        <v>152</v>
      </c>
      <c r="BZ688" s="496" t="s">
        <v>152</v>
      </c>
      <c r="CA688" s="496" t="s">
        <v>152</v>
      </c>
      <c r="CB688" s="496" t="s">
        <v>152</v>
      </c>
      <c r="CC688" s="496" t="s">
        <v>152</v>
      </c>
      <c r="CD688" s="496" t="s">
        <v>152</v>
      </c>
      <c r="CE688" s="496" t="s">
        <v>152</v>
      </c>
      <c r="CF688" s="496" t="s">
        <v>152</v>
      </c>
      <c r="CG688" s="496" t="s">
        <v>152</v>
      </c>
      <c r="CH688" s="496" t="s">
        <v>152</v>
      </c>
      <c r="CI688" s="496" t="s">
        <v>152</v>
      </c>
      <c r="CJ688" s="496" t="s">
        <v>152</v>
      </c>
      <c r="CK688" s="496" t="s">
        <v>152</v>
      </c>
      <c r="CL688" s="496" t="s">
        <v>152</v>
      </c>
      <c r="CM688" s="496" t="s">
        <v>152</v>
      </c>
      <c r="CN688" s="496" t="s">
        <v>152</v>
      </c>
      <c r="CO688" s="496" t="s">
        <v>152</v>
      </c>
      <c r="CP688" s="496" t="s">
        <v>152</v>
      </c>
      <c r="CQ688" s="496" t="s">
        <v>152</v>
      </c>
      <c r="CR688" s="496" t="s">
        <v>152</v>
      </c>
      <c r="CS688" s="496" t="s">
        <v>152</v>
      </c>
      <c r="CT688" s="496" t="s">
        <v>152</v>
      </c>
      <c r="CU688" s="496" t="s">
        <v>152</v>
      </c>
      <c r="CV688" s="496" t="s">
        <v>152</v>
      </c>
      <c r="CW688" s="496" t="s">
        <v>152</v>
      </c>
      <c r="CX688" s="496" t="s">
        <v>152</v>
      </c>
      <c r="CY688" s="496" t="s">
        <v>152</v>
      </c>
      <c r="CZ688" s="496" t="s">
        <v>152</v>
      </c>
      <c r="DA688" s="496" t="s">
        <v>152</v>
      </c>
      <c r="DB688" s="496" t="s">
        <v>152</v>
      </c>
      <c r="DC688" s="496" t="s">
        <v>152</v>
      </c>
      <c r="DD688" s="496" t="s">
        <v>152</v>
      </c>
      <c r="DE688" s="496" t="s">
        <v>152</v>
      </c>
      <c r="DF688" s="496" t="s">
        <v>152</v>
      </c>
      <c r="DG688" s="496" t="s">
        <v>152</v>
      </c>
      <c r="DH688" s="496" t="s">
        <v>152</v>
      </c>
      <c r="DI688" s="496" t="s">
        <v>152</v>
      </c>
      <c r="DJ688" s="496" t="s">
        <v>152</v>
      </c>
      <c r="DK688" s="496">
        <v>620</v>
      </c>
      <c r="DL688" s="496">
        <v>187104</v>
      </c>
      <c r="DM688" s="496">
        <v>302</v>
      </c>
      <c r="DN688" s="496">
        <v>528</v>
      </c>
      <c r="DO688" s="496">
        <v>7121</v>
      </c>
      <c r="DP688" s="496">
        <v>507131</v>
      </c>
      <c r="DQ688" s="496">
        <v>71</v>
      </c>
      <c r="DR688" s="496">
        <v>150</v>
      </c>
      <c r="DS688" s="496">
        <v>126</v>
      </c>
      <c r="DT688" s="496">
        <v>346114</v>
      </c>
      <c r="DU688" s="496">
        <v>2747</v>
      </c>
      <c r="DV688" s="496">
        <v>6697</v>
      </c>
      <c r="DW688" s="496">
        <v>119</v>
      </c>
      <c r="DX688" s="496"/>
      <c r="DY688" s="496"/>
      <c r="DZ688" s="496"/>
      <c r="EA688" s="496"/>
      <c r="EB688" s="496"/>
      <c r="EC688" s="496"/>
      <c r="ED688" s="496"/>
      <c r="EE688" s="496"/>
      <c r="EF688" s="496"/>
      <c r="EG688" s="496" t="s">
        <v>152</v>
      </c>
      <c r="EH688" s="496" t="s">
        <v>152</v>
      </c>
      <c r="EI688" s="496">
        <v>17</v>
      </c>
      <c r="EJ688" s="496">
        <v>542</v>
      </c>
      <c r="EK688" s="496">
        <v>1292</v>
      </c>
      <c r="EL688" s="496">
        <v>35</v>
      </c>
      <c r="EM688" s="496">
        <v>1227</v>
      </c>
      <c r="EN688" s="496">
        <v>3364747</v>
      </c>
      <c r="EO688" s="496">
        <v>6208</v>
      </c>
      <c r="EP688" s="496">
        <v>11592</v>
      </c>
      <c r="EQ688" s="496">
        <v>9367662</v>
      </c>
      <c r="ER688" s="496">
        <v>7251</v>
      </c>
      <c r="ES688" s="496">
        <v>13969</v>
      </c>
      <c r="ET688" s="496">
        <v>315642</v>
      </c>
      <c r="EU688" s="496">
        <v>9018</v>
      </c>
      <c r="EV688" s="496">
        <v>16848</v>
      </c>
      <c r="EW688" s="496">
        <v>11635150</v>
      </c>
      <c r="EX688" s="496">
        <v>9483</v>
      </c>
      <c r="EY688" s="496">
        <v>17184</v>
      </c>
      <c r="EZ688" s="497"/>
      <c r="FA688" s="482">
        <f t="shared" si="2149"/>
        <v>6</v>
      </c>
      <c r="FB688" s="493">
        <f t="shared" si="2150"/>
        <v>2019</v>
      </c>
      <c r="FC688" s="498">
        <f t="shared" si="2151"/>
        <v>43617</v>
      </c>
      <c r="FD688" s="499">
        <f t="shared" si="2152"/>
        <v>30</v>
      </c>
      <c r="FE688" s="500"/>
      <c r="FF688" s="500"/>
      <c r="FG688" s="500"/>
      <c r="FH688" s="481">
        <f t="shared" si="2153"/>
        <v>2.6072256414355368</v>
      </c>
      <c r="FI688" s="481">
        <f t="shared" si="2154"/>
        <v>2.0053552873471343</v>
      </c>
      <c r="FJ688" s="481">
        <f t="shared" si="2155"/>
        <v>2.5933426693956694</v>
      </c>
      <c r="FK688" s="481">
        <f t="shared" si="2156"/>
        <v>2.0263923300657116</v>
      </c>
      <c r="FL688" s="481">
        <f t="shared" si="2157"/>
        <v>1.513458394134918</v>
      </c>
      <c r="FM688" s="481">
        <f t="shared" si="2158"/>
        <v>1.1274284006399551</v>
      </c>
      <c r="FN688" s="481">
        <f t="shared" si="2159"/>
        <v>1.6220281661703093</v>
      </c>
      <c r="FO688" s="481">
        <f t="shared" si="2160"/>
        <v>1.1328554843268892</v>
      </c>
      <c r="FP688" s="481">
        <f t="shared" si="2161"/>
        <v>1.3389121338912133</v>
      </c>
      <c r="FQ688" s="481">
        <f t="shared" si="2162"/>
        <v>1.0474198047419805</v>
      </c>
      <c r="FR688" s="501"/>
      <c r="FS688" s="482">
        <f t="shared" si="2173"/>
        <v>0</v>
      </c>
      <c r="FT688" s="482">
        <f t="shared" si="2173"/>
        <v>7611688</v>
      </c>
      <c r="FU688" s="482">
        <f t="shared" si="2173"/>
        <v>13728223</v>
      </c>
      <c r="FV688" s="482">
        <f t="shared" si="2173"/>
        <v>28136061</v>
      </c>
      <c r="FW688" s="482">
        <f t="shared" si="2173"/>
        <v>8244749</v>
      </c>
      <c r="FX688" s="482">
        <f t="shared" si="2173"/>
        <v>11297411</v>
      </c>
      <c r="FY688" s="482">
        <f t="shared" si="2173"/>
        <v>152378841</v>
      </c>
      <c r="FZ688" s="482">
        <f t="shared" si="2173"/>
        <v>188085634</v>
      </c>
      <c r="GA688" s="482">
        <f t="shared" si="2173"/>
        <v>27595179</v>
      </c>
      <c r="GB688" s="482"/>
      <c r="GC688" s="482"/>
      <c r="GD688" s="482"/>
      <c r="GE688" s="482"/>
      <c r="GF688" s="482"/>
      <c r="GG688" s="482"/>
      <c r="GH688" s="482"/>
      <c r="GI688" s="482"/>
      <c r="GJ688" s="482"/>
      <c r="GK688" s="482"/>
      <c r="GL688" s="482"/>
      <c r="GM688" s="482"/>
      <c r="GN688" s="482">
        <f t="shared" si="2169"/>
        <v>843822</v>
      </c>
      <c r="GO688" s="482">
        <f t="shared" si="2174"/>
        <v>327360</v>
      </c>
      <c r="GP688" s="482">
        <f t="shared" si="2174"/>
        <v>1068150</v>
      </c>
      <c r="GQ688" s="482">
        <f t="shared" si="2174"/>
        <v>0</v>
      </c>
      <c r="GR688" s="482">
        <f t="shared" si="2174"/>
        <v>6282864</v>
      </c>
      <c r="GS688" s="482">
        <f t="shared" si="2174"/>
        <v>18047948</v>
      </c>
      <c r="GT688" s="482">
        <f t="shared" si="2174"/>
        <v>589680</v>
      </c>
      <c r="GU688" s="482">
        <f t="shared" si="2174"/>
        <v>21084768</v>
      </c>
      <c r="GV688" s="502"/>
      <c r="GW688" s="402"/>
      <c r="GX688" s="402"/>
      <c r="GY688" s="402"/>
      <c r="GZ688" s="402"/>
      <c r="HA688" s="402"/>
    </row>
    <row r="689" spans="1:209" ht="9.75" customHeight="1" x14ac:dyDescent="0.2">
      <c r="A689" s="417" t="str">
        <f t="shared" si="2148"/>
        <v>2019-20JUNERX6</v>
      </c>
      <c r="B689" s="458" t="str">
        <f t="shared" si="2165"/>
        <v>2019-20</v>
      </c>
      <c r="C689" s="402" t="s">
        <v>671</v>
      </c>
      <c r="D689" s="402" t="s">
        <v>646</v>
      </c>
      <c r="E689" s="402" t="s">
        <v>645</v>
      </c>
      <c r="F689" s="478" t="s">
        <v>448</v>
      </c>
      <c r="G689" s="478" t="s">
        <v>690</v>
      </c>
      <c r="H689" s="479">
        <v>45854</v>
      </c>
      <c r="I689" s="479">
        <v>31042</v>
      </c>
      <c r="J689" s="479">
        <v>109156</v>
      </c>
      <c r="K689" s="506">
        <v>4</v>
      </c>
      <c r="L689" s="506">
        <v>1</v>
      </c>
      <c r="M689" s="506">
        <v>7</v>
      </c>
      <c r="N689" s="506">
        <v>13</v>
      </c>
      <c r="O689" s="506">
        <v>33</v>
      </c>
      <c r="P689" s="479" t="s">
        <v>152</v>
      </c>
      <c r="Q689" s="479" t="s">
        <v>152</v>
      </c>
      <c r="R689" s="479" t="s">
        <v>152</v>
      </c>
      <c r="S689" s="479">
        <v>33295</v>
      </c>
      <c r="T689" s="479">
        <v>2483</v>
      </c>
      <c r="U689" s="479">
        <v>1725</v>
      </c>
      <c r="V689" s="479">
        <v>19267</v>
      </c>
      <c r="W689" s="479">
        <v>7514</v>
      </c>
      <c r="X689" s="479">
        <v>363</v>
      </c>
      <c r="Y689" s="479">
        <v>918751</v>
      </c>
      <c r="Z689" s="479">
        <v>370</v>
      </c>
      <c r="AA689" s="479">
        <v>642</v>
      </c>
      <c r="AB689" s="479">
        <v>785613</v>
      </c>
      <c r="AC689" s="479">
        <v>455</v>
      </c>
      <c r="AD689" s="479">
        <v>785</v>
      </c>
      <c r="AE689" s="479">
        <v>31462109</v>
      </c>
      <c r="AF689" s="479">
        <v>1633</v>
      </c>
      <c r="AG689" s="479">
        <v>3430</v>
      </c>
      <c r="AH689" s="479">
        <v>42340020</v>
      </c>
      <c r="AI689" s="479">
        <v>5635</v>
      </c>
      <c r="AJ689" s="479">
        <v>14041</v>
      </c>
      <c r="AK689" s="479">
        <v>1735227</v>
      </c>
      <c r="AL689" s="479">
        <v>4780</v>
      </c>
      <c r="AM689" s="479">
        <v>11315</v>
      </c>
      <c r="AN689" s="479"/>
      <c r="AO689" s="479"/>
      <c r="AP689" s="479"/>
      <c r="AQ689" s="479"/>
      <c r="AR689" s="479"/>
      <c r="AS689" s="479"/>
      <c r="AT689" s="479">
        <v>1474</v>
      </c>
      <c r="AU689" s="479">
        <v>50</v>
      </c>
      <c r="AV689" s="479">
        <v>249</v>
      </c>
      <c r="AW689" s="479">
        <v>2703</v>
      </c>
      <c r="AX689" s="479">
        <v>77</v>
      </c>
      <c r="AY689" s="479">
        <v>1098</v>
      </c>
      <c r="AZ689" s="479">
        <v>0</v>
      </c>
      <c r="BA689" s="479"/>
      <c r="BB689" s="479"/>
      <c r="BC689" s="479"/>
      <c r="BD689" s="479"/>
      <c r="BE689" s="479"/>
      <c r="BF689" s="479"/>
      <c r="BG689" s="479"/>
      <c r="BH689" s="479"/>
      <c r="BI689" s="479">
        <v>19430</v>
      </c>
      <c r="BJ689" s="479">
        <v>3605</v>
      </c>
      <c r="BK689" s="479">
        <v>8786</v>
      </c>
      <c r="BL689" s="479">
        <v>31821</v>
      </c>
      <c r="BM689" s="479">
        <v>4554</v>
      </c>
      <c r="BN689" s="479">
        <v>3747</v>
      </c>
      <c r="BO689" s="479">
        <v>3128</v>
      </c>
      <c r="BP689" s="479">
        <v>2615</v>
      </c>
      <c r="BQ689" s="479">
        <v>24947</v>
      </c>
      <c r="BR689" s="479">
        <v>21289</v>
      </c>
      <c r="BS689" s="479">
        <v>10743</v>
      </c>
      <c r="BT689" s="479">
        <v>7373</v>
      </c>
      <c r="BU689" s="479">
        <v>600</v>
      </c>
      <c r="BV689" s="479">
        <v>353</v>
      </c>
      <c r="BW689" s="479" t="s">
        <v>152</v>
      </c>
      <c r="BX689" s="479" t="s">
        <v>152</v>
      </c>
      <c r="BY689" s="479" t="s">
        <v>152</v>
      </c>
      <c r="BZ689" s="479" t="s">
        <v>152</v>
      </c>
      <c r="CA689" s="479" t="s">
        <v>152</v>
      </c>
      <c r="CB689" s="479" t="s">
        <v>152</v>
      </c>
      <c r="CC689" s="479" t="s">
        <v>152</v>
      </c>
      <c r="CD689" s="479" t="s">
        <v>152</v>
      </c>
      <c r="CE689" s="479" t="s">
        <v>152</v>
      </c>
      <c r="CF689" s="479" t="s">
        <v>152</v>
      </c>
      <c r="CG689" s="479" t="s">
        <v>152</v>
      </c>
      <c r="CH689" s="479" t="s">
        <v>152</v>
      </c>
      <c r="CI689" s="479" t="s">
        <v>152</v>
      </c>
      <c r="CJ689" s="479" t="s">
        <v>152</v>
      </c>
      <c r="CK689" s="479" t="s">
        <v>152</v>
      </c>
      <c r="CL689" s="479" t="s">
        <v>152</v>
      </c>
      <c r="CM689" s="479" t="s">
        <v>152</v>
      </c>
      <c r="CN689" s="479" t="s">
        <v>152</v>
      </c>
      <c r="CO689" s="479" t="s">
        <v>152</v>
      </c>
      <c r="CP689" s="479" t="s">
        <v>152</v>
      </c>
      <c r="CQ689" s="479" t="s">
        <v>152</v>
      </c>
      <c r="CR689" s="479" t="s">
        <v>152</v>
      </c>
      <c r="CS689" s="479" t="s">
        <v>152</v>
      </c>
      <c r="CT689" s="479" t="s">
        <v>152</v>
      </c>
      <c r="CU689" s="479" t="s">
        <v>152</v>
      </c>
      <c r="CV689" s="479" t="s">
        <v>152</v>
      </c>
      <c r="CW689" s="479" t="s">
        <v>152</v>
      </c>
      <c r="CX689" s="479" t="s">
        <v>152</v>
      </c>
      <c r="CY689" s="479" t="s">
        <v>152</v>
      </c>
      <c r="CZ689" s="479" t="s">
        <v>152</v>
      </c>
      <c r="DA689" s="479" t="s">
        <v>152</v>
      </c>
      <c r="DB689" s="479" t="s">
        <v>152</v>
      </c>
      <c r="DC689" s="479" t="s">
        <v>152</v>
      </c>
      <c r="DD689" s="479" t="s">
        <v>152</v>
      </c>
      <c r="DE689" s="479" t="s">
        <v>152</v>
      </c>
      <c r="DF689" s="479" t="s">
        <v>152</v>
      </c>
      <c r="DG689" s="479" t="s">
        <v>152</v>
      </c>
      <c r="DH689" s="479" t="s">
        <v>152</v>
      </c>
      <c r="DI689" s="479" t="s">
        <v>152</v>
      </c>
      <c r="DJ689" s="479" t="s">
        <v>152</v>
      </c>
      <c r="DK689" s="479">
        <v>72</v>
      </c>
      <c r="DL689" s="479">
        <v>32038</v>
      </c>
      <c r="DM689" s="479">
        <v>445</v>
      </c>
      <c r="DN689" s="479">
        <v>616</v>
      </c>
      <c r="DO689" s="479">
        <v>1495</v>
      </c>
      <c r="DP689" s="479">
        <v>41074</v>
      </c>
      <c r="DQ689" s="479">
        <v>27</v>
      </c>
      <c r="DR689" s="479">
        <v>53</v>
      </c>
      <c r="DS689" s="479">
        <v>0</v>
      </c>
      <c r="DT689" s="479">
        <v>0</v>
      </c>
      <c r="DU689" s="510" t="s">
        <v>152</v>
      </c>
      <c r="DV689" s="510" t="s">
        <v>152</v>
      </c>
      <c r="DW689" s="479">
        <v>0</v>
      </c>
      <c r="DX689" s="479"/>
      <c r="DY689" s="479"/>
      <c r="DZ689" s="479"/>
      <c r="EA689" s="479"/>
      <c r="EB689" s="479"/>
      <c r="EC689" s="479"/>
      <c r="ED689" s="479"/>
      <c r="EE689" s="479"/>
      <c r="EF689" s="479"/>
      <c r="EG689" s="479" t="s">
        <v>152</v>
      </c>
      <c r="EH689" s="479" t="s">
        <v>152</v>
      </c>
      <c r="EI689" s="479">
        <v>0</v>
      </c>
      <c r="EJ689" s="479">
        <v>0</v>
      </c>
      <c r="EK689" s="479">
        <v>1038</v>
      </c>
      <c r="EL689" s="479">
        <v>0</v>
      </c>
      <c r="EM689" s="479">
        <v>1103</v>
      </c>
      <c r="EN689" s="479">
        <v>0</v>
      </c>
      <c r="EO689" s="479">
        <v>0</v>
      </c>
      <c r="EP689" s="479">
        <v>0</v>
      </c>
      <c r="EQ689" s="479">
        <v>7078077</v>
      </c>
      <c r="ER689" s="479">
        <v>6819</v>
      </c>
      <c r="ES689" s="479">
        <v>13494</v>
      </c>
      <c r="ET689" s="479">
        <v>0</v>
      </c>
      <c r="EU689" s="479">
        <v>0</v>
      </c>
      <c r="EV689" s="479">
        <v>0</v>
      </c>
      <c r="EW689" s="479">
        <v>10862252</v>
      </c>
      <c r="EX689" s="479">
        <v>9848</v>
      </c>
      <c r="EY689" s="479">
        <v>20345</v>
      </c>
      <c r="EZ689" s="476"/>
      <c r="FA689" s="446">
        <f t="shared" si="2149"/>
        <v>6</v>
      </c>
      <c r="FB689" s="417">
        <f t="shared" si="2150"/>
        <v>2019</v>
      </c>
      <c r="FC689" s="448">
        <f t="shared" si="2151"/>
        <v>43617</v>
      </c>
      <c r="FD689" s="449">
        <f t="shared" si="2152"/>
        <v>30</v>
      </c>
      <c r="FE689" s="450"/>
      <c r="FF689" s="450"/>
      <c r="FG689" s="450"/>
      <c r="FH689" s="452">
        <f t="shared" si="2153"/>
        <v>1.8340716874748288</v>
      </c>
      <c r="FI689" s="452">
        <f t="shared" si="2154"/>
        <v>1.5090616190092629</v>
      </c>
      <c r="FJ689" s="452">
        <f t="shared" si="2155"/>
        <v>1.8133333333333332</v>
      </c>
      <c r="FK689" s="452">
        <f t="shared" si="2156"/>
        <v>1.5159420289855072</v>
      </c>
      <c r="FL689" s="452">
        <f t="shared" si="2157"/>
        <v>1.2948045881559143</v>
      </c>
      <c r="FM689" s="452">
        <f t="shared" si="2158"/>
        <v>1.1049462812062074</v>
      </c>
      <c r="FN689" s="452">
        <f t="shared" si="2159"/>
        <v>1.4297311684854936</v>
      </c>
      <c r="FO689" s="452">
        <f t="shared" si="2160"/>
        <v>0.98123502794783068</v>
      </c>
      <c r="FP689" s="452">
        <f t="shared" si="2161"/>
        <v>1.6528925619834711</v>
      </c>
      <c r="FQ689" s="452">
        <f t="shared" si="2162"/>
        <v>0.97245179063360887</v>
      </c>
      <c r="FR689" s="453"/>
      <c r="FS689" s="446">
        <f t="shared" si="2173"/>
        <v>31042</v>
      </c>
      <c r="FT689" s="446">
        <f t="shared" si="2173"/>
        <v>217294</v>
      </c>
      <c r="FU689" s="446">
        <f t="shared" si="2173"/>
        <v>403546</v>
      </c>
      <c r="FV689" s="446">
        <f t="shared" si="2173"/>
        <v>1024386</v>
      </c>
      <c r="FW689" s="446">
        <f t="shared" si="2173"/>
        <v>1594086</v>
      </c>
      <c r="FX689" s="446">
        <f t="shared" si="2173"/>
        <v>1354125</v>
      </c>
      <c r="FY689" s="446">
        <f t="shared" si="2173"/>
        <v>66085810</v>
      </c>
      <c r="FZ689" s="446">
        <f t="shared" si="2173"/>
        <v>105504074</v>
      </c>
      <c r="GA689" s="446">
        <f t="shared" si="2173"/>
        <v>4107345</v>
      </c>
      <c r="GB689" s="446"/>
      <c r="GC689" s="446"/>
      <c r="GD689" s="446"/>
      <c r="GE689" s="446"/>
      <c r="GF689" s="446"/>
      <c r="GG689" s="446"/>
      <c r="GH689" s="446"/>
      <c r="GI689" s="446"/>
      <c r="GJ689" s="446"/>
      <c r="GK689" s="446"/>
      <c r="GL689" s="446"/>
      <c r="GM689" s="446"/>
      <c r="GN689" s="446" t="str">
        <f t="shared" si="2169"/>
        <v>-</v>
      </c>
      <c r="GO689" s="446">
        <f t="shared" si="2174"/>
        <v>44352</v>
      </c>
      <c r="GP689" s="446">
        <f t="shared" si="2174"/>
        <v>79235</v>
      </c>
      <c r="GQ689" s="446">
        <f t="shared" si="2174"/>
        <v>0</v>
      </c>
      <c r="GR689" s="446">
        <f t="shared" si="2174"/>
        <v>0</v>
      </c>
      <c r="GS689" s="446">
        <f t="shared" si="2174"/>
        <v>14006772</v>
      </c>
      <c r="GT689" s="446">
        <f t="shared" si="2174"/>
        <v>0</v>
      </c>
      <c r="GU689" s="446">
        <f t="shared" si="2174"/>
        <v>22440535</v>
      </c>
      <c r="GV689" s="416"/>
      <c r="GW689" s="402"/>
      <c r="GX689" s="402"/>
      <c r="GY689" s="402"/>
      <c r="GZ689" s="402"/>
      <c r="HA689" s="402"/>
    </row>
    <row r="690" spans="1:209" ht="9.75" customHeight="1" x14ac:dyDescent="0.2">
      <c r="A690" s="417" t="str">
        <f t="shared" si="2148"/>
        <v>2019-20JUNERX7</v>
      </c>
      <c r="B690" s="458" t="str">
        <f t="shared" si="2165"/>
        <v>2019-20</v>
      </c>
      <c r="C690" s="402" t="s">
        <v>671</v>
      </c>
      <c r="D690" s="402" t="s">
        <v>649</v>
      </c>
      <c r="E690" s="402" t="s">
        <v>462</v>
      </c>
      <c r="F690" s="478" t="s">
        <v>449</v>
      </c>
      <c r="G690" s="478" t="s">
        <v>691</v>
      </c>
      <c r="H690" s="479">
        <v>127636</v>
      </c>
      <c r="I690" s="479">
        <v>103571</v>
      </c>
      <c r="J690" s="479">
        <v>1423103</v>
      </c>
      <c r="K690" s="506">
        <v>14</v>
      </c>
      <c r="L690" s="506">
        <v>1</v>
      </c>
      <c r="M690" s="506">
        <v>53</v>
      </c>
      <c r="N690" s="506">
        <v>85</v>
      </c>
      <c r="O690" s="506">
        <v>141</v>
      </c>
      <c r="P690" s="479" t="s">
        <v>152</v>
      </c>
      <c r="Q690" s="479" t="s">
        <v>152</v>
      </c>
      <c r="R690" s="479" t="s">
        <v>152</v>
      </c>
      <c r="S690" s="479">
        <v>96953</v>
      </c>
      <c r="T690" s="479">
        <v>9072</v>
      </c>
      <c r="U690" s="479">
        <v>6365</v>
      </c>
      <c r="V690" s="479">
        <v>50114</v>
      </c>
      <c r="W690" s="479">
        <v>20470</v>
      </c>
      <c r="X690" s="479">
        <v>4117</v>
      </c>
      <c r="Y690" s="479">
        <v>4001550</v>
      </c>
      <c r="Z690" s="479">
        <v>441</v>
      </c>
      <c r="AA690" s="479">
        <v>743</v>
      </c>
      <c r="AB690" s="479">
        <v>3885102</v>
      </c>
      <c r="AC690" s="479">
        <v>610</v>
      </c>
      <c r="AD690" s="479">
        <v>1044</v>
      </c>
      <c r="AE690" s="479">
        <v>66573510</v>
      </c>
      <c r="AF690" s="479">
        <v>1328</v>
      </c>
      <c r="AG690" s="479">
        <v>2828</v>
      </c>
      <c r="AH690" s="479">
        <v>79252829</v>
      </c>
      <c r="AI690" s="479">
        <v>3872</v>
      </c>
      <c r="AJ690" s="479">
        <v>9135</v>
      </c>
      <c r="AK690" s="479">
        <v>21045465</v>
      </c>
      <c r="AL690" s="479">
        <v>5112</v>
      </c>
      <c r="AM690" s="479">
        <v>10723</v>
      </c>
      <c r="AN690" s="479"/>
      <c r="AO690" s="479"/>
      <c r="AP690" s="479"/>
      <c r="AQ690" s="479"/>
      <c r="AR690" s="479"/>
      <c r="AS690" s="479"/>
      <c r="AT690" s="479">
        <v>7503</v>
      </c>
      <c r="AU690" s="479">
        <v>449</v>
      </c>
      <c r="AV690" s="479">
        <v>4715</v>
      </c>
      <c r="AW690" s="479">
        <v>5953</v>
      </c>
      <c r="AX690" s="479">
        <v>259</v>
      </c>
      <c r="AY690" s="479">
        <v>2080</v>
      </c>
      <c r="AZ690" s="479">
        <v>0</v>
      </c>
      <c r="BA690" s="479"/>
      <c r="BB690" s="479"/>
      <c r="BC690" s="479"/>
      <c r="BD690" s="479"/>
      <c r="BE690" s="479"/>
      <c r="BF690" s="479"/>
      <c r="BG690" s="479"/>
      <c r="BH690" s="479"/>
      <c r="BI690" s="479">
        <v>56738</v>
      </c>
      <c r="BJ690" s="479">
        <v>6158</v>
      </c>
      <c r="BK690" s="479">
        <v>26554</v>
      </c>
      <c r="BL690" s="479">
        <v>89450</v>
      </c>
      <c r="BM690" s="479">
        <v>18763</v>
      </c>
      <c r="BN690" s="479">
        <v>15241</v>
      </c>
      <c r="BO690" s="479">
        <v>13051</v>
      </c>
      <c r="BP690" s="479">
        <v>10778</v>
      </c>
      <c r="BQ690" s="479">
        <v>63299</v>
      </c>
      <c r="BR690" s="479">
        <v>53423</v>
      </c>
      <c r="BS690" s="479">
        <v>28319</v>
      </c>
      <c r="BT690" s="479">
        <v>21824</v>
      </c>
      <c r="BU690" s="479">
        <v>5216</v>
      </c>
      <c r="BV690" s="479">
        <v>4421</v>
      </c>
      <c r="BW690" s="479" t="s">
        <v>152</v>
      </c>
      <c r="BX690" s="479" t="s">
        <v>152</v>
      </c>
      <c r="BY690" s="479" t="s">
        <v>152</v>
      </c>
      <c r="BZ690" s="479" t="s">
        <v>152</v>
      </c>
      <c r="CA690" s="479" t="s">
        <v>152</v>
      </c>
      <c r="CB690" s="479" t="s">
        <v>152</v>
      </c>
      <c r="CC690" s="479" t="s">
        <v>152</v>
      </c>
      <c r="CD690" s="479" t="s">
        <v>152</v>
      </c>
      <c r="CE690" s="479" t="s">
        <v>152</v>
      </c>
      <c r="CF690" s="479" t="s">
        <v>152</v>
      </c>
      <c r="CG690" s="479" t="s">
        <v>152</v>
      </c>
      <c r="CH690" s="479" t="s">
        <v>152</v>
      </c>
      <c r="CI690" s="479" t="s">
        <v>152</v>
      </c>
      <c r="CJ690" s="479" t="s">
        <v>152</v>
      </c>
      <c r="CK690" s="479" t="s">
        <v>152</v>
      </c>
      <c r="CL690" s="479" t="s">
        <v>152</v>
      </c>
      <c r="CM690" s="479" t="s">
        <v>152</v>
      </c>
      <c r="CN690" s="479" t="s">
        <v>152</v>
      </c>
      <c r="CO690" s="479" t="s">
        <v>152</v>
      </c>
      <c r="CP690" s="479" t="s">
        <v>152</v>
      </c>
      <c r="CQ690" s="479" t="s">
        <v>152</v>
      </c>
      <c r="CR690" s="479" t="s">
        <v>152</v>
      </c>
      <c r="CS690" s="479" t="s">
        <v>152</v>
      </c>
      <c r="CT690" s="479" t="s">
        <v>152</v>
      </c>
      <c r="CU690" s="479" t="s">
        <v>152</v>
      </c>
      <c r="CV690" s="479" t="s">
        <v>152</v>
      </c>
      <c r="CW690" s="479" t="s">
        <v>152</v>
      </c>
      <c r="CX690" s="479" t="s">
        <v>152</v>
      </c>
      <c r="CY690" s="479" t="s">
        <v>152</v>
      </c>
      <c r="CZ690" s="479" t="s">
        <v>152</v>
      </c>
      <c r="DA690" s="479" t="s">
        <v>152</v>
      </c>
      <c r="DB690" s="479" t="s">
        <v>152</v>
      </c>
      <c r="DC690" s="479" t="s">
        <v>152</v>
      </c>
      <c r="DD690" s="479" t="s">
        <v>152</v>
      </c>
      <c r="DE690" s="479" t="s">
        <v>152</v>
      </c>
      <c r="DF690" s="479" t="s">
        <v>152</v>
      </c>
      <c r="DG690" s="479" t="s">
        <v>152</v>
      </c>
      <c r="DH690" s="479" t="s">
        <v>152</v>
      </c>
      <c r="DI690" s="479" t="s">
        <v>152</v>
      </c>
      <c r="DJ690" s="479" t="s">
        <v>152</v>
      </c>
      <c r="DK690" s="479">
        <v>0</v>
      </c>
      <c r="DL690" s="479">
        <v>0</v>
      </c>
      <c r="DM690" s="479">
        <v>0</v>
      </c>
      <c r="DN690" s="479">
        <v>0</v>
      </c>
      <c r="DO690" s="479">
        <v>4947</v>
      </c>
      <c r="DP690" s="479">
        <v>196493</v>
      </c>
      <c r="DQ690" s="479">
        <v>40</v>
      </c>
      <c r="DR690" s="479">
        <v>85</v>
      </c>
      <c r="DS690" s="479">
        <v>64</v>
      </c>
      <c r="DT690" s="479">
        <v>117143</v>
      </c>
      <c r="DU690" s="479">
        <v>1830</v>
      </c>
      <c r="DV690" s="479">
        <v>4041</v>
      </c>
      <c r="DW690" s="479">
        <v>53</v>
      </c>
      <c r="DX690" s="479"/>
      <c r="DY690" s="479"/>
      <c r="DZ690" s="479"/>
      <c r="EA690" s="479"/>
      <c r="EB690" s="479"/>
      <c r="EC690" s="479"/>
      <c r="ED690" s="479"/>
      <c r="EE690" s="479"/>
      <c r="EF690" s="479"/>
      <c r="EG690" s="479" t="s">
        <v>152</v>
      </c>
      <c r="EH690" s="479" t="s">
        <v>152</v>
      </c>
      <c r="EI690" s="479">
        <v>1969</v>
      </c>
      <c r="EJ690" s="479">
        <v>1435</v>
      </c>
      <c r="EK690" s="479">
        <v>770</v>
      </c>
      <c r="EL690" s="479">
        <v>23</v>
      </c>
      <c r="EM690" s="479">
        <v>647</v>
      </c>
      <c r="EN690" s="479">
        <v>5451137</v>
      </c>
      <c r="EO690" s="479">
        <v>3799</v>
      </c>
      <c r="EP690" s="479">
        <v>8129</v>
      </c>
      <c r="EQ690" s="479">
        <v>2751071</v>
      </c>
      <c r="ER690" s="479">
        <v>3573</v>
      </c>
      <c r="ES690" s="479">
        <v>8061</v>
      </c>
      <c r="ET690" s="479">
        <v>185636</v>
      </c>
      <c r="EU690" s="479">
        <v>8071</v>
      </c>
      <c r="EV690" s="479">
        <v>14624</v>
      </c>
      <c r="EW690" s="479">
        <v>3970273</v>
      </c>
      <c r="EX690" s="479">
        <v>6136</v>
      </c>
      <c r="EY690" s="479">
        <v>13615</v>
      </c>
      <c r="EZ690" s="476"/>
      <c r="FA690" s="446">
        <f t="shared" si="2149"/>
        <v>6</v>
      </c>
      <c r="FB690" s="417">
        <f t="shared" si="2150"/>
        <v>2019</v>
      </c>
      <c r="FC690" s="448">
        <f t="shared" si="2151"/>
        <v>43617</v>
      </c>
      <c r="FD690" s="449">
        <f t="shared" si="2152"/>
        <v>30</v>
      </c>
      <c r="FE690" s="450"/>
      <c r="FF690" s="450"/>
      <c r="FG690" s="450"/>
      <c r="FH690" s="452">
        <f t="shared" si="2153"/>
        <v>2.068231922398589</v>
      </c>
      <c r="FI690" s="452">
        <f t="shared" si="2154"/>
        <v>1.6800044091710757</v>
      </c>
      <c r="FJ690" s="452">
        <f t="shared" si="2155"/>
        <v>2.0504320502749409</v>
      </c>
      <c r="FK690" s="452">
        <f t="shared" si="2156"/>
        <v>1.6933228593872742</v>
      </c>
      <c r="FL690" s="452">
        <f t="shared" si="2157"/>
        <v>1.2631001316997246</v>
      </c>
      <c r="FM690" s="452">
        <f t="shared" si="2158"/>
        <v>1.0660294528475076</v>
      </c>
      <c r="FN690" s="452">
        <f t="shared" si="2159"/>
        <v>1.3834391792867611</v>
      </c>
      <c r="FO690" s="452">
        <f t="shared" si="2160"/>
        <v>1.0661455788959453</v>
      </c>
      <c r="FP690" s="452">
        <f t="shared" si="2161"/>
        <v>1.2669419480204032</v>
      </c>
      <c r="FQ690" s="452">
        <f t="shared" si="2162"/>
        <v>1.0738401748846247</v>
      </c>
      <c r="FR690" s="453"/>
      <c r="FS690" s="446">
        <f t="shared" si="2173"/>
        <v>103571</v>
      </c>
      <c r="FT690" s="446">
        <f t="shared" si="2173"/>
        <v>5489263</v>
      </c>
      <c r="FU690" s="446">
        <f t="shared" si="2173"/>
        <v>8803535</v>
      </c>
      <c r="FV690" s="446">
        <f t="shared" si="2173"/>
        <v>14603511</v>
      </c>
      <c r="FW690" s="446">
        <f t="shared" si="2173"/>
        <v>6740496</v>
      </c>
      <c r="FX690" s="446">
        <f t="shared" si="2173"/>
        <v>6645060</v>
      </c>
      <c r="FY690" s="446">
        <f t="shared" si="2173"/>
        <v>141722392</v>
      </c>
      <c r="FZ690" s="446">
        <f t="shared" si="2173"/>
        <v>186993450</v>
      </c>
      <c r="GA690" s="446">
        <f t="shared" si="2173"/>
        <v>44146591</v>
      </c>
      <c r="GB690" s="446"/>
      <c r="GC690" s="446"/>
      <c r="GD690" s="446"/>
      <c r="GE690" s="446"/>
      <c r="GF690" s="446"/>
      <c r="GG690" s="446"/>
      <c r="GH690" s="446"/>
      <c r="GI690" s="446"/>
      <c r="GJ690" s="446"/>
      <c r="GK690" s="446"/>
      <c r="GL690" s="446"/>
      <c r="GM690" s="446"/>
      <c r="GN690" s="446">
        <f t="shared" si="2169"/>
        <v>258624</v>
      </c>
      <c r="GO690" s="446">
        <f t="shared" si="2174"/>
        <v>0</v>
      </c>
      <c r="GP690" s="446">
        <f t="shared" si="2174"/>
        <v>420495</v>
      </c>
      <c r="GQ690" s="446">
        <f t="shared" si="2174"/>
        <v>0</v>
      </c>
      <c r="GR690" s="446">
        <f t="shared" si="2174"/>
        <v>11665115</v>
      </c>
      <c r="GS690" s="446">
        <f t="shared" si="2174"/>
        <v>6206970</v>
      </c>
      <c r="GT690" s="446">
        <f t="shared" si="2174"/>
        <v>336352</v>
      </c>
      <c r="GU690" s="446">
        <f t="shared" si="2174"/>
        <v>8808905</v>
      </c>
      <c r="GV690" s="416"/>
      <c r="GW690" s="402"/>
      <c r="GX690" s="402"/>
      <c r="GY690" s="402"/>
      <c r="GZ690" s="402"/>
      <c r="HA690" s="402"/>
    </row>
    <row r="691" spans="1:209" ht="9.75" customHeight="1" x14ac:dyDescent="0.2">
      <c r="A691" s="493" t="str">
        <f t="shared" si="2148"/>
        <v>2019-20JUNERYE</v>
      </c>
      <c r="B691" s="494" t="str">
        <f t="shared" si="2165"/>
        <v>2019-20</v>
      </c>
      <c r="C691" s="480" t="s">
        <v>671</v>
      </c>
      <c r="D691" s="480" t="s">
        <v>663</v>
      </c>
      <c r="E691" s="480" t="s">
        <v>662</v>
      </c>
      <c r="F691" s="495" t="s">
        <v>456</v>
      </c>
      <c r="G691" s="495" t="s">
        <v>692</v>
      </c>
      <c r="H691" s="496">
        <v>67236</v>
      </c>
      <c r="I691" s="496">
        <v>40770</v>
      </c>
      <c r="J691" s="496">
        <v>474455</v>
      </c>
      <c r="K691" s="507">
        <v>12</v>
      </c>
      <c r="L691" s="507">
        <v>3</v>
      </c>
      <c r="M691" s="507">
        <v>31</v>
      </c>
      <c r="N691" s="507">
        <v>68</v>
      </c>
      <c r="O691" s="507">
        <v>139</v>
      </c>
      <c r="P691" s="496" t="s">
        <v>152</v>
      </c>
      <c r="Q691" s="496" t="s">
        <v>152</v>
      </c>
      <c r="R691" s="496" t="s">
        <v>152</v>
      </c>
      <c r="S691" s="496">
        <v>48187</v>
      </c>
      <c r="T691" s="496">
        <v>2427</v>
      </c>
      <c r="U691" s="496">
        <v>1481</v>
      </c>
      <c r="V691" s="496">
        <v>23124</v>
      </c>
      <c r="W691" s="496">
        <v>14720</v>
      </c>
      <c r="X691" s="496">
        <v>849</v>
      </c>
      <c r="Y691" s="496">
        <v>1042063</v>
      </c>
      <c r="Z691" s="496">
        <v>429</v>
      </c>
      <c r="AA691" s="496">
        <v>781</v>
      </c>
      <c r="AB691" s="496">
        <v>850052</v>
      </c>
      <c r="AC691" s="496">
        <v>574</v>
      </c>
      <c r="AD691" s="496">
        <v>1076</v>
      </c>
      <c r="AE691" s="496">
        <v>23399287</v>
      </c>
      <c r="AF691" s="496">
        <v>1012</v>
      </c>
      <c r="AG691" s="496">
        <v>2046</v>
      </c>
      <c r="AH691" s="496">
        <v>43199326</v>
      </c>
      <c r="AI691" s="496">
        <v>2935</v>
      </c>
      <c r="AJ691" s="496">
        <v>6877</v>
      </c>
      <c r="AK691" s="496">
        <v>3630918</v>
      </c>
      <c r="AL691" s="496">
        <v>4277</v>
      </c>
      <c r="AM691" s="496">
        <v>9145</v>
      </c>
      <c r="AN691" s="496"/>
      <c r="AO691" s="496"/>
      <c r="AP691" s="496"/>
      <c r="AQ691" s="496"/>
      <c r="AR691" s="496"/>
      <c r="AS691" s="496"/>
      <c r="AT691" s="496">
        <v>3548</v>
      </c>
      <c r="AU691" s="496">
        <v>20</v>
      </c>
      <c r="AV691" s="496">
        <v>204</v>
      </c>
      <c r="AW691" s="496">
        <v>346</v>
      </c>
      <c r="AX691" s="496">
        <v>225</v>
      </c>
      <c r="AY691" s="496">
        <v>3099</v>
      </c>
      <c r="AZ691" s="496">
        <v>0</v>
      </c>
      <c r="BA691" s="496"/>
      <c r="BB691" s="496"/>
      <c r="BC691" s="496"/>
      <c r="BD691" s="496"/>
      <c r="BE691" s="496"/>
      <c r="BF691" s="496"/>
      <c r="BG691" s="496"/>
      <c r="BH691" s="496"/>
      <c r="BI691" s="496">
        <v>25874</v>
      </c>
      <c r="BJ691" s="496">
        <v>2885</v>
      </c>
      <c r="BK691" s="496">
        <v>15880</v>
      </c>
      <c r="BL691" s="496">
        <v>44639</v>
      </c>
      <c r="BM691" s="496">
        <v>4556</v>
      </c>
      <c r="BN691" s="496">
        <v>3511</v>
      </c>
      <c r="BO691" s="496">
        <v>2791</v>
      </c>
      <c r="BP691" s="496">
        <v>2187</v>
      </c>
      <c r="BQ691" s="496">
        <v>30880</v>
      </c>
      <c r="BR691" s="496">
        <v>25233</v>
      </c>
      <c r="BS691" s="496">
        <v>21649</v>
      </c>
      <c r="BT691" s="496">
        <v>16545</v>
      </c>
      <c r="BU691" s="496">
        <v>1309</v>
      </c>
      <c r="BV691" s="496">
        <v>964</v>
      </c>
      <c r="BW691" s="496" t="s">
        <v>152</v>
      </c>
      <c r="BX691" s="496" t="s">
        <v>152</v>
      </c>
      <c r="BY691" s="496" t="s">
        <v>152</v>
      </c>
      <c r="BZ691" s="496" t="s">
        <v>152</v>
      </c>
      <c r="CA691" s="496" t="s">
        <v>152</v>
      </c>
      <c r="CB691" s="496" t="s">
        <v>152</v>
      </c>
      <c r="CC691" s="496" t="s">
        <v>152</v>
      </c>
      <c r="CD691" s="496" t="s">
        <v>152</v>
      </c>
      <c r="CE691" s="496" t="s">
        <v>152</v>
      </c>
      <c r="CF691" s="496" t="s">
        <v>152</v>
      </c>
      <c r="CG691" s="496" t="s">
        <v>152</v>
      </c>
      <c r="CH691" s="496" t="s">
        <v>152</v>
      </c>
      <c r="CI691" s="496" t="s">
        <v>152</v>
      </c>
      <c r="CJ691" s="496" t="s">
        <v>152</v>
      </c>
      <c r="CK691" s="496" t="s">
        <v>152</v>
      </c>
      <c r="CL691" s="496" t="s">
        <v>152</v>
      </c>
      <c r="CM691" s="496" t="s">
        <v>152</v>
      </c>
      <c r="CN691" s="496" t="s">
        <v>152</v>
      </c>
      <c r="CO691" s="496" t="s">
        <v>152</v>
      </c>
      <c r="CP691" s="496" t="s">
        <v>152</v>
      </c>
      <c r="CQ691" s="496" t="s">
        <v>152</v>
      </c>
      <c r="CR691" s="496" t="s">
        <v>152</v>
      </c>
      <c r="CS691" s="496" t="s">
        <v>152</v>
      </c>
      <c r="CT691" s="496" t="s">
        <v>152</v>
      </c>
      <c r="CU691" s="496" t="s">
        <v>152</v>
      </c>
      <c r="CV691" s="496" t="s">
        <v>152</v>
      </c>
      <c r="CW691" s="496" t="s">
        <v>152</v>
      </c>
      <c r="CX691" s="496" t="s">
        <v>152</v>
      </c>
      <c r="CY691" s="496" t="s">
        <v>152</v>
      </c>
      <c r="CZ691" s="496" t="s">
        <v>152</v>
      </c>
      <c r="DA691" s="496" t="s">
        <v>152</v>
      </c>
      <c r="DB691" s="496" t="s">
        <v>152</v>
      </c>
      <c r="DC691" s="496" t="s">
        <v>152</v>
      </c>
      <c r="DD691" s="496" t="s">
        <v>152</v>
      </c>
      <c r="DE691" s="496" t="s">
        <v>152</v>
      </c>
      <c r="DF691" s="496" t="s">
        <v>152</v>
      </c>
      <c r="DG691" s="496" t="s">
        <v>152</v>
      </c>
      <c r="DH691" s="496" t="s">
        <v>152</v>
      </c>
      <c r="DI691" s="496" t="s">
        <v>152</v>
      </c>
      <c r="DJ691" s="496" t="s">
        <v>152</v>
      </c>
      <c r="DK691" s="496">
        <v>171</v>
      </c>
      <c r="DL691" s="496">
        <v>52632</v>
      </c>
      <c r="DM691" s="496">
        <v>308</v>
      </c>
      <c r="DN691" s="496">
        <v>466</v>
      </c>
      <c r="DO691" s="496">
        <v>1865</v>
      </c>
      <c r="DP691" s="496">
        <v>79550</v>
      </c>
      <c r="DQ691" s="496">
        <v>43</v>
      </c>
      <c r="DR691" s="496">
        <v>90</v>
      </c>
      <c r="DS691" s="496">
        <v>82</v>
      </c>
      <c r="DT691" s="496">
        <v>163419</v>
      </c>
      <c r="DU691" s="496">
        <v>1993</v>
      </c>
      <c r="DV691" s="496">
        <v>3806</v>
      </c>
      <c r="DW691" s="496">
        <v>79</v>
      </c>
      <c r="DX691" s="496"/>
      <c r="DY691" s="496"/>
      <c r="DZ691" s="496"/>
      <c r="EA691" s="496"/>
      <c r="EB691" s="496"/>
      <c r="EC691" s="496"/>
      <c r="ED691" s="496"/>
      <c r="EE691" s="496"/>
      <c r="EF691" s="496"/>
      <c r="EG691" s="496" t="s">
        <v>152</v>
      </c>
      <c r="EH691" s="496" t="s">
        <v>152</v>
      </c>
      <c r="EI691" s="496">
        <v>1</v>
      </c>
      <c r="EJ691" s="496">
        <v>2016</v>
      </c>
      <c r="EK691" s="496">
        <v>1175</v>
      </c>
      <c r="EL691" s="496">
        <v>0</v>
      </c>
      <c r="EM691" s="496">
        <v>327</v>
      </c>
      <c r="EN691" s="496">
        <v>5505395</v>
      </c>
      <c r="EO691" s="496">
        <v>2731</v>
      </c>
      <c r="EP691" s="496">
        <v>4989</v>
      </c>
      <c r="EQ691" s="496">
        <v>6010484</v>
      </c>
      <c r="ER691" s="496">
        <v>5115</v>
      </c>
      <c r="ES691" s="496">
        <v>9395</v>
      </c>
      <c r="ET691" s="496">
        <v>0</v>
      </c>
      <c r="EU691" s="496">
        <v>0</v>
      </c>
      <c r="EV691" s="496">
        <v>0</v>
      </c>
      <c r="EW691" s="496">
        <v>2597766</v>
      </c>
      <c r="EX691" s="496">
        <v>7944</v>
      </c>
      <c r="EY691" s="496">
        <v>16176</v>
      </c>
      <c r="EZ691" s="497"/>
      <c r="FA691" s="482">
        <f t="shared" si="2149"/>
        <v>6</v>
      </c>
      <c r="FB691" s="493">
        <f t="shared" si="2150"/>
        <v>2019</v>
      </c>
      <c r="FC691" s="498">
        <f t="shared" si="2151"/>
        <v>43617</v>
      </c>
      <c r="FD691" s="499">
        <f t="shared" si="2152"/>
        <v>30</v>
      </c>
      <c r="FE691" s="500"/>
      <c r="FF691" s="500"/>
      <c r="FG691" s="500"/>
      <c r="FH691" s="481">
        <f t="shared" si="2153"/>
        <v>1.8772146683147919</v>
      </c>
      <c r="FI691" s="481">
        <f t="shared" si="2154"/>
        <v>1.4466419447878038</v>
      </c>
      <c r="FJ691" s="481">
        <f t="shared" si="2155"/>
        <v>1.8845374746792707</v>
      </c>
      <c r="FK691" s="481">
        <f t="shared" si="2156"/>
        <v>1.4767049291019581</v>
      </c>
      <c r="FL691" s="481">
        <f t="shared" si="2157"/>
        <v>1.3354090987718388</v>
      </c>
      <c r="FM691" s="481">
        <f t="shared" si="2158"/>
        <v>1.0912039439543331</v>
      </c>
      <c r="FN691" s="481">
        <f t="shared" si="2159"/>
        <v>1.4707201086956523</v>
      </c>
      <c r="FO691" s="481">
        <f t="shared" si="2160"/>
        <v>1.1239809782608696</v>
      </c>
      <c r="FP691" s="481">
        <f t="shared" si="2161"/>
        <v>1.5418138987043581</v>
      </c>
      <c r="FQ691" s="481">
        <f t="shared" si="2162"/>
        <v>1.1354534746760896</v>
      </c>
      <c r="FR691" s="501"/>
      <c r="FS691" s="482">
        <f t="shared" si="2173"/>
        <v>122310</v>
      </c>
      <c r="FT691" s="482">
        <f t="shared" si="2173"/>
        <v>1263870</v>
      </c>
      <c r="FU691" s="482">
        <f t="shared" si="2173"/>
        <v>2772360</v>
      </c>
      <c r="FV691" s="482">
        <f t="shared" si="2173"/>
        <v>5667030</v>
      </c>
      <c r="FW691" s="482">
        <f t="shared" si="2173"/>
        <v>1895487</v>
      </c>
      <c r="FX691" s="482">
        <f t="shared" si="2173"/>
        <v>1593556</v>
      </c>
      <c r="FY691" s="482">
        <f t="shared" si="2173"/>
        <v>47311704</v>
      </c>
      <c r="FZ691" s="482">
        <f t="shared" si="2173"/>
        <v>101229440</v>
      </c>
      <c r="GA691" s="482">
        <f t="shared" si="2173"/>
        <v>7764105</v>
      </c>
      <c r="GB691" s="482"/>
      <c r="GC691" s="482"/>
      <c r="GD691" s="482"/>
      <c r="GE691" s="482"/>
      <c r="GF691" s="482"/>
      <c r="GG691" s="482"/>
      <c r="GH691" s="482"/>
      <c r="GI691" s="482"/>
      <c r="GJ691" s="482"/>
      <c r="GK691" s="482"/>
      <c r="GL691" s="482"/>
      <c r="GM691" s="482"/>
      <c r="GN691" s="482">
        <f t="shared" si="2169"/>
        <v>312092</v>
      </c>
      <c r="GO691" s="482">
        <f t="shared" si="2174"/>
        <v>79686</v>
      </c>
      <c r="GP691" s="482">
        <f t="shared" si="2174"/>
        <v>167850</v>
      </c>
      <c r="GQ691" s="482">
        <f t="shared" si="2174"/>
        <v>0</v>
      </c>
      <c r="GR691" s="482">
        <f t="shared" si="2174"/>
        <v>10057824</v>
      </c>
      <c r="GS691" s="482">
        <f t="shared" si="2174"/>
        <v>11039125</v>
      </c>
      <c r="GT691" s="482">
        <f t="shared" si="2174"/>
        <v>0</v>
      </c>
      <c r="GU691" s="482">
        <f t="shared" si="2174"/>
        <v>5289552</v>
      </c>
      <c r="GV691" s="502"/>
      <c r="GW691" s="402"/>
      <c r="GX691" s="402"/>
      <c r="GY691" s="402"/>
      <c r="GZ691" s="402"/>
      <c r="HA691" s="402"/>
    </row>
    <row r="692" spans="1:209" ht="9.75" customHeight="1" x14ac:dyDescent="0.2">
      <c r="A692" s="417" t="str">
        <f t="shared" si="2148"/>
        <v>2019-20JUNERYD</v>
      </c>
      <c r="B692" s="458" t="str">
        <f t="shared" si="2165"/>
        <v>2019-20</v>
      </c>
      <c r="C692" s="402" t="s">
        <v>671</v>
      </c>
      <c r="D692" s="402" t="s">
        <v>663</v>
      </c>
      <c r="E692" s="402" t="s">
        <v>662</v>
      </c>
      <c r="F692" s="478" t="s">
        <v>455</v>
      </c>
      <c r="G692" s="478" t="s">
        <v>693</v>
      </c>
      <c r="H692" s="479">
        <v>85512</v>
      </c>
      <c r="I692" s="479">
        <v>67514</v>
      </c>
      <c r="J692" s="479">
        <v>479504</v>
      </c>
      <c r="K692" s="506">
        <v>7</v>
      </c>
      <c r="L692" s="506">
        <v>1</v>
      </c>
      <c r="M692" s="506">
        <v>16</v>
      </c>
      <c r="N692" s="506">
        <v>46</v>
      </c>
      <c r="O692" s="506">
        <v>113</v>
      </c>
      <c r="P692" s="479" t="s">
        <v>152</v>
      </c>
      <c r="Q692" s="479" t="s">
        <v>152</v>
      </c>
      <c r="R692" s="479" t="s">
        <v>152</v>
      </c>
      <c r="S692" s="479">
        <v>59629</v>
      </c>
      <c r="T692" s="479">
        <v>3568</v>
      </c>
      <c r="U692" s="479">
        <v>2222</v>
      </c>
      <c r="V692" s="479">
        <v>31797</v>
      </c>
      <c r="W692" s="479">
        <v>18179</v>
      </c>
      <c r="X692" s="479">
        <v>460</v>
      </c>
      <c r="Y692" s="479">
        <v>1605068</v>
      </c>
      <c r="Z692" s="479">
        <v>450</v>
      </c>
      <c r="AA692" s="479">
        <v>832</v>
      </c>
      <c r="AB692" s="479">
        <v>1326641</v>
      </c>
      <c r="AC692" s="479">
        <v>597</v>
      </c>
      <c r="AD692" s="479">
        <v>1127</v>
      </c>
      <c r="AE692" s="479">
        <v>41007845</v>
      </c>
      <c r="AF692" s="479">
        <v>1290</v>
      </c>
      <c r="AG692" s="479">
        <v>2471</v>
      </c>
      <c r="AH692" s="479">
        <v>120487320</v>
      </c>
      <c r="AI692" s="479">
        <v>6628</v>
      </c>
      <c r="AJ692" s="479">
        <v>15461</v>
      </c>
      <c r="AK692" s="479">
        <v>3821875</v>
      </c>
      <c r="AL692" s="479">
        <v>8308</v>
      </c>
      <c r="AM692" s="479">
        <v>19511</v>
      </c>
      <c r="AN692" s="479"/>
      <c r="AO692" s="479"/>
      <c r="AP692" s="479"/>
      <c r="AQ692" s="479"/>
      <c r="AR692" s="479"/>
      <c r="AS692" s="479"/>
      <c r="AT692" s="479">
        <v>3730</v>
      </c>
      <c r="AU692" s="479">
        <v>116</v>
      </c>
      <c r="AV692" s="479">
        <v>680</v>
      </c>
      <c r="AW692" s="479">
        <v>724</v>
      </c>
      <c r="AX692" s="479">
        <v>265</v>
      </c>
      <c r="AY692" s="479">
        <v>2669</v>
      </c>
      <c r="AZ692" s="479">
        <v>608</v>
      </c>
      <c r="BA692" s="479"/>
      <c r="BB692" s="479"/>
      <c r="BC692" s="479"/>
      <c r="BD692" s="479"/>
      <c r="BE692" s="479"/>
      <c r="BF692" s="479"/>
      <c r="BG692" s="479"/>
      <c r="BH692" s="479"/>
      <c r="BI692" s="479">
        <v>36432</v>
      </c>
      <c r="BJ692" s="479">
        <v>691</v>
      </c>
      <c r="BK692" s="479">
        <v>18776</v>
      </c>
      <c r="BL692" s="479">
        <v>55899</v>
      </c>
      <c r="BM692" s="479">
        <v>7301</v>
      </c>
      <c r="BN692" s="479">
        <v>5334</v>
      </c>
      <c r="BO692" s="479">
        <v>4520</v>
      </c>
      <c r="BP692" s="479">
        <v>3379</v>
      </c>
      <c r="BQ692" s="479">
        <v>42773</v>
      </c>
      <c r="BR692" s="479">
        <v>33925</v>
      </c>
      <c r="BS692" s="479">
        <v>31503</v>
      </c>
      <c r="BT692" s="479">
        <v>18975</v>
      </c>
      <c r="BU692" s="479">
        <v>732</v>
      </c>
      <c r="BV692" s="479">
        <v>483</v>
      </c>
      <c r="BW692" s="479" t="s">
        <v>152</v>
      </c>
      <c r="BX692" s="479" t="s">
        <v>152</v>
      </c>
      <c r="BY692" s="479" t="s">
        <v>152</v>
      </c>
      <c r="BZ692" s="479" t="s">
        <v>152</v>
      </c>
      <c r="CA692" s="479" t="s">
        <v>152</v>
      </c>
      <c r="CB692" s="479" t="s">
        <v>152</v>
      </c>
      <c r="CC692" s="479" t="s">
        <v>152</v>
      </c>
      <c r="CD692" s="479" t="s">
        <v>152</v>
      </c>
      <c r="CE692" s="479" t="s">
        <v>152</v>
      </c>
      <c r="CF692" s="479" t="s">
        <v>152</v>
      </c>
      <c r="CG692" s="479" t="s">
        <v>152</v>
      </c>
      <c r="CH692" s="479" t="s">
        <v>152</v>
      </c>
      <c r="CI692" s="479" t="s">
        <v>152</v>
      </c>
      <c r="CJ692" s="479" t="s">
        <v>152</v>
      </c>
      <c r="CK692" s="479" t="s">
        <v>152</v>
      </c>
      <c r="CL692" s="479" t="s">
        <v>152</v>
      </c>
      <c r="CM692" s="479" t="s">
        <v>152</v>
      </c>
      <c r="CN692" s="479" t="s">
        <v>152</v>
      </c>
      <c r="CO692" s="479" t="s">
        <v>152</v>
      </c>
      <c r="CP692" s="479" t="s">
        <v>152</v>
      </c>
      <c r="CQ692" s="479" t="s">
        <v>152</v>
      </c>
      <c r="CR692" s="479" t="s">
        <v>152</v>
      </c>
      <c r="CS692" s="479" t="s">
        <v>152</v>
      </c>
      <c r="CT692" s="479" t="s">
        <v>152</v>
      </c>
      <c r="CU692" s="479" t="s">
        <v>152</v>
      </c>
      <c r="CV692" s="479" t="s">
        <v>152</v>
      </c>
      <c r="CW692" s="479" t="s">
        <v>152</v>
      </c>
      <c r="CX692" s="479" t="s">
        <v>152</v>
      </c>
      <c r="CY692" s="479" t="s">
        <v>152</v>
      </c>
      <c r="CZ692" s="479" t="s">
        <v>152</v>
      </c>
      <c r="DA692" s="479" t="s">
        <v>152</v>
      </c>
      <c r="DB692" s="479" t="s">
        <v>152</v>
      </c>
      <c r="DC692" s="479" t="s">
        <v>152</v>
      </c>
      <c r="DD692" s="479" t="s">
        <v>152</v>
      </c>
      <c r="DE692" s="479" t="s">
        <v>152</v>
      </c>
      <c r="DF692" s="479" t="s">
        <v>152</v>
      </c>
      <c r="DG692" s="479" t="s">
        <v>152</v>
      </c>
      <c r="DH692" s="479" t="s">
        <v>152</v>
      </c>
      <c r="DI692" s="479" t="s">
        <v>152</v>
      </c>
      <c r="DJ692" s="479" t="s">
        <v>152</v>
      </c>
      <c r="DK692" s="479">
        <v>340</v>
      </c>
      <c r="DL692" s="479">
        <v>99772</v>
      </c>
      <c r="DM692" s="479">
        <v>293</v>
      </c>
      <c r="DN692" s="479">
        <v>493</v>
      </c>
      <c r="DO692" s="479">
        <v>2667</v>
      </c>
      <c r="DP692" s="479">
        <v>304240</v>
      </c>
      <c r="DQ692" s="479">
        <v>114</v>
      </c>
      <c r="DR692" s="479">
        <v>74</v>
      </c>
      <c r="DS692" s="479">
        <v>109</v>
      </c>
      <c r="DT692" s="479">
        <v>156671</v>
      </c>
      <c r="DU692" s="479">
        <v>1437</v>
      </c>
      <c r="DV692" s="479">
        <v>2485</v>
      </c>
      <c r="DW692" s="479">
        <v>98</v>
      </c>
      <c r="DX692" s="479"/>
      <c r="DY692" s="479"/>
      <c r="DZ692" s="479"/>
      <c r="EA692" s="479"/>
      <c r="EB692" s="479"/>
      <c r="EC692" s="479"/>
      <c r="ED692" s="479"/>
      <c r="EE692" s="479"/>
      <c r="EF692" s="479"/>
      <c r="EG692" s="479" t="s">
        <v>152</v>
      </c>
      <c r="EH692" s="479" t="s">
        <v>152</v>
      </c>
      <c r="EI692" s="479">
        <v>0</v>
      </c>
      <c r="EJ692" s="479">
        <v>95</v>
      </c>
      <c r="EK692" s="479">
        <v>1547</v>
      </c>
      <c r="EL692" s="479">
        <v>0</v>
      </c>
      <c r="EM692" s="479">
        <v>253</v>
      </c>
      <c r="EN692" s="479">
        <v>618473</v>
      </c>
      <c r="EO692" s="479">
        <v>6510</v>
      </c>
      <c r="EP692" s="479">
        <v>14985</v>
      </c>
      <c r="EQ692" s="479">
        <v>12359443</v>
      </c>
      <c r="ER692" s="479">
        <v>7989</v>
      </c>
      <c r="ES692" s="479">
        <v>16828</v>
      </c>
      <c r="ET692" s="479">
        <v>0</v>
      </c>
      <c r="EU692" s="479">
        <v>0</v>
      </c>
      <c r="EV692" s="479">
        <v>0</v>
      </c>
      <c r="EW692" s="479">
        <v>2638560</v>
      </c>
      <c r="EX692" s="479">
        <v>10429</v>
      </c>
      <c r="EY692" s="479">
        <v>23081</v>
      </c>
      <c r="EZ692" s="476"/>
      <c r="FA692" s="446">
        <f t="shared" si="2149"/>
        <v>6</v>
      </c>
      <c r="FB692" s="417">
        <f t="shared" si="2150"/>
        <v>2019</v>
      </c>
      <c r="FC692" s="448">
        <f t="shared" si="2151"/>
        <v>43617</v>
      </c>
      <c r="FD692" s="449">
        <f t="shared" si="2152"/>
        <v>30</v>
      </c>
      <c r="FE692" s="450"/>
      <c r="FF692" s="450"/>
      <c r="FG692" s="450"/>
      <c r="FH692" s="452">
        <f t="shared" si="2153"/>
        <v>2.0462443946188342</v>
      </c>
      <c r="FI692" s="452">
        <f t="shared" si="2154"/>
        <v>1.4949551569506727</v>
      </c>
      <c r="FJ692" s="452">
        <f t="shared" si="2155"/>
        <v>2.0342034203420343</v>
      </c>
      <c r="FK692" s="452">
        <f t="shared" si="2156"/>
        <v>1.5207020702070206</v>
      </c>
      <c r="FL692" s="452">
        <f t="shared" si="2157"/>
        <v>1.3451897977796647</v>
      </c>
      <c r="FM692" s="452">
        <f t="shared" si="2158"/>
        <v>1.0669245526307514</v>
      </c>
      <c r="FN692" s="452">
        <f t="shared" si="2159"/>
        <v>1.7329336047087298</v>
      </c>
      <c r="FO692" s="452">
        <f t="shared" si="2160"/>
        <v>1.0437867869519775</v>
      </c>
      <c r="FP692" s="452">
        <f t="shared" si="2161"/>
        <v>1.5913043478260869</v>
      </c>
      <c r="FQ692" s="452">
        <f t="shared" si="2162"/>
        <v>1.05</v>
      </c>
      <c r="FR692" s="453"/>
      <c r="FS692" s="446">
        <f t="shared" si="2173"/>
        <v>67514</v>
      </c>
      <c r="FT692" s="446">
        <f t="shared" si="2173"/>
        <v>1080224</v>
      </c>
      <c r="FU692" s="446">
        <f t="shared" si="2173"/>
        <v>3105644</v>
      </c>
      <c r="FV692" s="446">
        <f t="shared" si="2173"/>
        <v>7629082</v>
      </c>
      <c r="FW692" s="446">
        <f t="shared" si="2173"/>
        <v>2968576</v>
      </c>
      <c r="FX692" s="446">
        <f t="shared" si="2173"/>
        <v>2504194</v>
      </c>
      <c r="FY692" s="446">
        <f t="shared" si="2173"/>
        <v>78570387</v>
      </c>
      <c r="FZ692" s="446">
        <f t="shared" si="2173"/>
        <v>281065519</v>
      </c>
      <c r="GA692" s="446">
        <f t="shared" si="2173"/>
        <v>8975060</v>
      </c>
      <c r="GB692" s="446"/>
      <c r="GC692" s="446"/>
      <c r="GD692" s="446"/>
      <c r="GE692" s="446"/>
      <c r="GF692" s="446"/>
      <c r="GG692" s="446"/>
      <c r="GH692" s="446"/>
      <c r="GI692" s="446"/>
      <c r="GJ692" s="446"/>
      <c r="GK692" s="446"/>
      <c r="GL692" s="446"/>
      <c r="GM692" s="446"/>
      <c r="GN692" s="446">
        <f t="shared" si="2169"/>
        <v>270865</v>
      </c>
      <c r="GO692" s="446">
        <f t="shared" si="2174"/>
        <v>167620</v>
      </c>
      <c r="GP692" s="446">
        <f t="shared" si="2174"/>
        <v>197358</v>
      </c>
      <c r="GQ692" s="446">
        <f t="shared" si="2174"/>
        <v>0</v>
      </c>
      <c r="GR692" s="446">
        <f t="shared" si="2174"/>
        <v>1423575</v>
      </c>
      <c r="GS692" s="446">
        <f t="shared" si="2174"/>
        <v>26032916</v>
      </c>
      <c r="GT692" s="446">
        <f t="shared" si="2174"/>
        <v>0</v>
      </c>
      <c r="GU692" s="446">
        <f t="shared" si="2174"/>
        <v>5839493</v>
      </c>
      <c r="GV692" s="416"/>
      <c r="GW692" s="402"/>
      <c r="GX692" s="402"/>
      <c r="GY692" s="402"/>
      <c r="GZ692" s="402"/>
      <c r="HA692" s="402"/>
    </row>
    <row r="693" spans="1:209" ht="9.75" customHeight="1" x14ac:dyDescent="0.2">
      <c r="A693" s="417" t="str">
        <f t="shared" si="2148"/>
        <v>2019-20JUNERYF</v>
      </c>
      <c r="B693" s="458" t="str">
        <f t="shared" si="2165"/>
        <v>2019-20</v>
      </c>
      <c r="C693" s="402" t="s">
        <v>671</v>
      </c>
      <c r="D693" s="402" t="s">
        <v>667</v>
      </c>
      <c r="E693" s="402" t="s">
        <v>666</v>
      </c>
      <c r="F693" s="478" t="s">
        <v>457</v>
      </c>
      <c r="G693" s="478" t="s">
        <v>694</v>
      </c>
      <c r="H693" s="479">
        <v>106398</v>
      </c>
      <c r="I693" s="479">
        <v>82793</v>
      </c>
      <c r="J693" s="479">
        <v>668003</v>
      </c>
      <c r="K693" s="506">
        <v>8</v>
      </c>
      <c r="L693" s="506">
        <v>2</v>
      </c>
      <c r="M693" s="506">
        <v>22</v>
      </c>
      <c r="N693" s="506">
        <v>42</v>
      </c>
      <c r="O693" s="506">
        <v>91</v>
      </c>
      <c r="P693" s="479" t="s">
        <v>152</v>
      </c>
      <c r="Q693" s="479" t="s">
        <v>152</v>
      </c>
      <c r="R693" s="479" t="s">
        <v>152</v>
      </c>
      <c r="S693" s="479">
        <v>72624</v>
      </c>
      <c r="T693" s="479">
        <v>4269</v>
      </c>
      <c r="U693" s="479">
        <v>2658</v>
      </c>
      <c r="V693" s="479">
        <v>39512</v>
      </c>
      <c r="W693" s="479">
        <v>18050</v>
      </c>
      <c r="X693" s="479">
        <v>1444</v>
      </c>
      <c r="Y693" s="479">
        <v>1789113</v>
      </c>
      <c r="Z693" s="479">
        <v>419</v>
      </c>
      <c r="AA693" s="479">
        <v>774</v>
      </c>
      <c r="AB693" s="479">
        <v>1730209</v>
      </c>
      <c r="AC693" s="479">
        <v>651</v>
      </c>
      <c r="AD693" s="479">
        <v>1247</v>
      </c>
      <c r="AE693" s="479">
        <v>69839918</v>
      </c>
      <c r="AF693" s="479">
        <v>1768</v>
      </c>
      <c r="AG693" s="479">
        <v>3707</v>
      </c>
      <c r="AH693" s="479">
        <v>84170268</v>
      </c>
      <c r="AI693" s="479">
        <v>4663</v>
      </c>
      <c r="AJ693" s="479">
        <v>11149</v>
      </c>
      <c r="AK693" s="479">
        <v>8709849</v>
      </c>
      <c r="AL693" s="479">
        <v>6032</v>
      </c>
      <c r="AM693" s="479">
        <v>13589</v>
      </c>
      <c r="AN693" s="479"/>
      <c r="AO693" s="479"/>
      <c r="AP693" s="479"/>
      <c r="AQ693" s="479"/>
      <c r="AR693" s="479"/>
      <c r="AS693" s="479"/>
      <c r="AT693" s="479">
        <v>4756</v>
      </c>
      <c r="AU693" s="479">
        <v>507</v>
      </c>
      <c r="AV693" s="479">
        <v>1483</v>
      </c>
      <c r="AW693" s="479">
        <v>3846</v>
      </c>
      <c r="AX693" s="479">
        <v>663</v>
      </c>
      <c r="AY693" s="479">
        <v>2103</v>
      </c>
      <c r="AZ693" s="479">
        <v>13</v>
      </c>
      <c r="BA693" s="479"/>
      <c r="BB693" s="479"/>
      <c r="BC693" s="479"/>
      <c r="BD693" s="479"/>
      <c r="BE693" s="479"/>
      <c r="BF693" s="479"/>
      <c r="BG693" s="479"/>
      <c r="BH693" s="479"/>
      <c r="BI693" s="479">
        <v>38550</v>
      </c>
      <c r="BJ693" s="479">
        <v>3383</v>
      </c>
      <c r="BK693" s="479">
        <v>25935</v>
      </c>
      <c r="BL693" s="479">
        <v>67868</v>
      </c>
      <c r="BM693" s="479">
        <v>9648</v>
      </c>
      <c r="BN693" s="479">
        <v>7473</v>
      </c>
      <c r="BO693" s="479">
        <v>6030</v>
      </c>
      <c r="BP693" s="479">
        <v>4744</v>
      </c>
      <c r="BQ693" s="479">
        <v>53742</v>
      </c>
      <c r="BR693" s="479">
        <v>45441</v>
      </c>
      <c r="BS693" s="479">
        <v>25991</v>
      </c>
      <c r="BT693" s="479">
        <v>19536</v>
      </c>
      <c r="BU693" s="479">
        <v>1966</v>
      </c>
      <c r="BV693" s="479">
        <v>1541</v>
      </c>
      <c r="BW693" s="479" t="s">
        <v>152</v>
      </c>
      <c r="BX693" s="479" t="s">
        <v>152</v>
      </c>
      <c r="BY693" s="479" t="s">
        <v>152</v>
      </c>
      <c r="BZ693" s="479" t="s">
        <v>152</v>
      </c>
      <c r="CA693" s="479" t="s">
        <v>152</v>
      </c>
      <c r="CB693" s="479" t="s">
        <v>152</v>
      </c>
      <c r="CC693" s="479" t="s">
        <v>152</v>
      </c>
      <c r="CD693" s="479" t="s">
        <v>152</v>
      </c>
      <c r="CE693" s="479" t="s">
        <v>152</v>
      </c>
      <c r="CF693" s="479" t="s">
        <v>152</v>
      </c>
      <c r="CG693" s="479" t="s">
        <v>152</v>
      </c>
      <c r="CH693" s="479" t="s">
        <v>152</v>
      </c>
      <c r="CI693" s="479" t="s">
        <v>152</v>
      </c>
      <c r="CJ693" s="479" t="s">
        <v>152</v>
      </c>
      <c r="CK693" s="479" t="s">
        <v>152</v>
      </c>
      <c r="CL693" s="479" t="s">
        <v>152</v>
      </c>
      <c r="CM693" s="479" t="s">
        <v>152</v>
      </c>
      <c r="CN693" s="479" t="s">
        <v>152</v>
      </c>
      <c r="CO693" s="479" t="s">
        <v>152</v>
      </c>
      <c r="CP693" s="479" t="s">
        <v>152</v>
      </c>
      <c r="CQ693" s="479" t="s">
        <v>152</v>
      </c>
      <c r="CR693" s="479" t="s">
        <v>152</v>
      </c>
      <c r="CS693" s="479" t="s">
        <v>152</v>
      </c>
      <c r="CT693" s="479" t="s">
        <v>152</v>
      </c>
      <c r="CU693" s="479" t="s">
        <v>152</v>
      </c>
      <c r="CV693" s="479" t="s">
        <v>152</v>
      </c>
      <c r="CW693" s="479" t="s">
        <v>152</v>
      </c>
      <c r="CX693" s="479" t="s">
        <v>152</v>
      </c>
      <c r="CY693" s="479" t="s">
        <v>152</v>
      </c>
      <c r="CZ693" s="479" t="s">
        <v>152</v>
      </c>
      <c r="DA693" s="479" t="s">
        <v>152</v>
      </c>
      <c r="DB693" s="479" t="s">
        <v>152</v>
      </c>
      <c r="DC693" s="479" t="s">
        <v>152</v>
      </c>
      <c r="DD693" s="479" t="s">
        <v>152</v>
      </c>
      <c r="DE693" s="479" t="s">
        <v>152</v>
      </c>
      <c r="DF693" s="479" t="s">
        <v>152</v>
      </c>
      <c r="DG693" s="479" t="s">
        <v>152</v>
      </c>
      <c r="DH693" s="479" t="s">
        <v>152</v>
      </c>
      <c r="DI693" s="479" t="s">
        <v>152</v>
      </c>
      <c r="DJ693" s="479" t="s">
        <v>152</v>
      </c>
      <c r="DK693" s="479">
        <v>387</v>
      </c>
      <c r="DL693" s="479">
        <v>144811</v>
      </c>
      <c r="DM693" s="479">
        <v>374</v>
      </c>
      <c r="DN693" s="479">
        <v>621</v>
      </c>
      <c r="DO693" s="479">
        <v>2448</v>
      </c>
      <c r="DP693" s="479">
        <v>97682</v>
      </c>
      <c r="DQ693" s="479">
        <v>40</v>
      </c>
      <c r="DR693" s="479">
        <v>71</v>
      </c>
      <c r="DS693" s="479">
        <v>129</v>
      </c>
      <c r="DT693" s="479">
        <v>216259</v>
      </c>
      <c r="DU693" s="479">
        <v>1676</v>
      </c>
      <c r="DV693" s="479">
        <v>3318</v>
      </c>
      <c r="DW693" s="479">
        <v>115</v>
      </c>
      <c r="DX693" s="479"/>
      <c r="DY693" s="479"/>
      <c r="DZ693" s="479"/>
      <c r="EA693" s="479"/>
      <c r="EB693" s="479"/>
      <c r="EC693" s="479"/>
      <c r="ED693" s="479"/>
      <c r="EE693" s="479"/>
      <c r="EF693" s="479"/>
      <c r="EG693" s="479" t="s">
        <v>152</v>
      </c>
      <c r="EH693" s="479" t="s">
        <v>152</v>
      </c>
      <c r="EI693" s="479">
        <v>176</v>
      </c>
      <c r="EJ693" s="479">
        <v>749</v>
      </c>
      <c r="EK693" s="479">
        <v>661</v>
      </c>
      <c r="EL693" s="479">
        <v>15</v>
      </c>
      <c r="EM693" s="479">
        <v>1001</v>
      </c>
      <c r="EN693" s="479">
        <v>4329818</v>
      </c>
      <c r="EO693" s="479">
        <v>5781</v>
      </c>
      <c r="EP693" s="479">
        <v>11625</v>
      </c>
      <c r="EQ693" s="479">
        <v>4926977</v>
      </c>
      <c r="ER693" s="479">
        <v>7454</v>
      </c>
      <c r="ES693" s="479">
        <v>13874</v>
      </c>
      <c r="ET693" s="479">
        <v>110128</v>
      </c>
      <c r="EU693" s="479">
        <v>7342</v>
      </c>
      <c r="EV693" s="479">
        <v>15459</v>
      </c>
      <c r="EW693" s="479">
        <v>9348123</v>
      </c>
      <c r="EX693" s="479">
        <v>9339</v>
      </c>
      <c r="EY693" s="479">
        <v>19105</v>
      </c>
      <c r="EZ693" s="476"/>
      <c r="FA693" s="446">
        <f t="shared" si="2149"/>
        <v>6</v>
      </c>
      <c r="FB693" s="417">
        <f t="shared" si="2150"/>
        <v>2019</v>
      </c>
      <c r="FC693" s="448">
        <f t="shared" si="2151"/>
        <v>43617</v>
      </c>
      <c r="FD693" s="449">
        <f t="shared" si="2152"/>
        <v>30</v>
      </c>
      <c r="FE693" s="450"/>
      <c r="FF693" s="450"/>
      <c r="FG693" s="450"/>
      <c r="FH693" s="452">
        <f t="shared" si="2153"/>
        <v>2.2600140548137739</v>
      </c>
      <c r="FI693" s="452">
        <f t="shared" si="2154"/>
        <v>1.7505270555165144</v>
      </c>
      <c r="FJ693" s="452">
        <f t="shared" si="2155"/>
        <v>2.2686230248306996</v>
      </c>
      <c r="FK693" s="452">
        <f t="shared" si="2156"/>
        <v>1.7848006019563583</v>
      </c>
      <c r="FL693" s="452">
        <f t="shared" si="2157"/>
        <v>1.360143753796315</v>
      </c>
      <c r="FM693" s="452">
        <f t="shared" si="2158"/>
        <v>1.1500556792873051</v>
      </c>
      <c r="FN693" s="452">
        <f t="shared" si="2159"/>
        <v>1.4399445983379502</v>
      </c>
      <c r="FO693" s="452">
        <f t="shared" si="2160"/>
        <v>1.0823268698060942</v>
      </c>
      <c r="FP693" s="452">
        <f t="shared" si="2161"/>
        <v>1.3614958448753463</v>
      </c>
      <c r="FQ693" s="452">
        <f t="shared" si="2162"/>
        <v>1.067174515235457</v>
      </c>
      <c r="FR693" s="453"/>
      <c r="FS693" s="446">
        <f t="shared" ref="FS693:GA702" si="2175">IFERROR(HLOOKUP(FS$1,$H$5:$HA$10112,MATCH($A693,$A$5:$A$10112,0),0)*HLOOKUP(FS$2,$H$5:$HA$10112,MATCH($A693,$A$5:$A$10112,0),0),"-")</f>
        <v>165586</v>
      </c>
      <c r="FT693" s="446">
        <f t="shared" si="2175"/>
        <v>1821446</v>
      </c>
      <c r="FU693" s="446">
        <f t="shared" si="2175"/>
        <v>3477306</v>
      </c>
      <c r="FV693" s="446">
        <f t="shared" si="2175"/>
        <v>7534163</v>
      </c>
      <c r="FW693" s="446">
        <f t="shared" si="2175"/>
        <v>3304206</v>
      </c>
      <c r="FX693" s="446">
        <f t="shared" si="2175"/>
        <v>3314526</v>
      </c>
      <c r="FY693" s="446">
        <f t="shared" si="2175"/>
        <v>146470984</v>
      </c>
      <c r="FZ693" s="446">
        <f t="shared" si="2175"/>
        <v>201239450</v>
      </c>
      <c r="GA693" s="446">
        <f t="shared" si="2175"/>
        <v>19622516</v>
      </c>
      <c r="GB693" s="446"/>
      <c r="GC693" s="446"/>
      <c r="GD693" s="446"/>
      <c r="GE693" s="446"/>
      <c r="GF693" s="446"/>
      <c r="GG693" s="446"/>
      <c r="GH693" s="446"/>
      <c r="GI693" s="446"/>
      <c r="GJ693" s="446"/>
      <c r="GK693" s="446"/>
      <c r="GL693" s="446"/>
      <c r="GM693" s="446"/>
      <c r="GN693" s="446">
        <f t="shared" si="2169"/>
        <v>428022</v>
      </c>
      <c r="GO693" s="446">
        <f t="shared" ref="GO693:GU702" si="2176">IFERROR(HLOOKUP(GO$1,$H$5:$HA$10112,MATCH($A693,$A$5:$A$10112,0),0)*HLOOKUP(GO$2,$H$5:$HA$10112,MATCH($A693,$A$5:$A$10112,0),0),"-")</f>
        <v>240327</v>
      </c>
      <c r="GP693" s="446">
        <f t="shared" si="2176"/>
        <v>173808</v>
      </c>
      <c r="GQ693" s="446">
        <f t="shared" si="2176"/>
        <v>0</v>
      </c>
      <c r="GR693" s="446">
        <f t="shared" si="2176"/>
        <v>8707125</v>
      </c>
      <c r="GS693" s="446">
        <f t="shared" si="2176"/>
        <v>9170714</v>
      </c>
      <c r="GT693" s="446">
        <f t="shared" si="2176"/>
        <v>231885</v>
      </c>
      <c r="GU693" s="446">
        <f t="shared" si="2176"/>
        <v>19124105</v>
      </c>
      <c r="GV693" s="416"/>
      <c r="GW693" s="402"/>
      <c r="GX693" s="402"/>
      <c r="GY693" s="402"/>
      <c r="GZ693" s="402"/>
      <c r="HA693" s="402"/>
    </row>
    <row r="694" spans="1:209" ht="9.75" customHeight="1" x14ac:dyDescent="0.2">
      <c r="A694" s="417" t="str">
        <f t="shared" si="2148"/>
        <v>2019-20JUNERYA</v>
      </c>
      <c r="B694" s="458" t="str">
        <f t="shared" si="2165"/>
        <v>2019-20</v>
      </c>
      <c r="C694" s="402" t="s">
        <v>671</v>
      </c>
      <c r="D694" s="402" t="s">
        <v>653</v>
      </c>
      <c r="E694" s="402" t="s">
        <v>652</v>
      </c>
      <c r="F694" s="478" t="s">
        <v>452</v>
      </c>
      <c r="G694" s="478" t="s">
        <v>695</v>
      </c>
      <c r="H694" s="479">
        <v>112695</v>
      </c>
      <c r="I694" s="479">
        <v>82553</v>
      </c>
      <c r="J694" s="479">
        <v>306686</v>
      </c>
      <c r="K694" s="506">
        <v>4</v>
      </c>
      <c r="L694" s="506">
        <v>1</v>
      </c>
      <c r="M694" s="506">
        <v>8</v>
      </c>
      <c r="N694" s="506">
        <v>20</v>
      </c>
      <c r="O694" s="506">
        <v>46</v>
      </c>
      <c r="P694" s="479" t="s">
        <v>152</v>
      </c>
      <c r="Q694" s="479" t="s">
        <v>152</v>
      </c>
      <c r="R694" s="479" t="s">
        <v>152</v>
      </c>
      <c r="S694" s="479">
        <v>88437</v>
      </c>
      <c r="T694" s="479">
        <v>5269</v>
      </c>
      <c r="U694" s="479">
        <v>3380</v>
      </c>
      <c r="V694" s="479">
        <v>42731</v>
      </c>
      <c r="W694" s="479">
        <v>30966</v>
      </c>
      <c r="X694" s="479">
        <v>1284</v>
      </c>
      <c r="Y694" s="479">
        <v>2146662</v>
      </c>
      <c r="Z694" s="479">
        <v>407</v>
      </c>
      <c r="AA694" s="479">
        <v>716</v>
      </c>
      <c r="AB694" s="479">
        <v>1585257</v>
      </c>
      <c r="AC694" s="479">
        <v>469</v>
      </c>
      <c r="AD694" s="479">
        <v>838</v>
      </c>
      <c r="AE694" s="479">
        <v>33229948</v>
      </c>
      <c r="AF694" s="479">
        <v>778</v>
      </c>
      <c r="AG694" s="479">
        <v>1437</v>
      </c>
      <c r="AH694" s="479">
        <v>82573239</v>
      </c>
      <c r="AI694" s="479">
        <v>2667</v>
      </c>
      <c r="AJ694" s="479">
        <v>5976</v>
      </c>
      <c r="AK694" s="479">
        <v>4690036</v>
      </c>
      <c r="AL694" s="479">
        <v>3653</v>
      </c>
      <c r="AM694" s="479">
        <v>8486</v>
      </c>
      <c r="AN694" s="479"/>
      <c r="AO694" s="479"/>
      <c r="AP694" s="479"/>
      <c r="AQ694" s="479"/>
      <c r="AR694" s="479"/>
      <c r="AS694" s="479"/>
      <c r="AT694" s="479">
        <v>3125</v>
      </c>
      <c r="AU694" s="479">
        <v>67</v>
      </c>
      <c r="AV694" s="479">
        <v>63</v>
      </c>
      <c r="AW694" s="479">
        <v>0</v>
      </c>
      <c r="AX694" s="479">
        <v>308</v>
      </c>
      <c r="AY694" s="479">
        <v>2687</v>
      </c>
      <c r="AZ694" s="479">
        <v>2090</v>
      </c>
      <c r="BA694" s="479"/>
      <c r="BB694" s="479"/>
      <c r="BC694" s="479"/>
      <c r="BD694" s="479"/>
      <c r="BE694" s="479"/>
      <c r="BF694" s="479"/>
      <c r="BG694" s="479"/>
      <c r="BH694" s="479"/>
      <c r="BI694" s="479">
        <v>50856</v>
      </c>
      <c r="BJ694" s="479">
        <v>3314</v>
      </c>
      <c r="BK694" s="479">
        <v>31142</v>
      </c>
      <c r="BL694" s="479">
        <v>85312</v>
      </c>
      <c r="BM694" s="479">
        <v>9804</v>
      </c>
      <c r="BN694" s="479">
        <v>7254</v>
      </c>
      <c r="BO694" s="479">
        <v>6163</v>
      </c>
      <c r="BP694" s="479">
        <v>4641</v>
      </c>
      <c r="BQ694" s="479">
        <v>54126</v>
      </c>
      <c r="BR694" s="479">
        <v>44957</v>
      </c>
      <c r="BS694" s="479">
        <v>57356</v>
      </c>
      <c r="BT694" s="479">
        <v>32330</v>
      </c>
      <c r="BU694" s="479">
        <v>3192</v>
      </c>
      <c r="BV694" s="479">
        <v>1343</v>
      </c>
      <c r="BW694" s="479" t="s">
        <v>152</v>
      </c>
      <c r="BX694" s="479" t="s">
        <v>152</v>
      </c>
      <c r="BY694" s="479" t="s">
        <v>152</v>
      </c>
      <c r="BZ694" s="479" t="s">
        <v>152</v>
      </c>
      <c r="CA694" s="479" t="s">
        <v>152</v>
      </c>
      <c r="CB694" s="479" t="s">
        <v>152</v>
      </c>
      <c r="CC694" s="479" t="s">
        <v>152</v>
      </c>
      <c r="CD694" s="479" t="s">
        <v>152</v>
      </c>
      <c r="CE694" s="479" t="s">
        <v>152</v>
      </c>
      <c r="CF694" s="479" t="s">
        <v>152</v>
      </c>
      <c r="CG694" s="479" t="s">
        <v>152</v>
      </c>
      <c r="CH694" s="479" t="s">
        <v>152</v>
      </c>
      <c r="CI694" s="479" t="s">
        <v>152</v>
      </c>
      <c r="CJ694" s="479" t="s">
        <v>152</v>
      </c>
      <c r="CK694" s="479" t="s">
        <v>152</v>
      </c>
      <c r="CL694" s="479" t="s">
        <v>152</v>
      </c>
      <c r="CM694" s="479" t="s">
        <v>152</v>
      </c>
      <c r="CN694" s="479" t="s">
        <v>152</v>
      </c>
      <c r="CO694" s="479" t="s">
        <v>152</v>
      </c>
      <c r="CP694" s="479" t="s">
        <v>152</v>
      </c>
      <c r="CQ694" s="479" t="s">
        <v>152</v>
      </c>
      <c r="CR694" s="479" t="s">
        <v>152</v>
      </c>
      <c r="CS694" s="479" t="s">
        <v>152</v>
      </c>
      <c r="CT694" s="479" t="s">
        <v>152</v>
      </c>
      <c r="CU694" s="479" t="s">
        <v>152</v>
      </c>
      <c r="CV694" s="479" t="s">
        <v>152</v>
      </c>
      <c r="CW694" s="479" t="s">
        <v>152</v>
      </c>
      <c r="CX694" s="479" t="s">
        <v>152</v>
      </c>
      <c r="CY694" s="479" t="s">
        <v>152</v>
      </c>
      <c r="CZ694" s="479" t="s">
        <v>152</v>
      </c>
      <c r="DA694" s="479" t="s">
        <v>152</v>
      </c>
      <c r="DB694" s="479" t="s">
        <v>152</v>
      </c>
      <c r="DC694" s="479" t="s">
        <v>152</v>
      </c>
      <c r="DD694" s="479" t="s">
        <v>152</v>
      </c>
      <c r="DE694" s="479" t="s">
        <v>152</v>
      </c>
      <c r="DF694" s="479" t="s">
        <v>152</v>
      </c>
      <c r="DG694" s="479" t="s">
        <v>152</v>
      </c>
      <c r="DH694" s="479" t="s">
        <v>152</v>
      </c>
      <c r="DI694" s="479" t="s">
        <v>152</v>
      </c>
      <c r="DJ694" s="479" t="s">
        <v>152</v>
      </c>
      <c r="DK694" s="479">
        <v>198</v>
      </c>
      <c r="DL694" s="479">
        <v>57588</v>
      </c>
      <c r="DM694" s="479">
        <v>291</v>
      </c>
      <c r="DN694" s="479">
        <v>515</v>
      </c>
      <c r="DO694" s="479">
        <v>3432</v>
      </c>
      <c r="DP694" s="479">
        <v>96526</v>
      </c>
      <c r="DQ694" s="479">
        <v>28</v>
      </c>
      <c r="DR694" s="479">
        <v>56</v>
      </c>
      <c r="DS694" s="479">
        <v>121</v>
      </c>
      <c r="DT694" s="479">
        <v>103202</v>
      </c>
      <c r="DU694" s="479">
        <v>853</v>
      </c>
      <c r="DV694" s="479">
        <v>1763</v>
      </c>
      <c r="DW694" s="479">
        <v>113</v>
      </c>
      <c r="DX694" s="479"/>
      <c r="DY694" s="479"/>
      <c r="DZ694" s="479"/>
      <c r="EA694" s="479"/>
      <c r="EB694" s="479"/>
      <c r="EC694" s="479"/>
      <c r="ED694" s="479"/>
      <c r="EE694" s="479"/>
      <c r="EF694" s="479"/>
      <c r="EG694" s="479" t="s">
        <v>152</v>
      </c>
      <c r="EH694" s="479" t="s">
        <v>152</v>
      </c>
      <c r="EI694" s="479">
        <v>248</v>
      </c>
      <c r="EJ694" s="479">
        <v>0</v>
      </c>
      <c r="EK694" s="479">
        <v>3523</v>
      </c>
      <c r="EL694" s="479">
        <v>0</v>
      </c>
      <c r="EM694" s="479">
        <v>1291</v>
      </c>
      <c r="EN694" s="479">
        <v>0</v>
      </c>
      <c r="EO694" s="479">
        <v>0</v>
      </c>
      <c r="EP694" s="479">
        <v>0</v>
      </c>
      <c r="EQ694" s="479">
        <v>18271284</v>
      </c>
      <c r="ER694" s="479">
        <v>5186</v>
      </c>
      <c r="ES694" s="479">
        <v>13029</v>
      </c>
      <c r="ET694" s="479">
        <v>0</v>
      </c>
      <c r="EU694" s="479">
        <v>0</v>
      </c>
      <c r="EV694" s="479">
        <v>0</v>
      </c>
      <c r="EW694" s="479">
        <v>12574747</v>
      </c>
      <c r="EX694" s="479">
        <v>9740</v>
      </c>
      <c r="EY694" s="479">
        <v>23307</v>
      </c>
      <c r="EZ694" s="476"/>
      <c r="FA694" s="446">
        <f t="shared" si="2149"/>
        <v>6</v>
      </c>
      <c r="FB694" s="417">
        <f t="shared" si="2150"/>
        <v>2019</v>
      </c>
      <c r="FC694" s="448">
        <f t="shared" si="2151"/>
        <v>43617</v>
      </c>
      <c r="FD694" s="449">
        <f t="shared" si="2152"/>
        <v>30</v>
      </c>
      <c r="FE694" s="450"/>
      <c r="FF694" s="450"/>
      <c r="FG694" s="450"/>
      <c r="FH694" s="452">
        <f t="shared" si="2153"/>
        <v>1.8606946289618524</v>
      </c>
      <c r="FI694" s="452">
        <f t="shared" si="2154"/>
        <v>1.3767318276712848</v>
      </c>
      <c r="FJ694" s="452">
        <f t="shared" si="2155"/>
        <v>1.8233727810650888</v>
      </c>
      <c r="FK694" s="452">
        <f t="shared" si="2156"/>
        <v>1.3730769230769231</v>
      </c>
      <c r="FL694" s="452">
        <f t="shared" si="2157"/>
        <v>1.2666682268142566</v>
      </c>
      <c r="FM694" s="452">
        <f t="shared" si="2158"/>
        <v>1.0520933280288316</v>
      </c>
      <c r="FN694" s="452">
        <f t="shared" si="2159"/>
        <v>1.852225020990764</v>
      </c>
      <c r="FO694" s="452">
        <f t="shared" si="2160"/>
        <v>1.0440483110508298</v>
      </c>
      <c r="FP694" s="452">
        <f t="shared" si="2161"/>
        <v>2.485981308411215</v>
      </c>
      <c r="FQ694" s="452">
        <f t="shared" si="2162"/>
        <v>1.0459501557632398</v>
      </c>
      <c r="FR694" s="453"/>
      <c r="FS694" s="446">
        <f t="shared" si="2175"/>
        <v>82553</v>
      </c>
      <c r="FT694" s="446">
        <f t="shared" si="2175"/>
        <v>660424</v>
      </c>
      <c r="FU694" s="446">
        <f t="shared" si="2175"/>
        <v>1651060</v>
      </c>
      <c r="FV694" s="446">
        <f t="shared" si="2175"/>
        <v>3797438</v>
      </c>
      <c r="FW694" s="446">
        <f t="shared" si="2175"/>
        <v>3772604</v>
      </c>
      <c r="FX694" s="446">
        <f t="shared" si="2175"/>
        <v>2832440</v>
      </c>
      <c r="FY694" s="446">
        <f t="shared" si="2175"/>
        <v>61404447</v>
      </c>
      <c r="FZ694" s="446">
        <f t="shared" si="2175"/>
        <v>185052816</v>
      </c>
      <c r="GA694" s="446">
        <f t="shared" si="2175"/>
        <v>10896024</v>
      </c>
      <c r="GB694" s="446"/>
      <c r="GC694" s="446"/>
      <c r="GD694" s="446"/>
      <c r="GE694" s="446"/>
      <c r="GF694" s="446"/>
      <c r="GG694" s="446"/>
      <c r="GH694" s="446"/>
      <c r="GI694" s="446"/>
      <c r="GJ694" s="446"/>
      <c r="GK694" s="446"/>
      <c r="GL694" s="446"/>
      <c r="GM694" s="446"/>
      <c r="GN694" s="446">
        <f t="shared" si="2169"/>
        <v>213323</v>
      </c>
      <c r="GO694" s="446">
        <f t="shared" si="2176"/>
        <v>101970</v>
      </c>
      <c r="GP694" s="446">
        <f t="shared" si="2176"/>
        <v>192192</v>
      </c>
      <c r="GQ694" s="446">
        <f t="shared" si="2176"/>
        <v>0</v>
      </c>
      <c r="GR694" s="446">
        <f t="shared" si="2176"/>
        <v>0</v>
      </c>
      <c r="GS694" s="446">
        <f t="shared" si="2176"/>
        <v>45901167</v>
      </c>
      <c r="GT694" s="446">
        <f t="shared" si="2176"/>
        <v>0</v>
      </c>
      <c r="GU694" s="446">
        <f t="shared" si="2176"/>
        <v>30089337</v>
      </c>
      <c r="GV694" s="416"/>
      <c r="GW694" s="402"/>
      <c r="GX694" s="402"/>
      <c r="GY694" s="402"/>
      <c r="GZ694" s="402"/>
      <c r="HA694" s="402"/>
    </row>
    <row r="695" spans="1:209" ht="9.75" customHeight="1" x14ac:dyDescent="0.2">
      <c r="A695" s="485" t="str">
        <f t="shared" si="2148"/>
        <v>2019-20JUNERX8</v>
      </c>
      <c r="B695" s="503" t="str">
        <f t="shared" si="2165"/>
        <v>2019-20</v>
      </c>
      <c r="C695" s="436" t="s">
        <v>671</v>
      </c>
      <c r="D695" s="436" t="s">
        <v>646</v>
      </c>
      <c r="E695" s="436" t="s">
        <v>645</v>
      </c>
      <c r="F695" s="504" t="s">
        <v>450</v>
      </c>
      <c r="G695" s="504" t="s">
        <v>696</v>
      </c>
      <c r="H695" s="483">
        <v>92816</v>
      </c>
      <c r="I695" s="483">
        <v>60180</v>
      </c>
      <c r="J695" s="483">
        <v>89004</v>
      </c>
      <c r="K695" s="508">
        <v>1</v>
      </c>
      <c r="L695" s="508">
        <v>1</v>
      </c>
      <c r="M695" s="508">
        <v>1</v>
      </c>
      <c r="N695" s="508">
        <v>1</v>
      </c>
      <c r="O695" s="508">
        <v>44</v>
      </c>
      <c r="P695" s="483" t="s">
        <v>152</v>
      </c>
      <c r="Q695" s="483" t="s">
        <v>152</v>
      </c>
      <c r="R695" s="483" t="s">
        <v>152</v>
      </c>
      <c r="S695" s="483">
        <v>66992</v>
      </c>
      <c r="T695" s="483">
        <v>5177</v>
      </c>
      <c r="U695" s="483">
        <v>3571</v>
      </c>
      <c r="V695" s="483">
        <v>36945</v>
      </c>
      <c r="W695" s="483">
        <v>11635</v>
      </c>
      <c r="X695" s="483">
        <v>2306</v>
      </c>
      <c r="Y695" s="483">
        <v>2117178</v>
      </c>
      <c r="Z695" s="483">
        <v>409</v>
      </c>
      <c r="AA695" s="483">
        <v>716</v>
      </c>
      <c r="AB695" s="483">
        <v>1842057</v>
      </c>
      <c r="AC695" s="483">
        <v>516</v>
      </c>
      <c r="AD695" s="483">
        <v>951</v>
      </c>
      <c r="AE695" s="483">
        <v>42159727</v>
      </c>
      <c r="AF695" s="483">
        <v>1141</v>
      </c>
      <c r="AG695" s="483">
        <v>2318</v>
      </c>
      <c r="AH695" s="483">
        <v>32023429</v>
      </c>
      <c r="AI695" s="483">
        <v>2752</v>
      </c>
      <c r="AJ695" s="483">
        <v>6685</v>
      </c>
      <c r="AK695" s="483">
        <v>7070322</v>
      </c>
      <c r="AL695" s="483">
        <v>3066</v>
      </c>
      <c r="AM695" s="483">
        <v>7181</v>
      </c>
      <c r="AN695" s="483"/>
      <c r="AO695" s="483"/>
      <c r="AP695" s="483"/>
      <c r="AQ695" s="483"/>
      <c r="AR695" s="483"/>
      <c r="AS695" s="483"/>
      <c r="AT695" s="483">
        <v>4584</v>
      </c>
      <c r="AU695" s="483">
        <v>659</v>
      </c>
      <c r="AV695" s="483">
        <v>1291</v>
      </c>
      <c r="AW695" s="483">
        <v>4663</v>
      </c>
      <c r="AX695" s="483">
        <v>369</v>
      </c>
      <c r="AY695" s="483">
        <v>2265</v>
      </c>
      <c r="AZ695" s="483">
        <v>1627</v>
      </c>
      <c r="BA695" s="483"/>
      <c r="BB695" s="483"/>
      <c r="BC695" s="483"/>
      <c r="BD695" s="483"/>
      <c r="BE695" s="483"/>
      <c r="BF695" s="483"/>
      <c r="BG695" s="483"/>
      <c r="BH695" s="483"/>
      <c r="BI695" s="483">
        <v>40455</v>
      </c>
      <c r="BJ695" s="483">
        <v>5727</v>
      </c>
      <c r="BK695" s="483">
        <v>16226</v>
      </c>
      <c r="BL695" s="483">
        <v>62408</v>
      </c>
      <c r="BM695" s="483">
        <v>9895</v>
      </c>
      <c r="BN695" s="483">
        <v>7844</v>
      </c>
      <c r="BO695" s="483">
        <v>6667</v>
      </c>
      <c r="BP695" s="483">
        <v>5361</v>
      </c>
      <c r="BQ695" s="483">
        <v>49653</v>
      </c>
      <c r="BR695" s="483">
        <v>40573</v>
      </c>
      <c r="BS695" s="483">
        <v>20194</v>
      </c>
      <c r="BT695" s="483">
        <v>12456</v>
      </c>
      <c r="BU695" s="483">
        <v>3469</v>
      </c>
      <c r="BV695" s="483">
        <v>2486</v>
      </c>
      <c r="BW695" s="483" t="s">
        <v>152</v>
      </c>
      <c r="BX695" s="483" t="s">
        <v>152</v>
      </c>
      <c r="BY695" s="483" t="s">
        <v>152</v>
      </c>
      <c r="BZ695" s="483" t="s">
        <v>152</v>
      </c>
      <c r="CA695" s="483" t="s">
        <v>152</v>
      </c>
      <c r="CB695" s="483" t="s">
        <v>152</v>
      </c>
      <c r="CC695" s="483" t="s">
        <v>152</v>
      </c>
      <c r="CD695" s="483" t="s">
        <v>152</v>
      </c>
      <c r="CE695" s="483" t="s">
        <v>152</v>
      </c>
      <c r="CF695" s="483" t="s">
        <v>152</v>
      </c>
      <c r="CG695" s="483" t="s">
        <v>152</v>
      </c>
      <c r="CH695" s="483" t="s">
        <v>152</v>
      </c>
      <c r="CI695" s="483" t="s">
        <v>152</v>
      </c>
      <c r="CJ695" s="483" t="s">
        <v>152</v>
      </c>
      <c r="CK695" s="483" t="s">
        <v>152</v>
      </c>
      <c r="CL695" s="483" t="s">
        <v>152</v>
      </c>
      <c r="CM695" s="483" t="s">
        <v>152</v>
      </c>
      <c r="CN695" s="483" t="s">
        <v>152</v>
      </c>
      <c r="CO695" s="483" t="s">
        <v>152</v>
      </c>
      <c r="CP695" s="483" t="s">
        <v>152</v>
      </c>
      <c r="CQ695" s="483" t="s">
        <v>152</v>
      </c>
      <c r="CR695" s="483" t="s">
        <v>152</v>
      </c>
      <c r="CS695" s="483" t="s">
        <v>152</v>
      </c>
      <c r="CT695" s="483" t="s">
        <v>152</v>
      </c>
      <c r="CU695" s="483" t="s">
        <v>152</v>
      </c>
      <c r="CV695" s="483" t="s">
        <v>152</v>
      </c>
      <c r="CW695" s="483" t="s">
        <v>152</v>
      </c>
      <c r="CX695" s="483" t="s">
        <v>152</v>
      </c>
      <c r="CY695" s="483" t="s">
        <v>152</v>
      </c>
      <c r="CZ695" s="483" t="s">
        <v>152</v>
      </c>
      <c r="DA695" s="483" t="s">
        <v>152</v>
      </c>
      <c r="DB695" s="483" t="s">
        <v>152</v>
      </c>
      <c r="DC695" s="483" t="s">
        <v>152</v>
      </c>
      <c r="DD695" s="483" t="s">
        <v>152</v>
      </c>
      <c r="DE695" s="483" t="s">
        <v>152</v>
      </c>
      <c r="DF695" s="483" t="s">
        <v>152</v>
      </c>
      <c r="DG695" s="483" t="s">
        <v>152</v>
      </c>
      <c r="DH695" s="483" t="s">
        <v>152</v>
      </c>
      <c r="DI695" s="483" t="s">
        <v>152</v>
      </c>
      <c r="DJ695" s="483" t="s">
        <v>152</v>
      </c>
      <c r="DK695" s="483">
        <v>0</v>
      </c>
      <c r="DL695" s="483">
        <v>0</v>
      </c>
      <c r="DM695" s="483">
        <v>0</v>
      </c>
      <c r="DN695" s="483">
        <v>0</v>
      </c>
      <c r="DO695" s="483">
        <v>3071</v>
      </c>
      <c r="DP695" s="483">
        <v>91841</v>
      </c>
      <c r="DQ695" s="483">
        <v>30</v>
      </c>
      <c r="DR695" s="483">
        <v>52</v>
      </c>
      <c r="DS695" s="483">
        <v>48</v>
      </c>
      <c r="DT695" s="483">
        <v>50455</v>
      </c>
      <c r="DU695" s="483">
        <v>1051</v>
      </c>
      <c r="DV695" s="483">
        <v>2000</v>
      </c>
      <c r="DW695" s="483">
        <v>40</v>
      </c>
      <c r="DX695" s="483"/>
      <c r="DY695" s="483"/>
      <c r="DZ695" s="483"/>
      <c r="EA695" s="483"/>
      <c r="EB695" s="483"/>
      <c r="EC695" s="483"/>
      <c r="ED695" s="483"/>
      <c r="EE695" s="483"/>
      <c r="EF695" s="483"/>
      <c r="EG695" s="483" t="s">
        <v>152</v>
      </c>
      <c r="EH695" s="483" t="s">
        <v>152</v>
      </c>
      <c r="EI695" s="483">
        <v>19</v>
      </c>
      <c r="EJ695" s="483">
        <v>3924</v>
      </c>
      <c r="EK695" s="483">
        <v>139</v>
      </c>
      <c r="EL695" s="483">
        <v>23</v>
      </c>
      <c r="EM695" s="483">
        <v>2240</v>
      </c>
      <c r="EN695" s="483">
        <v>16124714</v>
      </c>
      <c r="EO695" s="483">
        <v>4109</v>
      </c>
      <c r="EP695" s="483">
        <v>8840</v>
      </c>
      <c r="EQ695" s="483">
        <v>621345</v>
      </c>
      <c r="ER695" s="483">
        <v>4470</v>
      </c>
      <c r="ES695" s="483">
        <v>9050</v>
      </c>
      <c r="ET695" s="483">
        <v>109794</v>
      </c>
      <c r="EU695" s="483">
        <v>4774</v>
      </c>
      <c r="EV695" s="483">
        <v>12833</v>
      </c>
      <c r="EW695" s="483">
        <v>15085321</v>
      </c>
      <c r="EX695" s="483">
        <v>6735</v>
      </c>
      <c r="EY695" s="483">
        <v>16025</v>
      </c>
      <c r="EZ695" s="484"/>
      <c r="FA695" s="468">
        <f t="shared" si="2149"/>
        <v>6</v>
      </c>
      <c r="FB695" s="485">
        <f t="shared" si="2150"/>
        <v>2019</v>
      </c>
      <c r="FC695" s="486">
        <f t="shared" si="2151"/>
        <v>43617</v>
      </c>
      <c r="FD695" s="470">
        <f t="shared" si="2152"/>
        <v>30</v>
      </c>
      <c r="FE695" s="471"/>
      <c r="FF695" s="471"/>
      <c r="FG695" s="471"/>
      <c r="FH695" s="487">
        <f t="shared" si="2153"/>
        <v>1.9113386130963879</v>
      </c>
      <c r="FI695" s="487">
        <f t="shared" si="2154"/>
        <v>1.5151632219432103</v>
      </c>
      <c r="FJ695" s="487">
        <f t="shared" si="2155"/>
        <v>1.8669840380845701</v>
      </c>
      <c r="FK695" s="487">
        <f t="shared" si="2156"/>
        <v>1.5012601512181463</v>
      </c>
      <c r="FL695" s="487">
        <f t="shared" si="2157"/>
        <v>1.3439707673568819</v>
      </c>
      <c r="FM695" s="487">
        <f t="shared" si="2158"/>
        <v>1.0982000270672621</v>
      </c>
      <c r="FN695" s="487">
        <f t="shared" si="2159"/>
        <v>1.7356252685861624</v>
      </c>
      <c r="FO695" s="487">
        <f t="shared" si="2160"/>
        <v>1.070562956596476</v>
      </c>
      <c r="FP695" s="487">
        <f t="shared" si="2161"/>
        <v>1.5043365134431916</v>
      </c>
      <c r="FQ695" s="487">
        <f t="shared" si="2162"/>
        <v>1.0780572419774501</v>
      </c>
      <c r="FR695" s="459"/>
      <c r="FS695" s="468">
        <f t="shared" si="2175"/>
        <v>60180</v>
      </c>
      <c r="FT695" s="468">
        <f t="shared" si="2175"/>
        <v>60180</v>
      </c>
      <c r="FU695" s="468">
        <f t="shared" si="2175"/>
        <v>60180</v>
      </c>
      <c r="FV695" s="468">
        <f t="shared" si="2175"/>
        <v>2647920</v>
      </c>
      <c r="FW695" s="468">
        <f t="shared" si="2175"/>
        <v>3706732</v>
      </c>
      <c r="FX695" s="468">
        <f t="shared" si="2175"/>
        <v>3396021</v>
      </c>
      <c r="FY695" s="468">
        <f t="shared" si="2175"/>
        <v>85638510</v>
      </c>
      <c r="FZ695" s="468">
        <f t="shared" si="2175"/>
        <v>77779975</v>
      </c>
      <c r="GA695" s="468">
        <f t="shared" si="2175"/>
        <v>16559386</v>
      </c>
      <c r="GB695" s="468"/>
      <c r="GC695" s="468"/>
      <c r="GD695" s="468"/>
      <c r="GE695" s="468"/>
      <c r="GF695" s="468"/>
      <c r="GG695" s="468"/>
      <c r="GH695" s="468"/>
      <c r="GI695" s="468"/>
      <c r="GJ695" s="468"/>
      <c r="GK695" s="468"/>
      <c r="GL695" s="468"/>
      <c r="GM695" s="468"/>
      <c r="GN695" s="468">
        <f t="shared" si="2169"/>
        <v>96000</v>
      </c>
      <c r="GO695" s="468">
        <f t="shared" si="2176"/>
        <v>0</v>
      </c>
      <c r="GP695" s="468">
        <f t="shared" si="2176"/>
        <v>159692</v>
      </c>
      <c r="GQ695" s="468">
        <f t="shared" si="2176"/>
        <v>0</v>
      </c>
      <c r="GR695" s="468">
        <f t="shared" si="2176"/>
        <v>34688160</v>
      </c>
      <c r="GS695" s="468">
        <f t="shared" si="2176"/>
        <v>1257950</v>
      </c>
      <c r="GT695" s="468">
        <f t="shared" si="2176"/>
        <v>295159</v>
      </c>
      <c r="GU695" s="468">
        <f t="shared" si="2176"/>
        <v>35896000</v>
      </c>
      <c r="GV695" s="425"/>
      <c r="GW695" s="402"/>
      <c r="GX695" s="402"/>
      <c r="GY695" s="402"/>
      <c r="GZ695" s="402"/>
      <c r="HA695" s="402"/>
    </row>
    <row r="696" spans="1:209" ht="9.75" customHeight="1" x14ac:dyDescent="0.2">
      <c r="A696" s="472" t="str">
        <f t="shared" si="2148"/>
        <v>2019-20JULYRX9</v>
      </c>
      <c r="B696" s="488" t="str">
        <f t="shared" si="2165"/>
        <v>2019-20</v>
      </c>
      <c r="C696" s="400" t="s">
        <v>673</v>
      </c>
      <c r="D696" s="400" t="s">
        <v>653</v>
      </c>
      <c r="E696" s="400" t="s">
        <v>652</v>
      </c>
      <c r="F696" s="474" t="s">
        <v>451</v>
      </c>
      <c r="G696" s="474" t="s">
        <v>686</v>
      </c>
      <c r="H696" s="475">
        <v>91702</v>
      </c>
      <c r="I696" s="475">
        <v>74660</v>
      </c>
      <c r="J696" s="475">
        <v>225308</v>
      </c>
      <c r="K696" s="505">
        <v>3</v>
      </c>
      <c r="L696" s="505">
        <v>2</v>
      </c>
      <c r="M696" s="505">
        <v>4</v>
      </c>
      <c r="N696" s="505">
        <v>4</v>
      </c>
      <c r="O696" s="505">
        <v>40</v>
      </c>
      <c r="P696" s="475" t="s">
        <v>152</v>
      </c>
      <c r="Q696" s="475" t="s">
        <v>152</v>
      </c>
      <c r="R696" s="475" t="s">
        <v>152</v>
      </c>
      <c r="S696" s="475">
        <v>65152</v>
      </c>
      <c r="T696" s="475">
        <v>6413</v>
      </c>
      <c r="U696" s="475">
        <v>4354</v>
      </c>
      <c r="V696" s="475">
        <v>37401</v>
      </c>
      <c r="W696" s="475">
        <v>11735</v>
      </c>
      <c r="X696" s="475">
        <v>627</v>
      </c>
      <c r="Y696" s="475">
        <v>2958003</v>
      </c>
      <c r="Z696" s="475">
        <v>461</v>
      </c>
      <c r="AA696" s="475">
        <v>822</v>
      </c>
      <c r="AB696" s="475">
        <v>4554306</v>
      </c>
      <c r="AC696" s="475">
        <v>1046</v>
      </c>
      <c r="AD696" s="475">
        <v>2536</v>
      </c>
      <c r="AE696" s="475">
        <v>73341955</v>
      </c>
      <c r="AF696" s="475">
        <v>1961</v>
      </c>
      <c r="AG696" s="475">
        <v>4085</v>
      </c>
      <c r="AH696" s="475">
        <v>63510156</v>
      </c>
      <c r="AI696" s="475">
        <v>5412</v>
      </c>
      <c r="AJ696" s="475">
        <v>14725</v>
      </c>
      <c r="AK696" s="475">
        <v>3158160</v>
      </c>
      <c r="AL696" s="475">
        <v>5037</v>
      </c>
      <c r="AM696" s="475">
        <v>10476</v>
      </c>
      <c r="AN696" s="475"/>
      <c r="AO696" s="475"/>
      <c r="AP696" s="475"/>
      <c r="AQ696" s="475"/>
      <c r="AR696" s="475"/>
      <c r="AS696" s="475"/>
      <c r="AT696" s="475">
        <v>5825</v>
      </c>
      <c r="AU696" s="475">
        <v>2186</v>
      </c>
      <c r="AV696" s="475">
        <v>600</v>
      </c>
      <c r="AW696" s="475">
        <v>7</v>
      </c>
      <c r="AX696" s="475">
        <v>2395</v>
      </c>
      <c r="AY696" s="475">
        <v>644</v>
      </c>
      <c r="AZ696" s="475">
        <v>12</v>
      </c>
      <c r="BA696" s="475"/>
      <c r="BB696" s="475"/>
      <c r="BC696" s="475"/>
      <c r="BD696" s="475"/>
      <c r="BE696" s="475"/>
      <c r="BF696" s="475"/>
      <c r="BG696" s="475"/>
      <c r="BH696" s="475"/>
      <c r="BI696" s="475">
        <v>39610</v>
      </c>
      <c r="BJ696" s="475">
        <v>2844</v>
      </c>
      <c r="BK696" s="475">
        <v>16873</v>
      </c>
      <c r="BL696" s="475">
        <v>59327</v>
      </c>
      <c r="BM696" s="475">
        <v>11396</v>
      </c>
      <c r="BN696" s="475">
        <v>9141</v>
      </c>
      <c r="BO696" s="475">
        <v>8007</v>
      </c>
      <c r="BP696" s="475">
        <v>6482</v>
      </c>
      <c r="BQ696" s="475">
        <v>49730</v>
      </c>
      <c r="BR696" s="475">
        <v>40436</v>
      </c>
      <c r="BS696" s="475">
        <v>16404</v>
      </c>
      <c r="BT696" s="475">
        <v>12221</v>
      </c>
      <c r="BU696" s="475">
        <v>766</v>
      </c>
      <c r="BV696" s="475">
        <v>595</v>
      </c>
      <c r="BW696" s="475" t="s">
        <v>152</v>
      </c>
      <c r="BX696" s="475" t="s">
        <v>152</v>
      </c>
      <c r="BY696" s="475" t="s">
        <v>152</v>
      </c>
      <c r="BZ696" s="475" t="s">
        <v>152</v>
      </c>
      <c r="CA696" s="475" t="s">
        <v>152</v>
      </c>
      <c r="CB696" s="475" t="s">
        <v>152</v>
      </c>
      <c r="CC696" s="475" t="s">
        <v>152</v>
      </c>
      <c r="CD696" s="475" t="s">
        <v>152</v>
      </c>
      <c r="CE696" s="475" t="s">
        <v>152</v>
      </c>
      <c r="CF696" s="475" t="s">
        <v>152</v>
      </c>
      <c r="CG696" s="475" t="s">
        <v>152</v>
      </c>
      <c r="CH696" s="475" t="s">
        <v>152</v>
      </c>
      <c r="CI696" s="475" t="s">
        <v>152</v>
      </c>
      <c r="CJ696" s="475" t="s">
        <v>152</v>
      </c>
      <c r="CK696" s="475" t="s">
        <v>152</v>
      </c>
      <c r="CL696" s="475" t="s">
        <v>152</v>
      </c>
      <c r="CM696" s="475" t="s">
        <v>152</v>
      </c>
      <c r="CN696" s="475" t="s">
        <v>152</v>
      </c>
      <c r="CO696" s="475" t="s">
        <v>152</v>
      </c>
      <c r="CP696" s="475" t="s">
        <v>152</v>
      </c>
      <c r="CQ696" s="475" t="s">
        <v>152</v>
      </c>
      <c r="CR696" s="475" t="s">
        <v>152</v>
      </c>
      <c r="CS696" s="475" t="s">
        <v>152</v>
      </c>
      <c r="CT696" s="475" t="s">
        <v>152</v>
      </c>
      <c r="CU696" s="475" t="s">
        <v>152</v>
      </c>
      <c r="CV696" s="475" t="s">
        <v>152</v>
      </c>
      <c r="CW696" s="475" t="s">
        <v>152</v>
      </c>
      <c r="CX696" s="475" t="s">
        <v>152</v>
      </c>
      <c r="CY696" s="475" t="s">
        <v>152</v>
      </c>
      <c r="CZ696" s="475" t="s">
        <v>152</v>
      </c>
      <c r="DA696" s="475" t="s">
        <v>152</v>
      </c>
      <c r="DB696" s="475" t="s">
        <v>152</v>
      </c>
      <c r="DC696" s="475" t="s">
        <v>152</v>
      </c>
      <c r="DD696" s="475" t="s">
        <v>152</v>
      </c>
      <c r="DE696" s="475" t="s">
        <v>152</v>
      </c>
      <c r="DF696" s="475" t="s">
        <v>152</v>
      </c>
      <c r="DG696" s="475" t="s">
        <v>152</v>
      </c>
      <c r="DH696" s="475" t="s">
        <v>152</v>
      </c>
      <c r="DI696" s="475" t="s">
        <v>152</v>
      </c>
      <c r="DJ696" s="475" t="s">
        <v>152</v>
      </c>
      <c r="DK696" s="475">
        <v>292</v>
      </c>
      <c r="DL696" s="475">
        <v>88085</v>
      </c>
      <c r="DM696" s="475">
        <v>302</v>
      </c>
      <c r="DN696" s="475">
        <v>503</v>
      </c>
      <c r="DO696" s="475">
        <v>3191</v>
      </c>
      <c r="DP696" s="475">
        <v>123123</v>
      </c>
      <c r="DQ696" s="475">
        <v>39</v>
      </c>
      <c r="DR696" s="475">
        <v>70</v>
      </c>
      <c r="DS696" s="475">
        <v>39</v>
      </c>
      <c r="DT696" s="475">
        <v>78093</v>
      </c>
      <c r="DU696" s="475">
        <v>2002</v>
      </c>
      <c r="DV696" s="475">
        <v>4715</v>
      </c>
      <c r="DW696" s="475">
        <v>32</v>
      </c>
      <c r="DX696" s="475"/>
      <c r="DY696" s="475"/>
      <c r="DZ696" s="475"/>
      <c r="EA696" s="475"/>
      <c r="EB696" s="475"/>
      <c r="EC696" s="475"/>
      <c r="ED696" s="475"/>
      <c r="EE696" s="475"/>
      <c r="EF696" s="475"/>
      <c r="EG696" s="475" t="s">
        <v>152</v>
      </c>
      <c r="EH696" s="475" t="s">
        <v>152</v>
      </c>
      <c r="EI696" s="475">
        <v>0</v>
      </c>
      <c r="EJ696" s="475">
        <v>408</v>
      </c>
      <c r="EK696" s="475">
        <v>342</v>
      </c>
      <c r="EL696" s="475">
        <v>1</v>
      </c>
      <c r="EM696" s="475">
        <v>2401</v>
      </c>
      <c r="EN696" s="475">
        <v>2128448</v>
      </c>
      <c r="EO696" s="475">
        <v>5217</v>
      </c>
      <c r="EP696" s="475">
        <v>10178</v>
      </c>
      <c r="EQ696" s="475">
        <v>1699458</v>
      </c>
      <c r="ER696" s="475">
        <v>4969</v>
      </c>
      <c r="ES696" s="475">
        <v>9939</v>
      </c>
      <c r="ET696" s="475">
        <v>13907</v>
      </c>
      <c r="EU696" s="475">
        <v>13907</v>
      </c>
      <c r="EV696" s="475">
        <v>13907</v>
      </c>
      <c r="EW696" s="475">
        <v>16556191</v>
      </c>
      <c r="EX696" s="475">
        <v>6896</v>
      </c>
      <c r="EY696" s="475">
        <v>13563</v>
      </c>
      <c r="EZ696" s="476"/>
      <c r="FA696" s="477">
        <f t="shared" si="2149"/>
        <v>7</v>
      </c>
      <c r="FB696" s="417">
        <f t="shared" si="2150"/>
        <v>2019</v>
      </c>
      <c r="FC696" s="448">
        <f t="shared" si="2151"/>
        <v>43647</v>
      </c>
      <c r="FD696" s="449">
        <f t="shared" si="2152"/>
        <v>31</v>
      </c>
      <c r="FE696" s="450"/>
      <c r="FF696" s="450"/>
      <c r="FG696" s="450"/>
      <c r="FH696" s="452">
        <f t="shared" si="2153"/>
        <v>1.777015437392796</v>
      </c>
      <c r="FI696" s="452">
        <f t="shared" si="2154"/>
        <v>1.4253859348198972</v>
      </c>
      <c r="FJ696" s="452">
        <f t="shared" si="2155"/>
        <v>1.8389986219568213</v>
      </c>
      <c r="FK696" s="452">
        <f t="shared" si="2156"/>
        <v>1.4887459807073955</v>
      </c>
      <c r="FL696" s="452">
        <f t="shared" si="2157"/>
        <v>1.3296435924173151</v>
      </c>
      <c r="FM696" s="452">
        <f t="shared" si="2158"/>
        <v>1.0811475628993876</v>
      </c>
      <c r="FN696" s="452">
        <f t="shared" si="2159"/>
        <v>1.397869620792501</v>
      </c>
      <c r="FO696" s="452">
        <f t="shared" si="2160"/>
        <v>1.0414145717937793</v>
      </c>
      <c r="FP696" s="452">
        <f t="shared" si="2161"/>
        <v>1.2216905901116428</v>
      </c>
      <c r="FQ696" s="452">
        <f t="shared" si="2162"/>
        <v>0.94896331738437001</v>
      </c>
      <c r="FR696" s="453"/>
      <c r="FS696" s="477">
        <f t="shared" si="2175"/>
        <v>149320</v>
      </c>
      <c r="FT696" s="477">
        <f t="shared" si="2175"/>
        <v>298640</v>
      </c>
      <c r="FU696" s="477">
        <f t="shared" si="2175"/>
        <v>298640</v>
      </c>
      <c r="FV696" s="477">
        <f t="shared" si="2175"/>
        <v>2986400</v>
      </c>
      <c r="FW696" s="477">
        <f t="shared" si="2175"/>
        <v>5271486</v>
      </c>
      <c r="FX696" s="477">
        <f t="shared" si="2175"/>
        <v>11041744</v>
      </c>
      <c r="FY696" s="477">
        <f t="shared" si="2175"/>
        <v>152783085</v>
      </c>
      <c r="FZ696" s="477">
        <f t="shared" si="2175"/>
        <v>172797875</v>
      </c>
      <c r="GA696" s="477">
        <f t="shared" si="2175"/>
        <v>6568452</v>
      </c>
      <c r="GB696" s="477"/>
      <c r="GC696" s="477"/>
      <c r="GD696" s="477"/>
      <c r="GE696" s="477"/>
      <c r="GF696" s="477"/>
      <c r="GG696" s="477"/>
      <c r="GH696" s="477"/>
      <c r="GI696" s="477"/>
      <c r="GJ696" s="477"/>
      <c r="GK696" s="477"/>
      <c r="GL696" s="477"/>
      <c r="GM696" s="477"/>
      <c r="GN696" s="477">
        <f t="shared" si="2169"/>
        <v>183885</v>
      </c>
      <c r="GO696" s="477">
        <f t="shared" si="2176"/>
        <v>146876</v>
      </c>
      <c r="GP696" s="477">
        <f t="shared" si="2176"/>
        <v>223370</v>
      </c>
      <c r="GQ696" s="477">
        <f t="shared" si="2176"/>
        <v>0</v>
      </c>
      <c r="GR696" s="477">
        <f t="shared" si="2176"/>
        <v>4152624</v>
      </c>
      <c r="GS696" s="477">
        <f t="shared" si="2176"/>
        <v>3399138</v>
      </c>
      <c r="GT696" s="477">
        <f t="shared" si="2176"/>
        <v>13907</v>
      </c>
      <c r="GU696" s="477">
        <f t="shared" si="2176"/>
        <v>32564763</v>
      </c>
      <c r="GV696" s="416"/>
      <c r="GW696" s="402"/>
      <c r="GX696" s="402"/>
      <c r="GY696" s="402"/>
      <c r="GZ696" s="402"/>
      <c r="HA696" s="402"/>
    </row>
    <row r="697" spans="1:209" ht="9.75" customHeight="1" x14ac:dyDescent="0.2">
      <c r="A697" s="417" t="str">
        <f t="shared" si="2148"/>
        <v>2019-20JULYRYC</v>
      </c>
      <c r="B697" s="458" t="str">
        <f t="shared" si="2165"/>
        <v>2019-20</v>
      </c>
      <c r="C697" s="402" t="s">
        <v>673</v>
      </c>
      <c r="D697" s="402" t="s">
        <v>656</v>
      </c>
      <c r="E697" s="402" t="s">
        <v>466</v>
      </c>
      <c r="F697" s="478" t="s">
        <v>453</v>
      </c>
      <c r="G697" s="478" t="s">
        <v>687</v>
      </c>
      <c r="H697" s="479">
        <v>115109</v>
      </c>
      <c r="I697" s="479">
        <v>75882</v>
      </c>
      <c r="J697" s="479">
        <v>868296</v>
      </c>
      <c r="K697" s="506">
        <v>11</v>
      </c>
      <c r="L697" s="506">
        <v>1</v>
      </c>
      <c r="M697" s="506">
        <v>40</v>
      </c>
      <c r="N697" s="506">
        <v>69</v>
      </c>
      <c r="O697" s="506">
        <v>122</v>
      </c>
      <c r="P697" s="479" t="s">
        <v>152</v>
      </c>
      <c r="Q697" s="479" t="s">
        <v>152</v>
      </c>
      <c r="R697" s="479" t="s">
        <v>152</v>
      </c>
      <c r="S697" s="479">
        <v>72830</v>
      </c>
      <c r="T697" s="479">
        <v>7723</v>
      </c>
      <c r="U697" s="479">
        <v>5063</v>
      </c>
      <c r="V697" s="479">
        <v>43339</v>
      </c>
      <c r="W697" s="479">
        <v>11273</v>
      </c>
      <c r="X697" s="479">
        <v>1867</v>
      </c>
      <c r="Y697" s="479">
        <v>3853194</v>
      </c>
      <c r="Z697" s="479">
        <v>499</v>
      </c>
      <c r="AA697" s="479">
        <v>917</v>
      </c>
      <c r="AB697" s="479">
        <v>3954214</v>
      </c>
      <c r="AC697" s="479">
        <v>781</v>
      </c>
      <c r="AD697" s="479">
        <v>1435</v>
      </c>
      <c r="AE697" s="479">
        <v>79465339</v>
      </c>
      <c r="AF697" s="479">
        <v>1834</v>
      </c>
      <c r="AG697" s="479">
        <v>3831</v>
      </c>
      <c r="AH697" s="479">
        <v>79466304</v>
      </c>
      <c r="AI697" s="479">
        <v>7049</v>
      </c>
      <c r="AJ697" s="479">
        <v>17695</v>
      </c>
      <c r="AK697" s="479">
        <v>12657071</v>
      </c>
      <c r="AL697" s="479">
        <v>6779</v>
      </c>
      <c r="AM697" s="479">
        <v>18452</v>
      </c>
      <c r="AN697" s="479"/>
      <c r="AO697" s="479"/>
      <c r="AP697" s="479"/>
      <c r="AQ697" s="479"/>
      <c r="AR697" s="479"/>
      <c r="AS697" s="479"/>
      <c r="AT697" s="479">
        <v>4661</v>
      </c>
      <c r="AU697" s="479">
        <v>110</v>
      </c>
      <c r="AV697" s="479">
        <v>3333</v>
      </c>
      <c r="AW697" s="479">
        <v>724</v>
      </c>
      <c r="AX697" s="479">
        <v>18</v>
      </c>
      <c r="AY697" s="479">
        <v>1200</v>
      </c>
      <c r="AZ697" s="479">
        <v>1042</v>
      </c>
      <c r="BA697" s="479"/>
      <c r="BB697" s="479"/>
      <c r="BC697" s="479"/>
      <c r="BD697" s="479"/>
      <c r="BE697" s="479"/>
      <c r="BF697" s="479"/>
      <c r="BG697" s="479"/>
      <c r="BH697" s="479"/>
      <c r="BI697" s="479">
        <v>42219</v>
      </c>
      <c r="BJ697" s="479">
        <v>1751</v>
      </c>
      <c r="BK697" s="479">
        <v>24199</v>
      </c>
      <c r="BL697" s="479">
        <v>68169</v>
      </c>
      <c r="BM697" s="479">
        <v>17559</v>
      </c>
      <c r="BN697" s="479">
        <v>12547</v>
      </c>
      <c r="BO697" s="479">
        <v>11506</v>
      </c>
      <c r="BP697" s="479">
        <v>8405</v>
      </c>
      <c r="BQ697" s="479">
        <v>68724</v>
      </c>
      <c r="BR697" s="479">
        <v>48704</v>
      </c>
      <c r="BS697" s="479">
        <v>22290</v>
      </c>
      <c r="BT697" s="479">
        <v>12255</v>
      </c>
      <c r="BU697" s="479">
        <v>3460</v>
      </c>
      <c r="BV697" s="479">
        <v>2040</v>
      </c>
      <c r="BW697" s="479" t="s">
        <v>152</v>
      </c>
      <c r="BX697" s="479" t="s">
        <v>152</v>
      </c>
      <c r="BY697" s="479" t="s">
        <v>152</v>
      </c>
      <c r="BZ697" s="479" t="s">
        <v>152</v>
      </c>
      <c r="CA697" s="479" t="s">
        <v>152</v>
      </c>
      <c r="CB697" s="479" t="s">
        <v>152</v>
      </c>
      <c r="CC697" s="479" t="s">
        <v>152</v>
      </c>
      <c r="CD697" s="479" t="s">
        <v>152</v>
      </c>
      <c r="CE697" s="479" t="s">
        <v>152</v>
      </c>
      <c r="CF697" s="479" t="s">
        <v>152</v>
      </c>
      <c r="CG697" s="479" t="s">
        <v>152</v>
      </c>
      <c r="CH697" s="479" t="s">
        <v>152</v>
      </c>
      <c r="CI697" s="479" t="s">
        <v>152</v>
      </c>
      <c r="CJ697" s="479" t="s">
        <v>152</v>
      </c>
      <c r="CK697" s="479" t="s">
        <v>152</v>
      </c>
      <c r="CL697" s="479" t="s">
        <v>152</v>
      </c>
      <c r="CM697" s="479" t="s">
        <v>152</v>
      </c>
      <c r="CN697" s="479" t="s">
        <v>152</v>
      </c>
      <c r="CO697" s="479" t="s">
        <v>152</v>
      </c>
      <c r="CP697" s="479" t="s">
        <v>152</v>
      </c>
      <c r="CQ697" s="479" t="s">
        <v>152</v>
      </c>
      <c r="CR697" s="479" t="s">
        <v>152</v>
      </c>
      <c r="CS697" s="479" t="s">
        <v>152</v>
      </c>
      <c r="CT697" s="479" t="s">
        <v>152</v>
      </c>
      <c r="CU697" s="479" t="s">
        <v>152</v>
      </c>
      <c r="CV697" s="479" t="s">
        <v>152</v>
      </c>
      <c r="CW697" s="479" t="s">
        <v>152</v>
      </c>
      <c r="CX697" s="479" t="s">
        <v>152</v>
      </c>
      <c r="CY697" s="479" t="s">
        <v>152</v>
      </c>
      <c r="CZ697" s="479" t="s">
        <v>152</v>
      </c>
      <c r="DA697" s="479" t="s">
        <v>152</v>
      </c>
      <c r="DB697" s="479" t="s">
        <v>152</v>
      </c>
      <c r="DC697" s="479" t="s">
        <v>152</v>
      </c>
      <c r="DD697" s="479" t="s">
        <v>152</v>
      </c>
      <c r="DE697" s="479" t="s">
        <v>152</v>
      </c>
      <c r="DF697" s="479" t="s">
        <v>152</v>
      </c>
      <c r="DG697" s="479" t="s">
        <v>152</v>
      </c>
      <c r="DH697" s="479" t="s">
        <v>152</v>
      </c>
      <c r="DI697" s="479" t="s">
        <v>152</v>
      </c>
      <c r="DJ697" s="479" t="s">
        <v>152</v>
      </c>
      <c r="DK697" s="479">
        <v>570</v>
      </c>
      <c r="DL697" s="479">
        <v>185279</v>
      </c>
      <c r="DM697" s="479">
        <v>325</v>
      </c>
      <c r="DN697" s="479">
        <v>565</v>
      </c>
      <c r="DO697" s="479">
        <v>7340</v>
      </c>
      <c r="DP697" s="479">
        <v>318408</v>
      </c>
      <c r="DQ697" s="479">
        <v>43</v>
      </c>
      <c r="DR697" s="479">
        <v>83</v>
      </c>
      <c r="DS697" s="479">
        <v>163</v>
      </c>
      <c r="DT697" s="479">
        <v>342779</v>
      </c>
      <c r="DU697" s="479">
        <v>2103</v>
      </c>
      <c r="DV697" s="479">
        <v>4707</v>
      </c>
      <c r="DW697" s="479">
        <v>144</v>
      </c>
      <c r="DX697" s="479"/>
      <c r="DY697" s="479"/>
      <c r="DZ697" s="479"/>
      <c r="EA697" s="479"/>
      <c r="EB697" s="479"/>
      <c r="EC697" s="479"/>
      <c r="ED697" s="479"/>
      <c r="EE697" s="479"/>
      <c r="EF697" s="479"/>
      <c r="EG697" s="479" t="s">
        <v>152</v>
      </c>
      <c r="EH697" s="479" t="s">
        <v>152</v>
      </c>
      <c r="EI697" s="479">
        <v>51</v>
      </c>
      <c r="EJ697" s="479">
        <v>681</v>
      </c>
      <c r="EK697" s="479">
        <v>406</v>
      </c>
      <c r="EL697" s="479">
        <v>32</v>
      </c>
      <c r="EM697" s="479">
        <v>1050</v>
      </c>
      <c r="EN697" s="479">
        <v>6217810</v>
      </c>
      <c r="EO697" s="479">
        <v>9130</v>
      </c>
      <c r="EP697" s="479">
        <v>21762</v>
      </c>
      <c r="EQ697" s="479">
        <v>4057485</v>
      </c>
      <c r="ER697" s="479">
        <v>9994</v>
      </c>
      <c r="ES697" s="479">
        <v>25432</v>
      </c>
      <c r="ET697" s="479">
        <v>390056</v>
      </c>
      <c r="EU697" s="479">
        <v>12189</v>
      </c>
      <c r="EV697" s="479">
        <v>32376</v>
      </c>
      <c r="EW697" s="479">
        <v>13606605</v>
      </c>
      <c r="EX697" s="479">
        <v>12959</v>
      </c>
      <c r="EY697" s="479">
        <v>32891</v>
      </c>
      <c r="EZ697" s="476"/>
      <c r="FA697" s="446">
        <f t="shared" si="2149"/>
        <v>7</v>
      </c>
      <c r="FB697" s="417">
        <f t="shared" si="2150"/>
        <v>2019</v>
      </c>
      <c r="FC697" s="448">
        <f t="shared" si="2151"/>
        <v>43647</v>
      </c>
      <c r="FD697" s="449">
        <f t="shared" si="2152"/>
        <v>31</v>
      </c>
      <c r="FE697" s="450"/>
      <c r="FF697" s="450"/>
      <c r="FG697" s="450"/>
      <c r="FH697" s="452">
        <f t="shared" si="2153"/>
        <v>2.2735983426129742</v>
      </c>
      <c r="FI697" s="452">
        <f t="shared" si="2154"/>
        <v>1.6246277353360092</v>
      </c>
      <c r="FJ697" s="452">
        <f t="shared" si="2155"/>
        <v>2.27256567252617</v>
      </c>
      <c r="FK697" s="452">
        <f t="shared" si="2156"/>
        <v>1.6600829547698992</v>
      </c>
      <c r="FL697" s="452">
        <f t="shared" si="2157"/>
        <v>1.5857310967027389</v>
      </c>
      <c r="FM697" s="452">
        <f t="shared" si="2158"/>
        <v>1.1237915041879138</v>
      </c>
      <c r="FN697" s="452">
        <f t="shared" si="2159"/>
        <v>1.9772908719950324</v>
      </c>
      <c r="FO697" s="452">
        <f t="shared" si="2160"/>
        <v>1.0871107957065556</v>
      </c>
      <c r="FP697" s="452">
        <f t="shared" si="2161"/>
        <v>1.8532404927691484</v>
      </c>
      <c r="FQ697" s="452">
        <f t="shared" si="2162"/>
        <v>1.0926620246384575</v>
      </c>
      <c r="FR697" s="453"/>
      <c r="FS697" s="446">
        <f t="shared" si="2175"/>
        <v>75882</v>
      </c>
      <c r="FT697" s="446">
        <f t="shared" si="2175"/>
        <v>3035280</v>
      </c>
      <c r="FU697" s="446">
        <f t="shared" si="2175"/>
        <v>5235858</v>
      </c>
      <c r="FV697" s="446">
        <f t="shared" si="2175"/>
        <v>9257604</v>
      </c>
      <c r="FW697" s="446">
        <f t="shared" si="2175"/>
        <v>7081991</v>
      </c>
      <c r="FX697" s="446">
        <f t="shared" si="2175"/>
        <v>7265405</v>
      </c>
      <c r="FY697" s="446">
        <f t="shared" si="2175"/>
        <v>166031709</v>
      </c>
      <c r="FZ697" s="446">
        <f t="shared" si="2175"/>
        <v>199475735</v>
      </c>
      <c r="GA697" s="446">
        <f t="shared" si="2175"/>
        <v>34449884</v>
      </c>
      <c r="GB697" s="446"/>
      <c r="GC697" s="446"/>
      <c r="GD697" s="446"/>
      <c r="GE697" s="446"/>
      <c r="GF697" s="446"/>
      <c r="GG697" s="446"/>
      <c r="GH697" s="446"/>
      <c r="GI697" s="446"/>
      <c r="GJ697" s="446"/>
      <c r="GK697" s="446"/>
      <c r="GL697" s="446"/>
      <c r="GM697" s="446"/>
      <c r="GN697" s="446">
        <f t="shared" si="2169"/>
        <v>767241</v>
      </c>
      <c r="GO697" s="446">
        <f t="shared" si="2176"/>
        <v>322050</v>
      </c>
      <c r="GP697" s="446">
        <f t="shared" si="2176"/>
        <v>609220</v>
      </c>
      <c r="GQ697" s="446">
        <f t="shared" si="2176"/>
        <v>0</v>
      </c>
      <c r="GR697" s="446">
        <f t="shared" si="2176"/>
        <v>14819922</v>
      </c>
      <c r="GS697" s="446">
        <f t="shared" si="2176"/>
        <v>10325392</v>
      </c>
      <c r="GT697" s="446">
        <f t="shared" si="2176"/>
        <v>1036032</v>
      </c>
      <c r="GU697" s="446">
        <f t="shared" si="2176"/>
        <v>34535550</v>
      </c>
      <c r="GV697" s="416"/>
      <c r="GW697" s="402"/>
      <c r="GX697" s="402"/>
      <c r="GY697" s="402"/>
      <c r="GZ697" s="402"/>
      <c r="HA697" s="402"/>
    </row>
    <row r="698" spans="1:209" ht="9.75" customHeight="1" x14ac:dyDescent="0.2">
      <c r="A698" s="417" t="str">
        <f t="shared" si="2148"/>
        <v>2019-20JULYR1F</v>
      </c>
      <c r="B698" s="458" t="str">
        <f t="shared" si="2165"/>
        <v>2019-20</v>
      </c>
      <c r="C698" s="402" t="s">
        <v>673</v>
      </c>
      <c r="D698" s="402" t="s">
        <v>663</v>
      </c>
      <c r="E698" s="402" t="s">
        <v>662</v>
      </c>
      <c r="F698" s="478" t="s">
        <v>458</v>
      </c>
      <c r="G698" s="478" t="s">
        <v>688</v>
      </c>
      <c r="H698" s="479">
        <v>3118</v>
      </c>
      <c r="I698" s="479">
        <v>1832</v>
      </c>
      <c r="J698" s="479">
        <v>16643</v>
      </c>
      <c r="K698" s="506">
        <v>9</v>
      </c>
      <c r="L698" s="506">
        <v>1</v>
      </c>
      <c r="M698" s="506">
        <v>12</v>
      </c>
      <c r="N698" s="506">
        <v>44</v>
      </c>
      <c r="O698" s="506">
        <v>153</v>
      </c>
      <c r="P698" s="479" t="s">
        <v>152</v>
      </c>
      <c r="Q698" s="479" t="s">
        <v>152</v>
      </c>
      <c r="R698" s="479" t="s">
        <v>152</v>
      </c>
      <c r="S698" s="479">
        <v>2078</v>
      </c>
      <c r="T698" s="479">
        <v>109</v>
      </c>
      <c r="U698" s="479">
        <v>75</v>
      </c>
      <c r="V698" s="479">
        <v>951</v>
      </c>
      <c r="W698" s="479">
        <v>641</v>
      </c>
      <c r="X698" s="479">
        <v>47</v>
      </c>
      <c r="Y698" s="479">
        <v>85199</v>
      </c>
      <c r="Z698" s="479">
        <v>782</v>
      </c>
      <c r="AA698" s="479">
        <v>1460</v>
      </c>
      <c r="AB698" s="479">
        <v>76420</v>
      </c>
      <c r="AC698" s="479">
        <v>1019</v>
      </c>
      <c r="AD698" s="479">
        <v>1664</v>
      </c>
      <c r="AE698" s="479">
        <v>1744492</v>
      </c>
      <c r="AF698" s="479">
        <v>1834</v>
      </c>
      <c r="AG698" s="479">
        <v>3647</v>
      </c>
      <c r="AH698" s="479">
        <v>3425434</v>
      </c>
      <c r="AI698" s="479">
        <v>5344</v>
      </c>
      <c r="AJ698" s="479">
        <v>12300</v>
      </c>
      <c r="AK698" s="479">
        <v>326857</v>
      </c>
      <c r="AL698" s="479">
        <v>6954</v>
      </c>
      <c r="AM698" s="479">
        <v>14111</v>
      </c>
      <c r="AN698" s="479"/>
      <c r="AO698" s="479"/>
      <c r="AP698" s="479"/>
      <c r="AQ698" s="479"/>
      <c r="AR698" s="479"/>
      <c r="AS698" s="479"/>
      <c r="AT698" s="479">
        <v>197</v>
      </c>
      <c r="AU698" s="479">
        <v>1</v>
      </c>
      <c r="AV698" s="479">
        <v>30</v>
      </c>
      <c r="AW698" s="479">
        <v>35</v>
      </c>
      <c r="AX698" s="479">
        <v>7</v>
      </c>
      <c r="AY698" s="479">
        <v>159</v>
      </c>
      <c r="AZ698" s="479">
        <v>0</v>
      </c>
      <c r="BA698" s="479"/>
      <c r="BB698" s="479"/>
      <c r="BC698" s="479"/>
      <c r="BD698" s="479"/>
      <c r="BE698" s="479"/>
      <c r="BF698" s="479"/>
      <c r="BG698" s="479"/>
      <c r="BH698" s="479"/>
      <c r="BI698" s="479">
        <v>1244</v>
      </c>
      <c r="BJ698" s="479">
        <v>22</v>
      </c>
      <c r="BK698" s="479">
        <v>615</v>
      </c>
      <c r="BL698" s="479">
        <v>1881</v>
      </c>
      <c r="BM698" s="479">
        <v>163</v>
      </c>
      <c r="BN698" s="479">
        <v>139</v>
      </c>
      <c r="BO698" s="479">
        <v>108</v>
      </c>
      <c r="BP698" s="479">
        <v>95</v>
      </c>
      <c r="BQ698" s="479">
        <v>1102</v>
      </c>
      <c r="BR698" s="479">
        <v>1017</v>
      </c>
      <c r="BS698" s="479">
        <v>773</v>
      </c>
      <c r="BT698" s="479">
        <v>676</v>
      </c>
      <c r="BU698" s="479">
        <v>55</v>
      </c>
      <c r="BV698" s="479">
        <v>49</v>
      </c>
      <c r="BW698" s="479" t="s">
        <v>152</v>
      </c>
      <c r="BX698" s="479" t="s">
        <v>152</v>
      </c>
      <c r="BY698" s="479" t="s">
        <v>152</v>
      </c>
      <c r="BZ698" s="479" t="s">
        <v>152</v>
      </c>
      <c r="CA698" s="479" t="s">
        <v>152</v>
      </c>
      <c r="CB698" s="479" t="s">
        <v>152</v>
      </c>
      <c r="CC698" s="479" t="s">
        <v>152</v>
      </c>
      <c r="CD698" s="479" t="s">
        <v>152</v>
      </c>
      <c r="CE698" s="479" t="s">
        <v>152</v>
      </c>
      <c r="CF698" s="479" t="s">
        <v>152</v>
      </c>
      <c r="CG698" s="479" t="s">
        <v>152</v>
      </c>
      <c r="CH698" s="479" t="s">
        <v>152</v>
      </c>
      <c r="CI698" s="479" t="s">
        <v>152</v>
      </c>
      <c r="CJ698" s="479" t="s">
        <v>152</v>
      </c>
      <c r="CK698" s="479" t="s">
        <v>152</v>
      </c>
      <c r="CL698" s="479" t="s">
        <v>152</v>
      </c>
      <c r="CM698" s="479" t="s">
        <v>152</v>
      </c>
      <c r="CN698" s="479" t="s">
        <v>152</v>
      </c>
      <c r="CO698" s="479" t="s">
        <v>152</v>
      </c>
      <c r="CP698" s="479" t="s">
        <v>152</v>
      </c>
      <c r="CQ698" s="479" t="s">
        <v>152</v>
      </c>
      <c r="CR698" s="479" t="s">
        <v>152</v>
      </c>
      <c r="CS698" s="479" t="s">
        <v>152</v>
      </c>
      <c r="CT698" s="479" t="s">
        <v>152</v>
      </c>
      <c r="CU698" s="479" t="s">
        <v>152</v>
      </c>
      <c r="CV698" s="479" t="s">
        <v>152</v>
      </c>
      <c r="CW698" s="479" t="s">
        <v>152</v>
      </c>
      <c r="CX698" s="479" t="s">
        <v>152</v>
      </c>
      <c r="CY698" s="479" t="s">
        <v>152</v>
      </c>
      <c r="CZ698" s="479" t="s">
        <v>152</v>
      </c>
      <c r="DA698" s="479" t="s">
        <v>152</v>
      </c>
      <c r="DB698" s="479" t="s">
        <v>152</v>
      </c>
      <c r="DC698" s="479" t="s">
        <v>152</v>
      </c>
      <c r="DD698" s="479" t="s">
        <v>152</v>
      </c>
      <c r="DE698" s="479" t="s">
        <v>152</v>
      </c>
      <c r="DF698" s="479" t="s">
        <v>152</v>
      </c>
      <c r="DG698" s="479" t="s">
        <v>152</v>
      </c>
      <c r="DH698" s="479" t="s">
        <v>152</v>
      </c>
      <c r="DI698" s="479" t="s">
        <v>152</v>
      </c>
      <c r="DJ698" s="479" t="s">
        <v>152</v>
      </c>
      <c r="DK698" s="479">
        <v>12</v>
      </c>
      <c r="DL698" s="479">
        <v>4552</v>
      </c>
      <c r="DM698" s="479">
        <v>379</v>
      </c>
      <c r="DN698" s="479">
        <v>678</v>
      </c>
      <c r="DO698" s="479">
        <v>81</v>
      </c>
      <c r="DP698" s="479">
        <v>4746</v>
      </c>
      <c r="DQ698" s="479">
        <v>59</v>
      </c>
      <c r="DR698" s="479">
        <v>103</v>
      </c>
      <c r="DS698" s="479">
        <v>0</v>
      </c>
      <c r="DT698" s="479">
        <v>0</v>
      </c>
      <c r="DU698" s="510" t="s">
        <v>152</v>
      </c>
      <c r="DV698" s="510" t="s">
        <v>152</v>
      </c>
      <c r="DW698" s="479">
        <v>0</v>
      </c>
      <c r="DX698" s="479"/>
      <c r="DY698" s="479"/>
      <c r="DZ698" s="479"/>
      <c r="EA698" s="479"/>
      <c r="EB698" s="479"/>
      <c r="EC698" s="479"/>
      <c r="ED698" s="479"/>
      <c r="EE698" s="479"/>
      <c r="EF698" s="479"/>
      <c r="EG698" s="479" t="s">
        <v>152</v>
      </c>
      <c r="EH698" s="479" t="s">
        <v>152</v>
      </c>
      <c r="EI698" s="479">
        <v>0</v>
      </c>
      <c r="EJ698" s="479">
        <v>10</v>
      </c>
      <c r="EK698" s="479">
        <v>103</v>
      </c>
      <c r="EL698" s="479">
        <v>0</v>
      </c>
      <c r="EM698" s="479">
        <v>20</v>
      </c>
      <c r="EN698" s="479">
        <v>47149</v>
      </c>
      <c r="EO698" s="479">
        <v>4715</v>
      </c>
      <c r="EP698" s="479">
        <v>7298</v>
      </c>
      <c r="EQ698" s="479">
        <v>736794</v>
      </c>
      <c r="ER698" s="479">
        <v>7153</v>
      </c>
      <c r="ES698" s="479">
        <v>12178</v>
      </c>
      <c r="ET698" s="479">
        <v>0</v>
      </c>
      <c r="EU698" s="479">
        <v>0</v>
      </c>
      <c r="EV698" s="479">
        <v>0</v>
      </c>
      <c r="EW698" s="479">
        <v>154740</v>
      </c>
      <c r="EX698" s="479">
        <v>7737</v>
      </c>
      <c r="EY698" s="479">
        <v>22581</v>
      </c>
      <c r="EZ698" s="476"/>
      <c r="FA698" s="446">
        <f t="shared" si="2149"/>
        <v>7</v>
      </c>
      <c r="FB698" s="417">
        <f t="shared" si="2150"/>
        <v>2019</v>
      </c>
      <c r="FC698" s="448">
        <f t="shared" si="2151"/>
        <v>43647</v>
      </c>
      <c r="FD698" s="449">
        <f t="shared" si="2152"/>
        <v>31</v>
      </c>
      <c r="FE698" s="450"/>
      <c r="FF698" s="450"/>
      <c r="FG698" s="450"/>
      <c r="FH698" s="452">
        <f t="shared" si="2153"/>
        <v>1.4954128440366972</v>
      </c>
      <c r="FI698" s="452">
        <f t="shared" si="2154"/>
        <v>1.275229357798165</v>
      </c>
      <c r="FJ698" s="452">
        <f t="shared" si="2155"/>
        <v>1.44</v>
      </c>
      <c r="FK698" s="452">
        <f t="shared" si="2156"/>
        <v>1.2666666666666666</v>
      </c>
      <c r="FL698" s="452">
        <f t="shared" si="2157"/>
        <v>1.1587802313354363</v>
      </c>
      <c r="FM698" s="452">
        <f t="shared" si="2158"/>
        <v>1.0694006309148265</v>
      </c>
      <c r="FN698" s="452">
        <f t="shared" si="2159"/>
        <v>1.2059282371294853</v>
      </c>
      <c r="FO698" s="452">
        <f t="shared" si="2160"/>
        <v>1.0546021840873634</v>
      </c>
      <c r="FP698" s="452">
        <f t="shared" si="2161"/>
        <v>1.1702127659574468</v>
      </c>
      <c r="FQ698" s="452">
        <f t="shared" si="2162"/>
        <v>1.0425531914893618</v>
      </c>
      <c r="FR698" s="453"/>
      <c r="FS698" s="446">
        <f t="shared" si="2175"/>
        <v>1832</v>
      </c>
      <c r="FT698" s="446">
        <f t="shared" si="2175"/>
        <v>21984</v>
      </c>
      <c r="FU698" s="446">
        <f t="shared" si="2175"/>
        <v>80608</v>
      </c>
      <c r="FV698" s="446">
        <f t="shared" si="2175"/>
        <v>280296</v>
      </c>
      <c r="FW698" s="446">
        <f t="shared" si="2175"/>
        <v>159140</v>
      </c>
      <c r="FX698" s="446">
        <f t="shared" si="2175"/>
        <v>124800</v>
      </c>
      <c r="FY698" s="446">
        <f t="shared" si="2175"/>
        <v>3468297</v>
      </c>
      <c r="FZ698" s="446">
        <f t="shared" si="2175"/>
        <v>7884300</v>
      </c>
      <c r="GA698" s="446">
        <f t="shared" si="2175"/>
        <v>663217</v>
      </c>
      <c r="GB698" s="446"/>
      <c r="GC698" s="446"/>
      <c r="GD698" s="446"/>
      <c r="GE698" s="446"/>
      <c r="GF698" s="446"/>
      <c r="GG698" s="446"/>
      <c r="GH698" s="446"/>
      <c r="GI698" s="446"/>
      <c r="GJ698" s="446"/>
      <c r="GK698" s="446"/>
      <c r="GL698" s="446"/>
      <c r="GM698" s="446"/>
      <c r="GN698" s="446" t="str">
        <f t="shared" si="2169"/>
        <v>-</v>
      </c>
      <c r="GO698" s="446">
        <f t="shared" si="2176"/>
        <v>8136</v>
      </c>
      <c r="GP698" s="446">
        <f t="shared" si="2176"/>
        <v>8343</v>
      </c>
      <c r="GQ698" s="446">
        <f t="shared" si="2176"/>
        <v>0</v>
      </c>
      <c r="GR698" s="446">
        <f t="shared" si="2176"/>
        <v>72980</v>
      </c>
      <c r="GS698" s="446">
        <f t="shared" si="2176"/>
        <v>1254334</v>
      </c>
      <c r="GT698" s="446">
        <f t="shared" si="2176"/>
        <v>0</v>
      </c>
      <c r="GU698" s="446">
        <f t="shared" si="2176"/>
        <v>451620</v>
      </c>
      <c r="GV698" s="416"/>
      <c r="GW698" s="402"/>
      <c r="GX698" s="402"/>
      <c r="GY698" s="402"/>
      <c r="GZ698" s="402"/>
      <c r="HA698" s="402"/>
    </row>
    <row r="699" spans="1:209" ht="9.75" customHeight="1" x14ac:dyDescent="0.2">
      <c r="A699" s="493" t="str">
        <f t="shared" ref="A699:A762" si="2177">B699&amp;C699&amp;F699</f>
        <v>2019-20JULYRRU</v>
      </c>
      <c r="B699" s="494" t="str">
        <f t="shared" si="2165"/>
        <v>2019-20</v>
      </c>
      <c r="C699" s="480" t="s">
        <v>673</v>
      </c>
      <c r="D699" s="480" t="s">
        <v>659</v>
      </c>
      <c r="E699" s="480" t="s">
        <v>467</v>
      </c>
      <c r="F699" s="495" t="s">
        <v>454</v>
      </c>
      <c r="G699" s="495" t="s">
        <v>689</v>
      </c>
      <c r="H699" s="496">
        <v>179181</v>
      </c>
      <c r="I699" s="496">
        <v>144848</v>
      </c>
      <c r="J699" s="496">
        <v>2704971</v>
      </c>
      <c r="K699" s="507">
        <v>19</v>
      </c>
      <c r="L699" s="507">
        <v>0</v>
      </c>
      <c r="M699" s="507">
        <v>72</v>
      </c>
      <c r="N699" s="507">
        <v>124</v>
      </c>
      <c r="O699" s="507">
        <v>240</v>
      </c>
      <c r="P699" s="496" t="s">
        <v>152</v>
      </c>
      <c r="Q699" s="496" t="s">
        <v>152</v>
      </c>
      <c r="R699" s="496" t="s">
        <v>152</v>
      </c>
      <c r="S699" s="496">
        <v>108482</v>
      </c>
      <c r="T699" s="496">
        <v>12560</v>
      </c>
      <c r="U699" s="496">
        <v>9188</v>
      </c>
      <c r="V699" s="496">
        <v>59730</v>
      </c>
      <c r="W699" s="496">
        <v>21196</v>
      </c>
      <c r="X699" s="496">
        <v>2164</v>
      </c>
      <c r="Y699" s="496">
        <v>4958652</v>
      </c>
      <c r="Z699" s="496">
        <v>395</v>
      </c>
      <c r="AA699" s="496">
        <v>656</v>
      </c>
      <c r="AB699" s="496">
        <v>6330320</v>
      </c>
      <c r="AC699" s="496">
        <v>689</v>
      </c>
      <c r="AD699" s="496">
        <v>1202</v>
      </c>
      <c r="AE699" s="496">
        <v>75434305</v>
      </c>
      <c r="AF699" s="496">
        <v>1263</v>
      </c>
      <c r="AG699" s="496">
        <v>2624</v>
      </c>
      <c r="AH699" s="496">
        <v>84398854</v>
      </c>
      <c r="AI699" s="496">
        <v>3982</v>
      </c>
      <c r="AJ699" s="496">
        <v>9595</v>
      </c>
      <c r="AK699" s="496">
        <v>12509719</v>
      </c>
      <c r="AL699" s="496">
        <v>5781</v>
      </c>
      <c r="AM699" s="496">
        <v>13142</v>
      </c>
      <c r="AN699" s="496"/>
      <c r="AO699" s="496"/>
      <c r="AP699" s="496"/>
      <c r="AQ699" s="496"/>
      <c r="AR699" s="496"/>
      <c r="AS699" s="496"/>
      <c r="AT699" s="496">
        <v>8147</v>
      </c>
      <c r="AU699" s="496">
        <v>203</v>
      </c>
      <c r="AV699" s="496">
        <v>1213</v>
      </c>
      <c r="AW699" s="496">
        <v>2676</v>
      </c>
      <c r="AX699" s="496">
        <v>245</v>
      </c>
      <c r="AY699" s="496">
        <v>6486</v>
      </c>
      <c r="AZ699" s="496">
        <v>0</v>
      </c>
      <c r="BA699" s="496"/>
      <c r="BB699" s="496"/>
      <c r="BC699" s="496"/>
      <c r="BD699" s="496"/>
      <c r="BE699" s="496"/>
      <c r="BF699" s="496"/>
      <c r="BG699" s="496"/>
      <c r="BH699" s="496"/>
      <c r="BI699" s="496">
        <v>64344</v>
      </c>
      <c r="BJ699" s="496">
        <v>6547</v>
      </c>
      <c r="BK699" s="496">
        <v>29444</v>
      </c>
      <c r="BL699" s="496">
        <v>100335</v>
      </c>
      <c r="BM699" s="496">
        <v>32237</v>
      </c>
      <c r="BN699" s="496">
        <v>24874</v>
      </c>
      <c r="BO699" s="496">
        <v>23491</v>
      </c>
      <c r="BP699" s="496">
        <v>18427</v>
      </c>
      <c r="BQ699" s="496">
        <v>89267</v>
      </c>
      <c r="BR699" s="496">
        <v>66876</v>
      </c>
      <c r="BS699" s="496">
        <v>33782</v>
      </c>
      <c r="BT699" s="496">
        <v>23912</v>
      </c>
      <c r="BU699" s="496">
        <v>2965</v>
      </c>
      <c r="BV699" s="496">
        <v>2276</v>
      </c>
      <c r="BW699" s="496" t="s">
        <v>152</v>
      </c>
      <c r="BX699" s="496" t="s">
        <v>152</v>
      </c>
      <c r="BY699" s="496" t="s">
        <v>152</v>
      </c>
      <c r="BZ699" s="496" t="s">
        <v>152</v>
      </c>
      <c r="CA699" s="496" t="s">
        <v>152</v>
      </c>
      <c r="CB699" s="496" t="s">
        <v>152</v>
      </c>
      <c r="CC699" s="496" t="s">
        <v>152</v>
      </c>
      <c r="CD699" s="496" t="s">
        <v>152</v>
      </c>
      <c r="CE699" s="496" t="s">
        <v>152</v>
      </c>
      <c r="CF699" s="496" t="s">
        <v>152</v>
      </c>
      <c r="CG699" s="496" t="s">
        <v>152</v>
      </c>
      <c r="CH699" s="496" t="s">
        <v>152</v>
      </c>
      <c r="CI699" s="496" t="s">
        <v>152</v>
      </c>
      <c r="CJ699" s="496" t="s">
        <v>152</v>
      </c>
      <c r="CK699" s="496" t="s">
        <v>152</v>
      </c>
      <c r="CL699" s="496" t="s">
        <v>152</v>
      </c>
      <c r="CM699" s="496" t="s">
        <v>152</v>
      </c>
      <c r="CN699" s="496" t="s">
        <v>152</v>
      </c>
      <c r="CO699" s="496" t="s">
        <v>152</v>
      </c>
      <c r="CP699" s="496" t="s">
        <v>152</v>
      </c>
      <c r="CQ699" s="496" t="s">
        <v>152</v>
      </c>
      <c r="CR699" s="496" t="s">
        <v>152</v>
      </c>
      <c r="CS699" s="496" t="s">
        <v>152</v>
      </c>
      <c r="CT699" s="496" t="s">
        <v>152</v>
      </c>
      <c r="CU699" s="496" t="s">
        <v>152</v>
      </c>
      <c r="CV699" s="496" t="s">
        <v>152</v>
      </c>
      <c r="CW699" s="496" t="s">
        <v>152</v>
      </c>
      <c r="CX699" s="496" t="s">
        <v>152</v>
      </c>
      <c r="CY699" s="496" t="s">
        <v>152</v>
      </c>
      <c r="CZ699" s="496" t="s">
        <v>152</v>
      </c>
      <c r="DA699" s="496" t="s">
        <v>152</v>
      </c>
      <c r="DB699" s="496" t="s">
        <v>152</v>
      </c>
      <c r="DC699" s="496" t="s">
        <v>152</v>
      </c>
      <c r="DD699" s="496" t="s">
        <v>152</v>
      </c>
      <c r="DE699" s="496" t="s">
        <v>152</v>
      </c>
      <c r="DF699" s="496" t="s">
        <v>152</v>
      </c>
      <c r="DG699" s="496" t="s">
        <v>152</v>
      </c>
      <c r="DH699" s="496" t="s">
        <v>152</v>
      </c>
      <c r="DI699" s="496" t="s">
        <v>152</v>
      </c>
      <c r="DJ699" s="496" t="s">
        <v>152</v>
      </c>
      <c r="DK699" s="496">
        <v>607</v>
      </c>
      <c r="DL699" s="496">
        <v>194972</v>
      </c>
      <c r="DM699" s="496">
        <v>321</v>
      </c>
      <c r="DN699" s="496">
        <v>531</v>
      </c>
      <c r="DO699" s="496">
        <v>7105</v>
      </c>
      <c r="DP699" s="496">
        <v>524645</v>
      </c>
      <c r="DQ699" s="496">
        <v>74</v>
      </c>
      <c r="DR699" s="496">
        <v>167</v>
      </c>
      <c r="DS699" s="496">
        <v>160</v>
      </c>
      <c r="DT699" s="496">
        <v>371412</v>
      </c>
      <c r="DU699" s="496">
        <v>2321</v>
      </c>
      <c r="DV699" s="496">
        <v>4481</v>
      </c>
      <c r="DW699" s="496">
        <v>145</v>
      </c>
      <c r="DX699" s="496"/>
      <c r="DY699" s="496"/>
      <c r="DZ699" s="496"/>
      <c r="EA699" s="496"/>
      <c r="EB699" s="496"/>
      <c r="EC699" s="496"/>
      <c r="ED699" s="496"/>
      <c r="EE699" s="496"/>
      <c r="EF699" s="496"/>
      <c r="EG699" s="496" t="s">
        <v>152</v>
      </c>
      <c r="EH699" s="496" t="s">
        <v>152</v>
      </c>
      <c r="EI699" s="496">
        <v>11</v>
      </c>
      <c r="EJ699" s="496">
        <v>552</v>
      </c>
      <c r="EK699" s="496">
        <v>1422</v>
      </c>
      <c r="EL699" s="496">
        <v>37</v>
      </c>
      <c r="EM699" s="496">
        <v>1336</v>
      </c>
      <c r="EN699" s="496">
        <v>3335232</v>
      </c>
      <c r="EO699" s="496">
        <v>6042</v>
      </c>
      <c r="EP699" s="496">
        <v>13035</v>
      </c>
      <c r="EQ699" s="496">
        <v>11117970</v>
      </c>
      <c r="ER699" s="496">
        <v>7819</v>
      </c>
      <c r="ES699" s="496">
        <v>15476</v>
      </c>
      <c r="ET699" s="496">
        <v>278954</v>
      </c>
      <c r="EU699" s="496">
        <v>7539</v>
      </c>
      <c r="EV699" s="496">
        <v>13295</v>
      </c>
      <c r="EW699" s="496">
        <v>13476617</v>
      </c>
      <c r="EX699" s="496">
        <v>10087</v>
      </c>
      <c r="EY699" s="496">
        <v>17297</v>
      </c>
      <c r="EZ699" s="497"/>
      <c r="FA699" s="482">
        <f t="shared" ref="FA699:FA762" si="2178">MONTH(1&amp;C699)</f>
        <v>7</v>
      </c>
      <c r="FB699" s="493">
        <f t="shared" ref="FB699:FB762" si="2179">LEFT($B699,4)+IF(FA699&lt;4,1,0)</f>
        <v>2019</v>
      </c>
      <c r="FC699" s="498">
        <f t="shared" ref="FC699:FC762" si="2180">DATE($FB699,$FA699,1)</f>
        <v>43647</v>
      </c>
      <c r="FD699" s="499">
        <f t="shared" ref="FD699:FD762" si="2181">DAY(EOMONTH($FC699,0))</f>
        <v>31</v>
      </c>
      <c r="FE699" s="500"/>
      <c r="FF699" s="500"/>
      <c r="FG699" s="500"/>
      <c r="FH699" s="481">
        <f t="shared" ref="FH699:FH762" si="2182">IFERROR(BM699/HLOOKUP(FH$3,$T$5:$X$10112,ROW()-4,0),"-")</f>
        <v>2.5666401273885349</v>
      </c>
      <c r="FI699" s="481">
        <f t="shared" ref="FI699:FI762" si="2183">IFERROR(BN699/HLOOKUP(FI$3,$T$5:$X$10112,ROW()-4,0),"-")</f>
        <v>1.9804140127388534</v>
      </c>
      <c r="FJ699" s="481">
        <f t="shared" ref="FJ699:FJ762" si="2184">IFERROR(BO699/HLOOKUP(FJ$3,$T$5:$X$10112,ROW()-4,0),"-")</f>
        <v>2.556704397039617</v>
      </c>
      <c r="FK699" s="481">
        <f t="shared" ref="FK699:FK762" si="2185">IFERROR(BP699/HLOOKUP(FK$3,$T$5:$X$10112,ROW()-4,0),"-")</f>
        <v>2.0055507183282542</v>
      </c>
      <c r="FL699" s="481">
        <f t="shared" ref="FL699:FL762" si="2186">IFERROR(BQ699/HLOOKUP(FL$3,$T$5:$X$10112,ROW()-4,0),"-")</f>
        <v>1.4945086221329316</v>
      </c>
      <c r="FM699" s="481">
        <f t="shared" ref="FM699:FM762" si="2187">IFERROR(BR699/HLOOKUP(FM$3,$T$5:$X$10112,ROW()-4,0),"-")</f>
        <v>1.1196383726770467</v>
      </c>
      <c r="FN699" s="481">
        <f t="shared" ref="FN699:FN762" si="2188">IFERROR(BS699/HLOOKUP(FN$3,$T$5:$X$10112,ROW()-4,0),"-")</f>
        <v>1.5937912813738442</v>
      </c>
      <c r="FO699" s="481">
        <f t="shared" ref="FO699:FO762" si="2189">IFERROR(BT699/HLOOKUP(FO$3,$T$5:$X$10112,ROW()-4,0),"-")</f>
        <v>1.1281373844121532</v>
      </c>
      <c r="FP699" s="481">
        <f t="shared" ref="FP699:FP762" si="2190">IFERROR(BU699/HLOOKUP(FP$3,$T$5:$X$10112,ROW()-4,0),"-")</f>
        <v>1.3701478743068392</v>
      </c>
      <c r="FQ699" s="481">
        <f t="shared" ref="FQ699:FQ762" si="2191">IFERROR(BV699/HLOOKUP(FQ$3,$T$5:$X$10112,ROW()-4,0),"-")</f>
        <v>1.0517560073937153</v>
      </c>
      <c r="FR699" s="501"/>
      <c r="FS699" s="482">
        <f t="shared" si="2175"/>
        <v>0</v>
      </c>
      <c r="FT699" s="482">
        <f t="shared" si="2175"/>
        <v>10429056</v>
      </c>
      <c r="FU699" s="482">
        <f t="shared" si="2175"/>
        <v>17961152</v>
      </c>
      <c r="FV699" s="482">
        <f t="shared" si="2175"/>
        <v>34763520</v>
      </c>
      <c r="FW699" s="482">
        <f t="shared" si="2175"/>
        <v>8239360</v>
      </c>
      <c r="FX699" s="482">
        <f t="shared" si="2175"/>
        <v>11043976</v>
      </c>
      <c r="FY699" s="482">
        <f t="shared" si="2175"/>
        <v>156731520</v>
      </c>
      <c r="FZ699" s="482">
        <f t="shared" si="2175"/>
        <v>203375620</v>
      </c>
      <c r="GA699" s="482">
        <f t="shared" si="2175"/>
        <v>28439288</v>
      </c>
      <c r="GB699" s="482"/>
      <c r="GC699" s="482"/>
      <c r="GD699" s="482"/>
      <c r="GE699" s="482"/>
      <c r="GF699" s="482"/>
      <c r="GG699" s="482"/>
      <c r="GH699" s="482"/>
      <c r="GI699" s="482"/>
      <c r="GJ699" s="482"/>
      <c r="GK699" s="482"/>
      <c r="GL699" s="482"/>
      <c r="GM699" s="482"/>
      <c r="GN699" s="482">
        <f t="shared" si="2169"/>
        <v>716960</v>
      </c>
      <c r="GO699" s="482">
        <f t="shared" si="2176"/>
        <v>322317</v>
      </c>
      <c r="GP699" s="482">
        <f t="shared" si="2176"/>
        <v>1186535</v>
      </c>
      <c r="GQ699" s="482">
        <f t="shared" si="2176"/>
        <v>0</v>
      </c>
      <c r="GR699" s="482">
        <f t="shared" si="2176"/>
        <v>7195320</v>
      </c>
      <c r="GS699" s="482">
        <f t="shared" si="2176"/>
        <v>22006872</v>
      </c>
      <c r="GT699" s="482">
        <f t="shared" si="2176"/>
        <v>491915</v>
      </c>
      <c r="GU699" s="482">
        <f t="shared" si="2176"/>
        <v>23108792</v>
      </c>
      <c r="GV699" s="502"/>
      <c r="GW699" s="402"/>
      <c r="GX699" s="402"/>
      <c r="GY699" s="402"/>
      <c r="GZ699" s="402"/>
      <c r="HA699" s="402"/>
    </row>
    <row r="700" spans="1:209" ht="9.75" customHeight="1" x14ac:dyDescent="0.2">
      <c r="A700" s="417" t="str">
        <f t="shared" si="2177"/>
        <v>2019-20JULYRX6</v>
      </c>
      <c r="B700" s="458" t="str">
        <f t="shared" si="2165"/>
        <v>2019-20</v>
      </c>
      <c r="C700" s="402" t="s">
        <v>673</v>
      </c>
      <c r="D700" s="402" t="s">
        <v>646</v>
      </c>
      <c r="E700" s="402" t="s">
        <v>645</v>
      </c>
      <c r="F700" s="478" t="s">
        <v>448</v>
      </c>
      <c r="G700" s="478" t="s">
        <v>690</v>
      </c>
      <c r="H700" s="479">
        <v>50067</v>
      </c>
      <c r="I700" s="479">
        <v>34832</v>
      </c>
      <c r="J700" s="479">
        <v>165790</v>
      </c>
      <c r="K700" s="506">
        <v>5</v>
      </c>
      <c r="L700" s="506">
        <v>1</v>
      </c>
      <c r="M700" s="506">
        <v>11</v>
      </c>
      <c r="N700" s="506">
        <v>20</v>
      </c>
      <c r="O700" s="506">
        <v>43</v>
      </c>
      <c r="P700" s="479" t="s">
        <v>152</v>
      </c>
      <c r="Q700" s="479" t="s">
        <v>152</v>
      </c>
      <c r="R700" s="479" t="s">
        <v>152</v>
      </c>
      <c r="S700" s="479">
        <v>35282</v>
      </c>
      <c r="T700" s="479">
        <v>2640</v>
      </c>
      <c r="U700" s="479">
        <v>1787</v>
      </c>
      <c r="V700" s="479">
        <v>20537</v>
      </c>
      <c r="W700" s="479">
        <v>7766</v>
      </c>
      <c r="X700" s="479">
        <v>418</v>
      </c>
      <c r="Y700" s="479">
        <v>1036742</v>
      </c>
      <c r="Z700" s="479">
        <v>393</v>
      </c>
      <c r="AA700" s="479">
        <v>665</v>
      </c>
      <c r="AB700" s="479">
        <v>846399</v>
      </c>
      <c r="AC700" s="479">
        <v>474</v>
      </c>
      <c r="AD700" s="479">
        <v>864</v>
      </c>
      <c r="AE700" s="479">
        <v>37254616</v>
      </c>
      <c r="AF700" s="479">
        <v>1814</v>
      </c>
      <c r="AG700" s="479">
        <v>3793</v>
      </c>
      <c r="AH700" s="479">
        <v>48403355</v>
      </c>
      <c r="AI700" s="479">
        <v>6233</v>
      </c>
      <c r="AJ700" s="479">
        <v>15237</v>
      </c>
      <c r="AK700" s="479">
        <v>1965298</v>
      </c>
      <c r="AL700" s="479">
        <v>4702</v>
      </c>
      <c r="AM700" s="479">
        <v>11222</v>
      </c>
      <c r="AN700" s="479"/>
      <c r="AO700" s="479"/>
      <c r="AP700" s="479"/>
      <c r="AQ700" s="479"/>
      <c r="AR700" s="479"/>
      <c r="AS700" s="479"/>
      <c r="AT700" s="479">
        <v>1620</v>
      </c>
      <c r="AU700" s="479">
        <v>37</v>
      </c>
      <c r="AV700" s="479">
        <v>211</v>
      </c>
      <c r="AW700" s="479">
        <v>2843</v>
      </c>
      <c r="AX700" s="479">
        <v>123</v>
      </c>
      <c r="AY700" s="479">
        <v>1249</v>
      </c>
      <c r="AZ700" s="479">
        <v>0</v>
      </c>
      <c r="BA700" s="479"/>
      <c r="BB700" s="479"/>
      <c r="BC700" s="479"/>
      <c r="BD700" s="479"/>
      <c r="BE700" s="479"/>
      <c r="BF700" s="479"/>
      <c r="BG700" s="479"/>
      <c r="BH700" s="479"/>
      <c r="BI700" s="479">
        <v>20446</v>
      </c>
      <c r="BJ700" s="479">
        <v>3758</v>
      </c>
      <c r="BK700" s="479">
        <v>9458</v>
      </c>
      <c r="BL700" s="479">
        <v>33662</v>
      </c>
      <c r="BM700" s="479">
        <v>4810</v>
      </c>
      <c r="BN700" s="479">
        <v>4033</v>
      </c>
      <c r="BO700" s="479">
        <v>3230</v>
      </c>
      <c r="BP700" s="479">
        <v>2720</v>
      </c>
      <c r="BQ700" s="479">
        <v>26616</v>
      </c>
      <c r="BR700" s="479">
        <v>22687</v>
      </c>
      <c r="BS700" s="479">
        <v>10994</v>
      </c>
      <c r="BT700" s="479">
        <v>7586</v>
      </c>
      <c r="BU700" s="479">
        <v>634</v>
      </c>
      <c r="BV700" s="479">
        <v>408</v>
      </c>
      <c r="BW700" s="479" t="s">
        <v>152</v>
      </c>
      <c r="BX700" s="479" t="s">
        <v>152</v>
      </c>
      <c r="BY700" s="479" t="s">
        <v>152</v>
      </c>
      <c r="BZ700" s="479" t="s">
        <v>152</v>
      </c>
      <c r="CA700" s="479" t="s">
        <v>152</v>
      </c>
      <c r="CB700" s="479" t="s">
        <v>152</v>
      </c>
      <c r="CC700" s="479" t="s">
        <v>152</v>
      </c>
      <c r="CD700" s="479" t="s">
        <v>152</v>
      </c>
      <c r="CE700" s="479" t="s">
        <v>152</v>
      </c>
      <c r="CF700" s="479" t="s">
        <v>152</v>
      </c>
      <c r="CG700" s="479" t="s">
        <v>152</v>
      </c>
      <c r="CH700" s="479" t="s">
        <v>152</v>
      </c>
      <c r="CI700" s="479" t="s">
        <v>152</v>
      </c>
      <c r="CJ700" s="479" t="s">
        <v>152</v>
      </c>
      <c r="CK700" s="479" t="s">
        <v>152</v>
      </c>
      <c r="CL700" s="479" t="s">
        <v>152</v>
      </c>
      <c r="CM700" s="479" t="s">
        <v>152</v>
      </c>
      <c r="CN700" s="479" t="s">
        <v>152</v>
      </c>
      <c r="CO700" s="479" t="s">
        <v>152</v>
      </c>
      <c r="CP700" s="479" t="s">
        <v>152</v>
      </c>
      <c r="CQ700" s="479" t="s">
        <v>152</v>
      </c>
      <c r="CR700" s="479" t="s">
        <v>152</v>
      </c>
      <c r="CS700" s="479" t="s">
        <v>152</v>
      </c>
      <c r="CT700" s="479" t="s">
        <v>152</v>
      </c>
      <c r="CU700" s="479" t="s">
        <v>152</v>
      </c>
      <c r="CV700" s="479" t="s">
        <v>152</v>
      </c>
      <c r="CW700" s="479" t="s">
        <v>152</v>
      </c>
      <c r="CX700" s="479" t="s">
        <v>152</v>
      </c>
      <c r="CY700" s="479" t="s">
        <v>152</v>
      </c>
      <c r="CZ700" s="479" t="s">
        <v>152</v>
      </c>
      <c r="DA700" s="479" t="s">
        <v>152</v>
      </c>
      <c r="DB700" s="479" t="s">
        <v>152</v>
      </c>
      <c r="DC700" s="479" t="s">
        <v>152</v>
      </c>
      <c r="DD700" s="479" t="s">
        <v>152</v>
      </c>
      <c r="DE700" s="479" t="s">
        <v>152</v>
      </c>
      <c r="DF700" s="479" t="s">
        <v>152</v>
      </c>
      <c r="DG700" s="479" t="s">
        <v>152</v>
      </c>
      <c r="DH700" s="479" t="s">
        <v>152</v>
      </c>
      <c r="DI700" s="479" t="s">
        <v>152</v>
      </c>
      <c r="DJ700" s="479" t="s">
        <v>152</v>
      </c>
      <c r="DK700" s="479">
        <v>63</v>
      </c>
      <c r="DL700" s="479">
        <v>26629</v>
      </c>
      <c r="DM700" s="479">
        <v>423</v>
      </c>
      <c r="DN700" s="479">
        <v>681</v>
      </c>
      <c r="DO700" s="479">
        <v>1563</v>
      </c>
      <c r="DP700" s="479">
        <v>44519</v>
      </c>
      <c r="DQ700" s="479">
        <v>28</v>
      </c>
      <c r="DR700" s="479">
        <v>55</v>
      </c>
      <c r="DS700" s="479">
        <v>0</v>
      </c>
      <c r="DT700" s="479">
        <v>0</v>
      </c>
      <c r="DU700" s="510" t="s">
        <v>152</v>
      </c>
      <c r="DV700" s="510" t="s">
        <v>152</v>
      </c>
      <c r="DW700" s="479">
        <v>0</v>
      </c>
      <c r="DX700" s="479"/>
      <c r="DY700" s="479"/>
      <c r="DZ700" s="479"/>
      <c r="EA700" s="479"/>
      <c r="EB700" s="479"/>
      <c r="EC700" s="479"/>
      <c r="ED700" s="479"/>
      <c r="EE700" s="479"/>
      <c r="EF700" s="479"/>
      <c r="EG700" s="479" t="s">
        <v>152</v>
      </c>
      <c r="EH700" s="479" t="s">
        <v>152</v>
      </c>
      <c r="EI700" s="479">
        <v>0</v>
      </c>
      <c r="EJ700" s="479">
        <v>0</v>
      </c>
      <c r="EK700" s="479">
        <v>1129</v>
      </c>
      <c r="EL700" s="479">
        <v>0</v>
      </c>
      <c r="EM700" s="479">
        <v>1071</v>
      </c>
      <c r="EN700" s="479">
        <v>0</v>
      </c>
      <c r="EO700" s="479">
        <v>0</v>
      </c>
      <c r="EP700" s="479">
        <v>0</v>
      </c>
      <c r="EQ700" s="479">
        <v>8184066</v>
      </c>
      <c r="ER700" s="479">
        <v>7249</v>
      </c>
      <c r="ES700" s="479">
        <v>13993</v>
      </c>
      <c r="ET700" s="479">
        <v>0</v>
      </c>
      <c r="EU700" s="479">
        <v>0</v>
      </c>
      <c r="EV700" s="479">
        <v>0</v>
      </c>
      <c r="EW700" s="479">
        <v>11080410</v>
      </c>
      <c r="EX700" s="479">
        <v>10346</v>
      </c>
      <c r="EY700" s="479">
        <v>21582</v>
      </c>
      <c r="EZ700" s="476"/>
      <c r="FA700" s="446">
        <f t="shared" si="2178"/>
        <v>7</v>
      </c>
      <c r="FB700" s="417">
        <f t="shared" si="2179"/>
        <v>2019</v>
      </c>
      <c r="FC700" s="448">
        <f t="shared" si="2180"/>
        <v>43647</v>
      </c>
      <c r="FD700" s="449">
        <f t="shared" si="2181"/>
        <v>31</v>
      </c>
      <c r="FE700" s="450"/>
      <c r="FF700" s="450"/>
      <c r="FG700" s="450"/>
      <c r="FH700" s="452">
        <f t="shared" si="2182"/>
        <v>1.821969696969697</v>
      </c>
      <c r="FI700" s="452">
        <f t="shared" si="2183"/>
        <v>1.5276515151515151</v>
      </c>
      <c r="FJ700" s="452">
        <f t="shared" si="2184"/>
        <v>1.8074986010072747</v>
      </c>
      <c r="FK700" s="452">
        <f t="shared" si="2185"/>
        <v>1.5221040850587577</v>
      </c>
      <c r="FL700" s="452">
        <f t="shared" si="2186"/>
        <v>1.2960023372449725</v>
      </c>
      <c r="FM700" s="452">
        <f t="shared" si="2187"/>
        <v>1.1046890977260555</v>
      </c>
      <c r="FN700" s="452">
        <f t="shared" si="2188"/>
        <v>1.4156579963945404</v>
      </c>
      <c r="FO700" s="452">
        <f t="shared" si="2189"/>
        <v>0.97682204481071333</v>
      </c>
      <c r="FP700" s="452">
        <f t="shared" si="2190"/>
        <v>1.5167464114832536</v>
      </c>
      <c r="FQ700" s="452">
        <f t="shared" si="2191"/>
        <v>0.97607655502392343</v>
      </c>
      <c r="FR700" s="453"/>
      <c r="FS700" s="446">
        <f t="shared" si="2175"/>
        <v>34832</v>
      </c>
      <c r="FT700" s="446">
        <f t="shared" si="2175"/>
        <v>383152</v>
      </c>
      <c r="FU700" s="446">
        <f t="shared" si="2175"/>
        <v>696640</v>
      </c>
      <c r="FV700" s="446">
        <f t="shared" si="2175"/>
        <v>1497776</v>
      </c>
      <c r="FW700" s="446">
        <f t="shared" si="2175"/>
        <v>1755600</v>
      </c>
      <c r="FX700" s="446">
        <f t="shared" si="2175"/>
        <v>1543968</v>
      </c>
      <c r="FY700" s="446">
        <f t="shared" si="2175"/>
        <v>77896841</v>
      </c>
      <c r="FZ700" s="446">
        <f t="shared" si="2175"/>
        <v>118330542</v>
      </c>
      <c r="GA700" s="446">
        <f t="shared" si="2175"/>
        <v>4690796</v>
      </c>
      <c r="GB700" s="446"/>
      <c r="GC700" s="446"/>
      <c r="GD700" s="446"/>
      <c r="GE700" s="446"/>
      <c r="GF700" s="446"/>
      <c r="GG700" s="446"/>
      <c r="GH700" s="446"/>
      <c r="GI700" s="446"/>
      <c r="GJ700" s="446"/>
      <c r="GK700" s="446"/>
      <c r="GL700" s="446"/>
      <c r="GM700" s="446"/>
      <c r="GN700" s="446" t="str">
        <f t="shared" si="2169"/>
        <v>-</v>
      </c>
      <c r="GO700" s="446">
        <f t="shared" si="2176"/>
        <v>42903</v>
      </c>
      <c r="GP700" s="446">
        <f t="shared" si="2176"/>
        <v>85965</v>
      </c>
      <c r="GQ700" s="446">
        <f t="shared" si="2176"/>
        <v>0</v>
      </c>
      <c r="GR700" s="446">
        <f t="shared" si="2176"/>
        <v>0</v>
      </c>
      <c r="GS700" s="446">
        <f t="shared" si="2176"/>
        <v>15798097</v>
      </c>
      <c r="GT700" s="446">
        <f t="shared" si="2176"/>
        <v>0</v>
      </c>
      <c r="GU700" s="446">
        <f t="shared" si="2176"/>
        <v>23114322</v>
      </c>
      <c r="GV700" s="416"/>
      <c r="GW700" s="402"/>
      <c r="GX700" s="402"/>
      <c r="GY700" s="402"/>
      <c r="GZ700" s="402"/>
      <c r="HA700" s="402"/>
    </row>
    <row r="701" spans="1:209" ht="9.75" customHeight="1" x14ac:dyDescent="0.2">
      <c r="A701" s="417" t="str">
        <f t="shared" si="2177"/>
        <v>2019-20JULYRX7</v>
      </c>
      <c r="B701" s="458" t="str">
        <f t="shared" si="2165"/>
        <v>2019-20</v>
      </c>
      <c r="C701" s="402" t="s">
        <v>673</v>
      </c>
      <c r="D701" s="402" t="s">
        <v>649</v>
      </c>
      <c r="E701" s="402" t="s">
        <v>462</v>
      </c>
      <c r="F701" s="478" t="s">
        <v>449</v>
      </c>
      <c r="G701" s="478" t="s">
        <v>691</v>
      </c>
      <c r="H701" s="479">
        <v>133978</v>
      </c>
      <c r="I701" s="479">
        <v>111732</v>
      </c>
      <c r="J701" s="479">
        <v>1328299</v>
      </c>
      <c r="K701" s="506">
        <v>12</v>
      </c>
      <c r="L701" s="506">
        <v>1</v>
      </c>
      <c r="M701" s="506">
        <v>46</v>
      </c>
      <c r="N701" s="506">
        <v>76</v>
      </c>
      <c r="O701" s="506">
        <v>126</v>
      </c>
      <c r="P701" s="479" t="s">
        <v>152</v>
      </c>
      <c r="Q701" s="479" t="s">
        <v>152</v>
      </c>
      <c r="R701" s="479" t="s">
        <v>152</v>
      </c>
      <c r="S701" s="479">
        <v>99970</v>
      </c>
      <c r="T701" s="479">
        <v>10093</v>
      </c>
      <c r="U701" s="479">
        <v>7129</v>
      </c>
      <c r="V701" s="479">
        <v>50763</v>
      </c>
      <c r="W701" s="479">
        <v>21563</v>
      </c>
      <c r="X701" s="479">
        <v>4174</v>
      </c>
      <c r="Y701" s="479">
        <v>4480295</v>
      </c>
      <c r="Z701" s="479">
        <v>444</v>
      </c>
      <c r="AA701" s="479">
        <v>753</v>
      </c>
      <c r="AB701" s="479">
        <v>4458881</v>
      </c>
      <c r="AC701" s="479">
        <v>625</v>
      </c>
      <c r="AD701" s="479">
        <v>1067</v>
      </c>
      <c r="AE701" s="479">
        <v>71626987</v>
      </c>
      <c r="AF701" s="479">
        <v>1411</v>
      </c>
      <c r="AG701" s="479">
        <v>3004</v>
      </c>
      <c r="AH701" s="479">
        <v>92828586</v>
      </c>
      <c r="AI701" s="479">
        <v>4305</v>
      </c>
      <c r="AJ701" s="479">
        <v>10144</v>
      </c>
      <c r="AK701" s="479">
        <v>23029583</v>
      </c>
      <c r="AL701" s="479">
        <v>5517</v>
      </c>
      <c r="AM701" s="479">
        <v>11936</v>
      </c>
      <c r="AN701" s="479"/>
      <c r="AO701" s="479"/>
      <c r="AP701" s="479"/>
      <c r="AQ701" s="479"/>
      <c r="AR701" s="479"/>
      <c r="AS701" s="479"/>
      <c r="AT701" s="479">
        <v>7565</v>
      </c>
      <c r="AU701" s="479">
        <v>423</v>
      </c>
      <c r="AV701" s="479">
        <v>4693</v>
      </c>
      <c r="AW701" s="479">
        <v>6302</v>
      </c>
      <c r="AX701" s="479">
        <v>259</v>
      </c>
      <c r="AY701" s="479">
        <v>2190</v>
      </c>
      <c r="AZ701" s="479">
        <v>0</v>
      </c>
      <c r="BA701" s="479"/>
      <c r="BB701" s="479"/>
      <c r="BC701" s="479"/>
      <c r="BD701" s="479"/>
      <c r="BE701" s="479"/>
      <c r="BF701" s="479"/>
      <c r="BG701" s="479"/>
      <c r="BH701" s="479"/>
      <c r="BI701" s="479">
        <v>58359</v>
      </c>
      <c r="BJ701" s="479">
        <v>6197</v>
      </c>
      <c r="BK701" s="479">
        <v>27849</v>
      </c>
      <c r="BL701" s="479">
        <v>92405</v>
      </c>
      <c r="BM701" s="479">
        <v>20698</v>
      </c>
      <c r="BN701" s="479">
        <v>16842</v>
      </c>
      <c r="BO701" s="479">
        <v>14535</v>
      </c>
      <c r="BP701" s="479">
        <v>11987</v>
      </c>
      <c r="BQ701" s="479">
        <v>64805</v>
      </c>
      <c r="BR701" s="479">
        <v>54107</v>
      </c>
      <c r="BS701" s="479">
        <v>29958</v>
      </c>
      <c r="BT701" s="479">
        <v>22907</v>
      </c>
      <c r="BU701" s="479">
        <v>5209</v>
      </c>
      <c r="BV701" s="479">
        <v>4470</v>
      </c>
      <c r="BW701" s="479" t="s">
        <v>152</v>
      </c>
      <c r="BX701" s="479" t="s">
        <v>152</v>
      </c>
      <c r="BY701" s="479" t="s">
        <v>152</v>
      </c>
      <c r="BZ701" s="479" t="s">
        <v>152</v>
      </c>
      <c r="CA701" s="479" t="s">
        <v>152</v>
      </c>
      <c r="CB701" s="479" t="s">
        <v>152</v>
      </c>
      <c r="CC701" s="479" t="s">
        <v>152</v>
      </c>
      <c r="CD701" s="479" t="s">
        <v>152</v>
      </c>
      <c r="CE701" s="479" t="s">
        <v>152</v>
      </c>
      <c r="CF701" s="479" t="s">
        <v>152</v>
      </c>
      <c r="CG701" s="479" t="s">
        <v>152</v>
      </c>
      <c r="CH701" s="479" t="s">
        <v>152</v>
      </c>
      <c r="CI701" s="479" t="s">
        <v>152</v>
      </c>
      <c r="CJ701" s="479" t="s">
        <v>152</v>
      </c>
      <c r="CK701" s="479" t="s">
        <v>152</v>
      </c>
      <c r="CL701" s="479" t="s">
        <v>152</v>
      </c>
      <c r="CM701" s="479" t="s">
        <v>152</v>
      </c>
      <c r="CN701" s="479" t="s">
        <v>152</v>
      </c>
      <c r="CO701" s="479" t="s">
        <v>152</v>
      </c>
      <c r="CP701" s="479" t="s">
        <v>152</v>
      </c>
      <c r="CQ701" s="479" t="s">
        <v>152</v>
      </c>
      <c r="CR701" s="479" t="s">
        <v>152</v>
      </c>
      <c r="CS701" s="479" t="s">
        <v>152</v>
      </c>
      <c r="CT701" s="479" t="s">
        <v>152</v>
      </c>
      <c r="CU701" s="479" t="s">
        <v>152</v>
      </c>
      <c r="CV701" s="479" t="s">
        <v>152</v>
      </c>
      <c r="CW701" s="479" t="s">
        <v>152</v>
      </c>
      <c r="CX701" s="479" t="s">
        <v>152</v>
      </c>
      <c r="CY701" s="479" t="s">
        <v>152</v>
      </c>
      <c r="CZ701" s="479" t="s">
        <v>152</v>
      </c>
      <c r="DA701" s="479" t="s">
        <v>152</v>
      </c>
      <c r="DB701" s="479" t="s">
        <v>152</v>
      </c>
      <c r="DC701" s="479" t="s">
        <v>152</v>
      </c>
      <c r="DD701" s="479" t="s">
        <v>152</v>
      </c>
      <c r="DE701" s="479" t="s">
        <v>152</v>
      </c>
      <c r="DF701" s="479" t="s">
        <v>152</v>
      </c>
      <c r="DG701" s="479" t="s">
        <v>152</v>
      </c>
      <c r="DH701" s="479" t="s">
        <v>152</v>
      </c>
      <c r="DI701" s="479" t="s">
        <v>152</v>
      </c>
      <c r="DJ701" s="479" t="s">
        <v>152</v>
      </c>
      <c r="DK701" s="479">
        <v>0</v>
      </c>
      <c r="DL701" s="479">
        <v>0</v>
      </c>
      <c r="DM701" s="479">
        <v>0</v>
      </c>
      <c r="DN701" s="479">
        <v>0</v>
      </c>
      <c r="DO701" s="479">
        <v>5321</v>
      </c>
      <c r="DP701" s="479">
        <v>204296</v>
      </c>
      <c r="DQ701" s="479">
        <v>38</v>
      </c>
      <c r="DR701" s="479">
        <v>82</v>
      </c>
      <c r="DS701" s="479">
        <v>69</v>
      </c>
      <c r="DT701" s="479">
        <v>126043</v>
      </c>
      <c r="DU701" s="479">
        <v>1827</v>
      </c>
      <c r="DV701" s="479">
        <v>3930</v>
      </c>
      <c r="DW701" s="479">
        <v>55</v>
      </c>
      <c r="DX701" s="479"/>
      <c r="DY701" s="479"/>
      <c r="DZ701" s="479"/>
      <c r="EA701" s="479"/>
      <c r="EB701" s="479"/>
      <c r="EC701" s="479"/>
      <c r="ED701" s="479"/>
      <c r="EE701" s="479"/>
      <c r="EF701" s="479"/>
      <c r="EG701" s="479" t="s">
        <v>152</v>
      </c>
      <c r="EH701" s="479" t="s">
        <v>152</v>
      </c>
      <c r="EI701" s="479">
        <v>2060</v>
      </c>
      <c r="EJ701" s="479">
        <v>1502</v>
      </c>
      <c r="EK701" s="479">
        <v>872</v>
      </c>
      <c r="EL701" s="479">
        <v>18</v>
      </c>
      <c r="EM701" s="479">
        <v>546</v>
      </c>
      <c r="EN701" s="479">
        <v>5981692</v>
      </c>
      <c r="EO701" s="479">
        <v>3982</v>
      </c>
      <c r="EP701" s="479">
        <v>8835</v>
      </c>
      <c r="EQ701" s="479">
        <v>3399960</v>
      </c>
      <c r="ER701" s="479">
        <v>3899</v>
      </c>
      <c r="ES701" s="479">
        <v>8787</v>
      </c>
      <c r="ET701" s="479">
        <v>110852</v>
      </c>
      <c r="EU701" s="479">
        <v>6158</v>
      </c>
      <c r="EV701" s="479">
        <v>14146</v>
      </c>
      <c r="EW701" s="479">
        <v>3817740</v>
      </c>
      <c r="EX701" s="479">
        <v>6992</v>
      </c>
      <c r="EY701" s="479">
        <v>15205</v>
      </c>
      <c r="EZ701" s="476"/>
      <c r="FA701" s="446">
        <f t="shared" si="2178"/>
        <v>7</v>
      </c>
      <c r="FB701" s="417">
        <f t="shared" si="2179"/>
        <v>2019</v>
      </c>
      <c r="FC701" s="448">
        <f t="shared" si="2180"/>
        <v>43647</v>
      </c>
      <c r="FD701" s="449">
        <f t="shared" si="2181"/>
        <v>31</v>
      </c>
      <c r="FE701" s="450"/>
      <c r="FF701" s="450"/>
      <c r="FG701" s="450"/>
      <c r="FH701" s="452">
        <f t="shared" si="2182"/>
        <v>2.0507282274843952</v>
      </c>
      <c r="FI701" s="452">
        <f t="shared" si="2183"/>
        <v>1.6686812642425444</v>
      </c>
      <c r="FJ701" s="452">
        <f t="shared" si="2184"/>
        <v>2.038855379436106</v>
      </c>
      <c r="FK701" s="452">
        <f t="shared" si="2185"/>
        <v>1.6814419974751016</v>
      </c>
      <c r="FL701" s="452">
        <f t="shared" si="2186"/>
        <v>1.2766187971554084</v>
      </c>
      <c r="FM701" s="452">
        <f t="shared" si="2187"/>
        <v>1.0658747512952347</v>
      </c>
      <c r="FN701" s="452">
        <f t="shared" si="2188"/>
        <v>1.3893243055233502</v>
      </c>
      <c r="FO701" s="452">
        <f t="shared" si="2189"/>
        <v>1.0623289894727079</v>
      </c>
      <c r="FP701" s="452">
        <f t="shared" si="2190"/>
        <v>1.247963584091998</v>
      </c>
      <c r="FQ701" s="452">
        <f t="shared" si="2191"/>
        <v>1.0709151892668902</v>
      </c>
      <c r="FR701" s="453"/>
      <c r="FS701" s="446">
        <f t="shared" si="2175"/>
        <v>111732</v>
      </c>
      <c r="FT701" s="446">
        <f t="shared" si="2175"/>
        <v>5139672</v>
      </c>
      <c r="FU701" s="446">
        <f t="shared" si="2175"/>
        <v>8491632</v>
      </c>
      <c r="FV701" s="446">
        <f t="shared" si="2175"/>
        <v>14078232</v>
      </c>
      <c r="FW701" s="446">
        <f t="shared" si="2175"/>
        <v>7600029</v>
      </c>
      <c r="FX701" s="446">
        <f t="shared" si="2175"/>
        <v>7606643</v>
      </c>
      <c r="FY701" s="446">
        <f t="shared" si="2175"/>
        <v>152492052</v>
      </c>
      <c r="FZ701" s="446">
        <f t="shared" si="2175"/>
        <v>218735072</v>
      </c>
      <c r="GA701" s="446">
        <f t="shared" si="2175"/>
        <v>49820864</v>
      </c>
      <c r="GB701" s="446"/>
      <c r="GC701" s="446"/>
      <c r="GD701" s="446"/>
      <c r="GE701" s="446"/>
      <c r="GF701" s="446"/>
      <c r="GG701" s="446"/>
      <c r="GH701" s="446"/>
      <c r="GI701" s="446"/>
      <c r="GJ701" s="446"/>
      <c r="GK701" s="446"/>
      <c r="GL701" s="446"/>
      <c r="GM701" s="446"/>
      <c r="GN701" s="446">
        <f t="shared" si="2169"/>
        <v>271170</v>
      </c>
      <c r="GO701" s="446">
        <f t="shared" si="2176"/>
        <v>0</v>
      </c>
      <c r="GP701" s="446">
        <f t="shared" si="2176"/>
        <v>436322</v>
      </c>
      <c r="GQ701" s="446">
        <f t="shared" si="2176"/>
        <v>0</v>
      </c>
      <c r="GR701" s="446">
        <f t="shared" si="2176"/>
        <v>13270170</v>
      </c>
      <c r="GS701" s="446">
        <f t="shared" si="2176"/>
        <v>7662264</v>
      </c>
      <c r="GT701" s="446">
        <f t="shared" si="2176"/>
        <v>254628</v>
      </c>
      <c r="GU701" s="446">
        <f t="shared" si="2176"/>
        <v>8301930</v>
      </c>
      <c r="GV701" s="416"/>
      <c r="GW701" s="402"/>
      <c r="GX701" s="402"/>
      <c r="GY701" s="402"/>
      <c r="GZ701" s="402"/>
      <c r="HA701" s="402"/>
    </row>
    <row r="702" spans="1:209" ht="9.75" customHeight="1" x14ac:dyDescent="0.2">
      <c r="A702" s="493" t="str">
        <f t="shared" si="2177"/>
        <v>2019-20JULYRYE</v>
      </c>
      <c r="B702" s="494" t="str">
        <f t="shared" si="2165"/>
        <v>2019-20</v>
      </c>
      <c r="C702" s="480" t="s">
        <v>673</v>
      </c>
      <c r="D702" s="480" t="s">
        <v>663</v>
      </c>
      <c r="E702" s="480" t="s">
        <v>662</v>
      </c>
      <c r="F702" s="495" t="s">
        <v>456</v>
      </c>
      <c r="G702" s="495" t="s">
        <v>692</v>
      </c>
      <c r="H702" s="496">
        <v>70654</v>
      </c>
      <c r="I702" s="496">
        <v>42619</v>
      </c>
      <c r="J702" s="496">
        <v>567291</v>
      </c>
      <c r="K702" s="507">
        <v>13</v>
      </c>
      <c r="L702" s="507">
        <v>3</v>
      </c>
      <c r="M702" s="507">
        <v>43</v>
      </c>
      <c r="N702" s="507">
        <v>76</v>
      </c>
      <c r="O702" s="507">
        <v>140</v>
      </c>
      <c r="P702" s="496" t="s">
        <v>152</v>
      </c>
      <c r="Q702" s="496" t="s">
        <v>152</v>
      </c>
      <c r="R702" s="496" t="s">
        <v>152</v>
      </c>
      <c r="S702" s="496">
        <v>49865</v>
      </c>
      <c r="T702" s="496">
        <v>2870</v>
      </c>
      <c r="U702" s="496">
        <v>1746</v>
      </c>
      <c r="V702" s="496">
        <v>23538</v>
      </c>
      <c r="W702" s="496">
        <v>15723</v>
      </c>
      <c r="X702" s="496">
        <v>960</v>
      </c>
      <c r="Y702" s="496">
        <v>1243424</v>
      </c>
      <c r="Z702" s="496">
        <v>433</v>
      </c>
      <c r="AA702" s="496">
        <v>799</v>
      </c>
      <c r="AB702" s="496">
        <v>1006854</v>
      </c>
      <c r="AC702" s="496">
        <v>577</v>
      </c>
      <c r="AD702" s="496">
        <v>1093</v>
      </c>
      <c r="AE702" s="496">
        <v>22368546</v>
      </c>
      <c r="AF702" s="496">
        <v>950</v>
      </c>
      <c r="AG702" s="496">
        <v>1894</v>
      </c>
      <c r="AH702" s="496">
        <v>43849636</v>
      </c>
      <c r="AI702" s="496">
        <v>2789</v>
      </c>
      <c r="AJ702" s="496">
        <v>6461</v>
      </c>
      <c r="AK702" s="496">
        <v>4001865</v>
      </c>
      <c r="AL702" s="496">
        <v>4169</v>
      </c>
      <c r="AM702" s="496">
        <v>9721</v>
      </c>
      <c r="AN702" s="496"/>
      <c r="AO702" s="496"/>
      <c r="AP702" s="496"/>
      <c r="AQ702" s="496"/>
      <c r="AR702" s="496"/>
      <c r="AS702" s="496"/>
      <c r="AT702" s="496">
        <v>3721</v>
      </c>
      <c r="AU702" s="496">
        <v>19</v>
      </c>
      <c r="AV702" s="496">
        <v>192</v>
      </c>
      <c r="AW702" s="496">
        <v>287</v>
      </c>
      <c r="AX702" s="496">
        <v>295</v>
      </c>
      <c r="AY702" s="496">
        <v>3215</v>
      </c>
      <c r="AZ702" s="496">
        <v>0</v>
      </c>
      <c r="BA702" s="496"/>
      <c r="BB702" s="496"/>
      <c r="BC702" s="496"/>
      <c r="BD702" s="496"/>
      <c r="BE702" s="496"/>
      <c r="BF702" s="496"/>
      <c r="BG702" s="496"/>
      <c r="BH702" s="496"/>
      <c r="BI702" s="496">
        <v>26571</v>
      </c>
      <c r="BJ702" s="496">
        <v>2593</v>
      </c>
      <c r="BK702" s="496">
        <v>16980</v>
      </c>
      <c r="BL702" s="496">
        <v>46144</v>
      </c>
      <c r="BM702" s="496">
        <v>5279</v>
      </c>
      <c r="BN702" s="496">
        <v>4072</v>
      </c>
      <c r="BO702" s="496">
        <v>3201</v>
      </c>
      <c r="BP702" s="496">
        <v>2517</v>
      </c>
      <c r="BQ702" s="496">
        <v>31464</v>
      </c>
      <c r="BR702" s="496">
        <v>25669</v>
      </c>
      <c r="BS702" s="496">
        <v>23079</v>
      </c>
      <c r="BT702" s="496">
        <v>17812</v>
      </c>
      <c r="BU702" s="496">
        <v>1522</v>
      </c>
      <c r="BV702" s="496">
        <v>1129</v>
      </c>
      <c r="BW702" s="496" t="s">
        <v>152</v>
      </c>
      <c r="BX702" s="496" t="s">
        <v>152</v>
      </c>
      <c r="BY702" s="496" t="s">
        <v>152</v>
      </c>
      <c r="BZ702" s="496" t="s">
        <v>152</v>
      </c>
      <c r="CA702" s="496" t="s">
        <v>152</v>
      </c>
      <c r="CB702" s="496" t="s">
        <v>152</v>
      </c>
      <c r="CC702" s="496" t="s">
        <v>152</v>
      </c>
      <c r="CD702" s="496" t="s">
        <v>152</v>
      </c>
      <c r="CE702" s="496" t="s">
        <v>152</v>
      </c>
      <c r="CF702" s="496" t="s">
        <v>152</v>
      </c>
      <c r="CG702" s="496" t="s">
        <v>152</v>
      </c>
      <c r="CH702" s="496" t="s">
        <v>152</v>
      </c>
      <c r="CI702" s="496" t="s">
        <v>152</v>
      </c>
      <c r="CJ702" s="496" t="s">
        <v>152</v>
      </c>
      <c r="CK702" s="496" t="s">
        <v>152</v>
      </c>
      <c r="CL702" s="496" t="s">
        <v>152</v>
      </c>
      <c r="CM702" s="496" t="s">
        <v>152</v>
      </c>
      <c r="CN702" s="496" t="s">
        <v>152</v>
      </c>
      <c r="CO702" s="496" t="s">
        <v>152</v>
      </c>
      <c r="CP702" s="496" t="s">
        <v>152</v>
      </c>
      <c r="CQ702" s="496" t="s">
        <v>152</v>
      </c>
      <c r="CR702" s="496" t="s">
        <v>152</v>
      </c>
      <c r="CS702" s="496" t="s">
        <v>152</v>
      </c>
      <c r="CT702" s="496" t="s">
        <v>152</v>
      </c>
      <c r="CU702" s="496" t="s">
        <v>152</v>
      </c>
      <c r="CV702" s="496" t="s">
        <v>152</v>
      </c>
      <c r="CW702" s="496" t="s">
        <v>152</v>
      </c>
      <c r="CX702" s="496" t="s">
        <v>152</v>
      </c>
      <c r="CY702" s="496" t="s">
        <v>152</v>
      </c>
      <c r="CZ702" s="496" t="s">
        <v>152</v>
      </c>
      <c r="DA702" s="496" t="s">
        <v>152</v>
      </c>
      <c r="DB702" s="496" t="s">
        <v>152</v>
      </c>
      <c r="DC702" s="496" t="s">
        <v>152</v>
      </c>
      <c r="DD702" s="496" t="s">
        <v>152</v>
      </c>
      <c r="DE702" s="496" t="s">
        <v>152</v>
      </c>
      <c r="DF702" s="496" t="s">
        <v>152</v>
      </c>
      <c r="DG702" s="496" t="s">
        <v>152</v>
      </c>
      <c r="DH702" s="496" t="s">
        <v>152</v>
      </c>
      <c r="DI702" s="496" t="s">
        <v>152</v>
      </c>
      <c r="DJ702" s="496" t="s">
        <v>152</v>
      </c>
      <c r="DK702" s="496">
        <v>196</v>
      </c>
      <c r="DL702" s="496">
        <v>65479</v>
      </c>
      <c r="DM702" s="496">
        <v>334</v>
      </c>
      <c r="DN702" s="496">
        <v>530</v>
      </c>
      <c r="DO702" s="496">
        <v>2025</v>
      </c>
      <c r="DP702" s="496">
        <v>89554</v>
      </c>
      <c r="DQ702" s="496">
        <v>44</v>
      </c>
      <c r="DR702" s="496">
        <v>92</v>
      </c>
      <c r="DS702" s="496">
        <v>90</v>
      </c>
      <c r="DT702" s="496">
        <v>182475</v>
      </c>
      <c r="DU702" s="496">
        <v>2028</v>
      </c>
      <c r="DV702" s="496">
        <v>3934</v>
      </c>
      <c r="DW702" s="496">
        <v>86</v>
      </c>
      <c r="DX702" s="496"/>
      <c r="DY702" s="496"/>
      <c r="DZ702" s="496"/>
      <c r="EA702" s="496"/>
      <c r="EB702" s="496"/>
      <c r="EC702" s="496"/>
      <c r="ED702" s="496"/>
      <c r="EE702" s="496"/>
      <c r="EF702" s="496"/>
      <c r="EG702" s="496" t="s">
        <v>152</v>
      </c>
      <c r="EH702" s="496" t="s">
        <v>152</v>
      </c>
      <c r="EI702" s="496">
        <v>2</v>
      </c>
      <c r="EJ702" s="496">
        <v>364</v>
      </c>
      <c r="EK702" s="496">
        <v>2247</v>
      </c>
      <c r="EL702" s="496">
        <v>0</v>
      </c>
      <c r="EM702" s="496">
        <v>440</v>
      </c>
      <c r="EN702" s="496">
        <v>945504</v>
      </c>
      <c r="EO702" s="496">
        <v>2598</v>
      </c>
      <c r="EP702" s="496">
        <v>4828</v>
      </c>
      <c r="EQ702" s="496">
        <v>8383140</v>
      </c>
      <c r="ER702" s="496">
        <v>3731</v>
      </c>
      <c r="ES702" s="496">
        <v>7864</v>
      </c>
      <c r="ET702" s="496">
        <v>0</v>
      </c>
      <c r="EU702" s="496">
        <v>0</v>
      </c>
      <c r="EV702" s="496">
        <v>0</v>
      </c>
      <c r="EW702" s="496">
        <v>3178787</v>
      </c>
      <c r="EX702" s="496">
        <v>7225</v>
      </c>
      <c r="EY702" s="496">
        <v>15855</v>
      </c>
      <c r="EZ702" s="497"/>
      <c r="FA702" s="482">
        <f t="shared" si="2178"/>
        <v>7</v>
      </c>
      <c r="FB702" s="493">
        <f t="shared" si="2179"/>
        <v>2019</v>
      </c>
      <c r="FC702" s="498">
        <f t="shared" si="2180"/>
        <v>43647</v>
      </c>
      <c r="FD702" s="499">
        <f t="shared" si="2181"/>
        <v>31</v>
      </c>
      <c r="FE702" s="500"/>
      <c r="FF702" s="500"/>
      <c r="FG702" s="500"/>
      <c r="FH702" s="481">
        <f t="shared" si="2182"/>
        <v>1.8393728222996515</v>
      </c>
      <c r="FI702" s="481">
        <f t="shared" si="2183"/>
        <v>1.418815331010453</v>
      </c>
      <c r="FJ702" s="481">
        <f t="shared" si="2184"/>
        <v>1.8333333333333333</v>
      </c>
      <c r="FK702" s="481">
        <f t="shared" si="2185"/>
        <v>1.4415807560137457</v>
      </c>
      <c r="FL702" s="481">
        <f t="shared" si="2186"/>
        <v>1.336732092786133</v>
      </c>
      <c r="FM702" s="481">
        <f t="shared" si="2187"/>
        <v>1.0905344549239528</v>
      </c>
      <c r="FN702" s="481">
        <f t="shared" si="2188"/>
        <v>1.4678496470139286</v>
      </c>
      <c r="FO702" s="481">
        <f t="shared" si="2189"/>
        <v>1.132862685238186</v>
      </c>
      <c r="FP702" s="481">
        <f t="shared" si="2190"/>
        <v>1.5854166666666667</v>
      </c>
      <c r="FQ702" s="481">
        <f t="shared" si="2191"/>
        <v>1.1760416666666667</v>
      </c>
      <c r="FR702" s="501"/>
      <c r="FS702" s="482">
        <f t="shared" si="2175"/>
        <v>127857</v>
      </c>
      <c r="FT702" s="482">
        <f t="shared" si="2175"/>
        <v>1832617</v>
      </c>
      <c r="FU702" s="482">
        <f t="shared" si="2175"/>
        <v>3239044</v>
      </c>
      <c r="FV702" s="482">
        <f t="shared" si="2175"/>
        <v>5966660</v>
      </c>
      <c r="FW702" s="482">
        <f t="shared" si="2175"/>
        <v>2293130</v>
      </c>
      <c r="FX702" s="482">
        <f t="shared" si="2175"/>
        <v>1908378</v>
      </c>
      <c r="FY702" s="482">
        <f t="shared" si="2175"/>
        <v>44580972</v>
      </c>
      <c r="FZ702" s="482">
        <f t="shared" si="2175"/>
        <v>101586303</v>
      </c>
      <c r="GA702" s="482">
        <f t="shared" si="2175"/>
        <v>9332160</v>
      </c>
      <c r="GB702" s="482"/>
      <c r="GC702" s="482"/>
      <c r="GD702" s="482"/>
      <c r="GE702" s="482"/>
      <c r="GF702" s="482"/>
      <c r="GG702" s="482"/>
      <c r="GH702" s="482"/>
      <c r="GI702" s="482"/>
      <c r="GJ702" s="482"/>
      <c r="GK702" s="482"/>
      <c r="GL702" s="482"/>
      <c r="GM702" s="482"/>
      <c r="GN702" s="482">
        <f t="shared" si="2169"/>
        <v>354060</v>
      </c>
      <c r="GO702" s="482">
        <f t="shared" si="2176"/>
        <v>103880</v>
      </c>
      <c r="GP702" s="482">
        <f t="shared" si="2176"/>
        <v>186300</v>
      </c>
      <c r="GQ702" s="482">
        <f t="shared" si="2176"/>
        <v>0</v>
      </c>
      <c r="GR702" s="482">
        <f t="shared" si="2176"/>
        <v>1757392</v>
      </c>
      <c r="GS702" s="482">
        <f t="shared" si="2176"/>
        <v>17670408</v>
      </c>
      <c r="GT702" s="482">
        <f t="shared" si="2176"/>
        <v>0</v>
      </c>
      <c r="GU702" s="482">
        <f t="shared" si="2176"/>
        <v>6976200</v>
      </c>
      <c r="GV702" s="502"/>
      <c r="GW702" s="402"/>
      <c r="GX702" s="402"/>
      <c r="GY702" s="402"/>
      <c r="GZ702" s="402"/>
      <c r="HA702" s="402"/>
    </row>
    <row r="703" spans="1:209" ht="9.75" customHeight="1" x14ac:dyDescent="0.2">
      <c r="A703" s="417" t="str">
        <f t="shared" si="2177"/>
        <v>2019-20JULYRYD</v>
      </c>
      <c r="B703" s="458" t="str">
        <f t="shared" si="2165"/>
        <v>2019-20</v>
      </c>
      <c r="C703" s="402" t="s">
        <v>673</v>
      </c>
      <c r="D703" s="402" t="s">
        <v>663</v>
      </c>
      <c r="E703" s="402" t="s">
        <v>662</v>
      </c>
      <c r="F703" s="478" t="s">
        <v>455</v>
      </c>
      <c r="G703" s="478" t="s">
        <v>693</v>
      </c>
      <c r="H703" s="479">
        <v>89633</v>
      </c>
      <c r="I703" s="479">
        <v>70863</v>
      </c>
      <c r="J703" s="479">
        <v>609310</v>
      </c>
      <c r="K703" s="506">
        <v>9</v>
      </c>
      <c r="L703" s="506">
        <v>1</v>
      </c>
      <c r="M703" s="506">
        <v>26</v>
      </c>
      <c r="N703" s="506">
        <v>55</v>
      </c>
      <c r="O703" s="506">
        <v>119</v>
      </c>
      <c r="P703" s="479" t="s">
        <v>152</v>
      </c>
      <c r="Q703" s="479" t="s">
        <v>152</v>
      </c>
      <c r="R703" s="479" t="s">
        <v>152</v>
      </c>
      <c r="S703" s="479">
        <v>64054</v>
      </c>
      <c r="T703" s="479">
        <v>3806</v>
      </c>
      <c r="U703" s="479">
        <v>2368</v>
      </c>
      <c r="V703" s="479">
        <v>33768</v>
      </c>
      <c r="W703" s="479">
        <v>20399</v>
      </c>
      <c r="X703" s="479">
        <v>435</v>
      </c>
      <c r="Y703" s="479">
        <v>1675969</v>
      </c>
      <c r="Z703" s="479">
        <v>440</v>
      </c>
      <c r="AA703" s="479">
        <v>832</v>
      </c>
      <c r="AB703" s="479">
        <v>1353137</v>
      </c>
      <c r="AC703" s="479">
        <v>571</v>
      </c>
      <c r="AD703" s="479">
        <v>1097</v>
      </c>
      <c r="AE703" s="479">
        <v>40557011</v>
      </c>
      <c r="AF703" s="479">
        <v>1201</v>
      </c>
      <c r="AG703" s="479">
        <v>2312</v>
      </c>
      <c r="AH703" s="479">
        <v>117081354</v>
      </c>
      <c r="AI703" s="479">
        <v>5740</v>
      </c>
      <c r="AJ703" s="479">
        <v>12880</v>
      </c>
      <c r="AK703" s="479">
        <v>3233787</v>
      </c>
      <c r="AL703" s="479">
        <v>7434</v>
      </c>
      <c r="AM703" s="479">
        <v>16892</v>
      </c>
      <c r="AN703" s="479"/>
      <c r="AO703" s="479"/>
      <c r="AP703" s="479"/>
      <c r="AQ703" s="479"/>
      <c r="AR703" s="479"/>
      <c r="AS703" s="479"/>
      <c r="AT703" s="479">
        <v>3730</v>
      </c>
      <c r="AU703" s="479">
        <v>159</v>
      </c>
      <c r="AV703" s="479">
        <v>821</v>
      </c>
      <c r="AW703" s="479">
        <v>743</v>
      </c>
      <c r="AX703" s="479">
        <v>250</v>
      </c>
      <c r="AY703" s="479">
        <v>2500</v>
      </c>
      <c r="AZ703" s="479">
        <v>646</v>
      </c>
      <c r="BA703" s="479"/>
      <c r="BB703" s="479"/>
      <c r="BC703" s="479"/>
      <c r="BD703" s="479"/>
      <c r="BE703" s="479"/>
      <c r="BF703" s="479"/>
      <c r="BG703" s="479"/>
      <c r="BH703" s="479"/>
      <c r="BI703" s="479">
        <v>38729</v>
      </c>
      <c r="BJ703" s="479">
        <v>760</v>
      </c>
      <c r="BK703" s="479">
        <v>20835</v>
      </c>
      <c r="BL703" s="479">
        <v>60324</v>
      </c>
      <c r="BM703" s="479">
        <v>7758</v>
      </c>
      <c r="BN703" s="479">
        <v>5758</v>
      </c>
      <c r="BO703" s="479">
        <v>4834</v>
      </c>
      <c r="BP703" s="479">
        <v>3652</v>
      </c>
      <c r="BQ703" s="479">
        <v>45131</v>
      </c>
      <c r="BR703" s="479">
        <v>36157</v>
      </c>
      <c r="BS703" s="479">
        <v>34621</v>
      </c>
      <c r="BT703" s="479">
        <v>21253</v>
      </c>
      <c r="BU703" s="479">
        <v>746</v>
      </c>
      <c r="BV703" s="479">
        <v>456</v>
      </c>
      <c r="BW703" s="479" t="s">
        <v>152</v>
      </c>
      <c r="BX703" s="479" t="s">
        <v>152</v>
      </c>
      <c r="BY703" s="479" t="s">
        <v>152</v>
      </c>
      <c r="BZ703" s="479" t="s">
        <v>152</v>
      </c>
      <c r="CA703" s="479" t="s">
        <v>152</v>
      </c>
      <c r="CB703" s="479" t="s">
        <v>152</v>
      </c>
      <c r="CC703" s="479" t="s">
        <v>152</v>
      </c>
      <c r="CD703" s="479" t="s">
        <v>152</v>
      </c>
      <c r="CE703" s="479" t="s">
        <v>152</v>
      </c>
      <c r="CF703" s="479" t="s">
        <v>152</v>
      </c>
      <c r="CG703" s="479" t="s">
        <v>152</v>
      </c>
      <c r="CH703" s="479" t="s">
        <v>152</v>
      </c>
      <c r="CI703" s="479" t="s">
        <v>152</v>
      </c>
      <c r="CJ703" s="479" t="s">
        <v>152</v>
      </c>
      <c r="CK703" s="479" t="s">
        <v>152</v>
      </c>
      <c r="CL703" s="479" t="s">
        <v>152</v>
      </c>
      <c r="CM703" s="479" t="s">
        <v>152</v>
      </c>
      <c r="CN703" s="479" t="s">
        <v>152</v>
      </c>
      <c r="CO703" s="479" t="s">
        <v>152</v>
      </c>
      <c r="CP703" s="479" t="s">
        <v>152</v>
      </c>
      <c r="CQ703" s="479" t="s">
        <v>152</v>
      </c>
      <c r="CR703" s="479" t="s">
        <v>152</v>
      </c>
      <c r="CS703" s="479" t="s">
        <v>152</v>
      </c>
      <c r="CT703" s="479" t="s">
        <v>152</v>
      </c>
      <c r="CU703" s="479" t="s">
        <v>152</v>
      </c>
      <c r="CV703" s="479" t="s">
        <v>152</v>
      </c>
      <c r="CW703" s="479" t="s">
        <v>152</v>
      </c>
      <c r="CX703" s="479" t="s">
        <v>152</v>
      </c>
      <c r="CY703" s="479" t="s">
        <v>152</v>
      </c>
      <c r="CZ703" s="479" t="s">
        <v>152</v>
      </c>
      <c r="DA703" s="479" t="s">
        <v>152</v>
      </c>
      <c r="DB703" s="479" t="s">
        <v>152</v>
      </c>
      <c r="DC703" s="479" t="s">
        <v>152</v>
      </c>
      <c r="DD703" s="479" t="s">
        <v>152</v>
      </c>
      <c r="DE703" s="479" t="s">
        <v>152</v>
      </c>
      <c r="DF703" s="479" t="s">
        <v>152</v>
      </c>
      <c r="DG703" s="479" t="s">
        <v>152</v>
      </c>
      <c r="DH703" s="479" t="s">
        <v>152</v>
      </c>
      <c r="DI703" s="479" t="s">
        <v>152</v>
      </c>
      <c r="DJ703" s="479" t="s">
        <v>152</v>
      </c>
      <c r="DK703" s="479">
        <v>358</v>
      </c>
      <c r="DL703" s="479">
        <v>108823</v>
      </c>
      <c r="DM703" s="479">
        <v>304</v>
      </c>
      <c r="DN703" s="479">
        <v>490</v>
      </c>
      <c r="DO703" s="479">
        <v>2869</v>
      </c>
      <c r="DP703" s="479">
        <v>144147</v>
      </c>
      <c r="DQ703" s="479">
        <v>50</v>
      </c>
      <c r="DR703" s="479">
        <v>78</v>
      </c>
      <c r="DS703" s="479">
        <v>142</v>
      </c>
      <c r="DT703" s="479">
        <v>182420</v>
      </c>
      <c r="DU703" s="479">
        <v>1285</v>
      </c>
      <c r="DV703" s="479">
        <v>2726</v>
      </c>
      <c r="DW703" s="479">
        <v>133</v>
      </c>
      <c r="DX703" s="479"/>
      <c r="DY703" s="479"/>
      <c r="DZ703" s="479"/>
      <c r="EA703" s="479"/>
      <c r="EB703" s="479"/>
      <c r="EC703" s="479"/>
      <c r="ED703" s="479"/>
      <c r="EE703" s="479"/>
      <c r="EF703" s="479"/>
      <c r="EG703" s="479" t="s">
        <v>152</v>
      </c>
      <c r="EH703" s="479" t="s">
        <v>152</v>
      </c>
      <c r="EI703" s="479">
        <v>1</v>
      </c>
      <c r="EJ703" s="479">
        <v>92</v>
      </c>
      <c r="EK703" s="479">
        <v>1534</v>
      </c>
      <c r="EL703" s="479">
        <v>0</v>
      </c>
      <c r="EM703" s="479">
        <v>289</v>
      </c>
      <c r="EN703" s="479">
        <v>814251</v>
      </c>
      <c r="EO703" s="479">
        <v>8851</v>
      </c>
      <c r="EP703" s="479">
        <v>19708</v>
      </c>
      <c r="EQ703" s="479">
        <v>13675916</v>
      </c>
      <c r="ER703" s="479">
        <v>8915</v>
      </c>
      <c r="ES703" s="479">
        <v>18960</v>
      </c>
      <c r="ET703" s="479">
        <v>0</v>
      </c>
      <c r="EU703" s="479">
        <v>0</v>
      </c>
      <c r="EV703" s="479">
        <v>0</v>
      </c>
      <c r="EW703" s="479">
        <v>3629667</v>
      </c>
      <c r="EX703" s="479">
        <v>12559</v>
      </c>
      <c r="EY703" s="479">
        <v>27430</v>
      </c>
      <c r="EZ703" s="476"/>
      <c r="FA703" s="446">
        <f t="shared" si="2178"/>
        <v>7</v>
      </c>
      <c r="FB703" s="417">
        <f t="shared" si="2179"/>
        <v>2019</v>
      </c>
      <c r="FC703" s="448">
        <f t="shared" si="2180"/>
        <v>43647</v>
      </c>
      <c r="FD703" s="449">
        <f t="shared" si="2181"/>
        <v>31</v>
      </c>
      <c r="FE703" s="450"/>
      <c r="FF703" s="450"/>
      <c r="FG703" s="450"/>
      <c r="FH703" s="452">
        <f t="shared" si="2182"/>
        <v>2.0383604834471885</v>
      </c>
      <c r="FI703" s="452">
        <f t="shared" si="2183"/>
        <v>1.512874408828166</v>
      </c>
      <c r="FJ703" s="452">
        <f t="shared" si="2184"/>
        <v>2.0413851351351351</v>
      </c>
      <c r="FK703" s="452">
        <f t="shared" si="2185"/>
        <v>1.5422297297297298</v>
      </c>
      <c r="FL703" s="452">
        <f t="shared" si="2186"/>
        <v>1.3365020137408197</v>
      </c>
      <c r="FM703" s="452">
        <f t="shared" si="2187"/>
        <v>1.0707474532101398</v>
      </c>
      <c r="FN703" s="452">
        <f t="shared" si="2188"/>
        <v>1.6971910387764106</v>
      </c>
      <c r="FO703" s="452">
        <f t="shared" si="2189"/>
        <v>1.041864797293985</v>
      </c>
      <c r="FP703" s="452">
        <f t="shared" si="2190"/>
        <v>1.7149425287356321</v>
      </c>
      <c r="FQ703" s="452">
        <f t="shared" si="2191"/>
        <v>1.0482758620689656</v>
      </c>
      <c r="FR703" s="453"/>
      <c r="FS703" s="446">
        <f t="shared" ref="FS703:GA712" si="2192">IFERROR(HLOOKUP(FS$1,$H$5:$HA$10112,MATCH($A703,$A$5:$A$10112,0),0)*HLOOKUP(FS$2,$H$5:$HA$10112,MATCH($A703,$A$5:$A$10112,0),0),"-")</f>
        <v>70863</v>
      </c>
      <c r="FT703" s="446">
        <f t="shared" si="2192"/>
        <v>1842438</v>
      </c>
      <c r="FU703" s="446">
        <f t="shared" si="2192"/>
        <v>3897465</v>
      </c>
      <c r="FV703" s="446">
        <f t="shared" si="2192"/>
        <v>8432697</v>
      </c>
      <c r="FW703" s="446">
        <f t="shared" si="2192"/>
        <v>3166592</v>
      </c>
      <c r="FX703" s="446">
        <f t="shared" si="2192"/>
        <v>2597696</v>
      </c>
      <c r="FY703" s="446">
        <f t="shared" si="2192"/>
        <v>78071616</v>
      </c>
      <c r="FZ703" s="446">
        <f t="shared" si="2192"/>
        <v>262739120</v>
      </c>
      <c r="GA703" s="446">
        <f t="shared" si="2192"/>
        <v>7348020</v>
      </c>
      <c r="GB703" s="446"/>
      <c r="GC703" s="446"/>
      <c r="GD703" s="446"/>
      <c r="GE703" s="446"/>
      <c r="GF703" s="446"/>
      <c r="GG703" s="446"/>
      <c r="GH703" s="446"/>
      <c r="GI703" s="446"/>
      <c r="GJ703" s="446"/>
      <c r="GK703" s="446"/>
      <c r="GL703" s="446"/>
      <c r="GM703" s="446"/>
      <c r="GN703" s="446">
        <f t="shared" si="2169"/>
        <v>387092</v>
      </c>
      <c r="GO703" s="446">
        <f t="shared" ref="GO703:GU712" si="2193">IFERROR(HLOOKUP(GO$1,$H$5:$HA$10112,MATCH($A703,$A$5:$A$10112,0),0)*HLOOKUP(GO$2,$H$5:$HA$10112,MATCH($A703,$A$5:$A$10112,0),0),"-")</f>
        <v>175420</v>
      </c>
      <c r="GP703" s="446">
        <f t="shared" si="2193"/>
        <v>223782</v>
      </c>
      <c r="GQ703" s="446">
        <f t="shared" si="2193"/>
        <v>0</v>
      </c>
      <c r="GR703" s="446">
        <f t="shared" si="2193"/>
        <v>1813136</v>
      </c>
      <c r="GS703" s="446">
        <f t="shared" si="2193"/>
        <v>29084640</v>
      </c>
      <c r="GT703" s="446">
        <f t="shared" si="2193"/>
        <v>0</v>
      </c>
      <c r="GU703" s="446">
        <f t="shared" si="2193"/>
        <v>7927270</v>
      </c>
      <c r="GV703" s="416"/>
      <c r="GW703" s="402"/>
      <c r="GX703" s="402"/>
      <c r="GY703" s="402"/>
      <c r="GZ703" s="402"/>
      <c r="HA703" s="402"/>
    </row>
    <row r="704" spans="1:209" ht="9.75" customHeight="1" x14ac:dyDescent="0.2">
      <c r="A704" s="417" t="str">
        <f t="shared" si="2177"/>
        <v>2019-20JULYRYF</v>
      </c>
      <c r="B704" s="458" t="str">
        <f t="shared" si="2165"/>
        <v>2019-20</v>
      </c>
      <c r="C704" s="402" t="s">
        <v>673</v>
      </c>
      <c r="D704" s="402" t="s">
        <v>667</v>
      </c>
      <c r="E704" s="402" t="s">
        <v>666</v>
      </c>
      <c r="F704" s="478" t="s">
        <v>457</v>
      </c>
      <c r="G704" s="478" t="s">
        <v>694</v>
      </c>
      <c r="H704" s="479">
        <v>110805</v>
      </c>
      <c r="I704" s="479">
        <v>87116</v>
      </c>
      <c r="J704" s="479">
        <v>933969</v>
      </c>
      <c r="K704" s="506">
        <v>11</v>
      </c>
      <c r="L704" s="506">
        <v>3</v>
      </c>
      <c r="M704" s="506">
        <v>34</v>
      </c>
      <c r="N704" s="506">
        <v>55</v>
      </c>
      <c r="O704" s="506">
        <v>99</v>
      </c>
      <c r="P704" s="479" t="s">
        <v>152</v>
      </c>
      <c r="Q704" s="479" t="s">
        <v>152</v>
      </c>
      <c r="R704" s="479" t="s">
        <v>152</v>
      </c>
      <c r="S704" s="479">
        <v>75410</v>
      </c>
      <c r="T704" s="479">
        <v>4485</v>
      </c>
      <c r="U704" s="479">
        <v>2746</v>
      </c>
      <c r="V704" s="479">
        <v>41039</v>
      </c>
      <c r="W704" s="479">
        <v>18611</v>
      </c>
      <c r="X704" s="479">
        <v>1522</v>
      </c>
      <c r="Y704" s="479">
        <v>1930169</v>
      </c>
      <c r="Z704" s="479">
        <v>430</v>
      </c>
      <c r="AA704" s="479">
        <v>787</v>
      </c>
      <c r="AB704" s="479">
        <v>1777975</v>
      </c>
      <c r="AC704" s="479">
        <v>647</v>
      </c>
      <c r="AD704" s="479">
        <v>1215</v>
      </c>
      <c r="AE704" s="479">
        <v>72404429</v>
      </c>
      <c r="AF704" s="479">
        <v>1764</v>
      </c>
      <c r="AG704" s="479">
        <v>3703</v>
      </c>
      <c r="AH704" s="479">
        <v>89315965</v>
      </c>
      <c r="AI704" s="479">
        <v>4799</v>
      </c>
      <c r="AJ704" s="479">
        <v>11334</v>
      </c>
      <c r="AK704" s="479">
        <v>9063636</v>
      </c>
      <c r="AL704" s="479">
        <v>5955</v>
      </c>
      <c r="AM704" s="479">
        <v>14251</v>
      </c>
      <c r="AN704" s="479"/>
      <c r="AO704" s="479"/>
      <c r="AP704" s="479"/>
      <c r="AQ704" s="479"/>
      <c r="AR704" s="479"/>
      <c r="AS704" s="479"/>
      <c r="AT704" s="479">
        <v>4858</v>
      </c>
      <c r="AU704" s="479">
        <v>565</v>
      </c>
      <c r="AV704" s="479">
        <v>1478</v>
      </c>
      <c r="AW704" s="479">
        <v>3561</v>
      </c>
      <c r="AX704" s="479">
        <v>643</v>
      </c>
      <c r="AY704" s="479">
        <v>2172</v>
      </c>
      <c r="AZ704" s="479">
        <v>7</v>
      </c>
      <c r="BA704" s="479"/>
      <c r="BB704" s="479"/>
      <c r="BC704" s="479"/>
      <c r="BD704" s="479"/>
      <c r="BE704" s="479"/>
      <c r="BF704" s="479"/>
      <c r="BG704" s="479"/>
      <c r="BH704" s="479"/>
      <c r="BI704" s="479">
        <v>39705</v>
      </c>
      <c r="BJ704" s="479">
        <v>3580</v>
      </c>
      <c r="BK704" s="479">
        <v>27267</v>
      </c>
      <c r="BL704" s="479">
        <v>70552</v>
      </c>
      <c r="BM704" s="479">
        <v>10206</v>
      </c>
      <c r="BN704" s="479">
        <v>7973</v>
      </c>
      <c r="BO704" s="479">
        <v>6310</v>
      </c>
      <c r="BP704" s="479">
        <v>5002</v>
      </c>
      <c r="BQ704" s="479">
        <v>55812</v>
      </c>
      <c r="BR704" s="479">
        <v>46964</v>
      </c>
      <c r="BS704" s="479">
        <v>26838</v>
      </c>
      <c r="BT704" s="479">
        <v>20215</v>
      </c>
      <c r="BU704" s="479">
        <v>2069</v>
      </c>
      <c r="BV704" s="479">
        <v>1615</v>
      </c>
      <c r="BW704" s="479" t="s">
        <v>152</v>
      </c>
      <c r="BX704" s="479" t="s">
        <v>152</v>
      </c>
      <c r="BY704" s="479" t="s">
        <v>152</v>
      </c>
      <c r="BZ704" s="479" t="s">
        <v>152</v>
      </c>
      <c r="CA704" s="479" t="s">
        <v>152</v>
      </c>
      <c r="CB704" s="479" t="s">
        <v>152</v>
      </c>
      <c r="CC704" s="479" t="s">
        <v>152</v>
      </c>
      <c r="CD704" s="479" t="s">
        <v>152</v>
      </c>
      <c r="CE704" s="479" t="s">
        <v>152</v>
      </c>
      <c r="CF704" s="479" t="s">
        <v>152</v>
      </c>
      <c r="CG704" s="479" t="s">
        <v>152</v>
      </c>
      <c r="CH704" s="479" t="s">
        <v>152</v>
      </c>
      <c r="CI704" s="479" t="s">
        <v>152</v>
      </c>
      <c r="CJ704" s="479" t="s">
        <v>152</v>
      </c>
      <c r="CK704" s="479" t="s">
        <v>152</v>
      </c>
      <c r="CL704" s="479" t="s">
        <v>152</v>
      </c>
      <c r="CM704" s="479" t="s">
        <v>152</v>
      </c>
      <c r="CN704" s="479" t="s">
        <v>152</v>
      </c>
      <c r="CO704" s="479" t="s">
        <v>152</v>
      </c>
      <c r="CP704" s="479" t="s">
        <v>152</v>
      </c>
      <c r="CQ704" s="479" t="s">
        <v>152</v>
      </c>
      <c r="CR704" s="479" t="s">
        <v>152</v>
      </c>
      <c r="CS704" s="479" t="s">
        <v>152</v>
      </c>
      <c r="CT704" s="479" t="s">
        <v>152</v>
      </c>
      <c r="CU704" s="479" t="s">
        <v>152</v>
      </c>
      <c r="CV704" s="479" t="s">
        <v>152</v>
      </c>
      <c r="CW704" s="479" t="s">
        <v>152</v>
      </c>
      <c r="CX704" s="479" t="s">
        <v>152</v>
      </c>
      <c r="CY704" s="479" t="s">
        <v>152</v>
      </c>
      <c r="CZ704" s="479" t="s">
        <v>152</v>
      </c>
      <c r="DA704" s="479" t="s">
        <v>152</v>
      </c>
      <c r="DB704" s="479" t="s">
        <v>152</v>
      </c>
      <c r="DC704" s="479" t="s">
        <v>152</v>
      </c>
      <c r="DD704" s="479" t="s">
        <v>152</v>
      </c>
      <c r="DE704" s="479" t="s">
        <v>152</v>
      </c>
      <c r="DF704" s="479" t="s">
        <v>152</v>
      </c>
      <c r="DG704" s="479" t="s">
        <v>152</v>
      </c>
      <c r="DH704" s="479" t="s">
        <v>152</v>
      </c>
      <c r="DI704" s="479" t="s">
        <v>152</v>
      </c>
      <c r="DJ704" s="479" t="s">
        <v>152</v>
      </c>
      <c r="DK704" s="479">
        <v>408</v>
      </c>
      <c r="DL704" s="479">
        <v>150352</v>
      </c>
      <c r="DM704" s="479">
        <v>369</v>
      </c>
      <c r="DN704" s="479">
        <v>633</v>
      </c>
      <c r="DO704" s="479">
        <v>2551</v>
      </c>
      <c r="DP704" s="479">
        <v>108163</v>
      </c>
      <c r="DQ704" s="479">
        <v>42</v>
      </c>
      <c r="DR704" s="479">
        <v>79</v>
      </c>
      <c r="DS704" s="479">
        <v>142</v>
      </c>
      <c r="DT704" s="479">
        <v>246796</v>
      </c>
      <c r="DU704" s="479">
        <v>1738</v>
      </c>
      <c r="DV704" s="479">
        <v>3337</v>
      </c>
      <c r="DW704" s="479">
        <v>128</v>
      </c>
      <c r="DX704" s="479"/>
      <c r="DY704" s="479"/>
      <c r="DZ704" s="479"/>
      <c r="EA704" s="479"/>
      <c r="EB704" s="479"/>
      <c r="EC704" s="479"/>
      <c r="ED704" s="479"/>
      <c r="EE704" s="479"/>
      <c r="EF704" s="479"/>
      <c r="EG704" s="479" t="s">
        <v>152</v>
      </c>
      <c r="EH704" s="479" t="s">
        <v>152</v>
      </c>
      <c r="EI704" s="479">
        <v>196</v>
      </c>
      <c r="EJ704" s="479">
        <v>779</v>
      </c>
      <c r="EK704" s="479">
        <v>656</v>
      </c>
      <c r="EL704" s="479">
        <v>13</v>
      </c>
      <c r="EM704" s="479">
        <v>1108</v>
      </c>
      <c r="EN704" s="479">
        <v>4941880</v>
      </c>
      <c r="EO704" s="479">
        <v>6344</v>
      </c>
      <c r="EP704" s="479">
        <v>13750</v>
      </c>
      <c r="EQ704" s="479">
        <v>4911911</v>
      </c>
      <c r="ER704" s="479">
        <v>7488</v>
      </c>
      <c r="ES704" s="479">
        <v>15034</v>
      </c>
      <c r="ET704" s="479">
        <v>102485</v>
      </c>
      <c r="EU704" s="479">
        <v>7883</v>
      </c>
      <c r="EV704" s="479">
        <v>16476</v>
      </c>
      <c r="EW704" s="479">
        <v>10298090</v>
      </c>
      <c r="EX704" s="479">
        <v>9294</v>
      </c>
      <c r="EY704" s="479">
        <v>19590</v>
      </c>
      <c r="EZ704" s="476"/>
      <c r="FA704" s="446">
        <f t="shared" si="2178"/>
        <v>7</v>
      </c>
      <c r="FB704" s="417">
        <f t="shared" si="2179"/>
        <v>2019</v>
      </c>
      <c r="FC704" s="448">
        <f t="shared" si="2180"/>
        <v>43647</v>
      </c>
      <c r="FD704" s="449">
        <f t="shared" si="2181"/>
        <v>31</v>
      </c>
      <c r="FE704" s="450"/>
      <c r="FF704" s="450"/>
      <c r="FG704" s="450"/>
      <c r="FH704" s="452">
        <f t="shared" si="2182"/>
        <v>2.2755852842809365</v>
      </c>
      <c r="FI704" s="452">
        <f t="shared" si="2183"/>
        <v>1.7777034559643254</v>
      </c>
      <c r="FJ704" s="452">
        <f t="shared" si="2184"/>
        <v>2.2978878368536053</v>
      </c>
      <c r="FK704" s="452">
        <f t="shared" si="2185"/>
        <v>1.8215586307356155</v>
      </c>
      <c r="FL704" s="452">
        <f t="shared" si="2186"/>
        <v>1.3599746582519068</v>
      </c>
      <c r="FM704" s="452">
        <f t="shared" si="2187"/>
        <v>1.1443748629352568</v>
      </c>
      <c r="FN704" s="452">
        <f t="shared" si="2188"/>
        <v>1.4420504003008974</v>
      </c>
      <c r="FO704" s="452">
        <f t="shared" si="2189"/>
        <v>1.0861855891676966</v>
      </c>
      <c r="FP704" s="452">
        <f t="shared" si="2190"/>
        <v>1.3593955321944808</v>
      </c>
      <c r="FQ704" s="452">
        <f t="shared" si="2191"/>
        <v>1.0611038107752957</v>
      </c>
      <c r="FR704" s="453"/>
      <c r="FS704" s="446">
        <f t="shared" si="2192"/>
        <v>261348</v>
      </c>
      <c r="FT704" s="446">
        <f t="shared" si="2192"/>
        <v>2961944</v>
      </c>
      <c r="FU704" s="446">
        <f t="shared" si="2192"/>
        <v>4791380</v>
      </c>
      <c r="FV704" s="446">
        <f t="shared" si="2192"/>
        <v>8624484</v>
      </c>
      <c r="FW704" s="446">
        <f t="shared" si="2192"/>
        <v>3529695</v>
      </c>
      <c r="FX704" s="446">
        <f t="shared" si="2192"/>
        <v>3336390</v>
      </c>
      <c r="FY704" s="446">
        <f t="shared" si="2192"/>
        <v>151967417</v>
      </c>
      <c r="FZ704" s="446">
        <f t="shared" si="2192"/>
        <v>210937074</v>
      </c>
      <c r="GA704" s="446">
        <f t="shared" si="2192"/>
        <v>21690022</v>
      </c>
      <c r="GB704" s="446"/>
      <c r="GC704" s="446"/>
      <c r="GD704" s="446"/>
      <c r="GE704" s="446"/>
      <c r="GF704" s="446"/>
      <c r="GG704" s="446"/>
      <c r="GH704" s="446"/>
      <c r="GI704" s="446"/>
      <c r="GJ704" s="446"/>
      <c r="GK704" s="446"/>
      <c r="GL704" s="446"/>
      <c r="GM704" s="446"/>
      <c r="GN704" s="446">
        <f t="shared" si="2169"/>
        <v>473854</v>
      </c>
      <c r="GO704" s="446">
        <f t="shared" si="2193"/>
        <v>258264</v>
      </c>
      <c r="GP704" s="446">
        <f t="shared" si="2193"/>
        <v>201529</v>
      </c>
      <c r="GQ704" s="446">
        <f t="shared" si="2193"/>
        <v>0</v>
      </c>
      <c r="GR704" s="446">
        <f t="shared" si="2193"/>
        <v>10711250</v>
      </c>
      <c r="GS704" s="446">
        <f t="shared" si="2193"/>
        <v>9862304</v>
      </c>
      <c r="GT704" s="446">
        <f t="shared" si="2193"/>
        <v>214188</v>
      </c>
      <c r="GU704" s="446">
        <f t="shared" si="2193"/>
        <v>21705720</v>
      </c>
      <c r="GV704" s="416"/>
      <c r="GW704" s="402"/>
      <c r="GX704" s="402"/>
      <c r="GY704" s="402"/>
      <c r="GZ704" s="402"/>
      <c r="HA704" s="402"/>
    </row>
    <row r="705" spans="1:209" ht="9.75" customHeight="1" x14ac:dyDescent="0.2">
      <c r="A705" s="417" t="str">
        <f t="shared" si="2177"/>
        <v>2019-20JULYRYA</v>
      </c>
      <c r="B705" s="458" t="str">
        <f t="shared" si="2165"/>
        <v>2019-20</v>
      </c>
      <c r="C705" s="402" t="s">
        <v>673</v>
      </c>
      <c r="D705" s="402" t="s">
        <v>653</v>
      </c>
      <c r="E705" s="402" t="s">
        <v>652</v>
      </c>
      <c r="F705" s="478" t="s">
        <v>452</v>
      </c>
      <c r="G705" s="478" t="s">
        <v>695</v>
      </c>
      <c r="H705" s="479">
        <v>119497</v>
      </c>
      <c r="I705" s="479">
        <v>88262</v>
      </c>
      <c r="J705" s="479">
        <v>371560</v>
      </c>
      <c r="K705" s="506">
        <v>4</v>
      </c>
      <c r="L705" s="506">
        <v>1</v>
      </c>
      <c r="M705" s="506">
        <v>11</v>
      </c>
      <c r="N705" s="506">
        <v>23</v>
      </c>
      <c r="O705" s="506">
        <v>48</v>
      </c>
      <c r="P705" s="479" t="s">
        <v>152</v>
      </c>
      <c r="Q705" s="479" t="s">
        <v>152</v>
      </c>
      <c r="R705" s="479" t="s">
        <v>152</v>
      </c>
      <c r="S705" s="479">
        <v>92117</v>
      </c>
      <c r="T705" s="479">
        <v>5499</v>
      </c>
      <c r="U705" s="479">
        <v>3542</v>
      </c>
      <c r="V705" s="479">
        <v>44501</v>
      </c>
      <c r="W705" s="479">
        <v>32055</v>
      </c>
      <c r="X705" s="479">
        <v>1379</v>
      </c>
      <c r="Y705" s="479">
        <v>2265686</v>
      </c>
      <c r="Z705" s="479">
        <v>412</v>
      </c>
      <c r="AA705" s="479">
        <v>720</v>
      </c>
      <c r="AB705" s="479">
        <v>1692100</v>
      </c>
      <c r="AC705" s="479">
        <v>478</v>
      </c>
      <c r="AD705" s="479">
        <v>860</v>
      </c>
      <c r="AE705" s="479">
        <v>34630674</v>
      </c>
      <c r="AF705" s="479">
        <v>778</v>
      </c>
      <c r="AG705" s="479">
        <v>1424</v>
      </c>
      <c r="AH705" s="479">
        <v>91245297</v>
      </c>
      <c r="AI705" s="479">
        <v>2847</v>
      </c>
      <c r="AJ705" s="479">
        <v>6587</v>
      </c>
      <c r="AK705" s="479">
        <v>5971960</v>
      </c>
      <c r="AL705" s="479">
        <v>4331</v>
      </c>
      <c r="AM705" s="479">
        <v>11142</v>
      </c>
      <c r="AN705" s="479"/>
      <c r="AO705" s="479"/>
      <c r="AP705" s="479"/>
      <c r="AQ705" s="479"/>
      <c r="AR705" s="479"/>
      <c r="AS705" s="479"/>
      <c r="AT705" s="479">
        <v>3528</v>
      </c>
      <c r="AU705" s="479">
        <v>56</v>
      </c>
      <c r="AV705" s="479">
        <v>56</v>
      </c>
      <c r="AW705" s="479">
        <v>0</v>
      </c>
      <c r="AX705" s="479">
        <v>356</v>
      </c>
      <c r="AY705" s="479">
        <v>3060</v>
      </c>
      <c r="AZ705" s="479">
        <v>2270</v>
      </c>
      <c r="BA705" s="479"/>
      <c r="BB705" s="479"/>
      <c r="BC705" s="479"/>
      <c r="BD705" s="479"/>
      <c r="BE705" s="479"/>
      <c r="BF705" s="479"/>
      <c r="BG705" s="479"/>
      <c r="BH705" s="479"/>
      <c r="BI705" s="479">
        <v>51031</v>
      </c>
      <c r="BJ705" s="479">
        <v>5263</v>
      </c>
      <c r="BK705" s="479">
        <v>32295</v>
      </c>
      <c r="BL705" s="479">
        <v>88589</v>
      </c>
      <c r="BM705" s="479">
        <v>10302</v>
      </c>
      <c r="BN705" s="479">
        <v>7632</v>
      </c>
      <c r="BO705" s="479">
        <v>6559</v>
      </c>
      <c r="BP705" s="479">
        <v>4939</v>
      </c>
      <c r="BQ705" s="479">
        <v>56850</v>
      </c>
      <c r="BR705" s="479">
        <v>46839</v>
      </c>
      <c r="BS705" s="479">
        <v>60084</v>
      </c>
      <c r="BT705" s="479">
        <v>33436</v>
      </c>
      <c r="BU705" s="479">
        <v>3840</v>
      </c>
      <c r="BV705" s="479">
        <v>1441</v>
      </c>
      <c r="BW705" s="479" t="s">
        <v>152</v>
      </c>
      <c r="BX705" s="479" t="s">
        <v>152</v>
      </c>
      <c r="BY705" s="479" t="s">
        <v>152</v>
      </c>
      <c r="BZ705" s="479" t="s">
        <v>152</v>
      </c>
      <c r="CA705" s="479" t="s">
        <v>152</v>
      </c>
      <c r="CB705" s="479" t="s">
        <v>152</v>
      </c>
      <c r="CC705" s="479" t="s">
        <v>152</v>
      </c>
      <c r="CD705" s="479" t="s">
        <v>152</v>
      </c>
      <c r="CE705" s="479" t="s">
        <v>152</v>
      </c>
      <c r="CF705" s="479" t="s">
        <v>152</v>
      </c>
      <c r="CG705" s="479" t="s">
        <v>152</v>
      </c>
      <c r="CH705" s="479" t="s">
        <v>152</v>
      </c>
      <c r="CI705" s="479" t="s">
        <v>152</v>
      </c>
      <c r="CJ705" s="479" t="s">
        <v>152</v>
      </c>
      <c r="CK705" s="479" t="s">
        <v>152</v>
      </c>
      <c r="CL705" s="479" t="s">
        <v>152</v>
      </c>
      <c r="CM705" s="479" t="s">
        <v>152</v>
      </c>
      <c r="CN705" s="479" t="s">
        <v>152</v>
      </c>
      <c r="CO705" s="479" t="s">
        <v>152</v>
      </c>
      <c r="CP705" s="479" t="s">
        <v>152</v>
      </c>
      <c r="CQ705" s="479" t="s">
        <v>152</v>
      </c>
      <c r="CR705" s="479" t="s">
        <v>152</v>
      </c>
      <c r="CS705" s="479" t="s">
        <v>152</v>
      </c>
      <c r="CT705" s="479" t="s">
        <v>152</v>
      </c>
      <c r="CU705" s="479" t="s">
        <v>152</v>
      </c>
      <c r="CV705" s="479" t="s">
        <v>152</v>
      </c>
      <c r="CW705" s="479" t="s">
        <v>152</v>
      </c>
      <c r="CX705" s="479" t="s">
        <v>152</v>
      </c>
      <c r="CY705" s="479" t="s">
        <v>152</v>
      </c>
      <c r="CZ705" s="479" t="s">
        <v>152</v>
      </c>
      <c r="DA705" s="479" t="s">
        <v>152</v>
      </c>
      <c r="DB705" s="479" t="s">
        <v>152</v>
      </c>
      <c r="DC705" s="479" t="s">
        <v>152</v>
      </c>
      <c r="DD705" s="479" t="s">
        <v>152</v>
      </c>
      <c r="DE705" s="479" t="s">
        <v>152</v>
      </c>
      <c r="DF705" s="479" t="s">
        <v>152</v>
      </c>
      <c r="DG705" s="479" t="s">
        <v>152</v>
      </c>
      <c r="DH705" s="479" t="s">
        <v>152</v>
      </c>
      <c r="DI705" s="479" t="s">
        <v>152</v>
      </c>
      <c r="DJ705" s="479" t="s">
        <v>152</v>
      </c>
      <c r="DK705" s="479">
        <v>205</v>
      </c>
      <c r="DL705" s="479">
        <v>54992</v>
      </c>
      <c r="DM705" s="479">
        <v>268</v>
      </c>
      <c r="DN705" s="479">
        <v>457</v>
      </c>
      <c r="DO705" s="479">
        <v>3535</v>
      </c>
      <c r="DP705" s="479">
        <v>99624</v>
      </c>
      <c r="DQ705" s="479">
        <v>28</v>
      </c>
      <c r="DR705" s="479">
        <v>55</v>
      </c>
      <c r="DS705" s="479">
        <v>126</v>
      </c>
      <c r="DT705" s="479">
        <v>107336</v>
      </c>
      <c r="DU705" s="479">
        <v>852</v>
      </c>
      <c r="DV705" s="479">
        <v>1829</v>
      </c>
      <c r="DW705" s="479">
        <v>120</v>
      </c>
      <c r="DX705" s="479"/>
      <c r="DY705" s="479"/>
      <c r="DZ705" s="479"/>
      <c r="EA705" s="479"/>
      <c r="EB705" s="479"/>
      <c r="EC705" s="479"/>
      <c r="ED705" s="479"/>
      <c r="EE705" s="479"/>
      <c r="EF705" s="479"/>
      <c r="EG705" s="479" t="s">
        <v>152</v>
      </c>
      <c r="EH705" s="479" t="s">
        <v>152</v>
      </c>
      <c r="EI705" s="479">
        <v>236</v>
      </c>
      <c r="EJ705" s="479">
        <v>0</v>
      </c>
      <c r="EK705" s="479">
        <v>3532</v>
      </c>
      <c r="EL705" s="479">
        <v>0</v>
      </c>
      <c r="EM705" s="479">
        <v>1387</v>
      </c>
      <c r="EN705" s="479">
        <v>0</v>
      </c>
      <c r="EO705" s="479">
        <v>0</v>
      </c>
      <c r="EP705" s="479">
        <v>0</v>
      </c>
      <c r="EQ705" s="479">
        <v>19720590</v>
      </c>
      <c r="ER705" s="479">
        <v>5583</v>
      </c>
      <c r="ES705" s="479">
        <v>14095</v>
      </c>
      <c r="ET705" s="479">
        <v>0</v>
      </c>
      <c r="EU705" s="479">
        <v>0</v>
      </c>
      <c r="EV705" s="479">
        <v>0</v>
      </c>
      <c r="EW705" s="479">
        <v>14365823</v>
      </c>
      <c r="EX705" s="479">
        <v>10357</v>
      </c>
      <c r="EY705" s="479">
        <v>24680</v>
      </c>
      <c r="EZ705" s="476"/>
      <c r="FA705" s="446">
        <f t="shared" si="2178"/>
        <v>7</v>
      </c>
      <c r="FB705" s="417">
        <f t="shared" si="2179"/>
        <v>2019</v>
      </c>
      <c r="FC705" s="448">
        <f t="shared" si="2180"/>
        <v>43647</v>
      </c>
      <c r="FD705" s="449">
        <f t="shared" si="2181"/>
        <v>31</v>
      </c>
      <c r="FE705" s="450"/>
      <c r="FF705" s="450"/>
      <c r="FG705" s="450"/>
      <c r="FH705" s="452">
        <f t="shared" si="2182"/>
        <v>1.8734315330060012</v>
      </c>
      <c r="FI705" s="452">
        <f t="shared" si="2183"/>
        <v>1.3878887070376431</v>
      </c>
      <c r="FJ705" s="452">
        <f t="shared" si="2184"/>
        <v>1.8517786561264822</v>
      </c>
      <c r="FK705" s="452">
        <f t="shared" si="2185"/>
        <v>1.3944099378881987</v>
      </c>
      <c r="FL705" s="452">
        <f t="shared" si="2186"/>
        <v>1.2774993820363587</v>
      </c>
      <c r="FM705" s="452">
        <f t="shared" si="2187"/>
        <v>1.05253814521022</v>
      </c>
      <c r="FN705" s="452">
        <f t="shared" si="2188"/>
        <v>1.8744033692091717</v>
      </c>
      <c r="FO705" s="452">
        <f t="shared" si="2189"/>
        <v>1.0430822024645141</v>
      </c>
      <c r="FP705" s="452">
        <f t="shared" si="2190"/>
        <v>2.7846265409717188</v>
      </c>
      <c r="FQ705" s="452">
        <f t="shared" si="2191"/>
        <v>1.0449601160261059</v>
      </c>
      <c r="FR705" s="453"/>
      <c r="FS705" s="446">
        <f t="shared" si="2192"/>
        <v>88262</v>
      </c>
      <c r="FT705" s="446">
        <f t="shared" si="2192"/>
        <v>970882</v>
      </c>
      <c r="FU705" s="446">
        <f t="shared" si="2192"/>
        <v>2030026</v>
      </c>
      <c r="FV705" s="446">
        <f t="shared" si="2192"/>
        <v>4236576</v>
      </c>
      <c r="FW705" s="446">
        <f t="shared" si="2192"/>
        <v>3959280</v>
      </c>
      <c r="FX705" s="446">
        <f t="shared" si="2192"/>
        <v>3046120</v>
      </c>
      <c r="FY705" s="446">
        <f t="shared" si="2192"/>
        <v>63369424</v>
      </c>
      <c r="FZ705" s="446">
        <f t="shared" si="2192"/>
        <v>211146285</v>
      </c>
      <c r="GA705" s="446">
        <f t="shared" si="2192"/>
        <v>15364818</v>
      </c>
      <c r="GB705" s="446"/>
      <c r="GC705" s="446"/>
      <c r="GD705" s="446"/>
      <c r="GE705" s="446"/>
      <c r="GF705" s="446"/>
      <c r="GG705" s="446"/>
      <c r="GH705" s="446"/>
      <c r="GI705" s="446"/>
      <c r="GJ705" s="446"/>
      <c r="GK705" s="446"/>
      <c r="GL705" s="446"/>
      <c r="GM705" s="446"/>
      <c r="GN705" s="446">
        <f t="shared" si="2169"/>
        <v>230454</v>
      </c>
      <c r="GO705" s="446">
        <f t="shared" si="2193"/>
        <v>93685</v>
      </c>
      <c r="GP705" s="446">
        <f t="shared" si="2193"/>
        <v>194425</v>
      </c>
      <c r="GQ705" s="446">
        <f t="shared" si="2193"/>
        <v>0</v>
      </c>
      <c r="GR705" s="446">
        <f t="shared" si="2193"/>
        <v>0</v>
      </c>
      <c r="GS705" s="446">
        <f t="shared" si="2193"/>
        <v>49783540</v>
      </c>
      <c r="GT705" s="446">
        <f t="shared" si="2193"/>
        <v>0</v>
      </c>
      <c r="GU705" s="446">
        <f t="shared" si="2193"/>
        <v>34231160</v>
      </c>
      <c r="GV705" s="416"/>
      <c r="GW705" s="402"/>
      <c r="GX705" s="402"/>
      <c r="GY705" s="402"/>
      <c r="GZ705" s="402"/>
      <c r="HA705" s="402"/>
    </row>
    <row r="706" spans="1:209" ht="9.75" customHeight="1" x14ac:dyDescent="0.2">
      <c r="A706" s="485" t="str">
        <f t="shared" si="2177"/>
        <v>2019-20JULYRX8</v>
      </c>
      <c r="B706" s="503" t="str">
        <f t="shared" si="2165"/>
        <v>2019-20</v>
      </c>
      <c r="C706" s="436" t="s">
        <v>673</v>
      </c>
      <c r="D706" s="436" t="s">
        <v>646</v>
      </c>
      <c r="E706" s="436" t="s">
        <v>645</v>
      </c>
      <c r="F706" s="504" t="s">
        <v>450</v>
      </c>
      <c r="G706" s="504" t="s">
        <v>696</v>
      </c>
      <c r="H706" s="483">
        <v>99341</v>
      </c>
      <c r="I706" s="483">
        <v>66406</v>
      </c>
      <c r="J706" s="483">
        <v>184473</v>
      </c>
      <c r="K706" s="508">
        <v>3</v>
      </c>
      <c r="L706" s="508">
        <v>1</v>
      </c>
      <c r="M706" s="508">
        <v>1</v>
      </c>
      <c r="N706" s="508">
        <v>9</v>
      </c>
      <c r="O706" s="508">
        <v>61</v>
      </c>
      <c r="P706" s="483" t="s">
        <v>152</v>
      </c>
      <c r="Q706" s="483" t="s">
        <v>152</v>
      </c>
      <c r="R706" s="483" t="s">
        <v>152</v>
      </c>
      <c r="S706" s="483">
        <v>71419</v>
      </c>
      <c r="T706" s="483">
        <v>5589</v>
      </c>
      <c r="U706" s="483">
        <v>3598</v>
      </c>
      <c r="V706" s="483">
        <v>39213</v>
      </c>
      <c r="W706" s="483">
        <v>12542</v>
      </c>
      <c r="X706" s="483">
        <v>2573</v>
      </c>
      <c r="Y706" s="483">
        <v>2315103</v>
      </c>
      <c r="Z706" s="483">
        <v>414</v>
      </c>
      <c r="AA706" s="483">
        <v>731</v>
      </c>
      <c r="AB706" s="483">
        <v>1804036</v>
      </c>
      <c r="AC706" s="483">
        <v>501</v>
      </c>
      <c r="AD706" s="483">
        <v>945</v>
      </c>
      <c r="AE706" s="483">
        <v>43638057</v>
      </c>
      <c r="AF706" s="483">
        <v>1113</v>
      </c>
      <c r="AG706" s="483">
        <v>2282</v>
      </c>
      <c r="AH706" s="483">
        <v>33358384</v>
      </c>
      <c r="AI706" s="483">
        <v>2660</v>
      </c>
      <c r="AJ706" s="483">
        <v>6261</v>
      </c>
      <c r="AK706" s="483">
        <v>7384231</v>
      </c>
      <c r="AL706" s="483">
        <v>2870</v>
      </c>
      <c r="AM706" s="483">
        <v>6216</v>
      </c>
      <c r="AN706" s="483"/>
      <c r="AO706" s="483"/>
      <c r="AP706" s="483"/>
      <c r="AQ706" s="483"/>
      <c r="AR706" s="483"/>
      <c r="AS706" s="483"/>
      <c r="AT706" s="483">
        <v>4781</v>
      </c>
      <c r="AU706" s="483">
        <v>612</v>
      </c>
      <c r="AV706" s="483">
        <v>1230</v>
      </c>
      <c r="AW706" s="483">
        <v>4468</v>
      </c>
      <c r="AX706" s="483">
        <v>372</v>
      </c>
      <c r="AY706" s="483">
        <v>2567</v>
      </c>
      <c r="AZ706" s="483">
        <v>1994</v>
      </c>
      <c r="BA706" s="483"/>
      <c r="BB706" s="483"/>
      <c r="BC706" s="483"/>
      <c r="BD706" s="483"/>
      <c r="BE706" s="483"/>
      <c r="BF706" s="483"/>
      <c r="BG706" s="483"/>
      <c r="BH706" s="483"/>
      <c r="BI706" s="483">
        <v>41673</v>
      </c>
      <c r="BJ706" s="483">
        <v>5993</v>
      </c>
      <c r="BK706" s="483">
        <v>18972</v>
      </c>
      <c r="BL706" s="483">
        <v>66638</v>
      </c>
      <c r="BM706" s="483">
        <v>10575</v>
      </c>
      <c r="BN706" s="483">
        <v>8455</v>
      </c>
      <c r="BO706" s="483">
        <v>6586</v>
      </c>
      <c r="BP706" s="483">
        <v>5329</v>
      </c>
      <c r="BQ706" s="483">
        <v>52463</v>
      </c>
      <c r="BR706" s="483">
        <v>43132</v>
      </c>
      <c r="BS706" s="483">
        <v>21316</v>
      </c>
      <c r="BT706" s="483">
        <v>13440</v>
      </c>
      <c r="BU706" s="483">
        <v>3749</v>
      </c>
      <c r="BV706" s="483">
        <v>2737</v>
      </c>
      <c r="BW706" s="483" t="s">
        <v>152</v>
      </c>
      <c r="BX706" s="483" t="s">
        <v>152</v>
      </c>
      <c r="BY706" s="483" t="s">
        <v>152</v>
      </c>
      <c r="BZ706" s="483" t="s">
        <v>152</v>
      </c>
      <c r="CA706" s="483" t="s">
        <v>152</v>
      </c>
      <c r="CB706" s="483" t="s">
        <v>152</v>
      </c>
      <c r="CC706" s="483" t="s">
        <v>152</v>
      </c>
      <c r="CD706" s="483" t="s">
        <v>152</v>
      </c>
      <c r="CE706" s="483" t="s">
        <v>152</v>
      </c>
      <c r="CF706" s="483" t="s">
        <v>152</v>
      </c>
      <c r="CG706" s="483" t="s">
        <v>152</v>
      </c>
      <c r="CH706" s="483" t="s">
        <v>152</v>
      </c>
      <c r="CI706" s="483" t="s">
        <v>152</v>
      </c>
      <c r="CJ706" s="483" t="s">
        <v>152</v>
      </c>
      <c r="CK706" s="483" t="s">
        <v>152</v>
      </c>
      <c r="CL706" s="483" t="s">
        <v>152</v>
      </c>
      <c r="CM706" s="483" t="s">
        <v>152</v>
      </c>
      <c r="CN706" s="483" t="s">
        <v>152</v>
      </c>
      <c r="CO706" s="483" t="s">
        <v>152</v>
      </c>
      <c r="CP706" s="483" t="s">
        <v>152</v>
      </c>
      <c r="CQ706" s="483" t="s">
        <v>152</v>
      </c>
      <c r="CR706" s="483" t="s">
        <v>152</v>
      </c>
      <c r="CS706" s="483" t="s">
        <v>152</v>
      </c>
      <c r="CT706" s="483" t="s">
        <v>152</v>
      </c>
      <c r="CU706" s="483" t="s">
        <v>152</v>
      </c>
      <c r="CV706" s="483" t="s">
        <v>152</v>
      </c>
      <c r="CW706" s="483" t="s">
        <v>152</v>
      </c>
      <c r="CX706" s="483" t="s">
        <v>152</v>
      </c>
      <c r="CY706" s="483" t="s">
        <v>152</v>
      </c>
      <c r="CZ706" s="483" t="s">
        <v>152</v>
      </c>
      <c r="DA706" s="483" t="s">
        <v>152</v>
      </c>
      <c r="DB706" s="483" t="s">
        <v>152</v>
      </c>
      <c r="DC706" s="483" t="s">
        <v>152</v>
      </c>
      <c r="DD706" s="483" t="s">
        <v>152</v>
      </c>
      <c r="DE706" s="483" t="s">
        <v>152</v>
      </c>
      <c r="DF706" s="483" t="s">
        <v>152</v>
      </c>
      <c r="DG706" s="483" t="s">
        <v>152</v>
      </c>
      <c r="DH706" s="483" t="s">
        <v>152</v>
      </c>
      <c r="DI706" s="483" t="s">
        <v>152</v>
      </c>
      <c r="DJ706" s="483" t="s">
        <v>152</v>
      </c>
      <c r="DK706" s="483">
        <v>0</v>
      </c>
      <c r="DL706" s="483">
        <v>0</v>
      </c>
      <c r="DM706" s="483">
        <v>0</v>
      </c>
      <c r="DN706" s="483">
        <v>0</v>
      </c>
      <c r="DO706" s="483">
        <v>3546</v>
      </c>
      <c r="DP706" s="483">
        <v>105792</v>
      </c>
      <c r="DQ706" s="483">
        <v>30</v>
      </c>
      <c r="DR706" s="483">
        <v>51</v>
      </c>
      <c r="DS706" s="483">
        <v>57</v>
      </c>
      <c r="DT706" s="483">
        <v>65007</v>
      </c>
      <c r="DU706" s="483">
        <v>1140</v>
      </c>
      <c r="DV706" s="483">
        <v>2655</v>
      </c>
      <c r="DW706" s="483">
        <v>49</v>
      </c>
      <c r="DX706" s="483"/>
      <c r="DY706" s="483"/>
      <c r="DZ706" s="483"/>
      <c r="EA706" s="483"/>
      <c r="EB706" s="483"/>
      <c r="EC706" s="483"/>
      <c r="ED706" s="483"/>
      <c r="EE706" s="483"/>
      <c r="EF706" s="483"/>
      <c r="EG706" s="483" t="s">
        <v>152</v>
      </c>
      <c r="EH706" s="483" t="s">
        <v>152</v>
      </c>
      <c r="EI706" s="483">
        <v>30</v>
      </c>
      <c r="EJ706" s="483">
        <v>4140</v>
      </c>
      <c r="EK706" s="483">
        <v>161</v>
      </c>
      <c r="EL706" s="483">
        <v>25</v>
      </c>
      <c r="EM706" s="483">
        <v>2365</v>
      </c>
      <c r="EN706" s="483">
        <v>16990552</v>
      </c>
      <c r="EO706" s="483">
        <v>4104</v>
      </c>
      <c r="EP706" s="483">
        <v>8487</v>
      </c>
      <c r="EQ706" s="483">
        <v>681464</v>
      </c>
      <c r="ER706" s="483">
        <v>4233</v>
      </c>
      <c r="ES706" s="483">
        <v>8559</v>
      </c>
      <c r="ET706" s="483">
        <v>169588</v>
      </c>
      <c r="EU706" s="483">
        <v>6784</v>
      </c>
      <c r="EV706" s="483">
        <v>10355</v>
      </c>
      <c r="EW706" s="483">
        <v>17756777</v>
      </c>
      <c r="EX706" s="483">
        <v>7508</v>
      </c>
      <c r="EY706" s="483">
        <v>17137</v>
      </c>
      <c r="EZ706" s="484"/>
      <c r="FA706" s="468">
        <f t="shared" si="2178"/>
        <v>7</v>
      </c>
      <c r="FB706" s="485">
        <f t="shared" si="2179"/>
        <v>2019</v>
      </c>
      <c r="FC706" s="486">
        <f t="shared" si="2180"/>
        <v>43647</v>
      </c>
      <c r="FD706" s="470">
        <f t="shared" si="2181"/>
        <v>31</v>
      </c>
      <c r="FE706" s="471"/>
      <c r="FF706" s="471"/>
      <c r="FG706" s="471"/>
      <c r="FH706" s="487">
        <f t="shared" si="2182"/>
        <v>1.8921095008051529</v>
      </c>
      <c r="FI706" s="487">
        <f t="shared" si="2183"/>
        <v>1.5127929862229379</v>
      </c>
      <c r="FJ706" s="487">
        <f t="shared" si="2184"/>
        <v>1.8304613674263479</v>
      </c>
      <c r="FK706" s="487">
        <f t="shared" si="2185"/>
        <v>1.4811006114508061</v>
      </c>
      <c r="FL706" s="487">
        <f t="shared" si="2186"/>
        <v>1.3378981460230026</v>
      </c>
      <c r="FM706" s="487">
        <f t="shared" si="2187"/>
        <v>1.0999413459821998</v>
      </c>
      <c r="FN706" s="487">
        <f t="shared" si="2188"/>
        <v>1.699569446659225</v>
      </c>
      <c r="FO706" s="487">
        <f t="shared" si="2189"/>
        <v>1.071599425928879</v>
      </c>
      <c r="FP706" s="487">
        <f t="shared" si="2190"/>
        <v>1.4570540225417801</v>
      </c>
      <c r="FQ706" s="487">
        <f t="shared" si="2191"/>
        <v>1.0637388262728333</v>
      </c>
      <c r="FR706" s="459"/>
      <c r="FS706" s="468">
        <f t="shared" si="2192"/>
        <v>66406</v>
      </c>
      <c r="FT706" s="468">
        <f t="shared" si="2192"/>
        <v>66406</v>
      </c>
      <c r="FU706" s="468">
        <f t="shared" si="2192"/>
        <v>597654</v>
      </c>
      <c r="FV706" s="468">
        <f t="shared" si="2192"/>
        <v>4050766</v>
      </c>
      <c r="FW706" s="468">
        <f t="shared" si="2192"/>
        <v>4085559</v>
      </c>
      <c r="FX706" s="468">
        <f t="shared" si="2192"/>
        <v>3400110</v>
      </c>
      <c r="FY706" s="468">
        <f t="shared" si="2192"/>
        <v>89484066</v>
      </c>
      <c r="FZ706" s="468">
        <f t="shared" si="2192"/>
        <v>78525462</v>
      </c>
      <c r="GA706" s="468">
        <f t="shared" si="2192"/>
        <v>15993768</v>
      </c>
      <c r="GB706" s="468"/>
      <c r="GC706" s="468"/>
      <c r="GD706" s="468"/>
      <c r="GE706" s="468"/>
      <c r="GF706" s="468"/>
      <c r="GG706" s="468"/>
      <c r="GH706" s="468"/>
      <c r="GI706" s="468"/>
      <c r="GJ706" s="468"/>
      <c r="GK706" s="468"/>
      <c r="GL706" s="468"/>
      <c r="GM706" s="468"/>
      <c r="GN706" s="468">
        <f t="shared" si="2169"/>
        <v>151335</v>
      </c>
      <c r="GO706" s="468">
        <f t="shared" si="2193"/>
        <v>0</v>
      </c>
      <c r="GP706" s="468">
        <f t="shared" si="2193"/>
        <v>180846</v>
      </c>
      <c r="GQ706" s="468">
        <f t="shared" si="2193"/>
        <v>0</v>
      </c>
      <c r="GR706" s="468">
        <f t="shared" si="2193"/>
        <v>35136180</v>
      </c>
      <c r="GS706" s="468">
        <f t="shared" si="2193"/>
        <v>1377999</v>
      </c>
      <c r="GT706" s="468">
        <f t="shared" si="2193"/>
        <v>258875</v>
      </c>
      <c r="GU706" s="468">
        <f t="shared" si="2193"/>
        <v>40529005</v>
      </c>
      <c r="GV706" s="425"/>
      <c r="GW706" s="402"/>
      <c r="GX706" s="402"/>
      <c r="GY706" s="402"/>
      <c r="GZ706" s="402"/>
      <c r="HA706" s="402"/>
    </row>
    <row r="707" spans="1:209" ht="9.75" customHeight="1" x14ac:dyDescent="0.2">
      <c r="A707" s="472" t="str">
        <f t="shared" si="2177"/>
        <v>2019-20AUGUSTRX9</v>
      </c>
      <c r="B707" s="488" t="str">
        <f t="shared" si="2165"/>
        <v>2019-20</v>
      </c>
      <c r="C707" s="400" t="s">
        <v>636</v>
      </c>
      <c r="D707" s="400" t="s">
        <v>653</v>
      </c>
      <c r="E707" s="400" t="s">
        <v>652</v>
      </c>
      <c r="F707" s="474" t="s">
        <v>451</v>
      </c>
      <c r="G707" s="474" t="s">
        <v>686</v>
      </c>
      <c r="H707" s="475">
        <v>88237</v>
      </c>
      <c r="I707" s="475">
        <v>71736</v>
      </c>
      <c r="J707" s="475">
        <v>204212</v>
      </c>
      <c r="K707" s="505">
        <v>3</v>
      </c>
      <c r="L707" s="505">
        <v>2</v>
      </c>
      <c r="M707" s="505">
        <v>3</v>
      </c>
      <c r="N707" s="505">
        <v>4</v>
      </c>
      <c r="O707" s="505">
        <v>40</v>
      </c>
      <c r="P707" s="475" t="s">
        <v>152</v>
      </c>
      <c r="Q707" s="475" t="s">
        <v>152</v>
      </c>
      <c r="R707" s="475" t="s">
        <v>152</v>
      </c>
      <c r="S707" s="475">
        <v>63762</v>
      </c>
      <c r="T707" s="475">
        <v>6224</v>
      </c>
      <c r="U707" s="475">
        <v>4181</v>
      </c>
      <c r="V707" s="475">
        <v>36736</v>
      </c>
      <c r="W707" s="475">
        <v>11558</v>
      </c>
      <c r="X707" s="475">
        <v>690</v>
      </c>
      <c r="Y707" s="475">
        <v>2756435</v>
      </c>
      <c r="Z707" s="475">
        <v>443</v>
      </c>
      <c r="AA707" s="475">
        <v>802</v>
      </c>
      <c r="AB707" s="475">
        <v>4090393</v>
      </c>
      <c r="AC707" s="475">
        <v>978</v>
      </c>
      <c r="AD707" s="475">
        <v>2250</v>
      </c>
      <c r="AE707" s="475">
        <v>65366944</v>
      </c>
      <c r="AF707" s="475">
        <v>1779</v>
      </c>
      <c r="AG707" s="475">
        <v>3727</v>
      </c>
      <c r="AH707" s="475">
        <v>57798985</v>
      </c>
      <c r="AI707" s="475">
        <v>5001</v>
      </c>
      <c r="AJ707" s="475">
        <v>12660</v>
      </c>
      <c r="AK707" s="475">
        <v>3981422</v>
      </c>
      <c r="AL707" s="475">
        <v>5770</v>
      </c>
      <c r="AM707" s="475">
        <v>12345</v>
      </c>
      <c r="AN707" s="475"/>
      <c r="AO707" s="475"/>
      <c r="AP707" s="475"/>
      <c r="AQ707" s="475"/>
      <c r="AR707" s="475"/>
      <c r="AS707" s="475"/>
      <c r="AT707" s="475">
        <v>5443</v>
      </c>
      <c r="AU707" s="475">
        <v>1850</v>
      </c>
      <c r="AV707" s="475">
        <v>638</v>
      </c>
      <c r="AW707" s="475">
        <v>9</v>
      </c>
      <c r="AX707" s="475">
        <v>2271</v>
      </c>
      <c r="AY707" s="475">
        <v>684</v>
      </c>
      <c r="AZ707" s="475">
        <v>28</v>
      </c>
      <c r="BA707" s="475"/>
      <c r="BB707" s="475"/>
      <c r="BC707" s="475"/>
      <c r="BD707" s="475"/>
      <c r="BE707" s="475"/>
      <c r="BF707" s="475"/>
      <c r="BG707" s="475"/>
      <c r="BH707" s="475"/>
      <c r="BI707" s="475">
        <v>39195</v>
      </c>
      <c r="BJ707" s="475">
        <v>2831</v>
      </c>
      <c r="BK707" s="475">
        <v>16293</v>
      </c>
      <c r="BL707" s="475">
        <v>58319</v>
      </c>
      <c r="BM707" s="475">
        <v>11207</v>
      </c>
      <c r="BN707" s="475">
        <v>8977</v>
      </c>
      <c r="BO707" s="475">
        <v>7779</v>
      </c>
      <c r="BP707" s="475">
        <v>6285</v>
      </c>
      <c r="BQ707" s="475">
        <v>48314</v>
      </c>
      <c r="BR707" s="475">
        <v>39438</v>
      </c>
      <c r="BS707" s="475">
        <v>16446</v>
      </c>
      <c r="BT707" s="475">
        <v>12057</v>
      </c>
      <c r="BU707" s="475">
        <v>895</v>
      </c>
      <c r="BV707" s="475">
        <v>669</v>
      </c>
      <c r="BW707" s="475" t="s">
        <v>152</v>
      </c>
      <c r="BX707" s="475" t="s">
        <v>152</v>
      </c>
      <c r="BY707" s="475" t="s">
        <v>152</v>
      </c>
      <c r="BZ707" s="475" t="s">
        <v>152</v>
      </c>
      <c r="CA707" s="475" t="s">
        <v>152</v>
      </c>
      <c r="CB707" s="475" t="s">
        <v>152</v>
      </c>
      <c r="CC707" s="475" t="s">
        <v>152</v>
      </c>
      <c r="CD707" s="475" t="s">
        <v>152</v>
      </c>
      <c r="CE707" s="475" t="s">
        <v>152</v>
      </c>
      <c r="CF707" s="475" t="s">
        <v>152</v>
      </c>
      <c r="CG707" s="475" t="s">
        <v>152</v>
      </c>
      <c r="CH707" s="475" t="s">
        <v>152</v>
      </c>
      <c r="CI707" s="475" t="s">
        <v>152</v>
      </c>
      <c r="CJ707" s="475" t="s">
        <v>152</v>
      </c>
      <c r="CK707" s="475" t="s">
        <v>152</v>
      </c>
      <c r="CL707" s="475" t="s">
        <v>152</v>
      </c>
      <c r="CM707" s="475" t="s">
        <v>152</v>
      </c>
      <c r="CN707" s="475" t="s">
        <v>152</v>
      </c>
      <c r="CO707" s="475" t="s">
        <v>152</v>
      </c>
      <c r="CP707" s="475" t="s">
        <v>152</v>
      </c>
      <c r="CQ707" s="475" t="s">
        <v>152</v>
      </c>
      <c r="CR707" s="475" t="s">
        <v>152</v>
      </c>
      <c r="CS707" s="475" t="s">
        <v>152</v>
      </c>
      <c r="CT707" s="475" t="s">
        <v>152</v>
      </c>
      <c r="CU707" s="475" t="s">
        <v>152</v>
      </c>
      <c r="CV707" s="475" t="s">
        <v>152</v>
      </c>
      <c r="CW707" s="475" t="s">
        <v>152</v>
      </c>
      <c r="CX707" s="475" t="s">
        <v>152</v>
      </c>
      <c r="CY707" s="475" t="s">
        <v>152</v>
      </c>
      <c r="CZ707" s="475" t="s">
        <v>152</v>
      </c>
      <c r="DA707" s="475" t="s">
        <v>152</v>
      </c>
      <c r="DB707" s="475" t="s">
        <v>152</v>
      </c>
      <c r="DC707" s="475" t="s">
        <v>152</v>
      </c>
      <c r="DD707" s="475" t="s">
        <v>152</v>
      </c>
      <c r="DE707" s="475" t="s">
        <v>152</v>
      </c>
      <c r="DF707" s="475" t="s">
        <v>152</v>
      </c>
      <c r="DG707" s="475" t="s">
        <v>152</v>
      </c>
      <c r="DH707" s="475" t="s">
        <v>152</v>
      </c>
      <c r="DI707" s="475" t="s">
        <v>152</v>
      </c>
      <c r="DJ707" s="475" t="s">
        <v>152</v>
      </c>
      <c r="DK707" s="475">
        <v>332</v>
      </c>
      <c r="DL707" s="475">
        <v>94181</v>
      </c>
      <c r="DM707" s="475">
        <v>284</v>
      </c>
      <c r="DN707" s="475">
        <v>477</v>
      </c>
      <c r="DO707" s="475">
        <v>3092</v>
      </c>
      <c r="DP707" s="475">
        <v>115730</v>
      </c>
      <c r="DQ707" s="475">
        <v>37</v>
      </c>
      <c r="DR707" s="475">
        <v>70</v>
      </c>
      <c r="DS707" s="475">
        <v>56</v>
      </c>
      <c r="DT707" s="475">
        <v>67682</v>
      </c>
      <c r="DU707" s="475">
        <v>1209</v>
      </c>
      <c r="DV707" s="475">
        <v>2289</v>
      </c>
      <c r="DW707" s="475">
        <v>49</v>
      </c>
      <c r="DX707" s="475"/>
      <c r="DY707" s="475"/>
      <c r="DZ707" s="475"/>
      <c r="EA707" s="475"/>
      <c r="EB707" s="475"/>
      <c r="EC707" s="475"/>
      <c r="ED707" s="475"/>
      <c r="EE707" s="475"/>
      <c r="EF707" s="475"/>
      <c r="EG707" s="475" t="s">
        <v>152</v>
      </c>
      <c r="EH707" s="475" t="s">
        <v>152</v>
      </c>
      <c r="EI707" s="475">
        <v>0</v>
      </c>
      <c r="EJ707" s="475">
        <v>424</v>
      </c>
      <c r="EK707" s="475">
        <v>473</v>
      </c>
      <c r="EL707" s="475">
        <v>2</v>
      </c>
      <c r="EM707" s="475">
        <v>2212</v>
      </c>
      <c r="EN707" s="475">
        <v>2082849</v>
      </c>
      <c r="EO707" s="475">
        <v>4912</v>
      </c>
      <c r="EP707" s="475">
        <v>9505</v>
      </c>
      <c r="EQ707" s="475">
        <v>2459556</v>
      </c>
      <c r="ER707" s="475">
        <v>5200</v>
      </c>
      <c r="ES707" s="475">
        <v>10301</v>
      </c>
      <c r="ET707" s="475">
        <v>27438</v>
      </c>
      <c r="EU707" s="475">
        <v>13719</v>
      </c>
      <c r="EV707" s="475">
        <v>16045</v>
      </c>
      <c r="EW707" s="475">
        <v>14740810</v>
      </c>
      <c r="EX707" s="475">
        <v>6664</v>
      </c>
      <c r="EY707" s="475">
        <v>14183</v>
      </c>
      <c r="EZ707" s="476"/>
      <c r="FA707" s="477">
        <f t="shared" si="2178"/>
        <v>8</v>
      </c>
      <c r="FB707" s="417">
        <f t="shared" si="2179"/>
        <v>2019</v>
      </c>
      <c r="FC707" s="448">
        <f t="shared" si="2180"/>
        <v>43678</v>
      </c>
      <c r="FD707" s="449">
        <f t="shared" si="2181"/>
        <v>31</v>
      </c>
      <c r="FE707" s="450"/>
      <c r="FF707" s="450"/>
      <c r="FG707" s="450"/>
      <c r="FH707" s="452">
        <f t="shared" si="2182"/>
        <v>1.8006105398457584</v>
      </c>
      <c r="FI707" s="452">
        <f t="shared" si="2183"/>
        <v>1.4423200514138816</v>
      </c>
      <c r="FJ707" s="452">
        <f t="shared" si="2184"/>
        <v>1.8605596747189668</v>
      </c>
      <c r="FK707" s="452">
        <f t="shared" si="2185"/>
        <v>1.5032288926094235</v>
      </c>
      <c r="FL707" s="452">
        <f t="shared" si="2186"/>
        <v>1.3151676829268293</v>
      </c>
      <c r="FM707" s="452">
        <f t="shared" si="2187"/>
        <v>1.0735518292682926</v>
      </c>
      <c r="FN707" s="452">
        <f t="shared" si="2188"/>
        <v>1.4229105381553901</v>
      </c>
      <c r="FO707" s="452">
        <f t="shared" si="2189"/>
        <v>1.0431735594393494</v>
      </c>
      <c r="FP707" s="452">
        <f t="shared" si="2190"/>
        <v>1.2971014492753623</v>
      </c>
      <c r="FQ707" s="452">
        <f t="shared" si="2191"/>
        <v>0.9695652173913043</v>
      </c>
      <c r="FR707" s="453"/>
      <c r="FS707" s="477">
        <f t="shared" si="2192"/>
        <v>143472</v>
      </c>
      <c r="FT707" s="477">
        <f t="shared" si="2192"/>
        <v>215208</v>
      </c>
      <c r="FU707" s="477">
        <f t="shared" si="2192"/>
        <v>286944</v>
      </c>
      <c r="FV707" s="477">
        <f t="shared" si="2192"/>
        <v>2869440</v>
      </c>
      <c r="FW707" s="477">
        <f t="shared" si="2192"/>
        <v>4991648</v>
      </c>
      <c r="FX707" s="477">
        <f t="shared" si="2192"/>
        <v>9407250</v>
      </c>
      <c r="FY707" s="477">
        <f t="shared" si="2192"/>
        <v>136915072</v>
      </c>
      <c r="FZ707" s="477">
        <f t="shared" si="2192"/>
        <v>146324280</v>
      </c>
      <c r="GA707" s="477">
        <f t="shared" si="2192"/>
        <v>8518050</v>
      </c>
      <c r="GB707" s="477"/>
      <c r="GC707" s="477"/>
      <c r="GD707" s="477"/>
      <c r="GE707" s="477"/>
      <c r="GF707" s="477"/>
      <c r="GG707" s="477"/>
      <c r="GH707" s="477"/>
      <c r="GI707" s="477"/>
      <c r="GJ707" s="477"/>
      <c r="GK707" s="477"/>
      <c r="GL707" s="477"/>
      <c r="GM707" s="477"/>
      <c r="GN707" s="477">
        <f t="shared" si="2169"/>
        <v>128184</v>
      </c>
      <c r="GO707" s="477">
        <f t="shared" si="2193"/>
        <v>158364</v>
      </c>
      <c r="GP707" s="477">
        <f t="shared" si="2193"/>
        <v>216440</v>
      </c>
      <c r="GQ707" s="477">
        <f t="shared" si="2193"/>
        <v>0</v>
      </c>
      <c r="GR707" s="477">
        <f t="shared" si="2193"/>
        <v>4030120</v>
      </c>
      <c r="GS707" s="477">
        <f t="shared" si="2193"/>
        <v>4872373</v>
      </c>
      <c r="GT707" s="477">
        <f t="shared" si="2193"/>
        <v>32090</v>
      </c>
      <c r="GU707" s="477">
        <f t="shared" si="2193"/>
        <v>31372796</v>
      </c>
      <c r="GV707" s="416"/>
      <c r="GW707" s="402"/>
      <c r="GX707" s="402"/>
      <c r="GY707" s="402"/>
      <c r="GZ707" s="402"/>
      <c r="HA707" s="402"/>
    </row>
    <row r="708" spans="1:209" ht="9.75" customHeight="1" x14ac:dyDescent="0.2">
      <c r="A708" s="417" t="str">
        <f t="shared" si="2177"/>
        <v>2019-20AUGUSTRYC</v>
      </c>
      <c r="B708" s="458" t="str">
        <f t="shared" si="2165"/>
        <v>2019-20</v>
      </c>
      <c r="C708" s="402" t="s">
        <v>636</v>
      </c>
      <c r="D708" s="402" t="s">
        <v>656</v>
      </c>
      <c r="E708" s="402" t="s">
        <v>466</v>
      </c>
      <c r="F708" s="478" t="s">
        <v>453</v>
      </c>
      <c r="G708" s="478" t="s">
        <v>687</v>
      </c>
      <c r="H708" s="479">
        <v>104144</v>
      </c>
      <c r="I708" s="479">
        <v>67937</v>
      </c>
      <c r="J708" s="479">
        <v>397835</v>
      </c>
      <c r="K708" s="506">
        <v>6</v>
      </c>
      <c r="L708" s="506">
        <v>1</v>
      </c>
      <c r="M708" s="506">
        <v>8</v>
      </c>
      <c r="N708" s="506">
        <v>34</v>
      </c>
      <c r="O708" s="506">
        <v>88</v>
      </c>
      <c r="P708" s="479" t="s">
        <v>152</v>
      </c>
      <c r="Q708" s="479" t="s">
        <v>152</v>
      </c>
      <c r="R708" s="479" t="s">
        <v>152</v>
      </c>
      <c r="S708" s="479">
        <v>72541</v>
      </c>
      <c r="T708" s="479">
        <v>7157</v>
      </c>
      <c r="U708" s="479">
        <v>4564</v>
      </c>
      <c r="V708" s="479">
        <v>41704</v>
      </c>
      <c r="W708" s="479">
        <v>12603</v>
      </c>
      <c r="X708" s="479">
        <v>2159</v>
      </c>
      <c r="Y708" s="479">
        <v>3325605</v>
      </c>
      <c r="Z708" s="479">
        <v>465</v>
      </c>
      <c r="AA708" s="479">
        <v>862</v>
      </c>
      <c r="AB708" s="479">
        <v>3178456</v>
      </c>
      <c r="AC708" s="479">
        <v>696</v>
      </c>
      <c r="AD708" s="479">
        <v>1271</v>
      </c>
      <c r="AE708" s="479">
        <v>62393415</v>
      </c>
      <c r="AF708" s="479">
        <v>1496</v>
      </c>
      <c r="AG708" s="479">
        <v>3069</v>
      </c>
      <c r="AH708" s="479">
        <v>57435377</v>
      </c>
      <c r="AI708" s="479">
        <v>4557</v>
      </c>
      <c r="AJ708" s="479">
        <v>11147</v>
      </c>
      <c r="AK708" s="479">
        <v>9733650</v>
      </c>
      <c r="AL708" s="479">
        <v>4508</v>
      </c>
      <c r="AM708" s="479">
        <v>10844</v>
      </c>
      <c r="AN708" s="479"/>
      <c r="AO708" s="479"/>
      <c r="AP708" s="479"/>
      <c r="AQ708" s="479"/>
      <c r="AR708" s="479"/>
      <c r="AS708" s="479"/>
      <c r="AT708" s="479">
        <v>4514</v>
      </c>
      <c r="AU708" s="479">
        <v>105</v>
      </c>
      <c r="AV708" s="479">
        <v>2992</v>
      </c>
      <c r="AW708" s="479">
        <v>828</v>
      </c>
      <c r="AX708" s="479">
        <v>34</v>
      </c>
      <c r="AY708" s="479">
        <v>1383</v>
      </c>
      <c r="AZ708" s="479">
        <v>1474</v>
      </c>
      <c r="BA708" s="479"/>
      <c r="BB708" s="479"/>
      <c r="BC708" s="479"/>
      <c r="BD708" s="479"/>
      <c r="BE708" s="479"/>
      <c r="BF708" s="479"/>
      <c r="BG708" s="479"/>
      <c r="BH708" s="479"/>
      <c r="BI708" s="479">
        <v>42152</v>
      </c>
      <c r="BJ708" s="479">
        <v>1741</v>
      </c>
      <c r="BK708" s="479">
        <v>24134</v>
      </c>
      <c r="BL708" s="479">
        <v>68027</v>
      </c>
      <c r="BM708" s="479">
        <v>16357</v>
      </c>
      <c r="BN708" s="479">
        <v>11713</v>
      </c>
      <c r="BO708" s="479">
        <v>10446</v>
      </c>
      <c r="BP708" s="479">
        <v>7600</v>
      </c>
      <c r="BQ708" s="479">
        <v>64346</v>
      </c>
      <c r="BR708" s="479">
        <v>46796</v>
      </c>
      <c r="BS708" s="479">
        <v>23777</v>
      </c>
      <c r="BT708" s="479">
        <v>13586</v>
      </c>
      <c r="BU708" s="479">
        <v>3868</v>
      </c>
      <c r="BV708" s="479">
        <v>2338</v>
      </c>
      <c r="BW708" s="479" t="s">
        <v>152</v>
      </c>
      <c r="BX708" s="479" t="s">
        <v>152</v>
      </c>
      <c r="BY708" s="479" t="s">
        <v>152</v>
      </c>
      <c r="BZ708" s="479" t="s">
        <v>152</v>
      </c>
      <c r="CA708" s="479" t="s">
        <v>152</v>
      </c>
      <c r="CB708" s="479" t="s">
        <v>152</v>
      </c>
      <c r="CC708" s="479" t="s">
        <v>152</v>
      </c>
      <c r="CD708" s="479" t="s">
        <v>152</v>
      </c>
      <c r="CE708" s="479" t="s">
        <v>152</v>
      </c>
      <c r="CF708" s="479" t="s">
        <v>152</v>
      </c>
      <c r="CG708" s="479" t="s">
        <v>152</v>
      </c>
      <c r="CH708" s="479" t="s">
        <v>152</v>
      </c>
      <c r="CI708" s="479" t="s">
        <v>152</v>
      </c>
      <c r="CJ708" s="479" t="s">
        <v>152</v>
      </c>
      <c r="CK708" s="479" t="s">
        <v>152</v>
      </c>
      <c r="CL708" s="479" t="s">
        <v>152</v>
      </c>
      <c r="CM708" s="479" t="s">
        <v>152</v>
      </c>
      <c r="CN708" s="479" t="s">
        <v>152</v>
      </c>
      <c r="CO708" s="479" t="s">
        <v>152</v>
      </c>
      <c r="CP708" s="479" t="s">
        <v>152</v>
      </c>
      <c r="CQ708" s="479" t="s">
        <v>152</v>
      </c>
      <c r="CR708" s="479" t="s">
        <v>152</v>
      </c>
      <c r="CS708" s="479" t="s">
        <v>152</v>
      </c>
      <c r="CT708" s="479" t="s">
        <v>152</v>
      </c>
      <c r="CU708" s="479" t="s">
        <v>152</v>
      </c>
      <c r="CV708" s="479" t="s">
        <v>152</v>
      </c>
      <c r="CW708" s="479" t="s">
        <v>152</v>
      </c>
      <c r="CX708" s="479" t="s">
        <v>152</v>
      </c>
      <c r="CY708" s="479" t="s">
        <v>152</v>
      </c>
      <c r="CZ708" s="479" t="s">
        <v>152</v>
      </c>
      <c r="DA708" s="479" t="s">
        <v>152</v>
      </c>
      <c r="DB708" s="479" t="s">
        <v>152</v>
      </c>
      <c r="DC708" s="479" t="s">
        <v>152</v>
      </c>
      <c r="DD708" s="479" t="s">
        <v>152</v>
      </c>
      <c r="DE708" s="479" t="s">
        <v>152</v>
      </c>
      <c r="DF708" s="479" t="s">
        <v>152</v>
      </c>
      <c r="DG708" s="479" t="s">
        <v>152</v>
      </c>
      <c r="DH708" s="479" t="s">
        <v>152</v>
      </c>
      <c r="DI708" s="479" t="s">
        <v>152</v>
      </c>
      <c r="DJ708" s="479" t="s">
        <v>152</v>
      </c>
      <c r="DK708" s="479">
        <v>602</v>
      </c>
      <c r="DL708" s="479">
        <v>167500</v>
      </c>
      <c r="DM708" s="479">
        <v>278</v>
      </c>
      <c r="DN708" s="479">
        <v>453</v>
      </c>
      <c r="DO708" s="479">
        <v>6798</v>
      </c>
      <c r="DP708" s="479">
        <v>256311</v>
      </c>
      <c r="DQ708" s="479">
        <v>38</v>
      </c>
      <c r="DR708" s="479">
        <v>68</v>
      </c>
      <c r="DS708" s="479">
        <v>158</v>
      </c>
      <c r="DT708" s="479">
        <v>230453</v>
      </c>
      <c r="DU708" s="479">
        <v>1459</v>
      </c>
      <c r="DV708" s="479">
        <v>3094</v>
      </c>
      <c r="DW708" s="479">
        <v>144</v>
      </c>
      <c r="DX708" s="479"/>
      <c r="DY708" s="479"/>
      <c r="DZ708" s="479"/>
      <c r="EA708" s="479"/>
      <c r="EB708" s="479"/>
      <c r="EC708" s="479"/>
      <c r="ED708" s="479"/>
      <c r="EE708" s="479"/>
      <c r="EF708" s="479"/>
      <c r="EG708" s="479" t="s">
        <v>152</v>
      </c>
      <c r="EH708" s="479" t="s">
        <v>152</v>
      </c>
      <c r="EI708" s="479">
        <v>42</v>
      </c>
      <c r="EJ708" s="479">
        <v>745</v>
      </c>
      <c r="EK708" s="479">
        <v>467</v>
      </c>
      <c r="EL708" s="479">
        <v>37</v>
      </c>
      <c r="EM708" s="479">
        <v>1238</v>
      </c>
      <c r="EN708" s="479">
        <v>5083152</v>
      </c>
      <c r="EO708" s="479">
        <v>6823</v>
      </c>
      <c r="EP708" s="479">
        <v>16505</v>
      </c>
      <c r="EQ708" s="479">
        <v>3463212</v>
      </c>
      <c r="ER708" s="479">
        <v>7416</v>
      </c>
      <c r="ES708" s="479">
        <v>17149</v>
      </c>
      <c r="ET708" s="479">
        <v>284543</v>
      </c>
      <c r="EU708" s="479">
        <v>7690</v>
      </c>
      <c r="EV708" s="479">
        <v>17153</v>
      </c>
      <c r="EW708" s="479">
        <v>10941692</v>
      </c>
      <c r="EX708" s="479">
        <v>8838</v>
      </c>
      <c r="EY708" s="479">
        <v>21573</v>
      </c>
      <c r="EZ708" s="476"/>
      <c r="FA708" s="446">
        <f t="shared" si="2178"/>
        <v>8</v>
      </c>
      <c r="FB708" s="417">
        <f t="shared" si="2179"/>
        <v>2019</v>
      </c>
      <c r="FC708" s="448">
        <f t="shared" si="2180"/>
        <v>43678</v>
      </c>
      <c r="FD708" s="449">
        <f t="shared" si="2181"/>
        <v>31</v>
      </c>
      <c r="FE708" s="450"/>
      <c r="FF708" s="450"/>
      <c r="FG708" s="450"/>
      <c r="FH708" s="452">
        <f t="shared" si="2182"/>
        <v>2.2854547994969958</v>
      </c>
      <c r="FI708" s="452">
        <f t="shared" si="2183"/>
        <v>1.6365795724465557</v>
      </c>
      <c r="FJ708" s="452">
        <f t="shared" si="2184"/>
        <v>2.2887817703768625</v>
      </c>
      <c r="FK708" s="452">
        <f t="shared" si="2185"/>
        <v>1.6652059596844873</v>
      </c>
      <c r="FL708" s="452">
        <f t="shared" si="2186"/>
        <v>1.5429215422981009</v>
      </c>
      <c r="FM708" s="452">
        <f t="shared" si="2187"/>
        <v>1.1220985996547095</v>
      </c>
      <c r="FN708" s="452">
        <f t="shared" si="2188"/>
        <v>1.8866142981829723</v>
      </c>
      <c r="FO708" s="452">
        <f t="shared" si="2189"/>
        <v>1.0779973022296279</v>
      </c>
      <c r="FP708" s="452">
        <f t="shared" si="2190"/>
        <v>1.7915701713756369</v>
      </c>
      <c r="FQ708" s="452">
        <f t="shared" si="2191"/>
        <v>1.0829087540528022</v>
      </c>
      <c r="FR708" s="453"/>
      <c r="FS708" s="446">
        <f t="shared" si="2192"/>
        <v>67937</v>
      </c>
      <c r="FT708" s="446">
        <f t="shared" si="2192"/>
        <v>543496</v>
      </c>
      <c r="FU708" s="446">
        <f t="shared" si="2192"/>
        <v>2309858</v>
      </c>
      <c r="FV708" s="446">
        <f t="shared" si="2192"/>
        <v>5978456</v>
      </c>
      <c r="FW708" s="446">
        <f t="shared" si="2192"/>
        <v>6169334</v>
      </c>
      <c r="FX708" s="446">
        <f t="shared" si="2192"/>
        <v>5800844</v>
      </c>
      <c r="FY708" s="446">
        <f t="shared" si="2192"/>
        <v>127989576</v>
      </c>
      <c r="FZ708" s="446">
        <f t="shared" si="2192"/>
        <v>140485641</v>
      </c>
      <c r="GA708" s="446">
        <f t="shared" si="2192"/>
        <v>23412196</v>
      </c>
      <c r="GB708" s="446"/>
      <c r="GC708" s="446"/>
      <c r="GD708" s="446"/>
      <c r="GE708" s="446"/>
      <c r="GF708" s="446"/>
      <c r="GG708" s="446"/>
      <c r="GH708" s="446"/>
      <c r="GI708" s="446"/>
      <c r="GJ708" s="446"/>
      <c r="GK708" s="446"/>
      <c r="GL708" s="446"/>
      <c r="GM708" s="446"/>
      <c r="GN708" s="446">
        <f t="shared" si="2169"/>
        <v>488852</v>
      </c>
      <c r="GO708" s="446">
        <f t="shared" si="2193"/>
        <v>272706</v>
      </c>
      <c r="GP708" s="446">
        <f t="shared" si="2193"/>
        <v>462264</v>
      </c>
      <c r="GQ708" s="446">
        <f t="shared" si="2193"/>
        <v>0</v>
      </c>
      <c r="GR708" s="446">
        <f t="shared" si="2193"/>
        <v>12296225</v>
      </c>
      <c r="GS708" s="446">
        <f t="shared" si="2193"/>
        <v>8008583</v>
      </c>
      <c r="GT708" s="446">
        <f t="shared" si="2193"/>
        <v>634661</v>
      </c>
      <c r="GU708" s="446">
        <f t="shared" si="2193"/>
        <v>26707374</v>
      </c>
      <c r="GV708" s="416"/>
      <c r="GW708" s="402"/>
      <c r="GX708" s="402"/>
      <c r="GY708" s="402"/>
      <c r="GZ708" s="402"/>
      <c r="HA708" s="402"/>
    </row>
    <row r="709" spans="1:209" ht="9.75" customHeight="1" x14ac:dyDescent="0.2">
      <c r="A709" s="417" t="str">
        <f t="shared" si="2177"/>
        <v>2019-20AUGUSTR1F</v>
      </c>
      <c r="B709" s="458" t="str">
        <f t="shared" si="2165"/>
        <v>2019-20</v>
      </c>
      <c r="C709" s="402" t="s">
        <v>636</v>
      </c>
      <c r="D709" s="402" t="s">
        <v>663</v>
      </c>
      <c r="E709" s="402" t="s">
        <v>662</v>
      </c>
      <c r="F709" s="478" t="s">
        <v>458</v>
      </c>
      <c r="G709" s="478" t="s">
        <v>688</v>
      </c>
      <c r="H709" s="479">
        <v>2987</v>
      </c>
      <c r="I709" s="479">
        <v>1707</v>
      </c>
      <c r="J709" s="479">
        <v>11521</v>
      </c>
      <c r="K709" s="506">
        <v>7</v>
      </c>
      <c r="L709" s="506">
        <v>1</v>
      </c>
      <c r="M709" s="506">
        <v>7</v>
      </c>
      <c r="N709" s="506">
        <v>36</v>
      </c>
      <c r="O709" s="506">
        <v>109</v>
      </c>
      <c r="P709" s="479" t="s">
        <v>152</v>
      </c>
      <c r="Q709" s="479" t="s">
        <v>152</v>
      </c>
      <c r="R709" s="479" t="s">
        <v>152</v>
      </c>
      <c r="S709" s="479">
        <v>2003</v>
      </c>
      <c r="T709" s="479">
        <v>121</v>
      </c>
      <c r="U709" s="479">
        <v>78</v>
      </c>
      <c r="V709" s="479">
        <v>937</v>
      </c>
      <c r="W709" s="479">
        <v>599</v>
      </c>
      <c r="X709" s="479">
        <v>36</v>
      </c>
      <c r="Y709" s="479">
        <v>94492</v>
      </c>
      <c r="Z709" s="479">
        <v>781</v>
      </c>
      <c r="AA709" s="479">
        <v>1235</v>
      </c>
      <c r="AB709" s="479">
        <v>83450</v>
      </c>
      <c r="AC709" s="479">
        <v>1070</v>
      </c>
      <c r="AD709" s="479">
        <v>1798</v>
      </c>
      <c r="AE709" s="479">
        <v>1574772</v>
      </c>
      <c r="AF709" s="479">
        <v>1681</v>
      </c>
      <c r="AG709" s="479">
        <v>3614</v>
      </c>
      <c r="AH709" s="479">
        <v>3323097</v>
      </c>
      <c r="AI709" s="479">
        <v>5548</v>
      </c>
      <c r="AJ709" s="479">
        <v>12141</v>
      </c>
      <c r="AK709" s="479">
        <v>254191</v>
      </c>
      <c r="AL709" s="479">
        <v>7061</v>
      </c>
      <c r="AM709" s="479">
        <v>14871</v>
      </c>
      <c r="AN709" s="479"/>
      <c r="AO709" s="479"/>
      <c r="AP709" s="479"/>
      <c r="AQ709" s="479"/>
      <c r="AR709" s="479"/>
      <c r="AS709" s="479"/>
      <c r="AT709" s="479">
        <v>187</v>
      </c>
      <c r="AU709" s="479">
        <v>1</v>
      </c>
      <c r="AV709" s="479">
        <v>26</v>
      </c>
      <c r="AW709" s="479">
        <v>33</v>
      </c>
      <c r="AX709" s="479">
        <v>10</v>
      </c>
      <c r="AY709" s="479">
        <v>150</v>
      </c>
      <c r="AZ709" s="479">
        <v>0</v>
      </c>
      <c r="BA709" s="479"/>
      <c r="BB709" s="479"/>
      <c r="BC709" s="479"/>
      <c r="BD709" s="479"/>
      <c r="BE709" s="479"/>
      <c r="BF709" s="479"/>
      <c r="BG709" s="479"/>
      <c r="BH709" s="479"/>
      <c r="BI709" s="479">
        <v>1199</v>
      </c>
      <c r="BJ709" s="479">
        <v>27</v>
      </c>
      <c r="BK709" s="479">
        <v>590</v>
      </c>
      <c r="BL709" s="479">
        <v>1816</v>
      </c>
      <c r="BM709" s="479">
        <v>182</v>
      </c>
      <c r="BN709" s="479">
        <v>154</v>
      </c>
      <c r="BO709" s="479">
        <v>116</v>
      </c>
      <c r="BP709" s="479">
        <v>99</v>
      </c>
      <c r="BQ709" s="479">
        <v>1074</v>
      </c>
      <c r="BR709" s="479">
        <v>982</v>
      </c>
      <c r="BS709" s="479">
        <v>743</v>
      </c>
      <c r="BT709" s="479">
        <v>642</v>
      </c>
      <c r="BU709" s="479">
        <v>38</v>
      </c>
      <c r="BV709" s="479">
        <v>36</v>
      </c>
      <c r="BW709" s="479" t="s">
        <v>152</v>
      </c>
      <c r="BX709" s="479" t="s">
        <v>152</v>
      </c>
      <c r="BY709" s="479" t="s">
        <v>152</v>
      </c>
      <c r="BZ709" s="479" t="s">
        <v>152</v>
      </c>
      <c r="CA709" s="479" t="s">
        <v>152</v>
      </c>
      <c r="CB709" s="479" t="s">
        <v>152</v>
      </c>
      <c r="CC709" s="479" t="s">
        <v>152</v>
      </c>
      <c r="CD709" s="479" t="s">
        <v>152</v>
      </c>
      <c r="CE709" s="479" t="s">
        <v>152</v>
      </c>
      <c r="CF709" s="479" t="s">
        <v>152</v>
      </c>
      <c r="CG709" s="479" t="s">
        <v>152</v>
      </c>
      <c r="CH709" s="479" t="s">
        <v>152</v>
      </c>
      <c r="CI709" s="479" t="s">
        <v>152</v>
      </c>
      <c r="CJ709" s="479" t="s">
        <v>152</v>
      </c>
      <c r="CK709" s="479" t="s">
        <v>152</v>
      </c>
      <c r="CL709" s="479" t="s">
        <v>152</v>
      </c>
      <c r="CM709" s="479" t="s">
        <v>152</v>
      </c>
      <c r="CN709" s="479" t="s">
        <v>152</v>
      </c>
      <c r="CO709" s="479" t="s">
        <v>152</v>
      </c>
      <c r="CP709" s="479" t="s">
        <v>152</v>
      </c>
      <c r="CQ709" s="479" t="s">
        <v>152</v>
      </c>
      <c r="CR709" s="479" t="s">
        <v>152</v>
      </c>
      <c r="CS709" s="479" t="s">
        <v>152</v>
      </c>
      <c r="CT709" s="479" t="s">
        <v>152</v>
      </c>
      <c r="CU709" s="479" t="s">
        <v>152</v>
      </c>
      <c r="CV709" s="479" t="s">
        <v>152</v>
      </c>
      <c r="CW709" s="479" t="s">
        <v>152</v>
      </c>
      <c r="CX709" s="479" t="s">
        <v>152</v>
      </c>
      <c r="CY709" s="479" t="s">
        <v>152</v>
      </c>
      <c r="CZ709" s="479" t="s">
        <v>152</v>
      </c>
      <c r="DA709" s="479" t="s">
        <v>152</v>
      </c>
      <c r="DB709" s="479" t="s">
        <v>152</v>
      </c>
      <c r="DC709" s="479" t="s">
        <v>152</v>
      </c>
      <c r="DD709" s="479" t="s">
        <v>152</v>
      </c>
      <c r="DE709" s="479" t="s">
        <v>152</v>
      </c>
      <c r="DF709" s="479" t="s">
        <v>152</v>
      </c>
      <c r="DG709" s="479" t="s">
        <v>152</v>
      </c>
      <c r="DH709" s="479" t="s">
        <v>152</v>
      </c>
      <c r="DI709" s="479" t="s">
        <v>152</v>
      </c>
      <c r="DJ709" s="479" t="s">
        <v>152</v>
      </c>
      <c r="DK709" s="479">
        <v>5</v>
      </c>
      <c r="DL709" s="479">
        <v>2311</v>
      </c>
      <c r="DM709" s="479">
        <v>462</v>
      </c>
      <c r="DN709" s="479">
        <v>651</v>
      </c>
      <c r="DO709" s="479">
        <v>93</v>
      </c>
      <c r="DP709" s="479">
        <v>4266</v>
      </c>
      <c r="DQ709" s="479">
        <v>46</v>
      </c>
      <c r="DR709" s="479">
        <v>84</v>
      </c>
      <c r="DS709" s="479">
        <v>0</v>
      </c>
      <c r="DT709" s="479">
        <v>0</v>
      </c>
      <c r="DU709" s="510" t="s">
        <v>152</v>
      </c>
      <c r="DV709" s="510" t="s">
        <v>152</v>
      </c>
      <c r="DW709" s="479">
        <v>0</v>
      </c>
      <c r="DX709" s="479"/>
      <c r="DY709" s="479"/>
      <c r="DZ709" s="479"/>
      <c r="EA709" s="479"/>
      <c r="EB709" s="479"/>
      <c r="EC709" s="479"/>
      <c r="ED709" s="479"/>
      <c r="EE709" s="479"/>
      <c r="EF709" s="479"/>
      <c r="EG709" s="479" t="s">
        <v>152</v>
      </c>
      <c r="EH709" s="479" t="s">
        <v>152</v>
      </c>
      <c r="EI709" s="479">
        <v>0</v>
      </c>
      <c r="EJ709" s="479">
        <v>1</v>
      </c>
      <c r="EK709" s="479">
        <v>86</v>
      </c>
      <c r="EL709" s="479">
        <v>0</v>
      </c>
      <c r="EM709" s="479">
        <v>36</v>
      </c>
      <c r="EN709" s="479">
        <v>972</v>
      </c>
      <c r="EO709" s="479">
        <v>972</v>
      </c>
      <c r="EP709" s="479">
        <v>972</v>
      </c>
      <c r="EQ709" s="479">
        <v>633530</v>
      </c>
      <c r="ER709" s="479">
        <v>7367</v>
      </c>
      <c r="ES709" s="479">
        <v>14164</v>
      </c>
      <c r="ET709" s="479">
        <v>0</v>
      </c>
      <c r="EU709" s="479">
        <v>0</v>
      </c>
      <c r="EV709" s="479">
        <v>0</v>
      </c>
      <c r="EW709" s="479">
        <v>265054</v>
      </c>
      <c r="EX709" s="479">
        <v>7363</v>
      </c>
      <c r="EY709" s="479">
        <v>17305</v>
      </c>
      <c r="EZ709" s="476"/>
      <c r="FA709" s="446">
        <f t="shared" si="2178"/>
        <v>8</v>
      </c>
      <c r="FB709" s="417">
        <f t="shared" si="2179"/>
        <v>2019</v>
      </c>
      <c r="FC709" s="448">
        <f t="shared" si="2180"/>
        <v>43678</v>
      </c>
      <c r="FD709" s="449">
        <f t="shared" si="2181"/>
        <v>31</v>
      </c>
      <c r="FE709" s="450"/>
      <c r="FF709" s="450"/>
      <c r="FG709" s="450"/>
      <c r="FH709" s="452">
        <f t="shared" si="2182"/>
        <v>1.5041322314049588</v>
      </c>
      <c r="FI709" s="452">
        <f t="shared" si="2183"/>
        <v>1.2727272727272727</v>
      </c>
      <c r="FJ709" s="452">
        <f t="shared" si="2184"/>
        <v>1.4871794871794872</v>
      </c>
      <c r="FK709" s="452">
        <f t="shared" si="2185"/>
        <v>1.2692307692307692</v>
      </c>
      <c r="FL709" s="452">
        <f t="shared" si="2186"/>
        <v>1.1462113127001068</v>
      </c>
      <c r="FM709" s="452">
        <f t="shared" si="2187"/>
        <v>1.048025613660619</v>
      </c>
      <c r="FN709" s="452">
        <f t="shared" si="2188"/>
        <v>1.2404006677796326</v>
      </c>
      <c r="FO709" s="452">
        <f t="shared" si="2189"/>
        <v>1.0717863105175292</v>
      </c>
      <c r="FP709" s="452">
        <f t="shared" si="2190"/>
        <v>1.0555555555555556</v>
      </c>
      <c r="FQ709" s="452">
        <f t="shared" si="2191"/>
        <v>1</v>
      </c>
      <c r="FR709" s="453"/>
      <c r="FS709" s="446">
        <f t="shared" si="2192"/>
        <v>1707</v>
      </c>
      <c r="FT709" s="446">
        <f t="shared" si="2192"/>
        <v>11949</v>
      </c>
      <c r="FU709" s="446">
        <f t="shared" si="2192"/>
        <v>61452</v>
      </c>
      <c r="FV709" s="446">
        <f t="shared" si="2192"/>
        <v>186063</v>
      </c>
      <c r="FW709" s="446">
        <f t="shared" si="2192"/>
        <v>149435</v>
      </c>
      <c r="FX709" s="446">
        <f t="shared" si="2192"/>
        <v>140244</v>
      </c>
      <c r="FY709" s="446">
        <f t="shared" si="2192"/>
        <v>3386318</v>
      </c>
      <c r="FZ709" s="446">
        <f t="shared" si="2192"/>
        <v>7272459</v>
      </c>
      <c r="GA709" s="446">
        <f t="shared" si="2192"/>
        <v>535356</v>
      </c>
      <c r="GB709" s="446"/>
      <c r="GC709" s="446"/>
      <c r="GD709" s="446"/>
      <c r="GE709" s="446"/>
      <c r="GF709" s="446"/>
      <c r="GG709" s="446"/>
      <c r="GH709" s="446"/>
      <c r="GI709" s="446"/>
      <c r="GJ709" s="446"/>
      <c r="GK709" s="446"/>
      <c r="GL709" s="446"/>
      <c r="GM709" s="446"/>
      <c r="GN709" s="446" t="str">
        <f t="shared" si="2169"/>
        <v>-</v>
      </c>
      <c r="GO709" s="446">
        <f t="shared" si="2193"/>
        <v>3255</v>
      </c>
      <c r="GP709" s="446">
        <f t="shared" si="2193"/>
        <v>7812</v>
      </c>
      <c r="GQ709" s="446">
        <f t="shared" si="2193"/>
        <v>0</v>
      </c>
      <c r="GR709" s="446">
        <f t="shared" si="2193"/>
        <v>972</v>
      </c>
      <c r="GS709" s="446">
        <f t="shared" si="2193"/>
        <v>1218104</v>
      </c>
      <c r="GT709" s="446">
        <f t="shared" si="2193"/>
        <v>0</v>
      </c>
      <c r="GU709" s="446">
        <f t="shared" si="2193"/>
        <v>622980</v>
      </c>
      <c r="GV709" s="416"/>
      <c r="GW709" s="402"/>
      <c r="GX709" s="402"/>
      <c r="GY709" s="402"/>
      <c r="GZ709" s="402"/>
      <c r="HA709" s="402"/>
    </row>
    <row r="710" spans="1:209" ht="9.75" customHeight="1" x14ac:dyDescent="0.2">
      <c r="A710" s="493" t="str">
        <f t="shared" si="2177"/>
        <v>2019-20AUGUSTRRU</v>
      </c>
      <c r="B710" s="494" t="str">
        <f t="shared" ref="B710:B773" si="2194">IF($FA710=4,LEFT($B699,4)+1&amp;-1-RIGHT($B699,2),$B699)</f>
        <v>2019-20</v>
      </c>
      <c r="C710" s="480" t="s">
        <v>636</v>
      </c>
      <c r="D710" s="480" t="s">
        <v>659</v>
      </c>
      <c r="E710" s="480" t="s">
        <v>467</v>
      </c>
      <c r="F710" s="495" t="s">
        <v>454</v>
      </c>
      <c r="G710" s="495" t="s">
        <v>689</v>
      </c>
      <c r="H710" s="496">
        <v>167190</v>
      </c>
      <c r="I710" s="496">
        <v>133490</v>
      </c>
      <c r="J710" s="496">
        <v>2671430</v>
      </c>
      <c r="K710" s="507">
        <v>20</v>
      </c>
      <c r="L710" s="507">
        <v>0</v>
      </c>
      <c r="M710" s="507">
        <v>77</v>
      </c>
      <c r="N710" s="507">
        <v>129</v>
      </c>
      <c r="O710" s="507">
        <v>237</v>
      </c>
      <c r="P710" s="496" t="s">
        <v>152</v>
      </c>
      <c r="Q710" s="496" t="s">
        <v>152</v>
      </c>
      <c r="R710" s="496" t="s">
        <v>152</v>
      </c>
      <c r="S710" s="496">
        <v>104593</v>
      </c>
      <c r="T710" s="496">
        <v>10303</v>
      </c>
      <c r="U710" s="496">
        <v>7454</v>
      </c>
      <c r="V710" s="496">
        <v>58357</v>
      </c>
      <c r="W710" s="496">
        <v>22150</v>
      </c>
      <c r="X710" s="496">
        <v>2196</v>
      </c>
      <c r="Y710" s="496">
        <v>4076304</v>
      </c>
      <c r="Z710" s="496">
        <v>396</v>
      </c>
      <c r="AA710" s="496">
        <v>662</v>
      </c>
      <c r="AB710" s="496">
        <v>4978898</v>
      </c>
      <c r="AC710" s="496">
        <v>668</v>
      </c>
      <c r="AD710" s="496">
        <v>1160</v>
      </c>
      <c r="AE710" s="496">
        <v>64679962</v>
      </c>
      <c r="AF710" s="496">
        <v>1108</v>
      </c>
      <c r="AG710" s="496">
        <v>2259</v>
      </c>
      <c r="AH710" s="496">
        <v>73697409</v>
      </c>
      <c r="AI710" s="496">
        <v>3327</v>
      </c>
      <c r="AJ710" s="496">
        <v>7961</v>
      </c>
      <c r="AK710" s="496">
        <v>11574153</v>
      </c>
      <c r="AL710" s="496">
        <v>5271</v>
      </c>
      <c r="AM710" s="496">
        <v>12022</v>
      </c>
      <c r="AN710" s="496"/>
      <c r="AO710" s="496"/>
      <c r="AP710" s="496"/>
      <c r="AQ710" s="496"/>
      <c r="AR710" s="496"/>
      <c r="AS710" s="496"/>
      <c r="AT710" s="496">
        <v>7127</v>
      </c>
      <c r="AU710" s="496">
        <v>177</v>
      </c>
      <c r="AV710" s="496">
        <v>825</v>
      </c>
      <c r="AW710" s="496">
        <v>2466</v>
      </c>
      <c r="AX710" s="496">
        <v>241</v>
      </c>
      <c r="AY710" s="496">
        <v>5884</v>
      </c>
      <c r="AZ710" s="496">
        <v>0</v>
      </c>
      <c r="BA710" s="496"/>
      <c r="BB710" s="496"/>
      <c r="BC710" s="496"/>
      <c r="BD710" s="496"/>
      <c r="BE710" s="496"/>
      <c r="BF710" s="496"/>
      <c r="BG710" s="496"/>
      <c r="BH710" s="496"/>
      <c r="BI710" s="496">
        <v>61653</v>
      </c>
      <c r="BJ710" s="496">
        <v>6734</v>
      </c>
      <c r="BK710" s="496">
        <v>29079</v>
      </c>
      <c r="BL710" s="496">
        <v>97466</v>
      </c>
      <c r="BM710" s="496">
        <v>26723</v>
      </c>
      <c r="BN710" s="496">
        <v>20749</v>
      </c>
      <c r="BO710" s="496">
        <v>19107</v>
      </c>
      <c r="BP710" s="496">
        <v>15116</v>
      </c>
      <c r="BQ710" s="496">
        <v>85692</v>
      </c>
      <c r="BR710" s="496">
        <v>65413</v>
      </c>
      <c r="BS710" s="496">
        <v>34103</v>
      </c>
      <c r="BT710" s="496">
        <v>24853</v>
      </c>
      <c r="BU710" s="496">
        <v>3002</v>
      </c>
      <c r="BV710" s="496">
        <v>2334</v>
      </c>
      <c r="BW710" s="496" t="s">
        <v>152</v>
      </c>
      <c r="BX710" s="496" t="s">
        <v>152</v>
      </c>
      <c r="BY710" s="496" t="s">
        <v>152</v>
      </c>
      <c r="BZ710" s="496" t="s">
        <v>152</v>
      </c>
      <c r="CA710" s="496" t="s">
        <v>152</v>
      </c>
      <c r="CB710" s="496" t="s">
        <v>152</v>
      </c>
      <c r="CC710" s="496" t="s">
        <v>152</v>
      </c>
      <c r="CD710" s="496" t="s">
        <v>152</v>
      </c>
      <c r="CE710" s="496" t="s">
        <v>152</v>
      </c>
      <c r="CF710" s="496" t="s">
        <v>152</v>
      </c>
      <c r="CG710" s="496" t="s">
        <v>152</v>
      </c>
      <c r="CH710" s="496" t="s">
        <v>152</v>
      </c>
      <c r="CI710" s="496" t="s">
        <v>152</v>
      </c>
      <c r="CJ710" s="496" t="s">
        <v>152</v>
      </c>
      <c r="CK710" s="496" t="s">
        <v>152</v>
      </c>
      <c r="CL710" s="496" t="s">
        <v>152</v>
      </c>
      <c r="CM710" s="496" t="s">
        <v>152</v>
      </c>
      <c r="CN710" s="496" t="s">
        <v>152</v>
      </c>
      <c r="CO710" s="496" t="s">
        <v>152</v>
      </c>
      <c r="CP710" s="496" t="s">
        <v>152</v>
      </c>
      <c r="CQ710" s="496" t="s">
        <v>152</v>
      </c>
      <c r="CR710" s="496" t="s">
        <v>152</v>
      </c>
      <c r="CS710" s="496" t="s">
        <v>152</v>
      </c>
      <c r="CT710" s="496" t="s">
        <v>152</v>
      </c>
      <c r="CU710" s="496" t="s">
        <v>152</v>
      </c>
      <c r="CV710" s="496" t="s">
        <v>152</v>
      </c>
      <c r="CW710" s="496" t="s">
        <v>152</v>
      </c>
      <c r="CX710" s="496" t="s">
        <v>152</v>
      </c>
      <c r="CY710" s="496" t="s">
        <v>152</v>
      </c>
      <c r="CZ710" s="496" t="s">
        <v>152</v>
      </c>
      <c r="DA710" s="496" t="s">
        <v>152</v>
      </c>
      <c r="DB710" s="496" t="s">
        <v>152</v>
      </c>
      <c r="DC710" s="496" t="s">
        <v>152</v>
      </c>
      <c r="DD710" s="496" t="s">
        <v>152</v>
      </c>
      <c r="DE710" s="496" t="s">
        <v>152</v>
      </c>
      <c r="DF710" s="496" t="s">
        <v>152</v>
      </c>
      <c r="DG710" s="496" t="s">
        <v>152</v>
      </c>
      <c r="DH710" s="496" t="s">
        <v>152</v>
      </c>
      <c r="DI710" s="496" t="s">
        <v>152</v>
      </c>
      <c r="DJ710" s="496" t="s">
        <v>152</v>
      </c>
      <c r="DK710" s="496">
        <v>561</v>
      </c>
      <c r="DL710" s="496">
        <v>184053</v>
      </c>
      <c r="DM710" s="496">
        <v>328</v>
      </c>
      <c r="DN710" s="496">
        <v>548</v>
      </c>
      <c r="DO710" s="496">
        <v>5395</v>
      </c>
      <c r="DP710" s="496">
        <v>429107</v>
      </c>
      <c r="DQ710" s="496">
        <v>80</v>
      </c>
      <c r="DR710" s="496">
        <v>176</v>
      </c>
      <c r="DS710" s="496">
        <v>129</v>
      </c>
      <c r="DT710" s="496">
        <v>300151</v>
      </c>
      <c r="DU710" s="496">
        <v>2327</v>
      </c>
      <c r="DV710" s="496">
        <v>4626</v>
      </c>
      <c r="DW710" s="496">
        <v>122</v>
      </c>
      <c r="DX710" s="496"/>
      <c r="DY710" s="496"/>
      <c r="DZ710" s="496"/>
      <c r="EA710" s="496"/>
      <c r="EB710" s="496"/>
      <c r="EC710" s="496"/>
      <c r="ED710" s="496"/>
      <c r="EE710" s="496"/>
      <c r="EF710" s="496"/>
      <c r="EG710" s="496" t="s">
        <v>152</v>
      </c>
      <c r="EH710" s="496" t="s">
        <v>152</v>
      </c>
      <c r="EI710" s="496">
        <v>7</v>
      </c>
      <c r="EJ710" s="496">
        <v>504</v>
      </c>
      <c r="EK710" s="496">
        <v>1353</v>
      </c>
      <c r="EL710" s="496">
        <v>41</v>
      </c>
      <c r="EM710" s="496">
        <v>1210</v>
      </c>
      <c r="EN710" s="496">
        <v>3066602</v>
      </c>
      <c r="EO710" s="496">
        <v>6085</v>
      </c>
      <c r="EP710" s="496">
        <v>12627</v>
      </c>
      <c r="EQ710" s="496">
        <v>10343147</v>
      </c>
      <c r="ER710" s="496">
        <v>7645</v>
      </c>
      <c r="ES710" s="496">
        <v>15625</v>
      </c>
      <c r="ET710" s="496">
        <v>314583</v>
      </c>
      <c r="EU710" s="496">
        <v>7673</v>
      </c>
      <c r="EV710" s="496">
        <v>12791</v>
      </c>
      <c r="EW710" s="496">
        <v>11078735</v>
      </c>
      <c r="EX710" s="496">
        <v>9156</v>
      </c>
      <c r="EY710" s="496">
        <v>16977</v>
      </c>
      <c r="EZ710" s="497"/>
      <c r="FA710" s="482">
        <f t="shared" si="2178"/>
        <v>8</v>
      </c>
      <c r="FB710" s="493">
        <f t="shared" si="2179"/>
        <v>2019</v>
      </c>
      <c r="FC710" s="498">
        <f t="shared" si="2180"/>
        <v>43678</v>
      </c>
      <c r="FD710" s="499">
        <f t="shared" si="2181"/>
        <v>31</v>
      </c>
      <c r="FE710" s="500"/>
      <c r="FF710" s="500"/>
      <c r="FG710" s="500"/>
      <c r="FH710" s="481">
        <f t="shared" si="2182"/>
        <v>2.5937105697369698</v>
      </c>
      <c r="FI710" s="481">
        <f t="shared" si="2183"/>
        <v>2.0138794525866253</v>
      </c>
      <c r="FJ710" s="481">
        <f t="shared" si="2184"/>
        <v>2.563321706466327</v>
      </c>
      <c r="FK710" s="481">
        <f t="shared" si="2185"/>
        <v>2.0279044808156694</v>
      </c>
      <c r="FL710" s="481">
        <f t="shared" si="2186"/>
        <v>1.4684099593879054</v>
      </c>
      <c r="FM710" s="481">
        <f t="shared" si="2187"/>
        <v>1.120910944702435</v>
      </c>
      <c r="FN710" s="481">
        <f t="shared" si="2188"/>
        <v>1.5396388261851015</v>
      </c>
      <c r="FO710" s="481">
        <f t="shared" si="2189"/>
        <v>1.1220316027088035</v>
      </c>
      <c r="FP710" s="481">
        <f t="shared" si="2190"/>
        <v>1.3670309653916211</v>
      </c>
      <c r="FQ710" s="481">
        <f t="shared" si="2191"/>
        <v>1.0628415300546448</v>
      </c>
      <c r="FR710" s="501"/>
      <c r="FS710" s="482">
        <f t="shared" si="2192"/>
        <v>0</v>
      </c>
      <c r="FT710" s="482">
        <f t="shared" si="2192"/>
        <v>10278730</v>
      </c>
      <c r="FU710" s="482">
        <f t="shared" si="2192"/>
        <v>17220210</v>
      </c>
      <c r="FV710" s="482">
        <f t="shared" si="2192"/>
        <v>31637130</v>
      </c>
      <c r="FW710" s="482">
        <f t="shared" si="2192"/>
        <v>6820586</v>
      </c>
      <c r="FX710" s="482">
        <f t="shared" si="2192"/>
        <v>8646640</v>
      </c>
      <c r="FY710" s="482">
        <f t="shared" si="2192"/>
        <v>131828463</v>
      </c>
      <c r="FZ710" s="482">
        <f t="shared" si="2192"/>
        <v>176336150</v>
      </c>
      <c r="GA710" s="482">
        <f t="shared" si="2192"/>
        <v>26400312</v>
      </c>
      <c r="GB710" s="482"/>
      <c r="GC710" s="482"/>
      <c r="GD710" s="482"/>
      <c r="GE710" s="482"/>
      <c r="GF710" s="482"/>
      <c r="GG710" s="482"/>
      <c r="GH710" s="482"/>
      <c r="GI710" s="482"/>
      <c r="GJ710" s="482"/>
      <c r="GK710" s="482"/>
      <c r="GL710" s="482"/>
      <c r="GM710" s="482"/>
      <c r="GN710" s="482">
        <f t="shared" si="2169"/>
        <v>596754</v>
      </c>
      <c r="GO710" s="482">
        <f t="shared" si="2193"/>
        <v>307428</v>
      </c>
      <c r="GP710" s="482">
        <f t="shared" si="2193"/>
        <v>949520</v>
      </c>
      <c r="GQ710" s="482">
        <f t="shared" si="2193"/>
        <v>0</v>
      </c>
      <c r="GR710" s="482">
        <f t="shared" si="2193"/>
        <v>6364008</v>
      </c>
      <c r="GS710" s="482">
        <f t="shared" si="2193"/>
        <v>21140625</v>
      </c>
      <c r="GT710" s="482">
        <f t="shared" si="2193"/>
        <v>524431</v>
      </c>
      <c r="GU710" s="482">
        <f t="shared" si="2193"/>
        <v>20542170</v>
      </c>
      <c r="GV710" s="502"/>
      <c r="GW710" s="402"/>
      <c r="GX710" s="402"/>
      <c r="GY710" s="402"/>
      <c r="GZ710" s="402"/>
      <c r="HA710" s="402"/>
    </row>
    <row r="711" spans="1:209" ht="9.75" customHeight="1" x14ac:dyDescent="0.2">
      <c r="A711" s="417" t="str">
        <f t="shared" si="2177"/>
        <v>2019-20AUGUSTRX6</v>
      </c>
      <c r="B711" s="458" t="str">
        <f t="shared" si="2194"/>
        <v>2019-20</v>
      </c>
      <c r="C711" s="402" t="s">
        <v>636</v>
      </c>
      <c r="D711" s="402" t="s">
        <v>646</v>
      </c>
      <c r="E711" s="402" t="s">
        <v>645</v>
      </c>
      <c r="F711" s="478" t="s">
        <v>448</v>
      </c>
      <c r="G711" s="478" t="s">
        <v>690</v>
      </c>
      <c r="H711" s="479">
        <v>47513</v>
      </c>
      <c r="I711" s="479">
        <v>32335</v>
      </c>
      <c r="J711" s="479">
        <v>131391</v>
      </c>
      <c r="K711" s="506">
        <v>4</v>
      </c>
      <c r="L711" s="506">
        <v>1</v>
      </c>
      <c r="M711" s="506">
        <v>8</v>
      </c>
      <c r="N711" s="506">
        <v>15</v>
      </c>
      <c r="O711" s="506">
        <v>36</v>
      </c>
      <c r="P711" s="479" t="s">
        <v>152</v>
      </c>
      <c r="Q711" s="479" t="s">
        <v>152</v>
      </c>
      <c r="R711" s="479" t="s">
        <v>152</v>
      </c>
      <c r="S711" s="479">
        <v>34538</v>
      </c>
      <c r="T711" s="479">
        <v>2581</v>
      </c>
      <c r="U711" s="479">
        <v>1702</v>
      </c>
      <c r="V711" s="479">
        <v>19753</v>
      </c>
      <c r="W711" s="479">
        <v>7898</v>
      </c>
      <c r="X711" s="479">
        <v>432</v>
      </c>
      <c r="Y711" s="479">
        <v>1014840</v>
      </c>
      <c r="Z711" s="479">
        <v>393</v>
      </c>
      <c r="AA711" s="479">
        <v>677</v>
      </c>
      <c r="AB711" s="479">
        <v>821132</v>
      </c>
      <c r="AC711" s="479">
        <v>482</v>
      </c>
      <c r="AD711" s="479">
        <v>838</v>
      </c>
      <c r="AE711" s="479">
        <v>32390845</v>
      </c>
      <c r="AF711" s="479">
        <v>1640</v>
      </c>
      <c r="AG711" s="479">
        <v>3456</v>
      </c>
      <c r="AH711" s="479">
        <v>43122272</v>
      </c>
      <c r="AI711" s="479">
        <v>5460</v>
      </c>
      <c r="AJ711" s="479">
        <v>13468</v>
      </c>
      <c r="AK711" s="479">
        <v>2199891</v>
      </c>
      <c r="AL711" s="479">
        <v>5092</v>
      </c>
      <c r="AM711" s="479">
        <v>12802</v>
      </c>
      <c r="AN711" s="479"/>
      <c r="AO711" s="479"/>
      <c r="AP711" s="479"/>
      <c r="AQ711" s="479"/>
      <c r="AR711" s="479"/>
      <c r="AS711" s="479"/>
      <c r="AT711" s="479">
        <v>1621</v>
      </c>
      <c r="AU711" s="479">
        <v>44</v>
      </c>
      <c r="AV711" s="479">
        <v>217</v>
      </c>
      <c r="AW711" s="479">
        <v>2496</v>
      </c>
      <c r="AX711" s="479">
        <v>90</v>
      </c>
      <c r="AY711" s="479">
        <v>1270</v>
      </c>
      <c r="AZ711" s="479">
        <v>0</v>
      </c>
      <c r="BA711" s="479"/>
      <c r="BB711" s="479"/>
      <c r="BC711" s="479"/>
      <c r="BD711" s="479"/>
      <c r="BE711" s="479"/>
      <c r="BF711" s="479"/>
      <c r="BG711" s="479"/>
      <c r="BH711" s="479"/>
      <c r="BI711" s="479">
        <v>19828</v>
      </c>
      <c r="BJ711" s="479">
        <v>3621</v>
      </c>
      <c r="BK711" s="479">
        <v>9468</v>
      </c>
      <c r="BL711" s="479">
        <v>32917</v>
      </c>
      <c r="BM711" s="479">
        <v>4793</v>
      </c>
      <c r="BN711" s="479">
        <v>3905</v>
      </c>
      <c r="BO711" s="479">
        <v>3141</v>
      </c>
      <c r="BP711" s="479">
        <v>2570</v>
      </c>
      <c r="BQ711" s="479">
        <v>25680</v>
      </c>
      <c r="BR711" s="479">
        <v>21859</v>
      </c>
      <c r="BS711" s="479">
        <v>11555</v>
      </c>
      <c r="BT711" s="479">
        <v>7784</v>
      </c>
      <c r="BU711" s="479">
        <v>681</v>
      </c>
      <c r="BV711" s="479">
        <v>420</v>
      </c>
      <c r="BW711" s="479" t="s">
        <v>152</v>
      </c>
      <c r="BX711" s="479" t="s">
        <v>152</v>
      </c>
      <c r="BY711" s="479" t="s">
        <v>152</v>
      </c>
      <c r="BZ711" s="479" t="s">
        <v>152</v>
      </c>
      <c r="CA711" s="479" t="s">
        <v>152</v>
      </c>
      <c r="CB711" s="479" t="s">
        <v>152</v>
      </c>
      <c r="CC711" s="479" t="s">
        <v>152</v>
      </c>
      <c r="CD711" s="479" t="s">
        <v>152</v>
      </c>
      <c r="CE711" s="479" t="s">
        <v>152</v>
      </c>
      <c r="CF711" s="479" t="s">
        <v>152</v>
      </c>
      <c r="CG711" s="479" t="s">
        <v>152</v>
      </c>
      <c r="CH711" s="479" t="s">
        <v>152</v>
      </c>
      <c r="CI711" s="479" t="s">
        <v>152</v>
      </c>
      <c r="CJ711" s="479" t="s">
        <v>152</v>
      </c>
      <c r="CK711" s="479" t="s">
        <v>152</v>
      </c>
      <c r="CL711" s="479" t="s">
        <v>152</v>
      </c>
      <c r="CM711" s="479" t="s">
        <v>152</v>
      </c>
      <c r="CN711" s="479" t="s">
        <v>152</v>
      </c>
      <c r="CO711" s="479" t="s">
        <v>152</v>
      </c>
      <c r="CP711" s="479" t="s">
        <v>152</v>
      </c>
      <c r="CQ711" s="479" t="s">
        <v>152</v>
      </c>
      <c r="CR711" s="479" t="s">
        <v>152</v>
      </c>
      <c r="CS711" s="479" t="s">
        <v>152</v>
      </c>
      <c r="CT711" s="479" t="s">
        <v>152</v>
      </c>
      <c r="CU711" s="479" t="s">
        <v>152</v>
      </c>
      <c r="CV711" s="479" t="s">
        <v>152</v>
      </c>
      <c r="CW711" s="479" t="s">
        <v>152</v>
      </c>
      <c r="CX711" s="479" t="s">
        <v>152</v>
      </c>
      <c r="CY711" s="479" t="s">
        <v>152</v>
      </c>
      <c r="CZ711" s="479" t="s">
        <v>152</v>
      </c>
      <c r="DA711" s="479" t="s">
        <v>152</v>
      </c>
      <c r="DB711" s="479" t="s">
        <v>152</v>
      </c>
      <c r="DC711" s="479" t="s">
        <v>152</v>
      </c>
      <c r="DD711" s="479" t="s">
        <v>152</v>
      </c>
      <c r="DE711" s="479" t="s">
        <v>152</v>
      </c>
      <c r="DF711" s="479" t="s">
        <v>152</v>
      </c>
      <c r="DG711" s="479" t="s">
        <v>152</v>
      </c>
      <c r="DH711" s="479" t="s">
        <v>152</v>
      </c>
      <c r="DI711" s="479" t="s">
        <v>152</v>
      </c>
      <c r="DJ711" s="479" t="s">
        <v>152</v>
      </c>
      <c r="DK711" s="479">
        <v>78</v>
      </c>
      <c r="DL711" s="479">
        <v>38421</v>
      </c>
      <c r="DM711" s="479">
        <v>493</v>
      </c>
      <c r="DN711" s="479">
        <v>837</v>
      </c>
      <c r="DO711" s="479">
        <v>1605</v>
      </c>
      <c r="DP711" s="479">
        <v>46533</v>
      </c>
      <c r="DQ711" s="479">
        <v>29</v>
      </c>
      <c r="DR711" s="479">
        <v>55</v>
      </c>
      <c r="DS711" s="479">
        <v>0</v>
      </c>
      <c r="DT711" s="479">
        <v>0</v>
      </c>
      <c r="DU711" s="510" t="s">
        <v>152</v>
      </c>
      <c r="DV711" s="510" t="s">
        <v>152</v>
      </c>
      <c r="DW711" s="479">
        <v>0</v>
      </c>
      <c r="DX711" s="479"/>
      <c r="DY711" s="479"/>
      <c r="DZ711" s="479"/>
      <c r="EA711" s="479"/>
      <c r="EB711" s="479"/>
      <c r="EC711" s="479"/>
      <c r="ED711" s="479"/>
      <c r="EE711" s="479"/>
      <c r="EF711" s="479"/>
      <c r="EG711" s="479" t="s">
        <v>152</v>
      </c>
      <c r="EH711" s="479" t="s">
        <v>152</v>
      </c>
      <c r="EI711" s="479">
        <v>0</v>
      </c>
      <c r="EJ711" s="479">
        <v>0</v>
      </c>
      <c r="EK711" s="479">
        <v>1074</v>
      </c>
      <c r="EL711" s="479">
        <v>0</v>
      </c>
      <c r="EM711" s="479">
        <v>1134</v>
      </c>
      <c r="EN711" s="479">
        <v>0</v>
      </c>
      <c r="EO711" s="479">
        <v>0</v>
      </c>
      <c r="EP711" s="479">
        <v>0</v>
      </c>
      <c r="EQ711" s="479">
        <v>6962774</v>
      </c>
      <c r="ER711" s="479">
        <v>6483</v>
      </c>
      <c r="ES711" s="479">
        <v>12802</v>
      </c>
      <c r="ET711" s="479">
        <v>0</v>
      </c>
      <c r="EU711" s="479">
        <v>0</v>
      </c>
      <c r="EV711" s="479">
        <v>0</v>
      </c>
      <c r="EW711" s="479">
        <v>10108509</v>
      </c>
      <c r="EX711" s="479">
        <v>8914</v>
      </c>
      <c r="EY711" s="479">
        <v>17515</v>
      </c>
      <c r="EZ711" s="476"/>
      <c r="FA711" s="446">
        <f t="shared" si="2178"/>
        <v>8</v>
      </c>
      <c r="FB711" s="417">
        <f t="shared" si="2179"/>
        <v>2019</v>
      </c>
      <c r="FC711" s="448">
        <f t="shared" si="2180"/>
        <v>43678</v>
      </c>
      <c r="FD711" s="449">
        <f t="shared" si="2181"/>
        <v>31</v>
      </c>
      <c r="FE711" s="450"/>
      <c r="FF711" s="450"/>
      <c r="FG711" s="450"/>
      <c r="FH711" s="452">
        <f t="shared" si="2182"/>
        <v>1.8570321580782643</v>
      </c>
      <c r="FI711" s="452">
        <f t="shared" si="2183"/>
        <v>1.512979465323518</v>
      </c>
      <c r="FJ711" s="452">
        <f t="shared" si="2184"/>
        <v>1.8454759106933021</v>
      </c>
      <c r="FK711" s="452">
        <f t="shared" si="2185"/>
        <v>1.509988249118684</v>
      </c>
      <c r="FL711" s="452">
        <f t="shared" si="2186"/>
        <v>1.3000556877436338</v>
      </c>
      <c r="FM711" s="452">
        <f t="shared" si="2187"/>
        <v>1.1066167164481344</v>
      </c>
      <c r="FN711" s="452">
        <f t="shared" si="2188"/>
        <v>1.4630286148391998</v>
      </c>
      <c r="FO711" s="452">
        <f t="shared" si="2189"/>
        <v>0.9855659660673588</v>
      </c>
      <c r="FP711" s="452">
        <f t="shared" si="2190"/>
        <v>1.5763888888888888</v>
      </c>
      <c r="FQ711" s="452">
        <f t="shared" si="2191"/>
        <v>0.97222222222222221</v>
      </c>
      <c r="FR711" s="453"/>
      <c r="FS711" s="446">
        <f t="shared" si="2192"/>
        <v>32335</v>
      </c>
      <c r="FT711" s="446">
        <f t="shared" si="2192"/>
        <v>258680</v>
      </c>
      <c r="FU711" s="446">
        <f t="shared" si="2192"/>
        <v>485025</v>
      </c>
      <c r="FV711" s="446">
        <f t="shared" si="2192"/>
        <v>1164060</v>
      </c>
      <c r="FW711" s="446">
        <f t="shared" si="2192"/>
        <v>1747337</v>
      </c>
      <c r="FX711" s="446">
        <f t="shared" si="2192"/>
        <v>1426276</v>
      </c>
      <c r="FY711" s="446">
        <f t="shared" si="2192"/>
        <v>68266368</v>
      </c>
      <c r="FZ711" s="446">
        <f t="shared" si="2192"/>
        <v>106370264</v>
      </c>
      <c r="GA711" s="446">
        <f t="shared" si="2192"/>
        <v>5530464</v>
      </c>
      <c r="GB711" s="446"/>
      <c r="GC711" s="446"/>
      <c r="GD711" s="446"/>
      <c r="GE711" s="446"/>
      <c r="GF711" s="446"/>
      <c r="GG711" s="446"/>
      <c r="GH711" s="446"/>
      <c r="GI711" s="446"/>
      <c r="GJ711" s="446"/>
      <c r="GK711" s="446"/>
      <c r="GL711" s="446"/>
      <c r="GM711" s="446"/>
      <c r="GN711" s="446" t="str">
        <f t="shared" si="2169"/>
        <v>-</v>
      </c>
      <c r="GO711" s="446">
        <f t="shared" si="2193"/>
        <v>65286</v>
      </c>
      <c r="GP711" s="446">
        <f t="shared" si="2193"/>
        <v>88275</v>
      </c>
      <c r="GQ711" s="446">
        <f t="shared" si="2193"/>
        <v>0</v>
      </c>
      <c r="GR711" s="446">
        <f t="shared" si="2193"/>
        <v>0</v>
      </c>
      <c r="GS711" s="446">
        <f t="shared" si="2193"/>
        <v>13749348</v>
      </c>
      <c r="GT711" s="446">
        <f t="shared" si="2193"/>
        <v>0</v>
      </c>
      <c r="GU711" s="446">
        <f t="shared" si="2193"/>
        <v>19862010</v>
      </c>
      <c r="GV711" s="416"/>
      <c r="GW711" s="402"/>
      <c r="GX711" s="402"/>
      <c r="GY711" s="402"/>
      <c r="GZ711" s="402"/>
      <c r="HA711" s="402"/>
    </row>
    <row r="712" spans="1:209" ht="9.75" customHeight="1" x14ac:dyDescent="0.2">
      <c r="A712" s="417" t="str">
        <f t="shared" si="2177"/>
        <v>2019-20AUGUSTRX7</v>
      </c>
      <c r="B712" s="458" t="str">
        <f t="shared" si="2194"/>
        <v>2019-20</v>
      </c>
      <c r="C712" s="402" t="s">
        <v>636</v>
      </c>
      <c r="D712" s="402" t="s">
        <v>649</v>
      </c>
      <c r="E712" s="402" t="s">
        <v>462</v>
      </c>
      <c r="F712" s="478" t="s">
        <v>449</v>
      </c>
      <c r="G712" s="478" t="s">
        <v>691</v>
      </c>
      <c r="H712" s="479">
        <v>129170</v>
      </c>
      <c r="I712" s="479">
        <v>106821</v>
      </c>
      <c r="J712" s="479">
        <v>962210</v>
      </c>
      <c r="K712" s="506">
        <v>9</v>
      </c>
      <c r="L712" s="506">
        <v>1</v>
      </c>
      <c r="M712" s="506">
        <v>29</v>
      </c>
      <c r="N712" s="506">
        <v>62</v>
      </c>
      <c r="O712" s="506">
        <v>120</v>
      </c>
      <c r="P712" s="479" t="s">
        <v>152</v>
      </c>
      <c r="Q712" s="479" t="s">
        <v>152</v>
      </c>
      <c r="R712" s="479" t="s">
        <v>152</v>
      </c>
      <c r="S712" s="479">
        <v>97650</v>
      </c>
      <c r="T712" s="479">
        <v>9831</v>
      </c>
      <c r="U712" s="479">
        <v>6963</v>
      </c>
      <c r="V712" s="479">
        <v>49467</v>
      </c>
      <c r="W712" s="479">
        <v>21240</v>
      </c>
      <c r="X712" s="479">
        <v>4127</v>
      </c>
      <c r="Y712" s="479">
        <v>4285877</v>
      </c>
      <c r="Z712" s="479">
        <v>436</v>
      </c>
      <c r="AA712" s="479">
        <v>737</v>
      </c>
      <c r="AB712" s="479">
        <v>4238673</v>
      </c>
      <c r="AC712" s="479">
        <v>609</v>
      </c>
      <c r="AD712" s="479">
        <v>1034</v>
      </c>
      <c r="AE712" s="479">
        <v>66092567</v>
      </c>
      <c r="AF712" s="479">
        <v>1336</v>
      </c>
      <c r="AG712" s="479">
        <v>2838</v>
      </c>
      <c r="AH712" s="479">
        <v>87887360</v>
      </c>
      <c r="AI712" s="479">
        <v>4138</v>
      </c>
      <c r="AJ712" s="479">
        <v>9721</v>
      </c>
      <c r="AK712" s="479">
        <v>21044135</v>
      </c>
      <c r="AL712" s="479">
        <v>5099</v>
      </c>
      <c r="AM712" s="479">
        <v>11104</v>
      </c>
      <c r="AN712" s="479"/>
      <c r="AO712" s="479"/>
      <c r="AP712" s="479"/>
      <c r="AQ712" s="479"/>
      <c r="AR712" s="479"/>
      <c r="AS712" s="479"/>
      <c r="AT712" s="479">
        <v>7640</v>
      </c>
      <c r="AU712" s="479">
        <v>514</v>
      </c>
      <c r="AV712" s="479">
        <v>4773</v>
      </c>
      <c r="AW712" s="479">
        <v>6447</v>
      </c>
      <c r="AX712" s="479">
        <v>302</v>
      </c>
      <c r="AY712" s="479">
        <v>2051</v>
      </c>
      <c r="AZ712" s="479">
        <v>0</v>
      </c>
      <c r="BA712" s="479"/>
      <c r="BB712" s="479"/>
      <c r="BC712" s="479"/>
      <c r="BD712" s="479"/>
      <c r="BE712" s="479"/>
      <c r="BF712" s="479"/>
      <c r="BG712" s="479"/>
      <c r="BH712" s="479"/>
      <c r="BI712" s="479">
        <v>56702</v>
      </c>
      <c r="BJ712" s="479">
        <v>6028</v>
      </c>
      <c r="BK712" s="479">
        <v>27280</v>
      </c>
      <c r="BL712" s="479">
        <v>90010</v>
      </c>
      <c r="BM712" s="479">
        <v>19701</v>
      </c>
      <c r="BN712" s="479">
        <v>16202</v>
      </c>
      <c r="BO712" s="479">
        <v>13960</v>
      </c>
      <c r="BP712" s="479">
        <v>11627</v>
      </c>
      <c r="BQ712" s="479">
        <v>63040</v>
      </c>
      <c r="BR712" s="479">
        <v>52739</v>
      </c>
      <c r="BS712" s="479">
        <v>29436</v>
      </c>
      <c r="BT712" s="479">
        <v>22598</v>
      </c>
      <c r="BU712" s="479">
        <v>5222</v>
      </c>
      <c r="BV712" s="479">
        <v>4439</v>
      </c>
      <c r="BW712" s="479" t="s">
        <v>152</v>
      </c>
      <c r="BX712" s="479" t="s">
        <v>152</v>
      </c>
      <c r="BY712" s="479" t="s">
        <v>152</v>
      </c>
      <c r="BZ712" s="479" t="s">
        <v>152</v>
      </c>
      <c r="CA712" s="479" t="s">
        <v>152</v>
      </c>
      <c r="CB712" s="479" t="s">
        <v>152</v>
      </c>
      <c r="CC712" s="479" t="s">
        <v>152</v>
      </c>
      <c r="CD712" s="479" t="s">
        <v>152</v>
      </c>
      <c r="CE712" s="479" t="s">
        <v>152</v>
      </c>
      <c r="CF712" s="479" t="s">
        <v>152</v>
      </c>
      <c r="CG712" s="479" t="s">
        <v>152</v>
      </c>
      <c r="CH712" s="479" t="s">
        <v>152</v>
      </c>
      <c r="CI712" s="479" t="s">
        <v>152</v>
      </c>
      <c r="CJ712" s="479" t="s">
        <v>152</v>
      </c>
      <c r="CK712" s="479" t="s">
        <v>152</v>
      </c>
      <c r="CL712" s="479" t="s">
        <v>152</v>
      </c>
      <c r="CM712" s="479" t="s">
        <v>152</v>
      </c>
      <c r="CN712" s="479" t="s">
        <v>152</v>
      </c>
      <c r="CO712" s="479" t="s">
        <v>152</v>
      </c>
      <c r="CP712" s="479" t="s">
        <v>152</v>
      </c>
      <c r="CQ712" s="479" t="s">
        <v>152</v>
      </c>
      <c r="CR712" s="479" t="s">
        <v>152</v>
      </c>
      <c r="CS712" s="479" t="s">
        <v>152</v>
      </c>
      <c r="CT712" s="479" t="s">
        <v>152</v>
      </c>
      <c r="CU712" s="479" t="s">
        <v>152</v>
      </c>
      <c r="CV712" s="479" t="s">
        <v>152</v>
      </c>
      <c r="CW712" s="479" t="s">
        <v>152</v>
      </c>
      <c r="CX712" s="479" t="s">
        <v>152</v>
      </c>
      <c r="CY712" s="479" t="s">
        <v>152</v>
      </c>
      <c r="CZ712" s="479" t="s">
        <v>152</v>
      </c>
      <c r="DA712" s="479" t="s">
        <v>152</v>
      </c>
      <c r="DB712" s="479" t="s">
        <v>152</v>
      </c>
      <c r="DC712" s="479" t="s">
        <v>152</v>
      </c>
      <c r="DD712" s="479" t="s">
        <v>152</v>
      </c>
      <c r="DE712" s="479" t="s">
        <v>152</v>
      </c>
      <c r="DF712" s="479" t="s">
        <v>152</v>
      </c>
      <c r="DG712" s="479" t="s">
        <v>152</v>
      </c>
      <c r="DH712" s="479" t="s">
        <v>152</v>
      </c>
      <c r="DI712" s="479" t="s">
        <v>152</v>
      </c>
      <c r="DJ712" s="479" t="s">
        <v>152</v>
      </c>
      <c r="DK712" s="479">
        <v>0</v>
      </c>
      <c r="DL712" s="479">
        <v>0</v>
      </c>
      <c r="DM712" s="479">
        <v>0</v>
      </c>
      <c r="DN712" s="479">
        <v>0</v>
      </c>
      <c r="DO712" s="479">
        <v>5146</v>
      </c>
      <c r="DP712" s="479">
        <v>188904</v>
      </c>
      <c r="DQ712" s="479">
        <v>37</v>
      </c>
      <c r="DR712" s="479">
        <v>73</v>
      </c>
      <c r="DS712" s="479">
        <v>82</v>
      </c>
      <c r="DT712" s="479">
        <v>148948</v>
      </c>
      <c r="DU712" s="479">
        <v>1816</v>
      </c>
      <c r="DV712" s="479">
        <v>3076</v>
      </c>
      <c r="DW712" s="479">
        <v>68</v>
      </c>
      <c r="DX712" s="479"/>
      <c r="DY712" s="479"/>
      <c r="DZ712" s="479"/>
      <c r="EA712" s="479"/>
      <c r="EB712" s="479"/>
      <c r="EC712" s="479"/>
      <c r="ED712" s="479"/>
      <c r="EE712" s="479"/>
      <c r="EF712" s="479"/>
      <c r="EG712" s="479" t="s">
        <v>152</v>
      </c>
      <c r="EH712" s="479" t="s">
        <v>152</v>
      </c>
      <c r="EI712" s="479">
        <v>1540</v>
      </c>
      <c r="EJ712" s="479">
        <v>1529</v>
      </c>
      <c r="EK712" s="479">
        <v>866</v>
      </c>
      <c r="EL712" s="479">
        <v>28</v>
      </c>
      <c r="EM712" s="479">
        <v>643</v>
      </c>
      <c r="EN712" s="479">
        <v>5765631</v>
      </c>
      <c r="EO712" s="479">
        <v>3771</v>
      </c>
      <c r="EP712" s="479">
        <v>8386</v>
      </c>
      <c r="EQ712" s="479">
        <v>3193134</v>
      </c>
      <c r="ER712" s="479">
        <v>3687</v>
      </c>
      <c r="ES712" s="479">
        <v>8439</v>
      </c>
      <c r="ET712" s="479">
        <v>147713</v>
      </c>
      <c r="EU712" s="479">
        <v>5275</v>
      </c>
      <c r="EV712" s="479">
        <v>9216</v>
      </c>
      <c r="EW712" s="479">
        <v>3875145</v>
      </c>
      <c r="EX712" s="479">
        <v>6027</v>
      </c>
      <c r="EY712" s="479">
        <v>13396</v>
      </c>
      <c r="EZ712" s="476"/>
      <c r="FA712" s="446">
        <f t="shared" si="2178"/>
        <v>8</v>
      </c>
      <c r="FB712" s="417">
        <f t="shared" si="2179"/>
        <v>2019</v>
      </c>
      <c r="FC712" s="448">
        <f t="shared" si="2180"/>
        <v>43678</v>
      </c>
      <c r="FD712" s="449">
        <f t="shared" si="2181"/>
        <v>31</v>
      </c>
      <c r="FE712" s="450"/>
      <c r="FF712" s="450"/>
      <c r="FG712" s="450"/>
      <c r="FH712" s="452">
        <f t="shared" si="2182"/>
        <v>2.003967043027159</v>
      </c>
      <c r="FI712" s="452">
        <f t="shared" si="2183"/>
        <v>1.648052080154613</v>
      </c>
      <c r="FJ712" s="452">
        <f t="shared" si="2184"/>
        <v>2.0048829527502514</v>
      </c>
      <c r="FK712" s="452">
        <f t="shared" si="2185"/>
        <v>1.669826224328594</v>
      </c>
      <c r="FL712" s="452">
        <f t="shared" si="2186"/>
        <v>1.2743849434976853</v>
      </c>
      <c r="FM712" s="452">
        <f t="shared" si="2187"/>
        <v>1.0661451068389027</v>
      </c>
      <c r="FN712" s="452">
        <f t="shared" si="2188"/>
        <v>1.3858757062146894</v>
      </c>
      <c r="FO712" s="452">
        <f t="shared" si="2189"/>
        <v>1.0639359698681732</v>
      </c>
      <c r="FP712" s="452">
        <f t="shared" si="2190"/>
        <v>1.2653259025926824</v>
      </c>
      <c r="FQ712" s="452">
        <f t="shared" si="2191"/>
        <v>1.0755997092318876</v>
      </c>
      <c r="FR712" s="453"/>
      <c r="FS712" s="446">
        <f t="shared" si="2192"/>
        <v>106821</v>
      </c>
      <c r="FT712" s="446">
        <f t="shared" si="2192"/>
        <v>3097809</v>
      </c>
      <c r="FU712" s="446">
        <f t="shared" si="2192"/>
        <v>6622902</v>
      </c>
      <c r="FV712" s="446">
        <f t="shared" si="2192"/>
        <v>12818520</v>
      </c>
      <c r="FW712" s="446">
        <f t="shared" si="2192"/>
        <v>7245447</v>
      </c>
      <c r="FX712" s="446">
        <f t="shared" si="2192"/>
        <v>7199742</v>
      </c>
      <c r="FY712" s="446">
        <f t="shared" si="2192"/>
        <v>140387346</v>
      </c>
      <c r="FZ712" s="446">
        <f t="shared" si="2192"/>
        <v>206474040</v>
      </c>
      <c r="GA712" s="446">
        <f t="shared" si="2192"/>
        <v>45826208</v>
      </c>
      <c r="GB712" s="446"/>
      <c r="GC712" s="446"/>
      <c r="GD712" s="446"/>
      <c r="GE712" s="446"/>
      <c r="GF712" s="446"/>
      <c r="GG712" s="446"/>
      <c r="GH712" s="446"/>
      <c r="GI712" s="446"/>
      <c r="GJ712" s="446"/>
      <c r="GK712" s="446"/>
      <c r="GL712" s="446"/>
      <c r="GM712" s="446"/>
      <c r="GN712" s="446">
        <f t="shared" si="2169"/>
        <v>252232</v>
      </c>
      <c r="GO712" s="446">
        <f t="shared" si="2193"/>
        <v>0</v>
      </c>
      <c r="GP712" s="446">
        <f t="shared" si="2193"/>
        <v>375658</v>
      </c>
      <c r="GQ712" s="446">
        <f t="shared" si="2193"/>
        <v>0</v>
      </c>
      <c r="GR712" s="446">
        <f t="shared" si="2193"/>
        <v>12822194</v>
      </c>
      <c r="GS712" s="446">
        <f t="shared" si="2193"/>
        <v>7308174</v>
      </c>
      <c r="GT712" s="446">
        <f t="shared" si="2193"/>
        <v>258048</v>
      </c>
      <c r="GU712" s="446">
        <f t="shared" si="2193"/>
        <v>8613628</v>
      </c>
      <c r="GV712" s="416"/>
      <c r="GW712" s="402"/>
      <c r="GX712" s="402"/>
      <c r="GY712" s="402"/>
      <c r="GZ712" s="402"/>
      <c r="HA712" s="402"/>
    </row>
    <row r="713" spans="1:209" ht="9.75" customHeight="1" x14ac:dyDescent="0.2">
      <c r="A713" s="493" t="str">
        <f t="shared" si="2177"/>
        <v>2019-20AUGUSTRYE</v>
      </c>
      <c r="B713" s="494" t="str">
        <f t="shared" si="2194"/>
        <v>2019-20</v>
      </c>
      <c r="C713" s="480" t="s">
        <v>636</v>
      </c>
      <c r="D713" s="480" t="s">
        <v>663</v>
      </c>
      <c r="E713" s="480" t="s">
        <v>662</v>
      </c>
      <c r="F713" s="495" t="s">
        <v>456</v>
      </c>
      <c r="G713" s="495" t="s">
        <v>692</v>
      </c>
      <c r="H713" s="496">
        <v>67433</v>
      </c>
      <c r="I713" s="496">
        <v>40568</v>
      </c>
      <c r="J713" s="496">
        <v>353778</v>
      </c>
      <c r="K713" s="507">
        <v>9</v>
      </c>
      <c r="L713" s="507">
        <v>3</v>
      </c>
      <c r="M713" s="507">
        <v>12</v>
      </c>
      <c r="N713" s="507">
        <v>48</v>
      </c>
      <c r="O713" s="507">
        <v>108</v>
      </c>
      <c r="P713" s="496" t="s">
        <v>152</v>
      </c>
      <c r="Q713" s="496" t="s">
        <v>152</v>
      </c>
      <c r="R713" s="496" t="s">
        <v>152</v>
      </c>
      <c r="S713" s="496">
        <v>47915</v>
      </c>
      <c r="T713" s="496">
        <v>2500</v>
      </c>
      <c r="U713" s="496">
        <v>1581</v>
      </c>
      <c r="V713" s="496">
        <v>22868</v>
      </c>
      <c r="W713" s="496">
        <v>15067</v>
      </c>
      <c r="X713" s="496">
        <v>1000</v>
      </c>
      <c r="Y713" s="496">
        <v>1035715</v>
      </c>
      <c r="Z713" s="496">
        <v>414</v>
      </c>
      <c r="AA713" s="496">
        <v>749</v>
      </c>
      <c r="AB713" s="496">
        <v>891081</v>
      </c>
      <c r="AC713" s="496">
        <v>564</v>
      </c>
      <c r="AD713" s="496">
        <v>1045</v>
      </c>
      <c r="AE713" s="496">
        <v>21479407</v>
      </c>
      <c r="AF713" s="496">
        <v>939</v>
      </c>
      <c r="AG713" s="496">
        <v>1862</v>
      </c>
      <c r="AH713" s="496">
        <v>42924897</v>
      </c>
      <c r="AI713" s="496">
        <v>2849</v>
      </c>
      <c r="AJ713" s="496">
        <v>6634</v>
      </c>
      <c r="AK713" s="496">
        <v>4186869</v>
      </c>
      <c r="AL713" s="496">
        <v>4187</v>
      </c>
      <c r="AM713" s="496">
        <v>9737</v>
      </c>
      <c r="AN713" s="496"/>
      <c r="AO713" s="496"/>
      <c r="AP713" s="496"/>
      <c r="AQ713" s="496"/>
      <c r="AR713" s="496"/>
      <c r="AS713" s="496"/>
      <c r="AT713" s="496">
        <v>3572</v>
      </c>
      <c r="AU713" s="496">
        <v>23</v>
      </c>
      <c r="AV713" s="496">
        <v>163</v>
      </c>
      <c r="AW713" s="496">
        <v>247</v>
      </c>
      <c r="AX713" s="496">
        <v>285</v>
      </c>
      <c r="AY713" s="496">
        <v>3101</v>
      </c>
      <c r="AZ713" s="496">
        <v>0</v>
      </c>
      <c r="BA713" s="496"/>
      <c r="BB713" s="496"/>
      <c r="BC713" s="496"/>
      <c r="BD713" s="496"/>
      <c r="BE713" s="496"/>
      <c r="BF713" s="496"/>
      <c r="BG713" s="496"/>
      <c r="BH713" s="496"/>
      <c r="BI713" s="496">
        <v>25555</v>
      </c>
      <c r="BJ713" s="496">
        <v>2635</v>
      </c>
      <c r="BK713" s="496">
        <v>16153</v>
      </c>
      <c r="BL713" s="496">
        <v>44343</v>
      </c>
      <c r="BM713" s="496">
        <v>4673</v>
      </c>
      <c r="BN713" s="496">
        <v>3614</v>
      </c>
      <c r="BO713" s="496">
        <v>2955</v>
      </c>
      <c r="BP713" s="496">
        <v>2323</v>
      </c>
      <c r="BQ713" s="496">
        <v>30600</v>
      </c>
      <c r="BR713" s="496">
        <v>24937</v>
      </c>
      <c r="BS713" s="496">
        <v>22222</v>
      </c>
      <c r="BT713" s="496">
        <v>17056</v>
      </c>
      <c r="BU713" s="496">
        <v>1558</v>
      </c>
      <c r="BV713" s="496">
        <v>1126</v>
      </c>
      <c r="BW713" s="496" t="s">
        <v>152</v>
      </c>
      <c r="BX713" s="496" t="s">
        <v>152</v>
      </c>
      <c r="BY713" s="496" t="s">
        <v>152</v>
      </c>
      <c r="BZ713" s="496" t="s">
        <v>152</v>
      </c>
      <c r="CA713" s="496" t="s">
        <v>152</v>
      </c>
      <c r="CB713" s="496" t="s">
        <v>152</v>
      </c>
      <c r="CC713" s="496" t="s">
        <v>152</v>
      </c>
      <c r="CD713" s="496" t="s">
        <v>152</v>
      </c>
      <c r="CE713" s="496" t="s">
        <v>152</v>
      </c>
      <c r="CF713" s="496" t="s">
        <v>152</v>
      </c>
      <c r="CG713" s="496" t="s">
        <v>152</v>
      </c>
      <c r="CH713" s="496" t="s">
        <v>152</v>
      </c>
      <c r="CI713" s="496" t="s">
        <v>152</v>
      </c>
      <c r="CJ713" s="496" t="s">
        <v>152</v>
      </c>
      <c r="CK713" s="496" t="s">
        <v>152</v>
      </c>
      <c r="CL713" s="496" t="s">
        <v>152</v>
      </c>
      <c r="CM713" s="496" t="s">
        <v>152</v>
      </c>
      <c r="CN713" s="496" t="s">
        <v>152</v>
      </c>
      <c r="CO713" s="496" t="s">
        <v>152</v>
      </c>
      <c r="CP713" s="496" t="s">
        <v>152</v>
      </c>
      <c r="CQ713" s="496" t="s">
        <v>152</v>
      </c>
      <c r="CR713" s="496" t="s">
        <v>152</v>
      </c>
      <c r="CS713" s="496" t="s">
        <v>152</v>
      </c>
      <c r="CT713" s="496" t="s">
        <v>152</v>
      </c>
      <c r="CU713" s="496" t="s">
        <v>152</v>
      </c>
      <c r="CV713" s="496" t="s">
        <v>152</v>
      </c>
      <c r="CW713" s="496" t="s">
        <v>152</v>
      </c>
      <c r="CX713" s="496" t="s">
        <v>152</v>
      </c>
      <c r="CY713" s="496" t="s">
        <v>152</v>
      </c>
      <c r="CZ713" s="496" t="s">
        <v>152</v>
      </c>
      <c r="DA713" s="496" t="s">
        <v>152</v>
      </c>
      <c r="DB713" s="496" t="s">
        <v>152</v>
      </c>
      <c r="DC713" s="496" t="s">
        <v>152</v>
      </c>
      <c r="DD713" s="496" t="s">
        <v>152</v>
      </c>
      <c r="DE713" s="496" t="s">
        <v>152</v>
      </c>
      <c r="DF713" s="496" t="s">
        <v>152</v>
      </c>
      <c r="DG713" s="496" t="s">
        <v>152</v>
      </c>
      <c r="DH713" s="496" t="s">
        <v>152</v>
      </c>
      <c r="DI713" s="496" t="s">
        <v>152</v>
      </c>
      <c r="DJ713" s="496" t="s">
        <v>152</v>
      </c>
      <c r="DK713" s="496">
        <v>164</v>
      </c>
      <c r="DL713" s="496">
        <v>47767</v>
      </c>
      <c r="DM713" s="496">
        <v>291</v>
      </c>
      <c r="DN713" s="496">
        <v>445</v>
      </c>
      <c r="DO713" s="496">
        <v>1826</v>
      </c>
      <c r="DP713" s="496">
        <v>70066</v>
      </c>
      <c r="DQ713" s="496">
        <v>38</v>
      </c>
      <c r="DR713" s="496">
        <v>82</v>
      </c>
      <c r="DS713" s="496">
        <v>98</v>
      </c>
      <c r="DT713" s="496">
        <v>168731</v>
      </c>
      <c r="DU713" s="496">
        <v>1722</v>
      </c>
      <c r="DV713" s="496">
        <v>3328</v>
      </c>
      <c r="DW713" s="496">
        <v>95</v>
      </c>
      <c r="DX713" s="496"/>
      <c r="DY713" s="496"/>
      <c r="DZ713" s="496"/>
      <c r="EA713" s="496"/>
      <c r="EB713" s="496"/>
      <c r="EC713" s="496"/>
      <c r="ED713" s="496"/>
      <c r="EE713" s="496"/>
      <c r="EF713" s="496"/>
      <c r="EG713" s="496" t="s">
        <v>152</v>
      </c>
      <c r="EH713" s="496" t="s">
        <v>152</v>
      </c>
      <c r="EI713" s="496">
        <v>2</v>
      </c>
      <c r="EJ713" s="496">
        <v>159</v>
      </c>
      <c r="EK713" s="496">
        <v>2370</v>
      </c>
      <c r="EL713" s="496">
        <v>0</v>
      </c>
      <c r="EM713" s="496">
        <v>377</v>
      </c>
      <c r="EN713" s="496">
        <v>308452</v>
      </c>
      <c r="EO713" s="496">
        <v>1940</v>
      </c>
      <c r="EP713" s="496">
        <v>3774</v>
      </c>
      <c r="EQ713" s="496">
        <v>8576633</v>
      </c>
      <c r="ER713" s="496">
        <v>3619</v>
      </c>
      <c r="ES713" s="496">
        <v>7557</v>
      </c>
      <c r="ET713" s="496">
        <v>0</v>
      </c>
      <c r="EU713" s="496">
        <v>0</v>
      </c>
      <c r="EV713" s="496">
        <v>0</v>
      </c>
      <c r="EW713" s="496">
        <v>2787800</v>
      </c>
      <c r="EX713" s="496">
        <v>7395</v>
      </c>
      <c r="EY713" s="496">
        <v>15867</v>
      </c>
      <c r="EZ713" s="497"/>
      <c r="FA713" s="482">
        <f t="shared" si="2178"/>
        <v>8</v>
      </c>
      <c r="FB713" s="493">
        <f t="shared" si="2179"/>
        <v>2019</v>
      </c>
      <c r="FC713" s="498">
        <f t="shared" si="2180"/>
        <v>43678</v>
      </c>
      <c r="FD713" s="499">
        <f t="shared" si="2181"/>
        <v>31</v>
      </c>
      <c r="FE713" s="500"/>
      <c r="FF713" s="500"/>
      <c r="FG713" s="500"/>
      <c r="FH713" s="481">
        <f t="shared" si="2182"/>
        <v>1.8692</v>
      </c>
      <c r="FI713" s="481">
        <f t="shared" si="2183"/>
        <v>1.4456</v>
      </c>
      <c r="FJ713" s="481">
        <f t="shared" si="2184"/>
        <v>1.8690702087286528</v>
      </c>
      <c r="FK713" s="481">
        <f t="shared" si="2185"/>
        <v>1.4693232131562302</v>
      </c>
      <c r="FL713" s="481">
        <f t="shared" si="2186"/>
        <v>1.3381143956620605</v>
      </c>
      <c r="FM713" s="481">
        <f t="shared" si="2187"/>
        <v>1.0904757740073465</v>
      </c>
      <c r="FN713" s="481">
        <f t="shared" si="2188"/>
        <v>1.4748788743611867</v>
      </c>
      <c r="FO713" s="481">
        <f t="shared" si="2189"/>
        <v>1.1320103537532356</v>
      </c>
      <c r="FP713" s="481">
        <f t="shared" si="2190"/>
        <v>1.5580000000000001</v>
      </c>
      <c r="FQ713" s="481">
        <f t="shared" si="2191"/>
        <v>1.1259999999999999</v>
      </c>
      <c r="FR713" s="501"/>
      <c r="FS713" s="482">
        <f t="shared" ref="FS713:GA722" si="2195">IFERROR(HLOOKUP(FS$1,$H$5:$HA$10112,MATCH($A713,$A$5:$A$10112,0),0)*HLOOKUP(FS$2,$H$5:$HA$10112,MATCH($A713,$A$5:$A$10112,0),0),"-")</f>
        <v>121704</v>
      </c>
      <c r="FT713" s="482">
        <f t="shared" si="2195"/>
        <v>486816</v>
      </c>
      <c r="FU713" s="482">
        <f t="shared" si="2195"/>
        <v>1947264</v>
      </c>
      <c r="FV713" s="482">
        <f t="shared" si="2195"/>
        <v>4381344</v>
      </c>
      <c r="FW713" s="482">
        <f t="shared" si="2195"/>
        <v>1872500</v>
      </c>
      <c r="FX713" s="482">
        <f t="shared" si="2195"/>
        <v>1652145</v>
      </c>
      <c r="FY713" s="482">
        <f t="shared" si="2195"/>
        <v>42580216</v>
      </c>
      <c r="FZ713" s="482">
        <f t="shared" si="2195"/>
        <v>99954478</v>
      </c>
      <c r="GA713" s="482">
        <f t="shared" si="2195"/>
        <v>9737000</v>
      </c>
      <c r="GB713" s="482"/>
      <c r="GC713" s="482"/>
      <c r="GD713" s="482"/>
      <c r="GE713" s="482"/>
      <c r="GF713" s="482"/>
      <c r="GG713" s="482"/>
      <c r="GH713" s="482"/>
      <c r="GI713" s="482"/>
      <c r="GJ713" s="482"/>
      <c r="GK713" s="482"/>
      <c r="GL713" s="482"/>
      <c r="GM713" s="482"/>
      <c r="GN713" s="482">
        <f t="shared" si="2169"/>
        <v>326144</v>
      </c>
      <c r="GO713" s="482">
        <f t="shared" ref="GO713:GU722" si="2196">IFERROR(HLOOKUP(GO$1,$H$5:$HA$10112,MATCH($A713,$A$5:$A$10112,0),0)*HLOOKUP(GO$2,$H$5:$HA$10112,MATCH($A713,$A$5:$A$10112,0),0),"-")</f>
        <v>72980</v>
      </c>
      <c r="GP713" s="482">
        <f t="shared" si="2196"/>
        <v>149732</v>
      </c>
      <c r="GQ713" s="482">
        <f t="shared" si="2196"/>
        <v>0</v>
      </c>
      <c r="GR713" s="482">
        <f t="shared" si="2196"/>
        <v>600066</v>
      </c>
      <c r="GS713" s="482">
        <f t="shared" si="2196"/>
        <v>17910090</v>
      </c>
      <c r="GT713" s="482">
        <f t="shared" si="2196"/>
        <v>0</v>
      </c>
      <c r="GU713" s="482">
        <f t="shared" si="2196"/>
        <v>5981859</v>
      </c>
      <c r="GV713" s="502"/>
      <c r="GW713" s="402"/>
      <c r="GX713" s="402"/>
      <c r="GY713" s="402"/>
      <c r="GZ713" s="402"/>
      <c r="HA713" s="402"/>
    </row>
    <row r="714" spans="1:209" ht="9.75" customHeight="1" x14ac:dyDescent="0.2">
      <c r="A714" s="417" t="str">
        <f t="shared" si="2177"/>
        <v>2019-20AUGUSTRYD</v>
      </c>
      <c r="B714" s="458" t="str">
        <f t="shared" si="2194"/>
        <v>2019-20</v>
      </c>
      <c r="C714" s="402" t="s">
        <v>636</v>
      </c>
      <c r="D714" s="402" t="s">
        <v>663</v>
      </c>
      <c r="E714" s="402" t="s">
        <v>662</v>
      </c>
      <c r="F714" s="478" t="s">
        <v>455</v>
      </c>
      <c r="G714" s="478" t="s">
        <v>693</v>
      </c>
      <c r="H714" s="479">
        <v>86053</v>
      </c>
      <c r="I714" s="479">
        <v>67178</v>
      </c>
      <c r="J714" s="479">
        <v>382324</v>
      </c>
      <c r="K714" s="506">
        <v>6</v>
      </c>
      <c r="L714" s="506">
        <v>1</v>
      </c>
      <c r="M714" s="506">
        <v>10</v>
      </c>
      <c r="N714" s="506">
        <v>38</v>
      </c>
      <c r="O714" s="506">
        <v>93</v>
      </c>
      <c r="P714" s="479" t="s">
        <v>152</v>
      </c>
      <c r="Q714" s="479" t="s">
        <v>152</v>
      </c>
      <c r="R714" s="479" t="s">
        <v>152</v>
      </c>
      <c r="S714" s="479">
        <v>63144</v>
      </c>
      <c r="T714" s="479">
        <v>3647</v>
      </c>
      <c r="U714" s="479">
        <v>2316</v>
      </c>
      <c r="V714" s="479">
        <v>32748</v>
      </c>
      <c r="W714" s="479">
        <v>20588</v>
      </c>
      <c r="X714" s="479">
        <v>442</v>
      </c>
      <c r="Y714" s="479">
        <v>1588859</v>
      </c>
      <c r="Z714" s="479">
        <v>436</v>
      </c>
      <c r="AA714" s="479">
        <v>826</v>
      </c>
      <c r="AB714" s="479">
        <v>1259410</v>
      </c>
      <c r="AC714" s="479">
        <v>544</v>
      </c>
      <c r="AD714" s="479">
        <v>1069</v>
      </c>
      <c r="AE714" s="479">
        <v>36082138</v>
      </c>
      <c r="AF714" s="479">
        <v>1102</v>
      </c>
      <c r="AG714" s="479">
        <v>2064</v>
      </c>
      <c r="AH714" s="479">
        <v>102813139</v>
      </c>
      <c r="AI714" s="479">
        <v>4994</v>
      </c>
      <c r="AJ714" s="479">
        <v>11411</v>
      </c>
      <c r="AK714" s="479">
        <v>2860157</v>
      </c>
      <c r="AL714" s="479">
        <v>6471</v>
      </c>
      <c r="AM714" s="479">
        <v>15938</v>
      </c>
      <c r="AN714" s="479"/>
      <c r="AO714" s="479"/>
      <c r="AP714" s="479"/>
      <c r="AQ714" s="479"/>
      <c r="AR714" s="479"/>
      <c r="AS714" s="479"/>
      <c r="AT714" s="479">
        <v>3816</v>
      </c>
      <c r="AU714" s="479">
        <v>166</v>
      </c>
      <c r="AV714" s="479">
        <v>800</v>
      </c>
      <c r="AW714" s="479">
        <v>772</v>
      </c>
      <c r="AX714" s="479">
        <v>293</v>
      </c>
      <c r="AY714" s="479">
        <v>2557</v>
      </c>
      <c r="AZ714" s="479">
        <v>683</v>
      </c>
      <c r="BA714" s="479"/>
      <c r="BB714" s="479"/>
      <c r="BC714" s="479"/>
      <c r="BD714" s="479"/>
      <c r="BE714" s="479"/>
      <c r="BF714" s="479"/>
      <c r="BG714" s="479"/>
      <c r="BH714" s="479"/>
      <c r="BI714" s="479">
        <v>38147</v>
      </c>
      <c r="BJ714" s="479">
        <v>729</v>
      </c>
      <c r="BK714" s="479">
        <v>20452</v>
      </c>
      <c r="BL714" s="479">
        <v>59328</v>
      </c>
      <c r="BM714" s="479">
        <v>7524</v>
      </c>
      <c r="BN714" s="479">
        <v>5557</v>
      </c>
      <c r="BO714" s="479">
        <v>4764</v>
      </c>
      <c r="BP714" s="479">
        <v>3584</v>
      </c>
      <c r="BQ714" s="479">
        <v>43294</v>
      </c>
      <c r="BR714" s="479">
        <v>34925</v>
      </c>
      <c r="BS714" s="479">
        <v>34508</v>
      </c>
      <c r="BT714" s="479">
        <v>21504</v>
      </c>
      <c r="BU714" s="479">
        <v>689</v>
      </c>
      <c r="BV714" s="479">
        <v>452</v>
      </c>
      <c r="BW714" s="479" t="s">
        <v>152</v>
      </c>
      <c r="BX714" s="479" t="s">
        <v>152</v>
      </c>
      <c r="BY714" s="479" t="s">
        <v>152</v>
      </c>
      <c r="BZ714" s="479" t="s">
        <v>152</v>
      </c>
      <c r="CA714" s="479" t="s">
        <v>152</v>
      </c>
      <c r="CB714" s="479" t="s">
        <v>152</v>
      </c>
      <c r="CC714" s="479" t="s">
        <v>152</v>
      </c>
      <c r="CD714" s="479" t="s">
        <v>152</v>
      </c>
      <c r="CE714" s="479" t="s">
        <v>152</v>
      </c>
      <c r="CF714" s="479" t="s">
        <v>152</v>
      </c>
      <c r="CG714" s="479" t="s">
        <v>152</v>
      </c>
      <c r="CH714" s="479" t="s">
        <v>152</v>
      </c>
      <c r="CI714" s="479" t="s">
        <v>152</v>
      </c>
      <c r="CJ714" s="479" t="s">
        <v>152</v>
      </c>
      <c r="CK714" s="479" t="s">
        <v>152</v>
      </c>
      <c r="CL714" s="479" t="s">
        <v>152</v>
      </c>
      <c r="CM714" s="479" t="s">
        <v>152</v>
      </c>
      <c r="CN714" s="479" t="s">
        <v>152</v>
      </c>
      <c r="CO714" s="479" t="s">
        <v>152</v>
      </c>
      <c r="CP714" s="479" t="s">
        <v>152</v>
      </c>
      <c r="CQ714" s="479" t="s">
        <v>152</v>
      </c>
      <c r="CR714" s="479" t="s">
        <v>152</v>
      </c>
      <c r="CS714" s="479" t="s">
        <v>152</v>
      </c>
      <c r="CT714" s="479" t="s">
        <v>152</v>
      </c>
      <c r="CU714" s="479" t="s">
        <v>152</v>
      </c>
      <c r="CV714" s="479" t="s">
        <v>152</v>
      </c>
      <c r="CW714" s="479" t="s">
        <v>152</v>
      </c>
      <c r="CX714" s="479" t="s">
        <v>152</v>
      </c>
      <c r="CY714" s="479" t="s">
        <v>152</v>
      </c>
      <c r="CZ714" s="479" t="s">
        <v>152</v>
      </c>
      <c r="DA714" s="479" t="s">
        <v>152</v>
      </c>
      <c r="DB714" s="479" t="s">
        <v>152</v>
      </c>
      <c r="DC714" s="479" t="s">
        <v>152</v>
      </c>
      <c r="DD714" s="479" t="s">
        <v>152</v>
      </c>
      <c r="DE714" s="479" t="s">
        <v>152</v>
      </c>
      <c r="DF714" s="479" t="s">
        <v>152</v>
      </c>
      <c r="DG714" s="479" t="s">
        <v>152</v>
      </c>
      <c r="DH714" s="479" t="s">
        <v>152</v>
      </c>
      <c r="DI714" s="479" t="s">
        <v>152</v>
      </c>
      <c r="DJ714" s="479" t="s">
        <v>152</v>
      </c>
      <c r="DK714" s="479">
        <v>362</v>
      </c>
      <c r="DL714" s="479">
        <v>109957</v>
      </c>
      <c r="DM714" s="479">
        <v>304</v>
      </c>
      <c r="DN714" s="479">
        <v>497</v>
      </c>
      <c r="DO714" s="479">
        <v>2714</v>
      </c>
      <c r="DP714" s="479">
        <v>130942</v>
      </c>
      <c r="DQ714" s="479">
        <v>48</v>
      </c>
      <c r="DR714" s="479">
        <v>70</v>
      </c>
      <c r="DS714" s="479">
        <v>132</v>
      </c>
      <c r="DT714" s="479">
        <v>155311</v>
      </c>
      <c r="DU714" s="479">
        <v>1177</v>
      </c>
      <c r="DV714" s="479">
        <v>2324</v>
      </c>
      <c r="DW714" s="479">
        <v>124</v>
      </c>
      <c r="DX714" s="479"/>
      <c r="DY714" s="479"/>
      <c r="DZ714" s="479"/>
      <c r="EA714" s="479"/>
      <c r="EB714" s="479"/>
      <c r="EC714" s="479"/>
      <c r="ED714" s="479"/>
      <c r="EE714" s="479"/>
      <c r="EF714" s="479"/>
      <c r="EG714" s="479" t="s">
        <v>152</v>
      </c>
      <c r="EH714" s="479" t="s">
        <v>152</v>
      </c>
      <c r="EI714" s="479">
        <v>2</v>
      </c>
      <c r="EJ714" s="479">
        <v>83</v>
      </c>
      <c r="EK714" s="479">
        <v>1548</v>
      </c>
      <c r="EL714" s="479">
        <v>0</v>
      </c>
      <c r="EM714" s="479">
        <v>270</v>
      </c>
      <c r="EN714" s="479">
        <v>630914</v>
      </c>
      <c r="EO714" s="479">
        <v>7601</v>
      </c>
      <c r="EP714" s="479">
        <v>14707</v>
      </c>
      <c r="EQ714" s="479">
        <v>13259918</v>
      </c>
      <c r="ER714" s="479">
        <v>8566</v>
      </c>
      <c r="ES714" s="479">
        <v>17801</v>
      </c>
      <c r="ET714" s="479">
        <v>0</v>
      </c>
      <c r="EU714" s="479">
        <v>0</v>
      </c>
      <c r="EV714" s="479">
        <v>0</v>
      </c>
      <c r="EW714" s="479">
        <v>3089252</v>
      </c>
      <c r="EX714" s="479">
        <v>11442</v>
      </c>
      <c r="EY714" s="479">
        <v>22460</v>
      </c>
      <c r="EZ714" s="476"/>
      <c r="FA714" s="446">
        <f t="shared" si="2178"/>
        <v>8</v>
      </c>
      <c r="FB714" s="417">
        <f t="shared" si="2179"/>
        <v>2019</v>
      </c>
      <c r="FC714" s="448">
        <f t="shared" si="2180"/>
        <v>43678</v>
      </c>
      <c r="FD714" s="449">
        <f t="shared" si="2181"/>
        <v>31</v>
      </c>
      <c r="FE714" s="450"/>
      <c r="FF714" s="450"/>
      <c r="FG714" s="450"/>
      <c r="FH714" s="452">
        <f t="shared" si="2182"/>
        <v>2.0630655333150534</v>
      </c>
      <c r="FI714" s="452">
        <f t="shared" si="2183"/>
        <v>1.5237181244858788</v>
      </c>
      <c r="FJ714" s="452">
        <f t="shared" si="2184"/>
        <v>2.0569948186528499</v>
      </c>
      <c r="FK714" s="452">
        <f t="shared" si="2185"/>
        <v>1.5474956822107082</v>
      </c>
      <c r="FL714" s="452">
        <f t="shared" si="2186"/>
        <v>1.3220349334310493</v>
      </c>
      <c r="FM714" s="452">
        <f t="shared" si="2187"/>
        <v>1.0664773421277636</v>
      </c>
      <c r="FN714" s="452">
        <f t="shared" si="2188"/>
        <v>1.6761220128230037</v>
      </c>
      <c r="FO714" s="452">
        <f t="shared" si="2189"/>
        <v>1.0444919370507091</v>
      </c>
      <c r="FP714" s="452">
        <f t="shared" si="2190"/>
        <v>1.5588235294117647</v>
      </c>
      <c r="FQ714" s="452">
        <f t="shared" si="2191"/>
        <v>1.0226244343891402</v>
      </c>
      <c r="FR714" s="453"/>
      <c r="FS714" s="446">
        <f t="shared" si="2195"/>
        <v>67178</v>
      </c>
      <c r="FT714" s="446">
        <f t="shared" si="2195"/>
        <v>671780</v>
      </c>
      <c r="FU714" s="446">
        <f t="shared" si="2195"/>
        <v>2552764</v>
      </c>
      <c r="FV714" s="446">
        <f t="shared" si="2195"/>
        <v>6247554</v>
      </c>
      <c r="FW714" s="446">
        <f t="shared" si="2195"/>
        <v>3012422</v>
      </c>
      <c r="FX714" s="446">
        <f t="shared" si="2195"/>
        <v>2475804</v>
      </c>
      <c r="FY714" s="446">
        <f t="shared" si="2195"/>
        <v>67591872</v>
      </c>
      <c r="FZ714" s="446">
        <f t="shared" si="2195"/>
        <v>234929668</v>
      </c>
      <c r="GA714" s="446">
        <f t="shared" si="2195"/>
        <v>7044596</v>
      </c>
      <c r="GB714" s="446"/>
      <c r="GC714" s="446"/>
      <c r="GD714" s="446"/>
      <c r="GE714" s="446"/>
      <c r="GF714" s="446"/>
      <c r="GG714" s="446"/>
      <c r="GH714" s="446"/>
      <c r="GI714" s="446"/>
      <c r="GJ714" s="446"/>
      <c r="GK714" s="446"/>
      <c r="GL714" s="446"/>
      <c r="GM714" s="446"/>
      <c r="GN714" s="446">
        <f t="shared" si="2169"/>
        <v>306768</v>
      </c>
      <c r="GO714" s="446">
        <f t="shared" si="2196"/>
        <v>179914</v>
      </c>
      <c r="GP714" s="446">
        <f t="shared" si="2196"/>
        <v>189980</v>
      </c>
      <c r="GQ714" s="446">
        <f t="shared" si="2196"/>
        <v>0</v>
      </c>
      <c r="GR714" s="446">
        <f t="shared" si="2196"/>
        <v>1220681</v>
      </c>
      <c r="GS714" s="446">
        <f t="shared" si="2196"/>
        <v>27555948</v>
      </c>
      <c r="GT714" s="446">
        <f t="shared" si="2196"/>
        <v>0</v>
      </c>
      <c r="GU714" s="446">
        <f t="shared" si="2196"/>
        <v>6064200</v>
      </c>
      <c r="GV714" s="416"/>
      <c r="GW714" s="402"/>
      <c r="GX714" s="402"/>
      <c r="GY714" s="402"/>
      <c r="GZ714" s="402"/>
      <c r="HA714" s="402"/>
    </row>
    <row r="715" spans="1:209" ht="9.75" customHeight="1" x14ac:dyDescent="0.2">
      <c r="A715" s="417" t="str">
        <f t="shared" si="2177"/>
        <v>2019-20AUGUSTRYF</v>
      </c>
      <c r="B715" s="458" t="str">
        <f t="shared" si="2194"/>
        <v>2019-20</v>
      </c>
      <c r="C715" s="402" t="s">
        <v>636</v>
      </c>
      <c r="D715" s="402" t="s">
        <v>667</v>
      </c>
      <c r="E715" s="402" t="s">
        <v>666</v>
      </c>
      <c r="F715" s="478" t="s">
        <v>457</v>
      </c>
      <c r="G715" s="478" t="s">
        <v>694</v>
      </c>
      <c r="H715" s="479">
        <v>106290</v>
      </c>
      <c r="I715" s="479">
        <v>83192</v>
      </c>
      <c r="J715" s="479">
        <v>855310</v>
      </c>
      <c r="K715" s="506">
        <v>10</v>
      </c>
      <c r="L715" s="506">
        <v>2</v>
      </c>
      <c r="M715" s="506">
        <v>34</v>
      </c>
      <c r="N715" s="506">
        <v>56</v>
      </c>
      <c r="O715" s="506">
        <v>98</v>
      </c>
      <c r="P715" s="479" t="s">
        <v>152</v>
      </c>
      <c r="Q715" s="479" t="s">
        <v>152</v>
      </c>
      <c r="R715" s="479" t="s">
        <v>152</v>
      </c>
      <c r="S715" s="479">
        <v>73924</v>
      </c>
      <c r="T715" s="479">
        <v>4417</v>
      </c>
      <c r="U715" s="479">
        <v>2742</v>
      </c>
      <c r="V715" s="479">
        <v>40360</v>
      </c>
      <c r="W715" s="479">
        <v>18217</v>
      </c>
      <c r="X715" s="479">
        <v>1414</v>
      </c>
      <c r="Y715" s="479">
        <v>1915776</v>
      </c>
      <c r="Z715" s="479">
        <v>434</v>
      </c>
      <c r="AA715" s="479">
        <v>794</v>
      </c>
      <c r="AB715" s="479">
        <v>1795920</v>
      </c>
      <c r="AC715" s="479">
        <v>655</v>
      </c>
      <c r="AD715" s="479">
        <v>1266</v>
      </c>
      <c r="AE715" s="479">
        <v>67481169</v>
      </c>
      <c r="AF715" s="479">
        <v>1672</v>
      </c>
      <c r="AG715" s="479">
        <v>3478</v>
      </c>
      <c r="AH715" s="479">
        <v>81359712</v>
      </c>
      <c r="AI715" s="479">
        <v>4466</v>
      </c>
      <c r="AJ715" s="479">
        <v>10653</v>
      </c>
      <c r="AK715" s="479">
        <v>7247836</v>
      </c>
      <c r="AL715" s="479">
        <v>5126</v>
      </c>
      <c r="AM715" s="479">
        <v>12494</v>
      </c>
      <c r="AN715" s="479"/>
      <c r="AO715" s="479"/>
      <c r="AP715" s="479"/>
      <c r="AQ715" s="479"/>
      <c r="AR715" s="479"/>
      <c r="AS715" s="479"/>
      <c r="AT715" s="479">
        <v>4497</v>
      </c>
      <c r="AU715" s="479">
        <v>449</v>
      </c>
      <c r="AV715" s="479">
        <v>1489</v>
      </c>
      <c r="AW715" s="479">
        <v>3845</v>
      </c>
      <c r="AX715" s="479">
        <v>517</v>
      </c>
      <c r="AY715" s="479">
        <v>2042</v>
      </c>
      <c r="AZ715" s="479">
        <v>10</v>
      </c>
      <c r="BA715" s="479"/>
      <c r="BB715" s="479"/>
      <c r="BC715" s="479"/>
      <c r="BD715" s="479"/>
      <c r="BE715" s="479"/>
      <c r="BF715" s="479"/>
      <c r="BG715" s="479"/>
      <c r="BH715" s="479"/>
      <c r="BI715" s="479">
        <v>39328</v>
      </c>
      <c r="BJ715" s="479">
        <v>3428</v>
      </c>
      <c r="BK715" s="479">
        <v>26671</v>
      </c>
      <c r="BL715" s="479">
        <v>69427</v>
      </c>
      <c r="BM715" s="479">
        <v>9808</v>
      </c>
      <c r="BN715" s="479">
        <v>7676</v>
      </c>
      <c r="BO715" s="479">
        <v>6125</v>
      </c>
      <c r="BP715" s="479">
        <v>4867</v>
      </c>
      <c r="BQ715" s="479">
        <v>55374</v>
      </c>
      <c r="BR715" s="479">
        <v>46332</v>
      </c>
      <c r="BS715" s="479">
        <v>26427</v>
      </c>
      <c r="BT715" s="479">
        <v>19746</v>
      </c>
      <c r="BU715" s="479">
        <v>1932</v>
      </c>
      <c r="BV715" s="479">
        <v>1518</v>
      </c>
      <c r="BW715" s="479" t="s">
        <v>152</v>
      </c>
      <c r="BX715" s="479" t="s">
        <v>152</v>
      </c>
      <c r="BY715" s="479" t="s">
        <v>152</v>
      </c>
      <c r="BZ715" s="479" t="s">
        <v>152</v>
      </c>
      <c r="CA715" s="479" t="s">
        <v>152</v>
      </c>
      <c r="CB715" s="479" t="s">
        <v>152</v>
      </c>
      <c r="CC715" s="479" t="s">
        <v>152</v>
      </c>
      <c r="CD715" s="479" t="s">
        <v>152</v>
      </c>
      <c r="CE715" s="479" t="s">
        <v>152</v>
      </c>
      <c r="CF715" s="479" t="s">
        <v>152</v>
      </c>
      <c r="CG715" s="479" t="s">
        <v>152</v>
      </c>
      <c r="CH715" s="479" t="s">
        <v>152</v>
      </c>
      <c r="CI715" s="479" t="s">
        <v>152</v>
      </c>
      <c r="CJ715" s="479" t="s">
        <v>152</v>
      </c>
      <c r="CK715" s="479" t="s">
        <v>152</v>
      </c>
      <c r="CL715" s="479" t="s">
        <v>152</v>
      </c>
      <c r="CM715" s="479" t="s">
        <v>152</v>
      </c>
      <c r="CN715" s="479" t="s">
        <v>152</v>
      </c>
      <c r="CO715" s="479" t="s">
        <v>152</v>
      </c>
      <c r="CP715" s="479" t="s">
        <v>152</v>
      </c>
      <c r="CQ715" s="479" t="s">
        <v>152</v>
      </c>
      <c r="CR715" s="479" t="s">
        <v>152</v>
      </c>
      <c r="CS715" s="479" t="s">
        <v>152</v>
      </c>
      <c r="CT715" s="479" t="s">
        <v>152</v>
      </c>
      <c r="CU715" s="479" t="s">
        <v>152</v>
      </c>
      <c r="CV715" s="479" t="s">
        <v>152</v>
      </c>
      <c r="CW715" s="479" t="s">
        <v>152</v>
      </c>
      <c r="CX715" s="479" t="s">
        <v>152</v>
      </c>
      <c r="CY715" s="479" t="s">
        <v>152</v>
      </c>
      <c r="CZ715" s="479" t="s">
        <v>152</v>
      </c>
      <c r="DA715" s="479" t="s">
        <v>152</v>
      </c>
      <c r="DB715" s="479" t="s">
        <v>152</v>
      </c>
      <c r="DC715" s="479" t="s">
        <v>152</v>
      </c>
      <c r="DD715" s="479" t="s">
        <v>152</v>
      </c>
      <c r="DE715" s="479" t="s">
        <v>152</v>
      </c>
      <c r="DF715" s="479" t="s">
        <v>152</v>
      </c>
      <c r="DG715" s="479" t="s">
        <v>152</v>
      </c>
      <c r="DH715" s="479" t="s">
        <v>152</v>
      </c>
      <c r="DI715" s="479" t="s">
        <v>152</v>
      </c>
      <c r="DJ715" s="479" t="s">
        <v>152</v>
      </c>
      <c r="DK715" s="479">
        <v>383</v>
      </c>
      <c r="DL715" s="479">
        <v>137652</v>
      </c>
      <c r="DM715" s="479">
        <v>359</v>
      </c>
      <c r="DN715" s="479">
        <v>608</v>
      </c>
      <c r="DO715" s="479">
        <v>2502</v>
      </c>
      <c r="DP715" s="479">
        <v>106978</v>
      </c>
      <c r="DQ715" s="479">
        <v>43</v>
      </c>
      <c r="DR715" s="479">
        <v>81</v>
      </c>
      <c r="DS715" s="479">
        <v>175</v>
      </c>
      <c r="DT715" s="479">
        <v>267696</v>
      </c>
      <c r="DU715" s="479">
        <v>1530</v>
      </c>
      <c r="DV715" s="479">
        <v>3112</v>
      </c>
      <c r="DW715" s="479">
        <v>161</v>
      </c>
      <c r="DX715" s="479"/>
      <c r="DY715" s="479"/>
      <c r="DZ715" s="479"/>
      <c r="EA715" s="479"/>
      <c r="EB715" s="479"/>
      <c r="EC715" s="479"/>
      <c r="ED715" s="479"/>
      <c r="EE715" s="479"/>
      <c r="EF715" s="479"/>
      <c r="EG715" s="479" t="s">
        <v>152</v>
      </c>
      <c r="EH715" s="479" t="s">
        <v>152</v>
      </c>
      <c r="EI715" s="479">
        <v>149</v>
      </c>
      <c r="EJ715" s="479">
        <v>153</v>
      </c>
      <c r="EK715" s="479">
        <v>1469</v>
      </c>
      <c r="EL715" s="479">
        <v>4</v>
      </c>
      <c r="EM715" s="479">
        <v>1101</v>
      </c>
      <c r="EN715" s="479">
        <v>992255</v>
      </c>
      <c r="EO715" s="479">
        <v>6485</v>
      </c>
      <c r="EP715" s="479">
        <v>11578</v>
      </c>
      <c r="EQ715" s="479">
        <v>7390668</v>
      </c>
      <c r="ER715" s="479">
        <v>5031</v>
      </c>
      <c r="ES715" s="479">
        <v>9919</v>
      </c>
      <c r="ET715" s="479">
        <v>15979</v>
      </c>
      <c r="EU715" s="479">
        <v>3995</v>
      </c>
      <c r="EV715" s="479">
        <v>6507</v>
      </c>
      <c r="EW715" s="479">
        <v>8301901</v>
      </c>
      <c r="EX715" s="479">
        <v>7540</v>
      </c>
      <c r="EY715" s="479">
        <v>16386</v>
      </c>
      <c r="EZ715" s="476"/>
      <c r="FA715" s="446">
        <f t="shared" si="2178"/>
        <v>8</v>
      </c>
      <c r="FB715" s="417">
        <f t="shared" si="2179"/>
        <v>2019</v>
      </c>
      <c r="FC715" s="448">
        <f t="shared" si="2180"/>
        <v>43678</v>
      </c>
      <c r="FD715" s="449">
        <f t="shared" si="2181"/>
        <v>31</v>
      </c>
      <c r="FE715" s="450"/>
      <c r="FF715" s="450"/>
      <c r="FG715" s="450"/>
      <c r="FH715" s="452">
        <f t="shared" si="2182"/>
        <v>2.2205116594973964</v>
      </c>
      <c r="FI715" s="452">
        <f t="shared" si="2183"/>
        <v>1.7378311070862575</v>
      </c>
      <c r="FJ715" s="452">
        <f t="shared" si="2184"/>
        <v>2.2337709700948212</v>
      </c>
      <c r="FK715" s="452">
        <f t="shared" si="2185"/>
        <v>1.774981765134938</v>
      </c>
      <c r="FL715" s="452">
        <f t="shared" si="2186"/>
        <v>1.3720019821605549</v>
      </c>
      <c r="FM715" s="452">
        <f t="shared" si="2187"/>
        <v>1.14796828543112</v>
      </c>
      <c r="FN715" s="452">
        <f t="shared" si="2188"/>
        <v>1.4506779381896031</v>
      </c>
      <c r="FO715" s="452">
        <f t="shared" si="2189"/>
        <v>1.0839325904375035</v>
      </c>
      <c r="FP715" s="452">
        <f t="shared" si="2190"/>
        <v>1.3663366336633664</v>
      </c>
      <c r="FQ715" s="452">
        <f t="shared" si="2191"/>
        <v>1.0735502121640736</v>
      </c>
      <c r="FR715" s="453"/>
      <c r="FS715" s="446">
        <f t="shared" si="2195"/>
        <v>166384</v>
      </c>
      <c r="FT715" s="446">
        <f t="shared" si="2195"/>
        <v>2828528</v>
      </c>
      <c r="FU715" s="446">
        <f t="shared" si="2195"/>
        <v>4658752</v>
      </c>
      <c r="FV715" s="446">
        <f t="shared" si="2195"/>
        <v>8152816</v>
      </c>
      <c r="FW715" s="446">
        <f t="shared" si="2195"/>
        <v>3507098</v>
      </c>
      <c r="FX715" s="446">
        <f t="shared" si="2195"/>
        <v>3471372</v>
      </c>
      <c r="FY715" s="446">
        <f t="shared" si="2195"/>
        <v>140372080</v>
      </c>
      <c r="FZ715" s="446">
        <f t="shared" si="2195"/>
        <v>194065701</v>
      </c>
      <c r="GA715" s="446">
        <f t="shared" si="2195"/>
        <v>17666516</v>
      </c>
      <c r="GB715" s="446"/>
      <c r="GC715" s="446"/>
      <c r="GD715" s="446"/>
      <c r="GE715" s="446"/>
      <c r="GF715" s="446"/>
      <c r="GG715" s="446"/>
      <c r="GH715" s="446"/>
      <c r="GI715" s="446"/>
      <c r="GJ715" s="446"/>
      <c r="GK715" s="446"/>
      <c r="GL715" s="446"/>
      <c r="GM715" s="446"/>
      <c r="GN715" s="446">
        <f t="shared" si="2169"/>
        <v>544600</v>
      </c>
      <c r="GO715" s="446">
        <f t="shared" si="2196"/>
        <v>232864</v>
      </c>
      <c r="GP715" s="446">
        <f t="shared" si="2196"/>
        <v>202662</v>
      </c>
      <c r="GQ715" s="446">
        <f t="shared" si="2196"/>
        <v>0</v>
      </c>
      <c r="GR715" s="446">
        <f t="shared" si="2196"/>
        <v>1771434</v>
      </c>
      <c r="GS715" s="446">
        <f t="shared" si="2196"/>
        <v>14571011</v>
      </c>
      <c r="GT715" s="446">
        <f t="shared" si="2196"/>
        <v>26028</v>
      </c>
      <c r="GU715" s="446">
        <f t="shared" si="2196"/>
        <v>18040986</v>
      </c>
      <c r="GV715" s="416"/>
      <c r="GW715" s="402"/>
      <c r="GX715" s="402"/>
      <c r="GY715" s="402"/>
      <c r="GZ715" s="402"/>
      <c r="HA715" s="402"/>
    </row>
    <row r="716" spans="1:209" ht="9.75" customHeight="1" x14ac:dyDescent="0.2">
      <c r="A716" s="417" t="str">
        <f t="shared" si="2177"/>
        <v>2019-20AUGUSTRYA</v>
      </c>
      <c r="B716" s="458" t="str">
        <f t="shared" si="2194"/>
        <v>2019-20</v>
      </c>
      <c r="C716" s="402" t="s">
        <v>636</v>
      </c>
      <c r="D716" s="402" t="s">
        <v>653</v>
      </c>
      <c r="E716" s="402" t="s">
        <v>652</v>
      </c>
      <c r="F716" s="478" t="s">
        <v>452</v>
      </c>
      <c r="G716" s="478" t="s">
        <v>695</v>
      </c>
      <c r="H716" s="479">
        <v>111460</v>
      </c>
      <c r="I716" s="479">
        <v>82062</v>
      </c>
      <c r="J716" s="479">
        <v>346921</v>
      </c>
      <c r="K716" s="506">
        <v>4</v>
      </c>
      <c r="L716" s="506">
        <v>1</v>
      </c>
      <c r="M716" s="506">
        <v>11</v>
      </c>
      <c r="N716" s="506">
        <v>24</v>
      </c>
      <c r="O716" s="506">
        <v>51</v>
      </c>
      <c r="P716" s="479" t="s">
        <v>152</v>
      </c>
      <c r="Q716" s="479" t="s">
        <v>152</v>
      </c>
      <c r="R716" s="479" t="s">
        <v>152</v>
      </c>
      <c r="S716" s="479">
        <v>89558</v>
      </c>
      <c r="T716" s="479">
        <v>5278</v>
      </c>
      <c r="U716" s="479">
        <v>3339</v>
      </c>
      <c r="V716" s="479">
        <v>42620</v>
      </c>
      <c r="W716" s="479">
        <v>31630</v>
      </c>
      <c r="X716" s="479">
        <v>1511</v>
      </c>
      <c r="Y716" s="479">
        <v>2134922</v>
      </c>
      <c r="Z716" s="479">
        <v>404</v>
      </c>
      <c r="AA716" s="479">
        <v>699</v>
      </c>
      <c r="AB716" s="479">
        <v>1573044</v>
      </c>
      <c r="AC716" s="479">
        <v>471</v>
      </c>
      <c r="AD716" s="479">
        <v>856</v>
      </c>
      <c r="AE716" s="479">
        <v>32166887</v>
      </c>
      <c r="AF716" s="479">
        <v>755</v>
      </c>
      <c r="AG716" s="479">
        <v>1386</v>
      </c>
      <c r="AH716" s="479">
        <v>75222973</v>
      </c>
      <c r="AI716" s="479">
        <v>2378</v>
      </c>
      <c r="AJ716" s="479">
        <v>5288</v>
      </c>
      <c r="AK716" s="479">
        <v>4805686</v>
      </c>
      <c r="AL716" s="479">
        <v>3180</v>
      </c>
      <c r="AM716" s="479">
        <v>7638</v>
      </c>
      <c r="AN716" s="479"/>
      <c r="AO716" s="479"/>
      <c r="AP716" s="479"/>
      <c r="AQ716" s="479"/>
      <c r="AR716" s="479"/>
      <c r="AS716" s="479"/>
      <c r="AT716" s="479">
        <v>3266</v>
      </c>
      <c r="AU716" s="479">
        <v>84</v>
      </c>
      <c r="AV716" s="479">
        <v>55</v>
      </c>
      <c r="AW716" s="479">
        <v>0</v>
      </c>
      <c r="AX716" s="479">
        <v>323</v>
      </c>
      <c r="AY716" s="479">
        <v>2804</v>
      </c>
      <c r="AZ716" s="479">
        <v>2279</v>
      </c>
      <c r="BA716" s="479"/>
      <c r="BB716" s="479"/>
      <c r="BC716" s="479"/>
      <c r="BD716" s="479"/>
      <c r="BE716" s="479"/>
      <c r="BF716" s="479"/>
      <c r="BG716" s="479"/>
      <c r="BH716" s="479"/>
      <c r="BI716" s="479">
        <v>48635</v>
      </c>
      <c r="BJ716" s="479">
        <v>5878</v>
      </c>
      <c r="BK716" s="479">
        <v>31779</v>
      </c>
      <c r="BL716" s="479">
        <v>86292</v>
      </c>
      <c r="BM716" s="479">
        <v>10013</v>
      </c>
      <c r="BN716" s="479">
        <v>7475</v>
      </c>
      <c r="BO716" s="479">
        <v>6256</v>
      </c>
      <c r="BP716" s="479">
        <v>4749</v>
      </c>
      <c r="BQ716" s="479">
        <v>54192</v>
      </c>
      <c r="BR716" s="479">
        <v>44777</v>
      </c>
      <c r="BS716" s="479">
        <v>57047</v>
      </c>
      <c r="BT716" s="479">
        <v>32994</v>
      </c>
      <c r="BU716" s="479">
        <v>3878</v>
      </c>
      <c r="BV716" s="479">
        <v>1586</v>
      </c>
      <c r="BW716" s="479" t="s">
        <v>152</v>
      </c>
      <c r="BX716" s="479" t="s">
        <v>152</v>
      </c>
      <c r="BY716" s="479" t="s">
        <v>152</v>
      </c>
      <c r="BZ716" s="479" t="s">
        <v>152</v>
      </c>
      <c r="CA716" s="479" t="s">
        <v>152</v>
      </c>
      <c r="CB716" s="479" t="s">
        <v>152</v>
      </c>
      <c r="CC716" s="479" t="s">
        <v>152</v>
      </c>
      <c r="CD716" s="479" t="s">
        <v>152</v>
      </c>
      <c r="CE716" s="479" t="s">
        <v>152</v>
      </c>
      <c r="CF716" s="479" t="s">
        <v>152</v>
      </c>
      <c r="CG716" s="479" t="s">
        <v>152</v>
      </c>
      <c r="CH716" s="479" t="s">
        <v>152</v>
      </c>
      <c r="CI716" s="479" t="s">
        <v>152</v>
      </c>
      <c r="CJ716" s="479" t="s">
        <v>152</v>
      </c>
      <c r="CK716" s="479" t="s">
        <v>152</v>
      </c>
      <c r="CL716" s="479" t="s">
        <v>152</v>
      </c>
      <c r="CM716" s="479" t="s">
        <v>152</v>
      </c>
      <c r="CN716" s="479" t="s">
        <v>152</v>
      </c>
      <c r="CO716" s="479" t="s">
        <v>152</v>
      </c>
      <c r="CP716" s="479" t="s">
        <v>152</v>
      </c>
      <c r="CQ716" s="479" t="s">
        <v>152</v>
      </c>
      <c r="CR716" s="479" t="s">
        <v>152</v>
      </c>
      <c r="CS716" s="479" t="s">
        <v>152</v>
      </c>
      <c r="CT716" s="479" t="s">
        <v>152</v>
      </c>
      <c r="CU716" s="479" t="s">
        <v>152</v>
      </c>
      <c r="CV716" s="479" t="s">
        <v>152</v>
      </c>
      <c r="CW716" s="479" t="s">
        <v>152</v>
      </c>
      <c r="CX716" s="479" t="s">
        <v>152</v>
      </c>
      <c r="CY716" s="479" t="s">
        <v>152</v>
      </c>
      <c r="CZ716" s="479" t="s">
        <v>152</v>
      </c>
      <c r="DA716" s="479" t="s">
        <v>152</v>
      </c>
      <c r="DB716" s="479" t="s">
        <v>152</v>
      </c>
      <c r="DC716" s="479" t="s">
        <v>152</v>
      </c>
      <c r="DD716" s="479" t="s">
        <v>152</v>
      </c>
      <c r="DE716" s="479" t="s">
        <v>152</v>
      </c>
      <c r="DF716" s="479" t="s">
        <v>152</v>
      </c>
      <c r="DG716" s="479" t="s">
        <v>152</v>
      </c>
      <c r="DH716" s="479" t="s">
        <v>152</v>
      </c>
      <c r="DI716" s="479" t="s">
        <v>152</v>
      </c>
      <c r="DJ716" s="479" t="s">
        <v>152</v>
      </c>
      <c r="DK716" s="479">
        <v>188</v>
      </c>
      <c r="DL716" s="479">
        <v>50113</v>
      </c>
      <c r="DM716" s="479">
        <v>267</v>
      </c>
      <c r="DN716" s="479">
        <v>482</v>
      </c>
      <c r="DO716" s="479">
        <v>3423</v>
      </c>
      <c r="DP716" s="479">
        <v>94007</v>
      </c>
      <c r="DQ716" s="479">
        <v>27</v>
      </c>
      <c r="DR716" s="479">
        <v>53</v>
      </c>
      <c r="DS716" s="479">
        <v>93</v>
      </c>
      <c r="DT716" s="479">
        <v>67619</v>
      </c>
      <c r="DU716" s="479">
        <v>727</v>
      </c>
      <c r="DV716" s="479">
        <v>1289</v>
      </c>
      <c r="DW716" s="479">
        <v>90</v>
      </c>
      <c r="DX716" s="479"/>
      <c r="DY716" s="479"/>
      <c r="DZ716" s="479"/>
      <c r="EA716" s="479"/>
      <c r="EB716" s="479"/>
      <c r="EC716" s="479"/>
      <c r="ED716" s="479"/>
      <c r="EE716" s="479"/>
      <c r="EF716" s="479"/>
      <c r="EG716" s="479" t="s">
        <v>152</v>
      </c>
      <c r="EH716" s="479" t="s">
        <v>152</v>
      </c>
      <c r="EI716" s="479">
        <v>240</v>
      </c>
      <c r="EJ716" s="479">
        <v>0</v>
      </c>
      <c r="EK716" s="479">
        <v>3627</v>
      </c>
      <c r="EL716" s="479">
        <v>0</v>
      </c>
      <c r="EM716" s="479">
        <v>1386</v>
      </c>
      <c r="EN716" s="479">
        <v>0</v>
      </c>
      <c r="EO716" s="479">
        <v>0</v>
      </c>
      <c r="EP716" s="479">
        <v>0</v>
      </c>
      <c r="EQ716" s="479">
        <v>16411766</v>
      </c>
      <c r="ER716" s="479">
        <v>4525</v>
      </c>
      <c r="ES716" s="479">
        <v>11561</v>
      </c>
      <c r="ET716" s="479">
        <v>0</v>
      </c>
      <c r="EU716" s="479">
        <v>0</v>
      </c>
      <c r="EV716" s="479">
        <v>0</v>
      </c>
      <c r="EW716" s="479">
        <v>11500012</v>
      </c>
      <c r="EX716" s="479">
        <v>8297</v>
      </c>
      <c r="EY716" s="479">
        <v>20381</v>
      </c>
      <c r="EZ716" s="476"/>
      <c r="FA716" s="446">
        <f t="shared" si="2178"/>
        <v>8</v>
      </c>
      <c r="FB716" s="417">
        <f t="shared" si="2179"/>
        <v>2019</v>
      </c>
      <c r="FC716" s="448">
        <f t="shared" si="2180"/>
        <v>43678</v>
      </c>
      <c r="FD716" s="449">
        <f t="shared" si="2181"/>
        <v>31</v>
      </c>
      <c r="FE716" s="450"/>
      <c r="FF716" s="450"/>
      <c r="FG716" s="450"/>
      <c r="FH716" s="452">
        <f t="shared" si="2182"/>
        <v>1.8971201212580522</v>
      </c>
      <c r="FI716" s="452">
        <f t="shared" si="2183"/>
        <v>1.416256157635468</v>
      </c>
      <c r="FJ716" s="452">
        <f t="shared" si="2184"/>
        <v>1.8736148547469302</v>
      </c>
      <c r="FK716" s="452">
        <f t="shared" si="2185"/>
        <v>1.422282120395328</v>
      </c>
      <c r="FL716" s="452">
        <f t="shared" si="2186"/>
        <v>1.271515720319099</v>
      </c>
      <c r="FM716" s="452">
        <f t="shared" si="2187"/>
        <v>1.050610042233693</v>
      </c>
      <c r="FN716" s="452">
        <f t="shared" si="2188"/>
        <v>1.8035725576983876</v>
      </c>
      <c r="FO716" s="452">
        <f t="shared" si="2189"/>
        <v>1.0431236168194751</v>
      </c>
      <c r="FP716" s="452">
        <f t="shared" si="2190"/>
        <v>2.5665122435473195</v>
      </c>
      <c r="FQ716" s="452">
        <f t="shared" si="2191"/>
        <v>1.0496360026472535</v>
      </c>
      <c r="FR716" s="453"/>
      <c r="FS716" s="446">
        <f t="shared" si="2195"/>
        <v>82062</v>
      </c>
      <c r="FT716" s="446">
        <f t="shared" si="2195"/>
        <v>902682</v>
      </c>
      <c r="FU716" s="446">
        <f t="shared" si="2195"/>
        <v>1969488</v>
      </c>
      <c r="FV716" s="446">
        <f t="shared" si="2195"/>
        <v>4185162</v>
      </c>
      <c r="FW716" s="446">
        <f t="shared" si="2195"/>
        <v>3689322</v>
      </c>
      <c r="FX716" s="446">
        <f t="shared" si="2195"/>
        <v>2858184</v>
      </c>
      <c r="FY716" s="446">
        <f t="shared" si="2195"/>
        <v>59071320</v>
      </c>
      <c r="FZ716" s="446">
        <f t="shared" si="2195"/>
        <v>167259440</v>
      </c>
      <c r="GA716" s="446">
        <f t="shared" si="2195"/>
        <v>11541018</v>
      </c>
      <c r="GB716" s="446"/>
      <c r="GC716" s="446"/>
      <c r="GD716" s="446"/>
      <c r="GE716" s="446"/>
      <c r="GF716" s="446"/>
      <c r="GG716" s="446"/>
      <c r="GH716" s="446"/>
      <c r="GI716" s="446"/>
      <c r="GJ716" s="446"/>
      <c r="GK716" s="446"/>
      <c r="GL716" s="446"/>
      <c r="GM716" s="446"/>
      <c r="GN716" s="446">
        <f t="shared" si="2169"/>
        <v>119877</v>
      </c>
      <c r="GO716" s="446">
        <f t="shared" si="2196"/>
        <v>90616</v>
      </c>
      <c r="GP716" s="446">
        <f t="shared" si="2196"/>
        <v>181419</v>
      </c>
      <c r="GQ716" s="446">
        <f t="shared" si="2196"/>
        <v>0</v>
      </c>
      <c r="GR716" s="446">
        <f t="shared" si="2196"/>
        <v>0</v>
      </c>
      <c r="GS716" s="446">
        <f t="shared" si="2196"/>
        <v>41931747</v>
      </c>
      <c r="GT716" s="446">
        <f t="shared" si="2196"/>
        <v>0</v>
      </c>
      <c r="GU716" s="446">
        <f t="shared" si="2196"/>
        <v>28248066</v>
      </c>
      <c r="GV716" s="416"/>
      <c r="GW716" s="402"/>
      <c r="GX716" s="402"/>
      <c r="GY716" s="402"/>
      <c r="GZ716" s="402"/>
      <c r="HA716" s="402"/>
    </row>
    <row r="717" spans="1:209" ht="9.75" customHeight="1" x14ac:dyDescent="0.2">
      <c r="A717" s="485" t="str">
        <f t="shared" si="2177"/>
        <v>2019-20AUGUSTRX8</v>
      </c>
      <c r="B717" s="503" t="str">
        <f t="shared" si="2194"/>
        <v>2019-20</v>
      </c>
      <c r="C717" s="436" t="s">
        <v>636</v>
      </c>
      <c r="D717" s="436" t="s">
        <v>646</v>
      </c>
      <c r="E717" s="436" t="s">
        <v>645</v>
      </c>
      <c r="F717" s="504" t="s">
        <v>450</v>
      </c>
      <c r="G717" s="504" t="s">
        <v>696</v>
      </c>
      <c r="H717" s="483">
        <v>94634</v>
      </c>
      <c r="I717" s="483">
        <v>62556</v>
      </c>
      <c r="J717" s="483">
        <v>194404</v>
      </c>
      <c r="K717" s="508">
        <v>3</v>
      </c>
      <c r="L717" s="508">
        <v>1</v>
      </c>
      <c r="M717" s="508">
        <v>1</v>
      </c>
      <c r="N717" s="508">
        <v>10</v>
      </c>
      <c r="O717" s="508">
        <v>67</v>
      </c>
      <c r="P717" s="483" t="s">
        <v>152</v>
      </c>
      <c r="Q717" s="483" t="s">
        <v>152</v>
      </c>
      <c r="R717" s="483" t="s">
        <v>152</v>
      </c>
      <c r="S717" s="483">
        <v>68828</v>
      </c>
      <c r="T717" s="483">
        <v>5539</v>
      </c>
      <c r="U717" s="483">
        <v>3585</v>
      </c>
      <c r="V717" s="483">
        <v>37776</v>
      </c>
      <c r="W717" s="483">
        <v>12080</v>
      </c>
      <c r="X717" s="483">
        <v>2582</v>
      </c>
      <c r="Y717" s="483">
        <v>2274404</v>
      </c>
      <c r="Z717" s="483">
        <v>411</v>
      </c>
      <c r="AA717" s="483">
        <v>713</v>
      </c>
      <c r="AB717" s="483">
        <v>1864907</v>
      </c>
      <c r="AC717" s="483">
        <v>520</v>
      </c>
      <c r="AD717" s="483">
        <v>948</v>
      </c>
      <c r="AE717" s="483">
        <v>40562469</v>
      </c>
      <c r="AF717" s="483">
        <v>1074</v>
      </c>
      <c r="AG717" s="483">
        <v>2190</v>
      </c>
      <c r="AH717" s="483">
        <v>28506589</v>
      </c>
      <c r="AI717" s="483">
        <v>2360</v>
      </c>
      <c r="AJ717" s="483">
        <v>5415</v>
      </c>
      <c r="AK717" s="483">
        <v>6497250</v>
      </c>
      <c r="AL717" s="483">
        <v>2516</v>
      </c>
      <c r="AM717" s="483">
        <v>5419</v>
      </c>
      <c r="AN717" s="483"/>
      <c r="AO717" s="483"/>
      <c r="AP717" s="483"/>
      <c r="AQ717" s="483"/>
      <c r="AR717" s="483"/>
      <c r="AS717" s="483"/>
      <c r="AT717" s="483">
        <v>4168</v>
      </c>
      <c r="AU717" s="483">
        <v>558</v>
      </c>
      <c r="AV717" s="483">
        <v>990</v>
      </c>
      <c r="AW717" s="483">
        <v>3578</v>
      </c>
      <c r="AX717" s="483">
        <v>306</v>
      </c>
      <c r="AY717" s="483">
        <v>2314</v>
      </c>
      <c r="AZ717" s="483">
        <v>1707</v>
      </c>
      <c r="BA717" s="483"/>
      <c r="BB717" s="483"/>
      <c r="BC717" s="483"/>
      <c r="BD717" s="483"/>
      <c r="BE717" s="483"/>
      <c r="BF717" s="483"/>
      <c r="BG717" s="483"/>
      <c r="BH717" s="483"/>
      <c r="BI717" s="483">
        <v>40774</v>
      </c>
      <c r="BJ717" s="483">
        <v>6545</v>
      </c>
      <c r="BK717" s="483">
        <v>17341</v>
      </c>
      <c r="BL717" s="483">
        <v>64660</v>
      </c>
      <c r="BM717" s="483">
        <v>10651</v>
      </c>
      <c r="BN717" s="483">
        <v>8455</v>
      </c>
      <c r="BO717" s="483">
        <v>6793</v>
      </c>
      <c r="BP717" s="483">
        <v>5463</v>
      </c>
      <c r="BQ717" s="483">
        <v>50404</v>
      </c>
      <c r="BR717" s="483">
        <v>41396</v>
      </c>
      <c r="BS717" s="483">
        <v>20022</v>
      </c>
      <c r="BT717" s="483">
        <v>12901</v>
      </c>
      <c r="BU717" s="483">
        <v>3706</v>
      </c>
      <c r="BV717" s="483">
        <v>2758</v>
      </c>
      <c r="BW717" s="483" t="s">
        <v>152</v>
      </c>
      <c r="BX717" s="483" t="s">
        <v>152</v>
      </c>
      <c r="BY717" s="483" t="s">
        <v>152</v>
      </c>
      <c r="BZ717" s="483" t="s">
        <v>152</v>
      </c>
      <c r="CA717" s="483" t="s">
        <v>152</v>
      </c>
      <c r="CB717" s="483" t="s">
        <v>152</v>
      </c>
      <c r="CC717" s="483" t="s">
        <v>152</v>
      </c>
      <c r="CD717" s="483" t="s">
        <v>152</v>
      </c>
      <c r="CE717" s="483" t="s">
        <v>152</v>
      </c>
      <c r="CF717" s="483" t="s">
        <v>152</v>
      </c>
      <c r="CG717" s="483" t="s">
        <v>152</v>
      </c>
      <c r="CH717" s="483" t="s">
        <v>152</v>
      </c>
      <c r="CI717" s="483" t="s">
        <v>152</v>
      </c>
      <c r="CJ717" s="483" t="s">
        <v>152</v>
      </c>
      <c r="CK717" s="483" t="s">
        <v>152</v>
      </c>
      <c r="CL717" s="483" t="s">
        <v>152</v>
      </c>
      <c r="CM717" s="483" t="s">
        <v>152</v>
      </c>
      <c r="CN717" s="483" t="s">
        <v>152</v>
      </c>
      <c r="CO717" s="483" t="s">
        <v>152</v>
      </c>
      <c r="CP717" s="483" t="s">
        <v>152</v>
      </c>
      <c r="CQ717" s="483" t="s">
        <v>152</v>
      </c>
      <c r="CR717" s="483" t="s">
        <v>152</v>
      </c>
      <c r="CS717" s="483" t="s">
        <v>152</v>
      </c>
      <c r="CT717" s="483" t="s">
        <v>152</v>
      </c>
      <c r="CU717" s="483" t="s">
        <v>152</v>
      </c>
      <c r="CV717" s="483" t="s">
        <v>152</v>
      </c>
      <c r="CW717" s="483" t="s">
        <v>152</v>
      </c>
      <c r="CX717" s="483" t="s">
        <v>152</v>
      </c>
      <c r="CY717" s="483" t="s">
        <v>152</v>
      </c>
      <c r="CZ717" s="483" t="s">
        <v>152</v>
      </c>
      <c r="DA717" s="483" t="s">
        <v>152</v>
      </c>
      <c r="DB717" s="483" t="s">
        <v>152</v>
      </c>
      <c r="DC717" s="483" t="s">
        <v>152</v>
      </c>
      <c r="DD717" s="483" t="s">
        <v>152</v>
      </c>
      <c r="DE717" s="483" t="s">
        <v>152</v>
      </c>
      <c r="DF717" s="483" t="s">
        <v>152</v>
      </c>
      <c r="DG717" s="483" t="s">
        <v>152</v>
      </c>
      <c r="DH717" s="483" t="s">
        <v>152</v>
      </c>
      <c r="DI717" s="483" t="s">
        <v>152</v>
      </c>
      <c r="DJ717" s="483" t="s">
        <v>152</v>
      </c>
      <c r="DK717" s="483">
        <v>0</v>
      </c>
      <c r="DL717" s="483">
        <v>0</v>
      </c>
      <c r="DM717" s="483">
        <v>0</v>
      </c>
      <c r="DN717" s="483">
        <v>0</v>
      </c>
      <c r="DO717" s="483">
        <v>3520</v>
      </c>
      <c r="DP717" s="483">
        <v>104433</v>
      </c>
      <c r="DQ717" s="483">
        <v>30</v>
      </c>
      <c r="DR717" s="483">
        <v>50</v>
      </c>
      <c r="DS717" s="483">
        <v>42</v>
      </c>
      <c r="DT717" s="483">
        <v>41602</v>
      </c>
      <c r="DU717" s="483">
        <v>991</v>
      </c>
      <c r="DV717" s="483">
        <v>2294</v>
      </c>
      <c r="DW717" s="483">
        <v>34</v>
      </c>
      <c r="DX717" s="483"/>
      <c r="DY717" s="483"/>
      <c r="DZ717" s="483"/>
      <c r="EA717" s="483"/>
      <c r="EB717" s="483"/>
      <c r="EC717" s="483"/>
      <c r="ED717" s="483"/>
      <c r="EE717" s="483"/>
      <c r="EF717" s="483"/>
      <c r="EG717" s="483" t="s">
        <v>152</v>
      </c>
      <c r="EH717" s="483" t="s">
        <v>152</v>
      </c>
      <c r="EI717" s="483">
        <v>26</v>
      </c>
      <c r="EJ717" s="483">
        <v>4163</v>
      </c>
      <c r="EK717" s="483">
        <v>145</v>
      </c>
      <c r="EL717" s="483">
        <v>24</v>
      </c>
      <c r="EM717" s="483">
        <v>2325</v>
      </c>
      <c r="EN717" s="483">
        <v>15908026</v>
      </c>
      <c r="EO717" s="483">
        <v>3821</v>
      </c>
      <c r="EP717" s="483">
        <v>8002</v>
      </c>
      <c r="EQ717" s="483">
        <v>540294</v>
      </c>
      <c r="ER717" s="483">
        <v>3726</v>
      </c>
      <c r="ES717" s="483">
        <v>8206</v>
      </c>
      <c r="ET717" s="483">
        <v>101871</v>
      </c>
      <c r="EU717" s="483">
        <v>4245</v>
      </c>
      <c r="EV717" s="483">
        <v>8283</v>
      </c>
      <c r="EW717" s="483">
        <v>15281138</v>
      </c>
      <c r="EX717" s="483">
        <v>6573</v>
      </c>
      <c r="EY717" s="483">
        <v>15068</v>
      </c>
      <c r="EZ717" s="484"/>
      <c r="FA717" s="468">
        <f t="shared" si="2178"/>
        <v>8</v>
      </c>
      <c r="FB717" s="485">
        <f t="shared" si="2179"/>
        <v>2019</v>
      </c>
      <c r="FC717" s="486">
        <f t="shared" si="2180"/>
        <v>43678</v>
      </c>
      <c r="FD717" s="470">
        <f t="shared" si="2181"/>
        <v>31</v>
      </c>
      <c r="FE717" s="471"/>
      <c r="FF717" s="471"/>
      <c r="FG717" s="471"/>
      <c r="FH717" s="487">
        <f t="shared" si="2182"/>
        <v>1.922910272612385</v>
      </c>
      <c r="FI717" s="487">
        <f t="shared" si="2183"/>
        <v>1.5264488174760786</v>
      </c>
      <c r="FJ717" s="487">
        <f t="shared" si="2184"/>
        <v>1.894839609483961</v>
      </c>
      <c r="FK717" s="487">
        <f t="shared" si="2185"/>
        <v>1.5238493723849373</v>
      </c>
      <c r="FL717" s="487">
        <f t="shared" si="2186"/>
        <v>1.3342863193562049</v>
      </c>
      <c r="FM717" s="487">
        <f t="shared" si="2187"/>
        <v>1.0958280389665396</v>
      </c>
      <c r="FN717" s="487">
        <f t="shared" si="2188"/>
        <v>1.6574503311258277</v>
      </c>
      <c r="FO717" s="487">
        <f t="shared" si="2189"/>
        <v>1.0679635761589403</v>
      </c>
      <c r="FP717" s="487">
        <f t="shared" si="2190"/>
        <v>1.4353214562354764</v>
      </c>
      <c r="FQ717" s="487">
        <f t="shared" si="2191"/>
        <v>1.0681642137877614</v>
      </c>
      <c r="FR717" s="459"/>
      <c r="FS717" s="468">
        <f t="shared" si="2195"/>
        <v>62556</v>
      </c>
      <c r="FT717" s="468">
        <f t="shared" si="2195"/>
        <v>62556</v>
      </c>
      <c r="FU717" s="468">
        <f t="shared" si="2195"/>
        <v>625560</v>
      </c>
      <c r="FV717" s="468">
        <f t="shared" si="2195"/>
        <v>4191252</v>
      </c>
      <c r="FW717" s="468">
        <f t="shared" si="2195"/>
        <v>3949307</v>
      </c>
      <c r="FX717" s="468">
        <f t="shared" si="2195"/>
        <v>3398580</v>
      </c>
      <c r="FY717" s="468">
        <f t="shared" si="2195"/>
        <v>82729440</v>
      </c>
      <c r="FZ717" s="468">
        <f t="shared" si="2195"/>
        <v>65413200</v>
      </c>
      <c r="GA717" s="468">
        <f t="shared" si="2195"/>
        <v>13991858</v>
      </c>
      <c r="GB717" s="468"/>
      <c r="GC717" s="468"/>
      <c r="GD717" s="468"/>
      <c r="GE717" s="468"/>
      <c r="GF717" s="468"/>
      <c r="GG717" s="468"/>
      <c r="GH717" s="468"/>
      <c r="GI717" s="468"/>
      <c r="GJ717" s="468"/>
      <c r="GK717" s="468"/>
      <c r="GL717" s="468"/>
      <c r="GM717" s="468"/>
      <c r="GN717" s="468">
        <f t="shared" si="2169"/>
        <v>96348</v>
      </c>
      <c r="GO717" s="468">
        <f t="shared" si="2196"/>
        <v>0</v>
      </c>
      <c r="GP717" s="468">
        <f t="shared" si="2196"/>
        <v>176000</v>
      </c>
      <c r="GQ717" s="468">
        <f t="shared" si="2196"/>
        <v>0</v>
      </c>
      <c r="GR717" s="468">
        <f t="shared" si="2196"/>
        <v>33312326</v>
      </c>
      <c r="GS717" s="468">
        <f t="shared" si="2196"/>
        <v>1189870</v>
      </c>
      <c r="GT717" s="468">
        <f t="shared" si="2196"/>
        <v>198792</v>
      </c>
      <c r="GU717" s="468">
        <f t="shared" si="2196"/>
        <v>35033100</v>
      </c>
      <c r="GV717" s="425"/>
      <c r="GW717" s="402"/>
      <c r="GX717" s="402"/>
      <c r="GY717" s="402"/>
      <c r="GZ717" s="402"/>
      <c r="HA717" s="402"/>
    </row>
    <row r="718" spans="1:209" ht="9.75" customHeight="1" x14ac:dyDescent="0.2">
      <c r="A718" s="472" t="str">
        <f t="shared" si="2177"/>
        <v>2019-20SEPTEMBERRX9</v>
      </c>
      <c r="B718" s="488" t="str">
        <f t="shared" si="2194"/>
        <v>2019-20</v>
      </c>
      <c r="C718" s="400" t="s">
        <v>640</v>
      </c>
      <c r="D718" s="400" t="s">
        <v>653</v>
      </c>
      <c r="E718" s="400" t="s">
        <v>652</v>
      </c>
      <c r="F718" s="474" t="s">
        <v>451</v>
      </c>
      <c r="G718" s="474" t="s">
        <v>686</v>
      </c>
      <c r="H718" s="475">
        <v>84908</v>
      </c>
      <c r="I718" s="475">
        <v>68898</v>
      </c>
      <c r="J718" s="475">
        <v>192777</v>
      </c>
      <c r="K718" s="505">
        <v>3</v>
      </c>
      <c r="L718" s="505">
        <v>2</v>
      </c>
      <c r="M718" s="505">
        <v>3</v>
      </c>
      <c r="N718" s="505">
        <v>4</v>
      </c>
      <c r="O718" s="505">
        <v>44</v>
      </c>
      <c r="P718" s="475" t="s">
        <v>152</v>
      </c>
      <c r="Q718" s="475" t="s">
        <v>152</v>
      </c>
      <c r="R718" s="475" t="s">
        <v>152</v>
      </c>
      <c r="S718" s="475">
        <v>61897</v>
      </c>
      <c r="T718" s="475">
        <v>5921</v>
      </c>
      <c r="U718" s="475">
        <v>4063</v>
      </c>
      <c r="V718" s="475">
        <v>36487</v>
      </c>
      <c r="W718" s="475">
        <v>10948</v>
      </c>
      <c r="X718" s="475">
        <v>701</v>
      </c>
      <c r="Y718" s="475">
        <v>2686634</v>
      </c>
      <c r="Z718" s="475">
        <v>454</v>
      </c>
      <c r="AA718" s="475">
        <v>816</v>
      </c>
      <c r="AB718" s="475">
        <v>4035941</v>
      </c>
      <c r="AC718" s="475">
        <v>993</v>
      </c>
      <c r="AD718" s="475">
        <v>2313</v>
      </c>
      <c r="AE718" s="475">
        <v>62555161</v>
      </c>
      <c r="AF718" s="475">
        <v>1714</v>
      </c>
      <c r="AG718" s="475">
        <v>3517</v>
      </c>
      <c r="AH718" s="475">
        <v>55247232</v>
      </c>
      <c r="AI718" s="475">
        <v>5046</v>
      </c>
      <c r="AJ718" s="475">
        <v>12552</v>
      </c>
      <c r="AK718" s="475">
        <v>3544441</v>
      </c>
      <c r="AL718" s="475">
        <v>5056</v>
      </c>
      <c r="AM718" s="475">
        <v>10535</v>
      </c>
      <c r="AN718" s="475"/>
      <c r="AO718" s="475"/>
      <c r="AP718" s="475"/>
      <c r="AQ718" s="475"/>
      <c r="AR718" s="475"/>
      <c r="AS718" s="475"/>
      <c r="AT718" s="475">
        <v>4867</v>
      </c>
      <c r="AU718" s="475">
        <v>1579</v>
      </c>
      <c r="AV718" s="475">
        <v>467</v>
      </c>
      <c r="AW718" s="475">
        <v>38</v>
      </c>
      <c r="AX718" s="475">
        <v>2226</v>
      </c>
      <c r="AY718" s="475">
        <v>595</v>
      </c>
      <c r="AZ718" s="475">
        <v>50</v>
      </c>
      <c r="BA718" s="475"/>
      <c r="BB718" s="475"/>
      <c r="BC718" s="475"/>
      <c r="BD718" s="475"/>
      <c r="BE718" s="475"/>
      <c r="BF718" s="475"/>
      <c r="BG718" s="475"/>
      <c r="BH718" s="475"/>
      <c r="BI718" s="475">
        <v>38856</v>
      </c>
      <c r="BJ718" s="475">
        <v>2794</v>
      </c>
      <c r="BK718" s="475">
        <v>15380</v>
      </c>
      <c r="BL718" s="475">
        <v>57030</v>
      </c>
      <c r="BM718" s="475">
        <v>10622</v>
      </c>
      <c r="BN718" s="475">
        <v>8477</v>
      </c>
      <c r="BO718" s="475">
        <v>7527</v>
      </c>
      <c r="BP718" s="475">
        <v>6046</v>
      </c>
      <c r="BQ718" s="475">
        <v>47875</v>
      </c>
      <c r="BR718" s="475">
        <v>38959</v>
      </c>
      <c r="BS718" s="475">
        <v>16097</v>
      </c>
      <c r="BT718" s="475">
        <v>11593</v>
      </c>
      <c r="BU718" s="475">
        <v>920</v>
      </c>
      <c r="BV718" s="475">
        <v>687</v>
      </c>
      <c r="BW718" s="475" t="s">
        <v>152</v>
      </c>
      <c r="BX718" s="475" t="s">
        <v>152</v>
      </c>
      <c r="BY718" s="475" t="s">
        <v>152</v>
      </c>
      <c r="BZ718" s="475" t="s">
        <v>152</v>
      </c>
      <c r="CA718" s="475" t="s">
        <v>152</v>
      </c>
      <c r="CB718" s="475" t="s">
        <v>152</v>
      </c>
      <c r="CC718" s="475" t="s">
        <v>152</v>
      </c>
      <c r="CD718" s="475" t="s">
        <v>152</v>
      </c>
      <c r="CE718" s="475" t="s">
        <v>152</v>
      </c>
      <c r="CF718" s="475" t="s">
        <v>152</v>
      </c>
      <c r="CG718" s="475" t="s">
        <v>152</v>
      </c>
      <c r="CH718" s="475" t="s">
        <v>152</v>
      </c>
      <c r="CI718" s="475" t="s">
        <v>152</v>
      </c>
      <c r="CJ718" s="475" t="s">
        <v>152</v>
      </c>
      <c r="CK718" s="475" t="s">
        <v>152</v>
      </c>
      <c r="CL718" s="475" t="s">
        <v>152</v>
      </c>
      <c r="CM718" s="475" t="s">
        <v>152</v>
      </c>
      <c r="CN718" s="475" t="s">
        <v>152</v>
      </c>
      <c r="CO718" s="475" t="s">
        <v>152</v>
      </c>
      <c r="CP718" s="475" t="s">
        <v>152</v>
      </c>
      <c r="CQ718" s="475" t="s">
        <v>152</v>
      </c>
      <c r="CR718" s="475" t="s">
        <v>152</v>
      </c>
      <c r="CS718" s="475" t="s">
        <v>152</v>
      </c>
      <c r="CT718" s="475" t="s">
        <v>152</v>
      </c>
      <c r="CU718" s="475" t="s">
        <v>152</v>
      </c>
      <c r="CV718" s="475" t="s">
        <v>152</v>
      </c>
      <c r="CW718" s="475" t="s">
        <v>152</v>
      </c>
      <c r="CX718" s="475" t="s">
        <v>152</v>
      </c>
      <c r="CY718" s="475" t="s">
        <v>152</v>
      </c>
      <c r="CZ718" s="475" t="s">
        <v>152</v>
      </c>
      <c r="DA718" s="475" t="s">
        <v>152</v>
      </c>
      <c r="DB718" s="475" t="s">
        <v>152</v>
      </c>
      <c r="DC718" s="475" t="s">
        <v>152</v>
      </c>
      <c r="DD718" s="475" t="s">
        <v>152</v>
      </c>
      <c r="DE718" s="475" t="s">
        <v>152</v>
      </c>
      <c r="DF718" s="475" t="s">
        <v>152</v>
      </c>
      <c r="DG718" s="475" t="s">
        <v>152</v>
      </c>
      <c r="DH718" s="475" t="s">
        <v>152</v>
      </c>
      <c r="DI718" s="475" t="s">
        <v>152</v>
      </c>
      <c r="DJ718" s="475" t="s">
        <v>152</v>
      </c>
      <c r="DK718" s="475">
        <v>271</v>
      </c>
      <c r="DL718" s="475">
        <v>78333</v>
      </c>
      <c r="DM718" s="475">
        <v>289</v>
      </c>
      <c r="DN718" s="475">
        <v>485</v>
      </c>
      <c r="DO718" s="475">
        <v>3113</v>
      </c>
      <c r="DP718" s="475">
        <v>122943</v>
      </c>
      <c r="DQ718" s="475">
        <v>39</v>
      </c>
      <c r="DR718" s="475">
        <v>71</v>
      </c>
      <c r="DS718" s="475">
        <v>47</v>
      </c>
      <c r="DT718" s="475">
        <v>87133</v>
      </c>
      <c r="DU718" s="475">
        <v>1854</v>
      </c>
      <c r="DV718" s="475">
        <v>4283</v>
      </c>
      <c r="DW718" s="475">
        <v>38</v>
      </c>
      <c r="DX718" s="475"/>
      <c r="DY718" s="475"/>
      <c r="DZ718" s="475"/>
      <c r="EA718" s="475"/>
      <c r="EB718" s="475"/>
      <c r="EC718" s="475"/>
      <c r="ED718" s="475"/>
      <c r="EE718" s="475"/>
      <c r="EF718" s="475"/>
      <c r="EG718" s="475" t="s">
        <v>152</v>
      </c>
      <c r="EH718" s="475" t="s">
        <v>152</v>
      </c>
      <c r="EI718" s="475">
        <v>0</v>
      </c>
      <c r="EJ718" s="475">
        <v>397</v>
      </c>
      <c r="EK718" s="475">
        <v>433</v>
      </c>
      <c r="EL718" s="475">
        <v>5</v>
      </c>
      <c r="EM718" s="475">
        <v>2138</v>
      </c>
      <c r="EN718" s="475">
        <v>2085367</v>
      </c>
      <c r="EO718" s="475">
        <v>5253</v>
      </c>
      <c r="EP718" s="475">
        <v>10730</v>
      </c>
      <c r="EQ718" s="475">
        <v>2236294</v>
      </c>
      <c r="ER718" s="475">
        <v>5165</v>
      </c>
      <c r="ES718" s="475">
        <v>9868</v>
      </c>
      <c r="ET718" s="475">
        <v>41278</v>
      </c>
      <c r="EU718" s="475">
        <v>8256</v>
      </c>
      <c r="EV718" s="475">
        <v>12596</v>
      </c>
      <c r="EW718" s="475">
        <v>13914367</v>
      </c>
      <c r="EX718" s="475">
        <v>6508</v>
      </c>
      <c r="EY718" s="475">
        <v>13308</v>
      </c>
      <c r="EZ718" s="476"/>
      <c r="FA718" s="477">
        <f t="shared" si="2178"/>
        <v>9</v>
      </c>
      <c r="FB718" s="417">
        <f t="shared" si="2179"/>
        <v>2019</v>
      </c>
      <c r="FC718" s="448">
        <f t="shared" si="2180"/>
        <v>43709</v>
      </c>
      <c r="FD718" s="449">
        <f t="shared" si="2181"/>
        <v>30</v>
      </c>
      <c r="FE718" s="450"/>
      <c r="FF718" s="451" t="e">
        <f t="shared" ref="FF718:FF781" si="2197">DO718/(T718-P718)</f>
        <v>#VALUE!</v>
      </c>
      <c r="FG718" s="450"/>
      <c r="FH718" s="452">
        <f t="shared" si="2182"/>
        <v>1.7939537240331025</v>
      </c>
      <c r="FI718" s="452">
        <f t="shared" si="2183"/>
        <v>1.4316838371896639</v>
      </c>
      <c r="FJ718" s="452">
        <f t="shared" si="2184"/>
        <v>1.852571991139552</v>
      </c>
      <c r="FK718" s="452">
        <f t="shared" si="2185"/>
        <v>1.4880630076298302</v>
      </c>
      <c r="FL718" s="452">
        <f t="shared" si="2186"/>
        <v>1.3121111628799298</v>
      </c>
      <c r="FM718" s="452">
        <f t="shared" si="2187"/>
        <v>1.0677501575903747</v>
      </c>
      <c r="FN718" s="452">
        <f t="shared" si="2188"/>
        <v>1.4703142126415785</v>
      </c>
      <c r="FO718" s="452">
        <f t="shared" si="2189"/>
        <v>1.0589148702959446</v>
      </c>
      <c r="FP718" s="452">
        <f t="shared" si="2190"/>
        <v>1.3124108416547788</v>
      </c>
      <c r="FQ718" s="452">
        <f t="shared" si="2191"/>
        <v>0.9800285306704708</v>
      </c>
      <c r="FR718" s="453"/>
      <c r="FS718" s="477">
        <f t="shared" si="2195"/>
        <v>137796</v>
      </c>
      <c r="FT718" s="477">
        <f t="shared" si="2195"/>
        <v>206694</v>
      </c>
      <c r="FU718" s="477">
        <f t="shared" si="2195"/>
        <v>275592</v>
      </c>
      <c r="FV718" s="477">
        <f t="shared" si="2195"/>
        <v>3031512</v>
      </c>
      <c r="FW718" s="477">
        <f t="shared" si="2195"/>
        <v>4831536</v>
      </c>
      <c r="FX718" s="477">
        <f t="shared" si="2195"/>
        <v>9397719</v>
      </c>
      <c r="FY718" s="477">
        <f t="shared" si="2195"/>
        <v>128324779</v>
      </c>
      <c r="FZ718" s="477">
        <f t="shared" si="2195"/>
        <v>137419296</v>
      </c>
      <c r="GA718" s="477">
        <f t="shared" si="2195"/>
        <v>7385035</v>
      </c>
      <c r="GB718" s="477"/>
      <c r="GC718" s="477"/>
      <c r="GD718" s="477"/>
      <c r="GE718" s="477"/>
      <c r="GF718" s="477"/>
      <c r="GG718" s="477"/>
      <c r="GH718" s="477"/>
      <c r="GI718" s="477"/>
      <c r="GJ718" s="477"/>
      <c r="GK718" s="477"/>
      <c r="GL718" s="477"/>
      <c r="GM718" s="477"/>
      <c r="GN718" s="477">
        <f t="shared" si="2169"/>
        <v>201301</v>
      </c>
      <c r="GO718" s="477">
        <f t="shared" si="2196"/>
        <v>131435</v>
      </c>
      <c r="GP718" s="477">
        <f t="shared" si="2196"/>
        <v>221023</v>
      </c>
      <c r="GQ718" s="477">
        <f t="shared" si="2196"/>
        <v>0</v>
      </c>
      <c r="GR718" s="477">
        <f t="shared" si="2196"/>
        <v>4259810</v>
      </c>
      <c r="GS718" s="477">
        <f t="shared" si="2196"/>
        <v>4272844</v>
      </c>
      <c r="GT718" s="477">
        <f t="shared" si="2196"/>
        <v>62980</v>
      </c>
      <c r="GU718" s="477">
        <f t="shared" si="2196"/>
        <v>28452504</v>
      </c>
      <c r="GV718" s="416"/>
      <c r="GW718" s="402"/>
      <c r="GX718" s="402"/>
      <c r="GY718" s="402"/>
      <c r="GZ718" s="402"/>
      <c r="HA718" s="402"/>
    </row>
    <row r="719" spans="1:209" ht="9.75" customHeight="1" x14ac:dyDescent="0.2">
      <c r="A719" s="417" t="str">
        <f t="shared" si="2177"/>
        <v>2019-20SEPTEMBERRYC</v>
      </c>
      <c r="B719" s="458" t="str">
        <f t="shared" si="2194"/>
        <v>2019-20</v>
      </c>
      <c r="C719" s="402" t="s">
        <v>640</v>
      </c>
      <c r="D719" s="402" t="s">
        <v>656</v>
      </c>
      <c r="E719" s="402" t="s">
        <v>466</v>
      </c>
      <c r="F719" s="478" t="s">
        <v>453</v>
      </c>
      <c r="G719" s="478" t="s">
        <v>687</v>
      </c>
      <c r="H719" s="479">
        <v>103739</v>
      </c>
      <c r="I719" s="479">
        <v>68026</v>
      </c>
      <c r="J719" s="479">
        <v>610860</v>
      </c>
      <c r="K719" s="506">
        <v>9</v>
      </c>
      <c r="L719" s="506">
        <v>1</v>
      </c>
      <c r="M719" s="506">
        <v>28</v>
      </c>
      <c r="N719" s="506">
        <v>55</v>
      </c>
      <c r="O719" s="506">
        <v>106</v>
      </c>
      <c r="P719" s="479" t="s">
        <v>152</v>
      </c>
      <c r="Q719" s="479" t="s">
        <v>152</v>
      </c>
      <c r="R719" s="479" t="s">
        <v>152</v>
      </c>
      <c r="S719" s="479">
        <v>69676</v>
      </c>
      <c r="T719" s="479">
        <v>6905</v>
      </c>
      <c r="U719" s="479">
        <v>4484</v>
      </c>
      <c r="V719" s="479">
        <v>41206</v>
      </c>
      <c r="W719" s="479">
        <v>11239</v>
      </c>
      <c r="X719" s="479">
        <v>1896</v>
      </c>
      <c r="Y719" s="479">
        <v>3275031</v>
      </c>
      <c r="Z719" s="479">
        <v>474</v>
      </c>
      <c r="AA719" s="479">
        <v>869</v>
      </c>
      <c r="AB719" s="479">
        <v>3255673</v>
      </c>
      <c r="AC719" s="479">
        <v>726</v>
      </c>
      <c r="AD719" s="479">
        <v>1331</v>
      </c>
      <c r="AE719" s="479">
        <v>67567872</v>
      </c>
      <c r="AF719" s="479">
        <v>1640</v>
      </c>
      <c r="AG719" s="479">
        <v>3387</v>
      </c>
      <c r="AH719" s="479">
        <v>62251488</v>
      </c>
      <c r="AI719" s="479">
        <v>5539</v>
      </c>
      <c r="AJ719" s="479">
        <v>13966</v>
      </c>
      <c r="AK719" s="479">
        <v>9690343</v>
      </c>
      <c r="AL719" s="479">
        <v>5111</v>
      </c>
      <c r="AM719" s="479">
        <v>13098</v>
      </c>
      <c r="AN719" s="479"/>
      <c r="AO719" s="479"/>
      <c r="AP719" s="479"/>
      <c r="AQ719" s="479"/>
      <c r="AR719" s="479"/>
      <c r="AS719" s="479"/>
      <c r="AT719" s="479">
        <v>4372</v>
      </c>
      <c r="AU719" s="479">
        <v>95</v>
      </c>
      <c r="AV719" s="479">
        <v>3087</v>
      </c>
      <c r="AW719" s="479">
        <v>785</v>
      </c>
      <c r="AX719" s="479">
        <v>22</v>
      </c>
      <c r="AY719" s="479">
        <v>1168</v>
      </c>
      <c r="AZ719" s="479">
        <v>1124</v>
      </c>
      <c r="BA719" s="479"/>
      <c r="BB719" s="479"/>
      <c r="BC719" s="479"/>
      <c r="BD719" s="479"/>
      <c r="BE719" s="479"/>
      <c r="BF719" s="479"/>
      <c r="BG719" s="479"/>
      <c r="BH719" s="479"/>
      <c r="BI719" s="479">
        <v>40633</v>
      </c>
      <c r="BJ719" s="479">
        <v>1691</v>
      </c>
      <c r="BK719" s="479">
        <v>22980</v>
      </c>
      <c r="BL719" s="479">
        <v>65304</v>
      </c>
      <c r="BM719" s="479">
        <v>15757</v>
      </c>
      <c r="BN719" s="479">
        <v>11286</v>
      </c>
      <c r="BO719" s="479">
        <v>10230</v>
      </c>
      <c r="BP719" s="479">
        <v>7491</v>
      </c>
      <c r="BQ719" s="479">
        <v>64865</v>
      </c>
      <c r="BR719" s="479">
        <v>46226</v>
      </c>
      <c r="BS719" s="479">
        <v>21841</v>
      </c>
      <c r="BT719" s="479">
        <v>12104</v>
      </c>
      <c r="BU719" s="479">
        <v>3458</v>
      </c>
      <c r="BV719" s="479">
        <v>2080</v>
      </c>
      <c r="BW719" s="479" t="s">
        <v>152</v>
      </c>
      <c r="BX719" s="479" t="s">
        <v>152</v>
      </c>
      <c r="BY719" s="479" t="s">
        <v>152</v>
      </c>
      <c r="BZ719" s="479" t="s">
        <v>152</v>
      </c>
      <c r="CA719" s="479" t="s">
        <v>152</v>
      </c>
      <c r="CB719" s="479" t="s">
        <v>152</v>
      </c>
      <c r="CC719" s="479" t="s">
        <v>152</v>
      </c>
      <c r="CD719" s="479" t="s">
        <v>152</v>
      </c>
      <c r="CE719" s="479" t="s">
        <v>152</v>
      </c>
      <c r="CF719" s="479" t="s">
        <v>152</v>
      </c>
      <c r="CG719" s="479" t="s">
        <v>152</v>
      </c>
      <c r="CH719" s="479" t="s">
        <v>152</v>
      </c>
      <c r="CI719" s="479" t="s">
        <v>152</v>
      </c>
      <c r="CJ719" s="479" t="s">
        <v>152</v>
      </c>
      <c r="CK719" s="479" t="s">
        <v>152</v>
      </c>
      <c r="CL719" s="479" t="s">
        <v>152</v>
      </c>
      <c r="CM719" s="479" t="s">
        <v>152</v>
      </c>
      <c r="CN719" s="479" t="s">
        <v>152</v>
      </c>
      <c r="CO719" s="479" t="s">
        <v>152</v>
      </c>
      <c r="CP719" s="479" t="s">
        <v>152</v>
      </c>
      <c r="CQ719" s="479" t="s">
        <v>152</v>
      </c>
      <c r="CR719" s="479" t="s">
        <v>152</v>
      </c>
      <c r="CS719" s="479" t="s">
        <v>152</v>
      </c>
      <c r="CT719" s="479" t="s">
        <v>152</v>
      </c>
      <c r="CU719" s="479" t="s">
        <v>152</v>
      </c>
      <c r="CV719" s="479" t="s">
        <v>152</v>
      </c>
      <c r="CW719" s="479" t="s">
        <v>152</v>
      </c>
      <c r="CX719" s="479" t="s">
        <v>152</v>
      </c>
      <c r="CY719" s="479" t="s">
        <v>152</v>
      </c>
      <c r="CZ719" s="479" t="s">
        <v>152</v>
      </c>
      <c r="DA719" s="479" t="s">
        <v>152</v>
      </c>
      <c r="DB719" s="479" t="s">
        <v>152</v>
      </c>
      <c r="DC719" s="479" t="s">
        <v>152</v>
      </c>
      <c r="DD719" s="479" t="s">
        <v>152</v>
      </c>
      <c r="DE719" s="479" t="s">
        <v>152</v>
      </c>
      <c r="DF719" s="479" t="s">
        <v>152</v>
      </c>
      <c r="DG719" s="479" t="s">
        <v>152</v>
      </c>
      <c r="DH719" s="479" t="s">
        <v>152</v>
      </c>
      <c r="DI719" s="479" t="s">
        <v>152</v>
      </c>
      <c r="DJ719" s="479" t="s">
        <v>152</v>
      </c>
      <c r="DK719" s="479">
        <v>518</v>
      </c>
      <c r="DL719" s="479">
        <v>143961</v>
      </c>
      <c r="DM719" s="479">
        <v>278</v>
      </c>
      <c r="DN719" s="479">
        <v>469</v>
      </c>
      <c r="DO719" s="479">
        <v>6557</v>
      </c>
      <c r="DP719" s="479">
        <v>264030</v>
      </c>
      <c r="DQ719" s="479">
        <v>40</v>
      </c>
      <c r="DR719" s="479">
        <v>77</v>
      </c>
      <c r="DS719" s="479">
        <v>145</v>
      </c>
      <c r="DT719" s="479">
        <v>236153</v>
      </c>
      <c r="DU719" s="479">
        <v>1629</v>
      </c>
      <c r="DV719" s="479">
        <v>3253</v>
      </c>
      <c r="DW719" s="479">
        <v>132</v>
      </c>
      <c r="DX719" s="479"/>
      <c r="DY719" s="479"/>
      <c r="DZ719" s="479"/>
      <c r="EA719" s="479"/>
      <c r="EB719" s="479"/>
      <c r="EC719" s="479"/>
      <c r="ED719" s="479"/>
      <c r="EE719" s="479"/>
      <c r="EF719" s="479"/>
      <c r="EG719" s="479" t="s">
        <v>152</v>
      </c>
      <c r="EH719" s="479" t="s">
        <v>152</v>
      </c>
      <c r="EI719" s="479">
        <v>43</v>
      </c>
      <c r="EJ719" s="479">
        <v>690</v>
      </c>
      <c r="EK719" s="479">
        <v>424</v>
      </c>
      <c r="EL719" s="479">
        <v>27</v>
      </c>
      <c r="EM719" s="479">
        <v>1129</v>
      </c>
      <c r="EN719" s="479">
        <v>5472651</v>
      </c>
      <c r="EO719" s="479">
        <v>7931</v>
      </c>
      <c r="EP719" s="479">
        <v>18793</v>
      </c>
      <c r="EQ719" s="479">
        <v>3746275</v>
      </c>
      <c r="ER719" s="479">
        <v>8836</v>
      </c>
      <c r="ES719" s="479">
        <v>19667</v>
      </c>
      <c r="ET719" s="479">
        <v>259375</v>
      </c>
      <c r="EU719" s="479">
        <v>9606</v>
      </c>
      <c r="EV719" s="479">
        <v>23819</v>
      </c>
      <c r="EW719" s="479">
        <v>13796713</v>
      </c>
      <c r="EX719" s="479">
        <v>12220</v>
      </c>
      <c r="EY719" s="479">
        <v>29270</v>
      </c>
      <c r="EZ719" s="476"/>
      <c r="FA719" s="446">
        <f t="shared" si="2178"/>
        <v>9</v>
      </c>
      <c r="FB719" s="417">
        <f t="shared" si="2179"/>
        <v>2019</v>
      </c>
      <c r="FC719" s="448">
        <f t="shared" si="2180"/>
        <v>43709</v>
      </c>
      <c r="FD719" s="449">
        <f t="shared" si="2181"/>
        <v>30</v>
      </c>
      <c r="FE719" s="450"/>
      <c r="FF719" s="451" t="e">
        <f t="shared" si="2197"/>
        <v>#VALUE!</v>
      </c>
      <c r="FG719" s="450"/>
      <c r="FH719" s="452">
        <f t="shared" si="2182"/>
        <v>2.2819695872556118</v>
      </c>
      <c r="FI719" s="452">
        <f t="shared" si="2183"/>
        <v>1.6344677769732079</v>
      </c>
      <c r="FJ719" s="452">
        <f t="shared" si="2184"/>
        <v>2.2814451382694023</v>
      </c>
      <c r="FK719" s="452">
        <f t="shared" si="2185"/>
        <v>1.6706066012488849</v>
      </c>
      <c r="FL719" s="452">
        <f t="shared" si="2186"/>
        <v>1.5741639567053343</v>
      </c>
      <c r="FM719" s="452">
        <f t="shared" si="2187"/>
        <v>1.1218269184099403</v>
      </c>
      <c r="FN719" s="452">
        <f t="shared" si="2188"/>
        <v>1.9433223596405373</v>
      </c>
      <c r="FO719" s="452">
        <f t="shared" si="2189"/>
        <v>1.0769641427173235</v>
      </c>
      <c r="FP719" s="452">
        <f t="shared" si="2190"/>
        <v>1.8238396624472575</v>
      </c>
      <c r="FQ719" s="452">
        <f t="shared" si="2191"/>
        <v>1.0970464135021096</v>
      </c>
      <c r="FR719" s="453"/>
      <c r="FS719" s="446">
        <f t="shared" si="2195"/>
        <v>68026</v>
      </c>
      <c r="FT719" s="446">
        <f t="shared" si="2195"/>
        <v>1904728</v>
      </c>
      <c r="FU719" s="446">
        <f t="shared" si="2195"/>
        <v>3741430</v>
      </c>
      <c r="FV719" s="446">
        <f t="shared" si="2195"/>
        <v>7210756</v>
      </c>
      <c r="FW719" s="446">
        <f t="shared" si="2195"/>
        <v>6000445</v>
      </c>
      <c r="FX719" s="446">
        <f t="shared" si="2195"/>
        <v>5968204</v>
      </c>
      <c r="FY719" s="446">
        <f t="shared" si="2195"/>
        <v>139564722</v>
      </c>
      <c r="FZ719" s="446">
        <f t="shared" si="2195"/>
        <v>156963874</v>
      </c>
      <c r="GA719" s="446">
        <f t="shared" si="2195"/>
        <v>24833808</v>
      </c>
      <c r="GB719" s="446"/>
      <c r="GC719" s="446"/>
      <c r="GD719" s="446"/>
      <c r="GE719" s="446"/>
      <c r="GF719" s="446"/>
      <c r="GG719" s="446"/>
      <c r="GH719" s="446"/>
      <c r="GI719" s="446"/>
      <c r="GJ719" s="446"/>
      <c r="GK719" s="446"/>
      <c r="GL719" s="446"/>
      <c r="GM719" s="446"/>
      <c r="GN719" s="446">
        <f t="shared" si="2169"/>
        <v>471685</v>
      </c>
      <c r="GO719" s="446">
        <f t="shared" si="2196"/>
        <v>242942</v>
      </c>
      <c r="GP719" s="446">
        <f t="shared" si="2196"/>
        <v>504889</v>
      </c>
      <c r="GQ719" s="446">
        <f t="shared" si="2196"/>
        <v>0</v>
      </c>
      <c r="GR719" s="446">
        <f t="shared" si="2196"/>
        <v>12967170</v>
      </c>
      <c r="GS719" s="446">
        <f t="shared" si="2196"/>
        <v>8338808</v>
      </c>
      <c r="GT719" s="446">
        <f t="shared" si="2196"/>
        <v>643113</v>
      </c>
      <c r="GU719" s="446">
        <f t="shared" si="2196"/>
        <v>33045830</v>
      </c>
      <c r="GV719" s="416"/>
      <c r="GW719" s="402"/>
      <c r="GX719" s="402"/>
      <c r="GY719" s="402"/>
      <c r="GZ719" s="402"/>
      <c r="HA719" s="402"/>
    </row>
    <row r="720" spans="1:209" ht="9.75" customHeight="1" x14ac:dyDescent="0.2">
      <c r="A720" s="417" t="str">
        <f t="shared" si="2177"/>
        <v>2019-20SEPTEMBERR1F</v>
      </c>
      <c r="B720" s="458" t="str">
        <f t="shared" si="2194"/>
        <v>2019-20</v>
      </c>
      <c r="C720" s="402" t="s">
        <v>640</v>
      </c>
      <c r="D720" s="402" t="s">
        <v>663</v>
      </c>
      <c r="E720" s="402" t="s">
        <v>662</v>
      </c>
      <c r="F720" s="478" t="s">
        <v>458</v>
      </c>
      <c r="G720" s="478" t="s">
        <v>688</v>
      </c>
      <c r="H720" s="479">
        <v>2814</v>
      </c>
      <c r="I720" s="479">
        <v>1597</v>
      </c>
      <c r="J720" s="479">
        <v>12642</v>
      </c>
      <c r="K720" s="506">
        <v>8</v>
      </c>
      <c r="L720" s="506">
        <v>1</v>
      </c>
      <c r="M720" s="506">
        <v>10</v>
      </c>
      <c r="N720" s="506">
        <v>39</v>
      </c>
      <c r="O720" s="506">
        <v>119</v>
      </c>
      <c r="P720" s="479" t="s">
        <v>152</v>
      </c>
      <c r="Q720" s="479" t="s">
        <v>152</v>
      </c>
      <c r="R720" s="479" t="s">
        <v>152</v>
      </c>
      <c r="S720" s="479">
        <v>1978</v>
      </c>
      <c r="T720" s="479">
        <v>99</v>
      </c>
      <c r="U720" s="479">
        <v>71</v>
      </c>
      <c r="V720" s="479">
        <v>911</v>
      </c>
      <c r="W720" s="479">
        <v>597</v>
      </c>
      <c r="X720" s="479">
        <v>58</v>
      </c>
      <c r="Y720" s="479">
        <v>82537</v>
      </c>
      <c r="Z720" s="479">
        <v>834</v>
      </c>
      <c r="AA720" s="479">
        <v>1244</v>
      </c>
      <c r="AB720" s="479">
        <v>75820</v>
      </c>
      <c r="AC720" s="479">
        <v>1068</v>
      </c>
      <c r="AD720" s="479">
        <v>1662</v>
      </c>
      <c r="AE720" s="479">
        <v>1481207</v>
      </c>
      <c r="AF720" s="479">
        <v>1626</v>
      </c>
      <c r="AG720" s="479">
        <v>3482</v>
      </c>
      <c r="AH720" s="479">
        <v>2872150</v>
      </c>
      <c r="AI720" s="479">
        <v>4811</v>
      </c>
      <c r="AJ720" s="479">
        <v>11358</v>
      </c>
      <c r="AK720" s="479">
        <v>379514</v>
      </c>
      <c r="AL720" s="479">
        <v>6543</v>
      </c>
      <c r="AM720" s="479">
        <v>16766</v>
      </c>
      <c r="AN720" s="479"/>
      <c r="AO720" s="479"/>
      <c r="AP720" s="479"/>
      <c r="AQ720" s="479"/>
      <c r="AR720" s="479"/>
      <c r="AS720" s="479"/>
      <c r="AT720" s="479">
        <v>172</v>
      </c>
      <c r="AU720" s="479">
        <v>1</v>
      </c>
      <c r="AV720" s="479">
        <v>15</v>
      </c>
      <c r="AW720" s="479">
        <v>18</v>
      </c>
      <c r="AX720" s="479">
        <v>1</v>
      </c>
      <c r="AY720" s="479">
        <v>155</v>
      </c>
      <c r="AZ720" s="479">
        <v>0</v>
      </c>
      <c r="BA720" s="479"/>
      <c r="BB720" s="479"/>
      <c r="BC720" s="479"/>
      <c r="BD720" s="479"/>
      <c r="BE720" s="479"/>
      <c r="BF720" s="479"/>
      <c r="BG720" s="479"/>
      <c r="BH720" s="479"/>
      <c r="BI720" s="479">
        <v>1237</v>
      </c>
      <c r="BJ720" s="479">
        <v>31</v>
      </c>
      <c r="BK720" s="479">
        <v>538</v>
      </c>
      <c r="BL720" s="479">
        <v>1806</v>
      </c>
      <c r="BM720" s="479">
        <v>145</v>
      </c>
      <c r="BN720" s="479">
        <v>129</v>
      </c>
      <c r="BO720" s="479">
        <v>103</v>
      </c>
      <c r="BP720" s="479">
        <v>94</v>
      </c>
      <c r="BQ720" s="479">
        <v>1054</v>
      </c>
      <c r="BR720" s="479">
        <v>963</v>
      </c>
      <c r="BS720" s="479">
        <v>703</v>
      </c>
      <c r="BT720" s="479">
        <v>640</v>
      </c>
      <c r="BU720" s="479">
        <v>73</v>
      </c>
      <c r="BV720" s="479">
        <v>60</v>
      </c>
      <c r="BW720" s="479" t="s">
        <v>152</v>
      </c>
      <c r="BX720" s="479" t="s">
        <v>152</v>
      </c>
      <c r="BY720" s="479" t="s">
        <v>152</v>
      </c>
      <c r="BZ720" s="479" t="s">
        <v>152</v>
      </c>
      <c r="CA720" s="479" t="s">
        <v>152</v>
      </c>
      <c r="CB720" s="479" t="s">
        <v>152</v>
      </c>
      <c r="CC720" s="479" t="s">
        <v>152</v>
      </c>
      <c r="CD720" s="479" t="s">
        <v>152</v>
      </c>
      <c r="CE720" s="479" t="s">
        <v>152</v>
      </c>
      <c r="CF720" s="479" t="s">
        <v>152</v>
      </c>
      <c r="CG720" s="479" t="s">
        <v>152</v>
      </c>
      <c r="CH720" s="479" t="s">
        <v>152</v>
      </c>
      <c r="CI720" s="479" t="s">
        <v>152</v>
      </c>
      <c r="CJ720" s="479" t="s">
        <v>152</v>
      </c>
      <c r="CK720" s="479" t="s">
        <v>152</v>
      </c>
      <c r="CL720" s="479" t="s">
        <v>152</v>
      </c>
      <c r="CM720" s="479" t="s">
        <v>152</v>
      </c>
      <c r="CN720" s="479" t="s">
        <v>152</v>
      </c>
      <c r="CO720" s="479" t="s">
        <v>152</v>
      </c>
      <c r="CP720" s="479" t="s">
        <v>152</v>
      </c>
      <c r="CQ720" s="479" t="s">
        <v>152</v>
      </c>
      <c r="CR720" s="479" t="s">
        <v>152</v>
      </c>
      <c r="CS720" s="479" t="s">
        <v>152</v>
      </c>
      <c r="CT720" s="479" t="s">
        <v>152</v>
      </c>
      <c r="CU720" s="479" t="s">
        <v>152</v>
      </c>
      <c r="CV720" s="479" t="s">
        <v>152</v>
      </c>
      <c r="CW720" s="479" t="s">
        <v>152</v>
      </c>
      <c r="CX720" s="479" t="s">
        <v>152</v>
      </c>
      <c r="CY720" s="479" t="s">
        <v>152</v>
      </c>
      <c r="CZ720" s="479" t="s">
        <v>152</v>
      </c>
      <c r="DA720" s="479" t="s">
        <v>152</v>
      </c>
      <c r="DB720" s="479" t="s">
        <v>152</v>
      </c>
      <c r="DC720" s="479" t="s">
        <v>152</v>
      </c>
      <c r="DD720" s="479" t="s">
        <v>152</v>
      </c>
      <c r="DE720" s="479" t="s">
        <v>152</v>
      </c>
      <c r="DF720" s="479" t="s">
        <v>152</v>
      </c>
      <c r="DG720" s="479" t="s">
        <v>152</v>
      </c>
      <c r="DH720" s="479" t="s">
        <v>152</v>
      </c>
      <c r="DI720" s="479" t="s">
        <v>152</v>
      </c>
      <c r="DJ720" s="479" t="s">
        <v>152</v>
      </c>
      <c r="DK720" s="479">
        <v>8</v>
      </c>
      <c r="DL720" s="479">
        <v>4703</v>
      </c>
      <c r="DM720" s="479">
        <v>588</v>
      </c>
      <c r="DN720" s="479">
        <v>1049</v>
      </c>
      <c r="DO720" s="479">
        <v>78</v>
      </c>
      <c r="DP720" s="479">
        <v>3558</v>
      </c>
      <c r="DQ720" s="479">
        <v>46</v>
      </c>
      <c r="DR720" s="479">
        <v>89</v>
      </c>
      <c r="DS720" s="479">
        <v>0</v>
      </c>
      <c r="DT720" s="479">
        <v>0</v>
      </c>
      <c r="DU720" s="510" t="s">
        <v>152</v>
      </c>
      <c r="DV720" s="510" t="s">
        <v>152</v>
      </c>
      <c r="DW720" s="479">
        <v>0</v>
      </c>
      <c r="DX720" s="479"/>
      <c r="DY720" s="479"/>
      <c r="DZ720" s="479"/>
      <c r="EA720" s="479"/>
      <c r="EB720" s="479"/>
      <c r="EC720" s="479"/>
      <c r="ED720" s="479"/>
      <c r="EE720" s="479"/>
      <c r="EF720" s="479"/>
      <c r="EG720" s="479" t="s">
        <v>152</v>
      </c>
      <c r="EH720" s="479" t="s">
        <v>152</v>
      </c>
      <c r="EI720" s="479">
        <v>0</v>
      </c>
      <c r="EJ720" s="479">
        <v>4</v>
      </c>
      <c r="EK720" s="479">
        <v>106</v>
      </c>
      <c r="EL720" s="479">
        <v>0</v>
      </c>
      <c r="EM720" s="479">
        <v>31</v>
      </c>
      <c r="EN720" s="479">
        <v>13013</v>
      </c>
      <c r="EO720" s="479">
        <v>3253</v>
      </c>
      <c r="EP720" s="479">
        <v>4933</v>
      </c>
      <c r="EQ720" s="479">
        <v>643866</v>
      </c>
      <c r="ER720" s="479">
        <v>6074</v>
      </c>
      <c r="ES720" s="479">
        <v>11433</v>
      </c>
      <c r="ET720" s="479">
        <v>0</v>
      </c>
      <c r="EU720" s="479">
        <v>0</v>
      </c>
      <c r="EV720" s="479">
        <v>0</v>
      </c>
      <c r="EW720" s="479">
        <v>149279</v>
      </c>
      <c r="EX720" s="479">
        <v>4815</v>
      </c>
      <c r="EY720" s="479">
        <v>13259</v>
      </c>
      <c r="EZ720" s="476"/>
      <c r="FA720" s="446">
        <f t="shared" si="2178"/>
        <v>9</v>
      </c>
      <c r="FB720" s="417">
        <f t="shared" si="2179"/>
        <v>2019</v>
      </c>
      <c r="FC720" s="448">
        <f t="shared" si="2180"/>
        <v>43709</v>
      </c>
      <c r="FD720" s="449">
        <f t="shared" si="2181"/>
        <v>30</v>
      </c>
      <c r="FE720" s="450"/>
      <c r="FF720" s="451" t="e">
        <f t="shared" si="2197"/>
        <v>#VALUE!</v>
      </c>
      <c r="FG720" s="450"/>
      <c r="FH720" s="452">
        <f t="shared" si="2182"/>
        <v>1.4646464646464648</v>
      </c>
      <c r="FI720" s="452">
        <f t="shared" si="2183"/>
        <v>1.303030303030303</v>
      </c>
      <c r="FJ720" s="452">
        <f t="shared" si="2184"/>
        <v>1.4507042253521127</v>
      </c>
      <c r="FK720" s="452">
        <f t="shared" si="2185"/>
        <v>1.323943661971831</v>
      </c>
      <c r="FL720" s="452">
        <f t="shared" si="2186"/>
        <v>1.1569703622392975</v>
      </c>
      <c r="FM720" s="452">
        <f t="shared" si="2187"/>
        <v>1.0570801317233809</v>
      </c>
      <c r="FN720" s="452">
        <f t="shared" si="2188"/>
        <v>1.1775544388609716</v>
      </c>
      <c r="FO720" s="452">
        <f t="shared" si="2189"/>
        <v>1.0720268006700167</v>
      </c>
      <c r="FP720" s="452">
        <f t="shared" si="2190"/>
        <v>1.2586206896551724</v>
      </c>
      <c r="FQ720" s="452">
        <f t="shared" si="2191"/>
        <v>1.0344827586206897</v>
      </c>
      <c r="FR720" s="453"/>
      <c r="FS720" s="446">
        <f t="shared" si="2195"/>
        <v>1597</v>
      </c>
      <c r="FT720" s="446">
        <f t="shared" si="2195"/>
        <v>15970</v>
      </c>
      <c r="FU720" s="446">
        <f t="shared" si="2195"/>
        <v>62283</v>
      </c>
      <c r="FV720" s="446">
        <f t="shared" si="2195"/>
        <v>190043</v>
      </c>
      <c r="FW720" s="446">
        <f t="shared" si="2195"/>
        <v>123156</v>
      </c>
      <c r="FX720" s="446">
        <f t="shared" si="2195"/>
        <v>118002</v>
      </c>
      <c r="FY720" s="446">
        <f t="shared" si="2195"/>
        <v>3172102</v>
      </c>
      <c r="FZ720" s="446">
        <f t="shared" si="2195"/>
        <v>6780726</v>
      </c>
      <c r="GA720" s="446">
        <f t="shared" si="2195"/>
        <v>972428</v>
      </c>
      <c r="GB720" s="446"/>
      <c r="GC720" s="446"/>
      <c r="GD720" s="446"/>
      <c r="GE720" s="446"/>
      <c r="GF720" s="446"/>
      <c r="GG720" s="446"/>
      <c r="GH720" s="446"/>
      <c r="GI720" s="446"/>
      <c r="GJ720" s="446"/>
      <c r="GK720" s="446"/>
      <c r="GL720" s="446"/>
      <c r="GM720" s="446"/>
      <c r="GN720" s="446" t="str">
        <f t="shared" si="2169"/>
        <v>-</v>
      </c>
      <c r="GO720" s="446">
        <f t="shared" si="2196"/>
        <v>8392</v>
      </c>
      <c r="GP720" s="446">
        <f t="shared" si="2196"/>
        <v>6942</v>
      </c>
      <c r="GQ720" s="446">
        <f t="shared" si="2196"/>
        <v>0</v>
      </c>
      <c r="GR720" s="446">
        <f t="shared" si="2196"/>
        <v>19732</v>
      </c>
      <c r="GS720" s="446">
        <f t="shared" si="2196"/>
        <v>1211898</v>
      </c>
      <c r="GT720" s="446">
        <f t="shared" si="2196"/>
        <v>0</v>
      </c>
      <c r="GU720" s="446">
        <f t="shared" si="2196"/>
        <v>411029</v>
      </c>
      <c r="GV720" s="416"/>
      <c r="GW720" s="402"/>
      <c r="GX720" s="402"/>
      <c r="GY720" s="402"/>
      <c r="GZ720" s="402"/>
      <c r="HA720" s="402"/>
    </row>
    <row r="721" spans="1:209" ht="9.75" customHeight="1" x14ac:dyDescent="0.2">
      <c r="A721" s="493" t="str">
        <f t="shared" si="2177"/>
        <v>2019-20SEPTEMBERRRU</v>
      </c>
      <c r="B721" s="494" t="str">
        <f t="shared" si="2194"/>
        <v>2019-20</v>
      </c>
      <c r="C721" s="480" t="s">
        <v>640</v>
      </c>
      <c r="D721" s="480" t="s">
        <v>659</v>
      </c>
      <c r="E721" s="480" t="s">
        <v>467</v>
      </c>
      <c r="F721" s="495" t="s">
        <v>454</v>
      </c>
      <c r="G721" s="511" t="s">
        <v>689</v>
      </c>
      <c r="H721" s="512">
        <v>161596</v>
      </c>
      <c r="I721" s="512">
        <v>130569</v>
      </c>
      <c r="J721" s="512">
        <v>3382306</v>
      </c>
      <c r="K721" s="513">
        <v>26</v>
      </c>
      <c r="L721" s="513">
        <v>0</v>
      </c>
      <c r="M721" s="513">
        <v>98</v>
      </c>
      <c r="N721" s="513">
        <v>160</v>
      </c>
      <c r="O721" s="513">
        <v>277</v>
      </c>
      <c r="P721" s="496" t="s">
        <v>152</v>
      </c>
      <c r="Q721" s="496" t="s">
        <v>152</v>
      </c>
      <c r="R721" s="496" t="s">
        <v>152</v>
      </c>
      <c r="S721" s="512">
        <v>101811</v>
      </c>
      <c r="T721" s="512">
        <v>8976</v>
      </c>
      <c r="U721" s="512">
        <v>6655</v>
      </c>
      <c r="V721" s="512">
        <v>57950</v>
      </c>
      <c r="W721" s="512">
        <v>21316</v>
      </c>
      <c r="X721" s="512">
        <v>2398</v>
      </c>
      <c r="Y721" s="512">
        <v>3603453</v>
      </c>
      <c r="Z721" s="512">
        <v>401</v>
      </c>
      <c r="AA721" s="512">
        <v>673</v>
      </c>
      <c r="AB721" s="512">
        <v>4527568</v>
      </c>
      <c r="AC721" s="512">
        <v>680</v>
      </c>
      <c r="AD721" s="512">
        <v>1170</v>
      </c>
      <c r="AE721" s="512">
        <v>64242746</v>
      </c>
      <c r="AF721" s="512">
        <v>1109</v>
      </c>
      <c r="AG721" s="512">
        <v>2230</v>
      </c>
      <c r="AH721" s="512">
        <v>71684192</v>
      </c>
      <c r="AI721" s="512">
        <v>3363</v>
      </c>
      <c r="AJ721" s="512">
        <v>8148</v>
      </c>
      <c r="AK721" s="512">
        <v>11328963</v>
      </c>
      <c r="AL721" s="512">
        <v>4724</v>
      </c>
      <c r="AM721" s="512">
        <v>10906</v>
      </c>
      <c r="AN721" s="512"/>
      <c r="AO721" s="512"/>
      <c r="AP721" s="512"/>
      <c r="AQ721" s="512"/>
      <c r="AR721" s="512"/>
      <c r="AS721" s="512"/>
      <c r="AT721" s="512">
        <v>6817</v>
      </c>
      <c r="AU721" s="512">
        <v>114</v>
      </c>
      <c r="AV721" s="512">
        <v>763</v>
      </c>
      <c r="AW721" s="512">
        <v>2445</v>
      </c>
      <c r="AX721" s="512">
        <v>174</v>
      </c>
      <c r="AY721" s="512">
        <v>5766</v>
      </c>
      <c r="AZ721" s="512">
        <v>0</v>
      </c>
      <c r="BA721" s="512"/>
      <c r="BB721" s="512"/>
      <c r="BC721" s="512"/>
      <c r="BD721" s="512"/>
      <c r="BE721" s="512"/>
      <c r="BF721" s="512"/>
      <c r="BG721" s="512"/>
      <c r="BH721" s="512"/>
      <c r="BI721" s="512">
        <v>60963</v>
      </c>
      <c r="BJ721" s="512">
        <v>6665</v>
      </c>
      <c r="BK721" s="512">
        <v>27366</v>
      </c>
      <c r="BL721" s="512">
        <v>94994</v>
      </c>
      <c r="BM721" s="512">
        <v>23555</v>
      </c>
      <c r="BN721" s="512">
        <v>18223</v>
      </c>
      <c r="BO721" s="512">
        <v>17166</v>
      </c>
      <c r="BP721" s="512">
        <v>13564</v>
      </c>
      <c r="BQ721" s="512">
        <v>84977</v>
      </c>
      <c r="BR721" s="512">
        <v>64964</v>
      </c>
      <c r="BS721" s="512">
        <v>33775</v>
      </c>
      <c r="BT721" s="512">
        <v>23975</v>
      </c>
      <c r="BU721" s="512">
        <v>3258</v>
      </c>
      <c r="BV721" s="512">
        <v>2523</v>
      </c>
      <c r="BW721" s="496" t="s">
        <v>152</v>
      </c>
      <c r="BX721" s="496" t="s">
        <v>152</v>
      </c>
      <c r="BY721" s="496" t="s">
        <v>152</v>
      </c>
      <c r="BZ721" s="496" t="s">
        <v>152</v>
      </c>
      <c r="CA721" s="496" t="s">
        <v>152</v>
      </c>
      <c r="CB721" s="496" t="s">
        <v>152</v>
      </c>
      <c r="CC721" s="496" t="s">
        <v>152</v>
      </c>
      <c r="CD721" s="496" t="s">
        <v>152</v>
      </c>
      <c r="CE721" s="496" t="s">
        <v>152</v>
      </c>
      <c r="CF721" s="496" t="s">
        <v>152</v>
      </c>
      <c r="CG721" s="496" t="s">
        <v>152</v>
      </c>
      <c r="CH721" s="496" t="s">
        <v>152</v>
      </c>
      <c r="CI721" s="496" t="s">
        <v>152</v>
      </c>
      <c r="CJ721" s="496" t="s">
        <v>152</v>
      </c>
      <c r="CK721" s="496" t="s">
        <v>152</v>
      </c>
      <c r="CL721" s="496" t="s">
        <v>152</v>
      </c>
      <c r="CM721" s="496" t="s">
        <v>152</v>
      </c>
      <c r="CN721" s="496" t="s">
        <v>152</v>
      </c>
      <c r="CO721" s="496" t="s">
        <v>152</v>
      </c>
      <c r="CP721" s="496" t="s">
        <v>152</v>
      </c>
      <c r="CQ721" s="496" t="s">
        <v>152</v>
      </c>
      <c r="CR721" s="496" t="s">
        <v>152</v>
      </c>
      <c r="CS721" s="496" t="s">
        <v>152</v>
      </c>
      <c r="CT721" s="496" t="s">
        <v>152</v>
      </c>
      <c r="CU721" s="496" t="s">
        <v>152</v>
      </c>
      <c r="CV721" s="496" t="s">
        <v>152</v>
      </c>
      <c r="CW721" s="496" t="s">
        <v>152</v>
      </c>
      <c r="CX721" s="496" t="s">
        <v>152</v>
      </c>
      <c r="CY721" s="496" t="s">
        <v>152</v>
      </c>
      <c r="CZ721" s="496" t="s">
        <v>152</v>
      </c>
      <c r="DA721" s="496" t="s">
        <v>152</v>
      </c>
      <c r="DB721" s="496" t="s">
        <v>152</v>
      </c>
      <c r="DC721" s="496" t="s">
        <v>152</v>
      </c>
      <c r="DD721" s="496" t="s">
        <v>152</v>
      </c>
      <c r="DE721" s="496" t="s">
        <v>152</v>
      </c>
      <c r="DF721" s="496" t="s">
        <v>152</v>
      </c>
      <c r="DG721" s="496" t="s">
        <v>152</v>
      </c>
      <c r="DH721" s="496" t="s">
        <v>152</v>
      </c>
      <c r="DI721" s="496" t="s">
        <v>152</v>
      </c>
      <c r="DJ721" s="496" t="s">
        <v>152</v>
      </c>
      <c r="DK721" s="512">
        <v>432</v>
      </c>
      <c r="DL721" s="512">
        <v>141503</v>
      </c>
      <c r="DM721" s="512">
        <v>328</v>
      </c>
      <c r="DN721" s="512">
        <v>551</v>
      </c>
      <c r="DO721" s="512">
        <v>4573</v>
      </c>
      <c r="DP721" s="512">
        <v>395579</v>
      </c>
      <c r="DQ721" s="512">
        <v>87</v>
      </c>
      <c r="DR721" s="512">
        <v>198</v>
      </c>
      <c r="DS721" s="512">
        <v>165</v>
      </c>
      <c r="DT721" s="512">
        <v>436251</v>
      </c>
      <c r="DU721" s="512">
        <v>2644</v>
      </c>
      <c r="DV721" s="512">
        <v>6122</v>
      </c>
      <c r="DW721" s="512">
        <v>150</v>
      </c>
      <c r="DX721" s="512"/>
      <c r="DY721" s="512"/>
      <c r="DZ721" s="512"/>
      <c r="EA721" s="512"/>
      <c r="EB721" s="512"/>
      <c r="EC721" s="512"/>
      <c r="ED721" s="512"/>
      <c r="EE721" s="512"/>
      <c r="EF721" s="512"/>
      <c r="EG721" s="512" t="s">
        <v>152</v>
      </c>
      <c r="EH721" s="512" t="s">
        <v>152</v>
      </c>
      <c r="EI721" s="512">
        <v>5</v>
      </c>
      <c r="EJ721" s="512">
        <v>371</v>
      </c>
      <c r="EK721" s="512">
        <v>1305</v>
      </c>
      <c r="EL721" s="512">
        <v>29</v>
      </c>
      <c r="EM721" s="512">
        <v>1377</v>
      </c>
      <c r="EN721" s="512">
        <v>1881374</v>
      </c>
      <c r="EO721" s="512">
        <v>5071</v>
      </c>
      <c r="EP721" s="512">
        <v>10075</v>
      </c>
      <c r="EQ721" s="512">
        <v>8402419</v>
      </c>
      <c r="ER721" s="512">
        <v>6439</v>
      </c>
      <c r="ES721" s="512">
        <v>12262</v>
      </c>
      <c r="ET721" s="512">
        <v>199565</v>
      </c>
      <c r="EU721" s="512">
        <v>6882</v>
      </c>
      <c r="EV721" s="512">
        <v>12346</v>
      </c>
      <c r="EW721" s="512">
        <v>11403438</v>
      </c>
      <c r="EX721" s="512">
        <v>8281</v>
      </c>
      <c r="EY721" s="512">
        <v>15461</v>
      </c>
      <c r="EZ721" s="514"/>
      <c r="FA721" s="482">
        <f t="shared" si="2178"/>
        <v>9</v>
      </c>
      <c r="FB721" s="493">
        <f t="shared" si="2179"/>
        <v>2019</v>
      </c>
      <c r="FC721" s="498">
        <f t="shared" si="2180"/>
        <v>43709</v>
      </c>
      <c r="FD721" s="499">
        <f t="shared" si="2181"/>
        <v>30</v>
      </c>
      <c r="FE721" s="500"/>
      <c r="FF721" s="515" t="e">
        <f t="shared" si="2197"/>
        <v>#VALUE!</v>
      </c>
      <c r="FG721" s="500"/>
      <c r="FH721" s="481">
        <f t="shared" si="2182"/>
        <v>2.6242201426024954</v>
      </c>
      <c r="FI721" s="481">
        <f t="shared" si="2183"/>
        <v>2.0301916221033869</v>
      </c>
      <c r="FJ721" s="481">
        <f t="shared" si="2184"/>
        <v>2.5794139744552966</v>
      </c>
      <c r="FK721" s="481">
        <f t="shared" si="2185"/>
        <v>2.0381667918858</v>
      </c>
      <c r="FL721" s="481">
        <f t="shared" si="2186"/>
        <v>1.4663848144952545</v>
      </c>
      <c r="FM721" s="481">
        <f t="shared" si="2187"/>
        <v>1.1210353753235547</v>
      </c>
      <c r="FN721" s="481">
        <f t="shared" si="2188"/>
        <v>1.5844905235503848</v>
      </c>
      <c r="FO721" s="481">
        <f t="shared" si="2189"/>
        <v>1.1247419778570089</v>
      </c>
      <c r="FP721" s="481">
        <f t="shared" si="2190"/>
        <v>1.3586321934945789</v>
      </c>
      <c r="FQ721" s="481">
        <f t="shared" si="2191"/>
        <v>1.0521267723102585</v>
      </c>
      <c r="FR721" s="501"/>
      <c r="FS721" s="482">
        <f t="shared" si="2195"/>
        <v>0</v>
      </c>
      <c r="FT721" s="482">
        <f t="shared" si="2195"/>
        <v>12795762</v>
      </c>
      <c r="FU721" s="482">
        <f t="shared" si="2195"/>
        <v>20891040</v>
      </c>
      <c r="FV721" s="482">
        <f t="shared" si="2195"/>
        <v>36167613</v>
      </c>
      <c r="FW721" s="482">
        <f t="shared" si="2195"/>
        <v>6040848</v>
      </c>
      <c r="FX721" s="482">
        <f t="shared" si="2195"/>
        <v>7786350</v>
      </c>
      <c r="FY721" s="482">
        <f t="shared" si="2195"/>
        <v>129228500</v>
      </c>
      <c r="FZ721" s="482">
        <f t="shared" si="2195"/>
        <v>173682768</v>
      </c>
      <c r="GA721" s="482">
        <f t="shared" si="2195"/>
        <v>26152588</v>
      </c>
      <c r="GB721" s="482"/>
      <c r="GC721" s="482"/>
      <c r="GD721" s="482"/>
      <c r="GE721" s="482"/>
      <c r="GF721" s="482"/>
      <c r="GG721" s="482"/>
      <c r="GH721" s="482"/>
      <c r="GI721" s="482"/>
      <c r="GJ721" s="482"/>
      <c r="GK721" s="482"/>
      <c r="GL721" s="482"/>
      <c r="GM721" s="482"/>
      <c r="GN721" s="482">
        <f t="shared" si="2169"/>
        <v>1010130</v>
      </c>
      <c r="GO721" s="482">
        <f t="shared" si="2196"/>
        <v>238032</v>
      </c>
      <c r="GP721" s="482">
        <f t="shared" si="2196"/>
        <v>905454</v>
      </c>
      <c r="GQ721" s="482">
        <f t="shared" si="2196"/>
        <v>0</v>
      </c>
      <c r="GR721" s="482">
        <f t="shared" si="2196"/>
        <v>3737825</v>
      </c>
      <c r="GS721" s="482">
        <f t="shared" si="2196"/>
        <v>16001910</v>
      </c>
      <c r="GT721" s="482">
        <f t="shared" si="2196"/>
        <v>358034</v>
      </c>
      <c r="GU721" s="482">
        <f t="shared" si="2196"/>
        <v>21289797</v>
      </c>
      <c r="GV721" s="502"/>
      <c r="GW721" s="402"/>
      <c r="GX721" s="402"/>
      <c r="GY721" s="402"/>
      <c r="GZ721" s="402"/>
      <c r="HA721" s="402"/>
    </row>
    <row r="722" spans="1:209" ht="9.75" customHeight="1" x14ac:dyDescent="0.2">
      <c r="A722" s="417" t="str">
        <f t="shared" si="2177"/>
        <v>2019-20SEPTEMBERRX6</v>
      </c>
      <c r="B722" s="458" t="str">
        <f t="shared" si="2194"/>
        <v>2019-20</v>
      </c>
      <c r="C722" s="402" t="s">
        <v>640</v>
      </c>
      <c r="D722" s="402" t="s">
        <v>646</v>
      </c>
      <c r="E722" s="402" t="s">
        <v>645</v>
      </c>
      <c r="F722" s="478" t="s">
        <v>448</v>
      </c>
      <c r="G722" s="478" t="s">
        <v>690</v>
      </c>
      <c r="H722" s="479">
        <v>47381</v>
      </c>
      <c r="I722" s="479">
        <v>32664</v>
      </c>
      <c r="J722" s="479">
        <v>195066</v>
      </c>
      <c r="K722" s="506">
        <v>6</v>
      </c>
      <c r="L722" s="506">
        <v>1</v>
      </c>
      <c r="M722" s="506">
        <v>12</v>
      </c>
      <c r="N722" s="506">
        <v>22</v>
      </c>
      <c r="O722" s="506">
        <v>58</v>
      </c>
      <c r="P722" s="479" t="s">
        <v>152</v>
      </c>
      <c r="Q722" s="479" t="s">
        <v>152</v>
      </c>
      <c r="R722" s="479" t="s">
        <v>152</v>
      </c>
      <c r="S722" s="479">
        <v>33824</v>
      </c>
      <c r="T722" s="479">
        <v>2695</v>
      </c>
      <c r="U722" s="479">
        <v>1668</v>
      </c>
      <c r="V722" s="479">
        <v>19364</v>
      </c>
      <c r="W722" s="479">
        <v>7095</v>
      </c>
      <c r="X722" s="479">
        <v>381</v>
      </c>
      <c r="Y722" s="479">
        <v>1075911</v>
      </c>
      <c r="Z722" s="479">
        <v>399</v>
      </c>
      <c r="AA722" s="479">
        <v>689</v>
      </c>
      <c r="AB722" s="479">
        <v>810993</v>
      </c>
      <c r="AC722" s="479">
        <v>486</v>
      </c>
      <c r="AD722" s="479">
        <v>852</v>
      </c>
      <c r="AE722" s="479">
        <v>34636167</v>
      </c>
      <c r="AF722" s="479">
        <v>1789</v>
      </c>
      <c r="AG722" s="479">
        <v>3699</v>
      </c>
      <c r="AH722" s="479">
        <v>43697692</v>
      </c>
      <c r="AI722" s="479">
        <v>6159</v>
      </c>
      <c r="AJ722" s="479">
        <v>15196</v>
      </c>
      <c r="AK722" s="479">
        <v>2054643</v>
      </c>
      <c r="AL722" s="479">
        <v>5393</v>
      </c>
      <c r="AM722" s="479">
        <v>12715</v>
      </c>
      <c r="AN722" s="479"/>
      <c r="AO722" s="479"/>
      <c r="AP722" s="479"/>
      <c r="AQ722" s="479"/>
      <c r="AR722" s="479"/>
      <c r="AS722" s="479"/>
      <c r="AT722" s="479">
        <v>1836</v>
      </c>
      <c r="AU722" s="479">
        <v>48</v>
      </c>
      <c r="AV722" s="479">
        <v>287</v>
      </c>
      <c r="AW722" s="479">
        <v>2519</v>
      </c>
      <c r="AX722" s="479">
        <v>116</v>
      </c>
      <c r="AY722" s="479">
        <v>1385</v>
      </c>
      <c r="AZ722" s="479">
        <v>0</v>
      </c>
      <c r="BA722" s="479"/>
      <c r="BB722" s="479"/>
      <c r="BC722" s="479"/>
      <c r="BD722" s="479"/>
      <c r="BE722" s="479"/>
      <c r="BF722" s="479"/>
      <c r="BG722" s="479"/>
      <c r="BH722" s="479"/>
      <c r="BI722" s="479">
        <v>19734</v>
      </c>
      <c r="BJ722" s="479">
        <v>3477</v>
      </c>
      <c r="BK722" s="479">
        <v>8777</v>
      </c>
      <c r="BL722" s="479">
        <v>31988</v>
      </c>
      <c r="BM722" s="479">
        <v>4863</v>
      </c>
      <c r="BN722" s="479">
        <v>3983</v>
      </c>
      <c r="BO722" s="479">
        <v>3038</v>
      </c>
      <c r="BP722" s="479">
        <v>2511</v>
      </c>
      <c r="BQ722" s="479">
        <v>24859</v>
      </c>
      <c r="BR722" s="479">
        <v>21220</v>
      </c>
      <c r="BS722" s="479">
        <v>10515</v>
      </c>
      <c r="BT722" s="479">
        <v>7087</v>
      </c>
      <c r="BU722" s="479">
        <v>589</v>
      </c>
      <c r="BV722" s="479">
        <v>378</v>
      </c>
      <c r="BW722" s="479" t="s">
        <v>152</v>
      </c>
      <c r="BX722" s="479" t="s">
        <v>152</v>
      </c>
      <c r="BY722" s="479" t="s">
        <v>152</v>
      </c>
      <c r="BZ722" s="479" t="s">
        <v>152</v>
      </c>
      <c r="CA722" s="479" t="s">
        <v>152</v>
      </c>
      <c r="CB722" s="479" t="s">
        <v>152</v>
      </c>
      <c r="CC722" s="479" t="s">
        <v>152</v>
      </c>
      <c r="CD722" s="479" t="s">
        <v>152</v>
      </c>
      <c r="CE722" s="479" t="s">
        <v>152</v>
      </c>
      <c r="CF722" s="479" t="s">
        <v>152</v>
      </c>
      <c r="CG722" s="479" t="s">
        <v>152</v>
      </c>
      <c r="CH722" s="479" t="s">
        <v>152</v>
      </c>
      <c r="CI722" s="479" t="s">
        <v>152</v>
      </c>
      <c r="CJ722" s="479" t="s">
        <v>152</v>
      </c>
      <c r="CK722" s="479" t="s">
        <v>152</v>
      </c>
      <c r="CL722" s="479" t="s">
        <v>152</v>
      </c>
      <c r="CM722" s="479" t="s">
        <v>152</v>
      </c>
      <c r="CN722" s="479" t="s">
        <v>152</v>
      </c>
      <c r="CO722" s="479" t="s">
        <v>152</v>
      </c>
      <c r="CP722" s="479" t="s">
        <v>152</v>
      </c>
      <c r="CQ722" s="479" t="s">
        <v>152</v>
      </c>
      <c r="CR722" s="479" t="s">
        <v>152</v>
      </c>
      <c r="CS722" s="479" t="s">
        <v>152</v>
      </c>
      <c r="CT722" s="479" t="s">
        <v>152</v>
      </c>
      <c r="CU722" s="479" t="s">
        <v>152</v>
      </c>
      <c r="CV722" s="479" t="s">
        <v>152</v>
      </c>
      <c r="CW722" s="479" t="s">
        <v>152</v>
      </c>
      <c r="CX722" s="479" t="s">
        <v>152</v>
      </c>
      <c r="CY722" s="479" t="s">
        <v>152</v>
      </c>
      <c r="CZ722" s="479" t="s">
        <v>152</v>
      </c>
      <c r="DA722" s="479" t="s">
        <v>152</v>
      </c>
      <c r="DB722" s="479" t="s">
        <v>152</v>
      </c>
      <c r="DC722" s="479" t="s">
        <v>152</v>
      </c>
      <c r="DD722" s="479" t="s">
        <v>152</v>
      </c>
      <c r="DE722" s="479" t="s">
        <v>152</v>
      </c>
      <c r="DF722" s="479" t="s">
        <v>152</v>
      </c>
      <c r="DG722" s="479" t="s">
        <v>152</v>
      </c>
      <c r="DH722" s="479" t="s">
        <v>152</v>
      </c>
      <c r="DI722" s="479" t="s">
        <v>152</v>
      </c>
      <c r="DJ722" s="479" t="s">
        <v>152</v>
      </c>
      <c r="DK722" s="479">
        <v>83</v>
      </c>
      <c r="DL722" s="479">
        <v>38070</v>
      </c>
      <c r="DM722" s="479">
        <v>459</v>
      </c>
      <c r="DN722" s="479">
        <v>698</v>
      </c>
      <c r="DO722" s="479">
        <v>1569</v>
      </c>
      <c r="DP722" s="479">
        <v>48691</v>
      </c>
      <c r="DQ722" s="479">
        <v>31</v>
      </c>
      <c r="DR722" s="479">
        <v>59</v>
      </c>
      <c r="DS722" s="479">
        <v>0</v>
      </c>
      <c r="DT722" s="479">
        <v>0</v>
      </c>
      <c r="DU722" s="510" t="s">
        <v>152</v>
      </c>
      <c r="DV722" s="510" t="s">
        <v>152</v>
      </c>
      <c r="DW722" s="479">
        <v>0</v>
      </c>
      <c r="DX722" s="479"/>
      <c r="DY722" s="479"/>
      <c r="DZ722" s="479"/>
      <c r="EA722" s="479"/>
      <c r="EB722" s="479"/>
      <c r="EC722" s="479"/>
      <c r="ED722" s="479"/>
      <c r="EE722" s="479"/>
      <c r="EF722" s="479"/>
      <c r="EG722" s="479" t="s">
        <v>152</v>
      </c>
      <c r="EH722" s="479" t="s">
        <v>152</v>
      </c>
      <c r="EI722" s="479">
        <v>0</v>
      </c>
      <c r="EJ722" s="479">
        <v>0</v>
      </c>
      <c r="EK722" s="479">
        <v>1066</v>
      </c>
      <c r="EL722" s="479">
        <v>0</v>
      </c>
      <c r="EM722" s="479">
        <v>1013</v>
      </c>
      <c r="EN722" s="479">
        <v>0</v>
      </c>
      <c r="EO722" s="479">
        <v>0</v>
      </c>
      <c r="EP722" s="479">
        <v>0</v>
      </c>
      <c r="EQ722" s="479">
        <v>7896914</v>
      </c>
      <c r="ER722" s="479">
        <v>7408</v>
      </c>
      <c r="ES722" s="479">
        <v>14695</v>
      </c>
      <c r="ET722" s="479">
        <v>0</v>
      </c>
      <c r="EU722" s="479">
        <v>0</v>
      </c>
      <c r="EV722" s="479">
        <v>0</v>
      </c>
      <c r="EW722" s="479">
        <v>11132771</v>
      </c>
      <c r="EX722" s="479">
        <v>10990</v>
      </c>
      <c r="EY722" s="479">
        <v>21917</v>
      </c>
      <c r="EZ722" s="476"/>
      <c r="FA722" s="446">
        <f t="shared" si="2178"/>
        <v>9</v>
      </c>
      <c r="FB722" s="417">
        <f t="shared" si="2179"/>
        <v>2019</v>
      </c>
      <c r="FC722" s="448">
        <f t="shared" si="2180"/>
        <v>43709</v>
      </c>
      <c r="FD722" s="449">
        <f t="shared" si="2181"/>
        <v>30</v>
      </c>
      <c r="FE722" s="450"/>
      <c r="FF722" s="451" t="e">
        <f t="shared" si="2197"/>
        <v>#VALUE!</v>
      </c>
      <c r="FG722" s="450"/>
      <c r="FH722" s="452">
        <f t="shared" si="2182"/>
        <v>1.804452690166976</v>
      </c>
      <c r="FI722" s="452">
        <f t="shared" si="2183"/>
        <v>1.4779220779220779</v>
      </c>
      <c r="FJ722" s="452">
        <f t="shared" si="2184"/>
        <v>1.8213429256594724</v>
      </c>
      <c r="FK722" s="452">
        <f t="shared" si="2185"/>
        <v>1.5053956834532374</v>
      </c>
      <c r="FL722" s="452">
        <f t="shared" si="2186"/>
        <v>1.2837740136335467</v>
      </c>
      <c r="FM722" s="452">
        <f t="shared" si="2187"/>
        <v>1.0958479652964264</v>
      </c>
      <c r="FN722" s="452">
        <f t="shared" si="2188"/>
        <v>1.482029598308668</v>
      </c>
      <c r="FO722" s="452">
        <f t="shared" si="2189"/>
        <v>0.99887244538407327</v>
      </c>
      <c r="FP722" s="452">
        <f t="shared" si="2190"/>
        <v>1.5459317585301837</v>
      </c>
      <c r="FQ722" s="452">
        <f t="shared" si="2191"/>
        <v>0.99212598425196852</v>
      </c>
      <c r="FR722" s="453"/>
      <c r="FS722" s="446">
        <f t="shared" si="2195"/>
        <v>32664</v>
      </c>
      <c r="FT722" s="446">
        <f t="shared" si="2195"/>
        <v>391968</v>
      </c>
      <c r="FU722" s="446">
        <f t="shared" si="2195"/>
        <v>718608</v>
      </c>
      <c r="FV722" s="446">
        <f t="shared" si="2195"/>
        <v>1894512</v>
      </c>
      <c r="FW722" s="446">
        <f t="shared" si="2195"/>
        <v>1856855</v>
      </c>
      <c r="FX722" s="446">
        <f t="shared" si="2195"/>
        <v>1421136</v>
      </c>
      <c r="FY722" s="446">
        <f t="shared" si="2195"/>
        <v>71627436</v>
      </c>
      <c r="FZ722" s="446">
        <f t="shared" si="2195"/>
        <v>107815620</v>
      </c>
      <c r="GA722" s="446">
        <f t="shared" si="2195"/>
        <v>4844415</v>
      </c>
      <c r="GB722" s="446"/>
      <c r="GC722" s="446"/>
      <c r="GD722" s="446"/>
      <c r="GE722" s="446"/>
      <c r="GF722" s="446"/>
      <c r="GG722" s="446"/>
      <c r="GH722" s="446"/>
      <c r="GI722" s="446"/>
      <c r="GJ722" s="446"/>
      <c r="GK722" s="446"/>
      <c r="GL722" s="446"/>
      <c r="GM722" s="446"/>
      <c r="GN722" s="446" t="str">
        <f t="shared" si="2169"/>
        <v>-</v>
      </c>
      <c r="GO722" s="446">
        <f t="shared" si="2196"/>
        <v>57934</v>
      </c>
      <c r="GP722" s="446">
        <f t="shared" si="2196"/>
        <v>92571</v>
      </c>
      <c r="GQ722" s="446">
        <f t="shared" si="2196"/>
        <v>0</v>
      </c>
      <c r="GR722" s="446">
        <f t="shared" si="2196"/>
        <v>0</v>
      </c>
      <c r="GS722" s="446">
        <f t="shared" si="2196"/>
        <v>15664870</v>
      </c>
      <c r="GT722" s="446">
        <f t="shared" si="2196"/>
        <v>0</v>
      </c>
      <c r="GU722" s="446">
        <f t="shared" si="2196"/>
        <v>22201921</v>
      </c>
      <c r="GV722" s="416"/>
      <c r="GW722" s="402"/>
      <c r="GX722" s="402"/>
      <c r="GY722" s="402"/>
      <c r="GZ722" s="402"/>
      <c r="HA722" s="402"/>
    </row>
    <row r="723" spans="1:209" ht="9.75" customHeight="1" x14ac:dyDescent="0.2">
      <c r="A723" s="417" t="str">
        <f t="shared" si="2177"/>
        <v>2019-20SEPTEMBERRX7</v>
      </c>
      <c r="B723" s="458" t="str">
        <f t="shared" si="2194"/>
        <v>2019-20</v>
      </c>
      <c r="C723" s="402" t="s">
        <v>640</v>
      </c>
      <c r="D723" s="402" t="s">
        <v>649</v>
      </c>
      <c r="E723" s="402" t="s">
        <v>462</v>
      </c>
      <c r="F723" s="478" t="s">
        <v>449</v>
      </c>
      <c r="G723" s="478" t="s">
        <v>691</v>
      </c>
      <c r="H723" s="479">
        <v>126328</v>
      </c>
      <c r="I723" s="479">
        <v>104445</v>
      </c>
      <c r="J723" s="479">
        <v>1153070</v>
      </c>
      <c r="K723" s="506">
        <v>11</v>
      </c>
      <c r="L723" s="506">
        <v>1</v>
      </c>
      <c r="M723" s="506">
        <v>37</v>
      </c>
      <c r="N723" s="506">
        <v>70</v>
      </c>
      <c r="O723" s="506">
        <v>130</v>
      </c>
      <c r="P723" s="479" t="s">
        <v>152</v>
      </c>
      <c r="Q723" s="479" t="s">
        <v>152</v>
      </c>
      <c r="R723" s="479" t="s">
        <v>152</v>
      </c>
      <c r="S723" s="479">
        <v>94916</v>
      </c>
      <c r="T723" s="479">
        <v>9870</v>
      </c>
      <c r="U723" s="479">
        <v>7001</v>
      </c>
      <c r="V723" s="479">
        <v>49579</v>
      </c>
      <c r="W723" s="479">
        <v>20051</v>
      </c>
      <c r="X723" s="479">
        <v>3870</v>
      </c>
      <c r="Y723" s="479">
        <v>4377929</v>
      </c>
      <c r="Z723" s="479">
        <v>444</v>
      </c>
      <c r="AA723" s="479">
        <v>747</v>
      </c>
      <c r="AB723" s="479">
        <v>4257062</v>
      </c>
      <c r="AC723" s="479">
        <v>608</v>
      </c>
      <c r="AD723" s="479">
        <v>1051</v>
      </c>
      <c r="AE723" s="479">
        <v>71671555</v>
      </c>
      <c r="AF723" s="479">
        <v>1446</v>
      </c>
      <c r="AG723" s="479">
        <v>3092</v>
      </c>
      <c r="AH723" s="479">
        <v>95935485</v>
      </c>
      <c r="AI723" s="479">
        <v>4785</v>
      </c>
      <c r="AJ723" s="479">
        <v>11262</v>
      </c>
      <c r="AK723" s="479">
        <v>22256418</v>
      </c>
      <c r="AL723" s="479">
        <v>5751</v>
      </c>
      <c r="AM723" s="479">
        <v>12567</v>
      </c>
      <c r="AN723" s="479"/>
      <c r="AO723" s="479"/>
      <c r="AP723" s="479"/>
      <c r="AQ723" s="479"/>
      <c r="AR723" s="479"/>
      <c r="AS723" s="479"/>
      <c r="AT723" s="479">
        <v>6782</v>
      </c>
      <c r="AU723" s="479">
        <v>463</v>
      </c>
      <c r="AV723" s="479">
        <v>4401</v>
      </c>
      <c r="AW723" s="479">
        <v>6268</v>
      </c>
      <c r="AX723" s="479">
        <v>267</v>
      </c>
      <c r="AY723" s="479">
        <v>1651</v>
      </c>
      <c r="AZ723" s="479">
        <v>0</v>
      </c>
      <c r="BA723" s="479"/>
      <c r="BB723" s="479"/>
      <c r="BC723" s="479"/>
      <c r="BD723" s="479"/>
      <c r="BE723" s="479"/>
      <c r="BF723" s="479"/>
      <c r="BG723" s="479"/>
      <c r="BH723" s="479"/>
      <c r="BI723" s="479">
        <v>55790</v>
      </c>
      <c r="BJ723" s="479">
        <v>5633</v>
      </c>
      <c r="BK723" s="479">
        <v>26711</v>
      </c>
      <c r="BL723" s="479">
        <v>88134</v>
      </c>
      <c r="BM723" s="479">
        <v>20126</v>
      </c>
      <c r="BN723" s="479">
        <v>16454</v>
      </c>
      <c r="BO723" s="479">
        <v>14138</v>
      </c>
      <c r="BP723" s="479">
        <v>11781</v>
      </c>
      <c r="BQ723" s="479">
        <v>63550</v>
      </c>
      <c r="BR723" s="479">
        <v>52805</v>
      </c>
      <c r="BS723" s="479">
        <v>28503</v>
      </c>
      <c r="BT723" s="479">
        <v>21349</v>
      </c>
      <c r="BU723" s="479">
        <v>4973</v>
      </c>
      <c r="BV723" s="479">
        <v>4161</v>
      </c>
      <c r="BW723" s="479" t="s">
        <v>152</v>
      </c>
      <c r="BX723" s="479" t="s">
        <v>152</v>
      </c>
      <c r="BY723" s="479" t="s">
        <v>152</v>
      </c>
      <c r="BZ723" s="479" t="s">
        <v>152</v>
      </c>
      <c r="CA723" s="479" t="s">
        <v>152</v>
      </c>
      <c r="CB723" s="479" t="s">
        <v>152</v>
      </c>
      <c r="CC723" s="479" t="s">
        <v>152</v>
      </c>
      <c r="CD723" s="479" t="s">
        <v>152</v>
      </c>
      <c r="CE723" s="479" t="s">
        <v>152</v>
      </c>
      <c r="CF723" s="479" t="s">
        <v>152</v>
      </c>
      <c r="CG723" s="479" t="s">
        <v>152</v>
      </c>
      <c r="CH723" s="479" t="s">
        <v>152</v>
      </c>
      <c r="CI723" s="479" t="s">
        <v>152</v>
      </c>
      <c r="CJ723" s="479" t="s">
        <v>152</v>
      </c>
      <c r="CK723" s="479" t="s">
        <v>152</v>
      </c>
      <c r="CL723" s="479" t="s">
        <v>152</v>
      </c>
      <c r="CM723" s="479" t="s">
        <v>152</v>
      </c>
      <c r="CN723" s="479" t="s">
        <v>152</v>
      </c>
      <c r="CO723" s="479" t="s">
        <v>152</v>
      </c>
      <c r="CP723" s="479" t="s">
        <v>152</v>
      </c>
      <c r="CQ723" s="479" t="s">
        <v>152</v>
      </c>
      <c r="CR723" s="479" t="s">
        <v>152</v>
      </c>
      <c r="CS723" s="479" t="s">
        <v>152</v>
      </c>
      <c r="CT723" s="479" t="s">
        <v>152</v>
      </c>
      <c r="CU723" s="479" t="s">
        <v>152</v>
      </c>
      <c r="CV723" s="479" t="s">
        <v>152</v>
      </c>
      <c r="CW723" s="479" t="s">
        <v>152</v>
      </c>
      <c r="CX723" s="479" t="s">
        <v>152</v>
      </c>
      <c r="CY723" s="479" t="s">
        <v>152</v>
      </c>
      <c r="CZ723" s="479" t="s">
        <v>152</v>
      </c>
      <c r="DA723" s="479" t="s">
        <v>152</v>
      </c>
      <c r="DB723" s="479" t="s">
        <v>152</v>
      </c>
      <c r="DC723" s="479" t="s">
        <v>152</v>
      </c>
      <c r="DD723" s="479" t="s">
        <v>152</v>
      </c>
      <c r="DE723" s="479" t="s">
        <v>152</v>
      </c>
      <c r="DF723" s="479" t="s">
        <v>152</v>
      </c>
      <c r="DG723" s="479" t="s">
        <v>152</v>
      </c>
      <c r="DH723" s="479" t="s">
        <v>152</v>
      </c>
      <c r="DI723" s="479" t="s">
        <v>152</v>
      </c>
      <c r="DJ723" s="479" t="s">
        <v>152</v>
      </c>
      <c r="DK723" s="479">
        <v>0</v>
      </c>
      <c r="DL723" s="479">
        <v>0</v>
      </c>
      <c r="DM723" s="479">
        <v>0</v>
      </c>
      <c r="DN723" s="479">
        <v>0</v>
      </c>
      <c r="DO723" s="479">
        <v>5073</v>
      </c>
      <c r="DP723" s="479">
        <v>188260</v>
      </c>
      <c r="DQ723" s="479">
        <v>37</v>
      </c>
      <c r="DR723" s="479">
        <v>76</v>
      </c>
      <c r="DS723" s="479">
        <v>69</v>
      </c>
      <c r="DT723" s="479">
        <v>96387</v>
      </c>
      <c r="DU723" s="479">
        <v>1397</v>
      </c>
      <c r="DV723" s="479">
        <v>3474</v>
      </c>
      <c r="DW723" s="479">
        <v>58</v>
      </c>
      <c r="DX723" s="479"/>
      <c r="DY723" s="479"/>
      <c r="DZ723" s="479"/>
      <c r="EA723" s="479"/>
      <c r="EB723" s="479"/>
      <c r="EC723" s="479"/>
      <c r="ED723" s="479"/>
      <c r="EE723" s="479"/>
      <c r="EF723" s="479"/>
      <c r="EG723" s="479" t="s">
        <v>152</v>
      </c>
      <c r="EH723" s="479" t="s">
        <v>152</v>
      </c>
      <c r="EI723" s="479">
        <v>1390</v>
      </c>
      <c r="EJ723" s="479">
        <v>1325</v>
      </c>
      <c r="EK723" s="479">
        <v>802</v>
      </c>
      <c r="EL723" s="479">
        <v>23</v>
      </c>
      <c r="EM723" s="479">
        <v>607</v>
      </c>
      <c r="EN723" s="479">
        <v>5355819</v>
      </c>
      <c r="EO723" s="479">
        <v>4042</v>
      </c>
      <c r="EP723" s="479">
        <v>8944</v>
      </c>
      <c r="EQ723" s="479">
        <v>3243070</v>
      </c>
      <c r="ER723" s="479">
        <v>4044</v>
      </c>
      <c r="ES723" s="479">
        <v>8690</v>
      </c>
      <c r="ET723" s="479">
        <v>149179</v>
      </c>
      <c r="EU723" s="479">
        <v>6486</v>
      </c>
      <c r="EV723" s="479">
        <v>17345</v>
      </c>
      <c r="EW723" s="479">
        <v>4169265</v>
      </c>
      <c r="EX723" s="479">
        <v>6869</v>
      </c>
      <c r="EY723" s="479">
        <v>15036</v>
      </c>
      <c r="EZ723" s="476"/>
      <c r="FA723" s="446">
        <f t="shared" si="2178"/>
        <v>9</v>
      </c>
      <c r="FB723" s="417">
        <f t="shared" si="2179"/>
        <v>2019</v>
      </c>
      <c r="FC723" s="448">
        <f t="shared" si="2180"/>
        <v>43709</v>
      </c>
      <c r="FD723" s="449">
        <f t="shared" si="2181"/>
        <v>30</v>
      </c>
      <c r="FE723" s="450"/>
      <c r="FF723" s="451" t="e">
        <f t="shared" si="2197"/>
        <v>#VALUE!</v>
      </c>
      <c r="FG723" s="450"/>
      <c r="FH723" s="452">
        <f t="shared" si="2182"/>
        <v>2.0391084093211753</v>
      </c>
      <c r="FI723" s="452">
        <f t="shared" si="2183"/>
        <v>1.6670719351570416</v>
      </c>
      <c r="FJ723" s="452">
        <f t="shared" si="2184"/>
        <v>2.0194257963148123</v>
      </c>
      <c r="FK723" s="452">
        <f t="shared" si="2185"/>
        <v>1.6827596057706042</v>
      </c>
      <c r="FL723" s="452">
        <f t="shared" si="2186"/>
        <v>1.2817926944875855</v>
      </c>
      <c r="FM723" s="452">
        <f t="shared" si="2187"/>
        <v>1.0650678714778434</v>
      </c>
      <c r="FN723" s="452">
        <f t="shared" si="2188"/>
        <v>1.4215251109670342</v>
      </c>
      <c r="FO723" s="452">
        <f t="shared" si="2189"/>
        <v>1.0647349259388559</v>
      </c>
      <c r="FP723" s="452">
        <f t="shared" si="2190"/>
        <v>1.2850129198966409</v>
      </c>
      <c r="FQ723" s="452">
        <f t="shared" si="2191"/>
        <v>1.0751937984496125</v>
      </c>
      <c r="FR723" s="453"/>
      <c r="FS723" s="446">
        <f t="shared" ref="FS723:GA732" si="2198">IFERROR(HLOOKUP(FS$1,$H$5:$HA$10112,MATCH($A723,$A$5:$A$10112,0),0)*HLOOKUP(FS$2,$H$5:$HA$10112,MATCH($A723,$A$5:$A$10112,0),0),"-")</f>
        <v>104445</v>
      </c>
      <c r="FT723" s="446">
        <f t="shared" si="2198"/>
        <v>3864465</v>
      </c>
      <c r="FU723" s="446">
        <f t="shared" si="2198"/>
        <v>7311150</v>
      </c>
      <c r="FV723" s="446">
        <f t="shared" si="2198"/>
        <v>13577850</v>
      </c>
      <c r="FW723" s="446">
        <f t="shared" si="2198"/>
        <v>7372890</v>
      </c>
      <c r="FX723" s="446">
        <f t="shared" si="2198"/>
        <v>7358051</v>
      </c>
      <c r="FY723" s="446">
        <f t="shared" si="2198"/>
        <v>153298268</v>
      </c>
      <c r="FZ723" s="446">
        <f t="shared" si="2198"/>
        <v>225814362</v>
      </c>
      <c r="GA723" s="446">
        <f t="shared" si="2198"/>
        <v>48634290</v>
      </c>
      <c r="GB723" s="446"/>
      <c r="GC723" s="446"/>
      <c r="GD723" s="446"/>
      <c r="GE723" s="446"/>
      <c r="GF723" s="446"/>
      <c r="GG723" s="446"/>
      <c r="GH723" s="446"/>
      <c r="GI723" s="446"/>
      <c r="GJ723" s="446"/>
      <c r="GK723" s="446"/>
      <c r="GL723" s="446"/>
      <c r="GM723" s="446"/>
      <c r="GN723" s="446">
        <f t="shared" si="2169"/>
        <v>239706</v>
      </c>
      <c r="GO723" s="446">
        <f t="shared" ref="GO723:GU728" si="2199">IFERROR(HLOOKUP(GO$1,$H$5:$HA$10112,MATCH($A723,$A$5:$A$10112,0),0)*HLOOKUP(GO$2,$H$5:$HA$10112,MATCH($A723,$A$5:$A$10112,0),0),"-")</f>
        <v>0</v>
      </c>
      <c r="GP723" s="446">
        <f t="shared" si="2199"/>
        <v>385548</v>
      </c>
      <c r="GQ723" s="446">
        <f t="shared" si="2199"/>
        <v>0</v>
      </c>
      <c r="GR723" s="446">
        <f t="shared" si="2199"/>
        <v>11850800</v>
      </c>
      <c r="GS723" s="446">
        <f t="shared" si="2199"/>
        <v>6969380</v>
      </c>
      <c r="GT723" s="446">
        <f t="shared" si="2199"/>
        <v>398935</v>
      </c>
      <c r="GU723" s="446">
        <f t="shared" si="2199"/>
        <v>9126852</v>
      </c>
      <c r="GV723" s="416"/>
      <c r="GW723" s="402"/>
      <c r="GX723" s="402"/>
      <c r="GY723" s="402"/>
      <c r="GZ723" s="402"/>
      <c r="HA723" s="402"/>
    </row>
    <row r="724" spans="1:209" ht="9.75" customHeight="1" x14ac:dyDescent="0.2">
      <c r="A724" s="493" t="str">
        <f t="shared" si="2177"/>
        <v>2019-20SEPTEMBERRYE</v>
      </c>
      <c r="B724" s="494" t="str">
        <f t="shared" si="2194"/>
        <v>2019-20</v>
      </c>
      <c r="C724" s="480" t="s">
        <v>640</v>
      </c>
      <c r="D724" s="480" t="s">
        <v>663</v>
      </c>
      <c r="E724" s="480" t="s">
        <v>662</v>
      </c>
      <c r="F724" s="495" t="s">
        <v>456</v>
      </c>
      <c r="G724" s="495" t="s">
        <v>692</v>
      </c>
      <c r="H724" s="496">
        <v>67640</v>
      </c>
      <c r="I724" s="496">
        <v>41506</v>
      </c>
      <c r="J724" s="496">
        <v>430890</v>
      </c>
      <c r="K724" s="507">
        <v>10</v>
      </c>
      <c r="L724" s="507">
        <v>3</v>
      </c>
      <c r="M724" s="507">
        <v>23</v>
      </c>
      <c r="N724" s="507">
        <v>61</v>
      </c>
      <c r="O724" s="507">
        <v>126</v>
      </c>
      <c r="P724" s="496" t="s">
        <v>152</v>
      </c>
      <c r="Q724" s="496" t="s">
        <v>152</v>
      </c>
      <c r="R724" s="496" t="s">
        <v>152</v>
      </c>
      <c r="S724" s="496">
        <v>46893</v>
      </c>
      <c r="T724" s="496">
        <v>2573</v>
      </c>
      <c r="U724" s="496">
        <v>1626</v>
      </c>
      <c r="V724" s="496">
        <v>23183</v>
      </c>
      <c r="W724" s="496">
        <v>13855</v>
      </c>
      <c r="X724" s="496">
        <v>791</v>
      </c>
      <c r="Y724" s="496">
        <v>1122469</v>
      </c>
      <c r="Z724" s="496">
        <v>436</v>
      </c>
      <c r="AA724" s="496">
        <v>787</v>
      </c>
      <c r="AB724" s="496">
        <v>903051</v>
      </c>
      <c r="AC724" s="496">
        <v>555</v>
      </c>
      <c r="AD724" s="496">
        <v>1052</v>
      </c>
      <c r="AE724" s="496">
        <v>25975171</v>
      </c>
      <c r="AF724" s="496">
        <v>1120</v>
      </c>
      <c r="AG724" s="496">
        <v>2307</v>
      </c>
      <c r="AH724" s="496">
        <v>47251897</v>
      </c>
      <c r="AI724" s="496">
        <v>3410</v>
      </c>
      <c r="AJ724" s="496">
        <v>8020</v>
      </c>
      <c r="AK724" s="496">
        <v>3690478</v>
      </c>
      <c r="AL724" s="496">
        <v>4666</v>
      </c>
      <c r="AM724" s="496">
        <v>10007</v>
      </c>
      <c r="AN724" s="496"/>
      <c r="AO724" s="496"/>
      <c r="AP724" s="496"/>
      <c r="AQ724" s="496"/>
      <c r="AR724" s="496"/>
      <c r="AS724" s="496"/>
      <c r="AT724" s="496">
        <v>3608</v>
      </c>
      <c r="AU724" s="496">
        <v>30</v>
      </c>
      <c r="AV724" s="496">
        <v>189</v>
      </c>
      <c r="AW724" s="496">
        <v>318</v>
      </c>
      <c r="AX724" s="496">
        <v>296</v>
      </c>
      <c r="AY724" s="496">
        <v>3093</v>
      </c>
      <c r="AZ724" s="496">
        <v>0</v>
      </c>
      <c r="BA724" s="496"/>
      <c r="BB724" s="496"/>
      <c r="BC724" s="496"/>
      <c r="BD724" s="496"/>
      <c r="BE724" s="496"/>
      <c r="BF724" s="496"/>
      <c r="BG724" s="496"/>
      <c r="BH724" s="496"/>
      <c r="BI724" s="496">
        <v>24953</v>
      </c>
      <c r="BJ724" s="496">
        <v>2814</v>
      </c>
      <c r="BK724" s="496">
        <v>15518</v>
      </c>
      <c r="BL724" s="496">
        <v>43285</v>
      </c>
      <c r="BM724" s="496">
        <v>4857</v>
      </c>
      <c r="BN724" s="496">
        <v>3674</v>
      </c>
      <c r="BO724" s="496">
        <v>3056</v>
      </c>
      <c r="BP724" s="496">
        <v>2336</v>
      </c>
      <c r="BQ724" s="496">
        <v>30893</v>
      </c>
      <c r="BR724" s="496">
        <v>25162</v>
      </c>
      <c r="BS724" s="496">
        <v>20547</v>
      </c>
      <c r="BT724" s="496">
        <v>15688</v>
      </c>
      <c r="BU724" s="496">
        <v>1300</v>
      </c>
      <c r="BV724" s="496">
        <v>922</v>
      </c>
      <c r="BW724" s="496" t="s">
        <v>152</v>
      </c>
      <c r="BX724" s="496" t="s">
        <v>152</v>
      </c>
      <c r="BY724" s="496" t="s">
        <v>152</v>
      </c>
      <c r="BZ724" s="496" t="s">
        <v>152</v>
      </c>
      <c r="CA724" s="496" t="s">
        <v>152</v>
      </c>
      <c r="CB724" s="496" t="s">
        <v>152</v>
      </c>
      <c r="CC724" s="496" t="s">
        <v>152</v>
      </c>
      <c r="CD724" s="496" t="s">
        <v>152</v>
      </c>
      <c r="CE724" s="496" t="s">
        <v>152</v>
      </c>
      <c r="CF724" s="496" t="s">
        <v>152</v>
      </c>
      <c r="CG724" s="496" t="s">
        <v>152</v>
      </c>
      <c r="CH724" s="496" t="s">
        <v>152</v>
      </c>
      <c r="CI724" s="496" t="s">
        <v>152</v>
      </c>
      <c r="CJ724" s="496" t="s">
        <v>152</v>
      </c>
      <c r="CK724" s="496" t="s">
        <v>152</v>
      </c>
      <c r="CL724" s="496" t="s">
        <v>152</v>
      </c>
      <c r="CM724" s="496" t="s">
        <v>152</v>
      </c>
      <c r="CN724" s="496" t="s">
        <v>152</v>
      </c>
      <c r="CO724" s="496" t="s">
        <v>152</v>
      </c>
      <c r="CP724" s="496" t="s">
        <v>152</v>
      </c>
      <c r="CQ724" s="496" t="s">
        <v>152</v>
      </c>
      <c r="CR724" s="496" t="s">
        <v>152</v>
      </c>
      <c r="CS724" s="496" t="s">
        <v>152</v>
      </c>
      <c r="CT724" s="496" t="s">
        <v>152</v>
      </c>
      <c r="CU724" s="496" t="s">
        <v>152</v>
      </c>
      <c r="CV724" s="496" t="s">
        <v>152</v>
      </c>
      <c r="CW724" s="496" t="s">
        <v>152</v>
      </c>
      <c r="CX724" s="496" t="s">
        <v>152</v>
      </c>
      <c r="CY724" s="496" t="s">
        <v>152</v>
      </c>
      <c r="CZ724" s="496" t="s">
        <v>152</v>
      </c>
      <c r="DA724" s="496" t="s">
        <v>152</v>
      </c>
      <c r="DB724" s="496" t="s">
        <v>152</v>
      </c>
      <c r="DC724" s="496" t="s">
        <v>152</v>
      </c>
      <c r="DD724" s="496" t="s">
        <v>152</v>
      </c>
      <c r="DE724" s="496" t="s">
        <v>152</v>
      </c>
      <c r="DF724" s="496" t="s">
        <v>152</v>
      </c>
      <c r="DG724" s="496" t="s">
        <v>152</v>
      </c>
      <c r="DH724" s="496" t="s">
        <v>152</v>
      </c>
      <c r="DI724" s="496" t="s">
        <v>152</v>
      </c>
      <c r="DJ724" s="496" t="s">
        <v>152</v>
      </c>
      <c r="DK724" s="496">
        <v>167</v>
      </c>
      <c r="DL724" s="496">
        <v>54314</v>
      </c>
      <c r="DM724" s="496">
        <v>325</v>
      </c>
      <c r="DN724" s="496">
        <v>516</v>
      </c>
      <c r="DO724" s="496">
        <v>1990</v>
      </c>
      <c r="DP724" s="496">
        <v>77785</v>
      </c>
      <c r="DQ724" s="496">
        <v>39</v>
      </c>
      <c r="DR724" s="496">
        <v>83</v>
      </c>
      <c r="DS724" s="496">
        <v>74</v>
      </c>
      <c r="DT724" s="496">
        <v>180514</v>
      </c>
      <c r="DU724" s="496">
        <v>2439</v>
      </c>
      <c r="DV724" s="496">
        <v>4572</v>
      </c>
      <c r="DW724" s="496">
        <v>66</v>
      </c>
      <c r="DX724" s="496"/>
      <c r="DY724" s="496"/>
      <c r="DZ724" s="496"/>
      <c r="EA724" s="496"/>
      <c r="EB724" s="496"/>
      <c r="EC724" s="496"/>
      <c r="ED724" s="496"/>
      <c r="EE724" s="496"/>
      <c r="EF724" s="496"/>
      <c r="EG724" s="496" t="s">
        <v>152</v>
      </c>
      <c r="EH724" s="496" t="s">
        <v>152</v>
      </c>
      <c r="EI724" s="496">
        <v>2</v>
      </c>
      <c r="EJ724" s="496">
        <v>132</v>
      </c>
      <c r="EK724" s="496">
        <v>2364</v>
      </c>
      <c r="EL724" s="496">
        <v>0</v>
      </c>
      <c r="EM724" s="496">
        <v>385</v>
      </c>
      <c r="EN724" s="496">
        <v>352282</v>
      </c>
      <c r="EO724" s="496">
        <v>2669</v>
      </c>
      <c r="EP724" s="496">
        <v>5289</v>
      </c>
      <c r="EQ724" s="496">
        <v>9978565</v>
      </c>
      <c r="ER724" s="496">
        <v>4221</v>
      </c>
      <c r="ES724" s="496">
        <v>8639</v>
      </c>
      <c r="ET724" s="496">
        <v>0</v>
      </c>
      <c r="EU724" s="496">
        <v>0</v>
      </c>
      <c r="EV724" s="496">
        <v>0</v>
      </c>
      <c r="EW724" s="496">
        <v>3413254</v>
      </c>
      <c r="EX724" s="496">
        <v>8866</v>
      </c>
      <c r="EY724" s="496">
        <v>17304</v>
      </c>
      <c r="EZ724" s="497"/>
      <c r="FA724" s="482">
        <f t="shared" si="2178"/>
        <v>9</v>
      </c>
      <c r="FB724" s="493">
        <f t="shared" si="2179"/>
        <v>2019</v>
      </c>
      <c r="FC724" s="498">
        <f t="shared" si="2180"/>
        <v>43709</v>
      </c>
      <c r="FD724" s="499">
        <f t="shared" si="2181"/>
        <v>30</v>
      </c>
      <c r="FE724" s="500"/>
      <c r="FF724" s="515" t="e">
        <f t="shared" si="2197"/>
        <v>#VALUE!</v>
      </c>
      <c r="FG724" s="500"/>
      <c r="FH724" s="481">
        <f t="shared" si="2182"/>
        <v>1.8876797512631169</v>
      </c>
      <c r="FI724" s="481">
        <f t="shared" si="2183"/>
        <v>1.4279051690633502</v>
      </c>
      <c r="FJ724" s="481">
        <f t="shared" si="2184"/>
        <v>1.879458794587946</v>
      </c>
      <c r="FK724" s="481">
        <f t="shared" si="2185"/>
        <v>1.4366543665436655</v>
      </c>
      <c r="FL724" s="481">
        <f t="shared" si="2186"/>
        <v>1.3325712806798085</v>
      </c>
      <c r="FM724" s="481">
        <f t="shared" si="2187"/>
        <v>1.0853642755467368</v>
      </c>
      <c r="FN724" s="481">
        <f t="shared" si="2188"/>
        <v>1.4830025261638398</v>
      </c>
      <c r="FO724" s="481">
        <f t="shared" si="2189"/>
        <v>1.1322988090941899</v>
      </c>
      <c r="FP724" s="481">
        <f t="shared" si="2190"/>
        <v>1.6434892541087232</v>
      </c>
      <c r="FQ724" s="481">
        <f t="shared" si="2191"/>
        <v>1.1656131479140328</v>
      </c>
      <c r="FR724" s="501"/>
      <c r="FS724" s="482">
        <f t="shared" si="2198"/>
        <v>124518</v>
      </c>
      <c r="FT724" s="482">
        <f t="shared" si="2198"/>
        <v>954638</v>
      </c>
      <c r="FU724" s="482">
        <f t="shared" si="2198"/>
        <v>2531866</v>
      </c>
      <c r="FV724" s="482">
        <f t="shared" si="2198"/>
        <v>5229756</v>
      </c>
      <c r="FW724" s="482">
        <f t="shared" si="2198"/>
        <v>2024951</v>
      </c>
      <c r="FX724" s="482">
        <f t="shared" si="2198"/>
        <v>1710552</v>
      </c>
      <c r="FY724" s="482">
        <f t="shared" si="2198"/>
        <v>53483181</v>
      </c>
      <c r="FZ724" s="482">
        <f t="shared" si="2198"/>
        <v>111117100</v>
      </c>
      <c r="GA724" s="482">
        <f t="shared" si="2198"/>
        <v>7915537</v>
      </c>
      <c r="GB724" s="482"/>
      <c r="GC724" s="482"/>
      <c r="GD724" s="482"/>
      <c r="GE724" s="482"/>
      <c r="GF724" s="482"/>
      <c r="GG724" s="482"/>
      <c r="GH724" s="482"/>
      <c r="GI724" s="482"/>
      <c r="GJ724" s="482"/>
      <c r="GK724" s="482"/>
      <c r="GL724" s="482"/>
      <c r="GM724" s="482"/>
      <c r="GN724" s="482">
        <f t="shared" si="2169"/>
        <v>338328</v>
      </c>
      <c r="GO724" s="482">
        <f t="shared" si="2199"/>
        <v>86172</v>
      </c>
      <c r="GP724" s="482">
        <f t="shared" si="2199"/>
        <v>165170</v>
      </c>
      <c r="GQ724" s="482">
        <f t="shared" si="2199"/>
        <v>0</v>
      </c>
      <c r="GR724" s="482">
        <f t="shared" si="2199"/>
        <v>698148</v>
      </c>
      <c r="GS724" s="482">
        <f t="shared" si="2199"/>
        <v>20422596</v>
      </c>
      <c r="GT724" s="482">
        <f t="shared" si="2199"/>
        <v>0</v>
      </c>
      <c r="GU724" s="482">
        <f t="shared" si="2199"/>
        <v>6662040</v>
      </c>
      <c r="GV724" s="502"/>
      <c r="GW724" s="402"/>
      <c r="GX724" s="402"/>
      <c r="GY724" s="402"/>
      <c r="GZ724" s="402"/>
      <c r="HA724" s="402"/>
    </row>
    <row r="725" spans="1:209" ht="9.75" customHeight="1" x14ac:dyDescent="0.2">
      <c r="A725" s="417" t="str">
        <f t="shared" si="2177"/>
        <v>2019-20SEPTEMBERRYD</v>
      </c>
      <c r="B725" s="458" t="str">
        <f t="shared" si="2194"/>
        <v>2019-20</v>
      </c>
      <c r="C725" s="402" t="s">
        <v>640</v>
      </c>
      <c r="D725" s="402" t="s">
        <v>663</v>
      </c>
      <c r="E725" s="402" t="s">
        <v>662</v>
      </c>
      <c r="F725" s="478" t="s">
        <v>455</v>
      </c>
      <c r="G725" s="478" t="s">
        <v>693</v>
      </c>
      <c r="H725" s="479">
        <v>82778</v>
      </c>
      <c r="I725" s="479">
        <v>64525</v>
      </c>
      <c r="J725" s="479">
        <v>330834</v>
      </c>
      <c r="K725" s="506">
        <v>5</v>
      </c>
      <c r="L725" s="506">
        <v>1</v>
      </c>
      <c r="M725" s="506">
        <v>4</v>
      </c>
      <c r="N725" s="506">
        <v>32</v>
      </c>
      <c r="O725" s="506">
        <v>89</v>
      </c>
      <c r="P725" s="479" t="s">
        <v>152</v>
      </c>
      <c r="Q725" s="479" t="s">
        <v>152</v>
      </c>
      <c r="R725" s="479" t="s">
        <v>152</v>
      </c>
      <c r="S725" s="479">
        <v>60447</v>
      </c>
      <c r="T725" s="479">
        <v>3580</v>
      </c>
      <c r="U725" s="479">
        <v>2298</v>
      </c>
      <c r="V725" s="479">
        <v>31792</v>
      </c>
      <c r="W725" s="479">
        <v>18567</v>
      </c>
      <c r="X725" s="479">
        <v>436</v>
      </c>
      <c r="Y725" s="479">
        <v>1629132</v>
      </c>
      <c r="Z725" s="479">
        <v>455</v>
      </c>
      <c r="AA725" s="479">
        <v>836</v>
      </c>
      <c r="AB725" s="479">
        <v>1298480</v>
      </c>
      <c r="AC725" s="479">
        <v>565</v>
      </c>
      <c r="AD725" s="479">
        <v>1055</v>
      </c>
      <c r="AE725" s="479">
        <v>35963537</v>
      </c>
      <c r="AF725" s="479">
        <v>1131</v>
      </c>
      <c r="AG725" s="479">
        <v>2149</v>
      </c>
      <c r="AH725" s="479">
        <v>94602363</v>
      </c>
      <c r="AI725" s="479">
        <v>5095</v>
      </c>
      <c r="AJ725" s="479">
        <v>11655</v>
      </c>
      <c r="AK725" s="479">
        <v>2994034</v>
      </c>
      <c r="AL725" s="479">
        <v>6867</v>
      </c>
      <c r="AM725" s="479">
        <v>16543</v>
      </c>
      <c r="AN725" s="479"/>
      <c r="AO725" s="479"/>
      <c r="AP725" s="479"/>
      <c r="AQ725" s="479"/>
      <c r="AR725" s="479"/>
      <c r="AS725" s="479"/>
      <c r="AT725" s="479">
        <v>3564</v>
      </c>
      <c r="AU725" s="479">
        <v>122</v>
      </c>
      <c r="AV725" s="479">
        <v>739</v>
      </c>
      <c r="AW725" s="479">
        <v>752</v>
      </c>
      <c r="AX725" s="479">
        <v>219</v>
      </c>
      <c r="AY725" s="479">
        <v>2484</v>
      </c>
      <c r="AZ725" s="479">
        <v>652</v>
      </c>
      <c r="BA725" s="479"/>
      <c r="BB725" s="479"/>
      <c r="BC725" s="479"/>
      <c r="BD725" s="479"/>
      <c r="BE725" s="479"/>
      <c r="BF725" s="479"/>
      <c r="BG725" s="479"/>
      <c r="BH725" s="479"/>
      <c r="BI725" s="479">
        <v>36912</v>
      </c>
      <c r="BJ725" s="479">
        <v>712</v>
      </c>
      <c r="BK725" s="479">
        <v>19259</v>
      </c>
      <c r="BL725" s="479">
        <v>56883</v>
      </c>
      <c r="BM725" s="479">
        <v>7070</v>
      </c>
      <c r="BN725" s="479">
        <v>5318</v>
      </c>
      <c r="BO725" s="479">
        <v>4517</v>
      </c>
      <c r="BP725" s="479">
        <v>3448</v>
      </c>
      <c r="BQ725" s="479">
        <v>41883</v>
      </c>
      <c r="BR725" s="479">
        <v>33872</v>
      </c>
      <c r="BS725" s="479">
        <v>31158</v>
      </c>
      <c r="BT725" s="479">
        <v>19402</v>
      </c>
      <c r="BU725" s="479">
        <v>693</v>
      </c>
      <c r="BV725" s="479">
        <v>453</v>
      </c>
      <c r="BW725" s="479" t="s">
        <v>152</v>
      </c>
      <c r="BX725" s="479" t="s">
        <v>152</v>
      </c>
      <c r="BY725" s="479" t="s">
        <v>152</v>
      </c>
      <c r="BZ725" s="479" t="s">
        <v>152</v>
      </c>
      <c r="CA725" s="479" t="s">
        <v>152</v>
      </c>
      <c r="CB725" s="479" t="s">
        <v>152</v>
      </c>
      <c r="CC725" s="479" t="s">
        <v>152</v>
      </c>
      <c r="CD725" s="479" t="s">
        <v>152</v>
      </c>
      <c r="CE725" s="479" t="s">
        <v>152</v>
      </c>
      <c r="CF725" s="479" t="s">
        <v>152</v>
      </c>
      <c r="CG725" s="479" t="s">
        <v>152</v>
      </c>
      <c r="CH725" s="479" t="s">
        <v>152</v>
      </c>
      <c r="CI725" s="479" t="s">
        <v>152</v>
      </c>
      <c r="CJ725" s="479" t="s">
        <v>152</v>
      </c>
      <c r="CK725" s="479" t="s">
        <v>152</v>
      </c>
      <c r="CL725" s="479" t="s">
        <v>152</v>
      </c>
      <c r="CM725" s="479" t="s">
        <v>152</v>
      </c>
      <c r="CN725" s="479" t="s">
        <v>152</v>
      </c>
      <c r="CO725" s="479" t="s">
        <v>152</v>
      </c>
      <c r="CP725" s="479" t="s">
        <v>152</v>
      </c>
      <c r="CQ725" s="479" t="s">
        <v>152</v>
      </c>
      <c r="CR725" s="479" t="s">
        <v>152</v>
      </c>
      <c r="CS725" s="479" t="s">
        <v>152</v>
      </c>
      <c r="CT725" s="479" t="s">
        <v>152</v>
      </c>
      <c r="CU725" s="479" t="s">
        <v>152</v>
      </c>
      <c r="CV725" s="479" t="s">
        <v>152</v>
      </c>
      <c r="CW725" s="479" t="s">
        <v>152</v>
      </c>
      <c r="CX725" s="479" t="s">
        <v>152</v>
      </c>
      <c r="CY725" s="479" t="s">
        <v>152</v>
      </c>
      <c r="CZ725" s="479" t="s">
        <v>152</v>
      </c>
      <c r="DA725" s="479" t="s">
        <v>152</v>
      </c>
      <c r="DB725" s="479" t="s">
        <v>152</v>
      </c>
      <c r="DC725" s="479" t="s">
        <v>152</v>
      </c>
      <c r="DD725" s="479" t="s">
        <v>152</v>
      </c>
      <c r="DE725" s="479" t="s">
        <v>152</v>
      </c>
      <c r="DF725" s="479" t="s">
        <v>152</v>
      </c>
      <c r="DG725" s="479" t="s">
        <v>152</v>
      </c>
      <c r="DH725" s="479" t="s">
        <v>152</v>
      </c>
      <c r="DI725" s="479" t="s">
        <v>152</v>
      </c>
      <c r="DJ725" s="479" t="s">
        <v>152</v>
      </c>
      <c r="DK725" s="479">
        <v>327</v>
      </c>
      <c r="DL725" s="479">
        <v>99930</v>
      </c>
      <c r="DM725" s="479">
        <v>306</v>
      </c>
      <c r="DN725" s="479">
        <v>549</v>
      </c>
      <c r="DO725" s="479">
        <v>2533</v>
      </c>
      <c r="DP725" s="479">
        <v>121356</v>
      </c>
      <c r="DQ725" s="479">
        <v>48</v>
      </c>
      <c r="DR725" s="479">
        <v>66</v>
      </c>
      <c r="DS725" s="479">
        <v>131</v>
      </c>
      <c r="DT725" s="479">
        <v>152749</v>
      </c>
      <c r="DU725" s="479">
        <v>1166</v>
      </c>
      <c r="DV725" s="479">
        <v>2056</v>
      </c>
      <c r="DW725" s="479">
        <v>122</v>
      </c>
      <c r="DX725" s="479"/>
      <c r="DY725" s="479"/>
      <c r="DZ725" s="479"/>
      <c r="EA725" s="479"/>
      <c r="EB725" s="479"/>
      <c r="EC725" s="479"/>
      <c r="ED725" s="479"/>
      <c r="EE725" s="479"/>
      <c r="EF725" s="479"/>
      <c r="EG725" s="479" t="s">
        <v>152</v>
      </c>
      <c r="EH725" s="479" t="s">
        <v>152</v>
      </c>
      <c r="EI725" s="479">
        <v>0</v>
      </c>
      <c r="EJ725" s="479">
        <v>13</v>
      </c>
      <c r="EK725" s="479">
        <v>116</v>
      </c>
      <c r="EL725" s="479">
        <v>0</v>
      </c>
      <c r="EM725" s="479">
        <v>24</v>
      </c>
      <c r="EN725" s="479">
        <v>69037</v>
      </c>
      <c r="EO725" s="479">
        <v>5311</v>
      </c>
      <c r="EP725" s="479">
        <v>12558</v>
      </c>
      <c r="EQ725" s="479">
        <v>893387</v>
      </c>
      <c r="ER725" s="479">
        <v>7702</v>
      </c>
      <c r="ES725" s="479">
        <v>17392</v>
      </c>
      <c r="ET725" s="479">
        <v>0</v>
      </c>
      <c r="EU725" s="479">
        <v>0</v>
      </c>
      <c r="EV725" s="479">
        <v>0</v>
      </c>
      <c r="EW725" s="479">
        <v>211729</v>
      </c>
      <c r="EX725" s="479">
        <v>8822</v>
      </c>
      <c r="EY725" s="479">
        <v>20348</v>
      </c>
      <c r="EZ725" s="516"/>
      <c r="FA725" s="446">
        <f t="shared" si="2178"/>
        <v>9</v>
      </c>
      <c r="FB725" s="417">
        <f t="shared" si="2179"/>
        <v>2019</v>
      </c>
      <c r="FC725" s="448">
        <f t="shared" si="2180"/>
        <v>43709</v>
      </c>
      <c r="FD725" s="449">
        <f t="shared" si="2181"/>
        <v>30</v>
      </c>
      <c r="FE725" s="450"/>
      <c r="FF725" s="451" t="e">
        <f t="shared" si="2197"/>
        <v>#VALUE!</v>
      </c>
      <c r="FG725" s="450"/>
      <c r="FH725" s="452">
        <f t="shared" si="2182"/>
        <v>1.9748603351955307</v>
      </c>
      <c r="FI725" s="452">
        <f t="shared" si="2183"/>
        <v>1.4854748603351955</v>
      </c>
      <c r="FJ725" s="452">
        <f t="shared" si="2184"/>
        <v>1.9656222802436902</v>
      </c>
      <c r="FK725" s="452">
        <f t="shared" si="2185"/>
        <v>1.5004351610095736</v>
      </c>
      <c r="FL725" s="452">
        <f t="shared" si="2186"/>
        <v>1.317406894816306</v>
      </c>
      <c r="FM725" s="452">
        <f t="shared" si="2187"/>
        <v>1.0654252642174131</v>
      </c>
      <c r="FN725" s="452">
        <f t="shared" si="2188"/>
        <v>1.6781386330586525</v>
      </c>
      <c r="FO725" s="452">
        <f t="shared" si="2189"/>
        <v>1.0449722626164701</v>
      </c>
      <c r="FP725" s="452">
        <f t="shared" si="2190"/>
        <v>1.5894495412844036</v>
      </c>
      <c r="FQ725" s="452">
        <f t="shared" si="2191"/>
        <v>1.0389908256880733</v>
      </c>
      <c r="FR725" s="453"/>
      <c r="FS725" s="446">
        <f t="shared" si="2198"/>
        <v>64525</v>
      </c>
      <c r="FT725" s="446">
        <f t="shared" si="2198"/>
        <v>258100</v>
      </c>
      <c r="FU725" s="446">
        <f t="shared" si="2198"/>
        <v>2064800</v>
      </c>
      <c r="FV725" s="446">
        <f t="shared" si="2198"/>
        <v>5742725</v>
      </c>
      <c r="FW725" s="446">
        <f t="shared" si="2198"/>
        <v>2992880</v>
      </c>
      <c r="FX725" s="446">
        <f t="shared" si="2198"/>
        <v>2424390</v>
      </c>
      <c r="FY725" s="446">
        <f t="shared" si="2198"/>
        <v>68321008</v>
      </c>
      <c r="FZ725" s="446">
        <f t="shared" si="2198"/>
        <v>216398385</v>
      </c>
      <c r="GA725" s="446">
        <f t="shared" si="2198"/>
        <v>7212748</v>
      </c>
      <c r="GB725" s="446"/>
      <c r="GC725" s="446"/>
      <c r="GD725" s="446"/>
      <c r="GE725" s="446"/>
      <c r="GF725" s="446"/>
      <c r="GG725" s="446"/>
      <c r="GH725" s="446"/>
      <c r="GI725" s="446"/>
      <c r="GJ725" s="446"/>
      <c r="GK725" s="446"/>
      <c r="GL725" s="446"/>
      <c r="GM725" s="446"/>
      <c r="GN725" s="446">
        <f t="shared" si="2169"/>
        <v>269336</v>
      </c>
      <c r="GO725" s="446">
        <f t="shared" si="2199"/>
        <v>179523</v>
      </c>
      <c r="GP725" s="446">
        <f t="shared" si="2199"/>
        <v>167178</v>
      </c>
      <c r="GQ725" s="446">
        <f t="shared" si="2199"/>
        <v>0</v>
      </c>
      <c r="GR725" s="446">
        <f t="shared" si="2199"/>
        <v>163254</v>
      </c>
      <c r="GS725" s="446">
        <f t="shared" si="2199"/>
        <v>2017472</v>
      </c>
      <c r="GT725" s="446">
        <f t="shared" si="2199"/>
        <v>0</v>
      </c>
      <c r="GU725" s="446">
        <f t="shared" si="2199"/>
        <v>488352</v>
      </c>
      <c r="GV725" s="416"/>
      <c r="GW725" s="402"/>
      <c r="GX725" s="402"/>
      <c r="GY725" s="402"/>
      <c r="GZ725" s="402"/>
      <c r="HA725" s="402"/>
    </row>
    <row r="726" spans="1:209" ht="9.75" customHeight="1" x14ac:dyDescent="0.2">
      <c r="A726" s="417" t="str">
        <f t="shared" si="2177"/>
        <v>2019-20SEPTEMBERRYF</v>
      </c>
      <c r="B726" s="458" t="str">
        <f t="shared" si="2194"/>
        <v>2019-20</v>
      </c>
      <c r="C726" s="402" t="s">
        <v>640</v>
      </c>
      <c r="D726" s="402" t="s">
        <v>667</v>
      </c>
      <c r="E726" s="402" t="s">
        <v>666</v>
      </c>
      <c r="F726" s="478" t="s">
        <v>457</v>
      </c>
      <c r="G726" s="478" t="s">
        <v>694</v>
      </c>
      <c r="H726" s="479">
        <v>104514</v>
      </c>
      <c r="I726" s="479">
        <v>81840</v>
      </c>
      <c r="J726" s="479">
        <v>881236</v>
      </c>
      <c r="K726" s="506">
        <v>11</v>
      </c>
      <c r="L726" s="506">
        <v>3</v>
      </c>
      <c r="M726" s="506">
        <v>35</v>
      </c>
      <c r="N726" s="506">
        <v>57</v>
      </c>
      <c r="O726" s="506">
        <v>101</v>
      </c>
      <c r="P726" s="479" t="s">
        <v>152</v>
      </c>
      <c r="Q726" s="479" t="s">
        <v>152</v>
      </c>
      <c r="R726" s="479" t="s">
        <v>152</v>
      </c>
      <c r="S726" s="479">
        <v>72214</v>
      </c>
      <c r="T726" s="479">
        <v>4463</v>
      </c>
      <c r="U726" s="479">
        <v>2828</v>
      </c>
      <c r="V726" s="479">
        <v>39718</v>
      </c>
      <c r="W726" s="479">
        <v>17596</v>
      </c>
      <c r="X726" s="479">
        <v>1293</v>
      </c>
      <c r="Y726" s="479">
        <v>1924478</v>
      </c>
      <c r="Z726" s="479">
        <v>431</v>
      </c>
      <c r="AA726" s="479">
        <v>800</v>
      </c>
      <c r="AB726" s="479">
        <v>1788544</v>
      </c>
      <c r="AC726" s="479">
        <v>632</v>
      </c>
      <c r="AD726" s="479">
        <v>1176</v>
      </c>
      <c r="AE726" s="479">
        <v>71629380</v>
      </c>
      <c r="AF726" s="479">
        <v>1803</v>
      </c>
      <c r="AG726" s="479">
        <v>3771</v>
      </c>
      <c r="AH726" s="479">
        <v>86827647</v>
      </c>
      <c r="AI726" s="479">
        <v>4935</v>
      </c>
      <c r="AJ726" s="479">
        <v>11654</v>
      </c>
      <c r="AK726" s="479">
        <v>7025084</v>
      </c>
      <c r="AL726" s="479">
        <v>5433</v>
      </c>
      <c r="AM726" s="479">
        <v>12890</v>
      </c>
      <c r="AN726" s="479"/>
      <c r="AO726" s="479"/>
      <c r="AP726" s="479"/>
      <c r="AQ726" s="479"/>
      <c r="AR726" s="479"/>
      <c r="AS726" s="479"/>
      <c r="AT726" s="479">
        <v>4261</v>
      </c>
      <c r="AU726" s="479">
        <v>379</v>
      </c>
      <c r="AV726" s="479">
        <v>1479</v>
      </c>
      <c r="AW726" s="479">
        <v>3476</v>
      </c>
      <c r="AX726" s="479">
        <v>424</v>
      </c>
      <c r="AY726" s="479">
        <v>1979</v>
      </c>
      <c r="AZ726" s="479">
        <v>8</v>
      </c>
      <c r="BA726" s="479"/>
      <c r="BB726" s="479"/>
      <c r="BC726" s="479"/>
      <c r="BD726" s="479"/>
      <c r="BE726" s="479"/>
      <c r="BF726" s="479"/>
      <c r="BG726" s="479"/>
      <c r="BH726" s="479"/>
      <c r="BI726" s="479">
        <v>38623</v>
      </c>
      <c r="BJ726" s="479">
        <v>3395</v>
      </c>
      <c r="BK726" s="479">
        <v>25935</v>
      </c>
      <c r="BL726" s="479">
        <v>67953</v>
      </c>
      <c r="BM726" s="479">
        <v>10075</v>
      </c>
      <c r="BN726" s="479">
        <v>7817</v>
      </c>
      <c r="BO726" s="479">
        <v>6416</v>
      </c>
      <c r="BP726" s="479">
        <v>5009</v>
      </c>
      <c r="BQ726" s="479">
        <v>54484</v>
      </c>
      <c r="BR726" s="479">
        <v>45656</v>
      </c>
      <c r="BS726" s="479">
        <v>25760</v>
      </c>
      <c r="BT726" s="479">
        <v>19172</v>
      </c>
      <c r="BU726" s="479">
        <v>1764</v>
      </c>
      <c r="BV726" s="479">
        <v>1393</v>
      </c>
      <c r="BW726" s="479" t="s">
        <v>152</v>
      </c>
      <c r="BX726" s="479" t="s">
        <v>152</v>
      </c>
      <c r="BY726" s="479" t="s">
        <v>152</v>
      </c>
      <c r="BZ726" s="479" t="s">
        <v>152</v>
      </c>
      <c r="CA726" s="479" t="s">
        <v>152</v>
      </c>
      <c r="CB726" s="479" t="s">
        <v>152</v>
      </c>
      <c r="CC726" s="479" t="s">
        <v>152</v>
      </c>
      <c r="CD726" s="479" t="s">
        <v>152</v>
      </c>
      <c r="CE726" s="479" t="s">
        <v>152</v>
      </c>
      <c r="CF726" s="479" t="s">
        <v>152</v>
      </c>
      <c r="CG726" s="479" t="s">
        <v>152</v>
      </c>
      <c r="CH726" s="479" t="s">
        <v>152</v>
      </c>
      <c r="CI726" s="479" t="s">
        <v>152</v>
      </c>
      <c r="CJ726" s="479" t="s">
        <v>152</v>
      </c>
      <c r="CK726" s="479" t="s">
        <v>152</v>
      </c>
      <c r="CL726" s="479" t="s">
        <v>152</v>
      </c>
      <c r="CM726" s="479" t="s">
        <v>152</v>
      </c>
      <c r="CN726" s="479" t="s">
        <v>152</v>
      </c>
      <c r="CO726" s="479" t="s">
        <v>152</v>
      </c>
      <c r="CP726" s="479" t="s">
        <v>152</v>
      </c>
      <c r="CQ726" s="479" t="s">
        <v>152</v>
      </c>
      <c r="CR726" s="479" t="s">
        <v>152</v>
      </c>
      <c r="CS726" s="479" t="s">
        <v>152</v>
      </c>
      <c r="CT726" s="479" t="s">
        <v>152</v>
      </c>
      <c r="CU726" s="479" t="s">
        <v>152</v>
      </c>
      <c r="CV726" s="479" t="s">
        <v>152</v>
      </c>
      <c r="CW726" s="479" t="s">
        <v>152</v>
      </c>
      <c r="CX726" s="479" t="s">
        <v>152</v>
      </c>
      <c r="CY726" s="479" t="s">
        <v>152</v>
      </c>
      <c r="CZ726" s="479" t="s">
        <v>152</v>
      </c>
      <c r="DA726" s="479" t="s">
        <v>152</v>
      </c>
      <c r="DB726" s="479" t="s">
        <v>152</v>
      </c>
      <c r="DC726" s="479" t="s">
        <v>152</v>
      </c>
      <c r="DD726" s="479" t="s">
        <v>152</v>
      </c>
      <c r="DE726" s="479" t="s">
        <v>152</v>
      </c>
      <c r="DF726" s="479" t="s">
        <v>152</v>
      </c>
      <c r="DG726" s="479" t="s">
        <v>152</v>
      </c>
      <c r="DH726" s="479" t="s">
        <v>152</v>
      </c>
      <c r="DI726" s="479" t="s">
        <v>152</v>
      </c>
      <c r="DJ726" s="479" t="s">
        <v>152</v>
      </c>
      <c r="DK726" s="479">
        <v>378</v>
      </c>
      <c r="DL726" s="479">
        <v>145007</v>
      </c>
      <c r="DM726" s="479">
        <v>384</v>
      </c>
      <c r="DN726" s="479">
        <v>671</v>
      </c>
      <c r="DO726" s="479">
        <v>2447</v>
      </c>
      <c r="DP726" s="479">
        <v>103460</v>
      </c>
      <c r="DQ726" s="479">
        <v>42</v>
      </c>
      <c r="DR726" s="479">
        <v>79</v>
      </c>
      <c r="DS726" s="479">
        <v>148</v>
      </c>
      <c r="DT726" s="479">
        <v>252786</v>
      </c>
      <c r="DU726" s="479">
        <v>1708</v>
      </c>
      <c r="DV726" s="479">
        <v>3462</v>
      </c>
      <c r="DW726" s="479">
        <v>130</v>
      </c>
      <c r="DX726" s="479"/>
      <c r="DY726" s="479"/>
      <c r="DZ726" s="479"/>
      <c r="EA726" s="479"/>
      <c r="EB726" s="479"/>
      <c r="EC726" s="479"/>
      <c r="ED726" s="479"/>
      <c r="EE726" s="479"/>
      <c r="EF726" s="479"/>
      <c r="EG726" s="479" t="s">
        <v>152</v>
      </c>
      <c r="EH726" s="479" t="s">
        <v>152</v>
      </c>
      <c r="EI726" s="479">
        <v>149</v>
      </c>
      <c r="EJ726" s="479">
        <v>5</v>
      </c>
      <c r="EK726" s="479">
        <v>1745</v>
      </c>
      <c r="EL726" s="479">
        <v>0</v>
      </c>
      <c r="EM726" s="479">
        <v>971</v>
      </c>
      <c r="EN726" s="479">
        <v>51663</v>
      </c>
      <c r="EO726" s="479">
        <v>10333</v>
      </c>
      <c r="EP726" s="479">
        <v>25680</v>
      </c>
      <c r="EQ726" s="479">
        <v>9418189</v>
      </c>
      <c r="ER726" s="479">
        <v>5397</v>
      </c>
      <c r="ES726" s="479">
        <v>11480</v>
      </c>
      <c r="ET726" s="479">
        <v>0</v>
      </c>
      <c r="EU726" s="479">
        <v>0</v>
      </c>
      <c r="EV726" s="479">
        <v>0</v>
      </c>
      <c r="EW726" s="479">
        <v>7686693</v>
      </c>
      <c r="EX726" s="479">
        <v>7916</v>
      </c>
      <c r="EY726" s="479">
        <v>17300</v>
      </c>
      <c r="EZ726" s="476"/>
      <c r="FA726" s="446">
        <f t="shared" si="2178"/>
        <v>9</v>
      </c>
      <c r="FB726" s="417">
        <f t="shared" si="2179"/>
        <v>2019</v>
      </c>
      <c r="FC726" s="448">
        <f t="shared" si="2180"/>
        <v>43709</v>
      </c>
      <c r="FD726" s="449">
        <f t="shared" si="2181"/>
        <v>30</v>
      </c>
      <c r="FE726" s="450"/>
      <c r="FF726" s="451" t="e">
        <f t="shared" si="2197"/>
        <v>#VALUE!</v>
      </c>
      <c r="FG726" s="450"/>
      <c r="FH726" s="452">
        <f t="shared" si="2182"/>
        <v>2.2574501456419447</v>
      </c>
      <c r="FI726" s="452">
        <f t="shared" si="2183"/>
        <v>1.7515124355814475</v>
      </c>
      <c r="FJ726" s="452">
        <f t="shared" si="2184"/>
        <v>2.2687411598302689</v>
      </c>
      <c r="FK726" s="452">
        <f t="shared" si="2185"/>
        <v>1.7712164073550212</v>
      </c>
      <c r="FL726" s="452">
        <f t="shared" si="2186"/>
        <v>1.3717709854474043</v>
      </c>
      <c r="FM726" s="452">
        <f t="shared" si="2187"/>
        <v>1.1495040032227202</v>
      </c>
      <c r="FN726" s="452">
        <f t="shared" si="2188"/>
        <v>1.4639690838827006</v>
      </c>
      <c r="FO726" s="452">
        <f t="shared" si="2189"/>
        <v>1.0895658104114572</v>
      </c>
      <c r="FP726" s="452">
        <f t="shared" si="2190"/>
        <v>1.3642691415313226</v>
      </c>
      <c r="FQ726" s="452">
        <f t="shared" si="2191"/>
        <v>1.0773395204949729</v>
      </c>
      <c r="FR726" s="453"/>
      <c r="FS726" s="446">
        <f t="shared" si="2198"/>
        <v>245520</v>
      </c>
      <c r="FT726" s="446">
        <f t="shared" si="2198"/>
        <v>2864400</v>
      </c>
      <c r="FU726" s="446">
        <f t="shared" si="2198"/>
        <v>4664880</v>
      </c>
      <c r="FV726" s="446">
        <f t="shared" si="2198"/>
        <v>8265840</v>
      </c>
      <c r="FW726" s="446">
        <f t="shared" si="2198"/>
        <v>3570400</v>
      </c>
      <c r="FX726" s="446">
        <f t="shared" si="2198"/>
        <v>3325728</v>
      </c>
      <c r="FY726" s="446">
        <f t="shared" si="2198"/>
        <v>149776578</v>
      </c>
      <c r="FZ726" s="446">
        <f t="shared" si="2198"/>
        <v>205063784</v>
      </c>
      <c r="GA726" s="446">
        <f t="shared" si="2198"/>
        <v>16666770</v>
      </c>
      <c r="GB726" s="446"/>
      <c r="GC726" s="446"/>
      <c r="GD726" s="446"/>
      <c r="GE726" s="446"/>
      <c r="GF726" s="446"/>
      <c r="GG726" s="446"/>
      <c r="GH726" s="446"/>
      <c r="GI726" s="446"/>
      <c r="GJ726" s="446"/>
      <c r="GK726" s="446"/>
      <c r="GL726" s="446"/>
      <c r="GM726" s="446"/>
      <c r="GN726" s="446">
        <f t="shared" si="2169"/>
        <v>512376</v>
      </c>
      <c r="GO726" s="446">
        <f t="shared" si="2199"/>
        <v>253638</v>
      </c>
      <c r="GP726" s="446">
        <f t="shared" si="2199"/>
        <v>193313</v>
      </c>
      <c r="GQ726" s="446">
        <f t="shared" si="2199"/>
        <v>0</v>
      </c>
      <c r="GR726" s="446">
        <f t="shared" si="2199"/>
        <v>128400</v>
      </c>
      <c r="GS726" s="446">
        <f t="shared" si="2199"/>
        <v>20032600</v>
      </c>
      <c r="GT726" s="446">
        <f t="shared" si="2199"/>
        <v>0</v>
      </c>
      <c r="GU726" s="446">
        <f t="shared" si="2199"/>
        <v>16798300</v>
      </c>
      <c r="GV726" s="416"/>
      <c r="GW726" s="402"/>
      <c r="GX726" s="402"/>
      <c r="GY726" s="402"/>
      <c r="GZ726" s="402"/>
      <c r="HA726" s="402"/>
    </row>
    <row r="727" spans="1:209" ht="9.75" customHeight="1" x14ac:dyDescent="0.2">
      <c r="A727" s="417" t="str">
        <f t="shared" si="2177"/>
        <v>2019-20SEPTEMBERRYA</v>
      </c>
      <c r="B727" s="458" t="str">
        <f t="shared" si="2194"/>
        <v>2019-20</v>
      </c>
      <c r="C727" s="402" t="s">
        <v>640</v>
      </c>
      <c r="D727" s="402" t="s">
        <v>653</v>
      </c>
      <c r="E727" s="402" t="s">
        <v>652</v>
      </c>
      <c r="F727" s="478" t="s">
        <v>452</v>
      </c>
      <c r="G727" s="478" t="s">
        <v>695</v>
      </c>
      <c r="H727" s="479">
        <v>113304</v>
      </c>
      <c r="I727" s="479">
        <v>83265</v>
      </c>
      <c r="J727" s="479">
        <v>300443</v>
      </c>
      <c r="K727" s="506">
        <v>4</v>
      </c>
      <c r="L727" s="506">
        <v>1</v>
      </c>
      <c r="M727" s="506">
        <v>8</v>
      </c>
      <c r="N727" s="506">
        <v>20</v>
      </c>
      <c r="O727" s="506">
        <v>45</v>
      </c>
      <c r="P727" s="479" t="s">
        <v>152</v>
      </c>
      <c r="Q727" s="479" t="s">
        <v>152</v>
      </c>
      <c r="R727" s="479" t="s">
        <v>152</v>
      </c>
      <c r="S727" s="479">
        <v>88673</v>
      </c>
      <c r="T727" s="479">
        <v>5626</v>
      </c>
      <c r="U727" s="479">
        <v>3536</v>
      </c>
      <c r="V727" s="479">
        <v>43364</v>
      </c>
      <c r="W727" s="479">
        <v>29959</v>
      </c>
      <c r="X727" s="479">
        <v>1339</v>
      </c>
      <c r="Y727" s="479">
        <v>2365390</v>
      </c>
      <c r="Z727" s="479">
        <v>420</v>
      </c>
      <c r="AA727" s="479">
        <v>731</v>
      </c>
      <c r="AB727" s="479">
        <v>1714441</v>
      </c>
      <c r="AC727" s="479">
        <v>485</v>
      </c>
      <c r="AD727" s="479">
        <v>868</v>
      </c>
      <c r="AE727" s="479">
        <v>34217993</v>
      </c>
      <c r="AF727" s="479">
        <v>789</v>
      </c>
      <c r="AG727" s="479">
        <v>1450</v>
      </c>
      <c r="AH727" s="479">
        <v>85708033</v>
      </c>
      <c r="AI727" s="479">
        <v>2861</v>
      </c>
      <c r="AJ727" s="479">
        <v>6555</v>
      </c>
      <c r="AK727" s="479">
        <v>5674214</v>
      </c>
      <c r="AL727" s="479">
        <v>4238</v>
      </c>
      <c r="AM727" s="479">
        <v>10544</v>
      </c>
      <c r="AN727" s="479"/>
      <c r="AO727" s="479"/>
      <c r="AP727" s="479"/>
      <c r="AQ727" s="479"/>
      <c r="AR727" s="479"/>
      <c r="AS727" s="479"/>
      <c r="AT727" s="479">
        <v>3476</v>
      </c>
      <c r="AU727" s="479">
        <v>49</v>
      </c>
      <c r="AV727" s="479">
        <v>41</v>
      </c>
      <c r="AW727" s="479">
        <v>0</v>
      </c>
      <c r="AX727" s="479">
        <v>308</v>
      </c>
      <c r="AY727" s="479">
        <v>3078</v>
      </c>
      <c r="AZ727" s="479">
        <v>2180</v>
      </c>
      <c r="BA727" s="479"/>
      <c r="BB727" s="479"/>
      <c r="BC727" s="479"/>
      <c r="BD727" s="479"/>
      <c r="BE727" s="479"/>
      <c r="BF727" s="479"/>
      <c r="BG727" s="479"/>
      <c r="BH727" s="479"/>
      <c r="BI727" s="479">
        <v>48337</v>
      </c>
      <c r="BJ727" s="479">
        <v>5939</v>
      </c>
      <c r="BK727" s="479">
        <v>30921</v>
      </c>
      <c r="BL727" s="479">
        <v>85197</v>
      </c>
      <c r="BM727" s="479">
        <v>10736</v>
      </c>
      <c r="BN727" s="479">
        <v>7869</v>
      </c>
      <c r="BO727" s="479">
        <v>6629</v>
      </c>
      <c r="BP727" s="479">
        <v>4954</v>
      </c>
      <c r="BQ727" s="479">
        <v>56091</v>
      </c>
      <c r="BR727" s="479">
        <v>45755</v>
      </c>
      <c r="BS727" s="479">
        <v>57506</v>
      </c>
      <c r="BT727" s="479">
        <v>31285</v>
      </c>
      <c r="BU727" s="479">
        <v>3467</v>
      </c>
      <c r="BV727" s="479">
        <v>1401</v>
      </c>
      <c r="BW727" s="479" t="s">
        <v>152</v>
      </c>
      <c r="BX727" s="479" t="s">
        <v>152</v>
      </c>
      <c r="BY727" s="479" t="s">
        <v>152</v>
      </c>
      <c r="BZ727" s="479" t="s">
        <v>152</v>
      </c>
      <c r="CA727" s="479" t="s">
        <v>152</v>
      </c>
      <c r="CB727" s="479" t="s">
        <v>152</v>
      </c>
      <c r="CC727" s="479" t="s">
        <v>152</v>
      </c>
      <c r="CD727" s="479" t="s">
        <v>152</v>
      </c>
      <c r="CE727" s="479" t="s">
        <v>152</v>
      </c>
      <c r="CF727" s="479" t="s">
        <v>152</v>
      </c>
      <c r="CG727" s="479" t="s">
        <v>152</v>
      </c>
      <c r="CH727" s="479" t="s">
        <v>152</v>
      </c>
      <c r="CI727" s="479" t="s">
        <v>152</v>
      </c>
      <c r="CJ727" s="479" t="s">
        <v>152</v>
      </c>
      <c r="CK727" s="479" t="s">
        <v>152</v>
      </c>
      <c r="CL727" s="479" t="s">
        <v>152</v>
      </c>
      <c r="CM727" s="479" t="s">
        <v>152</v>
      </c>
      <c r="CN727" s="479" t="s">
        <v>152</v>
      </c>
      <c r="CO727" s="479" t="s">
        <v>152</v>
      </c>
      <c r="CP727" s="479" t="s">
        <v>152</v>
      </c>
      <c r="CQ727" s="479" t="s">
        <v>152</v>
      </c>
      <c r="CR727" s="479" t="s">
        <v>152</v>
      </c>
      <c r="CS727" s="479" t="s">
        <v>152</v>
      </c>
      <c r="CT727" s="479" t="s">
        <v>152</v>
      </c>
      <c r="CU727" s="479" t="s">
        <v>152</v>
      </c>
      <c r="CV727" s="479" t="s">
        <v>152</v>
      </c>
      <c r="CW727" s="479" t="s">
        <v>152</v>
      </c>
      <c r="CX727" s="479" t="s">
        <v>152</v>
      </c>
      <c r="CY727" s="479" t="s">
        <v>152</v>
      </c>
      <c r="CZ727" s="479" t="s">
        <v>152</v>
      </c>
      <c r="DA727" s="479" t="s">
        <v>152</v>
      </c>
      <c r="DB727" s="479" t="s">
        <v>152</v>
      </c>
      <c r="DC727" s="479" t="s">
        <v>152</v>
      </c>
      <c r="DD727" s="479" t="s">
        <v>152</v>
      </c>
      <c r="DE727" s="479" t="s">
        <v>152</v>
      </c>
      <c r="DF727" s="479" t="s">
        <v>152</v>
      </c>
      <c r="DG727" s="479" t="s">
        <v>152</v>
      </c>
      <c r="DH727" s="479" t="s">
        <v>152</v>
      </c>
      <c r="DI727" s="479" t="s">
        <v>152</v>
      </c>
      <c r="DJ727" s="479" t="s">
        <v>152</v>
      </c>
      <c r="DK727" s="479">
        <v>209</v>
      </c>
      <c r="DL727" s="479">
        <v>51791</v>
      </c>
      <c r="DM727" s="479">
        <v>248</v>
      </c>
      <c r="DN727" s="479">
        <v>401</v>
      </c>
      <c r="DO727" s="479">
        <v>3435</v>
      </c>
      <c r="DP727" s="479">
        <v>92023</v>
      </c>
      <c r="DQ727" s="479">
        <v>27</v>
      </c>
      <c r="DR727" s="479">
        <v>53</v>
      </c>
      <c r="DS727" s="479">
        <v>111</v>
      </c>
      <c r="DT727" s="479">
        <v>82245</v>
      </c>
      <c r="DU727" s="479">
        <v>741</v>
      </c>
      <c r="DV727" s="479">
        <v>1595</v>
      </c>
      <c r="DW727" s="479">
        <v>102</v>
      </c>
      <c r="DX727" s="479"/>
      <c r="DY727" s="479"/>
      <c r="DZ727" s="479"/>
      <c r="EA727" s="479"/>
      <c r="EB727" s="479"/>
      <c r="EC727" s="479"/>
      <c r="ED727" s="479"/>
      <c r="EE727" s="479"/>
      <c r="EF727" s="479"/>
      <c r="EG727" s="479" t="s">
        <v>152</v>
      </c>
      <c r="EH727" s="479" t="s">
        <v>152</v>
      </c>
      <c r="EI727" s="479">
        <v>219</v>
      </c>
      <c r="EJ727" s="479">
        <v>0</v>
      </c>
      <c r="EK727" s="479">
        <v>3372</v>
      </c>
      <c r="EL727" s="479">
        <v>0</v>
      </c>
      <c r="EM727" s="479">
        <v>1318</v>
      </c>
      <c r="EN727" s="479">
        <v>0</v>
      </c>
      <c r="EO727" s="479">
        <v>0</v>
      </c>
      <c r="EP727" s="479">
        <v>0</v>
      </c>
      <c r="EQ727" s="479">
        <v>17907448</v>
      </c>
      <c r="ER727" s="479">
        <v>5311</v>
      </c>
      <c r="ES727" s="479">
        <v>13146</v>
      </c>
      <c r="ET727" s="479">
        <v>0</v>
      </c>
      <c r="EU727" s="479">
        <v>0</v>
      </c>
      <c r="EV727" s="479">
        <v>0</v>
      </c>
      <c r="EW727" s="479">
        <v>13355897</v>
      </c>
      <c r="EX727" s="479">
        <v>10133</v>
      </c>
      <c r="EY727" s="479">
        <v>24526</v>
      </c>
      <c r="EZ727" s="476"/>
      <c r="FA727" s="446">
        <f t="shared" si="2178"/>
        <v>9</v>
      </c>
      <c r="FB727" s="417">
        <f t="shared" si="2179"/>
        <v>2019</v>
      </c>
      <c r="FC727" s="448">
        <f t="shared" si="2180"/>
        <v>43709</v>
      </c>
      <c r="FD727" s="449">
        <f t="shared" si="2181"/>
        <v>30</v>
      </c>
      <c r="FE727" s="450"/>
      <c r="FF727" s="451" t="e">
        <f t="shared" si="2197"/>
        <v>#VALUE!</v>
      </c>
      <c r="FG727" s="450"/>
      <c r="FH727" s="452">
        <f t="shared" si="2182"/>
        <v>1.9082829719161039</v>
      </c>
      <c r="FI727" s="452">
        <f t="shared" si="2183"/>
        <v>1.3986846782794169</v>
      </c>
      <c r="FJ727" s="452">
        <f t="shared" si="2184"/>
        <v>1.8747171945701357</v>
      </c>
      <c r="FK727" s="452">
        <f t="shared" si="2185"/>
        <v>1.4010180995475112</v>
      </c>
      <c r="FL727" s="452">
        <f t="shared" si="2186"/>
        <v>1.2934922977585093</v>
      </c>
      <c r="FM727" s="452">
        <f t="shared" si="2187"/>
        <v>1.0551379024075269</v>
      </c>
      <c r="FN727" s="452">
        <f t="shared" si="2188"/>
        <v>1.9194899696251544</v>
      </c>
      <c r="FO727" s="452">
        <f t="shared" si="2189"/>
        <v>1.044260489335425</v>
      </c>
      <c r="FP727" s="452">
        <f t="shared" si="2190"/>
        <v>2.5892457057505602</v>
      </c>
      <c r="FQ727" s="452">
        <f t="shared" si="2191"/>
        <v>1.046303211351755</v>
      </c>
      <c r="FR727" s="453"/>
      <c r="FS727" s="446">
        <f t="shared" si="2198"/>
        <v>83265</v>
      </c>
      <c r="FT727" s="446">
        <f t="shared" si="2198"/>
        <v>666120</v>
      </c>
      <c r="FU727" s="446">
        <f t="shared" si="2198"/>
        <v>1665300</v>
      </c>
      <c r="FV727" s="446">
        <f t="shared" si="2198"/>
        <v>3746925</v>
      </c>
      <c r="FW727" s="446">
        <f t="shared" si="2198"/>
        <v>4112606</v>
      </c>
      <c r="FX727" s="446">
        <f t="shared" si="2198"/>
        <v>3069248</v>
      </c>
      <c r="FY727" s="446">
        <f t="shared" si="2198"/>
        <v>62877800</v>
      </c>
      <c r="FZ727" s="446">
        <f t="shared" si="2198"/>
        <v>196381245</v>
      </c>
      <c r="GA727" s="446">
        <f t="shared" si="2198"/>
        <v>14118416</v>
      </c>
      <c r="GB727" s="446"/>
      <c r="GC727" s="446"/>
      <c r="GD727" s="446"/>
      <c r="GE727" s="446"/>
      <c r="GF727" s="446"/>
      <c r="GG727" s="446"/>
      <c r="GH727" s="446"/>
      <c r="GI727" s="446"/>
      <c r="GJ727" s="446"/>
      <c r="GK727" s="446"/>
      <c r="GL727" s="446"/>
      <c r="GM727" s="446"/>
      <c r="GN727" s="446">
        <f t="shared" ref="GN727:GN790" si="2200">IFERROR(HLOOKUP(GN$1,$H$5:$HA$10112,MATCH($A727,$A$5:$A$10112,0),0)*HLOOKUP(GN$2,$H$5:$HA$10112,MATCH($A727,$A$5:$A$10112,0),0),"-")</f>
        <v>177045</v>
      </c>
      <c r="GO727" s="446">
        <f t="shared" si="2199"/>
        <v>83809</v>
      </c>
      <c r="GP727" s="446">
        <f t="shared" si="2199"/>
        <v>182055</v>
      </c>
      <c r="GQ727" s="446">
        <f t="shared" si="2199"/>
        <v>0</v>
      </c>
      <c r="GR727" s="446">
        <f t="shared" si="2199"/>
        <v>0</v>
      </c>
      <c r="GS727" s="446">
        <f t="shared" si="2199"/>
        <v>44328312</v>
      </c>
      <c r="GT727" s="446">
        <f t="shared" si="2199"/>
        <v>0</v>
      </c>
      <c r="GU727" s="446">
        <f t="shared" si="2199"/>
        <v>32325268</v>
      </c>
      <c r="GV727" s="416"/>
      <c r="GW727" s="402"/>
      <c r="GX727" s="402"/>
      <c r="GY727" s="402"/>
      <c r="GZ727" s="402"/>
      <c r="HA727" s="402"/>
    </row>
    <row r="728" spans="1:209" ht="9.75" customHeight="1" x14ac:dyDescent="0.2">
      <c r="A728" s="485" t="str">
        <f t="shared" si="2177"/>
        <v>2019-20SEPTEMBERRX8</v>
      </c>
      <c r="B728" s="503" t="str">
        <f t="shared" si="2194"/>
        <v>2019-20</v>
      </c>
      <c r="C728" s="436" t="s">
        <v>640</v>
      </c>
      <c r="D728" s="436" t="s">
        <v>646</v>
      </c>
      <c r="E728" s="436" t="s">
        <v>645</v>
      </c>
      <c r="F728" s="504" t="s">
        <v>450</v>
      </c>
      <c r="G728" s="504" t="s">
        <v>696</v>
      </c>
      <c r="H728" s="483">
        <v>92733</v>
      </c>
      <c r="I728" s="483">
        <v>61738</v>
      </c>
      <c r="J728" s="483">
        <v>155495</v>
      </c>
      <c r="K728" s="508">
        <v>3</v>
      </c>
      <c r="L728" s="508">
        <v>1</v>
      </c>
      <c r="M728" s="508">
        <v>1</v>
      </c>
      <c r="N728" s="508">
        <v>5</v>
      </c>
      <c r="O728" s="508">
        <v>57</v>
      </c>
      <c r="P728" s="483" t="s">
        <v>152</v>
      </c>
      <c r="Q728" s="483" t="s">
        <v>152</v>
      </c>
      <c r="R728" s="483" t="s">
        <v>152</v>
      </c>
      <c r="S728" s="483">
        <v>67210</v>
      </c>
      <c r="T728" s="483">
        <v>5045</v>
      </c>
      <c r="U728" s="483">
        <v>3529</v>
      </c>
      <c r="V728" s="483">
        <v>37436</v>
      </c>
      <c r="W728" s="483">
        <v>12000</v>
      </c>
      <c r="X728" s="483">
        <v>2429</v>
      </c>
      <c r="Y728" s="483">
        <v>2110405</v>
      </c>
      <c r="Z728" s="483">
        <v>418</v>
      </c>
      <c r="AA728" s="483">
        <v>722</v>
      </c>
      <c r="AB728" s="483">
        <v>1756733</v>
      </c>
      <c r="AC728" s="483">
        <v>498</v>
      </c>
      <c r="AD728" s="483">
        <v>948</v>
      </c>
      <c r="AE728" s="483">
        <v>41590987</v>
      </c>
      <c r="AF728" s="483">
        <v>1111</v>
      </c>
      <c r="AG728" s="483">
        <v>2264</v>
      </c>
      <c r="AH728" s="483">
        <v>29461531</v>
      </c>
      <c r="AI728" s="483">
        <v>2455</v>
      </c>
      <c r="AJ728" s="483">
        <v>5716</v>
      </c>
      <c r="AK728" s="483">
        <v>5793592</v>
      </c>
      <c r="AL728" s="483">
        <v>2385</v>
      </c>
      <c r="AM728" s="483">
        <v>5331</v>
      </c>
      <c r="AN728" s="483"/>
      <c r="AO728" s="483"/>
      <c r="AP728" s="483"/>
      <c r="AQ728" s="483"/>
      <c r="AR728" s="483"/>
      <c r="AS728" s="483"/>
      <c r="AT728" s="483">
        <v>4081</v>
      </c>
      <c r="AU728" s="483">
        <v>576</v>
      </c>
      <c r="AV728" s="483">
        <v>1012</v>
      </c>
      <c r="AW728" s="483">
        <v>3921</v>
      </c>
      <c r="AX728" s="483">
        <v>283</v>
      </c>
      <c r="AY728" s="483">
        <v>2210</v>
      </c>
      <c r="AZ728" s="483">
        <v>1981</v>
      </c>
      <c r="BA728" s="483"/>
      <c r="BB728" s="483"/>
      <c r="BC728" s="483"/>
      <c r="BD728" s="483"/>
      <c r="BE728" s="483"/>
      <c r="BF728" s="483"/>
      <c r="BG728" s="483"/>
      <c r="BH728" s="483"/>
      <c r="BI728" s="483">
        <v>40159</v>
      </c>
      <c r="BJ728" s="483">
        <v>6170</v>
      </c>
      <c r="BK728" s="483">
        <v>16800</v>
      </c>
      <c r="BL728" s="483">
        <v>63129</v>
      </c>
      <c r="BM728" s="483">
        <v>9596</v>
      </c>
      <c r="BN728" s="483">
        <v>7646</v>
      </c>
      <c r="BO728" s="483">
        <v>6538</v>
      </c>
      <c r="BP728" s="483">
        <v>5297</v>
      </c>
      <c r="BQ728" s="483">
        <v>49861</v>
      </c>
      <c r="BR728" s="483">
        <v>40864</v>
      </c>
      <c r="BS728" s="483">
        <v>20188</v>
      </c>
      <c r="BT728" s="483">
        <v>12873</v>
      </c>
      <c r="BU728" s="483">
        <v>3451</v>
      </c>
      <c r="BV728" s="483">
        <v>2591</v>
      </c>
      <c r="BW728" s="483" t="s">
        <v>152</v>
      </c>
      <c r="BX728" s="483" t="s">
        <v>152</v>
      </c>
      <c r="BY728" s="483" t="s">
        <v>152</v>
      </c>
      <c r="BZ728" s="483" t="s">
        <v>152</v>
      </c>
      <c r="CA728" s="483" t="s">
        <v>152</v>
      </c>
      <c r="CB728" s="483" t="s">
        <v>152</v>
      </c>
      <c r="CC728" s="483" t="s">
        <v>152</v>
      </c>
      <c r="CD728" s="483" t="s">
        <v>152</v>
      </c>
      <c r="CE728" s="483" t="s">
        <v>152</v>
      </c>
      <c r="CF728" s="483" t="s">
        <v>152</v>
      </c>
      <c r="CG728" s="483" t="s">
        <v>152</v>
      </c>
      <c r="CH728" s="483" t="s">
        <v>152</v>
      </c>
      <c r="CI728" s="483" t="s">
        <v>152</v>
      </c>
      <c r="CJ728" s="483" t="s">
        <v>152</v>
      </c>
      <c r="CK728" s="483" t="s">
        <v>152</v>
      </c>
      <c r="CL728" s="483" t="s">
        <v>152</v>
      </c>
      <c r="CM728" s="483" t="s">
        <v>152</v>
      </c>
      <c r="CN728" s="483" t="s">
        <v>152</v>
      </c>
      <c r="CO728" s="483" t="s">
        <v>152</v>
      </c>
      <c r="CP728" s="483" t="s">
        <v>152</v>
      </c>
      <c r="CQ728" s="483" t="s">
        <v>152</v>
      </c>
      <c r="CR728" s="483" t="s">
        <v>152</v>
      </c>
      <c r="CS728" s="483" t="s">
        <v>152</v>
      </c>
      <c r="CT728" s="483" t="s">
        <v>152</v>
      </c>
      <c r="CU728" s="483" t="s">
        <v>152</v>
      </c>
      <c r="CV728" s="483" t="s">
        <v>152</v>
      </c>
      <c r="CW728" s="483" t="s">
        <v>152</v>
      </c>
      <c r="CX728" s="483" t="s">
        <v>152</v>
      </c>
      <c r="CY728" s="483" t="s">
        <v>152</v>
      </c>
      <c r="CZ728" s="483" t="s">
        <v>152</v>
      </c>
      <c r="DA728" s="483" t="s">
        <v>152</v>
      </c>
      <c r="DB728" s="483" t="s">
        <v>152</v>
      </c>
      <c r="DC728" s="483" t="s">
        <v>152</v>
      </c>
      <c r="DD728" s="483" t="s">
        <v>152</v>
      </c>
      <c r="DE728" s="483" t="s">
        <v>152</v>
      </c>
      <c r="DF728" s="483" t="s">
        <v>152</v>
      </c>
      <c r="DG728" s="483" t="s">
        <v>152</v>
      </c>
      <c r="DH728" s="483" t="s">
        <v>152</v>
      </c>
      <c r="DI728" s="483" t="s">
        <v>152</v>
      </c>
      <c r="DJ728" s="483" t="s">
        <v>152</v>
      </c>
      <c r="DK728" s="483">
        <v>0</v>
      </c>
      <c r="DL728" s="483">
        <v>0</v>
      </c>
      <c r="DM728" s="483">
        <v>0</v>
      </c>
      <c r="DN728" s="483">
        <v>0</v>
      </c>
      <c r="DO728" s="483">
        <v>3096</v>
      </c>
      <c r="DP728" s="483">
        <v>94158</v>
      </c>
      <c r="DQ728" s="483">
        <v>30</v>
      </c>
      <c r="DR728" s="483">
        <v>51</v>
      </c>
      <c r="DS728" s="483">
        <v>52</v>
      </c>
      <c r="DT728" s="483">
        <v>60440</v>
      </c>
      <c r="DU728" s="483">
        <v>1162</v>
      </c>
      <c r="DV728" s="483">
        <v>1993</v>
      </c>
      <c r="DW728" s="483">
        <v>45</v>
      </c>
      <c r="DX728" s="483"/>
      <c r="DY728" s="483"/>
      <c r="DZ728" s="483"/>
      <c r="EA728" s="483"/>
      <c r="EB728" s="483"/>
      <c r="EC728" s="483"/>
      <c r="ED728" s="483"/>
      <c r="EE728" s="483"/>
      <c r="EF728" s="483"/>
      <c r="EG728" s="483" t="s">
        <v>152</v>
      </c>
      <c r="EH728" s="483" t="s">
        <v>152</v>
      </c>
      <c r="EI728" s="483">
        <v>16</v>
      </c>
      <c r="EJ728" s="483">
        <v>3915</v>
      </c>
      <c r="EK728" s="483">
        <v>139</v>
      </c>
      <c r="EL728" s="483">
        <v>23</v>
      </c>
      <c r="EM728" s="483">
        <v>2126</v>
      </c>
      <c r="EN728" s="483">
        <v>13920024</v>
      </c>
      <c r="EO728" s="483">
        <v>3556</v>
      </c>
      <c r="EP728" s="483">
        <v>7566</v>
      </c>
      <c r="EQ728" s="483">
        <v>594375</v>
      </c>
      <c r="ER728" s="483">
        <v>4276</v>
      </c>
      <c r="ES728" s="483">
        <v>8484</v>
      </c>
      <c r="ET728" s="483">
        <v>113456</v>
      </c>
      <c r="EU728" s="483">
        <v>4933</v>
      </c>
      <c r="EV728" s="483">
        <v>10144</v>
      </c>
      <c r="EW728" s="483">
        <v>11875908</v>
      </c>
      <c r="EX728" s="483">
        <v>5586</v>
      </c>
      <c r="EY728" s="483">
        <v>12671</v>
      </c>
      <c r="EZ728" s="484"/>
      <c r="FA728" s="468">
        <f t="shared" si="2178"/>
        <v>9</v>
      </c>
      <c r="FB728" s="485">
        <f t="shared" si="2179"/>
        <v>2019</v>
      </c>
      <c r="FC728" s="486">
        <f t="shared" si="2180"/>
        <v>43709</v>
      </c>
      <c r="FD728" s="470">
        <f t="shared" si="2181"/>
        <v>30</v>
      </c>
      <c r="FE728" s="471"/>
      <c r="FF728" s="517" t="e">
        <f t="shared" si="2197"/>
        <v>#VALUE!</v>
      </c>
      <c r="FG728" s="471"/>
      <c r="FH728" s="487">
        <f t="shared" si="2182"/>
        <v>1.9020812685827553</v>
      </c>
      <c r="FI728" s="487">
        <f t="shared" si="2183"/>
        <v>1.5155599603567889</v>
      </c>
      <c r="FJ728" s="487">
        <f t="shared" si="2184"/>
        <v>1.8526494757721734</v>
      </c>
      <c r="FK728" s="487">
        <f t="shared" si="2185"/>
        <v>1.5009917823746104</v>
      </c>
      <c r="FL728" s="487">
        <f t="shared" si="2186"/>
        <v>1.3318997756170532</v>
      </c>
      <c r="FM728" s="487">
        <f t="shared" si="2187"/>
        <v>1.0915696121380489</v>
      </c>
      <c r="FN728" s="487">
        <f t="shared" si="2188"/>
        <v>1.6823333333333332</v>
      </c>
      <c r="FO728" s="487">
        <f t="shared" si="2189"/>
        <v>1.0727500000000001</v>
      </c>
      <c r="FP728" s="487">
        <f t="shared" si="2190"/>
        <v>1.420749279538905</v>
      </c>
      <c r="FQ728" s="487">
        <f t="shared" si="2191"/>
        <v>1.0666941128036229</v>
      </c>
      <c r="FR728" s="459"/>
      <c r="FS728" s="468">
        <f t="shared" si="2198"/>
        <v>61738</v>
      </c>
      <c r="FT728" s="468">
        <f t="shared" si="2198"/>
        <v>61738</v>
      </c>
      <c r="FU728" s="468">
        <f t="shared" si="2198"/>
        <v>308690</v>
      </c>
      <c r="FV728" s="468">
        <f t="shared" si="2198"/>
        <v>3519066</v>
      </c>
      <c r="FW728" s="468">
        <f t="shared" si="2198"/>
        <v>3642490</v>
      </c>
      <c r="FX728" s="468">
        <f t="shared" si="2198"/>
        <v>3345492</v>
      </c>
      <c r="FY728" s="468">
        <f t="shared" si="2198"/>
        <v>84755104</v>
      </c>
      <c r="FZ728" s="468">
        <f t="shared" si="2198"/>
        <v>68592000</v>
      </c>
      <c r="GA728" s="468">
        <f t="shared" si="2198"/>
        <v>12948999</v>
      </c>
      <c r="GB728" s="468"/>
      <c r="GC728" s="468"/>
      <c r="GD728" s="468"/>
      <c r="GE728" s="468"/>
      <c r="GF728" s="468"/>
      <c r="GG728" s="468"/>
      <c r="GH728" s="468"/>
      <c r="GI728" s="468"/>
      <c r="GJ728" s="468"/>
      <c r="GK728" s="468"/>
      <c r="GL728" s="468"/>
      <c r="GM728" s="468"/>
      <c r="GN728" s="468">
        <f t="shared" si="2200"/>
        <v>103636</v>
      </c>
      <c r="GO728" s="468">
        <f t="shared" si="2199"/>
        <v>0</v>
      </c>
      <c r="GP728" s="468">
        <f t="shared" si="2199"/>
        <v>157896</v>
      </c>
      <c r="GQ728" s="468">
        <f t="shared" si="2199"/>
        <v>0</v>
      </c>
      <c r="GR728" s="468">
        <f t="shared" si="2199"/>
        <v>29620890</v>
      </c>
      <c r="GS728" s="468">
        <f t="shared" si="2199"/>
        <v>1179276</v>
      </c>
      <c r="GT728" s="468">
        <f t="shared" si="2199"/>
        <v>233312</v>
      </c>
      <c r="GU728" s="468">
        <f t="shared" si="2199"/>
        <v>26938546</v>
      </c>
      <c r="GV728" s="425"/>
      <c r="GW728" s="402"/>
      <c r="GX728" s="402"/>
      <c r="GY728" s="402"/>
      <c r="GZ728" s="402"/>
      <c r="HA728" s="402"/>
    </row>
    <row r="729" spans="1:209" ht="9.75" customHeight="1" x14ac:dyDescent="0.2">
      <c r="A729" s="472" t="str">
        <f t="shared" si="2177"/>
        <v>2019-20OCTOBERRX9</v>
      </c>
      <c r="B729" s="488" t="str">
        <f t="shared" si="2194"/>
        <v>2019-20</v>
      </c>
      <c r="C729" s="400" t="s">
        <v>643</v>
      </c>
      <c r="D729" s="400" t="s">
        <v>653</v>
      </c>
      <c r="E729" s="400" t="s">
        <v>652</v>
      </c>
      <c r="F729" s="474" t="s">
        <v>451</v>
      </c>
      <c r="G729" s="474" t="s">
        <v>686</v>
      </c>
      <c r="H729" s="518">
        <v>92658</v>
      </c>
      <c r="I729" s="518">
        <v>74986</v>
      </c>
      <c r="J729" s="518">
        <v>162825</v>
      </c>
      <c r="K729" s="518">
        <v>2</v>
      </c>
      <c r="L729" s="518">
        <v>2</v>
      </c>
      <c r="M729" s="518">
        <v>2</v>
      </c>
      <c r="N729" s="518">
        <v>3</v>
      </c>
      <c r="O729" s="518">
        <v>38</v>
      </c>
      <c r="P729" s="518">
        <v>343</v>
      </c>
      <c r="Q729" s="518">
        <v>2315</v>
      </c>
      <c r="R729" s="518">
        <v>0</v>
      </c>
      <c r="S729" s="518">
        <v>65412</v>
      </c>
      <c r="T729" s="518">
        <v>6825</v>
      </c>
      <c r="U729" s="518">
        <v>4783</v>
      </c>
      <c r="V729" s="518">
        <v>38469</v>
      </c>
      <c r="W729" s="518">
        <v>10974</v>
      </c>
      <c r="X729" s="518">
        <v>673</v>
      </c>
      <c r="Y729" s="518">
        <v>3173385</v>
      </c>
      <c r="Z729" s="518">
        <v>465</v>
      </c>
      <c r="AA729" s="518">
        <v>843</v>
      </c>
      <c r="AB729" s="518">
        <v>4888777</v>
      </c>
      <c r="AC729" s="518">
        <v>1022</v>
      </c>
      <c r="AD729" s="518">
        <v>2417</v>
      </c>
      <c r="AE729" s="518">
        <v>75586737</v>
      </c>
      <c r="AF729" s="518">
        <v>1965</v>
      </c>
      <c r="AG729" s="518">
        <v>4048</v>
      </c>
      <c r="AH729" s="518">
        <v>65936128</v>
      </c>
      <c r="AI729" s="518">
        <v>6008</v>
      </c>
      <c r="AJ729" s="518">
        <v>14964</v>
      </c>
      <c r="AK729" s="518">
        <v>4393393</v>
      </c>
      <c r="AL729" s="518">
        <v>6528</v>
      </c>
      <c r="AM729" s="518">
        <v>14791</v>
      </c>
      <c r="AN729" s="518"/>
      <c r="AO729" s="518"/>
      <c r="AP729" s="518"/>
      <c r="AQ729" s="518"/>
      <c r="AR729" s="518"/>
      <c r="AS729" s="518"/>
      <c r="AT729" s="518">
        <v>5218</v>
      </c>
      <c r="AU729" s="518">
        <v>1601</v>
      </c>
      <c r="AV729" s="518">
        <v>654</v>
      </c>
      <c r="AW729" s="518">
        <v>15</v>
      </c>
      <c r="AX729" s="518">
        <v>2264</v>
      </c>
      <c r="AY729" s="518">
        <v>699</v>
      </c>
      <c r="AZ729" s="518">
        <v>52</v>
      </c>
      <c r="BA729" s="518"/>
      <c r="BB729" s="518"/>
      <c r="BC729" s="518"/>
      <c r="BD729" s="518"/>
      <c r="BE729" s="518"/>
      <c r="BF729" s="518"/>
      <c r="BG729" s="518"/>
      <c r="BH729" s="518"/>
      <c r="BI729" s="518">
        <v>41370</v>
      </c>
      <c r="BJ729" s="518">
        <v>2904</v>
      </c>
      <c r="BK729" s="518">
        <v>15920</v>
      </c>
      <c r="BL729" s="518">
        <v>60194</v>
      </c>
      <c r="BM729" s="518">
        <v>12155</v>
      </c>
      <c r="BN729" s="518">
        <v>9659</v>
      </c>
      <c r="BO729" s="518">
        <v>8787</v>
      </c>
      <c r="BP729" s="518">
        <v>7040</v>
      </c>
      <c r="BQ729" s="518">
        <v>50297</v>
      </c>
      <c r="BR729" s="518">
        <v>40711</v>
      </c>
      <c r="BS729" s="518">
        <v>16210</v>
      </c>
      <c r="BT729" s="518">
        <v>11857</v>
      </c>
      <c r="BU729" s="518">
        <v>873</v>
      </c>
      <c r="BV729" s="518">
        <v>654</v>
      </c>
      <c r="BW729" s="518">
        <v>0</v>
      </c>
      <c r="BX729" s="518">
        <v>0</v>
      </c>
      <c r="BY729" s="518" t="s">
        <v>152</v>
      </c>
      <c r="BZ729" s="518" t="s">
        <v>152</v>
      </c>
      <c r="CA729" s="518">
        <v>23</v>
      </c>
      <c r="CB729" s="518">
        <v>10891</v>
      </c>
      <c r="CC729" s="518">
        <v>474</v>
      </c>
      <c r="CD729" s="518">
        <v>900</v>
      </c>
      <c r="CE729" s="518">
        <v>6802</v>
      </c>
      <c r="CF729" s="518">
        <v>3162494</v>
      </c>
      <c r="CG729" s="518">
        <v>465</v>
      </c>
      <c r="CH729" s="518">
        <v>842</v>
      </c>
      <c r="CI729" s="518">
        <v>382</v>
      </c>
      <c r="CJ729" s="518">
        <v>887733</v>
      </c>
      <c r="CK729" s="518">
        <v>2324</v>
      </c>
      <c r="CL729" s="518">
        <v>4649</v>
      </c>
      <c r="CM729" s="518">
        <v>598</v>
      </c>
      <c r="CN729" s="518">
        <v>1146653</v>
      </c>
      <c r="CO729" s="518">
        <v>1917</v>
      </c>
      <c r="CP729" s="518">
        <v>4323</v>
      </c>
      <c r="CQ729" s="518">
        <v>37489</v>
      </c>
      <c r="CR729" s="518">
        <v>73552351</v>
      </c>
      <c r="CS729" s="518">
        <v>1962</v>
      </c>
      <c r="CT729" s="518">
        <v>4034</v>
      </c>
      <c r="CU729" s="518">
        <v>10</v>
      </c>
      <c r="CV729" s="518">
        <v>38784</v>
      </c>
      <c r="CW729" s="518">
        <v>3878</v>
      </c>
      <c r="CX729" s="518">
        <v>8598</v>
      </c>
      <c r="CY729" s="518">
        <v>451</v>
      </c>
      <c r="CZ729" s="518">
        <v>2752982</v>
      </c>
      <c r="DA729" s="518">
        <v>6104</v>
      </c>
      <c r="DB729" s="518">
        <v>14366</v>
      </c>
      <c r="DC729" s="518">
        <v>2342</v>
      </c>
      <c r="DD729" s="518">
        <v>15272625</v>
      </c>
      <c r="DE729" s="518">
        <v>6521</v>
      </c>
      <c r="DF729" s="518">
        <v>13708</v>
      </c>
      <c r="DG729" s="518">
        <v>256</v>
      </c>
      <c r="DH729" s="518">
        <v>2296809</v>
      </c>
      <c r="DI729" s="518">
        <v>8972</v>
      </c>
      <c r="DJ729" s="518">
        <v>16865</v>
      </c>
      <c r="DK729" s="518">
        <v>278</v>
      </c>
      <c r="DL729" s="518">
        <v>87580</v>
      </c>
      <c r="DM729" s="518">
        <v>315</v>
      </c>
      <c r="DN729" s="518">
        <v>514</v>
      </c>
      <c r="DO729" s="518">
        <v>4468</v>
      </c>
      <c r="DP729" s="518">
        <v>182000</v>
      </c>
      <c r="DQ729" s="518">
        <v>41</v>
      </c>
      <c r="DR729" s="518">
        <v>72</v>
      </c>
      <c r="DS729" s="518">
        <v>27</v>
      </c>
      <c r="DT729" s="518">
        <v>59923</v>
      </c>
      <c r="DU729" s="518">
        <v>2219</v>
      </c>
      <c r="DV729" s="518">
        <v>3924</v>
      </c>
      <c r="DW729" s="518">
        <v>21</v>
      </c>
      <c r="DX729" s="518"/>
      <c r="DY729" s="518"/>
      <c r="DZ729" s="518"/>
      <c r="EA729" s="518"/>
      <c r="EB729" s="518"/>
      <c r="EC729" s="518"/>
      <c r="ED729" s="518"/>
      <c r="EE729" s="518"/>
      <c r="EF729" s="518"/>
      <c r="EG729" s="518" t="s">
        <v>152</v>
      </c>
      <c r="EH729" s="518" t="s">
        <v>152</v>
      </c>
      <c r="EI729" s="518">
        <v>1915</v>
      </c>
      <c r="EJ729" s="475"/>
      <c r="EK729" s="475"/>
      <c r="EL729" s="475"/>
      <c r="EM729" s="475"/>
      <c r="EN729" s="475"/>
      <c r="EO729" s="475"/>
      <c r="EP729" s="475"/>
      <c r="EQ729" s="475"/>
      <c r="ER729" s="475"/>
      <c r="ES729" s="475"/>
      <c r="ET729" s="475"/>
      <c r="EU729" s="475"/>
      <c r="EV729" s="475"/>
      <c r="EW729" s="475"/>
      <c r="EX729" s="475"/>
      <c r="EY729" s="475"/>
      <c r="EZ729" s="476"/>
      <c r="FA729" s="477">
        <f t="shared" si="2178"/>
        <v>10</v>
      </c>
      <c r="FB729" s="417">
        <f t="shared" si="2179"/>
        <v>2019</v>
      </c>
      <c r="FC729" s="448">
        <f t="shared" si="2180"/>
        <v>43739</v>
      </c>
      <c r="FD729" s="449">
        <f t="shared" si="2181"/>
        <v>31</v>
      </c>
      <c r="FE729" s="450"/>
      <c r="FF729" s="451">
        <f t="shared" si="2197"/>
        <v>0.68929342795433513</v>
      </c>
      <c r="FG729" s="450"/>
      <c r="FH729" s="452">
        <f t="shared" si="2182"/>
        <v>1.7809523809523808</v>
      </c>
      <c r="FI729" s="452">
        <f t="shared" si="2183"/>
        <v>1.4152380952380952</v>
      </c>
      <c r="FJ729" s="452">
        <f t="shared" si="2184"/>
        <v>1.8371315074221199</v>
      </c>
      <c r="FK729" s="452">
        <f t="shared" si="2185"/>
        <v>1.4718795734894419</v>
      </c>
      <c r="FL729" s="452">
        <f t="shared" si="2186"/>
        <v>1.3074683511398788</v>
      </c>
      <c r="FM729" s="452">
        <f t="shared" si="2187"/>
        <v>1.0582806935454523</v>
      </c>
      <c r="FN729" s="452">
        <f t="shared" si="2188"/>
        <v>1.4771277565154</v>
      </c>
      <c r="FO729" s="452">
        <f t="shared" si="2189"/>
        <v>1.0804629123382541</v>
      </c>
      <c r="FP729" s="452">
        <f t="shared" si="2190"/>
        <v>1.2971768202080238</v>
      </c>
      <c r="FQ729" s="452">
        <f t="shared" si="2191"/>
        <v>0.97176820208023773</v>
      </c>
      <c r="FR729" s="453"/>
      <c r="FS729" s="477">
        <f t="shared" si="2198"/>
        <v>149972</v>
      </c>
      <c r="FT729" s="477">
        <f t="shared" si="2198"/>
        <v>149972</v>
      </c>
      <c r="FU729" s="477">
        <f t="shared" si="2198"/>
        <v>224958</v>
      </c>
      <c r="FV729" s="477">
        <f t="shared" si="2198"/>
        <v>2849468</v>
      </c>
      <c r="FW729" s="477">
        <f t="shared" si="2198"/>
        <v>5753475</v>
      </c>
      <c r="FX729" s="477">
        <f t="shared" si="2198"/>
        <v>11560511</v>
      </c>
      <c r="FY729" s="477">
        <f t="shared" si="2198"/>
        <v>155722512</v>
      </c>
      <c r="FZ729" s="477">
        <f t="shared" si="2198"/>
        <v>164214936</v>
      </c>
      <c r="GA729" s="477">
        <f t="shared" si="2198"/>
        <v>9954343</v>
      </c>
      <c r="GB729" s="477"/>
      <c r="GC729" s="477"/>
      <c r="GD729" s="477" t="str">
        <f t="shared" ref="GD729:GM738" si="2201">IFERROR(HLOOKUP(GD$1,$H$5:$HA$10112,MATCH($A729,$A$5:$A$10112,0),0)*HLOOKUP(GD$2,$H$5:$HA$10112,MATCH($A729,$A$5:$A$10112,0),0),"-")</f>
        <v>-</v>
      </c>
      <c r="GE729" s="477">
        <f t="shared" si="2201"/>
        <v>20700</v>
      </c>
      <c r="GF729" s="477">
        <f t="shared" si="2201"/>
        <v>5727284</v>
      </c>
      <c r="GG729" s="477">
        <f t="shared" si="2201"/>
        <v>1775918</v>
      </c>
      <c r="GH729" s="477">
        <f t="shared" si="2201"/>
        <v>2585154</v>
      </c>
      <c r="GI729" s="477">
        <f t="shared" si="2201"/>
        <v>151230626</v>
      </c>
      <c r="GJ729" s="477">
        <f t="shared" si="2201"/>
        <v>85980</v>
      </c>
      <c r="GK729" s="477">
        <f t="shared" si="2201"/>
        <v>6479066</v>
      </c>
      <c r="GL729" s="477">
        <f t="shared" si="2201"/>
        <v>32104136</v>
      </c>
      <c r="GM729" s="477">
        <f t="shared" si="2201"/>
        <v>4317440</v>
      </c>
      <c r="GN729" s="477">
        <f t="shared" si="2200"/>
        <v>105948</v>
      </c>
      <c r="GO729" s="477">
        <f t="shared" ref="GO729:GQ748" si="2202">IFERROR(HLOOKUP(GO$1,$H$5:$HA$10112,MATCH($A729,$A$5:$A$10112,0),0)*HLOOKUP(GO$2,$H$5:$HA$10112,MATCH($A729,$A$5:$A$10112,0),0),"-")</f>
        <v>142892</v>
      </c>
      <c r="GP729" s="477">
        <f t="shared" si="2202"/>
        <v>321696</v>
      </c>
      <c r="GQ729" s="477">
        <f t="shared" si="2202"/>
        <v>0</v>
      </c>
      <c r="GR729" s="477"/>
      <c r="GS729" s="477"/>
      <c r="GT729" s="477"/>
      <c r="GU729" s="477"/>
      <c r="GV729" s="416"/>
      <c r="GW729" s="402"/>
      <c r="GX729" s="402"/>
      <c r="GY729" s="402"/>
      <c r="GZ729" s="402"/>
      <c r="HA729" s="402"/>
    </row>
    <row r="730" spans="1:209" ht="9.75" customHeight="1" x14ac:dyDescent="0.2">
      <c r="A730" s="417" t="str">
        <f t="shared" si="2177"/>
        <v>2019-20OCTOBERRYC</v>
      </c>
      <c r="B730" s="458" t="str">
        <f t="shared" si="2194"/>
        <v>2019-20</v>
      </c>
      <c r="C730" s="402" t="s">
        <v>643</v>
      </c>
      <c r="D730" s="402" t="s">
        <v>656</v>
      </c>
      <c r="E730" s="402" t="s">
        <v>466</v>
      </c>
      <c r="F730" s="478" t="s">
        <v>453</v>
      </c>
      <c r="G730" s="478" t="s">
        <v>687</v>
      </c>
      <c r="H730" s="510">
        <v>111345</v>
      </c>
      <c r="I730" s="510">
        <v>74729</v>
      </c>
      <c r="J730" s="510">
        <v>707198</v>
      </c>
      <c r="K730" s="510">
        <v>9</v>
      </c>
      <c r="L730" s="510">
        <v>1</v>
      </c>
      <c r="M730" s="510">
        <v>30</v>
      </c>
      <c r="N730" s="510">
        <v>58</v>
      </c>
      <c r="O730" s="510">
        <v>114</v>
      </c>
      <c r="P730" s="510">
        <v>326</v>
      </c>
      <c r="Q730" s="510">
        <v>161</v>
      </c>
      <c r="R730" s="510">
        <v>2282</v>
      </c>
      <c r="S730" s="510">
        <v>73911</v>
      </c>
      <c r="T730" s="510">
        <v>7792</v>
      </c>
      <c r="U730" s="510">
        <v>5171</v>
      </c>
      <c r="V730" s="510">
        <v>43811</v>
      </c>
      <c r="W730" s="510">
        <v>10713</v>
      </c>
      <c r="X730" s="510">
        <v>2027</v>
      </c>
      <c r="Y730" s="510">
        <v>3812132</v>
      </c>
      <c r="Z730" s="510">
        <v>489</v>
      </c>
      <c r="AA730" s="510">
        <v>901</v>
      </c>
      <c r="AB730" s="510">
        <v>3757934</v>
      </c>
      <c r="AC730" s="510">
        <v>727</v>
      </c>
      <c r="AD730" s="510">
        <v>1323</v>
      </c>
      <c r="AE730" s="510">
        <v>77330349</v>
      </c>
      <c r="AF730" s="510">
        <v>1765</v>
      </c>
      <c r="AG730" s="510">
        <v>3606</v>
      </c>
      <c r="AH730" s="510">
        <v>67670795</v>
      </c>
      <c r="AI730" s="510">
        <v>6317</v>
      </c>
      <c r="AJ730" s="510">
        <v>15999</v>
      </c>
      <c r="AK730" s="510">
        <v>12368066</v>
      </c>
      <c r="AL730" s="510">
        <v>6102</v>
      </c>
      <c r="AM730" s="510">
        <v>15330</v>
      </c>
      <c r="AN730" s="510"/>
      <c r="AO730" s="510"/>
      <c r="AP730" s="510"/>
      <c r="AQ730" s="510"/>
      <c r="AR730" s="510"/>
      <c r="AS730" s="510"/>
      <c r="AT730" s="510">
        <v>4680</v>
      </c>
      <c r="AU730" s="510">
        <v>88</v>
      </c>
      <c r="AV730" s="510">
        <v>3475</v>
      </c>
      <c r="AW730" s="510">
        <v>1078</v>
      </c>
      <c r="AX730" s="510">
        <v>28</v>
      </c>
      <c r="AY730" s="510">
        <v>1089</v>
      </c>
      <c r="AZ730" s="510">
        <v>845</v>
      </c>
      <c r="BA730" s="510"/>
      <c r="BB730" s="510"/>
      <c r="BC730" s="510"/>
      <c r="BD730" s="510"/>
      <c r="BE730" s="510"/>
      <c r="BF730" s="510"/>
      <c r="BG730" s="510"/>
      <c r="BH730" s="510"/>
      <c r="BI730" s="510">
        <v>42476</v>
      </c>
      <c r="BJ730" s="510">
        <v>2761</v>
      </c>
      <c r="BK730" s="510">
        <v>23994</v>
      </c>
      <c r="BL730" s="510">
        <v>69231</v>
      </c>
      <c r="BM730" s="510">
        <v>17688</v>
      </c>
      <c r="BN730" s="510">
        <v>12438</v>
      </c>
      <c r="BO730" s="510">
        <v>11552</v>
      </c>
      <c r="BP730" s="510">
        <v>8252</v>
      </c>
      <c r="BQ730" s="510">
        <v>69917</v>
      </c>
      <c r="BR730" s="510">
        <v>48970</v>
      </c>
      <c r="BS730" s="510">
        <v>23201</v>
      </c>
      <c r="BT730" s="510">
        <v>12203</v>
      </c>
      <c r="BU730" s="510">
        <v>3802</v>
      </c>
      <c r="BV730" s="510">
        <v>2173</v>
      </c>
      <c r="BW730" s="510">
        <v>27</v>
      </c>
      <c r="BX730" s="510">
        <v>16894</v>
      </c>
      <c r="BY730" s="510">
        <v>626</v>
      </c>
      <c r="BZ730" s="510">
        <v>1280</v>
      </c>
      <c r="CA730" s="510">
        <v>0</v>
      </c>
      <c r="CB730" s="510">
        <v>0</v>
      </c>
      <c r="CC730" s="510" t="s">
        <v>152</v>
      </c>
      <c r="CD730" s="510" t="s">
        <v>152</v>
      </c>
      <c r="CE730" s="510">
        <v>7765</v>
      </c>
      <c r="CF730" s="510">
        <v>3795238</v>
      </c>
      <c r="CG730" s="510">
        <v>489</v>
      </c>
      <c r="CH730" s="510">
        <v>900</v>
      </c>
      <c r="CI730" s="510">
        <v>2303</v>
      </c>
      <c r="CJ730" s="510">
        <v>4266516</v>
      </c>
      <c r="CK730" s="510">
        <v>1853</v>
      </c>
      <c r="CL730" s="510">
        <v>3586</v>
      </c>
      <c r="CM730" s="510">
        <v>574</v>
      </c>
      <c r="CN730" s="510">
        <v>968436</v>
      </c>
      <c r="CO730" s="510">
        <v>1687</v>
      </c>
      <c r="CP730" s="510">
        <v>3623</v>
      </c>
      <c r="CQ730" s="510">
        <v>40934</v>
      </c>
      <c r="CR730" s="510">
        <v>72095397</v>
      </c>
      <c r="CS730" s="510">
        <v>1761</v>
      </c>
      <c r="CT730" s="510">
        <v>3606</v>
      </c>
      <c r="CU730" s="510">
        <v>409</v>
      </c>
      <c r="CV730" s="510">
        <v>3221348</v>
      </c>
      <c r="CW730" s="510">
        <v>7876</v>
      </c>
      <c r="CX730" s="510">
        <v>18660</v>
      </c>
      <c r="CY730" s="510">
        <v>150</v>
      </c>
      <c r="CZ730" s="510">
        <v>1114475</v>
      </c>
      <c r="DA730" s="510">
        <v>7430</v>
      </c>
      <c r="DB730" s="510">
        <v>19330</v>
      </c>
      <c r="DC730" s="510">
        <v>1741</v>
      </c>
      <c r="DD730" s="510">
        <v>22498881</v>
      </c>
      <c r="DE730" s="510">
        <v>12923</v>
      </c>
      <c r="DF730" s="510">
        <v>29984</v>
      </c>
      <c r="DG730" s="510">
        <v>145</v>
      </c>
      <c r="DH730" s="510">
        <v>1762378</v>
      </c>
      <c r="DI730" s="510">
        <v>12154</v>
      </c>
      <c r="DJ730" s="510">
        <v>30281</v>
      </c>
      <c r="DK730" s="510">
        <v>638</v>
      </c>
      <c r="DL730" s="510">
        <v>176776</v>
      </c>
      <c r="DM730" s="510">
        <v>277</v>
      </c>
      <c r="DN730" s="510">
        <v>465</v>
      </c>
      <c r="DO730" s="510">
        <v>7366</v>
      </c>
      <c r="DP730" s="510">
        <v>298728</v>
      </c>
      <c r="DQ730" s="510">
        <v>41</v>
      </c>
      <c r="DR730" s="510">
        <v>76</v>
      </c>
      <c r="DS730" s="510">
        <v>159</v>
      </c>
      <c r="DT730" s="510">
        <v>326327</v>
      </c>
      <c r="DU730" s="510">
        <v>2052</v>
      </c>
      <c r="DV730" s="510">
        <v>4230</v>
      </c>
      <c r="DW730" s="510">
        <v>133</v>
      </c>
      <c r="DX730" s="510"/>
      <c r="DY730" s="510"/>
      <c r="DZ730" s="510"/>
      <c r="EA730" s="510"/>
      <c r="EB730" s="510"/>
      <c r="EC730" s="510"/>
      <c r="ED730" s="510"/>
      <c r="EE730" s="510"/>
      <c r="EF730" s="510"/>
      <c r="EG730" s="510" t="s">
        <v>152</v>
      </c>
      <c r="EH730" s="510" t="s">
        <v>152</v>
      </c>
      <c r="EI730" s="510">
        <v>161</v>
      </c>
      <c r="EJ730" s="479"/>
      <c r="EK730" s="479"/>
      <c r="EL730" s="479"/>
      <c r="EM730" s="479"/>
      <c r="EN730" s="479"/>
      <c r="EO730" s="479"/>
      <c r="EP730" s="479"/>
      <c r="EQ730" s="479"/>
      <c r="ER730" s="479"/>
      <c r="ES730" s="479"/>
      <c r="ET730" s="479"/>
      <c r="EU730" s="479"/>
      <c r="EV730" s="479"/>
      <c r="EW730" s="479"/>
      <c r="EX730" s="479"/>
      <c r="EY730" s="479"/>
      <c r="EZ730" s="476"/>
      <c r="FA730" s="446">
        <f t="shared" si="2178"/>
        <v>10</v>
      </c>
      <c r="FB730" s="417">
        <f t="shared" si="2179"/>
        <v>2019</v>
      </c>
      <c r="FC730" s="448">
        <f t="shared" si="2180"/>
        <v>43739</v>
      </c>
      <c r="FD730" s="449">
        <f t="shared" si="2181"/>
        <v>31</v>
      </c>
      <c r="FE730" s="450"/>
      <c r="FF730" s="451">
        <f t="shared" si="2197"/>
        <v>0.98660594695954995</v>
      </c>
      <c r="FG730" s="450"/>
      <c r="FH730" s="452">
        <f t="shared" si="2182"/>
        <v>2.2700205338809036</v>
      </c>
      <c r="FI730" s="452">
        <f t="shared" si="2183"/>
        <v>1.5962525667351128</v>
      </c>
      <c r="FJ730" s="452">
        <f t="shared" si="2184"/>
        <v>2.2339972925933087</v>
      </c>
      <c r="FK730" s="452">
        <f t="shared" si="2185"/>
        <v>1.595822858247921</v>
      </c>
      <c r="FL730" s="452">
        <f t="shared" si="2186"/>
        <v>1.5958777475976353</v>
      </c>
      <c r="FM730" s="452">
        <f t="shared" si="2187"/>
        <v>1.1177558147497204</v>
      </c>
      <c r="FN730" s="452">
        <f t="shared" si="2188"/>
        <v>2.1656865490525528</v>
      </c>
      <c r="FO730" s="452">
        <f t="shared" si="2189"/>
        <v>1.1390833566694669</v>
      </c>
      <c r="FP730" s="452">
        <f t="shared" si="2190"/>
        <v>1.8756783423778984</v>
      </c>
      <c r="FQ730" s="452">
        <f t="shared" si="2191"/>
        <v>1.0720276270350271</v>
      </c>
      <c r="FR730" s="453"/>
      <c r="FS730" s="446">
        <f t="shared" si="2198"/>
        <v>74729</v>
      </c>
      <c r="FT730" s="446">
        <f t="shared" si="2198"/>
        <v>2241870</v>
      </c>
      <c r="FU730" s="446">
        <f t="shared" si="2198"/>
        <v>4334282</v>
      </c>
      <c r="FV730" s="446">
        <f t="shared" si="2198"/>
        <v>8519106</v>
      </c>
      <c r="FW730" s="446">
        <f t="shared" si="2198"/>
        <v>7020592</v>
      </c>
      <c r="FX730" s="446">
        <f t="shared" si="2198"/>
        <v>6841233</v>
      </c>
      <c r="FY730" s="446">
        <f t="shared" si="2198"/>
        <v>157982466</v>
      </c>
      <c r="FZ730" s="446">
        <f t="shared" si="2198"/>
        <v>171397287</v>
      </c>
      <c r="GA730" s="446">
        <f t="shared" si="2198"/>
        <v>31073910</v>
      </c>
      <c r="GB730" s="446"/>
      <c r="GC730" s="446"/>
      <c r="GD730" s="446">
        <f t="shared" si="2201"/>
        <v>34560</v>
      </c>
      <c r="GE730" s="446" t="str">
        <f t="shared" si="2201"/>
        <v>-</v>
      </c>
      <c r="GF730" s="446">
        <f t="shared" si="2201"/>
        <v>6988500</v>
      </c>
      <c r="GG730" s="446">
        <f t="shared" si="2201"/>
        <v>8258558</v>
      </c>
      <c r="GH730" s="446">
        <f t="shared" si="2201"/>
        <v>2079602</v>
      </c>
      <c r="GI730" s="446">
        <f t="shared" si="2201"/>
        <v>147608004</v>
      </c>
      <c r="GJ730" s="446">
        <f t="shared" si="2201"/>
        <v>7631940</v>
      </c>
      <c r="GK730" s="446">
        <f t="shared" si="2201"/>
        <v>2899500</v>
      </c>
      <c r="GL730" s="446">
        <f t="shared" si="2201"/>
        <v>52202144</v>
      </c>
      <c r="GM730" s="446">
        <f t="shared" si="2201"/>
        <v>4390745</v>
      </c>
      <c r="GN730" s="446">
        <f t="shared" si="2200"/>
        <v>672570</v>
      </c>
      <c r="GO730" s="446">
        <f t="shared" si="2202"/>
        <v>296670</v>
      </c>
      <c r="GP730" s="446">
        <f t="shared" si="2202"/>
        <v>559816</v>
      </c>
      <c r="GQ730" s="446">
        <f t="shared" si="2202"/>
        <v>0</v>
      </c>
      <c r="GR730" s="446"/>
      <c r="GS730" s="446"/>
      <c r="GT730" s="446"/>
      <c r="GU730" s="446"/>
      <c r="GV730" s="416"/>
      <c r="GW730" s="402"/>
      <c r="GX730" s="402"/>
      <c r="GY730" s="402"/>
      <c r="GZ730" s="402"/>
      <c r="HA730" s="402"/>
    </row>
    <row r="731" spans="1:209" ht="9.75" customHeight="1" x14ac:dyDescent="0.2">
      <c r="A731" s="417" t="str">
        <f t="shared" si="2177"/>
        <v>2019-20OCTOBERR1F</v>
      </c>
      <c r="B731" s="458" t="str">
        <f t="shared" si="2194"/>
        <v>2019-20</v>
      </c>
      <c r="C731" s="402" t="s">
        <v>643</v>
      </c>
      <c r="D731" s="402" t="s">
        <v>663</v>
      </c>
      <c r="E731" s="402" t="s">
        <v>662</v>
      </c>
      <c r="F731" s="478" t="s">
        <v>458</v>
      </c>
      <c r="G731" s="478" t="s">
        <v>688</v>
      </c>
      <c r="H731" s="510">
        <v>2667</v>
      </c>
      <c r="I731" s="510">
        <v>1432</v>
      </c>
      <c r="J731" s="510">
        <v>12470</v>
      </c>
      <c r="K731" s="510">
        <v>9</v>
      </c>
      <c r="L731" s="510">
        <v>1</v>
      </c>
      <c r="M731" s="510">
        <v>9</v>
      </c>
      <c r="N731" s="510">
        <v>34</v>
      </c>
      <c r="O731" s="510">
        <v>113</v>
      </c>
      <c r="P731" s="510">
        <v>16</v>
      </c>
      <c r="Q731" s="510">
        <v>1</v>
      </c>
      <c r="R731" s="510">
        <v>5</v>
      </c>
      <c r="S731" s="510">
        <v>2037</v>
      </c>
      <c r="T731" s="510">
        <v>102</v>
      </c>
      <c r="U731" s="510">
        <v>71</v>
      </c>
      <c r="V731" s="510">
        <v>894</v>
      </c>
      <c r="W731" s="510">
        <v>705</v>
      </c>
      <c r="X731" s="510">
        <v>54</v>
      </c>
      <c r="Y731" s="510">
        <v>55966</v>
      </c>
      <c r="Z731" s="510">
        <v>549</v>
      </c>
      <c r="AA731" s="510">
        <v>971</v>
      </c>
      <c r="AB731" s="510">
        <v>52444</v>
      </c>
      <c r="AC731" s="510">
        <v>739</v>
      </c>
      <c r="AD731" s="510">
        <v>1450</v>
      </c>
      <c r="AE731" s="510">
        <v>1332302</v>
      </c>
      <c r="AF731" s="510">
        <v>1490</v>
      </c>
      <c r="AG731" s="510">
        <v>3273</v>
      </c>
      <c r="AH731" s="510">
        <v>2897244</v>
      </c>
      <c r="AI731" s="510">
        <v>4110</v>
      </c>
      <c r="AJ731" s="510">
        <v>9624</v>
      </c>
      <c r="AK731" s="510">
        <v>340121</v>
      </c>
      <c r="AL731" s="510">
        <v>6299</v>
      </c>
      <c r="AM731" s="510">
        <v>14998</v>
      </c>
      <c r="AN731" s="510"/>
      <c r="AO731" s="510"/>
      <c r="AP731" s="510"/>
      <c r="AQ731" s="510"/>
      <c r="AR731" s="510"/>
      <c r="AS731" s="510"/>
      <c r="AT731" s="510">
        <v>161</v>
      </c>
      <c r="AU731" s="510">
        <v>0</v>
      </c>
      <c r="AV731" s="510">
        <v>10</v>
      </c>
      <c r="AW731" s="510">
        <v>19</v>
      </c>
      <c r="AX731" s="510">
        <v>3</v>
      </c>
      <c r="AY731" s="510">
        <v>148</v>
      </c>
      <c r="AZ731" s="510">
        <v>3</v>
      </c>
      <c r="BA731" s="510"/>
      <c r="BB731" s="510"/>
      <c r="BC731" s="510"/>
      <c r="BD731" s="510"/>
      <c r="BE731" s="510"/>
      <c r="BF731" s="510"/>
      <c r="BG731" s="510"/>
      <c r="BH731" s="510"/>
      <c r="BI731" s="510">
        <v>1250</v>
      </c>
      <c r="BJ731" s="510">
        <v>22</v>
      </c>
      <c r="BK731" s="510">
        <v>604</v>
      </c>
      <c r="BL731" s="510">
        <v>1876</v>
      </c>
      <c r="BM731" s="510">
        <v>134</v>
      </c>
      <c r="BN731" s="510">
        <v>123</v>
      </c>
      <c r="BO731" s="510">
        <v>92</v>
      </c>
      <c r="BP731" s="510">
        <v>86</v>
      </c>
      <c r="BQ731" s="510">
        <v>1034</v>
      </c>
      <c r="BR731" s="510">
        <v>940</v>
      </c>
      <c r="BS731" s="510">
        <v>837</v>
      </c>
      <c r="BT731" s="510">
        <v>733</v>
      </c>
      <c r="BU731" s="510">
        <v>68</v>
      </c>
      <c r="BV731" s="510">
        <v>58</v>
      </c>
      <c r="BW731" s="510">
        <v>1</v>
      </c>
      <c r="BX731" s="510">
        <v>341</v>
      </c>
      <c r="BY731" s="510">
        <v>341</v>
      </c>
      <c r="BZ731" s="510">
        <v>341</v>
      </c>
      <c r="CA731" s="510">
        <v>0</v>
      </c>
      <c r="CB731" s="510">
        <v>0</v>
      </c>
      <c r="CC731" s="510" t="s">
        <v>152</v>
      </c>
      <c r="CD731" s="510" t="s">
        <v>152</v>
      </c>
      <c r="CE731" s="510">
        <v>101</v>
      </c>
      <c r="CF731" s="510">
        <v>55625</v>
      </c>
      <c r="CG731" s="510">
        <v>551</v>
      </c>
      <c r="CH731" s="510">
        <v>971</v>
      </c>
      <c r="CI731" s="510">
        <v>82</v>
      </c>
      <c r="CJ731" s="510">
        <v>110569</v>
      </c>
      <c r="CK731" s="510">
        <v>1348</v>
      </c>
      <c r="CL731" s="510">
        <v>3212</v>
      </c>
      <c r="CM731" s="510">
        <v>1</v>
      </c>
      <c r="CN731" s="510">
        <v>160</v>
      </c>
      <c r="CO731" s="510">
        <v>160</v>
      </c>
      <c r="CP731" s="510">
        <v>160</v>
      </c>
      <c r="CQ731" s="510">
        <v>811</v>
      </c>
      <c r="CR731" s="510">
        <v>1221573</v>
      </c>
      <c r="CS731" s="510">
        <v>1506</v>
      </c>
      <c r="CT731" s="510">
        <v>3282</v>
      </c>
      <c r="CU731" s="510">
        <v>88</v>
      </c>
      <c r="CV731" s="510">
        <v>506663</v>
      </c>
      <c r="CW731" s="510">
        <v>5758</v>
      </c>
      <c r="CX731" s="510">
        <v>11482</v>
      </c>
      <c r="CY731" s="510">
        <v>8</v>
      </c>
      <c r="CZ731" s="510">
        <v>33039</v>
      </c>
      <c r="DA731" s="510">
        <v>4130</v>
      </c>
      <c r="DB731" s="510">
        <v>5310</v>
      </c>
      <c r="DC731" s="510">
        <v>13</v>
      </c>
      <c r="DD731" s="510">
        <v>124247</v>
      </c>
      <c r="DE731" s="510">
        <v>9557</v>
      </c>
      <c r="DF731" s="510">
        <v>18638</v>
      </c>
      <c r="DG731" s="510">
        <v>17</v>
      </c>
      <c r="DH731" s="510">
        <v>40064</v>
      </c>
      <c r="DI731" s="510">
        <v>2357</v>
      </c>
      <c r="DJ731" s="510">
        <v>6338</v>
      </c>
      <c r="DK731" s="510">
        <v>8</v>
      </c>
      <c r="DL731" s="510">
        <v>1946</v>
      </c>
      <c r="DM731" s="510">
        <v>243</v>
      </c>
      <c r="DN731" s="510">
        <v>381</v>
      </c>
      <c r="DO731" s="510">
        <v>79</v>
      </c>
      <c r="DP731" s="510">
        <v>2985</v>
      </c>
      <c r="DQ731" s="510">
        <v>38</v>
      </c>
      <c r="DR731" s="510">
        <v>77</v>
      </c>
      <c r="DS731" s="510">
        <v>0</v>
      </c>
      <c r="DT731" s="510">
        <v>0</v>
      </c>
      <c r="DU731" s="510" t="s">
        <v>152</v>
      </c>
      <c r="DV731" s="510" t="s">
        <v>152</v>
      </c>
      <c r="DW731" s="510">
        <v>0</v>
      </c>
      <c r="DX731" s="510"/>
      <c r="DY731" s="510"/>
      <c r="DZ731" s="510"/>
      <c r="EA731" s="510"/>
      <c r="EB731" s="510"/>
      <c r="EC731" s="510"/>
      <c r="ED731" s="510"/>
      <c r="EE731" s="510"/>
      <c r="EF731" s="510"/>
      <c r="EG731" s="510" t="s">
        <v>152</v>
      </c>
      <c r="EH731" s="510" t="s">
        <v>152</v>
      </c>
      <c r="EI731" s="510">
        <v>1</v>
      </c>
      <c r="EJ731" s="479"/>
      <c r="EK731" s="479"/>
      <c r="EL731" s="479"/>
      <c r="EM731" s="479"/>
      <c r="EN731" s="479"/>
      <c r="EO731" s="479"/>
      <c r="EP731" s="479"/>
      <c r="EQ731" s="479"/>
      <c r="ER731" s="479"/>
      <c r="ES731" s="479"/>
      <c r="ET731" s="479"/>
      <c r="EU731" s="479"/>
      <c r="EV731" s="479"/>
      <c r="EW731" s="479"/>
      <c r="EX731" s="479"/>
      <c r="EY731" s="479"/>
      <c r="EZ731" s="476"/>
      <c r="FA731" s="446">
        <f t="shared" si="2178"/>
        <v>10</v>
      </c>
      <c r="FB731" s="417">
        <f t="shared" si="2179"/>
        <v>2019</v>
      </c>
      <c r="FC731" s="448">
        <f t="shared" si="2180"/>
        <v>43739</v>
      </c>
      <c r="FD731" s="449">
        <f t="shared" si="2181"/>
        <v>31</v>
      </c>
      <c r="FE731" s="450"/>
      <c r="FF731" s="451">
        <f t="shared" si="2197"/>
        <v>0.91860465116279066</v>
      </c>
      <c r="FG731" s="450"/>
      <c r="FH731" s="452">
        <f t="shared" si="2182"/>
        <v>1.3137254901960784</v>
      </c>
      <c r="FI731" s="452">
        <f t="shared" si="2183"/>
        <v>1.2058823529411764</v>
      </c>
      <c r="FJ731" s="452">
        <f t="shared" si="2184"/>
        <v>1.295774647887324</v>
      </c>
      <c r="FK731" s="452">
        <f t="shared" si="2185"/>
        <v>1.2112676056338028</v>
      </c>
      <c r="FL731" s="452">
        <f t="shared" si="2186"/>
        <v>1.1565995525727069</v>
      </c>
      <c r="FM731" s="452">
        <f t="shared" si="2187"/>
        <v>1.051454138702461</v>
      </c>
      <c r="FN731" s="452">
        <f t="shared" si="2188"/>
        <v>1.1872340425531915</v>
      </c>
      <c r="FO731" s="452">
        <f t="shared" si="2189"/>
        <v>1.0397163120567376</v>
      </c>
      <c r="FP731" s="452">
        <f t="shared" si="2190"/>
        <v>1.2592592592592593</v>
      </c>
      <c r="FQ731" s="452">
        <f t="shared" si="2191"/>
        <v>1.0740740740740742</v>
      </c>
      <c r="FR731" s="453"/>
      <c r="FS731" s="446">
        <f t="shared" si="2198"/>
        <v>1432</v>
      </c>
      <c r="FT731" s="446">
        <f t="shared" si="2198"/>
        <v>12888</v>
      </c>
      <c r="FU731" s="446">
        <f t="shared" si="2198"/>
        <v>48688</v>
      </c>
      <c r="FV731" s="446">
        <f t="shared" si="2198"/>
        <v>161816</v>
      </c>
      <c r="FW731" s="446">
        <f t="shared" si="2198"/>
        <v>99042</v>
      </c>
      <c r="FX731" s="446">
        <f t="shared" si="2198"/>
        <v>102950</v>
      </c>
      <c r="FY731" s="446">
        <f t="shared" si="2198"/>
        <v>2926062</v>
      </c>
      <c r="FZ731" s="446">
        <f t="shared" si="2198"/>
        <v>6784920</v>
      </c>
      <c r="GA731" s="446">
        <f t="shared" si="2198"/>
        <v>809892</v>
      </c>
      <c r="GB731" s="446"/>
      <c r="GC731" s="446"/>
      <c r="GD731" s="446">
        <f t="shared" si="2201"/>
        <v>341</v>
      </c>
      <c r="GE731" s="446" t="str">
        <f t="shared" si="2201"/>
        <v>-</v>
      </c>
      <c r="GF731" s="446">
        <f t="shared" si="2201"/>
        <v>98071</v>
      </c>
      <c r="GG731" s="446">
        <f t="shared" si="2201"/>
        <v>263384</v>
      </c>
      <c r="GH731" s="446">
        <f t="shared" si="2201"/>
        <v>160</v>
      </c>
      <c r="GI731" s="446">
        <f t="shared" si="2201"/>
        <v>2661702</v>
      </c>
      <c r="GJ731" s="446">
        <f t="shared" si="2201"/>
        <v>1010416</v>
      </c>
      <c r="GK731" s="446">
        <f t="shared" si="2201"/>
        <v>42480</v>
      </c>
      <c r="GL731" s="446">
        <f t="shared" si="2201"/>
        <v>242294</v>
      </c>
      <c r="GM731" s="446">
        <f t="shared" si="2201"/>
        <v>107746</v>
      </c>
      <c r="GN731" s="446" t="str">
        <f t="shared" si="2200"/>
        <v>-</v>
      </c>
      <c r="GO731" s="446">
        <f t="shared" si="2202"/>
        <v>3048</v>
      </c>
      <c r="GP731" s="446">
        <f t="shared" si="2202"/>
        <v>6083</v>
      </c>
      <c r="GQ731" s="446">
        <f t="shared" si="2202"/>
        <v>0</v>
      </c>
      <c r="GR731" s="446"/>
      <c r="GS731" s="446"/>
      <c r="GT731" s="446"/>
      <c r="GU731" s="446"/>
      <c r="GV731" s="416"/>
      <c r="GW731" s="402"/>
      <c r="GX731" s="402"/>
      <c r="GY731" s="402"/>
      <c r="GZ731" s="402"/>
      <c r="HA731" s="402"/>
    </row>
    <row r="732" spans="1:209" ht="9.75" customHeight="1" x14ac:dyDescent="0.2">
      <c r="A732" s="493" t="str">
        <f t="shared" si="2177"/>
        <v>2019-20OCTOBERRRU</v>
      </c>
      <c r="B732" s="494" t="str">
        <f t="shared" si="2194"/>
        <v>2019-20</v>
      </c>
      <c r="C732" s="480" t="s">
        <v>643</v>
      </c>
      <c r="D732" s="480" t="s">
        <v>659</v>
      </c>
      <c r="E732" s="480" t="s">
        <v>467</v>
      </c>
      <c r="F732" s="495" t="s">
        <v>454</v>
      </c>
      <c r="G732" s="511" t="s">
        <v>689</v>
      </c>
      <c r="H732" s="519">
        <v>170140</v>
      </c>
      <c r="I732" s="519">
        <v>135928</v>
      </c>
      <c r="J732" s="519">
        <v>3691655</v>
      </c>
      <c r="K732" s="519">
        <v>27</v>
      </c>
      <c r="L732" s="519">
        <v>0</v>
      </c>
      <c r="M732" s="519">
        <v>107</v>
      </c>
      <c r="N732" s="519">
        <v>168</v>
      </c>
      <c r="O732" s="519">
        <v>269</v>
      </c>
      <c r="P732" s="519">
        <v>363</v>
      </c>
      <c r="Q732" s="519">
        <v>0</v>
      </c>
      <c r="R732" s="519">
        <v>1350</v>
      </c>
      <c r="S732" s="519">
        <v>107606</v>
      </c>
      <c r="T732" s="519">
        <v>9487</v>
      </c>
      <c r="U732" s="519">
        <v>7037</v>
      </c>
      <c r="V732" s="519">
        <v>61297</v>
      </c>
      <c r="W732" s="519">
        <v>22771</v>
      </c>
      <c r="X732" s="519">
        <v>2015</v>
      </c>
      <c r="Y732" s="519">
        <v>3902222</v>
      </c>
      <c r="Z732" s="519">
        <v>411</v>
      </c>
      <c r="AA732" s="519">
        <v>690</v>
      </c>
      <c r="AB732" s="519">
        <v>4618336</v>
      </c>
      <c r="AC732" s="519">
        <v>656</v>
      </c>
      <c r="AD732" s="519">
        <v>1143</v>
      </c>
      <c r="AE732" s="519">
        <v>69482395</v>
      </c>
      <c r="AF732" s="519">
        <v>1134</v>
      </c>
      <c r="AG732" s="519">
        <v>2277</v>
      </c>
      <c r="AH732" s="519">
        <v>82566506</v>
      </c>
      <c r="AI732" s="519">
        <v>3626</v>
      </c>
      <c r="AJ732" s="519">
        <v>8600</v>
      </c>
      <c r="AK732" s="519">
        <v>9415345</v>
      </c>
      <c r="AL732" s="519">
        <v>4673</v>
      </c>
      <c r="AM732" s="519">
        <v>10590</v>
      </c>
      <c r="AN732" s="519"/>
      <c r="AO732" s="519"/>
      <c r="AP732" s="519"/>
      <c r="AQ732" s="519"/>
      <c r="AR732" s="519"/>
      <c r="AS732" s="519"/>
      <c r="AT732" s="519">
        <v>7247</v>
      </c>
      <c r="AU732" s="519">
        <v>175</v>
      </c>
      <c r="AV732" s="519">
        <v>733</v>
      </c>
      <c r="AW732" s="519">
        <v>2469</v>
      </c>
      <c r="AX732" s="519">
        <v>202</v>
      </c>
      <c r="AY732" s="519">
        <v>6137</v>
      </c>
      <c r="AZ732" s="519">
        <v>0</v>
      </c>
      <c r="BA732" s="519"/>
      <c r="BB732" s="519"/>
      <c r="BC732" s="519"/>
      <c r="BD732" s="519"/>
      <c r="BE732" s="519"/>
      <c r="BF732" s="519"/>
      <c r="BG732" s="519"/>
      <c r="BH732" s="519"/>
      <c r="BI732" s="519">
        <v>65113</v>
      </c>
      <c r="BJ732" s="519">
        <v>6763</v>
      </c>
      <c r="BK732" s="519">
        <v>28483</v>
      </c>
      <c r="BL732" s="519">
        <v>100359</v>
      </c>
      <c r="BM732" s="519">
        <v>25101</v>
      </c>
      <c r="BN732" s="519">
        <v>19356</v>
      </c>
      <c r="BO732" s="519">
        <v>18345</v>
      </c>
      <c r="BP732" s="519">
        <v>14415</v>
      </c>
      <c r="BQ732" s="519">
        <v>91833</v>
      </c>
      <c r="BR732" s="519">
        <v>68905</v>
      </c>
      <c r="BS732" s="519">
        <v>36508</v>
      </c>
      <c r="BT732" s="519">
        <v>25580</v>
      </c>
      <c r="BU732" s="519">
        <v>2694</v>
      </c>
      <c r="BV732" s="519">
        <v>2130</v>
      </c>
      <c r="BW732" s="519">
        <v>47</v>
      </c>
      <c r="BX732" s="519">
        <v>23130</v>
      </c>
      <c r="BY732" s="519">
        <v>492</v>
      </c>
      <c r="BZ732" s="519">
        <v>957</v>
      </c>
      <c r="CA732" s="519">
        <v>15</v>
      </c>
      <c r="CB732" s="519">
        <v>8946</v>
      </c>
      <c r="CC732" s="519">
        <v>596</v>
      </c>
      <c r="CD732" s="519">
        <v>1067</v>
      </c>
      <c r="CE732" s="519">
        <v>9425</v>
      </c>
      <c r="CF732" s="519">
        <v>3870146</v>
      </c>
      <c r="CG732" s="519">
        <v>411</v>
      </c>
      <c r="CH732" s="519">
        <v>688</v>
      </c>
      <c r="CI732" s="519">
        <v>3712</v>
      </c>
      <c r="CJ732" s="519">
        <v>4210344</v>
      </c>
      <c r="CK732" s="519">
        <v>1134</v>
      </c>
      <c r="CL732" s="519">
        <v>2209</v>
      </c>
      <c r="CM732" s="519">
        <v>1061</v>
      </c>
      <c r="CN732" s="519">
        <v>1101811</v>
      </c>
      <c r="CO732" s="519">
        <v>1038</v>
      </c>
      <c r="CP732" s="519">
        <v>2267</v>
      </c>
      <c r="CQ732" s="519">
        <v>56524</v>
      </c>
      <c r="CR732" s="519">
        <v>64170240</v>
      </c>
      <c r="CS732" s="519">
        <v>1135</v>
      </c>
      <c r="CT732" s="519">
        <v>2284</v>
      </c>
      <c r="CU732" s="519">
        <v>1535</v>
      </c>
      <c r="CV732" s="519">
        <v>8596601</v>
      </c>
      <c r="CW732" s="519">
        <v>5600</v>
      </c>
      <c r="CX732" s="519">
        <v>10489</v>
      </c>
      <c r="CY732" s="519">
        <v>319</v>
      </c>
      <c r="CZ732" s="519">
        <v>1575287</v>
      </c>
      <c r="DA732" s="519">
        <v>4938</v>
      </c>
      <c r="DB732" s="519">
        <v>12289</v>
      </c>
      <c r="DC732" s="519">
        <v>1407</v>
      </c>
      <c r="DD732" s="519">
        <v>11517267</v>
      </c>
      <c r="DE732" s="519">
        <v>8186</v>
      </c>
      <c r="DF732" s="519">
        <v>15236</v>
      </c>
      <c r="DG732" s="519">
        <v>109</v>
      </c>
      <c r="DH732" s="519">
        <v>1093910</v>
      </c>
      <c r="DI732" s="519">
        <v>10036</v>
      </c>
      <c r="DJ732" s="519">
        <v>19169</v>
      </c>
      <c r="DK732" s="519">
        <v>608</v>
      </c>
      <c r="DL732" s="519">
        <v>188418</v>
      </c>
      <c r="DM732" s="519">
        <v>310</v>
      </c>
      <c r="DN732" s="519">
        <v>524</v>
      </c>
      <c r="DO732" s="519">
        <v>4787</v>
      </c>
      <c r="DP732" s="519">
        <v>423452</v>
      </c>
      <c r="DQ732" s="519">
        <v>88</v>
      </c>
      <c r="DR732" s="519">
        <v>202</v>
      </c>
      <c r="DS732" s="519">
        <v>157</v>
      </c>
      <c r="DT732" s="519">
        <v>351214</v>
      </c>
      <c r="DU732" s="519">
        <v>2237</v>
      </c>
      <c r="DV732" s="519">
        <v>4971</v>
      </c>
      <c r="DW732" s="519">
        <v>141</v>
      </c>
      <c r="DX732" s="519"/>
      <c r="DY732" s="519"/>
      <c r="DZ732" s="519"/>
      <c r="EA732" s="519"/>
      <c r="EB732" s="519"/>
      <c r="EC732" s="519"/>
      <c r="ED732" s="519"/>
      <c r="EE732" s="519"/>
      <c r="EF732" s="519"/>
      <c r="EG732" s="519" t="s">
        <v>152</v>
      </c>
      <c r="EH732" s="519" t="s">
        <v>152</v>
      </c>
      <c r="EI732" s="519">
        <v>0</v>
      </c>
      <c r="EJ732" s="512"/>
      <c r="EK732" s="512"/>
      <c r="EL732" s="512"/>
      <c r="EM732" s="512"/>
      <c r="EN732" s="512"/>
      <c r="EO732" s="512"/>
      <c r="EP732" s="512"/>
      <c r="EQ732" s="512"/>
      <c r="ER732" s="512"/>
      <c r="ES732" s="512"/>
      <c r="ET732" s="512"/>
      <c r="EU732" s="512"/>
      <c r="EV732" s="512"/>
      <c r="EW732" s="512"/>
      <c r="EX732" s="512"/>
      <c r="EY732" s="512"/>
      <c r="EZ732" s="514"/>
      <c r="FA732" s="520">
        <f t="shared" si="2178"/>
        <v>10</v>
      </c>
      <c r="FB732" s="493">
        <f t="shared" si="2179"/>
        <v>2019</v>
      </c>
      <c r="FC732" s="498">
        <f t="shared" si="2180"/>
        <v>43739</v>
      </c>
      <c r="FD732" s="499">
        <f t="shared" si="2181"/>
        <v>31</v>
      </c>
      <c r="FE732" s="500"/>
      <c r="FF732" s="515">
        <f t="shared" si="2197"/>
        <v>0.52466023673827267</v>
      </c>
      <c r="FG732" s="500"/>
      <c r="FH732" s="481">
        <f t="shared" si="2182"/>
        <v>2.6458311373458416</v>
      </c>
      <c r="FI732" s="481">
        <f t="shared" si="2183"/>
        <v>2.0402656266469905</v>
      </c>
      <c r="FJ732" s="481">
        <f t="shared" si="2184"/>
        <v>2.6069347733409125</v>
      </c>
      <c r="FK732" s="481">
        <f t="shared" si="2185"/>
        <v>2.0484581497797358</v>
      </c>
      <c r="FL732" s="481">
        <f t="shared" si="2186"/>
        <v>1.4981646736381879</v>
      </c>
      <c r="FM732" s="481">
        <f t="shared" si="2187"/>
        <v>1.124117004094817</v>
      </c>
      <c r="FN732" s="481">
        <f t="shared" si="2188"/>
        <v>1.6032673136884634</v>
      </c>
      <c r="FO732" s="481">
        <f t="shared" si="2189"/>
        <v>1.1233586579421193</v>
      </c>
      <c r="FP732" s="481">
        <f t="shared" si="2190"/>
        <v>1.3369727047146402</v>
      </c>
      <c r="FQ732" s="481">
        <f t="shared" si="2191"/>
        <v>1.0570719602977667</v>
      </c>
      <c r="FR732" s="501"/>
      <c r="FS732" s="482">
        <f t="shared" si="2198"/>
        <v>0</v>
      </c>
      <c r="FT732" s="482">
        <f t="shared" si="2198"/>
        <v>14544296</v>
      </c>
      <c r="FU732" s="482">
        <f t="shared" si="2198"/>
        <v>22835904</v>
      </c>
      <c r="FV732" s="482">
        <f t="shared" si="2198"/>
        <v>36564632</v>
      </c>
      <c r="FW732" s="482">
        <f t="shared" si="2198"/>
        <v>6546030</v>
      </c>
      <c r="FX732" s="482">
        <f t="shared" si="2198"/>
        <v>8043291</v>
      </c>
      <c r="FY732" s="482">
        <f t="shared" si="2198"/>
        <v>139573269</v>
      </c>
      <c r="FZ732" s="482">
        <f t="shared" si="2198"/>
        <v>195830600</v>
      </c>
      <c r="GA732" s="482">
        <f t="shared" si="2198"/>
        <v>21338850</v>
      </c>
      <c r="GB732" s="482"/>
      <c r="GC732" s="482"/>
      <c r="GD732" s="482">
        <f t="shared" si="2201"/>
        <v>44979</v>
      </c>
      <c r="GE732" s="482">
        <f t="shared" si="2201"/>
        <v>16005</v>
      </c>
      <c r="GF732" s="482">
        <f t="shared" si="2201"/>
        <v>6484400</v>
      </c>
      <c r="GG732" s="482">
        <f t="shared" si="2201"/>
        <v>8199808</v>
      </c>
      <c r="GH732" s="482">
        <f t="shared" si="2201"/>
        <v>2405287</v>
      </c>
      <c r="GI732" s="482">
        <f t="shared" si="2201"/>
        <v>129100816</v>
      </c>
      <c r="GJ732" s="482">
        <f t="shared" si="2201"/>
        <v>16100615</v>
      </c>
      <c r="GK732" s="482">
        <f t="shared" si="2201"/>
        <v>3920191</v>
      </c>
      <c r="GL732" s="482">
        <f t="shared" si="2201"/>
        <v>21437052</v>
      </c>
      <c r="GM732" s="482">
        <f t="shared" si="2201"/>
        <v>2089421</v>
      </c>
      <c r="GN732" s="482">
        <f t="shared" si="2200"/>
        <v>780447</v>
      </c>
      <c r="GO732" s="482">
        <f t="shared" si="2202"/>
        <v>318592</v>
      </c>
      <c r="GP732" s="482">
        <f t="shared" si="2202"/>
        <v>966974</v>
      </c>
      <c r="GQ732" s="482">
        <f t="shared" si="2202"/>
        <v>0</v>
      </c>
      <c r="GR732" s="482"/>
      <c r="GS732" s="482"/>
      <c r="GT732" s="482"/>
      <c r="GU732" s="482"/>
      <c r="GV732" s="502"/>
      <c r="GW732" s="402"/>
      <c r="GX732" s="402"/>
      <c r="GY732" s="402"/>
      <c r="GZ732" s="402"/>
      <c r="HA732" s="402"/>
    </row>
    <row r="733" spans="1:209" ht="9.75" customHeight="1" x14ac:dyDescent="0.2">
      <c r="A733" s="417" t="str">
        <f t="shared" si="2177"/>
        <v>2019-20OCTOBERRX6</v>
      </c>
      <c r="B733" s="458" t="str">
        <f t="shared" si="2194"/>
        <v>2019-20</v>
      </c>
      <c r="C733" s="402" t="s">
        <v>643</v>
      </c>
      <c r="D733" s="402" t="s">
        <v>646</v>
      </c>
      <c r="E733" s="402" t="s">
        <v>645</v>
      </c>
      <c r="F733" s="478" t="s">
        <v>448</v>
      </c>
      <c r="G733" s="478" t="s">
        <v>690</v>
      </c>
      <c r="H733" s="510">
        <v>50289</v>
      </c>
      <c r="I733" s="510">
        <v>34551</v>
      </c>
      <c r="J733" s="510">
        <v>187305</v>
      </c>
      <c r="K733" s="510">
        <v>5</v>
      </c>
      <c r="L733" s="510">
        <v>1</v>
      </c>
      <c r="M733" s="510">
        <v>13</v>
      </c>
      <c r="N733" s="510">
        <v>22</v>
      </c>
      <c r="O733" s="510">
        <v>44</v>
      </c>
      <c r="P733" s="510">
        <v>227</v>
      </c>
      <c r="Q733" s="510">
        <v>2466</v>
      </c>
      <c r="R733" s="510">
        <v>10</v>
      </c>
      <c r="S733" s="510">
        <v>35936</v>
      </c>
      <c r="T733" s="510">
        <v>2972</v>
      </c>
      <c r="U733" s="510">
        <v>2007</v>
      </c>
      <c r="V733" s="510">
        <v>20987</v>
      </c>
      <c r="W733" s="510">
        <v>6555</v>
      </c>
      <c r="X733" s="510">
        <v>400</v>
      </c>
      <c r="Y733" s="510">
        <v>1188457</v>
      </c>
      <c r="Z733" s="510">
        <v>400</v>
      </c>
      <c r="AA733" s="510">
        <v>685</v>
      </c>
      <c r="AB733" s="510">
        <v>959159</v>
      </c>
      <c r="AC733" s="510">
        <v>478</v>
      </c>
      <c r="AD733" s="510">
        <v>834</v>
      </c>
      <c r="AE733" s="510">
        <v>40646914</v>
      </c>
      <c r="AF733" s="510">
        <v>1937</v>
      </c>
      <c r="AG733" s="510">
        <v>3970</v>
      </c>
      <c r="AH733" s="510">
        <v>43002658</v>
      </c>
      <c r="AI733" s="510">
        <v>6560</v>
      </c>
      <c r="AJ733" s="510">
        <v>16118</v>
      </c>
      <c r="AK733" s="510">
        <v>1948917</v>
      </c>
      <c r="AL733" s="510">
        <v>4872</v>
      </c>
      <c r="AM733" s="510">
        <v>11818</v>
      </c>
      <c r="AN733" s="510"/>
      <c r="AO733" s="510"/>
      <c r="AP733" s="510"/>
      <c r="AQ733" s="510"/>
      <c r="AR733" s="510"/>
      <c r="AS733" s="510"/>
      <c r="AT733" s="510">
        <v>1962</v>
      </c>
      <c r="AU733" s="510">
        <v>59</v>
      </c>
      <c r="AV733" s="510">
        <v>333</v>
      </c>
      <c r="AW733" s="510">
        <v>3005</v>
      </c>
      <c r="AX733" s="510">
        <v>138</v>
      </c>
      <c r="AY733" s="510">
        <v>1432</v>
      </c>
      <c r="AZ733" s="510">
        <v>0</v>
      </c>
      <c r="BA733" s="510"/>
      <c r="BB733" s="510"/>
      <c r="BC733" s="510"/>
      <c r="BD733" s="510"/>
      <c r="BE733" s="510"/>
      <c r="BF733" s="510"/>
      <c r="BG733" s="510"/>
      <c r="BH733" s="510"/>
      <c r="BI733" s="510">
        <v>20981</v>
      </c>
      <c r="BJ733" s="510">
        <v>3740</v>
      </c>
      <c r="BK733" s="510">
        <v>9253</v>
      </c>
      <c r="BL733" s="510">
        <v>33974</v>
      </c>
      <c r="BM733" s="510">
        <v>5454</v>
      </c>
      <c r="BN733" s="510">
        <v>4454</v>
      </c>
      <c r="BO733" s="510">
        <v>3644</v>
      </c>
      <c r="BP733" s="510">
        <v>3031</v>
      </c>
      <c r="BQ733" s="510">
        <v>26200</v>
      </c>
      <c r="BR733" s="510">
        <v>22315</v>
      </c>
      <c r="BS733" s="510">
        <v>10013</v>
      </c>
      <c r="BT733" s="510">
        <v>6855</v>
      </c>
      <c r="BU733" s="510">
        <v>621</v>
      </c>
      <c r="BV733" s="510">
        <v>386</v>
      </c>
      <c r="BW733" s="510">
        <v>96</v>
      </c>
      <c r="BX733" s="510">
        <v>46710</v>
      </c>
      <c r="BY733" s="510">
        <v>487</v>
      </c>
      <c r="BZ733" s="510">
        <v>812</v>
      </c>
      <c r="CA733" s="510">
        <v>72</v>
      </c>
      <c r="CB733" s="510">
        <v>29962</v>
      </c>
      <c r="CC733" s="510">
        <v>416</v>
      </c>
      <c r="CD733" s="510">
        <v>774</v>
      </c>
      <c r="CE733" s="510">
        <v>2804</v>
      </c>
      <c r="CF733" s="510">
        <v>1111785</v>
      </c>
      <c r="CG733" s="510">
        <v>396</v>
      </c>
      <c r="CH733" s="510">
        <v>682</v>
      </c>
      <c r="CI733" s="510">
        <v>3071</v>
      </c>
      <c r="CJ733" s="510">
        <v>6149713</v>
      </c>
      <c r="CK733" s="510">
        <v>2003</v>
      </c>
      <c r="CL733" s="510">
        <v>3977</v>
      </c>
      <c r="CM733" s="510">
        <v>627</v>
      </c>
      <c r="CN733" s="510">
        <v>1212861</v>
      </c>
      <c r="CO733" s="510">
        <v>1934</v>
      </c>
      <c r="CP733" s="510">
        <v>4023</v>
      </c>
      <c r="CQ733" s="510">
        <v>17289</v>
      </c>
      <c r="CR733" s="510">
        <v>33284340</v>
      </c>
      <c r="CS733" s="510">
        <v>1925</v>
      </c>
      <c r="CT733" s="510">
        <v>3967</v>
      </c>
      <c r="CU733" s="510">
        <v>1260</v>
      </c>
      <c r="CV733" s="510">
        <v>8519568</v>
      </c>
      <c r="CW733" s="510">
        <v>6762</v>
      </c>
      <c r="CX733" s="510">
        <v>13365</v>
      </c>
      <c r="CY733" s="510">
        <v>529</v>
      </c>
      <c r="CZ733" s="510">
        <v>4326188</v>
      </c>
      <c r="DA733" s="510">
        <v>8178</v>
      </c>
      <c r="DB733" s="510">
        <v>17094</v>
      </c>
      <c r="DC733" s="510">
        <v>1036</v>
      </c>
      <c r="DD733" s="510">
        <v>9890565</v>
      </c>
      <c r="DE733" s="510">
        <v>9547</v>
      </c>
      <c r="DF733" s="510">
        <v>19019</v>
      </c>
      <c r="DG733" s="510">
        <v>193</v>
      </c>
      <c r="DH733" s="510">
        <v>2074577</v>
      </c>
      <c r="DI733" s="510">
        <v>10749</v>
      </c>
      <c r="DJ733" s="510">
        <v>23773</v>
      </c>
      <c r="DK733" s="510">
        <v>70</v>
      </c>
      <c r="DL733" s="510">
        <v>30227</v>
      </c>
      <c r="DM733" s="510">
        <v>432</v>
      </c>
      <c r="DN733" s="510">
        <v>662</v>
      </c>
      <c r="DO733" s="510">
        <v>1622</v>
      </c>
      <c r="DP733" s="510">
        <v>46873</v>
      </c>
      <c r="DQ733" s="510">
        <v>29</v>
      </c>
      <c r="DR733" s="510">
        <v>58</v>
      </c>
      <c r="DS733" s="510">
        <v>0</v>
      </c>
      <c r="DT733" s="510">
        <v>0</v>
      </c>
      <c r="DU733" s="510" t="s">
        <v>152</v>
      </c>
      <c r="DV733" s="510" t="s">
        <v>152</v>
      </c>
      <c r="DW733" s="510">
        <v>0</v>
      </c>
      <c r="DX733" s="510"/>
      <c r="DY733" s="510"/>
      <c r="DZ733" s="510"/>
      <c r="EA733" s="510"/>
      <c r="EB733" s="510"/>
      <c r="EC733" s="510"/>
      <c r="ED733" s="510"/>
      <c r="EE733" s="510"/>
      <c r="EF733" s="510"/>
      <c r="EG733" s="510" t="s">
        <v>152</v>
      </c>
      <c r="EH733" s="510" t="s">
        <v>152</v>
      </c>
      <c r="EI733" s="510">
        <v>0</v>
      </c>
      <c r="EJ733" s="479"/>
      <c r="EK733" s="479"/>
      <c r="EL733" s="479"/>
      <c r="EM733" s="479"/>
      <c r="EN733" s="479"/>
      <c r="EO733" s="479"/>
      <c r="EP733" s="479"/>
      <c r="EQ733" s="479"/>
      <c r="ER733" s="479"/>
      <c r="ES733" s="479"/>
      <c r="ET733" s="479"/>
      <c r="EU733" s="479"/>
      <c r="EV733" s="479"/>
      <c r="EW733" s="479"/>
      <c r="EX733" s="479"/>
      <c r="EY733" s="479"/>
      <c r="EZ733" s="476"/>
      <c r="FA733" s="446">
        <f t="shared" si="2178"/>
        <v>10</v>
      </c>
      <c r="FB733" s="417">
        <f t="shared" si="2179"/>
        <v>2019</v>
      </c>
      <c r="FC733" s="448">
        <f t="shared" si="2180"/>
        <v>43739</v>
      </c>
      <c r="FD733" s="449">
        <f t="shared" si="2181"/>
        <v>31</v>
      </c>
      <c r="FE733" s="450"/>
      <c r="FF733" s="451">
        <f t="shared" si="2197"/>
        <v>0.59089253187613844</v>
      </c>
      <c r="FG733" s="450"/>
      <c r="FH733" s="452">
        <f t="shared" si="2182"/>
        <v>1.8351278600269179</v>
      </c>
      <c r="FI733" s="452">
        <f t="shared" si="2183"/>
        <v>1.4986541049798117</v>
      </c>
      <c r="FJ733" s="452">
        <f t="shared" si="2184"/>
        <v>1.8156452416542104</v>
      </c>
      <c r="FK733" s="452">
        <f t="shared" si="2185"/>
        <v>1.5102142501245641</v>
      </c>
      <c r="FL733" s="452">
        <f t="shared" si="2186"/>
        <v>1.2483918616286271</v>
      </c>
      <c r="FM733" s="452">
        <f t="shared" si="2187"/>
        <v>1.0632772668794968</v>
      </c>
      <c r="FN733" s="452">
        <f t="shared" si="2188"/>
        <v>1.527536231884058</v>
      </c>
      <c r="FO733" s="452">
        <f t="shared" si="2189"/>
        <v>1.0457665903890161</v>
      </c>
      <c r="FP733" s="452">
        <f t="shared" si="2190"/>
        <v>1.5525</v>
      </c>
      <c r="FQ733" s="452">
        <f t="shared" si="2191"/>
        <v>0.96499999999999997</v>
      </c>
      <c r="FR733" s="453"/>
      <c r="FS733" s="446">
        <f t="shared" ref="FS733:GA742" si="2203">IFERROR(HLOOKUP(FS$1,$H$5:$HA$10112,MATCH($A733,$A$5:$A$10112,0),0)*HLOOKUP(FS$2,$H$5:$HA$10112,MATCH($A733,$A$5:$A$10112,0),0),"-")</f>
        <v>34551</v>
      </c>
      <c r="FT733" s="446">
        <f t="shared" si="2203"/>
        <v>449163</v>
      </c>
      <c r="FU733" s="446">
        <f t="shared" si="2203"/>
        <v>760122</v>
      </c>
      <c r="FV733" s="446">
        <f t="shared" si="2203"/>
        <v>1520244</v>
      </c>
      <c r="FW733" s="446">
        <f t="shared" si="2203"/>
        <v>2035820</v>
      </c>
      <c r="FX733" s="446">
        <f t="shared" si="2203"/>
        <v>1673838</v>
      </c>
      <c r="FY733" s="446">
        <f t="shared" si="2203"/>
        <v>83318390</v>
      </c>
      <c r="FZ733" s="446">
        <f t="shared" si="2203"/>
        <v>105653490</v>
      </c>
      <c r="GA733" s="446">
        <f t="shared" si="2203"/>
        <v>4727200</v>
      </c>
      <c r="GB733" s="446"/>
      <c r="GC733" s="446"/>
      <c r="GD733" s="446">
        <f t="shared" si="2201"/>
        <v>77952</v>
      </c>
      <c r="GE733" s="446">
        <f t="shared" si="2201"/>
        <v>55728</v>
      </c>
      <c r="GF733" s="446">
        <f t="shared" si="2201"/>
        <v>1912328</v>
      </c>
      <c r="GG733" s="446">
        <f t="shared" si="2201"/>
        <v>12213367</v>
      </c>
      <c r="GH733" s="446">
        <f t="shared" si="2201"/>
        <v>2522421</v>
      </c>
      <c r="GI733" s="446">
        <f t="shared" si="2201"/>
        <v>68585463</v>
      </c>
      <c r="GJ733" s="446">
        <f t="shared" si="2201"/>
        <v>16839900</v>
      </c>
      <c r="GK733" s="446">
        <f t="shared" si="2201"/>
        <v>9042726</v>
      </c>
      <c r="GL733" s="446">
        <f t="shared" si="2201"/>
        <v>19703684</v>
      </c>
      <c r="GM733" s="446">
        <f t="shared" si="2201"/>
        <v>4588189</v>
      </c>
      <c r="GN733" s="446" t="str">
        <f t="shared" si="2200"/>
        <v>-</v>
      </c>
      <c r="GO733" s="446">
        <f t="shared" si="2202"/>
        <v>46340</v>
      </c>
      <c r="GP733" s="446">
        <f t="shared" si="2202"/>
        <v>94076</v>
      </c>
      <c r="GQ733" s="446">
        <f t="shared" si="2202"/>
        <v>0</v>
      </c>
      <c r="GR733" s="446"/>
      <c r="GS733" s="446"/>
      <c r="GT733" s="446"/>
      <c r="GU733" s="446"/>
      <c r="GV733" s="416"/>
      <c r="GW733" s="402"/>
      <c r="GX733" s="402"/>
      <c r="GY733" s="402"/>
      <c r="GZ733" s="402"/>
      <c r="HA733" s="402"/>
    </row>
    <row r="734" spans="1:209" ht="9.75" customHeight="1" x14ac:dyDescent="0.2">
      <c r="A734" s="417" t="str">
        <f t="shared" si="2177"/>
        <v>2019-20OCTOBERRX7</v>
      </c>
      <c r="B734" s="458" t="str">
        <f t="shared" si="2194"/>
        <v>2019-20</v>
      </c>
      <c r="C734" s="402" t="s">
        <v>643</v>
      </c>
      <c r="D734" s="402" t="s">
        <v>649</v>
      </c>
      <c r="E734" s="402" t="s">
        <v>462</v>
      </c>
      <c r="F734" s="478" t="s">
        <v>449</v>
      </c>
      <c r="G734" s="478" t="s">
        <v>691</v>
      </c>
      <c r="H734" s="510">
        <v>134676</v>
      </c>
      <c r="I734" s="510">
        <v>112639</v>
      </c>
      <c r="J734" s="510">
        <v>1035728</v>
      </c>
      <c r="K734" s="510">
        <v>9</v>
      </c>
      <c r="L734" s="510">
        <v>1</v>
      </c>
      <c r="M734" s="510">
        <v>32</v>
      </c>
      <c r="N734" s="510">
        <v>64</v>
      </c>
      <c r="O734" s="510">
        <v>120</v>
      </c>
      <c r="P734" s="510">
        <v>170</v>
      </c>
      <c r="Q734" s="510">
        <v>14706</v>
      </c>
      <c r="R734" s="510">
        <v>575</v>
      </c>
      <c r="S734" s="510">
        <v>98904</v>
      </c>
      <c r="T734" s="510">
        <v>10615</v>
      </c>
      <c r="U734" s="510">
        <v>7646</v>
      </c>
      <c r="V734" s="510">
        <v>52552</v>
      </c>
      <c r="W734" s="510">
        <v>17360</v>
      </c>
      <c r="X734" s="510">
        <v>2833</v>
      </c>
      <c r="Y734" s="510">
        <v>4782888</v>
      </c>
      <c r="Z734" s="510">
        <v>451</v>
      </c>
      <c r="AA734" s="510">
        <v>763</v>
      </c>
      <c r="AB734" s="510">
        <v>4761058</v>
      </c>
      <c r="AC734" s="510">
        <v>623</v>
      </c>
      <c r="AD734" s="510">
        <v>1075</v>
      </c>
      <c r="AE734" s="510">
        <v>82891800</v>
      </c>
      <c r="AF734" s="510">
        <v>1577</v>
      </c>
      <c r="AG734" s="510">
        <v>3355</v>
      </c>
      <c r="AH734" s="510">
        <v>85819994</v>
      </c>
      <c r="AI734" s="510">
        <v>4944</v>
      </c>
      <c r="AJ734" s="510">
        <v>11820</v>
      </c>
      <c r="AK734" s="510">
        <v>15483966</v>
      </c>
      <c r="AL734" s="510">
        <v>5466</v>
      </c>
      <c r="AM734" s="510">
        <v>12030</v>
      </c>
      <c r="AN734" s="510"/>
      <c r="AO734" s="510"/>
      <c r="AP734" s="510"/>
      <c r="AQ734" s="510"/>
      <c r="AR734" s="510"/>
      <c r="AS734" s="510"/>
      <c r="AT734" s="510">
        <v>7249</v>
      </c>
      <c r="AU734" s="510">
        <v>685</v>
      </c>
      <c r="AV734" s="510">
        <v>4394</v>
      </c>
      <c r="AW734" s="510">
        <v>839</v>
      </c>
      <c r="AX734" s="510">
        <v>302</v>
      </c>
      <c r="AY734" s="510">
        <v>1868</v>
      </c>
      <c r="AZ734" s="510">
        <v>197</v>
      </c>
      <c r="BA734" s="510"/>
      <c r="BB734" s="510"/>
      <c r="BC734" s="510"/>
      <c r="BD734" s="510"/>
      <c r="BE734" s="510"/>
      <c r="BF734" s="510"/>
      <c r="BG734" s="510"/>
      <c r="BH734" s="510"/>
      <c r="BI734" s="510">
        <v>59161</v>
      </c>
      <c r="BJ734" s="510">
        <v>5631</v>
      </c>
      <c r="BK734" s="510">
        <v>26863</v>
      </c>
      <c r="BL734" s="510">
        <v>91655</v>
      </c>
      <c r="BM734" s="510">
        <v>21585</v>
      </c>
      <c r="BN734" s="510">
        <v>17759</v>
      </c>
      <c r="BO734" s="510">
        <v>15481</v>
      </c>
      <c r="BP734" s="510">
        <v>12870</v>
      </c>
      <c r="BQ734" s="510">
        <v>67999</v>
      </c>
      <c r="BR734" s="510">
        <v>55893</v>
      </c>
      <c r="BS734" s="510">
        <v>25034</v>
      </c>
      <c r="BT734" s="510">
        <v>18586</v>
      </c>
      <c r="BU734" s="510">
        <v>3637</v>
      </c>
      <c r="BV734" s="510">
        <v>3046</v>
      </c>
      <c r="BW734" s="510">
        <v>131</v>
      </c>
      <c r="BX734" s="510">
        <v>71205</v>
      </c>
      <c r="BY734" s="510">
        <v>544</v>
      </c>
      <c r="BZ734" s="510">
        <v>816</v>
      </c>
      <c r="CA734" s="510">
        <v>51</v>
      </c>
      <c r="CB734" s="510">
        <v>31138</v>
      </c>
      <c r="CC734" s="510">
        <v>611</v>
      </c>
      <c r="CD734" s="510">
        <v>1182</v>
      </c>
      <c r="CE734" s="510">
        <v>10433</v>
      </c>
      <c r="CF734" s="510">
        <v>4680545</v>
      </c>
      <c r="CG734" s="510">
        <v>449</v>
      </c>
      <c r="CH734" s="510">
        <v>760</v>
      </c>
      <c r="CI734" s="510">
        <v>5237</v>
      </c>
      <c r="CJ734" s="510">
        <v>9123022</v>
      </c>
      <c r="CK734" s="510">
        <v>1742</v>
      </c>
      <c r="CL734" s="510">
        <v>3521</v>
      </c>
      <c r="CM734" s="510">
        <v>2030</v>
      </c>
      <c r="CN734" s="510">
        <v>3622177</v>
      </c>
      <c r="CO734" s="510">
        <v>1784</v>
      </c>
      <c r="CP734" s="510">
        <v>3779</v>
      </c>
      <c r="CQ734" s="510">
        <v>45285</v>
      </c>
      <c r="CR734" s="510">
        <v>70146601</v>
      </c>
      <c r="CS734" s="510">
        <v>1549</v>
      </c>
      <c r="CT734" s="510">
        <v>3317</v>
      </c>
      <c r="CU734" s="510">
        <v>3600</v>
      </c>
      <c r="CV734" s="510">
        <v>26201526</v>
      </c>
      <c r="CW734" s="510">
        <v>7278</v>
      </c>
      <c r="CX734" s="510">
        <v>16620</v>
      </c>
      <c r="CY734" s="510">
        <v>1838</v>
      </c>
      <c r="CZ734" s="510">
        <v>9868155</v>
      </c>
      <c r="DA734" s="510">
        <v>5369</v>
      </c>
      <c r="DB734" s="510">
        <v>12419</v>
      </c>
      <c r="DC734" s="510">
        <v>1360</v>
      </c>
      <c r="DD734" s="510">
        <v>10957039</v>
      </c>
      <c r="DE734" s="510">
        <v>8057</v>
      </c>
      <c r="DF734" s="510">
        <v>16743</v>
      </c>
      <c r="DG734" s="510">
        <v>922</v>
      </c>
      <c r="DH734" s="510">
        <v>9315283</v>
      </c>
      <c r="DI734" s="510">
        <v>10103</v>
      </c>
      <c r="DJ734" s="510">
        <v>21702</v>
      </c>
      <c r="DK734" s="510">
        <v>0</v>
      </c>
      <c r="DL734" s="510">
        <v>0</v>
      </c>
      <c r="DM734" s="510" t="s">
        <v>152</v>
      </c>
      <c r="DN734" s="510" t="s">
        <v>152</v>
      </c>
      <c r="DO734" s="510">
        <v>5338</v>
      </c>
      <c r="DP734" s="510">
        <v>197947</v>
      </c>
      <c r="DQ734" s="510">
        <v>37</v>
      </c>
      <c r="DR734" s="510">
        <v>72</v>
      </c>
      <c r="DS734" s="510">
        <v>84</v>
      </c>
      <c r="DT734" s="510">
        <v>104501</v>
      </c>
      <c r="DU734" s="510">
        <v>1244</v>
      </c>
      <c r="DV734" s="510">
        <v>3015</v>
      </c>
      <c r="DW734" s="510">
        <v>71</v>
      </c>
      <c r="DX734" s="510"/>
      <c r="DY734" s="510"/>
      <c r="DZ734" s="510"/>
      <c r="EA734" s="510"/>
      <c r="EB734" s="510"/>
      <c r="EC734" s="510"/>
      <c r="ED734" s="510"/>
      <c r="EE734" s="510"/>
      <c r="EF734" s="510"/>
      <c r="EG734" s="510" t="s">
        <v>152</v>
      </c>
      <c r="EH734" s="510" t="s">
        <v>152</v>
      </c>
      <c r="EI734" s="510">
        <v>0</v>
      </c>
      <c r="EJ734" s="479"/>
      <c r="EK734" s="479"/>
      <c r="EL734" s="479"/>
      <c r="EM734" s="479"/>
      <c r="EN734" s="479"/>
      <c r="EO734" s="479"/>
      <c r="EP734" s="479"/>
      <c r="EQ734" s="479"/>
      <c r="ER734" s="479"/>
      <c r="ES734" s="479"/>
      <c r="ET734" s="479"/>
      <c r="EU734" s="479"/>
      <c r="EV734" s="479"/>
      <c r="EW734" s="479"/>
      <c r="EX734" s="479"/>
      <c r="EY734" s="479"/>
      <c r="EZ734" s="476"/>
      <c r="FA734" s="446">
        <f t="shared" si="2178"/>
        <v>10</v>
      </c>
      <c r="FB734" s="417">
        <f t="shared" si="2179"/>
        <v>2019</v>
      </c>
      <c r="FC734" s="448">
        <f t="shared" si="2180"/>
        <v>43739</v>
      </c>
      <c r="FD734" s="449">
        <f t="shared" si="2181"/>
        <v>31</v>
      </c>
      <c r="FE734" s="450"/>
      <c r="FF734" s="451">
        <f t="shared" si="2197"/>
        <v>0.51105792245093351</v>
      </c>
      <c r="FG734" s="450"/>
      <c r="FH734" s="452">
        <f t="shared" si="2182"/>
        <v>2.0334432406971268</v>
      </c>
      <c r="FI734" s="452">
        <f t="shared" si="2183"/>
        <v>1.6730098916627414</v>
      </c>
      <c r="FJ734" s="452">
        <f t="shared" si="2184"/>
        <v>2.0247188072194611</v>
      </c>
      <c r="FK734" s="452">
        <f t="shared" si="2185"/>
        <v>1.6832330630394978</v>
      </c>
      <c r="FL734" s="452">
        <f t="shared" si="2186"/>
        <v>1.2939374333992997</v>
      </c>
      <c r="FM734" s="452">
        <f t="shared" si="2187"/>
        <v>1.063575125589892</v>
      </c>
      <c r="FN734" s="452">
        <f t="shared" si="2188"/>
        <v>1.4420506912442397</v>
      </c>
      <c r="FO734" s="452">
        <f t="shared" si="2189"/>
        <v>1.0706221198156682</v>
      </c>
      <c r="FP734" s="452">
        <f t="shared" si="2190"/>
        <v>1.2837980938933993</v>
      </c>
      <c r="FQ734" s="452">
        <f t="shared" si="2191"/>
        <v>1.0751853159195199</v>
      </c>
      <c r="FR734" s="453"/>
      <c r="FS734" s="446">
        <f t="shared" si="2203"/>
        <v>112639</v>
      </c>
      <c r="FT734" s="446">
        <f t="shared" si="2203"/>
        <v>3604448</v>
      </c>
      <c r="FU734" s="446">
        <f t="shared" si="2203"/>
        <v>7208896</v>
      </c>
      <c r="FV734" s="446">
        <f t="shared" si="2203"/>
        <v>13516680</v>
      </c>
      <c r="FW734" s="446">
        <f t="shared" si="2203"/>
        <v>8099245</v>
      </c>
      <c r="FX734" s="446">
        <f t="shared" si="2203"/>
        <v>8219450</v>
      </c>
      <c r="FY734" s="446">
        <f t="shared" si="2203"/>
        <v>176311960</v>
      </c>
      <c r="FZ734" s="446">
        <f t="shared" si="2203"/>
        <v>205195200</v>
      </c>
      <c r="GA734" s="446">
        <f t="shared" si="2203"/>
        <v>34080990</v>
      </c>
      <c r="GB734" s="446"/>
      <c r="GC734" s="446"/>
      <c r="GD734" s="446">
        <f t="shared" si="2201"/>
        <v>106896</v>
      </c>
      <c r="GE734" s="446">
        <f t="shared" si="2201"/>
        <v>60282</v>
      </c>
      <c r="GF734" s="446">
        <f t="shared" si="2201"/>
        <v>7929080</v>
      </c>
      <c r="GG734" s="446">
        <f t="shared" si="2201"/>
        <v>18439477</v>
      </c>
      <c r="GH734" s="446">
        <f t="shared" si="2201"/>
        <v>7671370</v>
      </c>
      <c r="GI734" s="446">
        <f t="shared" si="2201"/>
        <v>150210345</v>
      </c>
      <c r="GJ734" s="446">
        <f t="shared" si="2201"/>
        <v>59832000</v>
      </c>
      <c r="GK734" s="446">
        <f t="shared" si="2201"/>
        <v>22826122</v>
      </c>
      <c r="GL734" s="446">
        <f t="shared" si="2201"/>
        <v>22770480</v>
      </c>
      <c r="GM734" s="446">
        <f t="shared" si="2201"/>
        <v>20009244</v>
      </c>
      <c r="GN734" s="446">
        <f t="shared" si="2200"/>
        <v>253260</v>
      </c>
      <c r="GO734" s="446" t="str">
        <f t="shared" si="2202"/>
        <v>-</v>
      </c>
      <c r="GP734" s="446">
        <f t="shared" si="2202"/>
        <v>384336</v>
      </c>
      <c r="GQ734" s="446">
        <f t="shared" si="2202"/>
        <v>0</v>
      </c>
      <c r="GR734" s="446"/>
      <c r="GS734" s="446"/>
      <c r="GT734" s="446"/>
      <c r="GU734" s="446"/>
      <c r="GV734" s="416"/>
      <c r="GW734" s="402"/>
      <c r="GX734" s="402"/>
      <c r="GY734" s="402"/>
      <c r="GZ734" s="402"/>
      <c r="HA734" s="402"/>
    </row>
    <row r="735" spans="1:209" ht="9.75" customHeight="1" x14ac:dyDescent="0.2">
      <c r="A735" s="493" t="str">
        <f t="shared" si="2177"/>
        <v>2019-20OCTOBERRYE</v>
      </c>
      <c r="B735" s="494" t="str">
        <f t="shared" si="2194"/>
        <v>2019-20</v>
      </c>
      <c r="C735" s="480" t="s">
        <v>643</v>
      </c>
      <c r="D735" s="480" t="s">
        <v>663</v>
      </c>
      <c r="E735" s="480" t="s">
        <v>662</v>
      </c>
      <c r="F735" s="495" t="s">
        <v>456</v>
      </c>
      <c r="G735" s="495" t="s">
        <v>692</v>
      </c>
      <c r="H735" s="521">
        <v>73087</v>
      </c>
      <c r="I735" s="521">
        <v>44433</v>
      </c>
      <c r="J735" s="521">
        <v>425952</v>
      </c>
      <c r="K735" s="521">
        <v>10</v>
      </c>
      <c r="L735" s="521">
        <v>3</v>
      </c>
      <c r="M735" s="521">
        <v>19</v>
      </c>
      <c r="N735" s="521">
        <v>54</v>
      </c>
      <c r="O735" s="521">
        <v>117</v>
      </c>
      <c r="P735" s="521">
        <v>242</v>
      </c>
      <c r="Q735" s="521">
        <v>1</v>
      </c>
      <c r="R735" s="521">
        <v>130</v>
      </c>
      <c r="S735" s="521">
        <v>51301</v>
      </c>
      <c r="T735" s="521">
        <v>2744</v>
      </c>
      <c r="U735" s="521">
        <v>1736</v>
      </c>
      <c r="V735" s="521">
        <v>25433</v>
      </c>
      <c r="W735" s="521">
        <v>15136</v>
      </c>
      <c r="X735" s="521">
        <v>800</v>
      </c>
      <c r="Y735" s="521">
        <v>1195089</v>
      </c>
      <c r="Z735" s="521">
        <v>436</v>
      </c>
      <c r="AA735" s="521">
        <v>788</v>
      </c>
      <c r="AB735" s="521">
        <v>980590</v>
      </c>
      <c r="AC735" s="521">
        <v>565</v>
      </c>
      <c r="AD735" s="521">
        <v>1078</v>
      </c>
      <c r="AE735" s="521">
        <v>29603029</v>
      </c>
      <c r="AF735" s="521">
        <v>1164</v>
      </c>
      <c r="AG735" s="521">
        <v>2401</v>
      </c>
      <c r="AH735" s="521">
        <v>57141105</v>
      </c>
      <c r="AI735" s="521">
        <v>3775</v>
      </c>
      <c r="AJ735" s="521">
        <v>8994</v>
      </c>
      <c r="AK735" s="521">
        <v>4342267</v>
      </c>
      <c r="AL735" s="521">
        <v>5428</v>
      </c>
      <c r="AM735" s="521">
        <v>12498</v>
      </c>
      <c r="AN735" s="521"/>
      <c r="AO735" s="521"/>
      <c r="AP735" s="521"/>
      <c r="AQ735" s="521"/>
      <c r="AR735" s="521"/>
      <c r="AS735" s="521"/>
      <c r="AT735" s="521">
        <v>4049</v>
      </c>
      <c r="AU735" s="521">
        <v>31</v>
      </c>
      <c r="AV735" s="521">
        <v>225</v>
      </c>
      <c r="AW735" s="521">
        <v>369</v>
      </c>
      <c r="AX735" s="521">
        <v>302</v>
      </c>
      <c r="AY735" s="521">
        <v>3491</v>
      </c>
      <c r="AZ735" s="521">
        <v>289</v>
      </c>
      <c r="BA735" s="521"/>
      <c r="BB735" s="521"/>
      <c r="BC735" s="521"/>
      <c r="BD735" s="521"/>
      <c r="BE735" s="521"/>
      <c r="BF735" s="521"/>
      <c r="BG735" s="521"/>
      <c r="BH735" s="521"/>
      <c r="BI735" s="521">
        <v>27297</v>
      </c>
      <c r="BJ735" s="521">
        <v>3610</v>
      </c>
      <c r="BK735" s="521">
        <v>16345</v>
      </c>
      <c r="BL735" s="521">
        <v>47252</v>
      </c>
      <c r="BM735" s="521">
        <v>5127</v>
      </c>
      <c r="BN735" s="521">
        <v>3915</v>
      </c>
      <c r="BO735" s="521">
        <v>3246</v>
      </c>
      <c r="BP735" s="521">
        <v>2513</v>
      </c>
      <c r="BQ735" s="521">
        <v>33497</v>
      </c>
      <c r="BR735" s="521">
        <v>27378</v>
      </c>
      <c r="BS735" s="521">
        <v>22399</v>
      </c>
      <c r="BT735" s="521">
        <v>16783</v>
      </c>
      <c r="BU735" s="521">
        <v>1252</v>
      </c>
      <c r="BV735" s="521">
        <v>912</v>
      </c>
      <c r="BW735" s="521">
        <v>50</v>
      </c>
      <c r="BX735" s="521">
        <v>32305</v>
      </c>
      <c r="BY735" s="521">
        <v>646</v>
      </c>
      <c r="BZ735" s="521">
        <v>1387</v>
      </c>
      <c r="CA735" s="521">
        <v>57</v>
      </c>
      <c r="CB735" s="521">
        <v>29253</v>
      </c>
      <c r="CC735" s="521">
        <v>513</v>
      </c>
      <c r="CD735" s="521">
        <v>1099</v>
      </c>
      <c r="CE735" s="521">
        <v>2637</v>
      </c>
      <c r="CF735" s="521">
        <v>1133531</v>
      </c>
      <c r="CG735" s="521">
        <v>430</v>
      </c>
      <c r="CH735" s="521">
        <v>776</v>
      </c>
      <c r="CI735" s="521">
        <v>2871</v>
      </c>
      <c r="CJ735" s="521">
        <v>3317170</v>
      </c>
      <c r="CK735" s="521">
        <v>1155</v>
      </c>
      <c r="CL735" s="521">
        <v>2278</v>
      </c>
      <c r="CM735" s="521">
        <v>557</v>
      </c>
      <c r="CN735" s="521">
        <v>562361</v>
      </c>
      <c r="CO735" s="521">
        <v>1010</v>
      </c>
      <c r="CP735" s="521">
        <v>2334</v>
      </c>
      <c r="CQ735" s="521">
        <v>22005</v>
      </c>
      <c r="CR735" s="521">
        <v>25723498</v>
      </c>
      <c r="CS735" s="521">
        <v>1169</v>
      </c>
      <c r="CT735" s="521">
        <v>2413</v>
      </c>
      <c r="CU735" s="521">
        <v>2562</v>
      </c>
      <c r="CV735" s="521">
        <v>11210538</v>
      </c>
      <c r="CW735" s="521">
        <v>4376</v>
      </c>
      <c r="CX735" s="521">
        <v>8902</v>
      </c>
      <c r="CY735" s="521">
        <v>779</v>
      </c>
      <c r="CZ735" s="521">
        <v>2749985</v>
      </c>
      <c r="DA735" s="521">
        <v>3530</v>
      </c>
      <c r="DB735" s="521">
        <v>7558</v>
      </c>
      <c r="DC735" s="521">
        <v>354</v>
      </c>
      <c r="DD735" s="521">
        <v>3317648</v>
      </c>
      <c r="DE735" s="521">
        <v>9372</v>
      </c>
      <c r="DF735" s="521">
        <v>18635</v>
      </c>
      <c r="DG735" s="521">
        <v>49</v>
      </c>
      <c r="DH735" s="521">
        <v>515393</v>
      </c>
      <c r="DI735" s="521">
        <v>10518</v>
      </c>
      <c r="DJ735" s="521">
        <v>17966</v>
      </c>
      <c r="DK735" s="521">
        <v>202</v>
      </c>
      <c r="DL735" s="521">
        <v>61250</v>
      </c>
      <c r="DM735" s="521">
        <v>303</v>
      </c>
      <c r="DN735" s="521">
        <v>508</v>
      </c>
      <c r="DO735" s="521">
        <v>2089</v>
      </c>
      <c r="DP735" s="521">
        <v>81275</v>
      </c>
      <c r="DQ735" s="521">
        <v>39</v>
      </c>
      <c r="DR735" s="521">
        <v>85</v>
      </c>
      <c r="DS735" s="521">
        <v>91</v>
      </c>
      <c r="DT735" s="521">
        <v>206662</v>
      </c>
      <c r="DU735" s="521">
        <v>2271</v>
      </c>
      <c r="DV735" s="521">
        <v>4451</v>
      </c>
      <c r="DW735" s="521">
        <v>81</v>
      </c>
      <c r="DX735" s="521"/>
      <c r="DY735" s="521"/>
      <c r="DZ735" s="521"/>
      <c r="EA735" s="521"/>
      <c r="EB735" s="521"/>
      <c r="EC735" s="521"/>
      <c r="ED735" s="521"/>
      <c r="EE735" s="521"/>
      <c r="EF735" s="521"/>
      <c r="EG735" s="521" t="s">
        <v>152</v>
      </c>
      <c r="EH735" s="521" t="s">
        <v>152</v>
      </c>
      <c r="EI735" s="521">
        <v>1</v>
      </c>
      <c r="EJ735" s="496"/>
      <c r="EK735" s="496"/>
      <c r="EL735" s="496"/>
      <c r="EM735" s="496"/>
      <c r="EN735" s="496"/>
      <c r="EO735" s="496"/>
      <c r="EP735" s="496"/>
      <c r="EQ735" s="496"/>
      <c r="ER735" s="496"/>
      <c r="ES735" s="496"/>
      <c r="ET735" s="496"/>
      <c r="EU735" s="496"/>
      <c r="EV735" s="496"/>
      <c r="EW735" s="496"/>
      <c r="EX735" s="496"/>
      <c r="EY735" s="496"/>
      <c r="EZ735" s="497"/>
      <c r="FA735" s="482">
        <f t="shared" si="2178"/>
        <v>10</v>
      </c>
      <c r="FB735" s="493">
        <f t="shared" si="2179"/>
        <v>2019</v>
      </c>
      <c r="FC735" s="498">
        <f t="shared" si="2180"/>
        <v>43739</v>
      </c>
      <c r="FD735" s="499">
        <f t="shared" si="2181"/>
        <v>31</v>
      </c>
      <c r="FE735" s="500"/>
      <c r="FF735" s="515">
        <f t="shared" si="2197"/>
        <v>0.83493205435651474</v>
      </c>
      <c r="FG735" s="500"/>
      <c r="FH735" s="481">
        <f t="shared" si="2182"/>
        <v>1.8684402332361516</v>
      </c>
      <c r="FI735" s="481">
        <f t="shared" si="2183"/>
        <v>1.4267492711370262</v>
      </c>
      <c r="FJ735" s="481">
        <f t="shared" si="2184"/>
        <v>1.8698156682027649</v>
      </c>
      <c r="FK735" s="481">
        <f t="shared" si="2185"/>
        <v>1.4475806451612903</v>
      </c>
      <c r="FL735" s="481">
        <f t="shared" si="2186"/>
        <v>1.3170683757323163</v>
      </c>
      <c r="FM735" s="481">
        <f t="shared" si="2187"/>
        <v>1.0764754452876184</v>
      </c>
      <c r="FN735" s="481">
        <f t="shared" si="2188"/>
        <v>1.4798493657505285</v>
      </c>
      <c r="FO735" s="481">
        <f t="shared" si="2189"/>
        <v>1.108813424947146</v>
      </c>
      <c r="FP735" s="481">
        <f t="shared" si="2190"/>
        <v>1.5649999999999999</v>
      </c>
      <c r="FQ735" s="481">
        <f t="shared" si="2191"/>
        <v>1.1399999999999999</v>
      </c>
      <c r="FR735" s="501"/>
      <c r="FS735" s="482">
        <f t="shared" si="2203"/>
        <v>133299</v>
      </c>
      <c r="FT735" s="482">
        <f t="shared" si="2203"/>
        <v>844227</v>
      </c>
      <c r="FU735" s="482">
        <f t="shared" si="2203"/>
        <v>2399382</v>
      </c>
      <c r="FV735" s="482">
        <f t="shared" si="2203"/>
        <v>5198661</v>
      </c>
      <c r="FW735" s="482">
        <f t="shared" si="2203"/>
        <v>2162272</v>
      </c>
      <c r="FX735" s="482">
        <f t="shared" si="2203"/>
        <v>1871408</v>
      </c>
      <c r="FY735" s="482">
        <f t="shared" si="2203"/>
        <v>61064633</v>
      </c>
      <c r="FZ735" s="482">
        <f t="shared" si="2203"/>
        <v>136133184</v>
      </c>
      <c r="GA735" s="482">
        <f t="shared" si="2203"/>
        <v>9998400</v>
      </c>
      <c r="GB735" s="482"/>
      <c r="GC735" s="482"/>
      <c r="GD735" s="482">
        <f t="shared" si="2201"/>
        <v>69350</v>
      </c>
      <c r="GE735" s="482">
        <f t="shared" si="2201"/>
        <v>62643</v>
      </c>
      <c r="GF735" s="482">
        <f t="shared" si="2201"/>
        <v>2046312</v>
      </c>
      <c r="GG735" s="482">
        <f t="shared" si="2201"/>
        <v>6540138</v>
      </c>
      <c r="GH735" s="482">
        <f t="shared" si="2201"/>
        <v>1300038</v>
      </c>
      <c r="GI735" s="482">
        <f t="shared" si="2201"/>
        <v>53098065</v>
      </c>
      <c r="GJ735" s="482">
        <f t="shared" si="2201"/>
        <v>22806924</v>
      </c>
      <c r="GK735" s="482">
        <f t="shared" si="2201"/>
        <v>5887682</v>
      </c>
      <c r="GL735" s="482">
        <f t="shared" si="2201"/>
        <v>6596790</v>
      </c>
      <c r="GM735" s="482">
        <f t="shared" si="2201"/>
        <v>880334</v>
      </c>
      <c r="GN735" s="482">
        <f t="shared" si="2200"/>
        <v>405041</v>
      </c>
      <c r="GO735" s="482">
        <f t="shared" si="2202"/>
        <v>102616</v>
      </c>
      <c r="GP735" s="482">
        <f t="shared" si="2202"/>
        <v>177565</v>
      </c>
      <c r="GQ735" s="482">
        <f t="shared" si="2202"/>
        <v>0</v>
      </c>
      <c r="GR735" s="482"/>
      <c r="GS735" s="482"/>
      <c r="GT735" s="482"/>
      <c r="GU735" s="482"/>
      <c r="GV735" s="502"/>
      <c r="GW735" s="402"/>
      <c r="GX735" s="402"/>
      <c r="GY735" s="402"/>
      <c r="GZ735" s="402"/>
      <c r="HA735" s="402"/>
    </row>
    <row r="736" spans="1:209" ht="9.75" customHeight="1" x14ac:dyDescent="0.2">
      <c r="A736" s="417" t="str">
        <f t="shared" si="2177"/>
        <v>2019-20OCTOBERRYD</v>
      </c>
      <c r="B736" s="458" t="str">
        <f t="shared" si="2194"/>
        <v>2019-20</v>
      </c>
      <c r="C736" s="402" t="s">
        <v>643</v>
      </c>
      <c r="D736" s="402" t="s">
        <v>663</v>
      </c>
      <c r="E736" s="402" t="s">
        <v>662</v>
      </c>
      <c r="F736" s="478" t="s">
        <v>455</v>
      </c>
      <c r="G736" s="478" t="s">
        <v>693</v>
      </c>
      <c r="H736" s="510">
        <v>89397</v>
      </c>
      <c r="I736" s="510">
        <v>69301</v>
      </c>
      <c r="J736" s="510">
        <v>408031</v>
      </c>
      <c r="K736" s="510">
        <v>6</v>
      </c>
      <c r="L736" s="510">
        <v>1</v>
      </c>
      <c r="M736" s="510">
        <v>11</v>
      </c>
      <c r="N736" s="510">
        <v>39</v>
      </c>
      <c r="O736" s="510">
        <v>96</v>
      </c>
      <c r="P736" s="510">
        <v>244</v>
      </c>
      <c r="Q736" s="510">
        <v>72</v>
      </c>
      <c r="R736" s="510">
        <v>0</v>
      </c>
      <c r="S736" s="510">
        <v>64419</v>
      </c>
      <c r="T736" s="510">
        <v>3836</v>
      </c>
      <c r="U736" s="510">
        <v>2502</v>
      </c>
      <c r="V736" s="510">
        <v>35178</v>
      </c>
      <c r="W736" s="510">
        <v>18427</v>
      </c>
      <c r="X736" s="510">
        <v>387</v>
      </c>
      <c r="Y736" s="510">
        <v>1776901</v>
      </c>
      <c r="Z736" s="510">
        <v>463</v>
      </c>
      <c r="AA736" s="510">
        <v>876</v>
      </c>
      <c r="AB736" s="510">
        <v>1428007</v>
      </c>
      <c r="AC736" s="510">
        <v>571</v>
      </c>
      <c r="AD736" s="510">
        <v>1077</v>
      </c>
      <c r="AE736" s="510">
        <v>42347601</v>
      </c>
      <c r="AF736" s="510">
        <v>1204</v>
      </c>
      <c r="AG736" s="510">
        <v>2276</v>
      </c>
      <c r="AH736" s="510">
        <v>109914453</v>
      </c>
      <c r="AI736" s="510">
        <v>5965</v>
      </c>
      <c r="AJ736" s="510">
        <v>13939</v>
      </c>
      <c r="AK736" s="510">
        <v>3330760</v>
      </c>
      <c r="AL736" s="510">
        <v>8607</v>
      </c>
      <c r="AM736" s="510">
        <v>20308</v>
      </c>
      <c r="AN736" s="510"/>
      <c r="AO736" s="510"/>
      <c r="AP736" s="510"/>
      <c r="AQ736" s="510"/>
      <c r="AR736" s="510"/>
      <c r="AS736" s="510"/>
      <c r="AT736" s="510">
        <v>3761</v>
      </c>
      <c r="AU736" s="510">
        <v>138</v>
      </c>
      <c r="AV736" s="510">
        <v>782</v>
      </c>
      <c r="AW736" s="510">
        <v>757</v>
      </c>
      <c r="AX736" s="510">
        <v>313</v>
      </c>
      <c r="AY736" s="510">
        <v>2528</v>
      </c>
      <c r="AZ736" s="510">
        <v>657</v>
      </c>
      <c r="BA736" s="510"/>
      <c r="BB736" s="510"/>
      <c r="BC736" s="510"/>
      <c r="BD736" s="510"/>
      <c r="BE736" s="510"/>
      <c r="BF736" s="510"/>
      <c r="BG736" s="510"/>
      <c r="BH736" s="510"/>
      <c r="BI736" s="510">
        <v>39793</v>
      </c>
      <c r="BJ736" s="510">
        <v>720</v>
      </c>
      <c r="BK736" s="510">
        <v>20145</v>
      </c>
      <c r="BL736" s="510">
        <v>60658</v>
      </c>
      <c r="BM736" s="510">
        <v>7784</v>
      </c>
      <c r="BN736" s="510">
        <v>5784</v>
      </c>
      <c r="BO736" s="510">
        <v>4963</v>
      </c>
      <c r="BP736" s="510">
        <v>3779</v>
      </c>
      <c r="BQ736" s="510">
        <v>46759</v>
      </c>
      <c r="BR736" s="510">
        <v>37233</v>
      </c>
      <c r="BS736" s="510">
        <v>32448</v>
      </c>
      <c r="BT736" s="510">
        <v>19295</v>
      </c>
      <c r="BU736" s="510">
        <v>671</v>
      </c>
      <c r="BV736" s="510">
        <v>399</v>
      </c>
      <c r="BW736" s="510">
        <v>180</v>
      </c>
      <c r="BX736" s="510">
        <v>118766</v>
      </c>
      <c r="BY736" s="510">
        <v>660</v>
      </c>
      <c r="BZ736" s="510">
        <v>1133</v>
      </c>
      <c r="CA736" s="510">
        <v>103</v>
      </c>
      <c r="CB736" s="510">
        <v>56006</v>
      </c>
      <c r="CC736" s="510">
        <v>544</v>
      </c>
      <c r="CD736" s="510">
        <v>1044</v>
      </c>
      <c r="CE736" s="510">
        <v>3553</v>
      </c>
      <c r="CF736" s="510">
        <v>1602129</v>
      </c>
      <c r="CG736" s="510">
        <v>451</v>
      </c>
      <c r="CH736" s="510">
        <v>845</v>
      </c>
      <c r="CI736" s="510">
        <v>3142</v>
      </c>
      <c r="CJ736" s="510">
        <v>3815290</v>
      </c>
      <c r="CK736" s="510">
        <v>1214</v>
      </c>
      <c r="CL736" s="510">
        <v>2232</v>
      </c>
      <c r="CM736" s="510">
        <v>1122</v>
      </c>
      <c r="CN736" s="510">
        <v>1317387</v>
      </c>
      <c r="CO736" s="510">
        <v>1174</v>
      </c>
      <c r="CP736" s="510">
        <v>2362</v>
      </c>
      <c r="CQ736" s="510">
        <v>30914</v>
      </c>
      <c r="CR736" s="510">
        <v>37214924</v>
      </c>
      <c r="CS736" s="510">
        <v>1204</v>
      </c>
      <c r="CT736" s="510">
        <v>2279</v>
      </c>
      <c r="CU736" s="510">
        <v>1221</v>
      </c>
      <c r="CV736" s="510">
        <v>10265238</v>
      </c>
      <c r="CW736" s="510">
        <v>8407</v>
      </c>
      <c r="CX736" s="510">
        <v>18199</v>
      </c>
      <c r="CY736" s="510">
        <v>608</v>
      </c>
      <c r="CZ736" s="510">
        <v>5790548</v>
      </c>
      <c r="DA736" s="510">
        <v>9524</v>
      </c>
      <c r="DB736" s="510">
        <v>20088</v>
      </c>
      <c r="DC736" s="510">
        <v>1114</v>
      </c>
      <c r="DD736" s="510">
        <v>13708906</v>
      </c>
      <c r="DE736" s="510">
        <v>12306</v>
      </c>
      <c r="DF736" s="510">
        <v>24700</v>
      </c>
      <c r="DG736" s="510">
        <v>166</v>
      </c>
      <c r="DH736" s="510">
        <v>1833201</v>
      </c>
      <c r="DI736" s="510">
        <v>11043</v>
      </c>
      <c r="DJ736" s="510">
        <v>23870</v>
      </c>
      <c r="DK736" s="510">
        <v>402</v>
      </c>
      <c r="DL736" s="510">
        <v>120814</v>
      </c>
      <c r="DM736" s="510">
        <v>301</v>
      </c>
      <c r="DN736" s="510">
        <v>500</v>
      </c>
      <c r="DO736" s="510">
        <v>2632</v>
      </c>
      <c r="DP736" s="510">
        <v>135587</v>
      </c>
      <c r="DQ736" s="510">
        <v>52</v>
      </c>
      <c r="DR736" s="510">
        <v>71</v>
      </c>
      <c r="DS736" s="510">
        <v>138</v>
      </c>
      <c r="DT736" s="510">
        <v>188685</v>
      </c>
      <c r="DU736" s="510">
        <v>1367</v>
      </c>
      <c r="DV736" s="510">
        <v>2237</v>
      </c>
      <c r="DW736" s="510">
        <v>132</v>
      </c>
      <c r="DX736" s="510"/>
      <c r="DY736" s="510"/>
      <c r="DZ736" s="510"/>
      <c r="EA736" s="510"/>
      <c r="EB736" s="510"/>
      <c r="EC736" s="510"/>
      <c r="ED736" s="510"/>
      <c r="EE736" s="510"/>
      <c r="EF736" s="510"/>
      <c r="EG736" s="510" t="s">
        <v>152</v>
      </c>
      <c r="EH736" s="510" t="s">
        <v>152</v>
      </c>
      <c r="EI736" s="510">
        <v>2</v>
      </c>
      <c r="EJ736" s="479"/>
      <c r="EK736" s="479"/>
      <c r="EL736" s="479"/>
      <c r="EM736" s="479"/>
      <c r="EN736" s="479"/>
      <c r="EO736" s="479"/>
      <c r="EP736" s="479"/>
      <c r="EQ736" s="479"/>
      <c r="ER736" s="479"/>
      <c r="ES736" s="479"/>
      <c r="ET736" s="479"/>
      <c r="EU736" s="479"/>
      <c r="EV736" s="479"/>
      <c r="EW736" s="479"/>
      <c r="EX736" s="479"/>
      <c r="EY736" s="479"/>
      <c r="EZ736" s="516"/>
      <c r="FA736" s="446">
        <f t="shared" si="2178"/>
        <v>10</v>
      </c>
      <c r="FB736" s="417">
        <f t="shared" si="2179"/>
        <v>2019</v>
      </c>
      <c r="FC736" s="448">
        <f t="shared" si="2180"/>
        <v>43739</v>
      </c>
      <c r="FD736" s="449">
        <f t="shared" si="2181"/>
        <v>31</v>
      </c>
      <c r="FE736" s="450"/>
      <c r="FF736" s="451">
        <f t="shared" si="2197"/>
        <v>0.732739420935412</v>
      </c>
      <c r="FG736" s="450"/>
      <c r="FH736" s="452">
        <f t="shared" si="2182"/>
        <v>2.0291970802919708</v>
      </c>
      <c r="FI736" s="452">
        <f t="shared" si="2183"/>
        <v>1.5078206465067778</v>
      </c>
      <c r="FJ736" s="452">
        <f t="shared" si="2184"/>
        <v>1.9836131095123901</v>
      </c>
      <c r="FK736" s="452">
        <f t="shared" si="2185"/>
        <v>1.5103916866506795</v>
      </c>
      <c r="FL736" s="452">
        <f t="shared" si="2186"/>
        <v>1.3292114389675365</v>
      </c>
      <c r="FM736" s="452">
        <f t="shared" si="2187"/>
        <v>1.0584171925635339</v>
      </c>
      <c r="FN736" s="452">
        <f t="shared" si="2188"/>
        <v>1.760894339827427</v>
      </c>
      <c r="FO736" s="452">
        <f t="shared" si="2189"/>
        <v>1.0471047918814782</v>
      </c>
      <c r="FP736" s="452">
        <f t="shared" si="2190"/>
        <v>1.7338501291989663</v>
      </c>
      <c r="FQ736" s="452">
        <f t="shared" si="2191"/>
        <v>1.0310077519379846</v>
      </c>
      <c r="FR736" s="453"/>
      <c r="FS736" s="446">
        <f t="shared" si="2203"/>
        <v>69301</v>
      </c>
      <c r="FT736" s="446">
        <f t="shared" si="2203"/>
        <v>762311</v>
      </c>
      <c r="FU736" s="446">
        <f t="shared" si="2203"/>
        <v>2702739</v>
      </c>
      <c r="FV736" s="446">
        <f t="shared" si="2203"/>
        <v>6652896</v>
      </c>
      <c r="FW736" s="446">
        <f t="shared" si="2203"/>
        <v>3360336</v>
      </c>
      <c r="FX736" s="446">
        <f t="shared" si="2203"/>
        <v>2694654</v>
      </c>
      <c r="FY736" s="446">
        <f t="shared" si="2203"/>
        <v>80065128</v>
      </c>
      <c r="FZ736" s="446">
        <f t="shared" si="2203"/>
        <v>256853953</v>
      </c>
      <c r="GA736" s="446">
        <f t="shared" si="2203"/>
        <v>7859196</v>
      </c>
      <c r="GB736" s="446"/>
      <c r="GC736" s="446"/>
      <c r="GD736" s="446">
        <f t="shared" si="2201"/>
        <v>203940</v>
      </c>
      <c r="GE736" s="446">
        <f t="shared" si="2201"/>
        <v>107532</v>
      </c>
      <c r="GF736" s="446">
        <f t="shared" si="2201"/>
        <v>3002285</v>
      </c>
      <c r="GG736" s="446">
        <f t="shared" si="2201"/>
        <v>7012944</v>
      </c>
      <c r="GH736" s="446">
        <f t="shared" si="2201"/>
        <v>2650164</v>
      </c>
      <c r="GI736" s="446">
        <f t="shared" si="2201"/>
        <v>70453006</v>
      </c>
      <c r="GJ736" s="446">
        <f t="shared" si="2201"/>
        <v>22220979</v>
      </c>
      <c r="GK736" s="446">
        <f t="shared" si="2201"/>
        <v>12213504</v>
      </c>
      <c r="GL736" s="446">
        <f t="shared" si="2201"/>
        <v>27515800</v>
      </c>
      <c r="GM736" s="446">
        <f t="shared" si="2201"/>
        <v>3962420</v>
      </c>
      <c r="GN736" s="446">
        <f t="shared" si="2200"/>
        <v>308706</v>
      </c>
      <c r="GO736" s="446">
        <f t="shared" si="2202"/>
        <v>201000</v>
      </c>
      <c r="GP736" s="446">
        <f t="shared" si="2202"/>
        <v>186872</v>
      </c>
      <c r="GQ736" s="446">
        <f t="shared" si="2202"/>
        <v>0</v>
      </c>
      <c r="GR736" s="446"/>
      <c r="GS736" s="446"/>
      <c r="GT736" s="446"/>
      <c r="GU736" s="446"/>
      <c r="GV736" s="416"/>
      <c r="GW736" s="402"/>
      <c r="GX736" s="402"/>
      <c r="GY736" s="402"/>
      <c r="GZ736" s="402"/>
      <c r="HA736" s="402"/>
    </row>
    <row r="737" spans="1:209" ht="9.75" customHeight="1" x14ac:dyDescent="0.2">
      <c r="A737" s="417" t="str">
        <f t="shared" si="2177"/>
        <v>2019-20OCTOBERRYF</v>
      </c>
      <c r="B737" s="458" t="str">
        <f t="shared" si="2194"/>
        <v>2019-20</v>
      </c>
      <c r="C737" s="402" t="s">
        <v>643</v>
      </c>
      <c r="D737" s="402" t="s">
        <v>667</v>
      </c>
      <c r="E737" s="402" t="s">
        <v>666</v>
      </c>
      <c r="F737" s="478" t="s">
        <v>457</v>
      </c>
      <c r="G737" s="478" t="s">
        <v>694</v>
      </c>
      <c r="H737" s="510">
        <v>109936</v>
      </c>
      <c r="I737" s="510">
        <v>84452</v>
      </c>
      <c r="J737" s="510">
        <v>856026</v>
      </c>
      <c r="K737" s="510">
        <v>10</v>
      </c>
      <c r="L737" s="510">
        <v>3</v>
      </c>
      <c r="M737" s="510">
        <v>32</v>
      </c>
      <c r="N737" s="510">
        <v>54</v>
      </c>
      <c r="O737" s="510">
        <v>100</v>
      </c>
      <c r="P737" s="510">
        <v>167</v>
      </c>
      <c r="Q737" s="510">
        <v>287</v>
      </c>
      <c r="R737" s="510">
        <v>2103</v>
      </c>
      <c r="S737" s="510">
        <v>76542</v>
      </c>
      <c r="T737" s="510">
        <v>4861</v>
      </c>
      <c r="U737" s="510">
        <v>3021</v>
      </c>
      <c r="V737" s="510">
        <v>42243</v>
      </c>
      <c r="W737" s="510">
        <v>18173</v>
      </c>
      <c r="X737" s="510">
        <v>1393</v>
      </c>
      <c r="Y737" s="510">
        <v>2049359</v>
      </c>
      <c r="Z737" s="510">
        <v>422</v>
      </c>
      <c r="AA737" s="510">
        <v>768</v>
      </c>
      <c r="AB737" s="510">
        <v>1891703</v>
      </c>
      <c r="AC737" s="510">
        <v>626</v>
      </c>
      <c r="AD737" s="510">
        <v>1170</v>
      </c>
      <c r="AE737" s="510">
        <v>71766636</v>
      </c>
      <c r="AF737" s="510">
        <v>1699</v>
      </c>
      <c r="AG737" s="510">
        <v>3547</v>
      </c>
      <c r="AH737" s="510">
        <v>80203017</v>
      </c>
      <c r="AI737" s="510">
        <v>4413</v>
      </c>
      <c r="AJ737" s="510">
        <v>10369</v>
      </c>
      <c r="AK737" s="510">
        <v>6645509</v>
      </c>
      <c r="AL737" s="510">
        <v>4771</v>
      </c>
      <c r="AM737" s="510">
        <v>11508</v>
      </c>
      <c r="AN737" s="510"/>
      <c r="AO737" s="510"/>
      <c r="AP737" s="510"/>
      <c r="AQ737" s="510"/>
      <c r="AR737" s="510"/>
      <c r="AS737" s="510"/>
      <c r="AT737" s="510">
        <v>4233</v>
      </c>
      <c r="AU737" s="510">
        <v>323</v>
      </c>
      <c r="AV737" s="510">
        <v>1536</v>
      </c>
      <c r="AW737" s="510">
        <v>3750</v>
      </c>
      <c r="AX737" s="510">
        <v>396</v>
      </c>
      <c r="AY737" s="510">
        <v>1978</v>
      </c>
      <c r="AZ737" s="510">
        <v>6</v>
      </c>
      <c r="BA737" s="510"/>
      <c r="BB737" s="510"/>
      <c r="BC737" s="510"/>
      <c r="BD737" s="510"/>
      <c r="BE737" s="510"/>
      <c r="BF737" s="510"/>
      <c r="BG737" s="510"/>
      <c r="BH737" s="510"/>
      <c r="BI737" s="510">
        <v>41221</v>
      </c>
      <c r="BJ737" s="510">
        <v>3601</v>
      </c>
      <c r="BK737" s="510">
        <v>27487</v>
      </c>
      <c r="BL737" s="510">
        <v>72309</v>
      </c>
      <c r="BM737" s="510">
        <v>10991</v>
      </c>
      <c r="BN737" s="510">
        <v>8471</v>
      </c>
      <c r="BO737" s="510">
        <v>6932</v>
      </c>
      <c r="BP737" s="510">
        <v>5376</v>
      </c>
      <c r="BQ737" s="510">
        <v>57155</v>
      </c>
      <c r="BR737" s="510">
        <v>48134</v>
      </c>
      <c r="BS737" s="510">
        <v>26311</v>
      </c>
      <c r="BT737" s="510">
        <v>19754</v>
      </c>
      <c r="BU737" s="510">
        <v>1898</v>
      </c>
      <c r="BV737" s="510">
        <v>1486</v>
      </c>
      <c r="BW737" s="510">
        <v>48</v>
      </c>
      <c r="BX737" s="510">
        <v>25826</v>
      </c>
      <c r="BY737" s="510">
        <v>538</v>
      </c>
      <c r="BZ737" s="510">
        <v>956</v>
      </c>
      <c r="CA737" s="510">
        <v>61</v>
      </c>
      <c r="CB737" s="510">
        <v>29389</v>
      </c>
      <c r="CC737" s="510">
        <v>482</v>
      </c>
      <c r="CD737" s="510">
        <v>930</v>
      </c>
      <c r="CE737" s="510">
        <v>4752</v>
      </c>
      <c r="CF737" s="510">
        <v>1994144</v>
      </c>
      <c r="CG737" s="510">
        <v>420</v>
      </c>
      <c r="CH737" s="510">
        <v>766</v>
      </c>
      <c r="CI737" s="510">
        <v>2510</v>
      </c>
      <c r="CJ737" s="510">
        <v>4419249</v>
      </c>
      <c r="CK737" s="510">
        <v>1761</v>
      </c>
      <c r="CL737" s="510">
        <v>3410</v>
      </c>
      <c r="CM737" s="510">
        <v>966</v>
      </c>
      <c r="CN737" s="510">
        <v>1593143</v>
      </c>
      <c r="CO737" s="510">
        <v>1649</v>
      </c>
      <c r="CP737" s="510">
        <v>3420</v>
      </c>
      <c r="CQ737" s="510">
        <v>38767</v>
      </c>
      <c r="CR737" s="510">
        <v>65754244</v>
      </c>
      <c r="CS737" s="510">
        <v>1696</v>
      </c>
      <c r="CT737" s="510">
        <v>3566</v>
      </c>
      <c r="CU737" s="510">
        <v>2060</v>
      </c>
      <c r="CV737" s="510">
        <v>9511318</v>
      </c>
      <c r="CW737" s="510">
        <v>4617</v>
      </c>
      <c r="CX737" s="510">
        <v>9957</v>
      </c>
      <c r="CY737" s="510">
        <v>379</v>
      </c>
      <c r="CZ737" s="510">
        <v>1524451</v>
      </c>
      <c r="DA737" s="510">
        <v>4022</v>
      </c>
      <c r="DB737" s="510">
        <v>9589</v>
      </c>
      <c r="DC737" s="510">
        <v>1063</v>
      </c>
      <c r="DD737" s="510">
        <v>7957962</v>
      </c>
      <c r="DE737" s="510">
        <v>7486</v>
      </c>
      <c r="DF737" s="510">
        <v>16116</v>
      </c>
      <c r="DG737" s="510">
        <v>66</v>
      </c>
      <c r="DH737" s="510">
        <v>365885</v>
      </c>
      <c r="DI737" s="510">
        <v>5544</v>
      </c>
      <c r="DJ737" s="510">
        <v>13871</v>
      </c>
      <c r="DK737" s="510">
        <v>427</v>
      </c>
      <c r="DL737" s="510">
        <v>173773</v>
      </c>
      <c r="DM737" s="510">
        <v>407</v>
      </c>
      <c r="DN737" s="510">
        <v>654</v>
      </c>
      <c r="DO737" s="510">
        <v>2735</v>
      </c>
      <c r="DP737" s="510">
        <v>104772</v>
      </c>
      <c r="DQ737" s="510">
        <v>38</v>
      </c>
      <c r="DR737" s="510">
        <v>72</v>
      </c>
      <c r="DS737" s="510">
        <v>146</v>
      </c>
      <c r="DT737" s="510">
        <v>233337</v>
      </c>
      <c r="DU737" s="510">
        <v>1598</v>
      </c>
      <c r="DV737" s="510">
        <v>3291</v>
      </c>
      <c r="DW737" s="510">
        <v>132</v>
      </c>
      <c r="DX737" s="510"/>
      <c r="DY737" s="510"/>
      <c r="DZ737" s="510"/>
      <c r="EA737" s="510"/>
      <c r="EB737" s="510"/>
      <c r="EC737" s="510"/>
      <c r="ED737" s="510"/>
      <c r="EE737" s="510"/>
      <c r="EF737" s="510"/>
      <c r="EG737" s="510" t="s">
        <v>152</v>
      </c>
      <c r="EH737" s="510" t="s">
        <v>152</v>
      </c>
      <c r="EI737" s="510">
        <v>232</v>
      </c>
      <c r="EJ737" s="479"/>
      <c r="EK737" s="479"/>
      <c r="EL737" s="479"/>
      <c r="EM737" s="479"/>
      <c r="EN737" s="479"/>
      <c r="EO737" s="479"/>
      <c r="EP737" s="479"/>
      <c r="EQ737" s="479"/>
      <c r="ER737" s="479"/>
      <c r="ES737" s="479"/>
      <c r="ET737" s="479"/>
      <c r="EU737" s="479"/>
      <c r="EV737" s="479"/>
      <c r="EW737" s="479"/>
      <c r="EX737" s="479"/>
      <c r="EY737" s="479"/>
      <c r="EZ737" s="476"/>
      <c r="FA737" s="446">
        <f t="shared" si="2178"/>
        <v>10</v>
      </c>
      <c r="FB737" s="417">
        <f t="shared" si="2179"/>
        <v>2019</v>
      </c>
      <c r="FC737" s="448">
        <f t="shared" si="2180"/>
        <v>43739</v>
      </c>
      <c r="FD737" s="449">
        <f t="shared" si="2181"/>
        <v>31</v>
      </c>
      <c r="FE737" s="450"/>
      <c r="FF737" s="451">
        <f t="shared" si="2197"/>
        <v>0.58265871325095864</v>
      </c>
      <c r="FG737" s="450"/>
      <c r="FH737" s="452">
        <f t="shared" si="2182"/>
        <v>2.2610573955976139</v>
      </c>
      <c r="FI737" s="452">
        <f t="shared" si="2183"/>
        <v>1.7426455461839128</v>
      </c>
      <c r="FJ737" s="452">
        <f t="shared" si="2184"/>
        <v>2.2946044356173454</v>
      </c>
      <c r="FK737" s="452">
        <f t="shared" si="2185"/>
        <v>1.7795431976166831</v>
      </c>
      <c r="FL737" s="452">
        <f t="shared" si="2186"/>
        <v>1.3530052316360106</v>
      </c>
      <c r="FM737" s="452">
        <f t="shared" si="2187"/>
        <v>1.1394550576426863</v>
      </c>
      <c r="FN737" s="452">
        <f t="shared" si="2188"/>
        <v>1.4478071864854454</v>
      </c>
      <c r="FO737" s="452">
        <f t="shared" si="2189"/>
        <v>1.0869971936389149</v>
      </c>
      <c r="FP737" s="452">
        <f t="shared" si="2190"/>
        <v>1.362526920315865</v>
      </c>
      <c r="FQ737" s="452">
        <f t="shared" si="2191"/>
        <v>1.0667623833452979</v>
      </c>
      <c r="FR737" s="453"/>
      <c r="FS737" s="446">
        <f t="shared" si="2203"/>
        <v>253356</v>
      </c>
      <c r="FT737" s="446">
        <f t="shared" si="2203"/>
        <v>2702464</v>
      </c>
      <c r="FU737" s="446">
        <f t="shared" si="2203"/>
        <v>4560408</v>
      </c>
      <c r="FV737" s="446">
        <f t="shared" si="2203"/>
        <v>8445200</v>
      </c>
      <c r="FW737" s="446">
        <f t="shared" si="2203"/>
        <v>3733248</v>
      </c>
      <c r="FX737" s="446">
        <f t="shared" si="2203"/>
        <v>3534570</v>
      </c>
      <c r="FY737" s="446">
        <f t="shared" si="2203"/>
        <v>149835921</v>
      </c>
      <c r="FZ737" s="446">
        <f t="shared" si="2203"/>
        <v>188435837</v>
      </c>
      <c r="GA737" s="446">
        <f t="shared" si="2203"/>
        <v>16030644</v>
      </c>
      <c r="GB737" s="446"/>
      <c r="GC737" s="446"/>
      <c r="GD737" s="446">
        <f t="shared" si="2201"/>
        <v>45888</v>
      </c>
      <c r="GE737" s="446">
        <f t="shared" si="2201"/>
        <v>56730</v>
      </c>
      <c r="GF737" s="446">
        <f t="shared" si="2201"/>
        <v>3640032</v>
      </c>
      <c r="GG737" s="446">
        <f t="shared" si="2201"/>
        <v>8559100</v>
      </c>
      <c r="GH737" s="446">
        <f t="shared" si="2201"/>
        <v>3303720</v>
      </c>
      <c r="GI737" s="446">
        <f t="shared" si="2201"/>
        <v>138243122</v>
      </c>
      <c r="GJ737" s="446">
        <f t="shared" si="2201"/>
        <v>20511420</v>
      </c>
      <c r="GK737" s="446">
        <f t="shared" si="2201"/>
        <v>3634231</v>
      </c>
      <c r="GL737" s="446">
        <f t="shared" si="2201"/>
        <v>17131308</v>
      </c>
      <c r="GM737" s="446">
        <f t="shared" si="2201"/>
        <v>915486</v>
      </c>
      <c r="GN737" s="446">
        <f t="shared" si="2200"/>
        <v>480486</v>
      </c>
      <c r="GO737" s="446">
        <f t="shared" si="2202"/>
        <v>279258</v>
      </c>
      <c r="GP737" s="446">
        <f t="shared" si="2202"/>
        <v>196920</v>
      </c>
      <c r="GQ737" s="446">
        <f t="shared" si="2202"/>
        <v>0</v>
      </c>
      <c r="GR737" s="446"/>
      <c r="GS737" s="446"/>
      <c r="GT737" s="446"/>
      <c r="GU737" s="446"/>
      <c r="GV737" s="416"/>
      <c r="GW737" s="402"/>
      <c r="GX737" s="402"/>
      <c r="GY737" s="402"/>
      <c r="GZ737" s="402"/>
      <c r="HA737" s="402"/>
    </row>
    <row r="738" spans="1:209" ht="9.75" customHeight="1" x14ac:dyDescent="0.2">
      <c r="A738" s="417" t="str">
        <f t="shared" si="2177"/>
        <v>2019-20OCTOBERRYA</v>
      </c>
      <c r="B738" s="458" t="str">
        <f t="shared" si="2194"/>
        <v>2019-20</v>
      </c>
      <c r="C738" s="402" t="s">
        <v>643</v>
      </c>
      <c r="D738" s="402" t="s">
        <v>653</v>
      </c>
      <c r="E738" s="402" t="s">
        <v>652</v>
      </c>
      <c r="F738" s="478" t="s">
        <v>452</v>
      </c>
      <c r="G738" s="478" t="s">
        <v>697</v>
      </c>
      <c r="H738" s="510">
        <v>120941</v>
      </c>
      <c r="I738" s="510">
        <v>88353</v>
      </c>
      <c r="J738" s="510">
        <v>313867</v>
      </c>
      <c r="K738" s="510">
        <v>4</v>
      </c>
      <c r="L738" s="510">
        <v>1</v>
      </c>
      <c r="M738" s="510">
        <v>7</v>
      </c>
      <c r="N738" s="510">
        <v>19</v>
      </c>
      <c r="O738" s="510">
        <v>44</v>
      </c>
      <c r="P738" s="510">
        <v>244</v>
      </c>
      <c r="Q738" s="510">
        <v>0</v>
      </c>
      <c r="R738" s="510">
        <v>75</v>
      </c>
      <c r="S738" s="510">
        <v>93886</v>
      </c>
      <c r="T738" s="510">
        <v>6076</v>
      </c>
      <c r="U738" s="510">
        <v>3917</v>
      </c>
      <c r="V738" s="510">
        <v>47214</v>
      </c>
      <c r="W738" s="510">
        <v>30467</v>
      </c>
      <c r="X738" s="510">
        <v>1307</v>
      </c>
      <c r="Y738" s="510">
        <v>2562687</v>
      </c>
      <c r="Z738" s="510">
        <v>422</v>
      </c>
      <c r="AA738" s="510">
        <v>733</v>
      </c>
      <c r="AB738" s="510">
        <v>1916600</v>
      </c>
      <c r="AC738" s="510">
        <v>489</v>
      </c>
      <c r="AD738" s="510">
        <v>882</v>
      </c>
      <c r="AE738" s="510">
        <v>39132355</v>
      </c>
      <c r="AF738" s="510">
        <v>829</v>
      </c>
      <c r="AG738" s="510">
        <v>1521</v>
      </c>
      <c r="AH738" s="510">
        <v>98796001</v>
      </c>
      <c r="AI738" s="510">
        <v>3243</v>
      </c>
      <c r="AJ738" s="510">
        <v>7303</v>
      </c>
      <c r="AK738" s="510">
        <v>5929461</v>
      </c>
      <c r="AL738" s="510">
        <v>4537</v>
      </c>
      <c r="AM738" s="510">
        <v>10729</v>
      </c>
      <c r="AN738" s="510"/>
      <c r="AO738" s="510"/>
      <c r="AP738" s="510"/>
      <c r="AQ738" s="510"/>
      <c r="AR738" s="510"/>
      <c r="AS738" s="510"/>
      <c r="AT738" s="510">
        <v>3527</v>
      </c>
      <c r="AU738" s="510">
        <v>70</v>
      </c>
      <c r="AV738" s="510">
        <v>53</v>
      </c>
      <c r="AW738" s="510">
        <v>0</v>
      </c>
      <c r="AX738" s="510">
        <v>358</v>
      </c>
      <c r="AY738" s="510">
        <v>3046</v>
      </c>
      <c r="AZ738" s="510">
        <v>2272</v>
      </c>
      <c r="BA738" s="510"/>
      <c r="BB738" s="510"/>
      <c r="BC738" s="510"/>
      <c r="BD738" s="510"/>
      <c r="BE738" s="510"/>
      <c r="BF738" s="510"/>
      <c r="BG738" s="510"/>
      <c r="BH738" s="510"/>
      <c r="BI738" s="510">
        <v>51643</v>
      </c>
      <c r="BJ738" s="510">
        <v>6205</v>
      </c>
      <c r="BK738" s="510">
        <v>32511</v>
      </c>
      <c r="BL738" s="510">
        <v>90359</v>
      </c>
      <c r="BM738" s="510">
        <v>11412</v>
      </c>
      <c r="BN738" s="510">
        <v>8437</v>
      </c>
      <c r="BO738" s="510">
        <v>7187</v>
      </c>
      <c r="BP738" s="510">
        <v>5406</v>
      </c>
      <c r="BQ738" s="510">
        <v>60931</v>
      </c>
      <c r="BR738" s="510">
        <v>49548</v>
      </c>
      <c r="BS738" s="510">
        <v>60058</v>
      </c>
      <c r="BT738" s="510">
        <v>31725</v>
      </c>
      <c r="BU738" s="510">
        <v>3646</v>
      </c>
      <c r="BV738" s="510">
        <v>1358</v>
      </c>
      <c r="BW738" s="510">
        <v>136</v>
      </c>
      <c r="BX738" s="510">
        <v>69263</v>
      </c>
      <c r="BY738" s="510">
        <v>509</v>
      </c>
      <c r="BZ738" s="510">
        <v>887</v>
      </c>
      <c r="CA738" s="510">
        <v>104</v>
      </c>
      <c r="CB738" s="510">
        <v>41763</v>
      </c>
      <c r="CC738" s="510">
        <v>402</v>
      </c>
      <c r="CD738" s="510">
        <v>714</v>
      </c>
      <c r="CE738" s="510">
        <v>5836</v>
      </c>
      <c r="CF738" s="510">
        <v>2451661</v>
      </c>
      <c r="CG738" s="510">
        <v>420</v>
      </c>
      <c r="CH738" s="510">
        <v>730</v>
      </c>
      <c r="CI738" s="510">
        <v>5845</v>
      </c>
      <c r="CJ738" s="510">
        <v>4803722</v>
      </c>
      <c r="CK738" s="510">
        <v>822</v>
      </c>
      <c r="CL738" s="510">
        <v>1516</v>
      </c>
      <c r="CM738" s="510">
        <v>1178</v>
      </c>
      <c r="CN738" s="510">
        <v>969339</v>
      </c>
      <c r="CO738" s="510">
        <v>823</v>
      </c>
      <c r="CP738" s="510">
        <v>1633</v>
      </c>
      <c r="CQ738" s="510">
        <v>40191</v>
      </c>
      <c r="CR738" s="510">
        <v>33359294</v>
      </c>
      <c r="CS738" s="510">
        <v>830</v>
      </c>
      <c r="CT738" s="510">
        <v>1519</v>
      </c>
      <c r="CU738" s="510">
        <v>3021</v>
      </c>
      <c r="CV738" s="510">
        <v>16794014</v>
      </c>
      <c r="CW738" s="510">
        <v>5559</v>
      </c>
      <c r="CX738" s="510">
        <v>13497</v>
      </c>
      <c r="CY738" s="510">
        <v>614</v>
      </c>
      <c r="CZ738" s="510">
        <v>3029977</v>
      </c>
      <c r="DA738" s="510">
        <v>4935</v>
      </c>
      <c r="DB738" s="510">
        <v>12617</v>
      </c>
      <c r="DC738" s="510">
        <v>1086</v>
      </c>
      <c r="DD738" s="510">
        <v>10429303</v>
      </c>
      <c r="DE738" s="510">
        <v>9603</v>
      </c>
      <c r="DF738" s="510">
        <v>22838</v>
      </c>
      <c r="DG738" s="510">
        <v>225</v>
      </c>
      <c r="DH738" s="510">
        <v>2240587</v>
      </c>
      <c r="DI738" s="510">
        <v>9958</v>
      </c>
      <c r="DJ738" s="510">
        <v>24604</v>
      </c>
      <c r="DK738" s="510">
        <v>267</v>
      </c>
      <c r="DL738" s="510">
        <v>72425</v>
      </c>
      <c r="DM738" s="510">
        <v>271</v>
      </c>
      <c r="DN738" s="510">
        <v>469</v>
      </c>
      <c r="DO738" s="510">
        <v>3756</v>
      </c>
      <c r="DP738" s="510">
        <v>100439</v>
      </c>
      <c r="DQ738" s="510">
        <v>27</v>
      </c>
      <c r="DR738" s="510">
        <v>51</v>
      </c>
      <c r="DS738" s="510">
        <v>120</v>
      </c>
      <c r="DT738" s="510">
        <v>108761</v>
      </c>
      <c r="DU738" s="510">
        <v>906</v>
      </c>
      <c r="DV738" s="510">
        <v>1509</v>
      </c>
      <c r="DW738" s="510">
        <v>112</v>
      </c>
      <c r="DX738" s="510"/>
      <c r="DY738" s="510"/>
      <c r="DZ738" s="510"/>
      <c r="EA738" s="510"/>
      <c r="EB738" s="510"/>
      <c r="EC738" s="510"/>
      <c r="ED738" s="510"/>
      <c r="EE738" s="510"/>
      <c r="EF738" s="510"/>
      <c r="EG738" s="510" t="s">
        <v>152</v>
      </c>
      <c r="EH738" s="510" t="s">
        <v>152</v>
      </c>
      <c r="EI738" s="510">
        <v>274</v>
      </c>
      <c r="EJ738" s="479"/>
      <c r="EK738" s="479"/>
      <c r="EL738" s="479"/>
      <c r="EM738" s="479"/>
      <c r="EN738" s="479"/>
      <c r="EO738" s="479"/>
      <c r="EP738" s="479"/>
      <c r="EQ738" s="479"/>
      <c r="ER738" s="479"/>
      <c r="ES738" s="479"/>
      <c r="ET738" s="479"/>
      <c r="EU738" s="479"/>
      <c r="EV738" s="479"/>
      <c r="EW738" s="479"/>
      <c r="EX738" s="479"/>
      <c r="EY738" s="479"/>
      <c r="EZ738" s="476"/>
      <c r="FA738" s="446">
        <f t="shared" si="2178"/>
        <v>10</v>
      </c>
      <c r="FB738" s="417">
        <f t="shared" si="2179"/>
        <v>2019</v>
      </c>
      <c r="FC738" s="448">
        <f t="shared" si="2180"/>
        <v>43739</v>
      </c>
      <c r="FD738" s="449">
        <f t="shared" si="2181"/>
        <v>31</v>
      </c>
      <c r="FE738" s="450"/>
      <c r="FF738" s="451">
        <f t="shared" si="2197"/>
        <v>0.6440329218106996</v>
      </c>
      <c r="FG738" s="450"/>
      <c r="FH738" s="452">
        <f t="shared" si="2182"/>
        <v>1.8782093482554312</v>
      </c>
      <c r="FI738" s="452">
        <f t="shared" si="2183"/>
        <v>1.3885780118499012</v>
      </c>
      <c r="FJ738" s="452">
        <f t="shared" si="2184"/>
        <v>1.8348225682920603</v>
      </c>
      <c r="FK738" s="452">
        <f t="shared" si="2185"/>
        <v>1.3801378606076078</v>
      </c>
      <c r="FL738" s="452">
        <f t="shared" si="2186"/>
        <v>1.290528233151184</v>
      </c>
      <c r="FM738" s="452">
        <f t="shared" si="2187"/>
        <v>1.0494344897699834</v>
      </c>
      <c r="FN738" s="452">
        <f t="shared" si="2188"/>
        <v>1.9712475793481472</v>
      </c>
      <c r="FO738" s="452">
        <f t="shared" si="2189"/>
        <v>1.0412905766895328</v>
      </c>
      <c r="FP738" s="452">
        <f t="shared" si="2190"/>
        <v>2.7895944912012243</v>
      </c>
      <c r="FQ738" s="452">
        <f t="shared" si="2191"/>
        <v>1.0390206579954093</v>
      </c>
      <c r="FR738" s="453"/>
      <c r="FS738" s="446">
        <f t="shared" si="2203"/>
        <v>88353</v>
      </c>
      <c r="FT738" s="446">
        <f t="shared" si="2203"/>
        <v>618471</v>
      </c>
      <c r="FU738" s="446">
        <f t="shared" si="2203"/>
        <v>1678707</v>
      </c>
      <c r="FV738" s="446">
        <f t="shared" si="2203"/>
        <v>3887532</v>
      </c>
      <c r="FW738" s="446">
        <f t="shared" si="2203"/>
        <v>4453708</v>
      </c>
      <c r="FX738" s="446">
        <f t="shared" si="2203"/>
        <v>3454794</v>
      </c>
      <c r="FY738" s="446">
        <f t="shared" si="2203"/>
        <v>71812494</v>
      </c>
      <c r="FZ738" s="446">
        <f t="shared" si="2203"/>
        <v>222500501</v>
      </c>
      <c r="GA738" s="446">
        <f t="shared" si="2203"/>
        <v>14022803</v>
      </c>
      <c r="GB738" s="446"/>
      <c r="GC738" s="446"/>
      <c r="GD738" s="446">
        <f t="shared" si="2201"/>
        <v>120632</v>
      </c>
      <c r="GE738" s="446">
        <f t="shared" si="2201"/>
        <v>74256</v>
      </c>
      <c r="GF738" s="446">
        <f t="shared" si="2201"/>
        <v>4260280</v>
      </c>
      <c r="GG738" s="446">
        <f t="shared" si="2201"/>
        <v>8861020</v>
      </c>
      <c r="GH738" s="446">
        <f t="shared" si="2201"/>
        <v>1923674</v>
      </c>
      <c r="GI738" s="446">
        <f t="shared" si="2201"/>
        <v>61050129</v>
      </c>
      <c r="GJ738" s="446">
        <f t="shared" si="2201"/>
        <v>40774437</v>
      </c>
      <c r="GK738" s="446">
        <f t="shared" si="2201"/>
        <v>7746838</v>
      </c>
      <c r="GL738" s="446">
        <f t="shared" si="2201"/>
        <v>24802068</v>
      </c>
      <c r="GM738" s="446">
        <f t="shared" si="2201"/>
        <v>5535900</v>
      </c>
      <c r="GN738" s="446">
        <f t="shared" si="2200"/>
        <v>181080</v>
      </c>
      <c r="GO738" s="446">
        <f t="shared" si="2202"/>
        <v>125223</v>
      </c>
      <c r="GP738" s="446">
        <f t="shared" si="2202"/>
        <v>191556</v>
      </c>
      <c r="GQ738" s="446">
        <f t="shared" si="2202"/>
        <v>0</v>
      </c>
      <c r="GR738" s="446"/>
      <c r="GS738" s="446"/>
      <c r="GT738" s="446"/>
      <c r="GU738" s="446"/>
      <c r="GV738" s="416"/>
      <c r="GW738" s="402"/>
      <c r="GX738" s="402"/>
      <c r="GY738" s="402"/>
      <c r="GZ738" s="402"/>
      <c r="HA738" s="402"/>
    </row>
    <row r="739" spans="1:209" ht="9.75" customHeight="1" x14ac:dyDescent="0.2">
      <c r="A739" s="485" t="str">
        <f t="shared" si="2177"/>
        <v>2019-20OCTOBERRX8</v>
      </c>
      <c r="B739" s="503" t="str">
        <f t="shared" si="2194"/>
        <v>2019-20</v>
      </c>
      <c r="C739" s="436" t="s">
        <v>643</v>
      </c>
      <c r="D739" s="436" t="s">
        <v>646</v>
      </c>
      <c r="E739" s="436" t="s">
        <v>645</v>
      </c>
      <c r="F739" s="504" t="s">
        <v>450</v>
      </c>
      <c r="G739" s="504" t="s">
        <v>696</v>
      </c>
      <c r="H739" s="522">
        <v>100732</v>
      </c>
      <c r="I739" s="522">
        <v>66636</v>
      </c>
      <c r="J739" s="522">
        <v>276295</v>
      </c>
      <c r="K739" s="522">
        <v>4</v>
      </c>
      <c r="L739" s="522">
        <v>1</v>
      </c>
      <c r="M739" s="522">
        <v>1</v>
      </c>
      <c r="N739" s="522">
        <v>24</v>
      </c>
      <c r="O739" s="522">
        <v>77</v>
      </c>
      <c r="P739" s="522">
        <v>255</v>
      </c>
      <c r="Q739" s="522">
        <v>405</v>
      </c>
      <c r="R739" s="522">
        <v>1796</v>
      </c>
      <c r="S739" s="522">
        <v>71559</v>
      </c>
      <c r="T739" s="522">
        <v>6251</v>
      </c>
      <c r="U739" s="522">
        <v>4435</v>
      </c>
      <c r="V739" s="522">
        <v>40789</v>
      </c>
      <c r="W739" s="522">
        <v>11688</v>
      </c>
      <c r="X739" s="522">
        <v>633</v>
      </c>
      <c r="Y739" s="522">
        <v>2743826</v>
      </c>
      <c r="Z739" s="522">
        <v>439</v>
      </c>
      <c r="AA739" s="522">
        <v>751</v>
      </c>
      <c r="AB739" s="522">
        <v>2381928</v>
      </c>
      <c r="AC739" s="522">
        <v>537</v>
      </c>
      <c r="AD739" s="522">
        <v>974</v>
      </c>
      <c r="AE739" s="522">
        <v>53419524</v>
      </c>
      <c r="AF739" s="522">
        <v>1310</v>
      </c>
      <c r="AG739" s="522">
        <v>2711</v>
      </c>
      <c r="AH739" s="522">
        <v>37504669</v>
      </c>
      <c r="AI739" s="522">
        <v>3209</v>
      </c>
      <c r="AJ739" s="522">
        <v>7794</v>
      </c>
      <c r="AK739" s="522">
        <v>2637329</v>
      </c>
      <c r="AL739" s="522">
        <v>4166</v>
      </c>
      <c r="AM739" s="522">
        <v>9655</v>
      </c>
      <c r="AN739" s="522"/>
      <c r="AO739" s="522"/>
      <c r="AP739" s="522"/>
      <c r="AQ739" s="522"/>
      <c r="AR739" s="522"/>
      <c r="AS739" s="522"/>
      <c r="AT739" s="522">
        <v>4708</v>
      </c>
      <c r="AU739" s="522">
        <v>588</v>
      </c>
      <c r="AV739" s="522">
        <v>1483</v>
      </c>
      <c r="AW739" s="522">
        <v>4632</v>
      </c>
      <c r="AX739" s="522">
        <v>315</v>
      </c>
      <c r="AY739" s="522">
        <v>2322</v>
      </c>
      <c r="AZ739" s="522">
        <v>1968</v>
      </c>
      <c r="BA739" s="522"/>
      <c r="BB739" s="522"/>
      <c r="BC739" s="522"/>
      <c r="BD739" s="522"/>
      <c r="BE739" s="522"/>
      <c r="BF739" s="522"/>
      <c r="BG739" s="522"/>
      <c r="BH739" s="522"/>
      <c r="BI739" s="522">
        <v>42519</v>
      </c>
      <c r="BJ739" s="522">
        <v>6700</v>
      </c>
      <c r="BK739" s="522">
        <v>17632</v>
      </c>
      <c r="BL739" s="522">
        <v>66851</v>
      </c>
      <c r="BM739" s="522">
        <v>11718</v>
      </c>
      <c r="BN739" s="522">
        <v>9237</v>
      </c>
      <c r="BO739" s="522">
        <v>8032</v>
      </c>
      <c r="BP739" s="522">
        <v>6457</v>
      </c>
      <c r="BQ739" s="522">
        <v>54933</v>
      </c>
      <c r="BR739" s="522">
        <v>44189</v>
      </c>
      <c r="BS739" s="522">
        <v>17777</v>
      </c>
      <c r="BT739" s="522">
        <v>12432</v>
      </c>
      <c r="BU739" s="522">
        <v>1028</v>
      </c>
      <c r="BV739" s="522">
        <v>799</v>
      </c>
      <c r="BW739" s="522">
        <v>239</v>
      </c>
      <c r="BX739" s="522">
        <v>114656</v>
      </c>
      <c r="BY739" s="522">
        <v>480</v>
      </c>
      <c r="BZ739" s="522">
        <v>929</v>
      </c>
      <c r="CA739" s="522">
        <v>44</v>
      </c>
      <c r="CB739" s="522">
        <v>17473</v>
      </c>
      <c r="CC739" s="522">
        <v>397</v>
      </c>
      <c r="CD739" s="522">
        <v>751</v>
      </c>
      <c r="CE739" s="522">
        <v>5968</v>
      </c>
      <c r="CF739" s="522">
        <v>2611697</v>
      </c>
      <c r="CG739" s="522">
        <v>438</v>
      </c>
      <c r="CH739" s="522">
        <v>746</v>
      </c>
      <c r="CI739" s="522">
        <v>3778</v>
      </c>
      <c r="CJ739" s="522">
        <v>5225185</v>
      </c>
      <c r="CK739" s="522">
        <v>1383</v>
      </c>
      <c r="CL739" s="522">
        <v>2831</v>
      </c>
      <c r="CM739" s="522">
        <v>617</v>
      </c>
      <c r="CN739" s="522">
        <v>778269</v>
      </c>
      <c r="CO739" s="522">
        <v>1261</v>
      </c>
      <c r="CP739" s="522">
        <v>3107</v>
      </c>
      <c r="CQ739" s="522">
        <v>36394</v>
      </c>
      <c r="CR739" s="522">
        <v>47416070</v>
      </c>
      <c r="CS739" s="522">
        <v>1303</v>
      </c>
      <c r="CT739" s="522">
        <v>2693</v>
      </c>
      <c r="CU739" s="522">
        <v>1899</v>
      </c>
      <c r="CV739" s="522">
        <v>7455431</v>
      </c>
      <c r="CW739" s="522">
        <v>3926</v>
      </c>
      <c r="CX739" s="522">
        <v>8130</v>
      </c>
      <c r="CY739" s="522">
        <v>1299</v>
      </c>
      <c r="CZ739" s="522">
        <v>4218285</v>
      </c>
      <c r="DA739" s="522">
        <v>3247</v>
      </c>
      <c r="DB739" s="522">
        <v>7003</v>
      </c>
      <c r="DC739" s="522">
        <v>1372</v>
      </c>
      <c r="DD739" s="522">
        <v>7604451</v>
      </c>
      <c r="DE739" s="522">
        <v>5543</v>
      </c>
      <c r="DF739" s="522">
        <v>12500</v>
      </c>
      <c r="DG739" s="522">
        <v>1095</v>
      </c>
      <c r="DH739" s="522">
        <v>4792032</v>
      </c>
      <c r="DI739" s="522">
        <v>4376</v>
      </c>
      <c r="DJ739" s="522">
        <v>10272</v>
      </c>
      <c r="DK739" s="522">
        <v>170</v>
      </c>
      <c r="DL739" s="522">
        <v>68244</v>
      </c>
      <c r="DM739" s="522">
        <v>401</v>
      </c>
      <c r="DN739" s="522">
        <v>622</v>
      </c>
      <c r="DO739" s="522">
        <v>3894</v>
      </c>
      <c r="DP739" s="522">
        <v>130222</v>
      </c>
      <c r="DQ739" s="522">
        <v>33</v>
      </c>
      <c r="DR739" s="522">
        <v>58</v>
      </c>
      <c r="DS739" s="522">
        <v>63</v>
      </c>
      <c r="DT739" s="522">
        <v>70788</v>
      </c>
      <c r="DU739" s="522">
        <v>1124</v>
      </c>
      <c r="DV739" s="522">
        <v>2249</v>
      </c>
      <c r="DW739" s="522">
        <v>51</v>
      </c>
      <c r="DX739" s="522"/>
      <c r="DY739" s="522"/>
      <c r="DZ739" s="522"/>
      <c r="EA739" s="522"/>
      <c r="EB739" s="522"/>
      <c r="EC739" s="522"/>
      <c r="ED739" s="522"/>
      <c r="EE739" s="522"/>
      <c r="EF739" s="522"/>
      <c r="EG739" s="522" t="s">
        <v>152</v>
      </c>
      <c r="EH739" s="522" t="s">
        <v>152</v>
      </c>
      <c r="EI739" s="522">
        <v>29</v>
      </c>
      <c r="EJ739" s="483"/>
      <c r="EK739" s="483"/>
      <c r="EL739" s="483"/>
      <c r="EM739" s="483"/>
      <c r="EN739" s="483"/>
      <c r="EO739" s="483"/>
      <c r="EP739" s="483"/>
      <c r="EQ739" s="483"/>
      <c r="ER739" s="483"/>
      <c r="ES739" s="483"/>
      <c r="ET739" s="483"/>
      <c r="EU739" s="483"/>
      <c r="EV739" s="483"/>
      <c r="EW739" s="483"/>
      <c r="EX739" s="483"/>
      <c r="EY739" s="483"/>
      <c r="EZ739" s="484"/>
      <c r="FA739" s="468">
        <f t="shared" si="2178"/>
        <v>10</v>
      </c>
      <c r="FB739" s="485">
        <f t="shared" si="2179"/>
        <v>2019</v>
      </c>
      <c r="FC739" s="486">
        <f t="shared" si="2180"/>
        <v>43739</v>
      </c>
      <c r="FD739" s="470">
        <f t="shared" si="2181"/>
        <v>31</v>
      </c>
      <c r="FE739" s="471"/>
      <c r="FF739" s="517">
        <f t="shared" si="2197"/>
        <v>0.64943295530353573</v>
      </c>
      <c r="FG739" s="471"/>
      <c r="FH739" s="487">
        <f t="shared" si="2182"/>
        <v>1.8745800671892496</v>
      </c>
      <c r="FI739" s="487">
        <f t="shared" si="2183"/>
        <v>1.4776835706286995</v>
      </c>
      <c r="FJ739" s="487">
        <f t="shared" si="2184"/>
        <v>1.8110484780157836</v>
      </c>
      <c r="FK739" s="487">
        <f t="shared" si="2185"/>
        <v>1.4559188275084554</v>
      </c>
      <c r="FL739" s="487">
        <f t="shared" si="2186"/>
        <v>1.3467601559243914</v>
      </c>
      <c r="FM739" s="487">
        <f t="shared" si="2187"/>
        <v>1.0833558067125941</v>
      </c>
      <c r="FN739" s="487">
        <f t="shared" si="2188"/>
        <v>1.5209616700889801</v>
      </c>
      <c r="FO739" s="487">
        <f t="shared" si="2189"/>
        <v>1.0636550308008215</v>
      </c>
      <c r="FP739" s="487">
        <f t="shared" si="2190"/>
        <v>1.6240126382306477</v>
      </c>
      <c r="FQ739" s="487">
        <f t="shared" si="2191"/>
        <v>1.2622432859399684</v>
      </c>
      <c r="FR739" s="459"/>
      <c r="FS739" s="468">
        <f t="shared" si="2203"/>
        <v>66636</v>
      </c>
      <c r="FT739" s="468">
        <f t="shared" si="2203"/>
        <v>66636</v>
      </c>
      <c r="FU739" s="468">
        <f t="shared" si="2203"/>
        <v>1599264</v>
      </c>
      <c r="FV739" s="468">
        <f t="shared" si="2203"/>
        <v>5130972</v>
      </c>
      <c r="FW739" s="468">
        <f t="shared" si="2203"/>
        <v>4694501</v>
      </c>
      <c r="FX739" s="468">
        <f t="shared" si="2203"/>
        <v>4319690</v>
      </c>
      <c r="FY739" s="468">
        <f t="shared" si="2203"/>
        <v>110578979</v>
      </c>
      <c r="FZ739" s="468">
        <f t="shared" si="2203"/>
        <v>91096272</v>
      </c>
      <c r="GA739" s="468">
        <f t="shared" si="2203"/>
        <v>6111615</v>
      </c>
      <c r="GB739" s="468"/>
      <c r="GC739" s="468"/>
      <c r="GD739" s="468">
        <f t="shared" ref="GD739:GM748" si="2204">IFERROR(HLOOKUP(GD$1,$H$5:$HA$10112,MATCH($A739,$A$5:$A$10112,0),0)*HLOOKUP(GD$2,$H$5:$HA$10112,MATCH($A739,$A$5:$A$10112,0),0),"-")</f>
        <v>222031</v>
      </c>
      <c r="GE739" s="468">
        <f t="shared" si="2204"/>
        <v>33044</v>
      </c>
      <c r="GF739" s="468">
        <f t="shared" si="2204"/>
        <v>4452128</v>
      </c>
      <c r="GG739" s="468">
        <f t="shared" si="2204"/>
        <v>10695518</v>
      </c>
      <c r="GH739" s="468">
        <f t="shared" si="2204"/>
        <v>1917019</v>
      </c>
      <c r="GI739" s="468">
        <f t="shared" si="2204"/>
        <v>98009042</v>
      </c>
      <c r="GJ739" s="468">
        <f t="shared" si="2204"/>
        <v>15438870</v>
      </c>
      <c r="GK739" s="468">
        <f t="shared" si="2204"/>
        <v>9096897</v>
      </c>
      <c r="GL739" s="468">
        <f t="shared" si="2204"/>
        <v>17150000</v>
      </c>
      <c r="GM739" s="468">
        <f t="shared" si="2204"/>
        <v>11247840</v>
      </c>
      <c r="GN739" s="468">
        <f t="shared" si="2200"/>
        <v>141687</v>
      </c>
      <c r="GO739" s="468">
        <f t="shared" si="2202"/>
        <v>105740</v>
      </c>
      <c r="GP739" s="468">
        <f t="shared" si="2202"/>
        <v>225852</v>
      </c>
      <c r="GQ739" s="468">
        <f t="shared" si="2202"/>
        <v>0</v>
      </c>
      <c r="GR739" s="468"/>
      <c r="GS739" s="468"/>
      <c r="GT739" s="468"/>
      <c r="GU739" s="468"/>
      <c r="GV739" s="425"/>
      <c r="GW739" s="402"/>
      <c r="GX739" s="402"/>
      <c r="GY739" s="402"/>
      <c r="GZ739" s="402"/>
      <c r="HA739" s="402"/>
    </row>
    <row r="740" spans="1:209" ht="9.75" customHeight="1" x14ac:dyDescent="0.2">
      <c r="A740" s="472" t="str">
        <f t="shared" si="2177"/>
        <v>2019-20NOVEMBERRX9</v>
      </c>
      <c r="B740" s="488" t="str">
        <f t="shared" si="2194"/>
        <v>2019-20</v>
      </c>
      <c r="C740" s="400" t="s">
        <v>647</v>
      </c>
      <c r="D740" s="400" t="s">
        <v>653</v>
      </c>
      <c r="E740" s="400" t="s">
        <v>652</v>
      </c>
      <c r="F740" s="474" t="s">
        <v>451</v>
      </c>
      <c r="G740" s="474" t="s">
        <v>686</v>
      </c>
      <c r="H740" s="518">
        <v>95089</v>
      </c>
      <c r="I740" s="518">
        <v>76338</v>
      </c>
      <c r="J740" s="518">
        <v>290380</v>
      </c>
      <c r="K740" s="518">
        <v>4</v>
      </c>
      <c r="L740" s="518">
        <v>2</v>
      </c>
      <c r="M740" s="518">
        <v>3</v>
      </c>
      <c r="N740" s="518">
        <v>18</v>
      </c>
      <c r="O740" s="518">
        <v>63</v>
      </c>
      <c r="P740" s="518">
        <v>442</v>
      </c>
      <c r="Q740" s="518">
        <v>2168</v>
      </c>
      <c r="R740" s="518">
        <v>0</v>
      </c>
      <c r="S740" s="518">
        <v>66261</v>
      </c>
      <c r="T740" s="518">
        <v>7502</v>
      </c>
      <c r="U740" s="518">
        <v>5160</v>
      </c>
      <c r="V740" s="518">
        <v>39538</v>
      </c>
      <c r="W740" s="518">
        <v>10012</v>
      </c>
      <c r="X740" s="518">
        <v>672</v>
      </c>
      <c r="Y740" s="518">
        <v>3625513</v>
      </c>
      <c r="Z740" s="518">
        <v>483</v>
      </c>
      <c r="AA740" s="518">
        <v>877</v>
      </c>
      <c r="AB740" s="518">
        <v>5302141</v>
      </c>
      <c r="AC740" s="518">
        <v>1028</v>
      </c>
      <c r="AD740" s="518">
        <v>2345</v>
      </c>
      <c r="AE740" s="518">
        <v>85587007</v>
      </c>
      <c r="AF740" s="518">
        <v>2165</v>
      </c>
      <c r="AG740" s="518">
        <v>4525</v>
      </c>
      <c r="AH740" s="518">
        <v>65555705</v>
      </c>
      <c r="AI740" s="518">
        <v>6548</v>
      </c>
      <c r="AJ740" s="518">
        <v>15972</v>
      </c>
      <c r="AK740" s="518">
        <v>4458465</v>
      </c>
      <c r="AL740" s="518">
        <v>6635</v>
      </c>
      <c r="AM740" s="518">
        <v>14098</v>
      </c>
      <c r="AN740" s="518"/>
      <c r="AO740" s="518"/>
      <c r="AP740" s="518"/>
      <c r="AQ740" s="518"/>
      <c r="AR740" s="518"/>
      <c r="AS740" s="518"/>
      <c r="AT740" s="518">
        <v>5553</v>
      </c>
      <c r="AU740" s="518">
        <v>1886</v>
      </c>
      <c r="AV740" s="518">
        <v>669</v>
      </c>
      <c r="AW740" s="518">
        <v>15</v>
      </c>
      <c r="AX740" s="518">
        <v>2295</v>
      </c>
      <c r="AY740" s="518">
        <v>703</v>
      </c>
      <c r="AZ740" s="518">
        <v>37</v>
      </c>
      <c r="BA740" s="518"/>
      <c r="BB740" s="518"/>
      <c r="BC740" s="518"/>
      <c r="BD740" s="518"/>
      <c r="BE740" s="518"/>
      <c r="BF740" s="518"/>
      <c r="BG740" s="518"/>
      <c r="BH740" s="518"/>
      <c r="BI740" s="518">
        <v>40934</v>
      </c>
      <c r="BJ740" s="518">
        <v>3231</v>
      </c>
      <c r="BK740" s="518">
        <v>16543</v>
      </c>
      <c r="BL740" s="518">
        <v>60708</v>
      </c>
      <c r="BM740" s="518">
        <v>13384</v>
      </c>
      <c r="BN740" s="518">
        <v>10514</v>
      </c>
      <c r="BO740" s="518">
        <v>9431</v>
      </c>
      <c r="BP740" s="518">
        <v>7447</v>
      </c>
      <c r="BQ740" s="518">
        <v>52093</v>
      </c>
      <c r="BR740" s="518">
        <v>41657</v>
      </c>
      <c r="BS740" s="518">
        <v>14911</v>
      </c>
      <c r="BT740" s="518">
        <v>10798</v>
      </c>
      <c r="BU740" s="518">
        <v>844</v>
      </c>
      <c r="BV740" s="518">
        <v>627</v>
      </c>
      <c r="BW740" s="518">
        <v>0</v>
      </c>
      <c r="BX740" s="518">
        <v>0</v>
      </c>
      <c r="BY740" s="518" t="s">
        <v>152</v>
      </c>
      <c r="BZ740" s="518" t="s">
        <v>152</v>
      </c>
      <c r="CA740" s="518">
        <v>9</v>
      </c>
      <c r="CB740" s="518">
        <v>6158</v>
      </c>
      <c r="CC740" s="518">
        <v>684</v>
      </c>
      <c r="CD740" s="518">
        <v>1118</v>
      </c>
      <c r="CE740" s="518">
        <v>7493</v>
      </c>
      <c r="CF740" s="518">
        <v>3619355</v>
      </c>
      <c r="CG740" s="518">
        <v>483</v>
      </c>
      <c r="CH740" s="518">
        <v>876</v>
      </c>
      <c r="CI740" s="518">
        <v>417</v>
      </c>
      <c r="CJ740" s="518">
        <v>1093319</v>
      </c>
      <c r="CK740" s="518">
        <v>2622</v>
      </c>
      <c r="CL740" s="518">
        <v>4931</v>
      </c>
      <c r="CM740" s="518">
        <v>700</v>
      </c>
      <c r="CN740" s="518">
        <v>1464512</v>
      </c>
      <c r="CO740" s="518">
        <v>2092</v>
      </c>
      <c r="CP740" s="518">
        <v>4794</v>
      </c>
      <c r="CQ740" s="518">
        <v>38421</v>
      </c>
      <c r="CR740" s="518">
        <v>83029176</v>
      </c>
      <c r="CS740" s="518">
        <v>2161</v>
      </c>
      <c r="CT740" s="518">
        <v>4510</v>
      </c>
      <c r="CU740" s="518">
        <v>6</v>
      </c>
      <c r="CV740" s="518">
        <v>29404</v>
      </c>
      <c r="CW740" s="518">
        <v>4901</v>
      </c>
      <c r="CX740" s="518">
        <v>8595</v>
      </c>
      <c r="CY740" s="518">
        <v>402</v>
      </c>
      <c r="CZ740" s="518">
        <v>2820048</v>
      </c>
      <c r="DA740" s="518">
        <v>7015</v>
      </c>
      <c r="DB740" s="518">
        <v>17032</v>
      </c>
      <c r="DC740" s="518">
        <v>2286</v>
      </c>
      <c r="DD740" s="518">
        <v>15180684</v>
      </c>
      <c r="DE740" s="518">
        <v>6641</v>
      </c>
      <c r="DF740" s="518">
        <v>13735</v>
      </c>
      <c r="DG740" s="518">
        <v>204</v>
      </c>
      <c r="DH740" s="518">
        <v>1717375</v>
      </c>
      <c r="DI740" s="518">
        <v>8419</v>
      </c>
      <c r="DJ740" s="518">
        <v>18202</v>
      </c>
      <c r="DK740" s="518">
        <v>326</v>
      </c>
      <c r="DL740" s="518">
        <v>91435</v>
      </c>
      <c r="DM740" s="518">
        <v>280</v>
      </c>
      <c r="DN740" s="518">
        <v>480</v>
      </c>
      <c r="DO740" s="518">
        <v>4525</v>
      </c>
      <c r="DP740" s="518">
        <v>184607</v>
      </c>
      <c r="DQ740" s="518">
        <v>41</v>
      </c>
      <c r="DR740" s="518">
        <v>75</v>
      </c>
      <c r="DS740" s="518">
        <v>30</v>
      </c>
      <c r="DT740" s="518">
        <v>60065</v>
      </c>
      <c r="DU740" s="518">
        <v>2002</v>
      </c>
      <c r="DV740" s="518">
        <v>4212</v>
      </c>
      <c r="DW740" s="518">
        <v>24</v>
      </c>
      <c r="DX740" s="518"/>
      <c r="DY740" s="518"/>
      <c r="DZ740" s="518"/>
      <c r="EA740" s="518"/>
      <c r="EB740" s="518"/>
      <c r="EC740" s="518"/>
      <c r="ED740" s="518"/>
      <c r="EE740" s="518"/>
      <c r="EF740" s="518"/>
      <c r="EG740" s="518" t="s">
        <v>152</v>
      </c>
      <c r="EH740" s="518" t="s">
        <v>152</v>
      </c>
      <c r="EI740" s="518">
        <v>0</v>
      </c>
      <c r="EJ740" s="475"/>
      <c r="EK740" s="475"/>
      <c r="EL740" s="475"/>
      <c r="EM740" s="475"/>
      <c r="EN740" s="475"/>
      <c r="EO740" s="475"/>
      <c r="EP740" s="475"/>
      <c r="EQ740" s="475"/>
      <c r="ER740" s="475"/>
      <c r="ES740" s="475"/>
      <c r="ET740" s="475"/>
      <c r="EU740" s="475"/>
      <c r="EV740" s="475"/>
      <c r="EW740" s="475"/>
      <c r="EX740" s="475"/>
      <c r="EY740" s="475"/>
      <c r="EZ740" s="476"/>
      <c r="FA740" s="477">
        <f t="shared" si="2178"/>
        <v>11</v>
      </c>
      <c r="FB740" s="417">
        <f t="shared" si="2179"/>
        <v>2019</v>
      </c>
      <c r="FC740" s="448">
        <f t="shared" si="2180"/>
        <v>43770</v>
      </c>
      <c r="FD740" s="449">
        <f t="shared" si="2181"/>
        <v>30</v>
      </c>
      <c r="FE740" s="450"/>
      <c r="FF740" s="451">
        <f t="shared" si="2197"/>
        <v>0.64093484419263458</v>
      </c>
      <c r="FG740" s="450"/>
      <c r="FH740" s="452">
        <f t="shared" si="2182"/>
        <v>1.7840575846440949</v>
      </c>
      <c r="FI740" s="452">
        <f t="shared" si="2183"/>
        <v>1.4014929352172754</v>
      </c>
      <c r="FJ740" s="452">
        <f t="shared" si="2184"/>
        <v>1.8277131782945737</v>
      </c>
      <c r="FK740" s="452">
        <f t="shared" si="2185"/>
        <v>1.4432170542635658</v>
      </c>
      <c r="FL740" s="452">
        <f t="shared" si="2186"/>
        <v>1.3175426172289948</v>
      </c>
      <c r="FM740" s="452">
        <f t="shared" si="2187"/>
        <v>1.053594010825029</v>
      </c>
      <c r="FN740" s="452">
        <f t="shared" si="2188"/>
        <v>1.4893128246104674</v>
      </c>
      <c r="FO740" s="452">
        <f t="shared" si="2189"/>
        <v>1.0785057930483419</v>
      </c>
      <c r="FP740" s="452">
        <f t="shared" si="2190"/>
        <v>1.2559523809523809</v>
      </c>
      <c r="FQ740" s="452">
        <f t="shared" si="2191"/>
        <v>0.9330357142857143</v>
      </c>
      <c r="FR740" s="453"/>
      <c r="FS740" s="477">
        <f t="shared" si="2203"/>
        <v>152676</v>
      </c>
      <c r="FT740" s="477">
        <f t="shared" si="2203"/>
        <v>229014</v>
      </c>
      <c r="FU740" s="477">
        <f t="shared" si="2203"/>
        <v>1374084</v>
      </c>
      <c r="FV740" s="477">
        <f t="shared" si="2203"/>
        <v>4809294</v>
      </c>
      <c r="FW740" s="477">
        <f t="shared" si="2203"/>
        <v>6579254</v>
      </c>
      <c r="FX740" s="477">
        <f t="shared" si="2203"/>
        <v>12100200</v>
      </c>
      <c r="FY740" s="477">
        <f t="shared" si="2203"/>
        <v>178909450</v>
      </c>
      <c r="FZ740" s="477">
        <f t="shared" si="2203"/>
        <v>159911664</v>
      </c>
      <c r="GA740" s="477">
        <f t="shared" si="2203"/>
        <v>9473856</v>
      </c>
      <c r="GB740" s="477"/>
      <c r="GC740" s="477"/>
      <c r="GD740" s="477" t="str">
        <f t="shared" si="2204"/>
        <v>-</v>
      </c>
      <c r="GE740" s="477">
        <f t="shared" si="2204"/>
        <v>10062</v>
      </c>
      <c r="GF740" s="477">
        <f t="shared" si="2204"/>
        <v>6563868</v>
      </c>
      <c r="GG740" s="477">
        <f t="shared" si="2204"/>
        <v>2056227</v>
      </c>
      <c r="GH740" s="477">
        <f t="shared" si="2204"/>
        <v>3355800</v>
      </c>
      <c r="GI740" s="477">
        <f t="shared" si="2204"/>
        <v>173278710</v>
      </c>
      <c r="GJ740" s="477">
        <f t="shared" si="2204"/>
        <v>51570</v>
      </c>
      <c r="GK740" s="477">
        <f t="shared" si="2204"/>
        <v>6846864</v>
      </c>
      <c r="GL740" s="477">
        <f t="shared" si="2204"/>
        <v>31398210</v>
      </c>
      <c r="GM740" s="477">
        <f t="shared" si="2204"/>
        <v>3713208</v>
      </c>
      <c r="GN740" s="477">
        <f t="shared" si="2200"/>
        <v>126360</v>
      </c>
      <c r="GO740" s="477">
        <f t="shared" si="2202"/>
        <v>156480</v>
      </c>
      <c r="GP740" s="477">
        <f t="shared" si="2202"/>
        <v>339375</v>
      </c>
      <c r="GQ740" s="477">
        <f t="shared" si="2202"/>
        <v>0</v>
      </c>
      <c r="GR740" s="477"/>
      <c r="GS740" s="477"/>
      <c r="GT740" s="477"/>
      <c r="GU740" s="477"/>
      <c r="GV740" s="416"/>
      <c r="GW740" s="402"/>
      <c r="GX740" s="402"/>
      <c r="GY740" s="402"/>
      <c r="GZ740" s="402"/>
      <c r="HA740" s="402"/>
    </row>
    <row r="741" spans="1:209" ht="9.75" customHeight="1" x14ac:dyDescent="0.2">
      <c r="A741" s="417" t="str">
        <f t="shared" si="2177"/>
        <v>2019-20NOVEMBERRYC</v>
      </c>
      <c r="B741" s="458" t="str">
        <f t="shared" si="2194"/>
        <v>2019-20</v>
      </c>
      <c r="C741" s="402" t="s">
        <v>647</v>
      </c>
      <c r="D741" s="402" t="s">
        <v>656</v>
      </c>
      <c r="E741" s="402" t="s">
        <v>466</v>
      </c>
      <c r="F741" s="478" t="s">
        <v>453</v>
      </c>
      <c r="G741" s="478" t="s">
        <v>687</v>
      </c>
      <c r="H741" s="510">
        <v>111664</v>
      </c>
      <c r="I741" s="510">
        <v>74139</v>
      </c>
      <c r="J741" s="510">
        <v>700204</v>
      </c>
      <c r="K741" s="510">
        <v>9</v>
      </c>
      <c r="L741" s="510">
        <v>1</v>
      </c>
      <c r="M741" s="510">
        <v>31</v>
      </c>
      <c r="N741" s="510">
        <v>57</v>
      </c>
      <c r="O741" s="510">
        <v>109</v>
      </c>
      <c r="P741" s="510">
        <v>372</v>
      </c>
      <c r="Q741" s="510">
        <v>107</v>
      </c>
      <c r="R741" s="510">
        <v>2086</v>
      </c>
      <c r="S741" s="510">
        <v>73818</v>
      </c>
      <c r="T741" s="510">
        <v>7929</v>
      </c>
      <c r="U741" s="510">
        <v>5229</v>
      </c>
      <c r="V741" s="510">
        <v>44260</v>
      </c>
      <c r="W741" s="510">
        <v>10385</v>
      </c>
      <c r="X741" s="510">
        <v>1920</v>
      </c>
      <c r="Y741" s="510">
        <v>3993910</v>
      </c>
      <c r="Z741" s="510">
        <v>504</v>
      </c>
      <c r="AA741" s="510">
        <v>927</v>
      </c>
      <c r="AB741" s="510">
        <v>3964865</v>
      </c>
      <c r="AC741" s="510">
        <v>758</v>
      </c>
      <c r="AD741" s="510">
        <v>1359</v>
      </c>
      <c r="AE741" s="510">
        <v>84043172</v>
      </c>
      <c r="AF741" s="510">
        <v>1899</v>
      </c>
      <c r="AG741" s="510">
        <v>3847</v>
      </c>
      <c r="AH741" s="510">
        <v>72537058</v>
      </c>
      <c r="AI741" s="510">
        <v>6985</v>
      </c>
      <c r="AJ741" s="510">
        <v>17787</v>
      </c>
      <c r="AK741" s="510">
        <v>13239538</v>
      </c>
      <c r="AL741" s="510">
        <v>6896</v>
      </c>
      <c r="AM741" s="510">
        <v>17627</v>
      </c>
      <c r="AN741" s="510"/>
      <c r="AO741" s="510"/>
      <c r="AP741" s="510"/>
      <c r="AQ741" s="510"/>
      <c r="AR741" s="510"/>
      <c r="AS741" s="510"/>
      <c r="AT741" s="510">
        <v>4952</v>
      </c>
      <c r="AU741" s="510">
        <v>124</v>
      </c>
      <c r="AV741" s="510">
        <v>3763</v>
      </c>
      <c r="AW741" s="510">
        <v>1127</v>
      </c>
      <c r="AX741" s="510">
        <v>26</v>
      </c>
      <c r="AY741" s="510">
        <v>1039</v>
      </c>
      <c r="AZ741" s="510">
        <v>847</v>
      </c>
      <c r="BA741" s="510"/>
      <c r="BB741" s="510"/>
      <c r="BC741" s="510"/>
      <c r="BD741" s="510"/>
      <c r="BE741" s="510"/>
      <c r="BF741" s="510"/>
      <c r="BG741" s="510"/>
      <c r="BH741" s="510"/>
      <c r="BI741" s="510">
        <v>42330</v>
      </c>
      <c r="BJ741" s="510">
        <v>2157</v>
      </c>
      <c r="BK741" s="510">
        <v>24379</v>
      </c>
      <c r="BL741" s="510">
        <v>68866</v>
      </c>
      <c r="BM741" s="510">
        <v>17983</v>
      </c>
      <c r="BN741" s="510">
        <v>12654</v>
      </c>
      <c r="BO741" s="510">
        <v>11756</v>
      </c>
      <c r="BP741" s="510">
        <v>8398</v>
      </c>
      <c r="BQ741" s="510">
        <v>70781</v>
      </c>
      <c r="BR741" s="510">
        <v>49391</v>
      </c>
      <c r="BS741" s="510">
        <v>22008</v>
      </c>
      <c r="BT741" s="510">
        <v>11799</v>
      </c>
      <c r="BU741" s="510">
        <v>3491</v>
      </c>
      <c r="BV741" s="510">
        <v>2051</v>
      </c>
      <c r="BW741" s="510">
        <v>16</v>
      </c>
      <c r="BX741" s="510">
        <v>8811</v>
      </c>
      <c r="BY741" s="510">
        <v>551</v>
      </c>
      <c r="BZ741" s="510">
        <v>872</v>
      </c>
      <c r="CA741" s="510">
        <v>0</v>
      </c>
      <c r="CB741" s="510">
        <v>0</v>
      </c>
      <c r="CC741" s="510" t="s">
        <v>152</v>
      </c>
      <c r="CD741" s="510" t="s">
        <v>152</v>
      </c>
      <c r="CE741" s="510">
        <v>7913</v>
      </c>
      <c r="CF741" s="510">
        <v>3985099</v>
      </c>
      <c r="CG741" s="510">
        <v>504</v>
      </c>
      <c r="CH741" s="510">
        <v>927</v>
      </c>
      <c r="CI741" s="510">
        <v>2345</v>
      </c>
      <c r="CJ741" s="510">
        <v>4743102</v>
      </c>
      <c r="CK741" s="510">
        <v>2023</v>
      </c>
      <c r="CL741" s="510">
        <v>3844</v>
      </c>
      <c r="CM741" s="510">
        <v>617</v>
      </c>
      <c r="CN741" s="510">
        <v>1125990</v>
      </c>
      <c r="CO741" s="510">
        <v>1825</v>
      </c>
      <c r="CP741" s="510">
        <v>3706</v>
      </c>
      <c r="CQ741" s="510">
        <v>41298</v>
      </c>
      <c r="CR741" s="510">
        <v>78174080</v>
      </c>
      <c r="CS741" s="510">
        <v>1893</v>
      </c>
      <c r="CT741" s="510">
        <v>3851</v>
      </c>
      <c r="CU741" s="510">
        <v>407</v>
      </c>
      <c r="CV741" s="510">
        <v>3219670</v>
      </c>
      <c r="CW741" s="510">
        <v>7911</v>
      </c>
      <c r="CX741" s="510">
        <v>19946</v>
      </c>
      <c r="CY741" s="510">
        <v>121</v>
      </c>
      <c r="CZ741" s="510">
        <v>967072</v>
      </c>
      <c r="DA741" s="510">
        <v>7992</v>
      </c>
      <c r="DB741" s="510">
        <v>20122</v>
      </c>
      <c r="DC741" s="510">
        <v>1541</v>
      </c>
      <c r="DD741" s="510">
        <v>20890829</v>
      </c>
      <c r="DE741" s="510">
        <v>13557</v>
      </c>
      <c r="DF741" s="510">
        <v>33242</v>
      </c>
      <c r="DG741" s="510">
        <v>110</v>
      </c>
      <c r="DH741" s="510">
        <v>1239672</v>
      </c>
      <c r="DI741" s="510">
        <v>11270</v>
      </c>
      <c r="DJ741" s="510">
        <v>26977</v>
      </c>
      <c r="DK741" s="510">
        <v>574</v>
      </c>
      <c r="DL741" s="510">
        <v>157948</v>
      </c>
      <c r="DM741" s="510">
        <v>275</v>
      </c>
      <c r="DN741" s="510">
        <v>468</v>
      </c>
      <c r="DO741" s="510">
        <v>7442</v>
      </c>
      <c r="DP741" s="510">
        <v>306448</v>
      </c>
      <c r="DQ741" s="510">
        <v>41</v>
      </c>
      <c r="DR741" s="510">
        <v>77</v>
      </c>
      <c r="DS741" s="510">
        <v>156</v>
      </c>
      <c r="DT741" s="510">
        <v>323406</v>
      </c>
      <c r="DU741" s="510">
        <v>2073</v>
      </c>
      <c r="DV741" s="510">
        <v>4131</v>
      </c>
      <c r="DW741" s="510">
        <v>126</v>
      </c>
      <c r="DX741" s="510"/>
      <c r="DY741" s="510"/>
      <c r="DZ741" s="510"/>
      <c r="EA741" s="510"/>
      <c r="EB741" s="510"/>
      <c r="EC741" s="510"/>
      <c r="ED741" s="510"/>
      <c r="EE741" s="510"/>
      <c r="EF741" s="510"/>
      <c r="EG741" s="510" t="s">
        <v>152</v>
      </c>
      <c r="EH741" s="510" t="s">
        <v>152</v>
      </c>
      <c r="EI741" s="510">
        <v>107</v>
      </c>
      <c r="EJ741" s="479"/>
      <c r="EK741" s="479"/>
      <c r="EL741" s="479"/>
      <c r="EM741" s="479"/>
      <c r="EN741" s="479"/>
      <c r="EO741" s="479"/>
      <c r="EP741" s="479"/>
      <c r="EQ741" s="479"/>
      <c r="ER741" s="479"/>
      <c r="ES741" s="479"/>
      <c r="ET741" s="479"/>
      <c r="EU741" s="479"/>
      <c r="EV741" s="479"/>
      <c r="EW741" s="479"/>
      <c r="EX741" s="479"/>
      <c r="EY741" s="479"/>
      <c r="EZ741" s="476"/>
      <c r="FA741" s="446">
        <f t="shared" si="2178"/>
        <v>11</v>
      </c>
      <c r="FB741" s="417">
        <f t="shared" si="2179"/>
        <v>2019</v>
      </c>
      <c r="FC741" s="448">
        <f t="shared" si="2180"/>
        <v>43770</v>
      </c>
      <c r="FD741" s="449">
        <f t="shared" si="2181"/>
        <v>30</v>
      </c>
      <c r="FE741" s="450"/>
      <c r="FF741" s="451">
        <f t="shared" si="2197"/>
        <v>0.98478232102686247</v>
      </c>
      <c r="FG741" s="450"/>
      <c r="FH741" s="452">
        <f t="shared" si="2182"/>
        <v>2.2680035313406481</v>
      </c>
      <c r="FI741" s="452">
        <f t="shared" si="2183"/>
        <v>1.5959137343927354</v>
      </c>
      <c r="FJ741" s="452">
        <f t="shared" si="2184"/>
        <v>2.2482310193153565</v>
      </c>
      <c r="FK741" s="452">
        <f t="shared" si="2185"/>
        <v>1.6060432205010517</v>
      </c>
      <c r="FL741" s="452">
        <f t="shared" si="2186"/>
        <v>1.5992092182557613</v>
      </c>
      <c r="FM741" s="452">
        <f t="shared" si="2187"/>
        <v>1.1159286037053773</v>
      </c>
      <c r="FN741" s="452">
        <f t="shared" si="2188"/>
        <v>2.119210399614829</v>
      </c>
      <c r="FO741" s="452">
        <f t="shared" si="2189"/>
        <v>1.1361579200770342</v>
      </c>
      <c r="FP741" s="452">
        <f t="shared" si="2190"/>
        <v>1.8182291666666666</v>
      </c>
      <c r="FQ741" s="452">
        <f t="shared" si="2191"/>
        <v>1.0682291666666666</v>
      </c>
      <c r="FR741" s="453"/>
      <c r="FS741" s="446">
        <f t="shared" si="2203"/>
        <v>74139</v>
      </c>
      <c r="FT741" s="446">
        <f t="shared" si="2203"/>
        <v>2298309</v>
      </c>
      <c r="FU741" s="446">
        <f t="shared" si="2203"/>
        <v>4225923</v>
      </c>
      <c r="FV741" s="446">
        <f t="shared" si="2203"/>
        <v>8081151</v>
      </c>
      <c r="FW741" s="446">
        <f t="shared" si="2203"/>
        <v>7350183</v>
      </c>
      <c r="FX741" s="446">
        <f t="shared" si="2203"/>
        <v>7106211</v>
      </c>
      <c r="FY741" s="446">
        <f t="shared" si="2203"/>
        <v>170268220</v>
      </c>
      <c r="FZ741" s="446">
        <f t="shared" si="2203"/>
        <v>184717995</v>
      </c>
      <c r="GA741" s="446">
        <f t="shared" si="2203"/>
        <v>33843840</v>
      </c>
      <c r="GB741" s="446"/>
      <c r="GC741" s="446"/>
      <c r="GD741" s="446">
        <f t="shared" si="2204"/>
        <v>13952</v>
      </c>
      <c r="GE741" s="446" t="str">
        <f t="shared" si="2204"/>
        <v>-</v>
      </c>
      <c r="GF741" s="446">
        <f t="shared" si="2204"/>
        <v>7335351</v>
      </c>
      <c r="GG741" s="446">
        <f t="shared" si="2204"/>
        <v>9014180</v>
      </c>
      <c r="GH741" s="446">
        <f t="shared" si="2204"/>
        <v>2286602</v>
      </c>
      <c r="GI741" s="446">
        <f t="shared" si="2204"/>
        <v>159038598</v>
      </c>
      <c r="GJ741" s="446">
        <f t="shared" si="2204"/>
        <v>8118022</v>
      </c>
      <c r="GK741" s="446">
        <f t="shared" si="2204"/>
        <v>2434762</v>
      </c>
      <c r="GL741" s="446">
        <f t="shared" si="2204"/>
        <v>51225922</v>
      </c>
      <c r="GM741" s="446">
        <f t="shared" si="2204"/>
        <v>2967470</v>
      </c>
      <c r="GN741" s="446">
        <f t="shared" si="2200"/>
        <v>644436</v>
      </c>
      <c r="GO741" s="446">
        <f t="shared" si="2202"/>
        <v>268632</v>
      </c>
      <c r="GP741" s="446">
        <f t="shared" si="2202"/>
        <v>573034</v>
      </c>
      <c r="GQ741" s="446">
        <f t="shared" si="2202"/>
        <v>0</v>
      </c>
      <c r="GR741" s="446"/>
      <c r="GS741" s="446"/>
      <c r="GT741" s="446"/>
      <c r="GU741" s="446"/>
      <c r="GV741" s="416"/>
      <c r="GW741" s="402"/>
      <c r="GX741" s="402"/>
      <c r="GY741" s="402"/>
      <c r="GZ741" s="402"/>
      <c r="HA741" s="402"/>
    </row>
    <row r="742" spans="1:209" ht="9.75" customHeight="1" x14ac:dyDescent="0.2">
      <c r="A742" s="417" t="str">
        <f t="shared" si="2177"/>
        <v>2019-20NOVEMBERR1F</v>
      </c>
      <c r="B742" s="458" t="str">
        <f t="shared" si="2194"/>
        <v>2019-20</v>
      </c>
      <c r="C742" s="402" t="s">
        <v>647</v>
      </c>
      <c r="D742" s="402" t="s">
        <v>663</v>
      </c>
      <c r="E742" s="402" t="s">
        <v>662</v>
      </c>
      <c r="F742" s="478" t="s">
        <v>458</v>
      </c>
      <c r="G742" s="478" t="s">
        <v>688</v>
      </c>
      <c r="H742" s="510">
        <v>2561</v>
      </c>
      <c r="I742" s="510">
        <v>1311</v>
      </c>
      <c r="J742" s="510">
        <v>8956</v>
      </c>
      <c r="K742" s="510">
        <v>7</v>
      </c>
      <c r="L742" s="510">
        <v>1</v>
      </c>
      <c r="M742" s="510">
        <v>4</v>
      </c>
      <c r="N742" s="510">
        <v>27</v>
      </c>
      <c r="O742" s="510">
        <v>106</v>
      </c>
      <c r="P742" s="510">
        <v>13</v>
      </c>
      <c r="Q742" s="510">
        <v>0</v>
      </c>
      <c r="R742" s="510">
        <v>3</v>
      </c>
      <c r="S742" s="510">
        <v>2006</v>
      </c>
      <c r="T742" s="510">
        <v>102</v>
      </c>
      <c r="U742" s="510">
        <v>69</v>
      </c>
      <c r="V742" s="510">
        <v>942</v>
      </c>
      <c r="W742" s="510">
        <v>626</v>
      </c>
      <c r="X742" s="510">
        <v>61</v>
      </c>
      <c r="Y742" s="510">
        <v>59639</v>
      </c>
      <c r="Z742" s="510">
        <v>585</v>
      </c>
      <c r="AA742" s="510">
        <v>1066</v>
      </c>
      <c r="AB742" s="510">
        <v>49806</v>
      </c>
      <c r="AC742" s="510">
        <v>722</v>
      </c>
      <c r="AD742" s="510">
        <v>1350</v>
      </c>
      <c r="AE742" s="510">
        <v>1307270</v>
      </c>
      <c r="AF742" s="510">
        <v>1388</v>
      </c>
      <c r="AG742" s="510">
        <v>3127</v>
      </c>
      <c r="AH742" s="510">
        <v>2495802</v>
      </c>
      <c r="AI742" s="510">
        <v>3987</v>
      </c>
      <c r="AJ742" s="510">
        <v>9566</v>
      </c>
      <c r="AK742" s="510">
        <v>323979</v>
      </c>
      <c r="AL742" s="510">
        <v>5311</v>
      </c>
      <c r="AM742" s="510">
        <v>15380</v>
      </c>
      <c r="AN742" s="510"/>
      <c r="AO742" s="510"/>
      <c r="AP742" s="510"/>
      <c r="AQ742" s="510"/>
      <c r="AR742" s="510"/>
      <c r="AS742" s="510"/>
      <c r="AT742" s="510">
        <v>146</v>
      </c>
      <c r="AU742" s="510">
        <v>0</v>
      </c>
      <c r="AV742" s="510">
        <v>16</v>
      </c>
      <c r="AW742" s="510">
        <v>17</v>
      </c>
      <c r="AX742" s="510">
        <v>4</v>
      </c>
      <c r="AY742" s="510">
        <v>126</v>
      </c>
      <c r="AZ742" s="510">
        <v>3</v>
      </c>
      <c r="BA742" s="510"/>
      <c r="BB742" s="510"/>
      <c r="BC742" s="510"/>
      <c r="BD742" s="510"/>
      <c r="BE742" s="510"/>
      <c r="BF742" s="510"/>
      <c r="BG742" s="510"/>
      <c r="BH742" s="510"/>
      <c r="BI742" s="510">
        <v>1253</v>
      </c>
      <c r="BJ742" s="510">
        <v>22</v>
      </c>
      <c r="BK742" s="510">
        <v>585</v>
      </c>
      <c r="BL742" s="510">
        <v>1860</v>
      </c>
      <c r="BM742" s="510">
        <v>150</v>
      </c>
      <c r="BN742" s="510">
        <v>128</v>
      </c>
      <c r="BO742" s="510">
        <v>97</v>
      </c>
      <c r="BP742" s="510">
        <v>84</v>
      </c>
      <c r="BQ742" s="510">
        <v>1078</v>
      </c>
      <c r="BR742" s="510">
        <v>983</v>
      </c>
      <c r="BS742" s="510">
        <v>772</v>
      </c>
      <c r="BT742" s="510">
        <v>654</v>
      </c>
      <c r="BU742" s="510">
        <v>74</v>
      </c>
      <c r="BV742" s="510">
        <v>63</v>
      </c>
      <c r="BW742" s="510">
        <v>3</v>
      </c>
      <c r="BX742" s="510">
        <v>1528</v>
      </c>
      <c r="BY742" s="510">
        <v>509</v>
      </c>
      <c r="BZ742" s="510">
        <v>656</v>
      </c>
      <c r="CA742" s="510">
        <v>0</v>
      </c>
      <c r="CB742" s="510">
        <v>0</v>
      </c>
      <c r="CC742" s="510" t="s">
        <v>152</v>
      </c>
      <c r="CD742" s="510" t="s">
        <v>152</v>
      </c>
      <c r="CE742" s="510">
        <v>99</v>
      </c>
      <c r="CF742" s="510">
        <v>58111</v>
      </c>
      <c r="CG742" s="510">
        <v>587</v>
      </c>
      <c r="CH742" s="510">
        <v>1071</v>
      </c>
      <c r="CI742" s="510">
        <v>100</v>
      </c>
      <c r="CJ742" s="510">
        <v>154322</v>
      </c>
      <c r="CK742" s="510">
        <v>1543</v>
      </c>
      <c r="CL742" s="510">
        <v>3155</v>
      </c>
      <c r="CM742" s="510">
        <v>2</v>
      </c>
      <c r="CN742" s="510">
        <v>3037</v>
      </c>
      <c r="CO742" s="510">
        <v>1519</v>
      </c>
      <c r="CP742" s="510">
        <v>2715</v>
      </c>
      <c r="CQ742" s="510">
        <v>840</v>
      </c>
      <c r="CR742" s="510">
        <v>1149911</v>
      </c>
      <c r="CS742" s="510">
        <v>1369</v>
      </c>
      <c r="CT742" s="510">
        <v>3125</v>
      </c>
      <c r="CU742" s="510">
        <v>95</v>
      </c>
      <c r="CV742" s="510">
        <v>467627</v>
      </c>
      <c r="CW742" s="510">
        <v>4922</v>
      </c>
      <c r="CX742" s="510">
        <v>9659</v>
      </c>
      <c r="CY742" s="510">
        <v>7</v>
      </c>
      <c r="CZ742" s="510">
        <v>27945</v>
      </c>
      <c r="DA742" s="510">
        <v>3992</v>
      </c>
      <c r="DB742" s="510">
        <v>8467</v>
      </c>
      <c r="DC742" s="510">
        <v>11</v>
      </c>
      <c r="DD742" s="510">
        <v>122837</v>
      </c>
      <c r="DE742" s="510">
        <v>11167</v>
      </c>
      <c r="DF742" s="510">
        <v>21968</v>
      </c>
      <c r="DG742" s="510">
        <v>19</v>
      </c>
      <c r="DH742" s="510">
        <v>12494</v>
      </c>
      <c r="DI742" s="510">
        <v>658</v>
      </c>
      <c r="DJ742" s="510">
        <v>1430</v>
      </c>
      <c r="DK742" s="510">
        <v>11</v>
      </c>
      <c r="DL742" s="510">
        <v>2782</v>
      </c>
      <c r="DM742" s="510">
        <v>253</v>
      </c>
      <c r="DN742" s="510">
        <v>390</v>
      </c>
      <c r="DO742" s="510">
        <v>77</v>
      </c>
      <c r="DP742" s="510">
        <v>3145</v>
      </c>
      <c r="DQ742" s="510">
        <v>41</v>
      </c>
      <c r="DR742" s="510">
        <v>85</v>
      </c>
      <c r="DS742" s="510">
        <v>0</v>
      </c>
      <c r="DT742" s="510">
        <v>0</v>
      </c>
      <c r="DU742" s="510" t="s">
        <v>152</v>
      </c>
      <c r="DV742" s="510" t="s">
        <v>152</v>
      </c>
      <c r="DW742" s="510">
        <v>0</v>
      </c>
      <c r="DX742" s="510"/>
      <c r="DY742" s="510"/>
      <c r="DZ742" s="510"/>
      <c r="EA742" s="510"/>
      <c r="EB742" s="510"/>
      <c r="EC742" s="510"/>
      <c r="ED742" s="510"/>
      <c r="EE742" s="510"/>
      <c r="EF742" s="510"/>
      <c r="EG742" s="510" t="s">
        <v>152</v>
      </c>
      <c r="EH742" s="510" t="s">
        <v>152</v>
      </c>
      <c r="EI742" s="510">
        <v>0</v>
      </c>
      <c r="EJ742" s="479"/>
      <c r="EK742" s="479"/>
      <c r="EL742" s="479"/>
      <c r="EM742" s="479"/>
      <c r="EN742" s="479"/>
      <c r="EO742" s="479"/>
      <c r="EP742" s="479"/>
      <c r="EQ742" s="479"/>
      <c r="ER742" s="479"/>
      <c r="ES742" s="479"/>
      <c r="ET742" s="479"/>
      <c r="EU742" s="479"/>
      <c r="EV742" s="479"/>
      <c r="EW742" s="479"/>
      <c r="EX742" s="479"/>
      <c r="EY742" s="479"/>
      <c r="EZ742" s="476"/>
      <c r="FA742" s="446">
        <f t="shared" si="2178"/>
        <v>11</v>
      </c>
      <c r="FB742" s="417">
        <f t="shared" si="2179"/>
        <v>2019</v>
      </c>
      <c r="FC742" s="448">
        <f t="shared" si="2180"/>
        <v>43770</v>
      </c>
      <c r="FD742" s="449">
        <f t="shared" si="2181"/>
        <v>30</v>
      </c>
      <c r="FE742" s="450"/>
      <c r="FF742" s="451">
        <f t="shared" si="2197"/>
        <v>0.8651685393258427</v>
      </c>
      <c r="FG742" s="450"/>
      <c r="FH742" s="452">
        <f t="shared" si="2182"/>
        <v>1.4705882352941178</v>
      </c>
      <c r="FI742" s="452">
        <f t="shared" si="2183"/>
        <v>1.2549019607843137</v>
      </c>
      <c r="FJ742" s="452">
        <f t="shared" si="2184"/>
        <v>1.4057971014492754</v>
      </c>
      <c r="FK742" s="452">
        <f t="shared" si="2185"/>
        <v>1.2173913043478262</v>
      </c>
      <c r="FL742" s="452">
        <f t="shared" si="2186"/>
        <v>1.1443736730360934</v>
      </c>
      <c r="FM742" s="452">
        <f t="shared" si="2187"/>
        <v>1.0435244161358812</v>
      </c>
      <c r="FN742" s="452">
        <f t="shared" si="2188"/>
        <v>1.2332268370607029</v>
      </c>
      <c r="FO742" s="452">
        <f t="shared" si="2189"/>
        <v>1.0447284345047922</v>
      </c>
      <c r="FP742" s="452">
        <f t="shared" si="2190"/>
        <v>1.2131147540983607</v>
      </c>
      <c r="FQ742" s="452">
        <f t="shared" si="2191"/>
        <v>1.0327868852459017</v>
      </c>
      <c r="FR742" s="453"/>
      <c r="FS742" s="446">
        <f t="shared" si="2203"/>
        <v>1311</v>
      </c>
      <c r="FT742" s="446">
        <f t="shared" si="2203"/>
        <v>5244</v>
      </c>
      <c r="FU742" s="446">
        <f t="shared" si="2203"/>
        <v>35397</v>
      </c>
      <c r="FV742" s="446">
        <f t="shared" si="2203"/>
        <v>138966</v>
      </c>
      <c r="FW742" s="446">
        <f t="shared" si="2203"/>
        <v>108732</v>
      </c>
      <c r="FX742" s="446">
        <f t="shared" si="2203"/>
        <v>93150</v>
      </c>
      <c r="FY742" s="446">
        <f t="shared" si="2203"/>
        <v>2945634</v>
      </c>
      <c r="FZ742" s="446">
        <f t="shared" si="2203"/>
        <v>5988316</v>
      </c>
      <c r="GA742" s="446">
        <f t="shared" si="2203"/>
        <v>938180</v>
      </c>
      <c r="GB742" s="446"/>
      <c r="GC742" s="446"/>
      <c r="GD742" s="446">
        <f t="shared" si="2204"/>
        <v>1968</v>
      </c>
      <c r="GE742" s="446" t="str">
        <f t="shared" si="2204"/>
        <v>-</v>
      </c>
      <c r="GF742" s="446">
        <f t="shared" si="2204"/>
        <v>106029</v>
      </c>
      <c r="GG742" s="446">
        <f t="shared" si="2204"/>
        <v>315500</v>
      </c>
      <c r="GH742" s="446">
        <f t="shared" si="2204"/>
        <v>5430</v>
      </c>
      <c r="GI742" s="446">
        <f t="shared" si="2204"/>
        <v>2625000</v>
      </c>
      <c r="GJ742" s="446">
        <f t="shared" si="2204"/>
        <v>917605</v>
      </c>
      <c r="GK742" s="446">
        <f t="shared" si="2204"/>
        <v>59269</v>
      </c>
      <c r="GL742" s="446">
        <f t="shared" si="2204"/>
        <v>241648</v>
      </c>
      <c r="GM742" s="446">
        <f t="shared" si="2204"/>
        <v>27170</v>
      </c>
      <c r="GN742" s="446" t="str">
        <f t="shared" si="2200"/>
        <v>-</v>
      </c>
      <c r="GO742" s="446">
        <f t="shared" si="2202"/>
        <v>4290</v>
      </c>
      <c r="GP742" s="446">
        <f t="shared" si="2202"/>
        <v>6545</v>
      </c>
      <c r="GQ742" s="446">
        <f t="shared" si="2202"/>
        <v>0</v>
      </c>
      <c r="GR742" s="446"/>
      <c r="GS742" s="446"/>
      <c r="GT742" s="446"/>
      <c r="GU742" s="446"/>
      <c r="GV742" s="416"/>
      <c r="GW742" s="402"/>
      <c r="GX742" s="402"/>
      <c r="GY742" s="402"/>
      <c r="GZ742" s="402"/>
      <c r="HA742" s="402"/>
    </row>
    <row r="743" spans="1:209" ht="9.75" customHeight="1" x14ac:dyDescent="0.2">
      <c r="A743" s="493" t="str">
        <f t="shared" si="2177"/>
        <v>2019-20NOVEMBERRRU</v>
      </c>
      <c r="B743" s="494" t="str">
        <f t="shared" si="2194"/>
        <v>2019-20</v>
      </c>
      <c r="C743" s="480" t="s">
        <v>647</v>
      </c>
      <c r="D743" s="480" t="s">
        <v>659</v>
      </c>
      <c r="E743" s="480" t="s">
        <v>467</v>
      </c>
      <c r="F743" s="495" t="s">
        <v>454</v>
      </c>
      <c r="G743" s="511" t="s">
        <v>689</v>
      </c>
      <c r="H743" s="519">
        <v>176428</v>
      </c>
      <c r="I743" s="519">
        <v>142095</v>
      </c>
      <c r="J743" s="519">
        <v>1566562</v>
      </c>
      <c r="K743" s="519">
        <v>11</v>
      </c>
      <c r="L743" s="519">
        <v>0</v>
      </c>
      <c r="M743" s="519">
        <v>37</v>
      </c>
      <c r="N743" s="519">
        <v>80</v>
      </c>
      <c r="O743" s="519">
        <v>174</v>
      </c>
      <c r="P743" s="519">
        <v>432</v>
      </c>
      <c r="Q743" s="519">
        <v>0</v>
      </c>
      <c r="R743" s="519">
        <v>1402</v>
      </c>
      <c r="S743" s="519">
        <v>107589</v>
      </c>
      <c r="T743" s="519">
        <v>9871</v>
      </c>
      <c r="U743" s="519">
        <v>7326</v>
      </c>
      <c r="V743" s="519">
        <v>63134</v>
      </c>
      <c r="W743" s="519">
        <v>20279</v>
      </c>
      <c r="X743" s="519">
        <v>1831</v>
      </c>
      <c r="Y743" s="519">
        <v>3994997</v>
      </c>
      <c r="Z743" s="519">
        <v>405</v>
      </c>
      <c r="AA743" s="519">
        <v>673</v>
      </c>
      <c r="AB743" s="519">
        <v>5018577</v>
      </c>
      <c r="AC743" s="519">
        <v>685</v>
      </c>
      <c r="AD743" s="519">
        <v>1179</v>
      </c>
      <c r="AE743" s="519">
        <v>80237263</v>
      </c>
      <c r="AF743" s="519">
        <v>1271</v>
      </c>
      <c r="AG743" s="519">
        <v>2613</v>
      </c>
      <c r="AH743" s="519">
        <v>89003617</v>
      </c>
      <c r="AI743" s="519">
        <v>4389</v>
      </c>
      <c r="AJ743" s="519">
        <v>10640</v>
      </c>
      <c r="AK743" s="519">
        <v>10899159</v>
      </c>
      <c r="AL743" s="519">
        <v>5953</v>
      </c>
      <c r="AM743" s="519">
        <v>13713</v>
      </c>
      <c r="AN743" s="519"/>
      <c r="AO743" s="519"/>
      <c r="AP743" s="519"/>
      <c r="AQ743" s="519"/>
      <c r="AR743" s="519"/>
      <c r="AS743" s="519"/>
      <c r="AT743" s="519">
        <v>7694</v>
      </c>
      <c r="AU743" s="519">
        <v>193</v>
      </c>
      <c r="AV743" s="519">
        <v>959</v>
      </c>
      <c r="AW743" s="519">
        <v>2804</v>
      </c>
      <c r="AX743" s="519">
        <v>209</v>
      </c>
      <c r="AY743" s="519">
        <v>6333</v>
      </c>
      <c r="AZ743" s="519">
        <v>0</v>
      </c>
      <c r="BA743" s="519"/>
      <c r="BB743" s="519"/>
      <c r="BC743" s="519"/>
      <c r="BD743" s="519"/>
      <c r="BE743" s="519"/>
      <c r="BF743" s="519"/>
      <c r="BG743" s="519"/>
      <c r="BH743" s="519"/>
      <c r="BI743" s="519">
        <v>65519</v>
      </c>
      <c r="BJ743" s="519">
        <v>6543</v>
      </c>
      <c r="BK743" s="519">
        <v>27833</v>
      </c>
      <c r="BL743" s="519">
        <v>99895</v>
      </c>
      <c r="BM743" s="519">
        <v>26028</v>
      </c>
      <c r="BN743" s="519">
        <v>20233</v>
      </c>
      <c r="BO743" s="519">
        <v>19057</v>
      </c>
      <c r="BP743" s="519">
        <v>15094</v>
      </c>
      <c r="BQ743" s="519">
        <v>95637</v>
      </c>
      <c r="BR743" s="519">
        <v>71514</v>
      </c>
      <c r="BS743" s="519">
        <v>33278</v>
      </c>
      <c r="BT743" s="519">
        <v>22928</v>
      </c>
      <c r="BU743" s="519">
        <v>2454</v>
      </c>
      <c r="BV743" s="519">
        <v>1947</v>
      </c>
      <c r="BW743" s="519">
        <v>35</v>
      </c>
      <c r="BX743" s="519">
        <v>17516</v>
      </c>
      <c r="BY743" s="519">
        <v>500</v>
      </c>
      <c r="BZ743" s="519">
        <v>744</v>
      </c>
      <c r="CA743" s="519">
        <v>22</v>
      </c>
      <c r="CB743" s="519">
        <v>14687</v>
      </c>
      <c r="CC743" s="519">
        <v>668</v>
      </c>
      <c r="CD743" s="519">
        <v>1431</v>
      </c>
      <c r="CE743" s="519">
        <v>9814</v>
      </c>
      <c r="CF743" s="519">
        <v>3962794</v>
      </c>
      <c r="CG743" s="519">
        <v>404</v>
      </c>
      <c r="CH743" s="519">
        <v>672</v>
      </c>
      <c r="CI743" s="519">
        <v>4140</v>
      </c>
      <c r="CJ743" s="519">
        <v>5353964</v>
      </c>
      <c r="CK743" s="519">
        <v>1293</v>
      </c>
      <c r="CL743" s="519">
        <v>2605</v>
      </c>
      <c r="CM743" s="519">
        <v>1075</v>
      </c>
      <c r="CN743" s="519">
        <v>1357065</v>
      </c>
      <c r="CO743" s="519">
        <v>1262</v>
      </c>
      <c r="CP743" s="519">
        <v>2763</v>
      </c>
      <c r="CQ743" s="519">
        <v>57919</v>
      </c>
      <c r="CR743" s="519">
        <v>73526234</v>
      </c>
      <c r="CS743" s="519">
        <v>1269</v>
      </c>
      <c r="CT743" s="519">
        <v>2611</v>
      </c>
      <c r="CU743" s="519">
        <v>1559</v>
      </c>
      <c r="CV743" s="519">
        <v>10792595</v>
      </c>
      <c r="CW743" s="519">
        <v>6923</v>
      </c>
      <c r="CX743" s="519">
        <v>13661</v>
      </c>
      <c r="CY743" s="519">
        <v>320</v>
      </c>
      <c r="CZ743" s="519">
        <v>2212658</v>
      </c>
      <c r="DA743" s="519">
        <v>6915</v>
      </c>
      <c r="DB743" s="519">
        <v>16350</v>
      </c>
      <c r="DC743" s="519">
        <v>1316</v>
      </c>
      <c r="DD743" s="519">
        <v>13897345</v>
      </c>
      <c r="DE743" s="519">
        <v>10560</v>
      </c>
      <c r="DF743" s="519">
        <v>18721</v>
      </c>
      <c r="DG743" s="519">
        <v>130</v>
      </c>
      <c r="DH743" s="519">
        <v>1462634</v>
      </c>
      <c r="DI743" s="519">
        <v>11251</v>
      </c>
      <c r="DJ743" s="519">
        <v>22189</v>
      </c>
      <c r="DK743" s="519">
        <v>728</v>
      </c>
      <c r="DL743" s="519">
        <v>220242</v>
      </c>
      <c r="DM743" s="519">
        <v>303</v>
      </c>
      <c r="DN743" s="519">
        <v>518</v>
      </c>
      <c r="DO743" s="519">
        <v>4875</v>
      </c>
      <c r="DP743" s="519">
        <v>359711</v>
      </c>
      <c r="DQ743" s="519">
        <v>74</v>
      </c>
      <c r="DR743" s="519">
        <v>155</v>
      </c>
      <c r="DS743" s="519">
        <v>125</v>
      </c>
      <c r="DT743" s="519">
        <v>338848</v>
      </c>
      <c r="DU743" s="519">
        <v>2711</v>
      </c>
      <c r="DV743" s="519">
        <v>6401</v>
      </c>
      <c r="DW743" s="519">
        <v>117</v>
      </c>
      <c r="DX743" s="519"/>
      <c r="DY743" s="519"/>
      <c r="DZ743" s="519"/>
      <c r="EA743" s="519"/>
      <c r="EB743" s="519"/>
      <c r="EC743" s="519"/>
      <c r="ED743" s="519"/>
      <c r="EE743" s="519"/>
      <c r="EF743" s="519"/>
      <c r="EG743" s="519" t="s">
        <v>152</v>
      </c>
      <c r="EH743" s="519" t="s">
        <v>152</v>
      </c>
      <c r="EI743" s="519">
        <v>0</v>
      </c>
      <c r="EJ743" s="512"/>
      <c r="EK743" s="512"/>
      <c r="EL743" s="512"/>
      <c r="EM743" s="512"/>
      <c r="EN743" s="512"/>
      <c r="EO743" s="512"/>
      <c r="EP743" s="512"/>
      <c r="EQ743" s="512"/>
      <c r="ER743" s="512"/>
      <c r="ES743" s="512"/>
      <c r="ET743" s="512"/>
      <c r="EU743" s="512"/>
      <c r="EV743" s="512"/>
      <c r="EW743" s="512"/>
      <c r="EX743" s="512"/>
      <c r="EY743" s="512"/>
      <c r="EZ743" s="514"/>
      <c r="FA743" s="520">
        <f t="shared" si="2178"/>
        <v>11</v>
      </c>
      <c r="FB743" s="493">
        <f t="shared" si="2179"/>
        <v>2019</v>
      </c>
      <c r="FC743" s="498">
        <f t="shared" si="2180"/>
        <v>43770</v>
      </c>
      <c r="FD743" s="499">
        <f t="shared" si="2181"/>
        <v>30</v>
      </c>
      <c r="FE743" s="500"/>
      <c r="FF743" s="515">
        <f t="shared" si="2197"/>
        <v>0.51647420277571776</v>
      </c>
      <c r="FG743" s="500"/>
      <c r="FH743" s="481">
        <f t="shared" si="2182"/>
        <v>2.6368149123695672</v>
      </c>
      <c r="FI743" s="481">
        <f t="shared" si="2183"/>
        <v>2.0497416675108906</v>
      </c>
      <c r="FJ743" s="481">
        <f t="shared" si="2184"/>
        <v>2.6012831012831015</v>
      </c>
      <c r="FK743" s="481">
        <f t="shared" si="2185"/>
        <v>2.0603330603330603</v>
      </c>
      <c r="FL743" s="481">
        <f t="shared" si="2186"/>
        <v>1.51482560902208</v>
      </c>
      <c r="FM743" s="481">
        <f t="shared" si="2187"/>
        <v>1.1327335508600753</v>
      </c>
      <c r="FN743" s="481">
        <f t="shared" si="2188"/>
        <v>1.6410079392474974</v>
      </c>
      <c r="FO743" s="481">
        <f t="shared" si="2189"/>
        <v>1.1306277429853544</v>
      </c>
      <c r="FP743" s="481">
        <f t="shared" si="2190"/>
        <v>1.3402512288367012</v>
      </c>
      <c r="FQ743" s="481">
        <f t="shared" si="2191"/>
        <v>1.0633533588203168</v>
      </c>
      <c r="FR743" s="501"/>
      <c r="FS743" s="482">
        <f t="shared" ref="FS743:GA752" si="2205">IFERROR(HLOOKUP(FS$1,$H$5:$HA$10112,MATCH($A743,$A$5:$A$10112,0),0)*HLOOKUP(FS$2,$H$5:$HA$10112,MATCH($A743,$A$5:$A$10112,0),0),"-")</f>
        <v>0</v>
      </c>
      <c r="FT743" s="482">
        <f t="shared" si="2205"/>
        <v>5257515</v>
      </c>
      <c r="FU743" s="482">
        <f t="shared" si="2205"/>
        <v>11367600</v>
      </c>
      <c r="FV743" s="482">
        <f t="shared" si="2205"/>
        <v>24724530</v>
      </c>
      <c r="FW743" s="482">
        <f t="shared" si="2205"/>
        <v>6643183</v>
      </c>
      <c r="FX743" s="482">
        <f t="shared" si="2205"/>
        <v>8637354</v>
      </c>
      <c r="FY743" s="482">
        <f t="shared" si="2205"/>
        <v>164969142</v>
      </c>
      <c r="FZ743" s="482">
        <f t="shared" si="2205"/>
        <v>215768560</v>
      </c>
      <c r="GA743" s="482">
        <f t="shared" si="2205"/>
        <v>25108503</v>
      </c>
      <c r="GB743" s="482"/>
      <c r="GC743" s="482"/>
      <c r="GD743" s="482">
        <f t="shared" si="2204"/>
        <v>26040</v>
      </c>
      <c r="GE743" s="482">
        <f t="shared" si="2204"/>
        <v>31482</v>
      </c>
      <c r="GF743" s="482">
        <f t="shared" si="2204"/>
        <v>6595008</v>
      </c>
      <c r="GG743" s="482">
        <f t="shared" si="2204"/>
        <v>10784700</v>
      </c>
      <c r="GH743" s="482">
        <f t="shared" si="2204"/>
        <v>2970225</v>
      </c>
      <c r="GI743" s="482">
        <f t="shared" si="2204"/>
        <v>151226509</v>
      </c>
      <c r="GJ743" s="482">
        <f t="shared" si="2204"/>
        <v>21297499</v>
      </c>
      <c r="GK743" s="482">
        <f t="shared" si="2204"/>
        <v>5232000</v>
      </c>
      <c r="GL743" s="482">
        <f t="shared" si="2204"/>
        <v>24636836</v>
      </c>
      <c r="GM743" s="482">
        <f t="shared" si="2204"/>
        <v>2884570</v>
      </c>
      <c r="GN743" s="482">
        <f t="shared" si="2200"/>
        <v>800125</v>
      </c>
      <c r="GO743" s="482">
        <f t="shared" si="2202"/>
        <v>377104</v>
      </c>
      <c r="GP743" s="482">
        <f t="shared" si="2202"/>
        <v>755625</v>
      </c>
      <c r="GQ743" s="482">
        <f t="shared" si="2202"/>
        <v>0</v>
      </c>
      <c r="GR743" s="482"/>
      <c r="GS743" s="482"/>
      <c r="GT743" s="482"/>
      <c r="GU743" s="482"/>
      <c r="GV743" s="502"/>
      <c r="GW743" s="402"/>
      <c r="GX743" s="402"/>
      <c r="GY743" s="402"/>
      <c r="GZ743" s="402"/>
      <c r="HA743" s="402"/>
    </row>
    <row r="744" spans="1:209" ht="9.75" customHeight="1" x14ac:dyDescent="0.2">
      <c r="A744" s="417" t="str">
        <f t="shared" si="2177"/>
        <v>2019-20NOVEMBERRX6</v>
      </c>
      <c r="B744" s="458" t="str">
        <f t="shared" si="2194"/>
        <v>2019-20</v>
      </c>
      <c r="C744" s="402" t="s">
        <v>647</v>
      </c>
      <c r="D744" s="402" t="s">
        <v>646</v>
      </c>
      <c r="E744" s="402" t="s">
        <v>645</v>
      </c>
      <c r="F744" s="478" t="s">
        <v>448</v>
      </c>
      <c r="G744" s="478" t="s">
        <v>690</v>
      </c>
      <c r="H744" s="510">
        <v>52466</v>
      </c>
      <c r="I744" s="510">
        <v>36353</v>
      </c>
      <c r="J744" s="510">
        <v>303250</v>
      </c>
      <c r="K744" s="510">
        <v>8</v>
      </c>
      <c r="L744" s="510">
        <v>1</v>
      </c>
      <c r="M744" s="510">
        <v>19</v>
      </c>
      <c r="N744" s="510">
        <v>30</v>
      </c>
      <c r="O744" s="510">
        <v>79</v>
      </c>
      <c r="P744" s="510">
        <v>246</v>
      </c>
      <c r="Q744" s="510">
        <v>2283</v>
      </c>
      <c r="R744" s="510">
        <v>13</v>
      </c>
      <c r="S744" s="510">
        <v>35882</v>
      </c>
      <c r="T744" s="510">
        <v>3167</v>
      </c>
      <c r="U744" s="510">
        <v>2158</v>
      </c>
      <c r="V744" s="510">
        <v>21665</v>
      </c>
      <c r="W744" s="510">
        <v>6029</v>
      </c>
      <c r="X744" s="510">
        <v>357</v>
      </c>
      <c r="Y744" s="510">
        <v>1309748</v>
      </c>
      <c r="Z744" s="510">
        <v>414</v>
      </c>
      <c r="AA744" s="510">
        <v>718</v>
      </c>
      <c r="AB744" s="510">
        <v>1048879</v>
      </c>
      <c r="AC744" s="510">
        <v>486</v>
      </c>
      <c r="AD744" s="510">
        <v>851</v>
      </c>
      <c r="AE744" s="510">
        <v>48291656</v>
      </c>
      <c r="AF744" s="510">
        <v>2229</v>
      </c>
      <c r="AG744" s="510">
        <v>4478</v>
      </c>
      <c r="AH744" s="510">
        <v>45664424</v>
      </c>
      <c r="AI744" s="510">
        <v>7574</v>
      </c>
      <c r="AJ744" s="510">
        <v>18330</v>
      </c>
      <c r="AK744" s="510">
        <v>2144020</v>
      </c>
      <c r="AL744" s="510">
        <v>6006</v>
      </c>
      <c r="AM744" s="510">
        <v>14132</v>
      </c>
      <c r="AN744" s="510"/>
      <c r="AO744" s="510"/>
      <c r="AP744" s="510"/>
      <c r="AQ744" s="510"/>
      <c r="AR744" s="510"/>
      <c r="AS744" s="510"/>
      <c r="AT744" s="510">
        <v>2141</v>
      </c>
      <c r="AU744" s="510">
        <v>57</v>
      </c>
      <c r="AV744" s="510">
        <v>345</v>
      </c>
      <c r="AW744" s="510">
        <v>2654</v>
      </c>
      <c r="AX744" s="510">
        <v>114</v>
      </c>
      <c r="AY744" s="510">
        <v>1625</v>
      </c>
      <c r="AZ744" s="510">
        <v>0</v>
      </c>
      <c r="BA744" s="510"/>
      <c r="BB744" s="510"/>
      <c r="BC744" s="510"/>
      <c r="BD744" s="510"/>
      <c r="BE744" s="510"/>
      <c r="BF744" s="510"/>
      <c r="BG744" s="510"/>
      <c r="BH744" s="510"/>
      <c r="BI744" s="510">
        <v>20809</v>
      </c>
      <c r="BJ744" s="510">
        <v>3401</v>
      </c>
      <c r="BK744" s="510">
        <v>9531</v>
      </c>
      <c r="BL744" s="510">
        <v>33741</v>
      </c>
      <c r="BM744" s="510">
        <v>5873</v>
      </c>
      <c r="BN744" s="510">
        <v>4682</v>
      </c>
      <c r="BO744" s="510">
        <v>3905</v>
      </c>
      <c r="BP744" s="510">
        <v>3156</v>
      </c>
      <c r="BQ744" s="510">
        <v>27614</v>
      </c>
      <c r="BR744" s="510">
        <v>23209</v>
      </c>
      <c r="BS744" s="510">
        <v>9084</v>
      </c>
      <c r="BT744" s="510">
        <v>6431</v>
      </c>
      <c r="BU744" s="510">
        <v>553</v>
      </c>
      <c r="BV744" s="510">
        <v>334</v>
      </c>
      <c r="BW744" s="510">
        <v>115</v>
      </c>
      <c r="BX744" s="510">
        <v>60359</v>
      </c>
      <c r="BY744" s="510">
        <v>525</v>
      </c>
      <c r="BZ744" s="510">
        <v>899</v>
      </c>
      <c r="CA744" s="510">
        <v>82</v>
      </c>
      <c r="CB744" s="510">
        <v>41532</v>
      </c>
      <c r="CC744" s="510">
        <v>506</v>
      </c>
      <c r="CD744" s="510">
        <v>843</v>
      </c>
      <c r="CE744" s="510">
        <v>2970</v>
      </c>
      <c r="CF744" s="510">
        <v>1207857</v>
      </c>
      <c r="CG744" s="510">
        <v>407</v>
      </c>
      <c r="CH744" s="510">
        <v>705</v>
      </c>
      <c r="CI744" s="510">
        <v>3077</v>
      </c>
      <c r="CJ744" s="510">
        <v>7373653</v>
      </c>
      <c r="CK744" s="510">
        <v>2396</v>
      </c>
      <c r="CL744" s="510">
        <v>4699</v>
      </c>
      <c r="CM744" s="510">
        <v>614</v>
      </c>
      <c r="CN744" s="510">
        <v>1377095</v>
      </c>
      <c r="CO744" s="510">
        <v>2243</v>
      </c>
      <c r="CP744" s="510">
        <v>4599</v>
      </c>
      <c r="CQ744" s="510">
        <v>17974</v>
      </c>
      <c r="CR744" s="510">
        <v>39540908</v>
      </c>
      <c r="CS744" s="510">
        <v>2200</v>
      </c>
      <c r="CT744" s="510">
        <v>4432</v>
      </c>
      <c r="CU744" s="510">
        <v>1031</v>
      </c>
      <c r="CV744" s="510">
        <v>8392898</v>
      </c>
      <c r="CW744" s="510">
        <v>8141</v>
      </c>
      <c r="CX744" s="510">
        <v>15652</v>
      </c>
      <c r="CY744" s="510">
        <v>471</v>
      </c>
      <c r="CZ744" s="510">
        <v>4615120</v>
      </c>
      <c r="DA744" s="510">
        <v>9799</v>
      </c>
      <c r="DB744" s="510">
        <v>20926</v>
      </c>
      <c r="DC744" s="510">
        <v>840</v>
      </c>
      <c r="DD744" s="510">
        <v>9191367</v>
      </c>
      <c r="DE744" s="510">
        <v>10942</v>
      </c>
      <c r="DF744" s="510">
        <v>21677</v>
      </c>
      <c r="DG744" s="510">
        <v>137</v>
      </c>
      <c r="DH744" s="510">
        <v>1733923</v>
      </c>
      <c r="DI744" s="510">
        <v>12656</v>
      </c>
      <c r="DJ744" s="510">
        <v>33047</v>
      </c>
      <c r="DK744" s="510">
        <v>79</v>
      </c>
      <c r="DL744" s="510">
        <v>38618</v>
      </c>
      <c r="DM744" s="510">
        <v>489</v>
      </c>
      <c r="DN744" s="510">
        <v>847</v>
      </c>
      <c r="DO744" s="510">
        <v>1762</v>
      </c>
      <c r="DP744" s="510">
        <v>56091</v>
      </c>
      <c r="DQ744" s="510">
        <v>32</v>
      </c>
      <c r="DR744" s="510">
        <v>64</v>
      </c>
      <c r="DS744" s="510">
        <v>0</v>
      </c>
      <c r="DT744" s="510">
        <v>0</v>
      </c>
      <c r="DU744" s="510" t="s">
        <v>152</v>
      </c>
      <c r="DV744" s="510" t="s">
        <v>152</v>
      </c>
      <c r="DW744" s="510">
        <v>0</v>
      </c>
      <c r="DX744" s="510"/>
      <c r="DY744" s="510"/>
      <c r="DZ744" s="510"/>
      <c r="EA744" s="510"/>
      <c r="EB744" s="510"/>
      <c r="EC744" s="510"/>
      <c r="ED744" s="510"/>
      <c r="EE744" s="510"/>
      <c r="EF744" s="510"/>
      <c r="EG744" s="510" t="s">
        <v>152</v>
      </c>
      <c r="EH744" s="510" t="s">
        <v>152</v>
      </c>
      <c r="EI744" s="510">
        <v>0</v>
      </c>
      <c r="EJ744" s="479"/>
      <c r="EK744" s="479"/>
      <c r="EL744" s="479"/>
      <c r="EM744" s="479"/>
      <c r="EN744" s="479"/>
      <c r="EO744" s="479"/>
      <c r="EP744" s="479"/>
      <c r="EQ744" s="479"/>
      <c r="ER744" s="479"/>
      <c r="ES744" s="479"/>
      <c r="ET744" s="479"/>
      <c r="EU744" s="479"/>
      <c r="EV744" s="479"/>
      <c r="EW744" s="479"/>
      <c r="EX744" s="479"/>
      <c r="EY744" s="479"/>
      <c r="EZ744" s="476"/>
      <c r="FA744" s="446">
        <f t="shared" si="2178"/>
        <v>11</v>
      </c>
      <c r="FB744" s="417">
        <f t="shared" si="2179"/>
        <v>2019</v>
      </c>
      <c r="FC744" s="448">
        <f t="shared" si="2180"/>
        <v>43770</v>
      </c>
      <c r="FD744" s="449">
        <f t="shared" si="2181"/>
        <v>30</v>
      </c>
      <c r="FE744" s="450"/>
      <c r="FF744" s="451">
        <f t="shared" si="2197"/>
        <v>0.60321807600136934</v>
      </c>
      <c r="FG744" s="450"/>
      <c r="FH744" s="452">
        <f t="shared" si="2182"/>
        <v>1.8544363751184085</v>
      </c>
      <c r="FI744" s="452">
        <f t="shared" si="2183"/>
        <v>1.4783706978212821</v>
      </c>
      <c r="FJ744" s="452">
        <f t="shared" si="2184"/>
        <v>1.809545875810936</v>
      </c>
      <c r="FK744" s="452">
        <f t="shared" si="2185"/>
        <v>1.4624652455977758</v>
      </c>
      <c r="FL744" s="452">
        <f t="shared" si="2186"/>
        <v>1.274590353104085</v>
      </c>
      <c r="FM744" s="452">
        <f t="shared" si="2187"/>
        <v>1.0712670205400416</v>
      </c>
      <c r="FN744" s="452">
        <f t="shared" si="2188"/>
        <v>1.5067175319290098</v>
      </c>
      <c r="FO744" s="452">
        <f t="shared" si="2189"/>
        <v>1.0666777243323935</v>
      </c>
      <c r="FP744" s="452">
        <f t="shared" si="2190"/>
        <v>1.5490196078431373</v>
      </c>
      <c r="FQ744" s="452">
        <f t="shared" si="2191"/>
        <v>0.93557422969187676</v>
      </c>
      <c r="FR744" s="453"/>
      <c r="FS744" s="446">
        <f t="shared" si="2205"/>
        <v>36353</v>
      </c>
      <c r="FT744" s="446">
        <f t="shared" si="2205"/>
        <v>690707</v>
      </c>
      <c r="FU744" s="446">
        <f t="shared" si="2205"/>
        <v>1090590</v>
      </c>
      <c r="FV744" s="446">
        <f t="shared" si="2205"/>
        <v>2871887</v>
      </c>
      <c r="FW744" s="446">
        <f t="shared" si="2205"/>
        <v>2273906</v>
      </c>
      <c r="FX744" s="446">
        <f t="shared" si="2205"/>
        <v>1836458</v>
      </c>
      <c r="FY744" s="446">
        <f t="shared" si="2205"/>
        <v>97015870</v>
      </c>
      <c r="FZ744" s="446">
        <f t="shared" si="2205"/>
        <v>110511570</v>
      </c>
      <c r="GA744" s="446">
        <f t="shared" si="2205"/>
        <v>5045124</v>
      </c>
      <c r="GB744" s="446"/>
      <c r="GC744" s="446"/>
      <c r="GD744" s="446">
        <f t="shared" si="2204"/>
        <v>103385</v>
      </c>
      <c r="GE744" s="446">
        <f t="shared" si="2204"/>
        <v>69126</v>
      </c>
      <c r="GF744" s="446">
        <f t="shared" si="2204"/>
        <v>2093850</v>
      </c>
      <c r="GG744" s="446">
        <f t="shared" si="2204"/>
        <v>14458823</v>
      </c>
      <c r="GH744" s="446">
        <f t="shared" si="2204"/>
        <v>2823786</v>
      </c>
      <c r="GI744" s="446">
        <f t="shared" si="2204"/>
        <v>79660768</v>
      </c>
      <c r="GJ744" s="446">
        <f t="shared" si="2204"/>
        <v>16137212</v>
      </c>
      <c r="GK744" s="446">
        <f t="shared" si="2204"/>
        <v>9856146</v>
      </c>
      <c r="GL744" s="446">
        <f t="shared" si="2204"/>
        <v>18208680</v>
      </c>
      <c r="GM744" s="446">
        <f t="shared" si="2204"/>
        <v>4527439</v>
      </c>
      <c r="GN744" s="446" t="str">
        <f t="shared" si="2200"/>
        <v>-</v>
      </c>
      <c r="GO744" s="446">
        <f t="shared" si="2202"/>
        <v>66913</v>
      </c>
      <c r="GP744" s="446">
        <f t="shared" si="2202"/>
        <v>112768</v>
      </c>
      <c r="GQ744" s="446">
        <f t="shared" si="2202"/>
        <v>0</v>
      </c>
      <c r="GR744" s="446"/>
      <c r="GS744" s="446"/>
      <c r="GT744" s="446"/>
      <c r="GU744" s="446"/>
      <c r="GV744" s="416"/>
      <c r="GW744" s="402"/>
      <c r="GX744" s="402"/>
      <c r="GY744" s="402"/>
      <c r="GZ744" s="402"/>
      <c r="HA744" s="402"/>
    </row>
    <row r="745" spans="1:209" ht="9.75" customHeight="1" x14ac:dyDescent="0.2">
      <c r="A745" s="417" t="str">
        <f t="shared" si="2177"/>
        <v>2019-20NOVEMBERRX7</v>
      </c>
      <c r="B745" s="458" t="str">
        <f t="shared" si="2194"/>
        <v>2019-20</v>
      </c>
      <c r="C745" s="402" t="s">
        <v>647</v>
      </c>
      <c r="D745" s="402" t="s">
        <v>649</v>
      </c>
      <c r="E745" s="402" t="s">
        <v>462</v>
      </c>
      <c r="F745" s="478" t="s">
        <v>449</v>
      </c>
      <c r="G745" s="478" t="s">
        <v>691</v>
      </c>
      <c r="H745" s="510">
        <v>140609</v>
      </c>
      <c r="I745" s="510">
        <v>118943</v>
      </c>
      <c r="J745" s="510">
        <v>1487557</v>
      </c>
      <c r="K745" s="510">
        <v>13</v>
      </c>
      <c r="L745" s="510">
        <v>1</v>
      </c>
      <c r="M745" s="510">
        <v>49</v>
      </c>
      <c r="N745" s="510">
        <v>78</v>
      </c>
      <c r="O745" s="510">
        <v>127</v>
      </c>
      <c r="P745" s="510">
        <v>218</v>
      </c>
      <c r="Q745" s="510">
        <v>16308</v>
      </c>
      <c r="R745" s="510">
        <v>670</v>
      </c>
      <c r="S745" s="510">
        <v>99491</v>
      </c>
      <c r="T745" s="510">
        <v>10789</v>
      </c>
      <c r="U745" s="510">
        <v>7696</v>
      </c>
      <c r="V745" s="510">
        <v>53786</v>
      </c>
      <c r="W745" s="510">
        <v>15298</v>
      </c>
      <c r="X745" s="510">
        <v>3415</v>
      </c>
      <c r="Y745" s="510">
        <v>4826653</v>
      </c>
      <c r="Z745" s="510">
        <v>447</v>
      </c>
      <c r="AA745" s="510">
        <v>758</v>
      </c>
      <c r="AB745" s="510">
        <v>4898176</v>
      </c>
      <c r="AC745" s="510">
        <v>636</v>
      </c>
      <c r="AD745" s="510">
        <v>1099</v>
      </c>
      <c r="AE745" s="510">
        <v>99121207</v>
      </c>
      <c r="AF745" s="510">
        <v>1843</v>
      </c>
      <c r="AG745" s="510">
        <v>4033</v>
      </c>
      <c r="AH745" s="510">
        <v>94095193</v>
      </c>
      <c r="AI745" s="510">
        <v>6151</v>
      </c>
      <c r="AJ745" s="510">
        <v>14647</v>
      </c>
      <c r="AK745" s="510">
        <v>19018822</v>
      </c>
      <c r="AL745" s="510">
        <v>5569</v>
      </c>
      <c r="AM745" s="510">
        <v>12578</v>
      </c>
      <c r="AN745" s="510"/>
      <c r="AO745" s="510"/>
      <c r="AP745" s="510"/>
      <c r="AQ745" s="510"/>
      <c r="AR745" s="510"/>
      <c r="AS745" s="510"/>
      <c r="AT745" s="510">
        <v>8101</v>
      </c>
      <c r="AU745" s="510">
        <v>601</v>
      </c>
      <c r="AV745" s="510">
        <v>5237</v>
      </c>
      <c r="AW745" s="510">
        <v>806</v>
      </c>
      <c r="AX745" s="510">
        <v>411</v>
      </c>
      <c r="AY745" s="510">
        <v>1852</v>
      </c>
      <c r="AZ745" s="510">
        <v>174</v>
      </c>
      <c r="BA745" s="510"/>
      <c r="BB745" s="510"/>
      <c r="BC745" s="510"/>
      <c r="BD745" s="510"/>
      <c r="BE745" s="510"/>
      <c r="BF745" s="510"/>
      <c r="BG745" s="510"/>
      <c r="BH745" s="510"/>
      <c r="BI745" s="510">
        <v>58996</v>
      </c>
      <c r="BJ745" s="510">
        <v>5363</v>
      </c>
      <c r="BK745" s="510">
        <v>27031</v>
      </c>
      <c r="BL745" s="510">
        <v>91390</v>
      </c>
      <c r="BM745" s="510">
        <v>22441</v>
      </c>
      <c r="BN745" s="510">
        <v>18315</v>
      </c>
      <c r="BO745" s="510">
        <v>15849</v>
      </c>
      <c r="BP745" s="510">
        <v>13153</v>
      </c>
      <c r="BQ745" s="510">
        <v>70866</v>
      </c>
      <c r="BR745" s="510">
        <v>57037</v>
      </c>
      <c r="BS745" s="510">
        <v>22232</v>
      </c>
      <c r="BT745" s="510">
        <v>16351</v>
      </c>
      <c r="BU745" s="510">
        <v>4434</v>
      </c>
      <c r="BV745" s="510">
        <v>3709</v>
      </c>
      <c r="BW745" s="510">
        <v>166</v>
      </c>
      <c r="BX745" s="510">
        <v>84764</v>
      </c>
      <c r="BY745" s="510">
        <v>511</v>
      </c>
      <c r="BZ745" s="510">
        <v>859</v>
      </c>
      <c r="CA745" s="510">
        <v>51</v>
      </c>
      <c r="CB745" s="510">
        <v>23491</v>
      </c>
      <c r="CC745" s="510">
        <v>461</v>
      </c>
      <c r="CD745" s="510">
        <v>837</v>
      </c>
      <c r="CE745" s="510">
        <v>10572</v>
      </c>
      <c r="CF745" s="510">
        <v>4718398</v>
      </c>
      <c r="CG745" s="510">
        <v>446</v>
      </c>
      <c r="CH745" s="510">
        <v>757</v>
      </c>
      <c r="CI745" s="510">
        <v>5450</v>
      </c>
      <c r="CJ745" s="510">
        <v>11151102</v>
      </c>
      <c r="CK745" s="510">
        <v>2046</v>
      </c>
      <c r="CL745" s="510">
        <v>4201</v>
      </c>
      <c r="CM745" s="510">
        <v>2043</v>
      </c>
      <c r="CN745" s="510">
        <v>4240717</v>
      </c>
      <c r="CO745" s="510">
        <v>2076</v>
      </c>
      <c r="CP745" s="510">
        <v>4877</v>
      </c>
      <c r="CQ745" s="510">
        <v>46293</v>
      </c>
      <c r="CR745" s="510">
        <v>83729388</v>
      </c>
      <c r="CS745" s="510">
        <v>1809</v>
      </c>
      <c r="CT745" s="510">
        <v>3985</v>
      </c>
      <c r="CU745" s="510">
        <v>3483</v>
      </c>
      <c r="CV745" s="510">
        <v>28472764</v>
      </c>
      <c r="CW745" s="510">
        <v>8175</v>
      </c>
      <c r="CX745" s="510">
        <v>19783</v>
      </c>
      <c r="CY745" s="510">
        <v>1721</v>
      </c>
      <c r="CZ745" s="510">
        <v>11463013</v>
      </c>
      <c r="DA745" s="510">
        <v>6661</v>
      </c>
      <c r="DB745" s="510">
        <v>15957</v>
      </c>
      <c r="DC745" s="510">
        <v>1356</v>
      </c>
      <c r="DD745" s="510">
        <v>11265736</v>
      </c>
      <c r="DE745" s="510">
        <v>8308</v>
      </c>
      <c r="DF745" s="510">
        <v>17440</v>
      </c>
      <c r="DG745" s="510">
        <v>872</v>
      </c>
      <c r="DH745" s="510">
        <v>9497094</v>
      </c>
      <c r="DI745" s="510">
        <v>10891</v>
      </c>
      <c r="DJ745" s="510">
        <v>24415</v>
      </c>
      <c r="DK745" s="510">
        <v>0</v>
      </c>
      <c r="DL745" s="510">
        <v>0</v>
      </c>
      <c r="DM745" s="510" t="s">
        <v>152</v>
      </c>
      <c r="DN745" s="510" t="s">
        <v>152</v>
      </c>
      <c r="DO745" s="510">
        <v>5280</v>
      </c>
      <c r="DP745" s="510">
        <v>214880</v>
      </c>
      <c r="DQ745" s="510">
        <v>41</v>
      </c>
      <c r="DR745" s="510">
        <v>86</v>
      </c>
      <c r="DS745" s="510">
        <v>73</v>
      </c>
      <c r="DT745" s="510">
        <v>123811</v>
      </c>
      <c r="DU745" s="510">
        <v>1696</v>
      </c>
      <c r="DV745" s="510">
        <v>3512</v>
      </c>
      <c r="DW745" s="510">
        <v>59</v>
      </c>
      <c r="DX745" s="510"/>
      <c r="DY745" s="510"/>
      <c r="DZ745" s="510"/>
      <c r="EA745" s="510"/>
      <c r="EB745" s="510"/>
      <c r="EC745" s="510"/>
      <c r="ED745" s="510"/>
      <c r="EE745" s="510"/>
      <c r="EF745" s="510"/>
      <c r="EG745" s="510" t="s">
        <v>152</v>
      </c>
      <c r="EH745" s="510" t="s">
        <v>152</v>
      </c>
      <c r="EI745" s="510">
        <v>0</v>
      </c>
      <c r="EJ745" s="479"/>
      <c r="EK745" s="479"/>
      <c r="EL745" s="479"/>
      <c r="EM745" s="479"/>
      <c r="EN745" s="479"/>
      <c r="EO745" s="479"/>
      <c r="EP745" s="479"/>
      <c r="EQ745" s="479"/>
      <c r="ER745" s="479"/>
      <c r="ES745" s="479"/>
      <c r="ET745" s="479"/>
      <c r="EU745" s="479"/>
      <c r="EV745" s="479"/>
      <c r="EW745" s="479"/>
      <c r="EX745" s="479"/>
      <c r="EY745" s="479"/>
      <c r="EZ745" s="476"/>
      <c r="FA745" s="446">
        <f t="shared" si="2178"/>
        <v>11</v>
      </c>
      <c r="FB745" s="417">
        <f t="shared" si="2179"/>
        <v>2019</v>
      </c>
      <c r="FC745" s="448">
        <f t="shared" si="2180"/>
        <v>43770</v>
      </c>
      <c r="FD745" s="449">
        <f t="shared" si="2181"/>
        <v>30</v>
      </c>
      <c r="FE745" s="450"/>
      <c r="FF745" s="451">
        <f t="shared" si="2197"/>
        <v>0.49947970863683661</v>
      </c>
      <c r="FG745" s="450"/>
      <c r="FH745" s="452">
        <f t="shared" si="2182"/>
        <v>2.0799888775604782</v>
      </c>
      <c r="FI745" s="452">
        <f t="shared" si="2183"/>
        <v>1.6975623320048197</v>
      </c>
      <c r="FJ745" s="452">
        <f t="shared" si="2184"/>
        <v>2.059381496881497</v>
      </c>
      <c r="FK745" s="452">
        <f t="shared" si="2185"/>
        <v>1.7090696465696467</v>
      </c>
      <c r="FL745" s="452">
        <f t="shared" si="2186"/>
        <v>1.3175547540252111</v>
      </c>
      <c r="FM745" s="452">
        <f t="shared" si="2187"/>
        <v>1.0604432380173279</v>
      </c>
      <c r="FN745" s="452">
        <f t="shared" si="2188"/>
        <v>1.4532618642959865</v>
      </c>
      <c r="FO745" s="452">
        <f t="shared" si="2189"/>
        <v>1.068832527127729</v>
      </c>
      <c r="FP745" s="452">
        <f t="shared" si="2190"/>
        <v>1.2983894582723279</v>
      </c>
      <c r="FQ745" s="452">
        <f t="shared" si="2191"/>
        <v>1.086090775988287</v>
      </c>
      <c r="FR745" s="453"/>
      <c r="FS745" s="446">
        <f t="shared" si="2205"/>
        <v>118943</v>
      </c>
      <c r="FT745" s="446">
        <f t="shared" si="2205"/>
        <v>5828207</v>
      </c>
      <c r="FU745" s="446">
        <f t="shared" si="2205"/>
        <v>9277554</v>
      </c>
      <c r="FV745" s="446">
        <f t="shared" si="2205"/>
        <v>15105761</v>
      </c>
      <c r="FW745" s="446">
        <f t="shared" si="2205"/>
        <v>8178062</v>
      </c>
      <c r="FX745" s="446">
        <f t="shared" si="2205"/>
        <v>8457904</v>
      </c>
      <c r="FY745" s="446">
        <f t="shared" si="2205"/>
        <v>216918938</v>
      </c>
      <c r="FZ745" s="446">
        <f t="shared" si="2205"/>
        <v>224069806</v>
      </c>
      <c r="GA745" s="446">
        <f t="shared" si="2205"/>
        <v>42953870</v>
      </c>
      <c r="GB745" s="446"/>
      <c r="GC745" s="446"/>
      <c r="GD745" s="446">
        <f t="shared" si="2204"/>
        <v>142594</v>
      </c>
      <c r="GE745" s="446">
        <f t="shared" si="2204"/>
        <v>42687</v>
      </c>
      <c r="GF745" s="446">
        <f t="shared" si="2204"/>
        <v>8003004</v>
      </c>
      <c r="GG745" s="446">
        <f t="shared" si="2204"/>
        <v>22895450</v>
      </c>
      <c r="GH745" s="446">
        <f t="shared" si="2204"/>
        <v>9963711</v>
      </c>
      <c r="GI745" s="446">
        <f t="shared" si="2204"/>
        <v>184477605</v>
      </c>
      <c r="GJ745" s="446">
        <f t="shared" si="2204"/>
        <v>68904189</v>
      </c>
      <c r="GK745" s="446">
        <f t="shared" si="2204"/>
        <v>27461997</v>
      </c>
      <c r="GL745" s="446">
        <f t="shared" si="2204"/>
        <v>23648640</v>
      </c>
      <c r="GM745" s="446">
        <f t="shared" si="2204"/>
        <v>21289880</v>
      </c>
      <c r="GN745" s="446">
        <f t="shared" si="2200"/>
        <v>256376</v>
      </c>
      <c r="GO745" s="446" t="str">
        <f t="shared" si="2202"/>
        <v>-</v>
      </c>
      <c r="GP745" s="446">
        <f t="shared" si="2202"/>
        <v>454080</v>
      </c>
      <c r="GQ745" s="446">
        <f t="shared" si="2202"/>
        <v>0</v>
      </c>
      <c r="GR745" s="446"/>
      <c r="GS745" s="446"/>
      <c r="GT745" s="446"/>
      <c r="GU745" s="446"/>
      <c r="GV745" s="416"/>
      <c r="GW745" s="402"/>
      <c r="GX745" s="402"/>
      <c r="GY745" s="402"/>
      <c r="GZ745" s="402"/>
      <c r="HA745" s="402"/>
    </row>
    <row r="746" spans="1:209" ht="9.75" customHeight="1" x14ac:dyDescent="0.2">
      <c r="A746" s="493" t="str">
        <f t="shared" si="2177"/>
        <v>2019-20NOVEMBERRYE</v>
      </c>
      <c r="B746" s="494" t="str">
        <f t="shared" si="2194"/>
        <v>2019-20</v>
      </c>
      <c r="C746" s="480" t="s">
        <v>647</v>
      </c>
      <c r="D746" s="480" t="s">
        <v>663</v>
      </c>
      <c r="E746" s="480" t="s">
        <v>662</v>
      </c>
      <c r="F746" s="495" t="s">
        <v>456</v>
      </c>
      <c r="G746" s="495" t="s">
        <v>692</v>
      </c>
      <c r="H746" s="521">
        <v>72571</v>
      </c>
      <c r="I746" s="521">
        <v>43130</v>
      </c>
      <c r="J746" s="521">
        <v>286200</v>
      </c>
      <c r="K746" s="521">
        <v>7</v>
      </c>
      <c r="L746" s="521">
        <v>3</v>
      </c>
      <c r="M746" s="521">
        <v>5</v>
      </c>
      <c r="N746" s="521">
        <v>26</v>
      </c>
      <c r="O746" s="521">
        <v>88</v>
      </c>
      <c r="P746" s="521">
        <v>297</v>
      </c>
      <c r="Q746" s="521">
        <v>9</v>
      </c>
      <c r="R746" s="521">
        <v>120</v>
      </c>
      <c r="S746" s="521">
        <v>51816</v>
      </c>
      <c r="T746" s="521">
        <v>2816</v>
      </c>
      <c r="U746" s="521">
        <v>1759</v>
      </c>
      <c r="V746" s="521">
        <v>25720</v>
      </c>
      <c r="W746" s="521">
        <v>15540</v>
      </c>
      <c r="X746" s="521">
        <v>891</v>
      </c>
      <c r="Y746" s="521">
        <v>1227195</v>
      </c>
      <c r="Z746" s="521">
        <v>436</v>
      </c>
      <c r="AA746" s="521">
        <v>798</v>
      </c>
      <c r="AB746" s="521">
        <v>963342</v>
      </c>
      <c r="AC746" s="521">
        <v>548</v>
      </c>
      <c r="AD746" s="521">
        <v>1058</v>
      </c>
      <c r="AE746" s="521">
        <v>29264178</v>
      </c>
      <c r="AF746" s="521">
        <v>1138</v>
      </c>
      <c r="AG746" s="521">
        <v>2330</v>
      </c>
      <c r="AH746" s="521">
        <v>54596892</v>
      </c>
      <c r="AI746" s="521">
        <v>3513</v>
      </c>
      <c r="AJ746" s="521">
        <v>8364</v>
      </c>
      <c r="AK746" s="521">
        <v>4420064</v>
      </c>
      <c r="AL746" s="521">
        <v>4961</v>
      </c>
      <c r="AM746" s="521">
        <v>11363</v>
      </c>
      <c r="AN746" s="521"/>
      <c r="AO746" s="521"/>
      <c r="AP746" s="521"/>
      <c r="AQ746" s="521"/>
      <c r="AR746" s="521"/>
      <c r="AS746" s="521"/>
      <c r="AT746" s="521">
        <v>3952</v>
      </c>
      <c r="AU746" s="521">
        <v>25</v>
      </c>
      <c r="AV746" s="521">
        <v>209</v>
      </c>
      <c r="AW746" s="521">
        <v>395</v>
      </c>
      <c r="AX746" s="521">
        <v>318</v>
      </c>
      <c r="AY746" s="521">
        <v>3400</v>
      </c>
      <c r="AZ746" s="521">
        <v>308</v>
      </c>
      <c r="BA746" s="521"/>
      <c r="BB746" s="521"/>
      <c r="BC746" s="521"/>
      <c r="BD746" s="521"/>
      <c r="BE746" s="521"/>
      <c r="BF746" s="521"/>
      <c r="BG746" s="521"/>
      <c r="BH746" s="521"/>
      <c r="BI746" s="521">
        <v>27309</v>
      </c>
      <c r="BJ746" s="521">
        <v>3586</v>
      </c>
      <c r="BK746" s="521">
        <v>16969</v>
      </c>
      <c r="BL746" s="521">
        <v>47864</v>
      </c>
      <c r="BM746" s="521">
        <v>5083</v>
      </c>
      <c r="BN746" s="521">
        <v>3954</v>
      </c>
      <c r="BO746" s="521">
        <v>3145</v>
      </c>
      <c r="BP746" s="521">
        <v>2470</v>
      </c>
      <c r="BQ746" s="521">
        <v>34202</v>
      </c>
      <c r="BR746" s="521">
        <v>27729</v>
      </c>
      <c r="BS746" s="521">
        <v>23146</v>
      </c>
      <c r="BT746" s="521">
        <v>17320</v>
      </c>
      <c r="BU746" s="521">
        <v>1402</v>
      </c>
      <c r="BV746" s="521">
        <v>1021</v>
      </c>
      <c r="BW746" s="521">
        <v>55</v>
      </c>
      <c r="BX746" s="521">
        <v>33157</v>
      </c>
      <c r="BY746" s="521">
        <v>603</v>
      </c>
      <c r="BZ746" s="521">
        <v>1131</v>
      </c>
      <c r="CA746" s="521">
        <v>44</v>
      </c>
      <c r="CB746" s="521">
        <v>15284</v>
      </c>
      <c r="CC746" s="521">
        <v>347</v>
      </c>
      <c r="CD746" s="521">
        <v>635</v>
      </c>
      <c r="CE746" s="521">
        <v>2717</v>
      </c>
      <c r="CF746" s="521">
        <v>1178754</v>
      </c>
      <c r="CG746" s="521">
        <v>434</v>
      </c>
      <c r="CH746" s="521">
        <v>796</v>
      </c>
      <c r="CI746" s="521">
        <v>2870</v>
      </c>
      <c r="CJ746" s="521">
        <v>3264250</v>
      </c>
      <c r="CK746" s="521">
        <v>1137</v>
      </c>
      <c r="CL746" s="521">
        <v>2242</v>
      </c>
      <c r="CM746" s="521">
        <v>567</v>
      </c>
      <c r="CN746" s="521">
        <v>587706</v>
      </c>
      <c r="CO746" s="521">
        <v>1037</v>
      </c>
      <c r="CP746" s="521">
        <v>2178</v>
      </c>
      <c r="CQ746" s="521">
        <v>22283</v>
      </c>
      <c r="CR746" s="521">
        <v>25412222</v>
      </c>
      <c r="CS746" s="521">
        <v>1140</v>
      </c>
      <c r="CT746" s="521">
        <v>2344</v>
      </c>
      <c r="CU746" s="521">
        <v>2409</v>
      </c>
      <c r="CV746" s="521">
        <v>10496896</v>
      </c>
      <c r="CW746" s="521">
        <v>4357</v>
      </c>
      <c r="CX746" s="521">
        <v>8949</v>
      </c>
      <c r="CY746" s="521">
        <v>763</v>
      </c>
      <c r="CZ746" s="521">
        <v>2762220</v>
      </c>
      <c r="DA746" s="521">
        <v>3620</v>
      </c>
      <c r="DB746" s="521">
        <v>7920</v>
      </c>
      <c r="DC746" s="521">
        <v>294</v>
      </c>
      <c r="DD746" s="521">
        <v>2838896</v>
      </c>
      <c r="DE746" s="521">
        <v>9656</v>
      </c>
      <c r="DF746" s="521">
        <v>18147</v>
      </c>
      <c r="DG746" s="521">
        <v>57</v>
      </c>
      <c r="DH746" s="521">
        <v>417667</v>
      </c>
      <c r="DI746" s="521">
        <v>7327</v>
      </c>
      <c r="DJ746" s="521">
        <v>17200</v>
      </c>
      <c r="DK746" s="521">
        <v>196</v>
      </c>
      <c r="DL746" s="521">
        <v>59446</v>
      </c>
      <c r="DM746" s="521">
        <v>303</v>
      </c>
      <c r="DN746" s="521">
        <v>530</v>
      </c>
      <c r="DO746" s="521">
        <v>2080</v>
      </c>
      <c r="DP746" s="521">
        <v>72301</v>
      </c>
      <c r="DQ746" s="521">
        <v>35</v>
      </c>
      <c r="DR746" s="521">
        <v>71</v>
      </c>
      <c r="DS746" s="521">
        <v>85</v>
      </c>
      <c r="DT746" s="521">
        <v>207257</v>
      </c>
      <c r="DU746" s="521">
        <v>2438</v>
      </c>
      <c r="DV746" s="521">
        <v>4880</v>
      </c>
      <c r="DW746" s="521">
        <v>75</v>
      </c>
      <c r="DX746" s="521"/>
      <c r="DY746" s="521"/>
      <c r="DZ746" s="521"/>
      <c r="EA746" s="521"/>
      <c r="EB746" s="521"/>
      <c r="EC746" s="521"/>
      <c r="ED746" s="521"/>
      <c r="EE746" s="521"/>
      <c r="EF746" s="521"/>
      <c r="EG746" s="521" t="s">
        <v>152</v>
      </c>
      <c r="EH746" s="521" t="s">
        <v>152</v>
      </c>
      <c r="EI746" s="521">
        <v>9</v>
      </c>
      <c r="EJ746" s="496"/>
      <c r="EK746" s="496"/>
      <c r="EL746" s="496"/>
      <c r="EM746" s="496"/>
      <c r="EN746" s="496"/>
      <c r="EO746" s="496"/>
      <c r="EP746" s="496"/>
      <c r="EQ746" s="496"/>
      <c r="ER746" s="496"/>
      <c r="ES746" s="496"/>
      <c r="ET746" s="496"/>
      <c r="EU746" s="496"/>
      <c r="EV746" s="496"/>
      <c r="EW746" s="496"/>
      <c r="EX746" s="496"/>
      <c r="EY746" s="496"/>
      <c r="EZ746" s="497"/>
      <c r="FA746" s="482">
        <f t="shared" si="2178"/>
        <v>11</v>
      </c>
      <c r="FB746" s="493">
        <f t="shared" si="2179"/>
        <v>2019</v>
      </c>
      <c r="FC746" s="498">
        <f t="shared" si="2180"/>
        <v>43770</v>
      </c>
      <c r="FD746" s="499">
        <f t="shared" si="2181"/>
        <v>30</v>
      </c>
      <c r="FE746" s="500"/>
      <c r="FF746" s="515">
        <f t="shared" si="2197"/>
        <v>0.82572449384676461</v>
      </c>
      <c r="FG746" s="500"/>
      <c r="FH746" s="481">
        <f t="shared" si="2182"/>
        <v>1.8050426136363635</v>
      </c>
      <c r="FI746" s="481">
        <f t="shared" si="2183"/>
        <v>1.4041193181818181</v>
      </c>
      <c r="FJ746" s="481">
        <f t="shared" si="2184"/>
        <v>1.7879476975554291</v>
      </c>
      <c r="FK746" s="481">
        <f t="shared" si="2185"/>
        <v>1.4042069357589539</v>
      </c>
      <c r="FL746" s="481">
        <f t="shared" si="2186"/>
        <v>1.3297822706065319</v>
      </c>
      <c r="FM746" s="481">
        <f t="shared" si="2187"/>
        <v>1.0781104199066873</v>
      </c>
      <c r="FN746" s="481">
        <f t="shared" si="2188"/>
        <v>1.4894465894465894</v>
      </c>
      <c r="FO746" s="481">
        <f t="shared" si="2189"/>
        <v>1.1145431145431146</v>
      </c>
      <c r="FP746" s="481">
        <f t="shared" si="2190"/>
        <v>1.5735129068462401</v>
      </c>
      <c r="FQ746" s="481">
        <f t="shared" si="2191"/>
        <v>1.1459034792368126</v>
      </c>
      <c r="FR746" s="501"/>
      <c r="FS746" s="482">
        <f t="shared" si="2205"/>
        <v>129390</v>
      </c>
      <c r="FT746" s="482">
        <f t="shared" si="2205"/>
        <v>215650</v>
      </c>
      <c r="FU746" s="482">
        <f t="shared" si="2205"/>
        <v>1121380</v>
      </c>
      <c r="FV746" s="482">
        <f t="shared" si="2205"/>
        <v>3795440</v>
      </c>
      <c r="FW746" s="482">
        <f t="shared" si="2205"/>
        <v>2247168</v>
      </c>
      <c r="FX746" s="482">
        <f t="shared" si="2205"/>
        <v>1861022</v>
      </c>
      <c r="FY746" s="482">
        <f t="shared" si="2205"/>
        <v>59927600</v>
      </c>
      <c r="FZ746" s="482">
        <f t="shared" si="2205"/>
        <v>129976560</v>
      </c>
      <c r="GA746" s="482">
        <f t="shared" si="2205"/>
        <v>10124433</v>
      </c>
      <c r="GB746" s="482"/>
      <c r="GC746" s="482"/>
      <c r="GD746" s="482">
        <f t="shared" si="2204"/>
        <v>62205</v>
      </c>
      <c r="GE746" s="482">
        <f t="shared" si="2204"/>
        <v>27940</v>
      </c>
      <c r="GF746" s="482">
        <f t="shared" si="2204"/>
        <v>2162732</v>
      </c>
      <c r="GG746" s="482">
        <f t="shared" si="2204"/>
        <v>6434540</v>
      </c>
      <c r="GH746" s="482">
        <f t="shared" si="2204"/>
        <v>1234926</v>
      </c>
      <c r="GI746" s="482">
        <f t="shared" si="2204"/>
        <v>52231352</v>
      </c>
      <c r="GJ746" s="482">
        <f t="shared" si="2204"/>
        <v>21558141</v>
      </c>
      <c r="GK746" s="482">
        <f t="shared" si="2204"/>
        <v>6042960</v>
      </c>
      <c r="GL746" s="482">
        <f t="shared" si="2204"/>
        <v>5335218</v>
      </c>
      <c r="GM746" s="482">
        <f t="shared" si="2204"/>
        <v>980400</v>
      </c>
      <c r="GN746" s="482">
        <f t="shared" si="2200"/>
        <v>414800</v>
      </c>
      <c r="GO746" s="482">
        <f t="shared" si="2202"/>
        <v>103880</v>
      </c>
      <c r="GP746" s="482">
        <f t="shared" si="2202"/>
        <v>147680</v>
      </c>
      <c r="GQ746" s="482">
        <f t="shared" si="2202"/>
        <v>0</v>
      </c>
      <c r="GR746" s="482"/>
      <c r="GS746" s="482"/>
      <c r="GT746" s="482"/>
      <c r="GU746" s="482"/>
      <c r="GV746" s="502"/>
      <c r="GW746" s="402"/>
      <c r="GX746" s="402"/>
      <c r="GY746" s="402"/>
      <c r="GZ746" s="402"/>
      <c r="HA746" s="402"/>
    </row>
    <row r="747" spans="1:209" ht="9.75" customHeight="1" x14ac:dyDescent="0.2">
      <c r="A747" s="417" t="str">
        <f t="shared" si="2177"/>
        <v>2019-20NOVEMBERRYD</v>
      </c>
      <c r="B747" s="458" t="str">
        <f t="shared" si="2194"/>
        <v>2019-20</v>
      </c>
      <c r="C747" s="402" t="s">
        <v>647</v>
      </c>
      <c r="D747" s="402" t="s">
        <v>663</v>
      </c>
      <c r="E747" s="402" t="s">
        <v>662</v>
      </c>
      <c r="F747" s="478" t="s">
        <v>455</v>
      </c>
      <c r="G747" s="478" t="s">
        <v>693</v>
      </c>
      <c r="H747" s="510">
        <v>90097</v>
      </c>
      <c r="I747" s="510">
        <v>69437</v>
      </c>
      <c r="J747" s="510">
        <v>235548</v>
      </c>
      <c r="K747" s="510">
        <v>3</v>
      </c>
      <c r="L747" s="510">
        <v>1</v>
      </c>
      <c r="M747" s="510">
        <v>1</v>
      </c>
      <c r="N747" s="510">
        <v>10</v>
      </c>
      <c r="O747" s="510">
        <v>70</v>
      </c>
      <c r="P747" s="510">
        <v>266</v>
      </c>
      <c r="Q747" s="510">
        <v>84</v>
      </c>
      <c r="R747" s="510">
        <v>1</v>
      </c>
      <c r="S747" s="510">
        <v>64627</v>
      </c>
      <c r="T747" s="510">
        <v>4093</v>
      </c>
      <c r="U747" s="510">
        <v>2670</v>
      </c>
      <c r="V747" s="510">
        <v>35613</v>
      </c>
      <c r="W747" s="510">
        <v>17830</v>
      </c>
      <c r="X747" s="510">
        <v>364</v>
      </c>
      <c r="Y747" s="510">
        <v>1878048</v>
      </c>
      <c r="Z747" s="510">
        <v>459</v>
      </c>
      <c r="AA747" s="510">
        <v>878</v>
      </c>
      <c r="AB747" s="510">
        <v>1511031</v>
      </c>
      <c r="AC747" s="510">
        <v>566</v>
      </c>
      <c r="AD747" s="510">
        <v>1089</v>
      </c>
      <c r="AE747" s="510">
        <v>44557329</v>
      </c>
      <c r="AF747" s="510">
        <v>1251</v>
      </c>
      <c r="AG747" s="510">
        <v>2385</v>
      </c>
      <c r="AH747" s="510">
        <v>115020376</v>
      </c>
      <c r="AI747" s="510">
        <v>6451</v>
      </c>
      <c r="AJ747" s="510">
        <v>14564</v>
      </c>
      <c r="AK747" s="510">
        <v>2767138</v>
      </c>
      <c r="AL747" s="510">
        <v>7602</v>
      </c>
      <c r="AM747" s="510">
        <v>17180</v>
      </c>
      <c r="AN747" s="510"/>
      <c r="AO747" s="510"/>
      <c r="AP747" s="510"/>
      <c r="AQ747" s="510"/>
      <c r="AR747" s="510"/>
      <c r="AS747" s="510"/>
      <c r="AT747" s="510">
        <v>4000</v>
      </c>
      <c r="AU747" s="510">
        <v>145</v>
      </c>
      <c r="AV747" s="510">
        <v>810</v>
      </c>
      <c r="AW747" s="510">
        <v>1079</v>
      </c>
      <c r="AX747" s="510">
        <v>287</v>
      </c>
      <c r="AY747" s="510">
        <v>2758</v>
      </c>
      <c r="AZ747" s="510">
        <v>906</v>
      </c>
      <c r="BA747" s="510"/>
      <c r="BB747" s="510"/>
      <c r="BC747" s="510"/>
      <c r="BD747" s="510"/>
      <c r="BE747" s="510"/>
      <c r="BF747" s="510"/>
      <c r="BG747" s="510"/>
      <c r="BH747" s="510"/>
      <c r="BI747" s="510">
        <v>40111</v>
      </c>
      <c r="BJ747" s="510">
        <v>648</v>
      </c>
      <c r="BK747" s="510">
        <v>19868</v>
      </c>
      <c r="BL747" s="510">
        <v>60627</v>
      </c>
      <c r="BM747" s="510">
        <v>8368</v>
      </c>
      <c r="BN747" s="510">
        <v>6177</v>
      </c>
      <c r="BO747" s="510">
        <v>5387</v>
      </c>
      <c r="BP747" s="510">
        <v>4024</v>
      </c>
      <c r="BQ747" s="510">
        <v>47772</v>
      </c>
      <c r="BR747" s="510">
        <v>37748</v>
      </c>
      <c r="BS747" s="510">
        <v>32054</v>
      </c>
      <c r="BT747" s="510">
        <v>18661</v>
      </c>
      <c r="BU747" s="510">
        <v>638</v>
      </c>
      <c r="BV747" s="510">
        <v>379</v>
      </c>
      <c r="BW747" s="510">
        <v>160</v>
      </c>
      <c r="BX747" s="510">
        <v>106553</v>
      </c>
      <c r="BY747" s="510">
        <v>666</v>
      </c>
      <c r="BZ747" s="510">
        <v>1127</v>
      </c>
      <c r="CA747" s="510">
        <v>100</v>
      </c>
      <c r="CB747" s="510">
        <v>63017</v>
      </c>
      <c r="CC747" s="510">
        <v>630</v>
      </c>
      <c r="CD747" s="510">
        <v>1402</v>
      </c>
      <c r="CE747" s="510">
        <v>3833</v>
      </c>
      <c r="CF747" s="510">
        <v>1708478</v>
      </c>
      <c r="CG747" s="510">
        <v>446</v>
      </c>
      <c r="CH747" s="510">
        <v>851</v>
      </c>
      <c r="CI747" s="510">
        <v>3083</v>
      </c>
      <c r="CJ747" s="510">
        <v>3658792</v>
      </c>
      <c r="CK747" s="510">
        <v>1187</v>
      </c>
      <c r="CL747" s="510">
        <v>2210</v>
      </c>
      <c r="CM747" s="510">
        <v>1045</v>
      </c>
      <c r="CN747" s="510">
        <v>1317833</v>
      </c>
      <c r="CO747" s="510">
        <v>1261</v>
      </c>
      <c r="CP747" s="510">
        <v>2585</v>
      </c>
      <c r="CQ747" s="510">
        <v>31485</v>
      </c>
      <c r="CR747" s="510">
        <v>39580704</v>
      </c>
      <c r="CS747" s="510">
        <v>1257</v>
      </c>
      <c r="CT747" s="510">
        <v>2393</v>
      </c>
      <c r="CU747" s="510">
        <v>1214</v>
      </c>
      <c r="CV747" s="510">
        <v>10168345</v>
      </c>
      <c r="CW747" s="510">
        <v>8376</v>
      </c>
      <c r="CX747" s="510">
        <v>17202</v>
      </c>
      <c r="CY747" s="510">
        <v>563</v>
      </c>
      <c r="CZ747" s="510">
        <v>5023867</v>
      </c>
      <c r="DA747" s="510">
        <v>8923</v>
      </c>
      <c r="DB747" s="510">
        <v>18983</v>
      </c>
      <c r="DC747" s="510">
        <v>1084</v>
      </c>
      <c r="DD747" s="510">
        <v>12849288</v>
      </c>
      <c r="DE747" s="510">
        <v>11854</v>
      </c>
      <c r="DF747" s="510">
        <v>24226</v>
      </c>
      <c r="DG747" s="510">
        <v>167</v>
      </c>
      <c r="DH747" s="510">
        <v>1721461</v>
      </c>
      <c r="DI747" s="510">
        <v>10308</v>
      </c>
      <c r="DJ747" s="510">
        <v>20517</v>
      </c>
      <c r="DK747" s="510">
        <v>448</v>
      </c>
      <c r="DL747" s="510">
        <v>132066</v>
      </c>
      <c r="DM747" s="510">
        <v>295</v>
      </c>
      <c r="DN747" s="510">
        <v>530</v>
      </c>
      <c r="DO747" s="510">
        <v>2856</v>
      </c>
      <c r="DP747" s="510">
        <v>132190</v>
      </c>
      <c r="DQ747" s="510">
        <v>46</v>
      </c>
      <c r="DR747" s="510">
        <v>62</v>
      </c>
      <c r="DS747" s="510">
        <v>127</v>
      </c>
      <c r="DT747" s="510">
        <v>160222</v>
      </c>
      <c r="DU747" s="510">
        <v>1262</v>
      </c>
      <c r="DV747" s="510">
        <v>2292</v>
      </c>
      <c r="DW747" s="510">
        <v>123</v>
      </c>
      <c r="DX747" s="510"/>
      <c r="DY747" s="510"/>
      <c r="DZ747" s="510"/>
      <c r="EA747" s="510"/>
      <c r="EB747" s="510"/>
      <c r="EC747" s="510"/>
      <c r="ED747" s="510"/>
      <c r="EE747" s="510"/>
      <c r="EF747" s="510"/>
      <c r="EG747" s="510" t="s">
        <v>152</v>
      </c>
      <c r="EH747" s="510" t="s">
        <v>152</v>
      </c>
      <c r="EI747" s="510">
        <v>0</v>
      </c>
      <c r="EJ747" s="479"/>
      <c r="EK747" s="479"/>
      <c r="EL747" s="479"/>
      <c r="EM747" s="479"/>
      <c r="EN747" s="479"/>
      <c r="EO747" s="479"/>
      <c r="EP747" s="479"/>
      <c r="EQ747" s="479"/>
      <c r="ER747" s="479"/>
      <c r="ES747" s="479"/>
      <c r="ET747" s="479"/>
      <c r="EU747" s="479"/>
      <c r="EV747" s="479"/>
      <c r="EW747" s="479"/>
      <c r="EX747" s="479"/>
      <c r="EY747" s="479"/>
      <c r="EZ747" s="516"/>
      <c r="FA747" s="446">
        <f t="shared" si="2178"/>
        <v>11</v>
      </c>
      <c r="FB747" s="417">
        <f t="shared" si="2179"/>
        <v>2019</v>
      </c>
      <c r="FC747" s="448">
        <f t="shared" si="2180"/>
        <v>43770</v>
      </c>
      <c r="FD747" s="449">
        <f t="shared" si="2181"/>
        <v>30</v>
      </c>
      <c r="FE747" s="450"/>
      <c r="FF747" s="451">
        <f t="shared" si="2197"/>
        <v>0.74627645675463805</v>
      </c>
      <c r="FG747" s="450"/>
      <c r="FH747" s="452">
        <f t="shared" si="2182"/>
        <v>2.0444661617395554</v>
      </c>
      <c r="FI747" s="452">
        <f t="shared" si="2183"/>
        <v>1.5091619838749084</v>
      </c>
      <c r="FJ747" s="452">
        <f t="shared" si="2184"/>
        <v>2.0176029962546815</v>
      </c>
      <c r="FK747" s="452">
        <f t="shared" si="2185"/>
        <v>1.5071161048689139</v>
      </c>
      <c r="FL747" s="452">
        <f t="shared" si="2186"/>
        <v>1.3414202678797069</v>
      </c>
      <c r="FM747" s="452">
        <f t="shared" si="2187"/>
        <v>1.059950018251762</v>
      </c>
      <c r="FN747" s="452">
        <f t="shared" si="2188"/>
        <v>1.7977565900168255</v>
      </c>
      <c r="FO747" s="452">
        <f t="shared" si="2189"/>
        <v>1.0466068424004487</v>
      </c>
      <c r="FP747" s="452">
        <f t="shared" si="2190"/>
        <v>1.7527472527472527</v>
      </c>
      <c r="FQ747" s="452">
        <f t="shared" si="2191"/>
        <v>1.0412087912087913</v>
      </c>
      <c r="FR747" s="453"/>
      <c r="FS747" s="446">
        <f t="shared" si="2205"/>
        <v>69437</v>
      </c>
      <c r="FT747" s="446">
        <f t="shared" si="2205"/>
        <v>69437</v>
      </c>
      <c r="FU747" s="446">
        <f t="shared" si="2205"/>
        <v>694370</v>
      </c>
      <c r="FV747" s="446">
        <f t="shared" si="2205"/>
        <v>4860590</v>
      </c>
      <c r="FW747" s="446">
        <f t="shared" si="2205"/>
        <v>3593654</v>
      </c>
      <c r="FX747" s="446">
        <f t="shared" si="2205"/>
        <v>2907630</v>
      </c>
      <c r="FY747" s="446">
        <f t="shared" si="2205"/>
        <v>84937005</v>
      </c>
      <c r="FZ747" s="446">
        <f t="shared" si="2205"/>
        <v>259676120</v>
      </c>
      <c r="GA747" s="446">
        <f t="shared" si="2205"/>
        <v>6253520</v>
      </c>
      <c r="GB747" s="446"/>
      <c r="GC747" s="446"/>
      <c r="GD747" s="446">
        <f t="shared" si="2204"/>
        <v>180320</v>
      </c>
      <c r="GE747" s="446">
        <f t="shared" si="2204"/>
        <v>140200</v>
      </c>
      <c r="GF747" s="446">
        <f t="shared" si="2204"/>
        <v>3261883</v>
      </c>
      <c r="GG747" s="446">
        <f t="shared" si="2204"/>
        <v>6813430</v>
      </c>
      <c r="GH747" s="446">
        <f t="shared" si="2204"/>
        <v>2701325</v>
      </c>
      <c r="GI747" s="446">
        <f t="shared" si="2204"/>
        <v>75343605</v>
      </c>
      <c r="GJ747" s="446">
        <f t="shared" si="2204"/>
        <v>20883228</v>
      </c>
      <c r="GK747" s="446">
        <f t="shared" si="2204"/>
        <v>10687429</v>
      </c>
      <c r="GL747" s="446">
        <f t="shared" si="2204"/>
        <v>26260984</v>
      </c>
      <c r="GM747" s="446">
        <f t="shared" si="2204"/>
        <v>3426339</v>
      </c>
      <c r="GN747" s="446">
        <f t="shared" si="2200"/>
        <v>291084</v>
      </c>
      <c r="GO747" s="446">
        <f t="shared" si="2202"/>
        <v>237440</v>
      </c>
      <c r="GP747" s="446">
        <f t="shared" si="2202"/>
        <v>177072</v>
      </c>
      <c r="GQ747" s="446">
        <f t="shared" si="2202"/>
        <v>0</v>
      </c>
      <c r="GR747" s="446"/>
      <c r="GS747" s="446"/>
      <c r="GT747" s="446"/>
      <c r="GU747" s="446"/>
      <c r="GV747" s="416"/>
      <c r="GW747" s="402"/>
      <c r="GX747" s="402"/>
      <c r="GY747" s="402"/>
      <c r="GZ747" s="402"/>
      <c r="HA747" s="402"/>
    </row>
    <row r="748" spans="1:209" ht="9.75" customHeight="1" x14ac:dyDescent="0.2">
      <c r="A748" s="417" t="str">
        <f t="shared" si="2177"/>
        <v>2019-20NOVEMBERRYF</v>
      </c>
      <c r="B748" s="458" t="str">
        <f t="shared" si="2194"/>
        <v>2019-20</v>
      </c>
      <c r="C748" s="402" t="s">
        <v>647</v>
      </c>
      <c r="D748" s="402" t="s">
        <v>667</v>
      </c>
      <c r="E748" s="402" t="s">
        <v>666</v>
      </c>
      <c r="F748" s="478" t="s">
        <v>457</v>
      </c>
      <c r="G748" s="478" t="s">
        <v>694</v>
      </c>
      <c r="H748" s="510">
        <v>111235</v>
      </c>
      <c r="I748" s="510">
        <v>85276</v>
      </c>
      <c r="J748" s="510">
        <v>970603</v>
      </c>
      <c r="K748" s="510">
        <v>11</v>
      </c>
      <c r="L748" s="510">
        <v>3</v>
      </c>
      <c r="M748" s="510">
        <v>38</v>
      </c>
      <c r="N748" s="510">
        <v>58</v>
      </c>
      <c r="O748" s="510">
        <v>98</v>
      </c>
      <c r="P748" s="510">
        <v>177</v>
      </c>
      <c r="Q748" s="510">
        <v>184</v>
      </c>
      <c r="R748" s="510">
        <v>2518</v>
      </c>
      <c r="S748" s="510">
        <v>76198</v>
      </c>
      <c r="T748" s="510">
        <v>4771</v>
      </c>
      <c r="U748" s="510">
        <v>2980</v>
      </c>
      <c r="V748" s="510">
        <v>42832</v>
      </c>
      <c r="W748" s="510">
        <v>17149</v>
      </c>
      <c r="X748" s="510">
        <v>1386</v>
      </c>
      <c r="Y748" s="510">
        <v>2051156</v>
      </c>
      <c r="Z748" s="510">
        <v>430</v>
      </c>
      <c r="AA748" s="510">
        <v>795</v>
      </c>
      <c r="AB748" s="510">
        <v>1809128</v>
      </c>
      <c r="AC748" s="510">
        <v>607</v>
      </c>
      <c r="AD748" s="510">
        <v>1132</v>
      </c>
      <c r="AE748" s="510">
        <v>75335818</v>
      </c>
      <c r="AF748" s="510">
        <v>1759</v>
      </c>
      <c r="AG748" s="510">
        <v>3689</v>
      </c>
      <c r="AH748" s="510">
        <v>80885798</v>
      </c>
      <c r="AI748" s="510">
        <v>4717</v>
      </c>
      <c r="AJ748" s="510">
        <v>11444</v>
      </c>
      <c r="AK748" s="510">
        <v>7712907</v>
      </c>
      <c r="AL748" s="510">
        <v>5565</v>
      </c>
      <c r="AM748" s="510">
        <v>13439</v>
      </c>
      <c r="AN748" s="510"/>
      <c r="AO748" s="510"/>
      <c r="AP748" s="510"/>
      <c r="AQ748" s="510"/>
      <c r="AR748" s="510"/>
      <c r="AS748" s="510"/>
      <c r="AT748" s="510">
        <v>4205</v>
      </c>
      <c r="AU748" s="510">
        <v>319</v>
      </c>
      <c r="AV748" s="510">
        <v>1533</v>
      </c>
      <c r="AW748" s="510">
        <v>3366</v>
      </c>
      <c r="AX748" s="510">
        <v>442</v>
      </c>
      <c r="AY748" s="510">
        <v>1911</v>
      </c>
      <c r="AZ748" s="510">
        <v>10</v>
      </c>
      <c r="BA748" s="510"/>
      <c r="BB748" s="510"/>
      <c r="BC748" s="510"/>
      <c r="BD748" s="510"/>
      <c r="BE748" s="510"/>
      <c r="BF748" s="510"/>
      <c r="BG748" s="510"/>
      <c r="BH748" s="510"/>
      <c r="BI748" s="510">
        <v>40909</v>
      </c>
      <c r="BJ748" s="510">
        <v>3532</v>
      </c>
      <c r="BK748" s="510">
        <v>27552</v>
      </c>
      <c r="BL748" s="510">
        <v>71993</v>
      </c>
      <c r="BM748" s="510">
        <v>10774</v>
      </c>
      <c r="BN748" s="510">
        <v>8256</v>
      </c>
      <c r="BO748" s="510">
        <v>6730</v>
      </c>
      <c r="BP748" s="510">
        <v>5239</v>
      </c>
      <c r="BQ748" s="510">
        <v>57945</v>
      </c>
      <c r="BR748" s="510">
        <v>48520</v>
      </c>
      <c r="BS748" s="510">
        <v>25062</v>
      </c>
      <c r="BT748" s="510">
        <v>18585</v>
      </c>
      <c r="BU748" s="510">
        <v>1914</v>
      </c>
      <c r="BV748" s="510">
        <v>1474</v>
      </c>
      <c r="BW748" s="510">
        <v>41</v>
      </c>
      <c r="BX748" s="510">
        <v>21617</v>
      </c>
      <c r="BY748" s="510">
        <v>527</v>
      </c>
      <c r="BZ748" s="510">
        <v>925</v>
      </c>
      <c r="CA748" s="510">
        <v>34</v>
      </c>
      <c r="CB748" s="510">
        <v>19849</v>
      </c>
      <c r="CC748" s="510">
        <v>584</v>
      </c>
      <c r="CD748" s="510">
        <v>1148</v>
      </c>
      <c r="CE748" s="510">
        <v>4696</v>
      </c>
      <c r="CF748" s="510">
        <v>2009690</v>
      </c>
      <c r="CG748" s="510">
        <v>428</v>
      </c>
      <c r="CH748" s="510">
        <v>790</v>
      </c>
      <c r="CI748" s="510">
        <v>2504</v>
      </c>
      <c r="CJ748" s="510">
        <v>4584719</v>
      </c>
      <c r="CK748" s="510">
        <v>1831</v>
      </c>
      <c r="CL748" s="510">
        <v>3638</v>
      </c>
      <c r="CM748" s="510">
        <v>920</v>
      </c>
      <c r="CN748" s="510">
        <v>1523113</v>
      </c>
      <c r="CO748" s="510">
        <v>1656</v>
      </c>
      <c r="CP748" s="510">
        <v>3462</v>
      </c>
      <c r="CQ748" s="510">
        <v>39408</v>
      </c>
      <c r="CR748" s="510">
        <v>69227986</v>
      </c>
      <c r="CS748" s="510">
        <v>1757</v>
      </c>
      <c r="CT748" s="510">
        <v>3700</v>
      </c>
      <c r="CU748" s="510">
        <v>1982</v>
      </c>
      <c r="CV748" s="510">
        <v>9900316</v>
      </c>
      <c r="CW748" s="510">
        <v>4995</v>
      </c>
      <c r="CX748" s="510">
        <v>10108</v>
      </c>
      <c r="CY748" s="510">
        <v>382</v>
      </c>
      <c r="CZ748" s="510">
        <v>1738075</v>
      </c>
      <c r="DA748" s="510">
        <v>4550</v>
      </c>
      <c r="DB748" s="510">
        <v>10383</v>
      </c>
      <c r="DC748" s="510">
        <v>947</v>
      </c>
      <c r="DD748" s="510">
        <v>7501262</v>
      </c>
      <c r="DE748" s="510">
        <v>7921</v>
      </c>
      <c r="DF748" s="510">
        <v>16973</v>
      </c>
      <c r="DG748" s="510">
        <v>61</v>
      </c>
      <c r="DH748" s="510">
        <v>480389</v>
      </c>
      <c r="DI748" s="510">
        <v>7875</v>
      </c>
      <c r="DJ748" s="510">
        <v>14533</v>
      </c>
      <c r="DK748" s="510">
        <v>440</v>
      </c>
      <c r="DL748" s="510">
        <v>153204</v>
      </c>
      <c r="DM748" s="510">
        <v>348</v>
      </c>
      <c r="DN748" s="510">
        <v>556</v>
      </c>
      <c r="DO748" s="510">
        <v>2780</v>
      </c>
      <c r="DP748" s="510">
        <v>109295</v>
      </c>
      <c r="DQ748" s="510">
        <v>39</v>
      </c>
      <c r="DR748" s="510">
        <v>73</v>
      </c>
      <c r="DS748" s="510">
        <v>129</v>
      </c>
      <c r="DT748" s="510">
        <v>227765</v>
      </c>
      <c r="DU748" s="510">
        <v>1766</v>
      </c>
      <c r="DV748" s="510">
        <v>3841</v>
      </c>
      <c r="DW748" s="510">
        <v>116</v>
      </c>
      <c r="DX748" s="510"/>
      <c r="DY748" s="510"/>
      <c r="DZ748" s="510"/>
      <c r="EA748" s="510"/>
      <c r="EB748" s="510"/>
      <c r="EC748" s="510"/>
      <c r="ED748" s="510"/>
      <c r="EE748" s="510"/>
      <c r="EF748" s="510"/>
      <c r="EG748" s="510" t="s">
        <v>152</v>
      </c>
      <c r="EH748" s="510" t="s">
        <v>152</v>
      </c>
      <c r="EI748" s="510">
        <v>121</v>
      </c>
      <c r="EJ748" s="479"/>
      <c r="EK748" s="479"/>
      <c r="EL748" s="479"/>
      <c r="EM748" s="479"/>
      <c r="EN748" s="479"/>
      <c r="EO748" s="479"/>
      <c r="EP748" s="479"/>
      <c r="EQ748" s="479"/>
      <c r="ER748" s="479"/>
      <c r="ES748" s="479"/>
      <c r="ET748" s="479"/>
      <c r="EU748" s="479"/>
      <c r="EV748" s="479"/>
      <c r="EW748" s="479"/>
      <c r="EX748" s="479"/>
      <c r="EY748" s="479"/>
      <c r="EZ748" s="476"/>
      <c r="FA748" s="446">
        <f t="shared" si="2178"/>
        <v>11</v>
      </c>
      <c r="FB748" s="417">
        <f t="shared" si="2179"/>
        <v>2019</v>
      </c>
      <c r="FC748" s="448">
        <f t="shared" si="2180"/>
        <v>43770</v>
      </c>
      <c r="FD748" s="449">
        <f t="shared" si="2181"/>
        <v>30</v>
      </c>
      <c r="FE748" s="450"/>
      <c r="FF748" s="451">
        <f t="shared" si="2197"/>
        <v>0.60513713539399216</v>
      </c>
      <c r="FG748" s="450"/>
      <c r="FH748" s="452">
        <f t="shared" si="2182"/>
        <v>2.2582267868371408</v>
      </c>
      <c r="FI748" s="452">
        <f t="shared" si="2183"/>
        <v>1.7304548312722701</v>
      </c>
      <c r="FJ748" s="452">
        <f t="shared" si="2184"/>
        <v>2.2583892617449663</v>
      </c>
      <c r="FK748" s="452">
        <f t="shared" si="2185"/>
        <v>1.7580536912751679</v>
      </c>
      <c r="FL748" s="452">
        <f t="shared" si="2186"/>
        <v>1.3528436682853942</v>
      </c>
      <c r="FM748" s="452">
        <f t="shared" si="2187"/>
        <v>1.1327979081060888</v>
      </c>
      <c r="FN748" s="452">
        <f t="shared" si="2188"/>
        <v>1.4614263222345327</v>
      </c>
      <c r="FO748" s="452">
        <f t="shared" si="2189"/>
        <v>1.0837366610297976</v>
      </c>
      <c r="FP748" s="452">
        <f t="shared" si="2190"/>
        <v>1.3809523809523809</v>
      </c>
      <c r="FQ748" s="452">
        <f t="shared" si="2191"/>
        <v>1.0634920634920635</v>
      </c>
      <c r="FR748" s="453"/>
      <c r="FS748" s="446">
        <f t="shared" si="2205"/>
        <v>255828</v>
      </c>
      <c r="FT748" s="446">
        <f t="shared" si="2205"/>
        <v>3240488</v>
      </c>
      <c r="FU748" s="446">
        <f t="shared" si="2205"/>
        <v>4946008</v>
      </c>
      <c r="FV748" s="446">
        <f t="shared" si="2205"/>
        <v>8357048</v>
      </c>
      <c r="FW748" s="446">
        <f t="shared" si="2205"/>
        <v>3792945</v>
      </c>
      <c r="FX748" s="446">
        <f t="shared" si="2205"/>
        <v>3373360</v>
      </c>
      <c r="FY748" s="446">
        <f t="shared" si="2205"/>
        <v>158007248</v>
      </c>
      <c r="FZ748" s="446">
        <f t="shared" si="2205"/>
        <v>196253156</v>
      </c>
      <c r="GA748" s="446">
        <f t="shared" si="2205"/>
        <v>18626454</v>
      </c>
      <c r="GB748" s="446"/>
      <c r="GC748" s="446"/>
      <c r="GD748" s="446">
        <f t="shared" si="2204"/>
        <v>37925</v>
      </c>
      <c r="GE748" s="446">
        <f t="shared" si="2204"/>
        <v>39032</v>
      </c>
      <c r="GF748" s="446">
        <f t="shared" si="2204"/>
        <v>3709840</v>
      </c>
      <c r="GG748" s="446">
        <f t="shared" si="2204"/>
        <v>9109552</v>
      </c>
      <c r="GH748" s="446">
        <f t="shared" si="2204"/>
        <v>3185040</v>
      </c>
      <c r="GI748" s="446">
        <f t="shared" si="2204"/>
        <v>145809600</v>
      </c>
      <c r="GJ748" s="446">
        <f t="shared" si="2204"/>
        <v>20034056</v>
      </c>
      <c r="GK748" s="446">
        <f t="shared" si="2204"/>
        <v>3966306</v>
      </c>
      <c r="GL748" s="446">
        <f t="shared" si="2204"/>
        <v>16073431</v>
      </c>
      <c r="GM748" s="446">
        <f t="shared" si="2204"/>
        <v>886513</v>
      </c>
      <c r="GN748" s="446">
        <f t="shared" si="2200"/>
        <v>495489</v>
      </c>
      <c r="GO748" s="446">
        <f t="shared" si="2202"/>
        <v>244640</v>
      </c>
      <c r="GP748" s="446">
        <f t="shared" si="2202"/>
        <v>202940</v>
      </c>
      <c r="GQ748" s="446">
        <f t="shared" si="2202"/>
        <v>0</v>
      </c>
      <c r="GR748" s="446"/>
      <c r="GS748" s="446"/>
      <c r="GT748" s="446"/>
      <c r="GU748" s="446"/>
      <c r="GV748" s="416"/>
      <c r="GW748" s="402"/>
      <c r="GX748" s="402"/>
      <c r="GY748" s="402"/>
      <c r="GZ748" s="402"/>
      <c r="HA748" s="402"/>
    </row>
    <row r="749" spans="1:209" ht="9.75" customHeight="1" x14ac:dyDescent="0.2">
      <c r="A749" s="417" t="str">
        <f t="shared" si="2177"/>
        <v>2019-20NOVEMBERRYA</v>
      </c>
      <c r="B749" s="458" t="str">
        <f t="shared" si="2194"/>
        <v>2019-20</v>
      </c>
      <c r="C749" s="402" t="s">
        <v>647</v>
      </c>
      <c r="D749" s="402" t="s">
        <v>653</v>
      </c>
      <c r="E749" s="402" t="s">
        <v>652</v>
      </c>
      <c r="F749" s="478" t="s">
        <v>452</v>
      </c>
      <c r="G749" s="478" t="s">
        <v>697</v>
      </c>
      <c r="H749" s="510">
        <v>122039</v>
      </c>
      <c r="I749" s="510">
        <v>88922</v>
      </c>
      <c r="J749" s="510">
        <v>382937</v>
      </c>
      <c r="K749" s="510">
        <v>4</v>
      </c>
      <c r="L749" s="510">
        <v>1</v>
      </c>
      <c r="M749" s="510">
        <v>12</v>
      </c>
      <c r="N749" s="510">
        <v>24</v>
      </c>
      <c r="O749" s="510">
        <v>48</v>
      </c>
      <c r="P749" s="510">
        <v>271</v>
      </c>
      <c r="Q749" s="510">
        <v>0</v>
      </c>
      <c r="R749" s="510">
        <v>46</v>
      </c>
      <c r="S749" s="510">
        <v>93969</v>
      </c>
      <c r="T749" s="510">
        <v>6337</v>
      </c>
      <c r="U749" s="510">
        <v>4021</v>
      </c>
      <c r="V749" s="510">
        <v>48246</v>
      </c>
      <c r="W749" s="510">
        <v>29509</v>
      </c>
      <c r="X749" s="510">
        <v>1116</v>
      </c>
      <c r="Y749" s="510">
        <v>2696546</v>
      </c>
      <c r="Z749" s="510">
        <v>426</v>
      </c>
      <c r="AA749" s="510">
        <v>735</v>
      </c>
      <c r="AB749" s="510">
        <v>1952728</v>
      </c>
      <c r="AC749" s="510">
        <v>486</v>
      </c>
      <c r="AD749" s="510">
        <v>847</v>
      </c>
      <c r="AE749" s="510">
        <v>42048488</v>
      </c>
      <c r="AF749" s="510">
        <v>872</v>
      </c>
      <c r="AG749" s="510">
        <v>1626</v>
      </c>
      <c r="AH749" s="510">
        <v>106075422</v>
      </c>
      <c r="AI749" s="510">
        <v>3595</v>
      </c>
      <c r="AJ749" s="510">
        <v>8212</v>
      </c>
      <c r="AK749" s="510">
        <v>5334204</v>
      </c>
      <c r="AL749" s="510">
        <v>4780</v>
      </c>
      <c r="AM749" s="510">
        <v>11903</v>
      </c>
      <c r="AN749" s="510"/>
      <c r="AO749" s="510"/>
      <c r="AP749" s="510"/>
      <c r="AQ749" s="510"/>
      <c r="AR749" s="510"/>
      <c r="AS749" s="510"/>
      <c r="AT749" s="510">
        <v>3489</v>
      </c>
      <c r="AU749" s="510">
        <v>85</v>
      </c>
      <c r="AV749" s="510">
        <v>59</v>
      </c>
      <c r="AW749" s="510">
        <v>0</v>
      </c>
      <c r="AX749" s="510">
        <v>386</v>
      </c>
      <c r="AY749" s="510">
        <v>2959</v>
      </c>
      <c r="AZ749" s="510">
        <v>2208</v>
      </c>
      <c r="BA749" s="510"/>
      <c r="BB749" s="510"/>
      <c r="BC749" s="510"/>
      <c r="BD749" s="510"/>
      <c r="BE749" s="510"/>
      <c r="BF749" s="510"/>
      <c r="BG749" s="510"/>
      <c r="BH749" s="510"/>
      <c r="BI749" s="510">
        <v>52396</v>
      </c>
      <c r="BJ749" s="510">
        <v>5788</v>
      </c>
      <c r="BK749" s="510">
        <v>32296</v>
      </c>
      <c r="BL749" s="510">
        <v>90480</v>
      </c>
      <c r="BM749" s="510">
        <v>11845</v>
      </c>
      <c r="BN749" s="510">
        <v>8689</v>
      </c>
      <c r="BO749" s="510">
        <v>7333</v>
      </c>
      <c r="BP749" s="510">
        <v>5494</v>
      </c>
      <c r="BQ749" s="510">
        <v>62524</v>
      </c>
      <c r="BR749" s="510">
        <v>50747</v>
      </c>
      <c r="BS749" s="510">
        <v>59790</v>
      </c>
      <c r="BT749" s="510">
        <v>30861</v>
      </c>
      <c r="BU749" s="510">
        <v>3040</v>
      </c>
      <c r="BV749" s="510">
        <v>1171</v>
      </c>
      <c r="BW749" s="510">
        <v>163</v>
      </c>
      <c r="BX749" s="510">
        <v>79070</v>
      </c>
      <c r="BY749" s="510">
        <v>485</v>
      </c>
      <c r="BZ749" s="510">
        <v>766</v>
      </c>
      <c r="CA749" s="510">
        <v>100</v>
      </c>
      <c r="CB749" s="510">
        <v>44790</v>
      </c>
      <c r="CC749" s="510">
        <v>448</v>
      </c>
      <c r="CD749" s="510">
        <v>795</v>
      </c>
      <c r="CE749" s="510">
        <v>6074</v>
      </c>
      <c r="CF749" s="510">
        <v>2572686</v>
      </c>
      <c r="CG749" s="510">
        <v>424</v>
      </c>
      <c r="CH749" s="510">
        <v>733</v>
      </c>
      <c r="CI749" s="510">
        <v>6033</v>
      </c>
      <c r="CJ749" s="510">
        <v>5134550</v>
      </c>
      <c r="CK749" s="510">
        <v>851</v>
      </c>
      <c r="CL749" s="510">
        <v>1583</v>
      </c>
      <c r="CM749" s="510">
        <v>1064</v>
      </c>
      <c r="CN749" s="510">
        <v>895249</v>
      </c>
      <c r="CO749" s="510">
        <v>841</v>
      </c>
      <c r="CP749" s="510">
        <v>1804</v>
      </c>
      <c r="CQ749" s="510">
        <v>41149</v>
      </c>
      <c r="CR749" s="510">
        <v>36018689</v>
      </c>
      <c r="CS749" s="510">
        <v>875</v>
      </c>
      <c r="CT749" s="510">
        <v>1629</v>
      </c>
      <c r="CU749" s="510">
        <v>3064</v>
      </c>
      <c r="CV749" s="510">
        <v>17823282</v>
      </c>
      <c r="CW749" s="510">
        <v>5817</v>
      </c>
      <c r="CX749" s="510">
        <v>13493</v>
      </c>
      <c r="CY749" s="510">
        <v>592</v>
      </c>
      <c r="CZ749" s="510">
        <v>3206528</v>
      </c>
      <c r="DA749" s="510">
        <v>5416</v>
      </c>
      <c r="DB749" s="510">
        <v>14088</v>
      </c>
      <c r="DC749" s="510">
        <v>1102</v>
      </c>
      <c r="DD749" s="510">
        <v>11332066</v>
      </c>
      <c r="DE749" s="510">
        <v>10283</v>
      </c>
      <c r="DF749" s="510">
        <v>22641</v>
      </c>
      <c r="DG749" s="510">
        <v>191</v>
      </c>
      <c r="DH749" s="510">
        <v>1616029</v>
      </c>
      <c r="DI749" s="510">
        <v>8461</v>
      </c>
      <c r="DJ749" s="510">
        <v>20684</v>
      </c>
      <c r="DK749" s="510">
        <v>237</v>
      </c>
      <c r="DL749" s="510">
        <v>60389</v>
      </c>
      <c r="DM749" s="510">
        <v>255</v>
      </c>
      <c r="DN749" s="510">
        <v>462</v>
      </c>
      <c r="DO749" s="510">
        <v>3836</v>
      </c>
      <c r="DP749" s="510">
        <v>104449</v>
      </c>
      <c r="DQ749" s="510">
        <v>27</v>
      </c>
      <c r="DR749" s="510">
        <v>54</v>
      </c>
      <c r="DS749" s="510">
        <v>100</v>
      </c>
      <c r="DT749" s="510">
        <v>82298</v>
      </c>
      <c r="DU749" s="510">
        <v>823</v>
      </c>
      <c r="DV749" s="510">
        <v>1511</v>
      </c>
      <c r="DW749" s="510">
        <v>92</v>
      </c>
      <c r="DX749" s="510"/>
      <c r="DY749" s="510"/>
      <c r="DZ749" s="510"/>
      <c r="EA749" s="510"/>
      <c r="EB749" s="510"/>
      <c r="EC749" s="510"/>
      <c r="ED749" s="510"/>
      <c r="EE749" s="510"/>
      <c r="EF749" s="510"/>
      <c r="EG749" s="510" t="s">
        <v>152</v>
      </c>
      <c r="EH749" s="510" t="s">
        <v>152</v>
      </c>
      <c r="EI749" s="510">
        <v>277</v>
      </c>
      <c r="EJ749" s="479"/>
      <c r="EK749" s="479"/>
      <c r="EL749" s="479"/>
      <c r="EM749" s="479"/>
      <c r="EN749" s="479"/>
      <c r="EO749" s="479"/>
      <c r="EP749" s="479"/>
      <c r="EQ749" s="479"/>
      <c r="ER749" s="479"/>
      <c r="ES749" s="479"/>
      <c r="ET749" s="479"/>
      <c r="EU749" s="479"/>
      <c r="EV749" s="479"/>
      <c r="EW749" s="479"/>
      <c r="EX749" s="479"/>
      <c r="EY749" s="479"/>
      <c r="EZ749" s="476"/>
      <c r="FA749" s="446">
        <f t="shared" si="2178"/>
        <v>11</v>
      </c>
      <c r="FB749" s="417">
        <f t="shared" si="2179"/>
        <v>2019</v>
      </c>
      <c r="FC749" s="448">
        <f t="shared" si="2180"/>
        <v>43770</v>
      </c>
      <c r="FD749" s="449">
        <f t="shared" si="2181"/>
        <v>30</v>
      </c>
      <c r="FE749" s="450"/>
      <c r="FF749" s="451">
        <f t="shared" si="2197"/>
        <v>0.63237718430596768</v>
      </c>
      <c r="FG749" s="450"/>
      <c r="FH749" s="452">
        <f t="shared" si="2182"/>
        <v>1.8691810004734102</v>
      </c>
      <c r="FI749" s="452">
        <f t="shared" si="2183"/>
        <v>1.3711535426858135</v>
      </c>
      <c r="FJ749" s="452">
        <f t="shared" si="2184"/>
        <v>1.8236757025615518</v>
      </c>
      <c r="FK749" s="452">
        <f t="shared" si="2185"/>
        <v>1.3663267843819946</v>
      </c>
      <c r="FL749" s="452">
        <f t="shared" si="2186"/>
        <v>1.2959416324669402</v>
      </c>
      <c r="FM749" s="452">
        <f t="shared" si="2187"/>
        <v>1.051838494382954</v>
      </c>
      <c r="FN749" s="452">
        <f t="shared" si="2188"/>
        <v>2.0261615100477819</v>
      </c>
      <c r="FO749" s="452">
        <f t="shared" si="2189"/>
        <v>1.0458165305500018</v>
      </c>
      <c r="FP749" s="452">
        <f t="shared" si="2190"/>
        <v>2.7240143369175627</v>
      </c>
      <c r="FQ749" s="452">
        <f t="shared" si="2191"/>
        <v>1.0492831541218639</v>
      </c>
      <c r="FR749" s="453"/>
      <c r="FS749" s="446">
        <f t="shared" si="2205"/>
        <v>88922</v>
      </c>
      <c r="FT749" s="446">
        <f t="shared" si="2205"/>
        <v>1067064</v>
      </c>
      <c r="FU749" s="446">
        <f t="shared" si="2205"/>
        <v>2134128</v>
      </c>
      <c r="FV749" s="446">
        <f t="shared" si="2205"/>
        <v>4268256</v>
      </c>
      <c r="FW749" s="446">
        <f t="shared" si="2205"/>
        <v>4657695</v>
      </c>
      <c r="FX749" s="446">
        <f t="shared" si="2205"/>
        <v>3405787</v>
      </c>
      <c r="FY749" s="446">
        <f t="shared" si="2205"/>
        <v>78447996</v>
      </c>
      <c r="FZ749" s="446">
        <f t="shared" si="2205"/>
        <v>242327908</v>
      </c>
      <c r="GA749" s="446">
        <f t="shared" si="2205"/>
        <v>13283748</v>
      </c>
      <c r="GB749" s="446"/>
      <c r="GC749" s="446"/>
      <c r="GD749" s="446">
        <f t="shared" ref="GD749:GM758" si="2206">IFERROR(HLOOKUP(GD$1,$H$5:$HA$10112,MATCH($A749,$A$5:$A$10112,0),0)*HLOOKUP(GD$2,$H$5:$HA$10112,MATCH($A749,$A$5:$A$10112,0),0),"-")</f>
        <v>124858</v>
      </c>
      <c r="GE749" s="446">
        <f t="shared" si="2206"/>
        <v>79500</v>
      </c>
      <c r="GF749" s="446">
        <f t="shared" si="2206"/>
        <v>4452242</v>
      </c>
      <c r="GG749" s="446">
        <f t="shared" si="2206"/>
        <v>9550239</v>
      </c>
      <c r="GH749" s="446">
        <f t="shared" si="2206"/>
        <v>1919456</v>
      </c>
      <c r="GI749" s="446">
        <f t="shared" si="2206"/>
        <v>67031721</v>
      </c>
      <c r="GJ749" s="446">
        <f t="shared" si="2206"/>
        <v>41342552</v>
      </c>
      <c r="GK749" s="446">
        <f t="shared" si="2206"/>
        <v>8340096</v>
      </c>
      <c r="GL749" s="446">
        <f t="shared" si="2206"/>
        <v>24950382</v>
      </c>
      <c r="GM749" s="446">
        <f t="shared" si="2206"/>
        <v>3950644</v>
      </c>
      <c r="GN749" s="446">
        <f t="shared" si="2200"/>
        <v>151100</v>
      </c>
      <c r="GO749" s="446">
        <f t="shared" ref="GO749:GQ768" si="2207">IFERROR(HLOOKUP(GO$1,$H$5:$HA$10112,MATCH($A749,$A$5:$A$10112,0),0)*HLOOKUP(GO$2,$H$5:$HA$10112,MATCH($A749,$A$5:$A$10112,0),0),"-")</f>
        <v>109494</v>
      </c>
      <c r="GP749" s="446">
        <f t="shared" si="2207"/>
        <v>207144</v>
      </c>
      <c r="GQ749" s="446">
        <f t="shared" si="2207"/>
        <v>0</v>
      </c>
      <c r="GR749" s="446"/>
      <c r="GS749" s="446"/>
      <c r="GT749" s="446"/>
      <c r="GU749" s="446"/>
      <c r="GV749" s="416"/>
      <c r="GW749" s="402"/>
      <c r="GX749" s="402"/>
      <c r="GY749" s="402"/>
      <c r="GZ749" s="402"/>
      <c r="HA749" s="402"/>
    </row>
    <row r="750" spans="1:209" ht="9.75" customHeight="1" x14ac:dyDescent="0.2">
      <c r="A750" s="485" t="str">
        <f t="shared" si="2177"/>
        <v>2019-20NOVEMBERRX8</v>
      </c>
      <c r="B750" s="503" t="str">
        <f t="shared" si="2194"/>
        <v>2019-20</v>
      </c>
      <c r="C750" s="436" t="s">
        <v>647</v>
      </c>
      <c r="D750" s="436" t="s">
        <v>646</v>
      </c>
      <c r="E750" s="436" t="s">
        <v>645</v>
      </c>
      <c r="F750" s="504" t="s">
        <v>450</v>
      </c>
      <c r="G750" s="504" t="s">
        <v>696</v>
      </c>
      <c r="H750" s="522">
        <v>102003</v>
      </c>
      <c r="I750" s="522">
        <v>58572</v>
      </c>
      <c r="J750" s="522">
        <v>418932</v>
      </c>
      <c r="K750" s="522">
        <v>7</v>
      </c>
      <c r="L750" s="522">
        <v>1</v>
      </c>
      <c r="M750" s="522">
        <v>15</v>
      </c>
      <c r="N750" s="522">
        <v>45</v>
      </c>
      <c r="O750" s="522">
        <v>127</v>
      </c>
      <c r="P750" s="522">
        <v>263</v>
      </c>
      <c r="Q750" s="522">
        <v>417</v>
      </c>
      <c r="R750" s="522">
        <v>1609</v>
      </c>
      <c r="S750" s="522">
        <v>72412</v>
      </c>
      <c r="T750" s="522">
        <v>5850</v>
      </c>
      <c r="U750" s="522">
        <v>4193</v>
      </c>
      <c r="V750" s="522">
        <v>41615</v>
      </c>
      <c r="W750" s="522">
        <v>11182</v>
      </c>
      <c r="X750" s="522">
        <v>425</v>
      </c>
      <c r="Y750" s="522">
        <v>2628530</v>
      </c>
      <c r="Z750" s="522">
        <v>449</v>
      </c>
      <c r="AA750" s="522">
        <v>766</v>
      </c>
      <c r="AB750" s="522">
        <v>2277116</v>
      </c>
      <c r="AC750" s="522">
        <v>543</v>
      </c>
      <c r="AD750" s="522">
        <v>983</v>
      </c>
      <c r="AE750" s="522">
        <v>57850018</v>
      </c>
      <c r="AF750" s="522">
        <v>1390</v>
      </c>
      <c r="AG750" s="522">
        <v>2940</v>
      </c>
      <c r="AH750" s="522">
        <v>37941905</v>
      </c>
      <c r="AI750" s="522">
        <v>3393</v>
      </c>
      <c r="AJ750" s="522">
        <v>8339</v>
      </c>
      <c r="AK750" s="522">
        <v>1826230</v>
      </c>
      <c r="AL750" s="522">
        <v>4297</v>
      </c>
      <c r="AM750" s="522">
        <v>9488</v>
      </c>
      <c r="AN750" s="522"/>
      <c r="AO750" s="522"/>
      <c r="AP750" s="522"/>
      <c r="AQ750" s="522"/>
      <c r="AR750" s="522"/>
      <c r="AS750" s="522"/>
      <c r="AT750" s="522">
        <v>5332</v>
      </c>
      <c r="AU750" s="522">
        <v>735</v>
      </c>
      <c r="AV750" s="522">
        <v>1819</v>
      </c>
      <c r="AW750" s="522">
        <v>5781</v>
      </c>
      <c r="AX750" s="522">
        <v>376</v>
      </c>
      <c r="AY750" s="522">
        <v>2402</v>
      </c>
      <c r="AZ750" s="522">
        <v>2087</v>
      </c>
      <c r="BA750" s="522"/>
      <c r="BB750" s="522"/>
      <c r="BC750" s="522"/>
      <c r="BD750" s="522"/>
      <c r="BE750" s="522"/>
      <c r="BF750" s="522"/>
      <c r="BG750" s="522"/>
      <c r="BH750" s="522"/>
      <c r="BI750" s="522">
        <v>42636</v>
      </c>
      <c r="BJ750" s="522">
        <v>6541</v>
      </c>
      <c r="BK750" s="522">
        <v>17903</v>
      </c>
      <c r="BL750" s="522">
        <v>67080</v>
      </c>
      <c r="BM750" s="522">
        <v>11360</v>
      </c>
      <c r="BN750" s="522">
        <v>9007</v>
      </c>
      <c r="BO750" s="522">
        <v>7890</v>
      </c>
      <c r="BP750" s="522">
        <v>6322</v>
      </c>
      <c r="BQ750" s="522">
        <v>56309</v>
      </c>
      <c r="BR750" s="522">
        <v>45862</v>
      </c>
      <c r="BS750" s="522">
        <v>17359</v>
      </c>
      <c r="BT750" s="522">
        <v>12389</v>
      </c>
      <c r="BU750" s="522">
        <v>706</v>
      </c>
      <c r="BV750" s="522">
        <v>488</v>
      </c>
      <c r="BW750" s="522">
        <v>249</v>
      </c>
      <c r="BX750" s="522">
        <v>121736</v>
      </c>
      <c r="BY750" s="522">
        <v>489</v>
      </c>
      <c r="BZ750" s="522">
        <v>813</v>
      </c>
      <c r="CA750" s="522">
        <v>42</v>
      </c>
      <c r="CB750" s="522">
        <v>20318</v>
      </c>
      <c r="CC750" s="522">
        <v>484</v>
      </c>
      <c r="CD750" s="522">
        <v>954</v>
      </c>
      <c r="CE750" s="522">
        <v>5559</v>
      </c>
      <c r="CF750" s="522">
        <v>2486476</v>
      </c>
      <c r="CG750" s="522">
        <v>447</v>
      </c>
      <c r="CH750" s="522">
        <v>763</v>
      </c>
      <c r="CI750" s="522">
        <v>4778</v>
      </c>
      <c r="CJ750" s="522">
        <v>6591267</v>
      </c>
      <c r="CK750" s="522">
        <v>1380</v>
      </c>
      <c r="CL750" s="522">
        <v>2818</v>
      </c>
      <c r="CM750" s="522">
        <v>804</v>
      </c>
      <c r="CN750" s="522">
        <v>1047918</v>
      </c>
      <c r="CO750" s="522">
        <v>1303</v>
      </c>
      <c r="CP750" s="522">
        <v>2894</v>
      </c>
      <c r="CQ750" s="522">
        <v>36033</v>
      </c>
      <c r="CR750" s="522">
        <v>50210833</v>
      </c>
      <c r="CS750" s="522">
        <v>1393</v>
      </c>
      <c r="CT750" s="522">
        <v>2959</v>
      </c>
      <c r="CU750" s="522">
        <v>1952</v>
      </c>
      <c r="CV750" s="522">
        <v>7565586</v>
      </c>
      <c r="CW750" s="522">
        <v>3876</v>
      </c>
      <c r="CX750" s="522">
        <v>8087</v>
      </c>
      <c r="CY750" s="522">
        <v>1255</v>
      </c>
      <c r="CZ750" s="522">
        <v>5000571</v>
      </c>
      <c r="DA750" s="522">
        <v>3985</v>
      </c>
      <c r="DB750" s="522">
        <v>8883</v>
      </c>
      <c r="DC750" s="522">
        <v>1952</v>
      </c>
      <c r="DD750" s="522">
        <v>11322524</v>
      </c>
      <c r="DE750" s="522">
        <v>5800</v>
      </c>
      <c r="DF750" s="522">
        <v>13636</v>
      </c>
      <c r="DG750" s="522">
        <v>1186</v>
      </c>
      <c r="DH750" s="522">
        <v>6741823</v>
      </c>
      <c r="DI750" s="522">
        <v>5685</v>
      </c>
      <c r="DJ750" s="522">
        <v>14281</v>
      </c>
      <c r="DK750" s="522">
        <v>173</v>
      </c>
      <c r="DL750" s="522">
        <v>57936</v>
      </c>
      <c r="DM750" s="522">
        <v>335</v>
      </c>
      <c r="DN750" s="522">
        <v>536</v>
      </c>
      <c r="DO750" s="522">
        <v>3732</v>
      </c>
      <c r="DP750" s="522">
        <v>140116</v>
      </c>
      <c r="DQ750" s="522">
        <v>38</v>
      </c>
      <c r="DR750" s="522">
        <v>65</v>
      </c>
      <c r="DS750" s="522">
        <v>47</v>
      </c>
      <c r="DT750" s="522">
        <v>76276</v>
      </c>
      <c r="DU750" s="522">
        <v>1623</v>
      </c>
      <c r="DV750" s="522">
        <v>3238</v>
      </c>
      <c r="DW750" s="522">
        <v>35</v>
      </c>
      <c r="DX750" s="522"/>
      <c r="DY750" s="522"/>
      <c r="DZ750" s="522"/>
      <c r="EA750" s="522"/>
      <c r="EB750" s="522"/>
      <c r="EC750" s="522"/>
      <c r="ED750" s="522"/>
      <c r="EE750" s="522"/>
      <c r="EF750" s="522"/>
      <c r="EG750" s="522" t="s">
        <v>152</v>
      </c>
      <c r="EH750" s="522" t="s">
        <v>152</v>
      </c>
      <c r="EI750" s="522">
        <v>54</v>
      </c>
      <c r="EJ750" s="483"/>
      <c r="EK750" s="483"/>
      <c r="EL750" s="483"/>
      <c r="EM750" s="483"/>
      <c r="EN750" s="483"/>
      <c r="EO750" s="483"/>
      <c r="EP750" s="483"/>
      <c r="EQ750" s="483"/>
      <c r="ER750" s="483"/>
      <c r="ES750" s="483"/>
      <c r="ET750" s="483"/>
      <c r="EU750" s="483"/>
      <c r="EV750" s="483"/>
      <c r="EW750" s="483"/>
      <c r="EX750" s="483"/>
      <c r="EY750" s="483"/>
      <c r="EZ750" s="484"/>
      <c r="FA750" s="468">
        <f t="shared" si="2178"/>
        <v>11</v>
      </c>
      <c r="FB750" s="485">
        <f t="shared" si="2179"/>
        <v>2019</v>
      </c>
      <c r="FC750" s="486">
        <f t="shared" si="2180"/>
        <v>43770</v>
      </c>
      <c r="FD750" s="470">
        <f t="shared" si="2181"/>
        <v>30</v>
      </c>
      <c r="FE750" s="471"/>
      <c r="FF750" s="517">
        <f t="shared" si="2197"/>
        <v>0.66797923751566135</v>
      </c>
      <c r="FG750" s="471"/>
      <c r="FH750" s="487">
        <f t="shared" si="2182"/>
        <v>1.9418803418803419</v>
      </c>
      <c r="FI750" s="487">
        <f t="shared" si="2183"/>
        <v>1.5396581196581196</v>
      </c>
      <c r="FJ750" s="487">
        <f t="shared" si="2184"/>
        <v>1.8817076079179584</v>
      </c>
      <c r="FK750" s="487">
        <f t="shared" si="2185"/>
        <v>1.5077510135940855</v>
      </c>
      <c r="FL750" s="487">
        <f t="shared" si="2186"/>
        <v>1.3530938363570828</v>
      </c>
      <c r="FM750" s="487">
        <f t="shared" si="2187"/>
        <v>1.1020545476390724</v>
      </c>
      <c r="FN750" s="487">
        <f t="shared" si="2188"/>
        <v>1.5524056519406189</v>
      </c>
      <c r="FO750" s="487">
        <f t="shared" si="2189"/>
        <v>1.1079413342872473</v>
      </c>
      <c r="FP750" s="487">
        <f t="shared" si="2190"/>
        <v>1.6611764705882353</v>
      </c>
      <c r="FQ750" s="487">
        <f t="shared" si="2191"/>
        <v>1.148235294117647</v>
      </c>
      <c r="FR750" s="459"/>
      <c r="FS750" s="468">
        <f t="shared" si="2205"/>
        <v>58572</v>
      </c>
      <c r="FT750" s="468">
        <f t="shared" si="2205"/>
        <v>878580</v>
      </c>
      <c r="FU750" s="468">
        <f t="shared" si="2205"/>
        <v>2635740</v>
      </c>
      <c r="FV750" s="468">
        <f t="shared" si="2205"/>
        <v>7438644</v>
      </c>
      <c r="FW750" s="468">
        <f t="shared" si="2205"/>
        <v>4481100</v>
      </c>
      <c r="FX750" s="468">
        <f t="shared" si="2205"/>
        <v>4121719</v>
      </c>
      <c r="FY750" s="468">
        <f t="shared" si="2205"/>
        <v>122348100</v>
      </c>
      <c r="FZ750" s="468">
        <f t="shared" si="2205"/>
        <v>93246698</v>
      </c>
      <c r="GA750" s="468">
        <f t="shared" si="2205"/>
        <v>4032400</v>
      </c>
      <c r="GB750" s="468"/>
      <c r="GC750" s="468"/>
      <c r="GD750" s="468">
        <f t="shared" si="2206"/>
        <v>202437</v>
      </c>
      <c r="GE750" s="468">
        <f t="shared" si="2206"/>
        <v>40068</v>
      </c>
      <c r="GF750" s="468">
        <f t="shared" si="2206"/>
        <v>4241517</v>
      </c>
      <c r="GG750" s="468">
        <f t="shared" si="2206"/>
        <v>13464404</v>
      </c>
      <c r="GH750" s="468">
        <f t="shared" si="2206"/>
        <v>2326776</v>
      </c>
      <c r="GI750" s="468">
        <f t="shared" si="2206"/>
        <v>106621647</v>
      </c>
      <c r="GJ750" s="468">
        <f t="shared" si="2206"/>
        <v>15785824</v>
      </c>
      <c r="GK750" s="468">
        <f t="shared" si="2206"/>
        <v>11148165</v>
      </c>
      <c r="GL750" s="468">
        <f t="shared" si="2206"/>
        <v>26617472</v>
      </c>
      <c r="GM750" s="468">
        <f t="shared" si="2206"/>
        <v>16937266</v>
      </c>
      <c r="GN750" s="468">
        <f t="shared" si="2200"/>
        <v>152186</v>
      </c>
      <c r="GO750" s="468">
        <f t="shared" si="2207"/>
        <v>92728</v>
      </c>
      <c r="GP750" s="468">
        <f t="shared" si="2207"/>
        <v>242580</v>
      </c>
      <c r="GQ750" s="468">
        <f t="shared" si="2207"/>
        <v>0</v>
      </c>
      <c r="GR750" s="468"/>
      <c r="GS750" s="468"/>
      <c r="GT750" s="468"/>
      <c r="GU750" s="468"/>
      <c r="GV750" s="425"/>
      <c r="GW750" s="402"/>
      <c r="GX750" s="402"/>
      <c r="GY750" s="402"/>
      <c r="GZ750" s="402"/>
      <c r="HA750" s="402"/>
    </row>
    <row r="751" spans="1:209" ht="9.75" customHeight="1" x14ac:dyDescent="0.2">
      <c r="A751" s="472" t="str">
        <f t="shared" si="2177"/>
        <v>2019-20DECEMBERRX9</v>
      </c>
      <c r="B751" s="488" t="str">
        <f t="shared" si="2194"/>
        <v>2019-20</v>
      </c>
      <c r="C751" s="400" t="s">
        <v>650</v>
      </c>
      <c r="D751" s="400" t="s">
        <v>653</v>
      </c>
      <c r="E751" s="400" t="s">
        <v>652</v>
      </c>
      <c r="F751" s="474" t="s">
        <v>451</v>
      </c>
      <c r="G751" s="474" t="s">
        <v>686</v>
      </c>
      <c r="H751" s="518">
        <v>105644</v>
      </c>
      <c r="I751" s="518">
        <v>82795</v>
      </c>
      <c r="J751" s="518">
        <v>352363</v>
      </c>
      <c r="K751" s="518">
        <v>4</v>
      </c>
      <c r="L751" s="518">
        <v>2</v>
      </c>
      <c r="M751" s="518">
        <v>4</v>
      </c>
      <c r="N751" s="518">
        <v>19</v>
      </c>
      <c r="O751" s="518">
        <v>59</v>
      </c>
      <c r="P751" s="518">
        <v>586</v>
      </c>
      <c r="Q751" s="518">
        <v>2191</v>
      </c>
      <c r="R751" s="518">
        <v>0</v>
      </c>
      <c r="S751" s="518">
        <v>71457</v>
      </c>
      <c r="T751" s="518">
        <v>8507</v>
      </c>
      <c r="U751" s="518">
        <v>5837</v>
      </c>
      <c r="V751" s="518">
        <v>42979</v>
      </c>
      <c r="W751" s="518">
        <v>9005</v>
      </c>
      <c r="X751" s="518">
        <v>1134</v>
      </c>
      <c r="Y751" s="518">
        <v>4166505</v>
      </c>
      <c r="Z751" s="518">
        <v>490</v>
      </c>
      <c r="AA751" s="518">
        <v>875</v>
      </c>
      <c r="AB751" s="518">
        <v>5797688</v>
      </c>
      <c r="AC751" s="518">
        <v>993</v>
      </c>
      <c r="AD751" s="518">
        <v>2193</v>
      </c>
      <c r="AE751" s="518">
        <v>107585218</v>
      </c>
      <c r="AF751" s="518">
        <v>2503</v>
      </c>
      <c r="AG751" s="518">
        <v>5239</v>
      </c>
      <c r="AH751" s="518">
        <v>68715348</v>
      </c>
      <c r="AI751" s="518">
        <v>7631</v>
      </c>
      <c r="AJ751" s="518">
        <v>18880</v>
      </c>
      <c r="AK751" s="518">
        <v>7356207</v>
      </c>
      <c r="AL751" s="518">
        <v>6487</v>
      </c>
      <c r="AM751" s="518">
        <v>14690</v>
      </c>
      <c r="AN751" s="518"/>
      <c r="AO751" s="518"/>
      <c r="AP751" s="518"/>
      <c r="AQ751" s="518"/>
      <c r="AR751" s="518"/>
      <c r="AS751" s="518"/>
      <c r="AT751" s="518">
        <v>6915</v>
      </c>
      <c r="AU751" s="518">
        <v>2035</v>
      </c>
      <c r="AV751" s="518">
        <v>865</v>
      </c>
      <c r="AW751" s="518">
        <v>30</v>
      </c>
      <c r="AX751" s="518">
        <v>3108</v>
      </c>
      <c r="AY751" s="518">
        <v>907</v>
      </c>
      <c r="AZ751" s="518">
        <v>54</v>
      </c>
      <c r="BA751" s="518"/>
      <c r="BB751" s="518"/>
      <c r="BC751" s="518"/>
      <c r="BD751" s="518"/>
      <c r="BE751" s="518"/>
      <c r="BF751" s="518"/>
      <c r="BG751" s="518"/>
      <c r="BH751" s="518"/>
      <c r="BI751" s="518">
        <v>42417</v>
      </c>
      <c r="BJ751" s="518">
        <v>3319</v>
      </c>
      <c r="BK751" s="518">
        <v>18806</v>
      </c>
      <c r="BL751" s="518">
        <v>64542</v>
      </c>
      <c r="BM751" s="518">
        <v>15272</v>
      </c>
      <c r="BN751" s="518">
        <v>11784</v>
      </c>
      <c r="BO751" s="518">
        <v>10770</v>
      </c>
      <c r="BP751" s="518">
        <v>8339</v>
      </c>
      <c r="BQ751" s="518">
        <v>57737</v>
      </c>
      <c r="BR751" s="518">
        <v>45288</v>
      </c>
      <c r="BS751" s="518">
        <v>13373</v>
      </c>
      <c r="BT751" s="518">
        <v>9837</v>
      </c>
      <c r="BU751" s="518">
        <v>1499</v>
      </c>
      <c r="BV751" s="518">
        <v>1093</v>
      </c>
      <c r="BW751" s="518">
        <v>0</v>
      </c>
      <c r="BX751" s="518">
        <v>0</v>
      </c>
      <c r="BY751" s="518" t="s">
        <v>152</v>
      </c>
      <c r="BZ751" s="518" t="s">
        <v>152</v>
      </c>
      <c r="CA751" s="518">
        <v>23</v>
      </c>
      <c r="CB751" s="518">
        <v>13566</v>
      </c>
      <c r="CC751" s="518">
        <v>590</v>
      </c>
      <c r="CD751" s="518">
        <v>1435</v>
      </c>
      <c r="CE751" s="518">
        <v>8484</v>
      </c>
      <c r="CF751" s="518">
        <v>4152939</v>
      </c>
      <c r="CG751" s="518">
        <v>490</v>
      </c>
      <c r="CH751" s="518">
        <v>875</v>
      </c>
      <c r="CI751" s="518">
        <v>471</v>
      </c>
      <c r="CJ751" s="518">
        <v>1259961</v>
      </c>
      <c r="CK751" s="518">
        <v>2675</v>
      </c>
      <c r="CL751" s="518">
        <v>5374</v>
      </c>
      <c r="CM751" s="518">
        <v>830</v>
      </c>
      <c r="CN751" s="518">
        <v>1819003</v>
      </c>
      <c r="CO751" s="518">
        <v>2192</v>
      </c>
      <c r="CP751" s="518">
        <v>4840</v>
      </c>
      <c r="CQ751" s="518">
        <v>41678</v>
      </c>
      <c r="CR751" s="518">
        <v>104506254</v>
      </c>
      <c r="CS751" s="518">
        <v>2507</v>
      </c>
      <c r="CT751" s="518">
        <v>5239</v>
      </c>
      <c r="CU751" s="518">
        <v>3</v>
      </c>
      <c r="CV751" s="518">
        <v>3574</v>
      </c>
      <c r="CW751" s="518">
        <v>1191</v>
      </c>
      <c r="CX751" s="518">
        <v>2551</v>
      </c>
      <c r="CY751" s="518">
        <v>368</v>
      </c>
      <c r="CZ751" s="518">
        <v>2676745</v>
      </c>
      <c r="DA751" s="518">
        <v>7274</v>
      </c>
      <c r="DB751" s="518">
        <v>17236</v>
      </c>
      <c r="DC751" s="518">
        <v>1804</v>
      </c>
      <c r="DD751" s="518">
        <v>11058280</v>
      </c>
      <c r="DE751" s="518">
        <v>6130</v>
      </c>
      <c r="DF751" s="518">
        <v>13189</v>
      </c>
      <c r="DG751" s="518">
        <v>162</v>
      </c>
      <c r="DH751" s="518">
        <v>1435821</v>
      </c>
      <c r="DI751" s="518">
        <v>8863</v>
      </c>
      <c r="DJ751" s="518">
        <v>18969</v>
      </c>
      <c r="DK751" s="518">
        <v>396</v>
      </c>
      <c r="DL751" s="518">
        <v>112914</v>
      </c>
      <c r="DM751" s="518">
        <v>285</v>
      </c>
      <c r="DN751" s="518">
        <v>480</v>
      </c>
      <c r="DO751" s="518">
        <v>4371</v>
      </c>
      <c r="DP751" s="518">
        <v>179458</v>
      </c>
      <c r="DQ751" s="518">
        <v>41</v>
      </c>
      <c r="DR751" s="518">
        <v>77</v>
      </c>
      <c r="DS751" s="518">
        <v>27</v>
      </c>
      <c r="DT751" s="518">
        <v>82490</v>
      </c>
      <c r="DU751" s="518">
        <v>3055</v>
      </c>
      <c r="DV751" s="518">
        <v>5053</v>
      </c>
      <c r="DW751" s="518">
        <v>19</v>
      </c>
      <c r="DX751" s="518"/>
      <c r="DY751" s="518"/>
      <c r="DZ751" s="518"/>
      <c r="EA751" s="518"/>
      <c r="EB751" s="518"/>
      <c r="EC751" s="518"/>
      <c r="ED751" s="518"/>
      <c r="EE751" s="518"/>
      <c r="EF751" s="518"/>
      <c r="EG751" s="518" t="s">
        <v>152</v>
      </c>
      <c r="EH751" s="518" t="s">
        <v>152</v>
      </c>
      <c r="EI751" s="518">
        <v>0</v>
      </c>
      <c r="EJ751" s="475"/>
      <c r="EK751" s="475"/>
      <c r="EL751" s="475"/>
      <c r="EM751" s="475"/>
      <c r="EN751" s="475"/>
      <c r="EO751" s="475"/>
      <c r="EP751" s="475"/>
      <c r="EQ751" s="475"/>
      <c r="ER751" s="475"/>
      <c r="ES751" s="475"/>
      <c r="ET751" s="475"/>
      <c r="EU751" s="475"/>
      <c r="EV751" s="475"/>
      <c r="EW751" s="475"/>
      <c r="EX751" s="475"/>
      <c r="EY751" s="475"/>
      <c r="EZ751" s="476"/>
      <c r="FA751" s="477">
        <f t="shared" si="2178"/>
        <v>12</v>
      </c>
      <c r="FB751" s="417">
        <f t="shared" si="2179"/>
        <v>2019</v>
      </c>
      <c r="FC751" s="448">
        <f t="shared" si="2180"/>
        <v>43800</v>
      </c>
      <c r="FD751" s="449">
        <f t="shared" si="2181"/>
        <v>31</v>
      </c>
      <c r="FE751" s="450"/>
      <c r="FF751" s="451">
        <f t="shared" si="2197"/>
        <v>0.55182426461305389</v>
      </c>
      <c r="FG751" s="450"/>
      <c r="FH751" s="452">
        <f t="shared" si="2182"/>
        <v>1.7952274597390385</v>
      </c>
      <c r="FI751" s="452">
        <f t="shared" si="2183"/>
        <v>1.3852121782061833</v>
      </c>
      <c r="FJ751" s="452">
        <f t="shared" si="2184"/>
        <v>1.8451259208497517</v>
      </c>
      <c r="FK751" s="452">
        <f t="shared" si="2185"/>
        <v>1.4286448518074353</v>
      </c>
      <c r="FL751" s="452">
        <f t="shared" si="2186"/>
        <v>1.3433769980688244</v>
      </c>
      <c r="FM751" s="452">
        <f t="shared" si="2187"/>
        <v>1.0537239116777961</v>
      </c>
      <c r="FN751" s="452">
        <f t="shared" si="2188"/>
        <v>1.4850638534147695</v>
      </c>
      <c r="FO751" s="452">
        <f t="shared" si="2189"/>
        <v>1.0923931149361465</v>
      </c>
      <c r="FP751" s="452">
        <f t="shared" si="2190"/>
        <v>1.3218694885361553</v>
      </c>
      <c r="FQ751" s="452">
        <f t="shared" si="2191"/>
        <v>0.96384479717813054</v>
      </c>
      <c r="FR751" s="453"/>
      <c r="FS751" s="477">
        <f t="shared" si="2205"/>
        <v>165590</v>
      </c>
      <c r="FT751" s="477">
        <f t="shared" si="2205"/>
        <v>331180</v>
      </c>
      <c r="FU751" s="477">
        <f t="shared" si="2205"/>
        <v>1573105</v>
      </c>
      <c r="FV751" s="477">
        <f t="shared" si="2205"/>
        <v>4884905</v>
      </c>
      <c r="FW751" s="477">
        <f t="shared" si="2205"/>
        <v>7443625</v>
      </c>
      <c r="FX751" s="477">
        <f t="shared" si="2205"/>
        <v>12800541</v>
      </c>
      <c r="FY751" s="477">
        <f t="shared" si="2205"/>
        <v>225166981</v>
      </c>
      <c r="FZ751" s="477">
        <f t="shared" si="2205"/>
        <v>170014400</v>
      </c>
      <c r="GA751" s="477">
        <f t="shared" si="2205"/>
        <v>16658460</v>
      </c>
      <c r="GB751" s="477"/>
      <c r="GC751" s="477"/>
      <c r="GD751" s="477" t="str">
        <f t="shared" si="2206"/>
        <v>-</v>
      </c>
      <c r="GE751" s="477">
        <f t="shared" si="2206"/>
        <v>33005</v>
      </c>
      <c r="GF751" s="477">
        <f t="shared" si="2206"/>
        <v>7423500</v>
      </c>
      <c r="GG751" s="477">
        <f t="shared" si="2206"/>
        <v>2531154</v>
      </c>
      <c r="GH751" s="477">
        <f t="shared" si="2206"/>
        <v>4017200</v>
      </c>
      <c r="GI751" s="477">
        <f t="shared" si="2206"/>
        <v>218351042</v>
      </c>
      <c r="GJ751" s="477">
        <f t="shared" si="2206"/>
        <v>7653</v>
      </c>
      <c r="GK751" s="477">
        <f t="shared" si="2206"/>
        <v>6342848</v>
      </c>
      <c r="GL751" s="477">
        <f t="shared" si="2206"/>
        <v>23792956</v>
      </c>
      <c r="GM751" s="477">
        <f t="shared" si="2206"/>
        <v>3072978</v>
      </c>
      <c r="GN751" s="477">
        <f t="shared" si="2200"/>
        <v>136431</v>
      </c>
      <c r="GO751" s="477">
        <f t="shared" si="2207"/>
        <v>190080</v>
      </c>
      <c r="GP751" s="477">
        <f t="shared" si="2207"/>
        <v>336567</v>
      </c>
      <c r="GQ751" s="477">
        <f t="shared" si="2207"/>
        <v>0</v>
      </c>
      <c r="GR751" s="477"/>
      <c r="GS751" s="477"/>
      <c r="GT751" s="477"/>
      <c r="GU751" s="477"/>
      <c r="GV751" s="416"/>
      <c r="GW751" s="402"/>
      <c r="GX751" s="402"/>
      <c r="GY751" s="402"/>
      <c r="GZ751" s="402"/>
      <c r="HA751" s="402"/>
    </row>
    <row r="752" spans="1:209" ht="9.75" customHeight="1" x14ac:dyDescent="0.2">
      <c r="A752" s="417" t="str">
        <f t="shared" si="2177"/>
        <v>2019-20DECEMBERRYC</v>
      </c>
      <c r="B752" s="458" t="str">
        <f t="shared" si="2194"/>
        <v>2019-20</v>
      </c>
      <c r="C752" s="402" t="s">
        <v>650</v>
      </c>
      <c r="D752" s="402" t="s">
        <v>656</v>
      </c>
      <c r="E752" s="402" t="s">
        <v>466</v>
      </c>
      <c r="F752" s="478" t="s">
        <v>453</v>
      </c>
      <c r="G752" s="478" t="s">
        <v>687</v>
      </c>
      <c r="H752" s="510">
        <v>119913</v>
      </c>
      <c r="I752" s="510">
        <v>79026</v>
      </c>
      <c r="J752" s="510">
        <v>579520</v>
      </c>
      <c r="K752" s="510">
        <v>7</v>
      </c>
      <c r="L752" s="510">
        <v>1</v>
      </c>
      <c r="M752" s="510">
        <v>17</v>
      </c>
      <c r="N752" s="510">
        <v>45</v>
      </c>
      <c r="O752" s="510">
        <v>103</v>
      </c>
      <c r="P752" s="510">
        <v>580</v>
      </c>
      <c r="Q752" s="510">
        <v>15</v>
      </c>
      <c r="R752" s="510">
        <v>4360</v>
      </c>
      <c r="S752" s="510">
        <v>79930</v>
      </c>
      <c r="T752" s="510">
        <v>8520</v>
      </c>
      <c r="U752" s="510">
        <v>5584</v>
      </c>
      <c r="V752" s="510">
        <v>47950</v>
      </c>
      <c r="W752" s="510">
        <v>9953</v>
      </c>
      <c r="X752" s="510">
        <v>793</v>
      </c>
      <c r="Y752" s="510">
        <v>4230464</v>
      </c>
      <c r="Z752" s="510">
        <v>497</v>
      </c>
      <c r="AA752" s="510">
        <v>919</v>
      </c>
      <c r="AB752" s="510">
        <v>4000772</v>
      </c>
      <c r="AC752" s="510">
        <v>716</v>
      </c>
      <c r="AD752" s="510">
        <v>1301</v>
      </c>
      <c r="AE752" s="510">
        <v>91988668</v>
      </c>
      <c r="AF752" s="510">
        <v>1918</v>
      </c>
      <c r="AG752" s="510">
        <v>4006</v>
      </c>
      <c r="AH752" s="510">
        <v>63641718</v>
      </c>
      <c r="AI752" s="510">
        <v>6394</v>
      </c>
      <c r="AJ752" s="510">
        <v>16943</v>
      </c>
      <c r="AK752" s="510">
        <v>4959670</v>
      </c>
      <c r="AL752" s="510">
        <v>6254</v>
      </c>
      <c r="AM752" s="510">
        <v>16989</v>
      </c>
      <c r="AN752" s="510"/>
      <c r="AO752" s="510"/>
      <c r="AP752" s="510"/>
      <c r="AQ752" s="510"/>
      <c r="AR752" s="510"/>
      <c r="AS752" s="510"/>
      <c r="AT752" s="510">
        <v>6242</v>
      </c>
      <c r="AU752" s="510">
        <v>105</v>
      </c>
      <c r="AV752" s="510">
        <v>4353</v>
      </c>
      <c r="AW752" s="510">
        <v>1024</v>
      </c>
      <c r="AX752" s="510">
        <v>55</v>
      </c>
      <c r="AY752" s="510">
        <v>1729</v>
      </c>
      <c r="AZ752" s="510">
        <v>839</v>
      </c>
      <c r="BA752" s="510"/>
      <c r="BB752" s="510"/>
      <c r="BC752" s="510"/>
      <c r="BD752" s="510"/>
      <c r="BE752" s="510"/>
      <c r="BF752" s="510"/>
      <c r="BG752" s="510"/>
      <c r="BH752" s="510"/>
      <c r="BI752" s="510">
        <v>44486</v>
      </c>
      <c r="BJ752" s="510">
        <v>2616</v>
      </c>
      <c r="BK752" s="510">
        <v>26586</v>
      </c>
      <c r="BL752" s="510">
        <v>73688</v>
      </c>
      <c r="BM752" s="510">
        <v>19479</v>
      </c>
      <c r="BN752" s="510">
        <v>13522</v>
      </c>
      <c r="BO752" s="510">
        <v>12587</v>
      </c>
      <c r="BP752" s="510">
        <v>8903</v>
      </c>
      <c r="BQ752" s="510">
        <v>76658</v>
      </c>
      <c r="BR752" s="510">
        <v>53423</v>
      </c>
      <c r="BS752" s="510">
        <v>20401</v>
      </c>
      <c r="BT752" s="510">
        <v>11326</v>
      </c>
      <c r="BU752" s="510">
        <v>1380</v>
      </c>
      <c r="BV752" s="510">
        <v>862</v>
      </c>
      <c r="BW752" s="510">
        <v>27</v>
      </c>
      <c r="BX752" s="510">
        <v>18818</v>
      </c>
      <c r="BY752" s="510">
        <v>697</v>
      </c>
      <c r="BZ752" s="510">
        <v>1184</v>
      </c>
      <c r="CA752" s="510">
        <v>0</v>
      </c>
      <c r="CB752" s="510">
        <v>0</v>
      </c>
      <c r="CC752" s="510" t="s">
        <v>152</v>
      </c>
      <c r="CD752" s="510" t="s">
        <v>152</v>
      </c>
      <c r="CE752" s="510">
        <v>8493</v>
      </c>
      <c r="CF752" s="510">
        <v>4211646</v>
      </c>
      <c r="CG752" s="510">
        <v>496</v>
      </c>
      <c r="CH752" s="510">
        <v>919</v>
      </c>
      <c r="CI752" s="510">
        <v>2408</v>
      </c>
      <c r="CJ752" s="510">
        <v>5057511</v>
      </c>
      <c r="CK752" s="510">
        <v>2100</v>
      </c>
      <c r="CL752" s="510">
        <v>4123</v>
      </c>
      <c r="CM752" s="510">
        <v>596</v>
      </c>
      <c r="CN752" s="510">
        <v>1098254</v>
      </c>
      <c r="CO752" s="510">
        <v>1843</v>
      </c>
      <c r="CP752" s="510">
        <v>4030</v>
      </c>
      <c r="CQ752" s="510">
        <v>44946</v>
      </c>
      <c r="CR752" s="510">
        <v>85832903</v>
      </c>
      <c r="CS752" s="510">
        <v>1910</v>
      </c>
      <c r="CT752" s="510">
        <v>4001</v>
      </c>
      <c r="CU752" s="510">
        <v>369</v>
      </c>
      <c r="CV752" s="510">
        <v>3445251</v>
      </c>
      <c r="CW752" s="510">
        <v>9337</v>
      </c>
      <c r="CX752" s="510">
        <v>24690</v>
      </c>
      <c r="CY752" s="510">
        <v>134</v>
      </c>
      <c r="CZ752" s="510">
        <v>1296334</v>
      </c>
      <c r="DA752" s="510">
        <v>9674</v>
      </c>
      <c r="DB752" s="510">
        <v>21133</v>
      </c>
      <c r="DC752" s="510">
        <v>1462</v>
      </c>
      <c r="DD752" s="510">
        <v>15435368</v>
      </c>
      <c r="DE752" s="510">
        <v>10558</v>
      </c>
      <c r="DF752" s="510">
        <v>25739</v>
      </c>
      <c r="DG752" s="510">
        <v>132</v>
      </c>
      <c r="DH752" s="510">
        <v>1198088</v>
      </c>
      <c r="DI752" s="510">
        <v>9076</v>
      </c>
      <c r="DJ752" s="510">
        <v>23623</v>
      </c>
      <c r="DK752" s="510">
        <v>668</v>
      </c>
      <c r="DL752" s="510">
        <v>192419</v>
      </c>
      <c r="DM752" s="510">
        <v>288</v>
      </c>
      <c r="DN752" s="510">
        <v>480</v>
      </c>
      <c r="DO752" s="510">
        <v>7739</v>
      </c>
      <c r="DP752" s="510">
        <v>296509</v>
      </c>
      <c r="DQ752" s="510">
        <v>38</v>
      </c>
      <c r="DR752" s="510">
        <v>70</v>
      </c>
      <c r="DS752" s="510">
        <v>144</v>
      </c>
      <c r="DT752" s="510">
        <v>321328</v>
      </c>
      <c r="DU752" s="510">
        <v>2231</v>
      </c>
      <c r="DV752" s="510">
        <v>4246</v>
      </c>
      <c r="DW752" s="510">
        <v>117</v>
      </c>
      <c r="DX752" s="510"/>
      <c r="DY752" s="510"/>
      <c r="DZ752" s="510"/>
      <c r="EA752" s="510"/>
      <c r="EB752" s="510"/>
      <c r="EC752" s="510"/>
      <c r="ED752" s="510"/>
      <c r="EE752" s="510"/>
      <c r="EF752" s="510"/>
      <c r="EG752" s="510" t="s">
        <v>152</v>
      </c>
      <c r="EH752" s="510" t="s">
        <v>152</v>
      </c>
      <c r="EI752" s="510">
        <v>15</v>
      </c>
      <c r="EJ752" s="479"/>
      <c r="EK752" s="479"/>
      <c r="EL752" s="479"/>
      <c r="EM752" s="479"/>
      <c r="EN752" s="479"/>
      <c r="EO752" s="479"/>
      <c r="EP752" s="479"/>
      <c r="EQ752" s="479"/>
      <c r="ER752" s="479"/>
      <c r="ES752" s="479"/>
      <c r="ET752" s="479"/>
      <c r="EU752" s="479"/>
      <c r="EV752" s="479"/>
      <c r="EW752" s="479"/>
      <c r="EX752" s="479"/>
      <c r="EY752" s="479"/>
      <c r="EZ752" s="476"/>
      <c r="FA752" s="446">
        <f t="shared" si="2178"/>
        <v>12</v>
      </c>
      <c r="FB752" s="417">
        <f t="shared" si="2179"/>
        <v>2019</v>
      </c>
      <c r="FC752" s="448">
        <f t="shared" si="2180"/>
        <v>43800</v>
      </c>
      <c r="FD752" s="449">
        <f t="shared" si="2181"/>
        <v>31</v>
      </c>
      <c r="FE752" s="450"/>
      <c r="FF752" s="451">
        <f t="shared" si="2197"/>
        <v>0.97468513853904282</v>
      </c>
      <c r="FG752" s="450"/>
      <c r="FH752" s="452">
        <f t="shared" si="2182"/>
        <v>2.2862676056338027</v>
      </c>
      <c r="FI752" s="452">
        <f t="shared" si="2183"/>
        <v>1.5870892018779343</v>
      </c>
      <c r="FJ752" s="452">
        <f t="shared" si="2184"/>
        <v>2.254118911174785</v>
      </c>
      <c r="FK752" s="452">
        <f t="shared" si="2185"/>
        <v>1.5943767908309456</v>
      </c>
      <c r="FL752" s="452">
        <f t="shared" si="2186"/>
        <v>1.5987069864442127</v>
      </c>
      <c r="FM752" s="452">
        <f t="shared" si="2187"/>
        <v>1.1141397288842545</v>
      </c>
      <c r="FN752" s="452">
        <f t="shared" si="2188"/>
        <v>2.049733748618507</v>
      </c>
      <c r="FO752" s="452">
        <f t="shared" si="2189"/>
        <v>1.1379483572792124</v>
      </c>
      <c r="FP752" s="452">
        <f t="shared" si="2190"/>
        <v>1.7402269861286255</v>
      </c>
      <c r="FQ752" s="452">
        <f t="shared" si="2191"/>
        <v>1.0870113493064313</v>
      </c>
      <c r="FR752" s="453"/>
      <c r="FS752" s="446">
        <f t="shared" si="2205"/>
        <v>79026</v>
      </c>
      <c r="FT752" s="446">
        <f t="shared" si="2205"/>
        <v>1343442</v>
      </c>
      <c r="FU752" s="446">
        <f t="shared" si="2205"/>
        <v>3556170</v>
      </c>
      <c r="FV752" s="446">
        <f t="shared" si="2205"/>
        <v>8139678</v>
      </c>
      <c r="FW752" s="446">
        <f t="shared" si="2205"/>
        <v>7829880</v>
      </c>
      <c r="FX752" s="446">
        <f t="shared" si="2205"/>
        <v>7264784</v>
      </c>
      <c r="FY752" s="446">
        <f t="shared" si="2205"/>
        <v>192087700</v>
      </c>
      <c r="FZ752" s="446">
        <f t="shared" si="2205"/>
        <v>168633679</v>
      </c>
      <c r="GA752" s="446">
        <f t="shared" si="2205"/>
        <v>13472277</v>
      </c>
      <c r="GB752" s="446"/>
      <c r="GC752" s="446"/>
      <c r="GD752" s="446">
        <f t="shared" si="2206"/>
        <v>31968</v>
      </c>
      <c r="GE752" s="446" t="str">
        <f t="shared" si="2206"/>
        <v>-</v>
      </c>
      <c r="GF752" s="446">
        <f t="shared" si="2206"/>
        <v>7805067</v>
      </c>
      <c r="GG752" s="446">
        <f t="shared" si="2206"/>
        <v>9928184</v>
      </c>
      <c r="GH752" s="446">
        <f t="shared" si="2206"/>
        <v>2401880</v>
      </c>
      <c r="GI752" s="446">
        <f t="shared" si="2206"/>
        <v>179828946</v>
      </c>
      <c r="GJ752" s="446">
        <f t="shared" si="2206"/>
        <v>9110610</v>
      </c>
      <c r="GK752" s="446">
        <f t="shared" si="2206"/>
        <v>2831822</v>
      </c>
      <c r="GL752" s="446">
        <f t="shared" si="2206"/>
        <v>37630418</v>
      </c>
      <c r="GM752" s="446">
        <f t="shared" si="2206"/>
        <v>3118236</v>
      </c>
      <c r="GN752" s="446">
        <f t="shared" si="2200"/>
        <v>611424</v>
      </c>
      <c r="GO752" s="446">
        <f t="shared" si="2207"/>
        <v>320640</v>
      </c>
      <c r="GP752" s="446">
        <f t="shared" si="2207"/>
        <v>541730</v>
      </c>
      <c r="GQ752" s="446">
        <f t="shared" si="2207"/>
        <v>0</v>
      </c>
      <c r="GR752" s="446"/>
      <c r="GS752" s="446"/>
      <c r="GT752" s="446"/>
      <c r="GU752" s="446"/>
      <c r="GV752" s="416"/>
      <c r="GW752" s="402"/>
      <c r="GX752" s="402"/>
      <c r="GY752" s="402"/>
      <c r="GZ752" s="402"/>
      <c r="HA752" s="402"/>
    </row>
    <row r="753" spans="1:209" ht="9.75" customHeight="1" x14ac:dyDescent="0.2">
      <c r="A753" s="417" t="str">
        <f t="shared" si="2177"/>
        <v>2019-20DECEMBERR1F</v>
      </c>
      <c r="B753" s="458" t="str">
        <f t="shared" si="2194"/>
        <v>2019-20</v>
      </c>
      <c r="C753" s="402" t="s">
        <v>650</v>
      </c>
      <c r="D753" s="402" t="s">
        <v>663</v>
      </c>
      <c r="E753" s="402" t="s">
        <v>662</v>
      </c>
      <c r="F753" s="478" t="s">
        <v>458</v>
      </c>
      <c r="G753" s="478" t="s">
        <v>688</v>
      </c>
      <c r="H753" s="510">
        <v>2906</v>
      </c>
      <c r="I753" s="510">
        <v>1548</v>
      </c>
      <c r="J753" s="510">
        <v>14029</v>
      </c>
      <c r="K753" s="510">
        <v>9</v>
      </c>
      <c r="L753" s="510">
        <v>1</v>
      </c>
      <c r="M753" s="510">
        <v>6</v>
      </c>
      <c r="N753" s="510">
        <v>34</v>
      </c>
      <c r="O753" s="510">
        <v>230</v>
      </c>
      <c r="P753" s="510">
        <v>17</v>
      </c>
      <c r="Q753" s="510">
        <v>0</v>
      </c>
      <c r="R753" s="510">
        <v>4</v>
      </c>
      <c r="S753" s="510">
        <v>2169</v>
      </c>
      <c r="T753" s="510">
        <v>131</v>
      </c>
      <c r="U753" s="510">
        <v>86</v>
      </c>
      <c r="V753" s="510">
        <v>1031</v>
      </c>
      <c r="W753" s="510">
        <v>604</v>
      </c>
      <c r="X753" s="510">
        <v>53</v>
      </c>
      <c r="Y753" s="510">
        <v>90425</v>
      </c>
      <c r="Z753" s="510">
        <v>690</v>
      </c>
      <c r="AA753" s="510">
        <v>1291</v>
      </c>
      <c r="AB753" s="510">
        <v>76383</v>
      </c>
      <c r="AC753" s="510">
        <v>888</v>
      </c>
      <c r="AD753" s="510">
        <v>1545</v>
      </c>
      <c r="AE753" s="510">
        <v>1884192</v>
      </c>
      <c r="AF753" s="510">
        <v>1828</v>
      </c>
      <c r="AG753" s="510">
        <v>3862</v>
      </c>
      <c r="AH753" s="510">
        <v>3133392</v>
      </c>
      <c r="AI753" s="510">
        <v>5188</v>
      </c>
      <c r="AJ753" s="510">
        <v>12028</v>
      </c>
      <c r="AK753" s="510">
        <v>364292</v>
      </c>
      <c r="AL753" s="510">
        <v>6873</v>
      </c>
      <c r="AM753" s="510">
        <v>17198</v>
      </c>
      <c r="AN753" s="510"/>
      <c r="AO753" s="510"/>
      <c r="AP753" s="510"/>
      <c r="AQ753" s="510"/>
      <c r="AR753" s="510"/>
      <c r="AS753" s="510"/>
      <c r="AT753" s="510">
        <v>233</v>
      </c>
      <c r="AU753" s="510">
        <v>2</v>
      </c>
      <c r="AV753" s="510">
        <v>39</v>
      </c>
      <c r="AW753" s="510">
        <v>26</v>
      </c>
      <c r="AX753" s="510">
        <v>12</v>
      </c>
      <c r="AY753" s="510">
        <v>180</v>
      </c>
      <c r="AZ753" s="510">
        <v>12</v>
      </c>
      <c r="BA753" s="510"/>
      <c r="BB753" s="510"/>
      <c r="BC753" s="510"/>
      <c r="BD753" s="510"/>
      <c r="BE753" s="510"/>
      <c r="BF753" s="510"/>
      <c r="BG753" s="510"/>
      <c r="BH753" s="510"/>
      <c r="BI753" s="510">
        <v>1212</v>
      </c>
      <c r="BJ753" s="510">
        <v>44</v>
      </c>
      <c r="BK753" s="510">
        <v>680</v>
      </c>
      <c r="BL753" s="510">
        <v>1936</v>
      </c>
      <c r="BM753" s="510">
        <v>191</v>
      </c>
      <c r="BN753" s="510">
        <v>163</v>
      </c>
      <c r="BO753" s="510">
        <v>125</v>
      </c>
      <c r="BP753" s="510">
        <v>108</v>
      </c>
      <c r="BQ753" s="510">
        <v>1202</v>
      </c>
      <c r="BR753" s="510">
        <v>1096</v>
      </c>
      <c r="BS753" s="510">
        <v>724</v>
      </c>
      <c r="BT753" s="510">
        <v>629</v>
      </c>
      <c r="BU753" s="510">
        <v>65</v>
      </c>
      <c r="BV753" s="510">
        <v>54</v>
      </c>
      <c r="BW753" s="510">
        <v>4</v>
      </c>
      <c r="BX753" s="510">
        <v>2890</v>
      </c>
      <c r="BY753" s="510">
        <v>723</v>
      </c>
      <c r="BZ753" s="510">
        <v>1193</v>
      </c>
      <c r="CA753" s="510">
        <v>0</v>
      </c>
      <c r="CB753" s="510">
        <v>0</v>
      </c>
      <c r="CC753" s="510" t="s">
        <v>152</v>
      </c>
      <c r="CD753" s="510" t="s">
        <v>152</v>
      </c>
      <c r="CE753" s="510">
        <v>127</v>
      </c>
      <c r="CF753" s="510">
        <v>87535</v>
      </c>
      <c r="CG753" s="510">
        <v>689</v>
      </c>
      <c r="CH753" s="510">
        <v>1267</v>
      </c>
      <c r="CI753" s="510">
        <v>106</v>
      </c>
      <c r="CJ753" s="510">
        <v>207268</v>
      </c>
      <c r="CK753" s="510">
        <v>1955</v>
      </c>
      <c r="CL753" s="510">
        <v>4045</v>
      </c>
      <c r="CM753" s="510">
        <v>4</v>
      </c>
      <c r="CN753" s="510">
        <v>5348</v>
      </c>
      <c r="CO753" s="510">
        <v>1337</v>
      </c>
      <c r="CP753" s="510">
        <v>2567</v>
      </c>
      <c r="CQ753" s="510">
        <v>921</v>
      </c>
      <c r="CR753" s="510">
        <v>1671576</v>
      </c>
      <c r="CS753" s="510">
        <v>1815</v>
      </c>
      <c r="CT753" s="510">
        <v>3840</v>
      </c>
      <c r="CU753" s="510">
        <v>85</v>
      </c>
      <c r="CV753" s="510">
        <v>497341</v>
      </c>
      <c r="CW753" s="510">
        <v>5851</v>
      </c>
      <c r="CX753" s="510">
        <v>11722</v>
      </c>
      <c r="CY753" s="510">
        <v>3</v>
      </c>
      <c r="CZ753" s="510">
        <v>8679</v>
      </c>
      <c r="DA753" s="510">
        <v>2893</v>
      </c>
      <c r="DB753" s="510">
        <v>3718</v>
      </c>
      <c r="DC753" s="510">
        <v>14</v>
      </c>
      <c r="DD753" s="510">
        <v>210217</v>
      </c>
      <c r="DE753" s="510">
        <v>15016</v>
      </c>
      <c r="DF753" s="510">
        <v>25162</v>
      </c>
      <c r="DG753" s="510">
        <v>15</v>
      </c>
      <c r="DH753" s="510">
        <v>27721</v>
      </c>
      <c r="DI753" s="510">
        <v>1848</v>
      </c>
      <c r="DJ753" s="510">
        <v>4546</v>
      </c>
      <c r="DK753" s="510">
        <v>13</v>
      </c>
      <c r="DL753" s="510">
        <v>5125</v>
      </c>
      <c r="DM753" s="510">
        <v>394</v>
      </c>
      <c r="DN753" s="510">
        <v>855</v>
      </c>
      <c r="DO753" s="510">
        <v>95</v>
      </c>
      <c r="DP753" s="510">
        <v>3809</v>
      </c>
      <c r="DQ753" s="510">
        <v>40</v>
      </c>
      <c r="DR753" s="510">
        <v>71</v>
      </c>
      <c r="DS753" s="510">
        <v>0</v>
      </c>
      <c r="DT753" s="510">
        <v>0</v>
      </c>
      <c r="DU753" s="510" t="s">
        <v>152</v>
      </c>
      <c r="DV753" s="510" t="s">
        <v>152</v>
      </c>
      <c r="DW753" s="510">
        <v>0</v>
      </c>
      <c r="DX753" s="510"/>
      <c r="DY753" s="510"/>
      <c r="DZ753" s="510"/>
      <c r="EA753" s="510"/>
      <c r="EB753" s="510"/>
      <c r="EC753" s="510"/>
      <c r="ED753" s="510"/>
      <c r="EE753" s="510"/>
      <c r="EF753" s="510"/>
      <c r="EG753" s="510" t="s">
        <v>152</v>
      </c>
      <c r="EH753" s="510" t="s">
        <v>152</v>
      </c>
      <c r="EI753" s="510">
        <v>0</v>
      </c>
      <c r="EJ753" s="479"/>
      <c r="EK753" s="479"/>
      <c r="EL753" s="479"/>
      <c r="EM753" s="479"/>
      <c r="EN753" s="479"/>
      <c r="EO753" s="479"/>
      <c r="EP753" s="479"/>
      <c r="EQ753" s="479"/>
      <c r="ER753" s="479"/>
      <c r="ES753" s="479"/>
      <c r="ET753" s="479"/>
      <c r="EU753" s="479"/>
      <c r="EV753" s="479"/>
      <c r="EW753" s="479"/>
      <c r="EX753" s="479"/>
      <c r="EY753" s="479"/>
      <c r="EZ753" s="476"/>
      <c r="FA753" s="446">
        <f t="shared" si="2178"/>
        <v>12</v>
      </c>
      <c r="FB753" s="417">
        <f t="shared" si="2179"/>
        <v>2019</v>
      </c>
      <c r="FC753" s="448">
        <f t="shared" si="2180"/>
        <v>43800</v>
      </c>
      <c r="FD753" s="449">
        <f t="shared" si="2181"/>
        <v>31</v>
      </c>
      <c r="FE753" s="450"/>
      <c r="FF753" s="451">
        <f t="shared" si="2197"/>
        <v>0.83333333333333337</v>
      </c>
      <c r="FG753" s="450"/>
      <c r="FH753" s="452">
        <f t="shared" si="2182"/>
        <v>1.4580152671755726</v>
      </c>
      <c r="FI753" s="452">
        <f t="shared" si="2183"/>
        <v>1.2442748091603053</v>
      </c>
      <c r="FJ753" s="452">
        <f t="shared" si="2184"/>
        <v>1.4534883720930232</v>
      </c>
      <c r="FK753" s="452">
        <f t="shared" si="2185"/>
        <v>1.2558139534883721</v>
      </c>
      <c r="FL753" s="452">
        <f t="shared" si="2186"/>
        <v>1.1658583899127062</v>
      </c>
      <c r="FM753" s="452">
        <f t="shared" si="2187"/>
        <v>1.0630455868089235</v>
      </c>
      <c r="FN753" s="452">
        <f t="shared" si="2188"/>
        <v>1.1986754966887416</v>
      </c>
      <c r="FO753" s="452">
        <f t="shared" si="2189"/>
        <v>1.0413907284768211</v>
      </c>
      <c r="FP753" s="452">
        <f t="shared" si="2190"/>
        <v>1.2264150943396226</v>
      </c>
      <c r="FQ753" s="452">
        <f t="shared" si="2191"/>
        <v>1.0188679245283019</v>
      </c>
      <c r="FR753" s="453"/>
      <c r="FS753" s="446">
        <f t="shared" ref="FS753:GA762" si="2208">IFERROR(HLOOKUP(FS$1,$H$5:$HA$10112,MATCH($A753,$A$5:$A$10112,0),0)*HLOOKUP(FS$2,$H$5:$HA$10112,MATCH($A753,$A$5:$A$10112,0),0),"-")</f>
        <v>1548</v>
      </c>
      <c r="FT753" s="446">
        <f t="shared" si="2208"/>
        <v>9288</v>
      </c>
      <c r="FU753" s="446">
        <f t="shared" si="2208"/>
        <v>52632</v>
      </c>
      <c r="FV753" s="446">
        <f t="shared" si="2208"/>
        <v>356040</v>
      </c>
      <c r="FW753" s="446">
        <f t="shared" si="2208"/>
        <v>169121</v>
      </c>
      <c r="FX753" s="446">
        <f t="shared" si="2208"/>
        <v>132870</v>
      </c>
      <c r="FY753" s="446">
        <f t="shared" si="2208"/>
        <v>3981722</v>
      </c>
      <c r="FZ753" s="446">
        <f t="shared" si="2208"/>
        <v>7264912</v>
      </c>
      <c r="GA753" s="446">
        <f t="shared" si="2208"/>
        <v>911494</v>
      </c>
      <c r="GB753" s="446"/>
      <c r="GC753" s="446"/>
      <c r="GD753" s="446">
        <f t="shared" si="2206"/>
        <v>4772</v>
      </c>
      <c r="GE753" s="446" t="str">
        <f t="shared" si="2206"/>
        <v>-</v>
      </c>
      <c r="GF753" s="446">
        <f t="shared" si="2206"/>
        <v>160909</v>
      </c>
      <c r="GG753" s="446">
        <f t="shared" si="2206"/>
        <v>428770</v>
      </c>
      <c r="GH753" s="446">
        <f t="shared" si="2206"/>
        <v>10268</v>
      </c>
      <c r="GI753" s="446">
        <f t="shared" si="2206"/>
        <v>3536640</v>
      </c>
      <c r="GJ753" s="446">
        <f t="shared" si="2206"/>
        <v>996370</v>
      </c>
      <c r="GK753" s="446">
        <f t="shared" si="2206"/>
        <v>11154</v>
      </c>
      <c r="GL753" s="446">
        <f t="shared" si="2206"/>
        <v>352268</v>
      </c>
      <c r="GM753" s="446">
        <f t="shared" si="2206"/>
        <v>68190</v>
      </c>
      <c r="GN753" s="446" t="str">
        <f t="shared" si="2200"/>
        <v>-</v>
      </c>
      <c r="GO753" s="446">
        <f t="shared" si="2207"/>
        <v>11115</v>
      </c>
      <c r="GP753" s="446">
        <f t="shared" si="2207"/>
        <v>6745</v>
      </c>
      <c r="GQ753" s="446">
        <f t="shared" si="2207"/>
        <v>0</v>
      </c>
      <c r="GR753" s="446"/>
      <c r="GS753" s="446"/>
      <c r="GT753" s="446"/>
      <c r="GU753" s="446"/>
      <c r="GV753" s="416"/>
      <c r="GW753" s="402"/>
      <c r="GX753" s="402"/>
      <c r="GY753" s="402"/>
      <c r="GZ753" s="402"/>
      <c r="HA753" s="402"/>
    </row>
    <row r="754" spans="1:209" ht="9.75" customHeight="1" x14ac:dyDescent="0.2">
      <c r="A754" s="493" t="str">
        <f t="shared" si="2177"/>
        <v>2019-20DECEMBERRRU</v>
      </c>
      <c r="B754" s="494" t="str">
        <f t="shared" si="2194"/>
        <v>2019-20</v>
      </c>
      <c r="C754" s="480" t="s">
        <v>650</v>
      </c>
      <c r="D754" s="480" t="s">
        <v>659</v>
      </c>
      <c r="E754" s="480" t="s">
        <v>467</v>
      </c>
      <c r="F754" s="495" t="s">
        <v>454</v>
      </c>
      <c r="G754" s="511" t="s">
        <v>689</v>
      </c>
      <c r="H754" s="519">
        <v>190655</v>
      </c>
      <c r="I754" s="519">
        <v>154576</v>
      </c>
      <c r="J754" s="519">
        <v>1477307</v>
      </c>
      <c r="K754" s="519">
        <v>10</v>
      </c>
      <c r="L754" s="519">
        <v>0</v>
      </c>
      <c r="M754" s="519">
        <v>35</v>
      </c>
      <c r="N754" s="519">
        <v>72</v>
      </c>
      <c r="O754" s="519">
        <v>140</v>
      </c>
      <c r="P754" s="519">
        <v>647</v>
      </c>
      <c r="Q754" s="519">
        <v>0</v>
      </c>
      <c r="R754" s="519">
        <v>1297</v>
      </c>
      <c r="S754" s="519">
        <v>111869</v>
      </c>
      <c r="T754" s="519">
        <v>11050</v>
      </c>
      <c r="U754" s="519">
        <v>8172</v>
      </c>
      <c r="V754" s="519">
        <v>66734</v>
      </c>
      <c r="W754" s="519">
        <v>18644</v>
      </c>
      <c r="X754" s="519">
        <v>1963</v>
      </c>
      <c r="Y754" s="519">
        <v>4661084</v>
      </c>
      <c r="Z754" s="519">
        <v>422</v>
      </c>
      <c r="AA754" s="519">
        <v>704</v>
      </c>
      <c r="AB754" s="519">
        <v>5860423</v>
      </c>
      <c r="AC754" s="519">
        <v>717</v>
      </c>
      <c r="AD754" s="519">
        <v>1230</v>
      </c>
      <c r="AE754" s="519">
        <v>102083299</v>
      </c>
      <c r="AF754" s="519">
        <v>1530</v>
      </c>
      <c r="AG754" s="519">
        <v>3261</v>
      </c>
      <c r="AH754" s="519">
        <v>101150505</v>
      </c>
      <c r="AI754" s="519">
        <v>5425</v>
      </c>
      <c r="AJ754" s="519">
        <v>13493</v>
      </c>
      <c r="AK754" s="519">
        <v>13819140</v>
      </c>
      <c r="AL754" s="519">
        <v>7040</v>
      </c>
      <c r="AM754" s="519">
        <v>15045</v>
      </c>
      <c r="AN754" s="519"/>
      <c r="AO754" s="519"/>
      <c r="AP754" s="519"/>
      <c r="AQ754" s="519"/>
      <c r="AR754" s="519"/>
      <c r="AS754" s="519"/>
      <c r="AT754" s="519">
        <v>9091</v>
      </c>
      <c r="AU754" s="519">
        <v>266</v>
      </c>
      <c r="AV754" s="519">
        <v>1388</v>
      </c>
      <c r="AW754" s="519">
        <v>2886</v>
      </c>
      <c r="AX754" s="519">
        <v>230</v>
      </c>
      <c r="AY754" s="519">
        <v>7207</v>
      </c>
      <c r="AZ754" s="519">
        <v>0</v>
      </c>
      <c r="BA754" s="519"/>
      <c r="BB754" s="519"/>
      <c r="BC754" s="519"/>
      <c r="BD754" s="519"/>
      <c r="BE754" s="519"/>
      <c r="BF754" s="519"/>
      <c r="BG754" s="519"/>
      <c r="BH754" s="519"/>
      <c r="BI754" s="519">
        <v>66637</v>
      </c>
      <c r="BJ754" s="519">
        <v>6460</v>
      </c>
      <c r="BK754" s="519">
        <v>29681</v>
      </c>
      <c r="BL754" s="519">
        <v>102778</v>
      </c>
      <c r="BM754" s="519">
        <v>28716</v>
      </c>
      <c r="BN754" s="519">
        <v>22044</v>
      </c>
      <c r="BO754" s="519">
        <v>21019</v>
      </c>
      <c r="BP754" s="519">
        <v>16379</v>
      </c>
      <c r="BQ754" s="519">
        <v>103387</v>
      </c>
      <c r="BR754" s="519">
        <v>76117</v>
      </c>
      <c r="BS754" s="519">
        <v>30958</v>
      </c>
      <c r="BT754" s="519">
        <v>21139</v>
      </c>
      <c r="BU754" s="519">
        <v>2656</v>
      </c>
      <c r="BV754" s="519">
        <v>2108</v>
      </c>
      <c r="BW754" s="519">
        <v>46</v>
      </c>
      <c r="BX754" s="519">
        <v>23837</v>
      </c>
      <c r="BY754" s="519">
        <v>518</v>
      </c>
      <c r="BZ754" s="519">
        <v>900</v>
      </c>
      <c r="CA754" s="519">
        <v>21</v>
      </c>
      <c r="CB754" s="519">
        <v>15424</v>
      </c>
      <c r="CC754" s="519">
        <v>734</v>
      </c>
      <c r="CD754" s="519">
        <v>1054</v>
      </c>
      <c r="CE754" s="519">
        <v>10983</v>
      </c>
      <c r="CF754" s="519">
        <v>4621823</v>
      </c>
      <c r="CG754" s="519">
        <v>421</v>
      </c>
      <c r="CH754" s="519">
        <v>702</v>
      </c>
      <c r="CI754" s="519">
        <v>4140</v>
      </c>
      <c r="CJ754" s="519">
        <v>6221941</v>
      </c>
      <c r="CK754" s="519">
        <v>1503</v>
      </c>
      <c r="CL754" s="519">
        <v>3163</v>
      </c>
      <c r="CM754" s="519">
        <v>1138</v>
      </c>
      <c r="CN754" s="519">
        <v>1632326</v>
      </c>
      <c r="CO754" s="519">
        <v>1434</v>
      </c>
      <c r="CP754" s="519">
        <v>3310</v>
      </c>
      <c r="CQ754" s="519">
        <v>61456</v>
      </c>
      <c r="CR754" s="519">
        <v>94229032</v>
      </c>
      <c r="CS754" s="519">
        <v>1533</v>
      </c>
      <c r="CT754" s="519">
        <v>3268</v>
      </c>
      <c r="CU754" s="519">
        <v>1377</v>
      </c>
      <c r="CV754" s="519">
        <v>10903898</v>
      </c>
      <c r="CW754" s="519">
        <v>7919</v>
      </c>
      <c r="CX754" s="519">
        <v>15828</v>
      </c>
      <c r="CY754" s="519">
        <v>313</v>
      </c>
      <c r="CZ754" s="519">
        <v>2608263</v>
      </c>
      <c r="DA754" s="519">
        <v>8333</v>
      </c>
      <c r="DB754" s="519">
        <v>18548</v>
      </c>
      <c r="DC754" s="519">
        <v>1242</v>
      </c>
      <c r="DD754" s="519">
        <v>13850280</v>
      </c>
      <c r="DE754" s="519">
        <v>11152</v>
      </c>
      <c r="DF754" s="519">
        <v>20936</v>
      </c>
      <c r="DG754" s="519">
        <v>103</v>
      </c>
      <c r="DH754" s="519">
        <v>1471492</v>
      </c>
      <c r="DI754" s="519">
        <v>14286</v>
      </c>
      <c r="DJ754" s="519">
        <v>29924</v>
      </c>
      <c r="DK754" s="519">
        <v>768</v>
      </c>
      <c r="DL754" s="519">
        <v>232560</v>
      </c>
      <c r="DM754" s="519">
        <v>303</v>
      </c>
      <c r="DN754" s="519">
        <v>515</v>
      </c>
      <c r="DO754" s="519">
        <v>5272</v>
      </c>
      <c r="DP754" s="519">
        <v>388713</v>
      </c>
      <c r="DQ754" s="519">
        <v>74</v>
      </c>
      <c r="DR754" s="519">
        <v>153</v>
      </c>
      <c r="DS754" s="519">
        <v>123</v>
      </c>
      <c r="DT754" s="519">
        <v>353977</v>
      </c>
      <c r="DU754" s="519">
        <v>2878</v>
      </c>
      <c r="DV754" s="519">
        <v>6028</v>
      </c>
      <c r="DW754" s="519">
        <v>113</v>
      </c>
      <c r="DX754" s="519"/>
      <c r="DY754" s="519"/>
      <c r="DZ754" s="519"/>
      <c r="EA754" s="519"/>
      <c r="EB754" s="519"/>
      <c r="EC754" s="519"/>
      <c r="ED754" s="519"/>
      <c r="EE754" s="519"/>
      <c r="EF754" s="519"/>
      <c r="EG754" s="519" t="s">
        <v>152</v>
      </c>
      <c r="EH754" s="519" t="s">
        <v>152</v>
      </c>
      <c r="EI754" s="519">
        <v>0</v>
      </c>
      <c r="EJ754" s="512"/>
      <c r="EK754" s="512"/>
      <c r="EL754" s="512"/>
      <c r="EM754" s="512"/>
      <c r="EN754" s="512"/>
      <c r="EO754" s="512"/>
      <c r="EP754" s="512"/>
      <c r="EQ754" s="512"/>
      <c r="ER754" s="512"/>
      <c r="ES754" s="512"/>
      <c r="ET754" s="512"/>
      <c r="EU754" s="512"/>
      <c r="EV754" s="512"/>
      <c r="EW754" s="512"/>
      <c r="EX754" s="512"/>
      <c r="EY754" s="512"/>
      <c r="EZ754" s="514"/>
      <c r="FA754" s="520">
        <f t="shared" si="2178"/>
        <v>12</v>
      </c>
      <c r="FB754" s="493">
        <f t="shared" si="2179"/>
        <v>2019</v>
      </c>
      <c r="FC754" s="498">
        <f t="shared" si="2180"/>
        <v>43800</v>
      </c>
      <c r="FD754" s="499">
        <f t="shared" si="2181"/>
        <v>31</v>
      </c>
      <c r="FE754" s="500"/>
      <c r="FF754" s="515">
        <f t="shared" si="2197"/>
        <v>0.50677689128136116</v>
      </c>
      <c r="FG754" s="500"/>
      <c r="FH754" s="481">
        <f t="shared" si="2182"/>
        <v>2.5987330316742083</v>
      </c>
      <c r="FI754" s="481">
        <f t="shared" si="2183"/>
        <v>1.9949321266968325</v>
      </c>
      <c r="FJ754" s="481">
        <f t="shared" si="2184"/>
        <v>2.5720753793441018</v>
      </c>
      <c r="FK754" s="481">
        <f t="shared" si="2185"/>
        <v>2.0042829172785122</v>
      </c>
      <c r="FL754" s="481">
        <f t="shared" si="2186"/>
        <v>1.5492402673299968</v>
      </c>
      <c r="FM754" s="481">
        <f t="shared" si="2187"/>
        <v>1.1406029909791111</v>
      </c>
      <c r="FN754" s="481">
        <f t="shared" si="2188"/>
        <v>1.6604805835657583</v>
      </c>
      <c r="FO754" s="481">
        <f t="shared" si="2189"/>
        <v>1.1338232139025961</v>
      </c>
      <c r="FP754" s="481">
        <f t="shared" si="2190"/>
        <v>1.3530310748853795</v>
      </c>
      <c r="FQ754" s="481">
        <f t="shared" si="2191"/>
        <v>1.0738665308201731</v>
      </c>
      <c r="FR754" s="501"/>
      <c r="FS754" s="482">
        <f t="shared" si="2208"/>
        <v>0</v>
      </c>
      <c r="FT754" s="482">
        <f t="shared" si="2208"/>
        <v>5410160</v>
      </c>
      <c r="FU754" s="482">
        <f t="shared" si="2208"/>
        <v>11129472</v>
      </c>
      <c r="FV754" s="482">
        <f t="shared" si="2208"/>
        <v>21640640</v>
      </c>
      <c r="FW754" s="482">
        <f t="shared" si="2208"/>
        <v>7779200</v>
      </c>
      <c r="FX754" s="482">
        <f t="shared" si="2208"/>
        <v>10051560</v>
      </c>
      <c r="FY754" s="482">
        <f t="shared" si="2208"/>
        <v>217619574</v>
      </c>
      <c r="FZ754" s="482">
        <f t="shared" si="2208"/>
        <v>251563492</v>
      </c>
      <c r="GA754" s="482">
        <f t="shared" si="2208"/>
        <v>29533335</v>
      </c>
      <c r="GB754" s="482"/>
      <c r="GC754" s="482"/>
      <c r="GD754" s="482">
        <f t="shared" si="2206"/>
        <v>41400</v>
      </c>
      <c r="GE754" s="482">
        <f t="shared" si="2206"/>
        <v>22134</v>
      </c>
      <c r="GF754" s="482">
        <f t="shared" si="2206"/>
        <v>7710066</v>
      </c>
      <c r="GG754" s="482">
        <f t="shared" si="2206"/>
        <v>13094820</v>
      </c>
      <c r="GH754" s="482">
        <f t="shared" si="2206"/>
        <v>3766780</v>
      </c>
      <c r="GI754" s="482">
        <f t="shared" si="2206"/>
        <v>200838208</v>
      </c>
      <c r="GJ754" s="482">
        <f t="shared" si="2206"/>
        <v>21795156</v>
      </c>
      <c r="GK754" s="482">
        <f t="shared" si="2206"/>
        <v>5805524</v>
      </c>
      <c r="GL754" s="482">
        <f t="shared" si="2206"/>
        <v>26002512</v>
      </c>
      <c r="GM754" s="482">
        <f t="shared" si="2206"/>
        <v>3082172</v>
      </c>
      <c r="GN754" s="482">
        <f t="shared" si="2200"/>
        <v>741444</v>
      </c>
      <c r="GO754" s="482">
        <f t="shared" si="2207"/>
        <v>395520</v>
      </c>
      <c r="GP754" s="482">
        <f t="shared" si="2207"/>
        <v>806616</v>
      </c>
      <c r="GQ754" s="482">
        <f t="shared" si="2207"/>
        <v>0</v>
      </c>
      <c r="GR754" s="482"/>
      <c r="GS754" s="482"/>
      <c r="GT754" s="482"/>
      <c r="GU754" s="482"/>
      <c r="GV754" s="502"/>
      <c r="GW754" s="402"/>
      <c r="GX754" s="402"/>
      <c r="GY754" s="402"/>
      <c r="GZ754" s="402"/>
      <c r="HA754" s="402"/>
    </row>
    <row r="755" spans="1:209" ht="9.75" customHeight="1" x14ac:dyDescent="0.2">
      <c r="A755" s="417" t="str">
        <f t="shared" si="2177"/>
        <v>2019-20DECEMBERRX6</v>
      </c>
      <c r="B755" s="458" t="str">
        <f t="shared" si="2194"/>
        <v>2019-20</v>
      </c>
      <c r="C755" s="402" t="s">
        <v>650</v>
      </c>
      <c r="D755" s="402" t="s">
        <v>646</v>
      </c>
      <c r="E755" s="402" t="s">
        <v>645</v>
      </c>
      <c r="F755" s="478" t="s">
        <v>448</v>
      </c>
      <c r="G755" s="478" t="s">
        <v>690</v>
      </c>
      <c r="H755" s="510">
        <v>54723</v>
      </c>
      <c r="I755" s="510">
        <v>37311</v>
      </c>
      <c r="J755" s="510">
        <v>233137</v>
      </c>
      <c r="K755" s="510">
        <v>6</v>
      </c>
      <c r="L755" s="510">
        <v>1</v>
      </c>
      <c r="M755" s="510">
        <v>12</v>
      </c>
      <c r="N755" s="510">
        <v>22</v>
      </c>
      <c r="O755" s="510">
        <v>66</v>
      </c>
      <c r="P755" s="510">
        <v>251</v>
      </c>
      <c r="Q755" s="510">
        <v>2300</v>
      </c>
      <c r="R755" s="510">
        <v>13</v>
      </c>
      <c r="S755" s="510">
        <v>37858</v>
      </c>
      <c r="T755" s="510">
        <v>3227</v>
      </c>
      <c r="U755" s="510">
        <v>2167</v>
      </c>
      <c r="V755" s="510">
        <v>22463</v>
      </c>
      <c r="W755" s="510">
        <v>6262</v>
      </c>
      <c r="X755" s="510">
        <v>403</v>
      </c>
      <c r="Y755" s="510">
        <v>1319154</v>
      </c>
      <c r="Z755" s="510">
        <v>409</v>
      </c>
      <c r="AA755" s="510">
        <v>716</v>
      </c>
      <c r="AB755" s="510">
        <v>1029947</v>
      </c>
      <c r="AC755" s="510">
        <v>475</v>
      </c>
      <c r="AD755" s="510">
        <v>852</v>
      </c>
      <c r="AE755" s="510">
        <v>52680102</v>
      </c>
      <c r="AF755" s="510">
        <v>2345</v>
      </c>
      <c r="AG755" s="510">
        <v>4660</v>
      </c>
      <c r="AH755" s="510">
        <v>46451672</v>
      </c>
      <c r="AI755" s="510">
        <v>7418</v>
      </c>
      <c r="AJ755" s="510">
        <v>18523</v>
      </c>
      <c r="AK755" s="510">
        <v>2101316</v>
      </c>
      <c r="AL755" s="510">
        <v>5214</v>
      </c>
      <c r="AM755" s="510">
        <v>11479</v>
      </c>
      <c r="AN755" s="510"/>
      <c r="AO755" s="510"/>
      <c r="AP755" s="510"/>
      <c r="AQ755" s="510"/>
      <c r="AR755" s="510"/>
      <c r="AS755" s="510"/>
      <c r="AT755" s="510">
        <v>2834</v>
      </c>
      <c r="AU755" s="510">
        <v>70</v>
      </c>
      <c r="AV755" s="510">
        <v>437</v>
      </c>
      <c r="AW755" s="510">
        <v>2733</v>
      </c>
      <c r="AX755" s="510">
        <v>170</v>
      </c>
      <c r="AY755" s="510">
        <v>2157</v>
      </c>
      <c r="AZ755" s="510">
        <v>0</v>
      </c>
      <c r="BA755" s="510"/>
      <c r="BB755" s="510"/>
      <c r="BC755" s="510"/>
      <c r="BD755" s="510"/>
      <c r="BE755" s="510"/>
      <c r="BF755" s="510"/>
      <c r="BG755" s="510"/>
      <c r="BH755" s="510"/>
      <c r="BI755" s="510">
        <v>21486</v>
      </c>
      <c r="BJ755" s="510">
        <v>3555</v>
      </c>
      <c r="BK755" s="510">
        <v>9983</v>
      </c>
      <c r="BL755" s="510">
        <v>35024</v>
      </c>
      <c r="BM755" s="510">
        <v>6020</v>
      </c>
      <c r="BN755" s="510">
        <v>4890</v>
      </c>
      <c r="BO755" s="510">
        <v>3937</v>
      </c>
      <c r="BP755" s="510">
        <v>3233</v>
      </c>
      <c r="BQ755" s="510">
        <v>28357</v>
      </c>
      <c r="BR755" s="510">
        <v>23935</v>
      </c>
      <c r="BS755" s="510">
        <v>9041</v>
      </c>
      <c r="BT755" s="510">
        <v>6630</v>
      </c>
      <c r="BU755" s="510">
        <v>593</v>
      </c>
      <c r="BV755" s="510">
        <v>391</v>
      </c>
      <c r="BW755" s="510">
        <v>99</v>
      </c>
      <c r="BX755" s="510">
        <v>49914</v>
      </c>
      <c r="BY755" s="510">
        <v>504</v>
      </c>
      <c r="BZ755" s="510">
        <v>837</v>
      </c>
      <c r="CA755" s="510">
        <v>74</v>
      </c>
      <c r="CB755" s="510">
        <v>30614</v>
      </c>
      <c r="CC755" s="510">
        <v>414</v>
      </c>
      <c r="CD755" s="510">
        <v>763</v>
      </c>
      <c r="CE755" s="510">
        <v>3054</v>
      </c>
      <c r="CF755" s="510">
        <v>1238626</v>
      </c>
      <c r="CG755" s="510">
        <v>406</v>
      </c>
      <c r="CH755" s="510">
        <v>706</v>
      </c>
      <c r="CI755" s="510">
        <v>3113</v>
      </c>
      <c r="CJ755" s="510">
        <v>7683208</v>
      </c>
      <c r="CK755" s="510">
        <v>2468</v>
      </c>
      <c r="CL755" s="510">
        <v>4707</v>
      </c>
      <c r="CM755" s="510">
        <v>627</v>
      </c>
      <c r="CN755" s="510">
        <v>1426816</v>
      </c>
      <c r="CO755" s="510">
        <v>2276</v>
      </c>
      <c r="CP755" s="510">
        <v>4424</v>
      </c>
      <c r="CQ755" s="510">
        <v>18723</v>
      </c>
      <c r="CR755" s="510">
        <v>43570078</v>
      </c>
      <c r="CS755" s="510">
        <v>2327</v>
      </c>
      <c r="CT755" s="510">
        <v>4660</v>
      </c>
      <c r="CU755" s="510">
        <v>1111</v>
      </c>
      <c r="CV755" s="510">
        <v>7652289</v>
      </c>
      <c r="CW755" s="510">
        <v>6888</v>
      </c>
      <c r="CX755" s="510">
        <v>14528</v>
      </c>
      <c r="CY755" s="510">
        <v>503</v>
      </c>
      <c r="CZ755" s="510">
        <v>5178399</v>
      </c>
      <c r="DA755" s="510">
        <v>10295</v>
      </c>
      <c r="DB755" s="510">
        <v>23723</v>
      </c>
      <c r="DC755" s="510">
        <v>863</v>
      </c>
      <c r="DD755" s="510">
        <v>8072951</v>
      </c>
      <c r="DE755" s="510">
        <v>9355</v>
      </c>
      <c r="DF755" s="510">
        <v>18222</v>
      </c>
      <c r="DG755" s="510">
        <v>148</v>
      </c>
      <c r="DH755" s="510">
        <v>1917265</v>
      </c>
      <c r="DI755" s="510">
        <v>12954</v>
      </c>
      <c r="DJ755" s="510">
        <v>27484</v>
      </c>
      <c r="DK755" s="510">
        <v>92</v>
      </c>
      <c r="DL755" s="510">
        <v>41576</v>
      </c>
      <c r="DM755" s="510">
        <v>452</v>
      </c>
      <c r="DN755" s="510">
        <v>727</v>
      </c>
      <c r="DO755" s="510">
        <v>1840</v>
      </c>
      <c r="DP755" s="510">
        <v>53476</v>
      </c>
      <c r="DQ755" s="510">
        <v>29</v>
      </c>
      <c r="DR755" s="510">
        <v>55</v>
      </c>
      <c r="DS755" s="510">
        <v>0</v>
      </c>
      <c r="DT755" s="510">
        <v>0</v>
      </c>
      <c r="DU755" s="510" t="s">
        <v>152</v>
      </c>
      <c r="DV755" s="510" t="s">
        <v>152</v>
      </c>
      <c r="DW755" s="510">
        <v>0</v>
      </c>
      <c r="DX755" s="510"/>
      <c r="DY755" s="510"/>
      <c r="DZ755" s="510"/>
      <c r="EA755" s="510"/>
      <c r="EB755" s="510"/>
      <c r="EC755" s="510"/>
      <c r="ED755" s="510"/>
      <c r="EE755" s="510"/>
      <c r="EF755" s="510"/>
      <c r="EG755" s="510" t="s">
        <v>152</v>
      </c>
      <c r="EH755" s="510" t="s">
        <v>152</v>
      </c>
      <c r="EI755" s="510">
        <v>0</v>
      </c>
      <c r="EJ755" s="479"/>
      <c r="EK755" s="479"/>
      <c r="EL755" s="479"/>
      <c r="EM755" s="479"/>
      <c r="EN755" s="479"/>
      <c r="EO755" s="479"/>
      <c r="EP755" s="479"/>
      <c r="EQ755" s="479"/>
      <c r="ER755" s="479"/>
      <c r="ES755" s="479"/>
      <c r="ET755" s="479"/>
      <c r="EU755" s="479"/>
      <c r="EV755" s="479"/>
      <c r="EW755" s="479"/>
      <c r="EX755" s="479"/>
      <c r="EY755" s="479"/>
      <c r="EZ755" s="476"/>
      <c r="FA755" s="446">
        <f t="shared" si="2178"/>
        <v>12</v>
      </c>
      <c r="FB755" s="417">
        <f t="shared" si="2179"/>
        <v>2019</v>
      </c>
      <c r="FC755" s="448">
        <f t="shared" si="2180"/>
        <v>43800</v>
      </c>
      <c r="FD755" s="449">
        <f t="shared" si="2181"/>
        <v>31</v>
      </c>
      <c r="FE755" s="450"/>
      <c r="FF755" s="451">
        <f t="shared" si="2197"/>
        <v>0.61827956989247312</v>
      </c>
      <c r="FG755" s="450"/>
      <c r="FH755" s="452">
        <f t="shared" si="2182"/>
        <v>1.8655097613882863</v>
      </c>
      <c r="FI755" s="452">
        <f t="shared" si="2183"/>
        <v>1.5153393244499536</v>
      </c>
      <c r="FJ755" s="452">
        <f t="shared" si="2184"/>
        <v>1.8167974157821873</v>
      </c>
      <c r="FK755" s="452">
        <f t="shared" si="2185"/>
        <v>1.4919243193354867</v>
      </c>
      <c r="FL755" s="452">
        <f t="shared" si="2186"/>
        <v>1.2623870364599563</v>
      </c>
      <c r="FM755" s="452">
        <f t="shared" si="2187"/>
        <v>1.0655299826381159</v>
      </c>
      <c r="FN755" s="452">
        <f t="shared" si="2188"/>
        <v>1.4437879271798149</v>
      </c>
      <c r="FO755" s="452">
        <f t="shared" si="2189"/>
        <v>1.0587671670392846</v>
      </c>
      <c r="FP755" s="452">
        <f t="shared" si="2190"/>
        <v>1.4714640198511166</v>
      </c>
      <c r="FQ755" s="452">
        <f t="shared" si="2191"/>
        <v>0.97022332506203479</v>
      </c>
      <c r="FR755" s="453"/>
      <c r="FS755" s="446">
        <f t="shared" si="2208"/>
        <v>37311</v>
      </c>
      <c r="FT755" s="446">
        <f t="shared" si="2208"/>
        <v>447732</v>
      </c>
      <c r="FU755" s="446">
        <f t="shared" si="2208"/>
        <v>820842</v>
      </c>
      <c r="FV755" s="446">
        <f t="shared" si="2208"/>
        <v>2462526</v>
      </c>
      <c r="FW755" s="446">
        <f t="shared" si="2208"/>
        <v>2310532</v>
      </c>
      <c r="FX755" s="446">
        <f t="shared" si="2208"/>
        <v>1846284</v>
      </c>
      <c r="FY755" s="446">
        <f t="shared" si="2208"/>
        <v>104677580</v>
      </c>
      <c r="FZ755" s="446">
        <f t="shared" si="2208"/>
        <v>115991026</v>
      </c>
      <c r="GA755" s="446">
        <f t="shared" si="2208"/>
        <v>4626037</v>
      </c>
      <c r="GB755" s="446"/>
      <c r="GC755" s="446"/>
      <c r="GD755" s="446">
        <f t="shared" si="2206"/>
        <v>82863</v>
      </c>
      <c r="GE755" s="446">
        <f t="shared" si="2206"/>
        <v>56462</v>
      </c>
      <c r="GF755" s="446">
        <f t="shared" si="2206"/>
        <v>2156124</v>
      </c>
      <c r="GG755" s="446">
        <f t="shared" si="2206"/>
        <v>14652891</v>
      </c>
      <c r="GH755" s="446">
        <f t="shared" si="2206"/>
        <v>2773848</v>
      </c>
      <c r="GI755" s="446">
        <f t="shared" si="2206"/>
        <v>87249180</v>
      </c>
      <c r="GJ755" s="446">
        <f t="shared" si="2206"/>
        <v>16140608</v>
      </c>
      <c r="GK755" s="446">
        <f t="shared" si="2206"/>
        <v>11932669</v>
      </c>
      <c r="GL755" s="446">
        <f t="shared" si="2206"/>
        <v>15725586</v>
      </c>
      <c r="GM755" s="446">
        <f t="shared" si="2206"/>
        <v>4067632</v>
      </c>
      <c r="GN755" s="446" t="str">
        <f t="shared" si="2200"/>
        <v>-</v>
      </c>
      <c r="GO755" s="446">
        <f t="shared" si="2207"/>
        <v>66884</v>
      </c>
      <c r="GP755" s="446">
        <f t="shared" si="2207"/>
        <v>101200</v>
      </c>
      <c r="GQ755" s="446">
        <f t="shared" si="2207"/>
        <v>0</v>
      </c>
      <c r="GR755" s="446"/>
      <c r="GS755" s="446"/>
      <c r="GT755" s="446"/>
      <c r="GU755" s="446"/>
      <c r="GV755" s="416"/>
      <c r="GW755" s="402"/>
      <c r="GX755" s="402"/>
      <c r="GY755" s="402"/>
      <c r="GZ755" s="402"/>
      <c r="HA755" s="402"/>
    </row>
    <row r="756" spans="1:209" ht="9.75" customHeight="1" x14ac:dyDescent="0.2">
      <c r="A756" s="417" t="str">
        <f t="shared" si="2177"/>
        <v>2019-20DECEMBERRX7</v>
      </c>
      <c r="B756" s="458" t="str">
        <f t="shared" si="2194"/>
        <v>2019-20</v>
      </c>
      <c r="C756" s="402" t="s">
        <v>650</v>
      </c>
      <c r="D756" s="402" t="s">
        <v>649</v>
      </c>
      <c r="E756" s="402" t="s">
        <v>462</v>
      </c>
      <c r="F756" s="478" t="s">
        <v>449</v>
      </c>
      <c r="G756" s="478" t="s">
        <v>691</v>
      </c>
      <c r="H756" s="510">
        <v>146720</v>
      </c>
      <c r="I756" s="510">
        <v>123049</v>
      </c>
      <c r="J756" s="510">
        <v>1448736</v>
      </c>
      <c r="K756" s="510">
        <v>12</v>
      </c>
      <c r="L756" s="510">
        <v>1</v>
      </c>
      <c r="M756" s="510">
        <v>46</v>
      </c>
      <c r="N756" s="510">
        <v>76</v>
      </c>
      <c r="O756" s="510">
        <v>124</v>
      </c>
      <c r="P756" s="510">
        <v>300</v>
      </c>
      <c r="Q756" s="510">
        <v>17399</v>
      </c>
      <c r="R756" s="510">
        <v>769</v>
      </c>
      <c r="S756" s="510">
        <v>104810</v>
      </c>
      <c r="T756" s="510">
        <v>11276</v>
      </c>
      <c r="U756" s="510">
        <v>8009</v>
      </c>
      <c r="V756" s="510">
        <v>57592</v>
      </c>
      <c r="W756" s="510">
        <v>13799</v>
      </c>
      <c r="X756" s="510">
        <v>4724</v>
      </c>
      <c r="Y756" s="510">
        <v>5064216</v>
      </c>
      <c r="Z756" s="510">
        <v>449</v>
      </c>
      <c r="AA756" s="510">
        <v>757</v>
      </c>
      <c r="AB756" s="510">
        <v>5214108</v>
      </c>
      <c r="AC756" s="510">
        <v>651</v>
      </c>
      <c r="AD756" s="510">
        <v>1104</v>
      </c>
      <c r="AE756" s="510">
        <v>109193144</v>
      </c>
      <c r="AF756" s="510">
        <v>1896</v>
      </c>
      <c r="AG756" s="510">
        <v>4240</v>
      </c>
      <c r="AH756" s="510">
        <v>93848420</v>
      </c>
      <c r="AI756" s="510">
        <v>6801</v>
      </c>
      <c r="AJ756" s="510">
        <v>15937</v>
      </c>
      <c r="AK756" s="510">
        <v>26114678</v>
      </c>
      <c r="AL756" s="510">
        <v>5528</v>
      </c>
      <c r="AM756" s="510">
        <v>12559</v>
      </c>
      <c r="AN756" s="510"/>
      <c r="AO756" s="510"/>
      <c r="AP756" s="510"/>
      <c r="AQ756" s="510"/>
      <c r="AR756" s="510"/>
      <c r="AS756" s="510"/>
      <c r="AT756" s="510">
        <v>9064</v>
      </c>
      <c r="AU756" s="510">
        <v>429</v>
      </c>
      <c r="AV756" s="510">
        <v>5926</v>
      </c>
      <c r="AW756" s="510">
        <v>1119</v>
      </c>
      <c r="AX756" s="510">
        <v>533</v>
      </c>
      <c r="AY756" s="510">
        <v>2176</v>
      </c>
      <c r="AZ756" s="510">
        <v>451</v>
      </c>
      <c r="BA756" s="510"/>
      <c r="BB756" s="510"/>
      <c r="BC756" s="510"/>
      <c r="BD756" s="510"/>
      <c r="BE756" s="510"/>
      <c r="BF756" s="510"/>
      <c r="BG756" s="510"/>
      <c r="BH756" s="510"/>
      <c r="BI756" s="510">
        <v>61419</v>
      </c>
      <c r="BJ756" s="510">
        <v>5547</v>
      </c>
      <c r="BK756" s="510">
        <v>28780</v>
      </c>
      <c r="BL756" s="510">
        <v>95746</v>
      </c>
      <c r="BM756" s="510">
        <v>23473</v>
      </c>
      <c r="BN756" s="510">
        <v>19258</v>
      </c>
      <c r="BO756" s="510">
        <v>16310</v>
      </c>
      <c r="BP756" s="510">
        <v>13629</v>
      </c>
      <c r="BQ756" s="510">
        <v>75338</v>
      </c>
      <c r="BR756" s="510">
        <v>61182</v>
      </c>
      <c r="BS756" s="510">
        <v>20009</v>
      </c>
      <c r="BT756" s="510">
        <v>14810</v>
      </c>
      <c r="BU756" s="510">
        <v>6209</v>
      </c>
      <c r="BV756" s="510">
        <v>5180</v>
      </c>
      <c r="BW756" s="510">
        <v>163</v>
      </c>
      <c r="BX756" s="510">
        <v>89601</v>
      </c>
      <c r="BY756" s="510">
        <v>550</v>
      </c>
      <c r="BZ756" s="510">
        <v>993</v>
      </c>
      <c r="CA756" s="510">
        <v>76</v>
      </c>
      <c r="CB756" s="510">
        <v>45407</v>
      </c>
      <c r="CC756" s="510">
        <v>597</v>
      </c>
      <c r="CD756" s="510">
        <v>1119</v>
      </c>
      <c r="CE756" s="510">
        <v>11037</v>
      </c>
      <c r="CF756" s="510">
        <v>4929208</v>
      </c>
      <c r="CG756" s="510">
        <v>447</v>
      </c>
      <c r="CH756" s="510">
        <v>750</v>
      </c>
      <c r="CI756" s="510">
        <v>5325</v>
      </c>
      <c r="CJ756" s="510">
        <v>11026720</v>
      </c>
      <c r="CK756" s="510">
        <v>2071</v>
      </c>
      <c r="CL756" s="510">
        <v>4435</v>
      </c>
      <c r="CM756" s="510">
        <v>2063</v>
      </c>
      <c r="CN756" s="510">
        <v>4321488</v>
      </c>
      <c r="CO756" s="510">
        <v>2095</v>
      </c>
      <c r="CP756" s="510">
        <v>4801</v>
      </c>
      <c r="CQ756" s="510">
        <v>50204</v>
      </c>
      <c r="CR756" s="510">
        <v>93844936</v>
      </c>
      <c r="CS756" s="510">
        <v>1869</v>
      </c>
      <c r="CT756" s="510">
        <v>4192</v>
      </c>
      <c r="CU756" s="510">
        <v>3619</v>
      </c>
      <c r="CV756" s="510">
        <v>31513540</v>
      </c>
      <c r="CW756" s="510">
        <v>8708</v>
      </c>
      <c r="CX756" s="510">
        <v>21169</v>
      </c>
      <c r="CY756" s="510">
        <v>1749</v>
      </c>
      <c r="CZ756" s="510">
        <v>11163577</v>
      </c>
      <c r="DA756" s="510">
        <v>6383</v>
      </c>
      <c r="DB756" s="510">
        <v>14687</v>
      </c>
      <c r="DC756" s="510">
        <v>1355</v>
      </c>
      <c r="DD756" s="510">
        <v>11692062</v>
      </c>
      <c r="DE756" s="510">
        <v>8629</v>
      </c>
      <c r="DF756" s="510">
        <v>17227</v>
      </c>
      <c r="DG756" s="510">
        <v>863</v>
      </c>
      <c r="DH756" s="510">
        <v>9637769</v>
      </c>
      <c r="DI756" s="510">
        <v>11168</v>
      </c>
      <c r="DJ756" s="510">
        <v>25606</v>
      </c>
      <c r="DK756" s="510">
        <v>180</v>
      </c>
      <c r="DL756" s="510">
        <v>61629</v>
      </c>
      <c r="DM756" s="510">
        <v>342</v>
      </c>
      <c r="DN756" s="510">
        <v>634</v>
      </c>
      <c r="DO756" s="510">
        <v>5516</v>
      </c>
      <c r="DP756" s="510">
        <v>213167</v>
      </c>
      <c r="DQ756" s="510">
        <v>39</v>
      </c>
      <c r="DR756" s="510">
        <v>83</v>
      </c>
      <c r="DS756" s="510">
        <v>67</v>
      </c>
      <c r="DT756" s="510">
        <v>100175</v>
      </c>
      <c r="DU756" s="510">
        <v>1495</v>
      </c>
      <c r="DV756" s="510">
        <v>3716</v>
      </c>
      <c r="DW756" s="510">
        <v>47</v>
      </c>
      <c r="DX756" s="510"/>
      <c r="DY756" s="510"/>
      <c r="DZ756" s="510"/>
      <c r="EA756" s="510"/>
      <c r="EB756" s="510"/>
      <c r="EC756" s="510"/>
      <c r="ED756" s="510"/>
      <c r="EE756" s="510"/>
      <c r="EF756" s="510"/>
      <c r="EG756" s="510" t="s">
        <v>152</v>
      </c>
      <c r="EH756" s="510" t="s">
        <v>152</v>
      </c>
      <c r="EI756" s="510">
        <v>0</v>
      </c>
      <c r="EJ756" s="479"/>
      <c r="EK756" s="479"/>
      <c r="EL756" s="479"/>
      <c r="EM756" s="479"/>
      <c r="EN756" s="479"/>
      <c r="EO756" s="479"/>
      <c r="EP756" s="479"/>
      <c r="EQ756" s="479"/>
      <c r="ER756" s="479"/>
      <c r="ES756" s="479"/>
      <c r="ET756" s="479"/>
      <c r="EU756" s="479"/>
      <c r="EV756" s="479"/>
      <c r="EW756" s="479"/>
      <c r="EX756" s="479"/>
      <c r="EY756" s="479"/>
      <c r="EZ756" s="476"/>
      <c r="FA756" s="446">
        <f t="shared" si="2178"/>
        <v>12</v>
      </c>
      <c r="FB756" s="417">
        <f t="shared" si="2179"/>
        <v>2019</v>
      </c>
      <c r="FC756" s="448">
        <f t="shared" si="2180"/>
        <v>43800</v>
      </c>
      <c r="FD756" s="449">
        <f t="shared" si="2181"/>
        <v>31</v>
      </c>
      <c r="FE756" s="450"/>
      <c r="FF756" s="451">
        <f t="shared" si="2197"/>
        <v>0.50255102040816324</v>
      </c>
      <c r="FG756" s="450"/>
      <c r="FH756" s="452">
        <f t="shared" si="2182"/>
        <v>2.0816778999645265</v>
      </c>
      <c r="FI756" s="452">
        <f t="shared" si="2183"/>
        <v>1.7078751330258957</v>
      </c>
      <c r="FJ756" s="452">
        <f t="shared" si="2184"/>
        <v>2.0364589836434011</v>
      </c>
      <c r="FK756" s="452">
        <f t="shared" si="2185"/>
        <v>1.7017105756024473</v>
      </c>
      <c r="FL756" s="452">
        <f t="shared" si="2186"/>
        <v>1.3081330740380608</v>
      </c>
      <c r="FM756" s="452">
        <f t="shared" si="2187"/>
        <v>1.0623350465342409</v>
      </c>
      <c r="FN756" s="452">
        <f t="shared" si="2188"/>
        <v>1.4500326110587725</v>
      </c>
      <c r="FO756" s="452">
        <f t="shared" si="2189"/>
        <v>1.073266178708602</v>
      </c>
      <c r="FP756" s="452">
        <f t="shared" si="2190"/>
        <v>1.3143522438611346</v>
      </c>
      <c r="FQ756" s="452">
        <f t="shared" si="2191"/>
        <v>1.096528365791702</v>
      </c>
      <c r="FR756" s="453"/>
      <c r="FS756" s="446">
        <f t="shared" si="2208"/>
        <v>123049</v>
      </c>
      <c r="FT756" s="446">
        <f t="shared" si="2208"/>
        <v>5660254</v>
      </c>
      <c r="FU756" s="446">
        <f t="shared" si="2208"/>
        <v>9351724</v>
      </c>
      <c r="FV756" s="446">
        <f t="shared" si="2208"/>
        <v>15258076</v>
      </c>
      <c r="FW756" s="446">
        <f t="shared" si="2208"/>
        <v>8535932</v>
      </c>
      <c r="FX756" s="446">
        <f t="shared" si="2208"/>
        <v>8841936</v>
      </c>
      <c r="FY756" s="446">
        <f t="shared" si="2208"/>
        <v>244190080</v>
      </c>
      <c r="FZ756" s="446">
        <f t="shared" si="2208"/>
        <v>219914663</v>
      </c>
      <c r="GA756" s="446">
        <f t="shared" si="2208"/>
        <v>59328716</v>
      </c>
      <c r="GB756" s="446"/>
      <c r="GC756" s="446"/>
      <c r="GD756" s="446">
        <f t="shared" si="2206"/>
        <v>161859</v>
      </c>
      <c r="GE756" s="446">
        <f t="shared" si="2206"/>
        <v>85044</v>
      </c>
      <c r="GF756" s="446">
        <f t="shared" si="2206"/>
        <v>8277750</v>
      </c>
      <c r="GG756" s="446">
        <f t="shared" si="2206"/>
        <v>23616375</v>
      </c>
      <c r="GH756" s="446">
        <f t="shared" si="2206"/>
        <v>9904463</v>
      </c>
      <c r="GI756" s="446">
        <f t="shared" si="2206"/>
        <v>210455168</v>
      </c>
      <c r="GJ756" s="446">
        <f t="shared" si="2206"/>
        <v>76610611</v>
      </c>
      <c r="GK756" s="446">
        <f t="shared" si="2206"/>
        <v>25687563</v>
      </c>
      <c r="GL756" s="446">
        <f t="shared" si="2206"/>
        <v>23342585</v>
      </c>
      <c r="GM756" s="446">
        <f t="shared" si="2206"/>
        <v>22097978</v>
      </c>
      <c r="GN756" s="446">
        <f t="shared" si="2200"/>
        <v>248972</v>
      </c>
      <c r="GO756" s="446">
        <f t="shared" si="2207"/>
        <v>114120</v>
      </c>
      <c r="GP756" s="446">
        <f t="shared" si="2207"/>
        <v>457828</v>
      </c>
      <c r="GQ756" s="446">
        <f t="shared" si="2207"/>
        <v>0</v>
      </c>
      <c r="GR756" s="446"/>
      <c r="GS756" s="446"/>
      <c r="GT756" s="446"/>
      <c r="GU756" s="446"/>
      <c r="GV756" s="416"/>
      <c r="GW756" s="402"/>
      <c r="GX756" s="402"/>
      <c r="GY756" s="402"/>
      <c r="GZ756" s="402"/>
      <c r="HA756" s="402"/>
    </row>
    <row r="757" spans="1:209" ht="9.75" customHeight="1" x14ac:dyDescent="0.2">
      <c r="A757" s="493" t="str">
        <f t="shared" si="2177"/>
        <v>2019-20DECEMBERRYE</v>
      </c>
      <c r="B757" s="494" t="str">
        <f t="shared" si="2194"/>
        <v>2019-20</v>
      </c>
      <c r="C757" s="480" t="s">
        <v>650</v>
      </c>
      <c r="D757" s="480" t="s">
        <v>663</v>
      </c>
      <c r="E757" s="480" t="s">
        <v>662</v>
      </c>
      <c r="F757" s="495" t="s">
        <v>456</v>
      </c>
      <c r="G757" s="495" t="s">
        <v>692</v>
      </c>
      <c r="H757" s="521">
        <v>78113</v>
      </c>
      <c r="I757" s="521">
        <v>46133</v>
      </c>
      <c r="J757" s="521">
        <v>299420</v>
      </c>
      <c r="K757" s="521">
        <v>6</v>
      </c>
      <c r="L757" s="521">
        <v>3</v>
      </c>
      <c r="M757" s="521">
        <v>5</v>
      </c>
      <c r="N757" s="521">
        <v>23</v>
      </c>
      <c r="O757" s="521">
        <v>87</v>
      </c>
      <c r="P757" s="521">
        <v>402</v>
      </c>
      <c r="Q757" s="521">
        <v>0</v>
      </c>
      <c r="R757" s="521">
        <v>141</v>
      </c>
      <c r="S757" s="521">
        <v>55764</v>
      </c>
      <c r="T757" s="521">
        <v>3458</v>
      </c>
      <c r="U757" s="521">
        <v>2224</v>
      </c>
      <c r="V757" s="521">
        <v>27809</v>
      </c>
      <c r="W757" s="521">
        <v>16168</v>
      </c>
      <c r="X757" s="521">
        <v>942</v>
      </c>
      <c r="Y757" s="521">
        <v>1529607</v>
      </c>
      <c r="Z757" s="521">
        <v>442</v>
      </c>
      <c r="AA757" s="521">
        <v>805</v>
      </c>
      <c r="AB757" s="521">
        <v>1259009</v>
      </c>
      <c r="AC757" s="521">
        <v>566</v>
      </c>
      <c r="AD757" s="521">
        <v>1065</v>
      </c>
      <c r="AE757" s="521">
        <v>32967651</v>
      </c>
      <c r="AF757" s="521">
        <v>1186</v>
      </c>
      <c r="AG757" s="521">
        <v>2493</v>
      </c>
      <c r="AH757" s="521">
        <v>60052786</v>
      </c>
      <c r="AI757" s="521">
        <v>3714</v>
      </c>
      <c r="AJ757" s="521">
        <v>9015</v>
      </c>
      <c r="AK757" s="521">
        <v>4752312</v>
      </c>
      <c r="AL757" s="521">
        <v>5045</v>
      </c>
      <c r="AM757" s="521">
        <v>12289</v>
      </c>
      <c r="AN757" s="521"/>
      <c r="AO757" s="521"/>
      <c r="AP757" s="521"/>
      <c r="AQ757" s="521"/>
      <c r="AR757" s="521"/>
      <c r="AS757" s="521"/>
      <c r="AT757" s="521">
        <v>4382</v>
      </c>
      <c r="AU757" s="521">
        <v>26</v>
      </c>
      <c r="AV757" s="521">
        <v>184</v>
      </c>
      <c r="AW757" s="521">
        <v>325</v>
      </c>
      <c r="AX757" s="521">
        <v>371</v>
      </c>
      <c r="AY757" s="521">
        <v>3801</v>
      </c>
      <c r="AZ757" s="521">
        <v>312</v>
      </c>
      <c r="BA757" s="521"/>
      <c r="BB757" s="521"/>
      <c r="BC757" s="521"/>
      <c r="BD757" s="521"/>
      <c r="BE757" s="521"/>
      <c r="BF757" s="521"/>
      <c r="BG757" s="521"/>
      <c r="BH757" s="521"/>
      <c r="BI757" s="521">
        <v>28957</v>
      </c>
      <c r="BJ757" s="521">
        <v>3809</v>
      </c>
      <c r="BK757" s="521">
        <v>18616</v>
      </c>
      <c r="BL757" s="521">
        <v>51382</v>
      </c>
      <c r="BM757" s="521">
        <v>6455</v>
      </c>
      <c r="BN757" s="521">
        <v>4921</v>
      </c>
      <c r="BO757" s="521">
        <v>4156</v>
      </c>
      <c r="BP757" s="521">
        <v>3197</v>
      </c>
      <c r="BQ757" s="521">
        <v>36964</v>
      </c>
      <c r="BR757" s="521">
        <v>29904</v>
      </c>
      <c r="BS757" s="521">
        <v>23906</v>
      </c>
      <c r="BT757" s="521">
        <v>18045</v>
      </c>
      <c r="BU757" s="521">
        <v>1467</v>
      </c>
      <c r="BV757" s="521">
        <v>1065</v>
      </c>
      <c r="BW757" s="521">
        <v>54</v>
      </c>
      <c r="BX757" s="521">
        <v>29962</v>
      </c>
      <c r="BY757" s="521">
        <v>555</v>
      </c>
      <c r="BZ757" s="521">
        <v>906</v>
      </c>
      <c r="CA757" s="521">
        <v>57</v>
      </c>
      <c r="CB757" s="521">
        <v>27005</v>
      </c>
      <c r="CC757" s="521">
        <v>474</v>
      </c>
      <c r="CD757" s="521">
        <v>912</v>
      </c>
      <c r="CE757" s="521">
        <v>3347</v>
      </c>
      <c r="CF757" s="521">
        <v>1472640</v>
      </c>
      <c r="CG757" s="521">
        <v>440</v>
      </c>
      <c r="CH757" s="521">
        <v>796</v>
      </c>
      <c r="CI757" s="521">
        <v>2876</v>
      </c>
      <c r="CJ757" s="521">
        <v>3389715</v>
      </c>
      <c r="CK757" s="521">
        <v>1179</v>
      </c>
      <c r="CL757" s="521">
        <v>2277</v>
      </c>
      <c r="CM757" s="521">
        <v>632</v>
      </c>
      <c r="CN757" s="521">
        <v>667431</v>
      </c>
      <c r="CO757" s="521">
        <v>1056</v>
      </c>
      <c r="CP757" s="521">
        <v>2338</v>
      </c>
      <c r="CQ757" s="521">
        <v>24301</v>
      </c>
      <c r="CR757" s="521">
        <v>28910505</v>
      </c>
      <c r="CS757" s="521">
        <v>1190</v>
      </c>
      <c r="CT757" s="521">
        <v>2531</v>
      </c>
      <c r="CU757" s="521">
        <v>2482</v>
      </c>
      <c r="CV757" s="521">
        <v>10772024</v>
      </c>
      <c r="CW757" s="521">
        <v>4340</v>
      </c>
      <c r="CX757" s="521">
        <v>8866</v>
      </c>
      <c r="CY757" s="521">
        <v>768</v>
      </c>
      <c r="CZ757" s="521">
        <v>2632080</v>
      </c>
      <c r="DA757" s="521">
        <v>3427</v>
      </c>
      <c r="DB757" s="521">
        <v>7270</v>
      </c>
      <c r="DC757" s="521">
        <v>316</v>
      </c>
      <c r="DD757" s="521">
        <v>2784203</v>
      </c>
      <c r="DE757" s="521">
        <v>8811</v>
      </c>
      <c r="DF757" s="521">
        <v>17497</v>
      </c>
      <c r="DG757" s="521">
        <v>52</v>
      </c>
      <c r="DH757" s="521">
        <v>440589</v>
      </c>
      <c r="DI757" s="521">
        <v>8473</v>
      </c>
      <c r="DJ757" s="521">
        <v>19498</v>
      </c>
      <c r="DK757" s="521">
        <v>212</v>
      </c>
      <c r="DL757" s="521">
        <v>68968</v>
      </c>
      <c r="DM757" s="521">
        <v>325</v>
      </c>
      <c r="DN757" s="521">
        <v>536</v>
      </c>
      <c r="DO757" s="521">
        <v>2456</v>
      </c>
      <c r="DP757" s="521">
        <v>84176</v>
      </c>
      <c r="DQ757" s="521">
        <v>34</v>
      </c>
      <c r="DR757" s="521">
        <v>69</v>
      </c>
      <c r="DS757" s="521">
        <v>79</v>
      </c>
      <c r="DT757" s="521">
        <v>211372</v>
      </c>
      <c r="DU757" s="521">
        <v>2676</v>
      </c>
      <c r="DV757" s="521">
        <v>5764</v>
      </c>
      <c r="DW757" s="521">
        <v>71</v>
      </c>
      <c r="DX757" s="521"/>
      <c r="DY757" s="521"/>
      <c r="DZ757" s="521"/>
      <c r="EA757" s="521"/>
      <c r="EB757" s="521"/>
      <c r="EC757" s="521"/>
      <c r="ED757" s="521"/>
      <c r="EE757" s="521"/>
      <c r="EF757" s="521"/>
      <c r="EG757" s="521" t="s">
        <v>152</v>
      </c>
      <c r="EH757" s="521" t="s">
        <v>152</v>
      </c>
      <c r="EI757" s="521">
        <v>0</v>
      </c>
      <c r="EJ757" s="496"/>
      <c r="EK757" s="496"/>
      <c r="EL757" s="496"/>
      <c r="EM757" s="496"/>
      <c r="EN757" s="496"/>
      <c r="EO757" s="496"/>
      <c r="EP757" s="496"/>
      <c r="EQ757" s="496"/>
      <c r="ER757" s="496"/>
      <c r="ES757" s="496"/>
      <c r="ET757" s="496"/>
      <c r="EU757" s="496"/>
      <c r="EV757" s="496"/>
      <c r="EW757" s="496"/>
      <c r="EX757" s="496"/>
      <c r="EY757" s="496"/>
      <c r="EZ757" s="497"/>
      <c r="FA757" s="482">
        <f t="shared" si="2178"/>
        <v>12</v>
      </c>
      <c r="FB757" s="493">
        <f t="shared" si="2179"/>
        <v>2019</v>
      </c>
      <c r="FC757" s="498">
        <f t="shared" si="2180"/>
        <v>43800</v>
      </c>
      <c r="FD757" s="499">
        <f t="shared" si="2181"/>
        <v>31</v>
      </c>
      <c r="FE757" s="500"/>
      <c r="FF757" s="515">
        <f t="shared" si="2197"/>
        <v>0.80366492146596857</v>
      </c>
      <c r="FG757" s="500"/>
      <c r="FH757" s="481">
        <f t="shared" si="2182"/>
        <v>1.866685945633314</v>
      </c>
      <c r="FI757" s="481">
        <f t="shared" si="2183"/>
        <v>1.4230769230769231</v>
      </c>
      <c r="FJ757" s="481">
        <f t="shared" si="2184"/>
        <v>1.8687050359712229</v>
      </c>
      <c r="FK757" s="481">
        <f t="shared" si="2185"/>
        <v>1.4375</v>
      </c>
      <c r="FL757" s="481">
        <f t="shared" si="2186"/>
        <v>1.3292099679959726</v>
      </c>
      <c r="FM757" s="481">
        <f t="shared" si="2187"/>
        <v>1.0753353230968392</v>
      </c>
      <c r="FN757" s="481">
        <f t="shared" si="2188"/>
        <v>1.4785997031172686</v>
      </c>
      <c r="FO757" s="481">
        <f t="shared" si="2189"/>
        <v>1.1160935180603662</v>
      </c>
      <c r="FP757" s="481">
        <f t="shared" si="2190"/>
        <v>1.5573248407643312</v>
      </c>
      <c r="FQ757" s="481">
        <f t="shared" si="2191"/>
        <v>1.1305732484076434</v>
      </c>
      <c r="FR757" s="501"/>
      <c r="FS757" s="482">
        <f t="shared" si="2208"/>
        <v>138399</v>
      </c>
      <c r="FT757" s="482">
        <f t="shared" si="2208"/>
        <v>230665</v>
      </c>
      <c r="FU757" s="482">
        <f t="shared" si="2208"/>
        <v>1061059</v>
      </c>
      <c r="FV757" s="482">
        <f t="shared" si="2208"/>
        <v>4013571</v>
      </c>
      <c r="FW757" s="482">
        <f t="shared" si="2208"/>
        <v>2783690</v>
      </c>
      <c r="FX757" s="482">
        <f t="shared" si="2208"/>
        <v>2368560</v>
      </c>
      <c r="FY757" s="482">
        <f t="shared" si="2208"/>
        <v>69327837</v>
      </c>
      <c r="FZ757" s="482">
        <f t="shared" si="2208"/>
        <v>145754520</v>
      </c>
      <c r="GA757" s="482">
        <f t="shared" si="2208"/>
        <v>11576238</v>
      </c>
      <c r="GB757" s="482"/>
      <c r="GC757" s="482"/>
      <c r="GD757" s="482">
        <f t="shared" si="2206"/>
        <v>48924</v>
      </c>
      <c r="GE757" s="482">
        <f t="shared" si="2206"/>
        <v>51984</v>
      </c>
      <c r="GF757" s="482">
        <f t="shared" si="2206"/>
        <v>2664212</v>
      </c>
      <c r="GG757" s="482">
        <f t="shared" si="2206"/>
        <v>6548652</v>
      </c>
      <c r="GH757" s="482">
        <f t="shared" si="2206"/>
        <v>1477616</v>
      </c>
      <c r="GI757" s="482">
        <f t="shared" si="2206"/>
        <v>61505831</v>
      </c>
      <c r="GJ757" s="482">
        <f t="shared" si="2206"/>
        <v>22005412</v>
      </c>
      <c r="GK757" s="482">
        <f t="shared" si="2206"/>
        <v>5583360</v>
      </c>
      <c r="GL757" s="482">
        <f t="shared" si="2206"/>
        <v>5529052</v>
      </c>
      <c r="GM757" s="482">
        <f t="shared" si="2206"/>
        <v>1013896</v>
      </c>
      <c r="GN757" s="482">
        <f t="shared" si="2200"/>
        <v>455356</v>
      </c>
      <c r="GO757" s="482">
        <f t="shared" si="2207"/>
        <v>113632</v>
      </c>
      <c r="GP757" s="482">
        <f t="shared" si="2207"/>
        <v>169464</v>
      </c>
      <c r="GQ757" s="482">
        <f t="shared" si="2207"/>
        <v>0</v>
      </c>
      <c r="GR757" s="482"/>
      <c r="GS757" s="482"/>
      <c r="GT757" s="482"/>
      <c r="GU757" s="482"/>
      <c r="GV757" s="502"/>
      <c r="GW757" s="402"/>
      <c r="GX757" s="402"/>
      <c r="GY757" s="402"/>
      <c r="GZ757" s="402"/>
      <c r="HA757" s="402"/>
    </row>
    <row r="758" spans="1:209" ht="9.75" customHeight="1" x14ac:dyDescent="0.2">
      <c r="A758" s="417" t="str">
        <f t="shared" si="2177"/>
        <v>2019-20DECEMBERRYD</v>
      </c>
      <c r="B758" s="458" t="str">
        <f t="shared" si="2194"/>
        <v>2019-20</v>
      </c>
      <c r="C758" s="402" t="s">
        <v>650</v>
      </c>
      <c r="D758" s="402" t="s">
        <v>663</v>
      </c>
      <c r="E758" s="402" t="s">
        <v>662</v>
      </c>
      <c r="F758" s="478" t="s">
        <v>455</v>
      </c>
      <c r="G758" s="478" t="s">
        <v>693</v>
      </c>
      <c r="H758" s="510">
        <v>96693</v>
      </c>
      <c r="I758" s="510">
        <v>73898</v>
      </c>
      <c r="J758" s="510">
        <v>237462</v>
      </c>
      <c r="K758" s="510">
        <v>3</v>
      </c>
      <c r="L758" s="510">
        <v>1</v>
      </c>
      <c r="M758" s="510">
        <v>1</v>
      </c>
      <c r="N758" s="510">
        <v>9</v>
      </c>
      <c r="O758" s="510">
        <v>66</v>
      </c>
      <c r="P758" s="510">
        <v>403</v>
      </c>
      <c r="Q758" s="510">
        <v>69</v>
      </c>
      <c r="R758" s="510">
        <v>0</v>
      </c>
      <c r="S758" s="510">
        <v>68641</v>
      </c>
      <c r="T758" s="510">
        <v>4865</v>
      </c>
      <c r="U758" s="510">
        <v>3260</v>
      </c>
      <c r="V758" s="510">
        <v>38190</v>
      </c>
      <c r="W758" s="510">
        <v>18256</v>
      </c>
      <c r="X758" s="510">
        <v>341</v>
      </c>
      <c r="Y758" s="510">
        <v>2312160</v>
      </c>
      <c r="Z758" s="510">
        <v>475</v>
      </c>
      <c r="AA758" s="510">
        <v>886</v>
      </c>
      <c r="AB758" s="510">
        <v>1919636</v>
      </c>
      <c r="AC758" s="510">
        <v>589</v>
      </c>
      <c r="AD758" s="510">
        <v>1099</v>
      </c>
      <c r="AE758" s="510">
        <v>49677883</v>
      </c>
      <c r="AF758" s="510">
        <v>1301</v>
      </c>
      <c r="AG758" s="510">
        <v>2490</v>
      </c>
      <c r="AH758" s="510">
        <v>124672624</v>
      </c>
      <c r="AI758" s="510">
        <v>6829</v>
      </c>
      <c r="AJ758" s="510">
        <v>15094</v>
      </c>
      <c r="AK758" s="510">
        <v>2749965</v>
      </c>
      <c r="AL758" s="510">
        <v>8064</v>
      </c>
      <c r="AM758" s="510">
        <v>18901</v>
      </c>
      <c r="AN758" s="510"/>
      <c r="AO758" s="510"/>
      <c r="AP758" s="510"/>
      <c r="AQ758" s="510"/>
      <c r="AR758" s="510"/>
      <c r="AS758" s="510"/>
      <c r="AT758" s="510">
        <v>4647</v>
      </c>
      <c r="AU758" s="510">
        <v>185</v>
      </c>
      <c r="AV758" s="510">
        <v>893</v>
      </c>
      <c r="AW758" s="510">
        <v>1157</v>
      </c>
      <c r="AX758" s="510">
        <v>360</v>
      </c>
      <c r="AY758" s="510">
        <v>3209</v>
      </c>
      <c r="AZ758" s="510">
        <v>977</v>
      </c>
      <c r="BA758" s="510"/>
      <c r="BB758" s="510"/>
      <c r="BC758" s="510"/>
      <c r="BD758" s="510"/>
      <c r="BE758" s="510"/>
      <c r="BF758" s="510"/>
      <c r="BG758" s="510"/>
      <c r="BH758" s="510"/>
      <c r="BI758" s="510">
        <v>41593</v>
      </c>
      <c r="BJ758" s="510">
        <v>694</v>
      </c>
      <c r="BK758" s="510">
        <v>21707</v>
      </c>
      <c r="BL758" s="510">
        <v>63994</v>
      </c>
      <c r="BM758" s="510">
        <v>9904</v>
      </c>
      <c r="BN758" s="510">
        <v>7311</v>
      </c>
      <c r="BO758" s="510">
        <v>6589</v>
      </c>
      <c r="BP758" s="510">
        <v>4902</v>
      </c>
      <c r="BQ758" s="510">
        <v>51709</v>
      </c>
      <c r="BR758" s="510">
        <v>40109</v>
      </c>
      <c r="BS758" s="510">
        <v>33360</v>
      </c>
      <c r="BT758" s="510">
        <v>19069</v>
      </c>
      <c r="BU758" s="510">
        <v>578</v>
      </c>
      <c r="BV758" s="510">
        <v>353</v>
      </c>
      <c r="BW758" s="510">
        <v>173</v>
      </c>
      <c r="BX758" s="510">
        <v>106857</v>
      </c>
      <c r="BY758" s="510">
        <v>618</v>
      </c>
      <c r="BZ758" s="510">
        <v>1082</v>
      </c>
      <c r="CA758" s="510">
        <v>115</v>
      </c>
      <c r="CB758" s="510">
        <v>62988</v>
      </c>
      <c r="CC758" s="510">
        <v>548</v>
      </c>
      <c r="CD758" s="510">
        <v>1197</v>
      </c>
      <c r="CE758" s="510">
        <v>4577</v>
      </c>
      <c r="CF758" s="510">
        <v>2142315</v>
      </c>
      <c r="CG758" s="510">
        <v>468</v>
      </c>
      <c r="CH758" s="510">
        <v>871</v>
      </c>
      <c r="CI758" s="510">
        <v>3096</v>
      </c>
      <c r="CJ758" s="510">
        <v>3997915</v>
      </c>
      <c r="CK758" s="510">
        <v>1291</v>
      </c>
      <c r="CL758" s="510">
        <v>2374</v>
      </c>
      <c r="CM758" s="510">
        <v>1122</v>
      </c>
      <c r="CN758" s="510">
        <v>1417842</v>
      </c>
      <c r="CO758" s="510">
        <v>1264</v>
      </c>
      <c r="CP758" s="510">
        <v>2479</v>
      </c>
      <c r="CQ758" s="510">
        <v>33972</v>
      </c>
      <c r="CR758" s="510">
        <v>44262126</v>
      </c>
      <c r="CS758" s="510">
        <v>1303</v>
      </c>
      <c r="CT758" s="510">
        <v>2500</v>
      </c>
      <c r="CU758" s="510">
        <v>1154</v>
      </c>
      <c r="CV758" s="510">
        <v>10154406</v>
      </c>
      <c r="CW758" s="510">
        <v>8799</v>
      </c>
      <c r="CX758" s="510">
        <v>18092</v>
      </c>
      <c r="CY758" s="510">
        <v>508</v>
      </c>
      <c r="CZ758" s="510">
        <v>4634713</v>
      </c>
      <c r="DA758" s="510">
        <v>9123</v>
      </c>
      <c r="DB758" s="510">
        <v>20105</v>
      </c>
      <c r="DC758" s="510">
        <v>876</v>
      </c>
      <c r="DD758" s="510">
        <v>10273543</v>
      </c>
      <c r="DE758" s="510">
        <v>11728</v>
      </c>
      <c r="DF758" s="510">
        <v>23764</v>
      </c>
      <c r="DG758" s="510">
        <v>141</v>
      </c>
      <c r="DH758" s="510">
        <v>1531208</v>
      </c>
      <c r="DI758" s="510">
        <v>10860</v>
      </c>
      <c r="DJ758" s="510">
        <v>20552</v>
      </c>
      <c r="DK758" s="510">
        <v>469</v>
      </c>
      <c r="DL758" s="510">
        <v>135853</v>
      </c>
      <c r="DM758" s="510">
        <v>290</v>
      </c>
      <c r="DN758" s="510">
        <v>509</v>
      </c>
      <c r="DO758" s="510">
        <v>3150</v>
      </c>
      <c r="DP758" s="510">
        <v>163047</v>
      </c>
      <c r="DQ758" s="510">
        <v>52</v>
      </c>
      <c r="DR758" s="510">
        <v>65</v>
      </c>
      <c r="DS758" s="510">
        <v>104</v>
      </c>
      <c r="DT758" s="510">
        <v>144643</v>
      </c>
      <c r="DU758" s="510">
        <v>1391</v>
      </c>
      <c r="DV758" s="510">
        <v>2598</v>
      </c>
      <c r="DW758" s="510">
        <v>98</v>
      </c>
      <c r="DX758" s="510"/>
      <c r="DY758" s="510"/>
      <c r="DZ758" s="510"/>
      <c r="EA758" s="510"/>
      <c r="EB758" s="510"/>
      <c r="EC758" s="510"/>
      <c r="ED758" s="510"/>
      <c r="EE758" s="510"/>
      <c r="EF758" s="510"/>
      <c r="EG758" s="510" t="s">
        <v>152</v>
      </c>
      <c r="EH758" s="510" t="s">
        <v>152</v>
      </c>
      <c r="EI758" s="510">
        <v>4</v>
      </c>
      <c r="EJ758" s="479"/>
      <c r="EK758" s="479"/>
      <c r="EL758" s="479"/>
      <c r="EM758" s="479"/>
      <c r="EN758" s="479"/>
      <c r="EO758" s="479"/>
      <c r="EP758" s="479"/>
      <c r="EQ758" s="479"/>
      <c r="ER758" s="479"/>
      <c r="ES758" s="479"/>
      <c r="ET758" s="479"/>
      <c r="EU758" s="479"/>
      <c r="EV758" s="479"/>
      <c r="EW758" s="479"/>
      <c r="EX758" s="479"/>
      <c r="EY758" s="479"/>
      <c r="EZ758" s="516"/>
      <c r="FA758" s="446">
        <f t="shared" si="2178"/>
        <v>12</v>
      </c>
      <c r="FB758" s="417">
        <f t="shared" si="2179"/>
        <v>2019</v>
      </c>
      <c r="FC758" s="448">
        <f t="shared" si="2180"/>
        <v>43800</v>
      </c>
      <c r="FD758" s="449">
        <f t="shared" si="2181"/>
        <v>31</v>
      </c>
      <c r="FE758" s="450"/>
      <c r="FF758" s="451">
        <f t="shared" si="2197"/>
        <v>0.705961452263559</v>
      </c>
      <c r="FG758" s="450"/>
      <c r="FH758" s="452">
        <f t="shared" si="2182"/>
        <v>2.035765673175745</v>
      </c>
      <c r="FI758" s="452">
        <f t="shared" si="2183"/>
        <v>1.5027749229188079</v>
      </c>
      <c r="FJ758" s="452">
        <f t="shared" si="2184"/>
        <v>2.0211656441717794</v>
      </c>
      <c r="FK758" s="452">
        <f t="shared" si="2185"/>
        <v>1.503680981595092</v>
      </c>
      <c r="FL758" s="452">
        <f t="shared" si="2186"/>
        <v>1.3539931919350616</v>
      </c>
      <c r="FM758" s="452">
        <f t="shared" si="2187"/>
        <v>1.0502487562189056</v>
      </c>
      <c r="FN758" s="452">
        <f t="shared" si="2188"/>
        <v>1.8273444347063978</v>
      </c>
      <c r="FO758" s="452">
        <f t="shared" si="2189"/>
        <v>1.0445333041191938</v>
      </c>
      <c r="FP758" s="452">
        <f t="shared" si="2190"/>
        <v>1.6950146627565983</v>
      </c>
      <c r="FQ758" s="452">
        <f t="shared" si="2191"/>
        <v>1.0351906158357771</v>
      </c>
      <c r="FR758" s="453"/>
      <c r="FS758" s="446">
        <f t="shared" si="2208"/>
        <v>73898</v>
      </c>
      <c r="FT758" s="446">
        <f t="shared" si="2208"/>
        <v>73898</v>
      </c>
      <c r="FU758" s="446">
        <f t="shared" si="2208"/>
        <v>665082</v>
      </c>
      <c r="FV758" s="446">
        <f t="shared" si="2208"/>
        <v>4877268</v>
      </c>
      <c r="FW758" s="446">
        <f t="shared" si="2208"/>
        <v>4310390</v>
      </c>
      <c r="FX758" s="446">
        <f t="shared" si="2208"/>
        <v>3582740</v>
      </c>
      <c r="FY758" s="446">
        <f t="shared" si="2208"/>
        <v>95093100</v>
      </c>
      <c r="FZ758" s="446">
        <f t="shared" si="2208"/>
        <v>275556064</v>
      </c>
      <c r="GA758" s="446">
        <f t="shared" si="2208"/>
        <v>6445241</v>
      </c>
      <c r="GB758" s="446"/>
      <c r="GC758" s="446"/>
      <c r="GD758" s="446">
        <f t="shared" si="2206"/>
        <v>187186</v>
      </c>
      <c r="GE758" s="446">
        <f t="shared" si="2206"/>
        <v>137655</v>
      </c>
      <c r="GF758" s="446">
        <f t="shared" si="2206"/>
        <v>3986567</v>
      </c>
      <c r="GG758" s="446">
        <f t="shared" si="2206"/>
        <v>7349904</v>
      </c>
      <c r="GH758" s="446">
        <f t="shared" si="2206"/>
        <v>2781438</v>
      </c>
      <c r="GI758" s="446">
        <f t="shared" si="2206"/>
        <v>84930000</v>
      </c>
      <c r="GJ758" s="446">
        <f t="shared" si="2206"/>
        <v>20878168</v>
      </c>
      <c r="GK758" s="446">
        <f t="shared" si="2206"/>
        <v>10213340</v>
      </c>
      <c r="GL758" s="446">
        <f t="shared" si="2206"/>
        <v>20817264</v>
      </c>
      <c r="GM758" s="446">
        <f t="shared" si="2206"/>
        <v>2897832</v>
      </c>
      <c r="GN758" s="446">
        <f t="shared" si="2200"/>
        <v>270192</v>
      </c>
      <c r="GO758" s="446">
        <f t="shared" si="2207"/>
        <v>238721</v>
      </c>
      <c r="GP758" s="446">
        <f t="shared" si="2207"/>
        <v>204750</v>
      </c>
      <c r="GQ758" s="446">
        <f t="shared" si="2207"/>
        <v>0</v>
      </c>
      <c r="GR758" s="446"/>
      <c r="GS758" s="446"/>
      <c r="GT758" s="446"/>
      <c r="GU758" s="446"/>
      <c r="GV758" s="416"/>
      <c r="GW758" s="402"/>
      <c r="GX758" s="402"/>
      <c r="GY758" s="402"/>
      <c r="GZ758" s="402"/>
      <c r="HA758" s="402"/>
    </row>
    <row r="759" spans="1:209" ht="9.75" customHeight="1" x14ac:dyDescent="0.2">
      <c r="A759" s="417" t="str">
        <f t="shared" si="2177"/>
        <v>2019-20DECEMBERRYF</v>
      </c>
      <c r="B759" s="458" t="str">
        <f t="shared" si="2194"/>
        <v>2019-20</v>
      </c>
      <c r="C759" s="402" t="s">
        <v>650</v>
      </c>
      <c r="D759" s="402" t="s">
        <v>667</v>
      </c>
      <c r="E759" s="402" t="s">
        <v>666</v>
      </c>
      <c r="F759" s="478" t="s">
        <v>457</v>
      </c>
      <c r="G759" s="478" t="s">
        <v>694</v>
      </c>
      <c r="H759" s="510">
        <v>121051</v>
      </c>
      <c r="I759" s="510">
        <v>92987</v>
      </c>
      <c r="J759" s="510">
        <v>790771</v>
      </c>
      <c r="K759" s="510">
        <v>9</v>
      </c>
      <c r="L759" s="510">
        <v>2</v>
      </c>
      <c r="M759" s="510">
        <v>25</v>
      </c>
      <c r="N759" s="510">
        <v>47</v>
      </c>
      <c r="O759" s="510">
        <v>94</v>
      </c>
      <c r="P759" s="510">
        <v>252</v>
      </c>
      <c r="Q759" s="510">
        <v>89</v>
      </c>
      <c r="R759" s="510">
        <v>5585</v>
      </c>
      <c r="S759" s="510">
        <v>82047</v>
      </c>
      <c r="T759" s="510">
        <v>5726</v>
      </c>
      <c r="U759" s="510">
        <v>3665</v>
      </c>
      <c r="V759" s="510">
        <v>46909</v>
      </c>
      <c r="W759" s="510">
        <v>14679</v>
      </c>
      <c r="X759" s="510">
        <v>1006</v>
      </c>
      <c r="Y759" s="510">
        <v>2448413</v>
      </c>
      <c r="Z759" s="510">
        <v>428</v>
      </c>
      <c r="AA759" s="510">
        <v>777</v>
      </c>
      <c r="AB759" s="510">
        <v>2281414</v>
      </c>
      <c r="AC759" s="510">
        <v>622</v>
      </c>
      <c r="AD759" s="510">
        <v>1158</v>
      </c>
      <c r="AE759" s="510">
        <v>84747296</v>
      </c>
      <c r="AF759" s="510">
        <v>1807</v>
      </c>
      <c r="AG759" s="510">
        <v>3786</v>
      </c>
      <c r="AH759" s="510">
        <v>80729240</v>
      </c>
      <c r="AI759" s="510">
        <v>5500</v>
      </c>
      <c r="AJ759" s="510">
        <v>13710</v>
      </c>
      <c r="AK759" s="510">
        <v>6704226</v>
      </c>
      <c r="AL759" s="510">
        <v>6664</v>
      </c>
      <c r="AM759" s="510">
        <v>15658</v>
      </c>
      <c r="AN759" s="510"/>
      <c r="AO759" s="510"/>
      <c r="AP759" s="510"/>
      <c r="AQ759" s="510"/>
      <c r="AR759" s="510"/>
      <c r="AS759" s="510"/>
      <c r="AT759" s="510">
        <v>4910</v>
      </c>
      <c r="AU759" s="510">
        <v>325</v>
      </c>
      <c r="AV759" s="510">
        <v>1450</v>
      </c>
      <c r="AW759" s="510">
        <v>2887</v>
      </c>
      <c r="AX759" s="510">
        <v>580</v>
      </c>
      <c r="AY759" s="510">
        <v>2555</v>
      </c>
      <c r="AZ759" s="510">
        <v>6</v>
      </c>
      <c r="BA759" s="510"/>
      <c r="BB759" s="510"/>
      <c r="BC759" s="510"/>
      <c r="BD759" s="510"/>
      <c r="BE759" s="510"/>
      <c r="BF759" s="510"/>
      <c r="BG759" s="510"/>
      <c r="BH759" s="510"/>
      <c r="BI759" s="510">
        <v>43306</v>
      </c>
      <c r="BJ759" s="510">
        <v>3604</v>
      </c>
      <c r="BK759" s="510">
        <v>30227</v>
      </c>
      <c r="BL759" s="510">
        <v>77137</v>
      </c>
      <c r="BM759" s="510">
        <v>12612</v>
      </c>
      <c r="BN759" s="510">
        <v>9715</v>
      </c>
      <c r="BO759" s="510">
        <v>8084</v>
      </c>
      <c r="BP759" s="510">
        <v>6247</v>
      </c>
      <c r="BQ759" s="510">
        <v>64193</v>
      </c>
      <c r="BR759" s="510">
        <v>52913</v>
      </c>
      <c r="BS759" s="510">
        <v>22326</v>
      </c>
      <c r="BT759" s="510">
        <v>15970</v>
      </c>
      <c r="BU759" s="510">
        <v>1423</v>
      </c>
      <c r="BV759" s="510">
        <v>1063</v>
      </c>
      <c r="BW759" s="510">
        <v>46</v>
      </c>
      <c r="BX759" s="510">
        <v>27147</v>
      </c>
      <c r="BY759" s="510">
        <v>590</v>
      </c>
      <c r="BZ759" s="510">
        <v>1024</v>
      </c>
      <c r="CA759" s="510">
        <v>71</v>
      </c>
      <c r="CB759" s="510">
        <v>40583</v>
      </c>
      <c r="CC759" s="510">
        <v>572</v>
      </c>
      <c r="CD759" s="510">
        <v>1061</v>
      </c>
      <c r="CE759" s="510">
        <v>5609</v>
      </c>
      <c r="CF759" s="510">
        <v>2380683</v>
      </c>
      <c r="CG759" s="510">
        <v>424</v>
      </c>
      <c r="CH759" s="510">
        <v>772</v>
      </c>
      <c r="CI759" s="510">
        <v>2501</v>
      </c>
      <c r="CJ759" s="510">
        <v>4634248</v>
      </c>
      <c r="CK759" s="510">
        <v>1853</v>
      </c>
      <c r="CL759" s="510">
        <v>3681</v>
      </c>
      <c r="CM759" s="510">
        <v>1052</v>
      </c>
      <c r="CN759" s="510">
        <v>1839598</v>
      </c>
      <c r="CO759" s="510">
        <v>1749</v>
      </c>
      <c r="CP759" s="510">
        <v>3686</v>
      </c>
      <c r="CQ759" s="510">
        <v>43356</v>
      </c>
      <c r="CR759" s="510">
        <v>78273450</v>
      </c>
      <c r="CS759" s="510">
        <v>1805</v>
      </c>
      <c r="CT759" s="510">
        <v>3792</v>
      </c>
      <c r="CU759" s="510">
        <v>1900</v>
      </c>
      <c r="CV759" s="510">
        <v>10027177</v>
      </c>
      <c r="CW759" s="510">
        <v>5277</v>
      </c>
      <c r="CX759" s="510">
        <v>11094</v>
      </c>
      <c r="CY759" s="510">
        <v>388</v>
      </c>
      <c r="CZ759" s="510">
        <v>2019957</v>
      </c>
      <c r="DA759" s="510">
        <v>5206</v>
      </c>
      <c r="DB759" s="510">
        <v>11837</v>
      </c>
      <c r="DC759" s="510">
        <v>943</v>
      </c>
      <c r="DD759" s="510">
        <v>7833243</v>
      </c>
      <c r="DE759" s="510">
        <v>8307</v>
      </c>
      <c r="DF759" s="510">
        <v>17947</v>
      </c>
      <c r="DG759" s="510">
        <v>48</v>
      </c>
      <c r="DH759" s="510">
        <v>388187</v>
      </c>
      <c r="DI759" s="510">
        <v>8087</v>
      </c>
      <c r="DJ759" s="510">
        <v>21027</v>
      </c>
      <c r="DK759" s="510">
        <v>504</v>
      </c>
      <c r="DL759" s="510">
        <v>181132</v>
      </c>
      <c r="DM759" s="510">
        <v>359</v>
      </c>
      <c r="DN759" s="510">
        <v>638</v>
      </c>
      <c r="DO759" s="510">
        <v>3121</v>
      </c>
      <c r="DP759" s="510">
        <v>113488</v>
      </c>
      <c r="DQ759" s="510">
        <v>36</v>
      </c>
      <c r="DR759" s="510">
        <v>64</v>
      </c>
      <c r="DS759" s="510">
        <v>131</v>
      </c>
      <c r="DT759" s="510">
        <v>226825</v>
      </c>
      <c r="DU759" s="510">
        <v>1731</v>
      </c>
      <c r="DV759" s="510">
        <v>3507</v>
      </c>
      <c r="DW759" s="510">
        <v>115</v>
      </c>
      <c r="DX759" s="510"/>
      <c r="DY759" s="510"/>
      <c r="DZ759" s="510"/>
      <c r="EA759" s="510"/>
      <c r="EB759" s="510"/>
      <c r="EC759" s="510"/>
      <c r="ED759" s="510"/>
      <c r="EE759" s="510"/>
      <c r="EF759" s="510"/>
      <c r="EG759" s="510" t="s">
        <v>152</v>
      </c>
      <c r="EH759" s="510" t="s">
        <v>152</v>
      </c>
      <c r="EI759" s="510">
        <v>48</v>
      </c>
      <c r="EJ759" s="479"/>
      <c r="EK759" s="479"/>
      <c r="EL759" s="479"/>
      <c r="EM759" s="479"/>
      <c r="EN759" s="479"/>
      <c r="EO759" s="479"/>
      <c r="EP759" s="479"/>
      <c r="EQ759" s="479"/>
      <c r="ER759" s="479"/>
      <c r="ES759" s="479"/>
      <c r="ET759" s="479"/>
      <c r="EU759" s="479"/>
      <c r="EV759" s="479"/>
      <c r="EW759" s="479"/>
      <c r="EX759" s="479"/>
      <c r="EY759" s="479"/>
      <c r="EZ759" s="476"/>
      <c r="FA759" s="446">
        <f t="shared" si="2178"/>
        <v>12</v>
      </c>
      <c r="FB759" s="417">
        <f t="shared" si="2179"/>
        <v>2019</v>
      </c>
      <c r="FC759" s="448">
        <f t="shared" si="2180"/>
        <v>43800</v>
      </c>
      <c r="FD759" s="449">
        <f t="shared" si="2181"/>
        <v>31</v>
      </c>
      <c r="FE759" s="450"/>
      <c r="FF759" s="451">
        <f t="shared" si="2197"/>
        <v>0.57014979905005481</v>
      </c>
      <c r="FG759" s="450"/>
      <c r="FH759" s="452">
        <f t="shared" si="2182"/>
        <v>2.2025847013622073</v>
      </c>
      <c r="FI759" s="452">
        <f t="shared" si="2183"/>
        <v>1.6966468739084877</v>
      </c>
      <c r="FJ759" s="452">
        <f t="shared" si="2184"/>
        <v>2.2057298772169167</v>
      </c>
      <c r="FK759" s="452">
        <f t="shared" si="2185"/>
        <v>1.7045020463847202</v>
      </c>
      <c r="FL759" s="452">
        <f t="shared" si="2186"/>
        <v>1.3684580784071287</v>
      </c>
      <c r="FM759" s="452">
        <f t="shared" si="2187"/>
        <v>1.1279924961094885</v>
      </c>
      <c r="FN759" s="452">
        <f t="shared" si="2188"/>
        <v>1.5209482934804823</v>
      </c>
      <c r="FO759" s="452">
        <f t="shared" si="2189"/>
        <v>1.0879487703522037</v>
      </c>
      <c r="FP759" s="452">
        <f t="shared" si="2190"/>
        <v>1.4145129224652087</v>
      </c>
      <c r="FQ759" s="452">
        <f t="shared" si="2191"/>
        <v>1.0566600397614314</v>
      </c>
      <c r="FR759" s="453"/>
      <c r="FS759" s="446">
        <f t="shared" si="2208"/>
        <v>185974</v>
      </c>
      <c r="FT759" s="446">
        <f t="shared" si="2208"/>
        <v>2324675</v>
      </c>
      <c r="FU759" s="446">
        <f t="shared" si="2208"/>
        <v>4370389</v>
      </c>
      <c r="FV759" s="446">
        <f t="shared" si="2208"/>
        <v>8740778</v>
      </c>
      <c r="FW759" s="446">
        <f t="shared" si="2208"/>
        <v>4449102</v>
      </c>
      <c r="FX759" s="446">
        <f t="shared" si="2208"/>
        <v>4244070</v>
      </c>
      <c r="FY759" s="446">
        <f t="shared" si="2208"/>
        <v>177597474</v>
      </c>
      <c r="FZ759" s="446">
        <f t="shared" si="2208"/>
        <v>201249090</v>
      </c>
      <c r="GA759" s="446">
        <f t="shared" si="2208"/>
        <v>15751948</v>
      </c>
      <c r="GB759" s="446"/>
      <c r="GC759" s="446"/>
      <c r="GD759" s="446">
        <f t="shared" ref="GD759:GM768" si="2209">IFERROR(HLOOKUP(GD$1,$H$5:$HA$10112,MATCH($A759,$A$5:$A$10112,0),0)*HLOOKUP(GD$2,$H$5:$HA$10112,MATCH($A759,$A$5:$A$10112,0),0),"-")</f>
        <v>47104</v>
      </c>
      <c r="GE759" s="446">
        <f t="shared" si="2209"/>
        <v>75331</v>
      </c>
      <c r="GF759" s="446">
        <f t="shared" si="2209"/>
        <v>4330148</v>
      </c>
      <c r="GG759" s="446">
        <f t="shared" si="2209"/>
        <v>9206181</v>
      </c>
      <c r="GH759" s="446">
        <f t="shared" si="2209"/>
        <v>3877672</v>
      </c>
      <c r="GI759" s="446">
        <f t="shared" si="2209"/>
        <v>164405952</v>
      </c>
      <c r="GJ759" s="446">
        <f t="shared" si="2209"/>
        <v>21078600</v>
      </c>
      <c r="GK759" s="446">
        <f t="shared" si="2209"/>
        <v>4592756</v>
      </c>
      <c r="GL759" s="446">
        <f t="shared" si="2209"/>
        <v>16924021</v>
      </c>
      <c r="GM759" s="446">
        <f t="shared" si="2209"/>
        <v>1009296</v>
      </c>
      <c r="GN759" s="446">
        <f t="shared" si="2200"/>
        <v>459417</v>
      </c>
      <c r="GO759" s="446">
        <f t="shared" si="2207"/>
        <v>321552</v>
      </c>
      <c r="GP759" s="446">
        <f t="shared" si="2207"/>
        <v>199744</v>
      </c>
      <c r="GQ759" s="446">
        <f t="shared" si="2207"/>
        <v>0</v>
      </c>
      <c r="GR759" s="446"/>
      <c r="GS759" s="446"/>
      <c r="GT759" s="446"/>
      <c r="GU759" s="446"/>
      <c r="GV759" s="416"/>
      <c r="GW759" s="402"/>
      <c r="GX759" s="402"/>
      <c r="GY759" s="402"/>
      <c r="GZ759" s="402"/>
      <c r="HA759" s="402"/>
    </row>
    <row r="760" spans="1:209" ht="9.75" customHeight="1" x14ac:dyDescent="0.2">
      <c r="A760" s="417" t="str">
        <f t="shared" si="2177"/>
        <v>2019-20DECEMBERRYA</v>
      </c>
      <c r="B760" s="458" t="str">
        <f t="shared" si="2194"/>
        <v>2019-20</v>
      </c>
      <c r="C760" s="402" t="s">
        <v>650</v>
      </c>
      <c r="D760" s="402" t="s">
        <v>653</v>
      </c>
      <c r="E760" s="402" t="s">
        <v>652</v>
      </c>
      <c r="F760" s="478" t="s">
        <v>452</v>
      </c>
      <c r="G760" s="478" t="s">
        <v>697</v>
      </c>
      <c r="H760" s="510">
        <v>130202</v>
      </c>
      <c r="I760" s="510">
        <v>95136</v>
      </c>
      <c r="J760" s="510">
        <v>448241</v>
      </c>
      <c r="K760" s="510">
        <v>5</v>
      </c>
      <c r="L760" s="510">
        <v>1</v>
      </c>
      <c r="M760" s="510">
        <v>13</v>
      </c>
      <c r="N760" s="510">
        <v>26</v>
      </c>
      <c r="O760" s="510">
        <v>55</v>
      </c>
      <c r="P760" s="510">
        <v>400</v>
      </c>
      <c r="Q760" s="510">
        <v>0</v>
      </c>
      <c r="R760" s="510">
        <v>56</v>
      </c>
      <c r="S760" s="510">
        <v>100003</v>
      </c>
      <c r="T760" s="510">
        <v>6916</v>
      </c>
      <c r="U760" s="510">
        <v>4383</v>
      </c>
      <c r="V760" s="510">
        <v>52306</v>
      </c>
      <c r="W760" s="510">
        <v>30129</v>
      </c>
      <c r="X760" s="510">
        <v>1216</v>
      </c>
      <c r="Y760" s="510">
        <v>2920583</v>
      </c>
      <c r="Z760" s="510">
        <v>422</v>
      </c>
      <c r="AA760" s="510">
        <v>735</v>
      </c>
      <c r="AB760" s="510">
        <v>2134068</v>
      </c>
      <c r="AC760" s="510">
        <v>487</v>
      </c>
      <c r="AD760" s="510">
        <v>877</v>
      </c>
      <c r="AE760" s="510">
        <v>46849741</v>
      </c>
      <c r="AF760" s="510">
        <v>896</v>
      </c>
      <c r="AG760" s="510">
        <v>1689</v>
      </c>
      <c r="AH760" s="510">
        <v>110522868</v>
      </c>
      <c r="AI760" s="510">
        <v>3668</v>
      </c>
      <c r="AJ760" s="510">
        <v>8645</v>
      </c>
      <c r="AK760" s="510">
        <v>5592189</v>
      </c>
      <c r="AL760" s="510">
        <v>4599</v>
      </c>
      <c r="AM760" s="510">
        <v>11607</v>
      </c>
      <c r="AN760" s="510"/>
      <c r="AO760" s="510"/>
      <c r="AP760" s="510"/>
      <c r="AQ760" s="510"/>
      <c r="AR760" s="510"/>
      <c r="AS760" s="510"/>
      <c r="AT760" s="510">
        <v>4124</v>
      </c>
      <c r="AU760" s="510">
        <v>108</v>
      </c>
      <c r="AV760" s="510">
        <v>82</v>
      </c>
      <c r="AW760" s="510">
        <v>0</v>
      </c>
      <c r="AX760" s="510">
        <v>392</v>
      </c>
      <c r="AY760" s="510">
        <v>3542</v>
      </c>
      <c r="AZ760" s="510">
        <v>2463</v>
      </c>
      <c r="BA760" s="510"/>
      <c r="BB760" s="510"/>
      <c r="BC760" s="510"/>
      <c r="BD760" s="510"/>
      <c r="BE760" s="510"/>
      <c r="BF760" s="510"/>
      <c r="BG760" s="510"/>
      <c r="BH760" s="510"/>
      <c r="BI760" s="510">
        <v>55621</v>
      </c>
      <c r="BJ760" s="510">
        <v>6123</v>
      </c>
      <c r="BK760" s="510">
        <v>34135</v>
      </c>
      <c r="BL760" s="510">
        <v>95879</v>
      </c>
      <c r="BM760" s="510">
        <v>12897</v>
      </c>
      <c r="BN760" s="510">
        <v>9484</v>
      </c>
      <c r="BO760" s="510">
        <v>7996</v>
      </c>
      <c r="BP760" s="510">
        <v>5960</v>
      </c>
      <c r="BQ760" s="510">
        <v>67294</v>
      </c>
      <c r="BR760" s="510">
        <v>54804</v>
      </c>
      <c r="BS760" s="510">
        <v>60784</v>
      </c>
      <c r="BT760" s="510">
        <v>31524</v>
      </c>
      <c r="BU760" s="510">
        <v>3155</v>
      </c>
      <c r="BV760" s="510">
        <v>1269</v>
      </c>
      <c r="BW760" s="510">
        <v>128</v>
      </c>
      <c r="BX760" s="510">
        <v>65744</v>
      </c>
      <c r="BY760" s="510">
        <v>514</v>
      </c>
      <c r="BZ760" s="510">
        <v>847</v>
      </c>
      <c r="CA760" s="510">
        <v>92</v>
      </c>
      <c r="CB760" s="510">
        <v>38024</v>
      </c>
      <c r="CC760" s="510">
        <v>413</v>
      </c>
      <c r="CD760" s="510">
        <v>726</v>
      </c>
      <c r="CE760" s="510">
        <v>6696</v>
      </c>
      <c r="CF760" s="510">
        <v>2816815</v>
      </c>
      <c r="CG760" s="510">
        <v>421</v>
      </c>
      <c r="CH760" s="510">
        <v>732</v>
      </c>
      <c r="CI760" s="510">
        <v>6435</v>
      </c>
      <c r="CJ760" s="510">
        <v>5698331</v>
      </c>
      <c r="CK760" s="510">
        <v>886</v>
      </c>
      <c r="CL760" s="510">
        <v>1680</v>
      </c>
      <c r="CM760" s="510">
        <v>1131</v>
      </c>
      <c r="CN760" s="510">
        <v>1024010</v>
      </c>
      <c r="CO760" s="510">
        <v>905</v>
      </c>
      <c r="CP760" s="510">
        <v>1830</v>
      </c>
      <c r="CQ760" s="510">
        <v>44740</v>
      </c>
      <c r="CR760" s="510">
        <v>40127400</v>
      </c>
      <c r="CS760" s="510">
        <v>897</v>
      </c>
      <c r="CT760" s="510">
        <v>1688</v>
      </c>
      <c r="CU760" s="510">
        <v>3007</v>
      </c>
      <c r="CV760" s="510">
        <v>18580170</v>
      </c>
      <c r="CW760" s="510">
        <v>6179</v>
      </c>
      <c r="CX760" s="510">
        <v>14012</v>
      </c>
      <c r="CY760" s="510">
        <v>559</v>
      </c>
      <c r="CZ760" s="510">
        <v>3237837</v>
      </c>
      <c r="DA760" s="510">
        <v>5792</v>
      </c>
      <c r="DB760" s="510">
        <v>13758</v>
      </c>
      <c r="DC760" s="510">
        <v>1102</v>
      </c>
      <c r="DD760" s="510">
        <v>11475754</v>
      </c>
      <c r="DE760" s="510">
        <v>10414</v>
      </c>
      <c r="DF760" s="510">
        <v>22132</v>
      </c>
      <c r="DG760" s="510">
        <v>254</v>
      </c>
      <c r="DH760" s="510">
        <v>2576398</v>
      </c>
      <c r="DI760" s="510">
        <v>10143</v>
      </c>
      <c r="DJ760" s="510">
        <v>25768</v>
      </c>
      <c r="DK760" s="510">
        <v>265</v>
      </c>
      <c r="DL760" s="510">
        <v>74627</v>
      </c>
      <c r="DM760" s="510">
        <v>282</v>
      </c>
      <c r="DN760" s="510">
        <v>512</v>
      </c>
      <c r="DO760" s="510">
        <v>4305</v>
      </c>
      <c r="DP760" s="510">
        <v>118249</v>
      </c>
      <c r="DQ760" s="510">
        <v>27</v>
      </c>
      <c r="DR760" s="510">
        <v>56</v>
      </c>
      <c r="DS760" s="510">
        <v>140</v>
      </c>
      <c r="DT760" s="510">
        <v>120238</v>
      </c>
      <c r="DU760" s="510">
        <v>859</v>
      </c>
      <c r="DV760" s="510">
        <v>1588</v>
      </c>
      <c r="DW760" s="510">
        <v>130</v>
      </c>
      <c r="DX760" s="510"/>
      <c r="DY760" s="510"/>
      <c r="DZ760" s="510"/>
      <c r="EA760" s="510"/>
      <c r="EB760" s="510"/>
      <c r="EC760" s="510"/>
      <c r="ED760" s="510"/>
      <c r="EE760" s="510"/>
      <c r="EF760" s="510"/>
      <c r="EG760" s="510" t="s">
        <v>152</v>
      </c>
      <c r="EH760" s="510" t="s">
        <v>152</v>
      </c>
      <c r="EI760" s="510">
        <v>334</v>
      </c>
      <c r="EJ760" s="479"/>
      <c r="EK760" s="479"/>
      <c r="EL760" s="479"/>
      <c r="EM760" s="479"/>
      <c r="EN760" s="479"/>
      <c r="EO760" s="479"/>
      <c r="EP760" s="479"/>
      <c r="EQ760" s="479"/>
      <c r="ER760" s="479"/>
      <c r="ES760" s="479"/>
      <c r="ET760" s="479"/>
      <c r="EU760" s="479"/>
      <c r="EV760" s="479"/>
      <c r="EW760" s="479"/>
      <c r="EX760" s="479"/>
      <c r="EY760" s="479"/>
      <c r="EZ760" s="476"/>
      <c r="FA760" s="446">
        <f t="shared" si="2178"/>
        <v>12</v>
      </c>
      <c r="FB760" s="417">
        <f t="shared" si="2179"/>
        <v>2019</v>
      </c>
      <c r="FC760" s="448">
        <f t="shared" si="2180"/>
        <v>43800</v>
      </c>
      <c r="FD760" s="449">
        <f t="shared" si="2181"/>
        <v>31</v>
      </c>
      <c r="FE760" s="450"/>
      <c r="FF760" s="451">
        <f t="shared" si="2197"/>
        <v>0.66068139963167583</v>
      </c>
      <c r="FG760" s="450"/>
      <c r="FH760" s="452">
        <f t="shared" si="2182"/>
        <v>1.8648062463851938</v>
      </c>
      <c r="FI760" s="452">
        <f t="shared" si="2183"/>
        <v>1.371312897628687</v>
      </c>
      <c r="FJ760" s="452">
        <f t="shared" si="2184"/>
        <v>1.8243212411590235</v>
      </c>
      <c r="FK760" s="452">
        <f t="shared" si="2185"/>
        <v>1.3597992242756103</v>
      </c>
      <c r="FL760" s="452">
        <f t="shared" si="2186"/>
        <v>1.2865445646770926</v>
      </c>
      <c r="FM760" s="452">
        <f t="shared" si="2187"/>
        <v>1.0477574274461821</v>
      </c>
      <c r="FN760" s="452">
        <f t="shared" si="2188"/>
        <v>2.0174582628032791</v>
      </c>
      <c r="FO760" s="452">
        <f t="shared" si="2189"/>
        <v>1.0463009061037538</v>
      </c>
      <c r="FP760" s="452">
        <f t="shared" si="2190"/>
        <v>2.5945723684210527</v>
      </c>
      <c r="FQ760" s="452">
        <f t="shared" si="2191"/>
        <v>1.0435855263157894</v>
      </c>
      <c r="FR760" s="453"/>
      <c r="FS760" s="446">
        <f t="shared" si="2208"/>
        <v>95136</v>
      </c>
      <c r="FT760" s="446">
        <f t="shared" si="2208"/>
        <v>1236768</v>
      </c>
      <c r="FU760" s="446">
        <f t="shared" si="2208"/>
        <v>2473536</v>
      </c>
      <c r="FV760" s="446">
        <f t="shared" si="2208"/>
        <v>5232480</v>
      </c>
      <c r="FW760" s="446">
        <f t="shared" si="2208"/>
        <v>5083260</v>
      </c>
      <c r="FX760" s="446">
        <f t="shared" si="2208"/>
        <v>3843891</v>
      </c>
      <c r="FY760" s="446">
        <f t="shared" si="2208"/>
        <v>88344834</v>
      </c>
      <c r="FZ760" s="446">
        <f t="shared" si="2208"/>
        <v>260465205</v>
      </c>
      <c r="GA760" s="446">
        <f t="shared" si="2208"/>
        <v>14114112</v>
      </c>
      <c r="GB760" s="446"/>
      <c r="GC760" s="446"/>
      <c r="GD760" s="446">
        <f t="shared" si="2209"/>
        <v>108416</v>
      </c>
      <c r="GE760" s="446">
        <f t="shared" si="2209"/>
        <v>66792</v>
      </c>
      <c r="GF760" s="446">
        <f t="shared" si="2209"/>
        <v>4901472</v>
      </c>
      <c r="GG760" s="446">
        <f t="shared" si="2209"/>
        <v>10810800</v>
      </c>
      <c r="GH760" s="446">
        <f t="shared" si="2209"/>
        <v>2069730</v>
      </c>
      <c r="GI760" s="446">
        <f t="shared" si="2209"/>
        <v>75521120</v>
      </c>
      <c r="GJ760" s="446">
        <f t="shared" si="2209"/>
        <v>42134084</v>
      </c>
      <c r="GK760" s="446">
        <f t="shared" si="2209"/>
        <v>7690722</v>
      </c>
      <c r="GL760" s="446">
        <f t="shared" si="2209"/>
        <v>24389464</v>
      </c>
      <c r="GM760" s="446">
        <f t="shared" si="2209"/>
        <v>6545072</v>
      </c>
      <c r="GN760" s="446">
        <f t="shared" si="2200"/>
        <v>222320</v>
      </c>
      <c r="GO760" s="446">
        <f t="shared" si="2207"/>
        <v>135680</v>
      </c>
      <c r="GP760" s="446">
        <f t="shared" si="2207"/>
        <v>241080</v>
      </c>
      <c r="GQ760" s="446">
        <f t="shared" si="2207"/>
        <v>0</v>
      </c>
      <c r="GR760" s="446"/>
      <c r="GS760" s="446"/>
      <c r="GT760" s="446"/>
      <c r="GU760" s="446"/>
      <c r="GV760" s="416"/>
      <c r="GW760" s="402"/>
      <c r="GX760" s="402"/>
      <c r="GY760" s="402"/>
      <c r="GZ760" s="402"/>
      <c r="HA760" s="402"/>
    </row>
    <row r="761" spans="1:209" ht="9.75" customHeight="1" x14ac:dyDescent="0.2">
      <c r="A761" s="485" t="str">
        <f t="shared" si="2177"/>
        <v>2019-20DECEMBERRX8</v>
      </c>
      <c r="B761" s="503" t="str">
        <f t="shared" si="2194"/>
        <v>2019-20</v>
      </c>
      <c r="C761" s="436" t="s">
        <v>650</v>
      </c>
      <c r="D761" s="436" t="s">
        <v>646</v>
      </c>
      <c r="E761" s="436" t="s">
        <v>645</v>
      </c>
      <c r="F761" s="504" t="s">
        <v>450</v>
      </c>
      <c r="G761" s="504" t="s">
        <v>696</v>
      </c>
      <c r="H761" s="522">
        <v>110081</v>
      </c>
      <c r="I761" s="522">
        <v>59065</v>
      </c>
      <c r="J761" s="522">
        <v>565229</v>
      </c>
      <c r="K761" s="522">
        <v>10</v>
      </c>
      <c r="L761" s="522">
        <v>1</v>
      </c>
      <c r="M761" s="522">
        <v>14</v>
      </c>
      <c r="N761" s="522">
        <v>42</v>
      </c>
      <c r="O761" s="522">
        <v>112</v>
      </c>
      <c r="P761" s="522">
        <v>461</v>
      </c>
      <c r="Q761" s="522">
        <v>585</v>
      </c>
      <c r="R761" s="522">
        <v>2070</v>
      </c>
      <c r="S761" s="522">
        <v>75823</v>
      </c>
      <c r="T761" s="522">
        <v>6783</v>
      </c>
      <c r="U761" s="522">
        <v>4914</v>
      </c>
      <c r="V761" s="522">
        <v>44049</v>
      </c>
      <c r="W761" s="522">
        <v>9932</v>
      </c>
      <c r="X761" s="522">
        <v>447</v>
      </c>
      <c r="Y761" s="522">
        <v>3163167</v>
      </c>
      <c r="Z761" s="522">
        <v>466</v>
      </c>
      <c r="AA761" s="522">
        <v>795</v>
      </c>
      <c r="AB761" s="522">
        <v>2900982</v>
      </c>
      <c r="AC761" s="522">
        <v>590</v>
      </c>
      <c r="AD761" s="522">
        <v>1051</v>
      </c>
      <c r="AE761" s="522">
        <v>71869793</v>
      </c>
      <c r="AF761" s="522">
        <v>1632</v>
      </c>
      <c r="AG761" s="522">
        <v>3480</v>
      </c>
      <c r="AH761" s="522">
        <v>42907648</v>
      </c>
      <c r="AI761" s="522">
        <v>4320</v>
      </c>
      <c r="AJ761" s="522">
        <v>10606</v>
      </c>
      <c r="AK761" s="522">
        <v>2526582</v>
      </c>
      <c r="AL761" s="522">
        <v>5652</v>
      </c>
      <c r="AM761" s="522">
        <v>11881</v>
      </c>
      <c r="AN761" s="522"/>
      <c r="AO761" s="522"/>
      <c r="AP761" s="522"/>
      <c r="AQ761" s="522"/>
      <c r="AR761" s="522"/>
      <c r="AS761" s="522"/>
      <c r="AT761" s="522">
        <v>6392</v>
      </c>
      <c r="AU761" s="522">
        <v>807</v>
      </c>
      <c r="AV761" s="522">
        <v>2011</v>
      </c>
      <c r="AW761" s="522">
        <v>6002</v>
      </c>
      <c r="AX761" s="522">
        <v>893</v>
      </c>
      <c r="AY761" s="522">
        <v>2681</v>
      </c>
      <c r="AZ761" s="522">
        <v>1900</v>
      </c>
      <c r="BA761" s="522"/>
      <c r="BB761" s="522"/>
      <c r="BC761" s="522"/>
      <c r="BD761" s="522"/>
      <c r="BE761" s="522"/>
      <c r="BF761" s="522"/>
      <c r="BG761" s="522"/>
      <c r="BH761" s="522"/>
      <c r="BI761" s="522">
        <v>44003</v>
      </c>
      <c r="BJ761" s="522">
        <v>6440</v>
      </c>
      <c r="BK761" s="522">
        <v>18988</v>
      </c>
      <c r="BL761" s="522">
        <v>69431</v>
      </c>
      <c r="BM761" s="522">
        <v>13524</v>
      </c>
      <c r="BN761" s="522">
        <v>10758</v>
      </c>
      <c r="BO761" s="522">
        <v>9501</v>
      </c>
      <c r="BP761" s="522">
        <v>7678</v>
      </c>
      <c r="BQ761" s="522">
        <v>59296</v>
      </c>
      <c r="BR761" s="522">
        <v>48678</v>
      </c>
      <c r="BS761" s="522">
        <v>15757</v>
      </c>
      <c r="BT761" s="522">
        <v>11029</v>
      </c>
      <c r="BU761" s="522">
        <v>823</v>
      </c>
      <c r="BV761" s="522">
        <v>653</v>
      </c>
      <c r="BW761" s="522">
        <v>220</v>
      </c>
      <c r="BX761" s="522">
        <v>122360</v>
      </c>
      <c r="BY761" s="522">
        <v>556</v>
      </c>
      <c r="BZ761" s="522">
        <v>928</v>
      </c>
      <c r="CA761" s="522">
        <v>42</v>
      </c>
      <c r="CB761" s="522">
        <v>17182</v>
      </c>
      <c r="CC761" s="522">
        <v>409</v>
      </c>
      <c r="CD761" s="522">
        <v>863</v>
      </c>
      <c r="CE761" s="522">
        <v>6521</v>
      </c>
      <c r="CF761" s="522">
        <v>3023625</v>
      </c>
      <c r="CG761" s="522">
        <v>464</v>
      </c>
      <c r="CH761" s="522">
        <v>792</v>
      </c>
      <c r="CI761" s="522">
        <v>4635</v>
      </c>
      <c r="CJ761" s="522">
        <v>7622153</v>
      </c>
      <c r="CK761" s="522">
        <v>1644</v>
      </c>
      <c r="CL761" s="522">
        <v>3426</v>
      </c>
      <c r="CM761" s="522">
        <v>869</v>
      </c>
      <c r="CN761" s="522">
        <v>1340049</v>
      </c>
      <c r="CO761" s="522">
        <v>1542</v>
      </c>
      <c r="CP761" s="522">
        <v>3363</v>
      </c>
      <c r="CQ761" s="522">
        <v>38545</v>
      </c>
      <c r="CR761" s="522">
        <v>62907591</v>
      </c>
      <c r="CS761" s="522">
        <v>1632</v>
      </c>
      <c r="CT761" s="522">
        <v>3491</v>
      </c>
      <c r="CU761" s="522">
        <v>1988</v>
      </c>
      <c r="CV761" s="522">
        <v>8374135</v>
      </c>
      <c r="CW761" s="522">
        <v>4212</v>
      </c>
      <c r="CX761" s="522">
        <v>9060</v>
      </c>
      <c r="CY761" s="522">
        <v>1311</v>
      </c>
      <c r="CZ761" s="522">
        <v>4470552</v>
      </c>
      <c r="DA761" s="522">
        <v>3410</v>
      </c>
      <c r="DB761" s="522">
        <v>7401</v>
      </c>
      <c r="DC761" s="522">
        <v>1757</v>
      </c>
      <c r="DD761" s="522">
        <v>11089336</v>
      </c>
      <c r="DE761" s="522">
        <v>6312</v>
      </c>
      <c r="DF761" s="522">
        <v>14328</v>
      </c>
      <c r="DG761" s="522">
        <v>1062</v>
      </c>
      <c r="DH761" s="522">
        <v>5170550</v>
      </c>
      <c r="DI761" s="522">
        <v>4869</v>
      </c>
      <c r="DJ761" s="522">
        <v>11147</v>
      </c>
      <c r="DK761" s="522">
        <v>222</v>
      </c>
      <c r="DL761" s="522">
        <v>95192</v>
      </c>
      <c r="DM761" s="522">
        <v>429</v>
      </c>
      <c r="DN761" s="522">
        <v>632</v>
      </c>
      <c r="DO761" s="522">
        <v>4225</v>
      </c>
      <c r="DP761" s="522">
        <v>157241</v>
      </c>
      <c r="DQ761" s="522">
        <v>37</v>
      </c>
      <c r="DR761" s="522">
        <v>64</v>
      </c>
      <c r="DS761" s="522">
        <v>49</v>
      </c>
      <c r="DT761" s="522">
        <v>60204</v>
      </c>
      <c r="DU761" s="522">
        <v>1229</v>
      </c>
      <c r="DV761" s="522">
        <v>2535</v>
      </c>
      <c r="DW761" s="522">
        <v>34</v>
      </c>
      <c r="DX761" s="522"/>
      <c r="DY761" s="522"/>
      <c r="DZ761" s="522"/>
      <c r="EA761" s="522"/>
      <c r="EB761" s="522"/>
      <c r="EC761" s="522"/>
      <c r="ED761" s="522"/>
      <c r="EE761" s="522"/>
      <c r="EF761" s="522"/>
      <c r="EG761" s="522" t="s">
        <v>152</v>
      </c>
      <c r="EH761" s="522" t="s">
        <v>152</v>
      </c>
      <c r="EI761" s="522">
        <v>32</v>
      </c>
      <c r="EJ761" s="483"/>
      <c r="EK761" s="483"/>
      <c r="EL761" s="483"/>
      <c r="EM761" s="483"/>
      <c r="EN761" s="483"/>
      <c r="EO761" s="483"/>
      <c r="EP761" s="483"/>
      <c r="EQ761" s="483"/>
      <c r="ER761" s="483"/>
      <c r="ES761" s="483"/>
      <c r="ET761" s="483"/>
      <c r="EU761" s="483"/>
      <c r="EV761" s="483"/>
      <c r="EW761" s="483"/>
      <c r="EX761" s="483"/>
      <c r="EY761" s="483"/>
      <c r="EZ761" s="484"/>
      <c r="FA761" s="468">
        <f t="shared" si="2178"/>
        <v>12</v>
      </c>
      <c r="FB761" s="485">
        <f t="shared" si="2179"/>
        <v>2019</v>
      </c>
      <c r="FC761" s="486">
        <f t="shared" si="2180"/>
        <v>43800</v>
      </c>
      <c r="FD761" s="470">
        <f t="shared" si="2181"/>
        <v>31</v>
      </c>
      <c r="FE761" s="471"/>
      <c r="FF761" s="517">
        <f t="shared" si="2197"/>
        <v>0.66830117051565963</v>
      </c>
      <c r="FG761" s="471"/>
      <c r="FH761" s="487">
        <f t="shared" si="2182"/>
        <v>1.9938080495356036</v>
      </c>
      <c r="FI761" s="487">
        <f t="shared" si="2183"/>
        <v>1.5860238832375055</v>
      </c>
      <c r="FJ761" s="487">
        <f t="shared" si="2184"/>
        <v>1.9334554334554335</v>
      </c>
      <c r="FK761" s="487">
        <f t="shared" si="2185"/>
        <v>1.5624745624745624</v>
      </c>
      <c r="FL761" s="487">
        <f t="shared" si="2186"/>
        <v>1.3461372562373721</v>
      </c>
      <c r="FM761" s="487">
        <f t="shared" si="2187"/>
        <v>1.1050875161751685</v>
      </c>
      <c r="FN761" s="487">
        <f t="shared" si="2188"/>
        <v>1.5864881192106324</v>
      </c>
      <c r="FO761" s="487">
        <f t="shared" si="2189"/>
        <v>1.11045106725735</v>
      </c>
      <c r="FP761" s="487">
        <f t="shared" si="2190"/>
        <v>1.8411633109619687</v>
      </c>
      <c r="FQ761" s="487">
        <f t="shared" si="2191"/>
        <v>1.4608501118568233</v>
      </c>
      <c r="FR761" s="459"/>
      <c r="FS761" s="468">
        <f t="shared" si="2208"/>
        <v>59065</v>
      </c>
      <c r="FT761" s="468">
        <f t="shared" si="2208"/>
        <v>826910</v>
      </c>
      <c r="FU761" s="468">
        <f t="shared" si="2208"/>
        <v>2480730</v>
      </c>
      <c r="FV761" s="468">
        <f t="shared" si="2208"/>
        <v>6615280</v>
      </c>
      <c r="FW761" s="468">
        <f t="shared" si="2208"/>
        <v>5392485</v>
      </c>
      <c r="FX761" s="468">
        <f t="shared" si="2208"/>
        <v>5164614</v>
      </c>
      <c r="FY761" s="468">
        <f t="shared" si="2208"/>
        <v>153290520</v>
      </c>
      <c r="FZ761" s="468">
        <f t="shared" si="2208"/>
        <v>105338792</v>
      </c>
      <c r="GA761" s="468">
        <f t="shared" si="2208"/>
        <v>5310807</v>
      </c>
      <c r="GB761" s="468"/>
      <c r="GC761" s="468"/>
      <c r="GD761" s="468">
        <f t="shared" si="2209"/>
        <v>204160</v>
      </c>
      <c r="GE761" s="468">
        <f t="shared" si="2209"/>
        <v>36246</v>
      </c>
      <c r="GF761" s="468">
        <f t="shared" si="2209"/>
        <v>5164632</v>
      </c>
      <c r="GG761" s="468">
        <f t="shared" si="2209"/>
        <v>15879510</v>
      </c>
      <c r="GH761" s="468">
        <f t="shared" si="2209"/>
        <v>2922447</v>
      </c>
      <c r="GI761" s="468">
        <f t="shared" si="2209"/>
        <v>134560595</v>
      </c>
      <c r="GJ761" s="468">
        <f t="shared" si="2209"/>
        <v>18011280</v>
      </c>
      <c r="GK761" s="468">
        <f t="shared" si="2209"/>
        <v>9702711</v>
      </c>
      <c r="GL761" s="468">
        <f t="shared" si="2209"/>
        <v>25174296</v>
      </c>
      <c r="GM761" s="468">
        <f t="shared" si="2209"/>
        <v>11838114</v>
      </c>
      <c r="GN761" s="468">
        <f t="shared" si="2200"/>
        <v>124215</v>
      </c>
      <c r="GO761" s="468">
        <f t="shared" si="2207"/>
        <v>140304</v>
      </c>
      <c r="GP761" s="468">
        <f t="shared" si="2207"/>
        <v>270400</v>
      </c>
      <c r="GQ761" s="468">
        <f t="shared" si="2207"/>
        <v>0</v>
      </c>
      <c r="GR761" s="468"/>
      <c r="GS761" s="468"/>
      <c r="GT761" s="468"/>
      <c r="GU761" s="468"/>
      <c r="GV761" s="425"/>
      <c r="GW761" s="402"/>
      <c r="GX761" s="402"/>
      <c r="GY761" s="402"/>
      <c r="GZ761" s="402"/>
      <c r="HA761" s="402"/>
    </row>
    <row r="762" spans="1:209" ht="9.75" customHeight="1" x14ac:dyDescent="0.2">
      <c r="A762" s="472" t="str">
        <f t="shared" si="2177"/>
        <v>2019-20JANUARYRX9</v>
      </c>
      <c r="B762" s="488" t="str">
        <f t="shared" si="2194"/>
        <v>2019-20</v>
      </c>
      <c r="C762" s="400" t="s">
        <v>654</v>
      </c>
      <c r="D762" s="400" t="s">
        <v>653</v>
      </c>
      <c r="E762" s="400" t="s">
        <v>652</v>
      </c>
      <c r="F762" s="474" t="s">
        <v>451</v>
      </c>
      <c r="G762" s="474" t="s">
        <v>686</v>
      </c>
      <c r="H762" s="518">
        <v>87309</v>
      </c>
      <c r="I762" s="518">
        <v>68702</v>
      </c>
      <c r="J762" s="518">
        <v>235602</v>
      </c>
      <c r="K762" s="518">
        <v>3</v>
      </c>
      <c r="L762" s="518">
        <v>2</v>
      </c>
      <c r="M762" s="518">
        <v>3</v>
      </c>
      <c r="N762" s="518">
        <v>4</v>
      </c>
      <c r="O762" s="518">
        <v>54</v>
      </c>
      <c r="P762" s="518">
        <v>430</v>
      </c>
      <c r="Q762" s="518">
        <v>2355</v>
      </c>
      <c r="R762" s="518">
        <v>1239</v>
      </c>
      <c r="S762" s="518">
        <v>66874</v>
      </c>
      <c r="T762" s="518">
        <v>7019</v>
      </c>
      <c r="U762" s="518">
        <v>4690</v>
      </c>
      <c r="V762" s="518">
        <v>38412</v>
      </c>
      <c r="W762" s="518">
        <v>10167</v>
      </c>
      <c r="X762" s="518">
        <v>766</v>
      </c>
      <c r="Y762" s="518">
        <v>3163565</v>
      </c>
      <c r="Z762" s="518">
        <v>451</v>
      </c>
      <c r="AA762" s="518">
        <v>819</v>
      </c>
      <c r="AB762" s="518">
        <v>4456923</v>
      </c>
      <c r="AC762" s="518">
        <v>950</v>
      </c>
      <c r="AD762" s="518">
        <v>2121</v>
      </c>
      <c r="AE762" s="518">
        <v>63110097</v>
      </c>
      <c r="AF762" s="518">
        <v>1643</v>
      </c>
      <c r="AG762" s="518">
        <v>3364</v>
      </c>
      <c r="AH762" s="518">
        <v>42036881</v>
      </c>
      <c r="AI762" s="518">
        <v>4135</v>
      </c>
      <c r="AJ762" s="518">
        <v>10188</v>
      </c>
      <c r="AK762" s="518">
        <v>3957440</v>
      </c>
      <c r="AL762" s="518">
        <v>5166</v>
      </c>
      <c r="AM762" s="518">
        <v>10932</v>
      </c>
      <c r="AN762" s="518"/>
      <c r="AO762" s="518"/>
      <c r="AP762" s="518"/>
      <c r="AQ762" s="518"/>
      <c r="AR762" s="518"/>
      <c r="AS762" s="518"/>
      <c r="AT762" s="518">
        <v>5870</v>
      </c>
      <c r="AU762" s="518">
        <v>1173</v>
      </c>
      <c r="AV762" s="518">
        <v>520</v>
      </c>
      <c r="AW762" s="518">
        <v>8</v>
      </c>
      <c r="AX762" s="518">
        <v>3340</v>
      </c>
      <c r="AY762" s="518">
        <v>837</v>
      </c>
      <c r="AZ762" s="518">
        <v>57</v>
      </c>
      <c r="BA762" s="518"/>
      <c r="BB762" s="518"/>
      <c r="BC762" s="518"/>
      <c r="BD762" s="518"/>
      <c r="BE762" s="518"/>
      <c r="BF762" s="518"/>
      <c r="BG762" s="518"/>
      <c r="BH762" s="518"/>
      <c r="BI762" s="518">
        <v>40891</v>
      </c>
      <c r="BJ762" s="518">
        <v>2929</v>
      </c>
      <c r="BK762" s="518">
        <v>17184</v>
      </c>
      <c r="BL762" s="518">
        <v>61004</v>
      </c>
      <c r="BM762" s="518">
        <v>12709</v>
      </c>
      <c r="BN762" s="518">
        <v>9886</v>
      </c>
      <c r="BO762" s="518">
        <v>8626</v>
      </c>
      <c r="BP762" s="518">
        <v>6822</v>
      </c>
      <c r="BQ762" s="518">
        <v>49644</v>
      </c>
      <c r="BR762" s="518">
        <v>40255</v>
      </c>
      <c r="BS762" s="518">
        <v>14790</v>
      </c>
      <c r="BT762" s="518">
        <v>10811</v>
      </c>
      <c r="BU762" s="518">
        <v>994</v>
      </c>
      <c r="BV762" s="518">
        <v>727</v>
      </c>
      <c r="BW762" s="518">
        <v>0</v>
      </c>
      <c r="BX762" s="518">
        <v>0</v>
      </c>
      <c r="BY762" s="518" t="s">
        <v>152</v>
      </c>
      <c r="BZ762" s="518" t="s">
        <v>152</v>
      </c>
      <c r="CA762" s="518">
        <v>15</v>
      </c>
      <c r="CB762" s="518">
        <v>10305</v>
      </c>
      <c r="CC762" s="518">
        <v>687</v>
      </c>
      <c r="CD762" s="518">
        <v>1470</v>
      </c>
      <c r="CE762" s="518">
        <v>7004</v>
      </c>
      <c r="CF762" s="518">
        <v>3153260</v>
      </c>
      <c r="CG762" s="518">
        <v>450</v>
      </c>
      <c r="CH762" s="518">
        <v>818</v>
      </c>
      <c r="CI762" s="518">
        <v>543</v>
      </c>
      <c r="CJ762" s="518">
        <v>999153</v>
      </c>
      <c r="CK762" s="518">
        <v>1840</v>
      </c>
      <c r="CL762" s="518">
        <v>3750</v>
      </c>
      <c r="CM762" s="518">
        <v>793</v>
      </c>
      <c r="CN762" s="518">
        <v>1200557</v>
      </c>
      <c r="CO762" s="518">
        <v>1514</v>
      </c>
      <c r="CP762" s="518">
        <v>3424</v>
      </c>
      <c r="CQ762" s="518">
        <v>37076</v>
      </c>
      <c r="CR762" s="518">
        <v>60910387</v>
      </c>
      <c r="CS762" s="518">
        <v>1643</v>
      </c>
      <c r="CT762" s="518">
        <v>3357</v>
      </c>
      <c r="CU762" s="518">
        <v>18</v>
      </c>
      <c r="CV762" s="518">
        <v>93575</v>
      </c>
      <c r="CW762" s="518">
        <v>5199</v>
      </c>
      <c r="CX762" s="518">
        <v>8339</v>
      </c>
      <c r="CY762" s="518">
        <v>413</v>
      </c>
      <c r="CZ762" s="518">
        <v>1885374</v>
      </c>
      <c r="DA762" s="518">
        <v>4565</v>
      </c>
      <c r="DB762" s="518">
        <v>11700</v>
      </c>
      <c r="DC762" s="518">
        <v>2674</v>
      </c>
      <c r="DD762" s="518">
        <v>15448944</v>
      </c>
      <c r="DE762" s="518">
        <v>5777</v>
      </c>
      <c r="DF762" s="518">
        <v>12574</v>
      </c>
      <c r="DG762" s="518">
        <v>165</v>
      </c>
      <c r="DH762" s="518">
        <v>923665</v>
      </c>
      <c r="DI762" s="518">
        <v>5598</v>
      </c>
      <c r="DJ762" s="518">
        <v>12694</v>
      </c>
      <c r="DK762" s="518">
        <v>319</v>
      </c>
      <c r="DL762" s="518">
        <v>91200</v>
      </c>
      <c r="DM762" s="518">
        <v>286</v>
      </c>
      <c r="DN762" s="518">
        <v>463</v>
      </c>
      <c r="DO762" s="518">
        <v>3738</v>
      </c>
      <c r="DP762" s="518">
        <v>147470</v>
      </c>
      <c r="DQ762" s="518">
        <v>39</v>
      </c>
      <c r="DR762" s="518">
        <v>76</v>
      </c>
      <c r="DS762" s="518">
        <v>39</v>
      </c>
      <c r="DT762" s="518">
        <v>99237</v>
      </c>
      <c r="DU762" s="518">
        <v>2545</v>
      </c>
      <c r="DV762" s="518">
        <v>4204</v>
      </c>
      <c r="DW762" s="518">
        <v>29</v>
      </c>
      <c r="DX762" s="518"/>
      <c r="DY762" s="518"/>
      <c r="DZ762" s="518"/>
      <c r="EA762" s="518"/>
      <c r="EB762" s="518"/>
      <c r="EC762" s="518"/>
      <c r="ED762" s="518"/>
      <c r="EE762" s="518"/>
      <c r="EF762" s="518"/>
      <c r="EG762" s="518" t="s">
        <v>152</v>
      </c>
      <c r="EH762" s="518" t="s">
        <v>152</v>
      </c>
      <c r="EI762" s="518">
        <v>0</v>
      </c>
      <c r="EJ762" s="475"/>
      <c r="EK762" s="475"/>
      <c r="EL762" s="475"/>
      <c r="EM762" s="475"/>
      <c r="EN762" s="475"/>
      <c r="EO762" s="475"/>
      <c r="EP762" s="475"/>
      <c r="EQ762" s="475"/>
      <c r="ER762" s="475"/>
      <c r="ES762" s="475"/>
      <c r="ET762" s="475"/>
      <c r="EU762" s="475"/>
      <c r="EV762" s="475"/>
      <c r="EW762" s="475"/>
      <c r="EX762" s="475"/>
      <c r="EY762" s="475"/>
      <c r="EZ762" s="476"/>
      <c r="FA762" s="477">
        <f t="shared" si="2178"/>
        <v>1</v>
      </c>
      <c r="FB762" s="417">
        <f t="shared" si="2179"/>
        <v>2020</v>
      </c>
      <c r="FC762" s="448">
        <f t="shared" si="2180"/>
        <v>43831</v>
      </c>
      <c r="FD762" s="449">
        <f t="shared" si="2181"/>
        <v>31</v>
      </c>
      <c r="FE762" s="450"/>
      <c r="FF762" s="451">
        <f t="shared" si="2197"/>
        <v>0.56730915161633022</v>
      </c>
      <c r="FG762" s="450"/>
      <c r="FH762" s="452">
        <f t="shared" si="2182"/>
        <v>1.8106567887163414</v>
      </c>
      <c r="FI762" s="452">
        <f t="shared" si="2183"/>
        <v>1.4084627439806241</v>
      </c>
      <c r="FJ762" s="452">
        <f t="shared" si="2184"/>
        <v>1.8392324093816632</v>
      </c>
      <c r="FK762" s="452">
        <f t="shared" si="2185"/>
        <v>1.4545842217484009</v>
      </c>
      <c r="FL762" s="452">
        <f t="shared" si="2186"/>
        <v>1.2924086223055296</v>
      </c>
      <c r="FM762" s="452">
        <f t="shared" si="2187"/>
        <v>1.047979797979798</v>
      </c>
      <c r="FN762" s="452">
        <f t="shared" si="2188"/>
        <v>1.4547064030687518</v>
      </c>
      <c r="FO762" s="452">
        <f t="shared" si="2189"/>
        <v>1.0633421855021148</v>
      </c>
      <c r="FP762" s="452">
        <f t="shared" si="2190"/>
        <v>1.2976501305483028</v>
      </c>
      <c r="FQ762" s="452">
        <f t="shared" si="2191"/>
        <v>0.94908616187989558</v>
      </c>
      <c r="FR762" s="453"/>
      <c r="FS762" s="477">
        <f t="shared" si="2208"/>
        <v>137404</v>
      </c>
      <c r="FT762" s="477">
        <f t="shared" si="2208"/>
        <v>206106</v>
      </c>
      <c r="FU762" s="477">
        <f t="shared" si="2208"/>
        <v>274808</v>
      </c>
      <c r="FV762" s="477">
        <f t="shared" si="2208"/>
        <v>3709908</v>
      </c>
      <c r="FW762" s="477">
        <f t="shared" si="2208"/>
        <v>5748561</v>
      </c>
      <c r="FX762" s="477">
        <f t="shared" si="2208"/>
        <v>9947490</v>
      </c>
      <c r="FY762" s="477">
        <f t="shared" si="2208"/>
        <v>129217968</v>
      </c>
      <c r="FZ762" s="477">
        <f t="shared" si="2208"/>
        <v>103581396</v>
      </c>
      <c r="GA762" s="477">
        <f t="shared" si="2208"/>
        <v>8373912</v>
      </c>
      <c r="GB762" s="477"/>
      <c r="GC762" s="477"/>
      <c r="GD762" s="477" t="str">
        <f t="shared" si="2209"/>
        <v>-</v>
      </c>
      <c r="GE762" s="477">
        <f t="shared" si="2209"/>
        <v>22050</v>
      </c>
      <c r="GF762" s="477">
        <f t="shared" si="2209"/>
        <v>5729272</v>
      </c>
      <c r="GG762" s="477">
        <f t="shared" si="2209"/>
        <v>2036250</v>
      </c>
      <c r="GH762" s="477">
        <f t="shared" si="2209"/>
        <v>2715232</v>
      </c>
      <c r="GI762" s="477">
        <f t="shared" si="2209"/>
        <v>124464132</v>
      </c>
      <c r="GJ762" s="477">
        <f t="shared" si="2209"/>
        <v>150102</v>
      </c>
      <c r="GK762" s="477">
        <f t="shared" si="2209"/>
        <v>4832100</v>
      </c>
      <c r="GL762" s="477">
        <f t="shared" si="2209"/>
        <v>33622876</v>
      </c>
      <c r="GM762" s="477">
        <f t="shared" si="2209"/>
        <v>2094510</v>
      </c>
      <c r="GN762" s="477">
        <f t="shared" si="2200"/>
        <v>163956</v>
      </c>
      <c r="GO762" s="477">
        <f t="shared" si="2207"/>
        <v>147697</v>
      </c>
      <c r="GP762" s="477">
        <f t="shared" si="2207"/>
        <v>284088</v>
      </c>
      <c r="GQ762" s="477">
        <f t="shared" si="2207"/>
        <v>0</v>
      </c>
      <c r="GR762" s="477"/>
      <c r="GS762" s="477"/>
      <c r="GT762" s="477"/>
      <c r="GU762" s="477"/>
      <c r="GV762" s="416"/>
      <c r="GW762" s="402"/>
      <c r="GX762" s="402"/>
      <c r="GY762" s="402"/>
      <c r="GZ762" s="402"/>
      <c r="HA762" s="402"/>
    </row>
    <row r="763" spans="1:209" ht="9.75" customHeight="1" x14ac:dyDescent="0.2">
      <c r="A763" s="417" t="str">
        <f t="shared" ref="A763:A826" si="2210">B763&amp;C763&amp;F763</f>
        <v>2019-20JANUARYRYC</v>
      </c>
      <c r="B763" s="458" t="str">
        <f t="shared" si="2194"/>
        <v>2019-20</v>
      </c>
      <c r="C763" s="402" t="s">
        <v>654</v>
      </c>
      <c r="D763" s="402" t="s">
        <v>656</v>
      </c>
      <c r="E763" s="402" t="s">
        <v>466</v>
      </c>
      <c r="F763" s="478" t="s">
        <v>453</v>
      </c>
      <c r="G763" s="478" t="s">
        <v>687</v>
      </c>
      <c r="H763" s="510">
        <v>106384</v>
      </c>
      <c r="I763" s="510">
        <v>69495</v>
      </c>
      <c r="J763" s="510">
        <v>243566</v>
      </c>
      <c r="K763" s="510">
        <v>4</v>
      </c>
      <c r="L763" s="510">
        <v>1</v>
      </c>
      <c r="M763" s="510">
        <v>5</v>
      </c>
      <c r="N763" s="510">
        <v>11</v>
      </c>
      <c r="O763" s="510">
        <v>60</v>
      </c>
      <c r="P763" s="510">
        <v>469</v>
      </c>
      <c r="Q763" s="510">
        <v>26</v>
      </c>
      <c r="R763" s="510">
        <v>5216</v>
      </c>
      <c r="S763" s="510">
        <v>77269</v>
      </c>
      <c r="T763" s="510">
        <v>7347</v>
      </c>
      <c r="U763" s="510">
        <v>4794</v>
      </c>
      <c r="V763" s="510">
        <v>44396</v>
      </c>
      <c r="W763" s="510">
        <v>11217</v>
      </c>
      <c r="X763" s="510">
        <v>638</v>
      </c>
      <c r="Y763" s="510">
        <v>3430325</v>
      </c>
      <c r="Z763" s="510">
        <v>467</v>
      </c>
      <c r="AA763" s="510">
        <v>854</v>
      </c>
      <c r="AB763" s="510">
        <v>3180193</v>
      </c>
      <c r="AC763" s="510">
        <v>663</v>
      </c>
      <c r="AD763" s="510">
        <v>1221</v>
      </c>
      <c r="AE763" s="510">
        <v>66936098</v>
      </c>
      <c r="AF763" s="510">
        <v>1508</v>
      </c>
      <c r="AG763" s="510">
        <v>3105</v>
      </c>
      <c r="AH763" s="510">
        <v>47208673</v>
      </c>
      <c r="AI763" s="510">
        <v>4209</v>
      </c>
      <c r="AJ763" s="510">
        <v>10165</v>
      </c>
      <c r="AK763" s="510">
        <v>3439126</v>
      </c>
      <c r="AL763" s="510">
        <v>5390</v>
      </c>
      <c r="AM763" s="510">
        <v>13396</v>
      </c>
      <c r="AN763" s="510"/>
      <c r="AO763" s="510"/>
      <c r="AP763" s="510"/>
      <c r="AQ763" s="510"/>
      <c r="AR763" s="510"/>
      <c r="AS763" s="510"/>
      <c r="AT763" s="510">
        <v>5629</v>
      </c>
      <c r="AU763" s="510">
        <v>100</v>
      </c>
      <c r="AV763" s="510">
        <v>3674</v>
      </c>
      <c r="AW763" s="510">
        <v>1274</v>
      </c>
      <c r="AX763" s="510">
        <v>69</v>
      </c>
      <c r="AY763" s="510">
        <v>1786</v>
      </c>
      <c r="AZ763" s="510">
        <v>1151</v>
      </c>
      <c r="BA763" s="510"/>
      <c r="BB763" s="510"/>
      <c r="BC763" s="510"/>
      <c r="BD763" s="510"/>
      <c r="BE763" s="510"/>
      <c r="BF763" s="510"/>
      <c r="BG763" s="510"/>
      <c r="BH763" s="510"/>
      <c r="BI763" s="510">
        <v>43417</v>
      </c>
      <c r="BJ763" s="510">
        <v>2811</v>
      </c>
      <c r="BK763" s="510">
        <v>25412</v>
      </c>
      <c r="BL763" s="510">
        <v>71640</v>
      </c>
      <c r="BM763" s="510">
        <v>17037</v>
      </c>
      <c r="BN763" s="510">
        <v>11919</v>
      </c>
      <c r="BO763" s="510">
        <v>10904</v>
      </c>
      <c r="BP763" s="510">
        <v>7814</v>
      </c>
      <c r="BQ763" s="510">
        <v>67365</v>
      </c>
      <c r="BR763" s="510">
        <v>49006</v>
      </c>
      <c r="BS763" s="510">
        <v>22374</v>
      </c>
      <c r="BT763" s="510">
        <v>12672</v>
      </c>
      <c r="BU763" s="510">
        <v>1055</v>
      </c>
      <c r="BV763" s="510">
        <v>679</v>
      </c>
      <c r="BW763" s="510">
        <v>36</v>
      </c>
      <c r="BX763" s="510">
        <v>18505</v>
      </c>
      <c r="BY763" s="510">
        <v>514</v>
      </c>
      <c r="BZ763" s="510">
        <v>978</v>
      </c>
      <c r="CA763" s="510">
        <v>0</v>
      </c>
      <c r="CB763" s="510">
        <v>0</v>
      </c>
      <c r="CC763" s="510" t="s">
        <v>152</v>
      </c>
      <c r="CD763" s="510" t="s">
        <v>152</v>
      </c>
      <c r="CE763" s="510">
        <v>7311</v>
      </c>
      <c r="CF763" s="510">
        <v>3411820</v>
      </c>
      <c r="CG763" s="510">
        <v>467</v>
      </c>
      <c r="CH763" s="510">
        <v>854</v>
      </c>
      <c r="CI763" s="510">
        <v>2666</v>
      </c>
      <c r="CJ763" s="510">
        <v>4242876</v>
      </c>
      <c r="CK763" s="510">
        <v>1591</v>
      </c>
      <c r="CL763" s="510">
        <v>3074</v>
      </c>
      <c r="CM763" s="510">
        <v>649</v>
      </c>
      <c r="CN763" s="510">
        <v>954077</v>
      </c>
      <c r="CO763" s="510">
        <v>1470</v>
      </c>
      <c r="CP763" s="510">
        <v>3192</v>
      </c>
      <c r="CQ763" s="510">
        <v>41081</v>
      </c>
      <c r="CR763" s="510">
        <v>61739145</v>
      </c>
      <c r="CS763" s="510">
        <v>1503</v>
      </c>
      <c r="CT763" s="510">
        <v>3104</v>
      </c>
      <c r="CU763" s="510">
        <v>414</v>
      </c>
      <c r="CV763" s="510">
        <v>2104453</v>
      </c>
      <c r="CW763" s="510">
        <v>5083</v>
      </c>
      <c r="CX763" s="510">
        <v>11291</v>
      </c>
      <c r="CY763" s="510">
        <v>151</v>
      </c>
      <c r="CZ763" s="510">
        <v>921748</v>
      </c>
      <c r="DA763" s="510">
        <v>6104</v>
      </c>
      <c r="DB763" s="510">
        <v>16771</v>
      </c>
      <c r="DC763" s="510">
        <v>2076</v>
      </c>
      <c r="DD763" s="510">
        <v>15264306</v>
      </c>
      <c r="DE763" s="510">
        <v>7353</v>
      </c>
      <c r="DF763" s="510">
        <v>16834</v>
      </c>
      <c r="DG763" s="510">
        <v>159</v>
      </c>
      <c r="DH763" s="510">
        <v>1173259</v>
      </c>
      <c r="DI763" s="510">
        <v>7379</v>
      </c>
      <c r="DJ763" s="510">
        <v>21008</v>
      </c>
      <c r="DK763" s="510">
        <v>603</v>
      </c>
      <c r="DL763" s="510">
        <v>164721</v>
      </c>
      <c r="DM763" s="510">
        <v>273</v>
      </c>
      <c r="DN763" s="510">
        <v>473</v>
      </c>
      <c r="DO763" s="510">
        <v>6708</v>
      </c>
      <c r="DP763" s="510">
        <v>232071</v>
      </c>
      <c r="DQ763" s="510">
        <v>35</v>
      </c>
      <c r="DR763" s="510">
        <v>61</v>
      </c>
      <c r="DS763" s="510">
        <v>188</v>
      </c>
      <c r="DT763" s="510">
        <v>327533</v>
      </c>
      <c r="DU763" s="510">
        <v>1742</v>
      </c>
      <c r="DV763" s="510">
        <v>3859</v>
      </c>
      <c r="DW763" s="510">
        <v>151</v>
      </c>
      <c r="DX763" s="510"/>
      <c r="DY763" s="510"/>
      <c r="DZ763" s="510"/>
      <c r="EA763" s="510"/>
      <c r="EB763" s="510"/>
      <c r="EC763" s="510"/>
      <c r="ED763" s="510"/>
      <c r="EE763" s="510"/>
      <c r="EF763" s="510"/>
      <c r="EG763" s="510" t="s">
        <v>152</v>
      </c>
      <c r="EH763" s="510" t="s">
        <v>152</v>
      </c>
      <c r="EI763" s="510">
        <v>26</v>
      </c>
      <c r="EJ763" s="479"/>
      <c r="EK763" s="479"/>
      <c r="EL763" s="479"/>
      <c r="EM763" s="479"/>
      <c r="EN763" s="479"/>
      <c r="EO763" s="479"/>
      <c r="EP763" s="479"/>
      <c r="EQ763" s="479"/>
      <c r="ER763" s="479"/>
      <c r="ES763" s="479"/>
      <c r="ET763" s="479"/>
      <c r="EU763" s="479"/>
      <c r="EV763" s="479"/>
      <c r="EW763" s="479"/>
      <c r="EX763" s="479"/>
      <c r="EY763" s="479"/>
      <c r="EZ763" s="476"/>
      <c r="FA763" s="446">
        <f t="shared" ref="FA763:FA826" si="2211">MONTH(1&amp;C763)</f>
        <v>1</v>
      </c>
      <c r="FB763" s="417">
        <f t="shared" ref="FB763:FB826" si="2212">LEFT($B763,4)+IF(FA763&lt;4,1,0)</f>
        <v>2020</v>
      </c>
      <c r="FC763" s="448">
        <f t="shared" ref="FC763:FC828" si="2213">DATE($FB763,$FA763,1)</f>
        <v>43831</v>
      </c>
      <c r="FD763" s="449">
        <f t="shared" ref="FD763:FD772" si="2214">DAY(EOMONTH($FC763,0))</f>
        <v>31</v>
      </c>
      <c r="FE763" s="450"/>
      <c r="FF763" s="451">
        <f t="shared" si="2197"/>
        <v>0.97528351264902591</v>
      </c>
      <c r="FG763" s="450"/>
      <c r="FH763" s="452">
        <f t="shared" ref="FH763:FH826" si="2215">IFERROR(BM763/HLOOKUP(FH$3,$T$5:$X$10112,ROW()-4,0),"-")</f>
        <v>2.3189056757860351</v>
      </c>
      <c r="FI763" s="452">
        <f t="shared" ref="FI763:FI826" si="2216">IFERROR(BN763/HLOOKUP(FI$3,$T$5:$X$10112,ROW()-4,0),"-")</f>
        <v>1.6222948142098816</v>
      </c>
      <c r="FJ763" s="452">
        <f t="shared" ref="FJ763:FJ826" si="2217">IFERROR(BO763/HLOOKUP(FJ$3,$T$5:$X$10112,ROW()-4,0),"-")</f>
        <v>2.2745098039215685</v>
      </c>
      <c r="FK763" s="452">
        <f t="shared" ref="FK763:FK826" si="2218">IFERROR(BP763/HLOOKUP(FK$3,$T$5:$X$10112,ROW()-4,0),"-")</f>
        <v>1.6299541093032959</v>
      </c>
      <c r="FL763" s="452">
        <f t="shared" ref="FL763:FL826" si="2219">IFERROR(BQ763/HLOOKUP(FL$3,$T$5:$X$10112,ROW()-4,0),"-")</f>
        <v>1.5173664294080549</v>
      </c>
      <c r="FM763" s="452">
        <f t="shared" ref="FM763:FM826" si="2220">IFERROR(BR763/HLOOKUP(FM$3,$T$5:$X$10112,ROW()-4,0),"-")</f>
        <v>1.1038381836201459</v>
      </c>
      <c r="FN763" s="452">
        <f t="shared" ref="FN763:FN826" si="2221">IFERROR(BS763/HLOOKUP(FN$3,$T$5:$X$10112,ROW()-4,0),"-")</f>
        <v>1.9946509761968441</v>
      </c>
      <c r="FO763" s="452">
        <f t="shared" ref="FO763:FO826" si="2222">IFERROR(BT763/HLOOKUP(FO$3,$T$5:$X$10112,ROW()-4,0),"-")</f>
        <v>1.1297138272265312</v>
      </c>
      <c r="FP763" s="452">
        <f t="shared" ref="FP763:FP826" si="2223">IFERROR(BU763/HLOOKUP(FP$3,$T$5:$X$10112,ROW()-4,0),"-")</f>
        <v>1.6536050156739812</v>
      </c>
      <c r="FQ763" s="452">
        <f t="shared" ref="FQ763:FQ826" si="2224">IFERROR(BV763/HLOOKUP(FQ$3,$T$5:$X$10112,ROW()-4,0),"-")</f>
        <v>1.0642633228840126</v>
      </c>
      <c r="FR763" s="453"/>
      <c r="FS763" s="446">
        <f t="shared" ref="FS763:GA772" si="2225">IFERROR(HLOOKUP(FS$1,$H$5:$HA$10112,MATCH($A763,$A$5:$A$10112,0),0)*HLOOKUP(FS$2,$H$5:$HA$10112,MATCH($A763,$A$5:$A$10112,0),0),"-")</f>
        <v>69495</v>
      </c>
      <c r="FT763" s="446">
        <f t="shared" si="2225"/>
        <v>347475</v>
      </c>
      <c r="FU763" s="446">
        <f t="shared" si="2225"/>
        <v>764445</v>
      </c>
      <c r="FV763" s="446">
        <f t="shared" si="2225"/>
        <v>4169700</v>
      </c>
      <c r="FW763" s="446">
        <f t="shared" si="2225"/>
        <v>6274338</v>
      </c>
      <c r="FX763" s="446">
        <f t="shared" si="2225"/>
        <v>5853474</v>
      </c>
      <c r="FY763" s="446">
        <f t="shared" si="2225"/>
        <v>137849580</v>
      </c>
      <c r="FZ763" s="446">
        <f t="shared" si="2225"/>
        <v>114020805</v>
      </c>
      <c r="GA763" s="446">
        <f t="shared" si="2225"/>
        <v>8546648</v>
      </c>
      <c r="GB763" s="446"/>
      <c r="GC763" s="446"/>
      <c r="GD763" s="446">
        <f t="shared" si="2209"/>
        <v>35208</v>
      </c>
      <c r="GE763" s="446" t="str">
        <f t="shared" si="2209"/>
        <v>-</v>
      </c>
      <c r="GF763" s="446">
        <f t="shared" si="2209"/>
        <v>6243594</v>
      </c>
      <c r="GG763" s="446">
        <f t="shared" si="2209"/>
        <v>8195284</v>
      </c>
      <c r="GH763" s="446">
        <f t="shared" si="2209"/>
        <v>2071608</v>
      </c>
      <c r="GI763" s="446">
        <f t="shared" si="2209"/>
        <v>127515424</v>
      </c>
      <c r="GJ763" s="446">
        <f t="shared" si="2209"/>
        <v>4674474</v>
      </c>
      <c r="GK763" s="446">
        <f t="shared" si="2209"/>
        <v>2532421</v>
      </c>
      <c r="GL763" s="446">
        <f t="shared" si="2209"/>
        <v>34947384</v>
      </c>
      <c r="GM763" s="446">
        <f t="shared" si="2209"/>
        <v>3340272</v>
      </c>
      <c r="GN763" s="446">
        <f t="shared" si="2200"/>
        <v>725492</v>
      </c>
      <c r="GO763" s="446">
        <f t="shared" si="2207"/>
        <v>285219</v>
      </c>
      <c r="GP763" s="446">
        <f t="shared" si="2207"/>
        <v>409188</v>
      </c>
      <c r="GQ763" s="446">
        <f t="shared" si="2207"/>
        <v>0</v>
      </c>
      <c r="GR763" s="446"/>
      <c r="GS763" s="446"/>
      <c r="GT763" s="446"/>
      <c r="GU763" s="446"/>
      <c r="GV763" s="416"/>
      <c r="GW763" s="402"/>
      <c r="GX763" s="402"/>
      <c r="GY763" s="402"/>
      <c r="GZ763" s="402"/>
      <c r="HA763" s="402"/>
    </row>
    <row r="764" spans="1:209" ht="9.75" customHeight="1" x14ac:dyDescent="0.2">
      <c r="A764" s="417" t="str">
        <f t="shared" si="2210"/>
        <v>2019-20JANUARYR1F</v>
      </c>
      <c r="B764" s="458" t="str">
        <f t="shared" si="2194"/>
        <v>2019-20</v>
      </c>
      <c r="C764" s="402" t="s">
        <v>654</v>
      </c>
      <c r="D764" s="402" t="s">
        <v>663</v>
      </c>
      <c r="E764" s="402" t="s">
        <v>662</v>
      </c>
      <c r="F764" s="478" t="s">
        <v>458</v>
      </c>
      <c r="G764" s="478" t="s">
        <v>688</v>
      </c>
      <c r="H764" s="510">
        <v>2735</v>
      </c>
      <c r="I764" s="510">
        <v>1393</v>
      </c>
      <c r="J764" s="510">
        <v>11453</v>
      </c>
      <c r="K764" s="510">
        <v>8</v>
      </c>
      <c r="L764" s="510">
        <v>1</v>
      </c>
      <c r="M764" s="510">
        <v>2</v>
      </c>
      <c r="N764" s="510">
        <v>31</v>
      </c>
      <c r="O764" s="510">
        <v>176</v>
      </c>
      <c r="P764" s="510">
        <v>13</v>
      </c>
      <c r="Q764" s="510">
        <v>0</v>
      </c>
      <c r="R764" s="510">
        <v>6</v>
      </c>
      <c r="S764" s="510">
        <v>2037</v>
      </c>
      <c r="T764" s="510">
        <v>133</v>
      </c>
      <c r="U764" s="510">
        <v>85</v>
      </c>
      <c r="V764" s="510">
        <v>965</v>
      </c>
      <c r="W764" s="510">
        <v>579</v>
      </c>
      <c r="X764" s="510">
        <v>45</v>
      </c>
      <c r="Y764" s="510">
        <v>93437</v>
      </c>
      <c r="Z764" s="510">
        <v>703</v>
      </c>
      <c r="AA764" s="510">
        <v>1224</v>
      </c>
      <c r="AB764" s="510">
        <v>78820</v>
      </c>
      <c r="AC764" s="510">
        <v>927</v>
      </c>
      <c r="AD764" s="510">
        <v>1656</v>
      </c>
      <c r="AE764" s="510">
        <v>1593801</v>
      </c>
      <c r="AF764" s="510">
        <v>1652</v>
      </c>
      <c r="AG764" s="510">
        <v>3660</v>
      </c>
      <c r="AH764" s="510">
        <v>3004330</v>
      </c>
      <c r="AI764" s="510">
        <v>5189</v>
      </c>
      <c r="AJ764" s="510">
        <v>13383</v>
      </c>
      <c r="AK764" s="510">
        <v>216555</v>
      </c>
      <c r="AL764" s="510">
        <v>4812</v>
      </c>
      <c r="AM764" s="510">
        <v>11890</v>
      </c>
      <c r="AN764" s="510"/>
      <c r="AO764" s="510"/>
      <c r="AP764" s="510"/>
      <c r="AQ764" s="510"/>
      <c r="AR764" s="510"/>
      <c r="AS764" s="510"/>
      <c r="AT764" s="510">
        <v>177</v>
      </c>
      <c r="AU764" s="510">
        <v>2</v>
      </c>
      <c r="AV764" s="510">
        <v>25</v>
      </c>
      <c r="AW764" s="510">
        <v>28</v>
      </c>
      <c r="AX764" s="510">
        <v>6</v>
      </c>
      <c r="AY764" s="510">
        <v>144</v>
      </c>
      <c r="AZ764" s="510">
        <v>7</v>
      </c>
      <c r="BA764" s="510"/>
      <c r="BB764" s="510"/>
      <c r="BC764" s="510"/>
      <c r="BD764" s="510"/>
      <c r="BE764" s="510"/>
      <c r="BF764" s="510"/>
      <c r="BG764" s="510"/>
      <c r="BH764" s="510"/>
      <c r="BI764" s="510">
        <v>1228</v>
      </c>
      <c r="BJ764" s="510">
        <v>44</v>
      </c>
      <c r="BK764" s="510">
        <v>588</v>
      </c>
      <c r="BL764" s="510">
        <v>1860</v>
      </c>
      <c r="BM764" s="510">
        <v>191</v>
      </c>
      <c r="BN764" s="510">
        <v>168</v>
      </c>
      <c r="BO764" s="510">
        <v>121</v>
      </c>
      <c r="BP764" s="510">
        <v>110</v>
      </c>
      <c r="BQ764" s="510">
        <v>1105</v>
      </c>
      <c r="BR764" s="510">
        <v>1008</v>
      </c>
      <c r="BS764" s="510">
        <v>700</v>
      </c>
      <c r="BT764" s="510">
        <v>606</v>
      </c>
      <c r="BU764" s="510">
        <v>54</v>
      </c>
      <c r="BV764" s="510">
        <v>47</v>
      </c>
      <c r="BW764" s="510">
        <v>4</v>
      </c>
      <c r="BX764" s="510">
        <v>4259</v>
      </c>
      <c r="BY764" s="510">
        <v>1065</v>
      </c>
      <c r="BZ764" s="510">
        <v>1506</v>
      </c>
      <c r="CA764" s="510">
        <v>0</v>
      </c>
      <c r="CB764" s="510">
        <v>0</v>
      </c>
      <c r="CC764" s="510" t="s">
        <v>152</v>
      </c>
      <c r="CD764" s="510" t="s">
        <v>152</v>
      </c>
      <c r="CE764" s="510">
        <v>129</v>
      </c>
      <c r="CF764" s="510">
        <v>89178</v>
      </c>
      <c r="CG764" s="510">
        <v>691</v>
      </c>
      <c r="CH764" s="510">
        <v>1180</v>
      </c>
      <c r="CI764" s="510">
        <v>103</v>
      </c>
      <c r="CJ764" s="510">
        <v>175260</v>
      </c>
      <c r="CK764" s="510">
        <v>1702</v>
      </c>
      <c r="CL764" s="510">
        <v>3397</v>
      </c>
      <c r="CM764" s="510">
        <v>1</v>
      </c>
      <c r="CN764" s="510">
        <v>379</v>
      </c>
      <c r="CO764" s="510">
        <v>379</v>
      </c>
      <c r="CP764" s="510">
        <v>379</v>
      </c>
      <c r="CQ764" s="510">
        <v>861</v>
      </c>
      <c r="CR764" s="510">
        <v>1418162</v>
      </c>
      <c r="CS764" s="510">
        <v>1647</v>
      </c>
      <c r="CT764" s="510">
        <v>3701</v>
      </c>
      <c r="CU764" s="510">
        <v>112</v>
      </c>
      <c r="CV764" s="510">
        <v>613002</v>
      </c>
      <c r="CW764" s="510">
        <v>5473</v>
      </c>
      <c r="CX764" s="510">
        <v>11825</v>
      </c>
      <c r="CY764" s="510">
        <v>2</v>
      </c>
      <c r="CZ764" s="510">
        <v>1081</v>
      </c>
      <c r="DA764" s="510">
        <v>541</v>
      </c>
      <c r="DB764" s="510">
        <v>944</v>
      </c>
      <c r="DC764" s="510">
        <v>11</v>
      </c>
      <c r="DD764" s="510">
        <v>55005</v>
      </c>
      <c r="DE764" s="510">
        <v>5000</v>
      </c>
      <c r="DF764" s="510">
        <v>9610</v>
      </c>
      <c r="DG764" s="510">
        <v>13</v>
      </c>
      <c r="DH764" s="510">
        <v>15772</v>
      </c>
      <c r="DI764" s="510">
        <v>1213</v>
      </c>
      <c r="DJ764" s="510">
        <v>3685</v>
      </c>
      <c r="DK764" s="510">
        <v>14</v>
      </c>
      <c r="DL764" s="510">
        <v>3884</v>
      </c>
      <c r="DM764" s="510">
        <v>277</v>
      </c>
      <c r="DN764" s="510">
        <v>462</v>
      </c>
      <c r="DO764" s="510">
        <v>101</v>
      </c>
      <c r="DP764" s="510">
        <v>4002</v>
      </c>
      <c r="DQ764" s="510">
        <v>40</v>
      </c>
      <c r="DR764" s="510">
        <v>79</v>
      </c>
      <c r="DS764" s="510">
        <v>0</v>
      </c>
      <c r="DT764" s="510">
        <v>0</v>
      </c>
      <c r="DU764" s="510" t="s">
        <v>152</v>
      </c>
      <c r="DV764" s="510" t="s">
        <v>152</v>
      </c>
      <c r="DW764" s="510">
        <v>0</v>
      </c>
      <c r="DX764" s="510"/>
      <c r="DY764" s="510"/>
      <c r="DZ764" s="510"/>
      <c r="EA764" s="510"/>
      <c r="EB764" s="510"/>
      <c r="EC764" s="510"/>
      <c r="ED764" s="510"/>
      <c r="EE764" s="510"/>
      <c r="EF764" s="510"/>
      <c r="EG764" s="510" t="s">
        <v>152</v>
      </c>
      <c r="EH764" s="510" t="s">
        <v>152</v>
      </c>
      <c r="EI764" s="510">
        <v>0</v>
      </c>
      <c r="EJ764" s="479"/>
      <c r="EK764" s="479"/>
      <c r="EL764" s="479"/>
      <c r="EM764" s="479"/>
      <c r="EN764" s="479"/>
      <c r="EO764" s="479"/>
      <c r="EP764" s="479"/>
      <c r="EQ764" s="479"/>
      <c r="ER764" s="479"/>
      <c r="ES764" s="479"/>
      <c r="ET764" s="479"/>
      <c r="EU764" s="479"/>
      <c r="EV764" s="479"/>
      <c r="EW764" s="479"/>
      <c r="EX764" s="479"/>
      <c r="EY764" s="479"/>
      <c r="EZ764" s="476"/>
      <c r="FA764" s="446">
        <f t="shared" si="2211"/>
        <v>1</v>
      </c>
      <c r="FB764" s="417">
        <f t="shared" si="2212"/>
        <v>2020</v>
      </c>
      <c r="FC764" s="448">
        <f t="shared" si="2213"/>
        <v>43831</v>
      </c>
      <c r="FD764" s="449">
        <f t="shared" si="2214"/>
        <v>31</v>
      </c>
      <c r="FE764" s="450"/>
      <c r="FF764" s="451">
        <f t="shared" si="2197"/>
        <v>0.84166666666666667</v>
      </c>
      <c r="FG764" s="450"/>
      <c r="FH764" s="452">
        <f t="shared" si="2215"/>
        <v>1.4360902255639099</v>
      </c>
      <c r="FI764" s="452">
        <f t="shared" si="2216"/>
        <v>1.263157894736842</v>
      </c>
      <c r="FJ764" s="452">
        <f t="shared" si="2217"/>
        <v>1.4235294117647059</v>
      </c>
      <c r="FK764" s="452">
        <f t="shared" si="2218"/>
        <v>1.2941176470588236</v>
      </c>
      <c r="FL764" s="452">
        <f t="shared" si="2219"/>
        <v>1.145077720207254</v>
      </c>
      <c r="FM764" s="452">
        <f t="shared" si="2220"/>
        <v>1.044559585492228</v>
      </c>
      <c r="FN764" s="452">
        <f t="shared" si="2221"/>
        <v>1.2089810017271156</v>
      </c>
      <c r="FO764" s="452">
        <f t="shared" si="2222"/>
        <v>1.0466321243523315</v>
      </c>
      <c r="FP764" s="452">
        <f t="shared" si="2223"/>
        <v>1.2</v>
      </c>
      <c r="FQ764" s="452">
        <f t="shared" si="2224"/>
        <v>1.0444444444444445</v>
      </c>
      <c r="FR764" s="453"/>
      <c r="FS764" s="446">
        <f t="shared" si="2225"/>
        <v>1393</v>
      </c>
      <c r="FT764" s="446">
        <f t="shared" si="2225"/>
        <v>2786</v>
      </c>
      <c r="FU764" s="446">
        <f t="shared" si="2225"/>
        <v>43183</v>
      </c>
      <c r="FV764" s="446">
        <f t="shared" si="2225"/>
        <v>245168</v>
      </c>
      <c r="FW764" s="446">
        <f t="shared" si="2225"/>
        <v>162792</v>
      </c>
      <c r="FX764" s="446">
        <f t="shared" si="2225"/>
        <v>140760</v>
      </c>
      <c r="FY764" s="446">
        <f t="shared" si="2225"/>
        <v>3531900</v>
      </c>
      <c r="FZ764" s="446">
        <f t="shared" si="2225"/>
        <v>7748757</v>
      </c>
      <c r="GA764" s="446">
        <f t="shared" si="2225"/>
        <v>535050</v>
      </c>
      <c r="GB764" s="446"/>
      <c r="GC764" s="446"/>
      <c r="GD764" s="446">
        <f t="shared" si="2209"/>
        <v>6024</v>
      </c>
      <c r="GE764" s="446" t="str">
        <f t="shared" si="2209"/>
        <v>-</v>
      </c>
      <c r="GF764" s="446">
        <f t="shared" si="2209"/>
        <v>152220</v>
      </c>
      <c r="GG764" s="446">
        <f t="shared" si="2209"/>
        <v>349891</v>
      </c>
      <c r="GH764" s="446">
        <f t="shared" si="2209"/>
        <v>379</v>
      </c>
      <c r="GI764" s="446">
        <f t="shared" si="2209"/>
        <v>3186561</v>
      </c>
      <c r="GJ764" s="446">
        <f t="shared" si="2209"/>
        <v>1324400</v>
      </c>
      <c r="GK764" s="446">
        <f t="shared" si="2209"/>
        <v>1888</v>
      </c>
      <c r="GL764" s="446">
        <f t="shared" si="2209"/>
        <v>105710</v>
      </c>
      <c r="GM764" s="446">
        <f t="shared" si="2209"/>
        <v>47905</v>
      </c>
      <c r="GN764" s="446" t="str">
        <f t="shared" si="2200"/>
        <v>-</v>
      </c>
      <c r="GO764" s="446">
        <f t="shared" si="2207"/>
        <v>6468</v>
      </c>
      <c r="GP764" s="446">
        <f t="shared" si="2207"/>
        <v>7979</v>
      </c>
      <c r="GQ764" s="446">
        <f t="shared" si="2207"/>
        <v>0</v>
      </c>
      <c r="GR764" s="446"/>
      <c r="GS764" s="446"/>
      <c r="GT764" s="446"/>
      <c r="GU764" s="446"/>
      <c r="GV764" s="416"/>
      <c r="GW764" s="402"/>
      <c r="GX764" s="402"/>
      <c r="GY764" s="402"/>
      <c r="GZ764" s="402"/>
      <c r="HA764" s="402"/>
    </row>
    <row r="765" spans="1:209" ht="9.75" customHeight="1" x14ac:dyDescent="0.2">
      <c r="A765" s="493" t="str">
        <f t="shared" si="2210"/>
        <v>2019-20JANUARYRRU</v>
      </c>
      <c r="B765" s="494" t="str">
        <f t="shared" si="2194"/>
        <v>2019-20</v>
      </c>
      <c r="C765" s="480" t="s">
        <v>654</v>
      </c>
      <c r="D765" s="480" t="s">
        <v>659</v>
      </c>
      <c r="E765" s="480" t="s">
        <v>467</v>
      </c>
      <c r="F765" s="495" t="s">
        <v>454</v>
      </c>
      <c r="G765" s="511" t="s">
        <v>689</v>
      </c>
      <c r="H765" s="519">
        <v>165849</v>
      </c>
      <c r="I765" s="519">
        <v>131743</v>
      </c>
      <c r="J765" s="519">
        <v>564794</v>
      </c>
      <c r="K765" s="519">
        <v>4</v>
      </c>
      <c r="L765" s="519">
        <v>0</v>
      </c>
      <c r="M765" s="519">
        <v>1</v>
      </c>
      <c r="N765" s="519">
        <v>31</v>
      </c>
      <c r="O765" s="519">
        <v>101</v>
      </c>
      <c r="P765" s="519">
        <v>517</v>
      </c>
      <c r="Q765" s="519">
        <v>0</v>
      </c>
      <c r="R765" s="519">
        <v>1354</v>
      </c>
      <c r="S765" s="519">
        <v>109881</v>
      </c>
      <c r="T765" s="519">
        <v>9473</v>
      </c>
      <c r="U765" s="519">
        <v>6947</v>
      </c>
      <c r="V765" s="519">
        <v>63265</v>
      </c>
      <c r="W765" s="519">
        <v>22214</v>
      </c>
      <c r="X765" s="519">
        <v>2110</v>
      </c>
      <c r="Y765" s="519">
        <v>3700653</v>
      </c>
      <c r="Z765" s="519">
        <v>391</v>
      </c>
      <c r="AA765" s="519">
        <v>647</v>
      </c>
      <c r="AB765" s="519">
        <v>4469032</v>
      </c>
      <c r="AC765" s="519">
        <v>643</v>
      </c>
      <c r="AD765" s="519">
        <v>1097</v>
      </c>
      <c r="AE765" s="519">
        <v>69180606</v>
      </c>
      <c r="AF765" s="519">
        <v>1094</v>
      </c>
      <c r="AG765" s="519">
        <v>2220</v>
      </c>
      <c r="AH765" s="519">
        <v>71580732</v>
      </c>
      <c r="AI765" s="519">
        <v>3222</v>
      </c>
      <c r="AJ765" s="519">
        <v>7737</v>
      </c>
      <c r="AK765" s="519">
        <v>9689889</v>
      </c>
      <c r="AL765" s="519">
        <v>4592</v>
      </c>
      <c r="AM765" s="519">
        <v>10713</v>
      </c>
      <c r="AN765" s="519"/>
      <c r="AO765" s="519"/>
      <c r="AP765" s="519"/>
      <c r="AQ765" s="519"/>
      <c r="AR765" s="519"/>
      <c r="AS765" s="519"/>
      <c r="AT765" s="519">
        <v>8025</v>
      </c>
      <c r="AU765" s="519">
        <v>219</v>
      </c>
      <c r="AV765" s="519">
        <v>939</v>
      </c>
      <c r="AW765" s="519">
        <v>2808</v>
      </c>
      <c r="AX765" s="519">
        <v>179</v>
      </c>
      <c r="AY765" s="519">
        <v>6688</v>
      </c>
      <c r="AZ765" s="519">
        <v>0</v>
      </c>
      <c r="BA765" s="519"/>
      <c r="BB765" s="519"/>
      <c r="BC765" s="519"/>
      <c r="BD765" s="519"/>
      <c r="BE765" s="519"/>
      <c r="BF765" s="519"/>
      <c r="BG765" s="519"/>
      <c r="BH765" s="519"/>
      <c r="BI765" s="519">
        <v>65816</v>
      </c>
      <c r="BJ765" s="519">
        <v>6665</v>
      </c>
      <c r="BK765" s="519">
        <v>29375</v>
      </c>
      <c r="BL765" s="519">
        <v>101856</v>
      </c>
      <c r="BM765" s="519">
        <v>24921</v>
      </c>
      <c r="BN765" s="519">
        <v>19079</v>
      </c>
      <c r="BO765" s="519">
        <v>17981</v>
      </c>
      <c r="BP765" s="519">
        <v>13996</v>
      </c>
      <c r="BQ765" s="519">
        <v>94427</v>
      </c>
      <c r="BR765" s="519">
        <v>71447</v>
      </c>
      <c r="BS765" s="519">
        <v>34664</v>
      </c>
      <c r="BT765" s="519">
        <v>24864</v>
      </c>
      <c r="BU765" s="519">
        <v>2747</v>
      </c>
      <c r="BV765" s="519">
        <v>2229</v>
      </c>
      <c r="BW765" s="519">
        <v>58</v>
      </c>
      <c r="BX765" s="519">
        <v>26671</v>
      </c>
      <c r="BY765" s="519">
        <v>460</v>
      </c>
      <c r="BZ765" s="519">
        <v>689</v>
      </c>
      <c r="CA765" s="519">
        <v>29</v>
      </c>
      <c r="CB765" s="519">
        <v>19365</v>
      </c>
      <c r="CC765" s="519">
        <v>668</v>
      </c>
      <c r="CD765" s="519">
        <v>943</v>
      </c>
      <c r="CE765" s="519">
        <v>9386</v>
      </c>
      <c r="CF765" s="519">
        <v>3654617</v>
      </c>
      <c r="CG765" s="519">
        <v>389</v>
      </c>
      <c r="CH765" s="519">
        <v>644</v>
      </c>
      <c r="CI765" s="519">
        <v>4360</v>
      </c>
      <c r="CJ765" s="519">
        <v>4631297</v>
      </c>
      <c r="CK765" s="519">
        <v>1062</v>
      </c>
      <c r="CL765" s="519">
        <v>2070</v>
      </c>
      <c r="CM765" s="519">
        <v>1149</v>
      </c>
      <c r="CN765" s="519">
        <v>1102158</v>
      </c>
      <c r="CO765" s="519">
        <v>959</v>
      </c>
      <c r="CP765" s="519">
        <v>2139</v>
      </c>
      <c r="CQ765" s="519">
        <v>57756</v>
      </c>
      <c r="CR765" s="519">
        <v>63447151</v>
      </c>
      <c r="CS765" s="519">
        <v>1099</v>
      </c>
      <c r="CT765" s="519">
        <v>2232</v>
      </c>
      <c r="CU765" s="519">
        <v>1664</v>
      </c>
      <c r="CV765" s="519">
        <v>9429504</v>
      </c>
      <c r="CW765" s="519">
        <v>5667</v>
      </c>
      <c r="CX765" s="519">
        <v>10661</v>
      </c>
      <c r="CY765" s="519">
        <v>325</v>
      </c>
      <c r="CZ765" s="519">
        <v>1504963</v>
      </c>
      <c r="DA765" s="519">
        <v>4631</v>
      </c>
      <c r="DB765" s="519">
        <v>10215</v>
      </c>
      <c r="DC765" s="519">
        <v>1316</v>
      </c>
      <c r="DD765" s="519">
        <v>11791977</v>
      </c>
      <c r="DE765" s="519">
        <v>8960</v>
      </c>
      <c r="DF765" s="519">
        <v>16043</v>
      </c>
      <c r="DG765" s="519">
        <v>91</v>
      </c>
      <c r="DH765" s="519">
        <v>837407</v>
      </c>
      <c r="DI765" s="519">
        <v>9202</v>
      </c>
      <c r="DJ765" s="519">
        <v>20981</v>
      </c>
      <c r="DK765" s="519">
        <v>634</v>
      </c>
      <c r="DL765" s="519">
        <v>186725</v>
      </c>
      <c r="DM765" s="519">
        <v>295</v>
      </c>
      <c r="DN765" s="519">
        <v>474</v>
      </c>
      <c r="DO765" s="519">
        <v>4603</v>
      </c>
      <c r="DP765" s="519">
        <v>312798</v>
      </c>
      <c r="DQ765" s="519">
        <v>68</v>
      </c>
      <c r="DR765" s="519">
        <v>136</v>
      </c>
      <c r="DS765" s="519">
        <v>138</v>
      </c>
      <c r="DT765" s="519">
        <v>265321</v>
      </c>
      <c r="DU765" s="519">
        <v>1923</v>
      </c>
      <c r="DV765" s="519">
        <v>4256</v>
      </c>
      <c r="DW765" s="519">
        <v>128</v>
      </c>
      <c r="DX765" s="519"/>
      <c r="DY765" s="519"/>
      <c r="DZ765" s="519"/>
      <c r="EA765" s="519"/>
      <c r="EB765" s="519"/>
      <c r="EC765" s="519"/>
      <c r="ED765" s="519"/>
      <c r="EE765" s="519"/>
      <c r="EF765" s="519"/>
      <c r="EG765" s="519" t="s">
        <v>152</v>
      </c>
      <c r="EH765" s="519" t="s">
        <v>152</v>
      </c>
      <c r="EI765" s="519">
        <v>0</v>
      </c>
      <c r="EJ765" s="512"/>
      <c r="EK765" s="512"/>
      <c r="EL765" s="512"/>
      <c r="EM765" s="512"/>
      <c r="EN765" s="512"/>
      <c r="EO765" s="512"/>
      <c r="EP765" s="512"/>
      <c r="EQ765" s="512"/>
      <c r="ER765" s="512"/>
      <c r="ES765" s="512"/>
      <c r="ET765" s="512"/>
      <c r="EU765" s="512"/>
      <c r="EV765" s="512"/>
      <c r="EW765" s="512"/>
      <c r="EX765" s="512"/>
      <c r="EY765" s="512"/>
      <c r="EZ765" s="514"/>
      <c r="FA765" s="520">
        <f t="shared" si="2211"/>
        <v>1</v>
      </c>
      <c r="FB765" s="493">
        <f t="shared" si="2212"/>
        <v>2020</v>
      </c>
      <c r="FC765" s="498">
        <f t="shared" si="2213"/>
        <v>43831</v>
      </c>
      <c r="FD765" s="499">
        <f t="shared" si="2214"/>
        <v>31</v>
      </c>
      <c r="FE765" s="500"/>
      <c r="FF765" s="515">
        <f t="shared" si="2197"/>
        <v>0.5139571237159446</v>
      </c>
      <c r="FG765" s="500"/>
      <c r="FH765" s="481">
        <f t="shared" si="2215"/>
        <v>2.6307399978887362</v>
      </c>
      <c r="FI765" s="481">
        <f t="shared" si="2216"/>
        <v>2.014039902881875</v>
      </c>
      <c r="FJ765" s="481">
        <f t="shared" si="2217"/>
        <v>2.5883115013674969</v>
      </c>
      <c r="FK765" s="481">
        <f t="shared" si="2218"/>
        <v>2.0146825968043758</v>
      </c>
      <c r="FL765" s="481">
        <f t="shared" si="2219"/>
        <v>1.4925630285307832</v>
      </c>
      <c r="FM765" s="481">
        <f t="shared" si="2220"/>
        <v>1.1293290128823203</v>
      </c>
      <c r="FN765" s="481">
        <f t="shared" si="2221"/>
        <v>1.5604573692266139</v>
      </c>
      <c r="FO765" s="481">
        <f t="shared" si="2222"/>
        <v>1.1192941388313675</v>
      </c>
      <c r="FP765" s="481">
        <f t="shared" si="2223"/>
        <v>1.3018957345971565</v>
      </c>
      <c r="FQ765" s="481">
        <f t="shared" si="2224"/>
        <v>1.0563981042654029</v>
      </c>
      <c r="FR765" s="501"/>
      <c r="FS765" s="482">
        <f t="shared" si="2225"/>
        <v>0</v>
      </c>
      <c r="FT765" s="482">
        <f t="shared" si="2225"/>
        <v>131743</v>
      </c>
      <c r="FU765" s="482">
        <f t="shared" si="2225"/>
        <v>4084033</v>
      </c>
      <c r="FV765" s="482">
        <f t="shared" si="2225"/>
        <v>13306043</v>
      </c>
      <c r="FW765" s="482">
        <f t="shared" si="2225"/>
        <v>6129031</v>
      </c>
      <c r="FX765" s="482">
        <f t="shared" si="2225"/>
        <v>7620859</v>
      </c>
      <c r="FY765" s="482">
        <f t="shared" si="2225"/>
        <v>140448300</v>
      </c>
      <c r="FZ765" s="482">
        <f t="shared" si="2225"/>
        <v>171869718</v>
      </c>
      <c r="GA765" s="482">
        <f t="shared" si="2225"/>
        <v>22604430</v>
      </c>
      <c r="GB765" s="482"/>
      <c r="GC765" s="482"/>
      <c r="GD765" s="482">
        <f t="shared" si="2209"/>
        <v>39962</v>
      </c>
      <c r="GE765" s="482">
        <f t="shared" si="2209"/>
        <v>27347</v>
      </c>
      <c r="GF765" s="482">
        <f t="shared" si="2209"/>
        <v>6044584</v>
      </c>
      <c r="GG765" s="482">
        <f t="shared" si="2209"/>
        <v>9025200</v>
      </c>
      <c r="GH765" s="482">
        <f t="shared" si="2209"/>
        <v>2457711</v>
      </c>
      <c r="GI765" s="482">
        <f t="shared" si="2209"/>
        <v>128911392</v>
      </c>
      <c r="GJ765" s="482">
        <f t="shared" si="2209"/>
        <v>17739904</v>
      </c>
      <c r="GK765" s="482">
        <f t="shared" si="2209"/>
        <v>3319875</v>
      </c>
      <c r="GL765" s="482">
        <f t="shared" si="2209"/>
        <v>21112588</v>
      </c>
      <c r="GM765" s="482">
        <f t="shared" si="2209"/>
        <v>1909271</v>
      </c>
      <c r="GN765" s="482">
        <f t="shared" si="2200"/>
        <v>587328</v>
      </c>
      <c r="GO765" s="482">
        <f t="shared" si="2207"/>
        <v>300516</v>
      </c>
      <c r="GP765" s="482">
        <f t="shared" si="2207"/>
        <v>626008</v>
      </c>
      <c r="GQ765" s="482">
        <f t="shared" si="2207"/>
        <v>0</v>
      </c>
      <c r="GR765" s="482"/>
      <c r="GS765" s="482"/>
      <c r="GT765" s="482"/>
      <c r="GU765" s="482"/>
      <c r="GV765" s="502"/>
      <c r="GW765" s="402"/>
      <c r="GX765" s="402"/>
      <c r="GY765" s="402"/>
      <c r="GZ765" s="402"/>
      <c r="HA765" s="402"/>
    </row>
    <row r="766" spans="1:209" ht="9.75" customHeight="1" x14ac:dyDescent="0.2">
      <c r="A766" s="417" t="str">
        <f t="shared" si="2210"/>
        <v>2019-20JANUARYRX6</v>
      </c>
      <c r="B766" s="458" t="str">
        <f t="shared" si="2194"/>
        <v>2019-20</v>
      </c>
      <c r="C766" s="402" t="s">
        <v>654</v>
      </c>
      <c r="D766" s="402" t="s">
        <v>646</v>
      </c>
      <c r="E766" s="402" t="s">
        <v>645</v>
      </c>
      <c r="F766" s="478" t="s">
        <v>448</v>
      </c>
      <c r="G766" s="478" t="s">
        <v>690</v>
      </c>
      <c r="H766" s="510">
        <v>46303</v>
      </c>
      <c r="I766" s="510">
        <v>30861</v>
      </c>
      <c r="J766" s="510">
        <v>93221</v>
      </c>
      <c r="K766" s="510">
        <v>3</v>
      </c>
      <c r="L766" s="510">
        <v>1</v>
      </c>
      <c r="M766" s="510">
        <v>5</v>
      </c>
      <c r="N766" s="510">
        <v>12</v>
      </c>
      <c r="O766" s="510">
        <v>30</v>
      </c>
      <c r="P766" s="510">
        <v>220</v>
      </c>
      <c r="Q766" s="510">
        <v>2279</v>
      </c>
      <c r="R766" s="510">
        <v>15</v>
      </c>
      <c r="S766" s="510">
        <v>36430</v>
      </c>
      <c r="T766" s="510">
        <v>2717</v>
      </c>
      <c r="U766" s="510">
        <v>1801</v>
      </c>
      <c r="V766" s="510">
        <v>20558</v>
      </c>
      <c r="W766" s="510">
        <v>7566</v>
      </c>
      <c r="X766" s="510">
        <v>447</v>
      </c>
      <c r="Y766" s="510">
        <v>1047936</v>
      </c>
      <c r="Z766" s="510">
        <v>386</v>
      </c>
      <c r="AA766" s="510">
        <v>654</v>
      </c>
      <c r="AB766" s="510">
        <v>807181</v>
      </c>
      <c r="AC766" s="510">
        <v>448</v>
      </c>
      <c r="AD766" s="510">
        <v>769</v>
      </c>
      <c r="AE766" s="510">
        <v>32479897</v>
      </c>
      <c r="AF766" s="510">
        <v>1580</v>
      </c>
      <c r="AG766" s="510">
        <v>3222</v>
      </c>
      <c r="AH766" s="510">
        <v>29517024</v>
      </c>
      <c r="AI766" s="510">
        <v>3901</v>
      </c>
      <c r="AJ766" s="510">
        <v>9244</v>
      </c>
      <c r="AK766" s="510">
        <v>1613784</v>
      </c>
      <c r="AL766" s="510">
        <v>3610</v>
      </c>
      <c r="AM766" s="510">
        <v>8252</v>
      </c>
      <c r="AN766" s="510"/>
      <c r="AO766" s="510"/>
      <c r="AP766" s="510"/>
      <c r="AQ766" s="510"/>
      <c r="AR766" s="510"/>
      <c r="AS766" s="510"/>
      <c r="AT766" s="510">
        <v>2080</v>
      </c>
      <c r="AU766" s="510">
        <v>31</v>
      </c>
      <c r="AV766" s="510">
        <v>277</v>
      </c>
      <c r="AW766" s="510">
        <v>2259</v>
      </c>
      <c r="AX766" s="510">
        <v>98</v>
      </c>
      <c r="AY766" s="510">
        <v>1674</v>
      </c>
      <c r="AZ766" s="510">
        <v>0</v>
      </c>
      <c r="BA766" s="510"/>
      <c r="BB766" s="510"/>
      <c r="BC766" s="510"/>
      <c r="BD766" s="510"/>
      <c r="BE766" s="510"/>
      <c r="BF766" s="510"/>
      <c r="BG766" s="510"/>
      <c r="BH766" s="510"/>
      <c r="BI766" s="510">
        <v>21161</v>
      </c>
      <c r="BJ766" s="510">
        <v>3764</v>
      </c>
      <c r="BK766" s="510">
        <v>9425</v>
      </c>
      <c r="BL766" s="510">
        <v>34350</v>
      </c>
      <c r="BM766" s="510">
        <v>5175</v>
      </c>
      <c r="BN766" s="510">
        <v>4165</v>
      </c>
      <c r="BO766" s="510">
        <v>3304</v>
      </c>
      <c r="BP766" s="510">
        <v>2694</v>
      </c>
      <c r="BQ766" s="510">
        <v>26020</v>
      </c>
      <c r="BR766" s="510">
        <v>22076</v>
      </c>
      <c r="BS766" s="510">
        <v>11484</v>
      </c>
      <c r="BT766" s="510">
        <v>7956</v>
      </c>
      <c r="BU766" s="510">
        <v>697</v>
      </c>
      <c r="BV766" s="510">
        <v>455</v>
      </c>
      <c r="BW766" s="510">
        <v>83</v>
      </c>
      <c r="BX766" s="510">
        <v>37507</v>
      </c>
      <c r="BY766" s="510">
        <v>452</v>
      </c>
      <c r="BZ766" s="510">
        <v>692</v>
      </c>
      <c r="CA766" s="510">
        <v>67</v>
      </c>
      <c r="CB766" s="510">
        <v>25373</v>
      </c>
      <c r="CC766" s="510">
        <v>379</v>
      </c>
      <c r="CD766" s="510">
        <v>783</v>
      </c>
      <c r="CE766" s="510">
        <v>2567</v>
      </c>
      <c r="CF766" s="510">
        <v>985056</v>
      </c>
      <c r="CG766" s="510">
        <v>384</v>
      </c>
      <c r="CH766" s="510">
        <v>650</v>
      </c>
      <c r="CI766" s="510">
        <v>3161</v>
      </c>
      <c r="CJ766" s="510">
        <v>5180000</v>
      </c>
      <c r="CK766" s="510">
        <v>1639</v>
      </c>
      <c r="CL766" s="510">
        <v>3229</v>
      </c>
      <c r="CM766" s="510">
        <v>604</v>
      </c>
      <c r="CN766" s="510">
        <v>916780</v>
      </c>
      <c r="CO766" s="510">
        <v>1518</v>
      </c>
      <c r="CP766" s="510">
        <v>3088</v>
      </c>
      <c r="CQ766" s="510">
        <v>16793</v>
      </c>
      <c r="CR766" s="510">
        <v>26383117</v>
      </c>
      <c r="CS766" s="510">
        <v>1571</v>
      </c>
      <c r="CT766" s="510">
        <v>3223</v>
      </c>
      <c r="CU766" s="510">
        <v>1337</v>
      </c>
      <c r="CV766" s="510">
        <v>7551571</v>
      </c>
      <c r="CW766" s="510">
        <v>5648</v>
      </c>
      <c r="CX766" s="510">
        <v>10858</v>
      </c>
      <c r="CY766" s="510">
        <v>533</v>
      </c>
      <c r="CZ766" s="510">
        <v>3370648</v>
      </c>
      <c r="DA766" s="510">
        <v>6324</v>
      </c>
      <c r="DB766" s="510">
        <v>14138</v>
      </c>
      <c r="DC766" s="510">
        <v>979</v>
      </c>
      <c r="DD766" s="510">
        <v>7585261</v>
      </c>
      <c r="DE766" s="510">
        <v>7748</v>
      </c>
      <c r="DF766" s="510">
        <v>15719</v>
      </c>
      <c r="DG766" s="510">
        <v>171</v>
      </c>
      <c r="DH766" s="510">
        <v>1363778</v>
      </c>
      <c r="DI766" s="510">
        <v>7975</v>
      </c>
      <c r="DJ766" s="510">
        <v>18310</v>
      </c>
      <c r="DK766" s="510">
        <v>84</v>
      </c>
      <c r="DL766" s="510">
        <v>34910</v>
      </c>
      <c r="DM766" s="510">
        <v>416</v>
      </c>
      <c r="DN766" s="510">
        <v>698</v>
      </c>
      <c r="DO766" s="510">
        <v>1576</v>
      </c>
      <c r="DP766" s="510">
        <v>41488</v>
      </c>
      <c r="DQ766" s="510">
        <v>26</v>
      </c>
      <c r="DR766" s="510">
        <v>54</v>
      </c>
      <c r="DS766" s="510">
        <v>0</v>
      </c>
      <c r="DT766" s="510">
        <v>0</v>
      </c>
      <c r="DU766" s="510" t="s">
        <v>152</v>
      </c>
      <c r="DV766" s="510" t="s">
        <v>152</v>
      </c>
      <c r="DW766" s="510">
        <v>0</v>
      </c>
      <c r="DX766" s="510"/>
      <c r="DY766" s="510"/>
      <c r="DZ766" s="510"/>
      <c r="EA766" s="510"/>
      <c r="EB766" s="510"/>
      <c r="EC766" s="510"/>
      <c r="ED766" s="510"/>
      <c r="EE766" s="510"/>
      <c r="EF766" s="510"/>
      <c r="EG766" s="510" t="s">
        <v>152</v>
      </c>
      <c r="EH766" s="510" t="s">
        <v>152</v>
      </c>
      <c r="EI766" s="510">
        <v>0</v>
      </c>
      <c r="EJ766" s="479"/>
      <c r="EK766" s="479"/>
      <c r="EL766" s="479"/>
      <c r="EM766" s="479"/>
      <c r="EN766" s="479"/>
      <c r="EO766" s="479"/>
      <c r="EP766" s="479"/>
      <c r="EQ766" s="479"/>
      <c r="ER766" s="479"/>
      <c r="ES766" s="479"/>
      <c r="ET766" s="479"/>
      <c r="EU766" s="479"/>
      <c r="EV766" s="479"/>
      <c r="EW766" s="479"/>
      <c r="EX766" s="479"/>
      <c r="EY766" s="479"/>
      <c r="EZ766" s="476"/>
      <c r="FA766" s="446">
        <f t="shared" si="2211"/>
        <v>1</v>
      </c>
      <c r="FB766" s="417">
        <f t="shared" si="2212"/>
        <v>2020</v>
      </c>
      <c r="FC766" s="448">
        <f t="shared" si="2213"/>
        <v>43831</v>
      </c>
      <c r="FD766" s="449">
        <f t="shared" si="2214"/>
        <v>31</v>
      </c>
      <c r="FE766" s="450"/>
      <c r="FF766" s="451">
        <f t="shared" si="2197"/>
        <v>0.63115738886663997</v>
      </c>
      <c r="FG766" s="450"/>
      <c r="FH766" s="452">
        <f t="shared" si="2215"/>
        <v>1.9046742730953257</v>
      </c>
      <c r="FI766" s="452">
        <f t="shared" si="2216"/>
        <v>1.5329407434670592</v>
      </c>
      <c r="FJ766" s="452">
        <f t="shared" si="2217"/>
        <v>1.8345363686840643</v>
      </c>
      <c r="FK766" s="452">
        <f t="shared" si="2218"/>
        <v>1.495835646862854</v>
      </c>
      <c r="FL766" s="452">
        <f t="shared" si="2219"/>
        <v>1.2656873236696176</v>
      </c>
      <c r="FM766" s="452">
        <f t="shared" si="2220"/>
        <v>1.0738398676914096</v>
      </c>
      <c r="FN766" s="452">
        <f t="shared" si="2221"/>
        <v>1.5178429817605075</v>
      </c>
      <c r="FO766" s="452">
        <f t="shared" si="2222"/>
        <v>1.0515463917525774</v>
      </c>
      <c r="FP766" s="452">
        <f t="shared" si="2223"/>
        <v>1.5592841163310962</v>
      </c>
      <c r="FQ766" s="452">
        <f t="shared" si="2224"/>
        <v>1.0178970917225951</v>
      </c>
      <c r="FR766" s="453"/>
      <c r="FS766" s="446">
        <f t="shared" si="2225"/>
        <v>30861</v>
      </c>
      <c r="FT766" s="446">
        <f t="shared" si="2225"/>
        <v>154305</v>
      </c>
      <c r="FU766" s="446">
        <f t="shared" si="2225"/>
        <v>370332</v>
      </c>
      <c r="FV766" s="446">
        <f t="shared" si="2225"/>
        <v>925830</v>
      </c>
      <c r="FW766" s="446">
        <f t="shared" si="2225"/>
        <v>1776918</v>
      </c>
      <c r="FX766" s="446">
        <f t="shared" si="2225"/>
        <v>1384969</v>
      </c>
      <c r="FY766" s="446">
        <f t="shared" si="2225"/>
        <v>66237876</v>
      </c>
      <c r="FZ766" s="446">
        <f t="shared" si="2225"/>
        <v>69940104</v>
      </c>
      <c r="GA766" s="446">
        <f t="shared" si="2225"/>
        <v>3688644</v>
      </c>
      <c r="GB766" s="446"/>
      <c r="GC766" s="446"/>
      <c r="GD766" s="446">
        <f t="shared" si="2209"/>
        <v>57436</v>
      </c>
      <c r="GE766" s="446">
        <f t="shared" si="2209"/>
        <v>52461</v>
      </c>
      <c r="GF766" s="446">
        <f t="shared" si="2209"/>
        <v>1668550</v>
      </c>
      <c r="GG766" s="446">
        <f t="shared" si="2209"/>
        <v>10206869</v>
      </c>
      <c r="GH766" s="446">
        <f t="shared" si="2209"/>
        <v>1865152</v>
      </c>
      <c r="GI766" s="446">
        <f t="shared" si="2209"/>
        <v>54123839</v>
      </c>
      <c r="GJ766" s="446">
        <f t="shared" si="2209"/>
        <v>14517146</v>
      </c>
      <c r="GK766" s="446">
        <f t="shared" si="2209"/>
        <v>7535554</v>
      </c>
      <c r="GL766" s="446">
        <f t="shared" si="2209"/>
        <v>15388901</v>
      </c>
      <c r="GM766" s="446">
        <f t="shared" si="2209"/>
        <v>3131010</v>
      </c>
      <c r="GN766" s="446" t="str">
        <f t="shared" si="2200"/>
        <v>-</v>
      </c>
      <c r="GO766" s="446">
        <f t="shared" si="2207"/>
        <v>58632</v>
      </c>
      <c r="GP766" s="446">
        <f t="shared" si="2207"/>
        <v>85104</v>
      </c>
      <c r="GQ766" s="446">
        <f t="shared" si="2207"/>
        <v>0</v>
      </c>
      <c r="GR766" s="446"/>
      <c r="GS766" s="446"/>
      <c r="GT766" s="446"/>
      <c r="GU766" s="446"/>
      <c r="GV766" s="416"/>
      <c r="GW766" s="402"/>
      <c r="GX766" s="402"/>
      <c r="GY766" s="402"/>
      <c r="GZ766" s="402"/>
      <c r="HA766" s="402"/>
    </row>
    <row r="767" spans="1:209" ht="9.75" customHeight="1" x14ac:dyDescent="0.2">
      <c r="A767" s="417" t="str">
        <f t="shared" si="2210"/>
        <v>2019-20JANUARYRX7</v>
      </c>
      <c r="B767" s="458" t="str">
        <f t="shared" si="2194"/>
        <v>2019-20</v>
      </c>
      <c r="C767" s="402" t="s">
        <v>654</v>
      </c>
      <c r="D767" s="402" t="s">
        <v>649</v>
      </c>
      <c r="E767" s="402" t="s">
        <v>462</v>
      </c>
      <c r="F767" s="478" t="s">
        <v>449</v>
      </c>
      <c r="G767" s="478" t="s">
        <v>691</v>
      </c>
      <c r="H767" s="510">
        <v>125079</v>
      </c>
      <c r="I767" s="510">
        <v>103307</v>
      </c>
      <c r="J767" s="510">
        <v>471336</v>
      </c>
      <c r="K767" s="510">
        <v>5</v>
      </c>
      <c r="L767" s="510">
        <v>1</v>
      </c>
      <c r="M767" s="510">
        <v>1</v>
      </c>
      <c r="N767" s="510">
        <v>19</v>
      </c>
      <c r="O767" s="510">
        <v>87</v>
      </c>
      <c r="P767" s="510">
        <v>268</v>
      </c>
      <c r="Q767" s="510">
        <v>14751</v>
      </c>
      <c r="R767" s="510">
        <v>944</v>
      </c>
      <c r="S767" s="510">
        <v>98655</v>
      </c>
      <c r="T767" s="510">
        <v>9803</v>
      </c>
      <c r="U767" s="510">
        <v>6918</v>
      </c>
      <c r="V767" s="510">
        <v>52929</v>
      </c>
      <c r="W767" s="510">
        <v>13560</v>
      </c>
      <c r="X767" s="510">
        <v>5222</v>
      </c>
      <c r="Y767" s="510">
        <v>4182286</v>
      </c>
      <c r="Z767" s="510">
        <v>427</v>
      </c>
      <c r="AA767" s="510">
        <v>720</v>
      </c>
      <c r="AB767" s="510">
        <v>4085401</v>
      </c>
      <c r="AC767" s="510">
        <v>591</v>
      </c>
      <c r="AD767" s="510">
        <v>1015</v>
      </c>
      <c r="AE767" s="510">
        <v>75758588</v>
      </c>
      <c r="AF767" s="510">
        <v>1431</v>
      </c>
      <c r="AG767" s="510">
        <v>3053</v>
      </c>
      <c r="AH767" s="510">
        <v>69361347</v>
      </c>
      <c r="AI767" s="510">
        <v>5115</v>
      </c>
      <c r="AJ767" s="510">
        <v>11742</v>
      </c>
      <c r="AK767" s="510">
        <v>25522762</v>
      </c>
      <c r="AL767" s="510">
        <v>4888</v>
      </c>
      <c r="AM767" s="510">
        <v>11022</v>
      </c>
      <c r="AN767" s="510"/>
      <c r="AO767" s="510"/>
      <c r="AP767" s="510"/>
      <c r="AQ767" s="510"/>
      <c r="AR767" s="510"/>
      <c r="AS767" s="510"/>
      <c r="AT767" s="510">
        <v>8170</v>
      </c>
      <c r="AU767" s="510">
        <v>420</v>
      </c>
      <c r="AV767" s="510">
        <v>5285</v>
      </c>
      <c r="AW767" s="510">
        <v>1078</v>
      </c>
      <c r="AX767" s="510">
        <v>562</v>
      </c>
      <c r="AY767" s="510">
        <v>1903</v>
      </c>
      <c r="AZ767" s="510">
        <v>581</v>
      </c>
      <c r="BA767" s="510"/>
      <c r="BB767" s="510"/>
      <c r="BC767" s="510"/>
      <c r="BD767" s="510"/>
      <c r="BE767" s="510"/>
      <c r="BF767" s="510"/>
      <c r="BG767" s="510"/>
      <c r="BH767" s="510"/>
      <c r="BI767" s="510">
        <v>58330</v>
      </c>
      <c r="BJ767" s="510">
        <v>5543</v>
      </c>
      <c r="BK767" s="510">
        <v>26612</v>
      </c>
      <c r="BL767" s="510">
        <v>90485</v>
      </c>
      <c r="BM767" s="510">
        <v>20470</v>
      </c>
      <c r="BN767" s="510">
        <v>16930</v>
      </c>
      <c r="BO767" s="510">
        <v>14252</v>
      </c>
      <c r="BP767" s="510">
        <v>11986</v>
      </c>
      <c r="BQ767" s="510">
        <v>67261</v>
      </c>
      <c r="BR767" s="510">
        <v>56077</v>
      </c>
      <c r="BS767" s="510">
        <v>19493</v>
      </c>
      <c r="BT767" s="510">
        <v>14514</v>
      </c>
      <c r="BU767" s="510">
        <v>6899</v>
      </c>
      <c r="BV767" s="510">
        <v>5637</v>
      </c>
      <c r="BW767" s="510">
        <v>151</v>
      </c>
      <c r="BX767" s="510">
        <v>73467</v>
      </c>
      <c r="BY767" s="510">
        <v>487</v>
      </c>
      <c r="BZ767" s="510">
        <v>918</v>
      </c>
      <c r="CA767" s="510">
        <v>51</v>
      </c>
      <c r="CB767" s="510">
        <v>28532</v>
      </c>
      <c r="CC767" s="510">
        <v>559</v>
      </c>
      <c r="CD767" s="510">
        <v>989</v>
      </c>
      <c r="CE767" s="510">
        <v>9601</v>
      </c>
      <c r="CF767" s="510">
        <v>4080287</v>
      </c>
      <c r="CG767" s="510">
        <v>425</v>
      </c>
      <c r="CH767" s="510">
        <v>717</v>
      </c>
      <c r="CI767" s="510">
        <v>5205</v>
      </c>
      <c r="CJ767" s="510">
        <v>8291757</v>
      </c>
      <c r="CK767" s="510">
        <v>1593</v>
      </c>
      <c r="CL767" s="510">
        <v>3344</v>
      </c>
      <c r="CM767" s="510">
        <v>2041</v>
      </c>
      <c r="CN767" s="510">
        <v>3276201</v>
      </c>
      <c r="CO767" s="510">
        <v>1605</v>
      </c>
      <c r="CP767" s="510">
        <v>3451</v>
      </c>
      <c r="CQ767" s="510">
        <v>45683</v>
      </c>
      <c r="CR767" s="510">
        <v>64190630</v>
      </c>
      <c r="CS767" s="510">
        <v>1405</v>
      </c>
      <c r="CT767" s="510">
        <v>3001</v>
      </c>
      <c r="CU767" s="510">
        <v>3763</v>
      </c>
      <c r="CV767" s="510">
        <v>24025603</v>
      </c>
      <c r="CW767" s="510">
        <v>6385</v>
      </c>
      <c r="CX767" s="510">
        <v>15193</v>
      </c>
      <c r="CY767" s="510">
        <v>1871</v>
      </c>
      <c r="CZ767" s="510">
        <v>8955456</v>
      </c>
      <c r="DA767" s="510">
        <v>4786</v>
      </c>
      <c r="DB767" s="510">
        <v>11353</v>
      </c>
      <c r="DC767" s="510">
        <v>1520</v>
      </c>
      <c r="DD767" s="510">
        <v>11802967</v>
      </c>
      <c r="DE767" s="510">
        <v>7765</v>
      </c>
      <c r="DF767" s="510">
        <v>16310</v>
      </c>
      <c r="DG767" s="510">
        <v>873</v>
      </c>
      <c r="DH767" s="510">
        <v>8505769</v>
      </c>
      <c r="DI767" s="510">
        <v>9743</v>
      </c>
      <c r="DJ767" s="510">
        <v>21868</v>
      </c>
      <c r="DK767" s="510">
        <v>188</v>
      </c>
      <c r="DL767" s="510">
        <v>61445</v>
      </c>
      <c r="DM767" s="510">
        <v>327</v>
      </c>
      <c r="DN767" s="510">
        <v>600</v>
      </c>
      <c r="DO767" s="510">
        <v>4855</v>
      </c>
      <c r="DP767" s="510">
        <v>149774</v>
      </c>
      <c r="DQ767" s="510">
        <v>31</v>
      </c>
      <c r="DR767" s="510">
        <v>56</v>
      </c>
      <c r="DS767" s="510">
        <v>86</v>
      </c>
      <c r="DT767" s="510">
        <v>131430</v>
      </c>
      <c r="DU767" s="510">
        <v>1528</v>
      </c>
      <c r="DV767" s="510">
        <v>3033</v>
      </c>
      <c r="DW767" s="510">
        <v>72</v>
      </c>
      <c r="DX767" s="510"/>
      <c r="DY767" s="510"/>
      <c r="DZ767" s="510"/>
      <c r="EA767" s="510"/>
      <c r="EB767" s="510"/>
      <c r="EC767" s="510"/>
      <c r="ED767" s="510"/>
      <c r="EE767" s="510"/>
      <c r="EF767" s="510"/>
      <c r="EG767" s="510" t="s">
        <v>152</v>
      </c>
      <c r="EH767" s="510" t="s">
        <v>152</v>
      </c>
      <c r="EI767" s="510">
        <v>0</v>
      </c>
      <c r="EJ767" s="479"/>
      <c r="EK767" s="479"/>
      <c r="EL767" s="479"/>
      <c r="EM767" s="479"/>
      <c r="EN767" s="479"/>
      <c r="EO767" s="479"/>
      <c r="EP767" s="479"/>
      <c r="EQ767" s="479"/>
      <c r="ER767" s="479"/>
      <c r="ES767" s="479"/>
      <c r="ET767" s="479"/>
      <c r="EU767" s="479"/>
      <c r="EV767" s="479"/>
      <c r="EW767" s="479"/>
      <c r="EX767" s="479"/>
      <c r="EY767" s="479"/>
      <c r="EZ767" s="476"/>
      <c r="FA767" s="446">
        <f t="shared" si="2211"/>
        <v>1</v>
      </c>
      <c r="FB767" s="417">
        <f t="shared" si="2212"/>
        <v>2020</v>
      </c>
      <c r="FC767" s="448">
        <f t="shared" si="2213"/>
        <v>43831</v>
      </c>
      <c r="FD767" s="449">
        <f t="shared" si="2214"/>
        <v>31</v>
      </c>
      <c r="FE767" s="450"/>
      <c r="FF767" s="451">
        <f t="shared" si="2197"/>
        <v>0.50917671735710535</v>
      </c>
      <c r="FG767" s="450"/>
      <c r="FH767" s="452">
        <f t="shared" si="2215"/>
        <v>2.0881362848107723</v>
      </c>
      <c r="FI767" s="452">
        <f t="shared" si="2216"/>
        <v>1.7270223400999694</v>
      </c>
      <c r="FJ767" s="452">
        <f t="shared" si="2217"/>
        <v>2.0601329864122579</v>
      </c>
      <c r="FK767" s="452">
        <f t="shared" si="2218"/>
        <v>1.7325816710031801</v>
      </c>
      <c r="FL767" s="452">
        <f t="shared" si="2219"/>
        <v>1.2707778344574807</v>
      </c>
      <c r="FM767" s="452">
        <f t="shared" si="2220"/>
        <v>1.0594759016796085</v>
      </c>
      <c r="FN767" s="452">
        <f t="shared" si="2221"/>
        <v>1.4375368731563423</v>
      </c>
      <c r="FO767" s="452">
        <f t="shared" si="2222"/>
        <v>1.070353982300885</v>
      </c>
      <c r="FP767" s="452">
        <f t="shared" si="2223"/>
        <v>1.3211413251627728</v>
      </c>
      <c r="FQ767" s="452">
        <f t="shared" si="2224"/>
        <v>1.0794714668709307</v>
      </c>
      <c r="FR767" s="453"/>
      <c r="FS767" s="446">
        <f t="shared" si="2225"/>
        <v>103307</v>
      </c>
      <c r="FT767" s="446">
        <f t="shared" si="2225"/>
        <v>103307</v>
      </c>
      <c r="FU767" s="446">
        <f t="shared" si="2225"/>
        <v>1962833</v>
      </c>
      <c r="FV767" s="446">
        <f t="shared" si="2225"/>
        <v>8987709</v>
      </c>
      <c r="FW767" s="446">
        <f t="shared" si="2225"/>
        <v>7058160</v>
      </c>
      <c r="FX767" s="446">
        <f t="shared" si="2225"/>
        <v>7021770</v>
      </c>
      <c r="FY767" s="446">
        <f t="shared" si="2225"/>
        <v>161592237</v>
      </c>
      <c r="FZ767" s="446">
        <f t="shared" si="2225"/>
        <v>159221520</v>
      </c>
      <c r="GA767" s="446">
        <f t="shared" si="2225"/>
        <v>57556884</v>
      </c>
      <c r="GB767" s="446"/>
      <c r="GC767" s="446"/>
      <c r="GD767" s="446">
        <f t="shared" si="2209"/>
        <v>138618</v>
      </c>
      <c r="GE767" s="446">
        <f t="shared" si="2209"/>
        <v>50439</v>
      </c>
      <c r="GF767" s="446">
        <f t="shared" si="2209"/>
        <v>6883917</v>
      </c>
      <c r="GG767" s="446">
        <f t="shared" si="2209"/>
        <v>17405520</v>
      </c>
      <c r="GH767" s="446">
        <f t="shared" si="2209"/>
        <v>7043491</v>
      </c>
      <c r="GI767" s="446">
        <f t="shared" si="2209"/>
        <v>137094683</v>
      </c>
      <c r="GJ767" s="446">
        <f t="shared" si="2209"/>
        <v>57171259</v>
      </c>
      <c r="GK767" s="446">
        <f t="shared" si="2209"/>
        <v>21241463</v>
      </c>
      <c r="GL767" s="446">
        <f t="shared" si="2209"/>
        <v>24791200</v>
      </c>
      <c r="GM767" s="446">
        <f t="shared" si="2209"/>
        <v>19090764</v>
      </c>
      <c r="GN767" s="446">
        <f t="shared" si="2200"/>
        <v>260838</v>
      </c>
      <c r="GO767" s="446">
        <f t="shared" si="2207"/>
        <v>112800</v>
      </c>
      <c r="GP767" s="446">
        <f t="shared" si="2207"/>
        <v>271880</v>
      </c>
      <c r="GQ767" s="446">
        <f t="shared" si="2207"/>
        <v>0</v>
      </c>
      <c r="GR767" s="446"/>
      <c r="GS767" s="446"/>
      <c r="GT767" s="446"/>
      <c r="GU767" s="446"/>
      <c r="GV767" s="416"/>
      <c r="GW767" s="402"/>
      <c r="GX767" s="402"/>
      <c r="GY767" s="402"/>
      <c r="GZ767" s="402"/>
      <c r="HA767" s="402"/>
    </row>
    <row r="768" spans="1:209" ht="9.75" customHeight="1" x14ac:dyDescent="0.2">
      <c r="A768" s="493" t="str">
        <f t="shared" si="2210"/>
        <v>2019-20JANUARYRYE</v>
      </c>
      <c r="B768" s="494" t="str">
        <f t="shared" si="2194"/>
        <v>2019-20</v>
      </c>
      <c r="C768" s="480" t="s">
        <v>654</v>
      </c>
      <c r="D768" s="480" t="s">
        <v>663</v>
      </c>
      <c r="E768" s="480" t="s">
        <v>662</v>
      </c>
      <c r="F768" s="495" t="s">
        <v>456</v>
      </c>
      <c r="G768" s="495" t="s">
        <v>692</v>
      </c>
      <c r="H768" s="521">
        <v>68460</v>
      </c>
      <c r="I768" s="521">
        <v>39955</v>
      </c>
      <c r="J768" s="521">
        <v>175435</v>
      </c>
      <c r="K768" s="521">
        <v>4</v>
      </c>
      <c r="L768" s="521">
        <v>3</v>
      </c>
      <c r="M768" s="521">
        <v>4</v>
      </c>
      <c r="N768" s="521">
        <v>5</v>
      </c>
      <c r="O768" s="521">
        <v>45</v>
      </c>
      <c r="P768" s="521">
        <v>319</v>
      </c>
      <c r="Q768" s="521">
        <v>7</v>
      </c>
      <c r="R768" s="521">
        <v>145</v>
      </c>
      <c r="S768" s="521">
        <v>51845</v>
      </c>
      <c r="T768" s="521">
        <v>3200</v>
      </c>
      <c r="U768" s="521">
        <v>1997</v>
      </c>
      <c r="V768" s="521">
        <v>25118</v>
      </c>
      <c r="W768" s="521">
        <v>15927</v>
      </c>
      <c r="X768" s="521">
        <v>956</v>
      </c>
      <c r="Y768" s="521">
        <v>1325760</v>
      </c>
      <c r="Z768" s="521">
        <v>414</v>
      </c>
      <c r="AA768" s="521">
        <v>758</v>
      </c>
      <c r="AB768" s="521">
        <v>1051664</v>
      </c>
      <c r="AC768" s="521">
        <v>527</v>
      </c>
      <c r="AD768" s="521">
        <v>988</v>
      </c>
      <c r="AE768" s="521">
        <v>23149488</v>
      </c>
      <c r="AF768" s="521">
        <v>922</v>
      </c>
      <c r="AG768" s="521">
        <v>1826</v>
      </c>
      <c r="AH768" s="521">
        <v>42332164</v>
      </c>
      <c r="AI768" s="521">
        <v>2658</v>
      </c>
      <c r="AJ768" s="521">
        <v>6079</v>
      </c>
      <c r="AK768" s="521">
        <v>3448705</v>
      </c>
      <c r="AL768" s="521">
        <v>3607</v>
      </c>
      <c r="AM768" s="521">
        <v>8442</v>
      </c>
      <c r="AN768" s="521"/>
      <c r="AO768" s="521"/>
      <c r="AP768" s="521"/>
      <c r="AQ768" s="521"/>
      <c r="AR768" s="521"/>
      <c r="AS768" s="521"/>
      <c r="AT768" s="521">
        <v>3460</v>
      </c>
      <c r="AU768" s="521">
        <v>40</v>
      </c>
      <c r="AV768" s="521">
        <v>134</v>
      </c>
      <c r="AW768" s="521">
        <v>233</v>
      </c>
      <c r="AX768" s="521">
        <v>375</v>
      </c>
      <c r="AY768" s="521">
        <v>2911</v>
      </c>
      <c r="AZ768" s="521">
        <v>336</v>
      </c>
      <c r="BA768" s="521"/>
      <c r="BB768" s="521"/>
      <c r="BC768" s="521"/>
      <c r="BD768" s="521"/>
      <c r="BE768" s="521"/>
      <c r="BF768" s="521"/>
      <c r="BG768" s="521"/>
      <c r="BH768" s="521"/>
      <c r="BI768" s="521">
        <v>27774</v>
      </c>
      <c r="BJ768" s="521">
        <v>3417</v>
      </c>
      <c r="BK768" s="521">
        <v>17194</v>
      </c>
      <c r="BL768" s="521">
        <v>48385</v>
      </c>
      <c r="BM768" s="521">
        <v>5788</v>
      </c>
      <c r="BN768" s="521">
        <v>4496</v>
      </c>
      <c r="BO768" s="521">
        <v>3583</v>
      </c>
      <c r="BP768" s="521">
        <v>2822</v>
      </c>
      <c r="BQ768" s="521">
        <v>32912</v>
      </c>
      <c r="BR768" s="521">
        <v>26856</v>
      </c>
      <c r="BS768" s="521">
        <v>22950</v>
      </c>
      <c r="BT768" s="521">
        <v>17560</v>
      </c>
      <c r="BU768" s="521">
        <v>1424</v>
      </c>
      <c r="BV768" s="521">
        <v>1070</v>
      </c>
      <c r="BW768" s="521">
        <v>34</v>
      </c>
      <c r="BX768" s="521">
        <v>18506</v>
      </c>
      <c r="BY768" s="521">
        <v>544</v>
      </c>
      <c r="BZ768" s="521">
        <v>919</v>
      </c>
      <c r="CA768" s="521">
        <v>44</v>
      </c>
      <c r="CB768" s="521">
        <v>19138</v>
      </c>
      <c r="CC768" s="521">
        <v>435</v>
      </c>
      <c r="CD768" s="521">
        <v>735</v>
      </c>
      <c r="CE768" s="521">
        <v>3122</v>
      </c>
      <c r="CF768" s="521">
        <v>1288116</v>
      </c>
      <c r="CG768" s="521">
        <v>413</v>
      </c>
      <c r="CH768" s="521">
        <v>757</v>
      </c>
      <c r="CI768" s="521">
        <v>2935</v>
      </c>
      <c r="CJ768" s="521">
        <v>2835794</v>
      </c>
      <c r="CK768" s="521">
        <v>966</v>
      </c>
      <c r="CL768" s="521">
        <v>1844</v>
      </c>
      <c r="CM768" s="521">
        <v>535</v>
      </c>
      <c r="CN768" s="521">
        <v>420500</v>
      </c>
      <c r="CO768" s="521">
        <v>786</v>
      </c>
      <c r="CP768" s="521">
        <v>1668</v>
      </c>
      <c r="CQ768" s="521">
        <v>21648</v>
      </c>
      <c r="CR768" s="521">
        <v>19893194</v>
      </c>
      <c r="CS768" s="521">
        <v>919</v>
      </c>
      <c r="CT768" s="521">
        <v>1827</v>
      </c>
      <c r="CU768" s="521">
        <v>2679</v>
      </c>
      <c r="CV768" s="521">
        <v>9493417</v>
      </c>
      <c r="CW768" s="521">
        <v>3544</v>
      </c>
      <c r="CX768" s="521">
        <v>7742</v>
      </c>
      <c r="CY768" s="521">
        <v>796</v>
      </c>
      <c r="CZ768" s="521">
        <v>2258629</v>
      </c>
      <c r="DA768" s="521">
        <v>2837</v>
      </c>
      <c r="DB768" s="521">
        <v>6185</v>
      </c>
      <c r="DC768" s="521">
        <v>303</v>
      </c>
      <c r="DD768" s="521">
        <v>2289985</v>
      </c>
      <c r="DE768" s="521">
        <v>7558</v>
      </c>
      <c r="DF768" s="521">
        <v>16204</v>
      </c>
      <c r="DG768" s="521">
        <v>62</v>
      </c>
      <c r="DH768" s="521">
        <v>408233</v>
      </c>
      <c r="DI768" s="521">
        <v>6584</v>
      </c>
      <c r="DJ768" s="521">
        <v>15012</v>
      </c>
      <c r="DK768" s="521">
        <v>221</v>
      </c>
      <c r="DL768" s="521">
        <v>69565</v>
      </c>
      <c r="DM768" s="521">
        <v>315</v>
      </c>
      <c r="DN768" s="521">
        <v>551</v>
      </c>
      <c r="DO768" s="521">
        <v>2300</v>
      </c>
      <c r="DP768" s="521">
        <v>76824</v>
      </c>
      <c r="DQ768" s="521">
        <v>33</v>
      </c>
      <c r="DR768" s="521">
        <v>65</v>
      </c>
      <c r="DS768" s="521">
        <v>75</v>
      </c>
      <c r="DT768" s="521">
        <v>128712</v>
      </c>
      <c r="DU768" s="521">
        <v>1716</v>
      </c>
      <c r="DV768" s="521">
        <v>3325</v>
      </c>
      <c r="DW768" s="521">
        <v>71</v>
      </c>
      <c r="DX768" s="521"/>
      <c r="DY768" s="521"/>
      <c r="DZ768" s="521"/>
      <c r="EA768" s="521"/>
      <c r="EB768" s="521"/>
      <c r="EC768" s="521"/>
      <c r="ED768" s="521"/>
      <c r="EE768" s="521"/>
      <c r="EF768" s="521"/>
      <c r="EG768" s="521" t="s">
        <v>152</v>
      </c>
      <c r="EH768" s="521" t="s">
        <v>152</v>
      </c>
      <c r="EI768" s="521">
        <v>7</v>
      </c>
      <c r="EJ768" s="496"/>
      <c r="EK768" s="496"/>
      <c r="EL768" s="496"/>
      <c r="EM768" s="496"/>
      <c r="EN768" s="496"/>
      <c r="EO768" s="496"/>
      <c r="EP768" s="496"/>
      <c r="EQ768" s="496"/>
      <c r="ER768" s="496"/>
      <c r="ES768" s="496"/>
      <c r="ET768" s="496"/>
      <c r="EU768" s="496"/>
      <c r="EV768" s="496"/>
      <c r="EW768" s="496"/>
      <c r="EX768" s="496"/>
      <c r="EY768" s="496"/>
      <c r="EZ768" s="497"/>
      <c r="FA768" s="482">
        <f t="shared" si="2211"/>
        <v>1</v>
      </c>
      <c r="FB768" s="493">
        <f t="shared" si="2212"/>
        <v>2020</v>
      </c>
      <c r="FC768" s="498">
        <f t="shared" si="2213"/>
        <v>43831</v>
      </c>
      <c r="FD768" s="499">
        <f t="shared" si="2214"/>
        <v>31</v>
      </c>
      <c r="FE768" s="500"/>
      <c r="FF768" s="515">
        <f t="shared" si="2197"/>
        <v>0.79833391183616798</v>
      </c>
      <c r="FG768" s="500"/>
      <c r="FH768" s="481">
        <f t="shared" si="2215"/>
        <v>1.8087500000000001</v>
      </c>
      <c r="FI768" s="481">
        <f t="shared" si="2216"/>
        <v>1.405</v>
      </c>
      <c r="FJ768" s="481">
        <f t="shared" si="2217"/>
        <v>1.7941912869303955</v>
      </c>
      <c r="FK768" s="481">
        <f t="shared" si="2218"/>
        <v>1.4131196795192789</v>
      </c>
      <c r="FL768" s="481">
        <f t="shared" si="2219"/>
        <v>1.3102954056851661</v>
      </c>
      <c r="FM768" s="481">
        <f t="shared" si="2220"/>
        <v>1.0691934071184011</v>
      </c>
      <c r="FN768" s="481">
        <f t="shared" si="2221"/>
        <v>1.4409493313241666</v>
      </c>
      <c r="FO768" s="481">
        <f t="shared" si="2222"/>
        <v>1.1025302944685127</v>
      </c>
      <c r="FP768" s="481">
        <f t="shared" si="2223"/>
        <v>1.4895397489539748</v>
      </c>
      <c r="FQ768" s="481">
        <f t="shared" si="2224"/>
        <v>1.1192468619246863</v>
      </c>
      <c r="FR768" s="501"/>
      <c r="FS768" s="482">
        <f t="shared" si="2225"/>
        <v>119865</v>
      </c>
      <c r="FT768" s="482">
        <f t="shared" si="2225"/>
        <v>159820</v>
      </c>
      <c r="FU768" s="482">
        <f t="shared" si="2225"/>
        <v>199775</v>
      </c>
      <c r="FV768" s="482">
        <f t="shared" si="2225"/>
        <v>1797975</v>
      </c>
      <c r="FW768" s="482">
        <f t="shared" si="2225"/>
        <v>2425600</v>
      </c>
      <c r="FX768" s="482">
        <f t="shared" si="2225"/>
        <v>1973036</v>
      </c>
      <c r="FY768" s="482">
        <f t="shared" si="2225"/>
        <v>45865468</v>
      </c>
      <c r="FZ768" s="482">
        <f t="shared" si="2225"/>
        <v>96820233</v>
      </c>
      <c r="GA768" s="482">
        <f t="shared" si="2225"/>
        <v>8070552</v>
      </c>
      <c r="GB768" s="482"/>
      <c r="GC768" s="482"/>
      <c r="GD768" s="482">
        <f t="shared" si="2209"/>
        <v>31246</v>
      </c>
      <c r="GE768" s="482">
        <f t="shared" si="2209"/>
        <v>32340</v>
      </c>
      <c r="GF768" s="482">
        <f t="shared" si="2209"/>
        <v>2363354</v>
      </c>
      <c r="GG768" s="482">
        <f t="shared" si="2209"/>
        <v>5412140</v>
      </c>
      <c r="GH768" s="482">
        <f t="shared" si="2209"/>
        <v>892380</v>
      </c>
      <c r="GI768" s="482">
        <f t="shared" si="2209"/>
        <v>39550896</v>
      </c>
      <c r="GJ768" s="482">
        <f t="shared" si="2209"/>
        <v>20740818</v>
      </c>
      <c r="GK768" s="482">
        <f t="shared" si="2209"/>
        <v>4923260</v>
      </c>
      <c r="GL768" s="482">
        <f t="shared" si="2209"/>
        <v>4909812</v>
      </c>
      <c r="GM768" s="482">
        <f t="shared" si="2209"/>
        <v>930744</v>
      </c>
      <c r="GN768" s="482">
        <f t="shared" si="2200"/>
        <v>249375</v>
      </c>
      <c r="GO768" s="482">
        <f t="shared" si="2207"/>
        <v>121771</v>
      </c>
      <c r="GP768" s="482">
        <f t="shared" si="2207"/>
        <v>149500</v>
      </c>
      <c r="GQ768" s="482">
        <f t="shared" si="2207"/>
        <v>0</v>
      </c>
      <c r="GR768" s="482"/>
      <c r="GS768" s="482"/>
      <c r="GT768" s="482"/>
      <c r="GU768" s="482"/>
      <c r="GV768" s="502"/>
      <c r="GW768" s="402"/>
      <c r="GX768" s="402"/>
      <c r="GY768" s="402"/>
      <c r="GZ768" s="402"/>
      <c r="HA768" s="402"/>
    </row>
    <row r="769" spans="1:209" ht="9.75" customHeight="1" x14ac:dyDescent="0.2">
      <c r="A769" s="417" t="str">
        <f t="shared" si="2210"/>
        <v>2019-20JANUARYRYD</v>
      </c>
      <c r="B769" s="458" t="str">
        <f t="shared" si="2194"/>
        <v>2019-20</v>
      </c>
      <c r="C769" s="402" t="s">
        <v>654</v>
      </c>
      <c r="D769" s="402" t="s">
        <v>663</v>
      </c>
      <c r="E769" s="402" t="s">
        <v>662</v>
      </c>
      <c r="F769" s="478" t="s">
        <v>455</v>
      </c>
      <c r="G769" s="478" t="s">
        <v>693</v>
      </c>
      <c r="H769" s="510">
        <v>85405</v>
      </c>
      <c r="I769" s="510">
        <v>65125</v>
      </c>
      <c r="J769" s="510">
        <v>99988</v>
      </c>
      <c r="K769" s="510">
        <v>2</v>
      </c>
      <c r="L769" s="510">
        <v>1</v>
      </c>
      <c r="M769" s="510">
        <v>1</v>
      </c>
      <c r="N769" s="510">
        <v>1</v>
      </c>
      <c r="O769" s="510">
        <v>17</v>
      </c>
      <c r="P769" s="510">
        <v>306</v>
      </c>
      <c r="Q769" s="510">
        <v>65</v>
      </c>
      <c r="R769" s="510">
        <v>0</v>
      </c>
      <c r="S769" s="510">
        <v>65326</v>
      </c>
      <c r="T769" s="510">
        <v>4334</v>
      </c>
      <c r="U769" s="510">
        <v>2857</v>
      </c>
      <c r="V769" s="510">
        <v>33715</v>
      </c>
      <c r="W769" s="510">
        <v>20337</v>
      </c>
      <c r="X769" s="510">
        <v>489</v>
      </c>
      <c r="Y769" s="510">
        <v>1976151</v>
      </c>
      <c r="Z769" s="510">
        <v>456</v>
      </c>
      <c r="AA769" s="510">
        <v>839</v>
      </c>
      <c r="AB769" s="510">
        <v>1601428</v>
      </c>
      <c r="AC769" s="510">
        <v>561</v>
      </c>
      <c r="AD769" s="510">
        <v>1032</v>
      </c>
      <c r="AE769" s="510">
        <v>36527823</v>
      </c>
      <c r="AF769" s="510">
        <v>1083</v>
      </c>
      <c r="AG769" s="510">
        <v>2047</v>
      </c>
      <c r="AH769" s="510">
        <v>91240629</v>
      </c>
      <c r="AI769" s="510">
        <v>4486</v>
      </c>
      <c r="AJ769" s="510">
        <v>10192</v>
      </c>
      <c r="AK769" s="510">
        <v>2660897</v>
      </c>
      <c r="AL769" s="510">
        <v>5442</v>
      </c>
      <c r="AM769" s="510">
        <v>12718</v>
      </c>
      <c r="AN769" s="510"/>
      <c r="AO769" s="510"/>
      <c r="AP769" s="510"/>
      <c r="AQ769" s="510"/>
      <c r="AR769" s="510"/>
      <c r="AS769" s="510"/>
      <c r="AT769" s="510">
        <v>3629</v>
      </c>
      <c r="AU769" s="510">
        <v>123</v>
      </c>
      <c r="AV769" s="510">
        <v>619</v>
      </c>
      <c r="AW769" s="510">
        <v>1228</v>
      </c>
      <c r="AX769" s="510">
        <v>334</v>
      </c>
      <c r="AY769" s="510">
        <v>2553</v>
      </c>
      <c r="AZ769" s="510">
        <v>1106</v>
      </c>
      <c r="BA769" s="510"/>
      <c r="BB769" s="510"/>
      <c r="BC769" s="510"/>
      <c r="BD769" s="510"/>
      <c r="BE769" s="510"/>
      <c r="BF769" s="510"/>
      <c r="BG769" s="510"/>
      <c r="BH769" s="510"/>
      <c r="BI769" s="510">
        <v>40335</v>
      </c>
      <c r="BJ769" s="510">
        <v>769</v>
      </c>
      <c r="BK769" s="510">
        <v>20593</v>
      </c>
      <c r="BL769" s="510">
        <v>61697</v>
      </c>
      <c r="BM769" s="510">
        <v>9064</v>
      </c>
      <c r="BN769" s="510">
        <v>6763</v>
      </c>
      <c r="BO769" s="510">
        <v>5865</v>
      </c>
      <c r="BP769" s="510">
        <v>4447</v>
      </c>
      <c r="BQ769" s="510">
        <v>45077</v>
      </c>
      <c r="BR769" s="510">
        <v>35769</v>
      </c>
      <c r="BS769" s="510">
        <v>35594</v>
      </c>
      <c r="BT769" s="510">
        <v>21286</v>
      </c>
      <c r="BU769" s="510">
        <v>850</v>
      </c>
      <c r="BV769" s="510">
        <v>506</v>
      </c>
      <c r="BW769" s="510">
        <v>167</v>
      </c>
      <c r="BX769" s="510">
        <v>105010</v>
      </c>
      <c r="BY769" s="510">
        <v>629</v>
      </c>
      <c r="BZ769" s="510">
        <v>1085</v>
      </c>
      <c r="CA769" s="510">
        <v>99</v>
      </c>
      <c r="CB769" s="510">
        <v>53141</v>
      </c>
      <c r="CC769" s="510">
        <v>537</v>
      </c>
      <c r="CD769" s="510">
        <v>1076</v>
      </c>
      <c r="CE769" s="510">
        <v>4068</v>
      </c>
      <c r="CF769" s="510">
        <v>1818000</v>
      </c>
      <c r="CG769" s="510">
        <v>447</v>
      </c>
      <c r="CH769" s="510">
        <v>824</v>
      </c>
      <c r="CI769" s="510">
        <v>3259</v>
      </c>
      <c r="CJ769" s="510">
        <v>3475337</v>
      </c>
      <c r="CK769" s="510">
        <v>1066</v>
      </c>
      <c r="CL769" s="510">
        <v>1988</v>
      </c>
      <c r="CM769" s="510">
        <v>983</v>
      </c>
      <c r="CN769" s="510">
        <v>1003828</v>
      </c>
      <c r="CO769" s="510">
        <v>1021</v>
      </c>
      <c r="CP769" s="510">
        <v>2149</v>
      </c>
      <c r="CQ769" s="510">
        <v>29473</v>
      </c>
      <c r="CR769" s="510">
        <v>32048658</v>
      </c>
      <c r="CS769" s="510">
        <v>1087</v>
      </c>
      <c r="CT769" s="510">
        <v>2052</v>
      </c>
      <c r="CU769" s="510">
        <v>1414</v>
      </c>
      <c r="CV769" s="510">
        <v>9357897</v>
      </c>
      <c r="CW769" s="510">
        <v>6618</v>
      </c>
      <c r="CX769" s="510">
        <v>14028</v>
      </c>
      <c r="CY769" s="510">
        <v>622</v>
      </c>
      <c r="CZ769" s="510">
        <v>4249927</v>
      </c>
      <c r="DA769" s="510">
        <v>6833</v>
      </c>
      <c r="DB769" s="510">
        <v>15118</v>
      </c>
      <c r="DC769" s="510">
        <v>1040</v>
      </c>
      <c r="DD769" s="510">
        <v>9517867</v>
      </c>
      <c r="DE769" s="510">
        <v>9152</v>
      </c>
      <c r="DF769" s="510">
        <v>20660</v>
      </c>
      <c r="DG769" s="510">
        <v>145</v>
      </c>
      <c r="DH769" s="510">
        <v>1335830</v>
      </c>
      <c r="DI769" s="510">
        <v>9213</v>
      </c>
      <c r="DJ769" s="510">
        <v>19827</v>
      </c>
      <c r="DK769" s="510">
        <v>457</v>
      </c>
      <c r="DL769" s="510">
        <v>128768</v>
      </c>
      <c r="DM769" s="510">
        <v>282</v>
      </c>
      <c r="DN769" s="510">
        <v>484</v>
      </c>
      <c r="DO769" s="510">
        <v>2892</v>
      </c>
      <c r="DP769" s="510">
        <v>128476</v>
      </c>
      <c r="DQ769" s="510">
        <v>44</v>
      </c>
      <c r="DR769" s="510">
        <v>55</v>
      </c>
      <c r="DS769" s="510">
        <v>122</v>
      </c>
      <c r="DT769" s="510">
        <v>126429</v>
      </c>
      <c r="DU769" s="510">
        <v>1036</v>
      </c>
      <c r="DV769" s="510">
        <v>2015</v>
      </c>
      <c r="DW769" s="510">
        <v>119</v>
      </c>
      <c r="DX769" s="510"/>
      <c r="DY769" s="510"/>
      <c r="DZ769" s="510"/>
      <c r="EA769" s="510"/>
      <c r="EB769" s="510"/>
      <c r="EC769" s="510"/>
      <c r="ED769" s="510"/>
      <c r="EE769" s="510"/>
      <c r="EF769" s="510"/>
      <c r="EG769" s="510" t="s">
        <v>152</v>
      </c>
      <c r="EH769" s="510" t="s">
        <v>152</v>
      </c>
      <c r="EI769" s="510">
        <v>2</v>
      </c>
      <c r="EJ769" s="479"/>
      <c r="EK769" s="479"/>
      <c r="EL769" s="479"/>
      <c r="EM769" s="479"/>
      <c r="EN769" s="479"/>
      <c r="EO769" s="479"/>
      <c r="EP769" s="479"/>
      <c r="EQ769" s="479"/>
      <c r="ER769" s="479"/>
      <c r="ES769" s="479"/>
      <c r="ET769" s="479"/>
      <c r="EU769" s="479"/>
      <c r="EV769" s="479"/>
      <c r="EW769" s="479"/>
      <c r="EX769" s="479"/>
      <c r="EY769" s="479"/>
      <c r="EZ769" s="516"/>
      <c r="FA769" s="446">
        <f t="shared" si="2211"/>
        <v>1</v>
      </c>
      <c r="FB769" s="417">
        <f t="shared" si="2212"/>
        <v>2020</v>
      </c>
      <c r="FC769" s="448">
        <f t="shared" si="2213"/>
        <v>43831</v>
      </c>
      <c r="FD769" s="449">
        <f t="shared" si="2214"/>
        <v>31</v>
      </c>
      <c r="FE769" s="450"/>
      <c r="FF769" s="451">
        <f t="shared" si="2197"/>
        <v>0.71797418073485597</v>
      </c>
      <c r="FG769" s="450"/>
      <c r="FH769" s="452">
        <f t="shared" si="2215"/>
        <v>2.0913705583756346</v>
      </c>
      <c r="FI769" s="452">
        <f t="shared" si="2216"/>
        <v>1.5604522381172128</v>
      </c>
      <c r="FJ769" s="452">
        <f t="shared" si="2217"/>
        <v>2.0528526426321316</v>
      </c>
      <c r="FK769" s="452">
        <f t="shared" si="2218"/>
        <v>1.5565278263913196</v>
      </c>
      <c r="FL769" s="452">
        <f t="shared" si="2219"/>
        <v>1.3370013347174847</v>
      </c>
      <c r="FM769" s="452">
        <f t="shared" si="2220"/>
        <v>1.0609224380839388</v>
      </c>
      <c r="FN769" s="452">
        <f t="shared" si="2221"/>
        <v>1.7502089787087574</v>
      </c>
      <c r="FO769" s="452">
        <f t="shared" si="2222"/>
        <v>1.0466637163790136</v>
      </c>
      <c r="FP769" s="452">
        <f t="shared" si="2223"/>
        <v>1.7382413087934561</v>
      </c>
      <c r="FQ769" s="452">
        <f t="shared" si="2224"/>
        <v>1.0347648261758691</v>
      </c>
      <c r="FR769" s="453"/>
      <c r="FS769" s="446">
        <f t="shared" si="2225"/>
        <v>65125</v>
      </c>
      <c r="FT769" s="446">
        <f t="shared" si="2225"/>
        <v>65125</v>
      </c>
      <c r="FU769" s="446">
        <f t="shared" si="2225"/>
        <v>65125</v>
      </c>
      <c r="FV769" s="446">
        <f t="shared" si="2225"/>
        <v>1107125</v>
      </c>
      <c r="FW769" s="446">
        <f t="shared" si="2225"/>
        <v>3636226</v>
      </c>
      <c r="FX769" s="446">
        <f t="shared" si="2225"/>
        <v>2948424</v>
      </c>
      <c r="FY769" s="446">
        <f t="shared" si="2225"/>
        <v>69014605</v>
      </c>
      <c r="FZ769" s="446">
        <f t="shared" si="2225"/>
        <v>207274704</v>
      </c>
      <c r="GA769" s="446">
        <f t="shared" si="2225"/>
        <v>6219102</v>
      </c>
      <c r="GB769" s="446"/>
      <c r="GC769" s="446"/>
      <c r="GD769" s="446">
        <f t="shared" ref="GD769:GM778" si="2226">IFERROR(HLOOKUP(GD$1,$H$5:$HA$10112,MATCH($A769,$A$5:$A$10112,0),0)*HLOOKUP(GD$2,$H$5:$HA$10112,MATCH($A769,$A$5:$A$10112,0),0),"-")</f>
        <v>181195</v>
      </c>
      <c r="GE769" s="446">
        <f t="shared" si="2226"/>
        <v>106524</v>
      </c>
      <c r="GF769" s="446">
        <f t="shared" si="2226"/>
        <v>3352032</v>
      </c>
      <c r="GG769" s="446">
        <f t="shared" si="2226"/>
        <v>6478892</v>
      </c>
      <c r="GH769" s="446">
        <f t="shared" si="2226"/>
        <v>2112467</v>
      </c>
      <c r="GI769" s="446">
        <f t="shared" si="2226"/>
        <v>60478596</v>
      </c>
      <c r="GJ769" s="446">
        <f t="shared" si="2226"/>
        <v>19835592</v>
      </c>
      <c r="GK769" s="446">
        <f t="shared" si="2226"/>
        <v>9403396</v>
      </c>
      <c r="GL769" s="446">
        <f t="shared" si="2226"/>
        <v>21486400</v>
      </c>
      <c r="GM769" s="446">
        <f t="shared" si="2226"/>
        <v>2874915</v>
      </c>
      <c r="GN769" s="446">
        <f t="shared" si="2200"/>
        <v>245830</v>
      </c>
      <c r="GO769" s="446">
        <f t="shared" ref="GO769:GQ788" si="2227">IFERROR(HLOOKUP(GO$1,$H$5:$HA$10112,MATCH($A769,$A$5:$A$10112,0),0)*HLOOKUP(GO$2,$H$5:$HA$10112,MATCH($A769,$A$5:$A$10112,0),0),"-")</f>
        <v>221188</v>
      </c>
      <c r="GP769" s="446">
        <f t="shared" si="2227"/>
        <v>159060</v>
      </c>
      <c r="GQ769" s="446">
        <f t="shared" si="2227"/>
        <v>0</v>
      </c>
      <c r="GR769" s="446"/>
      <c r="GS769" s="446"/>
      <c r="GT769" s="446"/>
      <c r="GU769" s="446"/>
      <c r="GV769" s="416"/>
      <c r="GW769" s="402"/>
      <c r="GX769" s="402"/>
      <c r="GY769" s="402"/>
      <c r="GZ769" s="402"/>
      <c r="HA769" s="402"/>
    </row>
    <row r="770" spans="1:209" ht="9.75" customHeight="1" x14ac:dyDescent="0.2">
      <c r="A770" s="417" t="str">
        <f t="shared" si="2210"/>
        <v>2019-20JANUARYRYF</v>
      </c>
      <c r="B770" s="458" t="str">
        <f t="shared" si="2194"/>
        <v>2019-20</v>
      </c>
      <c r="C770" s="402" t="s">
        <v>654</v>
      </c>
      <c r="D770" s="402" t="s">
        <v>667</v>
      </c>
      <c r="E770" s="402" t="s">
        <v>666</v>
      </c>
      <c r="F770" s="478" t="s">
        <v>457</v>
      </c>
      <c r="G770" s="478" t="s">
        <v>694</v>
      </c>
      <c r="H770" s="510">
        <v>107254</v>
      </c>
      <c r="I770" s="510">
        <v>81644</v>
      </c>
      <c r="J770" s="510">
        <v>351387</v>
      </c>
      <c r="K770" s="510">
        <v>4</v>
      </c>
      <c r="L770" s="510">
        <v>2</v>
      </c>
      <c r="M770" s="510">
        <v>3</v>
      </c>
      <c r="N770" s="510">
        <v>11</v>
      </c>
      <c r="O770" s="510">
        <v>56</v>
      </c>
      <c r="P770" s="510">
        <v>217</v>
      </c>
      <c r="Q770" s="510">
        <v>64</v>
      </c>
      <c r="R770" s="510">
        <v>6071</v>
      </c>
      <c r="S770" s="510">
        <v>77259</v>
      </c>
      <c r="T770" s="510">
        <v>5249</v>
      </c>
      <c r="U770" s="510">
        <v>3290</v>
      </c>
      <c r="V770" s="510">
        <v>42101</v>
      </c>
      <c r="W770" s="510">
        <v>15236</v>
      </c>
      <c r="X770" s="510">
        <v>720</v>
      </c>
      <c r="Y770" s="510">
        <v>2159817</v>
      </c>
      <c r="Z770" s="510">
        <v>411</v>
      </c>
      <c r="AA770" s="510">
        <v>745</v>
      </c>
      <c r="AB770" s="510">
        <v>1916612</v>
      </c>
      <c r="AC770" s="510">
        <v>583</v>
      </c>
      <c r="AD770" s="510">
        <v>1077</v>
      </c>
      <c r="AE770" s="510">
        <v>65500356</v>
      </c>
      <c r="AF770" s="510">
        <v>1556</v>
      </c>
      <c r="AG770" s="510">
        <v>3222</v>
      </c>
      <c r="AH770" s="510">
        <v>56992329</v>
      </c>
      <c r="AI770" s="510">
        <v>3741</v>
      </c>
      <c r="AJ770" s="510">
        <v>8779</v>
      </c>
      <c r="AK770" s="510">
        <v>3774298</v>
      </c>
      <c r="AL770" s="510">
        <v>5242</v>
      </c>
      <c r="AM770" s="510">
        <v>12629</v>
      </c>
      <c r="AN770" s="510"/>
      <c r="AO770" s="510"/>
      <c r="AP770" s="510"/>
      <c r="AQ770" s="510"/>
      <c r="AR770" s="510"/>
      <c r="AS770" s="510"/>
      <c r="AT770" s="510">
        <v>4132</v>
      </c>
      <c r="AU770" s="510">
        <v>271</v>
      </c>
      <c r="AV770" s="510">
        <v>1019</v>
      </c>
      <c r="AW770" s="510">
        <v>2579</v>
      </c>
      <c r="AX770" s="510">
        <v>504</v>
      </c>
      <c r="AY770" s="510">
        <v>2338</v>
      </c>
      <c r="AZ770" s="510">
        <v>7</v>
      </c>
      <c r="BA770" s="510"/>
      <c r="BB770" s="510"/>
      <c r="BC770" s="510"/>
      <c r="BD770" s="510"/>
      <c r="BE770" s="510"/>
      <c r="BF770" s="510"/>
      <c r="BG770" s="510"/>
      <c r="BH770" s="510"/>
      <c r="BI770" s="510">
        <v>41317</v>
      </c>
      <c r="BJ770" s="510">
        <v>3678</v>
      </c>
      <c r="BK770" s="510">
        <v>28132</v>
      </c>
      <c r="BL770" s="510">
        <v>73127</v>
      </c>
      <c r="BM770" s="510">
        <v>11604</v>
      </c>
      <c r="BN770" s="510">
        <v>8881</v>
      </c>
      <c r="BO770" s="510">
        <v>7228</v>
      </c>
      <c r="BP770" s="510">
        <v>5573</v>
      </c>
      <c r="BQ770" s="510">
        <v>56091</v>
      </c>
      <c r="BR770" s="510">
        <v>47219</v>
      </c>
      <c r="BS770" s="510">
        <v>22277</v>
      </c>
      <c r="BT770" s="510">
        <v>16470</v>
      </c>
      <c r="BU770" s="510">
        <v>1034</v>
      </c>
      <c r="BV770" s="510">
        <v>775</v>
      </c>
      <c r="BW770" s="510">
        <v>41</v>
      </c>
      <c r="BX770" s="510">
        <v>27329</v>
      </c>
      <c r="BY770" s="510">
        <v>667</v>
      </c>
      <c r="BZ770" s="510">
        <v>1131</v>
      </c>
      <c r="CA770" s="510">
        <v>60</v>
      </c>
      <c r="CB770" s="510">
        <v>30066</v>
      </c>
      <c r="CC770" s="510">
        <v>501</v>
      </c>
      <c r="CD770" s="510">
        <v>1209</v>
      </c>
      <c r="CE770" s="510">
        <v>5148</v>
      </c>
      <c r="CF770" s="510">
        <v>2102422</v>
      </c>
      <c r="CG770" s="510">
        <v>408</v>
      </c>
      <c r="CH770" s="510">
        <v>738</v>
      </c>
      <c r="CI770" s="510">
        <v>2716</v>
      </c>
      <c r="CJ770" s="510">
        <v>4466171</v>
      </c>
      <c r="CK770" s="510">
        <v>1644</v>
      </c>
      <c r="CL770" s="510">
        <v>3264</v>
      </c>
      <c r="CM770" s="510">
        <v>960</v>
      </c>
      <c r="CN770" s="510">
        <v>1443056</v>
      </c>
      <c r="CO770" s="510">
        <v>1503</v>
      </c>
      <c r="CP770" s="510">
        <v>3106</v>
      </c>
      <c r="CQ770" s="510">
        <v>38425</v>
      </c>
      <c r="CR770" s="510">
        <v>59591129</v>
      </c>
      <c r="CS770" s="510">
        <v>1551</v>
      </c>
      <c r="CT770" s="510">
        <v>3219</v>
      </c>
      <c r="CU770" s="510">
        <v>2181</v>
      </c>
      <c r="CV770" s="510">
        <v>8861330</v>
      </c>
      <c r="CW770" s="510">
        <v>4063</v>
      </c>
      <c r="CX770" s="510">
        <v>8510</v>
      </c>
      <c r="CY770" s="510">
        <v>395</v>
      </c>
      <c r="CZ770" s="510">
        <v>1265607</v>
      </c>
      <c r="DA770" s="510">
        <v>3204</v>
      </c>
      <c r="DB770" s="510">
        <v>7731</v>
      </c>
      <c r="DC770" s="510">
        <v>1143</v>
      </c>
      <c r="DD770" s="510">
        <v>7982434</v>
      </c>
      <c r="DE770" s="510">
        <v>6984</v>
      </c>
      <c r="DF770" s="510">
        <v>15626</v>
      </c>
      <c r="DG770" s="510">
        <v>56</v>
      </c>
      <c r="DH770" s="510">
        <v>266816</v>
      </c>
      <c r="DI770" s="510">
        <v>4765</v>
      </c>
      <c r="DJ770" s="510">
        <v>13309</v>
      </c>
      <c r="DK770" s="510">
        <v>489</v>
      </c>
      <c r="DL770" s="510">
        <v>176097</v>
      </c>
      <c r="DM770" s="510">
        <v>360</v>
      </c>
      <c r="DN770" s="510">
        <v>613</v>
      </c>
      <c r="DO770" s="510">
        <v>2927</v>
      </c>
      <c r="DP770" s="510">
        <v>97645</v>
      </c>
      <c r="DQ770" s="510">
        <v>33</v>
      </c>
      <c r="DR770" s="510">
        <v>56</v>
      </c>
      <c r="DS770" s="510">
        <v>165</v>
      </c>
      <c r="DT770" s="510">
        <v>255064</v>
      </c>
      <c r="DU770" s="510">
        <v>1546</v>
      </c>
      <c r="DV770" s="510">
        <v>3354</v>
      </c>
      <c r="DW770" s="510">
        <v>153</v>
      </c>
      <c r="DX770" s="510"/>
      <c r="DY770" s="510"/>
      <c r="DZ770" s="510"/>
      <c r="EA770" s="510"/>
      <c r="EB770" s="510"/>
      <c r="EC770" s="510"/>
      <c r="ED770" s="510"/>
      <c r="EE770" s="510"/>
      <c r="EF770" s="510"/>
      <c r="EG770" s="510" t="s">
        <v>152</v>
      </c>
      <c r="EH770" s="510" t="s">
        <v>152</v>
      </c>
      <c r="EI770" s="510">
        <v>34</v>
      </c>
      <c r="EJ770" s="479"/>
      <c r="EK770" s="479"/>
      <c r="EL770" s="479"/>
      <c r="EM770" s="479"/>
      <c r="EN770" s="479"/>
      <c r="EO770" s="479"/>
      <c r="EP770" s="479"/>
      <c r="EQ770" s="479"/>
      <c r="ER770" s="479"/>
      <c r="ES770" s="479"/>
      <c r="ET770" s="479"/>
      <c r="EU770" s="479"/>
      <c r="EV770" s="479"/>
      <c r="EW770" s="479"/>
      <c r="EX770" s="479"/>
      <c r="EY770" s="479"/>
      <c r="EZ770" s="476"/>
      <c r="FA770" s="446">
        <f t="shared" si="2211"/>
        <v>1</v>
      </c>
      <c r="FB770" s="417">
        <f t="shared" si="2212"/>
        <v>2020</v>
      </c>
      <c r="FC770" s="448">
        <f t="shared" si="2213"/>
        <v>43831</v>
      </c>
      <c r="FD770" s="449">
        <f t="shared" si="2214"/>
        <v>31</v>
      </c>
      <c r="FE770" s="450"/>
      <c r="FF770" s="451">
        <f t="shared" si="2197"/>
        <v>0.5816772655007949</v>
      </c>
      <c r="FG770" s="450"/>
      <c r="FH770" s="452">
        <f t="shared" si="2215"/>
        <v>2.2107068012954847</v>
      </c>
      <c r="FI770" s="452">
        <f t="shared" si="2216"/>
        <v>1.6919413221566013</v>
      </c>
      <c r="FJ770" s="452">
        <f t="shared" si="2217"/>
        <v>2.1969604863221885</v>
      </c>
      <c r="FK770" s="452">
        <f t="shared" si="2218"/>
        <v>1.6939209726443769</v>
      </c>
      <c r="FL770" s="452">
        <f t="shared" si="2219"/>
        <v>1.3322961449846797</v>
      </c>
      <c r="FM770" s="452">
        <f t="shared" si="2220"/>
        <v>1.1215648084368541</v>
      </c>
      <c r="FN770" s="452">
        <f t="shared" si="2221"/>
        <v>1.462129167760567</v>
      </c>
      <c r="FO770" s="452">
        <f t="shared" si="2222"/>
        <v>1.0809923864531372</v>
      </c>
      <c r="FP770" s="452">
        <f t="shared" si="2223"/>
        <v>1.4361111111111111</v>
      </c>
      <c r="FQ770" s="452">
        <f t="shared" si="2224"/>
        <v>1.0763888888888888</v>
      </c>
      <c r="FR770" s="453"/>
      <c r="FS770" s="446">
        <f t="shared" si="2225"/>
        <v>163288</v>
      </c>
      <c r="FT770" s="446">
        <f t="shared" si="2225"/>
        <v>244932</v>
      </c>
      <c r="FU770" s="446">
        <f t="shared" si="2225"/>
        <v>898084</v>
      </c>
      <c r="FV770" s="446">
        <f t="shared" si="2225"/>
        <v>4572064</v>
      </c>
      <c r="FW770" s="446">
        <f t="shared" si="2225"/>
        <v>3910505</v>
      </c>
      <c r="FX770" s="446">
        <f t="shared" si="2225"/>
        <v>3543330</v>
      </c>
      <c r="FY770" s="446">
        <f t="shared" si="2225"/>
        <v>135649422</v>
      </c>
      <c r="FZ770" s="446">
        <f t="shared" si="2225"/>
        <v>133756844</v>
      </c>
      <c r="GA770" s="446">
        <f t="shared" si="2225"/>
        <v>9092880</v>
      </c>
      <c r="GB770" s="446"/>
      <c r="GC770" s="446"/>
      <c r="GD770" s="446">
        <f t="shared" si="2226"/>
        <v>46371</v>
      </c>
      <c r="GE770" s="446">
        <f t="shared" si="2226"/>
        <v>72540</v>
      </c>
      <c r="GF770" s="446">
        <f t="shared" si="2226"/>
        <v>3799224</v>
      </c>
      <c r="GG770" s="446">
        <f t="shared" si="2226"/>
        <v>8865024</v>
      </c>
      <c r="GH770" s="446">
        <f t="shared" si="2226"/>
        <v>2981760</v>
      </c>
      <c r="GI770" s="446">
        <f t="shared" si="2226"/>
        <v>123690075</v>
      </c>
      <c r="GJ770" s="446">
        <f t="shared" si="2226"/>
        <v>18560310</v>
      </c>
      <c r="GK770" s="446">
        <f t="shared" si="2226"/>
        <v>3053745</v>
      </c>
      <c r="GL770" s="446">
        <f t="shared" si="2226"/>
        <v>17860518</v>
      </c>
      <c r="GM770" s="446">
        <f t="shared" si="2226"/>
        <v>745304</v>
      </c>
      <c r="GN770" s="446">
        <f t="shared" si="2200"/>
        <v>553410</v>
      </c>
      <c r="GO770" s="446">
        <f t="shared" si="2227"/>
        <v>299757</v>
      </c>
      <c r="GP770" s="446">
        <f t="shared" si="2227"/>
        <v>163912</v>
      </c>
      <c r="GQ770" s="446">
        <f t="shared" si="2227"/>
        <v>0</v>
      </c>
      <c r="GR770" s="446"/>
      <c r="GS770" s="446"/>
      <c r="GT770" s="446"/>
      <c r="GU770" s="446"/>
      <c r="GV770" s="416"/>
      <c r="GW770" s="402"/>
      <c r="GX770" s="402"/>
      <c r="GY770" s="402"/>
      <c r="GZ770" s="402"/>
      <c r="HA770" s="402"/>
    </row>
    <row r="771" spans="1:209" ht="9.75" customHeight="1" x14ac:dyDescent="0.2">
      <c r="A771" s="417" t="str">
        <f t="shared" si="2210"/>
        <v>2019-20JANUARYRYA</v>
      </c>
      <c r="B771" s="458" t="str">
        <f t="shared" si="2194"/>
        <v>2019-20</v>
      </c>
      <c r="C771" s="402" t="s">
        <v>654</v>
      </c>
      <c r="D771" s="402" t="s">
        <v>653</v>
      </c>
      <c r="E771" s="402" t="s">
        <v>652</v>
      </c>
      <c r="F771" s="478" t="s">
        <v>452</v>
      </c>
      <c r="G771" s="478" t="s">
        <v>697</v>
      </c>
      <c r="H771" s="510">
        <v>112093</v>
      </c>
      <c r="I771" s="510">
        <v>81677</v>
      </c>
      <c r="J771" s="510">
        <v>210892</v>
      </c>
      <c r="K771" s="510">
        <v>3</v>
      </c>
      <c r="L771" s="510">
        <v>1</v>
      </c>
      <c r="M771" s="510">
        <v>3</v>
      </c>
      <c r="N771" s="510">
        <v>12</v>
      </c>
      <c r="O771" s="510">
        <v>35</v>
      </c>
      <c r="P771" s="510">
        <v>345</v>
      </c>
      <c r="Q771" s="510">
        <v>0</v>
      </c>
      <c r="R771" s="510">
        <v>67</v>
      </c>
      <c r="S771" s="510">
        <v>93572</v>
      </c>
      <c r="T771" s="510">
        <v>5909</v>
      </c>
      <c r="U771" s="510">
        <v>3646</v>
      </c>
      <c r="V771" s="510">
        <v>46335</v>
      </c>
      <c r="W771" s="510">
        <v>30444</v>
      </c>
      <c r="X771" s="510">
        <v>1539</v>
      </c>
      <c r="Y771" s="510">
        <v>2475927</v>
      </c>
      <c r="Z771" s="510">
        <v>419</v>
      </c>
      <c r="AA771" s="510">
        <v>723</v>
      </c>
      <c r="AB771" s="510">
        <v>1744636</v>
      </c>
      <c r="AC771" s="510">
        <v>479</v>
      </c>
      <c r="AD771" s="510">
        <v>850</v>
      </c>
      <c r="AE771" s="510">
        <v>34716266</v>
      </c>
      <c r="AF771" s="510">
        <v>749</v>
      </c>
      <c r="AG771" s="510">
        <v>1365</v>
      </c>
      <c r="AH771" s="510">
        <v>59878956</v>
      </c>
      <c r="AI771" s="510">
        <v>1967</v>
      </c>
      <c r="AJ771" s="510">
        <v>4304</v>
      </c>
      <c r="AK771" s="510">
        <v>4487476</v>
      </c>
      <c r="AL771" s="510">
        <v>2916</v>
      </c>
      <c r="AM771" s="510">
        <v>6898</v>
      </c>
      <c r="AN771" s="510"/>
      <c r="AO771" s="510"/>
      <c r="AP771" s="510"/>
      <c r="AQ771" s="510"/>
      <c r="AR771" s="510"/>
      <c r="AS771" s="510"/>
      <c r="AT771" s="510">
        <v>3070</v>
      </c>
      <c r="AU771" s="510">
        <v>36</v>
      </c>
      <c r="AV771" s="510">
        <v>21</v>
      </c>
      <c r="AW771" s="510">
        <v>0</v>
      </c>
      <c r="AX771" s="510">
        <v>263</v>
      </c>
      <c r="AY771" s="510">
        <v>2750</v>
      </c>
      <c r="AZ771" s="510">
        <v>2566</v>
      </c>
      <c r="BA771" s="510"/>
      <c r="BB771" s="510"/>
      <c r="BC771" s="510"/>
      <c r="BD771" s="510"/>
      <c r="BE771" s="510"/>
      <c r="BF771" s="510"/>
      <c r="BG771" s="510"/>
      <c r="BH771" s="510"/>
      <c r="BI771" s="510">
        <v>52397</v>
      </c>
      <c r="BJ771" s="510">
        <v>6005</v>
      </c>
      <c r="BK771" s="510">
        <v>32100</v>
      </c>
      <c r="BL771" s="510">
        <v>90502</v>
      </c>
      <c r="BM771" s="510">
        <v>11256</v>
      </c>
      <c r="BN771" s="510">
        <v>8224</v>
      </c>
      <c r="BO771" s="510">
        <v>6776</v>
      </c>
      <c r="BP771" s="510">
        <v>5058</v>
      </c>
      <c r="BQ771" s="510">
        <v>58612</v>
      </c>
      <c r="BR771" s="510">
        <v>48544</v>
      </c>
      <c r="BS771" s="510">
        <v>55952</v>
      </c>
      <c r="BT771" s="510">
        <v>31690</v>
      </c>
      <c r="BU771" s="510">
        <v>3989</v>
      </c>
      <c r="BV771" s="510">
        <v>1609</v>
      </c>
      <c r="BW771" s="510">
        <v>116</v>
      </c>
      <c r="BX771" s="510">
        <v>60092</v>
      </c>
      <c r="BY771" s="510">
        <v>518</v>
      </c>
      <c r="BZ771" s="510">
        <v>971</v>
      </c>
      <c r="CA771" s="510">
        <v>71</v>
      </c>
      <c r="CB771" s="510">
        <v>26906</v>
      </c>
      <c r="CC771" s="510">
        <v>379</v>
      </c>
      <c r="CD771" s="510">
        <v>774</v>
      </c>
      <c r="CE771" s="510">
        <v>5722</v>
      </c>
      <c r="CF771" s="510">
        <v>2388929</v>
      </c>
      <c r="CG771" s="510">
        <v>417</v>
      </c>
      <c r="CH771" s="510">
        <v>721</v>
      </c>
      <c r="CI771" s="510">
        <v>5997</v>
      </c>
      <c r="CJ771" s="510">
        <v>4520973</v>
      </c>
      <c r="CK771" s="510">
        <v>754</v>
      </c>
      <c r="CL771" s="510">
        <v>1372</v>
      </c>
      <c r="CM771" s="510">
        <v>1071</v>
      </c>
      <c r="CN771" s="510">
        <v>781498</v>
      </c>
      <c r="CO771" s="510">
        <v>730</v>
      </c>
      <c r="CP771" s="510">
        <v>1462</v>
      </c>
      <c r="CQ771" s="510">
        <v>39267</v>
      </c>
      <c r="CR771" s="510">
        <v>29413795</v>
      </c>
      <c r="CS771" s="510">
        <v>749</v>
      </c>
      <c r="CT771" s="510">
        <v>1360</v>
      </c>
      <c r="CU771" s="510">
        <v>3456</v>
      </c>
      <c r="CV771" s="510">
        <v>11601287</v>
      </c>
      <c r="CW771" s="510">
        <v>3357</v>
      </c>
      <c r="CX771" s="510">
        <v>7911</v>
      </c>
      <c r="CY771" s="510">
        <v>623</v>
      </c>
      <c r="CZ771" s="510">
        <v>1930076</v>
      </c>
      <c r="DA771" s="510">
        <v>3098</v>
      </c>
      <c r="DB771" s="510">
        <v>7386</v>
      </c>
      <c r="DC771" s="510">
        <v>1365</v>
      </c>
      <c r="DD771" s="510">
        <v>7922980</v>
      </c>
      <c r="DE771" s="510">
        <v>5804</v>
      </c>
      <c r="DF771" s="510">
        <v>13701</v>
      </c>
      <c r="DG771" s="510">
        <v>289</v>
      </c>
      <c r="DH771" s="510">
        <v>1502541</v>
      </c>
      <c r="DI771" s="510">
        <v>5199</v>
      </c>
      <c r="DJ771" s="510">
        <v>13275</v>
      </c>
      <c r="DK771" s="510">
        <v>221</v>
      </c>
      <c r="DL771" s="510">
        <v>64106</v>
      </c>
      <c r="DM771" s="510">
        <v>290</v>
      </c>
      <c r="DN771" s="510">
        <v>533</v>
      </c>
      <c r="DO771" s="510">
        <v>3652</v>
      </c>
      <c r="DP771" s="510">
        <v>90884</v>
      </c>
      <c r="DQ771" s="510">
        <v>25</v>
      </c>
      <c r="DR771" s="510">
        <v>48</v>
      </c>
      <c r="DS771" s="510">
        <v>125</v>
      </c>
      <c r="DT771" s="510">
        <v>87956</v>
      </c>
      <c r="DU771" s="510">
        <v>704</v>
      </c>
      <c r="DV771" s="510">
        <v>1310</v>
      </c>
      <c r="DW771" s="510">
        <v>116</v>
      </c>
      <c r="DX771" s="510"/>
      <c r="DY771" s="510"/>
      <c r="DZ771" s="510"/>
      <c r="EA771" s="510"/>
      <c r="EB771" s="510"/>
      <c r="EC771" s="510"/>
      <c r="ED771" s="510"/>
      <c r="EE771" s="510"/>
      <c r="EF771" s="510"/>
      <c r="EG771" s="510" t="s">
        <v>152</v>
      </c>
      <c r="EH771" s="510" t="s">
        <v>152</v>
      </c>
      <c r="EI771" s="510">
        <v>475</v>
      </c>
      <c r="EJ771" s="479"/>
      <c r="EK771" s="479"/>
      <c r="EL771" s="479"/>
      <c r="EM771" s="479"/>
      <c r="EN771" s="479"/>
      <c r="EO771" s="479"/>
      <c r="EP771" s="479"/>
      <c r="EQ771" s="479"/>
      <c r="ER771" s="479"/>
      <c r="ES771" s="479"/>
      <c r="ET771" s="479"/>
      <c r="EU771" s="479"/>
      <c r="EV771" s="479"/>
      <c r="EW771" s="479"/>
      <c r="EX771" s="479"/>
      <c r="EY771" s="479"/>
      <c r="EZ771" s="476"/>
      <c r="FA771" s="446">
        <f t="shared" si="2211"/>
        <v>1</v>
      </c>
      <c r="FB771" s="417">
        <f t="shared" si="2212"/>
        <v>2020</v>
      </c>
      <c r="FC771" s="448">
        <f t="shared" si="2213"/>
        <v>43831</v>
      </c>
      <c r="FD771" s="449">
        <f t="shared" si="2214"/>
        <v>31</v>
      </c>
      <c r="FE771" s="450"/>
      <c r="FF771" s="451">
        <f t="shared" si="2197"/>
        <v>0.65636232925952553</v>
      </c>
      <c r="FG771" s="450"/>
      <c r="FH771" s="452">
        <f t="shared" si="2215"/>
        <v>1.9048908444745303</v>
      </c>
      <c r="FI771" s="452">
        <f t="shared" si="2216"/>
        <v>1.3917752580808935</v>
      </c>
      <c r="FJ771" s="452">
        <f t="shared" si="2217"/>
        <v>1.8584750411409765</v>
      </c>
      <c r="FK771" s="452">
        <f t="shared" si="2218"/>
        <v>1.3872737246297313</v>
      </c>
      <c r="FL771" s="452">
        <f t="shared" si="2219"/>
        <v>1.2649616920254667</v>
      </c>
      <c r="FM771" s="452">
        <f t="shared" si="2220"/>
        <v>1.0476745440811481</v>
      </c>
      <c r="FN771" s="452">
        <f t="shared" si="2221"/>
        <v>1.8378662462225726</v>
      </c>
      <c r="FO771" s="452">
        <f t="shared" si="2222"/>
        <v>1.0409276047825515</v>
      </c>
      <c r="FP771" s="452">
        <f t="shared" si="2223"/>
        <v>2.5919428200129953</v>
      </c>
      <c r="FQ771" s="452">
        <f t="shared" si="2224"/>
        <v>1.0454840805718</v>
      </c>
      <c r="FR771" s="453"/>
      <c r="FS771" s="446">
        <f t="shared" si="2225"/>
        <v>81677</v>
      </c>
      <c r="FT771" s="446">
        <f t="shared" si="2225"/>
        <v>245031</v>
      </c>
      <c r="FU771" s="446">
        <f t="shared" si="2225"/>
        <v>980124</v>
      </c>
      <c r="FV771" s="446">
        <f t="shared" si="2225"/>
        <v>2858695</v>
      </c>
      <c r="FW771" s="446">
        <f t="shared" si="2225"/>
        <v>4272207</v>
      </c>
      <c r="FX771" s="446">
        <f t="shared" si="2225"/>
        <v>3099100</v>
      </c>
      <c r="FY771" s="446">
        <f t="shared" si="2225"/>
        <v>63247275</v>
      </c>
      <c r="FZ771" s="446">
        <f t="shared" si="2225"/>
        <v>131030976</v>
      </c>
      <c r="GA771" s="446">
        <f t="shared" si="2225"/>
        <v>10616022</v>
      </c>
      <c r="GB771" s="446"/>
      <c r="GC771" s="446"/>
      <c r="GD771" s="446">
        <f t="shared" si="2226"/>
        <v>112636</v>
      </c>
      <c r="GE771" s="446">
        <f t="shared" si="2226"/>
        <v>54954</v>
      </c>
      <c r="GF771" s="446">
        <f t="shared" si="2226"/>
        <v>4125562</v>
      </c>
      <c r="GG771" s="446">
        <f t="shared" si="2226"/>
        <v>8227884</v>
      </c>
      <c r="GH771" s="446">
        <f t="shared" si="2226"/>
        <v>1565802</v>
      </c>
      <c r="GI771" s="446">
        <f t="shared" si="2226"/>
        <v>53403120</v>
      </c>
      <c r="GJ771" s="446">
        <f t="shared" si="2226"/>
        <v>27340416</v>
      </c>
      <c r="GK771" s="446">
        <f t="shared" si="2226"/>
        <v>4601478</v>
      </c>
      <c r="GL771" s="446">
        <f t="shared" si="2226"/>
        <v>18701865</v>
      </c>
      <c r="GM771" s="446">
        <f t="shared" si="2226"/>
        <v>3836475</v>
      </c>
      <c r="GN771" s="446">
        <f t="shared" si="2200"/>
        <v>163750</v>
      </c>
      <c r="GO771" s="446">
        <f t="shared" si="2227"/>
        <v>117793</v>
      </c>
      <c r="GP771" s="446">
        <f t="shared" si="2227"/>
        <v>175296</v>
      </c>
      <c r="GQ771" s="446">
        <f t="shared" si="2227"/>
        <v>0</v>
      </c>
      <c r="GR771" s="446"/>
      <c r="GS771" s="446"/>
      <c r="GT771" s="446"/>
      <c r="GU771" s="446"/>
      <c r="GV771" s="416"/>
      <c r="GW771" s="402"/>
      <c r="GX771" s="402"/>
      <c r="GY771" s="402"/>
      <c r="GZ771" s="402"/>
      <c r="HA771" s="402"/>
    </row>
    <row r="772" spans="1:209" ht="9.75" customHeight="1" x14ac:dyDescent="0.2">
      <c r="A772" s="485" t="str">
        <f t="shared" si="2210"/>
        <v>2019-20JANUARYRX8</v>
      </c>
      <c r="B772" s="503" t="str">
        <f t="shared" si="2194"/>
        <v>2019-20</v>
      </c>
      <c r="C772" s="436" t="s">
        <v>654</v>
      </c>
      <c r="D772" s="436" t="s">
        <v>646</v>
      </c>
      <c r="E772" s="436" t="s">
        <v>645</v>
      </c>
      <c r="F772" s="504" t="s">
        <v>450</v>
      </c>
      <c r="G772" s="504" t="s">
        <v>696</v>
      </c>
      <c r="H772" s="522">
        <v>94619</v>
      </c>
      <c r="I772" s="522">
        <v>48994</v>
      </c>
      <c r="J772" s="522">
        <v>159964</v>
      </c>
      <c r="K772" s="522">
        <v>3</v>
      </c>
      <c r="L772" s="522">
        <v>1</v>
      </c>
      <c r="M772" s="522">
        <v>1</v>
      </c>
      <c r="N772" s="522">
        <v>7</v>
      </c>
      <c r="O772" s="522">
        <v>76</v>
      </c>
      <c r="P772" s="522">
        <v>351</v>
      </c>
      <c r="Q772" s="522">
        <v>318</v>
      </c>
      <c r="R772" s="522">
        <v>3039</v>
      </c>
      <c r="S772" s="522">
        <v>71680</v>
      </c>
      <c r="T772" s="522">
        <v>5593</v>
      </c>
      <c r="U772" s="522">
        <v>3865</v>
      </c>
      <c r="V772" s="522">
        <v>39678</v>
      </c>
      <c r="W772" s="522">
        <v>11277</v>
      </c>
      <c r="X772" s="522">
        <v>646</v>
      </c>
      <c r="Y772" s="522">
        <v>2315465</v>
      </c>
      <c r="Z772" s="522">
        <v>414</v>
      </c>
      <c r="AA772" s="522">
        <v>714</v>
      </c>
      <c r="AB772" s="522">
        <v>1901216</v>
      </c>
      <c r="AC772" s="522">
        <v>492</v>
      </c>
      <c r="AD772" s="522">
        <v>894</v>
      </c>
      <c r="AE772" s="522">
        <v>42611400</v>
      </c>
      <c r="AF772" s="522">
        <v>1074</v>
      </c>
      <c r="AG772" s="522">
        <v>2193</v>
      </c>
      <c r="AH772" s="522">
        <v>26041131</v>
      </c>
      <c r="AI772" s="522">
        <v>2309</v>
      </c>
      <c r="AJ772" s="522">
        <v>5485</v>
      </c>
      <c r="AK772" s="522">
        <v>2182224</v>
      </c>
      <c r="AL772" s="522">
        <v>3378</v>
      </c>
      <c r="AM772" s="522">
        <v>8119</v>
      </c>
      <c r="AN772" s="522"/>
      <c r="AO772" s="522"/>
      <c r="AP772" s="522"/>
      <c r="AQ772" s="522"/>
      <c r="AR772" s="522"/>
      <c r="AS772" s="522"/>
      <c r="AT772" s="522">
        <v>4703</v>
      </c>
      <c r="AU772" s="522">
        <v>397</v>
      </c>
      <c r="AV772" s="522">
        <v>1053</v>
      </c>
      <c r="AW772" s="522">
        <v>5294</v>
      </c>
      <c r="AX772" s="522">
        <v>658</v>
      </c>
      <c r="AY772" s="522">
        <v>2595</v>
      </c>
      <c r="AZ772" s="522">
        <v>2004</v>
      </c>
      <c r="BA772" s="522"/>
      <c r="BB772" s="522"/>
      <c r="BC772" s="522"/>
      <c r="BD772" s="522"/>
      <c r="BE772" s="522"/>
      <c r="BF772" s="522"/>
      <c r="BG772" s="522"/>
      <c r="BH772" s="522"/>
      <c r="BI772" s="522">
        <v>42269</v>
      </c>
      <c r="BJ772" s="522">
        <v>6632</v>
      </c>
      <c r="BK772" s="522">
        <v>18076</v>
      </c>
      <c r="BL772" s="522">
        <v>66977</v>
      </c>
      <c r="BM772" s="522">
        <v>11019</v>
      </c>
      <c r="BN772" s="522">
        <v>8753</v>
      </c>
      <c r="BO772" s="522">
        <v>6831</v>
      </c>
      <c r="BP772" s="522">
        <v>5535</v>
      </c>
      <c r="BQ772" s="522">
        <v>52503</v>
      </c>
      <c r="BR772" s="522">
        <v>43677</v>
      </c>
      <c r="BS772" s="522">
        <v>17194</v>
      </c>
      <c r="BT772" s="522">
        <v>12428</v>
      </c>
      <c r="BU772" s="522">
        <v>1116</v>
      </c>
      <c r="BV772" s="522">
        <v>839</v>
      </c>
      <c r="BW772" s="522">
        <v>216</v>
      </c>
      <c r="BX772" s="522">
        <v>103173</v>
      </c>
      <c r="BY772" s="522">
        <v>478</v>
      </c>
      <c r="BZ772" s="522">
        <v>870</v>
      </c>
      <c r="CA772" s="522">
        <v>46</v>
      </c>
      <c r="CB772" s="522">
        <v>17202</v>
      </c>
      <c r="CC772" s="522">
        <v>374</v>
      </c>
      <c r="CD772" s="522">
        <v>775</v>
      </c>
      <c r="CE772" s="522">
        <v>5331</v>
      </c>
      <c r="CF772" s="522">
        <v>2195090</v>
      </c>
      <c r="CG772" s="522">
        <v>412</v>
      </c>
      <c r="CH772" s="522">
        <v>709</v>
      </c>
      <c r="CI772" s="522">
        <v>4361</v>
      </c>
      <c r="CJ772" s="522">
        <v>4717644</v>
      </c>
      <c r="CK772" s="522">
        <v>1082</v>
      </c>
      <c r="CL772" s="522">
        <v>2190</v>
      </c>
      <c r="CM772" s="522">
        <v>865</v>
      </c>
      <c r="CN772" s="522">
        <v>756527</v>
      </c>
      <c r="CO772" s="522">
        <v>875</v>
      </c>
      <c r="CP772" s="522">
        <v>2073</v>
      </c>
      <c r="CQ772" s="522">
        <v>34452</v>
      </c>
      <c r="CR772" s="522">
        <v>37137229</v>
      </c>
      <c r="CS772" s="522">
        <v>1078</v>
      </c>
      <c r="CT772" s="522">
        <v>2196</v>
      </c>
      <c r="CU772" s="522">
        <v>2412</v>
      </c>
      <c r="CV772" s="522">
        <v>7776446</v>
      </c>
      <c r="CW772" s="522">
        <v>3224</v>
      </c>
      <c r="CX772" s="522">
        <v>6941</v>
      </c>
      <c r="CY772" s="522">
        <v>1441</v>
      </c>
      <c r="CZ772" s="522">
        <v>3590718</v>
      </c>
      <c r="DA772" s="522">
        <v>2492</v>
      </c>
      <c r="DB772" s="522">
        <v>5110</v>
      </c>
      <c r="DC772" s="522">
        <v>1745</v>
      </c>
      <c r="DD772" s="522">
        <v>8867853</v>
      </c>
      <c r="DE772" s="522">
        <v>5082</v>
      </c>
      <c r="DF772" s="522">
        <v>11585</v>
      </c>
      <c r="DG772" s="522">
        <v>1126</v>
      </c>
      <c r="DH772" s="522">
        <v>3802563</v>
      </c>
      <c r="DI772" s="522">
        <v>3377</v>
      </c>
      <c r="DJ772" s="522">
        <v>7887</v>
      </c>
      <c r="DK772" s="522">
        <v>191</v>
      </c>
      <c r="DL772" s="522">
        <v>62012</v>
      </c>
      <c r="DM772" s="522">
        <v>325</v>
      </c>
      <c r="DN772" s="522">
        <v>510</v>
      </c>
      <c r="DO772" s="522">
        <v>3589</v>
      </c>
      <c r="DP772" s="522">
        <v>122625</v>
      </c>
      <c r="DQ772" s="522">
        <v>34</v>
      </c>
      <c r="DR772" s="522">
        <v>58</v>
      </c>
      <c r="DS772" s="522">
        <v>57</v>
      </c>
      <c r="DT772" s="522">
        <v>52440</v>
      </c>
      <c r="DU772" s="522">
        <v>920</v>
      </c>
      <c r="DV772" s="522">
        <v>2068</v>
      </c>
      <c r="DW772" s="522">
        <v>48</v>
      </c>
      <c r="DX772" s="522"/>
      <c r="DY772" s="522"/>
      <c r="DZ772" s="522"/>
      <c r="EA772" s="522"/>
      <c r="EB772" s="522"/>
      <c r="EC772" s="522"/>
      <c r="ED772" s="522"/>
      <c r="EE772" s="522"/>
      <c r="EF772" s="522"/>
      <c r="EG772" s="522" t="s">
        <v>152</v>
      </c>
      <c r="EH772" s="522" t="s">
        <v>152</v>
      </c>
      <c r="EI772" s="522">
        <v>20</v>
      </c>
      <c r="EJ772" s="483"/>
      <c r="EK772" s="483"/>
      <c r="EL772" s="483"/>
      <c r="EM772" s="483"/>
      <c r="EN772" s="483"/>
      <c r="EO772" s="483"/>
      <c r="EP772" s="483"/>
      <c r="EQ772" s="483"/>
      <c r="ER772" s="483"/>
      <c r="ES772" s="483"/>
      <c r="ET772" s="483"/>
      <c r="EU772" s="483"/>
      <c r="EV772" s="483"/>
      <c r="EW772" s="483"/>
      <c r="EX772" s="483"/>
      <c r="EY772" s="483"/>
      <c r="EZ772" s="484"/>
      <c r="FA772" s="468">
        <f t="shared" si="2211"/>
        <v>1</v>
      </c>
      <c r="FB772" s="485">
        <f t="shared" si="2212"/>
        <v>2020</v>
      </c>
      <c r="FC772" s="486">
        <f t="shared" si="2213"/>
        <v>43831</v>
      </c>
      <c r="FD772" s="470">
        <f t="shared" si="2214"/>
        <v>31</v>
      </c>
      <c r="FE772" s="471"/>
      <c r="FF772" s="517">
        <f t="shared" si="2197"/>
        <v>0.68466234261732162</v>
      </c>
      <c r="FG772" s="471"/>
      <c r="FH772" s="487">
        <f t="shared" si="2215"/>
        <v>1.9701412479885572</v>
      </c>
      <c r="FI772" s="487">
        <f t="shared" si="2216"/>
        <v>1.5649919542285</v>
      </c>
      <c r="FJ772" s="487">
        <f t="shared" si="2217"/>
        <v>1.7673997412677878</v>
      </c>
      <c r="FK772" s="487">
        <f t="shared" si="2218"/>
        <v>1.4320827943078913</v>
      </c>
      <c r="FL772" s="487">
        <f t="shared" si="2219"/>
        <v>1.3232269771661878</v>
      </c>
      <c r="FM772" s="487">
        <f t="shared" si="2220"/>
        <v>1.1007863299561469</v>
      </c>
      <c r="FN772" s="487">
        <f t="shared" si="2221"/>
        <v>1.5246962844728207</v>
      </c>
      <c r="FO772" s="487">
        <f t="shared" si="2222"/>
        <v>1.102066152345482</v>
      </c>
      <c r="FP772" s="487">
        <f t="shared" si="2223"/>
        <v>1.7275541795665634</v>
      </c>
      <c r="FQ772" s="487">
        <f t="shared" si="2224"/>
        <v>1.2987616099071206</v>
      </c>
      <c r="FR772" s="459"/>
      <c r="FS772" s="468">
        <f t="shared" si="2225"/>
        <v>48994</v>
      </c>
      <c r="FT772" s="468">
        <f t="shared" si="2225"/>
        <v>48994</v>
      </c>
      <c r="FU772" s="468">
        <f t="shared" si="2225"/>
        <v>342958</v>
      </c>
      <c r="FV772" s="468">
        <f t="shared" si="2225"/>
        <v>3723544</v>
      </c>
      <c r="FW772" s="468">
        <f t="shared" si="2225"/>
        <v>3993402</v>
      </c>
      <c r="FX772" s="468">
        <f t="shared" si="2225"/>
        <v>3455310</v>
      </c>
      <c r="FY772" s="468">
        <f t="shared" si="2225"/>
        <v>87013854</v>
      </c>
      <c r="FZ772" s="468">
        <f t="shared" si="2225"/>
        <v>61854345</v>
      </c>
      <c r="GA772" s="468">
        <f t="shared" si="2225"/>
        <v>5244874</v>
      </c>
      <c r="GB772" s="468"/>
      <c r="GC772" s="468"/>
      <c r="GD772" s="468">
        <f t="shared" si="2226"/>
        <v>187920</v>
      </c>
      <c r="GE772" s="468">
        <f t="shared" si="2226"/>
        <v>35650</v>
      </c>
      <c r="GF772" s="468">
        <f t="shared" si="2226"/>
        <v>3779679</v>
      </c>
      <c r="GG772" s="468">
        <f t="shared" si="2226"/>
        <v>9550590</v>
      </c>
      <c r="GH772" s="468">
        <f t="shared" si="2226"/>
        <v>1793145</v>
      </c>
      <c r="GI772" s="468">
        <f t="shared" si="2226"/>
        <v>75656592</v>
      </c>
      <c r="GJ772" s="468">
        <f t="shared" si="2226"/>
        <v>16741692</v>
      </c>
      <c r="GK772" s="468">
        <f t="shared" si="2226"/>
        <v>7363510</v>
      </c>
      <c r="GL772" s="468">
        <f t="shared" si="2226"/>
        <v>20215825</v>
      </c>
      <c r="GM772" s="468">
        <f t="shared" si="2226"/>
        <v>8880762</v>
      </c>
      <c r="GN772" s="468">
        <f t="shared" si="2200"/>
        <v>117876</v>
      </c>
      <c r="GO772" s="468">
        <f t="shared" si="2227"/>
        <v>97410</v>
      </c>
      <c r="GP772" s="468">
        <f t="shared" si="2227"/>
        <v>208162</v>
      </c>
      <c r="GQ772" s="468">
        <f t="shared" si="2227"/>
        <v>0</v>
      </c>
      <c r="GR772" s="468"/>
      <c r="GS772" s="468"/>
      <c r="GT772" s="468"/>
      <c r="GU772" s="468"/>
      <c r="GV772" s="425"/>
      <c r="GW772" s="402"/>
      <c r="GX772" s="402"/>
      <c r="GY772" s="402"/>
      <c r="GZ772" s="402"/>
      <c r="HA772" s="402"/>
    </row>
    <row r="773" spans="1:209" ht="9.75" customHeight="1" x14ac:dyDescent="0.2">
      <c r="A773" s="472" t="str">
        <f t="shared" si="2210"/>
        <v>2019-20FEBRUARYRX9</v>
      </c>
      <c r="B773" s="488" t="str">
        <f t="shared" si="2194"/>
        <v>2019-20</v>
      </c>
      <c r="C773" s="400" t="s">
        <v>657</v>
      </c>
      <c r="D773" s="400" t="s">
        <v>653</v>
      </c>
      <c r="E773" s="400" t="s">
        <v>652</v>
      </c>
      <c r="F773" s="474" t="s">
        <v>451</v>
      </c>
      <c r="G773" s="474" t="s">
        <v>686</v>
      </c>
      <c r="H773" s="518">
        <v>82507</v>
      </c>
      <c r="I773" s="518">
        <v>64570</v>
      </c>
      <c r="J773" s="518">
        <v>314384</v>
      </c>
      <c r="K773" s="518">
        <v>5</v>
      </c>
      <c r="L773" s="518">
        <v>2</v>
      </c>
      <c r="M773" s="518">
        <v>4</v>
      </c>
      <c r="N773" s="518">
        <v>25</v>
      </c>
      <c r="O773" s="518">
        <v>73</v>
      </c>
      <c r="P773" s="518">
        <v>375</v>
      </c>
      <c r="Q773" s="518">
        <v>2055</v>
      </c>
      <c r="R773" s="518">
        <v>878</v>
      </c>
      <c r="S773" s="518">
        <v>62215</v>
      </c>
      <c r="T773" s="518">
        <v>6405</v>
      </c>
      <c r="U773" s="518">
        <v>4287</v>
      </c>
      <c r="V773" s="518">
        <v>35146</v>
      </c>
      <c r="W773" s="518">
        <v>10820</v>
      </c>
      <c r="X773" s="518">
        <v>216</v>
      </c>
      <c r="Y773" s="518">
        <v>2931151</v>
      </c>
      <c r="Z773" s="518">
        <v>458</v>
      </c>
      <c r="AA773" s="518">
        <v>831</v>
      </c>
      <c r="AB773" s="518">
        <v>3874298</v>
      </c>
      <c r="AC773" s="518">
        <v>904</v>
      </c>
      <c r="AD773" s="518">
        <v>1991</v>
      </c>
      <c r="AE773" s="518">
        <v>55381107</v>
      </c>
      <c r="AF773" s="518">
        <v>1576</v>
      </c>
      <c r="AG773" s="518">
        <v>3212</v>
      </c>
      <c r="AH773" s="518">
        <v>49901933</v>
      </c>
      <c r="AI773" s="518">
        <v>4612</v>
      </c>
      <c r="AJ773" s="518">
        <v>11042</v>
      </c>
      <c r="AK773" s="518">
        <v>1366977</v>
      </c>
      <c r="AL773" s="518">
        <v>6329</v>
      </c>
      <c r="AM773" s="518">
        <v>16923</v>
      </c>
      <c r="AN773" s="518"/>
      <c r="AO773" s="518"/>
      <c r="AP773" s="518"/>
      <c r="AQ773" s="518"/>
      <c r="AR773" s="518"/>
      <c r="AS773" s="518"/>
      <c r="AT773" s="518">
        <v>5710</v>
      </c>
      <c r="AU773" s="518">
        <v>1234</v>
      </c>
      <c r="AV773" s="518">
        <v>465</v>
      </c>
      <c r="AW773" s="518">
        <v>4</v>
      </c>
      <c r="AX773" s="518">
        <v>3189</v>
      </c>
      <c r="AY773" s="518">
        <v>822</v>
      </c>
      <c r="AZ773" s="518">
        <v>49</v>
      </c>
      <c r="BA773" s="518"/>
      <c r="BB773" s="518"/>
      <c r="BC773" s="518"/>
      <c r="BD773" s="518"/>
      <c r="BE773" s="518"/>
      <c r="BF773" s="518"/>
      <c r="BG773" s="518"/>
      <c r="BH773" s="518"/>
      <c r="BI773" s="518">
        <v>37413</v>
      </c>
      <c r="BJ773" s="518">
        <v>2766</v>
      </c>
      <c r="BK773" s="518">
        <v>16326</v>
      </c>
      <c r="BL773" s="518">
        <v>56505</v>
      </c>
      <c r="BM773" s="518">
        <v>11468</v>
      </c>
      <c r="BN773" s="518">
        <v>8992</v>
      </c>
      <c r="BO773" s="518">
        <v>7808</v>
      </c>
      <c r="BP773" s="518">
        <v>6202</v>
      </c>
      <c r="BQ773" s="518">
        <v>45956</v>
      </c>
      <c r="BR773" s="518">
        <v>37087</v>
      </c>
      <c r="BS773" s="518">
        <v>16297</v>
      </c>
      <c r="BT773" s="518">
        <v>11505</v>
      </c>
      <c r="BU773" s="518">
        <v>248</v>
      </c>
      <c r="BV773" s="518">
        <v>173</v>
      </c>
      <c r="BW773" s="518">
        <v>0</v>
      </c>
      <c r="BX773" s="518">
        <v>0</v>
      </c>
      <c r="BY773" s="518" t="s">
        <v>152</v>
      </c>
      <c r="BZ773" s="518" t="s">
        <v>152</v>
      </c>
      <c r="CA773" s="518">
        <v>14</v>
      </c>
      <c r="CB773" s="518">
        <v>7957</v>
      </c>
      <c r="CC773" s="518">
        <v>568</v>
      </c>
      <c r="CD773" s="518">
        <v>932</v>
      </c>
      <c r="CE773" s="518">
        <v>6391</v>
      </c>
      <c r="CF773" s="518">
        <v>2923194</v>
      </c>
      <c r="CG773" s="518">
        <v>457</v>
      </c>
      <c r="CH773" s="518">
        <v>830</v>
      </c>
      <c r="CI773" s="518">
        <v>523</v>
      </c>
      <c r="CJ773" s="518">
        <v>921022</v>
      </c>
      <c r="CK773" s="518">
        <v>1761</v>
      </c>
      <c r="CL773" s="518">
        <v>3478</v>
      </c>
      <c r="CM773" s="518">
        <v>697</v>
      </c>
      <c r="CN773" s="518">
        <v>1062154</v>
      </c>
      <c r="CO773" s="518">
        <v>1524</v>
      </c>
      <c r="CP773" s="518">
        <v>3511</v>
      </c>
      <c r="CQ773" s="518">
        <v>33926</v>
      </c>
      <c r="CR773" s="518">
        <v>53397931</v>
      </c>
      <c r="CS773" s="518">
        <v>1574</v>
      </c>
      <c r="CT773" s="518">
        <v>3198</v>
      </c>
      <c r="CU773" s="518">
        <v>10</v>
      </c>
      <c r="CV773" s="518">
        <v>62255</v>
      </c>
      <c r="CW773" s="518">
        <v>6226</v>
      </c>
      <c r="CX773" s="518">
        <v>12990</v>
      </c>
      <c r="CY773" s="518">
        <v>409</v>
      </c>
      <c r="CZ773" s="518">
        <v>2249349</v>
      </c>
      <c r="DA773" s="518">
        <v>5500</v>
      </c>
      <c r="DB773" s="518">
        <v>12622</v>
      </c>
      <c r="DC773" s="518">
        <v>2392</v>
      </c>
      <c r="DD773" s="518">
        <v>14908074</v>
      </c>
      <c r="DE773" s="518">
        <v>6232</v>
      </c>
      <c r="DF773" s="518">
        <v>13374</v>
      </c>
      <c r="DG773" s="518">
        <v>117</v>
      </c>
      <c r="DH773" s="518">
        <v>866521</v>
      </c>
      <c r="DI773" s="518">
        <v>7406</v>
      </c>
      <c r="DJ773" s="518">
        <v>17708</v>
      </c>
      <c r="DK773" s="518">
        <v>289</v>
      </c>
      <c r="DL773" s="518">
        <v>85721</v>
      </c>
      <c r="DM773" s="518">
        <v>297</v>
      </c>
      <c r="DN773" s="518">
        <v>494</v>
      </c>
      <c r="DO773" s="518">
        <v>3518</v>
      </c>
      <c r="DP773" s="518">
        <v>141104</v>
      </c>
      <c r="DQ773" s="518">
        <v>40</v>
      </c>
      <c r="DR773" s="518">
        <v>75</v>
      </c>
      <c r="DS773" s="518">
        <v>36</v>
      </c>
      <c r="DT773" s="518">
        <v>60706</v>
      </c>
      <c r="DU773" s="518">
        <v>1686</v>
      </c>
      <c r="DV773" s="518">
        <v>3404</v>
      </c>
      <c r="DW773" s="518">
        <v>31</v>
      </c>
      <c r="DX773" s="518"/>
      <c r="DY773" s="518"/>
      <c r="DZ773" s="518"/>
      <c r="EA773" s="518"/>
      <c r="EB773" s="518"/>
      <c r="EC773" s="518"/>
      <c r="ED773" s="518"/>
      <c r="EE773" s="518"/>
      <c r="EF773" s="518"/>
      <c r="EG773" s="518" t="s">
        <v>152</v>
      </c>
      <c r="EH773" s="518" t="s">
        <v>152</v>
      </c>
      <c r="EI773" s="518">
        <v>0</v>
      </c>
      <c r="EJ773" s="475"/>
      <c r="EK773" s="475"/>
      <c r="EL773" s="475"/>
      <c r="EM773" s="475"/>
      <c r="EN773" s="475"/>
      <c r="EO773" s="475"/>
      <c r="EP773" s="475"/>
      <c r="EQ773" s="475"/>
      <c r="ER773" s="475"/>
      <c r="ES773" s="475"/>
      <c r="ET773" s="475"/>
      <c r="EU773" s="475"/>
      <c r="EV773" s="475"/>
      <c r="EW773" s="475"/>
      <c r="EX773" s="475"/>
      <c r="EY773" s="475"/>
      <c r="EZ773" s="476"/>
      <c r="FA773" s="477">
        <f t="shared" si="2211"/>
        <v>2</v>
      </c>
      <c r="FB773" s="417">
        <f t="shared" si="2212"/>
        <v>2020</v>
      </c>
      <c r="FC773" s="448">
        <f t="shared" si="2213"/>
        <v>43862</v>
      </c>
      <c r="FD773" s="449">
        <f>DAY(EOMONTH($FC773,0))</f>
        <v>29</v>
      </c>
      <c r="FE773" s="450"/>
      <c r="FF773" s="451">
        <f t="shared" si="2197"/>
        <v>0.58341625207296854</v>
      </c>
      <c r="FG773" s="450"/>
      <c r="FH773" s="452">
        <f t="shared" si="2215"/>
        <v>1.7904761904761906</v>
      </c>
      <c r="FI773" s="452">
        <f t="shared" si="2216"/>
        <v>1.403903200624512</v>
      </c>
      <c r="FJ773" s="452">
        <f t="shared" si="2217"/>
        <v>1.821320270585491</v>
      </c>
      <c r="FK773" s="452">
        <f t="shared" si="2218"/>
        <v>1.4466993235362724</v>
      </c>
      <c r="FL773" s="452">
        <f t="shared" si="2219"/>
        <v>1.3075741193876971</v>
      </c>
      <c r="FM773" s="452">
        <f t="shared" si="2220"/>
        <v>1.0552267683377909</v>
      </c>
      <c r="FN773" s="452">
        <f t="shared" si="2221"/>
        <v>1.5061922365988909</v>
      </c>
      <c r="FO773" s="452">
        <f t="shared" si="2222"/>
        <v>1.0633086876155269</v>
      </c>
      <c r="FP773" s="452">
        <f t="shared" si="2223"/>
        <v>1.1481481481481481</v>
      </c>
      <c r="FQ773" s="452">
        <f t="shared" si="2224"/>
        <v>0.80092592592592593</v>
      </c>
      <c r="FR773" s="453"/>
      <c r="FS773" s="477">
        <f t="shared" ref="FS773:GA782" si="2228">IFERROR(HLOOKUP(FS$1,$H$5:$HA$10112,MATCH($A773,$A$5:$A$10112,0),0)*HLOOKUP(FS$2,$H$5:$HA$10112,MATCH($A773,$A$5:$A$10112,0),0),"-")</f>
        <v>129140</v>
      </c>
      <c r="FT773" s="477">
        <f t="shared" si="2228"/>
        <v>258280</v>
      </c>
      <c r="FU773" s="477">
        <f t="shared" si="2228"/>
        <v>1614250</v>
      </c>
      <c r="FV773" s="477">
        <f t="shared" si="2228"/>
        <v>4713610</v>
      </c>
      <c r="FW773" s="477">
        <f t="shared" si="2228"/>
        <v>5322555</v>
      </c>
      <c r="FX773" s="477">
        <f t="shared" si="2228"/>
        <v>8535417</v>
      </c>
      <c r="FY773" s="477">
        <f t="shared" si="2228"/>
        <v>112888952</v>
      </c>
      <c r="FZ773" s="477">
        <f t="shared" si="2228"/>
        <v>119474440</v>
      </c>
      <c r="GA773" s="477">
        <f t="shared" si="2228"/>
        <v>3655368</v>
      </c>
      <c r="GB773" s="477"/>
      <c r="GC773" s="477"/>
      <c r="GD773" s="477" t="str">
        <f t="shared" si="2226"/>
        <v>-</v>
      </c>
      <c r="GE773" s="477">
        <f t="shared" si="2226"/>
        <v>13048</v>
      </c>
      <c r="GF773" s="477">
        <f t="shared" si="2226"/>
        <v>5304530</v>
      </c>
      <c r="GG773" s="477">
        <f t="shared" si="2226"/>
        <v>1818994</v>
      </c>
      <c r="GH773" s="477">
        <f t="shared" si="2226"/>
        <v>2447167</v>
      </c>
      <c r="GI773" s="477">
        <f t="shared" si="2226"/>
        <v>108495348</v>
      </c>
      <c r="GJ773" s="477">
        <f t="shared" si="2226"/>
        <v>129900</v>
      </c>
      <c r="GK773" s="477">
        <f t="shared" si="2226"/>
        <v>5162398</v>
      </c>
      <c r="GL773" s="477">
        <f t="shared" si="2226"/>
        <v>31990608</v>
      </c>
      <c r="GM773" s="477">
        <f t="shared" si="2226"/>
        <v>2071836</v>
      </c>
      <c r="GN773" s="477">
        <f t="shared" si="2200"/>
        <v>122544</v>
      </c>
      <c r="GO773" s="477">
        <f t="shared" si="2227"/>
        <v>142766</v>
      </c>
      <c r="GP773" s="477">
        <f t="shared" si="2227"/>
        <v>263850</v>
      </c>
      <c r="GQ773" s="477">
        <f t="shared" si="2227"/>
        <v>0</v>
      </c>
      <c r="GR773" s="477"/>
      <c r="GS773" s="477"/>
      <c r="GT773" s="477"/>
      <c r="GU773" s="477"/>
      <c r="GV773" s="416"/>
      <c r="GW773" s="402"/>
      <c r="GX773" s="402"/>
      <c r="GY773" s="402"/>
      <c r="GZ773" s="402"/>
      <c r="HA773" s="402"/>
    </row>
    <row r="774" spans="1:209" ht="9.75" customHeight="1" x14ac:dyDescent="0.2">
      <c r="A774" s="417" t="str">
        <f t="shared" si="2210"/>
        <v>2019-20FEBRUARYRYC</v>
      </c>
      <c r="B774" s="458" t="str">
        <f t="shared" ref="B774:B837" si="2229">IF($FA774=4,LEFT($B763,4)+1&amp;-1-RIGHT($B763,2),$B763)</f>
        <v>2019-20</v>
      </c>
      <c r="C774" s="402" t="s">
        <v>657</v>
      </c>
      <c r="D774" s="402" t="s">
        <v>656</v>
      </c>
      <c r="E774" s="402" t="s">
        <v>466</v>
      </c>
      <c r="F774" s="478" t="s">
        <v>453</v>
      </c>
      <c r="G774" s="478" t="s">
        <v>687</v>
      </c>
      <c r="H774" s="510">
        <v>101579</v>
      </c>
      <c r="I774" s="510">
        <v>67169</v>
      </c>
      <c r="J774" s="510">
        <v>453064</v>
      </c>
      <c r="K774" s="510">
        <v>7</v>
      </c>
      <c r="L774" s="510">
        <v>1</v>
      </c>
      <c r="M774" s="510">
        <v>13</v>
      </c>
      <c r="N774" s="510">
        <v>40</v>
      </c>
      <c r="O774" s="510">
        <v>98</v>
      </c>
      <c r="P774" s="510">
        <v>458</v>
      </c>
      <c r="Q774" s="510">
        <v>8</v>
      </c>
      <c r="R774" s="510">
        <v>4634</v>
      </c>
      <c r="S774" s="510">
        <v>70818</v>
      </c>
      <c r="T774" s="510">
        <v>6808</v>
      </c>
      <c r="U774" s="510">
        <v>4426</v>
      </c>
      <c r="V774" s="510">
        <v>41196</v>
      </c>
      <c r="W774" s="510">
        <v>10028</v>
      </c>
      <c r="X774" s="510">
        <v>558</v>
      </c>
      <c r="Y774" s="510">
        <v>3371765</v>
      </c>
      <c r="Z774" s="510">
        <v>495</v>
      </c>
      <c r="AA774" s="510">
        <v>909</v>
      </c>
      <c r="AB774" s="510">
        <v>3066989</v>
      </c>
      <c r="AC774" s="510">
        <v>693</v>
      </c>
      <c r="AD774" s="510">
        <v>1241</v>
      </c>
      <c r="AE774" s="510">
        <v>68636375</v>
      </c>
      <c r="AF774" s="510">
        <v>1666</v>
      </c>
      <c r="AG774" s="510">
        <v>3434</v>
      </c>
      <c r="AH774" s="510">
        <v>49360473</v>
      </c>
      <c r="AI774" s="510">
        <v>4922</v>
      </c>
      <c r="AJ774" s="510">
        <v>12215</v>
      </c>
      <c r="AK774" s="510">
        <v>4071687</v>
      </c>
      <c r="AL774" s="510">
        <v>7297</v>
      </c>
      <c r="AM774" s="510">
        <v>17796</v>
      </c>
      <c r="AN774" s="510"/>
      <c r="AO774" s="510"/>
      <c r="AP774" s="510"/>
      <c r="AQ774" s="510"/>
      <c r="AR774" s="510"/>
      <c r="AS774" s="510"/>
      <c r="AT774" s="510">
        <v>5134</v>
      </c>
      <c r="AU774" s="510">
        <v>82</v>
      </c>
      <c r="AV774" s="510">
        <v>3264</v>
      </c>
      <c r="AW774" s="510">
        <v>963</v>
      </c>
      <c r="AX774" s="510">
        <v>61</v>
      </c>
      <c r="AY774" s="510">
        <v>1727</v>
      </c>
      <c r="AZ774" s="510">
        <v>882</v>
      </c>
      <c r="BA774" s="510"/>
      <c r="BB774" s="510"/>
      <c r="BC774" s="510"/>
      <c r="BD774" s="510"/>
      <c r="BE774" s="510"/>
      <c r="BF774" s="510"/>
      <c r="BG774" s="510"/>
      <c r="BH774" s="510"/>
      <c r="BI774" s="510">
        <v>39591</v>
      </c>
      <c r="BJ774" s="510">
        <v>2626</v>
      </c>
      <c r="BK774" s="510">
        <v>23467</v>
      </c>
      <c r="BL774" s="510">
        <v>65684</v>
      </c>
      <c r="BM774" s="510">
        <v>15586</v>
      </c>
      <c r="BN774" s="510">
        <v>10826</v>
      </c>
      <c r="BO774" s="510">
        <v>9970</v>
      </c>
      <c r="BP774" s="510">
        <v>7067</v>
      </c>
      <c r="BQ774" s="510">
        <v>62916</v>
      </c>
      <c r="BR774" s="510">
        <v>45611</v>
      </c>
      <c r="BS774" s="510">
        <v>20011</v>
      </c>
      <c r="BT774" s="510">
        <v>11405</v>
      </c>
      <c r="BU774" s="510">
        <v>950</v>
      </c>
      <c r="BV774" s="510">
        <v>590</v>
      </c>
      <c r="BW774" s="510">
        <v>24</v>
      </c>
      <c r="BX774" s="510">
        <v>12925</v>
      </c>
      <c r="BY774" s="510">
        <v>539</v>
      </c>
      <c r="BZ774" s="510">
        <v>1092</v>
      </c>
      <c r="CA774" s="510">
        <v>0</v>
      </c>
      <c r="CB774" s="510">
        <v>0</v>
      </c>
      <c r="CC774" s="510" t="s">
        <v>152</v>
      </c>
      <c r="CD774" s="510" t="s">
        <v>152</v>
      </c>
      <c r="CE774" s="510">
        <v>6784</v>
      </c>
      <c r="CF774" s="510">
        <v>3358840</v>
      </c>
      <c r="CG774" s="510">
        <v>495</v>
      </c>
      <c r="CH774" s="510">
        <v>906</v>
      </c>
      <c r="CI774" s="510">
        <v>2309</v>
      </c>
      <c r="CJ774" s="510">
        <v>3967234</v>
      </c>
      <c r="CK774" s="510">
        <v>1718</v>
      </c>
      <c r="CL774" s="510">
        <v>3419</v>
      </c>
      <c r="CM774" s="510">
        <v>703</v>
      </c>
      <c r="CN774" s="510">
        <v>1160484</v>
      </c>
      <c r="CO774" s="510">
        <v>1651</v>
      </c>
      <c r="CP774" s="510">
        <v>3443</v>
      </c>
      <c r="CQ774" s="510">
        <v>38184</v>
      </c>
      <c r="CR774" s="510">
        <v>63508657</v>
      </c>
      <c r="CS774" s="510">
        <v>1663</v>
      </c>
      <c r="CT774" s="510">
        <v>3437</v>
      </c>
      <c r="CU774" s="510">
        <v>457</v>
      </c>
      <c r="CV774" s="510">
        <v>2379658</v>
      </c>
      <c r="CW774" s="510">
        <v>5207</v>
      </c>
      <c r="CX774" s="510">
        <v>12075</v>
      </c>
      <c r="CY774" s="510">
        <v>153</v>
      </c>
      <c r="CZ774" s="510">
        <v>875663</v>
      </c>
      <c r="DA774" s="510">
        <v>5723</v>
      </c>
      <c r="DB774" s="510">
        <v>11904</v>
      </c>
      <c r="DC774" s="510">
        <v>1696</v>
      </c>
      <c r="DD774" s="510">
        <v>14683844</v>
      </c>
      <c r="DE774" s="510">
        <v>8658</v>
      </c>
      <c r="DF774" s="510">
        <v>20515</v>
      </c>
      <c r="DG774" s="510">
        <v>146</v>
      </c>
      <c r="DH774" s="510">
        <v>1050230</v>
      </c>
      <c r="DI774" s="510">
        <v>7193</v>
      </c>
      <c r="DJ774" s="510">
        <v>19331</v>
      </c>
      <c r="DK774" s="510">
        <v>493</v>
      </c>
      <c r="DL774" s="510">
        <v>138260</v>
      </c>
      <c r="DM774" s="510">
        <v>280</v>
      </c>
      <c r="DN774" s="510">
        <v>466</v>
      </c>
      <c r="DO774" s="510">
        <v>6163</v>
      </c>
      <c r="DP774" s="510">
        <v>237447</v>
      </c>
      <c r="DQ774" s="510">
        <v>39</v>
      </c>
      <c r="DR774" s="510">
        <v>70</v>
      </c>
      <c r="DS774" s="510">
        <v>136</v>
      </c>
      <c r="DT774" s="510">
        <v>262222</v>
      </c>
      <c r="DU774" s="510">
        <v>1928</v>
      </c>
      <c r="DV774" s="510">
        <v>3868</v>
      </c>
      <c r="DW774" s="510">
        <v>111</v>
      </c>
      <c r="DX774" s="510"/>
      <c r="DY774" s="510"/>
      <c r="DZ774" s="510"/>
      <c r="EA774" s="510"/>
      <c r="EB774" s="510"/>
      <c r="EC774" s="510"/>
      <c r="ED774" s="510"/>
      <c r="EE774" s="510"/>
      <c r="EF774" s="510"/>
      <c r="EG774" s="510" t="s">
        <v>152</v>
      </c>
      <c r="EH774" s="510" t="s">
        <v>152</v>
      </c>
      <c r="EI774" s="510">
        <v>8</v>
      </c>
      <c r="EJ774" s="479"/>
      <c r="EK774" s="479"/>
      <c r="EL774" s="479"/>
      <c r="EM774" s="479"/>
      <c r="EN774" s="479"/>
      <c r="EO774" s="479"/>
      <c r="EP774" s="479"/>
      <c r="EQ774" s="479"/>
      <c r="ER774" s="479"/>
      <c r="ES774" s="479"/>
      <c r="ET774" s="479"/>
      <c r="EU774" s="479"/>
      <c r="EV774" s="479"/>
      <c r="EW774" s="479"/>
      <c r="EX774" s="479"/>
      <c r="EY774" s="479"/>
      <c r="EZ774" s="476"/>
      <c r="FA774" s="446">
        <f t="shared" si="2211"/>
        <v>2</v>
      </c>
      <c r="FB774" s="417">
        <f t="shared" si="2212"/>
        <v>2020</v>
      </c>
      <c r="FC774" s="448">
        <f t="shared" si="2213"/>
        <v>43862</v>
      </c>
      <c r="FD774" s="449">
        <f t="shared" ref="FD774:FD837" si="2230">DAY(EOMONTH($FC774,0))</f>
        <v>29</v>
      </c>
      <c r="FE774" s="450"/>
      <c r="FF774" s="451">
        <f t="shared" si="2197"/>
        <v>0.97055118110236216</v>
      </c>
      <c r="FG774" s="450"/>
      <c r="FH774" s="452">
        <f t="shared" si="2215"/>
        <v>2.2893654524089309</v>
      </c>
      <c r="FI774" s="452">
        <f t="shared" si="2216"/>
        <v>1.5901880141010576</v>
      </c>
      <c r="FJ774" s="452">
        <f t="shared" si="2217"/>
        <v>2.2525982828739268</v>
      </c>
      <c r="FK774" s="452">
        <f t="shared" si="2218"/>
        <v>1.596701310438319</v>
      </c>
      <c r="FL774" s="452">
        <f t="shared" si="2219"/>
        <v>1.5272356539469851</v>
      </c>
      <c r="FM774" s="452">
        <f t="shared" si="2220"/>
        <v>1.10717059908729</v>
      </c>
      <c r="FN774" s="452">
        <f t="shared" si="2221"/>
        <v>1.9955125648185081</v>
      </c>
      <c r="FO774" s="452">
        <f t="shared" si="2222"/>
        <v>1.1373155165536497</v>
      </c>
      <c r="FP774" s="452">
        <f t="shared" si="2223"/>
        <v>1.7025089605734767</v>
      </c>
      <c r="FQ774" s="452">
        <f t="shared" si="2224"/>
        <v>1.0573476702508962</v>
      </c>
      <c r="FR774" s="453"/>
      <c r="FS774" s="446">
        <f t="shared" si="2228"/>
        <v>67169</v>
      </c>
      <c r="FT774" s="446">
        <f t="shared" si="2228"/>
        <v>873197</v>
      </c>
      <c r="FU774" s="446">
        <f t="shared" si="2228"/>
        <v>2686760</v>
      </c>
      <c r="FV774" s="446">
        <f t="shared" si="2228"/>
        <v>6582562</v>
      </c>
      <c r="FW774" s="446">
        <f t="shared" si="2228"/>
        <v>6188472</v>
      </c>
      <c r="FX774" s="446">
        <f t="shared" si="2228"/>
        <v>5492666</v>
      </c>
      <c r="FY774" s="446">
        <f t="shared" si="2228"/>
        <v>141467064</v>
      </c>
      <c r="FZ774" s="446">
        <f t="shared" si="2228"/>
        <v>122492020</v>
      </c>
      <c r="GA774" s="446">
        <f t="shared" si="2228"/>
        <v>9930168</v>
      </c>
      <c r="GB774" s="446"/>
      <c r="GC774" s="446"/>
      <c r="GD774" s="446">
        <f t="shared" si="2226"/>
        <v>26208</v>
      </c>
      <c r="GE774" s="446" t="str">
        <f t="shared" si="2226"/>
        <v>-</v>
      </c>
      <c r="GF774" s="446">
        <f t="shared" si="2226"/>
        <v>6146304</v>
      </c>
      <c r="GG774" s="446">
        <f t="shared" si="2226"/>
        <v>7894471</v>
      </c>
      <c r="GH774" s="446">
        <f t="shared" si="2226"/>
        <v>2420429</v>
      </c>
      <c r="GI774" s="446">
        <f t="shared" si="2226"/>
        <v>131238408</v>
      </c>
      <c r="GJ774" s="446">
        <f t="shared" si="2226"/>
        <v>5518275</v>
      </c>
      <c r="GK774" s="446">
        <f t="shared" si="2226"/>
        <v>1821312</v>
      </c>
      <c r="GL774" s="446">
        <f t="shared" si="2226"/>
        <v>34793440</v>
      </c>
      <c r="GM774" s="446">
        <f t="shared" si="2226"/>
        <v>2822326</v>
      </c>
      <c r="GN774" s="446">
        <f t="shared" si="2200"/>
        <v>526048</v>
      </c>
      <c r="GO774" s="446">
        <f t="shared" si="2227"/>
        <v>229738</v>
      </c>
      <c r="GP774" s="446">
        <f t="shared" si="2227"/>
        <v>431410</v>
      </c>
      <c r="GQ774" s="446">
        <f t="shared" si="2227"/>
        <v>0</v>
      </c>
      <c r="GR774" s="446"/>
      <c r="GS774" s="446"/>
      <c r="GT774" s="446"/>
      <c r="GU774" s="446"/>
      <c r="GV774" s="416"/>
      <c r="GW774" s="402"/>
      <c r="GX774" s="402"/>
      <c r="GY774" s="402"/>
      <c r="GZ774" s="402"/>
      <c r="HA774" s="402"/>
    </row>
    <row r="775" spans="1:209" ht="9.75" customHeight="1" x14ac:dyDescent="0.2">
      <c r="A775" s="417" t="str">
        <f t="shared" si="2210"/>
        <v>2019-20FEBRUARYR1F</v>
      </c>
      <c r="B775" s="458" t="str">
        <f t="shared" si="2229"/>
        <v>2019-20</v>
      </c>
      <c r="C775" s="402" t="s">
        <v>657</v>
      </c>
      <c r="D775" s="402" t="s">
        <v>663</v>
      </c>
      <c r="E775" s="402" t="s">
        <v>662</v>
      </c>
      <c r="F775" s="478" t="s">
        <v>458</v>
      </c>
      <c r="G775" s="478" t="s">
        <v>688</v>
      </c>
      <c r="H775" s="510">
        <v>2562</v>
      </c>
      <c r="I775" s="510">
        <v>1348</v>
      </c>
      <c r="J775" s="510">
        <v>17237</v>
      </c>
      <c r="K775" s="510">
        <v>13</v>
      </c>
      <c r="L775" s="510">
        <v>1</v>
      </c>
      <c r="M775" s="510">
        <v>19</v>
      </c>
      <c r="N775" s="510">
        <v>55</v>
      </c>
      <c r="O775" s="510">
        <v>337</v>
      </c>
      <c r="P775" s="510">
        <v>15</v>
      </c>
      <c r="Q775" s="510">
        <v>0</v>
      </c>
      <c r="R775" s="510">
        <v>1</v>
      </c>
      <c r="S775" s="510">
        <v>1985</v>
      </c>
      <c r="T775" s="510">
        <v>125</v>
      </c>
      <c r="U775" s="510">
        <v>79</v>
      </c>
      <c r="V775" s="510">
        <v>943</v>
      </c>
      <c r="W775" s="510">
        <v>561</v>
      </c>
      <c r="X775" s="510">
        <v>51</v>
      </c>
      <c r="Y775" s="510">
        <v>74832</v>
      </c>
      <c r="Z775" s="510">
        <v>599</v>
      </c>
      <c r="AA775" s="510">
        <v>1064</v>
      </c>
      <c r="AB775" s="510">
        <v>68393</v>
      </c>
      <c r="AC775" s="510">
        <v>866</v>
      </c>
      <c r="AD775" s="510">
        <v>1475</v>
      </c>
      <c r="AE775" s="510">
        <v>1594203</v>
      </c>
      <c r="AF775" s="510">
        <v>1691</v>
      </c>
      <c r="AG775" s="510">
        <v>3560</v>
      </c>
      <c r="AH775" s="510">
        <v>2735679</v>
      </c>
      <c r="AI775" s="510">
        <v>4876</v>
      </c>
      <c r="AJ775" s="510">
        <v>11459</v>
      </c>
      <c r="AK775" s="510">
        <v>363081</v>
      </c>
      <c r="AL775" s="510">
        <v>7119</v>
      </c>
      <c r="AM775" s="510">
        <v>16748</v>
      </c>
      <c r="AN775" s="510"/>
      <c r="AO775" s="510"/>
      <c r="AP775" s="510"/>
      <c r="AQ775" s="510"/>
      <c r="AR775" s="510"/>
      <c r="AS775" s="510"/>
      <c r="AT775" s="510">
        <v>181</v>
      </c>
      <c r="AU775" s="510">
        <v>2</v>
      </c>
      <c r="AV775" s="510">
        <v>33</v>
      </c>
      <c r="AW775" s="510">
        <v>27</v>
      </c>
      <c r="AX775" s="510">
        <v>4</v>
      </c>
      <c r="AY775" s="510">
        <v>142</v>
      </c>
      <c r="AZ775" s="510">
        <v>6</v>
      </c>
      <c r="BA775" s="510"/>
      <c r="BB775" s="510"/>
      <c r="BC775" s="510"/>
      <c r="BD775" s="510"/>
      <c r="BE775" s="510"/>
      <c r="BF775" s="510"/>
      <c r="BG775" s="510"/>
      <c r="BH775" s="510"/>
      <c r="BI775" s="510">
        <v>1192</v>
      </c>
      <c r="BJ775" s="510">
        <v>30</v>
      </c>
      <c r="BK775" s="510">
        <v>582</v>
      </c>
      <c r="BL775" s="510">
        <v>1804</v>
      </c>
      <c r="BM775" s="510">
        <v>188</v>
      </c>
      <c r="BN775" s="510">
        <v>164</v>
      </c>
      <c r="BO775" s="510">
        <v>122</v>
      </c>
      <c r="BP775" s="510">
        <v>105</v>
      </c>
      <c r="BQ775" s="510">
        <v>1057</v>
      </c>
      <c r="BR775" s="510">
        <v>968</v>
      </c>
      <c r="BS775" s="510">
        <v>660</v>
      </c>
      <c r="BT775" s="510">
        <v>580</v>
      </c>
      <c r="BU775" s="510">
        <v>64</v>
      </c>
      <c r="BV775" s="510">
        <v>52</v>
      </c>
      <c r="BW775" s="510">
        <v>0</v>
      </c>
      <c r="BX775" s="510">
        <v>0</v>
      </c>
      <c r="BY775" s="510" t="s">
        <v>152</v>
      </c>
      <c r="BZ775" s="510" t="s">
        <v>152</v>
      </c>
      <c r="CA775" s="510">
        <v>0</v>
      </c>
      <c r="CB775" s="510">
        <v>0</v>
      </c>
      <c r="CC775" s="510" t="s">
        <v>152</v>
      </c>
      <c r="CD775" s="510" t="s">
        <v>152</v>
      </c>
      <c r="CE775" s="510">
        <v>125</v>
      </c>
      <c r="CF775" s="510">
        <v>74832</v>
      </c>
      <c r="CG775" s="510">
        <v>599</v>
      </c>
      <c r="CH775" s="510">
        <v>1064</v>
      </c>
      <c r="CI775" s="510">
        <v>105</v>
      </c>
      <c r="CJ775" s="510">
        <v>174326</v>
      </c>
      <c r="CK775" s="510">
        <v>1660</v>
      </c>
      <c r="CL775" s="510">
        <v>3151</v>
      </c>
      <c r="CM775" s="510">
        <v>2</v>
      </c>
      <c r="CN775" s="510">
        <v>1067</v>
      </c>
      <c r="CO775" s="510">
        <v>534</v>
      </c>
      <c r="CP775" s="510">
        <v>904</v>
      </c>
      <c r="CQ775" s="510">
        <v>836</v>
      </c>
      <c r="CR775" s="510">
        <v>1418810</v>
      </c>
      <c r="CS775" s="510">
        <v>1697</v>
      </c>
      <c r="CT775" s="510">
        <v>3648</v>
      </c>
      <c r="CU775" s="510">
        <v>104</v>
      </c>
      <c r="CV775" s="510">
        <v>618938</v>
      </c>
      <c r="CW775" s="510">
        <v>5951</v>
      </c>
      <c r="CX775" s="510">
        <v>12529</v>
      </c>
      <c r="CY775" s="510">
        <v>1</v>
      </c>
      <c r="CZ775" s="510">
        <v>942</v>
      </c>
      <c r="DA775" s="510">
        <v>942</v>
      </c>
      <c r="DB775" s="510">
        <v>942</v>
      </c>
      <c r="DC775" s="510">
        <v>6</v>
      </c>
      <c r="DD775" s="510">
        <v>34858</v>
      </c>
      <c r="DE775" s="510">
        <v>5810</v>
      </c>
      <c r="DF775" s="510">
        <v>11808</v>
      </c>
      <c r="DG775" s="510">
        <v>11</v>
      </c>
      <c r="DH775" s="510">
        <v>10989</v>
      </c>
      <c r="DI775" s="510">
        <v>999</v>
      </c>
      <c r="DJ775" s="510">
        <v>2862</v>
      </c>
      <c r="DK775" s="510">
        <v>12</v>
      </c>
      <c r="DL775" s="510">
        <v>4021</v>
      </c>
      <c r="DM775" s="510">
        <v>335</v>
      </c>
      <c r="DN775" s="510">
        <v>561</v>
      </c>
      <c r="DO775" s="510">
        <v>100</v>
      </c>
      <c r="DP775" s="510">
        <v>4055</v>
      </c>
      <c r="DQ775" s="510">
        <v>41</v>
      </c>
      <c r="DR775" s="510">
        <v>75</v>
      </c>
      <c r="DS775" s="510">
        <v>0</v>
      </c>
      <c r="DT775" s="510">
        <v>0</v>
      </c>
      <c r="DU775" s="510" t="s">
        <v>152</v>
      </c>
      <c r="DV775" s="510" t="s">
        <v>152</v>
      </c>
      <c r="DW775" s="510">
        <v>0</v>
      </c>
      <c r="DX775" s="510"/>
      <c r="DY775" s="510"/>
      <c r="DZ775" s="510"/>
      <c r="EA775" s="510"/>
      <c r="EB775" s="510"/>
      <c r="EC775" s="510"/>
      <c r="ED775" s="510"/>
      <c r="EE775" s="510"/>
      <c r="EF775" s="510"/>
      <c r="EG775" s="510" t="s">
        <v>152</v>
      </c>
      <c r="EH775" s="510" t="s">
        <v>152</v>
      </c>
      <c r="EI775" s="510">
        <v>0</v>
      </c>
      <c r="EJ775" s="479"/>
      <c r="EK775" s="479"/>
      <c r="EL775" s="479"/>
      <c r="EM775" s="479"/>
      <c r="EN775" s="479"/>
      <c r="EO775" s="479"/>
      <c r="EP775" s="479"/>
      <c r="EQ775" s="479"/>
      <c r="ER775" s="479"/>
      <c r="ES775" s="479"/>
      <c r="ET775" s="479"/>
      <c r="EU775" s="479"/>
      <c r="EV775" s="479"/>
      <c r="EW775" s="479"/>
      <c r="EX775" s="479"/>
      <c r="EY775" s="479"/>
      <c r="EZ775" s="476"/>
      <c r="FA775" s="446">
        <f t="shared" si="2211"/>
        <v>2</v>
      </c>
      <c r="FB775" s="417">
        <f t="shared" si="2212"/>
        <v>2020</v>
      </c>
      <c r="FC775" s="448">
        <f t="shared" si="2213"/>
        <v>43862</v>
      </c>
      <c r="FD775" s="449">
        <f t="shared" si="2230"/>
        <v>29</v>
      </c>
      <c r="FE775" s="450"/>
      <c r="FF775" s="451">
        <f t="shared" si="2197"/>
        <v>0.90909090909090906</v>
      </c>
      <c r="FG775" s="450"/>
      <c r="FH775" s="452">
        <f t="shared" si="2215"/>
        <v>1.504</v>
      </c>
      <c r="FI775" s="452">
        <f t="shared" si="2216"/>
        <v>1.3120000000000001</v>
      </c>
      <c r="FJ775" s="452">
        <f t="shared" si="2217"/>
        <v>1.5443037974683544</v>
      </c>
      <c r="FK775" s="452">
        <f t="shared" si="2218"/>
        <v>1.3291139240506329</v>
      </c>
      <c r="FL775" s="452">
        <f t="shared" si="2219"/>
        <v>1.1208907741251326</v>
      </c>
      <c r="FM775" s="452">
        <f t="shared" si="2220"/>
        <v>1.0265111346765641</v>
      </c>
      <c r="FN775" s="452">
        <f t="shared" si="2221"/>
        <v>1.1764705882352942</v>
      </c>
      <c r="FO775" s="452">
        <f t="shared" si="2222"/>
        <v>1.0338680926916222</v>
      </c>
      <c r="FP775" s="452">
        <f t="shared" si="2223"/>
        <v>1.2549019607843137</v>
      </c>
      <c r="FQ775" s="452">
        <f t="shared" si="2224"/>
        <v>1.0196078431372548</v>
      </c>
      <c r="FR775" s="453"/>
      <c r="FS775" s="446">
        <f t="shared" si="2228"/>
        <v>1348</v>
      </c>
      <c r="FT775" s="446">
        <f t="shared" si="2228"/>
        <v>25612</v>
      </c>
      <c r="FU775" s="446">
        <f t="shared" si="2228"/>
        <v>74140</v>
      </c>
      <c r="FV775" s="446">
        <f t="shared" si="2228"/>
        <v>454276</v>
      </c>
      <c r="FW775" s="446">
        <f t="shared" si="2228"/>
        <v>133000</v>
      </c>
      <c r="FX775" s="446">
        <f t="shared" si="2228"/>
        <v>116525</v>
      </c>
      <c r="FY775" s="446">
        <f t="shared" si="2228"/>
        <v>3357080</v>
      </c>
      <c r="FZ775" s="446">
        <f t="shared" si="2228"/>
        <v>6428499</v>
      </c>
      <c r="GA775" s="446">
        <f t="shared" si="2228"/>
        <v>854148</v>
      </c>
      <c r="GB775" s="446"/>
      <c r="GC775" s="446"/>
      <c r="GD775" s="446" t="str">
        <f t="shared" si="2226"/>
        <v>-</v>
      </c>
      <c r="GE775" s="446" t="str">
        <f t="shared" si="2226"/>
        <v>-</v>
      </c>
      <c r="GF775" s="446">
        <f t="shared" si="2226"/>
        <v>133000</v>
      </c>
      <c r="GG775" s="446">
        <f t="shared" si="2226"/>
        <v>330855</v>
      </c>
      <c r="GH775" s="446">
        <f t="shared" si="2226"/>
        <v>1808</v>
      </c>
      <c r="GI775" s="446">
        <f t="shared" si="2226"/>
        <v>3049728</v>
      </c>
      <c r="GJ775" s="446">
        <f t="shared" si="2226"/>
        <v>1303016</v>
      </c>
      <c r="GK775" s="446">
        <f t="shared" si="2226"/>
        <v>942</v>
      </c>
      <c r="GL775" s="446">
        <f t="shared" si="2226"/>
        <v>70848</v>
      </c>
      <c r="GM775" s="446">
        <f t="shared" si="2226"/>
        <v>31482</v>
      </c>
      <c r="GN775" s="446" t="str">
        <f t="shared" si="2200"/>
        <v>-</v>
      </c>
      <c r="GO775" s="446">
        <f t="shared" si="2227"/>
        <v>6732</v>
      </c>
      <c r="GP775" s="446">
        <f t="shared" si="2227"/>
        <v>7500</v>
      </c>
      <c r="GQ775" s="446">
        <f t="shared" si="2227"/>
        <v>0</v>
      </c>
      <c r="GR775" s="446"/>
      <c r="GS775" s="446"/>
      <c r="GT775" s="446"/>
      <c r="GU775" s="446"/>
      <c r="GV775" s="416"/>
      <c r="GW775" s="402"/>
      <c r="GX775" s="402"/>
      <c r="GY775" s="402"/>
      <c r="GZ775" s="402"/>
      <c r="HA775" s="402"/>
    </row>
    <row r="776" spans="1:209" ht="9.75" customHeight="1" x14ac:dyDescent="0.2">
      <c r="A776" s="493" t="str">
        <f t="shared" si="2210"/>
        <v>2019-20FEBRUARYRRU</v>
      </c>
      <c r="B776" s="494" t="str">
        <f t="shared" si="2229"/>
        <v>2019-20</v>
      </c>
      <c r="C776" s="480" t="s">
        <v>657</v>
      </c>
      <c r="D776" s="480" t="s">
        <v>659</v>
      </c>
      <c r="E776" s="480" t="s">
        <v>467</v>
      </c>
      <c r="F776" s="495" t="s">
        <v>454</v>
      </c>
      <c r="G776" s="511" t="s">
        <v>689</v>
      </c>
      <c r="H776" s="519">
        <v>168286</v>
      </c>
      <c r="I776" s="519">
        <v>134619</v>
      </c>
      <c r="J776" s="519">
        <v>1238159</v>
      </c>
      <c r="K776" s="519">
        <v>9</v>
      </c>
      <c r="L776" s="519">
        <v>0</v>
      </c>
      <c r="M776" s="519">
        <v>29</v>
      </c>
      <c r="N776" s="519">
        <v>70</v>
      </c>
      <c r="O776" s="519">
        <v>151</v>
      </c>
      <c r="P776" s="519">
        <v>436</v>
      </c>
      <c r="Q776" s="519">
        <v>0</v>
      </c>
      <c r="R776" s="519">
        <v>2919</v>
      </c>
      <c r="S776" s="519">
        <v>102046</v>
      </c>
      <c r="T776" s="519">
        <v>9158</v>
      </c>
      <c r="U776" s="519">
        <v>6684</v>
      </c>
      <c r="V776" s="519">
        <v>58526</v>
      </c>
      <c r="W776" s="519">
        <v>17527</v>
      </c>
      <c r="X776" s="519">
        <v>1788</v>
      </c>
      <c r="Y776" s="519">
        <v>3730130</v>
      </c>
      <c r="Z776" s="519">
        <v>407</v>
      </c>
      <c r="AA776" s="519">
        <v>675</v>
      </c>
      <c r="AB776" s="519">
        <v>4700717</v>
      </c>
      <c r="AC776" s="519">
        <v>703</v>
      </c>
      <c r="AD776" s="519">
        <v>1214</v>
      </c>
      <c r="AE776" s="519">
        <v>77413738</v>
      </c>
      <c r="AF776" s="519">
        <v>1323</v>
      </c>
      <c r="AG776" s="519">
        <v>2756</v>
      </c>
      <c r="AH776" s="519">
        <v>81311647</v>
      </c>
      <c r="AI776" s="519">
        <v>4639</v>
      </c>
      <c r="AJ776" s="519">
        <v>11124</v>
      </c>
      <c r="AK776" s="519">
        <v>19203231</v>
      </c>
      <c r="AL776" s="519">
        <v>10740</v>
      </c>
      <c r="AM776" s="519">
        <v>25302</v>
      </c>
      <c r="AN776" s="519"/>
      <c r="AO776" s="519"/>
      <c r="AP776" s="519"/>
      <c r="AQ776" s="519"/>
      <c r="AR776" s="519"/>
      <c r="AS776" s="519"/>
      <c r="AT776" s="519">
        <v>8479</v>
      </c>
      <c r="AU776" s="519">
        <v>174</v>
      </c>
      <c r="AV776" s="519">
        <v>685</v>
      </c>
      <c r="AW776" s="519">
        <v>2256</v>
      </c>
      <c r="AX776" s="519">
        <v>426</v>
      </c>
      <c r="AY776" s="519">
        <v>7194</v>
      </c>
      <c r="AZ776" s="519">
        <v>0</v>
      </c>
      <c r="BA776" s="519"/>
      <c r="BB776" s="519"/>
      <c r="BC776" s="519"/>
      <c r="BD776" s="519"/>
      <c r="BE776" s="519"/>
      <c r="BF776" s="519"/>
      <c r="BG776" s="519"/>
      <c r="BH776" s="519"/>
      <c r="BI776" s="519">
        <v>59623</v>
      </c>
      <c r="BJ776" s="519">
        <v>6026</v>
      </c>
      <c r="BK776" s="519">
        <v>27918</v>
      </c>
      <c r="BL776" s="519">
        <v>93567</v>
      </c>
      <c r="BM776" s="519">
        <v>23953</v>
      </c>
      <c r="BN776" s="519">
        <v>18465</v>
      </c>
      <c r="BO776" s="519">
        <v>17229</v>
      </c>
      <c r="BP776" s="519">
        <v>13537</v>
      </c>
      <c r="BQ776" s="519">
        <v>90140</v>
      </c>
      <c r="BR776" s="519">
        <v>66572</v>
      </c>
      <c r="BS776" s="519">
        <v>28726</v>
      </c>
      <c r="BT776" s="519">
        <v>19857</v>
      </c>
      <c r="BU776" s="519">
        <v>2578</v>
      </c>
      <c r="BV776" s="519">
        <v>1888</v>
      </c>
      <c r="BW776" s="519">
        <v>52</v>
      </c>
      <c r="BX776" s="519">
        <v>30111</v>
      </c>
      <c r="BY776" s="519">
        <v>579</v>
      </c>
      <c r="BZ776" s="519">
        <v>993</v>
      </c>
      <c r="CA776" s="519">
        <v>14</v>
      </c>
      <c r="CB776" s="519">
        <v>9219</v>
      </c>
      <c r="CC776" s="519">
        <v>659</v>
      </c>
      <c r="CD776" s="519">
        <v>1432</v>
      </c>
      <c r="CE776" s="519">
        <v>9092</v>
      </c>
      <c r="CF776" s="519">
        <v>3690800</v>
      </c>
      <c r="CG776" s="519">
        <v>406</v>
      </c>
      <c r="CH776" s="519">
        <v>672</v>
      </c>
      <c r="CI776" s="519">
        <v>3891</v>
      </c>
      <c r="CJ776" s="519">
        <v>5105832</v>
      </c>
      <c r="CK776" s="519">
        <v>1312</v>
      </c>
      <c r="CL776" s="519">
        <v>2676</v>
      </c>
      <c r="CM776" s="519">
        <v>1005</v>
      </c>
      <c r="CN776" s="519">
        <v>1266669</v>
      </c>
      <c r="CO776" s="519">
        <v>1260</v>
      </c>
      <c r="CP776" s="519">
        <v>2781</v>
      </c>
      <c r="CQ776" s="519">
        <v>53630</v>
      </c>
      <c r="CR776" s="519">
        <v>71041237</v>
      </c>
      <c r="CS776" s="519">
        <v>1325</v>
      </c>
      <c r="CT776" s="519">
        <v>2761</v>
      </c>
      <c r="CU776" s="519">
        <v>1560</v>
      </c>
      <c r="CV776" s="519">
        <v>11028369</v>
      </c>
      <c r="CW776" s="519">
        <v>7069</v>
      </c>
      <c r="CX776" s="519">
        <v>13787</v>
      </c>
      <c r="CY776" s="519">
        <v>320</v>
      </c>
      <c r="CZ776" s="519">
        <v>2258922</v>
      </c>
      <c r="DA776" s="519">
        <v>7059</v>
      </c>
      <c r="DB776" s="519">
        <v>16399</v>
      </c>
      <c r="DC776" s="519">
        <v>1571</v>
      </c>
      <c r="DD776" s="519">
        <v>16472146</v>
      </c>
      <c r="DE776" s="519">
        <v>10485</v>
      </c>
      <c r="DF776" s="519">
        <v>20736</v>
      </c>
      <c r="DG776" s="519">
        <v>150</v>
      </c>
      <c r="DH776" s="519">
        <v>2061862</v>
      </c>
      <c r="DI776" s="519">
        <v>13746</v>
      </c>
      <c r="DJ776" s="519">
        <v>27677</v>
      </c>
      <c r="DK776" s="519">
        <v>658</v>
      </c>
      <c r="DL776" s="519">
        <v>206099</v>
      </c>
      <c r="DM776" s="519">
        <v>313</v>
      </c>
      <c r="DN776" s="519">
        <v>529</v>
      </c>
      <c r="DO776" s="519">
        <v>4480</v>
      </c>
      <c r="DP776" s="519">
        <v>324242</v>
      </c>
      <c r="DQ776" s="519">
        <v>72</v>
      </c>
      <c r="DR776" s="519">
        <v>154</v>
      </c>
      <c r="DS776" s="519">
        <v>176</v>
      </c>
      <c r="DT776" s="519">
        <v>401053</v>
      </c>
      <c r="DU776" s="519">
        <v>2279</v>
      </c>
      <c r="DV776" s="519">
        <v>4590</v>
      </c>
      <c r="DW776" s="519">
        <v>165</v>
      </c>
      <c r="DX776" s="519"/>
      <c r="DY776" s="519"/>
      <c r="DZ776" s="519"/>
      <c r="EA776" s="519"/>
      <c r="EB776" s="519"/>
      <c r="EC776" s="519"/>
      <c r="ED776" s="519"/>
      <c r="EE776" s="519"/>
      <c r="EF776" s="519"/>
      <c r="EG776" s="519" t="s">
        <v>152</v>
      </c>
      <c r="EH776" s="519" t="s">
        <v>152</v>
      </c>
      <c r="EI776" s="519">
        <v>0</v>
      </c>
      <c r="EJ776" s="512"/>
      <c r="EK776" s="512"/>
      <c r="EL776" s="512"/>
      <c r="EM776" s="512"/>
      <c r="EN776" s="512"/>
      <c r="EO776" s="512"/>
      <c r="EP776" s="512"/>
      <c r="EQ776" s="512"/>
      <c r="ER776" s="512"/>
      <c r="ES776" s="512"/>
      <c r="ET776" s="512"/>
      <c r="EU776" s="512"/>
      <c r="EV776" s="512"/>
      <c r="EW776" s="512"/>
      <c r="EX776" s="512"/>
      <c r="EY776" s="512"/>
      <c r="EZ776" s="514"/>
      <c r="FA776" s="520">
        <f t="shared" si="2211"/>
        <v>2</v>
      </c>
      <c r="FB776" s="493">
        <f t="shared" si="2212"/>
        <v>2020</v>
      </c>
      <c r="FC776" s="498">
        <f t="shared" si="2213"/>
        <v>43862</v>
      </c>
      <c r="FD776" s="499">
        <f t="shared" si="2230"/>
        <v>29</v>
      </c>
      <c r="FE776" s="500"/>
      <c r="FF776" s="515">
        <f t="shared" si="2197"/>
        <v>0.5136436597110754</v>
      </c>
      <c r="FG776" s="500"/>
      <c r="FH776" s="481">
        <f t="shared" si="2215"/>
        <v>2.6155274077309456</v>
      </c>
      <c r="FI776" s="481">
        <f t="shared" si="2216"/>
        <v>2.0162699279318628</v>
      </c>
      <c r="FJ776" s="481">
        <f t="shared" si="2217"/>
        <v>2.5776481149012569</v>
      </c>
      <c r="FK776" s="481">
        <f t="shared" si="2218"/>
        <v>2.025284260921604</v>
      </c>
      <c r="FL776" s="481">
        <f t="shared" si="2219"/>
        <v>1.5401701807743566</v>
      </c>
      <c r="FM776" s="481">
        <f t="shared" si="2220"/>
        <v>1.1374773604893551</v>
      </c>
      <c r="FN776" s="481">
        <f t="shared" si="2221"/>
        <v>1.6389570377132425</v>
      </c>
      <c r="FO776" s="481">
        <f t="shared" si="2222"/>
        <v>1.1329377531808067</v>
      </c>
      <c r="FP776" s="481">
        <f t="shared" si="2223"/>
        <v>1.441834451901566</v>
      </c>
      <c r="FQ776" s="481">
        <f t="shared" si="2224"/>
        <v>1.0559284116331096</v>
      </c>
      <c r="FR776" s="501"/>
      <c r="FS776" s="482">
        <f t="shared" si="2228"/>
        <v>0</v>
      </c>
      <c r="FT776" s="482">
        <f t="shared" si="2228"/>
        <v>3903951</v>
      </c>
      <c r="FU776" s="482">
        <f t="shared" si="2228"/>
        <v>9423330</v>
      </c>
      <c r="FV776" s="482">
        <f t="shared" si="2228"/>
        <v>20327469</v>
      </c>
      <c r="FW776" s="482">
        <f t="shared" si="2228"/>
        <v>6181650</v>
      </c>
      <c r="FX776" s="482">
        <f t="shared" si="2228"/>
        <v>8114376</v>
      </c>
      <c r="FY776" s="482">
        <f t="shared" si="2228"/>
        <v>161297656</v>
      </c>
      <c r="FZ776" s="482">
        <f t="shared" si="2228"/>
        <v>194970348</v>
      </c>
      <c r="GA776" s="482">
        <f t="shared" si="2228"/>
        <v>45239976</v>
      </c>
      <c r="GB776" s="482"/>
      <c r="GC776" s="482"/>
      <c r="GD776" s="482">
        <f t="shared" si="2226"/>
        <v>51636</v>
      </c>
      <c r="GE776" s="482">
        <f t="shared" si="2226"/>
        <v>20048</v>
      </c>
      <c r="GF776" s="482">
        <f t="shared" si="2226"/>
        <v>6109824</v>
      </c>
      <c r="GG776" s="482">
        <f t="shared" si="2226"/>
        <v>10412316</v>
      </c>
      <c r="GH776" s="482">
        <f t="shared" si="2226"/>
        <v>2794905</v>
      </c>
      <c r="GI776" s="482">
        <f t="shared" si="2226"/>
        <v>148072430</v>
      </c>
      <c r="GJ776" s="482">
        <f t="shared" si="2226"/>
        <v>21507720</v>
      </c>
      <c r="GK776" s="482">
        <f t="shared" si="2226"/>
        <v>5247680</v>
      </c>
      <c r="GL776" s="482">
        <f t="shared" si="2226"/>
        <v>32576256</v>
      </c>
      <c r="GM776" s="482">
        <f t="shared" si="2226"/>
        <v>4151550</v>
      </c>
      <c r="GN776" s="482">
        <f t="shared" si="2200"/>
        <v>807840</v>
      </c>
      <c r="GO776" s="482">
        <f t="shared" si="2227"/>
        <v>348082</v>
      </c>
      <c r="GP776" s="482">
        <f t="shared" si="2227"/>
        <v>689920</v>
      </c>
      <c r="GQ776" s="482">
        <f t="shared" si="2227"/>
        <v>0</v>
      </c>
      <c r="GR776" s="482"/>
      <c r="GS776" s="482"/>
      <c r="GT776" s="482"/>
      <c r="GU776" s="482"/>
      <c r="GV776" s="502"/>
      <c r="GW776" s="402"/>
      <c r="GX776" s="402"/>
      <c r="GY776" s="402"/>
      <c r="GZ776" s="402"/>
      <c r="HA776" s="402"/>
    </row>
    <row r="777" spans="1:209" ht="9.75" customHeight="1" x14ac:dyDescent="0.2">
      <c r="A777" s="417" t="str">
        <f t="shared" si="2210"/>
        <v>2019-20FEBRUARYRX6</v>
      </c>
      <c r="B777" s="458" t="str">
        <f t="shared" si="2229"/>
        <v>2019-20</v>
      </c>
      <c r="C777" s="402" t="s">
        <v>657</v>
      </c>
      <c r="D777" s="402" t="s">
        <v>646</v>
      </c>
      <c r="E777" s="402" t="s">
        <v>645</v>
      </c>
      <c r="F777" s="478" t="s">
        <v>448</v>
      </c>
      <c r="G777" s="478" t="s">
        <v>690</v>
      </c>
      <c r="H777" s="510">
        <v>42572</v>
      </c>
      <c r="I777" s="510">
        <v>28161</v>
      </c>
      <c r="J777" s="510">
        <v>118444</v>
      </c>
      <c r="K777" s="510">
        <v>4</v>
      </c>
      <c r="L777" s="510">
        <v>1</v>
      </c>
      <c r="M777" s="510">
        <v>10</v>
      </c>
      <c r="N777" s="510">
        <v>17</v>
      </c>
      <c r="O777" s="510">
        <v>32</v>
      </c>
      <c r="P777" s="510">
        <v>205</v>
      </c>
      <c r="Q777" s="510">
        <v>1953</v>
      </c>
      <c r="R777" s="510">
        <v>17</v>
      </c>
      <c r="S777" s="510">
        <v>33702</v>
      </c>
      <c r="T777" s="510">
        <v>2496</v>
      </c>
      <c r="U777" s="510">
        <v>1658</v>
      </c>
      <c r="V777" s="510">
        <v>18520</v>
      </c>
      <c r="W777" s="510">
        <v>7574</v>
      </c>
      <c r="X777" s="510">
        <v>440</v>
      </c>
      <c r="Y777" s="510">
        <v>951490</v>
      </c>
      <c r="Z777" s="510">
        <v>381</v>
      </c>
      <c r="AA777" s="510">
        <v>644</v>
      </c>
      <c r="AB777" s="510">
        <v>775398</v>
      </c>
      <c r="AC777" s="510">
        <v>468</v>
      </c>
      <c r="AD777" s="510">
        <v>782</v>
      </c>
      <c r="AE777" s="510">
        <v>25700192</v>
      </c>
      <c r="AF777" s="510">
        <v>1388</v>
      </c>
      <c r="AG777" s="510">
        <v>2770</v>
      </c>
      <c r="AH777" s="510">
        <v>26968936</v>
      </c>
      <c r="AI777" s="510">
        <v>3561</v>
      </c>
      <c r="AJ777" s="510">
        <v>8539</v>
      </c>
      <c r="AK777" s="510">
        <v>1689752</v>
      </c>
      <c r="AL777" s="510">
        <v>3840</v>
      </c>
      <c r="AM777" s="510">
        <v>8416</v>
      </c>
      <c r="AN777" s="510"/>
      <c r="AO777" s="510"/>
      <c r="AP777" s="510"/>
      <c r="AQ777" s="510"/>
      <c r="AR777" s="510"/>
      <c r="AS777" s="510"/>
      <c r="AT777" s="510">
        <v>1906</v>
      </c>
      <c r="AU777" s="510">
        <v>24</v>
      </c>
      <c r="AV777" s="510">
        <v>179</v>
      </c>
      <c r="AW777" s="510">
        <v>1717</v>
      </c>
      <c r="AX777" s="510">
        <v>101</v>
      </c>
      <c r="AY777" s="510">
        <v>1602</v>
      </c>
      <c r="AZ777" s="510">
        <v>0</v>
      </c>
      <c r="BA777" s="510"/>
      <c r="BB777" s="510"/>
      <c r="BC777" s="510"/>
      <c r="BD777" s="510"/>
      <c r="BE777" s="510"/>
      <c r="BF777" s="510"/>
      <c r="BG777" s="510"/>
      <c r="BH777" s="510"/>
      <c r="BI777" s="510">
        <v>19535</v>
      </c>
      <c r="BJ777" s="510">
        <v>3404</v>
      </c>
      <c r="BK777" s="510">
        <v>8857</v>
      </c>
      <c r="BL777" s="510">
        <v>31796</v>
      </c>
      <c r="BM777" s="510">
        <v>4899</v>
      </c>
      <c r="BN777" s="510">
        <v>3913</v>
      </c>
      <c r="BO777" s="510">
        <v>3206</v>
      </c>
      <c r="BP777" s="510">
        <v>2581</v>
      </c>
      <c r="BQ777" s="510">
        <v>23358</v>
      </c>
      <c r="BR777" s="510">
        <v>19827</v>
      </c>
      <c r="BS777" s="510">
        <v>11719</v>
      </c>
      <c r="BT777" s="510">
        <v>7997</v>
      </c>
      <c r="BU777" s="510">
        <v>681</v>
      </c>
      <c r="BV777" s="510">
        <v>436</v>
      </c>
      <c r="BW777" s="510">
        <v>60</v>
      </c>
      <c r="BX777" s="510">
        <v>27306</v>
      </c>
      <c r="BY777" s="510">
        <v>455</v>
      </c>
      <c r="BZ777" s="510">
        <v>786</v>
      </c>
      <c r="CA777" s="510">
        <v>60</v>
      </c>
      <c r="CB777" s="510">
        <v>24787</v>
      </c>
      <c r="CC777" s="510">
        <v>413</v>
      </c>
      <c r="CD777" s="510">
        <v>742</v>
      </c>
      <c r="CE777" s="510">
        <v>2376</v>
      </c>
      <c r="CF777" s="510">
        <v>899397</v>
      </c>
      <c r="CG777" s="510">
        <v>379</v>
      </c>
      <c r="CH777" s="510">
        <v>637</v>
      </c>
      <c r="CI777" s="510">
        <v>2592</v>
      </c>
      <c r="CJ777" s="510">
        <v>3646412</v>
      </c>
      <c r="CK777" s="510">
        <v>1407</v>
      </c>
      <c r="CL777" s="510">
        <v>2727</v>
      </c>
      <c r="CM777" s="510">
        <v>546</v>
      </c>
      <c r="CN777" s="510">
        <v>706946</v>
      </c>
      <c r="CO777" s="510">
        <v>1295</v>
      </c>
      <c r="CP777" s="510">
        <v>2709</v>
      </c>
      <c r="CQ777" s="510">
        <v>15382</v>
      </c>
      <c r="CR777" s="510">
        <v>21346834</v>
      </c>
      <c r="CS777" s="510">
        <v>1388</v>
      </c>
      <c r="CT777" s="510">
        <v>2776</v>
      </c>
      <c r="CU777" s="510">
        <v>1239</v>
      </c>
      <c r="CV777" s="510">
        <v>6218074</v>
      </c>
      <c r="CW777" s="510">
        <v>5019</v>
      </c>
      <c r="CX777" s="510">
        <v>9957</v>
      </c>
      <c r="CY777" s="510">
        <v>454</v>
      </c>
      <c r="CZ777" s="510">
        <v>2280522</v>
      </c>
      <c r="DA777" s="510">
        <v>5023</v>
      </c>
      <c r="DB777" s="510">
        <v>10328</v>
      </c>
      <c r="DC777" s="510">
        <v>882</v>
      </c>
      <c r="DD777" s="510">
        <v>6449528</v>
      </c>
      <c r="DE777" s="510">
        <v>7312</v>
      </c>
      <c r="DF777" s="510">
        <v>14913</v>
      </c>
      <c r="DG777" s="510">
        <v>157</v>
      </c>
      <c r="DH777" s="510">
        <v>1066390</v>
      </c>
      <c r="DI777" s="510">
        <v>6792</v>
      </c>
      <c r="DJ777" s="510">
        <v>15257</v>
      </c>
      <c r="DK777" s="510">
        <v>74</v>
      </c>
      <c r="DL777" s="510">
        <v>27992</v>
      </c>
      <c r="DM777" s="510">
        <v>378</v>
      </c>
      <c r="DN777" s="510">
        <v>561</v>
      </c>
      <c r="DO777" s="510">
        <v>1418</v>
      </c>
      <c r="DP777" s="510">
        <v>39141</v>
      </c>
      <c r="DQ777" s="510">
        <v>28</v>
      </c>
      <c r="DR777" s="510">
        <v>54</v>
      </c>
      <c r="DS777" s="510">
        <v>0</v>
      </c>
      <c r="DT777" s="510">
        <v>0</v>
      </c>
      <c r="DU777" s="510" t="s">
        <v>152</v>
      </c>
      <c r="DV777" s="510" t="s">
        <v>152</v>
      </c>
      <c r="DW777" s="510">
        <v>0</v>
      </c>
      <c r="DX777" s="510"/>
      <c r="DY777" s="510"/>
      <c r="DZ777" s="510"/>
      <c r="EA777" s="510"/>
      <c r="EB777" s="510"/>
      <c r="EC777" s="510"/>
      <c r="ED777" s="510"/>
      <c r="EE777" s="510"/>
      <c r="EF777" s="510"/>
      <c r="EG777" s="510" t="s">
        <v>152</v>
      </c>
      <c r="EH777" s="510" t="s">
        <v>152</v>
      </c>
      <c r="EI777" s="510">
        <v>0</v>
      </c>
      <c r="EJ777" s="479"/>
      <c r="EK777" s="479"/>
      <c r="EL777" s="479"/>
      <c r="EM777" s="479"/>
      <c r="EN777" s="479"/>
      <c r="EO777" s="479"/>
      <c r="EP777" s="479"/>
      <c r="EQ777" s="479"/>
      <c r="ER777" s="479"/>
      <c r="ES777" s="479"/>
      <c r="ET777" s="479"/>
      <c r="EU777" s="479"/>
      <c r="EV777" s="479"/>
      <c r="EW777" s="479"/>
      <c r="EX777" s="479"/>
      <c r="EY777" s="479"/>
      <c r="EZ777" s="476"/>
      <c r="FA777" s="446">
        <f t="shared" si="2211"/>
        <v>2</v>
      </c>
      <c r="FB777" s="417">
        <f t="shared" si="2212"/>
        <v>2020</v>
      </c>
      <c r="FC777" s="448">
        <f t="shared" si="2213"/>
        <v>43862</v>
      </c>
      <c r="FD777" s="449">
        <f t="shared" si="2230"/>
        <v>29</v>
      </c>
      <c r="FE777" s="450"/>
      <c r="FF777" s="451">
        <f t="shared" si="2197"/>
        <v>0.61894369271060667</v>
      </c>
      <c r="FG777" s="450"/>
      <c r="FH777" s="452">
        <f t="shared" si="2215"/>
        <v>1.9627403846153846</v>
      </c>
      <c r="FI777" s="452">
        <f t="shared" si="2216"/>
        <v>1.5677083333333333</v>
      </c>
      <c r="FJ777" s="452">
        <f t="shared" si="2217"/>
        <v>1.9336550060313631</v>
      </c>
      <c r="FK777" s="452">
        <f t="shared" si="2218"/>
        <v>1.5566948130277443</v>
      </c>
      <c r="FL777" s="452">
        <f t="shared" si="2219"/>
        <v>1.2612311015118791</v>
      </c>
      <c r="FM777" s="452">
        <f t="shared" si="2220"/>
        <v>1.070572354211663</v>
      </c>
      <c r="FN777" s="452">
        <f t="shared" si="2221"/>
        <v>1.5472669659360971</v>
      </c>
      <c r="FO777" s="452">
        <f t="shared" si="2222"/>
        <v>1.0558489569580143</v>
      </c>
      <c r="FP777" s="452">
        <f t="shared" si="2223"/>
        <v>1.5477272727272726</v>
      </c>
      <c r="FQ777" s="452">
        <f t="shared" si="2224"/>
        <v>0.99090909090909096</v>
      </c>
      <c r="FR777" s="453"/>
      <c r="FS777" s="446">
        <f t="shared" si="2228"/>
        <v>28161</v>
      </c>
      <c r="FT777" s="446">
        <f t="shared" si="2228"/>
        <v>281610</v>
      </c>
      <c r="FU777" s="446">
        <f t="shared" si="2228"/>
        <v>478737</v>
      </c>
      <c r="FV777" s="446">
        <f t="shared" si="2228"/>
        <v>901152</v>
      </c>
      <c r="FW777" s="446">
        <f t="shared" si="2228"/>
        <v>1607424</v>
      </c>
      <c r="FX777" s="446">
        <f t="shared" si="2228"/>
        <v>1296556</v>
      </c>
      <c r="FY777" s="446">
        <f t="shared" si="2228"/>
        <v>51300400</v>
      </c>
      <c r="FZ777" s="446">
        <f t="shared" si="2228"/>
        <v>64674386</v>
      </c>
      <c r="GA777" s="446">
        <f t="shared" si="2228"/>
        <v>3703040</v>
      </c>
      <c r="GB777" s="446"/>
      <c r="GC777" s="446"/>
      <c r="GD777" s="446">
        <f t="shared" si="2226"/>
        <v>47160</v>
      </c>
      <c r="GE777" s="446">
        <f t="shared" si="2226"/>
        <v>44520</v>
      </c>
      <c r="GF777" s="446">
        <f t="shared" si="2226"/>
        <v>1513512</v>
      </c>
      <c r="GG777" s="446">
        <f t="shared" si="2226"/>
        <v>7068384</v>
      </c>
      <c r="GH777" s="446">
        <f t="shared" si="2226"/>
        <v>1479114</v>
      </c>
      <c r="GI777" s="446">
        <f t="shared" si="2226"/>
        <v>42700432</v>
      </c>
      <c r="GJ777" s="446">
        <f t="shared" si="2226"/>
        <v>12336723</v>
      </c>
      <c r="GK777" s="446">
        <f t="shared" si="2226"/>
        <v>4688912</v>
      </c>
      <c r="GL777" s="446">
        <f t="shared" si="2226"/>
        <v>13153266</v>
      </c>
      <c r="GM777" s="446">
        <f t="shared" si="2226"/>
        <v>2395349</v>
      </c>
      <c r="GN777" s="446" t="str">
        <f t="shared" si="2200"/>
        <v>-</v>
      </c>
      <c r="GO777" s="446">
        <f t="shared" si="2227"/>
        <v>41514</v>
      </c>
      <c r="GP777" s="446">
        <f t="shared" si="2227"/>
        <v>76572</v>
      </c>
      <c r="GQ777" s="446">
        <f t="shared" si="2227"/>
        <v>0</v>
      </c>
      <c r="GR777" s="446"/>
      <c r="GS777" s="446"/>
      <c r="GT777" s="446"/>
      <c r="GU777" s="446"/>
      <c r="GV777" s="416"/>
      <c r="GW777" s="402"/>
      <c r="GX777" s="402"/>
      <c r="GY777" s="402"/>
      <c r="GZ777" s="402"/>
      <c r="HA777" s="402"/>
    </row>
    <row r="778" spans="1:209" ht="9.75" customHeight="1" x14ac:dyDescent="0.2">
      <c r="A778" s="417" t="str">
        <f t="shared" si="2210"/>
        <v>2019-20FEBRUARYRX7</v>
      </c>
      <c r="B778" s="458" t="str">
        <f t="shared" si="2229"/>
        <v>2019-20</v>
      </c>
      <c r="C778" s="402" t="s">
        <v>657</v>
      </c>
      <c r="D778" s="402" t="s">
        <v>649</v>
      </c>
      <c r="E778" s="402" t="s">
        <v>462</v>
      </c>
      <c r="F778" s="478" t="s">
        <v>449</v>
      </c>
      <c r="G778" s="478" t="s">
        <v>691</v>
      </c>
      <c r="H778" s="510">
        <v>117409</v>
      </c>
      <c r="I778" s="510">
        <v>98259</v>
      </c>
      <c r="J778" s="510">
        <v>531953</v>
      </c>
      <c r="K778" s="510">
        <v>5</v>
      </c>
      <c r="L778" s="510">
        <v>1</v>
      </c>
      <c r="M778" s="510">
        <v>2</v>
      </c>
      <c r="N778" s="510">
        <v>36</v>
      </c>
      <c r="O778" s="510">
        <v>96</v>
      </c>
      <c r="P778" s="510">
        <v>212</v>
      </c>
      <c r="Q778" s="510">
        <v>12211</v>
      </c>
      <c r="R778" s="510">
        <v>794</v>
      </c>
      <c r="S778" s="510">
        <v>89281</v>
      </c>
      <c r="T778" s="510">
        <v>8879</v>
      </c>
      <c r="U778" s="510">
        <v>6282</v>
      </c>
      <c r="V778" s="510">
        <v>47867</v>
      </c>
      <c r="W778" s="510">
        <v>12456</v>
      </c>
      <c r="X778" s="510">
        <v>4360</v>
      </c>
      <c r="Y778" s="510">
        <v>3858135</v>
      </c>
      <c r="Z778" s="510">
        <v>435</v>
      </c>
      <c r="AA778" s="510">
        <v>738</v>
      </c>
      <c r="AB778" s="510">
        <v>3754433</v>
      </c>
      <c r="AC778" s="510">
        <v>598</v>
      </c>
      <c r="AD778" s="510">
        <v>1042</v>
      </c>
      <c r="AE778" s="510">
        <v>70109543</v>
      </c>
      <c r="AF778" s="510">
        <v>1465</v>
      </c>
      <c r="AG778" s="510">
        <v>3111</v>
      </c>
      <c r="AH778" s="510">
        <v>71648416</v>
      </c>
      <c r="AI778" s="510">
        <v>5752</v>
      </c>
      <c r="AJ778" s="510">
        <v>12966</v>
      </c>
      <c r="AK778" s="510">
        <v>22558264</v>
      </c>
      <c r="AL778" s="510">
        <v>5174</v>
      </c>
      <c r="AM778" s="510">
        <v>11826</v>
      </c>
      <c r="AN778" s="510"/>
      <c r="AO778" s="510"/>
      <c r="AP778" s="510"/>
      <c r="AQ778" s="510"/>
      <c r="AR778" s="510"/>
      <c r="AS778" s="510"/>
      <c r="AT778" s="510">
        <v>7867</v>
      </c>
      <c r="AU778" s="510">
        <v>351</v>
      </c>
      <c r="AV778" s="510">
        <v>4934</v>
      </c>
      <c r="AW778" s="510">
        <v>907</v>
      </c>
      <c r="AX778" s="510">
        <v>602</v>
      </c>
      <c r="AY778" s="510">
        <v>1980</v>
      </c>
      <c r="AZ778" s="510">
        <v>450</v>
      </c>
      <c r="BA778" s="510"/>
      <c r="BB778" s="510"/>
      <c r="BC778" s="510"/>
      <c r="BD778" s="510"/>
      <c r="BE778" s="510"/>
      <c r="BF778" s="510"/>
      <c r="BG778" s="510"/>
      <c r="BH778" s="510"/>
      <c r="BI778" s="510">
        <v>52513</v>
      </c>
      <c r="BJ778" s="510">
        <v>4868</v>
      </c>
      <c r="BK778" s="510">
        <v>24033</v>
      </c>
      <c r="BL778" s="510">
        <v>81414</v>
      </c>
      <c r="BM778" s="510">
        <v>18370</v>
      </c>
      <c r="BN778" s="510">
        <v>15134</v>
      </c>
      <c r="BO778" s="510">
        <v>12757</v>
      </c>
      <c r="BP778" s="510">
        <v>10672</v>
      </c>
      <c r="BQ778" s="510">
        <v>60892</v>
      </c>
      <c r="BR778" s="510">
        <v>50720</v>
      </c>
      <c r="BS778" s="510">
        <v>17898</v>
      </c>
      <c r="BT778" s="510">
        <v>13270</v>
      </c>
      <c r="BU778" s="510">
        <v>5721</v>
      </c>
      <c r="BV778" s="510">
        <v>4701</v>
      </c>
      <c r="BW778" s="510">
        <v>120</v>
      </c>
      <c r="BX778" s="510">
        <v>58938</v>
      </c>
      <c r="BY778" s="510">
        <v>491</v>
      </c>
      <c r="BZ778" s="510">
        <v>786</v>
      </c>
      <c r="CA778" s="510">
        <v>49</v>
      </c>
      <c r="CB778" s="510">
        <v>23666</v>
      </c>
      <c r="CC778" s="510">
        <v>483</v>
      </c>
      <c r="CD778" s="510">
        <v>867</v>
      </c>
      <c r="CE778" s="510">
        <v>8710</v>
      </c>
      <c r="CF778" s="510">
        <v>3775531</v>
      </c>
      <c r="CG778" s="510">
        <v>433</v>
      </c>
      <c r="CH778" s="510">
        <v>736</v>
      </c>
      <c r="CI778" s="510">
        <v>4303</v>
      </c>
      <c r="CJ778" s="510">
        <v>6676165</v>
      </c>
      <c r="CK778" s="510">
        <v>1552</v>
      </c>
      <c r="CL778" s="510">
        <v>3116</v>
      </c>
      <c r="CM778" s="510">
        <v>1863</v>
      </c>
      <c r="CN778" s="510">
        <v>3111493</v>
      </c>
      <c r="CO778" s="510">
        <v>1670</v>
      </c>
      <c r="CP778" s="510">
        <v>3352</v>
      </c>
      <c r="CQ778" s="510">
        <v>41701</v>
      </c>
      <c r="CR778" s="510">
        <v>60321885</v>
      </c>
      <c r="CS778" s="510">
        <v>1447</v>
      </c>
      <c r="CT778" s="510">
        <v>3096</v>
      </c>
      <c r="CU778" s="510">
        <v>3331</v>
      </c>
      <c r="CV778" s="510">
        <v>24697585</v>
      </c>
      <c r="CW778" s="510">
        <v>7414</v>
      </c>
      <c r="CX778" s="510">
        <v>18810</v>
      </c>
      <c r="CY778" s="510">
        <v>1732</v>
      </c>
      <c r="CZ778" s="510">
        <v>9512203</v>
      </c>
      <c r="DA778" s="510">
        <v>5492</v>
      </c>
      <c r="DB778" s="510">
        <v>13468</v>
      </c>
      <c r="DC778" s="510">
        <v>1192</v>
      </c>
      <c r="DD778" s="510">
        <v>9355240</v>
      </c>
      <c r="DE778" s="510">
        <v>7848</v>
      </c>
      <c r="DF778" s="510">
        <v>17033</v>
      </c>
      <c r="DG778" s="510">
        <v>803</v>
      </c>
      <c r="DH778" s="510">
        <v>8399592</v>
      </c>
      <c r="DI778" s="510">
        <v>10460</v>
      </c>
      <c r="DJ778" s="510">
        <v>23833</v>
      </c>
      <c r="DK778" s="510">
        <v>166</v>
      </c>
      <c r="DL778" s="510">
        <v>55145</v>
      </c>
      <c r="DM778" s="510">
        <v>332</v>
      </c>
      <c r="DN778" s="510">
        <v>542</v>
      </c>
      <c r="DO778" s="510">
        <v>4292</v>
      </c>
      <c r="DP778" s="510">
        <v>138355</v>
      </c>
      <c r="DQ778" s="510">
        <v>32</v>
      </c>
      <c r="DR778" s="510">
        <v>60</v>
      </c>
      <c r="DS778" s="510">
        <v>74</v>
      </c>
      <c r="DT778" s="510">
        <v>102067</v>
      </c>
      <c r="DU778" s="510">
        <v>1379</v>
      </c>
      <c r="DV778" s="510">
        <v>3005</v>
      </c>
      <c r="DW778" s="510">
        <v>59</v>
      </c>
      <c r="DX778" s="510"/>
      <c r="DY778" s="510"/>
      <c r="DZ778" s="510"/>
      <c r="EA778" s="510"/>
      <c r="EB778" s="510"/>
      <c r="EC778" s="510"/>
      <c r="ED778" s="510"/>
      <c r="EE778" s="510"/>
      <c r="EF778" s="510"/>
      <c r="EG778" s="510" t="s">
        <v>152</v>
      </c>
      <c r="EH778" s="510" t="s">
        <v>152</v>
      </c>
      <c r="EI778" s="510">
        <v>0</v>
      </c>
      <c r="EJ778" s="479"/>
      <c r="EK778" s="479"/>
      <c r="EL778" s="479"/>
      <c r="EM778" s="479"/>
      <c r="EN778" s="479"/>
      <c r="EO778" s="479"/>
      <c r="EP778" s="479"/>
      <c r="EQ778" s="479"/>
      <c r="ER778" s="479"/>
      <c r="ES778" s="479"/>
      <c r="ET778" s="479"/>
      <c r="EU778" s="479"/>
      <c r="EV778" s="479"/>
      <c r="EW778" s="479"/>
      <c r="EX778" s="479"/>
      <c r="EY778" s="479"/>
      <c r="EZ778" s="476"/>
      <c r="FA778" s="446">
        <f t="shared" si="2211"/>
        <v>2</v>
      </c>
      <c r="FB778" s="417">
        <f t="shared" si="2212"/>
        <v>2020</v>
      </c>
      <c r="FC778" s="448">
        <f t="shared" si="2213"/>
        <v>43862</v>
      </c>
      <c r="FD778" s="449">
        <f t="shared" si="2230"/>
        <v>29</v>
      </c>
      <c r="FE778" s="450"/>
      <c r="FF778" s="451">
        <f t="shared" si="2197"/>
        <v>0.49521172262605284</v>
      </c>
      <c r="FG778" s="450"/>
      <c r="FH778" s="452">
        <f t="shared" si="2215"/>
        <v>2.0689266809325373</v>
      </c>
      <c r="FI778" s="452">
        <f t="shared" si="2216"/>
        <v>1.7044712242369635</v>
      </c>
      <c r="FJ778" s="452">
        <f t="shared" si="2217"/>
        <v>2.030722699777141</v>
      </c>
      <c r="FK778" s="452">
        <f t="shared" si="2218"/>
        <v>1.6988220312002547</v>
      </c>
      <c r="FL778" s="452">
        <f t="shared" si="2219"/>
        <v>1.2721081329517203</v>
      </c>
      <c r="FM778" s="452">
        <f t="shared" si="2220"/>
        <v>1.0596026490066226</v>
      </c>
      <c r="FN778" s="452">
        <f t="shared" si="2221"/>
        <v>1.436897880539499</v>
      </c>
      <c r="FO778" s="452">
        <f t="shared" si="2222"/>
        <v>1.0653500321130378</v>
      </c>
      <c r="FP778" s="452">
        <f t="shared" si="2223"/>
        <v>1.3121559633027522</v>
      </c>
      <c r="FQ778" s="452">
        <f t="shared" si="2224"/>
        <v>1.078211009174312</v>
      </c>
      <c r="FR778" s="453"/>
      <c r="FS778" s="446">
        <f t="shared" si="2228"/>
        <v>98259</v>
      </c>
      <c r="FT778" s="446">
        <f t="shared" si="2228"/>
        <v>196518</v>
      </c>
      <c r="FU778" s="446">
        <f t="shared" si="2228"/>
        <v>3537324</v>
      </c>
      <c r="FV778" s="446">
        <f t="shared" si="2228"/>
        <v>9432864</v>
      </c>
      <c r="FW778" s="446">
        <f t="shared" si="2228"/>
        <v>6552702</v>
      </c>
      <c r="FX778" s="446">
        <f t="shared" si="2228"/>
        <v>6545844</v>
      </c>
      <c r="FY778" s="446">
        <f t="shared" si="2228"/>
        <v>148914237</v>
      </c>
      <c r="FZ778" s="446">
        <f t="shared" si="2228"/>
        <v>161504496</v>
      </c>
      <c r="GA778" s="446">
        <f t="shared" si="2228"/>
        <v>51561360</v>
      </c>
      <c r="GB778" s="446"/>
      <c r="GC778" s="446"/>
      <c r="GD778" s="446">
        <f t="shared" si="2226"/>
        <v>94320</v>
      </c>
      <c r="GE778" s="446">
        <f t="shared" si="2226"/>
        <v>42483</v>
      </c>
      <c r="GF778" s="446">
        <f t="shared" si="2226"/>
        <v>6410560</v>
      </c>
      <c r="GG778" s="446">
        <f t="shared" si="2226"/>
        <v>13408148</v>
      </c>
      <c r="GH778" s="446">
        <f t="shared" si="2226"/>
        <v>6244776</v>
      </c>
      <c r="GI778" s="446">
        <f t="shared" si="2226"/>
        <v>129106296</v>
      </c>
      <c r="GJ778" s="446">
        <f t="shared" si="2226"/>
        <v>62656110</v>
      </c>
      <c r="GK778" s="446">
        <f t="shared" si="2226"/>
        <v>23326576</v>
      </c>
      <c r="GL778" s="446">
        <f t="shared" si="2226"/>
        <v>20303336</v>
      </c>
      <c r="GM778" s="446">
        <f t="shared" si="2226"/>
        <v>19137899</v>
      </c>
      <c r="GN778" s="446">
        <f t="shared" si="2200"/>
        <v>222370</v>
      </c>
      <c r="GO778" s="446">
        <f t="shared" si="2227"/>
        <v>89972</v>
      </c>
      <c r="GP778" s="446">
        <f t="shared" si="2227"/>
        <v>257520</v>
      </c>
      <c r="GQ778" s="446">
        <f t="shared" si="2227"/>
        <v>0</v>
      </c>
      <c r="GR778" s="446"/>
      <c r="GS778" s="446"/>
      <c r="GT778" s="446"/>
      <c r="GU778" s="446"/>
      <c r="GV778" s="416"/>
      <c r="GW778" s="402"/>
      <c r="GX778" s="402"/>
      <c r="GY778" s="402"/>
      <c r="GZ778" s="402"/>
      <c r="HA778" s="402"/>
    </row>
    <row r="779" spans="1:209" ht="9.75" customHeight="1" x14ac:dyDescent="0.2">
      <c r="A779" s="493" t="str">
        <f t="shared" si="2210"/>
        <v>2019-20FEBRUARYRYE</v>
      </c>
      <c r="B779" s="494" t="str">
        <f t="shared" si="2229"/>
        <v>2019-20</v>
      </c>
      <c r="C779" s="480" t="s">
        <v>657</v>
      </c>
      <c r="D779" s="480" t="s">
        <v>663</v>
      </c>
      <c r="E779" s="480" t="s">
        <v>662</v>
      </c>
      <c r="F779" s="495" t="s">
        <v>456</v>
      </c>
      <c r="G779" s="495" t="s">
        <v>692</v>
      </c>
      <c r="H779" s="521">
        <v>66923</v>
      </c>
      <c r="I779" s="521">
        <v>39710</v>
      </c>
      <c r="J779" s="521">
        <v>258186</v>
      </c>
      <c r="K779" s="521">
        <v>7</v>
      </c>
      <c r="L779" s="521">
        <v>3</v>
      </c>
      <c r="M779" s="521">
        <v>5</v>
      </c>
      <c r="N779" s="521">
        <v>21</v>
      </c>
      <c r="O779" s="521">
        <v>94</v>
      </c>
      <c r="P779" s="521">
        <v>274</v>
      </c>
      <c r="Q779" s="521">
        <v>3</v>
      </c>
      <c r="R779" s="521">
        <v>105</v>
      </c>
      <c r="S779" s="521">
        <v>48986</v>
      </c>
      <c r="T779" s="521">
        <v>2871</v>
      </c>
      <c r="U779" s="521">
        <v>1783</v>
      </c>
      <c r="V779" s="521">
        <v>23443</v>
      </c>
      <c r="W779" s="521">
        <v>14869</v>
      </c>
      <c r="X779" s="521">
        <v>889</v>
      </c>
      <c r="Y779" s="521">
        <v>1262671</v>
      </c>
      <c r="Z779" s="521">
        <v>440</v>
      </c>
      <c r="AA779" s="521">
        <v>793</v>
      </c>
      <c r="AB779" s="521">
        <v>984356</v>
      </c>
      <c r="AC779" s="521">
        <v>552</v>
      </c>
      <c r="AD779" s="521">
        <v>1019</v>
      </c>
      <c r="AE779" s="521">
        <v>25265725</v>
      </c>
      <c r="AF779" s="521">
        <v>1078</v>
      </c>
      <c r="AG779" s="521">
        <v>2173</v>
      </c>
      <c r="AH779" s="521">
        <v>49317748</v>
      </c>
      <c r="AI779" s="521">
        <v>3317</v>
      </c>
      <c r="AJ779" s="521">
        <v>7891</v>
      </c>
      <c r="AK779" s="521">
        <v>3975386</v>
      </c>
      <c r="AL779" s="521">
        <v>4472</v>
      </c>
      <c r="AM779" s="521">
        <v>10400</v>
      </c>
      <c r="AN779" s="521"/>
      <c r="AO779" s="521"/>
      <c r="AP779" s="521"/>
      <c r="AQ779" s="521"/>
      <c r="AR779" s="521"/>
      <c r="AS779" s="521"/>
      <c r="AT779" s="521">
        <v>4116</v>
      </c>
      <c r="AU779" s="521">
        <v>56</v>
      </c>
      <c r="AV779" s="521">
        <v>158</v>
      </c>
      <c r="AW779" s="521">
        <v>249</v>
      </c>
      <c r="AX779" s="521">
        <v>484</v>
      </c>
      <c r="AY779" s="521">
        <v>3418</v>
      </c>
      <c r="AZ779" s="521">
        <v>327</v>
      </c>
      <c r="BA779" s="521"/>
      <c r="BB779" s="521"/>
      <c r="BC779" s="521"/>
      <c r="BD779" s="521"/>
      <c r="BE779" s="521"/>
      <c r="BF779" s="521"/>
      <c r="BG779" s="521"/>
      <c r="BH779" s="521"/>
      <c r="BI779" s="521">
        <v>25169</v>
      </c>
      <c r="BJ779" s="521">
        <v>3272</v>
      </c>
      <c r="BK779" s="521">
        <v>16429</v>
      </c>
      <c r="BL779" s="521">
        <v>44870</v>
      </c>
      <c r="BM779" s="521">
        <v>5239</v>
      </c>
      <c r="BN779" s="521">
        <v>4024</v>
      </c>
      <c r="BO779" s="521">
        <v>3239</v>
      </c>
      <c r="BP779" s="521">
        <v>2516</v>
      </c>
      <c r="BQ779" s="521">
        <v>30714</v>
      </c>
      <c r="BR779" s="521">
        <v>24870</v>
      </c>
      <c r="BS779" s="521">
        <v>21891</v>
      </c>
      <c r="BT779" s="521">
        <v>16401</v>
      </c>
      <c r="BU779" s="521">
        <v>1384</v>
      </c>
      <c r="BV779" s="521">
        <v>1018</v>
      </c>
      <c r="BW779" s="521">
        <v>27</v>
      </c>
      <c r="BX779" s="521">
        <v>17469</v>
      </c>
      <c r="BY779" s="521">
        <v>647</v>
      </c>
      <c r="BZ779" s="521">
        <v>1081</v>
      </c>
      <c r="CA779" s="521">
        <v>49</v>
      </c>
      <c r="CB779" s="521">
        <v>22134</v>
      </c>
      <c r="CC779" s="521">
        <v>452</v>
      </c>
      <c r="CD779" s="521">
        <v>909</v>
      </c>
      <c r="CE779" s="521">
        <v>2795</v>
      </c>
      <c r="CF779" s="521">
        <v>1223068</v>
      </c>
      <c r="CG779" s="521">
        <v>438</v>
      </c>
      <c r="CH779" s="521">
        <v>788</v>
      </c>
      <c r="CI779" s="521">
        <v>2474</v>
      </c>
      <c r="CJ779" s="521">
        <v>2595780</v>
      </c>
      <c r="CK779" s="521">
        <v>1049</v>
      </c>
      <c r="CL779" s="521">
        <v>2041</v>
      </c>
      <c r="CM779" s="521">
        <v>556</v>
      </c>
      <c r="CN779" s="521">
        <v>499357</v>
      </c>
      <c r="CO779" s="521">
        <v>898</v>
      </c>
      <c r="CP779" s="521">
        <v>2049</v>
      </c>
      <c r="CQ779" s="521">
        <v>20413</v>
      </c>
      <c r="CR779" s="521">
        <v>22170588</v>
      </c>
      <c r="CS779" s="521">
        <v>1086</v>
      </c>
      <c r="CT779" s="521">
        <v>2207</v>
      </c>
      <c r="CU779" s="521">
        <v>2294</v>
      </c>
      <c r="CV779" s="521">
        <v>8946600</v>
      </c>
      <c r="CW779" s="521">
        <v>3900</v>
      </c>
      <c r="CX779" s="521">
        <v>8364</v>
      </c>
      <c r="CY779" s="521">
        <v>805</v>
      </c>
      <c r="CZ779" s="521">
        <v>2470618</v>
      </c>
      <c r="DA779" s="521">
        <v>3069</v>
      </c>
      <c r="DB779" s="521">
        <v>7294</v>
      </c>
      <c r="DC779" s="521">
        <v>285</v>
      </c>
      <c r="DD779" s="521">
        <v>2361311</v>
      </c>
      <c r="DE779" s="521">
        <v>8285</v>
      </c>
      <c r="DF779" s="521">
        <v>17507</v>
      </c>
      <c r="DG779" s="521">
        <v>54</v>
      </c>
      <c r="DH779" s="521">
        <v>386999</v>
      </c>
      <c r="DI779" s="521">
        <v>7167</v>
      </c>
      <c r="DJ779" s="521">
        <v>15792</v>
      </c>
      <c r="DK779" s="521">
        <v>208</v>
      </c>
      <c r="DL779" s="521">
        <v>63734</v>
      </c>
      <c r="DM779" s="521">
        <v>306</v>
      </c>
      <c r="DN779" s="521">
        <v>490</v>
      </c>
      <c r="DO779" s="521">
        <v>2106</v>
      </c>
      <c r="DP779" s="521">
        <v>75623</v>
      </c>
      <c r="DQ779" s="521">
        <v>36</v>
      </c>
      <c r="DR779" s="521">
        <v>72</v>
      </c>
      <c r="DS779" s="521">
        <v>88</v>
      </c>
      <c r="DT779" s="521">
        <v>185497</v>
      </c>
      <c r="DU779" s="521">
        <v>2108</v>
      </c>
      <c r="DV779" s="521">
        <v>3704</v>
      </c>
      <c r="DW779" s="521">
        <v>83</v>
      </c>
      <c r="DX779" s="521"/>
      <c r="DY779" s="521"/>
      <c r="DZ779" s="521"/>
      <c r="EA779" s="521"/>
      <c r="EB779" s="521"/>
      <c r="EC779" s="521"/>
      <c r="ED779" s="521"/>
      <c r="EE779" s="521"/>
      <c r="EF779" s="521"/>
      <c r="EG779" s="521" t="s">
        <v>152</v>
      </c>
      <c r="EH779" s="521" t="s">
        <v>152</v>
      </c>
      <c r="EI779" s="521">
        <v>3</v>
      </c>
      <c r="EJ779" s="496"/>
      <c r="EK779" s="496"/>
      <c r="EL779" s="496"/>
      <c r="EM779" s="496"/>
      <c r="EN779" s="496"/>
      <c r="EO779" s="496"/>
      <c r="EP779" s="496"/>
      <c r="EQ779" s="496"/>
      <c r="ER779" s="496"/>
      <c r="ES779" s="496"/>
      <c r="ET779" s="496"/>
      <c r="EU779" s="496"/>
      <c r="EV779" s="496"/>
      <c r="EW779" s="496"/>
      <c r="EX779" s="496"/>
      <c r="EY779" s="496"/>
      <c r="EZ779" s="497"/>
      <c r="FA779" s="482">
        <f t="shared" si="2211"/>
        <v>2</v>
      </c>
      <c r="FB779" s="493">
        <f t="shared" si="2212"/>
        <v>2020</v>
      </c>
      <c r="FC779" s="498">
        <f t="shared" si="2213"/>
        <v>43862</v>
      </c>
      <c r="FD779" s="499">
        <f t="shared" si="2230"/>
        <v>29</v>
      </c>
      <c r="FE779" s="500"/>
      <c r="FF779" s="515">
        <f t="shared" si="2197"/>
        <v>0.81093569503273011</v>
      </c>
      <c r="FG779" s="500"/>
      <c r="FH779" s="481">
        <f t="shared" si="2215"/>
        <v>1.8247997213514455</v>
      </c>
      <c r="FI779" s="481">
        <f t="shared" si="2216"/>
        <v>1.401602229188436</v>
      </c>
      <c r="FJ779" s="481">
        <f t="shared" si="2217"/>
        <v>1.8166012338754907</v>
      </c>
      <c r="FK779" s="481">
        <f t="shared" si="2218"/>
        <v>1.4111048794167134</v>
      </c>
      <c r="FL779" s="481">
        <f t="shared" si="2219"/>
        <v>1.3101565499296166</v>
      </c>
      <c r="FM779" s="481">
        <f t="shared" si="2220"/>
        <v>1.0608710489271851</v>
      </c>
      <c r="FN779" s="481">
        <f t="shared" si="2221"/>
        <v>1.4722577173986147</v>
      </c>
      <c r="FO779" s="481">
        <f t="shared" si="2222"/>
        <v>1.1030331562310849</v>
      </c>
      <c r="FP779" s="481">
        <f t="shared" si="2223"/>
        <v>1.5568053993250843</v>
      </c>
      <c r="FQ779" s="481">
        <f t="shared" si="2224"/>
        <v>1.1451068616422948</v>
      </c>
      <c r="FR779" s="501"/>
      <c r="FS779" s="482">
        <f t="shared" si="2228"/>
        <v>119130</v>
      </c>
      <c r="FT779" s="482">
        <f t="shared" si="2228"/>
        <v>198550</v>
      </c>
      <c r="FU779" s="482">
        <f t="shared" si="2228"/>
        <v>833910</v>
      </c>
      <c r="FV779" s="482">
        <f t="shared" si="2228"/>
        <v>3732740</v>
      </c>
      <c r="FW779" s="482">
        <f t="shared" si="2228"/>
        <v>2276703</v>
      </c>
      <c r="FX779" s="482">
        <f t="shared" si="2228"/>
        <v>1816877</v>
      </c>
      <c r="FY779" s="482">
        <f t="shared" si="2228"/>
        <v>50941639</v>
      </c>
      <c r="FZ779" s="482">
        <f t="shared" si="2228"/>
        <v>117331279</v>
      </c>
      <c r="GA779" s="482">
        <f t="shared" si="2228"/>
        <v>9245600</v>
      </c>
      <c r="GB779" s="482"/>
      <c r="GC779" s="482"/>
      <c r="GD779" s="482">
        <f t="shared" ref="GD779:GM788" si="2231">IFERROR(HLOOKUP(GD$1,$H$5:$HA$10112,MATCH($A779,$A$5:$A$10112,0),0)*HLOOKUP(GD$2,$H$5:$HA$10112,MATCH($A779,$A$5:$A$10112,0),0),"-")</f>
        <v>29187</v>
      </c>
      <c r="GE779" s="482">
        <f t="shared" si="2231"/>
        <v>44541</v>
      </c>
      <c r="GF779" s="482">
        <f t="shared" si="2231"/>
        <v>2202460</v>
      </c>
      <c r="GG779" s="482">
        <f t="shared" si="2231"/>
        <v>5049434</v>
      </c>
      <c r="GH779" s="482">
        <f t="shared" si="2231"/>
        <v>1139244</v>
      </c>
      <c r="GI779" s="482">
        <f t="shared" si="2231"/>
        <v>45051491</v>
      </c>
      <c r="GJ779" s="482">
        <f t="shared" si="2231"/>
        <v>19187016</v>
      </c>
      <c r="GK779" s="482">
        <f t="shared" si="2231"/>
        <v>5871670</v>
      </c>
      <c r="GL779" s="482">
        <f t="shared" si="2231"/>
        <v>4989495</v>
      </c>
      <c r="GM779" s="482">
        <f t="shared" si="2231"/>
        <v>852768</v>
      </c>
      <c r="GN779" s="482">
        <f t="shared" si="2200"/>
        <v>325952</v>
      </c>
      <c r="GO779" s="482">
        <f t="shared" si="2227"/>
        <v>101920</v>
      </c>
      <c r="GP779" s="482">
        <f t="shared" si="2227"/>
        <v>151632</v>
      </c>
      <c r="GQ779" s="482">
        <f t="shared" si="2227"/>
        <v>0</v>
      </c>
      <c r="GR779" s="482"/>
      <c r="GS779" s="482"/>
      <c r="GT779" s="482"/>
      <c r="GU779" s="482"/>
      <c r="GV779" s="502"/>
      <c r="GW779" s="402"/>
      <c r="GX779" s="402"/>
      <c r="GY779" s="402"/>
      <c r="GZ779" s="402"/>
      <c r="HA779" s="402"/>
    </row>
    <row r="780" spans="1:209" ht="9.75" customHeight="1" x14ac:dyDescent="0.2">
      <c r="A780" s="417" t="str">
        <f t="shared" si="2210"/>
        <v>2019-20FEBRUARYRYD</v>
      </c>
      <c r="B780" s="458" t="str">
        <f t="shared" si="2229"/>
        <v>2019-20</v>
      </c>
      <c r="C780" s="402" t="s">
        <v>657</v>
      </c>
      <c r="D780" s="402" t="s">
        <v>663</v>
      </c>
      <c r="E780" s="402" t="s">
        <v>662</v>
      </c>
      <c r="F780" s="478" t="s">
        <v>455</v>
      </c>
      <c r="G780" s="478" t="s">
        <v>693</v>
      </c>
      <c r="H780" s="510">
        <v>83078</v>
      </c>
      <c r="I780" s="510">
        <v>63620</v>
      </c>
      <c r="J780" s="510">
        <v>152908</v>
      </c>
      <c r="K780" s="510">
        <v>2</v>
      </c>
      <c r="L780" s="510">
        <v>1</v>
      </c>
      <c r="M780" s="510">
        <v>1</v>
      </c>
      <c r="N780" s="510">
        <v>2</v>
      </c>
      <c r="O780" s="510">
        <v>50</v>
      </c>
      <c r="P780" s="510">
        <v>292</v>
      </c>
      <c r="Q780" s="510">
        <v>68</v>
      </c>
      <c r="R780" s="510">
        <v>0</v>
      </c>
      <c r="S780" s="510">
        <v>61061</v>
      </c>
      <c r="T780" s="510">
        <v>4013</v>
      </c>
      <c r="U780" s="510">
        <v>2603</v>
      </c>
      <c r="V780" s="510">
        <v>31444</v>
      </c>
      <c r="W780" s="510">
        <v>18735</v>
      </c>
      <c r="X780" s="510">
        <v>371</v>
      </c>
      <c r="Y780" s="510">
        <v>1858478</v>
      </c>
      <c r="Z780" s="510">
        <v>463</v>
      </c>
      <c r="AA780" s="510">
        <v>870</v>
      </c>
      <c r="AB780" s="510">
        <v>1469794</v>
      </c>
      <c r="AC780" s="510">
        <v>565</v>
      </c>
      <c r="AD780" s="510">
        <v>1062</v>
      </c>
      <c r="AE780" s="510">
        <v>36263786</v>
      </c>
      <c r="AF780" s="510">
        <v>1153</v>
      </c>
      <c r="AG780" s="510">
        <v>2184</v>
      </c>
      <c r="AH780" s="510">
        <v>102460939</v>
      </c>
      <c r="AI780" s="510">
        <v>5469</v>
      </c>
      <c r="AJ780" s="510">
        <v>12261</v>
      </c>
      <c r="AK780" s="510">
        <v>2747714</v>
      </c>
      <c r="AL780" s="510">
        <v>7406</v>
      </c>
      <c r="AM780" s="510">
        <v>17192</v>
      </c>
      <c r="AN780" s="510"/>
      <c r="AO780" s="510"/>
      <c r="AP780" s="510"/>
      <c r="AQ780" s="510"/>
      <c r="AR780" s="510"/>
      <c r="AS780" s="510"/>
      <c r="AT780" s="510">
        <v>3958</v>
      </c>
      <c r="AU780" s="510">
        <v>174</v>
      </c>
      <c r="AV780" s="510">
        <v>674</v>
      </c>
      <c r="AW780" s="510">
        <v>1145</v>
      </c>
      <c r="AX780" s="510">
        <v>311</v>
      </c>
      <c r="AY780" s="510">
        <v>2799</v>
      </c>
      <c r="AZ780" s="510">
        <v>1004</v>
      </c>
      <c r="BA780" s="510"/>
      <c r="BB780" s="510"/>
      <c r="BC780" s="510"/>
      <c r="BD780" s="510"/>
      <c r="BE780" s="510"/>
      <c r="BF780" s="510"/>
      <c r="BG780" s="510"/>
      <c r="BH780" s="510"/>
      <c r="BI780" s="510">
        <v>37063</v>
      </c>
      <c r="BJ780" s="510">
        <v>665</v>
      </c>
      <c r="BK780" s="510">
        <v>19375</v>
      </c>
      <c r="BL780" s="510">
        <v>57103</v>
      </c>
      <c r="BM780" s="510">
        <v>8284</v>
      </c>
      <c r="BN780" s="510">
        <v>6134</v>
      </c>
      <c r="BO780" s="510">
        <v>5246</v>
      </c>
      <c r="BP780" s="510">
        <v>3962</v>
      </c>
      <c r="BQ780" s="510">
        <v>42215</v>
      </c>
      <c r="BR780" s="510">
        <v>33307</v>
      </c>
      <c r="BS780" s="510">
        <v>33356</v>
      </c>
      <c r="BT780" s="510">
        <v>19587</v>
      </c>
      <c r="BU780" s="510">
        <v>624</v>
      </c>
      <c r="BV780" s="510">
        <v>385</v>
      </c>
      <c r="BW780" s="510">
        <v>119</v>
      </c>
      <c r="BX780" s="510">
        <v>77193</v>
      </c>
      <c r="BY780" s="510">
        <v>649</v>
      </c>
      <c r="BZ780" s="510">
        <v>1139</v>
      </c>
      <c r="CA780" s="510">
        <v>94</v>
      </c>
      <c r="CB780" s="510">
        <v>53456</v>
      </c>
      <c r="CC780" s="510">
        <v>569</v>
      </c>
      <c r="CD780" s="510">
        <v>1040</v>
      </c>
      <c r="CE780" s="510">
        <v>3800</v>
      </c>
      <c r="CF780" s="510">
        <v>1727829</v>
      </c>
      <c r="CG780" s="510">
        <v>455</v>
      </c>
      <c r="CH780" s="510">
        <v>858</v>
      </c>
      <c r="CI780" s="510">
        <v>2854</v>
      </c>
      <c r="CJ780" s="510">
        <v>3157811</v>
      </c>
      <c r="CK780" s="510">
        <v>1106</v>
      </c>
      <c r="CL780" s="510">
        <v>2051</v>
      </c>
      <c r="CM780" s="510">
        <v>972</v>
      </c>
      <c r="CN780" s="510">
        <v>1070647</v>
      </c>
      <c r="CO780" s="510">
        <v>1101</v>
      </c>
      <c r="CP780" s="510">
        <v>2278</v>
      </c>
      <c r="CQ780" s="510">
        <v>27618</v>
      </c>
      <c r="CR780" s="510">
        <v>32035328</v>
      </c>
      <c r="CS780" s="510">
        <v>1160</v>
      </c>
      <c r="CT780" s="510">
        <v>2195</v>
      </c>
      <c r="CU780" s="510">
        <v>1284</v>
      </c>
      <c r="CV780" s="510">
        <v>9290797</v>
      </c>
      <c r="CW780" s="510">
        <v>7236</v>
      </c>
      <c r="CX780" s="510">
        <v>14998</v>
      </c>
      <c r="CY780" s="510">
        <v>562</v>
      </c>
      <c r="CZ780" s="510">
        <v>3933459</v>
      </c>
      <c r="DA780" s="510">
        <v>6999</v>
      </c>
      <c r="DB780" s="510">
        <v>15330</v>
      </c>
      <c r="DC780" s="510">
        <v>969</v>
      </c>
      <c r="DD780" s="510">
        <v>9605866</v>
      </c>
      <c r="DE780" s="510">
        <v>9913</v>
      </c>
      <c r="DF780" s="510">
        <v>20639</v>
      </c>
      <c r="DG780" s="510">
        <v>136</v>
      </c>
      <c r="DH780" s="510">
        <v>1304692</v>
      </c>
      <c r="DI780" s="510">
        <v>9593</v>
      </c>
      <c r="DJ780" s="510">
        <v>21074</v>
      </c>
      <c r="DK780" s="510">
        <v>404</v>
      </c>
      <c r="DL780" s="510">
        <v>115076</v>
      </c>
      <c r="DM780" s="510">
        <v>285</v>
      </c>
      <c r="DN780" s="510">
        <v>500</v>
      </c>
      <c r="DO780" s="510">
        <v>2691</v>
      </c>
      <c r="DP780" s="510">
        <v>122155</v>
      </c>
      <c r="DQ780" s="510">
        <v>45</v>
      </c>
      <c r="DR780" s="510">
        <v>59</v>
      </c>
      <c r="DS780" s="510">
        <v>112</v>
      </c>
      <c r="DT780" s="510">
        <v>132252</v>
      </c>
      <c r="DU780" s="510">
        <v>1181</v>
      </c>
      <c r="DV780" s="510">
        <v>2442</v>
      </c>
      <c r="DW780" s="510">
        <v>105</v>
      </c>
      <c r="DX780" s="510"/>
      <c r="DY780" s="510"/>
      <c r="DZ780" s="510"/>
      <c r="EA780" s="510"/>
      <c r="EB780" s="510"/>
      <c r="EC780" s="510"/>
      <c r="ED780" s="510"/>
      <c r="EE780" s="510"/>
      <c r="EF780" s="510"/>
      <c r="EG780" s="510" t="s">
        <v>152</v>
      </c>
      <c r="EH780" s="510" t="s">
        <v>152</v>
      </c>
      <c r="EI780" s="510">
        <v>3</v>
      </c>
      <c r="EJ780" s="479"/>
      <c r="EK780" s="479"/>
      <c r="EL780" s="479"/>
      <c r="EM780" s="479"/>
      <c r="EN780" s="479"/>
      <c r="EO780" s="479"/>
      <c r="EP780" s="479"/>
      <c r="EQ780" s="479"/>
      <c r="ER780" s="479"/>
      <c r="ES780" s="479"/>
      <c r="ET780" s="479"/>
      <c r="EU780" s="479"/>
      <c r="EV780" s="479"/>
      <c r="EW780" s="479"/>
      <c r="EX780" s="479"/>
      <c r="EY780" s="479"/>
      <c r="EZ780" s="516"/>
      <c r="FA780" s="446">
        <f t="shared" si="2211"/>
        <v>2</v>
      </c>
      <c r="FB780" s="417">
        <f t="shared" si="2212"/>
        <v>2020</v>
      </c>
      <c r="FC780" s="448">
        <f t="shared" si="2213"/>
        <v>43862</v>
      </c>
      <c r="FD780" s="449">
        <f t="shared" si="2230"/>
        <v>29</v>
      </c>
      <c r="FE780" s="450"/>
      <c r="FF780" s="451">
        <f t="shared" si="2197"/>
        <v>0.72319269013705989</v>
      </c>
      <c r="FG780" s="450"/>
      <c r="FH780" s="452">
        <f t="shared" si="2215"/>
        <v>2.0642910540742587</v>
      </c>
      <c r="FI780" s="452">
        <f t="shared" si="2216"/>
        <v>1.5285322701221031</v>
      </c>
      <c r="FJ780" s="452">
        <f t="shared" si="2217"/>
        <v>2.015366884364195</v>
      </c>
      <c r="FK780" s="452">
        <f t="shared" si="2218"/>
        <v>1.5220898962735305</v>
      </c>
      <c r="FL780" s="452">
        <f t="shared" si="2219"/>
        <v>1.3425454776745962</v>
      </c>
      <c r="FM780" s="452">
        <f t="shared" si="2220"/>
        <v>1.05924818725353</v>
      </c>
      <c r="FN780" s="452">
        <f t="shared" si="2221"/>
        <v>1.7804109954630372</v>
      </c>
      <c r="FO780" s="452">
        <f t="shared" si="2222"/>
        <v>1.0454763811048839</v>
      </c>
      <c r="FP780" s="452">
        <f t="shared" si="2223"/>
        <v>1.6819407008086253</v>
      </c>
      <c r="FQ780" s="452">
        <f t="shared" si="2224"/>
        <v>1.0377358490566038</v>
      </c>
      <c r="FR780" s="453"/>
      <c r="FS780" s="446">
        <f t="shared" si="2228"/>
        <v>63620</v>
      </c>
      <c r="FT780" s="446">
        <f t="shared" si="2228"/>
        <v>63620</v>
      </c>
      <c r="FU780" s="446">
        <f t="shared" si="2228"/>
        <v>127240</v>
      </c>
      <c r="FV780" s="446">
        <f t="shared" si="2228"/>
        <v>3181000</v>
      </c>
      <c r="FW780" s="446">
        <f t="shared" si="2228"/>
        <v>3491310</v>
      </c>
      <c r="FX780" s="446">
        <f t="shared" si="2228"/>
        <v>2764386</v>
      </c>
      <c r="FY780" s="446">
        <f t="shared" si="2228"/>
        <v>68673696</v>
      </c>
      <c r="FZ780" s="446">
        <f t="shared" si="2228"/>
        <v>229709835</v>
      </c>
      <c r="GA780" s="446">
        <f t="shared" si="2228"/>
        <v>6378232</v>
      </c>
      <c r="GB780" s="446"/>
      <c r="GC780" s="446"/>
      <c r="GD780" s="446">
        <f t="shared" si="2231"/>
        <v>135541</v>
      </c>
      <c r="GE780" s="446">
        <f t="shared" si="2231"/>
        <v>97760</v>
      </c>
      <c r="GF780" s="446">
        <f t="shared" si="2231"/>
        <v>3260400</v>
      </c>
      <c r="GG780" s="446">
        <f t="shared" si="2231"/>
        <v>5853554</v>
      </c>
      <c r="GH780" s="446">
        <f t="shared" si="2231"/>
        <v>2214216</v>
      </c>
      <c r="GI780" s="446">
        <f t="shared" si="2231"/>
        <v>60621510</v>
      </c>
      <c r="GJ780" s="446">
        <f t="shared" si="2231"/>
        <v>19257432</v>
      </c>
      <c r="GK780" s="446">
        <f t="shared" si="2231"/>
        <v>8615460</v>
      </c>
      <c r="GL780" s="446">
        <f t="shared" si="2231"/>
        <v>19999191</v>
      </c>
      <c r="GM780" s="446">
        <f t="shared" si="2231"/>
        <v>2866064</v>
      </c>
      <c r="GN780" s="446">
        <f t="shared" si="2200"/>
        <v>273504</v>
      </c>
      <c r="GO780" s="446">
        <f t="shared" si="2227"/>
        <v>202000</v>
      </c>
      <c r="GP780" s="446">
        <f t="shared" si="2227"/>
        <v>158769</v>
      </c>
      <c r="GQ780" s="446">
        <f t="shared" si="2227"/>
        <v>0</v>
      </c>
      <c r="GR780" s="446"/>
      <c r="GS780" s="446"/>
      <c r="GT780" s="446"/>
      <c r="GU780" s="446"/>
      <c r="GV780" s="416"/>
      <c r="GW780" s="402"/>
      <c r="GX780" s="402"/>
      <c r="GY780" s="402"/>
      <c r="GZ780" s="402"/>
      <c r="HA780" s="402"/>
    </row>
    <row r="781" spans="1:209" ht="9.75" customHeight="1" x14ac:dyDescent="0.2">
      <c r="A781" s="417" t="str">
        <f t="shared" si="2210"/>
        <v>2019-20FEBRUARYRYF</v>
      </c>
      <c r="B781" s="458" t="str">
        <f t="shared" si="2229"/>
        <v>2019-20</v>
      </c>
      <c r="C781" s="402" t="s">
        <v>657</v>
      </c>
      <c r="D781" s="402" t="s">
        <v>667</v>
      </c>
      <c r="E781" s="402" t="s">
        <v>666</v>
      </c>
      <c r="F781" s="478" t="s">
        <v>457</v>
      </c>
      <c r="G781" s="478" t="s">
        <v>694</v>
      </c>
      <c r="H781" s="510">
        <v>100285</v>
      </c>
      <c r="I781" s="510">
        <v>76130</v>
      </c>
      <c r="J781" s="510">
        <v>312329</v>
      </c>
      <c r="K781" s="510">
        <v>4</v>
      </c>
      <c r="L781" s="510">
        <v>2</v>
      </c>
      <c r="M781" s="510">
        <v>3</v>
      </c>
      <c r="N781" s="510">
        <v>13</v>
      </c>
      <c r="O781" s="510">
        <v>49</v>
      </c>
      <c r="P781" s="510">
        <v>216</v>
      </c>
      <c r="Q781" s="510">
        <v>48</v>
      </c>
      <c r="R781" s="510">
        <v>5526</v>
      </c>
      <c r="S781" s="510">
        <v>71370</v>
      </c>
      <c r="T781" s="510">
        <v>4961</v>
      </c>
      <c r="U781" s="510">
        <v>3058</v>
      </c>
      <c r="V781" s="510">
        <v>38451</v>
      </c>
      <c r="W781" s="510">
        <v>14565</v>
      </c>
      <c r="X781" s="510">
        <v>639</v>
      </c>
      <c r="Y781" s="510">
        <v>2067316</v>
      </c>
      <c r="Z781" s="510">
        <v>417</v>
      </c>
      <c r="AA781" s="510">
        <v>756</v>
      </c>
      <c r="AB781" s="510">
        <v>1769807</v>
      </c>
      <c r="AC781" s="510">
        <v>579</v>
      </c>
      <c r="AD781" s="510">
        <v>1122</v>
      </c>
      <c r="AE781" s="510">
        <v>61772336</v>
      </c>
      <c r="AF781" s="510">
        <v>1607</v>
      </c>
      <c r="AG781" s="510">
        <v>3345</v>
      </c>
      <c r="AH781" s="510">
        <v>59752573</v>
      </c>
      <c r="AI781" s="510">
        <v>4102</v>
      </c>
      <c r="AJ781" s="510">
        <v>9713</v>
      </c>
      <c r="AK781" s="510">
        <v>3710190</v>
      </c>
      <c r="AL781" s="510">
        <v>5806</v>
      </c>
      <c r="AM781" s="510">
        <v>13544</v>
      </c>
      <c r="AN781" s="510"/>
      <c r="AO781" s="510"/>
      <c r="AP781" s="510"/>
      <c r="AQ781" s="510"/>
      <c r="AR781" s="510"/>
      <c r="AS781" s="510"/>
      <c r="AT781" s="510">
        <v>3867</v>
      </c>
      <c r="AU781" s="510">
        <v>287</v>
      </c>
      <c r="AV781" s="510">
        <v>1015</v>
      </c>
      <c r="AW781" s="510">
        <v>2667</v>
      </c>
      <c r="AX781" s="510">
        <v>459</v>
      </c>
      <c r="AY781" s="510">
        <v>2106</v>
      </c>
      <c r="AZ781" s="510">
        <v>4</v>
      </c>
      <c r="BA781" s="510"/>
      <c r="BB781" s="510"/>
      <c r="BC781" s="510"/>
      <c r="BD781" s="510"/>
      <c r="BE781" s="510"/>
      <c r="BF781" s="510"/>
      <c r="BG781" s="510"/>
      <c r="BH781" s="510"/>
      <c r="BI781" s="510">
        <v>38077</v>
      </c>
      <c r="BJ781" s="510">
        <v>3164</v>
      </c>
      <c r="BK781" s="510">
        <v>26262</v>
      </c>
      <c r="BL781" s="510">
        <v>67503</v>
      </c>
      <c r="BM781" s="510">
        <v>10813</v>
      </c>
      <c r="BN781" s="510">
        <v>8205</v>
      </c>
      <c r="BO781" s="510">
        <v>6675</v>
      </c>
      <c r="BP781" s="510">
        <v>5104</v>
      </c>
      <c r="BQ781" s="510">
        <v>51393</v>
      </c>
      <c r="BR781" s="510">
        <v>43095</v>
      </c>
      <c r="BS781" s="510">
        <v>21266</v>
      </c>
      <c r="BT781" s="510">
        <v>15728</v>
      </c>
      <c r="BU781" s="510">
        <v>888</v>
      </c>
      <c r="BV781" s="510">
        <v>674</v>
      </c>
      <c r="BW781" s="510">
        <v>45</v>
      </c>
      <c r="BX781" s="510">
        <v>23287</v>
      </c>
      <c r="BY781" s="510">
        <v>517</v>
      </c>
      <c r="BZ781" s="510">
        <v>847</v>
      </c>
      <c r="CA781" s="510">
        <v>53</v>
      </c>
      <c r="CB781" s="510">
        <v>25626</v>
      </c>
      <c r="CC781" s="510">
        <v>484</v>
      </c>
      <c r="CD781" s="510">
        <v>976</v>
      </c>
      <c r="CE781" s="510">
        <v>4863</v>
      </c>
      <c r="CF781" s="510">
        <v>2018403</v>
      </c>
      <c r="CG781" s="510">
        <v>415</v>
      </c>
      <c r="CH781" s="510">
        <v>753</v>
      </c>
      <c r="CI781" s="510">
        <v>2186</v>
      </c>
      <c r="CJ781" s="510">
        <v>3608325</v>
      </c>
      <c r="CK781" s="510">
        <v>1651</v>
      </c>
      <c r="CL781" s="510">
        <v>3268</v>
      </c>
      <c r="CM781" s="510">
        <v>937</v>
      </c>
      <c r="CN781" s="510">
        <v>1418462</v>
      </c>
      <c r="CO781" s="510">
        <v>1514</v>
      </c>
      <c r="CP781" s="510">
        <v>3211</v>
      </c>
      <c r="CQ781" s="510">
        <v>35328</v>
      </c>
      <c r="CR781" s="510">
        <v>56745549</v>
      </c>
      <c r="CS781" s="510">
        <v>1606</v>
      </c>
      <c r="CT781" s="510">
        <v>3355</v>
      </c>
      <c r="CU781" s="510">
        <v>1951</v>
      </c>
      <c r="CV781" s="510">
        <v>8097362</v>
      </c>
      <c r="CW781" s="510">
        <v>4150</v>
      </c>
      <c r="CX781" s="510">
        <v>9365</v>
      </c>
      <c r="CY781" s="510">
        <v>351</v>
      </c>
      <c r="CZ781" s="510">
        <v>1429588</v>
      </c>
      <c r="DA781" s="510">
        <v>4073</v>
      </c>
      <c r="DB781" s="510">
        <v>9550</v>
      </c>
      <c r="DC781" s="510">
        <v>1026</v>
      </c>
      <c r="DD781" s="510">
        <v>7289460</v>
      </c>
      <c r="DE781" s="510">
        <v>7105</v>
      </c>
      <c r="DF781" s="510">
        <v>16235</v>
      </c>
      <c r="DG781" s="510">
        <v>52</v>
      </c>
      <c r="DH781" s="510">
        <v>250334</v>
      </c>
      <c r="DI781" s="510">
        <v>4814</v>
      </c>
      <c r="DJ781" s="510">
        <v>10447</v>
      </c>
      <c r="DK781" s="510">
        <v>423</v>
      </c>
      <c r="DL781" s="510">
        <v>151652</v>
      </c>
      <c r="DM781" s="510">
        <v>359</v>
      </c>
      <c r="DN781" s="510">
        <v>638</v>
      </c>
      <c r="DO781" s="510">
        <v>2737</v>
      </c>
      <c r="DP781" s="510">
        <v>89967</v>
      </c>
      <c r="DQ781" s="510">
        <v>33</v>
      </c>
      <c r="DR781" s="510">
        <v>56</v>
      </c>
      <c r="DS781" s="510">
        <v>140</v>
      </c>
      <c r="DT781" s="510">
        <v>212096</v>
      </c>
      <c r="DU781" s="510">
        <v>1515</v>
      </c>
      <c r="DV781" s="510">
        <v>3232</v>
      </c>
      <c r="DW781" s="510">
        <v>130</v>
      </c>
      <c r="DX781" s="510"/>
      <c r="DY781" s="510"/>
      <c r="DZ781" s="510"/>
      <c r="EA781" s="510"/>
      <c r="EB781" s="510"/>
      <c r="EC781" s="510"/>
      <c r="ED781" s="510"/>
      <c r="EE781" s="510"/>
      <c r="EF781" s="510"/>
      <c r="EG781" s="510" t="s">
        <v>152</v>
      </c>
      <c r="EH781" s="510" t="s">
        <v>152</v>
      </c>
      <c r="EI781" s="510">
        <v>28</v>
      </c>
      <c r="EJ781" s="479"/>
      <c r="EK781" s="479"/>
      <c r="EL781" s="479"/>
      <c r="EM781" s="479"/>
      <c r="EN781" s="479"/>
      <c r="EO781" s="479"/>
      <c r="EP781" s="479"/>
      <c r="EQ781" s="479"/>
      <c r="ER781" s="479"/>
      <c r="ES781" s="479"/>
      <c r="ET781" s="479"/>
      <c r="EU781" s="479"/>
      <c r="EV781" s="479"/>
      <c r="EW781" s="479"/>
      <c r="EX781" s="479"/>
      <c r="EY781" s="479"/>
      <c r="EZ781" s="476"/>
      <c r="FA781" s="446">
        <f t="shared" si="2211"/>
        <v>2</v>
      </c>
      <c r="FB781" s="417">
        <f t="shared" si="2212"/>
        <v>2020</v>
      </c>
      <c r="FC781" s="448">
        <f t="shared" si="2213"/>
        <v>43862</v>
      </c>
      <c r="FD781" s="449">
        <f t="shared" si="2230"/>
        <v>29</v>
      </c>
      <c r="FE781" s="450"/>
      <c r="FF781" s="451">
        <f t="shared" si="2197"/>
        <v>0.57681770284510014</v>
      </c>
      <c r="FG781" s="450"/>
      <c r="FH781" s="452">
        <f t="shared" si="2215"/>
        <v>2.1796008869179602</v>
      </c>
      <c r="FI781" s="452">
        <f t="shared" si="2216"/>
        <v>1.6539004233017536</v>
      </c>
      <c r="FJ781" s="452">
        <f t="shared" si="2217"/>
        <v>2.1827992151733158</v>
      </c>
      <c r="FK781" s="452">
        <f t="shared" si="2218"/>
        <v>1.6690647482014389</v>
      </c>
      <c r="FL781" s="452">
        <f t="shared" si="2219"/>
        <v>1.3365842240773973</v>
      </c>
      <c r="FM781" s="452">
        <f t="shared" si="2220"/>
        <v>1.1207770929234611</v>
      </c>
      <c r="FN781" s="452">
        <f t="shared" si="2221"/>
        <v>1.4600755235152763</v>
      </c>
      <c r="FO781" s="452">
        <f t="shared" si="2222"/>
        <v>1.0798489529694473</v>
      </c>
      <c r="FP781" s="452">
        <f t="shared" si="2223"/>
        <v>1.3896713615023475</v>
      </c>
      <c r="FQ781" s="452">
        <f t="shared" si="2224"/>
        <v>1.0547730829420969</v>
      </c>
      <c r="FR781" s="453"/>
      <c r="FS781" s="446">
        <f t="shared" si="2228"/>
        <v>152260</v>
      </c>
      <c r="FT781" s="446">
        <f t="shared" si="2228"/>
        <v>228390</v>
      </c>
      <c r="FU781" s="446">
        <f t="shared" si="2228"/>
        <v>989690</v>
      </c>
      <c r="FV781" s="446">
        <f t="shared" si="2228"/>
        <v>3730370</v>
      </c>
      <c r="FW781" s="446">
        <f t="shared" si="2228"/>
        <v>3750516</v>
      </c>
      <c r="FX781" s="446">
        <f t="shared" si="2228"/>
        <v>3431076</v>
      </c>
      <c r="FY781" s="446">
        <f t="shared" si="2228"/>
        <v>128618595</v>
      </c>
      <c r="FZ781" s="446">
        <f t="shared" si="2228"/>
        <v>141469845</v>
      </c>
      <c r="GA781" s="446">
        <f t="shared" si="2228"/>
        <v>8654616</v>
      </c>
      <c r="GB781" s="446"/>
      <c r="GC781" s="446"/>
      <c r="GD781" s="446">
        <f t="shared" si="2231"/>
        <v>38115</v>
      </c>
      <c r="GE781" s="446">
        <f t="shared" si="2231"/>
        <v>51728</v>
      </c>
      <c r="GF781" s="446">
        <f t="shared" si="2231"/>
        <v>3661839</v>
      </c>
      <c r="GG781" s="446">
        <f t="shared" si="2231"/>
        <v>7143848</v>
      </c>
      <c r="GH781" s="446">
        <f t="shared" si="2231"/>
        <v>3008707</v>
      </c>
      <c r="GI781" s="446">
        <f t="shared" si="2231"/>
        <v>118525440</v>
      </c>
      <c r="GJ781" s="446">
        <f t="shared" si="2231"/>
        <v>18271115</v>
      </c>
      <c r="GK781" s="446">
        <f t="shared" si="2231"/>
        <v>3352050</v>
      </c>
      <c r="GL781" s="446">
        <f t="shared" si="2231"/>
        <v>16657110</v>
      </c>
      <c r="GM781" s="446">
        <f t="shared" si="2231"/>
        <v>543244</v>
      </c>
      <c r="GN781" s="446">
        <f t="shared" si="2200"/>
        <v>452480</v>
      </c>
      <c r="GO781" s="446">
        <f t="shared" si="2227"/>
        <v>269874</v>
      </c>
      <c r="GP781" s="446">
        <f t="shared" si="2227"/>
        <v>153272</v>
      </c>
      <c r="GQ781" s="446">
        <f t="shared" si="2227"/>
        <v>0</v>
      </c>
      <c r="GR781" s="446"/>
      <c r="GS781" s="446"/>
      <c r="GT781" s="446"/>
      <c r="GU781" s="446"/>
      <c r="GV781" s="416"/>
      <c r="GW781" s="402"/>
      <c r="GX781" s="402"/>
      <c r="GY781" s="402"/>
      <c r="GZ781" s="402"/>
      <c r="HA781" s="402"/>
    </row>
    <row r="782" spans="1:209" ht="9.75" customHeight="1" x14ac:dyDescent="0.2">
      <c r="A782" s="417" t="str">
        <f t="shared" si="2210"/>
        <v>2019-20FEBRUARYRYA</v>
      </c>
      <c r="B782" s="458" t="str">
        <f t="shared" si="2229"/>
        <v>2019-20</v>
      </c>
      <c r="C782" s="402" t="s">
        <v>657</v>
      </c>
      <c r="D782" s="402" t="s">
        <v>653</v>
      </c>
      <c r="E782" s="402" t="s">
        <v>652</v>
      </c>
      <c r="F782" s="478" t="s">
        <v>452</v>
      </c>
      <c r="G782" s="478" t="s">
        <v>697</v>
      </c>
      <c r="H782" s="510">
        <v>108378</v>
      </c>
      <c r="I782" s="510">
        <v>78560</v>
      </c>
      <c r="J782" s="510">
        <v>298689</v>
      </c>
      <c r="K782" s="510">
        <v>4</v>
      </c>
      <c r="L782" s="510">
        <v>1</v>
      </c>
      <c r="M782" s="510">
        <v>8</v>
      </c>
      <c r="N782" s="510">
        <v>21</v>
      </c>
      <c r="O782" s="510">
        <v>45</v>
      </c>
      <c r="P782" s="510">
        <v>317</v>
      </c>
      <c r="Q782" s="510">
        <v>0</v>
      </c>
      <c r="R782" s="510">
        <v>90</v>
      </c>
      <c r="S782" s="510">
        <v>87460</v>
      </c>
      <c r="T782" s="510">
        <v>5656</v>
      </c>
      <c r="U782" s="510">
        <v>3558</v>
      </c>
      <c r="V782" s="510">
        <v>42049</v>
      </c>
      <c r="W782" s="510">
        <v>29537</v>
      </c>
      <c r="X782" s="510">
        <v>1309</v>
      </c>
      <c r="Y782" s="510">
        <v>2426807</v>
      </c>
      <c r="Z782" s="510">
        <v>429</v>
      </c>
      <c r="AA782" s="510">
        <v>753</v>
      </c>
      <c r="AB782" s="510">
        <v>1722664</v>
      </c>
      <c r="AC782" s="510">
        <v>484</v>
      </c>
      <c r="AD782" s="510">
        <v>861</v>
      </c>
      <c r="AE782" s="510">
        <v>33067890</v>
      </c>
      <c r="AF782" s="510">
        <v>786</v>
      </c>
      <c r="AG782" s="510">
        <v>1443</v>
      </c>
      <c r="AH782" s="510">
        <v>73138898</v>
      </c>
      <c r="AI782" s="510">
        <v>2476</v>
      </c>
      <c r="AJ782" s="510">
        <v>5547</v>
      </c>
      <c r="AK782" s="510">
        <v>4456739</v>
      </c>
      <c r="AL782" s="510">
        <v>3405</v>
      </c>
      <c r="AM782" s="510">
        <v>7932</v>
      </c>
      <c r="AN782" s="510"/>
      <c r="AO782" s="510"/>
      <c r="AP782" s="510"/>
      <c r="AQ782" s="510"/>
      <c r="AR782" s="510"/>
      <c r="AS782" s="510"/>
      <c r="AT782" s="510">
        <v>3061</v>
      </c>
      <c r="AU782" s="510">
        <v>35</v>
      </c>
      <c r="AV782" s="510">
        <v>48</v>
      </c>
      <c r="AW782" s="510">
        <v>0</v>
      </c>
      <c r="AX782" s="510">
        <v>228</v>
      </c>
      <c r="AY782" s="510">
        <v>2750</v>
      </c>
      <c r="AZ782" s="510">
        <v>2367</v>
      </c>
      <c r="BA782" s="510"/>
      <c r="BB782" s="510"/>
      <c r="BC782" s="510"/>
      <c r="BD782" s="510"/>
      <c r="BE782" s="510"/>
      <c r="BF782" s="510"/>
      <c r="BG782" s="510"/>
      <c r="BH782" s="510"/>
      <c r="BI782" s="510">
        <v>48729</v>
      </c>
      <c r="BJ782" s="510">
        <v>5590</v>
      </c>
      <c r="BK782" s="510">
        <v>30080</v>
      </c>
      <c r="BL782" s="510">
        <v>84399</v>
      </c>
      <c r="BM782" s="510">
        <v>10743</v>
      </c>
      <c r="BN782" s="510">
        <v>7793</v>
      </c>
      <c r="BO782" s="510">
        <v>6638</v>
      </c>
      <c r="BP782" s="510">
        <v>4883</v>
      </c>
      <c r="BQ782" s="510">
        <v>54111</v>
      </c>
      <c r="BR782" s="510">
        <v>44114</v>
      </c>
      <c r="BS782" s="510">
        <v>55545</v>
      </c>
      <c r="BT782" s="510">
        <v>30624</v>
      </c>
      <c r="BU782" s="510">
        <v>3547</v>
      </c>
      <c r="BV782" s="510">
        <v>1353</v>
      </c>
      <c r="BW782" s="510">
        <v>95</v>
      </c>
      <c r="BX782" s="510">
        <v>46167</v>
      </c>
      <c r="BY782" s="510">
        <v>486</v>
      </c>
      <c r="BZ782" s="510">
        <v>784</v>
      </c>
      <c r="CA782" s="510">
        <v>73</v>
      </c>
      <c r="CB782" s="510">
        <v>30844</v>
      </c>
      <c r="CC782" s="510">
        <v>423</v>
      </c>
      <c r="CD782" s="510">
        <v>694</v>
      </c>
      <c r="CE782" s="510">
        <v>5488</v>
      </c>
      <c r="CF782" s="510">
        <v>2349796</v>
      </c>
      <c r="CG782" s="510">
        <v>428</v>
      </c>
      <c r="CH782" s="510">
        <v>751</v>
      </c>
      <c r="CI782" s="510">
        <v>5236</v>
      </c>
      <c r="CJ782" s="510">
        <v>4072838</v>
      </c>
      <c r="CK782" s="510">
        <v>778</v>
      </c>
      <c r="CL782" s="510">
        <v>1394</v>
      </c>
      <c r="CM782" s="510">
        <v>923</v>
      </c>
      <c r="CN782" s="510">
        <v>681134</v>
      </c>
      <c r="CO782" s="510">
        <v>738</v>
      </c>
      <c r="CP782" s="510">
        <v>1468</v>
      </c>
      <c r="CQ782" s="510">
        <v>35890</v>
      </c>
      <c r="CR782" s="510">
        <v>28313918</v>
      </c>
      <c r="CS782" s="510">
        <v>789</v>
      </c>
      <c r="CT782" s="510">
        <v>1449</v>
      </c>
      <c r="CU782" s="510">
        <v>3289</v>
      </c>
      <c r="CV782" s="510">
        <v>13696757</v>
      </c>
      <c r="CW782" s="510">
        <v>4164</v>
      </c>
      <c r="CX782" s="510">
        <v>9413</v>
      </c>
      <c r="CY782" s="510">
        <v>609</v>
      </c>
      <c r="CZ782" s="510">
        <v>2220861</v>
      </c>
      <c r="DA782" s="510">
        <v>3647</v>
      </c>
      <c r="DB782" s="510">
        <v>8694</v>
      </c>
      <c r="DC782" s="510">
        <v>1138</v>
      </c>
      <c r="DD782" s="510">
        <v>7780870</v>
      </c>
      <c r="DE782" s="510">
        <v>6837</v>
      </c>
      <c r="DF782" s="510">
        <v>15008</v>
      </c>
      <c r="DG782" s="510">
        <v>285</v>
      </c>
      <c r="DH782" s="510">
        <v>1736317</v>
      </c>
      <c r="DI782" s="510">
        <v>6092</v>
      </c>
      <c r="DJ782" s="510">
        <v>15490</v>
      </c>
      <c r="DK782" s="510">
        <v>205</v>
      </c>
      <c r="DL782" s="510">
        <v>58955</v>
      </c>
      <c r="DM782" s="510">
        <v>288</v>
      </c>
      <c r="DN782" s="510">
        <v>520</v>
      </c>
      <c r="DO782" s="510">
        <v>3532</v>
      </c>
      <c r="DP782" s="510">
        <v>92840</v>
      </c>
      <c r="DQ782" s="510">
        <v>26</v>
      </c>
      <c r="DR782" s="510">
        <v>50</v>
      </c>
      <c r="DS782" s="510">
        <v>105</v>
      </c>
      <c r="DT782" s="510">
        <v>83362</v>
      </c>
      <c r="DU782" s="510">
        <v>794</v>
      </c>
      <c r="DV782" s="510">
        <v>1390</v>
      </c>
      <c r="DW782" s="510">
        <v>97</v>
      </c>
      <c r="DX782" s="510"/>
      <c r="DY782" s="510"/>
      <c r="DZ782" s="510"/>
      <c r="EA782" s="510"/>
      <c r="EB782" s="510"/>
      <c r="EC782" s="510"/>
      <c r="ED782" s="510"/>
      <c r="EE782" s="510"/>
      <c r="EF782" s="510"/>
      <c r="EG782" s="510" t="s">
        <v>152</v>
      </c>
      <c r="EH782" s="510" t="s">
        <v>152</v>
      </c>
      <c r="EI782" s="510">
        <v>437</v>
      </c>
      <c r="EJ782" s="479"/>
      <c r="EK782" s="479"/>
      <c r="EL782" s="479"/>
      <c r="EM782" s="479"/>
      <c r="EN782" s="479"/>
      <c r="EO782" s="479"/>
      <c r="EP782" s="479"/>
      <c r="EQ782" s="479"/>
      <c r="ER782" s="479"/>
      <c r="ES782" s="479"/>
      <c r="ET782" s="479"/>
      <c r="EU782" s="479"/>
      <c r="EV782" s="479"/>
      <c r="EW782" s="479"/>
      <c r="EX782" s="479"/>
      <c r="EY782" s="479"/>
      <c r="EZ782" s="476"/>
      <c r="FA782" s="446">
        <f t="shared" si="2211"/>
        <v>2</v>
      </c>
      <c r="FB782" s="417">
        <f t="shared" si="2212"/>
        <v>2020</v>
      </c>
      <c r="FC782" s="448">
        <f t="shared" si="2213"/>
        <v>43862</v>
      </c>
      <c r="FD782" s="449">
        <f t="shared" si="2230"/>
        <v>29</v>
      </c>
      <c r="FE782" s="450"/>
      <c r="FF782" s="451">
        <f t="shared" ref="FF782:FF845" si="2232">DO782/(T782-P782)</f>
        <v>0.66154710619966284</v>
      </c>
      <c r="FG782" s="450"/>
      <c r="FH782" s="452">
        <f t="shared" si="2215"/>
        <v>1.8993988684582743</v>
      </c>
      <c r="FI782" s="452">
        <f t="shared" si="2216"/>
        <v>1.3778288543140029</v>
      </c>
      <c r="FJ782" s="452">
        <f t="shared" si="2217"/>
        <v>1.8656548622821809</v>
      </c>
      <c r="FK782" s="452">
        <f t="shared" si="2218"/>
        <v>1.3724002248454188</v>
      </c>
      <c r="FL782" s="452">
        <f t="shared" si="2219"/>
        <v>1.2868558110775523</v>
      </c>
      <c r="FM782" s="452">
        <f t="shared" si="2220"/>
        <v>1.049109372398868</v>
      </c>
      <c r="FN782" s="452">
        <f t="shared" si="2221"/>
        <v>1.8805227341977859</v>
      </c>
      <c r="FO782" s="452">
        <f t="shared" si="2222"/>
        <v>1.0368013000643261</v>
      </c>
      <c r="FP782" s="452">
        <f t="shared" si="2223"/>
        <v>2.7097020626432391</v>
      </c>
      <c r="FQ782" s="452">
        <f t="shared" si="2224"/>
        <v>1.0336134453781514</v>
      </c>
      <c r="FR782" s="453"/>
      <c r="FS782" s="446">
        <f t="shared" si="2228"/>
        <v>78560</v>
      </c>
      <c r="FT782" s="446">
        <f t="shared" si="2228"/>
        <v>628480</v>
      </c>
      <c r="FU782" s="446">
        <f t="shared" si="2228"/>
        <v>1649760</v>
      </c>
      <c r="FV782" s="446">
        <f t="shared" si="2228"/>
        <v>3535200</v>
      </c>
      <c r="FW782" s="446">
        <f t="shared" si="2228"/>
        <v>4258968</v>
      </c>
      <c r="FX782" s="446">
        <f t="shared" si="2228"/>
        <v>3063438</v>
      </c>
      <c r="FY782" s="446">
        <f t="shared" si="2228"/>
        <v>60676707</v>
      </c>
      <c r="FZ782" s="446">
        <f t="shared" si="2228"/>
        <v>163841739</v>
      </c>
      <c r="GA782" s="446">
        <f t="shared" si="2228"/>
        <v>10382988</v>
      </c>
      <c r="GB782" s="446"/>
      <c r="GC782" s="446"/>
      <c r="GD782" s="446">
        <f t="shared" si="2231"/>
        <v>74480</v>
      </c>
      <c r="GE782" s="446">
        <f t="shared" si="2231"/>
        <v>50662</v>
      </c>
      <c r="GF782" s="446">
        <f t="shared" si="2231"/>
        <v>4121488</v>
      </c>
      <c r="GG782" s="446">
        <f t="shared" si="2231"/>
        <v>7298984</v>
      </c>
      <c r="GH782" s="446">
        <f t="shared" si="2231"/>
        <v>1354964</v>
      </c>
      <c r="GI782" s="446">
        <f t="shared" si="2231"/>
        <v>52004610</v>
      </c>
      <c r="GJ782" s="446">
        <f t="shared" si="2231"/>
        <v>30959357</v>
      </c>
      <c r="GK782" s="446">
        <f t="shared" si="2231"/>
        <v>5294646</v>
      </c>
      <c r="GL782" s="446">
        <f t="shared" si="2231"/>
        <v>17079104</v>
      </c>
      <c r="GM782" s="446">
        <f t="shared" si="2231"/>
        <v>4414650</v>
      </c>
      <c r="GN782" s="446">
        <f t="shared" si="2200"/>
        <v>145950</v>
      </c>
      <c r="GO782" s="446">
        <f t="shared" si="2227"/>
        <v>106600</v>
      </c>
      <c r="GP782" s="446">
        <f t="shared" si="2227"/>
        <v>176600</v>
      </c>
      <c r="GQ782" s="446">
        <f t="shared" si="2227"/>
        <v>0</v>
      </c>
      <c r="GR782" s="446"/>
      <c r="GS782" s="446"/>
      <c r="GT782" s="446"/>
      <c r="GU782" s="446"/>
      <c r="GV782" s="416"/>
      <c r="GW782" s="402"/>
      <c r="GX782" s="402"/>
      <c r="GY782" s="402"/>
      <c r="GZ782" s="402"/>
      <c r="HA782" s="402"/>
    </row>
    <row r="783" spans="1:209" ht="9.75" customHeight="1" x14ac:dyDescent="0.2">
      <c r="A783" s="485" t="str">
        <f t="shared" si="2210"/>
        <v>2019-20FEBRUARYRX8</v>
      </c>
      <c r="B783" s="503" t="str">
        <f t="shared" si="2229"/>
        <v>2019-20</v>
      </c>
      <c r="C783" s="436" t="s">
        <v>657</v>
      </c>
      <c r="D783" s="436" t="s">
        <v>646</v>
      </c>
      <c r="E783" s="436" t="s">
        <v>645</v>
      </c>
      <c r="F783" s="504" t="s">
        <v>450</v>
      </c>
      <c r="G783" s="504" t="s">
        <v>696</v>
      </c>
      <c r="H783" s="522">
        <v>90412</v>
      </c>
      <c r="I783" s="522">
        <v>47116</v>
      </c>
      <c r="J783" s="522">
        <v>97985</v>
      </c>
      <c r="K783" s="522">
        <v>2</v>
      </c>
      <c r="L783" s="522">
        <v>1</v>
      </c>
      <c r="M783" s="522">
        <v>1</v>
      </c>
      <c r="N783" s="522">
        <v>1</v>
      </c>
      <c r="O783" s="522">
        <v>42</v>
      </c>
      <c r="P783" s="522">
        <v>310</v>
      </c>
      <c r="Q783" s="522">
        <v>345</v>
      </c>
      <c r="R783" s="522">
        <v>2849</v>
      </c>
      <c r="S783" s="522">
        <v>66805</v>
      </c>
      <c r="T783" s="522">
        <v>5252</v>
      </c>
      <c r="U783" s="522">
        <v>3728</v>
      </c>
      <c r="V783" s="522">
        <v>36270</v>
      </c>
      <c r="W783" s="522">
        <v>10909</v>
      </c>
      <c r="X783" s="522">
        <v>625</v>
      </c>
      <c r="Y783" s="522">
        <v>2263219</v>
      </c>
      <c r="Z783" s="522">
        <v>431</v>
      </c>
      <c r="AA783" s="522">
        <v>752</v>
      </c>
      <c r="AB783" s="522">
        <v>1938356</v>
      </c>
      <c r="AC783" s="522">
        <v>520</v>
      </c>
      <c r="AD783" s="522">
        <v>960</v>
      </c>
      <c r="AE783" s="522">
        <v>40962024</v>
      </c>
      <c r="AF783" s="522">
        <v>1129</v>
      </c>
      <c r="AG783" s="522">
        <v>2304</v>
      </c>
      <c r="AH783" s="522">
        <v>28853263</v>
      </c>
      <c r="AI783" s="522">
        <v>2645</v>
      </c>
      <c r="AJ783" s="522">
        <v>6320</v>
      </c>
      <c r="AK783" s="522">
        <v>2434062</v>
      </c>
      <c r="AL783" s="522">
        <v>3894</v>
      </c>
      <c r="AM783" s="522">
        <v>8343</v>
      </c>
      <c r="AN783" s="522"/>
      <c r="AO783" s="522"/>
      <c r="AP783" s="522"/>
      <c r="AQ783" s="522"/>
      <c r="AR783" s="522"/>
      <c r="AS783" s="522"/>
      <c r="AT783" s="522">
        <v>4811</v>
      </c>
      <c r="AU783" s="522">
        <v>443</v>
      </c>
      <c r="AV783" s="522">
        <v>1254</v>
      </c>
      <c r="AW783" s="522">
        <v>4590</v>
      </c>
      <c r="AX783" s="522">
        <v>617</v>
      </c>
      <c r="AY783" s="522">
        <v>2497</v>
      </c>
      <c r="AZ783" s="522">
        <v>1884</v>
      </c>
      <c r="BA783" s="522"/>
      <c r="BB783" s="522"/>
      <c r="BC783" s="522"/>
      <c r="BD783" s="522"/>
      <c r="BE783" s="522"/>
      <c r="BF783" s="522"/>
      <c r="BG783" s="522"/>
      <c r="BH783" s="522"/>
      <c r="BI783" s="522">
        <v>38768</v>
      </c>
      <c r="BJ783" s="522">
        <v>6113</v>
      </c>
      <c r="BK783" s="522">
        <v>17113</v>
      </c>
      <c r="BL783" s="522">
        <v>61994</v>
      </c>
      <c r="BM783" s="522">
        <v>10319</v>
      </c>
      <c r="BN783" s="522">
        <v>8121</v>
      </c>
      <c r="BO783" s="522">
        <v>7075</v>
      </c>
      <c r="BP783" s="522">
        <v>5676</v>
      </c>
      <c r="BQ783" s="522">
        <v>48453</v>
      </c>
      <c r="BR783" s="522">
        <v>39781</v>
      </c>
      <c r="BS783" s="522">
        <v>16343</v>
      </c>
      <c r="BT783" s="522">
        <v>11566</v>
      </c>
      <c r="BU783" s="522">
        <v>1090</v>
      </c>
      <c r="BV783" s="522">
        <v>816</v>
      </c>
      <c r="BW783" s="522">
        <v>152</v>
      </c>
      <c r="BX783" s="522">
        <v>71947</v>
      </c>
      <c r="BY783" s="522">
        <v>473</v>
      </c>
      <c r="BZ783" s="522">
        <v>786</v>
      </c>
      <c r="CA783" s="522">
        <v>47</v>
      </c>
      <c r="CB783" s="522">
        <v>20044</v>
      </c>
      <c r="CC783" s="522">
        <v>426</v>
      </c>
      <c r="CD783" s="522">
        <v>926</v>
      </c>
      <c r="CE783" s="522">
        <v>5053</v>
      </c>
      <c r="CF783" s="522">
        <v>2171228</v>
      </c>
      <c r="CG783" s="522">
        <v>430</v>
      </c>
      <c r="CH783" s="522">
        <v>748</v>
      </c>
      <c r="CI783" s="522">
        <v>3711</v>
      </c>
      <c r="CJ783" s="522">
        <v>4116693</v>
      </c>
      <c r="CK783" s="522">
        <v>1109</v>
      </c>
      <c r="CL783" s="522">
        <v>2211</v>
      </c>
      <c r="CM783" s="522">
        <v>835</v>
      </c>
      <c r="CN783" s="522">
        <v>808053</v>
      </c>
      <c r="CO783" s="522">
        <v>968</v>
      </c>
      <c r="CP783" s="522">
        <v>2070</v>
      </c>
      <c r="CQ783" s="522">
        <v>31724</v>
      </c>
      <c r="CR783" s="522">
        <v>36037278</v>
      </c>
      <c r="CS783" s="522">
        <v>1136</v>
      </c>
      <c r="CT783" s="522">
        <v>2319</v>
      </c>
      <c r="CU783" s="522">
        <v>2038</v>
      </c>
      <c r="CV783" s="522">
        <v>7415819</v>
      </c>
      <c r="CW783" s="522">
        <v>3639</v>
      </c>
      <c r="CX783" s="522">
        <v>7786</v>
      </c>
      <c r="CY783" s="522">
        <v>1394</v>
      </c>
      <c r="CZ783" s="522">
        <v>3915399</v>
      </c>
      <c r="DA783" s="522">
        <v>2809</v>
      </c>
      <c r="DB783" s="522">
        <v>5923</v>
      </c>
      <c r="DC783" s="522">
        <v>1564</v>
      </c>
      <c r="DD783" s="522">
        <v>8772167</v>
      </c>
      <c r="DE783" s="522">
        <v>5609</v>
      </c>
      <c r="DF783" s="522">
        <v>12633</v>
      </c>
      <c r="DG783" s="522">
        <v>1070</v>
      </c>
      <c r="DH783" s="522">
        <v>4000409</v>
      </c>
      <c r="DI783" s="522">
        <v>3739</v>
      </c>
      <c r="DJ783" s="522">
        <v>8711</v>
      </c>
      <c r="DK783" s="522">
        <v>180</v>
      </c>
      <c r="DL783" s="522">
        <v>64194</v>
      </c>
      <c r="DM783" s="522">
        <v>357</v>
      </c>
      <c r="DN783" s="522">
        <v>545</v>
      </c>
      <c r="DO783" s="522">
        <v>3302</v>
      </c>
      <c r="DP783" s="522">
        <v>110083</v>
      </c>
      <c r="DQ783" s="522">
        <v>33</v>
      </c>
      <c r="DR783" s="522">
        <v>57</v>
      </c>
      <c r="DS783" s="522">
        <v>57</v>
      </c>
      <c r="DT783" s="522">
        <v>60365</v>
      </c>
      <c r="DU783" s="522">
        <v>1059</v>
      </c>
      <c r="DV783" s="522">
        <v>2518</v>
      </c>
      <c r="DW783" s="522">
        <v>50</v>
      </c>
      <c r="DX783" s="522"/>
      <c r="DY783" s="522"/>
      <c r="DZ783" s="522"/>
      <c r="EA783" s="522"/>
      <c r="EB783" s="522"/>
      <c r="EC783" s="522"/>
      <c r="ED783" s="522"/>
      <c r="EE783" s="522"/>
      <c r="EF783" s="522"/>
      <c r="EG783" s="522" t="s">
        <v>152</v>
      </c>
      <c r="EH783" s="522" t="s">
        <v>152</v>
      </c>
      <c r="EI783" s="522">
        <v>23</v>
      </c>
      <c r="EJ783" s="483"/>
      <c r="EK783" s="483"/>
      <c r="EL783" s="483"/>
      <c r="EM783" s="483"/>
      <c r="EN783" s="483"/>
      <c r="EO783" s="483"/>
      <c r="EP783" s="483"/>
      <c r="EQ783" s="483"/>
      <c r="ER783" s="483"/>
      <c r="ES783" s="483"/>
      <c r="ET783" s="483"/>
      <c r="EU783" s="483"/>
      <c r="EV783" s="483"/>
      <c r="EW783" s="483"/>
      <c r="EX783" s="483"/>
      <c r="EY783" s="483"/>
      <c r="EZ783" s="484"/>
      <c r="FA783" s="468">
        <f t="shared" si="2211"/>
        <v>2</v>
      </c>
      <c r="FB783" s="485">
        <f t="shared" si="2212"/>
        <v>2020</v>
      </c>
      <c r="FC783" s="486">
        <f t="shared" si="2213"/>
        <v>43862</v>
      </c>
      <c r="FD783" s="470">
        <f t="shared" si="2230"/>
        <v>29</v>
      </c>
      <c r="FE783" s="471"/>
      <c r="FF783" s="517">
        <f t="shared" si="2232"/>
        <v>0.66815054633751514</v>
      </c>
      <c r="FG783" s="471"/>
      <c r="FH783" s="487">
        <f t="shared" si="2215"/>
        <v>1.9647753236862149</v>
      </c>
      <c r="FI783" s="487">
        <f t="shared" si="2216"/>
        <v>1.5462680883472963</v>
      </c>
      <c r="FJ783" s="487">
        <f t="shared" si="2217"/>
        <v>1.8978004291845494</v>
      </c>
      <c r="FK783" s="487">
        <f t="shared" si="2218"/>
        <v>1.5225321888412018</v>
      </c>
      <c r="FL783" s="487">
        <f t="shared" si="2219"/>
        <v>1.3358974358974358</v>
      </c>
      <c r="FM783" s="487">
        <f t="shared" si="2220"/>
        <v>1.0968017645437</v>
      </c>
      <c r="FN783" s="487">
        <f t="shared" si="2221"/>
        <v>1.4981208176734806</v>
      </c>
      <c r="FO783" s="487">
        <f t="shared" si="2222"/>
        <v>1.0602255018791824</v>
      </c>
      <c r="FP783" s="487">
        <f t="shared" si="2223"/>
        <v>1.744</v>
      </c>
      <c r="FQ783" s="487">
        <f t="shared" si="2224"/>
        <v>1.3056000000000001</v>
      </c>
      <c r="FR783" s="459"/>
      <c r="FS783" s="468">
        <f t="shared" ref="FS783:GA792" si="2233">IFERROR(HLOOKUP(FS$1,$H$5:$HA$10112,MATCH($A783,$A$5:$A$10112,0),0)*HLOOKUP(FS$2,$H$5:$HA$10112,MATCH($A783,$A$5:$A$10112,0),0),"-")</f>
        <v>47116</v>
      </c>
      <c r="FT783" s="468">
        <f t="shared" si="2233"/>
        <v>47116</v>
      </c>
      <c r="FU783" s="468">
        <f t="shared" si="2233"/>
        <v>47116</v>
      </c>
      <c r="FV783" s="468">
        <f t="shared" si="2233"/>
        <v>1978872</v>
      </c>
      <c r="FW783" s="468">
        <f t="shared" si="2233"/>
        <v>3949504</v>
      </c>
      <c r="FX783" s="468">
        <f t="shared" si="2233"/>
        <v>3578880</v>
      </c>
      <c r="FY783" s="468">
        <f t="shared" si="2233"/>
        <v>83566080</v>
      </c>
      <c r="FZ783" s="468">
        <f t="shared" si="2233"/>
        <v>68944880</v>
      </c>
      <c r="GA783" s="468">
        <f t="shared" si="2233"/>
        <v>5214375</v>
      </c>
      <c r="GB783" s="468"/>
      <c r="GC783" s="468"/>
      <c r="GD783" s="468">
        <f t="shared" si="2231"/>
        <v>119472</v>
      </c>
      <c r="GE783" s="468">
        <f t="shared" si="2231"/>
        <v>43522</v>
      </c>
      <c r="GF783" s="468">
        <f t="shared" si="2231"/>
        <v>3779644</v>
      </c>
      <c r="GG783" s="468">
        <f t="shared" si="2231"/>
        <v>8205021</v>
      </c>
      <c r="GH783" s="468">
        <f t="shared" si="2231"/>
        <v>1728450</v>
      </c>
      <c r="GI783" s="468">
        <f t="shared" si="2231"/>
        <v>73567956</v>
      </c>
      <c r="GJ783" s="468">
        <f t="shared" si="2231"/>
        <v>15867868</v>
      </c>
      <c r="GK783" s="468">
        <f t="shared" si="2231"/>
        <v>8256662</v>
      </c>
      <c r="GL783" s="468">
        <f t="shared" si="2231"/>
        <v>19758012</v>
      </c>
      <c r="GM783" s="468">
        <f t="shared" si="2231"/>
        <v>9320770</v>
      </c>
      <c r="GN783" s="468">
        <f t="shared" si="2200"/>
        <v>143526</v>
      </c>
      <c r="GO783" s="468">
        <f t="shared" si="2227"/>
        <v>98100</v>
      </c>
      <c r="GP783" s="468">
        <f t="shared" si="2227"/>
        <v>188214</v>
      </c>
      <c r="GQ783" s="468">
        <f t="shared" si="2227"/>
        <v>0</v>
      </c>
      <c r="GR783" s="468"/>
      <c r="GS783" s="468"/>
      <c r="GT783" s="468"/>
      <c r="GU783" s="468"/>
      <c r="GV783" s="425"/>
      <c r="GW783" s="402"/>
      <c r="GX783" s="402"/>
      <c r="GY783" s="402"/>
      <c r="GZ783" s="402"/>
      <c r="HA783" s="402"/>
    </row>
    <row r="784" spans="1:209" ht="9.75" customHeight="1" x14ac:dyDescent="0.2">
      <c r="A784" s="472" t="str">
        <f t="shared" si="2210"/>
        <v>2019-20MARCHRX9</v>
      </c>
      <c r="B784" s="488" t="str">
        <f t="shared" si="2229"/>
        <v>2019-20</v>
      </c>
      <c r="C784" s="400" t="s">
        <v>660</v>
      </c>
      <c r="D784" s="400" t="s">
        <v>653</v>
      </c>
      <c r="E784" s="400" t="s">
        <v>652</v>
      </c>
      <c r="F784" s="474" t="s">
        <v>451</v>
      </c>
      <c r="G784" s="474" t="s">
        <v>686</v>
      </c>
      <c r="H784" s="518">
        <v>91332</v>
      </c>
      <c r="I784" s="518">
        <v>74004</v>
      </c>
      <c r="J784" s="518">
        <v>877592</v>
      </c>
      <c r="K784" s="518">
        <v>12</v>
      </c>
      <c r="L784" s="518">
        <v>2</v>
      </c>
      <c r="M784" s="518">
        <v>40</v>
      </c>
      <c r="N784" s="518">
        <v>68</v>
      </c>
      <c r="O784" s="518">
        <v>128</v>
      </c>
      <c r="P784" s="518">
        <v>285</v>
      </c>
      <c r="Q784" s="518">
        <v>1806</v>
      </c>
      <c r="R784" s="518">
        <v>836</v>
      </c>
      <c r="S784" s="518">
        <v>67697</v>
      </c>
      <c r="T784" s="518">
        <v>6927</v>
      </c>
      <c r="U784" s="518">
        <v>4329</v>
      </c>
      <c r="V784" s="518">
        <v>37977</v>
      </c>
      <c r="W784" s="518">
        <v>12146</v>
      </c>
      <c r="X784" s="518">
        <v>146</v>
      </c>
      <c r="Y784" s="518">
        <v>3315239</v>
      </c>
      <c r="Z784" s="518">
        <v>479</v>
      </c>
      <c r="AA784" s="518">
        <v>866</v>
      </c>
      <c r="AB784" s="518">
        <v>4200809</v>
      </c>
      <c r="AC784" s="518">
        <v>970</v>
      </c>
      <c r="AD784" s="518">
        <v>2290</v>
      </c>
      <c r="AE784" s="518">
        <v>64360266</v>
      </c>
      <c r="AF784" s="518">
        <v>1695</v>
      </c>
      <c r="AG784" s="518">
        <v>3460</v>
      </c>
      <c r="AH784" s="518">
        <v>69204765</v>
      </c>
      <c r="AI784" s="518">
        <v>5698</v>
      </c>
      <c r="AJ784" s="518">
        <v>14291</v>
      </c>
      <c r="AK784" s="518">
        <v>1105282</v>
      </c>
      <c r="AL784" s="518">
        <v>7570</v>
      </c>
      <c r="AM784" s="518">
        <v>16680</v>
      </c>
      <c r="AN784" s="518"/>
      <c r="AO784" s="518"/>
      <c r="AP784" s="518"/>
      <c r="AQ784" s="518"/>
      <c r="AR784" s="518"/>
      <c r="AS784" s="518"/>
      <c r="AT784" s="518">
        <v>7015</v>
      </c>
      <c r="AU784" s="518">
        <v>1493</v>
      </c>
      <c r="AV784" s="518">
        <v>435</v>
      </c>
      <c r="AW784" s="518">
        <v>6</v>
      </c>
      <c r="AX784" s="518">
        <v>3957</v>
      </c>
      <c r="AY784" s="518">
        <v>1130</v>
      </c>
      <c r="AZ784" s="518">
        <v>53</v>
      </c>
      <c r="BA784" s="518"/>
      <c r="BB784" s="518"/>
      <c r="BC784" s="518"/>
      <c r="BD784" s="518"/>
      <c r="BE784" s="518"/>
      <c r="BF784" s="518"/>
      <c r="BG784" s="518"/>
      <c r="BH784" s="518"/>
      <c r="BI784" s="518">
        <v>35396</v>
      </c>
      <c r="BJ784" s="518">
        <v>2888</v>
      </c>
      <c r="BK784" s="518">
        <v>22398</v>
      </c>
      <c r="BL784" s="518">
        <v>60682</v>
      </c>
      <c r="BM784" s="518">
        <v>12349</v>
      </c>
      <c r="BN784" s="518">
        <v>9717</v>
      </c>
      <c r="BO784" s="518">
        <v>7876</v>
      </c>
      <c r="BP784" s="518">
        <v>6287</v>
      </c>
      <c r="BQ784" s="518">
        <v>49263</v>
      </c>
      <c r="BR784" s="518">
        <v>39927</v>
      </c>
      <c r="BS784" s="518">
        <v>17768</v>
      </c>
      <c r="BT784" s="518">
        <v>12859</v>
      </c>
      <c r="BU784" s="518">
        <v>148</v>
      </c>
      <c r="BV784" s="518">
        <v>108</v>
      </c>
      <c r="BW784" s="518">
        <v>0</v>
      </c>
      <c r="BX784" s="518">
        <v>0</v>
      </c>
      <c r="BY784" s="518" t="s">
        <v>152</v>
      </c>
      <c r="BZ784" s="518" t="s">
        <v>152</v>
      </c>
      <c r="CA784" s="518">
        <v>9</v>
      </c>
      <c r="CB784" s="518">
        <v>8705</v>
      </c>
      <c r="CC784" s="518">
        <v>967</v>
      </c>
      <c r="CD784" s="518">
        <v>1657</v>
      </c>
      <c r="CE784" s="518">
        <v>6918</v>
      </c>
      <c r="CF784" s="518">
        <v>3306534</v>
      </c>
      <c r="CG784" s="518">
        <v>478</v>
      </c>
      <c r="CH784" s="518">
        <v>864</v>
      </c>
      <c r="CI784" s="518">
        <v>409</v>
      </c>
      <c r="CJ784" s="518">
        <v>709871</v>
      </c>
      <c r="CK784" s="518">
        <v>1736</v>
      </c>
      <c r="CL784" s="518">
        <v>3640</v>
      </c>
      <c r="CM784" s="518">
        <v>708</v>
      </c>
      <c r="CN784" s="518">
        <v>1108122</v>
      </c>
      <c r="CO784" s="518">
        <v>1565</v>
      </c>
      <c r="CP784" s="518">
        <v>3733</v>
      </c>
      <c r="CQ784" s="518">
        <v>36860</v>
      </c>
      <c r="CR784" s="518">
        <v>62542273</v>
      </c>
      <c r="CS784" s="518">
        <v>1697</v>
      </c>
      <c r="CT784" s="518">
        <v>3455</v>
      </c>
      <c r="CU784" s="518">
        <v>8</v>
      </c>
      <c r="CV784" s="518">
        <v>28538</v>
      </c>
      <c r="CW784" s="518">
        <v>3567</v>
      </c>
      <c r="CX784" s="518">
        <v>7093</v>
      </c>
      <c r="CY784" s="518">
        <v>404</v>
      </c>
      <c r="CZ784" s="518">
        <v>2316940</v>
      </c>
      <c r="DA784" s="518">
        <v>5735</v>
      </c>
      <c r="DB784" s="518">
        <v>14279</v>
      </c>
      <c r="DC784" s="518">
        <v>2038</v>
      </c>
      <c r="DD784" s="518">
        <v>11808516</v>
      </c>
      <c r="DE784" s="518">
        <v>5794</v>
      </c>
      <c r="DF784" s="518">
        <v>12483</v>
      </c>
      <c r="DG784" s="518">
        <v>107</v>
      </c>
      <c r="DH784" s="518">
        <v>796459</v>
      </c>
      <c r="DI784" s="518">
        <v>7444</v>
      </c>
      <c r="DJ784" s="518">
        <v>22693</v>
      </c>
      <c r="DK784" s="518">
        <v>332</v>
      </c>
      <c r="DL784" s="518">
        <v>103399</v>
      </c>
      <c r="DM784" s="518">
        <v>311</v>
      </c>
      <c r="DN784" s="518">
        <v>482</v>
      </c>
      <c r="DO784" s="518">
        <v>3826</v>
      </c>
      <c r="DP784" s="518">
        <v>185467</v>
      </c>
      <c r="DQ784" s="518">
        <v>48</v>
      </c>
      <c r="DR784" s="518">
        <v>95</v>
      </c>
      <c r="DS784" s="518">
        <v>40</v>
      </c>
      <c r="DT784" s="518">
        <v>66958</v>
      </c>
      <c r="DU784" s="518">
        <v>1674</v>
      </c>
      <c r="DV784" s="518">
        <v>3496</v>
      </c>
      <c r="DW784" s="518">
        <v>38</v>
      </c>
      <c r="DX784" s="518"/>
      <c r="DY784" s="518"/>
      <c r="DZ784" s="518"/>
      <c r="EA784" s="518"/>
      <c r="EB784" s="518"/>
      <c r="EC784" s="518"/>
      <c r="ED784" s="518"/>
      <c r="EE784" s="518"/>
      <c r="EF784" s="518"/>
      <c r="EG784" s="518" t="s">
        <v>152</v>
      </c>
      <c r="EH784" s="518" t="s">
        <v>152</v>
      </c>
      <c r="EI784" s="518">
        <v>1580</v>
      </c>
      <c r="EJ784" s="475"/>
      <c r="EK784" s="475"/>
      <c r="EL784" s="475"/>
      <c r="EM784" s="475"/>
      <c r="EN784" s="475"/>
      <c r="EO784" s="475"/>
      <c r="EP784" s="475"/>
      <c r="EQ784" s="475"/>
      <c r="ER784" s="475"/>
      <c r="ES784" s="475"/>
      <c r="ET784" s="475"/>
      <c r="EU784" s="475"/>
      <c r="EV784" s="475"/>
      <c r="EW784" s="475"/>
      <c r="EX784" s="475"/>
      <c r="EY784" s="475"/>
      <c r="EZ784" s="476"/>
      <c r="FA784" s="477">
        <f t="shared" si="2211"/>
        <v>3</v>
      </c>
      <c r="FB784" s="417">
        <f t="shared" si="2212"/>
        <v>2020</v>
      </c>
      <c r="FC784" s="448">
        <f t="shared" si="2213"/>
        <v>43891</v>
      </c>
      <c r="FD784" s="449">
        <f>DAY(EOMONTH($FC784,0))</f>
        <v>31</v>
      </c>
      <c r="FE784" s="450"/>
      <c r="FF784" s="451">
        <f t="shared" si="2232"/>
        <v>0.57603131586871426</v>
      </c>
      <c r="FG784" s="450"/>
      <c r="FH784" s="452">
        <f t="shared" si="2215"/>
        <v>1.7827342283816947</v>
      </c>
      <c r="FI784" s="452">
        <f t="shared" si="2216"/>
        <v>1.4027717626678216</v>
      </c>
      <c r="FJ784" s="452">
        <f t="shared" si="2217"/>
        <v>1.8193578193578193</v>
      </c>
      <c r="FK784" s="452">
        <f t="shared" si="2218"/>
        <v>1.4522984522984523</v>
      </c>
      <c r="FL784" s="452">
        <f t="shared" si="2219"/>
        <v>1.2971798720278063</v>
      </c>
      <c r="FM784" s="452">
        <f t="shared" si="2220"/>
        <v>1.0513468678410618</v>
      </c>
      <c r="FN784" s="452">
        <f t="shared" si="2221"/>
        <v>1.462868434052363</v>
      </c>
      <c r="FO784" s="452">
        <f t="shared" si="2222"/>
        <v>1.0587024534826279</v>
      </c>
      <c r="FP784" s="452">
        <f t="shared" si="2223"/>
        <v>1.0136986301369864</v>
      </c>
      <c r="FQ784" s="452">
        <f t="shared" si="2224"/>
        <v>0.73972602739726023</v>
      </c>
      <c r="FR784" s="453"/>
      <c r="FS784" s="477">
        <f t="shared" si="2233"/>
        <v>148008</v>
      </c>
      <c r="FT784" s="477">
        <f t="shared" si="2233"/>
        <v>2960160</v>
      </c>
      <c r="FU784" s="477">
        <f t="shared" si="2233"/>
        <v>5032272</v>
      </c>
      <c r="FV784" s="477">
        <f t="shared" si="2233"/>
        <v>9472512</v>
      </c>
      <c r="FW784" s="477">
        <f t="shared" si="2233"/>
        <v>5998782</v>
      </c>
      <c r="FX784" s="477">
        <f t="shared" si="2233"/>
        <v>9913410</v>
      </c>
      <c r="FY784" s="477">
        <f t="shared" si="2233"/>
        <v>131400420</v>
      </c>
      <c r="FZ784" s="477">
        <f t="shared" si="2233"/>
        <v>173578486</v>
      </c>
      <c r="GA784" s="477">
        <f t="shared" si="2233"/>
        <v>2435280</v>
      </c>
      <c r="GB784" s="477"/>
      <c r="GC784" s="477"/>
      <c r="GD784" s="477" t="str">
        <f t="shared" si="2231"/>
        <v>-</v>
      </c>
      <c r="GE784" s="477">
        <f t="shared" si="2231"/>
        <v>14913</v>
      </c>
      <c r="GF784" s="477">
        <f t="shared" si="2231"/>
        <v>5977152</v>
      </c>
      <c r="GG784" s="477">
        <f t="shared" si="2231"/>
        <v>1488760</v>
      </c>
      <c r="GH784" s="477">
        <f t="shared" si="2231"/>
        <v>2642964</v>
      </c>
      <c r="GI784" s="477">
        <f t="shared" si="2231"/>
        <v>127351300</v>
      </c>
      <c r="GJ784" s="477">
        <f t="shared" si="2231"/>
        <v>56744</v>
      </c>
      <c r="GK784" s="477">
        <f t="shared" si="2231"/>
        <v>5768716</v>
      </c>
      <c r="GL784" s="477">
        <f t="shared" si="2231"/>
        <v>25440354</v>
      </c>
      <c r="GM784" s="477">
        <f t="shared" si="2231"/>
        <v>2428151</v>
      </c>
      <c r="GN784" s="477">
        <f t="shared" si="2200"/>
        <v>139840</v>
      </c>
      <c r="GO784" s="477">
        <f t="shared" si="2227"/>
        <v>160024</v>
      </c>
      <c r="GP784" s="477">
        <f t="shared" si="2227"/>
        <v>363470</v>
      </c>
      <c r="GQ784" s="477">
        <f t="shared" si="2227"/>
        <v>0</v>
      </c>
      <c r="GR784" s="477"/>
      <c r="GS784" s="477"/>
      <c r="GT784" s="477"/>
      <c r="GU784" s="477"/>
      <c r="GV784" s="416"/>
      <c r="GW784" s="402"/>
      <c r="GX784" s="402"/>
      <c r="GY784" s="402"/>
      <c r="GZ784" s="402"/>
      <c r="HA784" s="402"/>
    </row>
    <row r="785" spans="1:209" ht="9.75" customHeight="1" x14ac:dyDescent="0.2">
      <c r="A785" s="417" t="str">
        <f t="shared" si="2210"/>
        <v>2019-20MARCHRYC</v>
      </c>
      <c r="B785" s="458" t="str">
        <f t="shared" si="2229"/>
        <v>2019-20</v>
      </c>
      <c r="C785" s="402" t="s">
        <v>660</v>
      </c>
      <c r="D785" s="402" t="s">
        <v>656</v>
      </c>
      <c r="E785" s="402" t="s">
        <v>466</v>
      </c>
      <c r="F785" s="478" t="s">
        <v>453</v>
      </c>
      <c r="G785" s="478" t="s">
        <v>687</v>
      </c>
      <c r="H785" s="510">
        <v>112624</v>
      </c>
      <c r="I785" s="510">
        <v>80409</v>
      </c>
      <c r="J785" s="510">
        <v>1171060</v>
      </c>
      <c r="K785" s="510">
        <v>15</v>
      </c>
      <c r="L785" s="510">
        <v>1</v>
      </c>
      <c r="M785" s="510">
        <v>52</v>
      </c>
      <c r="N785" s="510">
        <v>84</v>
      </c>
      <c r="O785" s="510">
        <v>149</v>
      </c>
      <c r="P785" s="510">
        <v>250</v>
      </c>
      <c r="Q785" s="510">
        <v>14</v>
      </c>
      <c r="R785" s="510">
        <v>4864</v>
      </c>
      <c r="S785" s="510">
        <v>75115</v>
      </c>
      <c r="T785" s="510">
        <v>7429</v>
      </c>
      <c r="U785" s="510">
        <v>4385</v>
      </c>
      <c r="V785" s="510">
        <v>44385</v>
      </c>
      <c r="W785" s="510">
        <v>9521</v>
      </c>
      <c r="X785" s="510">
        <v>483</v>
      </c>
      <c r="Y785" s="510">
        <v>3739832</v>
      </c>
      <c r="Z785" s="510">
        <v>503</v>
      </c>
      <c r="AA785" s="510">
        <v>903</v>
      </c>
      <c r="AB785" s="510">
        <v>3083495</v>
      </c>
      <c r="AC785" s="510">
        <v>703</v>
      </c>
      <c r="AD785" s="510">
        <v>1248</v>
      </c>
      <c r="AE785" s="510">
        <v>83640195</v>
      </c>
      <c r="AF785" s="510">
        <v>1884</v>
      </c>
      <c r="AG785" s="510">
        <v>3993</v>
      </c>
      <c r="AH785" s="510">
        <v>56069185</v>
      </c>
      <c r="AI785" s="510">
        <v>5889</v>
      </c>
      <c r="AJ785" s="510">
        <v>14982</v>
      </c>
      <c r="AK785" s="510">
        <v>4037134</v>
      </c>
      <c r="AL785" s="510">
        <v>8358</v>
      </c>
      <c r="AM785" s="510">
        <v>18943</v>
      </c>
      <c r="AN785" s="510"/>
      <c r="AO785" s="510"/>
      <c r="AP785" s="510"/>
      <c r="AQ785" s="510"/>
      <c r="AR785" s="510"/>
      <c r="AS785" s="510"/>
      <c r="AT785" s="510">
        <v>6369</v>
      </c>
      <c r="AU785" s="510">
        <v>215</v>
      </c>
      <c r="AV785" s="510">
        <v>4076</v>
      </c>
      <c r="AW785" s="510">
        <v>1071</v>
      </c>
      <c r="AX785" s="510">
        <v>73</v>
      </c>
      <c r="AY785" s="510">
        <v>2005</v>
      </c>
      <c r="AZ785" s="510">
        <v>732</v>
      </c>
      <c r="BA785" s="510"/>
      <c r="BB785" s="510"/>
      <c r="BC785" s="510"/>
      <c r="BD785" s="510"/>
      <c r="BE785" s="510"/>
      <c r="BF785" s="510"/>
      <c r="BG785" s="510"/>
      <c r="BH785" s="510"/>
      <c r="BI785" s="510">
        <v>36843</v>
      </c>
      <c r="BJ785" s="510">
        <v>2309</v>
      </c>
      <c r="BK785" s="510">
        <v>29594</v>
      </c>
      <c r="BL785" s="510">
        <v>68746</v>
      </c>
      <c r="BM785" s="510">
        <v>16896</v>
      </c>
      <c r="BN785" s="510">
        <v>11848</v>
      </c>
      <c r="BO785" s="510">
        <v>9923</v>
      </c>
      <c r="BP785" s="510">
        <v>7037</v>
      </c>
      <c r="BQ785" s="510">
        <v>67252</v>
      </c>
      <c r="BR785" s="510">
        <v>48547</v>
      </c>
      <c r="BS785" s="510">
        <v>17967</v>
      </c>
      <c r="BT785" s="510">
        <v>10643</v>
      </c>
      <c r="BU785" s="510">
        <v>827</v>
      </c>
      <c r="BV785" s="510">
        <v>525</v>
      </c>
      <c r="BW785" s="510">
        <v>23</v>
      </c>
      <c r="BX785" s="510">
        <v>13584</v>
      </c>
      <c r="BY785" s="510">
        <v>591</v>
      </c>
      <c r="BZ785" s="510">
        <v>1005</v>
      </c>
      <c r="CA785" s="510">
        <v>0</v>
      </c>
      <c r="CB785" s="510">
        <v>0</v>
      </c>
      <c r="CC785" s="510" t="s">
        <v>152</v>
      </c>
      <c r="CD785" s="510" t="s">
        <v>152</v>
      </c>
      <c r="CE785" s="510">
        <v>7406</v>
      </c>
      <c r="CF785" s="510">
        <v>3726248</v>
      </c>
      <c r="CG785" s="510">
        <v>503</v>
      </c>
      <c r="CH785" s="510">
        <v>903</v>
      </c>
      <c r="CI785" s="510">
        <v>1876</v>
      </c>
      <c r="CJ785" s="510">
        <v>3535461</v>
      </c>
      <c r="CK785" s="510">
        <v>1885</v>
      </c>
      <c r="CL785" s="510">
        <v>3878</v>
      </c>
      <c r="CM785" s="510">
        <v>557</v>
      </c>
      <c r="CN785" s="510">
        <v>981941</v>
      </c>
      <c r="CO785" s="510">
        <v>1763</v>
      </c>
      <c r="CP785" s="510">
        <v>4087</v>
      </c>
      <c r="CQ785" s="510">
        <v>41952</v>
      </c>
      <c r="CR785" s="510">
        <v>79122793</v>
      </c>
      <c r="CS785" s="510">
        <v>1886</v>
      </c>
      <c r="CT785" s="510">
        <v>3999</v>
      </c>
      <c r="CU785" s="510">
        <v>332</v>
      </c>
      <c r="CV785" s="510">
        <v>1764691</v>
      </c>
      <c r="CW785" s="510">
        <v>5315</v>
      </c>
      <c r="CX785" s="510">
        <v>14740</v>
      </c>
      <c r="CY785" s="510">
        <v>132</v>
      </c>
      <c r="CZ785" s="510">
        <v>870751</v>
      </c>
      <c r="DA785" s="510">
        <v>6597</v>
      </c>
      <c r="DB785" s="510">
        <v>16903</v>
      </c>
      <c r="DC785" s="510">
        <v>1457</v>
      </c>
      <c r="DD785" s="510">
        <v>11319272</v>
      </c>
      <c r="DE785" s="510">
        <v>7769</v>
      </c>
      <c r="DF785" s="510">
        <v>18460</v>
      </c>
      <c r="DG785" s="510">
        <v>129</v>
      </c>
      <c r="DH785" s="510">
        <v>1138805</v>
      </c>
      <c r="DI785" s="510">
        <v>8828</v>
      </c>
      <c r="DJ785" s="510">
        <v>23781</v>
      </c>
      <c r="DK785" s="510">
        <v>570</v>
      </c>
      <c r="DL785" s="510">
        <v>165217</v>
      </c>
      <c r="DM785" s="510">
        <v>290</v>
      </c>
      <c r="DN785" s="510">
        <v>524</v>
      </c>
      <c r="DO785" s="510">
        <v>7021</v>
      </c>
      <c r="DP785" s="510">
        <v>330222</v>
      </c>
      <c r="DQ785" s="510">
        <v>47</v>
      </c>
      <c r="DR785" s="510">
        <v>93</v>
      </c>
      <c r="DS785" s="510">
        <v>141</v>
      </c>
      <c r="DT785" s="510">
        <v>259510</v>
      </c>
      <c r="DU785" s="510">
        <v>1840</v>
      </c>
      <c r="DV785" s="510">
        <v>3370</v>
      </c>
      <c r="DW785" s="510">
        <v>114</v>
      </c>
      <c r="DX785" s="510"/>
      <c r="DY785" s="510"/>
      <c r="DZ785" s="510"/>
      <c r="EA785" s="510"/>
      <c r="EB785" s="510"/>
      <c r="EC785" s="510"/>
      <c r="ED785" s="510"/>
      <c r="EE785" s="510"/>
      <c r="EF785" s="510"/>
      <c r="EG785" s="510" t="s">
        <v>152</v>
      </c>
      <c r="EH785" s="510" t="s">
        <v>152</v>
      </c>
      <c r="EI785" s="510">
        <v>14</v>
      </c>
      <c r="EJ785" s="479"/>
      <c r="EK785" s="479"/>
      <c r="EL785" s="479"/>
      <c r="EM785" s="479"/>
      <c r="EN785" s="479"/>
      <c r="EO785" s="479"/>
      <c r="EP785" s="479"/>
      <c r="EQ785" s="479"/>
      <c r="ER785" s="479"/>
      <c r="ES785" s="479"/>
      <c r="ET785" s="479"/>
      <c r="EU785" s="479"/>
      <c r="EV785" s="479"/>
      <c r="EW785" s="479"/>
      <c r="EX785" s="479"/>
      <c r="EY785" s="479"/>
      <c r="EZ785" s="476"/>
      <c r="FA785" s="446">
        <f t="shared" si="2211"/>
        <v>3</v>
      </c>
      <c r="FB785" s="417">
        <f t="shared" si="2212"/>
        <v>2020</v>
      </c>
      <c r="FC785" s="448">
        <f t="shared" si="2213"/>
        <v>43891</v>
      </c>
      <c r="FD785" s="449">
        <f t="shared" si="2230"/>
        <v>31</v>
      </c>
      <c r="FE785" s="450"/>
      <c r="FF785" s="451">
        <f t="shared" si="2232"/>
        <v>0.97799136369967965</v>
      </c>
      <c r="FG785" s="450"/>
      <c r="FH785" s="452">
        <f t="shared" si="2215"/>
        <v>2.2743303270965138</v>
      </c>
      <c r="FI785" s="452">
        <f t="shared" si="2216"/>
        <v>1.594831067438417</v>
      </c>
      <c r="FJ785" s="452">
        <f t="shared" si="2217"/>
        <v>2.2629418472063856</v>
      </c>
      <c r="FK785" s="452">
        <f t="shared" si="2218"/>
        <v>1.6047890535917901</v>
      </c>
      <c r="FL785" s="452">
        <f t="shared" si="2219"/>
        <v>1.5151965754196237</v>
      </c>
      <c r="FM785" s="452">
        <f t="shared" si="2220"/>
        <v>1.0937704179339867</v>
      </c>
      <c r="FN785" s="452">
        <f t="shared" si="2221"/>
        <v>1.8870916920491545</v>
      </c>
      <c r="FO785" s="452">
        <f t="shared" si="2222"/>
        <v>1.1178447642054405</v>
      </c>
      <c r="FP785" s="452">
        <f t="shared" si="2223"/>
        <v>1.7122153209109732</v>
      </c>
      <c r="FQ785" s="452">
        <f t="shared" si="2224"/>
        <v>1.0869565217391304</v>
      </c>
      <c r="FR785" s="453"/>
      <c r="FS785" s="446">
        <f t="shared" si="2233"/>
        <v>80409</v>
      </c>
      <c r="FT785" s="446">
        <f t="shared" si="2233"/>
        <v>4181268</v>
      </c>
      <c r="FU785" s="446">
        <f t="shared" si="2233"/>
        <v>6754356</v>
      </c>
      <c r="FV785" s="446">
        <f t="shared" si="2233"/>
        <v>11980941</v>
      </c>
      <c r="FW785" s="446">
        <f t="shared" si="2233"/>
        <v>6708387</v>
      </c>
      <c r="FX785" s="446">
        <f t="shared" si="2233"/>
        <v>5472480</v>
      </c>
      <c r="FY785" s="446">
        <f t="shared" si="2233"/>
        <v>177229305</v>
      </c>
      <c r="FZ785" s="446">
        <f t="shared" si="2233"/>
        <v>142643622</v>
      </c>
      <c r="GA785" s="446">
        <f t="shared" si="2233"/>
        <v>9149469</v>
      </c>
      <c r="GB785" s="446"/>
      <c r="GC785" s="446"/>
      <c r="GD785" s="446">
        <f t="shared" si="2231"/>
        <v>23115</v>
      </c>
      <c r="GE785" s="446" t="str">
        <f t="shared" si="2231"/>
        <v>-</v>
      </c>
      <c r="GF785" s="446">
        <f t="shared" si="2231"/>
        <v>6687618</v>
      </c>
      <c r="GG785" s="446">
        <f t="shared" si="2231"/>
        <v>7275128</v>
      </c>
      <c r="GH785" s="446">
        <f t="shared" si="2231"/>
        <v>2276459</v>
      </c>
      <c r="GI785" s="446">
        <f t="shared" si="2231"/>
        <v>167766048</v>
      </c>
      <c r="GJ785" s="446">
        <f t="shared" si="2231"/>
        <v>4893680</v>
      </c>
      <c r="GK785" s="446">
        <f t="shared" si="2231"/>
        <v>2231196</v>
      </c>
      <c r="GL785" s="446">
        <f t="shared" si="2231"/>
        <v>26896220</v>
      </c>
      <c r="GM785" s="446">
        <f t="shared" si="2231"/>
        <v>3067749</v>
      </c>
      <c r="GN785" s="446">
        <f t="shared" si="2200"/>
        <v>475170</v>
      </c>
      <c r="GO785" s="446">
        <f t="shared" si="2227"/>
        <v>298680</v>
      </c>
      <c r="GP785" s="446">
        <f t="shared" si="2227"/>
        <v>652953</v>
      </c>
      <c r="GQ785" s="446">
        <f t="shared" si="2227"/>
        <v>0</v>
      </c>
      <c r="GR785" s="446"/>
      <c r="GS785" s="446"/>
      <c r="GT785" s="446"/>
      <c r="GU785" s="446"/>
      <c r="GV785" s="416"/>
      <c r="GW785" s="402"/>
      <c r="GX785" s="402"/>
      <c r="GY785" s="402"/>
      <c r="GZ785" s="402"/>
      <c r="HA785" s="402"/>
    </row>
    <row r="786" spans="1:209" ht="9.75" customHeight="1" x14ac:dyDescent="0.2">
      <c r="A786" s="417" t="str">
        <f t="shared" si="2210"/>
        <v>2019-20MARCHR1F</v>
      </c>
      <c r="B786" s="458" t="str">
        <f t="shared" si="2229"/>
        <v>2019-20</v>
      </c>
      <c r="C786" s="402" t="s">
        <v>660</v>
      </c>
      <c r="D786" s="402" t="s">
        <v>663</v>
      </c>
      <c r="E786" s="402" t="s">
        <v>662</v>
      </c>
      <c r="F786" s="478" t="s">
        <v>458</v>
      </c>
      <c r="G786" s="478" t="s">
        <v>688</v>
      </c>
      <c r="H786" s="510">
        <v>2381</v>
      </c>
      <c r="I786" s="510">
        <v>1386</v>
      </c>
      <c r="J786" s="510">
        <v>15390</v>
      </c>
      <c r="K786" s="510">
        <v>11</v>
      </c>
      <c r="L786" s="510">
        <v>1</v>
      </c>
      <c r="M786" s="510">
        <v>29</v>
      </c>
      <c r="N786" s="510">
        <v>61</v>
      </c>
      <c r="O786" s="510">
        <v>132</v>
      </c>
      <c r="P786" s="510">
        <v>8</v>
      </c>
      <c r="Q786" s="510">
        <v>0</v>
      </c>
      <c r="R786" s="510">
        <v>7</v>
      </c>
      <c r="S786" s="510">
        <v>1909</v>
      </c>
      <c r="T786" s="510">
        <v>103</v>
      </c>
      <c r="U786" s="510">
        <v>61</v>
      </c>
      <c r="V786" s="510">
        <v>817</v>
      </c>
      <c r="W786" s="510">
        <v>622</v>
      </c>
      <c r="X786" s="510">
        <v>36</v>
      </c>
      <c r="Y786" s="510">
        <v>60207</v>
      </c>
      <c r="Z786" s="510">
        <v>585</v>
      </c>
      <c r="AA786" s="510">
        <v>1076</v>
      </c>
      <c r="AB786" s="510">
        <v>46523</v>
      </c>
      <c r="AC786" s="510">
        <v>763</v>
      </c>
      <c r="AD786" s="510">
        <v>1427</v>
      </c>
      <c r="AE786" s="510">
        <v>1277052</v>
      </c>
      <c r="AF786" s="510">
        <v>1563</v>
      </c>
      <c r="AG786" s="510">
        <v>3500</v>
      </c>
      <c r="AH786" s="510">
        <v>2501522</v>
      </c>
      <c r="AI786" s="510">
        <v>4022</v>
      </c>
      <c r="AJ786" s="510">
        <v>9225</v>
      </c>
      <c r="AK786" s="510">
        <v>235361</v>
      </c>
      <c r="AL786" s="510">
        <v>6538</v>
      </c>
      <c r="AM786" s="510">
        <v>16840</v>
      </c>
      <c r="AN786" s="510"/>
      <c r="AO786" s="510"/>
      <c r="AP786" s="510"/>
      <c r="AQ786" s="510"/>
      <c r="AR786" s="510"/>
      <c r="AS786" s="510"/>
      <c r="AT786" s="510">
        <v>191</v>
      </c>
      <c r="AU786" s="510">
        <v>0</v>
      </c>
      <c r="AV786" s="510">
        <v>17</v>
      </c>
      <c r="AW786" s="510">
        <v>16</v>
      </c>
      <c r="AX786" s="510">
        <v>5</v>
      </c>
      <c r="AY786" s="510">
        <v>169</v>
      </c>
      <c r="AZ786" s="510">
        <v>7</v>
      </c>
      <c r="BA786" s="510"/>
      <c r="BB786" s="510"/>
      <c r="BC786" s="510"/>
      <c r="BD786" s="510"/>
      <c r="BE786" s="510"/>
      <c r="BF786" s="510"/>
      <c r="BG786" s="510"/>
      <c r="BH786" s="510"/>
      <c r="BI786" s="510">
        <v>1025</v>
      </c>
      <c r="BJ786" s="510">
        <v>28</v>
      </c>
      <c r="BK786" s="510">
        <v>665</v>
      </c>
      <c r="BL786" s="510">
        <v>1718</v>
      </c>
      <c r="BM786" s="510">
        <v>147</v>
      </c>
      <c r="BN786" s="510">
        <v>125</v>
      </c>
      <c r="BO786" s="510">
        <v>82</v>
      </c>
      <c r="BP786" s="510">
        <v>73</v>
      </c>
      <c r="BQ786" s="510">
        <v>943</v>
      </c>
      <c r="BR786" s="510">
        <v>847</v>
      </c>
      <c r="BS786" s="510">
        <v>746</v>
      </c>
      <c r="BT786" s="510">
        <v>646</v>
      </c>
      <c r="BU786" s="510">
        <v>44</v>
      </c>
      <c r="BV786" s="510">
        <v>36</v>
      </c>
      <c r="BW786" s="510">
        <v>3</v>
      </c>
      <c r="BX786" s="510">
        <v>2833</v>
      </c>
      <c r="BY786" s="510">
        <v>944</v>
      </c>
      <c r="BZ786" s="510">
        <v>1301</v>
      </c>
      <c r="CA786" s="510">
        <v>0</v>
      </c>
      <c r="CB786" s="510">
        <v>0</v>
      </c>
      <c r="CC786" s="510" t="s">
        <v>152</v>
      </c>
      <c r="CD786" s="510" t="s">
        <v>152</v>
      </c>
      <c r="CE786" s="510">
        <v>100</v>
      </c>
      <c r="CF786" s="510">
        <v>57374</v>
      </c>
      <c r="CG786" s="510">
        <v>574</v>
      </c>
      <c r="CH786" s="510">
        <v>1064</v>
      </c>
      <c r="CI786" s="510">
        <v>80</v>
      </c>
      <c r="CJ786" s="510">
        <v>120628</v>
      </c>
      <c r="CK786" s="510">
        <v>1508</v>
      </c>
      <c r="CL786" s="510">
        <v>3074</v>
      </c>
      <c r="CM786" s="510">
        <v>1</v>
      </c>
      <c r="CN786" s="510">
        <v>11</v>
      </c>
      <c r="CO786" s="510">
        <v>11</v>
      </c>
      <c r="CP786" s="510">
        <v>11</v>
      </c>
      <c r="CQ786" s="510">
        <v>736</v>
      </c>
      <c r="CR786" s="510">
        <v>1156413</v>
      </c>
      <c r="CS786" s="510">
        <v>1571</v>
      </c>
      <c r="CT786" s="510">
        <v>3515</v>
      </c>
      <c r="CU786" s="510">
        <v>102</v>
      </c>
      <c r="CV786" s="510">
        <v>441570</v>
      </c>
      <c r="CW786" s="510">
        <v>4329</v>
      </c>
      <c r="CX786" s="510">
        <v>8549</v>
      </c>
      <c r="CY786" s="510">
        <v>0</v>
      </c>
      <c r="CZ786" s="510">
        <v>0</v>
      </c>
      <c r="DA786" s="510" t="s">
        <v>152</v>
      </c>
      <c r="DB786" s="510" t="s">
        <v>152</v>
      </c>
      <c r="DC786" s="510">
        <v>14</v>
      </c>
      <c r="DD786" s="510">
        <v>129352</v>
      </c>
      <c r="DE786" s="510">
        <v>9239</v>
      </c>
      <c r="DF786" s="510">
        <v>17258</v>
      </c>
      <c r="DG786" s="510">
        <v>22</v>
      </c>
      <c r="DH786" s="510">
        <v>27994</v>
      </c>
      <c r="DI786" s="510">
        <v>1272</v>
      </c>
      <c r="DJ786" s="510">
        <v>1766</v>
      </c>
      <c r="DK786" s="510">
        <v>8</v>
      </c>
      <c r="DL786" s="510">
        <v>2089</v>
      </c>
      <c r="DM786" s="510">
        <v>261</v>
      </c>
      <c r="DN786" s="510">
        <v>446</v>
      </c>
      <c r="DO786" s="510">
        <v>84</v>
      </c>
      <c r="DP786" s="510">
        <v>3603</v>
      </c>
      <c r="DQ786" s="510">
        <v>43</v>
      </c>
      <c r="DR786" s="510">
        <v>79</v>
      </c>
      <c r="DS786" s="510">
        <v>0</v>
      </c>
      <c r="DT786" s="510">
        <v>0</v>
      </c>
      <c r="DU786" s="510" t="s">
        <v>152</v>
      </c>
      <c r="DV786" s="510" t="s">
        <v>152</v>
      </c>
      <c r="DW786" s="510">
        <v>0</v>
      </c>
      <c r="DX786" s="510"/>
      <c r="DY786" s="510"/>
      <c r="DZ786" s="510"/>
      <c r="EA786" s="510"/>
      <c r="EB786" s="510"/>
      <c r="EC786" s="510"/>
      <c r="ED786" s="510"/>
      <c r="EE786" s="510"/>
      <c r="EF786" s="510"/>
      <c r="EG786" s="510" t="s">
        <v>152</v>
      </c>
      <c r="EH786" s="510" t="s">
        <v>152</v>
      </c>
      <c r="EI786" s="510">
        <v>0</v>
      </c>
      <c r="EJ786" s="479"/>
      <c r="EK786" s="479"/>
      <c r="EL786" s="479"/>
      <c r="EM786" s="479"/>
      <c r="EN786" s="479"/>
      <c r="EO786" s="479"/>
      <c r="EP786" s="479"/>
      <c r="EQ786" s="479"/>
      <c r="ER786" s="479"/>
      <c r="ES786" s="479"/>
      <c r="ET786" s="479"/>
      <c r="EU786" s="479"/>
      <c r="EV786" s="479"/>
      <c r="EW786" s="479"/>
      <c r="EX786" s="479"/>
      <c r="EY786" s="479"/>
      <c r="EZ786" s="476"/>
      <c r="FA786" s="446">
        <f t="shared" si="2211"/>
        <v>3</v>
      </c>
      <c r="FB786" s="417">
        <f t="shared" si="2212"/>
        <v>2020</v>
      </c>
      <c r="FC786" s="448">
        <f t="shared" si="2213"/>
        <v>43891</v>
      </c>
      <c r="FD786" s="449">
        <f t="shared" si="2230"/>
        <v>31</v>
      </c>
      <c r="FE786" s="450"/>
      <c r="FF786" s="451">
        <f t="shared" si="2232"/>
        <v>0.88421052631578945</v>
      </c>
      <c r="FG786" s="450"/>
      <c r="FH786" s="452">
        <f t="shared" si="2215"/>
        <v>1.4271844660194175</v>
      </c>
      <c r="FI786" s="452">
        <f t="shared" si="2216"/>
        <v>1.2135922330097086</v>
      </c>
      <c r="FJ786" s="452">
        <f t="shared" si="2217"/>
        <v>1.3442622950819672</v>
      </c>
      <c r="FK786" s="452">
        <f t="shared" si="2218"/>
        <v>1.1967213114754098</v>
      </c>
      <c r="FL786" s="452">
        <f t="shared" si="2219"/>
        <v>1.1542227662178703</v>
      </c>
      <c r="FM786" s="452">
        <f t="shared" si="2220"/>
        <v>1.0367197062423501</v>
      </c>
      <c r="FN786" s="452">
        <f t="shared" si="2221"/>
        <v>1.1993569131832797</v>
      </c>
      <c r="FO786" s="452">
        <f t="shared" si="2222"/>
        <v>1.0385852090032155</v>
      </c>
      <c r="FP786" s="452">
        <f t="shared" si="2223"/>
        <v>1.2222222222222223</v>
      </c>
      <c r="FQ786" s="452">
        <f t="shared" si="2224"/>
        <v>1</v>
      </c>
      <c r="FR786" s="453"/>
      <c r="FS786" s="446">
        <f t="shared" si="2233"/>
        <v>1386</v>
      </c>
      <c r="FT786" s="446">
        <f t="shared" si="2233"/>
        <v>40194</v>
      </c>
      <c r="FU786" s="446">
        <f t="shared" si="2233"/>
        <v>84546</v>
      </c>
      <c r="FV786" s="446">
        <f t="shared" si="2233"/>
        <v>182952</v>
      </c>
      <c r="FW786" s="446">
        <f t="shared" si="2233"/>
        <v>110828</v>
      </c>
      <c r="FX786" s="446">
        <f t="shared" si="2233"/>
        <v>87047</v>
      </c>
      <c r="FY786" s="446">
        <f t="shared" si="2233"/>
        <v>2859500</v>
      </c>
      <c r="FZ786" s="446">
        <f t="shared" si="2233"/>
        <v>5737950</v>
      </c>
      <c r="GA786" s="446">
        <f t="shared" si="2233"/>
        <v>606240</v>
      </c>
      <c r="GB786" s="446"/>
      <c r="GC786" s="446"/>
      <c r="GD786" s="446">
        <f t="shared" si="2231"/>
        <v>3903</v>
      </c>
      <c r="GE786" s="446" t="str">
        <f t="shared" si="2231"/>
        <v>-</v>
      </c>
      <c r="GF786" s="446">
        <f t="shared" si="2231"/>
        <v>106400</v>
      </c>
      <c r="GG786" s="446">
        <f t="shared" si="2231"/>
        <v>245920</v>
      </c>
      <c r="GH786" s="446">
        <f t="shared" si="2231"/>
        <v>11</v>
      </c>
      <c r="GI786" s="446">
        <f t="shared" si="2231"/>
        <v>2587040</v>
      </c>
      <c r="GJ786" s="446">
        <f t="shared" si="2231"/>
        <v>871998</v>
      </c>
      <c r="GK786" s="446" t="str">
        <f t="shared" si="2231"/>
        <v>-</v>
      </c>
      <c r="GL786" s="446">
        <f t="shared" si="2231"/>
        <v>241612</v>
      </c>
      <c r="GM786" s="446">
        <f t="shared" si="2231"/>
        <v>38852</v>
      </c>
      <c r="GN786" s="446" t="str">
        <f t="shared" si="2200"/>
        <v>-</v>
      </c>
      <c r="GO786" s="446">
        <f t="shared" si="2227"/>
        <v>3568</v>
      </c>
      <c r="GP786" s="446">
        <f t="shared" si="2227"/>
        <v>6636</v>
      </c>
      <c r="GQ786" s="446">
        <f t="shared" si="2227"/>
        <v>0</v>
      </c>
      <c r="GR786" s="446"/>
      <c r="GS786" s="446"/>
      <c r="GT786" s="446"/>
      <c r="GU786" s="446"/>
      <c r="GV786" s="416"/>
      <c r="GW786" s="402"/>
      <c r="GX786" s="402"/>
      <c r="GY786" s="402"/>
      <c r="GZ786" s="402"/>
      <c r="HA786" s="402"/>
    </row>
    <row r="787" spans="1:209" ht="9.75" customHeight="1" x14ac:dyDescent="0.2">
      <c r="A787" s="493" t="str">
        <f t="shared" si="2210"/>
        <v>2019-20MARCHRRU</v>
      </c>
      <c r="B787" s="494" t="str">
        <f t="shared" si="2229"/>
        <v>2019-20</v>
      </c>
      <c r="C787" s="480" t="s">
        <v>660</v>
      </c>
      <c r="D787" s="480" t="s">
        <v>659</v>
      </c>
      <c r="E787" s="480" t="s">
        <v>467</v>
      </c>
      <c r="F787" s="495" t="s">
        <v>454</v>
      </c>
      <c r="G787" s="511" t="s">
        <v>689</v>
      </c>
      <c r="H787" s="519">
        <v>213735</v>
      </c>
      <c r="I787" s="519">
        <v>173164</v>
      </c>
      <c r="J787" s="519">
        <v>34800312</v>
      </c>
      <c r="K787" s="519">
        <v>201</v>
      </c>
      <c r="L787" s="519">
        <v>65</v>
      </c>
      <c r="M787" s="519">
        <v>595</v>
      </c>
      <c r="N787" s="519">
        <v>764</v>
      </c>
      <c r="O787" s="519">
        <v>1113</v>
      </c>
      <c r="P787" s="519">
        <v>369</v>
      </c>
      <c r="Q787" s="519">
        <v>0</v>
      </c>
      <c r="R787" s="519">
        <v>3253</v>
      </c>
      <c r="S787" s="519">
        <v>121280</v>
      </c>
      <c r="T787" s="519">
        <v>10534</v>
      </c>
      <c r="U787" s="519">
        <v>6740</v>
      </c>
      <c r="V787" s="519">
        <v>66501</v>
      </c>
      <c r="W787" s="519">
        <v>14669</v>
      </c>
      <c r="X787" s="519">
        <v>1015</v>
      </c>
      <c r="Y787" s="519">
        <v>6230769</v>
      </c>
      <c r="Z787" s="519">
        <v>591</v>
      </c>
      <c r="AA787" s="519">
        <v>1056</v>
      </c>
      <c r="AB787" s="519">
        <v>5971654</v>
      </c>
      <c r="AC787" s="519">
        <v>886</v>
      </c>
      <c r="AD787" s="519">
        <v>1546</v>
      </c>
      <c r="AE787" s="519">
        <v>244882891</v>
      </c>
      <c r="AF787" s="519">
        <v>3682</v>
      </c>
      <c r="AG787" s="519">
        <v>8431</v>
      </c>
      <c r="AH787" s="519">
        <v>146903711</v>
      </c>
      <c r="AI787" s="519">
        <v>10015</v>
      </c>
      <c r="AJ787" s="519">
        <v>26188</v>
      </c>
      <c r="AK787" s="519">
        <v>14771663</v>
      </c>
      <c r="AL787" s="519">
        <v>14553</v>
      </c>
      <c r="AM787" s="519">
        <v>35613</v>
      </c>
      <c r="AN787" s="519"/>
      <c r="AO787" s="519"/>
      <c r="AP787" s="519"/>
      <c r="AQ787" s="519"/>
      <c r="AR787" s="519"/>
      <c r="AS787" s="519"/>
      <c r="AT787" s="519">
        <v>22318</v>
      </c>
      <c r="AU787" s="519">
        <v>2553</v>
      </c>
      <c r="AV787" s="519">
        <v>5226</v>
      </c>
      <c r="AW787" s="519">
        <v>4093</v>
      </c>
      <c r="AX787" s="519">
        <v>753</v>
      </c>
      <c r="AY787" s="519">
        <v>13786</v>
      </c>
      <c r="AZ787" s="519">
        <v>0</v>
      </c>
      <c r="BA787" s="519"/>
      <c r="BB787" s="519"/>
      <c r="BC787" s="519"/>
      <c r="BD787" s="519"/>
      <c r="BE787" s="519"/>
      <c r="BF787" s="519"/>
      <c r="BG787" s="519"/>
      <c r="BH787" s="519"/>
      <c r="BI787" s="519">
        <v>52459</v>
      </c>
      <c r="BJ787" s="519">
        <v>4177</v>
      </c>
      <c r="BK787" s="519">
        <v>42326</v>
      </c>
      <c r="BL787" s="519">
        <v>98962</v>
      </c>
      <c r="BM787" s="519">
        <v>26757</v>
      </c>
      <c r="BN787" s="519">
        <v>20458</v>
      </c>
      <c r="BO787" s="519">
        <v>16914</v>
      </c>
      <c r="BP787" s="519">
        <v>13306</v>
      </c>
      <c r="BQ787" s="519">
        <v>93823</v>
      </c>
      <c r="BR787" s="519">
        <v>73564</v>
      </c>
      <c r="BS787" s="519">
        <v>23162</v>
      </c>
      <c r="BT787" s="519">
        <v>16713</v>
      </c>
      <c r="BU787" s="519">
        <v>1316</v>
      </c>
      <c r="BV787" s="519">
        <v>1058</v>
      </c>
      <c r="BW787" s="519">
        <v>81</v>
      </c>
      <c r="BX787" s="519">
        <v>71974</v>
      </c>
      <c r="BY787" s="519">
        <v>889</v>
      </c>
      <c r="BZ787" s="519">
        <v>1473</v>
      </c>
      <c r="CA787" s="519">
        <v>28</v>
      </c>
      <c r="CB787" s="519">
        <v>29295</v>
      </c>
      <c r="CC787" s="519">
        <v>1046</v>
      </c>
      <c r="CD787" s="519">
        <v>1677</v>
      </c>
      <c r="CE787" s="519">
        <v>10425</v>
      </c>
      <c r="CF787" s="519">
        <v>6129500</v>
      </c>
      <c r="CG787" s="519">
        <v>588</v>
      </c>
      <c r="CH787" s="519">
        <v>1051</v>
      </c>
      <c r="CI787" s="519">
        <v>3454</v>
      </c>
      <c r="CJ787" s="519">
        <v>11562103</v>
      </c>
      <c r="CK787" s="519">
        <v>3347</v>
      </c>
      <c r="CL787" s="519">
        <v>7351</v>
      </c>
      <c r="CM787" s="519">
        <v>865</v>
      </c>
      <c r="CN787" s="519">
        <v>2600105</v>
      </c>
      <c r="CO787" s="519">
        <v>3006</v>
      </c>
      <c r="CP787" s="519">
        <v>6989</v>
      </c>
      <c r="CQ787" s="519">
        <v>62182</v>
      </c>
      <c r="CR787" s="519">
        <v>230720683</v>
      </c>
      <c r="CS787" s="519">
        <v>3710</v>
      </c>
      <c r="CT787" s="519">
        <v>8501</v>
      </c>
      <c r="CU787" s="519">
        <v>1156</v>
      </c>
      <c r="CV787" s="519">
        <v>13281776</v>
      </c>
      <c r="CW787" s="519">
        <v>11489</v>
      </c>
      <c r="CX787" s="519">
        <v>28259</v>
      </c>
      <c r="CY787" s="519">
        <v>221</v>
      </c>
      <c r="CZ787" s="519">
        <v>3153242</v>
      </c>
      <c r="DA787" s="519">
        <v>14268</v>
      </c>
      <c r="DB787" s="519">
        <v>29915</v>
      </c>
      <c r="DC787" s="519">
        <v>1423</v>
      </c>
      <c r="DD787" s="519">
        <v>18377128</v>
      </c>
      <c r="DE787" s="519">
        <v>12914</v>
      </c>
      <c r="DF787" s="519">
        <v>32609</v>
      </c>
      <c r="DG787" s="519">
        <v>123</v>
      </c>
      <c r="DH787" s="519">
        <v>2644894</v>
      </c>
      <c r="DI787" s="519">
        <v>21503</v>
      </c>
      <c r="DJ787" s="519">
        <v>52048</v>
      </c>
      <c r="DK787" s="519">
        <v>897</v>
      </c>
      <c r="DL787" s="519">
        <v>407617</v>
      </c>
      <c r="DM787" s="519">
        <v>454</v>
      </c>
      <c r="DN787" s="519">
        <v>949</v>
      </c>
      <c r="DO787" s="519">
        <v>4824</v>
      </c>
      <c r="DP787" s="519">
        <v>1196910</v>
      </c>
      <c r="DQ787" s="519">
        <v>248</v>
      </c>
      <c r="DR787" s="519">
        <v>633</v>
      </c>
      <c r="DS787" s="519">
        <v>95</v>
      </c>
      <c r="DT787" s="519">
        <v>299527</v>
      </c>
      <c r="DU787" s="519">
        <v>3153</v>
      </c>
      <c r="DV787" s="519">
        <v>6706</v>
      </c>
      <c r="DW787" s="519">
        <v>82</v>
      </c>
      <c r="DX787" s="519"/>
      <c r="DY787" s="519"/>
      <c r="DZ787" s="519"/>
      <c r="EA787" s="519"/>
      <c r="EB787" s="519"/>
      <c r="EC787" s="519"/>
      <c r="ED787" s="519"/>
      <c r="EE787" s="519"/>
      <c r="EF787" s="519"/>
      <c r="EG787" s="519" t="s">
        <v>152</v>
      </c>
      <c r="EH787" s="519" t="s">
        <v>152</v>
      </c>
      <c r="EI787" s="519">
        <v>0</v>
      </c>
      <c r="EJ787" s="512"/>
      <c r="EK787" s="512"/>
      <c r="EL787" s="512"/>
      <c r="EM787" s="512"/>
      <c r="EN787" s="512"/>
      <c r="EO787" s="512"/>
      <c r="EP787" s="512"/>
      <c r="EQ787" s="512"/>
      <c r="ER787" s="512"/>
      <c r="ES787" s="512"/>
      <c r="ET787" s="512"/>
      <c r="EU787" s="512"/>
      <c r="EV787" s="512"/>
      <c r="EW787" s="512"/>
      <c r="EX787" s="512"/>
      <c r="EY787" s="512"/>
      <c r="EZ787" s="514"/>
      <c r="FA787" s="520">
        <f t="shared" si="2211"/>
        <v>3</v>
      </c>
      <c r="FB787" s="493">
        <f t="shared" si="2212"/>
        <v>2020</v>
      </c>
      <c r="FC787" s="498">
        <f t="shared" si="2213"/>
        <v>43891</v>
      </c>
      <c r="FD787" s="499">
        <f t="shared" si="2230"/>
        <v>31</v>
      </c>
      <c r="FE787" s="500"/>
      <c r="FF787" s="515">
        <f t="shared" si="2232"/>
        <v>0.47456960157402855</v>
      </c>
      <c r="FG787" s="500"/>
      <c r="FH787" s="481">
        <f t="shared" si="2215"/>
        <v>2.5400607556483767</v>
      </c>
      <c r="FI787" s="481">
        <f t="shared" si="2216"/>
        <v>1.9420922726409722</v>
      </c>
      <c r="FJ787" s="481">
        <f t="shared" si="2217"/>
        <v>2.5094955489614241</v>
      </c>
      <c r="FK787" s="481">
        <f t="shared" si="2218"/>
        <v>1.9741839762611275</v>
      </c>
      <c r="FL787" s="481">
        <f t="shared" si="2219"/>
        <v>1.4108509646471481</v>
      </c>
      <c r="FM787" s="481">
        <f t="shared" si="2220"/>
        <v>1.1062089291890347</v>
      </c>
      <c r="FN787" s="481">
        <f t="shared" si="2221"/>
        <v>1.5789760719885473</v>
      </c>
      <c r="FO787" s="481">
        <f t="shared" si="2222"/>
        <v>1.1393414684027541</v>
      </c>
      <c r="FP787" s="481">
        <f t="shared" si="2223"/>
        <v>1.296551724137931</v>
      </c>
      <c r="FQ787" s="481">
        <f t="shared" si="2224"/>
        <v>1.0423645320197044</v>
      </c>
      <c r="FR787" s="501"/>
      <c r="FS787" s="482">
        <f t="shared" si="2233"/>
        <v>11255660</v>
      </c>
      <c r="FT787" s="482">
        <f t="shared" si="2233"/>
        <v>103032580</v>
      </c>
      <c r="FU787" s="482">
        <f t="shared" si="2233"/>
        <v>132297296</v>
      </c>
      <c r="FV787" s="482">
        <f t="shared" si="2233"/>
        <v>192731532</v>
      </c>
      <c r="FW787" s="482">
        <f t="shared" si="2233"/>
        <v>11123904</v>
      </c>
      <c r="FX787" s="482">
        <f t="shared" si="2233"/>
        <v>10420040</v>
      </c>
      <c r="FY787" s="482">
        <f t="shared" si="2233"/>
        <v>560669931</v>
      </c>
      <c r="FZ787" s="482">
        <f t="shared" si="2233"/>
        <v>384151772</v>
      </c>
      <c r="GA787" s="482">
        <f t="shared" si="2233"/>
        <v>36147195</v>
      </c>
      <c r="GB787" s="482"/>
      <c r="GC787" s="482"/>
      <c r="GD787" s="482">
        <f t="shared" si="2231"/>
        <v>119313</v>
      </c>
      <c r="GE787" s="482">
        <f t="shared" si="2231"/>
        <v>46956</v>
      </c>
      <c r="GF787" s="482">
        <f t="shared" si="2231"/>
        <v>10956675</v>
      </c>
      <c r="GG787" s="482">
        <f t="shared" si="2231"/>
        <v>25390354</v>
      </c>
      <c r="GH787" s="482">
        <f t="shared" si="2231"/>
        <v>6045485</v>
      </c>
      <c r="GI787" s="482">
        <f t="shared" si="2231"/>
        <v>528609182</v>
      </c>
      <c r="GJ787" s="482">
        <f t="shared" si="2231"/>
        <v>32667404</v>
      </c>
      <c r="GK787" s="482">
        <f t="shared" si="2231"/>
        <v>6611215</v>
      </c>
      <c r="GL787" s="482">
        <f t="shared" si="2231"/>
        <v>46402607</v>
      </c>
      <c r="GM787" s="482">
        <f t="shared" si="2231"/>
        <v>6401904</v>
      </c>
      <c r="GN787" s="482">
        <f t="shared" si="2200"/>
        <v>637070</v>
      </c>
      <c r="GO787" s="482">
        <f t="shared" si="2227"/>
        <v>851253</v>
      </c>
      <c r="GP787" s="482">
        <f t="shared" si="2227"/>
        <v>3053592</v>
      </c>
      <c r="GQ787" s="482">
        <f t="shared" si="2227"/>
        <v>0</v>
      </c>
      <c r="GR787" s="482"/>
      <c r="GS787" s="482"/>
      <c r="GT787" s="482"/>
      <c r="GU787" s="482"/>
      <c r="GV787" s="502"/>
      <c r="GW787" s="402"/>
      <c r="GX787" s="402"/>
      <c r="GY787" s="402"/>
      <c r="GZ787" s="402"/>
      <c r="HA787" s="402"/>
    </row>
    <row r="788" spans="1:209" ht="9.75" customHeight="1" x14ac:dyDescent="0.2">
      <c r="A788" s="417" t="str">
        <f t="shared" si="2210"/>
        <v>2019-20MARCHRX6</v>
      </c>
      <c r="B788" s="458" t="str">
        <f t="shared" si="2229"/>
        <v>2019-20</v>
      </c>
      <c r="C788" s="402" t="s">
        <v>660</v>
      </c>
      <c r="D788" s="402" t="s">
        <v>646</v>
      </c>
      <c r="E788" s="402" t="s">
        <v>645</v>
      </c>
      <c r="F788" s="478" t="s">
        <v>448</v>
      </c>
      <c r="G788" s="478" t="s">
        <v>690</v>
      </c>
      <c r="H788" s="510">
        <v>49385</v>
      </c>
      <c r="I788" s="510">
        <v>34888</v>
      </c>
      <c r="J788" s="510">
        <v>390629</v>
      </c>
      <c r="K788" s="510">
        <v>11</v>
      </c>
      <c r="L788" s="510">
        <v>2</v>
      </c>
      <c r="M788" s="510">
        <v>26</v>
      </c>
      <c r="N788" s="510">
        <v>39</v>
      </c>
      <c r="O788" s="510">
        <v>91</v>
      </c>
      <c r="P788" s="510">
        <v>161</v>
      </c>
      <c r="Q788" s="510">
        <v>1911</v>
      </c>
      <c r="R788" s="510">
        <v>18</v>
      </c>
      <c r="S788" s="510">
        <v>37152</v>
      </c>
      <c r="T788" s="510">
        <v>2513</v>
      </c>
      <c r="U788" s="510">
        <v>1616</v>
      </c>
      <c r="V788" s="510">
        <v>20334</v>
      </c>
      <c r="W788" s="510">
        <v>7947</v>
      </c>
      <c r="X788" s="510">
        <v>460</v>
      </c>
      <c r="Y788" s="510">
        <v>1023957</v>
      </c>
      <c r="Z788" s="510">
        <v>407</v>
      </c>
      <c r="AA788" s="510">
        <v>698</v>
      </c>
      <c r="AB788" s="510">
        <v>757018</v>
      </c>
      <c r="AC788" s="510">
        <v>468</v>
      </c>
      <c r="AD788" s="510">
        <v>794</v>
      </c>
      <c r="AE788" s="510">
        <v>33391766</v>
      </c>
      <c r="AF788" s="510">
        <v>1642</v>
      </c>
      <c r="AG788" s="510">
        <v>3353</v>
      </c>
      <c r="AH788" s="510">
        <v>36972279</v>
      </c>
      <c r="AI788" s="510">
        <v>4652</v>
      </c>
      <c r="AJ788" s="510">
        <v>11284</v>
      </c>
      <c r="AK788" s="510">
        <v>2196436</v>
      </c>
      <c r="AL788" s="510">
        <v>4775</v>
      </c>
      <c r="AM788" s="510">
        <v>12495</v>
      </c>
      <c r="AN788" s="510"/>
      <c r="AO788" s="510"/>
      <c r="AP788" s="510"/>
      <c r="AQ788" s="510"/>
      <c r="AR788" s="510"/>
      <c r="AS788" s="510"/>
      <c r="AT788" s="510">
        <v>3324</v>
      </c>
      <c r="AU788" s="510">
        <v>52</v>
      </c>
      <c r="AV788" s="510">
        <v>262</v>
      </c>
      <c r="AW788" s="510">
        <v>1632</v>
      </c>
      <c r="AX788" s="510">
        <v>241</v>
      </c>
      <c r="AY788" s="510">
        <v>2769</v>
      </c>
      <c r="AZ788" s="510">
        <v>0</v>
      </c>
      <c r="BA788" s="510"/>
      <c r="BB788" s="510"/>
      <c r="BC788" s="510"/>
      <c r="BD788" s="510"/>
      <c r="BE788" s="510"/>
      <c r="BF788" s="510"/>
      <c r="BG788" s="510"/>
      <c r="BH788" s="510"/>
      <c r="BI788" s="510">
        <v>18600</v>
      </c>
      <c r="BJ788" s="510">
        <v>3142</v>
      </c>
      <c r="BK788" s="510">
        <v>12086</v>
      </c>
      <c r="BL788" s="510">
        <v>33828</v>
      </c>
      <c r="BM788" s="510">
        <v>4831</v>
      </c>
      <c r="BN788" s="510">
        <v>3882</v>
      </c>
      <c r="BO788" s="510">
        <v>3040</v>
      </c>
      <c r="BP788" s="510">
        <v>2466</v>
      </c>
      <c r="BQ788" s="510">
        <v>25642</v>
      </c>
      <c r="BR788" s="510">
        <v>21744</v>
      </c>
      <c r="BS788" s="510">
        <v>12079</v>
      </c>
      <c r="BT788" s="510">
        <v>8431</v>
      </c>
      <c r="BU788" s="510">
        <v>786</v>
      </c>
      <c r="BV788" s="510">
        <v>501</v>
      </c>
      <c r="BW788" s="510">
        <v>53</v>
      </c>
      <c r="BX788" s="510">
        <v>25498</v>
      </c>
      <c r="BY788" s="510">
        <v>481</v>
      </c>
      <c r="BZ788" s="510">
        <v>720</v>
      </c>
      <c r="CA788" s="510">
        <v>46</v>
      </c>
      <c r="CB788" s="510">
        <v>14046</v>
      </c>
      <c r="CC788" s="510">
        <v>305</v>
      </c>
      <c r="CD788" s="510">
        <v>571</v>
      </c>
      <c r="CE788" s="510">
        <v>2414</v>
      </c>
      <c r="CF788" s="510">
        <v>984413</v>
      </c>
      <c r="CG788" s="510">
        <v>408</v>
      </c>
      <c r="CH788" s="510">
        <v>697</v>
      </c>
      <c r="CI788" s="510">
        <v>2445</v>
      </c>
      <c r="CJ788" s="510">
        <v>4028523</v>
      </c>
      <c r="CK788" s="510">
        <v>1648</v>
      </c>
      <c r="CL788" s="510">
        <v>3254</v>
      </c>
      <c r="CM788" s="510">
        <v>475</v>
      </c>
      <c r="CN788" s="510">
        <v>769058</v>
      </c>
      <c r="CO788" s="510">
        <v>1619</v>
      </c>
      <c r="CP788" s="510">
        <v>3261</v>
      </c>
      <c r="CQ788" s="510">
        <v>17414</v>
      </c>
      <c r="CR788" s="510">
        <v>28594185</v>
      </c>
      <c r="CS788" s="510">
        <v>1642</v>
      </c>
      <c r="CT788" s="510">
        <v>3360</v>
      </c>
      <c r="CU788" s="510">
        <v>1114</v>
      </c>
      <c r="CV788" s="510">
        <v>6474767</v>
      </c>
      <c r="CW788" s="510">
        <v>5812</v>
      </c>
      <c r="CX788" s="510">
        <v>11766</v>
      </c>
      <c r="CY788" s="510">
        <v>440</v>
      </c>
      <c r="CZ788" s="510">
        <v>3077760</v>
      </c>
      <c r="DA788" s="510">
        <v>6995</v>
      </c>
      <c r="DB788" s="510">
        <v>15423</v>
      </c>
      <c r="DC788" s="510">
        <v>812</v>
      </c>
      <c r="DD788" s="510">
        <v>6201809</v>
      </c>
      <c r="DE788" s="510">
        <v>7638</v>
      </c>
      <c r="DF788" s="510">
        <v>15888</v>
      </c>
      <c r="DG788" s="510">
        <v>168</v>
      </c>
      <c r="DH788" s="510">
        <v>1474709</v>
      </c>
      <c r="DI788" s="510">
        <v>8778</v>
      </c>
      <c r="DJ788" s="510">
        <v>22156</v>
      </c>
      <c r="DK788" s="510">
        <v>83</v>
      </c>
      <c r="DL788" s="510">
        <v>38162</v>
      </c>
      <c r="DM788" s="510">
        <v>460</v>
      </c>
      <c r="DN788" s="510">
        <v>752</v>
      </c>
      <c r="DO788" s="510">
        <v>1456</v>
      </c>
      <c r="DP788" s="510">
        <v>48353</v>
      </c>
      <c r="DQ788" s="510">
        <v>33</v>
      </c>
      <c r="DR788" s="510">
        <v>69</v>
      </c>
      <c r="DS788" s="510">
        <v>0</v>
      </c>
      <c r="DT788" s="510">
        <v>0</v>
      </c>
      <c r="DU788" s="510" t="s">
        <v>152</v>
      </c>
      <c r="DV788" s="510" t="s">
        <v>152</v>
      </c>
      <c r="DW788" s="510">
        <v>0</v>
      </c>
      <c r="DX788" s="510"/>
      <c r="DY788" s="510"/>
      <c r="DZ788" s="510"/>
      <c r="EA788" s="510"/>
      <c r="EB788" s="510"/>
      <c r="EC788" s="510"/>
      <c r="ED788" s="510"/>
      <c r="EE788" s="510"/>
      <c r="EF788" s="510"/>
      <c r="EG788" s="510" t="s">
        <v>152</v>
      </c>
      <c r="EH788" s="510" t="s">
        <v>152</v>
      </c>
      <c r="EI788" s="510">
        <v>0</v>
      </c>
      <c r="EJ788" s="479"/>
      <c r="EK788" s="479"/>
      <c r="EL788" s="479"/>
      <c r="EM788" s="479"/>
      <c r="EN788" s="479"/>
      <c r="EO788" s="479"/>
      <c r="EP788" s="479"/>
      <c r="EQ788" s="479"/>
      <c r="ER788" s="479"/>
      <c r="ES788" s="479"/>
      <c r="ET788" s="479"/>
      <c r="EU788" s="479"/>
      <c r="EV788" s="479"/>
      <c r="EW788" s="479"/>
      <c r="EX788" s="479"/>
      <c r="EY788" s="479"/>
      <c r="EZ788" s="476"/>
      <c r="FA788" s="446">
        <f t="shared" si="2211"/>
        <v>3</v>
      </c>
      <c r="FB788" s="417">
        <f t="shared" si="2212"/>
        <v>2020</v>
      </c>
      <c r="FC788" s="448">
        <f t="shared" si="2213"/>
        <v>43891</v>
      </c>
      <c r="FD788" s="449">
        <f t="shared" si="2230"/>
        <v>31</v>
      </c>
      <c r="FE788" s="450"/>
      <c r="FF788" s="451">
        <f t="shared" si="2232"/>
        <v>0.61904761904761907</v>
      </c>
      <c r="FG788" s="450"/>
      <c r="FH788" s="452">
        <f t="shared" si="2215"/>
        <v>1.9224035017906884</v>
      </c>
      <c r="FI788" s="452">
        <f t="shared" si="2216"/>
        <v>1.544767210505372</v>
      </c>
      <c r="FJ788" s="452">
        <f t="shared" si="2217"/>
        <v>1.8811881188118811</v>
      </c>
      <c r="FK788" s="452">
        <f t="shared" si="2218"/>
        <v>1.5259900990099009</v>
      </c>
      <c r="FL788" s="452">
        <f t="shared" si="2219"/>
        <v>1.2610406216189634</v>
      </c>
      <c r="FM788" s="452">
        <f t="shared" si="2220"/>
        <v>1.0693419887872528</v>
      </c>
      <c r="FN788" s="452">
        <f t="shared" si="2221"/>
        <v>1.5199446331949162</v>
      </c>
      <c r="FO788" s="452">
        <f t="shared" si="2222"/>
        <v>1.0609034855920474</v>
      </c>
      <c r="FP788" s="452">
        <f t="shared" si="2223"/>
        <v>1.7086956521739129</v>
      </c>
      <c r="FQ788" s="452">
        <f t="shared" si="2224"/>
        <v>1.0891304347826087</v>
      </c>
      <c r="FR788" s="453"/>
      <c r="FS788" s="446">
        <f t="shared" si="2233"/>
        <v>69776</v>
      </c>
      <c r="FT788" s="446">
        <f t="shared" si="2233"/>
        <v>907088</v>
      </c>
      <c r="FU788" s="446">
        <f t="shared" si="2233"/>
        <v>1360632</v>
      </c>
      <c r="FV788" s="446">
        <f t="shared" si="2233"/>
        <v>3174808</v>
      </c>
      <c r="FW788" s="446">
        <f t="shared" si="2233"/>
        <v>1754074</v>
      </c>
      <c r="FX788" s="446">
        <f t="shared" si="2233"/>
        <v>1283104</v>
      </c>
      <c r="FY788" s="446">
        <f t="shared" si="2233"/>
        <v>68179902</v>
      </c>
      <c r="FZ788" s="446">
        <f t="shared" si="2233"/>
        <v>89673948</v>
      </c>
      <c r="GA788" s="446">
        <f t="shared" si="2233"/>
        <v>5747700</v>
      </c>
      <c r="GB788" s="446"/>
      <c r="GC788" s="446"/>
      <c r="GD788" s="446">
        <f t="shared" si="2231"/>
        <v>38160</v>
      </c>
      <c r="GE788" s="446">
        <f t="shared" si="2231"/>
        <v>26266</v>
      </c>
      <c r="GF788" s="446">
        <f t="shared" si="2231"/>
        <v>1682558</v>
      </c>
      <c r="GG788" s="446">
        <f t="shared" si="2231"/>
        <v>7956030</v>
      </c>
      <c r="GH788" s="446">
        <f t="shared" si="2231"/>
        <v>1548975</v>
      </c>
      <c r="GI788" s="446">
        <f t="shared" si="2231"/>
        <v>58511040</v>
      </c>
      <c r="GJ788" s="446">
        <f t="shared" si="2231"/>
        <v>13107324</v>
      </c>
      <c r="GK788" s="446">
        <f t="shared" si="2231"/>
        <v>6786120</v>
      </c>
      <c r="GL788" s="446">
        <f t="shared" si="2231"/>
        <v>12901056</v>
      </c>
      <c r="GM788" s="446">
        <f t="shared" si="2231"/>
        <v>3722208</v>
      </c>
      <c r="GN788" s="446" t="str">
        <f t="shared" si="2200"/>
        <v>-</v>
      </c>
      <c r="GO788" s="446">
        <f t="shared" si="2227"/>
        <v>62416</v>
      </c>
      <c r="GP788" s="446">
        <f t="shared" si="2227"/>
        <v>100464</v>
      </c>
      <c r="GQ788" s="446">
        <f t="shared" si="2227"/>
        <v>0</v>
      </c>
      <c r="GR788" s="446"/>
      <c r="GS788" s="446"/>
      <c r="GT788" s="446"/>
      <c r="GU788" s="446"/>
      <c r="GV788" s="416"/>
      <c r="GW788" s="402"/>
      <c r="GX788" s="402"/>
      <c r="GY788" s="402"/>
      <c r="GZ788" s="402"/>
      <c r="HA788" s="402"/>
    </row>
    <row r="789" spans="1:209" ht="9.75" customHeight="1" x14ac:dyDescent="0.2">
      <c r="A789" s="417" t="str">
        <f t="shared" si="2210"/>
        <v>2019-20MARCHRX7</v>
      </c>
      <c r="B789" s="458" t="str">
        <f t="shared" si="2229"/>
        <v>2019-20</v>
      </c>
      <c r="C789" s="402" t="s">
        <v>660</v>
      </c>
      <c r="D789" s="402" t="s">
        <v>649</v>
      </c>
      <c r="E789" s="402" t="s">
        <v>462</v>
      </c>
      <c r="F789" s="478" t="s">
        <v>449</v>
      </c>
      <c r="G789" s="478" t="s">
        <v>691</v>
      </c>
      <c r="H789" s="510">
        <v>142039</v>
      </c>
      <c r="I789" s="510">
        <v>123743</v>
      </c>
      <c r="J789" s="510">
        <v>1504031</v>
      </c>
      <c r="K789" s="510">
        <v>12</v>
      </c>
      <c r="L789" s="510">
        <v>1</v>
      </c>
      <c r="M789" s="510">
        <v>45</v>
      </c>
      <c r="N789" s="510">
        <v>74</v>
      </c>
      <c r="O789" s="510">
        <v>133</v>
      </c>
      <c r="P789" s="510">
        <v>162</v>
      </c>
      <c r="Q789" s="510">
        <v>12444</v>
      </c>
      <c r="R789" s="510">
        <v>609</v>
      </c>
      <c r="S789" s="510">
        <v>96525</v>
      </c>
      <c r="T789" s="510">
        <v>9855</v>
      </c>
      <c r="U789" s="510">
        <v>6412</v>
      </c>
      <c r="V789" s="510">
        <v>51929</v>
      </c>
      <c r="W789" s="510">
        <v>13151</v>
      </c>
      <c r="X789" s="510">
        <v>4095</v>
      </c>
      <c r="Y789" s="510">
        <v>4629615</v>
      </c>
      <c r="Z789" s="510">
        <v>470</v>
      </c>
      <c r="AA789" s="510">
        <v>794</v>
      </c>
      <c r="AB789" s="510">
        <v>4128600</v>
      </c>
      <c r="AC789" s="510">
        <v>644</v>
      </c>
      <c r="AD789" s="510">
        <v>1096</v>
      </c>
      <c r="AE789" s="510">
        <v>117215289</v>
      </c>
      <c r="AF789" s="510">
        <v>2257</v>
      </c>
      <c r="AG789" s="510">
        <v>5130</v>
      </c>
      <c r="AH789" s="510">
        <v>118959971</v>
      </c>
      <c r="AI789" s="510">
        <v>9046</v>
      </c>
      <c r="AJ789" s="510">
        <v>21500</v>
      </c>
      <c r="AK789" s="510">
        <v>27908480</v>
      </c>
      <c r="AL789" s="510">
        <v>6815</v>
      </c>
      <c r="AM789" s="510">
        <v>16209</v>
      </c>
      <c r="AN789" s="510"/>
      <c r="AO789" s="510"/>
      <c r="AP789" s="510"/>
      <c r="AQ789" s="510"/>
      <c r="AR789" s="510"/>
      <c r="AS789" s="510"/>
      <c r="AT789" s="510">
        <v>10602</v>
      </c>
      <c r="AU789" s="510">
        <v>845</v>
      </c>
      <c r="AV789" s="510">
        <v>6631</v>
      </c>
      <c r="AW789" s="510">
        <v>731</v>
      </c>
      <c r="AX789" s="510">
        <v>678</v>
      </c>
      <c r="AY789" s="510">
        <v>2448</v>
      </c>
      <c r="AZ789" s="510">
        <v>469</v>
      </c>
      <c r="BA789" s="510"/>
      <c r="BB789" s="510"/>
      <c r="BC789" s="510"/>
      <c r="BD789" s="510"/>
      <c r="BE789" s="510"/>
      <c r="BF789" s="510"/>
      <c r="BG789" s="510"/>
      <c r="BH789" s="510"/>
      <c r="BI789" s="510">
        <v>49507</v>
      </c>
      <c r="BJ789" s="510">
        <v>4495</v>
      </c>
      <c r="BK789" s="510">
        <v>31921</v>
      </c>
      <c r="BL789" s="510">
        <v>85923</v>
      </c>
      <c r="BM789" s="510">
        <v>20105</v>
      </c>
      <c r="BN789" s="510">
        <v>16549</v>
      </c>
      <c r="BO789" s="510">
        <v>12948</v>
      </c>
      <c r="BP789" s="510">
        <v>10863</v>
      </c>
      <c r="BQ789" s="510">
        <v>68348</v>
      </c>
      <c r="BR789" s="510">
        <v>54908</v>
      </c>
      <c r="BS789" s="510">
        <v>18813</v>
      </c>
      <c r="BT789" s="510">
        <v>13920</v>
      </c>
      <c r="BU789" s="510">
        <v>5283</v>
      </c>
      <c r="BV789" s="510">
        <v>4387</v>
      </c>
      <c r="BW789" s="510">
        <v>110</v>
      </c>
      <c r="BX789" s="510">
        <v>60257</v>
      </c>
      <c r="BY789" s="510">
        <v>548</v>
      </c>
      <c r="BZ789" s="510">
        <v>924</v>
      </c>
      <c r="CA789" s="510">
        <v>44</v>
      </c>
      <c r="CB789" s="510">
        <v>21601</v>
      </c>
      <c r="CC789" s="510">
        <v>491</v>
      </c>
      <c r="CD789" s="510">
        <v>801</v>
      </c>
      <c r="CE789" s="510">
        <v>9701</v>
      </c>
      <c r="CF789" s="510">
        <v>4547757</v>
      </c>
      <c r="CG789" s="510">
        <v>469</v>
      </c>
      <c r="CH789" s="510">
        <v>791</v>
      </c>
      <c r="CI789" s="510">
        <v>3661</v>
      </c>
      <c r="CJ789" s="510">
        <v>8558868</v>
      </c>
      <c r="CK789" s="510">
        <v>2338</v>
      </c>
      <c r="CL789" s="510">
        <v>5087</v>
      </c>
      <c r="CM789" s="510">
        <v>1530</v>
      </c>
      <c r="CN789" s="510">
        <v>3492226</v>
      </c>
      <c r="CO789" s="510">
        <v>2283</v>
      </c>
      <c r="CP789" s="510">
        <v>5038</v>
      </c>
      <c r="CQ789" s="510">
        <v>46738</v>
      </c>
      <c r="CR789" s="510">
        <v>105164195</v>
      </c>
      <c r="CS789" s="510">
        <v>2250</v>
      </c>
      <c r="CT789" s="510">
        <v>5138</v>
      </c>
      <c r="CU789" s="510">
        <v>2891</v>
      </c>
      <c r="CV789" s="510">
        <v>29865153</v>
      </c>
      <c r="CW789" s="510">
        <v>10330</v>
      </c>
      <c r="CX789" s="510">
        <v>27297</v>
      </c>
      <c r="CY789" s="510">
        <v>1309</v>
      </c>
      <c r="CZ789" s="510">
        <v>11349045</v>
      </c>
      <c r="DA789" s="510">
        <v>8670</v>
      </c>
      <c r="DB789" s="510">
        <v>20521</v>
      </c>
      <c r="DC789" s="510">
        <v>1382</v>
      </c>
      <c r="DD789" s="510">
        <v>17424594</v>
      </c>
      <c r="DE789" s="510">
        <v>12608</v>
      </c>
      <c r="DF789" s="510">
        <v>28221</v>
      </c>
      <c r="DG789" s="510">
        <v>702</v>
      </c>
      <c r="DH789" s="510">
        <v>10320934</v>
      </c>
      <c r="DI789" s="510">
        <v>14702</v>
      </c>
      <c r="DJ789" s="510">
        <v>36320</v>
      </c>
      <c r="DK789" s="510">
        <v>197</v>
      </c>
      <c r="DL789" s="510">
        <v>66549</v>
      </c>
      <c r="DM789" s="510">
        <v>338</v>
      </c>
      <c r="DN789" s="510">
        <v>595</v>
      </c>
      <c r="DO789" s="510">
        <v>4839</v>
      </c>
      <c r="DP789" s="510">
        <v>187551</v>
      </c>
      <c r="DQ789" s="510">
        <v>39</v>
      </c>
      <c r="DR789" s="510">
        <v>80</v>
      </c>
      <c r="DS789" s="510">
        <v>72</v>
      </c>
      <c r="DT789" s="510">
        <v>95469</v>
      </c>
      <c r="DU789" s="510">
        <v>1326</v>
      </c>
      <c r="DV789" s="510">
        <v>2643</v>
      </c>
      <c r="DW789" s="510">
        <v>62</v>
      </c>
      <c r="DX789" s="510"/>
      <c r="DY789" s="510"/>
      <c r="DZ789" s="510"/>
      <c r="EA789" s="510"/>
      <c r="EB789" s="510"/>
      <c r="EC789" s="510"/>
      <c r="ED789" s="510"/>
      <c r="EE789" s="510"/>
      <c r="EF789" s="510"/>
      <c r="EG789" s="510" t="s">
        <v>152</v>
      </c>
      <c r="EH789" s="510" t="s">
        <v>152</v>
      </c>
      <c r="EI789" s="510">
        <v>0</v>
      </c>
      <c r="EJ789" s="479"/>
      <c r="EK789" s="479"/>
      <c r="EL789" s="479"/>
      <c r="EM789" s="479"/>
      <c r="EN789" s="479"/>
      <c r="EO789" s="479"/>
      <c r="EP789" s="479"/>
      <c r="EQ789" s="479"/>
      <c r="ER789" s="479"/>
      <c r="ES789" s="479"/>
      <c r="ET789" s="479"/>
      <c r="EU789" s="479"/>
      <c r="EV789" s="479"/>
      <c r="EW789" s="479"/>
      <c r="EX789" s="479"/>
      <c r="EY789" s="479"/>
      <c r="EZ789" s="476"/>
      <c r="FA789" s="446">
        <f t="shared" si="2211"/>
        <v>3</v>
      </c>
      <c r="FB789" s="417">
        <f t="shared" si="2212"/>
        <v>2020</v>
      </c>
      <c r="FC789" s="448">
        <f t="shared" si="2213"/>
        <v>43891</v>
      </c>
      <c r="FD789" s="449">
        <f t="shared" si="2230"/>
        <v>31</v>
      </c>
      <c r="FE789" s="450"/>
      <c r="FF789" s="451">
        <f t="shared" si="2232"/>
        <v>0.49922624574435159</v>
      </c>
      <c r="FG789" s="450"/>
      <c r="FH789" s="452">
        <f t="shared" si="2215"/>
        <v>2.0400811770674783</v>
      </c>
      <c r="FI789" s="452">
        <f t="shared" si="2216"/>
        <v>1.6792491121258244</v>
      </c>
      <c r="FJ789" s="452">
        <f t="shared" si="2217"/>
        <v>2.0193387398627571</v>
      </c>
      <c r="FK789" s="452">
        <f t="shared" si="2218"/>
        <v>1.6941671865252652</v>
      </c>
      <c r="FL789" s="452">
        <f t="shared" si="2219"/>
        <v>1.3161817096420112</v>
      </c>
      <c r="FM789" s="452">
        <f t="shared" si="2220"/>
        <v>1.0573667892699647</v>
      </c>
      <c r="FN789" s="452">
        <f t="shared" si="2221"/>
        <v>1.4305376017032925</v>
      </c>
      <c r="FO789" s="452">
        <f t="shared" si="2222"/>
        <v>1.0584746407117329</v>
      </c>
      <c r="FP789" s="452">
        <f t="shared" si="2223"/>
        <v>1.2901098901098902</v>
      </c>
      <c r="FQ789" s="452">
        <f t="shared" si="2224"/>
        <v>1.0713064713064713</v>
      </c>
      <c r="FR789" s="453"/>
      <c r="FS789" s="446">
        <f t="shared" si="2233"/>
        <v>123743</v>
      </c>
      <c r="FT789" s="446">
        <f t="shared" si="2233"/>
        <v>5568435</v>
      </c>
      <c r="FU789" s="446">
        <f t="shared" si="2233"/>
        <v>9156982</v>
      </c>
      <c r="FV789" s="446">
        <f t="shared" si="2233"/>
        <v>16457819</v>
      </c>
      <c r="FW789" s="446">
        <f t="shared" si="2233"/>
        <v>7824870</v>
      </c>
      <c r="FX789" s="446">
        <f t="shared" si="2233"/>
        <v>7027552</v>
      </c>
      <c r="FY789" s="446">
        <f t="shared" si="2233"/>
        <v>266395770</v>
      </c>
      <c r="FZ789" s="446">
        <f t="shared" si="2233"/>
        <v>282746500</v>
      </c>
      <c r="GA789" s="446">
        <f t="shared" si="2233"/>
        <v>66375855</v>
      </c>
      <c r="GB789" s="446"/>
      <c r="GC789" s="446"/>
      <c r="GD789" s="446">
        <f t="shared" ref="GD789:GM798" si="2234">IFERROR(HLOOKUP(GD$1,$H$5:$HA$10112,MATCH($A789,$A$5:$A$10112,0),0)*HLOOKUP(GD$2,$H$5:$HA$10112,MATCH($A789,$A$5:$A$10112,0),0),"-")</f>
        <v>101640</v>
      </c>
      <c r="GE789" s="446">
        <f t="shared" si="2234"/>
        <v>35244</v>
      </c>
      <c r="GF789" s="446">
        <f t="shared" si="2234"/>
        <v>7673491</v>
      </c>
      <c r="GG789" s="446">
        <f t="shared" si="2234"/>
        <v>18623507</v>
      </c>
      <c r="GH789" s="446">
        <f t="shared" si="2234"/>
        <v>7708140</v>
      </c>
      <c r="GI789" s="446">
        <f t="shared" si="2234"/>
        <v>240139844</v>
      </c>
      <c r="GJ789" s="446">
        <f t="shared" si="2234"/>
        <v>78915627</v>
      </c>
      <c r="GK789" s="446">
        <f t="shared" si="2234"/>
        <v>26861989</v>
      </c>
      <c r="GL789" s="446">
        <f t="shared" si="2234"/>
        <v>39001422</v>
      </c>
      <c r="GM789" s="446">
        <f t="shared" si="2234"/>
        <v>25496640</v>
      </c>
      <c r="GN789" s="446">
        <f t="shared" si="2200"/>
        <v>190296</v>
      </c>
      <c r="GO789" s="446">
        <f t="shared" ref="GO789:GQ808" si="2235">IFERROR(HLOOKUP(GO$1,$H$5:$HA$10112,MATCH($A789,$A$5:$A$10112,0),0)*HLOOKUP(GO$2,$H$5:$HA$10112,MATCH($A789,$A$5:$A$10112,0),0),"-")</f>
        <v>117215</v>
      </c>
      <c r="GP789" s="446">
        <f t="shared" si="2235"/>
        <v>387120</v>
      </c>
      <c r="GQ789" s="446">
        <f t="shared" si="2235"/>
        <v>0</v>
      </c>
      <c r="GR789" s="446"/>
      <c r="GS789" s="446"/>
      <c r="GT789" s="446"/>
      <c r="GU789" s="446"/>
      <c r="GV789" s="416"/>
      <c r="GW789" s="402"/>
      <c r="GX789" s="402"/>
      <c r="GY789" s="402"/>
      <c r="GZ789" s="402"/>
      <c r="HA789" s="402"/>
    </row>
    <row r="790" spans="1:209" ht="9.75" customHeight="1" x14ac:dyDescent="0.2">
      <c r="A790" s="493" t="str">
        <f t="shared" si="2210"/>
        <v>2019-20MARCHRYE</v>
      </c>
      <c r="B790" s="494" t="str">
        <f t="shared" si="2229"/>
        <v>2019-20</v>
      </c>
      <c r="C790" s="480" t="s">
        <v>660</v>
      </c>
      <c r="D790" s="480" t="s">
        <v>663</v>
      </c>
      <c r="E790" s="480" t="s">
        <v>662</v>
      </c>
      <c r="F790" s="495" t="s">
        <v>456</v>
      </c>
      <c r="G790" s="495" t="s">
        <v>692</v>
      </c>
      <c r="H790" s="521">
        <v>80237</v>
      </c>
      <c r="I790" s="521">
        <v>55618</v>
      </c>
      <c r="J790" s="521">
        <v>930551</v>
      </c>
      <c r="K790" s="521">
        <v>17</v>
      </c>
      <c r="L790" s="521">
        <v>4</v>
      </c>
      <c r="M790" s="521">
        <v>57</v>
      </c>
      <c r="N790" s="521">
        <v>95</v>
      </c>
      <c r="O790" s="521">
        <v>173</v>
      </c>
      <c r="P790" s="521">
        <v>197</v>
      </c>
      <c r="Q790" s="521">
        <v>4</v>
      </c>
      <c r="R790" s="521">
        <v>339</v>
      </c>
      <c r="S790" s="521">
        <v>52342</v>
      </c>
      <c r="T790" s="521">
        <v>2856</v>
      </c>
      <c r="U790" s="521">
        <v>1672</v>
      </c>
      <c r="V790" s="521">
        <v>24557</v>
      </c>
      <c r="W790" s="521">
        <v>16256</v>
      </c>
      <c r="X790" s="521">
        <v>761</v>
      </c>
      <c r="Y790" s="521">
        <v>1306948</v>
      </c>
      <c r="Z790" s="521">
        <v>458</v>
      </c>
      <c r="AA790" s="521">
        <v>847</v>
      </c>
      <c r="AB790" s="521">
        <v>949824</v>
      </c>
      <c r="AC790" s="521">
        <v>568</v>
      </c>
      <c r="AD790" s="521">
        <v>1042</v>
      </c>
      <c r="AE790" s="521">
        <v>28437429</v>
      </c>
      <c r="AF790" s="521">
        <v>1158</v>
      </c>
      <c r="AG790" s="521">
        <v>2425</v>
      </c>
      <c r="AH790" s="521">
        <v>63080651</v>
      </c>
      <c r="AI790" s="521">
        <v>3880</v>
      </c>
      <c r="AJ790" s="521">
        <v>9478</v>
      </c>
      <c r="AK790" s="521">
        <v>4032491</v>
      </c>
      <c r="AL790" s="521">
        <v>5299</v>
      </c>
      <c r="AM790" s="521">
        <v>11767</v>
      </c>
      <c r="AN790" s="521"/>
      <c r="AO790" s="521"/>
      <c r="AP790" s="521"/>
      <c r="AQ790" s="521"/>
      <c r="AR790" s="521"/>
      <c r="AS790" s="521"/>
      <c r="AT790" s="521">
        <v>5408</v>
      </c>
      <c r="AU790" s="521">
        <v>69</v>
      </c>
      <c r="AV790" s="521">
        <v>200</v>
      </c>
      <c r="AW790" s="521">
        <v>269</v>
      </c>
      <c r="AX790" s="521">
        <v>697</v>
      </c>
      <c r="AY790" s="521">
        <v>4442</v>
      </c>
      <c r="AZ790" s="521">
        <v>893</v>
      </c>
      <c r="BA790" s="521"/>
      <c r="BB790" s="521"/>
      <c r="BC790" s="521"/>
      <c r="BD790" s="521"/>
      <c r="BE790" s="521"/>
      <c r="BF790" s="521"/>
      <c r="BG790" s="521"/>
      <c r="BH790" s="521"/>
      <c r="BI790" s="521">
        <v>23454</v>
      </c>
      <c r="BJ790" s="521">
        <v>2884</v>
      </c>
      <c r="BK790" s="521">
        <v>20596</v>
      </c>
      <c r="BL790" s="521">
        <v>46934</v>
      </c>
      <c r="BM790" s="521">
        <v>5527</v>
      </c>
      <c r="BN790" s="521">
        <v>4154</v>
      </c>
      <c r="BO790" s="521">
        <v>3215</v>
      </c>
      <c r="BP790" s="521">
        <v>2423</v>
      </c>
      <c r="BQ790" s="521">
        <v>32692</v>
      </c>
      <c r="BR790" s="521">
        <v>26366</v>
      </c>
      <c r="BS790" s="521">
        <v>23606</v>
      </c>
      <c r="BT790" s="521">
        <v>17932</v>
      </c>
      <c r="BU790" s="521">
        <v>1134</v>
      </c>
      <c r="BV790" s="521">
        <v>866</v>
      </c>
      <c r="BW790" s="521">
        <v>34</v>
      </c>
      <c r="BX790" s="521">
        <v>16988</v>
      </c>
      <c r="BY790" s="521">
        <v>500</v>
      </c>
      <c r="BZ790" s="521">
        <v>801</v>
      </c>
      <c r="CA790" s="521">
        <v>39</v>
      </c>
      <c r="CB790" s="521">
        <v>17881</v>
      </c>
      <c r="CC790" s="521">
        <v>458</v>
      </c>
      <c r="CD790" s="521">
        <v>891</v>
      </c>
      <c r="CE790" s="521">
        <v>2783</v>
      </c>
      <c r="CF790" s="521">
        <v>1272079</v>
      </c>
      <c r="CG790" s="521">
        <v>457</v>
      </c>
      <c r="CH790" s="521">
        <v>846</v>
      </c>
      <c r="CI790" s="521">
        <v>2034</v>
      </c>
      <c r="CJ790" s="521">
        <v>2160280</v>
      </c>
      <c r="CK790" s="521">
        <v>1062</v>
      </c>
      <c r="CL790" s="521">
        <v>2124</v>
      </c>
      <c r="CM790" s="521">
        <v>377</v>
      </c>
      <c r="CN790" s="521">
        <v>359497</v>
      </c>
      <c r="CO790" s="521">
        <v>954</v>
      </c>
      <c r="CP790" s="521">
        <v>2096</v>
      </c>
      <c r="CQ790" s="521">
        <v>22146</v>
      </c>
      <c r="CR790" s="521">
        <v>25917652</v>
      </c>
      <c r="CS790" s="521">
        <v>1170</v>
      </c>
      <c r="CT790" s="521">
        <v>2465</v>
      </c>
      <c r="CU790" s="521">
        <v>2072</v>
      </c>
      <c r="CV790" s="521">
        <v>7941729</v>
      </c>
      <c r="CW790" s="521">
        <v>3833</v>
      </c>
      <c r="CX790" s="521">
        <v>7939</v>
      </c>
      <c r="CY790" s="521">
        <v>621</v>
      </c>
      <c r="CZ790" s="521">
        <v>2165350</v>
      </c>
      <c r="DA790" s="521">
        <v>3487</v>
      </c>
      <c r="DB790" s="521">
        <v>7856</v>
      </c>
      <c r="DC790" s="521">
        <v>241</v>
      </c>
      <c r="DD790" s="521">
        <v>2050929</v>
      </c>
      <c r="DE790" s="521">
        <v>8510</v>
      </c>
      <c r="DF790" s="521">
        <v>17591</v>
      </c>
      <c r="DG790" s="521">
        <v>42</v>
      </c>
      <c r="DH790" s="521">
        <v>280815</v>
      </c>
      <c r="DI790" s="521">
        <v>6686</v>
      </c>
      <c r="DJ790" s="521">
        <v>16510</v>
      </c>
      <c r="DK790" s="521">
        <v>220</v>
      </c>
      <c r="DL790" s="521">
        <v>73183</v>
      </c>
      <c r="DM790" s="521">
        <v>333</v>
      </c>
      <c r="DN790" s="521">
        <v>537</v>
      </c>
      <c r="DO790" s="521">
        <v>2151</v>
      </c>
      <c r="DP790" s="521">
        <v>94284</v>
      </c>
      <c r="DQ790" s="521">
        <v>44</v>
      </c>
      <c r="DR790" s="521">
        <v>98</v>
      </c>
      <c r="DS790" s="521">
        <v>88</v>
      </c>
      <c r="DT790" s="521">
        <v>185877</v>
      </c>
      <c r="DU790" s="521">
        <v>2112</v>
      </c>
      <c r="DV790" s="521">
        <v>3592</v>
      </c>
      <c r="DW790" s="521">
        <v>83</v>
      </c>
      <c r="DX790" s="521"/>
      <c r="DY790" s="521"/>
      <c r="DZ790" s="521"/>
      <c r="EA790" s="521"/>
      <c r="EB790" s="521"/>
      <c r="EC790" s="521"/>
      <c r="ED790" s="521"/>
      <c r="EE790" s="521"/>
      <c r="EF790" s="521"/>
      <c r="EG790" s="521" t="s">
        <v>152</v>
      </c>
      <c r="EH790" s="521" t="s">
        <v>152</v>
      </c>
      <c r="EI790" s="521">
        <v>4</v>
      </c>
      <c r="EJ790" s="496"/>
      <c r="EK790" s="496"/>
      <c r="EL790" s="496"/>
      <c r="EM790" s="496"/>
      <c r="EN790" s="496"/>
      <c r="EO790" s="496"/>
      <c r="EP790" s="496"/>
      <c r="EQ790" s="496"/>
      <c r="ER790" s="496"/>
      <c r="ES790" s="496"/>
      <c r="ET790" s="496"/>
      <c r="EU790" s="496"/>
      <c r="EV790" s="496"/>
      <c r="EW790" s="496"/>
      <c r="EX790" s="496"/>
      <c r="EY790" s="496"/>
      <c r="EZ790" s="497"/>
      <c r="FA790" s="482">
        <f t="shared" si="2211"/>
        <v>3</v>
      </c>
      <c r="FB790" s="493">
        <f t="shared" si="2212"/>
        <v>2020</v>
      </c>
      <c r="FC790" s="498">
        <f t="shared" si="2213"/>
        <v>43891</v>
      </c>
      <c r="FD790" s="499">
        <f t="shared" si="2230"/>
        <v>31</v>
      </c>
      <c r="FE790" s="500"/>
      <c r="FF790" s="515">
        <f t="shared" si="2232"/>
        <v>0.80895073335840539</v>
      </c>
      <c r="FG790" s="500"/>
      <c r="FH790" s="481">
        <f t="shared" si="2215"/>
        <v>1.9352240896358543</v>
      </c>
      <c r="FI790" s="481">
        <f t="shared" si="2216"/>
        <v>1.4544817927170868</v>
      </c>
      <c r="FJ790" s="481">
        <f t="shared" si="2217"/>
        <v>1.9228468899521531</v>
      </c>
      <c r="FK790" s="481">
        <f t="shared" si="2218"/>
        <v>1.4491626794258374</v>
      </c>
      <c r="FL790" s="481">
        <f t="shared" si="2219"/>
        <v>1.3312701062833407</v>
      </c>
      <c r="FM790" s="481">
        <f t="shared" si="2220"/>
        <v>1.0736653500020361</v>
      </c>
      <c r="FN790" s="481">
        <f t="shared" si="2221"/>
        <v>1.4521407480314961</v>
      </c>
      <c r="FO790" s="481">
        <f t="shared" si="2222"/>
        <v>1.1031003937007875</v>
      </c>
      <c r="FP790" s="481">
        <f t="shared" si="2223"/>
        <v>1.4901445466491459</v>
      </c>
      <c r="FQ790" s="481">
        <f t="shared" si="2224"/>
        <v>1.1379763469119579</v>
      </c>
      <c r="FR790" s="501"/>
      <c r="FS790" s="482">
        <f t="shared" si="2233"/>
        <v>222472</v>
      </c>
      <c r="FT790" s="482">
        <f t="shared" si="2233"/>
        <v>3170226</v>
      </c>
      <c r="FU790" s="482">
        <f t="shared" si="2233"/>
        <v>5283710</v>
      </c>
      <c r="FV790" s="482">
        <f t="shared" si="2233"/>
        <v>9621914</v>
      </c>
      <c r="FW790" s="482">
        <f t="shared" si="2233"/>
        <v>2419032</v>
      </c>
      <c r="FX790" s="482">
        <f t="shared" si="2233"/>
        <v>1742224</v>
      </c>
      <c r="FY790" s="482">
        <f t="shared" si="2233"/>
        <v>59550725</v>
      </c>
      <c r="FZ790" s="482">
        <f t="shared" si="2233"/>
        <v>154074368</v>
      </c>
      <c r="GA790" s="482">
        <f t="shared" si="2233"/>
        <v>8954687</v>
      </c>
      <c r="GB790" s="482"/>
      <c r="GC790" s="482"/>
      <c r="GD790" s="482">
        <f t="shared" si="2234"/>
        <v>27234</v>
      </c>
      <c r="GE790" s="482">
        <f t="shared" si="2234"/>
        <v>34749</v>
      </c>
      <c r="GF790" s="482">
        <f t="shared" si="2234"/>
        <v>2354418</v>
      </c>
      <c r="GG790" s="482">
        <f t="shared" si="2234"/>
        <v>4320216</v>
      </c>
      <c r="GH790" s="482">
        <f t="shared" si="2234"/>
        <v>790192</v>
      </c>
      <c r="GI790" s="482">
        <f t="shared" si="2234"/>
        <v>54589890</v>
      </c>
      <c r="GJ790" s="482">
        <f t="shared" si="2234"/>
        <v>16449608</v>
      </c>
      <c r="GK790" s="482">
        <f t="shared" si="2234"/>
        <v>4878576</v>
      </c>
      <c r="GL790" s="482">
        <f t="shared" si="2234"/>
        <v>4239431</v>
      </c>
      <c r="GM790" s="482">
        <f t="shared" si="2234"/>
        <v>693420</v>
      </c>
      <c r="GN790" s="482">
        <f t="shared" si="2200"/>
        <v>316096</v>
      </c>
      <c r="GO790" s="482">
        <f t="shared" si="2235"/>
        <v>118140</v>
      </c>
      <c r="GP790" s="482">
        <f t="shared" si="2235"/>
        <v>210798</v>
      </c>
      <c r="GQ790" s="482">
        <f t="shared" si="2235"/>
        <v>0</v>
      </c>
      <c r="GR790" s="482"/>
      <c r="GS790" s="482"/>
      <c r="GT790" s="482"/>
      <c r="GU790" s="482"/>
      <c r="GV790" s="502"/>
      <c r="GW790" s="402"/>
      <c r="GX790" s="402"/>
      <c r="GY790" s="402"/>
      <c r="GZ790" s="402"/>
      <c r="HA790" s="402"/>
    </row>
    <row r="791" spans="1:209" ht="9.75" customHeight="1" x14ac:dyDescent="0.2">
      <c r="A791" s="417" t="str">
        <f t="shared" si="2210"/>
        <v>2019-20MARCHRYD</v>
      </c>
      <c r="B791" s="458" t="str">
        <f t="shared" si="2229"/>
        <v>2019-20</v>
      </c>
      <c r="C791" s="402" t="s">
        <v>660</v>
      </c>
      <c r="D791" s="402" t="s">
        <v>663</v>
      </c>
      <c r="E791" s="402" t="s">
        <v>662</v>
      </c>
      <c r="F791" s="478" t="s">
        <v>455</v>
      </c>
      <c r="G791" s="478" t="s">
        <v>693</v>
      </c>
      <c r="H791" s="510">
        <v>92606</v>
      </c>
      <c r="I791" s="510">
        <v>77690</v>
      </c>
      <c r="J791" s="510">
        <v>553104</v>
      </c>
      <c r="K791" s="510">
        <v>7</v>
      </c>
      <c r="L791" s="510">
        <v>1</v>
      </c>
      <c r="M791" s="510">
        <v>12</v>
      </c>
      <c r="N791" s="510">
        <v>47</v>
      </c>
      <c r="O791" s="510">
        <v>122</v>
      </c>
      <c r="P791" s="510">
        <v>123</v>
      </c>
      <c r="Q791" s="510">
        <v>57</v>
      </c>
      <c r="R791" s="510">
        <v>0</v>
      </c>
      <c r="S791" s="510">
        <v>64218</v>
      </c>
      <c r="T791" s="510">
        <v>3937</v>
      </c>
      <c r="U791" s="510">
        <v>2407</v>
      </c>
      <c r="V791" s="510">
        <v>32729</v>
      </c>
      <c r="W791" s="510">
        <v>19735</v>
      </c>
      <c r="X791" s="510">
        <v>264</v>
      </c>
      <c r="Y791" s="510">
        <v>1859018</v>
      </c>
      <c r="Z791" s="510">
        <v>472</v>
      </c>
      <c r="AA791" s="510">
        <v>895</v>
      </c>
      <c r="AB791" s="510">
        <v>1358138</v>
      </c>
      <c r="AC791" s="510">
        <v>564</v>
      </c>
      <c r="AD791" s="510">
        <v>1051</v>
      </c>
      <c r="AE791" s="510">
        <v>42046938</v>
      </c>
      <c r="AF791" s="510">
        <v>1285</v>
      </c>
      <c r="AG791" s="510">
        <v>2461</v>
      </c>
      <c r="AH791" s="510">
        <v>124134535</v>
      </c>
      <c r="AI791" s="510">
        <v>6290</v>
      </c>
      <c r="AJ791" s="510">
        <v>14451</v>
      </c>
      <c r="AK791" s="510">
        <v>2077521</v>
      </c>
      <c r="AL791" s="510">
        <v>7869</v>
      </c>
      <c r="AM791" s="510">
        <v>17790</v>
      </c>
      <c r="AN791" s="510"/>
      <c r="AO791" s="510"/>
      <c r="AP791" s="510"/>
      <c r="AQ791" s="510"/>
      <c r="AR791" s="510"/>
      <c r="AS791" s="510"/>
      <c r="AT791" s="510">
        <v>5422</v>
      </c>
      <c r="AU791" s="510">
        <v>215</v>
      </c>
      <c r="AV791" s="510">
        <v>744</v>
      </c>
      <c r="AW791" s="510">
        <v>2007</v>
      </c>
      <c r="AX791" s="510">
        <v>582</v>
      </c>
      <c r="AY791" s="510">
        <v>3881</v>
      </c>
      <c r="AZ791" s="510">
        <v>1736</v>
      </c>
      <c r="BA791" s="510"/>
      <c r="BB791" s="510"/>
      <c r="BC791" s="510"/>
      <c r="BD791" s="510"/>
      <c r="BE791" s="510"/>
      <c r="BF791" s="510"/>
      <c r="BG791" s="510"/>
      <c r="BH791" s="510"/>
      <c r="BI791" s="510">
        <v>34403</v>
      </c>
      <c r="BJ791" s="510">
        <v>574</v>
      </c>
      <c r="BK791" s="510">
        <v>23819</v>
      </c>
      <c r="BL791" s="510">
        <v>58796</v>
      </c>
      <c r="BM791" s="510">
        <v>8272</v>
      </c>
      <c r="BN791" s="510">
        <v>6021</v>
      </c>
      <c r="BO791" s="510">
        <v>4948</v>
      </c>
      <c r="BP791" s="510">
        <v>3667</v>
      </c>
      <c r="BQ791" s="510">
        <v>44222</v>
      </c>
      <c r="BR791" s="510">
        <v>34493</v>
      </c>
      <c r="BS791" s="510">
        <v>34887</v>
      </c>
      <c r="BT791" s="510">
        <v>20564</v>
      </c>
      <c r="BU791" s="510">
        <v>413</v>
      </c>
      <c r="BV791" s="510">
        <v>266</v>
      </c>
      <c r="BW791" s="510">
        <v>124</v>
      </c>
      <c r="BX791" s="510">
        <v>74407</v>
      </c>
      <c r="BY791" s="510">
        <v>600</v>
      </c>
      <c r="BZ791" s="510">
        <v>972</v>
      </c>
      <c r="CA791" s="510">
        <v>75</v>
      </c>
      <c r="CB791" s="510">
        <v>43859</v>
      </c>
      <c r="CC791" s="510">
        <v>585</v>
      </c>
      <c r="CD791" s="510">
        <v>1158</v>
      </c>
      <c r="CE791" s="510">
        <v>3738</v>
      </c>
      <c r="CF791" s="510">
        <v>1740752</v>
      </c>
      <c r="CG791" s="510">
        <v>466</v>
      </c>
      <c r="CH791" s="510">
        <v>884</v>
      </c>
      <c r="CI791" s="510">
        <v>2556</v>
      </c>
      <c r="CJ791" s="510">
        <v>3119842</v>
      </c>
      <c r="CK791" s="510">
        <v>1221</v>
      </c>
      <c r="CL791" s="510">
        <v>2237</v>
      </c>
      <c r="CM791" s="510">
        <v>802</v>
      </c>
      <c r="CN791" s="510">
        <v>949481</v>
      </c>
      <c r="CO791" s="510">
        <v>1184</v>
      </c>
      <c r="CP791" s="510">
        <v>2359</v>
      </c>
      <c r="CQ791" s="510">
        <v>29371</v>
      </c>
      <c r="CR791" s="510">
        <v>37977615</v>
      </c>
      <c r="CS791" s="510">
        <v>1293</v>
      </c>
      <c r="CT791" s="510">
        <v>2478</v>
      </c>
      <c r="CU791" s="510">
        <v>1039</v>
      </c>
      <c r="CV791" s="510">
        <v>8623793</v>
      </c>
      <c r="CW791" s="510">
        <v>8300</v>
      </c>
      <c r="CX791" s="510">
        <v>17969</v>
      </c>
      <c r="CY791" s="510">
        <v>396</v>
      </c>
      <c r="CZ791" s="510">
        <v>3410412</v>
      </c>
      <c r="DA791" s="510">
        <v>8612</v>
      </c>
      <c r="DB791" s="510">
        <v>17697</v>
      </c>
      <c r="DC791" s="510">
        <v>871</v>
      </c>
      <c r="DD791" s="510">
        <v>9852763</v>
      </c>
      <c r="DE791" s="510">
        <v>11312</v>
      </c>
      <c r="DF791" s="510">
        <v>26276</v>
      </c>
      <c r="DG791" s="510">
        <v>106</v>
      </c>
      <c r="DH791" s="510">
        <v>1331024</v>
      </c>
      <c r="DI791" s="510">
        <v>12557</v>
      </c>
      <c r="DJ791" s="510">
        <v>32524</v>
      </c>
      <c r="DK791" s="510">
        <v>388</v>
      </c>
      <c r="DL791" s="510">
        <v>113740</v>
      </c>
      <c r="DM791" s="510">
        <v>293</v>
      </c>
      <c r="DN791" s="510">
        <v>488</v>
      </c>
      <c r="DO791" s="510">
        <v>2787</v>
      </c>
      <c r="DP791" s="510">
        <v>139404</v>
      </c>
      <c r="DQ791" s="510">
        <v>50</v>
      </c>
      <c r="DR791" s="510">
        <v>68</v>
      </c>
      <c r="DS791" s="510">
        <v>111</v>
      </c>
      <c r="DT791" s="510">
        <v>146588</v>
      </c>
      <c r="DU791" s="510">
        <v>1321</v>
      </c>
      <c r="DV791" s="510">
        <v>2783</v>
      </c>
      <c r="DW791" s="510">
        <v>101</v>
      </c>
      <c r="DX791" s="510"/>
      <c r="DY791" s="510"/>
      <c r="DZ791" s="510"/>
      <c r="EA791" s="510"/>
      <c r="EB791" s="510"/>
      <c r="EC791" s="510"/>
      <c r="ED791" s="510"/>
      <c r="EE791" s="510"/>
      <c r="EF791" s="510"/>
      <c r="EG791" s="510" t="s">
        <v>152</v>
      </c>
      <c r="EH791" s="510" t="s">
        <v>152</v>
      </c>
      <c r="EI791" s="510">
        <v>0</v>
      </c>
      <c r="EJ791" s="479"/>
      <c r="EK791" s="479"/>
      <c r="EL791" s="479"/>
      <c r="EM791" s="479"/>
      <c r="EN791" s="479"/>
      <c r="EO791" s="479"/>
      <c r="EP791" s="479"/>
      <c r="EQ791" s="479"/>
      <c r="ER791" s="479"/>
      <c r="ES791" s="479"/>
      <c r="ET791" s="479"/>
      <c r="EU791" s="479"/>
      <c r="EV791" s="479"/>
      <c r="EW791" s="479"/>
      <c r="EX791" s="479"/>
      <c r="EY791" s="479"/>
      <c r="EZ791" s="516"/>
      <c r="FA791" s="446">
        <f t="shared" si="2211"/>
        <v>3</v>
      </c>
      <c r="FB791" s="417">
        <f t="shared" si="2212"/>
        <v>2020</v>
      </c>
      <c r="FC791" s="448">
        <f t="shared" si="2213"/>
        <v>43891</v>
      </c>
      <c r="FD791" s="449">
        <f t="shared" si="2230"/>
        <v>31</v>
      </c>
      <c r="FE791" s="450"/>
      <c r="FF791" s="451">
        <f t="shared" si="2232"/>
        <v>0.73072889355007864</v>
      </c>
      <c r="FG791" s="450"/>
      <c r="FH791" s="452">
        <f t="shared" si="2215"/>
        <v>2.1010922021844043</v>
      </c>
      <c r="FI791" s="452">
        <f t="shared" si="2216"/>
        <v>1.5293370586741173</v>
      </c>
      <c r="FJ791" s="452">
        <f t="shared" si="2217"/>
        <v>2.0556709597008727</v>
      </c>
      <c r="FK791" s="452">
        <f t="shared" si="2218"/>
        <v>1.5234732031574574</v>
      </c>
      <c r="FL791" s="452">
        <f t="shared" si="2219"/>
        <v>1.351156466742033</v>
      </c>
      <c r="FM791" s="452">
        <f t="shared" si="2220"/>
        <v>1.053897155427908</v>
      </c>
      <c r="FN791" s="452">
        <f t="shared" si="2221"/>
        <v>1.7677729921459335</v>
      </c>
      <c r="FO791" s="452">
        <f t="shared" si="2222"/>
        <v>1.0420065872814797</v>
      </c>
      <c r="FP791" s="452">
        <f t="shared" si="2223"/>
        <v>1.5643939393939394</v>
      </c>
      <c r="FQ791" s="452">
        <f t="shared" si="2224"/>
        <v>1.0075757575757576</v>
      </c>
      <c r="FR791" s="453"/>
      <c r="FS791" s="446">
        <f t="shared" si="2233"/>
        <v>77690</v>
      </c>
      <c r="FT791" s="446">
        <f t="shared" si="2233"/>
        <v>932280</v>
      </c>
      <c r="FU791" s="446">
        <f t="shared" si="2233"/>
        <v>3651430</v>
      </c>
      <c r="FV791" s="446">
        <f t="shared" si="2233"/>
        <v>9478180</v>
      </c>
      <c r="FW791" s="446">
        <f t="shared" si="2233"/>
        <v>3523615</v>
      </c>
      <c r="FX791" s="446">
        <f t="shared" si="2233"/>
        <v>2529757</v>
      </c>
      <c r="FY791" s="446">
        <f t="shared" si="2233"/>
        <v>80546069</v>
      </c>
      <c r="FZ791" s="446">
        <f t="shared" si="2233"/>
        <v>285190485</v>
      </c>
      <c r="GA791" s="446">
        <f t="shared" si="2233"/>
        <v>4696560</v>
      </c>
      <c r="GB791" s="446"/>
      <c r="GC791" s="446"/>
      <c r="GD791" s="446">
        <f t="shared" si="2234"/>
        <v>120528</v>
      </c>
      <c r="GE791" s="446">
        <f t="shared" si="2234"/>
        <v>86850</v>
      </c>
      <c r="GF791" s="446">
        <f t="shared" si="2234"/>
        <v>3304392</v>
      </c>
      <c r="GG791" s="446">
        <f t="shared" si="2234"/>
        <v>5717772</v>
      </c>
      <c r="GH791" s="446">
        <f t="shared" si="2234"/>
        <v>1891918</v>
      </c>
      <c r="GI791" s="446">
        <f t="shared" si="2234"/>
        <v>72781338</v>
      </c>
      <c r="GJ791" s="446">
        <f t="shared" si="2234"/>
        <v>18669791</v>
      </c>
      <c r="GK791" s="446">
        <f t="shared" si="2234"/>
        <v>7008012</v>
      </c>
      <c r="GL791" s="446">
        <f t="shared" si="2234"/>
        <v>22886396</v>
      </c>
      <c r="GM791" s="446">
        <f t="shared" si="2234"/>
        <v>3447544</v>
      </c>
      <c r="GN791" s="446">
        <f t="shared" ref="GN791:GN854" si="2236">IFERROR(HLOOKUP(GN$1,$H$5:$HA$10112,MATCH($A791,$A$5:$A$10112,0),0)*HLOOKUP(GN$2,$H$5:$HA$10112,MATCH($A791,$A$5:$A$10112,0),0),"-")</f>
        <v>308913</v>
      </c>
      <c r="GO791" s="446">
        <f t="shared" si="2235"/>
        <v>189344</v>
      </c>
      <c r="GP791" s="446">
        <f t="shared" si="2235"/>
        <v>189516</v>
      </c>
      <c r="GQ791" s="446">
        <f t="shared" si="2235"/>
        <v>0</v>
      </c>
      <c r="GR791" s="446"/>
      <c r="GS791" s="446"/>
      <c r="GT791" s="446"/>
      <c r="GU791" s="446"/>
      <c r="GV791" s="416"/>
      <c r="GW791" s="402"/>
      <c r="GX791" s="402"/>
      <c r="GY791" s="402"/>
      <c r="GZ791" s="402"/>
      <c r="HA791" s="402"/>
    </row>
    <row r="792" spans="1:209" ht="9.75" customHeight="1" x14ac:dyDescent="0.2">
      <c r="A792" s="417" t="str">
        <f t="shared" si="2210"/>
        <v>2019-20MARCHRYF</v>
      </c>
      <c r="B792" s="458" t="str">
        <f t="shared" si="2229"/>
        <v>2019-20</v>
      </c>
      <c r="C792" s="402" t="s">
        <v>660</v>
      </c>
      <c r="D792" s="402" t="s">
        <v>667</v>
      </c>
      <c r="E792" s="402" t="s">
        <v>666</v>
      </c>
      <c r="F792" s="478" t="s">
        <v>457</v>
      </c>
      <c r="G792" s="478" t="s">
        <v>694</v>
      </c>
      <c r="H792" s="510">
        <v>111096</v>
      </c>
      <c r="I792" s="510">
        <v>87984</v>
      </c>
      <c r="J792" s="510">
        <v>601788</v>
      </c>
      <c r="K792" s="510">
        <v>7</v>
      </c>
      <c r="L792" s="510">
        <v>2</v>
      </c>
      <c r="M792" s="510">
        <v>16</v>
      </c>
      <c r="N792" s="510">
        <v>36</v>
      </c>
      <c r="O792" s="510">
        <v>81</v>
      </c>
      <c r="P792" s="510">
        <v>164</v>
      </c>
      <c r="Q792" s="510">
        <v>11</v>
      </c>
      <c r="R792" s="510">
        <v>5459</v>
      </c>
      <c r="S792" s="510">
        <v>74530</v>
      </c>
      <c r="T792" s="510">
        <v>5163</v>
      </c>
      <c r="U792" s="510">
        <v>2911</v>
      </c>
      <c r="V792" s="510">
        <v>41014</v>
      </c>
      <c r="W792" s="510">
        <v>14466</v>
      </c>
      <c r="X792" s="510">
        <v>630</v>
      </c>
      <c r="Y792" s="510">
        <v>2218567</v>
      </c>
      <c r="Z792" s="510">
        <v>430</v>
      </c>
      <c r="AA792" s="510">
        <v>782</v>
      </c>
      <c r="AB792" s="510">
        <v>1718373</v>
      </c>
      <c r="AC792" s="510">
        <v>590</v>
      </c>
      <c r="AD792" s="510">
        <v>1080</v>
      </c>
      <c r="AE792" s="510">
        <v>68611882</v>
      </c>
      <c r="AF792" s="510">
        <v>1673</v>
      </c>
      <c r="AG792" s="510">
        <v>3426</v>
      </c>
      <c r="AH792" s="510">
        <v>76100692</v>
      </c>
      <c r="AI792" s="510">
        <v>5261</v>
      </c>
      <c r="AJ792" s="510">
        <v>13319</v>
      </c>
      <c r="AK792" s="510">
        <v>4482630</v>
      </c>
      <c r="AL792" s="510">
        <v>7115</v>
      </c>
      <c r="AM792" s="510">
        <v>16737</v>
      </c>
      <c r="AN792" s="510"/>
      <c r="AO792" s="510"/>
      <c r="AP792" s="510"/>
      <c r="AQ792" s="510"/>
      <c r="AR792" s="510"/>
      <c r="AS792" s="510"/>
      <c r="AT792" s="510">
        <v>5035</v>
      </c>
      <c r="AU792" s="510">
        <v>425</v>
      </c>
      <c r="AV792" s="510">
        <v>1083</v>
      </c>
      <c r="AW792" s="510">
        <v>2969</v>
      </c>
      <c r="AX792" s="510">
        <v>817</v>
      </c>
      <c r="AY792" s="510">
        <v>2710</v>
      </c>
      <c r="AZ792" s="510">
        <v>4</v>
      </c>
      <c r="BA792" s="510"/>
      <c r="BB792" s="510"/>
      <c r="BC792" s="510"/>
      <c r="BD792" s="510"/>
      <c r="BE792" s="510"/>
      <c r="BF792" s="510"/>
      <c r="BG792" s="510"/>
      <c r="BH792" s="510"/>
      <c r="BI792" s="510">
        <v>34956</v>
      </c>
      <c r="BJ792" s="510">
        <v>2707</v>
      </c>
      <c r="BK792" s="510">
        <v>31832</v>
      </c>
      <c r="BL792" s="510">
        <v>69495</v>
      </c>
      <c r="BM792" s="510">
        <v>11488</v>
      </c>
      <c r="BN792" s="510">
        <v>8807</v>
      </c>
      <c r="BO792" s="510">
        <v>6574</v>
      </c>
      <c r="BP792" s="510">
        <v>5085</v>
      </c>
      <c r="BQ792" s="510">
        <v>53152</v>
      </c>
      <c r="BR792" s="510">
        <v>44281</v>
      </c>
      <c r="BS792" s="510">
        <v>21031</v>
      </c>
      <c r="BT792" s="510">
        <v>15246</v>
      </c>
      <c r="BU792" s="510">
        <v>895</v>
      </c>
      <c r="BV792" s="510">
        <v>661</v>
      </c>
      <c r="BW792" s="510">
        <v>37</v>
      </c>
      <c r="BX792" s="510">
        <v>23897</v>
      </c>
      <c r="BY792" s="510">
        <v>646</v>
      </c>
      <c r="BZ792" s="510">
        <v>1182</v>
      </c>
      <c r="CA792" s="510">
        <v>47</v>
      </c>
      <c r="CB792" s="510">
        <v>23923</v>
      </c>
      <c r="CC792" s="510">
        <v>509</v>
      </c>
      <c r="CD792" s="510">
        <v>910</v>
      </c>
      <c r="CE792" s="510">
        <v>5079</v>
      </c>
      <c r="CF792" s="510">
        <v>2170747</v>
      </c>
      <c r="CG792" s="510">
        <v>427</v>
      </c>
      <c r="CH792" s="510">
        <v>773</v>
      </c>
      <c r="CI792" s="510">
        <v>1863</v>
      </c>
      <c r="CJ792" s="510">
        <v>3223227</v>
      </c>
      <c r="CK792" s="510">
        <v>1730</v>
      </c>
      <c r="CL792" s="510">
        <v>3408</v>
      </c>
      <c r="CM792" s="510">
        <v>702</v>
      </c>
      <c r="CN792" s="510">
        <v>1180470</v>
      </c>
      <c r="CO792" s="510">
        <v>1682</v>
      </c>
      <c r="CP792" s="510">
        <v>3529</v>
      </c>
      <c r="CQ792" s="510">
        <v>38449</v>
      </c>
      <c r="CR792" s="510">
        <v>64208185</v>
      </c>
      <c r="CS792" s="510">
        <v>1670</v>
      </c>
      <c r="CT792" s="510">
        <v>3425</v>
      </c>
      <c r="CU792" s="510">
        <v>1555</v>
      </c>
      <c r="CV792" s="510">
        <v>8046629</v>
      </c>
      <c r="CW792" s="510">
        <v>5175</v>
      </c>
      <c r="CX792" s="510">
        <v>11068</v>
      </c>
      <c r="CY792" s="510">
        <v>290</v>
      </c>
      <c r="CZ792" s="510">
        <v>1328743</v>
      </c>
      <c r="DA792" s="510">
        <v>4582</v>
      </c>
      <c r="DB792" s="510">
        <v>11040</v>
      </c>
      <c r="DC792" s="510">
        <v>889</v>
      </c>
      <c r="DD792" s="510">
        <v>6946679</v>
      </c>
      <c r="DE792" s="510">
        <v>7814</v>
      </c>
      <c r="DF792" s="510">
        <v>17449</v>
      </c>
      <c r="DG792" s="510">
        <v>51</v>
      </c>
      <c r="DH792" s="510">
        <v>372227</v>
      </c>
      <c r="DI792" s="510">
        <v>7299</v>
      </c>
      <c r="DJ792" s="510">
        <v>18056</v>
      </c>
      <c r="DK792" s="510">
        <v>491</v>
      </c>
      <c r="DL792" s="510">
        <v>175483</v>
      </c>
      <c r="DM792" s="510">
        <v>357</v>
      </c>
      <c r="DN792" s="510">
        <v>582</v>
      </c>
      <c r="DO792" s="510">
        <v>2911</v>
      </c>
      <c r="DP792" s="510">
        <v>103792</v>
      </c>
      <c r="DQ792" s="510">
        <v>36</v>
      </c>
      <c r="DR792" s="510">
        <v>61</v>
      </c>
      <c r="DS792" s="510">
        <v>149</v>
      </c>
      <c r="DT792" s="510">
        <v>268042</v>
      </c>
      <c r="DU792" s="510">
        <v>1799</v>
      </c>
      <c r="DV792" s="510">
        <v>3708</v>
      </c>
      <c r="DW792" s="510">
        <v>136</v>
      </c>
      <c r="DX792" s="510"/>
      <c r="DY792" s="510"/>
      <c r="DZ792" s="510"/>
      <c r="EA792" s="510"/>
      <c r="EB792" s="510"/>
      <c r="EC792" s="510"/>
      <c r="ED792" s="510"/>
      <c r="EE792" s="510"/>
      <c r="EF792" s="510"/>
      <c r="EG792" s="510" t="s">
        <v>152</v>
      </c>
      <c r="EH792" s="510" t="s">
        <v>152</v>
      </c>
      <c r="EI792" s="510">
        <v>5</v>
      </c>
      <c r="EJ792" s="479"/>
      <c r="EK792" s="479"/>
      <c r="EL792" s="479"/>
      <c r="EM792" s="479"/>
      <c r="EN792" s="479"/>
      <c r="EO792" s="479"/>
      <c r="EP792" s="479"/>
      <c r="EQ792" s="479"/>
      <c r="ER792" s="479"/>
      <c r="ES792" s="479"/>
      <c r="ET792" s="479"/>
      <c r="EU792" s="479"/>
      <c r="EV792" s="479"/>
      <c r="EW792" s="479"/>
      <c r="EX792" s="479"/>
      <c r="EY792" s="479"/>
      <c r="EZ792" s="476"/>
      <c r="FA792" s="446">
        <f t="shared" si="2211"/>
        <v>3</v>
      </c>
      <c r="FB792" s="417">
        <f t="shared" si="2212"/>
        <v>2020</v>
      </c>
      <c r="FC792" s="448">
        <f t="shared" si="2213"/>
        <v>43891</v>
      </c>
      <c r="FD792" s="449">
        <f t="shared" si="2230"/>
        <v>31</v>
      </c>
      <c r="FE792" s="450"/>
      <c r="FF792" s="451">
        <f t="shared" si="2232"/>
        <v>0.58231646329265851</v>
      </c>
      <c r="FG792" s="450"/>
      <c r="FH792" s="452">
        <f t="shared" si="2215"/>
        <v>2.2250629478985084</v>
      </c>
      <c r="FI792" s="452">
        <f t="shared" si="2216"/>
        <v>1.7057912066627929</v>
      </c>
      <c r="FJ792" s="452">
        <f t="shared" si="2217"/>
        <v>2.2583304706286498</v>
      </c>
      <c r="FK792" s="452">
        <f t="shared" si="2218"/>
        <v>1.7468223978014428</v>
      </c>
      <c r="FL792" s="452">
        <f t="shared" si="2219"/>
        <v>1.2959477251670162</v>
      </c>
      <c r="FM792" s="452">
        <f t="shared" si="2220"/>
        <v>1.079655727312625</v>
      </c>
      <c r="FN792" s="452">
        <f t="shared" si="2221"/>
        <v>1.4538227568090696</v>
      </c>
      <c r="FO792" s="452">
        <f t="shared" si="2222"/>
        <v>1.0539195354624638</v>
      </c>
      <c r="FP792" s="452">
        <f t="shared" si="2223"/>
        <v>1.4206349206349207</v>
      </c>
      <c r="FQ792" s="452">
        <f t="shared" si="2224"/>
        <v>1.0492063492063493</v>
      </c>
      <c r="FR792" s="453"/>
      <c r="FS792" s="446">
        <f t="shared" si="2233"/>
        <v>175968</v>
      </c>
      <c r="FT792" s="446">
        <f t="shared" si="2233"/>
        <v>1407744</v>
      </c>
      <c r="FU792" s="446">
        <f t="shared" si="2233"/>
        <v>3167424</v>
      </c>
      <c r="FV792" s="446">
        <f t="shared" si="2233"/>
        <v>7126704</v>
      </c>
      <c r="FW792" s="446">
        <f t="shared" si="2233"/>
        <v>4037466</v>
      </c>
      <c r="FX792" s="446">
        <f t="shared" si="2233"/>
        <v>3143880</v>
      </c>
      <c r="FY792" s="446">
        <f t="shared" si="2233"/>
        <v>140513964</v>
      </c>
      <c r="FZ792" s="446">
        <f t="shared" si="2233"/>
        <v>192672654</v>
      </c>
      <c r="GA792" s="446">
        <f t="shared" si="2233"/>
        <v>10544310</v>
      </c>
      <c r="GB792" s="446"/>
      <c r="GC792" s="446"/>
      <c r="GD792" s="446">
        <f t="shared" si="2234"/>
        <v>43734</v>
      </c>
      <c r="GE792" s="446">
        <f t="shared" si="2234"/>
        <v>42770</v>
      </c>
      <c r="GF792" s="446">
        <f t="shared" si="2234"/>
        <v>3926067</v>
      </c>
      <c r="GG792" s="446">
        <f t="shared" si="2234"/>
        <v>6349104</v>
      </c>
      <c r="GH792" s="446">
        <f t="shared" si="2234"/>
        <v>2477358</v>
      </c>
      <c r="GI792" s="446">
        <f t="shared" si="2234"/>
        <v>131687825</v>
      </c>
      <c r="GJ792" s="446">
        <f t="shared" si="2234"/>
        <v>17210740</v>
      </c>
      <c r="GK792" s="446">
        <f t="shared" si="2234"/>
        <v>3201600</v>
      </c>
      <c r="GL792" s="446">
        <f t="shared" si="2234"/>
        <v>15512161</v>
      </c>
      <c r="GM792" s="446">
        <f t="shared" si="2234"/>
        <v>920856</v>
      </c>
      <c r="GN792" s="446">
        <f t="shared" si="2236"/>
        <v>552492</v>
      </c>
      <c r="GO792" s="446">
        <f t="shared" si="2235"/>
        <v>285762</v>
      </c>
      <c r="GP792" s="446">
        <f t="shared" si="2235"/>
        <v>177571</v>
      </c>
      <c r="GQ792" s="446">
        <f t="shared" si="2235"/>
        <v>0</v>
      </c>
      <c r="GR792" s="446"/>
      <c r="GS792" s="446"/>
      <c r="GT792" s="446"/>
      <c r="GU792" s="446"/>
      <c r="GV792" s="416"/>
      <c r="GW792" s="402"/>
      <c r="GX792" s="402"/>
      <c r="GY792" s="402"/>
      <c r="GZ792" s="402"/>
      <c r="HA792" s="402"/>
    </row>
    <row r="793" spans="1:209" ht="9.75" customHeight="1" x14ac:dyDescent="0.2">
      <c r="A793" s="417" t="str">
        <f t="shared" si="2210"/>
        <v>2019-20MARCHRYA</v>
      </c>
      <c r="B793" s="458" t="str">
        <f t="shared" si="2229"/>
        <v>2019-20</v>
      </c>
      <c r="C793" s="402" t="s">
        <v>660</v>
      </c>
      <c r="D793" s="402" t="s">
        <v>653</v>
      </c>
      <c r="E793" s="402" t="s">
        <v>652</v>
      </c>
      <c r="F793" s="478" t="s">
        <v>452</v>
      </c>
      <c r="G793" s="478" t="s">
        <v>697</v>
      </c>
      <c r="H793" s="510">
        <v>128010</v>
      </c>
      <c r="I793" s="510">
        <v>97128</v>
      </c>
      <c r="J793" s="510">
        <v>815511</v>
      </c>
      <c r="K793" s="510">
        <v>8</v>
      </c>
      <c r="L793" s="510">
        <v>1</v>
      </c>
      <c r="M793" s="510">
        <v>27</v>
      </c>
      <c r="N793" s="510">
        <v>47</v>
      </c>
      <c r="O793" s="510">
        <v>97</v>
      </c>
      <c r="P793" s="510">
        <v>214</v>
      </c>
      <c r="Q793" s="510">
        <v>0</v>
      </c>
      <c r="R793" s="510">
        <v>105</v>
      </c>
      <c r="S793" s="510">
        <v>101590</v>
      </c>
      <c r="T793" s="510">
        <v>6079</v>
      </c>
      <c r="U793" s="510">
        <v>3458</v>
      </c>
      <c r="V793" s="510">
        <v>47030</v>
      </c>
      <c r="W793" s="510">
        <v>34650</v>
      </c>
      <c r="X793" s="510">
        <v>1418</v>
      </c>
      <c r="Y793" s="510">
        <v>2600632</v>
      </c>
      <c r="Z793" s="510">
        <v>428</v>
      </c>
      <c r="AA793" s="510">
        <v>758</v>
      </c>
      <c r="AB793" s="510">
        <v>1701663</v>
      </c>
      <c r="AC793" s="510">
        <v>492</v>
      </c>
      <c r="AD793" s="510">
        <v>859</v>
      </c>
      <c r="AE793" s="510">
        <v>41662471</v>
      </c>
      <c r="AF793" s="510">
        <v>886</v>
      </c>
      <c r="AG793" s="510">
        <v>1660</v>
      </c>
      <c r="AH793" s="510">
        <v>104717449</v>
      </c>
      <c r="AI793" s="510">
        <v>3022</v>
      </c>
      <c r="AJ793" s="510">
        <v>6824</v>
      </c>
      <c r="AK793" s="510">
        <v>5257560</v>
      </c>
      <c r="AL793" s="510">
        <v>3708</v>
      </c>
      <c r="AM793" s="510">
        <v>9417</v>
      </c>
      <c r="AN793" s="510"/>
      <c r="AO793" s="510"/>
      <c r="AP793" s="510"/>
      <c r="AQ793" s="510"/>
      <c r="AR793" s="510"/>
      <c r="AS793" s="510"/>
      <c r="AT793" s="510">
        <v>6713</v>
      </c>
      <c r="AU793" s="510">
        <v>77</v>
      </c>
      <c r="AV793" s="510">
        <v>65</v>
      </c>
      <c r="AW793" s="510">
        <v>0</v>
      </c>
      <c r="AX793" s="510">
        <v>965</v>
      </c>
      <c r="AY793" s="510">
        <v>5606</v>
      </c>
      <c r="AZ793" s="510">
        <v>3814</v>
      </c>
      <c r="BA793" s="510"/>
      <c r="BB793" s="510"/>
      <c r="BC793" s="510"/>
      <c r="BD793" s="510"/>
      <c r="BE793" s="510"/>
      <c r="BF793" s="510"/>
      <c r="BG793" s="510"/>
      <c r="BH793" s="510"/>
      <c r="BI793" s="510">
        <v>47094</v>
      </c>
      <c r="BJ793" s="510">
        <v>5473</v>
      </c>
      <c r="BK793" s="510">
        <v>42310</v>
      </c>
      <c r="BL793" s="510">
        <v>94877</v>
      </c>
      <c r="BM793" s="510">
        <v>11676</v>
      </c>
      <c r="BN793" s="510">
        <v>8582</v>
      </c>
      <c r="BO793" s="510">
        <v>6542</v>
      </c>
      <c r="BP793" s="510">
        <v>4881</v>
      </c>
      <c r="BQ793" s="510">
        <v>58698</v>
      </c>
      <c r="BR793" s="510">
        <v>48984</v>
      </c>
      <c r="BS793" s="510">
        <v>59458</v>
      </c>
      <c r="BT793" s="510">
        <v>35702</v>
      </c>
      <c r="BU793" s="510">
        <v>3129</v>
      </c>
      <c r="BV793" s="510">
        <v>1468</v>
      </c>
      <c r="BW793" s="510">
        <v>83</v>
      </c>
      <c r="BX793" s="510">
        <v>38973</v>
      </c>
      <c r="BY793" s="510">
        <v>470</v>
      </c>
      <c r="BZ793" s="510">
        <v>736</v>
      </c>
      <c r="CA793" s="510">
        <v>51</v>
      </c>
      <c r="CB793" s="510">
        <v>23013</v>
      </c>
      <c r="CC793" s="510">
        <v>451</v>
      </c>
      <c r="CD793" s="510">
        <v>816</v>
      </c>
      <c r="CE793" s="510">
        <v>5945</v>
      </c>
      <c r="CF793" s="510">
        <v>2538646</v>
      </c>
      <c r="CG793" s="510">
        <v>427</v>
      </c>
      <c r="CH793" s="510">
        <v>758</v>
      </c>
      <c r="CI793" s="510">
        <v>4300</v>
      </c>
      <c r="CJ793" s="510">
        <v>3679552</v>
      </c>
      <c r="CK793" s="510">
        <v>856</v>
      </c>
      <c r="CL793" s="510">
        <v>1580</v>
      </c>
      <c r="CM793" s="510">
        <v>761</v>
      </c>
      <c r="CN793" s="510">
        <v>679023</v>
      </c>
      <c r="CO793" s="510">
        <v>892</v>
      </c>
      <c r="CP793" s="510">
        <v>1828</v>
      </c>
      <c r="CQ793" s="510">
        <v>41969</v>
      </c>
      <c r="CR793" s="510">
        <v>37303896</v>
      </c>
      <c r="CS793" s="510">
        <v>889</v>
      </c>
      <c r="CT793" s="510">
        <v>1664</v>
      </c>
      <c r="CU793" s="510">
        <v>2972</v>
      </c>
      <c r="CV793" s="510">
        <v>12216937</v>
      </c>
      <c r="CW793" s="510">
        <v>4111</v>
      </c>
      <c r="CX793" s="510">
        <v>9411</v>
      </c>
      <c r="CY793" s="510">
        <v>741</v>
      </c>
      <c r="CZ793" s="510">
        <v>2996546</v>
      </c>
      <c r="DA793" s="510">
        <v>4044</v>
      </c>
      <c r="DB793" s="510">
        <v>9874</v>
      </c>
      <c r="DC793" s="510">
        <v>1102</v>
      </c>
      <c r="DD793" s="510">
        <v>6522382</v>
      </c>
      <c r="DE793" s="510">
        <v>5919</v>
      </c>
      <c r="DF793" s="510">
        <v>13872</v>
      </c>
      <c r="DG793" s="510">
        <v>281</v>
      </c>
      <c r="DH793" s="510">
        <v>1617244</v>
      </c>
      <c r="DI793" s="510">
        <v>5755</v>
      </c>
      <c r="DJ793" s="510">
        <v>14205</v>
      </c>
      <c r="DK793" s="510">
        <v>269</v>
      </c>
      <c r="DL793" s="510">
        <v>80866</v>
      </c>
      <c r="DM793" s="510">
        <v>301</v>
      </c>
      <c r="DN793" s="510">
        <v>486</v>
      </c>
      <c r="DO793" s="510">
        <v>3799</v>
      </c>
      <c r="DP793" s="510">
        <v>119669</v>
      </c>
      <c r="DQ793" s="510">
        <v>32</v>
      </c>
      <c r="DR793" s="510">
        <v>64</v>
      </c>
      <c r="DS793" s="510">
        <v>120</v>
      </c>
      <c r="DT793" s="510">
        <v>114128</v>
      </c>
      <c r="DU793" s="510">
        <v>951</v>
      </c>
      <c r="DV793" s="510">
        <v>1856</v>
      </c>
      <c r="DW793" s="510">
        <v>112</v>
      </c>
      <c r="DX793" s="510"/>
      <c r="DY793" s="510"/>
      <c r="DZ793" s="510"/>
      <c r="EA793" s="510"/>
      <c r="EB793" s="510"/>
      <c r="EC793" s="510"/>
      <c r="ED793" s="510"/>
      <c r="EE793" s="510"/>
      <c r="EF793" s="510"/>
      <c r="EG793" s="510" t="s">
        <v>152</v>
      </c>
      <c r="EH793" s="510" t="s">
        <v>152</v>
      </c>
      <c r="EI793" s="510">
        <v>499</v>
      </c>
      <c r="EJ793" s="479"/>
      <c r="EK793" s="479"/>
      <c r="EL793" s="479"/>
      <c r="EM793" s="479"/>
      <c r="EN793" s="479"/>
      <c r="EO793" s="479"/>
      <c r="EP793" s="479"/>
      <c r="EQ793" s="479"/>
      <c r="ER793" s="479"/>
      <c r="ES793" s="479"/>
      <c r="ET793" s="479"/>
      <c r="EU793" s="479"/>
      <c r="EV793" s="479"/>
      <c r="EW793" s="479"/>
      <c r="EX793" s="479"/>
      <c r="EY793" s="479"/>
      <c r="EZ793" s="476"/>
      <c r="FA793" s="446">
        <f t="shared" si="2211"/>
        <v>3</v>
      </c>
      <c r="FB793" s="417">
        <f t="shared" si="2212"/>
        <v>2020</v>
      </c>
      <c r="FC793" s="448">
        <f t="shared" si="2213"/>
        <v>43891</v>
      </c>
      <c r="FD793" s="449">
        <f t="shared" si="2230"/>
        <v>31</v>
      </c>
      <c r="FE793" s="450"/>
      <c r="FF793" s="451">
        <f t="shared" si="2232"/>
        <v>0.64774083546462058</v>
      </c>
      <c r="FG793" s="450"/>
      <c r="FH793" s="452">
        <f t="shared" si="2215"/>
        <v>1.9207106431978944</v>
      </c>
      <c r="FI793" s="452">
        <f t="shared" si="2216"/>
        <v>1.4117453528540878</v>
      </c>
      <c r="FJ793" s="452">
        <f t="shared" si="2217"/>
        <v>1.891844997108155</v>
      </c>
      <c r="FK793" s="452">
        <f t="shared" si="2218"/>
        <v>1.4115095430884905</v>
      </c>
      <c r="FL793" s="452">
        <f t="shared" si="2219"/>
        <v>1.248096959387625</v>
      </c>
      <c r="FM793" s="452">
        <f t="shared" si="2220"/>
        <v>1.0415479481182224</v>
      </c>
      <c r="FN793" s="452">
        <f t="shared" si="2221"/>
        <v>1.7159595959595959</v>
      </c>
      <c r="FO793" s="452">
        <f t="shared" si="2222"/>
        <v>1.0303607503607504</v>
      </c>
      <c r="FP793" s="452">
        <f t="shared" si="2223"/>
        <v>2.2066290550070522</v>
      </c>
      <c r="FQ793" s="452">
        <f t="shared" si="2224"/>
        <v>1.0352609308885754</v>
      </c>
      <c r="FR793" s="453"/>
      <c r="FS793" s="446">
        <f t="shared" ref="FS793:GA802" si="2237">IFERROR(HLOOKUP(FS$1,$H$5:$HA$10112,MATCH($A793,$A$5:$A$10112,0),0)*HLOOKUP(FS$2,$H$5:$HA$10112,MATCH($A793,$A$5:$A$10112,0),0),"-")</f>
        <v>97128</v>
      </c>
      <c r="FT793" s="446">
        <f t="shared" si="2237"/>
        <v>2622456</v>
      </c>
      <c r="FU793" s="446">
        <f t="shared" si="2237"/>
        <v>4565016</v>
      </c>
      <c r="FV793" s="446">
        <f t="shared" si="2237"/>
        <v>9421416</v>
      </c>
      <c r="FW793" s="446">
        <f t="shared" si="2237"/>
        <v>4607882</v>
      </c>
      <c r="FX793" s="446">
        <f t="shared" si="2237"/>
        <v>2970422</v>
      </c>
      <c r="FY793" s="446">
        <f t="shared" si="2237"/>
        <v>78069800</v>
      </c>
      <c r="FZ793" s="446">
        <f t="shared" si="2237"/>
        <v>236451600</v>
      </c>
      <c r="GA793" s="446">
        <f t="shared" si="2237"/>
        <v>13353306</v>
      </c>
      <c r="GB793" s="446"/>
      <c r="GC793" s="446"/>
      <c r="GD793" s="446">
        <f t="shared" si="2234"/>
        <v>61088</v>
      </c>
      <c r="GE793" s="446">
        <f t="shared" si="2234"/>
        <v>41616</v>
      </c>
      <c r="GF793" s="446">
        <f t="shared" si="2234"/>
        <v>4506310</v>
      </c>
      <c r="GG793" s="446">
        <f t="shared" si="2234"/>
        <v>6794000</v>
      </c>
      <c r="GH793" s="446">
        <f t="shared" si="2234"/>
        <v>1391108</v>
      </c>
      <c r="GI793" s="446">
        <f t="shared" si="2234"/>
        <v>69836416</v>
      </c>
      <c r="GJ793" s="446">
        <f t="shared" si="2234"/>
        <v>27969492</v>
      </c>
      <c r="GK793" s="446">
        <f t="shared" si="2234"/>
        <v>7316634</v>
      </c>
      <c r="GL793" s="446">
        <f t="shared" si="2234"/>
        <v>15286944</v>
      </c>
      <c r="GM793" s="446">
        <f t="shared" si="2234"/>
        <v>3991605</v>
      </c>
      <c r="GN793" s="446">
        <f t="shared" si="2236"/>
        <v>222720</v>
      </c>
      <c r="GO793" s="446">
        <f t="shared" si="2235"/>
        <v>130734</v>
      </c>
      <c r="GP793" s="446">
        <f t="shared" si="2235"/>
        <v>243136</v>
      </c>
      <c r="GQ793" s="446">
        <f t="shared" si="2235"/>
        <v>0</v>
      </c>
      <c r="GR793" s="446"/>
      <c r="GS793" s="446"/>
      <c r="GT793" s="446"/>
      <c r="GU793" s="446"/>
      <c r="GV793" s="416"/>
      <c r="GW793" s="402"/>
      <c r="GX793" s="402"/>
      <c r="GY793" s="402"/>
      <c r="GZ793" s="402"/>
      <c r="HA793" s="402"/>
    </row>
    <row r="794" spans="1:209" ht="9.75" customHeight="1" x14ac:dyDescent="0.2">
      <c r="A794" s="485" t="str">
        <f t="shared" si="2210"/>
        <v>2019-20MARCHRX8</v>
      </c>
      <c r="B794" s="503" t="str">
        <f t="shared" si="2229"/>
        <v>2019-20</v>
      </c>
      <c r="C794" s="436" t="s">
        <v>660</v>
      </c>
      <c r="D794" s="436" t="s">
        <v>646</v>
      </c>
      <c r="E794" s="436" t="s">
        <v>645</v>
      </c>
      <c r="F794" s="504" t="s">
        <v>450</v>
      </c>
      <c r="G794" s="504" t="s">
        <v>696</v>
      </c>
      <c r="H794" s="522">
        <v>104229</v>
      </c>
      <c r="I794" s="522">
        <v>58496</v>
      </c>
      <c r="J794" s="522">
        <v>787027</v>
      </c>
      <c r="K794" s="522">
        <v>13</v>
      </c>
      <c r="L794" s="522">
        <v>1</v>
      </c>
      <c r="M794" s="522">
        <v>46</v>
      </c>
      <c r="N794" s="522">
        <v>81</v>
      </c>
      <c r="O794" s="522">
        <v>162</v>
      </c>
      <c r="P794" s="522">
        <v>238</v>
      </c>
      <c r="Q794" s="522">
        <v>338</v>
      </c>
      <c r="R794" s="522">
        <v>2790</v>
      </c>
      <c r="S794" s="522">
        <v>73038</v>
      </c>
      <c r="T794" s="522">
        <v>6297</v>
      </c>
      <c r="U794" s="522">
        <v>3943</v>
      </c>
      <c r="V794" s="522">
        <v>36833</v>
      </c>
      <c r="W794" s="522">
        <v>11559</v>
      </c>
      <c r="X794" s="522">
        <v>588</v>
      </c>
      <c r="Y794" s="522">
        <v>3030286</v>
      </c>
      <c r="Z794" s="522">
        <v>481</v>
      </c>
      <c r="AA794" s="522">
        <v>805</v>
      </c>
      <c r="AB794" s="522">
        <v>2222234</v>
      </c>
      <c r="AC794" s="522">
        <v>564</v>
      </c>
      <c r="AD794" s="522">
        <v>993</v>
      </c>
      <c r="AE794" s="522">
        <v>52772995</v>
      </c>
      <c r="AF794" s="522">
        <v>1433</v>
      </c>
      <c r="AG794" s="522">
        <v>2932</v>
      </c>
      <c r="AH794" s="522">
        <v>38253661</v>
      </c>
      <c r="AI794" s="522">
        <v>3309</v>
      </c>
      <c r="AJ794" s="522">
        <v>8084</v>
      </c>
      <c r="AK794" s="522">
        <v>2671769</v>
      </c>
      <c r="AL794" s="522">
        <v>4544</v>
      </c>
      <c r="AM794" s="522">
        <v>10455</v>
      </c>
      <c r="AN794" s="522"/>
      <c r="AO794" s="522"/>
      <c r="AP794" s="522"/>
      <c r="AQ794" s="522"/>
      <c r="AR794" s="522"/>
      <c r="AS794" s="522"/>
      <c r="AT794" s="522">
        <v>9246</v>
      </c>
      <c r="AU794" s="522">
        <v>1386</v>
      </c>
      <c r="AV794" s="522">
        <v>1548</v>
      </c>
      <c r="AW794" s="522">
        <v>3528</v>
      </c>
      <c r="AX794" s="522">
        <v>2287</v>
      </c>
      <c r="AY794" s="522">
        <v>4025</v>
      </c>
      <c r="AZ794" s="522">
        <v>1879</v>
      </c>
      <c r="BA794" s="522"/>
      <c r="BB794" s="522"/>
      <c r="BC794" s="522"/>
      <c r="BD794" s="522"/>
      <c r="BE794" s="522"/>
      <c r="BF794" s="522"/>
      <c r="BG794" s="522"/>
      <c r="BH794" s="522"/>
      <c r="BI794" s="522">
        <v>35319</v>
      </c>
      <c r="BJ794" s="522">
        <v>5663</v>
      </c>
      <c r="BK794" s="522">
        <v>22810</v>
      </c>
      <c r="BL794" s="522">
        <v>63792</v>
      </c>
      <c r="BM794" s="522">
        <v>11448</v>
      </c>
      <c r="BN794" s="522">
        <v>9152</v>
      </c>
      <c r="BO794" s="522">
        <v>7017</v>
      </c>
      <c r="BP794" s="522">
        <v>5654</v>
      </c>
      <c r="BQ794" s="522">
        <v>48553</v>
      </c>
      <c r="BR794" s="522">
        <v>39556</v>
      </c>
      <c r="BS794" s="522">
        <v>17426</v>
      </c>
      <c r="BT794" s="522">
        <v>12348</v>
      </c>
      <c r="BU794" s="522">
        <v>1052</v>
      </c>
      <c r="BV794" s="522">
        <v>775</v>
      </c>
      <c r="BW794" s="522">
        <v>163</v>
      </c>
      <c r="BX794" s="522">
        <v>81035</v>
      </c>
      <c r="BY794" s="522">
        <v>497</v>
      </c>
      <c r="BZ794" s="522">
        <v>859</v>
      </c>
      <c r="CA794" s="522">
        <v>58</v>
      </c>
      <c r="CB794" s="522">
        <v>30214</v>
      </c>
      <c r="CC794" s="522">
        <v>521</v>
      </c>
      <c r="CD794" s="522">
        <v>1072</v>
      </c>
      <c r="CE794" s="522">
        <v>6076</v>
      </c>
      <c r="CF794" s="522">
        <v>2919037</v>
      </c>
      <c r="CG794" s="522">
        <v>480</v>
      </c>
      <c r="CH794" s="522">
        <v>803</v>
      </c>
      <c r="CI794" s="522">
        <v>3064</v>
      </c>
      <c r="CJ794" s="522">
        <v>3857432</v>
      </c>
      <c r="CK794" s="522">
        <v>1259</v>
      </c>
      <c r="CL794" s="522">
        <v>2486</v>
      </c>
      <c r="CM794" s="522">
        <v>800</v>
      </c>
      <c r="CN794" s="522">
        <v>1003349</v>
      </c>
      <c r="CO794" s="522">
        <v>1254</v>
      </c>
      <c r="CP794" s="522">
        <v>2700</v>
      </c>
      <c r="CQ794" s="522">
        <v>32969</v>
      </c>
      <c r="CR794" s="522">
        <v>47912214</v>
      </c>
      <c r="CS794" s="522">
        <v>1453</v>
      </c>
      <c r="CT794" s="522">
        <v>2983</v>
      </c>
      <c r="CU794" s="522">
        <v>1838</v>
      </c>
      <c r="CV794" s="522">
        <v>6646694</v>
      </c>
      <c r="CW794" s="522">
        <v>3616</v>
      </c>
      <c r="CX794" s="522">
        <v>7823</v>
      </c>
      <c r="CY794" s="522">
        <v>1401</v>
      </c>
      <c r="CZ794" s="522">
        <v>4435155</v>
      </c>
      <c r="DA794" s="522">
        <v>3166</v>
      </c>
      <c r="DB794" s="522">
        <v>6681</v>
      </c>
      <c r="DC794" s="522">
        <v>1478</v>
      </c>
      <c r="DD794" s="522">
        <v>7828496</v>
      </c>
      <c r="DE794" s="522">
        <v>5297</v>
      </c>
      <c r="DF794" s="522">
        <v>11734</v>
      </c>
      <c r="DG794" s="522">
        <v>984</v>
      </c>
      <c r="DH794" s="522">
        <v>3776336</v>
      </c>
      <c r="DI794" s="522">
        <v>3838</v>
      </c>
      <c r="DJ794" s="522">
        <v>8603</v>
      </c>
      <c r="DK794" s="522">
        <v>236</v>
      </c>
      <c r="DL794" s="522">
        <v>83820</v>
      </c>
      <c r="DM794" s="522">
        <v>355</v>
      </c>
      <c r="DN794" s="522">
        <v>567</v>
      </c>
      <c r="DO794" s="522">
        <v>3885</v>
      </c>
      <c r="DP794" s="522">
        <v>171842</v>
      </c>
      <c r="DQ794" s="522">
        <v>44</v>
      </c>
      <c r="DR794" s="522">
        <v>83</v>
      </c>
      <c r="DS794" s="522">
        <v>46</v>
      </c>
      <c r="DT794" s="522">
        <v>54782</v>
      </c>
      <c r="DU794" s="522">
        <v>1191</v>
      </c>
      <c r="DV794" s="522">
        <v>2502</v>
      </c>
      <c r="DW794" s="522">
        <v>37</v>
      </c>
      <c r="DX794" s="522"/>
      <c r="DY794" s="522"/>
      <c r="DZ794" s="522"/>
      <c r="EA794" s="522"/>
      <c r="EB794" s="522"/>
      <c r="EC794" s="522"/>
      <c r="ED794" s="522"/>
      <c r="EE794" s="522"/>
      <c r="EF794" s="522"/>
      <c r="EG794" s="522" t="s">
        <v>152</v>
      </c>
      <c r="EH794" s="522" t="s">
        <v>152</v>
      </c>
      <c r="EI794" s="522">
        <v>24</v>
      </c>
      <c r="EJ794" s="483"/>
      <c r="EK794" s="483"/>
      <c r="EL794" s="483"/>
      <c r="EM794" s="483"/>
      <c r="EN794" s="483"/>
      <c r="EO794" s="483"/>
      <c r="EP794" s="483"/>
      <c r="EQ794" s="483"/>
      <c r="ER794" s="483"/>
      <c r="ES794" s="483"/>
      <c r="ET794" s="483"/>
      <c r="EU794" s="483"/>
      <c r="EV794" s="483"/>
      <c r="EW794" s="483"/>
      <c r="EX794" s="483"/>
      <c r="EY794" s="483"/>
      <c r="EZ794" s="484"/>
      <c r="FA794" s="468">
        <f t="shared" si="2211"/>
        <v>3</v>
      </c>
      <c r="FB794" s="485">
        <f t="shared" si="2212"/>
        <v>2020</v>
      </c>
      <c r="FC794" s="486">
        <f t="shared" si="2213"/>
        <v>43891</v>
      </c>
      <c r="FD794" s="470">
        <f t="shared" si="2230"/>
        <v>31</v>
      </c>
      <c r="FE794" s="471"/>
      <c r="FF794" s="517">
        <f t="shared" si="2232"/>
        <v>0.64119491665291306</v>
      </c>
      <c r="FG794" s="471"/>
      <c r="FH794" s="487">
        <f t="shared" si="2215"/>
        <v>1.8180085755121487</v>
      </c>
      <c r="FI794" s="487">
        <f t="shared" si="2216"/>
        <v>1.4533905034143242</v>
      </c>
      <c r="FJ794" s="487">
        <f t="shared" si="2217"/>
        <v>1.7796094344407811</v>
      </c>
      <c r="FK794" s="487">
        <f t="shared" si="2218"/>
        <v>1.4339335531321329</v>
      </c>
      <c r="FL794" s="487">
        <f t="shared" si="2219"/>
        <v>1.318192924822849</v>
      </c>
      <c r="FM794" s="487">
        <f t="shared" si="2220"/>
        <v>1.07392827084408</v>
      </c>
      <c r="FN794" s="487">
        <f t="shared" si="2221"/>
        <v>1.5075698589843411</v>
      </c>
      <c r="FO794" s="487">
        <f t="shared" si="2222"/>
        <v>1.0682584998702309</v>
      </c>
      <c r="FP794" s="487">
        <f t="shared" si="2223"/>
        <v>1.7891156462585034</v>
      </c>
      <c r="FQ794" s="487">
        <f t="shared" si="2224"/>
        <v>1.3180272108843538</v>
      </c>
      <c r="FR794" s="459"/>
      <c r="FS794" s="468">
        <f t="shared" si="2237"/>
        <v>58496</v>
      </c>
      <c r="FT794" s="468">
        <f t="shared" si="2237"/>
        <v>2690816</v>
      </c>
      <c r="FU794" s="468">
        <f t="shared" si="2237"/>
        <v>4738176</v>
      </c>
      <c r="FV794" s="468">
        <f t="shared" si="2237"/>
        <v>9476352</v>
      </c>
      <c r="FW794" s="468">
        <f t="shared" si="2237"/>
        <v>5069085</v>
      </c>
      <c r="FX794" s="468">
        <f t="shared" si="2237"/>
        <v>3915399</v>
      </c>
      <c r="FY794" s="468">
        <f t="shared" si="2237"/>
        <v>107994356</v>
      </c>
      <c r="FZ794" s="468">
        <f t="shared" si="2237"/>
        <v>93442956</v>
      </c>
      <c r="GA794" s="468">
        <f t="shared" si="2237"/>
        <v>6147540</v>
      </c>
      <c r="GB794" s="468"/>
      <c r="GC794" s="468"/>
      <c r="GD794" s="468">
        <f t="shared" si="2234"/>
        <v>140017</v>
      </c>
      <c r="GE794" s="468">
        <f t="shared" si="2234"/>
        <v>62176</v>
      </c>
      <c r="GF794" s="468">
        <f t="shared" si="2234"/>
        <v>4879028</v>
      </c>
      <c r="GG794" s="468">
        <f t="shared" si="2234"/>
        <v>7617104</v>
      </c>
      <c r="GH794" s="468">
        <f t="shared" si="2234"/>
        <v>2160000</v>
      </c>
      <c r="GI794" s="468">
        <f t="shared" si="2234"/>
        <v>98346527</v>
      </c>
      <c r="GJ794" s="468">
        <f t="shared" si="2234"/>
        <v>14378674</v>
      </c>
      <c r="GK794" s="468">
        <f t="shared" si="2234"/>
        <v>9360081</v>
      </c>
      <c r="GL794" s="468">
        <f t="shared" si="2234"/>
        <v>17342852</v>
      </c>
      <c r="GM794" s="468">
        <f t="shared" si="2234"/>
        <v>8465352</v>
      </c>
      <c r="GN794" s="468">
        <f t="shared" si="2236"/>
        <v>115092</v>
      </c>
      <c r="GO794" s="468">
        <f t="shared" si="2235"/>
        <v>133812</v>
      </c>
      <c r="GP794" s="468">
        <f t="shared" si="2235"/>
        <v>322455</v>
      </c>
      <c r="GQ794" s="468">
        <f t="shared" si="2235"/>
        <v>0</v>
      </c>
      <c r="GR794" s="468"/>
      <c r="GS794" s="468"/>
      <c r="GT794" s="468"/>
      <c r="GU794" s="468"/>
      <c r="GV794" s="425"/>
      <c r="GW794" s="402"/>
      <c r="GX794" s="402"/>
      <c r="GY794" s="402"/>
      <c r="GZ794" s="402"/>
      <c r="HA794" s="402"/>
    </row>
    <row r="795" spans="1:209" ht="9.75" customHeight="1" x14ac:dyDescent="0.2">
      <c r="A795" s="417" t="str">
        <f t="shared" si="2210"/>
        <v>2020-21APRILRX9</v>
      </c>
      <c r="B795" s="458" t="str">
        <f t="shared" si="2229"/>
        <v>2020-21</v>
      </c>
      <c r="C795" s="400" t="s">
        <v>664</v>
      </c>
      <c r="D795" s="402" t="s">
        <v>653</v>
      </c>
      <c r="E795" s="402" t="s">
        <v>652</v>
      </c>
      <c r="F795" s="474" t="s">
        <v>451</v>
      </c>
      <c r="G795" s="474" t="s">
        <v>686</v>
      </c>
      <c r="H795" s="518">
        <v>72699</v>
      </c>
      <c r="I795" s="518">
        <v>56342</v>
      </c>
      <c r="J795" s="518">
        <v>160230</v>
      </c>
      <c r="K795" s="518">
        <v>3</v>
      </c>
      <c r="L795" s="518">
        <v>2</v>
      </c>
      <c r="M795" s="518">
        <v>3</v>
      </c>
      <c r="N795" s="518">
        <v>4</v>
      </c>
      <c r="O795" s="518">
        <v>41</v>
      </c>
      <c r="P795" s="518">
        <v>298</v>
      </c>
      <c r="Q795" s="518">
        <v>1632</v>
      </c>
      <c r="R795" s="518">
        <v>1016</v>
      </c>
      <c r="S795" s="518">
        <v>61622</v>
      </c>
      <c r="T795" s="518">
        <v>4908</v>
      </c>
      <c r="U795" s="518">
        <v>2597</v>
      </c>
      <c r="V795" s="518">
        <v>29516</v>
      </c>
      <c r="W795" s="518">
        <v>17819</v>
      </c>
      <c r="X795" s="518">
        <v>192</v>
      </c>
      <c r="Y795" s="518">
        <v>1980887</v>
      </c>
      <c r="Z795" s="518">
        <v>404</v>
      </c>
      <c r="AA795" s="518">
        <v>723</v>
      </c>
      <c r="AB795" s="518">
        <v>1899086</v>
      </c>
      <c r="AC795" s="518">
        <v>731</v>
      </c>
      <c r="AD795" s="518">
        <v>1618</v>
      </c>
      <c r="AE795" s="518">
        <v>28622271</v>
      </c>
      <c r="AF795" s="518">
        <v>970</v>
      </c>
      <c r="AG795" s="518">
        <v>1895</v>
      </c>
      <c r="AH795" s="518">
        <v>36422235</v>
      </c>
      <c r="AI795" s="518">
        <v>2044</v>
      </c>
      <c r="AJ795" s="518">
        <v>4753</v>
      </c>
      <c r="AK795" s="518">
        <v>539037</v>
      </c>
      <c r="AL795" s="518">
        <v>2807</v>
      </c>
      <c r="AM795" s="518">
        <v>6011</v>
      </c>
      <c r="AN795" s="518"/>
      <c r="AO795" s="518"/>
      <c r="AP795" s="518"/>
      <c r="AQ795" s="518"/>
      <c r="AR795" s="518"/>
      <c r="AS795" s="518"/>
      <c r="AT795" s="518">
        <v>5577</v>
      </c>
      <c r="AU795" s="518">
        <v>1377</v>
      </c>
      <c r="AV795" s="518">
        <v>280</v>
      </c>
      <c r="AW795" s="518">
        <v>7</v>
      </c>
      <c r="AX795" s="518">
        <v>3301</v>
      </c>
      <c r="AY795" s="518">
        <v>619</v>
      </c>
      <c r="AZ795" s="518">
        <v>10</v>
      </c>
      <c r="BA795" s="518"/>
      <c r="BB795" s="518"/>
      <c r="BC795" s="518"/>
      <c r="BD795" s="518"/>
      <c r="BE795" s="518"/>
      <c r="BF795" s="518"/>
      <c r="BG795" s="518"/>
      <c r="BH795" s="518"/>
      <c r="BI795" s="518">
        <v>28093</v>
      </c>
      <c r="BJ795" s="518">
        <v>3318</v>
      </c>
      <c r="BK795" s="518">
        <v>24634</v>
      </c>
      <c r="BL795" s="518">
        <v>56045</v>
      </c>
      <c r="BM795" s="518">
        <v>8745</v>
      </c>
      <c r="BN795" s="518">
        <v>7144</v>
      </c>
      <c r="BO795" s="518">
        <v>4660</v>
      </c>
      <c r="BP795" s="518">
        <v>3847</v>
      </c>
      <c r="BQ795" s="518">
        <v>36704</v>
      </c>
      <c r="BR795" s="518">
        <v>31057</v>
      </c>
      <c r="BS795" s="518">
        <v>24025</v>
      </c>
      <c r="BT795" s="518">
        <v>18611</v>
      </c>
      <c r="BU795" s="518">
        <v>173</v>
      </c>
      <c r="BV795" s="518">
        <v>127</v>
      </c>
      <c r="BW795" s="518">
        <v>0</v>
      </c>
      <c r="BX795" s="518">
        <v>0</v>
      </c>
      <c r="BY795" s="518" t="s">
        <v>152</v>
      </c>
      <c r="BZ795" s="518" t="s">
        <v>152</v>
      </c>
      <c r="CA795" s="518">
        <v>12</v>
      </c>
      <c r="CB795" s="518">
        <v>7932</v>
      </c>
      <c r="CC795" s="518">
        <v>661</v>
      </c>
      <c r="CD795" s="518">
        <v>1040</v>
      </c>
      <c r="CE795" s="518">
        <v>4896</v>
      </c>
      <c r="CF795" s="518">
        <v>1972955</v>
      </c>
      <c r="CG795" s="518">
        <v>403</v>
      </c>
      <c r="CH795" s="518">
        <v>722</v>
      </c>
      <c r="CI795" s="518">
        <v>236</v>
      </c>
      <c r="CJ795" s="518">
        <v>237215</v>
      </c>
      <c r="CK795" s="518">
        <v>1005</v>
      </c>
      <c r="CL795" s="518">
        <v>1996</v>
      </c>
      <c r="CM795" s="518">
        <v>449</v>
      </c>
      <c r="CN795" s="518">
        <v>385105</v>
      </c>
      <c r="CO795" s="518">
        <v>858</v>
      </c>
      <c r="CP795" s="518">
        <v>1923</v>
      </c>
      <c r="CQ795" s="518">
        <v>28831</v>
      </c>
      <c r="CR795" s="518">
        <v>27999951</v>
      </c>
      <c r="CS795" s="518">
        <v>971</v>
      </c>
      <c r="CT795" s="518">
        <v>1894</v>
      </c>
      <c r="CU795" s="518">
        <v>8</v>
      </c>
      <c r="CV795" s="518">
        <v>34005</v>
      </c>
      <c r="CW795" s="518">
        <v>4251</v>
      </c>
      <c r="CX795" s="518">
        <v>10867</v>
      </c>
      <c r="CY795" s="518">
        <v>325</v>
      </c>
      <c r="CZ795" s="518">
        <v>581868</v>
      </c>
      <c r="DA795" s="518">
        <v>1790</v>
      </c>
      <c r="DB795" s="518">
        <v>3793</v>
      </c>
      <c r="DC795" s="518">
        <v>2050</v>
      </c>
      <c r="DD795" s="518">
        <v>7000043</v>
      </c>
      <c r="DE795" s="518">
        <v>3415</v>
      </c>
      <c r="DF795" s="518">
        <v>6685</v>
      </c>
      <c r="DG795" s="518">
        <v>85</v>
      </c>
      <c r="DH795" s="518">
        <v>220735</v>
      </c>
      <c r="DI795" s="518">
        <v>2597</v>
      </c>
      <c r="DJ795" s="518">
        <v>5180</v>
      </c>
      <c r="DK795" s="518">
        <v>327</v>
      </c>
      <c r="DL795" s="518">
        <v>95017</v>
      </c>
      <c r="DM795" s="518">
        <v>291</v>
      </c>
      <c r="DN795" s="518">
        <v>505</v>
      </c>
      <c r="DO795" s="518">
        <v>2656</v>
      </c>
      <c r="DP795" s="518">
        <v>100511</v>
      </c>
      <c r="DQ795" s="518">
        <v>38</v>
      </c>
      <c r="DR795" s="518">
        <v>76</v>
      </c>
      <c r="DS795" s="518">
        <v>49</v>
      </c>
      <c r="DT795" s="518">
        <v>41259</v>
      </c>
      <c r="DU795" s="518">
        <v>842</v>
      </c>
      <c r="DV795" s="518">
        <v>1699</v>
      </c>
      <c r="DW795" s="518">
        <v>46</v>
      </c>
      <c r="DX795" s="518"/>
      <c r="DY795" s="518"/>
      <c r="DZ795" s="518"/>
      <c r="EA795" s="518"/>
      <c r="EB795" s="518"/>
      <c r="EC795" s="518"/>
      <c r="ED795" s="518"/>
      <c r="EE795" s="518"/>
      <c r="EF795" s="518"/>
      <c r="EG795" s="518" t="s">
        <v>152</v>
      </c>
      <c r="EH795" s="518" t="s">
        <v>152</v>
      </c>
      <c r="EI795" s="518">
        <v>1439</v>
      </c>
      <c r="EJ795" s="475"/>
      <c r="EK795" s="475"/>
      <c r="EL795" s="475"/>
      <c r="EM795" s="475"/>
      <c r="EN795" s="475"/>
      <c r="EO795" s="475"/>
      <c r="EP795" s="475"/>
      <c r="EQ795" s="475"/>
      <c r="ER795" s="475"/>
      <c r="ES795" s="475"/>
      <c r="ET795" s="475"/>
      <c r="EU795" s="475"/>
      <c r="EV795" s="475"/>
      <c r="EW795" s="475"/>
      <c r="EX795" s="475"/>
      <c r="EY795" s="475"/>
      <c r="EZ795" s="476"/>
      <c r="FA795" s="477">
        <f t="shared" si="2211"/>
        <v>4</v>
      </c>
      <c r="FB795" s="417">
        <f t="shared" si="2212"/>
        <v>2020</v>
      </c>
      <c r="FC795" s="448">
        <f t="shared" si="2213"/>
        <v>43922</v>
      </c>
      <c r="FD795" s="449">
        <f>DAY(EOMONTH($FC795,0))</f>
        <v>30</v>
      </c>
      <c r="FE795" s="450"/>
      <c r="FF795" s="451">
        <f t="shared" si="2232"/>
        <v>0.5761388286334056</v>
      </c>
      <c r="FG795" s="450"/>
      <c r="FH795" s="452">
        <f t="shared" si="2215"/>
        <v>1.7817848410757946</v>
      </c>
      <c r="FI795" s="452">
        <f t="shared" si="2216"/>
        <v>1.4555827220863895</v>
      </c>
      <c r="FJ795" s="452">
        <f t="shared" si="2217"/>
        <v>1.7943781286099345</v>
      </c>
      <c r="FK795" s="452">
        <f t="shared" si="2218"/>
        <v>1.4813246053138236</v>
      </c>
      <c r="FL795" s="452">
        <f t="shared" si="2219"/>
        <v>1.2435289334598183</v>
      </c>
      <c r="FM795" s="452">
        <f t="shared" si="2220"/>
        <v>1.0522089714053395</v>
      </c>
      <c r="FN795" s="452">
        <f t="shared" si="2221"/>
        <v>1.3482799259217688</v>
      </c>
      <c r="FO795" s="452">
        <f t="shared" si="2222"/>
        <v>1.0444469386609798</v>
      </c>
      <c r="FP795" s="452">
        <f t="shared" si="2223"/>
        <v>0.90104166666666663</v>
      </c>
      <c r="FQ795" s="452">
        <f t="shared" si="2224"/>
        <v>0.66145833333333337</v>
      </c>
      <c r="FR795" s="453"/>
      <c r="FS795" s="477">
        <f t="shared" si="2237"/>
        <v>112684</v>
      </c>
      <c r="FT795" s="477">
        <f t="shared" si="2237"/>
        <v>169026</v>
      </c>
      <c r="FU795" s="477">
        <f t="shared" si="2237"/>
        <v>225368</v>
      </c>
      <c r="FV795" s="477">
        <f t="shared" si="2237"/>
        <v>2310022</v>
      </c>
      <c r="FW795" s="477">
        <f t="shared" si="2237"/>
        <v>3548484</v>
      </c>
      <c r="FX795" s="477">
        <f t="shared" si="2237"/>
        <v>4201946</v>
      </c>
      <c r="FY795" s="477">
        <f t="shared" si="2237"/>
        <v>55932820</v>
      </c>
      <c r="FZ795" s="477">
        <f t="shared" si="2237"/>
        <v>84693707</v>
      </c>
      <c r="GA795" s="477">
        <f t="shared" si="2237"/>
        <v>1154112</v>
      </c>
      <c r="GB795" s="477"/>
      <c r="GC795" s="477"/>
      <c r="GD795" s="477" t="str">
        <f t="shared" si="2234"/>
        <v>-</v>
      </c>
      <c r="GE795" s="477">
        <f t="shared" si="2234"/>
        <v>12480</v>
      </c>
      <c r="GF795" s="477">
        <f t="shared" si="2234"/>
        <v>3534912</v>
      </c>
      <c r="GG795" s="477">
        <f t="shared" si="2234"/>
        <v>471056</v>
      </c>
      <c r="GH795" s="477">
        <f t="shared" si="2234"/>
        <v>863427</v>
      </c>
      <c r="GI795" s="477">
        <f t="shared" si="2234"/>
        <v>54605914</v>
      </c>
      <c r="GJ795" s="477">
        <f t="shared" si="2234"/>
        <v>86936</v>
      </c>
      <c r="GK795" s="477">
        <f t="shared" si="2234"/>
        <v>1232725</v>
      </c>
      <c r="GL795" s="477">
        <f t="shared" si="2234"/>
        <v>13704250</v>
      </c>
      <c r="GM795" s="477">
        <f t="shared" si="2234"/>
        <v>440300</v>
      </c>
      <c r="GN795" s="477">
        <f t="shared" si="2236"/>
        <v>83251</v>
      </c>
      <c r="GO795" s="477">
        <f t="shared" si="2235"/>
        <v>165135</v>
      </c>
      <c r="GP795" s="477">
        <f t="shared" si="2235"/>
        <v>201856</v>
      </c>
      <c r="GQ795" s="477">
        <f t="shared" si="2235"/>
        <v>0</v>
      </c>
      <c r="GR795" s="477"/>
      <c r="GS795" s="477"/>
      <c r="GT795" s="477"/>
      <c r="GU795" s="477"/>
      <c r="GV795" s="416"/>
      <c r="GW795" s="402"/>
      <c r="GX795" s="402"/>
      <c r="GY795" s="402"/>
      <c r="GZ795" s="402"/>
      <c r="HA795" s="402"/>
    </row>
    <row r="796" spans="1:209" ht="9.75" customHeight="1" x14ac:dyDescent="0.2">
      <c r="A796" s="417" t="str">
        <f t="shared" si="2210"/>
        <v>2020-21APRILRYC</v>
      </c>
      <c r="B796" s="458" t="str">
        <f t="shared" si="2229"/>
        <v>2020-21</v>
      </c>
      <c r="C796" s="402" t="s">
        <v>664</v>
      </c>
      <c r="D796" s="402" t="s">
        <v>656</v>
      </c>
      <c r="E796" s="402" t="s">
        <v>466</v>
      </c>
      <c r="F796" s="478" t="s">
        <v>453</v>
      </c>
      <c r="G796" s="478" t="s">
        <v>687</v>
      </c>
      <c r="H796" s="510">
        <v>92651</v>
      </c>
      <c r="I796" s="510">
        <v>60867</v>
      </c>
      <c r="J796" s="510">
        <v>144942</v>
      </c>
      <c r="K796" s="510">
        <v>2</v>
      </c>
      <c r="L796" s="510">
        <v>1</v>
      </c>
      <c r="M796" s="510">
        <v>4</v>
      </c>
      <c r="N796" s="510">
        <v>6</v>
      </c>
      <c r="O796" s="510">
        <v>44</v>
      </c>
      <c r="P796" s="510">
        <v>367</v>
      </c>
      <c r="Q796" s="510">
        <v>35</v>
      </c>
      <c r="R796" s="510">
        <v>3759</v>
      </c>
      <c r="S796" s="510">
        <v>69589</v>
      </c>
      <c r="T796" s="510">
        <v>7201</v>
      </c>
      <c r="U796" s="510">
        <v>3678</v>
      </c>
      <c r="V796" s="510">
        <v>35709</v>
      </c>
      <c r="W796" s="510">
        <v>14999</v>
      </c>
      <c r="X796" s="510">
        <v>538</v>
      </c>
      <c r="Y796" s="510">
        <v>3424891</v>
      </c>
      <c r="Z796" s="510">
        <v>476</v>
      </c>
      <c r="AA796" s="510">
        <v>846</v>
      </c>
      <c r="AB796" s="510">
        <v>2291338</v>
      </c>
      <c r="AC796" s="510">
        <v>623</v>
      </c>
      <c r="AD796" s="510">
        <v>1087</v>
      </c>
      <c r="AE796" s="510">
        <v>46671912</v>
      </c>
      <c r="AF796" s="510">
        <v>1307</v>
      </c>
      <c r="AG796" s="510">
        <v>2788</v>
      </c>
      <c r="AH796" s="510">
        <v>41908289</v>
      </c>
      <c r="AI796" s="510">
        <v>2794</v>
      </c>
      <c r="AJ796" s="510">
        <v>6272</v>
      </c>
      <c r="AK796" s="510">
        <v>2244397</v>
      </c>
      <c r="AL796" s="510">
        <v>4172</v>
      </c>
      <c r="AM796" s="510">
        <v>9542</v>
      </c>
      <c r="AN796" s="510"/>
      <c r="AO796" s="510"/>
      <c r="AP796" s="510"/>
      <c r="AQ796" s="510"/>
      <c r="AR796" s="510"/>
      <c r="AS796" s="510"/>
      <c r="AT796" s="510">
        <v>4929</v>
      </c>
      <c r="AU796" s="510">
        <v>165</v>
      </c>
      <c r="AV796" s="510">
        <v>3350</v>
      </c>
      <c r="AW796" s="510">
        <v>860</v>
      </c>
      <c r="AX796" s="510">
        <v>64</v>
      </c>
      <c r="AY796" s="510">
        <v>1350</v>
      </c>
      <c r="AZ796" s="510">
        <v>796</v>
      </c>
      <c r="BA796" s="510"/>
      <c r="BB796" s="510"/>
      <c r="BC796" s="510"/>
      <c r="BD796" s="510"/>
      <c r="BE796" s="510"/>
      <c r="BF796" s="510"/>
      <c r="BG796" s="510"/>
      <c r="BH796" s="510"/>
      <c r="BI796" s="510">
        <v>30122</v>
      </c>
      <c r="BJ796" s="510">
        <v>2965</v>
      </c>
      <c r="BK796" s="510">
        <v>31573</v>
      </c>
      <c r="BL796" s="510">
        <v>64660</v>
      </c>
      <c r="BM796" s="510">
        <v>15779</v>
      </c>
      <c r="BN796" s="510">
        <v>11370</v>
      </c>
      <c r="BO796" s="510">
        <v>7871</v>
      </c>
      <c r="BP796" s="510">
        <v>5784</v>
      </c>
      <c r="BQ796" s="510">
        <v>50681</v>
      </c>
      <c r="BR796" s="510">
        <v>38774</v>
      </c>
      <c r="BS796" s="510">
        <v>23723</v>
      </c>
      <c r="BT796" s="510">
        <v>16256</v>
      </c>
      <c r="BU796" s="510">
        <v>838</v>
      </c>
      <c r="BV796" s="510">
        <v>590</v>
      </c>
      <c r="BW796" s="510">
        <v>21</v>
      </c>
      <c r="BX796" s="510">
        <v>10264</v>
      </c>
      <c r="BY796" s="510">
        <v>489</v>
      </c>
      <c r="BZ796" s="510">
        <v>898</v>
      </c>
      <c r="CA796" s="510">
        <v>0</v>
      </c>
      <c r="CB796" s="510">
        <v>0</v>
      </c>
      <c r="CC796" s="510" t="s">
        <v>152</v>
      </c>
      <c r="CD796" s="510" t="s">
        <v>152</v>
      </c>
      <c r="CE796" s="510">
        <v>7180</v>
      </c>
      <c r="CF796" s="510">
        <v>3414627</v>
      </c>
      <c r="CG796" s="510">
        <v>476</v>
      </c>
      <c r="CH796" s="510">
        <v>845</v>
      </c>
      <c r="CI796" s="510">
        <v>1822</v>
      </c>
      <c r="CJ796" s="510">
        <v>2335728</v>
      </c>
      <c r="CK796" s="510">
        <v>1282</v>
      </c>
      <c r="CL796" s="510">
        <v>2515</v>
      </c>
      <c r="CM796" s="510">
        <v>422</v>
      </c>
      <c r="CN796" s="510">
        <v>517671</v>
      </c>
      <c r="CO796" s="510">
        <v>1227</v>
      </c>
      <c r="CP796" s="510">
        <v>2656</v>
      </c>
      <c r="CQ796" s="510">
        <v>33465</v>
      </c>
      <c r="CR796" s="510">
        <v>43818513</v>
      </c>
      <c r="CS796" s="510">
        <v>1309</v>
      </c>
      <c r="CT796" s="510">
        <v>2807</v>
      </c>
      <c r="CU796" s="510">
        <v>273</v>
      </c>
      <c r="CV796" s="510">
        <v>747288</v>
      </c>
      <c r="CW796" s="510">
        <v>2737</v>
      </c>
      <c r="CX796" s="510">
        <v>6809</v>
      </c>
      <c r="CY796" s="510">
        <v>97</v>
      </c>
      <c r="CZ796" s="510">
        <v>346779</v>
      </c>
      <c r="DA796" s="510">
        <v>3575</v>
      </c>
      <c r="DB796" s="510">
        <v>10089</v>
      </c>
      <c r="DC796" s="510">
        <v>1927</v>
      </c>
      <c r="DD796" s="510">
        <v>5866350</v>
      </c>
      <c r="DE796" s="510">
        <v>3044</v>
      </c>
      <c r="DF796" s="510">
        <v>5842</v>
      </c>
      <c r="DG796" s="510">
        <v>122</v>
      </c>
      <c r="DH796" s="510">
        <v>446954</v>
      </c>
      <c r="DI796" s="510">
        <v>3664</v>
      </c>
      <c r="DJ796" s="510">
        <v>6614</v>
      </c>
      <c r="DK796" s="510">
        <v>526</v>
      </c>
      <c r="DL796" s="510">
        <v>137209</v>
      </c>
      <c r="DM796" s="510">
        <v>261</v>
      </c>
      <c r="DN796" s="510">
        <v>450</v>
      </c>
      <c r="DO796" s="510">
        <v>3433</v>
      </c>
      <c r="DP796" s="510">
        <v>117174</v>
      </c>
      <c r="DQ796" s="510">
        <v>34</v>
      </c>
      <c r="DR796" s="510">
        <v>64</v>
      </c>
      <c r="DS796" s="510">
        <v>115</v>
      </c>
      <c r="DT796" s="510">
        <v>164588</v>
      </c>
      <c r="DU796" s="510">
        <v>1431</v>
      </c>
      <c r="DV796" s="510">
        <v>2727</v>
      </c>
      <c r="DW796" s="510">
        <v>101</v>
      </c>
      <c r="DX796" s="510"/>
      <c r="DY796" s="510"/>
      <c r="DZ796" s="510"/>
      <c r="EA796" s="510"/>
      <c r="EB796" s="510"/>
      <c r="EC796" s="510"/>
      <c r="ED796" s="510"/>
      <c r="EE796" s="510"/>
      <c r="EF796" s="510"/>
      <c r="EG796" s="510" t="s">
        <v>152</v>
      </c>
      <c r="EH796" s="510" t="s">
        <v>152</v>
      </c>
      <c r="EI796" s="510">
        <v>35</v>
      </c>
      <c r="EJ796" s="479"/>
      <c r="EK796" s="479"/>
      <c r="EL796" s="479"/>
      <c r="EM796" s="479"/>
      <c r="EN796" s="479"/>
      <c r="EO796" s="479"/>
      <c r="EP796" s="479"/>
      <c r="EQ796" s="479"/>
      <c r="ER796" s="479"/>
      <c r="ES796" s="479"/>
      <c r="ET796" s="479"/>
      <c r="EU796" s="479"/>
      <c r="EV796" s="479"/>
      <c r="EW796" s="479"/>
      <c r="EX796" s="479"/>
      <c r="EY796" s="479"/>
      <c r="EZ796" s="476"/>
      <c r="FA796" s="446">
        <f t="shared" si="2211"/>
        <v>4</v>
      </c>
      <c r="FB796" s="417">
        <f t="shared" si="2212"/>
        <v>2020</v>
      </c>
      <c r="FC796" s="448">
        <f t="shared" si="2213"/>
        <v>43922</v>
      </c>
      <c r="FD796" s="449">
        <f t="shared" si="2230"/>
        <v>30</v>
      </c>
      <c r="FE796" s="450"/>
      <c r="FF796" s="451">
        <f t="shared" si="2232"/>
        <v>0.50234123500146333</v>
      </c>
      <c r="FG796" s="450"/>
      <c r="FH796" s="452">
        <f t="shared" si="2215"/>
        <v>2.1912234411887237</v>
      </c>
      <c r="FI796" s="452">
        <f t="shared" si="2216"/>
        <v>1.5789473684210527</v>
      </c>
      <c r="FJ796" s="452">
        <f t="shared" si="2217"/>
        <v>2.140021750951604</v>
      </c>
      <c r="FK796" s="452">
        <f t="shared" si="2218"/>
        <v>1.5725938009787928</v>
      </c>
      <c r="FL796" s="452">
        <f t="shared" si="2219"/>
        <v>1.4192780531518665</v>
      </c>
      <c r="FM796" s="452">
        <f t="shared" si="2220"/>
        <v>1.0858327032400796</v>
      </c>
      <c r="FN796" s="452">
        <f t="shared" si="2221"/>
        <v>1.5816387759183945</v>
      </c>
      <c r="FO796" s="452">
        <f t="shared" si="2222"/>
        <v>1.0838055870391359</v>
      </c>
      <c r="FP796" s="452">
        <f t="shared" si="2223"/>
        <v>1.5576208178438662</v>
      </c>
      <c r="FQ796" s="452">
        <f t="shared" si="2224"/>
        <v>1.0966542750929369</v>
      </c>
      <c r="FR796" s="453"/>
      <c r="FS796" s="446">
        <f t="shared" si="2237"/>
        <v>60867</v>
      </c>
      <c r="FT796" s="446">
        <f t="shared" si="2237"/>
        <v>243468</v>
      </c>
      <c r="FU796" s="446">
        <f t="shared" si="2237"/>
        <v>365202</v>
      </c>
      <c r="FV796" s="446">
        <f t="shared" si="2237"/>
        <v>2678148</v>
      </c>
      <c r="FW796" s="446">
        <f t="shared" si="2237"/>
        <v>6092046</v>
      </c>
      <c r="FX796" s="446">
        <f t="shared" si="2237"/>
        <v>3997986</v>
      </c>
      <c r="FY796" s="446">
        <f t="shared" si="2237"/>
        <v>99556692</v>
      </c>
      <c r="FZ796" s="446">
        <f t="shared" si="2237"/>
        <v>94073728</v>
      </c>
      <c r="GA796" s="446">
        <f t="shared" si="2237"/>
        <v>5133596</v>
      </c>
      <c r="GB796" s="446"/>
      <c r="GC796" s="446"/>
      <c r="GD796" s="446">
        <f t="shared" si="2234"/>
        <v>18858</v>
      </c>
      <c r="GE796" s="446" t="str">
        <f t="shared" si="2234"/>
        <v>-</v>
      </c>
      <c r="GF796" s="446">
        <f t="shared" si="2234"/>
        <v>6067100</v>
      </c>
      <c r="GG796" s="446">
        <f t="shared" si="2234"/>
        <v>4582330</v>
      </c>
      <c r="GH796" s="446">
        <f t="shared" si="2234"/>
        <v>1120832</v>
      </c>
      <c r="GI796" s="446">
        <f t="shared" si="2234"/>
        <v>93936255</v>
      </c>
      <c r="GJ796" s="446">
        <f t="shared" si="2234"/>
        <v>1858857</v>
      </c>
      <c r="GK796" s="446">
        <f t="shared" si="2234"/>
        <v>978633</v>
      </c>
      <c r="GL796" s="446">
        <f t="shared" si="2234"/>
        <v>11257534</v>
      </c>
      <c r="GM796" s="446">
        <f t="shared" si="2234"/>
        <v>806908</v>
      </c>
      <c r="GN796" s="446">
        <f t="shared" si="2236"/>
        <v>313605</v>
      </c>
      <c r="GO796" s="446">
        <f t="shared" si="2235"/>
        <v>236700</v>
      </c>
      <c r="GP796" s="446">
        <f t="shared" si="2235"/>
        <v>219712</v>
      </c>
      <c r="GQ796" s="446">
        <f t="shared" si="2235"/>
        <v>0</v>
      </c>
      <c r="GR796" s="446"/>
      <c r="GS796" s="446"/>
      <c r="GT796" s="446"/>
      <c r="GU796" s="446"/>
      <c r="GV796" s="416"/>
      <c r="GW796" s="402"/>
      <c r="GX796" s="402"/>
      <c r="GY796" s="402"/>
      <c r="GZ796" s="402"/>
      <c r="HA796" s="402"/>
    </row>
    <row r="797" spans="1:209" ht="9.75" customHeight="1" x14ac:dyDescent="0.2">
      <c r="A797" s="417" t="str">
        <f t="shared" si="2210"/>
        <v>2020-21APRILR1F</v>
      </c>
      <c r="B797" s="458" t="str">
        <f t="shared" si="2229"/>
        <v>2020-21</v>
      </c>
      <c r="C797" s="402" t="s">
        <v>664</v>
      </c>
      <c r="D797" s="402" t="s">
        <v>663</v>
      </c>
      <c r="E797" s="402" t="s">
        <v>662</v>
      </c>
      <c r="F797" s="478" t="s">
        <v>458</v>
      </c>
      <c r="G797" s="478" t="s">
        <v>688</v>
      </c>
      <c r="H797" s="510">
        <v>2354</v>
      </c>
      <c r="I797" s="510">
        <v>1017</v>
      </c>
      <c r="J797" s="510">
        <v>10306</v>
      </c>
      <c r="K797" s="510">
        <v>10</v>
      </c>
      <c r="L797" s="510">
        <v>1</v>
      </c>
      <c r="M797" s="510">
        <v>12</v>
      </c>
      <c r="N797" s="510">
        <v>46</v>
      </c>
      <c r="O797" s="510">
        <v>248</v>
      </c>
      <c r="P797" s="510">
        <v>10</v>
      </c>
      <c r="Q797" s="510">
        <v>0</v>
      </c>
      <c r="R797" s="510">
        <v>3</v>
      </c>
      <c r="S797" s="510">
        <v>1864</v>
      </c>
      <c r="T797" s="510">
        <v>96</v>
      </c>
      <c r="U797" s="510">
        <v>53</v>
      </c>
      <c r="V797" s="510">
        <v>752</v>
      </c>
      <c r="W797" s="510">
        <v>711</v>
      </c>
      <c r="X797" s="510">
        <v>51</v>
      </c>
      <c r="Y797" s="510">
        <v>58563</v>
      </c>
      <c r="Z797" s="510">
        <v>610</v>
      </c>
      <c r="AA797" s="510">
        <v>1170</v>
      </c>
      <c r="AB797" s="510">
        <v>32603</v>
      </c>
      <c r="AC797" s="510">
        <v>615</v>
      </c>
      <c r="AD797" s="510">
        <v>1151</v>
      </c>
      <c r="AE797" s="510">
        <v>804131</v>
      </c>
      <c r="AF797" s="510">
        <v>1069</v>
      </c>
      <c r="AG797" s="510">
        <v>1944</v>
      </c>
      <c r="AH797" s="510">
        <v>1978184</v>
      </c>
      <c r="AI797" s="510">
        <v>2782</v>
      </c>
      <c r="AJ797" s="510">
        <v>6418</v>
      </c>
      <c r="AK797" s="510">
        <v>220689</v>
      </c>
      <c r="AL797" s="510">
        <v>4327</v>
      </c>
      <c r="AM797" s="510">
        <v>10478</v>
      </c>
      <c r="AN797" s="510"/>
      <c r="AO797" s="510"/>
      <c r="AP797" s="510"/>
      <c r="AQ797" s="510"/>
      <c r="AR797" s="510"/>
      <c r="AS797" s="510"/>
      <c r="AT797" s="510">
        <v>107</v>
      </c>
      <c r="AU797" s="510">
        <v>1</v>
      </c>
      <c r="AV797" s="510">
        <v>6</v>
      </c>
      <c r="AW797" s="510">
        <v>9</v>
      </c>
      <c r="AX797" s="510">
        <v>2</v>
      </c>
      <c r="AY797" s="510">
        <v>98</v>
      </c>
      <c r="AZ797" s="510">
        <v>6</v>
      </c>
      <c r="BA797" s="510"/>
      <c r="BB797" s="510"/>
      <c r="BC797" s="510"/>
      <c r="BD797" s="510"/>
      <c r="BE797" s="510"/>
      <c r="BF797" s="510"/>
      <c r="BG797" s="510"/>
      <c r="BH797" s="510"/>
      <c r="BI797" s="510">
        <v>886</v>
      </c>
      <c r="BJ797" s="510">
        <v>43</v>
      </c>
      <c r="BK797" s="510">
        <v>828</v>
      </c>
      <c r="BL797" s="510">
        <v>1757</v>
      </c>
      <c r="BM797" s="510">
        <v>152</v>
      </c>
      <c r="BN797" s="510">
        <v>117</v>
      </c>
      <c r="BO797" s="510">
        <v>76</v>
      </c>
      <c r="BP797" s="510">
        <v>62</v>
      </c>
      <c r="BQ797" s="510">
        <v>843</v>
      </c>
      <c r="BR797" s="510">
        <v>776</v>
      </c>
      <c r="BS797" s="510">
        <v>809</v>
      </c>
      <c r="BT797" s="510">
        <v>735</v>
      </c>
      <c r="BU797" s="510">
        <v>56</v>
      </c>
      <c r="BV797" s="510">
        <v>51</v>
      </c>
      <c r="BW797" s="510">
        <v>1</v>
      </c>
      <c r="BX797" s="510">
        <v>155</v>
      </c>
      <c r="BY797" s="510">
        <v>155</v>
      </c>
      <c r="BZ797" s="510">
        <v>155</v>
      </c>
      <c r="CA797" s="510">
        <v>1</v>
      </c>
      <c r="CB797" s="510">
        <v>191</v>
      </c>
      <c r="CC797" s="510">
        <v>191</v>
      </c>
      <c r="CD797" s="510">
        <v>191</v>
      </c>
      <c r="CE797" s="510">
        <v>94</v>
      </c>
      <c r="CF797" s="510">
        <v>58217</v>
      </c>
      <c r="CG797" s="510">
        <v>619</v>
      </c>
      <c r="CH797" s="510">
        <v>1176</v>
      </c>
      <c r="CI797" s="510">
        <v>84</v>
      </c>
      <c r="CJ797" s="510">
        <v>86836</v>
      </c>
      <c r="CK797" s="510">
        <v>1034</v>
      </c>
      <c r="CL797" s="510">
        <v>1681</v>
      </c>
      <c r="CM797" s="510">
        <v>4</v>
      </c>
      <c r="CN797" s="510">
        <v>1484</v>
      </c>
      <c r="CO797" s="510">
        <v>371</v>
      </c>
      <c r="CP797" s="510">
        <v>644</v>
      </c>
      <c r="CQ797" s="510">
        <v>664</v>
      </c>
      <c r="CR797" s="510">
        <v>715811</v>
      </c>
      <c r="CS797" s="510">
        <v>1078</v>
      </c>
      <c r="CT797" s="510">
        <v>1946</v>
      </c>
      <c r="CU797" s="510">
        <v>112</v>
      </c>
      <c r="CV797" s="510">
        <v>389376</v>
      </c>
      <c r="CW797" s="510">
        <v>3477</v>
      </c>
      <c r="CX797" s="510">
        <v>7053</v>
      </c>
      <c r="CY797" s="510">
        <v>2</v>
      </c>
      <c r="CZ797" s="510">
        <v>10200</v>
      </c>
      <c r="DA797" s="510">
        <v>5100</v>
      </c>
      <c r="DB797" s="510">
        <v>6321</v>
      </c>
      <c r="DC797" s="510">
        <v>22</v>
      </c>
      <c r="DD797" s="510">
        <v>181571</v>
      </c>
      <c r="DE797" s="510">
        <v>8253</v>
      </c>
      <c r="DF797" s="510">
        <v>19670</v>
      </c>
      <c r="DG797" s="510">
        <v>11</v>
      </c>
      <c r="DH797" s="510">
        <v>19227</v>
      </c>
      <c r="DI797" s="510">
        <v>1748</v>
      </c>
      <c r="DJ797" s="510">
        <v>5054</v>
      </c>
      <c r="DK797" s="510">
        <v>14</v>
      </c>
      <c r="DL797" s="510">
        <v>5955</v>
      </c>
      <c r="DM797" s="510">
        <v>425</v>
      </c>
      <c r="DN797" s="510">
        <v>761</v>
      </c>
      <c r="DO797" s="510">
        <v>76</v>
      </c>
      <c r="DP797" s="510">
        <v>4634</v>
      </c>
      <c r="DQ797" s="510">
        <v>61</v>
      </c>
      <c r="DR797" s="510">
        <v>98</v>
      </c>
      <c r="DS797" s="510">
        <v>0</v>
      </c>
      <c r="DT797" s="510">
        <v>0</v>
      </c>
      <c r="DU797" s="510" t="s">
        <v>152</v>
      </c>
      <c r="DV797" s="510" t="s">
        <v>152</v>
      </c>
      <c r="DW797" s="510">
        <v>0</v>
      </c>
      <c r="DX797" s="510"/>
      <c r="DY797" s="510"/>
      <c r="DZ797" s="510"/>
      <c r="EA797" s="510"/>
      <c r="EB797" s="510"/>
      <c r="EC797" s="510"/>
      <c r="ED797" s="510"/>
      <c r="EE797" s="510"/>
      <c r="EF797" s="510"/>
      <c r="EG797" s="510" t="s">
        <v>152</v>
      </c>
      <c r="EH797" s="510" t="s">
        <v>152</v>
      </c>
      <c r="EI797" s="510">
        <v>0</v>
      </c>
      <c r="EJ797" s="479"/>
      <c r="EK797" s="479"/>
      <c r="EL797" s="479"/>
      <c r="EM797" s="479"/>
      <c r="EN797" s="479"/>
      <c r="EO797" s="479"/>
      <c r="EP797" s="479"/>
      <c r="EQ797" s="479"/>
      <c r="ER797" s="479"/>
      <c r="ES797" s="479"/>
      <c r="ET797" s="479"/>
      <c r="EU797" s="479"/>
      <c r="EV797" s="479"/>
      <c r="EW797" s="479"/>
      <c r="EX797" s="479"/>
      <c r="EY797" s="479"/>
      <c r="EZ797" s="476"/>
      <c r="FA797" s="446">
        <f t="shared" si="2211"/>
        <v>4</v>
      </c>
      <c r="FB797" s="417">
        <f t="shared" si="2212"/>
        <v>2020</v>
      </c>
      <c r="FC797" s="448">
        <f t="shared" si="2213"/>
        <v>43922</v>
      </c>
      <c r="FD797" s="449">
        <f t="shared" si="2230"/>
        <v>30</v>
      </c>
      <c r="FE797" s="450"/>
      <c r="FF797" s="451">
        <f t="shared" si="2232"/>
        <v>0.88372093023255816</v>
      </c>
      <c r="FG797" s="450"/>
      <c r="FH797" s="452">
        <f t="shared" si="2215"/>
        <v>1.5833333333333333</v>
      </c>
      <c r="FI797" s="452">
        <f t="shared" si="2216"/>
        <v>1.21875</v>
      </c>
      <c r="FJ797" s="452">
        <f t="shared" si="2217"/>
        <v>1.4339622641509433</v>
      </c>
      <c r="FK797" s="452">
        <f t="shared" si="2218"/>
        <v>1.1698113207547169</v>
      </c>
      <c r="FL797" s="452">
        <f t="shared" si="2219"/>
        <v>1.1210106382978724</v>
      </c>
      <c r="FM797" s="452">
        <f t="shared" si="2220"/>
        <v>1.0319148936170213</v>
      </c>
      <c r="FN797" s="452">
        <f t="shared" si="2221"/>
        <v>1.1378340365682138</v>
      </c>
      <c r="FO797" s="452">
        <f t="shared" si="2222"/>
        <v>1.0337552742616034</v>
      </c>
      <c r="FP797" s="452">
        <f t="shared" si="2223"/>
        <v>1.0980392156862746</v>
      </c>
      <c r="FQ797" s="452">
        <f t="shared" si="2224"/>
        <v>1</v>
      </c>
      <c r="FR797" s="453"/>
      <c r="FS797" s="446">
        <f t="shared" si="2237"/>
        <v>1017</v>
      </c>
      <c r="FT797" s="446">
        <f t="shared" si="2237"/>
        <v>12204</v>
      </c>
      <c r="FU797" s="446">
        <f t="shared" si="2237"/>
        <v>46782</v>
      </c>
      <c r="FV797" s="446">
        <f t="shared" si="2237"/>
        <v>252216</v>
      </c>
      <c r="FW797" s="446">
        <f t="shared" si="2237"/>
        <v>112320</v>
      </c>
      <c r="FX797" s="446">
        <f t="shared" si="2237"/>
        <v>61003</v>
      </c>
      <c r="FY797" s="446">
        <f t="shared" si="2237"/>
        <v>1461888</v>
      </c>
      <c r="FZ797" s="446">
        <f t="shared" si="2237"/>
        <v>4563198</v>
      </c>
      <c r="GA797" s="446">
        <f t="shared" si="2237"/>
        <v>534378</v>
      </c>
      <c r="GB797" s="446"/>
      <c r="GC797" s="446"/>
      <c r="GD797" s="446">
        <f t="shared" si="2234"/>
        <v>155</v>
      </c>
      <c r="GE797" s="446">
        <f t="shared" si="2234"/>
        <v>191</v>
      </c>
      <c r="GF797" s="446">
        <f t="shared" si="2234"/>
        <v>110544</v>
      </c>
      <c r="GG797" s="446">
        <f t="shared" si="2234"/>
        <v>141204</v>
      </c>
      <c r="GH797" s="446">
        <f t="shared" si="2234"/>
        <v>2576</v>
      </c>
      <c r="GI797" s="446">
        <f t="shared" si="2234"/>
        <v>1292144</v>
      </c>
      <c r="GJ797" s="446">
        <f t="shared" si="2234"/>
        <v>789936</v>
      </c>
      <c r="GK797" s="446">
        <f t="shared" si="2234"/>
        <v>12642</v>
      </c>
      <c r="GL797" s="446">
        <f t="shared" si="2234"/>
        <v>432740</v>
      </c>
      <c r="GM797" s="446">
        <f t="shared" si="2234"/>
        <v>55594</v>
      </c>
      <c r="GN797" s="446" t="str">
        <f t="shared" si="2236"/>
        <v>-</v>
      </c>
      <c r="GO797" s="446">
        <f t="shared" si="2235"/>
        <v>10654</v>
      </c>
      <c r="GP797" s="446">
        <f t="shared" si="2235"/>
        <v>7448</v>
      </c>
      <c r="GQ797" s="446">
        <f t="shared" si="2235"/>
        <v>0</v>
      </c>
      <c r="GR797" s="446"/>
      <c r="GS797" s="446"/>
      <c r="GT797" s="446"/>
      <c r="GU797" s="446"/>
      <c r="GV797" s="416"/>
      <c r="GW797" s="402"/>
      <c r="GX797" s="402"/>
      <c r="GY797" s="402"/>
      <c r="GZ797" s="402"/>
      <c r="HA797" s="402"/>
    </row>
    <row r="798" spans="1:209" ht="9.75" customHeight="1" x14ac:dyDescent="0.2">
      <c r="A798" s="493" t="str">
        <f t="shared" si="2210"/>
        <v>2020-21APRILRRU</v>
      </c>
      <c r="B798" s="494" t="str">
        <f t="shared" si="2229"/>
        <v>2020-21</v>
      </c>
      <c r="C798" s="480" t="s">
        <v>664</v>
      </c>
      <c r="D798" s="480" t="s">
        <v>659</v>
      </c>
      <c r="E798" s="480" t="s">
        <v>467</v>
      </c>
      <c r="F798" s="495" t="s">
        <v>454</v>
      </c>
      <c r="G798" s="511" t="s">
        <v>689</v>
      </c>
      <c r="H798" s="519">
        <v>152438</v>
      </c>
      <c r="I798" s="519">
        <v>116346</v>
      </c>
      <c r="J798" s="519">
        <v>5274554</v>
      </c>
      <c r="K798" s="519">
        <v>45</v>
      </c>
      <c r="L798" s="519">
        <v>0</v>
      </c>
      <c r="M798" s="519">
        <v>191</v>
      </c>
      <c r="N798" s="519">
        <v>327</v>
      </c>
      <c r="O798" s="519">
        <v>531</v>
      </c>
      <c r="P798" s="519">
        <v>392</v>
      </c>
      <c r="Q798" s="519">
        <v>0</v>
      </c>
      <c r="R798" s="519">
        <v>2374</v>
      </c>
      <c r="S798" s="519">
        <v>102191</v>
      </c>
      <c r="T798" s="519">
        <v>7827</v>
      </c>
      <c r="U798" s="519">
        <v>4200</v>
      </c>
      <c r="V798" s="519">
        <v>52149</v>
      </c>
      <c r="W798" s="519">
        <v>18991</v>
      </c>
      <c r="X798" s="519">
        <v>938</v>
      </c>
      <c r="Y798" s="519">
        <v>3370639</v>
      </c>
      <c r="Z798" s="519">
        <v>431</v>
      </c>
      <c r="AA798" s="519">
        <v>739</v>
      </c>
      <c r="AB798" s="519">
        <v>2557470</v>
      </c>
      <c r="AC798" s="519">
        <v>609</v>
      </c>
      <c r="AD798" s="519">
        <v>1042</v>
      </c>
      <c r="AE798" s="519">
        <v>73678983</v>
      </c>
      <c r="AF798" s="519">
        <v>1413</v>
      </c>
      <c r="AG798" s="519">
        <v>3377</v>
      </c>
      <c r="AH798" s="519">
        <v>51410227</v>
      </c>
      <c r="AI798" s="519">
        <v>2707</v>
      </c>
      <c r="AJ798" s="519">
        <v>5679</v>
      </c>
      <c r="AK798" s="519">
        <v>3556078</v>
      </c>
      <c r="AL798" s="519">
        <v>3791</v>
      </c>
      <c r="AM798" s="519">
        <v>7927</v>
      </c>
      <c r="AN798" s="519"/>
      <c r="AO798" s="519"/>
      <c r="AP798" s="519"/>
      <c r="AQ798" s="519"/>
      <c r="AR798" s="519"/>
      <c r="AS798" s="519"/>
      <c r="AT798" s="519">
        <v>16160</v>
      </c>
      <c r="AU798" s="519">
        <v>1504</v>
      </c>
      <c r="AV798" s="519">
        <v>6154</v>
      </c>
      <c r="AW798" s="519">
        <v>6491</v>
      </c>
      <c r="AX798" s="519">
        <v>242</v>
      </c>
      <c r="AY798" s="519">
        <v>8260</v>
      </c>
      <c r="AZ798" s="519">
        <v>0</v>
      </c>
      <c r="BA798" s="519"/>
      <c r="BB798" s="519"/>
      <c r="BC798" s="519"/>
      <c r="BD798" s="519"/>
      <c r="BE798" s="519"/>
      <c r="BF798" s="519"/>
      <c r="BG798" s="519"/>
      <c r="BH798" s="519"/>
      <c r="BI798" s="519">
        <v>43389</v>
      </c>
      <c r="BJ798" s="519">
        <v>2961</v>
      </c>
      <c r="BK798" s="519">
        <v>39681</v>
      </c>
      <c r="BL798" s="519">
        <v>86031</v>
      </c>
      <c r="BM798" s="519">
        <v>19466</v>
      </c>
      <c r="BN798" s="519">
        <v>14728</v>
      </c>
      <c r="BO798" s="519">
        <v>10258</v>
      </c>
      <c r="BP798" s="519">
        <v>7943</v>
      </c>
      <c r="BQ798" s="519">
        <v>69146</v>
      </c>
      <c r="BR798" s="519">
        <v>56073</v>
      </c>
      <c r="BS798" s="519">
        <v>25668</v>
      </c>
      <c r="BT798" s="519">
        <v>20694</v>
      </c>
      <c r="BU798" s="519">
        <v>1172</v>
      </c>
      <c r="BV798" s="519">
        <v>991</v>
      </c>
      <c r="BW798" s="519">
        <v>47</v>
      </c>
      <c r="BX798" s="519">
        <v>26824</v>
      </c>
      <c r="BY798" s="519">
        <v>571</v>
      </c>
      <c r="BZ798" s="519">
        <v>1008</v>
      </c>
      <c r="CA798" s="519">
        <v>7</v>
      </c>
      <c r="CB798" s="519">
        <v>4440</v>
      </c>
      <c r="CC798" s="519">
        <v>634</v>
      </c>
      <c r="CD798" s="519">
        <v>890</v>
      </c>
      <c r="CE798" s="519">
        <v>7773</v>
      </c>
      <c r="CF798" s="519">
        <v>3339375</v>
      </c>
      <c r="CG798" s="519">
        <v>430</v>
      </c>
      <c r="CH798" s="519">
        <v>736</v>
      </c>
      <c r="CI798" s="519">
        <v>3900</v>
      </c>
      <c r="CJ798" s="519">
        <v>4985763</v>
      </c>
      <c r="CK798" s="519">
        <v>1278</v>
      </c>
      <c r="CL798" s="519">
        <v>2892</v>
      </c>
      <c r="CM798" s="519">
        <v>661</v>
      </c>
      <c r="CN798" s="519">
        <v>757929</v>
      </c>
      <c r="CO798" s="519">
        <v>1147</v>
      </c>
      <c r="CP798" s="519">
        <v>2536</v>
      </c>
      <c r="CQ798" s="519">
        <v>47588</v>
      </c>
      <c r="CR798" s="519">
        <v>67935291</v>
      </c>
      <c r="CS798" s="519">
        <v>1428</v>
      </c>
      <c r="CT798" s="519">
        <v>3432</v>
      </c>
      <c r="CU798" s="519">
        <v>1732</v>
      </c>
      <c r="CV798" s="519">
        <v>5502377</v>
      </c>
      <c r="CW798" s="519">
        <v>3177</v>
      </c>
      <c r="CX798" s="519">
        <v>6974</v>
      </c>
      <c r="CY798" s="519">
        <v>224</v>
      </c>
      <c r="CZ798" s="519">
        <v>829028</v>
      </c>
      <c r="DA798" s="519">
        <v>3701</v>
      </c>
      <c r="DB798" s="519">
        <v>8357</v>
      </c>
      <c r="DC798" s="519">
        <v>1638</v>
      </c>
      <c r="DD798" s="519">
        <v>7981535</v>
      </c>
      <c r="DE798" s="519">
        <v>4873</v>
      </c>
      <c r="DF798" s="519">
        <v>9595</v>
      </c>
      <c r="DG798" s="519">
        <v>114</v>
      </c>
      <c r="DH798" s="519">
        <v>568306</v>
      </c>
      <c r="DI798" s="519">
        <v>4985</v>
      </c>
      <c r="DJ798" s="519">
        <v>9675</v>
      </c>
      <c r="DK798" s="519">
        <v>908</v>
      </c>
      <c r="DL798" s="519">
        <v>260253</v>
      </c>
      <c r="DM798" s="519">
        <v>287</v>
      </c>
      <c r="DN798" s="519">
        <v>528</v>
      </c>
      <c r="DO798" s="519">
        <v>4013</v>
      </c>
      <c r="DP798" s="519">
        <v>376413</v>
      </c>
      <c r="DQ798" s="519">
        <v>94</v>
      </c>
      <c r="DR798" s="519">
        <v>246</v>
      </c>
      <c r="DS798" s="519">
        <v>117</v>
      </c>
      <c r="DT798" s="519">
        <v>151312</v>
      </c>
      <c r="DU798" s="519">
        <v>1293</v>
      </c>
      <c r="DV798" s="519">
        <v>2978</v>
      </c>
      <c r="DW798" s="519">
        <v>107</v>
      </c>
      <c r="DX798" s="519"/>
      <c r="DY798" s="519"/>
      <c r="DZ798" s="519"/>
      <c r="EA798" s="519"/>
      <c r="EB798" s="519"/>
      <c r="EC798" s="519"/>
      <c r="ED798" s="519"/>
      <c r="EE798" s="519"/>
      <c r="EF798" s="519"/>
      <c r="EG798" s="519" t="s">
        <v>152</v>
      </c>
      <c r="EH798" s="519" t="s">
        <v>152</v>
      </c>
      <c r="EI798" s="519">
        <v>0</v>
      </c>
      <c r="EJ798" s="512"/>
      <c r="EK798" s="512"/>
      <c r="EL798" s="512"/>
      <c r="EM798" s="512"/>
      <c r="EN798" s="512"/>
      <c r="EO798" s="512"/>
      <c r="EP798" s="512"/>
      <c r="EQ798" s="512"/>
      <c r="ER798" s="512"/>
      <c r="ES798" s="512"/>
      <c r="ET798" s="512"/>
      <c r="EU798" s="512"/>
      <c r="EV798" s="512"/>
      <c r="EW798" s="512"/>
      <c r="EX798" s="512"/>
      <c r="EY798" s="512"/>
      <c r="EZ798" s="514"/>
      <c r="FA798" s="520">
        <f t="shared" si="2211"/>
        <v>4</v>
      </c>
      <c r="FB798" s="493">
        <f t="shared" si="2212"/>
        <v>2020</v>
      </c>
      <c r="FC798" s="498">
        <f t="shared" si="2213"/>
        <v>43922</v>
      </c>
      <c r="FD798" s="499">
        <f t="shared" si="2230"/>
        <v>30</v>
      </c>
      <c r="FE798" s="500"/>
      <c r="FF798" s="515">
        <f t="shared" si="2232"/>
        <v>0.53974445191661058</v>
      </c>
      <c r="FG798" s="500"/>
      <c r="FH798" s="481">
        <f t="shared" si="2215"/>
        <v>2.4870320684808993</v>
      </c>
      <c r="FI798" s="481">
        <f t="shared" si="2216"/>
        <v>1.881691580426728</v>
      </c>
      <c r="FJ798" s="481">
        <f t="shared" si="2217"/>
        <v>2.4423809523809523</v>
      </c>
      <c r="FK798" s="481">
        <f t="shared" si="2218"/>
        <v>1.8911904761904761</v>
      </c>
      <c r="FL798" s="481">
        <f t="shared" si="2219"/>
        <v>1.3259314656081613</v>
      </c>
      <c r="FM798" s="481">
        <f t="shared" si="2220"/>
        <v>1.0752459299315422</v>
      </c>
      <c r="FN798" s="481">
        <f t="shared" si="2221"/>
        <v>1.3515875941235322</v>
      </c>
      <c r="FO798" s="481">
        <f t="shared" si="2222"/>
        <v>1.0896740561318519</v>
      </c>
      <c r="FP798" s="481">
        <f t="shared" si="2223"/>
        <v>1.2494669509594882</v>
      </c>
      <c r="FQ798" s="481">
        <f t="shared" si="2224"/>
        <v>1.056503198294243</v>
      </c>
      <c r="FR798" s="501"/>
      <c r="FS798" s="482">
        <f t="shared" si="2237"/>
        <v>0</v>
      </c>
      <c r="FT798" s="482">
        <f t="shared" si="2237"/>
        <v>22222086</v>
      </c>
      <c r="FU798" s="482">
        <f t="shared" si="2237"/>
        <v>38045142</v>
      </c>
      <c r="FV798" s="482">
        <f t="shared" si="2237"/>
        <v>61779726</v>
      </c>
      <c r="FW798" s="482">
        <f t="shared" si="2237"/>
        <v>5784153</v>
      </c>
      <c r="FX798" s="482">
        <f t="shared" si="2237"/>
        <v>4376400</v>
      </c>
      <c r="FY798" s="482">
        <f t="shared" si="2237"/>
        <v>176107173</v>
      </c>
      <c r="FZ798" s="482">
        <f t="shared" si="2237"/>
        <v>107849889</v>
      </c>
      <c r="GA798" s="482">
        <f t="shared" si="2237"/>
        <v>7435526</v>
      </c>
      <c r="GB798" s="482"/>
      <c r="GC798" s="482"/>
      <c r="GD798" s="482">
        <f t="shared" si="2234"/>
        <v>47376</v>
      </c>
      <c r="GE798" s="482">
        <f t="shared" si="2234"/>
        <v>6230</v>
      </c>
      <c r="GF798" s="482">
        <f t="shared" si="2234"/>
        <v>5720928</v>
      </c>
      <c r="GG798" s="482">
        <f t="shared" si="2234"/>
        <v>11278800</v>
      </c>
      <c r="GH798" s="482">
        <f t="shared" si="2234"/>
        <v>1676296</v>
      </c>
      <c r="GI798" s="482">
        <f t="shared" si="2234"/>
        <v>163322016</v>
      </c>
      <c r="GJ798" s="482">
        <f t="shared" si="2234"/>
        <v>12078968</v>
      </c>
      <c r="GK798" s="482">
        <f t="shared" si="2234"/>
        <v>1871968</v>
      </c>
      <c r="GL798" s="482">
        <f t="shared" si="2234"/>
        <v>15716610</v>
      </c>
      <c r="GM798" s="482">
        <f t="shared" si="2234"/>
        <v>1102950</v>
      </c>
      <c r="GN798" s="482">
        <f t="shared" si="2236"/>
        <v>348426</v>
      </c>
      <c r="GO798" s="482">
        <f t="shared" si="2235"/>
        <v>479424</v>
      </c>
      <c r="GP798" s="482">
        <f t="shared" si="2235"/>
        <v>987198</v>
      </c>
      <c r="GQ798" s="482">
        <f t="shared" si="2235"/>
        <v>0</v>
      </c>
      <c r="GR798" s="482"/>
      <c r="GS798" s="482"/>
      <c r="GT798" s="482"/>
      <c r="GU798" s="482"/>
      <c r="GV798" s="502"/>
      <c r="GW798" s="402"/>
      <c r="GX798" s="402"/>
      <c r="GY798" s="402"/>
      <c r="GZ798" s="402"/>
      <c r="HA798" s="402"/>
    </row>
    <row r="799" spans="1:209" ht="9.75" customHeight="1" x14ac:dyDescent="0.2">
      <c r="A799" s="417" t="str">
        <f t="shared" si="2210"/>
        <v>2020-21APRILRX6</v>
      </c>
      <c r="B799" s="458" t="str">
        <f t="shared" si="2229"/>
        <v>2020-21</v>
      </c>
      <c r="C799" s="402" t="s">
        <v>664</v>
      </c>
      <c r="D799" s="402" t="s">
        <v>646</v>
      </c>
      <c r="E799" s="402" t="s">
        <v>645</v>
      </c>
      <c r="F799" s="478" t="s">
        <v>448</v>
      </c>
      <c r="G799" s="478" t="s">
        <v>690</v>
      </c>
      <c r="H799" s="510">
        <v>42337</v>
      </c>
      <c r="I799" s="510">
        <v>26973</v>
      </c>
      <c r="J799" s="510">
        <v>58416</v>
      </c>
      <c r="K799" s="510">
        <v>2</v>
      </c>
      <c r="L799" s="510">
        <v>1</v>
      </c>
      <c r="M799" s="510">
        <v>3</v>
      </c>
      <c r="N799" s="510">
        <v>7</v>
      </c>
      <c r="O799" s="510">
        <v>22</v>
      </c>
      <c r="P799" s="510">
        <v>193</v>
      </c>
      <c r="Q799" s="510">
        <v>2487</v>
      </c>
      <c r="R799" s="510">
        <v>10</v>
      </c>
      <c r="S799" s="510">
        <v>35889</v>
      </c>
      <c r="T799" s="510">
        <v>2070</v>
      </c>
      <c r="U799" s="510">
        <v>1143</v>
      </c>
      <c r="V799" s="510">
        <v>18429</v>
      </c>
      <c r="W799" s="510">
        <v>9210</v>
      </c>
      <c r="X799" s="510">
        <v>608</v>
      </c>
      <c r="Y799" s="510">
        <v>754762</v>
      </c>
      <c r="Z799" s="510">
        <v>365</v>
      </c>
      <c r="AA799" s="510">
        <v>610</v>
      </c>
      <c r="AB799" s="510">
        <v>461767</v>
      </c>
      <c r="AC799" s="510">
        <v>404</v>
      </c>
      <c r="AD799" s="510">
        <v>700</v>
      </c>
      <c r="AE799" s="510">
        <v>22122842</v>
      </c>
      <c r="AF799" s="510">
        <v>1200</v>
      </c>
      <c r="AG799" s="510">
        <v>2400</v>
      </c>
      <c r="AH799" s="510">
        <v>26060235</v>
      </c>
      <c r="AI799" s="510">
        <v>2830</v>
      </c>
      <c r="AJ799" s="510">
        <v>6690</v>
      </c>
      <c r="AK799" s="510">
        <v>1852838</v>
      </c>
      <c r="AL799" s="510">
        <v>3047</v>
      </c>
      <c r="AM799" s="510">
        <v>6860</v>
      </c>
      <c r="AN799" s="510"/>
      <c r="AO799" s="510"/>
      <c r="AP799" s="510"/>
      <c r="AQ799" s="510"/>
      <c r="AR799" s="510"/>
      <c r="AS799" s="510"/>
      <c r="AT799" s="510">
        <v>2965</v>
      </c>
      <c r="AU799" s="510">
        <v>37</v>
      </c>
      <c r="AV799" s="510">
        <v>141</v>
      </c>
      <c r="AW799" s="510">
        <v>870</v>
      </c>
      <c r="AX799" s="510">
        <v>221</v>
      </c>
      <c r="AY799" s="510">
        <v>2566</v>
      </c>
      <c r="AZ799" s="510">
        <v>0</v>
      </c>
      <c r="BA799" s="510"/>
      <c r="BB799" s="510"/>
      <c r="BC799" s="510"/>
      <c r="BD799" s="510"/>
      <c r="BE799" s="510"/>
      <c r="BF799" s="510"/>
      <c r="BG799" s="510"/>
      <c r="BH799" s="510"/>
      <c r="BI799" s="510">
        <v>16048</v>
      </c>
      <c r="BJ799" s="510">
        <v>3147</v>
      </c>
      <c r="BK799" s="510">
        <v>13729</v>
      </c>
      <c r="BL799" s="510">
        <v>32924</v>
      </c>
      <c r="BM799" s="510">
        <v>4129</v>
      </c>
      <c r="BN799" s="510">
        <v>3319</v>
      </c>
      <c r="BO799" s="510">
        <v>2194</v>
      </c>
      <c r="BP799" s="510">
        <v>1788</v>
      </c>
      <c r="BQ799" s="510">
        <v>22873</v>
      </c>
      <c r="BR799" s="510">
        <v>19670</v>
      </c>
      <c r="BS799" s="510">
        <v>13806</v>
      </c>
      <c r="BT799" s="510">
        <v>9713</v>
      </c>
      <c r="BU799" s="510">
        <v>1015</v>
      </c>
      <c r="BV799" s="510">
        <v>642</v>
      </c>
      <c r="BW799" s="510">
        <v>37</v>
      </c>
      <c r="BX799" s="510">
        <v>15722</v>
      </c>
      <c r="BY799" s="510">
        <v>425</v>
      </c>
      <c r="BZ799" s="510">
        <v>618</v>
      </c>
      <c r="CA799" s="510">
        <v>29</v>
      </c>
      <c r="CB799" s="510">
        <v>11936</v>
      </c>
      <c r="CC799" s="510">
        <v>412</v>
      </c>
      <c r="CD799" s="510">
        <v>831</v>
      </c>
      <c r="CE799" s="510">
        <v>2004</v>
      </c>
      <c r="CF799" s="510">
        <v>727104</v>
      </c>
      <c r="CG799" s="510">
        <v>363</v>
      </c>
      <c r="CH799" s="510">
        <v>608</v>
      </c>
      <c r="CI799" s="510">
        <v>2451</v>
      </c>
      <c r="CJ799" s="510">
        <v>2910562</v>
      </c>
      <c r="CK799" s="510">
        <v>1187</v>
      </c>
      <c r="CL799" s="510">
        <v>2402</v>
      </c>
      <c r="CM799" s="510">
        <v>323</v>
      </c>
      <c r="CN799" s="510">
        <v>347541</v>
      </c>
      <c r="CO799" s="510">
        <v>1076</v>
      </c>
      <c r="CP799" s="510">
        <v>2269</v>
      </c>
      <c r="CQ799" s="510">
        <v>15655</v>
      </c>
      <c r="CR799" s="510">
        <v>18864739</v>
      </c>
      <c r="CS799" s="510">
        <v>1205</v>
      </c>
      <c r="CT799" s="510">
        <v>2403</v>
      </c>
      <c r="CU799" s="510">
        <v>1189</v>
      </c>
      <c r="CV799" s="510">
        <v>5225905</v>
      </c>
      <c r="CW799" s="510">
        <v>4395</v>
      </c>
      <c r="CX799" s="510">
        <v>8781</v>
      </c>
      <c r="CY799" s="510">
        <v>322</v>
      </c>
      <c r="CZ799" s="510">
        <v>1293695</v>
      </c>
      <c r="DA799" s="510">
        <v>4018</v>
      </c>
      <c r="DB799" s="510">
        <v>8542</v>
      </c>
      <c r="DC799" s="510">
        <v>934</v>
      </c>
      <c r="DD799" s="510">
        <v>4843328</v>
      </c>
      <c r="DE799" s="510">
        <v>5186</v>
      </c>
      <c r="DF799" s="510">
        <v>10385</v>
      </c>
      <c r="DG799" s="510">
        <v>124</v>
      </c>
      <c r="DH799" s="510">
        <v>816747</v>
      </c>
      <c r="DI799" s="510">
        <v>6587</v>
      </c>
      <c r="DJ799" s="510">
        <v>14354</v>
      </c>
      <c r="DK799" s="510">
        <v>107</v>
      </c>
      <c r="DL799" s="510">
        <v>42824</v>
      </c>
      <c r="DM799" s="510">
        <v>400</v>
      </c>
      <c r="DN799" s="510">
        <v>664</v>
      </c>
      <c r="DO799" s="510">
        <v>1263</v>
      </c>
      <c r="DP799" s="510">
        <v>32085</v>
      </c>
      <c r="DQ799" s="510">
        <v>25</v>
      </c>
      <c r="DR799" s="510">
        <v>47</v>
      </c>
      <c r="DS799" s="510">
        <v>0</v>
      </c>
      <c r="DT799" s="510">
        <v>0</v>
      </c>
      <c r="DU799" s="510" t="s">
        <v>152</v>
      </c>
      <c r="DV799" s="510" t="s">
        <v>152</v>
      </c>
      <c r="DW799" s="510">
        <v>0</v>
      </c>
      <c r="DX799" s="510"/>
      <c r="DY799" s="510"/>
      <c r="DZ799" s="510"/>
      <c r="EA799" s="510"/>
      <c r="EB799" s="510"/>
      <c r="EC799" s="510"/>
      <c r="ED799" s="510"/>
      <c r="EE799" s="510"/>
      <c r="EF799" s="510"/>
      <c r="EG799" s="510" t="s">
        <v>152</v>
      </c>
      <c r="EH799" s="510" t="s">
        <v>152</v>
      </c>
      <c r="EI799" s="510">
        <v>0</v>
      </c>
      <c r="EJ799" s="479"/>
      <c r="EK799" s="479"/>
      <c r="EL799" s="479"/>
      <c r="EM799" s="479"/>
      <c r="EN799" s="479"/>
      <c r="EO799" s="479"/>
      <c r="EP799" s="479"/>
      <c r="EQ799" s="479"/>
      <c r="ER799" s="479"/>
      <c r="ES799" s="479"/>
      <c r="ET799" s="479"/>
      <c r="EU799" s="479"/>
      <c r="EV799" s="479"/>
      <c r="EW799" s="479"/>
      <c r="EX799" s="479"/>
      <c r="EY799" s="479"/>
      <c r="EZ799" s="476"/>
      <c r="FA799" s="446">
        <f t="shared" si="2211"/>
        <v>4</v>
      </c>
      <c r="FB799" s="417">
        <f t="shared" si="2212"/>
        <v>2020</v>
      </c>
      <c r="FC799" s="448">
        <f t="shared" si="2213"/>
        <v>43922</v>
      </c>
      <c r="FD799" s="449">
        <f t="shared" si="2230"/>
        <v>30</v>
      </c>
      <c r="FE799" s="450"/>
      <c r="FF799" s="451">
        <f t="shared" si="2232"/>
        <v>0.67288225892381459</v>
      </c>
      <c r="FG799" s="450"/>
      <c r="FH799" s="452">
        <f t="shared" si="2215"/>
        <v>1.9946859903381642</v>
      </c>
      <c r="FI799" s="452">
        <f t="shared" si="2216"/>
        <v>1.6033816425120773</v>
      </c>
      <c r="FJ799" s="452">
        <f t="shared" si="2217"/>
        <v>1.9195100612423448</v>
      </c>
      <c r="FK799" s="452">
        <f t="shared" si="2218"/>
        <v>1.5643044619422573</v>
      </c>
      <c r="FL799" s="452">
        <f t="shared" si="2219"/>
        <v>1.2411416788756851</v>
      </c>
      <c r="FM799" s="452">
        <f t="shared" si="2220"/>
        <v>1.0673395192359867</v>
      </c>
      <c r="FN799" s="452">
        <f t="shared" si="2221"/>
        <v>1.4990228013029316</v>
      </c>
      <c r="FO799" s="452">
        <f t="shared" si="2222"/>
        <v>1.054614549402823</v>
      </c>
      <c r="FP799" s="452">
        <f t="shared" si="2223"/>
        <v>1.669407894736842</v>
      </c>
      <c r="FQ799" s="452">
        <f t="shared" si="2224"/>
        <v>1.055921052631579</v>
      </c>
      <c r="FR799" s="453"/>
      <c r="FS799" s="446">
        <f t="shared" si="2237"/>
        <v>26973</v>
      </c>
      <c r="FT799" s="446">
        <f t="shared" si="2237"/>
        <v>80919</v>
      </c>
      <c r="FU799" s="446">
        <f t="shared" si="2237"/>
        <v>188811</v>
      </c>
      <c r="FV799" s="446">
        <f t="shared" si="2237"/>
        <v>593406</v>
      </c>
      <c r="FW799" s="446">
        <f t="shared" si="2237"/>
        <v>1262700</v>
      </c>
      <c r="FX799" s="446">
        <f t="shared" si="2237"/>
        <v>800100</v>
      </c>
      <c r="FY799" s="446">
        <f t="shared" si="2237"/>
        <v>44229600</v>
      </c>
      <c r="FZ799" s="446">
        <f t="shared" si="2237"/>
        <v>61614900</v>
      </c>
      <c r="GA799" s="446">
        <f t="shared" si="2237"/>
        <v>4170880</v>
      </c>
      <c r="GB799" s="446"/>
      <c r="GC799" s="446"/>
      <c r="GD799" s="446">
        <f t="shared" ref="GD799:GM808" si="2238">IFERROR(HLOOKUP(GD$1,$H$5:$HA$10112,MATCH($A799,$A$5:$A$10112,0),0)*HLOOKUP(GD$2,$H$5:$HA$10112,MATCH($A799,$A$5:$A$10112,0),0),"-")</f>
        <v>22866</v>
      </c>
      <c r="GE799" s="446">
        <f t="shared" si="2238"/>
        <v>24099</v>
      </c>
      <c r="GF799" s="446">
        <f t="shared" si="2238"/>
        <v>1218432</v>
      </c>
      <c r="GG799" s="446">
        <f t="shared" si="2238"/>
        <v>5887302</v>
      </c>
      <c r="GH799" s="446">
        <f t="shared" si="2238"/>
        <v>732887</v>
      </c>
      <c r="GI799" s="446">
        <f t="shared" si="2238"/>
        <v>37618965</v>
      </c>
      <c r="GJ799" s="446">
        <f t="shared" si="2238"/>
        <v>10440609</v>
      </c>
      <c r="GK799" s="446">
        <f t="shared" si="2238"/>
        <v>2750524</v>
      </c>
      <c r="GL799" s="446">
        <f t="shared" si="2238"/>
        <v>9699590</v>
      </c>
      <c r="GM799" s="446">
        <f t="shared" si="2238"/>
        <v>1779896</v>
      </c>
      <c r="GN799" s="446" t="str">
        <f t="shared" si="2236"/>
        <v>-</v>
      </c>
      <c r="GO799" s="446">
        <f t="shared" si="2235"/>
        <v>71048</v>
      </c>
      <c r="GP799" s="446">
        <f t="shared" si="2235"/>
        <v>59361</v>
      </c>
      <c r="GQ799" s="446">
        <f t="shared" si="2235"/>
        <v>0</v>
      </c>
      <c r="GR799" s="446"/>
      <c r="GS799" s="446"/>
      <c r="GT799" s="446"/>
      <c r="GU799" s="446"/>
      <c r="GV799" s="416"/>
      <c r="GW799" s="402"/>
      <c r="GX799" s="402"/>
      <c r="GY799" s="402"/>
      <c r="GZ799" s="402"/>
      <c r="HA799" s="402"/>
    </row>
    <row r="800" spans="1:209" ht="9.75" customHeight="1" x14ac:dyDescent="0.2">
      <c r="A800" s="417" t="str">
        <f t="shared" si="2210"/>
        <v>2020-21APRILRX7</v>
      </c>
      <c r="B800" s="458" t="str">
        <f t="shared" si="2229"/>
        <v>2020-21</v>
      </c>
      <c r="C800" s="402" t="s">
        <v>664</v>
      </c>
      <c r="D800" s="402" t="s">
        <v>649</v>
      </c>
      <c r="E800" s="402" t="s">
        <v>462</v>
      </c>
      <c r="F800" s="478" t="s">
        <v>449</v>
      </c>
      <c r="G800" s="478" t="s">
        <v>691</v>
      </c>
      <c r="H800" s="510">
        <v>116584</v>
      </c>
      <c r="I800" s="510">
        <v>96542</v>
      </c>
      <c r="J800" s="510">
        <v>196505</v>
      </c>
      <c r="K800" s="510">
        <v>2</v>
      </c>
      <c r="L800" s="510">
        <v>1</v>
      </c>
      <c r="M800" s="510">
        <v>1</v>
      </c>
      <c r="N800" s="510">
        <v>1</v>
      </c>
      <c r="O800" s="510">
        <v>52</v>
      </c>
      <c r="P800" s="510">
        <v>192</v>
      </c>
      <c r="Q800" s="510">
        <v>12130</v>
      </c>
      <c r="R800" s="510">
        <v>638</v>
      </c>
      <c r="S800" s="510">
        <v>92054</v>
      </c>
      <c r="T800" s="510">
        <v>7476</v>
      </c>
      <c r="U800" s="510">
        <v>4244</v>
      </c>
      <c r="V800" s="510">
        <v>42643</v>
      </c>
      <c r="W800" s="510">
        <v>17779</v>
      </c>
      <c r="X800" s="510">
        <v>3697</v>
      </c>
      <c r="Y800" s="510">
        <v>3327523</v>
      </c>
      <c r="Z800" s="510">
        <v>445</v>
      </c>
      <c r="AA800" s="510">
        <v>738</v>
      </c>
      <c r="AB800" s="510">
        <v>2464474</v>
      </c>
      <c r="AC800" s="510">
        <v>581</v>
      </c>
      <c r="AD800" s="510">
        <v>985</v>
      </c>
      <c r="AE800" s="510">
        <v>63333755</v>
      </c>
      <c r="AF800" s="510">
        <v>1485</v>
      </c>
      <c r="AG800" s="510">
        <v>3215</v>
      </c>
      <c r="AH800" s="510">
        <v>80628885</v>
      </c>
      <c r="AI800" s="510">
        <v>4535</v>
      </c>
      <c r="AJ800" s="510">
        <v>10802</v>
      </c>
      <c r="AK800" s="510">
        <v>22866860</v>
      </c>
      <c r="AL800" s="510">
        <v>6185</v>
      </c>
      <c r="AM800" s="510">
        <v>13107</v>
      </c>
      <c r="AN800" s="510"/>
      <c r="AO800" s="510"/>
      <c r="AP800" s="510"/>
      <c r="AQ800" s="510"/>
      <c r="AR800" s="510"/>
      <c r="AS800" s="510"/>
      <c r="AT800" s="510">
        <v>10616</v>
      </c>
      <c r="AU800" s="510">
        <v>691</v>
      </c>
      <c r="AV800" s="510">
        <v>6897</v>
      </c>
      <c r="AW800" s="510">
        <v>805</v>
      </c>
      <c r="AX800" s="510">
        <v>724</v>
      </c>
      <c r="AY800" s="510">
        <v>2304</v>
      </c>
      <c r="AZ800" s="510">
        <v>356</v>
      </c>
      <c r="BA800" s="510"/>
      <c r="BB800" s="510"/>
      <c r="BC800" s="510"/>
      <c r="BD800" s="510"/>
      <c r="BE800" s="510"/>
      <c r="BF800" s="510"/>
      <c r="BG800" s="510"/>
      <c r="BH800" s="510"/>
      <c r="BI800" s="510">
        <v>41182</v>
      </c>
      <c r="BJ800" s="510">
        <v>6670</v>
      </c>
      <c r="BK800" s="510">
        <v>33586</v>
      </c>
      <c r="BL800" s="510">
        <v>81438</v>
      </c>
      <c r="BM800" s="510">
        <v>15562</v>
      </c>
      <c r="BN800" s="510">
        <v>12863</v>
      </c>
      <c r="BO800" s="510">
        <v>8611</v>
      </c>
      <c r="BP800" s="510">
        <v>7210</v>
      </c>
      <c r="BQ800" s="510">
        <v>54636</v>
      </c>
      <c r="BR800" s="510">
        <v>44850</v>
      </c>
      <c r="BS800" s="510">
        <v>24276</v>
      </c>
      <c r="BT800" s="510">
        <v>18617</v>
      </c>
      <c r="BU800" s="510">
        <v>4612</v>
      </c>
      <c r="BV800" s="510">
        <v>3847</v>
      </c>
      <c r="BW800" s="510">
        <v>75</v>
      </c>
      <c r="BX800" s="510">
        <v>42973</v>
      </c>
      <c r="BY800" s="510">
        <v>573</v>
      </c>
      <c r="BZ800" s="510">
        <v>935</v>
      </c>
      <c r="CA800" s="510">
        <v>27</v>
      </c>
      <c r="CB800" s="510">
        <v>11047</v>
      </c>
      <c r="CC800" s="510">
        <v>409</v>
      </c>
      <c r="CD800" s="510">
        <v>730</v>
      </c>
      <c r="CE800" s="510">
        <v>7374</v>
      </c>
      <c r="CF800" s="510">
        <v>3273503</v>
      </c>
      <c r="CG800" s="510">
        <v>444</v>
      </c>
      <c r="CH800" s="510">
        <v>736</v>
      </c>
      <c r="CI800" s="510">
        <v>3468</v>
      </c>
      <c r="CJ800" s="510">
        <v>5414883</v>
      </c>
      <c r="CK800" s="510">
        <v>1561</v>
      </c>
      <c r="CL800" s="510">
        <v>3337</v>
      </c>
      <c r="CM800" s="510">
        <v>1029</v>
      </c>
      <c r="CN800" s="510">
        <v>1668096</v>
      </c>
      <c r="CO800" s="510">
        <v>1621</v>
      </c>
      <c r="CP800" s="510">
        <v>3649</v>
      </c>
      <c r="CQ800" s="510">
        <v>38146</v>
      </c>
      <c r="CR800" s="510">
        <v>56250776</v>
      </c>
      <c r="CS800" s="510">
        <v>1475</v>
      </c>
      <c r="CT800" s="510">
        <v>3194</v>
      </c>
      <c r="CU800" s="510">
        <v>2914</v>
      </c>
      <c r="CV800" s="510">
        <v>15040669</v>
      </c>
      <c r="CW800" s="510">
        <v>5162</v>
      </c>
      <c r="CX800" s="510">
        <v>12192</v>
      </c>
      <c r="CY800" s="510">
        <v>839</v>
      </c>
      <c r="CZ800" s="510">
        <v>3311661</v>
      </c>
      <c r="DA800" s="510">
        <v>3947</v>
      </c>
      <c r="DB800" s="510">
        <v>9359</v>
      </c>
      <c r="DC800" s="510">
        <v>4576</v>
      </c>
      <c r="DD800" s="510">
        <v>35176652</v>
      </c>
      <c r="DE800" s="510">
        <v>7687</v>
      </c>
      <c r="DF800" s="510">
        <v>15793</v>
      </c>
      <c r="DG800" s="510">
        <v>876</v>
      </c>
      <c r="DH800" s="510">
        <v>6780240</v>
      </c>
      <c r="DI800" s="510">
        <v>7740</v>
      </c>
      <c r="DJ800" s="510">
        <v>16681</v>
      </c>
      <c r="DK800" s="510">
        <v>237</v>
      </c>
      <c r="DL800" s="510">
        <v>72051</v>
      </c>
      <c r="DM800" s="510">
        <v>304</v>
      </c>
      <c r="DN800" s="510">
        <v>547</v>
      </c>
      <c r="DO800" s="510">
        <v>3762</v>
      </c>
      <c r="DP800" s="510">
        <v>111580</v>
      </c>
      <c r="DQ800" s="510">
        <v>30</v>
      </c>
      <c r="DR800" s="510">
        <v>53</v>
      </c>
      <c r="DS800" s="510">
        <v>72</v>
      </c>
      <c r="DT800" s="510">
        <v>92677</v>
      </c>
      <c r="DU800" s="510">
        <v>1287</v>
      </c>
      <c r="DV800" s="510">
        <v>2211</v>
      </c>
      <c r="DW800" s="510">
        <v>57</v>
      </c>
      <c r="DX800" s="510"/>
      <c r="DY800" s="510"/>
      <c r="DZ800" s="510"/>
      <c r="EA800" s="510"/>
      <c r="EB800" s="510"/>
      <c r="EC800" s="510"/>
      <c r="ED800" s="510"/>
      <c r="EE800" s="510"/>
      <c r="EF800" s="510"/>
      <c r="EG800" s="510" t="s">
        <v>152</v>
      </c>
      <c r="EH800" s="510" t="s">
        <v>152</v>
      </c>
      <c r="EI800" s="510">
        <v>0</v>
      </c>
      <c r="EJ800" s="479"/>
      <c r="EK800" s="479"/>
      <c r="EL800" s="479"/>
      <c r="EM800" s="479"/>
      <c r="EN800" s="479"/>
      <c r="EO800" s="479"/>
      <c r="EP800" s="479"/>
      <c r="EQ800" s="479"/>
      <c r="ER800" s="479"/>
      <c r="ES800" s="479"/>
      <c r="ET800" s="479"/>
      <c r="EU800" s="479"/>
      <c r="EV800" s="479"/>
      <c r="EW800" s="479"/>
      <c r="EX800" s="479"/>
      <c r="EY800" s="479"/>
      <c r="EZ800" s="476"/>
      <c r="FA800" s="446">
        <f t="shared" si="2211"/>
        <v>4</v>
      </c>
      <c r="FB800" s="417">
        <f t="shared" si="2212"/>
        <v>2020</v>
      </c>
      <c r="FC800" s="448">
        <f t="shared" si="2213"/>
        <v>43922</v>
      </c>
      <c r="FD800" s="449">
        <f t="shared" si="2230"/>
        <v>30</v>
      </c>
      <c r="FE800" s="450"/>
      <c r="FF800" s="451">
        <f t="shared" si="2232"/>
        <v>0.5164744645799012</v>
      </c>
      <c r="FG800" s="450"/>
      <c r="FH800" s="452">
        <f t="shared" si="2215"/>
        <v>2.0815944355270197</v>
      </c>
      <c r="FI800" s="452">
        <f t="shared" si="2216"/>
        <v>1.7205724986623863</v>
      </c>
      <c r="FJ800" s="452">
        <f t="shared" si="2217"/>
        <v>2.0289820923656929</v>
      </c>
      <c r="FK800" s="452">
        <f t="shared" si="2218"/>
        <v>1.6988689915174364</v>
      </c>
      <c r="FL800" s="452">
        <f t="shared" si="2219"/>
        <v>1.281241938887977</v>
      </c>
      <c r="FM800" s="452">
        <f t="shared" si="2220"/>
        <v>1.0517552705016064</v>
      </c>
      <c r="FN800" s="452">
        <f t="shared" si="2221"/>
        <v>1.3654311266100456</v>
      </c>
      <c r="FO800" s="452">
        <f t="shared" si="2222"/>
        <v>1.047134259519658</v>
      </c>
      <c r="FP800" s="452">
        <f t="shared" si="2223"/>
        <v>1.2474979713281038</v>
      </c>
      <c r="FQ800" s="452">
        <f t="shared" si="2224"/>
        <v>1.0405734379226399</v>
      </c>
      <c r="FR800" s="453"/>
      <c r="FS800" s="446">
        <f t="shared" si="2237"/>
        <v>96542</v>
      </c>
      <c r="FT800" s="446">
        <f t="shared" si="2237"/>
        <v>96542</v>
      </c>
      <c r="FU800" s="446">
        <f t="shared" si="2237"/>
        <v>96542</v>
      </c>
      <c r="FV800" s="446">
        <f t="shared" si="2237"/>
        <v>5020184</v>
      </c>
      <c r="FW800" s="446">
        <f t="shared" si="2237"/>
        <v>5517288</v>
      </c>
      <c r="FX800" s="446">
        <f t="shared" si="2237"/>
        <v>4180340</v>
      </c>
      <c r="FY800" s="446">
        <f t="shared" si="2237"/>
        <v>137097245</v>
      </c>
      <c r="FZ800" s="446">
        <f t="shared" si="2237"/>
        <v>192048758</v>
      </c>
      <c r="GA800" s="446">
        <f t="shared" si="2237"/>
        <v>48456579</v>
      </c>
      <c r="GB800" s="446"/>
      <c r="GC800" s="446"/>
      <c r="GD800" s="446">
        <f t="shared" si="2238"/>
        <v>70125</v>
      </c>
      <c r="GE800" s="446">
        <f t="shared" si="2238"/>
        <v>19710</v>
      </c>
      <c r="GF800" s="446">
        <f t="shared" si="2238"/>
        <v>5427264</v>
      </c>
      <c r="GG800" s="446">
        <f t="shared" si="2238"/>
        <v>11572716</v>
      </c>
      <c r="GH800" s="446">
        <f t="shared" si="2238"/>
        <v>3754821</v>
      </c>
      <c r="GI800" s="446">
        <f t="shared" si="2238"/>
        <v>121838324</v>
      </c>
      <c r="GJ800" s="446">
        <f t="shared" si="2238"/>
        <v>35527488</v>
      </c>
      <c r="GK800" s="446">
        <f t="shared" si="2238"/>
        <v>7852201</v>
      </c>
      <c r="GL800" s="446">
        <f t="shared" si="2238"/>
        <v>72268768</v>
      </c>
      <c r="GM800" s="446">
        <f t="shared" si="2238"/>
        <v>14612556</v>
      </c>
      <c r="GN800" s="446">
        <f t="shared" si="2236"/>
        <v>159192</v>
      </c>
      <c r="GO800" s="446">
        <f t="shared" si="2235"/>
        <v>129639</v>
      </c>
      <c r="GP800" s="446">
        <f t="shared" si="2235"/>
        <v>199386</v>
      </c>
      <c r="GQ800" s="446">
        <f t="shared" si="2235"/>
        <v>0</v>
      </c>
      <c r="GR800" s="446"/>
      <c r="GS800" s="446"/>
      <c r="GT800" s="446"/>
      <c r="GU800" s="446"/>
      <c r="GV800" s="416"/>
      <c r="GW800" s="402"/>
      <c r="GX800" s="402"/>
      <c r="GY800" s="402"/>
      <c r="GZ800" s="402"/>
      <c r="HA800" s="402"/>
    </row>
    <row r="801" spans="1:209" ht="9.75" customHeight="1" x14ac:dyDescent="0.2">
      <c r="A801" s="493" t="str">
        <f t="shared" si="2210"/>
        <v>2020-21APRILRYE</v>
      </c>
      <c r="B801" s="494" t="str">
        <f t="shared" si="2229"/>
        <v>2020-21</v>
      </c>
      <c r="C801" s="480" t="s">
        <v>664</v>
      </c>
      <c r="D801" s="480" t="s">
        <v>663</v>
      </c>
      <c r="E801" s="480" t="s">
        <v>662</v>
      </c>
      <c r="F801" s="495" t="s">
        <v>456</v>
      </c>
      <c r="G801" s="495" t="s">
        <v>692</v>
      </c>
      <c r="H801" s="521">
        <v>61594</v>
      </c>
      <c r="I801" s="521">
        <v>38745</v>
      </c>
      <c r="J801" s="521">
        <v>189136</v>
      </c>
      <c r="K801" s="521">
        <v>5</v>
      </c>
      <c r="L801" s="521">
        <v>3</v>
      </c>
      <c r="M801" s="521">
        <v>4</v>
      </c>
      <c r="N801" s="521">
        <v>5</v>
      </c>
      <c r="O801" s="521">
        <v>64</v>
      </c>
      <c r="P801" s="521">
        <v>281</v>
      </c>
      <c r="Q801" s="521">
        <v>0</v>
      </c>
      <c r="R801" s="521">
        <v>124</v>
      </c>
      <c r="S801" s="521">
        <v>45942</v>
      </c>
      <c r="T801" s="521">
        <v>3702</v>
      </c>
      <c r="U801" s="521">
        <v>1683</v>
      </c>
      <c r="V801" s="521">
        <v>19852</v>
      </c>
      <c r="W801" s="521">
        <v>15172</v>
      </c>
      <c r="X801" s="521">
        <v>1069</v>
      </c>
      <c r="Y801" s="521">
        <v>1252061</v>
      </c>
      <c r="Z801" s="521">
        <v>338</v>
      </c>
      <c r="AA801" s="521">
        <v>611</v>
      </c>
      <c r="AB801" s="521">
        <v>792402</v>
      </c>
      <c r="AC801" s="521">
        <v>471</v>
      </c>
      <c r="AD801" s="521">
        <v>893</v>
      </c>
      <c r="AE801" s="521">
        <v>14754179</v>
      </c>
      <c r="AF801" s="521">
        <v>743</v>
      </c>
      <c r="AG801" s="521">
        <v>1411</v>
      </c>
      <c r="AH801" s="521">
        <v>29058627</v>
      </c>
      <c r="AI801" s="521">
        <v>1915</v>
      </c>
      <c r="AJ801" s="521">
        <v>4311</v>
      </c>
      <c r="AK801" s="521">
        <v>2968307</v>
      </c>
      <c r="AL801" s="521">
        <v>2777</v>
      </c>
      <c r="AM801" s="521">
        <v>6468</v>
      </c>
      <c r="AN801" s="521"/>
      <c r="AO801" s="521"/>
      <c r="AP801" s="521"/>
      <c r="AQ801" s="521"/>
      <c r="AR801" s="521"/>
      <c r="AS801" s="521"/>
      <c r="AT801" s="521">
        <v>3492</v>
      </c>
      <c r="AU801" s="521">
        <v>21</v>
      </c>
      <c r="AV801" s="521">
        <v>90</v>
      </c>
      <c r="AW801" s="521">
        <v>156</v>
      </c>
      <c r="AX801" s="521">
        <v>459</v>
      </c>
      <c r="AY801" s="521">
        <v>2922</v>
      </c>
      <c r="AZ801" s="521">
        <v>431</v>
      </c>
      <c r="BA801" s="521"/>
      <c r="BB801" s="521"/>
      <c r="BC801" s="521"/>
      <c r="BD801" s="521"/>
      <c r="BE801" s="521"/>
      <c r="BF801" s="521"/>
      <c r="BG801" s="521"/>
      <c r="BH801" s="521"/>
      <c r="BI801" s="521">
        <v>18772</v>
      </c>
      <c r="BJ801" s="521">
        <v>2715</v>
      </c>
      <c r="BK801" s="521">
        <v>20963</v>
      </c>
      <c r="BL801" s="521">
        <v>42450</v>
      </c>
      <c r="BM801" s="521">
        <v>7295</v>
      </c>
      <c r="BN801" s="521">
        <v>5414</v>
      </c>
      <c r="BO801" s="521">
        <v>3301</v>
      </c>
      <c r="BP801" s="521">
        <v>2534</v>
      </c>
      <c r="BQ801" s="521">
        <v>25465</v>
      </c>
      <c r="BR801" s="521">
        <v>20914</v>
      </c>
      <c r="BS801" s="521">
        <v>20979</v>
      </c>
      <c r="BT801" s="521">
        <v>16586</v>
      </c>
      <c r="BU801" s="521">
        <v>1579</v>
      </c>
      <c r="BV801" s="521">
        <v>1204</v>
      </c>
      <c r="BW801" s="521">
        <v>30</v>
      </c>
      <c r="BX801" s="521">
        <v>15965</v>
      </c>
      <c r="BY801" s="521">
        <v>532</v>
      </c>
      <c r="BZ801" s="521">
        <v>1015</v>
      </c>
      <c r="CA801" s="521">
        <v>20</v>
      </c>
      <c r="CB801" s="521">
        <v>7801</v>
      </c>
      <c r="CC801" s="521">
        <v>390</v>
      </c>
      <c r="CD801" s="521">
        <v>857</v>
      </c>
      <c r="CE801" s="521">
        <v>3652</v>
      </c>
      <c r="CF801" s="521">
        <v>1228295</v>
      </c>
      <c r="CG801" s="521">
        <v>336</v>
      </c>
      <c r="CH801" s="521">
        <v>604</v>
      </c>
      <c r="CI801" s="521">
        <v>1858</v>
      </c>
      <c r="CJ801" s="521">
        <v>1286401</v>
      </c>
      <c r="CK801" s="521">
        <v>692</v>
      </c>
      <c r="CL801" s="521">
        <v>1258</v>
      </c>
      <c r="CM801" s="521">
        <v>329</v>
      </c>
      <c r="CN801" s="521">
        <v>194108</v>
      </c>
      <c r="CO801" s="521">
        <v>590</v>
      </c>
      <c r="CP801" s="521">
        <v>1236</v>
      </c>
      <c r="CQ801" s="521">
        <v>17665</v>
      </c>
      <c r="CR801" s="521">
        <v>13273670</v>
      </c>
      <c r="CS801" s="521">
        <v>751</v>
      </c>
      <c r="CT801" s="521">
        <v>1434</v>
      </c>
      <c r="CU801" s="521">
        <v>2240</v>
      </c>
      <c r="CV801" s="521">
        <v>4817649</v>
      </c>
      <c r="CW801" s="521">
        <v>2151</v>
      </c>
      <c r="CX801" s="521">
        <v>4370</v>
      </c>
      <c r="CY801" s="521">
        <v>443</v>
      </c>
      <c r="CZ801" s="521">
        <v>758528</v>
      </c>
      <c r="DA801" s="521">
        <v>1712</v>
      </c>
      <c r="DB801" s="521">
        <v>3561</v>
      </c>
      <c r="DC801" s="521">
        <v>255</v>
      </c>
      <c r="DD801" s="521">
        <v>1107531</v>
      </c>
      <c r="DE801" s="521">
        <v>4343</v>
      </c>
      <c r="DF801" s="521">
        <v>10605</v>
      </c>
      <c r="DG801" s="521">
        <v>26</v>
      </c>
      <c r="DH801" s="521">
        <v>102118</v>
      </c>
      <c r="DI801" s="521">
        <v>3928</v>
      </c>
      <c r="DJ801" s="521">
        <v>7727</v>
      </c>
      <c r="DK801" s="521">
        <v>206</v>
      </c>
      <c r="DL801" s="521">
        <v>62282</v>
      </c>
      <c r="DM801" s="521">
        <v>302</v>
      </c>
      <c r="DN801" s="521">
        <v>492</v>
      </c>
      <c r="DO801" s="521">
        <v>2964</v>
      </c>
      <c r="DP801" s="521">
        <v>116181</v>
      </c>
      <c r="DQ801" s="521">
        <v>39</v>
      </c>
      <c r="DR801" s="521">
        <v>77</v>
      </c>
      <c r="DS801" s="521">
        <v>68</v>
      </c>
      <c r="DT801" s="521">
        <v>100661</v>
      </c>
      <c r="DU801" s="521">
        <v>1480</v>
      </c>
      <c r="DV801" s="521">
        <v>2641</v>
      </c>
      <c r="DW801" s="521">
        <v>63</v>
      </c>
      <c r="DX801" s="521"/>
      <c r="DY801" s="521"/>
      <c r="DZ801" s="521"/>
      <c r="EA801" s="521"/>
      <c r="EB801" s="521"/>
      <c r="EC801" s="521"/>
      <c r="ED801" s="521"/>
      <c r="EE801" s="521"/>
      <c r="EF801" s="521"/>
      <c r="EG801" s="521" t="s">
        <v>152</v>
      </c>
      <c r="EH801" s="521" t="s">
        <v>152</v>
      </c>
      <c r="EI801" s="521">
        <v>0</v>
      </c>
      <c r="EJ801" s="496"/>
      <c r="EK801" s="496"/>
      <c r="EL801" s="496"/>
      <c r="EM801" s="496"/>
      <c r="EN801" s="496"/>
      <c r="EO801" s="496"/>
      <c r="EP801" s="496"/>
      <c r="EQ801" s="496"/>
      <c r="ER801" s="496"/>
      <c r="ES801" s="496"/>
      <c r="ET801" s="496"/>
      <c r="EU801" s="496"/>
      <c r="EV801" s="496"/>
      <c r="EW801" s="496"/>
      <c r="EX801" s="496"/>
      <c r="EY801" s="496"/>
      <c r="EZ801" s="497"/>
      <c r="FA801" s="482">
        <f t="shared" si="2211"/>
        <v>4</v>
      </c>
      <c r="FB801" s="493">
        <f t="shared" si="2212"/>
        <v>2020</v>
      </c>
      <c r="FC801" s="498">
        <f t="shared" si="2213"/>
        <v>43922</v>
      </c>
      <c r="FD801" s="499">
        <f t="shared" si="2230"/>
        <v>30</v>
      </c>
      <c r="FE801" s="500"/>
      <c r="FF801" s="515">
        <f t="shared" si="2232"/>
        <v>0.86641332943583749</v>
      </c>
      <c r="FG801" s="500"/>
      <c r="FH801" s="481">
        <f t="shared" si="2215"/>
        <v>1.9705564559697462</v>
      </c>
      <c r="FI801" s="481">
        <f t="shared" si="2216"/>
        <v>1.4624527282549973</v>
      </c>
      <c r="FJ801" s="481">
        <f t="shared" si="2217"/>
        <v>1.9613784907902554</v>
      </c>
      <c r="FK801" s="481">
        <f t="shared" si="2218"/>
        <v>1.5056446821152702</v>
      </c>
      <c r="FL801" s="481">
        <f t="shared" si="2219"/>
        <v>1.2827422929679628</v>
      </c>
      <c r="FM801" s="481">
        <f t="shared" si="2220"/>
        <v>1.0534958694338101</v>
      </c>
      <c r="FN801" s="481">
        <f t="shared" si="2221"/>
        <v>1.3827445293962564</v>
      </c>
      <c r="FO801" s="481">
        <f t="shared" si="2222"/>
        <v>1.0931979963089902</v>
      </c>
      <c r="FP801" s="481">
        <f t="shared" si="2223"/>
        <v>1.4770813844714688</v>
      </c>
      <c r="FQ801" s="481">
        <f t="shared" si="2224"/>
        <v>1.1262862488306828</v>
      </c>
      <c r="FR801" s="501"/>
      <c r="FS801" s="482">
        <f t="shared" si="2237"/>
        <v>116235</v>
      </c>
      <c r="FT801" s="482">
        <f t="shared" si="2237"/>
        <v>154980</v>
      </c>
      <c r="FU801" s="482">
        <f t="shared" si="2237"/>
        <v>193725</v>
      </c>
      <c r="FV801" s="482">
        <f t="shared" si="2237"/>
        <v>2479680</v>
      </c>
      <c r="FW801" s="482">
        <f t="shared" si="2237"/>
        <v>2261922</v>
      </c>
      <c r="FX801" s="482">
        <f t="shared" si="2237"/>
        <v>1502919</v>
      </c>
      <c r="FY801" s="482">
        <f t="shared" si="2237"/>
        <v>28011172</v>
      </c>
      <c r="FZ801" s="482">
        <f t="shared" si="2237"/>
        <v>65406492</v>
      </c>
      <c r="GA801" s="482">
        <f t="shared" si="2237"/>
        <v>6914292</v>
      </c>
      <c r="GB801" s="482"/>
      <c r="GC801" s="482"/>
      <c r="GD801" s="482">
        <f t="shared" si="2238"/>
        <v>30450</v>
      </c>
      <c r="GE801" s="482">
        <f t="shared" si="2238"/>
        <v>17140</v>
      </c>
      <c r="GF801" s="482">
        <f t="shared" si="2238"/>
        <v>2205808</v>
      </c>
      <c r="GG801" s="482">
        <f t="shared" si="2238"/>
        <v>2337364</v>
      </c>
      <c r="GH801" s="482">
        <f t="shared" si="2238"/>
        <v>406644</v>
      </c>
      <c r="GI801" s="482">
        <f t="shared" si="2238"/>
        <v>25331610</v>
      </c>
      <c r="GJ801" s="482">
        <f t="shared" si="2238"/>
        <v>9788800</v>
      </c>
      <c r="GK801" s="482">
        <f t="shared" si="2238"/>
        <v>1577523</v>
      </c>
      <c r="GL801" s="482">
        <f t="shared" si="2238"/>
        <v>2704275</v>
      </c>
      <c r="GM801" s="482">
        <f t="shared" si="2238"/>
        <v>200902</v>
      </c>
      <c r="GN801" s="482">
        <f t="shared" si="2236"/>
        <v>179588</v>
      </c>
      <c r="GO801" s="482">
        <f t="shared" si="2235"/>
        <v>101352</v>
      </c>
      <c r="GP801" s="482">
        <f t="shared" si="2235"/>
        <v>228228</v>
      </c>
      <c r="GQ801" s="482">
        <f t="shared" si="2235"/>
        <v>0</v>
      </c>
      <c r="GR801" s="482"/>
      <c r="GS801" s="482"/>
      <c r="GT801" s="482"/>
      <c r="GU801" s="482"/>
      <c r="GV801" s="502"/>
      <c r="GW801" s="402"/>
      <c r="GX801" s="402"/>
      <c r="GY801" s="402"/>
      <c r="GZ801" s="402"/>
      <c r="HA801" s="402"/>
    </row>
    <row r="802" spans="1:209" ht="9.75" customHeight="1" x14ac:dyDescent="0.2">
      <c r="A802" s="417" t="str">
        <f t="shared" si="2210"/>
        <v>2020-21APRILRYD</v>
      </c>
      <c r="B802" s="458" t="str">
        <f t="shared" si="2229"/>
        <v>2020-21</v>
      </c>
      <c r="C802" s="402" t="s">
        <v>664</v>
      </c>
      <c r="D802" s="402" t="s">
        <v>663</v>
      </c>
      <c r="E802" s="402" t="s">
        <v>662</v>
      </c>
      <c r="F802" s="478" t="s">
        <v>455</v>
      </c>
      <c r="G802" s="478" t="s">
        <v>693</v>
      </c>
      <c r="H802" s="510">
        <v>72273</v>
      </c>
      <c r="I802" s="510">
        <v>56319</v>
      </c>
      <c r="J802" s="510">
        <v>68472</v>
      </c>
      <c r="K802" s="510">
        <v>1</v>
      </c>
      <c r="L802" s="510">
        <v>1</v>
      </c>
      <c r="M802" s="510">
        <v>1</v>
      </c>
      <c r="N802" s="510">
        <v>1</v>
      </c>
      <c r="O802" s="510">
        <v>2</v>
      </c>
      <c r="P802" s="510">
        <v>230</v>
      </c>
      <c r="Q802" s="510">
        <v>46</v>
      </c>
      <c r="R802" s="510">
        <v>1</v>
      </c>
      <c r="S802" s="510">
        <v>58063</v>
      </c>
      <c r="T802" s="510">
        <v>3348</v>
      </c>
      <c r="U802" s="510">
        <v>1717</v>
      </c>
      <c r="V802" s="510">
        <v>26074</v>
      </c>
      <c r="W802" s="510">
        <v>21852</v>
      </c>
      <c r="X802" s="510">
        <v>453</v>
      </c>
      <c r="Y802" s="510">
        <v>1422181</v>
      </c>
      <c r="Z802" s="510">
        <v>425</v>
      </c>
      <c r="AA802" s="510">
        <v>811</v>
      </c>
      <c r="AB802" s="510">
        <v>869419</v>
      </c>
      <c r="AC802" s="510">
        <v>506</v>
      </c>
      <c r="AD802" s="510">
        <v>937</v>
      </c>
      <c r="AE802" s="510">
        <v>23206676</v>
      </c>
      <c r="AF802" s="510">
        <v>890</v>
      </c>
      <c r="AG802" s="510">
        <v>1651</v>
      </c>
      <c r="AH802" s="510">
        <v>64553798</v>
      </c>
      <c r="AI802" s="510">
        <v>2954</v>
      </c>
      <c r="AJ802" s="510">
        <v>6897</v>
      </c>
      <c r="AK802" s="510">
        <v>1861268</v>
      </c>
      <c r="AL802" s="510">
        <v>4109</v>
      </c>
      <c r="AM802" s="510">
        <v>9766</v>
      </c>
      <c r="AN802" s="510"/>
      <c r="AO802" s="510"/>
      <c r="AP802" s="510"/>
      <c r="AQ802" s="510"/>
      <c r="AR802" s="510"/>
      <c r="AS802" s="510"/>
      <c r="AT802" s="510">
        <v>3873</v>
      </c>
      <c r="AU802" s="510">
        <v>160</v>
      </c>
      <c r="AV802" s="510">
        <v>610</v>
      </c>
      <c r="AW802" s="510">
        <v>1491</v>
      </c>
      <c r="AX802" s="510">
        <v>383</v>
      </c>
      <c r="AY802" s="510">
        <v>2720</v>
      </c>
      <c r="AZ802" s="510">
        <v>1365</v>
      </c>
      <c r="BA802" s="510"/>
      <c r="BB802" s="510"/>
      <c r="BC802" s="510"/>
      <c r="BD802" s="510"/>
      <c r="BE802" s="510"/>
      <c r="BF802" s="510"/>
      <c r="BG802" s="510"/>
      <c r="BH802" s="510"/>
      <c r="BI802" s="510">
        <v>28845</v>
      </c>
      <c r="BJ802" s="510">
        <v>702</v>
      </c>
      <c r="BK802" s="510">
        <v>24643</v>
      </c>
      <c r="BL802" s="510">
        <v>54190</v>
      </c>
      <c r="BM802" s="510">
        <v>7290</v>
      </c>
      <c r="BN802" s="510">
        <v>5348</v>
      </c>
      <c r="BO802" s="510">
        <v>3712</v>
      </c>
      <c r="BP802" s="510">
        <v>2765</v>
      </c>
      <c r="BQ802" s="510">
        <v>33675</v>
      </c>
      <c r="BR802" s="510">
        <v>27554</v>
      </c>
      <c r="BS802" s="510">
        <v>34040</v>
      </c>
      <c r="BT802" s="510">
        <v>22782</v>
      </c>
      <c r="BU802" s="510">
        <v>739</v>
      </c>
      <c r="BV802" s="510">
        <v>465</v>
      </c>
      <c r="BW802" s="510">
        <v>80</v>
      </c>
      <c r="BX802" s="510">
        <v>47861</v>
      </c>
      <c r="BY802" s="510">
        <v>598</v>
      </c>
      <c r="BZ802" s="510">
        <v>999</v>
      </c>
      <c r="CA802" s="510">
        <v>59</v>
      </c>
      <c r="CB802" s="510">
        <v>30636</v>
      </c>
      <c r="CC802" s="510">
        <v>519</v>
      </c>
      <c r="CD802" s="510">
        <v>959</v>
      </c>
      <c r="CE802" s="510">
        <v>3209</v>
      </c>
      <c r="CF802" s="510">
        <v>1343684</v>
      </c>
      <c r="CG802" s="510">
        <v>419</v>
      </c>
      <c r="CH802" s="510">
        <v>794</v>
      </c>
      <c r="CI802" s="510">
        <v>2184</v>
      </c>
      <c r="CJ802" s="510">
        <v>1883449</v>
      </c>
      <c r="CK802" s="510">
        <v>862</v>
      </c>
      <c r="CL802" s="510">
        <v>1549</v>
      </c>
      <c r="CM802" s="510">
        <v>534</v>
      </c>
      <c r="CN802" s="510">
        <v>487979</v>
      </c>
      <c r="CO802" s="510">
        <v>914</v>
      </c>
      <c r="CP802" s="510">
        <v>1782</v>
      </c>
      <c r="CQ802" s="510">
        <v>23356</v>
      </c>
      <c r="CR802" s="510">
        <v>20835248</v>
      </c>
      <c r="CS802" s="510">
        <v>892</v>
      </c>
      <c r="CT802" s="510">
        <v>1657</v>
      </c>
      <c r="CU802" s="510">
        <v>1299</v>
      </c>
      <c r="CV802" s="510">
        <v>5565835</v>
      </c>
      <c r="CW802" s="510">
        <v>4285</v>
      </c>
      <c r="CX802" s="510">
        <v>9808</v>
      </c>
      <c r="CY802" s="510">
        <v>400</v>
      </c>
      <c r="CZ802" s="510">
        <v>1852179</v>
      </c>
      <c r="DA802" s="510">
        <v>4630</v>
      </c>
      <c r="DB802" s="510">
        <v>9934</v>
      </c>
      <c r="DC802" s="510">
        <v>944</v>
      </c>
      <c r="DD802" s="510">
        <v>5222122</v>
      </c>
      <c r="DE802" s="510">
        <v>5532</v>
      </c>
      <c r="DF802" s="510">
        <v>13847</v>
      </c>
      <c r="DG802" s="510">
        <v>136</v>
      </c>
      <c r="DH802" s="510">
        <v>726168</v>
      </c>
      <c r="DI802" s="510">
        <v>5339</v>
      </c>
      <c r="DJ802" s="510">
        <v>13334</v>
      </c>
      <c r="DK802" s="510">
        <v>358</v>
      </c>
      <c r="DL802" s="510">
        <v>105168</v>
      </c>
      <c r="DM802" s="510">
        <v>294</v>
      </c>
      <c r="DN802" s="510">
        <v>512</v>
      </c>
      <c r="DO802" s="510">
        <v>2326</v>
      </c>
      <c r="DP802" s="510">
        <v>100849</v>
      </c>
      <c r="DQ802" s="510">
        <v>43</v>
      </c>
      <c r="DR802" s="510">
        <v>57</v>
      </c>
      <c r="DS802" s="510">
        <v>84</v>
      </c>
      <c r="DT802" s="510">
        <v>74846</v>
      </c>
      <c r="DU802" s="510">
        <v>891</v>
      </c>
      <c r="DV802" s="510">
        <v>1900</v>
      </c>
      <c r="DW802" s="510">
        <v>79</v>
      </c>
      <c r="DX802" s="510"/>
      <c r="DY802" s="510"/>
      <c r="DZ802" s="510"/>
      <c r="EA802" s="510"/>
      <c r="EB802" s="510"/>
      <c r="EC802" s="510"/>
      <c r="ED802" s="510"/>
      <c r="EE802" s="510"/>
      <c r="EF802" s="510"/>
      <c r="EG802" s="510" t="s">
        <v>152</v>
      </c>
      <c r="EH802" s="510" t="s">
        <v>152</v>
      </c>
      <c r="EI802" s="510">
        <v>0</v>
      </c>
      <c r="EJ802" s="479"/>
      <c r="EK802" s="479"/>
      <c r="EL802" s="479"/>
      <c r="EM802" s="479"/>
      <c r="EN802" s="479"/>
      <c r="EO802" s="479"/>
      <c r="EP802" s="479"/>
      <c r="EQ802" s="479"/>
      <c r="ER802" s="479"/>
      <c r="ES802" s="479"/>
      <c r="ET802" s="479"/>
      <c r="EU802" s="479"/>
      <c r="EV802" s="479"/>
      <c r="EW802" s="479"/>
      <c r="EX802" s="479"/>
      <c r="EY802" s="479"/>
      <c r="EZ802" s="516"/>
      <c r="FA802" s="446">
        <f t="shared" si="2211"/>
        <v>4</v>
      </c>
      <c r="FB802" s="417">
        <f t="shared" si="2212"/>
        <v>2020</v>
      </c>
      <c r="FC802" s="448">
        <f t="shared" si="2213"/>
        <v>43922</v>
      </c>
      <c r="FD802" s="449">
        <f t="shared" si="2230"/>
        <v>30</v>
      </c>
      <c r="FE802" s="450"/>
      <c r="FF802" s="451">
        <f t="shared" si="2232"/>
        <v>0.74599101988454142</v>
      </c>
      <c r="FG802" s="450"/>
      <c r="FH802" s="452">
        <f t="shared" si="2215"/>
        <v>2.1774193548387095</v>
      </c>
      <c r="FI802" s="452">
        <f t="shared" si="2216"/>
        <v>1.5973715651135005</v>
      </c>
      <c r="FJ802" s="452">
        <f t="shared" si="2217"/>
        <v>2.1619103086779266</v>
      </c>
      <c r="FK802" s="452">
        <f t="shared" si="2218"/>
        <v>1.6103669190448457</v>
      </c>
      <c r="FL802" s="452">
        <f t="shared" si="2219"/>
        <v>1.291516453171742</v>
      </c>
      <c r="FM802" s="452">
        <f t="shared" si="2220"/>
        <v>1.0567615248906956</v>
      </c>
      <c r="FN802" s="452">
        <f t="shared" si="2221"/>
        <v>1.5577521508328758</v>
      </c>
      <c r="FO802" s="452">
        <f t="shared" si="2222"/>
        <v>1.0425590334980779</v>
      </c>
      <c r="FP802" s="452">
        <f t="shared" si="2223"/>
        <v>1.6313465783664458</v>
      </c>
      <c r="FQ802" s="452">
        <f t="shared" si="2224"/>
        <v>1.0264900662251655</v>
      </c>
      <c r="FR802" s="453"/>
      <c r="FS802" s="446">
        <f t="shared" si="2237"/>
        <v>56319</v>
      </c>
      <c r="FT802" s="446">
        <f t="shared" si="2237"/>
        <v>56319</v>
      </c>
      <c r="FU802" s="446">
        <f t="shared" si="2237"/>
        <v>56319</v>
      </c>
      <c r="FV802" s="446">
        <f t="shared" si="2237"/>
        <v>112638</v>
      </c>
      <c r="FW802" s="446">
        <f t="shared" si="2237"/>
        <v>2715228</v>
      </c>
      <c r="FX802" s="446">
        <f t="shared" si="2237"/>
        <v>1608829</v>
      </c>
      <c r="FY802" s="446">
        <f t="shared" si="2237"/>
        <v>43048174</v>
      </c>
      <c r="FZ802" s="446">
        <f t="shared" si="2237"/>
        <v>150713244</v>
      </c>
      <c r="GA802" s="446">
        <f t="shared" si="2237"/>
        <v>4423998</v>
      </c>
      <c r="GB802" s="446"/>
      <c r="GC802" s="446"/>
      <c r="GD802" s="446">
        <f t="shared" si="2238"/>
        <v>79920</v>
      </c>
      <c r="GE802" s="446">
        <f t="shared" si="2238"/>
        <v>56581</v>
      </c>
      <c r="GF802" s="446">
        <f t="shared" si="2238"/>
        <v>2547946</v>
      </c>
      <c r="GG802" s="446">
        <f t="shared" si="2238"/>
        <v>3383016</v>
      </c>
      <c r="GH802" s="446">
        <f t="shared" si="2238"/>
        <v>951588</v>
      </c>
      <c r="GI802" s="446">
        <f t="shared" si="2238"/>
        <v>38700892</v>
      </c>
      <c r="GJ802" s="446">
        <f t="shared" si="2238"/>
        <v>12740592</v>
      </c>
      <c r="GK802" s="446">
        <f t="shared" si="2238"/>
        <v>3973600</v>
      </c>
      <c r="GL802" s="446">
        <f t="shared" si="2238"/>
        <v>13071568</v>
      </c>
      <c r="GM802" s="446">
        <f t="shared" si="2238"/>
        <v>1813424</v>
      </c>
      <c r="GN802" s="446">
        <f t="shared" si="2236"/>
        <v>159600</v>
      </c>
      <c r="GO802" s="446">
        <f t="shared" si="2235"/>
        <v>183296</v>
      </c>
      <c r="GP802" s="446">
        <f t="shared" si="2235"/>
        <v>132582</v>
      </c>
      <c r="GQ802" s="446">
        <f t="shared" si="2235"/>
        <v>0</v>
      </c>
      <c r="GR802" s="446"/>
      <c r="GS802" s="446"/>
      <c r="GT802" s="446"/>
      <c r="GU802" s="446"/>
      <c r="GV802" s="416"/>
      <c r="GW802" s="402"/>
      <c r="GX802" s="402"/>
      <c r="GY802" s="402"/>
      <c r="GZ802" s="402"/>
      <c r="HA802" s="402"/>
    </row>
    <row r="803" spans="1:209" ht="9.75" customHeight="1" x14ac:dyDescent="0.2">
      <c r="A803" s="417" t="str">
        <f t="shared" si="2210"/>
        <v>2020-21APRILRYF</v>
      </c>
      <c r="B803" s="458" t="str">
        <f t="shared" si="2229"/>
        <v>2020-21</v>
      </c>
      <c r="C803" s="402" t="s">
        <v>664</v>
      </c>
      <c r="D803" s="402" t="s">
        <v>667</v>
      </c>
      <c r="E803" s="402" t="s">
        <v>666</v>
      </c>
      <c r="F803" s="478" t="s">
        <v>457</v>
      </c>
      <c r="G803" s="478" t="s">
        <v>694</v>
      </c>
      <c r="H803" s="510">
        <v>81526</v>
      </c>
      <c r="I803" s="510">
        <v>59870</v>
      </c>
      <c r="J803" s="510">
        <v>149188</v>
      </c>
      <c r="K803" s="510">
        <v>2</v>
      </c>
      <c r="L803" s="510">
        <v>2</v>
      </c>
      <c r="M803" s="510">
        <v>3</v>
      </c>
      <c r="N803" s="510">
        <v>3</v>
      </c>
      <c r="O803" s="510">
        <v>3</v>
      </c>
      <c r="P803" s="510">
        <v>206</v>
      </c>
      <c r="Q803" s="510">
        <v>56</v>
      </c>
      <c r="R803" s="510">
        <v>4769</v>
      </c>
      <c r="S803" s="510">
        <v>64251</v>
      </c>
      <c r="T803" s="510">
        <v>3825</v>
      </c>
      <c r="U803" s="510">
        <v>1836</v>
      </c>
      <c r="V803" s="510">
        <v>29960</v>
      </c>
      <c r="W803" s="510">
        <v>17989</v>
      </c>
      <c r="X803" s="510">
        <v>801</v>
      </c>
      <c r="Y803" s="510">
        <v>1496571</v>
      </c>
      <c r="Z803" s="510">
        <v>391</v>
      </c>
      <c r="AA803" s="510">
        <v>693</v>
      </c>
      <c r="AB803" s="510">
        <v>887511</v>
      </c>
      <c r="AC803" s="510">
        <v>483</v>
      </c>
      <c r="AD803" s="510">
        <v>887</v>
      </c>
      <c r="AE803" s="510">
        <v>30973313</v>
      </c>
      <c r="AF803" s="510">
        <v>1034</v>
      </c>
      <c r="AG803" s="510">
        <v>2009</v>
      </c>
      <c r="AH803" s="510">
        <v>33592043</v>
      </c>
      <c r="AI803" s="510">
        <v>1867</v>
      </c>
      <c r="AJ803" s="510">
        <v>4167</v>
      </c>
      <c r="AK803" s="510">
        <v>2543929</v>
      </c>
      <c r="AL803" s="510">
        <v>3176</v>
      </c>
      <c r="AM803" s="510">
        <v>7059</v>
      </c>
      <c r="AN803" s="510"/>
      <c r="AO803" s="510"/>
      <c r="AP803" s="510"/>
      <c r="AQ803" s="510"/>
      <c r="AR803" s="510"/>
      <c r="AS803" s="510"/>
      <c r="AT803" s="510">
        <v>3962</v>
      </c>
      <c r="AU803" s="510">
        <v>496</v>
      </c>
      <c r="AV803" s="510">
        <v>1351</v>
      </c>
      <c r="AW803" s="510">
        <v>3306</v>
      </c>
      <c r="AX803" s="510">
        <v>543</v>
      </c>
      <c r="AY803" s="510">
        <v>1572</v>
      </c>
      <c r="AZ803" s="510">
        <v>11</v>
      </c>
      <c r="BA803" s="510"/>
      <c r="BB803" s="510"/>
      <c r="BC803" s="510"/>
      <c r="BD803" s="510"/>
      <c r="BE803" s="510"/>
      <c r="BF803" s="510"/>
      <c r="BG803" s="510"/>
      <c r="BH803" s="510"/>
      <c r="BI803" s="510">
        <v>27112</v>
      </c>
      <c r="BJ803" s="510">
        <v>2800</v>
      </c>
      <c r="BK803" s="510">
        <v>30377</v>
      </c>
      <c r="BL803" s="510">
        <v>60289</v>
      </c>
      <c r="BM803" s="510">
        <v>8356</v>
      </c>
      <c r="BN803" s="510">
        <v>6628</v>
      </c>
      <c r="BO803" s="510">
        <v>4018</v>
      </c>
      <c r="BP803" s="510">
        <v>3186</v>
      </c>
      <c r="BQ803" s="510">
        <v>36707</v>
      </c>
      <c r="BR803" s="510">
        <v>31990</v>
      </c>
      <c r="BS803" s="510">
        <v>23067</v>
      </c>
      <c r="BT803" s="510">
        <v>18802</v>
      </c>
      <c r="BU803" s="510">
        <v>1048</v>
      </c>
      <c r="BV803" s="510">
        <v>838</v>
      </c>
      <c r="BW803" s="510">
        <v>19</v>
      </c>
      <c r="BX803" s="510">
        <v>8857</v>
      </c>
      <c r="BY803" s="510">
        <v>466</v>
      </c>
      <c r="BZ803" s="510">
        <v>801</v>
      </c>
      <c r="CA803" s="510">
        <v>26</v>
      </c>
      <c r="CB803" s="510">
        <v>12711</v>
      </c>
      <c r="CC803" s="510">
        <v>489</v>
      </c>
      <c r="CD803" s="510">
        <v>887</v>
      </c>
      <c r="CE803" s="510">
        <v>3780</v>
      </c>
      <c r="CF803" s="510">
        <v>1475003</v>
      </c>
      <c r="CG803" s="510">
        <v>390</v>
      </c>
      <c r="CH803" s="510">
        <v>689</v>
      </c>
      <c r="CI803" s="510">
        <v>1482</v>
      </c>
      <c r="CJ803" s="510">
        <v>1667972</v>
      </c>
      <c r="CK803" s="510">
        <v>1125</v>
      </c>
      <c r="CL803" s="510">
        <v>2138</v>
      </c>
      <c r="CM803" s="510">
        <v>456</v>
      </c>
      <c r="CN803" s="510">
        <v>422992</v>
      </c>
      <c r="CO803" s="510">
        <v>928</v>
      </c>
      <c r="CP803" s="510">
        <v>1816</v>
      </c>
      <c r="CQ803" s="510">
        <v>28022</v>
      </c>
      <c r="CR803" s="510">
        <v>28882349</v>
      </c>
      <c r="CS803" s="510">
        <v>1031</v>
      </c>
      <c r="CT803" s="510">
        <v>2006</v>
      </c>
      <c r="CU803" s="510">
        <v>1714</v>
      </c>
      <c r="CV803" s="510">
        <v>3548242</v>
      </c>
      <c r="CW803" s="510">
        <v>2070</v>
      </c>
      <c r="CX803" s="510">
        <v>4129</v>
      </c>
      <c r="CY803" s="510">
        <v>242</v>
      </c>
      <c r="CZ803" s="510">
        <v>516494</v>
      </c>
      <c r="DA803" s="510">
        <v>2134</v>
      </c>
      <c r="DB803" s="510">
        <v>4705</v>
      </c>
      <c r="DC803" s="510">
        <v>947</v>
      </c>
      <c r="DD803" s="510">
        <v>3400863</v>
      </c>
      <c r="DE803" s="510">
        <v>3591</v>
      </c>
      <c r="DF803" s="510">
        <v>8142</v>
      </c>
      <c r="DG803" s="510">
        <v>76</v>
      </c>
      <c r="DH803" s="510">
        <v>199600</v>
      </c>
      <c r="DI803" s="510">
        <v>2626</v>
      </c>
      <c r="DJ803" s="510">
        <v>5832</v>
      </c>
      <c r="DK803" s="510">
        <v>485</v>
      </c>
      <c r="DL803" s="510">
        <v>167916</v>
      </c>
      <c r="DM803" s="510">
        <v>346</v>
      </c>
      <c r="DN803" s="510">
        <v>586</v>
      </c>
      <c r="DO803" s="510">
        <v>2182</v>
      </c>
      <c r="DP803" s="510">
        <v>67811</v>
      </c>
      <c r="DQ803" s="510">
        <v>31</v>
      </c>
      <c r="DR803" s="510">
        <v>54</v>
      </c>
      <c r="DS803" s="510">
        <v>113</v>
      </c>
      <c r="DT803" s="510">
        <v>102323</v>
      </c>
      <c r="DU803" s="510">
        <v>906</v>
      </c>
      <c r="DV803" s="510">
        <v>1994</v>
      </c>
      <c r="DW803" s="510">
        <v>101</v>
      </c>
      <c r="DX803" s="510"/>
      <c r="DY803" s="510"/>
      <c r="DZ803" s="510"/>
      <c r="EA803" s="510"/>
      <c r="EB803" s="510"/>
      <c r="EC803" s="510"/>
      <c r="ED803" s="510"/>
      <c r="EE803" s="510"/>
      <c r="EF803" s="510"/>
      <c r="EG803" s="510" t="s">
        <v>152</v>
      </c>
      <c r="EH803" s="510" t="s">
        <v>152</v>
      </c>
      <c r="EI803" s="510">
        <v>45</v>
      </c>
      <c r="EJ803" s="479"/>
      <c r="EK803" s="479"/>
      <c r="EL803" s="479"/>
      <c r="EM803" s="479"/>
      <c r="EN803" s="479"/>
      <c r="EO803" s="479"/>
      <c r="EP803" s="479"/>
      <c r="EQ803" s="479"/>
      <c r="ER803" s="479"/>
      <c r="ES803" s="479"/>
      <c r="ET803" s="479"/>
      <c r="EU803" s="479"/>
      <c r="EV803" s="479"/>
      <c r="EW803" s="479"/>
      <c r="EX803" s="479"/>
      <c r="EY803" s="479"/>
      <c r="EZ803" s="476"/>
      <c r="FA803" s="446">
        <f t="shared" si="2211"/>
        <v>4</v>
      </c>
      <c r="FB803" s="417">
        <f t="shared" si="2212"/>
        <v>2020</v>
      </c>
      <c r="FC803" s="448">
        <f t="shared" si="2213"/>
        <v>43922</v>
      </c>
      <c r="FD803" s="449">
        <f t="shared" si="2230"/>
        <v>30</v>
      </c>
      <c r="FE803" s="450"/>
      <c r="FF803" s="451">
        <f t="shared" si="2232"/>
        <v>0.60292898590770927</v>
      </c>
      <c r="FG803" s="450"/>
      <c r="FH803" s="452">
        <f t="shared" si="2215"/>
        <v>2.184575163398693</v>
      </c>
      <c r="FI803" s="452">
        <f t="shared" si="2216"/>
        <v>1.7328104575163399</v>
      </c>
      <c r="FJ803" s="452">
        <f t="shared" si="2217"/>
        <v>2.1884531590413943</v>
      </c>
      <c r="FK803" s="452">
        <f t="shared" si="2218"/>
        <v>1.7352941176470589</v>
      </c>
      <c r="FL803" s="452">
        <f t="shared" si="2219"/>
        <v>1.2252002670226969</v>
      </c>
      <c r="FM803" s="452">
        <f t="shared" si="2220"/>
        <v>1.0677570093457944</v>
      </c>
      <c r="FN803" s="452">
        <f t="shared" si="2221"/>
        <v>1.2822836177664128</v>
      </c>
      <c r="FO803" s="452">
        <f t="shared" si="2222"/>
        <v>1.0451942853966312</v>
      </c>
      <c r="FP803" s="452">
        <f t="shared" si="2223"/>
        <v>1.3083645443196006</v>
      </c>
      <c r="FQ803" s="452">
        <f t="shared" si="2224"/>
        <v>1.0461922596754056</v>
      </c>
      <c r="FR803" s="453"/>
      <c r="FS803" s="446">
        <f t="shared" ref="FS803:GA812" si="2239">IFERROR(HLOOKUP(FS$1,$H$5:$HA$10112,MATCH($A803,$A$5:$A$10112,0),0)*HLOOKUP(FS$2,$H$5:$HA$10112,MATCH($A803,$A$5:$A$10112,0),0),"-")</f>
        <v>119740</v>
      </c>
      <c r="FT803" s="446">
        <f t="shared" si="2239"/>
        <v>179610</v>
      </c>
      <c r="FU803" s="446">
        <f t="shared" si="2239"/>
        <v>179610</v>
      </c>
      <c r="FV803" s="446">
        <f t="shared" si="2239"/>
        <v>179610</v>
      </c>
      <c r="FW803" s="446">
        <f t="shared" si="2239"/>
        <v>2650725</v>
      </c>
      <c r="FX803" s="446">
        <f t="shared" si="2239"/>
        <v>1628532</v>
      </c>
      <c r="FY803" s="446">
        <f t="shared" si="2239"/>
        <v>60189640</v>
      </c>
      <c r="FZ803" s="446">
        <f t="shared" si="2239"/>
        <v>74960163</v>
      </c>
      <c r="GA803" s="446">
        <f t="shared" si="2239"/>
        <v>5654259</v>
      </c>
      <c r="GB803" s="446"/>
      <c r="GC803" s="446"/>
      <c r="GD803" s="446">
        <f t="shared" si="2238"/>
        <v>15219</v>
      </c>
      <c r="GE803" s="446">
        <f t="shared" si="2238"/>
        <v>23062</v>
      </c>
      <c r="GF803" s="446">
        <f t="shared" si="2238"/>
        <v>2604420</v>
      </c>
      <c r="GG803" s="446">
        <f t="shared" si="2238"/>
        <v>3168516</v>
      </c>
      <c r="GH803" s="446">
        <f t="shared" si="2238"/>
        <v>828096</v>
      </c>
      <c r="GI803" s="446">
        <f t="shared" si="2238"/>
        <v>56212132</v>
      </c>
      <c r="GJ803" s="446">
        <f t="shared" si="2238"/>
        <v>7077106</v>
      </c>
      <c r="GK803" s="446">
        <f t="shared" si="2238"/>
        <v>1138610</v>
      </c>
      <c r="GL803" s="446">
        <f t="shared" si="2238"/>
        <v>7710474</v>
      </c>
      <c r="GM803" s="446">
        <f t="shared" si="2238"/>
        <v>443232</v>
      </c>
      <c r="GN803" s="446">
        <f t="shared" si="2236"/>
        <v>225322</v>
      </c>
      <c r="GO803" s="446">
        <f t="shared" si="2235"/>
        <v>284210</v>
      </c>
      <c r="GP803" s="446">
        <f t="shared" si="2235"/>
        <v>117828</v>
      </c>
      <c r="GQ803" s="446">
        <f t="shared" si="2235"/>
        <v>0</v>
      </c>
      <c r="GR803" s="446"/>
      <c r="GS803" s="446"/>
      <c r="GT803" s="446"/>
      <c r="GU803" s="446"/>
      <c r="GV803" s="416"/>
      <c r="GW803" s="402"/>
      <c r="GX803" s="402"/>
      <c r="GY803" s="402"/>
      <c r="GZ803" s="402"/>
      <c r="HA803" s="402"/>
    </row>
    <row r="804" spans="1:209" ht="9.75" customHeight="1" x14ac:dyDescent="0.2">
      <c r="A804" s="417" t="str">
        <f t="shared" si="2210"/>
        <v>2020-21APRILRYA</v>
      </c>
      <c r="B804" s="458" t="str">
        <f t="shared" si="2229"/>
        <v>2020-21</v>
      </c>
      <c r="C804" s="402" t="s">
        <v>664</v>
      </c>
      <c r="D804" s="402" t="s">
        <v>653</v>
      </c>
      <c r="E804" s="402" t="s">
        <v>652</v>
      </c>
      <c r="F804" s="478" t="s">
        <v>452</v>
      </c>
      <c r="G804" s="478" t="s">
        <v>697</v>
      </c>
      <c r="H804" s="510">
        <v>102864</v>
      </c>
      <c r="I804" s="510">
        <v>73429</v>
      </c>
      <c r="J804" s="510">
        <v>92647</v>
      </c>
      <c r="K804" s="510">
        <v>1</v>
      </c>
      <c r="L804" s="510">
        <v>1</v>
      </c>
      <c r="M804" s="510">
        <v>1</v>
      </c>
      <c r="N804" s="510">
        <v>2</v>
      </c>
      <c r="O804" s="510">
        <v>11</v>
      </c>
      <c r="P804" s="510">
        <v>253</v>
      </c>
      <c r="Q804" s="510">
        <v>0</v>
      </c>
      <c r="R804" s="510">
        <v>96</v>
      </c>
      <c r="S804" s="510">
        <v>88966</v>
      </c>
      <c r="T804" s="510">
        <v>5142</v>
      </c>
      <c r="U804" s="510">
        <v>2374</v>
      </c>
      <c r="V804" s="510">
        <v>37951</v>
      </c>
      <c r="W804" s="510">
        <v>32827</v>
      </c>
      <c r="X804" s="510">
        <v>1897</v>
      </c>
      <c r="Y804" s="510">
        <v>2147258</v>
      </c>
      <c r="Z804" s="510">
        <v>418</v>
      </c>
      <c r="AA804" s="510">
        <v>724</v>
      </c>
      <c r="AB804" s="510">
        <v>1123487</v>
      </c>
      <c r="AC804" s="510">
        <v>473</v>
      </c>
      <c r="AD804" s="510">
        <v>807</v>
      </c>
      <c r="AE804" s="510">
        <v>26763316</v>
      </c>
      <c r="AF804" s="510">
        <v>705</v>
      </c>
      <c r="AG804" s="510">
        <v>1242</v>
      </c>
      <c r="AH804" s="510">
        <v>46068890</v>
      </c>
      <c r="AI804" s="510">
        <v>1403</v>
      </c>
      <c r="AJ804" s="510">
        <v>2781</v>
      </c>
      <c r="AK804" s="510">
        <v>3458122</v>
      </c>
      <c r="AL804" s="510">
        <v>1823</v>
      </c>
      <c r="AM804" s="510">
        <v>3653</v>
      </c>
      <c r="AN804" s="510"/>
      <c r="AO804" s="510"/>
      <c r="AP804" s="510"/>
      <c r="AQ804" s="510"/>
      <c r="AR804" s="510"/>
      <c r="AS804" s="510"/>
      <c r="AT804" s="510">
        <v>5201</v>
      </c>
      <c r="AU804" s="510">
        <v>13</v>
      </c>
      <c r="AV804" s="510">
        <v>5</v>
      </c>
      <c r="AW804" s="510">
        <v>0</v>
      </c>
      <c r="AX804" s="510">
        <v>518</v>
      </c>
      <c r="AY804" s="510">
        <v>4665</v>
      </c>
      <c r="AZ804" s="510">
        <v>3241</v>
      </c>
      <c r="BA804" s="510"/>
      <c r="BB804" s="510"/>
      <c r="BC804" s="510"/>
      <c r="BD804" s="510"/>
      <c r="BE804" s="510"/>
      <c r="BF804" s="510"/>
      <c r="BG804" s="510"/>
      <c r="BH804" s="510"/>
      <c r="BI804" s="510">
        <v>36024</v>
      </c>
      <c r="BJ804" s="510">
        <v>6155</v>
      </c>
      <c r="BK804" s="510">
        <v>41586</v>
      </c>
      <c r="BL804" s="510">
        <v>83765</v>
      </c>
      <c r="BM804" s="510">
        <v>10223</v>
      </c>
      <c r="BN804" s="510">
        <v>7578</v>
      </c>
      <c r="BO804" s="510">
        <v>4651</v>
      </c>
      <c r="BP804" s="510">
        <v>3497</v>
      </c>
      <c r="BQ804" s="510">
        <v>46722</v>
      </c>
      <c r="BR804" s="510">
        <v>39897</v>
      </c>
      <c r="BS804" s="510">
        <v>48172</v>
      </c>
      <c r="BT804" s="510">
        <v>33914</v>
      </c>
      <c r="BU804" s="510">
        <v>3637</v>
      </c>
      <c r="BV804" s="510">
        <v>1986</v>
      </c>
      <c r="BW804" s="510">
        <v>159</v>
      </c>
      <c r="BX804" s="510">
        <v>87160</v>
      </c>
      <c r="BY804" s="510">
        <v>548</v>
      </c>
      <c r="BZ804" s="510">
        <v>927</v>
      </c>
      <c r="CA804" s="510">
        <v>82</v>
      </c>
      <c r="CB804" s="510">
        <v>37933</v>
      </c>
      <c r="CC804" s="510">
        <v>463</v>
      </c>
      <c r="CD804" s="510">
        <v>735</v>
      </c>
      <c r="CE804" s="510">
        <v>4901</v>
      </c>
      <c r="CF804" s="510">
        <v>2022165</v>
      </c>
      <c r="CG804" s="510">
        <v>413</v>
      </c>
      <c r="CH804" s="510">
        <v>717</v>
      </c>
      <c r="CI804" s="510">
        <v>3555</v>
      </c>
      <c r="CJ804" s="510">
        <v>2495022</v>
      </c>
      <c r="CK804" s="510">
        <v>702</v>
      </c>
      <c r="CL804" s="510">
        <v>1238</v>
      </c>
      <c r="CM804" s="510">
        <v>528</v>
      </c>
      <c r="CN804" s="510">
        <v>361406</v>
      </c>
      <c r="CO804" s="510">
        <v>684</v>
      </c>
      <c r="CP804" s="510">
        <v>1315</v>
      </c>
      <c r="CQ804" s="510">
        <v>33868</v>
      </c>
      <c r="CR804" s="510">
        <v>23906888</v>
      </c>
      <c r="CS804" s="510">
        <v>706</v>
      </c>
      <c r="CT804" s="510">
        <v>1242</v>
      </c>
      <c r="CU804" s="510">
        <v>2829</v>
      </c>
      <c r="CV804" s="510">
        <v>5479414</v>
      </c>
      <c r="CW804" s="510">
        <v>1937</v>
      </c>
      <c r="CX804" s="510">
        <v>4146</v>
      </c>
      <c r="CY804" s="510">
        <v>392</v>
      </c>
      <c r="CZ804" s="510">
        <v>669326</v>
      </c>
      <c r="DA804" s="510">
        <v>1707</v>
      </c>
      <c r="DB804" s="510">
        <v>4068</v>
      </c>
      <c r="DC804" s="510">
        <v>1138</v>
      </c>
      <c r="DD804" s="510">
        <v>2909677</v>
      </c>
      <c r="DE804" s="510">
        <v>2557</v>
      </c>
      <c r="DF804" s="510">
        <v>4643</v>
      </c>
      <c r="DG804" s="510">
        <v>269</v>
      </c>
      <c r="DH804" s="510">
        <v>585468</v>
      </c>
      <c r="DI804" s="510">
        <v>2176</v>
      </c>
      <c r="DJ804" s="510">
        <v>4781</v>
      </c>
      <c r="DK804" s="510">
        <v>399</v>
      </c>
      <c r="DL804" s="510">
        <v>108182</v>
      </c>
      <c r="DM804" s="510">
        <v>271</v>
      </c>
      <c r="DN804" s="510">
        <v>443</v>
      </c>
      <c r="DO804" s="510">
        <v>3194</v>
      </c>
      <c r="DP804" s="510">
        <v>79675</v>
      </c>
      <c r="DQ804" s="510">
        <v>25</v>
      </c>
      <c r="DR804" s="510">
        <v>49</v>
      </c>
      <c r="DS804" s="510">
        <v>88</v>
      </c>
      <c r="DT804" s="510">
        <v>64863</v>
      </c>
      <c r="DU804" s="510">
        <v>737</v>
      </c>
      <c r="DV804" s="510">
        <v>1212</v>
      </c>
      <c r="DW804" s="510">
        <v>85</v>
      </c>
      <c r="DX804" s="510"/>
      <c r="DY804" s="510"/>
      <c r="DZ804" s="510"/>
      <c r="EA804" s="510"/>
      <c r="EB804" s="510"/>
      <c r="EC804" s="510"/>
      <c r="ED804" s="510"/>
      <c r="EE804" s="510"/>
      <c r="EF804" s="510"/>
      <c r="EG804" s="510" t="s">
        <v>152</v>
      </c>
      <c r="EH804" s="510" t="s">
        <v>152</v>
      </c>
      <c r="EI804" s="510">
        <v>1224</v>
      </c>
      <c r="EJ804" s="479"/>
      <c r="EK804" s="479"/>
      <c r="EL804" s="479"/>
      <c r="EM804" s="479"/>
      <c r="EN804" s="479"/>
      <c r="EO804" s="479"/>
      <c r="EP804" s="479"/>
      <c r="EQ804" s="479"/>
      <c r="ER804" s="479"/>
      <c r="ES804" s="479"/>
      <c r="ET804" s="479"/>
      <c r="EU804" s="479"/>
      <c r="EV804" s="479"/>
      <c r="EW804" s="479"/>
      <c r="EX804" s="479"/>
      <c r="EY804" s="479"/>
      <c r="EZ804" s="476"/>
      <c r="FA804" s="446">
        <f t="shared" si="2211"/>
        <v>4</v>
      </c>
      <c r="FB804" s="417">
        <f t="shared" si="2212"/>
        <v>2020</v>
      </c>
      <c r="FC804" s="448">
        <f t="shared" si="2213"/>
        <v>43922</v>
      </c>
      <c r="FD804" s="449">
        <f t="shared" si="2230"/>
        <v>30</v>
      </c>
      <c r="FE804" s="450"/>
      <c r="FF804" s="451">
        <f t="shared" si="2232"/>
        <v>0.65330333401513607</v>
      </c>
      <c r="FG804" s="450"/>
      <c r="FH804" s="452">
        <f t="shared" si="2215"/>
        <v>1.9881369117075067</v>
      </c>
      <c r="FI804" s="452">
        <f t="shared" si="2216"/>
        <v>1.4737456242707119</v>
      </c>
      <c r="FJ804" s="452">
        <f t="shared" si="2217"/>
        <v>1.9591406908171862</v>
      </c>
      <c r="FK804" s="452">
        <f t="shared" si="2218"/>
        <v>1.4730412805391744</v>
      </c>
      <c r="FL804" s="452">
        <f t="shared" si="2219"/>
        <v>1.2311138046428289</v>
      </c>
      <c r="FM804" s="452">
        <f t="shared" si="2220"/>
        <v>1.0512766462016812</v>
      </c>
      <c r="FN804" s="452">
        <f t="shared" si="2221"/>
        <v>1.4674505742224389</v>
      </c>
      <c r="FO804" s="452">
        <f t="shared" si="2222"/>
        <v>1.0331129862613093</v>
      </c>
      <c r="FP804" s="452">
        <f t="shared" si="2223"/>
        <v>1.9172377438060095</v>
      </c>
      <c r="FQ804" s="452">
        <f t="shared" si="2224"/>
        <v>1.0469161834475487</v>
      </c>
      <c r="FR804" s="453"/>
      <c r="FS804" s="446">
        <f t="shared" si="2239"/>
        <v>73429</v>
      </c>
      <c r="FT804" s="446">
        <f t="shared" si="2239"/>
        <v>73429</v>
      </c>
      <c r="FU804" s="446">
        <f t="shared" si="2239"/>
        <v>146858</v>
      </c>
      <c r="FV804" s="446">
        <f t="shared" si="2239"/>
        <v>807719</v>
      </c>
      <c r="FW804" s="446">
        <f t="shared" si="2239"/>
        <v>3722808</v>
      </c>
      <c r="FX804" s="446">
        <f t="shared" si="2239"/>
        <v>1915818</v>
      </c>
      <c r="FY804" s="446">
        <f t="shared" si="2239"/>
        <v>47135142</v>
      </c>
      <c r="FZ804" s="446">
        <f t="shared" si="2239"/>
        <v>91291887</v>
      </c>
      <c r="GA804" s="446">
        <f t="shared" si="2239"/>
        <v>6929741</v>
      </c>
      <c r="GB804" s="446"/>
      <c r="GC804" s="446"/>
      <c r="GD804" s="446">
        <f t="shared" si="2238"/>
        <v>147393</v>
      </c>
      <c r="GE804" s="446">
        <f t="shared" si="2238"/>
        <v>60270</v>
      </c>
      <c r="GF804" s="446">
        <f t="shared" si="2238"/>
        <v>3514017</v>
      </c>
      <c r="GG804" s="446">
        <f t="shared" si="2238"/>
        <v>4401090</v>
      </c>
      <c r="GH804" s="446">
        <f t="shared" si="2238"/>
        <v>694320</v>
      </c>
      <c r="GI804" s="446">
        <f t="shared" si="2238"/>
        <v>42064056</v>
      </c>
      <c r="GJ804" s="446">
        <f t="shared" si="2238"/>
        <v>11729034</v>
      </c>
      <c r="GK804" s="446">
        <f t="shared" si="2238"/>
        <v>1594656</v>
      </c>
      <c r="GL804" s="446">
        <f t="shared" si="2238"/>
        <v>5283734</v>
      </c>
      <c r="GM804" s="446">
        <f t="shared" si="2238"/>
        <v>1286089</v>
      </c>
      <c r="GN804" s="446">
        <f t="shared" si="2236"/>
        <v>106656</v>
      </c>
      <c r="GO804" s="446">
        <f t="shared" si="2235"/>
        <v>176757</v>
      </c>
      <c r="GP804" s="446">
        <f t="shared" si="2235"/>
        <v>156506</v>
      </c>
      <c r="GQ804" s="446">
        <f t="shared" si="2235"/>
        <v>0</v>
      </c>
      <c r="GR804" s="446"/>
      <c r="GS804" s="446"/>
      <c r="GT804" s="446"/>
      <c r="GU804" s="446"/>
      <c r="GV804" s="416"/>
      <c r="GW804" s="402"/>
      <c r="GX804" s="402"/>
      <c r="GY804" s="402"/>
      <c r="GZ804" s="402"/>
      <c r="HA804" s="402"/>
    </row>
    <row r="805" spans="1:209" ht="9.75" customHeight="1" x14ac:dyDescent="0.2">
      <c r="A805" s="485" t="str">
        <f t="shared" si="2210"/>
        <v>2020-21APRILRX8</v>
      </c>
      <c r="B805" s="503" t="str">
        <f t="shared" si="2229"/>
        <v>2020-21</v>
      </c>
      <c r="C805" s="436" t="s">
        <v>664</v>
      </c>
      <c r="D805" s="436" t="s">
        <v>646</v>
      </c>
      <c r="E805" s="436" t="s">
        <v>645</v>
      </c>
      <c r="F805" s="504" t="s">
        <v>450</v>
      </c>
      <c r="G805" s="504" t="s">
        <v>696</v>
      </c>
      <c r="H805" s="522">
        <v>82324</v>
      </c>
      <c r="I805" s="522">
        <v>42811</v>
      </c>
      <c r="J805" s="522">
        <v>270755</v>
      </c>
      <c r="K805" s="522">
        <v>6</v>
      </c>
      <c r="L805" s="522">
        <v>1</v>
      </c>
      <c r="M805" s="522">
        <v>9</v>
      </c>
      <c r="N805" s="522">
        <v>29</v>
      </c>
      <c r="O805" s="522">
        <v>131</v>
      </c>
      <c r="P805" s="522">
        <v>258</v>
      </c>
      <c r="Q805" s="522">
        <v>120</v>
      </c>
      <c r="R805" s="522">
        <v>408</v>
      </c>
      <c r="S805" s="522">
        <v>63758</v>
      </c>
      <c r="T805" s="522">
        <v>4409</v>
      </c>
      <c r="U805" s="522">
        <v>2214</v>
      </c>
      <c r="V805" s="522">
        <v>30556</v>
      </c>
      <c r="W805" s="522">
        <v>15976</v>
      </c>
      <c r="X805" s="522">
        <v>797</v>
      </c>
      <c r="Y805" s="522">
        <v>1928170</v>
      </c>
      <c r="Z805" s="522">
        <v>437</v>
      </c>
      <c r="AA805" s="522">
        <v>752</v>
      </c>
      <c r="AB805" s="522">
        <v>1056430</v>
      </c>
      <c r="AC805" s="522">
        <v>477</v>
      </c>
      <c r="AD805" s="522">
        <v>830</v>
      </c>
      <c r="AE805" s="522">
        <v>27955582</v>
      </c>
      <c r="AF805" s="522">
        <v>915</v>
      </c>
      <c r="AG805" s="522">
        <v>1753</v>
      </c>
      <c r="AH805" s="522">
        <v>25535422</v>
      </c>
      <c r="AI805" s="522">
        <v>1598</v>
      </c>
      <c r="AJ805" s="522">
        <v>3565</v>
      </c>
      <c r="AK805" s="522">
        <v>2257233</v>
      </c>
      <c r="AL805" s="522">
        <v>2832</v>
      </c>
      <c r="AM805" s="522">
        <v>6774</v>
      </c>
      <c r="AN805" s="522"/>
      <c r="AO805" s="522"/>
      <c r="AP805" s="522"/>
      <c r="AQ805" s="522"/>
      <c r="AR805" s="522"/>
      <c r="AS805" s="522"/>
      <c r="AT805" s="522">
        <v>6287</v>
      </c>
      <c r="AU805" s="522">
        <v>927</v>
      </c>
      <c r="AV805" s="522">
        <v>1243</v>
      </c>
      <c r="AW805" s="522">
        <v>5032</v>
      </c>
      <c r="AX805" s="522">
        <v>2214</v>
      </c>
      <c r="AY805" s="522">
        <v>1903</v>
      </c>
      <c r="AZ805" s="522">
        <v>3210</v>
      </c>
      <c r="BA805" s="522"/>
      <c r="BB805" s="522"/>
      <c r="BC805" s="522"/>
      <c r="BD805" s="522"/>
      <c r="BE805" s="522"/>
      <c r="BF805" s="522"/>
      <c r="BG805" s="522"/>
      <c r="BH805" s="522"/>
      <c r="BI805" s="522">
        <v>27947</v>
      </c>
      <c r="BJ805" s="522">
        <v>4473</v>
      </c>
      <c r="BK805" s="522">
        <v>25051</v>
      </c>
      <c r="BL805" s="522">
        <v>57471</v>
      </c>
      <c r="BM805" s="522">
        <v>7294</v>
      </c>
      <c r="BN805" s="522">
        <v>5851</v>
      </c>
      <c r="BO805" s="522">
        <v>3322</v>
      </c>
      <c r="BP805" s="522">
        <v>2700</v>
      </c>
      <c r="BQ805" s="522">
        <v>37725</v>
      </c>
      <c r="BR805" s="522">
        <v>31908</v>
      </c>
      <c r="BS805" s="522">
        <v>21011</v>
      </c>
      <c r="BT805" s="522">
        <v>16618</v>
      </c>
      <c r="BU805" s="522">
        <v>1179</v>
      </c>
      <c r="BV805" s="522">
        <v>927</v>
      </c>
      <c r="BW805" s="522">
        <v>124</v>
      </c>
      <c r="BX805" s="522">
        <v>61898</v>
      </c>
      <c r="BY805" s="522">
        <v>499</v>
      </c>
      <c r="BZ805" s="522">
        <v>829</v>
      </c>
      <c r="CA805" s="522">
        <v>51</v>
      </c>
      <c r="CB805" s="522">
        <v>20681</v>
      </c>
      <c r="CC805" s="522">
        <v>406</v>
      </c>
      <c r="CD805" s="522">
        <v>784</v>
      </c>
      <c r="CE805" s="522">
        <v>4234</v>
      </c>
      <c r="CF805" s="522">
        <v>1845591</v>
      </c>
      <c r="CG805" s="522">
        <v>436</v>
      </c>
      <c r="CH805" s="522">
        <v>749</v>
      </c>
      <c r="CI805" s="522">
        <v>2966</v>
      </c>
      <c r="CJ805" s="522">
        <v>2392687</v>
      </c>
      <c r="CK805" s="522">
        <v>807</v>
      </c>
      <c r="CL805" s="522">
        <v>1474</v>
      </c>
      <c r="CM805" s="522">
        <v>536</v>
      </c>
      <c r="CN805" s="522">
        <v>386671</v>
      </c>
      <c r="CO805" s="522">
        <v>721</v>
      </c>
      <c r="CP805" s="522">
        <v>1532</v>
      </c>
      <c r="CQ805" s="522">
        <v>27054</v>
      </c>
      <c r="CR805" s="522">
        <v>25176224</v>
      </c>
      <c r="CS805" s="522">
        <v>931</v>
      </c>
      <c r="CT805" s="522">
        <v>1797</v>
      </c>
      <c r="CU805" s="522">
        <v>2191</v>
      </c>
      <c r="CV805" s="522">
        <v>4971893</v>
      </c>
      <c r="CW805" s="522">
        <v>2269</v>
      </c>
      <c r="CX805" s="522">
        <v>4925</v>
      </c>
      <c r="CY805" s="522">
        <v>877</v>
      </c>
      <c r="CZ805" s="522">
        <v>1953085</v>
      </c>
      <c r="DA805" s="522">
        <v>2227</v>
      </c>
      <c r="DB805" s="522">
        <v>4831</v>
      </c>
      <c r="DC805" s="522">
        <v>1548</v>
      </c>
      <c r="DD805" s="522">
        <v>5918470</v>
      </c>
      <c r="DE805" s="522">
        <v>3823</v>
      </c>
      <c r="DF805" s="522">
        <v>8428</v>
      </c>
      <c r="DG805" s="522">
        <v>695</v>
      </c>
      <c r="DH805" s="522">
        <v>1833089</v>
      </c>
      <c r="DI805" s="522">
        <v>2638</v>
      </c>
      <c r="DJ805" s="522">
        <v>5617</v>
      </c>
      <c r="DK805" s="522">
        <v>186</v>
      </c>
      <c r="DL805" s="522">
        <v>61766</v>
      </c>
      <c r="DM805" s="522">
        <v>332</v>
      </c>
      <c r="DN805" s="522">
        <v>544</v>
      </c>
      <c r="DO805" s="522">
        <v>2784</v>
      </c>
      <c r="DP805" s="522">
        <v>97420</v>
      </c>
      <c r="DQ805" s="522">
        <v>35</v>
      </c>
      <c r="DR805" s="522">
        <v>62</v>
      </c>
      <c r="DS805" s="522">
        <v>40</v>
      </c>
      <c r="DT805" s="522">
        <v>28265</v>
      </c>
      <c r="DU805" s="522">
        <v>707</v>
      </c>
      <c r="DV805" s="522">
        <v>1217</v>
      </c>
      <c r="DW805" s="522">
        <v>36</v>
      </c>
      <c r="DX805" s="522"/>
      <c r="DY805" s="522"/>
      <c r="DZ805" s="522"/>
      <c r="EA805" s="522"/>
      <c r="EB805" s="522"/>
      <c r="EC805" s="522"/>
      <c r="ED805" s="522"/>
      <c r="EE805" s="522"/>
      <c r="EF805" s="522"/>
      <c r="EG805" s="522" t="s">
        <v>152</v>
      </c>
      <c r="EH805" s="522" t="s">
        <v>152</v>
      </c>
      <c r="EI805" s="522">
        <v>14</v>
      </c>
      <c r="EJ805" s="483"/>
      <c r="EK805" s="483"/>
      <c r="EL805" s="483"/>
      <c r="EM805" s="483"/>
      <c r="EN805" s="483"/>
      <c r="EO805" s="483"/>
      <c r="EP805" s="483"/>
      <c r="EQ805" s="483"/>
      <c r="ER805" s="483"/>
      <c r="ES805" s="483"/>
      <c r="ET805" s="483"/>
      <c r="EU805" s="483"/>
      <c r="EV805" s="483"/>
      <c r="EW805" s="483"/>
      <c r="EX805" s="483"/>
      <c r="EY805" s="483"/>
      <c r="EZ805" s="484"/>
      <c r="FA805" s="468">
        <f t="shared" si="2211"/>
        <v>4</v>
      </c>
      <c r="FB805" s="485">
        <f t="shared" si="2212"/>
        <v>2020</v>
      </c>
      <c r="FC805" s="486">
        <f t="shared" si="2213"/>
        <v>43922</v>
      </c>
      <c r="FD805" s="470">
        <f t="shared" si="2230"/>
        <v>30</v>
      </c>
      <c r="FE805" s="471"/>
      <c r="FF805" s="517">
        <f t="shared" si="2232"/>
        <v>0.67068176343049868</v>
      </c>
      <c r="FG805" s="471"/>
      <c r="FH805" s="487">
        <f t="shared" si="2215"/>
        <v>1.6543433885234746</v>
      </c>
      <c r="FI805" s="487">
        <f t="shared" si="2216"/>
        <v>1.3270582898616465</v>
      </c>
      <c r="FJ805" s="487">
        <f t="shared" si="2217"/>
        <v>1.5004516711833784</v>
      </c>
      <c r="FK805" s="487">
        <f t="shared" si="2218"/>
        <v>1.2195121951219512</v>
      </c>
      <c r="FL805" s="487">
        <f t="shared" si="2219"/>
        <v>1.2346184055504648</v>
      </c>
      <c r="FM805" s="487">
        <f t="shared" si="2220"/>
        <v>1.0442466291399397</v>
      </c>
      <c r="FN805" s="487">
        <f t="shared" si="2221"/>
        <v>1.3151602403605409</v>
      </c>
      <c r="FO805" s="487">
        <f t="shared" si="2222"/>
        <v>1.0401852779168752</v>
      </c>
      <c r="FP805" s="487">
        <f t="shared" si="2223"/>
        <v>1.479297365119197</v>
      </c>
      <c r="FQ805" s="487">
        <f t="shared" si="2224"/>
        <v>1.163111668757842</v>
      </c>
      <c r="FR805" s="459"/>
      <c r="FS805" s="468">
        <f t="shared" si="2239"/>
        <v>42811</v>
      </c>
      <c r="FT805" s="468">
        <f t="shared" si="2239"/>
        <v>385299</v>
      </c>
      <c r="FU805" s="468">
        <f t="shared" si="2239"/>
        <v>1241519</v>
      </c>
      <c r="FV805" s="468">
        <f t="shared" si="2239"/>
        <v>5608241</v>
      </c>
      <c r="FW805" s="468">
        <f t="shared" si="2239"/>
        <v>3315568</v>
      </c>
      <c r="FX805" s="468">
        <f t="shared" si="2239"/>
        <v>1837620</v>
      </c>
      <c r="FY805" s="468">
        <f t="shared" si="2239"/>
        <v>53564668</v>
      </c>
      <c r="FZ805" s="468">
        <f t="shared" si="2239"/>
        <v>56954440</v>
      </c>
      <c r="GA805" s="468">
        <f t="shared" si="2239"/>
        <v>5398878</v>
      </c>
      <c r="GB805" s="468"/>
      <c r="GC805" s="468"/>
      <c r="GD805" s="468">
        <f t="shared" si="2238"/>
        <v>102796</v>
      </c>
      <c r="GE805" s="468">
        <f t="shared" si="2238"/>
        <v>39984</v>
      </c>
      <c r="GF805" s="468">
        <f t="shared" si="2238"/>
        <v>3171266</v>
      </c>
      <c r="GG805" s="468">
        <f t="shared" si="2238"/>
        <v>4371884</v>
      </c>
      <c r="GH805" s="468">
        <f t="shared" si="2238"/>
        <v>821152</v>
      </c>
      <c r="GI805" s="468">
        <f t="shared" si="2238"/>
        <v>48616038</v>
      </c>
      <c r="GJ805" s="468">
        <f t="shared" si="2238"/>
        <v>10790675</v>
      </c>
      <c r="GK805" s="468">
        <f t="shared" si="2238"/>
        <v>4236787</v>
      </c>
      <c r="GL805" s="468">
        <f t="shared" si="2238"/>
        <v>13046544</v>
      </c>
      <c r="GM805" s="468">
        <f t="shared" si="2238"/>
        <v>3903815</v>
      </c>
      <c r="GN805" s="468">
        <f t="shared" si="2236"/>
        <v>48680</v>
      </c>
      <c r="GO805" s="468">
        <f t="shared" si="2235"/>
        <v>101184</v>
      </c>
      <c r="GP805" s="468">
        <f t="shared" si="2235"/>
        <v>172608</v>
      </c>
      <c r="GQ805" s="468">
        <f t="shared" si="2235"/>
        <v>0</v>
      </c>
      <c r="GR805" s="468"/>
      <c r="GS805" s="468"/>
      <c r="GT805" s="468"/>
      <c r="GU805" s="468"/>
      <c r="GV805" s="425"/>
      <c r="GW805" s="402"/>
      <c r="GX805" s="402"/>
      <c r="GY805" s="402"/>
      <c r="GZ805" s="402"/>
      <c r="HA805" s="402"/>
    </row>
    <row r="806" spans="1:209" ht="9.75" customHeight="1" x14ac:dyDescent="0.2">
      <c r="A806" s="417" t="str">
        <f t="shared" si="2210"/>
        <v>2020-21MAYRX9</v>
      </c>
      <c r="B806" s="458" t="str">
        <f t="shared" si="2229"/>
        <v>2020-21</v>
      </c>
      <c r="C806" s="400" t="s">
        <v>668</v>
      </c>
      <c r="D806" s="402" t="s">
        <v>653</v>
      </c>
      <c r="E806" s="402" t="s">
        <v>652</v>
      </c>
      <c r="F806" s="474" t="s">
        <v>451</v>
      </c>
      <c r="G806" s="474" t="s">
        <v>686</v>
      </c>
      <c r="H806" s="518">
        <v>71758</v>
      </c>
      <c r="I806" s="518">
        <v>55025</v>
      </c>
      <c r="J806" s="518">
        <v>106580</v>
      </c>
      <c r="K806" s="518">
        <v>2</v>
      </c>
      <c r="L806" s="518">
        <v>2</v>
      </c>
      <c r="M806" s="518">
        <v>2</v>
      </c>
      <c r="N806" s="518">
        <v>3</v>
      </c>
      <c r="O806" s="518">
        <v>9</v>
      </c>
      <c r="P806" s="518">
        <v>344</v>
      </c>
      <c r="Q806" s="518">
        <v>2069</v>
      </c>
      <c r="R806" s="518">
        <v>1144</v>
      </c>
      <c r="S806" s="518">
        <v>61881</v>
      </c>
      <c r="T806" s="518">
        <v>4762</v>
      </c>
      <c r="U806" s="518">
        <v>2763</v>
      </c>
      <c r="V806" s="518">
        <v>30979</v>
      </c>
      <c r="W806" s="518">
        <v>17369</v>
      </c>
      <c r="X806" s="518">
        <v>296</v>
      </c>
      <c r="Y806" s="518">
        <v>1795595</v>
      </c>
      <c r="Z806" s="518">
        <v>377</v>
      </c>
      <c r="AA806" s="518">
        <v>661</v>
      </c>
      <c r="AB806" s="518">
        <v>1850280</v>
      </c>
      <c r="AC806" s="518">
        <v>670</v>
      </c>
      <c r="AD806" s="518">
        <v>1445</v>
      </c>
      <c r="AE806" s="518">
        <v>25849771</v>
      </c>
      <c r="AF806" s="518">
        <v>834</v>
      </c>
      <c r="AG806" s="518">
        <v>1600</v>
      </c>
      <c r="AH806" s="518">
        <v>26912914</v>
      </c>
      <c r="AI806" s="518">
        <v>1549</v>
      </c>
      <c r="AJ806" s="518">
        <v>3500</v>
      </c>
      <c r="AK806" s="518">
        <v>730881</v>
      </c>
      <c r="AL806" s="518">
        <v>2469</v>
      </c>
      <c r="AM806" s="518">
        <v>5120</v>
      </c>
      <c r="AN806" s="518"/>
      <c r="AO806" s="518"/>
      <c r="AP806" s="518"/>
      <c r="AQ806" s="518"/>
      <c r="AR806" s="518"/>
      <c r="AS806" s="518"/>
      <c r="AT806" s="518">
        <v>4091</v>
      </c>
      <c r="AU806" s="518">
        <v>644</v>
      </c>
      <c r="AV806" s="518">
        <v>244</v>
      </c>
      <c r="AW806" s="518">
        <v>4</v>
      </c>
      <c r="AX806" s="518">
        <v>2575</v>
      </c>
      <c r="AY806" s="518">
        <v>628</v>
      </c>
      <c r="AZ806" s="518">
        <v>24</v>
      </c>
      <c r="BA806" s="518"/>
      <c r="BB806" s="518"/>
      <c r="BC806" s="518"/>
      <c r="BD806" s="518"/>
      <c r="BE806" s="518"/>
      <c r="BF806" s="518"/>
      <c r="BG806" s="518"/>
      <c r="BH806" s="518"/>
      <c r="BI806" s="518">
        <v>32291</v>
      </c>
      <c r="BJ806" s="518">
        <v>3657</v>
      </c>
      <c r="BK806" s="518">
        <v>21842</v>
      </c>
      <c r="BL806" s="518">
        <v>57790</v>
      </c>
      <c r="BM806" s="518">
        <v>8480</v>
      </c>
      <c r="BN806" s="518">
        <v>6865</v>
      </c>
      <c r="BO806" s="518">
        <v>4959</v>
      </c>
      <c r="BP806" s="518">
        <v>4077</v>
      </c>
      <c r="BQ806" s="518">
        <v>38351</v>
      </c>
      <c r="BR806" s="518">
        <v>32655</v>
      </c>
      <c r="BS806" s="518">
        <v>23397</v>
      </c>
      <c r="BT806" s="518">
        <v>18165</v>
      </c>
      <c r="BU806" s="518">
        <v>239</v>
      </c>
      <c r="BV806" s="518">
        <v>199</v>
      </c>
      <c r="BW806" s="518">
        <v>0</v>
      </c>
      <c r="BX806" s="518">
        <v>0</v>
      </c>
      <c r="BY806" s="518" t="s">
        <v>152</v>
      </c>
      <c r="BZ806" s="518" t="s">
        <v>152</v>
      </c>
      <c r="CA806" s="518">
        <v>20</v>
      </c>
      <c r="CB806" s="518">
        <v>11765</v>
      </c>
      <c r="CC806" s="518">
        <v>588</v>
      </c>
      <c r="CD806" s="518">
        <v>1128</v>
      </c>
      <c r="CE806" s="518">
        <v>4742</v>
      </c>
      <c r="CF806" s="518">
        <v>1783830</v>
      </c>
      <c r="CG806" s="518">
        <v>376</v>
      </c>
      <c r="CH806" s="518">
        <v>660</v>
      </c>
      <c r="CI806" s="518">
        <v>266</v>
      </c>
      <c r="CJ806" s="518">
        <v>248023</v>
      </c>
      <c r="CK806" s="518">
        <v>932</v>
      </c>
      <c r="CL806" s="518">
        <v>1743</v>
      </c>
      <c r="CM806" s="518">
        <v>581</v>
      </c>
      <c r="CN806" s="518">
        <v>417720</v>
      </c>
      <c r="CO806" s="518">
        <v>719</v>
      </c>
      <c r="CP806" s="518">
        <v>1691</v>
      </c>
      <c r="CQ806" s="518">
        <v>30132</v>
      </c>
      <c r="CR806" s="518">
        <v>25184028</v>
      </c>
      <c r="CS806" s="518">
        <v>836</v>
      </c>
      <c r="CT806" s="518">
        <v>1598</v>
      </c>
      <c r="CU806" s="518">
        <v>10</v>
      </c>
      <c r="CV806" s="518">
        <v>12419</v>
      </c>
      <c r="CW806" s="518">
        <v>1242</v>
      </c>
      <c r="CX806" s="518">
        <v>2041</v>
      </c>
      <c r="CY806" s="518">
        <v>368</v>
      </c>
      <c r="CZ806" s="518">
        <v>554288</v>
      </c>
      <c r="DA806" s="518">
        <v>1506</v>
      </c>
      <c r="DB806" s="518">
        <v>3848</v>
      </c>
      <c r="DC806" s="518">
        <v>2571</v>
      </c>
      <c r="DD806" s="518">
        <v>8137298</v>
      </c>
      <c r="DE806" s="518">
        <v>3165</v>
      </c>
      <c r="DF806" s="518">
        <v>6307</v>
      </c>
      <c r="DG806" s="518">
        <v>146</v>
      </c>
      <c r="DH806" s="518">
        <v>472591</v>
      </c>
      <c r="DI806" s="518">
        <v>3237</v>
      </c>
      <c r="DJ806" s="518">
        <v>6915</v>
      </c>
      <c r="DK806" s="518">
        <v>247</v>
      </c>
      <c r="DL806" s="518">
        <v>72772</v>
      </c>
      <c r="DM806" s="518">
        <v>295</v>
      </c>
      <c r="DN806" s="518">
        <v>481</v>
      </c>
      <c r="DO806" s="518">
        <v>2491</v>
      </c>
      <c r="DP806" s="518">
        <v>98281</v>
      </c>
      <c r="DQ806" s="518">
        <v>39</v>
      </c>
      <c r="DR806" s="518">
        <v>71</v>
      </c>
      <c r="DS806" s="518">
        <v>67</v>
      </c>
      <c r="DT806" s="518">
        <v>55338</v>
      </c>
      <c r="DU806" s="518">
        <v>826</v>
      </c>
      <c r="DV806" s="518">
        <v>1831</v>
      </c>
      <c r="DW806" s="518">
        <v>59</v>
      </c>
      <c r="DX806" s="518"/>
      <c r="DY806" s="518"/>
      <c r="DZ806" s="518"/>
      <c r="EA806" s="518"/>
      <c r="EB806" s="518"/>
      <c r="EC806" s="518"/>
      <c r="ED806" s="518"/>
      <c r="EE806" s="518"/>
      <c r="EF806" s="518"/>
      <c r="EG806" s="518" t="s">
        <v>152</v>
      </c>
      <c r="EH806" s="518" t="s">
        <v>152</v>
      </c>
      <c r="EI806" s="518">
        <v>1796</v>
      </c>
      <c r="EJ806" s="475"/>
      <c r="EK806" s="475"/>
      <c r="EL806" s="475"/>
      <c r="EM806" s="475"/>
      <c r="EN806" s="475"/>
      <c r="EO806" s="475"/>
      <c r="EP806" s="475"/>
      <c r="EQ806" s="475"/>
      <c r="ER806" s="475"/>
      <c r="ES806" s="475"/>
      <c r="ET806" s="475"/>
      <c r="EU806" s="475"/>
      <c r="EV806" s="475"/>
      <c r="EW806" s="475"/>
      <c r="EX806" s="475"/>
      <c r="EY806" s="475"/>
      <c r="EZ806" s="476"/>
      <c r="FA806" s="477">
        <f t="shared" si="2211"/>
        <v>5</v>
      </c>
      <c r="FB806" s="417">
        <f t="shared" si="2212"/>
        <v>2020</v>
      </c>
      <c r="FC806" s="448">
        <f t="shared" si="2213"/>
        <v>43952</v>
      </c>
      <c r="FD806" s="449">
        <f>DAY(EOMONTH($FC806,0))</f>
        <v>31</v>
      </c>
      <c r="FE806" s="450"/>
      <c r="FF806" s="451">
        <f t="shared" si="2232"/>
        <v>0.56382978723404253</v>
      </c>
      <c r="FG806" s="450"/>
      <c r="FH806" s="452">
        <f t="shared" si="2215"/>
        <v>1.7807643847123058</v>
      </c>
      <c r="FI806" s="452">
        <f t="shared" si="2216"/>
        <v>1.4416211675766484</v>
      </c>
      <c r="FJ806" s="452">
        <f t="shared" si="2217"/>
        <v>1.7947882736156351</v>
      </c>
      <c r="FK806" s="452">
        <f t="shared" si="2218"/>
        <v>1.4755700325732899</v>
      </c>
      <c r="FL806" s="452">
        <f t="shared" si="2219"/>
        <v>1.2379676555085704</v>
      </c>
      <c r="FM806" s="452">
        <f t="shared" si="2220"/>
        <v>1.0541011653055294</v>
      </c>
      <c r="FN806" s="452">
        <f t="shared" si="2221"/>
        <v>1.3470550981633946</v>
      </c>
      <c r="FO806" s="452">
        <f t="shared" si="2222"/>
        <v>1.0458287754044562</v>
      </c>
      <c r="FP806" s="452">
        <f t="shared" si="2223"/>
        <v>0.80743243243243246</v>
      </c>
      <c r="FQ806" s="452">
        <f t="shared" si="2224"/>
        <v>0.67229729729729726</v>
      </c>
      <c r="FR806" s="453"/>
      <c r="FS806" s="477">
        <f t="shared" si="2239"/>
        <v>110050</v>
      </c>
      <c r="FT806" s="477">
        <f t="shared" si="2239"/>
        <v>110050</v>
      </c>
      <c r="FU806" s="477">
        <f t="shared" si="2239"/>
        <v>165075</v>
      </c>
      <c r="FV806" s="477">
        <f t="shared" si="2239"/>
        <v>495225</v>
      </c>
      <c r="FW806" s="477">
        <f t="shared" si="2239"/>
        <v>3147682</v>
      </c>
      <c r="FX806" s="477">
        <f t="shared" si="2239"/>
        <v>3992535</v>
      </c>
      <c r="FY806" s="477">
        <f t="shared" si="2239"/>
        <v>49566400</v>
      </c>
      <c r="FZ806" s="477">
        <f t="shared" si="2239"/>
        <v>60791500</v>
      </c>
      <c r="GA806" s="477">
        <f t="shared" si="2239"/>
        <v>1515520</v>
      </c>
      <c r="GB806" s="477"/>
      <c r="GC806" s="477"/>
      <c r="GD806" s="477" t="str">
        <f t="shared" si="2238"/>
        <v>-</v>
      </c>
      <c r="GE806" s="477">
        <f t="shared" si="2238"/>
        <v>22560</v>
      </c>
      <c r="GF806" s="477">
        <f t="shared" si="2238"/>
        <v>3129720</v>
      </c>
      <c r="GG806" s="477">
        <f t="shared" si="2238"/>
        <v>463638</v>
      </c>
      <c r="GH806" s="477">
        <f t="shared" si="2238"/>
        <v>982471</v>
      </c>
      <c r="GI806" s="477">
        <f t="shared" si="2238"/>
        <v>48150936</v>
      </c>
      <c r="GJ806" s="477">
        <f t="shared" si="2238"/>
        <v>20410</v>
      </c>
      <c r="GK806" s="477">
        <f t="shared" si="2238"/>
        <v>1416064</v>
      </c>
      <c r="GL806" s="477">
        <f t="shared" si="2238"/>
        <v>16215297</v>
      </c>
      <c r="GM806" s="477">
        <f t="shared" si="2238"/>
        <v>1009590</v>
      </c>
      <c r="GN806" s="477">
        <f t="shared" si="2236"/>
        <v>122677</v>
      </c>
      <c r="GO806" s="477">
        <f t="shared" si="2235"/>
        <v>118807</v>
      </c>
      <c r="GP806" s="477">
        <f t="shared" si="2235"/>
        <v>176861</v>
      </c>
      <c r="GQ806" s="477">
        <f t="shared" si="2235"/>
        <v>0</v>
      </c>
      <c r="GR806" s="477"/>
      <c r="GS806" s="477"/>
      <c r="GT806" s="477"/>
      <c r="GU806" s="477"/>
      <c r="GV806" s="416"/>
      <c r="GW806" s="402"/>
      <c r="GX806" s="402"/>
      <c r="GY806" s="402"/>
      <c r="GZ806" s="402"/>
      <c r="HA806" s="402"/>
    </row>
    <row r="807" spans="1:209" ht="9.75" customHeight="1" x14ac:dyDescent="0.2">
      <c r="A807" s="417" t="str">
        <f t="shared" si="2210"/>
        <v>2020-21MAYRYC</v>
      </c>
      <c r="B807" s="458" t="str">
        <f t="shared" si="2229"/>
        <v>2020-21</v>
      </c>
      <c r="C807" s="402" t="s">
        <v>668</v>
      </c>
      <c r="D807" s="402" t="s">
        <v>656</v>
      </c>
      <c r="E807" s="402" t="s">
        <v>466</v>
      </c>
      <c r="F807" s="478" t="s">
        <v>453</v>
      </c>
      <c r="G807" s="478" t="s">
        <v>687</v>
      </c>
      <c r="H807" s="510">
        <v>89993</v>
      </c>
      <c r="I807" s="510">
        <v>59214</v>
      </c>
      <c r="J807" s="510">
        <v>132811</v>
      </c>
      <c r="K807" s="510">
        <v>2</v>
      </c>
      <c r="L807" s="510">
        <v>1</v>
      </c>
      <c r="M807" s="510">
        <v>4</v>
      </c>
      <c r="N807" s="510">
        <v>5</v>
      </c>
      <c r="O807" s="510">
        <v>36</v>
      </c>
      <c r="P807" s="510">
        <v>339</v>
      </c>
      <c r="Q807" s="510">
        <v>64</v>
      </c>
      <c r="R807" s="510">
        <v>5730</v>
      </c>
      <c r="S807" s="510">
        <v>72208</v>
      </c>
      <c r="T807" s="510">
        <v>5522</v>
      </c>
      <c r="U807" s="510">
        <v>3139</v>
      </c>
      <c r="V807" s="510">
        <v>35801</v>
      </c>
      <c r="W807" s="510">
        <v>16199</v>
      </c>
      <c r="X807" s="510">
        <v>670</v>
      </c>
      <c r="Y807" s="510">
        <v>2083859</v>
      </c>
      <c r="Z807" s="510">
        <v>377</v>
      </c>
      <c r="AA807" s="510">
        <v>685</v>
      </c>
      <c r="AB807" s="510">
        <v>1578246</v>
      </c>
      <c r="AC807" s="510">
        <v>503</v>
      </c>
      <c r="AD807" s="510">
        <v>950</v>
      </c>
      <c r="AE807" s="510">
        <v>31904792</v>
      </c>
      <c r="AF807" s="510">
        <v>891</v>
      </c>
      <c r="AG807" s="510">
        <v>1728</v>
      </c>
      <c r="AH807" s="510">
        <v>28700066</v>
      </c>
      <c r="AI807" s="510">
        <v>1772</v>
      </c>
      <c r="AJ807" s="510">
        <v>4113</v>
      </c>
      <c r="AK807" s="510">
        <v>2123458</v>
      </c>
      <c r="AL807" s="510">
        <v>3169</v>
      </c>
      <c r="AM807" s="510">
        <v>7606</v>
      </c>
      <c r="AN807" s="510"/>
      <c r="AO807" s="510"/>
      <c r="AP807" s="510"/>
      <c r="AQ807" s="510"/>
      <c r="AR807" s="510"/>
      <c r="AS807" s="510"/>
      <c r="AT807" s="510">
        <v>5289</v>
      </c>
      <c r="AU807" s="510">
        <v>96</v>
      </c>
      <c r="AV807" s="510">
        <v>2945</v>
      </c>
      <c r="AW807" s="510">
        <v>1418</v>
      </c>
      <c r="AX807" s="510">
        <v>96</v>
      </c>
      <c r="AY807" s="510">
        <v>2152</v>
      </c>
      <c r="AZ807" s="510">
        <v>1354</v>
      </c>
      <c r="BA807" s="510"/>
      <c r="BB807" s="510"/>
      <c r="BC807" s="510"/>
      <c r="BD807" s="510"/>
      <c r="BE807" s="510"/>
      <c r="BF807" s="510"/>
      <c r="BG807" s="510"/>
      <c r="BH807" s="510"/>
      <c r="BI807" s="510">
        <v>35829</v>
      </c>
      <c r="BJ807" s="510">
        <v>3632</v>
      </c>
      <c r="BK807" s="510">
        <v>27458</v>
      </c>
      <c r="BL807" s="510">
        <v>66919</v>
      </c>
      <c r="BM807" s="510">
        <v>13165</v>
      </c>
      <c r="BN807" s="510">
        <v>9568</v>
      </c>
      <c r="BO807" s="510">
        <v>7403</v>
      </c>
      <c r="BP807" s="510">
        <v>5479</v>
      </c>
      <c r="BQ807" s="510">
        <v>48492</v>
      </c>
      <c r="BR807" s="510">
        <v>39460</v>
      </c>
      <c r="BS807" s="510">
        <v>24689</v>
      </c>
      <c r="BT807" s="510">
        <v>17851</v>
      </c>
      <c r="BU807" s="510">
        <v>929</v>
      </c>
      <c r="BV807" s="510">
        <v>703</v>
      </c>
      <c r="BW807" s="510">
        <v>7</v>
      </c>
      <c r="BX807" s="510">
        <v>3104</v>
      </c>
      <c r="BY807" s="510">
        <v>443</v>
      </c>
      <c r="BZ807" s="510">
        <v>1164</v>
      </c>
      <c r="CA807" s="510">
        <v>1</v>
      </c>
      <c r="CB807" s="510">
        <v>210</v>
      </c>
      <c r="CC807" s="510">
        <v>210</v>
      </c>
      <c r="CD807" s="510">
        <v>210</v>
      </c>
      <c r="CE807" s="510">
        <v>5514</v>
      </c>
      <c r="CF807" s="510">
        <v>2080545</v>
      </c>
      <c r="CG807" s="510">
        <v>377</v>
      </c>
      <c r="CH807" s="510">
        <v>684</v>
      </c>
      <c r="CI807" s="510">
        <v>1853</v>
      </c>
      <c r="CJ807" s="510">
        <v>1636994</v>
      </c>
      <c r="CK807" s="510">
        <v>883</v>
      </c>
      <c r="CL807" s="510">
        <v>1612</v>
      </c>
      <c r="CM807" s="510">
        <v>523</v>
      </c>
      <c r="CN807" s="510">
        <v>425841</v>
      </c>
      <c r="CO807" s="510">
        <v>814</v>
      </c>
      <c r="CP807" s="510">
        <v>1669</v>
      </c>
      <c r="CQ807" s="510">
        <v>33425</v>
      </c>
      <c r="CR807" s="510">
        <v>29841957</v>
      </c>
      <c r="CS807" s="510">
        <v>893</v>
      </c>
      <c r="CT807" s="510">
        <v>1739</v>
      </c>
      <c r="CU807" s="510">
        <v>401</v>
      </c>
      <c r="CV807" s="510">
        <v>645461</v>
      </c>
      <c r="CW807" s="510">
        <v>1610</v>
      </c>
      <c r="CX807" s="510">
        <v>3186</v>
      </c>
      <c r="CY807" s="510">
        <v>115</v>
      </c>
      <c r="CZ807" s="510">
        <v>161745</v>
      </c>
      <c r="DA807" s="510">
        <v>1406</v>
      </c>
      <c r="DB807" s="510">
        <v>2794</v>
      </c>
      <c r="DC807" s="510">
        <v>2240</v>
      </c>
      <c r="DD807" s="510">
        <v>5939665</v>
      </c>
      <c r="DE807" s="510">
        <v>2652</v>
      </c>
      <c r="DF807" s="510">
        <v>5103</v>
      </c>
      <c r="DG807" s="510">
        <v>177</v>
      </c>
      <c r="DH807" s="510">
        <v>519018</v>
      </c>
      <c r="DI807" s="510">
        <v>2932</v>
      </c>
      <c r="DJ807" s="510">
        <v>6468</v>
      </c>
      <c r="DK807" s="510">
        <v>450</v>
      </c>
      <c r="DL807" s="510">
        <v>129184</v>
      </c>
      <c r="DM807" s="510">
        <v>287</v>
      </c>
      <c r="DN807" s="510">
        <v>495</v>
      </c>
      <c r="DO807" s="510">
        <v>3355</v>
      </c>
      <c r="DP807" s="510">
        <v>117331</v>
      </c>
      <c r="DQ807" s="510">
        <v>35</v>
      </c>
      <c r="DR807" s="510">
        <v>62</v>
      </c>
      <c r="DS807" s="510">
        <v>166</v>
      </c>
      <c r="DT807" s="510">
        <v>157169</v>
      </c>
      <c r="DU807" s="510">
        <v>947</v>
      </c>
      <c r="DV807" s="510">
        <v>1995</v>
      </c>
      <c r="DW807" s="510">
        <v>138</v>
      </c>
      <c r="DX807" s="510"/>
      <c r="DY807" s="510"/>
      <c r="DZ807" s="510"/>
      <c r="EA807" s="510"/>
      <c r="EB807" s="510"/>
      <c r="EC807" s="510"/>
      <c r="ED807" s="510"/>
      <c r="EE807" s="510"/>
      <c r="EF807" s="510"/>
      <c r="EG807" s="510" t="s">
        <v>152</v>
      </c>
      <c r="EH807" s="510" t="s">
        <v>152</v>
      </c>
      <c r="EI807" s="510">
        <v>64</v>
      </c>
      <c r="EJ807" s="479"/>
      <c r="EK807" s="479"/>
      <c r="EL807" s="479"/>
      <c r="EM807" s="479"/>
      <c r="EN807" s="479"/>
      <c r="EO807" s="479"/>
      <c r="EP807" s="479"/>
      <c r="EQ807" s="479"/>
      <c r="ER807" s="479"/>
      <c r="ES807" s="479"/>
      <c r="ET807" s="479"/>
      <c r="EU807" s="479"/>
      <c r="EV807" s="479"/>
      <c r="EW807" s="479"/>
      <c r="EX807" s="479"/>
      <c r="EY807" s="479"/>
      <c r="EZ807" s="476"/>
      <c r="FA807" s="446">
        <f t="shared" si="2211"/>
        <v>5</v>
      </c>
      <c r="FB807" s="417">
        <f t="shared" si="2212"/>
        <v>2020</v>
      </c>
      <c r="FC807" s="448">
        <f t="shared" si="2213"/>
        <v>43952</v>
      </c>
      <c r="FD807" s="449">
        <f t="shared" si="2230"/>
        <v>31</v>
      </c>
      <c r="FE807" s="450"/>
      <c r="FF807" s="451">
        <f t="shared" si="2232"/>
        <v>0.64730850858576117</v>
      </c>
      <c r="FG807" s="450"/>
      <c r="FH807" s="452">
        <f t="shared" si="2215"/>
        <v>2.3840999637812388</v>
      </c>
      <c r="FI807" s="452">
        <f t="shared" si="2216"/>
        <v>1.7327055414704817</v>
      </c>
      <c r="FJ807" s="452">
        <f t="shared" si="2217"/>
        <v>2.3583943931188278</v>
      </c>
      <c r="FK807" s="452">
        <f t="shared" si="2218"/>
        <v>1.7454603376871616</v>
      </c>
      <c r="FL807" s="452">
        <f t="shared" si="2219"/>
        <v>1.3544873048238877</v>
      </c>
      <c r="FM807" s="452">
        <f t="shared" si="2220"/>
        <v>1.1022038490544956</v>
      </c>
      <c r="FN807" s="452">
        <f t="shared" si="2221"/>
        <v>1.5241064263226125</v>
      </c>
      <c r="FO807" s="452">
        <f t="shared" si="2222"/>
        <v>1.1019816038027039</v>
      </c>
      <c r="FP807" s="452">
        <f t="shared" si="2223"/>
        <v>1.3865671641791044</v>
      </c>
      <c r="FQ807" s="452">
        <f t="shared" si="2224"/>
        <v>1.0492537313432835</v>
      </c>
      <c r="FR807" s="453"/>
      <c r="FS807" s="446">
        <f t="shared" si="2239"/>
        <v>59214</v>
      </c>
      <c r="FT807" s="446">
        <f t="shared" si="2239"/>
        <v>236856</v>
      </c>
      <c r="FU807" s="446">
        <f t="shared" si="2239"/>
        <v>296070</v>
      </c>
      <c r="FV807" s="446">
        <f t="shared" si="2239"/>
        <v>2131704</v>
      </c>
      <c r="FW807" s="446">
        <f t="shared" si="2239"/>
        <v>3782570</v>
      </c>
      <c r="FX807" s="446">
        <f t="shared" si="2239"/>
        <v>2982050</v>
      </c>
      <c r="FY807" s="446">
        <f t="shared" si="2239"/>
        <v>61864128</v>
      </c>
      <c r="FZ807" s="446">
        <f t="shared" si="2239"/>
        <v>66626487</v>
      </c>
      <c r="GA807" s="446">
        <f t="shared" si="2239"/>
        <v>5096020</v>
      </c>
      <c r="GB807" s="446"/>
      <c r="GC807" s="446"/>
      <c r="GD807" s="446">
        <f t="shared" si="2238"/>
        <v>8148</v>
      </c>
      <c r="GE807" s="446">
        <f t="shared" si="2238"/>
        <v>210</v>
      </c>
      <c r="GF807" s="446">
        <f t="shared" si="2238"/>
        <v>3771576</v>
      </c>
      <c r="GG807" s="446">
        <f t="shared" si="2238"/>
        <v>2987036</v>
      </c>
      <c r="GH807" s="446">
        <f t="shared" si="2238"/>
        <v>872887</v>
      </c>
      <c r="GI807" s="446">
        <f t="shared" si="2238"/>
        <v>58126075</v>
      </c>
      <c r="GJ807" s="446">
        <f t="shared" si="2238"/>
        <v>1277586</v>
      </c>
      <c r="GK807" s="446">
        <f t="shared" si="2238"/>
        <v>321310</v>
      </c>
      <c r="GL807" s="446">
        <f t="shared" si="2238"/>
        <v>11430720</v>
      </c>
      <c r="GM807" s="446">
        <f t="shared" si="2238"/>
        <v>1144836</v>
      </c>
      <c r="GN807" s="446">
        <f t="shared" si="2236"/>
        <v>331170</v>
      </c>
      <c r="GO807" s="446">
        <f t="shared" si="2235"/>
        <v>222750</v>
      </c>
      <c r="GP807" s="446">
        <f t="shared" si="2235"/>
        <v>208010</v>
      </c>
      <c r="GQ807" s="446">
        <f t="shared" si="2235"/>
        <v>0</v>
      </c>
      <c r="GR807" s="446"/>
      <c r="GS807" s="446"/>
      <c r="GT807" s="446"/>
      <c r="GU807" s="446"/>
      <c r="GV807" s="416"/>
      <c r="GW807" s="402"/>
      <c r="GX807" s="402"/>
      <c r="GY807" s="402"/>
      <c r="GZ807" s="402"/>
      <c r="HA807" s="402"/>
    </row>
    <row r="808" spans="1:209" ht="9.75" customHeight="1" x14ac:dyDescent="0.2">
      <c r="A808" s="417" t="str">
        <f t="shared" si="2210"/>
        <v>2020-21MAYR1F</v>
      </c>
      <c r="B808" s="458" t="str">
        <f t="shared" si="2229"/>
        <v>2020-21</v>
      </c>
      <c r="C808" s="402" t="s">
        <v>668</v>
      </c>
      <c r="D808" s="402" t="s">
        <v>663</v>
      </c>
      <c r="E808" s="402" t="s">
        <v>662</v>
      </c>
      <c r="F808" s="478" t="s">
        <v>458</v>
      </c>
      <c r="G808" s="478" t="s">
        <v>688</v>
      </c>
      <c r="H808" s="510">
        <v>2166</v>
      </c>
      <c r="I808" s="510">
        <v>970</v>
      </c>
      <c r="J808" s="510">
        <v>7705</v>
      </c>
      <c r="K808" s="510">
        <v>8</v>
      </c>
      <c r="L808" s="510">
        <v>1</v>
      </c>
      <c r="M808" s="510">
        <v>7</v>
      </c>
      <c r="N808" s="510">
        <v>22</v>
      </c>
      <c r="O808" s="510">
        <v>129</v>
      </c>
      <c r="P808" s="510">
        <v>9</v>
      </c>
      <c r="Q808" s="510">
        <v>0</v>
      </c>
      <c r="R808" s="510">
        <v>8</v>
      </c>
      <c r="S808" s="510">
        <v>1912</v>
      </c>
      <c r="T808" s="510">
        <v>91</v>
      </c>
      <c r="U808" s="510">
        <v>55</v>
      </c>
      <c r="V808" s="510">
        <v>757</v>
      </c>
      <c r="W808" s="510">
        <v>717</v>
      </c>
      <c r="X808" s="510">
        <v>80</v>
      </c>
      <c r="Y808" s="510">
        <v>46822</v>
      </c>
      <c r="Z808" s="510">
        <v>515</v>
      </c>
      <c r="AA808" s="510">
        <v>971</v>
      </c>
      <c r="AB808" s="510">
        <v>28177</v>
      </c>
      <c r="AC808" s="510">
        <v>512</v>
      </c>
      <c r="AD808" s="510">
        <v>939</v>
      </c>
      <c r="AE808" s="510">
        <v>722222</v>
      </c>
      <c r="AF808" s="510">
        <v>954</v>
      </c>
      <c r="AG808" s="510">
        <v>1763</v>
      </c>
      <c r="AH808" s="510">
        <v>1538085</v>
      </c>
      <c r="AI808" s="510">
        <v>2145</v>
      </c>
      <c r="AJ808" s="510">
        <v>4474</v>
      </c>
      <c r="AK808" s="510">
        <v>267443</v>
      </c>
      <c r="AL808" s="510">
        <v>3343</v>
      </c>
      <c r="AM808" s="510">
        <v>6590</v>
      </c>
      <c r="AN808" s="510"/>
      <c r="AO808" s="510"/>
      <c r="AP808" s="510"/>
      <c r="AQ808" s="510"/>
      <c r="AR808" s="510"/>
      <c r="AS808" s="510"/>
      <c r="AT808" s="510">
        <v>124</v>
      </c>
      <c r="AU808" s="510">
        <v>1</v>
      </c>
      <c r="AV808" s="510">
        <v>5</v>
      </c>
      <c r="AW808" s="510">
        <v>10</v>
      </c>
      <c r="AX808" s="510">
        <v>2</v>
      </c>
      <c r="AY808" s="510">
        <v>116</v>
      </c>
      <c r="AZ808" s="510">
        <v>7</v>
      </c>
      <c r="BA808" s="510"/>
      <c r="BB808" s="510"/>
      <c r="BC808" s="510"/>
      <c r="BD808" s="510"/>
      <c r="BE808" s="510"/>
      <c r="BF808" s="510"/>
      <c r="BG808" s="510"/>
      <c r="BH808" s="510"/>
      <c r="BI808" s="510">
        <v>1026</v>
      </c>
      <c r="BJ808" s="510">
        <v>38</v>
      </c>
      <c r="BK808" s="510">
        <v>724</v>
      </c>
      <c r="BL808" s="510">
        <v>1788</v>
      </c>
      <c r="BM808" s="510">
        <v>151</v>
      </c>
      <c r="BN808" s="510">
        <v>122</v>
      </c>
      <c r="BO808" s="510">
        <v>92</v>
      </c>
      <c r="BP808" s="510">
        <v>72</v>
      </c>
      <c r="BQ808" s="510">
        <v>874</v>
      </c>
      <c r="BR808" s="510">
        <v>790</v>
      </c>
      <c r="BS808" s="510">
        <v>842</v>
      </c>
      <c r="BT808" s="510">
        <v>755</v>
      </c>
      <c r="BU808" s="510">
        <v>91</v>
      </c>
      <c r="BV808" s="510">
        <v>84</v>
      </c>
      <c r="BW808" s="510">
        <v>1</v>
      </c>
      <c r="BX808" s="510">
        <v>244</v>
      </c>
      <c r="BY808" s="510">
        <v>244</v>
      </c>
      <c r="BZ808" s="510">
        <v>244</v>
      </c>
      <c r="CA808" s="510">
        <v>0</v>
      </c>
      <c r="CB808" s="510">
        <v>0</v>
      </c>
      <c r="CC808" s="510" t="s">
        <v>152</v>
      </c>
      <c r="CD808" s="510" t="s">
        <v>152</v>
      </c>
      <c r="CE808" s="510">
        <v>90</v>
      </c>
      <c r="CF808" s="510">
        <v>46578</v>
      </c>
      <c r="CG808" s="510">
        <v>518</v>
      </c>
      <c r="CH808" s="510">
        <v>979</v>
      </c>
      <c r="CI808" s="510">
        <v>66</v>
      </c>
      <c r="CJ808" s="510">
        <v>64117</v>
      </c>
      <c r="CK808" s="510">
        <v>971</v>
      </c>
      <c r="CL808" s="510">
        <v>1953</v>
      </c>
      <c r="CM808" s="510">
        <v>3</v>
      </c>
      <c r="CN808" s="510">
        <v>58</v>
      </c>
      <c r="CO808" s="510">
        <v>19</v>
      </c>
      <c r="CP808" s="510">
        <v>32</v>
      </c>
      <c r="CQ808" s="510">
        <v>688</v>
      </c>
      <c r="CR808" s="510">
        <v>658047</v>
      </c>
      <c r="CS808" s="510">
        <v>956</v>
      </c>
      <c r="CT808" s="510">
        <v>1756</v>
      </c>
      <c r="CU808" s="510">
        <v>108</v>
      </c>
      <c r="CV808" s="510">
        <v>279073</v>
      </c>
      <c r="CW808" s="510">
        <v>2584</v>
      </c>
      <c r="CX808" s="510">
        <v>4491</v>
      </c>
      <c r="CY808" s="510">
        <v>5</v>
      </c>
      <c r="CZ808" s="510">
        <v>3339</v>
      </c>
      <c r="DA808" s="510">
        <v>668</v>
      </c>
      <c r="DB808" s="510">
        <v>1760</v>
      </c>
      <c r="DC808" s="510">
        <v>13</v>
      </c>
      <c r="DD808" s="510">
        <v>74048</v>
      </c>
      <c r="DE808" s="510">
        <v>5696</v>
      </c>
      <c r="DF808" s="510">
        <v>13051</v>
      </c>
      <c r="DG808" s="510">
        <v>15</v>
      </c>
      <c r="DH808" s="510">
        <v>14323</v>
      </c>
      <c r="DI808" s="510">
        <v>955</v>
      </c>
      <c r="DJ808" s="510">
        <v>2016</v>
      </c>
      <c r="DK808" s="510">
        <v>7</v>
      </c>
      <c r="DL808" s="510">
        <v>2432</v>
      </c>
      <c r="DM808" s="510">
        <v>347</v>
      </c>
      <c r="DN808" s="510">
        <v>529</v>
      </c>
      <c r="DO808" s="510">
        <v>81</v>
      </c>
      <c r="DP808" s="510">
        <v>6483</v>
      </c>
      <c r="DQ808" s="510">
        <v>80</v>
      </c>
      <c r="DR808" s="510">
        <v>122</v>
      </c>
      <c r="DS808" s="510">
        <v>1</v>
      </c>
      <c r="DT808" s="510">
        <v>607</v>
      </c>
      <c r="DU808" s="510">
        <v>607</v>
      </c>
      <c r="DV808" s="510">
        <v>607</v>
      </c>
      <c r="DW808" s="510">
        <v>0</v>
      </c>
      <c r="DX808" s="510"/>
      <c r="DY808" s="510"/>
      <c r="DZ808" s="510"/>
      <c r="EA808" s="510"/>
      <c r="EB808" s="510"/>
      <c r="EC808" s="510"/>
      <c r="ED808" s="510"/>
      <c r="EE808" s="510"/>
      <c r="EF808" s="510"/>
      <c r="EG808" s="510" t="s">
        <v>152</v>
      </c>
      <c r="EH808" s="510" t="s">
        <v>152</v>
      </c>
      <c r="EI808" s="510">
        <v>0</v>
      </c>
      <c r="EJ808" s="479"/>
      <c r="EK808" s="479"/>
      <c r="EL808" s="479"/>
      <c r="EM808" s="479"/>
      <c r="EN808" s="479"/>
      <c r="EO808" s="479"/>
      <c r="EP808" s="479"/>
      <c r="EQ808" s="479"/>
      <c r="ER808" s="479"/>
      <c r="ES808" s="479"/>
      <c r="ET808" s="479"/>
      <c r="EU808" s="479"/>
      <c r="EV808" s="479"/>
      <c r="EW808" s="479"/>
      <c r="EX808" s="479"/>
      <c r="EY808" s="479"/>
      <c r="EZ808" s="476"/>
      <c r="FA808" s="446">
        <f t="shared" si="2211"/>
        <v>5</v>
      </c>
      <c r="FB808" s="417">
        <f t="shared" si="2212"/>
        <v>2020</v>
      </c>
      <c r="FC808" s="448">
        <f t="shared" si="2213"/>
        <v>43952</v>
      </c>
      <c r="FD808" s="449">
        <f t="shared" si="2230"/>
        <v>31</v>
      </c>
      <c r="FE808" s="450"/>
      <c r="FF808" s="451">
        <f t="shared" si="2232"/>
        <v>0.98780487804878048</v>
      </c>
      <c r="FG808" s="450"/>
      <c r="FH808" s="452">
        <f t="shared" si="2215"/>
        <v>1.6593406593406594</v>
      </c>
      <c r="FI808" s="452">
        <f t="shared" si="2216"/>
        <v>1.3406593406593406</v>
      </c>
      <c r="FJ808" s="452">
        <f t="shared" si="2217"/>
        <v>1.6727272727272726</v>
      </c>
      <c r="FK808" s="452">
        <f t="shared" si="2218"/>
        <v>1.3090909090909091</v>
      </c>
      <c r="FL808" s="452">
        <f t="shared" si="2219"/>
        <v>1.154557463672391</v>
      </c>
      <c r="FM808" s="452">
        <f t="shared" si="2220"/>
        <v>1.0435931307793924</v>
      </c>
      <c r="FN808" s="452">
        <f t="shared" si="2221"/>
        <v>1.1743375174337518</v>
      </c>
      <c r="FO808" s="452">
        <f t="shared" si="2222"/>
        <v>1.0529986052998606</v>
      </c>
      <c r="FP808" s="452">
        <f t="shared" si="2223"/>
        <v>1.1375</v>
      </c>
      <c r="FQ808" s="452">
        <f t="shared" si="2224"/>
        <v>1.05</v>
      </c>
      <c r="FR808" s="453"/>
      <c r="FS808" s="446">
        <f t="shared" si="2239"/>
        <v>970</v>
      </c>
      <c r="FT808" s="446">
        <f t="shared" si="2239"/>
        <v>6790</v>
      </c>
      <c r="FU808" s="446">
        <f t="shared" si="2239"/>
        <v>21340</v>
      </c>
      <c r="FV808" s="446">
        <f t="shared" si="2239"/>
        <v>125130</v>
      </c>
      <c r="FW808" s="446">
        <f t="shared" si="2239"/>
        <v>88361</v>
      </c>
      <c r="FX808" s="446">
        <f t="shared" si="2239"/>
        <v>51645</v>
      </c>
      <c r="FY808" s="446">
        <f t="shared" si="2239"/>
        <v>1334591</v>
      </c>
      <c r="FZ808" s="446">
        <f t="shared" si="2239"/>
        <v>3207858</v>
      </c>
      <c r="GA808" s="446">
        <f t="shared" si="2239"/>
        <v>527200</v>
      </c>
      <c r="GB808" s="446"/>
      <c r="GC808" s="446"/>
      <c r="GD808" s="446">
        <f t="shared" si="2238"/>
        <v>244</v>
      </c>
      <c r="GE808" s="446" t="str">
        <f t="shared" si="2238"/>
        <v>-</v>
      </c>
      <c r="GF808" s="446">
        <f t="shared" si="2238"/>
        <v>88110</v>
      </c>
      <c r="GG808" s="446">
        <f t="shared" si="2238"/>
        <v>128898</v>
      </c>
      <c r="GH808" s="446">
        <f t="shared" si="2238"/>
        <v>96</v>
      </c>
      <c r="GI808" s="446">
        <f t="shared" si="2238"/>
        <v>1208128</v>
      </c>
      <c r="GJ808" s="446">
        <f t="shared" si="2238"/>
        <v>485028</v>
      </c>
      <c r="GK808" s="446">
        <f t="shared" si="2238"/>
        <v>8800</v>
      </c>
      <c r="GL808" s="446">
        <f t="shared" si="2238"/>
        <v>169663</v>
      </c>
      <c r="GM808" s="446">
        <f t="shared" si="2238"/>
        <v>30240</v>
      </c>
      <c r="GN808" s="446">
        <f t="shared" si="2236"/>
        <v>607</v>
      </c>
      <c r="GO808" s="446">
        <f t="shared" si="2235"/>
        <v>3703</v>
      </c>
      <c r="GP808" s="446">
        <f t="shared" si="2235"/>
        <v>9882</v>
      </c>
      <c r="GQ808" s="446">
        <f t="shared" si="2235"/>
        <v>0</v>
      </c>
      <c r="GR808" s="446"/>
      <c r="GS808" s="446"/>
      <c r="GT808" s="446"/>
      <c r="GU808" s="446"/>
      <c r="GV808" s="416"/>
      <c r="GW808" s="402"/>
      <c r="GX808" s="402"/>
      <c r="GY808" s="402"/>
      <c r="GZ808" s="402"/>
      <c r="HA808" s="402"/>
    </row>
    <row r="809" spans="1:209" ht="9.75" customHeight="1" x14ac:dyDescent="0.2">
      <c r="A809" s="493" t="str">
        <f t="shared" si="2210"/>
        <v>2020-21MAYRRU</v>
      </c>
      <c r="B809" s="494" t="str">
        <f t="shared" si="2229"/>
        <v>2020-21</v>
      </c>
      <c r="C809" s="480" t="s">
        <v>668</v>
      </c>
      <c r="D809" s="480" t="s">
        <v>659</v>
      </c>
      <c r="E809" s="480" t="s">
        <v>467</v>
      </c>
      <c r="F809" s="495" t="s">
        <v>454</v>
      </c>
      <c r="G809" s="511" t="s">
        <v>689</v>
      </c>
      <c r="H809" s="519">
        <v>127061</v>
      </c>
      <c r="I809" s="519">
        <v>93932</v>
      </c>
      <c r="J809" s="519">
        <v>27194</v>
      </c>
      <c r="K809" s="519">
        <v>0</v>
      </c>
      <c r="L809" s="519">
        <v>0</v>
      </c>
      <c r="M809" s="519">
        <v>0</v>
      </c>
      <c r="N809" s="519">
        <v>2</v>
      </c>
      <c r="O809" s="519">
        <v>6</v>
      </c>
      <c r="P809" s="519">
        <v>336</v>
      </c>
      <c r="Q809" s="519">
        <v>0</v>
      </c>
      <c r="R809" s="519">
        <v>1656</v>
      </c>
      <c r="S809" s="519">
        <v>93398</v>
      </c>
      <c r="T809" s="519">
        <v>6494</v>
      </c>
      <c r="U809" s="519">
        <v>4071</v>
      </c>
      <c r="V809" s="519">
        <v>47921</v>
      </c>
      <c r="W809" s="519">
        <v>21819</v>
      </c>
      <c r="X809" s="519">
        <v>1308</v>
      </c>
      <c r="Y809" s="519">
        <v>2287809</v>
      </c>
      <c r="Z809" s="519">
        <v>352</v>
      </c>
      <c r="AA809" s="519">
        <v>593</v>
      </c>
      <c r="AB809" s="519">
        <v>1807900</v>
      </c>
      <c r="AC809" s="519">
        <v>444</v>
      </c>
      <c r="AD809" s="519">
        <v>733</v>
      </c>
      <c r="AE809" s="519">
        <v>25608685</v>
      </c>
      <c r="AF809" s="519">
        <v>534</v>
      </c>
      <c r="AG809" s="519">
        <v>905</v>
      </c>
      <c r="AH809" s="519">
        <v>28866243</v>
      </c>
      <c r="AI809" s="519">
        <v>1323</v>
      </c>
      <c r="AJ809" s="519">
        <v>2856</v>
      </c>
      <c r="AK809" s="519">
        <v>3075538</v>
      </c>
      <c r="AL809" s="519">
        <v>2351</v>
      </c>
      <c r="AM809" s="519">
        <v>5471</v>
      </c>
      <c r="AN809" s="519"/>
      <c r="AO809" s="519"/>
      <c r="AP809" s="519"/>
      <c r="AQ809" s="519"/>
      <c r="AR809" s="519"/>
      <c r="AS809" s="519"/>
      <c r="AT809" s="519">
        <v>10376</v>
      </c>
      <c r="AU809" s="519">
        <v>586</v>
      </c>
      <c r="AV809" s="519">
        <v>2607</v>
      </c>
      <c r="AW809" s="519">
        <v>5339</v>
      </c>
      <c r="AX809" s="519">
        <v>372</v>
      </c>
      <c r="AY809" s="519">
        <v>6811</v>
      </c>
      <c r="AZ809" s="519">
        <v>0</v>
      </c>
      <c r="BA809" s="519"/>
      <c r="BB809" s="519"/>
      <c r="BC809" s="519"/>
      <c r="BD809" s="519"/>
      <c r="BE809" s="519"/>
      <c r="BF809" s="519"/>
      <c r="BG809" s="519"/>
      <c r="BH809" s="519"/>
      <c r="BI809" s="519">
        <v>47950</v>
      </c>
      <c r="BJ809" s="519">
        <v>4102</v>
      </c>
      <c r="BK809" s="519">
        <v>30970</v>
      </c>
      <c r="BL809" s="519">
        <v>83022</v>
      </c>
      <c r="BM809" s="519">
        <v>16382</v>
      </c>
      <c r="BN809" s="519">
        <v>12421</v>
      </c>
      <c r="BO809" s="519">
        <v>10084</v>
      </c>
      <c r="BP809" s="519">
        <v>7768</v>
      </c>
      <c r="BQ809" s="519">
        <v>65859</v>
      </c>
      <c r="BR809" s="519">
        <v>51805</v>
      </c>
      <c r="BS809" s="519">
        <v>28763</v>
      </c>
      <c r="BT809" s="519">
        <v>23670</v>
      </c>
      <c r="BU809" s="519">
        <v>1625</v>
      </c>
      <c r="BV809" s="519">
        <v>1392</v>
      </c>
      <c r="BW809" s="519">
        <v>45</v>
      </c>
      <c r="BX809" s="519">
        <v>19264</v>
      </c>
      <c r="BY809" s="519">
        <v>428</v>
      </c>
      <c r="BZ809" s="519">
        <v>712</v>
      </c>
      <c r="CA809" s="519">
        <v>12</v>
      </c>
      <c r="CB809" s="519">
        <v>4642</v>
      </c>
      <c r="CC809" s="519">
        <v>387</v>
      </c>
      <c r="CD809" s="519">
        <v>802</v>
      </c>
      <c r="CE809" s="519">
        <v>6437</v>
      </c>
      <c r="CF809" s="519">
        <v>2263903</v>
      </c>
      <c r="CG809" s="519">
        <v>352</v>
      </c>
      <c r="CH809" s="519">
        <v>591</v>
      </c>
      <c r="CI809" s="519">
        <v>3299</v>
      </c>
      <c r="CJ809" s="519">
        <v>1739585</v>
      </c>
      <c r="CK809" s="519">
        <v>527</v>
      </c>
      <c r="CL809" s="519">
        <v>882</v>
      </c>
      <c r="CM809" s="519">
        <v>808</v>
      </c>
      <c r="CN809" s="519">
        <v>329857</v>
      </c>
      <c r="CO809" s="519">
        <v>408</v>
      </c>
      <c r="CP809" s="519">
        <v>836</v>
      </c>
      <c r="CQ809" s="519">
        <v>43814</v>
      </c>
      <c r="CR809" s="519">
        <v>23539243</v>
      </c>
      <c r="CS809" s="519">
        <v>537</v>
      </c>
      <c r="CT809" s="519">
        <v>908</v>
      </c>
      <c r="CU809" s="519">
        <v>1935</v>
      </c>
      <c r="CV809" s="519">
        <v>3130921</v>
      </c>
      <c r="CW809" s="519">
        <v>1618</v>
      </c>
      <c r="CX809" s="519">
        <v>3113</v>
      </c>
      <c r="CY809" s="519">
        <v>267</v>
      </c>
      <c r="CZ809" s="519">
        <v>404337</v>
      </c>
      <c r="DA809" s="519">
        <v>1514</v>
      </c>
      <c r="DB809" s="519">
        <v>2977</v>
      </c>
      <c r="DC809" s="519">
        <v>1479</v>
      </c>
      <c r="DD809" s="519">
        <v>4971149</v>
      </c>
      <c r="DE809" s="519">
        <v>3361</v>
      </c>
      <c r="DF809" s="519">
        <v>6486</v>
      </c>
      <c r="DG809" s="519">
        <v>92</v>
      </c>
      <c r="DH809" s="519">
        <v>253224</v>
      </c>
      <c r="DI809" s="519">
        <v>2752</v>
      </c>
      <c r="DJ809" s="519">
        <v>5360</v>
      </c>
      <c r="DK809" s="519">
        <v>550</v>
      </c>
      <c r="DL809" s="519">
        <v>156590</v>
      </c>
      <c r="DM809" s="519">
        <v>285</v>
      </c>
      <c r="DN809" s="519">
        <v>484</v>
      </c>
      <c r="DO809" s="519">
        <v>3312</v>
      </c>
      <c r="DP809" s="519">
        <v>199743</v>
      </c>
      <c r="DQ809" s="519">
        <v>60</v>
      </c>
      <c r="DR809" s="519">
        <v>132</v>
      </c>
      <c r="DS809" s="519">
        <v>137</v>
      </c>
      <c r="DT809" s="519">
        <v>197618</v>
      </c>
      <c r="DU809" s="519">
        <v>1442</v>
      </c>
      <c r="DV809" s="519">
        <v>2945</v>
      </c>
      <c r="DW809" s="519">
        <v>130</v>
      </c>
      <c r="DX809" s="519"/>
      <c r="DY809" s="519"/>
      <c r="DZ809" s="519"/>
      <c r="EA809" s="519"/>
      <c r="EB809" s="519"/>
      <c r="EC809" s="519"/>
      <c r="ED809" s="519"/>
      <c r="EE809" s="519"/>
      <c r="EF809" s="519"/>
      <c r="EG809" s="519" t="s">
        <v>152</v>
      </c>
      <c r="EH809" s="519" t="s">
        <v>152</v>
      </c>
      <c r="EI809" s="519">
        <v>0</v>
      </c>
      <c r="EJ809" s="512"/>
      <c r="EK809" s="512"/>
      <c r="EL809" s="512"/>
      <c r="EM809" s="512"/>
      <c r="EN809" s="512"/>
      <c r="EO809" s="512"/>
      <c r="EP809" s="512"/>
      <c r="EQ809" s="512"/>
      <c r="ER809" s="512"/>
      <c r="ES809" s="512"/>
      <c r="ET809" s="512"/>
      <c r="EU809" s="512"/>
      <c r="EV809" s="512"/>
      <c r="EW809" s="512"/>
      <c r="EX809" s="512"/>
      <c r="EY809" s="512"/>
      <c r="EZ809" s="514"/>
      <c r="FA809" s="520">
        <f t="shared" si="2211"/>
        <v>5</v>
      </c>
      <c r="FB809" s="493">
        <f t="shared" si="2212"/>
        <v>2020</v>
      </c>
      <c r="FC809" s="498">
        <f t="shared" si="2213"/>
        <v>43952</v>
      </c>
      <c r="FD809" s="499">
        <f t="shared" si="2230"/>
        <v>31</v>
      </c>
      <c r="FE809" s="500"/>
      <c r="FF809" s="515">
        <f t="shared" si="2232"/>
        <v>0.53783696005196491</v>
      </c>
      <c r="FG809" s="500"/>
      <c r="FH809" s="481">
        <f t="shared" si="2215"/>
        <v>2.5226362796427471</v>
      </c>
      <c r="FI809" s="481">
        <f t="shared" si="2216"/>
        <v>1.9126886356636896</v>
      </c>
      <c r="FJ809" s="481">
        <f t="shared" si="2217"/>
        <v>2.4770326701056251</v>
      </c>
      <c r="FK809" s="481">
        <f t="shared" si="2218"/>
        <v>1.9081306804225007</v>
      </c>
      <c r="FL809" s="481">
        <f t="shared" si="2219"/>
        <v>1.3743244089230191</v>
      </c>
      <c r="FM809" s="481">
        <f t="shared" si="2220"/>
        <v>1.0810500615596503</v>
      </c>
      <c r="FN809" s="481">
        <f t="shared" si="2221"/>
        <v>1.3182547321142124</v>
      </c>
      <c r="FO809" s="481">
        <f t="shared" si="2222"/>
        <v>1.0848343187130483</v>
      </c>
      <c r="FP809" s="481">
        <f t="shared" si="2223"/>
        <v>1.2423547400611621</v>
      </c>
      <c r="FQ809" s="481">
        <f t="shared" si="2224"/>
        <v>1.0642201834862386</v>
      </c>
      <c r="FR809" s="501"/>
      <c r="FS809" s="482">
        <f t="shared" si="2239"/>
        <v>0</v>
      </c>
      <c r="FT809" s="482">
        <f t="shared" si="2239"/>
        <v>0</v>
      </c>
      <c r="FU809" s="482">
        <f t="shared" si="2239"/>
        <v>187864</v>
      </c>
      <c r="FV809" s="482">
        <f t="shared" si="2239"/>
        <v>563592</v>
      </c>
      <c r="FW809" s="482">
        <f t="shared" si="2239"/>
        <v>3850942</v>
      </c>
      <c r="FX809" s="482">
        <f t="shared" si="2239"/>
        <v>2984043</v>
      </c>
      <c r="FY809" s="482">
        <f t="shared" si="2239"/>
        <v>43368505</v>
      </c>
      <c r="FZ809" s="482">
        <f t="shared" si="2239"/>
        <v>62315064</v>
      </c>
      <c r="GA809" s="482">
        <f t="shared" si="2239"/>
        <v>7156068</v>
      </c>
      <c r="GB809" s="482"/>
      <c r="GC809" s="482"/>
      <c r="GD809" s="482">
        <f t="shared" ref="GD809:GM818" si="2240">IFERROR(HLOOKUP(GD$1,$H$5:$HA$10112,MATCH($A809,$A$5:$A$10112,0),0)*HLOOKUP(GD$2,$H$5:$HA$10112,MATCH($A809,$A$5:$A$10112,0),0),"-")</f>
        <v>32040</v>
      </c>
      <c r="GE809" s="482">
        <f t="shared" si="2240"/>
        <v>9624</v>
      </c>
      <c r="GF809" s="482">
        <f t="shared" si="2240"/>
        <v>3804267</v>
      </c>
      <c r="GG809" s="482">
        <f t="shared" si="2240"/>
        <v>2909718</v>
      </c>
      <c r="GH809" s="482">
        <f t="shared" si="2240"/>
        <v>675488</v>
      </c>
      <c r="GI809" s="482">
        <f t="shared" si="2240"/>
        <v>39783112</v>
      </c>
      <c r="GJ809" s="482">
        <f t="shared" si="2240"/>
        <v>6023655</v>
      </c>
      <c r="GK809" s="482">
        <f t="shared" si="2240"/>
        <v>794859</v>
      </c>
      <c r="GL809" s="482">
        <f t="shared" si="2240"/>
        <v>9592794</v>
      </c>
      <c r="GM809" s="482">
        <f t="shared" si="2240"/>
        <v>493120</v>
      </c>
      <c r="GN809" s="482">
        <f t="shared" si="2236"/>
        <v>403465</v>
      </c>
      <c r="GO809" s="482">
        <f t="shared" ref="GO809:GQ828" si="2241">IFERROR(HLOOKUP(GO$1,$H$5:$HA$10112,MATCH($A809,$A$5:$A$10112,0),0)*HLOOKUP(GO$2,$H$5:$HA$10112,MATCH($A809,$A$5:$A$10112,0),0),"-")</f>
        <v>266200</v>
      </c>
      <c r="GP809" s="482">
        <f t="shared" si="2241"/>
        <v>437184</v>
      </c>
      <c r="GQ809" s="482">
        <f t="shared" si="2241"/>
        <v>0</v>
      </c>
      <c r="GR809" s="482"/>
      <c r="GS809" s="482"/>
      <c r="GT809" s="482"/>
      <c r="GU809" s="482"/>
      <c r="GV809" s="502"/>
      <c r="GW809" s="402"/>
      <c r="GX809" s="402"/>
      <c r="GY809" s="402"/>
      <c r="GZ809" s="402"/>
      <c r="HA809" s="402"/>
    </row>
    <row r="810" spans="1:209" ht="9.75" customHeight="1" x14ac:dyDescent="0.2">
      <c r="A810" s="417" t="str">
        <f t="shared" si="2210"/>
        <v>2020-21MAYRX6</v>
      </c>
      <c r="B810" s="458" t="str">
        <f t="shared" si="2229"/>
        <v>2020-21</v>
      </c>
      <c r="C810" s="402" t="s">
        <v>668</v>
      </c>
      <c r="D810" s="402" t="s">
        <v>646</v>
      </c>
      <c r="E810" s="402" t="s">
        <v>645</v>
      </c>
      <c r="F810" s="478" t="s">
        <v>448</v>
      </c>
      <c r="G810" s="478" t="s">
        <v>690</v>
      </c>
      <c r="H810" s="510">
        <v>41625</v>
      </c>
      <c r="I810" s="510">
        <v>25798</v>
      </c>
      <c r="J810" s="510">
        <v>66110</v>
      </c>
      <c r="K810" s="510">
        <v>3</v>
      </c>
      <c r="L810" s="510">
        <v>1</v>
      </c>
      <c r="M810" s="510">
        <v>4</v>
      </c>
      <c r="N810" s="510">
        <v>10</v>
      </c>
      <c r="O810" s="510">
        <v>26</v>
      </c>
      <c r="P810" s="510">
        <v>186</v>
      </c>
      <c r="Q810" s="510">
        <v>2435</v>
      </c>
      <c r="R810" s="510">
        <v>22</v>
      </c>
      <c r="S810" s="510">
        <v>35461</v>
      </c>
      <c r="T810" s="510">
        <v>2146</v>
      </c>
      <c r="U810" s="510">
        <v>1214</v>
      </c>
      <c r="V810" s="510">
        <v>17824</v>
      </c>
      <c r="W810" s="510">
        <v>9744</v>
      </c>
      <c r="X810" s="510">
        <v>572</v>
      </c>
      <c r="Y810" s="510">
        <v>796953</v>
      </c>
      <c r="Z810" s="510">
        <v>371</v>
      </c>
      <c r="AA810" s="510">
        <v>618</v>
      </c>
      <c r="AB810" s="510">
        <v>501942</v>
      </c>
      <c r="AC810" s="510">
        <v>413</v>
      </c>
      <c r="AD810" s="510">
        <v>713</v>
      </c>
      <c r="AE810" s="510">
        <v>19421045</v>
      </c>
      <c r="AF810" s="510">
        <v>1090</v>
      </c>
      <c r="AG810" s="510">
        <v>2177</v>
      </c>
      <c r="AH810" s="510">
        <v>22144350</v>
      </c>
      <c r="AI810" s="510">
        <v>2273</v>
      </c>
      <c r="AJ810" s="510">
        <v>5257</v>
      </c>
      <c r="AK810" s="510">
        <v>1553133</v>
      </c>
      <c r="AL810" s="510">
        <v>2715</v>
      </c>
      <c r="AM810" s="510">
        <v>6335</v>
      </c>
      <c r="AN810" s="510"/>
      <c r="AO810" s="510"/>
      <c r="AP810" s="510"/>
      <c r="AQ810" s="510"/>
      <c r="AR810" s="510"/>
      <c r="AS810" s="510"/>
      <c r="AT810" s="510">
        <v>2281</v>
      </c>
      <c r="AU810" s="510">
        <v>22</v>
      </c>
      <c r="AV810" s="510">
        <v>80</v>
      </c>
      <c r="AW810" s="510">
        <v>715</v>
      </c>
      <c r="AX810" s="510">
        <v>143</v>
      </c>
      <c r="AY810" s="510">
        <v>2036</v>
      </c>
      <c r="AZ810" s="510">
        <v>0</v>
      </c>
      <c r="BA810" s="510"/>
      <c r="BB810" s="510"/>
      <c r="BC810" s="510"/>
      <c r="BD810" s="510"/>
      <c r="BE810" s="510"/>
      <c r="BF810" s="510"/>
      <c r="BG810" s="510"/>
      <c r="BH810" s="510"/>
      <c r="BI810" s="510">
        <v>18386</v>
      </c>
      <c r="BJ810" s="510">
        <v>2869</v>
      </c>
      <c r="BK810" s="510">
        <v>11925</v>
      </c>
      <c r="BL810" s="510">
        <v>33180</v>
      </c>
      <c r="BM810" s="510">
        <v>4214</v>
      </c>
      <c r="BN810" s="510">
        <v>3388</v>
      </c>
      <c r="BO810" s="510">
        <v>2318</v>
      </c>
      <c r="BP810" s="510">
        <v>1874</v>
      </c>
      <c r="BQ810" s="510">
        <v>22370</v>
      </c>
      <c r="BR810" s="510">
        <v>19286</v>
      </c>
      <c r="BS810" s="510">
        <v>14679</v>
      </c>
      <c r="BT810" s="510">
        <v>10364</v>
      </c>
      <c r="BU810" s="510">
        <v>927</v>
      </c>
      <c r="BV810" s="510">
        <v>608</v>
      </c>
      <c r="BW810" s="510">
        <v>37</v>
      </c>
      <c r="BX810" s="510">
        <v>20018</v>
      </c>
      <c r="BY810" s="510">
        <v>541</v>
      </c>
      <c r="BZ810" s="510">
        <v>808</v>
      </c>
      <c r="CA810" s="510">
        <v>44</v>
      </c>
      <c r="CB810" s="510">
        <v>16978</v>
      </c>
      <c r="CC810" s="510">
        <v>386</v>
      </c>
      <c r="CD810" s="510">
        <v>666</v>
      </c>
      <c r="CE810" s="510">
        <v>2065</v>
      </c>
      <c r="CF810" s="510">
        <v>759957</v>
      </c>
      <c r="CG810" s="510">
        <v>368</v>
      </c>
      <c r="CH810" s="510">
        <v>606</v>
      </c>
      <c r="CI810" s="510">
        <v>2229</v>
      </c>
      <c r="CJ810" s="510">
        <v>2399294</v>
      </c>
      <c r="CK810" s="510">
        <v>1076</v>
      </c>
      <c r="CL810" s="510">
        <v>2134</v>
      </c>
      <c r="CM810" s="510">
        <v>388</v>
      </c>
      <c r="CN810" s="510">
        <v>352736</v>
      </c>
      <c r="CO810" s="510">
        <v>909</v>
      </c>
      <c r="CP810" s="510">
        <v>1925</v>
      </c>
      <c r="CQ810" s="510">
        <v>15207</v>
      </c>
      <c r="CR810" s="510">
        <v>16669015</v>
      </c>
      <c r="CS810" s="510">
        <v>1096</v>
      </c>
      <c r="CT810" s="510">
        <v>2196</v>
      </c>
      <c r="CU810" s="510">
        <v>1172</v>
      </c>
      <c r="CV810" s="510">
        <v>4997395</v>
      </c>
      <c r="CW810" s="510">
        <v>4264</v>
      </c>
      <c r="CX810" s="510">
        <v>8097</v>
      </c>
      <c r="CY810" s="510">
        <v>462</v>
      </c>
      <c r="CZ810" s="510">
        <v>1775188</v>
      </c>
      <c r="DA810" s="510">
        <v>3842</v>
      </c>
      <c r="DB810" s="510">
        <v>7972</v>
      </c>
      <c r="DC810" s="510">
        <v>1033</v>
      </c>
      <c r="DD810" s="510">
        <v>5159414</v>
      </c>
      <c r="DE810" s="510">
        <v>4995</v>
      </c>
      <c r="DF810" s="510">
        <v>9419</v>
      </c>
      <c r="DG810" s="510">
        <v>166</v>
      </c>
      <c r="DH810" s="510">
        <v>890021</v>
      </c>
      <c r="DI810" s="510">
        <v>5362</v>
      </c>
      <c r="DJ810" s="510">
        <v>11640</v>
      </c>
      <c r="DK810" s="510">
        <v>86</v>
      </c>
      <c r="DL810" s="510">
        <v>34946</v>
      </c>
      <c r="DM810" s="510">
        <v>406</v>
      </c>
      <c r="DN810" s="510">
        <v>702</v>
      </c>
      <c r="DO810" s="510">
        <v>1275</v>
      </c>
      <c r="DP810" s="510">
        <v>32684</v>
      </c>
      <c r="DQ810" s="510">
        <v>26</v>
      </c>
      <c r="DR810" s="510">
        <v>48</v>
      </c>
      <c r="DS810" s="510">
        <v>0</v>
      </c>
      <c r="DT810" s="510">
        <v>0</v>
      </c>
      <c r="DU810" s="510" t="s">
        <v>152</v>
      </c>
      <c r="DV810" s="510" t="s">
        <v>152</v>
      </c>
      <c r="DW810" s="510">
        <v>0</v>
      </c>
      <c r="DX810" s="510"/>
      <c r="DY810" s="510"/>
      <c r="DZ810" s="510"/>
      <c r="EA810" s="510"/>
      <c r="EB810" s="510"/>
      <c r="EC810" s="510"/>
      <c r="ED810" s="510"/>
      <c r="EE810" s="510"/>
      <c r="EF810" s="510"/>
      <c r="EG810" s="510" t="s">
        <v>152</v>
      </c>
      <c r="EH810" s="510" t="s">
        <v>152</v>
      </c>
      <c r="EI810" s="510">
        <v>0</v>
      </c>
      <c r="EJ810" s="479"/>
      <c r="EK810" s="479"/>
      <c r="EL810" s="479"/>
      <c r="EM810" s="479"/>
      <c r="EN810" s="479"/>
      <c r="EO810" s="479"/>
      <c r="EP810" s="479"/>
      <c r="EQ810" s="479"/>
      <c r="ER810" s="479"/>
      <c r="ES810" s="479"/>
      <c r="ET810" s="479"/>
      <c r="EU810" s="479"/>
      <c r="EV810" s="479"/>
      <c r="EW810" s="479"/>
      <c r="EX810" s="479"/>
      <c r="EY810" s="479"/>
      <c r="EZ810" s="476"/>
      <c r="FA810" s="446">
        <f t="shared" si="2211"/>
        <v>5</v>
      </c>
      <c r="FB810" s="417">
        <f t="shared" si="2212"/>
        <v>2020</v>
      </c>
      <c r="FC810" s="448">
        <f t="shared" si="2213"/>
        <v>43952</v>
      </c>
      <c r="FD810" s="449">
        <f t="shared" si="2230"/>
        <v>31</v>
      </c>
      <c r="FE810" s="450"/>
      <c r="FF810" s="451">
        <f t="shared" si="2232"/>
        <v>0.65051020408163263</v>
      </c>
      <c r="FG810" s="450"/>
      <c r="FH810" s="452">
        <f t="shared" si="2215"/>
        <v>1.9636533084808947</v>
      </c>
      <c r="FI810" s="452">
        <f t="shared" si="2216"/>
        <v>1.5787511649580614</v>
      </c>
      <c r="FJ810" s="452">
        <f t="shared" si="2217"/>
        <v>1.9093904448105437</v>
      </c>
      <c r="FK810" s="452">
        <f t="shared" si="2218"/>
        <v>1.5436573311367381</v>
      </c>
      <c r="FL810" s="452">
        <f t="shared" si="2219"/>
        <v>1.2550493716337523</v>
      </c>
      <c r="FM810" s="452">
        <f t="shared" si="2220"/>
        <v>1.082024236983842</v>
      </c>
      <c r="FN810" s="452">
        <f t="shared" si="2221"/>
        <v>1.5064655172413792</v>
      </c>
      <c r="FO810" s="452">
        <f t="shared" si="2222"/>
        <v>1.0636288998357963</v>
      </c>
      <c r="FP810" s="452">
        <f t="shared" si="2223"/>
        <v>1.6206293706293706</v>
      </c>
      <c r="FQ810" s="452">
        <f t="shared" si="2224"/>
        <v>1.0629370629370629</v>
      </c>
      <c r="FR810" s="453"/>
      <c r="FS810" s="446">
        <f t="shared" si="2239"/>
        <v>25798</v>
      </c>
      <c r="FT810" s="446">
        <f t="shared" si="2239"/>
        <v>103192</v>
      </c>
      <c r="FU810" s="446">
        <f t="shared" si="2239"/>
        <v>257980</v>
      </c>
      <c r="FV810" s="446">
        <f t="shared" si="2239"/>
        <v>670748</v>
      </c>
      <c r="FW810" s="446">
        <f t="shared" si="2239"/>
        <v>1326228</v>
      </c>
      <c r="FX810" s="446">
        <f t="shared" si="2239"/>
        <v>865582</v>
      </c>
      <c r="FY810" s="446">
        <f t="shared" si="2239"/>
        <v>38802848</v>
      </c>
      <c r="FZ810" s="446">
        <f t="shared" si="2239"/>
        <v>51224208</v>
      </c>
      <c r="GA810" s="446">
        <f t="shared" si="2239"/>
        <v>3623620</v>
      </c>
      <c r="GB810" s="446"/>
      <c r="GC810" s="446"/>
      <c r="GD810" s="446">
        <f t="shared" si="2240"/>
        <v>29896</v>
      </c>
      <c r="GE810" s="446">
        <f t="shared" si="2240"/>
        <v>29304</v>
      </c>
      <c r="GF810" s="446">
        <f t="shared" si="2240"/>
        <v>1251390</v>
      </c>
      <c r="GG810" s="446">
        <f t="shared" si="2240"/>
        <v>4756686</v>
      </c>
      <c r="GH810" s="446">
        <f t="shared" si="2240"/>
        <v>746900</v>
      </c>
      <c r="GI810" s="446">
        <f t="shared" si="2240"/>
        <v>33394572</v>
      </c>
      <c r="GJ810" s="446">
        <f t="shared" si="2240"/>
        <v>9489684</v>
      </c>
      <c r="GK810" s="446">
        <f t="shared" si="2240"/>
        <v>3683064</v>
      </c>
      <c r="GL810" s="446">
        <f t="shared" si="2240"/>
        <v>9729827</v>
      </c>
      <c r="GM810" s="446">
        <f t="shared" si="2240"/>
        <v>1932240</v>
      </c>
      <c r="GN810" s="446" t="str">
        <f t="shared" si="2236"/>
        <v>-</v>
      </c>
      <c r="GO810" s="446">
        <f t="shared" si="2241"/>
        <v>60372</v>
      </c>
      <c r="GP810" s="446">
        <f t="shared" si="2241"/>
        <v>61200</v>
      </c>
      <c r="GQ810" s="446">
        <f t="shared" si="2241"/>
        <v>0</v>
      </c>
      <c r="GR810" s="446"/>
      <c r="GS810" s="446"/>
      <c r="GT810" s="446"/>
      <c r="GU810" s="446"/>
      <c r="GV810" s="416"/>
      <c r="GW810" s="402"/>
      <c r="GX810" s="402"/>
      <c r="GY810" s="402"/>
      <c r="GZ810" s="402"/>
      <c r="HA810" s="402"/>
    </row>
    <row r="811" spans="1:209" ht="9.75" customHeight="1" x14ac:dyDescent="0.2">
      <c r="A811" s="417" t="str">
        <f t="shared" si="2210"/>
        <v>2020-21MAYRX7</v>
      </c>
      <c r="B811" s="458" t="str">
        <f t="shared" si="2229"/>
        <v>2020-21</v>
      </c>
      <c r="C811" s="402" t="s">
        <v>668</v>
      </c>
      <c r="D811" s="402" t="s">
        <v>649</v>
      </c>
      <c r="E811" s="402" t="s">
        <v>462</v>
      </c>
      <c r="F811" s="478" t="s">
        <v>449</v>
      </c>
      <c r="G811" s="478" t="s">
        <v>691</v>
      </c>
      <c r="H811" s="510">
        <v>105814</v>
      </c>
      <c r="I811" s="510">
        <v>83256</v>
      </c>
      <c r="J811" s="510">
        <v>53010</v>
      </c>
      <c r="K811" s="510">
        <v>1</v>
      </c>
      <c r="L811" s="510">
        <v>1</v>
      </c>
      <c r="M811" s="510">
        <v>1</v>
      </c>
      <c r="N811" s="510">
        <v>1</v>
      </c>
      <c r="O811" s="510">
        <v>1</v>
      </c>
      <c r="P811" s="510">
        <v>216</v>
      </c>
      <c r="Q811" s="510">
        <v>13014</v>
      </c>
      <c r="R811" s="510">
        <v>1107</v>
      </c>
      <c r="S811" s="510">
        <v>91736</v>
      </c>
      <c r="T811" s="510">
        <v>6423</v>
      </c>
      <c r="U811" s="510">
        <v>3939</v>
      </c>
      <c r="V811" s="510">
        <v>43931</v>
      </c>
      <c r="W811" s="510">
        <v>17881</v>
      </c>
      <c r="X811" s="510">
        <v>4790</v>
      </c>
      <c r="Y811" s="510">
        <v>2635795</v>
      </c>
      <c r="Z811" s="510">
        <v>410</v>
      </c>
      <c r="AA811" s="510">
        <v>681</v>
      </c>
      <c r="AB811" s="510">
        <v>2023681</v>
      </c>
      <c r="AC811" s="510">
        <v>514</v>
      </c>
      <c r="AD811" s="510">
        <v>870</v>
      </c>
      <c r="AE811" s="510">
        <v>40025092</v>
      </c>
      <c r="AF811" s="510">
        <v>911</v>
      </c>
      <c r="AG811" s="510">
        <v>1716</v>
      </c>
      <c r="AH811" s="510">
        <v>41041558</v>
      </c>
      <c r="AI811" s="510">
        <v>2295</v>
      </c>
      <c r="AJ811" s="510">
        <v>5146</v>
      </c>
      <c r="AK811" s="510">
        <v>19834331</v>
      </c>
      <c r="AL811" s="510">
        <v>4141</v>
      </c>
      <c r="AM811" s="510">
        <v>7827</v>
      </c>
      <c r="AN811" s="510"/>
      <c r="AO811" s="510"/>
      <c r="AP811" s="510"/>
      <c r="AQ811" s="510"/>
      <c r="AR811" s="510"/>
      <c r="AS811" s="510"/>
      <c r="AT811" s="510">
        <v>10216</v>
      </c>
      <c r="AU811" s="510">
        <v>403</v>
      </c>
      <c r="AV811" s="510">
        <v>6687</v>
      </c>
      <c r="AW811" s="510">
        <v>838</v>
      </c>
      <c r="AX811" s="510">
        <v>735</v>
      </c>
      <c r="AY811" s="510">
        <v>2391</v>
      </c>
      <c r="AZ811" s="510">
        <v>389</v>
      </c>
      <c r="BA811" s="510"/>
      <c r="BB811" s="510"/>
      <c r="BC811" s="510"/>
      <c r="BD811" s="510"/>
      <c r="BE811" s="510"/>
      <c r="BF811" s="510"/>
      <c r="BG811" s="510"/>
      <c r="BH811" s="510"/>
      <c r="BI811" s="510">
        <v>47649</v>
      </c>
      <c r="BJ811" s="510">
        <v>5284</v>
      </c>
      <c r="BK811" s="510">
        <v>28587</v>
      </c>
      <c r="BL811" s="510">
        <v>81520</v>
      </c>
      <c r="BM811" s="510">
        <v>13976</v>
      </c>
      <c r="BN811" s="510">
        <v>11450</v>
      </c>
      <c r="BO811" s="510">
        <v>8412</v>
      </c>
      <c r="BP811" s="510">
        <v>6975</v>
      </c>
      <c r="BQ811" s="510">
        <v>54666</v>
      </c>
      <c r="BR811" s="510">
        <v>46436</v>
      </c>
      <c r="BS811" s="510">
        <v>23891</v>
      </c>
      <c r="BT811" s="510">
        <v>18751</v>
      </c>
      <c r="BU811" s="510">
        <v>6006</v>
      </c>
      <c r="BV811" s="510">
        <v>4820</v>
      </c>
      <c r="BW811" s="510">
        <v>55</v>
      </c>
      <c r="BX811" s="510">
        <v>25057</v>
      </c>
      <c r="BY811" s="510">
        <v>456</v>
      </c>
      <c r="BZ811" s="510">
        <v>670</v>
      </c>
      <c r="CA811" s="510">
        <v>31</v>
      </c>
      <c r="CB811" s="510">
        <v>13026</v>
      </c>
      <c r="CC811" s="510">
        <v>420</v>
      </c>
      <c r="CD811" s="510">
        <v>737</v>
      </c>
      <c r="CE811" s="510">
        <v>6337</v>
      </c>
      <c r="CF811" s="510">
        <v>2597712</v>
      </c>
      <c r="CG811" s="510">
        <v>410</v>
      </c>
      <c r="CH811" s="510">
        <v>681</v>
      </c>
      <c r="CI811" s="510">
        <v>3275</v>
      </c>
      <c r="CJ811" s="510">
        <v>3218622</v>
      </c>
      <c r="CK811" s="510">
        <v>983</v>
      </c>
      <c r="CL811" s="510">
        <v>1762</v>
      </c>
      <c r="CM811" s="510">
        <v>1248</v>
      </c>
      <c r="CN811" s="510">
        <v>1246108</v>
      </c>
      <c r="CO811" s="510">
        <v>998</v>
      </c>
      <c r="CP811" s="510">
        <v>2004</v>
      </c>
      <c r="CQ811" s="510">
        <v>39408</v>
      </c>
      <c r="CR811" s="510">
        <v>35560362</v>
      </c>
      <c r="CS811" s="510">
        <v>902</v>
      </c>
      <c r="CT811" s="510">
        <v>1703</v>
      </c>
      <c r="CU811" s="510">
        <v>3114</v>
      </c>
      <c r="CV811" s="510">
        <v>8002310</v>
      </c>
      <c r="CW811" s="510">
        <v>2570</v>
      </c>
      <c r="CX811" s="510">
        <v>5291</v>
      </c>
      <c r="CY811" s="510">
        <v>1192</v>
      </c>
      <c r="CZ811" s="510">
        <v>2651217</v>
      </c>
      <c r="DA811" s="510">
        <v>2224</v>
      </c>
      <c r="DB811" s="510">
        <v>4984</v>
      </c>
      <c r="DC811" s="510">
        <v>2067</v>
      </c>
      <c r="DD811" s="510">
        <v>6940189</v>
      </c>
      <c r="DE811" s="510">
        <v>3358</v>
      </c>
      <c r="DF811" s="510">
        <v>6901</v>
      </c>
      <c r="DG811" s="510">
        <v>1015</v>
      </c>
      <c r="DH811" s="510">
        <v>3381765</v>
      </c>
      <c r="DI811" s="510">
        <v>3332</v>
      </c>
      <c r="DJ811" s="510">
        <v>6908</v>
      </c>
      <c r="DK811" s="510">
        <v>207</v>
      </c>
      <c r="DL811" s="510">
        <v>74667</v>
      </c>
      <c r="DM811" s="510">
        <v>361</v>
      </c>
      <c r="DN811" s="510">
        <v>674</v>
      </c>
      <c r="DO811" s="510">
        <v>2929</v>
      </c>
      <c r="DP811" s="510">
        <v>86708</v>
      </c>
      <c r="DQ811" s="510">
        <v>30</v>
      </c>
      <c r="DR811" s="510">
        <v>52</v>
      </c>
      <c r="DS811" s="510">
        <v>86</v>
      </c>
      <c r="DT811" s="510">
        <v>89372</v>
      </c>
      <c r="DU811" s="510">
        <v>1039</v>
      </c>
      <c r="DV811" s="510">
        <v>2178</v>
      </c>
      <c r="DW811" s="510">
        <v>65</v>
      </c>
      <c r="DX811" s="510"/>
      <c r="DY811" s="510"/>
      <c r="DZ811" s="510"/>
      <c r="EA811" s="510"/>
      <c r="EB811" s="510"/>
      <c r="EC811" s="510"/>
      <c r="ED811" s="510"/>
      <c r="EE811" s="510"/>
      <c r="EF811" s="510"/>
      <c r="EG811" s="510" t="s">
        <v>152</v>
      </c>
      <c r="EH811" s="510" t="s">
        <v>152</v>
      </c>
      <c r="EI811" s="510">
        <v>0</v>
      </c>
      <c r="EJ811" s="479"/>
      <c r="EK811" s="479"/>
      <c r="EL811" s="479"/>
      <c r="EM811" s="479"/>
      <c r="EN811" s="479"/>
      <c r="EO811" s="479"/>
      <c r="EP811" s="479"/>
      <c r="EQ811" s="479"/>
      <c r="ER811" s="479"/>
      <c r="ES811" s="479"/>
      <c r="ET811" s="479"/>
      <c r="EU811" s="479"/>
      <c r="EV811" s="479"/>
      <c r="EW811" s="479"/>
      <c r="EX811" s="479"/>
      <c r="EY811" s="479"/>
      <c r="EZ811" s="476"/>
      <c r="FA811" s="446">
        <f t="shared" si="2211"/>
        <v>5</v>
      </c>
      <c r="FB811" s="417">
        <f t="shared" si="2212"/>
        <v>2020</v>
      </c>
      <c r="FC811" s="448">
        <f t="shared" si="2213"/>
        <v>43952</v>
      </c>
      <c r="FD811" s="449">
        <f t="shared" si="2230"/>
        <v>31</v>
      </c>
      <c r="FE811" s="450"/>
      <c r="FF811" s="451">
        <f t="shared" si="2232"/>
        <v>0.47188657966811665</v>
      </c>
      <c r="FG811" s="450"/>
      <c r="FH811" s="452">
        <f t="shared" si="2215"/>
        <v>2.1759302506616844</v>
      </c>
      <c r="FI811" s="452">
        <f t="shared" si="2216"/>
        <v>1.7826560797135296</v>
      </c>
      <c r="FJ811" s="452">
        <f t="shared" si="2217"/>
        <v>2.1355674028941354</v>
      </c>
      <c r="FK811" s="452">
        <f t="shared" si="2218"/>
        <v>1.7707539984767708</v>
      </c>
      <c r="FL811" s="452">
        <f t="shared" si="2219"/>
        <v>1.2443604743802781</v>
      </c>
      <c r="FM811" s="452">
        <f t="shared" si="2220"/>
        <v>1.0570212378502652</v>
      </c>
      <c r="FN811" s="452">
        <f t="shared" si="2221"/>
        <v>1.3361109557631006</v>
      </c>
      <c r="FO811" s="452">
        <f t="shared" si="2222"/>
        <v>1.0486549969241095</v>
      </c>
      <c r="FP811" s="452">
        <f t="shared" si="2223"/>
        <v>1.2538622129436325</v>
      </c>
      <c r="FQ811" s="452">
        <f t="shared" si="2224"/>
        <v>1.0062630480167014</v>
      </c>
      <c r="FR811" s="453"/>
      <c r="FS811" s="446">
        <f t="shared" si="2239"/>
        <v>83256</v>
      </c>
      <c r="FT811" s="446">
        <f t="shared" si="2239"/>
        <v>83256</v>
      </c>
      <c r="FU811" s="446">
        <f t="shared" si="2239"/>
        <v>83256</v>
      </c>
      <c r="FV811" s="446">
        <f t="shared" si="2239"/>
        <v>83256</v>
      </c>
      <c r="FW811" s="446">
        <f t="shared" si="2239"/>
        <v>4374063</v>
      </c>
      <c r="FX811" s="446">
        <f t="shared" si="2239"/>
        <v>3426930</v>
      </c>
      <c r="FY811" s="446">
        <f t="shared" si="2239"/>
        <v>75385596</v>
      </c>
      <c r="FZ811" s="446">
        <f t="shared" si="2239"/>
        <v>92015626</v>
      </c>
      <c r="GA811" s="446">
        <f t="shared" si="2239"/>
        <v>37491330</v>
      </c>
      <c r="GB811" s="446"/>
      <c r="GC811" s="446"/>
      <c r="GD811" s="446">
        <f t="shared" si="2240"/>
        <v>36850</v>
      </c>
      <c r="GE811" s="446">
        <f t="shared" si="2240"/>
        <v>22847</v>
      </c>
      <c r="GF811" s="446">
        <f t="shared" si="2240"/>
        <v>4315497</v>
      </c>
      <c r="GG811" s="446">
        <f t="shared" si="2240"/>
        <v>5770550</v>
      </c>
      <c r="GH811" s="446">
        <f t="shared" si="2240"/>
        <v>2500992</v>
      </c>
      <c r="GI811" s="446">
        <f t="shared" si="2240"/>
        <v>67111824</v>
      </c>
      <c r="GJ811" s="446">
        <f t="shared" si="2240"/>
        <v>16476174</v>
      </c>
      <c r="GK811" s="446">
        <f t="shared" si="2240"/>
        <v>5940928</v>
      </c>
      <c r="GL811" s="446">
        <f t="shared" si="2240"/>
        <v>14264367</v>
      </c>
      <c r="GM811" s="446">
        <f t="shared" si="2240"/>
        <v>7011620</v>
      </c>
      <c r="GN811" s="446">
        <f t="shared" si="2236"/>
        <v>187308</v>
      </c>
      <c r="GO811" s="446">
        <f t="shared" si="2241"/>
        <v>139518</v>
      </c>
      <c r="GP811" s="446">
        <f t="shared" si="2241"/>
        <v>152308</v>
      </c>
      <c r="GQ811" s="446">
        <f t="shared" si="2241"/>
        <v>0</v>
      </c>
      <c r="GR811" s="446"/>
      <c r="GS811" s="446"/>
      <c r="GT811" s="446"/>
      <c r="GU811" s="446"/>
      <c r="GV811" s="416"/>
      <c r="GW811" s="402"/>
      <c r="GX811" s="402"/>
      <c r="GY811" s="402"/>
      <c r="GZ811" s="402"/>
      <c r="HA811" s="402"/>
    </row>
    <row r="812" spans="1:209" ht="9.75" customHeight="1" x14ac:dyDescent="0.2">
      <c r="A812" s="493" t="str">
        <f t="shared" si="2210"/>
        <v>2020-21MAYRYE</v>
      </c>
      <c r="B812" s="494" t="str">
        <f t="shared" si="2229"/>
        <v>2020-21</v>
      </c>
      <c r="C812" s="480" t="s">
        <v>668</v>
      </c>
      <c r="D812" s="480" t="s">
        <v>663</v>
      </c>
      <c r="E812" s="480" t="s">
        <v>662</v>
      </c>
      <c r="F812" s="495" t="s">
        <v>456</v>
      </c>
      <c r="G812" s="495" t="s">
        <v>692</v>
      </c>
      <c r="H812" s="521">
        <v>58683</v>
      </c>
      <c r="I812" s="521">
        <v>34518</v>
      </c>
      <c r="J812" s="521">
        <v>131639</v>
      </c>
      <c r="K812" s="521">
        <v>4</v>
      </c>
      <c r="L812" s="521">
        <v>3</v>
      </c>
      <c r="M812" s="521">
        <v>4</v>
      </c>
      <c r="N812" s="521">
        <v>4</v>
      </c>
      <c r="O812" s="521">
        <v>16</v>
      </c>
      <c r="P812" s="521">
        <v>271</v>
      </c>
      <c r="Q812" s="521">
        <v>0</v>
      </c>
      <c r="R812" s="521">
        <v>128</v>
      </c>
      <c r="S812" s="521">
        <v>46236</v>
      </c>
      <c r="T812" s="521">
        <v>3414</v>
      </c>
      <c r="U812" s="521">
        <v>1806</v>
      </c>
      <c r="V812" s="521">
        <v>19050</v>
      </c>
      <c r="W812" s="521">
        <v>16114</v>
      </c>
      <c r="X812" s="521">
        <v>1258</v>
      </c>
      <c r="Y812" s="521">
        <v>1163500</v>
      </c>
      <c r="Z812" s="521">
        <v>341</v>
      </c>
      <c r="AA812" s="521">
        <v>606</v>
      </c>
      <c r="AB812" s="521">
        <v>813315</v>
      </c>
      <c r="AC812" s="521">
        <v>450</v>
      </c>
      <c r="AD812" s="521">
        <v>848</v>
      </c>
      <c r="AE812" s="521">
        <v>13337747</v>
      </c>
      <c r="AF812" s="521">
        <v>700</v>
      </c>
      <c r="AG812" s="521">
        <v>1309</v>
      </c>
      <c r="AH812" s="521">
        <v>28119808</v>
      </c>
      <c r="AI812" s="521">
        <v>1745</v>
      </c>
      <c r="AJ812" s="521">
        <v>3850</v>
      </c>
      <c r="AK812" s="521">
        <v>3572866</v>
      </c>
      <c r="AL812" s="521">
        <v>2840</v>
      </c>
      <c r="AM812" s="521">
        <v>6490</v>
      </c>
      <c r="AN812" s="521"/>
      <c r="AO812" s="521"/>
      <c r="AP812" s="521"/>
      <c r="AQ812" s="521"/>
      <c r="AR812" s="521"/>
      <c r="AS812" s="521"/>
      <c r="AT812" s="521">
        <v>3516</v>
      </c>
      <c r="AU812" s="521">
        <v>44</v>
      </c>
      <c r="AV812" s="521">
        <v>70</v>
      </c>
      <c r="AW812" s="521">
        <v>143</v>
      </c>
      <c r="AX812" s="521">
        <v>474</v>
      </c>
      <c r="AY812" s="521">
        <v>2928</v>
      </c>
      <c r="AZ812" s="521">
        <v>352</v>
      </c>
      <c r="BA812" s="521"/>
      <c r="BB812" s="521"/>
      <c r="BC812" s="521"/>
      <c r="BD812" s="521"/>
      <c r="BE812" s="521"/>
      <c r="BF812" s="521"/>
      <c r="BG812" s="521"/>
      <c r="BH812" s="521"/>
      <c r="BI812" s="521">
        <v>21778</v>
      </c>
      <c r="BJ812" s="521">
        <v>2842</v>
      </c>
      <c r="BK812" s="521">
        <v>18100</v>
      </c>
      <c r="BL812" s="521">
        <v>42720</v>
      </c>
      <c r="BM812" s="521">
        <v>6870</v>
      </c>
      <c r="BN812" s="521">
        <v>5041</v>
      </c>
      <c r="BO812" s="521">
        <v>3650</v>
      </c>
      <c r="BP812" s="521">
        <v>2700</v>
      </c>
      <c r="BQ812" s="521">
        <v>25342</v>
      </c>
      <c r="BR812" s="521">
        <v>20654</v>
      </c>
      <c r="BS812" s="521">
        <v>22803</v>
      </c>
      <c r="BT812" s="521">
        <v>18115</v>
      </c>
      <c r="BU812" s="521">
        <v>1937</v>
      </c>
      <c r="BV812" s="521">
        <v>1476</v>
      </c>
      <c r="BW812" s="521">
        <v>18</v>
      </c>
      <c r="BX812" s="521">
        <v>9309</v>
      </c>
      <c r="BY812" s="521">
        <v>517</v>
      </c>
      <c r="BZ812" s="521">
        <v>893</v>
      </c>
      <c r="CA812" s="521">
        <v>30</v>
      </c>
      <c r="CB812" s="521">
        <v>12031</v>
      </c>
      <c r="CC812" s="521">
        <v>401</v>
      </c>
      <c r="CD812" s="521">
        <v>814</v>
      </c>
      <c r="CE812" s="521">
        <v>3366</v>
      </c>
      <c r="CF812" s="521">
        <v>1142160</v>
      </c>
      <c r="CG812" s="521">
        <v>339</v>
      </c>
      <c r="CH812" s="521">
        <v>601</v>
      </c>
      <c r="CI812" s="521">
        <v>1715</v>
      </c>
      <c r="CJ812" s="521">
        <v>1220428</v>
      </c>
      <c r="CK812" s="521">
        <v>712</v>
      </c>
      <c r="CL812" s="521">
        <v>1295</v>
      </c>
      <c r="CM812" s="521">
        <v>374</v>
      </c>
      <c r="CN812" s="521">
        <v>203676</v>
      </c>
      <c r="CO812" s="521">
        <v>545</v>
      </c>
      <c r="CP812" s="521">
        <v>1192</v>
      </c>
      <c r="CQ812" s="521">
        <v>16961</v>
      </c>
      <c r="CR812" s="521">
        <v>11913643</v>
      </c>
      <c r="CS812" s="521">
        <v>702</v>
      </c>
      <c r="CT812" s="521">
        <v>1313</v>
      </c>
      <c r="CU812" s="521">
        <v>2367</v>
      </c>
      <c r="CV812" s="521">
        <v>5328304</v>
      </c>
      <c r="CW812" s="521">
        <v>2251</v>
      </c>
      <c r="CX812" s="521">
        <v>4578</v>
      </c>
      <c r="CY812" s="521">
        <v>614</v>
      </c>
      <c r="CZ812" s="521">
        <v>1091211</v>
      </c>
      <c r="DA812" s="521">
        <v>1777</v>
      </c>
      <c r="DB812" s="521">
        <v>3762</v>
      </c>
      <c r="DC812" s="521">
        <v>314</v>
      </c>
      <c r="DD812" s="521">
        <v>1411672</v>
      </c>
      <c r="DE812" s="521">
        <v>4496</v>
      </c>
      <c r="DF812" s="521">
        <v>10345</v>
      </c>
      <c r="DG812" s="521">
        <v>35</v>
      </c>
      <c r="DH812" s="521">
        <v>108597</v>
      </c>
      <c r="DI812" s="521">
        <v>3103</v>
      </c>
      <c r="DJ812" s="521">
        <v>6586</v>
      </c>
      <c r="DK812" s="521">
        <v>171</v>
      </c>
      <c r="DL812" s="521">
        <v>51899</v>
      </c>
      <c r="DM812" s="521">
        <v>304</v>
      </c>
      <c r="DN812" s="521">
        <v>516</v>
      </c>
      <c r="DO812" s="521">
        <v>2641</v>
      </c>
      <c r="DP812" s="521">
        <v>103329</v>
      </c>
      <c r="DQ812" s="521">
        <v>39</v>
      </c>
      <c r="DR812" s="521">
        <v>77</v>
      </c>
      <c r="DS812" s="521">
        <v>94</v>
      </c>
      <c r="DT812" s="521">
        <v>144603</v>
      </c>
      <c r="DU812" s="521">
        <v>1538</v>
      </c>
      <c r="DV812" s="521">
        <v>2939</v>
      </c>
      <c r="DW812" s="521">
        <v>90</v>
      </c>
      <c r="DX812" s="521"/>
      <c r="DY812" s="521"/>
      <c r="DZ812" s="521"/>
      <c r="EA812" s="521"/>
      <c r="EB812" s="521"/>
      <c r="EC812" s="521"/>
      <c r="ED812" s="521"/>
      <c r="EE812" s="521"/>
      <c r="EF812" s="521"/>
      <c r="EG812" s="521" t="s">
        <v>152</v>
      </c>
      <c r="EH812" s="521" t="s">
        <v>152</v>
      </c>
      <c r="EI812" s="521">
        <v>0</v>
      </c>
      <c r="EJ812" s="496"/>
      <c r="EK812" s="496"/>
      <c r="EL812" s="496"/>
      <c r="EM812" s="496"/>
      <c r="EN812" s="496"/>
      <c r="EO812" s="496"/>
      <c r="EP812" s="496"/>
      <c r="EQ812" s="496"/>
      <c r="ER812" s="496"/>
      <c r="ES812" s="496"/>
      <c r="ET812" s="496"/>
      <c r="EU812" s="496"/>
      <c r="EV812" s="496"/>
      <c r="EW812" s="496"/>
      <c r="EX812" s="496"/>
      <c r="EY812" s="496"/>
      <c r="EZ812" s="497"/>
      <c r="FA812" s="482">
        <f t="shared" si="2211"/>
        <v>5</v>
      </c>
      <c r="FB812" s="493">
        <f t="shared" si="2212"/>
        <v>2020</v>
      </c>
      <c r="FC812" s="498">
        <f t="shared" si="2213"/>
        <v>43952</v>
      </c>
      <c r="FD812" s="499">
        <f t="shared" si="2230"/>
        <v>31</v>
      </c>
      <c r="FE812" s="500"/>
      <c r="FF812" s="515">
        <f t="shared" si="2232"/>
        <v>0.84027998727330577</v>
      </c>
      <c r="FG812" s="500"/>
      <c r="FH812" s="481">
        <f t="shared" si="2215"/>
        <v>2.0123022847100174</v>
      </c>
      <c r="FI812" s="481">
        <f t="shared" si="2216"/>
        <v>1.4765670767428236</v>
      </c>
      <c r="FJ812" s="481">
        <f t="shared" si="2217"/>
        <v>2.0210409745293467</v>
      </c>
      <c r="FK812" s="481">
        <f t="shared" si="2218"/>
        <v>1.4950166112956811</v>
      </c>
      <c r="FL812" s="481">
        <f t="shared" si="2219"/>
        <v>1.3302887139107611</v>
      </c>
      <c r="FM812" s="481">
        <f t="shared" si="2220"/>
        <v>1.0841994750656168</v>
      </c>
      <c r="FN812" s="481">
        <f t="shared" si="2221"/>
        <v>1.4151048777460593</v>
      </c>
      <c r="FO812" s="481">
        <f t="shared" si="2222"/>
        <v>1.1241777336477596</v>
      </c>
      <c r="FP812" s="481">
        <f t="shared" si="2223"/>
        <v>1.5397456279809221</v>
      </c>
      <c r="FQ812" s="481">
        <f t="shared" si="2224"/>
        <v>1.1732909379968204</v>
      </c>
      <c r="FR812" s="501"/>
      <c r="FS812" s="482">
        <f t="shared" si="2239"/>
        <v>103554</v>
      </c>
      <c r="FT812" s="482">
        <f t="shared" si="2239"/>
        <v>138072</v>
      </c>
      <c r="FU812" s="482">
        <f t="shared" si="2239"/>
        <v>138072</v>
      </c>
      <c r="FV812" s="482">
        <f t="shared" si="2239"/>
        <v>552288</v>
      </c>
      <c r="FW812" s="482">
        <f t="shared" si="2239"/>
        <v>2068884</v>
      </c>
      <c r="FX812" s="482">
        <f t="shared" si="2239"/>
        <v>1531488</v>
      </c>
      <c r="FY812" s="482">
        <f t="shared" si="2239"/>
        <v>24936450</v>
      </c>
      <c r="FZ812" s="482">
        <f t="shared" si="2239"/>
        <v>62038900</v>
      </c>
      <c r="GA812" s="482">
        <f t="shared" si="2239"/>
        <v>8164420</v>
      </c>
      <c r="GB812" s="482"/>
      <c r="GC812" s="482"/>
      <c r="GD812" s="482">
        <f t="shared" si="2240"/>
        <v>16074</v>
      </c>
      <c r="GE812" s="482">
        <f t="shared" si="2240"/>
        <v>24420</v>
      </c>
      <c r="GF812" s="482">
        <f t="shared" si="2240"/>
        <v>2022966</v>
      </c>
      <c r="GG812" s="482">
        <f t="shared" si="2240"/>
        <v>2220925</v>
      </c>
      <c r="GH812" s="482">
        <f t="shared" si="2240"/>
        <v>445808</v>
      </c>
      <c r="GI812" s="482">
        <f t="shared" si="2240"/>
        <v>22269793</v>
      </c>
      <c r="GJ812" s="482">
        <f t="shared" si="2240"/>
        <v>10836126</v>
      </c>
      <c r="GK812" s="482">
        <f t="shared" si="2240"/>
        <v>2309868</v>
      </c>
      <c r="GL812" s="482">
        <f t="shared" si="2240"/>
        <v>3248330</v>
      </c>
      <c r="GM812" s="482">
        <f t="shared" si="2240"/>
        <v>230510</v>
      </c>
      <c r="GN812" s="482">
        <f t="shared" si="2236"/>
        <v>276266</v>
      </c>
      <c r="GO812" s="482">
        <f t="shared" si="2241"/>
        <v>88236</v>
      </c>
      <c r="GP812" s="482">
        <f t="shared" si="2241"/>
        <v>203357</v>
      </c>
      <c r="GQ812" s="482">
        <f t="shared" si="2241"/>
        <v>0</v>
      </c>
      <c r="GR812" s="482"/>
      <c r="GS812" s="482"/>
      <c r="GT812" s="482"/>
      <c r="GU812" s="482"/>
      <c r="GV812" s="502"/>
      <c r="GW812" s="402"/>
      <c r="GX812" s="402"/>
      <c r="GY812" s="402"/>
      <c r="GZ812" s="402"/>
      <c r="HA812" s="402"/>
    </row>
    <row r="813" spans="1:209" ht="9.75" customHeight="1" x14ac:dyDescent="0.2">
      <c r="A813" s="417" t="str">
        <f t="shared" si="2210"/>
        <v>2020-21MAYRYD</v>
      </c>
      <c r="B813" s="458" t="str">
        <f t="shared" si="2229"/>
        <v>2020-21</v>
      </c>
      <c r="C813" s="402" t="s">
        <v>668</v>
      </c>
      <c r="D813" s="402" t="s">
        <v>663</v>
      </c>
      <c r="E813" s="402" t="s">
        <v>662</v>
      </c>
      <c r="F813" s="478" t="s">
        <v>455</v>
      </c>
      <c r="G813" s="478" t="s">
        <v>693</v>
      </c>
      <c r="H813" s="510">
        <v>73683</v>
      </c>
      <c r="I813" s="510">
        <v>54224</v>
      </c>
      <c r="J813" s="510">
        <v>61759</v>
      </c>
      <c r="K813" s="510">
        <v>1</v>
      </c>
      <c r="L813" s="510">
        <v>1</v>
      </c>
      <c r="M813" s="510">
        <v>1</v>
      </c>
      <c r="N813" s="510">
        <v>1</v>
      </c>
      <c r="O813" s="510">
        <v>2</v>
      </c>
      <c r="P813" s="510">
        <v>266</v>
      </c>
      <c r="Q813" s="510">
        <v>46</v>
      </c>
      <c r="R813" s="510">
        <v>0</v>
      </c>
      <c r="S813" s="510">
        <v>60425</v>
      </c>
      <c r="T813" s="510">
        <v>3336</v>
      </c>
      <c r="U813" s="510">
        <v>1941</v>
      </c>
      <c r="V813" s="510">
        <v>26663</v>
      </c>
      <c r="W813" s="510">
        <v>23707</v>
      </c>
      <c r="X813" s="510">
        <v>554</v>
      </c>
      <c r="Y813" s="510">
        <v>1402059</v>
      </c>
      <c r="Z813" s="510">
        <v>420</v>
      </c>
      <c r="AA813" s="510">
        <v>790</v>
      </c>
      <c r="AB813" s="510">
        <v>926312</v>
      </c>
      <c r="AC813" s="510">
        <v>477</v>
      </c>
      <c r="AD813" s="510">
        <v>869</v>
      </c>
      <c r="AE813" s="510">
        <v>23136176</v>
      </c>
      <c r="AF813" s="510">
        <v>868</v>
      </c>
      <c r="AG813" s="510">
        <v>1618</v>
      </c>
      <c r="AH813" s="510">
        <v>63902572</v>
      </c>
      <c r="AI813" s="510">
        <v>2696</v>
      </c>
      <c r="AJ813" s="510">
        <v>6019</v>
      </c>
      <c r="AK813" s="510">
        <v>1969123</v>
      </c>
      <c r="AL813" s="510">
        <v>3554</v>
      </c>
      <c r="AM813" s="510">
        <v>8084</v>
      </c>
      <c r="AN813" s="510"/>
      <c r="AO813" s="510"/>
      <c r="AP813" s="510"/>
      <c r="AQ813" s="510"/>
      <c r="AR813" s="510"/>
      <c r="AS813" s="510"/>
      <c r="AT813" s="510">
        <v>3560</v>
      </c>
      <c r="AU813" s="510">
        <v>112</v>
      </c>
      <c r="AV813" s="510">
        <v>422</v>
      </c>
      <c r="AW813" s="510">
        <v>1934</v>
      </c>
      <c r="AX813" s="510">
        <v>421</v>
      </c>
      <c r="AY813" s="510">
        <v>2605</v>
      </c>
      <c r="AZ813" s="510">
        <v>1743</v>
      </c>
      <c r="BA813" s="510"/>
      <c r="BB813" s="510"/>
      <c r="BC813" s="510"/>
      <c r="BD813" s="510"/>
      <c r="BE813" s="510"/>
      <c r="BF813" s="510"/>
      <c r="BG813" s="510"/>
      <c r="BH813" s="510"/>
      <c r="BI813" s="510">
        <v>32671</v>
      </c>
      <c r="BJ813" s="510">
        <v>1763</v>
      </c>
      <c r="BK813" s="510">
        <v>22431</v>
      </c>
      <c r="BL813" s="510">
        <v>56865</v>
      </c>
      <c r="BM813" s="510">
        <v>7176</v>
      </c>
      <c r="BN813" s="510">
        <v>5357</v>
      </c>
      <c r="BO813" s="510">
        <v>4102</v>
      </c>
      <c r="BP813" s="510">
        <v>3117</v>
      </c>
      <c r="BQ813" s="510">
        <v>34181</v>
      </c>
      <c r="BR813" s="510">
        <v>28341</v>
      </c>
      <c r="BS813" s="510">
        <v>36777</v>
      </c>
      <c r="BT813" s="510">
        <v>24837</v>
      </c>
      <c r="BU813" s="510">
        <v>872</v>
      </c>
      <c r="BV813" s="510">
        <v>578</v>
      </c>
      <c r="BW813" s="510">
        <v>86</v>
      </c>
      <c r="BX813" s="510">
        <v>45102</v>
      </c>
      <c r="BY813" s="510">
        <v>524</v>
      </c>
      <c r="BZ813" s="510">
        <v>936</v>
      </c>
      <c r="CA813" s="510">
        <v>86</v>
      </c>
      <c r="CB813" s="510">
        <v>44545</v>
      </c>
      <c r="CC813" s="510">
        <v>518</v>
      </c>
      <c r="CD813" s="510">
        <v>1024</v>
      </c>
      <c r="CE813" s="510">
        <v>3164</v>
      </c>
      <c r="CF813" s="510">
        <v>1312412</v>
      </c>
      <c r="CG813" s="510">
        <v>415</v>
      </c>
      <c r="CH813" s="510">
        <v>779</v>
      </c>
      <c r="CI813" s="510">
        <v>2006</v>
      </c>
      <c r="CJ813" s="510">
        <v>1721022</v>
      </c>
      <c r="CK813" s="510">
        <v>858</v>
      </c>
      <c r="CL813" s="510">
        <v>1562</v>
      </c>
      <c r="CM813" s="510">
        <v>720</v>
      </c>
      <c r="CN813" s="510">
        <v>579674</v>
      </c>
      <c r="CO813" s="510">
        <v>805</v>
      </c>
      <c r="CP813" s="510">
        <v>1665</v>
      </c>
      <c r="CQ813" s="510">
        <v>23937</v>
      </c>
      <c r="CR813" s="510">
        <v>20835480</v>
      </c>
      <c r="CS813" s="510">
        <v>870</v>
      </c>
      <c r="CT813" s="510">
        <v>1621</v>
      </c>
      <c r="CU813" s="510">
        <v>1425</v>
      </c>
      <c r="CV813" s="510">
        <v>6081668</v>
      </c>
      <c r="CW813" s="510">
        <v>4268</v>
      </c>
      <c r="CX813" s="510">
        <v>9626</v>
      </c>
      <c r="CY813" s="510">
        <v>533</v>
      </c>
      <c r="CZ813" s="510">
        <v>2338588</v>
      </c>
      <c r="DA813" s="510">
        <v>4388</v>
      </c>
      <c r="DB813" s="510">
        <v>10500</v>
      </c>
      <c r="DC813" s="510">
        <v>975</v>
      </c>
      <c r="DD813" s="510">
        <v>5527416</v>
      </c>
      <c r="DE813" s="510">
        <v>5669</v>
      </c>
      <c r="DF813" s="510">
        <v>14458</v>
      </c>
      <c r="DG813" s="510">
        <v>132</v>
      </c>
      <c r="DH813" s="510">
        <v>734477</v>
      </c>
      <c r="DI813" s="510">
        <v>5564</v>
      </c>
      <c r="DJ813" s="510">
        <v>14806</v>
      </c>
      <c r="DK813" s="510">
        <v>176</v>
      </c>
      <c r="DL813" s="510">
        <v>57819</v>
      </c>
      <c r="DM813" s="510">
        <v>329</v>
      </c>
      <c r="DN813" s="510">
        <v>536</v>
      </c>
      <c r="DO813" s="510">
        <v>2221</v>
      </c>
      <c r="DP813" s="510">
        <v>105050</v>
      </c>
      <c r="DQ813" s="510">
        <v>47</v>
      </c>
      <c r="DR813" s="510">
        <v>60</v>
      </c>
      <c r="DS813" s="510">
        <v>130</v>
      </c>
      <c r="DT813" s="510">
        <v>100659</v>
      </c>
      <c r="DU813" s="510">
        <v>774</v>
      </c>
      <c r="DV813" s="510">
        <v>1765</v>
      </c>
      <c r="DW813" s="510">
        <v>122</v>
      </c>
      <c r="DX813" s="510"/>
      <c r="DY813" s="510"/>
      <c r="DZ813" s="510"/>
      <c r="EA813" s="510"/>
      <c r="EB813" s="510"/>
      <c r="EC813" s="510"/>
      <c r="ED813" s="510"/>
      <c r="EE813" s="510"/>
      <c r="EF813" s="510"/>
      <c r="EG813" s="510" t="s">
        <v>152</v>
      </c>
      <c r="EH813" s="510" t="s">
        <v>152</v>
      </c>
      <c r="EI813" s="510">
        <v>0</v>
      </c>
      <c r="EJ813" s="479"/>
      <c r="EK813" s="479"/>
      <c r="EL813" s="479"/>
      <c r="EM813" s="479"/>
      <c r="EN813" s="479"/>
      <c r="EO813" s="479"/>
      <c r="EP813" s="479"/>
      <c r="EQ813" s="479"/>
      <c r="ER813" s="479"/>
      <c r="ES813" s="479"/>
      <c r="ET813" s="479"/>
      <c r="EU813" s="479"/>
      <c r="EV813" s="479"/>
      <c r="EW813" s="479"/>
      <c r="EX813" s="479"/>
      <c r="EY813" s="479"/>
      <c r="EZ813" s="516"/>
      <c r="FA813" s="446">
        <f t="shared" si="2211"/>
        <v>5</v>
      </c>
      <c r="FB813" s="417">
        <f t="shared" si="2212"/>
        <v>2020</v>
      </c>
      <c r="FC813" s="448">
        <f t="shared" si="2213"/>
        <v>43952</v>
      </c>
      <c r="FD813" s="449">
        <f t="shared" si="2230"/>
        <v>31</v>
      </c>
      <c r="FE813" s="450"/>
      <c r="FF813" s="451">
        <f t="shared" si="2232"/>
        <v>0.7234527687296417</v>
      </c>
      <c r="FG813" s="450"/>
      <c r="FH813" s="452">
        <f t="shared" si="2215"/>
        <v>2.1510791366906474</v>
      </c>
      <c r="FI813" s="452">
        <f t="shared" si="2216"/>
        <v>1.6058153477218224</v>
      </c>
      <c r="FJ813" s="452">
        <f t="shared" si="2217"/>
        <v>2.1133436373003605</v>
      </c>
      <c r="FK813" s="452">
        <f t="shared" si="2218"/>
        <v>1.6058732612055642</v>
      </c>
      <c r="FL813" s="452">
        <f t="shared" si="2219"/>
        <v>1.2819637700183775</v>
      </c>
      <c r="FM813" s="452">
        <f t="shared" si="2220"/>
        <v>1.0629336533773395</v>
      </c>
      <c r="FN813" s="452">
        <f t="shared" si="2221"/>
        <v>1.5513139579027291</v>
      </c>
      <c r="FO813" s="452">
        <f t="shared" si="2222"/>
        <v>1.0476652465516514</v>
      </c>
      <c r="FP813" s="452">
        <f t="shared" si="2223"/>
        <v>1.5740072202166064</v>
      </c>
      <c r="FQ813" s="452">
        <f t="shared" si="2224"/>
        <v>1.0433212996389891</v>
      </c>
      <c r="FR813" s="453"/>
      <c r="FS813" s="446">
        <f t="shared" ref="FS813:GA822" si="2242">IFERROR(HLOOKUP(FS$1,$H$5:$HA$10112,MATCH($A813,$A$5:$A$10112,0),0)*HLOOKUP(FS$2,$H$5:$HA$10112,MATCH($A813,$A$5:$A$10112,0),0),"-")</f>
        <v>54224</v>
      </c>
      <c r="FT813" s="446">
        <f t="shared" si="2242"/>
        <v>54224</v>
      </c>
      <c r="FU813" s="446">
        <f t="shared" si="2242"/>
        <v>54224</v>
      </c>
      <c r="FV813" s="446">
        <f t="shared" si="2242"/>
        <v>108448</v>
      </c>
      <c r="FW813" s="446">
        <f t="shared" si="2242"/>
        <v>2635440</v>
      </c>
      <c r="FX813" s="446">
        <f t="shared" si="2242"/>
        <v>1686729</v>
      </c>
      <c r="FY813" s="446">
        <f t="shared" si="2242"/>
        <v>43140734</v>
      </c>
      <c r="FZ813" s="446">
        <f t="shared" si="2242"/>
        <v>142692433</v>
      </c>
      <c r="GA813" s="446">
        <f t="shared" si="2242"/>
        <v>4478536</v>
      </c>
      <c r="GB813" s="446"/>
      <c r="GC813" s="446"/>
      <c r="GD813" s="446">
        <f t="shared" si="2240"/>
        <v>80496</v>
      </c>
      <c r="GE813" s="446">
        <f t="shared" si="2240"/>
        <v>88064</v>
      </c>
      <c r="GF813" s="446">
        <f t="shared" si="2240"/>
        <v>2464756</v>
      </c>
      <c r="GG813" s="446">
        <f t="shared" si="2240"/>
        <v>3133372</v>
      </c>
      <c r="GH813" s="446">
        <f t="shared" si="2240"/>
        <v>1198800</v>
      </c>
      <c r="GI813" s="446">
        <f t="shared" si="2240"/>
        <v>38801877</v>
      </c>
      <c r="GJ813" s="446">
        <f t="shared" si="2240"/>
        <v>13717050</v>
      </c>
      <c r="GK813" s="446">
        <f t="shared" si="2240"/>
        <v>5596500</v>
      </c>
      <c r="GL813" s="446">
        <f t="shared" si="2240"/>
        <v>14096550</v>
      </c>
      <c r="GM813" s="446">
        <f t="shared" si="2240"/>
        <v>1954392</v>
      </c>
      <c r="GN813" s="446">
        <f t="shared" si="2236"/>
        <v>229450</v>
      </c>
      <c r="GO813" s="446">
        <f t="shared" si="2241"/>
        <v>94336</v>
      </c>
      <c r="GP813" s="446">
        <f t="shared" si="2241"/>
        <v>133260</v>
      </c>
      <c r="GQ813" s="446">
        <f t="shared" si="2241"/>
        <v>0</v>
      </c>
      <c r="GR813" s="446"/>
      <c r="GS813" s="446"/>
      <c r="GT813" s="446"/>
      <c r="GU813" s="446"/>
      <c r="GV813" s="416"/>
      <c r="GW813" s="402"/>
      <c r="GX813" s="402"/>
      <c r="GY813" s="402"/>
      <c r="GZ813" s="402"/>
      <c r="HA813" s="402"/>
    </row>
    <row r="814" spans="1:209" ht="9.75" customHeight="1" x14ac:dyDescent="0.2">
      <c r="A814" s="417" t="str">
        <f t="shared" si="2210"/>
        <v>2020-21MAYRYF</v>
      </c>
      <c r="B814" s="458" t="str">
        <f t="shared" si="2229"/>
        <v>2020-21</v>
      </c>
      <c r="C814" s="402" t="s">
        <v>668</v>
      </c>
      <c r="D814" s="402" t="s">
        <v>667</v>
      </c>
      <c r="E814" s="402" t="s">
        <v>666</v>
      </c>
      <c r="F814" s="478" t="s">
        <v>457</v>
      </c>
      <c r="G814" s="478" t="s">
        <v>694</v>
      </c>
      <c r="H814" s="510">
        <v>86927</v>
      </c>
      <c r="I814" s="510">
        <v>62191</v>
      </c>
      <c r="J814" s="510">
        <v>152685</v>
      </c>
      <c r="K814" s="510">
        <v>2</v>
      </c>
      <c r="L814" s="510">
        <v>2</v>
      </c>
      <c r="M814" s="510">
        <v>3</v>
      </c>
      <c r="N814" s="510">
        <v>3</v>
      </c>
      <c r="O814" s="510">
        <v>3</v>
      </c>
      <c r="P814" s="510">
        <v>247</v>
      </c>
      <c r="Q814" s="510">
        <v>51</v>
      </c>
      <c r="R814" s="510">
        <v>5563</v>
      </c>
      <c r="S814" s="510">
        <v>68617</v>
      </c>
      <c r="T814" s="510">
        <v>3946</v>
      </c>
      <c r="U814" s="510">
        <v>2139</v>
      </c>
      <c r="V814" s="510">
        <v>32981</v>
      </c>
      <c r="W814" s="510">
        <v>18360</v>
      </c>
      <c r="X814" s="510">
        <v>737</v>
      </c>
      <c r="Y814" s="510">
        <v>1600871</v>
      </c>
      <c r="Z814" s="510">
        <v>406</v>
      </c>
      <c r="AA814" s="510">
        <v>730</v>
      </c>
      <c r="AB814" s="510">
        <v>1062013</v>
      </c>
      <c r="AC814" s="510">
        <v>496</v>
      </c>
      <c r="AD814" s="510">
        <v>941</v>
      </c>
      <c r="AE814" s="510">
        <v>34414983</v>
      </c>
      <c r="AF814" s="510">
        <v>1043</v>
      </c>
      <c r="AG814" s="510">
        <v>2048</v>
      </c>
      <c r="AH814" s="510">
        <v>35549869</v>
      </c>
      <c r="AI814" s="510">
        <v>1936</v>
      </c>
      <c r="AJ814" s="510">
        <v>4315</v>
      </c>
      <c r="AK814" s="510">
        <v>2290568</v>
      </c>
      <c r="AL814" s="510">
        <v>3108</v>
      </c>
      <c r="AM814" s="510">
        <v>6790</v>
      </c>
      <c r="AN814" s="510"/>
      <c r="AO814" s="510"/>
      <c r="AP814" s="510"/>
      <c r="AQ814" s="510"/>
      <c r="AR814" s="510"/>
      <c r="AS814" s="510"/>
      <c r="AT814" s="510">
        <v>3616</v>
      </c>
      <c r="AU814" s="510">
        <v>439</v>
      </c>
      <c r="AV814" s="510">
        <v>1254</v>
      </c>
      <c r="AW814" s="510">
        <v>4080</v>
      </c>
      <c r="AX814" s="510">
        <v>435</v>
      </c>
      <c r="AY814" s="510">
        <v>1488</v>
      </c>
      <c r="AZ814" s="510">
        <v>16</v>
      </c>
      <c r="BA814" s="510"/>
      <c r="BB814" s="510"/>
      <c r="BC814" s="510"/>
      <c r="BD814" s="510"/>
      <c r="BE814" s="510"/>
      <c r="BF814" s="510"/>
      <c r="BG814" s="510"/>
      <c r="BH814" s="510"/>
      <c r="BI814" s="510">
        <v>33088</v>
      </c>
      <c r="BJ814" s="510">
        <v>3285</v>
      </c>
      <c r="BK814" s="510">
        <v>28628</v>
      </c>
      <c r="BL814" s="510">
        <v>65001</v>
      </c>
      <c r="BM814" s="510">
        <v>8663</v>
      </c>
      <c r="BN814" s="510">
        <v>6882</v>
      </c>
      <c r="BO814" s="510">
        <v>4746</v>
      </c>
      <c r="BP814" s="510">
        <v>3808</v>
      </c>
      <c r="BQ814" s="510">
        <v>41215</v>
      </c>
      <c r="BR814" s="510">
        <v>35767</v>
      </c>
      <c r="BS814" s="510">
        <v>24349</v>
      </c>
      <c r="BT814" s="510">
        <v>19306</v>
      </c>
      <c r="BU814" s="510">
        <v>982</v>
      </c>
      <c r="BV814" s="510">
        <v>775</v>
      </c>
      <c r="BW814" s="510">
        <v>26</v>
      </c>
      <c r="BX814" s="510">
        <v>15769</v>
      </c>
      <c r="BY814" s="510">
        <v>607</v>
      </c>
      <c r="BZ814" s="510">
        <v>911</v>
      </c>
      <c r="CA814" s="510">
        <v>37</v>
      </c>
      <c r="CB814" s="510">
        <v>16539</v>
      </c>
      <c r="CC814" s="510">
        <v>447</v>
      </c>
      <c r="CD814" s="510">
        <v>640</v>
      </c>
      <c r="CE814" s="510">
        <v>3883</v>
      </c>
      <c r="CF814" s="510">
        <v>1568563</v>
      </c>
      <c r="CG814" s="510">
        <v>404</v>
      </c>
      <c r="CH814" s="510">
        <v>729</v>
      </c>
      <c r="CI814" s="510">
        <v>1581</v>
      </c>
      <c r="CJ814" s="510">
        <v>1850915</v>
      </c>
      <c r="CK814" s="510">
        <v>1171</v>
      </c>
      <c r="CL814" s="510">
        <v>2214</v>
      </c>
      <c r="CM814" s="510">
        <v>654</v>
      </c>
      <c r="CN814" s="510">
        <v>651499</v>
      </c>
      <c r="CO814" s="510">
        <v>996</v>
      </c>
      <c r="CP814" s="510">
        <v>2007</v>
      </c>
      <c r="CQ814" s="510">
        <v>30746</v>
      </c>
      <c r="CR814" s="510">
        <v>31912569</v>
      </c>
      <c r="CS814" s="510">
        <v>1038</v>
      </c>
      <c r="CT814" s="510">
        <v>2037</v>
      </c>
      <c r="CU814" s="510">
        <v>1972</v>
      </c>
      <c r="CV814" s="510">
        <v>4522832</v>
      </c>
      <c r="CW814" s="510">
        <v>2294</v>
      </c>
      <c r="CX814" s="510">
        <v>4471</v>
      </c>
      <c r="CY814" s="510">
        <v>307</v>
      </c>
      <c r="CZ814" s="510">
        <v>569709</v>
      </c>
      <c r="DA814" s="510">
        <v>1856</v>
      </c>
      <c r="DB814" s="510">
        <v>4380</v>
      </c>
      <c r="DC814" s="510">
        <v>1123</v>
      </c>
      <c r="DD814" s="510">
        <v>3684682</v>
      </c>
      <c r="DE814" s="510">
        <v>3281</v>
      </c>
      <c r="DF814" s="510">
        <v>7179</v>
      </c>
      <c r="DG814" s="510">
        <v>55</v>
      </c>
      <c r="DH814" s="510">
        <v>152496</v>
      </c>
      <c r="DI814" s="510">
        <v>2773</v>
      </c>
      <c r="DJ814" s="510">
        <v>5005</v>
      </c>
      <c r="DK814" s="510">
        <v>423</v>
      </c>
      <c r="DL814" s="510">
        <v>148371</v>
      </c>
      <c r="DM814" s="510">
        <v>351</v>
      </c>
      <c r="DN814" s="510">
        <v>581</v>
      </c>
      <c r="DO814" s="510">
        <v>2136</v>
      </c>
      <c r="DP814" s="510">
        <v>68628</v>
      </c>
      <c r="DQ814" s="510">
        <v>32</v>
      </c>
      <c r="DR814" s="510">
        <v>55</v>
      </c>
      <c r="DS814" s="510">
        <v>132</v>
      </c>
      <c r="DT814" s="510">
        <v>118309</v>
      </c>
      <c r="DU814" s="510">
        <v>896</v>
      </c>
      <c r="DV814" s="510">
        <v>1826</v>
      </c>
      <c r="DW814" s="510">
        <v>124</v>
      </c>
      <c r="DX814" s="510"/>
      <c r="DY814" s="510"/>
      <c r="DZ814" s="510"/>
      <c r="EA814" s="510"/>
      <c r="EB814" s="510"/>
      <c r="EC814" s="510"/>
      <c r="ED814" s="510"/>
      <c r="EE814" s="510"/>
      <c r="EF814" s="510"/>
      <c r="EG814" s="510" t="s">
        <v>152</v>
      </c>
      <c r="EH814" s="510" t="s">
        <v>152</v>
      </c>
      <c r="EI814" s="510">
        <v>36</v>
      </c>
      <c r="EJ814" s="479"/>
      <c r="EK814" s="479"/>
      <c r="EL814" s="479"/>
      <c r="EM814" s="479"/>
      <c r="EN814" s="479"/>
      <c r="EO814" s="479"/>
      <c r="EP814" s="479"/>
      <c r="EQ814" s="479"/>
      <c r="ER814" s="479"/>
      <c r="ES814" s="479"/>
      <c r="ET814" s="479"/>
      <c r="EU814" s="479"/>
      <c r="EV814" s="479"/>
      <c r="EW814" s="479"/>
      <c r="EX814" s="479"/>
      <c r="EY814" s="479"/>
      <c r="EZ814" s="476"/>
      <c r="FA814" s="446">
        <f t="shared" si="2211"/>
        <v>5</v>
      </c>
      <c r="FB814" s="417">
        <f t="shared" si="2212"/>
        <v>2020</v>
      </c>
      <c r="FC814" s="448">
        <f t="shared" si="2213"/>
        <v>43952</v>
      </c>
      <c r="FD814" s="449">
        <f t="shared" si="2230"/>
        <v>31</v>
      </c>
      <c r="FE814" s="450"/>
      <c r="FF814" s="451">
        <f t="shared" si="2232"/>
        <v>0.57745336577453366</v>
      </c>
      <c r="FG814" s="450"/>
      <c r="FH814" s="452">
        <f t="shared" si="2215"/>
        <v>2.1953877344145969</v>
      </c>
      <c r="FI814" s="452">
        <f t="shared" si="2216"/>
        <v>1.7440446021287379</v>
      </c>
      <c r="FJ814" s="452">
        <f t="shared" si="2217"/>
        <v>2.2187938288920055</v>
      </c>
      <c r="FK814" s="452">
        <f t="shared" si="2218"/>
        <v>1.7802711547452081</v>
      </c>
      <c r="FL814" s="452">
        <f t="shared" si="2219"/>
        <v>1.2496588945150238</v>
      </c>
      <c r="FM814" s="452">
        <f t="shared" si="2220"/>
        <v>1.0844728783238835</v>
      </c>
      <c r="FN814" s="452">
        <f t="shared" si="2221"/>
        <v>1.3261982570806101</v>
      </c>
      <c r="FO814" s="452">
        <f t="shared" si="2222"/>
        <v>1.0515250544662309</v>
      </c>
      <c r="FP814" s="452">
        <f t="shared" si="2223"/>
        <v>1.3324287652645861</v>
      </c>
      <c r="FQ814" s="452">
        <f t="shared" si="2224"/>
        <v>1.0515603799185889</v>
      </c>
      <c r="FR814" s="453"/>
      <c r="FS814" s="446">
        <f t="shared" si="2242"/>
        <v>124382</v>
      </c>
      <c r="FT814" s="446">
        <f t="shared" si="2242"/>
        <v>186573</v>
      </c>
      <c r="FU814" s="446">
        <f t="shared" si="2242"/>
        <v>186573</v>
      </c>
      <c r="FV814" s="446">
        <f t="shared" si="2242"/>
        <v>186573</v>
      </c>
      <c r="FW814" s="446">
        <f t="shared" si="2242"/>
        <v>2880580</v>
      </c>
      <c r="FX814" s="446">
        <f t="shared" si="2242"/>
        <v>2012799</v>
      </c>
      <c r="FY814" s="446">
        <f t="shared" si="2242"/>
        <v>67545088</v>
      </c>
      <c r="FZ814" s="446">
        <f t="shared" si="2242"/>
        <v>79223400</v>
      </c>
      <c r="GA814" s="446">
        <f t="shared" si="2242"/>
        <v>5004230</v>
      </c>
      <c r="GB814" s="446"/>
      <c r="GC814" s="446"/>
      <c r="GD814" s="446">
        <f t="shared" si="2240"/>
        <v>23686</v>
      </c>
      <c r="GE814" s="446">
        <f t="shared" si="2240"/>
        <v>23680</v>
      </c>
      <c r="GF814" s="446">
        <f t="shared" si="2240"/>
        <v>2830707</v>
      </c>
      <c r="GG814" s="446">
        <f t="shared" si="2240"/>
        <v>3500334</v>
      </c>
      <c r="GH814" s="446">
        <f t="shared" si="2240"/>
        <v>1312578</v>
      </c>
      <c r="GI814" s="446">
        <f t="shared" si="2240"/>
        <v>62629602</v>
      </c>
      <c r="GJ814" s="446">
        <f t="shared" si="2240"/>
        <v>8816812</v>
      </c>
      <c r="GK814" s="446">
        <f t="shared" si="2240"/>
        <v>1344660</v>
      </c>
      <c r="GL814" s="446">
        <f t="shared" si="2240"/>
        <v>8062017</v>
      </c>
      <c r="GM814" s="446">
        <f t="shared" si="2240"/>
        <v>275275</v>
      </c>
      <c r="GN814" s="446">
        <f t="shared" si="2236"/>
        <v>241032</v>
      </c>
      <c r="GO814" s="446">
        <f t="shared" si="2241"/>
        <v>245763</v>
      </c>
      <c r="GP814" s="446">
        <f t="shared" si="2241"/>
        <v>117480</v>
      </c>
      <c r="GQ814" s="446">
        <f t="shared" si="2241"/>
        <v>0</v>
      </c>
      <c r="GR814" s="446"/>
      <c r="GS814" s="446"/>
      <c r="GT814" s="446"/>
      <c r="GU814" s="446"/>
      <c r="GV814" s="416"/>
      <c r="GW814" s="402"/>
      <c r="GX814" s="402"/>
      <c r="GY814" s="402"/>
      <c r="GZ814" s="402"/>
      <c r="HA814" s="402"/>
    </row>
    <row r="815" spans="1:209" ht="9.75" customHeight="1" x14ac:dyDescent="0.2">
      <c r="A815" s="417" t="str">
        <f t="shared" si="2210"/>
        <v>2020-21MAYRYA</v>
      </c>
      <c r="B815" s="458" t="str">
        <f t="shared" si="2229"/>
        <v>2020-21</v>
      </c>
      <c r="C815" s="402" t="s">
        <v>668</v>
      </c>
      <c r="D815" s="402" t="s">
        <v>653</v>
      </c>
      <c r="E815" s="402" t="s">
        <v>652</v>
      </c>
      <c r="F815" s="478" t="s">
        <v>452</v>
      </c>
      <c r="G815" s="478" t="s">
        <v>697</v>
      </c>
      <c r="H815" s="510">
        <v>99108</v>
      </c>
      <c r="I815" s="510">
        <v>65913</v>
      </c>
      <c r="J815" s="510">
        <v>65821</v>
      </c>
      <c r="K815" s="510">
        <v>1</v>
      </c>
      <c r="L815" s="510">
        <v>1</v>
      </c>
      <c r="M815" s="510">
        <v>1</v>
      </c>
      <c r="N815" s="510">
        <v>2</v>
      </c>
      <c r="O815" s="510">
        <v>2</v>
      </c>
      <c r="P815" s="510">
        <v>353</v>
      </c>
      <c r="Q815" s="510">
        <v>0</v>
      </c>
      <c r="R815" s="510">
        <v>121</v>
      </c>
      <c r="S815" s="510">
        <v>87276</v>
      </c>
      <c r="T815" s="510">
        <v>5021</v>
      </c>
      <c r="U815" s="510">
        <v>2575</v>
      </c>
      <c r="V815" s="510">
        <v>35811</v>
      </c>
      <c r="W815" s="510">
        <v>34027</v>
      </c>
      <c r="X815" s="510">
        <v>2221</v>
      </c>
      <c r="Y815" s="510">
        <v>2107072</v>
      </c>
      <c r="Z815" s="510">
        <v>420</v>
      </c>
      <c r="AA815" s="510">
        <v>726</v>
      </c>
      <c r="AB815" s="510">
        <v>1179632</v>
      </c>
      <c r="AC815" s="510">
        <v>458</v>
      </c>
      <c r="AD815" s="510">
        <v>786</v>
      </c>
      <c r="AE815" s="510">
        <v>23544655</v>
      </c>
      <c r="AF815" s="510">
        <v>657</v>
      </c>
      <c r="AG815" s="510">
        <v>1144</v>
      </c>
      <c r="AH815" s="510">
        <v>35153981</v>
      </c>
      <c r="AI815" s="510">
        <v>1033</v>
      </c>
      <c r="AJ815" s="510">
        <v>1862</v>
      </c>
      <c r="AK815" s="510">
        <v>3362871</v>
      </c>
      <c r="AL815" s="510">
        <v>1514</v>
      </c>
      <c r="AM815" s="510">
        <v>3017</v>
      </c>
      <c r="AN815" s="510"/>
      <c r="AO815" s="510"/>
      <c r="AP815" s="510"/>
      <c r="AQ815" s="510"/>
      <c r="AR815" s="510"/>
      <c r="AS815" s="510"/>
      <c r="AT815" s="510">
        <v>3181</v>
      </c>
      <c r="AU815" s="510">
        <v>2</v>
      </c>
      <c r="AV815" s="510">
        <v>2</v>
      </c>
      <c r="AW815" s="510">
        <v>0</v>
      </c>
      <c r="AX815" s="510">
        <v>234</v>
      </c>
      <c r="AY815" s="510">
        <v>2943</v>
      </c>
      <c r="AZ815" s="510">
        <v>3248</v>
      </c>
      <c r="BA815" s="510"/>
      <c r="BB815" s="510"/>
      <c r="BC815" s="510"/>
      <c r="BD815" s="510"/>
      <c r="BE815" s="510"/>
      <c r="BF815" s="510"/>
      <c r="BG815" s="510"/>
      <c r="BH815" s="510"/>
      <c r="BI815" s="510">
        <v>41106</v>
      </c>
      <c r="BJ815" s="510">
        <v>6551</v>
      </c>
      <c r="BK815" s="510">
        <v>36438</v>
      </c>
      <c r="BL815" s="510">
        <v>84095</v>
      </c>
      <c r="BM815" s="510">
        <v>9996</v>
      </c>
      <c r="BN815" s="510">
        <v>7387</v>
      </c>
      <c r="BO815" s="510">
        <v>5113</v>
      </c>
      <c r="BP815" s="510">
        <v>3855</v>
      </c>
      <c r="BQ815" s="510">
        <v>44180</v>
      </c>
      <c r="BR815" s="510">
        <v>37834</v>
      </c>
      <c r="BS815" s="510">
        <v>47624</v>
      </c>
      <c r="BT815" s="510">
        <v>35312</v>
      </c>
      <c r="BU815" s="510">
        <v>3892</v>
      </c>
      <c r="BV815" s="510">
        <v>2302</v>
      </c>
      <c r="BW815" s="510">
        <v>83</v>
      </c>
      <c r="BX815" s="510">
        <v>45563</v>
      </c>
      <c r="BY815" s="510">
        <v>549</v>
      </c>
      <c r="BZ815" s="510">
        <v>919</v>
      </c>
      <c r="CA815" s="510">
        <v>62</v>
      </c>
      <c r="CB815" s="510">
        <v>28503</v>
      </c>
      <c r="CC815" s="510">
        <v>460</v>
      </c>
      <c r="CD815" s="510">
        <v>680</v>
      </c>
      <c r="CE815" s="510">
        <v>4876</v>
      </c>
      <c r="CF815" s="510">
        <v>2033006</v>
      </c>
      <c r="CG815" s="510">
        <v>417</v>
      </c>
      <c r="CH815" s="510">
        <v>721</v>
      </c>
      <c r="CI815" s="510">
        <v>3111</v>
      </c>
      <c r="CJ815" s="510">
        <v>2031353</v>
      </c>
      <c r="CK815" s="510">
        <v>653</v>
      </c>
      <c r="CL815" s="510">
        <v>1144</v>
      </c>
      <c r="CM815" s="510">
        <v>627</v>
      </c>
      <c r="CN815" s="510">
        <v>349136</v>
      </c>
      <c r="CO815" s="510">
        <v>557</v>
      </c>
      <c r="CP815" s="510">
        <v>1030</v>
      </c>
      <c r="CQ815" s="510">
        <v>32073</v>
      </c>
      <c r="CR815" s="510">
        <v>21164166</v>
      </c>
      <c r="CS815" s="510">
        <v>660</v>
      </c>
      <c r="CT815" s="510">
        <v>1146</v>
      </c>
      <c r="CU815" s="510">
        <v>3258</v>
      </c>
      <c r="CV815" s="510">
        <v>5482800</v>
      </c>
      <c r="CW815" s="510">
        <v>1683</v>
      </c>
      <c r="CX815" s="510">
        <v>3491</v>
      </c>
      <c r="CY815" s="510">
        <v>548</v>
      </c>
      <c r="CZ815" s="510">
        <v>766063</v>
      </c>
      <c r="DA815" s="510">
        <v>1398</v>
      </c>
      <c r="DB815" s="510">
        <v>2956</v>
      </c>
      <c r="DC815" s="510">
        <v>1298</v>
      </c>
      <c r="DD815" s="510">
        <v>3244351</v>
      </c>
      <c r="DE815" s="510">
        <v>2500</v>
      </c>
      <c r="DF815" s="510">
        <v>4683</v>
      </c>
      <c r="DG815" s="510">
        <v>238</v>
      </c>
      <c r="DH815" s="510">
        <v>539738</v>
      </c>
      <c r="DI815" s="510">
        <v>2268</v>
      </c>
      <c r="DJ815" s="510">
        <v>4676</v>
      </c>
      <c r="DK815" s="510">
        <v>322</v>
      </c>
      <c r="DL815" s="510">
        <v>91764</v>
      </c>
      <c r="DM815" s="510">
        <v>285</v>
      </c>
      <c r="DN815" s="510">
        <v>496</v>
      </c>
      <c r="DO815" s="510">
        <v>3087</v>
      </c>
      <c r="DP815" s="510">
        <v>77615</v>
      </c>
      <c r="DQ815" s="510">
        <v>25</v>
      </c>
      <c r="DR815" s="510">
        <v>47</v>
      </c>
      <c r="DS815" s="510">
        <v>104</v>
      </c>
      <c r="DT815" s="510">
        <v>69213</v>
      </c>
      <c r="DU815" s="510">
        <v>666</v>
      </c>
      <c r="DV815" s="510">
        <v>1116</v>
      </c>
      <c r="DW815" s="510">
        <v>99</v>
      </c>
      <c r="DX815" s="510"/>
      <c r="DY815" s="510"/>
      <c r="DZ815" s="510"/>
      <c r="EA815" s="510"/>
      <c r="EB815" s="510"/>
      <c r="EC815" s="510"/>
      <c r="ED815" s="510"/>
      <c r="EE815" s="510"/>
      <c r="EF815" s="510"/>
      <c r="EG815" s="510" t="s">
        <v>152</v>
      </c>
      <c r="EH815" s="510" t="s">
        <v>152</v>
      </c>
      <c r="EI815" s="510">
        <v>1552</v>
      </c>
      <c r="EJ815" s="479"/>
      <c r="EK815" s="479"/>
      <c r="EL815" s="479"/>
      <c r="EM815" s="479"/>
      <c r="EN815" s="479"/>
      <c r="EO815" s="479"/>
      <c r="EP815" s="479"/>
      <c r="EQ815" s="479"/>
      <c r="ER815" s="479"/>
      <c r="ES815" s="479"/>
      <c r="ET815" s="479"/>
      <c r="EU815" s="479"/>
      <c r="EV815" s="479"/>
      <c r="EW815" s="479"/>
      <c r="EX815" s="479"/>
      <c r="EY815" s="479"/>
      <c r="EZ815" s="476"/>
      <c r="FA815" s="446">
        <f t="shared" si="2211"/>
        <v>5</v>
      </c>
      <c r="FB815" s="417">
        <f t="shared" si="2212"/>
        <v>2020</v>
      </c>
      <c r="FC815" s="448">
        <f t="shared" si="2213"/>
        <v>43952</v>
      </c>
      <c r="FD815" s="449">
        <f t="shared" si="2230"/>
        <v>31</v>
      </c>
      <c r="FE815" s="450"/>
      <c r="FF815" s="451">
        <f t="shared" si="2232"/>
        <v>0.66131105398457579</v>
      </c>
      <c r="FG815" s="450"/>
      <c r="FH815" s="452">
        <f t="shared" si="2215"/>
        <v>1.9908384783907589</v>
      </c>
      <c r="FI815" s="452">
        <f t="shared" si="2216"/>
        <v>1.4712208723361879</v>
      </c>
      <c r="FJ815" s="452">
        <f t="shared" si="2217"/>
        <v>1.9856310679611651</v>
      </c>
      <c r="FK815" s="452">
        <f t="shared" si="2218"/>
        <v>1.4970873786407768</v>
      </c>
      <c r="FL815" s="452">
        <f t="shared" si="2219"/>
        <v>1.23369914272151</v>
      </c>
      <c r="FM815" s="452">
        <f t="shared" si="2220"/>
        <v>1.0564910223115802</v>
      </c>
      <c r="FN815" s="452">
        <f t="shared" si="2221"/>
        <v>1.3995944397096423</v>
      </c>
      <c r="FO815" s="452">
        <f t="shared" si="2222"/>
        <v>1.037764128486202</v>
      </c>
      <c r="FP815" s="452">
        <f t="shared" si="2223"/>
        <v>1.7523638000900494</v>
      </c>
      <c r="FQ815" s="452">
        <f t="shared" si="2224"/>
        <v>1.0364700585321927</v>
      </c>
      <c r="FR815" s="453"/>
      <c r="FS815" s="446">
        <f t="shared" si="2242"/>
        <v>65913</v>
      </c>
      <c r="FT815" s="446">
        <f t="shared" si="2242"/>
        <v>65913</v>
      </c>
      <c r="FU815" s="446">
        <f t="shared" si="2242"/>
        <v>131826</v>
      </c>
      <c r="FV815" s="446">
        <f t="shared" si="2242"/>
        <v>131826</v>
      </c>
      <c r="FW815" s="446">
        <f t="shared" si="2242"/>
        <v>3645246</v>
      </c>
      <c r="FX815" s="446">
        <f t="shared" si="2242"/>
        <v>2023950</v>
      </c>
      <c r="FY815" s="446">
        <f t="shared" si="2242"/>
        <v>40967784</v>
      </c>
      <c r="FZ815" s="446">
        <f t="shared" si="2242"/>
        <v>63358274</v>
      </c>
      <c r="GA815" s="446">
        <f t="shared" si="2242"/>
        <v>6700757</v>
      </c>
      <c r="GB815" s="446"/>
      <c r="GC815" s="446"/>
      <c r="GD815" s="446">
        <f t="shared" si="2240"/>
        <v>76277</v>
      </c>
      <c r="GE815" s="446">
        <f t="shared" si="2240"/>
        <v>42160</v>
      </c>
      <c r="GF815" s="446">
        <f t="shared" si="2240"/>
        <v>3515596</v>
      </c>
      <c r="GG815" s="446">
        <f t="shared" si="2240"/>
        <v>3558984</v>
      </c>
      <c r="GH815" s="446">
        <f t="shared" si="2240"/>
        <v>645810</v>
      </c>
      <c r="GI815" s="446">
        <f t="shared" si="2240"/>
        <v>36755658</v>
      </c>
      <c r="GJ815" s="446">
        <f t="shared" si="2240"/>
        <v>11373678</v>
      </c>
      <c r="GK815" s="446">
        <f t="shared" si="2240"/>
        <v>1619888</v>
      </c>
      <c r="GL815" s="446">
        <f t="shared" si="2240"/>
        <v>6078534</v>
      </c>
      <c r="GM815" s="446">
        <f t="shared" si="2240"/>
        <v>1112888</v>
      </c>
      <c r="GN815" s="446">
        <f t="shared" si="2236"/>
        <v>116064</v>
      </c>
      <c r="GO815" s="446">
        <f t="shared" si="2241"/>
        <v>159712</v>
      </c>
      <c r="GP815" s="446">
        <f t="shared" si="2241"/>
        <v>145089</v>
      </c>
      <c r="GQ815" s="446">
        <f t="shared" si="2241"/>
        <v>0</v>
      </c>
      <c r="GR815" s="446"/>
      <c r="GS815" s="446"/>
      <c r="GT815" s="446"/>
      <c r="GU815" s="446"/>
      <c r="GV815" s="416"/>
      <c r="GW815" s="402"/>
      <c r="GX815" s="402"/>
      <c r="GY815" s="402"/>
      <c r="GZ815" s="402"/>
      <c r="HA815" s="402"/>
    </row>
    <row r="816" spans="1:209" ht="9.75" customHeight="1" x14ac:dyDescent="0.2">
      <c r="A816" s="485" t="str">
        <f t="shared" si="2210"/>
        <v>2020-21MAYRX8</v>
      </c>
      <c r="B816" s="503" t="str">
        <f t="shared" si="2229"/>
        <v>2020-21</v>
      </c>
      <c r="C816" s="436" t="s">
        <v>668</v>
      </c>
      <c r="D816" s="436" t="s">
        <v>646</v>
      </c>
      <c r="E816" s="436" t="s">
        <v>645</v>
      </c>
      <c r="F816" s="504" t="s">
        <v>450</v>
      </c>
      <c r="G816" s="504" t="s">
        <v>696</v>
      </c>
      <c r="H816" s="522">
        <v>78958</v>
      </c>
      <c r="I816" s="522">
        <v>40190</v>
      </c>
      <c r="J816" s="522">
        <v>83635</v>
      </c>
      <c r="K816" s="522">
        <v>2</v>
      </c>
      <c r="L816" s="522">
        <v>1</v>
      </c>
      <c r="M816" s="522">
        <v>1</v>
      </c>
      <c r="N816" s="522">
        <v>7</v>
      </c>
      <c r="O816" s="522">
        <v>35</v>
      </c>
      <c r="P816" s="522">
        <v>255</v>
      </c>
      <c r="Q816" s="522">
        <v>71</v>
      </c>
      <c r="R816" s="522">
        <v>307</v>
      </c>
      <c r="S816" s="522">
        <v>63679</v>
      </c>
      <c r="T816" s="522">
        <v>4236</v>
      </c>
      <c r="U816" s="522">
        <v>2525</v>
      </c>
      <c r="V816" s="522">
        <v>31329</v>
      </c>
      <c r="W816" s="522">
        <v>16047</v>
      </c>
      <c r="X816" s="522">
        <v>960</v>
      </c>
      <c r="Y816" s="522">
        <v>1824204</v>
      </c>
      <c r="Z816" s="522">
        <v>431</v>
      </c>
      <c r="AA816" s="522">
        <v>737</v>
      </c>
      <c r="AB816" s="522">
        <v>1140981</v>
      </c>
      <c r="AC816" s="522">
        <v>452</v>
      </c>
      <c r="AD816" s="522">
        <v>778</v>
      </c>
      <c r="AE816" s="522">
        <v>23261937</v>
      </c>
      <c r="AF816" s="522">
        <v>743</v>
      </c>
      <c r="AG816" s="522">
        <v>1355</v>
      </c>
      <c r="AH816" s="522">
        <v>20486340</v>
      </c>
      <c r="AI816" s="522">
        <v>1277</v>
      </c>
      <c r="AJ816" s="522">
        <v>2753</v>
      </c>
      <c r="AK816" s="522">
        <v>2477508</v>
      </c>
      <c r="AL816" s="522">
        <v>2581</v>
      </c>
      <c r="AM816" s="522">
        <v>5805</v>
      </c>
      <c r="AN816" s="522"/>
      <c r="AO816" s="522"/>
      <c r="AP816" s="522"/>
      <c r="AQ816" s="522"/>
      <c r="AR816" s="522"/>
      <c r="AS816" s="522"/>
      <c r="AT816" s="522">
        <v>5043</v>
      </c>
      <c r="AU816" s="522">
        <v>517</v>
      </c>
      <c r="AV816" s="522">
        <v>1082</v>
      </c>
      <c r="AW816" s="522">
        <v>4777</v>
      </c>
      <c r="AX816" s="522">
        <v>1715</v>
      </c>
      <c r="AY816" s="522">
        <v>1729</v>
      </c>
      <c r="AZ816" s="522">
        <v>4328</v>
      </c>
      <c r="BA816" s="522"/>
      <c r="BB816" s="522"/>
      <c r="BC816" s="522"/>
      <c r="BD816" s="522"/>
      <c r="BE816" s="522"/>
      <c r="BF816" s="522"/>
      <c r="BG816" s="522"/>
      <c r="BH816" s="522"/>
      <c r="BI816" s="522">
        <v>32215</v>
      </c>
      <c r="BJ816" s="522">
        <v>4976</v>
      </c>
      <c r="BK816" s="522">
        <v>21445</v>
      </c>
      <c r="BL816" s="522">
        <v>58636</v>
      </c>
      <c r="BM816" s="522">
        <v>7154</v>
      </c>
      <c r="BN816" s="522">
        <v>5694</v>
      </c>
      <c r="BO816" s="522">
        <v>3848</v>
      </c>
      <c r="BP816" s="522">
        <v>3108</v>
      </c>
      <c r="BQ816" s="522">
        <v>38401</v>
      </c>
      <c r="BR816" s="522">
        <v>32681</v>
      </c>
      <c r="BS816" s="522">
        <v>21168</v>
      </c>
      <c r="BT816" s="522">
        <v>16612</v>
      </c>
      <c r="BU816" s="522">
        <v>1501</v>
      </c>
      <c r="BV816" s="522">
        <v>1114</v>
      </c>
      <c r="BW816" s="522">
        <v>107</v>
      </c>
      <c r="BX816" s="522">
        <v>46913</v>
      </c>
      <c r="BY816" s="522">
        <v>438</v>
      </c>
      <c r="BZ816" s="522">
        <v>732</v>
      </c>
      <c r="CA816" s="522">
        <v>41</v>
      </c>
      <c r="CB816" s="522">
        <v>15152</v>
      </c>
      <c r="CC816" s="522">
        <v>370</v>
      </c>
      <c r="CD816" s="522">
        <v>664</v>
      </c>
      <c r="CE816" s="522">
        <v>4088</v>
      </c>
      <c r="CF816" s="522">
        <v>1762139</v>
      </c>
      <c r="CG816" s="522">
        <v>431</v>
      </c>
      <c r="CH816" s="522">
        <v>738</v>
      </c>
      <c r="CI816" s="522">
        <v>2774</v>
      </c>
      <c r="CJ816" s="522">
        <v>2045044</v>
      </c>
      <c r="CK816" s="522">
        <v>737</v>
      </c>
      <c r="CL816" s="522">
        <v>1330</v>
      </c>
      <c r="CM816" s="522">
        <v>763</v>
      </c>
      <c r="CN816" s="522">
        <v>448018</v>
      </c>
      <c r="CO816" s="522">
        <v>587</v>
      </c>
      <c r="CP816" s="522">
        <v>1222</v>
      </c>
      <c r="CQ816" s="522">
        <v>27792</v>
      </c>
      <c r="CR816" s="522">
        <v>20768875</v>
      </c>
      <c r="CS816" s="522">
        <v>747</v>
      </c>
      <c r="CT816" s="522">
        <v>1359</v>
      </c>
      <c r="CU816" s="522">
        <v>2295</v>
      </c>
      <c r="CV816" s="522">
        <v>5177819</v>
      </c>
      <c r="CW816" s="522">
        <v>2256</v>
      </c>
      <c r="CX816" s="522">
        <v>4942</v>
      </c>
      <c r="CY816" s="522">
        <v>1092</v>
      </c>
      <c r="CZ816" s="522">
        <v>2183458</v>
      </c>
      <c r="DA816" s="522">
        <v>2000</v>
      </c>
      <c r="DB816" s="522">
        <v>4077</v>
      </c>
      <c r="DC816" s="522">
        <v>1589</v>
      </c>
      <c r="DD816" s="522">
        <v>5789414</v>
      </c>
      <c r="DE816" s="522">
        <v>3643</v>
      </c>
      <c r="DF816" s="522">
        <v>7975</v>
      </c>
      <c r="DG816" s="522">
        <v>749</v>
      </c>
      <c r="DH816" s="522">
        <v>2045047</v>
      </c>
      <c r="DI816" s="522">
        <v>2730</v>
      </c>
      <c r="DJ816" s="522">
        <v>5592</v>
      </c>
      <c r="DK816" s="522">
        <v>164</v>
      </c>
      <c r="DL816" s="522">
        <v>53803</v>
      </c>
      <c r="DM816" s="522">
        <v>328</v>
      </c>
      <c r="DN816" s="522">
        <v>512</v>
      </c>
      <c r="DO816" s="522">
        <v>2594</v>
      </c>
      <c r="DP816" s="522">
        <v>89855</v>
      </c>
      <c r="DQ816" s="522">
        <v>35</v>
      </c>
      <c r="DR816" s="522">
        <v>60</v>
      </c>
      <c r="DS816" s="522">
        <v>64</v>
      </c>
      <c r="DT816" s="522">
        <v>52869</v>
      </c>
      <c r="DU816" s="522">
        <v>826</v>
      </c>
      <c r="DV816" s="522">
        <v>1277</v>
      </c>
      <c r="DW816" s="522">
        <v>57</v>
      </c>
      <c r="DX816" s="522"/>
      <c r="DY816" s="522"/>
      <c r="DZ816" s="522"/>
      <c r="EA816" s="522"/>
      <c r="EB816" s="522"/>
      <c r="EC816" s="522"/>
      <c r="ED816" s="522"/>
      <c r="EE816" s="522"/>
      <c r="EF816" s="522"/>
      <c r="EG816" s="522" t="s">
        <v>152</v>
      </c>
      <c r="EH816" s="522" t="s">
        <v>152</v>
      </c>
      <c r="EI816" s="522">
        <v>32</v>
      </c>
      <c r="EJ816" s="483"/>
      <c r="EK816" s="483"/>
      <c r="EL816" s="483"/>
      <c r="EM816" s="483"/>
      <c r="EN816" s="483"/>
      <c r="EO816" s="483"/>
      <c r="EP816" s="483"/>
      <c r="EQ816" s="483"/>
      <c r="ER816" s="483"/>
      <c r="ES816" s="483"/>
      <c r="ET816" s="483"/>
      <c r="EU816" s="483"/>
      <c r="EV816" s="483"/>
      <c r="EW816" s="483"/>
      <c r="EX816" s="483"/>
      <c r="EY816" s="483"/>
      <c r="EZ816" s="484"/>
      <c r="FA816" s="468">
        <f t="shared" si="2211"/>
        <v>5</v>
      </c>
      <c r="FB816" s="485">
        <f t="shared" si="2212"/>
        <v>2020</v>
      </c>
      <c r="FC816" s="486">
        <f t="shared" si="2213"/>
        <v>43952</v>
      </c>
      <c r="FD816" s="470">
        <f t="shared" si="2230"/>
        <v>31</v>
      </c>
      <c r="FE816" s="471"/>
      <c r="FF816" s="517">
        <f t="shared" si="2232"/>
        <v>0.65159507661391614</v>
      </c>
      <c r="FG816" s="471"/>
      <c r="FH816" s="487">
        <f t="shared" si="2215"/>
        <v>1.6888574126534466</v>
      </c>
      <c r="FI816" s="487">
        <f t="shared" si="2216"/>
        <v>1.3441926345609065</v>
      </c>
      <c r="FJ816" s="487">
        <f t="shared" si="2217"/>
        <v>1.523960396039604</v>
      </c>
      <c r="FK816" s="487">
        <f t="shared" si="2218"/>
        <v>1.2308910891089109</v>
      </c>
      <c r="FL816" s="487">
        <f t="shared" si="2219"/>
        <v>1.2257333461010564</v>
      </c>
      <c r="FM816" s="487">
        <f t="shared" si="2220"/>
        <v>1.0431549044016726</v>
      </c>
      <c r="FN816" s="487">
        <f t="shared" si="2221"/>
        <v>1.319125070106562</v>
      </c>
      <c r="FO816" s="487">
        <f t="shared" si="2222"/>
        <v>1.0352090733470432</v>
      </c>
      <c r="FP816" s="487">
        <f t="shared" si="2223"/>
        <v>1.5635416666666666</v>
      </c>
      <c r="FQ816" s="487">
        <f t="shared" si="2224"/>
        <v>1.1604166666666667</v>
      </c>
      <c r="FR816" s="459"/>
      <c r="FS816" s="468">
        <f t="shared" si="2242"/>
        <v>40190</v>
      </c>
      <c r="FT816" s="468">
        <f t="shared" si="2242"/>
        <v>40190</v>
      </c>
      <c r="FU816" s="468">
        <f t="shared" si="2242"/>
        <v>281330</v>
      </c>
      <c r="FV816" s="468">
        <f t="shared" si="2242"/>
        <v>1406650</v>
      </c>
      <c r="FW816" s="468">
        <f t="shared" si="2242"/>
        <v>3121932</v>
      </c>
      <c r="FX816" s="468">
        <f t="shared" si="2242"/>
        <v>1964450</v>
      </c>
      <c r="FY816" s="468">
        <f t="shared" si="2242"/>
        <v>42450795</v>
      </c>
      <c r="FZ816" s="468">
        <f t="shared" si="2242"/>
        <v>44177391</v>
      </c>
      <c r="GA816" s="468">
        <f t="shared" si="2242"/>
        <v>5572800</v>
      </c>
      <c r="GB816" s="468"/>
      <c r="GC816" s="468"/>
      <c r="GD816" s="468">
        <f t="shared" si="2240"/>
        <v>78324</v>
      </c>
      <c r="GE816" s="468">
        <f t="shared" si="2240"/>
        <v>27224</v>
      </c>
      <c r="GF816" s="468">
        <f t="shared" si="2240"/>
        <v>3016944</v>
      </c>
      <c r="GG816" s="468">
        <f t="shared" si="2240"/>
        <v>3689420</v>
      </c>
      <c r="GH816" s="468">
        <f t="shared" si="2240"/>
        <v>932386</v>
      </c>
      <c r="GI816" s="468">
        <f t="shared" si="2240"/>
        <v>37769328</v>
      </c>
      <c r="GJ816" s="468">
        <f t="shared" si="2240"/>
        <v>11341890</v>
      </c>
      <c r="GK816" s="468">
        <f t="shared" si="2240"/>
        <v>4452084</v>
      </c>
      <c r="GL816" s="468">
        <f t="shared" si="2240"/>
        <v>12672275</v>
      </c>
      <c r="GM816" s="468">
        <f t="shared" si="2240"/>
        <v>4188408</v>
      </c>
      <c r="GN816" s="468">
        <f t="shared" si="2236"/>
        <v>81728</v>
      </c>
      <c r="GO816" s="468">
        <f t="shared" si="2241"/>
        <v>83968</v>
      </c>
      <c r="GP816" s="468">
        <f t="shared" si="2241"/>
        <v>155640</v>
      </c>
      <c r="GQ816" s="468">
        <f t="shared" si="2241"/>
        <v>0</v>
      </c>
      <c r="GR816" s="468"/>
      <c r="GS816" s="468"/>
      <c r="GT816" s="468"/>
      <c r="GU816" s="468"/>
      <c r="GV816" s="425"/>
      <c r="GW816" s="402"/>
      <c r="GX816" s="402"/>
      <c r="GY816" s="402"/>
      <c r="GZ816" s="402"/>
      <c r="HA816" s="402"/>
    </row>
    <row r="817" spans="1:209" ht="9.75" customHeight="1" x14ac:dyDescent="0.2">
      <c r="A817" s="417" t="str">
        <f t="shared" si="2210"/>
        <v>2020-21JUNERX9</v>
      </c>
      <c r="B817" s="458" t="str">
        <f t="shared" si="2229"/>
        <v>2020-21</v>
      </c>
      <c r="C817" s="400" t="s">
        <v>671</v>
      </c>
      <c r="D817" s="402" t="s">
        <v>653</v>
      </c>
      <c r="E817" s="402" t="s">
        <v>652</v>
      </c>
      <c r="F817" s="474" t="s">
        <v>451</v>
      </c>
      <c r="G817" s="474" t="s">
        <v>686</v>
      </c>
      <c r="H817" s="518">
        <v>73128</v>
      </c>
      <c r="I817" s="518">
        <v>56961</v>
      </c>
      <c r="J817" s="518">
        <v>222749</v>
      </c>
      <c r="K817" s="518">
        <v>4</v>
      </c>
      <c r="L817" s="518">
        <v>2</v>
      </c>
      <c r="M817" s="518">
        <v>4</v>
      </c>
      <c r="N817" s="518">
        <v>4</v>
      </c>
      <c r="O817" s="518">
        <v>31</v>
      </c>
      <c r="P817" s="518">
        <v>331</v>
      </c>
      <c r="Q817" s="518">
        <v>2167</v>
      </c>
      <c r="R817" s="518">
        <v>931</v>
      </c>
      <c r="S817" s="518">
        <v>61112</v>
      </c>
      <c r="T817" s="518">
        <v>4731</v>
      </c>
      <c r="U817" s="518">
        <v>2850</v>
      </c>
      <c r="V817" s="518">
        <v>32380</v>
      </c>
      <c r="W817" s="518">
        <v>14961</v>
      </c>
      <c r="X817" s="518">
        <v>234</v>
      </c>
      <c r="Y817" s="518">
        <v>1850341</v>
      </c>
      <c r="Z817" s="518">
        <v>391</v>
      </c>
      <c r="AA817" s="518">
        <v>678</v>
      </c>
      <c r="AB817" s="518">
        <v>2122704</v>
      </c>
      <c r="AC817" s="518">
        <v>745</v>
      </c>
      <c r="AD817" s="518">
        <v>1612</v>
      </c>
      <c r="AE817" s="518">
        <v>32194072</v>
      </c>
      <c r="AF817" s="518">
        <v>994</v>
      </c>
      <c r="AG817" s="518">
        <v>1949</v>
      </c>
      <c r="AH817" s="518">
        <v>32543832</v>
      </c>
      <c r="AI817" s="518">
        <v>2175</v>
      </c>
      <c r="AJ817" s="518">
        <v>5239</v>
      </c>
      <c r="AK817" s="518">
        <v>817382</v>
      </c>
      <c r="AL817" s="518">
        <v>3493</v>
      </c>
      <c r="AM817" s="518">
        <v>7179</v>
      </c>
      <c r="AN817" s="518"/>
      <c r="AO817" s="518"/>
      <c r="AP817" s="518"/>
      <c r="AQ817" s="518"/>
      <c r="AR817" s="518"/>
      <c r="AS817" s="518"/>
      <c r="AT817" s="518">
        <v>4610</v>
      </c>
      <c r="AU817" s="518">
        <v>857</v>
      </c>
      <c r="AV817" s="518">
        <v>515</v>
      </c>
      <c r="AW817" s="518">
        <v>5</v>
      </c>
      <c r="AX817" s="518">
        <v>2405</v>
      </c>
      <c r="AY817" s="518">
        <v>833</v>
      </c>
      <c r="AZ817" s="518">
        <v>24</v>
      </c>
      <c r="BA817" s="518"/>
      <c r="BB817" s="518"/>
      <c r="BC817" s="518"/>
      <c r="BD817" s="518"/>
      <c r="BE817" s="518"/>
      <c r="BF817" s="518"/>
      <c r="BG817" s="518"/>
      <c r="BH817" s="518"/>
      <c r="BI817" s="518">
        <v>32952</v>
      </c>
      <c r="BJ817" s="518">
        <v>3960</v>
      </c>
      <c r="BK817" s="518">
        <v>19590</v>
      </c>
      <c r="BL817" s="518">
        <v>56502</v>
      </c>
      <c r="BM817" s="518">
        <v>8553</v>
      </c>
      <c r="BN817" s="518">
        <v>6854</v>
      </c>
      <c r="BO817" s="518">
        <v>5201</v>
      </c>
      <c r="BP817" s="518">
        <v>4215</v>
      </c>
      <c r="BQ817" s="518">
        <v>40770</v>
      </c>
      <c r="BR817" s="518">
        <v>34114</v>
      </c>
      <c r="BS817" s="518">
        <v>20965</v>
      </c>
      <c r="BT817" s="518">
        <v>15724</v>
      </c>
      <c r="BU817" s="518">
        <v>217</v>
      </c>
      <c r="BV817" s="518">
        <v>160</v>
      </c>
      <c r="BW817" s="518">
        <v>0</v>
      </c>
      <c r="BX817" s="518">
        <v>0</v>
      </c>
      <c r="BY817" s="518" t="s">
        <v>152</v>
      </c>
      <c r="BZ817" s="518" t="s">
        <v>152</v>
      </c>
      <c r="CA817" s="518">
        <v>20</v>
      </c>
      <c r="CB817" s="518">
        <v>7554</v>
      </c>
      <c r="CC817" s="518">
        <v>378</v>
      </c>
      <c r="CD817" s="518">
        <v>544</v>
      </c>
      <c r="CE817" s="518">
        <v>4711</v>
      </c>
      <c r="CF817" s="518">
        <v>1842787</v>
      </c>
      <c r="CG817" s="518">
        <v>391</v>
      </c>
      <c r="CH817" s="518">
        <v>678</v>
      </c>
      <c r="CI817" s="518">
        <v>385</v>
      </c>
      <c r="CJ817" s="518">
        <v>427453</v>
      </c>
      <c r="CK817" s="518">
        <v>1110</v>
      </c>
      <c r="CL817" s="518">
        <v>2251</v>
      </c>
      <c r="CM817" s="518">
        <v>700</v>
      </c>
      <c r="CN817" s="518">
        <v>587618</v>
      </c>
      <c r="CO817" s="518">
        <v>839</v>
      </c>
      <c r="CP817" s="518">
        <v>2058</v>
      </c>
      <c r="CQ817" s="518">
        <v>31295</v>
      </c>
      <c r="CR817" s="518">
        <v>31179001</v>
      </c>
      <c r="CS817" s="518">
        <v>996</v>
      </c>
      <c r="CT817" s="518">
        <v>1944</v>
      </c>
      <c r="CU817" s="518">
        <v>12</v>
      </c>
      <c r="CV817" s="518">
        <v>24932</v>
      </c>
      <c r="CW817" s="518">
        <v>2078</v>
      </c>
      <c r="CX817" s="518">
        <v>3528</v>
      </c>
      <c r="CY817" s="518">
        <v>404</v>
      </c>
      <c r="CZ817" s="518">
        <v>943339</v>
      </c>
      <c r="DA817" s="518">
        <v>2335</v>
      </c>
      <c r="DB817" s="518">
        <v>6002</v>
      </c>
      <c r="DC817" s="518">
        <v>2623</v>
      </c>
      <c r="DD817" s="518">
        <v>10087213</v>
      </c>
      <c r="DE817" s="518">
        <v>3846</v>
      </c>
      <c r="DF817" s="518">
        <v>8115</v>
      </c>
      <c r="DG817" s="518">
        <v>100</v>
      </c>
      <c r="DH817" s="518">
        <v>337589</v>
      </c>
      <c r="DI817" s="518">
        <v>3376</v>
      </c>
      <c r="DJ817" s="518">
        <v>8367</v>
      </c>
      <c r="DK817" s="518">
        <v>241</v>
      </c>
      <c r="DL817" s="518">
        <v>74226</v>
      </c>
      <c r="DM817" s="518">
        <v>308</v>
      </c>
      <c r="DN817" s="518">
        <v>512</v>
      </c>
      <c r="DO817" s="518">
        <v>2459</v>
      </c>
      <c r="DP817" s="518">
        <v>95160</v>
      </c>
      <c r="DQ817" s="518">
        <v>39</v>
      </c>
      <c r="DR817" s="518">
        <v>76</v>
      </c>
      <c r="DS817" s="518">
        <v>59</v>
      </c>
      <c r="DT817" s="518">
        <v>62901</v>
      </c>
      <c r="DU817" s="518">
        <v>1066</v>
      </c>
      <c r="DV817" s="518">
        <v>2282</v>
      </c>
      <c r="DW817" s="518">
        <v>52</v>
      </c>
      <c r="DX817" s="518"/>
      <c r="DY817" s="518"/>
      <c r="DZ817" s="518"/>
      <c r="EA817" s="518"/>
      <c r="EB817" s="518"/>
      <c r="EC817" s="518"/>
      <c r="ED817" s="518"/>
      <c r="EE817" s="518"/>
      <c r="EF817" s="518"/>
      <c r="EG817" s="518" t="s">
        <v>152</v>
      </c>
      <c r="EH817" s="518" t="s">
        <v>152</v>
      </c>
      <c r="EI817" s="518">
        <v>1958</v>
      </c>
      <c r="EJ817" s="475"/>
      <c r="EK817" s="475"/>
      <c r="EL817" s="475"/>
      <c r="EM817" s="475"/>
      <c r="EN817" s="475"/>
      <c r="EO817" s="475"/>
      <c r="EP817" s="475"/>
      <c r="EQ817" s="475"/>
      <c r="ER817" s="475"/>
      <c r="ES817" s="475"/>
      <c r="ET817" s="475"/>
      <c r="EU817" s="475"/>
      <c r="EV817" s="475"/>
      <c r="EW817" s="475"/>
      <c r="EX817" s="475"/>
      <c r="EY817" s="475"/>
      <c r="EZ817" s="476"/>
      <c r="FA817" s="477">
        <f t="shared" si="2211"/>
        <v>6</v>
      </c>
      <c r="FB817" s="417">
        <f t="shared" si="2212"/>
        <v>2020</v>
      </c>
      <c r="FC817" s="448">
        <f t="shared" si="2213"/>
        <v>43983</v>
      </c>
      <c r="FD817" s="449">
        <f>DAY(EOMONTH($FC817,0))</f>
        <v>30</v>
      </c>
      <c r="FE817" s="450"/>
      <c r="FF817" s="451">
        <f t="shared" si="2232"/>
        <v>0.55886363636363634</v>
      </c>
      <c r="FG817" s="450"/>
      <c r="FH817" s="452">
        <f t="shared" si="2215"/>
        <v>1.807863031071655</v>
      </c>
      <c r="FI817" s="452">
        <f t="shared" si="2216"/>
        <v>1.4487423377721411</v>
      </c>
      <c r="FJ817" s="452">
        <f t="shared" si="2217"/>
        <v>1.8249122807017544</v>
      </c>
      <c r="FK817" s="452">
        <f t="shared" si="2218"/>
        <v>1.4789473684210526</v>
      </c>
      <c r="FL817" s="452">
        <f t="shared" si="2219"/>
        <v>1.2591105620753551</v>
      </c>
      <c r="FM817" s="452">
        <f t="shared" si="2220"/>
        <v>1.0535515750463249</v>
      </c>
      <c r="FN817" s="452">
        <f t="shared" si="2221"/>
        <v>1.4013100728560925</v>
      </c>
      <c r="FO817" s="452">
        <f t="shared" si="2222"/>
        <v>1.0509992647550297</v>
      </c>
      <c r="FP817" s="452">
        <f t="shared" si="2223"/>
        <v>0.92735042735042739</v>
      </c>
      <c r="FQ817" s="452">
        <f t="shared" si="2224"/>
        <v>0.68376068376068377</v>
      </c>
      <c r="FR817" s="453"/>
      <c r="FS817" s="477">
        <f t="shared" si="2242"/>
        <v>113922</v>
      </c>
      <c r="FT817" s="477">
        <f t="shared" si="2242"/>
        <v>227844</v>
      </c>
      <c r="FU817" s="477">
        <f t="shared" si="2242"/>
        <v>227844</v>
      </c>
      <c r="FV817" s="477">
        <f t="shared" si="2242"/>
        <v>1765791</v>
      </c>
      <c r="FW817" s="477">
        <f t="shared" si="2242"/>
        <v>3207618</v>
      </c>
      <c r="FX817" s="477">
        <f t="shared" si="2242"/>
        <v>4594200</v>
      </c>
      <c r="FY817" s="477">
        <f t="shared" si="2242"/>
        <v>63108620</v>
      </c>
      <c r="FZ817" s="477">
        <f t="shared" si="2242"/>
        <v>78380679</v>
      </c>
      <c r="GA817" s="477">
        <f t="shared" si="2242"/>
        <v>1679886</v>
      </c>
      <c r="GB817" s="477"/>
      <c r="GC817" s="477"/>
      <c r="GD817" s="477" t="str">
        <f t="shared" si="2240"/>
        <v>-</v>
      </c>
      <c r="GE817" s="477">
        <f t="shared" si="2240"/>
        <v>10880</v>
      </c>
      <c r="GF817" s="477">
        <f t="shared" si="2240"/>
        <v>3194058</v>
      </c>
      <c r="GG817" s="477">
        <f t="shared" si="2240"/>
        <v>866635</v>
      </c>
      <c r="GH817" s="477">
        <f t="shared" si="2240"/>
        <v>1440600</v>
      </c>
      <c r="GI817" s="477">
        <f t="shared" si="2240"/>
        <v>60837480</v>
      </c>
      <c r="GJ817" s="477">
        <f t="shared" si="2240"/>
        <v>42336</v>
      </c>
      <c r="GK817" s="477">
        <f t="shared" si="2240"/>
        <v>2424808</v>
      </c>
      <c r="GL817" s="477">
        <f t="shared" si="2240"/>
        <v>21285645</v>
      </c>
      <c r="GM817" s="477">
        <f t="shared" si="2240"/>
        <v>836700</v>
      </c>
      <c r="GN817" s="477">
        <f t="shared" si="2236"/>
        <v>134638</v>
      </c>
      <c r="GO817" s="477">
        <f t="shared" si="2241"/>
        <v>123392</v>
      </c>
      <c r="GP817" s="477">
        <f t="shared" si="2241"/>
        <v>186884</v>
      </c>
      <c r="GQ817" s="477">
        <f t="shared" si="2241"/>
        <v>0</v>
      </c>
      <c r="GR817" s="477"/>
      <c r="GS817" s="477"/>
      <c r="GT817" s="477"/>
      <c r="GU817" s="477"/>
      <c r="GV817" s="416"/>
      <c r="GW817" s="402"/>
      <c r="GX817" s="402"/>
      <c r="GY817" s="402"/>
      <c r="GZ817" s="402"/>
      <c r="HA817" s="402"/>
    </row>
    <row r="818" spans="1:209" ht="9.75" customHeight="1" x14ac:dyDescent="0.2">
      <c r="A818" s="417" t="str">
        <f t="shared" si="2210"/>
        <v>2020-21JUNERYC</v>
      </c>
      <c r="B818" s="458" t="str">
        <f t="shared" si="2229"/>
        <v>2020-21</v>
      </c>
      <c r="C818" s="402" t="s">
        <v>671</v>
      </c>
      <c r="D818" s="402" t="s">
        <v>656</v>
      </c>
      <c r="E818" s="402" t="s">
        <v>466</v>
      </c>
      <c r="F818" s="478" t="s">
        <v>453</v>
      </c>
      <c r="G818" s="478" t="s">
        <v>687</v>
      </c>
      <c r="H818" s="510">
        <v>89520</v>
      </c>
      <c r="I818" s="510">
        <v>59319</v>
      </c>
      <c r="J818" s="510">
        <v>92653</v>
      </c>
      <c r="K818" s="510">
        <v>2</v>
      </c>
      <c r="L818" s="510">
        <v>1</v>
      </c>
      <c r="M818" s="510">
        <v>3</v>
      </c>
      <c r="N818" s="510">
        <v>4</v>
      </c>
      <c r="O818" s="510">
        <v>12</v>
      </c>
      <c r="P818" s="510">
        <v>347</v>
      </c>
      <c r="Q818" s="510">
        <v>50</v>
      </c>
      <c r="R818" s="510">
        <v>5891</v>
      </c>
      <c r="S818" s="510">
        <v>70972</v>
      </c>
      <c r="T818" s="510">
        <v>5449</v>
      </c>
      <c r="U818" s="510">
        <v>3295</v>
      </c>
      <c r="V818" s="510">
        <v>36075</v>
      </c>
      <c r="W818" s="510">
        <v>14427</v>
      </c>
      <c r="X818" s="510">
        <v>628</v>
      </c>
      <c r="Y818" s="510">
        <v>2147668</v>
      </c>
      <c r="Z818" s="510">
        <v>394</v>
      </c>
      <c r="AA818" s="510">
        <v>721</v>
      </c>
      <c r="AB818" s="510">
        <v>1755894</v>
      </c>
      <c r="AC818" s="510">
        <v>533</v>
      </c>
      <c r="AD818" s="510">
        <v>994</v>
      </c>
      <c r="AE818" s="510">
        <v>36694526</v>
      </c>
      <c r="AF818" s="510">
        <v>1017</v>
      </c>
      <c r="AG818" s="510">
        <v>2045</v>
      </c>
      <c r="AH818" s="510">
        <v>31194154</v>
      </c>
      <c r="AI818" s="510">
        <v>2162</v>
      </c>
      <c r="AJ818" s="510">
        <v>5148</v>
      </c>
      <c r="AK818" s="510">
        <v>2256962</v>
      </c>
      <c r="AL818" s="510">
        <v>3594</v>
      </c>
      <c r="AM818" s="510">
        <v>7988</v>
      </c>
      <c r="AN818" s="510"/>
      <c r="AO818" s="510"/>
      <c r="AP818" s="510"/>
      <c r="AQ818" s="510"/>
      <c r="AR818" s="510"/>
      <c r="AS818" s="510"/>
      <c r="AT818" s="510">
        <v>5550</v>
      </c>
      <c r="AU818" s="510">
        <v>98</v>
      </c>
      <c r="AV818" s="510">
        <v>3039</v>
      </c>
      <c r="AW818" s="510">
        <v>1310</v>
      </c>
      <c r="AX818" s="510">
        <v>98</v>
      </c>
      <c r="AY818" s="510">
        <v>2315</v>
      </c>
      <c r="AZ818" s="510">
        <v>1361</v>
      </c>
      <c r="BA818" s="510"/>
      <c r="BB818" s="510"/>
      <c r="BC818" s="510"/>
      <c r="BD818" s="510"/>
      <c r="BE818" s="510"/>
      <c r="BF818" s="510"/>
      <c r="BG818" s="510"/>
      <c r="BH818" s="510"/>
      <c r="BI818" s="510">
        <v>37285</v>
      </c>
      <c r="BJ818" s="510">
        <v>3720</v>
      </c>
      <c r="BK818" s="510">
        <v>24417</v>
      </c>
      <c r="BL818" s="510">
        <v>65422</v>
      </c>
      <c r="BM818" s="510">
        <v>12884</v>
      </c>
      <c r="BN818" s="510">
        <v>9385</v>
      </c>
      <c r="BO818" s="510">
        <v>7690</v>
      </c>
      <c r="BP818" s="510">
        <v>5721</v>
      </c>
      <c r="BQ818" s="510">
        <v>51402</v>
      </c>
      <c r="BR818" s="510">
        <v>40444</v>
      </c>
      <c r="BS818" s="510">
        <v>23567</v>
      </c>
      <c r="BT818" s="510">
        <v>16077</v>
      </c>
      <c r="BU818" s="510">
        <v>959</v>
      </c>
      <c r="BV818" s="510">
        <v>673</v>
      </c>
      <c r="BW818" s="510">
        <v>8</v>
      </c>
      <c r="BX818" s="510">
        <v>4521</v>
      </c>
      <c r="BY818" s="510">
        <v>565</v>
      </c>
      <c r="BZ818" s="510">
        <v>1128</v>
      </c>
      <c r="CA818" s="510">
        <v>1</v>
      </c>
      <c r="CB818" s="510">
        <v>92</v>
      </c>
      <c r="CC818" s="510">
        <v>92</v>
      </c>
      <c r="CD818" s="510">
        <v>92</v>
      </c>
      <c r="CE818" s="510">
        <v>5440</v>
      </c>
      <c r="CF818" s="510">
        <v>2143055</v>
      </c>
      <c r="CG818" s="510">
        <v>394</v>
      </c>
      <c r="CH818" s="510">
        <v>718</v>
      </c>
      <c r="CI818" s="510">
        <v>1773</v>
      </c>
      <c r="CJ818" s="510">
        <v>1807469</v>
      </c>
      <c r="CK818" s="510">
        <v>1019</v>
      </c>
      <c r="CL818" s="510">
        <v>1953</v>
      </c>
      <c r="CM818" s="510">
        <v>604</v>
      </c>
      <c r="CN818" s="510">
        <v>501894</v>
      </c>
      <c r="CO818" s="510">
        <v>831</v>
      </c>
      <c r="CP818" s="510">
        <v>1667</v>
      </c>
      <c r="CQ818" s="510">
        <v>33698</v>
      </c>
      <c r="CR818" s="510">
        <v>34385163</v>
      </c>
      <c r="CS818" s="510">
        <v>1020</v>
      </c>
      <c r="CT818" s="510">
        <v>2061</v>
      </c>
      <c r="CU818" s="510">
        <v>386</v>
      </c>
      <c r="CV818" s="510">
        <v>784125</v>
      </c>
      <c r="CW818" s="510">
        <v>2031</v>
      </c>
      <c r="CX818" s="510">
        <v>4141</v>
      </c>
      <c r="CY818" s="510">
        <v>130</v>
      </c>
      <c r="CZ818" s="510">
        <v>225980</v>
      </c>
      <c r="DA818" s="510">
        <v>1738</v>
      </c>
      <c r="DB818" s="510">
        <v>4386</v>
      </c>
      <c r="DC818" s="510">
        <v>2229</v>
      </c>
      <c r="DD818" s="510">
        <v>7032379</v>
      </c>
      <c r="DE818" s="510">
        <v>3155</v>
      </c>
      <c r="DF818" s="510">
        <v>6332</v>
      </c>
      <c r="DG818" s="510">
        <v>157</v>
      </c>
      <c r="DH818" s="510">
        <v>441192</v>
      </c>
      <c r="DI818" s="510">
        <v>2810</v>
      </c>
      <c r="DJ818" s="510">
        <v>6644</v>
      </c>
      <c r="DK818" s="510">
        <v>440</v>
      </c>
      <c r="DL818" s="510">
        <v>135882</v>
      </c>
      <c r="DM818" s="510">
        <v>309</v>
      </c>
      <c r="DN818" s="510">
        <v>576</v>
      </c>
      <c r="DO818" s="510">
        <v>3283</v>
      </c>
      <c r="DP818" s="510">
        <v>117802</v>
      </c>
      <c r="DQ818" s="510">
        <v>36</v>
      </c>
      <c r="DR818" s="510">
        <v>63</v>
      </c>
      <c r="DS818" s="510">
        <v>187</v>
      </c>
      <c r="DT818" s="510">
        <v>214159</v>
      </c>
      <c r="DU818" s="510">
        <v>1145</v>
      </c>
      <c r="DV818" s="510">
        <v>2420</v>
      </c>
      <c r="DW818" s="510">
        <v>154</v>
      </c>
      <c r="DX818" s="510"/>
      <c r="DY818" s="510"/>
      <c r="DZ818" s="510"/>
      <c r="EA818" s="510"/>
      <c r="EB818" s="510"/>
      <c r="EC818" s="510"/>
      <c r="ED818" s="510"/>
      <c r="EE818" s="510"/>
      <c r="EF818" s="510"/>
      <c r="EG818" s="510" t="s">
        <v>152</v>
      </c>
      <c r="EH818" s="510" t="s">
        <v>152</v>
      </c>
      <c r="EI818" s="510">
        <v>50</v>
      </c>
      <c r="EJ818" s="479"/>
      <c r="EK818" s="479"/>
      <c r="EL818" s="479"/>
      <c r="EM818" s="479"/>
      <c r="EN818" s="479"/>
      <c r="EO818" s="479"/>
      <c r="EP818" s="479"/>
      <c r="EQ818" s="479"/>
      <c r="ER818" s="479"/>
      <c r="ES818" s="479"/>
      <c r="ET818" s="479"/>
      <c r="EU818" s="479"/>
      <c r="EV818" s="479"/>
      <c r="EW818" s="479"/>
      <c r="EX818" s="479"/>
      <c r="EY818" s="479"/>
      <c r="EZ818" s="476"/>
      <c r="FA818" s="446">
        <f t="shared" si="2211"/>
        <v>6</v>
      </c>
      <c r="FB818" s="417">
        <f t="shared" si="2212"/>
        <v>2020</v>
      </c>
      <c r="FC818" s="448">
        <f t="shared" si="2213"/>
        <v>43983</v>
      </c>
      <c r="FD818" s="449">
        <f t="shared" si="2230"/>
        <v>30</v>
      </c>
      <c r="FE818" s="450"/>
      <c r="FF818" s="451">
        <f t="shared" si="2232"/>
        <v>0.64347314778518228</v>
      </c>
      <c r="FG818" s="450"/>
      <c r="FH818" s="452">
        <f t="shared" si="2215"/>
        <v>2.3644705450541386</v>
      </c>
      <c r="FI818" s="452">
        <f t="shared" si="2216"/>
        <v>1.7223343732795009</v>
      </c>
      <c r="FJ818" s="452">
        <f t="shared" si="2217"/>
        <v>2.3338391502276177</v>
      </c>
      <c r="FK818" s="452">
        <f t="shared" si="2218"/>
        <v>1.736267071320182</v>
      </c>
      <c r="FL818" s="452">
        <f t="shared" si="2219"/>
        <v>1.424864864864865</v>
      </c>
      <c r="FM818" s="452">
        <f t="shared" si="2220"/>
        <v>1.1211088011088011</v>
      </c>
      <c r="FN818" s="452">
        <f t="shared" si="2221"/>
        <v>1.6335343453247384</v>
      </c>
      <c r="FO818" s="452">
        <f t="shared" si="2222"/>
        <v>1.114368891661468</v>
      </c>
      <c r="FP818" s="452">
        <f t="shared" si="2223"/>
        <v>1.5270700636942676</v>
      </c>
      <c r="FQ818" s="452">
        <f t="shared" si="2224"/>
        <v>1.0716560509554141</v>
      </c>
      <c r="FR818" s="453"/>
      <c r="FS818" s="446">
        <f t="shared" si="2242"/>
        <v>59319</v>
      </c>
      <c r="FT818" s="446">
        <f t="shared" si="2242"/>
        <v>177957</v>
      </c>
      <c r="FU818" s="446">
        <f t="shared" si="2242"/>
        <v>237276</v>
      </c>
      <c r="FV818" s="446">
        <f t="shared" si="2242"/>
        <v>711828</v>
      </c>
      <c r="FW818" s="446">
        <f t="shared" si="2242"/>
        <v>3928729</v>
      </c>
      <c r="FX818" s="446">
        <f t="shared" si="2242"/>
        <v>3275230</v>
      </c>
      <c r="FY818" s="446">
        <f t="shared" si="2242"/>
        <v>73773375</v>
      </c>
      <c r="FZ818" s="446">
        <f t="shared" si="2242"/>
        <v>74270196</v>
      </c>
      <c r="GA818" s="446">
        <f t="shared" si="2242"/>
        <v>5016464</v>
      </c>
      <c r="GB818" s="446"/>
      <c r="GC818" s="446"/>
      <c r="GD818" s="446">
        <f t="shared" si="2240"/>
        <v>9024</v>
      </c>
      <c r="GE818" s="446">
        <f t="shared" si="2240"/>
        <v>92</v>
      </c>
      <c r="GF818" s="446">
        <f t="shared" si="2240"/>
        <v>3905920</v>
      </c>
      <c r="GG818" s="446">
        <f t="shared" si="2240"/>
        <v>3462669</v>
      </c>
      <c r="GH818" s="446">
        <f t="shared" si="2240"/>
        <v>1006868</v>
      </c>
      <c r="GI818" s="446">
        <f t="shared" si="2240"/>
        <v>69451578</v>
      </c>
      <c r="GJ818" s="446">
        <f t="shared" si="2240"/>
        <v>1598426</v>
      </c>
      <c r="GK818" s="446">
        <f t="shared" si="2240"/>
        <v>570180</v>
      </c>
      <c r="GL818" s="446">
        <f t="shared" si="2240"/>
        <v>14114028</v>
      </c>
      <c r="GM818" s="446">
        <f t="shared" si="2240"/>
        <v>1043108</v>
      </c>
      <c r="GN818" s="446">
        <f t="shared" si="2236"/>
        <v>452540</v>
      </c>
      <c r="GO818" s="446">
        <f t="shared" si="2241"/>
        <v>253440</v>
      </c>
      <c r="GP818" s="446">
        <f t="shared" si="2241"/>
        <v>206829</v>
      </c>
      <c r="GQ818" s="446">
        <f t="shared" si="2241"/>
        <v>0</v>
      </c>
      <c r="GR818" s="446"/>
      <c r="GS818" s="446"/>
      <c r="GT818" s="446"/>
      <c r="GU818" s="446"/>
      <c r="GV818" s="416"/>
      <c r="GW818" s="402"/>
      <c r="GX818" s="402"/>
      <c r="GY818" s="402"/>
      <c r="GZ818" s="402"/>
      <c r="HA818" s="402"/>
    </row>
    <row r="819" spans="1:209" ht="9.75" customHeight="1" x14ac:dyDescent="0.2">
      <c r="A819" s="417" t="str">
        <f t="shared" si="2210"/>
        <v>2020-21JUNER1F</v>
      </c>
      <c r="B819" s="458" t="str">
        <f t="shared" si="2229"/>
        <v>2020-21</v>
      </c>
      <c r="C819" s="402" t="s">
        <v>671</v>
      </c>
      <c r="D819" s="402" t="s">
        <v>663</v>
      </c>
      <c r="E819" s="402" t="s">
        <v>662</v>
      </c>
      <c r="F819" s="478" t="s">
        <v>458</v>
      </c>
      <c r="G819" s="478" t="s">
        <v>688</v>
      </c>
      <c r="H819" s="510">
        <v>2568</v>
      </c>
      <c r="I819" s="510">
        <v>1196</v>
      </c>
      <c r="J819" s="510">
        <v>7185</v>
      </c>
      <c r="K819" s="510">
        <v>6</v>
      </c>
      <c r="L819" s="510">
        <v>1</v>
      </c>
      <c r="M819" s="510">
        <v>4</v>
      </c>
      <c r="N819" s="510">
        <v>19</v>
      </c>
      <c r="O819" s="510">
        <v>113</v>
      </c>
      <c r="P819" s="510">
        <v>10</v>
      </c>
      <c r="Q819" s="510">
        <v>0</v>
      </c>
      <c r="R819" s="510">
        <v>4</v>
      </c>
      <c r="S819" s="510">
        <v>2016</v>
      </c>
      <c r="T819" s="510">
        <v>97</v>
      </c>
      <c r="U819" s="510">
        <v>62</v>
      </c>
      <c r="V819" s="510">
        <v>838</v>
      </c>
      <c r="W819" s="510">
        <v>739</v>
      </c>
      <c r="X819" s="510">
        <v>46</v>
      </c>
      <c r="Y819" s="510">
        <v>56642</v>
      </c>
      <c r="Z819" s="510">
        <v>584</v>
      </c>
      <c r="AA819" s="510">
        <v>1062</v>
      </c>
      <c r="AB819" s="510">
        <v>36930</v>
      </c>
      <c r="AC819" s="510">
        <v>596</v>
      </c>
      <c r="AD819" s="510">
        <v>1047</v>
      </c>
      <c r="AE819" s="510">
        <v>879929</v>
      </c>
      <c r="AF819" s="510">
        <v>1050</v>
      </c>
      <c r="AG819" s="510">
        <v>1845</v>
      </c>
      <c r="AH819" s="510">
        <v>2126174</v>
      </c>
      <c r="AI819" s="510">
        <v>2877</v>
      </c>
      <c r="AJ819" s="510">
        <v>6955</v>
      </c>
      <c r="AK819" s="510">
        <v>167489</v>
      </c>
      <c r="AL819" s="510">
        <v>3641</v>
      </c>
      <c r="AM819" s="510">
        <v>9590</v>
      </c>
      <c r="AN819" s="510"/>
      <c r="AO819" s="510"/>
      <c r="AP819" s="510"/>
      <c r="AQ819" s="510"/>
      <c r="AR819" s="510"/>
      <c r="AS819" s="510"/>
      <c r="AT819" s="510">
        <v>144</v>
      </c>
      <c r="AU819" s="510">
        <v>1</v>
      </c>
      <c r="AV819" s="510">
        <v>5</v>
      </c>
      <c r="AW819" s="510">
        <v>12</v>
      </c>
      <c r="AX819" s="510">
        <v>7</v>
      </c>
      <c r="AY819" s="510">
        <v>131</v>
      </c>
      <c r="AZ819" s="510">
        <v>9</v>
      </c>
      <c r="BA819" s="510"/>
      <c r="BB819" s="510"/>
      <c r="BC819" s="510"/>
      <c r="BD819" s="510"/>
      <c r="BE819" s="510"/>
      <c r="BF819" s="510"/>
      <c r="BG819" s="510"/>
      <c r="BH819" s="510"/>
      <c r="BI819" s="510">
        <v>1191</v>
      </c>
      <c r="BJ819" s="510">
        <v>30</v>
      </c>
      <c r="BK819" s="510">
        <v>651</v>
      </c>
      <c r="BL819" s="510">
        <v>1872</v>
      </c>
      <c r="BM819" s="510">
        <v>157</v>
      </c>
      <c r="BN819" s="510">
        <v>134</v>
      </c>
      <c r="BO819" s="510">
        <v>98</v>
      </c>
      <c r="BP819" s="510">
        <v>87</v>
      </c>
      <c r="BQ819" s="510">
        <v>995</v>
      </c>
      <c r="BR819" s="510">
        <v>897</v>
      </c>
      <c r="BS819" s="510">
        <v>882</v>
      </c>
      <c r="BT819" s="510">
        <v>769</v>
      </c>
      <c r="BU819" s="510">
        <v>55</v>
      </c>
      <c r="BV819" s="510">
        <v>47</v>
      </c>
      <c r="BW819" s="510">
        <v>1</v>
      </c>
      <c r="BX819" s="510">
        <v>659</v>
      </c>
      <c r="BY819" s="510">
        <v>659</v>
      </c>
      <c r="BZ819" s="510">
        <v>659</v>
      </c>
      <c r="CA819" s="510">
        <v>0</v>
      </c>
      <c r="CB819" s="510">
        <v>0</v>
      </c>
      <c r="CC819" s="510" t="s">
        <v>152</v>
      </c>
      <c r="CD819" s="510" t="s">
        <v>152</v>
      </c>
      <c r="CE819" s="510">
        <v>96</v>
      </c>
      <c r="CF819" s="510">
        <v>55983</v>
      </c>
      <c r="CG819" s="510">
        <v>583</v>
      </c>
      <c r="CH819" s="510">
        <v>1064</v>
      </c>
      <c r="CI819" s="510">
        <v>68</v>
      </c>
      <c r="CJ819" s="510">
        <v>63238</v>
      </c>
      <c r="CK819" s="510">
        <v>930</v>
      </c>
      <c r="CL819" s="510">
        <v>1756</v>
      </c>
      <c r="CM819" s="510">
        <v>2</v>
      </c>
      <c r="CN819" s="510">
        <v>2941</v>
      </c>
      <c r="CO819" s="510">
        <v>1471</v>
      </c>
      <c r="CP819" s="510">
        <v>1873</v>
      </c>
      <c r="CQ819" s="510">
        <v>768</v>
      </c>
      <c r="CR819" s="510">
        <v>813750</v>
      </c>
      <c r="CS819" s="510">
        <v>1060</v>
      </c>
      <c r="CT819" s="510">
        <v>1884</v>
      </c>
      <c r="CU819" s="510">
        <v>126</v>
      </c>
      <c r="CV819" s="510">
        <v>497685</v>
      </c>
      <c r="CW819" s="510">
        <v>3950</v>
      </c>
      <c r="CX819" s="510">
        <v>9342</v>
      </c>
      <c r="CY819" s="510">
        <v>5</v>
      </c>
      <c r="CZ819" s="510">
        <v>7872</v>
      </c>
      <c r="DA819" s="510">
        <v>1574</v>
      </c>
      <c r="DB819" s="510">
        <v>2650</v>
      </c>
      <c r="DC819" s="510">
        <v>18</v>
      </c>
      <c r="DD819" s="510">
        <v>120907</v>
      </c>
      <c r="DE819" s="510">
        <v>6717</v>
      </c>
      <c r="DF819" s="510">
        <v>14503</v>
      </c>
      <c r="DG819" s="510">
        <v>4</v>
      </c>
      <c r="DH819" s="510">
        <v>2220</v>
      </c>
      <c r="DI819" s="510">
        <v>555</v>
      </c>
      <c r="DJ819" s="510">
        <v>1143</v>
      </c>
      <c r="DK819" s="510">
        <v>7</v>
      </c>
      <c r="DL819" s="510">
        <v>2914</v>
      </c>
      <c r="DM819" s="510">
        <v>416</v>
      </c>
      <c r="DN819" s="510">
        <v>735</v>
      </c>
      <c r="DO819" s="510">
        <v>74</v>
      </c>
      <c r="DP819" s="510">
        <v>4452</v>
      </c>
      <c r="DQ819" s="510">
        <v>60</v>
      </c>
      <c r="DR819" s="510">
        <v>119</v>
      </c>
      <c r="DS819" s="510">
        <v>1</v>
      </c>
      <c r="DT819" s="510">
        <v>771</v>
      </c>
      <c r="DU819" s="510">
        <v>771</v>
      </c>
      <c r="DV819" s="510">
        <v>771</v>
      </c>
      <c r="DW819" s="510">
        <v>0</v>
      </c>
      <c r="DX819" s="510"/>
      <c r="DY819" s="510"/>
      <c r="DZ819" s="510"/>
      <c r="EA819" s="510"/>
      <c r="EB819" s="510"/>
      <c r="EC819" s="510"/>
      <c r="ED819" s="510"/>
      <c r="EE819" s="510"/>
      <c r="EF819" s="510"/>
      <c r="EG819" s="510" t="s">
        <v>152</v>
      </c>
      <c r="EH819" s="510" t="s">
        <v>152</v>
      </c>
      <c r="EI819" s="510">
        <v>0</v>
      </c>
      <c r="EJ819" s="479"/>
      <c r="EK819" s="479"/>
      <c r="EL819" s="479"/>
      <c r="EM819" s="479"/>
      <c r="EN819" s="479"/>
      <c r="EO819" s="479"/>
      <c r="EP819" s="479"/>
      <c r="EQ819" s="479"/>
      <c r="ER819" s="479"/>
      <c r="ES819" s="479"/>
      <c r="ET819" s="479"/>
      <c r="EU819" s="479"/>
      <c r="EV819" s="479"/>
      <c r="EW819" s="479"/>
      <c r="EX819" s="479"/>
      <c r="EY819" s="479"/>
      <c r="EZ819" s="476"/>
      <c r="FA819" s="446">
        <f t="shared" si="2211"/>
        <v>6</v>
      </c>
      <c r="FB819" s="417">
        <f t="shared" si="2212"/>
        <v>2020</v>
      </c>
      <c r="FC819" s="448">
        <f t="shared" si="2213"/>
        <v>43983</v>
      </c>
      <c r="FD819" s="449">
        <f t="shared" si="2230"/>
        <v>30</v>
      </c>
      <c r="FE819" s="450"/>
      <c r="FF819" s="451">
        <f t="shared" si="2232"/>
        <v>0.85057471264367812</v>
      </c>
      <c r="FG819" s="450"/>
      <c r="FH819" s="452">
        <f t="shared" si="2215"/>
        <v>1.6185567010309279</v>
      </c>
      <c r="FI819" s="452">
        <f t="shared" si="2216"/>
        <v>1.3814432989690721</v>
      </c>
      <c r="FJ819" s="452">
        <f t="shared" si="2217"/>
        <v>1.5806451612903225</v>
      </c>
      <c r="FK819" s="452">
        <f t="shared" si="2218"/>
        <v>1.403225806451613</v>
      </c>
      <c r="FL819" s="452">
        <f t="shared" si="2219"/>
        <v>1.1873508353221958</v>
      </c>
      <c r="FM819" s="452">
        <f t="shared" si="2220"/>
        <v>1.0704057279236276</v>
      </c>
      <c r="FN819" s="452">
        <f t="shared" si="2221"/>
        <v>1.1935047361299054</v>
      </c>
      <c r="FO819" s="452">
        <f t="shared" si="2222"/>
        <v>1.0405953991880921</v>
      </c>
      <c r="FP819" s="452">
        <f t="shared" si="2223"/>
        <v>1.1956521739130435</v>
      </c>
      <c r="FQ819" s="452">
        <f t="shared" si="2224"/>
        <v>1.0217391304347827</v>
      </c>
      <c r="FR819" s="453"/>
      <c r="FS819" s="446">
        <f t="shared" si="2242"/>
        <v>1196</v>
      </c>
      <c r="FT819" s="446">
        <f t="shared" si="2242"/>
        <v>4784</v>
      </c>
      <c r="FU819" s="446">
        <f t="shared" si="2242"/>
        <v>22724</v>
      </c>
      <c r="FV819" s="446">
        <f t="shared" si="2242"/>
        <v>135148</v>
      </c>
      <c r="FW819" s="446">
        <f t="shared" si="2242"/>
        <v>103014</v>
      </c>
      <c r="FX819" s="446">
        <f t="shared" si="2242"/>
        <v>64914</v>
      </c>
      <c r="FY819" s="446">
        <f t="shared" si="2242"/>
        <v>1546110</v>
      </c>
      <c r="FZ819" s="446">
        <f t="shared" si="2242"/>
        <v>5139745</v>
      </c>
      <c r="GA819" s="446">
        <f t="shared" si="2242"/>
        <v>441140</v>
      </c>
      <c r="GB819" s="446"/>
      <c r="GC819" s="446"/>
      <c r="GD819" s="446">
        <f t="shared" ref="GD819:GM828" si="2243">IFERROR(HLOOKUP(GD$1,$H$5:$HA$10112,MATCH($A819,$A$5:$A$10112,0),0)*HLOOKUP(GD$2,$H$5:$HA$10112,MATCH($A819,$A$5:$A$10112,0),0),"-")</f>
        <v>659</v>
      </c>
      <c r="GE819" s="446" t="str">
        <f t="shared" si="2243"/>
        <v>-</v>
      </c>
      <c r="GF819" s="446">
        <f t="shared" si="2243"/>
        <v>102144</v>
      </c>
      <c r="GG819" s="446">
        <f t="shared" si="2243"/>
        <v>119408</v>
      </c>
      <c r="GH819" s="446">
        <f t="shared" si="2243"/>
        <v>3746</v>
      </c>
      <c r="GI819" s="446">
        <f t="shared" si="2243"/>
        <v>1446912</v>
      </c>
      <c r="GJ819" s="446">
        <f t="shared" si="2243"/>
        <v>1177092</v>
      </c>
      <c r="GK819" s="446">
        <f t="shared" si="2243"/>
        <v>13250</v>
      </c>
      <c r="GL819" s="446">
        <f t="shared" si="2243"/>
        <v>261054</v>
      </c>
      <c r="GM819" s="446">
        <f t="shared" si="2243"/>
        <v>4572</v>
      </c>
      <c r="GN819" s="446">
        <f t="shared" si="2236"/>
        <v>771</v>
      </c>
      <c r="GO819" s="446">
        <f t="shared" si="2241"/>
        <v>5145</v>
      </c>
      <c r="GP819" s="446">
        <f t="shared" si="2241"/>
        <v>8806</v>
      </c>
      <c r="GQ819" s="446">
        <f t="shared" si="2241"/>
        <v>0</v>
      </c>
      <c r="GR819" s="446"/>
      <c r="GS819" s="446"/>
      <c r="GT819" s="446"/>
      <c r="GU819" s="446"/>
      <c r="GV819" s="416"/>
      <c r="GW819" s="402"/>
      <c r="GX819" s="402"/>
      <c r="GY819" s="402"/>
      <c r="GZ819" s="402"/>
      <c r="HA819" s="402"/>
    </row>
    <row r="820" spans="1:209" ht="9.75" customHeight="1" x14ac:dyDescent="0.2">
      <c r="A820" s="493" t="str">
        <f t="shared" si="2210"/>
        <v>2020-21JUNERRU</v>
      </c>
      <c r="B820" s="494" t="str">
        <f t="shared" si="2229"/>
        <v>2020-21</v>
      </c>
      <c r="C820" s="480" t="s">
        <v>671</v>
      </c>
      <c r="D820" s="480" t="s">
        <v>659</v>
      </c>
      <c r="E820" s="480" t="s">
        <v>467</v>
      </c>
      <c r="F820" s="495" t="s">
        <v>454</v>
      </c>
      <c r="G820" s="511" t="s">
        <v>689</v>
      </c>
      <c r="H820" s="519">
        <v>128197</v>
      </c>
      <c r="I820" s="519">
        <v>95781</v>
      </c>
      <c r="J820" s="519">
        <v>50934</v>
      </c>
      <c r="K820" s="519">
        <v>1</v>
      </c>
      <c r="L820" s="519">
        <v>0</v>
      </c>
      <c r="M820" s="519">
        <v>1</v>
      </c>
      <c r="N820" s="519">
        <v>3</v>
      </c>
      <c r="O820" s="519">
        <v>8</v>
      </c>
      <c r="P820" s="519">
        <v>341</v>
      </c>
      <c r="Q820" s="519">
        <v>0</v>
      </c>
      <c r="R820" s="519">
        <v>1396</v>
      </c>
      <c r="S820" s="519">
        <v>93636</v>
      </c>
      <c r="T820" s="519">
        <v>6512</v>
      </c>
      <c r="U820" s="519">
        <v>4407</v>
      </c>
      <c r="V820" s="519">
        <v>50637</v>
      </c>
      <c r="W820" s="519">
        <v>21461</v>
      </c>
      <c r="X820" s="519">
        <v>1538</v>
      </c>
      <c r="Y820" s="519">
        <v>2255157</v>
      </c>
      <c r="Z820" s="519">
        <v>346</v>
      </c>
      <c r="AA820" s="519">
        <v>579</v>
      </c>
      <c r="AB820" s="519">
        <v>2044566</v>
      </c>
      <c r="AC820" s="519">
        <v>464</v>
      </c>
      <c r="AD820" s="519">
        <v>784</v>
      </c>
      <c r="AE820" s="519">
        <v>29007112</v>
      </c>
      <c r="AF820" s="519">
        <v>573</v>
      </c>
      <c r="AG820" s="519">
        <v>984</v>
      </c>
      <c r="AH820" s="519">
        <v>30712363</v>
      </c>
      <c r="AI820" s="519">
        <v>1431</v>
      </c>
      <c r="AJ820" s="519">
        <v>3062</v>
      </c>
      <c r="AK820" s="519">
        <v>4291121</v>
      </c>
      <c r="AL820" s="519">
        <v>2790</v>
      </c>
      <c r="AM820" s="519">
        <v>5994</v>
      </c>
      <c r="AN820" s="519"/>
      <c r="AO820" s="519"/>
      <c r="AP820" s="519"/>
      <c r="AQ820" s="519"/>
      <c r="AR820" s="519"/>
      <c r="AS820" s="519"/>
      <c r="AT820" s="519">
        <v>8292</v>
      </c>
      <c r="AU820" s="519">
        <v>375</v>
      </c>
      <c r="AV820" s="519">
        <v>1760</v>
      </c>
      <c r="AW820" s="519">
        <v>4362</v>
      </c>
      <c r="AX820" s="519">
        <v>391</v>
      </c>
      <c r="AY820" s="519">
        <v>5766</v>
      </c>
      <c r="AZ820" s="519">
        <v>0</v>
      </c>
      <c r="BA820" s="519"/>
      <c r="BB820" s="519"/>
      <c r="BC820" s="519"/>
      <c r="BD820" s="519"/>
      <c r="BE820" s="519"/>
      <c r="BF820" s="519"/>
      <c r="BG820" s="519"/>
      <c r="BH820" s="519"/>
      <c r="BI820" s="519">
        <v>51667</v>
      </c>
      <c r="BJ820" s="519">
        <v>4632</v>
      </c>
      <c r="BK820" s="519">
        <v>29045</v>
      </c>
      <c r="BL820" s="519">
        <v>85344</v>
      </c>
      <c r="BM820" s="519">
        <v>16615</v>
      </c>
      <c r="BN820" s="519">
        <v>12761</v>
      </c>
      <c r="BO820" s="519">
        <v>11058</v>
      </c>
      <c r="BP820" s="519">
        <v>8605</v>
      </c>
      <c r="BQ820" s="519">
        <v>68701</v>
      </c>
      <c r="BR820" s="519">
        <v>55099</v>
      </c>
      <c r="BS820" s="519">
        <v>28774</v>
      </c>
      <c r="BT820" s="519">
        <v>23522</v>
      </c>
      <c r="BU820" s="519">
        <v>1899</v>
      </c>
      <c r="BV820" s="519">
        <v>1607</v>
      </c>
      <c r="BW820" s="519">
        <v>54</v>
      </c>
      <c r="BX820" s="519">
        <v>23550</v>
      </c>
      <c r="BY820" s="519">
        <v>436</v>
      </c>
      <c r="BZ820" s="519">
        <v>709</v>
      </c>
      <c r="CA820" s="519">
        <v>27</v>
      </c>
      <c r="CB820" s="519">
        <v>10752</v>
      </c>
      <c r="CC820" s="519">
        <v>398</v>
      </c>
      <c r="CD820" s="519">
        <v>764</v>
      </c>
      <c r="CE820" s="519">
        <v>6431</v>
      </c>
      <c r="CF820" s="519">
        <v>2220855</v>
      </c>
      <c r="CG820" s="519">
        <v>345</v>
      </c>
      <c r="CH820" s="519">
        <v>577</v>
      </c>
      <c r="CI820" s="519">
        <v>3384</v>
      </c>
      <c r="CJ820" s="519">
        <v>1922627</v>
      </c>
      <c r="CK820" s="519">
        <v>568</v>
      </c>
      <c r="CL820" s="519">
        <v>951</v>
      </c>
      <c r="CM820" s="519">
        <v>926</v>
      </c>
      <c r="CN820" s="519">
        <v>391379</v>
      </c>
      <c r="CO820" s="519">
        <v>423</v>
      </c>
      <c r="CP820" s="519">
        <v>872</v>
      </c>
      <c r="CQ820" s="519">
        <v>46327</v>
      </c>
      <c r="CR820" s="519">
        <v>26693106</v>
      </c>
      <c r="CS820" s="519">
        <v>576</v>
      </c>
      <c r="CT820" s="519">
        <v>989</v>
      </c>
      <c r="CU820" s="519">
        <v>1914</v>
      </c>
      <c r="CV820" s="519">
        <v>3470485</v>
      </c>
      <c r="CW820" s="519">
        <v>1813</v>
      </c>
      <c r="CX820" s="519">
        <v>3651</v>
      </c>
      <c r="CY820" s="519">
        <v>264</v>
      </c>
      <c r="CZ820" s="519">
        <v>453041</v>
      </c>
      <c r="DA820" s="519">
        <v>1716</v>
      </c>
      <c r="DB820" s="519">
        <v>3593</v>
      </c>
      <c r="DC820" s="519">
        <v>1440</v>
      </c>
      <c r="DD820" s="519">
        <v>5641137</v>
      </c>
      <c r="DE820" s="519">
        <v>3917</v>
      </c>
      <c r="DF820" s="519">
        <v>7604</v>
      </c>
      <c r="DG820" s="519">
        <v>117</v>
      </c>
      <c r="DH820" s="519">
        <v>377772</v>
      </c>
      <c r="DI820" s="519">
        <v>3229</v>
      </c>
      <c r="DJ820" s="519">
        <v>6818</v>
      </c>
      <c r="DK820" s="519">
        <v>537</v>
      </c>
      <c r="DL820" s="519">
        <v>149700</v>
      </c>
      <c r="DM820" s="519">
        <v>279</v>
      </c>
      <c r="DN820" s="519">
        <v>482</v>
      </c>
      <c r="DO820" s="519">
        <v>3362</v>
      </c>
      <c r="DP820" s="519">
        <v>193069</v>
      </c>
      <c r="DQ820" s="519">
        <v>57</v>
      </c>
      <c r="DR820" s="519">
        <v>116</v>
      </c>
      <c r="DS820" s="519">
        <v>180</v>
      </c>
      <c r="DT820" s="519">
        <v>238183</v>
      </c>
      <c r="DU820" s="519">
        <v>1323</v>
      </c>
      <c r="DV820" s="519">
        <v>2757</v>
      </c>
      <c r="DW820" s="519">
        <v>161</v>
      </c>
      <c r="DX820" s="519"/>
      <c r="DY820" s="519"/>
      <c r="DZ820" s="519"/>
      <c r="EA820" s="519"/>
      <c r="EB820" s="519"/>
      <c r="EC820" s="519"/>
      <c r="ED820" s="519"/>
      <c r="EE820" s="519"/>
      <c r="EF820" s="519"/>
      <c r="EG820" s="519" t="s">
        <v>152</v>
      </c>
      <c r="EH820" s="519" t="s">
        <v>152</v>
      </c>
      <c r="EI820" s="519">
        <v>0</v>
      </c>
      <c r="EJ820" s="512"/>
      <c r="EK820" s="512"/>
      <c r="EL820" s="512"/>
      <c r="EM820" s="512"/>
      <c r="EN820" s="512"/>
      <c r="EO820" s="512"/>
      <c r="EP820" s="512"/>
      <c r="EQ820" s="512"/>
      <c r="ER820" s="512"/>
      <c r="ES820" s="512"/>
      <c r="ET820" s="512"/>
      <c r="EU820" s="512"/>
      <c r="EV820" s="512"/>
      <c r="EW820" s="512"/>
      <c r="EX820" s="512"/>
      <c r="EY820" s="512"/>
      <c r="EZ820" s="514"/>
      <c r="FA820" s="520">
        <f t="shared" si="2211"/>
        <v>6</v>
      </c>
      <c r="FB820" s="493">
        <f t="shared" si="2212"/>
        <v>2020</v>
      </c>
      <c r="FC820" s="498">
        <f t="shared" si="2213"/>
        <v>43983</v>
      </c>
      <c r="FD820" s="499">
        <f t="shared" si="2230"/>
        <v>30</v>
      </c>
      <c r="FE820" s="500"/>
      <c r="FF820" s="515">
        <f t="shared" si="2232"/>
        <v>0.54480635229298335</v>
      </c>
      <c r="FG820" s="500"/>
      <c r="FH820" s="481">
        <f t="shared" si="2215"/>
        <v>2.5514434889434892</v>
      </c>
      <c r="FI820" s="481">
        <f t="shared" si="2216"/>
        <v>1.9596130221130221</v>
      </c>
      <c r="FJ820" s="481">
        <f t="shared" si="2217"/>
        <v>2.5091899251191285</v>
      </c>
      <c r="FK820" s="481">
        <f t="shared" si="2218"/>
        <v>1.9525754481506694</v>
      </c>
      <c r="FL820" s="481">
        <f t="shared" si="2219"/>
        <v>1.3567351936331142</v>
      </c>
      <c r="FM820" s="481">
        <f t="shared" si="2220"/>
        <v>1.0881173845212</v>
      </c>
      <c r="FN820" s="481">
        <f t="shared" si="2221"/>
        <v>1.3407576534178276</v>
      </c>
      <c r="FO820" s="481">
        <f t="shared" si="2222"/>
        <v>1.0960346675364614</v>
      </c>
      <c r="FP820" s="481">
        <f t="shared" si="2223"/>
        <v>1.2347204161248375</v>
      </c>
      <c r="FQ820" s="481">
        <f t="shared" si="2224"/>
        <v>1.0448634590377113</v>
      </c>
      <c r="FR820" s="501"/>
      <c r="FS820" s="482">
        <f t="shared" si="2242"/>
        <v>0</v>
      </c>
      <c r="FT820" s="482">
        <f t="shared" si="2242"/>
        <v>95781</v>
      </c>
      <c r="FU820" s="482">
        <f t="shared" si="2242"/>
        <v>287343</v>
      </c>
      <c r="FV820" s="482">
        <f t="shared" si="2242"/>
        <v>766248</v>
      </c>
      <c r="FW820" s="482">
        <f t="shared" si="2242"/>
        <v>3770448</v>
      </c>
      <c r="FX820" s="482">
        <f t="shared" si="2242"/>
        <v>3455088</v>
      </c>
      <c r="FY820" s="482">
        <f t="shared" si="2242"/>
        <v>49826808</v>
      </c>
      <c r="FZ820" s="482">
        <f t="shared" si="2242"/>
        <v>65713582</v>
      </c>
      <c r="GA820" s="482">
        <f t="shared" si="2242"/>
        <v>9218772</v>
      </c>
      <c r="GB820" s="482"/>
      <c r="GC820" s="482"/>
      <c r="GD820" s="482">
        <f t="shared" si="2243"/>
        <v>38286</v>
      </c>
      <c r="GE820" s="482">
        <f t="shared" si="2243"/>
        <v>20628</v>
      </c>
      <c r="GF820" s="482">
        <f t="shared" si="2243"/>
        <v>3710687</v>
      </c>
      <c r="GG820" s="482">
        <f t="shared" si="2243"/>
        <v>3218184</v>
      </c>
      <c r="GH820" s="482">
        <f t="shared" si="2243"/>
        <v>807472</v>
      </c>
      <c r="GI820" s="482">
        <f t="shared" si="2243"/>
        <v>45817403</v>
      </c>
      <c r="GJ820" s="482">
        <f t="shared" si="2243"/>
        <v>6988014</v>
      </c>
      <c r="GK820" s="482">
        <f t="shared" si="2243"/>
        <v>948552</v>
      </c>
      <c r="GL820" s="482">
        <f t="shared" si="2243"/>
        <v>10949760</v>
      </c>
      <c r="GM820" s="482">
        <f t="shared" si="2243"/>
        <v>797706</v>
      </c>
      <c r="GN820" s="482">
        <f t="shared" si="2236"/>
        <v>496260</v>
      </c>
      <c r="GO820" s="482">
        <f t="shared" si="2241"/>
        <v>258834</v>
      </c>
      <c r="GP820" s="482">
        <f t="shared" si="2241"/>
        <v>389992</v>
      </c>
      <c r="GQ820" s="482">
        <f t="shared" si="2241"/>
        <v>0</v>
      </c>
      <c r="GR820" s="482"/>
      <c r="GS820" s="482"/>
      <c r="GT820" s="482"/>
      <c r="GU820" s="482"/>
      <c r="GV820" s="502"/>
      <c r="GW820" s="402"/>
      <c r="GX820" s="402"/>
      <c r="GY820" s="402"/>
      <c r="GZ820" s="402"/>
      <c r="HA820" s="402"/>
    </row>
    <row r="821" spans="1:209" ht="9.75" customHeight="1" x14ac:dyDescent="0.2">
      <c r="A821" s="417" t="str">
        <f t="shared" si="2210"/>
        <v>2020-21JUNERX6</v>
      </c>
      <c r="B821" s="458" t="str">
        <f t="shared" si="2229"/>
        <v>2020-21</v>
      </c>
      <c r="C821" s="402" t="s">
        <v>671</v>
      </c>
      <c r="D821" s="402" t="s">
        <v>646</v>
      </c>
      <c r="E821" s="402" t="s">
        <v>645</v>
      </c>
      <c r="F821" s="478" t="s">
        <v>448</v>
      </c>
      <c r="G821" s="478" t="s">
        <v>690</v>
      </c>
      <c r="H821" s="510">
        <v>40501</v>
      </c>
      <c r="I821" s="510">
        <v>25440</v>
      </c>
      <c r="J821" s="510">
        <v>103994</v>
      </c>
      <c r="K821" s="510">
        <v>4</v>
      </c>
      <c r="L821" s="510">
        <v>1</v>
      </c>
      <c r="M821" s="510">
        <v>7</v>
      </c>
      <c r="N821" s="510">
        <v>14</v>
      </c>
      <c r="O821" s="510">
        <v>39</v>
      </c>
      <c r="P821" s="510">
        <v>182</v>
      </c>
      <c r="Q821" s="510">
        <v>2299</v>
      </c>
      <c r="R821" s="510">
        <v>12</v>
      </c>
      <c r="S821" s="510">
        <v>34533</v>
      </c>
      <c r="T821" s="510">
        <v>2159</v>
      </c>
      <c r="U821" s="510">
        <v>1333</v>
      </c>
      <c r="V821" s="510">
        <v>17404</v>
      </c>
      <c r="W821" s="510">
        <v>9512</v>
      </c>
      <c r="X821" s="510">
        <v>497</v>
      </c>
      <c r="Y821" s="510">
        <v>774317</v>
      </c>
      <c r="Z821" s="510">
        <v>359</v>
      </c>
      <c r="AA821" s="510">
        <v>609</v>
      </c>
      <c r="AB821" s="510">
        <v>551712</v>
      </c>
      <c r="AC821" s="510">
        <v>414</v>
      </c>
      <c r="AD821" s="510">
        <v>710</v>
      </c>
      <c r="AE821" s="510">
        <v>19341359</v>
      </c>
      <c r="AF821" s="510">
        <v>1111</v>
      </c>
      <c r="AG821" s="510">
        <v>2202</v>
      </c>
      <c r="AH821" s="510">
        <v>23424724</v>
      </c>
      <c r="AI821" s="510">
        <v>2463</v>
      </c>
      <c r="AJ821" s="510">
        <v>5945</v>
      </c>
      <c r="AK821" s="510">
        <v>1492208</v>
      </c>
      <c r="AL821" s="510">
        <v>3002</v>
      </c>
      <c r="AM821" s="510">
        <v>6414</v>
      </c>
      <c r="AN821" s="510"/>
      <c r="AO821" s="510"/>
      <c r="AP821" s="510"/>
      <c r="AQ821" s="510"/>
      <c r="AR821" s="510"/>
      <c r="AS821" s="510"/>
      <c r="AT821" s="510">
        <v>1978</v>
      </c>
      <c r="AU821" s="510">
        <v>25</v>
      </c>
      <c r="AV821" s="510">
        <v>105</v>
      </c>
      <c r="AW821" s="510">
        <v>690</v>
      </c>
      <c r="AX821" s="510">
        <v>104</v>
      </c>
      <c r="AY821" s="510">
        <v>1744</v>
      </c>
      <c r="AZ821" s="510">
        <v>0</v>
      </c>
      <c r="BA821" s="510"/>
      <c r="BB821" s="510"/>
      <c r="BC821" s="510"/>
      <c r="BD821" s="510"/>
      <c r="BE821" s="510"/>
      <c r="BF821" s="510"/>
      <c r="BG821" s="510"/>
      <c r="BH821" s="510"/>
      <c r="BI821" s="510">
        <v>18771</v>
      </c>
      <c r="BJ821" s="510">
        <v>2987</v>
      </c>
      <c r="BK821" s="510">
        <v>10797</v>
      </c>
      <c r="BL821" s="510">
        <v>32555</v>
      </c>
      <c r="BM821" s="510">
        <v>4233</v>
      </c>
      <c r="BN821" s="510">
        <v>3380</v>
      </c>
      <c r="BO821" s="510">
        <v>2566</v>
      </c>
      <c r="BP821" s="510">
        <v>2065</v>
      </c>
      <c r="BQ821" s="510">
        <v>21818</v>
      </c>
      <c r="BR821" s="510">
        <v>18819</v>
      </c>
      <c r="BS821" s="510">
        <v>14587</v>
      </c>
      <c r="BT821" s="510">
        <v>10109</v>
      </c>
      <c r="BU821" s="510">
        <v>851</v>
      </c>
      <c r="BV821" s="510">
        <v>518</v>
      </c>
      <c r="BW821" s="510">
        <v>37</v>
      </c>
      <c r="BX821" s="510">
        <v>16399</v>
      </c>
      <c r="BY821" s="510">
        <v>443</v>
      </c>
      <c r="BZ821" s="510">
        <v>652</v>
      </c>
      <c r="CA821" s="510">
        <v>48</v>
      </c>
      <c r="CB821" s="510">
        <v>17859</v>
      </c>
      <c r="CC821" s="510">
        <v>372</v>
      </c>
      <c r="CD821" s="510">
        <v>645</v>
      </c>
      <c r="CE821" s="510">
        <v>2074</v>
      </c>
      <c r="CF821" s="510">
        <v>740059</v>
      </c>
      <c r="CG821" s="510">
        <v>357</v>
      </c>
      <c r="CH821" s="510">
        <v>605</v>
      </c>
      <c r="CI821" s="510">
        <v>2202</v>
      </c>
      <c r="CJ821" s="510">
        <v>2427997</v>
      </c>
      <c r="CK821" s="510">
        <v>1103</v>
      </c>
      <c r="CL821" s="510">
        <v>2133</v>
      </c>
      <c r="CM821" s="510">
        <v>451</v>
      </c>
      <c r="CN821" s="510">
        <v>463384</v>
      </c>
      <c r="CO821" s="510">
        <v>1027</v>
      </c>
      <c r="CP821" s="510">
        <v>2111</v>
      </c>
      <c r="CQ821" s="510">
        <v>14751</v>
      </c>
      <c r="CR821" s="510">
        <v>16449978</v>
      </c>
      <c r="CS821" s="510">
        <v>1115</v>
      </c>
      <c r="CT821" s="510">
        <v>2210</v>
      </c>
      <c r="CU821" s="510">
        <v>1161</v>
      </c>
      <c r="CV821" s="510">
        <v>5244400</v>
      </c>
      <c r="CW821" s="510">
        <v>4517</v>
      </c>
      <c r="CX821" s="510">
        <v>8724</v>
      </c>
      <c r="CY821" s="510">
        <v>519</v>
      </c>
      <c r="CZ821" s="510">
        <v>2181708</v>
      </c>
      <c r="DA821" s="510">
        <v>4204</v>
      </c>
      <c r="DB821" s="510">
        <v>8956</v>
      </c>
      <c r="DC821" s="510">
        <v>1044</v>
      </c>
      <c r="DD821" s="510">
        <v>5687604</v>
      </c>
      <c r="DE821" s="510">
        <v>5448</v>
      </c>
      <c r="DF821" s="510">
        <v>10469</v>
      </c>
      <c r="DG821" s="510">
        <v>224</v>
      </c>
      <c r="DH821" s="510">
        <v>1152879</v>
      </c>
      <c r="DI821" s="510">
        <v>5147</v>
      </c>
      <c r="DJ821" s="510">
        <v>10461</v>
      </c>
      <c r="DK821" s="510">
        <v>80</v>
      </c>
      <c r="DL821" s="510">
        <v>36660</v>
      </c>
      <c r="DM821" s="510">
        <v>458</v>
      </c>
      <c r="DN821" s="510">
        <v>696</v>
      </c>
      <c r="DO821" s="510">
        <v>1263</v>
      </c>
      <c r="DP821" s="510">
        <v>32490</v>
      </c>
      <c r="DQ821" s="510">
        <v>26</v>
      </c>
      <c r="DR821" s="510">
        <v>49</v>
      </c>
      <c r="DS821" s="510">
        <v>1</v>
      </c>
      <c r="DT821" s="510">
        <v>3501</v>
      </c>
      <c r="DU821" s="510">
        <v>3501</v>
      </c>
      <c r="DV821" s="510">
        <v>3501</v>
      </c>
      <c r="DW821" s="510">
        <v>1</v>
      </c>
      <c r="DX821" s="510"/>
      <c r="DY821" s="510"/>
      <c r="DZ821" s="510"/>
      <c r="EA821" s="510"/>
      <c r="EB821" s="510"/>
      <c r="EC821" s="510"/>
      <c r="ED821" s="510"/>
      <c r="EE821" s="510"/>
      <c r="EF821" s="510"/>
      <c r="EG821" s="510" t="s">
        <v>152</v>
      </c>
      <c r="EH821" s="510" t="s">
        <v>152</v>
      </c>
      <c r="EI821" s="510">
        <v>0</v>
      </c>
      <c r="EJ821" s="479"/>
      <c r="EK821" s="479"/>
      <c r="EL821" s="479"/>
      <c r="EM821" s="479"/>
      <c r="EN821" s="479"/>
      <c r="EO821" s="479"/>
      <c r="EP821" s="479"/>
      <c r="EQ821" s="479"/>
      <c r="ER821" s="479"/>
      <c r="ES821" s="479"/>
      <c r="ET821" s="479"/>
      <c r="EU821" s="479"/>
      <c r="EV821" s="479"/>
      <c r="EW821" s="479"/>
      <c r="EX821" s="479"/>
      <c r="EY821" s="479"/>
      <c r="EZ821" s="476"/>
      <c r="FA821" s="446">
        <f t="shared" si="2211"/>
        <v>6</v>
      </c>
      <c r="FB821" s="417">
        <f t="shared" si="2212"/>
        <v>2020</v>
      </c>
      <c r="FC821" s="448">
        <f t="shared" si="2213"/>
        <v>43983</v>
      </c>
      <c r="FD821" s="449">
        <f t="shared" si="2230"/>
        <v>30</v>
      </c>
      <c r="FE821" s="450"/>
      <c r="FF821" s="451">
        <f t="shared" si="2232"/>
        <v>0.63884673748103182</v>
      </c>
      <c r="FG821" s="450"/>
      <c r="FH821" s="452">
        <f t="shared" si="2215"/>
        <v>1.9606299212598426</v>
      </c>
      <c r="FI821" s="452">
        <f t="shared" si="2216"/>
        <v>1.5655396016674386</v>
      </c>
      <c r="FJ821" s="452">
        <f t="shared" si="2217"/>
        <v>1.9249812453113277</v>
      </c>
      <c r="FK821" s="452">
        <f t="shared" si="2218"/>
        <v>1.5491372843210802</v>
      </c>
      <c r="FL821" s="452">
        <f t="shared" si="2219"/>
        <v>1.2536198575040221</v>
      </c>
      <c r="FM821" s="452">
        <f t="shared" si="2220"/>
        <v>1.0813031487014479</v>
      </c>
      <c r="FN821" s="452">
        <f t="shared" si="2221"/>
        <v>1.5335365853658536</v>
      </c>
      <c r="FO821" s="452">
        <f t="shared" si="2222"/>
        <v>1.0627628259041211</v>
      </c>
      <c r="FP821" s="452">
        <f t="shared" si="2223"/>
        <v>1.7122736418511066</v>
      </c>
      <c r="FQ821" s="452">
        <f t="shared" si="2224"/>
        <v>1.0422535211267605</v>
      </c>
      <c r="FR821" s="453"/>
      <c r="FS821" s="446">
        <f t="shared" si="2242"/>
        <v>25440</v>
      </c>
      <c r="FT821" s="446">
        <f t="shared" si="2242"/>
        <v>178080</v>
      </c>
      <c r="FU821" s="446">
        <f t="shared" si="2242"/>
        <v>356160</v>
      </c>
      <c r="FV821" s="446">
        <f t="shared" si="2242"/>
        <v>992160</v>
      </c>
      <c r="FW821" s="446">
        <f t="shared" si="2242"/>
        <v>1314831</v>
      </c>
      <c r="FX821" s="446">
        <f t="shared" si="2242"/>
        <v>946430</v>
      </c>
      <c r="FY821" s="446">
        <f t="shared" si="2242"/>
        <v>38323608</v>
      </c>
      <c r="FZ821" s="446">
        <f t="shared" si="2242"/>
        <v>56548840</v>
      </c>
      <c r="GA821" s="446">
        <f t="shared" si="2242"/>
        <v>3187758</v>
      </c>
      <c r="GB821" s="446"/>
      <c r="GC821" s="446"/>
      <c r="GD821" s="446">
        <f t="shared" si="2243"/>
        <v>24124</v>
      </c>
      <c r="GE821" s="446">
        <f t="shared" si="2243"/>
        <v>30960</v>
      </c>
      <c r="GF821" s="446">
        <f t="shared" si="2243"/>
        <v>1254770</v>
      </c>
      <c r="GG821" s="446">
        <f t="shared" si="2243"/>
        <v>4696866</v>
      </c>
      <c r="GH821" s="446">
        <f t="shared" si="2243"/>
        <v>952061</v>
      </c>
      <c r="GI821" s="446">
        <f t="shared" si="2243"/>
        <v>32599710</v>
      </c>
      <c r="GJ821" s="446">
        <f t="shared" si="2243"/>
        <v>10128564</v>
      </c>
      <c r="GK821" s="446">
        <f t="shared" si="2243"/>
        <v>4648164</v>
      </c>
      <c r="GL821" s="446">
        <f t="shared" si="2243"/>
        <v>10929636</v>
      </c>
      <c r="GM821" s="446">
        <f t="shared" si="2243"/>
        <v>2343264</v>
      </c>
      <c r="GN821" s="446">
        <f t="shared" si="2236"/>
        <v>3501</v>
      </c>
      <c r="GO821" s="446">
        <f t="shared" si="2241"/>
        <v>55680</v>
      </c>
      <c r="GP821" s="446">
        <f t="shared" si="2241"/>
        <v>61887</v>
      </c>
      <c r="GQ821" s="446">
        <f t="shared" si="2241"/>
        <v>0</v>
      </c>
      <c r="GR821" s="446"/>
      <c r="GS821" s="446"/>
      <c r="GT821" s="446"/>
      <c r="GU821" s="446"/>
      <c r="GV821" s="416"/>
      <c r="GW821" s="402"/>
      <c r="GX821" s="402"/>
      <c r="GY821" s="402"/>
      <c r="GZ821" s="402"/>
      <c r="HA821" s="402"/>
    </row>
    <row r="822" spans="1:209" ht="9.75" customHeight="1" x14ac:dyDescent="0.2">
      <c r="A822" s="417" t="str">
        <f t="shared" si="2210"/>
        <v>2020-21JUNERX7</v>
      </c>
      <c r="B822" s="458" t="str">
        <f t="shared" si="2229"/>
        <v>2020-21</v>
      </c>
      <c r="C822" s="402" t="s">
        <v>671</v>
      </c>
      <c r="D822" s="402" t="s">
        <v>649</v>
      </c>
      <c r="E822" s="402" t="s">
        <v>462</v>
      </c>
      <c r="F822" s="478" t="s">
        <v>449</v>
      </c>
      <c r="G822" s="478" t="s">
        <v>691</v>
      </c>
      <c r="H822" s="510">
        <v>107860</v>
      </c>
      <c r="I822" s="510">
        <v>84608</v>
      </c>
      <c r="J822" s="510">
        <v>52592</v>
      </c>
      <c r="K822" s="510">
        <v>1</v>
      </c>
      <c r="L822" s="510">
        <v>1</v>
      </c>
      <c r="M822" s="510">
        <v>1</v>
      </c>
      <c r="N822" s="510">
        <v>1</v>
      </c>
      <c r="O822" s="510">
        <v>1</v>
      </c>
      <c r="P822" s="510">
        <v>206</v>
      </c>
      <c r="Q822" s="510">
        <v>14172</v>
      </c>
      <c r="R822" s="510">
        <v>1093</v>
      </c>
      <c r="S822" s="510">
        <v>91239</v>
      </c>
      <c r="T822" s="510">
        <v>6688</v>
      </c>
      <c r="U822" s="510">
        <v>4304</v>
      </c>
      <c r="V822" s="510">
        <v>45477</v>
      </c>
      <c r="W822" s="510">
        <v>16507</v>
      </c>
      <c r="X822" s="510">
        <v>4195</v>
      </c>
      <c r="Y822" s="510">
        <v>2759325</v>
      </c>
      <c r="Z822" s="510">
        <v>413</v>
      </c>
      <c r="AA822" s="510">
        <v>687</v>
      </c>
      <c r="AB822" s="510">
        <v>2285885</v>
      </c>
      <c r="AC822" s="510">
        <v>531</v>
      </c>
      <c r="AD822" s="510">
        <v>885</v>
      </c>
      <c r="AE822" s="510">
        <v>48620574</v>
      </c>
      <c r="AF822" s="510">
        <v>1069</v>
      </c>
      <c r="AG822" s="510">
        <v>2095</v>
      </c>
      <c r="AH822" s="510">
        <v>50691804</v>
      </c>
      <c r="AI822" s="510">
        <v>3071</v>
      </c>
      <c r="AJ822" s="510">
        <v>6915</v>
      </c>
      <c r="AK822" s="510">
        <v>20021200</v>
      </c>
      <c r="AL822" s="510">
        <v>4773</v>
      </c>
      <c r="AM822" s="510">
        <v>8947</v>
      </c>
      <c r="AN822" s="510"/>
      <c r="AO822" s="510"/>
      <c r="AP822" s="510"/>
      <c r="AQ822" s="510"/>
      <c r="AR822" s="510"/>
      <c r="AS822" s="510"/>
      <c r="AT822" s="510">
        <v>10053</v>
      </c>
      <c r="AU822" s="510">
        <v>452</v>
      </c>
      <c r="AV822" s="510">
        <v>6501</v>
      </c>
      <c r="AW822" s="510">
        <v>1030</v>
      </c>
      <c r="AX822" s="510">
        <v>679</v>
      </c>
      <c r="AY822" s="510">
        <v>2421</v>
      </c>
      <c r="AZ822" s="510">
        <v>705</v>
      </c>
      <c r="BA822" s="510"/>
      <c r="BB822" s="510"/>
      <c r="BC822" s="510"/>
      <c r="BD822" s="510"/>
      <c r="BE822" s="510"/>
      <c r="BF822" s="510"/>
      <c r="BG822" s="510"/>
      <c r="BH822" s="510"/>
      <c r="BI822" s="510">
        <v>49219</v>
      </c>
      <c r="BJ822" s="510">
        <v>5361</v>
      </c>
      <c r="BK822" s="510">
        <v>26606</v>
      </c>
      <c r="BL822" s="510">
        <v>81186</v>
      </c>
      <c r="BM822" s="510">
        <v>14407</v>
      </c>
      <c r="BN822" s="510">
        <v>11930</v>
      </c>
      <c r="BO822" s="510">
        <v>9149</v>
      </c>
      <c r="BP822" s="510">
        <v>7649</v>
      </c>
      <c r="BQ822" s="510">
        <v>57361</v>
      </c>
      <c r="BR822" s="510">
        <v>48121</v>
      </c>
      <c r="BS822" s="510">
        <v>22846</v>
      </c>
      <c r="BT822" s="510">
        <v>17438</v>
      </c>
      <c r="BU822" s="510">
        <v>5086</v>
      </c>
      <c r="BV822" s="510">
        <v>4166</v>
      </c>
      <c r="BW822" s="510">
        <v>75</v>
      </c>
      <c r="BX822" s="510">
        <v>30982</v>
      </c>
      <c r="BY822" s="510">
        <v>413</v>
      </c>
      <c r="BZ822" s="510">
        <v>679</v>
      </c>
      <c r="CA822" s="510">
        <v>40</v>
      </c>
      <c r="CB822" s="510">
        <v>14937</v>
      </c>
      <c r="CC822" s="510">
        <v>373</v>
      </c>
      <c r="CD822" s="510">
        <v>639</v>
      </c>
      <c r="CE822" s="510">
        <v>6573</v>
      </c>
      <c r="CF822" s="510">
        <v>2713406</v>
      </c>
      <c r="CG822" s="510">
        <v>413</v>
      </c>
      <c r="CH822" s="510">
        <v>687</v>
      </c>
      <c r="CI822" s="510">
        <v>3253</v>
      </c>
      <c r="CJ822" s="510">
        <v>3833150</v>
      </c>
      <c r="CK822" s="510">
        <v>1178</v>
      </c>
      <c r="CL822" s="510">
        <v>2256</v>
      </c>
      <c r="CM822" s="510">
        <v>1364</v>
      </c>
      <c r="CN822" s="510">
        <v>1486017</v>
      </c>
      <c r="CO822" s="510">
        <v>1089</v>
      </c>
      <c r="CP822" s="510">
        <v>2384</v>
      </c>
      <c r="CQ822" s="510">
        <v>40860</v>
      </c>
      <c r="CR822" s="510">
        <v>43301407</v>
      </c>
      <c r="CS822" s="510">
        <v>1060</v>
      </c>
      <c r="CT822" s="510">
        <v>2068</v>
      </c>
      <c r="CU822" s="510">
        <v>3325</v>
      </c>
      <c r="CV822" s="510">
        <v>10506585</v>
      </c>
      <c r="CW822" s="510">
        <v>3160</v>
      </c>
      <c r="CX822" s="510">
        <v>6794</v>
      </c>
      <c r="CY822" s="510">
        <v>1302</v>
      </c>
      <c r="CZ822" s="510">
        <v>3500846</v>
      </c>
      <c r="DA822" s="510">
        <v>2689</v>
      </c>
      <c r="DB822" s="510">
        <v>6010</v>
      </c>
      <c r="DC822" s="510">
        <v>1546</v>
      </c>
      <c r="DD822" s="510">
        <v>5579578</v>
      </c>
      <c r="DE822" s="510">
        <v>3609</v>
      </c>
      <c r="DF822" s="510">
        <v>7118</v>
      </c>
      <c r="DG822" s="510">
        <v>1053</v>
      </c>
      <c r="DH822" s="510">
        <v>4207612</v>
      </c>
      <c r="DI822" s="510">
        <v>3996</v>
      </c>
      <c r="DJ822" s="510">
        <v>8901</v>
      </c>
      <c r="DK822" s="510">
        <v>177</v>
      </c>
      <c r="DL822" s="510">
        <v>65200</v>
      </c>
      <c r="DM822" s="510">
        <v>368</v>
      </c>
      <c r="DN822" s="510">
        <v>663</v>
      </c>
      <c r="DO822" s="510">
        <v>3056</v>
      </c>
      <c r="DP822" s="510">
        <v>91629</v>
      </c>
      <c r="DQ822" s="510">
        <v>30</v>
      </c>
      <c r="DR822" s="510">
        <v>53</v>
      </c>
      <c r="DS822" s="510">
        <v>96</v>
      </c>
      <c r="DT822" s="510">
        <v>114888</v>
      </c>
      <c r="DU822" s="510">
        <v>1197</v>
      </c>
      <c r="DV822" s="510">
        <v>2438</v>
      </c>
      <c r="DW822" s="510">
        <v>88</v>
      </c>
      <c r="DX822" s="510"/>
      <c r="DY822" s="510"/>
      <c r="DZ822" s="510"/>
      <c r="EA822" s="510"/>
      <c r="EB822" s="510"/>
      <c r="EC822" s="510"/>
      <c r="ED822" s="510"/>
      <c r="EE822" s="510"/>
      <c r="EF822" s="510"/>
      <c r="EG822" s="510" t="s">
        <v>152</v>
      </c>
      <c r="EH822" s="510" t="s">
        <v>152</v>
      </c>
      <c r="EI822" s="510">
        <v>0</v>
      </c>
      <c r="EJ822" s="479"/>
      <c r="EK822" s="479"/>
      <c r="EL822" s="479"/>
      <c r="EM822" s="479"/>
      <c r="EN822" s="479"/>
      <c r="EO822" s="479"/>
      <c r="EP822" s="479"/>
      <c r="EQ822" s="479"/>
      <c r="ER822" s="479"/>
      <c r="ES822" s="479"/>
      <c r="ET822" s="479"/>
      <c r="EU822" s="479"/>
      <c r="EV822" s="479"/>
      <c r="EW822" s="479"/>
      <c r="EX822" s="479"/>
      <c r="EY822" s="479"/>
      <c r="EZ822" s="476"/>
      <c r="FA822" s="446">
        <f t="shared" si="2211"/>
        <v>6</v>
      </c>
      <c r="FB822" s="417">
        <f t="shared" si="2212"/>
        <v>2020</v>
      </c>
      <c r="FC822" s="448">
        <f t="shared" si="2213"/>
        <v>43983</v>
      </c>
      <c r="FD822" s="449">
        <f t="shared" si="2230"/>
        <v>30</v>
      </c>
      <c r="FE822" s="450"/>
      <c r="FF822" s="451">
        <f t="shared" si="2232"/>
        <v>0.47145942610305464</v>
      </c>
      <c r="FG822" s="450"/>
      <c r="FH822" s="452">
        <f t="shared" si="2215"/>
        <v>2.1541566985645932</v>
      </c>
      <c r="FI822" s="452">
        <f t="shared" si="2216"/>
        <v>1.7837918660287082</v>
      </c>
      <c r="FJ822" s="452">
        <f t="shared" si="2217"/>
        <v>2.1256970260223049</v>
      </c>
      <c r="FK822" s="452">
        <f t="shared" si="2218"/>
        <v>1.7771840148698885</v>
      </c>
      <c r="FL822" s="452">
        <f t="shared" si="2219"/>
        <v>1.2613189084592211</v>
      </c>
      <c r="FM822" s="452">
        <f t="shared" si="2220"/>
        <v>1.0581392791960771</v>
      </c>
      <c r="FN822" s="452">
        <f t="shared" si="2221"/>
        <v>1.3840189010722723</v>
      </c>
      <c r="FO822" s="452">
        <f t="shared" si="2222"/>
        <v>1.0564003150178711</v>
      </c>
      <c r="FP822" s="452">
        <f t="shared" si="2223"/>
        <v>1.2123957091775923</v>
      </c>
      <c r="FQ822" s="452">
        <f t="shared" si="2224"/>
        <v>0.9930870083432658</v>
      </c>
      <c r="FR822" s="453"/>
      <c r="FS822" s="446">
        <f t="shared" si="2242"/>
        <v>84608</v>
      </c>
      <c r="FT822" s="446">
        <f t="shared" si="2242"/>
        <v>84608</v>
      </c>
      <c r="FU822" s="446">
        <f t="shared" si="2242"/>
        <v>84608</v>
      </c>
      <c r="FV822" s="446">
        <f t="shared" si="2242"/>
        <v>84608</v>
      </c>
      <c r="FW822" s="446">
        <f t="shared" si="2242"/>
        <v>4594656</v>
      </c>
      <c r="FX822" s="446">
        <f t="shared" si="2242"/>
        <v>3809040</v>
      </c>
      <c r="FY822" s="446">
        <f t="shared" si="2242"/>
        <v>95274315</v>
      </c>
      <c r="FZ822" s="446">
        <f t="shared" si="2242"/>
        <v>114145905</v>
      </c>
      <c r="GA822" s="446">
        <f t="shared" si="2242"/>
        <v>37532665</v>
      </c>
      <c r="GB822" s="446"/>
      <c r="GC822" s="446"/>
      <c r="GD822" s="446">
        <f t="shared" si="2243"/>
        <v>50925</v>
      </c>
      <c r="GE822" s="446">
        <f t="shared" si="2243"/>
        <v>25560</v>
      </c>
      <c r="GF822" s="446">
        <f t="shared" si="2243"/>
        <v>4515651</v>
      </c>
      <c r="GG822" s="446">
        <f t="shared" si="2243"/>
        <v>7338768</v>
      </c>
      <c r="GH822" s="446">
        <f t="shared" si="2243"/>
        <v>3251776</v>
      </c>
      <c r="GI822" s="446">
        <f t="shared" si="2243"/>
        <v>84498480</v>
      </c>
      <c r="GJ822" s="446">
        <f t="shared" si="2243"/>
        <v>22590050</v>
      </c>
      <c r="GK822" s="446">
        <f t="shared" si="2243"/>
        <v>7825020</v>
      </c>
      <c r="GL822" s="446">
        <f t="shared" si="2243"/>
        <v>11004428</v>
      </c>
      <c r="GM822" s="446">
        <f t="shared" si="2243"/>
        <v>9372753</v>
      </c>
      <c r="GN822" s="446">
        <f t="shared" si="2236"/>
        <v>234048</v>
      </c>
      <c r="GO822" s="446">
        <f t="shared" si="2241"/>
        <v>117351</v>
      </c>
      <c r="GP822" s="446">
        <f t="shared" si="2241"/>
        <v>161968</v>
      </c>
      <c r="GQ822" s="446">
        <f t="shared" si="2241"/>
        <v>0</v>
      </c>
      <c r="GR822" s="446"/>
      <c r="GS822" s="446"/>
      <c r="GT822" s="446"/>
      <c r="GU822" s="446"/>
      <c r="GV822" s="416"/>
      <c r="GW822" s="402"/>
      <c r="GX822" s="402"/>
      <c r="GY822" s="402"/>
      <c r="GZ822" s="402"/>
      <c r="HA822" s="402"/>
    </row>
    <row r="823" spans="1:209" ht="9.75" customHeight="1" x14ac:dyDescent="0.2">
      <c r="A823" s="493" t="str">
        <f t="shared" si="2210"/>
        <v>2020-21JUNERYE</v>
      </c>
      <c r="B823" s="494" t="str">
        <f t="shared" si="2229"/>
        <v>2020-21</v>
      </c>
      <c r="C823" s="480" t="s">
        <v>671</v>
      </c>
      <c r="D823" s="480" t="s">
        <v>663</v>
      </c>
      <c r="E823" s="480" t="s">
        <v>662</v>
      </c>
      <c r="F823" s="495" t="s">
        <v>456</v>
      </c>
      <c r="G823" s="495" t="s">
        <v>692</v>
      </c>
      <c r="H823" s="521">
        <v>58884</v>
      </c>
      <c r="I823" s="521">
        <v>34474</v>
      </c>
      <c r="J823" s="521">
        <v>140083</v>
      </c>
      <c r="K823" s="521">
        <v>4</v>
      </c>
      <c r="L823" s="521">
        <v>3</v>
      </c>
      <c r="M823" s="521">
        <v>4</v>
      </c>
      <c r="N823" s="521">
        <v>5</v>
      </c>
      <c r="O823" s="521">
        <v>33</v>
      </c>
      <c r="P823" s="521">
        <v>232</v>
      </c>
      <c r="Q823" s="521">
        <v>0</v>
      </c>
      <c r="R823" s="521">
        <v>102</v>
      </c>
      <c r="S823" s="521">
        <v>45777</v>
      </c>
      <c r="T823" s="521">
        <v>3368</v>
      </c>
      <c r="U823" s="521">
        <v>1950</v>
      </c>
      <c r="V823" s="521">
        <v>19099</v>
      </c>
      <c r="W823" s="521">
        <v>15571</v>
      </c>
      <c r="X823" s="521">
        <v>1153</v>
      </c>
      <c r="Y823" s="521">
        <v>1218495</v>
      </c>
      <c r="Z823" s="521">
        <v>362</v>
      </c>
      <c r="AA823" s="521">
        <v>673</v>
      </c>
      <c r="AB823" s="521">
        <v>987110</v>
      </c>
      <c r="AC823" s="521">
        <v>506</v>
      </c>
      <c r="AD823" s="521">
        <v>938</v>
      </c>
      <c r="AE823" s="521">
        <v>14950725</v>
      </c>
      <c r="AF823" s="521">
        <v>783</v>
      </c>
      <c r="AG823" s="521">
        <v>1486</v>
      </c>
      <c r="AH823" s="521">
        <v>34207381</v>
      </c>
      <c r="AI823" s="521">
        <v>2197</v>
      </c>
      <c r="AJ823" s="521">
        <v>5009</v>
      </c>
      <c r="AK823" s="521">
        <v>3826061</v>
      </c>
      <c r="AL823" s="521">
        <v>3318</v>
      </c>
      <c r="AM823" s="521">
        <v>7660</v>
      </c>
      <c r="AN823" s="521"/>
      <c r="AO823" s="521"/>
      <c r="AP823" s="521"/>
      <c r="AQ823" s="521"/>
      <c r="AR823" s="521"/>
      <c r="AS823" s="521"/>
      <c r="AT823" s="521">
        <v>3762</v>
      </c>
      <c r="AU823" s="521">
        <v>26</v>
      </c>
      <c r="AV823" s="521">
        <v>93</v>
      </c>
      <c r="AW823" s="521">
        <v>139</v>
      </c>
      <c r="AX823" s="521">
        <v>460</v>
      </c>
      <c r="AY823" s="521">
        <v>3183</v>
      </c>
      <c r="AZ823" s="521">
        <v>337</v>
      </c>
      <c r="BA823" s="521"/>
      <c r="BB823" s="521"/>
      <c r="BC823" s="521"/>
      <c r="BD823" s="521"/>
      <c r="BE823" s="521"/>
      <c r="BF823" s="521"/>
      <c r="BG823" s="521"/>
      <c r="BH823" s="521"/>
      <c r="BI823" s="521">
        <v>22814</v>
      </c>
      <c r="BJ823" s="521">
        <v>2776</v>
      </c>
      <c r="BK823" s="521">
        <v>16425</v>
      </c>
      <c r="BL823" s="521">
        <v>42015</v>
      </c>
      <c r="BM823" s="521">
        <v>6939</v>
      </c>
      <c r="BN823" s="521">
        <v>5152</v>
      </c>
      <c r="BO823" s="521">
        <v>3994</v>
      </c>
      <c r="BP823" s="521">
        <v>3003</v>
      </c>
      <c r="BQ823" s="521">
        <v>25804</v>
      </c>
      <c r="BR823" s="521">
        <v>20837</v>
      </c>
      <c r="BS823" s="521">
        <v>22671</v>
      </c>
      <c r="BT823" s="521">
        <v>17741</v>
      </c>
      <c r="BU823" s="521">
        <v>1859</v>
      </c>
      <c r="BV823" s="521">
        <v>1388</v>
      </c>
      <c r="BW823" s="521">
        <v>32</v>
      </c>
      <c r="BX823" s="521">
        <v>16775</v>
      </c>
      <c r="BY823" s="521">
        <v>524</v>
      </c>
      <c r="BZ823" s="521">
        <v>820</v>
      </c>
      <c r="CA823" s="521">
        <v>42</v>
      </c>
      <c r="CB823" s="521">
        <v>14666</v>
      </c>
      <c r="CC823" s="521">
        <v>349</v>
      </c>
      <c r="CD823" s="521">
        <v>695</v>
      </c>
      <c r="CE823" s="521">
        <v>3294</v>
      </c>
      <c r="CF823" s="521">
        <v>1187054</v>
      </c>
      <c r="CG823" s="521">
        <v>360</v>
      </c>
      <c r="CH823" s="521">
        <v>668</v>
      </c>
      <c r="CI823" s="521">
        <v>1753</v>
      </c>
      <c r="CJ823" s="521">
        <v>1398132</v>
      </c>
      <c r="CK823" s="521">
        <v>798</v>
      </c>
      <c r="CL823" s="521">
        <v>1494</v>
      </c>
      <c r="CM823" s="521">
        <v>416</v>
      </c>
      <c r="CN823" s="521">
        <v>255953</v>
      </c>
      <c r="CO823" s="521">
        <v>615</v>
      </c>
      <c r="CP823" s="521">
        <v>1297</v>
      </c>
      <c r="CQ823" s="521">
        <v>16930</v>
      </c>
      <c r="CR823" s="521">
        <v>13296640</v>
      </c>
      <c r="CS823" s="521">
        <v>785</v>
      </c>
      <c r="CT823" s="521">
        <v>1497</v>
      </c>
      <c r="CU823" s="521">
        <v>2333</v>
      </c>
      <c r="CV823" s="521">
        <v>6694780</v>
      </c>
      <c r="CW823" s="521">
        <v>2870</v>
      </c>
      <c r="CX823" s="521">
        <v>6098</v>
      </c>
      <c r="CY823" s="521">
        <v>654</v>
      </c>
      <c r="CZ823" s="521">
        <v>1456740</v>
      </c>
      <c r="DA823" s="521">
        <v>2227</v>
      </c>
      <c r="DB823" s="521">
        <v>4481</v>
      </c>
      <c r="DC823" s="521">
        <v>309</v>
      </c>
      <c r="DD823" s="521">
        <v>1711225</v>
      </c>
      <c r="DE823" s="521">
        <v>5538</v>
      </c>
      <c r="DF823" s="521">
        <v>14040</v>
      </c>
      <c r="DG823" s="521">
        <v>32</v>
      </c>
      <c r="DH823" s="521">
        <v>182759</v>
      </c>
      <c r="DI823" s="521">
        <v>5711</v>
      </c>
      <c r="DJ823" s="521">
        <v>14333</v>
      </c>
      <c r="DK823" s="521">
        <v>175</v>
      </c>
      <c r="DL823" s="521">
        <v>54946</v>
      </c>
      <c r="DM823" s="521">
        <v>314</v>
      </c>
      <c r="DN823" s="521">
        <v>497</v>
      </c>
      <c r="DO823" s="521">
        <v>2560</v>
      </c>
      <c r="DP823" s="521">
        <v>94610</v>
      </c>
      <c r="DQ823" s="521">
        <v>37</v>
      </c>
      <c r="DR823" s="521">
        <v>71</v>
      </c>
      <c r="DS823" s="521">
        <v>87</v>
      </c>
      <c r="DT823" s="521">
        <v>157448</v>
      </c>
      <c r="DU823" s="521">
        <v>1810</v>
      </c>
      <c r="DV823" s="521">
        <v>3251</v>
      </c>
      <c r="DW823" s="521">
        <v>83</v>
      </c>
      <c r="DX823" s="521"/>
      <c r="DY823" s="521"/>
      <c r="DZ823" s="521"/>
      <c r="EA823" s="521"/>
      <c r="EB823" s="521"/>
      <c r="EC823" s="521"/>
      <c r="ED823" s="521"/>
      <c r="EE823" s="521"/>
      <c r="EF823" s="521"/>
      <c r="EG823" s="521" t="s">
        <v>152</v>
      </c>
      <c r="EH823" s="521" t="s">
        <v>152</v>
      </c>
      <c r="EI823" s="521">
        <v>0</v>
      </c>
      <c r="EJ823" s="496"/>
      <c r="EK823" s="496"/>
      <c r="EL823" s="496"/>
      <c r="EM823" s="496"/>
      <c r="EN823" s="496"/>
      <c r="EO823" s="496"/>
      <c r="EP823" s="496"/>
      <c r="EQ823" s="496"/>
      <c r="ER823" s="496"/>
      <c r="ES823" s="496"/>
      <c r="ET823" s="496"/>
      <c r="EU823" s="496"/>
      <c r="EV823" s="496"/>
      <c r="EW823" s="496"/>
      <c r="EX823" s="496"/>
      <c r="EY823" s="496"/>
      <c r="EZ823" s="497"/>
      <c r="FA823" s="482">
        <f t="shared" si="2211"/>
        <v>6</v>
      </c>
      <c r="FB823" s="493">
        <f t="shared" si="2212"/>
        <v>2020</v>
      </c>
      <c r="FC823" s="498">
        <f t="shared" si="2213"/>
        <v>43983</v>
      </c>
      <c r="FD823" s="499">
        <f t="shared" si="2230"/>
        <v>30</v>
      </c>
      <c r="FE823" s="500"/>
      <c r="FF823" s="515">
        <f t="shared" si="2232"/>
        <v>0.81632653061224492</v>
      </c>
      <c r="FG823" s="500"/>
      <c r="FH823" s="481">
        <f t="shared" si="2215"/>
        <v>2.0602731591448933</v>
      </c>
      <c r="FI823" s="481">
        <f t="shared" si="2216"/>
        <v>1.5296912114014252</v>
      </c>
      <c r="FJ823" s="481">
        <f t="shared" si="2217"/>
        <v>2.0482051282051281</v>
      </c>
      <c r="FK823" s="481">
        <f t="shared" si="2218"/>
        <v>1.54</v>
      </c>
      <c r="FL823" s="481">
        <f t="shared" si="2219"/>
        <v>1.3510655008115608</v>
      </c>
      <c r="FM823" s="481">
        <f t="shared" si="2220"/>
        <v>1.0909995287711398</v>
      </c>
      <c r="FN823" s="481">
        <f t="shared" si="2221"/>
        <v>1.4559758525464004</v>
      </c>
      <c r="FO823" s="481">
        <f t="shared" si="2222"/>
        <v>1.139361633806435</v>
      </c>
      <c r="FP823" s="481">
        <f t="shared" si="2223"/>
        <v>1.6123156981786644</v>
      </c>
      <c r="FQ823" s="481">
        <f t="shared" si="2224"/>
        <v>1.2038161318300087</v>
      </c>
      <c r="FR823" s="501"/>
      <c r="FS823" s="482">
        <f t="shared" ref="FS823:GA832" si="2244">IFERROR(HLOOKUP(FS$1,$H$5:$HA$10112,MATCH($A823,$A$5:$A$10112,0),0)*HLOOKUP(FS$2,$H$5:$HA$10112,MATCH($A823,$A$5:$A$10112,0),0),"-")</f>
        <v>103422</v>
      </c>
      <c r="FT823" s="482">
        <f t="shared" si="2244"/>
        <v>137896</v>
      </c>
      <c r="FU823" s="482">
        <f t="shared" si="2244"/>
        <v>172370</v>
      </c>
      <c r="FV823" s="482">
        <f t="shared" si="2244"/>
        <v>1137642</v>
      </c>
      <c r="FW823" s="482">
        <f t="shared" si="2244"/>
        <v>2266664</v>
      </c>
      <c r="FX823" s="482">
        <f t="shared" si="2244"/>
        <v>1829100</v>
      </c>
      <c r="FY823" s="482">
        <f t="shared" si="2244"/>
        <v>28381114</v>
      </c>
      <c r="FZ823" s="482">
        <f t="shared" si="2244"/>
        <v>77995139</v>
      </c>
      <c r="GA823" s="482">
        <f t="shared" si="2244"/>
        <v>8831980</v>
      </c>
      <c r="GB823" s="482"/>
      <c r="GC823" s="482"/>
      <c r="GD823" s="482">
        <f t="shared" si="2243"/>
        <v>26240</v>
      </c>
      <c r="GE823" s="482">
        <f t="shared" si="2243"/>
        <v>29190</v>
      </c>
      <c r="GF823" s="482">
        <f t="shared" si="2243"/>
        <v>2200392</v>
      </c>
      <c r="GG823" s="482">
        <f t="shared" si="2243"/>
        <v>2618982</v>
      </c>
      <c r="GH823" s="482">
        <f t="shared" si="2243"/>
        <v>539552</v>
      </c>
      <c r="GI823" s="482">
        <f t="shared" si="2243"/>
        <v>25344210</v>
      </c>
      <c r="GJ823" s="482">
        <f t="shared" si="2243"/>
        <v>14226634</v>
      </c>
      <c r="GK823" s="482">
        <f t="shared" si="2243"/>
        <v>2930574</v>
      </c>
      <c r="GL823" s="482">
        <f t="shared" si="2243"/>
        <v>4338360</v>
      </c>
      <c r="GM823" s="482">
        <f t="shared" si="2243"/>
        <v>458656</v>
      </c>
      <c r="GN823" s="482">
        <f t="shared" si="2236"/>
        <v>282837</v>
      </c>
      <c r="GO823" s="482">
        <f t="shared" si="2241"/>
        <v>86975</v>
      </c>
      <c r="GP823" s="482">
        <f t="shared" si="2241"/>
        <v>181760</v>
      </c>
      <c r="GQ823" s="482">
        <f t="shared" si="2241"/>
        <v>0</v>
      </c>
      <c r="GR823" s="482"/>
      <c r="GS823" s="482"/>
      <c r="GT823" s="482"/>
      <c r="GU823" s="482"/>
      <c r="GV823" s="502"/>
      <c r="GW823" s="402"/>
      <c r="GX823" s="402"/>
      <c r="GY823" s="402"/>
      <c r="GZ823" s="402"/>
      <c r="HA823" s="402"/>
    </row>
    <row r="824" spans="1:209" ht="9.75" customHeight="1" x14ac:dyDescent="0.2">
      <c r="A824" s="417" t="str">
        <f t="shared" si="2210"/>
        <v>2020-21JUNERYD</v>
      </c>
      <c r="B824" s="458" t="str">
        <f t="shared" si="2229"/>
        <v>2020-21</v>
      </c>
      <c r="C824" s="402" t="s">
        <v>671</v>
      </c>
      <c r="D824" s="402" t="s">
        <v>663</v>
      </c>
      <c r="E824" s="402" t="s">
        <v>662</v>
      </c>
      <c r="F824" s="478" t="s">
        <v>455</v>
      </c>
      <c r="G824" s="478" t="s">
        <v>693</v>
      </c>
      <c r="H824" s="510">
        <v>75415</v>
      </c>
      <c r="I824" s="510">
        <v>55915</v>
      </c>
      <c r="J824" s="510">
        <v>98530</v>
      </c>
      <c r="K824" s="510">
        <v>2</v>
      </c>
      <c r="L824" s="510">
        <v>1</v>
      </c>
      <c r="M824" s="510">
        <v>1</v>
      </c>
      <c r="N824" s="510">
        <v>2</v>
      </c>
      <c r="O824" s="510">
        <v>30</v>
      </c>
      <c r="P824" s="510">
        <v>267</v>
      </c>
      <c r="Q824" s="510">
        <v>72</v>
      </c>
      <c r="R824" s="510">
        <v>0</v>
      </c>
      <c r="S824" s="510">
        <v>58638</v>
      </c>
      <c r="T824" s="510">
        <v>3488</v>
      </c>
      <c r="U824" s="510">
        <v>2086</v>
      </c>
      <c r="V824" s="510">
        <v>27921</v>
      </c>
      <c r="W824" s="510">
        <v>20737</v>
      </c>
      <c r="X824" s="510">
        <v>424</v>
      </c>
      <c r="Y824" s="510">
        <v>1575402</v>
      </c>
      <c r="Z824" s="510">
        <v>452</v>
      </c>
      <c r="AA824" s="510">
        <v>841</v>
      </c>
      <c r="AB824" s="510">
        <v>1122873</v>
      </c>
      <c r="AC824" s="510">
        <v>538</v>
      </c>
      <c r="AD824" s="510">
        <v>1000</v>
      </c>
      <c r="AE824" s="510">
        <v>28023303</v>
      </c>
      <c r="AF824" s="510">
        <v>1004</v>
      </c>
      <c r="AG824" s="510">
        <v>1863</v>
      </c>
      <c r="AH824" s="510">
        <v>87054515</v>
      </c>
      <c r="AI824" s="510">
        <v>4198</v>
      </c>
      <c r="AJ824" s="510">
        <v>9497</v>
      </c>
      <c r="AK824" s="510">
        <v>2393983</v>
      </c>
      <c r="AL824" s="510">
        <v>5646</v>
      </c>
      <c r="AM824" s="510">
        <v>12621</v>
      </c>
      <c r="AN824" s="510"/>
      <c r="AO824" s="510"/>
      <c r="AP824" s="510"/>
      <c r="AQ824" s="510"/>
      <c r="AR824" s="510"/>
      <c r="AS824" s="510"/>
      <c r="AT824" s="510">
        <v>3749</v>
      </c>
      <c r="AU824" s="510">
        <v>112</v>
      </c>
      <c r="AV824" s="510">
        <v>574</v>
      </c>
      <c r="AW824" s="510">
        <v>1764</v>
      </c>
      <c r="AX824" s="510">
        <v>390</v>
      </c>
      <c r="AY824" s="510">
        <v>2673</v>
      </c>
      <c r="AZ824" s="510">
        <v>1484</v>
      </c>
      <c r="BA824" s="510"/>
      <c r="BB824" s="510"/>
      <c r="BC824" s="510"/>
      <c r="BD824" s="510"/>
      <c r="BE824" s="510"/>
      <c r="BF824" s="510"/>
      <c r="BG824" s="510"/>
      <c r="BH824" s="510"/>
      <c r="BI824" s="510">
        <v>32830</v>
      </c>
      <c r="BJ824" s="510">
        <v>1768</v>
      </c>
      <c r="BK824" s="510">
        <v>20291</v>
      </c>
      <c r="BL824" s="510">
        <v>54889</v>
      </c>
      <c r="BM824" s="510">
        <v>7388</v>
      </c>
      <c r="BN824" s="510">
        <v>5467</v>
      </c>
      <c r="BO824" s="510">
        <v>4337</v>
      </c>
      <c r="BP824" s="510">
        <v>3285</v>
      </c>
      <c r="BQ824" s="510">
        <v>37832</v>
      </c>
      <c r="BR824" s="510">
        <v>29815</v>
      </c>
      <c r="BS824" s="510">
        <v>36189</v>
      </c>
      <c r="BT824" s="510">
        <v>21845</v>
      </c>
      <c r="BU824" s="510">
        <v>683</v>
      </c>
      <c r="BV824" s="510">
        <v>438</v>
      </c>
      <c r="BW824" s="510">
        <v>66</v>
      </c>
      <c r="BX824" s="510">
        <v>40327</v>
      </c>
      <c r="BY824" s="510">
        <v>611</v>
      </c>
      <c r="BZ824" s="510">
        <v>1037</v>
      </c>
      <c r="CA824" s="510">
        <v>86</v>
      </c>
      <c r="CB824" s="510">
        <v>51839</v>
      </c>
      <c r="CC824" s="510">
        <v>603</v>
      </c>
      <c r="CD824" s="510">
        <v>1218</v>
      </c>
      <c r="CE824" s="510">
        <v>3336</v>
      </c>
      <c r="CF824" s="510">
        <v>1483236</v>
      </c>
      <c r="CG824" s="510">
        <v>445</v>
      </c>
      <c r="CH824" s="510">
        <v>831</v>
      </c>
      <c r="CI824" s="510">
        <v>2016</v>
      </c>
      <c r="CJ824" s="510">
        <v>1923892</v>
      </c>
      <c r="CK824" s="510">
        <v>954</v>
      </c>
      <c r="CL824" s="510">
        <v>1765</v>
      </c>
      <c r="CM824" s="510">
        <v>731</v>
      </c>
      <c r="CN824" s="510">
        <v>687700</v>
      </c>
      <c r="CO824" s="510">
        <v>941</v>
      </c>
      <c r="CP824" s="510">
        <v>1810</v>
      </c>
      <c r="CQ824" s="510">
        <v>25174</v>
      </c>
      <c r="CR824" s="510">
        <v>25411711</v>
      </c>
      <c r="CS824" s="510">
        <v>1009</v>
      </c>
      <c r="CT824" s="510">
        <v>1871</v>
      </c>
      <c r="CU824" s="510">
        <v>1309</v>
      </c>
      <c r="CV824" s="510">
        <v>7920977</v>
      </c>
      <c r="CW824" s="510">
        <v>6051</v>
      </c>
      <c r="CX824" s="510">
        <v>13103</v>
      </c>
      <c r="CY824" s="510">
        <v>574</v>
      </c>
      <c r="CZ824" s="510">
        <v>3978739</v>
      </c>
      <c r="DA824" s="510">
        <v>6932</v>
      </c>
      <c r="DB824" s="510">
        <v>15238</v>
      </c>
      <c r="DC824" s="510">
        <v>871</v>
      </c>
      <c r="DD824" s="510">
        <v>7753406</v>
      </c>
      <c r="DE824" s="510">
        <v>8902</v>
      </c>
      <c r="DF824" s="510">
        <v>19424</v>
      </c>
      <c r="DG824" s="510">
        <v>104</v>
      </c>
      <c r="DH824" s="510">
        <v>922101</v>
      </c>
      <c r="DI824" s="510">
        <v>8866</v>
      </c>
      <c r="DJ824" s="510">
        <v>19691</v>
      </c>
      <c r="DK824" s="510">
        <v>63</v>
      </c>
      <c r="DL824" s="510">
        <v>28941</v>
      </c>
      <c r="DM824" s="510">
        <v>459</v>
      </c>
      <c r="DN824" s="510">
        <v>567</v>
      </c>
      <c r="DO824" s="510">
        <v>2316</v>
      </c>
      <c r="DP824" s="510">
        <v>108846</v>
      </c>
      <c r="DQ824" s="510">
        <v>47</v>
      </c>
      <c r="DR824" s="510">
        <v>61</v>
      </c>
      <c r="DS824" s="510">
        <v>136</v>
      </c>
      <c r="DT824" s="510">
        <v>157043</v>
      </c>
      <c r="DU824" s="510">
        <v>1155</v>
      </c>
      <c r="DV824" s="510">
        <v>2057</v>
      </c>
      <c r="DW824" s="510">
        <v>129</v>
      </c>
      <c r="DX824" s="510"/>
      <c r="DY824" s="510"/>
      <c r="DZ824" s="510"/>
      <c r="EA824" s="510"/>
      <c r="EB824" s="510"/>
      <c r="EC824" s="510"/>
      <c r="ED824" s="510"/>
      <c r="EE824" s="510"/>
      <c r="EF824" s="510"/>
      <c r="EG824" s="510" t="s">
        <v>152</v>
      </c>
      <c r="EH824" s="510" t="s">
        <v>152</v>
      </c>
      <c r="EI824" s="510">
        <v>2</v>
      </c>
      <c r="EJ824" s="479"/>
      <c r="EK824" s="479"/>
      <c r="EL824" s="479"/>
      <c r="EM824" s="479"/>
      <c r="EN824" s="479"/>
      <c r="EO824" s="479"/>
      <c r="EP824" s="479"/>
      <c r="EQ824" s="479"/>
      <c r="ER824" s="479"/>
      <c r="ES824" s="479"/>
      <c r="ET824" s="479"/>
      <c r="EU824" s="479"/>
      <c r="EV824" s="479"/>
      <c r="EW824" s="479"/>
      <c r="EX824" s="479"/>
      <c r="EY824" s="479"/>
      <c r="EZ824" s="516"/>
      <c r="FA824" s="446">
        <f t="shared" si="2211"/>
        <v>6</v>
      </c>
      <c r="FB824" s="417">
        <f t="shared" si="2212"/>
        <v>2020</v>
      </c>
      <c r="FC824" s="448">
        <f t="shared" si="2213"/>
        <v>43983</v>
      </c>
      <c r="FD824" s="449">
        <f t="shared" si="2230"/>
        <v>30</v>
      </c>
      <c r="FE824" s="450"/>
      <c r="FF824" s="451">
        <f t="shared" si="2232"/>
        <v>0.71903135672151508</v>
      </c>
      <c r="FG824" s="450"/>
      <c r="FH824" s="452">
        <f t="shared" si="2215"/>
        <v>2.1181192660550461</v>
      </c>
      <c r="FI824" s="452">
        <f t="shared" si="2216"/>
        <v>1.5673738532110091</v>
      </c>
      <c r="FJ824" s="452">
        <f t="shared" si="2217"/>
        <v>2.0790987535953978</v>
      </c>
      <c r="FK824" s="452">
        <f t="shared" si="2218"/>
        <v>1.574784276126558</v>
      </c>
      <c r="FL824" s="452">
        <f t="shared" si="2219"/>
        <v>1.3549657963539987</v>
      </c>
      <c r="FM824" s="452">
        <f t="shared" si="2220"/>
        <v>1.0678342466244046</v>
      </c>
      <c r="FN824" s="452">
        <f t="shared" si="2221"/>
        <v>1.7451415344553214</v>
      </c>
      <c r="FO824" s="452">
        <f t="shared" si="2222"/>
        <v>1.0534310652456962</v>
      </c>
      <c r="FP824" s="452">
        <f t="shared" si="2223"/>
        <v>1.6108490566037736</v>
      </c>
      <c r="FQ824" s="452">
        <f t="shared" si="2224"/>
        <v>1.0330188679245282</v>
      </c>
      <c r="FR824" s="453"/>
      <c r="FS824" s="446">
        <f t="shared" si="2244"/>
        <v>55915</v>
      </c>
      <c r="FT824" s="446">
        <f t="shared" si="2244"/>
        <v>55915</v>
      </c>
      <c r="FU824" s="446">
        <f t="shared" si="2244"/>
        <v>111830</v>
      </c>
      <c r="FV824" s="446">
        <f t="shared" si="2244"/>
        <v>1677450</v>
      </c>
      <c r="FW824" s="446">
        <f t="shared" si="2244"/>
        <v>2933408</v>
      </c>
      <c r="FX824" s="446">
        <f t="shared" si="2244"/>
        <v>2086000</v>
      </c>
      <c r="FY824" s="446">
        <f t="shared" si="2244"/>
        <v>52016823</v>
      </c>
      <c r="FZ824" s="446">
        <f t="shared" si="2244"/>
        <v>196939289</v>
      </c>
      <c r="GA824" s="446">
        <f t="shared" si="2244"/>
        <v>5351304</v>
      </c>
      <c r="GB824" s="446"/>
      <c r="GC824" s="446"/>
      <c r="GD824" s="446">
        <f t="shared" si="2243"/>
        <v>68442</v>
      </c>
      <c r="GE824" s="446">
        <f t="shared" si="2243"/>
        <v>104748</v>
      </c>
      <c r="GF824" s="446">
        <f t="shared" si="2243"/>
        <v>2772216</v>
      </c>
      <c r="GG824" s="446">
        <f t="shared" si="2243"/>
        <v>3558240</v>
      </c>
      <c r="GH824" s="446">
        <f t="shared" si="2243"/>
        <v>1323110</v>
      </c>
      <c r="GI824" s="446">
        <f t="shared" si="2243"/>
        <v>47100554</v>
      </c>
      <c r="GJ824" s="446">
        <f t="shared" si="2243"/>
        <v>17151827</v>
      </c>
      <c r="GK824" s="446">
        <f t="shared" si="2243"/>
        <v>8746612</v>
      </c>
      <c r="GL824" s="446">
        <f t="shared" si="2243"/>
        <v>16918304</v>
      </c>
      <c r="GM824" s="446">
        <f t="shared" si="2243"/>
        <v>2047864</v>
      </c>
      <c r="GN824" s="446">
        <f t="shared" si="2236"/>
        <v>279752</v>
      </c>
      <c r="GO824" s="446">
        <f t="shared" si="2241"/>
        <v>35721</v>
      </c>
      <c r="GP824" s="446">
        <f t="shared" si="2241"/>
        <v>141276</v>
      </c>
      <c r="GQ824" s="446">
        <f t="shared" si="2241"/>
        <v>0</v>
      </c>
      <c r="GR824" s="446"/>
      <c r="GS824" s="446"/>
      <c r="GT824" s="446"/>
      <c r="GU824" s="446"/>
      <c r="GV824" s="416"/>
      <c r="GW824" s="402"/>
      <c r="GX824" s="402"/>
      <c r="GY824" s="402"/>
      <c r="GZ824" s="402"/>
      <c r="HA824" s="402"/>
    </row>
    <row r="825" spans="1:209" ht="9.75" customHeight="1" x14ac:dyDescent="0.2">
      <c r="A825" s="417" t="str">
        <f t="shared" si="2210"/>
        <v>2020-21JUNERYF</v>
      </c>
      <c r="B825" s="458" t="str">
        <f t="shared" si="2229"/>
        <v>2020-21</v>
      </c>
      <c r="C825" s="402" t="s">
        <v>671</v>
      </c>
      <c r="D825" s="402" t="s">
        <v>667</v>
      </c>
      <c r="E825" s="402" t="s">
        <v>666</v>
      </c>
      <c r="F825" s="478" t="s">
        <v>457</v>
      </c>
      <c r="G825" s="478" t="s">
        <v>694</v>
      </c>
      <c r="H825" s="510">
        <v>86863</v>
      </c>
      <c r="I825" s="510">
        <v>62630</v>
      </c>
      <c r="J825" s="510">
        <v>157606</v>
      </c>
      <c r="K825" s="510">
        <v>3</v>
      </c>
      <c r="L825" s="510">
        <v>2</v>
      </c>
      <c r="M825" s="510">
        <v>3</v>
      </c>
      <c r="N825" s="510">
        <v>3</v>
      </c>
      <c r="O825" s="510">
        <v>3</v>
      </c>
      <c r="P825" s="510">
        <v>263</v>
      </c>
      <c r="Q825" s="510">
        <v>43</v>
      </c>
      <c r="R825" s="510">
        <v>5095</v>
      </c>
      <c r="S825" s="510">
        <v>68136</v>
      </c>
      <c r="T825" s="510">
        <v>4247</v>
      </c>
      <c r="U825" s="510">
        <v>2442</v>
      </c>
      <c r="V825" s="510">
        <v>34511</v>
      </c>
      <c r="W825" s="510">
        <v>16993</v>
      </c>
      <c r="X825" s="510">
        <v>738</v>
      </c>
      <c r="Y825" s="510">
        <v>1701326</v>
      </c>
      <c r="Z825" s="510">
        <v>401</v>
      </c>
      <c r="AA825" s="510">
        <v>729</v>
      </c>
      <c r="AB825" s="510">
        <v>1225509</v>
      </c>
      <c r="AC825" s="510">
        <v>502</v>
      </c>
      <c r="AD825" s="510">
        <v>956</v>
      </c>
      <c r="AE825" s="510">
        <v>38023680</v>
      </c>
      <c r="AF825" s="510">
        <v>1102</v>
      </c>
      <c r="AG825" s="510">
        <v>2171</v>
      </c>
      <c r="AH825" s="510">
        <v>37973755</v>
      </c>
      <c r="AI825" s="510">
        <v>2235</v>
      </c>
      <c r="AJ825" s="510">
        <v>5078</v>
      </c>
      <c r="AK825" s="510">
        <v>2821855</v>
      </c>
      <c r="AL825" s="510">
        <v>3824</v>
      </c>
      <c r="AM825" s="510">
        <v>9019</v>
      </c>
      <c r="AN825" s="510"/>
      <c r="AO825" s="510"/>
      <c r="AP825" s="510"/>
      <c r="AQ825" s="510"/>
      <c r="AR825" s="510"/>
      <c r="AS825" s="510"/>
      <c r="AT825" s="510">
        <v>3137</v>
      </c>
      <c r="AU825" s="510">
        <v>326</v>
      </c>
      <c r="AV825" s="510">
        <v>1112</v>
      </c>
      <c r="AW825" s="510">
        <v>3910</v>
      </c>
      <c r="AX825" s="510">
        <v>372</v>
      </c>
      <c r="AY825" s="510">
        <v>1327</v>
      </c>
      <c r="AZ825" s="510">
        <v>14</v>
      </c>
      <c r="BA825" s="510"/>
      <c r="BB825" s="510"/>
      <c r="BC825" s="510"/>
      <c r="BD825" s="510"/>
      <c r="BE825" s="510"/>
      <c r="BF825" s="510"/>
      <c r="BG825" s="510"/>
      <c r="BH825" s="510"/>
      <c r="BI825" s="510">
        <v>34918</v>
      </c>
      <c r="BJ825" s="510">
        <v>3279</v>
      </c>
      <c r="BK825" s="510">
        <v>26802</v>
      </c>
      <c r="BL825" s="510">
        <v>64999</v>
      </c>
      <c r="BM825" s="510">
        <v>9482</v>
      </c>
      <c r="BN825" s="510">
        <v>7442</v>
      </c>
      <c r="BO825" s="510">
        <v>5425</v>
      </c>
      <c r="BP825" s="510">
        <v>4315</v>
      </c>
      <c r="BQ825" s="510">
        <v>43936</v>
      </c>
      <c r="BR825" s="510">
        <v>37741</v>
      </c>
      <c r="BS825" s="510">
        <v>23388</v>
      </c>
      <c r="BT825" s="510">
        <v>17957</v>
      </c>
      <c r="BU825" s="510">
        <v>1031</v>
      </c>
      <c r="BV825" s="510">
        <v>787</v>
      </c>
      <c r="BW825" s="510">
        <v>35</v>
      </c>
      <c r="BX825" s="510">
        <v>21473</v>
      </c>
      <c r="BY825" s="510">
        <v>614</v>
      </c>
      <c r="BZ825" s="510">
        <v>1063</v>
      </c>
      <c r="CA825" s="510">
        <v>37</v>
      </c>
      <c r="CB825" s="510">
        <v>17290</v>
      </c>
      <c r="CC825" s="510">
        <v>467</v>
      </c>
      <c r="CD825" s="510">
        <v>819</v>
      </c>
      <c r="CE825" s="510">
        <v>4175</v>
      </c>
      <c r="CF825" s="510">
        <v>1662563</v>
      </c>
      <c r="CG825" s="510">
        <v>398</v>
      </c>
      <c r="CH825" s="510">
        <v>724</v>
      </c>
      <c r="CI825" s="510">
        <v>1645</v>
      </c>
      <c r="CJ825" s="510">
        <v>2030843</v>
      </c>
      <c r="CK825" s="510">
        <v>1235</v>
      </c>
      <c r="CL825" s="510">
        <v>2415</v>
      </c>
      <c r="CM825" s="510">
        <v>666</v>
      </c>
      <c r="CN825" s="510">
        <v>702989</v>
      </c>
      <c r="CO825" s="510">
        <v>1056</v>
      </c>
      <c r="CP825" s="510">
        <v>2034</v>
      </c>
      <c r="CQ825" s="510">
        <v>32200</v>
      </c>
      <c r="CR825" s="510">
        <v>35289848</v>
      </c>
      <c r="CS825" s="510">
        <v>1096</v>
      </c>
      <c r="CT825" s="510">
        <v>2163</v>
      </c>
      <c r="CU825" s="510">
        <v>1976</v>
      </c>
      <c r="CV825" s="510">
        <v>5176241</v>
      </c>
      <c r="CW825" s="510">
        <v>2620</v>
      </c>
      <c r="CX825" s="510">
        <v>5265</v>
      </c>
      <c r="CY825" s="510">
        <v>300</v>
      </c>
      <c r="CZ825" s="510">
        <v>601533</v>
      </c>
      <c r="DA825" s="510">
        <v>2005</v>
      </c>
      <c r="DB825" s="510">
        <v>4682</v>
      </c>
      <c r="DC825" s="510">
        <v>1088</v>
      </c>
      <c r="DD825" s="510">
        <v>4340556</v>
      </c>
      <c r="DE825" s="510">
        <v>3989</v>
      </c>
      <c r="DF825" s="510">
        <v>9035</v>
      </c>
      <c r="DG825" s="510">
        <v>73</v>
      </c>
      <c r="DH825" s="510">
        <v>243554</v>
      </c>
      <c r="DI825" s="510">
        <v>3336</v>
      </c>
      <c r="DJ825" s="510">
        <v>7145</v>
      </c>
      <c r="DK825" s="510">
        <v>398</v>
      </c>
      <c r="DL825" s="510">
        <v>160290</v>
      </c>
      <c r="DM825" s="510">
        <v>403</v>
      </c>
      <c r="DN825" s="510">
        <v>726</v>
      </c>
      <c r="DO825" s="510">
        <v>2310</v>
      </c>
      <c r="DP825" s="510">
        <v>73338</v>
      </c>
      <c r="DQ825" s="510">
        <v>32</v>
      </c>
      <c r="DR825" s="510">
        <v>57</v>
      </c>
      <c r="DS825" s="510">
        <v>162</v>
      </c>
      <c r="DT825" s="510">
        <v>172678</v>
      </c>
      <c r="DU825" s="510">
        <v>1066</v>
      </c>
      <c r="DV825" s="510">
        <v>1885</v>
      </c>
      <c r="DW825" s="510">
        <v>149</v>
      </c>
      <c r="DX825" s="510"/>
      <c r="DY825" s="510"/>
      <c r="DZ825" s="510"/>
      <c r="EA825" s="510"/>
      <c r="EB825" s="510"/>
      <c r="EC825" s="510"/>
      <c r="ED825" s="510"/>
      <c r="EE825" s="510"/>
      <c r="EF825" s="510"/>
      <c r="EG825" s="510" t="s">
        <v>152</v>
      </c>
      <c r="EH825" s="510" t="s">
        <v>152</v>
      </c>
      <c r="EI825" s="510">
        <v>27</v>
      </c>
      <c r="EJ825" s="479"/>
      <c r="EK825" s="479"/>
      <c r="EL825" s="479"/>
      <c r="EM825" s="479"/>
      <c r="EN825" s="479"/>
      <c r="EO825" s="479"/>
      <c r="EP825" s="479"/>
      <c r="EQ825" s="479"/>
      <c r="ER825" s="479"/>
      <c r="ES825" s="479"/>
      <c r="ET825" s="479"/>
      <c r="EU825" s="479"/>
      <c r="EV825" s="479"/>
      <c r="EW825" s="479"/>
      <c r="EX825" s="479"/>
      <c r="EY825" s="479"/>
      <c r="EZ825" s="476"/>
      <c r="FA825" s="446">
        <f t="shared" si="2211"/>
        <v>6</v>
      </c>
      <c r="FB825" s="417">
        <f t="shared" si="2212"/>
        <v>2020</v>
      </c>
      <c r="FC825" s="448">
        <f t="shared" si="2213"/>
        <v>43983</v>
      </c>
      <c r="FD825" s="449">
        <f t="shared" si="2230"/>
        <v>30</v>
      </c>
      <c r="FE825" s="450"/>
      <c r="FF825" s="451">
        <f t="shared" si="2232"/>
        <v>0.57981927710843373</v>
      </c>
      <c r="FG825" s="450"/>
      <c r="FH825" s="452">
        <f t="shared" si="2215"/>
        <v>2.2326348010360255</v>
      </c>
      <c r="FI825" s="452">
        <f t="shared" si="2216"/>
        <v>1.7522957381681186</v>
      </c>
      <c r="FJ825" s="452">
        <f t="shared" si="2217"/>
        <v>2.2215397215397217</v>
      </c>
      <c r="FK825" s="452">
        <f t="shared" si="2218"/>
        <v>1.7669942669942671</v>
      </c>
      <c r="FL825" s="452">
        <f t="shared" si="2219"/>
        <v>1.2731013300107212</v>
      </c>
      <c r="FM825" s="452">
        <f t="shared" si="2220"/>
        <v>1.0935933470487671</v>
      </c>
      <c r="FN825" s="452">
        <f t="shared" si="2221"/>
        <v>1.3763314305890662</v>
      </c>
      <c r="FO825" s="452">
        <f t="shared" si="2222"/>
        <v>1.0567292414523628</v>
      </c>
      <c r="FP825" s="452">
        <f t="shared" si="2223"/>
        <v>1.397018970189702</v>
      </c>
      <c r="FQ825" s="452">
        <f t="shared" si="2224"/>
        <v>1.0663956639566397</v>
      </c>
      <c r="FR825" s="453"/>
      <c r="FS825" s="446">
        <f t="shared" si="2244"/>
        <v>125260</v>
      </c>
      <c r="FT825" s="446">
        <f t="shared" si="2244"/>
        <v>187890</v>
      </c>
      <c r="FU825" s="446">
        <f t="shared" si="2244"/>
        <v>187890</v>
      </c>
      <c r="FV825" s="446">
        <f t="shared" si="2244"/>
        <v>187890</v>
      </c>
      <c r="FW825" s="446">
        <f t="shared" si="2244"/>
        <v>3096063</v>
      </c>
      <c r="FX825" s="446">
        <f t="shared" si="2244"/>
        <v>2334552</v>
      </c>
      <c r="FY825" s="446">
        <f t="shared" si="2244"/>
        <v>74923381</v>
      </c>
      <c r="FZ825" s="446">
        <f t="shared" si="2244"/>
        <v>86290454</v>
      </c>
      <c r="GA825" s="446">
        <f t="shared" si="2244"/>
        <v>6656022</v>
      </c>
      <c r="GB825" s="446"/>
      <c r="GC825" s="446"/>
      <c r="GD825" s="446">
        <f t="shared" si="2243"/>
        <v>37205</v>
      </c>
      <c r="GE825" s="446">
        <f t="shared" si="2243"/>
        <v>30303</v>
      </c>
      <c r="GF825" s="446">
        <f t="shared" si="2243"/>
        <v>3022700</v>
      </c>
      <c r="GG825" s="446">
        <f t="shared" si="2243"/>
        <v>3972675</v>
      </c>
      <c r="GH825" s="446">
        <f t="shared" si="2243"/>
        <v>1354644</v>
      </c>
      <c r="GI825" s="446">
        <f t="shared" si="2243"/>
        <v>69648600</v>
      </c>
      <c r="GJ825" s="446">
        <f t="shared" si="2243"/>
        <v>10403640</v>
      </c>
      <c r="GK825" s="446">
        <f t="shared" si="2243"/>
        <v>1404600</v>
      </c>
      <c r="GL825" s="446">
        <f t="shared" si="2243"/>
        <v>9830080</v>
      </c>
      <c r="GM825" s="446">
        <f t="shared" si="2243"/>
        <v>521585</v>
      </c>
      <c r="GN825" s="446">
        <f t="shared" si="2236"/>
        <v>305370</v>
      </c>
      <c r="GO825" s="446">
        <f t="shared" si="2241"/>
        <v>288948</v>
      </c>
      <c r="GP825" s="446">
        <f t="shared" si="2241"/>
        <v>131670</v>
      </c>
      <c r="GQ825" s="446">
        <f t="shared" si="2241"/>
        <v>0</v>
      </c>
      <c r="GR825" s="446"/>
      <c r="GS825" s="446"/>
      <c r="GT825" s="446"/>
      <c r="GU825" s="446"/>
      <c r="GV825" s="416"/>
      <c r="GW825" s="402"/>
      <c r="GX825" s="402"/>
      <c r="GY825" s="402"/>
      <c r="GZ825" s="402"/>
      <c r="HA825" s="402"/>
    </row>
    <row r="826" spans="1:209" ht="9.75" customHeight="1" x14ac:dyDescent="0.2">
      <c r="A826" s="417" t="str">
        <f t="shared" si="2210"/>
        <v>2020-21JUNERYA</v>
      </c>
      <c r="B826" s="458" t="str">
        <f t="shared" si="2229"/>
        <v>2020-21</v>
      </c>
      <c r="C826" s="402" t="s">
        <v>671</v>
      </c>
      <c r="D826" s="402" t="s">
        <v>653</v>
      </c>
      <c r="E826" s="402" t="s">
        <v>652</v>
      </c>
      <c r="F826" s="478" t="s">
        <v>452</v>
      </c>
      <c r="G826" s="478" t="s">
        <v>697</v>
      </c>
      <c r="H826" s="510">
        <v>100731</v>
      </c>
      <c r="I826" s="510">
        <v>67647</v>
      </c>
      <c r="J826" s="510">
        <v>72420</v>
      </c>
      <c r="K826" s="510">
        <v>1</v>
      </c>
      <c r="L826" s="510">
        <v>1</v>
      </c>
      <c r="M826" s="510">
        <v>1</v>
      </c>
      <c r="N826" s="510">
        <v>2</v>
      </c>
      <c r="O826" s="510">
        <v>3</v>
      </c>
      <c r="P826" s="510">
        <v>354</v>
      </c>
      <c r="Q826" s="510">
        <v>0</v>
      </c>
      <c r="R826" s="510">
        <v>105</v>
      </c>
      <c r="S826" s="510">
        <v>87997</v>
      </c>
      <c r="T826" s="510">
        <v>5180</v>
      </c>
      <c r="U826" s="510">
        <v>2823</v>
      </c>
      <c r="V826" s="510">
        <v>37044</v>
      </c>
      <c r="W826" s="510">
        <v>33248</v>
      </c>
      <c r="X826" s="510">
        <v>1988</v>
      </c>
      <c r="Y826" s="510">
        <v>2118796</v>
      </c>
      <c r="Z826" s="510">
        <v>409</v>
      </c>
      <c r="AA826" s="510">
        <v>694</v>
      </c>
      <c r="AB826" s="510">
        <v>1291877</v>
      </c>
      <c r="AC826" s="510">
        <v>458</v>
      </c>
      <c r="AD826" s="510">
        <v>770</v>
      </c>
      <c r="AE826" s="510">
        <v>24168648</v>
      </c>
      <c r="AF826" s="510">
        <v>652</v>
      </c>
      <c r="AG826" s="510">
        <v>1142</v>
      </c>
      <c r="AH826" s="510">
        <v>37328944</v>
      </c>
      <c r="AI826" s="510">
        <v>1123</v>
      </c>
      <c r="AJ826" s="510">
        <v>2113</v>
      </c>
      <c r="AK826" s="510">
        <v>3338047</v>
      </c>
      <c r="AL826" s="510">
        <v>1679</v>
      </c>
      <c r="AM826" s="510">
        <v>3406</v>
      </c>
      <c r="AN826" s="510"/>
      <c r="AO826" s="510"/>
      <c r="AP826" s="510"/>
      <c r="AQ826" s="510"/>
      <c r="AR826" s="510"/>
      <c r="AS826" s="510"/>
      <c r="AT826" s="510">
        <v>3215</v>
      </c>
      <c r="AU826" s="510">
        <v>1</v>
      </c>
      <c r="AV826" s="510">
        <v>10</v>
      </c>
      <c r="AW826" s="510">
        <v>0</v>
      </c>
      <c r="AX826" s="510">
        <v>212</v>
      </c>
      <c r="AY826" s="510">
        <v>2992</v>
      </c>
      <c r="AZ826" s="510">
        <v>3231</v>
      </c>
      <c r="BA826" s="510"/>
      <c r="BB826" s="510"/>
      <c r="BC826" s="510"/>
      <c r="BD826" s="510"/>
      <c r="BE826" s="510"/>
      <c r="BF826" s="510"/>
      <c r="BG826" s="510"/>
      <c r="BH826" s="510"/>
      <c r="BI826" s="510">
        <v>43664</v>
      </c>
      <c r="BJ826" s="510">
        <v>6663</v>
      </c>
      <c r="BK826" s="510">
        <v>34455</v>
      </c>
      <c r="BL826" s="510">
        <v>84782</v>
      </c>
      <c r="BM826" s="510">
        <v>10151</v>
      </c>
      <c r="BN826" s="510">
        <v>7438</v>
      </c>
      <c r="BO826" s="510">
        <v>5534</v>
      </c>
      <c r="BP826" s="510">
        <v>4140</v>
      </c>
      <c r="BQ826" s="510">
        <v>46023</v>
      </c>
      <c r="BR826" s="510">
        <v>39072</v>
      </c>
      <c r="BS826" s="510">
        <v>48729</v>
      </c>
      <c r="BT826" s="510">
        <v>34446</v>
      </c>
      <c r="BU826" s="510">
        <v>3816</v>
      </c>
      <c r="BV826" s="510">
        <v>2046</v>
      </c>
      <c r="BW826" s="510">
        <v>60</v>
      </c>
      <c r="BX826" s="510">
        <v>30192</v>
      </c>
      <c r="BY826" s="510">
        <v>503</v>
      </c>
      <c r="BZ826" s="510">
        <v>862</v>
      </c>
      <c r="CA826" s="510">
        <v>60</v>
      </c>
      <c r="CB826" s="510">
        <v>24911</v>
      </c>
      <c r="CC826" s="510">
        <v>415</v>
      </c>
      <c r="CD826" s="510">
        <v>648</v>
      </c>
      <c r="CE826" s="510">
        <v>5060</v>
      </c>
      <c r="CF826" s="510">
        <v>2063693</v>
      </c>
      <c r="CG826" s="510">
        <v>408</v>
      </c>
      <c r="CH826" s="510">
        <v>692</v>
      </c>
      <c r="CI826" s="510">
        <v>3313</v>
      </c>
      <c r="CJ826" s="510">
        <v>2216159</v>
      </c>
      <c r="CK826" s="510">
        <v>669</v>
      </c>
      <c r="CL826" s="510">
        <v>1175</v>
      </c>
      <c r="CM826" s="510">
        <v>715</v>
      </c>
      <c r="CN826" s="510">
        <v>428273</v>
      </c>
      <c r="CO826" s="510">
        <v>599</v>
      </c>
      <c r="CP826" s="510">
        <v>1082</v>
      </c>
      <c r="CQ826" s="510">
        <v>33016</v>
      </c>
      <c r="CR826" s="510">
        <v>21524216</v>
      </c>
      <c r="CS826" s="510">
        <v>652</v>
      </c>
      <c r="CT826" s="510">
        <v>1139</v>
      </c>
      <c r="CU826" s="510">
        <v>3329</v>
      </c>
      <c r="CV826" s="510">
        <v>6141755</v>
      </c>
      <c r="CW826" s="510">
        <v>1845</v>
      </c>
      <c r="CX826" s="510">
        <v>3936</v>
      </c>
      <c r="CY826" s="510">
        <v>584</v>
      </c>
      <c r="CZ826" s="510">
        <v>822415</v>
      </c>
      <c r="DA826" s="510">
        <v>1408</v>
      </c>
      <c r="DB826" s="510">
        <v>3115</v>
      </c>
      <c r="DC826" s="510">
        <v>1340</v>
      </c>
      <c r="DD826" s="510">
        <v>3672306</v>
      </c>
      <c r="DE826" s="510">
        <v>2741</v>
      </c>
      <c r="DF826" s="510">
        <v>5165</v>
      </c>
      <c r="DG826" s="510">
        <v>300</v>
      </c>
      <c r="DH826" s="510">
        <v>703933</v>
      </c>
      <c r="DI826" s="510">
        <v>2346</v>
      </c>
      <c r="DJ826" s="510">
        <v>4619</v>
      </c>
      <c r="DK826" s="510">
        <v>313</v>
      </c>
      <c r="DL826" s="510">
        <v>88835</v>
      </c>
      <c r="DM826" s="510">
        <v>284</v>
      </c>
      <c r="DN826" s="510">
        <v>486</v>
      </c>
      <c r="DO826" s="510">
        <v>3213</v>
      </c>
      <c r="DP826" s="510">
        <v>76925</v>
      </c>
      <c r="DQ826" s="510">
        <v>24</v>
      </c>
      <c r="DR826" s="510">
        <v>44</v>
      </c>
      <c r="DS826" s="510">
        <v>107</v>
      </c>
      <c r="DT826" s="510">
        <v>69552</v>
      </c>
      <c r="DU826" s="510">
        <v>650</v>
      </c>
      <c r="DV826" s="510">
        <v>1174</v>
      </c>
      <c r="DW826" s="510">
        <v>100</v>
      </c>
      <c r="DX826" s="510"/>
      <c r="DY826" s="510"/>
      <c r="DZ826" s="510"/>
      <c r="EA826" s="510"/>
      <c r="EB826" s="510"/>
      <c r="EC826" s="510"/>
      <c r="ED826" s="510"/>
      <c r="EE826" s="510"/>
      <c r="EF826" s="510"/>
      <c r="EG826" s="510" t="s">
        <v>152</v>
      </c>
      <c r="EH826" s="510" t="s">
        <v>152</v>
      </c>
      <c r="EI826" s="510">
        <v>1664</v>
      </c>
      <c r="EJ826" s="479"/>
      <c r="EK826" s="479"/>
      <c r="EL826" s="479"/>
      <c r="EM826" s="479"/>
      <c r="EN826" s="479"/>
      <c r="EO826" s="479"/>
      <c r="EP826" s="479"/>
      <c r="EQ826" s="479"/>
      <c r="ER826" s="479"/>
      <c r="ES826" s="479"/>
      <c r="ET826" s="479"/>
      <c r="EU826" s="479"/>
      <c r="EV826" s="479"/>
      <c r="EW826" s="479"/>
      <c r="EX826" s="479"/>
      <c r="EY826" s="479"/>
      <c r="EZ826" s="476"/>
      <c r="FA826" s="446">
        <f t="shared" si="2211"/>
        <v>6</v>
      </c>
      <c r="FB826" s="417">
        <f t="shared" si="2212"/>
        <v>2020</v>
      </c>
      <c r="FC826" s="448">
        <f t="shared" si="2213"/>
        <v>43983</v>
      </c>
      <c r="FD826" s="449">
        <f t="shared" si="2230"/>
        <v>30</v>
      </c>
      <c r="FE826" s="450"/>
      <c r="FF826" s="451">
        <f t="shared" si="2232"/>
        <v>0.66576875259013679</v>
      </c>
      <c r="FG826" s="450"/>
      <c r="FH826" s="452">
        <f t="shared" si="2215"/>
        <v>1.9596525096525097</v>
      </c>
      <c r="FI826" s="452">
        <f t="shared" si="2216"/>
        <v>1.435907335907336</v>
      </c>
      <c r="FJ826" s="452">
        <f t="shared" si="2217"/>
        <v>1.9603258944385407</v>
      </c>
      <c r="FK826" s="452">
        <f t="shared" si="2218"/>
        <v>1.4665249734325185</v>
      </c>
      <c r="FL826" s="452">
        <f t="shared" si="2219"/>
        <v>1.2423874311629413</v>
      </c>
      <c r="FM826" s="452">
        <f t="shared" si="2220"/>
        <v>1.0547457078069322</v>
      </c>
      <c r="FN826" s="452">
        <f t="shared" si="2221"/>
        <v>1.4656219923002887</v>
      </c>
      <c r="FO826" s="452">
        <f t="shared" si="2222"/>
        <v>1.0360322425409048</v>
      </c>
      <c r="FP826" s="452">
        <f t="shared" si="2223"/>
        <v>1.9195171026156941</v>
      </c>
      <c r="FQ826" s="452">
        <f t="shared" si="2224"/>
        <v>1.0291750503018109</v>
      </c>
      <c r="FR826" s="453"/>
      <c r="FS826" s="446">
        <f t="shared" si="2244"/>
        <v>67647</v>
      </c>
      <c r="FT826" s="446">
        <f t="shared" si="2244"/>
        <v>67647</v>
      </c>
      <c r="FU826" s="446">
        <f t="shared" si="2244"/>
        <v>135294</v>
      </c>
      <c r="FV826" s="446">
        <f t="shared" si="2244"/>
        <v>202941</v>
      </c>
      <c r="FW826" s="446">
        <f t="shared" si="2244"/>
        <v>3594920</v>
      </c>
      <c r="FX826" s="446">
        <f t="shared" si="2244"/>
        <v>2173710</v>
      </c>
      <c r="FY826" s="446">
        <f t="shared" si="2244"/>
        <v>42304248</v>
      </c>
      <c r="FZ826" s="446">
        <f t="shared" si="2244"/>
        <v>70253024</v>
      </c>
      <c r="GA826" s="446">
        <f t="shared" si="2244"/>
        <v>6771128</v>
      </c>
      <c r="GB826" s="446"/>
      <c r="GC826" s="446"/>
      <c r="GD826" s="446">
        <f t="shared" si="2243"/>
        <v>51720</v>
      </c>
      <c r="GE826" s="446">
        <f t="shared" si="2243"/>
        <v>38880</v>
      </c>
      <c r="GF826" s="446">
        <f t="shared" si="2243"/>
        <v>3501520</v>
      </c>
      <c r="GG826" s="446">
        <f t="shared" si="2243"/>
        <v>3892775</v>
      </c>
      <c r="GH826" s="446">
        <f t="shared" si="2243"/>
        <v>773630</v>
      </c>
      <c r="GI826" s="446">
        <f t="shared" si="2243"/>
        <v>37605224</v>
      </c>
      <c r="GJ826" s="446">
        <f t="shared" si="2243"/>
        <v>13102944</v>
      </c>
      <c r="GK826" s="446">
        <f t="shared" si="2243"/>
        <v>1819160</v>
      </c>
      <c r="GL826" s="446">
        <f t="shared" si="2243"/>
        <v>6921100</v>
      </c>
      <c r="GM826" s="446">
        <f t="shared" si="2243"/>
        <v>1385700</v>
      </c>
      <c r="GN826" s="446">
        <f t="shared" si="2236"/>
        <v>125618</v>
      </c>
      <c r="GO826" s="446">
        <f t="shared" si="2241"/>
        <v>152118</v>
      </c>
      <c r="GP826" s="446">
        <f t="shared" si="2241"/>
        <v>141372</v>
      </c>
      <c r="GQ826" s="446">
        <f t="shared" si="2241"/>
        <v>0</v>
      </c>
      <c r="GR826" s="446"/>
      <c r="GS826" s="446"/>
      <c r="GT826" s="446"/>
      <c r="GU826" s="446"/>
      <c r="GV826" s="416"/>
      <c r="GW826" s="402"/>
      <c r="GX826" s="402"/>
      <c r="GY826" s="402"/>
      <c r="GZ826" s="402"/>
      <c r="HA826" s="402"/>
    </row>
    <row r="827" spans="1:209" ht="9.75" customHeight="1" x14ac:dyDescent="0.2">
      <c r="A827" s="485" t="str">
        <f t="shared" ref="A827:A890" si="2245">B827&amp;C827&amp;F827</f>
        <v>2020-21JUNERX8</v>
      </c>
      <c r="B827" s="503" t="str">
        <f t="shared" si="2229"/>
        <v>2020-21</v>
      </c>
      <c r="C827" s="436" t="s">
        <v>671</v>
      </c>
      <c r="D827" s="436" t="s">
        <v>646</v>
      </c>
      <c r="E827" s="436" t="s">
        <v>645</v>
      </c>
      <c r="F827" s="504" t="s">
        <v>450</v>
      </c>
      <c r="G827" s="504" t="s">
        <v>696</v>
      </c>
      <c r="H827" s="522">
        <v>80236</v>
      </c>
      <c r="I827" s="522">
        <v>40516</v>
      </c>
      <c r="J827" s="522">
        <v>146886</v>
      </c>
      <c r="K827" s="522">
        <v>4</v>
      </c>
      <c r="L827" s="522">
        <v>1</v>
      </c>
      <c r="M827" s="522">
        <v>1</v>
      </c>
      <c r="N827" s="522">
        <v>19</v>
      </c>
      <c r="O827" s="522">
        <v>72</v>
      </c>
      <c r="P827" s="522">
        <v>247</v>
      </c>
      <c r="Q827" s="522">
        <v>50</v>
      </c>
      <c r="R827" s="522">
        <v>257</v>
      </c>
      <c r="S827" s="522">
        <v>63492</v>
      </c>
      <c r="T827" s="522">
        <v>4227</v>
      </c>
      <c r="U827" s="522">
        <v>2599</v>
      </c>
      <c r="V827" s="522">
        <v>32231</v>
      </c>
      <c r="W827" s="522">
        <v>14717</v>
      </c>
      <c r="X827" s="522">
        <v>1002</v>
      </c>
      <c r="Y827" s="522">
        <v>1770099</v>
      </c>
      <c r="Z827" s="522">
        <v>419</v>
      </c>
      <c r="AA827" s="522">
        <v>733</v>
      </c>
      <c r="AB827" s="522">
        <v>1197266</v>
      </c>
      <c r="AC827" s="522">
        <v>461</v>
      </c>
      <c r="AD827" s="522">
        <v>817</v>
      </c>
      <c r="AE827" s="522">
        <v>26172071</v>
      </c>
      <c r="AF827" s="522">
        <v>812</v>
      </c>
      <c r="AG827" s="522">
        <v>1524</v>
      </c>
      <c r="AH827" s="522">
        <v>22505477</v>
      </c>
      <c r="AI827" s="522">
        <v>1529</v>
      </c>
      <c r="AJ827" s="522">
        <v>3379</v>
      </c>
      <c r="AK827" s="522">
        <v>2747785</v>
      </c>
      <c r="AL827" s="522">
        <v>2742</v>
      </c>
      <c r="AM827" s="522">
        <v>6304</v>
      </c>
      <c r="AN827" s="522"/>
      <c r="AO827" s="522"/>
      <c r="AP827" s="522"/>
      <c r="AQ827" s="522"/>
      <c r="AR827" s="522"/>
      <c r="AS827" s="522"/>
      <c r="AT827" s="522">
        <v>4867</v>
      </c>
      <c r="AU827" s="522">
        <v>434</v>
      </c>
      <c r="AV827" s="522">
        <v>1056</v>
      </c>
      <c r="AW827" s="522">
        <v>4551</v>
      </c>
      <c r="AX827" s="522">
        <v>1646</v>
      </c>
      <c r="AY827" s="522">
        <v>1731</v>
      </c>
      <c r="AZ827" s="522">
        <v>4635</v>
      </c>
      <c r="BA827" s="522"/>
      <c r="BB827" s="522"/>
      <c r="BC827" s="522"/>
      <c r="BD827" s="522"/>
      <c r="BE827" s="522"/>
      <c r="BF827" s="522"/>
      <c r="BG827" s="522"/>
      <c r="BH827" s="522"/>
      <c r="BI827" s="522">
        <v>33725</v>
      </c>
      <c r="BJ827" s="522">
        <v>5274</v>
      </c>
      <c r="BK827" s="522">
        <v>19626</v>
      </c>
      <c r="BL827" s="522">
        <v>58625</v>
      </c>
      <c r="BM827" s="522">
        <v>7594</v>
      </c>
      <c r="BN827" s="522">
        <v>5965</v>
      </c>
      <c r="BO827" s="522">
        <v>4187</v>
      </c>
      <c r="BP827" s="522">
        <v>3356</v>
      </c>
      <c r="BQ827" s="522">
        <v>40120</v>
      </c>
      <c r="BR827" s="522">
        <v>33883</v>
      </c>
      <c r="BS827" s="522">
        <v>20401</v>
      </c>
      <c r="BT827" s="522">
        <v>15399</v>
      </c>
      <c r="BU827" s="522">
        <v>1576</v>
      </c>
      <c r="BV827" s="522">
        <v>1149</v>
      </c>
      <c r="BW827" s="522">
        <v>114</v>
      </c>
      <c r="BX827" s="522">
        <v>52338</v>
      </c>
      <c r="BY827" s="522">
        <v>459</v>
      </c>
      <c r="BZ827" s="522">
        <v>814</v>
      </c>
      <c r="CA827" s="522">
        <v>36</v>
      </c>
      <c r="CB827" s="522">
        <v>13553</v>
      </c>
      <c r="CC827" s="522">
        <v>376</v>
      </c>
      <c r="CD827" s="522">
        <v>699</v>
      </c>
      <c r="CE827" s="522">
        <v>4077</v>
      </c>
      <c r="CF827" s="522">
        <v>1704208</v>
      </c>
      <c r="CG827" s="522">
        <v>418</v>
      </c>
      <c r="CH827" s="522">
        <v>733</v>
      </c>
      <c r="CI827" s="522">
        <v>2989</v>
      </c>
      <c r="CJ827" s="522">
        <v>2408545</v>
      </c>
      <c r="CK827" s="522">
        <v>806</v>
      </c>
      <c r="CL827" s="522">
        <v>1513</v>
      </c>
      <c r="CM827" s="522">
        <v>785</v>
      </c>
      <c r="CN827" s="522">
        <v>545158</v>
      </c>
      <c r="CO827" s="522">
        <v>694</v>
      </c>
      <c r="CP827" s="522">
        <v>1529</v>
      </c>
      <c r="CQ827" s="522">
        <v>28457</v>
      </c>
      <c r="CR827" s="522">
        <v>23218368</v>
      </c>
      <c r="CS827" s="522">
        <v>816</v>
      </c>
      <c r="CT827" s="522">
        <v>1524</v>
      </c>
      <c r="CU827" s="522">
        <v>2611</v>
      </c>
      <c r="CV827" s="522">
        <v>6869066</v>
      </c>
      <c r="CW827" s="522">
        <v>2631</v>
      </c>
      <c r="CX827" s="522">
        <v>5867</v>
      </c>
      <c r="CY827" s="522">
        <v>1196</v>
      </c>
      <c r="CZ827" s="522">
        <v>3432066</v>
      </c>
      <c r="DA827" s="522">
        <v>2870</v>
      </c>
      <c r="DB827" s="522">
        <v>6409</v>
      </c>
      <c r="DC827" s="522">
        <v>1556</v>
      </c>
      <c r="DD827" s="522">
        <v>6790209</v>
      </c>
      <c r="DE827" s="522">
        <v>4364</v>
      </c>
      <c r="DF827" s="522">
        <v>9890</v>
      </c>
      <c r="DG827" s="522">
        <v>811</v>
      </c>
      <c r="DH827" s="522">
        <v>3856623</v>
      </c>
      <c r="DI827" s="522">
        <v>4755</v>
      </c>
      <c r="DJ827" s="522">
        <v>11313</v>
      </c>
      <c r="DK827" s="522">
        <v>177</v>
      </c>
      <c r="DL827" s="522">
        <v>56742</v>
      </c>
      <c r="DM827" s="522">
        <v>321</v>
      </c>
      <c r="DN827" s="522">
        <v>522</v>
      </c>
      <c r="DO827" s="522">
        <v>2620</v>
      </c>
      <c r="DP827" s="522">
        <v>89750</v>
      </c>
      <c r="DQ827" s="522">
        <v>34</v>
      </c>
      <c r="DR827" s="522">
        <v>59</v>
      </c>
      <c r="DS827" s="522">
        <v>72</v>
      </c>
      <c r="DT827" s="522">
        <v>56374</v>
      </c>
      <c r="DU827" s="522">
        <v>783</v>
      </c>
      <c r="DV827" s="522">
        <v>1218</v>
      </c>
      <c r="DW827" s="522">
        <v>63</v>
      </c>
      <c r="DX827" s="522"/>
      <c r="DY827" s="522"/>
      <c r="DZ827" s="522"/>
      <c r="EA827" s="522"/>
      <c r="EB827" s="522"/>
      <c r="EC827" s="522"/>
      <c r="ED827" s="522"/>
      <c r="EE827" s="522"/>
      <c r="EF827" s="522"/>
      <c r="EG827" s="522" t="s">
        <v>152</v>
      </c>
      <c r="EH827" s="522" t="s">
        <v>152</v>
      </c>
      <c r="EI827" s="522">
        <v>17</v>
      </c>
      <c r="EJ827" s="483"/>
      <c r="EK827" s="483"/>
      <c r="EL827" s="483"/>
      <c r="EM827" s="483"/>
      <c r="EN827" s="483"/>
      <c r="EO827" s="483"/>
      <c r="EP827" s="483"/>
      <c r="EQ827" s="483"/>
      <c r="ER827" s="483"/>
      <c r="ES827" s="483"/>
      <c r="ET827" s="483"/>
      <c r="EU827" s="483"/>
      <c r="EV827" s="483"/>
      <c r="EW827" s="483"/>
      <c r="EX827" s="483"/>
      <c r="EY827" s="483"/>
      <c r="EZ827" s="484"/>
      <c r="FA827" s="468">
        <f t="shared" ref="FA827:FA890" si="2246">MONTH(1&amp;C827)</f>
        <v>6</v>
      </c>
      <c r="FB827" s="485">
        <f t="shared" ref="FB827:FB890" si="2247">LEFT($B827,4)+IF(FA827&lt;4,1,0)</f>
        <v>2020</v>
      </c>
      <c r="FC827" s="486">
        <f>DATE($FB827,$FA827,1)</f>
        <v>43983</v>
      </c>
      <c r="FD827" s="470">
        <f t="shared" si="2230"/>
        <v>30</v>
      </c>
      <c r="FE827" s="471"/>
      <c r="FF827" s="517">
        <f t="shared" si="2232"/>
        <v>0.65829145728643212</v>
      </c>
      <c r="FG827" s="471"/>
      <c r="FH827" s="487">
        <f t="shared" ref="FH827:FH890" si="2248">IFERROR(BM827/HLOOKUP(FH$3,$T$5:$X$10112,ROW()-4,0),"-")</f>
        <v>1.7965460137213154</v>
      </c>
      <c r="FI827" s="487">
        <f t="shared" ref="FI827:FI890" si="2249">IFERROR(BN827/HLOOKUP(FI$3,$T$5:$X$10112,ROW()-4,0),"-")</f>
        <v>1.4111663118050628</v>
      </c>
      <c r="FJ827" s="487">
        <f t="shared" ref="FJ827:FJ890" si="2250">IFERROR(BO827/HLOOKUP(FJ$3,$T$5:$X$10112,ROW()-4,0),"-")</f>
        <v>1.6110042323970759</v>
      </c>
      <c r="FK827" s="487">
        <f t="shared" ref="FK827:FK890" si="2251">IFERROR(BP827/HLOOKUP(FK$3,$T$5:$X$10112,ROW()-4,0),"-")</f>
        <v>1.2912658714890342</v>
      </c>
      <c r="FL827" s="487">
        <f t="shared" ref="FL827:FL890" si="2252">IFERROR(BQ827/HLOOKUP(FL$3,$T$5:$X$10112,ROW()-4,0),"-")</f>
        <v>1.2447643572957712</v>
      </c>
      <c r="FM827" s="487">
        <f t="shared" ref="FM827:FM890" si="2253">IFERROR(BR827/HLOOKUP(FM$3,$T$5:$X$10112,ROW()-4,0),"-")</f>
        <v>1.051255002947473</v>
      </c>
      <c r="FN827" s="487">
        <f t="shared" ref="FN827:FN890" si="2254">IFERROR(BS827/HLOOKUP(FN$3,$T$5:$X$10112,ROW()-4,0),"-")</f>
        <v>1.3862200176666439</v>
      </c>
      <c r="FO827" s="487">
        <f t="shared" ref="FO827:FO890" si="2255">IFERROR(BT827/HLOOKUP(FO$3,$T$5:$X$10112,ROW()-4,0),"-")</f>
        <v>1.0463409662295304</v>
      </c>
      <c r="FP827" s="487">
        <f t="shared" ref="FP827:FP890" si="2256">IFERROR(BU827/HLOOKUP(FP$3,$T$5:$X$10112,ROW()-4,0),"-")</f>
        <v>1.5728542914171657</v>
      </c>
      <c r="FQ827" s="487">
        <f t="shared" ref="FQ827:FQ890" si="2257">IFERROR(BV827/HLOOKUP(FQ$3,$T$5:$X$10112,ROW()-4,0),"-")</f>
        <v>1.1467065868263473</v>
      </c>
      <c r="FR827" s="459"/>
      <c r="FS827" s="468">
        <f t="shared" si="2244"/>
        <v>40516</v>
      </c>
      <c r="FT827" s="468">
        <f t="shared" si="2244"/>
        <v>40516</v>
      </c>
      <c r="FU827" s="468">
        <f t="shared" si="2244"/>
        <v>769804</v>
      </c>
      <c r="FV827" s="468">
        <f t="shared" si="2244"/>
        <v>2917152</v>
      </c>
      <c r="FW827" s="468">
        <f t="shared" si="2244"/>
        <v>3098391</v>
      </c>
      <c r="FX827" s="468">
        <f t="shared" si="2244"/>
        <v>2123383</v>
      </c>
      <c r="FY827" s="468">
        <f t="shared" si="2244"/>
        <v>49120044</v>
      </c>
      <c r="FZ827" s="468">
        <f t="shared" si="2244"/>
        <v>49728743</v>
      </c>
      <c r="GA827" s="468">
        <f t="shared" si="2244"/>
        <v>6316608</v>
      </c>
      <c r="GB827" s="468"/>
      <c r="GC827" s="468"/>
      <c r="GD827" s="468">
        <f t="shared" si="2243"/>
        <v>92796</v>
      </c>
      <c r="GE827" s="468">
        <f t="shared" si="2243"/>
        <v>25164</v>
      </c>
      <c r="GF827" s="468">
        <f t="shared" si="2243"/>
        <v>2988441</v>
      </c>
      <c r="GG827" s="468">
        <f t="shared" si="2243"/>
        <v>4522357</v>
      </c>
      <c r="GH827" s="468">
        <f t="shared" si="2243"/>
        <v>1200265</v>
      </c>
      <c r="GI827" s="468">
        <f t="shared" si="2243"/>
        <v>43368468</v>
      </c>
      <c r="GJ827" s="468">
        <f t="shared" si="2243"/>
        <v>15318737</v>
      </c>
      <c r="GK827" s="468">
        <f t="shared" si="2243"/>
        <v>7665164</v>
      </c>
      <c r="GL827" s="468">
        <f t="shared" si="2243"/>
        <v>15388840</v>
      </c>
      <c r="GM827" s="468">
        <f t="shared" si="2243"/>
        <v>9174843</v>
      </c>
      <c r="GN827" s="468">
        <f t="shared" si="2236"/>
        <v>87696</v>
      </c>
      <c r="GO827" s="468">
        <f t="shared" si="2241"/>
        <v>92394</v>
      </c>
      <c r="GP827" s="468">
        <f t="shared" si="2241"/>
        <v>154580</v>
      </c>
      <c r="GQ827" s="468">
        <f t="shared" si="2241"/>
        <v>0</v>
      </c>
      <c r="GR827" s="468"/>
      <c r="GS827" s="468"/>
      <c r="GT827" s="468"/>
      <c r="GU827" s="468"/>
      <c r="GV827" s="425"/>
      <c r="GW827" s="402"/>
      <c r="GX827" s="402"/>
      <c r="GY827" s="402"/>
      <c r="GZ827" s="402"/>
      <c r="HA827" s="402"/>
    </row>
    <row r="828" spans="1:209" ht="9.75" customHeight="1" x14ac:dyDescent="0.2">
      <c r="A828" s="417" t="str">
        <f t="shared" si="2245"/>
        <v>2020-21JULYRX9</v>
      </c>
      <c r="B828" s="458" t="str">
        <f t="shared" si="2229"/>
        <v>2020-21</v>
      </c>
      <c r="C828" s="400" t="s">
        <v>673</v>
      </c>
      <c r="D828" s="402" t="s">
        <v>653</v>
      </c>
      <c r="E828" s="402" t="s">
        <v>652</v>
      </c>
      <c r="F828" s="474" t="s">
        <v>451</v>
      </c>
      <c r="G828" s="474" t="s">
        <v>686</v>
      </c>
      <c r="H828" s="518">
        <v>78689</v>
      </c>
      <c r="I828" s="518">
        <v>62252</v>
      </c>
      <c r="J828" s="518">
        <v>237211</v>
      </c>
      <c r="K828" s="518">
        <v>4</v>
      </c>
      <c r="L828" s="518">
        <v>3</v>
      </c>
      <c r="M828" s="518">
        <v>4</v>
      </c>
      <c r="N828" s="518">
        <v>4</v>
      </c>
      <c r="O828" s="518">
        <v>55</v>
      </c>
      <c r="P828" s="518">
        <v>330</v>
      </c>
      <c r="Q828" s="518">
        <v>2088</v>
      </c>
      <c r="R828" s="518">
        <v>1111</v>
      </c>
      <c r="S828" s="518">
        <v>63685</v>
      </c>
      <c r="T828" s="518">
        <v>5064</v>
      </c>
      <c r="U828" s="518">
        <v>3183</v>
      </c>
      <c r="V828" s="518">
        <v>33911</v>
      </c>
      <c r="W828" s="518">
        <v>15204</v>
      </c>
      <c r="X828" s="518">
        <v>204</v>
      </c>
      <c r="Y828" s="518">
        <v>2060319</v>
      </c>
      <c r="Z828" s="518">
        <v>407</v>
      </c>
      <c r="AA828" s="518">
        <v>713</v>
      </c>
      <c r="AB828" s="518">
        <v>2614350</v>
      </c>
      <c r="AC828" s="518">
        <v>821</v>
      </c>
      <c r="AD828" s="518">
        <v>1834</v>
      </c>
      <c r="AE828" s="518">
        <v>36886493</v>
      </c>
      <c r="AF828" s="518">
        <v>1088</v>
      </c>
      <c r="AG828" s="518">
        <v>2187</v>
      </c>
      <c r="AH828" s="518">
        <v>38742775</v>
      </c>
      <c r="AI828" s="518">
        <v>2548</v>
      </c>
      <c r="AJ828" s="518">
        <v>6251</v>
      </c>
      <c r="AK828" s="518">
        <v>897940</v>
      </c>
      <c r="AL828" s="518">
        <v>4402</v>
      </c>
      <c r="AM828" s="518">
        <v>9862</v>
      </c>
      <c r="AN828" s="518"/>
      <c r="AO828" s="518"/>
      <c r="AP828" s="518"/>
      <c r="AQ828" s="518"/>
      <c r="AR828" s="518"/>
      <c r="AS828" s="518"/>
      <c r="AT828" s="518">
        <v>4853</v>
      </c>
      <c r="AU828" s="518">
        <v>829</v>
      </c>
      <c r="AV828" s="518">
        <v>460</v>
      </c>
      <c r="AW828" s="518">
        <v>12</v>
      </c>
      <c r="AX828" s="518">
        <v>2531</v>
      </c>
      <c r="AY828" s="518">
        <v>1033</v>
      </c>
      <c r="AZ828" s="518">
        <v>18</v>
      </c>
      <c r="BA828" s="518"/>
      <c r="BB828" s="518"/>
      <c r="BC828" s="518"/>
      <c r="BD828" s="518"/>
      <c r="BE828" s="518"/>
      <c r="BF828" s="518"/>
      <c r="BG828" s="518"/>
      <c r="BH828" s="518"/>
      <c r="BI828" s="518">
        <v>35010</v>
      </c>
      <c r="BJ828" s="518">
        <v>4028</v>
      </c>
      <c r="BK828" s="518">
        <v>19794</v>
      </c>
      <c r="BL828" s="518">
        <v>58832</v>
      </c>
      <c r="BM828" s="518">
        <v>9364</v>
      </c>
      <c r="BN828" s="518">
        <v>7485</v>
      </c>
      <c r="BO828" s="518">
        <v>6002</v>
      </c>
      <c r="BP828" s="518">
        <v>4853</v>
      </c>
      <c r="BQ828" s="518">
        <v>42901</v>
      </c>
      <c r="BR828" s="518">
        <v>35734</v>
      </c>
      <c r="BS828" s="518">
        <v>21877</v>
      </c>
      <c r="BT828" s="518">
        <v>15995</v>
      </c>
      <c r="BU828" s="518">
        <v>191</v>
      </c>
      <c r="BV828" s="518">
        <v>149</v>
      </c>
      <c r="BW828" s="518">
        <v>0</v>
      </c>
      <c r="BX828" s="518">
        <v>0</v>
      </c>
      <c r="BY828" s="518" t="s">
        <v>152</v>
      </c>
      <c r="BZ828" s="518" t="s">
        <v>152</v>
      </c>
      <c r="CA828" s="518">
        <v>16</v>
      </c>
      <c r="CB828" s="518">
        <v>6909</v>
      </c>
      <c r="CC828" s="518">
        <v>432</v>
      </c>
      <c r="CD828" s="518">
        <v>705</v>
      </c>
      <c r="CE828" s="518">
        <v>5048</v>
      </c>
      <c r="CF828" s="518">
        <v>2053410</v>
      </c>
      <c r="CG828" s="518">
        <v>407</v>
      </c>
      <c r="CH828" s="518">
        <v>713</v>
      </c>
      <c r="CI828" s="518">
        <v>417</v>
      </c>
      <c r="CJ828" s="518">
        <v>519602</v>
      </c>
      <c r="CK828" s="518">
        <v>1246</v>
      </c>
      <c r="CL828" s="518">
        <v>2357</v>
      </c>
      <c r="CM828" s="518">
        <v>707</v>
      </c>
      <c r="CN828" s="518">
        <v>669351</v>
      </c>
      <c r="CO828" s="518">
        <v>947</v>
      </c>
      <c r="CP828" s="518">
        <v>2117</v>
      </c>
      <c r="CQ828" s="518">
        <v>32787</v>
      </c>
      <c r="CR828" s="518">
        <v>35697540</v>
      </c>
      <c r="CS828" s="518">
        <v>1089</v>
      </c>
      <c r="CT828" s="518">
        <v>2185</v>
      </c>
      <c r="CU828" s="518">
        <v>13</v>
      </c>
      <c r="CV828" s="518">
        <v>90252</v>
      </c>
      <c r="CW828" s="518">
        <v>6942</v>
      </c>
      <c r="CX828" s="518">
        <v>9504</v>
      </c>
      <c r="CY828" s="518">
        <v>456</v>
      </c>
      <c r="CZ828" s="518">
        <v>1217613</v>
      </c>
      <c r="DA828" s="518">
        <v>2670</v>
      </c>
      <c r="DB828" s="518">
        <v>6251</v>
      </c>
      <c r="DC828" s="518">
        <v>2665</v>
      </c>
      <c r="DD828" s="518">
        <v>11241610</v>
      </c>
      <c r="DE828" s="518">
        <v>4218</v>
      </c>
      <c r="DF828" s="518">
        <v>8638</v>
      </c>
      <c r="DG828" s="518">
        <v>99</v>
      </c>
      <c r="DH828" s="518">
        <v>441765</v>
      </c>
      <c r="DI828" s="518">
        <v>4462</v>
      </c>
      <c r="DJ828" s="518">
        <v>11354</v>
      </c>
      <c r="DK828" s="518">
        <v>262</v>
      </c>
      <c r="DL828" s="518">
        <v>77637</v>
      </c>
      <c r="DM828" s="518">
        <v>296</v>
      </c>
      <c r="DN828" s="518">
        <v>493</v>
      </c>
      <c r="DO828" s="518">
        <v>2595</v>
      </c>
      <c r="DP828" s="518">
        <v>102428</v>
      </c>
      <c r="DQ828" s="518">
        <v>39</v>
      </c>
      <c r="DR828" s="518">
        <v>75</v>
      </c>
      <c r="DS828" s="518">
        <v>56</v>
      </c>
      <c r="DT828" s="518">
        <v>58804</v>
      </c>
      <c r="DU828" s="518">
        <v>1050</v>
      </c>
      <c r="DV828" s="518">
        <v>2025</v>
      </c>
      <c r="DW828" s="518">
        <v>51</v>
      </c>
      <c r="DX828" s="518"/>
      <c r="DY828" s="518"/>
      <c r="DZ828" s="518"/>
      <c r="EA828" s="518"/>
      <c r="EB828" s="518"/>
      <c r="EC828" s="518"/>
      <c r="ED828" s="518"/>
      <c r="EE828" s="518"/>
      <c r="EF828" s="518"/>
      <c r="EG828" s="518" t="s">
        <v>152</v>
      </c>
      <c r="EH828" s="518" t="s">
        <v>152</v>
      </c>
      <c r="EI828" s="518">
        <v>1915</v>
      </c>
      <c r="EJ828" s="475"/>
      <c r="EK828" s="475"/>
      <c r="EL828" s="475"/>
      <c r="EM828" s="475"/>
      <c r="EN828" s="475"/>
      <c r="EO828" s="475"/>
      <c r="EP828" s="475"/>
      <c r="EQ828" s="475"/>
      <c r="ER828" s="475"/>
      <c r="ES828" s="475"/>
      <c r="ET828" s="475"/>
      <c r="EU828" s="475"/>
      <c r="EV828" s="475"/>
      <c r="EW828" s="475"/>
      <c r="EX828" s="475"/>
      <c r="EY828" s="475"/>
      <c r="EZ828" s="476"/>
      <c r="FA828" s="477">
        <f t="shared" si="2246"/>
        <v>7</v>
      </c>
      <c r="FB828" s="417">
        <f t="shared" si="2247"/>
        <v>2020</v>
      </c>
      <c r="FC828" s="448">
        <f t="shared" si="2213"/>
        <v>44013</v>
      </c>
      <c r="FD828" s="449">
        <f>DAY(EOMONTH($FC828,0))</f>
        <v>31</v>
      </c>
      <c r="FE828" s="450"/>
      <c r="FF828" s="451">
        <f t="shared" si="2232"/>
        <v>0.54816223067173642</v>
      </c>
      <c r="FG828" s="450"/>
      <c r="FH828" s="452">
        <f t="shared" si="2248"/>
        <v>1.84913112164297</v>
      </c>
      <c r="FI828" s="452">
        <f t="shared" si="2249"/>
        <v>1.4780805687203791</v>
      </c>
      <c r="FJ828" s="452">
        <f t="shared" si="2250"/>
        <v>1.8856424756519008</v>
      </c>
      <c r="FK828" s="452">
        <f t="shared" si="2251"/>
        <v>1.5246622683003457</v>
      </c>
      <c r="FL828" s="452">
        <f t="shared" si="2252"/>
        <v>1.2651057179086431</v>
      </c>
      <c r="FM828" s="452">
        <f t="shared" si="2253"/>
        <v>1.0537583674913744</v>
      </c>
      <c r="FN828" s="452">
        <f t="shared" si="2254"/>
        <v>1.4388976585109181</v>
      </c>
      <c r="FO828" s="452">
        <f t="shared" si="2255"/>
        <v>1.052025782688766</v>
      </c>
      <c r="FP828" s="452">
        <f t="shared" si="2256"/>
        <v>0.93627450980392157</v>
      </c>
      <c r="FQ828" s="452">
        <f t="shared" si="2257"/>
        <v>0.73039215686274506</v>
      </c>
      <c r="FR828" s="453"/>
      <c r="FS828" s="477">
        <f t="shared" si="2244"/>
        <v>186756</v>
      </c>
      <c r="FT828" s="477">
        <f t="shared" si="2244"/>
        <v>249008</v>
      </c>
      <c r="FU828" s="477">
        <f t="shared" si="2244"/>
        <v>249008</v>
      </c>
      <c r="FV828" s="477">
        <f t="shared" si="2244"/>
        <v>3423860</v>
      </c>
      <c r="FW828" s="477">
        <f t="shared" si="2244"/>
        <v>3610632</v>
      </c>
      <c r="FX828" s="477">
        <f t="shared" si="2244"/>
        <v>5837622</v>
      </c>
      <c r="FY828" s="477">
        <f t="shared" si="2244"/>
        <v>74163357</v>
      </c>
      <c r="FZ828" s="477">
        <f t="shared" si="2244"/>
        <v>95040204</v>
      </c>
      <c r="GA828" s="477">
        <f t="shared" si="2244"/>
        <v>2011848</v>
      </c>
      <c r="GB828" s="477"/>
      <c r="GC828" s="477"/>
      <c r="GD828" s="477" t="str">
        <f t="shared" si="2243"/>
        <v>-</v>
      </c>
      <c r="GE828" s="477">
        <f t="shared" si="2243"/>
        <v>11280</v>
      </c>
      <c r="GF828" s="477">
        <f t="shared" si="2243"/>
        <v>3599224</v>
      </c>
      <c r="GG828" s="477">
        <f t="shared" si="2243"/>
        <v>982869</v>
      </c>
      <c r="GH828" s="477">
        <f t="shared" si="2243"/>
        <v>1496719</v>
      </c>
      <c r="GI828" s="477">
        <f t="shared" si="2243"/>
        <v>71639595</v>
      </c>
      <c r="GJ828" s="477">
        <f t="shared" si="2243"/>
        <v>123552</v>
      </c>
      <c r="GK828" s="477">
        <f t="shared" si="2243"/>
        <v>2850456</v>
      </c>
      <c r="GL828" s="477">
        <f t="shared" si="2243"/>
        <v>23020270</v>
      </c>
      <c r="GM828" s="477">
        <f t="shared" si="2243"/>
        <v>1124046</v>
      </c>
      <c r="GN828" s="477">
        <f t="shared" si="2236"/>
        <v>113400</v>
      </c>
      <c r="GO828" s="477">
        <f t="shared" si="2241"/>
        <v>129166</v>
      </c>
      <c r="GP828" s="477">
        <f t="shared" si="2241"/>
        <v>194625</v>
      </c>
      <c r="GQ828" s="477">
        <f t="shared" si="2241"/>
        <v>0</v>
      </c>
      <c r="GR828" s="477"/>
      <c r="GS828" s="477"/>
      <c r="GT828" s="477"/>
      <c r="GU828" s="477"/>
      <c r="GV828" s="416"/>
      <c r="GW828" s="402"/>
      <c r="GX828" s="402"/>
      <c r="GY828" s="402"/>
      <c r="GZ828" s="402"/>
      <c r="HA828" s="402"/>
    </row>
    <row r="829" spans="1:209" ht="9.75" customHeight="1" x14ac:dyDescent="0.2">
      <c r="A829" s="417" t="str">
        <f t="shared" si="2245"/>
        <v>2020-21JULYRYC</v>
      </c>
      <c r="B829" s="458" t="str">
        <f t="shared" si="2229"/>
        <v>2020-21</v>
      </c>
      <c r="C829" s="402" t="s">
        <v>673</v>
      </c>
      <c r="D829" s="402" t="s">
        <v>656</v>
      </c>
      <c r="E829" s="402" t="s">
        <v>466</v>
      </c>
      <c r="F829" s="478" t="s">
        <v>453</v>
      </c>
      <c r="G829" s="478" t="s">
        <v>687</v>
      </c>
      <c r="H829" s="510">
        <v>96918</v>
      </c>
      <c r="I829" s="510">
        <v>64029</v>
      </c>
      <c r="J829" s="510">
        <v>92165</v>
      </c>
      <c r="K829" s="510">
        <v>1</v>
      </c>
      <c r="L829" s="510">
        <v>1</v>
      </c>
      <c r="M829" s="510">
        <v>2</v>
      </c>
      <c r="N829" s="510">
        <v>4</v>
      </c>
      <c r="O829" s="510">
        <v>8</v>
      </c>
      <c r="P829" s="510">
        <v>352</v>
      </c>
      <c r="Q829" s="510">
        <v>51</v>
      </c>
      <c r="R829" s="510">
        <v>5823</v>
      </c>
      <c r="S829" s="510">
        <v>75431</v>
      </c>
      <c r="T829" s="510">
        <v>6057</v>
      </c>
      <c r="U829" s="510">
        <v>3686</v>
      </c>
      <c r="V829" s="510">
        <v>39347</v>
      </c>
      <c r="W829" s="510">
        <v>14570</v>
      </c>
      <c r="X829" s="510">
        <v>610</v>
      </c>
      <c r="Y829" s="510">
        <v>2428365</v>
      </c>
      <c r="Z829" s="510">
        <v>401</v>
      </c>
      <c r="AA829" s="510">
        <v>747</v>
      </c>
      <c r="AB829" s="510">
        <v>2052926</v>
      </c>
      <c r="AC829" s="510">
        <v>557</v>
      </c>
      <c r="AD829" s="510">
        <v>1064</v>
      </c>
      <c r="AE829" s="510">
        <v>45328334</v>
      </c>
      <c r="AF829" s="510">
        <v>1152</v>
      </c>
      <c r="AG829" s="510">
        <v>2351</v>
      </c>
      <c r="AH829" s="510">
        <v>37735629</v>
      </c>
      <c r="AI829" s="510">
        <v>2590</v>
      </c>
      <c r="AJ829" s="510">
        <v>6072</v>
      </c>
      <c r="AK829" s="510">
        <v>2436888</v>
      </c>
      <c r="AL829" s="510">
        <v>3995</v>
      </c>
      <c r="AM829" s="510">
        <v>8410</v>
      </c>
      <c r="AN829" s="510"/>
      <c r="AO829" s="510"/>
      <c r="AP829" s="510"/>
      <c r="AQ829" s="510"/>
      <c r="AR829" s="510"/>
      <c r="AS829" s="510"/>
      <c r="AT829" s="510">
        <v>6085</v>
      </c>
      <c r="AU829" s="510">
        <v>111</v>
      </c>
      <c r="AV829" s="510">
        <v>3522</v>
      </c>
      <c r="AW829" s="510">
        <v>1454</v>
      </c>
      <c r="AX829" s="510">
        <v>80</v>
      </c>
      <c r="AY829" s="510">
        <v>2372</v>
      </c>
      <c r="AZ829" s="510">
        <v>1244</v>
      </c>
      <c r="BA829" s="510"/>
      <c r="BB829" s="510"/>
      <c r="BC829" s="510"/>
      <c r="BD829" s="510"/>
      <c r="BE829" s="510"/>
      <c r="BF829" s="510"/>
      <c r="BG829" s="510"/>
      <c r="BH829" s="510"/>
      <c r="BI829" s="510">
        <v>41468</v>
      </c>
      <c r="BJ829" s="510">
        <v>2897</v>
      </c>
      <c r="BK829" s="510">
        <v>24981</v>
      </c>
      <c r="BL829" s="510">
        <v>69346</v>
      </c>
      <c r="BM829" s="510">
        <v>14614</v>
      </c>
      <c r="BN829" s="510">
        <v>10418</v>
      </c>
      <c r="BO829" s="510">
        <v>8765</v>
      </c>
      <c r="BP829" s="510">
        <v>6385</v>
      </c>
      <c r="BQ829" s="510">
        <v>57516</v>
      </c>
      <c r="BR829" s="510">
        <v>44343</v>
      </c>
      <c r="BS829" s="510">
        <v>25489</v>
      </c>
      <c r="BT829" s="510">
        <v>16484</v>
      </c>
      <c r="BU829" s="510">
        <v>978</v>
      </c>
      <c r="BV829" s="510">
        <v>689</v>
      </c>
      <c r="BW829" s="510">
        <v>14</v>
      </c>
      <c r="BX829" s="510">
        <v>6062</v>
      </c>
      <c r="BY829" s="510">
        <v>433</v>
      </c>
      <c r="BZ829" s="510">
        <v>1049</v>
      </c>
      <c r="CA829" s="510">
        <v>1</v>
      </c>
      <c r="CB829" s="510">
        <v>129</v>
      </c>
      <c r="CC829" s="510">
        <v>129</v>
      </c>
      <c r="CD829" s="510">
        <v>129</v>
      </c>
      <c r="CE829" s="510">
        <v>6042</v>
      </c>
      <c r="CF829" s="510">
        <v>2422174</v>
      </c>
      <c r="CG829" s="510">
        <v>401</v>
      </c>
      <c r="CH829" s="510">
        <v>746</v>
      </c>
      <c r="CI829" s="510">
        <v>2023</v>
      </c>
      <c r="CJ829" s="510">
        <v>2328497</v>
      </c>
      <c r="CK829" s="510">
        <v>1151</v>
      </c>
      <c r="CL829" s="510">
        <v>2181</v>
      </c>
      <c r="CM829" s="510">
        <v>750</v>
      </c>
      <c r="CN829" s="510">
        <v>762624</v>
      </c>
      <c r="CO829" s="510">
        <v>1017</v>
      </c>
      <c r="CP829" s="510">
        <v>2158</v>
      </c>
      <c r="CQ829" s="510">
        <v>36574</v>
      </c>
      <c r="CR829" s="510">
        <v>42237213</v>
      </c>
      <c r="CS829" s="510">
        <v>1155</v>
      </c>
      <c r="CT829" s="510">
        <v>2366</v>
      </c>
      <c r="CU829" s="510">
        <v>419</v>
      </c>
      <c r="CV829" s="510">
        <v>1082585</v>
      </c>
      <c r="CW829" s="510">
        <v>2584</v>
      </c>
      <c r="CX829" s="510">
        <v>5956</v>
      </c>
      <c r="CY829" s="510">
        <v>146</v>
      </c>
      <c r="CZ829" s="510">
        <v>443175</v>
      </c>
      <c r="DA829" s="510">
        <v>3035</v>
      </c>
      <c r="DB829" s="510">
        <v>7639</v>
      </c>
      <c r="DC829" s="510">
        <v>2151</v>
      </c>
      <c r="DD829" s="510">
        <v>7804657</v>
      </c>
      <c r="DE829" s="510">
        <v>3628</v>
      </c>
      <c r="DF829" s="510">
        <v>7693</v>
      </c>
      <c r="DG829" s="510">
        <v>172</v>
      </c>
      <c r="DH829" s="510">
        <v>756499</v>
      </c>
      <c r="DI829" s="510">
        <v>4398</v>
      </c>
      <c r="DJ829" s="510">
        <v>9258</v>
      </c>
      <c r="DK829" s="510">
        <v>489</v>
      </c>
      <c r="DL829" s="510">
        <v>152117</v>
      </c>
      <c r="DM829" s="510">
        <v>311</v>
      </c>
      <c r="DN829" s="510">
        <v>552</v>
      </c>
      <c r="DO829" s="510">
        <v>3855</v>
      </c>
      <c r="DP829" s="510">
        <v>135133</v>
      </c>
      <c r="DQ829" s="510">
        <v>35</v>
      </c>
      <c r="DR829" s="510">
        <v>62</v>
      </c>
      <c r="DS829" s="510">
        <v>223</v>
      </c>
      <c r="DT829" s="510">
        <v>266527</v>
      </c>
      <c r="DU829" s="510">
        <v>1195</v>
      </c>
      <c r="DV829" s="510">
        <v>2319</v>
      </c>
      <c r="DW829" s="510">
        <v>200</v>
      </c>
      <c r="DX829" s="510"/>
      <c r="DY829" s="510"/>
      <c r="DZ829" s="510"/>
      <c r="EA829" s="510"/>
      <c r="EB829" s="510"/>
      <c r="EC829" s="510"/>
      <c r="ED829" s="510"/>
      <c r="EE829" s="510"/>
      <c r="EF829" s="510"/>
      <c r="EG829" s="510" t="s">
        <v>152</v>
      </c>
      <c r="EH829" s="510" t="s">
        <v>152</v>
      </c>
      <c r="EI829" s="510">
        <v>51</v>
      </c>
      <c r="EJ829" s="479"/>
      <c r="EK829" s="479"/>
      <c r="EL829" s="479"/>
      <c r="EM829" s="479"/>
      <c r="EN829" s="479"/>
      <c r="EO829" s="479"/>
      <c r="EP829" s="479"/>
      <c r="EQ829" s="479"/>
      <c r="ER829" s="479"/>
      <c r="ES829" s="479"/>
      <c r="ET829" s="479"/>
      <c r="EU829" s="479"/>
      <c r="EV829" s="479"/>
      <c r="EW829" s="479"/>
      <c r="EX829" s="479"/>
      <c r="EY829" s="479"/>
      <c r="EZ829" s="476"/>
      <c r="FA829" s="446">
        <f t="shared" si="2246"/>
        <v>7</v>
      </c>
      <c r="FB829" s="417">
        <f t="shared" si="2247"/>
        <v>2020</v>
      </c>
      <c r="FC829" s="448">
        <f t="shared" ref="FC829:FC894" si="2258">DATE($FB829,$FA829,1)</f>
        <v>44013</v>
      </c>
      <c r="FD829" s="449">
        <f t="shared" si="2230"/>
        <v>31</v>
      </c>
      <c r="FE829" s="450"/>
      <c r="FF829" s="451">
        <f t="shared" si="2232"/>
        <v>0.67572304995617882</v>
      </c>
      <c r="FG829" s="450"/>
      <c r="FH829" s="452">
        <f t="shared" si="2248"/>
        <v>2.4127455836222551</v>
      </c>
      <c r="FI829" s="452">
        <f t="shared" si="2249"/>
        <v>1.7199933960706622</v>
      </c>
      <c r="FJ829" s="452">
        <f t="shared" si="2250"/>
        <v>2.3779164405860009</v>
      </c>
      <c r="FK829" s="452">
        <f t="shared" si="2251"/>
        <v>1.7322300596852958</v>
      </c>
      <c r="FL829" s="452">
        <f t="shared" si="2252"/>
        <v>1.4617632856380409</v>
      </c>
      <c r="FM829" s="452">
        <f t="shared" si="2253"/>
        <v>1.1269728314738099</v>
      </c>
      <c r="FN829" s="452">
        <f t="shared" si="2254"/>
        <v>1.7494166094715169</v>
      </c>
      <c r="FO829" s="452">
        <f t="shared" si="2255"/>
        <v>1.1313658201784489</v>
      </c>
      <c r="FP829" s="452">
        <f t="shared" si="2256"/>
        <v>1.6032786885245902</v>
      </c>
      <c r="FQ829" s="452">
        <f t="shared" si="2257"/>
        <v>1.1295081967213114</v>
      </c>
      <c r="FR829" s="453"/>
      <c r="FS829" s="446">
        <f t="shared" si="2244"/>
        <v>64029</v>
      </c>
      <c r="FT829" s="446">
        <f t="shared" si="2244"/>
        <v>128058</v>
      </c>
      <c r="FU829" s="446">
        <f t="shared" si="2244"/>
        <v>256116</v>
      </c>
      <c r="FV829" s="446">
        <f t="shared" si="2244"/>
        <v>512232</v>
      </c>
      <c r="FW829" s="446">
        <f t="shared" si="2244"/>
        <v>4524579</v>
      </c>
      <c r="FX829" s="446">
        <f t="shared" si="2244"/>
        <v>3921904</v>
      </c>
      <c r="FY829" s="446">
        <f t="shared" si="2244"/>
        <v>92504797</v>
      </c>
      <c r="FZ829" s="446">
        <f t="shared" si="2244"/>
        <v>88469040</v>
      </c>
      <c r="GA829" s="446">
        <f t="shared" si="2244"/>
        <v>5130100</v>
      </c>
      <c r="GB829" s="446"/>
      <c r="GC829" s="446"/>
      <c r="GD829" s="446">
        <f t="shared" ref="GD829:GM838" si="2259">IFERROR(HLOOKUP(GD$1,$H$5:$HA$10112,MATCH($A829,$A$5:$A$10112,0),0)*HLOOKUP(GD$2,$H$5:$HA$10112,MATCH($A829,$A$5:$A$10112,0),0),"-")</f>
        <v>14686</v>
      </c>
      <c r="GE829" s="446">
        <f t="shared" si="2259"/>
        <v>129</v>
      </c>
      <c r="GF829" s="446">
        <f t="shared" si="2259"/>
        <v>4507332</v>
      </c>
      <c r="GG829" s="446">
        <f t="shared" si="2259"/>
        <v>4412163</v>
      </c>
      <c r="GH829" s="446">
        <f t="shared" si="2259"/>
        <v>1618500</v>
      </c>
      <c r="GI829" s="446">
        <f t="shared" si="2259"/>
        <v>86534084</v>
      </c>
      <c r="GJ829" s="446">
        <f t="shared" si="2259"/>
        <v>2495564</v>
      </c>
      <c r="GK829" s="446">
        <f t="shared" si="2259"/>
        <v>1115294</v>
      </c>
      <c r="GL829" s="446">
        <f t="shared" si="2259"/>
        <v>16547643</v>
      </c>
      <c r="GM829" s="446">
        <f t="shared" si="2259"/>
        <v>1592376</v>
      </c>
      <c r="GN829" s="446">
        <f t="shared" si="2236"/>
        <v>517137</v>
      </c>
      <c r="GO829" s="446">
        <f t="shared" ref="GO829:GQ848" si="2260">IFERROR(HLOOKUP(GO$1,$H$5:$HA$10112,MATCH($A829,$A$5:$A$10112,0),0)*HLOOKUP(GO$2,$H$5:$HA$10112,MATCH($A829,$A$5:$A$10112,0),0),"-")</f>
        <v>269928</v>
      </c>
      <c r="GP829" s="446">
        <f t="shared" si="2260"/>
        <v>239010</v>
      </c>
      <c r="GQ829" s="446">
        <f t="shared" si="2260"/>
        <v>0</v>
      </c>
      <c r="GR829" s="446"/>
      <c r="GS829" s="446"/>
      <c r="GT829" s="446"/>
      <c r="GU829" s="446"/>
      <c r="GV829" s="416"/>
      <c r="GW829" s="402"/>
      <c r="GX829" s="402"/>
      <c r="GY829" s="402"/>
      <c r="GZ829" s="402"/>
      <c r="HA829" s="402"/>
    </row>
    <row r="830" spans="1:209" ht="9.75" customHeight="1" x14ac:dyDescent="0.2">
      <c r="A830" s="417" t="str">
        <f t="shared" si="2245"/>
        <v>2020-21JULYR1F</v>
      </c>
      <c r="B830" s="458" t="str">
        <f t="shared" si="2229"/>
        <v>2020-21</v>
      </c>
      <c r="C830" s="402" t="s">
        <v>673</v>
      </c>
      <c r="D830" s="402" t="s">
        <v>663</v>
      </c>
      <c r="E830" s="402" t="s">
        <v>662</v>
      </c>
      <c r="F830" s="478" t="s">
        <v>458</v>
      </c>
      <c r="G830" s="478" t="s">
        <v>688</v>
      </c>
      <c r="H830" s="510">
        <v>2917</v>
      </c>
      <c r="I830" s="510">
        <v>1455</v>
      </c>
      <c r="J830" s="510">
        <v>12680</v>
      </c>
      <c r="K830" s="510">
        <v>9</v>
      </c>
      <c r="L830" s="510">
        <v>1</v>
      </c>
      <c r="M830" s="510">
        <v>6</v>
      </c>
      <c r="N830" s="510">
        <v>27</v>
      </c>
      <c r="O830" s="510">
        <v>187</v>
      </c>
      <c r="P830" s="510">
        <v>9</v>
      </c>
      <c r="Q830" s="510">
        <v>1</v>
      </c>
      <c r="R830" s="510">
        <v>6</v>
      </c>
      <c r="S830" s="510">
        <v>2242</v>
      </c>
      <c r="T830" s="510">
        <v>101</v>
      </c>
      <c r="U830" s="510">
        <v>69</v>
      </c>
      <c r="V830" s="510">
        <v>888</v>
      </c>
      <c r="W830" s="510">
        <v>836</v>
      </c>
      <c r="X830" s="510">
        <v>68</v>
      </c>
      <c r="Y830" s="510">
        <v>59569</v>
      </c>
      <c r="Z830" s="510">
        <v>590</v>
      </c>
      <c r="AA830" s="510">
        <v>1154</v>
      </c>
      <c r="AB830" s="510">
        <v>44384</v>
      </c>
      <c r="AC830" s="510">
        <v>643</v>
      </c>
      <c r="AD830" s="510">
        <v>1189</v>
      </c>
      <c r="AE830" s="510">
        <v>1073869</v>
      </c>
      <c r="AF830" s="510">
        <v>1209</v>
      </c>
      <c r="AG830" s="510">
        <v>2468</v>
      </c>
      <c r="AH830" s="510">
        <v>2502234</v>
      </c>
      <c r="AI830" s="510">
        <v>2993</v>
      </c>
      <c r="AJ830" s="510">
        <v>6874</v>
      </c>
      <c r="AK830" s="510">
        <v>305661</v>
      </c>
      <c r="AL830" s="510">
        <v>4495</v>
      </c>
      <c r="AM830" s="510">
        <v>10125</v>
      </c>
      <c r="AN830" s="510"/>
      <c r="AO830" s="510"/>
      <c r="AP830" s="510"/>
      <c r="AQ830" s="510"/>
      <c r="AR830" s="510"/>
      <c r="AS830" s="510"/>
      <c r="AT830" s="510">
        <v>183</v>
      </c>
      <c r="AU830" s="510">
        <v>1</v>
      </c>
      <c r="AV830" s="510">
        <v>8</v>
      </c>
      <c r="AW830" s="510">
        <v>12</v>
      </c>
      <c r="AX830" s="510">
        <v>6</v>
      </c>
      <c r="AY830" s="510">
        <v>168</v>
      </c>
      <c r="AZ830" s="510">
        <v>8</v>
      </c>
      <c r="BA830" s="510"/>
      <c r="BB830" s="510"/>
      <c r="BC830" s="510"/>
      <c r="BD830" s="510"/>
      <c r="BE830" s="510"/>
      <c r="BF830" s="510"/>
      <c r="BG830" s="510"/>
      <c r="BH830" s="510"/>
      <c r="BI830" s="510">
        <v>1302</v>
      </c>
      <c r="BJ830" s="510">
        <v>14</v>
      </c>
      <c r="BK830" s="510">
        <v>743</v>
      </c>
      <c r="BL830" s="510">
        <v>2059</v>
      </c>
      <c r="BM830" s="510">
        <v>155</v>
      </c>
      <c r="BN830" s="510">
        <v>132</v>
      </c>
      <c r="BO830" s="510">
        <v>110</v>
      </c>
      <c r="BP830" s="510">
        <v>94</v>
      </c>
      <c r="BQ830" s="510">
        <v>1049</v>
      </c>
      <c r="BR830" s="510">
        <v>961</v>
      </c>
      <c r="BS830" s="510">
        <v>1004</v>
      </c>
      <c r="BT830" s="510">
        <v>898</v>
      </c>
      <c r="BU830" s="510">
        <v>76</v>
      </c>
      <c r="BV830" s="510">
        <v>69</v>
      </c>
      <c r="BW830" s="510">
        <v>2</v>
      </c>
      <c r="BX830" s="510">
        <v>1321</v>
      </c>
      <c r="BY830" s="510">
        <v>661</v>
      </c>
      <c r="BZ830" s="510">
        <v>731</v>
      </c>
      <c r="CA830" s="510">
        <v>0</v>
      </c>
      <c r="CB830" s="510">
        <v>0</v>
      </c>
      <c r="CC830" s="510" t="s">
        <v>152</v>
      </c>
      <c r="CD830" s="510" t="s">
        <v>152</v>
      </c>
      <c r="CE830" s="510">
        <v>99</v>
      </c>
      <c r="CF830" s="510">
        <v>58248</v>
      </c>
      <c r="CG830" s="510">
        <v>588</v>
      </c>
      <c r="CH830" s="510">
        <v>1157</v>
      </c>
      <c r="CI830" s="510">
        <v>79</v>
      </c>
      <c r="CJ830" s="510">
        <v>85817</v>
      </c>
      <c r="CK830" s="510">
        <v>1086</v>
      </c>
      <c r="CL830" s="510">
        <v>2147</v>
      </c>
      <c r="CM830" s="510">
        <v>0</v>
      </c>
      <c r="CN830" s="510">
        <v>0</v>
      </c>
      <c r="CO830" s="510" t="s">
        <v>152</v>
      </c>
      <c r="CP830" s="510" t="s">
        <v>152</v>
      </c>
      <c r="CQ830" s="510">
        <v>809</v>
      </c>
      <c r="CR830" s="510">
        <v>988052</v>
      </c>
      <c r="CS830" s="510">
        <v>1221</v>
      </c>
      <c r="CT830" s="510">
        <v>2484</v>
      </c>
      <c r="CU830" s="510">
        <v>134</v>
      </c>
      <c r="CV830" s="510">
        <v>508836</v>
      </c>
      <c r="CW830" s="510">
        <v>3797</v>
      </c>
      <c r="CX830" s="510">
        <v>7750</v>
      </c>
      <c r="CY830" s="510">
        <v>4</v>
      </c>
      <c r="CZ830" s="510">
        <v>6825</v>
      </c>
      <c r="DA830" s="510">
        <v>1706</v>
      </c>
      <c r="DB830" s="510">
        <v>2797</v>
      </c>
      <c r="DC830" s="510">
        <v>17</v>
      </c>
      <c r="DD830" s="510">
        <v>170601</v>
      </c>
      <c r="DE830" s="510">
        <v>10035</v>
      </c>
      <c r="DF830" s="510">
        <v>22426</v>
      </c>
      <c r="DG830" s="510">
        <v>9</v>
      </c>
      <c r="DH830" s="510">
        <v>15728</v>
      </c>
      <c r="DI830" s="510">
        <v>1748</v>
      </c>
      <c r="DJ830" s="510">
        <v>3763</v>
      </c>
      <c r="DK830" s="510">
        <v>8</v>
      </c>
      <c r="DL830" s="510">
        <v>2922</v>
      </c>
      <c r="DM830" s="510">
        <v>365</v>
      </c>
      <c r="DN830" s="510">
        <v>622</v>
      </c>
      <c r="DO830" s="510">
        <v>72</v>
      </c>
      <c r="DP830" s="510">
        <v>3322</v>
      </c>
      <c r="DQ830" s="510">
        <v>46</v>
      </c>
      <c r="DR830" s="510">
        <v>76</v>
      </c>
      <c r="DS830" s="510">
        <v>1</v>
      </c>
      <c r="DT830" s="510">
        <v>1932</v>
      </c>
      <c r="DU830" s="510">
        <v>1932</v>
      </c>
      <c r="DV830" s="510">
        <v>1932</v>
      </c>
      <c r="DW830" s="510">
        <v>1</v>
      </c>
      <c r="DX830" s="510"/>
      <c r="DY830" s="510"/>
      <c r="DZ830" s="510"/>
      <c r="EA830" s="510"/>
      <c r="EB830" s="510"/>
      <c r="EC830" s="510"/>
      <c r="ED830" s="510"/>
      <c r="EE830" s="510"/>
      <c r="EF830" s="510"/>
      <c r="EG830" s="510" t="s">
        <v>152</v>
      </c>
      <c r="EH830" s="510" t="s">
        <v>152</v>
      </c>
      <c r="EI830" s="510">
        <v>1</v>
      </c>
      <c r="EJ830" s="479"/>
      <c r="EK830" s="479"/>
      <c r="EL830" s="479"/>
      <c r="EM830" s="479"/>
      <c r="EN830" s="479"/>
      <c r="EO830" s="479"/>
      <c r="EP830" s="479"/>
      <c r="EQ830" s="479"/>
      <c r="ER830" s="479"/>
      <c r="ES830" s="479"/>
      <c r="ET830" s="479"/>
      <c r="EU830" s="479"/>
      <c r="EV830" s="479"/>
      <c r="EW830" s="479"/>
      <c r="EX830" s="479"/>
      <c r="EY830" s="479"/>
      <c r="EZ830" s="476"/>
      <c r="FA830" s="446">
        <f t="shared" si="2246"/>
        <v>7</v>
      </c>
      <c r="FB830" s="417">
        <f t="shared" si="2247"/>
        <v>2020</v>
      </c>
      <c r="FC830" s="448">
        <f t="shared" si="2258"/>
        <v>44013</v>
      </c>
      <c r="FD830" s="449">
        <f t="shared" si="2230"/>
        <v>31</v>
      </c>
      <c r="FE830" s="450"/>
      <c r="FF830" s="451">
        <f t="shared" si="2232"/>
        <v>0.78260869565217395</v>
      </c>
      <c r="FG830" s="450"/>
      <c r="FH830" s="452">
        <f t="shared" si="2248"/>
        <v>1.5346534653465347</v>
      </c>
      <c r="FI830" s="452">
        <f t="shared" si="2249"/>
        <v>1.306930693069307</v>
      </c>
      <c r="FJ830" s="452">
        <f t="shared" si="2250"/>
        <v>1.5942028985507246</v>
      </c>
      <c r="FK830" s="452">
        <f t="shared" si="2251"/>
        <v>1.3623188405797102</v>
      </c>
      <c r="FL830" s="452">
        <f t="shared" si="2252"/>
        <v>1.1813063063063063</v>
      </c>
      <c r="FM830" s="452">
        <f t="shared" si="2253"/>
        <v>1.0822072072072073</v>
      </c>
      <c r="FN830" s="452">
        <f t="shared" si="2254"/>
        <v>1.200956937799043</v>
      </c>
      <c r="FO830" s="452">
        <f t="shared" si="2255"/>
        <v>1.0741626794258374</v>
      </c>
      <c r="FP830" s="452">
        <f t="shared" si="2256"/>
        <v>1.1176470588235294</v>
      </c>
      <c r="FQ830" s="452">
        <f t="shared" si="2257"/>
        <v>1.0147058823529411</v>
      </c>
      <c r="FR830" s="453"/>
      <c r="FS830" s="446">
        <f t="shared" si="2244"/>
        <v>1455</v>
      </c>
      <c r="FT830" s="446">
        <f t="shared" si="2244"/>
        <v>8730</v>
      </c>
      <c r="FU830" s="446">
        <f t="shared" si="2244"/>
        <v>39285</v>
      </c>
      <c r="FV830" s="446">
        <f t="shared" si="2244"/>
        <v>272085</v>
      </c>
      <c r="FW830" s="446">
        <f t="shared" si="2244"/>
        <v>116554</v>
      </c>
      <c r="FX830" s="446">
        <f t="shared" si="2244"/>
        <v>82041</v>
      </c>
      <c r="FY830" s="446">
        <f t="shared" si="2244"/>
        <v>2191584</v>
      </c>
      <c r="FZ830" s="446">
        <f t="shared" si="2244"/>
        <v>5746664</v>
      </c>
      <c r="GA830" s="446">
        <f t="shared" si="2244"/>
        <v>688500</v>
      </c>
      <c r="GB830" s="446"/>
      <c r="GC830" s="446"/>
      <c r="GD830" s="446">
        <f t="shared" si="2259"/>
        <v>1462</v>
      </c>
      <c r="GE830" s="446" t="str">
        <f t="shared" si="2259"/>
        <v>-</v>
      </c>
      <c r="GF830" s="446">
        <f t="shared" si="2259"/>
        <v>114543</v>
      </c>
      <c r="GG830" s="446">
        <f t="shared" si="2259"/>
        <v>169613</v>
      </c>
      <c r="GH830" s="446" t="str">
        <f t="shared" si="2259"/>
        <v>-</v>
      </c>
      <c r="GI830" s="446">
        <f t="shared" si="2259"/>
        <v>2009556</v>
      </c>
      <c r="GJ830" s="446">
        <f t="shared" si="2259"/>
        <v>1038500</v>
      </c>
      <c r="GK830" s="446">
        <f t="shared" si="2259"/>
        <v>11188</v>
      </c>
      <c r="GL830" s="446">
        <f t="shared" si="2259"/>
        <v>381242</v>
      </c>
      <c r="GM830" s="446">
        <f t="shared" si="2259"/>
        <v>33867</v>
      </c>
      <c r="GN830" s="446">
        <f t="shared" si="2236"/>
        <v>1932</v>
      </c>
      <c r="GO830" s="446">
        <f t="shared" si="2260"/>
        <v>4976</v>
      </c>
      <c r="GP830" s="446">
        <f t="shared" si="2260"/>
        <v>5472</v>
      </c>
      <c r="GQ830" s="446">
        <f t="shared" si="2260"/>
        <v>0</v>
      </c>
      <c r="GR830" s="446"/>
      <c r="GS830" s="446"/>
      <c r="GT830" s="446"/>
      <c r="GU830" s="446"/>
      <c r="GV830" s="416"/>
      <c r="GW830" s="402"/>
      <c r="GX830" s="402"/>
      <c r="GY830" s="402"/>
      <c r="GZ830" s="402"/>
      <c r="HA830" s="402"/>
    </row>
    <row r="831" spans="1:209" ht="9.75" customHeight="1" x14ac:dyDescent="0.2">
      <c r="A831" s="493" t="str">
        <f t="shared" si="2245"/>
        <v>2020-21JULYRRU</v>
      </c>
      <c r="B831" s="494" t="str">
        <f t="shared" si="2229"/>
        <v>2020-21</v>
      </c>
      <c r="C831" s="480" t="s">
        <v>673</v>
      </c>
      <c r="D831" s="480" t="s">
        <v>659</v>
      </c>
      <c r="E831" s="480" t="s">
        <v>467</v>
      </c>
      <c r="F831" s="495" t="s">
        <v>454</v>
      </c>
      <c r="G831" s="511" t="s">
        <v>689</v>
      </c>
      <c r="H831" s="519">
        <v>140481</v>
      </c>
      <c r="I831" s="519">
        <v>103744</v>
      </c>
      <c r="J831" s="519">
        <v>177052</v>
      </c>
      <c r="K831" s="519">
        <v>2</v>
      </c>
      <c r="L831" s="519">
        <v>0</v>
      </c>
      <c r="M831" s="519">
        <v>1</v>
      </c>
      <c r="N831" s="519">
        <v>3</v>
      </c>
      <c r="O831" s="519">
        <v>59</v>
      </c>
      <c r="P831" s="519">
        <v>409</v>
      </c>
      <c r="Q831" s="519">
        <v>0</v>
      </c>
      <c r="R831" s="519">
        <v>1500</v>
      </c>
      <c r="S831" s="519">
        <v>99695</v>
      </c>
      <c r="T831" s="519">
        <v>7044</v>
      </c>
      <c r="U831" s="519">
        <v>4833</v>
      </c>
      <c r="V831" s="519">
        <v>54226</v>
      </c>
      <c r="W831" s="519">
        <v>22531</v>
      </c>
      <c r="X831" s="519">
        <v>1445</v>
      </c>
      <c r="Y831" s="519">
        <v>2527832</v>
      </c>
      <c r="Z831" s="519">
        <v>359</v>
      </c>
      <c r="AA831" s="519">
        <v>600</v>
      </c>
      <c r="AB831" s="519">
        <v>2424098</v>
      </c>
      <c r="AC831" s="519">
        <v>502</v>
      </c>
      <c r="AD831" s="519">
        <v>837</v>
      </c>
      <c r="AE831" s="519">
        <v>36349082</v>
      </c>
      <c r="AF831" s="519">
        <v>670</v>
      </c>
      <c r="AG831" s="519">
        <v>1186</v>
      </c>
      <c r="AH831" s="519">
        <v>37762111</v>
      </c>
      <c r="AI831" s="519">
        <v>1676</v>
      </c>
      <c r="AJ831" s="519">
        <v>3672</v>
      </c>
      <c r="AK831" s="519">
        <v>4897861</v>
      </c>
      <c r="AL831" s="519">
        <v>3390</v>
      </c>
      <c r="AM831" s="519">
        <v>7212</v>
      </c>
      <c r="AN831" s="519"/>
      <c r="AO831" s="519"/>
      <c r="AP831" s="519"/>
      <c r="AQ831" s="519"/>
      <c r="AR831" s="519"/>
      <c r="AS831" s="519"/>
      <c r="AT831" s="519">
        <v>9091</v>
      </c>
      <c r="AU831" s="519">
        <v>400</v>
      </c>
      <c r="AV831" s="519">
        <v>2084</v>
      </c>
      <c r="AW831" s="519">
        <v>4308</v>
      </c>
      <c r="AX831" s="519">
        <v>384</v>
      </c>
      <c r="AY831" s="519">
        <v>6223</v>
      </c>
      <c r="AZ831" s="519">
        <v>0</v>
      </c>
      <c r="BA831" s="519"/>
      <c r="BB831" s="519"/>
      <c r="BC831" s="519"/>
      <c r="BD831" s="519"/>
      <c r="BE831" s="519"/>
      <c r="BF831" s="519"/>
      <c r="BG831" s="519"/>
      <c r="BH831" s="519"/>
      <c r="BI831" s="519">
        <v>55145</v>
      </c>
      <c r="BJ831" s="519">
        <v>5068</v>
      </c>
      <c r="BK831" s="519">
        <v>30391</v>
      </c>
      <c r="BL831" s="519">
        <v>90604</v>
      </c>
      <c r="BM831" s="519">
        <v>18046</v>
      </c>
      <c r="BN831" s="519">
        <v>13998</v>
      </c>
      <c r="BO831" s="519">
        <v>12195</v>
      </c>
      <c r="BP831" s="519">
        <v>9624</v>
      </c>
      <c r="BQ831" s="519">
        <v>73480</v>
      </c>
      <c r="BR831" s="519">
        <v>59152</v>
      </c>
      <c r="BS831" s="519">
        <v>30889</v>
      </c>
      <c r="BT831" s="519">
        <v>24787</v>
      </c>
      <c r="BU831" s="519">
        <v>1830</v>
      </c>
      <c r="BV831" s="519">
        <v>1523</v>
      </c>
      <c r="BW831" s="519">
        <v>57</v>
      </c>
      <c r="BX831" s="519">
        <v>25989</v>
      </c>
      <c r="BY831" s="519">
        <v>456</v>
      </c>
      <c r="BZ831" s="519">
        <v>649</v>
      </c>
      <c r="CA831" s="519">
        <v>23</v>
      </c>
      <c r="CB831" s="519">
        <v>13082</v>
      </c>
      <c r="CC831" s="519">
        <v>569</v>
      </c>
      <c r="CD831" s="519">
        <v>1066</v>
      </c>
      <c r="CE831" s="519">
        <v>6964</v>
      </c>
      <c r="CF831" s="519">
        <v>2488761</v>
      </c>
      <c r="CG831" s="519">
        <v>357</v>
      </c>
      <c r="CH831" s="519">
        <v>597</v>
      </c>
      <c r="CI831" s="519">
        <v>3417</v>
      </c>
      <c r="CJ831" s="519">
        <v>2235860</v>
      </c>
      <c r="CK831" s="519">
        <v>654</v>
      </c>
      <c r="CL831" s="519">
        <v>1106</v>
      </c>
      <c r="CM831" s="519">
        <v>986</v>
      </c>
      <c r="CN831" s="519">
        <v>499175</v>
      </c>
      <c r="CO831" s="519">
        <v>506</v>
      </c>
      <c r="CP831" s="519">
        <v>1004</v>
      </c>
      <c r="CQ831" s="519">
        <v>49823</v>
      </c>
      <c r="CR831" s="519">
        <v>33614047</v>
      </c>
      <c r="CS831" s="519">
        <v>675</v>
      </c>
      <c r="CT831" s="519">
        <v>1196</v>
      </c>
      <c r="CU831" s="519">
        <v>1986</v>
      </c>
      <c r="CV831" s="519">
        <v>4402566</v>
      </c>
      <c r="CW831" s="519">
        <v>2217</v>
      </c>
      <c r="CX831" s="519">
        <v>4555</v>
      </c>
      <c r="CY831" s="519">
        <v>288</v>
      </c>
      <c r="CZ831" s="519">
        <v>576463</v>
      </c>
      <c r="DA831" s="519">
        <v>2002</v>
      </c>
      <c r="DB831" s="519">
        <v>4469</v>
      </c>
      <c r="DC831" s="519">
        <v>1391</v>
      </c>
      <c r="DD831" s="519">
        <v>6590939</v>
      </c>
      <c r="DE831" s="519">
        <v>4738</v>
      </c>
      <c r="DF831" s="519">
        <v>9476</v>
      </c>
      <c r="DG831" s="519">
        <v>119</v>
      </c>
      <c r="DH831" s="519">
        <v>452688</v>
      </c>
      <c r="DI831" s="519">
        <v>3804</v>
      </c>
      <c r="DJ831" s="519">
        <v>8107</v>
      </c>
      <c r="DK831" s="519">
        <v>568</v>
      </c>
      <c r="DL831" s="519">
        <v>160121</v>
      </c>
      <c r="DM831" s="519">
        <v>282</v>
      </c>
      <c r="DN831" s="519">
        <v>481</v>
      </c>
      <c r="DO831" s="519">
        <v>3530</v>
      </c>
      <c r="DP831" s="519">
        <v>212208</v>
      </c>
      <c r="DQ831" s="519">
        <v>60</v>
      </c>
      <c r="DR831" s="519">
        <v>124</v>
      </c>
      <c r="DS831" s="519">
        <v>201</v>
      </c>
      <c r="DT831" s="519">
        <v>287418</v>
      </c>
      <c r="DU831" s="519">
        <v>1430</v>
      </c>
      <c r="DV831" s="519">
        <v>3450</v>
      </c>
      <c r="DW831" s="519">
        <v>183</v>
      </c>
      <c r="DX831" s="519"/>
      <c r="DY831" s="519"/>
      <c r="DZ831" s="519"/>
      <c r="EA831" s="519"/>
      <c r="EB831" s="519"/>
      <c r="EC831" s="519"/>
      <c r="ED831" s="519"/>
      <c r="EE831" s="519"/>
      <c r="EF831" s="519"/>
      <c r="EG831" s="519" t="s">
        <v>152</v>
      </c>
      <c r="EH831" s="519" t="s">
        <v>152</v>
      </c>
      <c r="EI831" s="519">
        <v>0</v>
      </c>
      <c r="EJ831" s="512"/>
      <c r="EK831" s="512"/>
      <c r="EL831" s="512"/>
      <c r="EM831" s="512"/>
      <c r="EN831" s="512"/>
      <c r="EO831" s="512"/>
      <c r="EP831" s="512"/>
      <c r="EQ831" s="512"/>
      <c r="ER831" s="512"/>
      <c r="ES831" s="512"/>
      <c r="ET831" s="512"/>
      <c r="EU831" s="512"/>
      <c r="EV831" s="512"/>
      <c r="EW831" s="512"/>
      <c r="EX831" s="512"/>
      <c r="EY831" s="512"/>
      <c r="EZ831" s="514"/>
      <c r="FA831" s="520">
        <f t="shared" si="2246"/>
        <v>7</v>
      </c>
      <c r="FB831" s="493">
        <f t="shared" si="2247"/>
        <v>2020</v>
      </c>
      <c r="FC831" s="498">
        <f t="shared" si="2258"/>
        <v>44013</v>
      </c>
      <c r="FD831" s="499">
        <f t="shared" si="2230"/>
        <v>31</v>
      </c>
      <c r="FE831" s="500"/>
      <c r="FF831" s="515">
        <f t="shared" si="2232"/>
        <v>0.53202712886209491</v>
      </c>
      <c r="FG831" s="500"/>
      <c r="FH831" s="481">
        <f t="shared" si="2248"/>
        <v>2.5618966496308917</v>
      </c>
      <c r="FI831" s="481">
        <f t="shared" si="2249"/>
        <v>1.9872231686541737</v>
      </c>
      <c r="FJ831" s="481">
        <f t="shared" si="2250"/>
        <v>2.5232774674115457</v>
      </c>
      <c r="FK831" s="481">
        <f t="shared" si="2251"/>
        <v>1.9913097454996895</v>
      </c>
      <c r="FL831" s="481">
        <f t="shared" si="2252"/>
        <v>1.3550695238446502</v>
      </c>
      <c r="FM831" s="481">
        <f t="shared" si="2253"/>
        <v>1.0908420314978056</v>
      </c>
      <c r="FN831" s="481">
        <f t="shared" si="2254"/>
        <v>1.3709555723225777</v>
      </c>
      <c r="FO831" s="481">
        <f t="shared" si="2255"/>
        <v>1.1001287115529714</v>
      </c>
      <c r="FP831" s="481">
        <f t="shared" si="2256"/>
        <v>1.2664359861591696</v>
      </c>
      <c r="FQ831" s="481">
        <f t="shared" si="2257"/>
        <v>1.0539792387543252</v>
      </c>
      <c r="FR831" s="501"/>
      <c r="FS831" s="482">
        <f t="shared" si="2244"/>
        <v>0</v>
      </c>
      <c r="FT831" s="482">
        <f t="shared" si="2244"/>
        <v>103744</v>
      </c>
      <c r="FU831" s="482">
        <f t="shared" si="2244"/>
        <v>311232</v>
      </c>
      <c r="FV831" s="482">
        <f t="shared" si="2244"/>
        <v>6120896</v>
      </c>
      <c r="FW831" s="482">
        <f t="shared" si="2244"/>
        <v>4226400</v>
      </c>
      <c r="FX831" s="482">
        <f t="shared" si="2244"/>
        <v>4045221</v>
      </c>
      <c r="FY831" s="482">
        <f t="shared" si="2244"/>
        <v>64312036</v>
      </c>
      <c r="FZ831" s="482">
        <f t="shared" si="2244"/>
        <v>82733832</v>
      </c>
      <c r="GA831" s="482">
        <f t="shared" si="2244"/>
        <v>10421340</v>
      </c>
      <c r="GB831" s="482"/>
      <c r="GC831" s="482"/>
      <c r="GD831" s="482">
        <f t="shared" si="2259"/>
        <v>36993</v>
      </c>
      <c r="GE831" s="482">
        <f t="shared" si="2259"/>
        <v>24518</v>
      </c>
      <c r="GF831" s="482">
        <f t="shared" si="2259"/>
        <v>4157508</v>
      </c>
      <c r="GG831" s="482">
        <f t="shared" si="2259"/>
        <v>3779202</v>
      </c>
      <c r="GH831" s="482">
        <f t="shared" si="2259"/>
        <v>989944</v>
      </c>
      <c r="GI831" s="482">
        <f t="shared" si="2259"/>
        <v>59588308</v>
      </c>
      <c r="GJ831" s="482">
        <f t="shared" si="2259"/>
        <v>9046230</v>
      </c>
      <c r="GK831" s="482">
        <f t="shared" si="2259"/>
        <v>1287072</v>
      </c>
      <c r="GL831" s="482">
        <f t="shared" si="2259"/>
        <v>13181116</v>
      </c>
      <c r="GM831" s="482">
        <f t="shared" si="2259"/>
        <v>964733</v>
      </c>
      <c r="GN831" s="482">
        <f t="shared" si="2236"/>
        <v>693450</v>
      </c>
      <c r="GO831" s="482">
        <f t="shared" si="2260"/>
        <v>273208</v>
      </c>
      <c r="GP831" s="482">
        <f t="shared" si="2260"/>
        <v>437720</v>
      </c>
      <c r="GQ831" s="482">
        <f t="shared" si="2260"/>
        <v>0</v>
      </c>
      <c r="GR831" s="482"/>
      <c r="GS831" s="482"/>
      <c r="GT831" s="482"/>
      <c r="GU831" s="482"/>
      <c r="GV831" s="502"/>
      <c r="GW831" s="402"/>
      <c r="GX831" s="402"/>
      <c r="GY831" s="402"/>
      <c r="GZ831" s="402"/>
      <c r="HA831" s="402"/>
    </row>
    <row r="832" spans="1:209" ht="9.75" customHeight="1" x14ac:dyDescent="0.2">
      <c r="A832" s="417" t="str">
        <f t="shared" si="2245"/>
        <v>2020-21JULYRX6</v>
      </c>
      <c r="B832" s="458" t="str">
        <f t="shared" si="2229"/>
        <v>2020-21</v>
      </c>
      <c r="C832" s="402" t="s">
        <v>673</v>
      </c>
      <c r="D832" s="402" t="s">
        <v>646</v>
      </c>
      <c r="E832" s="402" t="s">
        <v>645</v>
      </c>
      <c r="F832" s="478" t="s">
        <v>448</v>
      </c>
      <c r="G832" s="478" t="s">
        <v>690</v>
      </c>
      <c r="H832" s="510">
        <v>44529</v>
      </c>
      <c r="I832" s="510">
        <v>28509</v>
      </c>
      <c r="J832" s="510">
        <v>114729</v>
      </c>
      <c r="K832" s="510">
        <v>4</v>
      </c>
      <c r="L832" s="510">
        <v>1</v>
      </c>
      <c r="M832" s="510">
        <v>8</v>
      </c>
      <c r="N832" s="510">
        <v>15</v>
      </c>
      <c r="O832" s="510">
        <v>34</v>
      </c>
      <c r="P832" s="510">
        <v>164</v>
      </c>
      <c r="Q832" s="510">
        <v>2294</v>
      </c>
      <c r="R832" s="510">
        <v>16</v>
      </c>
      <c r="S832" s="510">
        <v>36189</v>
      </c>
      <c r="T832" s="510">
        <v>2344</v>
      </c>
      <c r="U832" s="510">
        <v>1487</v>
      </c>
      <c r="V832" s="510">
        <v>18659</v>
      </c>
      <c r="W832" s="510">
        <v>9621</v>
      </c>
      <c r="X832" s="510">
        <v>467</v>
      </c>
      <c r="Y832" s="510">
        <v>878439</v>
      </c>
      <c r="Z832" s="510">
        <v>375</v>
      </c>
      <c r="AA832" s="510">
        <v>631</v>
      </c>
      <c r="AB832" s="510">
        <v>647656</v>
      </c>
      <c r="AC832" s="510">
        <v>436</v>
      </c>
      <c r="AD832" s="510">
        <v>741</v>
      </c>
      <c r="AE832" s="510">
        <v>22160699</v>
      </c>
      <c r="AF832" s="510">
        <v>1188</v>
      </c>
      <c r="AG832" s="510">
        <v>2357</v>
      </c>
      <c r="AH832" s="510">
        <v>28228941</v>
      </c>
      <c r="AI832" s="510">
        <v>2934</v>
      </c>
      <c r="AJ832" s="510">
        <v>6934</v>
      </c>
      <c r="AK832" s="510">
        <v>1565592</v>
      </c>
      <c r="AL832" s="510">
        <v>3352</v>
      </c>
      <c r="AM832" s="510">
        <v>7623</v>
      </c>
      <c r="AN832" s="510"/>
      <c r="AO832" s="510"/>
      <c r="AP832" s="510"/>
      <c r="AQ832" s="510"/>
      <c r="AR832" s="510"/>
      <c r="AS832" s="510"/>
      <c r="AT832" s="510">
        <v>2115</v>
      </c>
      <c r="AU832" s="510">
        <v>18</v>
      </c>
      <c r="AV832" s="510">
        <v>122</v>
      </c>
      <c r="AW832" s="510">
        <v>860</v>
      </c>
      <c r="AX832" s="510">
        <v>107</v>
      </c>
      <c r="AY832" s="510">
        <v>1868</v>
      </c>
      <c r="AZ832" s="510">
        <v>0</v>
      </c>
      <c r="BA832" s="510"/>
      <c r="BB832" s="510"/>
      <c r="BC832" s="510"/>
      <c r="BD832" s="510"/>
      <c r="BE832" s="510"/>
      <c r="BF832" s="510"/>
      <c r="BG832" s="510"/>
      <c r="BH832" s="510"/>
      <c r="BI832" s="510">
        <v>20019</v>
      </c>
      <c r="BJ832" s="510">
        <v>3020</v>
      </c>
      <c r="BK832" s="510">
        <v>11035</v>
      </c>
      <c r="BL832" s="510">
        <v>34074</v>
      </c>
      <c r="BM832" s="510">
        <v>4631</v>
      </c>
      <c r="BN832" s="510">
        <v>3596</v>
      </c>
      <c r="BO832" s="510">
        <v>2893</v>
      </c>
      <c r="BP832" s="510">
        <v>2270</v>
      </c>
      <c r="BQ832" s="510">
        <v>23609</v>
      </c>
      <c r="BR832" s="510">
        <v>20194</v>
      </c>
      <c r="BS832" s="510">
        <v>15080</v>
      </c>
      <c r="BT832" s="510">
        <v>10278</v>
      </c>
      <c r="BU832" s="510">
        <v>812</v>
      </c>
      <c r="BV832" s="510">
        <v>511</v>
      </c>
      <c r="BW832" s="510">
        <v>47</v>
      </c>
      <c r="BX832" s="510">
        <v>22388</v>
      </c>
      <c r="BY832" s="510">
        <v>476</v>
      </c>
      <c r="BZ832" s="510">
        <v>703</v>
      </c>
      <c r="CA832" s="510">
        <v>51</v>
      </c>
      <c r="CB832" s="510">
        <v>27964</v>
      </c>
      <c r="CC832" s="510">
        <v>548</v>
      </c>
      <c r="CD832" s="510">
        <v>594</v>
      </c>
      <c r="CE832" s="510">
        <v>2246</v>
      </c>
      <c r="CF832" s="510">
        <v>828087</v>
      </c>
      <c r="CG832" s="510">
        <v>369</v>
      </c>
      <c r="CH832" s="510">
        <v>628</v>
      </c>
      <c r="CI832" s="510">
        <v>2244</v>
      </c>
      <c r="CJ832" s="510">
        <v>2729804</v>
      </c>
      <c r="CK832" s="510">
        <v>1216</v>
      </c>
      <c r="CL832" s="510">
        <v>2355</v>
      </c>
      <c r="CM832" s="510">
        <v>499</v>
      </c>
      <c r="CN832" s="510">
        <v>545097</v>
      </c>
      <c r="CO832" s="510">
        <v>1092</v>
      </c>
      <c r="CP832" s="510">
        <v>2201</v>
      </c>
      <c r="CQ832" s="510">
        <v>15916</v>
      </c>
      <c r="CR832" s="510">
        <v>18885798</v>
      </c>
      <c r="CS832" s="510">
        <v>1187</v>
      </c>
      <c r="CT832" s="510">
        <v>2358</v>
      </c>
      <c r="CU832" s="510">
        <v>1215</v>
      </c>
      <c r="CV832" s="510">
        <v>6117041</v>
      </c>
      <c r="CW832" s="510">
        <v>5035</v>
      </c>
      <c r="CX832" s="510">
        <v>9708</v>
      </c>
      <c r="CY832" s="510">
        <v>556</v>
      </c>
      <c r="CZ832" s="510">
        <v>3023593</v>
      </c>
      <c r="DA832" s="510">
        <v>5438</v>
      </c>
      <c r="DB832" s="510">
        <v>11932</v>
      </c>
      <c r="DC832" s="510">
        <v>963</v>
      </c>
      <c r="DD832" s="510">
        <v>5822114</v>
      </c>
      <c r="DE832" s="510">
        <v>6046</v>
      </c>
      <c r="DF832" s="510">
        <v>11595</v>
      </c>
      <c r="DG832" s="510">
        <v>188</v>
      </c>
      <c r="DH832" s="510">
        <v>1392353</v>
      </c>
      <c r="DI832" s="510">
        <v>7406</v>
      </c>
      <c r="DJ832" s="510">
        <v>16187</v>
      </c>
      <c r="DK832" s="510">
        <v>82</v>
      </c>
      <c r="DL832" s="510">
        <v>38303</v>
      </c>
      <c r="DM832" s="510">
        <v>467</v>
      </c>
      <c r="DN832" s="510">
        <v>842</v>
      </c>
      <c r="DO832" s="510">
        <v>1386</v>
      </c>
      <c r="DP832" s="510">
        <v>37042</v>
      </c>
      <c r="DQ832" s="510">
        <v>27</v>
      </c>
      <c r="DR832" s="510">
        <v>53</v>
      </c>
      <c r="DS832" s="510">
        <v>1</v>
      </c>
      <c r="DT832" s="510">
        <v>2779</v>
      </c>
      <c r="DU832" s="510">
        <v>2779</v>
      </c>
      <c r="DV832" s="510">
        <v>2779</v>
      </c>
      <c r="DW832" s="510">
        <v>1</v>
      </c>
      <c r="DX832" s="510"/>
      <c r="DY832" s="510"/>
      <c r="DZ832" s="510"/>
      <c r="EA832" s="510"/>
      <c r="EB832" s="510"/>
      <c r="EC832" s="510"/>
      <c r="ED832" s="510"/>
      <c r="EE832" s="510"/>
      <c r="EF832" s="510"/>
      <c r="EG832" s="510" t="s">
        <v>152</v>
      </c>
      <c r="EH832" s="510" t="s">
        <v>152</v>
      </c>
      <c r="EI832" s="510">
        <v>0</v>
      </c>
      <c r="EJ832" s="479"/>
      <c r="EK832" s="479"/>
      <c r="EL832" s="479"/>
      <c r="EM832" s="479"/>
      <c r="EN832" s="479"/>
      <c r="EO832" s="479"/>
      <c r="EP832" s="479"/>
      <c r="EQ832" s="479"/>
      <c r="ER832" s="479"/>
      <c r="ES832" s="479"/>
      <c r="ET832" s="479"/>
      <c r="EU832" s="479"/>
      <c r="EV832" s="479"/>
      <c r="EW832" s="479"/>
      <c r="EX832" s="479"/>
      <c r="EY832" s="479"/>
      <c r="EZ832" s="476"/>
      <c r="FA832" s="446">
        <f t="shared" si="2246"/>
        <v>7</v>
      </c>
      <c r="FB832" s="417">
        <f t="shared" si="2247"/>
        <v>2020</v>
      </c>
      <c r="FC832" s="448">
        <f t="shared" si="2258"/>
        <v>44013</v>
      </c>
      <c r="FD832" s="449">
        <f t="shared" si="2230"/>
        <v>31</v>
      </c>
      <c r="FE832" s="450"/>
      <c r="FF832" s="451">
        <f t="shared" si="2232"/>
        <v>0.63577981651376148</v>
      </c>
      <c r="FG832" s="450"/>
      <c r="FH832" s="452">
        <f t="shared" si="2248"/>
        <v>1.9756825938566553</v>
      </c>
      <c r="FI832" s="452">
        <f t="shared" si="2249"/>
        <v>1.5341296928327646</v>
      </c>
      <c r="FJ832" s="452">
        <f t="shared" si="2250"/>
        <v>1.945527908540686</v>
      </c>
      <c r="FK832" s="452">
        <f t="shared" si="2251"/>
        <v>1.5265635507733692</v>
      </c>
      <c r="FL832" s="452">
        <f t="shared" si="2252"/>
        <v>1.265287528806474</v>
      </c>
      <c r="FM832" s="452">
        <f t="shared" si="2253"/>
        <v>1.0822659306500884</v>
      </c>
      <c r="FN832" s="452">
        <f t="shared" si="2254"/>
        <v>1.5674046356927553</v>
      </c>
      <c r="FO832" s="452">
        <f t="shared" si="2255"/>
        <v>1.0682881197380729</v>
      </c>
      <c r="FP832" s="452">
        <f t="shared" si="2256"/>
        <v>1.7387580299785867</v>
      </c>
      <c r="FQ832" s="452">
        <f t="shared" si="2257"/>
        <v>1.0942184154175589</v>
      </c>
      <c r="FR832" s="453"/>
      <c r="FS832" s="446">
        <f t="shared" si="2244"/>
        <v>28509</v>
      </c>
      <c r="FT832" s="446">
        <f t="shared" si="2244"/>
        <v>228072</v>
      </c>
      <c r="FU832" s="446">
        <f t="shared" si="2244"/>
        <v>427635</v>
      </c>
      <c r="FV832" s="446">
        <f t="shared" si="2244"/>
        <v>969306</v>
      </c>
      <c r="FW832" s="446">
        <f t="shared" si="2244"/>
        <v>1479064</v>
      </c>
      <c r="FX832" s="446">
        <f t="shared" si="2244"/>
        <v>1101867</v>
      </c>
      <c r="FY832" s="446">
        <f t="shared" si="2244"/>
        <v>43979263</v>
      </c>
      <c r="FZ832" s="446">
        <f t="shared" si="2244"/>
        <v>66712014</v>
      </c>
      <c r="GA832" s="446">
        <f t="shared" si="2244"/>
        <v>3559941</v>
      </c>
      <c r="GB832" s="446"/>
      <c r="GC832" s="446"/>
      <c r="GD832" s="446">
        <f t="shared" si="2259"/>
        <v>33041</v>
      </c>
      <c r="GE832" s="446">
        <f t="shared" si="2259"/>
        <v>30294</v>
      </c>
      <c r="GF832" s="446">
        <f t="shared" si="2259"/>
        <v>1410488</v>
      </c>
      <c r="GG832" s="446">
        <f t="shared" si="2259"/>
        <v>5284620</v>
      </c>
      <c r="GH832" s="446">
        <f t="shared" si="2259"/>
        <v>1098299</v>
      </c>
      <c r="GI832" s="446">
        <f t="shared" si="2259"/>
        <v>37529928</v>
      </c>
      <c r="GJ832" s="446">
        <f t="shared" si="2259"/>
        <v>11795220</v>
      </c>
      <c r="GK832" s="446">
        <f t="shared" si="2259"/>
        <v>6634192</v>
      </c>
      <c r="GL832" s="446">
        <f t="shared" si="2259"/>
        <v>11165985</v>
      </c>
      <c r="GM832" s="446">
        <f t="shared" si="2259"/>
        <v>3043156</v>
      </c>
      <c r="GN832" s="446">
        <f t="shared" si="2236"/>
        <v>2779</v>
      </c>
      <c r="GO832" s="446">
        <f t="shared" si="2260"/>
        <v>69044</v>
      </c>
      <c r="GP832" s="446">
        <f t="shared" si="2260"/>
        <v>73458</v>
      </c>
      <c r="GQ832" s="446">
        <f t="shared" si="2260"/>
        <v>0</v>
      </c>
      <c r="GR832" s="446"/>
      <c r="GS832" s="446"/>
      <c r="GT832" s="446"/>
      <c r="GU832" s="446"/>
      <c r="GV832" s="416"/>
      <c r="GW832" s="402"/>
      <c r="GX832" s="402"/>
      <c r="GY832" s="402"/>
      <c r="GZ832" s="402"/>
      <c r="HA832" s="402"/>
    </row>
    <row r="833" spans="1:209" ht="9.75" customHeight="1" x14ac:dyDescent="0.2">
      <c r="A833" s="417" t="str">
        <f t="shared" si="2245"/>
        <v>2020-21JULYRX7</v>
      </c>
      <c r="B833" s="458" t="str">
        <f t="shared" si="2229"/>
        <v>2020-21</v>
      </c>
      <c r="C833" s="402" t="s">
        <v>673</v>
      </c>
      <c r="D833" s="402" t="s">
        <v>649</v>
      </c>
      <c r="E833" s="402" t="s">
        <v>462</v>
      </c>
      <c r="F833" s="478" t="s">
        <v>449</v>
      </c>
      <c r="G833" s="478" t="s">
        <v>691</v>
      </c>
      <c r="H833" s="510">
        <v>114801</v>
      </c>
      <c r="I833" s="510">
        <v>90806</v>
      </c>
      <c r="J833" s="510">
        <v>73021</v>
      </c>
      <c r="K833" s="510">
        <v>1</v>
      </c>
      <c r="L833" s="510">
        <v>1</v>
      </c>
      <c r="M833" s="510">
        <v>1</v>
      </c>
      <c r="N833" s="510">
        <v>1</v>
      </c>
      <c r="O833" s="510">
        <v>1</v>
      </c>
      <c r="P833" s="510">
        <v>234</v>
      </c>
      <c r="Q833" s="510">
        <v>15462</v>
      </c>
      <c r="R833" s="510">
        <v>1932</v>
      </c>
      <c r="S833" s="510">
        <v>96529</v>
      </c>
      <c r="T833" s="510">
        <v>7642</v>
      </c>
      <c r="U833" s="510">
        <v>5035</v>
      </c>
      <c r="V833" s="510">
        <v>48575</v>
      </c>
      <c r="W833" s="510">
        <v>17245</v>
      </c>
      <c r="X833" s="510">
        <v>3352</v>
      </c>
      <c r="Y833" s="510">
        <v>3255461</v>
      </c>
      <c r="Z833" s="510">
        <v>426</v>
      </c>
      <c r="AA833" s="510">
        <v>715</v>
      </c>
      <c r="AB833" s="510">
        <v>2829104</v>
      </c>
      <c r="AC833" s="510">
        <v>562</v>
      </c>
      <c r="AD833" s="510">
        <v>959</v>
      </c>
      <c r="AE833" s="510">
        <v>60932677</v>
      </c>
      <c r="AF833" s="510">
        <v>1254</v>
      </c>
      <c r="AG833" s="510">
        <v>2522</v>
      </c>
      <c r="AH833" s="510">
        <v>64316558</v>
      </c>
      <c r="AI833" s="510">
        <v>3730</v>
      </c>
      <c r="AJ833" s="510">
        <v>8532</v>
      </c>
      <c r="AK833" s="510">
        <v>19859027</v>
      </c>
      <c r="AL833" s="510">
        <v>5925</v>
      </c>
      <c r="AM833" s="510">
        <v>11527</v>
      </c>
      <c r="AN833" s="510"/>
      <c r="AO833" s="510"/>
      <c r="AP833" s="510"/>
      <c r="AQ833" s="510"/>
      <c r="AR833" s="510"/>
      <c r="AS833" s="510"/>
      <c r="AT833" s="510">
        <v>10422</v>
      </c>
      <c r="AU833" s="510">
        <v>502</v>
      </c>
      <c r="AV833" s="510">
        <v>6806</v>
      </c>
      <c r="AW833" s="510">
        <v>1248</v>
      </c>
      <c r="AX833" s="510">
        <v>668</v>
      </c>
      <c r="AY833" s="510">
        <v>2446</v>
      </c>
      <c r="AZ833" s="510">
        <v>777</v>
      </c>
      <c r="BA833" s="510"/>
      <c r="BB833" s="510"/>
      <c r="BC833" s="510"/>
      <c r="BD833" s="510"/>
      <c r="BE833" s="510"/>
      <c r="BF833" s="510"/>
      <c r="BG833" s="510"/>
      <c r="BH833" s="510"/>
      <c r="BI833" s="510">
        <v>52567</v>
      </c>
      <c r="BJ833" s="510">
        <v>5534</v>
      </c>
      <c r="BK833" s="510">
        <v>28006</v>
      </c>
      <c r="BL833" s="510">
        <v>86107</v>
      </c>
      <c r="BM833" s="510">
        <v>16595</v>
      </c>
      <c r="BN833" s="510">
        <v>13450</v>
      </c>
      <c r="BO833" s="510">
        <v>10930</v>
      </c>
      <c r="BP833" s="510">
        <v>8926</v>
      </c>
      <c r="BQ833" s="510">
        <v>62137</v>
      </c>
      <c r="BR833" s="510">
        <v>51648</v>
      </c>
      <c r="BS833" s="510">
        <v>24243</v>
      </c>
      <c r="BT833" s="510">
        <v>18301</v>
      </c>
      <c r="BU833" s="510">
        <v>4142</v>
      </c>
      <c r="BV833" s="510">
        <v>3286</v>
      </c>
      <c r="BW833" s="510">
        <v>79</v>
      </c>
      <c r="BX833" s="510">
        <v>40625</v>
      </c>
      <c r="BY833" s="510">
        <v>514</v>
      </c>
      <c r="BZ833" s="510">
        <v>954</v>
      </c>
      <c r="CA833" s="510">
        <v>52</v>
      </c>
      <c r="CB833" s="510">
        <v>24499</v>
      </c>
      <c r="CC833" s="510">
        <v>471</v>
      </c>
      <c r="CD833" s="510">
        <v>928</v>
      </c>
      <c r="CE833" s="510">
        <v>7511</v>
      </c>
      <c r="CF833" s="510">
        <v>3190337</v>
      </c>
      <c r="CG833" s="510">
        <v>425</v>
      </c>
      <c r="CH833" s="510">
        <v>710</v>
      </c>
      <c r="CI833" s="510">
        <v>3309</v>
      </c>
      <c r="CJ833" s="510">
        <v>4411463</v>
      </c>
      <c r="CK833" s="510">
        <v>1333</v>
      </c>
      <c r="CL833" s="510">
        <v>2638</v>
      </c>
      <c r="CM833" s="510">
        <v>1665</v>
      </c>
      <c r="CN833" s="510">
        <v>2126292</v>
      </c>
      <c r="CO833" s="510">
        <v>1277</v>
      </c>
      <c r="CP833" s="510">
        <v>2730</v>
      </c>
      <c r="CQ833" s="510">
        <v>43601</v>
      </c>
      <c r="CR833" s="510">
        <v>54394922</v>
      </c>
      <c r="CS833" s="510">
        <v>1248</v>
      </c>
      <c r="CT833" s="510">
        <v>2504</v>
      </c>
      <c r="CU833" s="510">
        <v>3123</v>
      </c>
      <c r="CV833" s="510">
        <v>12164458</v>
      </c>
      <c r="CW833" s="510">
        <v>3895</v>
      </c>
      <c r="CX833" s="510">
        <v>8341</v>
      </c>
      <c r="CY833" s="510">
        <v>1402</v>
      </c>
      <c r="CZ833" s="510">
        <v>4483093</v>
      </c>
      <c r="DA833" s="510">
        <v>3198</v>
      </c>
      <c r="DB833" s="510">
        <v>7199</v>
      </c>
      <c r="DC833" s="510">
        <v>1708</v>
      </c>
      <c r="DD833" s="510">
        <v>7617690</v>
      </c>
      <c r="DE833" s="510">
        <v>4460</v>
      </c>
      <c r="DF833" s="510">
        <v>9947</v>
      </c>
      <c r="DG833" s="510">
        <v>1128</v>
      </c>
      <c r="DH833" s="510">
        <v>5011700</v>
      </c>
      <c r="DI833" s="510">
        <v>4443</v>
      </c>
      <c r="DJ833" s="510">
        <v>9858</v>
      </c>
      <c r="DK833" s="510">
        <v>210</v>
      </c>
      <c r="DL833" s="510">
        <v>76719</v>
      </c>
      <c r="DM833" s="510">
        <v>365</v>
      </c>
      <c r="DN833" s="510">
        <v>638</v>
      </c>
      <c r="DO833" s="510">
        <v>3546</v>
      </c>
      <c r="DP833" s="510">
        <v>105526</v>
      </c>
      <c r="DQ833" s="510">
        <v>30</v>
      </c>
      <c r="DR833" s="510">
        <v>52</v>
      </c>
      <c r="DS833" s="510">
        <v>96</v>
      </c>
      <c r="DT833" s="510">
        <v>162849</v>
      </c>
      <c r="DU833" s="510">
        <v>1696</v>
      </c>
      <c r="DV833" s="510">
        <v>3145</v>
      </c>
      <c r="DW833" s="510">
        <v>83</v>
      </c>
      <c r="DX833" s="510"/>
      <c r="DY833" s="510"/>
      <c r="DZ833" s="510"/>
      <c r="EA833" s="510"/>
      <c r="EB833" s="510"/>
      <c r="EC833" s="510"/>
      <c r="ED833" s="510"/>
      <c r="EE833" s="510"/>
      <c r="EF833" s="510"/>
      <c r="EG833" s="510" t="s">
        <v>152</v>
      </c>
      <c r="EH833" s="510" t="s">
        <v>152</v>
      </c>
      <c r="EI833" s="510">
        <v>0</v>
      </c>
      <c r="EJ833" s="479"/>
      <c r="EK833" s="479"/>
      <c r="EL833" s="479"/>
      <c r="EM833" s="479"/>
      <c r="EN833" s="479"/>
      <c r="EO833" s="479"/>
      <c r="EP833" s="479"/>
      <c r="EQ833" s="479"/>
      <c r="ER833" s="479"/>
      <c r="ES833" s="479"/>
      <c r="ET833" s="479"/>
      <c r="EU833" s="479"/>
      <c r="EV833" s="479"/>
      <c r="EW833" s="479"/>
      <c r="EX833" s="479"/>
      <c r="EY833" s="479"/>
      <c r="EZ833" s="476"/>
      <c r="FA833" s="446">
        <f t="shared" si="2246"/>
        <v>7</v>
      </c>
      <c r="FB833" s="417">
        <f t="shared" si="2247"/>
        <v>2020</v>
      </c>
      <c r="FC833" s="448">
        <f t="shared" si="2258"/>
        <v>44013</v>
      </c>
      <c r="FD833" s="449">
        <f t="shared" si="2230"/>
        <v>31</v>
      </c>
      <c r="FE833" s="450"/>
      <c r="FF833" s="451">
        <f t="shared" si="2232"/>
        <v>0.47867170626349892</v>
      </c>
      <c r="FG833" s="450"/>
      <c r="FH833" s="452">
        <f t="shared" si="2248"/>
        <v>2.171551949751374</v>
      </c>
      <c r="FI833" s="452">
        <f t="shared" si="2249"/>
        <v>1.760010468463753</v>
      </c>
      <c r="FJ833" s="452">
        <f t="shared" si="2250"/>
        <v>2.1708043694141015</v>
      </c>
      <c r="FK833" s="452">
        <f t="shared" si="2251"/>
        <v>1.77279046673287</v>
      </c>
      <c r="FL833" s="452">
        <f t="shared" si="2252"/>
        <v>1.2791971178589809</v>
      </c>
      <c r="FM833" s="452">
        <f t="shared" si="2253"/>
        <v>1.0632629953679877</v>
      </c>
      <c r="FN833" s="452">
        <f t="shared" si="2254"/>
        <v>1.4057987822557263</v>
      </c>
      <c r="FO833" s="452">
        <f t="shared" si="2255"/>
        <v>1.0612351406204696</v>
      </c>
      <c r="FP833" s="452">
        <f t="shared" si="2256"/>
        <v>1.2356801909307875</v>
      </c>
      <c r="FQ833" s="452">
        <f t="shared" si="2257"/>
        <v>0.98031026252983289</v>
      </c>
      <c r="FR833" s="453"/>
      <c r="FS833" s="446">
        <f t="shared" ref="FS833:GA842" si="2261">IFERROR(HLOOKUP(FS$1,$H$5:$HA$10112,MATCH($A833,$A$5:$A$10112,0),0)*HLOOKUP(FS$2,$H$5:$HA$10112,MATCH($A833,$A$5:$A$10112,0),0),"-")</f>
        <v>90806</v>
      </c>
      <c r="FT833" s="446">
        <f t="shared" si="2261"/>
        <v>90806</v>
      </c>
      <c r="FU833" s="446">
        <f t="shared" si="2261"/>
        <v>90806</v>
      </c>
      <c r="FV833" s="446">
        <f t="shared" si="2261"/>
        <v>90806</v>
      </c>
      <c r="FW833" s="446">
        <f t="shared" si="2261"/>
        <v>5464030</v>
      </c>
      <c r="FX833" s="446">
        <f t="shared" si="2261"/>
        <v>4828565</v>
      </c>
      <c r="FY833" s="446">
        <f t="shared" si="2261"/>
        <v>122506150</v>
      </c>
      <c r="FZ833" s="446">
        <f t="shared" si="2261"/>
        <v>147134340</v>
      </c>
      <c r="GA833" s="446">
        <f t="shared" si="2261"/>
        <v>38638504</v>
      </c>
      <c r="GB833" s="446"/>
      <c r="GC833" s="446"/>
      <c r="GD833" s="446">
        <f t="shared" si="2259"/>
        <v>75366</v>
      </c>
      <c r="GE833" s="446">
        <f t="shared" si="2259"/>
        <v>48256</v>
      </c>
      <c r="GF833" s="446">
        <f t="shared" si="2259"/>
        <v>5332810</v>
      </c>
      <c r="GG833" s="446">
        <f t="shared" si="2259"/>
        <v>8729142</v>
      </c>
      <c r="GH833" s="446">
        <f t="shared" si="2259"/>
        <v>4545450</v>
      </c>
      <c r="GI833" s="446">
        <f t="shared" si="2259"/>
        <v>109176904</v>
      </c>
      <c r="GJ833" s="446">
        <f t="shared" si="2259"/>
        <v>26048943</v>
      </c>
      <c r="GK833" s="446">
        <f t="shared" si="2259"/>
        <v>10092998</v>
      </c>
      <c r="GL833" s="446">
        <f t="shared" si="2259"/>
        <v>16989476</v>
      </c>
      <c r="GM833" s="446">
        <f t="shared" si="2259"/>
        <v>11119824</v>
      </c>
      <c r="GN833" s="446">
        <f t="shared" si="2236"/>
        <v>301920</v>
      </c>
      <c r="GO833" s="446">
        <f t="shared" si="2260"/>
        <v>133980</v>
      </c>
      <c r="GP833" s="446">
        <f t="shared" si="2260"/>
        <v>184392</v>
      </c>
      <c r="GQ833" s="446">
        <f t="shared" si="2260"/>
        <v>0</v>
      </c>
      <c r="GR833" s="446"/>
      <c r="GS833" s="446"/>
      <c r="GT833" s="446"/>
      <c r="GU833" s="446"/>
      <c r="GV833" s="416"/>
      <c r="GW833" s="402"/>
      <c r="GX833" s="402"/>
      <c r="GY833" s="402"/>
      <c r="GZ833" s="402"/>
      <c r="HA833" s="402"/>
    </row>
    <row r="834" spans="1:209" ht="9.75" customHeight="1" x14ac:dyDescent="0.2">
      <c r="A834" s="493" t="str">
        <f t="shared" si="2245"/>
        <v>2020-21JULYRYE</v>
      </c>
      <c r="B834" s="494" t="str">
        <f t="shared" si="2229"/>
        <v>2020-21</v>
      </c>
      <c r="C834" s="480" t="s">
        <v>673</v>
      </c>
      <c r="D834" s="480" t="s">
        <v>663</v>
      </c>
      <c r="E834" s="480" t="s">
        <v>662</v>
      </c>
      <c r="F834" s="495" t="s">
        <v>456</v>
      </c>
      <c r="G834" s="495" t="s">
        <v>692</v>
      </c>
      <c r="H834" s="521">
        <v>64061</v>
      </c>
      <c r="I834" s="521">
        <v>37109</v>
      </c>
      <c r="J834" s="521">
        <v>165145</v>
      </c>
      <c r="K834" s="521">
        <v>4</v>
      </c>
      <c r="L834" s="521">
        <v>3</v>
      </c>
      <c r="M834" s="521">
        <v>4</v>
      </c>
      <c r="N834" s="521">
        <v>5</v>
      </c>
      <c r="O834" s="521">
        <v>52</v>
      </c>
      <c r="P834" s="521">
        <v>294</v>
      </c>
      <c r="Q834" s="521">
        <v>0</v>
      </c>
      <c r="R834" s="521">
        <v>94</v>
      </c>
      <c r="S834" s="521">
        <v>49175</v>
      </c>
      <c r="T834" s="521">
        <v>3639</v>
      </c>
      <c r="U834" s="521">
        <v>2142</v>
      </c>
      <c r="V834" s="521">
        <v>20504</v>
      </c>
      <c r="W834" s="521">
        <v>16627</v>
      </c>
      <c r="X834" s="521">
        <v>1233</v>
      </c>
      <c r="Y834" s="521">
        <v>1324328</v>
      </c>
      <c r="Z834" s="521">
        <v>364</v>
      </c>
      <c r="AA834" s="521">
        <v>679</v>
      </c>
      <c r="AB834" s="521">
        <v>1150185</v>
      </c>
      <c r="AC834" s="521">
        <v>537</v>
      </c>
      <c r="AD834" s="521">
        <v>1018</v>
      </c>
      <c r="AE834" s="521">
        <v>16961922</v>
      </c>
      <c r="AF834" s="521">
        <v>827</v>
      </c>
      <c r="AG834" s="521">
        <v>1582</v>
      </c>
      <c r="AH834" s="521">
        <v>38015753</v>
      </c>
      <c r="AI834" s="521">
        <v>2286</v>
      </c>
      <c r="AJ834" s="521">
        <v>5170</v>
      </c>
      <c r="AK834" s="521">
        <v>4636350</v>
      </c>
      <c r="AL834" s="521">
        <v>3760</v>
      </c>
      <c r="AM834" s="521">
        <v>8560</v>
      </c>
      <c r="AN834" s="521"/>
      <c r="AO834" s="521"/>
      <c r="AP834" s="521"/>
      <c r="AQ834" s="521"/>
      <c r="AR834" s="521"/>
      <c r="AS834" s="521"/>
      <c r="AT834" s="521">
        <v>4258</v>
      </c>
      <c r="AU834" s="521">
        <v>42</v>
      </c>
      <c r="AV834" s="521">
        <v>135</v>
      </c>
      <c r="AW834" s="521">
        <v>193</v>
      </c>
      <c r="AX834" s="521">
        <v>537</v>
      </c>
      <c r="AY834" s="521">
        <v>3544</v>
      </c>
      <c r="AZ834" s="521">
        <v>373</v>
      </c>
      <c r="BA834" s="521"/>
      <c r="BB834" s="521"/>
      <c r="BC834" s="521"/>
      <c r="BD834" s="521"/>
      <c r="BE834" s="521"/>
      <c r="BF834" s="521"/>
      <c r="BG834" s="521"/>
      <c r="BH834" s="521"/>
      <c r="BI834" s="521">
        <v>24775</v>
      </c>
      <c r="BJ834" s="521">
        <v>3056</v>
      </c>
      <c r="BK834" s="521">
        <v>17086</v>
      </c>
      <c r="BL834" s="521">
        <v>44917</v>
      </c>
      <c r="BM834" s="521">
        <v>7563</v>
      </c>
      <c r="BN834" s="521">
        <v>5668</v>
      </c>
      <c r="BO834" s="521">
        <v>4503</v>
      </c>
      <c r="BP834" s="521">
        <v>3437</v>
      </c>
      <c r="BQ834" s="521">
        <v>27441</v>
      </c>
      <c r="BR834" s="521">
        <v>22237</v>
      </c>
      <c r="BS834" s="521">
        <v>24173</v>
      </c>
      <c r="BT834" s="521">
        <v>18995</v>
      </c>
      <c r="BU834" s="521">
        <v>2038</v>
      </c>
      <c r="BV834" s="521">
        <v>1471</v>
      </c>
      <c r="BW834" s="521">
        <v>35</v>
      </c>
      <c r="BX834" s="521">
        <v>19480</v>
      </c>
      <c r="BY834" s="521">
        <v>557</v>
      </c>
      <c r="BZ834" s="521">
        <v>1053</v>
      </c>
      <c r="CA834" s="521">
        <v>44</v>
      </c>
      <c r="CB834" s="521">
        <v>17378</v>
      </c>
      <c r="CC834" s="521">
        <v>395</v>
      </c>
      <c r="CD834" s="521">
        <v>928</v>
      </c>
      <c r="CE834" s="521">
        <v>3560</v>
      </c>
      <c r="CF834" s="521">
        <v>1287470</v>
      </c>
      <c r="CG834" s="521">
        <v>362</v>
      </c>
      <c r="CH834" s="521">
        <v>674</v>
      </c>
      <c r="CI834" s="521">
        <v>1850</v>
      </c>
      <c r="CJ834" s="521">
        <v>1574027</v>
      </c>
      <c r="CK834" s="521">
        <v>851</v>
      </c>
      <c r="CL834" s="521">
        <v>1567</v>
      </c>
      <c r="CM834" s="521">
        <v>499</v>
      </c>
      <c r="CN834" s="521">
        <v>318807</v>
      </c>
      <c r="CO834" s="521">
        <v>639</v>
      </c>
      <c r="CP834" s="521">
        <v>1434</v>
      </c>
      <c r="CQ834" s="521">
        <v>18155</v>
      </c>
      <c r="CR834" s="521">
        <v>15069088</v>
      </c>
      <c r="CS834" s="521">
        <v>830</v>
      </c>
      <c r="CT834" s="521">
        <v>1586</v>
      </c>
      <c r="CU834" s="521">
        <v>2397</v>
      </c>
      <c r="CV834" s="521">
        <v>7187822</v>
      </c>
      <c r="CW834" s="521">
        <v>2999</v>
      </c>
      <c r="CX834" s="521">
        <v>6355</v>
      </c>
      <c r="CY834" s="521">
        <v>736</v>
      </c>
      <c r="CZ834" s="521">
        <v>1592428</v>
      </c>
      <c r="DA834" s="521">
        <v>2164</v>
      </c>
      <c r="DB834" s="521">
        <v>4705</v>
      </c>
      <c r="DC834" s="521">
        <v>300</v>
      </c>
      <c r="DD834" s="521">
        <v>2025759</v>
      </c>
      <c r="DE834" s="521">
        <v>6753</v>
      </c>
      <c r="DF834" s="521">
        <v>15223</v>
      </c>
      <c r="DG834" s="521">
        <v>52</v>
      </c>
      <c r="DH834" s="521">
        <v>216902</v>
      </c>
      <c r="DI834" s="521">
        <v>4171</v>
      </c>
      <c r="DJ834" s="521">
        <v>11963</v>
      </c>
      <c r="DK834" s="521">
        <v>186</v>
      </c>
      <c r="DL834" s="521">
        <v>69053</v>
      </c>
      <c r="DM834" s="521">
        <v>371</v>
      </c>
      <c r="DN834" s="521">
        <v>516</v>
      </c>
      <c r="DO834" s="521">
        <v>2713</v>
      </c>
      <c r="DP834" s="521">
        <v>104209</v>
      </c>
      <c r="DQ834" s="521">
        <v>38</v>
      </c>
      <c r="DR834" s="521">
        <v>75</v>
      </c>
      <c r="DS834" s="521">
        <v>110</v>
      </c>
      <c r="DT834" s="521">
        <v>220352</v>
      </c>
      <c r="DU834" s="521">
        <v>2003</v>
      </c>
      <c r="DV834" s="521">
        <v>3904</v>
      </c>
      <c r="DW834" s="521">
        <v>109</v>
      </c>
      <c r="DX834" s="521"/>
      <c r="DY834" s="521"/>
      <c r="DZ834" s="521"/>
      <c r="EA834" s="521"/>
      <c r="EB834" s="521"/>
      <c r="EC834" s="521"/>
      <c r="ED834" s="521"/>
      <c r="EE834" s="521"/>
      <c r="EF834" s="521"/>
      <c r="EG834" s="521" t="s">
        <v>152</v>
      </c>
      <c r="EH834" s="521" t="s">
        <v>152</v>
      </c>
      <c r="EI834" s="521">
        <v>0</v>
      </c>
      <c r="EJ834" s="496"/>
      <c r="EK834" s="496"/>
      <c r="EL834" s="496"/>
      <c r="EM834" s="496"/>
      <c r="EN834" s="496"/>
      <c r="EO834" s="496"/>
      <c r="EP834" s="496"/>
      <c r="EQ834" s="496"/>
      <c r="ER834" s="496"/>
      <c r="ES834" s="496"/>
      <c r="ET834" s="496"/>
      <c r="EU834" s="496"/>
      <c r="EV834" s="496"/>
      <c r="EW834" s="496"/>
      <c r="EX834" s="496"/>
      <c r="EY834" s="496"/>
      <c r="EZ834" s="497"/>
      <c r="FA834" s="482">
        <f t="shared" si="2246"/>
        <v>7</v>
      </c>
      <c r="FB834" s="493">
        <f t="shared" si="2247"/>
        <v>2020</v>
      </c>
      <c r="FC834" s="498">
        <f t="shared" si="2258"/>
        <v>44013</v>
      </c>
      <c r="FD834" s="499">
        <f t="shared" si="2230"/>
        <v>31</v>
      </c>
      <c r="FE834" s="500"/>
      <c r="FF834" s="515">
        <f t="shared" si="2232"/>
        <v>0.81106128550074741</v>
      </c>
      <c r="FG834" s="500"/>
      <c r="FH834" s="481">
        <f t="shared" si="2248"/>
        <v>2.0783182192910141</v>
      </c>
      <c r="FI834" s="481">
        <f t="shared" si="2249"/>
        <v>1.5575707611981313</v>
      </c>
      <c r="FJ834" s="481">
        <f t="shared" si="2250"/>
        <v>2.1022408963585435</v>
      </c>
      <c r="FK834" s="481">
        <f t="shared" si="2251"/>
        <v>1.6045751633986929</v>
      </c>
      <c r="FL834" s="481">
        <f t="shared" si="2252"/>
        <v>1.3383242294186499</v>
      </c>
      <c r="FM834" s="481">
        <f t="shared" si="2253"/>
        <v>1.0845200936402652</v>
      </c>
      <c r="FN834" s="481">
        <f t="shared" si="2254"/>
        <v>1.4538401395320864</v>
      </c>
      <c r="FO834" s="481">
        <f t="shared" si="2255"/>
        <v>1.1424189571179406</v>
      </c>
      <c r="FP834" s="481">
        <f t="shared" si="2256"/>
        <v>1.6528791565287915</v>
      </c>
      <c r="FQ834" s="481">
        <f t="shared" si="2257"/>
        <v>1.1930251419302513</v>
      </c>
      <c r="FR834" s="501"/>
      <c r="FS834" s="482">
        <f t="shared" si="2261"/>
        <v>111327</v>
      </c>
      <c r="FT834" s="482">
        <f t="shared" si="2261"/>
        <v>148436</v>
      </c>
      <c r="FU834" s="482">
        <f t="shared" si="2261"/>
        <v>185545</v>
      </c>
      <c r="FV834" s="482">
        <f t="shared" si="2261"/>
        <v>1929668</v>
      </c>
      <c r="FW834" s="482">
        <f t="shared" si="2261"/>
        <v>2470881</v>
      </c>
      <c r="FX834" s="482">
        <f t="shared" si="2261"/>
        <v>2180556</v>
      </c>
      <c r="FY834" s="482">
        <f t="shared" si="2261"/>
        <v>32437328</v>
      </c>
      <c r="FZ834" s="482">
        <f t="shared" si="2261"/>
        <v>85961590</v>
      </c>
      <c r="GA834" s="482">
        <f t="shared" si="2261"/>
        <v>10554480</v>
      </c>
      <c r="GB834" s="482"/>
      <c r="GC834" s="482"/>
      <c r="GD834" s="482">
        <f t="shared" si="2259"/>
        <v>36855</v>
      </c>
      <c r="GE834" s="482">
        <f t="shared" si="2259"/>
        <v>40832</v>
      </c>
      <c r="GF834" s="482">
        <f t="shared" si="2259"/>
        <v>2399440</v>
      </c>
      <c r="GG834" s="482">
        <f t="shared" si="2259"/>
        <v>2898950</v>
      </c>
      <c r="GH834" s="482">
        <f t="shared" si="2259"/>
        <v>715566</v>
      </c>
      <c r="GI834" s="482">
        <f t="shared" si="2259"/>
        <v>28793830</v>
      </c>
      <c r="GJ834" s="482">
        <f t="shared" si="2259"/>
        <v>15232935</v>
      </c>
      <c r="GK834" s="482">
        <f t="shared" si="2259"/>
        <v>3462880</v>
      </c>
      <c r="GL834" s="482">
        <f t="shared" si="2259"/>
        <v>4566900</v>
      </c>
      <c r="GM834" s="482">
        <f t="shared" si="2259"/>
        <v>622076</v>
      </c>
      <c r="GN834" s="482">
        <f t="shared" si="2236"/>
        <v>429440</v>
      </c>
      <c r="GO834" s="482">
        <f t="shared" si="2260"/>
        <v>95976</v>
      </c>
      <c r="GP834" s="482">
        <f t="shared" si="2260"/>
        <v>203475</v>
      </c>
      <c r="GQ834" s="482">
        <f t="shared" si="2260"/>
        <v>0</v>
      </c>
      <c r="GR834" s="482"/>
      <c r="GS834" s="482"/>
      <c r="GT834" s="482"/>
      <c r="GU834" s="482"/>
      <c r="GV834" s="502"/>
      <c r="GW834" s="402"/>
      <c r="GX834" s="402"/>
      <c r="GY834" s="402"/>
      <c r="GZ834" s="402"/>
      <c r="HA834" s="402"/>
    </row>
    <row r="835" spans="1:209" ht="9.75" customHeight="1" x14ac:dyDescent="0.2">
      <c r="A835" s="417" t="str">
        <f t="shared" si="2245"/>
        <v>2020-21JULYRYD</v>
      </c>
      <c r="B835" s="458" t="str">
        <f t="shared" si="2229"/>
        <v>2020-21</v>
      </c>
      <c r="C835" s="402" t="s">
        <v>673</v>
      </c>
      <c r="D835" s="402" t="s">
        <v>663</v>
      </c>
      <c r="E835" s="402" t="s">
        <v>662</v>
      </c>
      <c r="F835" s="478" t="s">
        <v>455</v>
      </c>
      <c r="G835" s="478" t="s">
        <v>693</v>
      </c>
      <c r="H835" s="510">
        <v>82674</v>
      </c>
      <c r="I835" s="510">
        <v>62772</v>
      </c>
      <c r="J835" s="510">
        <v>154493</v>
      </c>
      <c r="K835" s="510">
        <v>2</v>
      </c>
      <c r="L835" s="510">
        <v>1</v>
      </c>
      <c r="M835" s="510">
        <v>1</v>
      </c>
      <c r="N835" s="510">
        <v>2</v>
      </c>
      <c r="O835" s="510">
        <v>51</v>
      </c>
      <c r="P835" s="510">
        <v>299</v>
      </c>
      <c r="Q835" s="510">
        <v>48</v>
      </c>
      <c r="R835" s="510">
        <v>1</v>
      </c>
      <c r="S835" s="510">
        <v>61167</v>
      </c>
      <c r="T835" s="510">
        <v>3904</v>
      </c>
      <c r="U835" s="510">
        <v>2338</v>
      </c>
      <c r="V835" s="510">
        <v>30145</v>
      </c>
      <c r="W835" s="510">
        <v>20363</v>
      </c>
      <c r="X835" s="510">
        <v>392</v>
      </c>
      <c r="Y835" s="510">
        <v>1865060</v>
      </c>
      <c r="Z835" s="510">
        <v>478</v>
      </c>
      <c r="AA835" s="510">
        <v>879</v>
      </c>
      <c r="AB835" s="510">
        <v>1311986</v>
      </c>
      <c r="AC835" s="510">
        <v>561</v>
      </c>
      <c r="AD835" s="510">
        <v>1074</v>
      </c>
      <c r="AE835" s="510">
        <v>33780135</v>
      </c>
      <c r="AF835" s="510">
        <v>1121</v>
      </c>
      <c r="AG835" s="510">
        <v>2102</v>
      </c>
      <c r="AH835" s="510">
        <v>105329211</v>
      </c>
      <c r="AI835" s="510">
        <v>5173</v>
      </c>
      <c r="AJ835" s="510">
        <v>12001</v>
      </c>
      <c r="AK835" s="510">
        <v>2505223</v>
      </c>
      <c r="AL835" s="510">
        <v>6391</v>
      </c>
      <c r="AM835" s="510">
        <v>15548</v>
      </c>
      <c r="AN835" s="510"/>
      <c r="AO835" s="510"/>
      <c r="AP835" s="510"/>
      <c r="AQ835" s="510"/>
      <c r="AR835" s="510"/>
      <c r="AS835" s="510"/>
      <c r="AT835" s="510">
        <v>4117</v>
      </c>
      <c r="AU835" s="510">
        <v>142</v>
      </c>
      <c r="AV835" s="510">
        <v>595</v>
      </c>
      <c r="AW835" s="510">
        <v>1822</v>
      </c>
      <c r="AX835" s="510">
        <v>443</v>
      </c>
      <c r="AY835" s="510">
        <v>2937</v>
      </c>
      <c r="AZ835" s="510">
        <v>1552</v>
      </c>
      <c r="BA835" s="510"/>
      <c r="BB835" s="510"/>
      <c r="BC835" s="510"/>
      <c r="BD835" s="510"/>
      <c r="BE835" s="510"/>
      <c r="BF835" s="510"/>
      <c r="BG835" s="510"/>
      <c r="BH835" s="510"/>
      <c r="BI835" s="510">
        <v>34589</v>
      </c>
      <c r="BJ835" s="510">
        <v>2002</v>
      </c>
      <c r="BK835" s="510">
        <v>20459</v>
      </c>
      <c r="BL835" s="510">
        <v>57050</v>
      </c>
      <c r="BM835" s="510">
        <v>8302</v>
      </c>
      <c r="BN835" s="510">
        <v>6089</v>
      </c>
      <c r="BO835" s="510">
        <v>4927</v>
      </c>
      <c r="BP835" s="510">
        <v>3670</v>
      </c>
      <c r="BQ835" s="510">
        <v>41669</v>
      </c>
      <c r="BR835" s="510">
        <v>32263</v>
      </c>
      <c r="BS835" s="510">
        <v>36446</v>
      </c>
      <c r="BT835" s="510">
        <v>21464</v>
      </c>
      <c r="BU835" s="510">
        <v>665</v>
      </c>
      <c r="BV835" s="510">
        <v>418</v>
      </c>
      <c r="BW835" s="510">
        <v>58</v>
      </c>
      <c r="BX835" s="510">
        <v>35709</v>
      </c>
      <c r="BY835" s="510">
        <v>616</v>
      </c>
      <c r="BZ835" s="510">
        <v>1164</v>
      </c>
      <c r="CA835" s="510">
        <v>83</v>
      </c>
      <c r="CB835" s="510">
        <v>50079</v>
      </c>
      <c r="CC835" s="510">
        <v>603</v>
      </c>
      <c r="CD835" s="510">
        <v>1188</v>
      </c>
      <c r="CE835" s="510">
        <v>3763</v>
      </c>
      <c r="CF835" s="510">
        <v>1779272</v>
      </c>
      <c r="CG835" s="510">
        <v>473</v>
      </c>
      <c r="CH835" s="510">
        <v>869</v>
      </c>
      <c r="CI835" s="510">
        <v>2085</v>
      </c>
      <c r="CJ835" s="510">
        <v>2251014</v>
      </c>
      <c r="CK835" s="510">
        <v>1080</v>
      </c>
      <c r="CL835" s="510">
        <v>2004</v>
      </c>
      <c r="CM835" s="510">
        <v>938</v>
      </c>
      <c r="CN835" s="510">
        <v>1026840</v>
      </c>
      <c r="CO835" s="510">
        <v>1095</v>
      </c>
      <c r="CP835" s="510">
        <v>2124</v>
      </c>
      <c r="CQ835" s="510">
        <v>27122</v>
      </c>
      <c r="CR835" s="510">
        <v>30502281</v>
      </c>
      <c r="CS835" s="510">
        <v>1125</v>
      </c>
      <c r="CT835" s="510">
        <v>2105</v>
      </c>
      <c r="CU835" s="510">
        <v>1200</v>
      </c>
      <c r="CV835" s="510">
        <v>9192977</v>
      </c>
      <c r="CW835" s="510">
        <v>7661</v>
      </c>
      <c r="CX835" s="510">
        <v>15665</v>
      </c>
      <c r="CY835" s="510">
        <v>551</v>
      </c>
      <c r="CZ835" s="510">
        <v>4684749</v>
      </c>
      <c r="DA835" s="510">
        <v>8502</v>
      </c>
      <c r="DB835" s="510">
        <v>18830</v>
      </c>
      <c r="DC835" s="510">
        <v>828</v>
      </c>
      <c r="DD835" s="510">
        <v>8617163</v>
      </c>
      <c r="DE835" s="510">
        <v>10407</v>
      </c>
      <c r="DF835" s="510">
        <v>22536</v>
      </c>
      <c r="DG835" s="510">
        <v>114</v>
      </c>
      <c r="DH835" s="510">
        <v>1268285</v>
      </c>
      <c r="DI835" s="510">
        <v>11125</v>
      </c>
      <c r="DJ835" s="510">
        <v>21288</v>
      </c>
      <c r="DK835" s="510">
        <v>27</v>
      </c>
      <c r="DL835" s="510">
        <v>8181</v>
      </c>
      <c r="DM835" s="510">
        <v>303</v>
      </c>
      <c r="DN835" s="510">
        <v>577</v>
      </c>
      <c r="DO835" s="510">
        <v>2619</v>
      </c>
      <c r="DP835" s="510">
        <v>126506</v>
      </c>
      <c r="DQ835" s="510">
        <v>48</v>
      </c>
      <c r="DR835" s="510">
        <v>61</v>
      </c>
      <c r="DS835" s="510">
        <v>148</v>
      </c>
      <c r="DT835" s="510">
        <v>153727</v>
      </c>
      <c r="DU835" s="510">
        <v>1039</v>
      </c>
      <c r="DV835" s="510">
        <v>1931</v>
      </c>
      <c r="DW835" s="510">
        <v>142</v>
      </c>
      <c r="DX835" s="510"/>
      <c r="DY835" s="510"/>
      <c r="DZ835" s="510"/>
      <c r="EA835" s="510"/>
      <c r="EB835" s="510"/>
      <c r="EC835" s="510"/>
      <c r="ED835" s="510"/>
      <c r="EE835" s="510"/>
      <c r="EF835" s="510"/>
      <c r="EG835" s="510" t="s">
        <v>152</v>
      </c>
      <c r="EH835" s="510" t="s">
        <v>152</v>
      </c>
      <c r="EI835" s="510">
        <v>4</v>
      </c>
      <c r="EJ835" s="479"/>
      <c r="EK835" s="479"/>
      <c r="EL835" s="479"/>
      <c r="EM835" s="479"/>
      <c r="EN835" s="479"/>
      <c r="EO835" s="479"/>
      <c r="EP835" s="479"/>
      <c r="EQ835" s="479"/>
      <c r="ER835" s="479"/>
      <c r="ES835" s="479"/>
      <c r="ET835" s="479"/>
      <c r="EU835" s="479"/>
      <c r="EV835" s="479"/>
      <c r="EW835" s="479"/>
      <c r="EX835" s="479"/>
      <c r="EY835" s="479"/>
      <c r="EZ835" s="516"/>
      <c r="FA835" s="446">
        <f t="shared" si="2246"/>
        <v>7</v>
      </c>
      <c r="FB835" s="417">
        <f t="shared" si="2247"/>
        <v>2020</v>
      </c>
      <c r="FC835" s="448">
        <f t="shared" si="2258"/>
        <v>44013</v>
      </c>
      <c r="FD835" s="449">
        <f t="shared" si="2230"/>
        <v>31</v>
      </c>
      <c r="FE835" s="450"/>
      <c r="FF835" s="451">
        <f t="shared" si="2232"/>
        <v>0.72649098474341189</v>
      </c>
      <c r="FG835" s="450"/>
      <c r="FH835" s="452">
        <f t="shared" si="2248"/>
        <v>2.1265368852459017</v>
      </c>
      <c r="FI835" s="452">
        <f t="shared" si="2249"/>
        <v>1.5596823770491803</v>
      </c>
      <c r="FJ835" s="452">
        <f t="shared" si="2250"/>
        <v>2.1073567151411461</v>
      </c>
      <c r="FK835" s="452">
        <f t="shared" si="2251"/>
        <v>1.5697177074422584</v>
      </c>
      <c r="FL835" s="452">
        <f t="shared" si="2252"/>
        <v>1.3822856195057223</v>
      </c>
      <c r="FM835" s="452">
        <f t="shared" si="2253"/>
        <v>1.0702604080278653</v>
      </c>
      <c r="FN835" s="452">
        <f t="shared" si="2254"/>
        <v>1.7898148602858126</v>
      </c>
      <c r="FO835" s="452">
        <f t="shared" si="2255"/>
        <v>1.0540686539311497</v>
      </c>
      <c r="FP835" s="452">
        <f t="shared" si="2256"/>
        <v>1.6964285714285714</v>
      </c>
      <c r="FQ835" s="452">
        <f t="shared" si="2257"/>
        <v>1.0663265306122449</v>
      </c>
      <c r="FR835" s="453"/>
      <c r="FS835" s="446">
        <f t="shared" si="2261"/>
        <v>62772</v>
      </c>
      <c r="FT835" s="446">
        <f t="shared" si="2261"/>
        <v>62772</v>
      </c>
      <c r="FU835" s="446">
        <f t="shared" si="2261"/>
        <v>125544</v>
      </c>
      <c r="FV835" s="446">
        <f t="shared" si="2261"/>
        <v>3201372</v>
      </c>
      <c r="FW835" s="446">
        <f t="shared" si="2261"/>
        <v>3431616</v>
      </c>
      <c r="FX835" s="446">
        <f t="shared" si="2261"/>
        <v>2511012</v>
      </c>
      <c r="FY835" s="446">
        <f t="shared" si="2261"/>
        <v>63364790</v>
      </c>
      <c r="FZ835" s="446">
        <f t="shared" si="2261"/>
        <v>244376363</v>
      </c>
      <c r="GA835" s="446">
        <f t="shared" si="2261"/>
        <v>6094816</v>
      </c>
      <c r="GB835" s="446"/>
      <c r="GC835" s="446"/>
      <c r="GD835" s="446">
        <f t="shared" si="2259"/>
        <v>67512</v>
      </c>
      <c r="GE835" s="446">
        <f t="shared" si="2259"/>
        <v>98604</v>
      </c>
      <c r="GF835" s="446">
        <f t="shared" si="2259"/>
        <v>3270047</v>
      </c>
      <c r="GG835" s="446">
        <f t="shared" si="2259"/>
        <v>4178340</v>
      </c>
      <c r="GH835" s="446">
        <f t="shared" si="2259"/>
        <v>1992312</v>
      </c>
      <c r="GI835" s="446">
        <f t="shared" si="2259"/>
        <v>57091810</v>
      </c>
      <c r="GJ835" s="446">
        <f t="shared" si="2259"/>
        <v>18798000</v>
      </c>
      <c r="GK835" s="446">
        <f t="shared" si="2259"/>
        <v>10375330</v>
      </c>
      <c r="GL835" s="446">
        <f t="shared" si="2259"/>
        <v>18659808</v>
      </c>
      <c r="GM835" s="446">
        <f t="shared" si="2259"/>
        <v>2426832</v>
      </c>
      <c r="GN835" s="446">
        <f t="shared" si="2236"/>
        <v>285788</v>
      </c>
      <c r="GO835" s="446">
        <f t="shared" si="2260"/>
        <v>15579</v>
      </c>
      <c r="GP835" s="446">
        <f t="shared" si="2260"/>
        <v>159759</v>
      </c>
      <c r="GQ835" s="446">
        <f t="shared" si="2260"/>
        <v>0</v>
      </c>
      <c r="GR835" s="446"/>
      <c r="GS835" s="446"/>
      <c r="GT835" s="446"/>
      <c r="GU835" s="446"/>
      <c r="GV835" s="416"/>
      <c r="GW835" s="402"/>
      <c r="GX835" s="402"/>
      <c r="GY835" s="402"/>
      <c r="GZ835" s="402"/>
      <c r="HA835" s="402"/>
    </row>
    <row r="836" spans="1:209" ht="9.75" customHeight="1" x14ac:dyDescent="0.2">
      <c r="A836" s="417" t="str">
        <f t="shared" si="2245"/>
        <v>2020-21JULYRYF</v>
      </c>
      <c r="B836" s="458" t="str">
        <f t="shared" si="2229"/>
        <v>2020-21</v>
      </c>
      <c r="C836" s="402" t="s">
        <v>673</v>
      </c>
      <c r="D836" s="402" t="s">
        <v>667</v>
      </c>
      <c r="E836" s="402" t="s">
        <v>666</v>
      </c>
      <c r="F836" s="478" t="s">
        <v>457</v>
      </c>
      <c r="G836" s="478" t="s">
        <v>694</v>
      </c>
      <c r="H836" s="510">
        <v>98350</v>
      </c>
      <c r="I836" s="510">
        <v>73406</v>
      </c>
      <c r="J836" s="510">
        <v>197652</v>
      </c>
      <c r="K836" s="510">
        <v>3</v>
      </c>
      <c r="L836" s="510">
        <v>2</v>
      </c>
      <c r="M836" s="510">
        <v>3</v>
      </c>
      <c r="N836" s="510">
        <v>3</v>
      </c>
      <c r="O836" s="510">
        <v>12</v>
      </c>
      <c r="P836" s="510">
        <v>218</v>
      </c>
      <c r="Q836" s="510">
        <v>23</v>
      </c>
      <c r="R836" s="510">
        <v>5633</v>
      </c>
      <c r="S836" s="510">
        <v>73851</v>
      </c>
      <c r="T836" s="510">
        <v>4796</v>
      </c>
      <c r="U836" s="510">
        <v>2829</v>
      </c>
      <c r="V836" s="510">
        <v>38674</v>
      </c>
      <c r="W836" s="510">
        <v>17674</v>
      </c>
      <c r="X836" s="510">
        <v>690</v>
      </c>
      <c r="Y836" s="510">
        <v>1953442</v>
      </c>
      <c r="Z836" s="510">
        <v>407</v>
      </c>
      <c r="AA836" s="510">
        <v>762</v>
      </c>
      <c r="AB836" s="510">
        <v>1413030</v>
      </c>
      <c r="AC836" s="510">
        <v>499</v>
      </c>
      <c r="AD836" s="510">
        <v>962</v>
      </c>
      <c r="AE836" s="510">
        <v>46381346</v>
      </c>
      <c r="AF836" s="510">
        <v>1199</v>
      </c>
      <c r="AG836" s="510">
        <v>2413</v>
      </c>
      <c r="AH836" s="510">
        <v>51881078</v>
      </c>
      <c r="AI836" s="510">
        <v>2935</v>
      </c>
      <c r="AJ836" s="510">
        <v>6837</v>
      </c>
      <c r="AK836" s="510">
        <v>3223691</v>
      </c>
      <c r="AL836" s="510">
        <v>4672</v>
      </c>
      <c r="AM836" s="510">
        <v>10620</v>
      </c>
      <c r="AN836" s="510"/>
      <c r="AO836" s="510"/>
      <c r="AP836" s="510"/>
      <c r="AQ836" s="510"/>
      <c r="AR836" s="510"/>
      <c r="AS836" s="510"/>
      <c r="AT836" s="510">
        <v>3137</v>
      </c>
      <c r="AU836" s="510">
        <v>365</v>
      </c>
      <c r="AV836" s="510">
        <v>1058</v>
      </c>
      <c r="AW836" s="510">
        <v>3765</v>
      </c>
      <c r="AX836" s="510">
        <v>410</v>
      </c>
      <c r="AY836" s="510">
        <v>1304</v>
      </c>
      <c r="AZ836" s="510">
        <v>5</v>
      </c>
      <c r="BA836" s="510"/>
      <c r="BB836" s="510"/>
      <c r="BC836" s="510"/>
      <c r="BD836" s="510"/>
      <c r="BE836" s="510"/>
      <c r="BF836" s="510"/>
      <c r="BG836" s="510"/>
      <c r="BH836" s="510"/>
      <c r="BI836" s="510">
        <v>38980</v>
      </c>
      <c r="BJ836" s="510">
        <v>3405</v>
      </c>
      <c r="BK836" s="510">
        <v>28329</v>
      </c>
      <c r="BL836" s="510">
        <v>70714</v>
      </c>
      <c r="BM836" s="510">
        <v>10658</v>
      </c>
      <c r="BN836" s="510">
        <v>8310</v>
      </c>
      <c r="BO836" s="510">
        <v>6291</v>
      </c>
      <c r="BP836" s="510">
        <v>4966</v>
      </c>
      <c r="BQ836" s="510">
        <v>50807</v>
      </c>
      <c r="BR836" s="510">
        <v>42434</v>
      </c>
      <c r="BS836" s="510">
        <v>26216</v>
      </c>
      <c r="BT836" s="510">
        <v>18794</v>
      </c>
      <c r="BU836" s="510">
        <v>1017</v>
      </c>
      <c r="BV836" s="510">
        <v>732</v>
      </c>
      <c r="BW836" s="510">
        <v>49</v>
      </c>
      <c r="BX836" s="510">
        <v>23951</v>
      </c>
      <c r="BY836" s="510">
        <v>489</v>
      </c>
      <c r="BZ836" s="510">
        <v>898</v>
      </c>
      <c r="CA836" s="510">
        <v>38</v>
      </c>
      <c r="CB836" s="510">
        <v>18496</v>
      </c>
      <c r="CC836" s="510">
        <v>487</v>
      </c>
      <c r="CD836" s="510">
        <v>958</v>
      </c>
      <c r="CE836" s="510">
        <v>4709</v>
      </c>
      <c r="CF836" s="510">
        <v>1910995</v>
      </c>
      <c r="CG836" s="510">
        <v>406</v>
      </c>
      <c r="CH836" s="510">
        <v>760</v>
      </c>
      <c r="CI836" s="510">
        <v>1865</v>
      </c>
      <c r="CJ836" s="510">
        <v>2536236</v>
      </c>
      <c r="CK836" s="510">
        <v>1360</v>
      </c>
      <c r="CL836" s="510">
        <v>2580</v>
      </c>
      <c r="CM836" s="510">
        <v>805</v>
      </c>
      <c r="CN836" s="510">
        <v>960794</v>
      </c>
      <c r="CO836" s="510">
        <v>1194</v>
      </c>
      <c r="CP836" s="510">
        <v>2562</v>
      </c>
      <c r="CQ836" s="510">
        <v>36004</v>
      </c>
      <c r="CR836" s="510">
        <v>42884316</v>
      </c>
      <c r="CS836" s="510">
        <v>1191</v>
      </c>
      <c r="CT836" s="510">
        <v>2398</v>
      </c>
      <c r="CU836" s="510">
        <v>1858</v>
      </c>
      <c r="CV836" s="510">
        <v>5821347</v>
      </c>
      <c r="CW836" s="510">
        <v>3133</v>
      </c>
      <c r="CX836" s="510">
        <v>6460</v>
      </c>
      <c r="CY836" s="510">
        <v>300</v>
      </c>
      <c r="CZ836" s="510">
        <v>813588</v>
      </c>
      <c r="DA836" s="510">
        <v>2712</v>
      </c>
      <c r="DB836" s="510">
        <v>5575</v>
      </c>
      <c r="DC836" s="510">
        <v>1033</v>
      </c>
      <c r="DD836" s="510">
        <v>5150325</v>
      </c>
      <c r="DE836" s="510">
        <v>4986</v>
      </c>
      <c r="DF836" s="510">
        <v>10713</v>
      </c>
      <c r="DG836" s="510">
        <v>73</v>
      </c>
      <c r="DH836" s="510">
        <v>274637</v>
      </c>
      <c r="DI836" s="510">
        <v>3762</v>
      </c>
      <c r="DJ836" s="510">
        <v>8960</v>
      </c>
      <c r="DK836" s="510">
        <v>404</v>
      </c>
      <c r="DL836" s="510">
        <v>154287</v>
      </c>
      <c r="DM836" s="510">
        <v>382</v>
      </c>
      <c r="DN836" s="510">
        <v>655</v>
      </c>
      <c r="DO836" s="510">
        <v>2678</v>
      </c>
      <c r="DP836" s="510">
        <v>85215</v>
      </c>
      <c r="DQ836" s="510">
        <v>32</v>
      </c>
      <c r="DR836" s="510">
        <v>54</v>
      </c>
      <c r="DS836" s="510">
        <v>182</v>
      </c>
      <c r="DT836" s="510">
        <v>184090</v>
      </c>
      <c r="DU836" s="510">
        <v>1011</v>
      </c>
      <c r="DV836" s="510">
        <v>1929</v>
      </c>
      <c r="DW836" s="510">
        <v>175</v>
      </c>
      <c r="DX836" s="510"/>
      <c r="DY836" s="510"/>
      <c r="DZ836" s="510"/>
      <c r="EA836" s="510"/>
      <c r="EB836" s="510"/>
      <c r="EC836" s="510"/>
      <c r="ED836" s="510"/>
      <c r="EE836" s="510"/>
      <c r="EF836" s="510"/>
      <c r="EG836" s="510" t="s">
        <v>152</v>
      </c>
      <c r="EH836" s="510" t="s">
        <v>152</v>
      </c>
      <c r="EI836" s="510">
        <v>8</v>
      </c>
      <c r="EJ836" s="479"/>
      <c r="EK836" s="479"/>
      <c r="EL836" s="479"/>
      <c r="EM836" s="479"/>
      <c r="EN836" s="479"/>
      <c r="EO836" s="479"/>
      <c r="EP836" s="479"/>
      <c r="EQ836" s="479"/>
      <c r="ER836" s="479"/>
      <c r="ES836" s="479"/>
      <c r="ET836" s="479"/>
      <c r="EU836" s="479"/>
      <c r="EV836" s="479"/>
      <c r="EW836" s="479"/>
      <c r="EX836" s="479"/>
      <c r="EY836" s="479"/>
      <c r="EZ836" s="476"/>
      <c r="FA836" s="446">
        <f t="shared" si="2246"/>
        <v>7</v>
      </c>
      <c r="FB836" s="417">
        <f t="shared" si="2247"/>
        <v>2020</v>
      </c>
      <c r="FC836" s="448">
        <f t="shared" si="2258"/>
        <v>44013</v>
      </c>
      <c r="FD836" s="449">
        <f t="shared" si="2230"/>
        <v>31</v>
      </c>
      <c r="FE836" s="450"/>
      <c r="FF836" s="451">
        <f t="shared" si="2232"/>
        <v>0.58497160332022713</v>
      </c>
      <c r="FG836" s="450"/>
      <c r="FH836" s="452">
        <f t="shared" si="2248"/>
        <v>2.2222685571309424</v>
      </c>
      <c r="FI836" s="452">
        <f t="shared" si="2249"/>
        <v>1.7326939115929942</v>
      </c>
      <c r="FJ836" s="452">
        <f t="shared" si="2250"/>
        <v>2.2237539766702015</v>
      </c>
      <c r="FK836" s="452">
        <f t="shared" si="2251"/>
        <v>1.7553905973842348</v>
      </c>
      <c r="FL836" s="452">
        <f t="shared" si="2252"/>
        <v>1.3137249831928428</v>
      </c>
      <c r="FM836" s="452">
        <f t="shared" si="2253"/>
        <v>1.0972229404768061</v>
      </c>
      <c r="FN836" s="452">
        <f t="shared" si="2254"/>
        <v>1.4833088152087812</v>
      </c>
      <c r="FO836" s="452">
        <f t="shared" si="2255"/>
        <v>1.0633699219192034</v>
      </c>
      <c r="FP836" s="452">
        <f t="shared" si="2256"/>
        <v>1.4739130434782608</v>
      </c>
      <c r="FQ836" s="452">
        <f t="shared" si="2257"/>
        <v>1.0608695652173914</v>
      </c>
      <c r="FR836" s="453"/>
      <c r="FS836" s="446">
        <f t="shared" si="2261"/>
        <v>146812</v>
      </c>
      <c r="FT836" s="446">
        <f t="shared" si="2261"/>
        <v>220218</v>
      </c>
      <c r="FU836" s="446">
        <f t="shared" si="2261"/>
        <v>220218</v>
      </c>
      <c r="FV836" s="446">
        <f t="shared" si="2261"/>
        <v>880872</v>
      </c>
      <c r="FW836" s="446">
        <f t="shared" si="2261"/>
        <v>3654552</v>
      </c>
      <c r="FX836" s="446">
        <f t="shared" si="2261"/>
        <v>2721498</v>
      </c>
      <c r="FY836" s="446">
        <f t="shared" si="2261"/>
        <v>93320362</v>
      </c>
      <c r="FZ836" s="446">
        <f t="shared" si="2261"/>
        <v>120837138</v>
      </c>
      <c r="GA836" s="446">
        <f t="shared" si="2261"/>
        <v>7327800</v>
      </c>
      <c r="GB836" s="446"/>
      <c r="GC836" s="446"/>
      <c r="GD836" s="446">
        <f t="shared" si="2259"/>
        <v>44002</v>
      </c>
      <c r="GE836" s="446">
        <f t="shared" si="2259"/>
        <v>36404</v>
      </c>
      <c r="GF836" s="446">
        <f t="shared" si="2259"/>
        <v>3578840</v>
      </c>
      <c r="GG836" s="446">
        <f t="shared" si="2259"/>
        <v>4811700</v>
      </c>
      <c r="GH836" s="446">
        <f t="shared" si="2259"/>
        <v>2062410</v>
      </c>
      <c r="GI836" s="446">
        <f t="shared" si="2259"/>
        <v>86337592</v>
      </c>
      <c r="GJ836" s="446">
        <f t="shared" si="2259"/>
        <v>12002680</v>
      </c>
      <c r="GK836" s="446">
        <f t="shared" si="2259"/>
        <v>1672500</v>
      </c>
      <c r="GL836" s="446">
        <f t="shared" si="2259"/>
        <v>11066529</v>
      </c>
      <c r="GM836" s="446">
        <f t="shared" si="2259"/>
        <v>654080</v>
      </c>
      <c r="GN836" s="446">
        <f t="shared" si="2236"/>
        <v>351078</v>
      </c>
      <c r="GO836" s="446">
        <f t="shared" si="2260"/>
        <v>264620</v>
      </c>
      <c r="GP836" s="446">
        <f t="shared" si="2260"/>
        <v>144612</v>
      </c>
      <c r="GQ836" s="446">
        <f t="shared" si="2260"/>
        <v>0</v>
      </c>
      <c r="GR836" s="446"/>
      <c r="GS836" s="446"/>
      <c r="GT836" s="446"/>
      <c r="GU836" s="446"/>
      <c r="GV836" s="416"/>
      <c r="GW836" s="402"/>
      <c r="GX836" s="402"/>
      <c r="GY836" s="402"/>
      <c r="GZ836" s="402"/>
      <c r="HA836" s="402"/>
    </row>
    <row r="837" spans="1:209" ht="9.75" customHeight="1" x14ac:dyDescent="0.2">
      <c r="A837" s="417" t="str">
        <f t="shared" si="2245"/>
        <v>2020-21JULYRYA</v>
      </c>
      <c r="B837" s="458" t="str">
        <f t="shared" si="2229"/>
        <v>2020-21</v>
      </c>
      <c r="C837" s="402" t="s">
        <v>673</v>
      </c>
      <c r="D837" s="402" t="s">
        <v>653</v>
      </c>
      <c r="E837" s="402" t="s">
        <v>652</v>
      </c>
      <c r="F837" s="478" t="s">
        <v>452</v>
      </c>
      <c r="G837" s="478" t="s">
        <v>697</v>
      </c>
      <c r="H837" s="510">
        <v>108470</v>
      </c>
      <c r="I837" s="510">
        <v>73123</v>
      </c>
      <c r="J837" s="510">
        <v>79676</v>
      </c>
      <c r="K837" s="510">
        <v>1</v>
      </c>
      <c r="L837" s="510">
        <v>1</v>
      </c>
      <c r="M837" s="510">
        <v>1</v>
      </c>
      <c r="N837" s="510">
        <v>2</v>
      </c>
      <c r="O837" s="510">
        <v>3</v>
      </c>
      <c r="P837" s="510">
        <v>397</v>
      </c>
      <c r="Q837" s="510">
        <v>0</v>
      </c>
      <c r="R837" s="510">
        <v>123</v>
      </c>
      <c r="S837" s="510">
        <v>92669</v>
      </c>
      <c r="T837" s="510">
        <v>6360</v>
      </c>
      <c r="U837" s="510">
        <v>3669</v>
      </c>
      <c r="V837" s="510">
        <v>38938</v>
      </c>
      <c r="W837" s="510">
        <v>34567</v>
      </c>
      <c r="X837" s="510">
        <v>2038</v>
      </c>
      <c r="Y837" s="510">
        <v>2639988</v>
      </c>
      <c r="Z837" s="510">
        <v>415</v>
      </c>
      <c r="AA837" s="510">
        <v>734</v>
      </c>
      <c r="AB837" s="510">
        <v>1742404</v>
      </c>
      <c r="AC837" s="510">
        <v>475</v>
      </c>
      <c r="AD837" s="510">
        <v>834</v>
      </c>
      <c r="AE837" s="510">
        <v>26518857</v>
      </c>
      <c r="AF837" s="510">
        <v>681</v>
      </c>
      <c r="AG837" s="510">
        <v>1223</v>
      </c>
      <c r="AH837" s="510">
        <v>47252510</v>
      </c>
      <c r="AI837" s="510">
        <v>1367</v>
      </c>
      <c r="AJ837" s="510">
        <v>2726</v>
      </c>
      <c r="AK837" s="510">
        <v>4134665</v>
      </c>
      <c r="AL837" s="510">
        <v>2029</v>
      </c>
      <c r="AM837" s="510">
        <v>4405</v>
      </c>
      <c r="AN837" s="510"/>
      <c r="AO837" s="510"/>
      <c r="AP837" s="510"/>
      <c r="AQ837" s="510"/>
      <c r="AR837" s="510"/>
      <c r="AS837" s="510"/>
      <c r="AT837" s="510">
        <v>3318</v>
      </c>
      <c r="AU837" s="510">
        <v>18</v>
      </c>
      <c r="AV837" s="510">
        <v>8</v>
      </c>
      <c r="AW837" s="510">
        <v>0</v>
      </c>
      <c r="AX837" s="510">
        <v>200</v>
      </c>
      <c r="AY837" s="510">
        <v>3092</v>
      </c>
      <c r="AZ837" s="510">
        <v>3237</v>
      </c>
      <c r="BA837" s="510"/>
      <c r="BB837" s="510"/>
      <c r="BC837" s="510"/>
      <c r="BD837" s="510"/>
      <c r="BE837" s="510"/>
      <c r="BF837" s="510"/>
      <c r="BG837" s="510"/>
      <c r="BH837" s="510"/>
      <c r="BI837" s="510">
        <v>47588</v>
      </c>
      <c r="BJ837" s="510">
        <v>6428</v>
      </c>
      <c r="BK837" s="510">
        <v>35335</v>
      </c>
      <c r="BL837" s="510">
        <v>89351</v>
      </c>
      <c r="BM837" s="510">
        <v>12835</v>
      </c>
      <c r="BN837" s="510">
        <v>9234</v>
      </c>
      <c r="BO837" s="510">
        <v>7404</v>
      </c>
      <c r="BP837" s="510">
        <v>5383</v>
      </c>
      <c r="BQ837" s="510">
        <v>49833</v>
      </c>
      <c r="BR837" s="510">
        <v>41314</v>
      </c>
      <c r="BS837" s="510">
        <v>54199</v>
      </c>
      <c r="BT837" s="510">
        <v>36086</v>
      </c>
      <c r="BU837" s="510">
        <v>4241</v>
      </c>
      <c r="BV837" s="510">
        <v>2116</v>
      </c>
      <c r="BW837" s="510">
        <v>63</v>
      </c>
      <c r="BX837" s="510">
        <v>31896</v>
      </c>
      <c r="BY837" s="510">
        <v>506</v>
      </c>
      <c r="BZ837" s="510">
        <v>943</v>
      </c>
      <c r="CA837" s="510">
        <v>52</v>
      </c>
      <c r="CB837" s="510">
        <v>21039</v>
      </c>
      <c r="CC837" s="510">
        <v>405</v>
      </c>
      <c r="CD837" s="510">
        <v>616</v>
      </c>
      <c r="CE837" s="510">
        <v>6245</v>
      </c>
      <c r="CF837" s="510">
        <v>2587053</v>
      </c>
      <c r="CG837" s="510">
        <v>414</v>
      </c>
      <c r="CH837" s="510">
        <v>731</v>
      </c>
      <c r="CI837" s="510">
        <v>3241</v>
      </c>
      <c r="CJ837" s="510">
        <v>2232088</v>
      </c>
      <c r="CK837" s="510">
        <v>689</v>
      </c>
      <c r="CL837" s="510">
        <v>1226</v>
      </c>
      <c r="CM837" s="510">
        <v>790</v>
      </c>
      <c r="CN837" s="510">
        <v>488791</v>
      </c>
      <c r="CO837" s="510">
        <v>619</v>
      </c>
      <c r="CP837" s="510">
        <v>1260</v>
      </c>
      <c r="CQ837" s="510">
        <v>34907</v>
      </c>
      <c r="CR837" s="510">
        <v>23797978</v>
      </c>
      <c r="CS837" s="510">
        <v>682</v>
      </c>
      <c r="CT837" s="510">
        <v>1222</v>
      </c>
      <c r="CU837" s="510">
        <v>3309</v>
      </c>
      <c r="CV837" s="510">
        <v>6989673</v>
      </c>
      <c r="CW837" s="510">
        <v>2112</v>
      </c>
      <c r="CX837" s="510">
        <v>4471</v>
      </c>
      <c r="CY837" s="510">
        <v>643</v>
      </c>
      <c r="CZ837" s="510">
        <v>1167895</v>
      </c>
      <c r="DA837" s="510">
        <v>1816</v>
      </c>
      <c r="DB837" s="510">
        <v>3763</v>
      </c>
      <c r="DC837" s="510">
        <v>1444</v>
      </c>
      <c r="DD837" s="510">
        <v>4251855</v>
      </c>
      <c r="DE837" s="510">
        <v>2944</v>
      </c>
      <c r="DF837" s="510">
        <v>5398</v>
      </c>
      <c r="DG837" s="510">
        <v>313</v>
      </c>
      <c r="DH837" s="510">
        <v>805981</v>
      </c>
      <c r="DI837" s="510">
        <v>2575</v>
      </c>
      <c r="DJ837" s="510">
        <v>5569</v>
      </c>
      <c r="DK837" s="510">
        <v>355</v>
      </c>
      <c r="DL837" s="510">
        <v>102754</v>
      </c>
      <c r="DM837" s="510">
        <v>289</v>
      </c>
      <c r="DN837" s="510">
        <v>503</v>
      </c>
      <c r="DO837" s="510">
        <v>3938</v>
      </c>
      <c r="DP837" s="510">
        <v>101356</v>
      </c>
      <c r="DQ837" s="510">
        <v>26</v>
      </c>
      <c r="DR837" s="510">
        <v>40</v>
      </c>
      <c r="DS837" s="510">
        <v>136</v>
      </c>
      <c r="DT837" s="510">
        <v>85278</v>
      </c>
      <c r="DU837" s="510">
        <v>627</v>
      </c>
      <c r="DV837" s="510">
        <v>1263</v>
      </c>
      <c r="DW837" s="510">
        <v>124</v>
      </c>
      <c r="DX837" s="510"/>
      <c r="DY837" s="510"/>
      <c r="DZ837" s="510"/>
      <c r="EA837" s="510"/>
      <c r="EB837" s="510"/>
      <c r="EC837" s="510"/>
      <c r="ED837" s="510"/>
      <c r="EE837" s="510"/>
      <c r="EF837" s="510"/>
      <c r="EG837" s="510" t="s">
        <v>152</v>
      </c>
      <c r="EH837" s="510" t="s">
        <v>152</v>
      </c>
      <c r="EI837" s="510">
        <v>1611</v>
      </c>
      <c r="EJ837" s="479"/>
      <c r="EK837" s="479"/>
      <c r="EL837" s="479"/>
      <c r="EM837" s="479"/>
      <c r="EN837" s="479"/>
      <c r="EO837" s="479"/>
      <c r="EP837" s="479"/>
      <c r="EQ837" s="479"/>
      <c r="ER837" s="479"/>
      <c r="ES837" s="479"/>
      <c r="ET837" s="479"/>
      <c r="EU837" s="479"/>
      <c r="EV837" s="479"/>
      <c r="EW837" s="479"/>
      <c r="EX837" s="479"/>
      <c r="EY837" s="479"/>
      <c r="EZ837" s="476"/>
      <c r="FA837" s="446">
        <f t="shared" si="2246"/>
        <v>7</v>
      </c>
      <c r="FB837" s="417">
        <f t="shared" si="2247"/>
        <v>2020</v>
      </c>
      <c r="FC837" s="448">
        <f t="shared" si="2258"/>
        <v>44013</v>
      </c>
      <c r="FD837" s="449">
        <f t="shared" si="2230"/>
        <v>31</v>
      </c>
      <c r="FE837" s="450"/>
      <c r="FF837" s="451">
        <f t="shared" si="2232"/>
        <v>0.66040583598859637</v>
      </c>
      <c r="FG837" s="450"/>
      <c r="FH837" s="452">
        <f t="shared" si="2248"/>
        <v>2.0180817610062891</v>
      </c>
      <c r="FI837" s="452">
        <f t="shared" si="2249"/>
        <v>1.4518867924528303</v>
      </c>
      <c r="FJ837" s="452">
        <f t="shared" si="2250"/>
        <v>2.0179885527391659</v>
      </c>
      <c r="FK837" s="452">
        <f t="shared" si="2251"/>
        <v>1.4671572635595531</v>
      </c>
      <c r="FL837" s="452">
        <f t="shared" si="2252"/>
        <v>1.2798037906415327</v>
      </c>
      <c r="FM837" s="452">
        <f t="shared" si="2253"/>
        <v>1.0610200832092043</v>
      </c>
      <c r="FN837" s="452">
        <f t="shared" si="2254"/>
        <v>1.5679405213064483</v>
      </c>
      <c r="FO837" s="452">
        <f t="shared" si="2255"/>
        <v>1.0439436456736193</v>
      </c>
      <c r="FP837" s="452">
        <f t="shared" si="2256"/>
        <v>2.0809617271835132</v>
      </c>
      <c r="FQ837" s="452">
        <f t="shared" si="2257"/>
        <v>1.0382728164867516</v>
      </c>
      <c r="FR837" s="453"/>
      <c r="FS837" s="446">
        <f t="shared" si="2261"/>
        <v>73123</v>
      </c>
      <c r="FT837" s="446">
        <f t="shared" si="2261"/>
        <v>73123</v>
      </c>
      <c r="FU837" s="446">
        <f t="shared" si="2261"/>
        <v>146246</v>
      </c>
      <c r="FV837" s="446">
        <f t="shared" si="2261"/>
        <v>219369</v>
      </c>
      <c r="FW837" s="446">
        <f t="shared" si="2261"/>
        <v>4668240</v>
      </c>
      <c r="FX837" s="446">
        <f t="shared" si="2261"/>
        <v>3059946</v>
      </c>
      <c r="FY837" s="446">
        <f t="shared" si="2261"/>
        <v>47621174</v>
      </c>
      <c r="FZ837" s="446">
        <f t="shared" si="2261"/>
        <v>94229642</v>
      </c>
      <c r="GA837" s="446">
        <f t="shared" si="2261"/>
        <v>8977390</v>
      </c>
      <c r="GB837" s="446"/>
      <c r="GC837" s="446"/>
      <c r="GD837" s="446">
        <f t="shared" si="2259"/>
        <v>59409</v>
      </c>
      <c r="GE837" s="446">
        <f t="shared" si="2259"/>
        <v>32032</v>
      </c>
      <c r="GF837" s="446">
        <f t="shared" si="2259"/>
        <v>4565095</v>
      </c>
      <c r="GG837" s="446">
        <f t="shared" si="2259"/>
        <v>3973466</v>
      </c>
      <c r="GH837" s="446">
        <f t="shared" si="2259"/>
        <v>995400</v>
      </c>
      <c r="GI837" s="446">
        <f t="shared" si="2259"/>
        <v>42656354</v>
      </c>
      <c r="GJ837" s="446">
        <f t="shared" si="2259"/>
        <v>14794539</v>
      </c>
      <c r="GK837" s="446">
        <f t="shared" si="2259"/>
        <v>2419609</v>
      </c>
      <c r="GL837" s="446">
        <f t="shared" si="2259"/>
        <v>7794712</v>
      </c>
      <c r="GM837" s="446">
        <f t="shared" si="2259"/>
        <v>1743097</v>
      </c>
      <c r="GN837" s="446">
        <f t="shared" si="2236"/>
        <v>171768</v>
      </c>
      <c r="GO837" s="446">
        <f t="shared" si="2260"/>
        <v>178565</v>
      </c>
      <c r="GP837" s="446">
        <f t="shared" si="2260"/>
        <v>157520</v>
      </c>
      <c r="GQ837" s="446">
        <f t="shared" si="2260"/>
        <v>0</v>
      </c>
      <c r="GR837" s="446"/>
      <c r="GS837" s="446"/>
      <c r="GT837" s="446"/>
      <c r="GU837" s="446"/>
      <c r="GV837" s="416"/>
      <c r="GW837" s="402"/>
      <c r="GX837" s="402"/>
      <c r="GY837" s="402"/>
      <c r="GZ837" s="402"/>
      <c r="HA837" s="402"/>
    </row>
    <row r="838" spans="1:209" ht="9.75" customHeight="1" x14ac:dyDescent="0.2">
      <c r="A838" s="485" t="str">
        <f t="shared" si="2245"/>
        <v>2020-21JULYRX8</v>
      </c>
      <c r="B838" s="503" t="str">
        <f t="shared" ref="B838:B901" si="2262">IF($FA838=4,LEFT($B827,4)+1&amp;-1-RIGHT($B827,2),$B827)</f>
        <v>2020-21</v>
      </c>
      <c r="C838" s="436" t="s">
        <v>673</v>
      </c>
      <c r="D838" s="436" t="s">
        <v>646</v>
      </c>
      <c r="E838" s="436" t="s">
        <v>645</v>
      </c>
      <c r="F838" s="504" t="s">
        <v>450</v>
      </c>
      <c r="G838" s="504" t="s">
        <v>696</v>
      </c>
      <c r="H838" s="522">
        <v>89299</v>
      </c>
      <c r="I838" s="522">
        <v>46634</v>
      </c>
      <c r="J838" s="522">
        <v>185917</v>
      </c>
      <c r="K838" s="522">
        <v>4</v>
      </c>
      <c r="L838" s="522">
        <v>1</v>
      </c>
      <c r="M838" s="522">
        <v>1</v>
      </c>
      <c r="N838" s="522">
        <v>23</v>
      </c>
      <c r="O838" s="522">
        <v>79</v>
      </c>
      <c r="P838" s="522">
        <v>235</v>
      </c>
      <c r="Q838" s="522">
        <v>207</v>
      </c>
      <c r="R838" s="522">
        <v>244</v>
      </c>
      <c r="S838" s="522">
        <v>67636</v>
      </c>
      <c r="T838" s="522">
        <v>4820</v>
      </c>
      <c r="U838" s="522">
        <v>3141</v>
      </c>
      <c r="V838" s="522">
        <v>34831</v>
      </c>
      <c r="W838" s="522">
        <v>15031</v>
      </c>
      <c r="X838" s="522">
        <v>1012</v>
      </c>
      <c r="Y838" s="522">
        <v>2019697</v>
      </c>
      <c r="Z838" s="522">
        <v>419</v>
      </c>
      <c r="AA838" s="522">
        <v>721</v>
      </c>
      <c r="AB838" s="522">
        <v>1553158</v>
      </c>
      <c r="AC838" s="522">
        <v>494</v>
      </c>
      <c r="AD838" s="522">
        <v>891</v>
      </c>
      <c r="AE838" s="522">
        <v>32548609</v>
      </c>
      <c r="AF838" s="522">
        <v>934</v>
      </c>
      <c r="AG838" s="522">
        <v>1852</v>
      </c>
      <c r="AH838" s="522">
        <v>28161392</v>
      </c>
      <c r="AI838" s="522">
        <v>1874</v>
      </c>
      <c r="AJ838" s="522">
        <v>4302</v>
      </c>
      <c r="AK838" s="522">
        <v>3420514</v>
      </c>
      <c r="AL838" s="522">
        <v>3380</v>
      </c>
      <c r="AM838" s="522">
        <v>7919</v>
      </c>
      <c r="AN838" s="522"/>
      <c r="AO838" s="522"/>
      <c r="AP838" s="522"/>
      <c r="AQ838" s="522"/>
      <c r="AR838" s="522"/>
      <c r="AS838" s="522"/>
      <c r="AT838" s="522">
        <v>5177</v>
      </c>
      <c r="AU838" s="522">
        <v>546</v>
      </c>
      <c r="AV838" s="522">
        <v>1177</v>
      </c>
      <c r="AW838" s="522">
        <v>4987</v>
      </c>
      <c r="AX838" s="522">
        <v>1685</v>
      </c>
      <c r="AY838" s="522">
        <v>1769</v>
      </c>
      <c r="AZ838" s="522">
        <v>5163</v>
      </c>
      <c r="BA838" s="522"/>
      <c r="BB838" s="522"/>
      <c r="BC838" s="522"/>
      <c r="BD838" s="522"/>
      <c r="BE838" s="522"/>
      <c r="BF838" s="522"/>
      <c r="BG838" s="522"/>
      <c r="BH838" s="522"/>
      <c r="BI838" s="522">
        <v>36613</v>
      </c>
      <c r="BJ838" s="522">
        <v>5675</v>
      </c>
      <c r="BK838" s="522">
        <v>20171</v>
      </c>
      <c r="BL838" s="522">
        <v>62459</v>
      </c>
      <c r="BM838" s="522">
        <v>9296</v>
      </c>
      <c r="BN838" s="522">
        <v>7322</v>
      </c>
      <c r="BO838" s="522">
        <v>5920</v>
      </c>
      <c r="BP838" s="522">
        <v>4741</v>
      </c>
      <c r="BQ838" s="522">
        <v>45352</v>
      </c>
      <c r="BR838" s="522">
        <v>37814</v>
      </c>
      <c r="BS838" s="522">
        <v>21721</v>
      </c>
      <c r="BT838" s="522">
        <v>16180</v>
      </c>
      <c r="BU838" s="522">
        <v>1711</v>
      </c>
      <c r="BV838" s="522">
        <v>1210</v>
      </c>
      <c r="BW838" s="522">
        <v>131</v>
      </c>
      <c r="BX838" s="522">
        <v>63596</v>
      </c>
      <c r="BY838" s="522">
        <v>485</v>
      </c>
      <c r="BZ838" s="522">
        <v>852</v>
      </c>
      <c r="CA838" s="522">
        <v>53</v>
      </c>
      <c r="CB838" s="522">
        <v>19127</v>
      </c>
      <c r="CC838" s="522">
        <v>361</v>
      </c>
      <c r="CD838" s="522">
        <v>664</v>
      </c>
      <c r="CE838" s="522">
        <v>4636</v>
      </c>
      <c r="CF838" s="522">
        <v>1936974</v>
      </c>
      <c r="CG838" s="522">
        <v>418</v>
      </c>
      <c r="CH838" s="522">
        <v>718</v>
      </c>
      <c r="CI838" s="522">
        <v>3003</v>
      </c>
      <c r="CJ838" s="522">
        <v>2854092</v>
      </c>
      <c r="CK838" s="522">
        <v>950</v>
      </c>
      <c r="CL838" s="522">
        <v>1887</v>
      </c>
      <c r="CM838" s="522">
        <v>824</v>
      </c>
      <c r="CN838" s="522">
        <v>623026</v>
      </c>
      <c r="CO838" s="522">
        <v>756</v>
      </c>
      <c r="CP838" s="522">
        <v>1663</v>
      </c>
      <c r="CQ838" s="522">
        <v>31004</v>
      </c>
      <c r="CR838" s="522">
        <v>29071491</v>
      </c>
      <c r="CS838" s="522">
        <v>938</v>
      </c>
      <c r="CT838" s="522">
        <v>1852</v>
      </c>
      <c r="CU838" s="522">
        <v>2700</v>
      </c>
      <c r="CV838" s="522">
        <v>8546735</v>
      </c>
      <c r="CW838" s="522">
        <v>3165</v>
      </c>
      <c r="CX838" s="522">
        <v>6890</v>
      </c>
      <c r="CY838" s="522">
        <v>1458</v>
      </c>
      <c r="CZ838" s="522">
        <v>4399798</v>
      </c>
      <c r="DA838" s="522">
        <v>3018</v>
      </c>
      <c r="DB838" s="522">
        <v>6543</v>
      </c>
      <c r="DC838" s="522">
        <v>1530</v>
      </c>
      <c r="DD838" s="522">
        <v>7971071</v>
      </c>
      <c r="DE838" s="522">
        <v>5210</v>
      </c>
      <c r="DF838" s="522">
        <v>12100</v>
      </c>
      <c r="DG838" s="522">
        <v>833</v>
      </c>
      <c r="DH838" s="522">
        <v>4316436</v>
      </c>
      <c r="DI838" s="522">
        <v>5182</v>
      </c>
      <c r="DJ838" s="522">
        <v>12870</v>
      </c>
      <c r="DK838" s="522">
        <v>195</v>
      </c>
      <c r="DL838" s="522">
        <v>62623</v>
      </c>
      <c r="DM838" s="522">
        <v>321</v>
      </c>
      <c r="DN838" s="522">
        <v>539</v>
      </c>
      <c r="DO838" s="522">
        <v>2933</v>
      </c>
      <c r="DP838" s="522">
        <v>101845</v>
      </c>
      <c r="DQ838" s="522">
        <v>35</v>
      </c>
      <c r="DR838" s="522">
        <v>60</v>
      </c>
      <c r="DS838" s="522">
        <v>69</v>
      </c>
      <c r="DT838" s="522">
        <v>56961</v>
      </c>
      <c r="DU838" s="522">
        <v>826</v>
      </c>
      <c r="DV838" s="522">
        <v>1696</v>
      </c>
      <c r="DW838" s="522">
        <v>57</v>
      </c>
      <c r="DX838" s="522"/>
      <c r="DY838" s="522"/>
      <c r="DZ838" s="522"/>
      <c r="EA838" s="522"/>
      <c r="EB838" s="522"/>
      <c r="EC838" s="522"/>
      <c r="ED838" s="522"/>
      <c r="EE838" s="522"/>
      <c r="EF838" s="522"/>
      <c r="EG838" s="522" t="s">
        <v>152</v>
      </c>
      <c r="EH838" s="522" t="s">
        <v>152</v>
      </c>
      <c r="EI838" s="522">
        <v>0</v>
      </c>
      <c r="EJ838" s="483"/>
      <c r="EK838" s="483"/>
      <c r="EL838" s="483"/>
      <c r="EM838" s="483"/>
      <c r="EN838" s="483"/>
      <c r="EO838" s="483"/>
      <c r="EP838" s="483"/>
      <c r="EQ838" s="483"/>
      <c r="ER838" s="483"/>
      <c r="ES838" s="483"/>
      <c r="ET838" s="483"/>
      <c r="EU838" s="483"/>
      <c r="EV838" s="483"/>
      <c r="EW838" s="483"/>
      <c r="EX838" s="483"/>
      <c r="EY838" s="483"/>
      <c r="EZ838" s="484"/>
      <c r="FA838" s="468">
        <f t="shared" si="2246"/>
        <v>7</v>
      </c>
      <c r="FB838" s="485">
        <f t="shared" si="2247"/>
        <v>2020</v>
      </c>
      <c r="FC838" s="486">
        <f t="shared" si="2258"/>
        <v>44013</v>
      </c>
      <c r="FD838" s="470">
        <f>DAY(EOMONTH($FC838,0))</f>
        <v>31</v>
      </c>
      <c r="FE838" s="471"/>
      <c r="FF838" s="517">
        <f t="shared" si="2232"/>
        <v>0.63969465648854962</v>
      </c>
      <c r="FG838" s="471"/>
      <c r="FH838" s="487">
        <f t="shared" si="2248"/>
        <v>1.9286307053941909</v>
      </c>
      <c r="FI838" s="487">
        <f t="shared" si="2249"/>
        <v>1.5190871369294605</v>
      </c>
      <c r="FJ838" s="487">
        <f t="shared" si="2250"/>
        <v>1.8847500795924865</v>
      </c>
      <c r="FK838" s="487">
        <f t="shared" si="2251"/>
        <v>1.5093919134033746</v>
      </c>
      <c r="FL838" s="487">
        <f t="shared" si="2252"/>
        <v>1.3020585110964371</v>
      </c>
      <c r="FM838" s="487">
        <f t="shared" si="2253"/>
        <v>1.0856421004277799</v>
      </c>
      <c r="FN838" s="487">
        <f t="shared" si="2254"/>
        <v>1.4450801676535161</v>
      </c>
      <c r="FO838" s="487">
        <f t="shared" si="2255"/>
        <v>1.0764420198256937</v>
      </c>
      <c r="FP838" s="487">
        <f t="shared" si="2256"/>
        <v>1.6907114624505928</v>
      </c>
      <c r="FQ838" s="487">
        <f t="shared" si="2257"/>
        <v>1.1956521739130435</v>
      </c>
      <c r="FR838" s="459"/>
      <c r="FS838" s="468">
        <f t="shared" si="2261"/>
        <v>46634</v>
      </c>
      <c r="FT838" s="468">
        <f t="shared" si="2261"/>
        <v>46634</v>
      </c>
      <c r="FU838" s="468">
        <f t="shared" si="2261"/>
        <v>1072582</v>
      </c>
      <c r="FV838" s="468">
        <f t="shared" si="2261"/>
        <v>3684086</v>
      </c>
      <c r="FW838" s="468">
        <f t="shared" si="2261"/>
        <v>3475220</v>
      </c>
      <c r="FX838" s="468">
        <f t="shared" si="2261"/>
        <v>2798631</v>
      </c>
      <c r="FY838" s="468">
        <f t="shared" si="2261"/>
        <v>64507012</v>
      </c>
      <c r="FZ838" s="468">
        <f t="shared" si="2261"/>
        <v>64663362</v>
      </c>
      <c r="GA838" s="468">
        <f t="shared" si="2261"/>
        <v>8014028</v>
      </c>
      <c r="GB838" s="468"/>
      <c r="GC838" s="468"/>
      <c r="GD838" s="468">
        <f t="shared" si="2259"/>
        <v>111612</v>
      </c>
      <c r="GE838" s="468">
        <f t="shared" si="2259"/>
        <v>35192</v>
      </c>
      <c r="GF838" s="468">
        <f t="shared" si="2259"/>
        <v>3328648</v>
      </c>
      <c r="GG838" s="468">
        <f t="shared" si="2259"/>
        <v>5666661</v>
      </c>
      <c r="GH838" s="468">
        <f t="shared" si="2259"/>
        <v>1370312</v>
      </c>
      <c r="GI838" s="468">
        <f t="shared" si="2259"/>
        <v>57419408</v>
      </c>
      <c r="GJ838" s="468">
        <f t="shared" si="2259"/>
        <v>18603000</v>
      </c>
      <c r="GK838" s="468">
        <f t="shared" si="2259"/>
        <v>9539694</v>
      </c>
      <c r="GL838" s="468">
        <f t="shared" si="2259"/>
        <v>18513000</v>
      </c>
      <c r="GM838" s="468">
        <f t="shared" si="2259"/>
        <v>10720710</v>
      </c>
      <c r="GN838" s="468">
        <f t="shared" si="2236"/>
        <v>117024</v>
      </c>
      <c r="GO838" s="468">
        <f t="shared" si="2260"/>
        <v>105105</v>
      </c>
      <c r="GP838" s="468">
        <f t="shared" si="2260"/>
        <v>175980</v>
      </c>
      <c r="GQ838" s="468">
        <f t="shared" si="2260"/>
        <v>0</v>
      </c>
      <c r="GR838" s="468"/>
      <c r="GS838" s="468"/>
      <c r="GT838" s="468"/>
      <c r="GU838" s="468"/>
      <c r="GV838" s="425"/>
      <c r="GW838" s="402"/>
      <c r="GX838" s="402"/>
      <c r="GY838" s="402"/>
      <c r="GZ838" s="402"/>
      <c r="HA838" s="402"/>
    </row>
    <row r="839" spans="1:209" ht="9.75" customHeight="1" x14ac:dyDescent="0.2">
      <c r="A839" s="417" t="str">
        <f t="shared" si="2245"/>
        <v>2020-21AUGUSTRX9</v>
      </c>
      <c r="B839" s="458" t="str">
        <f t="shared" si="2262"/>
        <v>2020-21</v>
      </c>
      <c r="C839" s="400" t="s">
        <v>636</v>
      </c>
      <c r="D839" s="402" t="s">
        <v>653</v>
      </c>
      <c r="E839" s="402" t="s">
        <v>652</v>
      </c>
      <c r="F839" s="474" t="s">
        <v>451</v>
      </c>
      <c r="G839" s="474" t="s">
        <v>686</v>
      </c>
      <c r="H839" s="518">
        <v>84462</v>
      </c>
      <c r="I839" s="518">
        <v>66827</v>
      </c>
      <c r="J839" s="518">
        <v>239845</v>
      </c>
      <c r="K839" s="518">
        <v>4</v>
      </c>
      <c r="L839" s="518">
        <v>3</v>
      </c>
      <c r="M839" s="518">
        <v>4</v>
      </c>
      <c r="N839" s="518">
        <v>4</v>
      </c>
      <c r="O839" s="518">
        <v>45</v>
      </c>
      <c r="P839" s="518">
        <v>339</v>
      </c>
      <c r="Q839" s="518">
        <v>1929</v>
      </c>
      <c r="R839" s="518">
        <v>980</v>
      </c>
      <c r="S839" s="518">
        <v>65193</v>
      </c>
      <c r="T839" s="518">
        <v>5520</v>
      </c>
      <c r="U839" s="518">
        <v>3425</v>
      </c>
      <c r="V839" s="518">
        <v>36374</v>
      </c>
      <c r="W839" s="518">
        <v>13714</v>
      </c>
      <c r="X839" s="518">
        <v>222</v>
      </c>
      <c r="Y839" s="518">
        <v>2389560</v>
      </c>
      <c r="Z839" s="518">
        <v>433</v>
      </c>
      <c r="AA839" s="518">
        <v>776</v>
      </c>
      <c r="AB839" s="518">
        <v>2965381</v>
      </c>
      <c r="AC839" s="518">
        <v>866</v>
      </c>
      <c r="AD839" s="518">
        <v>1944</v>
      </c>
      <c r="AE839" s="518">
        <v>49436863</v>
      </c>
      <c r="AF839" s="518">
        <v>1359</v>
      </c>
      <c r="AG839" s="518">
        <v>2780</v>
      </c>
      <c r="AH839" s="518">
        <v>50930585</v>
      </c>
      <c r="AI839" s="518">
        <v>3714</v>
      </c>
      <c r="AJ839" s="518">
        <v>9009</v>
      </c>
      <c r="AK839" s="518">
        <v>1077155</v>
      </c>
      <c r="AL839" s="518">
        <v>4852</v>
      </c>
      <c r="AM839" s="518">
        <v>11152</v>
      </c>
      <c r="AN839" s="518"/>
      <c r="AO839" s="518"/>
      <c r="AP839" s="518"/>
      <c r="AQ839" s="518"/>
      <c r="AR839" s="518"/>
      <c r="AS839" s="518"/>
      <c r="AT839" s="518">
        <v>5518</v>
      </c>
      <c r="AU839" s="518">
        <v>991</v>
      </c>
      <c r="AV839" s="518">
        <v>669</v>
      </c>
      <c r="AW839" s="518">
        <v>3</v>
      </c>
      <c r="AX839" s="518">
        <v>2420</v>
      </c>
      <c r="AY839" s="518">
        <v>1438</v>
      </c>
      <c r="AZ839" s="518">
        <v>12</v>
      </c>
      <c r="BA839" s="518"/>
      <c r="BB839" s="518"/>
      <c r="BC839" s="518"/>
      <c r="BD839" s="518"/>
      <c r="BE839" s="518"/>
      <c r="BF839" s="518"/>
      <c r="BG839" s="518"/>
      <c r="BH839" s="518"/>
      <c r="BI839" s="518">
        <v>35552</v>
      </c>
      <c r="BJ839" s="518">
        <v>3907</v>
      </c>
      <c r="BK839" s="518">
        <v>20216</v>
      </c>
      <c r="BL839" s="518">
        <v>59675</v>
      </c>
      <c r="BM839" s="518">
        <v>10034</v>
      </c>
      <c r="BN839" s="518">
        <v>8029</v>
      </c>
      <c r="BO839" s="518">
        <v>6380</v>
      </c>
      <c r="BP839" s="518">
        <v>5169</v>
      </c>
      <c r="BQ839" s="518">
        <v>46829</v>
      </c>
      <c r="BR839" s="518">
        <v>38328</v>
      </c>
      <c r="BS839" s="518">
        <v>20195</v>
      </c>
      <c r="BT839" s="518">
        <v>14444</v>
      </c>
      <c r="BU839" s="518">
        <v>217</v>
      </c>
      <c r="BV839" s="518">
        <v>157</v>
      </c>
      <c r="BW839" s="518">
        <v>0</v>
      </c>
      <c r="BX839" s="518">
        <v>0</v>
      </c>
      <c r="BY839" s="518" t="s">
        <v>152</v>
      </c>
      <c r="BZ839" s="518" t="s">
        <v>152</v>
      </c>
      <c r="CA839" s="518">
        <v>17</v>
      </c>
      <c r="CB839" s="518">
        <v>7405</v>
      </c>
      <c r="CC839" s="518">
        <v>436</v>
      </c>
      <c r="CD839" s="518">
        <v>873</v>
      </c>
      <c r="CE839" s="518">
        <v>5503</v>
      </c>
      <c r="CF839" s="518">
        <v>2382155</v>
      </c>
      <c r="CG839" s="518">
        <v>433</v>
      </c>
      <c r="CH839" s="518">
        <v>775</v>
      </c>
      <c r="CI839" s="518">
        <v>473</v>
      </c>
      <c r="CJ839" s="518">
        <v>750981</v>
      </c>
      <c r="CK839" s="518">
        <v>1588</v>
      </c>
      <c r="CL839" s="518">
        <v>3242</v>
      </c>
      <c r="CM839" s="518">
        <v>752</v>
      </c>
      <c r="CN839" s="518">
        <v>897586</v>
      </c>
      <c r="CO839" s="518">
        <v>1194</v>
      </c>
      <c r="CP839" s="518">
        <v>2961</v>
      </c>
      <c r="CQ839" s="518">
        <v>35149</v>
      </c>
      <c r="CR839" s="518">
        <v>47788296</v>
      </c>
      <c r="CS839" s="518">
        <v>1360</v>
      </c>
      <c r="CT839" s="518">
        <v>2769</v>
      </c>
      <c r="CU839" s="518">
        <v>13</v>
      </c>
      <c r="CV839" s="518">
        <v>50452</v>
      </c>
      <c r="CW839" s="518">
        <v>3881</v>
      </c>
      <c r="CX839" s="518">
        <v>4531</v>
      </c>
      <c r="CY839" s="518">
        <v>383</v>
      </c>
      <c r="CZ839" s="518">
        <v>1431836</v>
      </c>
      <c r="DA839" s="518">
        <v>3738</v>
      </c>
      <c r="DB839" s="518">
        <v>9318</v>
      </c>
      <c r="DC839" s="518">
        <v>2231</v>
      </c>
      <c r="DD839" s="518">
        <v>12132718</v>
      </c>
      <c r="DE839" s="518">
        <v>5438</v>
      </c>
      <c r="DF839" s="518">
        <v>11313</v>
      </c>
      <c r="DG839" s="518">
        <v>80</v>
      </c>
      <c r="DH839" s="518">
        <v>506959</v>
      </c>
      <c r="DI839" s="518">
        <v>6337</v>
      </c>
      <c r="DJ839" s="518">
        <v>13818</v>
      </c>
      <c r="DK839" s="518">
        <v>316</v>
      </c>
      <c r="DL839" s="518">
        <v>92532</v>
      </c>
      <c r="DM839" s="518">
        <v>293</v>
      </c>
      <c r="DN839" s="518">
        <v>485</v>
      </c>
      <c r="DO839" s="518">
        <v>2806</v>
      </c>
      <c r="DP839" s="518">
        <v>114561</v>
      </c>
      <c r="DQ839" s="518">
        <v>41</v>
      </c>
      <c r="DR839" s="518">
        <v>74</v>
      </c>
      <c r="DS839" s="518">
        <v>64</v>
      </c>
      <c r="DT839" s="518">
        <v>75546</v>
      </c>
      <c r="DU839" s="518">
        <v>1180</v>
      </c>
      <c r="DV839" s="518">
        <v>2671</v>
      </c>
      <c r="DW839" s="518">
        <v>57</v>
      </c>
      <c r="DX839" s="518"/>
      <c r="DY839" s="518"/>
      <c r="DZ839" s="518"/>
      <c r="EA839" s="518"/>
      <c r="EB839" s="518"/>
      <c r="EC839" s="518"/>
      <c r="ED839" s="518"/>
      <c r="EE839" s="518"/>
      <c r="EF839" s="518"/>
      <c r="EG839" s="518" t="s">
        <v>152</v>
      </c>
      <c r="EH839" s="518" t="s">
        <v>152</v>
      </c>
      <c r="EI839" s="518">
        <v>1691</v>
      </c>
      <c r="EJ839" s="475"/>
      <c r="EK839" s="475"/>
      <c r="EL839" s="475"/>
      <c r="EM839" s="475"/>
      <c r="EN839" s="475"/>
      <c r="EO839" s="475"/>
      <c r="EP839" s="475"/>
      <c r="EQ839" s="475"/>
      <c r="ER839" s="475"/>
      <c r="ES839" s="475"/>
      <c r="ET839" s="475"/>
      <c r="EU839" s="475"/>
      <c r="EV839" s="475"/>
      <c r="EW839" s="475"/>
      <c r="EX839" s="475"/>
      <c r="EY839" s="475"/>
      <c r="EZ839" s="476"/>
      <c r="FA839" s="477">
        <f t="shared" si="2246"/>
        <v>8</v>
      </c>
      <c r="FB839" s="417">
        <f t="shared" si="2247"/>
        <v>2020</v>
      </c>
      <c r="FC839" s="448">
        <f t="shared" si="2258"/>
        <v>44044</v>
      </c>
      <c r="FD839" s="449">
        <f>DAY(EOMONTH($FC839,0))</f>
        <v>31</v>
      </c>
      <c r="FE839" s="450"/>
      <c r="FF839" s="451">
        <f t="shared" si="2232"/>
        <v>0.54159428681721677</v>
      </c>
      <c r="FG839" s="450"/>
      <c r="FH839" s="452">
        <f t="shared" si="2248"/>
        <v>1.8177536231884057</v>
      </c>
      <c r="FI839" s="452">
        <f t="shared" si="2249"/>
        <v>1.4545289855072463</v>
      </c>
      <c r="FJ839" s="452">
        <f t="shared" si="2250"/>
        <v>1.8627737226277372</v>
      </c>
      <c r="FK839" s="452">
        <f t="shared" si="2251"/>
        <v>1.5091970802919707</v>
      </c>
      <c r="FL839" s="452">
        <f t="shared" si="2252"/>
        <v>1.2874305822840491</v>
      </c>
      <c r="FM839" s="452">
        <f t="shared" si="2253"/>
        <v>1.0537196898883818</v>
      </c>
      <c r="FN839" s="452">
        <f t="shared" si="2254"/>
        <v>1.472582762140878</v>
      </c>
      <c r="FO839" s="452">
        <f t="shared" si="2255"/>
        <v>1.0532302756307423</v>
      </c>
      <c r="FP839" s="452">
        <f t="shared" si="2256"/>
        <v>0.97747747747747749</v>
      </c>
      <c r="FQ839" s="452">
        <f t="shared" si="2257"/>
        <v>0.7072072072072072</v>
      </c>
      <c r="FR839" s="453"/>
      <c r="FS839" s="477">
        <f t="shared" si="2261"/>
        <v>200481</v>
      </c>
      <c r="FT839" s="477">
        <f t="shared" si="2261"/>
        <v>267308</v>
      </c>
      <c r="FU839" s="477">
        <f t="shared" si="2261"/>
        <v>267308</v>
      </c>
      <c r="FV839" s="477">
        <f t="shared" si="2261"/>
        <v>3007215</v>
      </c>
      <c r="FW839" s="477">
        <f t="shared" si="2261"/>
        <v>4283520</v>
      </c>
      <c r="FX839" s="477">
        <f t="shared" si="2261"/>
        <v>6658200</v>
      </c>
      <c r="FY839" s="477">
        <f t="shared" si="2261"/>
        <v>101119720</v>
      </c>
      <c r="FZ839" s="477">
        <f t="shared" si="2261"/>
        <v>123549426</v>
      </c>
      <c r="GA839" s="477">
        <f t="shared" si="2261"/>
        <v>2475744</v>
      </c>
      <c r="GB839" s="477"/>
      <c r="GC839" s="477"/>
      <c r="GD839" s="477" t="str">
        <f t="shared" ref="GD839:GM848" si="2263">IFERROR(HLOOKUP(GD$1,$H$5:$HA$10112,MATCH($A839,$A$5:$A$10112,0),0)*HLOOKUP(GD$2,$H$5:$HA$10112,MATCH($A839,$A$5:$A$10112,0),0),"-")</f>
        <v>-</v>
      </c>
      <c r="GE839" s="477">
        <f t="shared" si="2263"/>
        <v>14841</v>
      </c>
      <c r="GF839" s="477">
        <f t="shared" si="2263"/>
        <v>4264825</v>
      </c>
      <c r="GG839" s="477">
        <f t="shared" si="2263"/>
        <v>1533466</v>
      </c>
      <c r="GH839" s="477">
        <f t="shared" si="2263"/>
        <v>2226672</v>
      </c>
      <c r="GI839" s="477">
        <f t="shared" si="2263"/>
        <v>97327581</v>
      </c>
      <c r="GJ839" s="477">
        <f t="shared" si="2263"/>
        <v>58903</v>
      </c>
      <c r="GK839" s="477">
        <f t="shared" si="2263"/>
        <v>3568794</v>
      </c>
      <c r="GL839" s="477">
        <f t="shared" si="2263"/>
        <v>25239303</v>
      </c>
      <c r="GM839" s="477">
        <f t="shared" si="2263"/>
        <v>1105440</v>
      </c>
      <c r="GN839" s="477">
        <f t="shared" si="2236"/>
        <v>170944</v>
      </c>
      <c r="GO839" s="477">
        <f t="shared" si="2260"/>
        <v>153260</v>
      </c>
      <c r="GP839" s="477">
        <f t="shared" si="2260"/>
        <v>207644</v>
      </c>
      <c r="GQ839" s="477">
        <f t="shared" si="2260"/>
        <v>0</v>
      </c>
      <c r="GR839" s="477"/>
      <c r="GS839" s="477"/>
      <c r="GT839" s="477"/>
      <c r="GU839" s="477"/>
      <c r="GV839" s="416"/>
      <c r="GW839" s="402"/>
      <c r="GX839" s="402"/>
      <c r="GY839" s="402"/>
      <c r="GZ839" s="402"/>
      <c r="HA839" s="402"/>
    </row>
    <row r="840" spans="1:209" ht="9.75" customHeight="1" x14ac:dyDescent="0.2">
      <c r="A840" s="417" t="str">
        <f t="shared" si="2245"/>
        <v>2020-21AUGUSTRYC</v>
      </c>
      <c r="B840" s="458" t="str">
        <f t="shared" si="2262"/>
        <v>2020-21</v>
      </c>
      <c r="C840" s="402" t="s">
        <v>636</v>
      </c>
      <c r="D840" s="402" t="s">
        <v>656</v>
      </c>
      <c r="E840" s="402" t="s">
        <v>466</v>
      </c>
      <c r="F840" s="478" t="s">
        <v>453</v>
      </c>
      <c r="G840" s="478" t="s">
        <v>687</v>
      </c>
      <c r="H840" s="510">
        <v>104368</v>
      </c>
      <c r="I840" s="510">
        <v>69415</v>
      </c>
      <c r="J840" s="510">
        <v>142934</v>
      </c>
      <c r="K840" s="510">
        <v>2</v>
      </c>
      <c r="L840" s="510">
        <v>1</v>
      </c>
      <c r="M840" s="510">
        <v>4</v>
      </c>
      <c r="N840" s="510">
        <v>5</v>
      </c>
      <c r="O840" s="510">
        <v>32</v>
      </c>
      <c r="P840" s="510">
        <v>429</v>
      </c>
      <c r="Q840" s="510">
        <v>44</v>
      </c>
      <c r="R840" s="510">
        <v>5537</v>
      </c>
      <c r="S840" s="510">
        <v>77498</v>
      </c>
      <c r="T840" s="510">
        <v>6690</v>
      </c>
      <c r="U840" s="510">
        <v>4157</v>
      </c>
      <c r="V840" s="510">
        <v>41495</v>
      </c>
      <c r="W840" s="510">
        <v>14226</v>
      </c>
      <c r="X840" s="510">
        <v>493</v>
      </c>
      <c r="Y840" s="510">
        <v>2862928</v>
      </c>
      <c r="Z840" s="510">
        <v>428</v>
      </c>
      <c r="AA840" s="510">
        <v>800</v>
      </c>
      <c r="AB840" s="510">
        <v>2631419</v>
      </c>
      <c r="AC840" s="510">
        <v>633</v>
      </c>
      <c r="AD840" s="510">
        <v>1171</v>
      </c>
      <c r="AE840" s="510">
        <v>55800610</v>
      </c>
      <c r="AF840" s="510">
        <v>1345</v>
      </c>
      <c r="AG840" s="510">
        <v>2806</v>
      </c>
      <c r="AH840" s="510">
        <v>47496995</v>
      </c>
      <c r="AI840" s="510">
        <v>3339</v>
      </c>
      <c r="AJ840" s="510">
        <v>8043</v>
      </c>
      <c r="AK840" s="510">
        <v>2389166</v>
      </c>
      <c r="AL840" s="510">
        <v>4846</v>
      </c>
      <c r="AM840" s="510">
        <v>10171</v>
      </c>
      <c r="AN840" s="510"/>
      <c r="AO840" s="510"/>
      <c r="AP840" s="510"/>
      <c r="AQ840" s="510"/>
      <c r="AR840" s="510"/>
      <c r="AS840" s="510"/>
      <c r="AT840" s="510">
        <v>6398</v>
      </c>
      <c r="AU840" s="510">
        <v>150</v>
      </c>
      <c r="AV840" s="510">
        <v>4064</v>
      </c>
      <c r="AW840" s="510">
        <v>1140</v>
      </c>
      <c r="AX840" s="510">
        <v>79</v>
      </c>
      <c r="AY840" s="510">
        <v>2105</v>
      </c>
      <c r="AZ840" s="510">
        <v>1162</v>
      </c>
      <c r="BA840" s="510"/>
      <c r="BB840" s="510"/>
      <c r="BC840" s="510"/>
      <c r="BD840" s="510"/>
      <c r="BE840" s="510"/>
      <c r="BF840" s="510"/>
      <c r="BG840" s="510"/>
      <c r="BH840" s="510"/>
      <c r="BI840" s="510">
        <v>42679</v>
      </c>
      <c r="BJ840" s="510">
        <v>2662</v>
      </c>
      <c r="BK840" s="510">
        <v>25759</v>
      </c>
      <c r="BL840" s="510">
        <v>71100</v>
      </c>
      <c r="BM840" s="510">
        <v>16171</v>
      </c>
      <c r="BN840" s="510">
        <v>11535</v>
      </c>
      <c r="BO840" s="510">
        <v>9915</v>
      </c>
      <c r="BP840" s="510">
        <v>7207</v>
      </c>
      <c r="BQ840" s="510">
        <v>63213</v>
      </c>
      <c r="BR840" s="510">
        <v>47169</v>
      </c>
      <c r="BS840" s="510">
        <v>26389</v>
      </c>
      <c r="BT840" s="510">
        <v>16290</v>
      </c>
      <c r="BU840" s="510">
        <v>859</v>
      </c>
      <c r="BV840" s="510">
        <v>555</v>
      </c>
      <c r="BW840" s="510">
        <v>11</v>
      </c>
      <c r="BX840" s="510">
        <v>5377</v>
      </c>
      <c r="BY840" s="510">
        <v>489</v>
      </c>
      <c r="BZ840" s="510">
        <v>697</v>
      </c>
      <c r="CA840" s="510">
        <v>0</v>
      </c>
      <c r="CB840" s="510">
        <v>0</v>
      </c>
      <c r="CC840" s="510" t="s">
        <v>152</v>
      </c>
      <c r="CD840" s="510" t="s">
        <v>152</v>
      </c>
      <c r="CE840" s="510">
        <v>6679</v>
      </c>
      <c r="CF840" s="510">
        <v>2857551</v>
      </c>
      <c r="CG840" s="510">
        <v>428</v>
      </c>
      <c r="CH840" s="510">
        <v>802</v>
      </c>
      <c r="CI840" s="510">
        <v>2041</v>
      </c>
      <c r="CJ840" s="510">
        <v>2748075</v>
      </c>
      <c r="CK840" s="510">
        <v>1346</v>
      </c>
      <c r="CL840" s="510">
        <v>2578</v>
      </c>
      <c r="CM840" s="510">
        <v>769</v>
      </c>
      <c r="CN840" s="510">
        <v>911172</v>
      </c>
      <c r="CO840" s="510">
        <v>1185</v>
      </c>
      <c r="CP840" s="510">
        <v>2600</v>
      </c>
      <c r="CQ840" s="510">
        <v>38685</v>
      </c>
      <c r="CR840" s="510">
        <v>52141363</v>
      </c>
      <c r="CS840" s="510">
        <v>1348</v>
      </c>
      <c r="CT840" s="510">
        <v>2819</v>
      </c>
      <c r="CU840" s="510">
        <v>468</v>
      </c>
      <c r="CV840" s="510">
        <v>1583988</v>
      </c>
      <c r="CW840" s="510">
        <v>3385</v>
      </c>
      <c r="CX840" s="510">
        <v>7416</v>
      </c>
      <c r="CY840" s="510">
        <v>147</v>
      </c>
      <c r="CZ840" s="510">
        <v>440752</v>
      </c>
      <c r="DA840" s="510">
        <v>2998</v>
      </c>
      <c r="DB840" s="510">
        <v>7389</v>
      </c>
      <c r="DC840" s="510">
        <v>1845</v>
      </c>
      <c r="DD840" s="510">
        <v>9473661</v>
      </c>
      <c r="DE840" s="510">
        <v>5135</v>
      </c>
      <c r="DF840" s="510">
        <v>12204</v>
      </c>
      <c r="DG840" s="510">
        <v>155</v>
      </c>
      <c r="DH840" s="510">
        <v>827483</v>
      </c>
      <c r="DI840" s="510">
        <v>5339</v>
      </c>
      <c r="DJ840" s="510">
        <v>12073</v>
      </c>
      <c r="DK840" s="510">
        <v>501</v>
      </c>
      <c r="DL840" s="510">
        <v>151885</v>
      </c>
      <c r="DM840" s="510">
        <v>303</v>
      </c>
      <c r="DN840" s="510">
        <v>548</v>
      </c>
      <c r="DO840" s="510">
        <v>4428</v>
      </c>
      <c r="DP840" s="510">
        <v>157850</v>
      </c>
      <c r="DQ840" s="510">
        <v>36</v>
      </c>
      <c r="DR840" s="510">
        <v>64</v>
      </c>
      <c r="DS840" s="510">
        <v>210</v>
      </c>
      <c r="DT840" s="510">
        <v>342072</v>
      </c>
      <c r="DU840" s="510">
        <v>1629</v>
      </c>
      <c r="DV840" s="510">
        <v>3293</v>
      </c>
      <c r="DW840" s="510">
        <v>181</v>
      </c>
      <c r="DX840" s="510"/>
      <c r="DY840" s="510"/>
      <c r="DZ840" s="510"/>
      <c r="EA840" s="510"/>
      <c r="EB840" s="510"/>
      <c r="EC840" s="510"/>
      <c r="ED840" s="510"/>
      <c r="EE840" s="510"/>
      <c r="EF840" s="510"/>
      <c r="EG840" s="510" t="s">
        <v>152</v>
      </c>
      <c r="EH840" s="510" t="s">
        <v>152</v>
      </c>
      <c r="EI840" s="510">
        <v>44</v>
      </c>
      <c r="EJ840" s="479"/>
      <c r="EK840" s="479"/>
      <c r="EL840" s="479"/>
      <c r="EM840" s="479"/>
      <c r="EN840" s="479"/>
      <c r="EO840" s="479"/>
      <c r="EP840" s="479"/>
      <c r="EQ840" s="479"/>
      <c r="ER840" s="479"/>
      <c r="ES840" s="479"/>
      <c r="ET840" s="479"/>
      <c r="EU840" s="479"/>
      <c r="EV840" s="479"/>
      <c r="EW840" s="479"/>
      <c r="EX840" s="479"/>
      <c r="EY840" s="479"/>
      <c r="EZ840" s="476"/>
      <c r="FA840" s="446">
        <f t="shared" si="2246"/>
        <v>8</v>
      </c>
      <c r="FB840" s="417">
        <f t="shared" si="2247"/>
        <v>2020</v>
      </c>
      <c r="FC840" s="448">
        <f t="shared" si="2258"/>
        <v>44044</v>
      </c>
      <c r="FD840" s="449">
        <f t="shared" ref="FD840:FD903" si="2264">DAY(EOMONTH($FC840,0))</f>
        <v>31</v>
      </c>
      <c r="FE840" s="450"/>
      <c r="FF840" s="451">
        <f t="shared" si="2232"/>
        <v>0.70723526593195973</v>
      </c>
      <c r="FG840" s="450"/>
      <c r="FH840" s="452">
        <f t="shared" si="2248"/>
        <v>2.4171898355754857</v>
      </c>
      <c r="FI840" s="452">
        <f t="shared" si="2249"/>
        <v>1.7242152466367713</v>
      </c>
      <c r="FJ840" s="452">
        <f t="shared" si="2250"/>
        <v>2.385133509742603</v>
      </c>
      <c r="FK840" s="452">
        <f t="shared" si="2251"/>
        <v>1.7337021890786626</v>
      </c>
      <c r="FL840" s="452">
        <f t="shared" si="2252"/>
        <v>1.5233883600433786</v>
      </c>
      <c r="FM840" s="452">
        <f t="shared" si="2253"/>
        <v>1.1367393661886975</v>
      </c>
      <c r="FN840" s="452">
        <f t="shared" si="2254"/>
        <v>1.8549838324195136</v>
      </c>
      <c r="FO840" s="452">
        <f t="shared" si="2255"/>
        <v>1.1450864614086884</v>
      </c>
      <c r="FP840" s="452">
        <f t="shared" si="2256"/>
        <v>1.7423935091277891</v>
      </c>
      <c r="FQ840" s="452">
        <f t="shared" si="2257"/>
        <v>1.1257606490872212</v>
      </c>
      <c r="FR840" s="453"/>
      <c r="FS840" s="446">
        <f t="shared" si="2261"/>
        <v>69415</v>
      </c>
      <c r="FT840" s="446">
        <f t="shared" si="2261"/>
        <v>277660</v>
      </c>
      <c r="FU840" s="446">
        <f t="shared" si="2261"/>
        <v>347075</v>
      </c>
      <c r="FV840" s="446">
        <f t="shared" si="2261"/>
        <v>2221280</v>
      </c>
      <c r="FW840" s="446">
        <f t="shared" si="2261"/>
        <v>5352000</v>
      </c>
      <c r="FX840" s="446">
        <f t="shared" si="2261"/>
        <v>4867847</v>
      </c>
      <c r="FY840" s="446">
        <f t="shared" si="2261"/>
        <v>116434970</v>
      </c>
      <c r="FZ840" s="446">
        <f t="shared" si="2261"/>
        <v>114419718</v>
      </c>
      <c r="GA840" s="446">
        <f t="shared" si="2261"/>
        <v>5014303</v>
      </c>
      <c r="GB840" s="446"/>
      <c r="GC840" s="446"/>
      <c r="GD840" s="446">
        <f t="shared" si="2263"/>
        <v>7667</v>
      </c>
      <c r="GE840" s="446" t="str">
        <f t="shared" si="2263"/>
        <v>-</v>
      </c>
      <c r="GF840" s="446">
        <f t="shared" si="2263"/>
        <v>5356558</v>
      </c>
      <c r="GG840" s="446">
        <f t="shared" si="2263"/>
        <v>5261698</v>
      </c>
      <c r="GH840" s="446">
        <f t="shared" si="2263"/>
        <v>1999400</v>
      </c>
      <c r="GI840" s="446">
        <f t="shared" si="2263"/>
        <v>109053015</v>
      </c>
      <c r="GJ840" s="446">
        <f t="shared" si="2263"/>
        <v>3470688</v>
      </c>
      <c r="GK840" s="446">
        <f t="shared" si="2263"/>
        <v>1086183</v>
      </c>
      <c r="GL840" s="446">
        <f t="shared" si="2263"/>
        <v>22516380</v>
      </c>
      <c r="GM840" s="446">
        <f t="shared" si="2263"/>
        <v>1871315</v>
      </c>
      <c r="GN840" s="446">
        <f t="shared" si="2236"/>
        <v>691530</v>
      </c>
      <c r="GO840" s="446">
        <f t="shared" si="2260"/>
        <v>274548</v>
      </c>
      <c r="GP840" s="446">
        <f t="shared" si="2260"/>
        <v>283392</v>
      </c>
      <c r="GQ840" s="446">
        <f t="shared" si="2260"/>
        <v>0</v>
      </c>
      <c r="GR840" s="446"/>
      <c r="GS840" s="446"/>
      <c r="GT840" s="446"/>
      <c r="GU840" s="446"/>
      <c r="GV840" s="416"/>
      <c r="GW840" s="402"/>
      <c r="GX840" s="402"/>
      <c r="GY840" s="402"/>
      <c r="GZ840" s="402"/>
      <c r="HA840" s="402"/>
    </row>
    <row r="841" spans="1:209" ht="9.75" customHeight="1" x14ac:dyDescent="0.2">
      <c r="A841" s="417" t="str">
        <f t="shared" si="2245"/>
        <v>2020-21AUGUSTR1F</v>
      </c>
      <c r="B841" s="458" t="str">
        <f t="shared" si="2262"/>
        <v>2020-21</v>
      </c>
      <c r="C841" s="402" t="s">
        <v>636</v>
      </c>
      <c r="D841" s="402" t="s">
        <v>663</v>
      </c>
      <c r="E841" s="402" t="s">
        <v>662</v>
      </c>
      <c r="F841" s="478" t="s">
        <v>458</v>
      </c>
      <c r="G841" s="478" t="s">
        <v>688</v>
      </c>
      <c r="H841" s="510">
        <v>3438</v>
      </c>
      <c r="I841" s="510">
        <v>1824</v>
      </c>
      <c r="J841" s="510">
        <v>14448</v>
      </c>
      <c r="K841" s="510">
        <v>8</v>
      </c>
      <c r="L841" s="510">
        <v>1</v>
      </c>
      <c r="M841" s="510">
        <v>12</v>
      </c>
      <c r="N841" s="510">
        <v>36</v>
      </c>
      <c r="O841" s="510">
        <v>116</v>
      </c>
      <c r="P841" s="510">
        <v>19</v>
      </c>
      <c r="Q841" s="510">
        <v>0</v>
      </c>
      <c r="R841" s="510">
        <v>5</v>
      </c>
      <c r="S841" s="510">
        <v>2501</v>
      </c>
      <c r="T841" s="510">
        <v>113</v>
      </c>
      <c r="U841" s="510">
        <v>60</v>
      </c>
      <c r="V841" s="510">
        <v>1118</v>
      </c>
      <c r="W841" s="510">
        <v>808</v>
      </c>
      <c r="X841" s="510">
        <v>49</v>
      </c>
      <c r="Y841" s="510">
        <v>65536</v>
      </c>
      <c r="Z841" s="510">
        <v>580</v>
      </c>
      <c r="AA841" s="510">
        <v>1160</v>
      </c>
      <c r="AB841" s="510">
        <v>45281</v>
      </c>
      <c r="AC841" s="510">
        <v>755</v>
      </c>
      <c r="AD841" s="510">
        <v>1381</v>
      </c>
      <c r="AE841" s="510">
        <v>1772180</v>
      </c>
      <c r="AF841" s="510">
        <v>1585</v>
      </c>
      <c r="AG841" s="510">
        <v>3498</v>
      </c>
      <c r="AH841" s="510">
        <v>3866640</v>
      </c>
      <c r="AI841" s="510">
        <v>4785</v>
      </c>
      <c r="AJ841" s="510">
        <v>11463</v>
      </c>
      <c r="AK841" s="510">
        <v>302987</v>
      </c>
      <c r="AL841" s="510">
        <v>6183</v>
      </c>
      <c r="AM841" s="510">
        <v>15752</v>
      </c>
      <c r="AN841" s="510"/>
      <c r="AO841" s="510"/>
      <c r="AP841" s="510"/>
      <c r="AQ841" s="510"/>
      <c r="AR841" s="510"/>
      <c r="AS841" s="510"/>
      <c r="AT841" s="510">
        <v>272</v>
      </c>
      <c r="AU841" s="510">
        <v>1</v>
      </c>
      <c r="AV841" s="510">
        <v>22</v>
      </c>
      <c r="AW841" s="510">
        <v>26</v>
      </c>
      <c r="AX841" s="510">
        <v>9</v>
      </c>
      <c r="AY841" s="510">
        <v>240</v>
      </c>
      <c r="AZ841" s="510">
        <v>14</v>
      </c>
      <c r="BA841" s="510"/>
      <c r="BB841" s="510"/>
      <c r="BC841" s="510"/>
      <c r="BD841" s="510"/>
      <c r="BE841" s="510"/>
      <c r="BF841" s="510"/>
      <c r="BG841" s="510"/>
      <c r="BH841" s="510"/>
      <c r="BI841" s="510">
        <v>1351</v>
      </c>
      <c r="BJ841" s="510">
        <v>24</v>
      </c>
      <c r="BK841" s="510">
        <v>854</v>
      </c>
      <c r="BL841" s="510">
        <v>2229</v>
      </c>
      <c r="BM841" s="510">
        <v>169</v>
      </c>
      <c r="BN841" s="510">
        <v>141</v>
      </c>
      <c r="BO841" s="510">
        <v>95</v>
      </c>
      <c r="BP841" s="510">
        <v>79</v>
      </c>
      <c r="BQ841" s="510">
        <v>1349</v>
      </c>
      <c r="BR841" s="510">
        <v>1206</v>
      </c>
      <c r="BS841" s="510">
        <v>1008</v>
      </c>
      <c r="BT841" s="510">
        <v>851</v>
      </c>
      <c r="BU841" s="510">
        <v>59</v>
      </c>
      <c r="BV841" s="510">
        <v>49</v>
      </c>
      <c r="BW841" s="510">
        <v>4</v>
      </c>
      <c r="BX841" s="510">
        <v>2336</v>
      </c>
      <c r="BY841" s="510">
        <v>584</v>
      </c>
      <c r="BZ841" s="510">
        <v>1083</v>
      </c>
      <c r="CA841" s="510">
        <v>0</v>
      </c>
      <c r="CB841" s="510">
        <v>0</v>
      </c>
      <c r="CC841" s="510" t="s">
        <v>152</v>
      </c>
      <c r="CD841" s="510" t="s">
        <v>152</v>
      </c>
      <c r="CE841" s="510">
        <v>109</v>
      </c>
      <c r="CF841" s="510">
        <v>63200</v>
      </c>
      <c r="CG841" s="510">
        <v>580</v>
      </c>
      <c r="CH841" s="510">
        <v>1128</v>
      </c>
      <c r="CI841" s="510">
        <v>102</v>
      </c>
      <c r="CJ841" s="510">
        <v>159514</v>
      </c>
      <c r="CK841" s="510">
        <v>1564</v>
      </c>
      <c r="CL841" s="510">
        <v>2910</v>
      </c>
      <c r="CM841" s="510">
        <v>2</v>
      </c>
      <c r="CN841" s="510">
        <v>3579</v>
      </c>
      <c r="CO841" s="510">
        <v>1790</v>
      </c>
      <c r="CP841" s="510">
        <v>2028</v>
      </c>
      <c r="CQ841" s="510">
        <v>1014</v>
      </c>
      <c r="CR841" s="510">
        <v>1609087</v>
      </c>
      <c r="CS841" s="510">
        <v>1587</v>
      </c>
      <c r="CT841" s="510">
        <v>3506</v>
      </c>
      <c r="CU841" s="510">
        <v>121</v>
      </c>
      <c r="CV841" s="510">
        <v>565672</v>
      </c>
      <c r="CW841" s="510">
        <v>4675</v>
      </c>
      <c r="CX841" s="510">
        <v>10217</v>
      </c>
      <c r="CY841" s="510">
        <v>1</v>
      </c>
      <c r="CZ841" s="510">
        <v>973</v>
      </c>
      <c r="DA841" s="510">
        <v>973</v>
      </c>
      <c r="DB841" s="510">
        <v>973</v>
      </c>
      <c r="DC841" s="510">
        <v>12</v>
      </c>
      <c r="DD841" s="510">
        <v>112376</v>
      </c>
      <c r="DE841" s="510">
        <v>9365</v>
      </c>
      <c r="DF841" s="510">
        <v>23255</v>
      </c>
      <c r="DG841" s="510">
        <v>3</v>
      </c>
      <c r="DH841" s="510">
        <v>6855</v>
      </c>
      <c r="DI841" s="510">
        <v>2285</v>
      </c>
      <c r="DJ841" s="510">
        <v>4952</v>
      </c>
      <c r="DK841" s="510">
        <v>13</v>
      </c>
      <c r="DL841" s="510">
        <v>4201</v>
      </c>
      <c r="DM841" s="510">
        <v>323</v>
      </c>
      <c r="DN841" s="510">
        <v>661</v>
      </c>
      <c r="DO841" s="510">
        <v>88</v>
      </c>
      <c r="DP841" s="510">
        <v>3524</v>
      </c>
      <c r="DQ841" s="510">
        <v>40</v>
      </c>
      <c r="DR841" s="510">
        <v>77</v>
      </c>
      <c r="DS841" s="510">
        <v>0</v>
      </c>
      <c r="DT841" s="510">
        <v>0</v>
      </c>
      <c r="DU841" s="510" t="s">
        <v>152</v>
      </c>
      <c r="DV841" s="510" t="s">
        <v>152</v>
      </c>
      <c r="DW841" s="510">
        <v>0</v>
      </c>
      <c r="DX841" s="510"/>
      <c r="DY841" s="510"/>
      <c r="DZ841" s="510"/>
      <c r="EA841" s="510"/>
      <c r="EB841" s="510"/>
      <c r="EC841" s="510"/>
      <c r="ED841" s="510"/>
      <c r="EE841" s="510"/>
      <c r="EF841" s="510"/>
      <c r="EG841" s="510" t="s">
        <v>152</v>
      </c>
      <c r="EH841" s="510" t="s">
        <v>152</v>
      </c>
      <c r="EI841" s="510">
        <v>0</v>
      </c>
      <c r="EJ841" s="479"/>
      <c r="EK841" s="479"/>
      <c r="EL841" s="479"/>
      <c r="EM841" s="479"/>
      <c r="EN841" s="479"/>
      <c r="EO841" s="479"/>
      <c r="EP841" s="479"/>
      <c r="EQ841" s="479"/>
      <c r="ER841" s="479"/>
      <c r="ES841" s="479"/>
      <c r="ET841" s="479"/>
      <c r="EU841" s="479"/>
      <c r="EV841" s="479"/>
      <c r="EW841" s="479"/>
      <c r="EX841" s="479"/>
      <c r="EY841" s="479"/>
      <c r="EZ841" s="476"/>
      <c r="FA841" s="446">
        <f t="shared" si="2246"/>
        <v>8</v>
      </c>
      <c r="FB841" s="417">
        <f t="shared" si="2247"/>
        <v>2020</v>
      </c>
      <c r="FC841" s="448">
        <f t="shared" si="2258"/>
        <v>44044</v>
      </c>
      <c r="FD841" s="449">
        <f t="shared" si="2264"/>
        <v>31</v>
      </c>
      <c r="FE841" s="450"/>
      <c r="FF841" s="451">
        <f t="shared" si="2232"/>
        <v>0.93617021276595747</v>
      </c>
      <c r="FG841" s="450"/>
      <c r="FH841" s="452">
        <f t="shared" si="2248"/>
        <v>1.4955752212389382</v>
      </c>
      <c r="FI841" s="452">
        <f t="shared" si="2249"/>
        <v>1.247787610619469</v>
      </c>
      <c r="FJ841" s="452">
        <f t="shared" si="2250"/>
        <v>1.5833333333333333</v>
      </c>
      <c r="FK841" s="452">
        <f t="shared" si="2251"/>
        <v>1.3166666666666667</v>
      </c>
      <c r="FL841" s="452">
        <f t="shared" si="2252"/>
        <v>1.206618962432916</v>
      </c>
      <c r="FM841" s="452">
        <f t="shared" si="2253"/>
        <v>1.0787119856887299</v>
      </c>
      <c r="FN841" s="452">
        <f t="shared" si="2254"/>
        <v>1.2475247524752475</v>
      </c>
      <c r="FO841" s="452">
        <f t="shared" si="2255"/>
        <v>1.0532178217821782</v>
      </c>
      <c r="FP841" s="452">
        <f t="shared" si="2256"/>
        <v>1.2040816326530612</v>
      </c>
      <c r="FQ841" s="452">
        <f t="shared" si="2257"/>
        <v>1</v>
      </c>
      <c r="FR841" s="453"/>
      <c r="FS841" s="446">
        <f t="shared" si="2261"/>
        <v>1824</v>
      </c>
      <c r="FT841" s="446">
        <f t="shared" si="2261"/>
        <v>21888</v>
      </c>
      <c r="FU841" s="446">
        <f t="shared" si="2261"/>
        <v>65664</v>
      </c>
      <c r="FV841" s="446">
        <f t="shared" si="2261"/>
        <v>211584</v>
      </c>
      <c r="FW841" s="446">
        <f t="shared" si="2261"/>
        <v>131080</v>
      </c>
      <c r="FX841" s="446">
        <f t="shared" si="2261"/>
        <v>82860</v>
      </c>
      <c r="FY841" s="446">
        <f t="shared" si="2261"/>
        <v>3910764</v>
      </c>
      <c r="FZ841" s="446">
        <f t="shared" si="2261"/>
        <v>9262104</v>
      </c>
      <c r="GA841" s="446">
        <f t="shared" si="2261"/>
        <v>771848</v>
      </c>
      <c r="GB841" s="446"/>
      <c r="GC841" s="446"/>
      <c r="GD841" s="446">
        <f t="shared" si="2263"/>
        <v>4332</v>
      </c>
      <c r="GE841" s="446" t="str">
        <f t="shared" si="2263"/>
        <v>-</v>
      </c>
      <c r="GF841" s="446">
        <f t="shared" si="2263"/>
        <v>122952</v>
      </c>
      <c r="GG841" s="446">
        <f t="shared" si="2263"/>
        <v>296820</v>
      </c>
      <c r="GH841" s="446">
        <f t="shared" si="2263"/>
        <v>4056</v>
      </c>
      <c r="GI841" s="446">
        <f t="shared" si="2263"/>
        <v>3555084</v>
      </c>
      <c r="GJ841" s="446">
        <f t="shared" si="2263"/>
        <v>1236257</v>
      </c>
      <c r="GK841" s="446">
        <f t="shared" si="2263"/>
        <v>973</v>
      </c>
      <c r="GL841" s="446">
        <f t="shared" si="2263"/>
        <v>279060</v>
      </c>
      <c r="GM841" s="446">
        <f t="shared" si="2263"/>
        <v>14856</v>
      </c>
      <c r="GN841" s="446" t="str">
        <f t="shared" si="2236"/>
        <v>-</v>
      </c>
      <c r="GO841" s="446">
        <f t="shared" si="2260"/>
        <v>8593</v>
      </c>
      <c r="GP841" s="446">
        <f t="shared" si="2260"/>
        <v>6776</v>
      </c>
      <c r="GQ841" s="446">
        <f t="shared" si="2260"/>
        <v>0</v>
      </c>
      <c r="GR841" s="446"/>
      <c r="GS841" s="446"/>
      <c r="GT841" s="446"/>
      <c r="GU841" s="446"/>
      <c r="GV841" s="416"/>
      <c r="GW841" s="402"/>
      <c r="GX841" s="402"/>
      <c r="GY841" s="402"/>
      <c r="GZ841" s="402"/>
      <c r="HA841" s="402"/>
    </row>
    <row r="842" spans="1:209" ht="9.75" customHeight="1" x14ac:dyDescent="0.2">
      <c r="A842" s="493" t="str">
        <f t="shared" si="2245"/>
        <v>2020-21AUGUSTRRU</v>
      </c>
      <c r="B842" s="494" t="str">
        <f t="shared" si="2262"/>
        <v>2020-21</v>
      </c>
      <c r="C842" s="480" t="s">
        <v>636</v>
      </c>
      <c r="D842" s="480" t="s">
        <v>659</v>
      </c>
      <c r="E842" s="480" t="s">
        <v>467</v>
      </c>
      <c r="F842" s="495" t="s">
        <v>454</v>
      </c>
      <c r="G842" s="511" t="s">
        <v>689</v>
      </c>
      <c r="H842" s="519">
        <v>152149</v>
      </c>
      <c r="I842" s="519">
        <v>113933</v>
      </c>
      <c r="J842" s="519">
        <v>247872</v>
      </c>
      <c r="K842" s="519">
        <v>2</v>
      </c>
      <c r="L842" s="519">
        <v>0</v>
      </c>
      <c r="M842" s="519">
        <v>1</v>
      </c>
      <c r="N842" s="519">
        <v>4</v>
      </c>
      <c r="O842" s="519">
        <v>71</v>
      </c>
      <c r="P842" s="519">
        <v>490</v>
      </c>
      <c r="Q842" s="519">
        <v>0</v>
      </c>
      <c r="R842" s="519">
        <v>1525</v>
      </c>
      <c r="S842" s="519">
        <v>104011</v>
      </c>
      <c r="T842" s="519">
        <v>7886</v>
      </c>
      <c r="U842" s="519">
        <v>5419</v>
      </c>
      <c r="V842" s="519">
        <v>57305</v>
      </c>
      <c r="W842" s="519">
        <v>22307</v>
      </c>
      <c r="X842" s="519">
        <v>1558</v>
      </c>
      <c r="Y842" s="519">
        <v>2863885</v>
      </c>
      <c r="Z842" s="519">
        <v>363</v>
      </c>
      <c r="AA842" s="519">
        <v>624</v>
      </c>
      <c r="AB842" s="519">
        <v>2883450</v>
      </c>
      <c r="AC842" s="519">
        <v>532</v>
      </c>
      <c r="AD842" s="519">
        <v>919</v>
      </c>
      <c r="AE842" s="519">
        <v>48850424</v>
      </c>
      <c r="AF842" s="519">
        <v>852</v>
      </c>
      <c r="AG842" s="519">
        <v>1620</v>
      </c>
      <c r="AH842" s="519">
        <v>48114105</v>
      </c>
      <c r="AI842" s="519">
        <v>2157</v>
      </c>
      <c r="AJ842" s="519">
        <v>4876</v>
      </c>
      <c r="AK842" s="519">
        <v>6483017</v>
      </c>
      <c r="AL842" s="519">
        <v>4161</v>
      </c>
      <c r="AM842" s="519">
        <v>8626</v>
      </c>
      <c r="AN842" s="519"/>
      <c r="AO842" s="519"/>
      <c r="AP842" s="519"/>
      <c r="AQ842" s="519"/>
      <c r="AR842" s="519"/>
      <c r="AS842" s="519"/>
      <c r="AT842" s="519">
        <v>9860</v>
      </c>
      <c r="AU842" s="519">
        <v>366</v>
      </c>
      <c r="AV842" s="519">
        <v>1959</v>
      </c>
      <c r="AW842" s="519">
        <v>3354</v>
      </c>
      <c r="AX842" s="519">
        <v>358</v>
      </c>
      <c r="AY842" s="519">
        <v>7177</v>
      </c>
      <c r="AZ842" s="519">
        <v>0</v>
      </c>
      <c r="BA842" s="519"/>
      <c r="BB842" s="519"/>
      <c r="BC842" s="519"/>
      <c r="BD842" s="519"/>
      <c r="BE842" s="519"/>
      <c r="BF842" s="519"/>
      <c r="BG842" s="519"/>
      <c r="BH842" s="519"/>
      <c r="BI842" s="519">
        <v>57523</v>
      </c>
      <c r="BJ842" s="519">
        <v>5404</v>
      </c>
      <c r="BK842" s="519">
        <v>31224</v>
      </c>
      <c r="BL842" s="519">
        <v>94151</v>
      </c>
      <c r="BM842" s="519">
        <v>20269</v>
      </c>
      <c r="BN842" s="519">
        <v>15757</v>
      </c>
      <c r="BO842" s="519">
        <v>13701</v>
      </c>
      <c r="BP842" s="519">
        <v>10826</v>
      </c>
      <c r="BQ842" s="519">
        <v>78933</v>
      </c>
      <c r="BR842" s="519">
        <v>62809</v>
      </c>
      <c r="BS842" s="519">
        <v>32493</v>
      </c>
      <c r="BT842" s="519">
        <v>24793</v>
      </c>
      <c r="BU842" s="519">
        <v>2057</v>
      </c>
      <c r="BV842" s="519">
        <v>1643</v>
      </c>
      <c r="BW842" s="519">
        <v>44</v>
      </c>
      <c r="BX842" s="519">
        <v>20548</v>
      </c>
      <c r="BY842" s="519">
        <v>467</v>
      </c>
      <c r="BZ842" s="519">
        <v>760</v>
      </c>
      <c r="CA842" s="519">
        <v>24</v>
      </c>
      <c r="CB842" s="519">
        <v>11326</v>
      </c>
      <c r="CC842" s="519">
        <v>472</v>
      </c>
      <c r="CD842" s="519">
        <v>880</v>
      </c>
      <c r="CE842" s="519">
        <v>7818</v>
      </c>
      <c r="CF842" s="519">
        <v>2832011</v>
      </c>
      <c r="CG842" s="519">
        <v>362</v>
      </c>
      <c r="CH842" s="519">
        <v>621</v>
      </c>
      <c r="CI842" s="519">
        <v>3333</v>
      </c>
      <c r="CJ842" s="519">
        <v>2829316</v>
      </c>
      <c r="CK842" s="519">
        <v>849</v>
      </c>
      <c r="CL842" s="519">
        <v>1540</v>
      </c>
      <c r="CM842" s="519">
        <v>1008</v>
      </c>
      <c r="CN842" s="519">
        <v>727650</v>
      </c>
      <c r="CO842" s="519">
        <v>722</v>
      </c>
      <c r="CP842" s="519">
        <v>1514</v>
      </c>
      <c r="CQ842" s="519">
        <v>52964</v>
      </c>
      <c r="CR842" s="519">
        <v>45293458</v>
      </c>
      <c r="CS842" s="519">
        <v>855</v>
      </c>
      <c r="CT842" s="519">
        <v>1626</v>
      </c>
      <c r="CU842" s="519">
        <v>1865</v>
      </c>
      <c r="CV842" s="519">
        <v>5564233</v>
      </c>
      <c r="CW842" s="519">
        <v>2984</v>
      </c>
      <c r="CX842" s="519">
        <v>6453</v>
      </c>
      <c r="CY842" s="519">
        <v>281</v>
      </c>
      <c r="CZ842" s="519">
        <v>734526</v>
      </c>
      <c r="DA842" s="519">
        <v>2614</v>
      </c>
      <c r="DB842" s="519">
        <v>5830</v>
      </c>
      <c r="DC842" s="519">
        <v>1245</v>
      </c>
      <c r="DD842" s="519">
        <v>6670372</v>
      </c>
      <c r="DE842" s="519">
        <v>5358</v>
      </c>
      <c r="DF842" s="519">
        <v>10724</v>
      </c>
      <c r="DG842" s="519">
        <v>109</v>
      </c>
      <c r="DH842" s="519">
        <v>553341</v>
      </c>
      <c r="DI842" s="519">
        <v>5077</v>
      </c>
      <c r="DJ842" s="519">
        <v>12385</v>
      </c>
      <c r="DK842" s="519">
        <v>614</v>
      </c>
      <c r="DL842" s="519">
        <v>180836</v>
      </c>
      <c r="DM842" s="519">
        <v>295</v>
      </c>
      <c r="DN842" s="519">
        <v>520</v>
      </c>
      <c r="DO842" s="519">
        <v>3835</v>
      </c>
      <c r="DP842" s="519">
        <v>251569</v>
      </c>
      <c r="DQ842" s="519">
        <v>66</v>
      </c>
      <c r="DR842" s="519">
        <v>134</v>
      </c>
      <c r="DS842" s="519">
        <v>198</v>
      </c>
      <c r="DT842" s="519">
        <v>367928</v>
      </c>
      <c r="DU842" s="519">
        <v>1858</v>
      </c>
      <c r="DV842" s="519">
        <v>4316</v>
      </c>
      <c r="DW842" s="519">
        <v>184</v>
      </c>
      <c r="DX842" s="519"/>
      <c r="DY842" s="519"/>
      <c r="DZ842" s="519"/>
      <c r="EA842" s="519"/>
      <c r="EB842" s="519"/>
      <c r="EC842" s="519"/>
      <c r="ED842" s="519"/>
      <c r="EE842" s="519"/>
      <c r="EF842" s="519"/>
      <c r="EG842" s="519" t="s">
        <v>152</v>
      </c>
      <c r="EH842" s="519" t="s">
        <v>152</v>
      </c>
      <c r="EI842" s="519">
        <v>0</v>
      </c>
      <c r="EJ842" s="512"/>
      <c r="EK842" s="512"/>
      <c r="EL842" s="512"/>
      <c r="EM842" s="512"/>
      <c r="EN842" s="512"/>
      <c r="EO842" s="512"/>
      <c r="EP842" s="512"/>
      <c r="EQ842" s="512"/>
      <c r="ER842" s="512"/>
      <c r="ES842" s="512"/>
      <c r="ET842" s="512"/>
      <c r="EU842" s="512"/>
      <c r="EV842" s="512"/>
      <c r="EW842" s="512"/>
      <c r="EX842" s="512"/>
      <c r="EY842" s="512"/>
      <c r="EZ842" s="514"/>
      <c r="FA842" s="520">
        <f t="shared" si="2246"/>
        <v>8</v>
      </c>
      <c r="FB842" s="493">
        <f t="shared" si="2247"/>
        <v>2020</v>
      </c>
      <c r="FC842" s="498">
        <f t="shared" si="2258"/>
        <v>44044</v>
      </c>
      <c r="FD842" s="499">
        <f t="shared" si="2264"/>
        <v>31</v>
      </c>
      <c r="FE842" s="500"/>
      <c r="FF842" s="515">
        <f t="shared" si="2232"/>
        <v>0.51852352623039477</v>
      </c>
      <c r="FG842" s="500"/>
      <c r="FH842" s="481">
        <f t="shared" si="2248"/>
        <v>2.5702510778594978</v>
      </c>
      <c r="FI842" s="481">
        <f t="shared" si="2249"/>
        <v>1.9980978950038042</v>
      </c>
      <c r="FJ842" s="481">
        <f t="shared" si="2250"/>
        <v>2.5283262594574647</v>
      </c>
      <c r="FK842" s="481">
        <f t="shared" si="2251"/>
        <v>1.9977855692932276</v>
      </c>
      <c r="FL842" s="481">
        <f t="shared" si="2252"/>
        <v>1.3774190733792864</v>
      </c>
      <c r="FM842" s="481">
        <f t="shared" si="2253"/>
        <v>1.0960474653171626</v>
      </c>
      <c r="FN842" s="481">
        <f t="shared" si="2254"/>
        <v>1.4566279643161339</v>
      </c>
      <c r="FO842" s="481">
        <f t="shared" si="2255"/>
        <v>1.1114448379432464</v>
      </c>
      <c r="FP842" s="481">
        <f t="shared" si="2256"/>
        <v>1.3202824133504494</v>
      </c>
      <c r="FQ842" s="481">
        <f t="shared" si="2257"/>
        <v>1.0545571245186136</v>
      </c>
      <c r="FR842" s="501"/>
      <c r="FS842" s="482">
        <f t="shared" si="2261"/>
        <v>0</v>
      </c>
      <c r="FT842" s="482">
        <f t="shared" si="2261"/>
        <v>113933</v>
      </c>
      <c r="FU842" s="482">
        <f t="shared" si="2261"/>
        <v>455732</v>
      </c>
      <c r="FV842" s="482">
        <f t="shared" si="2261"/>
        <v>8089243</v>
      </c>
      <c r="FW842" s="482">
        <f t="shared" si="2261"/>
        <v>4920864</v>
      </c>
      <c r="FX842" s="482">
        <f t="shared" si="2261"/>
        <v>4980061</v>
      </c>
      <c r="FY842" s="482">
        <f t="shared" si="2261"/>
        <v>92834100</v>
      </c>
      <c r="FZ842" s="482">
        <f t="shared" si="2261"/>
        <v>108768932</v>
      </c>
      <c r="GA842" s="482">
        <f t="shared" si="2261"/>
        <v>13439308</v>
      </c>
      <c r="GB842" s="482"/>
      <c r="GC842" s="482"/>
      <c r="GD842" s="482">
        <f t="shared" si="2263"/>
        <v>33440</v>
      </c>
      <c r="GE842" s="482">
        <f t="shared" si="2263"/>
        <v>21120</v>
      </c>
      <c r="GF842" s="482">
        <f t="shared" si="2263"/>
        <v>4854978</v>
      </c>
      <c r="GG842" s="482">
        <f t="shared" si="2263"/>
        <v>5132820</v>
      </c>
      <c r="GH842" s="482">
        <f t="shared" si="2263"/>
        <v>1526112</v>
      </c>
      <c r="GI842" s="482">
        <f t="shared" si="2263"/>
        <v>86119464</v>
      </c>
      <c r="GJ842" s="482">
        <f t="shared" si="2263"/>
        <v>12034845</v>
      </c>
      <c r="GK842" s="482">
        <f t="shared" si="2263"/>
        <v>1638230</v>
      </c>
      <c r="GL842" s="482">
        <f t="shared" si="2263"/>
        <v>13351380</v>
      </c>
      <c r="GM842" s="482">
        <f t="shared" si="2263"/>
        <v>1349965</v>
      </c>
      <c r="GN842" s="482">
        <f t="shared" si="2236"/>
        <v>854568</v>
      </c>
      <c r="GO842" s="482">
        <f t="shared" si="2260"/>
        <v>319280</v>
      </c>
      <c r="GP842" s="482">
        <f t="shared" si="2260"/>
        <v>513890</v>
      </c>
      <c r="GQ842" s="482">
        <f t="shared" si="2260"/>
        <v>0</v>
      </c>
      <c r="GR842" s="482"/>
      <c r="GS842" s="482"/>
      <c r="GT842" s="482"/>
      <c r="GU842" s="482"/>
      <c r="GV842" s="502"/>
      <c r="GW842" s="402"/>
      <c r="GX842" s="402"/>
      <c r="GY842" s="402"/>
      <c r="GZ842" s="402"/>
      <c r="HA842" s="402"/>
    </row>
    <row r="843" spans="1:209" ht="9.75" customHeight="1" x14ac:dyDescent="0.2">
      <c r="A843" s="417" t="str">
        <f t="shared" si="2245"/>
        <v>2020-21AUGUSTRX6</v>
      </c>
      <c r="B843" s="458" t="str">
        <f t="shared" si="2262"/>
        <v>2020-21</v>
      </c>
      <c r="C843" s="402" t="s">
        <v>636</v>
      </c>
      <c r="D843" s="402" t="s">
        <v>646</v>
      </c>
      <c r="E843" s="402" t="s">
        <v>645</v>
      </c>
      <c r="F843" s="478" t="s">
        <v>448</v>
      </c>
      <c r="G843" s="478" t="s">
        <v>690</v>
      </c>
      <c r="H843" s="510">
        <v>46221</v>
      </c>
      <c r="I843" s="510">
        <v>31059</v>
      </c>
      <c r="J843" s="510">
        <v>209024</v>
      </c>
      <c r="K843" s="510">
        <v>7</v>
      </c>
      <c r="L843" s="510">
        <v>1</v>
      </c>
      <c r="M843" s="510">
        <v>14</v>
      </c>
      <c r="N843" s="510">
        <v>26</v>
      </c>
      <c r="O843" s="510">
        <v>56</v>
      </c>
      <c r="P843" s="510">
        <v>171</v>
      </c>
      <c r="Q843" s="510">
        <v>2423</v>
      </c>
      <c r="R843" s="510">
        <v>13</v>
      </c>
      <c r="S843" s="510">
        <v>36308</v>
      </c>
      <c r="T843" s="510">
        <v>2485</v>
      </c>
      <c r="U843" s="510">
        <v>1588</v>
      </c>
      <c r="V843" s="510">
        <v>19186</v>
      </c>
      <c r="W843" s="510">
        <v>8837</v>
      </c>
      <c r="X843" s="510">
        <v>378</v>
      </c>
      <c r="Y843" s="510">
        <v>963014</v>
      </c>
      <c r="Z843" s="510">
        <v>388</v>
      </c>
      <c r="AA843" s="510">
        <v>669</v>
      </c>
      <c r="AB843" s="510">
        <v>711984</v>
      </c>
      <c r="AC843" s="510">
        <v>448</v>
      </c>
      <c r="AD843" s="510">
        <v>785</v>
      </c>
      <c r="AE843" s="510">
        <v>27005079</v>
      </c>
      <c r="AF843" s="510">
        <v>1408</v>
      </c>
      <c r="AG843" s="510">
        <v>2884</v>
      </c>
      <c r="AH843" s="510">
        <v>34278916</v>
      </c>
      <c r="AI843" s="510">
        <v>3879</v>
      </c>
      <c r="AJ843" s="510">
        <v>9362</v>
      </c>
      <c r="AK843" s="510">
        <v>1385729</v>
      </c>
      <c r="AL843" s="510">
        <v>3666</v>
      </c>
      <c r="AM843" s="510">
        <v>8976</v>
      </c>
      <c r="AN843" s="510"/>
      <c r="AO843" s="510"/>
      <c r="AP843" s="510"/>
      <c r="AQ843" s="510"/>
      <c r="AR843" s="510"/>
      <c r="AS843" s="510"/>
      <c r="AT843" s="510">
        <v>2552</v>
      </c>
      <c r="AU843" s="510">
        <v>38</v>
      </c>
      <c r="AV843" s="510">
        <v>135</v>
      </c>
      <c r="AW843" s="510">
        <v>963</v>
      </c>
      <c r="AX843" s="510">
        <v>134</v>
      </c>
      <c r="AY843" s="510">
        <v>2245</v>
      </c>
      <c r="AZ843" s="510">
        <v>0</v>
      </c>
      <c r="BA843" s="510"/>
      <c r="BB843" s="510"/>
      <c r="BC843" s="510"/>
      <c r="BD843" s="510"/>
      <c r="BE843" s="510"/>
      <c r="BF843" s="510"/>
      <c r="BG843" s="510"/>
      <c r="BH843" s="510"/>
      <c r="BI843" s="510">
        <v>20394</v>
      </c>
      <c r="BJ843" s="510">
        <v>2971</v>
      </c>
      <c r="BK843" s="510">
        <v>10391</v>
      </c>
      <c r="BL843" s="510">
        <v>33756</v>
      </c>
      <c r="BM843" s="510">
        <v>4998</v>
      </c>
      <c r="BN843" s="510">
        <v>3792</v>
      </c>
      <c r="BO843" s="510">
        <v>3223</v>
      </c>
      <c r="BP843" s="510">
        <v>2459</v>
      </c>
      <c r="BQ843" s="510">
        <v>24740</v>
      </c>
      <c r="BR843" s="510">
        <v>20927</v>
      </c>
      <c r="BS843" s="510">
        <v>14227</v>
      </c>
      <c r="BT843" s="510">
        <v>9417</v>
      </c>
      <c r="BU843" s="510">
        <v>654</v>
      </c>
      <c r="BV843" s="510">
        <v>408</v>
      </c>
      <c r="BW843" s="510">
        <v>30</v>
      </c>
      <c r="BX843" s="510">
        <v>12590</v>
      </c>
      <c r="BY843" s="510">
        <v>420</v>
      </c>
      <c r="BZ843" s="510">
        <v>723</v>
      </c>
      <c r="CA843" s="510">
        <v>61</v>
      </c>
      <c r="CB843" s="510">
        <v>27364</v>
      </c>
      <c r="CC843" s="510">
        <v>449</v>
      </c>
      <c r="CD843" s="510">
        <v>917</v>
      </c>
      <c r="CE843" s="510">
        <v>2394</v>
      </c>
      <c r="CF843" s="510">
        <v>923060</v>
      </c>
      <c r="CG843" s="510">
        <v>386</v>
      </c>
      <c r="CH843" s="510">
        <v>664</v>
      </c>
      <c r="CI843" s="510">
        <v>2331</v>
      </c>
      <c r="CJ843" s="510">
        <v>3406094</v>
      </c>
      <c r="CK843" s="510">
        <v>1461</v>
      </c>
      <c r="CL843" s="510">
        <v>2969</v>
      </c>
      <c r="CM843" s="510">
        <v>511</v>
      </c>
      <c r="CN843" s="510">
        <v>715417</v>
      </c>
      <c r="CO843" s="510">
        <v>1400</v>
      </c>
      <c r="CP843" s="510">
        <v>2979</v>
      </c>
      <c r="CQ843" s="510">
        <v>16344</v>
      </c>
      <c r="CR843" s="510">
        <v>22883568</v>
      </c>
      <c r="CS843" s="510">
        <v>1400</v>
      </c>
      <c r="CT843" s="510">
        <v>2864</v>
      </c>
      <c r="CU843" s="510">
        <v>1194</v>
      </c>
      <c r="CV843" s="510">
        <v>7026798</v>
      </c>
      <c r="CW843" s="510">
        <v>5885</v>
      </c>
      <c r="CX843" s="510">
        <v>12045</v>
      </c>
      <c r="CY843" s="510">
        <v>484</v>
      </c>
      <c r="CZ843" s="510">
        <v>2923604</v>
      </c>
      <c r="DA843" s="510">
        <v>6041</v>
      </c>
      <c r="DB843" s="510">
        <v>13837</v>
      </c>
      <c r="DC843" s="510">
        <v>977</v>
      </c>
      <c r="DD843" s="510">
        <v>6790434</v>
      </c>
      <c r="DE843" s="510">
        <v>6950</v>
      </c>
      <c r="DF843" s="510">
        <v>13356</v>
      </c>
      <c r="DG843" s="510">
        <v>190</v>
      </c>
      <c r="DH843" s="510">
        <v>1841747</v>
      </c>
      <c r="DI843" s="510">
        <v>9693</v>
      </c>
      <c r="DJ843" s="510">
        <v>24574</v>
      </c>
      <c r="DK843" s="510">
        <v>89</v>
      </c>
      <c r="DL843" s="510">
        <v>40083</v>
      </c>
      <c r="DM843" s="510">
        <v>450</v>
      </c>
      <c r="DN843" s="510">
        <v>825</v>
      </c>
      <c r="DO843" s="510">
        <v>1402</v>
      </c>
      <c r="DP843" s="510">
        <v>40982</v>
      </c>
      <c r="DQ843" s="510">
        <v>29</v>
      </c>
      <c r="DR843" s="510">
        <v>59</v>
      </c>
      <c r="DS843" s="510">
        <v>1</v>
      </c>
      <c r="DT843" s="510">
        <v>2200</v>
      </c>
      <c r="DU843" s="510">
        <v>2200</v>
      </c>
      <c r="DV843" s="510">
        <v>2200</v>
      </c>
      <c r="DW843" s="510">
        <v>0</v>
      </c>
      <c r="DX843" s="510"/>
      <c r="DY843" s="510"/>
      <c r="DZ843" s="510"/>
      <c r="EA843" s="510"/>
      <c r="EB843" s="510"/>
      <c r="EC843" s="510"/>
      <c r="ED843" s="510"/>
      <c r="EE843" s="510"/>
      <c r="EF843" s="510"/>
      <c r="EG843" s="510" t="s">
        <v>152</v>
      </c>
      <c r="EH843" s="510" t="s">
        <v>152</v>
      </c>
      <c r="EI843" s="510">
        <v>0</v>
      </c>
      <c r="EJ843" s="479"/>
      <c r="EK843" s="479"/>
      <c r="EL843" s="479"/>
      <c r="EM843" s="479"/>
      <c r="EN843" s="479"/>
      <c r="EO843" s="479"/>
      <c r="EP843" s="479"/>
      <c r="EQ843" s="479"/>
      <c r="ER843" s="479"/>
      <c r="ES843" s="479"/>
      <c r="ET843" s="479"/>
      <c r="EU843" s="479"/>
      <c r="EV843" s="479"/>
      <c r="EW843" s="479"/>
      <c r="EX843" s="479"/>
      <c r="EY843" s="479"/>
      <c r="EZ843" s="476"/>
      <c r="FA843" s="446">
        <f t="shared" si="2246"/>
        <v>8</v>
      </c>
      <c r="FB843" s="417">
        <f t="shared" si="2247"/>
        <v>2020</v>
      </c>
      <c r="FC843" s="448">
        <f t="shared" si="2258"/>
        <v>44044</v>
      </c>
      <c r="FD843" s="449">
        <f t="shared" si="2264"/>
        <v>31</v>
      </c>
      <c r="FE843" s="450"/>
      <c r="FF843" s="451">
        <f t="shared" si="2232"/>
        <v>0.60587726879861714</v>
      </c>
      <c r="FG843" s="450"/>
      <c r="FH843" s="452">
        <f t="shared" si="2248"/>
        <v>2.0112676056338028</v>
      </c>
      <c r="FI843" s="452">
        <f t="shared" si="2249"/>
        <v>1.5259557344064387</v>
      </c>
      <c r="FJ843" s="452">
        <f t="shared" si="2250"/>
        <v>2.0295969773299749</v>
      </c>
      <c r="FK843" s="452">
        <f t="shared" si="2251"/>
        <v>1.5484886649874054</v>
      </c>
      <c r="FL843" s="452">
        <f t="shared" si="2252"/>
        <v>1.2894819138955489</v>
      </c>
      <c r="FM843" s="452">
        <f t="shared" si="2253"/>
        <v>1.0907432502866674</v>
      </c>
      <c r="FN843" s="452">
        <f t="shared" si="2254"/>
        <v>1.6099354984723322</v>
      </c>
      <c r="FO843" s="452">
        <f t="shared" si="2255"/>
        <v>1.0656331334163178</v>
      </c>
      <c r="FP843" s="452">
        <f t="shared" si="2256"/>
        <v>1.7301587301587302</v>
      </c>
      <c r="FQ843" s="452">
        <f t="shared" si="2257"/>
        <v>1.0793650793650793</v>
      </c>
      <c r="FR843" s="453"/>
      <c r="FS843" s="446">
        <f t="shared" ref="FS843:GA852" si="2265">IFERROR(HLOOKUP(FS$1,$H$5:$HA$10112,MATCH($A843,$A$5:$A$10112,0),0)*HLOOKUP(FS$2,$H$5:$HA$10112,MATCH($A843,$A$5:$A$10112,0),0),"-")</f>
        <v>31059</v>
      </c>
      <c r="FT843" s="446">
        <f t="shared" si="2265"/>
        <v>434826</v>
      </c>
      <c r="FU843" s="446">
        <f t="shared" si="2265"/>
        <v>807534</v>
      </c>
      <c r="FV843" s="446">
        <f t="shared" si="2265"/>
        <v>1739304</v>
      </c>
      <c r="FW843" s="446">
        <f t="shared" si="2265"/>
        <v>1662465</v>
      </c>
      <c r="FX843" s="446">
        <f t="shared" si="2265"/>
        <v>1246580</v>
      </c>
      <c r="FY843" s="446">
        <f t="shared" si="2265"/>
        <v>55332424</v>
      </c>
      <c r="FZ843" s="446">
        <f t="shared" si="2265"/>
        <v>82731994</v>
      </c>
      <c r="GA843" s="446">
        <f t="shared" si="2265"/>
        <v>3392928</v>
      </c>
      <c r="GB843" s="446"/>
      <c r="GC843" s="446"/>
      <c r="GD843" s="446">
        <f t="shared" si="2263"/>
        <v>21690</v>
      </c>
      <c r="GE843" s="446">
        <f t="shared" si="2263"/>
        <v>55937</v>
      </c>
      <c r="GF843" s="446">
        <f t="shared" si="2263"/>
        <v>1589616</v>
      </c>
      <c r="GG843" s="446">
        <f t="shared" si="2263"/>
        <v>6920739</v>
      </c>
      <c r="GH843" s="446">
        <f t="shared" si="2263"/>
        <v>1522269</v>
      </c>
      <c r="GI843" s="446">
        <f t="shared" si="2263"/>
        <v>46809216</v>
      </c>
      <c r="GJ843" s="446">
        <f t="shared" si="2263"/>
        <v>14381730</v>
      </c>
      <c r="GK843" s="446">
        <f t="shared" si="2263"/>
        <v>6697108</v>
      </c>
      <c r="GL843" s="446">
        <f t="shared" si="2263"/>
        <v>13048812</v>
      </c>
      <c r="GM843" s="446">
        <f t="shared" si="2263"/>
        <v>4669060</v>
      </c>
      <c r="GN843" s="446">
        <f t="shared" si="2236"/>
        <v>2200</v>
      </c>
      <c r="GO843" s="446">
        <f t="shared" si="2260"/>
        <v>73425</v>
      </c>
      <c r="GP843" s="446">
        <f t="shared" si="2260"/>
        <v>82718</v>
      </c>
      <c r="GQ843" s="446">
        <f t="shared" si="2260"/>
        <v>0</v>
      </c>
      <c r="GR843" s="446"/>
      <c r="GS843" s="446"/>
      <c r="GT843" s="446"/>
      <c r="GU843" s="446"/>
      <c r="GV843" s="416"/>
      <c r="GW843" s="402"/>
      <c r="GX843" s="402"/>
      <c r="GY843" s="402"/>
      <c r="GZ843" s="402"/>
      <c r="HA843" s="402"/>
    </row>
    <row r="844" spans="1:209" ht="9.75" customHeight="1" x14ac:dyDescent="0.2">
      <c r="A844" s="417" t="str">
        <f t="shared" si="2245"/>
        <v>2020-21AUGUSTRX7</v>
      </c>
      <c r="B844" s="458" t="str">
        <f t="shared" si="2262"/>
        <v>2020-21</v>
      </c>
      <c r="C844" s="402" t="s">
        <v>636</v>
      </c>
      <c r="D844" s="402" t="s">
        <v>649</v>
      </c>
      <c r="E844" s="402" t="s">
        <v>462</v>
      </c>
      <c r="F844" s="478" t="s">
        <v>449</v>
      </c>
      <c r="G844" s="478" t="s">
        <v>691</v>
      </c>
      <c r="H844" s="510">
        <v>121982</v>
      </c>
      <c r="I844" s="510">
        <v>105185</v>
      </c>
      <c r="J844" s="510">
        <v>143121</v>
      </c>
      <c r="K844" s="510">
        <v>1</v>
      </c>
      <c r="L844" s="510">
        <v>1</v>
      </c>
      <c r="M844" s="510">
        <v>1</v>
      </c>
      <c r="N844" s="510">
        <v>1</v>
      </c>
      <c r="O844" s="510">
        <v>28</v>
      </c>
      <c r="P844" s="510">
        <v>245</v>
      </c>
      <c r="Q844" s="510">
        <v>16674</v>
      </c>
      <c r="R844" s="510">
        <v>1903</v>
      </c>
      <c r="S844" s="510">
        <v>96134</v>
      </c>
      <c r="T844" s="510">
        <v>8528</v>
      </c>
      <c r="U844" s="510">
        <v>5752</v>
      </c>
      <c r="V844" s="510">
        <v>49476</v>
      </c>
      <c r="W844" s="510">
        <v>16503</v>
      </c>
      <c r="X844" s="510">
        <v>2990</v>
      </c>
      <c r="Y844" s="510">
        <v>3815333</v>
      </c>
      <c r="Z844" s="510">
        <v>447</v>
      </c>
      <c r="AA844" s="510">
        <v>755</v>
      </c>
      <c r="AB844" s="510">
        <v>3561496</v>
      </c>
      <c r="AC844" s="510">
        <v>619</v>
      </c>
      <c r="AD844" s="510">
        <v>1068</v>
      </c>
      <c r="AE844" s="510">
        <v>81989444</v>
      </c>
      <c r="AF844" s="510">
        <v>1657</v>
      </c>
      <c r="AG844" s="510">
        <v>3570</v>
      </c>
      <c r="AH844" s="510">
        <v>88487011</v>
      </c>
      <c r="AI844" s="510">
        <v>5362</v>
      </c>
      <c r="AJ844" s="510">
        <v>12427</v>
      </c>
      <c r="AK844" s="510">
        <v>21808664</v>
      </c>
      <c r="AL844" s="510">
        <v>7294</v>
      </c>
      <c r="AM844" s="510">
        <v>13677</v>
      </c>
      <c r="AN844" s="510"/>
      <c r="AO844" s="510"/>
      <c r="AP844" s="510"/>
      <c r="AQ844" s="510"/>
      <c r="AR844" s="510"/>
      <c r="AS844" s="510"/>
      <c r="AT844" s="510">
        <v>9672</v>
      </c>
      <c r="AU844" s="510">
        <v>451</v>
      </c>
      <c r="AV844" s="510">
        <v>6339</v>
      </c>
      <c r="AW844" s="510">
        <v>1215</v>
      </c>
      <c r="AX844" s="510">
        <v>700</v>
      </c>
      <c r="AY844" s="510">
        <v>2182</v>
      </c>
      <c r="AZ844" s="510">
        <v>770</v>
      </c>
      <c r="BA844" s="510"/>
      <c r="BB844" s="510"/>
      <c r="BC844" s="510"/>
      <c r="BD844" s="510"/>
      <c r="BE844" s="510"/>
      <c r="BF844" s="510"/>
      <c r="BG844" s="510"/>
      <c r="BH844" s="510"/>
      <c r="BI844" s="510">
        <v>51992</v>
      </c>
      <c r="BJ844" s="510">
        <v>6389</v>
      </c>
      <c r="BK844" s="510">
        <v>28081</v>
      </c>
      <c r="BL844" s="510">
        <v>86462</v>
      </c>
      <c r="BM844" s="510">
        <v>18449</v>
      </c>
      <c r="BN844" s="510">
        <v>15047</v>
      </c>
      <c r="BO844" s="510">
        <v>12304</v>
      </c>
      <c r="BP844" s="510">
        <v>10225</v>
      </c>
      <c r="BQ844" s="510">
        <v>64368</v>
      </c>
      <c r="BR844" s="510">
        <v>52739</v>
      </c>
      <c r="BS844" s="510">
        <v>23733</v>
      </c>
      <c r="BT844" s="510">
        <v>17548</v>
      </c>
      <c r="BU844" s="510">
        <v>3610</v>
      </c>
      <c r="BV844" s="510">
        <v>2927</v>
      </c>
      <c r="BW844" s="510">
        <v>143</v>
      </c>
      <c r="BX844" s="510">
        <v>64173</v>
      </c>
      <c r="BY844" s="510">
        <v>449</v>
      </c>
      <c r="BZ844" s="510">
        <v>735</v>
      </c>
      <c r="CA844" s="510">
        <v>41</v>
      </c>
      <c r="CB844" s="510">
        <v>18468</v>
      </c>
      <c r="CC844" s="510">
        <v>450</v>
      </c>
      <c r="CD844" s="510">
        <v>873</v>
      </c>
      <c r="CE844" s="510">
        <v>8344</v>
      </c>
      <c r="CF844" s="510">
        <v>3732692</v>
      </c>
      <c r="CG844" s="510">
        <v>447</v>
      </c>
      <c r="CH844" s="510">
        <v>754</v>
      </c>
      <c r="CI844" s="510">
        <v>3460</v>
      </c>
      <c r="CJ844" s="510">
        <v>6230049</v>
      </c>
      <c r="CK844" s="510">
        <v>1801</v>
      </c>
      <c r="CL844" s="510">
        <v>3736</v>
      </c>
      <c r="CM844" s="510">
        <v>1815</v>
      </c>
      <c r="CN844" s="510">
        <v>3179814</v>
      </c>
      <c r="CO844" s="510">
        <v>1752</v>
      </c>
      <c r="CP844" s="510">
        <v>3805</v>
      </c>
      <c r="CQ844" s="510">
        <v>44201</v>
      </c>
      <c r="CR844" s="510">
        <v>72579581</v>
      </c>
      <c r="CS844" s="510">
        <v>1642</v>
      </c>
      <c r="CT844" s="510">
        <v>3542</v>
      </c>
      <c r="CU844" s="510">
        <v>3093</v>
      </c>
      <c r="CV844" s="510">
        <v>17313378</v>
      </c>
      <c r="CW844" s="510">
        <v>5598</v>
      </c>
      <c r="CX844" s="510">
        <v>12644</v>
      </c>
      <c r="CY844" s="510">
        <v>1349</v>
      </c>
      <c r="CZ844" s="510">
        <v>6080478</v>
      </c>
      <c r="DA844" s="510">
        <v>4507</v>
      </c>
      <c r="DB844" s="510">
        <v>10284</v>
      </c>
      <c r="DC844" s="510">
        <v>1539</v>
      </c>
      <c r="DD844" s="510">
        <v>9924282</v>
      </c>
      <c r="DE844" s="510">
        <v>6449</v>
      </c>
      <c r="DF844" s="510">
        <v>15252</v>
      </c>
      <c r="DG844" s="510">
        <v>1081</v>
      </c>
      <c r="DH844" s="510">
        <v>6493656</v>
      </c>
      <c r="DI844" s="510">
        <v>6007</v>
      </c>
      <c r="DJ844" s="510">
        <v>13677</v>
      </c>
      <c r="DK844" s="510">
        <v>183</v>
      </c>
      <c r="DL844" s="510">
        <v>63735</v>
      </c>
      <c r="DM844" s="510">
        <v>348</v>
      </c>
      <c r="DN844" s="510">
        <v>706</v>
      </c>
      <c r="DO844" s="510">
        <v>3845</v>
      </c>
      <c r="DP844" s="510">
        <v>116963</v>
      </c>
      <c r="DQ844" s="510">
        <v>30</v>
      </c>
      <c r="DR844" s="510">
        <v>53</v>
      </c>
      <c r="DS844" s="510">
        <v>100</v>
      </c>
      <c r="DT844" s="510">
        <v>180230</v>
      </c>
      <c r="DU844" s="510">
        <v>1802</v>
      </c>
      <c r="DV844" s="510">
        <v>2992</v>
      </c>
      <c r="DW844" s="510">
        <v>85</v>
      </c>
      <c r="DX844" s="510"/>
      <c r="DY844" s="510"/>
      <c r="DZ844" s="510"/>
      <c r="EA844" s="510"/>
      <c r="EB844" s="510"/>
      <c r="EC844" s="510"/>
      <c r="ED844" s="510"/>
      <c r="EE844" s="510"/>
      <c r="EF844" s="510"/>
      <c r="EG844" s="510" t="s">
        <v>152</v>
      </c>
      <c r="EH844" s="510" t="s">
        <v>152</v>
      </c>
      <c r="EI844" s="510">
        <v>0</v>
      </c>
      <c r="EJ844" s="479"/>
      <c r="EK844" s="479"/>
      <c r="EL844" s="479"/>
      <c r="EM844" s="479"/>
      <c r="EN844" s="479"/>
      <c r="EO844" s="479"/>
      <c r="EP844" s="479"/>
      <c r="EQ844" s="479"/>
      <c r="ER844" s="479"/>
      <c r="ES844" s="479"/>
      <c r="ET844" s="479"/>
      <c r="EU844" s="479"/>
      <c r="EV844" s="479"/>
      <c r="EW844" s="479"/>
      <c r="EX844" s="479"/>
      <c r="EY844" s="479"/>
      <c r="EZ844" s="476"/>
      <c r="FA844" s="446">
        <f t="shared" si="2246"/>
        <v>8</v>
      </c>
      <c r="FB844" s="417">
        <f t="shared" si="2247"/>
        <v>2020</v>
      </c>
      <c r="FC844" s="448">
        <f t="shared" si="2258"/>
        <v>44044</v>
      </c>
      <c r="FD844" s="449">
        <f t="shared" si="2264"/>
        <v>31</v>
      </c>
      <c r="FE844" s="450"/>
      <c r="FF844" s="451">
        <f t="shared" si="2232"/>
        <v>0.46420379089701796</v>
      </c>
      <c r="FG844" s="450"/>
      <c r="FH844" s="452">
        <f t="shared" si="2248"/>
        <v>2.1633442776735459</v>
      </c>
      <c r="FI844" s="452">
        <f t="shared" si="2249"/>
        <v>1.7644230769230769</v>
      </c>
      <c r="FJ844" s="452">
        <f t="shared" si="2250"/>
        <v>2.1390820584144645</v>
      </c>
      <c r="FK844" s="452">
        <f t="shared" si="2251"/>
        <v>1.7776425591098748</v>
      </c>
      <c r="FL844" s="452">
        <f t="shared" si="2252"/>
        <v>1.3009944215377152</v>
      </c>
      <c r="FM844" s="452">
        <f t="shared" si="2253"/>
        <v>1.0659511682431886</v>
      </c>
      <c r="FN844" s="452">
        <f t="shared" si="2254"/>
        <v>1.4381021632430466</v>
      </c>
      <c r="FO844" s="452">
        <f t="shared" si="2255"/>
        <v>1.0633218202751016</v>
      </c>
      <c r="FP844" s="452">
        <f t="shared" si="2256"/>
        <v>1.2073578595317727</v>
      </c>
      <c r="FQ844" s="452">
        <f t="shared" si="2257"/>
        <v>0.97892976588628766</v>
      </c>
      <c r="FR844" s="453"/>
      <c r="FS844" s="446">
        <f t="shared" si="2265"/>
        <v>105185</v>
      </c>
      <c r="FT844" s="446">
        <f t="shared" si="2265"/>
        <v>105185</v>
      </c>
      <c r="FU844" s="446">
        <f t="shared" si="2265"/>
        <v>105185</v>
      </c>
      <c r="FV844" s="446">
        <f t="shared" si="2265"/>
        <v>2945180</v>
      </c>
      <c r="FW844" s="446">
        <f t="shared" si="2265"/>
        <v>6438640</v>
      </c>
      <c r="FX844" s="446">
        <f t="shared" si="2265"/>
        <v>6143136</v>
      </c>
      <c r="FY844" s="446">
        <f t="shared" si="2265"/>
        <v>176629320</v>
      </c>
      <c r="FZ844" s="446">
        <f t="shared" si="2265"/>
        <v>205082781</v>
      </c>
      <c r="GA844" s="446">
        <f t="shared" si="2265"/>
        <v>40894230</v>
      </c>
      <c r="GB844" s="446"/>
      <c r="GC844" s="446"/>
      <c r="GD844" s="446">
        <f t="shared" si="2263"/>
        <v>105105</v>
      </c>
      <c r="GE844" s="446">
        <f t="shared" si="2263"/>
        <v>35793</v>
      </c>
      <c r="GF844" s="446">
        <f t="shared" si="2263"/>
        <v>6291376</v>
      </c>
      <c r="GG844" s="446">
        <f t="shared" si="2263"/>
        <v>12926560</v>
      </c>
      <c r="GH844" s="446">
        <f t="shared" si="2263"/>
        <v>6906075</v>
      </c>
      <c r="GI844" s="446">
        <f t="shared" si="2263"/>
        <v>156559942</v>
      </c>
      <c r="GJ844" s="446">
        <f t="shared" si="2263"/>
        <v>39107892</v>
      </c>
      <c r="GK844" s="446">
        <f t="shared" si="2263"/>
        <v>13873116</v>
      </c>
      <c r="GL844" s="446">
        <f t="shared" si="2263"/>
        <v>23472828</v>
      </c>
      <c r="GM844" s="446">
        <f t="shared" si="2263"/>
        <v>14784837</v>
      </c>
      <c r="GN844" s="446">
        <f t="shared" si="2236"/>
        <v>299200</v>
      </c>
      <c r="GO844" s="446">
        <f t="shared" si="2260"/>
        <v>129198</v>
      </c>
      <c r="GP844" s="446">
        <f t="shared" si="2260"/>
        <v>203785</v>
      </c>
      <c r="GQ844" s="446">
        <f t="shared" si="2260"/>
        <v>0</v>
      </c>
      <c r="GR844" s="446"/>
      <c r="GS844" s="446"/>
      <c r="GT844" s="446"/>
      <c r="GU844" s="446"/>
      <c r="GV844" s="416"/>
      <c r="GW844" s="402"/>
      <c r="GX844" s="402"/>
      <c r="GY844" s="402"/>
      <c r="GZ844" s="402"/>
      <c r="HA844" s="402"/>
    </row>
    <row r="845" spans="1:209" ht="9.75" customHeight="1" x14ac:dyDescent="0.2">
      <c r="A845" s="493" t="str">
        <f t="shared" si="2245"/>
        <v>2020-21AUGUSTRYE</v>
      </c>
      <c r="B845" s="494" t="str">
        <f t="shared" si="2262"/>
        <v>2020-21</v>
      </c>
      <c r="C845" s="480" t="s">
        <v>636</v>
      </c>
      <c r="D845" s="480" t="s">
        <v>663</v>
      </c>
      <c r="E845" s="480" t="s">
        <v>662</v>
      </c>
      <c r="F845" s="495" t="s">
        <v>456</v>
      </c>
      <c r="G845" s="495" t="s">
        <v>692</v>
      </c>
      <c r="H845" s="521">
        <v>71243</v>
      </c>
      <c r="I845" s="521">
        <v>41864</v>
      </c>
      <c r="J845" s="521">
        <v>210815</v>
      </c>
      <c r="K845" s="521">
        <v>5</v>
      </c>
      <c r="L845" s="521">
        <v>3</v>
      </c>
      <c r="M845" s="521">
        <v>4</v>
      </c>
      <c r="N845" s="521">
        <v>5</v>
      </c>
      <c r="O845" s="521">
        <v>66</v>
      </c>
      <c r="P845" s="521">
        <v>318</v>
      </c>
      <c r="Q845" s="521">
        <v>0</v>
      </c>
      <c r="R845" s="521">
        <v>90</v>
      </c>
      <c r="S845" s="521">
        <v>51301</v>
      </c>
      <c r="T845" s="521">
        <v>3676</v>
      </c>
      <c r="U845" s="521">
        <v>2186</v>
      </c>
      <c r="V845" s="521">
        <v>21633</v>
      </c>
      <c r="W845" s="521">
        <v>17102</v>
      </c>
      <c r="X845" s="521">
        <v>1068</v>
      </c>
      <c r="Y845" s="521">
        <v>1430531</v>
      </c>
      <c r="Z845" s="521">
        <v>389</v>
      </c>
      <c r="AA845" s="521">
        <v>725</v>
      </c>
      <c r="AB845" s="521">
        <v>1231981</v>
      </c>
      <c r="AC845" s="521">
        <v>564</v>
      </c>
      <c r="AD845" s="521">
        <v>1111</v>
      </c>
      <c r="AE845" s="521">
        <v>22201378</v>
      </c>
      <c r="AF845" s="521">
        <v>1026</v>
      </c>
      <c r="AG845" s="521">
        <v>2048</v>
      </c>
      <c r="AH845" s="521">
        <v>56345742</v>
      </c>
      <c r="AI845" s="521">
        <v>3295</v>
      </c>
      <c r="AJ845" s="521">
        <v>7698</v>
      </c>
      <c r="AK845" s="521">
        <v>5456776</v>
      </c>
      <c r="AL845" s="521">
        <v>5109</v>
      </c>
      <c r="AM845" s="521">
        <v>11277</v>
      </c>
      <c r="AN845" s="521"/>
      <c r="AO845" s="521"/>
      <c r="AP845" s="521"/>
      <c r="AQ845" s="521"/>
      <c r="AR845" s="521"/>
      <c r="AS845" s="521"/>
      <c r="AT845" s="521">
        <v>5022</v>
      </c>
      <c r="AU845" s="521">
        <v>90</v>
      </c>
      <c r="AV845" s="521">
        <v>218</v>
      </c>
      <c r="AW845" s="521">
        <v>269</v>
      </c>
      <c r="AX845" s="521">
        <v>692</v>
      </c>
      <c r="AY845" s="521">
        <v>4022</v>
      </c>
      <c r="AZ845" s="521">
        <v>310</v>
      </c>
      <c r="BA845" s="521"/>
      <c r="BB845" s="521"/>
      <c r="BC845" s="521"/>
      <c r="BD845" s="521"/>
      <c r="BE845" s="521"/>
      <c r="BF845" s="521"/>
      <c r="BG845" s="521"/>
      <c r="BH845" s="521"/>
      <c r="BI845" s="521">
        <v>25625</v>
      </c>
      <c r="BJ845" s="521">
        <v>2910</v>
      </c>
      <c r="BK845" s="521">
        <v>17744</v>
      </c>
      <c r="BL845" s="521">
        <v>46279</v>
      </c>
      <c r="BM845" s="521">
        <v>7839</v>
      </c>
      <c r="BN845" s="521">
        <v>5804</v>
      </c>
      <c r="BO845" s="521">
        <v>4712</v>
      </c>
      <c r="BP845" s="521">
        <v>3513</v>
      </c>
      <c r="BQ845" s="521">
        <v>29519</v>
      </c>
      <c r="BR845" s="521">
        <v>23672</v>
      </c>
      <c r="BS845" s="521">
        <v>25958</v>
      </c>
      <c r="BT845" s="521">
        <v>19910</v>
      </c>
      <c r="BU845" s="521">
        <v>1721</v>
      </c>
      <c r="BV845" s="521">
        <v>1277</v>
      </c>
      <c r="BW845" s="521">
        <v>25</v>
      </c>
      <c r="BX845" s="521">
        <v>12713</v>
      </c>
      <c r="BY845" s="521">
        <v>509</v>
      </c>
      <c r="BZ845" s="521">
        <v>749</v>
      </c>
      <c r="CA845" s="521">
        <v>33</v>
      </c>
      <c r="CB845" s="521">
        <v>10516</v>
      </c>
      <c r="CC845" s="521">
        <v>319</v>
      </c>
      <c r="CD845" s="521">
        <v>644</v>
      </c>
      <c r="CE845" s="521">
        <v>3618</v>
      </c>
      <c r="CF845" s="521">
        <v>1407302</v>
      </c>
      <c r="CG845" s="521">
        <v>389</v>
      </c>
      <c r="CH845" s="521">
        <v>725</v>
      </c>
      <c r="CI845" s="521">
        <v>1923</v>
      </c>
      <c r="CJ845" s="521">
        <v>1989337</v>
      </c>
      <c r="CK845" s="521">
        <v>1034</v>
      </c>
      <c r="CL845" s="521">
        <v>1964</v>
      </c>
      <c r="CM845" s="521">
        <v>430</v>
      </c>
      <c r="CN845" s="521">
        <v>389286</v>
      </c>
      <c r="CO845" s="521">
        <v>905</v>
      </c>
      <c r="CP845" s="521">
        <v>1870</v>
      </c>
      <c r="CQ845" s="521">
        <v>19280</v>
      </c>
      <c r="CR845" s="521">
        <v>19822755</v>
      </c>
      <c r="CS845" s="521">
        <v>1028</v>
      </c>
      <c r="CT845" s="521">
        <v>2063</v>
      </c>
      <c r="CU845" s="521">
        <v>2326</v>
      </c>
      <c r="CV845" s="521">
        <v>9326993</v>
      </c>
      <c r="CW845" s="521">
        <v>4010</v>
      </c>
      <c r="CX845" s="521">
        <v>8420</v>
      </c>
      <c r="CY845" s="521">
        <v>712</v>
      </c>
      <c r="CZ845" s="521">
        <v>2205716</v>
      </c>
      <c r="DA845" s="521">
        <v>3098</v>
      </c>
      <c r="DB845" s="521">
        <v>6791</v>
      </c>
      <c r="DC845" s="521">
        <v>275</v>
      </c>
      <c r="DD845" s="521">
        <v>2527346</v>
      </c>
      <c r="DE845" s="521">
        <v>9190</v>
      </c>
      <c r="DF845" s="521">
        <v>17487</v>
      </c>
      <c r="DG845" s="521">
        <v>46</v>
      </c>
      <c r="DH845" s="521">
        <v>338561</v>
      </c>
      <c r="DI845" s="521">
        <v>7360</v>
      </c>
      <c r="DJ845" s="521">
        <v>14541</v>
      </c>
      <c r="DK845" s="521">
        <v>184</v>
      </c>
      <c r="DL845" s="521">
        <v>58928</v>
      </c>
      <c r="DM845" s="521">
        <v>320</v>
      </c>
      <c r="DN845" s="521">
        <v>579</v>
      </c>
      <c r="DO845" s="521">
        <v>2752</v>
      </c>
      <c r="DP845" s="521">
        <v>100802</v>
      </c>
      <c r="DQ845" s="521">
        <v>37</v>
      </c>
      <c r="DR845" s="521">
        <v>72</v>
      </c>
      <c r="DS845" s="521">
        <v>98</v>
      </c>
      <c r="DT845" s="521">
        <v>205520</v>
      </c>
      <c r="DU845" s="521">
        <v>2097</v>
      </c>
      <c r="DV845" s="521">
        <v>4389</v>
      </c>
      <c r="DW845" s="521">
        <v>90</v>
      </c>
      <c r="DX845" s="521"/>
      <c r="DY845" s="521"/>
      <c r="DZ845" s="521"/>
      <c r="EA845" s="521"/>
      <c r="EB845" s="521"/>
      <c r="EC845" s="521"/>
      <c r="ED845" s="521"/>
      <c r="EE845" s="521"/>
      <c r="EF845" s="521"/>
      <c r="EG845" s="521" t="s">
        <v>152</v>
      </c>
      <c r="EH845" s="521" t="s">
        <v>152</v>
      </c>
      <c r="EI845" s="521">
        <v>0</v>
      </c>
      <c r="EJ845" s="496"/>
      <c r="EK845" s="496"/>
      <c r="EL845" s="496"/>
      <c r="EM845" s="496"/>
      <c r="EN845" s="496"/>
      <c r="EO845" s="496"/>
      <c r="EP845" s="496"/>
      <c r="EQ845" s="496"/>
      <c r="ER845" s="496"/>
      <c r="ES845" s="496"/>
      <c r="ET845" s="496"/>
      <c r="EU845" s="496"/>
      <c r="EV845" s="496"/>
      <c r="EW845" s="496"/>
      <c r="EX845" s="496"/>
      <c r="EY845" s="496"/>
      <c r="EZ845" s="497"/>
      <c r="FA845" s="482">
        <f t="shared" si="2246"/>
        <v>8</v>
      </c>
      <c r="FB845" s="493">
        <f t="shared" si="2247"/>
        <v>2020</v>
      </c>
      <c r="FC845" s="498">
        <f t="shared" si="2258"/>
        <v>44044</v>
      </c>
      <c r="FD845" s="499">
        <f t="shared" si="2264"/>
        <v>31</v>
      </c>
      <c r="FE845" s="500"/>
      <c r="FF845" s="515">
        <f t="shared" si="2232"/>
        <v>0.81953543776057181</v>
      </c>
      <c r="FG845" s="500"/>
      <c r="FH845" s="481">
        <f t="shared" si="2248"/>
        <v>2.1324809575625681</v>
      </c>
      <c r="FI845" s="481">
        <f t="shared" si="2249"/>
        <v>1.5788900979325353</v>
      </c>
      <c r="FJ845" s="481">
        <f t="shared" si="2250"/>
        <v>2.1555352241537054</v>
      </c>
      <c r="FK845" s="481">
        <f t="shared" si="2251"/>
        <v>1.6070448307410796</v>
      </c>
      <c r="FL845" s="481">
        <f t="shared" si="2252"/>
        <v>1.3645356631072898</v>
      </c>
      <c r="FM845" s="481">
        <f t="shared" si="2253"/>
        <v>1.0942541487542181</v>
      </c>
      <c r="FN845" s="481">
        <f t="shared" si="2254"/>
        <v>1.5178341714419366</v>
      </c>
      <c r="FO845" s="481">
        <f t="shared" si="2255"/>
        <v>1.1641913226523213</v>
      </c>
      <c r="FP845" s="481">
        <f t="shared" si="2256"/>
        <v>1.6114232209737829</v>
      </c>
      <c r="FQ845" s="481">
        <f t="shared" si="2257"/>
        <v>1.1956928838951311</v>
      </c>
      <c r="FR845" s="501"/>
      <c r="FS845" s="482">
        <f t="shared" si="2265"/>
        <v>125592</v>
      </c>
      <c r="FT845" s="482">
        <f t="shared" si="2265"/>
        <v>167456</v>
      </c>
      <c r="FU845" s="482">
        <f t="shared" si="2265"/>
        <v>209320</v>
      </c>
      <c r="FV845" s="482">
        <f t="shared" si="2265"/>
        <v>2763024</v>
      </c>
      <c r="FW845" s="482">
        <f t="shared" si="2265"/>
        <v>2665100</v>
      </c>
      <c r="FX845" s="482">
        <f t="shared" si="2265"/>
        <v>2428646</v>
      </c>
      <c r="FY845" s="482">
        <f t="shared" si="2265"/>
        <v>44304384</v>
      </c>
      <c r="FZ845" s="482">
        <f t="shared" si="2265"/>
        <v>131651196</v>
      </c>
      <c r="GA845" s="482">
        <f t="shared" si="2265"/>
        <v>12043836</v>
      </c>
      <c r="GB845" s="482"/>
      <c r="GC845" s="482"/>
      <c r="GD845" s="482">
        <f t="shared" si="2263"/>
        <v>18725</v>
      </c>
      <c r="GE845" s="482">
        <f t="shared" si="2263"/>
        <v>21252</v>
      </c>
      <c r="GF845" s="482">
        <f t="shared" si="2263"/>
        <v>2623050</v>
      </c>
      <c r="GG845" s="482">
        <f t="shared" si="2263"/>
        <v>3776772</v>
      </c>
      <c r="GH845" s="482">
        <f t="shared" si="2263"/>
        <v>804100</v>
      </c>
      <c r="GI845" s="482">
        <f t="shared" si="2263"/>
        <v>39774640</v>
      </c>
      <c r="GJ845" s="482">
        <f t="shared" si="2263"/>
        <v>19584920</v>
      </c>
      <c r="GK845" s="482">
        <f t="shared" si="2263"/>
        <v>4835192</v>
      </c>
      <c r="GL845" s="482">
        <f t="shared" si="2263"/>
        <v>4808925</v>
      </c>
      <c r="GM845" s="482">
        <f t="shared" si="2263"/>
        <v>668886</v>
      </c>
      <c r="GN845" s="482">
        <f t="shared" si="2236"/>
        <v>430122</v>
      </c>
      <c r="GO845" s="482">
        <f t="shared" si="2260"/>
        <v>106536</v>
      </c>
      <c r="GP845" s="482">
        <f t="shared" si="2260"/>
        <v>198144</v>
      </c>
      <c r="GQ845" s="482">
        <f t="shared" si="2260"/>
        <v>0</v>
      </c>
      <c r="GR845" s="482"/>
      <c r="GS845" s="482"/>
      <c r="GT845" s="482"/>
      <c r="GU845" s="482"/>
      <c r="GV845" s="502"/>
      <c r="GW845" s="402"/>
      <c r="GX845" s="402"/>
      <c r="GY845" s="402"/>
      <c r="GZ845" s="402"/>
      <c r="HA845" s="402"/>
    </row>
    <row r="846" spans="1:209" ht="9.75" customHeight="1" x14ac:dyDescent="0.2">
      <c r="A846" s="417" t="str">
        <f t="shared" si="2245"/>
        <v>2020-21AUGUSTRYD</v>
      </c>
      <c r="B846" s="458" t="str">
        <f t="shared" si="2262"/>
        <v>2020-21</v>
      </c>
      <c r="C846" s="402" t="s">
        <v>636</v>
      </c>
      <c r="D846" s="402" t="s">
        <v>663</v>
      </c>
      <c r="E846" s="402" t="s">
        <v>662</v>
      </c>
      <c r="F846" s="478" t="s">
        <v>455</v>
      </c>
      <c r="G846" s="478" t="s">
        <v>693</v>
      </c>
      <c r="H846" s="510">
        <v>91053</v>
      </c>
      <c r="I846" s="510">
        <v>69541</v>
      </c>
      <c r="J846" s="510">
        <v>241717</v>
      </c>
      <c r="K846" s="510">
        <v>3</v>
      </c>
      <c r="L846" s="510">
        <v>1</v>
      </c>
      <c r="M846" s="510">
        <v>2</v>
      </c>
      <c r="N846" s="510">
        <v>15</v>
      </c>
      <c r="O846" s="510">
        <v>67</v>
      </c>
      <c r="P846" s="510">
        <v>309</v>
      </c>
      <c r="Q846" s="510">
        <v>45</v>
      </c>
      <c r="R846" s="510">
        <v>0</v>
      </c>
      <c r="S846" s="510">
        <v>64466</v>
      </c>
      <c r="T846" s="510">
        <v>4319</v>
      </c>
      <c r="U846" s="510">
        <v>2670</v>
      </c>
      <c r="V846" s="510">
        <v>32580</v>
      </c>
      <c r="W846" s="510">
        <v>20476</v>
      </c>
      <c r="X846" s="510">
        <v>371</v>
      </c>
      <c r="Y846" s="510">
        <v>2047731</v>
      </c>
      <c r="Z846" s="510">
        <v>474</v>
      </c>
      <c r="AA846" s="510">
        <v>887</v>
      </c>
      <c r="AB846" s="510">
        <v>1556580</v>
      </c>
      <c r="AC846" s="510">
        <v>583</v>
      </c>
      <c r="AD846" s="510">
        <v>1058</v>
      </c>
      <c r="AE846" s="510">
        <v>37084529</v>
      </c>
      <c r="AF846" s="510">
        <v>1138</v>
      </c>
      <c r="AG846" s="510">
        <v>2098</v>
      </c>
      <c r="AH846" s="510">
        <v>115920413</v>
      </c>
      <c r="AI846" s="510">
        <v>5661</v>
      </c>
      <c r="AJ846" s="510">
        <v>12713</v>
      </c>
      <c r="AK846" s="510">
        <v>2669358</v>
      </c>
      <c r="AL846" s="510">
        <v>7195</v>
      </c>
      <c r="AM846" s="510">
        <v>17630</v>
      </c>
      <c r="AN846" s="510"/>
      <c r="AO846" s="510"/>
      <c r="AP846" s="510"/>
      <c r="AQ846" s="510"/>
      <c r="AR846" s="510"/>
      <c r="AS846" s="510"/>
      <c r="AT846" s="510">
        <v>4787</v>
      </c>
      <c r="AU846" s="510">
        <v>167</v>
      </c>
      <c r="AV846" s="510">
        <v>728</v>
      </c>
      <c r="AW846" s="510">
        <v>2094</v>
      </c>
      <c r="AX846" s="510">
        <v>493</v>
      </c>
      <c r="AY846" s="510">
        <v>3399</v>
      </c>
      <c r="AZ846" s="510">
        <v>1714</v>
      </c>
      <c r="BA846" s="510"/>
      <c r="BB846" s="510"/>
      <c r="BC846" s="510"/>
      <c r="BD846" s="510"/>
      <c r="BE846" s="510"/>
      <c r="BF846" s="510"/>
      <c r="BG846" s="510"/>
      <c r="BH846" s="510"/>
      <c r="BI846" s="510">
        <v>36207</v>
      </c>
      <c r="BJ846" s="510">
        <v>1824</v>
      </c>
      <c r="BK846" s="510">
        <v>21648</v>
      </c>
      <c r="BL846" s="510">
        <v>59679</v>
      </c>
      <c r="BM846" s="510">
        <v>9212</v>
      </c>
      <c r="BN846" s="510">
        <v>6677</v>
      </c>
      <c r="BO846" s="510">
        <v>5615</v>
      </c>
      <c r="BP846" s="510">
        <v>4150</v>
      </c>
      <c r="BQ846" s="510">
        <v>45374</v>
      </c>
      <c r="BR846" s="510">
        <v>34719</v>
      </c>
      <c r="BS846" s="510">
        <v>38177</v>
      </c>
      <c r="BT846" s="510">
        <v>21543</v>
      </c>
      <c r="BU846" s="510">
        <v>654</v>
      </c>
      <c r="BV846" s="510">
        <v>388</v>
      </c>
      <c r="BW846" s="510">
        <v>92</v>
      </c>
      <c r="BX846" s="510">
        <v>62327</v>
      </c>
      <c r="BY846" s="510">
        <v>677</v>
      </c>
      <c r="BZ846" s="510">
        <v>1155</v>
      </c>
      <c r="CA846" s="510">
        <v>98</v>
      </c>
      <c r="CB846" s="510">
        <v>53033</v>
      </c>
      <c r="CC846" s="510">
        <v>541</v>
      </c>
      <c r="CD846" s="510">
        <v>988</v>
      </c>
      <c r="CE846" s="510">
        <v>4129</v>
      </c>
      <c r="CF846" s="510">
        <v>1932371</v>
      </c>
      <c r="CG846" s="510">
        <v>468</v>
      </c>
      <c r="CH846" s="510">
        <v>879</v>
      </c>
      <c r="CI846" s="510">
        <v>2107</v>
      </c>
      <c r="CJ846" s="510">
        <v>2330677</v>
      </c>
      <c r="CK846" s="510">
        <v>1106</v>
      </c>
      <c r="CL846" s="510">
        <v>2025</v>
      </c>
      <c r="CM846" s="510">
        <v>956</v>
      </c>
      <c r="CN846" s="510">
        <v>986860</v>
      </c>
      <c r="CO846" s="510">
        <v>1032</v>
      </c>
      <c r="CP846" s="510">
        <v>2014</v>
      </c>
      <c r="CQ846" s="510">
        <v>29517</v>
      </c>
      <c r="CR846" s="510">
        <v>33766992</v>
      </c>
      <c r="CS846" s="510">
        <v>1144</v>
      </c>
      <c r="CT846" s="510">
        <v>2104</v>
      </c>
      <c r="CU846" s="510">
        <v>1061</v>
      </c>
      <c r="CV846" s="510">
        <v>8991045</v>
      </c>
      <c r="CW846" s="510">
        <v>8474</v>
      </c>
      <c r="CX846" s="510">
        <v>18223</v>
      </c>
      <c r="CY846" s="510">
        <v>514</v>
      </c>
      <c r="CZ846" s="510">
        <v>4156071</v>
      </c>
      <c r="DA846" s="510">
        <v>8086</v>
      </c>
      <c r="DB846" s="510">
        <v>16883</v>
      </c>
      <c r="DC846" s="510">
        <v>676</v>
      </c>
      <c r="DD846" s="510">
        <v>7712485</v>
      </c>
      <c r="DE846" s="510">
        <v>11409</v>
      </c>
      <c r="DF846" s="510">
        <v>23368</v>
      </c>
      <c r="DG846" s="510">
        <v>117</v>
      </c>
      <c r="DH846" s="510">
        <v>1210197</v>
      </c>
      <c r="DI846" s="510">
        <v>10344</v>
      </c>
      <c r="DJ846" s="510">
        <v>21508</v>
      </c>
      <c r="DK846" s="510">
        <v>20</v>
      </c>
      <c r="DL846" s="510">
        <v>6072</v>
      </c>
      <c r="DM846" s="510">
        <v>304</v>
      </c>
      <c r="DN846" s="510">
        <v>540</v>
      </c>
      <c r="DO846" s="510">
        <v>2858</v>
      </c>
      <c r="DP846" s="510">
        <v>134352</v>
      </c>
      <c r="DQ846" s="510">
        <v>47</v>
      </c>
      <c r="DR846" s="510">
        <v>61</v>
      </c>
      <c r="DS846" s="510">
        <v>143</v>
      </c>
      <c r="DT846" s="510">
        <v>147860</v>
      </c>
      <c r="DU846" s="510">
        <v>1034</v>
      </c>
      <c r="DV846" s="510">
        <v>2012</v>
      </c>
      <c r="DW846" s="510">
        <v>139</v>
      </c>
      <c r="DX846" s="510"/>
      <c r="DY846" s="510"/>
      <c r="DZ846" s="510"/>
      <c r="EA846" s="510"/>
      <c r="EB846" s="510"/>
      <c r="EC846" s="510"/>
      <c r="ED846" s="510"/>
      <c r="EE846" s="510"/>
      <c r="EF846" s="510"/>
      <c r="EG846" s="510" t="s">
        <v>152</v>
      </c>
      <c r="EH846" s="510" t="s">
        <v>152</v>
      </c>
      <c r="EI846" s="510">
        <v>0</v>
      </c>
      <c r="EJ846" s="479"/>
      <c r="EK846" s="479"/>
      <c r="EL846" s="479"/>
      <c r="EM846" s="479"/>
      <c r="EN846" s="479"/>
      <c r="EO846" s="479"/>
      <c r="EP846" s="479"/>
      <c r="EQ846" s="479"/>
      <c r="ER846" s="479"/>
      <c r="ES846" s="479"/>
      <c r="ET846" s="479"/>
      <c r="EU846" s="479"/>
      <c r="EV846" s="479"/>
      <c r="EW846" s="479"/>
      <c r="EX846" s="479"/>
      <c r="EY846" s="479"/>
      <c r="EZ846" s="516"/>
      <c r="FA846" s="446">
        <f t="shared" si="2246"/>
        <v>8</v>
      </c>
      <c r="FB846" s="417">
        <f t="shared" si="2247"/>
        <v>2020</v>
      </c>
      <c r="FC846" s="448">
        <f t="shared" si="2258"/>
        <v>44044</v>
      </c>
      <c r="FD846" s="449">
        <f t="shared" si="2264"/>
        <v>31</v>
      </c>
      <c r="FE846" s="450"/>
      <c r="FF846" s="451">
        <f t="shared" ref="FF846:FF909" si="2266">DO846/(T846-P846)</f>
        <v>0.7127182044887781</v>
      </c>
      <c r="FG846" s="450"/>
      <c r="FH846" s="452">
        <f t="shared" si="2248"/>
        <v>2.1329011345218802</v>
      </c>
      <c r="FI846" s="452">
        <f t="shared" si="2249"/>
        <v>1.5459597128965039</v>
      </c>
      <c r="FJ846" s="452">
        <f t="shared" si="2250"/>
        <v>2.1029962546816479</v>
      </c>
      <c r="FK846" s="452">
        <f t="shared" si="2251"/>
        <v>1.5543071161048689</v>
      </c>
      <c r="FL846" s="452">
        <f t="shared" si="2252"/>
        <v>1.3926949048496009</v>
      </c>
      <c r="FM846" s="452">
        <f t="shared" si="2253"/>
        <v>1.0656537753222837</v>
      </c>
      <c r="FN846" s="452">
        <f t="shared" si="2254"/>
        <v>1.8644754834928696</v>
      </c>
      <c r="FO846" s="452">
        <f t="shared" si="2255"/>
        <v>1.0521097870677867</v>
      </c>
      <c r="FP846" s="452">
        <f t="shared" si="2256"/>
        <v>1.7628032345013478</v>
      </c>
      <c r="FQ846" s="452">
        <f t="shared" si="2257"/>
        <v>1.045822102425876</v>
      </c>
      <c r="FR846" s="453"/>
      <c r="FS846" s="446">
        <f t="shared" si="2265"/>
        <v>69541</v>
      </c>
      <c r="FT846" s="446">
        <f t="shared" si="2265"/>
        <v>139082</v>
      </c>
      <c r="FU846" s="446">
        <f t="shared" si="2265"/>
        <v>1043115</v>
      </c>
      <c r="FV846" s="446">
        <f t="shared" si="2265"/>
        <v>4659247</v>
      </c>
      <c r="FW846" s="446">
        <f t="shared" si="2265"/>
        <v>3830953</v>
      </c>
      <c r="FX846" s="446">
        <f t="shared" si="2265"/>
        <v>2824860</v>
      </c>
      <c r="FY846" s="446">
        <f t="shared" si="2265"/>
        <v>68352840</v>
      </c>
      <c r="FZ846" s="446">
        <f t="shared" si="2265"/>
        <v>260311388</v>
      </c>
      <c r="GA846" s="446">
        <f t="shared" si="2265"/>
        <v>6540730</v>
      </c>
      <c r="GB846" s="446"/>
      <c r="GC846" s="446"/>
      <c r="GD846" s="446">
        <f t="shared" si="2263"/>
        <v>106260</v>
      </c>
      <c r="GE846" s="446">
        <f t="shared" si="2263"/>
        <v>96824</v>
      </c>
      <c r="GF846" s="446">
        <f t="shared" si="2263"/>
        <v>3629391</v>
      </c>
      <c r="GG846" s="446">
        <f t="shared" si="2263"/>
        <v>4266675</v>
      </c>
      <c r="GH846" s="446">
        <f t="shared" si="2263"/>
        <v>1925384</v>
      </c>
      <c r="GI846" s="446">
        <f t="shared" si="2263"/>
        <v>62103768</v>
      </c>
      <c r="GJ846" s="446">
        <f t="shared" si="2263"/>
        <v>19334603</v>
      </c>
      <c r="GK846" s="446">
        <f t="shared" si="2263"/>
        <v>8677862</v>
      </c>
      <c r="GL846" s="446">
        <f t="shared" si="2263"/>
        <v>15796768</v>
      </c>
      <c r="GM846" s="446">
        <f t="shared" si="2263"/>
        <v>2516436</v>
      </c>
      <c r="GN846" s="446">
        <f t="shared" si="2236"/>
        <v>287716</v>
      </c>
      <c r="GO846" s="446">
        <f t="shared" si="2260"/>
        <v>10800</v>
      </c>
      <c r="GP846" s="446">
        <f t="shared" si="2260"/>
        <v>174338</v>
      </c>
      <c r="GQ846" s="446">
        <f t="shared" si="2260"/>
        <v>0</v>
      </c>
      <c r="GR846" s="446"/>
      <c r="GS846" s="446"/>
      <c r="GT846" s="446"/>
      <c r="GU846" s="446"/>
      <c r="GV846" s="416"/>
      <c r="GW846" s="402"/>
      <c r="GX846" s="402"/>
      <c r="GY846" s="402"/>
      <c r="GZ846" s="402"/>
      <c r="HA846" s="402"/>
    </row>
    <row r="847" spans="1:209" ht="9.75" customHeight="1" x14ac:dyDescent="0.2">
      <c r="A847" s="417" t="str">
        <f t="shared" si="2245"/>
        <v>2020-21AUGUSTRYF</v>
      </c>
      <c r="B847" s="458" t="str">
        <f t="shared" si="2262"/>
        <v>2020-21</v>
      </c>
      <c r="C847" s="402" t="s">
        <v>636</v>
      </c>
      <c r="D847" s="402" t="s">
        <v>667</v>
      </c>
      <c r="E847" s="402" t="s">
        <v>666</v>
      </c>
      <c r="F847" s="478" t="s">
        <v>457</v>
      </c>
      <c r="G847" s="478" t="s">
        <v>694</v>
      </c>
      <c r="H847" s="510">
        <v>108757</v>
      </c>
      <c r="I847" s="510">
        <v>84284</v>
      </c>
      <c r="J847" s="510">
        <v>269041</v>
      </c>
      <c r="K847" s="510">
        <v>3</v>
      </c>
      <c r="L847" s="510">
        <v>2</v>
      </c>
      <c r="M847" s="510">
        <v>3</v>
      </c>
      <c r="N847" s="510">
        <v>3</v>
      </c>
      <c r="O847" s="510">
        <v>32</v>
      </c>
      <c r="P847" s="510">
        <v>198</v>
      </c>
      <c r="Q847" s="510">
        <v>21</v>
      </c>
      <c r="R847" s="510">
        <v>5531</v>
      </c>
      <c r="S847" s="510">
        <v>77115</v>
      </c>
      <c r="T847" s="510">
        <v>6065</v>
      </c>
      <c r="U847" s="510">
        <v>3583</v>
      </c>
      <c r="V847" s="510">
        <v>41124</v>
      </c>
      <c r="W847" s="510">
        <v>16935</v>
      </c>
      <c r="X847" s="510">
        <v>604</v>
      </c>
      <c r="Y847" s="510">
        <v>2686696</v>
      </c>
      <c r="Z847" s="510">
        <v>443</v>
      </c>
      <c r="AA847" s="510">
        <v>837</v>
      </c>
      <c r="AB847" s="510">
        <v>1952368</v>
      </c>
      <c r="AC847" s="510">
        <v>545</v>
      </c>
      <c r="AD847" s="510">
        <v>1039</v>
      </c>
      <c r="AE847" s="510">
        <v>59898913</v>
      </c>
      <c r="AF847" s="510">
        <v>1457</v>
      </c>
      <c r="AG847" s="510">
        <v>2973</v>
      </c>
      <c r="AH847" s="510">
        <v>72116953</v>
      </c>
      <c r="AI847" s="510">
        <v>4258</v>
      </c>
      <c r="AJ847" s="510">
        <v>10364</v>
      </c>
      <c r="AK847" s="510">
        <v>3684125</v>
      </c>
      <c r="AL847" s="510">
        <v>6100</v>
      </c>
      <c r="AM847" s="510">
        <v>14297</v>
      </c>
      <c r="AN847" s="510"/>
      <c r="AO847" s="510"/>
      <c r="AP847" s="510"/>
      <c r="AQ847" s="510"/>
      <c r="AR847" s="510"/>
      <c r="AS847" s="510"/>
      <c r="AT847" s="510">
        <v>3817</v>
      </c>
      <c r="AU847" s="510">
        <v>475</v>
      </c>
      <c r="AV847" s="510">
        <v>1278</v>
      </c>
      <c r="AW847" s="510">
        <v>1887</v>
      </c>
      <c r="AX847" s="510">
        <v>537</v>
      </c>
      <c r="AY847" s="510">
        <v>1527</v>
      </c>
      <c r="AZ847" s="510">
        <v>1</v>
      </c>
      <c r="BA847" s="510"/>
      <c r="BB847" s="510"/>
      <c r="BC847" s="510"/>
      <c r="BD847" s="510"/>
      <c r="BE847" s="510"/>
      <c r="BF847" s="510"/>
      <c r="BG847" s="510"/>
      <c r="BH847" s="510"/>
      <c r="BI847" s="510">
        <v>39993</v>
      </c>
      <c r="BJ847" s="510">
        <v>3205</v>
      </c>
      <c r="BK847" s="510">
        <v>30100</v>
      </c>
      <c r="BL847" s="510">
        <v>73298</v>
      </c>
      <c r="BM847" s="510">
        <v>13313</v>
      </c>
      <c r="BN847" s="510">
        <v>10117</v>
      </c>
      <c r="BO847" s="510">
        <v>7975</v>
      </c>
      <c r="BP847" s="510">
        <v>6096</v>
      </c>
      <c r="BQ847" s="510">
        <v>55174</v>
      </c>
      <c r="BR847" s="510">
        <v>45007</v>
      </c>
      <c r="BS847" s="510">
        <v>26084</v>
      </c>
      <c r="BT847" s="510">
        <v>17953</v>
      </c>
      <c r="BU847" s="510">
        <v>856</v>
      </c>
      <c r="BV847" s="510">
        <v>630</v>
      </c>
      <c r="BW847" s="510">
        <v>30</v>
      </c>
      <c r="BX847" s="510">
        <v>17489</v>
      </c>
      <c r="BY847" s="510">
        <v>583</v>
      </c>
      <c r="BZ847" s="510">
        <v>892</v>
      </c>
      <c r="CA847" s="510">
        <v>45</v>
      </c>
      <c r="CB847" s="510">
        <v>20894</v>
      </c>
      <c r="CC847" s="510">
        <v>464</v>
      </c>
      <c r="CD847" s="510">
        <v>718</v>
      </c>
      <c r="CE847" s="510">
        <v>5990</v>
      </c>
      <c r="CF847" s="510">
        <v>2648313</v>
      </c>
      <c r="CG847" s="510">
        <v>442</v>
      </c>
      <c r="CH847" s="510">
        <v>833</v>
      </c>
      <c r="CI847" s="510">
        <v>1858</v>
      </c>
      <c r="CJ847" s="510">
        <v>3098285</v>
      </c>
      <c r="CK847" s="510">
        <v>1668</v>
      </c>
      <c r="CL847" s="510">
        <v>3362</v>
      </c>
      <c r="CM847" s="510">
        <v>819</v>
      </c>
      <c r="CN847" s="510">
        <v>1220803</v>
      </c>
      <c r="CO847" s="510">
        <v>1491</v>
      </c>
      <c r="CP847" s="510">
        <v>3224</v>
      </c>
      <c r="CQ847" s="510">
        <v>38447</v>
      </c>
      <c r="CR847" s="510">
        <v>55579825</v>
      </c>
      <c r="CS847" s="510">
        <v>1446</v>
      </c>
      <c r="CT847" s="510">
        <v>2954</v>
      </c>
      <c r="CU847" s="510">
        <v>1782</v>
      </c>
      <c r="CV847" s="510">
        <v>8028285</v>
      </c>
      <c r="CW847" s="510">
        <v>4505</v>
      </c>
      <c r="CX847" s="510">
        <v>9778</v>
      </c>
      <c r="CY847" s="510">
        <v>280</v>
      </c>
      <c r="CZ847" s="510">
        <v>1170372</v>
      </c>
      <c r="DA847" s="510">
        <v>4180</v>
      </c>
      <c r="DB847" s="510">
        <v>9414</v>
      </c>
      <c r="DC847" s="510">
        <v>956</v>
      </c>
      <c r="DD847" s="510">
        <v>6416989</v>
      </c>
      <c r="DE847" s="510">
        <v>6712</v>
      </c>
      <c r="DF847" s="510">
        <v>14540</v>
      </c>
      <c r="DG847" s="510">
        <v>53</v>
      </c>
      <c r="DH847" s="510">
        <v>461617</v>
      </c>
      <c r="DI847" s="510">
        <v>8710</v>
      </c>
      <c r="DJ847" s="510">
        <v>19228</v>
      </c>
      <c r="DK847" s="510">
        <v>445</v>
      </c>
      <c r="DL847" s="510">
        <v>172500</v>
      </c>
      <c r="DM847" s="510">
        <v>388</v>
      </c>
      <c r="DN847" s="510">
        <v>678</v>
      </c>
      <c r="DO847" s="510">
        <v>3361</v>
      </c>
      <c r="DP847" s="510">
        <v>112021</v>
      </c>
      <c r="DQ847" s="510">
        <v>33</v>
      </c>
      <c r="DR847" s="510">
        <v>56</v>
      </c>
      <c r="DS847" s="510">
        <v>188</v>
      </c>
      <c r="DT847" s="510">
        <v>274943</v>
      </c>
      <c r="DU847" s="510">
        <v>1462</v>
      </c>
      <c r="DV847" s="510">
        <v>2656</v>
      </c>
      <c r="DW847" s="510">
        <v>176</v>
      </c>
      <c r="DX847" s="510"/>
      <c r="DY847" s="510"/>
      <c r="DZ847" s="510"/>
      <c r="EA847" s="510"/>
      <c r="EB847" s="510"/>
      <c r="EC847" s="510"/>
      <c r="ED847" s="510"/>
      <c r="EE847" s="510"/>
      <c r="EF847" s="510"/>
      <c r="EG847" s="510" t="s">
        <v>152</v>
      </c>
      <c r="EH847" s="510" t="s">
        <v>152</v>
      </c>
      <c r="EI847" s="510">
        <v>9</v>
      </c>
      <c r="EJ847" s="479"/>
      <c r="EK847" s="479"/>
      <c r="EL847" s="479"/>
      <c r="EM847" s="479"/>
      <c r="EN847" s="479"/>
      <c r="EO847" s="479"/>
      <c r="EP847" s="479"/>
      <c r="EQ847" s="479"/>
      <c r="ER847" s="479"/>
      <c r="ES847" s="479"/>
      <c r="ET847" s="479"/>
      <c r="EU847" s="479"/>
      <c r="EV847" s="479"/>
      <c r="EW847" s="479"/>
      <c r="EX847" s="479"/>
      <c r="EY847" s="479"/>
      <c r="EZ847" s="476"/>
      <c r="FA847" s="446">
        <f t="shared" si="2246"/>
        <v>8</v>
      </c>
      <c r="FB847" s="417">
        <f t="shared" si="2247"/>
        <v>2020</v>
      </c>
      <c r="FC847" s="448">
        <f t="shared" si="2258"/>
        <v>44044</v>
      </c>
      <c r="FD847" s="449">
        <f t="shared" si="2264"/>
        <v>31</v>
      </c>
      <c r="FE847" s="450"/>
      <c r="FF847" s="451">
        <f t="shared" si="2266"/>
        <v>0.5728651781148798</v>
      </c>
      <c r="FG847" s="450"/>
      <c r="FH847" s="452">
        <f t="shared" si="2248"/>
        <v>2.1950535861500411</v>
      </c>
      <c r="FI847" s="452">
        <f t="shared" si="2249"/>
        <v>1.6680956306677659</v>
      </c>
      <c r="FJ847" s="452">
        <f t="shared" si="2250"/>
        <v>2.2257884454367849</v>
      </c>
      <c r="FK847" s="452">
        <f t="shared" si="2251"/>
        <v>1.7013675690761931</v>
      </c>
      <c r="FL847" s="452">
        <f t="shared" si="2252"/>
        <v>1.3416496449761697</v>
      </c>
      <c r="FM847" s="452">
        <f t="shared" si="2253"/>
        <v>1.0944217488571151</v>
      </c>
      <c r="FN847" s="452">
        <f t="shared" si="2254"/>
        <v>1.5402421021552997</v>
      </c>
      <c r="FO847" s="452">
        <f t="shared" si="2255"/>
        <v>1.0601121936817242</v>
      </c>
      <c r="FP847" s="452">
        <f t="shared" si="2256"/>
        <v>1.4172185430463575</v>
      </c>
      <c r="FQ847" s="452">
        <f t="shared" si="2257"/>
        <v>1.0430463576158941</v>
      </c>
      <c r="FR847" s="453"/>
      <c r="FS847" s="446">
        <f t="shared" si="2265"/>
        <v>168568</v>
      </c>
      <c r="FT847" s="446">
        <f t="shared" si="2265"/>
        <v>252852</v>
      </c>
      <c r="FU847" s="446">
        <f t="shared" si="2265"/>
        <v>252852</v>
      </c>
      <c r="FV847" s="446">
        <f t="shared" si="2265"/>
        <v>2697088</v>
      </c>
      <c r="FW847" s="446">
        <f t="shared" si="2265"/>
        <v>5076405</v>
      </c>
      <c r="FX847" s="446">
        <f t="shared" si="2265"/>
        <v>3722737</v>
      </c>
      <c r="FY847" s="446">
        <f t="shared" si="2265"/>
        <v>122261652</v>
      </c>
      <c r="FZ847" s="446">
        <f t="shared" si="2265"/>
        <v>175514340</v>
      </c>
      <c r="GA847" s="446">
        <f t="shared" si="2265"/>
        <v>8635388</v>
      </c>
      <c r="GB847" s="446"/>
      <c r="GC847" s="446"/>
      <c r="GD847" s="446">
        <f t="shared" si="2263"/>
        <v>26760</v>
      </c>
      <c r="GE847" s="446">
        <f t="shared" si="2263"/>
        <v>32310</v>
      </c>
      <c r="GF847" s="446">
        <f t="shared" si="2263"/>
        <v>4989670</v>
      </c>
      <c r="GG847" s="446">
        <f t="shared" si="2263"/>
        <v>6246596</v>
      </c>
      <c r="GH847" s="446">
        <f t="shared" si="2263"/>
        <v>2640456</v>
      </c>
      <c r="GI847" s="446">
        <f t="shared" si="2263"/>
        <v>113572438</v>
      </c>
      <c r="GJ847" s="446">
        <f t="shared" si="2263"/>
        <v>17424396</v>
      </c>
      <c r="GK847" s="446">
        <f t="shared" si="2263"/>
        <v>2635920</v>
      </c>
      <c r="GL847" s="446">
        <f t="shared" si="2263"/>
        <v>13900240</v>
      </c>
      <c r="GM847" s="446">
        <f t="shared" si="2263"/>
        <v>1019084</v>
      </c>
      <c r="GN847" s="446">
        <f t="shared" si="2236"/>
        <v>499328</v>
      </c>
      <c r="GO847" s="446">
        <f t="shared" si="2260"/>
        <v>301710</v>
      </c>
      <c r="GP847" s="446">
        <f t="shared" si="2260"/>
        <v>188216</v>
      </c>
      <c r="GQ847" s="446">
        <f t="shared" si="2260"/>
        <v>0</v>
      </c>
      <c r="GR847" s="446"/>
      <c r="GS847" s="446"/>
      <c r="GT847" s="446"/>
      <c r="GU847" s="446"/>
      <c r="GV847" s="416"/>
      <c r="GW847" s="402"/>
      <c r="GX847" s="402"/>
      <c r="GY847" s="402"/>
      <c r="GZ847" s="402"/>
      <c r="HA847" s="402"/>
    </row>
    <row r="848" spans="1:209" ht="9.75" customHeight="1" x14ac:dyDescent="0.2">
      <c r="A848" s="417" t="str">
        <f t="shared" si="2245"/>
        <v>2020-21AUGUSTRYA</v>
      </c>
      <c r="B848" s="458" t="str">
        <f t="shared" si="2262"/>
        <v>2020-21</v>
      </c>
      <c r="C848" s="402" t="s">
        <v>636</v>
      </c>
      <c r="D848" s="402" t="s">
        <v>653</v>
      </c>
      <c r="E848" s="402" t="s">
        <v>652</v>
      </c>
      <c r="F848" s="478" t="s">
        <v>452</v>
      </c>
      <c r="G848" s="478" t="s">
        <v>697</v>
      </c>
      <c r="H848" s="510">
        <v>112534</v>
      </c>
      <c r="I848" s="510">
        <v>77550</v>
      </c>
      <c r="J848" s="510">
        <v>98210</v>
      </c>
      <c r="K848" s="510">
        <v>1</v>
      </c>
      <c r="L848" s="510">
        <v>1</v>
      </c>
      <c r="M848" s="510">
        <v>2</v>
      </c>
      <c r="N848" s="510">
        <v>2</v>
      </c>
      <c r="O848" s="510">
        <v>9</v>
      </c>
      <c r="P848" s="510">
        <v>359</v>
      </c>
      <c r="Q848" s="510">
        <v>0</v>
      </c>
      <c r="R848" s="510">
        <v>93</v>
      </c>
      <c r="S848" s="510">
        <v>94083</v>
      </c>
      <c r="T848" s="510">
        <v>6202</v>
      </c>
      <c r="U848" s="510">
        <v>3553</v>
      </c>
      <c r="V848" s="510">
        <v>40900</v>
      </c>
      <c r="W848" s="510">
        <v>34804</v>
      </c>
      <c r="X848" s="510">
        <v>1850</v>
      </c>
      <c r="Y848" s="510">
        <v>2581419</v>
      </c>
      <c r="Z848" s="510">
        <v>416</v>
      </c>
      <c r="AA848" s="510">
        <v>729</v>
      </c>
      <c r="AB848" s="510">
        <v>1661439</v>
      </c>
      <c r="AC848" s="510">
        <v>468</v>
      </c>
      <c r="AD848" s="510">
        <v>818</v>
      </c>
      <c r="AE848" s="510">
        <v>29817139</v>
      </c>
      <c r="AF848" s="510">
        <v>729</v>
      </c>
      <c r="AG848" s="510">
        <v>1341</v>
      </c>
      <c r="AH848" s="510">
        <v>61081893</v>
      </c>
      <c r="AI848" s="510">
        <v>1755</v>
      </c>
      <c r="AJ848" s="510">
        <v>3742</v>
      </c>
      <c r="AK848" s="510">
        <v>4500879</v>
      </c>
      <c r="AL848" s="510">
        <v>2433</v>
      </c>
      <c r="AM848" s="510">
        <v>5693</v>
      </c>
      <c r="AN848" s="510"/>
      <c r="AO848" s="510"/>
      <c r="AP848" s="510"/>
      <c r="AQ848" s="510"/>
      <c r="AR848" s="510"/>
      <c r="AS848" s="510"/>
      <c r="AT848" s="510">
        <v>3745</v>
      </c>
      <c r="AU848" s="510">
        <v>37</v>
      </c>
      <c r="AV848" s="510">
        <v>22</v>
      </c>
      <c r="AW848" s="510">
        <v>0</v>
      </c>
      <c r="AX848" s="510">
        <v>246</v>
      </c>
      <c r="AY848" s="510">
        <v>3440</v>
      </c>
      <c r="AZ848" s="510">
        <v>3355</v>
      </c>
      <c r="BA848" s="510"/>
      <c r="BB848" s="510"/>
      <c r="BC848" s="510"/>
      <c r="BD848" s="510"/>
      <c r="BE848" s="510"/>
      <c r="BF848" s="510"/>
      <c r="BG848" s="510"/>
      <c r="BH848" s="510"/>
      <c r="BI848" s="510">
        <v>48980</v>
      </c>
      <c r="BJ848" s="510">
        <v>5834</v>
      </c>
      <c r="BK848" s="510">
        <v>35524</v>
      </c>
      <c r="BL848" s="510">
        <v>90338</v>
      </c>
      <c r="BM848" s="510">
        <v>12288</v>
      </c>
      <c r="BN848" s="510">
        <v>8860</v>
      </c>
      <c r="BO848" s="510">
        <v>7042</v>
      </c>
      <c r="BP848" s="510">
        <v>5141</v>
      </c>
      <c r="BQ848" s="510">
        <v>52748</v>
      </c>
      <c r="BR848" s="510">
        <v>43271</v>
      </c>
      <c r="BS848" s="510">
        <v>57987</v>
      </c>
      <c r="BT848" s="510">
        <v>36196</v>
      </c>
      <c r="BU848" s="510">
        <v>4248</v>
      </c>
      <c r="BV848" s="510">
        <v>1909</v>
      </c>
      <c r="BW848" s="510">
        <v>73</v>
      </c>
      <c r="BX848" s="510">
        <v>37908</v>
      </c>
      <c r="BY848" s="510">
        <v>519</v>
      </c>
      <c r="BZ848" s="510">
        <v>813</v>
      </c>
      <c r="CA848" s="510">
        <v>67</v>
      </c>
      <c r="CB848" s="510">
        <v>31135</v>
      </c>
      <c r="CC848" s="510">
        <v>465</v>
      </c>
      <c r="CD848" s="510">
        <v>766</v>
      </c>
      <c r="CE848" s="510">
        <v>6062</v>
      </c>
      <c r="CF848" s="510">
        <v>2512376</v>
      </c>
      <c r="CG848" s="510">
        <v>414</v>
      </c>
      <c r="CH848" s="510">
        <v>727</v>
      </c>
      <c r="CI848" s="510">
        <v>3182</v>
      </c>
      <c r="CJ848" s="510">
        <v>2377637</v>
      </c>
      <c r="CK848" s="510">
        <v>747</v>
      </c>
      <c r="CL848" s="510">
        <v>1385</v>
      </c>
      <c r="CM848" s="510">
        <v>874</v>
      </c>
      <c r="CN848" s="510">
        <v>622149</v>
      </c>
      <c r="CO848" s="510">
        <v>712</v>
      </c>
      <c r="CP848" s="510">
        <v>1323</v>
      </c>
      <c r="CQ848" s="510">
        <v>36844</v>
      </c>
      <c r="CR848" s="510">
        <v>26817353</v>
      </c>
      <c r="CS848" s="510">
        <v>728</v>
      </c>
      <c r="CT848" s="510">
        <v>1339</v>
      </c>
      <c r="CU848" s="510">
        <v>2995</v>
      </c>
      <c r="CV848" s="510">
        <v>8006104</v>
      </c>
      <c r="CW848" s="510">
        <v>2673</v>
      </c>
      <c r="CX848" s="510">
        <v>5697</v>
      </c>
      <c r="CY848" s="510">
        <v>700</v>
      </c>
      <c r="CZ848" s="510">
        <v>1707611</v>
      </c>
      <c r="DA848" s="510">
        <v>2439</v>
      </c>
      <c r="DB848" s="510">
        <v>5489</v>
      </c>
      <c r="DC848" s="510">
        <v>1260</v>
      </c>
      <c r="DD848" s="510">
        <v>4786874</v>
      </c>
      <c r="DE848" s="510">
        <v>3799</v>
      </c>
      <c r="DF848" s="510">
        <v>7549</v>
      </c>
      <c r="DG848" s="510">
        <v>250</v>
      </c>
      <c r="DH848" s="510">
        <v>821936</v>
      </c>
      <c r="DI848" s="510">
        <v>3288</v>
      </c>
      <c r="DJ848" s="510">
        <v>7313</v>
      </c>
      <c r="DK848" s="510">
        <v>346</v>
      </c>
      <c r="DL848" s="510">
        <v>104529</v>
      </c>
      <c r="DM848" s="510">
        <v>302</v>
      </c>
      <c r="DN848" s="510">
        <v>505</v>
      </c>
      <c r="DO848" s="510">
        <v>3800</v>
      </c>
      <c r="DP848" s="510">
        <v>89630</v>
      </c>
      <c r="DQ848" s="510">
        <v>24</v>
      </c>
      <c r="DR848" s="510">
        <v>42</v>
      </c>
      <c r="DS848" s="510">
        <v>106</v>
      </c>
      <c r="DT848" s="510">
        <v>78951</v>
      </c>
      <c r="DU848" s="510">
        <v>745</v>
      </c>
      <c r="DV848" s="510">
        <v>1490</v>
      </c>
      <c r="DW848" s="510">
        <v>100</v>
      </c>
      <c r="DX848" s="510"/>
      <c r="DY848" s="510"/>
      <c r="DZ848" s="510"/>
      <c r="EA848" s="510"/>
      <c r="EB848" s="510"/>
      <c r="EC848" s="510"/>
      <c r="ED848" s="510"/>
      <c r="EE848" s="510"/>
      <c r="EF848" s="510"/>
      <c r="EG848" s="510" t="s">
        <v>152</v>
      </c>
      <c r="EH848" s="510" t="s">
        <v>152</v>
      </c>
      <c r="EI848" s="510">
        <v>1284</v>
      </c>
      <c r="EJ848" s="479"/>
      <c r="EK848" s="479"/>
      <c r="EL848" s="479"/>
      <c r="EM848" s="479"/>
      <c r="EN848" s="479"/>
      <c r="EO848" s="479"/>
      <c r="EP848" s="479"/>
      <c r="EQ848" s="479"/>
      <c r="ER848" s="479"/>
      <c r="ES848" s="479"/>
      <c r="ET848" s="479"/>
      <c r="EU848" s="479"/>
      <c r="EV848" s="479"/>
      <c r="EW848" s="479"/>
      <c r="EX848" s="479"/>
      <c r="EY848" s="479"/>
      <c r="EZ848" s="476"/>
      <c r="FA848" s="446">
        <f t="shared" si="2246"/>
        <v>8</v>
      </c>
      <c r="FB848" s="417">
        <f t="shared" si="2247"/>
        <v>2020</v>
      </c>
      <c r="FC848" s="448">
        <f t="shared" si="2258"/>
        <v>44044</v>
      </c>
      <c r="FD848" s="449">
        <f t="shared" si="2264"/>
        <v>31</v>
      </c>
      <c r="FE848" s="450"/>
      <c r="FF848" s="451">
        <f t="shared" si="2266"/>
        <v>0.65035084716755087</v>
      </c>
      <c r="FG848" s="450"/>
      <c r="FH848" s="452">
        <f t="shared" si="2248"/>
        <v>1.981296356014189</v>
      </c>
      <c r="FI848" s="452">
        <f t="shared" si="2249"/>
        <v>1.4285714285714286</v>
      </c>
      <c r="FJ848" s="452">
        <f t="shared" si="2250"/>
        <v>1.9819870531944834</v>
      </c>
      <c r="FK848" s="452">
        <f t="shared" si="2251"/>
        <v>1.4469462426118773</v>
      </c>
      <c r="FL848" s="452">
        <f t="shared" si="2252"/>
        <v>1.289682151589242</v>
      </c>
      <c r="FM848" s="452">
        <f t="shared" si="2253"/>
        <v>1.0579706601466992</v>
      </c>
      <c r="FN848" s="452">
        <f t="shared" si="2254"/>
        <v>1.6661015975175266</v>
      </c>
      <c r="FO848" s="452">
        <f t="shared" si="2255"/>
        <v>1.0399954028272613</v>
      </c>
      <c r="FP848" s="452">
        <f t="shared" si="2256"/>
        <v>2.2962162162162163</v>
      </c>
      <c r="FQ848" s="452">
        <f t="shared" si="2257"/>
        <v>1.0318918918918918</v>
      </c>
      <c r="FR848" s="453"/>
      <c r="FS848" s="446">
        <f t="shared" si="2265"/>
        <v>77550</v>
      </c>
      <c r="FT848" s="446">
        <f t="shared" si="2265"/>
        <v>155100</v>
      </c>
      <c r="FU848" s="446">
        <f t="shared" si="2265"/>
        <v>155100</v>
      </c>
      <c r="FV848" s="446">
        <f t="shared" si="2265"/>
        <v>697950</v>
      </c>
      <c r="FW848" s="446">
        <f t="shared" si="2265"/>
        <v>4521258</v>
      </c>
      <c r="FX848" s="446">
        <f t="shared" si="2265"/>
        <v>2906354</v>
      </c>
      <c r="FY848" s="446">
        <f t="shared" si="2265"/>
        <v>54846900</v>
      </c>
      <c r="FZ848" s="446">
        <f t="shared" si="2265"/>
        <v>130236568</v>
      </c>
      <c r="GA848" s="446">
        <f t="shared" si="2265"/>
        <v>10532050</v>
      </c>
      <c r="GB848" s="446"/>
      <c r="GC848" s="446"/>
      <c r="GD848" s="446">
        <f t="shared" si="2263"/>
        <v>59349</v>
      </c>
      <c r="GE848" s="446">
        <f t="shared" si="2263"/>
        <v>51322</v>
      </c>
      <c r="GF848" s="446">
        <f t="shared" si="2263"/>
        <v>4407074</v>
      </c>
      <c r="GG848" s="446">
        <f t="shared" si="2263"/>
        <v>4407070</v>
      </c>
      <c r="GH848" s="446">
        <f t="shared" si="2263"/>
        <v>1156302</v>
      </c>
      <c r="GI848" s="446">
        <f t="shared" si="2263"/>
        <v>49334116</v>
      </c>
      <c r="GJ848" s="446">
        <f t="shared" si="2263"/>
        <v>17062515</v>
      </c>
      <c r="GK848" s="446">
        <f t="shared" si="2263"/>
        <v>3842300</v>
      </c>
      <c r="GL848" s="446">
        <f t="shared" si="2263"/>
        <v>9511740</v>
      </c>
      <c r="GM848" s="446">
        <f t="shared" si="2263"/>
        <v>1828250</v>
      </c>
      <c r="GN848" s="446">
        <f t="shared" si="2236"/>
        <v>157940</v>
      </c>
      <c r="GO848" s="446">
        <f t="shared" si="2260"/>
        <v>174730</v>
      </c>
      <c r="GP848" s="446">
        <f t="shared" si="2260"/>
        <v>159600</v>
      </c>
      <c r="GQ848" s="446">
        <f t="shared" si="2260"/>
        <v>0</v>
      </c>
      <c r="GR848" s="446"/>
      <c r="GS848" s="446"/>
      <c r="GT848" s="446"/>
      <c r="GU848" s="446"/>
      <c r="GV848" s="416"/>
      <c r="GW848" s="402"/>
      <c r="GX848" s="402"/>
      <c r="GY848" s="402"/>
      <c r="GZ848" s="402"/>
      <c r="HA848" s="402"/>
    </row>
    <row r="849" spans="1:209" ht="9.75" customHeight="1" x14ac:dyDescent="0.2">
      <c r="A849" s="485" t="str">
        <f t="shared" si="2245"/>
        <v>2020-21AUGUSTRX8</v>
      </c>
      <c r="B849" s="503" t="str">
        <f t="shared" si="2262"/>
        <v>2020-21</v>
      </c>
      <c r="C849" s="436" t="s">
        <v>636</v>
      </c>
      <c r="D849" s="436" t="s">
        <v>646</v>
      </c>
      <c r="E849" s="436" t="s">
        <v>645</v>
      </c>
      <c r="F849" s="504" t="s">
        <v>450</v>
      </c>
      <c r="G849" s="504" t="s">
        <v>696</v>
      </c>
      <c r="H849" s="522">
        <v>93924</v>
      </c>
      <c r="I849" s="522">
        <v>50619</v>
      </c>
      <c r="J849" s="522">
        <v>268841</v>
      </c>
      <c r="K849" s="522">
        <v>5</v>
      </c>
      <c r="L849" s="522">
        <v>1</v>
      </c>
      <c r="M849" s="522">
        <v>3</v>
      </c>
      <c r="N849" s="522">
        <v>33</v>
      </c>
      <c r="O849" s="522">
        <v>104</v>
      </c>
      <c r="P849" s="522">
        <v>269</v>
      </c>
      <c r="Q849" s="522">
        <v>193</v>
      </c>
      <c r="R849" s="522">
        <v>214</v>
      </c>
      <c r="S849" s="522">
        <v>68558</v>
      </c>
      <c r="T849" s="522">
        <v>4978</v>
      </c>
      <c r="U849" s="522">
        <v>3257</v>
      </c>
      <c r="V849" s="522">
        <v>35758</v>
      </c>
      <c r="W849" s="522">
        <v>14727</v>
      </c>
      <c r="X849" s="522">
        <v>885</v>
      </c>
      <c r="Y849" s="522">
        <v>2208172</v>
      </c>
      <c r="Z849" s="522">
        <v>444</v>
      </c>
      <c r="AA849" s="522">
        <v>764</v>
      </c>
      <c r="AB849" s="522">
        <v>1743303</v>
      </c>
      <c r="AC849" s="522">
        <v>535</v>
      </c>
      <c r="AD849" s="522">
        <v>965</v>
      </c>
      <c r="AE849" s="522">
        <v>39663315</v>
      </c>
      <c r="AF849" s="522">
        <v>1109</v>
      </c>
      <c r="AG849" s="522">
        <v>2280</v>
      </c>
      <c r="AH849" s="522">
        <v>35277503</v>
      </c>
      <c r="AI849" s="522">
        <v>2395</v>
      </c>
      <c r="AJ849" s="522">
        <v>5696</v>
      </c>
      <c r="AK849" s="522">
        <v>3563571</v>
      </c>
      <c r="AL849" s="522">
        <v>4027</v>
      </c>
      <c r="AM849" s="522">
        <v>9743</v>
      </c>
      <c r="AN849" s="522"/>
      <c r="AO849" s="522"/>
      <c r="AP849" s="522"/>
      <c r="AQ849" s="522"/>
      <c r="AR849" s="522"/>
      <c r="AS849" s="522"/>
      <c r="AT849" s="522">
        <v>5999</v>
      </c>
      <c r="AU849" s="522">
        <v>609</v>
      </c>
      <c r="AV849" s="522">
        <v>1423</v>
      </c>
      <c r="AW849" s="522">
        <v>4979</v>
      </c>
      <c r="AX849" s="522">
        <v>1890</v>
      </c>
      <c r="AY849" s="522">
        <v>2077</v>
      </c>
      <c r="AZ849" s="522">
        <v>4779</v>
      </c>
      <c r="BA849" s="522"/>
      <c r="BB849" s="522"/>
      <c r="BC849" s="522"/>
      <c r="BD849" s="522"/>
      <c r="BE849" s="522"/>
      <c r="BF849" s="522"/>
      <c r="BG849" s="522"/>
      <c r="BH849" s="522"/>
      <c r="BI849" s="522">
        <v>37415</v>
      </c>
      <c r="BJ849" s="522">
        <v>5341</v>
      </c>
      <c r="BK849" s="522">
        <v>19803</v>
      </c>
      <c r="BL849" s="522">
        <v>62559</v>
      </c>
      <c r="BM849" s="522">
        <v>9825</v>
      </c>
      <c r="BN849" s="522">
        <v>7771</v>
      </c>
      <c r="BO849" s="522">
        <v>6244</v>
      </c>
      <c r="BP849" s="522">
        <v>5043</v>
      </c>
      <c r="BQ849" s="522">
        <v>47650</v>
      </c>
      <c r="BR849" s="522">
        <v>39085</v>
      </c>
      <c r="BS849" s="522">
        <v>22173</v>
      </c>
      <c r="BT849" s="522">
        <v>15966</v>
      </c>
      <c r="BU849" s="522">
        <v>1365</v>
      </c>
      <c r="BV849" s="522">
        <v>975</v>
      </c>
      <c r="BW849" s="522">
        <v>133</v>
      </c>
      <c r="BX849" s="522">
        <v>67701</v>
      </c>
      <c r="BY849" s="522">
        <v>509</v>
      </c>
      <c r="BZ849" s="522">
        <v>899</v>
      </c>
      <c r="CA849" s="522">
        <v>53</v>
      </c>
      <c r="CB849" s="522">
        <v>26203</v>
      </c>
      <c r="CC849" s="522">
        <v>494</v>
      </c>
      <c r="CD849" s="522">
        <v>977</v>
      </c>
      <c r="CE849" s="522">
        <v>4792</v>
      </c>
      <c r="CF849" s="522">
        <v>2114268</v>
      </c>
      <c r="CG849" s="522">
        <v>441</v>
      </c>
      <c r="CH849" s="522">
        <v>755</v>
      </c>
      <c r="CI849" s="522">
        <v>2912</v>
      </c>
      <c r="CJ849" s="522">
        <v>3219997</v>
      </c>
      <c r="CK849" s="522">
        <v>1106</v>
      </c>
      <c r="CL849" s="522">
        <v>2200</v>
      </c>
      <c r="CM849" s="522">
        <v>865</v>
      </c>
      <c r="CN849" s="522">
        <v>873728</v>
      </c>
      <c r="CO849" s="522">
        <v>1010</v>
      </c>
      <c r="CP849" s="522">
        <v>2258</v>
      </c>
      <c r="CQ849" s="522">
        <v>31981</v>
      </c>
      <c r="CR849" s="522">
        <v>35569590</v>
      </c>
      <c r="CS849" s="522">
        <v>1112</v>
      </c>
      <c r="CT849" s="522">
        <v>2289</v>
      </c>
      <c r="CU849" s="522">
        <v>2391</v>
      </c>
      <c r="CV849" s="522">
        <v>9129704</v>
      </c>
      <c r="CW849" s="522">
        <v>3818</v>
      </c>
      <c r="CX849" s="522">
        <v>8380</v>
      </c>
      <c r="CY849" s="522">
        <v>1358</v>
      </c>
      <c r="CZ849" s="522">
        <v>5844531</v>
      </c>
      <c r="DA849" s="522">
        <v>4304</v>
      </c>
      <c r="DB849" s="522">
        <v>9617</v>
      </c>
      <c r="DC849" s="522">
        <v>1372</v>
      </c>
      <c r="DD849" s="522">
        <v>8765848</v>
      </c>
      <c r="DE849" s="522">
        <v>6389</v>
      </c>
      <c r="DF849" s="522">
        <v>15057</v>
      </c>
      <c r="DG849" s="522">
        <v>876</v>
      </c>
      <c r="DH849" s="522">
        <v>5963186</v>
      </c>
      <c r="DI849" s="522">
        <v>6807</v>
      </c>
      <c r="DJ849" s="522">
        <v>16126</v>
      </c>
      <c r="DK849" s="522">
        <v>214</v>
      </c>
      <c r="DL849" s="522">
        <v>73152</v>
      </c>
      <c r="DM849" s="522">
        <v>342</v>
      </c>
      <c r="DN849" s="522">
        <v>591</v>
      </c>
      <c r="DO849" s="522">
        <v>3051</v>
      </c>
      <c r="DP849" s="522">
        <v>109511</v>
      </c>
      <c r="DQ849" s="522">
        <v>36</v>
      </c>
      <c r="DR849" s="522">
        <v>63</v>
      </c>
      <c r="DS849" s="522">
        <v>64</v>
      </c>
      <c r="DT849" s="522">
        <v>66709</v>
      </c>
      <c r="DU849" s="522">
        <v>1042</v>
      </c>
      <c r="DV849" s="522">
        <v>2099</v>
      </c>
      <c r="DW849" s="522">
        <v>56</v>
      </c>
      <c r="DX849" s="522"/>
      <c r="DY849" s="522"/>
      <c r="DZ849" s="522"/>
      <c r="EA849" s="522"/>
      <c r="EB849" s="522"/>
      <c r="EC849" s="522"/>
      <c r="ED849" s="522"/>
      <c r="EE849" s="522"/>
      <c r="EF849" s="522"/>
      <c r="EG849" s="522" t="s">
        <v>152</v>
      </c>
      <c r="EH849" s="522" t="s">
        <v>152</v>
      </c>
      <c r="EI849" s="522">
        <v>0</v>
      </c>
      <c r="EJ849" s="483"/>
      <c r="EK849" s="483"/>
      <c r="EL849" s="483"/>
      <c r="EM849" s="483"/>
      <c r="EN849" s="483"/>
      <c r="EO849" s="483"/>
      <c r="EP849" s="483"/>
      <c r="EQ849" s="483"/>
      <c r="ER849" s="483"/>
      <c r="ES849" s="483"/>
      <c r="ET849" s="483"/>
      <c r="EU849" s="483"/>
      <c r="EV849" s="483"/>
      <c r="EW849" s="483"/>
      <c r="EX849" s="483"/>
      <c r="EY849" s="483"/>
      <c r="EZ849" s="484"/>
      <c r="FA849" s="468">
        <f t="shared" si="2246"/>
        <v>8</v>
      </c>
      <c r="FB849" s="485">
        <f t="shared" si="2247"/>
        <v>2020</v>
      </c>
      <c r="FC849" s="486">
        <f t="shared" si="2258"/>
        <v>44044</v>
      </c>
      <c r="FD849" s="470">
        <f t="shared" si="2264"/>
        <v>31</v>
      </c>
      <c r="FE849" s="471"/>
      <c r="FF849" s="517">
        <f t="shared" si="2266"/>
        <v>0.64790826077723507</v>
      </c>
      <c r="FG849" s="471"/>
      <c r="FH849" s="487">
        <f t="shared" si="2248"/>
        <v>1.9736842105263157</v>
      </c>
      <c r="FI849" s="487">
        <f t="shared" si="2249"/>
        <v>1.5610687022900764</v>
      </c>
      <c r="FJ849" s="487">
        <f t="shared" si="2250"/>
        <v>1.9171016272643537</v>
      </c>
      <c r="FK849" s="487">
        <f t="shared" si="2251"/>
        <v>1.5483573840957936</v>
      </c>
      <c r="FL849" s="487">
        <f t="shared" si="2252"/>
        <v>1.3325689356227977</v>
      </c>
      <c r="FM849" s="487">
        <f t="shared" si="2253"/>
        <v>1.0930421164494659</v>
      </c>
      <c r="FN849" s="487">
        <f t="shared" si="2254"/>
        <v>1.5056019555917701</v>
      </c>
      <c r="FO849" s="487">
        <f t="shared" si="2255"/>
        <v>1.0841311876145854</v>
      </c>
      <c r="FP849" s="487">
        <f t="shared" si="2256"/>
        <v>1.5423728813559323</v>
      </c>
      <c r="FQ849" s="487">
        <f t="shared" si="2257"/>
        <v>1.1016949152542372</v>
      </c>
      <c r="FR849" s="459"/>
      <c r="FS849" s="468">
        <f t="shared" si="2265"/>
        <v>50619</v>
      </c>
      <c r="FT849" s="468">
        <f t="shared" si="2265"/>
        <v>151857</v>
      </c>
      <c r="FU849" s="468">
        <f t="shared" si="2265"/>
        <v>1670427</v>
      </c>
      <c r="FV849" s="468">
        <f t="shared" si="2265"/>
        <v>5264376</v>
      </c>
      <c r="FW849" s="468">
        <f t="shared" si="2265"/>
        <v>3803192</v>
      </c>
      <c r="FX849" s="468">
        <f t="shared" si="2265"/>
        <v>3143005</v>
      </c>
      <c r="FY849" s="468">
        <f t="shared" si="2265"/>
        <v>81528240</v>
      </c>
      <c r="FZ849" s="468">
        <f t="shared" si="2265"/>
        <v>83884992</v>
      </c>
      <c r="GA849" s="468">
        <f t="shared" si="2265"/>
        <v>8622555</v>
      </c>
      <c r="GB849" s="468"/>
      <c r="GC849" s="468"/>
      <c r="GD849" s="468">
        <f t="shared" ref="GD849:GM858" si="2267">IFERROR(HLOOKUP(GD$1,$H$5:$HA$10112,MATCH($A849,$A$5:$A$10112,0),0)*HLOOKUP(GD$2,$H$5:$HA$10112,MATCH($A849,$A$5:$A$10112,0),0),"-")</f>
        <v>119567</v>
      </c>
      <c r="GE849" s="468">
        <f t="shared" si="2267"/>
        <v>51781</v>
      </c>
      <c r="GF849" s="468">
        <f t="shared" si="2267"/>
        <v>3617960</v>
      </c>
      <c r="GG849" s="468">
        <f t="shared" si="2267"/>
        <v>6406400</v>
      </c>
      <c r="GH849" s="468">
        <f t="shared" si="2267"/>
        <v>1953170</v>
      </c>
      <c r="GI849" s="468">
        <f t="shared" si="2267"/>
        <v>73204509</v>
      </c>
      <c r="GJ849" s="468">
        <f t="shared" si="2267"/>
        <v>20036580</v>
      </c>
      <c r="GK849" s="468">
        <f t="shared" si="2267"/>
        <v>13059886</v>
      </c>
      <c r="GL849" s="468">
        <f t="shared" si="2267"/>
        <v>20658204</v>
      </c>
      <c r="GM849" s="468">
        <f t="shared" si="2267"/>
        <v>14126376</v>
      </c>
      <c r="GN849" s="468">
        <f t="shared" si="2236"/>
        <v>134336</v>
      </c>
      <c r="GO849" s="468">
        <f t="shared" ref="GO849:GQ868" si="2268">IFERROR(HLOOKUP(GO$1,$H$5:$HA$10112,MATCH($A849,$A$5:$A$10112,0),0)*HLOOKUP(GO$2,$H$5:$HA$10112,MATCH($A849,$A$5:$A$10112,0),0),"-")</f>
        <v>126474</v>
      </c>
      <c r="GP849" s="468">
        <f t="shared" si="2268"/>
        <v>192213</v>
      </c>
      <c r="GQ849" s="468">
        <f t="shared" si="2268"/>
        <v>0</v>
      </c>
      <c r="GR849" s="468"/>
      <c r="GS849" s="468"/>
      <c r="GT849" s="468"/>
      <c r="GU849" s="468"/>
      <c r="GV849" s="425"/>
      <c r="GW849" s="402"/>
      <c r="GX849" s="402"/>
      <c r="GY849" s="402"/>
      <c r="GZ849" s="402"/>
      <c r="HA849" s="402"/>
    </row>
    <row r="850" spans="1:209" ht="9.75" customHeight="1" x14ac:dyDescent="0.2">
      <c r="A850" s="417" t="str">
        <f t="shared" si="2245"/>
        <v>2020-21SEPTEMBERRX9</v>
      </c>
      <c r="B850" s="458" t="str">
        <f t="shared" si="2262"/>
        <v>2020-21</v>
      </c>
      <c r="C850" s="400" t="s">
        <v>640</v>
      </c>
      <c r="D850" s="402" t="s">
        <v>653</v>
      </c>
      <c r="E850" s="402" t="s">
        <v>652</v>
      </c>
      <c r="F850" s="474" t="s">
        <v>451</v>
      </c>
      <c r="G850" s="474" t="s">
        <v>686</v>
      </c>
      <c r="H850" s="518">
        <v>89023</v>
      </c>
      <c r="I850" s="518">
        <v>70818</v>
      </c>
      <c r="J850" s="518">
        <v>437922</v>
      </c>
      <c r="K850" s="518">
        <v>6</v>
      </c>
      <c r="L850" s="518">
        <v>3</v>
      </c>
      <c r="M850" s="518">
        <v>4</v>
      </c>
      <c r="N850" s="518">
        <v>29</v>
      </c>
      <c r="O850" s="518">
        <v>87</v>
      </c>
      <c r="P850" s="518">
        <v>356</v>
      </c>
      <c r="Q850" s="518">
        <v>2053</v>
      </c>
      <c r="R850" s="518">
        <v>836</v>
      </c>
      <c r="S850" s="518">
        <v>64554</v>
      </c>
      <c r="T850" s="518">
        <v>6259</v>
      </c>
      <c r="U850" s="518">
        <v>3957</v>
      </c>
      <c r="V850" s="518">
        <v>37545</v>
      </c>
      <c r="W850" s="518">
        <v>11316</v>
      </c>
      <c r="X850" s="518">
        <v>171</v>
      </c>
      <c r="Y850" s="518">
        <v>2911633</v>
      </c>
      <c r="Z850" s="518">
        <v>465</v>
      </c>
      <c r="AA850" s="518">
        <v>840</v>
      </c>
      <c r="AB850" s="518">
        <v>3828056</v>
      </c>
      <c r="AC850" s="518">
        <v>967</v>
      </c>
      <c r="AD850" s="518">
        <v>2199</v>
      </c>
      <c r="AE850" s="518">
        <v>63370328</v>
      </c>
      <c r="AF850" s="518">
        <v>1688</v>
      </c>
      <c r="AG850" s="518">
        <v>3485</v>
      </c>
      <c r="AH850" s="518">
        <v>64924318</v>
      </c>
      <c r="AI850" s="518">
        <v>5737</v>
      </c>
      <c r="AJ850" s="518">
        <v>14070</v>
      </c>
      <c r="AK850" s="518">
        <v>1164644</v>
      </c>
      <c r="AL850" s="518">
        <v>6811</v>
      </c>
      <c r="AM850" s="518">
        <v>16948</v>
      </c>
      <c r="AN850" s="518"/>
      <c r="AO850" s="518"/>
      <c r="AP850" s="518"/>
      <c r="AQ850" s="518"/>
      <c r="AR850" s="518"/>
      <c r="AS850" s="518"/>
      <c r="AT850" s="518">
        <v>5563</v>
      </c>
      <c r="AU850" s="518">
        <v>1085</v>
      </c>
      <c r="AV850" s="518">
        <v>573</v>
      </c>
      <c r="AW850" s="518">
        <v>9</v>
      </c>
      <c r="AX850" s="518">
        <v>2311</v>
      </c>
      <c r="AY850" s="518">
        <v>1594</v>
      </c>
      <c r="AZ850" s="518">
        <v>11</v>
      </c>
      <c r="BA850" s="518"/>
      <c r="BB850" s="518"/>
      <c r="BC850" s="518"/>
      <c r="BD850" s="518"/>
      <c r="BE850" s="518"/>
      <c r="BF850" s="518"/>
      <c r="BG850" s="518"/>
      <c r="BH850" s="518"/>
      <c r="BI850" s="518">
        <v>35061</v>
      </c>
      <c r="BJ850" s="518">
        <v>4128</v>
      </c>
      <c r="BK850" s="518">
        <v>19802</v>
      </c>
      <c r="BL850" s="518">
        <v>58991</v>
      </c>
      <c r="BM850" s="518">
        <v>11333</v>
      </c>
      <c r="BN850" s="518">
        <v>8866</v>
      </c>
      <c r="BO850" s="518">
        <v>7329</v>
      </c>
      <c r="BP850" s="518">
        <v>5834</v>
      </c>
      <c r="BQ850" s="518">
        <v>48979</v>
      </c>
      <c r="BR850" s="518">
        <v>39610</v>
      </c>
      <c r="BS850" s="518">
        <v>17219</v>
      </c>
      <c r="BT850" s="518">
        <v>11997</v>
      </c>
      <c r="BU850" s="518">
        <v>197</v>
      </c>
      <c r="BV850" s="518">
        <v>128</v>
      </c>
      <c r="BW850" s="518">
        <v>0</v>
      </c>
      <c r="BX850" s="518">
        <v>0</v>
      </c>
      <c r="BY850" s="518" t="s">
        <v>152</v>
      </c>
      <c r="BZ850" s="518" t="s">
        <v>152</v>
      </c>
      <c r="CA850" s="518">
        <v>15</v>
      </c>
      <c r="CB850" s="518">
        <v>6384</v>
      </c>
      <c r="CC850" s="518">
        <v>426</v>
      </c>
      <c r="CD850" s="518">
        <v>624</v>
      </c>
      <c r="CE850" s="518">
        <v>6244</v>
      </c>
      <c r="CF850" s="518">
        <v>2905249</v>
      </c>
      <c r="CG850" s="518">
        <v>465</v>
      </c>
      <c r="CH850" s="518">
        <v>840</v>
      </c>
      <c r="CI850" s="518">
        <v>504</v>
      </c>
      <c r="CJ850" s="518">
        <v>984595</v>
      </c>
      <c r="CK850" s="518">
        <v>1954</v>
      </c>
      <c r="CL850" s="518">
        <v>3843</v>
      </c>
      <c r="CM850" s="518">
        <v>771</v>
      </c>
      <c r="CN850" s="518">
        <v>1303451</v>
      </c>
      <c r="CO850" s="518">
        <v>1691</v>
      </c>
      <c r="CP850" s="518">
        <v>3956</v>
      </c>
      <c r="CQ850" s="518">
        <v>36270</v>
      </c>
      <c r="CR850" s="518">
        <v>61082282</v>
      </c>
      <c r="CS850" s="518">
        <v>1684</v>
      </c>
      <c r="CT850" s="518">
        <v>3468</v>
      </c>
      <c r="CU850" s="518">
        <v>10</v>
      </c>
      <c r="CV850" s="518">
        <v>62949</v>
      </c>
      <c r="CW850" s="518">
        <v>6295</v>
      </c>
      <c r="CX850" s="518">
        <v>11044</v>
      </c>
      <c r="CY850" s="518">
        <v>368</v>
      </c>
      <c r="CZ850" s="518">
        <v>2805938</v>
      </c>
      <c r="DA850" s="518">
        <v>7625</v>
      </c>
      <c r="DB850" s="518">
        <v>19421</v>
      </c>
      <c r="DC850" s="518">
        <v>2284</v>
      </c>
      <c r="DD850" s="518">
        <v>14197395</v>
      </c>
      <c r="DE850" s="518">
        <v>6216</v>
      </c>
      <c r="DF850" s="518">
        <v>12451</v>
      </c>
      <c r="DG850" s="518">
        <v>128</v>
      </c>
      <c r="DH850" s="518">
        <v>1071425</v>
      </c>
      <c r="DI850" s="518">
        <v>8371</v>
      </c>
      <c r="DJ850" s="518">
        <v>20028</v>
      </c>
      <c r="DK850" s="518">
        <v>324</v>
      </c>
      <c r="DL850" s="518">
        <v>98247</v>
      </c>
      <c r="DM850" s="518">
        <v>303</v>
      </c>
      <c r="DN850" s="518">
        <v>543</v>
      </c>
      <c r="DO850" s="518">
        <v>3294</v>
      </c>
      <c r="DP850" s="518">
        <v>146878</v>
      </c>
      <c r="DQ850" s="518">
        <v>45</v>
      </c>
      <c r="DR850" s="518">
        <v>80</v>
      </c>
      <c r="DS850" s="518">
        <v>69</v>
      </c>
      <c r="DT850" s="518">
        <v>117152</v>
      </c>
      <c r="DU850" s="518">
        <v>1698</v>
      </c>
      <c r="DV850" s="518">
        <v>3440</v>
      </c>
      <c r="DW850" s="518">
        <v>60</v>
      </c>
      <c r="DX850" s="518"/>
      <c r="DY850" s="518"/>
      <c r="DZ850" s="518"/>
      <c r="EA850" s="518"/>
      <c r="EB850" s="518"/>
      <c r="EC850" s="518"/>
      <c r="ED850" s="518"/>
      <c r="EE850" s="518"/>
      <c r="EF850" s="518"/>
      <c r="EG850" s="518" t="s">
        <v>152</v>
      </c>
      <c r="EH850" s="518" t="s">
        <v>152</v>
      </c>
      <c r="EI850" s="518">
        <v>1824</v>
      </c>
      <c r="EJ850" s="475"/>
      <c r="EK850" s="475"/>
      <c r="EL850" s="475"/>
      <c r="EM850" s="475"/>
      <c r="EN850" s="475"/>
      <c r="EO850" s="475"/>
      <c r="EP850" s="475"/>
      <c r="EQ850" s="475"/>
      <c r="ER850" s="475"/>
      <c r="ES850" s="475"/>
      <c r="ET850" s="475"/>
      <c r="EU850" s="475"/>
      <c r="EV850" s="475"/>
      <c r="EW850" s="475"/>
      <c r="EX850" s="475"/>
      <c r="EY850" s="475"/>
      <c r="EZ850" s="476"/>
      <c r="FA850" s="477">
        <f t="shared" si="2246"/>
        <v>9</v>
      </c>
      <c r="FB850" s="417">
        <f t="shared" si="2247"/>
        <v>2020</v>
      </c>
      <c r="FC850" s="448">
        <f t="shared" si="2258"/>
        <v>44075</v>
      </c>
      <c r="FD850" s="449">
        <f>DAY(EOMONTH($FC850,0))</f>
        <v>30</v>
      </c>
      <c r="FE850" s="450"/>
      <c r="FF850" s="451">
        <f t="shared" si="2266"/>
        <v>0.55802134507877355</v>
      </c>
      <c r="FG850" s="450"/>
      <c r="FH850" s="452">
        <f t="shared" si="2248"/>
        <v>1.8106726314107684</v>
      </c>
      <c r="FI850" s="452">
        <f t="shared" si="2249"/>
        <v>1.4165202108963093</v>
      </c>
      <c r="FJ850" s="452">
        <f t="shared" si="2250"/>
        <v>1.8521607278241092</v>
      </c>
      <c r="FK850" s="452">
        <f t="shared" si="2251"/>
        <v>1.4743492544857215</v>
      </c>
      <c r="FL850" s="452">
        <f t="shared" si="2252"/>
        <v>1.3045412172060193</v>
      </c>
      <c r="FM850" s="452">
        <f t="shared" si="2253"/>
        <v>1.0550006658676254</v>
      </c>
      <c r="FN850" s="452">
        <f t="shared" si="2254"/>
        <v>1.5216507599858606</v>
      </c>
      <c r="FO850" s="452">
        <f t="shared" si="2255"/>
        <v>1.0601802757158005</v>
      </c>
      <c r="FP850" s="452">
        <f t="shared" si="2256"/>
        <v>1.1520467836257311</v>
      </c>
      <c r="FQ850" s="452">
        <f t="shared" si="2257"/>
        <v>0.74853801169590639</v>
      </c>
      <c r="FR850" s="453"/>
      <c r="FS850" s="477">
        <f t="shared" si="2265"/>
        <v>212454</v>
      </c>
      <c r="FT850" s="477">
        <f t="shared" si="2265"/>
        <v>283272</v>
      </c>
      <c r="FU850" s="477">
        <f t="shared" si="2265"/>
        <v>2053722</v>
      </c>
      <c r="FV850" s="477">
        <f t="shared" si="2265"/>
        <v>6161166</v>
      </c>
      <c r="FW850" s="477">
        <f t="shared" si="2265"/>
        <v>5257560</v>
      </c>
      <c r="FX850" s="477">
        <f t="shared" si="2265"/>
        <v>8701443</v>
      </c>
      <c r="FY850" s="477">
        <f t="shared" si="2265"/>
        <v>130844325</v>
      </c>
      <c r="FZ850" s="477">
        <f t="shared" si="2265"/>
        <v>159216120</v>
      </c>
      <c r="GA850" s="477">
        <f t="shared" si="2265"/>
        <v>2898108</v>
      </c>
      <c r="GB850" s="477"/>
      <c r="GC850" s="477"/>
      <c r="GD850" s="477" t="str">
        <f t="shared" si="2267"/>
        <v>-</v>
      </c>
      <c r="GE850" s="477">
        <f t="shared" si="2267"/>
        <v>9360</v>
      </c>
      <c r="GF850" s="477">
        <f t="shared" si="2267"/>
        <v>5244960</v>
      </c>
      <c r="GG850" s="477">
        <f t="shared" si="2267"/>
        <v>1936872</v>
      </c>
      <c r="GH850" s="477">
        <f t="shared" si="2267"/>
        <v>3050076</v>
      </c>
      <c r="GI850" s="477">
        <f t="shared" si="2267"/>
        <v>125784360</v>
      </c>
      <c r="GJ850" s="477">
        <f t="shared" si="2267"/>
        <v>110440</v>
      </c>
      <c r="GK850" s="477">
        <f t="shared" si="2267"/>
        <v>7146928</v>
      </c>
      <c r="GL850" s="477">
        <f t="shared" si="2267"/>
        <v>28438084</v>
      </c>
      <c r="GM850" s="477">
        <f t="shared" si="2267"/>
        <v>2563584</v>
      </c>
      <c r="GN850" s="477">
        <f t="shared" si="2236"/>
        <v>237360</v>
      </c>
      <c r="GO850" s="477">
        <f t="shared" si="2268"/>
        <v>175932</v>
      </c>
      <c r="GP850" s="477">
        <f t="shared" si="2268"/>
        <v>263520</v>
      </c>
      <c r="GQ850" s="477">
        <f t="shared" si="2268"/>
        <v>0</v>
      </c>
      <c r="GR850" s="477"/>
      <c r="GS850" s="477"/>
      <c r="GT850" s="477"/>
      <c r="GU850" s="477"/>
      <c r="GV850" s="416"/>
      <c r="GW850" s="402"/>
      <c r="GX850" s="402"/>
      <c r="GY850" s="402"/>
      <c r="GZ850" s="402"/>
      <c r="HA850" s="402"/>
    </row>
    <row r="851" spans="1:209" ht="9.75" customHeight="1" x14ac:dyDescent="0.2">
      <c r="A851" s="417" t="str">
        <f t="shared" si="2245"/>
        <v>2020-21SEPTEMBERRYC</v>
      </c>
      <c r="B851" s="458" t="str">
        <f t="shared" si="2262"/>
        <v>2020-21</v>
      </c>
      <c r="C851" s="402" t="s">
        <v>640</v>
      </c>
      <c r="D851" s="402" t="s">
        <v>656</v>
      </c>
      <c r="E851" s="402" t="s">
        <v>466</v>
      </c>
      <c r="F851" s="478" t="s">
        <v>453</v>
      </c>
      <c r="G851" s="478" t="s">
        <v>687</v>
      </c>
      <c r="H851" s="510">
        <v>99693</v>
      </c>
      <c r="I851" s="510">
        <v>66509</v>
      </c>
      <c r="J851" s="510">
        <v>136954</v>
      </c>
      <c r="K851" s="510">
        <v>2</v>
      </c>
      <c r="L851" s="510">
        <v>1</v>
      </c>
      <c r="M851" s="510">
        <v>4</v>
      </c>
      <c r="N851" s="510">
        <v>6</v>
      </c>
      <c r="O851" s="510">
        <v>28</v>
      </c>
      <c r="P851" s="510">
        <v>402</v>
      </c>
      <c r="Q851" s="510">
        <v>49</v>
      </c>
      <c r="R851" s="510">
        <v>5639</v>
      </c>
      <c r="S851" s="510">
        <v>74804</v>
      </c>
      <c r="T851" s="510">
        <v>6273</v>
      </c>
      <c r="U851" s="510">
        <v>3894</v>
      </c>
      <c r="V851" s="510">
        <v>41170</v>
      </c>
      <c r="W851" s="510">
        <v>12312</v>
      </c>
      <c r="X851" s="510">
        <v>457</v>
      </c>
      <c r="Y851" s="510">
        <v>2671572</v>
      </c>
      <c r="Z851" s="510">
        <v>426</v>
      </c>
      <c r="AA851" s="510">
        <v>792</v>
      </c>
      <c r="AB851" s="510">
        <v>2495963</v>
      </c>
      <c r="AC851" s="510">
        <v>641</v>
      </c>
      <c r="AD851" s="510">
        <v>1193</v>
      </c>
      <c r="AE851" s="510">
        <v>56625021</v>
      </c>
      <c r="AF851" s="510">
        <v>1375</v>
      </c>
      <c r="AG851" s="510">
        <v>2824</v>
      </c>
      <c r="AH851" s="510">
        <v>43167123</v>
      </c>
      <c r="AI851" s="510">
        <v>3506</v>
      </c>
      <c r="AJ851" s="510">
        <v>8567</v>
      </c>
      <c r="AK851" s="510">
        <v>2318692</v>
      </c>
      <c r="AL851" s="510">
        <v>5074</v>
      </c>
      <c r="AM851" s="510">
        <v>10467</v>
      </c>
      <c r="AN851" s="510"/>
      <c r="AO851" s="510"/>
      <c r="AP851" s="510"/>
      <c r="AQ851" s="510"/>
      <c r="AR851" s="510"/>
      <c r="AS851" s="510"/>
      <c r="AT851" s="510">
        <v>6424</v>
      </c>
      <c r="AU851" s="510">
        <v>140</v>
      </c>
      <c r="AV851" s="510">
        <v>4219</v>
      </c>
      <c r="AW851" s="510">
        <v>1191</v>
      </c>
      <c r="AX851" s="510">
        <v>74</v>
      </c>
      <c r="AY851" s="510">
        <v>1991</v>
      </c>
      <c r="AZ851" s="510">
        <v>947</v>
      </c>
      <c r="BA851" s="510"/>
      <c r="BB851" s="510"/>
      <c r="BC851" s="510"/>
      <c r="BD851" s="510"/>
      <c r="BE851" s="510"/>
      <c r="BF851" s="510"/>
      <c r="BG851" s="510"/>
      <c r="BH851" s="510"/>
      <c r="BI851" s="510">
        <v>41295</v>
      </c>
      <c r="BJ851" s="510">
        <v>2502</v>
      </c>
      <c r="BK851" s="510">
        <v>24583</v>
      </c>
      <c r="BL851" s="510">
        <v>68380</v>
      </c>
      <c r="BM851" s="510">
        <v>15075</v>
      </c>
      <c r="BN851" s="510">
        <v>10736</v>
      </c>
      <c r="BO851" s="510">
        <v>9339</v>
      </c>
      <c r="BP851" s="510">
        <v>6780</v>
      </c>
      <c r="BQ851" s="510">
        <v>61955</v>
      </c>
      <c r="BR851" s="510">
        <v>46442</v>
      </c>
      <c r="BS851" s="510">
        <v>23061</v>
      </c>
      <c r="BT851" s="510">
        <v>14049</v>
      </c>
      <c r="BU851" s="510">
        <v>815</v>
      </c>
      <c r="BV851" s="510">
        <v>513</v>
      </c>
      <c r="BW851" s="510">
        <v>9</v>
      </c>
      <c r="BX851" s="510">
        <v>4459</v>
      </c>
      <c r="BY851" s="510">
        <v>495</v>
      </c>
      <c r="BZ851" s="510">
        <v>1620</v>
      </c>
      <c r="CA851" s="510">
        <v>1</v>
      </c>
      <c r="CB851" s="510">
        <v>211</v>
      </c>
      <c r="CC851" s="510">
        <v>211</v>
      </c>
      <c r="CD851" s="510">
        <v>211</v>
      </c>
      <c r="CE851" s="510">
        <v>6263</v>
      </c>
      <c r="CF851" s="510">
        <v>2666902</v>
      </c>
      <c r="CG851" s="510">
        <v>426</v>
      </c>
      <c r="CH851" s="510">
        <v>792</v>
      </c>
      <c r="CI851" s="510">
        <v>2257</v>
      </c>
      <c r="CJ851" s="510">
        <v>3088419</v>
      </c>
      <c r="CK851" s="510">
        <v>1368</v>
      </c>
      <c r="CL851" s="510">
        <v>2627</v>
      </c>
      <c r="CM851" s="510">
        <v>728</v>
      </c>
      <c r="CN851" s="510">
        <v>858244</v>
      </c>
      <c r="CO851" s="510">
        <v>1179</v>
      </c>
      <c r="CP851" s="510">
        <v>2494</v>
      </c>
      <c r="CQ851" s="510">
        <v>38185</v>
      </c>
      <c r="CR851" s="510">
        <v>52678358</v>
      </c>
      <c r="CS851" s="510">
        <v>1380</v>
      </c>
      <c r="CT851" s="510">
        <v>2852</v>
      </c>
      <c r="CU851" s="510">
        <v>456</v>
      </c>
      <c r="CV851" s="510">
        <v>1646114</v>
      </c>
      <c r="CW851" s="510">
        <v>3610</v>
      </c>
      <c r="CX851" s="510">
        <v>8156</v>
      </c>
      <c r="CY851" s="510">
        <v>128</v>
      </c>
      <c r="CZ851" s="510">
        <v>467219</v>
      </c>
      <c r="DA851" s="510">
        <v>3650</v>
      </c>
      <c r="DB851" s="510">
        <v>8138</v>
      </c>
      <c r="DC851" s="510">
        <v>1731</v>
      </c>
      <c r="DD851" s="510">
        <v>10016014</v>
      </c>
      <c r="DE851" s="510">
        <v>5786</v>
      </c>
      <c r="DF851" s="510">
        <v>13515</v>
      </c>
      <c r="DG851" s="510">
        <v>165</v>
      </c>
      <c r="DH851" s="510">
        <v>895353</v>
      </c>
      <c r="DI851" s="510">
        <v>5426</v>
      </c>
      <c r="DJ851" s="510">
        <v>11977</v>
      </c>
      <c r="DK851" s="510">
        <v>467</v>
      </c>
      <c r="DL851" s="510">
        <v>133875</v>
      </c>
      <c r="DM851" s="510">
        <v>287</v>
      </c>
      <c r="DN851" s="510">
        <v>515</v>
      </c>
      <c r="DO851" s="510">
        <v>4172</v>
      </c>
      <c r="DP851" s="510">
        <v>144101</v>
      </c>
      <c r="DQ851" s="510">
        <v>35</v>
      </c>
      <c r="DR851" s="510">
        <v>61</v>
      </c>
      <c r="DS851" s="510">
        <v>222</v>
      </c>
      <c r="DT851" s="510">
        <v>334192</v>
      </c>
      <c r="DU851" s="510">
        <v>1505</v>
      </c>
      <c r="DV851" s="510">
        <v>2917</v>
      </c>
      <c r="DW851" s="510">
        <v>186</v>
      </c>
      <c r="DX851" s="510"/>
      <c r="DY851" s="510"/>
      <c r="DZ851" s="510"/>
      <c r="EA851" s="510"/>
      <c r="EB851" s="510"/>
      <c r="EC851" s="510"/>
      <c r="ED851" s="510"/>
      <c r="EE851" s="510"/>
      <c r="EF851" s="510"/>
      <c r="EG851" s="510" t="s">
        <v>152</v>
      </c>
      <c r="EH851" s="510" t="s">
        <v>152</v>
      </c>
      <c r="EI851" s="510">
        <v>49</v>
      </c>
      <c r="EJ851" s="479"/>
      <c r="EK851" s="479"/>
      <c r="EL851" s="479"/>
      <c r="EM851" s="479"/>
      <c r="EN851" s="479"/>
      <c r="EO851" s="479"/>
      <c r="EP851" s="479"/>
      <c r="EQ851" s="479"/>
      <c r="ER851" s="479"/>
      <c r="ES851" s="479"/>
      <c r="ET851" s="479"/>
      <c r="EU851" s="479"/>
      <c r="EV851" s="479"/>
      <c r="EW851" s="479"/>
      <c r="EX851" s="479"/>
      <c r="EY851" s="479"/>
      <c r="EZ851" s="476"/>
      <c r="FA851" s="446">
        <f t="shared" si="2246"/>
        <v>9</v>
      </c>
      <c r="FB851" s="417">
        <f t="shared" si="2247"/>
        <v>2020</v>
      </c>
      <c r="FC851" s="448">
        <f t="shared" si="2258"/>
        <v>44075</v>
      </c>
      <c r="FD851" s="449">
        <f t="shared" si="2264"/>
        <v>30</v>
      </c>
      <c r="FE851" s="450"/>
      <c r="FF851" s="451">
        <f t="shared" si="2266"/>
        <v>0.71061148015670239</v>
      </c>
      <c r="FG851" s="450"/>
      <c r="FH851" s="452">
        <f t="shared" si="2248"/>
        <v>2.4031563845050217</v>
      </c>
      <c r="FI851" s="452">
        <f t="shared" si="2249"/>
        <v>1.7114618205005578</v>
      </c>
      <c r="FJ851" s="452">
        <f t="shared" si="2250"/>
        <v>2.3983050847457625</v>
      </c>
      <c r="FK851" s="452">
        <f t="shared" si="2251"/>
        <v>1.7411402157164868</v>
      </c>
      <c r="FL851" s="452">
        <f t="shared" si="2252"/>
        <v>1.5048579062424094</v>
      </c>
      <c r="FM851" s="452">
        <f t="shared" si="2253"/>
        <v>1.1280544085499149</v>
      </c>
      <c r="FN851" s="452">
        <f t="shared" si="2254"/>
        <v>1.8730506822612085</v>
      </c>
      <c r="FO851" s="452">
        <f t="shared" si="2255"/>
        <v>1.1410818713450293</v>
      </c>
      <c r="FP851" s="452">
        <f t="shared" si="2256"/>
        <v>1.7833698030634573</v>
      </c>
      <c r="FQ851" s="452">
        <f t="shared" si="2257"/>
        <v>1.1225382932166301</v>
      </c>
      <c r="FR851" s="453"/>
      <c r="FS851" s="446">
        <f t="shared" si="2265"/>
        <v>66509</v>
      </c>
      <c r="FT851" s="446">
        <f t="shared" si="2265"/>
        <v>266036</v>
      </c>
      <c r="FU851" s="446">
        <f t="shared" si="2265"/>
        <v>399054</v>
      </c>
      <c r="FV851" s="446">
        <f t="shared" si="2265"/>
        <v>1862252</v>
      </c>
      <c r="FW851" s="446">
        <f t="shared" si="2265"/>
        <v>4968216</v>
      </c>
      <c r="FX851" s="446">
        <f t="shared" si="2265"/>
        <v>4645542</v>
      </c>
      <c r="FY851" s="446">
        <f t="shared" si="2265"/>
        <v>116264080</v>
      </c>
      <c r="FZ851" s="446">
        <f t="shared" si="2265"/>
        <v>105476904</v>
      </c>
      <c r="GA851" s="446">
        <f t="shared" si="2265"/>
        <v>4783419</v>
      </c>
      <c r="GB851" s="446"/>
      <c r="GC851" s="446"/>
      <c r="GD851" s="446">
        <f t="shared" si="2267"/>
        <v>14580</v>
      </c>
      <c r="GE851" s="446">
        <f t="shared" si="2267"/>
        <v>211</v>
      </c>
      <c r="GF851" s="446">
        <f t="shared" si="2267"/>
        <v>4960296</v>
      </c>
      <c r="GG851" s="446">
        <f t="shared" si="2267"/>
        <v>5929139</v>
      </c>
      <c r="GH851" s="446">
        <f t="shared" si="2267"/>
        <v>1815632</v>
      </c>
      <c r="GI851" s="446">
        <f t="shared" si="2267"/>
        <v>108903620</v>
      </c>
      <c r="GJ851" s="446">
        <f t="shared" si="2267"/>
        <v>3719136</v>
      </c>
      <c r="GK851" s="446">
        <f t="shared" si="2267"/>
        <v>1041664</v>
      </c>
      <c r="GL851" s="446">
        <f t="shared" si="2267"/>
        <v>23394465</v>
      </c>
      <c r="GM851" s="446">
        <f t="shared" si="2267"/>
        <v>1976205</v>
      </c>
      <c r="GN851" s="446">
        <f t="shared" si="2236"/>
        <v>647574</v>
      </c>
      <c r="GO851" s="446">
        <f t="shared" si="2268"/>
        <v>240505</v>
      </c>
      <c r="GP851" s="446">
        <f t="shared" si="2268"/>
        <v>254492</v>
      </c>
      <c r="GQ851" s="446">
        <f t="shared" si="2268"/>
        <v>0</v>
      </c>
      <c r="GR851" s="446"/>
      <c r="GS851" s="446"/>
      <c r="GT851" s="446"/>
      <c r="GU851" s="446"/>
      <c r="GV851" s="416"/>
      <c r="GW851" s="402"/>
      <c r="GX851" s="402"/>
      <c r="GY851" s="402"/>
      <c r="GZ851" s="402"/>
      <c r="HA851" s="402"/>
    </row>
    <row r="852" spans="1:209" ht="9.75" customHeight="1" x14ac:dyDescent="0.2">
      <c r="A852" s="417" t="str">
        <f t="shared" si="2245"/>
        <v>2020-21SEPTEMBERR1F</v>
      </c>
      <c r="B852" s="458" t="str">
        <f t="shared" si="2262"/>
        <v>2020-21</v>
      </c>
      <c r="C852" s="402" t="s">
        <v>640</v>
      </c>
      <c r="D852" s="402" t="s">
        <v>663</v>
      </c>
      <c r="E852" s="402" t="s">
        <v>662</v>
      </c>
      <c r="F852" s="478" t="s">
        <v>458</v>
      </c>
      <c r="G852" s="478" t="s">
        <v>688</v>
      </c>
      <c r="H852" s="510">
        <v>3354</v>
      </c>
      <c r="I852" s="510">
        <v>1784</v>
      </c>
      <c r="J852" s="510">
        <v>16382</v>
      </c>
      <c r="K852" s="510">
        <v>9</v>
      </c>
      <c r="L852" s="510">
        <v>1</v>
      </c>
      <c r="M852" s="510">
        <v>17</v>
      </c>
      <c r="N852" s="510">
        <v>48</v>
      </c>
      <c r="O852" s="510">
        <v>114</v>
      </c>
      <c r="P852" s="510">
        <v>21</v>
      </c>
      <c r="Q852" s="510">
        <v>0</v>
      </c>
      <c r="R852" s="510">
        <v>1</v>
      </c>
      <c r="S852" s="510">
        <v>2339</v>
      </c>
      <c r="T852" s="510">
        <v>129</v>
      </c>
      <c r="U852" s="510">
        <v>88</v>
      </c>
      <c r="V852" s="510">
        <v>1102</v>
      </c>
      <c r="W852" s="510">
        <v>684</v>
      </c>
      <c r="X852" s="510">
        <v>44</v>
      </c>
      <c r="Y852" s="510">
        <v>88686</v>
      </c>
      <c r="Z852" s="510">
        <v>687</v>
      </c>
      <c r="AA852" s="510">
        <v>1331</v>
      </c>
      <c r="AB852" s="510">
        <v>78773</v>
      </c>
      <c r="AC852" s="510">
        <v>895</v>
      </c>
      <c r="AD852" s="510">
        <v>1543</v>
      </c>
      <c r="AE852" s="510">
        <v>1969860</v>
      </c>
      <c r="AF852" s="510">
        <v>1788</v>
      </c>
      <c r="AG852" s="510">
        <v>3792</v>
      </c>
      <c r="AH852" s="510">
        <v>3783492</v>
      </c>
      <c r="AI852" s="510">
        <v>5531</v>
      </c>
      <c r="AJ852" s="510">
        <v>13260</v>
      </c>
      <c r="AK852" s="510">
        <v>357902</v>
      </c>
      <c r="AL852" s="510">
        <v>8134</v>
      </c>
      <c r="AM852" s="510">
        <v>15652</v>
      </c>
      <c r="AN852" s="510"/>
      <c r="AO852" s="510"/>
      <c r="AP852" s="510"/>
      <c r="AQ852" s="510"/>
      <c r="AR852" s="510"/>
      <c r="AS852" s="510"/>
      <c r="AT852" s="510">
        <v>220</v>
      </c>
      <c r="AU852" s="510">
        <v>1</v>
      </c>
      <c r="AV852" s="510">
        <v>19</v>
      </c>
      <c r="AW852" s="510">
        <v>49</v>
      </c>
      <c r="AX852" s="510">
        <v>12</v>
      </c>
      <c r="AY852" s="510">
        <v>188</v>
      </c>
      <c r="AZ852" s="510">
        <v>8</v>
      </c>
      <c r="BA852" s="510"/>
      <c r="BB852" s="510"/>
      <c r="BC852" s="510"/>
      <c r="BD852" s="510"/>
      <c r="BE852" s="510"/>
      <c r="BF852" s="510"/>
      <c r="BG852" s="510"/>
      <c r="BH852" s="510"/>
      <c r="BI852" s="510">
        <v>1375</v>
      </c>
      <c r="BJ852" s="510">
        <v>21</v>
      </c>
      <c r="BK852" s="510">
        <v>723</v>
      </c>
      <c r="BL852" s="510">
        <v>2119</v>
      </c>
      <c r="BM852" s="510">
        <v>185</v>
      </c>
      <c r="BN852" s="510">
        <v>164</v>
      </c>
      <c r="BO852" s="510">
        <v>125</v>
      </c>
      <c r="BP852" s="510">
        <v>112</v>
      </c>
      <c r="BQ852" s="510">
        <v>1285</v>
      </c>
      <c r="BR852" s="510">
        <v>1165</v>
      </c>
      <c r="BS852" s="510">
        <v>828</v>
      </c>
      <c r="BT852" s="510">
        <v>722</v>
      </c>
      <c r="BU852" s="510">
        <v>50</v>
      </c>
      <c r="BV852" s="510">
        <v>45</v>
      </c>
      <c r="BW852" s="510">
        <v>1</v>
      </c>
      <c r="BX852" s="510">
        <v>1502</v>
      </c>
      <c r="BY852" s="510">
        <v>1502</v>
      </c>
      <c r="BZ852" s="510">
        <v>1502</v>
      </c>
      <c r="CA852" s="510">
        <v>0</v>
      </c>
      <c r="CB852" s="510">
        <v>0</v>
      </c>
      <c r="CC852" s="510" t="s">
        <v>152</v>
      </c>
      <c r="CD852" s="510" t="s">
        <v>152</v>
      </c>
      <c r="CE852" s="510">
        <v>128</v>
      </c>
      <c r="CF852" s="510">
        <v>87184</v>
      </c>
      <c r="CG852" s="510">
        <v>681</v>
      </c>
      <c r="CH852" s="510">
        <v>1281</v>
      </c>
      <c r="CI852" s="510">
        <v>77</v>
      </c>
      <c r="CJ852" s="510">
        <v>145364</v>
      </c>
      <c r="CK852" s="510">
        <v>1888</v>
      </c>
      <c r="CL852" s="510">
        <v>4257</v>
      </c>
      <c r="CM852" s="510">
        <v>5</v>
      </c>
      <c r="CN852" s="510">
        <v>3829</v>
      </c>
      <c r="CO852" s="510">
        <v>766</v>
      </c>
      <c r="CP852" s="510">
        <v>2125</v>
      </c>
      <c r="CQ852" s="510">
        <v>1020</v>
      </c>
      <c r="CR852" s="510">
        <v>1820667</v>
      </c>
      <c r="CS852" s="510">
        <v>1785</v>
      </c>
      <c r="CT852" s="510">
        <v>3774</v>
      </c>
      <c r="CU852" s="510">
        <v>129</v>
      </c>
      <c r="CV852" s="510">
        <v>905923</v>
      </c>
      <c r="CW852" s="510">
        <v>7023</v>
      </c>
      <c r="CX852" s="510">
        <v>14552</v>
      </c>
      <c r="CY852" s="510">
        <v>7</v>
      </c>
      <c r="CZ852" s="510">
        <v>57929</v>
      </c>
      <c r="DA852" s="510">
        <v>8276</v>
      </c>
      <c r="DB852" s="510">
        <v>20463</v>
      </c>
      <c r="DC852" s="510">
        <v>16</v>
      </c>
      <c r="DD852" s="510">
        <v>224860</v>
      </c>
      <c r="DE852" s="510">
        <v>14054</v>
      </c>
      <c r="DF852" s="510">
        <v>24411</v>
      </c>
      <c r="DG852" s="510">
        <v>12</v>
      </c>
      <c r="DH852" s="510">
        <v>13132</v>
      </c>
      <c r="DI852" s="510">
        <v>1094</v>
      </c>
      <c r="DJ852" s="510">
        <v>2787</v>
      </c>
      <c r="DK852" s="510">
        <v>9</v>
      </c>
      <c r="DL852" s="510">
        <v>2878</v>
      </c>
      <c r="DM852" s="510">
        <v>320</v>
      </c>
      <c r="DN852" s="510">
        <v>459</v>
      </c>
      <c r="DO852" s="510">
        <v>93</v>
      </c>
      <c r="DP852" s="510">
        <v>3996</v>
      </c>
      <c r="DQ852" s="510">
        <v>43</v>
      </c>
      <c r="DR852" s="510">
        <v>73</v>
      </c>
      <c r="DS852" s="510">
        <v>0</v>
      </c>
      <c r="DT852" s="510">
        <v>0</v>
      </c>
      <c r="DU852" s="510" t="s">
        <v>152</v>
      </c>
      <c r="DV852" s="510" t="s">
        <v>152</v>
      </c>
      <c r="DW852" s="510">
        <v>0</v>
      </c>
      <c r="DX852" s="510"/>
      <c r="DY852" s="510"/>
      <c r="DZ852" s="510"/>
      <c r="EA852" s="510"/>
      <c r="EB852" s="510"/>
      <c r="EC852" s="510"/>
      <c r="ED852" s="510"/>
      <c r="EE852" s="510"/>
      <c r="EF852" s="510"/>
      <c r="EG852" s="510" t="s">
        <v>152</v>
      </c>
      <c r="EH852" s="510" t="s">
        <v>152</v>
      </c>
      <c r="EI852" s="510">
        <v>0</v>
      </c>
      <c r="EJ852" s="479"/>
      <c r="EK852" s="479"/>
      <c r="EL852" s="479"/>
      <c r="EM852" s="479"/>
      <c r="EN852" s="479"/>
      <c r="EO852" s="479"/>
      <c r="EP852" s="479"/>
      <c r="EQ852" s="479"/>
      <c r="ER852" s="479"/>
      <c r="ES852" s="479"/>
      <c r="ET852" s="479"/>
      <c r="EU852" s="479"/>
      <c r="EV852" s="479"/>
      <c r="EW852" s="479"/>
      <c r="EX852" s="479"/>
      <c r="EY852" s="479"/>
      <c r="EZ852" s="476"/>
      <c r="FA852" s="446">
        <f t="shared" si="2246"/>
        <v>9</v>
      </c>
      <c r="FB852" s="417">
        <f t="shared" si="2247"/>
        <v>2020</v>
      </c>
      <c r="FC852" s="448">
        <f t="shared" si="2258"/>
        <v>44075</v>
      </c>
      <c r="FD852" s="449">
        <f t="shared" si="2264"/>
        <v>30</v>
      </c>
      <c r="FE852" s="450"/>
      <c r="FF852" s="451">
        <f t="shared" si="2266"/>
        <v>0.86111111111111116</v>
      </c>
      <c r="FG852" s="450"/>
      <c r="FH852" s="452">
        <f t="shared" si="2248"/>
        <v>1.4341085271317831</v>
      </c>
      <c r="FI852" s="452">
        <f t="shared" si="2249"/>
        <v>1.2713178294573644</v>
      </c>
      <c r="FJ852" s="452">
        <f t="shared" si="2250"/>
        <v>1.4204545454545454</v>
      </c>
      <c r="FK852" s="452">
        <f t="shared" si="2251"/>
        <v>1.2727272727272727</v>
      </c>
      <c r="FL852" s="452">
        <f t="shared" si="2252"/>
        <v>1.1660617059891107</v>
      </c>
      <c r="FM852" s="452">
        <f t="shared" si="2253"/>
        <v>1.057168784029038</v>
      </c>
      <c r="FN852" s="452">
        <f t="shared" si="2254"/>
        <v>1.2105263157894737</v>
      </c>
      <c r="FO852" s="452">
        <f t="shared" si="2255"/>
        <v>1.0555555555555556</v>
      </c>
      <c r="FP852" s="452">
        <f t="shared" si="2256"/>
        <v>1.1363636363636365</v>
      </c>
      <c r="FQ852" s="452">
        <f t="shared" si="2257"/>
        <v>1.0227272727272727</v>
      </c>
      <c r="FR852" s="453"/>
      <c r="FS852" s="446">
        <f t="shared" si="2265"/>
        <v>1784</v>
      </c>
      <c r="FT852" s="446">
        <f t="shared" si="2265"/>
        <v>30328</v>
      </c>
      <c r="FU852" s="446">
        <f t="shared" si="2265"/>
        <v>85632</v>
      </c>
      <c r="FV852" s="446">
        <f t="shared" si="2265"/>
        <v>203376</v>
      </c>
      <c r="FW852" s="446">
        <f t="shared" si="2265"/>
        <v>171699</v>
      </c>
      <c r="FX852" s="446">
        <f t="shared" si="2265"/>
        <v>135784</v>
      </c>
      <c r="FY852" s="446">
        <f t="shared" si="2265"/>
        <v>4178784</v>
      </c>
      <c r="FZ852" s="446">
        <f t="shared" si="2265"/>
        <v>9069840</v>
      </c>
      <c r="GA852" s="446">
        <f t="shared" si="2265"/>
        <v>688688</v>
      </c>
      <c r="GB852" s="446"/>
      <c r="GC852" s="446"/>
      <c r="GD852" s="446">
        <f t="shared" si="2267"/>
        <v>1502</v>
      </c>
      <c r="GE852" s="446" t="str">
        <f t="shared" si="2267"/>
        <v>-</v>
      </c>
      <c r="GF852" s="446">
        <f t="shared" si="2267"/>
        <v>163968</v>
      </c>
      <c r="GG852" s="446">
        <f t="shared" si="2267"/>
        <v>327789</v>
      </c>
      <c r="GH852" s="446">
        <f t="shared" si="2267"/>
        <v>10625</v>
      </c>
      <c r="GI852" s="446">
        <f t="shared" si="2267"/>
        <v>3849480</v>
      </c>
      <c r="GJ852" s="446">
        <f t="shared" si="2267"/>
        <v>1877208</v>
      </c>
      <c r="GK852" s="446">
        <f t="shared" si="2267"/>
        <v>143241</v>
      </c>
      <c r="GL852" s="446">
        <f t="shared" si="2267"/>
        <v>390576</v>
      </c>
      <c r="GM852" s="446">
        <f t="shared" si="2267"/>
        <v>33444</v>
      </c>
      <c r="GN852" s="446" t="str">
        <f t="shared" si="2236"/>
        <v>-</v>
      </c>
      <c r="GO852" s="446">
        <f t="shared" si="2268"/>
        <v>4131</v>
      </c>
      <c r="GP852" s="446">
        <f t="shared" si="2268"/>
        <v>6789</v>
      </c>
      <c r="GQ852" s="446">
        <f t="shared" si="2268"/>
        <v>0</v>
      </c>
      <c r="GR852" s="446"/>
      <c r="GS852" s="446"/>
      <c r="GT852" s="446"/>
      <c r="GU852" s="446"/>
      <c r="GV852" s="416"/>
      <c r="GW852" s="402"/>
      <c r="GX852" s="402"/>
      <c r="GY852" s="402"/>
      <c r="GZ852" s="402"/>
      <c r="HA852" s="402"/>
    </row>
    <row r="853" spans="1:209" ht="9.75" customHeight="1" x14ac:dyDescent="0.2">
      <c r="A853" s="493" t="str">
        <f t="shared" si="2245"/>
        <v>2020-21SEPTEMBERRRU</v>
      </c>
      <c r="B853" s="494" t="str">
        <f t="shared" si="2262"/>
        <v>2020-21</v>
      </c>
      <c r="C853" s="480" t="s">
        <v>640</v>
      </c>
      <c r="D853" s="480" t="s">
        <v>659</v>
      </c>
      <c r="E853" s="480" t="s">
        <v>467</v>
      </c>
      <c r="F853" s="495" t="s">
        <v>454</v>
      </c>
      <c r="G853" s="511" t="s">
        <v>689</v>
      </c>
      <c r="H853" s="519">
        <v>153476</v>
      </c>
      <c r="I853" s="519">
        <v>115493</v>
      </c>
      <c r="J853" s="519">
        <v>249775</v>
      </c>
      <c r="K853" s="519">
        <v>2</v>
      </c>
      <c r="L853" s="519">
        <v>0</v>
      </c>
      <c r="M853" s="519">
        <v>1</v>
      </c>
      <c r="N853" s="519">
        <v>5</v>
      </c>
      <c r="O853" s="519">
        <v>67</v>
      </c>
      <c r="P853" s="519">
        <v>499</v>
      </c>
      <c r="Q853" s="519">
        <v>0</v>
      </c>
      <c r="R853" s="519">
        <v>1532</v>
      </c>
      <c r="S853" s="519">
        <v>101613</v>
      </c>
      <c r="T853" s="519">
        <v>7511</v>
      </c>
      <c r="U853" s="519">
        <v>5272</v>
      </c>
      <c r="V853" s="519">
        <v>57842</v>
      </c>
      <c r="W853" s="519">
        <v>20982</v>
      </c>
      <c r="X853" s="519">
        <v>1558</v>
      </c>
      <c r="Y853" s="519">
        <v>2595995</v>
      </c>
      <c r="Z853" s="519">
        <v>346</v>
      </c>
      <c r="AA853" s="519">
        <v>589</v>
      </c>
      <c r="AB853" s="519">
        <v>2851714</v>
      </c>
      <c r="AC853" s="519">
        <v>541</v>
      </c>
      <c r="AD853" s="519">
        <v>931</v>
      </c>
      <c r="AE853" s="519">
        <v>58608148</v>
      </c>
      <c r="AF853" s="519">
        <v>1013</v>
      </c>
      <c r="AG853" s="519">
        <v>2022</v>
      </c>
      <c r="AH853" s="519">
        <v>59848661</v>
      </c>
      <c r="AI853" s="519">
        <v>2852</v>
      </c>
      <c r="AJ853" s="519">
        <v>6829</v>
      </c>
      <c r="AK853" s="519">
        <v>8495039</v>
      </c>
      <c r="AL853" s="519">
        <v>5453</v>
      </c>
      <c r="AM853" s="519">
        <v>11650</v>
      </c>
      <c r="AN853" s="519"/>
      <c r="AO853" s="519"/>
      <c r="AP853" s="519"/>
      <c r="AQ853" s="519"/>
      <c r="AR853" s="519"/>
      <c r="AS853" s="519"/>
      <c r="AT853" s="519">
        <v>8763</v>
      </c>
      <c r="AU853" s="519">
        <v>289</v>
      </c>
      <c r="AV853" s="519">
        <v>1286</v>
      </c>
      <c r="AW853" s="519">
        <v>2350</v>
      </c>
      <c r="AX853" s="519">
        <v>357</v>
      </c>
      <c r="AY853" s="519">
        <v>6831</v>
      </c>
      <c r="AZ853" s="519">
        <v>0</v>
      </c>
      <c r="BA853" s="519"/>
      <c r="BB853" s="519"/>
      <c r="BC853" s="519"/>
      <c r="BD853" s="519"/>
      <c r="BE853" s="519"/>
      <c r="BF853" s="519"/>
      <c r="BG853" s="519"/>
      <c r="BH853" s="519"/>
      <c r="BI853" s="519">
        <v>56766</v>
      </c>
      <c r="BJ853" s="519">
        <v>5420</v>
      </c>
      <c r="BK853" s="519">
        <v>30664</v>
      </c>
      <c r="BL853" s="519">
        <v>92850</v>
      </c>
      <c r="BM853" s="519">
        <v>19436</v>
      </c>
      <c r="BN853" s="519">
        <v>15142</v>
      </c>
      <c r="BO853" s="519">
        <v>13405</v>
      </c>
      <c r="BP853" s="519">
        <v>10595</v>
      </c>
      <c r="BQ853" s="519">
        <v>81424</v>
      </c>
      <c r="BR853" s="519">
        <v>63450</v>
      </c>
      <c r="BS853" s="519">
        <v>31866</v>
      </c>
      <c r="BT853" s="519">
        <v>23285</v>
      </c>
      <c r="BU853" s="519">
        <v>2132</v>
      </c>
      <c r="BV853" s="519">
        <v>1640</v>
      </c>
      <c r="BW853" s="519">
        <v>80</v>
      </c>
      <c r="BX853" s="519">
        <v>31674</v>
      </c>
      <c r="BY853" s="519">
        <v>396</v>
      </c>
      <c r="BZ853" s="519">
        <v>693</v>
      </c>
      <c r="CA853" s="519">
        <v>29</v>
      </c>
      <c r="CB853" s="519">
        <v>13201</v>
      </c>
      <c r="CC853" s="519">
        <v>455</v>
      </c>
      <c r="CD853" s="519">
        <v>904</v>
      </c>
      <c r="CE853" s="519">
        <v>7402</v>
      </c>
      <c r="CF853" s="519">
        <v>2551120</v>
      </c>
      <c r="CG853" s="519">
        <v>345</v>
      </c>
      <c r="CH853" s="519">
        <v>586</v>
      </c>
      <c r="CI853" s="519">
        <v>3272</v>
      </c>
      <c r="CJ853" s="519">
        <v>3359770</v>
      </c>
      <c r="CK853" s="519">
        <v>1027</v>
      </c>
      <c r="CL853" s="519">
        <v>2022</v>
      </c>
      <c r="CM853" s="519">
        <v>1051</v>
      </c>
      <c r="CN853" s="519">
        <v>888309</v>
      </c>
      <c r="CO853" s="519">
        <v>845</v>
      </c>
      <c r="CP853" s="519">
        <v>1876</v>
      </c>
      <c r="CQ853" s="519">
        <v>53519</v>
      </c>
      <c r="CR853" s="519">
        <v>54360069</v>
      </c>
      <c r="CS853" s="519">
        <v>1016</v>
      </c>
      <c r="CT853" s="519">
        <v>2025</v>
      </c>
      <c r="CU853" s="519">
        <v>1681</v>
      </c>
      <c r="CV853" s="519">
        <v>6846521</v>
      </c>
      <c r="CW853" s="519">
        <v>4073</v>
      </c>
      <c r="CX853" s="519">
        <v>9039</v>
      </c>
      <c r="CY853" s="519">
        <v>326</v>
      </c>
      <c r="CZ853" s="519">
        <v>1163993</v>
      </c>
      <c r="DA853" s="519">
        <v>3571</v>
      </c>
      <c r="DB853" s="519">
        <v>8649</v>
      </c>
      <c r="DC853" s="519">
        <v>1227</v>
      </c>
      <c r="DD853" s="519">
        <v>8128027</v>
      </c>
      <c r="DE853" s="519">
        <v>6624</v>
      </c>
      <c r="DF853" s="519">
        <v>13536</v>
      </c>
      <c r="DG853" s="519">
        <v>129</v>
      </c>
      <c r="DH853" s="519">
        <v>812767</v>
      </c>
      <c r="DI853" s="519">
        <v>6301</v>
      </c>
      <c r="DJ853" s="519">
        <v>15018</v>
      </c>
      <c r="DK853" s="519">
        <v>656</v>
      </c>
      <c r="DL853" s="519">
        <v>195345</v>
      </c>
      <c r="DM853" s="519">
        <v>298</v>
      </c>
      <c r="DN853" s="519">
        <v>518</v>
      </c>
      <c r="DO853" s="519">
        <v>3627</v>
      </c>
      <c r="DP853" s="519">
        <v>234485</v>
      </c>
      <c r="DQ853" s="519">
        <v>65</v>
      </c>
      <c r="DR853" s="519">
        <v>127</v>
      </c>
      <c r="DS853" s="519">
        <v>170</v>
      </c>
      <c r="DT853" s="519">
        <v>325585</v>
      </c>
      <c r="DU853" s="519">
        <v>1915</v>
      </c>
      <c r="DV853" s="519">
        <v>4137</v>
      </c>
      <c r="DW853" s="519">
        <v>147</v>
      </c>
      <c r="DX853" s="519"/>
      <c r="DY853" s="519"/>
      <c r="DZ853" s="519"/>
      <c r="EA853" s="519"/>
      <c r="EB853" s="519"/>
      <c r="EC853" s="519"/>
      <c r="ED853" s="519"/>
      <c r="EE853" s="519"/>
      <c r="EF853" s="519"/>
      <c r="EG853" s="519" t="s">
        <v>152</v>
      </c>
      <c r="EH853" s="519" t="s">
        <v>152</v>
      </c>
      <c r="EI853" s="519">
        <v>0</v>
      </c>
      <c r="EJ853" s="512"/>
      <c r="EK853" s="512"/>
      <c r="EL853" s="512"/>
      <c r="EM853" s="512"/>
      <c r="EN853" s="512"/>
      <c r="EO853" s="512"/>
      <c r="EP853" s="512"/>
      <c r="EQ853" s="512"/>
      <c r="ER853" s="512"/>
      <c r="ES853" s="512"/>
      <c r="ET853" s="512"/>
      <c r="EU853" s="512"/>
      <c r="EV853" s="512"/>
      <c r="EW853" s="512"/>
      <c r="EX853" s="512"/>
      <c r="EY853" s="512"/>
      <c r="EZ853" s="514"/>
      <c r="FA853" s="520">
        <f t="shared" si="2246"/>
        <v>9</v>
      </c>
      <c r="FB853" s="493">
        <f t="shared" si="2247"/>
        <v>2020</v>
      </c>
      <c r="FC853" s="498">
        <f t="shared" si="2258"/>
        <v>44075</v>
      </c>
      <c r="FD853" s="499">
        <f t="shared" si="2264"/>
        <v>30</v>
      </c>
      <c r="FE853" s="500"/>
      <c r="FF853" s="515">
        <f t="shared" si="2266"/>
        <v>0.51725613234455214</v>
      </c>
      <c r="FG853" s="500"/>
      <c r="FH853" s="481">
        <f t="shared" si="2248"/>
        <v>2.5876714152576223</v>
      </c>
      <c r="FI853" s="481">
        <f t="shared" si="2249"/>
        <v>2.0159765677007058</v>
      </c>
      <c r="FJ853" s="481">
        <f t="shared" si="2250"/>
        <v>2.5426783004552354</v>
      </c>
      <c r="FK853" s="481">
        <f t="shared" si="2251"/>
        <v>2.0096737481031868</v>
      </c>
      <c r="FL853" s="481">
        <f t="shared" si="2252"/>
        <v>1.407696829293593</v>
      </c>
      <c r="FM853" s="481">
        <f t="shared" si="2253"/>
        <v>1.0969537706165071</v>
      </c>
      <c r="FN853" s="481">
        <f t="shared" si="2254"/>
        <v>1.5187303402916785</v>
      </c>
      <c r="FO853" s="481">
        <f t="shared" si="2255"/>
        <v>1.1097607473072157</v>
      </c>
      <c r="FP853" s="481">
        <f t="shared" si="2256"/>
        <v>1.368421052631579</v>
      </c>
      <c r="FQ853" s="481">
        <f t="shared" si="2257"/>
        <v>1.0526315789473684</v>
      </c>
      <c r="FR853" s="501"/>
      <c r="FS853" s="482">
        <f t="shared" ref="FS853:GA862" si="2269">IFERROR(HLOOKUP(FS$1,$H$5:$HA$10112,MATCH($A853,$A$5:$A$10112,0),0)*HLOOKUP(FS$2,$H$5:$HA$10112,MATCH($A853,$A$5:$A$10112,0),0),"-")</f>
        <v>0</v>
      </c>
      <c r="FT853" s="482">
        <f t="shared" si="2269"/>
        <v>115493</v>
      </c>
      <c r="FU853" s="482">
        <f t="shared" si="2269"/>
        <v>577465</v>
      </c>
      <c r="FV853" s="482">
        <f t="shared" si="2269"/>
        <v>7738031</v>
      </c>
      <c r="FW853" s="482">
        <f t="shared" si="2269"/>
        <v>4423979</v>
      </c>
      <c r="FX853" s="482">
        <f t="shared" si="2269"/>
        <v>4908232</v>
      </c>
      <c r="FY853" s="482">
        <f t="shared" si="2269"/>
        <v>116956524</v>
      </c>
      <c r="FZ853" s="482">
        <f t="shared" si="2269"/>
        <v>143286078</v>
      </c>
      <c r="GA853" s="482">
        <f t="shared" si="2269"/>
        <v>18150700</v>
      </c>
      <c r="GB853" s="482"/>
      <c r="GC853" s="482"/>
      <c r="GD853" s="482">
        <f t="shared" si="2267"/>
        <v>55440</v>
      </c>
      <c r="GE853" s="482">
        <f t="shared" si="2267"/>
        <v>26216</v>
      </c>
      <c r="GF853" s="482">
        <f t="shared" si="2267"/>
        <v>4337572</v>
      </c>
      <c r="GG853" s="482">
        <f t="shared" si="2267"/>
        <v>6615984</v>
      </c>
      <c r="GH853" s="482">
        <f t="shared" si="2267"/>
        <v>1971676</v>
      </c>
      <c r="GI853" s="482">
        <f t="shared" si="2267"/>
        <v>108375975</v>
      </c>
      <c r="GJ853" s="482">
        <f t="shared" si="2267"/>
        <v>15194559</v>
      </c>
      <c r="GK853" s="482">
        <f t="shared" si="2267"/>
        <v>2819574</v>
      </c>
      <c r="GL853" s="482">
        <f t="shared" si="2267"/>
        <v>16608672</v>
      </c>
      <c r="GM853" s="482">
        <f t="shared" si="2267"/>
        <v>1937322</v>
      </c>
      <c r="GN853" s="482">
        <f t="shared" si="2236"/>
        <v>703290</v>
      </c>
      <c r="GO853" s="482">
        <f t="shared" si="2268"/>
        <v>339808</v>
      </c>
      <c r="GP853" s="482">
        <f t="shared" si="2268"/>
        <v>460629</v>
      </c>
      <c r="GQ853" s="482">
        <f t="shared" si="2268"/>
        <v>0</v>
      </c>
      <c r="GR853" s="482"/>
      <c r="GS853" s="482"/>
      <c r="GT853" s="482"/>
      <c r="GU853" s="482"/>
      <c r="GV853" s="502"/>
      <c r="GW853" s="402"/>
      <c r="GX853" s="402"/>
      <c r="GY853" s="402"/>
      <c r="GZ853" s="402"/>
      <c r="HA853" s="402"/>
    </row>
    <row r="854" spans="1:209" ht="9.75" customHeight="1" x14ac:dyDescent="0.2">
      <c r="A854" s="417" t="str">
        <f t="shared" si="2245"/>
        <v>2020-21SEPTEMBERRX6</v>
      </c>
      <c r="B854" s="458" t="str">
        <f t="shared" si="2262"/>
        <v>2020-21</v>
      </c>
      <c r="C854" s="402" t="s">
        <v>640</v>
      </c>
      <c r="D854" s="402" t="s">
        <v>646</v>
      </c>
      <c r="E854" s="402" t="s">
        <v>645</v>
      </c>
      <c r="F854" s="478" t="s">
        <v>448</v>
      </c>
      <c r="G854" s="478" t="s">
        <v>690</v>
      </c>
      <c r="H854" s="510">
        <v>43864</v>
      </c>
      <c r="I854" s="510">
        <v>30789</v>
      </c>
      <c r="J854" s="510">
        <v>314245</v>
      </c>
      <c r="K854" s="510">
        <v>10</v>
      </c>
      <c r="L854" s="510">
        <v>1</v>
      </c>
      <c r="M854" s="510">
        <v>22</v>
      </c>
      <c r="N854" s="510">
        <v>38</v>
      </c>
      <c r="O854" s="510">
        <v>84</v>
      </c>
      <c r="P854" s="510">
        <v>148</v>
      </c>
      <c r="Q854" s="510">
        <v>2269</v>
      </c>
      <c r="R854" s="510">
        <v>10</v>
      </c>
      <c r="S854" s="510">
        <v>34851</v>
      </c>
      <c r="T854" s="510">
        <v>2354</v>
      </c>
      <c r="U854" s="510">
        <v>1472</v>
      </c>
      <c r="V854" s="510">
        <v>19032</v>
      </c>
      <c r="W854" s="510">
        <v>7741</v>
      </c>
      <c r="X854" s="510">
        <v>442</v>
      </c>
      <c r="Y854" s="510">
        <v>912393</v>
      </c>
      <c r="Z854" s="510">
        <v>388</v>
      </c>
      <c r="AA854" s="510">
        <v>660</v>
      </c>
      <c r="AB854" s="510">
        <v>654641</v>
      </c>
      <c r="AC854" s="510">
        <v>445</v>
      </c>
      <c r="AD854" s="510">
        <v>801</v>
      </c>
      <c r="AE854" s="510">
        <v>27778122</v>
      </c>
      <c r="AF854" s="510">
        <v>1460</v>
      </c>
      <c r="AG854" s="510">
        <v>2906</v>
      </c>
      <c r="AH854" s="510">
        <v>34310853</v>
      </c>
      <c r="AI854" s="510">
        <v>4432</v>
      </c>
      <c r="AJ854" s="510">
        <v>10795</v>
      </c>
      <c r="AK854" s="510">
        <v>1994417</v>
      </c>
      <c r="AL854" s="510">
        <v>4512</v>
      </c>
      <c r="AM854" s="510">
        <v>10368</v>
      </c>
      <c r="AN854" s="510"/>
      <c r="AO854" s="510"/>
      <c r="AP854" s="510"/>
      <c r="AQ854" s="510"/>
      <c r="AR854" s="510"/>
      <c r="AS854" s="510"/>
      <c r="AT854" s="510">
        <v>2516</v>
      </c>
      <c r="AU854" s="510">
        <v>24</v>
      </c>
      <c r="AV854" s="510">
        <v>118</v>
      </c>
      <c r="AW854" s="510">
        <v>891</v>
      </c>
      <c r="AX854" s="510">
        <v>160</v>
      </c>
      <c r="AY854" s="510">
        <v>2214</v>
      </c>
      <c r="AZ854" s="510">
        <v>0</v>
      </c>
      <c r="BA854" s="510"/>
      <c r="BB854" s="510"/>
      <c r="BC854" s="510"/>
      <c r="BD854" s="510"/>
      <c r="BE854" s="510"/>
      <c r="BF854" s="510"/>
      <c r="BG854" s="510"/>
      <c r="BH854" s="510"/>
      <c r="BI854" s="510">
        <v>19617</v>
      </c>
      <c r="BJ854" s="510">
        <v>2944</v>
      </c>
      <c r="BK854" s="510">
        <v>9774</v>
      </c>
      <c r="BL854" s="510">
        <v>32335</v>
      </c>
      <c r="BM854" s="510">
        <v>4801</v>
      </c>
      <c r="BN854" s="510">
        <v>3644</v>
      </c>
      <c r="BO854" s="510">
        <v>2970</v>
      </c>
      <c r="BP854" s="510">
        <v>2266</v>
      </c>
      <c r="BQ854" s="510">
        <v>24753</v>
      </c>
      <c r="BR854" s="510">
        <v>20665</v>
      </c>
      <c r="BS854" s="510">
        <v>13007</v>
      </c>
      <c r="BT854" s="510">
        <v>8295</v>
      </c>
      <c r="BU854" s="510">
        <v>767</v>
      </c>
      <c r="BV854" s="510">
        <v>485</v>
      </c>
      <c r="BW854" s="510">
        <v>43</v>
      </c>
      <c r="BX854" s="510">
        <v>22007</v>
      </c>
      <c r="BY854" s="510">
        <v>512</v>
      </c>
      <c r="BZ854" s="510">
        <v>749</v>
      </c>
      <c r="CA854" s="510">
        <v>61</v>
      </c>
      <c r="CB854" s="510">
        <v>25080</v>
      </c>
      <c r="CC854" s="510">
        <v>411</v>
      </c>
      <c r="CD854" s="510">
        <v>825</v>
      </c>
      <c r="CE854" s="510">
        <v>2250</v>
      </c>
      <c r="CF854" s="510">
        <v>865306</v>
      </c>
      <c r="CG854" s="510">
        <v>385</v>
      </c>
      <c r="CH854" s="510">
        <v>655</v>
      </c>
      <c r="CI854" s="510">
        <v>2503</v>
      </c>
      <c r="CJ854" s="510">
        <v>3803290</v>
      </c>
      <c r="CK854" s="510">
        <v>1519</v>
      </c>
      <c r="CL854" s="510">
        <v>3033</v>
      </c>
      <c r="CM854" s="510">
        <v>572</v>
      </c>
      <c r="CN854" s="510">
        <v>804236</v>
      </c>
      <c r="CO854" s="510">
        <v>1406</v>
      </c>
      <c r="CP854" s="510">
        <v>2996</v>
      </c>
      <c r="CQ854" s="510">
        <v>15957</v>
      </c>
      <c r="CR854" s="510">
        <v>23170596</v>
      </c>
      <c r="CS854" s="510">
        <v>1452</v>
      </c>
      <c r="CT854" s="510">
        <v>2889</v>
      </c>
      <c r="CU854" s="510">
        <v>1190</v>
      </c>
      <c r="CV854" s="510">
        <v>7843373</v>
      </c>
      <c r="CW854" s="510">
        <v>6591</v>
      </c>
      <c r="CX854" s="510">
        <v>12890</v>
      </c>
      <c r="CY854" s="510">
        <v>506</v>
      </c>
      <c r="CZ854" s="510">
        <v>3649394</v>
      </c>
      <c r="DA854" s="510">
        <v>7212</v>
      </c>
      <c r="DB854" s="510">
        <v>15242</v>
      </c>
      <c r="DC854" s="510">
        <v>908</v>
      </c>
      <c r="DD854" s="510">
        <v>7189879</v>
      </c>
      <c r="DE854" s="510">
        <v>7918</v>
      </c>
      <c r="DF854" s="510">
        <v>15770</v>
      </c>
      <c r="DG854" s="510">
        <v>144</v>
      </c>
      <c r="DH854" s="510">
        <v>1712029</v>
      </c>
      <c r="DI854" s="510">
        <v>11889</v>
      </c>
      <c r="DJ854" s="510">
        <v>27395</v>
      </c>
      <c r="DK854" s="510">
        <v>91</v>
      </c>
      <c r="DL854" s="510">
        <v>42642</v>
      </c>
      <c r="DM854" s="510">
        <v>469</v>
      </c>
      <c r="DN854" s="510">
        <v>690</v>
      </c>
      <c r="DO854" s="510">
        <v>1357</v>
      </c>
      <c r="DP854" s="510">
        <v>43370</v>
      </c>
      <c r="DQ854" s="510">
        <v>32</v>
      </c>
      <c r="DR854" s="510">
        <v>64</v>
      </c>
      <c r="DS854" s="510">
        <v>1</v>
      </c>
      <c r="DT854" s="510">
        <v>5581</v>
      </c>
      <c r="DU854" s="510">
        <v>5581</v>
      </c>
      <c r="DV854" s="510">
        <v>5581</v>
      </c>
      <c r="DW854" s="510">
        <v>1</v>
      </c>
      <c r="DX854" s="510"/>
      <c r="DY854" s="510"/>
      <c r="DZ854" s="510"/>
      <c r="EA854" s="510"/>
      <c r="EB854" s="510"/>
      <c r="EC854" s="510"/>
      <c r="ED854" s="510"/>
      <c r="EE854" s="510"/>
      <c r="EF854" s="510"/>
      <c r="EG854" s="510" t="s">
        <v>152</v>
      </c>
      <c r="EH854" s="510" t="s">
        <v>152</v>
      </c>
      <c r="EI854" s="510">
        <v>0</v>
      </c>
      <c r="EJ854" s="479"/>
      <c r="EK854" s="479"/>
      <c r="EL854" s="479"/>
      <c r="EM854" s="479"/>
      <c r="EN854" s="479"/>
      <c r="EO854" s="479"/>
      <c r="EP854" s="479"/>
      <c r="EQ854" s="479"/>
      <c r="ER854" s="479"/>
      <c r="ES854" s="479"/>
      <c r="ET854" s="479"/>
      <c r="EU854" s="479"/>
      <c r="EV854" s="479"/>
      <c r="EW854" s="479"/>
      <c r="EX854" s="479"/>
      <c r="EY854" s="479"/>
      <c r="EZ854" s="476"/>
      <c r="FA854" s="446">
        <f t="shared" si="2246"/>
        <v>9</v>
      </c>
      <c r="FB854" s="417">
        <f t="shared" si="2247"/>
        <v>2020</v>
      </c>
      <c r="FC854" s="448">
        <f t="shared" si="2258"/>
        <v>44075</v>
      </c>
      <c r="FD854" s="449">
        <f t="shared" si="2264"/>
        <v>30</v>
      </c>
      <c r="FE854" s="450"/>
      <c r="FF854" s="451">
        <f t="shared" si="2266"/>
        <v>0.61514052583862189</v>
      </c>
      <c r="FG854" s="450"/>
      <c r="FH854" s="452">
        <f t="shared" si="2248"/>
        <v>2.0395072217502124</v>
      </c>
      <c r="FI854" s="452">
        <f t="shared" si="2249"/>
        <v>1.5480033984706882</v>
      </c>
      <c r="FJ854" s="452">
        <f t="shared" si="2250"/>
        <v>2.0176630434782608</v>
      </c>
      <c r="FK854" s="452">
        <f t="shared" si="2251"/>
        <v>1.5394021739130435</v>
      </c>
      <c r="FL854" s="452">
        <f t="shared" si="2252"/>
        <v>1.3005989911727616</v>
      </c>
      <c r="FM854" s="452">
        <f t="shared" si="2253"/>
        <v>1.0858028583438419</v>
      </c>
      <c r="FN854" s="452">
        <f t="shared" si="2254"/>
        <v>1.6802738664255263</v>
      </c>
      <c r="FO854" s="452">
        <f t="shared" si="2255"/>
        <v>1.0715669810102053</v>
      </c>
      <c r="FP854" s="452">
        <f t="shared" si="2256"/>
        <v>1.7352941176470589</v>
      </c>
      <c r="FQ854" s="452">
        <f t="shared" si="2257"/>
        <v>1.0972850678733033</v>
      </c>
      <c r="FR854" s="453"/>
      <c r="FS854" s="446">
        <f t="shared" si="2269"/>
        <v>30789</v>
      </c>
      <c r="FT854" s="446">
        <f t="shared" si="2269"/>
        <v>677358</v>
      </c>
      <c r="FU854" s="446">
        <f t="shared" si="2269"/>
        <v>1169982</v>
      </c>
      <c r="FV854" s="446">
        <f t="shared" si="2269"/>
        <v>2586276</v>
      </c>
      <c r="FW854" s="446">
        <f t="shared" si="2269"/>
        <v>1553640</v>
      </c>
      <c r="FX854" s="446">
        <f t="shared" si="2269"/>
        <v>1179072</v>
      </c>
      <c r="FY854" s="446">
        <f t="shared" si="2269"/>
        <v>55306992</v>
      </c>
      <c r="FZ854" s="446">
        <f t="shared" si="2269"/>
        <v>83564095</v>
      </c>
      <c r="GA854" s="446">
        <f t="shared" si="2269"/>
        <v>4582656</v>
      </c>
      <c r="GB854" s="446"/>
      <c r="GC854" s="446"/>
      <c r="GD854" s="446">
        <f t="shared" si="2267"/>
        <v>32207</v>
      </c>
      <c r="GE854" s="446">
        <f t="shared" si="2267"/>
        <v>50325</v>
      </c>
      <c r="GF854" s="446">
        <f t="shared" si="2267"/>
        <v>1473750</v>
      </c>
      <c r="GG854" s="446">
        <f t="shared" si="2267"/>
        <v>7591599</v>
      </c>
      <c r="GH854" s="446">
        <f t="shared" si="2267"/>
        <v>1713712</v>
      </c>
      <c r="GI854" s="446">
        <f t="shared" si="2267"/>
        <v>46099773</v>
      </c>
      <c r="GJ854" s="446">
        <f t="shared" si="2267"/>
        <v>15339100</v>
      </c>
      <c r="GK854" s="446">
        <f t="shared" si="2267"/>
        <v>7712452</v>
      </c>
      <c r="GL854" s="446">
        <f t="shared" si="2267"/>
        <v>14319160</v>
      </c>
      <c r="GM854" s="446">
        <f t="shared" si="2267"/>
        <v>3944880</v>
      </c>
      <c r="GN854" s="446">
        <f t="shared" si="2236"/>
        <v>5581</v>
      </c>
      <c r="GO854" s="446">
        <f t="shared" si="2268"/>
        <v>62790</v>
      </c>
      <c r="GP854" s="446">
        <f t="shared" si="2268"/>
        <v>86848</v>
      </c>
      <c r="GQ854" s="446">
        <f t="shared" si="2268"/>
        <v>0</v>
      </c>
      <c r="GR854" s="446"/>
      <c r="GS854" s="446"/>
      <c r="GT854" s="446"/>
      <c r="GU854" s="446"/>
      <c r="GV854" s="416"/>
      <c r="GW854" s="402"/>
      <c r="GX854" s="402"/>
      <c r="GY854" s="402"/>
      <c r="GZ854" s="402"/>
      <c r="HA854" s="402"/>
    </row>
    <row r="855" spans="1:209" ht="9.75" customHeight="1" x14ac:dyDescent="0.2">
      <c r="A855" s="417" t="str">
        <f t="shared" si="2245"/>
        <v>2020-21SEPTEMBERRX7</v>
      </c>
      <c r="B855" s="458" t="str">
        <f t="shared" si="2262"/>
        <v>2020-21</v>
      </c>
      <c r="C855" s="402" t="s">
        <v>640</v>
      </c>
      <c r="D855" s="402" t="s">
        <v>649</v>
      </c>
      <c r="E855" s="402" t="s">
        <v>462</v>
      </c>
      <c r="F855" s="478" t="s">
        <v>449</v>
      </c>
      <c r="G855" s="478" t="s">
        <v>691</v>
      </c>
      <c r="H855" s="510">
        <v>126257</v>
      </c>
      <c r="I855" s="510">
        <v>106554</v>
      </c>
      <c r="J855" s="510">
        <v>415836</v>
      </c>
      <c r="K855" s="510">
        <v>4</v>
      </c>
      <c r="L855" s="510">
        <v>1</v>
      </c>
      <c r="M855" s="510">
        <v>1</v>
      </c>
      <c r="N855" s="510">
        <v>24</v>
      </c>
      <c r="O855" s="510">
        <v>77</v>
      </c>
      <c r="P855" s="510">
        <v>156</v>
      </c>
      <c r="Q855" s="510">
        <v>15575</v>
      </c>
      <c r="R855" s="510">
        <v>1740</v>
      </c>
      <c r="S855" s="510">
        <v>93130</v>
      </c>
      <c r="T855" s="510">
        <v>8539</v>
      </c>
      <c r="U855" s="510">
        <v>5825</v>
      </c>
      <c r="V855" s="510">
        <v>49551</v>
      </c>
      <c r="W855" s="510">
        <v>15070</v>
      </c>
      <c r="X855" s="510">
        <v>2832</v>
      </c>
      <c r="Y855" s="510">
        <v>3817535</v>
      </c>
      <c r="Z855" s="510">
        <v>447</v>
      </c>
      <c r="AA855" s="510">
        <v>747</v>
      </c>
      <c r="AB855" s="510">
        <v>3645017</v>
      </c>
      <c r="AC855" s="510">
        <v>626</v>
      </c>
      <c r="AD855" s="510">
        <v>1078</v>
      </c>
      <c r="AE855" s="510">
        <v>95948939</v>
      </c>
      <c r="AF855" s="510">
        <v>1936</v>
      </c>
      <c r="AG855" s="510">
        <v>4234</v>
      </c>
      <c r="AH855" s="510">
        <v>89766406</v>
      </c>
      <c r="AI855" s="510">
        <v>5957</v>
      </c>
      <c r="AJ855" s="510">
        <v>13895</v>
      </c>
      <c r="AK855" s="510">
        <v>22362133</v>
      </c>
      <c r="AL855" s="510">
        <v>7896</v>
      </c>
      <c r="AM855" s="510">
        <v>15178</v>
      </c>
      <c r="AN855" s="510"/>
      <c r="AO855" s="510"/>
      <c r="AP855" s="510"/>
      <c r="AQ855" s="510"/>
      <c r="AR855" s="510"/>
      <c r="AS855" s="510"/>
      <c r="AT855" s="510">
        <v>8921</v>
      </c>
      <c r="AU855" s="510">
        <v>356</v>
      </c>
      <c r="AV855" s="510">
        <v>5814</v>
      </c>
      <c r="AW855" s="510">
        <v>1027</v>
      </c>
      <c r="AX855" s="510">
        <v>733</v>
      </c>
      <c r="AY855" s="510">
        <v>2018</v>
      </c>
      <c r="AZ855" s="510">
        <v>739</v>
      </c>
      <c r="BA855" s="510"/>
      <c r="BB855" s="510"/>
      <c r="BC855" s="510"/>
      <c r="BD855" s="510"/>
      <c r="BE855" s="510"/>
      <c r="BF855" s="510"/>
      <c r="BG855" s="510"/>
      <c r="BH855" s="510"/>
      <c r="BI855" s="510">
        <v>49894</v>
      </c>
      <c r="BJ855" s="510">
        <v>6971</v>
      </c>
      <c r="BK855" s="510">
        <v>27344</v>
      </c>
      <c r="BL855" s="510">
        <v>84209</v>
      </c>
      <c r="BM855" s="510">
        <v>18123</v>
      </c>
      <c r="BN855" s="510">
        <v>14728</v>
      </c>
      <c r="BO855" s="510">
        <v>12247</v>
      </c>
      <c r="BP855" s="510">
        <v>10135</v>
      </c>
      <c r="BQ855" s="510">
        <v>64288</v>
      </c>
      <c r="BR855" s="510">
        <v>52468</v>
      </c>
      <c r="BS855" s="510">
        <v>21738</v>
      </c>
      <c r="BT855" s="510">
        <v>16068</v>
      </c>
      <c r="BU855" s="510">
        <v>3386</v>
      </c>
      <c r="BV855" s="510">
        <v>2748</v>
      </c>
      <c r="BW855" s="510">
        <v>98</v>
      </c>
      <c r="BX855" s="510">
        <v>52210</v>
      </c>
      <c r="BY855" s="510">
        <v>533</v>
      </c>
      <c r="BZ855" s="510">
        <v>930</v>
      </c>
      <c r="CA855" s="510">
        <v>58</v>
      </c>
      <c r="CB855" s="510">
        <v>32902</v>
      </c>
      <c r="CC855" s="510">
        <v>567</v>
      </c>
      <c r="CD855" s="510">
        <v>1127</v>
      </c>
      <c r="CE855" s="510">
        <v>8383</v>
      </c>
      <c r="CF855" s="510">
        <v>3732423</v>
      </c>
      <c r="CG855" s="510">
        <v>445</v>
      </c>
      <c r="CH855" s="510">
        <v>744</v>
      </c>
      <c r="CI855" s="510">
        <v>3312</v>
      </c>
      <c r="CJ855" s="510">
        <v>7234217</v>
      </c>
      <c r="CK855" s="510">
        <v>2184</v>
      </c>
      <c r="CL855" s="510">
        <v>4626</v>
      </c>
      <c r="CM855" s="510">
        <v>1701</v>
      </c>
      <c r="CN855" s="510">
        <v>3498064</v>
      </c>
      <c r="CO855" s="510">
        <v>2056</v>
      </c>
      <c r="CP855" s="510">
        <v>4545</v>
      </c>
      <c r="CQ855" s="510">
        <v>44538</v>
      </c>
      <c r="CR855" s="510">
        <v>85216658</v>
      </c>
      <c r="CS855" s="510">
        <v>1913</v>
      </c>
      <c r="CT855" s="510">
        <v>4197</v>
      </c>
      <c r="CU855" s="510">
        <v>2791</v>
      </c>
      <c r="CV855" s="510">
        <v>18228425</v>
      </c>
      <c r="CW855" s="510">
        <v>6531</v>
      </c>
      <c r="CX855" s="510">
        <v>15013</v>
      </c>
      <c r="CY855" s="510">
        <v>1362</v>
      </c>
      <c r="CZ855" s="510">
        <v>7355980</v>
      </c>
      <c r="DA855" s="510">
        <v>5401</v>
      </c>
      <c r="DB855" s="510">
        <v>12320</v>
      </c>
      <c r="DC855" s="510">
        <v>1411</v>
      </c>
      <c r="DD855" s="510">
        <v>9533959</v>
      </c>
      <c r="DE855" s="510">
        <v>6757</v>
      </c>
      <c r="DF855" s="510">
        <v>14121</v>
      </c>
      <c r="DG855" s="510">
        <v>913</v>
      </c>
      <c r="DH855" s="510">
        <v>6877293</v>
      </c>
      <c r="DI855" s="510">
        <v>7533</v>
      </c>
      <c r="DJ855" s="510">
        <v>16862</v>
      </c>
      <c r="DK855" s="510">
        <v>149</v>
      </c>
      <c r="DL855" s="510">
        <v>51314</v>
      </c>
      <c r="DM855" s="510">
        <v>344</v>
      </c>
      <c r="DN855" s="510">
        <v>630</v>
      </c>
      <c r="DO855" s="510">
        <v>3937</v>
      </c>
      <c r="DP855" s="510">
        <v>123116</v>
      </c>
      <c r="DQ855" s="510">
        <v>31</v>
      </c>
      <c r="DR855" s="510">
        <v>59</v>
      </c>
      <c r="DS855" s="510">
        <v>79</v>
      </c>
      <c r="DT855" s="510">
        <v>183376</v>
      </c>
      <c r="DU855" s="510">
        <v>2321</v>
      </c>
      <c r="DV855" s="510">
        <v>6499</v>
      </c>
      <c r="DW855" s="510">
        <v>65</v>
      </c>
      <c r="DX855" s="510"/>
      <c r="DY855" s="510"/>
      <c r="DZ855" s="510"/>
      <c r="EA855" s="510"/>
      <c r="EB855" s="510"/>
      <c r="EC855" s="510"/>
      <c r="ED855" s="510"/>
      <c r="EE855" s="510"/>
      <c r="EF855" s="510"/>
      <c r="EG855" s="510" t="s">
        <v>152</v>
      </c>
      <c r="EH855" s="510" t="s">
        <v>152</v>
      </c>
      <c r="EI855" s="510">
        <v>0</v>
      </c>
      <c r="EJ855" s="479"/>
      <c r="EK855" s="479"/>
      <c r="EL855" s="479"/>
      <c r="EM855" s="479"/>
      <c r="EN855" s="479"/>
      <c r="EO855" s="479"/>
      <c r="EP855" s="479"/>
      <c r="EQ855" s="479"/>
      <c r="ER855" s="479"/>
      <c r="ES855" s="479"/>
      <c r="ET855" s="479"/>
      <c r="EU855" s="479"/>
      <c r="EV855" s="479"/>
      <c r="EW855" s="479"/>
      <c r="EX855" s="479"/>
      <c r="EY855" s="479"/>
      <c r="EZ855" s="476"/>
      <c r="FA855" s="446">
        <f t="shared" si="2246"/>
        <v>9</v>
      </c>
      <c r="FB855" s="417">
        <f t="shared" si="2247"/>
        <v>2020</v>
      </c>
      <c r="FC855" s="448">
        <f t="shared" si="2258"/>
        <v>44075</v>
      </c>
      <c r="FD855" s="449">
        <f t="shared" si="2264"/>
        <v>30</v>
      </c>
      <c r="FE855" s="450"/>
      <c r="FF855" s="451">
        <f t="shared" si="2266"/>
        <v>0.46964093999761419</v>
      </c>
      <c r="FG855" s="450"/>
      <c r="FH855" s="452">
        <f t="shared" si="2248"/>
        <v>2.1223796697505564</v>
      </c>
      <c r="FI855" s="452">
        <f t="shared" si="2249"/>
        <v>1.7247921302260218</v>
      </c>
      <c r="FJ855" s="452">
        <f t="shared" si="2250"/>
        <v>2.1024892703862661</v>
      </c>
      <c r="FK855" s="452">
        <f t="shared" si="2251"/>
        <v>1.7399141630901287</v>
      </c>
      <c r="FL855" s="452">
        <f t="shared" si="2252"/>
        <v>1.297410748521725</v>
      </c>
      <c r="FM855" s="452">
        <f t="shared" si="2253"/>
        <v>1.0588686403907086</v>
      </c>
      <c r="FN855" s="452">
        <f t="shared" si="2254"/>
        <v>1.4424684804246848</v>
      </c>
      <c r="FO855" s="452">
        <f t="shared" si="2255"/>
        <v>1.0662242866622429</v>
      </c>
      <c r="FP855" s="452">
        <f t="shared" si="2256"/>
        <v>1.1956214689265536</v>
      </c>
      <c r="FQ855" s="452">
        <f t="shared" si="2257"/>
        <v>0.97033898305084743</v>
      </c>
      <c r="FR855" s="453"/>
      <c r="FS855" s="446">
        <f t="shared" si="2269"/>
        <v>106554</v>
      </c>
      <c r="FT855" s="446">
        <f t="shared" si="2269"/>
        <v>106554</v>
      </c>
      <c r="FU855" s="446">
        <f t="shared" si="2269"/>
        <v>2557296</v>
      </c>
      <c r="FV855" s="446">
        <f t="shared" si="2269"/>
        <v>8204658</v>
      </c>
      <c r="FW855" s="446">
        <f t="shared" si="2269"/>
        <v>6378633</v>
      </c>
      <c r="FX855" s="446">
        <f t="shared" si="2269"/>
        <v>6279350</v>
      </c>
      <c r="FY855" s="446">
        <f t="shared" si="2269"/>
        <v>209798934</v>
      </c>
      <c r="FZ855" s="446">
        <f t="shared" si="2269"/>
        <v>209397650</v>
      </c>
      <c r="GA855" s="446">
        <f t="shared" si="2269"/>
        <v>42984096</v>
      </c>
      <c r="GB855" s="446"/>
      <c r="GC855" s="446"/>
      <c r="GD855" s="446">
        <f t="shared" si="2267"/>
        <v>91140</v>
      </c>
      <c r="GE855" s="446">
        <f t="shared" si="2267"/>
        <v>65366</v>
      </c>
      <c r="GF855" s="446">
        <f t="shared" si="2267"/>
        <v>6236952</v>
      </c>
      <c r="GG855" s="446">
        <f t="shared" si="2267"/>
        <v>15321312</v>
      </c>
      <c r="GH855" s="446">
        <f t="shared" si="2267"/>
        <v>7731045</v>
      </c>
      <c r="GI855" s="446">
        <f t="shared" si="2267"/>
        <v>186925986</v>
      </c>
      <c r="GJ855" s="446">
        <f t="shared" si="2267"/>
        <v>41901283</v>
      </c>
      <c r="GK855" s="446">
        <f t="shared" si="2267"/>
        <v>16779840</v>
      </c>
      <c r="GL855" s="446">
        <f t="shared" si="2267"/>
        <v>19924731</v>
      </c>
      <c r="GM855" s="446">
        <f t="shared" si="2267"/>
        <v>15395006</v>
      </c>
      <c r="GN855" s="446">
        <f t="shared" ref="GN855:GN918" si="2270">IFERROR(HLOOKUP(GN$1,$H$5:$HA$10112,MATCH($A855,$A$5:$A$10112,0),0)*HLOOKUP(GN$2,$H$5:$HA$10112,MATCH($A855,$A$5:$A$10112,0),0),"-")</f>
        <v>513421</v>
      </c>
      <c r="GO855" s="446">
        <f t="shared" si="2268"/>
        <v>93870</v>
      </c>
      <c r="GP855" s="446">
        <f t="shared" si="2268"/>
        <v>232283</v>
      </c>
      <c r="GQ855" s="446">
        <f t="shared" si="2268"/>
        <v>0</v>
      </c>
      <c r="GR855" s="446"/>
      <c r="GS855" s="446"/>
      <c r="GT855" s="446"/>
      <c r="GU855" s="446"/>
      <c r="GV855" s="416"/>
      <c r="GW855" s="402"/>
      <c r="GX855" s="402"/>
      <c r="GY855" s="402"/>
      <c r="GZ855" s="402"/>
      <c r="HA855" s="402"/>
    </row>
    <row r="856" spans="1:209" ht="9.75" customHeight="1" x14ac:dyDescent="0.2">
      <c r="A856" s="493" t="str">
        <f t="shared" si="2245"/>
        <v>2020-21SEPTEMBERRYE</v>
      </c>
      <c r="B856" s="494" t="str">
        <f t="shared" si="2262"/>
        <v>2020-21</v>
      </c>
      <c r="C856" s="480" t="s">
        <v>640</v>
      </c>
      <c r="D856" s="480" t="s">
        <v>663</v>
      </c>
      <c r="E856" s="480" t="s">
        <v>662</v>
      </c>
      <c r="F856" s="495" t="s">
        <v>456</v>
      </c>
      <c r="G856" s="495" t="s">
        <v>692</v>
      </c>
      <c r="H856" s="521">
        <v>68913</v>
      </c>
      <c r="I856" s="521">
        <v>41167</v>
      </c>
      <c r="J856" s="521">
        <v>190259</v>
      </c>
      <c r="K856" s="521">
        <v>5</v>
      </c>
      <c r="L856" s="521">
        <v>3</v>
      </c>
      <c r="M856" s="521">
        <v>4</v>
      </c>
      <c r="N856" s="521">
        <v>5</v>
      </c>
      <c r="O856" s="521">
        <v>54</v>
      </c>
      <c r="P856" s="521">
        <v>273</v>
      </c>
      <c r="Q856" s="521">
        <v>0</v>
      </c>
      <c r="R856" s="521">
        <v>74</v>
      </c>
      <c r="S856" s="521">
        <v>50561</v>
      </c>
      <c r="T856" s="521">
        <v>3460</v>
      </c>
      <c r="U856" s="521">
        <v>2055</v>
      </c>
      <c r="V856" s="521">
        <v>21688</v>
      </c>
      <c r="W856" s="521">
        <v>16611</v>
      </c>
      <c r="X856" s="521">
        <v>1057</v>
      </c>
      <c r="Y856" s="521">
        <v>1312579</v>
      </c>
      <c r="Z856" s="521">
        <v>379</v>
      </c>
      <c r="AA856" s="521">
        <v>715</v>
      </c>
      <c r="AB856" s="521">
        <v>1106947</v>
      </c>
      <c r="AC856" s="521">
        <v>539</v>
      </c>
      <c r="AD856" s="521">
        <v>1029</v>
      </c>
      <c r="AE856" s="521">
        <v>21509964</v>
      </c>
      <c r="AF856" s="521">
        <v>992</v>
      </c>
      <c r="AG856" s="521">
        <v>1939</v>
      </c>
      <c r="AH856" s="521">
        <v>53176511</v>
      </c>
      <c r="AI856" s="521">
        <v>3201</v>
      </c>
      <c r="AJ856" s="521">
        <v>7219</v>
      </c>
      <c r="AK856" s="521">
        <v>5313644</v>
      </c>
      <c r="AL856" s="521">
        <v>5027</v>
      </c>
      <c r="AM856" s="521">
        <v>11305</v>
      </c>
      <c r="AN856" s="521"/>
      <c r="AO856" s="521"/>
      <c r="AP856" s="521"/>
      <c r="AQ856" s="521"/>
      <c r="AR856" s="521"/>
      <c r="AS856" s="521"/>
      <c r="AT856" s="521">
        <v>4958</v>
      </c>
      <c r="AU856" s="521">
        <v>78</v>
      </c>
      <c r="AV856" s="521">
        <v>163</v>
      </c>
      <c r="AW856" s="521">
        <v>210</v>
      </c>
      <c r="AX856" s="521">
        <v>610</v>
      </c>
      <c r="AY856" s="521">
        <v>4107</v>
      </c>
      <c r="AZ856" s="521">
        <v>362</v>
      </c>
      <c r="BA856" s="521"/>
      <c r="BB856" s="521"/>
      <c r="BC856" s="521"/>
      <c r="BD856" s="521"/>
      <c r="BE856" s="521"/>
      <c r="BF856" s="521"/>
      <c r="BG856" s="521"/>
      <c r="BH856" s="521"/>
      <c r="BI856" s="521">
        <v>24968</v>
      </c>
      <c r="BJ856" s="521">
        <v>3149</v>
      </c>
      <c r="BK856" s="521">
        <v>17486</v>
      </c>
      <c r="BL856" s="521">
        <v>45603</v>
      </c>
      <c r="BM856" s="521">
        <v>7363</v>
      </c>
      <c r="BN856" s="521">
        <v>5406</v>
      </c>
      <c r="BO856" s="521">
        <v>4352</v>
      </c>
      <c r="BP856" s="521">
        <v>3218</v>
      </c>
      <c r="BQ856" s="521">
        <v>29295</v>
      </c>
      <c r="BR856" s="521">
        <v>23506</v>
      </c>
      <c r="BS856" s="521">
        <v>25197</v>
      </c>
      <c r="BT856" s="521">
        <v>19157</v>
      </c>
      <c r="BU856" s="521">
        <v>1734</v>
      </c>
      <c r="BV856" s="521">
        <v>1254</v>
      </c>
      <c r="BW856" s="521">
        <v>37</v>
      </c>
      <c r="BX856" s="521">
        <v>21503</v>
      </c>
      <c r="BY856" s="521">
        <v>581</v>
      </c>
      <c r="BZ856" s="521">
        <v>1156</v>
      </c>
      <c r="CA856" s="521">
        <v>39</v>
      </c>
      <c r="CB856" s="521">
        <v>14154</v>
      </c>
      <c r="CC856" s="521">
        <v>363</v>
      </c>
      <c r="CD856" s="521">
        <v>800</v>
      </c>
      <c r="CE856" s="521">
        <v>3384</v>
      </c>
      <c r="CF856" s="521">
        <v>1276922</v>
      </c>
      <c r="CG856" s="521">
        <v>377</v>
      </c>
      <c r="CH856" s="521">
        <v>713</v>
      </c>
      <c r="CI856" s="521">
        <v>1992</v>
      </c>
      <c r="CJ856" s="521">
        <v>1992154</v>
      </c>
      <c r="CK856" s="521">
        <v>1000</v>
      </c>
      <c r="CL856" s="521">
        <v>1911</v>
      </c>
      <c r="CM856" s="521">
        <v>483</v>
      </c>
      <c r="CN856" s="521">
        <v>423854</v>
      </c>
      <c r="CO856" s="521">
        <v>878</v>
      </c>
      <c r="CP856" s="521">
        <v>1959</v>
      </c>
      <c r="CQ856" s="521">
        <v>19213</v>
      </c>
      <c r="CR856" s="521">
        <v>19093956</v>
      </c>
      <c r="CS856" s="521">
        <v>994</v>
      </c>
      <c r="CT856" s="521">
        <v>1943</v>
      </c>
      <c r="CU856" s="521">
        <v>2311</v>
      </c>
      <c r="CV856" s="521">
        <v>8490111</v>
      </c>
      <c r="CW856" s="521">
        <v>3674</v>
      </c>
      <c r="CX856" s="521">
        <v>7809</v>
      </c>
      <c r="CY856" s="521">
        <v>717</v>
      </c>
      <c r="CZ856" s="521">
        <v>2080047</v>
      </c>
      <c r="DA856" s="521">
        <v>2901</v>
      </c>
      <c r="DB856" s="521">
        <v>6369</v>
      </c>
      <c r="DC856" s="521">
        <v>298</v>
      </c>
      <c r="DD856" s="521">
        <v>2520375</v>
      </c>
      <c r="DE856" s="521">
        <v>8458</v>
      </c>
      <c r="DF856" s="521">
        <v>16224</v>
      </c>
      <c r="DG856" s="521">
        <v>36</v>
      </c>
      <c r="DH856" s="521">
        <v>248555</v>
      </c>
      <c r="DI856" s="521">
        <v>6904</v>
      </c>
      <c r="DJ856" s="521">
        <v>14700</v>
      </c>
      <c r="DK856" s="521">
        <v>172</v>
      </c>
      <c r="DL856" s="521">
        <v>53707</v>
      </c>
      <c r="DM856" s="521">
        <v>312</v>
      </c>
      <c r="DN856" s="521">
        <v>490</v>
      </c>
      <c r="DO856" s="521">
        <v>2716</v>
      </c>
      <c r="DP856" s="521">
        <v>101215</v>
      </c>
      <c r="DQ856" s="521">
        <v>37</v>
      </c>
      <c r="DR856" s="521">
        <v>72</v>
      </c>
      <c r="DS856" s="521">
        <v>94</v>
      </c>
      <c r="DT856" s="521">
        <v>193650</v>
      </c>
      <c r="DU856" s="521">
        <v>2060</v>
      </c>
      <c r="DV856" s="521">
        <v>4061</v>
      </c>
      <c r="DW856" s="521">
        <v>89</v>
      </c>
      <c r="DX856" s="521"/>
      <c r="DY856" s="521"/>
      <c r="DZ856" s="521"/>
      <c r="EA856" s="521"/>
      <c r="EB856" s="521"/>
      <c r="EC856" s="521"/>
      <c r="ED856" s="521"/>
      <c r="EE856" s="521"/>
      <c r="EF856" s="521"/>
      <c r="EG856" s="521" t="s">
        <v>152</v>
      </c>
      <c r="EH856" s="521" t="s">
        <v>152</v>
      </c>
      <c r="EI856" s="521">
        <v>0</v>
      </c>
      <c r="EJ856" s="496"/>
      <c r="EK856" s="496"/>
      <c r="EL856" s="496"/>
      <c r="EM856" s="496"/>
      <c r="EN856" s="496"/>
      <c r="EO856" s="496"/>
      <c r="EP856" s="496"/>
      <c r="EQ856" s="496"/>
      <c r="ER856" s="496"/>
      <c r="ES856" s="496"/>
      <c r="ET856" s="496"/>
      <c r="EU856" s="496"/>
      <c r="EV856" s="496"/>
      <c r="EW856" s="496"/>
      <c r="EX856" s="496"/>
      <c r="EY856" s="496"/>
      <c r="EZ856" s="497"/>
      <c r="FA856" s="482">
        <f t="shared" si="2246"/>
        <v>9</v>
      </c>
      <c r="FB856" s="493">
        <f t="shared" si="2247"/>
        <v>2020</v>
      </c>
      <c r="FC856" s="498">
        <f t="shared" si="2258"/>
        <v>44075</v>
      </c>
      <c r="FD856" s="499">
        <f t="shared" si="2264"/>
        <v>30</v>
      </c>
      <c r="FE856" s="500"/>
      <c r="FF856" s="515">
        <f t="shared" si="2266"/>
        <v>0.85221211170379663</v>
      </c>
      <c r="FG856" s="500"/>
      <c r="FH856" s="481">
        <f t="shared" si="2248"/>
        <v>2.1280346820809251</v>
      </c>
      <c r="FI856" s="481">
        <f t="shared" si="2249"/>
        <v>1.56242774566474</v>
      </c>
      <c r="FJ856" s="481">
        <f t="shared" si="2250"/>
        <v>2.1177615571776154</v>
      </c>
      <c r="FK856" s="481">
        <f t="shared" si="2251"/>
        <v>1.5659367396593673</v>
      </c>
      <c r="FL856" s="481">
        <f t="shared" si="2252"/>
        <v>1.3507469568424935</v>
      </c>
      <c r="FM856" s="481">
        <f t="shared" si="2253"/>
        <v>1.08382515676872</v>
      </c>
      <c r="FN856" s="481">
        <f t="shared" si="2254"/>
        <v>1.5168864005779303</v>
      </c>
      <c r="FO856" s="481">
        <f t="shared" si="2255"/>
        <v>1.1532719282403228</v>
      </c>
      <c r="FP856" s="481">
        <f t="shared" si="2256"/>
        <v>1.6404919583727531</v>
      </c>
      <c r="FQ856" s="481">
        <f t="shared" si="2257"/>
        <v>1.1863765373699149</v>
      </c>
      <c r="FR856" s="501"/>
      <c r="FS856" s="482">
        <f t="shared" si="2269"/>
        <v>123501</v>
      </c>
      <c r="FT856" s="482">
        <f t="shared" si="2269"/>
        <v>164668</v>
      </c>
      <c r="FU856" s="482">
        <f t="shared" si="2269"/>
        <v>205835</v>
      </c>
      <c r="FV856" s="482">
        <f t="shared" si="2269"/>
        <v>2223018</v>
      </c>
      <c r="FW856" s="482">
        <f t="shared" si="2269"/>
        <v>2473900</v>
      </c>
      <c r="FX856" s="482">
        <f t="shared" si="2269"/>
        <v>2114595</v>
      </c>
      <c r="FY856" s="482">
        <f t="shared" si="2269"/>
        <v>42053032</v>
      </c>
      <c r="FZ856" s="482">
        <f t="shared" si="2269"/>
        <v>119914809</v>
      </c>
      <c r="GA856" s="482">
        <f t="shared" si="2269"/>
        <v>11949385</v>
      </c>
      <c r="GB856" s="482"/>
      <c r="GC856" s="482"/>
      <c r="GD856" s="482">
        <f t="shared" si="2267"/>
        <v>42772</v>
      </c>
      <c r="GE856" s="482">
        <f t="shared" si="2267"/>
        <v>31200</v>
      </c>
      <c r="GF856" s="482">
        <f t="shared" si="2267"/>
        <v>2412792</v>
      </c>
      <c r="GG856" s="482">
        <f t="shared" si="2267"/>
        <v>3806712</v>
      </c>
      <c r="GH856" s="482">
        <f t="shared" si="2267"/>
        <v>946197</v>
      </c>
      <c r="GI856" s="482">
        <f t="shared" si="2267"/>
        <v>37330859</v>
      </c>
      <c r="GJ856" s="482">
        <f t="shared" si="2267"/>
        <v>18046599</v>
      </c>
      <c r="GK856" s="482">
        <f t="shared" si="2267"/>
        <v>4566573</v>
      </c>
      <c r="GL856" s="482">
        <f t="shared" si="2267"/>
        <v>4834752</v>
      </c>
      <c r="GM856" s="482">
        <f t="shared" si="2267"/>
        <v>529200</v>
      </c>
      <c r="GN856" s="482">
        <f t="shared" si="2270"/>
        <v>381734</v>
      </c>
      <c r="GO856" s="482">
        <f t="shared" si="2268"/>
        <v>84280</v>
      </c>
      <c r="GP856" s="482">
        <f t="shared" si="2268"/>
        <v>195552</v>
      </c>
      <c r="GQ856" s="482">
        <f t="shared" si="2268"/>
        <v>0</v>
      </c>
      <c r="GR856" s="482"/>
      <c r="GS856" s="482"/>
      <c r="GT856" s="482"/>
      <c r="GU856" s="482"/>
      <c r="GV856" s="502"/>
      <c r="GW856" s="402"/>
      <c r="GX856" s="402"/>
      <c r="GY856" s="402"/>
      <c r="GZ856" s="402"/>
      <c r="HA856" s="402"/>
    </row>
    <row r="857" spans="1:209" ht="9.75" customHeight="1" x14ac:dyDescent="0.2">
      <c r="A857" s="417" t="str">
        <f t="shared" si="2245"/>
        <v>2020-21SEPTEMBERRYD</v>
      </c>
      <c r="B857" s="458" t="str">
        <f t="shared" si="2262"/>
        <v>2020-21</v>
      </c>
      <c r="C857" s="402" t="s">
        <v>640</v>
      </c>
      <c r="D857" s="402" t="s">
        <v>663</v>
      </c>
      <c r="E857" s="402" t="s">
        <v>662</v>
      </c>
      <c r="F857" s="478" t="s">
        <v>455</v>
      </c>
      <c r="G857" s="478" t="s">
        <v>693</v>
      </c>
      <c r="H857" s="510">
        <v>83333</v>
      </c>
      <c r="I857" s="510">
        <v>64025</v>
      </c>
      <c r="J857" s="510">
        <v>164792</v>
      </c>
      <c r="K857" s="510">
        <v>3</v>
      </c>
      <c r="L857" s="510">
        <v>1</v>
      </c>
      <c r="M857" s="510">
        <v>1</v>
      </c>
      <c r="N857" s="510">
        <v>2</v>
      </c>
      <c r="O857" s="510">
        <v>52</v>
      </c>
      <c r="P857" s="510">
        <v>264</v>
      </c>
      <c r="Q857" s="510">
        <v>39</v>
      </c>
      <c r="R857" s="510">
        <v>0</v>
      </c>
      <c r="S857" s="510">
        <v>61433</v>
      </c>
      <c r="T857" s="510">
        <v>3972</v>
      </c>
      <c r="U857" s="510">
        <v>2434</v>
      </c>
      <c r="V857" s="510">
        <v>31331</v>
      </c>
      <c r="W857" s="510">
        <v>19939</v>
      </c>
      <c r="X857" s="510">
        <v>333</v>
      </c>
      <c r="Y857" s="510">
        <v>1845682</v>
      </c>
      <c r="Z857" s="510">
        <v>465</v>
      </c>
      <c r="AA857" s="510">
        <v>864</v>
      </c>
      <c r="AB857" s="510">
        <v>1363982</v>
      </c>
      <c r="AC857" s="510">
        <v>560</v>
      </c>
      <c r="AD857" s="510">
        <v>1058</v>
      </c>
      <c r="AE857" s="510">
        <v>35621952</v>
      </c>
      <c r="AF857" s="510">
        <v>1137</v>
      </c>
      <c r="AG857" s="510">
        <v>2130</v>
      </c>
      <c r="AH857" s="510">
        <v>106333598</v>
      </c>
      <c r="AI857" s="510">
        <v>5333</v>
      </c>
      <c r="AJ857" s="510">
        <v>11751</v>
      </c>
      <c r="AK857" s="510">
        <v>2506102</v>
      </c>
      <c r="AL857" s="510">
        <v>7526</v>
      </c>
      <c r="AM857" s="510">
        <v>17451</v>
      </c>
      <c r="AN857" s="510"/>
      <c r="AO857" s="510"/>
      <c r="AP857" s="510"/>
      <c r="AQ857" s="510"/>
      <c r="AR857" s="510"/>
      <c r="AS857" s="510"/>
      <c r="AT857" s="510">
        <v>4219</v>
      </c>
      <c r="AU857" s="510">
        <v>145</v>
      </c>
      <c r="AV857" s="510">
        <v>619</v>
      </c>
      <c r="AW857" s="510">
        <v>1925</v>
      </c>
      <c r="AX857" s="510">
        <v>456</v>
      </c>
      <c r="AY857" s="510">
        <v>2999</v>
      </c>
      <c r="AZ857" s="510">
        <v>1593</v>
      </c>
      <c r="BA857" s="510"/>
      <c r="BB857" s="510"/>
      <c r="BC857" s="510"/>
      <c r="BD857" s="510"/>
      <c r="BE857" s="510"/>
      <c r="BF857" s="510"/>
      <c r="BG857" s="510"/>
      <c r="BH857" s="510"/>
      <c r="BI857" s="510">
        <v>35073</v>
      </c>
      <c r="BJ857" s="510">
        <v>1894</v>
      </c>
      <c r="BK857" s="510">
        <v>20247</v>
      </c>
      <c r="BL857" s="510">
        <v>57214</v>
      </c>
      <c r="BM857" s="510">
        <v>8180</v>
      </c>
      <c r="BN857" s="510">
        <v>6057</v>
      </c>
      <c r="BO857" s="510">
        <v>4946</v>
      </c>
      <c r="BP857" s="510">
        <v>3711</v>
      </c>
      <c r="BQ857" s="510">
        <v>43073</v>
      </c>
      <c r="BR857" s="510">
        <v>33157</v>
      </c>
      <c r="BS857" s="510">
        <v>35995</v>
      </c>
      <c r="BT857" s="510">
        <v>20895</v>
      </c>
      <c r="BU857" s="510">
        <v>595</v>
      </c>
      <c r="BV857" s="510">
        <v>343</v>
      </c>
      <c r="BW857" s="510">
        <v>84</v>
      </c>
      <c r="BX857" s="510">
        <v>53521</v>
      </c>
      <c r="BY857" s="510">
        <v>637</v>
      </c>
      <c r="BZ857" s="510">
        <v>1179</v>
      </c>
      <c r="CA857" s="510">
        <v>96</v>
      </c>
      <c r="CB857" s="510">
        <v>44715</v>
      </c>
      <c r="CC857" s="510">
        <v>466</v>
      </c>
      <c r="CD857" s="510">
        <v>1007</v>
      </c>
      <c r="CE857" s="510">
        <v>3792</v>
      </c>
      <c r="CF857" s="510">
        <v>1747446</v>
      </c>
      <c r="CG857" s="510">
        <v>461</v>
      </c>
      <c r="CH857" s="510">
        <v>855</v>
      </c>
      <c r="CI857" s="510">
        <v>2223</v>
      </c>
      <c r="CJ857" s="510">
        <v>2502886</v>
      </c>
      <c r="CK857" s="510">
        <v>1126</v>
      </c>
      <c r="CL857" s="510">
        <v>2076</v>
      </c>
      <c r="CM857" s="510">
        <v>978</v>
      </c>
      <c r="CN857" s="510">
        <v>954609</v>
      </c>
      <c r="CO857" s="510">
        <v>976</v>
      </c>
      <c r="CP857" s="510">
        <v>1976</v>
      </c>
      <c r="CQ857" s="510">
        <v>28130</v>
      </c>
      <c r="CR857" s="510">
        <v>32164457</v>
      </c>
      <c r="CS857" s="510">
        <v>1143</v>
      </c>
      <c r="CT857" s="510">
        <v>2141</v>
      </c>
      <c r="CU857" s="510">
        <v>937</v>
      </c>
      <c r="CV857" s="510">
        <v>6898533</v>
      </c>
      <c r="CW857" s="510">
        <v>7362</v>
      </c>
      <c r="CX857" s="510">
        <v>14880</v>
      </c>
      <c r="CY857" s="510">
        <v>411</v>
      </c>
      <c r="CZ857" s="510">
        <v>2775239</v>
      </c>
      <c r="DA857" s="510">
        <v>6752</v>
      </c>
      <c r="DB857" s="510">
        <v>15048</v>
      </c>
      <c r="DC857" s="510">
        <v>601</v>
      </c>
      <c r="DD857" s="510">
        <v>5677725</v>
      </c>
      <c r="DE857" s="510">
        <v>9447</v>
      </c>
      <c r="DF857" s="510">
        <v>19599</v>
      </c>
      <c r="DG857" s="510">
        <v>77</v>
      </c>
      <c r="DH857" s="510">
        <v>711174</v>
      </c>
      <c r="DI857" s="510">
        <v>9236</v>
      </c>
      <c r="DJ857" s="510">
        <v>20909</v>
      </c>
      <c r="DK857" s="510">
        <v>23</v>
      </c>
      <c r="DL857" s="510">
        <v>5350</v>
      </c>
      <c r="DM857" s="510">
        <v>233</v>
      </c>
      <c r="DN857" s="510">
        <v>397</v>
      </c>
      <c r="DO857" s="510">
        <v>2642</v>
      </c>
      <c r="DP857" s="510">
        <v>120145</v>
      </c>
      <c r="DQ857" s="510">
        <v>45</v>
      </c>
      <c r="DR857" s="510">
        <v>59</v>
      </c>
      <c r="DS857" s="510">
        <v>122</v>
      </c>
      <c r="DT857" s="510">
        <v>135386</v>
      </c>
      <c r="DU857" s="510">
        <v>1110</v>
      </c>
      <c r="DV857" s="510">
        <v>2195</v>
      </c>
      <c r="DW857" s="510">
        <v>119</v>
      </c>
      <c r="DX857" s="510"/>
      <c r="DY857" s="510"/>
      <c r="DZ857" s="510"/>
      <c r="EA857" s="510"/>
      <c r="EB857" s="510"/>
      <c r="EC857" s="510"/>
      <c r="ED857" s="510"/>
      <c r="EE857" s="510"/>
      <c r="EF857" s="510"/>
      <c r="EG857" s="510" t="s">
        <v>152</v>
      </c>
      <c r="EH857" s="510" t="s">
        <v>152</v>
      </c>
      <c r="EI857" s="510">
        <v>0</v>
      </c>
      <c r="EJ857" s="479"/>
      <c r="EK857" s="479"/>
      <c r="EL857" s="479"/>
      <c r="EM857" s="479"/>
      <c r="EN857" s="479"/>
      <c r="EO857" s="479"/>
      <c r="EP857" s="479"/>
      <c r="EQ857" s="479"/>
      <c r="ER857" s="479"/>
      <c r="ES857" s="479"/>
      <c r="ET857" s="479"/>
      <c r="EU857" s="479"/>
      <c r="EV857" s="479"/>
      <c r="EW857" s="479"/>
      <c r="EX857" s="479"/>
      <c r="EY857" s="479"/>
      <c r="EZ857" s="516"/>
      <c r="FA857" s="446">
        <f t="shared" si="2246"/>
        <v>9</v>
      </c>
      <c r="FB857" s="417">
        <f t="shared" si="2247"/>
        <v>2020</v>
      </c>
      <c r="FC857" s="448">
        <f t="shared" si="2258"/>
        <v>44075</v>
      </c>
      <c r="FD857" s="449">
        <f t="shared" si="2264"/>
        <v>30</v>
      </c>
      <c r="FE857" s="450"/>
      <c r="FF857" s="451">
        <f t="shared" si="2266"/>
        <v>0.71251348435814454</v>
      </c>
      <c r="FG857" s="450"/>
      <c r="FH857" s="452">
        <f t="shared" si="2248"/>
        <v>2.0594159113796575</v>
      </c>
      <c r="FI857" s="452">
        <f t="shared" si="2249"/>
        <v>1.5249244712990937</v>
      </c>
      <c r="FJ857" s="452">
        <f t="shared" si="2250"/>
        <v>2.0320460147904682</v>
      </c>
      <c r="FK857" s="452">
        <f t="shared" si="2251"/>
        <v>1.5246507806080525</v>
      </c>
      <c r="FL857" s="452">
        <f t="shared" si="2252"/>
        <v>1.3747725894481504</v>
      </c>
      <c r="FM857" s="452">
        <f t="shared" si="2253"/>
        <v>1.0582809358143692</v>
      </c>
      <c r="FN857" s="452">
        <f t="shared" si="2254"/>
        <v>1.8052560308942274</v>
      </c>
      <c r="FO857" s="452">
        <f t="shared" si="2255"/>
        <v>1.0479462360198606</v>
      </c>
      <c r="FP857" s="452">
        <f t="shared" si="2256"/>
        <v>1.7867867867867868</v>
      </c>
      <c r="FQ857" s="452">
        <f t="shared" si="2257"/>
        <v>1.03003003003003</v>
      </c>
      <c r="FR857" s="453"/>
      <c r="FS857" s="446">
        <f t="shared" si="2269"/>
        <v>64025</v>
      </c>
      <c r="FT857" s="446">
        <f t="shared" si="2269"/>
        <v>64025</v>
      </c>
      <c r="FU857" s="446">
        <f t="shared" si="2269"/>
        <v>128050</v>
      </c>
      <c r="FV857" s="446">
        <f t="shared" si="2269"/>
        <v>3329300</v>
      </c>
      <c r="FW857" s="446">
        <f t="shared" si="2269"/>
        <v>3431808</v>
      </c>
      <c r="FX857" s="446">
        <f t="shared" si="2269"/>
        <v>2575172</v>
      </c>
      <c r="FY857" s="446">
        <f t="shared" si="2269"/>
        <v>66735030</v>
      </c>
      <c r="FZ857" s="446">
        <f t="shared" si="2269"/>
        <v>234303189</v>
      </c>
      <c r="GA857" s="446">
        <f t="shared" si="2269"/>
        <v>5811183</v>
      </c>
      <c r="GB857" s="446"/>
      <c r="GC857" s="446"/>
      <c r="GD857" s="446">
        <f t="shared" si="2267"/>
        <v>99036</v>
      </c>
      <c r="GE857" s="446">
        <f t="shared" si="2267"/>
        <v>96672</v>
      </c>
      <c r="GF857" s="446">
        <f t="shared" si="2267"/>
        <v>3242160</v>
      </c>
      <c r="GG857" s="446">
        <f t="shared" si="2267"/>
        <v>4614948</v>
      </c>
      <c r="GH857" s="446">
        <f t="shared" si="2267"/>
        <v>1932528</v>
      </c>
      <c r="GI857" s="446">
        <f t="shared" si="2267"/>
        <v>60226330</v>
      </c>
      <c r="GJ857" s="446">
        <f t="shared" si="2267"/>
        <v>13942560</v>
      </c>
      <c r="GK857" s="446">
        <f t="shared" si="2267"/>
        <v>6184728</v>
      </c>
      <c r="GL857" s="446">
        <f t="shared" si="2267"/>
        <v>11778999</v>
      </c>
      <c r="GM857" s="446">
        <f t="shared" si="2267"/>
        <v>1609993</v>
      </c>
      <c r="GN857" s="446">
        <f t="shared" si="2270"/>
        <v>267790</v>
      </c>
      <c r="GO857" s="446">
        <f t="shared" si="2268"/>
        <v>9131</v>
      </c>
      <c r="GP857" s="446">
        <f t="shared" si="2268"/>
        <v>155878</v>
      </c>
      <c r="GQ857" s="446">
        <f t="shared" si="2268"/>
        <v>0</v>
      </c>
      <c r="GR857" s="446"/>
      <c r="GS857" s="446"/>
      <c r="GT857" s="446"/>
      <c r="GU857" s="446"/>
      <c r="GV857" s="416"/>
      <c r="GW857" s="402"/>
      <c r="GX857" s="402"/>
      <c r="GY857" s="402"/>
      <c r="GZ857" s="402"/>
      <c r="HA857" s="402"/>
    </row>
    <row r="858" spans="1:209" ht="9.75" customHeight="1" x14ac:dyDescent="0.2">
      <c r="A858" s="417" t="str">
        <f t="shared" si="2245"/>
        <v>2020-21SEPTEMBERRYF</v>
      </c>
      <c r="B858" s="458" t="str">
        <f t="shared" si="2262"/>
        <v>2020-21</v>
      </c>
      <c r="C858" s="402" t="s">
        <v>640</v>
      </c>
      <c r="D858" s="402" t="s">
        <v>667</v>
      </c>
      <c r="E858" s="402" t="s">
        <v>666</v>
      </c>
      <c r="F858" s="478" t="s">
        <v>457</v>
      </c>
      <c r="G858" s="478" t="s">
        <v>694</v>
      </c>
      <c r="H858" s="510">
        <v>109039</v>
      </c>
      <c r="I858" s="510">
        <v>83268</v>
      </c>
      <c r="J858" s="510">
        <v>300029</v>
      </c>
      <c r="K858" s="510">
        <v>4</v>
      </c>
      <c r="L858" s="510">
        <v>2</v>
      </c>
      <c r="M858" s="510">
        <v>3</v>
      </c>
      <c r="N858" s="510">
        <v>3</v>
      </c>
      <c r="O858" s="510">
        <v>41</v>
      </c>
      <c r="P858" s="510">
        <v>273</v>
      </c>
      <c r="Q858" s="510">
        <v>20</v>
      </c>
      <c r="R858" s="510">
        <v>5379</v>
      </c>
      <c r="S858" s="510">
        <v>75410</v>
      </c>
      <c r="T858" s="510">
        <v>7629</v>
      </c>
      <c r="U858" s="510">
        <v>4702</v>
      </c>
      <c r="V858" s="510">
        <v>40132</v>
      </c>
      <c r="W858" s="510">
        <v>14382</v>
      </c>
      <c r="X858" s="510">
        <v>513</v>
      </c>
      <c r="Y858" s="510">
        <v>3542345</v>
      </c>
      <c r="Z858" s="510">
        <v>464</v>
      </c>
      <c r="AA858" s="510">
        <v>862</v>
      </c>
      <c r="AB858" s="510">
        <v>2742029</v>
      </c>
      <c r="AC858" s="510">
        <v>583</v>
      </c>
      <c r="AD858" s="510">
        <v>1095</v>
      </c>
      <c r="AE858" s="510">
        <v>66230887</v>
      </c>
      <c r="AF858" s="510">
        <v>1650</v>
      </c>
      <c r="AG858" s="510">
        <v>3374</v>
      </c>
      <c r="AH858" s="510">
        <v>81770672</v>
      </c>
      <c r="AI858" s="510">
        <v>5686</v>
      </c>
      <c r="AJ858" s="510">
        <v>14067</v>
      </c>
      <c r="AK858" s="510">
        <v>3839996</v>
      </c>
      <c r="AL858" s="510">
        <v>7485</v>
      </c>
      <c r="AM858" s="510">
        <v>17534</v>
      </c>
      <c r="AN858" s="510"/>
      <c r="AO858" s="510"/>
      <c r="AP858" s="510"/>
      <c r="AQ858" s="510"/>
      <c r="AR858" s="510"/>
      <c r="AS858" s="510"/>
      <c r="AT858" s="510">
        <v>4323</v>
      </c>
      <c r="AU858" s="510">
        <v>545</v>
      </c>
      <c r="AV858" s="510">
        <v>1246</v>
      </c>
      <c r="AW858" s="510">
        <v>1782</v>
      </c>
      <c r="AX858" s="510">
        <v>634</v>
      </c>
      <c r="AY858" s="510">
        <v>1898</v>
      </c>
      <c r="AZ858" s="510">
        <v>2</v>
      </c>
      <c r="BA858" s="510"/>
      <c r="BB858" s="510"/>
      <c r="BC858" s="510"/>
      <c r="BD858" s="510"/>
      <c r="BE858" s="510"/>
      <c r="BF858" s="510"/>
      <c r="BG858" s="510"/>
      <c r="BH858" s="510"/>
      <c r="BI858" s="510">
        <v>39133</v>
      </c>
      <c r="BJ858" s="510">
        <v>3448</v>
      </c>
      <c r="BK858" s="510">
        <v>28506</v>
      </c>
      <c r="BL858" s="510">
        <v>71087</v>
      </c>
      <c r="BM858" s="510">
        <v>16036</v>
      </c>
      <c r="BN858" s="510">
        <v>12153</v>
      </c>
      <c r="BO858" s="510">
        <v>9931</v>
      </c>
      <c r="BP858" s="510">
        <v>7597</v>
      </c>
      <c r="BQ858" s="510">
        <v>54316</v>
      </c>
      <c r="BR858" s="510">
        <v>43913</v>
      </c>
      <c r="BS858" s="510">
        <v>22850</v>
      </c>
      <c r="BT858" s="510">
        <v>15216</v>
      </c>
      <c r="BU858" s="510">
        <v>774</v>
      </c>
      <c r="BV858" s="510">
        <v>541</v>
      </c>
      <c r="BW858" s="510">
        <v>63</v>
      </c>
      <c r="BX858" s="510">
        <v>38124</v>
      </c>
      <c r="BY858" s="510">
        <v>605</v>
      </c>
      <c r="BZ858" s="510">
        <v>1003</v>
      </c>
      <c r="CA858" s="510">
        <v>44</v>
      </c>
      <c r="CB858" s="510">
        <v>23192</v>
      </c>
      <c r="CC858" s="510">
        <v>527</v>
      </c>
      <c r="CD858" s="510">
        <v>979</v>
      </c>
      <c r="CE858" s="510">
        <v>7522</v>
      </c>
      <c r="CF858" s="510">
        <v>3481029</v>
      </c>
      <c r="CG858" s="510">
        <v>463</v>
      </c>
      <c r="CH858" s="510">
        <v>859</v>
      </c>
      <c r="CI858" s="510">
        <v>2037</v>
      </c>
      <c r="CJ858" s="510">
        <v>3637696</v>
      </c>
      <c r="CK858" s="510">
        <v>1786</v>
      </c>
      <c r="CL858" s="510">
        <v>3465</v>
      </c>
      <c r="CM858" s="510">
        <v>908</v>
      </c>
      <c r="CN858" s="510">
        <v>1457345</v>
      </c>
      <c r="CO858" s="510">
        <v>1605</v>
      </c>
      <c r="CP858" s="510">
        <v>3381</v>
      </c>
      <c r="CQ858" s="510">
        <v>37187</v>
      </c>
      <c r="CR858" s="510">
        <v>61135846</v>
      </c>
      <c r="CS858" s="510">
        <v>1644</v>
      </c>
      <c r="CT858" s="510">
        <v>3372</v>
      </c>
      <c r="CU858" s="510">
        <v>1771</v>
      </c>
      <c r="CV858" s="510">
        <v>10922841</v>
      </c>
      <c r="CW858" s="510">
        <v>6168</v>
      </c>
      <c r="CX858" s="510">
        <v>12930</v>
      </c>
      <c r="CY858" s="510">
        <v>317</v>
      </c>
      <c r="CZ858" s="510">
        <v>1630915</v>
      </c>
      <c r="DA858" s="510">
        <v>5145</v>
      </c>
      <c r="DB858" s="510">
        <v>12574</v>
      </c>
      <c r="DC858" s="510">
        <v>931</v>
      </c>
      <c r="DD858" s="510">
        <v>7755800</v>
      </c>
      <c r="DE858" s="510">
        <v>8331</v>
      </c>
      <c r="DF858" s="510">
        <v>17862</v>
      </c>
      <c r="DG858" s="510">
        <v>56</v>
      </c>
      <c r="DH858" s="510">
        <v>428537</v>
      </c>
      <c r="DI858" s="510">
        <v>7652</v>
      </c>
      <c r="DJ858" s="510">
        <v>18855</v>
      </c>
      <c r="DK858" s="510">
        <v>519</v>
      </c>
      <c r="DL858" s="510">
        <v>210772</v>
      </c>
      <c r="DM858" s="510">
        <v>406</v>
      </c>
      <c r="DN858" s="510">
        <v>709</v>
      </c>
      <c r="DO858" s="510">
        <v>4426</v>
      </c>
      <c r="DP858" s="510">
        <v>158877</v>
      </c>
      <c r="DQ858" s="510">
        <v>36</v>
      </c>
      <c r="DR858" s="510">
        <v>57</v>
      </c>
      <c r="DS858" s="510">
        <v>179</v>
      </c>
      <c r="DT858" s="510">
        <v>283258</v>
      </c>
      <c r="DU858" s="510">
        <v>1582</v>
      </c>
      <c r="DV858" s="510">
        <v>3352</v>
      </c>
      <c r="DW858" s="510">
        <v>166</v>
      </c>
      <c r="DX858" s="510"/>
      <c r="DY858" s="510"/>
      <c r="DZ858" s="510"/>
      <c r="EA858" s="510"/>
      <c r="EB858" s="510"/>
      <c r="EC858" s="510"/>
      <c r="ED858" s="510"/>
      <c r="EE858" s="510"/>
      <c r="EF858" s="510"/>
      <c r="EG858" s="510" t="s">
        <v>152</v>
      </c>
      <c r="EH858" s="510" t="s">
        <v>152</v>
      </c>
      <c r="EI858" s="510">
        <v>4</v>
      </c>
      <c r="EJ858" s="479"/>
      <c r="EK858" s="479"/>
      <c r="EL858" s="479"/>
      <c r="EM858" s="479"/>
      <c r="EN858" s="479"/>
      <c r="EO858" s="479"/>
      <c r="EP858" s="479"/>
      <c r="EQ858" s="479"/>
      <c r="ER858" s="479"/>
      <c r="ES858" s="479"/>
      <c r="ET858" s="479"/>
      <c r="EU858" s="479"/>
      <c r="EV858" s="479"/>
      <c r="EW858" s="479"/>
      <c r="EX858" s="479"/>
      <c r="EY858" s="479"/>
      <c r="EZ858" s="476"/>
      <c r="FA858" s="446">
        <f t="shared" si="2246"/>
        <v>9</v>
      </c>
      <c r="FB858" s="417">
        <f t="shared" si="2247"/>
        <v>2020</v>
      </c>
      <c r="FC858" s="448">
        <f t="shared" si="2258"/>
        <v>44075</v>
      </c>
      <c r="FD858" s="449">
        <f t="shared" si="2264"/>
        <v>30</v>
      </c>
      <c r="FE858" s="450"/>
      <c r="FF858" s="451">
        <f t="shared" si="2266"/>
        <v>0.60168569874932032</v>
      </c>
      <c r="FG858" s="450"/>
      <c r="FH858" s="452">
        <f t="shared" si="2248"/>
        <v>2.1019792895530212</v>
      </c>
      <c r="FI858" s="452">
        <f t="shared" si="2249"/>
        <v>1.593000393236335</v>
      </c>
      <c r="FJ858" s="452">
        <f t="shared" si="2250"/>
        <v>2.1120799659719269</v>
      </c>
      <c r="FK858" s="452">
        <f t="shared" si="2251"/>
        <v>1.6156954487452149</v>
      </c>
      <c r="FL858" s="452">
        <f t="shared" si="2252"/>
        <v>1.3534336688926543</v>
      </c>
      <c r="FM858" s="452">
        <f t="shared" si="2253"/>
        <v>1.0942140934914781</v>
      </c>
      <c r="FN858" s="452">
        <f t="shared" si="2254"/>
        <v>1.5887915449867891</v>
      </c>
      <c r="FO858" s="452">
        <f t="shared" si="2255"/>
        <v>1.0579891531080516</v>
      </c>
      <c r="FP858" s="452">
        <f t="shared" si="2256"/>
        <v>1.5087719298245614</v>
      </c>
      <c r="FQ858" s="452">
        <f t="shared" si="2257"/>
        <v>1.0545808966861598</v>
      </c>
      <c r="FR858" s="453"/>
      <c r="FS858" s="446">
        <f t="shared" si="2269"/>
        <v>166536</v>
      </c>
      <c r="FT858" s="446">
        <f t="shared" si="2269"/>
        <v>249804</v>
      </c>
      <c r="FU858" s="446">
        <f t="shared" si="2269"/>
        <v>249804</v>
      </c>
      <c r="FV858" s="446">
        <f t="shared" si="2269"/>
        <v>3413988</v>
      </c>
      <c r="FW858" s="446">
        <f t="shared" si="2269"/>
        <v>6576198</v>
      </c>
      <c r="FX858" s="446">
        <f t="shared" si="2269"/>
        <v>5148690</v>
      </c>
      <c r="FY858" s="446">
        <f t="shared" si="2269"/>
        <v>135405368</v>
      </c>
      <c r="FZ858" s="446">
        <f t="shared" si="2269"/>
        <v>202311594</v>
      </c>
      <c r="GA858" s="446">
        <f t="shared" si="2269"/>
        <v>8994942</v>
      </c>
      <c r="GB858" s="446"/>
      <c r="GC858" s="446"/>
      <c r="GD858" s="446">
        <f t="shared" si="2267"/>
        <v>63189</v>
      </c>
      <c r="GE858" s="446">
        <f t="shared" si="2267"/>
        <v>43076</v>
      </c>
      <c r="GF858" s="446">
        <f t="shared" si="2267"/>
        <v>6461398</v>
      </c>
      <c r="GG858" s="446">
        <f t="shared" si="2267"/>
        <v>7058205</v>
      </c>
      <c r="GH858" s="446">
        <f t="shared" si="2267"/>
        <v>3069948</v>
      </c>
      <c r="GI858" s="446">
        <f t="shared" si="2267"/>
        <v>125394564</v>
      </c>
      <c r="GJ858" s="446">
        <f t="shared" si="2267"/>
        <v>22899030</v>
      </c>
      <c r="GK858" s="446">
        <f t="shared" si="2267"/>
        <v>3985958</v>
      </c>
      <c r="GL858" s="446">
        <f t="shared" si="2267"/>
        <v>16629522</v>
      </c>
      <c r="GM858" s="446">
        <f t="shared" si="2267"/>
        <v>1055880</v>
      </c>
      <c r="GN858" s="446">
        <f t="shared" si="2270"/>
        <v>600008</v>
      </c>
      <c r="GO858" s="446">
        <f t="shared" si="2268"/>
        <v>367971</v>
      </c>
      <c r="GP858" s="446">
        <f t="shared" si="2268"/>
        <v>252282</v>
      </c>
      <c r="GQ858" s="446">
        <f t="shared" si="2268"/>
        <v>0</v>
      </c>
      <c r="GR858" s="446"/>
      <c r="GS858" s="446"/>
      <c r="GT858" s="446"/>
      <c r="GU858" s="446"/>
      <c r="GV858" s="416"/>
      <c r="GW858" s="402"/>
      <c r="GX858" s="402"/>
      <c r="GY858" s="402"/>
      <c r="GZ858" s="402"/>
      <c r="HA858" s="402"/>
    </row>
    <row r="859" spans="1:209" ht="9.75" customHeight="1" x14ac:dyDescent="0.2">
      <c r="A859" s="417" t="str">
        <f t="shared" si="2245"/>
        <v>2020-21SEPTEMBERRYA</v>
      </c>
      <c r="B859" s="458" t="str">
        <f t="shared" si="2262"/>
        <v>2020-21</v>
      </c>
      <c r="C859" s="402" t="s">
        <v>640</v>
      </c>
      <c r="D859" s="402" t="s">
        <v>653</v>
      </c>
      <c r="E859" s="402" t="s">
        <v>652</v>
      </c>
      <c r="F859" s="478" t="s">
        <v>452</v>
      </c>
      <c r="G859" s="478" t="s">
        <v>697</v>
      </c>
      <c r="H859" s="510">
        <v>114189</v>
      </c>
      <c r="I859" s="510">
        <v>80885</v>
      </c>
      <c r="J859" s="510">
        <v>88113</v>
      </c>
      <c r="K859" s="510">
        <v>1</v>
      </c>
      <c r="L859" s="510">
        <v>1</v>
      </c>
      <c r="M859" s="510">
        <v>1</v>
      </c>
      <c r="N859" s="510">
        <v>2</v>
      </c>
      <c r="O859" s="510">
        <v>4</v>
      </c>
      <c r="P859" s="510">
        <v>379</v>
      </c>
      <c r="Q859" s="510">
        <v>0</v>
      </c>
      <c r="R859" s="510">
        <v>117</v>
      </c>
      <c r="S859" s="510">
        <v>93037</v>
      </c>
      <c r="T859" s="510">
        <v>6599</v>
      </c>
      <c r="U859" s="510">
        <v>3909</v>
      </c>
      <c r="V859" s="510">
        <v>41405</v>
      </c>
      <c r="W859" s="510">
        <v>32879</v>
      </c>
      <c r="X859" s="510">
        <v>1615</v>
      </c>
      <c r="Y859" s="510">
        <v>2801955</v>
      </c>
      <c r="Z859" s="510">
        <v>425</v>
      </c>
      <c r="AA859" s="510">
        <v>746</v>
      </c>
      <c r="AB859" s="510">
        <v>1883725</v>
      </c>
      <c r="AC859" s="510">
        <v>482</v>
      </c>
      <c r="AD859" s="510">
        <v>869</v>
      </c>
      <c r="AE859" s="510">
        <v>32917398</v>
      </c>
      <c r="AF859" s="510">
        <v>795</v>
      </c>
      <c r="AG859" s="510">
        <v>1476</v>
      </c>
      <c r="AH859" s="510">
        <v>78584520</v>
      </c>
      <c r="AI859" s="510">
        <v>2390</v>
      </c>
      <c r="AJ859" s="510">
        <v>5351</v>
      </c>
      <c r="AK859" s="510">
        <v>5323984</v>
      </c>
      <c r="AL859" s="510">
        <v>3297</v>
      </c>
      <c r="AM859" s="510">
        <v>7816</v>
      </c>
      <c r="AN859" s="510"/>
      <c r="AO859" s="510"/>
      <c r="AP859" s="510"/>
      <c r="AQ859" s="510"/>
      <c r="AR859" s="510"/>
      <c r="AS859" s="510"/>
      <c r="AT859" s="510">
        <v>4064</v>
      </c>
      <c r="AU859" s="510">
        <v>20</v>
      </c>
      <c r="AV859" s="510">
        <v>12</v>
      </c>
      <c r="AW859" s="510">
        <v>0</v>
      </c>
      <c r="AX859" s="510">
        <v>241</v>
      </c>
      <c r="AY859" s="510">
        <v>3791</v>
      </c>
      <c r="AZ859" s="510">
        <v>3234</v>
      </c>
      <c r="BA859" s="510"/>
      <c r="BB859" s="510"/>
      <c r="BC859" s="510"/>
      <c r="BD859" s="510"/>
      <c r="BE859" s="510"/>
      <c r="BF859" s="510"/>
      <c r="BG859" s="510"/>
      <c r="BH859" s="510"/>
      <c r="BI859" s="510">
        <v>48411</v>
      </c>
      <c r="BJ859" s="510">
        <v>5463</v>
      </c>
      <c r="BK859" s="510">
        <v>35099</v>
      </c>
      <c r="BL859" s="510">
        <v>88973</v>
      </c>
      <c r="BM859" s="510">
        <v>12965</v>
      </c>
      <c r="BN859" s="510">
        <v>9346</v>
      </c>
      <c r="BO859" s="510">
        <v>7629</v>
      </c>
      <c r="BP859" s="510">
        <v>5578</v>
      </c>
      <c r="BQ859" s="510">
        <v>53853</v>
      </c>
      <c r="BR859" s="510">
        <v>43404</v>
      </c>
      <c r="BS859" s="510">
        <v>58608</v>
      </c>
      <c r="BT859" s="510">
        <v>34076</v>
      </c>
      <c r="BU859" s="510">
        <v>3966</v>
      </c>
      <c r="BV859" s="510">
        <v>1663</v>
      </c>
      <c r="BW859" s="510">
        <v>151</v>
      </c>
      <c r="BX859" s="510">
        <v>74440</v>
      </c>
      <c r="BY859" s="510">
        <v>493</v>
      </c>
      <c r="BZ859" s="510">
        <v>827</v>
      </c>
      <c r="CA859" s="510">
        <v>67</v>
      </c>
      <c r="CB859" s="510">
        <v>32013</v>
      </c>
      <c r="CC859" s="510">
        <v>478</v>
      </c>
      <c r="CD859" s="510">
        <v>965</v>
      </c>
      <c r="CE859" s="510">
        <v>6381</v>
      </c>
      <c r="CF859" s="510">
        <v>2695502</v>
      </c>
      <c r="CG859" s="510">
        <v>422</v>
      </c>
      <c r="CH859" s="510">
        <v>742</v>
      </c>
      <c r="CI859" s="510">
        <v>3480</v>
      </c>
      <c r="CJ859" s="510">
        <v>2842775</v>
      </c>
      <c r="CK859" s="510">
        <v>817</v>
      </c>
      <c r="CL859" s="510">
        <v>1488</v>
      </c>
      <c r="CM859" s="510">
        <v>844</v>
      </c>
      <c r="CN859" s="510">
        <v>648586</v>
      </c>
      <c r="CO859" s="510">
        <v>768</v>
      </c>
      <c r="CP859" s="510">
        <v>1535</v>
      </c>
      <c r="CQ859" s="510">
        <v>37081</v>
      </c>
      <c r="CR859" s="510">
        <v>29426037</v>
      </c>
      <c r="CS859" s="510">
        <v>794</v>
      </c>
      <c r="CT859" s="510">
        <v>1473</v>
      </c>
      <c r="CU859" s="510">
        <v>2967</v>
      </c>
      <c r="CV859" s="510">
        <v>10136806</v>
      </c>
      <c r="CW859" s="510">
        <v>3417</v>
      </c>
      <c r="CX859" s="510">
        <v>7462</v>
      </c>
      <c r="CY859" s="510">
        <v>570</v>
      </c>
      <c r="CZ859" s="510">
        <v>1733081</v>
      </c>
      <c r="DA859" s="510">
        <v>3040</v>
      </c>
      <c r="DB859" s="510">
        <v>6475</v>
      </c>
      <c r="DC859" s="510">
        <v>1459</v>
      </c>
      <c r="DD859" s="510">
        <v>7099867</v>
      </c>
      <c r="DE859" s="510">
        <v>4866</v>
      </c>
      <c r="DF859" s="510">
        <v>10457</v>
      </c>
      <c r="DG859" s="510">
        <v>221</v>
      </c>
      <c r="DH859" s="510">
        <v>1224986</v>
      </c>
      <c r="DI859" s="510">
        <v>5543</v>
      </c>
      <c r="DJ859" s="510">
        <v>14321</v>
      </c>
      <c r="DK859" s="510">
        <v>313</v>
      </c>
      <c r="DL859" s="510">
        <v>96974</v>
      </c>
      <c r="DM859" s="510">
        <v>310</v>
      </c>
      <c r="DN859" s="510">
        <v>536</v>
      </c>
      <c r="DO859" s="510">
        <v>3806</v>
      </c>
      <c r="DP859" s="510">
        <v>88091</v>
      </c>
      <c r="DQ859" s="510">
        <v>23</v>
      </c>
      <c r="DR859" s="510">
        <v>41</v>
      </c>
      <c r="DS859" s="510">
        <v>141</v>
      </c>
      <c r="DT859" s="510">
        <v>111738</v>
      </c>
      <c r="DU859" s="510">
        <v>792</v>
      </c>
      <c r="DV859" s="510">
        <v>1519</v>
      </c>
      <c r="DW859" s="510">
        <v>131</v>
      </c>
      <c r="DX859" s="510"/>
      <c r="DY859" s="510"/>
      <c r="DZ859" s="510"/>
      <c r="EA859" s="510"/>
      <c r="EB859" s="510"/>
      <c r="EC859" s="510"/>
      <c r="ED859" s="510"/>
      <c r="EE859" s="510"/>
      <c r="EF859" s="510"/>
      <c r="EG859" s="510" t="s">
        <v>152</v>
      </c>
      <c r="EH859" s="510" t="s">
        <v>152</v>
      </c>
      <c r="EI859" s="510">
        <v>1141</v>
      </c>
      <c r="EJ859" s="479"/>
      <c r="EK859" s="479"/>
      <c r="EL859" s="479"/>
      <c r="EM859" s="479"/>
      <c r="EN859" s="479"/>
      <c r="EO859" s="479"/>
      <c r="EP859" s="479"/>
      <c r="EQ859" s="479"/>
      <c r="ER859" s="479"/>
      <c r="ES859" s="479"/>
      <c r="ET859" s="479"/>
      <c r="EU859" s="479"/>
      <c r="EV859" s="479"/>
      <c r="EW859" s="479"/>
      <c r="EX859" s="479"/>
      <c r="EY859" s="479"/>
      <c r="EZ859" s="476"/>
      <c r="FA859" s="446">
        <f t="shared" si="2246"/>
        <v>9</v>
      </c>
      <c r="FB859" s="417">
        <f t="shared" si="2247"/>
        <v>2020</v>
      </c>
      <c r="FC859" s="448">
        <f t="shared" si="2258"/>
        <v>44075</v>
      </c>
      <c r="FD859" s="449">
        <f t="shared" si="2264"/>
        <v>30</v>
      </c>
      <c r="FE859" s="450"/>
      <c r="FF859" s="451">
        <f t="shared" si="2266"/>
        <v>0.6118971061093248</v>
      </c>
      <c r="FG859" s="450"/>
      <c r="FH859" s="452">
        <f t="shared" si="2248"/>
        <v>1.9646916199424156</v>
      </c>
      <c r="FI859" s="452">
        <f t="shared" si="2249"/>
        <v>1.4162751932110926</v>
      </c>
      <c r="FJ859" s="452">
        <f t="shared" si="2250"/>
        <v>1.9516500383729853</v>
      </c>
      <c r="FK859" s="452">
        <f t="shared" si="2251"/>
        <v>1.4269634177539012</v>
      </c>
      <c r="FL859" s="452">
        <f t="shared" si="2252"/>
        <v>1.3006400193213381</v>
      </c>
      <c r="FM859" s="452">
        <f t="shared" si="2253"/>
        <v>1.0482791933341384</v>
      </c>
      <c r="FN859" s="452">
        <f t="shared" si="2254"/>
        <v>1.7825359652057544</v>
      </c>
      <c r="FO859" s="452">
        <f t="shared" si="2255"/>
        <v>1.0364062167340855</v>
      </c>
      <c r="FP859" s="452">
        <f t="shared" si="2256"/>
        <v>2.4557275541795667</v>
      </c>
      <c r="FQ859" s="452">
        <f t="shared" si="2257"/>
        <v>1.0297213622291022</v>
      </c>
      <c r="FR859" s="453"/>
      <c r="FS859" s="446">
        <f t="shared" si="2269"/>
        <v>80885</v>
      </c>
      <c r="FT859" s="446">
        <f t="shared" si="2269"/>
        <v>80885</v>
      </c>
      <c r="FU859" s="446">
        <f t="shared" si="2269"/>
        <v>161770</v>
      </c>
      <c r="FV859" s="446">
        <f t="shared" si="2269"/>
        <v>323540</v>
      </c>
      <c r="FW859" s="446">
        <f t="shared" si="2269"/>
        <v>4922854</v>
      </c>
      <c r="FX859" s="446">
        <f t="shared" si="2269"/>
        <v>3396921</v>
      </c>
      <c r="FY859" s="446">
        <f t="shared" si="2269"/>
        <v>61113780</v>
      </c>
      <c r="FZ859" s="446">
        <f t="shared" si="2269"/>
        <v>175935529</v>
      </c>
      <c r="GA859" s="446">
        <f t="shared" si="2269"/>
        <v>12622840</v>
      </c>
      <c r="GB859" s="446"/>
      <c r="GC859" s="446"/>
      <c r="GD859" s="446">
        <f t="shared" ref="GD859:GM868" si="2271">IFERROR(HLOOKUP(GD$1,$H$5:$HA$10112,MATCH($A859,$A$5:$A$10112,0),0)*HLOOKUP(GD$2,$H$5:$HA$10112,MATCH($A859,$A$5:$A$10112,0),0),"-")</f>
        <v>124877</v>
      </c>
      <c r="GE859" s="446">
        <f t="shared" si="2271"/>
        <v>64655</v>
      </c>
      <c r="GF859" s="446">
        <f t="shared" si="2271"/>
        <v>4734702</v>
      </c>
      <c r="GG859" s="446">
        <f t="shared" si="2271"/>
        <v>5178240</v>
      </c>
      <c r="GH859" s="446">
        <f t="shared" si="2271"/>
        <v>1295540</v>
      </c>
      <c r="GI859" s="446">
        <f t="shared" si="2271"/>
        <v>54620313</v>
      </c>
      <c r="GJ859" s="446">
        <f t="shared" si="2271"/>
        <v>22139754</v>
      </c>
      <c r="GK859" s="446">
        <f t="shared" si="2271"/>
        <v>3690750</v>
      </c>
      <c r="GL859" s="446">
        <f t="shared" si="2271"/>
        <v>15256763</v>
      </c>
      <c r="GM859" s="446">
        <f t="shared" si="2271"/>
        <v>3164941</v>
      </c>
      <c r="GN859" s="446">
        <f t="shared" si="2270"/>
        <v>214179</v>
      </c>
      <c r="GO859" s="446">
        <f t="shared" si="2268"/>
        <v>167768</v>
      </c>
      <c r="GP859" s="446">
        <f t="shared" si="2268"/>
        <v>156046</v>
      </c>
      <c r="GQ859" s="446">
        <f t="shared" si="2268"/>
        <v>0</v>
      </c>
      <c r="GR859" s="446"/>
      <c r="GS859" s="446"/>
      <c r="GT859" s="446"/>
      <c r="GU859" s="446"/>
      <c r="GV859" s="416"/>
      <c r="GW859" s="402"/>
      <c r="GX859" s="402"/>
      <c r="GY859" s="402"/>
      <c r="GZ859" s="402"/>
      <c r="HA859" s="402"/>
    </row>
    <row r="860" spans="1:209" ht="9.75" customHeight="1" x14ac:dyDescent="0.2">
      <c r="A860" s="485" t="str">
        <f t="shared" si="2245"/>
        <v>2020-21SEPTEMBERRX8</v>
      </c>
      <c r="B860" s="503" t="str">
        <f t="shared" si="2262"/>
        <v>2020-21</v>
      </c>
      <c r="C860" s="436" t="s">
        <v>640</v>
      </c>
      <c r="D860" s="436" t="s">
        <v>646</v>
      </c>
      <c r="E860" s="436" t="s">
        <v>645</v>
      </c>
      <c r="F860" s="504" t="s">
        <v>450</v>
      </c>
      <c r="G860" s="504" t="s">
        <v>696</v>
      </c>
      <c r="H860" s="522">
        <v>95664</v>
      </c>
      <c r="I860" s="522">
        <v>52683</v>
      </c>
      <c r="J860" s="522">
        <v>584360</v>
      </c>
      <c r="K860" s="522">
        <v>11</v>
      </c>
      <c r="L860" s="522">
        <v>1</v>
      </c>
      <c r="M860" s="522">
        <v>37</v>
      </c>
      <c r="N860" s="522">
        <v>74</v>
      </c>
      <c r="O860" s="522">
        <v>155</v>
      </c>
      <c r="P860" s="522">
        <v>278</v>
      </c>
      <c r="Q860" s="522">
        <v>299</v>
      </c>
      <c r="R860" s="522">
        <v>938</v>
      </c>
      <c r="S860" s="522">
        <v>67148</v>
      </c>
      <c r="T860" s="522">
        <v>5193</v>
      </c>
      <c r="U860" s="522">
        <v>3481</v>
      </c>
      <c r="V860" s="522">
        <v>36917</v>
      </c>
      <c r="W860" s="522">
        <v>11465</v>
      </c>
      <c r="X860" s="522">
        <v>543</v>
      </c>
      <c r="Y860" s="522">
        <v>2417962</v>
      </c>
      <c r="Z860" s="522">
        <v>466</v>
      </c>
      <c r="AA860" s="522">
        <v>802</v>
      </c>
      <c r="AB860" s="522">
        <v>1985203</v>
      </c>
      <c r="AC860" s="522">
        <v>570</v>
      </c>
      <c r="AD860" s="522">
        <v>1026</v>
      </c>
      <c r="AE860" s="522">
        <v>50285643</v>
      </c>
      <c r="AF860" s="522">
        <v>1362</v>
      </c>
      <c r="AG860" s="522">
        <v>2847</v>
      </c>
      <c r="AH860" s="522">
        <v>39572850</v>
      </c>
      <c r="AI860" s="522">
        <v>3452</v>
      </c>
      <c r="AJ860" s="522">
        <v>8527</v>
      </c>
      <c r="AK860" s="522">
        <v>2626316</v>
      </c>
      <c r="AL860" s="522">
        <v>4837</v>
      </c>
      <c r="AM860" s="522">
        <v>10961</v>
      </c>
      <c r="AN860" s="522"/>
      <c r="AO860" s="522"/>
      <c r="AP860" s="522"/>
      <c r="AQ860" s="522"/>
      <c r="AR860" s="522"/>
      <c r="AS860" s="522"/>
      <c r="AT860" s="522">
        <v>5996</v>
      </c>
      <c r="AU860" s="522">
        <v>652</v>
      </c>
      <c r="AV860" s="522">
        <v>1452</v>
      </c>
      <c r="AW860" s="522">
        <v>4539</v>
      </c>
      <c r="AX860" s="522">
        <v>1402</v>
      </c>
      <c r="AY860" s="522">
        <v>2490</v>
      </c>
      <c r="AZ860" s="522">
        <v>3428</v>
      </c>
      <c r="BA860" s="522"/>
      <c r="BB860" s="522"/>
      <c r="BC860" s="522"/>
      <c r="BD860" s="522"/>
      <c r="BE860" s="522"/>
      <c r="BF860" s="522"/>
      <c r="BG860" s="522"/>
      <c r="BH860" s="522"/>
      <c r="BI860" s="522">
        <v>36831</v>
      </c>
      <c r="BJ860" s="522">
        <v>5269</v>
      </c>
      <c r="BK860" s="522">
        <v>19052</v>
      </c>
      <c r="BL860" s="522">
        <v>61152</v>
      </c>
      <c r="BM860" s="522">
        <v>10156</v>
      </c>
      <c r="BN860" s="522">
        <v>7995</v>
      </c>
      <c r="BO860" s="522">
        <v>6610</v>
      </c>
      <c r="BP860" s="522">
        <v>5307</v>
      </c>
      <c r="BQ860" s="522">
        <v>49090</v>
      </c>
      <c r="BR860" s="522">
        <v>40166</v>
      </c>
      <c r="BS860" s="522">
        <v>17779</v>
      </c>
      <c r="BT860" s="522">
        <v>12440</v>
      </c>
      <c r="BU860" s="522">
        <v>851</v>
      </c>
      <c r="BV860" s="522">
        <v>598</v>
      </c>
      <c r="BW860" s="522">
        <v>139</v>
      </c>
      <c r="BX860" s="522">
        <v>71441</v>
      </c>
      <c r="BY860" s="522">
        <v>514</v>
      </c>
      <c r="BZ860" s="522">
        <v>950</v>
      </c>
      <c r="CA860" s="522">
        <v>58</v>
      </c>
      <c r="CB860" s="522">
        <v>24984</v>
      </c>
      <c r="CC860" s="522">
        <v>431</v>
      </c>
      <c r="CD860" s="522">
        <v>746</v>
      </c>
      <c r="CE860" s="522">
        <v>4996</v>
      </c>
      <c r="CF860" s="522">
        <v>2321537</v>
      </c>
      <c r="CG860" s="522">
        <v>465</v>
      </c>
      <c r="CH860" s="522">
        <v>799</v>
      </c>
      <c r="CI860" s="522">
        <v>3048</v>
      </c>
      <c r="CJ860" s="522">
        <v>4386244</v>
      </c>
      <c r="CK860" s="522">
        <v>1439</v>
      </c>
      <c r="CL860" s="522">
        <v>2950</v>
      </c>
      <c r="CM860" s="522">
        <v>925</v>
      </c>
      <c r="CN860" s="522">
        <v>1216142</v>
      </c>
      <c r="CO860" s="522">
        <v>1315</v>
      </c>
      <c r="CP860" s="522">
        <v>2854</v>
      </c>
      <c r="CQ860" s="522">
        <v>32944</v>
      </c>
      <c r="CR860" s="522">
        <v>44683257</v>
      </c>
      <c r="CS860" s="522">
        <v>1356</v>
      </c>
      <c r="CT860" s="522">
        <v>2840</v>
      </c>
      <c r="CU860" s="522">
        <v>2379</v>
      </c>
      <c r="CV860" s="522">
        <v>11567543</v>
      </c>
      <c r="CW860" s="522">
        <v>4862</v>
      </c>
      <c r="CX860" s="522">
        <v>10159</v>
      </c>
      <c r="CY860" s="522">
        <v>1383</v>
      </c>
      <c r="CZ860" s="522">
        <v>7095863</v>
      </c>
      <c r="DA860" s="522">
        <v>5131</v>
      </c>
      <c r="DB860" s="522">
        <v>10811</v>
      </c>
      <c r="DC860" s="522">
        <v>1616</v>
      </c>
      <c r="DD860" s="522">
        <v>11657455</v>
      </c>
      <c r="DE860" s="522">
        <v>7214</v>
      </c>
      <c r="DF860" s="522">
        <v>16322</v>
      </c>
      <c r="DG860" s="522">
        <v>718</v>
      </c>
      <c r="DH860" s="522">
        <v>5990544</v>
      </c>
      <c r="DI860" s="522">
        <v>8343</v>
      </c>
      <c r="DJ860" s="522">
        <v>20356</v>
      </c>
      <c r="DK860" s="522">
        <v>202</v>
      </c>
      <c r="DL860" s="522">
        <v>71585</v>
      </c>
      <c r="DM860" s="522">
        <v>354</v>
      </c>
      <c r="DN860" s="522">
        <v>516</v>
      </c>
      <c r="DO860" s="522">
        <v>3124</v>
      </c>
      <c r="DP860" s="522">
        <v>125549</v>
      </c>
      <c r="DQ860" s="522">
        <v>40</v>
      </c>
      <c r="DR860" s="522">
        <v>76</v>
      </c>
      <c r="DS860" s="522">
        <v>93</v>
      </c>
      <c r="DT860" s="522">
        <v>121687</v>
      </c>
      <c r="DU860" s="522">
        <v>1308</v>
      </c>
      <c r="DV860" s="522">
        <v>2724</v>
      </c>
      <c r="DW860" s="522">
        <v>86</v>
      </c>
      <c r="DX860" s="522"/>
      <c r="DY860" s="522"/>
      <c r="DZ860" s="522"/>
      <c r="EA860" s="522"/>
      <c r="EB860" s="522"/>
      <c r="EC860" s="522"/>
      <c r="ED860" s="522"/>
      <c r="EE860" s="522"/>
      <c r="EF860" s="522"/>
      <c r="EG860" s="522" t="s">
        <v>152</v>
      </c>
      <c r="EH860" s="522" t="s">
        <v>152</v>
      </c>
      <c r="EI860" s="522">
        <v>0</v>
      </c>
      <c r="EJ860" s="483"/>
      <c r="EK860" s="483"/>
      <c r="EL860" s="483"/>
      <c r="EM860" s="483"/>
      <c r="EN860" s="483"/>
      <c r="EO860" s="483"/>
      <c r="EP860" s="483"/>
      <c r="EQ860" s="483"/>
      <c r="ER860" s="483"/>
      <c r="ES860" s="483"/>
      <c r="ET860" s="483"/>
      <c r="EU860" s="483"/>
      <c r="EV860" s="483"/>
      <c r="EW860" s="483"/>
      <c r="EX860" s="483"/>
      <c r="EY860" s="483"/>
      <c r="EZ860" s="484"/>
      <c r="FA860" s="468">
        <f t="shared" si="2246"/>
        <v>9</v>
      </c>
      <c r="FB860" s="485">
        <f t="shared" si="2247"/>
        <v>2020</v>
      </c>
      <c r="FC860" s="486">
        <f t="shared" si="2258"/>
        <v>44075</v>
      </c>
      <c r="FD860" s="470">
        <f t="shared" si="2264"/>
        <v>30</v>
      </c>
      <c r="FE860" s="471"/>
      <c r="FF860" s="517">
        <f t="shared" si="2266"/>
        <v>0.6356052899287894</v>
      </c>
      <c r="FG860" s="471"/>
      <c r="FH860" s="487">
        <f t="shared" si="2248"/>
        <v>1.9557096090891586</v>
      </c>
      <c r="FI860" s="487">
        <f t="shared" si="2249"/>
        <v>1.5395725014442518</v>
      </c>
      <c r="FJ860" s="487">
        <f t="shared" si="2250"/>
        <v>1.898879632289572</v>
      </c>
      <c r="FK860" s="487">
        <f t="shared" si="2251"/>
        <v>1.5245619074978454</v>
      </c>
      <c r="FL860" s="487">
        <f t="shared" si="2252"/>
        <v>1.3297396863233741</v>
      </c>
      <c r="FM860" s="487">
        <f t="shared" si="2253"/>
        <v>1.0880082346886257</v>
      </c>
      <c r="FN860" s="487">
        <f t="shared" si="2254"/>
        <v>1.5507195813344963</v>
      </c>
      <c r="FO860" s="487">
        <f t="shared" si="2255"/>
        <v>1.085041430440471</v>
      </c>
      <c r="FP860" s="487">
        <f t="shared" si="2256"/>
        <v>1.5672191528545121</v>
      </c>
      <c r="FQ860" s="487">
        <f t="shared" si="2257"/>
        <v>1.1012891344383058</v>
      </c>
      <c r="FR860" s="459"/>
      <c r="FS860" s="468">
        <f t="shared" si="2269"/>
        <v>52683</v>
      </c>
      <c r="FT860" s="468">
        <f t="shared" si="2269"/>
        <v>1949271</v>
      </c>
      <c r="FU860" s="468">
        <f t="shared" si="2269"/>
        <v>3898542</v>
      </c>
      <c r="FV860" s="468">
        <f t="shared" si="2269"/>
        <v>8165865</v>
      </c>
      <c r="FW860" s="468">
        <f t="shared" si="2269"/>
        <v>4164786</v>
      </c>
      <c r="FX860" s="468">
        <f t="shared" si="2269"/>
        <v>3571506</v>
      </c>
      <c r="FY860" s="468">
        <f t="shared" si="2269"/>
        <v>105102699</v>
      </c>
      <c r="FZ860" s="468">
        <f t="shared" si="2269"/>
        <v>97762055</v>
      </c>
      <c r="GA860" s="468">
        <f t="shared" si="2269"/>
        <v>5951823</v>
      </c>
      <c r="GB860" s="468"/>
      <c r="GC860" s="468"/>
      <c r="GD860" s="468">
        <f t="shared" si="2271"/>
        <v>132050</v>
      </c>
      <c r="GE860" s="468">
        <f t="shared" si="2271"/>
        <v>43268</v>
      </c>
      <c r="GF860" s="468">
        <f t="shared" si="2271"/>
        <v>3991804</v>
      </c>
      <c r="GG860" s="468">
        <f t="shared" si="2271"/>
        <v>8991600</v>
      </c>
      <c r="GH860" s="468">
        <f t="shared" si="2271"/>
        <v>2639950</v>
      </c>
      <c r="GI860" s="468">
        <f t="shared" si="2271"/>
        <v>93560960</v>
      </c>
      <c r="GJ860" s="468">
        <f t="shared" si="2271"/>
        <v>24168261</v>
      </c>
      <c r="GK860" s="468">
        <f t="shared" si="2271"/>
        <v>14951613</v>
      </c>
      <c r="GL860" s="468">
        <f t="shared" si="2271"/>
        <v>26376352</v>
      </c>
      <c r="GM860" s="468">
        <f t="shared" si="2271"/>
        <v>14615608</v>
      </c>
      <c r="GN860" s="468">
        <f t="shared" si="2270"/>
        <v>253332</v>
      </c>
      <c r="GO860" s="468">
        <f t="shared" si="2268"/>
        <v>104232</v>
      </c>
      <c r="GP860" s="468">
        <f t="shared" si="2268"/>
        <v>237424</v>
      </c>
      <c r="GQ860" s="468">
        <f t="shared" si="2268"/>
        <v>0</v>
      </c>
      <c r="GR860" s="468"/>
      <c r="GS860" s="468"/>
      <c r="GT860" s="468"/>
      <c r="GU860" s="468"/>
      <c r="GV860" s="425"/>
      <c r="GW860" s="402"/>
      <c r="GX860" s="402"/>
      <c r="GY860" s="402"/>
      <c r="GZ860" s="402"/>
      <c r="HA860" s="402"/>
    </row>
    <row r="861" spans="1:209" ht="9.75" customHeight="1" x14ac:dyDescent="0.2">
      <c r="A861" s="417" t="str">
        <f t="shared" si="2245"/>
        <v>2020-21OCTOBERRX9</v>
      </c>
      <c r="B861" s="458" t="str">
        <f t="shared" si="2262"/>
        <v>2020-21</v>
      </c>
      <c r="C861" s="400" t="s">
        <v>643</v>
      </c>
      <c r="D861" s="402" t="s">
        <v>653</v>
      </c>
      <c r="E861" s="402" t="s">
        <v>652</v>
      </c>
      <c r="F861" s="474" t="s">
        <v>451</v>
      </c>
      <c r="G861" s="474" t="s">
        <v>686</v>
      </c>
      <c r="H861" s="518">
        <v>96700</v>
      </c>
      <c r="I861" s="518">
        <v>77400</v>
      </c>
      <c r="J861" s="518">
        <v>607187</v>
      </c>
      <c r="K861" s="518">
        <v>8</v>
      </c>
      <c r="L861" s="518">
        <v>3</v>
      </c>
      <c r="M861" s="518">
        <v>15</v>
      </c>
      <c r="N861" s="518">
        <v>44</v>
      </c>
      <c r="O861" s="518">
        <v>102</v>
      </c>
      <c r="P861" s="518">
        <v>403</v>
      </c>
      <c r="Q861" s="518">
        <v>2121</v>
      </c>
      <c r="R861" s="518">
        <v>706</v>
      </c>
      <c r="S861" s="518">
        <v>67883</v>
      </c>
      <c r="T861" s="518">
        <v>6706</v>
      </c>
      <c r="U861" s="518">
        <v>4213</v>
      </c>
      <c r="V861" s="518">
        <v>39697</v>
      </c>
      <c r="W861" s="518">
        <v>11648</v>
      </c>
      <c r="X861" s="518">
        <v>165</v>
      </c>
      <c r="Y861" s="518">
        <v>3134247</v>
      </c>
      <c r="Z861" s="518">
        <v>467</v>
      </c>
      <c r="AA861" s="518">
        <v>832</v>
      </c>
      <c r="AB861" s="518">
        <v>4144913</v>
      </c>
      <c r="AC861" s="518">
        <v>984</v>
      </c>
      <c r="AD861" s="518">
        <v>2247</v>
      </c>
      <c r="AE861" s="518">
        <v>71918671</v>
      </c>
      <c r="AF861" s="518">
        <v>1812</v>
      </c>
      <c r="AG861" s="518">
        <v>3795</v>
      </c>
      <c r="AH861" s="518">
        <v>69800414</v>
      </c>
      <c r="AI861" s="518">
        <v>5992</v>
      </c>
      <c r="AJ861" s="518">
        <v>14528</v>
      </c>
      <c r="AK861" s="518">
        <v>1074944</v>
      </c>
      <c r="AL861" s="518">
        <v>6515</v>
      </c>
      <c r="AM861" s="518">
        <v>15812</v>
      </c>
      <c r="AN861" s="518"/>
      <c r="AO861" s="518"/>
      <c r="AP861" s="518"/>
      <c r="AQ861" s="518"/>
      <c r="AR861" s="518"/>
      <c r="AS861" s="518"/>
      <c r="AT861" s="518">
        <v>6052</v>
      </c>
      <c r="AU861" s="518">
        <v>1305</v>
      </c>
      <c r="AV861" s="518">
        <v>466</v>
      </c>
      <c r="AW861" s="518">
        <v>13</v>
      </c>
      <c r="AX861" s="518">
        <v>3321</v>
      </c>
      <c r="AY861" s="518">
        <v>960</v>
      </c>
      <c r="AZ861" s="518">
        <v>10</v>
      </c>
      <c r="BA861" s="518"/>
      <c r="BB861" s="518"/>
      <c r="BC861" s="518"/>
      <c r="BD861" s="518"/>
      <c r="BE861" s="518"/>
      <c r="BF861" s="518"/>
      <c r="BG861" s="518"/>
      <c r="BH861" s="518"/>
      <c r="BI861" s="518">
        <v>36456</v>
      </c>
      <c r="BJ861" s="518">
        <v>4207</v>
      </c>
      <c r="BK861" s="518">
        <v>21168</v>
      </c>
      <c r="BL861" s="518">
        <v>61831</v>
      </c>
      <c r="BM861" s="518">
        <v>12384</v>
      </c>
      <c r="BN861" s="518">
        <v>9690</v>
      </c>
      <c r="BO861" s="518">
        <v>7922</v>
      </c>
      <c r="BP861" s="518">
        <v>6304</v>
      </c>
      <c r="BQ861" s="518">
        <v>51683</v>
      </c>
      <c r="BR861" s="518">
        <v>41845</v>
      </c>
      <c r="BS861" s="518">
        <v>17570</v>
      </c>
      <c r="BT861" s="518">
        <v>12357</v>
      </c>
      <c r="BU861" s="518">
        <v>171</v>
      </c>
      <c r="BV861" s="518">
        <v>116</v>
      </c>
      <c r="BW861" s="518">
        <v>0</v>
      </c>
      <c r="BX861" s="518">
        <v>0</v>
      </c>
      <c r="BY861" s="518" t="s">
        <v>152</v>
      </c>
      <c r="BZ861" s="518" t="s">
        <v>152</v>
      </c>
      <c r="CA861" s="518">
        <v>15</v>
      </c>
      <c r="CB861" s="518">
        <v>6475</v>
      </c>
      <c r="CC861" s="518">
        <v>432</v>
      </c>
      <c r="CD861" s="518">
        <v>759</v>
      </c>
      <c r="CE861" s="518">
        <v>6691</v>
      </c>
      <c r="CF861" s="518">
        <v>3127772</v>
      </c>
      <c r="CG861" s="518">
        <v>467</v>
      </c>
      <c r="CH861" s="518">
        <v>832</v>
      </c>
      <c r="CI861" s="518">
        <v>434</v>
      </c>
      <c r="CJ861" s="518">
        <v>870588</v>
      </c>
      <c r="CK861" s="518">
        <v>2006</v>
      </c>
      <c r="CL861" s="518">
        <v>4194</v>
      </c>
      <c r="CM861" s="518">
        <v>825</v>
      </c>
      <c r="CN861" s="518">
        <v>1483864</v>
      </c>
      <c r="CO861" s="518">
        <v>1799</v>
      </c>
      <c r="CP861" s="518">
        <v>4122</v>
      </c>
      <c r="CQ861" s="518">
        <v>38438</v>
      </c>
      <c r="CR861" s="518">
        <v>69564219</v>
      </c>
      <c r="CS861" s="518">
        <v>1810</v>
      </c>
      <c r="CT861" s="518">
        <v>3783</v>
      </c>
      <c r="CU861" s="518">
        <v>13</v>
      </c>
      <c r="CV861" s="518">
        <v>113592</v>
      </c>
      <c r="CW861" s="518">
        <v>8738</v>
      </c>
      <c r="CX861" s="518">
        <v>18986</v>
      </c>
      <c r="CY861" s="518">
        <v>405</v>
      </c>
      <c r="CZ861" s="518">
        <v>3131280</v>
      </c>
      <c r="DA861" s="518">
        <v>7732</v>
      </c>
      <c r="DB861" s="518">
        <v>17536</v>
      </c>
      <c r="DC861" s="518">
        <v>2326</v>
      </c>
      <c r="DD861" s="518">
        <v>14594183</v>
      </c>
      <c r="DE861" s="518">
        <v>6274</v>
      </c>
      <c r="DF861" s="518">
        <v>13109</v>
      </c>
      <c r="DG861" s="518">
        <v>119</v>
      </c>
      <c r="DH861" s="518">
        <v>1271843</v>
      </c>
      <c r="DI861" s="518">
        <v>10688</v>
      </c>
      <c r="DJ861" s="518">
        <v>30913</v>
      </c>
      <c r="DK861" s="518">
        <v>367</v>
      </c>
      <c r="DL861" s="518">
        <v>126454</v>
      </c>
      <c r="DM861" s="518">
        <v>345</v>
      </c>
      <c r="DN861" s="518">
        <v>527</v>
      </c>
      <c r="DO861" s="518">
        <v>3464</v>
      </c>
      <c r="DP861" s="518">
        <v>158308</v>
      </c>
      <c r="DQ861" s="518">
        <v>46</v>
      </c>
      <c r="DR861" s="518">
        <v>89</v>
      </c>
      <c r="DS861" s="518">
        <v>45</v>
      </c>
      <c r="DT861" s="518">
        <v>71276</v>
      </c>
      <c r="DU861" s="518">
        <v>1584</v>
      </c>
      <c r="DV861" s="518">
        <v>3759</v>
      </c>
      <c r="DW861" s="518">
        <v>41</v>
      </c>
      <c r="DX861" s="518"/>
      <c r="DY861" s="518"/>
      <c r="DZ861" s="518"/>
      <c r="EA861" s="518"/>
      <c r="EB861" s="518"/>
      <c r="EC861" s="518"/>
      <c r="ED861" s="518"/>
      <c r="EE861" s="518"/>
      <c r="EF861" s="518"/>
      <c r="EG861" s="518" t="s">
        <v>152</v>
      </c>
      <c r="EH861" s="518" t="s">
        <v>152</v>
      </c>
      <c r="EI861" s="518">
        <v>1859</v>
      </c>
      <c r="EJ861" s="475"/>
      <c r="EK861" s="475"/>
      <c r="EL861" s="475"/>
      <c r="EM861" s="475"/>
      <c r="EN861" s="475"/>
      <c r="EO861" s="475"/>
      <c r="EP861" s="475"/>
      <c r="EQ861" s="475"/>
      <c r="ER861" s="475"/>
      <c r="ES861" s="475"/>
      <c r="ET861" s="475"/>
      <c r="EU861" s="475"/>
      <c r="EV861" s="475"/>
      <c r="EW861" s="475"/>
      <c r="EX861" s="475"/>
      <c r="EY861" s="475"/>
      <c r="EZ861" s="476"/>
      <c r="FA861" s="477">
        <f t="shared" si="2246"/>
        <v>10</v>
      </c>
      <c r="FB861" s="417">
        <f t="shared" si="2247"/>
        <v>2020</v>
      </c>
      <c r="FC861" s="448">
        <f t="shared" si="2258"/>
        <v>44105</v>
      </c>
      <c r="FD861" s="449">
        <f>DAY(EOMONTH($FC861,0))</f>
        <v>31</v>
      </c>
      <c r="FE861" s="450"/>
      <c r="FF861" s="451">
        <f t="shared" si="2266"/>
        <v>0.54957956528637153</v>
      </c>
      <c r="FG861" s="450"/>
      <c r="FH861" s="452">
        <f t="shared" si="2248"/>
        <v>1.846704443781688</v>
      </c>
      <c r="FI861" s="452">
        <f t="shared" si="2249"/>
        <v>1.4449746495675515</v>
      </c>
      <c r="FJ861" s="452">
        <f t="shared" si="2250"/>
        <v>1.8803702824590554</v>
      </c>
      <c r="FK861" s="452">
        <f t="shared" si="2251"/>
        <v>1.4963209114645146</v>
      </c>
      <c r="FL861" s="452">
        <f t="shared" si="2252"/>
        <v>1.3019371740937602</v>
      </c>
      <c r="FM861" s="452">
        <f t="shared" si="2253"/>
        <v>1.0541098823588684</v>
      </c>
      <c r="FN861" s="452">
        <f t="shared" si="2254"/>
        <v>1.5084134615384615</v>
      </c>
      <c r="FO861" s="452">
        <f t="shared" si="2255"/>
        <v>1.0608688186813187</v>
      </c>
      <c r="FP861" s="452">
        <f t="shared" si="2256"/>
        <v>1.0363636363636364</v>
      </c>
      <c r="FQ861" s="452">
        <f t="shared" si="2257"/>
        <v>0.70303030303030301</v>
      </c>
      <c r="FR861" s="453"/>
      <c r="FS861" s="477">
        <f t="shared" si="2269"/>
        <v>232200</v>
      </c>
      <c r="FT861" s="477">
        <f t="shared" si="2269"/>
        <v>1161000</v>
      </c>
      <c r="FU861" s="477">
        <f t="shared" si="2269"/>
        <v>3405600</v>
      </c>
      <c r="FV861" s="477">
        <f t="shared" si="2269"/>
        <v>7894800</v>
      </c>
      <c r="FW861" s="477">
        <f t="shared" si="2269"/>
        <v>5579392</v>
      </c>
      <c r="FX861" s="477">
        <f t="shared" si="2269"/>
        <v>9466611</v>
      </c>
      <c r="FY861" s="477">
        <f t="shared" si="2269"/>
        <v>150650115</v>
      </c>
      <c r="FZ861" s="477">
        <f t="shared" si="2269"/>
        <v>169222144</v>
      </c>
      <c r="GA861" s="477">
        <f t="shared" si="2269"/>
        <v>2608980</v>
      </c>
      <c r="GB861" s="477"/>
      <c r="GC861" s="477"/>
      <c r="GD861" s="477" t="str">
        <f t="shared" si="2271"/>
        <v>-</v>
      </c>
      <c r="GE861" s="477">
        <f t="shared" si="2271"/>
        <v>11385</v>
      </c>
      <c r="GF861" s="477">
        <f t="shared" si="2271"/>
        <v>5566912</v>
      </c>
      <c r="GG861" s="477">
        <f t="shared" si="2271"/>
        <v>1820196</v>
      </c>
      <c r="GH861" s="477">
        <f t="shared" si="2271"/>
        <v>3400650</v>
      </c>
      <c r="GI861" s="477">
        <f t="shared" si="2271"/>
        <v>145410954</v>
      </c>
      <c r="GJ861" s="477">
        <f t="shared" si="2271"/>
        <v>246818</v>
      </c>
      <c r="GK861" s="477">
        <f t="shared" si="2271"/>
        <v>7102080</v>
      </c>
      <c r="GL861" s="477">
        <f t="shared" si="2271"/>
        <v>30491534</v>
      </c>
      <c r="GM861" s="477">
        <f t="shared" si="2271"/>
        <v>3678647</v>
      </c>
      <c r="GN861" s="477">
        <f t="shared" si="2270"/>
        <v>169155</v>
      </c>
      <c r="GO861" s="477">
        <f t="shared" si="2268"/>
        <v>193409</v>
      </c>
      <c r="GP861" s="477">
        <f t="shared" si="2268"/>
        <v>308296</v>
      </c>
      <c r="GQ861" s="477">
        <f t="shared" si="2268"/>
        <v>0</v>
      </c>
      <c r="GR861" s="477"/>
      <c r="GS861" s="477"/>
      <c r="GT861" s="477"/>
      <c r="GU861" s="477"/>
      <c r="GV861" s="416"/>
      <c r="GW861" s="402"/>
      <c r="GX861" s="402"/>
      <c r="GY861" s="402"/>
      <c r="GZ861" s="402"/>
      <c r="HA861" s="402"/>
    </row>
    <row r="862" spans="1:209" ht="9.75" customHeight="1" x14ac:dyDescent="0.2">
      <c r="A862" s="417" t="str">
        <f t="shared" si="2245"/>
        <v>2020-21OCTOBERRYC</v>
      </c>
      <c r="B862" s="458" t="str">
        <f t="shared" si="2262"/>
        <v>2020-21</v>
      </c>
      <c r="C862" s="402" t="s">
        <v>643</v>
      </c>
      <c r="D862" s="402" t="s">
        <v>656</v>
      </c>
      <c r="E862" s="402" t="s">
        <v>466</v>
      </c>
      <c r="F862" s="478" t="s">
        <v>453</v>
      </c>
      <c r="G862" s="478" t="s">
        <v>687</v>
      </c>
      <c r="H862" s="510">
        <v>107027</v>
      </c>
      <c r="I862" s="510">
        <v>72037</v>
      </c>
      <c r="J862" s="510">
        <v>174701</v>
      </c>
      <c r="K862" s="510">
        <v>2</v>
      </c>
      <c r="L862" s="510">
        <v>1</v>
      </c>
      <c r="M862" s="510">
        <v>4</v>
      </c>
      <c r="N862" s="510">
        <v>6</v>
      </c>
      <c r="O862" s="510">
        <v>39</v>
      </c>
      <c r="P862" s="510">
        <v>364</v>
      </c>
      <c r="Q862" s="510">
        <v>72</v>
      </c>
      <c r="R862" s="510">
        <v>5022</v>
      </c>
      <c r="S862" s="510">
        <v>77709</v>
      </c>
      <c r="T862" s="510">
        <v>6293</v>
      </c>
      <c r="U862" s="510">
        <v>3873</v>
      </c>
      <c r="V862" s="510">
        <v>42921</v>
      </c>
      <c r="W862" s="510">
        <v>13291</v>
      </c>
      <c r="X862" s="510">
        <v>400</v>
      </c>
      <c r="Y862" s="510">
        <v>2689706</v>
      </c>
      <c r="Z862" s="510">
        <v>427</v>
      </c>
      <c r="AA862" s="510">
        <v>793</v>
      </c>
      <c r="AB862" s="510">
        <v>2403711</v>
      </c>
      <c r="AC862" s="510">
        <v>621</v>
      </c>
      <c r="AD862" s="510">
        <v>1178</v>
      </c>
      <c r="AE862" s="510">
        <v>61145838</v>
      </c>
      <c r="AF862" s="510">
        <v>1425</v>
      </c>
      <c r="AG862" s="510">
        <v>2923</v>
      </c>
      <c r="AH862" s="510">
        <v>48978623</v>
      </c>
      <c r="AI862" s="510">
        <v>3685</v>
      </c>
      <c r="AJ862" s="510">
        <v>9145</v>
      </c>
      <c r="AK862" s="510">
        <v>2034139</v>
      </c>
      <c r="AL862" s="510">
        <v>5085</v>
      </c>
      <c r="AM862" s="510">
        <v>11962</v>
      </c>
      <c r="AN862" s="510"/>
      <c r="AO862" s="510"/>
      <c r="AP862" s="510"/>
      <c r="AQ862" s="510"/>
      <c r="AR862" s="510"/>
      <c r="AS862" s="510"/>
      <c r="AT862" s="510">
        <v>6982</v>
      </c>
      <c r="AU862" s="510">
        <v>136</v>
      </c>
      <c r="AV862" s="510">
        <v>4376</v>
      </c>
      <c r="AW862" s="510">
        <v>1309</v>
      </c>
      <c r="AX862" s="510">
        <v>80</v>
      </c>
      <c r="AY862" s="510">
        <v>2390</v>
      </c>
      <c r="AZ862" s="510">
        <v>1087</v>
      </c>
      <c r="BA862" s="510"/>
      <c r="BB862" s="510"/>
      <c r="BC862" s="510"/>
      <c r="BD862" s="510"/>
      <c r="BE862" s="510"/>
      <c r="BF862" s="510"/>
      <c r="BG862" s="510"/>
      <c r="BH862" s="510"/>
      <c r="BI862" s="510">
        <v>43085</v>
      </c>
      <c r="BJ862" s="510">
        <v>2610</v>
      </c>
      <c r="BK862" s="510">
        <v>25032</v>
      </c>
      <c r="BL862" s="510">
        <v>70727</v>
      </c>
      <c r="BM862" s="510">
        <v>15129</v>
      </c>
      <c r="BN862" s="510">
        <v>10843</v>
      </c>
      <c r="BO862" s="510">
        <v>9137</v>
      </c>
      <c r="BP862" s="510">
        <v>6680</v>
      </c>
      <c r="BQ862" s="510">
        <v>64785</v>
      </c>
      <c r="BR862" s="510">
        <v>48204</v>
      </c>
      <c r="BS862" s="510">
        <v>25283</v>
      </c>
      <c r="BT862" s="510">
        <v>15213</v>
      </c>
      <c r="BU862" s="510">
        <v>700</v>
      </c>
      <c r="BV862" s="510">
        <v>441</v>
      </c>
      <c r="BW862" s="510">
        <v>12</v>
      </c>
      <c r="BX862" s="510">
        <v>6158</v>
      </c>
      <c r="BY862" s="510">
        <v>513</v>
      </c>
      <c r="BZ862" s="510">
        <v>1052</v>
      </c>
      <c r="CA862" s="510">
        <v>0</v>
      </c>
      <c r="CB862" s="510">
        <v>0</v>
      </c>
      <c r="CC862" s="510" t="s">
        <v>152</v>
      </c>
      <c r="CD862" s="510" t="s">
        <v>152</v>
      </c>
      <c r="CE862" s="510">
        <v>6281</v>
      </c>
      <c r="CF862" s="510">
        <v>2683548</v>
      </c>
      <c r="CG862" s="510">
        <v>427</v>
      </c>
      <c r="CH862" s="510">
        <v>792</v>
      </c>
      <c r="CI862" s="510">
        <v>2572</v>
      </c>
      <c r="CJ862" s="510">
        <v>3691196</v>
      </c>
      <c r="CK862" s="510">
        <v>1435</v>
      </c>
      <c r="CL862" s="510">
        <v>2767</v>
      </c>
      <c r="CM862" s="510">
        <v>784</v>
      </c>
      <c r="CN862" s="510">
        <v>923847</v>
      </c>
      <c r="CO862" s="510">
        <v>1178</v>
      </c>
      <c r="CP862" s="510">
        <v>2534</v>
      </c>
      <c r="CQ862" s="510">
        <v>39565</v>
      </c>
      <c r="CR862" s="510">
        <v>56530795</v>
      </c>
      <c r="CS862" s="510">
        <v>1429</v>
      </c>
      <c r="CT862" s="510">
        <v>2939</v>
      </c>
      <c r="CU862" s="510">
        <v>551</v>
      </c>
      <c r="CV862" s="510">
        <v>2245100</v>
      </c>
      <c r="CW862" s="510">
        <v>4075</v>
      </c>
      <c r="CX862" s="510">
        <v>9551</v>
      </c>
      <c r="CY862" s="510">
        <v>158</v>
      </c>
      <c r="CZ862" s="510">
        <v>652683</v>
      </c>
      <c r="DA862" s="510">
        <v>4131</v>
      </c>
      <c r="DB862" s="510">
        <v>11820</v>
      </c>
      <c r="DC862" s="510">
        <v>1842</v>
      </c>
      <c r="DD862" s="510">
        <v>12280692</v>
      </c>
      <c r="DE862" s="510">
        <v>6667</v>
      </c>
      <c r="DF862" s="510">
        <v>15562</v>
      </c>
      <c r="DG862" s="510">
        <v>177</v>
      </c>
      <c r="DH862" s="510">
        <v>950959</v>
      </c>
      <c r="DI862" s="510">
        <v>5373</v>
      </c>
      <c r="DJ862" s="510">
        <v>12365</v>
      </c>
      <c r="DK862" s="510">
        <v>526</v>
      </c>
      <c r="DL862" s="510">
        <v>150047</v>
      </c>
      <c r="DM862" s="510">
        <v>285</v>
      </c>
      <c r="DN862" s="510">
        <v>485</v>
      </c>
      <c r="DO862" s="510">
        <v>4365</v>
      </c>
      <c r="DP862" s="510">
        <v>151495</v>
      </c>
      <c r="DQ862" s="510">
        <v>35</v>
      </c>
      <c r="DR862" s="510">
        <v>62</v>
      </c>
      <c r="DS862" s="510">
        <v>169</v>
      </c>
      <c r="DT862" s="510">
        <v>243840</v>
      </c>
      <c r="DU862" s="510">
        <v>1443</v>
      </c>
      <c r="DV862" s="510">
        <v>3126</v>
      </c>
      <c r="DW862" s="510">
        <v>144</v>
      </c>
      <c r="DX862" s="510"/>
      <c r="DY862" s="510"/>
      <c r="DZ862" s="510"/>
      <c r="EA862" s="510"/>
      <c r="EB862" s="510"/>
      <c r="EC862" s="510"/>
      <c r="ED862" s="510"/>
      <c r="EE862" s="510"/>
      <c r="EF862" s="510"/>
      <c r="EG862" s="510" t="s">
        <v>152</v>
      </c>
      <c r="EH862" s="510" t="s">
        <v>152</v>
      </c>
      <c r="EI862" s="510">
        <v>72</v>
      </c>
      <c r="EJ862" s="479"/>
      <c r="EK862" s="479"/>
      <c r="EL862" s="479"/>
      <c r="EM862" s="479"/>
      <c r="EN862" s="479"/>
      <c r="EO862" s="479"/>
      <c r="EP862" s="479"/>
      <c r="EQ862" s="479"/>
      <c r="ER862" s="479"/>
      <c r="ES862" s="479"/>
      <c r="ET862" s="479"/>
      <c r="EU862" s="479"/>
      <c r="EV862" s="479"/>
      <c r="EW862" s="479"/>
      <c r="EX862" s="479"/>
      <c r="EY862" s="479"/>
      <c r="EZ862" s="476"/>
      <c r="FA862" s="446">
        <f t="shared" si="2246"/>
        <v>10</v>
      </c>
      <c r="FB862" s="417">
        <f t="shared" si="2247"/>
        <v>2020</v>
      </c>
      <c r="FC862" s="448">
        <f t="shared" si="2258"/>
        <v>44105</v>
      </c>
      <c r="FD862" s="449">
        <f t="shared" si="2264"/>
        <v>31</v>
      </c>
      <c r="FE862" s="450"/>
      <c r="FF862" s="451">
        <f t="shared" si="2266"/>
        <v>0.73621184010794405</v>
      </c>
      <c r="FG862" s="450"/>
      <c r="FH862" s="452">
        <f t="shared" si="2248"/>
        <v>2.4040997934212616</v>
      </c>
      <c r="FI862" s="452">
        <f t="shared" si="2249"/>
        <v>1.7230255839822024</v>
      </c>
      <c r="FJ862" s="452">
        <f t="shared" si="2250"/>
        <v>2.3591531112832431</v>
      </c>
      <c r="FK862" s="452">
        <f t="shared" si="2251"/>
        <v>1.7247611670539633</v>
      </c>
      <c r="FL862" s="452">
        <f t="shared" si="2252"/>
        <v>1.5094009925211436</v>
      </c>
      <c r="FM862" s="452">
        <f t="shared" si="2253"/>
        <v>1.1230866009645628</v>
      </c>
      <c r="FN862" s="452">
        <f t="shared" si="2254"/>
        <v>1.9022646903919946</v>
      </c>
      <c r="FO862" s="452">
        <f t="shared" si="2255"/>
        <v>1.1446091340004514</v>
      </c>
      <c r="FP862" s="452">
        <f t="shared" si="2256"/>
        <v>1.75</v>
      </c>
      <c r="FQ862" s="452">
        <f t="shared" si="2257"/>
        <v>1.1025</v>
      </c>
      <c r="FR862" s="453"/>
      <c r="FS862" s="446">
        <f t="shared" si="2269"/>
        <v>72037</v>
      </c>
      <c r="FT862" s="446">
        <f t="shared" si="2269"/>
        <v>288148</v>
      </c>
      <c r="FU862" s="446">
        <f t="shared" si="2269"/>
        <v>432222</v>
      </c>
      <c r="FV862" s="446">
        <f t="shared" si="2269"/>
        <v>2809443</v>
      </c>
      <c r="FW862" s="446">
        <f t="shared" si="2269"/>
        <v>4990349</v>
      </c>
      <c r="FX862" s="446">
        <f t="shared" si="2269"/>
        <v>4562394</v>
      </c>
      <c r="FY862" s="446">
        <f t="shared" si="2269"/>
        <v>125458083</v>
      </c>
      <c r="FZ862" s="446">
        <f t="shared" si="2269"/>
        <v>121546195</v>
      </c>
      <c r="GA862" s="446">
        <f t="shared" si="2269"/>
        <v>4784800</v>
      </c>
      <c r="GB862" s="446"/>
      <c r="GC862" s="446"/>
      <c r="GD862" s="446">
        <f t="shared" si="2271"/>
        <v>12624</v>
      </c>
      <c r="GE862" s="446" t="str">
        <f t="shared" si="2271"/>
        <v>-</v>
      </c>
      <c r="GF862" s="446">
        <f t="shared" si="2271"/>
        <v>4974552</v>
      </c>
      <c r="GG862" s="446">
        <f t="shared" si="2271"/>
        <v>7116724</v>
      </c>
      <c r="GH862" s="446">
        <f t="shared" si="2271"/>
        <v>1986656</v>
      </c>
      <c r="GI862" s="446">
        <f t="shared" si="2271"/>
        <v>116281535</v>
      </c>
      <c r="GJ862" s="446">
        <f t="shared" si="2271"/>
        <v>5262601</v>
      </c>
      <c r="GK862" s="446">
        <f t="shared" si="2271"/>
        <v>1867560</v>
      </c>
      <c r="GL862" s="446">
        <f t="shared" si="2271"/>
        <v>28665204</v>
      </c>
      <c r="GM862" s="446">
        <f t="shared" si="2271"/>
        <v>2188605</v>
      </c>
      <c r="GN862" s="446">
        <f t="shared" si="2270"/>
        <v>528294</v>
      </c>
      <c r="GO862" s="446">
        <f t="shared" si="2268"/>
        <v>255110</v>
      </c>
      <c r="GP862" s="446">
        <f t="shared" si="2268"/>
        <v>270630</v>
      </c>
      <c r="GQ862" s="446">
        <f t="shared" si="2268"/>
        <v>0</v>
      </c>
      <c r="GR862" s="446"/>
      <c r="GS862" s="446"/>
      <c r="GT862" s="446"/>
      <c r="GU862" s="446"/>
      <c r="GV862" s="416"/>
      <c r="GW862" s="402"/>
      <c r="GX862" s="402"/>
      <c r="GY862" s="402"/>
      <c r="GZ862" s="402"/>
      <c r="HA862" s="402"/>
    </row>
    <row r="863" spans="1:209" ht="9.75" customHeight="1" x14ac:dyDescent="0.2">
      <c r="A863" s="417" t="str">
        <f t="shared" si="2245"/>
        <v>2020-21OCTOBERR1F</v>
      </c>
      <c r="B863" s="458" t="str">
        <f t="shared" si="2262"/>
        <v>2020-21</v>
      </c>
      <c r="C863" s="402" t="s">
        <v>643</v>
      </c>
      <c r="D863" s="402" t="s">
        <v>663</v>
      </c>
      <c r="E863" s="402" t="s">
        <v>662</v>
      </c>
      <c r="F863" s="478" t="s">
        <v>458</v>
      </c>
      <c r="G863" s="478" t="s">
        <v>688</v>
      </c>
      <c r="H863" s="510">
        <v>2968</v>
      </c>
      <c r="I863" s="510">
        <v>1441</v>
      </c>
      <c r="J863" s="510">
        <v>14203</v>
      </c>
      <c r="K863" s="510">
        <v>10</v>
      </c>
      <c r="L863" s="510">
        <v>1</v>
      </c>
      <c r="M863" s="510">
        <v>14</v>
      </c>
      <c r="N863" s="510">
        <v>39</v>
      </c>
      <c r="O863" s="510">
        <v>244</v>
      </c>
      <c r="P863" s="510">
        <v>13</v>
      </c>
      <c r="Q863" s="510">
        <v>0</v>
      </c>
      <c r="R863" s="510">
        <v>2</v>
      </c>
      <c r="S863" s="510">
        <v>2203</v>
      </c>
      <c r="T863" s="510">
        <v>115</v>
      </c>
      <c r="U863" s="510">
        <v>71</v>
      </c>
      <c r="V863" s="510">
        <v>943</v>
      </c>
      <c r="W863" s="510">
        <v>742</v>
      </c>
      <c r="X863" s="510">
        <v>47</v>
      </c>
      <c r="Y863" s="510">
        <v>63229</v>
      </c>
      <c r="Z863" s="510">
        <v>550</v>
      </c>
      <c r="AA863" s="510">
        <v>969</v>
      </c>
      <c r="AB863" s="510">
        <v>48117</v>
      </c>
      <c r="AC863" s="510">
        <v>678</v>
      </c>
      <c r="AD863" s="510">
        <v>1243</v>
      </c>
      <c r="AE863" s="510">
        <v>1274387</v>
      </c>
      <c r="AF863" s="510">
        <v>1351</v>
      </c>
      <c r="AG863" s="510">
        <v>2765</v>
      </c>
      <c r="AH863" s="510">
        <v>3053102</v>
      </c>
      <c r="AI863" s="510">
        <v>4115</v>
      </c>
      <c r="AJ863" s="510">
        <v>10037</v>
      </c>
      <c r="AK863" s="510">
        <v>220382</v>
      </c>
      <c r="AL863" s="510">
        <v>4689</v>
      </c>
      <c r="AM863" s="510">
        <v>10515</v>
      </c>
      <c r="AN863" s="510"/>
      <c r="AO863" s="510"/>
      <c r="AP863" s="510"/>
      <c r="AQ863" s="510"/>
      <c r="AR863" s="510"/>
      <c r="AS863" s="510"/>
      <c r="AT863" s="510">
        <v>161</v>
      </c>
      <c r="AU863" s="510">
        <v>0</v>
      </c>
      <c r="AV863" s="510">
        <v>8</v>
      </c>
      <c r="AW863" s="510">
        <v>31</v>
      </c>
      <c r="AX863" s="510">
        <v>4</v>
      </c>
      <c r="AY863" s="510">
        <v>149</v>
      </c>
      <c r="AZ863" s="510">
        <v>7</v>
      </c>
      <c r="BA863" s="510"/>
      <c r="BB863" s="510"/>
      <c r="BC863" s="510"/>
      <c r="BD863" s="510"/>
      <c r="BE863" s="510"/>
      <c r="BF863" s="510"/>
      <c r="BG863" s="510"/>
      <c r="BH863" s="510"/>
      <c r="BI863" s="510">
        <v>1269</v>
      </c>
      <c r="BJ863" s="510">
        <v>27</v>
      </c>
      <c r="BK863" s="510">
        <v>746</v>
      </c>
      <c r="BL863" s="510">
        <v>2042</v>
      </c>
      <c r="BM863" s="510">
        <v>166</v>
      </c>
      <c r="BN863" s="510">
        <v>145</v>
      </c>
      <c r="BO863" s="510">
        <v>103</v>
      </c>
      <c r="BP863" s="510">
        <v>89</v>
      </c>
      <c r="BQ863" s="510">
        <v>1070</v>
      </c>
      <c r="BR863" s="510">
        <v>995</v>
      </c>
      <c r="BS863" s="510">
        <v>900</v>
      </c>
      <c r="BT863" s="510">
        <v>778</v>
      </c>
      <c r="BU863" s="510">
        <v>55</v>
      </c>
      <c r="BV863" s="510">
        <v>49</v>
      </c>
      <c r="BW863" s="510">
        <v>2</v>
      </c>
      <c r="BX863" s="510">
        <v>1397</v>
      </c>
      <c r="BY863" s="510">
        <v>699</v>
      </c>
      <c r="BZ863" s="510">
        <v>882</v>
      </c>
      <c r="CA863" s="510">
        <v>0</v>
      </c>
      <c r="CB863" s="510">
        <v>0</v>
      </c>
      <c r="CC863" s="510" t="s">
        <v>152</v>
      </c>
      <c r="CD863" s="510" t="s">
        <v>152</v>
      </c>
      <c r="CE863" s="510">
        <v>113</v>
      </c>
      <c r="CF863" s="510">
        <v>61832</v>
      </c>
      <c r="CG863" s="510">
        <v>547</v>
      </c>
      <c r="CH863" s="510">
        <v>971</v>
      </c>
      <c r="CI863" s="510">
        <v>90</v>
      </c>
      <c r="CJ863" s="510">
        <v>147870</v>
      </c>
      <c r="CK863" s="510">
        <v>1643</v>
      </c>
      <c r="CL863" s="510">
        <v>3525</v>
      </c>
      <c r="CM863" s="510">
        <v>1</v>
      </c>
      <c r="CN863" s="510">
        <v>5</v>
      </c>
      <c r="CO863" s="510">
        <v>5</v>
      </c>
      <c r="CP863" s="510">
        <v>5</v>
      </c>
      <c r="CQ863" s="510">
        <v>852</v>
      </c>
      <c r="CR863" s="510">
        <v>1126512</v>
      </c>
      <c r="CS863" s="510">
        <v>1322</v>
      </c>
      <c r="CT863" s="510">
        <v>2608</v>
      </c>
      <c r="CU863" s="510">
        <v>172</v>
      </c>
      <c r="CV863" s="510">
        <v>889031</v>
      </c>
      <c r="CW863" s="510">
        <v>5169</v>
      </c>
      <c r="CX863" s="510">
        <v>10907</v>
      </c>
      <c r="CY863" s="510">
        <v>0</v>
      </c>
      <c r="CZ863" s="510">
        <v>0</v>
      </c>
      <c r="DA863" s="510" t="s">
        <v>152</v>
      </c>
      <c r="DB863" s="510" t="s">
        <v>152</v>
      </c>
      <c r="DC863" s="510">
        <v>14</v>
      </c>
      <c r="DD863" s="510">
        <v>125716</v>
      </c>
      <c r="DE863" s="510">
        <v>8980</v>
      </c>
      <c r="DF863" s="510">
        <v>16006</v>
      </c>
      <c r="DG863" s="510">
        <v>2</v>
      </c>
      <c r="DH863" s="510">
        <v>2235</v>
      </c>
      <c r="DI863" s="510">
        <v>1118</v>
      </c>
      <c r="DJ863" s="510">
        <v>1817</v>
      </c>
      <c r="DK863" s="510">
        <v>13</v>
      </c>
      <c r="DL863" s="510">
        <v>3407</v>
      </c>
      <c r="DM863" s="510">
        <v>262</v>
      </c>
      <c r="DN863" s="510">
        <v>383</v>
      </c>
      <c r="DO863" s="510">
        <v>93</v>
      </c>
      <c r="DP863" s="510">
        <v>3768</v>
      </c>
      <c r="DQ863" s="510">
        <v>41</v>
      </c>
      <c r="DR863" s="510">
        <v>72</v>
      </c>
      <c r="DS863" s="510">
        <v>1</v>
      </c>
      <c r="DT863" s="510">
        <v>2278</v>
      </c>
      <c r="DU863" s="510">
        <v>2278</v>
      </c>
      <c r="DV863" s="510">
        <v>2278</v>
      </c>
      <c r="DW863" s="510">
        <v>1</v>
      </c>
      <c r="DX863" s="510"/>
      <c r="DY863" s="510"/>
      <c r="DZ863" s="510"/>
      <c r="EA863" s="510"/>
      <c r="EB863" s="510"/>
      <c r="EC863" s="510"/>
      <c r="ED863" s="510"/>
      <c r="EE863" s="510"/>
      <c r="EF863" s="510"/>
      <c r="EG863" s="510" t="s">
        <v>152</v>
      </c>
      <c r="EH863" s="510" t="s">
        <v>152</v>
      </c>
      <c r="EI863" s="510">
        <v>0</v>
      </c>
      <c r="EJ863" s="479"/>
      <c r="EK863" s="479"/>
      <c r="EL863" s="479"/>
      <c r="EM863" s="479"/>
      <c r="EN863" s="479"/>
      <c r="EO863" s="479"/>
      <c r="EP863" s="479"/>
      <c r="EQ863" s="479"/>
      <c r="ER863" s="479"/>
      <c r="ES863" s="479"/>
      <c r="ET863" s="479"/>
      <c r="EU863" s="479"/>
      <c r="EV863" s="479"/>
      <c r="EW863" s="479"/>
      <c r="EX863" s="479"/>
      <c r="EY863" s="479"/>
      <c r="EZ863" s="476"/>
      <c r="FA863" s="446">
        <f t="shared" si="2246"/>
        <v>10</v>
      </c>
      <c r="FB863" s="417">
        <f t="shared" si="2247"/>
        <v>2020</v>
      </c>
      <c r="FC863" s="448">
        <f t="shared" si="2258"/>
        <v>44105</v>
      </c>
      <c r="FD863" s="449">
        <f t="shared" si="2264"/>
        <v>31</v>
      </c>
      <c r="FE863" s="450"/>
      <c r="FF863" s="451">
        <f t="shared" si="2266"/>
        <v>0.91176470588235292</v>
      </c>
      <c r="FG863" s="450"/>
      <c r="FH863" s="452">
        <f t="shared" si="2248"/>
        <v>1.4434782608695653</v>
      </c>
      <c r="FI863" s="452">
        <f t="shared" si="2249"/>
        <v>1.2608695652173914</v>
      </c>
      <c r="FJ863" s="452">
        <f t="shared" si="2250"/>
        <v>1.4507042253521127</v>
      </c>
      <c r="FK863" s="452">
        <f t="shared" si="2251"/>
        <v>1.2535211267605635</v>
      </c>
      <c r="FL863" s="452">
        <f t="shared" si="2252"/>
        <v>1.1346765641569458</v>
      </c>
      <c r="FM863" s="452">
        <f t="shared" si="2253"/>
        <v>1.0551431601272534</v>
      </c>
      <c r="FN863" s="452">
        <f t="shared" si="2254"/>
        <v>1.2129380053908356</v>
      </c>
      <c r="FO863" s="452">
        <f t="shared" si="2255"/>
        <v>1.0485175202156334</v>
      </c>
      <c r="FP863" s="452">
        <f t="shared" si="2256"/>
        <v>1.1702127659574468</v>
      </c>
      <c r="FQ863" s="452">
        <f t="shared" si="2257"/>
        <v>1.0425531914893618</v>
      </c>
      <c r="FR863" s="453"/>
      <c r="FS863" s="446">
        <f t="shared" ref="FS863:GA872" si="2272">IFERROR(HLOOKUP(FS$1,$H$5:$HA$10112,MATCH($A863,$A$5:$A$10112,0),0)*HLOOKUP(FS$2,$H$5:$HA$10112,MATCH($A863,$A$5:$A$10112,0),0),"-")</f>
        <v>1441</v>
      </c>
      <c r="FT863" s="446">
        <f t="shared" si="2272"/>
        <v>20174</v>
      </c>
      <c r="FU863" s="446">
        <f t="shared" si="2272"/>
        <v>56199</v>
      </c>
      <c r="FV863" s="446">
        <f t="shared" si="2272"/>
        <v>351604</v>
      </c>
      <c r="FW863" s="446">
        <f t="shared" si="2272"/>
        <v>111435</v>
      </c>
      <c r="FX863" s="446">
        <f t="shared" si="2272"/>
        <v>88253</v>
      </c>
      <c r="FY863" s="446">
        <f t="shared" si="2272"/>
        <v>2607395</v>
      </c>
      <c r="FZ863" s="446">
        <f t="shared" si="2272"/>
        <v>7447454</v>
      </c>
      <c r="GA863" s="446">
        <f t="shared" si="2272"/>
        <v>494205</v>
      </c>
      <c r="GB863" s="446"/>
      <c r="GC863" s="446"/>
      <c r="GD863" s="446">
        <f t="shared" si="2271"/>
        <v>1764</v>
      </c>
      <c r="GE863" s="446" t="str">
        <f t="shared" si="2271"/>
        <v>-</v>
      </c>
      <c r="GF863" s="446">
        <f t="shared" si="2271"/>
        <v>109723</v>
      </c>
      <c r="GG863" s="446">
        <f t="shared" si="2271"/>
        <v>317250</v>
      </c>
      <c r="GH863" s="446">
        <f t="shared" si="2271"/>
        <v>5</v>
      </c>
      <c r="GI863" s="446">
        <f t="shared" si="2271"/>
        <v>2222016</v>
      </c>
      <c r="GJ863" s="446">
        <f t="shared" si="2271"/>
        <v>1876004</v>
      </c>
      <c r="GK863" s="446" t="str">
        <f t="shared" si="2271"/>
        <v>-</v>
      </c>
      <c r="GL863" s="446">
        <f t="shared" si="2271"/>
        <v>224084</v>
      </c>
      <c r="GM863" s="446">
        <f t="shared" si="2271"/>
        <v>3634</v>
      </c>
      <c r="GN863" s="446">
        <f t="shared" si="2270"/>
        <v>2278</v>
      </c>
      <c r="GO863" s="446">
        <f t="shared" si="2268"/>
        <v>4979</v>
      </c>
      <c r="GP863" s="446">
        <f t="shared" si="2268"/>
        <v>6696</v>
      </c>
      <c r="GQ863" s="446">
        <f t="shared" si="2268"/>
        <v>0</v>
      </c>
      <c r="GR863" s="446"/>
      <c r="GS863" s="446"/>
      <c r="GT863" s="446"/>
      <c r="GU863" s="446"/>
      <c r="GV863" s="416"/>
      <c r="GW863" s="402"/>
      <c r="GX863" s="402"/>
      <c r="GY863" s="402"/>
      <c r="GZ863" s="402"/>
      <c r="HA863" s="402"/>
    </row>
    <row r="864" spans="1:209" ht="9.75" customHeight="1" x14ac:dyDescent="0.2">
      <c r="A864" s="493" t="str">
        <f t="shared" si="2245"/>
        <v>2020-21OCTOBERRRU</v>
      </c>
      <c r="B864" s="494" t="str">
        <f t="shared" si="2262"/>
        <v>2020-21</v>
      </c>
      <c r="C864" s="480" t="s">
        <v>643</v>
      </c>
      <c r="D864" s="480" t="s">
        <v>659</v>
      </c>
      <c r="E864" s="480" t="s">
        <v>467</v>
      </c>
      <c r="F864" s="495" t="s">
        <v>454</v>
      </c>
      <c r="G864" s="511" t="s">
        <v>689</v>
      </c>
      <c r="H864" s="519">
        <v>154068</v>
      </c>
      <c r="I864" s="519">
        <v>115488</v>
      </c>
      <c r="J864" s="519">
        <v>210816</v>
      </c>
      <c r="K864" s="519">
        <v>2</v>
      </c>
      <c r="L864" s="519">
        <v>0</v>
      </c>
      <c r="M864" s="519">
        <v>1</v>
      </c>
      <c r="N864" s="519">
        <v>4</v>
      </c>
      <c r="O864" s="519">
        <v>58</v>
      </c>
      <c r="P864" s="519">
        <v>496</v>
      </c>
      <c r="Q864" s="519">
        <v>0</v>
      </c>
      <c r="R864" s="519">
        <v>1572</v>
      </c>
      <c r="S864" s="519">
        <v>104760</v>
      </c>
      <c r="T864" s="519">
        <v>7335</v>
      </c>
      <c r="U864" s="519">
        <v>5114</v>
      </c>
      <c r="V864" s="519">
        <v>58316</v>
      </c>
      <c r="W864" s="519">
        <v>23761</v>
      </c>
      <c r="X864" s="519">
        <v>1551</v>
      </c>
      <c r="Y864" s="519">
        <v>2440155</v>
      </c>
      <c r="Z864" s="519">
        <v>333</v>
      </c>
      <c r="AA864" s="519">
        <v>558</v>
      </c>
      <c r="AB864" s="519">
        <v>2581266</v>
      </c>
      <c r="AC864" s="519">
        <v>505</v>
      </c>
      <c r="AD864" s="519">
        <v>881</v>
      </c>
      <c r="AE864" s="519">
        <v>53233974</v>
      </c>
      <c r="AF864" s="519">
        <v>913</v>
      </c>
      <c r="AG864" s="519">
        <v>1752</v>
      </c>
      <c r="AH864" s="519">
        <v>56073397</v>
      </c>
      <c r="AI864" s="519">
        <v>2360</v>
      </c>
      <c r="AJ864" s="519">
        <v>5491</v>
      </c>
      <c r="AK864" s="519">
        <v>7276547</v>
      </c>
      <c r="AL864" s="519">
        <v>4692</v>
      </c>
      <c r="AM864" s="519">
        <v>10289</v>
      </c>
      <c r="AN864" s="519"/>
      <c r="AO864" s="519"/>
      <c r="AP864" s="519"/>
      <c r="AQ864" s="519"/>
      <c r="AR864" s="519"/>
      <c r="AS864" s="519"/>
      <c r="AT864" s="519">
        <v>8369</v>
      </c>
      <c r="AU864" s="519">
        <v>272</v>
      </c>
      <c r="AV864" s="519">
        <v>939</v>
      </c>
      <c r="AW864" s="519">
        <v>2519</v>
      </c>
      <c r="AX864" s="519">
        <v>307</v>
      </c>
      <c r="AY864" s="519">
        <v>6851</v>
      </c>
      <c r="AZ864" s="519">
        <v>0</v>
      </c>
      <c r="BA864" s="519"/>
      <c r="BB864" s="519"/>
      <c r="BC864" s="519"/>
      <c r="BD864" s="519"/>
      <c r="BE864" s="519"/>
      <c r="BF864" s="519"/>
      <c r="BG864" s="519"/>
      <c r="BH864" s="519"/>
      <c r="BI864" s="519">
        <v>59049</v>
      </c>
      <c r="BJ864" s="519">
        <v>5356</v>
      </c>
      <c r="BK864" s="519">
        <v>31986</v>
      </c>
      <c r="BL864" s="519">
        <v>96391</v>
      </c>
      <c r="BM864" s="519">
        <v>19341</v>
      </c>
      <c r="BN864" s="519">
        <v>14921</v>
      </c>
      <c r="BO864" s="519">
        <v>13205</v>
      </c>
      <c r="BP864" s="519">
        <v>10352</v>
      </c>
      <c r="BQ864" s="519">
        <v>81999</v>
      </c>
      <c r="BR864" s="519">
        <v>64254</v>
      </c>
      <c r="BS864" s="519">
        <v>35617</v>
      </c>
      <c r="BT864" s="519">
        <v>26255</v>
      </c>
      <c r="BU864" s="519">
        <v>2132</v>
      </c>
      <c r="BV864" s="519">
        <v>1649</v>
      </c>
      <c r="BW864" s="519">
        <v>97</v>
      </c>
      <c r="BX864" s="519">
        <v>40464</v>
      </c>
      <c r="BY864" s="519">
        <v>417</v>
      </c>
      <c r="BZ864" s="519">
        <v>662</v>
      </c>
      <c r="CA864" s="519">
        <v>38</v>
      </c>
      <c r="CB864" s="519">
        <v>18914</v>
      </c>
      <c r="CC864" s="519">
        <v>498</v>
      </c>
      <c r="CD864" s="519">
        <v>943</v>
      </c>
      <c r="CE864" s="519">
        <v>7200</v>
      </c>
      <c r="CF864" s="519">
        <v>2380777</v>
      </c>
      <c r="CG864" s="519">
        <v>331</v>
      </c>
      <c r="CH864" s="519">
        <v>553</v>
      </c>
      <c r="CI864" s="519">
        <v>3717</v>
      </c>
      <c r="CJ864" s="519">
        <v>3554052</v>
      </c>
      <c r="CK864" s="519">
        <v>956</v>
      </c>
      <c r="CL864" s="519">
        <v>1848</v>
      </c>
      <c r="CM864" s="519">
        <v>1176</v>
      </c>
      <c r="CN864" s="519">
        <v>876508</v>
      </c>
      <c r="CO864" s="519">
        <v>745</v>
      </c>
      <c r="CP864" s="519">
        <v>1551</v>
      </c>
      <c r="CQ864" s="519">
        <v>53423</v>
      </c>
      <c r="CR864" s="519">
        <v>48803414</v>
      </c>
      <c r="CS864" s="519">
        <v>914</v>
      </c>
      <c r="CT864" s="519">
        <v>1749</v>
      </c>
      <c r="CU864" s="519">
        <v>1979</v>
      </c>
      <c r="CV864" s="519">
        <v>6901774</v>
      </c>
      <c r="CW864" s="519">
        <v>3488</v>
      </c>
      <c r="CX864" s="519">
        <v>7610</v>
      </c>
      <c r="CY864" s="519">
        <v>387</v>
      </c>
      <c r="CZ864" s="519">
        <v>1272098</v>
      </c>
      <c r="DA864" s="519">
        <v>3287</v>
      </c>
      <c r="DB864" s="519">
        <v>7570</v>
      </c>
      <c r="DC864" s="519">
        <v>1327</v>
      </c>
      <c r="DD864" s="519">
        <v>7562964</v>
      </c>
      <c r="DE864" s="519">
        <v>5699</v>
      </c>
      <c r="DF864" s="519">
        <v>11240</v>
      </c>
      <c r="DG864" s="519">
        <v>117</v>
      </c>
      <c r="DH864" s="519">
        <v>579579</v>
      </c>
      <c r="DI864" s="519">
        <v>4954</v>
      </c>
      <c r="DJ864" s="519">
        <v>10979</v>
      </c>
      <c r="DK864" s="519">
        <v>676</v>
      </c>
      <c r="DL864" s="519">
        <v>197309</v>
      </c>
      <c r="DM864" s="519">
        <v>292</v>
      </c>
      <c r="DN864" s="519">
        <v>501</v>
      </c>
      <c r="DO864" s="519">
        <v>3674</v>
      </c>
      <c r="DP864" s="519">
        <v>231330</v>
      </c>
      <c r="DQ864" s="519">
        <v>63</v>
      </c>
      <c r="DR864" s="519">
        <v>128</v>
      </c>
      <c r="DS864" s="519">
        <v>188</v>
      </c>
      <c r="DT864" s="519">
        <v>331465</v>
      </c>
      <c r="DU864" s="519">
        <v>1763</v>
      </c>
      <c r="DV864" s="519">
        <v>3904</v>
      </c>
      <c r="DW864" s="519">
        <v>167</v>
      </c>
      <c r="DX864" s="519"/>
      <c r="DY864" s="519"/>
      <c r="DZ864" s="519"/>
      <c r="EA864" s="519"/>
      <c r="EB864" s="519"/>
      <c r="EC864" s="519"/>
      <c r="ED864" s="519"/>
      <c r="EE864" s="519"/>
      <c r="EF864" s="519"/>
      <c r="EG864" s="519" t="s">
        <v>152</v>
      </c>
      <c r="EH864" s="519" t="s">
        <v>152</v>
      </c>
      <c r="EI864" s="519">
        <v>0</v>
      </c>
      <c r="EJ864" s="512"/>
      <c r="EK864" s="512"/>
      <c r="EL864" s="512"/>
      <c r="EM864" s="512"/>
      <c r="EN864" s="512"/>
      <c r="EO864" s="512"/>
      <c r="EP864" s="512"/>
      <c r="EQ864" s="512"/>
      <c r="ER864" s="512"/>
      <c r="ES864" s="512"/>
      <c r="ET864" s="512"/>
      <c r="EU864" s="512"/>
      <c r="EV864" s="512"/>
      <c r="EW864" s="512"/>
      <c r="EX864" s="512"/>
      <c r="EY864" s="512"/>
      <c r="EZ864" s="514"/>
      <c r="FA864" s="520">
        <f t="shared" si="2246"/>
        <v>10</v>
      </c>
      <c r="FB864" s="493">
        <f t="shared" si="2247"/>
        <v>2020</v>
      </c>
      <c r="FC864" s="498">
        <f t="shared" si="2258"/>
        <v>44105</v>
      </c>
      <c r="FD864" s="499">
        <f t="shared" si="2264"/>
        <v>31</v>
      </c>
      <c r="FE864" s="500"/>
      <c r="FF864" s="515">
        <f t="shared" si="2266"/>
        <v>0.5372130428425208</v>
      </c>
      <c r="FG864" s="500"/>
      <c r="FH864" s="481">
        <f t="shared" si="2248"/>
        <v>2.6368098159509201</v>
      </c>
      <c r="FI864" s="481">
        <f t="shared" si="2249"/>
        <v>2.034219495569189</v>
      </c>
      <c r="FJ864" s="481">
        <f t="shared" si="2250"/>
        <v>2.5821274931560421</v>
      </c>
      <c r="FK864" s="481">
        <f t="shared" si="2251"/>
        <v>2.0242471646460696</v>
      </c>
      <c r="FL864" s="481">
        <f t="shared" si="2252"/>
        <v>1.406114959873791</v>
      </c>
      <c r="FM864" s="481">
        <f t="shared" si="2253"/>
        <v>1.1018245421496673</v>
      </c>
      <c r="FN864" s="481">
        <f t="shared" si="2254"/>
        <v>1.4989688986153782</v>
      </c>
      <c r="FO864" s="481">
        <f t="shared" si="2255"/>
        <v>1.1049619123774252</v>
      </c>
      <c r="FP864" s="481">
        <f t="shared" si="2256"/>
        <v>1.3745970341715024</v>
      </c>
      <c r="FQ864" s="481">
        <f t="shared" si="2257"/>
        <v>1.0631850419084461</v>
      </c>
      <c r="FR864" s="501"/>
      <c r="FS864" s="482">
        <f t="shared" si="2272"/>
        <v>0</v>
      </c>
      <c r="FT864" s="482">
        <f t="shared" si="2272"/>
        <v>115488</v>
      </c>
      <c r="FU864" s="482">
        <f t="shared" si="2272"/>
        <v>461952</v>
      </c>
      <c r="FV864" s="482">
        <f t="shared" si="2272"/>
        <v>6698304</v>
      </c>
      <c r="FW864" s="482">
        <f t="shared" si="2272"/>
        <v>4092930</v>
      </c>
      <c r="FX864" s="482">
        <f t="shared" si="2272"/>
        <v>4505434</v>
      </c>
      <c r="FY864" s="482">
        <f t="shared" si="2272"/>
        <v>102169632</v>
      </c>
      <c r="FZ864" s="482">
        <f t="shared" si="2272"/>
        <v>130471651</v>
      </c>
      <c r="GA864" s="482">
        <f t="shared" si="2272"/>
        <v>15958239</v>
      </c>
      <c r="GB864" s="482"/>
      <c r="GC864" s="482"/>
      <c r="GD864" s="482">
        <f t="shared" si="2271"/>
        <v>64214</v>
      </c>
      <c r="GE864" s="482">
        <f t="shared" si="2271"/>
        <v>35834</v>
      </c>
      <c r="GF864" s="482">
        <f t="shared" si="2271"/>
        <v>3981600</v>
      </c>
      <c r="GG864" s="482">
        <f t="shared" si="2271"/>
        <v>6869016</v>
      </c>
      <c r="GH864" s="482">
        <f t="shared" si="2271"/>
        <v>1823976</v>
      </c>
      <c r="GI864" s="482">
        <f t="shared" si="2271"/>
        <v>93436827</v>
      </c>
      <c r="GJ864" s="482">
        <f t="shared" si="2271"/>
        <v>15060190</v>
      </c>
      <c r="GK864" s="482">
        <f t="shared" si="2271"/>
        <v>2929590</v>
      </c>
      <c r="GL864" s="482">
        <f t="shared" si="2271"/>
        <v>14915480</v>
      </c>
      <c r="GM864" s="482">
        <f t="shared" si="2271"/>
        <v>1284543</v>
      </c>
      <c r="GN864" s="482">
        <f t="shared" si="2270"/>
        <v>733952</v>
      </c>
      <c r="GO864" s="482">
        <f t="shared" si="2268"/>
        <v>338676</v>
      </c>
      <c r="GP864" s="482">
        <f t="shared" si="2268"/>
        <v>470272</v>
      </c>
      <c r="GQ864" s="482">
        <f t="shared" si="2268"/>
        <v>0</v>
      </c>
      <c r="GR864" s="482"/>
      <c r="GS864" s="482"/>
      <c r="GT864" s="482"/>
      <c r="GU864" s="482"/>
      <c r="GV864" s="502"/>
      <c r="GW864" s="402"/>
      <c r="GX864" s="402"/>
      <c r="GY864" s="402"/>
      <c r="GZ864" s="402"/>
      <c r="HA864" s="402"/>
    </row>
    <row r="865" spans="1:209" ht="9.75" customHeight="1" x14ac:dyDescent="0.2">
      <c r="A865" s="417" t="str">
        <f t="shared" si="2245"/>
        <v>2020-21OCTOBERRX6</v>
      </c>
      <c r="B865" s="458" t="str">
        <f t="shared" si="2262"/>
        <v>2020-21</v>
      </c>
      <c r="C865" s="402" t="s">
        <v>643</v>
      </c>
      <c r="D865" s="402" t="s">
        <v>646</v>
      </c>
      <c r="E865" s="402" t="s">
        <v>645</v>
      </c>
      <c r="F865" s="478" t="s">
        <v>448</v>
      </c>
      <c r="G865" s="478" t="s">
        <v>690</v>
      </c>
      <c r="H865" s="510">
        <v>49121</v>
      </c>
      <c r="I865" s="510">
        <v>35221</v>
      </c>
      <c r="J865" s="510">
        <v>430942</v>
      </c>
      <c r="K865" s="510">
        <v>12</v>
      </c>
      <c r="L865" s="510">
        <v>1</v>
      </c>
      <c r="M865" s="510">
        <v>27</v>
      </c>
      <c r="N865" s="510">
        <v>45</v>
      </c>
      <c r="O865" s="510">
        <v>93</v>
      </c>
      <c r="P865" s="510">
        <v>140</v>
      </c>
      <c r="Q865" s="510">
        <v>2688</v>
      </c>
      <c r="R865" s="510">
        <v>11</v>
      </c>
      <c r="S865" s="510">
        <v>36786</v>
      </c>
      <c r="T865" s="510">
        <v>2567</v>
      </c>
      <c r="U865" s="510">
        <v>1560</v>
      </c>
      <c r="V865" s="510">
        <v>20786</v>
      </c>
      <c r="W865" s="510">
        <v>6694</v>
      </c>
      <c r="X865" s="510">
        <v>414</v>
      </c>
      <c r="Y865" s="510">
        <v>1025724</v>
      </c>
      <c r="Z865" s="510">
        <v>400</v>
      </c>
      <c r="AA865" s="510">
        <v>685</v>
      </c>
      <c r="AB865" s="510">
        <v>715975</v>
      </c>
      <c r="AC865" s="510">
        <v>459</v>
      </c>
      <c r="AD865" s="510">
        <v>786</v>
      </c>
      <c r="AE865" s="510">
        <v>40334352</v>
      </c>
      <c r="AF865" s="510">
        <v>1940</v>
      </c>
      <c r="AG865" s="510">
        <v>3929</v>
      </c>
      <c r="AH865" s="510">
        <v>47377683</v>
      </c>
      <c r="AI865" s="510">
        <v>7078</v>
      </c>
      <c r="AJ865" s="510">
        <v>17610</v>
      </c>
      <c r="AK865" s="510">
        <v>2502209</v>
      </c>
      <c r="AL865" s="510">
        <v>6044</v>
      </c>
      <c r="AM865" s="510">
        <v>14206</v>
      </c>
      <c r="AN865" s="510"/>
      <c r="AO865" s="510"/>
      <c r="AP865" s="510"/>
      <c r="AQ865" s="510"/>
      <c r="AR865" s="510"/>
      <c r="AS865" s="510"/>
      <c r="AT865" s="510">
        <v>3524</v>
      </c>
      <c r="AU865" s="510">
        <v>45</v>
      </c>
      <c r="AV865" s="510">
        <v>222</v>
      </c>
      <c r="AW865" s="510">
        <v>1238</v>
      </c>
      <c r="AX865" s="510">
        <v>229</v>
      </c>
      <c r="AY865" s="510">
        <v>3028</v>
      </c>
      <c r="AZ865" s="510">
        <v>0</v>
      </c>
      <c r="BA865" s="510"/>
      <c r="BB865" s="510"/>
      <c r="BC865" s="510"/>
      <c r="BD865" s="510"/>
      <c r="BE865" s="510"/>
      <c r="BF865" s="510"/>
      <c r="BG865" s="510"/>
      <c r="BH865" s="510"/>
      <c r="BI865" s="510">
        <v>20071</v>
      </c>
      <c r="BJ865" s="510">
        <v>3049</v>
      </c>
      <c r="BK865" s="510">
        <v>10142</v>
      </c>
      <c r="BL865" s="510">
        <v>33262</v>
      </c>
      <c r="BM865" s="510">
        <v>5138</v>
      </c>
      <c r="BN865" s="510">
        <v>3874</v>
      </c>
      <c r="BO865" s="510">
        <v>3080</v>
      </c>
      <c r="BP865" s="510">
        <v>2329</v>
      </c>
      <c r="BQ865" s="510">
        <v>27097</v>
      </c>
      <c r="BR865" s="510">
        <v>22593</v>
      </c>
      <c r="BS865" s="510">
        <v>10930</v>
      </c>
      <c r="BT865" s="510">
        <v>7206</v>
      </c>
      <c r="BU865" s="510">
        <v>741</v>
      </c>
      <c r="BV865" s="510">
        <v>430</v>
      </c>
      <c r="BW865" s="510">
        <v>63</v>
      </c>
      <c r="BX865" s="510">
        <v>29637</v>
      </c>
      <c r="BY865" s="510">
        <v>470</v>
      </c>
      <c r="BZ865" s="510">
        <v>720</v>
      </c>
      <c r="CA865" s="510">
        <v>64</v>
      </c>
      <c r="CB865" s="510">
        <v>30276</v>
      </c>
      <c r="CC865" s="510">
        <v>473</v>
      </c>
      <c r="CD865" s="510">
        <v>862</v>
      </c>
      <c r="CE865" s="510">
        <v>2440</v>
      </c>
      <c r="CF865" s="510">
        <v>965811</v>
      </c>
      <c r="CG865" s="510">
        <v>396</v>
      </c>
      <c r="CH865" s="510">
        <v>678</v>
      </c>
      <c r="CI865" s="510">
        <v>2789</v>
      </c>
      <c r="CJ865" s="510">
        <v>5814366</v>
      </c>
      <c r="CK865" s="510">
        <v>2085</v>
      </c>
      <c r="CL865" s="510">
        <v>4051</v>
      </c>
      <c r="CM865" s="510">
        <v>572</v>
      </c>
      <c r="CN865" s="510">
        <v>1111930</v>
      </c>
      <c r="CO865" s="510">
        <v>1944</v>
      </c>
      <c r="CP865" s="510">
        <v>3946</v>
      </c>
      <c r="CQ865" s="510">
        <v>17425</v>
      </c>
      <c r="CR865" s="510">
        <v>33408056</v>
      </c>
      <c r="CS865" s="510">
        <v>1917</v>
      </c>
      <c r="CT865" s="510">
        <v>3909</v>
      </c>
      <c r="CU865" s="510">
        <v>1220</v>
      </c>
      <c r="CV865" s="510">
        <v>9802772</v>
      </c>
      <c r="CW865" s="510">
        <v>8035</v>
      </c>
      <c r="CX865" s="510">
        <v>16054</v>
      </c>
      <c r="CY865" s="510">
        <v>498</v>
      </c>
      <c r="CZ865" s="510">
        <v>4948229</v>
      </c>
      <c r="DA865" s="510">
        <v>9936</v>
      </c>
      <c r="DB865" s="510">
        <v>22573</v>
      </c>
      <c r="DC865" s="510">
        <v>891</v>
      </c>
      <c r="DD865" s="510">
        <v>8275547</v>
      </c>
      <c r="DE865" s="510">
        <v>9288</v>
      </c>
      <c r="DF865" s="510">
        <v>18783</v>
      </c>
      <c r="DG865" s="510">
        <v>165</v>
      </c>
      <c r="DH865" s="510">
        <v>2043405</v>
      </c>
      <c r="DI865" s="510">
        <v>12384</v>
      </c>
      <c r="DJ865" s="510">
        <v>27216</v>
      </c>
      <c r="DK865" s="510">
        <v>100</v>
      </c>
      <c r="DL865" s="510">
        <v>39069</v>
      </c>
      <c r="DM865" s="510">
        <v>391</v>
      </c>
      <c r="DN865" s="510">
        <v>683</v>
      </c>
      <c r="DO865" s="510">
        <v>1487</v>
      </c>
      <c r="DP865" s="510">
        <v>44449</v>
      </c>
      <c r="DQ865" s="510">
        <v>30</v>
      </c>
      <c r="DR865" s="510">
        <v>58</v>
      </c>
      <c r="DS865" s="510">
        <v>1</v>
      </c>
      <c r="DT865" s="510">
        <v>3449</v>
      </c>
      <c r="DU865" s="510">
        <v>3449</v>
      </c>
      <c r="DV865" s="510">
        <v>3449</v>
      </c>
      <c r="DW865" s="510">
        <v>1</v>
      </c>
      <c r="DX865" s="510"/>
      <c r="DY865" s="510"/>
      <c r="DZ865" s="510"/>
      <c r="EA865" s="510"/>
      <c r="EB865" s="510"/>
      <c r="EC865" s="510"/>
      <c r="ED865" s="510"/>
      <c r="EE865" s="510"/>
      <c r="EF865" s="510"/>
      <c r="EG865" s="510" t="s">
        <v>152</v>
      </c>
      <c r="EH865" s="510" t="s">
        <v>152</v>
      </c>
      <c r="EI865" s="510">
        <v>0</v>
      </c>
      <c r="EJ865" s="479"/>
      <c r="EK865" s="479"/>
      <c r="EL865" s="479"/>
      <c r="EM865" s="479"/>
      <c r="EN865" s="479"/>
      <c r="EO865" s="479"/>
      <c r="EP865" s="479"/>
      <c r="EQ865" s="479"/>
      <c r="ER865" s="479"/>
      <c r="ES865" s="479"/>
      <c r="ET865" s="479"/>
      <c r="EU865" s="479"/>
      <c r="EV865" s="479"/>
      <c r="EW865" s="479"/>
      <c r="EX865" s="479"/>
      <c r="EY865" s="479"/>
      <c r="EZ865" s="476"/>
      <c r="FA865" s="446">
        <f t="shared" si="2246"/>
        <v>10</v>
      </c>
      <c r="FB865" s="417">
        <f t="shared" si="2247"/>
        <v>2020</v>
      </c>
      <c r="FC865" s="448">
        <f t="shared" si="2258"/>
        <v>44105</v>
      </c>
      <c r="FD865" s="449">
        <f t="shared" si="2264"/>
        <v>31</v>
      </c>
      <c r="FE865" s="450"/>
      <c r="FF865" s="451">
        <f t="shared" si="2266"/>
        <v>0.61269056448290071</v>
      </c>
      <c r="FG865" s="450"/>
      <c r="FH865" s="452">
        <f t="shared" si="2248"/>
        <v>2.0015582391897158</v>
      </c>
      <c r="FI865" s="452">
        <f t="shared" si="2249"/>
        <v>1.5091546552395794</v>
      </c>
      <c r="FJ865" s="452">
        <f t="shared" si="2250"/>
        <v>1.9743589743589745</v>
      </c>
      <c r="FK865" s="452">
        <f t="shared" si="2251"/>
        <v>1.492948717948718</v>
      </c>
      <c r="FL865" s="452">
        <f t="shared" si="2252"/>
        <v>1.3036178196863273</v>
      </c>
      <c r="FM865" s="452">
        <f t="shared" si="2253"/>
        <v>1.0869335129414028</v>
      </c>
      <c r="FN865" s="452">
        <f t="shared" si="2254"/>
        <v>1.6328054974604123</v>
      </c>
      <c r="FO865" s="452">
        <f t="shared" si="2255"/>
        <v>1.0764864057364805</v>
      </c>
      <c r="FP865" s="452">
        <f t="shared" si="2256"/>
        <v>1.7898550724637681</v>
      </c>
      <c r="FQ865" s="452">
        <f t="shared" si="2257"/>
        <v>1.038647342995169</v>
      </c>
      <c r="FR865" s="453"/>
      <c r="FS865" s="446">
        <f t="shared" si="2272"/>
        <v>35221</v>
      </c>
      <c r="FT865" s="446">
        <f t="shared" si="2272"/>
        <v>950967</v>
      </c>
      <c r="FU865" s="446">
        <f t="shared" si="2272"/>
        <v>1584945</v>
      </c>
      <c r="FV865" s="446">
        <f t="shared" si="2272"/>
        <v>3275553</v>
      </c>
      <c r="FW865" s="446">
        <f t="shared" si="2272"/>
        <v>1758395</v>
      </c>
      <c r="FX865" s="446">
        <f t="shared" si="2272"/>
        <v>1226160</v>
      </c>
      <c r="FY865" s="446">
        <f t="shared" si="2272"/>
        <v>81668194</v>
      </c>
      <c r="FZ865" s="446">
        <f t="shared" si="2272"/>
        <v>117881340</v>
      </c>
      <c r="GA865" s="446">
        <f t="shared" si="2272"/>
        <v>5881284</v>
      </c>
      <c r="GB865" s="446"/>
      <c r="GC865" s="446"/>
      <c r="GD865" s="446">
        <f t="shared" si="2271"/>
        <v>45360</v>
      </c>
      <c r="GE865" s="446">
        <f t="shared" si="2271"/>
        <v>55168</v>
      </c>
      <c r="GF865" s="446">
        <f t="shared" si="2271"/>
        <v>1654320</v>
      </c>
      <c r="GG865" s="446">
        <f t="shared" si="2271"/>
        <v>11298239</v>
      </c>
      <c r="GH865" s="446">
        <f t="shared" si="2271"/>
        <v>2257112</v>
      </c>
      <c r="GI865" s="446">
        <f t="shared" si="2271"/>
        <v>68114325</v>
      </c>
      <c r="GJ865" s="446">
        <f t="shared" si="2271"/>
        <v>19585880</v>
      </c>
      <c r="GK865" s="446">
        <f t="shared" si="2271"/>
        <v>11241354</v>
      </c>
      <c r="GL865" s="446">
        <f t="shared" si="2271"/>
        <v>16735653</v>
      </c>
      <c r="GM865" s="446">
        <f t="shared" si="2271"/>
        <v>4490640</v>
      </c>
      <c r="GN865" s="446">
        <f t="shared" si="2270"/>
        <v>3449</v>
      </c>
      <c r="GO865" s="446">
        <f t="shared" si="2268"/>
        <v>68300</v>
      </c>
      <c r="GP865" s="446">
        <f t="shared" si="2268"/>
        <v>86246</v>
      </c>
      <c r="GQ865" s="446">
        <f t="shared" si="2268"/>
        <v>0</v>
      </c>
      <c r="GR865" s="446"/>
      <c r="GS865" s="446"/>
      <c r="GT865" s="446"/>
      <c r="GU865" s="446"/>
      <c r="GV865" s="416"/>
      <c r="GW865" s="402"/>
      <c r="GX865" s="402"/>
      <c r="GY865" s="402"/>
      <c r="GZ865" s="402"/>
      <c r="HA865" s="402"/>
    </row>
    <row r="866" spans="1:209" ht="9.75" customHeight="1" x14ac:dyDescent="0.2">
      <c r="A866" s="417" t="str">
        <f t="shared" si="2245"/>
        <v>2020-21OCTOBERRX7</v>
      </c>
      <c r="B866" s="458" t="str">
        <f t="shared" si="2262"/>
        <v>2020-21</v>
      </c>
      <c r="C866" s="402" t="s">
        <v>643</v>
      </c>
      <c r="D866" s="402" t="s">
        <v>649</v>
      </c>
      <c r="E866" s="402" t="s">
        <v>462</v>
      </c>
      <c r="F866" s="478" t="s">
        <v>449</v>
      </c>
      <c r="G866" s="478" t="s">
        <v>691</v>
      </c>
      <c r="H866" s="510">
        <v>147930</v>
      </c>
      <c r="I866" s="510">
        <v>124987</v>
      </c>
      <c r="J866" s="510">
        <v>1662141</v>
      </c>
      <c r="K866" s="510">
        <v>13</v>
      </c>
      <c r="L866" s="510">
        <v>1</v>
      </c>
      <c r="M866" s="510">
        <v>39</v>
      </c>
      <c r="N866" s="510">
        <v>66</v>
      </c>
      <c r="O866" s="510">
        <v>113</v>
      </c>
      <c r="P866" s="510">
        <v>173</v>
      </c>
      <c r="Q866" s="510">
        <v>17181</v>
      </c>
      <c r="R866" s="510">
        <v>1609</v>
      </c>
      <c r="S866" s="510">
        <v>97839</v>
      </c>
      <c r="T866" s="510">
        <v>9363</v>
      </c>
      <c r="U866" s="510">
        <v>6263</v>
      </c>
      <c r="V866" s="510">
        <v>52072</v>
      </c>
      <c r="W866" s="510">
        <v>15146</v>
      </c>
      <c r="X866" s="510">
        <v>2509</v>
      </c>
      <c r="Y866" s="510">
        <v>4519263</v>
      </c>
      <c r="Z866" s="510">
        <v>483</v>
      </c>
      <c r="AA866" s="510">
        <v>802</v>
      </c>
      <c r="AB866" s="510">
        <v>4224977</v>
      </c>
      <c r="AC866" s="510">
        <v>675</v>
      </c>
      <c r="AD866" s="510">
        <v>1139</v>
      </c>
      <c r="AE866" s="510">
        <v>142698280</v>
      </c>
      <c r="AF866" s="510">
        <v>2740</v>
      </c>
      <c r="AG866" s="510">
        <v>6028</v>
      </c>
      <c r="AH866" s="510">
        <v>125979213</v>
      </c>
      <c r="AI866" s="510">
        <v>8318</v>
      </c>
      <c r="AJ866" s="510">
        <v>20190</v>
      </c>
      <c r="AK866" s="510">
        <v>26948993</v>
      </c>
      <c r="AL866" s="510">
        <v>10741</v>
      </c>
      <c r="AM866" s="510">
        <v>21431</v>
      </c>
      <c r="AN866" s="510"/>
      <c r="AO866" s="510"/>
      <c r="AP866" s="510"/>
      <c r="AQ866" s="510"/>
      <c r="AR866" s="510"/>
      <c r="AS866" s="510"/>
      <c r="AT866" s="510">
        <v>10377</v>
      </c>
      <c r="AU866" s="510">
        <v>548</v>
      </c>
      <c r="AV866" s="510">
        <v>6957</v>
      </c>
      <c r="AW866" s="510">
        <v>1372</v>
      </c>
      <c r="AX866" s="510">
        <v>742</v>
      </c>
      <c r="AY866" s="510">
        <v>2130</v>
      </c>
      <c r="AZ866" s="510">
        <v>703</v>
      </c>
      <c r="BA866" s="510"/>
      <c r="BB866" s="510"/>
      <c r="BC866" s="510"/>
      <c r="BD866" s="510"/>
      <c r="BE866" s="510"/>
      <c r="BF866" s="510"/>
      <c r="BG866" s="510"/>
      <c r="BH866" s="510"/>
      <c r="BI866" s="510">
        <v>51466</v>
      </c>
      <c r="BJ866" s="510">
        <v>6813</v>
      </c>
      <c r="BK866" s="510">
        <v>29183</v>
      </c>
      <c r="BL866" s="510">
        <v>87462</v>
      </c>
      <c r="BM866" s="510">
        <v>19404</v>
      </c>
      <c r="BN866" s="510">
        <v>15819</v>
      </c>
      <c r="BO866" s="510">
        <v>12784</v>
      </c>
      <c r="BP866" s="510">
        <v>10658</v>
      </c>
      <c r="BQ866" s="510">
        <v>68695</v>
      </c>
      <c r="BR866" s="510">
        <v>55060</v>
      </c>
      <c r="BS866" s="510">
        <v>21327</v>
      </c>
      <c r="BT866" s="510">
        <v>16128</v>
      </c>
      <c r="BU866" s="510">
        <v>2948</v>
      </c>
      <c r="BV866" s="510">
        <v>2409</v>
      </c>
      <c r="BW866" s="510">
        <v>103</v>
      </c>
      <c r="BX866" s="510">
        <v>60700</v>
      </c>
      <c r="BY866" s="510">
        <v>589</v>
      </c>
      <c r="BZ866" s="510">
        <v>995</v>
      </c>
      <c r="CA866" s="510">
        <v>58</v>
      </c>
      <c r="CB866" s="510">
        <v>38982</v>
      </c>
      <c r="CC866" s="510">
        <v>672</v>
      </c>
      <c r="CD866" s="510">
        <v>1159</v>
      </c>
      <c r="CE866" s="510">
        <v>9202</v>
      </c>
      <c r="CF866" s="510">
        <v>4419581</v>
      </c>
      <c r="CG866" s="510">
        <v>480</v>
      </c>
      <c r="CH866" s="510">
        <v>798</v>
      </c>
      <c r="CI866" s="510">
        <v>3931</v>
      </c>
      <c r="CJ866" s="510">
        <v>12428468</v>
      </c>
      <c r="CK866" s="510">
        <v>3162</v>
      </c>
      <c r="CL866" s="510">
        <v>6747</v>
      </c>
      <c r="CM866" s="510">
        <v>1869</v>
      </c>
      <c r="CN866" s="510">
        <v>5387499</v>
      </c>
      <c r="CO866" s="510">
        <v>2883</v>
      </c>
      <c r="CP866" s="510">
        <v>6668</v>
      </c>
      <c r="CQ866" s="510">
        <v>46272</v>
      </c>
      <c r="CR866" s="510">
        <v>124882313</v>
      </c>
      <c r="CS866" s="510">
        <v>2699</v>
      </c>
      <c r="CT866" s="510">
        <v>5937</v>
      </c>
      <c r="CU866" s="510">
        <v>3085</v>
      </c>
      <c r="CV866" s="510">
        <v>29471541</v>
      </c>
      <c r="CW866" s="510">
        <v>9553</v>
      </c>
      <c r="CX866" s="510">
        <v>20555</v>
      </c>
      <c r="CY866" s="510">
        <v>1296</v>
      </c>
      <c r="CZ866" s="510">
        <v>10466385</v>
      </c>
      <c r="DA866" s="510">
        <v>8076</v>
      </c>
      <c r="DB866" s="510">
        <v>18523</v>
      </c>
      <c r="DC866" s="510">
        <v>1550</v>
      </c>
      <c r="DD866" s="510">
        <v>13095534</v>
      </c>
      <c r="DE866" s="510">
        <v>8449</v>
      </c>
      <c r="DF866" s="510">
        <v>17781</v>
      </c>
      <c r="DG866" s="510">
        <v>832</v>
      </c>
      <c r="DH866" s="510">
        <v>8269755</v>
      </c>
      <c r="DI866" s="510">
        <v>9940</v>
      </c>
      <c r="DJ866" s="510">
        <v>20995</v>
      </c>
      <c r="DK866" s="510">
        <v>245</v>
      </c>
      <c r="DL866" s="510">
        <v>90586</v>
      </c>
      <c r="DM866" s="510">
        <v>370</v>
      </c>
      <c r="DN866" s="510">
        <v>621</v>
      </c>
      <c r="DO866" s="510">
        <v>4417</v>
      </c>
      <c r="DP866" s="510">
        <v>171592</v>
      </c>
      <c r="DQ866" s="510">
        <v>39</v>
      </c>
      <c r="DR866" s="510">
        <v>81</v>
      </c>
      <c r="DS866" s="510">
        <v>94</v>
      </c>
      <c r="DT866" s="510">
        <v>164690</v>
      </c>
      <c r="DU866" s="510">
        <v>1752</v>
      </c>
      <c r="DV866" s="510">
        <v>4064</v>
      </c>
      <c r="DW866" s="510">
        <v>83</v>
      </c>
      <c r="DX866" s="510"/>
      <c r="DY866" s="510"/>
      <c r="DZ866" s="510"/>
      <c r="EA866" s="510"/>
      <c r="EB866" s="510"/>
      <c r="EC866" s="510"/>
      <c r="ED866" s="510"/>
      <c r="EE866" s="510"/>
      <c r="EF866" s="510"/>
      <c r="EG866" s="510" t="s">
        <v>152</v>
      </c>
      <c r="EH866" s="510" t="s">
        <v>152</v>
      </c>
      <c r="EI866" s="510">
        <v>0</v>
      </c>
      <c r="EJ866" s="479"/>
      <c r="EK866" s="479"/>
      <c r="EL866" s="479"/>
      <c r="EM866" s="479"/>
      <c r="EN866" s="479"/>
      <c r="EO866" s="479"/>
      <c r="EP866" s="479"/>
      <c r="EQ866" s="479"/>
      <c r="ER866" s="479"/>
      <c r="ES866" s="479"/>
      <c r="ET866" s="479"/>
      <c r="EU866" s="479"/>
      <c r="EV866" s="479"/>
      <c r="EW866" s="479"/>
      <c r="EX866" s="479"/>
      <c r="EY866" s="479"/>
      <c r="EZ866" s="476"/>
      <c r="FA866" s="446">
        <f t="shared" si="2246"/>
        <v>10</v>
      </c>
      <c r="FB866" s="417">
        <f t="shared" si="2247"/>
        <v>2020</v>
      </c>
      <c r="FC866" s="448">
        <f t="shared" si="2258"/>
        <v>44105</v>
      </c>
      <c r="FD866" s="449">
        <f t="shared" si="2264"/>
        <v>31</v>
      </c>
      <c r="FE866" s="450"/>
      <c r="FF866" s="451">
        <f t="shared" si="2266"/>
        <v>0.48063112078346026</v>
      </c>
      <c r="FG866" s="450"/>
      <c r="FH866" s="452">
        <f t="shared" si="2248"/>
        <v>2.0724126882409486</v>
      </c>
      <c r="FI866" s="452">
        <f t="shared" si="2249"/>
        <v>1.6895225889138097</v>
      </c>
      <c r="FJ866" s="452">
        <f t="shared" si="2250"/>
        <v>2.0411943158230881</v>
      </c>
      <c r="FK866" s="452">
        <f t="shared" si="2251"/>
        <v>1.7017403800095801</v>
      </c>
      <c r="FL866" s="452">
        <f t="shared" si="2252"/>
        <v>1.3192310646796743</v>
      </c>
      <c r="FM866" s="452">
        <f t="shared" si="2253"/>
        <v>1.057382086341988</v>
      </c>
      <c r="FN866" s="452">
        <f t="shared" si="2254"/>
        <v>1.4080945464148951</v>
      </c>
      <c r="FO866" s="452">
        <f t="shared" si="2255"/>
        <v>1.0648356001584576</v>
      </c>
      <c r="FP866" s="452">
        <f t="shared" si="2256"/>
        <v>1.1749701076125947</v>
      </c>
      <c r="FQ866" s="452">
        <f t="shared" si="2257"/>
        <v>0.96014348345954559</v>
      </c>
      <c r="FR866" s="453"/>
      <c r="FS866" s="446">
        <f t="shared" si="2272"/>
        <v>124987</v>
      </c>
      <c r="FT866" s="446">
        <f t="shared" si="2272"/>
        <v>4874493</v>
      </c>
      <c r="FU866" s="446">
        <f t="shared" si="2272"/>
        <v>8249142</v>
      </c>
      <c r="FV866" s="446">
        <f t="shared" si="2272"/>
        <v>14123531</v>
      </c>
      <c r="FW866" s="446">
        <f t="shared" si="2272"/>
        <v>7509126</v>
      </c>
      <c r="FX866" s="446">
        <f t="shared" si="2272"/>
        <v>7133557</v>
      </c>
      <c r="FY866" s="446">
        <f t="shared" si="2272"/>
        <v>313890016</v>
      </c>
      <c r="FZ866" s="446">
        <f t="shared" si="2272"/>
        <v>305797740</v>
      </c>
      <c r="GA866" s="446">
        <f t="shared" si="2272"/>
        <v>53770379</v>
      </c>
      <c r="GB866" s="446"/>
      <c r="GC866" s="446"/>
      <c r="GD866" s="446">
        <f t="shared" si="2271"/>
        <v>102485</v>
      </c>
      <c r="GE866" s="446">
        <f t="shared" si="2271"/>
        <v>67222</v>
      </c>
      <c r="GF866" s="446">
        <f t="shared" si="2271"/>
        <v>7343196</v>
      </c>
      <c r="GG866" s="446">
        <f t="shared" si="2271"/>
        <v>26522457</v>
      </c>
      <c r="GH866" s="446">
        <f t="shared" si="2271"/>
        <v>12462492</v>
      </c>
      <c r="GI866" s="446">
        <f t="shared" si="2271"/>
        <v>274716864</v>
      </c>
      <c r="GJ866" s="446">
        <f t="shared" si="2271"/>
        <v>63412175</v>
      </c>
      <c r="GK866" s="446">
        <f t="shared" si="2271"/>
        <v>24005808</v>
      </c>
      <c r="GL866" s="446">
        <f t="shared" si="2271"/>
        <v>27560550</v>
      </c>
      <c r="GM866" s="446">
        <f t="shared" si="2271"/>
        <v>17467840</v>
      </c>
      <c r="GN866" s="446">
        <f t="shared" si="2270"/>
        <v>382016</v>
      </c>
      <c r="GO866" s="446">
        <f t="shared" si="2268"/>
        <v>152145</v>
      </c>
      <c r="GP866" s="446">
        <f t="shared" si="2268"/>
        <v>357777</v>
      </c>
      <c r="GQ866" s="446">
        <f t="shared" si="2268"/>
        <v>0</v>
      </c>
      <c r="GR866" s="446"/>
      <c r="GS866" s="446"/>
      <c r="GT866" s="446"/>
      <c r="GU866" s="446"/>
      <c r="GV866" s="416"/>
      <c r="GW866" s="402"/>
      <c r="GX866" s="402"/>
      <c r="GY866" s="402"/>
      <c r="GZ866" s="402"/>
      <c r="HA866" s="402"/>
    </row>
    <row r="867" spans="1:209" ht="9.75" customHeight="1" x14ac:dyDescent="0.2">
      <c r="A867" s="493" t="str">
        <f t="shared" si="2245"/>
        <v>2020-21OCTOBERRYE</v>
      </c>
      <c r="B867" s="494" t="str">
        <f t="shared" si="2262"/>
        <v>2020-21</v>
      </c>
      <c r="C867" s="480" t="s">
        <v>643</v>
      </c>
      <c r="D867" s="480" t="s">
        <v>663</v>
      </c>
      <c r="E867" s="480" t="s">
        <v>662</v>
      </c>
      <c r="F867" s="495" t="s">
        <v>456</v>
      </c>
      <c r="G867" s="495" t="s">
        <v>692</v>
      </c>
      <c r="H867" s="521">
        <v>71324</v>
      </c>
      <c r="I867" s="521">
        <v>41588</v>
      </c>
      <c r="J867" s="521">
        <v>233312</v>
      </c>
      <c r="K867" s="521">
        <v>6</v>
      </c>
      <c r="L867" s="521">
        <v>3</v>
      </c>
      <c r="M867" s="521">
        <v>4</v>
      </c>
      <c r="N867" s="521">
        <v>7</v>
      </c>
      <c r="O867" s="521">
        <v>80</v>
      </c>
      <c r="P867" s="521">
        <v>268</v>
      </c>
      <c r="Q867" s="521">
        <v>0</v>
      </c>
      <c r="R867" s="521">
        <v>68</v>
      </c>
      <c r="S867" s="521">
        <v>51338</v>
      </c>
      <c r="T867" s="521">
        <v>3640</v>
      </c>
      <c r="U867" s="521">
        <v>2162</v>
      </c>
      <c r="V867" s="521">
        <v>22234</v>
      </c>
      <c r="W867" s="521">
        <v>16840</v>
      </c>
      <c r="X867" s="521">
        <v>1080</v>
      </c>
      <c r="Y867" s="521">
        <v>1395005</v>
      </c>
      <c r="Z867" s="521">
        <v>383</v>
      </c>
      <c r="AA867" s="521">
        <v>703</v>
      </c>
      <c r="AB867" s="521">
        <v>1186352</v>
      </c>
      <c r="AC867" s="521">
        <v>549</v>
      </c>
      <c r="AD867" s="521">
        <v>990</v>
      </c>
      <c r="AE867" s="521">
        <v>20623452</v>
      </c>
      <c r="AF867" s="521">
        <v>928</v>
      </c>
      <c r="AG867" s="521">
        <v>1794</v>
      </c>
      <c r="AH867" s="521">
        <v>46356225</v>
      </c>
      <c r="AI867" s="521">
        <v>2753</v>
      </c>
      <c r="AJ867" s="521">
        <v>6317</v>
      </c>
      <c r="AK867" s="521">
        <v>4532508</v>
      </c>
      <c r="AL867" s="521">
        <v>4197</v>
      </c>
      <c r="AM867" s="521">
        <v>9448</v>
      </c>
      <c r="AN867" s="521"/>
      <c r="AO867" s="521"/>
      <c r="AP867" s="521"/>
      <c r="AQ867" s="521"/>
      <c r="AR867" s="521"/>
      <c r="AS867" s="521"/>
      <c r="AT867" s="521">
        <v>4584</v>
      </c>
      <c r="AU867" s="521">
        <v>97</v>
      </c>
      <c r="AV867" s="521">
        <v>220</v>
      </c>
      <c r="AW867" s="521">
        <v>366</v>
      </c>
      <c r="AX867" s="521">
        <v>487</v>
      </c>
      <c r="AY867" s="521">
        <v>3780</v>
      </c>
      <c r="AZ867" s="521">
        <v>444</v>
      </c>
      <c r="BA867" s="521"/>
      <c r="BB867" s="521"/>
      <c r="BC867" s="521"/>
      <c r="BD867" s="521"/>
      <c r="BE867" s="521"/>
      <c r="BF867" s="521"/>
      <c r="BG867" s="521"/>
      <c r="BH867" s="521"/>
      <c r="BI867" s="521">
        <v>26043</v>
      </c>
      <c r="BJ867" s="521">
        <v>3205</v>
      </c>
      <c r="BK867" s="521">
        <v>17506</v>
      </c>
      <c r="BL867" s="521">
        <v>46754</v>
      </c>
      <c r="BM867" s="521">
        <v>7630</v>
      </c>
      <c r="BN867" s="521">
        <v>5657</v>
      </c>
      <c r="BO867" s="521">
        <v>4497</v>
      </c>
      <c r="BP867" s="521">
        <v>3375</v>
      </c>
      <c r="BQ867" s="521">
        <v>30061</v>
      </c>
      <c r="BR867" s="521">
        <v>24133</v>
      </c>
      <c r="BS867" s="521">
        <v>25477</v>
      </c>
      <c r="BT867" s="521">
        <v>19556</v>
      </c>
      <c r="BU867" s="521">
        <v>1740</v>
      </c>
      <c r="BV867" s="521">
        <v>1303</v>
      </c>
      <c r="BW867" s="521">
        <v>59</v>
      </c>
      <c r="BX867" s="521">
        <v>33717</v>
      </c>
      <c r="BY867" s="521">
        <v>571</v>
      </c>
      <c r="BZ867" s="521">
        <v>1183</v>
      </c>
      <c r="CA867" s="521">
        <v>33</v>
      </c>
      <c r="CB867" s="521">
        <v>12878</v>
      </c>
      <c r="CC867" s="521">
        <v>390</v>
      </c>
      <c r="CD867" s="521">
        <v>937</v>
      </c>
      <c r="CE867" s="521">
        <v>3548</v>
      </c>
      <c r="CF867" s="521">
        <v>1348410</v>
      </c>
      <c r="CG867" s="521">
        <v>380</v>
      </c>
      <c r="CH867" s="521">
        <v>692</v>
      </c>
      <c r="CI867" s="521">
        <v>2194</v>
      </c>
      <c r="CJ867" s="521">
        <v>2073213</v>
      </c>
      <c r="CK867" s="521">
        <v>945</v>
      </c>
      <c r="CL867" s="521">
        <v>1815</v>
      </c>
      <c r="CM867" s="521">
        <v>456</v>
      </c>
      <c r="CN867" s="521">
        <v>360619</v>
      </c>
      <c r="CO867" s="521">
        <v>791</v>
      </c>
      <c r="CP867" s="521">
        <v>1703</v>
      </c>
      <c r="CQ867" s="521">
        <v>19584</v>
      </c>
      <c r="CR867" s="521">
        <v>18189620</v>
      </c>
      <c r="CS867" s="521">
        <v>929</v>
      </c>
      <c r="CT867" s="521">
        <v>1794</v>
      </c>
      <c r="CU867" s="521">
        <v>2514</v>
      </c>
      <c r="CV867" s="521">
        <v>8472639</v>
      </c>
      <c r="CW867" s="521">
        <v>3370</v>
      </c>
      <c r="CX867" s="521">
        <v>7114</v>
      </c>
      <c r="CY867" s="521">
        <v>739</v>
      </c>
      <c r="CZ867" s="521">
        <v>1954550</v>
      </c>
      <c r="DA867" s="521">
        <v>2645</v>
      </c>
      <c r="DB867" s="521">
        <v>5709</v>
      </c>
      <c r="DC867" s="521">
        <v>276</v>
      </c>
      <c r="DD867" s="521">
        <v>1985568</v>
      </c>
      <c r="DE867" s="521">
        <v>7194</v>
      </c>
      <c r="DF867" s="521">
        <v>15668</v>
      </c>
      <c r="DG867" s="521">
        <v>35</v>
      </c>
      <c r="DH867" s="521">
        <v>244443</v>
      </c>
      <c r="DI867" s="521">
        <v>6984</v>
      </c>
      <c r="DJ867" s="521">
        <v>14153</v>
      </c>
      <c r="DK867" s="521">
        <v>155</v>
      </c>
      <c r="DL867" s="521">
        <v>45737</v>
      </c>
      <c r="DM867" s="521">
        <v>295</v>
      </c>
      <c r="DN867" s="521">
        <v>429</v>
      </c>
      <c r="DO867" s="521">
        <v>2847</v>
      </c>
      <c r="DP867" s="521">
        <v>110704</v>
      </c>
      <c r="DQ867" s="521">
        <v>39</v>
      </c>
      <c r="DR867" s="521">
        <v>79</v>
      </c>
      <c r="DS867" s="521">
        <v>91</v>
      </c>
      <c r="DT867" s="521">
        <v>179221</v>
      </c>
      <c r="DU867" s="521">
        <v>1969</v>
      </c>
      <c r="DV867" s="521">
        <v>3394</v>
      </c>
      <c r="DW867" s="521">
        <v>82</v>
      </c>
      <c r="DX867" s="521"/>
      <c r="DY867" s="521"/>
      <c r="DZ867" s="521"/>
      <c r="EA867" s="521"/>
      <c r="EB867" s="521"/>
      <c r="EC867" s="521"/>
      <c r="ED867" s="521"/>
      <c r="EE867" s="521"/>
      <c r="EF867" s="521"/>
      <c r="EG867" s="521" t="s">
        <v>152</v>
      </c>
      <c r="EH867" s="521" t="s">
        <v>152</v>
      </c>
      <c r="EI867" s="521">
        <v>0</v>
      </c>
      <c r="EJ867" s="496"/>
      <c r="EK867" s="496"/>
      <c r="EL867" s="496"/>
      <c r="EM867" s="496"/>
      <c r="EN867" s="496"/>
      <c r="EO867" s="496"/>
      <c r="EP867" s="496"/>
      <c r="EQ867" s="496"/>
      <c r="ER867" s="496"/>
      <c r="ES867" s="496"/>
      <c r="ET867" s="496"/>
      <c r="EU867" s="496"/>
      <c r="EV867" s="496"/>
      <c r="EW867" s="496"/>
      <c r="EX867" s="496"/>
      <c r="EY867" s="496"/>
      <c r="EZ867" s="497"/>
      <c r="FA867" s="482">
        <f t="shared" si="2246"/>
        <v>10</v>
      </c>
      <c r="FB867" s="493">
        <f t="shared" si="2247"/>
        <v>2020</v>
      </c>
      <c r="FC867" s="498">
        <f t="shared" si="2258"/>
        <v>44105</v>
      </c>
      <c r="FD867" s="499">
        <f t="shared" si="2264"/>
        <v>31</v>
      </c>
      <c r="FE867" s="500"/>
      <c r="FF867" s="515">
        <f t="shared" si="2266"/>
        <v>0.84430604982206403</v>
      </c>
      <c r="FG867" s="500"/>
      <c r="FH867" s="481">
        <f t="shared" si="2248"/>
        <v>2.0961538461538463</v>
      </c>
      <c r="FI867" s="481">
        <f t="shared" si="2249"/>
        <v>1.5541208791208792</v>
      </c>
      <c r="FJ867" s="481">
        <f t="shared" si="2250"/>
        <v>2.0800185013876042</v>
      </c>
      <c r="FK867" s="481">
        <f t="shared" si="2251"/>
        <v>1.561054579093432</v>
      </c>
      <c r="FL867" s="481">
        <f t="shared" si="2252"/>
        <v>1.3520284249347845</v>
      </c>
      <c r="FM867" s="481">
        <f t="shared" si="2253"/>
        <v>1.0854097328415939</v>
      </c>
      <c r="FN867" s="481">
        <f t="shared" si="2254"/>
        <v>1.5128859857482184</v>
      </c>
      <c r="FO867" s="481">
        <f t="shared" si="2255"/>
        <v>1.1612826603325415</v>
      </c>
      <c r="FP867" s="481">
        <f t="shared" si="2256"/>
        <v>1.6111111111111112</v>
      </c>
      <c r="FQ867" s="481">
        <f t="shared" si="2257"/>
        <v>1.2064814814814815</v>
      </c>
      <c r="FR867" s="501"/>
      <c r="FS867" s="482">
        <f t="shared" si="2272"/>
        <v>124764</v>
      </c>
      <c r="FT867" s="482">
        <f t="shared" si="2272"/>
        <v>166352</v>
      </c>
      <c r="FU867" s="482">
        <f t="shared" si="2272"/>
        <v>291116</v>
      </c>
      <c r="FV867" s="482">
        <f t="shared" si="2272"/>
        <v>3327040</v>
      </c>
      <c r="FW867" s="482">
        <f t="shared" si="2272"/>
        <v>2558920</v>
      </c>
      <c r="FX867" s="482">
        <f t="shared" si="2272"/>
        <v>2140380</v>
      </c>
      <c r="FY867" s="482">
        <f t="shared" si="2272"/>
        <v>39887796</v>
      </c>
      <c r="FZ867" s="482">
        <f t="shared" si="2272"/>
        <v>106378280</v>
      </c>
      <c r="GA867" s="482">
        <f t="shared" si="2272"/>
        <v>10203840</v>
      </c>
      <c r="GB867" s="482"/>
      <c r="GC867" s="482"/>
      <c r="GD867" s="482">
        <f t="shared" si="2271"/>
        <v>69797</v>
      </c>
      <c r="GE867" s="482">
        <f t="shared" si="2271"/>
        <v>30921</v>
      </c>
      <c r="GF867" s="482">
        <f t="shared" si="2271"/>
        <v>2455216</v>
      </c>
      <c r="GG867" s="482">
        <f t="shared" si="2271"/>
        <v>3982110</v>
      </c>
      <c r="GH867" s="482">
        <f t="shared" si="2271"/>
        <v>776568</v>
      </c>
      <c r="GI867" s="482">
        <f t="shared" si="2271"/>
        <v>35133696</v>
      </c>
      <c r="GJ867" s="482">
        <f t="shared" si="2271"/>
        <v>17884596</v>
      </c>
      <c r="GK867" s="482">
        <f t="shared" si="2271"/>
        <v>4218951</v>
      </c>
      <c r="GL867" s="482">
        <f t="shared" si="2271"/>
        <v>4324368</v>
      </c>
      <c r="GM867" s="482">
        <f t="shared" si="2271"/>
        <v>495355</v>
      </c>
      <c r="GN867" s="482">
        <f t="shared" si="2270"/>
        <v>308854</v>
      </c>
      <c r="GO867" s="482">
        <f t="shared" si="2268"/>
        <v>66495</v>
      </c>
      <c r="GP867" s="482">
        <f t="shared" si="2268"/>
        <v>224913</v>
      </c>
      <c r="GQ867" s="482">
        <f t="shared" si="2268"/>
        <v>0</v>
      </c>
      <c r="GR867" s="482"/>
      <c r="GS867" s="482"/>
      <c r="GT867" s="482"/>
      <c r="GU867" s="482"/>
      <c r="GV867" s="502"/>
    </row>
    <row r="868" spans="1:209" ht="9.75" customHeight="1" x14ac:dyDescent="0.2">
      <c r="A868" s="417" t="str">
        <f t="shared" si="2245"/>
        <v>2020-21OCTOBERRYD</v>
      </c>
      <c r="B868" s="458" t="str">
        <f t="shared" si="2262"/>
        <v>2020-21</v>
      </c>
      <c r="C868" s="402" t="s">
        <v>643</v>
      </c>
      <c r="D868" s="402" t="s">
        <v>663</v>
      </c>
      <c r="E868" s="402" t="s">
        <v>662</v>
      </c>
      <c r="F868" s="478" t="s">
        <v>455</v>
      </c>
      <c r="G868" s="478" t="s">
        <v>693</v>
      </c>
      <c r="H868" s="510">
        <v>85914</v>
      </c>
      <c r="I868" s="510">
        <v>67031</v>
      </c>
      <c r="J868" s="510">
        <v>140027</v>
      </c>
      <c r="K868" s="510">
        <v>2</v>
      </c>
      <c r="L868" s="510">
        <v>1</v>
      </c>
      <c r="M868" s="510">
        <v>1</v>
      </c>
      <c r="N868" s="510">
        <v>2</v>
      </c>
      <c r="O868" s="510">
        <v>40</v>
      </c>
      <c r="P868" s="510">
        <v>308</v>
      </c>
      <c r="Q868" s="510">
        <v>51</v>
      </c>
      <c r="R868" s="510">
        <v>0</v>
      </c>
      <c r="S868" s="510">
        <v>63686</v>
      </c>
      <c r="T868" s="510">
        <v>4061</v>
      </c>
      <c r="U868" s="510">
        <v>2571</v>
      </c>
      <c r="V868" s="510">
        <v>32212</v>
      </c>
      <c r="W868" s="510">
        <v>20915</v>
      </c>
      <c r="X868" s="510">
        <v>339</v>
      </c>
      <c r="Y868" s="510">
        <v>1849407</v>
      </c>
      <c r="Z868" s="510">
        <v>455</v>
      </c>
      <c r="AA868" s="510">
        <v>840</v>
      </c>
      <c r="AB868" s="510">
        <v>1439612</v>
      </c>
      <c r="AC868" s="510">
        <v>560</v>
      </c>
      <c r="AD868" s="510">
        <v>1062</v>
      </c>
      <c r="AE868" s="510">
        <v>35489901</v>
      </c>
      <c r="AF868" s="510">
        <v>1102</v>
      </c>
      <c r="AG868" s="510">
        <v>2024</v>
      </c>
      <c r="AH868" s="510">
        <v>105468523</v>
      </c>
      <c r="AI868" s="510">
        <v>5043</v>
      </c>
      <c r="AJ868" s="510">
        <v>11239</v>
      </c>
      <c r="AK868" s="510">
        <v>2277589</v>
      </c>
      <c r="AL868" s="510">
        <v>6719</v>
      </c>
      <c r="AM868" s="510">
        <v>16034</v>
      </c>
      <c r="AN868" s="510"/>
      <c r="AO868" s="510"/>
      <c r="AP868" s="510"/>
      <c r="AQ868" s="510"/>
      <c r="AR868" s="510"/>
      <c r="AS868" s="510"/>
      <c r="AT868" s="510">
        <v>4134</v>
      </c>
      <c r="AU868" s="510">
        <v>153</v>
      </c>
      <c r="AV868" s="510">
        <v>549</v>
      </c>
      <c r="AW868" s="510">
        <v>2135</v>
      </c>
      <c r="AX868" s="510">
        <v>402</v>
      </c>
      <c r="AY868" s="510">
        <v>3030</v>
      </c>
      <c r="AZ868" s="510">
        <v>1830</v>
      </c>
      <c r="BA868" s="510"/>
      <c r="BB868" s="510"/>
      <c r="BC868" s="510"/>
      <c r="BD868" s="510"/>
      <c r="BE868" s="510"/>
      <c r="BF868" s="510"/>
      <c r="BG868" s="510"/>
      <c r="BH868" s="510"/>
      <c r="BI868" s="510">
        <v>36419</v>
      </c>
      <c r="BJ868" s="510">
        <v>1972</v>
      </c>
      <c r="BK868" s="510">
        <v>21161</v>
      </c>
      <c r="BL868" s="510">
        <v>59552</v>
      </c>
      <c r="BM868" s="510">
        <v>8498</v>
      </c>
      <c r="BN868" s="510">
        <v>6273</v>
      </c>
      <c r="BO868" s="510">
        <v>5316</v>
      </c>
      <c r="BP868" s="510">
        <v>3969</v>
      </c>
      <c r="BQ868" s="510">
        <v>43813</v>
      </c>
      <c r="BR868" s="510">
        <v>34149</v>
      </c>
      <c r="BS868" s="510">
        <v>38005</v>
      </c>
      <c r="BT868" s="510">
        <v>21870</v>
      </c>
      <c r="BU868" s="510">
        <v>617</v>
      </c>
      <c r="BV868" s="510">
        <v>362</v>
      </c>
      <c r="BW868" s="510">
        <v>89</v>
      </c>
      <c r="BX868" s="510">
        <v>51411</v>
      </c>
      <c r="BY868" s="510">
        <v>578</v>
      </c>
      <c r="BZ868" s="510">
        <v>1011</v>
      </c>
      <c r="CA868" s="510">
        <v>72</v>
      </c>
      <c r="CB868" s="510">
        <v>33065</v>
      </c>
      <c r="CC868" s="510">
        <v>459</v>
      </c>
      <c r="CD868" s="510">
        <v>967</v>
      </c>
      <c r="CE868" s="510">
        <v>3900</v>
      </c>
      <c r="CF868" s="510">
        <v>1764931</v>
      </c>
      <c r="CG868" s="510">
        <v>453</v>
      </c>
      <c r="CH868" s="510">
        <v>833</v>
      </c>
      <c r="CI868" s="510">
        <v>2251</v>
      </c>
      <c r="CJ868" s="510">
        <v>2519207</v>
      </c>
      <c r="CK868" s="510">
        <v>1119</v>
      </c>
      <c r="CL868" s="510">
        <v>1994</v>
      </c>
      <c r="CM868" s="510">
        <v>1058</v>
      </c>
      <c r="CN868" s="510">
        <v>1064017</v>
      </c>
      <c r="CO868" s="510">
        <v>1006</v>
      </c>
      <c r="CP868" s="510">
        <v>2011</v>
      </c>
      <c r="CQ868" s="510">
        <v>28903</v>
      </c>
      <c r="CR868" s="510">
        <v>31906677</v>
      </c>
      <c r="CS868" s="510">
        <v>1104</v>
      </c>
      <c r="CT868" s="510">
        <v>2028</v>
      </c>
      <c r="CU868" s="510">
        <v>1082</v>
      </c>
      <c r="CV868" s="510">
        <v>7634171</v>
      </c>
      <c r="CW868" s="510">
        <v>7056</v>
      </c>
      <c r="CX868" s="510">
        <v>14007</v>
      </c>
      <c r="CY868" s="510">
        <v>518</v>
      </c>
      <c r="CZ868" s="510">
        <v>3515632</v>
      </c>
      <c r="DA868" s="510">
        <v>6787</v>
      </c>
      <c r="DB868" s="510">
        <v>14061</v>
      </c>
      <c r="DC868" s="510">
        <v>720</v>
      </c>
      <c r="DD868" s="510">
        <v>7509325</v>
      </c>
      <c r="DE868" s="510">
        <v>10430</v>
      </c>
      <c r="DF868" s="510">
        <v>19607</v>
      </c>
      <c r="DG868" s="510">
        <v>84</v>
      </c>
      <c r="DH868" s="510">
        <v>733496</v>
      </c>
      <c r="DI868" s="510">
        <v>8732</v>
      </c>
      <c r="DJ868" s="510">
        <v>19646</v>
      </c>
      <c r="DK868" s="510">
        <v>14</v>
      </c>
      <c r="DL868" s="510">
        <v>4212</v>
      </c>
      <c r="DM868" s="510">
        <v>301</v>
      </c>
      <c r="DN868" s="510">
        <v>478</v>
      </c>
      <c r="DO868" s="510">
        <v>2740</v>
      </c>
      <c r="DP868" s="510">
        <v>115778</v>
      </c>
      <c r="DQ868" s="510">
        <v>42</v>
      </c>
      <c r="DR868" s="510">
        <v>55</v>
      </c>
      <c r="DS868" s="510">
        <v>127</v>
      </c>
      <c r="DT868" s="510">
        <v>126744</v>
      </c>
      <c r="DU868" s="510">
        <v>998</v>
      </c>
      <c r="DV868" s="510">
        <v>1965</v>
      </c>
      <c r="DW868" s="510">
        <v>123</v>
      </c>
      <c r="DX868" s="510"/>
      <c r="DY868" s="510"/>
      <c r="DZ868" s="510"/>
      <c r="EA868" s="510"/>
      <c r="EB868" s="510"/>
      <c r="EC868" s="510"/>
      <c r="ED868" s="510"/>
      <c r="EE868" s="510"/>
      <c r="EF868" s="510"/>
      <c r="EG868" s="510" t="s">
        <v>152</v>
      </c>
      <c r="EH868" s="510" t="s">
        <v>152</v>
      </c>
      <c r="EI868" s="510">
        <v>0</v>
      </c>
      <c r="EJ868" s="479"/>
      <c r="EK868" s="479"/>
      <c r="EL868" s="479"/>
      <c r="EM868" s="479"/>
      <c r="EN868" s="479"/>
      <c r="EO868" s="479"/>
      <c r="EP868" s="479"/>
      <c r="EQ868" s="479"/>
      <c r="ER868" s="479"/>
      <c r="ES868" s="479"/>
      <c r="ET868" s="479"/>
      <c r="EU868" s="479"/>
      <c r="EV868" s="479"/>
      <c r="EW868" s="479"/>
      <c r="EX868" s="479"/>
      <c r="EY868" s="479"/>
      <c r="EZ868" s="516"/>
      <c r="FA868" s="446">
        <f t="shared" si="2246"/>
        <v>10</v>
      </c>
      <c r="FB868" s="417">
        <f t="shared" si="2247"/>
        <v>2020</v>
      </c>
      <c r="FC868" s="448">
        <f t="shared" si="2258"/>
        <v>44105</v>
      </c>
      <c r="FD868" s="449">
        <f t="shared" si="2264"/>
        <v>31</v>
      </c>
      <c r="FE868" s="450"/>
      <c r="FF868" s="451">
        <f t="shared" si="2266"/>
        <v>0.73008260058619767</v>
      </c>
      <c r="FG868" s="450"/>
      <c r="FH868" s="452">
        <f t="shared" si="2248"/>
        <v>2.0925880325043091</v>
      </c>
      <c r="FI868" s="452">
        <f t="shared" si="2249"/>
        <v>1.5446934252647131</v>
      </c>
      <c r="FJ868" s="452">
        <f t="shared" si="2250"/>
        <v>2.0676779463243875</v>
      </c>
      <c r="FK868" s="452">
        <f t="shared" si="2251"/>
        <v>1.543757292882147</v>
      </c>
      <c r="FL868" s="452">
        <f t="shared" si="2252"/>
        <v>1.3601452874705078</v>
      </c>
      <c r="FM868" s="452">
        <f t="shared" si="2253"/>
        <v>1.0601328697379859</v>
      </c>
      <c r="FN868" s="452">
        <f t="shared" si="2254"/>
        <v>1.8171169017451589</v>
      </c>
      <c r="FO868" s="452">
        <f t="shared" si="2255"/>
        <v>1.0456610088453264</v>
      </c>
      <c r="FP868" s="452">
        <f t="shared" si="2256"/>
        <v>1.8200589970501475</v>
      </c>
      <c r="FQ868" s="452">
        <f t="shared" si="2257"/>
        <v>1.0678466076696165</v>
      </c>
      <c r="FR868" s="453"/>
      <c r="FS868" s="446">
        <f t="shared" si="2272"/>
        <v>67031</v>
      </c>
      <c r="FT868" s="446">
        <f t="shared" si="2272"/>
        <v>67031</v>
      </c>
      <c r="FU868" s="446">
        <f t="shared" si="2272"/>
        <v>134062</v>
      </c>
      <c r="FV868" s="446">
        <f t="shared" si="2272"/>
        <v>2681240</v>
      </c>
      <c r="FW868" s="446">
        <f t="shared" si="2272"/>
        <v>3411240</v>
      </c>
      <c r="FX868" s="446">
        <f t="shared" si="2272"/>
        <v>2730402</v>
      </c>
      <c r="FY868" s="446">
        <f t="shared" si="2272"/>
        <v>65197088</v>
      </c>
      <c r="FZ868" s="446">
        <f t="shared" si="2272"/>
        <v>235063685</v>
      </c>
      <c r="GA868" s="446">
        <f t="shared" si="2272"/>
        <v>5435526</v>
      </c>
      <c r="GB868" s="446"/>
      <c r="GC868" s="446"/>
      <c r="GD868" s="446">
        <f t="shared" si="2271"/>
        <v>89979</v>
      </c>
      <c r="GE868" s="446">
        <f t="shared" si="2271"/>
        <v>69624</v>
      </c>
      <c r="GF868" s="446">
        <f t="shared" si="2271"/>
        <v>3248700</v>
      </c>
      <c r="GG868" s="446">
        <f t="shared" si="2271"/>
        <v>4488494</v>
      </c>
      <c r="GH868" s="446">
        <f t="shared" si="2271"/>
        <v>2127638</v>
      </c>
      <c r="GI868" s="446">
        <f t="shared" si="2271"/>
        <v>58615284</v>
      </c>
      <c r="GJ868" s="446">
        <f t="shared" si="2271"/>
        <v>15155574</v>
      </c>
      <c r="GK868" s="446">
        <f t="shared" si="2271"/>
        <v>7283598</v>
      </c>
      <c r="GL868" s="446">
        <f t="shared" si="2271"/>
        <v>14117040</v>
      </c>
      <c r="GM868" s="446">
        <f t="shared" si="2271"/>
        <v>1650264</v>
      </c>
      <c r="GN868" s="446">
        <f t="shared" si="2270"/>
        <v>249555</v>
      </c>
      <c r="GO868" s="446">
        <f t="shared" si="2268"/>
        <v>6692</v>
      </c>
      <c r="GP868" s="446">
        <f t="shared" si="2268"/>
        <v>150700</v>
      </c>
      <c r="GQ868" s="446">
        <f t="shared" si="2268"/>
        <v>0</v>
      </c>
      <c r="GR868" s="446"/>
      <c r="GS868" s="446"/>
      <c r="GT868" s="446"/>
      <c r="GU868" s="446"/>
      <c r="GV868" s="416"/>
      <c r="GW868" s="402"/>
      <c r="GX868" s="402"/>
      <c r="GY868" s="402"/>
      <c r="GZ868" s="402"/>
      <c r="HA868" s="402"/>
    </row>
    <row r="869" spans="1:209" ht="9.75" customHeight="1" x14ac:dyDescent="0.2">
      <c r="A869" s="417" t="str">
        <f t="shared" si="2245"/>
        <v>2020-21OCTOBERRYF</v>
      </c>
      <c r="B869" s="458" t="str">
        <f t="shared" si="2262"/>
        <v>2020-21</v>
      </c>
      <c r="C869" s="402" t="s">
        <v>643</v>
      </c>
      <c r="D869" s="402" t="s">
        <v>667</v>
      </c>
      <c r="E869" s="402" t="s">
        <v>666</v>
      </c>
      <c r="F869" s="478" t="s">
        <v>457</v>
      </c>
      <c r="G869" s="478" t="s">
        <v>694</v>
      </c>
      <c r="H869" s="510">
        <v>108119</v>
      </c>
      <c r="I869" s="510">
        <v>82243</v>
      </c>
      <c r="J869" s="510">
        <v>331057</v>
      </c>
      <c r="K869" s="510">
        <v>4</v>
      </c>
      <c r="L869" s="510">
        <v>2</v>
      </c>
      <c r="M869" s="510">
        <v>3</v>
      </c>
      <c r="N869" s="510">
        <v>11</v>
      </c>
      <c r="O869" s="510">
        <v>46</v>
      </c>
      <c r="P869" s="510">
        <v>229</v>
      </c>
      <c r="Q869" s="510">
        <v>6</v>
      </c>
      <c r="R869" s="510">
        <v>4497</v>
      </c>
      <c r="S869" s="510">
        <v>76648</v>
      </c>
      <c r="T869" s="510">
        <v>8100</v>
      </c>
      <c r="U869" s="510">
        <v>4835</v>
      </c>
      <c r="V869" s="510">
        <v>40525</v>
      </c>
      <c r="W869" s="510">
        <v>15518</v>
      </c>
      <c r="X869" s="510">
        <v>522</v>
      </c>
      <c r="Y869" s="510">
        <v>3857554</v>
      </c>
      <c r="Z869" s="510">
        <v>476</v>
      </c>
      <c r="AA869" s="510">
        <v>886</v>
      </c>
      <c r="AB869" s="510">
        <v>2810540</v>
      </c>
      <c r="AC869" s="510">
        <v>581</v>
      </c>
      <c r="AD869" s="510">
        <v>1081</v>
      </c>
      <c r="AE869" s="510">
        <v>65966041</v>
      </c>
      <c r="AF869" s="510">
        <v>1628</v>
      </c>
      <c r="AG869" s="510">
        <v>3302</v>
      </c>
      <c r="AH869" s="510">
        <v>75284944</v>
      </c>
      <c r="AI869" s="510">
        <v>4851</v>
      </c>
      <c r="AJ869" s="510">
        <v>11689</v>
      </c>
      <c r="AK869" s="510">
        <v>3456798</v>
      </c>
      <c r="AL869" s="510">
        <v>6622</v>
      </c>
      <c r="AM869" s="510">
        <v>15405</v>
      </c>
      <c r="AN869" s="510"/>
      <c r="AO869" s="510"/>
      <c r="AP869" s="510"/>
      <c r="AQ869" s="510"/>
      <c r="AR869" s="510"/>
      <c r="AS869" s="510"/>
      <c r="AT869" s="510">
        <v>4065</v>
      </c>
      <c r="AU869" s="510">
        <v>566</v>
      </c>
      <c r="AV869" s="510">
        <v>1335</v>
      </c>
      <c r="AW869" s="510">
        <v>3890</v>
      </c>
      <c r="AX869" s="510">
        <v>579</v>
      </c>
      <c r="AY869" s="510">
        <v>1585</v>
      </c>
      <c r="AZ869" s="510">
        <v>2</v>
      </c>
      <c r="BA869" s="510"/>
      <c r="BB869" s="510"/>
      <c r="BC869" s="510"/>
      <c r="BD869" s="510"/>
      <c r="BE869" s="510"/>
      <c r="BF869" s="510"/>
      <c r="BG869" s="510"/>
      <c r="BH869" s="510"/>
      <c r="BI869" s="510">
        <v>40099</v>
      </c>
      <c r="BJ869" s="510">
        <v>3365</v>
      </c>
      <c r="BK869" s="510">
        <v>29119</v>
      </c>
      <c r="BL869" s="510">
        <v>72583</v>
      </c>
      <c r="BM869" s="510">
        <v>16821</v>
      </c>
      <c r="BN869" s="510">
        <v>12705</v>
      </c>
      <c r="BO869" s="510">
        <v>10082</v>
      </c>
      <c r="BP869" s="510">
        <v>7637</v>
      </c>
      <c r="BQ869" s="510">
        <v>54485</v>
      </c>
      <c r="BR869" s="510">
        <v>43918</v>
      </c>
      <c r="BS869" s="510">
        <v>23910</v>
      </c>
      <c r="BT869" s="510">
        <v>16408</v>
      </c>
      <c r="BU869" s="510">
        <v>736</v>
      </c>
      <c r="BV869" s="510">
        <v>546</v>
      </c>
      <c r="BW869" s="510">
        <v>60</v>
      </c>
      <c r="BX869" s="510">
        <v>38425</v>
      </c>
      <c r="BY869" s="510">
        <v>640</v>
      </c>
      <c r="BZ869" s="510">
        <v>1112</v>
      </c>
      <c r="CA869" s="510">
        <v>55</v>
      </c>
      <c r="CB869" s="510">
        <v>30272</v>
      </c>
      <c r="CC869" s="510">
        <v>550</v>
      </c>
      <c r="CD869" s="510">
        <v>1047</v>
      </c>
      <c r="CE869" s="510">
        <v>7985</v>
      </c>
      <c r="CF869" s="510">
        <v>3788857</v>
      </c>
      <c r="CG869" s="510">
        <v>474</v>
      </c>
      <c r="CH869" s="510">
        <v>881</v>
      </c>
      <c r="CI869" s="510">
        <v>2189</v>
      </c>
      <c r="CJ869" s="510">
        <v>4146359</v>
      </c>
      <c r="CK869" s="510">
        <v>1894</v>
      </c>
      <c r="CL869" s="510">
        <v>3821</v>
      </c>
      <c r="CM869" s="510">
        <v>930</v>
      </c>
      <c r="CN869" s="510">
        <v>1496557</v>
      </c>
      <c r="CO869" s="510">
        <v>1609</v>
      </c>
      <c r="CP869" s="510">
        <v>3416</v>
      </c>
      <c r="CQ869" s="510">
        <v>37406</v>
      </c>
      <c r="CR869" s="510">
        <v>60323125</v>
      </c>
      <c r="CS869" s="510">
        <v>1613</v>
      </c>
      <c r="CT869" s="510">
        <v>3269</v>
      </c>
      <c r="CU869" s="510">
        <v>2028</v>
      </c>
      <c r="CV869" s="510">
        <v>11556275</v>
      </c>
      <c r="CW869" s="510">
        <v>5698</v>
      </c>
      <c r="CX869" s="510">
        <v>12173</v>
      </c>
      <c r="CY869" s="510">
        <v>338</v>
      </c>
      <c r="CZ869" s="510">
        <v>1854307</v>
      </c>
      <c r="DA869" s="510">
        <v>5486</v>
      </c>
      <c r="DB869" s="510">
        <v>12015</v>
      </c>
      <c r="DC869" s="510">
        <v>1016</v>
      </c>
      <c r="DD869" s="510">
        <v>7998483</v>
      </c>
      <c r="DE869" s="510">
        <v>7873</v>
      </c>
      <c r="DF869" s="510">
        <v>18517</v>
      </c>
      <c r="DG869" s="510">
        <v>62</v>
      </c>
      <c r="DH869" s="510">
        <v>449158</v>
      </c>
      <c r="DI869" s="510">
        <v>7244</v>
      </c>
      <c r="DJ869" s="510">
        <v>14558</v>
      </c>
      <c r="DK869" s="510">
        <v>572</v>
      </c>
      <c r="DL869" s="510">
        <v>221919</v>
      </c>
      <c r="DM869" s="510">
        <v>388</v>
      </c>
      <c r="DN869" s="510">
        <v>642</v>
      </c>
      <c r="DO869" s="510">
        <v>4781</v>
      </c>
      <c r="DP869" s="510">
        <v>168338</v>
      </c>
      <c r="DQ869" s="510">
        <v>35</v>
      </c>
      <c r="DR869" s="510">
        <v>57</v>
      </c>
      <c r="DS869" s="510">
        <v>160</v>
      </c>
      <c r="DT869" s="510">
        <v>262211</v>
      </c>
      <c r="DU869" s="510">
        <v>1639</v>
      </c>
      <c r="DV869" s="510">
        <v>3035</v>
      </c>
      <c r="DW869" s="510">
        <v>147</v>
      </c>
      <c r="DX869" s="510"/>
      <c r="DY869" s="510"/>
      <c r="DZ869" s="510"/>
      <c r="EA869" s="510"/>
      <c r="EB869" s="510"/>
      <c r="EC869" s="510"/>
      <c r="ED869" s="510"/>
      <c r="EE869" s="510"/>
      <c r="EF869" s="510"/>
      <c r="EG869" s="510" t="s">
        <v>152</v>
      </c>
      <c r="EH869" s="510" t="s">
        <v>152</v>
      </c>
      <c r="EI869" s="510">
        <v>2</v>
      </c>
      <c r="EJ869" s="479"/>
      <c r="EK869" s="479"/>
      <c r="EL869" s="479"/>
      <c r="EM869" s="479"/>
      <c r="EN869" s="479"/>
      <c r="EO869" s="479"/>
      <c r="EP869" s="479"/>
      <c r="EQ869" s="479"/>
      <c r="ER869" s="479"/>
      <c r="ES869" s="479"/>
      <c r="ET869" s="479"/>
      <c r="EU869" s="479"/>
      <c r="EV869" s="479"/>
      <c r="EW869" s="479"/>
      <c r="EX869" s="479"/>
      <c r="EY869" s="479"/>
      <c r="EZ869" s="476"/>
      <c r="FA869" s="446">
        <f t="shared" si="2246"/>
        <v>10</v>
      </c>
      <c r="FB869" s="417">
        <f t="shared" si="2247"/>
        <v>2020</v>
      </c>
      <c r="FC869" s="448">
        <f t="shared" si="2258"/>
        <v>44105</v>
      </c>
      <c r="FD869" s="449">
        <f t="shared" si="2264"/>
        <v>31</v>
      </c>
      <c r="FE869" s="450"/>
      <c r="FF869" s="451">
        <f t="shared" si="2266"/>
        <v>0.60741964172277985</v>
      </c>
      <c r="FG869" s="450"/>
      <c r="FH869" s="452">
        <f t="shared" si="2248"/>
        <v>2.0766666666666667</v>
      </c>
      <c r="FI869" s="452">
        <f t="shared" si="2249"/>
        <v>1.5685185185185184</v>
      </c>
      <c r="FJ869" s="452">
        <f t="shared" si="2250"/>
        <v>2.0852119958634954</v>
      </c>
      <c r="FK869" s="452">
        <f t="shared" si="2251"/>
        <v>1.5795243019648397</v>
      </c>
      <c r="FL869" s="452">
        <f t="shared" si="2252"/>
        <v>1.3444787168414558</v>
      </c>
      <c r="FM869" s="452">
        <f t="shared" si="2253"/>
        <v>1.0837260950030845</v>
      </c>
      <c r="FN869" s="452">
        <f t="shared" si="2254"/>
        <v>1.5407913390900889</v>
      </c>
      <c r="FO869" s="452">
        <f t="shared" si="2255"/>
        <v>1.057352751643253</v>
      </c>
      <c r="FP869" s="452">
        <f t="shared" si="2256"/>
        <v>1.4099616858237547</v>
      </c>
      <c r="FQ869" s="452">
        <f t="shared" si="2257"/>
        <v>1.0459770114942528</v>
      </c>
      <c r="FR869" s="453"/>
      <c r="FS869" s="446">
        <f t="shared" si="2272"/>
        <v>164486</v>
      </c>
      <c r="FT869" s="446">
        <f t="shared" si="2272"/>
        <v>246729</v>
      </c>
      <c r="FU869" s="446">
        <f t="shared" si="2272"/>
        <v>904673</v>
      </c>
      <c r="FV869" s="446">
        <f t="shared" si="2272"/>
        <v>3783178</v>
      </c>
      <c r="FW869" s="446">
        <f t="shared" si="2272"/>
        <v>7176600</v>
      </c>
      <c r="FX869" s="446">
        <f t="shared" si="2272"/>
        <v>5226635</v>
      </c>
      <c r="FY869" s="446">
        <f t="shared" si="2272"/>
        <v>133813550</v>
      </c>
      <c r="FZ869" s="446">
        <f t="shared" si="2272"/>
        <v>181389902</v>
      </c>
      <c r="GA869" s="446">
        <f t="shared" si="2272"/>
        <v>8041410</v>
      </c>
      <c r="GB869" s="446"/>
      <c r="GC869" s="446"/>
      <c r="GD869" s="446">
        <f t="shared" ref="GD869:GM878" si="2273">IFERROR(HLOOKUP(GD$1,$H$5:$HA$10112,MATCH($A869,$A$5:$A$10112,0),0)*HLOOKUP(GD$2,$H$5:$HA$10112,MATCH($A869,$A$5:$A$10112,0),0),"-")</f>
        <v>66720</v>
      </c>
      <c r="GE869" s="446">
        <f t="shared" si="2273"/>
        <v>57585</v>
      </c>
      <c r="GF869" s="446">
        <f t="shared" si="2273"/>
        <v>7034785</v>
      </c>
      <c r="GG869" s="446">
        <f t="shared" si="2273"/>
        <v>8364169</v>
      </c>
      <c r="GH869" s="446">
        <f t="shared" si="2273"/>
        <v>3176880</v>
      </c>
      <c r="GI869" s="446">
        <f t="shared" si="2273"/>
        <v>122280214</v>
      </c>
      <c r="GJ869" s="446">
        <f t="shared" si="2273"/>
        <v>24686844</v>
      </c>
      <c r="GK869" s="446">
        <f t="shared" si="2273"/>
        <v>4061070</v>
      </c>
      <c r="GL869" s="446">
        <f t="shared" si="2273"/>
        <v>18813272</v>
      </c>
      <c r="GM869" s="446">
        <f t="shared" si="2273"/>
        <v>902596</v>
      </c>
      <c r="GN869" s="446">
        <f t="shared" si="2270"/>
        <v>485600</v>
      </c>
      <c r="GO869" s="446">
        <f t="shared" ref="GO869:GQ888" si="2274">IFERROR(HLOOKUP(GO$1,$H$5:$HA$10112,MATCH($A869,$A$5:$A$10112,0),0)*HLOOKUP(GO$2,$H$5:$HA$10112,MATCH($A869,$A$5:$A$10112,0),0),"-")</f>
        <v>367224</v>
      </c>
      <c r="GP869" s="446">
        <f t="shared" si="2274"/>
        <v>272517</v>
      </c>
      <c r="GQ869" s="446">
        <f t="shared" si="2274"/>
        <v>0</v>
      </c>
      <c r="GR869" s="446"/>
      <c r="GS869" s="446"/>
      <c r="GT869" s="446"/>
      <c r="GU869" s="446"/>
      <c r="GV869" s="416"/>
      <c r="GW869" s="402"/>
      <c r="GX869" s="402"/>
      <c r="GY869" s="402"/>
      <c r="GZ869" s="402"/>
      <c r="HA869" s="402"/>
    </row>
    <row r="870" spans="1:209" ht="9.75" customHeight="1" x14ac:dyDescent="0.2">
      <c r="A870" s="417" t="str">
        <f t="shared" si="2245"/>
        <v>2020-21OCTOBERRYA</v>
      </c>
      <c r="B870" s="458" t="str">
        <f t="shared" si="2262"/>
        <v>2020-21</v>
      </c>
      <c r="C870" s="402" t="s">
        <v>643</v>
      </c>
      <c r="D870" s="402" t="s">
        <v>653</v>
      </c>
      <c r="E870" s="402" t="s">
        <v>652</v>
      </c>
      <c r="F870" s="478" t="s">
        <v>452</v>
      </c>
      <c r="G870" s="478" t="s">
        <v>697</v>
      </c>
      <c r="H870" s="510">
        <v>117254</v>
      </c>
      <c r="I870" s="510">
        <v>82720</v>
      </c>
      <c r="J870" s="510">
        <v>94987</v>
      </c>
      <c r="K870" s="510">
        <v>1</v>
      </c>
      <c r="L870" s="510">
        <v>1</v>
      </c>
      <c r="M870" s="510">
        <v>1</v>
      </c>
      <c r="N870" s="510">
        <v>2</v>
      </c>
      <c r="O870" s="510">
        <v>4</v>
      </c>
      <c r="P870" s="510">
        <v>362</v>
      </c>
      <c r="Q870" s="510">
        <v>0</v>
      </c>
      <c r="R870" s="510">
        <v>126</v>
      </c>
      <c r="S870" s="510">
        <v>95470</v>
      </c>
      <c r="T870" s="510">
        <v>6733</v>
      </c>
      <c r="U870" s="510">
        <v>3997</v>
      </c>
      <c r="V870" s="510">
        <v>43037</v>
      </c>
      <c r="W870" s="510">
        <v>33139</v>
      </c>
      <c r="X870" s="510">
        <v>1797</v>
      </c>
      <c r="Y870" s="510">
        <v>2904927</v>
      </c>
      <c r="Z870" s="510">
        <v>431</v>
      </c>
      <c r="AA870" s="510">
        <v>751</v>
      </c>
      <c r="AB870" s="510">
        <v>1945245</v>
      </c>
      <c r="AC870" s="510">
        <v>487</v>
      </c>
      <c r="AD870" s="510">
        <v>850</v>
      </c>
      <c r="AE870" s="510">
        <v>34550739</v>
      </c>
      <c r="AF870" s="510">
        <v>803</v>
      </c>
      <c r="AG870" s="510">
        <v>1483</v>
      </c>
      <c r="AH870" s="510">
        <v>80197134</v>
      </c>
      <c r="AI870" s="510">
        <v>2420</v>
      </c>
      <c r="AJ870" s="510">
        <v>5619</v>
      </c>
      <c r="AK870" s="510">
        <v>6340554</v>
      </c>
      <c r="AL870" s="510">
        <v>3528</v>
      </c>
      <c r="AM870" s="510">
        <v>8531</v>
      </c>
      <c r="AN870" s="510"/>
      <c r="AO870" s="510"/>
      <c r="AP870" s="510"/>
      <c r="AQ870" s="510"/>
      <c r="AR870" s="510"/>
      <c r="AS870" s="510"/>
      <c r="AT870" s="510">
        <v>4251</v>
      </c>
      <c r="AU870" s="510">
        <v>33</v>
      </c>
      <c r="AV870" s="510">
        <v>13</v>
      </c>
      <c r="AW870" s="510">
        <v>0</v>
      </c>
      <c r="AX870" s="510">
        <v>310</v>
      </c>
      <c r="AY870" s="510">
        <v>3895</v>
      </c>
      <c r="AZ870" s="510">
        <v>3262</v>
      </c>
      <c r="BA870" s="510"/>
      <c r="BB870" s="510"/>
      <c r="BC870" s="510"/>
      <c r="BD870" s="510"/>
      <c r="BE870" s="510"/>
      <c r="BF870" s="510"/>
      <c r="BG870" s="510"/>
      <c r="BH870" s="510"/>
      <c r="BI870" s="510">
        <v>49779</v>
      </c>
      <c r="BJ870" s="510">
        <v>5457</v>
      </c>
      <c r="BK870" s="510">
        <v>35983</v>
      </c>
      <c r="BL870" s="510">
        <v>91219</v>
      </c>
      <c r="BM870" s="510">
        <v>13295</v>
      </c>
      <c r="BN870" s="510">
        <v>9565</v>
      </c>
      <c r="BO870" s="510">
        <v>7853</v>
      </c>
      <c r="BP870" s="510">
        <v>5710</v>
      </c>
      <c r="BQ870" s="510">
        <v>55676</v>
      </c>
      <c r="BR870" s="510">
        <v>45100</v>
      </c>
      <c r="BS870" s="510">
        <v>59455</v>
      </c>
      <c r="BT870" s="510">
        <v>34363</v>
      </c>
      <c r="BU870" s="510">
        <v>4532</v>
      </c>
      <c r="BV870" s="510">
        <v>1855</v>
      </c>
      <c r="BW870" s="510">
        <v>134</v>
      </c>
      <c r="BX870" s="510">
        <v>76224</v>
      </c>
      <c r="BY870" s="510">
        <v>569</v>
      </c>
      <c r="BZ870" s="510">
        <v>974</v>
      </c>
      <c r="CA870" s="510">
        <v>79</v>
      </c>
      <c r="CB870" s="510">
        <v>32335</v>
      </c>
      <c r="CC870" s="510">
        <v>409</v>
      </c>
      <c r="CD870" s="510">
        <v>700</v>
      </c>
      <c r="CE870" s="510">
        <v>6520</v>
      </c>
      <c r="CF870" s="510">
        <v>2796368</v>
      </c>
      <c r="CG870" s="510">
        <v>429</v>
      </c>
      <c r="CH870" s="510">
        <v>746</v>
      </c>
      <c r="CI870" s="510">
        <v>3893</v>
      </c>
      <c r="CJ870" s="510">
        <v>3295081</v>
      </c>
      <c r="CK870" s="510">
        <v>846</v>
      </c>
      <c r="CL870" s="510">
        <v>1550</v>
      </c>
      <c r="CM870" s="510">
        <v>921</v>
      </c>
      <c r="CN870" s="510">
        <v>703139</v>
      </c>
      <c r="CO870" s="510">
        <v>763</v>
      </c>
      <c r="CP870" s="510">
        <v>1489</v>
      </c>
      <c r="CQ870" s="510">
        <v>38223</v>
      </c>
      <c r="CR870" s="510">
        <v>30552519</v>
      </c>
      <c r="CS870" s="510">
        <v>799</v>
      </c>
      <c r="CT870" s="510">
        <v>1473</v>
      </c>
      <c r="CU870" s="510">
        <v>3166</v>
      </c>
      <c r="CV870" s="510">
        <v>11179012</v>
      </c>
      <c r="CW870" s="510">
        <v>3531</v>
      </c>
      <c r="CX870" s="510">
        <v>7484</v>
      </c>
      <c r="CY870" s="510">
        <v>604</v>
      </c>
      <c r="CZ870" s="510">
        <v>2003912</v>
      </c>
      <c r="DA870" s="510">
        <v>3318</v>
      </c>
      <c r="DB870" s="510">
        <v>7887</v>
      </c>
      <c r="DC870" s="510">
        <v>1417</v>
      </c>
      <c r="DD870" s="510">
        <v>6908232</v>
      </c>
      <c r="DE870" s="510">
        <v>4875</v>
      </c>
      <c r="DF870" s="510">
        <v>10311</v>
      </c>
      <c r="DG870" s="510">
        <v>192</v>
      </c>
      <c r="DH870" s="510">
        <v>1133315</v>
      </c>
      <c r="DI870" s="510">
        <v>5903</v>
      </c>
      <c r="DJ870" s="510">
        <v>14458</v>
      </c>
      <c r="DK870" s="510">
        <v>355</v>
      </c>
      <c r="DL870" s="510">
        <v>105489</v>
      </c>
      <c r="DM870" s="510">
        <v>297</v>
      </c>
      <c r="DN870" s="510">
        <v>513</v>
      </c>
      <c r="DO870" s="510">
        <v>3949</v>
      </c>
      <c r="DP870" s="510">
        <v>92426</v>
      </c>
      <c r="DQ870" s="510">
        <v>23</v>
      </c>
      <c r="DR870" s="510">
        <v>42</v>
      </c>
      <c r="DS870" s="510">
        <v>128</v>
      </c>
      <c r="DT870" s="510">
        <v>111248</v>
      </c>
      <c r="DU870" s="510">
        <v>869</v>
      </c>
      <c r="DV870" s="510">
        <v>1752</v>
      </c>
      <c r="DW870" s="510">
        <v>118</v>
      </c>
      <c r="DX870" s="510"/>
      <c r="DY870" s="510"/>
      <c r="DZ870" s="510"/>
      <c r="EA870" s="510"/>
      <c r="EB870" s="510"/>
      <c r="EC870" s="510"/>
      <c r="ED870" s="510"/>
      <c r="EE870" s="510"/>
      <c r="EF870" s="510"/>
      <c r="EG870" s="510" t="s">
        <v>152</v>
      </c>
      <c r="EH870" s="510" t="s">
        <v>152</v>
      </c>
      <c r="EI870" s="510">
        <v>1008</v>
      </c>
      <c r="EJ870" s="479"/>
      <c r="EK870" s="479"/>
      <c r="EL870" s="479"/>
      <c r="EM870" s="479"/>
      <c r="EN870" s="479"/>
      <c r="EO870" s="479"/>
      <c r="EP870" s="479"/>
      <c r="EQ870" s="479"/>
      <c r="ER870" s="479"/>
      <c r="ES870" s="479"/>
      <c r="ET870" s="479"/>
      <c r="EU870" s="479"/>
      <c r="EV870" s="479"/>
      <c r="EW870" s="479"/>
      <c r="EX870" s="479"/>
      <c r="EY870" s="479"/>
      <c r="EZ870" s="476"/>
      <c r="FA870" s="446">
        <f t="shared" si="2246"/>
        <v>10</v>
      </c>
      <c r="FB870" s="417">
        <f t="shared" si="2247"/>
        <v>2020</v>
      </c>
      <c r="FC870" s="448">
        <f t="shared" si="2258"/>
        <v>44105</v>
      </c>
      <c r="FD870" s="449">
        <f t="shared" si="2264"/>
        <v>31</v>
      </c>
      <c r="FE870" s="450"/>
      <c r="FF870" s="451">
        <f t="shared" si="2266"/>
        <v>0.61983989954481244</v>
      </c>
      <c r="FG870" s="450"/>
      <c r="FH870" s="452">
        <f t="shared" si="2248"/>
        <v>1.974602703104114</v>
      </c>
      <c r="FI870" s="452">
        <f t="shared" si="2249"/>
        <v>1.4206148819248479</v>
      </c>
      <c r="FJ870" s="452">
        <f t="shared" si="2250"/>
        <v>1.9647235426569927</v>
      </c>
      <c r="FK870" s="452">
        <f t="shared" si="2251"/>
        <v>1.4285714285714286</v>
      </c>
      <c r="FL870" s="452">
        <f t="shared" si="2252"/>
        <v>1.2936775332853125</v>
      </c>
      <c r="FM870" s="452">
        <f t="shared" si="2253"/>
        <v>1.0479354973627344</v>
      </c>
      <c r="FN870" s="452">
        <f t="shared" si="2254"/>
        <v>1.7941096593137995</v>
      </c>
      <c r="FO870" s="452">
        <f t="shared" si="2255"/>
        <v>1.0369353329913396</v>
      </c>
      <c r="FP870" s="452">
        <f t="shared" si="2256"/>
        <v>2.5219810795770727</v>
      </c>
      <c r="FQ870" s="452">
        <f t="shared" si="2257"/>
        <v>1.0322760155815247</v>
      </c>
      <c r="FR870" s="453"/>
      <c r="FS870" s="446">
        <f t="shared" si="2272"/>
        <v>82720</v>
      </c>
      <c r="FT870" s="446">
        <f t="shared" si="2272"/>
        <v>82720</v>
      </c>
      <c r="FU870" s="446">
        <f t="shared" si="2272"/>
        <v>165440</v>
      </c>
      <c r="FV870" s="446">
        <f t="shared" si="2272"/>
        <v>330880</v>
      </c>
      <c r="FW870" s="446">
        <f t="shared" si="2272"/>
        <v>5056483</v>
      </c>
      <c r="FX870" s="446">
        <f t="shared" si="2272"/>
        <v>3397450</v>
      </c>
      <c r="FY870" s="446">
        <f t="shared" si="2272"/>
        <v>63823871</v>
      </c>
      <c r="FZ870" s="446">
        <f t="shared" si="2272"/>
        <v>186208041</v>
      </c>
      <c r="GA870" s="446">
        <f t="shared" si="2272"/>
        <v>15330207</v>
      </c>
      <c r="GB870" s="446"/>
      <c r="GC870" s="446"/>
      <c r="GD870" s="446">
        <f t="shared" si="2273"/>
        <v>130516</v>
      </c>
      <c r="GE870" s="446">
        <f t="shared" si="2273"/>
        <v>55300</v>
      </c>
      <c r="GF870" s="446">
        <f t="shared" si="2273"/>
        <v>4863920</v>
      </c>
      <c r="GG870" s="446">
        <f t="shared" si="2273"/>
        <v>6034150</v>
      </c>
      <c r="GH870" s="446">
        <f t="shared" si="2273"/>
        <v>1371369</v>
      </c>
      <c r="GI870" s="446">
        <f t="shared" si="2273"/>
        <v>56302479</v>
      </c>
      <c r="GJ870" s="446">
        <f t="shared" si="2273"/>
        <v>23694344</v>
      </c>
      <c r="GK870" s="446">
        <f t="shared" si="2273"/>
        <v>4763748</v>
      </c>
      <c r="GL870" s="446">
        <f t="shared" si="2273"/>
        <v>14610687</v>
      </c>
      <c r="GM870" s="446">
        <f t="shared" si="2273"/>
        <v>2775936</v>
      </c>
      <c r="GN870" s="446">
        <f t="shared" si="2270"/>
        <v>224256</v>
      </c>
      <c r="GO870" s="446">
        <f t="shared" si="2274"/>
        <v>182115</v>
      </c>
      <c r="GP870" s="446">
        <f t="shared" si="2274"/>
        <v>165858</v>
      </c>
      <c r="GQ870" s="446">
        <f t="shared" si="2274"/>
        <v>0</v>
      </c>
      <c r="GR870" s="446"/>
      <c r="GS870" s="446"/>
      <c r="GT870" s="446"/>
      <c r="GU870" s="446"/>
      <c r="GV870" s="416"/>
      <c r="GW870" s="402"/>
      <c r="GX870" s="402"/>
      <c r="GY870" s="402"/>
      <c r="GZ870" s="402"/>
      <c r="HA870" s="402"/>
    </row>
    <row r="871" spans="1:209" ht="9.75" customHeight="1" x14ac:dyDescent="0.2">
      <c r="A871" s="485" t="str">
        <f t="shared" si="2245"/>
        <v>2020-21OCTOBERRX8</v>
      </c>
      <c r="B871" s="503" t="str">
        <f t="shared" si="2262"/>
        <v>2020-21</v>
      </c>
      <c r="C871" s="436" t="s">
        <v>643</v>
      </c>
      <c r="D871" s="436" t="s">
        <v>646</v>
      </c>
      <c r="E871" s="436" t="s">
        <v>645</v>
      </c>
      <c r="F871" s="504" t="s">
        <v>450</v>
      </c>
      <c r="G871" s="504" t="s">
        <v>696</v>
      </c>
      <c r="H871" s="522">
        <v>90834</v>
      </c>
      <c r="I871" s="522">
        <v>42480</v>
      </c>
      <c r="J871" s="522">
        <v>1586711</v>
      </c>
      <c r="K871" s="522">
        <v>37</v>
      </c>
      <c r="L871" s="522">
        <v>1</v>
      </c>
      <c r="M871" s="522">
        <v>115</v>
      </c>
      <c r="N871" s="522">
        <v>156</v>
      </c>
      <c r="O871" s="522">
        <v>298</v>
      </c>
      <c r="P871" s="522">
        <v>274</v>
      </c>
      <c r="Q871" s="522">
        <v>323</v>
      </c>
      <c r="R871" s="522">
        <v>512</v>
      </c>
      <c r="S871" s="522">
        <v>71071</v>
      </c>
      <c r="T871" s="522">
        <v>5757</v>
      </c>
      <c r="U871" s="522">
        <v>3794</v>
      </c>
      <c r="V871" s="522">
        <v>40183</v>
      </c>
      <c r="W871" s="522">
        <v>11509</v>
      </c>
      <c r="X871" s="522">
        <v>354</v>
      </c>
      <c r="Y871" s="522">
        <v>3005994</v>
      </c>
      <c r="Z871" s="522">
        <v>522</v>
      </c>
      <c r="AA871" s="522">
        <v>900</v>
      </c>
      <c r="AB871" s="522">
        <v>2391004</v>
      </c>
      <c r="AC871" s="522">
        <v>630</v>
      </c>
      <c r="AD871" s="522">
        <v>1121</v>
      </c>
      <c r="AE871" s="522">
        <v>70439720</v>
      </c>
      <c r="AF871" s="522">
        <v>1753</v>
      </c>
      <c r="AG871" s="522">
        <v>3715</v>
      </c>
      <c r="AH871" s="522">
        <v>58185174</v>
      </c>
      <c r="AI871" s="522">
        <v>5056</v>
      </c>
      <c r="AJ871" s="522">
        <v>12232</v>
      </c>
      <c r="AK871" s="522">
        <v>2222466</v>
      </c>
      <c r="AL871" s="522">
        <v>6278</v>
      </c>
      <c r="AM871" s="522">
        <v>14447</v>
      </c>
      <c r="AN871" s="522"/>
      <c r="AO871" s="522"/>
      <c r="AP871" s="522"/>
      <c r="AQ871" s="522"/>
      <c r="AR871" s="522"/>
      <c r="AS871" s="522"/>
      <c r="AT871" s="522">
        <v>6420</v>
      </c>
      <c r="AU871" s="522">
        <v>926</v>
      </c>
      <c r="AV871" s="522">
        <v>1851</v>
      </c>
      <c r="AW871" s="522">
        <v>6070</v>
      </c>
      <c r="AX871" s="522">
        <v>1535</v>
      </c>
      <c r="AY871" s="522">
        <v>2108</v>
      </c>
      <c r="AZ871" s="522">
        <v>3156</v>
      </c>
      <c r="BA871" s="522"/>
      <c r="BB871" s="522"/>
      <c r="BC871" s="522"/>
      <c r="BD871" s="522"/>
      <c r="BE871" s="522"/>
      <c r="BF871" s="522"/>
      <c r="BG871" s="522"/>
      <c r="BH871" s="522"/>
      <c r="BI871" s="522">
        <v>38299</v>
      </c>
      <c r="BJ871" s="522">
        <v>5480</v>
      </c>
      <c r="BK871" s="522">
        <v>20872</v>
      </c>
      <c r="BL871" s="522">
        <v>64651</v>
      </c>
      <c r="BM871" s="522">
        <v>10697</v>
      </c>
      <c r="BN871" s="522">
        <v>8593</v>
      </c>
      <c r="BO871" s="522">
        <v>6900</v>
      </c>
      <c r="BP871" s="522">
        <v>5558</v>
      </c>
      <c r="BQ871" s="522">
        <v>52465</v>
      </c>
      <c r="BR871" s="522">
        <v>43308</v>
      </c>
      <c r="BS871" s="522">
        <v>17265</v>
      </c>
      <c r="BT871" s="522">
        <v>12420</v>
      </c>
      <c r="BU871" s="522">
        <v>513</v>
      </c>
      <c r="BV871" s="522">
        <v>391</v>
      </c>
      <c r="BW871" s="522">
        <v>132</v>
      </c>
      <c r="BX871" s="522">
        <v>76449</v>
      </c>
      <c r="BY871" s="522">
        <v>579</v>
      </c>
      <c r="BZ871" s="522">
        <v>1009</v>
      </c>
      <c r="CA871" s="522">
        <v>60</v>
      </c>
      <c r="CB871" s="522">
        <v>33510</v>
      </c>
      <c r="CC871" s="522">
        <v>559</v>
      </c>
      <c r="CD871" s="522">
        <v>916</v>
      </c>
      <c r="CE871" s="522">
        <v>5565</v>
      </c>
      <c r="CF871" s="522">
        <v>2896035</v>
      </c>
      <c r="CG871" s="522">
        <v>520</v>
      </c>
      <c r="CH871" s="522">
        <v>894</v>
      </c>
      <c r="CI871" s="522">
        <v>3499</v>
      </c>
      <c r="CJ871" s="522">
        <v>6523768</v>
      </c>
      <c r="CK871" s="522">
        <v>1864</v>
      </c>
      <c r="CL871" s="522">
        <v>3816</v>
      </c>
      <c r="CM871" s="522">
        <v>867</v>
      </c>
      <c r="CN871" s="522">
        <v>1426642</v>
      </c>
      <c r="CO871" s="522">
        <v>1645</v>
      </c>
      <c r="CP871" s="522">
        <v>3704</v>
      </c>
      <c r="CQ871" s="522">
        <v>35817</v>
      </c>
      <c r="CR871" s="522">
        <v>62489310</v>
      </c>
      <c r="CS871" s="522">
        <v>1745</v>
      </c>
      <c r="CT871" s="522">
        <v>3704</v>
      </c>
      <c r="CU871" s="522">
        <v>2355</v>
      </c>
      <c r="CV871" s="522">
        <v>14178830</v>
      </c>
      <c r="CW871" s="522">
        <v>6021</v>
      </c>
      <c r="CX871" s="522">
        <v>13455</v>
      </c>
      <c r="CY871" s="522">
        <v>1525</v>
      </c>
      <c r="CZ871" s="522">
        <v>8795345</v>
      </c>
      <c r="DA871" s="522">
        <v>5767</v>
      </c>
      <c r="DB871" s="522">
        <v>12614</v>
      </c>
      <c r="DC871" s="522">
        <v>1637</v>
      </c>
      <c r="DD871" s="522">
        <v>14961293</v>
      </c>
      <c r="DE871" s="522">
        <v>9139</v>
      </c>
      <c r="DF871" s="522">
        <v>20641</v>
      </c>
      <c r="DG871" s="522">
        <v>819</v>
      </c>
      <c r="DH871" s="522">
        <v>7105927</v>
      </c>
      <c r="DI871" s="522">
        <v>8676</v>
      </c>
      <c r="DJ871" s="522">
        <v>21546</v>
      </c>
      <c r="DK871" s="522">
        <v>220</v>
      </c>
      <c r="DL871" s="522">
        <v>80371</v>
      </c>
      <c r="DM871" s="522">
        <v>365</v>
      </c>
      <c r="DN871" s="522">
        <v>562</v>
      </c>
      <c r="DO871" s="522">
        <v>2781</v>
      </c>
      <c r="DP871" s="522">
        <v>154812</v>
      </c>
      <c r="DQ871" s="522">
        <v>56</v>
      </c>
      <c r="DR871" s="522">
        <v>128</v>
      </c>
      <c r="DS871" s="522">
        <v>65</v>
      </c>
      <c r="DT871" s="522">
        <v>137608</v>
      </c>
      <c r="DU871" s="522">
        <v>2117</v>
      </c>
      <c r="DV871" s="522">
        <v>4471</v>
      </c>
      <c r="DW871" s="522">
        <v>56</v>
      </c>
      <c r="DX871" s="522"/>
      <c r="DY871" s="522"/>
      <c r="DZ871" s="522"/>
      <c r="EA871" s="522"/>
      <c r="EB871" s="522"/>
      <c r="EC871" s="522"/>
      <c r="ED871" s="522"/>
      <c r="EE871" s="522"/>
      <c r="EF871" s="522"/>
      <c r="EG871" s="522" t="s">
        <v>152</v>
      </c>
      <c r="EH871" s="522" t="s">
        <v>152</v>
      </c>
      <c r="EI871" s="522">
        <v>0</v>
      </c>
      <c r="EJ871" s="483"/>
      <c r="EK871" s="483"/>
      <c r="EL871" s="483"/>
      <c r="EM871" s="483"/>
      <c r="EN871" s="483"/>
      <c r="EO871" s="483"/>
      <c r="EP871" s="483"/>
      <c r="EQ871" s="483"/>
      <c r="ER871" s="483"/>
      <c r="ES871" s="483"/>
      <c r="ET871" s="483"/>
      <c r="EU871" s="483"/>
      <c r="EV871" s="483"/>
      <c r="EW871" s="483"/>
      <c r="EX871" s="483"/>
      <c r="EY871" s="483"/>
      <c r="EZ871" s="484"/>
      <c r="FA871" s="468">
        <f t="shared" si="2246"/>
        <v>10</v>
      </c>
      <c r="FB871" s="485">
        <f t="shared" si="2247"/>
        <v>2020</v>
      </c>
      <c r="FC871" s="486">
        <f t="shared" si="2258"/>
        <v>44105</v>
      </c>
      <c r="FD871" s="470">
        <f t="shared" si="2264"/>
        <v>31</v>
      </c>
      <c r="FE871" s="471"/>
      <c r="FF871" s="517">
        <f t="shared" si="2266"/>
        <v>0.50720408535473283</v>
      </c>
      <c r="FG871" s="471"/>
      <c r="FH871" s="487">
        <f t="shared" si="2248"/>
        <v>1.858085808580858</v>
      </c>
      <c r="FI871" s="487">
        <f t="shared" si="2249"/>
        <v>1.4926176828209137</v>
      </c>
      <c r="FJ871" s="487">
        <f t="shared" si="2250"/>
        <v>1.8186610437532946</v>
      </c>
      <c r="FK871" s="487">
        <f t="shared" si="2251"/>
        <v>1.4649446494464944</v>
      </c>
      <c r="FL871" s="487">
        <f t="shared" si="2252"/>
        <v>1.3056516437299355</v>
      </c>
      <c r="FM871" s="487">
        <f t="shared" si="2253"/>
        <v>1.0777692058830848</v>
      </c>
      <c r="FN871" s="487">
        <f t="shared" si="2254"/>
        <v>1.5001303327830393</v>
      </c>
      <c r="FO871" s="487">
        <f t="shared" si="2255"/>
        <v>1.079155443565905</v>
      </c>
      <c r="FP871" s="487">
        <f t="shared" si="2256"/>
        <v>1.4491525423728813</v>
      </c>
      <c r="FQ871" s="487">
        <f t="shared" si="2257"/>
        <v>1.1045197740112995</v>
      </c>
      <c r="FR871" s="459"/>
      <c r="FS871" s="468">
        <f t="shared" si="2272"/>
        <v>42480</v>
      </c>
      <c r="FT871" s="468">
        <f t="shared" si="2272"/>
        <v>4885200</v>
      </c>
      <c r="FU871" s="468">
        <f t="shared" si="2272"/>
        <v>6626880</v>
      </c>
      <c r="FV871" s="468">
        <f t="shared" si="2272"/>
        <v>12659040</v>
      </c>
      <c r="FW871" s="468">
        <f t="shared" si="2272"/>
        <v>5181300</v>
      </c>
      <c r="FX871" s="468">
        <f t="shared" si="2272"/>
        <v>4253074</v>
      </c>
      <c r="FY871" s="468">
        <f t="shared" si="2272"/>
        <v>149279845</v>
      </c>
      <c r="FZ871" s="468">
        <f t="shared" si="2272"/>
        <v>140778088</v>
      </c>
      <c r="GA871" s="468">
        <f t="shared" si="2272"/>
        <v>5114238</v>
      </c>
      <c r="GB871" s="468"/>
      <c r="GC871" s="468"/>
      <c r="GD871" s="468">
        <f t="shared" si="2273"/>
        <v>133188</v>
      </c>
      <c r="GE871" s="468">
        <f t="shared" si="2273"/>
        <v>54960</v>
      </c>
      <c r="GF871" s="468">
        <f t="shared" si="2273"/>
        <v>4975110</v>
      </c>
      <c r="GG871" s="468">
        <f t="shared" si="2273"/>
        <v>13352184</v>
      </c>
      <c r="GH871" s="468">
        <f t="shared" si="2273"/>
        <v>3211368</v>
      </c>
      <c r="GI871" s="468">
        <f t="shared" si="2273"/>
        <v>132666168</v>
      </c>
      <c r="GJ871" s="468">
        <f t="shared" si="2273"/>
        <v>31686525</v>
      </c>
      <c r="GK871" s="468">
        <f t="shared" si="2273"/>
        <v>19236350</v>
      </c>
      <c r="GL871" s="468">
        <f t="shared" si="2273"/>
        <v>33789317</v>
      </c>
      <c r="GM871" s="468">
        <f t="shared" si="2273"/>
        <v>17646174</v>
      </c>
      <c r="GN871" s="468">
        <f t="shared" si="2270"/>
        <v>290615</v>
      </c>
      <c r="GO871" s="468">
        <f t="shared" si="2274"/>
        <v>123640</v>
      </c>
      <c r="GP871" s="468">
        <f t="shared" si="2274"/>
        <v>355968</v>
      </c>
      <c r="GQ871" s="468">
        <f t="shared" si="2274"/>
        <v>0</v>
      </c>
      <c r="GR871" s="468"/>
      <c r="GS871" s="468"/>
      <c r="GT871" s="468"/>
      <c r="GU871" s="468"/>
      <c r="GV871" s="425"/>
      <c r="GW871" s="402"/>
      <c r="GX871" s="402"/>
      <c r="GY871" s="402"/>
      <c r="GZ871" s="402"/>
      <c r="HA871" s="402"/>
    </row>
    <row r="872" spans="1:209" ht="9.75" customHeight="1" x14ac:dyDescent="0.2">
      <c r="A872" s="417" t="str">
        <f t="shared" si="2245"/>
        <v>2020-21NOVEMBERRX9</v>
      </c>
      <c r="B872" s="458" t="str">
        <f t="shared" si="2262"/>
        <v>2020-21</v>
      </c>
      <c r="C872" s="400" t="s">
        <v>647</v>
      </c>
      <c r="D872" s="402" t="s">
        <v>653</v>
      </c>
      <c r="E872" s="402" t="s">
        <v>652</v>
      </c>
      <c r="F872" s="478" t="s">
        <v>451</v>
      </c>
      <c r="G872" s="478" t="s">
        <v>686</v>
      </c>
      <c r="H872" s="518">
        <v>88619</v>
      </c>
      <c r="I872" s="518">
        <v>68634</v>
      </c>
      <c r="J872" s="518">
        <v>538060</v>
      </c>
      <c r="K872" s="518">
        <v>8</v>
      </c>
      <c r="L872" s="518">
        <v>3</v>
      </c>
      <c r="M872" s="518">
        <v>10</v>
      </c>
      <c r="N872" s="518">
        <v>43</v>
      </c>
      <c r="O872" s="518">
        <v>110</v>
      </c>
      <c r="P872" s="518">
        <v>393</v>
      </c>
      <c r="Q872" s="518">
        <v>2189</v>
      </c>
      <c r="R872" s="518">
        <v>606</v>
      </c>
      <c r="S872" s="518">
        <v>66165</v>
      </c>
      <c r="T872" s="518">
        <v>5707</v>
      </c>
      <c r="U872" s="518">
        <v>3431</v>
      </c>
      <c r="V872" s="518">
        <v>37878</v>
      </c>
      <c r="W872" s="518">
        <v>13097</v>
      </c>
      <c r="X872" s="518">
        <v>134</v>
      </c>
      <c r="Y872" s="518">
        <v>2554103</v>
      </c>
      <c r="Z872" s="518">
        <v>448</v>
      </c>
      <c r="AA872" s="518">
        <v>786</v>
      </c>
      <c r="AB872" s="518">
        <v>3240990</v>
      </c>
      <c r="AC872" s="518">
        <v>945</v>
      </c>
      <c r="AD872" s="518">
        <v>2226</v>
      </c>
      <c r="AE872" s="518">
        <v>63178107</v>
      </c>
      <c r="AF872" s="518">
        <v>1668</v>
      </c>
      <c r="AG872" s="518">
        <v>3462</v>
      </c>
      <c r="AH872" s="518">
        <v>64038732</v>
      </c>
      <c r="AI872" s="518">
        <v>4890</v>
      </c>
      <c r="AJ872" s="518">
        <v>11908</v>
      </c>
      <c r="AK872" s="518">
        <v>616839</v>
      </c>
      <c r="AL872" s="518">
        <v>4603</v>
      </c>
      <c r="AM872" s="518">
        <v>11702</v>
      </c>
      <c r="AN872" s="518"/>
      <c r="AO872" s="518"/>
      <c r="AP872" s="518"/>
      <c r="AQ872" s="518"/>
      <c r="AR872" s="518"/>
      <c r="AS872" s="518"/>
      <c r="AT872" s="518">
        <v>6023</v>
      </c>
      <c r="AU872" s="518">
        <v>1266</v>
      </c>
      <c r="AV872" s="518">
        <v>685</v>
      </c>
      <c r="AW872" s="518">
        <v>16</v>
      </c>
      <c r="AX872" s="518">
        <v>3171</v>
      </c>
      <c r="AY872" s="518">
        <v>901</v>
      </c>
      <c r="AZ872" s="518">
        <v>7</v>
      </c>
      <c r="BA872" s="518"/>
      <c r="BB872" s="518"/>
      <c r="BC872" s="518"/>
      <c r="BD872" s="518"/>
      <c r="BE872" s="518"/>
      <c r="BF872" s="518"/>
      <c r="BG872" s="518"/>
      <c r="BH872" s="518"/>
      <c r="BI872" s="518">
        <v>34351</v>
      </c>
      <c r="BJ872" s="518">
        <v>3909</v>
      </c>
      <c r="BK872" s="518">
        <v>21882</v>
      </c>
      <c r="BL872" s="518">
        <v>60142</v>
      </c>
      <c r="BM872" s="518">
        <v>10596</v>
      </c>
      <c r="BN872" s="518">
        <v>8272</v>
      </c>
      <c r="BO872" s="518">
        <v>6510</v>
      </c>
      <c r="BP872" s="518">
        <v>5158</v>
      </c>
      <c r="BQ872" s="518">
        <v>48958</v>
      </c>
      <c r="BR872" s="518">
        <v>39947</v>
      </c>
      <c r="BS872" s="518">
        <v>19449</v>
      </c>
      <c r="BT872" s="518">
        <v>13899</v>
      </c>
      <c r="BU872" s="518">
        <v>129</v>
      </c>
      <c r="BV872" s="518">
        <v>96</v>
      </c>
      <c r="BW872" s="518">
        <v>0</v>
      </c>
      <c r="BX872" s="518">
        <v>0</v>
      </c>
      <c r="BY872" s="518" t="s">
        <v>152</v>
      </c>
      <c r="BZ872" s="518" t="s">
        <v>152</v>
      </c>
      <c r="CA872" s="518">
        <v>17</v>
      </c>
      <c r="CB872" s="518">
        <v>13154</v>
      </c>
      <c r="CC872" s="518">
        <v>774</v>
      </c>
      <c r="CD872" s="518">
        <v>1311</v>
      </c>
      <c r="CE872" s="518">
        <v>5690</v>
      </c>
      <c r="CF872" s="518">
        <v>2540949</v>
      </c>
      <c r="CG872" s="518">
        <v>447</v>
      </c>
      <c r="CH872" s="518">
        <v>783</v>
      </c>
      <c r="CI872" s="518">
        <v>490</v>
      </c>
      <c r="CJ872" s="518">
        <v>926145</v>
      </c>
      <c r="CK872" s="518">
        <v>1890</v>
      </c>
      <c r="CL872" s="518">
        <v>3830</v>
      </c>
      <c r="CM872" s="518">
        <v>778</v>
      </c>
      <c r="CN872" s="518">
        <v>1351689</v>
      </c>
      <c r="CO872" s="518">
        <v>1737</v>
      </c>
      <c r="CP872" s="518">
        <v>3984</v>
      </c>
      <c r="CQ872" s="518">
        <v>36610</v>
      </c>
      <c r="CR872" s="518">
        <v>60900273</v>
      </c>
      <c r="CS872" s="518">
        <v>1663</v>
      </c>
      <c r="CT872" s="518">
        <v>3445</v>
      </c>
      <c r="CU872" s="518">
        <v>10</v>
      </c>
      <c r="CV872" s="518">
        <v>43897</v>
      </c>
      <c r="CW872" s="518">
        <v>4390</v>
      </c>
      <c r="CX872" s="518">
        <v>7301</v>
      </c>
      <c r="CY872" s="518">
        <v>330</v>
      </c>
      <c r="CZ872" s="518">
        <v>1879865</v>
      </c>
      <c r="DA872" s="518">
        <v>5697</v>
      </c>
      <c r="DB872" s="518">
        <v>14036</v>
      </c>
      <c r="DC872" s="518">
        <v>2256</v>
      </c>
      <c r="DD872" s="518">
        <v>12613116</v>
      </c>
      <c r="DE872" s="518">
        <v>5591</v>
      </c>
      <c r="DF872" s="518">
        <v>12013</v>
      </c>
      <c r="DG872" s="518">
        <v>102</v>
      </c>
      <c r="DH872" s="518">
        <v>956625</v>
      </c>
      <c r="DI872" s="518">
        <v>9379</v>
      </c>
      <c r="DJ872" s="518">
        <v>24274</v>
      </c>
      <c r="DK872" s="518">
        <v>354</v>
      </c>
      <c r="DL872" s="518">
        <v>102417</v>
      </c>
      <c r="DM872" s="518">
        <v>289</v>
      </c>
      <c r="DN872" s="518">
        <v>517</v>
      </c>
      <c r="DO872" s="518">
        <v>3055</v>
      </c>
      <c r="DP872" s="518">
        <v>137951</v>
      </c>
      <c r="DQ872" s="518">
        <v>45</v>
      </c>
      <c r="DR872" s="518">
        <v>92</v>
      </c>
      <c r="DS872" s="518">
        <v>42</v>
      </c>
      <c r="DT872" s="518">
        <v>75562</v>
      </c>
      <c r="DU872" s="518">
        <v>1799</v>
      </c>
      <c r="DV872" s="518">
        <v>4114</v>
      </c>
      <c r="DW872" s="518">
        <v>37</v>
      </c>
      <c r="DX872" s="518"/>
      <c r="DY872" s="518"/>
      <c r="DZ872" s="518"/>
      <c r="EA872" s="518"/>
      <c r="EB872" s="518"/>
      <c r="EC872" s="518"/>
      <c r="ED872" s="518"/>
      <c r="EE872" s="518"/>
      <c r="EF872" s="518"/>
      <c r="EG872" s="518" t="s">
        <v>152</v>
      </c>
      <c r="EH872" s="518" t="s">
        <v>152</v>
      </c>
      <c r="EI872" s="518">
        <v>1947</v>
      </c>
      <c r="EJ872" s="475"/>
      <c r="EK872" s="475"/>
      <c r="EL872" s="475"/>
      <c r="EM872" s="475"/>
      <c r="EN872" s="475"/>
      <c r="EO872" s="475"/>
      <c r="EP872" s="475"/>
      <c r="EQ872" s="475"/>
      <c r="ER872" s="475"/>
      <c r="ES872" s="475"/>
      <c r="ET872" s="475"/>
      <c r="EU872" s="475"/>
      <c r="EV872" s="475"/>
      <c r="EW872" s="475"/>
      <c r="EX872" s="475"/>
      <c r="EY872" s="475"/>
      <c r="EZ872" s="476"/>
      <c r="FA872" s="477">
        <f t="shared" si="2246"/>
        <v>11</v>
      </c>
      <c r="FB872" s="417">
        <f t="shared" si="2247"/>
        <v>2020</v>
      </c>
      <c r="FC872" s="448">
        <f t="shared" si="2258"/>
        <v>44136</v>
      </c>
      <c r="FD872" s="449">
        <f>DAY(EOMONTH($FC872,0))</f>
        <v>30</v>
      </c>
      <c r="FE872" s="450"/>
      <c r="FF872" s="451">
        <f t="shared" si="2266"/>
        <v>0.57489649981181778</v>
      </c>
      <c r="FG872" s="450"/>
      <c r="FH872" s="452">
        <f t="shared" si="2248"/>
        <v>1.8566672507446995</v>
      </c>
      <c r="FI872" s="452">
        <f t="shared" si="2249"/>
        <v>1.4494480462589803</v>
      </c>
      <c r="FJ872" s="452">
        <f t="shared" si="2250"/>
        <v>1.897406004080443</v>
      </c>
      <c r="FK872" s="452">
        <f t="shared" si="2251"/>
        <v>1.5033517924803264</v>
      </c>
      <c r="FL872" s="452">
        <f t="shared" si="2252"/>
        <v>1.292518084376155</v>
      </c>
      <c r="FM872" s="452">
        <f t="shared" si="2253"/>
        <v>1.0546227361529119</v>
      </c>
      <c r="FN872" s="452">
        <f t="shared" si="2254"/>
        <v>1.4849965640986484</v>
      </c>
      <c r="FO872" s="452">
        <f t="shared" si="2255"/>
        <v>1.0612353974192563</v>
      </c>
      <c r="FP872" s="452">
        <f t="shared" si="2256"/>
        <v>0.96268656716417911</v>
      </c>
      <c r="FQ872" s="452">
        <f t="shared" si="2257"/>
        <v>0.71641791044776115</v>
      </c>
      <c r="FR872" s="453"/>
      <c r="FS872" s="477">
        <f t="shared" si="2272"/>
        <v>205902</v>
      </c>
      <c r="FT872" s="477">
        <f t="shared" si="2272"/>
        <v>686340</v>
      </c>
      <c r="FU872" s="477">
        <f t="shared" si="2272"/>
        <v>2951262</v>
      </c>
      <c r="FV872" s="477">
        <f t="shared" si="2272"/>
        <v>7549740</v>
      </c>
      <c r="FW872" s="477">
        <f t="shared" si="2272"/>
        <v>4485702</v>
      </c>
      <c r="FX872" s="477">
        <f t="shared" si="2272"/>
        <v>7637406</v>
      </c>
      <c r="FY872" s="477">
        <f t="shared" si="2272"/>
        <v>131133636</v>
      </c>
      <c r="FZ872" s="477">
        <f t="shared" si="2272"/>
        <v>155959076</v>
      </c>
      <c r="GA872" s="477">
        <f t="shared" si="2272"/>
        <v>1568068</v>
      </c>
      <c r="GB872" s="477"/>
      <c r="GC872" s="477"/>
      <c r="GD872" s="477" t="str">
        <f t="shared" si="2273"/>
        <v>-</v>
      </c>
      <c r="GE872" s="477">
        <f t="shared" si="2273"/>
        <v>22287</v>
      </c>
      <c r="GF872" s="477">
        <f t="shared" si="2273"/>
        <v>4455270</v>
      </c>
      <c r="GG872" s="477">
        <f t="shared" si="2273"/>
        <v>1876700</v>
      </c>
      <c r="GH872" s="477">
        <f t="shared" si="2273"/>
        <v>3099552</v>
      </c>
      <c r="GI872" s="477">
        <f t="shared" si="2273"/>
        <v>126121450</v>
      </c>
      <c r="GJ872" s="477">
        <f t="shared" si="2273"/>
        <v>73010</v>
      </c>
      <c r="GK872" s="477">
        <f t="shared" si="2273"/>
        <v>4631880</v>
      </c>
      <c r="GL872" s="477">
        <f t="shared" si="2273"/>
        <v>27101328</v>
      </c>
      <c r="GM872" s="477">
        <f t="shared" si="2273"/>
        <v>2475948</v>
      </c>
      <c r="GN872" s="477">
        <f t="shared" si="2270"/>
        <v>172788</v>
      </c>
      <c r="GO872" s="477">
        <f t="shared" si="2274"/>
        <v>183018</v>
      </c>
      <c r="GP872" s="477">
        <f t="shared" si="2274"/>
        <v>281060</v>
      </c>
      <c r="GQ872" s="477">
        <f t="shared" si="2274"/>
        <v>0</v>
      </c>
      <c r="GR872" s="477"/>
      <c r="GS872" s="477"/>
      <c r="GT872" s="477"/>
      <c r="GU872" s="477"/>
      <c r="GV872" s="416"/>
      <c r="GW872" s="402"/>
      <c r="GX872" s="402"/>
      <c r="GY872" s="402"/>
      <c r="GZ872" s="402"/>
      <c r="HA872" s="402"/>
    </row>
    <row r="873" spans="1:209" ht="9.75" customHeight="1" x14ac:dyDescent="0.2">
      <c r="A873" s="417" t="str">
        <f t="shared" si="2245"/>
        <v>2020-21NOVEMBERRYC</v>
      </c>
      <c r="B873" s="458" t="str">
        <f t="shared" si="2262"/>
        <v>2020-21</v>
      </c>
      <c r="C873" s="402" t="s">
        <v>647</v>
      </c>
      <c r="D873" s="402" t="s">
        <v>656</v>
      </c>
      <c r="E873" s="402" t="s">
        <v>466</v>
      </c>
      <c r="F873" s="478" t="s">
        <v>453</v>
      </c>
      <c r="G873" s="478" t="s">
        <v>687</v>
      </c>
      <c r="H873" s="510">
        <v>96864</v>
      </c>
      <c r="I873" s="510">
        <v>63234</v>
      </c>
      <c r="J873" s="510">
        <v>131103</v>
      </c>
      <c r="K873" s="510">
        <v>2</v>
      </c>
      <c r="L873" s="510">
        <v>1</v>
      </c>
      <c r="M873" s="510">
        <v>4</v>
      </c>
      <c r="N873" s="510">
        <v>5</v>
      </c>
      <c r="O873" s="510">
        <v>30</v>
      </c>
      <c r="P873" s="510">
        <v>381</v>
      </c>
      <c r="Q873" s="510">
        <v>71</v>
      </c>
      <c r="R873" s="510">
        <v>3465</v>
      </c>
      <c r="S873" s="510">
        <v>74991</v>
      </c>
      <c r="T873" s="510">
        <v>5586</v>
      </c>
      <c r="U873" s="510">
        <v>3352</v>
      </c>
      <c r="V873" s="510">
        <v>40581</v>
      </c>
      <c r="W873" s="510">
        <v>15155</v>
      </c>
      <c r="X873" s="510">
        <v>327</v>
      </c>
      <c r="Y873" s="510">
        <v>2238392</v>
      </c>
      <c r="Z873" s="510">
        <v>401</v>
      </c>
      <c r="AA873" s="510">
        <v>746</v>
      </c>
      <c r="AB873" s="510">
        <v>1893776</v>
      </c>
      <c r="AC873" s="510">
        <v>565</v>
      </c>
      <c r="AD873" s="510">
        <v>1071</v>
      </c>
      <c r="AE873" s="510">
        <v>48447390</v>
      </c>
      <c r="AF873" s="510">
        <v>1194</v>
      </c>
      <c r="AG873" s="510">
        <v>2431</v>
      </c>
      <c r="AH873" s="510">
        <v>44972757</v>
      </c>
      <c r="AI873" s="510">
        <v>2968</v>
      </c>
      <c r="AJ873" s="510">
        <v>7408</v>
      </c>
      <c r="AK873" s="510">
        <v>1343598</v>
      </c>
      <c r="AL873" s="510">
        <v>4109</v>
      </c>
      <c r="AM873" s="510">
        <v>9213</v>
      </c>
      <c r="AN873" s="510"/>
      <c r="AO873" s="510"/>
      <c r="AP873" s="510"/>
      <c r="AQ873" s="510"/>
      <c r="AR873" s="510"/>
      <c r="AS873" s="510"/>
      <c r="AT873" s="510">
        <v>7051</v>
      </c>
      <c r="AU873" s="510">
        <v>105</v>
      </c>
      <c r="AV873" s="510">
        <v>3809</v>
      </c>
      <c r="AW873" s="510">
        <v>1303</v>
      </c>
      <c r="AX873" s="510">
        <v>50</v>
      </c>
      <c r="AY873" s="510">
        <v>3087</v>
      </c>
      <c r="AZ873" s="510">
        <v>1279</v>
      </c>
      <c r="BA873" s="510"/>
      <c r="BB873" s="510"/>
      <c r="BC873" s="510"/>
      <c r="BD873" s="510"/>
      <c r="BE873" s="510"/>
      <c r="BF873" s="510"/>
      <c r="BG873" s="510"/>
      <c r="BH873" s="510"/>
      <c r="BI873" s="510">
        <v>40730</v>
      </c>
      <c r="BJ873" s="510">
        <v>2602</v>
      </c>
      <c r="BK873" s="510">
        <v>24608</v>
      </c>
      <c r="BL873" s="510">
        <v>67940</v>
      </c>
      <c r="BM873" s="510">
        <v>13712</v>
      </c>
      <c r="BN873" s="510">
        <v>9733</v>
      </c>
      <c r="BO873" s="510">
        <v>8073</v>
      </c>
      <c r="BP873" s="510">
        <v>5850</v>
      </c>
      <c r="BQ873" s="510">
        <v>59721</v>
      </c>
      <c r="BR873" s="510">
        <v>45278</v>
      </c>
      <c r="BS873" s="510">
        <v>27489</v>
      </c>
      <c r="BT873" s="510">
        <v>17161</v>
      </c>
      <c r="BU873" s="510">
        <v>608</v>
      </c>
      <c r="BV873" s="510">
        <v>395</v>
      </c>
      <c r="BW873" s="510">
        <v>11</v>
      </c>
      <c r="BX873" s="510">
        <v>4406</v>
      </c>
      <c r="BY873" s="510">
        <v>401</v>
      </c>
      <c r="BZ873" s="510">
        <v>934</v>
      </c>
      <c r="CA873" s="510">
        <v>0</v>
      </c>
      <c r="CB873" s="510">
        <v>0</v>
      </c>
      <c r="CC873" s="510" t="s">
        <v>152</v>
      </c>
      <c r="CD873" s="510" t="s">
        <v>152</v>
      </c>
      <c r="CE873" s="510">
        <v>5575</v>
      </c>
      <c r="CF873" s="510">
        <v>2233986</v>
      </c>
      <c r="CG873" s="510">
        <v>401</v>
      </c>
      <c r="CH873" s="510">
        <v>745</v>
      </c>
      <c r="CI873" s="510">
        <v>2493</v>
      </c>
      <c r="CJ873" s="510">
        <v>3112562</v>
      </c>
      <c r="CK873" s="510">
        <v>1249</v>
      </c>
      <c r="CL873" s="510">
        <v>2376</v>
      </c>
      <c r="CM873" s="510">
        <v>859</v>
      </c>
      <c r="CN873" s="510">
        <v>926557</v>
      </c>
      <c r="CO873" s="510">
        <v>1079</v>
      </c>
      <c r="CP873" s="510">
        <v>2267</v>
      </c>
      <c r="CQ873" s="510">
        <v>37229</v>
      </c>
      <c r="CR873" s="510">
        <v>44408271</v>
      </c>
      <c r="CS873" s="510">
        <v>1193</v>
      </c>
      <c r="CT873" s="510">
        <v>2438</v>
      </c>
      <c r="CU873" s="510">
        <v>538</v>
      </c>
      <c r="CV873" s="510">
        <v>1928458</v>
      </c>
      <c r="CW873" s="510">
        <v>3584</v>
      </c>
      <c r="CX873" s="510">
        <v>8347</v>
      </c>
      <c r="CY873" s="510">
        <v>112</v>
      </c>
      <c r="CZ873" s="510">
        <v>277095</v>
      </c>
      <c r="DA873" s="510">
        <v>2474</v>
      </c>
      <c r="DB873" s="510">
        <v>5327</v>
      </c>
      <c r="DC873" s="510">
        <v>1966</v>
      </c>
      <c r="DD873" s="510">
        <v>11361293</v>
      </c>
      <c r="DE873" s="510">
        <v>5779</v>
      </c>
      <c r="DF873" s="510">
        <v>13503</v>
      </c>
      <c r="DG873" s="510">
        <v>139</v>
      </c>
      <c r="DH873" s="510">
        <v>721854</v>
      </c>
      <c r="DI873" s="510">
        <v>5193</v>
      </c>
      <c r="DJ873" s="510">
        <v>12704</v>
      </c>
      <c r="DK873" s="510">
        <v>456</v>
      </c>
      <c r="DL873" s="510">
        <v>129831</v>
      </c>
      <c r="DM873" s="510">
        <v>285</v>
      </c>
      <c r="DN873" s="510">
        <v>513</v>
      </c>
      <c r="DO873" s="510">
        <v>3833</v>
      </c>
      <c r="DP873" s="510">
        <v>128228</v>
      </c>
      <c r="DQ873" s="510">
        <v>33</v>
      </c>
      <c r="DR873" s="510">
        <v>60</v>
      </c>
      <c r="DS873" s="510">
        <v>110</v>
      </c>
      <c r="DT873" s="510">
        <v>120918</v>
      </c>
      <c r="DU873" s="510">
        <v>1099</v>
      </c>
      <c r="DV873" s="510">
        <v>2258</v>
      </c>
      <c r="DW873" s="510">
        <v>107</v>
      </c>
      <c r="DX873" s="510"/>
      <c r="DY873" s="510"/>
      <c r="DZ873" s="510"/>
      <c r="EA873" s="510"/>
      <c r="EB873" s="510"/>
      <c r="EC873" s="510"/>
      <c r="ED873" s="510"/>
      <c r="EE873" s="510"/>
      <c r="EF873" s="510"/>
      <c r="EG873" s="510" t="s">
        <v>152</v>
      </c>
      <c r="EH873" s="510" t="s">
        <v>152</v>
      </c>
      <c r="EI873" s="510">
        <v>71</v>
      </c>
      <c r="EJ873" s="479"/>
      <c r="EK873" s="479"/>
      <c r="EL873" s="479"/>
      <c r="EM873" s="479"/>
      <c r="EN873" s="479"/>
      <c r="EO873" s="479"/>
      <c r="EP873" s="479"/>
      <c r="EQ873" s="479"/>
      <c r="ER873" s="479"/>
      <c r="ES873" s="479"/>
      <c r="ET873" s="479"/>
      <c r="EU873" s="479"/>
      <c r="EV873" s="479"/>
      <c r="EW873" s="479"/>
      <c r="EX873" s="479"/>
      <c r="EY873" s="479"/>
      <c r="EZ873" s="476"/>
      <c r="FA873" s="446">
        <f t="shared" si="2246"/>
        <v>11</v>
      </c>
      <c r="FB873" s="417">
        <f t="shared" si="2247"/>
        <v>2020</v>
      </c>
      <c r="FC873" s="448">
        <f t="shared" si="2258"/>
        <v>44136</v>
      </c>
      <c r="FD873" s="449">
        <f t="shared" si="2264"/>
        <v>30</v>
      </c>
      <c r="FE873" s="450"/>
      <c r="FF873" s="451">
        <f t="shared" si="2266"/>
        <v>0.73640730067243032</v>
      </c>
      <c r="FG873" s="450"/>
      <c r="FH873" s="452">
        <f t="shared" si="2248"/>
        <v>2.4547081990691013</v>
      </c>
      <c r="FI873" s="452">
        <f t="shared" si="2249"/>
        <v>1.7423916935195132</v>
      </c>
      <c r="FJ873" s="452">
        <f t="shared" si="2250"/>
        <v>2.4084128878281623</v>
      </c>
      <c r="FK873" s="452">
        <f t="shared" si="2251"/>
        <v>1.7452267303102624</v>
      </c>
      <c r="FL873" s="452">
        <f t="shared" si="2252"/>
        <v>1.4716492940045833</v>
      </c>
      <c r="FM873" s="452">
        <f t="shared" si="2253"/>
        <v>1.1157438209999753</v>
      </c>
      <c r="FN873" s="452">
        <f t="shared" si="2254"/>
        <v>1.8138568129330255</v>
      </c>
      <c r="FO873" s="452">
        <f t="shared" si="2255"/>
        <v>1.1323655559221379</v>
      </c>
      <c r="FP873" s="452">
        <f t="shared" si="2256"/>
        <v>1.8593272171253823</v>
      </c>
      <c r="FQ873" s="452">
        <f t="shared" si="2257"/>
        <v>1.2079510703363914</v>
      </c>
      <c r="FR873" s="453"/>
      <c r="FS873" s="446">
        <f t="shared" ref="FS873:GA882" si="2275">IFERROR(HLOOKUP(FS$1,$H$5:$HA$10112,MATCH($A873,$A$5:$A$10112,0),0)*HLOOKUP(FS$2,$H$5:$HA$10112,MATCH($A873,$A$5:$A$10112,0),0),"-")</f>
        <v>63234</v>
      </c>
      <c r="FT873" s="446">
        <f t="shared" si="2275"/>
        <v>252936</v>
      </c>
      <c r="FU873" s="446">
        <f t="shared" si="2275"/>
        <v>316170</v>
      </c>
      <c r="FV873" s="446">
        <f t="shared" si="2275"/>
        <v>1897020</v>
      </c>
      <c r="FW873" s="446">
        <f t="shared" si="2275"/>
        <v>4167156</v>
      </c>
      <c r="FX873" s="446">
        <f t="shared" si="2275"/>
        <v>3589992</v>
      </c>
      <c r="FY873" s="446">
        <f t="shared" si="2275"/>
        <v>98652411</v>
      </c>
      <c r="FZ873" s="446">
        <f t="shared" si="2275"/>
        <v>112268240</v>
      </c>
      <c r="GA873" s="446">
        <f t="shared" si="2275"/>
        <v>3012651</v>
      </c>
      <c r="GB873" s="446"/>
      <c r="GC873" s="446"/>
      <c r="GD873" s="446">
        <f t="shared" si="2273"/>
        <v>10274</v>
      </c>
      <c r="GE873" s="446" t="str">
        <f t="shared" si="2273"/>
        <v>-</v>
      </c>
      <c r="GF873" s="446">
        <f t="shared" si="2273"/>
        <v>4153375</v>
      </c>
      <c r="GG873" s="446">
        <f t="shared" si="2273"/>
        <v>5923368</v>
      </c>
      <c r="GH873" s="446">
        <f t="shared" si="2273"/>
        <v>1947353</v>
      </c>
      <c r="GI873" s="446">
        <f t="shared" si="2273"/>
        <v>90764302</v>
      </c>
      <c r="GJ873" s="446">
        <f t="shared" si="2273"/>
        <v>4490686</v>
      </c>
      <c r="GK873" s="446">
        <f t="shared" si="2273"/>
        <v>596624</v>
      </c>
      <c r="GL873" s="446">
        <f t="shared" si="2273"/>
        <v>26546898</v>
      </c>
      <c r="GM873" s="446">
        <f t="shared" si="2273"/>
        <v>1765856</v>
      </c>
      <c r="GN873" s="446">
        <f t="shared" si="2270"/>
        <v>248380</v>
      </c>
      <c r="GO873" s="446">
        <f t="shared" si="2274"/>
        <v>233928</v>
      </c>
      <c r="GP873" s="446">
        <f t="shared" si="2274"/>
        <v>229980</v>
      </c>
      <c r="GQ873" s="446">
        <f t="shared" si="2274"/>
        <v>0</v>
      </c>
      <c r="GR873" s="446"/>
      <c r="GS873" s="446"/>
      <c r="GT873" s="446"/>
      <c r="GU873" s="446"/>
      <c r="GV873" s="416"/>
      <c r="GW873" s="402"/>
      <c r="GX873" s="402"/>
      <c r="GY873" s="402"/>
      <c r="GZ873" s="402"/>
      <c r="HA873" s="402"/>
    </row>
    <row r="874" spans="1:209" ht="9.75" customHeight="1" x14ac:dyDescent="0.2">
      <c r="A874" s="417" t="str">
        <f t="shared" si="2245"/>
        <v>2020-21NOVEMBERR1F</v>
      </c>
      <c r="B874" s="458" t="str">
        <f t="shared" si="2262"/>
        <v>2020-21</v>
      </c>
      <c r="C874" s="402" t="s">
        <v>647</v>
      </c>
      <c r="D874" s="402" t="s">
        <v>663</v>
      </c>
      <c r="E874" s="402" t="s">
        <v>662</v>
      </c>
      <c r="F874" s="478" t="s">
        <v>458</v>
      </c>
      <c r="G874" s="478" t="s">
        <v>688</v>
      </c>
      <c r="H874" s="510">
        <v>2682</v>
      </c>
      <c r="I874" s="510">
        <v>1250</v>
      </c>
      <c r="J874" s="510">
        <v>5750</v>
      </c>
      <c r="K874" s="510">
        <v>5</v>
      </c>
      <c r="L874" s="510">
        <v>1</v>
      </c>
      <c r="M874" s="510">
        <v>7</v>
      </c>
      <c r="N874" s="510">
        <v>24</v>
      </c>
      <c r="O874" s="510">
        <v>82</v>
      </c>
      <c r="P874" s="510">
        <v>9</v>
      </c>
      <c r="Q874" s="510">
        <v>0</v>
      </c>
      <c r="R874" s="510">
        <v>1</v>
      </c>
      <c r="S874" s="510">
        <v>2074</v>
      </c>
      <c r="T874" s="510">
        <v>120</v>
      </c>
      <c r="U874" s="510">
        <v>82</v>
      </c>
      <c r="V874" s="510">
        <v>893</v>
      </c>
      <c r="W874" s="510">
        <v>686</v>
      </c>
      <c r="X874" s="510">
        <v>49</v>
      </c>
      <c r="Y874" s="510">
        <v>66928</v>
      </c>
      <c r="Z874" s="510">
        <v>558</v>
      </c>
      <c r="AA874" s="510">
        <v>1048</v>
      </c>
      <c r="AB874" s="510">
        <v>52449</v>
      </c>
      <c r="AC874" s="510">
        <v>640</v>
      </c>
      <c r="AD874" s="510">
        <v>1100</v>
      </c>
      <c r="AE874" s="510">
        <v>1019554</v>
      </c>
      <c r="AF874" s="510">
        <v>1142</v>
      </c>
      <c r="AG874" s="510">
        <v>2205</v>
      </c>
      <c r="AH874" s="510">
        <v>2246253</v>
      </c>
      <c r="AI874" s="510">
        <v>3274</v>
      </c>
      <c r="AJ874" s="510">
        <v>7454</v>
      </c>
      <c r="AK874" s="510">
        <v>234170</v>
      </c>
      <c r="AL874" s="510">
        <v>4779</v>
      </c>
      <c r="AM874" s="510">
        <v>10779</v>
      </c>
      <c r="AN874" s="510"/>
      <c r="AO874" s="510"/>
      <c r="AP874" s="510"/>
      <c r="AQ874" s="510"/>
      <c r="AR874" s="510"/>
      <c r="AS874" s="510"/>
      <c r="AT874" s="510">
        <v>147</v>
      </c>
      <c r="AU874" s="510">
        <v>0</v>
      </c>
      <c r="AV874" s="510">
        <v>13</v>
      </c>
      <c r="AW874" s="510">
        <v>9</v>
      </c>
      <c r="AX874" s="510">
        <v>3</v>
      </c>
      <c r="AY874" s="510">
        <v>131</v>
      </c>
      <c r="AZ874" s="510">
        <v>8</v>
      </c>
      <c r="BA874" s="510"/>
      <c r="BB874" s="510"/>
      <c r="BC874" s="510"/>
      <c r="BD874" s="510"/>
      <c r="BE874" s="510"/>
      <c r="BF874" s="510"/>
      <c r="BG874" s="510"/>
      <c r="BH874" s="510"/>
      <c r="BI874" s="510">
        <v>1240</v>
      </c>
      <c r="BJ874" s="510">
        <v>29</v>
      </c>
      <c r="BK874" s="510">
        <v>658</v>
      </c>
      <c r="BL874" s="510">
        <v>1927</v>
      </c>
      <c r="BM874" s="510">
        <v>202</v>
      </c>
      <c r="BN874" s="510">
        <v>161</v>
      </c>
      <c r="BO874" s="510">
        <v>138</v>
      </c>
      <c r="BP874" s="510">
        <v>109</v>
      </c>
      <c r="BQ874" s="510">
        <v>1024</v>
      </c>
      <c r="BR874" s="510">
        <v>946</v>
      </c>
      <c r="BS874" s="510">
        <v>803</v>
      </c>
      <c r="BT874" s="510">
        <v>717</v>
      </c>
      <c r="BU874" s="510">
        <v>58</v>
      </c>
      <c r="BV874" s="510">
        <v>52</v>
      </c>
      <c r="BW874" s="510">
        <v>0</v>
      </c>
      <c r="BX874" s="510">
        <v>0</v>
      </c>
      <c r="BY874" s="510" t="s">
        <v>152</v>
      </c>
      <c r="BZ874" s="510" t="s">
        <v>152</v>
      </c>
      <c r="CA874" s="510">
        <v>0</v>
      </c>
      <c r="CB874" s="510">
        <v>0</v>
      </c>
      <c r="CC874" s="510" t="s">
        <v>152</v>
      </c>
      <c r="CD874" s="510" t="s">
        <v>152</v>
      </c>
      <c r="CE874" s="510">
        <v>120</v>
      </c>
      <c r="CF874" s="510">
        <v>66928</v>
      </c>
      <c r="CG874" s="510">
        <v>558</v>
      </c>
      <c r="CH874" s="510">
        <v>1048</v>
      </c>
      <c r="CI874" s="510">
        <v>99</v>
      </c>
      <c r="CJ874" s="510">
        <v>107234</v>
      </c>
      <c r="CK874" s="510">
        <v>1083</v>
      </c>
      <c r="CL874" s="510">
        <v>2051</v>
      </c>
      <c r="CM874" s="510">
        <v>1</v>
      </c>
      <c r="CN874" s="510">
        <v>5</v>
      </c>
      <c r="CO874" s="510">
        <v>5</v>
      </c>
      <c r="CP874" s="510">
        <v>5</v>
      </c>
      <c r="CQ874" s="510">
        <v>793</v>
      </c>
      <c r="CR874" s="510">
        <v>912315</v>
      </c>
      <c r="CS874" s="510">
        <v>1150</v>
      </c>
      <c r="CT874" s="510">
        <v>2246</v>
      </c>
      <c r="CU874" s="510">
        <v>162</v>
      </c>
      <c r="CV874" s="510">
        <v>674751</v>
      </c>
      <c r="CW874" s="510">
        <v>4165</v>
      </c>
      <c r="CX874" s="510">
        <v>8615</v>
      </c>
      <c r="CY874" s="510">
        <v>1</v>
      </c>
      <c r="CZ874" s="510">
        <v>4412</v>
      </c>
      <c r="DA874" s="510">
        <v>4412</v>
      </c>
      <c r="DB874" s="510">
        <v>4412</v>
      </c>
      <c r="DC874" s="510">
        <v>11</v>
      </c>
      <c r="DD874" s="510">
        <v>96879</v>
      </c>
      <c r="DE874" s="510">
        <v>8807</v>
      </c>
      <c r="DF874" s="510">
        <v>14666</v>
      </c>
      <c r="DG874" s="510">
        <v>5</v>
      </c>
      <c r="DH874" s="510">
        <v>4649</v>
      </c>
      <c r="DI874" s="510">
        <v>930</v>
      </c>
      <c r="DJ874" s="510">
        <v>1360</v>
      </c>
      <c r="DK874" s="510">
        <v>9</v>
      </c>
      <c r="DL874" s="510">
        <v>5127</v>
      </c>
      <c r="DM874" s="510">
        <v>570</v>
      </c>
      <c r="DN874" s="510">
        <v>1021</v>
      </c>
      <c r="DO874" s="510">
        <v>100</v>
      </c>
      <c r="DP874" s="510">
        <v>4328</v>
      </c>
      <c r="DQ874" s="510">
        <v>43</v>
      </c>
      <c r="DR874" s="510">
        <v>78</v>
      </c>
      <c r="DS874" s="510">
        <v>1</v>
      </c>
      <c r="DT874" s="510">
        <v>242</v>
      </c>
      <c r="DU874" s="510">
        <v>242</v>
      </c>
      <c r="DV874" s="510">
        <v>242</v>
      </c>
      <c r="DW874" s="510">
        <v>1</v>
      </c>
      <c r="DX874" s="510"/>
      <c r="DY874" s="510"/>
      <c r="DZ874" s="510"/>
      <c r="EA874" s="510"/>
      <c r="EB874" s="510"/>
      <c r="EC874" s="510"/>
      <c r="ED874" s="510"/>
      <c r="EE874" s="510"/>
      <c r="EF874" s="510"/>
      <c r="EG874" s="510" t="s">
        <v>152</v>
      </c>
      <c r="EH874" s="510" t="s">
        <v>152</v>
      </c>
      <c r="EI874" s="510">
        <v>0</v>
      </c>
      <c r="EJ874" s="479"/>
      <c r="EK874" s="479"/>
      <c r="EL874" s="479"/>
      <c r="EM874" s="479"/>
      <c r="EN874" s="479"/>
      <c r="EO874" s="479"/>
      <c r="EP874" s="479"/>
      <c r="EQ874" s="479"/>
      <c r="ER874" s="479"/>
      <c r="ES874" s="479"/>
      <c r="ET874" s="479"/>
      <c r="EU874" s="479"/>
      <c r="EV874" s="479"/>
      <c r="EW874" s="479"/>
      <c r="EX874" s="479"/>
      <c r="EY874" s="479"/>
      <c r="EZ874" s="476"/>
      <c r="FA874" s="446">
        <f t="shared" si="2246"/>
        <v>11</v>
      </c>
      <c r="FB874" s="417">
        <f t="shared" si="2247"/>
        <v>2020</v>
      </c>
      <c r="FC874" s="448">
        <f t="shared" si="2258"/>
        <v>44136</v>
      </c>
      <c r="FD874" s="449">
        <f t="shared" si="2264"/>
        <v>30</v>
      </c>
      <c r="FE874" s="450"/>
      <c r="FF874" s="451">
        <f t="shared" si="2266"/>
        <v>0.90090090090090091</v>
      </c>
      <c r="FG874" s="450"/>
      <c r="FH874" s="452">
        <f t="shared" si="2248"/>
        <v>1.6833333333333333</v>
      </c>
      <c r="FI874" s="452">
        <f t="shared" si="2249"/>
        <v>1.3416666666666666</v>
      </c>
      <c r="FJ874" s="452">
        <f t="shared" si="2250"/>
        <v>1.6829268292682926</v>
      </c>
      <c r="FK874" s="452">
        <f t="shared" si="2251"/>
        <v>1.3292682926829269</v>
      </c>
      <c r="FL874" s="452">
        <f t="shared" si="2252"/>
        <v>1.1466965285554311</v>
      </c>
      <c r="FM874" s="452">
        <f t="shared" si="2253"/>
        <v>1.0593505039193729</v>
      </c>
      <c r="FN874" s="452">
        <f t="shared" si="2254"/>
        <v>1.1705539358600583</v>
      </c>
      <c r="FO874" s="452">
        <f t="shared" si="2255"/>
        <v>1.0451895043731778</v>
      </c>
      <c r="FP874" s="452">
        <f t="shared" si="2256"/>
        <v>1.1836734693877551</v>
      </c>
      <c r="FQ874" s="452">
        <f t="shared" si="2257"/>
        <v>1.0612244897959184</v>
      </c>
      <c r="FR874" s="453"/>
      <c r="FS874" s="446">
        <f t="shared" si="2275"/>
        <v>1250</v>
      </c>
      <c r="FT874" s="446">
        <f t="shared" si="2275"/>
        <v>8750</v>
      </c>
      <c r="FU874" s="446">
        <f t="shared" si="2275"/>
        <v>30000</v>
      </c>
      <c r="FV874" s="446">
        <f t="shared" si="2275"/>
        <v>102500</v>
      </c>
      <c r="FW874" s="446">
        <f t="shared" si="2275"/>
        <v>125760</v>
      </c>
      <c r="FX874" s="446">
        <f t="shared" si="2275"/>
        <v>90200</v>
      </c>
      <c r="FY874" s="446">
        <f t="shared" si="2275"/>
        <v>1969065</v>
      </c>
      <c r="FZ874" s="446">
        <f t="shared" si="2275"/>
        <v>5113444</v>
      </c>
      <c r="GA874" s="446">
        <f t="shared" si="2275"/>
        <v>528171</v>
      </c>
      <c r="GB874" s="446"/>
      <c r="GC874" s="446"/>
      <c r="GD874" s="446" t="str">
        <f t="shared" si="2273"/>
        <v>-</v>
      </c>
      <c r="GE874" s="446" t="str">
        <f t="shared" si="2273"/>
        <v>-</v>
      </c>
      <c r="GF874" s="446">
        <f t="shared" si="2273"/>
        <v>125760</v>
      </c>
      <c r="GG874" s="446">
        <f t="shared" si="2273"/>
        <v>203049</v>
      </c>
      <c r="GH874" s="446">
        <f t="shared" si="2273"/>
        <v>5</v>
      </c>
      <c r="GI874" s="446">
        <f t="shared" si="2273"/>
        <v>1781078</v>
      </c>
      <c r="GJ874" s="446">
        <f t="shared" si="2273"/>
        <v>1395630</v>
      </c>
      <c r="GK874" s="446">
        <f t="shared" si="2273"/>
        <v>4412</v>
      </c>
      <c r="GL874" s="446">
        <f t="shared" si="2273"/>
        <v>161326</v>
      </c>
      <c r="GM874" s="446">
        <f t="shared" si="2273"/>
        <v>6800</v>
      </c>
      <c r="GN874" s="446">
        <f t="shared" si="2270"/>
        <v>242</v>
      </c>
      <c r="GO874" s="446">
        <f t="shared" si="2274"/>
        <v>9189</v>
      </c>
      <c r="GP874" s="446">
        <f t="shared" si="2274"/>
        <v>7800</v>
      </c>
      <c r="GQ874" s="446">
        <f t="shared" si="2274"/>
        <v>0</v>
      </c>
      <c r="GR874" s="446"/>
      <c r="GS874" s="446"/>
      <c r="GT874" s="446"/>
      <c r="GU874" s="446"/>
      <c r="GV874" s="416"/>
      <c r="GW874" s="402"/>
      <c r="GX874" s="402"/>
      <c r="GY874" s="402"/>
      <c r="GZ874" s="402"/>
      <c r="HA874" s="402"/>
    </row>
    <row r="875" spans="1:209" ht="9.75" customHeight="1" x14ac:dyDescent="0.2">
      <c r="A875" s="493" t="str">
        <f t="shared" si="2245"/>
        <v>2020-21NOVEMBERRRU</v>
      </c>
      <c r="B875" s="494" t="str">
        <f t="shared" si="2262"/>
        <v>2020-21</v>
      </c>
      <c r="C875" s="480" t="s">
        <v>647</v>
      </c>
      <c r="D875" s="480" t="s">
        <v>659</v>
      </c>
      <c r="E875" s="480" t="s">
        <v>467</v>
      </c>
      <c r="F875" s="495" t="s">
        <v>454</v>
      </c>
      <c r="G875" s="511" t="s">
        <v>689</v>
      </c>
      <c r="H875" s="519">
        <v>148783</v>
      </c>
      <c r="I875" s="519">
        <v>110679</v>
      </c>
      <c r="J875" s="519">
        <v>198721</v>
      </c>
      <c r="K875" s="519">
        <v>2</v>
      </c>
      <c r="L875" s="519">
        <v>0</v>
      </c>
      <c r="M875" s="519">
        <v>1</v>
      </c>
      <c r="N875" s="519">
        <v>3</v>
      </c>
      <c r="O875" s="519">
        <v>58</v>
      </c>
      <c r="P875" s="519">
        <v>453</v>
      </c>
      <c r="Q875" s="519">
        <v>0</v>
      </c>
      <c r="R875" s="519">
        <v>1353</v>
      </c>
      <c r="S875" s="519">
        <v>103420</v>
      </c>
      <c r="T875" s="519">
        <v>6531</v>
      </c>
      <c r="U875" s="519">
        <v>4360</v>
      </c>
      <c r="V875" s="519">
        <v>56815</v>
      </c>
      <c r="W875" s="519">
        <v>25061</v>
      </c>
      <c r="X875" s="519">
        <v>1226</v>
      </c>
      <c r="Y875" s="519">
        <v>2095566</v>
      </c>
      <c r="Z875" s="519">
        <v>321</v>
      </c>
      <c r="AA875" s="519">
        <v>538</v>
      </c>
      <c r="AB875" s="519">
        <v>2106461</v>
      </c>
      <c r="AC875" s="519">
        <v>483</v>
      </c>
      <c r="AD875" s="519">
        <v>835</v>
      </c>
      <c r="AE875" s="519">
        <v>48660517</v>
      </c>
      <c r="AF875" s="519">
        <v>856</v>
      </c>
      <c r="AG875" s="519">
        <v>1628</v>
      </c>
      <c r="AH875" s="519">
        <v>54225140</v>
      </c>
      <c r="AI875" s="519">
        <v>2164</v>
      </c>
      <c r="AJ875" s="519">
        <v>4894</v>
      </c>
      <c r="AK875" s="519">
        <v>5023122</v>
      </c>
      <c r="AL875" s="519">
        <v>4097</v>
      </c>
      <c r="AM875" s="519">
        <v>8633</v>
      </c>
      <c r="AN875" s="519"/>
      <c r="AO875" s="519"/>
      <c r="AP875" s="519"/>
      <c r="AQ875" s="519"/>
      <c r="AR875" s="519"/>
      <c r="AS875" s="519"/>
      <c r="AT875" s="519">
        <v>8877</v>
      </c>
      <c r="AU875" s="519">
        <v>283</v>
      </c>
      <c r="AV875" s="519">
        <v>1074</v>
      </c>
      <c r="AW875" s="519">
        <v>2438</v>
      </c>
      <c r="AX875" s="519">
        <v>303</v>
      </c>
      <c r="AY875" s="519">
        <v>7217</v>
      </c>
      <c r="AZ875" s="519">
        <v>0</v>
      </c>
      <c r="BA875" s="519"/>
      <c r="BB875" s="519"/>
      <c r="BC875" s="519"/>
      <c r="BD875" s="519"/>
      <c r="BE875" s="519"/>
      <c r="BF875" s="519"/>
      <c r="BG875" s="519"/>
      <c r="BH875" s="519"/>
      <c r="BI875" s="519">
        <v>57288</v>
      </c>
      <c r="BJ875" s="519">
        <v>4750</v>
      </c>
      <c r="BK875" s="519">
        <v>32505</v>
      </c>
      <c r="BL875" s="519">
        <v>94543</v>
      </c>
      <c r="BM875" s="519">
        <v>17851</v>
      </c>
      <c r="BN875" s="519">
        <v>13732</v>
      </c>
      <c r="BO875" s="519">
        <v>11599</v>
      </c>
      <c r="BP875" s="519">
        <v>9093</v>
      </c>
      <c r="BQ875" s="519">
        <v>78318</v>
      </c>
      <c r="BR875" s="519">
        <v>62046</v>
      </c>
      <c r="BS875" s="519">
        <v>36280</v>
      </c>
      <c r="BT875" s="519">
        <v>27652</v>
      </c>
      <c r="BU875" s="519">
        <v>1625</v>
      </c>
      <c r="BV875" s="519">
        <v>1316</v>
      </c>
      <c r="BW875" s="519">
        <v>73</v>
      </c>
      <c r="BX875" s="519">
        <v>29012</v>
      </c>
      <c r="BY875" s="519">
        <v>397</v>
      </c>
      <c r="BZ875" s="519">
        <v>716</v>
      </c>
      <c r="CA875" s="519">
        <v>35</v>
      </c>
      <c r="CB875" s="519">
        <v>11695</v>
      </c>
      <c r="CC875" s="519">
        <v>334</v>
      </c>
      <c r="CD875" s="519">
        <v>618</v>
      </c>
      <c r="CE875" s="519">
        <v>6423</v>
      </c>
      <c r="CF875" s="519">
        <v>2054859</v>
      </c>
      <c r="CG875" s="519">
        <v>320</v>
      </c>
      <c r="CH875" s="519">
        <v>535</v>
      </c>
      <c r="CI875" s="519">
        <v>3516</v>
      </c>
      <c r="CJ875" s="519">
        <v>3071866</v>
      </c>
      <c r="CK875" s="519">
        <v>874</v>
      </c>
      <c r="CL875" s="519">
        <v>1659</v>
      </c>
      <c r="CM875" s="519">
        <v>1138</v>
      </c>
      <c r="CN875" s="519">
        <v>833929</v>
      </c>
      <c r="CO875" s="519">
        <v>733</v>
      </c>
      <c r="CP875" s="519">
        <v>1562</v>
      </c>
      <c r="CQ875" s="519">
        <v>52161</v>
      </c>
      <c r="CR875" s="519">
        <v>44754722</v>
      </c>
      <c r="CS875" s="519">
        <v>858</v>
      </c>
      <c r="CT875" s="519">
        <v>1627</v>
      </c>
      <c r="CU875" s="519">
        <v>1784</v>
      </c>
      <c r="CV875" s="519">
        <v>5531406</v>
      </c>
      <c r="CW875" s="519">
        <v>3101</v>
      </c>
      <c r="CX875" s="519">
        <v>6801</v>
      </c>
      <c r="CY875" s="519">
        <v>341</v>
      </c>
      <c r="CZ875" s="519">
        <v>868643</v>
      </c>
      <c r="DA875" s="519">
        <v>2547</v>
      </c>
      <c r="DB875" s="519">
        <v>5764</v>
      </c>
      <c r="DC875" s="519">
        <v>1286</v>
      </c>
      <c r="DD875" s="519">
        <v>7186151</v>
      </c>
      <c r="DE875" s="519">
        <v>5588</v>
      </c>
      <c r="DF875" s="519">
        <v>11083</v>
      </c>
      <c r="DG875" s="519">
        <v>90</v>
      </c>
      <c r="DH875" s="519">
        <v>511391</v>
      </c>
      <c r="DI875" s="519">
        <v>5682</v>
      </c>
      <c r="DJ875" s="519">
        <v>13311</v>
      </c>
      <c r="DK875" s="519">
        <v>677</v>
      </c>
      <c r="DL875" s="519">
        <v>183960</v>
      </c>
      <c r="DM875" s="519">
        <v>272</v>
      </c>
      <c r="DN875" s="519">
        <v>481</v>
      </c>
      <c r="DO875" s="519">
        <v>3624</v>
      </c>
      <c r="DP875" s="519">
        <v>220358</v>
      </c>
      <c r="DQ875" s="519">
        <v>61</v>
      </c>
      <c r="DR875" s="519">
        <v>122</v>
      </c>
      <c r="DS875" s="519">
        <v>158</v>
      </c>
      <c r="DT875" s="519">
        <v>256399</v>
      </c>
      <c r="DU875" s="519">
        <v>1623</v>
      </c>
      <c r="DV875" s="519">
        <v>2984</v>
      </c>
      <c r="DW875" s="519">
        <v>147</v>
      </c>
      <c r="DX875" s="519"/>
      <c r="DY875" s="519"/>
      <c r="DZ875" s="519"/>
      <c r="EA875" s="519"/>
      <c r="EB875" s="519"/>
      <c r="EC875" s="519"/>
      <c r="ED875" s="519"/>
      <c r="EE875" s="519"/>
      <c r="EF875" s="519"/>
      <c r="EG875" s="519" t="s">
        <v>152</v>
      </c>
      <c r="EH875" s="519" t="s">
        <v>152</v>
      </c>
      <c r="EI875" s="519">
        <v>0</v>
      </c>
      <c r="EJ875" s="512"/>
      <c r="EK875" s="512"/>
      <c r="EL875" s="512"/>
      <c r="EM875" s="512"/>
      <c r="EN875" s="512"/>
      <c r="EO875" s="512"/>
      <c r="EP875" s="512"/>
      <c r="EQ875" s="512"/>
      <c r="ER875" s="512"/>
      <c r="ES875" s="512"/>
      <c r="ET875" s="512"/>
      <c r="EU875" s="512"/>
      <c r="EV875" s="512"/>
      <c r="EW875" s="512"/>
      <c r="EX875" s="512"/>
      <c r="EY875" s="512"/>
      <c r="EZ875" s="514"/>
      <c r="FA875" s="520">
        <f t="shared" si="2246"/>
        <v>11</v>
      </c>
      <c r="FB875" s="493">
        <f t="shared" si="2247"/>
        <v>2020</v>
      </c>
      <c r="FC875" s="498">
        <f t="shared" si="2258"/>
        <v>44136</v>
      </c>
      <c r="FD875" s="499">
        <f t="shared" si="2264"/>
        <v>30</v>
      </c>
      <c r="FE875" s="500"/>
      <c r="FF875" s="515">
        <f t="shared" si="2266"/>
        <v>0.59624876604146104</v>
      </c>
      <c r="FG875" s="500"/>
      <c r="FH875" s="481">
        <f t="shared" si="2248"/>
        <v>2.7332720869698361</v>
      </c>
      <c r="FI875" s="481">
        <f t="shared" si="2249"/>
        <v>2.1025876588577552</v>
      </c>
      <c r="FJ875" s="481">
        <f t="shared" si="2250"/>
        <v>2.660321100917431</v>
      </c>
      <c r="FK875" s="481">
        <f t="shared" si="2251"/>
        <v>2.0855504587155962</v>
      </c>
      <c r="FL875" s="481">
        <f t="shared" si="2252"/>
        <v>1.3784739945436943</v>
      </c>
      <c r="FM875" s="481">
        <f t="shared" si="2253"/>
        <v>1.0920707559623339</v>
      </c>
      <c r="FN875" s="481">
        <f t="shared" si="2254"/>
        <v>1.4476676908343642</v>
      </c>
      <c r="FO875" s="481">
        <f t="shared" si="2255"/>
        <v>1.1033877339292126</v>
      </c>
      <c r="FP875" s="481">
        <f t="shared" si="2256"/>
        <v>1.3254486133768353</v>
      </c>
      <c r="FQ875" s="481">
        <f t="shared" si="2257"/>
        <v>1.0734094616639478</v>
      </c>
      <c r="FR875" s="501"/>
      <c r="FS875" s="482">
        <f t="shared" si="2275"/>
        <v>0</v>
      </c>
      <c r="FT875" s="482">
        <f t="shared" si="2275"/>
        <v>110679</v>
      </c>
      <c r="FU875" s="482">
        <f t="shared" si="2275"/>
        <v>332037</v>
      </c>
      <c r="FV875" s="482">
        <f t="shared" si="2275"/>
        <v>6419382</v>
      </c>
      <c r="FW875" s="482">
        <f t="shared" si="2275"/>
        <v>3513678</v>
      </c>
      <c r="FX875" s="482">
        <f t="shared" si="2275"/>
        <v>3640600</v>
      </c>
      <c r="FY875" s="482">
        <f t="shared" si="2275"/>
        <v>92494820</v>
      </c>
      <c r="FZ875" s="482">
        <f t="shared" si="2275"/>
        <v>122648534</v>
      </c>
      <c r="GA875" s="482">
        <f t="shared" si="2275"/>
        <v>10584058</v>
      </c>
      <c r="GB875" s="482"/>
      <c r="GC875" s="482"/>
      <c r="GD875" s="482">
        <f t="shared" si="2273"/>
        <v>52268</v>
      </c>
      <c r="GE875" s="482">
        <f t="shared" si="2273"/>
        <v>21630</v>
      </c>
      <c r="GF875" s="482">
        <f t="shared" si="2273"/>
        <v>3436305</v>
      </c>
      <c r="GG875" s="482">
        <f t="shared" si="2273"/>
        <v>5833044</v>
      </c>
      <c r="GH875" s="482">
        <f t="shared" si="2273"/>
        <v>1777556</v>
      </c>
      <c r="GI875" s="482">
        <f t="shared" si="2273"/>
        <v>84865947</v>
      </c>
      <c r="GJ875" s="482">
        <f t="shared" si="2273"/>
        <v>12132984</v>
      </c>
      <c r="GK875" s="482">
        <f t="shared" si="2273"/>
        <v>1965524</v>
      </c>
      <c r="GL875" s="482">
        <f t="shared" si="2273"/>
        <v>14252738</v>
      </c>
      <c r="GM875" s="482">
        <f t="shared" si="2273"/>
        <v>1197990</v>
      </c>
      <c r="GN875" s="482">
        <f t="shared" si="2270"/>
        <v>471472</v>
      </c>
      <c r="GO875" s="482">
        <f t="shared" si="2274"/>
        <v>325637</v>
      </c>
      <c r="GP875" s="482">
        <f t="shared" si="2274"/>
        <v>442128</v>
      </c>
      <c r="GQ875" s="482">
        <f t="shared" si="2274"/>
        <v>0</v>
      </c>
      <c r="GR875" s="482"/>
      <c r="GS875" s="482"/>
      <c r="GT875" s="482"/>
      <c r="GU875" s="482"/>
      <c r="GV875" s="502"/>
      <c r="GW875" s="402"/>
      <c r="GX875" s="402"/>
      <c r="GY875" s="402"/>
      <c r="GZ875" s="402"/>
      <c r="HA875" s="402"/>
    </row>
    <row r="876" spans="1:209" ht="9.75" customHeight="1" x14ac:dyDescent="0.2">
      <c r="A876" s="417" t="str">
        <f t="shared" si="2245"/>
        <v>2020-21NOVEMBERRX6</v>
      </c>
      <c r="B876" s="458" t="str">
        <f t="shared" si="2262"/>
        <v>2020-21</v>
      </c>
      <c r="C876" s="402" t="s">
        <v>647</v>
      </c>
      <c r="D876" s="402" t="s">
        <v>646</v>
      </c>
      <c r="E876" s="402" t="s">
        <v>645</v>
      </c>
      <c r="F876" s="478" t="s">
        <v>448</v>
      </c>
      <c r="G876" s="478" t="s">
        <v>690</v>
      </c>
      <c r="H876" s="510">
        <v>45492</v>
      </c>
      <c r="I876" s="510">
        <v>32031</v>
      </c>
      <c r="J876" s="510">
        <v>485013</v>
      </c>
      <c r="K876" s="510">
        <v>15</v>
      </c>
      <c r="L876" s="510">
        <v>1</v>
      </c>
      <c r="M876" s="510">
        <v>33</v>
      </c>
      <c r="N876" s="510">
        <v>56</v>
      </c>
      <c r="O876" s="510">
        <v>123</v>
      </c>
      <c r="P876" s="510">
        <v>151</v>
      </c>
      <c r="Q876" s="510">
        <v>2461</v>
      </c>
      <c r="R876" s="510">
        <v>15</v>
      </c>
      <c r="S876" s="510">
        <v>34837</v>
      </c>
      <c r="T876" s="510">
        <v>2395</v>
      </c>
      <c r="U876" s="510">
        <v>1471</v>
      </c>
      <c r="V876" s="510">
        <v>19500</v>
      </c>
      <c r="W876" s="510">
        <v>6637</v>
      </c>
      <c r="X876" s="510">
        <v>402</v>
      </c>
      <c r="Y876" s="510">
        <v>960081</v>
      </c>
      <c r="Z876" s="510">
        <v>401</v>
      </c>
      <c r="AA876" s="510">
        <v>695</v>
      </c>
      <c r="AB876" s="510">
        <v>688820</v>
      </c>
      <c r="AC876" s="510">
        <v>468</v>
      </c>
      <c r="AD876" s="510">
        <v>824</v>
      </c>
      <c r="AE876" s="510">
        <v>36618781</v>
      </c>
      <c r="AF876" s="510">
        <v>1878</v>
      </c>
      <c r="AG876" s="510">
        <v>3781</v>
      </c>
      <c r="AH876" s="510">
        <v>40971769</v>
      </c>
      <c r="AI876" s="510">
        <v>6173</v>
      </c>
      <c r="AJ876" s="510">
        <v>15392</v>
      </c>
      <c r="AK876" s="510">
        <v>2177187</v>
      </c>
      <c r="AL876" s="510">
        <v>5416</v>
      </c>
      <c r="AM876" s="510">
        <v>13216</v>
      </c>
      <c r="AN876" s="510"/>
      <c r="AO876" s="510"/>
      <c r="AP876" s="510"/>
      <c r="AQ876" s="510"/>
      <c r="AR876" s="510"/>
      <c r="AS876" s="510"/>
      <c r="AT876" s="510">
        <v>3293</v>
      </c>
      <c r="AU876" s="510">
        <v>42</v>
      </c>
      <c r="AV876" s="510">
        <v>209</v>
      </c>
      <c r="AW876" s="510">
        <v>1067</v>
      </c>
      <c r="AX876" s="510">
        <v>188</v>
      </c>
      <c r="AY876" s="510">
        <v>2854</v>
      </c>
      <c r="AZ876" s="510">
        <v>0</v>
      </c>
      <c r="BA876" s="510"/>
      <c r="BB876" s="510"/>
      <c r="BC876" s="510"/>
      <c r="BD876" s="510"/>
      <c r="BE876" s="510"/>
      <c r="BF876" s="510"/>
      <c r="BG876" s="510"/>
      <c r="BH876" s="510"/>
      <c r="BI876" s="510">
        <v>18912</v>
      </c>
      <c r="BJ876" s="510">
        <v>2905</v>
      </c>
      <c r="BK876" s="510">
        <v>9727</v>
      </c>
      <c r="BL876" s="510">
        <v>31544</v>
      </c>
      <c r="BM876" s="510">
        <v>4781</v>
      </c>
      <c r="BN876" s="510">
        <v>3617</v>
      </c>
      <c r="BO876" s="510">
        <v>2877</v>
      </c>
      <c r="BP876" s="510">
        <v>2201</v>
      </c>
      <c r="BQ876" s="510">
        <v>25523</v>
      </c>
      <c r="BR876" s="510">
        <v>21283</v>
      </c>
      <c r="BS876" s="510">
        <v>10722</v>
      </c>
      <c r="BT876" s="510">
        <v>7153</v>
      </c>
      <c r="BU876" s="510">
        <v>673</v>
      </c>
      <c r="BV876" s="510">
        <v>421</v>
      </c>
      <c r="BW876" s="510">
        <v>78</v>
      </c>
      <c r="BX876" s="510">
        <v>32891</v>
      </c>
      <c r="BY876" s="510">
        <v>422</v>
      </c>
      <c r="BZ876" s="510">
        <v>643</v>
      </c>
      <c r="CA876" s="510">
        <v>66</v>
      </c>
      <c r="CB876" s="510">
        <v>27438</v>
      </c>
      <c r="CC876" s="510">
        <v>416</v>
      </c>
      <c r="CD876" s="510">
        <v>852</v>
      </c>
      <c r="CE876" s="510">
        <v>2251</v>
      </c>
      <c r="CF876" s="510">
        <v>899752</v>
      </c>
      <c r="CG876" s="510">
        <v>400</v>
      </c>
      <c r="CH876" s="510">
        <v>687</v>
      </c>
      <c r="CI876" s="510">
        <v>2535</v>
      </c>
      <c r="CJ876" s="510">
        <v>5222096</v>
      </c>
      <c r="CK876" s="510">
        <v>2060</v>
      </c>
      <c r="CL876" s="510">
        <v>4084</v>
      </c>
      <c r="CM876" s="510">
        <v>511</v>
      </c>
      <c r="CN876" s="510">
        <v>942317</v>
      </c>
      <c r="CO876" s="510">
        <v>1844</v>
      </c>
      <c r="CP876" s="510">
        <v>3739</v>
      </c>
      <c r="CQ876" s="510">
        <v>16454</v>
      </c>
      <c r="CR876" s="510">
        <v>30454368</v>
      </c>
      <c r="CS876" s="510">
        <v>1851</v>
      </c>
      <c r="CT876" s="510">
        <v>3720</v>
      </c>
      <c r="CU876" s="510">
        <v>1200</v>
      </c>
      <c r="CV876" s="510">
        <v>9056869</v>
      </c>
      <c r="CW876" s="510">
        <v>7547</v>
      </c>
      <c r="CX876" s="510">
        <v>15970</v>
      </c>
      <c r="CY876" s="510">
        <v>420</v>
      </c>
      <c r="CZ876" s="510">
        <v>3997637</v>
      </c>
      <c r="DA876" s="510">
        <v>9518</v>
      </c>
      <c r="DB876" s="510">
        <v>23725</v>
      </c>
      <c r="DC876" s="510">
        <v>837</v>
      </c>
      <c r="DD876" s="510">
        <v>8041639</v>
      </c>
      <c r="DE876" s="510">
        <v>9608</v>
      </c>
      <c r="DF876" s="510">
        <v>19213</v>
      </c>
      <c r="DG876" s="510">
        <v>125</v>
      </c>
      <c r="DH876" s="510">
        <v>1854545</v>
      </c>
      <c r="DI876" s="510">
        <v>14836</v>
      </c>
      <c r="DJ876" s="510">
        <v>33051</v>
      </c>
      <c r="DK876" s="510">
        <v>97</v>
      </c>
      <c r="DL876" s="510">
        <v>43665</v>
      </c>
      <c r="DM876" s="510">
        <v>450</v>
      </c>
      <c r="DN876" s="510">
        <v>767</v>
      </c>
      <c r="DO876" s="510">
        <v>1347</v>
      </c>
      <c r="DP876" s="510">
        <v>34085</v>
      </c>
      <c r="DQ876" s="510">
        <v>25</v>
      </c>
      <c r="DR876" s="510">
        <v>45</v>
      </c>
      <c r="DS876" s="510">
        <v>0</v>
      </c>
      <c r="DT876" s="510">
        <v>0</v>
      </c>
      <c r="DU876" s="510" t="s">
        <v>152</v>
      </c>
      <c r="DV876" s="510" t="s">
        <v>152</v>
      </c>
      <c r="DW876" s="510">
        <v>0</v>
      </c>
      <c r="DX876" s="510"/>
      <c r="DY876" s="510"/>
      <c r="DZ876" s="510"/>
      <c r="EA876" s="510"/>
      <c r="EB876" s="510"/>
      <c r="EC876" s="510"/>
      <c r="ED876" s="510"/>
      <c r="EE876" s="510"/>
      <c r="EF876" s="510"/>
      <c r="EG876" s="510" t="s">
        <v>152</v>
      </c>
      <c r="EH876" s="510" t="s">
        <v>152</v>
      </c>
      <c r="EI876" s="510">
        <v>0</v>
      </c>
      <c r="EJ876" s="479"/>
      <c r="EK876" s="479"/>
      <c r="EL876" s="479"/>
      <c r="EM876" s="479"/>
      <c r="EN876" s="479"/>
      <c r="EO876" s="479"/>
      <c r="EP876" s="479"/>
      <c r="EQ876" s="479"/>
      <c r="ER876" s="479"/>
      <c r="ES876" s="479"/>
      <c r="ET876" s="479"/>
      <c r="EU876" s="479"/>
      <c r="EV876" s="479"/>
      <c r="EW876" s="479"/>
      <c r="EX876" s="479"/>
      <c r="EY876" s="479"/>
      <c r="EZ876" s="476"/>
      <c r="FA876" s="446">
        <f t="shared" si="2246"/>
        <v>11</v>
      </c>
      <c r="FB876" s="417">
        <f t="shared" si="2247"/>
        <v>2020</v>
      </c>
      <c r="FC876" s="448">
        <f t="shared" si="2258"/>
        <v>44136</v>
      </c>
      <c r="FD876" s="449">
        <f t="shared" si="2264"/>
        <v>30</v>
      </c>
      <c r="FE876" s="450"/>
      <c r="FF876" s="451">
        <f t="shared" si="2266"/>
        <v>0.60026737967914434</v>
      </c>
      <c r="FG876" s="450"/>
      <c r="FH876" s="452">
        <f t="shared" si="2248"/>
        <v>1.9962421711899792</v>
      </c>
      <c r="FI876" s="452">
        <f t="shared" si="2249"/>
        <v>1.5102296450939456</v>
      </c>
      <c r="FJ876" s="452">
        <f t="shared" si="2250"/>
        <v>1.95581237253569</v>
      </c>
      <c r="FK876" s="452">
        <f t="shared" si="2251"/>
        <v>1.496261046906866</v>
      </c>
      <c r="FL876" s="452">
        <f t="shared" si="2252"/>
        <v>1.3088717948717949</v>
      </c>
      <c r="FM876" s="452">
        <f t="shared" si="2253"/>
        <v>1.0914358974358975</v>
      </c>
      <c r="FN876" s="452">
        <f t="shared" si="2254"/>
        <v>1.6154889257194516</v>
      </c>
      <c r="FO876" s="452">
        <f t="shared" si="2255"/>
        <v>1.0777459695645624</v>
      </c>
      <c r="FP876" s="452">
        <f t="shared" si="2256"/>
        <v>1.6741293532338308</v>
      </c>
      <c r="FQ876" s="452">
        <f t="shared" si="2257"/>
        <v>1.0472636815920398</v>
      </c>
      <c r="FR876" s="453"/>
      <c r="FS876" s="446">
        <f t="shared" si="2275"/>
        <v>32031</v>
      </c>
      <c r="FT876" s="446">
        <f t="shared" si="2275"/>
        <v>1057023</v>
      </c>
      <c r="FU876" s="446">
        <f t="shared" si="2275"/>
        <v>1793736</v>
      </c>
      <c r="FV876" s="446">
        <f t="shared" si="2275"/>
        <v>3939813</v>
      </c>
      <c r="FW876" s="446">
        <f t="shared" si="2275"/>
        <v>1664525</v>
      </c>
      <c r="FX876" s="446">
        <f t="shared" si="2275"/>
        <v>1212104</v>
      </c>
      <c r="FY876" s="446">
        <f t="shared" si="2275"/>
        <v>73729500</v>
      </c>
      <c r="FZ876" s="446">
        <f t="shared" si="2275"/>
        <v>102156704</v>
      </c>
      <c r="GA876" s="446">
        <f t="shared" si="2275"/>
        <v>5312832</v>
      </c>
      <c r="GB876" s="446"/>
      <c r="GC876" s="446"/>
      <c r="GD876" s="446">
        <f t="shared" si="2273"/>
        <v>50154</v>
      </c>
      <c r="GE876" s="446">
        <f t="shared" si="2273"/>
        <v>56232</v>
      </c>
      <c r="GF876" s="446">
        <f t="shared" si="2273"/>
        <v>1546437</v>
      </c>
      <c r="GG876" s="446">
        <f t="shared" si="2273"/>
        <v>10352940</v>
      </c>
      <c r="GH876" s="446">
        <f t="shared" si="2273"/>
        <v>1910629</v>
      </c>
      <c r="GI876" s="446">
        <f t="shared" si="2273"/>
        <v>61208880</v>
      </c>
      <c r="GJ876" s="446">
        <f t="shared" si="2273"/>
        <v>19164000</v>
      </c>
      <c r="GK876" s="446">
        <f t="shared" si="2273"/>
        <v>9964500</v>
      </c>
      <c r="GL876" s="446">
        <f t="shared" si="2273"/>
        <v>16081281</v>
      </c>
      <c r="GM876" s="446">
        <f t="shared" si="2273"/>
        <v>4131375</v>
      </c>
      <c r="GN876" s="446" t="str">
        <f t="shared" si="2270"/>
        <v>-</v>
      </c>
      <c r="GO876" s="446">
        <f t="shared" si="2274"/>
        <v>74399</v>
      </c>
      <c r="GP876" s="446">
        <f t="shared" si="2274"/>
        <v>60615</v>
      </c>
      <c r="GQ876" s="446">
        <f t="shared" si="2274"/>
        <v>0</v>
      </c>
      <c r="GR876" s="446"/>
      <c r="GS876" s="446"/>
      <c r="GT876" s="446"/>
      <c r="GU876" s="446"/>
      <c r="GV876" s="416"/>
      <c r="GW876" s="402"/>
      <c r="GX876" s="402"/>
      <c r="GY876" s="402"/>
      <c r="GZ876" s="402"/>
      <c r="HA876" s="402"/>
    </row>
    <row r="877" spans="1:209" ht="9.75" customHeight="1" x14ac:dyDescent="0.2">
      <c r="A877" s="417" t="str">
        <f t="shared" si="2245"/>
        <v>2020-21NOVEMBERRX7</v>
      </c>
      <c r="B877" s="458" t="str">
        <f t="shared" si="2262"/>
        <v>2020-21</v>
      </c>
      <c r="C877" s="402" t="s">
        <v>647</v>
      </c>
      <c r="D877" s="402" t="s">
        <v>649</v>
      </c>
      <c r="E877" s="402" t="s">
        <v>462</v>
      </c>
      <c r="F877" s="478" t="s">
        <v>449</v>
      </c>
      <c r="G877" s="478" t="s">
        <v>691</v>
      </c>
      <c r="H877" s="510">
        <v>119948</v>
      </c>
      <c r="I877" s="510">
        <v>96617</v>
      </c>
      <c r="J877" s="510">
        <v>240937</v>
      </c>
      <c r="K877" s="510">
        <v>2</v>
      </c>
      <c r="L877" s="510">
        <v>1</v>
      </c>
      <c r="M877" s="510">
        <v>1</v>
      </c>
      <c r="N877" s="510">
        <v>1</v>
      </c>
      <c r="O877" s="510">
        <v>63</v>
      </c>
      <c r="P877" s="510">
        <v>238</v>
      </c>
      <c r="Q877" s="510">
        <v>14420</v>
      </c>
      <c r="R877" s="510">
        <v>1283</v>
      </c>
      <c r="S877" s="510">
        <v>93951</v>
      </c>
      <c r="T877" s="510">
        <v>7981</v>
      </c>
      <c r="U877" s="510">
        <v>5190</v>
      </c>
      <c r="V877" s="510">
        <v>48711</v>
      </c>
      <c r="W877" s="510">
        <v>17132</v>
      </c>
      <c r="X877" s="510">
        <v>2387</v>
      </c>
      <c r="Y877" s="510">
        <v>3760893</v>
      </c>
      <c r="Z877" s="510">
        <v>471</v>
      </c>
      <c r="AA877" s="510">
        <v>777</v>
      </c>
      <c r="AB877" s="510">
        <v>3147885</v>
      </c>
      <c r="AC877" s="510">
        <v>607</v>
      </c>
      <c r="AD877" s="510">
        <v>1029</v>
      </c>
      <c r="AE877" s="510">
        <v>84613956</v>
      </c>
      <c r="AF877" s="510">
        <v>1737</v>
      </c>
      <c r="AG877" s="510">
        <v>3680</v>
      </c>
      <c r="AH877" s="510">
        <v>85838566</v>
      </c>
      <c r="AI877" s="510">
        <v>5010</v>
      </c>
      <c r="AJ877" s="510">
        <v>11763</v>
      </c>
      <c r="AK877" s="510">
        <v>21377936</v>
      </c>
      <c r="AL877" s="510">
        <v>8956</v>
      </c>
      <c r="AM877" s="510">
        <v>17321</v>
      </c>
      <c r="AN877" s="510"/>
      <c r="AO877" s="510"/>
      <c r="AP877" s="510"/>
      <c r="AQ877" s="510"/>
      <c r="AR877" s="510"/>
      <c r="AS877" s="510"/>
      <c r="AT877" s="510">
        <v>9541</v>
      </c>
      <c r="AU877" s="510">
        <v>416</v>
      </c>
      <c r="AV877" s="510">
        <v>6850</v>
      </c>
      <c r="AW877" s="510">
        <v>1394</v>
      </c>
      <c r="AX877" s="510">
        <v>651</v>
      </c>
      <c r="AY877" s="510">
        <v>1624</v>
      </c>
      <c r="AZ877" s="510">
        <v>865</v>
      </c>
      <c r="BA877" s="510"/>
      <c r="BB877" s="510"/>
      <c r="BC877" s="510"/>
      <c r="BD877" s="510"/>
      <c r="BE877" s="510"/>
      <c r="BF877" s="510"/>
      <c r="BG877" s="510"/>
      <c r="BH877" s="510"/>
      <c r="BI877" s="510">
        <v>49798</v>
      </c>
      <c r="BJ877" s="510">
        <v>6462</v>
      </c>
      <c r="BK877" s="510">
        <v>28150</v>
      </c>
      <c r="BL877" s="510">
        <v>84410</v>
      </c>
      <c r="BM877" s="510">
        <v>16256</v>
      </c>
      <c r="BN877" s="510">
        <v>13192</v>
      </c>
      <c r="BO877" s="510">
        <v>10430</v>
      </c>
      <c r="BP877" s="510">
        <v>8564</v>
      </c>
      <c r="BQ877" s="510">
        <v>61741</v>
      </c>
      <c r="BR877" s="510">
        <v>51112</v>
      </c>
      <c r="BS877" s="510">
        <v>23467</v>
      </c>
      <c r="BT877" s="510">
        <v>18050</v>
      </c>
      <c r="BU877" s="510">
        <v>2954</v>
      </c>
      <c r="BV877" s="510">
        <v>2342</v>
      </c>
      <c r="BW877" s="510">
        <v>74</v>
      </c>
      <c r="BX877" s="510">
        <v>46239</v>
      </c>
      <c r="BY877" s="510">
        <v>625</v>
      </c>
      <c r="BZ877" s="510">
        <v>1130</v>
      </c>
      <c r="CA877" s="510">
        <v>64</v>
      </c>
      <c r="CB877" s="510">
        <v>34065</v>
      </c>
      <c r="CC877" s="510">
        <v>532</v>
      </c>
      <c r="CD877" s="510">
        <v>898</v>
      </c>
      <c r="CE877" s="510">
        <v>7843</v>
      </c>
      <c r="CF877" s="510">
        <v>3680589</v>
      </c>
      <c r="CG877" s="510">
        <v>469</v>
      </c>
      <c r="CH877" s="510">
        <v>774</v>
      </c>
      <c r="CI877" s="510">
        <v>3817</v>
      </c>
      <c r="CJ877" s="510">
        <v>7458705</v>
      </c>
      <c r="CK877" s="510">
        <v>1954</v>
      </c>
      <c r="CL877" s="510">
        <v>4072</v>
      </c>
      <c r="CM877" s="510">
        <v>1650</v>
      </c>
      <c r="CN877" s="510">
        <v>2932879</v>
      </c>
      <c r="CO877" s="510">
        <v>1778</v>
      </c>
      <c r="CP877" s="510">
        <v>3880</v>
      </c>
      <c r="CQ877" s="510">
        <v>43244</v>
      </c>
      <c r="CR877" s="510">
        <v>74222372</v>
      </c>
      <c r="CS877" s="510">
        <v>1716</v>
      </c>
      <c r="CT877" s="510">
        <v>3637</v>
      </c>
      <c r="CU877" s="510">
        <v>3000</v>
      </c>
      <c r="CV877" s="510">
        <v>16518661</v>
      </c>
      <c r="CW877" s="510">
        <v>5506</v>
      </c>
      <c r="CX877" s="510">
        <v>11527</v>
      </c>
      <c r="CY877" s="510">
        <v>1287</v>
      </c>
      <c r="CZ877" s="510">
        <v>7030015</v>
      </c>
      <c r="DA877" s="510">
        <v>5462</v>
      </c>
      <c r="DB877" s="510">
        <v>12417</v>
      </c>
      <c r="DC877" s="510">
        <v>1703</v>
      </c>
      <c r="DD877" s="510">
        <v>11215643</v>
      </c>
      <c r="DE877" s="510">
        <v>6586</v>
      </c>
      <c r="DF877" s="510">
        <v>14230</v>
      </c>
      <c r="DG877" s="510">
        <v>926</v>
      </c>
      <c r="DH877" s="510">
        <v>6585681</v>
      </c>
      <c r="DI877" s="510">
        <v>7112</v>
      </c>
      <c r="DJ877" s="510">
        <v>15775</v>
      </c>
      <c r="DK877" s="510">
        <v>217</v>
      </c>
      <c r="DL877" s="510">
        <v>81338</v>
      </c>
      <c r="DM877" s="510">
        <v>375</v>
      </c>
      <c r="DN877" s="510">
        <v>651</v>
      </c>
      <c r="DO877" s="510">
        <v>3926</v>
      </c>
      <c r="DP877" s="510">
        <v>123454</v>
      </c>
      <c r="DQ877" s="510">
        <v>31</v>
      </c>
      <c r="DR877" s="510">
        <v>54</v>
      </c>
      <c r="DS877" s="510">
        <v>102</v>
      </c>
      <c r="DT877" s="510">
        <v>144336</v>
      </c>
      <c r="DU877" s="510">
        <v>1415</v>
      </c>
      <c r="DV877" s="510">
        <v>2894</v>
      </c>
      <c r="DW877" s="510">
        <v>91</v>
      </c>
      <c r="DX877" s="510"/>
      <c r="DY877" s="510"/>
      <c r="DZ877" s="510"/>
      <c r="EA877" s="510"/>
      <c r="EB877" s="510"/>
      <c r="EC877" s="510"/>
      <c r="ED877" s="510"/>
      <c r="EE877" s="510"/>
      <c r="EF877" s="510"/>
      <c r="EG877" s="510" t="s">
        <v>152</v>
      </c>
      <c r="EH877" s="510" t="s">
        <v>152</v>
      </c>
      <c r="EI877" s="510">
        <v>0</v>
      </c>
      <c r="EJ877" s="479"/>
      <c r="EK877" s="479"/>
      <c r="EL877" s="479"/>
      <c r="EM877" s="479"/>
      <c r="EN877" s="479"/>
      <c r="EO877" s="479"/>
      <c r="EP877" s="479"/>
      <c r="EQ877" s="479"/>
      <c r="ER877" s="479"/>
      <c r="ES877" s="479"/>
      <c r="ET877" s="479"/>
      <c r="EU877" s="479"/>
      <c r="EV877" s="479"/>
      <c r="EW877" s="479"/>
      <c r="EX877" s="479"/>
      <c r="EY877" s="479"/>
      <c r="EZ877" s="476"/>
      <c r="FA877" s="446">
        <f t="shared" si="2246"/>
        <v>11</v>
      </c>
      <c r="FB877" s="417">
        <f t="shared" si="2247"/>
        <v>2020</v>
      </c>
      <c r="FC877" s="448">
        <f t="shared" si="2258"/>
        <v>44136</v>
      </c>
      <c r="FD877" s="449">
        <f t="shared" si="2264"/>
        <v>30</v>
      </c>
      <c r="FE877" s="450"/>
      <c r="FF877" s="451">
        <f t="shared" si="2266"/>
        <v>0.50703861552369878</v>
      </c>
      <c r="FG877" s="450"/>
      <c r="FH877" s="452">
        <f t="shared" si="2248"/>
        <v>2.0368374890364618</v>
      </c>
      <c r="FI877" s="452">
        <f t="shared" si="2249"/>
        <v>1.6529256985340184</v>
      </c>
      <c r="FJ877" s="452">
        <f t="shared" si="2250"/>
        <v>2.0096339113680153</v>
      </c>
      <c r="FK877" s="452">
        <f t="shared" si="2251"/>
        <v>1.6500963391136803</v>
      </c>
      <c r="FL877" s="452">
        <f t="shared" si="2252"/>
        <v>1.2674960481205477</v>
      </c>
      <c r="FM877" s="452">
        <f t="shared" si="2253"/>
        <v>1.0492907146229804</v>
      </c>
      <c r="FN877" s="452">
        <f t="shared" si="2254"/>
        <v>1.3697758580434276</v>
      </c>
      <c r="FO877" s="452">
        <f t="shared" si="2255"/>
        <v>1.0535839364931123</v>
      </c>
      <c r="FP877" s="452">
        <f t="shared" si="2256"/>
        <v>1.2375366568914956</v>
      </c>
      <c r="FQ877" s="452">
        <f t="shared" si="2257"/>
        <v>0.98114788437369083</v>
      </c>
      <c r="FR877" s="453"/>
      <c r="FS877" s="446">
        <f t="shared" si="2275"/>
        <v>96617</v>
      </c>
      <c r="FT877" s="446">
        <f t="shared" si="2275"/>
        <v>96617</v>
      </c>
      <c r="FU877" s="446">
        <f t="shared" si="2275"/>
        <v>96617</v>
      </c>
      <c r="FV877" s="446">
        <f t="shared" si="2275"/>
        <v>6086871</v>
      </c>
      <c r="FW877" s="446">
        <f t="shared" si="2275"/>
        <v>6201237</v>
      </c>
      <c r="FX877" s="446">
        <f t="shared" si="2275"/>
        <v>5340510</v>
      </c>
      <c r="FY877" s="446">
        <f t="shared" si="2275"/>
        <v>179256480</v>
      </c>
      <c r="FZ877" s="446">
        <f t="shared" si="2275"/>
        <v>201523716</v>
      </c>
      <c r="GA877" s="446">
        <f t="shared" si="2275"/>
        <v>41345227</v>
      </c>
      <c r="GB877" s="446"/>
      <c r="GC877" s="446"/>
      <c r="GD877" s="446">
        <f t="shared" si="2273"/>
        <v>83620</v>
      </c>
      <c r="GE877" s="446">
        <f t="shared" si="2273"/>
        <v>57472</v>
      </c>
      <c r="GF877" s="446">
        <f t="shared" si="2273"/>
        <v>6070482</v>
      </c>
      <c r="GG877" s="446">
        <f t="shared" si="2273"/>
        <v>15542824</v>
      </c>
      <c r="GH877" s="446">
        <f t="shared" si="2273"/>
        <v>6402000</v>
      </c>
      <c r="GI877" s="446">
        <f t="shared" si="2273"/>
        <v>157278428</v>
      </c>
      <c r="GJ877" s="446">
        <f t="shared" si="2273"/>
        <v>34581000</v>
      </c>
      <c r="GK877" s="446">
        <f t="shared" si="2273"/>
        <v>15980679</v>
      </c>
      <c r="GL877" s="446">
        <f t="shared" si="2273"/>
        <v>24233690</v>
      </c>
      <c r="GM877" s="446">
        <f t="shared" si="2273"/>
        <v>14607650</v>
      </c>
      <c r="GN877" s="446">
        <f t="shared" si="2270"/>
        <v>295188</v>
      </c>
      <c r="GO877" s="446">
        <f t="shared" si="2274"/>
        <v>141267</v>
      </c>
      <c r="GP877" s="446">
        <f t="shared" si="2274"/>
        <v>212004</v>
      </c>
      <c r="GQ877" s="446">
        <f t="shared" si="2274"/>
        <v>0</v>
      </c>
      <c r="GR877" s="446"/>
      <c r="GS877" s="446"/>
      <c r="GT877" s="446"/>
      <c r="GU877" s="446"/>
      <c r="GV877" s="416"/>
      <c r="GW877" s="402"/>
      <c r="GX877" s="402"/>
      <c r="GY877" s="402"/>
      <c r="GZ877" s="402"/>
      <c r="HA877" s="402"/>
    </row>
    <row r="878" spans="1:209" ht="9.75" customHeight="1" x14ac:dyDescent="0.2">
      <c r="A878" s="493" t="str">
        <f t="shared" si="2245"/>
        <v>2020-21NOVEMBERRYE</v>
      </c>
      <c r="B878" s="494" t="str">
        <f t="shared" si="2262"/>
        <v>2020-21</v>
      </c>
      <c r="C878" s="480" t="s">
        <v>647</v>
      </c>
      <c r="D878" s="480" t="s">
        <v>663</v>
      </c>
      <c r="E878" s="480" t="s">
        <v>662</v>
      </c>
      <c r="F878" s="495" t="s">
        <v>456</v>
      </c>
      <c r="G878" s="495" t="s">
        <v>692</v>
      </c>
      <c r="H878" s="521">
        <v>66549</v>
      </c>
      <c r="I878" s="521">
        <v>37868</v>
      </c>
      <c r="J878" s="521">
        <v>218563</v>
      </c>
      <c r="K878" s="521">
        <v>6</v>
      </c>
      <c r="L878" s="521">
        <v>3</v>
      </c>
      <c r="M878" s="521">
        <v>4</v>
      </c>
      <c r="N878" s="521">
        <v>13</v>
      </c>
      <c r="O878" s="521">
        <v>80</v>
      </c>
      <c r="P878" s="521">
        <v>283</v>
      </c>
      <c r="Q878" s="521">
        <v>2</v>
      </c>
      <c r="R878" s="521">
        <v>85</v>
      </c>
      <c r="S878" s="521">
        <v>49230</v>
      </c>
      <c r="T878" s="521">
        <v>3463</v>
      </c>
      <c r="U878" s="521">
        <v>2025</v>
      </c>
      <c r="V878" s="521">
        <v>21291</v>
      </c>
      <c r="W878" s="521">
        <v>16107</v>
      </c>
      <c r="X878" s="521">
        <v>1094</v>
      </c>
      <c r="Y878" s="521">
        <v>1278464</v>
      </c>
      <c r="Z878" s="521">
        <v>369</v>
      </c>
      <c r="AA878" s="521">
        <v>669</v>
      </c>
      <c r="AB878" s="521">
        <v>1019135</v>
      </c>
      <c r="AC878" s="521">
        <v>503</v>
      </c>
      <c r="AD878" s="521">
        <v>956</v>
      </c>
      <c r="AE878" s="521">
        <v>18613155</v>
      </c>
      <c r="AF878" s="521">
        <v>874</v>
      </c>
      <c r="AG878" s="521">
        <v>1674</v>
      </c>
      <c r="AH878" s="521">
        <v>40529095</v>
      </c>
      <c r="AI878" s="521">
        <v>2516</v>
      </c>
      <c r="AJ878" s="521">
        <v>5749</v>
      </c>
      <c r="AK878" s="521">
        <v>4004366</v>
      </c>
      <c r="AL878" s="521">
        <v>3660</v>
      </c>
      <c r="AM878" s="521">
        <v>8215</v>
      </c>
      <c r="AN878" s="521"/>
      <c r="AO878" s="521"/>
      <c r="AP878" s="521"/>
      <c r="AQ878" s="521"/>
      <c r="AR878" s="521"/>
      <c r="AS878" s="521"/>
      <c r="AT878" s="521">
        <v>4141</v>
      </c>
      <c r="AU878" s="521">
        <v>64</v>
      </c>
      <c r="AV878" s="521">
        <v>238</v>
      </c>
      <c r="AW878" s="521">
        <v>273</v>
      </c>
      <c r="AX878" s="521">
        <v>522</v>
      </c>
      <c r="AY878" s="521">
        <v>3317</v>
      </c>
      <c r="AZ878" s="521">
        <v>410</v>
      </c>
      <c r="BA878" s="521"/>
      <c r="BB878" s="521"/>
      <c r="BC878" s="521"/>
      <c r="BD878" s="521"/>
      <c r="BE878" s="521"/>
      <c r="BF878" s="521"/>
      <c r="BG878" s="521"/>
      <c r="BH878" s="521"/>
      <c r="BI878" s="521">
        <v>25001</v>
      </c>
      <c r="BJ878" s="521">
        <v>2824</v>
      </c>
      <c r="BK878" s="521">
        <v>17264</v>
      </c>
      <c r="BL878" s="521">
        <v>45089</v>
      </c>
      <c r="BM878" s="521">
        <v>7128</v>
      </c>
      <c r="BN878" s="521">
        <v>5268</v>
      </c>
      <c r="BO878" s="521">
        <v>4152</v>
      </c>
      <c r="BP878" s="521">
        <v>3129</v>
      </c>
      <c r="BQ878" s="521">
        <v>28383</v>
      </c>
      <c r="BR878" s="521">
        <v>22924</v>
      </c>
      <c r="BS878" s="521">
        <v>24285</v>
      </c>
      <c r="BT878" s="521">
        <v>18913</v>
      </c>
      <c r="BU878" s="521">
        <v>1814</v>
      </c>
      <c r="BV878" s="521">
        <v>1388</v>
      </c>
      <c r="BW878" s="521">
        <v>41</v>
      </c>
      <c r="BX878" s="521">
        <v>25326</v>
      </c>
      <c r="BY878" s="521">
        <v>618</v>
      </c>
      <c r="BZ878" s="521">
        <v>1062</v>
      </c>
      <c r="CA878" s="521">
        <v>27</v>
      </c>
      <c r="CB878" s="521">
        <v>12783</v>
      </c>
      <c r="CC878" s="521">
        <v>473</v>
      </c>
      <c r="CD878" s="521">
        <v>1072</v>
      </c>
      <c r="CE878" s="521">
        <v>3395</v>
      </c>
      <c r="CF878" s="521">
        <v>1240355</v>
      </c>
      <c r="CG878" s="521">
        <v>365</v>
      </c>
      <c r="CH878" s="521">
        <v>660</v>
      </c>
      <c r="CI878" s="521">
        <v>2103</v>
      </c>
      <c r="CJ878" s="521">
        <v>1860870</v>
      </c>
      <c r="CK878" s="521">
        <v>885</v>
      </c>
      <c r="CL878" s="521">
        <v>1651</v>
      </c>
      <c r="CM878" s="521">
        <v>480</v>
      </c>
      <c r="CN878" s="521">
        <v>347344</v>
      </c>
      <c r="CO878" s="521">
        <v>724</v>
      </c>
      <c r="CP878" s="521">
        <v>1648</v>
      </c>
      <c r="CQ878" s="521">
        <v>18708</v>
      </c>
      <c r="CR878" s="521">
        <v>16404941</v>
      </c>
      <c r="CS878" s="521">
        <v>877</v>
      </c>
      <c r="CT878" s="521">
        <v>1680</v>
      </c>
      <c r="CU878" s="521">
        <v>2614</v>
      </c>
      <c r="CV878" s="521">
        <v>8237568</v>
      </c>
      <c r="CW878" s="521">
        <v>3151</v>
      </c>
      <c r="CX878" s="521">
        <v>6607</v>
      </c>
      <c r="CY878" s="521">
        <v>717</v>
      </c>
      <c r="CZ878" s="521">
        <v>1755840</v>
      </c>
      <c r="DA878" s="521">
        <v>2449</v>
      </c>
      <c r="DB878" s="521">
        <v>5310</v>
      </c>
      <c r="DC878" s="521">
        <v>336</v>
      </c>
      <c r="DD878" s="521">
        <v>2284369</v>
      </c>
      <c r="DE878" s="521">
        <v>6799</v>
      </c>
      <c r="DF878" s="521">
        <v>15503</v>
      </c>
      <c r="DG878" s="521">
        <v>28</v>
      </c>
      <c r="DH878" s="521">
        <v>155621</v>
      </c>
      <c r="DI878" s="521">
        <v>5558</v>
      </c>
      <c r="DJ878" s="521">
        <v>11930</v>
      </c>
      <c r="DK878" s="521">
        <v>158</v>
      </c>
      <c r="DL878" s="521">
        <v>52587</v>
      </c>
      <c r="DM878" s="521">
        <v>333</v>
      </c>
      <c r="DN878" s="521">
        <v>516</v>
      </c>
      <c r="DO878" s="521">
        <v>2684</v>
      </c>
      <c r="DP878" s="521">
        <v>100673</v>
      </c>
      <c r="DQ878" s="521">
        <v>38</v>
      </c>
      <c r="DR878" s="521">
        <v>72</v>
      </c>
      <c r="DS878" s="521">
        <v>104</v>
      </c>
      <c r="DT878" s="521">
        <v>200339</v>
      </c>
      <c r="DU878" s="521">
        <v>1926</v>
      </c>
      <c r="DV878" s="521">
        <v>3479</v>
      </c>
      <c r="DW878" s="521">
        <v>97</v>
      </c>
      <c r="DX878" s="521"/>
      <c r="DY878" s="521"/>
      <c r="DZ878" s="521"/>
      <c r="EA878" s="521"/>
      <c r="EB878" s="521"/>
      <c r="EC878" s="521"/>
      <c r="ED878" s="521"/>
      <c r="EE878" s="521"/>
      <c r="EF878" s="521"/>
      <c r="EG878" s="521" t="s">
        <v>152</v>
      </c>
      <c r="EH878" s="521" t="s">
        <v>152</v>
      </c>
      <c r="EI878" s="521">
        <v>2</v>
      </c>
      <c r="EJ878" s="496"/>
      <c r="EK878" s="496"/>
      <c r="EL878" s="496"/>
      <c r="EM878" s="496"/>
      <c r="EN878" s="496"/>
      <c r="EO878" s="496"/>
      <c r="EP878" s="496"/>
      <c r="EQ878" s="496"/>
      <c r="ER878" s="496"/>
      <c r="ES878" s="496"/>
      <c r="ET878" s="496"/>
      <c r="EU878" s="496"/>
      <c r="EV878" s="496"/>
      <c r="EW878" s="496"/>
      <c r="EX878" s="496"/>
      <c r="EY878" s="496"/>
      <c r="EZ878" s="497"/>
      <c r="FA878" s="482">
        <f t="shared" si="2246"/>
        <v>11</v>
      </c>
      <c r="FB878" s="493">
        <f t="shared" si="2247"/>
        <v>2020</v>
      </c>
      <c r="FC878" s="498">
        <f t="shared" si="2258"/>
        <v>44136</v>
      </c>
      <c r="FD878" s="499">
        <f t="shared" si="2264"/>
        <v>30</v>
      </c>
      <c r="FE878" s="500"/>
      <c r="FF878" s="515">
        <f t="shared" si="2266"/>
        <v>0.84402515723270444</v>
      </c>
      <c r="FG878" s="500"/>
      <c r="FH878" s="481">
        <f t="shared" si="2248"/>
        <v>2.0583309269419576</v>
      </c>
      <c r="FI878" s="481">
        <f t="shared" si="2249"/>
        <v>1.521224371931851</v>
      </c>
      <c r="FJ878" s="481">
        <f t="shared" si="2250"/>
        <v>2.0503703703703704</v>
      </c>
      <c r="FK878" s="481">
        <f t="shared" si="2251"/>
        <v>1.5451851851851852</v>
      </c>
      <c r="FL878" s="481">
        <f t="shared" si="2252"/>
        <v>1.333098492320699</v>
      </c>
      <c r="FM878" s="481">
        <f t="shared" si="2253"/>
        <v>1.0766990747264102</v>
      </c>
      <c r="FN878" s="481">
        <f t="shared" si="2254"/>
        <v>1.5077295585770163</v>
      </c>
      <c r="FO878" s="481">
        <f t="shared" si="2255"/>
        <v>1.1742099708201403</v>
      </c>
      <c r="FP878" s="481">
        <f t="shared" si="2256"/>
        <v>1.6581352833638026</v>
      </c>
      <c r="FQ878" s="481">
        <f t="shared" si="2257"/>
        <v>1.2687385740402193</v>
      </c>
      <c r="FR878" s="501"/>
      <c r="FS878" s="482">
        <f t="shared" si="2275"/>
        <v>113604</v>
      </c>
      <c r="FT878" s="482">
        <f t="shared" si="2275"/>
        <v>151472</v>
      </c>
      <c r="FU878" s="482">
        <f t="shared" si="2275"/>
        <v>492284</v>
      </c>
      <c r="FV878" s="482">
        <f t="shared" si="2275"/>
        <v>3029440</v>
      </c>
      <c r="FW878" s="482">
        <f t="shared" si="2275"/>
        <v>2316747</v>
      </c>
      <c r="FX878" s="482">
        <f t="shared" si="2275"/>
        <v>1935900</v>
      </c>
      <c r="FY878" s="482">
        <f t="shared" si="2275"/>
        <v>35641134</v>
      </c>
      <c r="FZ878" s="482">
        <f t="shared" si="2275"/>
        <v>92599143</v>
      </c>
      <c r="GA878" s="482">
        <f t="shared" si="2275"/>
        <v>8987210</v>
      </c>
      <c r="GB878" s="482"/>
      <c r="GC878" s="482"/>
      <c r="GD878" s="482">
        <f t="shared" si="2273"/>
        <v>43542</v>
      </c>
      <c r="GE878" s="482">
        <f t="shared" si="2273"/>
        <v>28944</v>
      </c>
      <c r="GF878" s="482">
        <f t="shared" si="2273"/>
        <v>2240700</v>
      </c>
      <c r="GG878" s="482">
        <f t="shared" si="2273"/>
        <v>3472053</v>
      </c>
      <c r="GH878" s="482">
        <f t="shared" si="2273"/>
        <v>791040</v>
      </c>
      <c r="GI878" s="482">
        <f t="shared" si="2273"/>
        <v>31429440</v>
      </c>
      <c r="GJ878" s="482">
        <f t="shared" si="2273"/>
        <v>17270698</v>
      </c>
      <c r="GK878" s="482">
        <f t="shared" si="2273"/>
        <v>3807270</v>
      </c>
      <c r="GL878" s="482">
        <f t="shared" si="2273"/>
        <v>5209008</v>
      </c>
      <c r="GM878" s="482">
        <f t="shared" si="2273"/>
        <v>334040</v>
      </c>
      <c r="GN878" s="482">
        <f t="shared" si="2270"/>
        <v>361816</v>
      </c>
      <c r="GO878" s="482">
        <f t="shared" si="2274"/>
        <v>81528</v>
      </c>
      <c r="GP878" s="482">
        <f t="shared" si="2274"/>
        <v>193248</v>
      </c>
      <c r="GQ878" s="482">
        <f t="shared" si="2274"/>
        <v>0</v>
      </c>
      <c r="GR878" s="482"/>
      <c r="GS878" s="482"/>
      <c r="GT878" s="482"/>
      <c r="GU878" s="482"/>
      <c r="GV878" s="502"/>
      <c r="GW878" s="402"/>
      <c r="GX878" s="402"/>
      <c r="GY878" s="402"/>
      <c r="GZ878" s="402"/>
      <c r="HA878" s="402"/>
    </row>
    <row r="879" spans="1:209" ht="9.75" customHeight="1" x14ac:dyDescent="0.2">
      <c r="A879" s="417" t="str">
        <f t="shared" si="2245"/>
        <v>2020-21NOVEMBERRYD</v>
      </c>
      <c r="B879" s="458" t="str">
        <f t="shared" si="2262"/>
        <v>2020-21</v>
      </c>
      <c r="C879" s="402" t="s">
        <v>647</v>
      </c>
      <c r="D879" s="402" t="s">
        <v>663</v>
      </c>
      <c r="E879" s="402" t="s">
        <v>662</v>
      </c>
      <c r="F879" s="478" t="s">
        <v>455</v>
      </c>
      <c r="G879" s="478" t="s">
        <v>693</v>
      </c>
      <c r="H879" s="510">
        <v>80745</v>
      </c>
      <c r="I879" s="510">
        <v>62456</v>
      </c>
      <c r="J879" s="510">
        <v>228390</v>
      </c>
      <c r="K879" s="510">
        <v>4</v>
      </c>
      <c r="L879" s="510">
        <v>1</v>
      </c>
      <c r="M879" s="510">
        <v>1</v>
      </c>
      <c r="N879" s="510">
        <v>2</v>
      </c>
      <c r="O879" s="510">
        <v>48</v>
      </c>
      <c r="P879" s="510">
        <v>306</v>
      </c>
      <c r="Q879" s="510">
        <v>45</v>
      </c>
      <c r="R879" s="510">
        <v>1</v>
      </c>
      <c r="S879" s="510">
        <v>62255</v>
      </c>
      <c r="T879" s="510">
        <v>3804</v>
      </c>
      <c r="U879" s="510">
        <v>2327</v>
      </c>
      <c r="V879" s="510">
        <v>31108</v>
      </c>
      <c r="W879" s="510">
        <v>20426</v>
      </c>
      <c r="X879" s="510">
        <v>354</v>
      </c>
      <c r="Y879" s="510">
        <v>1730854</v>
      </c>
      <c r="Z879" s="510">
        <v>455</v>
      </c>
      <c r="AA879" s="510">
        <v>829</v>
      </c>
      <c r="AB879" s="510">
        <v>1267935</v>
      </c>
      <c r="AC879" s="510">
        <v>545</v>
      </c>
      <c r="AD879" s="510">
        <v>1005</v>
      </c>
      <c r="AE879" s="510">
        <v>32780576</v>
      </c>
      <c r="AF879" s="510">
        <v>1054</v>
      </c>
      <c r="AG879" s="510">
        <v>1939</v>
      </c>
      <c r="AH879" s="510">
        <v>91191933</v>
      </c>
      <c r="AI879" s="510">
        <v>4465</v>
      </c>
      <c r="AJ879" s="510">
        <v>10366</v>
      </c>
      <c r="AK879" s="510">
        <v>2173439</v>
      </c>
      <c r="AL879" s="510">
        <v>6140</v>
      </c>
      <c r="AM879" s="510">
        <v>14167</v>
      </c>
      <c r="AN879" s="510"/>
      <c r="AO879" s="510"/>
      <c r="AP879" s="510"/>
      <c r="AQ879" s="510"/>
      <c r="AR879" s="510"/>
      <c r="AS879" s="510"/>
      <c r="AT879" s="510">
        <v>4123</v>
      </c>
      <c r="AU879" s="510">
        <v>141</v>
      </c>
      <c r="AV879" s="510">
        <v>516</v>
      </c>
      <c r="AW879" s="510">
        <v>1856</v>
      </c>
      <c r="AX879" s="510">
        <v>459</v>
      </c>
      <c r="AY879" s="510">
        <v>3007</v>
      </c>
      <c r="AZ879" s="510">
        <v>1582</v>
      </c>
      <c r="BA879" s="510"/>
      <c r="BB879" s="510"/>
      <c r="BC879" s="510"/>
      <c r="BD879" s="510"/>
      <c r="BE879" s="510"/>
      <c r="BF879" s="510"/>
      <c r="BG879" s="510"/>
      <c r="BH879" s="510"/>
      <c r="BI879" s="510">
        <v>35290</v>
      </c>
      <c r="BJ879" s="510">
        <v>1811</v>
      </c>
      <c r="BK879" s="510">
        <v>21031</v>
      </c>
      <c r="BL879" s="510">
        <v>58132</v>
      </c>
      <c r="BM879" s="510">
        <v>8007</v>
      </c>
      <c r="BN879" s="510">
        <v>5977</v>
      </c>
      <c r="BO879" s="510">
        <v>4913</v>
      </c>
      <c r="BP879" s="510">
        <v>3680</v>
      </c>
      <c r="BQ879" s="510">
        <v>42076</v>
      </c>
      <c r="BR879" s="510">
        <v>32891</v>
      </c>
      <c r="BS879" s="510">
        <v>36078</v>
      </c>
      <c r="BT879" s="510">
        <v>21307</v>
      </c>
      <c r="BU879" s="510">
        <v>581</v>
      </c>
      <c r="BV879" s="510">
        <v>371</v>
      </c>
      <c r="BW879" s="510">
        <v>87</v>
      </c>
      <c r="BX879" s="510">
        <v>49005</v>
      </c>
      <c r="BY879" s="510">
        <v>563</v>
      </c>
      <c r="BZ879" s="510">
        <v>956</v>
      </c>
      <c r="CA879" s="510">
        <v>84</v>
      </c>
      <c r="CB879" s="510">
        <v>43400</v>
      </c>
      <c r="CC879" s="510">
        <v>517</v>
      </c>
      <c r="CD879" s="510">
        <v>1062</v>
      </c>
      <c r="CE879" s="510">
        <v>3633</v>
      </c>
      <c r="CF879" s="510">
        <v>1638449</v>
      </c>
      <c r="CG879" s="510">
        <v>451</v>
      </c>
      <c r="CH879" s="510">
        <v>814</v>
      </c>
      <c r="CI879" s="510">
        <v>2147</v>
      </c>
      <c r="CJ879" s="510">
        <v>2261119</v>
      </c>
      <c r="CK879" s="510">
        <v>1053</v>
      </c>
      <c r="CL879" s="510">
        <v>1923</v>
      </c>
      <c r="CM879" s="510">
        <v>959</v>
      </c>
      <c r="CN879" s="510">
        <v>928499</v>
      </c>
      <c r="CO879" s="510">
        <v>968</v>
      </c>
      <c r="CP879" s="510">
        <v>2000</v>
      </c>
      <c r="CQ879" s="510">
        <v>28002</v>
      </c>
      <c r="CR879" s="510">
        <v>29590958</v>
      </c>
      <c r="CS879" s="510">
        <v>1057</v>
      </c>
      <c r="CT879" s="510">
        <v>1937</v>
      </c>
      <c r="CU879" s="510">
        <v>1245</v>
      </c>
      <c r="CV879" s="510">
        <v>8813863</v>
      </c>
      <c r="CW879" s="510">
        <v>7079</v>
      </c>
      <c r="CX879" s="510">
        <v>13974</v>
      </c>
      <c r="CY879" s="510">
        <v>522</v>
      </c>
      <c r="CZ879" s="510">
        <v>3562602</v>
      </c>
      <c r="DA879" s="510">
        <v>6825</v>
      </c>
      <c r="DB879" s="510">
        <v>13485</v>
      </c>
      <c r="DC879" s="510">
        <v>847</v>
      </c>
      <c r="DD879" s="510">
        <v>8657996</v>
      </c>
      <c r="DE879" s="510">
        <v>10222</v>
      </c>
      <c r="DF879" s="510">
        <v>19146</v>
      </c>
      <c r="DG879" s="510">
        <v>114</v>
      </c>
      <c r="DH879" s="510">
        <v>1036781</v>
      </c>
      <c r="DI879" s="510">
        <v>9095</v>
      </c>
      <c r="DJ879" s="510">
        <v>18956</v>
      </c>
      <c r="DK879" s="510">
        <v>14</v>
      </c>
      <c r="DL879" s="510">
        <v>4262</v>
      </c>
      <c r="DM879" s="510">
        <v>304</v>
      </c>
      <c r="DN879" s="510">
        <v>563</v>
      </c>
      <c r="DO879" s="510">
        <v>2565</v>
      </c>
      <c r="DP879" s="510">
        <v>112082</v>
      </c>
      <c r="DQ879" s="510">
        <v>44</v>
      </c>
      <c r="DR879" s="510">
        <v>56</v>
      </c>
      <c r="DS879" s="510">
        <v>104</v>
      </c>
      <c r="DT879" s="510">
        <v>129854</v>
      </c>
      <c r="DU879" s="510">
        <v>1249</v>
      </c>
      <c r="DV879" s="510">
        <v>2270</v>
      </c>
      <c r="DW879" s="510">
        <v>101</v>
      </c>
      <c r="DX879" s="510"/>
      <c r="DY879" s="510"/>
      <c r="DZ879" s="510"/>
      <c r="EA879" s="510"/>
      <c r="EB879" s="510"/>
      <c r="EC879" s="510"/>
      <c r="ED879" s="510"/>
      <c r="EE879" s="510"/>
      <c r="EF879" s="510"/>
      <c r="EG879" s="510" t="s">
        <v>152</v>
      </c>
      <c r="EH879" s="510" t="s">
        <v>152</v>
      </c>
      <c r="EI879" s="510">
        <v>3</v>
      </c>
      <c r="EJ879" s="479"/>
      <c r="EK879" s="479"/>
      <c r="EL879" s="479"/>
      <c r="EM879" s="479"/>
      <c r="EN879" s="479"/>
      <c r="EO879" s="479"/>
      <c r="EP879" s="479"/>
      <c r="EQ879" s="479"/>
      <c r="ER879" s="479"/>
      <c r="ES879" s="479"/>
      <c r="ET879" s="479"/>
      <c r="EU879" s="479"/>
      <c r="EV879" s="479"/>
      <c r="EW879" s="479"/>
      <c r="EX879" s="479"/>
      <c r="EY879" s="479"/>
      <c r="EZ879" s="516"/>
      <c r="FA879" s="446">
        <f t="shared" si="2246"/>
        <v>11</v>
      </c>
      <c r="FB879" s="417">
        <f t="shared" si="2247"/>
        <v>2020</v>
      </c>
      <c r="FC879" s="448">
        <f t="shared" si="2258"/>
        <v>44136</v>
      </c>
      <c r="FD879" s="449">
        <f t="shared" si="2264"/>
        <v>30</v>
      </c>
      <c r="FE879" s="450"/>
      <c r="FF879" s="451">
        <f t="shared" si="2266"/>
        <v>0.73327615780445965</v>
      </c>
      <c r="FG879" s="450"/>
      <c r="FH879" s="452">
        <f t="shared" si="2248"/>
        <v>2.1048895899053628</v>
      </c>
      <c r="FI879" s="452">
        <f t="shared" si="2249"/>
        <v>1.5712407991587802</v>
      </c>
      <c r="FJ879" s="452">
        <f t="shared" si="2250"/>
        <v>2.1113021057155135</v>
      </c>
      <c r="FK879" s="452">
        <f t="shared" si="2251"/>
        <v>1.5814353244520842</v>
      </c>
      <c r="FL879" s="452">
        <f t="shared" si="2252"/>
        <v>1.3525781149543525</v>
      </c>
      <c r="FM879" s="452">
        <f t="shared" si="2253"/>
        <v>1.0573164459303073</v>
      </c>
      <c r="FN879" s="452">
        <f t="shared" si="2254"/>
        <v>1.7662782727895818</v>
      </c>
      <c r="FO879" s="452">
        <f t="shared" si="2255"/>
        <v>1.0431313032409675</v>
      </c>
      <c r="FP879" s="452">
        <f t="shared" si="2256"/>
        <v>1.6412429378531073</v>
      </c>
      <c r="FQ879" s="452">
        <f t="shared" si="2257"/>
        <v>1.0480225988700564</v>
      </c>
      <c r="FR879" s="453"/>
      <c r="FS879" s="446">
        <f t="shared" si="2275"/>
        <v>62456</v>
      </c>
      <c r="FT879" s="446">
        <f t="shared" si="2275"/>
        <v>62456</v>
      </c>
      <c r="FU879" s="446">
        <f t="shared" si="2275"/>
        <v>124912</v>
      </c>
      <c r="FV879" s="446">
        <f t="shared" si="2275"/>
        <v>2997888</v>
      </c>
      <c r="FW879" s="446">
        <f t="shared" si="2275"/>
        <v>3153516</v>
      </c>
      <c r="FX879" s="446">
        <f t="shared" si="2275"/>
        <v>2338635</v>
      </c>
      <c r="FY879" s="446">
        <f t="shared" si="2275"/>
        <v>60318412</v>
      </c>
      <c r="FZ879" s="446">
        <f t="shared" si="2275"/>
        <v>211735916</v>
      </c>
      <c r="GA879" s="446">
        <f t="shared" si="2275"/>
        <v>5015118</v>
      </c>
      <c r="GB879" s="446"/>
      <c r="GC879" s="446"/>
      <c r="GD879" s="446">
        <f t="shared" ref="GD879:GM888" si="2276">IFERROR(HLOOKUP(GD$1,$H$5:$HA$10112,MATCH($A879,$A$5:$A$10112,0),0)*HLOOKUP(GD$2,$H$5:$HA$10112,MATCH($A879,$A$5:$A$10112,0),0),"-")</f>
        <v>83172</v>
      </c>
      <c r="GE879" s="446">
        <f t="shared" si="2276"/>
        <v>89208</v>
      </c>
      <c r="GF879" s="446">
        <f t="shared" si="2276"/>
        <v>2957262</v>
      </c>
      <c r="GG879" s="446">
        <f t="shared" si="2276"/>
        <v>4128681</v>
      </c>
      <c r="GH879" s="446">
        <f t="shared" si="2276"/>
        <v>1918000</v>
      </c>
      <c r="GI879" s="446">
        <f t="shared" si="2276"/>
        <v>54239874</v>
      </c>
      <c r="GJ879" s="446">
        <f t="shared" si="2276"/>
        <v>17397630</v>
      </c>
      <c r="GK879" s="446">
        <f t="shared" si="2276"/>
        <v>7039170</v>
      </c>
      <c r="GL879" s="446">
        <f t="shared" si="2276"/>
        <v>16216662</v>
      </c>
      <c r="GM879" s="446">
        <f t="shared" si="2276"/>
        <v>2160984</v>
      </c>
      <c r="GN879" s="446">
        <f t="shared" si="2270"/>
        <v>236080</v>
      </c>
      <c r="GO879" s="446">
        <f t="shared" si="2274"/>
        <v>7882</v>
      </c>
      <c r="GP879" s="446">
        <f t="shared" si="2274"/>
        <v>143640</v>
      </c>
      <c r="GQ879" s="446">
        <f t="shared" si="2274"/>
        <v>0</v>
      </c>
      <c r="GR879" s="446"/>
      <c r="GS879" s="446"/>
      <c r="GT879" s="446"/>
      <c r="GU879" s="446"/>
      <c r="GV879" s="416"/>
      <c r="GW879" s="402"/>
      <c r="GX879" s="402"/>
      <c r="GY879" s="402"/>
      <c r="GZ879" s="402"/>
      <c r="HA879" s="402"/>
    </row>
    <row r="880" spans="1:209" ht="9.75" customHeight="1" x14ac:dyDescent="0.2">
      <c r="A880" s="417" t="str">
        <f t="shared" si="2245"/>
        <v>2020-21NOVEMBERRYF</v>
      </c>
      <c r="B880" s="458" t="str">
        <f t="shared" si="2262"/>
        <v>2020-21</v>
      </c>
      <c r="C880" s="402" t="s">
        <v>647</v>
      </c>
      <c r="D880" s="402" t="s">
        <v>667</v>
      </c>
      <c r="E880" s="402" t="s">
        <v>666</v>
      </c>
      <c r="F880" s="478" t="s">
        <v>457</v>
      </c>
      <c r="G880" s="478" t="s">
        <v>694</v>
      </c>
      <c r="H880" s="510">
        <v>98450</v>
      </c>
      <c r="I880" s="510">
        <v>73793</v>
      </c>
      <c r="J880" s="510">
        <v>326988</v>
      </c>
      <c r="K880" s="510">
        <v>4</v>
      </c>
      <c r="L880" s="510">
        <v>2</v>
      </c>
      <c r="M880" s="510">
        <v>3</v>
      </c>
      <c r="N880" s="510">
        <v>15</v>
      </c>
      <c r="O880" s="510">
        <v>55</v>
      </c>
      <c r="P880" s="510">
        <v>232</v>
      </c>
      <c r="Q880" s="510">
        <v>20</v>
      </c>
      <c r="R880" s="510">
        <v>2752</v>
      </c>
      <c r="S880" s="510">
        <v>72486</v>
      </c>
      <c r="T880" s="510">
        <v>7534</v>
      </c>
      <c r="U880" s="510">
        <v>4443</v>
      </c>
      <c r="V880" s="510">
        <v>36841</v>
      </c>
      <c r="W880" s="510">
        <v>17931</v>
      </c>
      <c r="X880" s="510">
        <v>344</v>
      </c>
      <c r="Y880" s="510">
        <v>3627746</v>
      </c>
      <c r="Z880" s="510">
        <v>482</v>
      </c>
      <c r="AA880" s="510">
        <v>885</v>
      </c>
      <c r="AB880" s="510">
        <v>2564768</v>
      </c>
      <c r="AC880" s="510">
        <v>577</v>
      </c>
      <c r="AD880" s="510">
        <v>1087</v>
      </c>
      <c r="AE880" s="510">
        <v>52724050</v>
      </c>
      <c r="AF880" s="510">
        <v>1431</v>
      </c>
      <c r="AG880" s="510">
        <v>2849</v>
      </c>
      <c r="AH880" s="510">
        <v>65429672</v>
      </c>
      <c r="AI880" s="510">
        <v>3649</v>
      </c>
      <c r="AJ880" s="510">
        <v>8718</v>
      </c>
      <c r="AK880" s="510">
        <v>1880315</v>
      </c>
      <c r="AL880" s="510">
        <v>5466</v>
      </c>
      <c r="AM880" s="510">
        <v>12345</v>
      </c>
      <c r="AN880" s="510"/>
      <c r="AO880" s="510"/>
      <c r="AP880" s="510"/>
      <c r="AQ880" s="510"/>
      <c r="AR880" s="510"/>
      <c r="AS880" s="510"/>
      <c r="AT880" s="510">
        <v>3506</v>
      </c>
      <c r="AU880" s="510">
        <v>502</v>
      </c>
      <c r="AV880" s="510">
        <v>1117</v>
      </c>
      <c r="AW880" s="510">
        <v>3273</v>
      </c>
      <c r="AX880" s="510">
        <v>643</v>
      </c>
      <c r="AY880" s="510">
        <v>1244</v>
      </c>
      <c r="AZ880" s="510">
        <v>5</v>
      </c>
      <c r="BA880" s="510"/>
      <c r="BB880" s="510"/>
      <c r="BC880" s="510"/>
      <c r="BD880" s="510"/>
      <c r="BE880" s="510"/>
      <c r="BF880" s="510"/>
      <c r="BG880" s="510"/>
      <c r="BH880" s="510"/>
      <c r="BI880" s="510">
        <v>37418</v>
      </c>
      <c r="BJ880" s="510">
        <v>3240</v>
      </c>
      <c r="BK880" s="510">
        <v>28322</v>
      </c>
      <c r="BL880" s="510">
        <v>68980</v>
      </c>
      <c r="BM880" s="510">
        <v>15023</v>
      </c>
      <c r="BN880" s="510">
        <v>11445</v>
      </c>
      <c r="BO880" s="510">
        <v>8883</v>
      </c>
      <c r="BP880" s="510">
        <v>6812</v>
      </c>
      <c r="BQ880" s="510">
        <v>47349</v>
      </c>
      <c r="BR880" s="510">
        <v>39560</v>
      </c>
      <c r="BS880" s="510">
        <v>26262</v>
      </c>
      <c r="BT880" s="510">
        <v>18931</v>
      </c>
      <c r="BU880" s="510">
        <v>489</v>
      </c>
      <c r="BV880" s="510">
        <v>363</v>
      </c>
      <c r="BW880" s="510">
        <v>64</v>
      </c>
      <c r="BX880" s="510">
        <v>42363</v>
      </c>
      <c r="BY880" s="510">
        <v>662</v>
      </c>
      <c r="BZ880" s="510">
        <v>1148</v>
      </c>
      <c r="CA880" s="510">
        <v>43</v>
      </c>
      <c r="CB880" s="510">
        <v>26586</v>
      </c>
      <c r="CC880" s="510">
        <v>618</v>
      </c>
      <c r="CD880" s="510">
        <v>1160</v>
      </c>
      <c r="CE880" s="510">
        <v>7427</v>
      </c>
      <c r="CF880" s="510">
        <v>3558797</v>
      </c>
      <c r="CG880" s="510">
        <v>479</v>
      </c>
      <c r="CH880" s="510">
        <v>879</v>
      </c>
      <c r="CI880" s="510">
        <v>2111</v>
      </c>
      <c r="CJ880" s="510">
        <v>3454777</v>
      </c>
      <c r="CK880" s="510">
        <v>1637</v>
      </c>
      <c r="CL880" s="510">
        <v>3020</v>
      </c>
      <c r="CM880" s="510">
        <v>806</v>
      </c>
      <c r="CN880" s="510">
        <v>1060107</v>
      </c>
      <c r="CO880" s="510">
        <v>1315</v>
      </c>
      <c r="CP880" s="510">
        <v>2543</v>
      </c>
      <c r="CQ880" s="510">
        <v>33924</v>
      </c>
      <c r="CR880" s="510">
        <v>48209166</v>
      </c>
      <c r="CS880" s="510">
        <v>1421</v>
      </c>
      <c r="CT880" s="510">
        <v>2842</v>
      </c>
      <c r="CU880" s="510">
        <v>2132</v>
      </c>
      <c r="CV880" s="510">
        <v>9531931</v>
      </c>
      <c r="CW880" s="510">
        <v>4471</v>
      </c>
      <c r="CX880" s="510">
        <v>9792</v>
      </c>
      <c r="CY880" s="510">
        <v>331</v>
      </c>
      <c r="CZ880" s="510">
        <v>1335930</v>
      </c>
      <c r="DA880" s="510">
        <v>4036</v>
      </c>
      <c r="DB880" s="510">
        <v>9453</v>
      </c>
      <c r="DC880" s="510">
        <v>1072</v>
      </c>
      <c r="DD880" s="510">
        <v>7240220</v>
      </c>
      <c r="DE880" s="510">
        <v>6754</v>
      </c>
      <c r="DF880" s="510">
        <v>14899</v>
      </c>
      <c r="DG880" s="510">
        <v>68</v>
      </c>
      <c r="DH880" s="510">
        <v>395405</v>
      </c>
      <c r="DI880" s="510">
        <v>5815</v>
      </c>
      <c r="DJ880" s="510">
        <v>16370</v>
      </c>
      <c r="DK880" s="510">
        <v>557</v>
      </c>
      <c r="DL880" s="510">
        <v>232125</v>
      </c>
      <c r="DM880" s="510">
        <v>417</v>
      </c>
      <c r="DN880" s="510">
        <v>673</v>
      </c>
      <c r="DO880" s="510">
        <v>4405</v>
      </c>
      <c r="DP880" s="510">
        <v>160106</v>
      </c>
      <c r="DQ880" s="510">
        <v>36</v>
      </c>
      <c r="DR880" s="510">
        <v>59</v>
      </c>
      <c r="DS880" s="510">
        <v>140</v>
      </c>
      <c r="DT880" s="510">
        <v>180962</v>
      </c>
      <c r="DU880" s="510">
        <v>1293</v>
      </c>
      <c r="DV880" s="510">
        <v>2333</v>
      </c>
      <c r="DW880" s="510">
        <v>128</v>
      </c>
      <c r="DX880" s="510"/>
      <c r="DY880" s="510"/>
      <c r="DZ880" s="510"/>
      <c r="EA880" s="510"/>
      <c r="EB880" s="510"/>
      <c r="EC880" s="510"/>
      <c r="ED880" s="510"/>
      <c r="EE880" s="510"/>
      <c r="EF880" s="510"/>
      <c r="EG880" s="510" t="s">
        <v>152</v>
      </c>
      <c r="EH880" s="510" t="s">
        <v>152</v>
      </c>
      <c r="EI880" s="510">
        <v>2</v>
      </c>
      <c r="EJ880" s="479"/>
      <c r="EK880" s="479"/>
      <c r="EL880" s="479"/>
      <c r="EM880" s="479"/>
      <c r="EN880" s="479"/>
      <c r="EO880" s="479"/>
      <c r="EP880" s="479"/>
      <c r="EQ880" s="479"/>
      <c r="ER880" s="479"/>
      <c r="ES880" s="479"/>
      <c r="ET880" s="479"/>
      <c r="EU880" s="479"/>
      <c r="EV880" s="479"/>
      <c r="EW880" s="479"/>
      <c r="EX880" s="479"/>
      <c r="EY880" s="479"/>
      <c r="EZ880" s="476"/>
      <c r="FA880" s="446">
        <f t="shared" si="2246"/>
        <v>11</v>
      </c>
      <c r="FB880" s="417">
        <f t="shared" si="2247"/>
        <v>2020</v>
      </c>
      <c r="FC880" s="448">
        <f t="shared" si="2258"/>
        <v>44136</v>
      </c>
      <c r="FD880" s="449">
        <f t="shared" si="2264"/>
        <v>30</v>
      </c>
      <c r="FE880" s="450"/>
      <c r="FF880" s="451">
        <f t="shared" si="2266"/>
        <v>0.60325938099150922</v>
      </c>
      <c r="FG880" s="450"/>
      <c r="FH880" s="452">
        <f t="shared" si="2248"/>
        <v>1.994027077249801</v>
      </c>
      <c r="FI880" s="452">
        <f t="shared" si="2249"/>
        <v>1.5191133528006371</v>
      </c>
      <c r="FJ880" s="452">
        <f t="shared" si="2250"/>
        <v>1.99932478055368</v>
      </c>
      <c r="FK880" s="452">
        <f t="shared" si="2251"/>
        <v>1.5331982894440692</v>
      </c>
      <c r="FL880" s="452">
        <f t="shared" si="2252"/>
        <v>1.2852256996281317</v>
      </c>
      <c r="FM880" s="452">
        <f t="shared" si="2253"/>
        <v>1.0738036426807089</v>
      </c>
      <c r="FN880" s="452">
        <f t="shared" si="2254"/>
        <v>1.4646143550276058</v>
      </c>
      <c r="FO880" s="452">
        <f t="shared" si="2255"/>
        <v>1.0557693380179578</v>
      </c>
      <c r="FP880" s="452">
        <f t="shared" si="2256"/>
        <v>1.4215116279069768</v>
      </c>
      <c r="FQ880" s="452">
        <f t="shared" si="2257"/>
        <v>1.055232558139535</v>
      </c>
      <c r="FR880" s="453"/>
      <c r="FS880" s="446">
        <f t="shared" si="2275"/>
        <v>147586</v>
      </c>
      <c r="FT880" s="446">
        <f t="shared" si="2275"/>
        <v>221379</v>
      </c>
      <c r="FU880" s="446">
        <f t="shared" si="2275"/>
        <v>1106895</v>
      </c>
      <c r="FV880" s="446">
        <f t="shared" si="2275"/>
        <v>4058615</v>
      </c>
      <c r="FW880" s="446">
        <f t="shared" si="2275"/>
        <v>6667590</v>
      </c>
      <c r="FX880" s="446">
        <f t="shared" si="2275"/>
        <v>4829541</v>
      </c>
      <c r="FY880" s="446">
        <f t="shared" si="2275"/>
        <v>104960009</v>
      </c>
      <c r="FZ880" s="446">
        <f t="shared" si="2275"/>
        <v>156322458</v>
      </c>
      <c r="GA880" s="446">
        <f t="shared" si="2275"/>
        <v>4246680</v>
      </c>
      <c r="GB880" s="446"/>
      <c r="GC880" s="446"/>
      <c r="GD880" s="446">
        <f t="shared" si="2276"/>
        <v>73472</v>
      </c>
      <c r="GE880" s="446">
        <f t="shared" si="2276"/>
        <v>49880</v>
      </c>
      <c r="GF880" s="446">
        <f t="shared" si="2276"/>
        <v>6528333</v>
      </c>
      <c r="GG880" s="446">
        <f t="shared" si="2276"/>
        <v>6375220</v>
      </c>
      <c r="GH880" s="446">
        <f t="shared" si="2276"/>
        <v>2049658</v>
      </c>
      <c r="GI880" s="446">
        <f t="shared" si="2276"/>
        <v>96412008</v>
      </c>
      <c r="GJ880" s="446">
        <f t="shared" si="2276"/>
        <v>20876544</v>
      </c>
      <c r="GK880" s="446">
        <f t="shared" si="2276"/>
        <v>3128943</v>
      </c>
      <c r="GL880" s="446">
        <f t="shared" si="2276"/>
        <v>15971728</v>
      </c>
      <c r="GM880" s="446">
        <f t="shared" si="2276"/>
        <v>1113160</v>
      </c>
      <c r="GN880" s="446">
        <f t="shared" si="2270"/>
        <v>326620</v>
      </c>
      <c r="GO880" s="446">
        <f t="shared" si="2274"/>
        <v>374861</v>
      </c>
      <c r="GP880" s="446">
        <f t="shared" si="2274"/>
        <v>259895</v>
      </c>
      <c r="GQ880" s="446">
        <f t="shared" si="2274"/>
        <v>0</v>
      </c>
      <c r="GR880" s="446"/>
      <c r="GS880" s="446"/>
      <c r="GT880" s="446"/>
      <c r="GU880" s="446"/>
      <c r="GV880" s="416"/>
      <c r="GW880" s="402"/>
      <c r="GX880" s="402"/>
      <c r="GY880" s="402"/>
      <c r="GZ880" s="402"/>
      <c r="HA880" s="402"/>
    </row>
    <row r="881" spans="1:209" ht="9.75" customHeight="1" x14ac:dyDescent="0.2">
      <c r="A881" s="417" t="str">
        <f t="shared" si="2245"/>
        <v>2020-21NOVEMBERRYA</v>
      </c>
      <c r="B881" s="458" t="str">
        <f t="shared" si="2262"/>
        <v>2020-21</v>
      </c>
      <c r="C881" s="402" t="s">
        <v>647</v>
      </c>
      <c r="D881" s="402" t="s">
        <v>653</v>
      </c>
      <c r="E881" s="402" t="s">
        <v>652</v>
      </c>
      <c r="F881" s="478" t="s">
        <v>452</v>
      </c>
      <c r="G881" s="478" t="s">
        <v>697</v>
      </c>
      <c r="H881" s="510">
        <v>118437</v>
      </c>
      <c r="I881" s="510">
        <v>69699</v>
      </c>
      <c r="J881" s="510">
        <v>14962</v>
      </c>
      <c r="K881" s="510">
        <v>0</v>
      </c>
      <c r="L881" s="510">
        <v>0</v>
      </c>
      <c r="M881" s="510">
        <v>1</v>
      </c>
      <c r="N881" s="510">
        <v>1</v>
      </c>
      <c r="O881" s="510">
        <v>2</v>
      </c>
      <c r="P881" s="510">
        <v>364</v>
      </c>
      <c r="Q881" s="510">
        <v>0</v>
      </c>
      <c r="R881" s="510">
        <v>113</v>
      </c>
      <c r="S881" s="510">
        <v>93150</v>
      </c>
      <c r="T881" s="510">
        <v>6728</v>
      </c>
      <c r="U881" s="510">
        <v>3856</v>
      </c>
      <c r="V881" s="510">
        <v>42655</v>
      </c>
      <c r="W881" s="510">
        <v>31408</v>
      </c>
      <c r="X881" s="510">
        <v>1659</v>
      </c>
      <c r="Y881" s="510">
        <v>2747784</v>
      </c>
      <c r="Z881" s="510">
        <v>408</v>
      </c>
      <c r="AA881" s="510">
        <v>710</v>
      </c>
      <c r="AB881" s="510">
        <v>1802715</v>
      </c>
      <c r="AC881" s="510">
        <v>468</v>
      </c>
      <c r="AD881" s="510">
        <v>808</v>
      </c>
      <c r="AE881" s="510">
        <v>34936681</v>
      </c>
      <c r="AF881" s="510">
        <v>819</v>
      </c>
      <c r="AG881" s="510">
        <v>1529</v>
      </c>
      <c r="AH881" s="510">
        <v>80707314</v>
      </c>
      <c r="AI881" s="510">
        <v>2570</v>
      </c>
      <c r="AJ881" s="510">
        <v>5942</v>
      </c>
      <c r="AK881" s="510">
        <v>5651155</v>
      </c>
      <c r="AL881" s="510">
        <v>3406</v>
      </c>
      <c r="AM881" s="510">
        <v>8081</v>
      </c>
      <c r="AN881" s="510"/>
      <c r="AO881" s="510"/>
      <c r="AP881" s="510"/>
      <c r="AQ881" s="510"/>
      <c r="AR881" s="510"/>
      <c r="AS881" s="510"/>
      <c r="AT881" s="510">
        <v>4458</v>
      </c>
      <c r="AU881" s="510">
        <v>19</v>
      </c>
      <c r="AV881" s="510">
        <v>23</v>
      </c>
      <c r="AW881" s="510">
        <v>0</v>
      </c>
      <c r="AX881" s="510">
        <v>316</v>
      </c>
      <c r="AY881" s="510">
        <v>4100</v>
      </c>
      <c r="AZ881" s="510">
        <v>3122</v>
      </c>
      <c r="BA881" s="510"/>
      <c r="BB881" s="510"/>
      <c r="BC881" s="510"/>
      <c r="BD881" s="510"/>
      <c r="BE881" s="510"/>
      <c r="BF881" s="510"/>
      <c r="BG881" s="510"/>
      <c r="BH881" s="510"/>
      <c r="BI881" s="510">
        <v>46790</v>
      </c>
      <c r="BJ881" s="510">
        <v>5502</v>
      </c>
      <c r="BK881" s="510">
        <v>36400</v>
      </c>
      <c r="BL881" s="510">
        <v>88692</v>
      </c>
      <c r="BM881" s="510">
        <v>14295</v>
      </c>
      <c r="BN881" s="510">
        <v>9899</v>
      </c>
      <c r="BO881" s="510">
        <v>8094</v>
      </c>
      <c r="BP881" s="510">
        <v>5678</v>
      </c>
      <c r="BQ881" s="510">
        <v>55308</v>
      </c>
      <c r="BR881" s="510">
        <v>44653</v>
      </c>
      <c r="BS881" s="510">
        <v>56589</v>
      </c>
      <c r="BT881" s="510">
        <v>32661</v>
      </c>
      <c r="BU881" s="510">
        <v>4183</v>
      </c>
      <c r="BV881" s="510">
        <v>1725</v>
      </c>
      <c r="BW881" s="510">
        <v>116</v>
      </c>
      <c r="BX881" s="510">
        <v>53981</v>
      </c>
      <c r="BY881" s="510">
        <v>465</v>
      </c>
      <c r="BZ881" s="510">
        <v>696</v>
      </c>
      <c r="CA881" s="510">
        <v>70</v>
      </c>
      <c r="CB881" s="510">
        <v>34516</v>
      </c>
      <c r="CC881" s="510">
        <v>493</v>
      </c>
      <c r="CD881" s="510">
        <v>863</v>
      </c>
      <c r="CE881" s="510">
        <v>6542</v>
      </c>
      <c r="CF881" s="510">
        <v>2659287</v>
      </c>
      <c r="CG881" s="510">
        <v>406</v>
      </c>
      <c r="CH881" s="510">
        <v>709</v>
      </c>
      <c r="CI881" s="510">
        <v>3861</v>
      </c>
      <c r="CJ881" s="510">
        <v>3219183</v>
      </c>
      <c r="CK881" s="510">
        <v>834</v>
      </c>
      <c r="CL881" s="510">
        <v>1544</v>
      </c>
      <c r="CM881" s="510">
        <v>807</v>
      </c>
      <c r="CN881" s="510">
        <v>677260</v>
      </c>
      <c r="CO881" s="510">
        <v>839</v>
      </c>
      <c r="CP881" s="510">
        <v>1641</v>
      </c>
      <c r="CQ881" s="510">
        <v>37987</v>
      </c>
      <c r="CR881" s="510">
        <v>31040238</v>
      </c>
      <c r="CS881" s="510">
        <v>817</v>
      </c>
      <c r="CT881" s="510">
        <v>1524</v>
      </c>
      <c r="CU881" s="510">
        <v>3068</v>
      </c>
      <c r="CV881" s="510">
        <v>11355109</v>
      </c>
      <c r="CW881" s="510">
        <v>3701</v>
      </c>
      <c r="CX881" s="510">
        <v>8064</v>
      </c>
      <c r="CY881" s="510">
        <v>586</v>
      </c>
      <c r="CZ881" s="510">
        <v>1852074</v>
      </c>
      <c r="DA881" s="510">
        <v>3161</v>
      </c>
      <c r="DB881" s="510">
        <v>7766</v>
      </c>
      <c r="DC881" s="510">
        <v>1421</v>
      </c>
      <c r="DD881" s="510">
        <v>7306783</v>
      </c>
      <c r="DE881" s="510">
        <v>5142</v>
      </c>
      <c r="DF881" s="510">
        <v>10444</v>
      </c>
      <c r="DG881" s="510">
        <v>215</v>
      </c>
      <c r="DH881" s="510">
        <v>1078220</v>
      </c>
      <c r="DI881" s="510">
        <v>5015</v>
      </c>
      <c r="DJ881" s="510">
        <v>12063</v>
      </c>
      <c r="DK881" s="510">
        <v>361</v>
      </c>
      <c r="DL881" s="510">
        <v>103030</v>
      </c>
      <c r="DM881" s="510">
        <v>285</v>
      </c>
      <c r="DN881" s="510">
        <v>472</v>
      </c>
      <c r="DO881" s="510">
        <v>4022</v>
      </c>
      <c r="DP881" s="510">
        <v>84917</v>
      </c>
      <c r="DQ881" s="510">
        <v>21</v>
      </c>
      <c r="DR881" s="510">
        <v>39</v>
      </c>
      <c r="DS881" s="510">
        <v>124</v>
      </c>
      <c r="DT881" s="510">
        <v>116974</v>
      </c>
      <c r="DU881" s="510">
        <v>943</v>
      </c>
      <c r="DV881" s="510">
        <v>1656</v>
      </c>
      <c r="DW881" s="510">
        <v>117</v>
      </c>
      <c r="DX881" s="510"/>
      <c r="DY881" s="510"/>
      <c r="DZ881" s="510"/>
      <c r="EA881" s="510"/>
      <c r="EB881" s="510"/>
      <c r="EC881" s="510"/>
      <c r="ED881" s="510"/>
      <c r="EE881" s="510"/>
      <c r="EF881" s="510"/>
      <c r="EG881" s="510" t="s">
        <v>152</v>
      </c>
      <c r="EH881" s="510" t="s">
        <v>152</v>
      </c>
      <c r="EI881" s="510">
        <v>839</v>
      </c>
      <c r="EJ881" s="479"/>
      <c r="EK881" s="479"/>
      <c r="EL881" s="479"/>
      <c r="EM881" s="479"/>
      <c r="EN881" s="479"/>
      <c r="EO881" s="479"/>
      <c r="EP881" s="479"/>
      <c r="EQ881" s="479"/>
      <c r="ER881" s="479"/>
      <c r="ES881" s="479"/>
      <c r="ET881" s="479"/>
      <c r="EU881" s="479"/>
      <c r="EV881" s="479"/>
      <c r="EW881" s="479"/>
      <c r="EX881" s="479"/>
      <c r="EY881" s="479"/>
      <c r="EZ881" s="476"/>
      <c r="FA881" s="446">
        <f t="shared" si="2246"/>
        <v>11</v>
      </c>
      <c r="FB881" s="417">
        <f t="shared" si="2247"/>
        <v>2020</v>
      </c>
      <c r="FC881" s="448">
        <f t="shared" si="2258"/>
        <v>44136</v>
      </c>
      <c r="FD881" s="449">
        <f t="shared" si="2264"/>
        <v>30</v>
      </c>
      <c r="FE881" s="450"/>
      <c r="FF881" s="451">
        <f t="shared" si="2266"/>
        <v>0.63199245757385292</v>
      </c>
      <c r="FG881" s="450"/>
      <c r="FH881" s="452">
        <f t="shared" si="2248"/>
        <v>2.1247027348394769</v>
      </c>
      <c r="FI881" s="452">
        <f t="shared" si="2249"/>
        <v>1.4713139120095124</v>
      </c>
      <c r="FJ881" s="452">
        <f t="shared" si="2250"/>
        <v>2.0990663900414939</v>
      </c>
      <c r="FK881" s="452">
        <f t="shared" si="2251"/>
        <v>1.4725103734439835</v>
      </c>
      <c r="FL881" s="452">
        <f t="shared" si="2252"/>
        <v>1.2966357988512485</v>
      </c>
      <c r="FM881" s="452">
        <f t="shared" si="2253"/>
        <v>1.0468409330676356</v>
      </c>
      <c r="FN881" s="452">
        <f t="shared" si="2254"/>
        <v>1.8017384105960266</v>
      </c>
      <c r="FO881" s="452">
        <f t="shared" si="2255"/>
        <v>1.0398942944472747</v>
      </c>
      <c r="FP881" s="452">
        <f t="shared" si="2256"/>
        <v>2.5213984327908379</v>
      </c>
      <c r="FQ881" s="452">
        <f t="shared" si="2257"/>
        <v>1.0397830018083183</v>
      </c>
      <c r="FR881" s="453"/>
      <c r="FS881" s="446">
        <f t="shared" si="2275"/>
        <v>0</v>
      </c>
      <c r="FT881" s="446">
        <f t="shared" si="2275"/>
        <v>69699</v>
      </c>
      <c r="FU881" s="446">
        <f t="shared" si="2275"/>
        <v>69699</v>
      </c>
      <c r="FV881" s="446">
        <f t="shared" si="2275"/>
        <v>139398</v>
      </c>
      <c r="FW881" s="446">
        <f t="shared" si="2275"/>
        <v>4776880</v>
      </c>
      <c r="FX881" s="446">
        <f t="shared" si="2275"/>
        <v>3115648</v>
      </c>
      <c r="FY881" s="446">
        <f t="shared" si="2275"/>
        <v>65219495</v>
      </c>
      <c r="FZ881" s="446">
        <f t="shared" si="2275"/>
        <v>186626336</v>
      </c>
      <c r="GA881" s="446">
        <f t="shared" si="2275"/>
        <v>13406379</v>
      </c>
      <c r="GB881" s="446"/>
      <c r="GC881" s="446"/>
      <c r="GD881" s="446">
        <f t="shared" si="2276"/>
        <v>80736</v>
      </c>
      <c r="GE881" s="446">
        <f t="shared" si="2276"/>
        <v>60410</v>
      </c>
      <c r="GF881" s="446">
        <f t="shared" si="2276"/>
        <v>4638278</v>
      </c>
      <c r="GG881" s="446">
        <f t="shared" si="2276"/>
        <v>5961384</v>
      </c>
      <c r="GH881" s="446">
        <f t="shared" si="2276"/>
        <v>1324287</v>
      </c>
      <c r="GI881" s="446">
        <f t="shared" si="2276"/>
        <v>57892188</v>
      </c>
      <c r="GJ881" s="446">
        <f t="shared" si="2276"/>
        <v>24740352</v>
      </c>
      <c r="GK881" s="446">
        <f t="shared" si="2276"/>
        <v>4550876</v>
      </c>
      <c r="GL881" s="446">
        <f t="shared" si="2276"/>
        <v>14840924</v>
      </c>
      <c r="GM881" s="446">
        <f t="shared" si="2276"/>
        <v>2593545</v>
      </c>
      <c r="GN881" s="446">
        <f t="shared" si="2270"/>
        <v>205344</v>
      </c>
      <c r="GO881" s="446">
        <f t="shared" si="2274"/>
        <v>170392</v>
      </c>
      <c r="GP881" s="446">
        <f t="shared" si="2274"/>
        <v>156858</v>
      </c>
      <c r="GQ881" s="446">
        <f t="shared" si="2274"/>
        <v>0</v>
      </c>
      <c r="GR881" s="446"/>
      <c r="GS881" s="446"/>
      <c r="GT881" s="446"/>
      <c r="GU881" s="446"/>
      <c r="GV881" s="416"/>
      <c r="GW881" s="402"/>
      <c r="GX881" s="402"/>
      <c r="GY881" s="402"/>
      <c r="GZ881" s="402"/>
      <c r="HA881" s="402"/>
    </row>
    <row r="882" spans="1:209" ht="9.75" customHeight="1" x14ac:dyDescent="0.2">
      <c r="A882" s="485" t="str">
        <f t="shared" si="2245"/>
        <v>2020-21NOVEMBERRX8</v>
      </c>
      <c r="B882" s="503" t="str">
        <f t="shared" si="2262"/>
        <v>2020-21</v>
      </c>
      <c r="C882" s="436" t="s">
        <v>647</v>
      </c>
      <c r="D882" s="436" t="s">
        <v>646</v>
      </c>
      <c r="E882" s="436" t="s">
        <v>645</v>
      </c>
      <c r="F882" s="504" t="s">
        <v>450</v>
      </c>
      <c r="G882" s="504" t="s">
        <v>696</v>
      </c>
      <c r="H882" s="522">
        <v>87294</v>
      </c>
      <c r="I882" s="522">
        <v>41645</v>
      </c>
      <c r="J882" s="522">
        <v>487729</v>
      </c>
      <c r="K882" s="522">
        <v>12</v>
      </c>
      <c r="L882" s="522">
        <v>1</v>
      </c>
      <c r="M882" s="522">
        <v>35</v>
      </c>
      <c r="N882" s="522">
        <v>79</v>
      </c>
      <c r="O882" s="522">
        <v>165</v>
      </c>
      <c r="P882" s="522">
        <v>297</v>
      </c>
      <c r="Q882" s="522">
        <v>177</v>
      </c>
      <c r="R882" s="522">
        <v>118</v>
      </c>
      <c r="S882" s="522">
        <v>68192</v>
      </c>
      <c r="T882" s="522">
        <v>5112</v>
      </c>
      <c r="U882" s="522">
        <v>3262</v>
      </c>
      <c r="V882" s="522">
        <v>37595</v>
      </c>
      <c r="W882" s="522">
        <v>13023</v>
      </c>
      <c r="X882" s="522">
        <v>254</v>
      </c>
      <c r="Y882" s="522">
        <v>2522908</v>
      </c>
      <c r="Z882" s="522">
        <v>494</v>
      </c>
      <c r="AA882" s="522">
        <v>848</v>
      </c>
      <c r="AB882" s="522">
        <v>1830252</v>
      </c>
      <c r="AC882" s="522">
        <v>561</v>
      </c>
      <c r="AD882" s="522">
        <v>989</v>
      </c>
      <c r="AE882" s="522">
        <v>55479560</v>
      </c>
      <c r="AF882" s="522">
        <v>1476</v>
      </c>
      <c r="AG882" s="522">
        <v>3127</v>
      </c>
      <c r="AH882" s="522">
        <v>49719341</v>
      </c>
      <c r="AI882" s="522">
        <v>3818</v>
      </c>
      <c r="AJ882" s="522">
        <v>9325</v>
      </c>
      <c r="AK882" s="522">
        <v>1278387</v>
      </c>
      <c r="AL882" s="522">
        <v>5033</v>
      </c>
      <c r="AM882" s="522">
        <v>12215</v>
      </c>
      <c r="AN882" s="522"/>
      <c r="AO882" s="522"/>
      <c r="AP882" s="522"/>
      <c r="AQ882" s="522"/>
      <c r="AR882" s="522"/>
      <c r="AS882" s="522"/>
      <c r="AT882" s="522">
        <v>5888</v>
      </c>
      <c r="AU882" s="522">
        <v>797</v>
      </c>
      <c r="AV882" s="522">
        <v>1416</v>
      </c>
      <c r="AW882" s="522">
        <v>6188</v>
      </c>
      <c r="AX882" s="522">
        <v>1962</v>
      </c>
      <c r="AY882" s="522">
        <v>1713</v>
      </c>
      <c r="AZ882" s="522">
        <v>2464</v>
      </c>
      <c r="BA882" s="522"/>
      <c r="BB882" s="522"/>
      <c r="BC882" s="522"/>
      <c r="BD882" s="522"/>
      <c r="BE882" s="522"/>
      <c r="BF882" s="522"/>
      <c r="BG882" s="522"/>
      <c r="BH882" s="522"/>
      <c r="BI882" s="522">
        <v>36601</v>
      </c>
      <c r="BJ882" s="522">
        <v>5109</v>
      </c>
      <c r="BK882" s="522">
        <v>20594</v>
      </c>
      <c r="BL882" s="522">
        <v>62304</v>
      </c>
      <c r="BM882" s="522">
        <v>9369</v>
      </c>
      <c r="BN882" s="522">
        <v>7357</v>
      </c>
      <c r="BO882" s="522">
        <v>5708</v>
      </c>
      <c r="BP882" s="522">
        <v>4551</v>
      </c>
      <c r="BQ882" s="522">
        <v>47501</v>
      </c>
      <c r="BR882" s="522">
        <v>39654</v>
      </c>
      <c r="BS882" s="522">
        <v>18608</v>
      </c>
      <c r="BT882" s="522">
        <v>13681</v>
      </c>
      <c r="BU882" s="522">
        <v>383</v>
      </c>
      <c r="BV882" s="522">
        <v>298</v>
      </c>
      <c r="BW882" s="522">
        <v>153</v>
      </c>
      <c r="BX882" s="522">
        <v>80677</v>
      </c>
      <c r="BY882" s="522">
        <v>527</v>
      </c>
      <c r="BZ882" s="522">
        <v>888</v>
      </c>
      <c r="CA882" s="522">
        <v>52</v>
      </c>
      <c r="CB882" s="522">
        <v>25545</v>
      </c>
      <c r="CC882" s="522">
        <v>491</v>
      </c>
      <c r="CD882" s="522">
        <v>967</v>
      </c>
      <c r="CE882" s="522">
        <v>4907</v>
      </c>
      <c r="CF882" s="522">
        <v>2416686</v>
      </c>
      <c r="CG882" s="522">
        <v>492</v>
      </c>
      <c r="CH882" s="522">
        <v>846</v>
      </c>
      <c r="CI882" s="522">
        <v>3264</v>
      </c>
      <c r="CJ882" s="522">
        <v>5015661</v>
      </c>
      <c r="CK882" s="522">
        <v>1537</v>
      </c>
      <c r="CL882" s="522">
        <v>3230</v>
      </c>
      <c r="CM882" s="522">
        <v>858</v>
      </c>
      <c r="CN882" s="522">
        <v>1194780</v>
      </c>
      <c r="CO882" s="522">
        <v>1393</v>
      </c>
      <c r="CP882" s="522">
        <v>3196</v>
      </c>
      <c r="CQ882" s="522">
        <v>33473</v>
      </c>
      <c r="CR882" s="522">
        <v>49269119</v>
      </c>
      <c r="CS882" s="522">
        <v>1472</v>
      </c>
      <c r="CT882" s="522">
        <v>3119</v>
      </c>
      <c r="CU882" s="522">
        <v>2302</v>
      </c>
      <c r="CV882" s="522">
        <v>11322419</v>
      </c>
      <c r="CW882" s="522">
        <v>4919</v>
      </c>
      <c r="CX882" s="522">
        <v>10439</v>
      </c>
      <c r="CY882" s="522">
        <v>1373</v>
      </c>
      <c r="CZ882" s="522">
        <v>6783408</v>
      </c>
      <c r="DA882" s="522">
        <v>4941</v>
      </c>
      <c r="DB882" s="522">
        <v>10915</v>
      </c>
      <c r="DC882" s="522">
        <v>1754</v>
      </c>
      <c r="DD882" s="522">
        <v>12535517</v>
      </c>
      <c r="DE882" s="522">
        <v>7147</v>
      </c>
      <c r="DF882" s="522">
        <v>16170</v>
      </c>
      <c r="DG882" s="522">
        <v>773</v>
      </c>
      <c r="DH882" s="522">
        <v>5198099</v>
      </c>
      <c r="DI882" s="522">
        <v>6725</v>
      </c>
      <c r="DJ882" s="522">
        <v>15554</v>
      </c>
      <c r="DK882" s="522">
        <v>219</v>
      </c>
      <c r="DL882" s="522">
        <v>77989</v>
      </c>
      <c r="DM882" s="522">
        <v>356</v>
      </c>
      <c r="DN882" s="522">
        <v>602</v>
      </c>
      <c r="DO882" s="522">
        <v>2830</v>
      </c>
      <c r="DP882" s="522">
        <v>107139</v>
      </c>
      <c r="DQ882" s="522">
        <v>38</v>
      </c>
      <c r="DR882" s="522">
        <v>70</v>
      </c>
      <c r="DS882" s="522">
        <v>67</v>
      </c>
      <c r="DT882" s="522">
        <v>104861</v>
      </c>
      <c r="DU882" s="522">
        <v>1565</v>
      </c>
      <c r="DV882" s="522">
        <v>3084</v>
      </c>
      <c r="DW882" s="522">
        <v>60</v>
      </c>
      <c r="DX882" s="522"/>
      <c r="DY882" s="522"/>
      <c r="DZ882" s="522"/>
      <c r="EA882" s="522"/>
      <c r="EB882" s="522"/>
      <c r="EC882" s="522"/>
      <c r="ED882" s="522"/>
      <c r="EE882" s="522"/>
      <c r="EF882" s="522"/>
      <c r="EG882" s="522" t="s">
        <v>152</v>
      </c>
      <c r="EH882" s="522" t="s">
        <v>152</v>
      </c>
      <c r="EI882" s="522">
        <v>0</v>
      </c>
      <c r="EJ882" s="483"/>
      <c r="EK882" s="483"/>
      <c r="EL882" s="483"/>
      <c r="EM882" s="483"/>
      <c r="EN882" s="483"/>
      <c r="EO882" s="483"/>
      <c r="EP882" s="483"/>
      <c r="EQ882" s="483"/>
      <c r="ER882" s="483"/>
      <c r="ES882" s="483"/>
      <c r="ET882" s="483"/>
      <c r="EU882" s="483"/>
      <c r="EV882" s="483"/>
      <c r="EW882" s="483"/>
      <c r="EX882" s="483"/>
      <c r="EY882" s="483"/>
      <c r="EZ882" s="484"/>
      <c r="FA882" s="468">
        <f t="shared" si="2246"/>
        <v>11</v>
      </c>
      <c r="FB882" s="485">
        <f t="shared" si="2247"/>
        <v>2020</v>
      </c>
      <c r="FC882" s="486">
        <f t="shared" si="2258"/>
        <v>44136</v>
      </c>
      <c r="FD882" s="470">
        <f t="shared" si="2264"/>
        <v>30</v>
      </c>
      <c r="FE882" s="471"/>
      <c r="FF882" s="517">
        <f t="shared" si="2266"/>
        <v>0.58774662512980269</v>
      </c>
      <c r="FG882" s="471"/>
      <c r="FH882" s="487">
        <f t="shared" si="2248"/>
        <v>1.8327464788732395</v>
      </c>
      <c r="FI882" s="487">
        <f t="shared" si="2249"/>
        <v>1.4391627543035994</v>
      </c>
      <c r="FJ882" s="487">
        <f t="shared" si="2250"/>
        <v>1.7498467198038012</v>
      </c>
      <c r="FK882" s="487">
        <f t="shared" si="2251"/>
        <v>1.3951563458001226</v>
      </c>
      <c r="FL882" s="487">
        <f t="shared" si="2252"/>
        <v>1.263492485702886</v>
      </c>
      <c r="FM882" s="487">
        <f t="shared" si="2253"/>
        <v>1.0547679212661258</v>
      </c>
      <c r="FN882" s="487">
        <f t="shared" si="2254"/>
        <v>1.4288566382553942</v>
      </c>
      <c r="FO882" s="487">
        <f t="shared" si="2255"/>
        <v>1.0505259924748522</v>
      </c>
      <c r="FP882" s="487">
        <f t="shared" si="2256"/>
        <v>1.5078740157480315</v>
      </c>
      <c r="FQ882" s="487">
        <f t="shared" si="2257"/>
        <v>1.1732283464566928</v>
      </c>
      <c r="FR882" s="459"/>
      <c r="FS882" s="468">
        <f t="shared" si="2275"/>
        <v>41645</v>
      </c>
      <c r="FT882" s="468">
        <f t="shared" si="2275"/>
        <v>1457575</v>
      </c>
      <c r="FU882" s="468">
        <f t="shared" si="2275"/>
        <v>3289955</v>
      </c>
      <c r="FV882" s="468">
        <f t="shared" si="2275"/>
        <v>6871425</v>
      </c>
      <c r="FW882" s="468">
        <f t="shared" si="2275"/>
        <v>4334976</v>
      </c>
      <c r="FX882" s="468">
        <f t="shared" si="2275"/>
        <v>3226118</v>
      </c>
      <c r="FY882" s="468">
        <f t="shared" si="2275"/>
        <v>117559565</v>
      </c>
      <c r="FZ882" s="468">
        <f t="shared" si="2275"/>
        <v>121439475</v>
      </c>
      <c r="GA882" s="468">
        <f t="shared" si="2275"/>
        <v>3102610</v>
      </c>
      <c r="GB882" s="468"/>
      <c r="GC882" s="468"/>
      <c r="GD882" s="468">
        <f t="shared" si="2276"/>
        <v>135864</v>
      </c>
      <c r="GE882" s="468">
        <f t="shared" si="2276"/>
        <v>50284</v>
      </c>
      <c r="GF882" s="468">
        <f t="shared" si="2276"/>
        <v>4151322</v>
      </c>
      <c r="GG882" s="468">
        <f t="shared" si="2276"/>
        <v>10542720</v>
      </c>
      <c r="GH882" s="468">
        <f t="shared" si="2276"/>
        <v>2742168</v>
      </c>
      <c r="GI882" s="468">
        <f t="shared" si="2276"/>
        <v>104402287</v>
      </c>
      <c r="GJ882" s="468">
        <f t="shared" si="2276"/>
        <v>24030578</v>
      </c>
      <c r="GK882" s="468">
        <f t="shared" si="2276"/>
        <v>14986295</v>
      </c>
      <c r="GL882" s="468">
        <f t="shared" si="2276"/>
        <v>28362180</v>
      </c>
      <c r="GM882" s="468">
        <f t="shared" si="2276"/>
        <v>12023242</v>
      </c>
      <c r="GN882" s="468">
        <f t="shared" si="2270"/>
        <v>206628</v>
      </c>
      <c r="GO882" s="468">
        <f t="shared" si="2274"/>
        <v>131838</v>
      </c>
      <c r="GP882" s="468">
        <f t="shared" si="2274"/>
        <v>198100</v>
      </c>
      <c r="GQ882" s="468">
        <f t="shared" si="2274"/>
        <v>0</v>
      </c>
      <c r="GR882" s="468"/>
      <c r="GS882" s="468"/>
      <c r="GT882" s="468"/>
      <c r="GU882" s="468"/>
      <c r="GV882" s="425"/>
      <c r="GW882" s="402"/>
      <c r="GX882" s="402"/>
      <c r="GY882" s="402"/>
      <c r="GZ882" s="402"/>
      <c r="HA882" s="402"/>
    </row>
    <row r="883" spans="1:209" ht="9.75" customHeight="1" x14ac:dyDescent="0.2">
      <c r="A883" s="417" t="str">
        <f t="shared" si="2245"/>
        <v>2020-21DECEMBERRX9</v>
      </c>
      <c r="B883" s="458" t="str">
        <f t="shared" si="2262"/>
        <v>2020-21</v>
      </c>
      <c r="C883" s="400" t="s">
        <v>650</v>
      </c>
      <c r="D883" s="402" t="s">
        <v>653</v>
      </c>
      <c r="E883" s="402" t="s">
        <v>652</v>
      </c>
      <c r="F883" s="478" t="s">
        <v>451</v>
      </c>
      <c r="G883" s="478" t="s">
        <v>686</v>
      </c>
      <c r="H883" s="518">
        <v>90676</v>
      </c>
      <c r="I883" s="518">
        <v>69855</v>
      </c>
      <c r="J883" s="518">
        <v>285445</v>
      </c>
      <c r="K883" s="518">
        <v>4</v>
      </c>
      <c r="L883" s="518">
        <v>3</v>
      </c>
      <c r="M883" s="518">
        <v>4</v>
      </c>
      <c r="N883" s="518">
        <v>7</v>
      </c>
      <c r="O883" s="518">
        <v>61</v>
      </c>
      <c r="P883" s="518">
        <v>438</v>
      </c>
      <c r="Q883" s="518">
        <v>2412</v>
      </c>
      <c r="R883" s="518">
        <v>663</v>
      </c>
      <c r="S883" s="518">
        <v>68659</v>
      </c>
      <c r="T883" s="518">
        <v>6166</v>
      </c>
      <c r="U883" s="518">
        <v>3719</v>
      </c>
      <c r="V883" s="518">
        <v>39406</v>
      </c>
      <c r="W883" s="518">
        <v>12834</v>
      </c>
      <c r="X883" s="518">
        <v>145</v>
      </c>
      <c r="Y883" s="518">
        <v>2740896</v>
      </c>
      <c r="Z883" s="518">
        <v>445</v>
      </c>
      <c r="AA883" s="518">
        <v>795</v>
      </c>
      <c r="AB883" s="518">
        <v>3669353</v>
      </c>
      <c r="AC883" s="518">
        <v>987</v>
      </c>
      <c r="AD883" s="518">
        <v>2328</v>
      </c>
      <c r="AE883" s="518">
        <v>63128760</v>
      </c>
      <c r="AF883" s="518">
        <v>1602</v>
      </c>
      <c r="AG883" s="518">
        <v>3280</v>
      </c>
      <c r="AH883" s="518">
        <v>63173717</v>
      </c>
      <c r="AI883" s="518">
        <v>4922</v>
      </c>
      <c r="AJ883" s="518">
        <v>11690</v>
      </c>
      <c r="AK883" s="518">
        <v>638165</v>
      </c>
      <c r="AL883" s="518">
        <v>4401</v>
      </c>
      <c r="AM883" s="518">
        <v>11064</v>
      </c>
      <c r="AN883" s="518"/>
      <c r="AO883" s="518"/>
      <c r="AP883" s="518"/>
      <c r="AQ883" s="518"/>
      <c r="AR883" s="518"/>
      <c r="AS883" s="518"/>
      <c r="AT883" s="518">
        <v>6501</v>
      </c>
      <c r="AU883" s="518">
        <v>1528</v>
      </c>
      <c r="AV883" s="518">
        <v>913</v>
      </c>
      <c r="AW883" s="518">
        <v>8</v>
      </c>
      <c r="AX883" s="518">
        <v>3325</v>
      </c>
      <c r="AY883" s="518">
        <v>735</v>
      </c>
      <c r="AZ883" s="518">
        <v>674</v>
      </c>
      <c r="BA883" s="518"/>
      <c r="BB883" s="518"/>
      <c r="BC883" s="518"/>
      <c r="BD883" s="518"/>
      <c r="BE883" s="518"/>
      <c r="BF883" s="518"/>
      <c r="BG883" s="518"/>
      <c r="BH883" s="518"/>
      <c r="BI883" s="518">
        <v>35566</v>
      </c>
      <c r="BJ883" s="518">
        <v>3840</v>
      </c>
      <c r="BK883" s="518">
        <v>22752</v>
      </c>
      <c r="BL883" s="518">
        <v>62158</v>
      </c>
      <c r="BM883" s="518">
        <v>11463</v>
      </c>
      <c r="BN883" s="518">
        <v>8995</v>
      </c>
      <c r="BO883" s="518">
        <v>7053</v>
      </c>
      <c r="BP883" s="518">
        <v>5622</v>
      </c>
      <c r="BQ883" s="518">
        <v>51319</v>
      </c>
      <c r="BR883" s="518">
        <v>41719</v>
      </c>
      <c r="BS883" s="518">
        <v>19443</v>
      </c>
      <c r="BT883" s="518">
        <v>13729</v>
      </c>
      <c r="BU883" s="518">
        <v>106</v>
      </c>
      <c r="BV883" s="518">
        <v>83</v>
      </c>
      <c r="BW883" s="518">
        <v>0</v>
      </c>
      <c r="BX883" s="518">
        <v>0</v>
      </c>
      <c r="BY883" s="518" t="s">
        <v>152</v>
      </c>
      <c r="BZ883" s="518" t="s">
        <v>152</v>
      </c>
      <c r="CA883" s="518">
        <v>15</v>
      </c>
      <c r="CB883" s="518">
        <v>6230</v>
      </c>
      <c r="CC883" s="518">
        <v>415</v>
      </c>
      <c r="CD883" s="518">
        <v>670</v>
      </c>
      <c r="CE883" s="518">
        <v>6151</v>
      </c>
      <c r="CF883" s="518">
        <v>2734666</v>
      </c>
      <c r="CG883" s="518">
        <v>445</v>
      </c>
      <c r="CH883" s="518">
        <v>796</v>
      </c>
      <c r="CI883" s="518">
        <v>454</v>
      </c>
      <c r="CJ883" s="518">
        <v>852192</v>
      </c>
      <c r="CK883" s="518">
        <v>1877</v>
      </c>
      <c r="CL883" s="518">
        <v>3845</v>
      </c>
      <c r="CM883" s="518">
        <v>829</v>
      </c>
      <c r="CN883" s="518">
        <v>1292714</v>
      </c>
      <c r="CO883" s="518">
        <v>1559</v>
      </c>
      <c r="CP883" s="518">
        <v>3472</v>
      </c>
      <c r="CQ883" s="518">
        <v>38123</v>
      </c>
      <c r="CR883" s="518">
        <v>60983854</v>
      </c>
      <c r="CS883" s="518">
        <v>1600</v>
      </c>
      <c r="CT883" s="518">
        <v>3267</v>
      </c>
      <c r="CU883" s="518">
        <v>13</v>
      </c>
      <c r="CV883" s="518">
        <v>107082</v>
      </c>
      <c r="CW883" s="518">
        <v>8237</v>
      </c>
      <c r="CX883" s="518">
        <v>22299</v>
      </c>
      <c r="CY883" s="518">
        <v>346</v>
      </c>
      <c r="CZ883" s="518">
        <v>2004458</v>
      </c>
      <c r="DA883" s="518">
        <v>5793</v>
      </c>
      <c r="DB883" s="518">
        <v>13197</v>
      </c>
      <c r="DC883" s="518">
        <v>2475</v>
      </c>
      <c r="DD883" s="518">
        <v>12902911</v>
      </c>
      <c r="DE883" s="518">
        <v>5213</v>
      </c>
      <c r="DF883" s="518">
        <v>10968</v>
      </c>
      <c r="DG883" s="518">
        <v>86</v>
      </c>
      <c r="DH883" s="518">
        <v>472875</v>
      </c>
      <c r="DI883" s="518">
        <v>5499</v>
      </c>
      <c r="DJ883" s="518">
        <v>13492</v>
      </c>
      <c r="DK883" s="518">
        <v>384</v>
      </c>
      <c r="DL883" s="518">
        <v>107636</v>
      </c>
      <c r="DM883" s="518">
        <v>280</v>
      </c>
      <c r="DN883" s="518">
        <v>476</v>
      </c>
      <c r="DO883" s="518">
        <v>3228</v>
      </c>
      <c r="DP883" s="518">
        <v>130175</v>
      </c>
      <c r="DQ883" s="518">
        <v>40</v>
      </c>
      <c r="DR883" s="518">
        <v>74</v>
      </c>
      <c r="DS883" s="518">
        <v>39</v>
      </c>
      <c r="DT883" s="518">
        <v>62619</v>
      </c>
      <c r="DU883" s="518">
        <v>1606</v>
      </c>
      <c r="DV883" s="518">
        <v>3052</v>
      </c>
      <c r="DW883" s="518">
        <v>31</v>
      </c>
      <c r="DX883" s="518"/>
      <c r="DY883" s="518"/>
      <c r="DZ883" s="518"/>
      <c r="EA883" s="518"/>
      <c r="EB883" s="518"/>
      <c r="EC883" s="518"/>
      <c r="ED883" s="518"/>
      <c r="EE883" s="518"/>
      <c r="EF883" s="518"/>
      <c r="EG883" s="518" t="s">
        <v>152</v>
      </c>
      <c r="EH883" s="518" t="s">
        <v>152</v>
      </c>
      <c r="EI883" s="518">
        <v>2150</v>
      </c>
      <c r="EJ883" s="475"/>
      <c r="EK883" s="475"/>
      <c r="EL883" s="475"/>
      <c r="EM883" s="475"/>
      <c r="EN883" s="475"/>
      <c r="EO883" s="475"/>
      <c r="EP883" s="475"/>
      <c r="EQ883" s="475"/>
      <c r="ER883" s="475"/>
      <c r="ES883" s="475"/>
      <c r="ET883" s="475"/>
      <c r="EU883" s="475"/>
      <c r="EV883" s="475"/>
      <c r="EW883" s="475"/>
      <c r="EX883" s="475"/>
      <c r="EY883" s="475"/>
      <c r="EZ883" s="476"/>
      <c r="FA883" s="477">
        <f t="shared" si="2246"/>
        <v>12</v>
      </c>
      <c r="FB883" s="417">
        <f t="shared" si="2247"/>
        <v>2020</v>
      </c>
      <c r="FC883" s="448">
        <f t="shared" si="2258"/>
        <v>44166</v>
      </c>
      <c r="FD883" s="449">
        <f>DAY(EOMONTH($FC883,0))</f>
        <v>31</v>
      </c>
      <c r="FE883" s="450"/>
      <c r="FF883" s="451">
        <f t="shared" si="2266"/>
        <v>0.56354748603351956</v>
      </c>
      <c r="FG883" s="450"/>
      <c r="FH883" s="452">
        <f t="shared" si="2248"/>
        <v>1.8590658449562114</v>
      </c>
      <c r="FI883" s="452">
        <f t="shared" si="2249"/>
        <v>1.458806357444048</v>
      </c>
      <c r="FJ883" s="452">
        <f t="shared" si="2250"/>
        <v>1.8964775477278839</v>
      </c>
      <c r="FK883" s="452">
        <f t="shared" si="2251"/>
        <v>1.5116966926593169</v>
      </c>
      <c r="FL883" s="452">
        <f t="shared" si="2252"/>
        <v>1.3023143683702989</v>
      </c>
      <c r="FM883" s="452">
        <f t="shared" si="2253"/>
        <v>1.058696645180937</v>
      </c>
      <c r="FN883" s="452">
        <f t="shared" si="2254"/>
        <v>1.5149602618045817</v>
      </c>
      <c r="FO883" s="452">
        <f t="shared" si="2255"/>
        <v>1.0697366370578152</v>
      </c>
      <c r="FP883" s="452">
        <f t="shared" si="2256"/>
        <v>0.73103448275862071</v>
      </c>
      <c r="FQ883" s="452">
        <f t="shared" si="2257"/>
        <v>0.57241379310344831</v>
      </c>
      <c r="FR883" s="453"/>
      <c r="FS883" s="477">
        <f t="shared" ref="FS883:GA892" si="2277">IFERROR(HLOOKUP(FS$1,$H$5:$HA$10112,MATCH($A883,$A$5:$A$10112,0),0)*HLOOKUP(FS$2,$H$5:$HA$10112,MATCH($A883,$A$5:$A$10112,0),0),"-")</f>
        <v>209565</v>
      </c>
      <c r="FT883" s="477">
        <f t="shared" si="2277"/>
        <v>279420</v>
      </c>
      <c r="FU883" s="477">
        <f t="shared" si="2277"/>
        <v>488985</v>
      </c>
      <c r="FV883" s="477">
        <f t="shared" si="2277"/>
        <v>4261155</v>
      </c>
      <c r="FW883" s="477">
        <f t="shared" si="2277"/>
        <v>4901970</v>
      </c>
      <c r="FX883" s="477">
        <f t="shared" si="2277"/>
        <v>8657832</v>
      </c>
      <c r="FY883" s="477">
        <f t="shared" si="2277"/>
        <v>129251680</v>
      </c>
      <c r="FZ883" s="477">
        <f t="shared" si="2277"/>
        <v>150029460</v>
      </c>
      <c r="GA883" s="477">
        <f t="shared" si="2277"/>
        <v>1604280</v>
      </c>
      <c r="GB883" s="477"/>
      <c r="GC883" s="477"/>
      <c r="GD883" s="477" t="str">
        <f t="shared" si="2276"/>
        <v>-</v>
      </c>
      <c r="GE883" s="477">
        <f t="shared" si="2276"/>
        <v>10050</v>
      </c>
      <c r="GF883" s="477">
        <f t="shared" si="2276"/>
        <v>4896196</v>
      </c>
      <c r="GG883" s="477">
        <f t="shared" si="2276"/>
        <v>1745630</v>
      </c>
      <c r="GH883" s="477">
        <f t="shared" si="2276"/>
        <v>2878288</v>
      </c>
      <c r="GI883" s="477">
        <f t="shared" si="2276"/>
        <v>124547841</v>
      </c>
      <c r="GJ883" s="477">
        <f t="shared" si="2276"/>
        <v>289887</v>
      </c>
      <c r="GK883" s="477">
        <f t="shared" si="2276"/>
        <v>4566162</v>
      </c>
      <c r="GL883" s="477">
        <f t="shared" si="2276"/>
        <v>27145800</v>
      </c>
      <c r="GM883" s="477">
        <f t="shared" si="2276"/>
        <v>1160312</v>
      </c>
      <c r="GN883" s="477">
        <f t="shared" si="2270"/>
        <v>119028</v>
      </c>
      <c r="GO883" s="477">
        <f t="shared" si="2274"/>
        <v>182784</v>
      </c>
      <c r="GP883" s="477">
        <f t="shared" si="2274"/>
        <v>238872</v>
      </c>
      <c r="GQ883" s="477">
        <f t="shared" si="2274"/>
        <v>0</v>
      </c>
      <c r="GR883" s="477"/>
      <c r="GS883" s="477"/>
      <c r="GT883" s="477"/>
      <c r="GU883" s="477"/>
      <c r="GV883" s="416"/>
      <c r="GW883" s="402"/>
      <c r="GX883" s="402"/>
      <c r="GY883" s="402"/>
      <c r="GZ883" s="402"/>
      <c r="HA883" s="402"/>
    </row>
    <row r="884" spans="1:209" ht="9.75" customHeight="1" x14ac:dyDescent="0.2">
      <c r="A884" s="417" t="str">
        <f t="shared" si="2245"/>
        <v>2020-21DECEMBERRYC</v>
      </c>
      <c r="B884" s="458" t="str">
        <f t="shared" si="2262"/>
        <v>2020-21</v>
      </c>
      <c r="C884" s="402" t="s">
        <v>650</v>
      </c>
      <c r="D884" s="402" t="s">
        <v>656</v>
      </c>
      <c r="E884" s="402" t="s">
        <v>466</v>
      </c>
      <c r="F884" s="478" t="s">
        <v>453</v>
      </c>
      <c r="G884" s="478" t="s">
        <v>687</v>
      </c>
      <c r="H884" s="510">
        <v>114834</v>
      </c>
      <c r="I884" s="510">
        <v>73894</v>
      </c>
      <c r="J884" s="510">
        <v>271200</v>
      </c>
      <c r="K884" s="510">
        <v>4</v>
      </c>
      <c r="L884" s="510">
        <v>1</v>
      </c>
      <c r="M884" s="510">
        <v>5</v>
      </c>
      <c r="N884" s="510">
        <v>15</v>
      </c>
      <c r="O884" s="510">
        <v>60</v>
      </c>
      <c r="P884" s="510">
        <v>481</v>
      </c>
      <c r="Q884" s="510">
        <v>87</v>
      </c>
      <c r="R884" s="510">
        <v>3127</v>
      </c>
      <c r="S884" s="510">
        <v>82784</v>
      </c>
      <c r="T884" s="510">
        <v>6487</v>
      </c>
      <c r="U884" s="510">
        <v>3837</v>
      </c>
      <c r="V884" s="510">
        <v>46733</v>
      </c>
      <c r="W884" s="510">
        <v>14388</v>
      </c>
      <c r="X884" s="510">
        <v>318</v>
      </c>
      <c r="Y884" s="510">
        <v>2842957</v>
      </c>
      <c r="Z884" s="510">
        <v>438</v>
      </c>
      <c r="AA884" s="510">
        <v>811</v>
      </c>
      <c r="AB884" s="510">
        <v>2480135</v>
      </c>
      <c r="AC884" s="510">
        <v>646</v>
      </c>
      <c r="AD884" s="510">
        <v>1167</v>
      </c>
      <c r="AE884" s="510">
        <v>74579832</v>
      </c>
      <c r="AF884" s="510">
        <v>1596</v>
      </c>
      <c r="AG884" s="510">
        <v>3375</v>
      </c>
      <c r="AH884" s="510">
        <v>73031250</v>
      </c>
      <c r="AI884" s="510">
        <v>5076</v>
      </c>
      <c r="AJ884" s="510">
        <v>12761</v>
      </c>
      <c r="AK884" s="510">
        <v>1858838</v>
      </c>
      <c r="AL884" s="510">
        <v>5845</v>
      </c>
      <c r="AM884" s="510">
        <v>14160</v>
      </c>
      <c r="AN884" s="510"/>
      <c r="AO884" s="510"/>
      <c r="AP884" s="510"/>
      <c r="AQ884" s="510"/>
      <c r="AR884" s="510"/>
      <c r="AS884" s="510"/>
      <c r="AT884" s="510">
        <v>9085</v>
      </c>
      <c r="AU884" s="510">
        <v>195</v>
      </c>
      <c r="AV884" s="510">
        <v>5389</v>
      </c>
      <c r="AW884" s="510">
        <v>1200</v>
      </c>
      <c r="AX884" s="510">
        <v>58</v>
      </c>
      <c r="AY884" s="510">
        <v>3443</v>
      </c>
      <c r="AZ884" s="510">
        <v>1146</v>
      </c>
      <c r="BA884" s="510"/>
      <c r="BB884" s="510"/>
      <c r="BC884" s="510"/>
      <c r="BD884" s="510"/>
      <c r="BE884" s="510"/>
      <c r="BF884" s="510"/>
      <c r="BG884" s="510"/>
      <c r="BH884" s="510"/>
      <c r="BI884" s="510">
        <v>42540</v>
      </c>
      <c r="BJ884" s="510">
        <v>2512</v>
      </c>
      <c r="BK884" s="510">
        <v>28647</v>
      </c>
      <c r="BL884" s="510">
        <v>73699</v>
      </c>
      <c r="BM884" s="510">
        <v>16159</v>
      </c>
      <c r="BN884" s="510">
        <v>11282</v>
      </c>
      <c r="BO884" s="510">
        <v>9480</v>
      </c>
      <c r="BP884" s="510">
        <v>6711</v>
      </c>
      <c r="BQ884" s="510">
        <v>72571</v>
      </c>
      <c r="BR884" s="510">
        <v>52306</v>
      </c>
      <c r="BS884" s="510">
        <v>28708</v>
      </c>
      <c r="BT884" s="510">
        <v>16493</v>
      </c>
      <c r="BU884" s="510">
        <v>529</v>
      </c>
      <c r="BV884" s="510">
        <v>363</v>
      </c>
      <c r="BW884" s="510">
        <v>12</v>
      </c>
      <c r="BX884" s="510">
        <v>6719</v>
      </c>
      <c r="BY884" s="510">
        <v>560</v>
      </c>
      <c r="BZ884" s="510">
        <v>904</v>
      </c>
      <c r="CA884" s="510">
        <v>0</v>
      </c>
      <c r="CB884" s="510">
        <v>0</v>
      </c>
      <c r="CC884" s="510" t="s">
        <v>152</v>
      </c>
      <c r="CD884" s="510" t="s">
        <v>152</v>
      </c>
      <c r="CE884" s="510">
        <v>6475</v>
      </c>
      <c r="CF884" s="510">
        <v>2836238</v>
      </c>
      <c r="CG884" s="510">
        <v>438</v>
      </c>
      <c r="CH884" s="510">
        <v>811</v>
      </c>
      <c r="CI884" s="510">
        <v>2781</v>
      </c>
      <c r="CJ884" s="510">
        <v>4851126</v>
      </c>
      <c r="CK884" s="510">
        <v>1744</v>
      </c>
      <c r="CL884" s="510">
        <v>3481</v>
      </c>
      <c r="CM884" s="510">
        <v>836</v>
      </c>
      <c r="CN884" s="510">
        <v>1390412</v>
      </c>
      <c r="CO884" s="510">
        <v>1663</v>
      </c>
      <c r="CP884" s="510">
        <v>3558</v>
      </c>
      <c r="CQ884" s="510">
        <v>43116</v>
      </c>
      <c r="CR884" s="510">
        <v>68338294</v>
      </c>
      <c r="CS884" s="510">
        <v>1585</v>
      </c>
      <c r="CT884" s="510">
        <v>3365</v>
      </c>
      <c r="CU884" s="510">
        <v>559</v>
      </c>
      <c r="CV884" s="510">
        <v>3159869</v>
      </c>
      <c r="CW884" s="510">
        <v>5653</v>
      </c>
      <c r="CX884" s="510">
        <v>14414</v>
      </c>
      <c r="CY884" s="510">
        <v>140</v>
      </c>
      <c r="CZ884" s="510">
        <v>904356</v>
      </c>
      <c r="DA884" s="510">
        <v>6460</v>
      </c>
      <c r="DB884" s="510">
        <v>15904</v>
      </c>
      <c r="DC884" s="510">
        <v>1718</v>
      </c>
      <c r="DD884" s="510">
        <v>13497967</v>
      </c>
      <c r="DE884" s="510">
        <v>7857</v>
      </c>
      <c r="DF884" s="510">
        <v>18848</v>
      </c>
      <c r="DG884" s="510">
        <v>142</v>
      </c>
      <c r="DH884" s="510">
        <v>1108449</v>
      </c>
      <c r="DI884" s="510">
        <v>7806</v>
      </c>
      <c r="DJ884" s="510">
        <v>23938</v>
      </c>
      <c r="DK884" s="510">
        <v>596</v>
      </c>
      <c r="DL884" s="510">
        <v>168948</v>
      </c>
      <c r="DM884" s="510">
        <v>283</v>
      </c>
      <c r="DN884" s="510">
        <v>519</v>
      </c>
      <c r="DO884" s="510">
        <v>4436</v>
      </c>
      <c r="DP884" s="510">
        <v>155073</v>
      </c>
      <c r="DQ884" s="510">
        <v>35</v>
      </c>
      <c r="DR884" s="510">
        <v>63</v>
      </c>
      <c r="DS884" s="510">
        <v>95</v>
      </c>
      <c r="DT884" s="510">
        <v>159331</v>
      </c>
      <c r="DU884" s="510">
        <v>1677</v>
      </c>
      <c r="DV884" s="510">
        <v>3638</v>
      </c>
      <c r="DW884" s="510">
        <v>91</v>
      </c>
      <c r="DX884" s="510"/>
      <c r="DY884" s="510"/>
      <c r="DZ884" s="510"/>
      <c r="EA884" s="510"/>
      <c r="EB884" s="510"/>
      <c r="EC884" s="510"/>
      <c r="ED884" s="510"/>
      <c r="EE884" s="510"/>
      <c r="EF884" s="510"/>
      <c r="EG884" s="510" t="s">
        <v>152</v>
      </c>
      <c r="EH884" s="510" t="s">
        <v>152</v>
      </c>
      <c r="EI884" s="510">
        <v>87</v>
      </c>
      <c r="EJ884" s="479"/>
      <c r="EK884" s="479"/>
      <c r="EL884" s="479"/>
      <c r="EM884" s="479"/>
      <c r="EN884" s="479"/>
      <c r="EO884" s="479"/>
      <c r="EP884" s="479"/>
      <c r="EQ884" s="479"/>
      <c r="ER884" s="479"/>
      <c r="ES884" s="479"/>
      <c r="ET884" s="479"/>
      <c r="EU884" s="479"/>
      <c r="EV884" s="479"/>
      <c r="EW884" s="479"/>
      <c r="EX884" s="479"/>
      <c r="EY884" s="479"/>
      <c r="EZ884" s="476"/>
      <c r="FA884" s="446">
        <f t="shared" si="2246"/>
        <v>12</v>
      </c>
      <c r="FB884" s="417">
        <f t="shared" si="2247"/>
        <v>2020</v>
      </c>
      <c r="FC884" s="448">
        <f t="shared" si="2258"/>
        <v>44166</v>
      </c>
      <c r="FD884" s="449">
        <f t="shared" si="2264"/>
        <v>31</v>
      </c>
      <c r="FE884" s="450"/>
      <c r="FF884" s="451">
        <f t="shared" si="2266"/>
        <v>0.73859473859473856</v>
      </c>
      <c r="FG884" s="450"/>
      <c r="FH884" s="452">
        <f t="shared" si="2248"/>
        <v>2.4909819639278559</v>
      </c>
      <c r="FI884" s="452">
        <f t="shared" si="2249"/>
        <v>1.7391706489902883</v>
      </c>
      <c r="FJ884" s="452">
        <f t="shared" si="2250"/>
        <v>2.4706802189210322</v>
      </c>
      <c r="FK884" s="452">
        <f t="shared" si="2251"/>
        <v>1.7490226739640344</v>
      </c>
      <c r="FL884" s="452">
        <f t="shared" si="2252"/>
        <v>1.5528855412663429</v>
      </c>
      <c r="FM884" s="452">
        <f t="shared" si="2253"/>
        <v>1.1192519204844542</v>
      </c>
      <c r="FN884" s="452">
        <f t="shared" si="2254"/>
        <v>1.9952738393105365</v>
      </c>
      <c r="FO884" s="452">
        <f t="shared" si="2255"/>
        <v>1.1463024742841257</v>
      </c>
      <c r="FP884" s="452">
        <f t="shared" si="2256"/>
        <v>1.6635220125786163</v>
      </c>
      <c r="FQ884" s="452">
        <f t="shared" si="2257"/>
        <v>1.1415094339622642</v>
      </c>
      <c r="FR884" s="453"/>
      <c r="FS884" s="446">
        <f t="shared" si="2277"/>
        <v>73894</v>
      </c>
      <c r="FT884" s="446">
        <f t="shared" si="2277"/>
        <v>369470</v>
      </c>
      <c r="FU884" s="446">
        <f t="shared" si="2277"/>
        <v>1108410</v>
      </c>
      <c r="FV884" s="446">
        <f t="shared" si="2277"/>
        <v>4433640</v>
      </c>
      <c r="FW884" s="446">
        <f t="shared" si="2277"/>
        <v>5260957</v>
      </c>
      <c r="FX884" s="446">
        <f t="shared" si="2277"/>
        <v>4477779</v>
      </c>
      <c r="FY884" s="446">
        <f t="shared" si="2277"/>
        <v>157723875</v>
      </c>
      <c r="FZ884" s="446">
        <f t="shared" si="2277"/>
        <v>183605268</v>
      </c>
      <c r="GA884" s="446">
        <f t="shared" si="2277"/>
        <v>4502880</v>
      </c>
      <c r="GB884" s="446"/>
      <c r="GC884" s="446"/>
      <c r="GD884" s="446">
        <f t="shared" si="2276"/>
        <v>10848</v>
      </c>
      <c r="GE884" s="446" t="str">
        <f t="shared" si="2276"/>
        <v>-</v>
      </c>
      <c r="GF884" s="446">
        <f t="shared" si="2276"/>
        <v>5251225</v>
      </c>
      <c r="GG884" s="446">
        <f t="shared" si="2276"/>
        <v>9680661</v>
      </c>
      <c r="GH884" s="446">
        <f t="shared" si="2276"/>
        <v>2974488</v>
      </c>
      <c r="GI884" s="446">
        <f t="shared" si="2276"/>
        <v>145085340</v>
      </c>
      <c r="GJ884" s="446">
        <f t="shared" si="2276"/>
        <v>8057426</v>
      </c>
      <c r="GK884" s="446">
        <f t="shared" si="2276"/>
        <v>2226560</v>
      </c>
      <c r="GL884" s="446">
        <f t="shared" si="2276"/>
        <v>32380864</v>
      </c>
      <c r="GM884" s="446">
        <f t="shared" si="2276"/>
        <v>3399196</v>
      </c>
      <c r="GN884" s="446">
        <f t="shared" si="2270"/>
        <v>345610</v>
      </c>
      <c r="GO884" s="446">
        <f t="shared" si="2274"/>
        <v>309324</v>
      </c>
      <c r="GP884" s="446">
        <f t="shared" si="2274"/>
        <v>279468</v>
      </c>
      <c r="GQ884" s="446">
        <f t="shared" si="2274"/>
        <v>0</v>
      </c>
      <c r="GR884" s="446"/>
      <c r="GS884" s="446"/>
      <c r="GT884" s="446"/>
      <c r="GU884" s="446"/>
      <c r="GV884" s="416"/>
      <c r="GW884" s="402"/>
      <c r="GX884" s="402"/>
      <c r="GY884" s="402"/>
      <c r="GZ884" s="402"/>
      <c r="HA884" s="402"/>
    </row>
    <row r="885" spans="1:209" ht="9.75" customHeight="1" x14ac:dyDescent="0.2">
      <c r="A885" s="417" t="str">
        <f t="shared" si="2245"/>
        <v>2020-21DECEMBERR1F</v>
      </c>
      <c r="B885" s="458" t="str">
        <f t="shared" si="2262"/>
        <v>2020-21</v>
      </c>
      <c r="C885" s="402" t="s">
        <v>650</v>
      </c>
      <c r="D885" s="402" t="s">
        <v>663</v>
      </c>
      <c r="E885" s="402" t="s">
        <v>662</v>
      </c>
      <c r="F885" s="478" t="s">
        <v>458</v>
      </c>
      <c r="G885" s="478" t="s">
        <v>688</v>
      </c>
      <c r="H885" s="510">
        <v>3114</v>
      </c>
      <c r="I885" s="510">
        <v>1635</v>
      </c>
      <c r="J885" s="510">
        <v>10522</v>
      </c>
      <c r="K885" s="510">
        <v>6</v>
      </c>
      <c r="L885" s="510">
        <v>1</v>
      </c>
      <c r="M885" s="510">
        <v>15</v>
      </c>
      <c r="N885" s="510">
        <v>45</v>
      </c>
      <c r="O885" s="510">
        <v>92</v>
      </c>
      <c r="P885" s="510">
        <v>15</v>
      </c>
      <c r="Q885" s="510">
        <v>0</v>
      </c>
      <c r="R885" s="510">
        <v>2</v>
      </c>
      <c r="S885" s="510">
        <v>2349</v>
      </c>
      <c r="T885" s="510">
        <v>148</v>
      </c>
      <c r="U885" s="510">
        <v>78</v>
      </c>
      <c r="V885" s="510">
        <v>1053</v>
      </c>
      <c r="W885" s="510">
        <v>762</v>
      </c>
      <c r="X885" s="510">
        <v>34</v>
      </c>
      <c r="Y885" s="510">
        <v>76735</v>
      </c>
      <c r="Z885" s="510">
        <v>518</v>
      </c>
      <c r="AA885" s="510">
        <v>930</v>
      </c>
      <c r="AB885" s="510">
        <v>45945</v>
      </c>
      <c r="AC885" s="510">
        <v>589</v>
      </c>
      <c r="AD885" s="510">
        <v>1124</v>
      </c>
      <c r="AE885" s="510">
        <v>1385258</v>
      </c>
      <c r="AF885" s="510">
        <v>1316</v>
      </c>
      <c r="AG885" s="510">
        <v>2556</v>
      </c>
      <c r="AH885" s="510">
        <v>3764356</v>
      </c>
      <c r="AI885" s="510">
        <v>4940</v>
      </c>
      <c r="AJ885" s="510">
        <v>12188</v>
      </c>
      <c r="AK885" s="510">
        <v>225283</v>
      </c>
      <c r="AL885" s="510">
        <v>6626</v>
      </c>
      <c r="AM885" s="510">
        <v>15310</v>
      </c>
      <c r="AN885" s="510"/>
      <c r="AO885" s="510"/>
      <c r="AP885" s="510"/>
      <c r="AQ885" s="510"/>
      <c r="AR885" s="510"/>
      <c r="AS885" s="510"/>
      <c r="AT885" s="510">
        <v>170</v>
      </c>
      <c r="AU885" s="510">
        <v>1</v>
      </c>
      <c r="AV885" s="510">
        <v>15</v>
      </c>
      <c r="AW885" s="510">
        <v>33</v>
      </c>
      <c r="AX885" s="510">
        <v>6</v>
      </c>
      <c r="AY885" s="510">
        <v>148</v>
      </c>
      <c r="AZ885" s="510">
        <v>13</v>
      </c>
      <c r="BA885" s="510"/>
      <c r="BB885" s="510"/>
      <c r="BC885" s="510"/>
      <c r="BD885" s="510"/>
      <c r="BE885" s="510"/>
      <c r="BF885" s="510"/>
      <c r="BG885" s="510"/>
      <c r="BH885" s="510"/>
      <c r="BI885" s="510">
        <v>1362</v>
      </c>
      <c r="BJ885" s="510">
        <v>16</v>
      </c>
      <c r="BK885" s="510">
        <v>801</v>
      </c>
      <c r="BL885" s="510">
        <v>2179</v>
      </c>
      <c r="BM885" s="510">
        <v>232</v>
      </c>
      <c r="BN885" s="510">
        <v>191</v>
      </c>
      <c r="BO885" s="510">
        <v>121</v>
      </c>
      <c r="BP885" s="510">
        <v>102</v>
      </c>
      <c r="BQ885" s="510">
        <v>1211</v>
      </c>
      <c r="BR885" s="510">
        <v>1108</v>
      </c>
      <c r="BS885" s="510">
        <v>936</v>
      </c>
      <c r="BT885" s="510">
        <v>817</v>
      </c>
      <c r="BU885" s="510">
        <v>36</v>
      </c>
      <c r="BV885" s="510">
        <v>36</v>
      </c>
      <c r="BW885" s="510">
        <v>2</v>
      </c>
      <c r="BX885" s="510">
        <v>527</v>
      </c>
      <c r="BY885" s="510">
        <v>264</v>
      </c>
      <c r="BZ885" s="510">
        <v>466</v>
      </c>
      <c r="CA885" s="510">
        <v>1</v>
      </c>
      <c r="CB885" s="510">
        <v>135</v>
      </c>
      <c r="CC885" s="510">
        <v>135</v>
      </c>
      <c r="CD885" s="510">
        <v>135</v>
      </c>
      <c r="CE885" s="510">
        <v>145</v>
      </c>
      <c r="CF885" s="510">
        <v>76073</v>
      </c>
      <c r="CG885" s="510">
        <v>525</v>
      </c>
      <c r="CH885" s="510">
        <v>934</v>
      </c>
      <c r="CI885" s="510">
        <v>110</v>
      </c>
      <c r="CJ885" s="510">
        <v>140434</v>
      </c>
      <c r="CK885" s="510">
        <v>1277</v>
      </c>
      <c r="CL885" s="510">
        <v>2122</v>
      </c>
      <c r="CM885" s="510">
        <v>6</v>
      </c>
      <c r="CN885" s="510">
        <v>10249</v>
      </c>
      <c r="CO885" s="510">
        <v>1708</v>
      </c>
      <c r="CP885" s="510">
        <v>4851</v>
      </c>
      <c r="CQ885" s="510">
        <v>937</v>
      </c>
      <c r="CR885" s="510">
        <v>1234575</v>
      </c>
      <c r="CS885" s="510">
        <v>1318</v>
      </c>
      <c r="CT885" s="510">
        <v>2573</v>
      </c>
      <c r="CU885" s="510">
        <v>162</v>
      </c>
      <c r="CV885" s="510">
        <v>831698</v>
      </c>
      <c r="CW885" s="510">
        <v>5134</v>
      </c>
      <c r="CX885" s="510">
        <v>11205</v>
      </c>
      <c r="CY885" s="510">
        <v>2</v>
      </c>
      <c r="CZ885" s="510">
        <v>3558</v>
      </c>
      <c r="DA885" s="510">
        <v>1779</v>
      </c>
      <c r="DB885" s="510">
        <v>2385</v>
      </c>
      <c r="DC885" s="510">
        <v>14</v>
      </c>
      <c r="DD885" s="510">
        <v>168662</v>
      </c>
      <c r="DE885" s="510">
        <v>12047</v>
      </c>
      <c r="DF885" s="510">
        <v>19399</v>
      </c>
      <c r="DG885" s="510">
        <v>3</v>
      </c>
      <c r="DH885" s="510">
        <v>1301</v>
      </c>
      <c r="DI885" s="510">
        <v>434</v>
      </c>
      <c r="DJ885" s="510">
        <v>802</v>
      </c>
      <c r="DK885" s="510">
        <v>13</v>
      </c>
      <c r="DL885" s="510">
        <v>3616</v>
      </c>
      <c r="DM885" s="510">
        <v>278</v>
      </c>
      <c r="DN885" s="510">
        <v>501</v>
      </c>
      <c r="DO885" s="510">
        <v>122</v>
      </c>
      <c r="DP885" s="510">
        <v>5757</v>
      </c>
      <c r="DQ885" s="510">
        <v>47</v>
      </c>
      <c r="DR885" s="510">
        <v>97</v>
      </c>
      <c r="DS885" s="510">
        <v>0</v>
      </c>
      <c r="DT885" s="510">
        <v>0</v>
      </c>
      <c r="DU885" s="510" t="s">
        <v>152</v>
      </c>
      <c r="DV885" s="510" t="s">
        <v>152</v>
      </c>
      <c r="DW885" s="510">
        <v>0</v>
      </c>
      <c r="DX885" s="510"/>
      <c r="DY885" s="510"/>
      <c r="DZ885" s="510"/>
      <c r="EA885" s="510"/>
      <c r="EB885" s="510"/>
      <c r="EC885" s="510"/>
      <c r="ED885" s="510"/>
      <c r="EE885" s="510"/>
      <c r="EF885" s="510"/>
      <c r="EG885" s="510" t="s">
        <v>152</v>
      </c>
      <c r="EH885" s="510" t="s">
        <v>152</v>
      </c>
      <c r="EI885" s="510">
        <v>0</v>
      </c>
      <c r="EJ885" s="479"/>
      <c r="EK885" s="479"/>
      <c r="EL885" s="479"/>
      <c r="EM885" s="479"/>
      <c r="EN885" s="479"/>
      <c r="EO885" s="479"/>
      <c r="EP885" s="479"/>
      <c r="EQ885" s="479"/>
      <c r="ER885" s="479"/>
      <c r="ES885" s="479"/>
      <c r="ET885" s="479"/>
      <c r="EU885" s="479"/>
      <c r="EV885" s="479"/>
      <c r="EW885" s="479"/>
      <c r="EX885" s="479"/>
      <c r="EY885" s="479"/>
      <c r="EZ885" s="476"/>
      <c r="FA885" s="446">
        <f t="shared" si="2246"/>
        <v>12</v>
      </c>
      <c r="FB885" s="417">
        <f t="shared" si="2247"/>
        <v>2020</v>
      </c>
      <c r="FC885" s="448">
        <f t="shared" si="2258"/>
        <v>44166</v>
      </c>
      <c r="FD885" s="449">
        <f t="shared" si="2264"/>
        <v>31</v>
      </c>
      <c r="FE885" s="450"/>
      <c r="FF885" s="451">
        <f t="shared" si="2266"/>
        <v>0.91729323308270672</v>
      </c>
      <c r="FG885" s="450"/>
      <c r="FH885" s="452">
        <f t="shared" si="2248"/>
        <v>1.5675675675675675</v>
      </c>
      <c r="FI885" s="452">
        <f t="shared" si="2249"/>
        <v>1.2905405405405406</v>
      </c>
      <c r="FJ885" s="452">
        <f t="shared" si="2250"/>
        <v>1.5512820512820513</v>
      </c>
      <c r="FK885" s="452">
        <f t="shared" si="2251"/>
        <v>1.3076923076923077</v>
      </c>
      <c r="FL885" s="452">
        <f t="shared" si="2252"/>
        <v>1.1500474833808167</v>
      </c>
      <c r="FM885" s="452">
        <f t="shared" si="2253"/>
        <v>1.0522317188983856</v>
      </c>
      <c r="FN885" s="452">
        <f t="shared" si="2254"/>
        <v>1.2283464566929134</v>
      </c>
      <c r="FO885" s="452">
        <f t="shared" si="2255"/>
        <v>1.0721784776902887</v>
      </c>
      <c r="FP885" s="452">
        <f t="shared" si="2256"/>
        <v>1.0588235294117647</v>
      </c>
      <c r="FQ885" s="452">
        <f t="shared" si="2257"/>
        <v>1.0588235294117647</v>
      </c>
      <c r="FR885" s="453"/>
      <c r="FS885" s="446">
        <f t="shared" si="2277"/>
        <v>1635</v>
      </c>
      <c r="FT885" s="446">
        <f t="shared" si="2277"/>
        <v>24525</v>
      </c>
      <c r="FU885" s="446">
        <f t="shared" si="2277"/>
        <v>73575</v>
      </c>
      <c r="FV885" s="446">
        <f t="shared" si="2277"/>
        <v>150420</v>
      </c>
      <c r="FW885" s="446">
        <f t="shared" si="2277"/>
        <v>137640</v>
      </c>
      <c r="FX885" s="446">
        <f t="shared" si="2277"/>
        <v>87672</v>
      </c>
      <c r="FY885" s="446">
        <f t="shared" si="2277"/>
        <v>2691468</v>
      </c>
      <c r="FZ885" s="446">
        <f t="shared" si="2277"/>
        <v>9287256</v>
      </c>
      <c r="GA885" s="446">
        <f t="shared" si="2277"/>
        <v>520540</v>
      </c>
      <c r="GB885" s="446"/>
      <c r="GC885" s="446"/>
      <c r="GD885" s="446">
        <f t="shared" si="2276"/>
        <v>932</v>
      </c>
      <c r="GE885" s="446">
        <f t="shared" si="2276"/>
        <v>135</v>
      </c>
      <c r="GF885" s="446">
        <f t="shared" si="2276"/>
        <v>135430</v>
      </c>
      <c r="GG885" s="446">
        <f t="shared" si="2276"/>
        <v>233420</v>
      </c>
      <c r="GH885" s="446">
        <f t="shared" si="2276"/>
        <v>29106</v>
      </c>
      <c r="GI885" s="446">
        <f t="shared" si="2276"/>
        <v>2410901</v>
      </c>
      <c r="GJ885" s="446">
        <f t="shared" si="2276"/>
        <v>1815210</v>
      </c>
      <c r="GK885" s="446">
        <f t="shared" si="2276"/>
        <v>4770</v>
      </c>
      <c r="GL885" s="446">
        <f t="shared" si="2276"/>
        <v>271586</v>
      </c>
      <c r="GM885" s="446">
        <f t="shared" si="2276"/>
        <v>2406</v>
      </c>
      <c r="GN885" s="446" t="str">
        <f t="shared" si="2270"/>
        <v>-</v>
      </c>
      <c r="GO885" s="446">
        <f t="shared" si="2274"/>
        <v>6513</v>
      </c>
      <c r="GP885" s="446">
        <f t="shared" si="2274"/>
        <v>11834</v>
      </c>
      <c r="GQ885" s="446">
        <f t="shared" si="2274"/>
        <v>0</v>
      </c>
      <c r="GR885" s="446"/>
      <c r="GS885" s="446"/>
      <c r="GT885" s="446"/>
      <c r="GU885" s="446"/>
      <c r="GV885" s="416"/>
      <c r="GW885" s="402"/>
      <c r="GX885" s="402"/>
      <c r="GY885" s="402"/>
      <c r="GZ885" s="402"/>
      <c r="HA885" s="402"/>
    </row>
    <row r="886" spans="1:209" ht="9.75" customHeight="1" x14ac:dyDescent="0.2">
      <c r="A886" s="493" t="str">
        <f t="shared" si="2245"/>
        <v>2020-21DECEMBERRRU</v>
      </c>
      <c r="B886" s="494" t="str">
        <f t="shared" si="2262"/>
        <v>2020-21</v>
      </c>
      <c r="C886" s="480" t="s">
        <v>650</v>
      </c>
      <c r="D886" s="480" t="s">
        <v>659</v>
      </c>
      <c r="E886" s="480" t="s">
        <v>467</v>
      </c>
      <c r="F886" s="495" t="s">
        <v>454</v>
      </c>
      <c r="G886" s="511" t="s">
        <v>689</v>
      </c>
      <c r="H886" s="519">
        <v>198667</v>
      </c>
      <c r="I886" s="519">
        <v>149131</v>
      </c>
      <c r="J886" s="519">
        <v>5830055</v>
      </c>
      <c r="K886" s="519">
        <v>39</v>
      </c>
      <c r="L886" s="519">
        <v>0</v>
      </c>
      <c r="M886" s="519">
        <v>135</v>
      </c>
      <c r="N886" s="519">
        <v>219</v>
      </c>
      <c r="O886" s="519">
        <v>459</v>
      </c>
      <c r="P886" s="519">
        <v>750</v>
      </c>
      <c r="Q886" s="519">
        <v>0</v>
      </c>
      <c r="R886" s="519">
        <v>1366</v>
      </c>
      <c r="S886" s="519">
        <v>115319</v>
      </c>
      <c r="T886" s="519">
        <v>8349</v>
      </c>
      <c r="U886" s="519">
        <v>5397</v>
      </c>
      <c r="V886" s="519">
        <v>65891</v>
      </c>
      <c r="W886" s="519">
        <v>19945</v>
      </c>
      <c r="X886" s="519">
        <v>1011</v>
      </c>
      <c r="Y886" s="519">
        <v>3292691</v>
      </c>
      <c r="Z886" s="519">
        <v>394</v>
      </c>
      <c r="AA886" s="519">
        <v>666</v>
      </c>
      <c r="AB886" s="519">
        <v>3427524</v>
      </c>
      <c r="AC886" s="519">
        <v>635</v>
      </c>
      <c r="AD886" s="519">
        <v>1085</v>
      </c>
      <c r="AE886" s="519">
        <v>176756007</v>
      </c>
      <c r="AF886" s="519">
        <v>2683</v>
      </c>
      <c r="AG886" s="519">
        <v>6481</v>
      </c>
      <c r="AH886" s="519">
        <v>121634910</v>
      </c>
      <c r="AI886" s="519">
        <v>6099</v>
      </c>
      <c r="AJ886" s="519">
        <v>15114</v>
      </c>
      <c r="AK886" s="519">
        <v>10613446</v>
      </c>
      <c r="AL886" s="519">
        <v>10498</v>
      </c>
      <c r="AM886" s="519">
        <v>23836</v>
      </c>
      <c r="AN886" s="519"/>
      <c r="AO886" s="519"/>
      <c r="AP886" s="519"/>
      <c r="AQ886" s="519"/>
      <c r="AR886" s="519"/>
      <c r="AS886" s="519"/>
      <c r="AT886" s="519">
        <v>15339</v>
      </c>
      <c r="AU886" s="519">
        <v>792</v>
      </c>
      <c r="AV886" s="519">
        <v>4375</v>
      </c>
      <c r="AW886" s="519">
        <v>4200</v>
      </c>
      <c r="AX886" s="519">
        <v>264</v>
      </c>
      <c r="AY886" s="519">
        <v>9908</v>
      </c>
      <c r="AZ886" s="519">
        <v>0</v>
      </c>
      <c r="BA886" s="519"/>
      <c r="BB886" s="519"/>
      <c r="BC886" s="519"/>
      <c r="BD886" s="519"/>
      <c r="BE886" s="519"/>
      <c r="BF886" s="519"/>
      <c r="BG886" s="519"/>
      <c r="BH886" s="519"/>
      <c r="BI886" s="519">
        <v>57492</v>
      </c>
      <c r="BJ886" s="519">
        <v>3898</v>
      </c>
      <c r="BK886" s="519">
        <v>38590</v>
      </c>
      <c r="BL886" s="519">
        <v>99980</v>
      </c>
      <c r="BM886" s="519">
        <v>21862</v>
      </c>
      <c r="BN886" s="519">
        <v>16819</v>
      </c>
      <c r="BO886" s="519">
        <v>13840</v>
      </c>
      <c r="BP886" s="519">
        <v>10835</v>
      </c>
      <c r="BQ886" s="519">
        <v>90443</v>
      </c>
      <c r="BR886" s="519">
        <v>71933</v>
      </c>
      <c r="BS886" s="519">
        <v>30383</v>
      </c>
      <c r="BT886" s="519">
        <v>22349</v>
      </c>
      <c r="BU886" s="519">
        <v>1408</v>
      </c>
      <c r="BV886" s="519">
        <v>1074</v>
      </c>
      <c r="BW886" s="519">
        <v>93</v>
      </c>
      <c r="BX886" s="519">
        <v>45929</v>
      </c>
      <c r="BY886" s="519">
        <v>494</v>
      </c>
      <c r="BZ886" s="519">
        <v>818</v>
      </c>
      <c r="CA886" s="519">
        <v>46</v>
      </c>
      <c r="CB886" s="519">
        <v>19466</v>
      </c>
      <c r="CC886" s="519">
        <v>423</v>
      </c>
      <c r="CD886" s="519">
        <v>846</v>
      </c>
      <c r="CE886" s="519">
        <v>8210</v>
      </c>
      <c r="CF886" s="519">
        <v>3227296</v>
      </c>
      <c r="CG886" s="519">
        <v>393</v>
      </c>
      <c r="CH886" s="519">
        <v>663</v>
      </c>
      <c r="CI886" s="519">
        <v>3649</v>
      </c>
      <c r="CJ886" s="519">
        <v>8712149</v>
      </c>
      <c r="CK886" s="519">
        <v>2388</v>
      </c>
      <c r="CL886" s="519">
        <v>5470</v>
      </c>
      <c r="CM886" s="519">
        <v>902</v>
      </c>
      <c r="CN886" s="519">
        <v>2030883</v>
      </c>
      <c r="CO886" s="519">
        <v>2252</v>
      </c>
      <c r="CP886" s="519">
        <v>5610</v>
      </c>
      <c r="CQ886" s="519">
        <v>61340</v>
      </c>
      <c r="CR886" s="519">
        <v>166012975</v>
      </c>
      <c r="CS886" s="519">
        <v>2706</v>
      </c>
      <c r="CT886" s="519">
        <v>6564</v>
      </c>
      <c r="CU886" s="519">
        <v>1597</v>
      </c>
      <c r="CV886" s="519">
        <v>14227038</v>
      </c>
      <c r="CW886" s="519">
        <v>8909</v>
      </c>
      <c r="CX886" s="519">
        <v>20414</v>
      </c>
      <c r="CY886" s="519">
        <v>318</v>
      </c>
      <c r="CZ886" s="519">
        <v>3112690</v>
      </c>
      <c r="DA886" s="519">
        <v>9788</v>
      </c>
      <c r="DB886" s="519">
        <v>24172</v>
      </c>
      <c r="DC886" s="519">
        <v>1343</v>
      </c>
      <c r="DD886" s="519">
        <v>13961072</v>
      </c>
      <c r="DE886" s="519">
        <v>10395</v>
      </c>
      <c r="DF886" s="519">
        <v>22525</v>
      </c>
      <c r="DG886" s="519">
        <v>100</v>
      </c>
      <c r="DH886" s="519">
        <v>1341926</v>
      </c>
      <c r="DI886" s="519">
        <v>13419</v>
      </c>
      <c r="DJ886" s="519">
        <v>33314</v>
      </c>
      <c r="DK886" s="519">
        <v>872</v>
      </c>
      <c r="DL886" s="519">
        <v>291394</v>
      </c>
      <c r="DM886" s="519">
        <v>334</v>
      </c>
      <c r="DN886" s="519">
        <v>593</v>
      </c>
      <c r="DO886" s="519">
        <v>4092</v>
      </c>
      <c r="DP886" s="519">
        <v>401833</v>
      </c>
      <c r="DQ886" s="519">
        <v>98</v>
      </c>
      <c r="DR886" s="519">
        <v>219</v>
      </c>
      <c r="DS886" s="519">
        <v>149</v>
      </c>
      <c r="DT886" s="519">
        <v>385436</v>
      </c>
      <c r="DU886" s="519">
        <v>2587</v>
      </c>
      <c r="DV886" s="519">
        <v>6525</v>
      </c>
      <c r="DW886" s="519">
        <v>132</v>
      </c>
      <c r="DX886" s="519"/>
      <c r="DY886" s="519"/>
      <c r="DZ886" s="519"/>
      <c r="EA886" s="519"/>
      <c r="EB886" s="519"/>
      <c r="EC886" s="519"/>
      <c r="ED886" s="519"/>
      <c r="EE886" s="519"/>
      <c r="EF886" s="519"/>
      <c r="EG886" s="519" t="s">
        <v>152</v>
      </c>
      <c r="EH886" s="519" t="s">
        <v>152</v>
      </c>
      <c r="EI886" s="519">
        <v>0</v>
      </c>
      <c r="EJ886" s="512"/>
      <c r="EK886" s="512"/>
      <c r="EL886" s="512"/>
      <c r="EM886" s="512"/>
      <c r="EN886" s="512"/>
      <c r="EO886" s="512"/>
      <c r="EP886" s="512"/>
      <c r="EQ886" s="512"/>
      <c r="ER886" s="512"/>
      <c r="ES886" s="512"/>
      <c r="ET886" s="512"/>
      <c r="EU886" s="512"/>
      <c r="EV886" s="512"/>
      <c r="EW886" s="512"/>
      <c r="EX886" s="512"/>
      <c r="EY886" s="512"/>
      <c r="EZ886" s="514"/>
      <c r="FA886" s="520">
        <f t="shared" si="2246"/>
        <v>12</v>
      </c>
      <c r="FB886" s="493">
        <f t="shared" si="2247"/>
        <v>2020</v>
      </c>
      <c r="FC886" s="498">
        <f t="shared" si="2258"/>
        <v>44166</v>
      </c>
      <c r="FD886" s="499">
        <f t="shared" si="2264"/>
        <v>31</v>
      </c>
      <c r="FE886" s="500"/>
      <c r="FF886" s="515">
        <f t="shared" si="2266"/>
        <v>0.53849190682984605</v>
      </c>
      <c r="FG886" s="500"/>
      <c r="FH886" s="481">
        <f t="shared" si="2248"/>
        <v>2.6185171876871483</v>
      </c>
      <c r="FI886" s="481">
        <f t="shared" si="2249"/>
        <v>2.0144927536231885</v>
      </c>
      <c r="FJ886" s="481">
        <f t="shared" si="2250"/>
        <v>2.5643876227533817</v>
      </c>
      <c r="FK886" s="481">
        <f t="shared" si="2251"/>
        <v>2.0075968130442838</v>
      </c>
      <c r="FL886" s="481">
        <f t="shared" si="2252"/>
        <v>1.3726153799456677</v>
      </c>
      <c r="FM886" s="481">
        <f t="shared" si="2253"/>
        <v>1.0916968933541757</v>
      </c>
      <c r="FN886" s="481">
        <f t="shared" si="2254"/>
        <v>1.5233391827525695</v>
      </c>
      <c r="FO886" s="481">
        <f t="shared" si="2255"/>
        <v>1.1205314615191777</v>
      </c>
      <c r="FP886" s="481">
        <f t="shared" si="2256"/>
        <v>1.3926805143422354</v>
      </c>
      <c r="FQ886" s="481">
        <f t="shared" si="2257"/>
        <v>1.0623145400593472</v>
      </c>
      <c r="FR886" s="501"/>
      <c r="FS886" s="482">
        <f t="shared" si="2277"/>
        <v>0</v>
      </c>
      <c r="FT886" s="482">
        <f t="shared" si="2277"/>
        <v>20132685</v>
      </c>
      <c r="FU886" s="482">
        <f t="shared" si="2277"/>
        <v>32659689</v>
      </c>
      <c r="FV886" s="482">
        <f t="shared" si="2277"/>
        <v>68451129</v>
      </c>
      <c r="FW886" s="482">
        <f t="shared" si="2277"/>
        <v>5560434</v>
      </c>
      <c r="FX886" s="482">
        <f t="shared" si="2277"/>
        <v>5855745</v>
      </c>
      <c r="FY886" s="482">
        <f t="shared" si="2277"/>
        <v>427039571</v>
      </c>
      <c r="FZ886" s="482">
        <f t="shared" si="2277"/>
        <v>301448730</v>
      </c>
      <c r="GA886" s="482">
        <f t="shared" si="2277"/>
        <v>24098196</v>
      </c>
      <c r="GB886" s="482"/>
      <c r="GC886" s="482"/>
      <c r="GD886" s="482">
        <f t="shared" si="2276"/>
        <v>76074</v>
      </c>
      <c r="GE886" s="482">
        <f t="shared" si="2276"/>
        <v>38916</v>
      </c>
      <c r="GF886" s="482">
        <f t="shared" si="2276"/>
        <v>5443230</v>
      </c>
      <c r="GG886" s="482">
        <f t="shared" si="2276"/>
        <v>19960030</v>
      </c>
      <c r="GH886" s="482">
        <f t="shared" si="2276"/>
        <v>5060220</v>
      </c>
      <c r="GI886" s="482">
        <f t="shared" si="2276"/>
        <v>402635760</v>
      </c>
      <c r="GJ886" s="482">
        <f t="shared" si="2276"/>
        <v>32601158</v>
      </c>
      <c r="GK886" s="482">
        <f t="shared" si="2276"/>
        <v>7686696</v>
      </c>
      <c r="GL886" s="482">
        <f t="shared" si="2276"/>
        <v>30251075</v>
      </c>
      <c r="GM886" s="482">
        <f t="shared" si="2276"/>
        <v>3331400</v>
      </c>
      <c r="GN886" s="482">
        <f t="shared" si="2270"/>
        <v>972225</v>
      </c>
      <c r="GO886" s="482">
        <f t="shared" si="2274"/>
        <v>517096</v>
      </c>
      <c r="GP886" s="482">
        <f t="shared" si="2274"/>
        <v>896148</v>
      </c>
      <c r="GQ886" s="482">
        <f t="shared" si="2274"/>
        <v>0</v>
      </c>
      <c r="GR886" s="482"/>
      <c r="GS886" s="482"/>
      <c r="GT886" s="482"/>
      <c r="GU886" s="482"/>
      <c r="GV886" s="502"/>
      <c r="GW886" s="402"/>
      <c r="GX886" s="402"/>
      <c r="GY886" s="402"/>
      <c r="GZ886" s="402"/>
      <c r="HA886" s="402"/>
    </row>
    <row r="887" spans="1:209" ht="9.75" customHeight="1" x14ac:dyDescent="0.2">
      <c r="A887" s="417" t="str">
        <f t="shared" si="2245"/>
        <v>2020-21DECEMBERRX6</v>
      </c>
      <c r="B887" s="458" t="str">
        <f t="shared" si="2262"/>
        <v>2020-21</v>
      </c>
      <c r="C887" s="402" t="s">
        <v>650</v>
      </c>
      <c r="D887" s="402" t="s">
        <v>646</v>
      </c>
      <c r="E887" s="402" t="s">
        <v>645</v>
      </c>
      <c r="F887" s="478" t="s">
        <v>448</v>
      </c>
      <c r="G887" s="478" t="s">
        <v>690</v>
      </c>
      <c r="H887" s="510">
        <v>47423</v>
      </c>
      <c r="I887" s="510">
        <v>31661</v>
      </c>
      <c r="J887" s="510">
        <v>213564</v>
      </c>
      <c r="K887" s="510">
        <v>7</v>
      </c>
      <c r="L887" s="510">
        <v>0</v>
      </c>
      <c r="M887" s="510">
        <v>14</v>
      </c>
      <c r="N887" s="510">
        <v>27</v>
      </c>
      <c r="O887" s="510">
        <v>71</v>
      </c>
      <c r="P887" s="510">
        <v>199</v>
      </c>
      <c r="Q887" s="510">
        <v>2459</v>
      </c>
      <c r="R887" s="510">
        <v>13</v>
      </c>
      <c r="S887" s="510">
        <v>36095</v>
      </c>
      <c r="T887" s="510">
        <v>2581</v>
      </c>
      <c r="U887" s="510">
        <v>1541</v>
      </c>
      <c r="V887" s="510">
        <v>20424</v>
      </c>
      <c r="W887" s="510">
        <v>6857</v>
      </c>
      <c r="X887" s="510">
        <v>430</v>
      </c>
      <c r="Y887" s="510">
        <v>1019705</v>
      </c>
      <c r="Z887" s="510">
        <v>395</v>
      </c>
      <c r="AA887" s="510">
        <v>692</v>
      </c>
      <c r="AB887" s="510">
        <v>712754</v>
      </c>
      <c r="AC887" s="510">
        <v>463</v>
      </c>
      <c r="AD887" s="510">
        <v>827</v>
      </c>
      <c r="AE887" s="510">
        <v>39291377</v>
      </c>
      <c r="AF887" s="510">
        <v>1924</v>
      </c>
      <c r="AG887" s="510">
        <v>3934</v>
      </c>
      <c r="AH887" s="510">
        <v>42297310</v>
      </c>
      <c r="AI887" s="510">
        <v>6168</v>
      </c>
      <c r="AJ887" s="510">
        <v>15512</v>
      </c>
      <c r="AK887" s="510">
        <v>2199988</v>
      </c>
      <c r="AL887" s="510">
        <v>5116</v>
      </c>
      <c r="AM887" s="510">
        <v>11691</v>
      </c>
      <c r="AN887" s="510"/>
      <c r="AO887" s="510"/>
      <c r="AP887" s="510"/>
      <c r="AQ887" s="510"/>
      <c r="AR887" s="510"/>
      <c r="AS887" s="510"/>
      <c r="AT887" s="510">
        <v>3196</v>
      </c>
      <c r="AU887" s="510">
        <v>46</v>
      </c>
      <c r="AV887" s="510">
        <v>268</v>
      </c>
      <c r="AW887" s="510">
        <v>1151</v>
      </c>
      <c r="AX887" s="510">
        <v>165</v>
      </c>
      <c r="AY887" s="510">
        <v>2717</v>
      </c>
      <c r="AZ887" s="510">
        <v>0</v>
      </c>
      <c r="BA887" s="510"/>
      <c r="BB887" s="510"/>
      <c r="BC887" s="510"/>
      <c r="BD887" s="510"/>
      <c r="BE887" s="510"/>
      <c r="BF887" s="510"/>
      <c r="BG887" s="510"/>
      <c r="BH887" s="510"/>
      <c r="BI887" s="510">
        <v>19599</v>
      </c>
      <c r="BJ887" s="510">
        <v>2911</v>
      </c>
      <c r="BK887" s="510">
        <v>10389</v>
      </c>
      <c r="BL887" s="510">
        <v>32899</v>
      </c>
      <c r="BM887" s="510">
        <v>5224</v>
      </c>
      <c r="BN887" s="510">
        <v>4028</v>
      </c>
      <c r="BO887" s="510">
        <v>3063</v>
      </c>
      <c r="BP887" s="510">
        <v>2390</v>
      </c>
      <c r="BQ887" s="510">
        <v>26753</v>
      </c>
      <c r="BR887" s="510">
        <v>22320</v>
      </c>
      <c r="BS887" s="510">
        <v>11389</v>
      </c>
      <c r="BT887" s="510">
        <v>7460</v>
      </c>
      <c r="BU887" s="510">
        <v>735</v>
      </c>
      <c r="BV887" s="510">
        <v>441</v>
      </c>
      <c r="BW887" s="510">
        <v>60</v>
      </c>
      <c r="BX887" s="510">
        <v>27961</v>
      </c>
      <c r="BY887" s="510">
        <v>466</v>
      </c>
      <c r="BZ887" s="510">
        <v>766</v>
      </c>
      <c r="CA887" s="510">
        <v>73</v>
      </c>
      <c r="CB887" s="510">
        <v>25580</v>
      </c>
      <c r="CC887" s="510">
        <v>350</v>
      </c>
      <c r="CD887" s="510">
        <v>748</v>
      </c>
      <c r="CE887" s="510">
        <v>2448</v>
      </c>
      <c r="CF887" s="510">
        <v>966164</v>
      </c>
      <c r="CG887" s="510">
        <v>395</v>
      </c>
      <c r="CH887" s="510">
        <v>688</v>
      </c>
      <c r="CI887" s="510">
        <v>2706</v>
      </c>
      <c r="CJ887" s="510">
        <v>5622918</v>
      </c>
      <c r="CK887" s="510">
        <v>2078</v>
      </c>
      <c r="CL887" s="510">
        <v>4084</v>
      </c>
      <c r="CM887" s="510">
        <v>539</v>
      </c>
      <c r="CN887" s="510">
        <v>1004380</v>
      </c>
      <c r="CO887" s="510">
        <v>1863</v>
      </c>
      <c r="CP887" s="510">
        <v>3944</v>
      </c>
      <c r="CQ887" s="510">
        <v>17179</v>
      </c>
      <c r="CR887" s="510">
        <v>32664079</v>
      </c>
      <c r="CS887" s="510">
        <v>1901</v>
      </c>
      <c r="CT887" s="510">
        <v>3888</v>
      </c>
      <c r="CU887" s="510">
        <v>1142</v>
      </c>
      <c r="CV887" s="510">
        <v>8670820</v>
      </c>
      <c r="CW887" s="510">
        <v>7593</v>
      </c>
      <c r="CX887" s="510">
        <v>15526</v>
      </c>
      <c r="CY887" s="510">
        <v>420</v>
      </c>
      <c r="CZ887" s="510">
        <v>3770370</v>
      </c>
      <c r="DA887" s="510">
        <v>8977</v>
      </c>
      <c r="DB887" s="510">
        <v>19437</v>
      </c>
      <c r="DC887" s="510">
        <v>876</v>
      </c>
      <c r="DD887" s="510">
        <v>7822098</v>
      </c>
      <c r="DE887" s="510">
        <v>8929</v>
      </c>
      <c r="DF887" s="510">
        <v>18418</v>
      </c>
      <c r="DG887" s="510">
        <v>143</v>
      </c>
      <c r="DH887" s="510">
        <v>1902435</v>
      </c>
      <c r="DI887" s="510">
        <v>13304</v>
      </c>
      <c r="DJ887" s="510">
        <v>34191</v>
      </c>
      <c r="DK887" s="510">
        <v>105</v>
      </c>
      <c r="DL887" s="510">
        <v>41885</v>
      </c>
      <c r="DM887" s="510">
        <v>399</v>
      </c>
      <c r="DN887" s="510">
        <v>738</v>
      </c>
      <c r="DO887" s="510">
        <v>1445</v>
      </c>
      <c r="DP887" s="510">
        <v>35473</v>
      </c>
      <c r="DQ887" s="510">
        <v>25</v>
      </c>
      <c r="DR887" s="510">
        <v>44</v>
      </c>
      <c r="DS887" s="510">
        <v>0</v>
      </c>
      <c r="DT887" s="510">
        <v>0</v>
      </c>
      <c r="DU887" s="510" t="s">
        <v>152</v>
      </c>
      <c r="DV887" s="510" t="s">
        <v>152</v>
      </c>
      <c r="DW887" s="510">
        <v>0</v>
      </c>
      <c r="DX887" s="510"/>
      <c r="DY887" s="510"/>
      <c r="DZ887" s="510"/>
      <c r="EA887" s="510"/>
      <c r="EB887" s="510"/>
      <c r="EC887" s="510"/>
      <c r="ED887" s="510"/>
      <c r="EE887" s="510"/>
      <c r="EF887" s="510"/>
      <c r="EG887" s="510" t="s">
        <v>152</v>
      </c>
      <c r="EH887" s="510" t="s">
        <v>152</v>
      </c>
      <c r="EI887" s="510">
        <v>0</v>
      </c>
      <c r="EJ887" s="479"/>
      <c r="EK887" s="479"/>
      <c r="EL887" s="479"/>
      <c r="EM887" s="479"/>
      <c r="EN887" s="479"/>
      <c r="EO887" s="479"/>
      <c r="EP887" s="479"/>
      <c r="EQ887" s="479"/>
      <c r="ER887" s="479"/>
      <c r="ES887" s="479"/>
      <c r="ET887" s="479"/>
      <c r="EU887" s="479"/>
      <c r="EV887" s="479"/>
      <c r="EW887" s="479"/>
      <c r="EX887" s="479"/>
      <c r="EY887" s="479"/>
      <c r="EZ887" s="476"/>
      <c r="FA887" s="446">
        <f t="shared" si="2246"/>
        <v>12</v>
      </c>
      <c r="FB887" s="417">
        <f t="shared" si="2247"/>
        <v>2020</v>
      </c>
      <c r="FC887" s="448">
        <f t="shared" si="2258"/>
        <v>44166</v>
      </c>
      <c r="FD887" s="449">
        <f t="shared" si="2264"/>
        <v>31</v>
      </c>
      <c r="FE887" s="450"/>
      <c r="FF887" s="451">
        <f t="shared" si="2266"/>
        <v>0.60663308144416461</v>
      </c>
      <c r="FG887" s="450"/>
      <c r="FH887" s="452">
        <f t="shared" si="2248"/>
        <v>2.0240216970166602</v>
      </c>
      <c r="FI887" s="452">
        <f t="shared" si="2249"/>
        <v>1.5606354126307633</v>
      </c>
      <c r="FJ887" s="452">
        <f t="shared" si="2250"/>
        <v>1.9876703439325114</v>
      </c>
      <c r="FK887" s="452">
        <f t="shared" si="2251"/>
        <v>1.5509409474367295</v>
      </c>
      <c r="FL887" s="452">
        <f t="shared" si="2252"/>
        <v>1.3098805327066196</v>
      </c>
      <c r="FM887" s="452">
        <f t="shared" si="2253"/>
        <v>1.0928319623971798</v>
      </c>
      <c r="FN887" s="452">
        <f t="shared" si="2254"/>
        <v>1.6609304360507511</v>
      </c>
      <c r="FO887" s="452">
        <f t="shared" si="2255"/>
        <v>1.0879393320694182</v>
      </c>
      <c r="FP887" s="452">
        <f t="shared" si="2256"/>
        <v>1.7093023255813953</v>
      </c>
      <c r="FQ887" s="452">
        <f t="shared" si="2257"/>
        <v>1.0255813953488373</v>
      </c>
      <c r="FR887" s="453"/>
      <c r="FS887" s="446">
        <f t="shared" si="2277"/>
        <v>0</v>
      </c>
      <c r="FT887" s="446">
        <f t="shared" si="2277"/>
        <v>443254</v>
      </c>
      <c r="FU887" s="446">
        <f t="shared" si="2277"/>
        <v>854847</v>
      </c>
      <c r="FV887" s="446">
        <f t="shared" si="2277"/>
        <v>2247931</v>
      </c>
      <c r="FW887" s="446">
        <f t="shared" si="2277"/>
        <v>1786052</v>
      </c>
      <c r="FX887" s="446">
        <f t="shared" si="2277"/>
        <v>1274407</v>
      </c>
      <c r="FY887" s="446">
        <f t="shared" si="2277"/>
        <v>80348016</v>
      </c>
      <c r="FZ887" s="446">
        <f t="shared" si="2277"/>
        <v>106365784</v>
      </c>
      <c r="GA887" s="446">
        <f t="shared" si="2277"/>
        <v>5027130</v>
      </c>
      <c r="GB887" s="446"/>
      <c r="GC887" s="446"/>
      <c r="GD887" s="446">
        <f t="shared" si="2276"/>
        <v>45960</v>
      </c>
      <c r="GE887" s="446">
        <f t="shared" si="2276"/>
        <v>54604</v>
      </c>
      <c r="GF887" s="446">
        <f t="shared" si="2276"/>
        <v>1684224</v>
      </c>
      <c r="GG887" s="446">
        <f t="shared" si="2276"/>
        <v>11051304</v>
      </c>
      <c r="GH887" s="446">
        <f t="shared" si="2276"/>
        <v>2125816</v>
      </c>
      <c r="GI887" s="446">
        <f t="shared" si="2276"/>
        <v>66791952</v>
      </c>
      <c r="GJ887" s="446">
        <f t="shared" si="2276"/>
        <v>17730692</v>
      </c>
      <c r="GK887" s="446">
        <f t="shared" si="2276"/>
        <v>8163540</v>
      </c>
      <c r="GL887" s="446">
        <f t="shared" si="2276"/>
        <v>16134168</v>
      </c>
      <c r="GM887" s="446">
        <f t="shared" si="2276"/>
        <v>4889313</v>
      </c>
      <c r="GN887" s="446" t="str">
        <f t="shared" si="2270"/>
        <v>-</v>
      </c>
      <c r="GO887" s="446">
        <f t="shared" si="2274"/>
        <v>77490</v>
      </c>
      <c r="GP887" s="446">
        <f t="shared" si="2274"/>
        <v>63580</v>
      </c>
      <c r="GQ887" s="446">
        <f t="shared" si="2274"/>
        <v>0</v>
      </c>
      <c r="GR887" s="446"/>
      <c r="GS887" s="446"/>
      <c r="GT887" s="446"/>
      <c r="GU887" s="446"/>
      <c r="GV887" s="416"/>
      <c r="GW887" s="402"/>
      <c r="GX887" s="402"/>
      <c r="GY887" s="402"/>
      <c r="GZ887" s="402"/>
      <c r="HA887" s="402"/>
    </row>
    <row r="888" spans="1:209" ht="9.75" customHeight="1" x14ac:dyDescent="0.2">
      <c r="A888" s="417" t="str">
        <f t="shared" si="2245"/>
        <v>2020-21DECEMBERRX7</v>
      </c>
      <c r="B888" s="458" t="str">
        <f t="shared" si="2262"/>
        <v>2020-21</v>
      </c>
      <c r="C888" s="402" t="s">
        <v>650</v>
      </c>
      <c r="D888" s="402" t="s">
        <v>649</v>
      </c>
      <c r="E888" s="402" t="s">
        <v>462</v>
      </c>
      <c r="F888" s="478" t="s">
        <v>449</v>
      </c>
      <c r="G888" s="478" t="s">
        <v>691</v>
      </c>
      <c r="H888" s="510">
        <v>126674</v>
      </c>
      <c r="I888" s="510">
        <v>99802</v>
      </c>
      <c r="J888" s="510">
        <v>215846</v>
      </c>
      <c r="K888" s="510">
        <v>2</v>
      </c>
      <c r="L888" s="510">
        <v>1</v>
      </c>
      <c r="M888" s="510">
        <v>1</v>
      </c>
      <c r="N888" s="510">
        <v>1</v>
      </c>
      <c r="O888" s="510">
        <v>53</v>
      </c>
      <c r="P888" s="510">
        <v>308</v>
      </c>
      <c r="Q888" s="510">
        <v>15079</v>
      </c>
      <c r="R888" s="510">
        <v>1301</v>
      </c>
      <c r="S888" s="510">
        <v>99059</v>
      </c>
      <c r="T888" s="510">
        <v>8469</v>
      </c>
      <c r="U888" s="510">
        <v>5616</v>
      </c>
      <c r="V888" s="510">
        <v>51281</v>
      </c>
      <c r="W888" s="510">
        <v>19091</v>
      </c>
      <c r="X888" s="510">
        <v>2643</v>
      </c>
      <c r="Y888" s="510">
        <v>3864146</v>
      </c>
      <c r="Z888" s="510">
        <v>456</v>
      </c>
      <c r="AA888" s="510">
        <v>764</v>
      </c>
      <c r="AB888" s="510">
        <v>3327707</v>
      </c>
      <c r="AC888" s="510">
        <v>593</v>
      </c>
      <c r="AD888" s="510">
        <v>1027</v>
      </c>
      <c r="AE888" s="510">
        <v>81499833</v>
      </c>
      <c r="AF888" s="510">
        <v>1589</v>
      </c>
      <c r="AG888" s="510">
        <v>3349</v>
      </c>
      <c r="AH888" s="510">
        <v>89084266</v>
      </c>
      <c r="AI888" s="510">
        <v>4666</v>
      </c>
      <c r="AJ888" s="510">
        <v>10967</v>
      </c>
      <c r="AK888" s="510">
        <v>28010115</v>
      </c>
      <c r="AL888" s="510">
        <v>10598</v>
      </c>
      <c r="AM888" s="510">
        <v>21297</v>
      </c>
      <c r="AN888" s="510"/>
      <c r="AO888" s="510"/>
      <c r="AP888" s="510"/>
      <c r="AQ888" s="510"/>
      <c r="AR888" s="510"/>
      <c r="AS888" s="510"/>
      <c r="AT888" s="510">
        <v>9079</v>
      </c>
      <c r="AU888" s="510">
        <v>380</v>
      </c>
      <c r="AV888" s="510">
        <v>6417</v>
      </c>
      <c r="AW888" s="510">
        <v>1545</v>
      </c>
      <c r="AX888" s="510">
        <v>616</v>
      </c>
      <c r="AY888" s="510">
        <v>1666</v>
      </c>
      <c r="AZ888" s="510">
        <v>882</v>
      </c>
      <c r="BA888" s="510"/>
      <c r="BB888" s="510"/>
      <c r="BC888" s="510"/>
      <c r="BD888" s="510"/>
      <c r="BE888" s="510"/>
      <c r="BF888" s="510"/>
      <c r="BG888" s="510"/>
      <c r="BH888" s="510"/>
      <c r="BI888" s="510">
        <v>53735</v>
      </c>
      <c r="BJ888" s="510">
        <v>6820</v>
      </c>
      <c r="BK888" s="510">
        <v>29425</v>
      </c>
      <c r="BL888" s="510">
        <v>89980</v>
      </c>
      <c r="BM888" s="510">
        <v>17144</v>
      </c>
      <c r="BN888" s="510">
        <v>14005</v>
      </c>
      <c r="BO888" s="510">
        <v>11270</v>
      </c>
      <c r="BP888" s="510">
        <v>9339</v>
      </c>
      <c r="BQ888" s="510">
        <v>64595</v>
      </c>
      <c r="BR888" s="510">
        <v>53829</v>
      </c>
      <c r="BS888" s="510">
        <v>25767</v>
      </c>
      <c r="BT888" s="510">
        <v>20061</v>
      </c>
      <c r="BU888" s="510">
        <v>3265</v>
      </c>
      <c r="BV888" s="510">
        <v>2615</v>
      </c>
      <c r="BW888" s="510">
        <v>79</v>
      </c>
      <c r="BX888" s="510">
        <v>36598</v>
      </c>
      <c r="BY888" s="510">
        <v>463</v>
      </c>
      <c r="BZ888" s="510">
        <v>806</v>
      </c>
      <c r="CA888" s="510">
        <v>45</v>
      </c>
      <c r="CB888" s="510">
        <v>23563</v>
      </c>
      <c r="CC888" s="510">
        <v>524</v>
      </c>
      <c r="CD888" s="510">
        <v>965</v>
      </c>
      <c r="CE888" s="510">
        <v>8345</v>
      </c>
      <c r="CF888" s="510">
        <v>3803985</v>
      </c>
      <c r="CG888" s="510">
        <v>456</v>
      </c>
      <c r="CH888" s="510">
        <v>762</v>
      </c>
      <c r="CI888" s="510">
        <v>3893</v>
      </c>
      <c r="CJ888" s="510">
        <v>6897997</v>
      </c>
      <c r="CK888" s="510">
        <v>1772</v>
      </c>
      <c r="CL888" s="510">
        <v>3582</v>
      </c>
      <c r="CM888" s="510">
        <v>1864</v>
      </c>
      <c r="CN888" s="510">
        <v>2936016</v>
      </c>
      <c r="CO888" s="510">
        <v>1575</v>
      </c>
      <c r="CP888" s="510">
        <v>3472</v>
      </c>
      <c r="CQ888" s="510">
        <v>45524</v>
      </c>
      <c r="CR888" s="510">
        <v>71665820</v>
      </c>
      <c r="CS888" s="510">
        <v>1574</v>
      </c>
      <c r="CT888" s="510">
        <v>3316</v>
      </c>
      <c r="CU888" s="510">
        <v>3231</v>
      </c>
      <c r="CV888" s="510">
        <v>18065497</v>
      </c>
      <c r="CW888" s="510">
        <v>5591</v>
      </c>
      <c r="CX888" s="510">
        <v>12499</v>
      </c>
      <c r="CY888" s="510">
        <v>1394</v>
      </c>
      <c r="CZ888" s="510">
        <v>7610910</v>
      </c>
      <c r="DA888" s="510">
        <v>5460</v>
      </c>
      <c r="DB888" s="510">
        <v>12501</v>
      </c>
      <c r="DC888" s="510">
        <v>1593</v>
      </c>
      <c r="DD888" s="510">
        <v>11472675</v>
      </c>
      <c r="DE888" s="510">
        <v>7202</v>
      </c>
      <c r="DF888" s="510">
        <v>16360</v>
      </c>
      <c r="DG888" s="510">
        <v>977</v>
      </c>
      <c r="DH888" s="510">
        <v>8147537</v>
      </c>
      <c r="DI888" s="510">
        <v>8339</v>
      </c>
      <c r="DJ888" s="510">
        <v>20084</v>
      </c>
      <c r="DK888" s="510">
        <v>243</v>
      </c>
      <c r="DL888" s="510">
        <v>98215</v>
      </c>
      <c r="DM888" s="510">
        <v>404</v>
      </c>
      <c r="DN888" s="510">
        <v>557</v>
      </c>
      <c r="DO888" s="510">
        <v>4406</v>
      </c>
      <c r="DP888" s="510">
        <v>143473</v>
      </c>
      <c r="DQ888" s="510">
        <v>33</v>
      </c>
      <c r="DR888" s="510">
        <v>58</v>
      </c>
      <c r="DS888" s="510">
        <v>88</v>
      </c>
      <c r="DT888" s="510">
        <v>158396</v>
      </c>
      <c r="DU888" s="510">
        <v>1800</v>
      </c>
      <c r="DV888" s="510">
        <v>4538</v>
      </c>
      <c r="DW888" s="510">
        <v>71</v>
      </c>
      <c r="DX888" s="510"/>
      <c r="DY888" s="510"/>
      <c r="DZ888" s="510"/>
      <c r="EA888" s="510"/>
      <c r="EB888" s="510"/>
      <c r="EC888" s="510"/>
      <c r="ED888" s="510"/>
      <c r="EE888" s="510"/>
      <c r="EF888" s="510"/>
      <c r="EG888" s="510" t="s">
        <v>152</v>
      </c>
      <c r="EH888" s="510" t="s">
        <v>152</v>
      </c>
      <c r="EI888" s="510">
        <v>0</v>
      </c>
      <c r="EJ888" s="479"/>
      <c r="EK888" s="479"/>
      <c r="EL888" s="479"/>
      <c r="EM888" s="479"/>
      <c r="EN888" s="479"/>
      <c r="EO888" s="479"/>
      <c r="EP888" s="479"/>
      <c r="EQ888" s="479"/>
      <c r="ER888" s="479"/>
      <c r="ES888" s="479"/>
      <c r="ET888" s="479"/>
      <c r="EU888" s="479"/>
      <c r="EV888" s="479"/>
      <c r="EW888" s="479"/>
      <c r="EX888" s="479"/>
      <c r="EY888" s="479"/>
      <c r="EZ888" s="476"/>
      <c r="FA888" s="446">
        <f t="shared" si="2246"/>
        <v>12</v>
      </c>
      <c r="FB888" s="417">
        <f t="shared" si="2247"/>
        <v>2020</v>
      </c>
      <c r="FC888" s="448">
        <f t="shared" si="2258"/>
        <v>44166</v>
      </c>
      <c r="FD888" s="449">
        <f t="shared" si="2264"/>
        <v>31</v>
      </c>
      <c r="FE888" s="450"/>
      <c r="FF888" s="451">
        <f t="shared" si="2266"/>
        <v>0.53988481803700528</v>
      </c>
      <c r="FG888" s="450"/>
      <c r="FH888" s="452">
        <f t="shared" si="2248"/>
        <v>2.0243240051954188</v>
      </c>
      <c r="FI888" s="452">
        <f t="shared" si="2249"/>
        <v>1.6536781202030937</v>
      </c>
      <c r="FJ888" s="452">
        <f t="shared" si="2250"/>
        <v>2.0067663817663819</v>
      </c>
      <c r="FK888" s="452">
        <f t="shared" si="2251"/>
        <v>1.6629273504273505</v>
      </c>
      <c r="FL888" s="452">
        <f t="shared" si="2252"/>
        <v>1.2596283223806088</v>
      </c>
      <c r="FM888" s="452">
        <f t="shared" si="2253"/>
        <v>1.0496870185838809</v>
      </c>
      <c r="FN888" s="452">
        <f t="shared" si="2254"/>
        <v>1.3496935728877482</v>
      </c>
      <c r="FO888" s="452">
        <f t="shared" si="2255"/>
        <v>1.0508092818605625</v>
      </c>
      <c r="FP888" s="452">
        <f t="shared" si="2256"/>
        <v>1.2353386303443057</v>
      </c>
      <c r="FQ888" s="452">
        <f t="shared" si="2257"/>
        <v>0.98940597805524022</v>
      </c>
      <c r="FR888" s="453"/>
      <c r="FS888" s="446">
        <f t="shared" si="2277"/>
        <v>99802</v>
      </c>
      <c r="FT888" s="446">
        <f t="shared" si="2277"/>
        <v>99802</v>
      </c>
      <c r="FU888" s="446">
        <f t="shared" si="2277"/>
        <v>99802</v>
      </c>
      <c r="FV888" s="446">
        <f t="shared" si="2277"/>
        <v>5289506</v>
      </c>
      <c r="FW888" s="446">
        <f t="shared" si="2277"/>
        <v>6470316</v>
      </c>
      <c r="FX888" s="446">
        <f t="shared" si="2277"/>
        <v>5767632</v>
      </c>
      <c r="FY888" s="446">
        <f t="shared" si="2277"/>
        <v>171740069</v>
      </c>
      <c r="FZ888" s="446">
        <f t="shared" si="2277"/>
        <v>209370997</v>
      </c>
      <c r="GA888" s="446">
        <f t="shared" si="2277"/>
        <v>56287971</v>
      </c>
      <c r="GB888" s="446"/>
      <c r="GC888" s="446"/>
      <c r="GD888" s="446">
        <f t="shared" si="2276"/>
        <v>63674</v>
      </c>
      <c r="GE888" s="446">
        <f t="shared" si="2276"/>
        <v>43425</v>
      </c>
      <c r="GF888" s="446">
        <f t="shared" si="2276"/>
        <v>6358890</v>
      </c>
      <c r="GG888" s="446">
        <f t="shared" si="2276"/>
        <v>13944726</v>
      </c>
      <c r="GH888" s="446">
        <f t="shared" si="2276"/>
        <v>6471808</v>
      </c>
      <c r="GI888" s="446">
        <f t="shared" si="2276"/>
        <v>150957584</v>
      </c>
      <c r="GJ888" s="446">
        <f t="shared" si="2276"/>
        <v>40384269</v>
      </c>
      <c r="GK888" s="446">
        <f t="shared" si="2276"/>
        <v>17426394</v>
      </c>
      <c r="GL888" s="446">
        <f t="shared" si="2276"/>
        <v>26061480</v>
      </c>
      <c r="GM888" s="446">
        <f t="shared" si="2276"/>
        <v>19622068</v>
      </c>
      <c r="GN888" s="446">
        <f t="shared" si="2270"/>
        <v>399344</v>
      </c>
      <c r="GO888" s="446">
        <f t="shared" si="2274"/>
        <v>135351</v>
      </c>
      <c r="GP888" s="446">
        <f t="shared" si="2274"/>
        <v>255548</v>
      </c>
      <c r="GQ888" s="446">
        <f t="shared" si="2274"/>
        <v>0</v>
      </c>
      <c r="GR888" s="446"/>
      <c r="GS888" s="446"/>
      <c r="GT888" s="446"/>
      <c r="GU888" s="446"/>
      <c r="GV888" s="416"/>
      <c r="GW888" s="402"/>
      <c r="GX888" s="402"/>
      <c r="GY888" s="402"/>
      <c r="GZ888" s="402"/>
      <c r="HA888" s="402"/>
    </row>
    <row r="889" spans="1:209" ht="9.75" customHeight="1" x14ac:dyDescent="0.2">
      <c r="A889" s="493" t="str">
        <f t="shared" si="2245"/>
        <v>2020-21DECEMBERRYE</v>
      </c>
      <c r="B889" s="494" t="str">
        <f t="shared" si="2262"/>
        <v>2020-21</v>
      </c>
      <c r="C889" s="480" t="s">
        <v>650</v>
      </c>
      <c r="D889" s="480" t="s">
        <v>663</v>
      </c>
      <c r="E889" s="480" t="s">
        <v>662</v>
      </c>
      <c r="F889" s="495" t="s">
        <v>456</v>
      </c>
      <c r="G889" s="495" t="s">
        <v>692</v>
      </c>
      <c r="H889" s="521">
        <v>76473</v>
      </c>
      <c r="I889" s="521">
        <v>44719</v>
      </c>
      <c r="J889" s="521">
        <v>382203</v>
      </c>
      <c r="K889" s="521">
        <v>9</v>
      </c>
      <c r="L889" s="521">
        <v>3</v>
      </c>
      <c r="M889" s="521">
        <v>7</v>
      </c>
      <c r="N889" s="521">
        <v>43</v>
      </c>
      <c r="O889" s="521">
        <v>119</v>
      </c>
      <c r="P889" s="521">
        <v>288</v>
      </c>
      <c r="Q889" s="521">
        <v>6</v>
      </c>
      <c r="R889" s="521">
        <v>81</v>
      </c>
      <c r="S889" s="521">
        <v>55172</v>
      </c>
      <c r="T889" s="521">
        <v>3792</v>
      </c>
      <c r="U889" s="521">
        <v>2202</v>
      </c>
      <c r="V889" s="521">
        <v>24406</v>
      </c>
      <c r="W889" s="521">
        <v>17077</v>
      </c>
      <c r="X889" s="521">
        <v>1043</v>
      </c>
      <c r="Y889" s="521">
        <v>1506243</v>
      </c>
      <c r="Z889" s="521">
        <v>397</v>
      </c>
      <c r="AA889" s="521">
        <v>736</v>
      </c>
      <c r="AB889" s="521">
        <v>1224032</v>
      </c>
      <c r="AC889" s="521">
        <v>556</v>
      </c>
      <c r="AD889" s="521">
        <v>1032</v>
      </c>
      <c r="AE889" s="521">
        <v>27875769</v>
      </c>
      <c r="AF889" s="521">
        <v>1142</v>
      </c>
      <c r="AG889" s="521">
        <v>2267</v>
      </c>
      <c r="AH889" s="521">
        <v>64143919</v>
      </c>
      <c r="AI889" s="521">
        <v>3756</v>
      </c>
      <c r="AJ889" s="521">
        <v>8614</v>
      </c>
      <c r="AK889" s="521">
        <v>5105976</v>
      </c>
      <c r="AL889" s="521">
        <v>4895</v>
      </c>
      <c r="AM889" s="521">
        <v>11396</v>
      </c>
      <c r="AN889" s="521"/>
      <c r="AO889" s="521"/>
      <c r="AP889" s="521"/>
      <c r="AQ889" s="521"/>
      <c r="AR889" s="521"/>
      <c r="AS889" s="521"/>
      <c r="AT889" s="521">
        <v>5602</v>
      </c>
      <c r="AU889" s="521">
        <v>111</v>
      </c>
      <c r="AV889" s="521">
        <v>364</v>
      </c>
      <c r="AW889" s="521">
        <v>382</v>
      </c>
      <c r="AX889" s="521">
        <v>625</v>
      </c>
      <c r="AY889" s="521">
        <v>4502</v>
      </c>
      <c r="AZ889" s="521">
        <v>417</v>
      </c>
      <c r="BA889" s="521"/>
      <c r="BB889" s="521"/>
      <c r="BC889" s="521"/>
      <c r="BD889" s="521"/>
      <c r="BE889" s="521"/>
      <c r="BF889" s="521"/>
      <c r="BG889" s="521"/>
      <c r="BH889" s="521"/>
      <c r="BI889" s="521">
        <v>26976</v>
      </c>
      <c r="BJ889" s="521">
        <v>2759</v>
      </c>
      <c r="BK889" s="521">
        <v>19835</v>
      </c>
      <c r="BL889" s="521">
        <v>49570</v>
      </c>
      <c r="BM889" s="521">
        <v>7942</v>
      </c>
      <c r="BN889" s="521">
        <v>5881</v>
      </c>
      <c r="BO889" s="521">
        <v>4630</v>
      </c>
      <c r="BP889" s="521">
        <v>3445</v>
      </c>
      <c r="BQ889" s="521">
        <v>32799</v>
      </c>
      <c r="BR889" s="521">
        <v>26265</v>
      </c>
      <c r="BS889" s="521">
        <v>26551</v>
      </c>
      <c r="BT889" s="521">
        <v>19921</v>
      </c>
      <c r="BU889" s="521">
        <v>1700</v>
      </c>
      <c r="BV889" s="521">
        <v>1262</v>
      </c>
      <c r="BW889" s="521">
        <v>40</v>
      </c>
      <c r="BX889" s="521">
        <v>20494</v>
      </c>
      <c r="BY889" s="521">
        <v>512</v>
      </c>
      <c r="BZ889" s="521">
        <v>796</v>
      </c>
      <c r="CA889" s="521">
        <v>29</v>
      </c>
      <c r="CB889" s="521">
        <v>11393</v>
      </c>
      <c r="CC889" s="521">
        <v>393</v>
      </c>
      <c r="CD889" s="521">
        <v>645</v>
      </c>
      <c r="CE889" s="521">
        <v>3723</v>
      </c>
      <c r="CF889" s="521">
        <v>1474356</v>
      </c>
      <c r="CG889" s="521">
        <v>396</v>
      </c>
      <c r="CH889" s="521">
        <v>731</v>
      </c>
      <c r="CI889" s="521">
        <v>2411</v>
      </c>
      <c r="CJ889" s="521">
        <v>2820269</v>
      </c>
      <c r="CK889" s="521">
        <v>1170</v>
      </c>
      <c r="CL889" s="521">
        <v>2181</v>
      </c>
      <c r="CM889" s="521">
        <v>458</v>
      </c>
      <c r="CN889" s="521">
        <v>428659</v>
      </c>
      <c r="CO889" s="521">
        <v>936</v>
      </c>
      <c r="CP889" s="521">
        <v>2055</v>
      </c>
      <c r="CQ889" s="521">
        <v>21537</v>
      </c>
      <c r="CR889" s="521">
        <v>24626841</v>
      </c>
      <c r="CS889" s="521">
        <v>1143</v>
      </c>
      <c r="CT889" s="521">
        <v>2280</v>
      </c>
      <c r="CU889" s="521">
        <v>2758</v>
      </c>
      <c r="CV889" s="521">
        <v>11391081</v>
      </c>
      <c r="CW889" s="521">
        <v>4130</v>
      </c>
      <c r="CX889" s="521">
        <v>8667</v>
      </c>
      <c r="CY889" s="521">
        <v>727</v>
      </c>
      <c r="CZ889" s="521">
        <v>2454232</v>
      </c>
      <c r="DA889" s="521">
        <v>3376</v>
      </c>
      <c r="DB889" s="521">
        <v>7701</v>
      </c>
      <c r="DC889" s="521">
        <v>314</v>
      </c>
      <c r="DD889" s="521">
        <v>2755801</v>
      </c>
      <c r="DE889" s="521">
        <v>8776</v>
      </c>
      <c r="DF889" s="521">
        <v>17768</v>
      </c>
      <c r="DG889" s="521">
        <v>41</v>
      </c>
      <c r="DH889" s="521">
        <v>291867</v>
      </c>
      <c r="DI889" s="521">
        <v>7119</v>
      </c>
      <c r="DJ889" s="521">
        <v>15609</v>
      </c>
      <c r="DK889" s="521">
        <v>217</v>
      </c>
      <c r="DL889" s="521">
        <v>75781</v>
      </c>
      <c r="DM889" s="521">
        <v>349</v>
      </c>
      <c r="DN889" s="521">
        <v>576</v>
      </c>
      <c r="DO889" s="521">
        <v>2941</v>
      </c>
      <c r="DP889" s="521">
        <v>122712</v>
      </c>
      <c r="DQ889" s="521">
        <v>42</v>
      </c>
      <c r="DR889" s="521">
        <v>85</v>
      </c>
      <c r="DS889" s="521">
        <v>77</v>
      </c>
      <c r="DT889" s="521">
        <v>172171</v>
      </c>
      <c r="DU889" s="521">
        <v>2236</v>
      </c>
      <c r="DV889" s="521">
        <v>3850</v>
      </c>
      <c r="DW889" s="521">
        <v>72</v>
      </c>
      <c r="DX889" s="521"/>
      <c r="DY889" s="521"/>
      <c r="DZ889" s="521"/>
      <c r="EA889" s="521"/>
      <c r="EB889" s="521"/>
      <c r="EC889" s="521"/>
      <c r="ED889" s="521"/>
      <c r="EE889" s="521"/>
      <c r="EF889" s="521"/>
      <c r="EG889" s="521" t="s">
        <v>152</v>
      </c>
      <c r="EH889" s="521" t="s">
        <v>152</v>
      </c>
      <c r="EI889" s="521">
        <v>6</v>
      </c>
      <c r="EJ889" s="496"/>
      <c r="EK889" s="496"/>
      <c r="EL889" s="496"/>
      <c r="EM889" s="496"/>
      <c r="EN889" s="496"/>
      <c r="EO889" s="496"/>
      <c r="EP889" s="496"/>
      <c r="EQ889" s="496"/>
      <c r="ER889" s="496"/>
      <c r="ES889" s="496"/>
      <c r="ET889" s="496"/>
      <c r="EU889" s="496"/>
      <c r="EV889" s="496"/>
      <c r="EW889" s="496"/>
      <c r="EX889" s="496"/>
      <c r="EY889" s="496"/>
      <c r="EZ889" s="497"/>
      <c r="FA889" s="482">
        <f t="shared" si="2246"/>
        <v>12</v>
      </c>
      <c r="FB889" s="493">
        <f t="shared" si="2247"/>
        <v>2020</v>
      </c>
      <c r="FC889" s="498">
        <f t="shared" si="2258"/>
        <v>44166</v>
      </c>
      <c r="FD889" s="499">
        <f t="shared" si="2264"/>
        <v>31</v>
      </c>
      <c r="FE889" s="500"/>
      <c r="FF889" s="515">
        <f t="shared" si="2266"/>
        <v>0.83932648401826482</v>
      </c>
      <c r="FG889" s="500"/>
      <c r="FH889" s="481">
        <f t="shared" si="2248"/>
        <v>2.0944092827004219</v>
      </c>
      <c r="FI889" s="481">
        <f t="shared" si="2249"/>
        <v>1.5508966244725739</v>
      </c>
      <c r="FJ889" s="481">
        <f t="shared" si="2250"/>
        <v>2.1026339691189828</v>
      </c>
      <c r="FK889" s="481">
        <f t="shared" si="2251"/>
        <v>1.564486830154405</v>
      </c>
      <c r="FL889" s="481">
        <f t="shared" si="2252"/>
        <v>1.3438908465131525</v>
      </c>
      <c r="FM889" s="481">
        <f t="shared" si="2253"/>
        <v>1.0761697943128739</v>
      </c>
      <c r="FN889" s="481">
        <f t="shared" si="2254"/>
        <v>1.5547812847689875</v>
      </c>
      <c r="FO889" s="481">
        <f t="shared" si="2255"/>
        <v>1.1665397903613046</v>
      </c>
      <c r="FP889" s="481">
        <f t="shared" si="2256"/>
        <v>1.6299137104506232</v>
      </c>
      <c r="FQ889" s="481">
        <f t="shared" si="2257"/>
        <v>1.2099712368168745</v>
      </c>
      <c r="FR889" s="501"/>
      <c r="FS889" s="482">
        <f t="shared" si="2277"/>
        <v>134157</v>
      </c>
      <c r="FT889" s="482">
        <f t="shared" si="2277"/>
        <v>313033</v>
      </c>
      <c r="FU889" s="482">
        <f t="shared" si="2277"/>
        <v>1922917</v>
      </c>
      <c r="FV889" s="482">
        <f t="shared" si="2277"/>
        <v>5321561</v>
      </c>
      <c r="FW889" s="482">
        <f t="shared" si="2277"/>
        <v>2790912</v>
      </c>
      <c r="FX889" s="482">
        <f t="shared" si="2277"/>
        <v>2272464</v>
      </c>
      <c r="FY889" s="482">
        <f t="shared" si="2277"/>
        <v>55328402</v>
      </c>
      <c r="FZ889" s="482">
        <f t="shared" si="2277"/>
        <v>147101278</v>
      </c>
      <c r="GA889" s="482">
        <f t="shared" si="2277"/>
        <v>11886028</v>
      </c>
      <c r="GB889" s="482"/>
      <c r="GC889" s="482"/>
      <c r="GD889" s="482">
        <f t="shared" ref="GD889:GM898" si="2278">IFERROR(HLOOKUP(GD$1,$H$5:$HA$10112,MATCH($A889,$A$5:$A$10112,0),0)*HLOOKUP(GD$2,$H$5:$HA$10112,MATCH($A889,$A$5:$A$10112,0),0),"-")</f>
        <v>31840</v>
      </c>
      <c r="GE889" s="482">
        <f t="shared" si="2278"/>
        <v>18705</v>
      </c>
      <c r="GF889" s="482">
        <f t="shared" si="2278"/>
        <v>2721513</v>
      </c>
      <c r="GG889" s="482">
        <f t="shared" si="2278"/>
        <v>5258391</v>
      </c>
      <c r="GH889" s="482">
        <f t="shared" si="2278"/>
        <v>941190</v>
      </c>
      <c r="GI889" s="482">
        <f t="shared" si="2278"/>
        <v>49104360</v>
      </c>
      <c r="GJ889" s="482">
        <f t="shared" si="2278"/>
        <v>23903586</v>
      </c>
      <c r="GK889" s="482">
        <f t="shared" si="2278"/>
        <v>5598627</v>
      </c>
      <c r="GL889" s="482">
        <f t="shared" si="2278"/>
        <v>5579152</v>
      </c>
      <c r="GM889" s="482">
        <f t="shared" si="2278"/>
        <v>639969</v>
      </c>
      <c r="GN889" s="482">
        <f t="shared" si="2270"/>
        <v>296450</v>
      </c>
      <c r="GO889" s="482">
        <f t="shared" ref="GO889:GQ908" si="2279">IFERROR(HLOOKUP(GO$1,$H$5:$HA$10112,MATCH($A889,$A$5:$A$10112,0),0)*HLOOKUP(GO$2,$H$5:$HA$10112,MATCH($A889,$A$5:$A$10112,0),0),"-")</f>
        <v>124992</v>
      </c>
      <c r="GP889" s="482">
        <f t="shared" si="2279"/>
        <v>249985</v>
      </c>
      <c r="GQ889" s="482">
        <f t="shared" si="2279"/>
        <v>0</v>
      </c>
      <c r="GR889" s="482"/>
      <c r="GS889" s="482"/>
      <c r="GT889" s="482"/>
      <c r="GU889" s="482"/>
      <c r="GV889" s="502"/>
      <c r="GW889" s="402"/>
      <c r="GX889" s="402"/>
      <c r="GY889" s="402"/>
      <c r="GZ889" s="402"/>
      <c r="HA889" s="402"/>
    </row>
    <row r="890" spans="1:209" ht="9.75" customHeight="1" x14ac:dyDescent="0.2">
      <c r="A890" s="417" t="str">
        <f t="shared" si="2245"/>
        <v>2020-21DECEMBERRYD</v>
      </c>
      <c r="B890" s="458" t="str">
        <f t="shared" si="2262"/>
        <v>2020-21</v>
      </c>
      <c r="C890" s="402" t="s">
        <v>650</v>
      </c>
      <c r="D890" s="402" t="s">
        <v>663</v>
      </c>
      <c r="E890" s="402" t="s">
        <v>662</v>
      </c>
      <c r="F890" s="478" t="s">
        <v>455</v>
      </c>
      <c r="G890" s="478" t="s">
        <v>693</v>
      </c>
      <c r="H890" s="510">
        <v>98998</v>
      </c>
      <c r="I890" s="510">
        <v>76806</v>
      </c>
      <c r="J890" s="510">
        <v>502825</v>
      </c>
      <c r="K890" s="510">
        <v>7</v>
      </c>
      <c r="L890" s="510">
        <v>1</v>
      </c>
      <c r="M890" s="510">
        <v>14</v>
      </c>
      <c r="N890" s="510">
        <v>45</v>
      </c>
      <c r="O890" s="510">
        <v>103</v>
      </c>
      <c r="P890" s="510">
        <v>342</v>
      </c>
      <c r="Q890" s="510">
        <v>24</v>
      </c>
      <c r="R890" s="510">
        <v>0</v>
      </c>
      <c r="S890" s="510">
        <v>66638</v>
      </c>
      <c r="T890" s="510">
        <v>4305</v>
      </c>
      <c r="U890" s="510">
        <v>2531</v>
      </c>
      <c r="V890" s="510">
        <v>37754</v>
      </c>
      <c r="W890" s="510">
        <v>16401</v>
      </c>
      <c r="X890" s="510">
        <v>307</v>
      </c>
      <c r="Y890" s="510">
        <v>2173899</v>
      </c>
      <c r="Z890" s="510">
        <v>505</v>
      </c>
      <c r="AA890" s="510">
        <v>906</v>
      </c>
      <c r="AB890" s="510">
        <v>1562203</v>
      </c>
      <c r="AC890" s="510">
        <v>617</v>
      </c>
      <c r="AD890" s="510">
        <v>1130</v>
      </c>
      <c r="AE890" s="510">
        <v>60849731</v>
      </c>
      <c r="AF890" s="510">
        <v>1612</v>
      </c>
      <c r="AG890" s="510">
        <v>3119</v>
      </c>
      <c r="AH890" s="510">
        <v>152915910</v>
      </c>
      <c r="AI890" s="510">
        <v>9324</v>
      </c>
      <c r="AJ890" s="510">
        <v>21108</v>
      </c>
      <c r="AK890" s="510">
        <v>3779192</v>
      </c>
      <c r="AL890" s="510">
        <v>12310</v>
      </c>
      <c r="AM890" s="510">
        <v>26833</v>
      </c>
      <c r="AN890" s="510"/>
      <c r="AO890" s="510"/>
      <c r="AP890" s="510"/>
      <c r="AQ890" s="510"/>
      <c r="AR890" s="510"/>
      <c r="AS890" s="510"/>
      <c r="AT890" s="510">
        <v>5909</v>
      </c>
      <c r="AU890" s="510">
        <v>216</v>
      </c>
      <c r="AV890" s="510">
        <v>892</v>
      </c>
      <c r="AW890" s="510">
        <v>2250</v>
      </c>
      <c r="AX890" s="510">
        <v>642</v>
      </c>
      <c r="AY890" s="510">
        <v>4159</v>
      </c>
      <c r="AZ890" s="510">
        <v>1772</v>
      </c>
      <c r="BA890" s="510"/>
      <c r="BB890" s="510"/>
      <c r="BC890" s="510"/>
      <c r="BD890" s="510"/>
      <c r="BE890" s="510"/>
      <c r="BF890" s="510"/>
      <c r="BG890" s="510"/>
      <c r="BH890" s="510"/>
      <c r="BI890" s="510">
        <v>34894</v>
      </c>
      <c r="BJ890" s="510">
        <v>1777</v>
      </c>
      <c r="BK890" s="510">
        <v>24058</v>
      </c>
      <c r="BL890" s="510">
        <v>60729</v>
      </c>
      <c r="BM890" s="510">
        <v>8984</v>
      </c>
      <c r="BN890" s="510">
        <v>6503</v>
      </c>
      <c r="BO890" s="510">
        <v>5129</v>
      </c>
      <c r="BP890" s="510">
        <v>3803</v>
      </c>
      <c r="BQ890" s="510">
        <v>52675</v>
      </c>
      <c r="BR890" s="510">
        <v>39556</v>
      </c>
      <c r="BS890" s="510">
        <v>31273</v>
      </c>
      <c r="BT890" s="510">
        <v>17153</v>
      </c>
      <c r="BU890" s="510">
        <v>524</v>
      </c>
      <c r="BV890" s="510">
        <v>316</v>
      </c>
      <c r="BW890" s="510">
        <v>95</v>
      </c>
      <c r="BX890" s="510">
        <v>66682</v>
      </c>
      <c r="BY890" s="510">
        <v>702</v>
      </c>
      <c r="BZ890" s="510">
        <v>1104</v>
      </c>
      <c r="CA890" s="510">
        <v>90</v>
      </c>
      <c r="CB890" s="510">
        <v>51284</v>
      </c>
      <c r="CC890" s="510">
        <v>570</v>
      </c>
      <c r="CD890" s="510">
        <v>1092</v>
      </c>
      <c r="CE890" s="510">
        <v>4120</v>
      </c>
      <c r="CF890" s="510">
        <v>2055933</v>
      </c>
      <c r="CG890" s="510">
        <v>499</v>
      </c>
      <c r="CH890" s="510">
        <v>891</v>
      </c>
      <c r="CI890" s="510">
        <v>2572</v>
      </c>
      <c r="CJ890" s="510">
        <v>4114916</v>
      </c>
      <c r="CK890" s="510">
        <v>1600</v>
      </c>
      <c r="CL890" s="510">
        <v>3146</v>
      </c>
      <c r="CM890" s="510">
        <v>1020</v>
      </c>
      <c r="CN890" s="510">
        <v>1512350</v>
      </c>
      <c r="CO890" s="510">
        <v>1483</v>
      </c>
      <c r="CP890" s="510">
        <v>3009</v>
      </c>
      <c r="CQ890" s="510">
        <v>34162</v>
      </c>
      <c r="CR890" s="510">
        <v>55222465</v>
      </c>
      <c r="CS890" s="510">
        <v>1616</v>
      </c>
      <c r="CT890" s="510">
        <v>3119</v>
      </c>
      <c r="CU890" s="510">
        <v>998</v>
      </c>
      <c r="CV890" s="510">
        <v>11856862</v>
      </c>
      <c r="CW890" s="510">
        <v>11881</v>
      </c>
      <c r="CX890" s="510">
        <v>24459</v>
      </c>
      <c r="CY890" s="510">
        <v>490</v>
      </c>
      <c r="CZ890" s="510">
        <v>5383720</v>
      </c>
      <c r="DA890" s="510">
        <v>10987</v>
      </c>
      <c r="DB890" s="510">
        <v>22392</v>
      </c>
      <c r="DC890" s="510">
        <v>701</v>
      </c>
      <c r="DD890" s="510">
        <v>10952075</v>
      </c>
      <c r="DE890" s="510">
        <v>15624</v>
      </c>
      <c r="DF890" s="510">
        <v>28188</v>
      </c>
      <c r="DG890" s="510">
        <v>105</v>
      </c>
      <c r="DH890" s="510">
        <v>1567462</v>
      </c>
      <c r="DI890" s="510">
        <v>14928</v>
      </c>
      <c r="DJ890" s="510">
        <v>27647</v>
      </c>
      <c r="DK890" s="510">
        <v>17</v>
      </c>
      <c r="DL890" s="510">
        <v>4931</v>
      </c>
      <c r="DM890" s="510">
        <v>290</v>
      </c>
      <c r="DN890" s="510">
        <v>496</v>
      </c>
      <c r="DO890" s="510">
        <v>2859</v>
      </c>
      <c r="DP890" s="510">
        <v>141465</v>
      </c>
      <c r="DQ890" s="510">
        <v>49</v>
      </c>
      <c r="DR890" s="510">
        <v>66</v>
      </c>
      <c r="DS890" s="510">
        <v>101</v>
      </c>
      <c r="DT890" s="510">
        <v>151644</v>
      </c>
      <c r="DU890" s="510">
        <v>1501</v>
      </c>
      <c r="DV890" s="510">
        <v>3240</v>
      </c>
      <c r="DW890" s="510">
        <v>91</v>
      </c>
      <c r="DX890" s="510"/>
      <c r="DY890" s="510"/>
      <c r="DZ890" s="510"/>
      <c r="EA890" s="510"/>
      <c r="EB890" s="510"/>
      <c r="EC890" s="510"/>
      <c r="ED890" s="510"/>
      <c r="EE890" s="510"/>
      <c r="EF890" s="510"/>
      <c r="EG890" s="510" t="s">
        <v>152</v>
      </c>
      <c r="EH890" s="510" t="s">
        <v>152</v>
      </c>
      <c r="EI890" s="510">
        <v>1</v>
      </c>
      <c r="EJ890" s="479"/>
      <c r="EK890" s="479"/>
      <c r="EL890" s="479"/>
      <c r="EM890" s="479"/>
      <c r="EN890" s="479"/>
      <c r="EO890" s="479"/>
      <c r="EP890" s="479"/>
      <c r="EQ890" s="479"/>
      <c r="ER890" s="479"/>
      <c r="ES890" s="479"/>
      <c r="ET890" s="479"/>
      <c r="EU890" s="479"/>
      <c r="EV890" s="479"/>
      <c r="EW890" s="479"/>
      <c r="EX890" s="479"/>
      <c r="EY890" s="479"/>
      <c r="EZ890" s="516"/>
      <c r="FA890" s="446">
        <f t="shared" si="2246"/>
        <v>12</v>
      </c>
      <c r="FB890" s="417">
        <f t="shared" si="2247"/>
        <v>2020</v>
      </c>
      <c r="FC890" s="448">
        <f t="shared" si="2258"/>
        <v>44166</v>
      </c>
      <c r="FD890" s="449">
        <f t="shared" si="2264"/>
        <v>31</v>
      </c>
      <c r="FE890" s="450"/>
      <c r="FF890" s="451">
        <f t="shared" si="2266"/>
        <v>0.72142316426949282</v>
      </c>
      <c r="FG890" s="450"/>
      <c r="FH890" s="452">
        <f t="shared" si="2248"/>
        <v>2.0868757259001161</v>
      </c>
      <c r="FI890" s="452">
        <f t="shared" si="2249"/>
        <v>1.5105691056910568</v>
      </c>
      <c r="FJ890" s="452">
        <f t="shared" si="2250"/>
        <v>2.0264717502963254</v>
      </c>
      <c r="FK890" s="452">
        <f t="shared" si="2251"/>
        <v>1.5025681548794942</v>
      </c>
      <c r="FL890" s="452">
        <f t="shared" si="2252"/>
        <v>1.3952164009111618</v>
      </c>
      <c r="FM890" s="452">
        <f t="shared" si="2253"/>
        <v>1.0477300418498703</v>
      </c>
      <c r="FN890" s="452">
        <f t="shared" si="2254"/>
        <v>1.9067739771965124</v>
      </c>
      <c r="FO890" s="452">
        <f t="shared" si="2255"/>
        <v>1.0458508627522711</v>
      </c>
      <c r="FP890" s="452">
        <f t="shared" si="2256"/>
        <v>1.7068403908794789</v>
      </c>
      <c r="FQ890" s="452">
        <f t="shared" si="2257"/>
        <v>1.0293159609120521</v>
      </c>
      <c r="FR890" s="453"/>
      <c r="FS890" s="446">
        <f t="shared" si="2277"/>
        <v>76806</v>
      </c>
      <c r="FT890" s="446">
        <f t="shared" si="2277"/>
        <v>1075284</v>
      </c>
      <c r="FU890" s="446">
        <f t="shared" si="2277"/>
        <v>3456270</v>
      </c>
      <c r="FV890" s="446">
        <f t="shared" si="2277"/>
        <v>7911018</v>
      </c>
      <c r="FW890" s="446">
        <f t="shared" si="2277"/>
        <v>3900330</v>
      </c>
      <c r="FX890" s="446">
        <f t="shared" si="2277"/>
        <v>2860030</v>
      </c>
      <c r="FY890" s="446">
        <f t="shared" si="2277"/>
        <v>117754726</v>
      </c>
      <c r="FZ890" s="446">
        <f t="shared" si="2277"/>
        <v>346192308</v>
      </c>
      <c r="GA890" s="446">
        <f t="shared" si="2277"/>
        <v>8237731</v>
      </c>
      <c r="GB890" s="446"/>
      <c r="GC890" s="446"/>
      <c r="GD890" s="446">
        <f t="shared" si="2278"/>
        <v>104880</v>
      </c>
      <c r="GE890" s="446">
        <f t="shared" si="2278"/>
        <v>98280</v>
      </c>
      <c r="GF890" s="446">
        <f t="shared" si="2278"/>
        <v>3670920</v>
      </c>
      <c r="GG890" s="446">
        <f t="shared" si="2278"/>
        <v>8091512</v>
      </c>
      <c r="GH890" s="446">
        <f t="shared" si="2278"/>
        <v>3069180</v>
      </c>
      <c r="GI890" s="446">
        <f t="shared" si="2278"/>
        <v>106551278</v>
      </c>
      <c r="GJ890" s="446">
        <f t="shared" si="2278"/>
        <v>24410082</v>
      </c>
      <c r="GK890" s="446">
        <f t="shared" si="2278"/>
        <v>10972080</v>
      </c>
      <c r="GL890" s="446">
        <f t="shared" si="2278"/>
        <v>19759788</v>
      </c>
      <c r="GM890" s="446">
        <f t="shared" si="2278"/>
        <v>2902935</v>
      </c>
      <c r="GN890" s="446">
        <f t="shared" si="2270"/>
        <v>327240</v>
      </c>
      <c r="GO890" s="446">
        <f t="shared" si="2279"/>
        <v>8432</v>
      </c>
      <c r="GP890" s="446">
        <f t="shared" si="2279"/>
        <v>188694</v>
      </c>
      <c r="GQ890" s="446">
        <f t="shared" si="2279"/>
        <v>0</v>
      </c>
      <c r="GR890" s="446"/>
      <c r="GS890" s="446"/>
      <c r="GT890" s="446"/>
      <c r="GU890" s="446"/>
      <c r="GV890" s="416"/>
      <c r="GW890" s="402"/>
      <c r="GX890" s="402"/>
      <c r="GY890" s="402"/>
      <c r="GZ890" s="402"/>
      <c r="HA890" s="402"/>
    </row>
    <row r="891" spans="1:209" ht="9.75" customHeight="1" x14ac:dyDescent="0.2">
      <c r="A891" s="417" t="str">
        <f t="shared" ref="A891:A926" si="2280">B891&amp;C891&amp;F891</f>
        <v>2020-21DECEMBERRYF</v>
      </c>
      <c r="B891" s="458" t="str">
        <f t="shared" si="2262"/>
        <v>2020-21</v>
      </c>
      <c r="C891" s="402" t="s">
        <v>650</v>
      </c>
      <c r="D891" s="402" t="s">
        <v>667</v>
      </c>
      <c r="E891" s="402" t="s">
        <v>666</v>
      </c>
      <c r="F891" s="478" t="s">
        <v>457</v>
      </c>
      <c r="G891" s="478" t="s">
        <v>694</v>
      </c>
      <c r="H891" s="510">
        <v>105414</v>
      </c>
      <c r="I891" s="510">
        <v>77649</v>
      </c>
      <c r="J891" s="510">
        <v>294123</v>
      </c>
      <c r="K891" s="510">
        <v>4</v>
      </c>
      <c r="L891" s="510">
        <v>2</v>
      </c>
      <c r="M891" s="510">
        <v>3</v>
      </c>
      <c r="N891" s="510">
        <v>4</v>
      </c>
      <c r="O891" s="510">
        <v>46</v>
      </c>
      <c r="P891" s="510">
        <v>277</v>
      </c>
      <c r="Q891" s="510">
        <v>11</v>
      </c>
      <c r="R891" s="510">
        <v>2956</v>
      </c>
      <c r="S891" s="510">
        <v>76216</v>
      </c>
      <c r="T891" s="510">
        <v>8391</v>
      </c>
      <c r="U891" s="510">
        <v>4956</v>
      </c>
      <c r="V891" s="510">
        <v>39490</v>
      </c>
      <c r="W891" s="510">
        <v>17486</v>
      </c>
      <c r="X891" s="510">
        <v>395</v>
      </c>
      <c r="Y891" s="510">
        <v>4163363</v>
      </c>
      <c r="Z891" s="510">
        <v>496</v>
      </c>
      <c r="AA891" s="510">
        <v>915</v>
      </c>
      <c r="AB891" s="510">
        <v>2922963</v>
      </c>
      <c r="AC891" s="510">
        <v>590</v>
      </c>
      <c r="AD891" s="510">
        <v>1104</v>
      </c>
      <c r="AE891" s="510">
        <v>64047352</v>
      </c>
      <c r="AF891" s="510">
        <v>1622</v>
      </c>
      <c r="AG891" s="510">
        <v>3319</v>
      </c>
      <c r="AH891" s="510">
        <v>80610598</v>
      </c>
      <c r="AI891" s="510">
        <v>4610</v>
      </c>
      <c r="AJ891" s="510">
        <v>11381</v>
      </c>
      <c r="AK891" s="510">
        <v>2428243</v>
      </c>
      <c r="AL891" s="510">
        <v>6147</v>
      </c>
      <c r="AM891" s="510">
        <v>14215</v>
      </c>
      <c r="AN891" s="510"/>
      <c r="AO891" s="510"/>
      <c r="AP891" s="510"/>
      <c r="AQ891" s="510"/>
      <c r="AR891" s="510"/>
      <c r="AS891" s="510"/>
      <c r="AT891" s="510">
        <v>3980</v>
      </c>
      <c r="AU891" s="510">
        <v>566</v>
      </c>
      <c r="AV891" s="510">
        <v>1349</v>
      </c>
      <c r="AW891" s="510">
        <v>3868</v>
      </c>
      <c r="AX891" s="510">
        <v>628</v>
      </c>
      <c r="AY891" s="510">
        <v>1437</v>
      </c>
      <c r="AZ891" s="510">
        <v>28</v>
      </c>
      <c r="BA891" s="510"/>
      <c r="BB891" s="510"/>
      <c r="BC891" s="510"/>
      <c r="BD891" s="510"/>
      <c r="BE891" s="510"/>
      <c r="BF891" s="510"/>
      <c r="BG891" s="510"/>
      <c r="BH891" s="510"/>
      <c r="BI891" s="510">
        <v>39174</v>
      </c>
      <c r="BJ891" s="510">
        <v>3211</v>
      </c>
      <c r="BK891" s="510">
        <v>29851</v>
      </c>
      <c r="BL891" s="510">
        <v>72236</v>
      </c>
      <c r="BM891" s="510">
        <v>16537</v>
      </c>
      <c r="BN891" s="510">
        <v>12689</v>
      </c>
      <c r="BO891" s="510">
        <v>9725</v>
      </c>
      <c r="BP891" s="510">
        <v>7537</v>
      </c>
      <c r="BQ891" s="510">
        <v>51660</v>
      </c>
      <c r="BR891" s="510">
        <v>42642</v>
      </c>
      <c r="BS891" s="510">
        <v>26128</v>
      </c>
      <c r="BT891" s="510">
        <v>18579</v>
      </c>
      <c r="BU891" s="510">
        <v>563</v>
      </c>
      <c r="BV891" s="510">
        <v>434</v>
      </c>
      <c r="BW891" s="510">
        <v>87</v>
      </c>
      <c r="BX891" s="510">
        <v>52009</v>
      </c>
      <c r="BY891" s="510">
        <v>598</v>
      </c>
      <c r="BZ891" s="510">
        <v>988</v>
      </c>
      <c r="CA891" s="510">
        <v>35</v>
      </c>
      <c r="CB891" s="510">
        <v>18771</v>
      </c>
      <c r="CC891" s="510">
        <v>536</v>
      </c>
      <c r="CD891" s="510">
        <v>1045</v>
      </c>
      <c r="CE891" s="510">
        <v>8269</v>
      </c>
      <c r="CF891" s="510">
        <v>4092583</v>
      </c>
      <c r="CG891" s="510">
        <v>495</v>
      </c>
      <c r="CH891" s="510">
        <v>911</v>
      </c>
      <c r="CI891" s="510">
        <v>2191</v>
      </c>
      <c r="CJ891" s="510">
        <v>4080466</v>
      </c>
      <c r="CK891" s="510">
        <v>1862</v>
      </c>
      <c r="CL891" s="510">
        <v>3607</v>
      </c>
      <c r="CM891" s="510">
        <v>888</v>
      </c>
      <c r="CN891" s="510">
        <v>1440632</v>
      </c>
      <c r="CO891" s="510">
        <v>1622</v>
      </c>
      <c r="CP891" s="510">
        <v>3431</v>
      </c>
      <c r="CQ891" s="510">
        <v>36411</v>
      </c>
      <c r="CR891" s="510">
        <v>58526254</v>
      </c>
      <c r="CS891" s="510">
        <v>1607</v>
      </c>
      <c r="CT891" s="510">
        <v>3295</v>
      </c>
      <c r="CU891" s="510">
        <v>2091</v>
      </c>
      <c r="CV891" s="510">
        <v>12169961</v>
      </c>
      <c r="CW891" s="510">
        <v>5820</v>
      </c>
      <c r="CX891" s="510">
        <v>13339</v>
      </c>
      <c r="CY891" s="510">
        <v>326</v>
      </c>
      <c r="CZ891" s="510">
        <v>1702007</v>
      </c>
      <c r="DA891" s="510">
        <v>5221</v>
      </c>
      <c r="DB891" s="510">
        <v>12882</v>
      </c>
      <c r="DC891" s="510">
        <v>1061</v>
      </c>
      <c r="DD891" s="510">
        <v>7938704</v>
      </c>
      <c r="DE891" s="510">
        <v>7482</v>
      </c>
      <c r="DF891" s="510">
        <v>16802</v>
      </c>
      <c r="DG891" s="510">
        <v>58</v>
      </c>
      <c r="DH891" s="510">
        <v>501270</v>
      </c>
      <c r="DI891" s="510">
        <v>8643</v>
      </c>
      <c r="DJ891" s="510">
        <v>24409</v>
      </c>
      <c r="DK891" s="510">
        <v>633</v>
      </c>
      <c r="DL891" s="510">
        <v>246723</v>
      </c>
      <c r="DM891" s="510">
        <v>390</v>
      </c>
      <c r="DN891" s="510">
        <v>658</v>
      </c>
      <c r="DO891" s="510">
        <v>5037</v>
      </c>
      <c r="DP891" s="510">
        <v>182137</v>
      </c>
      <c r="DQ891" s="510">
        <v>36</v>
      </c>
      <c r="DR891" s="510">
        <v>57</v>
      </c>
      <c r="DS891" s="510">
        <v>118</v>
      </c>
      <c r="DT891" s="510">
        <v>169871</v>
      </c>
      <c r="DU891" s="510">
        <v>1440</v>
      </c>
      <c r="DV891" s="510">
        <v>2744</v>
      </c>
      <c r="DW891" s="510">
        <v>112</v>
      </c>
      <c r="DX891" s="510"/>
      <c r="DY891" s="510"/>
      <c r="DZ891" s="510"/>
      <c r="EA891" s="510"/>
      <c r="EB891" s="510"/>
      <c r="EC891" s="510"/>
      <c r="ED891" s="510"/>
      <c r="EE891" s="510"/>
      <c r="EF891" s="510"/>
      <c r="EG891" s="510" t="s">
        <v>152</v>
      </c>
      <c r="EH891" s="510" t="s">
        <v>152</v>
      </c>
      <c r="EI891" s="510">
        <v>1</v>
      </c>
      <c r="EJ891" s="479"/>
      <c r="EK891" s="479"/>
      <c r="EL891" s="479"/>
      <c r="EM891" s="479"/>
      <c r="EN891" s="479"/>
      <c r="EO891" s="479"/>
      <c r="EP891" s="479"/>
      <c r="EQ891" s="479"/>
      <c r="ER891" s="479"/>
      <c r="ES891" s="479"/>
      <c r="ET891" s="479"/>
      <c r="EU891" s="479"/>
      <c r="EV891" s="479"/>
      <c r="EW891" s="479"/>
      <c r="EX891" s="479"/>
      <c r="EY891" s="479"/>
      <c r="EZ891" s="476"/>
      <c r="FA891" s="446">
        <f t="shared" ref="FA891:FA954" si="2281">MONTH(1&amp;C891)</f>
        <v>12</v>
      </c>
      <c r="FB891" s="417">
        <f t="shared" ref="FB891:FB954" si="2282">LEFT($B891,4)+IF(FA891&lt;4,1,0)</f>
        <v>2020</v>
      </c>
      <c r="FC891" s="448">
        <f t="shared" si="2258"/>
        <v>44166</v>
      </c>
      <c r="FD891" s="449">
        <f t="shared" si="2264"/>
        <v>31</v>
      </c>
      <c r="FE891" s="450"/>
      <c r="FF891" s="451">
        <f t="shared" si="2266"/>
        <v>0.62077890066551644</v>
      </c>
      <c r="FG891" s="450"/>
      <c r="FH891" s="452">
        <f t="shared" ref="FH891:FH954" si="2283">IFERROR(BM891/HLOOKUP(FH$3,$T$5:$X$10112,ROW()-4,0),"-")</f>
        <v>1.9708020498152783</v>
      </c>
      <c r="FI891" s="452">
        <f t="shared" ref="FI891:FI954" si="2284">IFERROR(BN891/HLOOKUP(FI$3,$T$5:$X$10112,ROW()-4,0),"-")</f>
        <v>1.5122154689548326</v>
      </c>
      <c r="FJ891" s="452">
        <f t="shared" ref="FJ891:FJ954" si="2285">IFERROR(BO891/HLOOKUP(FJ$3,$T$5:$X$10112,ROW()-4,0),"-")</f>
        <v>1.9622679580306699</v>
      </c>
      <c r="FK891" s="452">
        <f t="shared" ref="FK891:FK954" si="2286">IFERROR(BP891/HLOOKUP(FK$3,$T$5:$X$10112,ROW()-4,0),"-")</f>
        <v>1.5207828894269573</v>
      </c>
      <c r="FL891" s="452">
        <f t="shared" ref="FL891:FL954" si="2287">IFERROR(BQ891/HLOOKUP(FL$3,$T$5:$X$10112,ROW()-4,0),"-")</f>
        <v>1.3081792858951633</v>
      </c>
      <c r="FM891" s="452">
        <f t="shared" ref="FM891:FM954" si="2288">IFERROR(BR891/HLOOKUP(FM$3,$T$5:$X$10112,ROW()-4,0),"-")</f>
        <v>1.0798176753608508</v>
      </c>
      <c r="FN891" s="452">
        <f t="shared" ref="FN891:FN954" si="2289">IFERROR(BS891/HLOOKUP(FN$3,$T$5:$X$10112,ROW()-4,0),"-")</f>
        <v>1.4942239505890427</v>
      </c>
      <c r="FO891" s="452">
        <f t="shared" ref="FO891:FO954" si="2290">IFERROR(BT891/HLOOKUP(FO$3,$T$5:$X$10112,ROW()-4,0),"-")</f>
        <v>1.0625071485760036</v>
      </c>
      <c r="FP891" s="452">
        <f t="shared" ref="FP891:FP954" si="2291">IFERROR(BU891/HLOOKUP(FP$3,$T$5:$X$10112,ROW()-4,0),"-")</f>
        <v>1.4253164556962026</v>
      </c>
      <c r="FQ891" s="452">
        <f t="shared" ref="FQ891:FQ954" si="2292">IFERROR(BV891/HLOOKUP(FQ$3,$T$5:$X$10112,ROW()-4,0),"-")</f>
        <v>1.09873417721519</v>
      </c>
      <c r="FR891" s="453"/>
      <c r="FS891" s="446">
        <f t="shared" si="2277"/>
        <v>155298</v>
      </c>
      <c r="FT891" s="446">
        <f t="shared" si="2277"/>
        <v>232947</v>
      </c>
      <c r="FU891" s="446">
        <f t="shared" si="2277"/>
        <v>310596</v>
      </c>
      <c r="FV891" s="446">
        <f t="shared" si="2277"/>
        <v>3571854</v>
      </c>
      <c r="FW891" s="446">
        <f t="shared" si="2277"/>
        <v>7677765</v>
      </c>
      <c r="FX891" s="446">
        <f t="shared" si="2277"/>
        <v>5471424</v>
      </c>
      <c r="FY891" s="446">
        <f t="shared" si="2277"/>
        <v>131067310</v>
      </c>
      <c r="FZ891" s="446">
        <f t="shared" si="2277"/>
        <v>199008166</v>
      </c>
      <c r="GA891" s="446">
        <f t="shared" si="2277"/>
        <v>5614925</v>
      </c>
      <c r="GB891" s="446"/>
      <c r="GC891" s="446"/>
      <c r="GD891" s="446">
        <f t="shared" si="2278"/>
        <v>85956</v>
      </c>
      <c r="GE891" s="446">
        <f t="shared" si="2278"/>
        <v>36575</v>
      </c>
      <c r="GF891" s="446">
        <f t="shared" si="2278"/>
        <v>7533059</v>
      </c>
      <c r="GG891" s="446">
        <f t="shared" si="2278"/>
        <v>7902937</v>
      </c>
      <c r="GH891" s="446">
        <f t="shared" si="2278"/>
        <v>3046728</v>
      </c>
      <c r="GI891" s="446">
        <f t="shared" si="2278"/>
        <v>119974245</v>
      </c>
      <c r="GJ891" s="446">
        <f t="shared" si="2278"/>
        <v>27891849</v>
      </c>
      <c r="GK891" s="446">
        <f t="shared" si="2278"/>
        <v>4199532</v>
      </c>
      <c r="GL891" s="446">
        <f t="shared" si="2278"/>
        <v>17826922</v>
      </c>
      <c r="GM891" s="446">
        <f t="shared" si="2278"/>
        <v>1415722</v>
      </c>
      <c r="GN891" s="446">
        <f t="shared" si="2270"/>
        <v>323792</v>
      </c>
      <c r="GO891" s="446">
        <f t="shared" si="2279"/>
        <v>416514</v>
      </c>
      <c r="GP891" s="446">
        <f t="shared" si="2279"/>
        <v>287109</v>
      </c>
      <c r="GQ891" s="446">
        <f t="shared" si="2279"/>
        <v>0</v>
      </c>
      <c r="GR891" s="446"/>
      <c r="GS891" s="446"/>
      <c r="GT891" s="446"/>
      <c r="GU891" s="446"/>
      <c r="GV891" s="416"/>
      <c r="GW891" s="402"/>
      <c r="GX891" s="402"/>
      <c r="GY891" s="402"/>
      <c r="GZ891" s="402"/>
      <c r="HA891" s="402"/>
    </row>
    <row r="892" spans="1:209" ht="9.75" customHeight="1" x14ac:dyDescent="0.2">
      <c r="A892" s="417" t="str">
        <f t="shared" si="2280"/>
        <v>2020-21DECEMBERRYA</v>
      </c>
      <c r="B892" s="458" t="str">
        <f t="shared" si="2262"/>
        <v>2020-21</v>
      </c>
      <c r="C892" s="402" t="s">
        <v>650</v>
      </c>
      <c r="D892" s="402" t="s">
        <v>653</v>
      </c>
      <c r="E892" s="402" t="s">
        <v>652</v>
      </c>
      <c r="F892" s="478" t="s">
        <v>452</v>
      </c>
      <c r="G892" s="478" t="s">
        <v>697</v>
      </c>
      <c r="H892" s="510">
        <v>122047</v>
      </c>
      <c r="I892" s="510">
        <v>83109</v>
      </c>
      <c r="J892" s="510">
        <v>18970</v>
      </c>
      <c r="K892" s="510">
        <v>0</v>
      </c>
      <c r="L892" s="510">
        <v>0</v>
      </c>
      <c r="M892" s="510">
        <v>0</v>
      </c>
      <c r="N892" s="510">
        <v>0</v>
      </c>
      <c r="O892" s="510">
        <v>5</v>
      </c>
      <c r="P892" s="510">
        <v>423</v>
      </c>
      <c r="Q892" s="510">
        <v>0</v>
      </c>
      <c r="R892" s="510">
        <v>141</v>
      </c>
      <c r="S892" s="510">
        <v>96776</v>
      </c>
      <c r="T892" s="510">
        <v>7150</v>
      </c>
      <c r="U892" s="510">
        <v>4105</v>
      </c>
      <c r="V892" s="510">
        <v>44946</v>
      </c>
      <c r="W892" s="510">
        <v>31796</v>
      </c>
      <c r="X892" s="510">
        <v>1668</v>
      </c>
      <c r="Y892" s="510">
        <v>2984620</v>
      </c>
      <c r="Z892" s="510">
        <v>417</v>
      </c>
      <c r="AA892" s="510">
        <v>727</v>
      </c>
      <c r="AB892" s="510">
        <v>1956707</v>
      </c>
      <c r="AC892" s="510">
        <v>477</v>
      </c>
      <c r="AD892" s="510">
        <v>824</v>
      </c>
      <c r="AE892" s="510">
        <v>39840766</v>
      </c>
      <c r="AF892" s="510">
        <v>886</v>
      </c>
      <c r="AG892" s="510">
        <v>1681</v>
      </c>
      <c r="AH892" s="510">
        <v>90959188</v>
      </c>
      <c r="AI892" s="510">
        <v>2861</v>
      </c>
      <c r="AJ892" s="510">
        <v>6630</v>
      </c>
      <c r="AK892" s="510">
        <v>6121777</v>
      </c>
      <c r="AL892" s="510">
        <v>3670</v>
      </c>
      <c r="AM892" s="510">
        <v>8719</v>
      </c>
      <c r="AN892" s="510"/>
      <c r="AO892" s="510"/>
      <c r="AP892" s="510"/>
      <c r="AQ892" s="510"/>
      <c r="AR892" s="510"/>
      <c r="AS892" s="510"/>
      <c r="AT892" s="510">
        <v>4793</v>
      </c>
      <c r="AU892" s="510">
        <v>49</v>
      </c>
      <c r="AV892" s="510">
        <v>31</v>
      </c>
      <c r="AW892" s="510">
        <v>0</v>
      </c>
      <c r="AX892" s="510">
        <v>306</v>
      </c>
      <c r="AY892" s="510">
        <v>4407</v>
      </c>
      <c r="AZ892" s="510">
        <v>2947</v>
      </c>
      <c r="BA892" s="510"/>
      <c r="BB892" s="510"/>
      <c r="BC892" s="510"/>
      <c r="BD892" s="510"/>
      <c r="BE892" s="510"/>
      <c r="BF892" s="510"/>
      <c r="BG892" s="510"/>
      <c r="BH892" s="510"/>
      <c r="BI892" s="510">
        <v>48393</v>
      </c>
      <c r="BJ892" s="510">
        <v>5977</v>
      </c>
      <c r="BK892" s="510">
        <v>37613</v>
      </c>
      <c r="BL892" s="510">
        <v>91983</v>
      </c>
      <c r="BM892" s="510">
        <v>15376</v>
      </c>
      <c r="BN892" s="510">
        <v>10623</v>
      </c>
      <c r="BO892" s="510">
        <v>8732</v>
      </c>
      <c r="BP892" s="510">
        <v>6102</v>
      </c>
      <c r="BQ892" s="510">
        <v>58486</v>
      </c>
      <c r="BR892" s="510">
        <v>47187</v>
      </c>
      <c r="BS892" s="510">
        <v>57268</v>
      </c>
      <c r="BT892" s="510">
        <v>33053</v>
      </c>
      <c r="BU892" s="510">
        <v>4051</v>
      </c>
      <c r="BV892" s="510">
        <v>1729</v>
      </c>
      <c r="BW892" s="510">
        <v>108</v>
      </c>
      <c r="BX892" s="510">
        <v>58663</v>
      </c>
      <c r="BY892" s="510">
        <v>543</v>
      </c>
      <c r="BZ892" s="510">
        <v>905</v>
      </c>
      <c r="CA892" s="510">
        <v>92</v>
      </c>
      <c r="CB892" s="510">
        <v>35187</v>
      </c>
      <c r="CC892" s="510">
        <v>382</v>
      </c>
      <c r="CD892" s="510">
        <v>682</v>
      </c>
      <c r="CE892" s="510">
        <v>6950</v>
      </c>
      <c r="CF892" s="510">
        <v>2890770</v>
      </c>
      <c r="CG892" s="510">
        <v>416</v>
      </c>
      <c r="CH892" s="510">
        <v>722</v>
      </c>
      <c r="CI892" s="510">
        <v>4127</v>
      </c>
      <c r="CJ892" s="510">
        <v>3847659</v>
      </c>
      <c r="CK892" s="510">
        <v>932</v>
      </c>
      <c r="CL892" s="510">
        <v>1779</v>
      </c>
      <c r="CM892" s="510">
        <v>879</v>
      </c>
      <c r="CN892" s="510">
        <v>768984</v>
      </c>
      <c r="CO892" s="510">
        <v>875</v>
      </c>
      <c r="CP892" s="510">
        <v>1832</v>
      </c>
      <c r="CQ892" s="510">
        <v>39940</v>
      </c>
      <c r="CR892" s="510">
        <v>35224123</v>
      </c>
      <c r="CS892" s="510">
        <v>882</v>
      </c>
      <c r="CT892" s="510">
        <v>1668</v>
      </c>
      <c r="CU892" s="510">
        <v>3161</v>
      </c>
      <c r="CV892" s="510">
        <v>13781513</v>
      </c>
      <c r="CW892" s="510">
        <v>4360</v>
      </c>
      <c r="CX892" s="510">
        <v>9476</v>
      </c>
      <c r="CY892" s="510">
        <v>573</v>
      </c>
      <c r="CZ892" s="510">
        <v>2297570</v>
      </c>
      <c r="DA892" s="510">
        <v>4010</v>
      </c>
      <c r="DB892" s="510">
        <v>8932</v>
      </c>
      <c r="DC892" s="510">
        <v>1431</v>
      </c>
      <c r="DD892" s="510">
        <v>10213649</v>
      </c>
      <c r="DE892" s="510">
        <v>7137</v>
      </c>
      <c r="DF892" s="510">
        <v>15924</v>
      </c>
      <c r="DG892" s="510">
        <v>215</v>
      </c>
      <c r="DH892" s="510">
        <v>1204919</v>
      </c>
      <c r="DI892" s="510">
        <v>5604</v>
      </c>
      <c r="DJ892" s="510">
        <v>13462</v>
      </c>
      <c r="DK892" s="510">
        <v>400</v>
      </c>
      <c r="DL892" s="510">
        <v>120292</v>
      </c>
      <c r="DM892" s="510">
        <v>301</v>
      </c>
      <c r="DN892" s="510">
        <v>535</v>
      </c>
      <c r="DO892" s="510">
        <v>4312</v>
      </c>
      <c r="DP892" s="510">
        <v>101631</v>
      </c>
      <c r="DQ892" s="510">
        <v>24</v>
      </c>
      <c r="DR892" s="510">
        <v>42</v>
      </c>
      <c r="DS892" s="510">
        <v>87</v>
      </c>
      <c r="DT892" s="510">
        <v>88372</v>
      </c>
      <c r="DU892" s="510">
        <v>1016</v>
      </c>
      <c r="DV892" s="510">
        <v>1953</v>
      </c>
      <c r="DW892" s="510">
        <v>77</v>
      </c>
      <c r="DX892" s="510"/>
      <c r="DY892" s="510"/>
      <c r="DZ892" s="510"/>
      <c r="EA892" s="510"/>
      <c r="EB892" s="510"/>
      <c r="EC892" s="510"/>
      <c r="ED892" s="510"/>
      <c r="EE892" s="510"/>
      <c r="EF892" s="510"/>
      <c r="EG892" s="510" t="s">
        <v>152</v>
      </c>
      <c r="EH892" s="510" t="s">
        <v>152</v>
      </c>
      <c r="EI892" s="510">
        <v>902</v>
      </c>
      <c r="EJ892" s="479"/>
      <c r="EK892" s="479"/>
      <c r="EL892" s="479"/>
      <c r="EM892" s="479"/>
      <c r="EN892" s="479"/>
      <c r="EO892" s="479"/>
      <c r="EP892" s="479"/>
      <c r="EQ892" s="479"/>
      <c r="ER892" s="479"/>
      <c r="ES892" s="479"/>
      <c r="ET892" s="479"/>
      <c r="EU892" s="479"/>
      <c r="EV892" s="479"/>
      <c r="EW892" s="479"/>
      <c r="EX892" s="479"/>
      <c r="EY892" s="479"/>
      <c r="EZ892" s="476"/>
      <c r="FA892" s="446">
        <f t="shared" si="2281"/>
        <v>12</v>
      </c>
      <c r="FB892" s="417">
        <f t="shared" si="2282"/>
        <v>2020</v>
      </c>
      <c r="FC892" s="448">
        <f t="shared" si="2258"/>
        <v>44166</v>
      </c>
      <c r="FD892" s="449">
        <f t="shared" si="2264"/>
        <v>31</v>
      </c>
      <c r="FE892" s="450"/>
      <c r="FF892" s="451">
        <f t="shared" si="2266"/>
        <v>0.64099895941727369</v>
      </c>
      <c r="FG892" s="450"/>
      <c r="FH892" s="452">
        <f t="shared" si="2283"/>
        <v>2.1504895104895105</v>
      </c>
      <c r="FI892" s="452">
        <f t="shared" si="2284"/>
        <v>1.4857342657342658</v>
      </c>
      <c r="FJ892" s="452">
        <f t="shared" si="2285"/>
        <v>2.1271619975639462</v>
      </c>
      <c r="FK892" s="452">
        <f t="shared" si="2286"/>
        <v>1.4864799025578563</v>
      </c>
      <c r="FL892" s="452">
        <f t="shared" si="2287"/>
        <v>1.3012503893561163</v>
      </c>
      <c r="FM892" s="452">
        <f t="shared" si="2288"/>
        <v>1.0498598317981578</v>
      </c>
      <c r="FN892" s="452">
        <f t="shared" si="2289"/>
        <v>1.8011070574915085</v>
      </c>
      <c r="FO892" s="452">
        <f t="shared" si="2290"/>
        <v>1.0395332746257391</v>
      </c>
      <c r="FP892" s="452">
        <f t="shared" si="2291"/>
        <v>2.4286570743405278</v>
      </c>
      <c r="FQ892" s="452">
        <f t="shared" si="2292"/>
        <v>1.0365707434052758</v>
      </c>
      <c r="FR892" s="453"/>
      <c r="FS892" s="446">
        <f t="shared" si="2277"/>
        <v>0</v>
      </c>
      <c r="FT892" s="446">
        <f t="shared" si="2277"/>
        <v>0</v>
      </c>
      <c r="FU892" s="446">
        <f t="shared" si="2277"/>
        <v>0</v>
      </c>
      <c r="FV892" s="446">
        <f t="shared" si="2277"/>
        <v>415545</v>
      </c>
      <c r="FW892" s="446">
        <f t="shared" si="2277"/>
        <v>5198050</v>
      </c>
      <c r="FX892" s="446">
        <f t="shared" si="2277"/>
        <v>3382520</v>
      </c>
      <c r="FY892" s="446">
        <f t="shared" si="2277"/>
        <v>75554226</v>
      </c>
      <c r="FZ892" s="446">
        <f t="shared" si="2277"/>
        <v>210807480</v>
      </c>
      <c r="GA892" s="446">
        <f t="shared" si="2277"/>
        <v>14543292</v>
      </c>
      <c r="GB892" s="446"/>
      <c r="GC892" s="446"/>
      <c r="GD892" s="446">
        <f t="shared" si="2278"/>
        <v>97740</v>
      </c>
      <c r="GE892" s="446">
        <f t="shared" si="2278"/>
        <v>62744</v>
      </c>
      <c r="GF892" s="446">
        <f t="shared" si="2278"/>
        <v>5017900</v>
      </c>
      <c r="GG892" s="446">
        <f t="shared" si="2278"/>
        <v>7341933</v>
      </c>
      <c r="GH892" s="446">
        <f t="shared" si="2278"/>
        <v>1610328</v>
      </c>
      <c r="GI892" s="446">
        <f t="shared" si="2278"/>
        <v>66619920</v>
      </c>
      <c r="GJ892" s="446">
        <f t="shared" si="2278"/>
        <v>29953636</v>
      </c>
      <c r="GK892" s="446">
        <f t="shared" si="2278"/>
        <v>5118036</v>
      </c>
      <c r="GL892" s="446">
        <f t="shared" si="2278"/>
        <v>22787244</v>
      </c>
      <c r="GM892" s="446">
        <f t="shared" si="2278"/>
        <v>2894330</v>
      </c>
      <c r="GN892" s="446">
        <f t="shared" si="2270"/>
        <v>169911</v>
      </c>
      <c r="GO892" s="446">
        <f t="shared" si="2279"/>
        <v>214000</v>
      </c>
      <c r="GP892" s="446">
        <f t="shared" si="2279"/>
        <v>181104</v>
      </c>
      <c r="GQ892" s="446">
        <f t="shared" si="2279"/>
        <v>0</v>
      </c>
      <c r="GR892" s="446"/>
      <c r="GS892" s="446"/>
      <c r="GT892" s="446"/>
      <c r="GU892" s="446"/>
      <c r="GV892" s="416"/>
      <c r="GW892" s="402"/>
      <c r="GX892" s="402"/>
      <c r="GY892" s="402"/>
      <c r="GZ892" s="402"/>
      <c r="HA892" s="402"/>
    </row>
    <row r="893" spans="1:209" ht="9.75" customHeight="1" x14ac:dyDescent="0.2">
      <c r="A893" s="485" t="str">
        <f t="shared" si="2280"/>
        <v>2020-21DECEMBERRX8</v>
      </c>
      <c r="B893" s="503" t="str">
        <f t="shared" si="2262"/>
        <v>2020-21</v>
      </c>
      <c r="C893" s="436" t="s">
        <v>650</v>
      </c>
      <c r="D893" s="436" t="s">
        <v>646</v>
      </c>
      <c r="E893" s="436" t="s">
        <v>645</v>
      </c>
      <c r="F893" s="504" t="s">
        <v>450</v>
      </c>
      <c r="G893" s="504" t="s">
        <v>696</v>
      </c>
      <c r="H893" s="522">
        <v>96177</v>
      </c>
      <c r="I893" s="522">
        <v>50926</v>
      </c>
      <c r="J893" s="522">
        <v>383731</v>
      </c>
      <c r="K893" s="522">
        <v>8</v>
      </c>
      <c r="L893" s="522">
        <v>1</v>
      </c>
      <c r="M893" s="522">
        <v>20</v>
      </c>
      <c r="N893" s="522">
        <v>52</v>
      </c>
      <c r="O893" s="522">
        <v>107</v>
      </c>
      <c r="P893" s="522">
        <v>302</v>
      </c>
      <c r="Q893" s="522">
        <v>178</v>
      </c>
      <c r="R893" s="522">
        <v>115</v>
      </c>
      <c r="S893" s="522">
        <v>68515</v>
      </c>
      <c r="T893" s="522">
        <v>5253</v>
      </c>
      <c r="U893" s="522">
        <v>3427</v>
      </c>
      <c r="V893" s="522">
        <v>37438</v>
      </c>
      <c r="W893" s="522">
        <v>13076</v>
      </c>
      <c r="X893" s="522">
        <v>226</v>
      </c>
      <c r="Y893" s="522">
        <v>2538202</v>
      </c>
      <c r="Z893" s="522">
        <v>483</v>
      </c>
      <c r="AA893" s="522">
        <v>834</v>
      </c>
      <c r="AB893" s="522">
        <v>1865825</v>
      </c>
      <c r="AC893" s="522">
        <v>544</v>
      </c>
      <c r="AD893" s="522">
        <v>978</v>
      </c>
      <c r="AE893" s="522">
        <v>54038752</v>
      </c>
      <c r="AF893" s="522">
        <v>1443</v>
      </c>
      <c r="AG893" s="522">
        <v>3047</v>
      </c>
      <c r="AH893" s="522">
        <v>49004495</v>
      </c>
      <c r="AI893" s="522">
        <v>3748</v>
      </c>
      <c r="AJ893" s="522">
        <v>9271</v>
      </c>
      <c r="AK893" s="522">
        <v>1253245</v>
      </c>
      <c r="AL893" s="522">
        <v>5545</v>
      </c>
      <c r="AM893" s="522">
        <v>13537</v>
      </c>
      <c r="AN893" s="522"/>
      <c r="AO893" s="522"/>
      <c r="AP893" s="522"/>
      <c r="AQ893" s="522"/>
      <c r="AR893" s="522"/>
      <c r="AS893" s="522"/>
      <c r="AT893" s="522">
        <v>6116</v>
      </c>
      <c r="AU893" s="522">
        <v>837</v>
      </c>
      <c r="AV893" s="522">
        <v>1472</v>
      </c>
      <c r="AW893" s="522">
        <v>5855</v>
      </c>
      <c r="AX893" s="522">
        <v>2191</v>
      </c>
      <c r="AY893" s="522">
        <v>1616</v>
      </c>
      <c r="AZ893" s="522">
        <v>2792</v>
      </c>
      <c r="BA893" s="522"/>
      <c r="BB893" s="522"/>
      <c r="BC893" s="522"/>
      <c r="BD893" s="522"/>
      <c r="BE893" s="522"/>
      <c r="BF893" s="522"/>
      <c r="BG893" s="522"/>
      <c r="BH893" s="522"/>
      <c r="BI893" s="522">
        <v>37239</v>
      </c>
      <c r="BJ893" s="522">
        <v>5239</v>
      </c>
      <c r="BK893" s="522">
        <v>19921</v>
      </c>
      <c r="BL893" s="522">
        <v>62399</v>
      </c>
      <c r="BM893" s="522">
        <v>9999</v>
      </c>
      <c r="BN893" s="522">
        <v>7767</v>
      </c>
      <c r="BO893" s="522">
        <v>6262</v>
      </c>
      <c r="BP893" s="522">
        <v>4919</v>
      </c>
      <c r="BQ893" s="522">
        <v>48172</v>
      </c>
      <c r="BR893" s="522">
        <v>39557</v>
      </c>
      <c r="BS893" s="522">
        <v>19376</v>
      </c>
      <c r="BT893" s="522">
        <v>13818</v>
      </c>
      <c r="BU893" s="522">
        <v>334</v>
      </c>
      <c r="BV893" s="522">
        <v>241</v>
      </c>
      <c r="BW893" s="522">
        <v>142</v>
      </c>
      <c r="BX893" s="522">
        <v>75354</v>
      </c>
      <c r="BY893" s="522">
        <v>531</v>
      </c>
      <c r="BZ893" s="522">
        <v>972</v>
      </c>
      <c r="CA893" s="522">
        <v>65</v>
      </c>
      <c r="CB893" s="522">
        <v>27044</v>
      </c>
      <c r="CC893" s="522">
        <v>416</v>
      </c>
      <c r="CD893" s="522">
        <v>804</v>
      </c>
      <c r="CE893" s="522">
        <v>5046</v>
      </c>
      <c r="CF893" s="522">
        <v>2435804</v>
      </c>
      <c r="CG893" s="522">
        <v>483</v>
      </c>
      <c r="CH893" s="522">
        <v>833</v>
      </c>
      <c r="CI893" s="522">
        <v>3154</v>
      </c>
      <c r="CJ893" s="522">
        <v>4768775</v>
      </c>
      <c r="CK893" s="522">
        <v>1512</v>
      </c>
      <c r="CL893" s="522">
        <v>3118</v>
      </c>
      <c r="CM893" s="522">
        <v>837</v>
      </c>
      <c r="CN893" s="522">
        <v>1088940</v>
      </c>
      <c r="CO893" s="522">
        <v>1301</v>
      </c>
      <c r="CP893" s="522">
        <v>2808</v>
      </c>
      <c r="CQ893" s="522">
        <v>33447</v>
      </c>
      <c r="CR893" s="522">
        <v>48181037</v>
      </c>
      <c r="CS893" s="522">
        <v>1441</v>
      </c>
      <c r="CT893" s="522">
        <v>3045</v>
      </c>
      <c r="CU893" s="522">
        <v>2375</v>
      </c>
      <c r="CV893" s="522">
        <v>11164862</v>
      </c>
      <c r="CW893" s="522">
        <v>4701</v>
      </c>
      <c r="CX893" s="522">
        <v>10166</v>
      </c>
      <c r="CY893" s="522">
        <v>1413</v>
      </c>
      <c r="CZ893" s="522">
        <v>6452326</v>
      </c>
      <c r="DA893" s="522">
        <v>4566</v>
      </c>
      <c r="DB893" s="522">
        <v>9822</v>
      </c>
      <c r="DC893" s="522">
        <v>1693</v>
      </c>
      <c r="DD893" s="522">
        <v>11901723</v>
      </c>
      <c r="DE893" s="522">
        <v>7030</v>
      </c>
      <c r="DF893" s="522">
        <v>15461</v>
      </c>
      <c r="DG893" s="522">
        <v>810</v>
      </c>
      <c r="DH893" s="522">
        <v>5385632</v>
      </c>
      <c r="DI893" s="522">
        <v>6649</v>
      </c>
      <c r="DJ893" s="522">
        <v>16818</v>
      </c>
      <c r="DK893" s="522">
        <v>250</v>
      </c>
      <c r="DL893" s="522">
        <v>85242</v>
      </c>
      <c r="DM893" s="522">
        <v>341</v>
      </c>
      <c r="DN893" s="522">
        <v>557</v>
      </c>
      <c r="DO893" s="522">
        <v>3206</v>
      </c>
      <c r="DP893" s="522">
        <v>125382</v>
      </c>
      <c r="DQ893" s="522">
        <v>39</v>
      </c>
      <c r="DR893" s="522">
        <v>70</v>
      </c>
      <c r="DS893" s="522">
        <v>82</v>
      </c>
      <c r="DT893" s="522">
        <v>117269</v>
      </c>
      <c r="DU893" s="522">
        <v>1430</v>
      </c>
      <c r="DV893" s="522">
        <v>2947</v>
      </c>
      <c r="DW893" s="522">
        <v>73</v>
      </c>
      <c r="DX893" s="522"/>
      <c r="DY893" s="522"/>
      <c r="DZ893" s="522"/>
      <c r="EA893" s="522"/>
      <c r="EB893" s="522"/>
      <c r="EC893" s="522"/>
      <c r="ED893" s="522"/>
      <c r="EE893" s="522"/>
      <c r="EF893" s="522"/>
      <c r="EG893" s="522" t="s">
        <v>152</v>
      </c>
      <c r="EH893" s="522" t="s">
        <v>152</v>
      </c>
      <c r="EI893" s="522">
        <v>0</v>
      </c>
      <c r="EJ893" s="483"/>
      <c r="EK893" s="483"/>
      <c r="EL893" s="483"/>
      <c r="EM893" s="483"/>
      <c r="EN893" s="483"/>
      <c r="EO893" s="483"/>
      <c r="EP893" s="483"/>
      <c r="EQ893" s="483"/>
      <c r="ER893" s="483"/>
      <c r="ES893" s="483"/>
      <c r="ET893" s="483"/>
      <c r="EU893" s="483"/>
      <c r="EV893" s="483"/>
      <c r="EW893" s="483"/>
      <c r="EX893" s="483"/>
      <c r="EY893" s="483"/>
      <c r="EZ893" s="484"/>
      <c r="FA893" s="468">
        <f t="shared" si="2281"/>
        <v>12</v>
      </c>
      <c r="FB893" s="485">
        <f t="shared" si="2282"/>
        <v>2020</v>
      </c>
      <c r="FC893" s="486">
        <f>DATE($FB893,$FA893,1)</f>
        <v>44166</v>
      </c>
      <c r="FD893" s="470">
        <f t="shared" si="2264"/>
        <v>31</v>
      </c>
      <c r="FE893" s="471"/>
      <c r="FF893" s="517">
        <f t="shared" si="2266"/>
        <v>0.64754595031306805</v>
      </c>
      <c r="FG893" s="471"/>
      <c r="FH893" s="487">
        <f t="shared" si="2283"/>
        <v>1.9034837235865221</v>
      </c>
      <c r="FI893" s="487">
        <f t="shared" si="2284"/>
        <v>1.4785836664762992</v>
      </c>
      <c r="FJ893" s="487">
        <f t="shared" si="2285"/>
        <v>1.8272541581558215</v>
      </c>
      <c r="FK893" s="487">
        <f t="shared" si="2286"/>
        <v>1.4353662095126933</v>
      </c>
      <c r="FL893" s="487">
        <f t="shared" si="2287"/>
        <v>1.2867140338693306</v>
      </c>
      <c r="FM893" s="487">
        <f t="shared" si="2288"/>
        <v>1.0566002457396229</v>
      </c>
      <c r="FN893" s="487">
        <f t="shared" si="2289"/>
        <v>1.4817987152034262</v>
      </c>
      <c r="FO893" s="487">
        <f t="shared" si="2290"/>
        <v>1.056745182012848</v>
      </c>
      <c r="FP893" s="487">
        <f t="shared" si="2291"/>
        <v>1.4778761061946903</v>
      </c>
      <c r="FQ893" s="487">
        <f t="shared" si="2292"/>
        <v>1.0663716814159292</v>
      </c>
      <c r="FR893" s="459"/>
      <c r="FS893" s="468">
        <f t="shared" ref="FS893:GA902" si="2293">IFERROR(HLOOKUP(FS$1,$H$5:$HA$10112,MATCH($A893,$A$5:$A$10112,0),0)*HLOOKUP(FS$2,$H$5:$HA$10112,MATCH($A893,$A$5:$A$10112,0),0),"-")</f>
        <v>50926</v>
      </c>
      <c r="FT893" s="468">
        <f t="shared" si="2293"/>
        <v>1018520</v>
      </c>
      <c r="FU893" s="468">
        <f t="shared" si="2293"/>
        <v>2648152</v>
      </c>
      <c r="FV893" s="468">
        <f t="shared" si="2293"/>
        <v>5449082</v>
      </c>
      <c r="FW893" s="468">
        <f t="shared" si="2293"/>
        <v>4381002</v>
      </c>
      <c r="FX893" s="468">
        <f t="shared" si="2293"/>
        <v>3351606</v>
      </c>
      <c r="FY893" s="468">
        <f t="shared" si="2293"/>
        <v>114073586</v>
      </c>
      <c r="FZ893" s="468">
        <f t="shared" si="2293"/>
        <v>121227596</v>
      </c>
      <c r="GA893" s="468">
        <f t="shared" si="2293"/>
        <v>3059362</v>
      </c>
      <c r="GB893" s="468"/>
      <c r="GC893" s="468"/>
      <c r="GD893" s="468">
        <f t="shared" si="2278"/>
        <v>138024</v>
      </c>
      <c r="GE893" s="468">
        <f t="shared" si="2278"/>
        <v>52260</v>
      </c>
      <c r="GF893" s="468">
        <f t="shared" si="2278"/>
        <v>4203318</v>
      </c>
      <c r="GG893" s="468">
        <f t="shared" si="2278"/>
        <v>9834172</v>
      </c>
      <c r="GH893" s="468">
        <f t="shared" si="2278"/>
        <v>2350296</v>
      </c>
      <c r="GI893" s="468">
        <f t="shared" si="2278"/>
        <v>101846115</v>
      </c>
      <c r="GJ893" s="468">
        <f t="shared" si="2278"/>
        <v>24144250</v>
      </c>
      <c r="GK893" s="468">
        <f t="shared" si="2278"/>
        <v>13878486</v>
      </c>
      <c r="GL893" s="468">
        <f t="shared" si="2278"/>
        <v>26175473</v>
      </c>
      <c r="GM893" s="468">
        <f t="shared" si="2278"/>
        <v>13622580</v>
      </c>
      <c r="GN893" s="468">
        <f t="shared" si="2270"/>
        <v>241654</v>
      </c>
      <c r="GO893" s="468">
        <f t="shared" si="2279"/>
        <v>139250</v>
      </c>
      <c r="GP893" s="468">
        <f t="shared" si="2279"/>
        <v>224420</v>
      </c>
      <c r="GQ893" s="468">
        <f t="shared" si="2279"/>
        <v>0</v>
      </c>
      <c r="GR893" s="468"/>
      <c r="GS893" s="468"/>
      <c r="GT893" s="468"/>
      <c r="GU893" s="468"/>
      <c r="GV893" s="425"/>
      <c r="GW893" s="402"/>
      <c r="GX893" s="402"/>
      <c r="GY893" s="402"/>
      <c r="GZ893" s="402"/>
      <c r="HA893" s="402"/>
    </row>
    <row r="894" spans="1:209" ht="9.75" customHeight="1" x14ac:dyDescent="0.2">
      <c r="A894" s="417" t="str">
        <f t="shared" si="2280"/>
        <v>2020-21JANUARYRX9</v>
      </c>
      <c r="B894" s="458" t="str">
        <f t="shared" si="2262"/>
        <v>2020-21</v>
      </c>
      <c r="C894" s="400" t="s">
        <v>654</v>
      </c>
      <c r="D894" s="402" t="s">
        <v>653</v>
      </c>
      <c r="E894" s="402" t="s">
        <v>652</v>
      </c>
      <c r="F894" s="478" t="s">
        <v>451</v>
      </c>
      <c r="G894" s="478" t="s">
        <v>686</v>
      </c>
      <c r="H894" s="518">
        <v>95484</v>
      </c>
      <c r="I894" s="518">
        <v>74388</v>
      </c>
      <c r="J894" s="518">
        <v>777241</v>
      </c>
      <c r="K894" s="518">
        <v>10</v>
      </c>
      <c r="L894" s="518">
        <v>3</v>
      </c>
      <c r="M894" s="518">
        <v>27</v>
      </c>
      <c r="N894" s="518">
        <v>62</v>
      </c>
      <c r="O894" s="518">
        <v>136</v>
      </c>
      <c r="P894" s="518">
        <v>413</v>
      </c>
      <c r="Q894" s="518">
        <v>2450</v>
      </c>
      <c r="R894" s="518">
        <v>687</v>
      </c>
      <c r="S894" s="518">
        <v>69456</v>
      </c>
      <c r="T894" s="518">
        <v>6075</v>
      </c>
      <c r="U894" s="518">
        <v>3449</v>
      </c>
      <c r="V894" s="518">
        <v>40789</v>
      </c>
      <c r="W894" s="518">
        <v>11983</v>
      </c>
      <c r="X894" s="518">
        <v>144</v>
      </c>
      <c r="Y894" s="518">
        <v>2810552</v>
      </c>
      <c r="Z894" s="518">
        <v>463</v>
      </c>
      <c r="AA894" s="518">
        <v>817</v>
      </c>
      <c r="AB894" s="518">
        <v>3443959</v>
      </c>
      <c r="AC894" s="518">
        <v>999</v>
      </c>
      <c r="AD894" s="518">
        <v>2303</v>
      </c>
      <c r="AE894" s="518">
        <v>73049600</v>
      </c>
      <c r="AF894" s="518">
        <v>1791</v>
      </c>
      <c r="AG894" s="518">
        <v>3701</v>
      </c>
      <c r="AH894" s="518">
        <v>70764072</v>
      </c>
      <c r="AI894" s="518">
        <v>5905</v>
      </c>
      <c r="AJ894" s="518">
        <v>14242</v>
      </c>
      <c r="AK894" s="518">
        <v>877736</v>
      </c>
      <c r="AL894" s="518">
        <v>6095</v>
      </c>
      <c r="AM894" s="518">
        <v>13754</v>
      </c>
      <c r="AN894" s="518"/>
      <c r="AO894" s="518"/>
      <c r="AP894" s="518"/>
      <c r="AQ894" s="518"/>
      <c r="AR894" s="518"/>
      <c r="AS894" s="518"/>
      <c r="AT894" s="518">
        <v>6837</v>
      </c>
      <c r="AU894" s="518">
        <v>1702</v>
      </c>
      <c r="AV894" s="518">
        <v>933</v>
      </c>
      <c r="AW894" s="518">
        <v>10</v>
      </c>
      <c r="AX894" s="518">
        <v>3574</v>
      </c>
      <c r="AY894" s="518">
        <v>628</v>
      </c>
      <c r="AZ894" s="518">
        <v>2369</v>
      </c>
      <c r="BA894" s="518"/>
      <c r="BB894" s="518"/>
      <c r="BC894" s="518"/>
      <c r="BD894" s="518"/>
      <c r="BE894" s="518"/>
      <c r="BF894" s="518"/>
      <c r="BG894" s="518"/>
      <c r="BH894" s="518"/>
      <c r="BI894" s="518">
        <v>34730</v>
      </c>
      <c r="BJ894" s="518">
        <v>3893</v>
      </c>
      <c r="BK894" s="518">
        <v>23996</v>
      </c>
      <c r="BL894" s="518">
        <v>62619</v>
      </c>
      <c r="BM894" s="518">
        <v>11166</v>
      </c>
      <c r="BN894" s="518">
        <v>8756</v>
      </c>
      <c r="BO894" s="518">
        <v>6514</v>
      </c>
      <c r="BP894" s="518">
        <v>5146</v>
      </c>
      <c r="BQ894" s="518">
        <v>52846</v>
      </c>
      <c r="BR894" s="518">
        <v>43082</v>
      </c>
      <c r="BS894" s="518">
        <v>18030</v>
      </c>
      <c r="BT894" s="518">
        <v>12837</v>
      </c>
      <c r="BU894" s="518">
        <v>120</v>
      </c>
      <c r="BV894" s="518">
        <v>97</v>
      </c>
      <c r="BW894" s="518">
        <v>0</v>
      </c>
      <c r="BX894" s="518">
        <v>0</v>
      </c>
      <c r="BY894" s="518" t="s">
        <v>152</v>
      </c>
      <c r="BZ894" s="518" t="s">
        <v>152</v>
      </c>
      <c r="CA894" s="518">
        <v>21</v>
      </c>
      <c r="CB894" s="518">
        <v>13135</v>
      </c>
      <c r="CC894" s="518">
        <v>625</v>
      </c>
      <c r="CD894" s="518">
        <v>1226</v>
      </c>
      <c r="CE894" s="518">
        <v>6054</v>
      </c>
      <c r="CF894" s="518">
        <v>2797417</v>
      </c>
      <c r="CG894" s="518">
        <v>462</v>
      </c>
      <c r="CH894" s="518">
        <v>815</v>
      </c>
      <c r="CI894" s="518">
        <v>499</v>
      </c>
      <c r="CJ894" s="518">
        <v>958466</v>
      </c>
      <c r="CK894" s="518">
        <v>1921</v>
      </c>
      <c r="CL894" s="518">
        <v>3627</v>
      </c>
      <c r="CM894" s="518">
        <v>739</v>
      </c>
      <c r="CN894" s="518">
        <v>1174001</v>
      </c>
      <c r="CO894" s="518">
        <v>1589</v>
      </c>
      <c r="CP894" s="518">
        <v>3501</v>
      </c>
      <c r="CQ894" s="518">
        <v>39551</v>
      </c>
      <c r="CR894" s="518">
        <v>70917133</v>
      </c>
      <c r="CS894" s="518">
        <v>1793</v>
      </c>
      <c r="CT894" s="518">
        <v>3706</v>
      </c>
      <c r="CU894" s="518">
        <v>6</v>
      </c>
      <c r="CV894" s="518">
        <v>32732</v>
      </c>
      <c r="CW894" s="518">
        <v>5455</v>
      </c>
      <c r="CX894" s="518">
        <v>8385</v>
      </c>
      <c r="CY894" s="518">
        <v>362</v>
      </c>
      <c r="CZ894" s="518">
        <v>2363862</v>
      </c>
      <c r="DA894" s="518">
        <v>6530</v>
      </c>
      <c r="DB894" s="518">
        <v>15529</v>
      </c>
      <c r="DC894" s="518">
        <v>2455</v>
      </c>
      <c r="DD894" s="518">
        <v>13814379</v>
      </c>
      <c r="DE894" s="518">
        <v>5627</v>
      </c>
      <c r="DF894" s="518">
        <v>11741</v>
      </c>
      <c r="DG894" s="518">
        <v>89</v>
      </c>
      <c r="DH894" s="518">
        <v>722197</v>
      </c>
      <c r="DI894" s="518">
        <v>8115</v>
      </c>
      <c r="DJ894" s="518">
        <v>17299</v>
      </c>
      <c r="DK894" s="518">
        <v>440</v>
      </c>
      <c r="DL894" s="518">
        <v>132658</v>
      </c>
      <c r="DM894" s="518">
        <v>301</v>
      </c>
      <c r="DN894" s="518">
        <v>485</v>
      </c>
      <c r="DO894" s="518">
        <v>3395</v>
      </c>
      <c r="DP894" s="518">
        <v>165227</v>
      </c>
      <c r="DQ894" s="518">
        <v>49</v>
      </c>
      <c r="DR894" s="518">
        <v>100</v>
      </c>
      <c r="DS894" s="518">
        <v>53</v>
      </c>
      <c r="DT894" s="518">
        <v>77472</v>
      </c>
      <c r="DU894" s="518">
        <v>1462</v>
      </c>
      <c r="DV894" s="518">
        <v>3132</v>
      </c>
      <c r="DW894" s="518">
        <v>46</v>
      </c>
      <c r="DX894" s="518"/>
      <c r="DY894" s="518"/>
      <c r="DZ894" s="518"/>
      <c r="EA894" s="518"/>
      <c r="EB894" s="518"/>
      <c r="EC894" s="518"/>
      <c r="ED894" s="518"/>
      <c r="EE894" s="518"/>
      <c r="EF894" s="518"/>
      <c r="EG894" s="518" t="s">
        <v>152</v>
      </c>
      <c r="EH894" s="518" t="s">
        <v>152</v>
      </c>
      <c r="EI894" s="518">
        <v>2151</v>
      </c>
      <c r="EJ894" s="475"/>
      <c r="EK894" s="475"/>
      <c r="EL894" s="475"/>
      <c r="EM894" s="475"/>
      <c r="EN894" s="475"/>
      <c r="EO894" s="475"/>
      <c r="EP894" s="475"/>
      <c r="EQ894" s="475"/>
      <c r="ER894" s="475"/>
      <c r="ES894" s="475"/>
      <c r="ET894" s="475"/>
      <c r="EU894" s="475"/>
      <c r="EV894" s="475"/>
      <c r="EW894" s="475"/>
      <c r="EX894" s="475"/>
      <c r="EY894" s="475"/>
      <c r="EZ894" s="476"/>
      <c r="FA894" s="477">
        <f t="shared" si="2281"/>
        <v>1</v>
      </c>
      <c r="FB894" s="417">
        <f t="shared" si="2282"/>
        <v>2021</v>
      </c>
      <c r="FC894" s="448">
        <f t="shared" si="2258"/>
        <v>44197</v>
      </c>
      <c r="FD894" s="449">
        <f>DAY(EOMONTH($FC894,0))</f>
        <v>31</v>
      </c>
      <c r="FE894" s="450"/>
      <c r="FF894" s="451">
        <f t="shared" si="2266"/>
        <v>0.59961144471918049</v>
      </c>
      <c r="FG894" s="450"/>
      <c r="FH894" s="452">
        <f t="shared" si="2283"/>
        <v>1.8380246913580247</v>
      </c>
      <c r="FI894" s="452">
        <f t="shared" si="2284"/>
        <v>1.4413168724279835</v>
      </c>
      <c r="FJ894" s="452">
        <f t="shared" si="2285"/>
        <v>1.888663380690055</v>
      </c>
      <c r="FK894" s="452">
        <f t="shared" si="2286"/>
        <v>1.4920266743983763</v>
      </c>
      <c r="FL894" s="452">
        <f t="shared" si="2287"/>
        <v>1.295594400451102</v>
      </c>
      <c r="FM894" s="452">
        <f t="shared" si="2288"/>
        <v>1.056216136703523</v>
      </c>
      <c r="FN894" s="452">
        <f t="shared" si="2289"/>
        <v>1.5046315613786196</v>
      </c>
      <c r="FO894" s="452">
        <f t="shared" si="2290"/>
        <v>1.0712676291412835</v>
      </c>
      <c r="FP894" s="452">
        <f t="shared" si="2291"/>
        <v>0.83333333333333337</v>
      </c>
      <c r="FQ894" s="452">
        <f t="shared" si="2292"/>
        <v>0.67361111111111116</v>
      </c>
      <c r="FR894" s="453"/>
      <c r="FS894" s="477">
        <f t="shared" si="2293"/>
        <v>223164</v>
      </c>
      <c r="FT894" s="477">
        <f t="shared" si="2293"/>
        <v>2008476</v>
      </c>
      <c r="FU894" s="477">
        <f t="shared" si="2293"/>
        <v>4612056</v>
      </c>
      <c r="FV894" s="477">
        <f t="shared" si="2293"/>
        <v>10116768</v>
      </c>
      <c r="FW894" s="477">
        <f t="shared" si="2293"/>
        <v>4963275</v>
      </c>
      <c r="FX894" s="477">
        <f t="shared" si="2293"/>
        <v>7943047</v>
      </c>
      <c r="FY894" s="477">
        <f t="shared" si="2293"/>
        <v>150960089</v>
      </c>
      <c r="FZ894" s="477">
        <f t="shared" si="2293"/>
        <v>170661886</v>
      </c>
      <c r="GA894" s="477">
        <f t="shared" si="2293"/>
        <v>1980576</v>
      </c>
      <c r="GB894" s="477"/>
      <c r="GC894" s="477"/>
      <c r="GD894" s="477" t="str">
        <f t="shared" si="2278"/>
        <v>-</v>
      </c>
      <c r="GE894" s="477">
        <f t="shared" si="2278"/>
        <v>25746</v>
      </c>
      <c r="GF894" s="477">
        <f t="shared" si="2278"/>
        <v>4934010</v>
      </c>
      <c r="GG894" s="477">
        <f t="shared" si="2278"/>
        <v>1809873</v>
      </c>
      <c r="GH894" s="477">
        <f t="shared" si="2278"/>
        <v>2587239</v>
      </c>
      <c r="GI894" s="477">
        <f t="shared" si="2278"/>
        <v>146576006</v>
      </c>
      <c r="GJ894" s="477">
        <f t="shared" si="2278"/>
        <v>50310</v>
      </c>
      <c r="GK894" s="477">
        <f t="shared" si="2278"/>
        <v>5621498</v>
      </c>
      <c r="GL894" s="477">
        <f t="shared" si="2278"/>
        <v>28824155</v>
      </c>
      <c r="GM894" s="477">
        <f t="shared" si="2278"/>
        <v>1539611</v>
      </c>
      <c r="GN894" s="477">
        <f t="shared" si="2270"/>
        <v>165996</v>
      </c>
      <c r="GO894" s="477">
        <f t="shared" si="2279"/>
        <v>213400</v>
      </c>
      <c r="GP894" s="477">
        <f t="shared" si="2279"/>
        <v>339500</v>
      </c>
      <c r="GQ894" s="477">
        <f t="shared" si="2279"/>
        <v>0</v>
      </c>
      <c r="GR894" s="477"/>
      <c r="GS894" s="477"/>
      <c r="GT894" s="477"/>
      <c r="GU894" s="477"/>
      <c r="GV894" s="416"/>
    </row>
    <row r="895" spans="1:209" ht="9.75" customHeight="1" x14ac:dyDescent="0.2">
      <c r="A895" s="417" t="str">
        <f t="shared" si="2280"/>
        <v>2020-21JANUARYRYC</v>
      </c>
      <c r="B895" s="458" t="str">
        <f t="shared" si="2262"/>
        <v>2020-21</v>
      </c>
      <c r="C895" s="402" t="s">
        <v>654</v>
      </c>
      <c r="D895" s="402" t="s">
        <v>656</v>
      </c>
      <c r="E895" s="402" t="s">
        <v>466</v>
      </c>
      <c r="F895" s="478" t="s">
        <v>453</v>
      </c>
      <c r="G895" s="478" t="s">
        <v>687</v>
      </c>
      <c r="H895" s="510">
        <v>117139</v>
      </c>
      <c r="I895" s="510">
        <v>77350</v>
      </c>
      <c r="J895" s="510">
        <v>480117</v>
      </c>
      <c r="K895" s="510">
        <v>6</v>
      </c>
      <c r="L895" s="510">
        <v>1</v>
      </c>
      <c r="M895" s="510">
        <v>12</v>
      </c>
      <c r="N895" s="510">
        <v>38</v>
      </c>
      <c r="O895" s="510">
        <v>90</v>
      </c>
      <c r="P895" s="510">
        <v>448</v>
      </c>
      <c r="Q895" s="510">
        <v>72</v>
      </c>
      <c r="R895" s="510">
        <v>3331</v>
      </c>
      <c r="S895" s="510">
        <v>83731</v>
      </c>
      <c r="T895" s="510">
        <v>6661</v>
      </c>
      <c r="U895" s="510">
        <v>3725</v>
      </c>
      <c r="V895" s="510">
        <v>49275</v>
      </c>
      <c r="W895" s="510">
        <v>12624</v>
      </c>
      <c r="X895" s="510">
        <v>290</v>
      </c>
      <c r="Y895" s="510">
        <v>3002743</v>
      </c>
      <c r="Z895" s="510">
        <v>451</v>
      </c>
      <c r="AA895" s="510">
        <v>846</v>
      </c>
      <c r="AB895" s="510">
        <v>2403027</v>
      </c>
      <c r="AC895" s="510">
        <v>645</v>
      </c>
      <c r="AD895" s="510">
        <v>1172</v>
      </c>
      <c r="AE895" s="510">
        <v>87510359</v>
      </c>
      <c r="AF895" s="510">
        <v>1776</v>
      </c>
      <c r="AG895" s="510">
        <v>3811</v>
      </c>
      <c r="AH895" s="510">
        <v>73390470</v>
      </c>
      <c r="AI895" s="510">
        <v>5814</v>
      </c>
      <c r="AJ895" s="510">
        <v>15211</v>
      </c>
      <c r="AK895" s="510">
        <v>2118961</v>
      </c>
      <c r="AL895" s="510">
        <v>7307</v>
      </c>
      <c r="AM895" s="510">
        <v>17591</v>
      </c>
      <c r="AN895" s="510"/>
      <c r="AO895" s="510"/>
      <c r="AP895" s="510"/>
      <c r="AQ895" s="510"/>
      <c r="AR895" s="510"/>
      <c r="AS895" s="510"/>
      <c r="AT895" s="510">
        <v>9423</v>
      </c>
      <c r="AU895" s="510">
        <v>220</v>
      </c>
      <c r="AV895" s="510">
        <v>5837</v>
      </c>
      <c r="AW895" s="510">
        <v>1082</v>
      </c>
      <c r="AX895" s="510">
        <v>42</v>
      </c>
      <c r="AY895" s="510">
        <v>3324</v>
      </c>
      <c r="AZ895" s="510">
        <v>988</v>
      </c>
      <c r="BA895" s="510"/>
      <c r="BB895" s="510"/>
      <c r="BC895" s="510"/>
      <c r="BD895" s="510"/>
      <c r="BE895" s="510"/>
      <c r="BF895" s="510"/>
      <c r="BG895" s="510"/>
      <c r="BH895" s="510"/>
      <c r="BI895" s="510">
        <v>40461</v>
      </c>
      <c r="BJ895" s="510">
        <v>3068</v>
      </c>
      <c r="BK895" s="510">
        <v>30779</v>
      </c>
      <c r="BL895" s="510">
        <v>74308</v>
      </c>
      <c r="BM895" s="510">
        <v>16755</v>
      </c>
      <c r="BN895" s="510">
        <v>11720</v>
      </c>
      <c r="BO895" s="510">
        <v>9063</v>
      </c>
      <c r="BP895" s="510">
        <v>6514</v>
      </c>
      <c r="BQ895" s="510">
        <v>77025</v>
      </c>
      <c r="BR895" s="510">
        <v>55339</v>
      </c>
      <c r="BS895" s="510">
        <v>24977</v>
      </c>
      <c r="BT895" s="510">
        <v>14399</v>
      </c>
      <c r="BU895" s="510">
        <v>489</v>
      </c>
      <c r="BV895" s="510">
        <v>333</v>
      </c>
      <c r="BW895" s="510">
        <v>16</v>
      </c>
      <c r="BX895" s="510">
        <v>7387</v>
      </c>
      <c r="BY895" s="510">
        <v>462</v>
      </c>
      <c r="BZ895" s="510">
        <v>774</v>
      </c>
      <c r="CA895" s="510">
        <v>1</v>
      </c>
      <c r="CB895" s="510">
        <v>73</v>
      </c>
      <c r="CC895" s="510">
        <v>73</v>
      </c>
      <c r="CD895" s="510">
        <v>73</v>
      </c>
      <c r="CE895" s="510">
        <v>6644</v>
      </c>
      <c r="CF895" s="510">
        <v>2995283</v>
      </c>
      <c r="CG895" s="510">
        <v>451</v>
      </c>
      <c r="CH895" s="510">
        <v>846</v>
      </c>
      <c r="CI895" s="510">
        <v>2717</v>
      </c>
      <c r="CJ895" s="510">
        <v>5295519</v>
      </c>
      <c r="CK895" s="510">
        <v>1949</v>
      </c>
      <c r="CL895" s="510">
        <v>4004</v>
      </c>
      <c r="CM895" s="510">
        <v>718</v>
      </c>
      <c r="CN895" s="510">
        <v>1282102</v>
      </c>
      <c r="CO895" s="510">
        <v>1786</v>
      </c>
      <c r="CP895" s="510">
        <v>3953</v>
      </c>
      <c r="CQ895" s="510">
        <v>45840</v>
      </c>
      <c r="CR895" s="510">
        <v>80932738</v>
      </c>
      <c r="CS895" s="510">
        <v>1766</v>
      </c>
      <c r="CT895" s="510">
        <v>3797</v>
      </c>
      <c r="CU895" s="510">
        <v>448</v>
      </c>
      <c r="CV895" s="510">
        <v>2812240</v>
      </c>
      <c r="CW895" s="510">
        <v>6277</v>
      </c>
      <c r="CX895" s="510">
        <v>14930</v>
      </c>
      <c r="CY895" s="510">
        <v>116</v>
      </c>
      <c r="CZ895" s="510">
        <v>802594</v>
      </c>
      <c r="DA895" s="510">
        <v>6919</v>
      </c>
      <c r="DB895" s="510">
        <v>17010</v>
      </c>
      <c r="DC895" s="510">
        <v>1405</v>
      </c>
      <c r="DD895" s="510">
        <v>11576279</v>
      </c>
      <c r="DE895" s="510">
        <v>8239</v>
      </c>
      <c r="DF895" s="510">
        <v>18900</v>
      </c>
      <c r="DG895" s="510">
        <v>86</v>
      </c>
      <c r="DH895" s="510">
        <v>592528</v>
      </c>
      <c r="DI895" s="510">
        <v>6890</v>
      </c>
      <c r="DJ895" s="510">
        <v>15348</v>
      </c>
      <c r="DK895" s="510">
        <v>662</v>
      </c>
      <c r="DL895" s="510">
        <v>190038</v>
      </c>
      <c r="DM895" s="510">
        <v>287</v>
      </c>
      <c r="DN895" s="510">
        <v>506</v>
      </c>
      <c r="DO895" s="510">
        <v>4583</v>
      </c>
      <c r="DP895" s="510">
        <v>170881</v>
      </c>
      <c r="DQ895" s="510">
        <v>37</v>
      </c>
      <c r="DR895" s="510">
        <v>71</v>
      </c>
      <c r="DS895" s="510">
        <v>107</v>
      </c>
      <c r="DT895" s="510">
        <v>199534</v>
      </c>
      <c r="DU895" s="510">
        <v>1865</v>
      </c>
      <c r="DV895" s="510">
        <v>4104</v>
      </c>
      <c r="DW895" s="510">
        <v>103</v>
      </c>
      <c r="DX895" s="510"/>
      <c r="DY895" s="510"/>
      <c r="DZ895" s="510"/>
      <c r="EA895" s="510"/>
      <c r="EB895" s="510"/>
      <c r="EC895" s="510"/>
      <c r="ED895" s="510"/>
      <c r="EE895" s="510"/>
      <c r="EF895" s="510"/>
      <c r="EG895" s="510" t="s">
        <v>152</v>
      </c>
      <c r="EH895" s="510" t="s">
        <v>152</v>
      </c>
      <c r="EI895" s="510">
        <v>72</v>
      </c>
      <c r="EJ895" s="479"/>
      <c r="EK895" s="479"/>
      <c r="EL895" s="479"/>
      <c r="EM895" s="479"/>
      <c r="EN895" s="479"/>
      <c r="EO895" s="479"/>
      <c r="EP895" s="479"/>
      <c r="EQ895" s="479"/>
      <c r="ER895" s="479"/>
      <c r="ES895" s="479"/>
      <c r="ET895" s="479"/>
      <c r="EU895" s="479"/>
      <c r="EV895" s="479"/>
      <c r="EW895" s="479"/>
      <c r="EX895" s="479"/>
      <c r="EY895" s="479"/>
      <c r="EZ895" s="476"/>
      <c r="FA895" s="446">
        <f t="shared" si="2281"/>
        <v>1</v>
      </c>
      <c r="FB895" s="417">
        <f t="shared" si="2282"/>
        <v>2021</v>
      </c>
      <c r="FC895" s="448">
        <f t="shared" ref="FC895:FC960" si="2294">DATE($FB895,$FA895,1)</f>
        <v>44197</v>
      </c>
      <c r="FD895" s="449">
        <f t="shared" si="2264"/>
        <v>31</v>
      </c>
      <c r="FE895" s="450"/>
      <c r="FF895" s="451">
        <f t="shared" si="2266"/>
        <v>0.73764686946724611</v>
      </c>
      <c r="FG895" s="450"/>
      <c r="FH895" s="452">
        <f t="shared" si="2283"/>
        <v>2.5153880798678876</v>
      </c>
      <c r="FI895" s="452">
        <f t="shared" si="2284"/>
        <v>1.7594955712355502</v>
      </c>
      <c r="FJ895" s="452">
        <f t="shared" si="2285"/>
        <v>2.4330201342281881</v>
      </c>
      <c r="FK895" s="452">
        <f t="shared" si="2286"/>
        <v>1.748724832214765</v>
      </c>
      <c r="FL895" s="452">
        <f t="shared" si="2287"/>
        <v>1.5631659056316591</v>
      </c>
      <c r="FM895" s="452">
        <f t="shared" si="2288"/>
        <v>1.1230644342973111</v>
      </c>
      <c r="FN895" s="452">
        <f t="shared" si="2289"/>
        <v>1.9785329531051965</v>
      </c>
      <c r="FO895" s="452">
        <f t="shared" si="2290"/>
        <v>1.1406051964512041</v>
      </c>
      <c r="FP895" s="452">
        <f t="shared" si="2291"/>
        <v>1.6862068965517241</v>
      </c>
      <c r="FQ895" s="452">
        <f t="shared" si="2292"/>
        <v>1.1482758620689655</v>
      </c>
      <c r="FR895" s="453"/>
      <c r="FS895" s="446">
        <f t="shared" si="2293"/>
        <v>77350</v>
      </c>
      <c r="FT895" s="446">
        <f t="shared" si="2293"/>
        <v>928200</v>
      </c>
      <c r="FU895" s="446">
        <f t="shared" si="2293"/>
        <v>2939300</v>
      </c>
      <c r="FV895" s="446">
        <f t="shared" si="2293"/>
        <v>6961500</v>
      </c>
      <c r="FW895" s="446">
        <f t="shared" si="2293"/>
        <v>5635206</v>
      </c>
      <c r="FX895" s="446">
        <f t="shared" si="2293"/>
        <v>4365700</v>
      </c>
      <c r="FY895" s="446">
        <f t="shared" si="2293"/>
        <v>187787025</v>
      </c>
      <c r="FZ895" s="446">
        <f t="shared" si="2293"/>
        <v>192023664</v>
      </c>
      <c r="GA895" s="446">
        <f t="shared" si="2293"/>
        <v>5101390</v>
      </c>
      <c r="GB895" s="446"/>
      <c r="GC895" s="446"/>
      <c r="GD895" s="446">
        <f t="shared" si="2278"/>
        <v>12384</v>
      </c>
      <c r="GE895" s="446">
        <f t="shared" si="2278"/>
        <v>73</v>
      </c>
      <c r="GF895" s="446">
        <f t="shared" si="2278"/>
        <v>5620824</v>
      </c>
      <c r="GG895" s="446">
        <f t="shared" si="2278"/>
        <v>10878868</v>
      </c>
      <c r="GH895" s="446">
        <f t="shared" si="2278"/>
        <v>2838254</v>
      </c>
      <c r="GI895" s="446">
        <f t="shared" si="2278"/>
        <v>174054480</v>
      </c>
      <c r="GJ895" s="446">
        <f t="shared" si="2278"/>
        <v>6688640</v>
      </c>
      <c r="GK895" s="446">
        <f t="shared" si="2278"/>
        <v>1973160</v>
      </c>
      <c r="GL895" s="446">
        <f t="shared" si="2278"/>
        <v>26554500</v>
      </c>
      <c r="GM895" s="446">
        <f t="shared" si="2278"/>
        <v>1319928</v>
      </c>
      <c r="GN895" s="446">
        <f t="shared" si="2270"/>
        <v>439128</v>
      </c>
      <c r="GO895" s="446">
        <f t="shared" si="2279"/>
        <v>334972</v>
      </c>
      <c r="GP895" s="446">
        <f t="shared" si="2279"/>
        <v>325393</v>
      </c>
      <c r="GQ895" s="446">
        <f t="shared" si="2279"/>
        <v>0</v>
      </c>
      <c r="GR895" s="446"/>
      <c r="GS895" s="446"/>
      <c r="GT895" s="446"/>
      <c r="GU895" s="446"/>
      <c r="GV895" s="416"/>
    </row>
    <row r="896" spans="1:209" ht="9.75" customHeight="1" x14ac:dyDescent="0.2">
      <c r="A896" s="417" t="str">
        <f t="shared" si="2280"/>
        <v>2020-21JANUARYR1F</v>
      </c>
      <c r="B896" s="458" t="str">
        <f t="shared" si="2262"/>
        <v>2020-21</v>
      </c>
      <c r="C896" s="402" t="s">
        <v>654</v>
      </c>
      <c r="D896" s="402" t="s">
        <v>663</v>
      </c>
      <c r="E896" s="402" t="s">
        <v>662</v>
      </c>
      <c r="F896" s="478" t="s">
        <v>458</v>
      </c>
      <c r="G896" s="478" t="s">
        <v>688</v>
      </c>
      <c r="H896" s="510">
        <v>3380</v>
      </c>
      <c r="I896" s="510">
        <v>1987</v>
      </c>
      <c r="J896" s="510">
        <v>18773</v>
      </c>
      <c r="K896" s="510">
        <v>9</v>
      </c>
      <c r="L896" s="510">
        <v>1</v>
      </c>
      <c r="M896" s="510">
        <v>30</v>
      </c>
      <c r="N896" s="510">
        <v>67</v>
      </c>
      <c r="O896" s="510">
        <v>112</v>
      </c>
      <c r="P896" s="510">
        <v>16</v>
      </c>
      <c r="Q896" s="510">
        <v>0</v>
      </c>
      <c r="R896" s="510">
        <v>1</v>
      </c>
      <c r="S896" s="510">
        <v>2487</v>
      </c>
      <c r="T896" s="510">
        <v>135</v>
      </c>
      <c r="U896" s="510">
        <v>76</v>
      </c>
      <c r="V896" s="510">
        <v>1214</v>
      </c>
      <c r="W896" s="510">
        <v>666</v>
      </c>
      <c r="X896" s="510">
        <v>38</v>
      </c>
      <c r="Y896" s="510">
        <v>76645</v>
      </c>
      <c r="Z896" s="510">
        <v>568</v>
      </c>
      <c r="AA896" s="510">
        <v>1029</v>
      </c>
      <c r="AB896" s="510">
        <v>48205</v>
      </c>
      <c r="AC896" s="510">
        <v>634</v>
      </c>
      <c r="AD896" s="510">
        <v>1202</v>
      </c>
      <c r="AE896" s="510">
        <v>2417289</v>
      </c>
      <c r="AF896" s="510">
        <v>1991</v>
      </c>
      <c r="AG896" s="510">
        <v>4327</v>
      </c>
      <c r="AH896" s="510">
        <v>3939866</v>
      </c>
      <c r="AI896" s="510">
        <v>5916</v>
      </c>
      <c r="AJ896" s="510">
        <v>14688</v>
      </c>
      <c r="AK896" s="510">
        <v>181867</v>
      </c>
      <c r="AL896" s="510">
        <v>4786</v>
      </c>
      <c r="AM896" s="510">
        <v>10938</v>
      </c>
      <c r="AN896" s="510"/>
      <c r="AO896" s="510"/>
      <c r="AP896" s="510"/>
      <c r="AQ896" s="510"/>
      <c r="AR896" s="510"/>
      <c r="AS896" s="510"/>
      <c r="AT896" s="510">
        <v>263</v>
      </c>
      <c r="AU896" s="510">
        <v>3</v>
      </c>
      <c r="AV896" s="510">
        <v>35</v>
      </c>
      <c r="AW896" s="510">
        <v>45</v>
      </c>
      <c r="AX896" s="510">
        <v>5</v>
      </c>
      <c r="AY896" s="510">
        <v>220</v>
      </c>
      <c r="AZ896" s="510">
        <v>12</v>
      </c>
      <c r="BA896" s="510"/>
      <c r="BB896" s="510"/>
      <c r="BC896" s="510"/>
      <c r="BD896" s="510"/>
      <c r="BE896" s="510"/>
      <c r="BF896" s="510"/>
      <c r="BG896" s="510"/>
      <c r="BH896" s="510"/>
      <c r="BI896" s="510">
        <v>1287</v>
      </c>
      <c r="BJ896" s="510">
        <v>19</v>
      </c>
      <c r="BK896" s="510">
        <v>918</v>
      </c>
      <c r="BL896" s="510">
        <v>2224</v>
      </c>
      <c r="BM896" s="510">
        <v>210</v>
      </c>
      <c r="BN896" s="510">
        <v>184</v>
      </c>
      <c r="BO896" s="510">
        <v>120</v>
      </c>
      <c r="BP896" s="510">
        <v>104</v>
      </c>
      <c r="BQ896" s="510">
        <v>1427</v>
      </c>
      <c r="BR896" s="510">
        <v>1271</v>
      </c>
      <c r="BS896" s="510">
        <v>808</v>
      </c>
      <c r="BT896" s="510">
        <v>700</v>
      </c>
      <c r="BU896" s="510">
        <v>48</v>
      </c>
      <c r="BV896" s="510">
        <v>41</v>
      </c>
      <c r="BW896" s="510">
        <v>3</v>
      </c>
      <c r="BX896" s="510">
        <v>1341</v>
      </c>
      <c r="BY896" s="510">
        <v>447</v>
      </c>
      <c r="BZ896" s="510">
        <v>626</v>
      </c>
      <c r="CA896" s="510">
        <v>0</v>
      </c>
      <c r="CB896" s="510">
        <v>0</v>
      </c>
      <c r="CC896" s="510" t="s">
        <v>152</v>
      </c>
      <c r="CD896" s="510" t="s">
        <v>152</v>
      </c>
      <c r="CE896" s="510">
        <v>132</v>
      </c>
      <c r="CF896" s="510">
        <v>75304</v>
      </c>
      <c r="CG896" s="510">
        <v>570</v>
      </c>
      <c r="CH896" s="510">
        <v>1030</v>
      </c>
      <c r="CI896" s="510">
        <v>149</v>
      </c>
      <c r="CJ896" s="510">
        <v>360128</v>
      </c>
      <c r="CK896" s="510">
        <v>2417</v>
      </c>
      <c r="CL896" s="510">
        <v>5817</v>
      </c>
      <c r="CM896" s="510">
        <v>5</v>
      </c>
      <c r="CN896" s="510">
        <v>3851</v>
      </c>
      <c r="CO896" s="510">
        <v>770</v>
      </c>
      <c r="CP896" s="510">
        <v>1657</v>
      </c>
      <c r="CQ896" s="510">
        <v>1060</v>
      </c>
      <c r="CR896" s="510">
        <v>2053310</v>
      </c>
      <c r="CS896" s="510">
        <v>1937</v>
      </c>
      <c r="CT896" s="510">
        <v>4191</v>
      </c>
      <c r="CU896" s="510">
        <v>156</v>
      </c>
      <c r="CV896" s="510">
        <v>935199</v>
      </c>
      <c r="CW896" s="510">
        <v>5995</v>
      </c>
      <c r="CX896" s="510">
        <v>12873</v>
      </c>
      <c r="CY896" s="510">
        <v>0</v>
      </c>
      <c r="CZ896" s="510">
        <v>0</v>
      </c>
      <c r="DA896" s="510" t="s">
        <v>152</v>
      </c>
      <c r="DB896" s="510" t="s">
        <v>152</v>
      </c>
      <c r="DC896" s="510">
        <v>6</v>
      </c>
      <c r="DD896" s="510">
        <v>27983</v>
      </c>
      <c r="DE896" s="510">
        <v>4664</v>
      </c>
      <c r="DF896" s="510">
        <v>10114</v>
      </c>
      <c r="DG896" s="510">
        <v>5</v>
      </c>
      <c r="DH896" s="510">
        <v>9645</v>
      </c>
      <c r="DI896" s="510">
        <v>1929</v>
      </c>
      <c r="DJ896" s="510">
        <v>4607</v>
      </c>
      <c r="DK896" s="510">
        <v>7</v>
      </c>
      <c r="DL896" s="510">
        <v>1941</v>
      </c>
      <c r="DM896" s="510">
        <v>277</v>
      </c>
      <c r="DN896" s="510">
        <v>434</v>
      </c>
      <c r="DO896" s="510">
        <v>108</v>
      </c>
      <c r="DP896" s="510">
        <v>5014</v>
      </c>
      <c r="DQ896" s="510">
        <v>46</v>
      </c>
      <c r="DR896" s="510">
        <v>91</v>
      </c>
      <c r="DS896" s="510">
        <v>1</v>
      </c>
      <c r="DT896" s="510">
        <v>2848</v>
      </c>
      <c r="DU896" s="510">
        <v>2848</v>
      </c>
      <c r="DV896" s="510">
        <v>2848</v>
      </c>
      <c r="DW896" s="510">
        <v>1</v>
      </c>
      <c r="DX896" s="510"/>
      <c r="DY896" s="510"/>
      <c r="DZ896" s="510"/>
      <c r="EA896" s="510"/>
      <c r="EB896" s="510"/>
      <c r="EC896" s="510"/>
      <c r="ED896" s="510"/>
      <c r="EE896" s="510"/>
      <c r="EF896" s="510"/>
      <c r="EG896" s="510" t="s">
        <v>152</v>
      </c>
      <c r="EH896" s="510" t="s">
        <v>152</v>
      </c>
      <c r="EI896" s="510">
        <v>0</v>
      </c>
      <c r="EJ896" s="479"/>
      <c r="EK896" s="479"/>
      <c r="EL896" s="479"/>
      <c r="EM896" s="479"/>
      <c r="EN896" s="479"/>
      <c r="EO896" s="479"/>
      <c r="EP896" s="479"/>
      <c r="EQ896" s="479"/>
      <c r="ER896" s="479"/>
      <c r="ES896" s="479"/>
      <c r="ET896" s="479"/>
      <c r="EU896" s="479"/>
      <c r="EV896" s="479"/>
      <c r="EW896" s="479"/>
      <c r="EX896" s="479"/>
      <c r="EY896" s="479"/>
      <c r="EZ896" s="476"/>
      <c r="FA896" s="446">
        <f t="shared" si="2281"/>
        <v>1</v>
      </c>
      <c r="FB896" s="417">
        <f t="shared" si="2282"/>
        <v>2021</v>
      </c>
      <c r="FC896" s="448">
        <f t="shared" si="2294"/>
        <v>44197</v>
      </c>
      <c r="FD896" s="449">
        <f t="shared" si="2264"/>
        <v>31</v>
      </c>
      <c r="FE896" s="450"/>
      <c r="FF896" s="451">
        <f t="shared" si="2266"/>
        <v>0.90756302521008403</v>
      </c>
      <c r="FG896" s="450"/>
      <c r="FH896" s="452">
        <f t="shared" si="2283"/>
        <v>1.5555555555555556</v>
      </c>
      <c r="FI896" s="452">
        <f t="shared" si="2284"/>
        <v>1.3629629629629629</v>
      </c>
      <c r="FJ896" s="452">
        <f t="shared" si="2285"/>
        <v>1.5789473684210527</v>
      </c>
      <c r="FK896" s="452">
        <f t="shared" si="2286"/>
        <v>1.368421052631579</v>
      </c>
      <c r="FL896" s="452">
        <f t="shared" si="2287"/>
        <v>1.1754530477759473</v>
      </c>
      <c r="FM896" s="452">
        <f t="shared" si="2288"/>
        <v>1.0469522240527183</v>
      </c>
      <c r="FN896" s="452">
        <f t="shared" si="2289"/>
        <v>1.2132132132132132</v>
      </c>
      <c r="FO896" s="452">
        <f t="shared" si="2290"/>
        <v>1.0510510510510511</v>
      </c>
      <c r="FP896" s="452">
        <f t="shared" si="2291"/>
        <v>1.263157894736842</v>
      </c>
      <c r="FQ896" s="452">
        <f t="shared" si="2292"/>
        <v>1.0789473684210527</v>
      </c>
      <c r="FR896" s="453"/>
      <c r="FS896" s="446">
        <f t="shared" si="2293"/>
        <v>1987</v>
      </c>
      <c r="FT896" s="446">
        <f t="shared" si="2293"/>
        <v>59610</v>
      </c>
      <c r="FU896" s="446">
        <f t="shared" si="2293"/>
        <v>133129</v>
      </c>
      <c r="FV896" s="446">
        <f t="shared" si="2293"/>
        <v>222544</v>
      </c>
      <c r="FW896" s="446">
        <f t="shared" si="2293"/>
        <v>138915</v>
      </c>
      <c r="FX896" s="446">
        <f t="shared" si="2293"/>
        <v>91352</v>
      </c>
      <c r="FY896" s="446">
        <f t="shared" si="2293"/>
        <v>5252978</v>
      </c>
      <c r="FZ896" s="446">
        <f t="shared" si="2293"/>
        <v>9782208</v>
      </c>
      <c r="GA896" s="446">
        <f t="shared" si="2293"/>
        <v>415644</v>
      </c>
      <c r="GB896" s="446"/>
      <c r="GC896" s="446"/>
      <c r="GD896" s="446">
        <f t="shared" si="2278"/>
        <v>1878</v>
      </c>
      <c r="GE896" s="446" t="str">
        <f t="shared" si="2278"/>
        <v>-</v>
      </c>
      <c r="GF896" s="446">
        <f t="shared" si="2278"/>
        <v>135960</v>
      </c>
      <c r="GG896" s="446">
        <f t="shared" si="2278"/>
        <v>866733</v>
      </c>
      <c r="GH896" s="446">
        <f t="shared" si="2278"/>
        <v>8285</v>
      </c>
      <c r="GI896" s="446">
        <f t="shared" si="2278"/>
        <v>4442460</v>
      </c>
      <c r="GJ896" s="446">
        <f t="shared" si="2278"/>
        <v>2008188</v>
      </c>
      <c r="GK896" s="446" t="str">
        <f t="shared" si="2278"/>
        <v>-</v>
      </c>
      <c r="GL896" s="446">
        <f t="shared" si="2278"/>
        <v>60684</v>
      </c>
      <c r="GM896" s="446">
        <f t="shared" si="2278"/>
        <v>23035</v>
      </c>
      <c r="GN896" s="446">
        <f t="shared" si="2270"/>
        <v>2848</v>
      </c>
      <c r="GO896" s="446">
        <f t="shared" si="2279"/>
        <v>3038</v>
      </c>
      <c r="GP896" s="446">
        <f t="shared" si="2279"/>
        <v>9828</v>
      </c>
      <c r="GQ896" s="446">
        <f t="shared" si="2279"/>
        <v>0</v>
      </c>
      <c r="GR896" s="446"/>
      <c r="GS896" s="446"/>
      <c r="GT896" s="446"/>
      <c r="GU896" s="446"/>
      <c r="GV896" s="416"/>
    </row>
    <row r="897" spans="1:209" ht="9.75" customHeight="1" x14ac:dyDescent="0.2">
      <c r="A897" s="493" t="str">
        <f t="shared" si="2280"/>
        <v>2020-21JANUARYRRU</v>
      </c>
      <c r="B897" s="494" t="str">
        <f t="shared" si="2262"/>
        <v>2020-21</v>
      </c>
      <c r="C897" s="480" t="s">
        <v>654</v>
      </c>
      <c r="D897" s="480" t="s">
        <v>659</v>
      </c>
      <c r="E897" s="480" t="s">
        <v>467</v>
      </c>
      <c r="F897" s="495" t="s">
        <v>454</v>
      </c>
      <c r="G897" s="511" t="s">
        <v>689</v>
      </c>
      <c r="H897" s="519">
        <v>190269</v>
      </c>
      <c r="I897" s="519">
        <v>133246</v>
      </c>
      <c r="J897" s="519">
        <v>3085089</v>
      </c>
      <c r="K897" s="519">
        <v>23</v>
      </c>
      <c r="L897" s="519">
        <v>0</v>
      </c>
      <c r="M897" s="519">
        <v>92</v>
      </c>
      <c r="N897" s="519">
        <v>189</v>
      </c>
      <c r="O897" s="519">
        <v>276</v>
      </c>
      <c r="P897" s="519">
        <v>666</v>
      </c>
      <c r="Q897" s="519">
        <v>0</v>
      </c>
      <c r="R897" s="519">
        <v>1206</v>
      </c>
      <c r="S897" s="519">
        <v>118954</v>
      </c>
      <c r="T897" s="519">
        <v>8421</v>
      </c>
      <c r="U897" s="519">
        <v>4991</v>
      </c>
      <c r="V897" s="519">
        <v>68626</v>
      </c>
      <c r="W897" s="519">
        <v>19707</v>
      </c>
      <c r="X897" s="519">
        <v>869</v>
      </c>
      <c r="Y897" s="519">
        <v>3214503</v>
      </c>
      <c r="Z897" s="519">
        <v>382</v>
      </c>
      <c r="AA897" s="519">
        <v>641</v>
      </c>
      <c r="AB897" s="519">
        <v>2898397</v>
      </c>
      <c r="AC897" s="519">
        <v>581</v>
      </c>
      <c r="AD897" s="519">
        <v>988</v>
      </c>
      <c r="AE897" s="519">
        <v>170571172</v>
      </c>
      <c r="AF897" s="519">
        <v>2486</v>
      </c>
      <c r="AG897" s="519">
        <v>6048</v>
      </c>
      <c r="AH897" s="519">
        <v>98651367</v>
      </c>
      <c r="AI897" s="519">
        <v>5006</v>
      </c>
      <c r="AJ897" s="519">
        <v>12684</v>
      </c>
      <c r="AK897" s="519">
        <v>6985791</v>
      </c>
      <c r="AL897" s="519">
        <v>8039</v>
      </c>
      <c r="AM897" s="519">
        <v>18434</v>
      </c>
      <c r="AN897" s="519"/>
      <c r="AO897" s="519"/>
      <c r="AP897" s="519"/>
      <c r="AQ897" s="519"/>
      <c r="AR897" s="519"/>
      <c r="AS897" s="519"/>
      <c r="AT897" s="519">
        <v>16984</v>
      </c>
      <c r="AU897" s="519">
        <v>714</v>
      </c>
      <c r="AV897" s="519">
        <v>4921</v>
      </c>
      <c r="AW897" s="519">
        <v>4813</v>
      </c>
      <c r="AX897" s="519">
        <v>173</v>
      </c>
      <c r="AY897" s="519">
        <v>11176</v>
      </c>
      <c r="AZ897" s="519">
        <v>0</v>
      </c>
      <c r="BA897" s="519"/>
      <c r="BB897" s="519"/>
      <c r="BC897" s="519"/>
      <c r="BD897" s="519"/>
      <c r="BE897" s="519"/>
      <c r="BF897" s="519"/>
      <c r="BG897" s="519"/>
      <c r="BH897" s="519"/>
      <c r="BI897" s="519">
        <v>56311</v>
      </c>
      <c r="BJ897" s="519">
        <v>2936</v>
      </c>
      <c r="BK897" s="519">
        <v>42723</v>
      </c>
      <c r="BL897" s="519">
        <v>101970</v>
      </c>
      <c r="BM897" s="519">
        <v>21920</v>
      </c>
      <c r="BN897" s="519">
        <v>16814</v>
      </c>
      <c r="BO897" s="519">
        <v>12632</v>
      </c>
      <c r="BP897" s="519">
        <v>9837</v>
      </c>
      <c r="BQ897" s="519">
        <v>89695</v>
      </c>
      <c r="BR897" s="519">
        <v>73978</v>
      </c>
      <c r="BS897" s="519">
        <v>27757</v>
      </c>
      <c r="BT897" s="519">
        <v>21963</v>
      </c>
      <c r="BU897" s="519">
        <v>1164</v>
      </c>
      <c r="BV897" s="519">
        <v>923</v>
      </c>
      <c r="BW897" s="519">
        <v>81</v>
      </c>
      <c r="BX897" s="519">
        <v>36033</v>
      </c>
      <c r="BY897" s="519">
        <v>445</v>
      </c>
      <c r="BZ897" s="519">
        <v>694</v>
      </c>
      <c r="CA897" s="519">
        <v>43</v>
      </c>
      <c r="CB897" s="519">
        <v>17746</v>
      </c>
      <c r="CC897" s="519">
        <v>413</v>
      </c>
      <c r="CD897" s="519">
        <v>785</v>
      </c>
      <c r="CE897" s="519">
        <v>8297</v>
      </c>
      <c r="CF897" s="519">
        <v>3160724</v>
      </c>
      <c r="CG897" s="519">
        <v>381</v>
      </c>
      <c r="CH897" s="519">
        <v>637</v>
      </c>
      <c r="CI897" s="519">
        <v>3739</v>
      </c>
      <c r="CJ897" s="519">
        <v>7864278</v>
      </c>
      <c r="CK897" s="519">
        <v>2103</v>
      </c>
      <c r="CL897" s="519">
        <v>4807</v>
      </c>
      <c r="CM897" s="519">
        <v>942</v>
      </c>
      <c r="CN897" s="519">
        <v>1952755</v>
      </c>
      <c r="CO897" s="519">
        <v>2073</v>
      </c>
      <c r="CP897" s="519">
        <v>5138</v>
      </c>
      <c r="CQ897" s="519">
        <v>63945</v>
      </c>
      <c r="CR897" s="519">
        <v>160754139</v>
      </c>
      <c r="CS897" s="519">
        <v>2514</v>
      </c>
      <c r="CT897" s="519">
        <v>6146</v>
      </c>
      <c r="CU897" s="519">
        <v>1279</v>
      </c>
      <c r="CV897" s="519">
        <v>8880237</v>
      </c>
      <c r="CW897" s="519">
        <v>6943</v>
      </c>
      <c r="CX897" s="519">
        <v>17211</v>
      </c>
      <c r="CY897" s="519">
        <v>271</v>
      </c>
      <c r="CZ897" s="519">
        <v>1575795</v>
      </c>
      <c r="DA897" s="519">
        <v>5815</v>
      </c>
      <c r="DB897" s="519">
        <v>14007</v>
      </c>
      <c r="DC897" s="519">
        <v>1443</v>
      </c>
      <c r="DD897" s="519">
        <v>12770307</v>
      </c>
      <c r="DE897" s="519">
        <v>8850</v>
      </c>
      <c r="DF897" s="519">
        <v>18826</v>
      </c>
      <c r="DG897" s="519">
        <v>58</v>
      </c>
      <c r="DH897" s="519">
        <v>434982</v>
      </c>
      <c r="DI897" s="519">
        <v>7500</v>
      </c>
      <c r="DJ897" s="519">
        <v>16124</v>
      </c>
      <c r="DK897" s="519">
        <v>1087</v>
      </c>
      <c r="DL897" s="519">
        <v>323829</v>
      </c>
      <c r="DM897" s="519">
        <v>298</v>
      </c>
      <c r="DN897" s="519">
        <v>527</v>
      </c>
      <c r="DO897" s="519">
        <v>4016</v>
      </c>
      <c r="DP897" s="519">
        <v>358794</v>
      </c>
      <c r="DQ897" s="519">
        <v>89</v>
      </c>
      <c r="DR897" s="519">
        <v>196</v>
      </c>
      <c r="DS897" s="519">
        <v>117</v>
      </c>
      <c r="DT897" s="519">
        <v>337409</v>
      </c>
      <c r="DU897" s="519">
        <v>2884</v>
      </c>
      <c r="DV897" s="519">
        <v>6697</v>
      </c>
      <c r="DW897" s="519">
        <v>104</v>
      </c>
      <c r="DX897" s="519"/>
      <c r="DY897" s="519"/>
      <c r="DZ897" s="519"/>
      <c r="EA897" s="519"/>
      <c r="EB897" s="519"/>
      <c r="EC897" s="519"/>
      <c r="ED897" s="519"/>
      <c r="EE897" s="519"/>
      <c r="EF897" s="519"/>
      <c r="EG897" s="519" t="s">
        <v>152</v>
      </c>
      <c r="EH897" s="519" t="s">
        <v>152</v>
      </c>
      <c r="EI897" s="519">
        <v>0</v>
      </c>
      <c r="EJ897" s="512"/>
      <c r="EK897" s="512"/>
      <c r="EL897" s="512"/>
      <c r="EM897" s="512"/>
      <c r="EN897" s="512"/>
      <c r="EO897" s="512"/>
      <c r="EP897" s="512"/>
      <c r="EQ897" s="512"/>
      <c r="ER897" s="512"/>
      <c r="ES897" s="512"/>
      <c r="ET897" s="512"/>
      <c r="EU897" s="512"/>
      <c r="EV897" s="512"/>
      <c r="EW897" s="512"/>
      <c r="EX897" s="512"/>
      <c r="EY897" s="512"/>
      <c r="EZ897" s="514"/>
      <c r="FA897" s="520">
        <f t="shared" si="2281"/>
        <v>1</v>
      </c>
      <c r="FB897" s="493">
        <f t="shared" si="2282"/>
        <v>2021</v>
      </c>
      <c r="FC897" s="498">
        <f t="shared" si="2294"/>
        <v>44197</v>
      </c>
      <c r="FD897" s="499">
        <f t="shared" si="2264"/>
        <v>31</v>
      </c>
      <c r="FE897" s="500"/>
      <c r="FF897" s="515">
        <f t="shared" si="2266"/>
        <v>0.51785944551901997</v>
      </c>
      <c r="FG897" s="500"/>
      <c r="FH897" s="481">
        <f t="shared" si="2283"/>
        <v>2.6030162688516802</v>
      </c>
      <c r="FI897" s="481">
        <f t="shared" si="2284"/>
        <v>1.99667497921862</v>
      </c>
      <c r="FJ897" s="481">
        <f t="shared" si="2285"/>
        <v>2.5309557202965336</v>
      </c>
      <c r="FK897" s="481">
        <f t="shared" si="2286"/>
        <v>1.9709477058705671</v>
      </c>
      <c r="FL897" s="481">
        <f t="shared" si="2287"/>
        <v>1.3070119196805876</v>
      </c>
      <c r="FM897" s="481">
        <f t="shared" si="2288"/>
        <v>1.0779879346020458</v>
      </c>
      <c r="FN897" s="481">
        <f t="shared" si="2289"/>
        <v>1.4084842949205867</v>
      </c>
      <c r="FO897" s="481">
        <f t="shared" si="2290"/>
        <v>1.1144770893591109</v>
      </c>
      <c r="FP897" s="481">
        <f t="shared" si="2291"/>
        <v>1.3394706559263521</v>
      </c>
      <c r="FQ897" s="481">
        <f t="shared" si="2292"/>
        <v>1.0621403912543153</v>
      </c>
      <c r="FR897" s="501"/>
      <c r="FS897" s="482">
        <f t="shared" si="2293"/>
        <v>0</v>
      </c>
      <c r="FT897" s="482">
        <f t="shared" si="2293"/>
        <v>12258632</v>
      </c>
      <c r="FU897" s="482">
        <f t="shared" si="2293"/>
        <v>25183494</v>
      </c>
      <c r="FV897" s="482">
        <f t="shared" si="2293"/>
        <v>36775896</v>
      </c>
      <c r="FW897" s="482">
        <f t="shared" si="2293"/>
        <v>5397861</v>
      </c>
      <c r="FX897" s="482">
        <f t="shared" si="2293"/>
        <v>4931108</v>
      </c>
      <c r="FY897" s="482">
        <f t="shared" si="2293"/>
        <v>415050048</v>
      </c>
      <c r="FZ897" s="482">
        <f t="shared" si="2293"/>
        <v>249963588</v>
      </c>
      <c r="GA897" s="482">
        <f t="shared" si="2293"/>
        <v>16019146</v>
      </c>
      <c r="GB897" s="482"/>
      <c r="GC897" s="482"/>
      <c r="GD897" s="482">
        <f t="shared" si="2278"/>
        <v>56214</v>
      </c>
      <c r="GE897" s="482">
        <f t="shared" si="2278"/>
        <v>33755</v>
      </c>
      <c r="GF897" s="482">
        <f t="shared" si="2278"/>
        <v>5285189</v>
      </c>
      <c r="GG897" s="482">
        <f t="shared" si="2278"/>
        <v>17973373</v>
      </c>
      <c r="GH897" s="482">
        <f t="shared" si="2278"/>
        <v>4839996</v>
      </c>
      <c r="GI897" s="482">
        <f t="shared" si="2278"/>
        <v>393005970</v>
      </c>
      <c r="GJ897" s="482">
        <f t="shared" si="2278"/>
        <v>22012869</v>
      </c>
      <c r="GK897" s="482">
        <f t="shared" si="2278"/>
        <v>3795897</v>
      </c>
      <c r="GL897" s="482">
        <f t="shared" si="2278"/>
        <v>27165918</v>
      </c>
      <c r="GM897" s="482">
        <f t="shared" si="2278"/>
        <v>935192</v>
      </c>
      <c r="GN897" s="482">
        <f t="shared" si="2270"/>
        <v>783549</v>
      </c>
      <c r="GO897" s="482">
        <f t="shared" si="2279"/>
        <v>572849</v>
      </c>
      <c r="GP897" s="482">
        <f t="shared" si="2279"/>
        <v>787136</v>
      </c>
      <c r="GQ897" s="482">
        <f t="shared" si="2279"/>
        <v>0</v>
      </c>
      <c r="GR897" s="482"/>
      <c r="GS897" s="482"/>
      <c r="GT897" s="482"/>
      <c r="GU897" s="482"/>
      <c r="GV897" s="502"/>
    </row>
    <row r="898" spans="1:209" ht="9.75" customHeight="1" x14ac:dyDescent="0.2">
      <c r="A898" s="417" t="str">
        <f t="shared" si="2280"/>
        <v>2020-21JANUARYRX6</v>
      </c>
      <c r="B898" s="458" t="str">
        <f t="shared" si="2262"/>
        <v>2020-21</v>
      </c>
      <c r="C898" s="402" t="s">
        <v>654</v>
      </c>
      <c r="D898" s="402" t="s">
        <v>646</v>
      </c>
      <c r="E898" s="402" t="s">
        <v>645</v>
      </c>
      <c r="F898" s="478" t="s">
        <v>448</v>
      </c>
      <c r="G898" s="478" t="s">
        <v>690</v>
      </c>
      <c r="H898" s="510">
        <v>47331</v>
      </c>
      <c r="I898" s="510">
        <v>35406</v>
      </c>
      <c r="J898" s="510">
        <v>569863</v>
      </c>
      <c r="K898" s="510">
        <v>16</v>
      </c>
      <c r="L898" s="510">
        <v>0</v>
      </c>
      <c r="M898" s="510">
        <v>41</v>
      </c>
      <c r="N898" s="510">
        <v>69</v>
      </c>
      <c r="O898" s="510">
        <v>153</v>
      </c>
      <c r="P898" s="510">
        <v>120</v>
      </c>
      <c r="Q898" s="510">
        <v>2943</v>
      </c>
      <c r="R898" s="510">
        <v>15</v>
      </c>
      <c r="S898" s="510">
        <v>36897</v>
      </c>
      <c r="T898" s="510">
        <v>2650</v>
      </c>
      <c r="U898" s="510">
        <v>1548</v>
      </c>
      <c r="V898" s="510">
        <v>21059</v>
      </c>
      <c r="W898" s="510">
        <v>6232</v>
      </c>
      <c r="X898" s="510">
        <v>457</v>
      </c>
      <c r="Y898" s="510">
        <v>1081058</v>
      </c>
      <c r="Z898" s="510">
        <v>408</v>
      </c>
      <c r="AA898" s="510">
        <v>704</v>
      </c>
      <c r="AB898" s="510">
        <v>737689</v>
      </c>
      <c r="AC898" s="510">
        <v>477</v>
      </c>
      <c r="AD898" s="510">
        <v>843</v>
      </c>
      <c r="AE898" s="510">
        <v>45404809</v>
      </c>
      <c r="AF898" s="510">
        <v>2156</v>
      </c>
      <c r="AG898" s="510">
        <v>4401</v>
      </c>
      <c r="AH898" s="510">
        <v>45528562</v>
      </c>
      <c r="AI898" s="510">
        <v>7306</v>
      </c>
      <c r="AJ898" s="510">
        <v>17835</v>
      </c>
      <c r="AK898" s="510">
        <v>2530180</v>
      </c>
      <c r="AL898" s="510">
        <v>5536</v>
      </c>
      <c r="AM898" s="510">
        <v>13072</v>
      </c>
      <c r="AN898" s="510"/>
      <c r="AO898" s="510"/>
      <c r="AP898" s="510"/>
      <c r="AQ898" s="510"/>
      <c r="AR898" s="510"/>
      <c r="AS898" s="510"/>
      <c r="AT898" s="510">
        <v>3798</v>
      </c>
      <c r="AU898" s="510">
        <v>63</v>
      </c>
      <c r="AV898" s="510">
        <v>378</v>
      </c>
      <c r="AW898" s="510">
        <v>1603</v>
      </c>
      <c r="AX898" s="510">
        <v>190</v>
      </c>
      <c r="AY898" s="510">
        <v>3167</v>
      </c>
      <c r="AZ898" s="510">
        <v>0</v>
      </c>
      <c r="BA898" s="510"/>
      <c r="BB898" s="510"/>
      <c r="BC898" s="510"/>
      <c r="BD898" s="510"/>
      <c r="BE898" s="510"/>
      <c r="BF898" s="510"/>
      <c r="BG898" s="510"/>
      <c r="BH898" s="510"/>
      <c r="BI898" s="510">
        <v>19516</v>
      </c>
      <c r="BJ898" s="510">
        <v>3026</v>
      </c>
      <c r="BK898" s="510">
        <v>10557</v>
      </c>
      <c r="BL898" s="510">
        <v>33099</v>
      </c>
      <c r="BM898" s="510">
        <v>5278</v>
      </c>
      <c r="BN898" s="510">
        <v>4077</v>
      </c>
      <c r="BO898" s="510">
        <v>3020</v>
      </c>
      <c r="BP898" s="510">
        <v>2358</v>
      </c>
      <c r="BQ898" s="510">
        <v>27696</v>
      </c>
      <c r="BR898" s="510">
        <v>22971</v>
      </c>
      <c r="BS898" s="510">
        <v>9892</v>
      </c>
      <c r="BT898" s="510">
        <v>6754</v>
      </c>
      <c r="BU898" s="510">
        <v>787</v>
      </c>
      <c r="BV898" s="510">
        <v>485</v>
      </c>
      <c r="BW898" s="510">
        <v>88</v>
      </c>
      <c r="BX898" s="510">
        <v>42720</v>
      </c>
      <c r="BY898" s="510">
        <v>485</v>
      </c>
      <c r="BZ898" s="510">
        <v>710</v>
      </c>
      <c r="CA898" s="510">
        <v>74</v>
      </c>
      <c r="CB898" s="510">
        <v>26679</v>
      </c>
      <c r="CC898" s="510">
        <v>361</v>
      </c>
      <c r="CD898" s="510">
        <v>655</v>
      </c>
      <c r="CE898" s="510">
        <v>2488</v>
      </c>
      <c r="CF898" s="510">
        <v>1011659</v>
      </c>
      <c r="CG898" s="510">
        <v>407</v>
      </c>
      <c r="CH898" s="510">
        <v>704</v>
      </c>
      <c r="CI898" s="510">
        <v>2788</v>
      </c>
      <c r="CJ898" s="510">
        <v>6279500</v>
      </c>
      <c r="CK898" s="510">
        <v>2252</v>
      </c>
      <c r="CL898" s="510">
        <v>4451</v>
      </c>
      <c r="CM898" s="510">
        <v>504</v>
      </c>
      <c r="CN898" s="510">
        <v>1138680</v>
      </c>
      <c r="CO898" s="510">
        <v>2259</v>
      </c>
      <c r="CP898" s="510">
        <v>4494</v>
      </c>
      <c r="CQ898" s="510">
        <v>17767</v>
      </c>
      <c r="CR898" s="510">
        <v>37986629</v>
      </c>
      <c r="CS898" s="510">
        <v>2138</v>
      </c>
      <c r="CT898" s="510">
        <v>4388</v>
      </c>
      <c r="CU898" s="510">
        <v>1209</v>
      </c>
      <c r="CV898" s="510">
        <v>8490543</v>
      </c>
      <c r="CW898" s="510">
        <v>7023</v>
      </c>
      <c r="CX898" s="510">
        <v>13676</v>
      </c>
      <c r="CY898" s="510">
        <v>401</v>
      </c>
      <c r="CZ898" s="510">
        <v>3707574</v>
      </c>
      <c r="DA898" s="510">
        <v>9246</v>
      </c>
      <c r="DB898" s="510">
        <v>21339</v>
      </c>
      <c r="DC898" s="510">
        <v>929</v>
      </c>
      <c r="DD898" s="510">
        <v>8747426</v>
      </c>
      <c r="DE898" s="510">
        <v>9416</v>
      </c>
      <c r="DF898" s="510">
        <v>19217</v>
      </c>
      <c r="DG898" s="510">
        <v>138</v>
      </c>
      <c r="DH898" s="510">
        <v>1859229</v>
      </c>
      <c r="DI898" s="510">
        <v>13473</v>
      </c>
      <c r="DJ898" s="510">
        <v>31443</v>
      </c>
      <c r="DK898" s="510">
        <v>118</v>
      </c>
      <c r="DL898" s="510">
        <v>43690</v>
      </c>
      <c r="DM898" s="510">
        <v>370</v>
      </c>
      <c r="DN898" s="510">
        <v>615</v>
      </c>
      <c r="DO898" s="510">
        <v>1461</v>
      </c>
      <c r="DP898" s="510">
        <v>35574</v>
      </c>
      <c r="DQ898" s="510">
        <v>24</v>
      </c>
      <c r="DR898" s="510">
        <v>44</v>
      </c>
      <c r="DS898" s="510">
        <v>0</v>
      </c>
      <c r="DT898" s="510">
        <v>0</v>
      </c>
      <c r="DU898" s="510" t="s">
        <v>152</v>
      </c>
      <c r="DV898" s="510" t="s">
        <v>152</v>
      </c>
      <c r="DW898" s="510">
        <v>0</v>
      </c>
      <c r="DX898" s="510"/>
      <c r="DY898" s="510"/>
      <c r="DZ898" s="510"/>
      <c r="EA898" s="510"/>
      <c r="EB898" s="510"/>
      <c r="EC898" s="510"/>
      <c r="ED898" s="510"/>
      <c r="EE898" s="510"/>
      <c r="EF898" s="510"/>
      <c r="EG898" s="510" t="s">
        <v>152</v>
      </c>
      <c r="EH898" s="510" t="s">
        <v>152</v>
      </c>
      <c r="EI898" s="510">
        <v>0</v>
      </c>
      <c r="EJ898" s="479"/>
      <c r="EK898" s="479"/>
      <c r="EL898" s="479"/>
      <c r="EM898" s="479"/>
      <c r="EN898" s="479"/>
      <c r="EO898" s="479"/>
      <c r="EP898" s="479"/>
      <c r="EQ898" s="479"/>
      <c r="ER898" s="479"/>
      <c r="ES898" s="479"/>
      <c r="ET898" s="479"/>
      <c r="EU898" s="479"/>
      <c r="EV898" s="479"/>
      <c r="EW898" s="479"/>
      <c r="EX898" s="479"/>
      <c r="EY898" s="479"/>
      <c r="EZ898" s="476"/>
      <c r="FA898" s="446">
        <f t="shared" si="2281"/>
        <v>1</v>
      </c>
      <c r="FB898" s="417">
        <f t="shared" si="2282"/>
        <v>2021</v>
      </c>
      <c r="FC898" s="448">
        <f t="shared" si="2294"/>
        <v>44197</v>
      </c>
      <c r="FD898" s="449">
        <f t="shared" si="2264"/>
        <v>31</v>
      </c>
      <c r="FE898" s="450"/>
      <c r="FF898" s="451">
        <f t="shared" si="2266"/>
        <v>0.57747035573122529</v>
      </c>
      <c r="FG898" s="450"/>
      <c r="FH898" s="452">
        <f t="shared" si="2283"/>
        <v>1.9916981132075471</v>
      </c>
      <c r="FI898" s="452">
        <f t="shared" si="2284"/>
        <v>1.5384905660377359</v>
      </c>
      <c r="FJ898" s="452">
        <f t="shared" si="2285"/>
        <v>1.9509043927648579</v>
      </c>
      <c r="FK898" s="452">
        <f t="shared" si="2286"/>
        <v>1.5232558139534884</v>
      </c>
      <c r="FL898" s="452">
        <f t="shared" si="2287"/>
        <v>1.3151621634455577</v>
      </c>
      <c r="FM898" s="452">
        <f t="shared" si="2288"/>
        <v>1.0907925352580845</v>
      </c>
      <c r="FN898" s="452">
        <f t="shared" si="2289"/>
        <v>1.5872913992297817</v>
      </c>
      <c r="FO898" s="452">
        <f t="shared" si="2290"/>
        <v>1.0837612323491657</v>
      </c>
      <c r="FP898" s="452">
        <f t="shared" si="2291"/>
        <v>1.7221006564551422</v>
      </c>
      <c r="FQ898" s="452">
        <f t="shared" si="2292"/>
        <v>1.0612691466083151</v>
      </c>
      <c r="FR898" s="453"/>
      <c r="FS898" s="446">
        <f t="shared" si="2293"/>
        <v>0</v>
      </c>
      <c r="FT898" s="446">
        <f t="shared" si="2293"/>
        <v>1451646</v>
      </c>
      <c r="FU898" s="446">
        <f t="shared" si="2293"/>
        <v>2443014</v>
      </c>
      <c r="FV898" s="446">
        <f t="shared" si="2293"/>
        <v>5417118</v>
      </c>
      <c r="FW898" s="446">
        <f t="shared" si="2293"/>
        <v>1865600</v>
      </c>
      <c r="FX898" s="446">
        <f t="shared" si="2293"/>
        <v>1304964</v>
      </c>
      <c r="FY898" s="446">
        <f t="shared" si="2293"/>
        <v>92680659</v>
      </c>
      <c r="FZ898" s="446">
        <f t="shared" si="2293"/>
        <v>111147720</v>
      </c>
      <c r="GA898" s="446">
        <f t="shared" si="2293"/>
        <v>5973904</v>
      </c>
      <c r="GB898" s="446"/>
      <c r="GC898" s="446"/>
      <c r="GD898" s="446">
        <f t="shared" si="2278"/>
        <v>62480</v>
      </c>
      <c r="GE898" s="446">
        <f t="shared" si="2278"/>
        <v>48470</v>
      </c>
      <c r="GF898" s="446">
        <f t="shared" si="2278"/>
        <v>1751552</v>
      </c>
      <c r="GG898" s="446">
        <f t="shared" si="2278"/>
        <v>12409388</v>
      </c>
      <c r="GH898" s="446">
        <f t="shared" si="2278"/>
        <v>2264976</v>
      </c>
      <c r="GI898" s="446">
        <f t="shared" si="2278"/>
        <v>77961596</v>
      </c>
      <c r="GJ898" s="446">
        <f t="shared" si="2278"/>
        <v>16534284</v>
      </c>
      <c r="GK898" s="446">
        <f t="shared" si="2278"/>
        <v>8556939</v>
      </c>
      <c r="GL898" s="446">
        <f t="shared" si="2278"/>
        <v>17852593</v>
      </c>
      <c r="GM898" s="446">
        <f t="shared" si="2278"/>
        <v>4339134</v>
      </c>
      <c r="GN898" s="446" t="str">
        <f t="shared" si="2270"/>
        <v>-</v>
      </c>
      <c r="GO898" s="446">
        <f t="shared" si="2279"/>
        <v>72570</v>
      </c>
      <c r="GP898" s="446">
        <f t="shared" si="2279"/>
        <v>64284</v>
      </c>
      <c r="GQ898" s="446">
        <f t="shared" si="2279"/>
        <v>0</v>
      </c>
      <c r="GR898" s="446"/>
      <c r="GS898" s="446"/>
      <c r="GT898" s="446"/>
      <c r="GU898" s="446"/>
      <c r="GV898" s="416"/>
    </row>
    <row r="899" spans="1:209" ht="9.75" customHeight="1" x14ac:dyDescent="0.2">
      <c r="A899" s="417" t="str">
        <f t="shared" si="2280"/>
        <v>2020-21JANUARYRX7</v>
      </c>
      <c r="B899" s="458" t="str">
        <f t="shared" si="2262"/>
        <v>2020-21</v>
      </c>
      <c r="C899" s="402" t="s">
        <v>654</v>
      </c>
      <c r="D899" s="402" t="s">
        <v>649</v>
      </c>
      <c r="E899" s="402" t="s">
        <v>462</v>
      </c>
      <c r="F899" s="478" t="s">
        <v>449</v>
      </c>
      <c r="G899" s="478" t="s">
        <v>691</v>
      </c>
      <c r="H899" s="510">
        <v>135444</v>
      </c>
      <c r="I899" s="510">
        <v>107495</v>
      </c>
      <c r="J899" s="510">
        <v>429219</v>
      </c>
      <c r="K899" s="510">
        <v>4</v>
      </c>
      <c r="L899" s="510">
        <v>1</v>
      </c>
      <c r="M899" s="510">
        <v>1</v>
      </c>
      <c r="N899" s="510">
        <v>24</v>
      </c>
      <c r="O899" s="510">
        <v>79</v>
      </c>
      <c r="P899" s="510">
        <v>322</v>
      </c>
      <c r="Q899" s="510">
        <v>15724</v>
      </c>
      <c r="R899" s="510">
        <v>1665</v>
      </c>
      <c r="S899" s="510">
        <v>102519</v>
      </c>
      <c r="T899" s="510">
        <v>9202</v>
      </c>
      <c r="U899" s="510">
        <v>5915</v>
      </c>
      <c r="V899" s="510">
        <v>53780</v>
      </c>
      <c r="W899" s="510">
        <v>17811</v>
      </c>
      <c r="X899" s="510">
        <v>2091</v>
      </c>
      <c r="Y899" s="510">
        <v>4527889</v>
      </c>
      <c r="Z899" s="510">
        <v>492</v>
      </c>
      <c r="AA899" s="510">
        <v>827</v>
      </c>
      <c r="AB899" s="510">
        <v>3777780</v>
      </c>
      <c r="AC899" s="510">
        <v>639</v>
      </c>
      <c r="AD899" s="510">
        <v>1092</v>
      </c>
      <c r="AE899" s="510">
        <v>114828291</v>
      </c>
      <c r="AF899" s="510">
        <v>2135</v>
      </c>
      <c r="AG899" s="510">
        <v>4678</v>
      </c>
      <c r="AH899" s="510">
        <v>111841800</v>
      </c>
      <c r="AI899" s="510">
        <v>6279</v>
      </c>
      <c r="AJ899" s="510">
        <v>14990</v>
      </c>
      <c r="AK899" s="510">
        <v>27306587</v>
      </c>
      <c r="AL899" s="510">
        <v>13059</v>
      </c>
      <c r="AM899" s="510">
        <v>27126</v>
      </c>
      <c r="AN899" s="510"/>
      <c r="AO899" s="510"/>
      <c r="AP899" s="510"/>
      <c r="AQ899" s="510"/>
      <c r="AR899" s="510"/>
      <c r="AS899" s="510"/>
      <c r="AT899" s="510">
        <v>11197</v>
      </c>
      <c r="AU899" s="510">
        <v>609</v>
      </c>
      <c r="AV899" s="510">
        <v>8227</v>
      </c>
      <c r="AW899" s="510">
        <v>2209</v>
      </c>
      <c r="AX899" s="510">
        <v>721</v>
      </c>
      <c r="AY899" s="510">
        <v>1640</v>
      </c>
      <c r="AZ899" s="510">
        <v>1132</v>
      </c>
      <c r="BA899" s="510"/>
      <c r="BB899" s="510"/>
      <c r="BC899" s="510"/>
      <c r="BD899" s="510"/>
      <c r="BE899" s="510"/>
      <c r="BF899" s="510"/>
      <c r="BG899" s="510"/>
      <c r="BH899" s="510"/>
      <c r="BI899" s="510">
        <v>53084</v>
      </c>
      <c r="BJ899" s="510">
        <v>6578</v>
      </c>
      <c r="BK899" s="510">
        <v>31660</v>
      </c>
      <c r="BL899" s="510">
        <v>91322</v>
      </c>
      <c r="BM899" s="510">
        <v>18449</v>
      </c>
      <c r="BN899" s="510">
        <v>15083</v>
      </c>
      <c r="BO899" s="510">
        <v>11668</v>
      </c>
      <c r="BP899" s="510">
        <v>9664</v>
      </c>
      <c r="BQ899" s="510">
        <v>67963</v>
      </c>
      <c r="BR899" s="510">
        <v>56321</v>
      </c>
      <c r="BS899" s="510">
        <v>24054</v>
      </c>
      <c r="BT899" s="510">
        <v>18690</v>
      </c>
      <c r="BU899" s="510">
        <v>2559</v>
      </c>
      <c r="BV899" s="510">
        <v>2075</v>
      </c>
      <c r="BW899" s="510">
        <v>87</v>
      </c>
      <c r="BX899" s="510">
        <v>54704</v>
      </c>
      <c r="BY899" s="510">
        <v>629</v>
      </c>
      <c r="BZ899" s="510">
        <v>1105</v>
      </c>
      <c r="CA899" s="510">
        <v>46</v>
      </c>
      <c r="CB899" s="510">
        <v>23386</v>
      </c>
      <c r="CC899" s="510">
        <v>508</v>
      </c>
      <c r="CD899" s="510">
        <v>952</v>
      </c>
      <c r="CE899" s="510">
        <v>9069</v>
      </c>
      <c r="CF899" s="510">
        <v>4449799</v>
      </c>
      <c r="CG899" s="510">
        <v>491</v>
      </c>
      <c r="CH899" s="510">
        <v>824</v>
      </c>
      <c r="CI899" s="510">
        <v>4418</v>
      </c>
      <c r="CJ899" s="510">
        <v>10447148</v>
      </c>
      <c r="CK899" s="510">
        <v>2365</v>
      </c>
      <c r="CL899" s="510">
        <v>5001</v>
      </c>
      <c r="CM899" s="510">
        <v>1743</v>
      </c>
      <c r="CN899" s="510">
        <v>3872061</v>
      </c>
      <c r="CO899" s="510">
        <v>2221</v>
      </c>
      <c r="CP899" s="510">
        <v>5041</v>
      </c>
      <c r="CQ899" s="510">
        <v>47619</v>
      </c>
      <c r="CR899" s="510">
        <v>100509082</v>
      </c>
      <c r="CS899" s="510">
        <v>2111</v>
      </c>
      <c r="CT899" s="510">
        <v>4625</v>
      </c>
      <c r="CU899" s="510">
        <v>3142</v>
      </c>
      <c r="CV899" s="510">
        <v>22884777</v>
      </c>
      <c r="CW899" s="510">
        <v>7284</v>
      </c>
      <c r="CX899" s="510">
        <v>16031</v>
      </c>
      <c r="CY899" s="510">
        <v>1253</v>
      </c>
      <c r="CZ899" s="510">
        <v>7842728</v>
      </c>
      <c r="DA899" s="510">
        <v>6259</v>
      </c>
      <c r="DB899" s="510">
        <v>13938</v>
      </c>
      <c r="DC899" s="510">
        <v>1511</v>
      </c>
      <c r="DD899" s="510">
        <v>13708245</v>
      </c>
      <c r="DE899" s="510">
        <v>9072</v>
      </c>
      <c r="DF899" s="510">
        <v>19197</v>
      </c>
      <c r="DG899" s="510">
        <v>867</v>
      </c>
      <c r="DH899" s="510">
        <v>9130489</v>
      </c>
      <c r="DI899" s="510">
        <v>10531</v>
      </c>
      <c r="DJ899" s="510">
        <v>25593</v>
      </c>
      <c r="DK899" s="510">
        <v>309</v>
      </c>
      <c r="DL899" s="510">
        <v>115794</v>
      </c>
      <c r="DM899" s="510">
        <v>375</v>
      </c>
      <c r="DN899" s="510">
        <v>642</v>
      </c>
      <c r="DO899" s="510">
        <v>4786</v>
      </c>
      <c r="DP899" s="510">
        <v>164934</v>
      </c>
      <c r="DQ899" s="510">
        <v>34</v>
      </c>
      <c r="DR899" s="510">
        <v>64</v>
      </c>
      <c r="DS899" s="510">
        <v>81</v>
      </c>
      <c r="DT899" s="510">
        <v>129553</v>
      </c>
      <c r="DU899" s="510">
        <v>1599</v>
      </c>
      <c r="DV899" s="510">
        <v>3569</v>
      </c>
      <c r="DW899" s="510">
        <v>68</v>
      </c>
      <c r="DX899" s="510"/>
      <c r="DY899" s="510"/>
      <c r="DZ899" s="510"/>
      <c r="EA899" s="510"/>
      <c r="EB899" s="510"/>
      <c r="EC899" s="510"/>
      <c r="ED899" s="510"/>
      <c r="EE899" s="510"/>
      <c r="EF899" s="510"/>
      <c r="EG899" s="510" t="s">
        <v>152</v>
      </c>
      <c r="EH899" s="510" t="s">
        <v>152</v>
      </c>
      <c r="EI899" s="510">
        <v>0</v>
      </c>
      <c r="EJ899" s="479"/>
      <c r="EK899" s="479"/>
      <c r="EL899" s="479"/>
      <c r="EM899" s="479"/>
      <c r="EN899" s="479"/>
      <c r="EO899" s="479"/>
      <c r="EP899" s="479"/>
      <c r="EQ899" s="479"/>
      <c r="ER899" s="479"/>
      <c r="ES899" s="479"/>
      <c r="ET899" s="479"/>
      <c r="EU899" s="479"/>
      <c r="EV899" s="479"/>
      <c r="EW899" s="479"/>
      <c r="EX899" s="479"/>
      <c r="EY899" s="479"/>
      <c r="EZ899" s="476"/>
      <c r="FA899" s="446">
        <f t="shared" si="2281"/>
        <v>1</v>
      </c>
      <c r="FB899" s="417">
        <f t="shared" si="2282"/>
        <v>2021</v>
      </c>
      <c r="FC899" s="448">
        <f t="shared" si="2294"/>
        <v>44197</v>
      </c>
      <c r="FD899" s="449">
        <f t="shared" si="2264"/>
        <v>31</v>
      </c>
      <c r="FE899" s="450"/>
      <c r="FF899" s="451">
        <f t="shared" si="2266"/>
        <v>0.53896396396396395</v>
      </c>
      <c r="FG899" s="450"/>
      <c r="FH899" s="452">
        <f t="shared" si="2283"/>
        <v>2.0048902412519016</v>
      </c>
      <c r="FI899" s="452">
        <f t="shared" si="2284"/>
        <v>1.63910019560965</v>
      </c>
      <c r="FJ899" s="452">
        <f t="shared" si="2285"/>
        <v>1.9726120033812342</v>
      </c>
      <c r="FK899" s="452">
        <f t="shared" si="2286"/>
        <v>1.6338123415046493</v>
      </c>
      <c r="FL899" s="452">
        <f t="shared" si="2287"/>
        <v>1.2637225734473783</v>
      </c>
      <c r="FM899" s="452">
        <f t="shared" si="2288"/>
        <v>1.0472480476013388</v>
      </c>
      <c r="FN899" s="452">
        <f t="shared" si="2289"/>
        <v>1.3505137274717871</v>
      </c>
      <c r="FO899" s="452">
        <f t="shared" si="2290"/>
        <v>1.0493515243388918</v>
      </c>
      <c r="FP899" s="452">
        <f t="shared" si="2291"/>
        <v>1.223816355810617</v>
      </c>
      <c r="FQ899" s="452">
        <f t="shared" si="2292"/>
        <v>0.99234815877570537</v>
      </c>
      <c r="FR899" s="453"/>
      <c r="FS899" s="446">
        <f t="shared" si="2293"/>
        <v>107495</v>
      </c>
      <c r="FT899" s="446">
        <f t="shared" si="2293"/>
        <v>107495</v>
      </c>
      <c r="FU899" s="446">
        <f t="shared" si="2293"/>
        <v>2579880</v>
      </c>
      <c r="FV899" s="446">
        <f t="shared" si="2293"/>
        <v>8492105</v>
      </c>
      <c r="FW899" s="446">
        <f t="shared" si="2293"/>
        <v>7610054</v>
      </c>
      <c r="FX899" s="446">
        <f t="shared" si="2293"/>
        <v>6459180</v>
      </c>
      <c r="FY899" s="446">
        <f t="shared" si="2293"/>
        <v>251582840</v>
      </c>
      <c r="FZ899" s="446">
        <f t="shared" si="2293"/>
        <v>266986890</v>
      </c>
      <c r="GA899" s="446">
        <f t="shared" si="2293"/>
        <v>56720466</v>
      </c>
      <c r="GB899" s="446"/>
      <c r="GC899" s="446"/>
      <c r="GD899" s="446">
        <f t="shared" ref="GD899:GM908" si="2295">IFERROR(HLOOKUP(GD$1,$H$5:$HA$10112,MATCH($A899,$A$5:$A$10112,0),0)*HLOOKUP(GD$2,$H$5:$HA$10112,MATCH($A899,$A$5:$A$10112,0),0),"-")</f>
        <v>96135</v>
      </c>
      <c r="GE899" s="446">
        <f t="shared" si="2295"/>
        <v>43792</v>
      </c>
      <c r="GF899" s="446">
        <f t="shared" si="2295"/>
        <v>7472856</v>
      </c>
      <c r="GG899" s="446">
        <f t="shared" si="2295"/>
        <v>22094418</v>
      </c>
      <c r="GH899" s="446">
        <f t="shared" si="2295"/>
        <v>8786463</v>
      </c>
      <c r="GI899" s="446">
        <f t="shared" si="2295"/>
        <v>220237875</v>
      </c>
      <c r="GJ899" s="446">
        <f t="shared" si="2295"/>
        <v>50369402</v>
      </c>
      <c r="GK899" s="446">
        <f t="shared" si="2295"/>
        <v>17464314</v>
      </c>
      <c r="GL899" s="446">
        <f t="shared" si="2295"/>
        <v>29006667</v>
      </c>
      <c r="GM899" s="446">
        <f t="shared" si="2295"/>
        <v>22189131</v>
      </c>
      <c r="GN899" s="446">
        <f t="shared" si="2270"/>
        <v>289089</v>
      </c>
      <c r="GO899" s="446">
        <f t="shared" si="2279"/>
        <v>198378</v>
      </c>
      <c r="GP899" s="446">
        <f t="shared" si="2279"/>
        <v>306304</v>
      </c>
      <c r="GQ899" s="446">
        <f t="shared" si="2279"/>
        <v>0</v>
      </c>
      <c r="GR899" s="446"/>
      <c r="GS899" s="446"/>
      <c r="GT899" s="446"/>
      <c r="GU899" s="446"/>
      <c r="GV899" s="416"/>
      <c r="GW899" s="402"/>
      <c r="GX899" s="402"/>
      <c r="GY899" s="402"/>
      <c r="GZ899" s="402"/>
      <c r="HA899" s="402"/>
    </row>
    <row r="900" spans="1:209" ht="9.75" customHeight="1" x14ac:dyDescent="0.2">
      <c r="A900" s="493" t="str">
        <f t="shared" si="2280"/>
        <v>2020-21JANUARYRYE</v>
      </c>
      <c r="B900" s="494" t="str">
        <f t="shared" si="2262"/>
        <v>2020-21</v>
      </c>
      <c r="C900" s="480" t="s">
        <v>654</v>
      </c>
      <c r="D900" s="480" t="s">
        <v>663</v>
      </c>
      <c r="E900" s="480" t="s">
        <v>662</v>
      </c>
      <c r="F900" s="495" t="s">
        <v>456</v>
      </c>
      <c r="G900" s="495" t="s">
        <v>692</v>
      </c>
      <c r="H900" s="521">
        <v>80368</v>
      </c>
      <c r="I900" s="521">
        <v>46328</v>
      </c>
      <c r="J900" s="521">
        <v>331938</v>
      </c>
      <c r="K900" s="521">
        <v>7</v>
      </c>
      <c r="L900" s="521">
        <v>3</v>
      </c>
      <c r="M900" s="521">
        <v>5</v>
      </c>
      <c r="N900" s="521">
        <v>29</v>
      </c>
      <c r="O900" s="521">
        <v>101</v>
      </c>
      <c r="P900" s="521">
        <v>302</v>
      </c>
      <c r="Q900" s="521">
        <v>23</v>
      </c>
      <c r="R900" s="521">
        <v>77</v>
      </c>
      <c r="S900" s="521">
        <v>56234</v>
      </c>
      <c r="T900" s="521">
        <v>3871</v>
      </c>
      <c r="U900" s="521">
        <v>2119</v>
      </c>
      <c r="V900" s="521">
        <v>26774</v>
      </c>
      <c r="W900" s="521">
        <v>15347</v>
      </c>
      <c r="X900" s="521">
        <v>928</v>
      </c>
      <c r="Y900" s="521">
        <v>1535907</v>
      </c>
      <c r="Z900" s="521">
        <v>397</v>
      </c>
      <c r="AA900" s="521">
        <v>728</v>
      </c>
      <c r="AB900" s="521">
        <v>1229484</v>
      </c>
      <c r="AC900" s="521">
        <v>580</v>
      </c>
      <c r="AD900" s="521">
        <v>1052</v>
      </c>
      <c r="AE900" s="521">
        <v>37269882</v>
      </c>
      <c r="AF900" s="521">
        <v>1392</v>
      </c>
      <c r="AG900" s="521">
        <v>2935</v>
      </c>
      <c r="AH900" s="521">
        <v>75815240</v>
      </c>
      <c r="AI900" s="521">
        <v>4940</v>
      </c>
      <c r="AJ900" s="521">
        <v>11771</v>
      </c>
      <c r="AK900" s="521">
        <v>5316230</v>
      </c>
      <c r="AL900" s="521">
        <v>5729</v>
      </c>
      <c r="AM900" s="521">
        <v>13285</v>
      </c>
      <c r="AN900" s="521"/>
      <c r="AO900" s="521"/>
      <c r="AP900" s="521"/>
      <c r="AQ900" s="521"/>
      <c r="AR900" s="521"/>
      <c r="AS900" s="521"/>
      <c r="AT900" s="521">
        <v>6449</v>
      </c>
      <c r="AU900" s="521">
        <v>178</v>
      </c>
      <c r="AV900" s="521">
        <v>761</v>
      </c>
      <c r="AW900" s="521">
        <v>538</v>
      </c>
      <c r="AX900" s="521">
        <v>706</v>
      </c>
      <c r="AY900" s="521">
        <v>4804</v>
      </c>
      <c r="AZ900" s="521">
        <v>350</v>
      </c>
      <c r="BA900" s="521"/>
      <c r="BB900" s="521"/>
      <c r="BC900" s="521"/>
      <c r="BD900" s="521"/>
      <c r="BE900" s="521"/>
      <c r="BF900" s="521"/>
      <c r="BG900" s="521"/>
      <c r="BH900" s="521"/>
      <c r="BI900" s="521">
        <v>26690</v>
      </c>
      <c r="BJ900" s="521">
        <v>2477</v>
      </c>
      <c r="BK900" s="521">
        <v>20618</v>
      </c>
      <c r="BL900" s="521">
        <v>49785</v>
      </c>
      <c r="BM900" s="521">
        <v>7996</v>
      </c>
      <c r="BN900" s="521">
        <v>5947</v>
      </c>
      <c r="BO900" s="521">
        <v>4285</v>
      </c>
      <c r="BP900" s="521">
        <v>3233</v>
      </c>
      <c r="BQ900" s="521">
        <v>35544</v>
      </c>
      <c r="BR900" s="521">
        <v>28423</v>
      </c>
      <c r="BS900" s="521">
        <v>23484</v>
      </c>
      <c r="BT900" s="521">
        <v>17586</v>
      </c>
      <c r="BU900" s="521">
        <v>1432</v>
      </c>
      <c r="BV900" s="521">
        <v>1076</v>
      </c>
      <c r="BW900" s="521">
        <v>34</v>
      </c>
      <c r="BX900" s="521">
        <v>17863</v>
      </c>
      <c r="BY900" s="521">
        <v>525</v>
      </c>
      <c r="BZ900" s="521">
        <v>1046</v>
      </c>
      <c r="CA900" s="521">
        <v>35</v>
      </c>
      <c r="CB900" s="521">
        <v>15056</v>
      </c>
      <c r="CC900" s="521">
        <v>430</v>
      </c>
      <c r="CD900" s="521">
        <v>860</v>
      </c>
      <c r="CE900" s="521">
        <v>3802</v>
      </c>
      <c r="CF900" s="521">
        <v>1502988</v>
      </c>
      <c r="CG900" s="521">
        <v>395</v>
      </c>
      <c r="CH900" s="521">
        <v>725</v>
      </c>
      <c r="CI900" s="521">
        <v>2869</v>
      </c>
      <c r="CJ900" s="521">
        <v>3995657</v>
      </c>
      <c r="CK900" s="521">
        <v>1393</v>
      </c>
      <c r="CL900" s="521">
        <v>2815</v>
      </c>
      <c r="CM900" s="521">
        <v>510</v>
      </c>
      <c r="CN900" s="521">
        <v>656983</v>
      </c>
      <c r="CO900" s="521">
        <v>1288</v>
      </c>
      <c r="CP900" s="521">
        <v>2804</v>
      </c>
      <c r="CQ900" s="521">
        <v>23395</v>
      </c>
      <c r="CR900" s="521">
        <v>32617242</v>
      </c>
      <c r="CS900" s="521">
        <v>1394</v>
      </c>
      <c r="CT900" s="521">
        <v>2950</v>
      </c>
      <c r="CU900" s="521">
        <v>2453</v>
      </c>
      <c r="CV900" s="521">
        <v>10705115</v>
      </c>
      <c r="CW900" s="521">
        <v>4364</v>
      </c>
      <c r="CX900" s="521">
        <v>8590</v>
      </c>
      <c r="CY900" s="521">
        <v>553</v>
      </c>
      <c r="CZ900" s="521">
        <v>2091377</v>
      </c>
      <c r="DA900" s="521">
        <v>3782</v>
      </c>
      <c r="DB900" s="521">
        <v>8107</v>
      </c>
      <c r="DC900" s="521">
        <v>215</v>
      </c>
      <c r="DD900" s="521">
        <v>2222225</v>
      </c>
      <c r="DE900" s="521">
        <v>10336</v>
      </c>
      <c r="DF900" s="521">
        <v>18926</v>
      </c>
      <c r="DG900" s="521">
        <v>87</v>
      </c>
      <c r="DH900" s="521">
        <v>315985</v>
      </c>
      <c r="DI900" s="521">
        <v>3632</v>
      </c>
      <c r="DJ900" s="521">
        <v>12254</v>
      </c>
      <c r="DK900" s="521">
        <v>271</v>
      </c>
      <c r="DL900" s="521">
        <v>88454</v>
      </c>
      <c r="DM900" s="521">
        <v>326</v>
      </c>
      <c r="DN900" s="521">
        <v>535</v>
      </c>
      <c r="DO900" s="521">
        <v>3027</v>
      </c>
      <c r="DP900" s="521">
        <v>126231</v>
      </c>
      <c r="DQ900" s="521">
        <v>42</v>
      </c>
      <c r="DR900" s="521">
        <v>82</v>
      </c>
      <c r="DS900" s="521">
        <v>77</v>
      </c>
      <c r="DT900" s="521">
        <v>160066</v>
      </c>
      <c r="DU900" s="521">
        <v>2079</v>
      </c>
      <c r="DV900" s="521">
        <v>4368</v>
      </c>
      <c r="DW900" s="521">
        <v>74</v>
      </c>
      <c r="DX900" s="521"/>
      <c r="DY900" s="521"/>
      <c r="DZ900" s="521"/>
      <c r="EA900" s="521"/>
      <c r="EB900" s="521"/>
      <c r="EC900" s="521"/>
      <c r="ED900" s="521"/>
      <c r="EE900" s="521"/>
      <c r="EF900" s="521"/>
      <c r="EG900" s="521" t="s">
        <v>152</v>
      </c>
      <c r="EH900" s="521" t="s">
        <v>152</v>
      </c>
      <c r="EI900" s="521">
        <v>23</v>
      </c>
      <c r="EJ900" s="496"/>
      <c r="EK900" s="496"/>
      <c r="EL900" s="496"/>
      <c r="EM900" s="496"/>
      <c r="EN900" s="496"/>
      <c r="EO900" s="496"/>
      <c r="EP900" s="496"/>
      <c r="EQ900" s="496"/>
      <c r="ER900" s="496"/>
      <c r="ES900" s="496"/>
      <c r="ET900" s="496"/>
      <c r="EU900" s="496"/>
      <c r="EV900" s="496"/>
      <c r="EW900" s="496"/>
      <c r="EX900" s="496"/>
      <c r="EY900" s="496"/>
      <c r="EZ900" s="497"/>
      <c r="FA900" s="482">
        <f t="shared" si="2281"/>
        <v>1</v>
      </c>
      <c r="FB900" s="493">
        <f t="shared" si="2282"/>
        <v>2021</v>
      </c>
      <c r="FC900" s="498">
        <f t="shared" si="2294"/>
        <v>44197</v>
      </c>
      <c r="FD900" s="499">
        <f t="shared" si="2264"/>
        <v>31</v>
      </c>
      <c r="FE900" s="500"/>
      <c r="FF900" s="515">
        <f t="shared" si="2266"/>
        <v>0.84813673297842529</v>
      </c>
      <c r="FG900" s="500"/>
      <c r="FH900" s="481">
        <f t="shared" si="2283"/>
        <v>2.065616119865668</v>
      </c>
      <c r="FI900" s="481">
        <f t="shared" si="2284"/>
        <v>1.5362955308705761</v>
      </c>
      <c r="FJ900" s="481">
        <f t="shared" si="2285"/>
        <v>2.022180273714016</v>
      </c>
      <c r="FK900" s="481">
        <f t="shared" si="2286"/>
        <v>1.5257196790939123</v>
      </c>
      <c r="FL900" s="481">
        <f t="shared" si="2287"/>
        <v>1.3275565847463957</v>
      </c>
      <c r="FM900" s="481">
        <f t="shared" si="2288"/>
        <v>1.0615896018525435</v>
      </c>
      <c r="FN900" s="481">
        <f t="shared" si="2289"/>
        <v>1.5302013422818792</v>
      </c>
      <c r="FO900" s="481">
        <f t="shared" si="2290"/>
        <v>1.1458917052192612</v>
      </c>
      <c r="FP900" s="481">
        <f t="shared" si="2291"/>
        <v>1.5431034482758621</v>
      </c>
      <c r="FQ900" s="481">
        <f t="shared" si="2292"/>
        <v>1.1594827586206897</v>
      </c>
      <c r="FR900" s="501"/>
      <c r="FS900" s="482">
        <f t="shared" si="2293"/>
        <v>138984</v>
      </c>
      <c r="FT900" s="482">
        <f t="shared" si="2293"/>
        <v>231640</v>
      </c>
      <c r="FU900" s="482">
        <f t="shared" si="2293"/>
        <v>1343512</v>
      </c>
      <c r="FV900" s="482">
        <f t="shared" si="2293"/>
        <v>4679128</v>
      </c>
      <c r="FW900" s="482">
        <f t="shared" si="2293"/>
        <v>2818088</v>
      </c>
      <c r="FX900" s="482">
        <f t="shared" si="2293"/>
        <v>2229188</v>
      </c>
      <c r="FY900" s="482">
        <f t="shared" si="2293"/>
        <v>78581690</v>
      </c>
      <c r="FZ900" s="482">
        <f t="shared" si="2293"/>
        <v>180649537</v>
      </c>
      <c r="GA900" s="482">
        <f t="shared" si="2293"/>
        <v>12328480</v>
      </c>
      <c r="GB900" s="482"/>
      <c r="GC900" s="482"/>
      <c r="GD900" s="482">
        <f t="shared" si="2295"/>
        <v>35564</v>
      </c>
      <c r="GE900" s="482">
        <f t="shared" si="2295"/>
        <v>30100</v>
      </c>
      <c r="GF900" s="482">
        <f t="shared" si="2295"/>
        <v>2756450</v>
      </c>
      <c r="GG900" s="482">
        <f t="shared" si="2295"/>
        <v>8076235</v>
      </c>
      <c r="GH900" s="482">
        <f t="shared" si="2295"/>
        <v>1430040</v>
      </c>
      <c r="GI900" s="482">
        <f t="shared" si="2295"/>
        <v>69015250</v>
      </c>
      <c r="GJ900" s="482">
        <f t="shared" si="2295"/>
        <v>21071270</v>
      </c>
      <c r="GK900" s="482">
        <f t="shared" si="2295"/>
        <v>4483171</v>
      </c>
      <c r="GL900" s="482">
        <f t="shared" si="2295"/>
        <v>4069090</v>
      </c>
      <c r="GM900" s="482">
        <f t="shared" si="2295"/>
        <v>1066098</v>
      </c>
      <c r="GN900" s="482">
        <f t="shared" si="2270"/>
        <v>336336</v>
      </c>
      <c r="GO900" s="482">
        <f t="shared" si="2279"/>
        <v>144985</v>
      </c>
      <c r="GP900" s="482">
        <f t="shared" si="2279"/>
        <v>248214</v>
      </c>
      <c r="GQ900" s="482">
        <f t="shared" si="2279"/>
        <v>0</v>
      </c>
      <c r="GR900" s="482"/>
      <c r="GS900" s="482"/>
      <c r="GT900" s="482"/>
      <c r="GU900" s="482"/>
      <c r="GV900" s="502"/>
      <c r="GW900" s="402"/>
      <c r="GX900" s="402"/>
      <c r="GY900" s="402"/>
      <c r="GZ900" s="402"/>
      <c r="HA900" s="402"/>
    </row>
    <row r="901" spans="1:209" ht="9.75" customHeight="1" x14ac:dyDescent="0.2">
      <c r="A901" s="417" t="str">
        <f t="shared" si="2280"/>
        <v>2020-21JANUARYRYD</v>
      </c>
      <c r="B901" s="458" t="str">
        <f t="shared" si="2262"/>
        <v>2020-21</v>
      </c>
      <c r="C901" s="402" t="s">
        <v>654</v>
      </c>
      <c r="D901" s="402" t="s">
        <v>663</v>
      </c>
      <c r="E901" s="402" t="s">
        <v>662</v>
      </c>
      <c r="F901" s="478" t="s">
        <v>455</v>
      </c>
      <c r="G901" s="478" t="s">
        <v>693</v>
      </c>
      <c r="H901" s="510">
        <v>92005</v>
      </c>
      <c r="I901" s="510">
        <v>70262</v>
      </c>
      <c r="J901" s="510">
        <v>1040701</v>
      </c>
      <c r="K901" s="510">
        <v>15</v>
      </c>
      <c r="L901" s="510">
        <v>1</v>
      </c>
      <c r="M901" s="510">
        <v>54</v>
      </c>
      <c r="N901" s="510">
        <v>99</v>
      </c>
      <c r="O901" s="510">
        <v>191</v>
      </c>
      <c r="P901" s="510">
        <v>371</v>
      </c>
      <c r="Q901" s="510">
        <v>29</v>
      </c>
      <c r="R901" s="510">
        <v>0</v>
      </c>
      <c r="S901" s="510">
        <v>65269</v>
      </c>
      <c r="T901" s="510">
        <v>4155</v>
      </c>
      <c r="U901" s="510">
        <v>2322</v>
      </c>
      <c r="V901" s="510">
        <v>37900</v>
      </c>
      <c r="W901" s="510">
        <v>15866</v>
      </c>
      <c r="X901" s="510">
        <v>257</v>
      </c>
      <c r="Y901" s="510">
        <v>2119096</v>
      </c>
      <c r="Z901" s="510">
        <v>510</v>
      </c>
      <c r="AA901" s="510">
        <v>920</v>
      </c>
      <c r="AB901" s="510">
        <v>1440822</v>
      </c>
      <c r="AC901" s="510">
        <v>621</v>
      </c>
      <c r="AD901" s="510">
        <v>1128</v>
      </c>
      <c r="AE901" s="510">
        <v>58895451</v>
      </c>
      <c r="AF901" s="510">
        <v>1554</v>
      </c>
      <c r="AG901" s="510">
        <v>3080</v>
      </c>
      <c r="AH901" s="510">
        <v>139828570</v>
      </c>
      <c r="AI901" s="510">
        <v>8813</v>
      </c>
      <c r="AJ901" s="510">
        <v>20336</v>
      </c>
      <c r="AK901" s="510">
        <v>2332643</v>
      </c>
      <c r="AL901" s="510">
        <v>9076</v>
      </c>
      <c r="AM901" s="510">
        <v>22373</v>
      </c>
      <c r="AN901" s="510"/>
      <c r="AO901" s="510"/>
      <c r="AP901" s="510"/>
      <c r="AQ901" s="510"/>
      <c r="AR901" s="510"/>
      <c r="AS901" s="510"/>
      <c r="AT901" s="510">
        <v>5463</v>
      </c>
      <c r="AU901" s="510">
        <v>216</v>
      </c>
      <c r="AV901" s="510">
        <v>1008</v>
      </c>
      <c r="AW901" s="510">
        <v>2618</v>
      </c>
      <c r="AX901" s="510">
        <v>535</v>
      </c>
      <c r="AY901" s="510">
        <v>3704</v>
      </c>
      <c r="AZ901" s="510">
        <v>2113</v>
      </c>
      <c r="BA901" s="510"/>
      <c r="BB901" s="510"/>
      <c r="BC901" s="510"/>
      <c r="BD901" s="510"/>
      <c r="BE901" s="510"/>
      <c r="BF901" s="510"/>
      <c r="BG901" s="510"/>
      <c r="BH901" s="510"/>
      <c r="BI901" s="510">
        <v>34160</v>
      </c>
      <c r="BJ901" s="510">
        <v>1394</v>
      </c>
      <c r="BK901" s="510">
        <v>24252</v>
      </c>
      <c r="BL901" s="510">
        <v>59806</v>
      </c>
      <c r="BM901" s="510">
        <v>8839</v>
      </c>
      <c r="BN901" s="510">
        <v>6393</v>
      </c>
      <c r="BO901" s="510">
        <v>4768</v>
      </c>
      <c r="BP901" s="510">
        <v>3510</v>
      </c>
      <c r="BQ901" s="510">
        <v>52626</v>
      </c>
      <c r="BR901" s="510">
        <v>39701</v>
      </c>
      <c r="BS901" s="510">
        <v>30571</v>
      </c>
      <c r="BT901" s="510">
        <v>16653</v>
      </c>
      <c r="BU901" s="510">
        <v>421</v>
      </c>
      <c r="BV901" s="510">
        <v>272</v>
      </c>
      <c r="BW901" s="510">
        <v>88</v>
      </c>
      <c r="BX901" s="510">
        <v>61862</v>
      </c>
      <c r="BY901" s="510">
        <v>703</v>
      </c>
      <c r="BZ901" s="510">
        <v>1131</v>
      </c>
      <c r="CA901" s="510">
        <v>58</v>
      </c>
      <c r="CB901" s="510">
        <v>33707</v>
      </c>
      <c r="CC901" s="510">
        <v>581</v>
      </c>
      <c r="CD901" s="510">
        <v>1062</v>
      </c>
      <c r="CE901" s="510">
        <v>4009</v>
      </c>
      <c r="CF901" s="510">
        <v>2023527</v>
      </c>
      <c r="CG901" s="510">
        <v>505</v>
      </c>
      <c r="CH901" s="510">
        <v>905</v>
      </c>
      <c r="CI901" s="510">
        <v>2852</v>
      </c>
      <c r="CJ901" s="510">
        <v>4426622</v>
      </c>
      <c r="CK901" s="510">
        <v>1552</v>
      </c>
      <c r="CL901" s="510">
        <v>2988</v>
      </c>
      <c r="CM901" s="510">
        <v>858</v>
      </c>
      <c r="CN901" s="510">
        <v>1256681</v>
      </c>
      <c r="CO901" s="510">
        <v>1465</v>
      </c>
      <c r="CP901" s="510">
        <v>2969</v>
      </c>
      <c r="CQ901" s="510">
        <v>34190</v>
      </c>
      <c r="CR901" s="510">
        <v>53212148</v>
      </c>
      <c r="CS901" s="510">
        <v>1556</v>
      </c>
      <c r="CT901" s="510">
        <v>3089</v>
      </c>
      <c r="CU901" s="510">
        <v>837</v>
      </c>
      <c r="CV901" s="510">
        <v>9124928</v>
      </c>
      <c r="CW901" s="510">
        <v>10902</v>
      </c>
      <c r="CX901" s="510">
        <v>23441</v>
      </c>
      <c r="CY901" s="510">
        <v>311</v>
      </c>
      <c r="CZ901" s="510">
        <v>3332614</v>
      </c>
      <c r="DA901" s="510">
        <v>10716</v>
      </c>
      <c r="DB901" s="510">
        <v>23492</v>
      </c>
      <c r="DC901" s="510">
        <v>658</v>
      </c>
      <c r="DD901" s="510">
        <v>8863413</v>
      </c>
      <c r="DE901" s="510">
        <v>13470</v>
      </c>
      <c r="DF901" s="510">
        <v>26532</v>
      </c>
      <c r="DG901" s="510">
        <v>136</v>
      </c>
      <c r="DH901" s="510">
        <v>1415777</v>
      </c>
      <c r="DI901" s="510">
        <v>10410</v>
      </c>
      <c r="DJ901" s="510">
        <v>21719</v>
      </c>
      <c r="DK901" s="510">
        <v>19</v>
      </c>
      <c r="DL901" s="510">
        <v>8190</v>
      </c>
      <c r="DM901" s="510">
        <v>431</v>
      </c>
      <c r="DN901" s="510">
        <v>556</v>
      </c>
      <c r="DO901" s="510">
        <v>2704</v>
      </c>
      <c r="DP901" s="510">
        <v>156120</v>
      </c>
      <c r="DQ901" s="510">
        <v>58</v>
      </c>
      <c r="DR901" s="510">
        <v>80</v>
      </c>
      <c r="DS901" s="510">
        <v>98</v>
      </c>
      <c r="DT901" s="510">
        <v>138514</v>
      </c>
      <c r="DU901" s="510">
        <v>1413</v>
      </c>
      <c r="DV901" s="510">
        <v>2725</v>
      </c>
      <c r="DW901" s="510">
        <v>92</v>
      </c>
      <c r="DX901" s="510"/>
      <c r="DY901" s="510"/>
      <c r="DZ901" s="510"/>
      <c r="EA901" s="510"/>
      <c r="EB901" s="510"/>
      <c r="EC901" s="510"/>
      <c r="ED901" s="510"/>
      <c r="EE901" s="510"/>
      <c r="EF901" s="510"/>
      <c r="EG901" s="510" t="s">
        <v>152</v>
      </c>
      <c r="EH901" s="510" t="s">
        <v>152</v>
      </c>
      <c r="EI901" s="510">
        <v>0</v>
      </c>
      <c r="EJ901" s="479"/>
      <c r="EK901" s="479"/>
      <c r="EL901" s="479"/>
      <c r="EM901" s="479"/>
      <c r="EN901" s="479"/>
      <c r="EO901" s="479"/>
      <c r="EP901" s="479"/>
      <c r="EQ901" s="479"/>
      <c r="ER901" s="479"/>
      <c r="ES901" s="479"/>
      <c r="ET901" s="479"/>
      <c r="EU901" s="479"/>
      <c r="EV901" s="479"/>
      <c r="EW901" s="479"/>
      <c r="EX901" s="479"/>
      <c r="EY901" s="479"/>
      <c r="EZ901" s="516"/>
      <c r="FA901" s="446">
        <f t="shared" si="2281"/>
        <v>1</v>
      </c>
      <c r="FB901" s="417">
        <f t="shared" si="2282"/>
        <v>2021</v>
      </c>
      <c r="FC901" s="448">
        <f t="shared" si="2294"/>
        <v>44197</v>
      </c>
      <c r="FD901" s="449">
        <f t="shared" si="2264"/>
        <v>31</v>
      </c>
      <c r="FE901" s="450"/>
      <c r="FF901" s="451">
        <f t="shared" si="2266"/>
        <v>0.71458773784355178</v>
      </c>
      <c r="FG901" s="450"/>
      <c r="FH901" s="452">
        <f t="shared" si="2283"/>
        <v>2.1273164861612517</v>
      </c>
      <c r="FI901" s="452">
        <f t="shared" si="2284"/>
        <v>1.5386281588447654</v>
      </c>
      <c r="FJ901" s="452">
        <f t="shared" si="2285"/>
        <v>2.0534022394487512</v>
      </c>
      <c r="FK901" s="452">
        <f t="shared" si="2286"/>
        <v>1.5116279069767442</v>
      </c>
      <c r="FL901" s="452">
        <f t="shared" si="2287"/>
        <v>1.3885488126649077</v>
      </c>
      <c r="FM901" s="452">
        <f t="shared" si="2288"/>
        <v>1.0475197889182057</v>
      </c>
      <c r="FN901" s="452">
        <f t="shared" si="2289"/>
        <v>1.9268246564981721</v>
      </c>
      <c r="FO901" s="452">
        <f t="shared" si="2290"/>
        <v>1.0496029244926257</v>
      </c>
      <c r="FP901" s="452">
        <f t="shared" si="2291"/>
        <v>1.6381322957198443</v>
      </c>
      <c r="FQ901" s="452">
        <f t="shared" si="2292"/>
        <v>1.0583657587548638</v>
      </c>
      <c r="FR901" s="453"/>
      <c r="FS901" s="446">
        <f t="shared" si="2293"/>
        <v>70262</v>
      </c>
      <c r="FT901" s="446">
        <f t="shared" si="2293"/>
        <v>3794148</v>
      </c>
      <c r="FU901" s="446">
        <f t="shared" si="2293"/>
        <v>6955938</v>
      </c>
      <c r="FV901" s="446">
        <f t="shared" si="2293"/>
        <v>13420042</v>
      </c>
      <c r="FW901" s="446">
        <f t="shared" si="2293"/>
        <v>3822600</v>
      </c>
      <c r="FX901" s="446">
        <f t="shared" si="2293"/>
        <v>2619216</v>
      </c>
      <c r="FY901" s="446">
        <f t="shared" si="2293"/>
        <v>116732000</v>
      </c>
      <c r="FZ901" s="446">
        <f t="shared" si="2293"/>
        <v>322650976</v>
      </c>
      <c r="GA901" s="446">
        <f t="shared" si="2293"/>
        <v>5749861</v>
      </c>
      <c r="GB901" s="446"/>
      <c r="GC901" s="446"/>
      <c r="GD901" s="446">
        <f t="shared" si="2295"/>
        <v>99528</v>
      </c>
      <c r="GE901" s="446">
        <f t="shared" si="2295"/>
        <v>61596</v>
      </c>
      <c r="GF901" s="446">
        <f t="shared" si="2295"/>
        <v>3628145</v>
      </c>
      <c r="GG901" s="446">
        <f t="shared" si="2295"/>
        <v>8521776</v>
      </c>
      <c r="GH901" s="446">
        <f t="shared" si="2295"/>
        <v>2547402</v>
      </c>
      <c r="GI901" s="446">
        <f t="shared" si="2295"/>
        <v>105612910</v>
      </c>
      <c r="GJ901" s="446">
        <f t="shared" si="2295"/>
        <v>19620117</v>
      </c>
      <c r="GK901" s="446">
        <f t="shared" si="2295"/>
        <v>7306012</v>
      </c>
      <c r="GL901" s="446">
        <f t="shared" si="2295"/>
        <v>17458056</v>
      </c>
      <c r="GM901" s="446">
        <f t="shared" si="2295"/>
        <v>2953784</v>
      </c>
      <c r="GN901" s="446">
        <f t="shared" si="2270"/>
        <v>267050</v>
      </c>
      <c r="GO901" s="446">
        <f t="shared" si="2279"/>
        <v>10564</v>
      </c>
      <c r="GP901" s="446">
        <f t="shared" si="2279"/>
        <v>216320</v>
      </c>
      <c r="GQ901" s="446">
        <f t="shared" si="2279"/>
        <v>0</v>
      </c>
      <c r="GR901" s="446"/>
      <c r="GS901" s="446"/>
      <c r="GT901" s="446"/>
      <c r="GU901" s="446"/>
      <c r="GV901" s="416"/>
      <c r="GW901" s="402"/>
      <c r="GX901" s="402"/>
      <c r="GY901" s="402"/>
      <c r="GZ901" s="402"/>
      <c r="HA901" s="402"/>
    </row>
    <row r="902" spans="1:209" ht="9.75" customHeight="1" x14ac:dyDescent="0.2">
      <c r="A902" s="417" t="str">
        <f t="shared" si="2280"/>
        <v>2020-21JANUARYRYF</v>
      </c>
      <c r="B902" s="458" t="str">
        <f t="shared" ref="B902:B965" si="2296">IF($FA902=4,LEFT($B891,4)+1&amp;-1-RIGHT($B891,2),$B891)</f>
        <v>2020-21</v>
      </c>
      <c r="C902" s="402" t="s">
        <v>654</v>
      </c>
      <c r="D902" s="402" t="s">
        <v>667</v>
      </c>
      <c r="E902" s="402" t="s">
        <v>666</v>
      </c>
      <c r="F902" s="478" t="s">
        <v>457</v>
      </c>
      <c r="G902" s="478" t="s">
        <v>694</v>
      </c>
      <c r="H902" s="510">
        <v>108085</v>
      </c>
      <c r="I902" s="510">
        <v>79940</v>
      </c>
      <c r="J902" s="510">
        <v>224782</v>
      </c>
      <c r="K902" s="510">
        <v>3</v>
      </c>
      <c r="L902" s="510">
        <v>2</v>
      </c>
      <c r="M902" s="510">
        <v>3</v>
      </c>
      <c r="N902" s="510">
        <v>3</v>
      </c>
      <c r="O902" s="510">
        <v>17</v>
      </c>
      <c r="P902" s="510">
        <v>328</v>
      </c>
      <c r="Q902" s="510">
        <v>21</v>
      </c>
      <c r="R902" s="510">
        <v>2977</v>
      </c>
      <c r="S902" s="510">
        <v>75893</v>
      </c>
      <c r="T902" s="510">
        <v>8611</v>
      </c>
      <c r="U902" s="510">
        <v>4820</v>
      </c>
      <c r="V902" s="510">
        <v>39383</v>
      </c>
      <c r="W902" s="510">
        <v>17013</v>
      </c>
      <c r="X902" s="510">
        <v>311</v>
      </c>
      <c r="Y902" s="510">
        <v>4244458</v>
      </c>
      <c r="Z902" s="510">
        <v>493</v>
      </c>
      <c r="AA902" s="510">
        <v>904</v>
      </c>
      <c r="AB902" s="510">
        <v>2792414</v>
      </c>
      <c r="AC902" s="510">
        <v>579</v>
      </c>
      <c r="AD902" s="510">
        <v>1078</v>
      </c>
      <c r="AE902" s="510">
        <v>68640385</v>
      </c>
      <c r="AF902" s="510">
        <v>1743</v>
      </c>
      <c r="AG902" s="510">
        <v>3590</v>
      </c>
      <c r="AH902" s="510">
        <v>84408566</v>
      </c>
      <c r="AI902" s="510">
        <v>4961</v>
      </c>
      <c r="AJ902" s="510">
        <v>12272</v>
      </c>
      <c r="AK902" s="510">
        <v>2100972</v>
      </c>
      <c r="AL902" s="510">
        <v>6756</v>
      </c>
      <c r="AM902" s="510">
        <v>16547</v>
      </c>
      <c r="AN902" s="510"/>
      <c r="AO902" s="510"/>
      <c r="AP902" s="510"/>
      <c r="AQ902" s="510"/>
      <c r="AR902" s="510"/>
      <c r="AS902" s="510"/>
      <c r="AT902" s="510">
        <v>4282</v>
      </c>
      <c r="AU902" s="510">
        <v>648</v>
      </c>
      <c r="AV902" s="510">
        <v>1549</v>
      </c>
      <c r="AW902" s="510">
        <v>4242</v>
      </c>
      <c r="AX902" s="510">
        <v>531</v>
      </c>
      <c r="AY902" s="510">
        <v>1554</v>
      </c>
      <c r="AZ902" s="510">
        <v>20</v>
      </c>
      <c r="BA902" s="510"/>
      <c r="BB902" s="510"/>
      <c r="BC902" s="510"/>
      <c r="BD902" s="510"/>
      <c r="BE902" s="510"/>
      <c r="BF902" s="510"/>
      <c r="BG902" s="510"/>
      <c r="BH902" s="510"/>
      <c r="BI902" s="510">
        <v>37196</v>
      </c>
      <c r="BJ902" s="510">
        <v>2855</v>
      </c>
      <c r="BK902" s="510">
        <v>31560</v>
      </c>
      <c r="BL902" s="510">
        <v>71611</v>
      </c>
      <c r="BM902" s="510">
        <v>16943</v>
      </c>
      <c r="BN902" s="510">
        <v>12833</v>
      </c>
      <c r="BO902" s="510">
        <v>9514</v>
      </c>
      <c r="BP902" s="510">
        <v>7265</v>
      </c>
      <c r="BQ902" s="510">
        <v>51355</v>
      </c>
      <c r="BR902" s="510">
        <v>42254</v>
      </c>
      <c r="BS902" s="510">
        <v>25191</v>
      </c>
      <c r="BT902" s="510">
        <v>18009</v>
      </c>
      <c r="BU902" s="510">
        <v>423</v>
      </c>
      <c r="BV902" s="510">
        <v>334</v>
      </c>
      <c r="BW902" s="510">
        <v>88</v>
      </c>
      <c r="BX902" s="510">
        <v>69771</v>
      </c>
      <c r="BY902" s="510">
        <v>793</v>
      </c>
      <c r="BZ902" s="510">
        <v>1360</v>
      </c>
      <c r="CA902" s="510">
        <v>45</v>
      </c>
      <c r="CB902" s="510">
        <v>25204</v>
      </c>
      <c r="CC902" s="510">
        <v>560</v>
      </c>
      <c r="CD902" s="510">
        <v>948</v>
      </c>
      <c r="CE902" s="510">
        <v>8478</v>
      </c>
      <c r="CF902" s="510">
        <v>4149483</v>
      </c>
      <c r="CG902" s="510">
        <v>489</v>
      </c>
      <c r="CH902" s="510">
        <v>895</v>
      </c>
      <c r="CI902" s="510">
        <v>2234</v>
      </c>
      <c r="CJ902" s="510">
        <v>4347827</v>
      </c>
      <c r="CK902" s="510">
        <v>1946</v>
      </c>
      <c r="CL902" s="510">
        <v>3855</v>
      </c>
      <c r="CM902" s="510">
        <v>763</v>
      </c>
      <c r="CN902" s="510">
        <v>1291905</v>
      </c>
      <c r="CO902" s="510">
        <v>1693</v>
      </c>
      <c r="CP902" s="510">
        <v>3611</v>
      </c>
      <c r="CQ902" s="510">
        <v>36386</v>
      </c>
      <c r="CR902" s="510">
        <v>63000653</v>
      </c>
      <c r="CS902" s="510">
        <v>1731</v>
      </c>
      <c r="CT902" s="510">
        <v>3568</v>
      </c>
      <c r="CU902" s="510">
        <v>1987</v>
      </c>
      <c r="CV902" s="510">
        <v>11663496</v>
      </c>
      <c r="CW902" s="510">
        <v>5870</v>
      </c>
      <c r="CX902" s="510">
        <v>13150</v>
      </c>
      <c r="CY902" s="510">
        <v>298</v>
      </c>
      <c r="CZ902" s="510">
        <v>1879972</v>
      </c>
      <c r="DA902" s="510">
        <v>6309</v>
      </c>
      <c r="DB902" s="510">
        <v>15486</v>
      </c>
      <c r="DC902" s="510">
        <v>996</v>
      </c>
      <c r="DD902" s="510">
        <v>8156480</v>
      </c>
      <c r="DE902" s="510">
        <v>8189</v>
      </c>
      <c r="DF902" s="510">
        <v>20371</v>
      </c>
      <c r="DG902" s="510">
        <v>59</v>
      </c>
      <c r="DH902" s="510">
        <v>365775</v>
      </c>
      <c r="DI902" s="510">
        <v>6200</v>
      </c>
      <c r="DJ902" s="510">
        <v>17624</v>
      </c>
      <c r="DK902" s="510">
        <v>637</v>
      </c>
      <c r="DL902" s="510">
        <v>254287</v>
      </c>
      <c r="DM902" s="510">
        <v>399</v>
      </c>
      <c r="DN902" s="510">
        <v>667</v>
      </c>
      <c r="DO902" s="510">
        <v>5478</v>
      </c>
      <c r="DP902" s="510">
        <v>194452</v>
      </c>
      <c r="DQ902" s="510">
        <v>35</v>
      </c>
      <c r="DR902" s="510">
        <v>56</v>
      </c>
      <c r="DS902" s="510">
        <v>163</v>
      </c>
      <c r="DT902" s="510">
        <v>220810</v>
      </c>
      <c r="DU902" s="510">
        <v>1355</v>
      </c>
      <c r="DV902" s="510">
        <v>2604</v>
      </c>
      <c r="DW902" s="510">
        <v>150</v>
      </c>
      <c r="DX902" s="510"/>
      <c r="DY902" s="510"/>
      <c r="DZ902" s="510"/>
      <c r="EA902" s="510"/>
      <c r="EB902" s="510"/>
      <c r="EC902" s="510"/>
      <c r="ED902" s="510"/>
      <c r="EE902" s="510"/>
      <c r="EF902" s="510"/>
      <c r="EG902" s="510" t="s">
        <v>152</v>
      </c>
      <c r="EH902" s="510" t="s">
        <v>152</v>
      </c>
      <c r="EI902" s="510">
        <v>1</v>
      </c>
      <c r="EJ902" s="479"/>
      <c r="EK902" s="479"/>
      <c r="EL902" s="479"/>
      <c r="EM902" s="479"/>
      <c r="EN902" s="479"/>
      <c r="EO902" s="479"/>
      <c r="EP902" s="479"/>
      <c r="EQ902" s="479"/>
      <c r="ER902" s="479"/>
      <c r="ES902" s="479"/>
      <c r="ET902" s="479"/>
      <c r="EU902" s="479"/>
      <c r="EV902" s="479"/>
      <c r="EW902" s="479"/>
      <c r="EX902" s="479"/>
      <c r="EY902" s="479"/>
      <c r="EZ902" s="476"/>
      <c r="FA902" s="446">
        <f t="shared" si="2281"/>
        <v>1</v>
      </c>
      <c r="FB902" s="417">
        <f t="shared" si="2282"/>
        <v>2021</v>
      </c>
      <c r="FC902" s="448">
        <f t="shared" si="2294"/>
        <v>44197</v>
      </c>
      <c r="FD902" s="449">
        <f t="shared" si="2264"/>
        <v>31</v>
      </c>
      <c r="FE902" s="450"/>
      <c r="FF902" s="451">
        <f t="shared" si="2266"/>
        <v>0.66135458167330674</v>
      </c>
      <c r="FG902" s="450"/>
      <c r="FH902" s="452">
        <f t="shared" si="2283"/>
        <v>1.9675995819300893</v>
      </c>
      <c r="FI902" s="452">
        <f t="shared" si="2284"/>
        <v>1.4903031006851701</v>
      </c>
      <c r="FJ902" s="452">
        <f t="shared" si="2285"/>
        <v>1.9738589211618258</v>
      </c>
      <c r="FK902" s="452">
        <f t="shared" si="2286"/>
        <v>1.5072614107883817</v>
      </c>
      <c r="FL902" s="452">
        <f t="shared" si="2287"/>
        <v>1.3039890308000914</v>
      </c>
      <c r="FM902" s="452">
        <f t="shared" si="2288"/>
        <v>1.0728994743925044</v>
      </c>
      <c r="FN902" s="452">
        <f t="shared" si="2289"/>
        <v>1.4806912361135602</v>
      </c>
      <c r="FO902" s="452">
        <f t="shared" si="2290"/>
        <v>1.0585434667607123</v>
      </c>
      <c r="FP902" s="452">
        <f t="shared" si="2291"/>
        <v>1.360128617363344</v>
      </c>
      <c r="FQ902" s="452">
        <f t="shared" si="2292"/>
        <v>1.0739549839228295</v>
      </c>
      <c r="FR902" s="453"/>
      <c r="FS902" s="446">
        <f t="shared" si="2293"/>
        <v>159880</v>
      </c>
      <c r="FT902" s="446">
        <f t="shared" si="2293"/>
        <v>239820</v>
      </c>
      <c r="FU902" s="446">
        <f t="shared" si="2293"/>
        <v>239820</v>
      </c>
      <c r="FV902" s="446">
        <f t="shared" si="2293"/>
        <v>1358980</v>
      </c>
      <c r="FW902" s="446">
        <f t="shared" si="2293"/>
        <v>7784344</v>
      </c>
      <c r="FX902" s="446">
        <f t="shared" si="2293"/>
        <v>5195960</v>
      </c>
      <c r="FY902" s="446">
        <f t="shared" si="2293"/>
        <v>141384970</v>
      </c>
      <c r="FZ902" s="446">
        <f t="shared" si="2293"/>
        <v>208783536</v>
      </c>
      <c r="GA902" s="446">
        <f t="shared" si="2293"/>
        <v>5146117</v>
      </c>
      <c r="GB902" s="446"/>
      <c r="GC902" s="446"/>
      <c r="GD902" s="446">
        <f t="shared" si="2295"/>
        <v>119680</v>
      </c>
      <c r="GE902" s="446">
        <f t="shared" si="2295"/>
        <v>42660</v>
      </c>
      <c r="GF902" s="446">
        <f t="shared" si="2295"/>
        <v>7587810</v>
      </c>
      <c r="GG902" s="446">
        <f t="shared" si="2295"/>
        <v>8612070</v>
      </c>
      <c r="GH902" s="446">
        <f t="shared" si="2295"/>
        <v>2755193</v>
      </c>
      <c r="GI902" s="446">
        <f t="shared" si="2295"/>
        <v>129825248</v>
      </c>
      <c r="GJ902" s="446">
        <f t="shared" si="2295"/>
        <v>26129050</v>
      </c>
      <c r="GK902" s="446">
        <f t="shared" si="2295"/>
        <v>4614828</v>
      </c>
      <c r="GL902" s="446">
        <f t="shared" si="2295"/>
        <v>20289516</v>
      </c>
      <c r="GM902" s="446">
        <f t="shared" si="2295"/>
        <v>1039816</v>
      </c>
      <c r="GN902" s="446">
        <f t="shared" si="2270"/>
        <v>424452</v>
      </c>
      <c r="GO902" s="446">
        <f t="shared" si="2279"/>
        <v>424879</v>
      </c>
      <c r="GP902" s="446">
        <f t="shared" si="2279"/>
        <v>306768</v>
      </c>
      <c r="GQ902" s="446">
        <f t="shared" si="2279"/>
        <v>0</v>
      </c>
      <c r="GR902" s="446"/>
      <c r="GS902" s="446"/>
      <c r="GT902" s="446"/>
      <c r="GU902" s="446"/>
      <c r="GV902" s="416"/>
      <c r="GW902" s="402"/>
      <c r="GX902" s="402"/>
      <c r="GY902" s="402"/>
      <c r="GZ902" s="402"/>
      <c r="HA902" s="402"/>
    </row>
    <row r="903" spans="1:209" ht="9.75" customHeight="1" x14ac:dyDescent="0.2">
      <c r="A903" s="417" t="str">
        <f t="shared" si="2280"/>
        <v>2020-21JANUARYRYA</v>
      </c>
      <c r="B903" s="458" t="str">
        <f t="shared" si="2296"/>
        <v>2020-21</v>
      </c>
      <c r="C903" s="402" t="s">
        <v>654</v>
      </c>
      <c r="D903" s="402" t="s">
        <v>653</v>
      </c>
      <c r="E903" s="402" t="s">
        <v>652</v>
      </c>
      <c r="F903" s="478" t="s">
        <v>452</v>
      </c>
      <c r="G903" s="478" t="s">
        <v>697</v>
      </c>
      <c r="H903" s="510">
        <v>129263</v>
      </c>
      <c r="I903" s="510">
        <v>89013</v>
      </c>
      <c r="J903" s="510">
        <v>75352</v>
      </c>
      <c r="K903" s="510">
        <v>1</v>
      </c>
      <c r="L903" s="510">
        <v>0</v>
      </c>
      <c r="M903" s="510">
        <v>0</v>
      </c>
      <c r="N903" s="510">
        <v>2</v>
      </c>
      <c r="O903" s="510">
        <v>25</v>
      </c>
      <c r="P903" s="510">
        <v>367</v>
      </c>
      <c r="Q903" s="510">
        <v>0</v>
      </c>
      <c r="R903" s="510">
        <v>96</v>
      </c>
      <c r="S903" s="510">
        <v>102506</v>
      </c>
      <c r="T903" s="510">
        <v>6993</v>
      </c>
      <c r="U903" s="510">
        <v>3810</v>
      </c>
      <c r="V903" s="510">
        <v>49555</v>
      </c>
      <c r="W903" s="510">
        <v>32160</v>
      </c>
      <c r="X903" s="510">
        <v>1602</v>
      </c>
      <c r="Y903" s="510">
        <v>2874305</v>
      </c>
      <c r="Z903" s="510">
        <v>411</v>
      </c>
      <c r="AA903" s="510">
        <v>717</v>
      </c>
      <c r="AB903" s="510">
        <v>1794066</v>
      </c>
      <c r="AC903" s="510">
        <v>471</v>
      </c>
      <c r="AD903" s="510">
        <v>838</v>
      </c>
      <c r="AE903" s="510">
        <v>43980889</v>
      </c>
      <c r="AF903" s="510">
        <v>888</v>
      </c>
      <c r="AG903" s="510">
        <v>1669</v>
      </c>
      <c r="AH903" s="510">
        <v>99871710</v>
      </c>
      <c r="AI903" s="510">
        <v>3105</v>
      </c>
      <c r="AJ903" s="510">
        <v>7242</v>
      </c>
      <c r="AK903" s="510">
        <v>6061646</v>
      </c>
      <c r="AL903" s="510">
        <v>3784</v>
      </c>
      <c r="AM903" s="510">
        <v>8949</v>
      </c>
      <c r="AN903" s="510"/>
      <c r="AO903" s="510"/>
      <c r="AP903" s="510"/>
      <c r="AQ903" s="510"/>
      <c r="AR903" s="510"/>
      <c r="AS903" s="510"/>
      <c r="AT903" s="510">
        <v>5910</v>
      </c>
      <c r="AU903" s="510">
        <v>40</v>
      </c>
      <c r="AV903" s="510">
        <v>30</v>
      </c>
      <c r="AW903" s="510">
        <v>0</v>
      </c>
      <c r="AX903" s="510">
        <v>330</v>
      </c>
      <c r="AY903" s="510">
        <v>5510</v>
      </c>
      <c r="AZ903" s="510">
        <v>2404</v>
      </c>
      <c r="BA903" s="510"/>
      <c r="BB903" s="510"/>
      <c r="BC903" s="510"/>
      <c r="BD903" s="510"/>
      <c r="BE903" s="510"/>
      <c r="BF903" s="510"/>
      <c r="BG903" s="510"/>
      <c r="BH903" s="510"/>
      <c r="BI903" s="510">
        <v>48458</v>
      </c>
      <c r="BJ903" s="510">
        <v>6346</v>
      </c>
      <c r="BK903" s="510">
        <v>41792</v>
      </c>
      <c r="BL903" s="510">
        <v>96596</v>
      </c>
      <c r="BM903" s="510">
        <v>15191</v>
      </c>
      <c r="BN903" s="510">
        <v>10555</v>
      </c>
      <c r="BO903" s="510">
        <v>8059</v>
      </c>
      <c r="BP903" s="510">
        <v>5724</v>
      </c>
      <c r="BQ903" s="510">
        <v>64327</v>
      </c>
      <c r="BR903" s="510">
        <v>52064</v>
      </c>
      <c r="BS903" s="510">
        <v>58996</v>
      </c>
      <c r="BT903" s="510">
        <v>33402</v>
      </c>
      <c r="BU903" s="510">
        <v>3679</v>
      </c>
      <c r="BV903" s="510">
        <v>1680</v>
      </c>
      <c r="BW903" s="510">
        <v>110</v>
      </c>
      <c r="BX903" s="510">
        <v>63069</v>
      </c>
      <c r="BY903" s="510">
        <v>573</v>
      </c>
      <c r="BZ903" s="510">
        <v>1108</v>
      </c>
      <c r="CA903" s="510">
        <v>80</v>
      </c>
      <c r="CB903" s="510">
        <v>37440</v>
      </c>
      <c r="CC903" s="510">
        <v>468</v>
      </c>
      <c r="CD903" s="510">
        <v>809</v>
      </c>
      <c r="CE903" s="510">
        <v>6803</v>
      </c>
      <c r="CF903" s="510">
        <v>2773796</v>
      </c>
      <c r="CG903" s="510">
        <v>408</v>
      </c>
      <c r="CH903" s="510">
        <v>711</v>
      </c>
      <c r="CI903" s="510">
        <v>4465</v>
      </c>
      <c r="CJ903" s="510">
        <v>3904047</v>
      </c>
      <c r="CK903" s="510">
        <v>874</v>
      </c>
      <c r="CL903" s="510">
        <v>1608</v>
      </c>
      <c r="CM903" s="510">
        <v>834</v>
      </c>
      <c r="CN903" s="510">
        <v>792485</v>
      </c>
      <c r="CO903" s="510">
        <v>950</v>
      </c>
      <c r="CP903" s="510">
        <v>1889</v>
      </c>
      <c r="CQ903" s="510">
        <v>44256</v>
      </c>
      <c r="CR903" s="510">
        <v>39284357</v>
      </c>
      <c r="CS903" s="510">
        <v>888</v>
      </c>
      <c r="CT903" s="510">
        <v>1669</v>
      </c>
      <c r="CU903" s="510">
        <v>2992</v>
      </c>
      <c r="CV903" s="510">
        <v>11984893</v>
      </c>
      <c r="CW903" s="510">
        <v>4006</v>
      </c>
      <c r="CX903" s="510">
        <v>8541</v>
      </c>
      <c r="CY903" s="510">
        <v>503</v>
      </c>
      <c r="CZ903" s="510">
        <v>1896279</v>
      </c>
      <c r="DA903" s="510">
        <v>3770</v>
      </c>
      <c r="DB903" s="510">
        <v>8940</v>
      </c>
      <c r="DC903" s="510">
        <v>1317</v>
      </c>
      <c r="DD903" s="510">
        <v>6554429</v>
      </c>
      <c r="DE903" s="510">
        <v>4977</v>
      </c>
      <c r="DF903" s="510">
        <v>10090</v>
      </c>
      <c r="DG903" s="510">
        <v>182</v>
      </c>
      <c r="DH903" s="510">
        <v>1031996</v>
      </c>
      <c r="DI903" s="510">
        <v>5670</v>
      </c>
      <c r="DJ903" s="510">
        <v>13996</v>
      </c>
      <c r="DK903" s="510">
        <v>452</v>
      </c>
      <c r="DL903" s="510">
        <v>130226</v>
      </c>
      <c r="DM903" s="510">
        <v>288</v>
      </c>
      <c r="DN903" s="510">
        <v>490</v>
      </c>
      <c r="DO903" s="510">
        <v>4250</v>
      </c>
      <c r="DP903" s="510">
        <v>124007</v>
      </c>
      <c r="DQ903" s="510">
        <v>29</v>
      </c>
      <c r="DR903" s="510">
        <v>44</v>
      </c>
      <c r="DS903" s="510">
        <v>114</v>
      </c>
      <c r="DT903" s="510">
        <v>106311</v>
      </c>
      <c r="DU903" s="510">
        <v>933</v>
      </c>
      <c r="DV903" s="510">
        <v>1871</v>
      </c>
      <c r="DW903" s="510">
        <v>109</v>
      </c>
      <c r="DX903" s="510"/>
      <c r="DY903" s="510"/>
      <c r="DZ903" s="510"/>
      <c r="EA903" s="510"/>
      <c r="EB903" s="510"/>
      <c r="EC903" s="510"/>
      <c r="ED903" s="510"/>
      <c r="EE903" s="510"/>
      <c r="EF903" s="510"/>
      <c r="EG903" s="510" t="s">
        <v>152</v>
      </c>
      <c r="EH903" s="510" t="s">
        <v>152</v>
      </c>
      <c r="EI903" s="510">
        <v>1196</v>
      </c>
      <c r="EJ903" s="479"/>
      <c r="EK903" s="479"/>
      <c r="EL903" s="479"/>
      <c r="EM903" s="479"/>
      <c r="EN903" s="479"/>
      <c r="EO903" s="479"/>
      <c r="EP903" s="479"/>
      <c r="EQ903" s="479"/>
      <c r="ER903" s="479"/>
      <c r="ES903" s="479"/>
      <c r="ET903" s="479"/>
      <c r="EU903" s="479"/>
      <c r="EV903" s="479"/>
      <c r="EW903" s="479"/>
      <c r="EX903" s="479"/>
      <c r="EY903" s="479"/>
      <c r="EZ903" s="476"/>
      <c r="FA903" s="446">
        <f t="shared" si="2281"/>
        <v>1</v>
      </c>
      <c r="FB903" s="417">
        <f t="shared" si="2282"/>
        <v>2021</v>
      </c>
      <c r="FC903" s="448">
        <f t="shared" si="2294"/>
        <v>44197</v>
      </c>
      <c r="FD903" s="449">
        <f t="shared" si="2264"/>
        <v>31</v>
      </c>
      <c r="FE903" s="450"/>
      <c r="FF903" s="451">
        <f t="shared" si="2266"/>
        <v>0.64141261696347718</v>
      </c>
      <c r="FG903" s="450"/>
      <c r="FH903" s="452">
        <f t="shared" si="2283"/>
        <v>2.1723151723151721</v>
      </c>
      <c r="FI903" s="452">
        <f t="shared" si="2284"/>
        <v>1.5093665093665094</v>
      </c>
      <c r="FJ903" s="452">
        <f t="shared" si="2285"/>
        <v>2.1152230971128607</v>
      </c>
      <c r="FK903" s="452">
        <f t="shared" si="2286"/>
        <v>1.5023622047244094</v>
      </c>
      <c r="FL903" s="452">
        <f t="shared" si="2287"/>
        <v>1.2980930279487439</v>
      </c>
      <c r="FM903" s="452">
        <f t="shared" si="2288"/>
        <v>1.0506306124508122</v>
      </c>
      <c r="FN903" s="452">
        <f t="shared" si="2289"/>
        <v>1.834452736318408</v>
      </c>
      <c r="FO903" s="452">
        <f t="shared" si="2290"/>
        <v>1.0386194029850746</v>
      </c>
      <c r="FP903" s="452">
        <f t="shared" si="2291"/>
        <v>2.2965043695380776</v>
      </c>
      <c r="FQ903" s="452">
        <f t="shared" si="2292"/>
        <v>1.0486891385767789</v>
      </c>
      <c r="FR903" s="453"/>
      <c r="FS903" s="446">
        <f t="shared" ref="FS903:GA912" si="2297">IFERROR(HLOOKUP(FS$1,$H$5:$HA$10112,MATCH($A903,$A$5:$A$10112,0),0)*HLOOKUP(FS$2,$H$5:$HA$10112,MATCH($A903,$A$5:$A$10112,0),0),"-")</f>
        <v>0</v>
      </c>
      <c r="FT903" s="446">
        <f t="shared" si="2297"/>
        <v>0</v>
      </c>
      <c r="FU903" s="446">
        <f t="shared" si="2297"/>
        <v>178026</v>
      </c>
      <c r="FV903" s="446">
        <f t="shared" si="2297"/>
        <v>2225325</v>
      </c>
      <c r="FW903" s="446">
        <f t="shared" si="2297"/>
        <v>5013981</v>
      </c>
      <c r="FX903" s="446">
        <f t="shared" si="2297"/>
        <v>3192780</v>
      </c>
      <c r="FY903" s="446">
        <f t="shared" si="2297"/>
        <v>82707295</v>
      </c>
      <c r="FZ903" s="446">
        <f t="shared" si="2297"/>
        <v>232902720</v>
      </c>
      <c r="GA903" s="446">
        <f t="shared" si="2297"/>
        <v>14336298</v>
      </c>
      <c r="GB903" s="446"/>
      <c r="GC903" s="446"/>
      <c r="GD903" s="446">
        <f t="shared" si="2295"/>
        <v>121880</v>
      </c>
      <c r="GE903" s="446">
        <f t="shared" si="2295"/>
        <v>64720</v>
      </c>
      <c r="GF903" s="446">
        <f t="shared" si="2295"/>
        <v>4836933</v>
      </c>
      <c r="GG903" s="446">
        <f t="shared" si="2295"/>
        <v>7179720</v>
      </c>
      <c r="GH903" s="446">
        <f t="shared" si="2295"/>
        <v>1575426</v>
      </c>
      <c r="GI903" s="446">
        <f t="shared" si="2295"/>
        <v>73863264</v>
      </c>
      <c r="GJ903" s="446">
        <f t="shared" si="2295"/>
        <v>25554672</v>
      </c>
      <c r="GK903" s="446">
        <f t="shared" si="2295"/>
        <v>4496820</v>
      </c>
      <c r="GL903" s="446">
        <f t="shared" si="2295"/>
        <v>13288530</v>
      </c>
      <c r="GM903" s="446">
        <f t="shared" si="2295"/>
        <v>2547272</v>
      </c>
      <c r="GN903" s="446">
        <f t="shared" si="2270"/>
        <v>213294</v>
      </c>
      <c r="GO903" s="446">
        <f t="shared" si="2279"/>
        <v>221480</v>
      </c>
      <c r="GP903" s="446">
        <f t="shared" si="2279"/>
        <v>187000</v>
      </c>
      <c r="GQ903" s="446">
        <f t="shared" si="2279"/>
        <v>0</v>
      </c>
      <c r="GR903" s="446"/>
      <c r="GS903" s="446"/>
      <c r="GT903" s="446"/>
      <c r="GU903" s="446"/>
      <c r="GV903" s="416"/>
      <c r="GW903" s="402"/>
      <c r="GX903" s="402"/>
      <c r="GY903" s="402"/>
      <c r="GZ903" s="402"/>
      <c r="HA903" s="402"/>
    </row>
    <row r="904" spans="1:209" ht="9.75" customHeight="1" x14ac:dyDescent="0.2">
      <c r="A904" s="485" t="str">
        <f t="shared" si="2280"/>
        <v>2020-21JANUARYRX8</v>
      </c>
      <c r="B904" s="503" t="str">
        <f t="shared" si="2296"/>
        <v>2020-21</v>
      </c>
      <c r="C904" s="436" t="s">
        <v>654</v>
      </c>
      <c r="D904" s="436" t="s">
        <v>646</v>
      </c>
      <c r="E904" s="436" t="s">
        <v>645</v>
      </c>
      <c r="F904" s="504" t="s">
        <v>450</v>
      </c>
      <c r="G904" s="504" t="s">
        <v>696</v>
      </c>
      <c r="H904" s="522">
        <v>97477</v>
      </c>
      <c r="I904" s="522">
        <v>52413</v>
      </c>
      <c r="J904" s="522">
        <v>566642</v>
      </c>
      <c r="K904" s="522">
        <v>11</v>
      </c>
      <c r="L904" s="522">
        <v>1</v>
      </c>
      <c r="M904" s="522">
        <v>29</v>
      </c>
      <c r="N904" s="522">
        <v>73</v>
      </c>
      <c r="O904" s="522">
        <v>168</v>
      </c>
      <c r="P904" s="522">
        <v>281</v>
      </c>
      <c r="Q904" s="522">
        <v>148</v>
      </c>
      <c r="R904" s="522">
        <v>123</v>
      </c>
      <c r="S904" s="522">
        <v>69696</v>
      </c>
      <c r="T904" s="522">
        <v>5027</v>
      </c>
      <c r="U904" s="522">
        <v>3180</v>
      </c>
      <c r="V904" s="522">
        <v>37591</v>
      </c>
      <c r="W904" s="522">
        <v>13058</v>
      </c>
      <c r="X904" s="522">
        <v>250</v>
      </c>
      <c r="Y904" s="522">
        <v>2414576</v>
      </c>
      <c r="Z904" s="522">
        <v>480</v>
      </c>
      <c r="AA904" s="522">
        <v>823</v>
      </c>
      <c r="AB904" s="522">
        <v>1732030</v>
      </c>
      <c r="AC904" s="522">
        <v>545</v>
      </c>
      <c r="AD904" s="522">
        <v>958</v>
      </c>
      <c r="AE904" s="522">
        <v>55263195</v>
      </c>
      <c r="AF904" s="522">
        <v>1470</v>
      </c>
      <c r="AG904" s="522">
        <v>3120</v>
      </c>
      <c r="AH904" s="522">
        <v>49466930</v>
      </c>
      <c r="AI904" s="522">
        <v>3788</v>
      </c>
      <c r="AJ904" s="522">
        <v>9298</v>
      </c>
      <c r="AK904" s="522">
        <v>1449226</v>
      </c>
      <c r="AL904" s="522">
        <v>5797</v>
      </c>
      <c r="AM904" s="522">
        <v>14928</v>
      </c>
      <c r="AN904" s="522"/>
      <c r="AO904" s="522"/>
      <c r="AP904" s="522"/>
      <c r="AQ904" s="522"/>
      <c r="AR904" s="522"/>
      <c r="AS904" s="522"/>
      <c r="AT904" s="522">
        <v>6988</v>
      </c>
      <c r="AU904" s="522">
        <v>942</v>
      </c>
      <c r="AV904" s="522">
        <v>1688</v>
      </c>
      <c r="AW904" s="522">
        <v>5377</v>
      </c>
      <c r="AX904" s="522">
        <v>2374</v>
      </c>
      <c r="AY904" s="522">
        <v>1984</v>
      </c>
      <c r="AZ904" s="522">
        <v>2972</v>
      </c>
      <c r="BA904" s="522"/>
      <c r="BB904" s="522"/>
      <c r="BC904" s="522"/>
      <c r="BD904" s="522"/>
      <c r="BE904" s="522"/>
      <c r="BF904" s="522"/>
      <c r="BG904" s="522"/>
      <c r="BH904" s="522"/>
      <c r="BI904" s="522">
        <v>36853</v>
      </c>
      <c r="BJ904" s="522">
        <v>5511</v>
      </c>
      <c r="BK904" s="522">
        <v>20344</v>
      </c>
      <c r="BL904" s="522">
        <v>62708</v>
      </c>
      <c r="BM904" s="522">
        <v>9744</v>
      </c>
      <c r="BN904" s="522">
        <v>7587</v>
      </c>
      <c r="BO904" s="522">
        <v>5868</v>
      </c>
      <c r="BP904" s="522">
        <v>4610</v>
      </c>
      <c r="BQ904" s="522">
        <v>47859</v>
      </c>
      <c r="BR904" s="522">
        <v>39930</v>
      </c>
      <c r="BS904" s="522">
        <v>19058</v>
      </c>
      <c r="BT904" s="522">
        <v>13831</v>
      </c>
      <c r="BU904" s="522">
        <v>366</v>
      </c>
      <c r="BV904" s="522">
        <v>269</v>
      </c>
      <c r="BW904" s="522">
        <v>162</v>
      </c>
      <c r="BX904" s="522">
        <v>83111</v>
      </c>
      <c r="BY904" s="522">
        <v>513</v>
      </c>
      <c r="BZ904" s="522">
        <v>961</v>
      </c>
      <c r="CA904" s="522">
        <v>37</v>
      </c>
      <c r="CB904" s="522">
        <v>18469</v>
      </c>
      <c r="CC904" s="522">
        <v>499</v>
      </c>
      <c r="CD904" s="522">
        <v>885</v>
      </c>
      <c r="CE904" s="522">
        <v>4828</v>
      </c>
      <c r="CF904" s="522">
        <v>2312996</v>
      </c>
      <c r="CG904" s="522">
        <v>479</v>
      </c>
      <c r="CH904" s="522">
        <v>820</v>
      </c>
      <c r="CI904" s="522">
        <v>3526</v>
      </c>
      <c r="CJ904" s="522">
        <v>5383379</v>
      </c>
      <c r="CK904" s="522">
        <v>1527</v>
      </c>
      <c r="CL904" s="522">
        <v>3166</v>
      </c>
      <c r="CM904" s="522">
        <v>820</v>
      </c>
      <c r="CN904" s="522">
        <v>1146412</v>
      </c>
      <c r="CO904" s="522">
        <v>1398</v>
      </c>
      <c r="CP904" s="522">
        <v>3191</v>
      </c>
      <c r="CQ904" s="522">
        <v>33245</v>
      </c>
      <c r="CR904" s="522">
        <v>48733404</v>
      </c>
      <c r="CS904" s="522">
        <v>1466</v>
      </c>
      <c r="CT904" s="522">
        <v>3115</v>
      </c>
      <c r="CU904" s="522">
        <v>2515</v>
      </c>
      <c r="CV904" s="522">
        <v>11785381</v>
      </c>
      <c r="CW904" s="522">
        <v>4686</v>
      </c>
      <c r="CX904" s="522">
        <v>9738</v>
      </c>
      <c r="CY904" s="522">
        <v>1604</v>
      </c>
      <c r="CZ904" s="522">
        <v>7777779</v>
      </c>
      <c r="DA904" s="522">
        <v>4849</v>
      </c>
      <c r="DB904" s="522">
        <v>10656</v>
      </c>
      <c r="DC904" s="522">
        <v>1786</v>
      </c>
      <c r="DD904" s="522">
        <v>13637659</v>
      </c>
      <c r="DE904" s="522">
        <v>7636</v>
      </c>
      <c r="DF904" s="522">
        <v>17683</v>
      </c>
      <c r="DG904" s="522">
        <v>754</v>
      </c>
      <c r="DH904" s="522">
        <v>4613343</v>
      </c>
      <c r="DI904" s="522">
        <v>6118</v>
      </c>
      <c r="DJ904" s="522">
        <v>13776</v>
      </c>
      <c r="DK904" s="522">
        <v>263</v>
      </c>
      <c r="DL904" s="522">
        <v>91904</v>
      </c>
      <c r="DM904" s="522">
        <v>349</v>
      </c>
      <c r="DN904" s="522">
        <v>555</v>
      </c>
      <c r="DO904" s="522">
        <v>3091</v>
      </c>
      <c r="DP904" s="522">
        <v>127316</v>
      </c>
      <c r="DQ904" s="522">
        <v>41</v>
      </c>
      <c r="DR904" s="522">
        <v>76</v>
      </c>
      <c r="DS904" s="522">
        <v>85</v>
      </c>
      <c r="DT904" s="522">
        <v>110657</v>
      </c>
      <c r="DU904" s="522">
        <v>1302</v>
      </c>
      <c r="DV904" s="522">
        <v>2518</v>
      </c>
      <c r="DW904" s="522">
        <v>71</v>
      </c>
      <c r="DX904" s="522"/>
      <c r="DY904" s="522"/>
      <c r="DZ904" s="522"/>
      <c r="EA904" s="522"/>
      <c r="EB904" s="522"/>
      <c r="EC904" s="522"/>
      <c r="ED904" s="522"/>
      <c r="EE904" s="522"/>
      <c r="EF904" s="522"/>
      <c r="EG904" s="522" t="s">
        <v>152</v>
      </c>
      <c r="EH904" s="522" t="s">
        <v>152</v>
      </c>
      <c r="EI904" s="522">
        <v>0</v>
      </c>
      <c r="EJ904" s="483"/>
      <c r="EK904" s="483"/>
      <c r="EL904" s="483"/>
      <c r="EM904" s="483"/>
      <c r="EN904" s="483"/>
      <c r="EO904" s="483"/>
      <c r="EP904" s="483"/>
      <c r="EQ904" s="483"/>
      <c r="ER904" s="483"/>
      <c r="ES904" s="483"/>
      <c r="ET904" s="483"/>
      <c r="EU904" s="483"/>
      <c r="EV904" s="483"/>
      <c r="EW904" s="483"/>
      <c r="EX904" s="483"/>
      <c r="EY904" s="483"/>
      <c r="EZ904" s="484"/>
      <c r="FA904" s="468">
        <f t="shared" si="2281"/>
        <v>1</v>
      </c>
      <c r="FB904" s="485">
        <f t="shared" si="2282"/>
        <v>2021</v>
      </c>
      <c r="FC904" s="486">
        <f t="shared" si="2294"/>
        <v>44197</v>
      </c>
      <c r="FD904" s="470">
        <f>DAY(EOMONTH($FC904,0))</f>
        <v>31</v>
      </c>
      <c r="FE904" s="471"/>
      <c r="FF904" s="517">
        <f t="shared" si="2266"/>
        <v>0.65128529287821324</v>
      </c>
      <c r="FG904" s="471"/>
      <c r="FH904" s="487">
        <f t="shared" si="2283"/>
        <v>1.9383330017903322</v>
      </c>
      <c r="FI904" s="487">
        <f t="shared" si="2284"/>
        <v>1.5092500497314503</v>
      </c>
      <c r="FJ904" s="487">
        <f t="shared" si="2285"/>
        <v>1.8452830188679246</v>
      </c>
      <c r="FK904" s="487">
        <f t="shared" si="2286"/>
        <v>1.449685534591195</v>
      </c>
      <c r="FL904" s="487">
        <f t="shared" si="2287"/>
        <v>1.273150488148759</v>
      </c>
      <c r="FM904" s="487">
        <f t="shared" si="2288"/>
        <v>1.062222340453832</v>
      </c>
      <c r="FN904" s="487">
        <f t="shared" si="2289"/>
        <v>1.4594884362076888</v>
      </c>
      <c r="FO904" s="487">
        <f t="shared" si="2290"/>
        <v>1.0591974268647573</v>
      </c>
      <c r="FP904" s="487">
        <f t="shared" si="2291"/>
        <v>1.464</v>
      </c>
      <c r="FQ904" s="487">
        <f t="shared" si="2292"/>
        <v>1.0760000000000001</v>
      </c>
      <c r="FR904" s="459"/>
      <c r="FS904" s="468">
        <f t="shared" si="2297"/>
        <v>52413</v>
      </c>
      <c r="FT904" s="468">
        <f t="shared" si="2297"/>
        <v>1519977</v>
      </c>
      <c r="FU904" s="468">
        <f t="shared" si="2297"/>
        <v>3826149</v>
      </c>
      <c r="FV904" s="468">
        <f t="shared" si="2297"/>
        <v>8805384</v>
      </c>
      <c r="FW904" s="468">
        <f t="shared" si="2297"/>
        <v>4137221</v>
      </c>
      <c r="FX904" s="468">
        <f t="shared" si="2297"/>
        <v>3046440</v>
      </c>
      <c r="FY904" s="468">
        <f t="shared" si="2297"/>
        <v>117283920</v>
      </c>
      <c r="FZ904" s="468">
        <f t="shared" si="2297"/>
        <v>121413284</v>
      </c>
      <c r="GA904" s="468">
        <f t="shared" si="2297"/>
        <v>3732000</v>
      </c>
      <c r="GB904" s="468"/>
      <c r="GC904" s="468"/>
      <c r="GD904" s="468">
        <f t="shared" si="2295"/>
        <v>155682</v>
      </c>
      <c r="GE904" s="468">
        <f t="shared" si="2295"/>
        <v>32745</v>
      </c>
      <c r="GF904" s="468">
        <f t="shared" si="2295"/>
        <v>3958960</v>
      </c>
      <c r="GG904" s="468">
        <f t="shared" si="2295"/>
        <v>11163316</v>
      </c>
      <c r="GH904" s="468">
        <f t="shared" si="2295"/>
        <v>2616620</v>
      </c>
      <c r="GI904" s="468">
        <f t="shared" si="2295"/>
        <v>103558175</v>
      </c>
      <c r="GJ904" s="468">
        <f t="shared" si="2295"/>
        <v>24491070</v>
      </c>
      <c r="GK904" s="468">
        <f t="shared" si="2295"/>
        <v>17092224</v>
      </c>
      <c r="GL904" s="468">
        <f t="shared" si="2295"/>
        <v>31581838</v>
      </c>
      <c r="GM904" s="468">
        <f t="shared" si="2295"/>
        <v>10387104</v>
      </c>
      <c r="GN904" s="468">
        <f t="shared" si="2270"/>
        <v>214030</v>
      </c>
      <c r="GO904" s="468">
        <f t="shared" si="2279"/>
        <v>145965</v>
      </c>
      <c r="GP904" s="468">
        <f t="shared" si="2279"/>
        <v>234916</v>
      </c>
      <c r="GQ904" s="468">
        <f t="shared" si="2279"/>
        <v>0</v>
      </c>
      <c r="GR904" s="468"/>
      <c r="GS904" s="468"/>
      <c r="GT904" s="468"/>
      <c r="GU904" s="468"/>
      <c r="GV904" s="425"/>
      <c r="GW904" s="402"/>
      <c r="GX904" s="402"/>
      <c r="GY904" s="402"/>
      <c r="GZ904" s="402"/>
      <c r="HA904" s="402"/>
    </row>
    <row r="905" spans="1:209" ht="9.75" customHeight="1" x14ac:dyDescent="0.2">
      <c r="A905" s="417" t="str">
        <f t="shared" si="2280"/>
        <v>2020-21FEBRUARYRX9</v>
      </c>
      <c r="B905" s="458" t="str">
        <f t="shared" si="2296"/>
        <v>2020-21</v>
      </c>
      <c r="C905" s="400" t="s">
        <v>657</v>
      </c>
      <c r="D905" s="402" t="s">
        <v>653</v>
      </c>
      <c r="E905" s="402" t="s">
        <v>652</v>
      </c>
      <c r="F905" s="478" t="s">
        <v>451</v>
      </c>
      <c r="G905" s="478" t="s">
        <v>686</v>
      </c>
      <c r="H905" s="518">
        <v>78431</v>
      </c>
      <c r="I905" s="518">
        <v>59718</v>
      </c>
      <c r="J905" s="518">
        <v>347005</v>
      </c>
      <c r="K905" s="518">
        <v>6</v>
      </c>
      <c r="L905" s="518">
        <v>3</v>
      </c>
      <c r="M905" s="518">
        <v>4</v>
      </c>
      <c r="N905" s="518">
        <v>23</v>
      </c>
      <c r="O905" s="518">
        <v>84</v>
      </c>
      <c r="P905" s="518">
        <v>373</v>
      </c>
      <c r="Q905" s="518">
        <v>2160</v>
      </c>
      <c r="R905" s="518">
        <v>762</v>
      </c>
      <c r="S905" s="518">
        <v>61814</v>
      </c>
      <c r="T905" s="518">
        <v>5048</v>
      </c>
      <c r="U905" s="518">
        <v>2966</v>
      </c>
      <c r="V905" s="518">
        <v>35193</v>
      </c>
      <c r="W905" s="518">
        <v>12411</v>
      </c>
      <c r="X905" s="518">
        <v>128</v>
      </c>
      <c r="Y905" s="518">
        <v>2161277</v>
      </c>
      <c r="Z905" s="518">
        <v>428</v>
      </c>
      <c r="AA905" s="518">
        <v>755</v>
      </c>
      <c r="AB905" s="518">
        <v>2717119</v>
      </c>
      <c r="AC905" s="518">
        <v>916</v>
      </c>
      <c r="AD905" s="518">
        <v>2096</v>
      </c>
      <c r="AE905" s="518">
        <v>49466273</v>
      </c>
      <c r="AF905" s="518">
        <v>1406</v>
      </c>
      <c r="AG905" s="518">
        <v>2829</v>
      </c>
      <c r="AH905" s="518">
        <v>49219743</v>
      </c>
      <c r="AI905" s="518">
        <v>3966</v>
      </c>
      <c r="AJ905" s="518">
        <v>9774</v>
      </c>
      <c r="AK905" s="518">
        <v>574201</v>
      </c>
      <c r="AL905" s="518">
        <v>4486</v>
      </c>
      <c r="AM905" s="518">
        <v>10998</v>
      </c>
      <c r="AN905" s="518"/>
      <c r="AO905" s="518"/>
      <c r="AP905" s="518"/>
      <c r="AQ905" s="518"/>
      <c r="AR905" s="518"/>
      <c r="AS905" s="518"/>
      <c r="AT905" s="518">
        <v>5488</v>
      </c>
      <c r="AU905" s="518">
        <v>1311</v>
      </c>
      <c r="AV905" s="518">
        <v>731</v>
      </c>
      <c r="AW905" s="518">
        <v>19</v>
      </c>
      <c r="AX905" s="518">
        <v>2858</v>
      </c>
      <c r="AY905" s="518">
        <v>588</v>
      </c>
      <c r="AZ905" s="518">
        <v>1911</v>
      </c>
      <c r="BA905" s="518"/>
      <c r="BB905" s="518"/>
      <c r="BC905" s="518"/>
      <c r="BD905" s="518"/>
      <c r="BE905" s="518"/>
      <c r="BF905" s="518"/>
      <c r="BG905" s="518"/>
      <c r="BH905" s="518"/>
      <c r="BI905" s="518">
        <v>31914</v>
      </c>
      <c r="BJ905" s="518">
        <v>3811</v>
      </c>
      <c r="BK905" s="518">
        <v>20601</v>
      </c>
      <c r="BL905" s="518">
        <v>56326</v>
      </c>
      <c r="BM905" s="518">
        <v>9241</v>
      </c>
      <c r="BN905" s="518">
        <v>7333</v>
      </c>
      <c r="BO905" s="518">
        <v>5516</v>
      </c>
      <c r="BP905" s="518">
        <v>4458</v>
      </c>
      <c r="BQ905" s="518">
        <v>44828</v>
      </c>
      <c r="BR905" s="518">
        <v>37097</v>
      </c>
      <c r="BS905" s="518">
        <v>18254</v>
      </c>
      <c r="BT905" s="518">
        <v>13139</v>
      </c>
      <c r="BU905" s="518">
        <v>121</v>
      </c>
      <c r="BV905" s="518">
        <v>89</v>
      </c>
      <c r="BW905" s="518">
        <v>0</v>
      </c>
      <c r="BX905" s="518">
        <v>0</v>
      </c>
      <c r="BY905" s="518" t="s">
        <v>152</v>
      </c>
      <c r="BZ905" s="518" t="s">
        <v>152</v>
      </c>
      <c r="CA905" s="518">
        <v>17</v>
      </c>
      <c r="CB905" s="518">
        <v>10610</v>
      </c>
      <c r="CC905" s="518">
        <v>624</v>
      </c>
      <c r="CD905" s="518">
        <v>1220</v>
      </c>
      <c r="CE905" s="518">
        <v>5031</v>
      </c>
      <c r="CF905" s="518">
        <v>2150667</v>
      </c>
      <c r="CG905" s="518">
        <v>427</v>
      </c>
      <c r="CH905" s="518">
        <v>752</v>
      </c>
      <c r="CI905" s="518">
        <v>463</v>
      </c>
      <c r="CJ905" s="518">
        <v>678807</v>
      </c>
      <c r="CK905" s="518">
        <v>1466</v>
      </c>
      <c r="CL905" s="518">
        <v>2896</v>
      </c>
      <c r="CM905" s="518">
        <v>659</v>
      </c>
      <c r="CN905" s="518">
        <v>898172</v>
      </c>
      <c r="CO905" s="518">
        <v>1363</v>
      </c>
      <c r="CP905" s="518">
        <v>3164</v>
      </c>
      <c r="CQ905" s="518">
        <v>34071</v>
      </c>
      <c r="CR905" s="518">
        <v>47889294</v>
      </c>
      <c r="CS905" s="518">
        <v>1406</v>
      </c>
      <c r="CT905" s="518">
        <v>2823</v>
      </c>
      <c r="CU905" s="518">
        <v>12</v>
      </c>
      <c r="CV905" s="518">
        <v>43303</v>
      </c>
      <c r="CW905" s="518">
        <v>3609</v>
      </c>
      <c r="CX905" s="518">
        <v>5684</v>
      </c>
      <c r="CY905" s="518">
        <v>340</v>
      </c>
      <c r="CZ905" s="518">
        <v>1540445</v>
      </c>
      <c r="DA905" s="518">
        <v>4531</v>
      </c>
      <c r="DB905" s="518">
        <v>11815</v>
      </c>
      <c r="DC905" s="518">
        <v>2325</v>
      </c>
      <c r="DD905" s="518">
        <v>10283522</v>
      </c>
      <c r="DE905" s="518">
        <v>4423</v>
      </c>
      <c r="DF905" s="518">
        <v>9285</v>
      </c>
      <c r="DG905" s="518">
        <v>84</v>
      </c>
      <c r="DH905" s="518">
        <v>394124</v>
      </c>
      <c r="DI905" s="518">
        <v>4692</v>
      </c>
      <c r="DJ905" s="518">
        <v>10079</v>
      </c>
      <c r="DK905" s="518">
        <v>307</v>
      </c>
      <c r="DL905" s="518">
        <v>88376</v>
      </c>
      <c r="DM905" s="518">
        <v>288</v>
      </c>
      <c r="DN905" s="518">
        <v>499</v>
      </c>
      <c r="DO905" s="518">
        <v>2660</v>
      </c>
      <c r="DP905" s="518">
        <v>114805</v>
      </c>
      <c r="DQ905" s="518">
        <v>43</v>
      </c>
      <c r="DR905" s="518">
        <v>80</v>
      </c>
      <c r="DS905" s="518">
        <v>53</v>
      </c>
      <c r="DT905" s="518">
        <v>78443</v>
      </c>
      <c r="DU905" s="518">
        <v>1480</v>
      </c>
      <c r="DV905" s="518">
        <v>2936</v>
      </c>
      <c r="DW905" s="518">
        <v>47</v>
      </c>
      <c r="DX905" s="518"/>
      <c r="DY905" s="518"/>
      <c r="DZ905" s="518"/>
      <c r="EA905" s="518"/>
      <c r="EB905" s="518"/>
      <c r="EC905" s="518"/>
      <c r="ED905" s="518"/>
      <c r="EE905" s="518"/>
      <c r="EF905" s="518"/>
      <c r="EG905" s="518" t="s">
        <v>152</v>
      </c>
      <c r="EH905" s="518" t="s">
        <v>152</v>
      </c>
      <c r="EI905" s="518">
        <v>1917</v>
      </c>
      <c r="EJ905" s="475"/>
      <c r="EK905" s="475"/>
      <c r="EL905" s="475"/>
      <c r="EM905" s="475"/>
      <c r="EN905" s="475"/>
      <c r="EO905" s="475"/>
      <c r="EP905" s="475"/>
      <c r="EQ905" s="475"/>
      <c r="ER905" s="475"/>
      <c r="ES905" s="475"/>
      <c r="ET905" s="475"/>
      <c r="EU905" s="475"/>
      <c r="EV905" s="475"/>
      <c r="EW905" s="475"/>
      <c r="EX905" s="475"/>
      <c r="EY905" s="475"/>
      <c r="EZ905" s="476"/>
      <c r="FA905" s="477">
        <f t="shared" si="2281"/>
        <v>2</v>
      </c>
      <c r="FB905" s="417">
        <f t="shared" si="2282"/>
        <v>2021</v>
      </c>
      <c r="FC905" s="448">
        <f t="shared" si="2294"/>
        <v>44228</v>
      </c>
      <c r="FD905" s="449">
        <f>DAY(EOMONTH($FC905,0))</f>
        <v>28</v>
      </c>
      <c r="FE905" s="450"/>
      <c r="FF905" s="451">
        <f t="shared" si="2266"/>
        <v>0.56898395721925132</v>
      </c>
      <c r="FG905" s="450"/>
      <c r="FH905" s="452">
        <f t="shared" si="2283"/>
        <v>1.8306259904912836</v>
      </c>
      <c r="FI905" s="452">
        <f t="shared" si="2284"/>
        <v>1.4526545166402536</v>
      </c>
      <c r="FJ905" s="452">
        <f t="shared" si="2285"/>
        <v>1.8597437626432907</v>
      </c>
      <c r="FK905" s="452">
        <f t="shared" si="2286"/>
        <v>1.5030343897505056</v>
      </c>
      <c r="FL905" s="452">
        <f t="shared" si="2287"/>
        <v>1.2737760350069616</v>
      </c>
      <c r="FM905" s="452">
        <f t="shared" si="2288"/>
        <v>1.0541016679453301</v>
      </c>
      <c r="FN905" s="452">
        <f t="shared" si="2289"/>
        <v>1.4707920393199581</v>
      </c>
      <c r="FO905" s="452">
        <f t="shared" si="2290"/>
        <v>1.0586576424139875</v>
      </c>
      <c r="FP905" s="452">
        <f t="shared" si="2291"/>
        <v>0.9453125</v>
      </c>
      <c r="FQ905" s="452">
        <f t="shared" si="2292"/>
        <v>0.6953125</v>
      </c>
      <c r="FR905" s="453"/>
      <c r="FS905" s="477">
        <f t="shared" si="2297"/>
        <v>179154</v>
      </c>
      <c r="FT905" s="477">
        <f t="shared" si="2297"/>
        <v>238872</v>
      </c>
      <c r="FU905" s="477">
        <f t="shared" si="2297"/>
        <v>1373514</v>
      </c>
      <c r="FV905" s="477">
        <f t="shared" si="2297"/>
        <v>5016312</v>
      </c>
      <c r="FW905" s="477">
        <f t="shared" si="2297"/>
        <v>3811240</v>
      </c>
      <c r="FX905" s="477">
        <f t="shared" si="2297"/>
        <v>6216736</v>
      </c>
      <c r="FY905" s="477">
        <f t="shared" si="2297"/>
        <v>99560997</v>
      </c>
      <c r="FZ905" s="477">
        <f t="shared" si="2297"/>
        <v>121305114</v>
      </c>
      <c r="GA905" s="477">
        <f t="shared" si="2297"/>
        <v>1407744</v>
      </c>
      <c r="GB905" s="477"/>
      <c r="GC905" s="477"/>
      <c r="GD905" s="477" t="str">
        <f t="shared" si="2295"/>
        <v>-</v>
      </c>
      <c r="GE905" s="477">
        <f t="shared" si="2295"/>
        <v>20740</v>
      </c>
      <c r="GF905" s="477">
        <f t="shared" si="2295"/>
        <v>3783312</v>
      </c>
      <c r="GG905" s="477">
        <f t="shared" si="2295"/>
        <v>1340848</v>
      </c>
      <c r="GH905" s="477">
        <f t="shared" si="2295"/>
        <v>2085076</v>
      </c>
      <c r="GI905" s="477">
        <f t="shared" si="2295"/>
        <v>96182433</v>
      </c>
      <c r="GJ905" s="477">
        <f t="shared" si="2295"/>
        <v>68208</v>
      </c>
      <c r="GK905" s="477">
        <f t="shared" si="2295"/>
        <v>4017100</v>
      </c>
      <c r="GL905" s="477">
        <f t="shared" si="2295"/>
        <v>21587625</v>
      </c>
      <c r="GM905" s="477">
        <f t="shared" si="2295"/>
        <v>846636</v>
      </c>
      <c r="GN905" s="477">
        <f t="shared" si="2270"/>
        <v>155608</v>
      </c>
      <c r="GO905" s="477">
        <f t="shared" si="2279"/>
        <v>153193</v>
      </c>
      <c r="GP905" s="477">
        <f t="shared" si="2279"/>
        <v>212800</v>
      </c>
      <c r="GQ905" s="477">
        <f t="shared" si="2279"/>
        <v>0</v>
      </c>
      <c r="GR905" s="477"/>
      <c r="GS905" s="477"/>
      <c r="GT905" s="477"/>
      <c r="GU905" s="477"/>
      <c r="GV905" s="416"/>
      <c r="GW905" s="402"/>
      <c r="GX905" s="402"/>
      <c r="GY905" s="402"/>
      <c r="GZ905" s="402"/>
      <c r="HA905" s="402"/>
    </row>
    <row r="906" spans="1:209" ht="9.75" customHeight="1" x14ac:dyDescent="0.2">
      <c r="A906" s="417" t="str">
        <f t="shared" si="2280"/>
        <v>2020-21FEBRUARYRYC</v>
      </c>
      <c r="B906" s="458" t="str">
        <f t="shared" si="2296"/>
        <v>2020-21</v>
      </c>
      <c r="C906" s="402" t="s">
        <v>657</v>
      </c>
      <c r="D906" s="402" t="s">
        <v>656</v>
      </c>
      <c r="E906" s="402" t="s">
        <v>466</v>
      </c>
      <c r="F906" s="478" t="s">
        <v>453</v>
      </c>
      <c r="G906" s="478" t="s">
        <v>687</v>
      </c>
      <c r="H906" s="510">
        <v>87957</v>
      </c>
      <c r="I906" s="510">
        <v>57494</v>
      </c>
      <c r="J906" s="510">
        <v>156031</v>
      </c>
      <c r="K906" s="510">
        <v>3</v>
      </c>
      <c r="L906" s="510">
        <v>1</v>
      </c>
      <c r="M906" s="510">
        <v>5</v>
      </c>
      <c r="N906" s="510">
        <v>6</v>
      </c>
      <c r="O906" s="510">
        <v>47</v>
      </c>
      <c r="P906" s="510">
        <v>364</v>
      </c>
      <c r="Q906" s="510">
        <v>72</v>
      </c>
      <c r="R906" s="510">
        <v>4254</v>
      </c>
      <c r="S906" s="510">
        <v>70565</v>
      </c>
      <c r="T906" s="510">
        <v>5232</v>
      </c>
      <c r="U906" s="510">
        <v>3071</v>
      </c>
      <c r="V906" s="510">
        <v>38445</v>
      </c>
      <c r="W906" s="510">
        <v>12908</v>
      </c>
      <c r="X906" s="510">
        <v>378</v>
      </c>
      <c r="Y906" s="510">
        <v>2115384</v>
      </c>
      <c r="Z906" s="510">
        <v>404</v>
      </c>
      <c r="AA906" s="510">
        <v>745</v>
      </c>
      <c r="AB906" s="510">
        <v>1652354</v>
      </c>
      <c r="AC906" s="510">
        <v>538</v>
      </c>
      <c r="AD906" s="510">
        <v>1033</v>
      </c>
      <c r="AE906" s="510">
        <v>42259297</v>
      </c>
      <c r="AF906" s="510">
        <v>1099</v>
      </c>
      <c r="AG906" s="510">
        <v>2207</v>
      </c>
      <c r="AH906" s="510">
        <v>33600741</v>
      </c>
      <c r="AI906" s="510">
        <v>2603</v>
      </c>
      <c r="AJ906" s="510">
        <v>6195</v>
      </c>
      <c r="AK906" s="510">
        <v>1498673</v>
      </c>
      <c r="AL906" s="510">
        <v>3965</v>
      </c>
      <c r="AM906" s="510">
        <v>9047</v>
      </c>
      <c r="AN906" s="510"/>
      <c r="AO906" s="510"/>
      <c r="AP906" s="510"/>
      <c r="AQ906" s="510"/>
      <c r="AR906" s="510"/>
      <c r="AS906" s="510"/>
      <c r="AT906" s="510">
        <v>6899</v>
      </c>
      <c r="AU906" s="510">
        <v>101</v>
      </c>
      <c r="AV906" s="510">
        <v>3764</v>
      </c>
      <c r="AW906" s="510">
        <v>1042</v>
      </c>
      <c r="AX906" s="510">
        <v>54</v>
      </c>
      <c r="AY906" s="510">
        <v>2980</v>
      </c>
      <c r="AZ906" s="510">
        <v>1073</v>
      </c>
      <c r="BA906" s="510"/>
      <c r="BB906" s="510"/>
      <c r="BC906" s="510"/>
      <c r="BD906" s="510"/>
      <c r="BE906" s="510"/>
      <c r="BF906" s="510"/>
      <c r="BG906" s="510"/>
      <c r="BH906" s="510"/>
      <c r="BI906" s="510">
        <v>37220</v>
      </c>
      <c r="BJ906" s="510">
        <v>2829</v>
      </c>
      <c r="BK906" s="510">
        <v>23617</v>
      </c>
      <c r="BL906" s="510">
        <v>63666</v>
      </c>
      <c r="BM906" s="510">
        <v>12980</v>
      </c>
      <c r="BN906" s="510">
        <v>9137</v>
      </c>
      <c r="BO906" s="510">
        <v>7391</v>
      </c>
      <c r="BP906" s="510">
        <v>5362</v>
      </c>
      <c r="BQ906" s="510">
        <v>55971</v>
      </c>
      <c r="BR906" s="510">
        <v>42762</v>
      </c>
      <c r="BS906" s="510">
        <v>23541</v>
      </c>
      <c r="BT906" s="510">
        <v>14655</v>
      </c>
      <c r="BU906" s="510">
        <v>662</v>
      </c>
      <c r="BV906" s="510">
        <v>428</v>
      </c>
      <c r="BW906" s="510">
        <v>12</v>
      </c>
      <c r="BX906" s="510">
        <v>6803</v>
      </c>
      <c r="BY906" s="510">
        <v>567</v>
      </c>
      <c r="BZ906" s="510">
        <v>976</v>
      </c>
      <c r="CA906" s="510">
        <v>2</v>
      </c>
      <c r="CB906" s="510">
        <v>390</v>
      </c>
      <c r="CC906" s="510">
        <v>195</v>
      </c>
      <c r="CD906" s="510">
        <v>265</v>
      </c>
      <c r="CE906" s="510">
        <v>5218</v>
      </c>
      <c r="CF906" s="510">
        <v>2108191</v>
      </c>
      <c r="CG906" s="510">
        <v>404</v>
      </c>
      <c r="CH906" s="510">
        <v>745</v>
      </c>
      <c r="CI906" s="510">
        <v>2219</v>
      </c>
      <c r="CJ906" s="510">
        <v>2714729</v>
      </c>
      <c r="CK906" s="510">
        <v>1223</v>
      </c>
      <c r="CL906" s="510">
        <v>2360</v>
      </c>
      <c r="CM906" s="510">
        <v>701</v>
      </c>
      <c r="CN906" s="510">
        <v>705098</v>
      </c>
      <c r="CO906" s="510">
        <v>1006</v>
      </c>
      <c r="CP906" s="510">
        <v>2140</v>
      </c>
      <c r="CQ906" s="510">
        <v>35525</v>
      </c>
      <c r="CR906" s="510">
        <v>38839470</v>
      </c>
      <c r="CS906" s="510">
        <v>1093</v>
      </c>
      <c r="CT906" s="510">
        <v>2200</v>
      </c>
      <c r="CU906" s="510">
        <v>497</v>
      </c>
      <c r="CV906" s="510">
        <v>1321043</v>
      </c>
      <c r="CW906" s="510">
        <v>2658</v>
      </c>
      <c r="CX906" s="510">
        <v>6544</v>
      </c>
      <c r="CY906" s="510">
        <v>148</v>
      </c>
      <c r="CZ906" s="510">
        <v>317151</v>
      </c>
      <c r="DA906" s="510">
        <v>2143</v>
      </c>
      <c r="DB906" s="510">
        <v>4422</v>
      </c>
      <c r="DC906" s="510">
        <v>1623</v>
      </c>
      <c r="DD906" s="510">
        <v>6291097</v>
      </c>
      <c r="DE906" s="510">
        <v>3876</v>
      </c>
      <c r="DF906" s="510">
        <v>8078</v>
      </c>
      <c r="DG906" s="510">
        <v>125</v>
      </c>
      <c r="DH906" s="510">
        <v>520407</v>
      </c>
      <c r="DI906" s="510">
        <v>4163</v>
      </c>
      <c r="DJ906" s="510">
        <v>8139</v>
      </c>
      <c r="DK906" s="510">
        <v>497</v>
      </c>
      <c r="DL906" s="510">
        <v>146183</v>
      </c>
      <c r="DM906" s="510">
        <v>294</v>
      </c>
      <c r="DN906" s="510">
        <v>545</v>
      </c>
      <c r="DO906" s="510">
        <v>3589</v>
      </c>
      <c r="DP906" s="510">
        <v>120017</v>
      </c>
      <c r="DQ906" s="510">
        <v>33</v>
      </c>
      <c r="DR906" s="510">
        <v>60</v>
      </c>
      <c r="DS906" s="510">
        <v>114</v>
      </c>
      <c r="DT906" s="510">
        <v>128311</v>
      </c>
      <c r="DU906" s="510">
        <v>1126</v>
      </c>
      <c r="DV906" s="510">
        <v>2543</v>
      </c>
      <c r="DW906" s="510">
        <v>110</v>
      </c>
      <c r="DX906" s="510"/>
      <c r="DY906" s="510"/>
      <c r="DZ906" s="510"/>
      <c r="EA906" s="510"/>
      <c r="EB906" s="510"/>
      <c r="EC906" s="510"/>
      <c r="ED906" s="510"/>
      <c r="EE906" s="510"/>
      <c r="EF906" s="510"/>
      <c r="EG906" s="510" t="s">
        <v>152</v>
      </c>
      <c r="EH906" s="510" t="s">
        <v>152</v>
      </c>
      <c r="EI906" s="510">
        <v>56</v>
      </c>
      <c r="EJ906" s="479"/>
      <c r="EK906" s="479"/>
      <c r="EL906" s="479"/>
      <c r="EM906" s="479"/>
      <c r="EN906" s="479"/>
      <c r="EO906" s="479"/>
      <c r="EP906" s="479"/>
      <c r="EQ906" s="479"/>
      <c r="ER906" s="479"/>
      <c r="ES906" s="479"/>
      <c r="ET906" s="479"/>
      <c r="EU906" s="479"/>
      <c r="EV906" s="479"/>
      <c r="EW906" s="479"/>
      <c r="EX906" s="479"/>
      <c r="EY906" s="479"/>
      <c r="EZ906" s="476"/>
      <c r="FA906" s="446">
        <f t="shared" si="2281"/>
        <v>2</v>
      </c>
      <c r="FB906" s="417">
        <f t="shared" si="2282"/>
        <v>2021</v>
      </c>
      <c r="FC906" s="448">
        <f t="shared" si="2294"/>
        <v>44228</v>
      </c>
      <c r="FD906" s="449">
        <f t="shared" ref="FD906:FD969" si="2298">DAY(EOMONTH($FC906,0))</f>
        <v>28</v>
      </c>
      <c r="FE906" s="450"/>
      <c r="FF906" s="451">
        <f t="shared" si="2266"/>
        <v>0.73726376335250621</v>
      </c>
      <c r="FG906" s="450"/>
      <c r="FH906" s="452">
        <f t="shared" si="2283"/>
        <v>2.4808868501529053</v>
      </c>
      <c r="FI906" s="452">
        <f t="shared" si="2284"/>
        <v>1.746368501529052</v>
      </c>
      <c r="FJ906" s="452">
        <f t="shared" si="2285"/>
        <v>2.406707912732009</v>
      </c>
      <c r="FK906" s="452">
        <f t="shared" si="2286"/>
        <v>1.7460110713122761</v>
      </c>
      <c r="FL906" s="452">
        <f t="shared" si="2287"/>
        <v>1.4558720249707373</v>
      </c>
      <c r="FM906" s="452">
        <f t="shared" si="2288"/>
        <v>1.1122902848224736</v>
      </c>
      <c r="FN906" s="452">
        <f t="shared" si="2289"/>
        <v>1.8237527114967462</v>
      </c>
      <c r="FO906" s="452">
        <f t="shared" si="2290"/>
        <v>1.1353424233033778</v>
      </c>
      <c r="FP906" s="452">
        <f t="shared" si="2291"/>
        <v>1.7513227513227514</v>
      </c>
      <c r="FQ906" s="452">
        <f t="shared" si="2292"/>
        <v>1.1322751322751323</v>
      </c>
      <c r="FR906" s="453"/>
      <c r="FS906" s="446">
        <f t="shared" si="2297"/>
        <v>57494</v>
      </c>
      <c r="FT906" s="446">
        <f t="shared" si="2297"/>
        <v>287470</v>
      </c>
      <c r="FU906" s="446">
        <f t="shared" si="2297"/>
        <v>344964</v>
      </c>
      <c r="FV906" s="446">
        <f t="shared" si="2297"/>
        <v>2702218</v>
      </c>
      <c r="FW906" s="446">
        <f t="shared" si="2297"/>
        <v>3897840</v>
      </c>
      <c r="FX906" s="446">
        <f t="shared" si="2297"/>
        <v>3172343</v>
      </c>
      <c r="FY906" s="446">
        <f t="shared" si="2297"/>
        <v>84848115</v>
      </c>
      <c r="FZ906" s="446">
        <f t="shared" si="2297"/>
        <v>79965060</v>
      </c>
      <c r="GA906" s="446">
        <f t="shared" si="2297"/>
        <v>3419766</v>
      </c>
      <c r="GB906" s="446"/>
      <c r="GC906" s="446"/>
      <c r="GD906" s="446">
        <f t="shared" si="2295"/>
        <v>11712</v>
      </c>
      <c r="GE906" s="446">
        <f t="shared" si="2295"/>
        <v>530</v>
      </c>
      <c r="GF906" s="446">
        <f t="shared" si="2295"/>
        <v>3887410</v>
      </c>
      <c r="GG906" s="446">
        <f t="shared" si="2295"/>
        <v>5236840</v>
      </c>
      <c r="GH906" s="446">
        <f t="shared" si="2295"/>
        <v>1500140</v>
      </c>
      <c r="GI906" s="446">
        <f t="shared" si="2295"/>
        <v>78155000</v>
      </c>
      <c r="GJ906" s="446">
        <f t="shared" si="2295"/>
        <v>3252368</v>
      </c>
      <c r="GK906" s="446">
        <f t="shared" si="2295"/>
        <v>654456</v>
      </c>
      <c r="GL906" s="446">
        <f t="shared" si="2295"/>
        <v>13110594</v>
      </c>
      <c r="GM906" s="446">
        <f t="shared" si="2295"/>
        <v>1017375</v>
      </c>
      <c r="GN906" s="446">
        <f t="shared" si="2270"/>
        <v>289902</v>
      </c>
      <c r="GO906" s="446">
        <f t="shared" si="2279"/>
        <v>270865</v>
      </c>
      <c r="GP906" s="446">
        <f t="shared" si="2279"/>
        <v>215340</v>
      </c>
      <c r="GQ906" s="446">
        <f t="shared" si="2279"/>
        <v>0</v>
      </c>
      <c r="GR906" s="446"/>
      <c r="GS906" s="446"/>
      <c r="GT906" s="446"/>
      <c r="GU906" s="446"/>
      <c r="GV906" s="416"/>
      <c r="GW906" s="402"/>
      <c r="GX906" s="402"/>
      <c r="GY906" s="402"/>
      <c r="GZ906" s="402"/>
      <c r="HA906" s="402"/>
    </row>
    <row r="907" spans="1:209" ht="9.75" customHeight="1" x14ac:dyDescent="0.2">
      <c r="A907" s="417" t="str">
        <f t="shared" si="2280"/>
        <v>2020-21FEBRUARYR1F</v>
      </c>
      <c r="B907" s="458" t="str">
        <f t="shared" si="2296"/>
        <v>2020-21</v>
      </c>
      <c r="C907" s="402" t="s">
        <v>657</v>
      </c>
      <c r="D907" s="402" t="s">
        <v>663</v>
      </c>
      <c r="E907" s="402" t="s">
        <v>662</v>
      </c>
      <c r="F907" s="478" t="s">
        <v>458</v>
      </c>
      <c r="G907" s="478" t="s">
        <v>688</v>
      </c>
      <c r="H907" s="510">
        <v>2552</v>
      </c>
      <c r="I907" s="510">
        <v>1234</v>
      </c>
      <c r="J907" s="510">
        <v>9298</v>
      </c>
      <c r="K907" s="510">
        <v>8</v>
      </c>
      <c r="L907" s="510">
        <v>1</v>
      </c>
      <c r="M907" s="510">
        <v>23</v>
      </c>
      <c r="N907" s="510">
        <v>50</v>
      </c>
      <c r="O907" s="510">
        <v>111</v>
      </c>
      <c r="P907" s="510">
        <v>5</v>
      </c>
      <c r="Q907" s="510">
        <v>0</v>
      </c>
      <c r="R907" s="510">
        <v>3</v>
      </c>
      <c r="S907" s="510">
        <v>1973</v>
      </c>
      <c r="T907" s="510">
        <v>101</v>
      </c>
      <c r="U907" s="510">
        <v>63</v>
      </c>
      <c r="V907" s="510">
        <v>846</v>
      </c>
      <c r="W907" s="510">
        <v>674</v>
      </c>
      <c r="X907" s="510">
        <v>48</v>
      </c>
      <c r="Y907" s="510">
        <v>46040</v>
      </c>
      <c r="Z907" s="510">
        <v>456</v>
      </c>
      <c r="AA907" s="510">
        <v>817</v>
      </c>
      <c r="AB907" s="510">
        <v>30366</v>
      </c>
      <c r="AC907" s="510">
        <v>482</v>
      </c>
      <c r="AD907" s="510">
        <v>860</v>
      </c>
      <c r="AE907" s="510">
        <v>944454</v>
      </c>
      <c r="AF907" s="510">
        <v>1116</v>
      </c>
      <c r="AG907" s="510">
        <v>2203</v>
      </c>
      <c r="AH907" s="510">
        <v>2058299</v>
      </c>
      <c r="AI907" s="510">
        <v>3054</v>
      </c>
      <c r="AJ907" s="510">
        <v>7735</v>
      </c>
      <c r="AK907" s="510">
        <v>131748</v>
      </c>
      <c r="AL907" s="510">
        <v>2745</v>
      </c>
      <c r="AM907" s="510">
        <v>6195</v>
      </c>
      <c r="AN907" s="510"/>
      <c r="AO907" s="510"/>
      <c r="AP907" s="510"/>
      <c r="AQ907" s="510"/>
      <c r="AR907" s="510"/>
      <c r="AS907" s="510"/>
      <c r="AT907" s="510">
        <v>153</v>
      </c>
      <c r="AU907" s="510">
        <v>1</v>
      </c>
      <c r="AV907" s="510">
        <v>7</v>
      </c>
      <c r="AW907" s="510">
        <v>20</v>
      </c>
      <c r="AX907" s="510">
        <v>5</v>
      </c>
      <c r="AY907" s="510">
        <v>140</v>
      </c>
      <c r="AZ907" s="510">
        <v>7</v>
      </c>
      <c r="BA907" s="510"/>
      <c r="BB907" s="510"/>
      <c r="BC907" s="510"/>
      <c r="BD907" s="510"/>
      <c r="BE907" s="510"/>
      <c r="BF907" s="510"/>
      <c r="BG907" s="510"/>
      <c r="BH907" s="510"/>
      <c r="BI907" s="510">
        <v>1147</v>
      </c>
      <c r="BJ907" s="510">
        <v>16</v>
      </c>
      <c r="BK907" s="510">
        <v>657</v>
      </c>
      <c r="BL907" s="510">
        <v>1820</v>
      </c>
      <c r="BM907" s="510">
        <v>163</v>
      </c>
      <c r="BN907" s="510">
        <v>127</v>
      </c>
      <c r="BO907" s="510">
        <v>105</v>
      </c>
      <c r="BP907" s="510">
        <v>82</v>
      </c>
      <c r="BQ907" s="510">
        <v>998</v>
      </c>
      <c r="BR907" s="510">
        <v>907</v>
      </c>
      <c r="BS907" s="510">
        <v>822</v>
      </c>
      <c r="BT907" s="510">
        <v>725</v>
      </c>
      <c r="BU907" s="510">
        <v>52</v>
      </c>
      <c r="BV907" s="510">
        <v>50</v>
      </c>
      <c r="BW907" s="510">
        <v>1</v>
      </c>
      <c r="BX907" s="510">
        <v>355</v>
      </c>
      <c r="BY907" s="510">
        <v>355</v>
      </c>
      <c r="BZ907" s="510">
        <v>355</v>
      </c>
      <c r="CA907" s="510">
        <v>0</v>
      </c>
      <c r="CB907" s="510">
        <v>0</v>
      </c>
      <c r="CC907" s="510" t="s">
        <v>152</v>
      </c>
      <c r="CD907" s="510" t="s">
        <v>152</v>
      </c>
      <c r="CE907" s="510">
        <v>100</v>
      </c>
      <c r="CF907" s="510">
        <v>45685</v>
      </c>
      <c r="CG907" s="510">
        <v>457</v>
      </c>
      <c r="CH907" s="510">
        <v>818</v>
      </c>
      <c r="CI907" s="510">
        <v>126</v>
      </c>
      <c r="CJ907" s="510">
        <v>131112</v>
      </c>
      <c r="CK907" s="510">
        <v>1041</v>
      </c>
      <c r="CL907" s="510">
        <v>2107</v>
      </c>
      <c r="CM907" s="510">
        <v>2</v>
      </c>
      <c r="CN907" s="510">
        <v>1614</v>
      </c>
      <c r="CO907" s="510">
        <v>807</v>
      </c>
      <c r="CP907" s="510">
        <v>1117</v>
      </c>
      <c r="CQ907" s="510">
        <v>718</v>
      </c>
      <c r="CR907" s="510">
        <v>811728</v>
      </c>
      <c r="CS907" s="510">
        <v>1131</v>
      </c>
      <c r="CT907" s="510">
        <v>2210</v>
      </c>
      <c r="CU907" s="510">
        <v>131</v>
      </c>
      <c r="CV907" s="510">
        <v>429527</v>
      </c>
      <c r="CW907" s="510">
        <v>3279</v>
      </c>
      <c r="CX907" s="510">
        <v>8118</v>
      </c>
      <c r="CY907" s="510">
        <v>1</v>
      </c>
      <c r="CZ907" s="510">
        <v>345</v>
      </c>
      <c r="DA907" s="510">
        <v>345</v>
      </c>
      <c r="DB907" s="510">
        <v>345</v>
      </c>
      <c r="DC907" s="510">
        <v>14</v>
      </c>
      <c r="DD907" s="510">
        <v>99049</v>
      </c>
      <c r="DE907" s="510">
        <v>7075</v>
      </c>
      <c r="DF907" s="510">
        <v>11312</v>
      </c>
      <c r="DG907" s="510">
        <v>1</v>
      </c>
      <c r="DH907" s="510">
        <v>18608</v>
      </c>
      <c r="DI907" s="510">
        <v>18608</v>
      </c>
      <c r="DJ907" s="510">
        <v>18608</v>
      </c>
      <c r="DK907" s="510">
        <v>7</v>
      </c>
      <c r="DL907" s="510">
        <v>1587</v>
      </c>
      <c r="DM907" s="510">
        <v>227</v>
      </c>
      <c r="DN907" s="510">
        <v>323</v>
      </c>
      <c r="DO907" s="510">
        <v>90</v>
      </c>
      <c r="DP907" s="510">
        <v>2889</v>
      </c>
      <c r="DQ907" s="510">
        <v>32</v>
      </c>
      <c r="DR907" s="510">
        <v>66</v>
      </c>
      <c r="DS907" s="510">
        <v>0</v>
      </c>
      <c r="DT907" s="510">
        <v>0</v>
      </c>
      <c r="DU907" s="510" t="s">
        <v>152</v>
      </c>
      <c r="DV907" s="510" t="s">
        <v>152</v>
      </c>
      <c r="DW907" s="510">
        <v>0</v>
      </c>
      <c r="DX907" s="510"/>
      <c r="DY907" s="510"/>
      <c r="DZ907" s="510"/>
      <c r="EA907" s="510"/>
      <c r="EB907" s="510"/>
      <c r="EC907" s="510"/>
      <c r="ED907" s="510"/>
      <c r="EE907" s="510"/>
      <c r="EF907" s="510"/>
      <c r="EG907" s="510" t="s">
        <v>152</v>
      </c>
      <c r="EH907" s="510" t="s">
        <v>152</v>
      </c>
      <c r="EI907" s="510">
        <v>0</v>
      </c>
      <c r="EJ907" s="479"/>
      <c r="EK907" s="479"/>
      <c r="EL907" s="479"/>
      <c r="EM907" s="479"/>
      <c r="EN907" s="479"/>
      <c r="EO907" s="479"/>
      <c r="EP907" s="479"/>
      <c r="EQ907" s="479"/>
      <c r="ER907" s="479"/>
      <c r="ES907" s="479"/>
      <c r="ET907" s="479"/>
      <c r="EU907" s="479"/>
      <c r="EV907" s="479"/>
      <c r="EW907" s="479"/>
      <c r="EX907" s="479"/>
      <c r="EY907" s="479"/>
      <c r="EZ907" s="476"/>
      <c r="FA907" s="446">
        <f t="shared" si="2281"/>
        <v>2</v>
      </c>
      <c r="FB907" s="417">
        <f t="shared" si="2282"/>
        <v>2021</v>
      </c>
      <c r="FC907" s="448">
        <f t="shared" si="2294"/>
        <v>44228</v>
      </c>
      <c r="FD907" s="449">
        <f t="shared" si="2298"/>
        <v>28</v>
      </c>
      <c r="FE907" s="450"/>
      <c r="FF907" s="451">
        <f t="shared" si="2266"/>
        <v>0.9375</v>
      </c>
      <c r="FG907" s="450"/>
      <c r="FH907" s="452">
        <f t="shared" si="2283"/>
        <v>1.613861386138614</v>
      </c>
      <c r="FI907" s="452">
        <f t="shared" si="2284"/>
        <v>1.2574257425742574</v>
      </c>
      <c r="FJ907" s="452">
        <f t="shared" si="2285"/>
        <v>1.6666666666666667</v>
      </c>
      <c r="FK907" s="452">
        <f t="shared" si="2286"/>
        <v>1.3015873015873016</v>
      </c>
      <c r="FL907" s="452">
        <f t="shared" si="2287"/>
        <v>1.1796690307328606</v>
      </c>
      <c r="FM907" s="452">
        <f t="shared" si="2288"/>
        <v>1.0721040189125295</v>
      </c>
      <c r="FN907" s="452">
        <f t="shared" si="2289"/>
        <v>1.2195845697329377</v>
      </c>
      <c r="FO907" s="452">
        <f t="shared" si="2290"/>
        <v>1.07566765578635</v>
      </c>
      <c r="FP907" s="452">
        <f t="shared" si="2291"/>
        <v>1.0833333333333333</v>
      </c>
      <c r="FQ907" s="452">
        <f t="shared" si="2292"/>
        <v>1.0416666666666667</v>
      </c>
      <c r="FR907" s="453"/>
      <c r="FS907" s="446">
        <f t="shared" si="2297"/>
        <v>1234</v>
      </c>
      <c r="FT907" s="446">
        <f t="shared" si="2297"/>
        <v>28382</v>
      </c>
      <c r="FU907" s="446">
        <f t="shared" si="2297"/>
        <v>61700</v>
      </c>
      <c r="FV907" s="446">
        <f t="shared" si="2297"/>
        <v>136974</v>
      </c>
      <c r="FW907" s="446">
        <f t="shared" si="2297"/>
        <v>82517</v>
      </c>
      <c r="FX907" s="446">
        <f t="shared" si="2297"/>
        <v>54180</v>
      </c>
      <c r="FY907" s="446">
        <f t="shared" si="2297"/>
        <v>1863738</v>
      </c>
      <c r="FZ907" s="446">
        <f t="shared" si="2297"/>
        <v>5213390</v>
      </c>
      <c r="GA907" s="446">
        <f t="shared" si="2297"/>
        <v>297360</v>
      </c>
      <c r="GB907" s="446"/>
      <c r="GC907" s="446"/>
      <c r="GD907" s="446">
        <f t="shared" si="2295"/>
        <v>355</v>
      </c>
      <c r="GE907" s="446" t="str">
        <f t="shared" si="2295"/>
        <v>-</v>
      </c>
      <c r="GF907" s="446">
        <f t="shared" si="2295"/>
        <v>81800</v>
      </c>
      <c r="GG907" s="446">
        <f t="shared" si="2295"/>
        <v>265482</v>
      </c>
      <c r="GH907" s="446">
        <f t="shared" si="2295"/>
        <v>2234</v>
      </c>
      <c r="GI907" s="446">
        <f t="shared" si="2295"/>
        <v>1586780</v>
      </c>
      <c r="GJ907" s="446">
        <f t="shared" si="2295"/>
        <v>1063458</v>
      </c>
      <c r="GK907" s="446">
        <f t="shared" si="2295"/>
        <v>345</v>
      </c>
      <c r="GL907" s="446">
        <f t="shared" si="2295"/>
        <v>158368</v>
      </c>
      <c r="GM907" s="446">
        <f t="shared" si="2295"/>
        <v>18608</v>
      </c>
      <c r="GN907" s="446" t="str">
        <f t="shared" si="2270"/>
        <v>-</v>
      </c>
      <c r="GO907" s="446">
        <f t="shared" si="2279"/>
        <v>2261</v>
      </c>
      <c r="GP907" s="446">
        <f t="shared" si="2279"/>
        <v>5940</v>
      </c>
      <c r="GQ907" s="446">
        <f t="shared" si="2279"/>
        <v>0</v>
      </c>
      <c r="GR907" s="446"/>
      <c r="GS907" s="446"/>
      <c r="GT907" s="446"/>
      <c r="GU907" s="446"/>
      <c r="GV907" s="416"/>
      <c r="GW907" s="402"/>
      <c r="GX907" s="402"/>
      <c r="GY907" s="402"/>
      <c r="GZ907" s="402"/>
      <c r="HA907" s="402"/>
    </row>
    <row r="908" spans="1:209" ht="9.75" customHeight="1" x14ac:dyDescent="0.2">
      <c r="A908" s="493" t="str">
        <f t="shared" si="2280"/>
        <v>2020-21FEBRUARYRRU</v>
      </c>
      <c r="B908" s="494" t="str">
        <f t="shared" si="2296"/>
        <v>2020-21</v>
      </c>
      <c r="C908" s="480" t="s">
        <v>657</v>
      </c>
      <c r="D908" s="480" t="s">
        <v>659</v>
      </c>
      <c r="E908" s="480" t="s">
        <v>467</v>
      </c>
      <c r="F908" s="495" t="s">
        <v>454</v>
      </c>
      <c r="G908" s="511" t="s">
        <v>689</v>
      </c>
      <c r="H908" s="519">
        <v>124928</v>
      </c>
      <c r="I908" s="519">
        <v>91747</v>
      </c>
      <c r="J908" s="519">
        <v>28843</v>
      </c>
      <c r="K908" s="519">
        <v>0</v>
      </c>
      <c r="L908" s="519">
        <v>0</v>
      </c>
      <c r="M908" s="519">
        <v>1</v>
      </c>
      <c r="N908" s="519">
        <v>2</v>
      </c>
      <c r="O908" s="519">
        <v>5</v>
      </c>
      <c r="P908" s="519">
        <v>418</v>
      </c>
      <c r="Q908" s="519">
        <v>0</v>
      </c>
      <c r="R908" s="519">
        <v>1125</v>
      </c>
      <c r="S908" s="519">
        <v>93654</v>
      </c>
      <c r="T908" s="519">
        <v>5827</v>
      </c>
      <c r="U908" s="519">
        <v>3775</v>
      </c>
      <c r="V908" s="519">
        <v>51194</v>
      </c>
      <c r="W908" s="519">
        <v>21037</v>
      </c>
      <c r="X908" s="519">
        <v>991</v>
      </c>
      <c r="Y908" s="519">
        <v>1827736</v>
      </c>
      <c r="Z908" s="519">
        <v>314</v>
      </c>
      <c r="AA908" s="519">
        <v>526</v>
      </c>
      <c r="AB908" s="519">
        <v>1700256</v>
      </c>
      <c r="AC908" s="519">
        <v>450</v>
      </c>
      <c r="AD908" s="519">
        <v>760</v>
      </c>
      <c r="AE908" s="519">
        <v>35873485</v>
      </c>
      <c r="AF908" s="519">
        <v>701</v>
      </c>
      <c r="AG908" s="519">
        <v>1252</v>
      </c>
      <c r="AH908" s="519">
        <v>35803451</v>
      </c>
      <c r="AI908" s="519">
        <v>1702</v>
      </c>
      <c r="AJ908" s="519">
        <v>3719</v>
      </c>
      <c r="AK908" s="519">
        <v>3598507</v>
      </c>
      <c r="AL908" s="519">
        <v>3631</v>
      </c>
      <c r="AM908" s="519">
        <v>8361</v>
      </c>
      <c r="AN908" s="519"/>
      <c r="AO908" s="519"/>
      <c r="AP908" s="519"/>
      <c r="AQ908" s="519"/>
      <c r="AR908" s="519"/>
      <c r="AS908" s="519"/>
      <c r="AT908" s="519">
        <v>10202</v>
      </c>
      <c r="AU908" s="519">
        <v>291</v>
      </c>
      <c r="AV908" s="519">
        <v>1406</v>
      </c>
      <c r="AW908" s="519">
        <v>2889</v>
      </c>
      <c r="AX908" s="519">
        <v>189</v>
      </c>
      <c r="AY908" s="519">
        <v>8316</v>
      </c>
      <c r="AZ908" s="519">
        <v>0</v>
      </c>
      <c r="BA908" s="519"/>
      <c r="BB908" s="519"/>
      <c r="BC908" s="519"/>
      <c r="BD908" s="519"/>
      <c r="BE908" s="519"/>
      <c r="BF908" s="519"/>
      <c r="BG908" s="519"/>
      <c r="BH908" s="519"/>
      <c r="BI908" s="519">
        <v>49797</v>
      </c>
      <c r="BJ908" s="519">
        <v>3592</v>
      </c>
      <c r="BK908" s="519">
        <v>30063</v>
      </c>
      <c r="BL908" s="519">
        <v>83452</v>
      </c>
      <c r="BM908" s="519">
        <v>15636</v>
      </c>
      <c r="BN908" s="519">
        <v>12103</v>
      </c>
      <c r="BO908" s="519">
        <v>9806</v>
      </c>
      <c r="BP908" s="519">
        <v>7717</v>
      </c>
      <c r="BQ908" s="519">
        <v>67853</v>
      </c>
      <c r="BR908" s="519">
        <v>55365</v>
      </c>
      <c r="BS908" s="519">
        <v>27885</v>
      </c>
      <c r="BT908" s="519">
        <v>23030</v>
      </c>
      <c r="BU908" s="519">
        <v>1281</v>
      </c>
      <c r="BV908" s="519">
        <v>1053</v>
      </c>
      <c r="BW908" s="519">
        <v>67</v>
      </c>
      <c r="BX908" s="519">
        <v>26575</v>
      </c>
      <c r="BY908" s="519">
        <v>397</v>
      </c>
      <c r="BZ908" s="519">
        <v>636</v>
      </c>
      <c r="CA908" s="519">
        <v>31</v>
      </c>
      <c r="CB908" s="519">
        <v>11206</v>
      </c>
      <c r="CC908" s="519">
        <v>361</v>
      </c>
      <c r="CD908" s="519">
        <v>605</v>
      </c>
      <c r="CE908" s="519">
        <v>5729</v>
      </c>
      <c r="CF908" s="519">
        <v>1789955</v>
      </c>
      <c r="CG908" s="519">
        <v>312</v>
      </c>
      <c r="CH908" s="519">
        <v>523</v>
      </c>
      <c r="CI908" s="519">
        <v>3229</v>
      </c>
      <c r="CJ908" s="519">
        <v>2307900</v>
      </c>
      <c r="CK908" s="519">
        <v>715</v>
      </c>
      <c r="CL908" s="519">
        <v>1253</v>
      </c>
      <c r="CM908" s="519">
        <v>958</v>
      </c>
      <c r="CN908" s="519">
        <v>512522</v>
      </c>
      <c r="CO908" s="519">
        <v>535</v>
      </c>
      <c r="CP908" s="519">
        <v>1141</v>
      </c>
      <c r="CQ908" s="519">
        <v>47007</v>
      </c>
      <c r="CR908" s="519">
        <v>33053063</v>
      </c>
      <c r="CS908" s="519">
        <v>703</v>
      </c>
      <c r="CT908" s="519">
        <v>1255</v>
      </c>
      <c r="CU908" s="519">
        <v>1584</v>
      </c>
      <c r="CV908" s="519">
        <v>3214852</v>
      </c>
      <c r="CW908" s="519">
        <v>2030</v>
      </c>
      <c r="CX908" s="519">
        <v>4441</v>
      </c>
      <c r="CY908" s="519">
        <v>277</v>
      </c>
      <c r="CZ908" s="519">
        <v>455371</v>
      </c>
      <c r="DA908" s="519">
        <v>1644</v>
      </c>
      <c r="DB908" s="519">
        <v>3982</v>
      </c>
      <c r="DC908" s="519">
        <v>1243</v>
      </c>
      <c r="DD908" s="519">
        <v>5606428</v>
      </c>
      <c r="DE908" s="519">
        <v>4510</v>
      </c>
      <c r="DF908" s="519">
        <v>9122</v>
      </c>
      <c r="DG908" s="519">
        <v>97</v>
      </c>
      <c r="DH908" s="519">
        <v>314646</v>
      </c>
      <c r="DI908" s="519">
        <v>3244</v>
      </c>
      <c r="DJ908" s="519">
        <v>7489</v>
      </c>
      <c r="DK908" s="519">
        <v>682</v>
      </c>
      <c r="DL908" s="519">
        <v>195906</v>
      </c>
      <c r="DM908" s="519">
        <v>287</v>
      </c>
      <c r="DN908" s="519">
        <v>509</v>
      </c>
      <c r="DO908" s="519">
        <v>3153</v>
      </c>
      <c r="DP908" s="519">
        <v>187338</v>
      </c>
      <c r="DQ908" s="519">
        <v>59</v>
      </c>
      <c r="DR908" s="519">
        <v>119</v>
      </c>
      <c r="DS908" s="519">
        <v>162</v>
      </c>
      <c r="DT908" s="519">
        <v>210316</v>
      </c>
      <c r="DU908" s="519">
        <v>1298</v>
      </c>
      <c r="DV908" s="519">
        <v>2606</v>
      </c>
      <c r="DW908" s="519">
        <v>146</v>
      </c>
      <c r="DX908" s="519"/>
      <c r="DY908" s="519"/>
      <c r="DZ908" s="519"/>
      <c r="EA908" s="519"/>
      <c r="EB908" s="519"/>
      <c r="EC908" s="519"/>
      <c r="ED908" s="519"/>
      <c r="EE908" s="519"/>
      <c r="EF908" s="519"/>
      <c r="EG908" s="519" t="s">
        <v>152</v>
      </c>
      <c r="EH908" s="519" t="s">
        <v>152</v>
      </c>
      <c r="EI908" s="519">
        <v>0</v>
      </c>
      <c r="EJ908" s="512"/>
      <c r="EK908" s="512"/>
      <c r="EL908" s="512"/>
      <c r="EM908" s="512"/>
      <c r="EN908" s="512"/>
      <c r="EO908" s="512"/>
      <c r="EP908" s="512"/>
      <c r="EQ908" s="512"/>
      <c r="ER908" s="512"/>
      <c r="ES908" s="512"/>
      <c r="ET908" s="512"/>
      <c r="EU908" s="512"/>
      <c r="EV908" s="512"/>
      <c r="EW908" s="512"/>
      <c r="EX908" s="512"/>
      <c r="EY908" s="512"/>
      <c r="EZ908" s="514"/>
      <c r="FA908" s="520">
        <f t="shared" si="2281"/>
        <v>2</v>
      </c>
      <c r="FB908" s="493">
        <f t="shared" si="2282"/>
        <v>2021</v>
      </c>
      <c r="FC908" s="498">
        <f t="shared" si="2294"/>
        <v>44228</v>
      </c>
      <c r="FD908" s="499">
        <f t="shared" si="2298"/>
        <v>28</v>
      </c>
      <c r="FE908" s="500"/>
      <c r="FF908" s="515">
        <f t="shared" si="2266"/>
        <v>0.58291735995562954</v>
      </c>
      <c r="FG908" s="500"/>
      <c r="FH908" s="481">
        <f t="shared" si="2283"/>
        <v>2.6833705165608377</v>
      </c>
      <c r="FI908" s="481">
        <f t="shared" si="2284"/>
        <v>2.0770550883816714</v>
      </c>
      <c r="FJ908" s="481">
        <f t="shared" si="2285"/>
        <v>2.5976158940397349</v>
      </c>
      <c r="FK908" s="481">
        <f t="shared" si="2286"/>
        <v>2.0442384105960265</v>
      </c>
      <c r="FL908" s="481">
        <f t="shared" si="2287"/>
        <v>1.3254092276438645</v>
      </c>
      <c r="FM908" s="481">
        <f t="shared" si="2288"/>
        <v>1.0814743915302574</v>
      </c>
      <c r="FN908" s="481">
        <f t="shared" si="2289"/>
        <v>1.3255216998621477</v>
      </c>
      <c r="FO908" s="481">
        <f t="shared" si="2290"/>
        <v>1.0947378428483148</v>
      </c>
      <c r="FP908" s="481">
        <f t="shared" si="2291"/>
        <v>1.2926337033299697</v>
      </c>
      <c r="FQ908" s="481">
        <f t="shared" si="2292"/>
        <v>1.0625630676084763</v>
      </c>
      <c r="FR908" s="501"/>
      <c r="FS908" s="482">
        <f t="shared" si="2297"/>
        <v>0</v>
      </c>
      <c r="FT908" s="482">
        <f t="shared" si="2297"/>
        <v>91747</v>
      </c>
      <c r="FU908" s="482">
        <f t="shared" si="2297"/>
        <v>183494</v>
      </c>
      <c r="FV908" s="482">
        <f t="shared" si="2297"/>
        <v>458735</v>
      </c>
      <c r="FW908" s="482">
        <f t="shared" si="2297"/>
        <v>3065002</v>
      </c>
      <c r="FX908" s="482">
        <f t="shared" si="2297"/>
        <v>2869000</v>
      </c>
      <c r="FY908" s="482">
        <f t="shared" si="2297"/>
        <v>64094888</v>
      </c>
      <c r="FZ908" s="482">
        <f t="shared" si="2297"/>
        <v>78236603</v>
      </c>
      <c r="GA908" s="482">
        <f t="shared" si="2297"/>
        <v>8285751</v>
      </c>
      <c r="GB908" s="482"/>
      <c r="GC908" s="482"/>
      <c r="GD908" s="482">
        <f t="shared" si="2295"/>
        <v>42612</v>
      </c>
      <c r="GE908" s="482">
        <f t="shared" si="2295"/>
        <v>18755</v>
      </c>
      <c r="GF908" s="482">
        <f t="shared" si="2295"/>
        <v>2996267</v>
      </c>
      <c r="GG908" s="482">
        <f t="shared" si="2295"/>
        <v>4045937</v>
      </c>
      <c r="GH908" s="482">
        <f t="shared" si="2295"/>
        <v>1093078</v>
      </c>
      <c r="GI908" s="482">
        <f t="shared" si="2295"/>
        <v>58993785</v>
      </c>
      <c r="GJ908" s="482">
        <f t="shared" si="2295"/>
        <v>7034544</v>
      </c>
      <c r="GK908" s="482">
        <f t="shared" si="2295"/>
        <v>1103014</v>
      </c>
      <c r="GL908" s="482">
        <f t="shared" si="2295"/>
        <v>11338646</v>
      </c>
      <c r="GM908" s="482">
        <f t="shared" si="2295"/>
        <v>726433</v>
      </c>
      <c r="GN908" s="482">
        <f t="shared" si="2270"/>
        <v>422172</v>
      </c>
      <c r="GO908" s="482">
        <f t="shared" si="2279"/>
        <v>347138</v>
      </c>
      <c r="GP908" s="482">
        <f t="shared" si="2279"/>
        <v>375207</v>
      </c>
      <c r="GQ908" s="482">
        <f t="shared" si="2279"/>
        <v>0</v>
      </c>
      <c r="GR908" s="482"/>
      <c r="GS908" s="482"/>
      <c r="GT908" s="482"/>
      <c r="GU908" s="482"/>
      <c r="GV908" s="502"/>
      <c r="GW908" s="402"/>
      <c r="GX908" s="402"/>
      <c r="GY908" s="402"/>
      <c r="GZ908" s="402"/>
      <c r="HA908" s="402"/>
    </row>
    <row r="909" spans="1:209" ht="9.75" customHeight="1" x14ac:dyDescent="0.2">
      <c r="A909" s="417" t="str">
        <f t="shared" si="2280"/>
        <v>2020-21FEBRUARYRX6</v>
      </c>
      <c r="B909" s="458" t="str">
        <f t="shared" si="2296"/>
        <v>2020-21</v>
      </c>
      <c r="C909" s="402" t="s">
        <v>657</v>
      </c>
      <c r="D909" s="402" t="s">
        <v>646</v>
      </c>
      <c r="E909" s="402" t="s">
        <v>645</v>
      </c>
      <c r="F909" s="478" t="s">
        <v>448</v>
      </c>
      <c r="G909" s="478" t="s">
        <v>690</v>
      </c>
      <c r="H909" s="510">
        <v>40820</v>
      </c>
      <c r="I909" s="510">
        <v>28898</v>
      </c>
      <c r="J909" s="510">
        <v>273397</v>
      </c>
      <c r="K909" s="510">
        <v>9</v>
      </c>
      <c r="L909" s="510">
        <v>0</v>
      </c>
      <c r="M909" s="510">
        <v>20</v>
      </c>
      <c r="N909" s="510">
        <v>42</v>
      </c>
      <c r="O909" s="510">
        <v>111</v>
      </c>
      <c r="P909" s="510">
        <v>131</v>
      </c>
      <c r="Q909" s="510">
        <v>2850</v>
      </c>
      <c r="R909" s="510">
        <v>8</v>
      </c>
      <c r="S909" s="510">
        <v>33096</v>
      </c>
      <c r="T909" s="510">
        <v>2166</v>
      </c>
      <c r="U909" s="510">
        <v>1230</v>
      </c>
      <c r="V909" s="510">
        <v>17745</v>
      </c>
      <c r="W909" s="510">
        <v>6876</v>
      </c>
      <c r="X909" s="510">
        <v>445</v>
      </c>
      <c r="Y909" s="510">
        <v>867447</v>
      </c>
      <c r="Z909" s="510">
        <v>400</v>
      </c>
      <c r="AA909" s="510">
        <v>688</v>
      </c>
      <c r="AB909" s="510">
        <v>571333</v>
      </c>
      <c r="AC909" s="510">
        <v>464</v>
      </c>
      <c r="AD909" s="510">
        <v>847</v>
      </c>
      <c r="AE909" s="510">
        <v>27731456</v>
      </c>
      <c r="AF909" s="510">
        <v>1563</v>
      </c>
      <c r="AG909" s="510">
        <v>3147</v>
      </c>
      <c r="AH909" s="510">
        <v>29079001</v>
      </c>
      <c r="AI909" s="510">
        <v>4229</v>
      </c>
      <c r="AJ909" s="510">
        <v>10284</v>
      </c>
      <c r="AK909" s="510">
        <v>1923731</v>
      </c>
      <c r="AL909" s="510">
        <v>4323</v>
      </c>
      <c r="AM909" s="510">
        <v>10324</v>
      </c>
      <c r="AN909" s="510"/>
      <c r="AO909" s="510"/>
      <c r="AP909" s="510"/>
      <c r="AQ909" s="510"/>
      <c r="AR909" s="510"/>
      <c r="AS909" s="510"/>
      <c r="AT909" s="510">
        <v>2944</v>
      </c>
      <c r="AU909" s="510">
        <v>32</v>
      </c>
      <c r="AV909" s="510">
        <v>218</v>
      </c>
      <c r="AW909" s="510">
        <v>1129</v>
      </c>
      <c r="AX909" s="510">
        <v>180</v>
      </c>
      <c r="AY909" s="510">
        <v>2514</v>
      </c>
      <c r="AZ909" s="510">
        <v>0</v>
      </c>
      <c r="BA909" s="510"/>
      <c r="BB909" s="510"/>
      <c r="BC909" s="510"/>
      <c r="BD909" s="510"/>
      <c r="BE909" s="510"/>
      <c r="BF909" s="510"/>
      <c r="BG909" s="510"/>
      <c r="BH909" s="510"/>
      <c r="BI909" s="510">
        <v>18001</v>
      </c>
      <c r="BJ909" s="510">
        <v>3053</v>
      </c>
      <c r="BK909" s="510">
        <v>9098</v>
      </c>
      <c r="BL909" s="510">
        <v>30152</v>
      </c>
      <c r="BM909" s="510">
        <v>4273</v>
      </c>
      <c r="BN909" s="510">
        <v>3309</v>
      </c>
      <c r="BO909" s="510">
        <v>2408</v>
      </c>
      <c r="BP909" s="510">
        <v>1866</v>
      </c>
      <c r="BQ909" s="510">
        <v>22896</v>
      </c>
      <c r="BR909" s="510">
        <v>19348</v>
      </c>
      <c r="BS909" s="510">
        <v>11168</v>
      </c>
      <c r="BT909" s="510">
        <v>7485</v>
      </c>
      <c r="BU909" s="510">
        <v>751</v>
      </c>
      <c r="BV909" s="510">
        <v>480</v>
      </c>
      <c r="BW909" s="510">
        <v>59</v>
      </c>
      <c r="BX909" s="510">
        <v>29995</v>
      </c>
      <c r="BY909" s="510">
        <v>508</v>
      </c>
      <c r="BZ909" s="510">
        <v>772</v>
      </c>
      <c r="CA909" s="510">
        <v>56</v>
      </c>
      <c r="CB909" s="510">
        <v>19919</v>
      </c>
      <c r="CC909" s="510">
        <v>356</v>
      </c>
      <c r="CD909" s="510">
        <v>691</v>
      </c>
      <c r="CE909" s="510">
        <v>2051</v>
      </c>
      <c r="CF909" s="510">
        <v>817533</v>
      </c>
      <c r="CG909" s="510">
        <v>399</v>
      </c>
      <c r="CH909" s="510">
        <v>684</v>
      </c>
      <c r="CI909" s="510">
        <v>2504</v>
      </c>
      <c r="CJ909" s="510">
        <v>4177567</v>
      </c>
      <c r="CK909" s="510">
        <v>1668</v>
      </c>
      <c r="CL909" s="510">
        <v>3258</v>
      </c>
      <c r="CM909" s="510">
        <v>480</v>
      </c>
      <c r="CN909" s="510">
        <v>748275</v>
      </c>
      <c r="CO909" s="510">
        <v>1559</v>
      </c>
      <c r="CP909" s="510">
        <v>3304</v>
      </c>
      <c r="CQ909" s="510">
        <v>14761</v>
      </c>
      <c r="CR909" s="510">
        <v>22805614</v>
      </c>
      <c r="CS909" s="510">
        <v>1545</v>
      </c>
      <c r="CT909" s="510">
        <v>3123</v>
      </c>
      <c r="CU909" s="510">
        <v>1262</v>
      </c>
      <c r="CV909" s="510">
        <v>6937385</v>
      </c>
      <c r="CW909" s="510">
        <v>5497</v>
      </c>
      <c r="CX909" s="510">
        <v>10663</v>
      </c>
      <c r="CY909" s="510">
        <v>420</v>
      </c>
      <c r="CZ909" s="510">
        <v>2923379</v>
      </c>
      <c r="DA909" s="510">
        <v>6960</v>
      </c>
      <c r="DB909" s="510">
        <v>14450</v>
      </c>
      <c r="DC909" s="510">
        <v>990</v>
      </c>
      <c r="DD909" s="510">
        <v>7609423</v>
      </c>
      <c r="DE909" s="510">
        <v>7686</v>
      </c>
      <c r="DF909" s="510">
        <v>14930</v>
      </c>
      <c r="DG909" s="510">
        <v>133</v>
      </c>
      <c r="DH909" s="510">
        <v>1198428</v>
      </c>
      <c r="DI909" s="510">
        <v>9011</v>
      </c>
      <c r="DJ909" s="510">
        <v>17656</v>
      </c>
      <c r="DK909" s="510">
        <v>74</v>
      </c>
      <c r="DL909" s="510">
        <v>30665</v>
      </c>
      <c r="DM909" s="510">
        <v>414</v>
      </c>
      <c r="DN909" s="510">
        <v>773</v>
      </c>
      <c r="DO909" s="510">
        <v>1188</v>
      </c>
      <c r="DP909" s="510">
        <v>29130</v>
      </c>
      <c r="DQ909" s="510">
        <v>25</v>
      </c>
      <c r="DR909" s="510">
        <v>48</v>
      </c>
      <c r="DS909" s="510">
        <v>0</v>
      </c>
      <c r="DT909" s="510">
        <v>0</v>
      </c>
      <c r="DU909" s="510" t="s">
        <v>152</v>
      </c>
      <c r="DV909" s="510" t="s">
        <v>152</v>
      </c>
      <c r="DW909" s="510">
        <v>0</v>
      </c>
      <c r="DX909" s="510"/>
      <c r="DY909" s="510"/>
      <c r="DZ909" s="510"/>
      <c r="EA909" s="510"/>
      <c r="EB909" s="510"/>
      <c r="EC909" s="510"/>
      <c r="ED909" s="510"/>
      <c r="EE909" s="510"/>
      <c r="EF909" s="510"/>
      <c r="EG909" s="510" t="s">
        <v>152</v>
      </c>
      <c r="EH909" s="510" t="s">
        <v>152</v>
      </c>
      <c r="EI909" s="510">
        <v>0</v>
      </c>
      <c r="EJ909" s="479"/>
      <c r="EK909" s="479"/>
      <c r="EL909" s="479"/>
      <c r="EM909" s="479"/>
      <c r="EN909" s="479"/>
      <c r="EO909" s="479"/>
      <c r="EP909" s="479"/>
      <c r="EQ909" s="479"/>
      <c r="ER909" s="479"/>
      <c r="ES909" s="479"/>
      <c r="ET909" s="479"/>
      <c r="EU909" s="479"/>
      <c r="EV909" s="479"/>
      <c r="EW909" s="479"/>
      <c r="EX909" s="479"/>
      <c r="EY909" s="479"/>
      <c r="EZ909" s="476"/>
      <c r="FA909" s="446">
        <f t="shared" si="2281"/>
        <v>2</v>
      </c>
      <c r="FB909" s="417">
        <f t="shared" si="2282"/>
        <v>2021</v>
      </c>
      <c r="FC909" s="448">
        <f t="shared" si="2294"/>
        <v>44228</v>
      </c>
      <c r="FD909" s="449">
        <f t="shared" si="2298"/>
        <v>28</v>
      </c>
      <c r="FE909" s="450"/>
      <c r="FF909" s="451">
        <f t="shared" si="2266"/>
        <v>0.58378378378378382</v>
      </c>
      <c r="FG909" s="450"/>
      <c r="FH909" s="452">
        <f t="shared" si="2283"/>
        <v>1.9727608494921514</v>
      </c>
      <c r="FI909" s="452">
        <f t="shared" si="2284"/>
        <v>1.5277008310249307</v>
      </c>
      <c r="FJ909" s="452">
        <f t="shared" si="2285"/>
        <v>1.9577235772357724</v>
      </c>
      <c r="FK909" s="452">
        <f t="shared" si="2286"/>
        <v>1.5170731707317073</v>
      </c>
      <c r="FL909" s="452">
        <f t="shared" si="2287"/>
        <v>1.2902789518174134</v>
      </c>
      <c r="FM909" s="452">
        <f t="shared" si="2288"/>
        <v>1.0903353057199212</v>
      </c>
      <c r="FN909" s="452">
        <f t="shared" si="2289"/>
        <v>1.6242001163467132</v>
      </c>
      <c r="FO909" s="452">
        <f t="shared" si="2290"/>
        <v>1.0885689354275743</v>
      </c>
      <c r="FP909" s="452">
        <f t="shared" si="2291"/>
        <v>1.6876404494382022</v>
      </c>
      <c r="FQ909" s="452">
        <f t="shared" si="2292"/>
        <v>1.0786516853932584</v>
      </c>
      <c r="FR909" s="453"/>
      <c r="FS909" s="446">
        <f t="shared" si="2297"/>
        <v>0</v>
      </c>
      <c r="FT909" s="446">
        <f t="shared" si="2297"/>
        <v>577960</v>
      </c>
      <c r="FU909" s="446">
        <f t="shared" si="2297"/>
        <v>1213716</v>
      </c>
      <c r="FV909" s="446">
        <f t="shared" si="2297"/>
        <v>3207678</v>
      </c>
      <c r="FW909" s="446">
        <f t="shared" si="2297"/>
        <v>1490208</v>
      </c>
      <c r="FX909" s="446">
        <f t="shared" si="2297"/>
        <v>1041810</v>
      </c>
      <c r="FY909" s="446">
        <f t="shared" si="2297"/>
        <v>55843515</v>
      </c>
      <c r="FZ909" s="446">
        <f t="shared" si="2297"/>
        <v>70712784</v>
      </c>
      <c r="GA909" s="446">
        <f t="shared" si="2297"/>
        <v>4594180</v>
      </c>
      <c r="GB909" s="446"/>
      <c r="GC909" s="446"/>
      <c r="GD909" s="446">
        <f t="shared" ref="GD909:GM918" si="2299">IFERROR(HLOOKUP(GD$1,$H$5:$HA$10112,MATCH($A909,$A$5:$A$10112,0),0)*HLOOKUP(GD$2,$H$5:$HA$10112,MATCH($A909,$A$5:$A$10112,0),0),"-")</f>
        <v>45548</v>
      </c>
      <c r="GE909" s="446">
        <f t="shared" si="2299"/>
        <v>38696</v>
      </c>
      <c r="GF909" s="446">
        <f t="shared" si="2299"/>
        <v>1402884</v>
      </c>
      <c r="GG909" s="446">
        <f t="shared" si="2299"/>
        <v>8158032</v>
      </c>
      <c r="GH909" s="446">
        <f t="shared" si="2299"/>
        <v>1585920</v>
      </c>
      <c r="GI909" s="446">
        <f t="shared" si="2299"/>
        <v>46098603</v>
      </c>
      <c r="GJ909" s="446">
        <f t="shared" si="2299"/>
        <v>13456706</v>
      </c>
      <c r="GK909" s="446">
        <f t="shared" si="2299"/>
        <v>6069000</v>
      </c>
      <c r="GL909" s="446">
        <f t="shared" si="2299"/>
        <v>14780700</v>
      </c>
      <c r="GM909" s="446">
        <f t="shared" si="2299"/>
        <v>2348248</v>
      </c>
      <c r="GN909" s="446" t="str">
        <f t="shared" si="2270"/>
        <v>-</v>
      </c>
      <c r="GO909" s="446">
        <f t="shared" ref="GO909:GQ928" si="2300">IFERROR(HLOOKUP(GO$1,$H$5:$HA$10112,MATCH($A909,$A$5:$A$10112,0),0)*HLOOKUP(GO$2,$H$5:$HA$10112,MATCH($A909,$A$5:$A$10112,0),0),"-")</f>
        <v>57202</v>
      </c>
      <c r="GP909" s="446">
        <f t="shared" si="2300"/>
        <v>57024</v>
      </c>
      <c r="GQ909" s="446">
        <f t="shared" si="2300"/>
        <v>0</v>
      </c>
      <c r="GR909" s="446"/>
      <c r="GS909" s="446"/>
      <c r="GT909" s="446"/>
      <c r="GU909" s="446"/>
      <c r="GV909" s="416"/>
      <c r="GW909" s="402"/>
      <c r="GX909" s="402"/>
      <c r="GY909" s="402"/>
      <c r="GZ909" s="402"/>
      <c r="HA909" s="402"/>
    </row>
    <row r="910" spans="1:209" ht="9.75" customHeight="1" x14ac:dyDescent="0.2">
      <c r="A910" s="417" t="str">
        <f t="shared" si="2280"/>
        <v>2020-21FEBRUARYRX7</v>
      </c>
      <c r="B910" s="458" t="str">
        <f t="shared" si="2296"/>
        <v>2020-21</v>
      </c>
      <c r="C910" s="402" t="s">
        <v>657</v>
      </c>
      <c r="D910" s="402" t="s">
        <v>649</v>
      </c>
      <c r="E910" s="402" t="s">
        <v>462</v>
      </c>
      <c r="F910" s="478" t="s">
        <v>449</v>
      </c>
      <c r="G910" s="478" t="s">
        <v>691</v>
      </c>
      <c r="H910" s="510">
        <v>105165</v>
      </c>
      <c r="I910" s="510">
        <v>81512</v>
      </c>
      <c r="J910" s="510">
        <v>84545</v>
      </c>
      <c r="K910" s="510">
        <v>1</v>
      </c>
      <c r="L910" s="510">
        <v>1</v>
      </c>
      <c r="M910" s="510">
        <v>1</v>
      </c>
      <c r="N910" s="510">
        <v>1</v>
      </c>
      <c r="O910" s="510">
        <v>4</v>
      </c>
      <c r="P910" s="510">
        <v>267</v>
      </c>
      <c r="Q910" s="510">
        <v>13315</v>
      </c>
      <c r="R910" s="510">
        <v>2507</v>
      </c>
      <c r="S910" s="510">
        <v>88996</v>
      </c>
      <c r="T910" s="510">
        <v>7437</v>
      </c>
      <c r="U910" s="510">
        <v>4902</v>
      </c>
      <c r="V910" s="510">
        <v>44555</v>
      </c>
      <c r="W910" s="510">
        <v>17110</v>
      </c>
      <c r="X910" s="510">
        <v>2074</v>
      </c>
      <c r="Y910" s="510">
        <v>3209561</v>
      </c>
      <c r="Z910" s="510">
        <v>432</v>
      </c>
      <c r="AA910" s="510">
        <v>730</v>
      </c>
      <c r="AB910" s="510">
        <v>2612624</v>
      </c>
      <c r="AC910" s="510">
        <v>533</v>
      </c>
      <c r="AD910" s="510">
        <v>930</v>
      </c>
      <c r="AE910" s="510">
        <v>56334531</v>
      </c>
      <c r="AF910" s="510">
        <v>1264</v>
      </c>
      <c r="AG910" s="510">
        <v>2559</v>
      </c>
      <c r="AH910" s="510">
        <v>51186684</v>
      </c>
      <c r="AI910" s="510">
        <v>2992</v>
      </c>
      <c r="AJ910" s="510">
        <v>6645</v>
      </c>
      <c r="AK910" s="510">
        <v>13513925</v>
      </c>
      <c r="AL910" s="510">
        <v>6516</v>
      </c>
      <c r="AM910" s="510">
        <v>12610</v>
      </c>
      <c r="AN910" s="510"/>
      <c r="AO910" s="510"/>
      <c r="AP910" s="510"/>
      <c r="AQ910" s="510"/>
      <c r="AR910" s="510"/>
      <c r="AS910" s="510"/>
      <c r="AT910" s="510">
        <v>8656</v>
      </c>
      <c r="AU910" s="510">
        <v>292</v>
      </c>
      <c r="AV910" s="510">
        <v>6142</v>
      </c>
      <c r="AW910" s="510">
        <v>935</v>
      </c>
      <c r="AX910" s="510">
        <v>701</v>
      </c>
      <c r="AY910" s="510">
        <v>1521</v>
      </c>
      <c r="AZ910" s="510">
        <v>626</v>
      </c>
      <c r="BA910" s="510"/>
      <c r="BB910" s="510"/>
      <c r="BC910" s="510"/>
      <c r="BD910" s="510"/>
      <c r="BE910" s="510"/>
      <c r="BF910" s="510"/>
      <c r="BG910" s="510"/>
      <c r="BH910" s="510"/>
      <c r="BI910" s="510">
        <v>47598</v>
      </c>
      <c r="BJ910" s="510">
        <v>6587</v>
      </c>
      <c r="BK910" s="510">
        <v>26155</v>
      </c>
      <c r="BL910" s="510">
        <v>80340</v>
      </c>
      <c r="BM910" s="510">
        <v>14716</v>
      </c>
      <c r="BN910" s="510">
        <v>12000</v>
      </c>
      <c r="BO910" s="510">
        <v>9549</v>
      </c>
      <c r="BP910" s="510">
        <v>7890</v>
      </c>
      <c r="BQ910" s="510">
        <v>55139</v>
      </c>
      <c r="BR910" s="510">
        <v>46737</v>
      </c>
      <c r="BS910" s="510">
        <v>22792</v>
      </c>
      <c r="BT910" s="510">
        <v>17960</v>
      </c>
      <c r="BU910" s="510">
        <v>2686</v>
      </c>
      <c r="BV910" s="510">
        <v>2098</v>
      </c>
      <c r="BW910" s="510">
        <v>66</v>
      </c>
      <c r="BX910" s="510">
        <v>29767</v>
      </c>
      <c r="BY910" s="510">
        <v>451</v>
      </c>
      <c r="BZ910" s="510">
        <v>824</v>
      </c>
      <c r="CA910" s="510">
        <v>52</v>
      </c>
      <c r="CB910" s="510">
        <v>22833</v>
      </c>
      <c r="CC910" s="510">
        <v>439</v>
      </c>
      <c r="CD910" s="510">
        <v>864</v>
      </c>
      <c r="CE910" s="510">
        <v>7319</v>
      </c>
      <c r="CF910" s="510">
        <v>3156961</v>
      </c>
      <c r="CG910" s="510">
        <v>431</v>
      </c>
      <c r="CH910" s="510">
        <v>730</v>
      </c>
      <c r="CI910" s="510">
        <v>3552</v>
      </c>
      <c r="CJ910" s="510">
        <v>4837853</v>
      </c>
      <c r="CK910" s="510">
        <v>1362</v>
      </c>
      <c r="CL910" s="510">
        <v>2668</v>
      </c>
      <c r="CM910" s="510">
        <v>1576</v>
      </c>
      <c r="CN910" s="510">
        <v>2015404</v>
      </c>
      <c r="CO910" s="510">
        <v>1279</v>
      </c>
      <c r="CP910" s="510">
        <v>2779</v>
      </c>
      <c r="CQ910" s="510">
        <v>39427</v>
      </c>
      <c r="CR910" s="510">
        <v>49481274</v>
      </c>
      <c r="CS910" s="510">
        <v>1255</v>
      </c>
      <c r="CT910" s="510">
        <v>2540</v>
      </c>
      <c r="CU910" s="510">
        <v>2952</v>
      </c>
      <c r="CV910" s="510">
        <v>10228530</v>
      </c>
      <c r="CW910" s="510">
        <v>3465</v>
      </c>
      <c r="CX910" s="510">
        <v>7627</v>
      </c>
      <c r="CY910" s="510">
        <v>1228</v>
      </c>
      <c r="CZ910" s="510">
        <v>4621617</v>
      </c>
      <c r="DA910" s="510">
        <v>3764</v>
      </c>
      <c r="DB910" s="510">
        <v>7399</v>
      </c>
      <c r="DC910" s="510">
        <v>1521</v>
      </c>
      <c r="DD910" s="510">
        <v>6875944</v>
      </c>
      <c r="DE910" s="510">
        <v>4521</v>
      </c>
      <c r="DF910" s="510">
        <v>9225</v>
      </c>
      <c r="DG910" s="510">
        <v>956</v>
      </c>
      <c r="DH910" s="510">
        <v>4488710</v>
      </c>
      <c r="DI910" s="510">
        <v>4695</v>
      </c>
      <c r="DJ910" s="510">
        <v>10478</v>
      </c>
      <c r="DK910" s="510">
        <v>210</v>
      </c>
      <c r="DL910" s="510">
        <v>81034</v>
      </c>
      <c r="DM910" s="510">
        <v>386</v>
      </c>
      <c r="DN910" s="510">
        <v>644</v>
      </c>
      <c r="DO910" s="510">
        <v>3907</v>
      </c>
      <c r="DP910" s="510">
        <v>136232</v>
      </c>
      <c r="DQ910" s="510">
        <v>35</v>
      </c>
      <c r="DR910" s="510">
        <v>55</v>
      </c>
      <c r="DS910" s="510">
        <v>82</v>
      </c>
      <c r="DT910" s="510">
        <v>89901</v>
      </c>
      <c r="DU910" s="510">
        <v>1096</v>
      </c>
      <c r="DV910" s="510">
        <v>2274</v>
      </c>
      <c r="DW910" s="510">
        <v>66</v>
      </c>
      <c r="DX910" s="510"/>
      <c r="DY910" s="510"/>
      <c r="DZ910" s="510"/>
      <c r="EA910" s="510"/>
      <c r="EB910" s="510"/>
      <c r="EC910" s="510"/>
      <c r="ED910" s="510"/>
      <c r="EE910" s="510"/>
      <c r="EF910" s="510"/>
      <c r="EG910" s="510" t="s">
        <v>152</v>
      </c>
      <c r="EH910" s="510" t="s">
        <v>152</v>
      </c>
      <c r="EI910" s="510">
        <v>0</v>
      </c>
      <c r="EJ910" s="479"/>
      <c r="EK910" s="479"/>
      <c r="EL910" s="479"/>
      <c r="EM910" s="479"/>
      <c r="EN910" s="479"/>
      <c r="EO910" s="479"/>
      <c r="EP910" s="479"/>
      <c r="EQ910" s="479"/>
      <c r="ER910" s="479"/>
      <c r="ES910" s="479"/>
      <c r="ET910" s="479"/>
      <c r="EU910" s="479"/>
      <c r="EV910" s="479"/>
      <c r="EW910" s="479"/>
      <c r="EX910" s="479"/>
      <c r="EY910" s="479"/>
      <c r="EZ910" s="476"/>
      <c r="FA910" s="446">
        <f t="shared" si="2281"/>
        <v>2</v>
      </c>
      <c r="FB910" s="417">
        <f t="shared" si="2282"/>
        <v>2021</v>
      </c>
      <c r="FC910" s="448">
        <f t="shared" si="2294"/>
        <v>44228</v>
      </c>
      <c r="FD910" s="449">
        <f t="shared" si="2298"/>
        <v>28</v>
      </c>
      <c r="FE910" s="450"/>
      <c r="FF910" s="451">
        <f t="shared" ref="FF910:FF973" si="2301">DO910/(T910-P910)</f>
        <v>0.54490934449093442</v>
      </c>
      <c r="FG910" s="450"/>
      <c r="FH910" s="452">
        <f t="shared" si="2283"/>
        <v>1.9787548742772623</v>
      </c>
      <c r="FI910" s="452">
        <f t="shared" si="2284"/>
        <v>1.6135538523598225</v>
      </c>
      <c r="FJ910" s="452">
        <f t="shared" si="2285"/>
        <v>1.9479804161566707</v>
      </c>
      <c r="FK910" s="452">
        <f t="shared" si="2286"/>
        <v>1.609547123623011</v>
      </c>
      <c r="FL910" s="452">
        <f t="shared" si="2287"/>
        <v>1.2375490966221523</v>
      </c>
      <c r="FM910" s="452">
        <f t="shared" si="2288"/>
        <v>1.0489731792166985</v>
      </c>
      <c r="FN910" s="452">
        <f t="shared" si="2289"/>
        <v>1.3320864991233197</v>
      </c>
      <c r="FO910" s="452">
        <f t="shared" si="2290"/>
        <v>1.0496785505552308</v>
      </c>
      <c r="FP910" s="452">
        <f t="shared" si="2291"/>
        <v>1.2950819672131149</v>
      </c>
      <c r="FQ910" s="452">
        <f t="shared" si="2292"/>
        <v>1.0115718418514947</v>
      </c>
      <c r="FR910" s="453"/>
      <c r="FS910" s="446">
        <f t="shared" si="2297"/>
        <v>81512</v>
      </c>
      <c r="FT910" s="446">
        <f t="shared" si="2297"/>
        <v>81512</v>
      </c>
      <c r="FU910" s="446">
        <f t="shared" si="2297"/>
        <v>81512</v>
      </c>
      <c r="FV910" s="446">
        <f t="shared" si="2297"/>
        <v>326048</v>
      </c>
      <c r="FW910" s="446">
        <f t="shared" si="2297"/>
        <v>5429010</v>
      </c>
      <c r="FX910" s="446">
        <f t="shared" si="2297"/>
        <v>4558860</v>
      </c>
      <c r="FY910" s="446">
        <f t="shared" si="2297"/>
        <v>114016245</v>
      </c>
      <c r="FZ910" s="446">
        <f t="shared" si="2297"/>
        <v>113695950</v>
      </c>
      <c r="GA910" s="446">
        <f t="shared" si="2297"/>
        <v>26153140</v>
      </c>
      <c r="GB910" s="446"/>
      <c r="GC910" s="446"/>
      <c r="GD910" s="446">
        <f t="shared" si="2299"/>
        <v>54384</v>
      </c>
      <c r="GE910" s="446">
        <f t="shared" si="2299"/>
        <v>44928</v>
      </c>
      <c r="GF910" s="446">
        <f t="shared" si="2299"/>
        <v>5342870</v>
      </c>
      <c r="GG910" s="446">
        <f t="shared" si="2299"/>
        <v>9476736</v>
      </c>
      <c r="GH910" s="446">
        <f t="shared" si="2299"/>
        <v>4379704</v>
      </c>
      <c r="GI910" s="446">
        <f t="shared" si="2299"/>
        <v>100144580</v>
      </c>
      <c r="GJ910" s="446">
        <f t="shared" si="2299"/>
        <v>22514904</v>
      </c>
      <c r="GK910" s="446">
        <f t="shared" si="2299"/>
        <v>9085972</v>
      </c>
      <c r="GL910" s="446">
        <f t="shared" si="2299"/>
        <v>14031225</v>
      </c>
      <c r="GM910" s="446">
        <f t="shared" si="2299"/>
        <v>10016968</v>
      </c>
      <c r="GN910" s="446">
        <f t="shared" si="2270"/>
        <v>186468</v>
      </c>
      <c r="GO910" s="446">
        <f t="shared" si="2300"/>
        <v>135240</v>
      </c>
      <c r="GP910" s="446">
        <f t="shared" si="2300"/>
        <v>214885</v>
      </c>
      <c r="GQ910" s="446">
        <f t="shared" si="2300"/>
        <v>0</v>
      </c>
      <c r="GR910" s="446"/>
      <c r="GS910" s="446"/>
      <c r="GT910" s="446"/>
      <c r="GU910" s="446"/>
      <c r="GV910" s="416"/>
      <c r="GW910" s="402"/>
      <c r="GX910" s="402"/>
      <c r="GY910" s="402"/>
      <c r="GZ910" s="402"/>
      <c r="HA910" s="402"/>
    </row>
    <row r="911" spans="1:209" ht="9.75" customHeight="1" x14ac:dyDescent="0.2">
      <c r="A911" s="493" t="str">
        <f t="shared" si="2280"/>
        <v>2020-21FEBRUARYRYE</v>
      </c>
      <c r="B911" s="494" t="str">
        <f t="shared" si="2296"/>
        <v>2020-21</v>
      </c>
      <c r="C911" s="480" t="s">
        <v>657</v>
      </c>
      <c r="D911" s="480" t="s">
        <v>663</v>
      </c>
      <c r="E911" s="480" t="s">
        <v>662</v>
      </c>
      <c r="F911" s="495" t="s">
        <v>456</v>
      </c>
      <c r="G911" s="495" t="s">
        <v>692</v>
      </c>
      <c r="H911" s="521">
        <v>59289</v>
      </c>
      <c r="I911" s="521">
        <v>33181</v>
      </c>
      <c r="J911" s="521">
        <v>152838</v>
      </c>
      <c r="K911" s="521">
        <v>5</v>
      </c>
      <c r="L911" s="521">
        <v>3</v>
      </c>
      <c r="M911" s="521">
        <v>4</v>
      </c>
      <c r="N911" s="521">
        <v>5</v>
      </c>
      <c r="O911" s="521">
        <v>58</v>
      </c>
      <c r="P911" s="521">
        <v>236</v>
      </c>
      <c r="Q911" s="521">
        <v>23</v>
      </c>
      <c r="R911" s="521">
        <v>61</v>
      </c>
      <c r="S911" s="521">
        <v>45740</v>
      </c>
      <c r="T911" s="521">
        <v>3648</v>
      </c>
      <c r="U911" s="521">
        <v>2078</v>
      </c>
      <c r="V911" s="521">
        <v>20125</v>
      </c>
      <c r="W911" s="521">
        <v>13949</v>
      </c>
      <c r="X911" s="521">
        <v>1073</v>
      </c>
      <c r="Y911" s="521">
        <v>1269721</v>
      </c>
      <c r="Z911" s="521">
        <v>348</v>
      </c>
      <c r="AA911" s="521">
        <v>638</v>
      </c>
      <c r="AB911" s="521">
        <v>949602</v>
      </c>
      <c r="AC911" s="521">
        <v>457</v>
      </c>
      <c r="AD911" s="521">
        <v>864</v>
      </c>
      <c r="AE911" s="521">
        <v>15072519</v>
      </c>
      <c r="AF911" s="521">
        <v>749</v>
      </c>
      <c r="AG911" s="521">
        <v>1410</v>
      </c>
      <c r="AH911" s="521">
        <v>30247149</v>
      </c>
      <c r="AI911" s="521">
        <v>2168</v>
      </c>
      <c r="AJ911" s="521">
        <v>4729</v>
      </c>
      <c r="AK911" s="521">
        <v>3064633</v>
      </c>
      <c r="AL911" s="521">
        <v>2856</v>
      </c>
      <c r="AM911" s="521">
        <v>6324</v>
      </c>
      <c r="AN911" s="521"/>
      <c r="AO911" s="521"/>
      <c r="AP911" s="521"/>
      <c r="AQ911" s="521"/>
      <c r="AR911" s="521"/>
      <c r="AS911" s="521"/>
      <c r="AT911" s="521">
        <v>4514</v>
      </c>
      <c r="AU911" s="521">
        <v>135</v>
      </c>
      <c r="AV911" s="521">
        <v>710</v>
      </c>
      <c r="AW911" s="521">
        <v>322</v>
      </c>
      <c r="AX911" s="521">
        <v>384</v>
      </c>
      <c r="AY911" s="521">
        <v>3285</v>
      </c>
      <c r="AZ911" s="521">
        <v>315</v>
      </c>
      <c r="BA911" s="521"/>
      <c r="BB911" s="521"/>
      <c r="BC911" s="521"/>
      <c r="BD911" s="521"/>
      <c r="BE911" s="521"/>
      <c r="BF911" s="521"/>
      <c r="BG911" s="521"/>
      <c r="BH911" s="521"/>
      <c r="BI911" s="521">
        <v>22980</v>
      </c>
      <c r="BJ911" s="521">
        <v>2192</v>
      </c>
      <c r="BK911" s="521">
        <v>16054</v>
      </c>
      <c r="BL911" s="521">
        <v>41226</v>
      </c>
      <c r="BM911" s="521">
        <v>7165</v>
      </c>
      <c r="BN911" s="521">
        <v>5288</v>
      </c>
      <c r="BO911" s="521">
        <v>4070</v>
      </c>
      <c r="BP911" s="521">
        <v>3023</v>
      </c>
      <c r="BQ911" s="521">
        <v>25558</v>
      </c>
      <c r="BR911" s="521">
        <v>20951</v>
      </c>
      <c r="BS911" s="521">
        <v>19590</v>
      </c>
      <c r="BT911" s="521">
        <v>15416</v>
      </c>
      <c r="BU911" s="521">
        <v>1600</v>
      </c>
      <c r="BV911" s="521">
        <v>1248</v>
      </c>
      <c r="BW911" s="521">
        <v>31</v>
      </c>
      <c r="BX911" s="521">
        <v>16884</v>
      </c>
      <c r="BY911" s="521">
        <v>545</v>
      </c>
      <c r="BZ911" s="521">
        <v>1010</v>
      </c>
      <c r="CA911" s="521">
        <v>23</v>
      </c>
      <c r="CB911" s="521">
        <v>10348</v>
      </c>
      <c r="CC911" s="521">
        <v>450</v>
      </c>
      <c r="CD911" s="521">
        <v>827</v>
      </c>
      <c r="CE911" s="521">
        <v>3594</v>
      </c>
      <c r="CF911" s="521">
        <v>1242489</v>
      </c>
      <c r="CG911" s="521">
        <v>346</v>
      </c>
      <c r="CH911" s="521">
        <v>628</v>
      </c>
      <c r="CI911" s="521">
        <v>2142</v>
      </c>
      <c r="CJ911" s="521">
        <v>1617358</v>
      </c>
      <c r="CK911" s="521">
        <v>755</v>
      </c>
      <c r="CL911" s="521">
        <v>1387</v>
      </c>
      <c r="CM911" s="521">
        <v>418</v>
      </c>
      <c r="CN911" s="521">
        <v>265343</v>
      </c>
      <c r="CO911" s="521">
        <v>635</v>
      </c>
      <c r="CP911" s="521">
        <v>1332</v>
      </c>
      <c r="CQ911" s="521">
        <v>17565</v>
      </c>
      <c r="CR911" s="521">
        <v>13189818</v>
      </c>
      <c r="CS911" s="521">
        <v>751</v>
      </c>
      <c r="CT911" s="521">
        <v>1418</v>
      </c>
      <c r="CU911" s="521">
        <v>2095</v>
      </c>
      <c r="CV911" s="521">
        <v>5049682</v>
      </c>
      <c r="CW911" s="521">
        <v>2410</v>
      </c>
      <c r="CX911" s="521">
        <v>4875</v>
      </c>
      <c r="CY911" s="521">
        <v>548</v>
      </c>
      <c r="CZ911" s="521">
        <v>1038695</v>
      </c>
      <c r="DA911" s="521">
        <v>1895</v>
      </c>
      <c r="DB911" s="521">
        <v>4196</v>
      </c>
      <c r="DC911" s="521">
        <v>204</v>
      </c>
      <c r="DD911" s="521">
        <v>1020744</v>
      </c>
      <c r="DE911" s="521">
        <v>5004</v>
      </c>
      <c r="DF911" s="521">
        <v>12136</v>
      </c>
      <c r="DG911" s="521">
        <v>50</v>
      </c>
      <c r="DH911" s="521">
        <v>194135</v>
      </c>
      <c r="DI911" s="521">
        <v>3883</v>
      </c>
      <c r="DJ911" s="521">
        <v>6857</v>
      </c>
      <c r="DK911" s="521">
        <v>196</v>
      </c>
      <c r="DL911" s="521">
        <v>61293</v>
      </c>
      <c r="DM911" s="521">
        <v>313</v>
      </c>
      <c r="DN911" s="521">
        <v>524</v>
      </c>
      <c r="DO911" s="521">
        <v>2902</v>
      </c>
      <c r="DP911" s="521">
        <v>113529</v>
      </c>
      <c r="DQ911" s="521">
        <v>39</v>
      </c>
      <c r="DR911" s="521">
        <v>75</v>
      </c>
      <c r="DS911" s="521">
        <v>57</v>
      </c>
      <c r="DT911" s="521">
        <v>68037</v>
      </c>
      <c r="DU911" s="521">
        <v>1194</v>
      </c>
      <c r="DV911" s="521">
        <v>2599</v>
      </c>
      <c r="DW911" s="521">
        <v>55</v>
      </c>
      <c r="DX911" s="521"/>
      <c r="DY911" s="521"/>
      <c r="DZ911" s="521"/>
      <c r="EA911" s="521"/>
      <c r="EB911" s="521"/>
      <c r="EC911" s="521"/>
      <c r="ED911" s="521"/>
      <c r="EE911" s="521"/>
      <c r="EF911" s="521"/>
      <c r="EG911" s="521" t="s">
        <v>152</v>
      </c>
      <c r="EH911" s="521" t="s">
        <v>152</v>
      </c>
      <c r="EI911" s="521">
        <v>23</v>
      </c>
      <c r="EJ911" s="496"/>
      <c r="EK911" s="496"/>
      <c r="EL911" s="496"/>
      <c r="EM911" s="496"/>
      <c r="EN911" s="496"/>
      <c r="EO911" s="496"/>
      <c r="EP911" s="496"/>
      <c r="EQ911" s="496"/>
      <c r="ER911" s="496"/>
      <c r="ES911" s="496"/>
      <c r="ET911" s="496"/>
      <c r="EU911" s="496"/>
      <c r="EV911" s="496"/>
      <c r="EW911" s="496"/>
      <c r="EX911" s="496"/>
      <c r="EY911" s="496"/>
      <c r="EZ911" s="497"/>
      <c r="FA911" s="482">
        <f t="shared" si="2281"/>
        <v>2</v>
      </c>
      <c r="FB911" s="493">
        <f t="shared" si="2282"/>
        <v>2021</v>
      </c>
      <c r="FC911" s="498">
        <f t="shared" si="2294"/>
        <v>44228</v>
      </c>
      <c r="FD911" s="499">
        <f t="shared" si="2298"/>
        <v>28</v>
      </c>
      <c r="FE911" s="500"/>
      <c r="FF911" s="515">
        <f t="shared" si="2301"/>
        <v>0.85052754982415002</v>
      </c>
      <c r="FG911" s="500"/>
      <c r="FH911" s="481">
        <f t="shared" si="2283"/>
        <v>1.9640899122807018</v>
      </c>
      <c r="FI911" s="481">
        <f t="shared" si="2284"/>
        <v>1.4495614035087718</v>
      </c>
      <c r="FJ911" s="481">
        <f t="shared" si="2285"/>
        <v>1.9586140519730511</v>
      </c>
      <c r="FK911" s="481">
        <f t="shared" si="2286"/>
        <v>1.4547641963426372</v>
      </c>
      <c r="FL911" s="481">
        <f t="shared" si="2287"/>
        <v>1.2699627329192547</v>
      </c>
      <c r="FM911" s="481">
        <f t="shared" si="2288"/>
        <v>1.0410434782608695</v>
      </c>
      <c r="FN911" s="481">
        <f t="shared" si="2289"/>
        <v>1.4044017492293355</v>
      </c>
      <c r="FO911" s="481">
        <f t="shared" si="2290"/>
        <v>1.1051688293067603</v>
      </c>
      <c r="FP911" s="481">
        <f t="shared" si="2291"/>
        <v>1.4911463187325256</v>
      </c>
      <c r="FQ911" s="481">
        <f t="shared" si="2292"/>
        <v>1.1630941286113701</v>
      </c>
      <c r="FR911" s="501"/>
      <c r="FS911" s="482">
        <f t="shared" si="2297"/>
        <v>99543</v>
      </c>
      <c r="FT911" s="482">
        <f t="shared" si="2297"/>
        <v>132724</v>
      </c>
      <c r="FU911" s="482">
        <f t="shared" si="2297"/>
        <v>165905</v>
      </c>
      <c r="FV911" s="482">
        <f t="shared" si="2297"/>
        <v>1924498</v>
      </c>
      <c r="FW911" s="482">
        <f t="shared" si="2297"/>
        <v>2327424</v>
      </c>
      <c r="FX911" s="482">
        <f t="shared" si="2297"/>
        <v>1795392</v>
      </c>
      <c r="FY911" s="482">
        <f t="shared" si="2297"/>
        <v>28376250</v>
      </c>
      <c r="FZ911" s="482">
        <f t="shared" si="2297"/>
        <v>65964821</v>
      </c>
      <c r="GA911" s="482">
        <f t="shared" si="2297"/>
        <v>6785652</v>
      </c>
      <c r="GB911" s="482"/>
      <c r="GC911" s="482"/>
      <c r="GD911" s="482">
        <f t="shared" si="2299"/>
        <v>31310</v>
      </c>
      <c r="GE911" s="482">
        <f t="shared" si="2299"/>
        <v>19021</v>
      </c>
      <c r="GF911" s="482">
        <f t="shared" si="2299"/>
        <v>2257032</v>
      </c>
      <c r="GG911" s="482">
        <f t="shared" si="2299"/>
        <v>2970954</v>
      </c>
      <c r="GH911" s="482">
        <f t="shared" si="2299"/>
        <v>556776</v>
      </c>
      <c r="GI911" s="482">
        <f t="shared" si="2299"/>
        <v>24907170</v>
      </c>
      <c r="GJ911" s="482">
        <f t="shared" si="2299"/>
        <v>10213125</v>
      </c>
      <c r="GK911" s="482">
        <f t="shared" si="2299"/>
        <v>2299408</v>
      </c>
      <c r="GL911" s="482">
        <f t="shared" si="2299"/>
        <v>2475744</v>
      </c>
      <c r="GM911" s="482">
        <f t="shared" si="2299"/>
        <v>342850</v>
      </c>
      <c r="GN911" s="482">
        <f t="shared" si="2270"/>
        <v>148143</v>
      </c>
      <c r="GO911" s="482">
        <f t="shared" si="2300"/>
        <v>102704</v>
      </c>
      <c r="GP911" s="482">
        <f t="shared" si="2300"/>
        <v>217650</v>
      </c>
      <c r="GQ911" s="482">
        <f t="shared" si="2300"/>
        <v>0</v>
      </c>
      <c r="GR911" s="482"/>
      <c r="GS911" s="482"/>
      <c r="GT911" s="482"/>
      <c r="GU911" s="482"/>
      <c r="GV911" s="502"/>
      <c r="GW911" s="402"/>
      <c r="GX911" s="402"/>
      <c r="GY911" s="402"/>
      <c r="GZ911" s="402"/>
      <c r="HA911" s="402"/>
    </row>
    <row r="912" spans="1:209" ht="9.75" customHeight="1" x14ac:dyDescent="0.2">
      <c r="A912" s="417" t="str">
        <f t="shared" si="2280"/>
        <v>2020-21FEBRUARYRYD</v>
      </c>
      <c r="B912" s="458" t="str">
        <f t="shared" si="2296"/>
        <v>2020-21</v>
      </c>
      <c r="C912" s="402" t="s">
        <v>657</v>
      </c>
      <c r="D912" s="402" t="s">
        <v>663</v>
      </c>
      <c r="E912" s="402" t="s">
        <v>662</v>
      </c>
      <c r="F912" s="478" t="s">
        <v>455</v>
      </c>
      <c r="G912" s="478" t="s">
        <v>693</v>
      </c>
      <c r="H912" s="510">
        <v>68439</v>
      </c>
      <c r="I912" s="510">
        <v>50316</v>
      </c>
      <c r="J912" s="510">
        <v>111924</v>
      </c>
      <c r="K912" s="510">
        <v>2</v>
      </c>
      <c r="L912" s="510">
        <v>1</v>
      </c>
      <c r="M912" s="510">
        <v>1</v>
      </c>
      <c r="N912" s="510">
        <v>2</v>
      </c>
      <c r="O912" s="510">
        <v>46</v>
      </c>
      <c r="P912" s="510">
        <v>249</v>
      </c>
      <c r="Q912" s="510">
        <v>32</v>
      </c>
      <c r="R912" s="510">
        <v>0</v>
      </c>
      <c r="S912" s="510">
        <v>56416</v>
      </c>
      <c r="T912" s="510">
        <v>3416</v>
      </c>
      <c r="U912" s="510">
        <v>2042</v>
      </c>
      <c r="V912" s="510">
        <v>27282</v>
      </c>
      <c r="W912" s="510">
        <v>19586</v>
      </c>
      <c r="X912" s="510">
        <v>374</v>
      </c>
      <c r="Y912" s="510">
        <v>1553945</v>
      </c>
      <c r="Z912" s="510">
        <v>455</v>
      </c>
      <c r="AA912" s="510">
        <v>839</v>
      </c>
      <c r="AB912" s="510">
        <v>1103836</v>
      </c>
      <c r="AC912" s="510">
        <v>541</v>
      </c>
      <c r="AD912" s="510">
        <v>992</v>
      </c>
      <c r="AE912" s="510">
        <v>27555233</v>
      </c>
      <c r="AF912" s="510">
        <v>1010</v>
      </c>
      <c r="AG912" s="510">
        <v>1871</v>
      </c>
      <c r="AH912" s="510">
        <v>63615877</v>
      </c>
      <c r="AI912" s="510">
        <v>3248</v>
      </c>
      <c r="AJ912" s="510">
        <v>7318</v>
      </c>
      <c r="AK912" s="510">
        <v>1623947</v>
      </c>
      <c r="AL912" s="510">
        <v>4342</v>
      </c>
      <c r="AM912" s="510">
        <v>9767</v>
      </c>
      <c r="AN912" s="510"/>
      <c r="AO912" s="510"/>
      <c r="AP912" s="510"/>
      <c r="AQ912" s="510"/>
      <c r="AR912" s="510"/>
      <c r="AS912" s="510"/>
      <c r="AT912" s="510">
        <v>3467</v>
      </c>
      <c r="AU912" s="510">
        <v>116</v>
      </c>
      <c r="AV912" s="510">
        <v>526</v>
      </c>
      <c r="AW912" s="510">
        <v>1729</v>
      </c>
      <c r="AX912" s="510">
        <v>375</v>
      </c>
      <c r="AY912" s="510">
        <v>2450</v>
      </c>
      <c r="AZ912" s="510">
        <v>1487</v>
      </c>
      <c r="BA912" s="510"/>
      <c r="BB912" s="510"/>
      <c r="BC912" s="510"/>
      <c r="BD912" s="510"/>
      <c r="BE912" s="510"/>
      <c r="BF912" s="510"/>
      <c r="BG912" s="510"/>
      <c r="BH912" s="510"/>
      <c r="BI912" s="510">
        <v>31536</v>
      </c>
      <c r="BJ912" s="510">
        <v>1605</v>
      </c>
      <c r="BK912" s="510">
        <v>19808</v>
      </c>
      <c r="BL912" s="510">
        <v>52949</v>
      </c>
      <c r="BM912" s="510">
        <v>7236</v>
      </c>
      <c r="BN912" s="510">
        <v>5361</v>
      </c>
      <c r="BO912" s="510">
        <v>4190</v>
      </c>
      <c r="BP912" s="510">
        <v>3142</v>
      </c>
      <c r="BQ912" s="510">
        <v>36166</v>
      </c>
      <c r="BR912" s="510">
        <v>28824</v>
      </c>
      <c r="BS912" s="510">
        <v>33979</v>
      </c>
      <c r="BT912" s="510">
        <v>20529</v>
      </c>
      <c r="BU912" s="510">
        <v>641</v>
      </c>
      <c r="BV912" s="510">
        <v>388</v>
      </c>
      <c r="BW912" s="510">
        <v>63</v>
      </c>
      <c r="BX912" s="510">
        <v>36032</v>
      </c>
      <c r="BY912" s="510">
        <v>572</v>
      </c>
      <c r="BZ912" s="510">
        <v>1118</v>
      </c>
      <c r="CA912" s="510">
        <v>50</v>
      </c>
      <c r="CB912" s="510">
        <v>21150</v>
      </c>
      <c r="CC912" s="510">
        <v>423</v>
      </c>
      <c r="CD912" s="510">
        <v>776</v>
      </c>
      <c r="CE912" s="510">
        <v>3303</v>
      </c>
      <c r="CF912" s="510">
        <v>1496763</v>
      </c>
      <c r="CG912" s="510">
        <v>453</v>
      </c>
      <c r="CH912" s="510">
        <v>833</v>
      </c>
      <c r="CI912" s="510">
        <v>2009</v>
      </c>
      <c r="CJ912" s="510">
        <v>2027215</v>
      </c>
      <c r="CK912" s="510">
        <v>1009</v>
      </c>
      <c r="CL912" s="510">
        <v>1821</v>
      </c>
      <c r="CM912" s="510">
        <v>789</v>
      </c>
      <c r="CN912" s="510">
        <v>728282</v>
      </c>
      <c r="CO912" s="510">
        <v>923</v>
      </c>
      <c r="CP912" s="510">
        <v>1806</v>
      </c>
      <c r="CQ912" s="510">
        <v>24484</v>
      </c>
      <c r="CR912" s="510">
        <v>24799736</v>
      </c>
      <c r="CS912" s="510">
        <v>1013</v>
      </c>
      <c r="CT912" s="510">
        <v>1877</v>
      </c>
      <c r="CU912" s="510">
        <v>1112</v>
      </c>
      <c r="CV912" s="510">
        <v>5687261</v>
      </c>
      <c r="CW912" s="510">
        <v>5114</v>
      </c>
      <c r="CX912" s="510">
        <v>10548</v>
      </c>
      <c r="CY912" s="510">
        <v>488</v>
      </c>
      <c r="CZ912" s="510">
        <v>2120625</v>
      </c>
      <c r="DA912" s="510">
        <v>4346</v>
      </c>
      <c r="DB912" s="510">
        <v>9580</v>
      </c>
      <c r="DC912" s="510">
        <v>773</v>
      </c>
      <c r="DD912" s="510">
        <v>5096800</v>
      </c>
      <c r="DE912" s="510">
        <v>6594</v>
      </c>
      <c r="DF912" s="510">
        <v>15026</v>
      </c>
      <c r="DG912" s="510">
        <v>115</v>
      </c>
      <c r="DH912" s="510">
        <v>543697</v>
      </c>
      <c r="DI912" s="510">
        <v>4728</v>
      </c>
      <c r="DJ912" s="510">
        <v>10084</v>
      </c>
      <c r="DK912" s="510">
        <v>10</v>
      </c>
      <c r="DL912" s="510">
        <v>2008</v>
      </c>
      <c r="DM912" s="510">
        <v>201</v>
      </c>
      <c r="DN912" s="510">
        <v>338</v>
      </c>
      <c r="DO912" s="510">
        <v>2356</v>
      </c>
      <c r="DP912" s="510">
        <v>98286</v>
      </c>
      <c r="DQ912" s="510">
        <v>42</v>
      </c>
      <c r="DR912" s="510">
        <v>54</v>
      </c>
      <c r="DS912" s="510">
        <v>88</v>
      </c>
      <c r="DT912" s="510">
        <v>85706</v>
      </c>
      <c r="DU912" s="510">
        <v>974</v>
      </c>
      <c r="DV912" s="510">
        <v>1761</v>
      </c>
      <c r="DW912" s="510">
        <v>86</v>
      </c>
      <c r="DX912" s="510"/>
      <c r="DY912" s="510"/>
      <c r="DZ912" s="510"/>
      <c r="EA912" s="510"/>
      <c r="EB912" s="510"/>
      <c r="EC912" s="510"/>
      <c r="ED912" s="510"/>
      <c r="EE912" s="510"/>
      <c r="EF912" s="510"/>
      <c r="EG912" s="510" t="s">
        <v>152</v>
      </c>
      <c r="EH912" s="510" t="s">
        <v>152</v>
      </c>
      <c r="EI912" s="510">
        <v>1</v>
      </c>
      <c r="EJ912" s="479"/>
      <c r="EK912" s="479"/>
      <c r="EL912" s="479"/>
      <c r="EM912" s="479"/>
      <c r="EN912" s="479"/>
      <c r="EO912" s="479"/>
      <c r="EP912" s="479"/>
      <c r="EQ912" s="479"/>
      <c r="ER912" s="479"/>
      <c r="ES912" s="479"/>
      <c r="ET912" s="479"/>
      <c r="EU912" s="479"/>
      <c r="EV912" s="479"/>
      <c r="EW912" s="479"/>
      <c r="EX912" s="479"/>
      <c r="EY912" s="479"/>
      <c r="EZ912" s="516"/>
      <c r="FA912" s="446">
        <f t="shared" si="2281"/>
        <v>2</v>
      </c>
      <c r="FB912" s="417">
        <f t="shared" si="2282"/>
        <v>2021</v>
      </c>
      <c r="FC912" s="448">
        <f t="shared" si="2294"/>
        <v>44228</v>
      </c>
      <c r="FD912" s="449">
        <f t="shared" si="2298"/>
        <v>28</v>
      </c>
      <c r="FE912" s="450"/>
      <c r="FF912" s="451">
        <f t="shared" si="2301"/>
        <v>0.74392169245342599</v>
      </c>
      <c r="FG912" s="450"/>
      <c r="FH912" s="452">
        <f t="shared" si="2283"/>
        <v>2.1182669789227164</v>
      </c>
      <c r="FI912" s="452">
        <f t="shared" si="2284"/>
        <v>1.5693793911007026</v>
      </c>
      <c r="FJ912" s="452">
        <f t="shared" si="2285"/>
        <v>2.0519098922624877</v>
      </c>
      <c r="FK912" s="452">
        <f t="shared" si="2286"/>
        <v>1.5386875612144957</v>
      </c>
      <c r="FL912" s="452">
        <f t="shared" si="2287"/>
        <v>1.3256359504435158</v>
      </c>
      <c r="FM912" s="452">
        <f t="shared" si="2288"/>
        <v>1.0565207829338026</v>
      </c>
      <c r="FN912" s="452">
        <f t="shared" si="2289"/>
        <v>1.7348616358623508</v>
      </c>
      <c r="FO912" s="452">
        <f t="shared" si="2290"/>
        <v>1.0481466353517819</v>
      </c>
      <c r="FP912" s="452">
        <f t="shared" si="2291"/>
        <v>1.713903743315508</v>
      </c>
      <c r="FQ912" s="452">
        <f t="shared" si="2292"/>
        <v>1.0374331550802138</v>
      </c>
      <c r="FR912" s="453"/>
      <c r="FS912" s="446">
        <f t="shared" si="2297"/>
        <v>50316</v>
      </c>
      <c r="FT912" s="446">
        <f t="shared" si="2297"/>
        <v>50316</v>
      </c>
      <c r="FU912" s="446">
        <f t="shared" si="2297"/>
        <v>100632</v>
      </c>
      <c r="FV912" s="446">
        <f t="shared" si="2297"/>
        <v>2314536</v>
      </c>
      <c r="FW912" s="446">
        <f t="shared" si="2297"/>
        <v>2866024</v>
      </c>
      <c r="FX912" s="446">
        <f t="shared" si="2297"/>
        <v>2025664</v>
      </c>
      <c r="FY912" s="446">
        <f t="shared" si="2297"/>
        <v>51044622</v>
      </c>
      <c r="FZ912" s="446">
        <f t="shared" si="2297"/>
        <v>143330348</v>
      </c>
      <c r="GA912" s="446">
        <f t="shared" si="2297"/>
        <v>3652858</v>
      </c>
      <c r="GB912" s="446"/>
      <c r="GC912" s="446"/>
      <c r="GD912" s="446">
        <f t="shared" si="2299"/>
        <v>70434</v>
      </c>
      <c r="GE912" s="446">
        <f t="shared" si="2299"/>
        <v>38800</v>
      </c>
      <c r="GF912" s="446">
        <f t="shared" si="2299"/>
        <v>2751399</v>
      </c>
      <c r="GG912" s="446">
        <f t="shared" si="2299"/>
        <v>3658389</v>
      </c>
      <c r="GH912" s="446">
        <f t="shared" si="2299"/>
        <v>1424934</v>
      </c>
      <c r="GI912" s="446">
        <f t="shared" si="2299"/>
        <v>45956468</v>
      </c>
      <c r="GJ912" s="446">
        <f t="shared" si="2299"/>
        <v>11729376</v>
      </c>
      <c r="GK912" s="446">
        <f t="shared" si="2299"/>
        <v>4675040</v>
      </c>
      <c r="GL912" s="446">
        <f t="shared" si="2299"/>
        <v>11615098</v>
      </c>
      <c r="GM912" s="446">
        <f t="shared" si="2299"/>
        <v>1159660</v>
      </c>
      <c r="GN912" s="446">
        <f t="shared" si="2270"/>
        <v>154968</v>
      </c>
      <c r="GO912" s="446">
        <f t="shared" si="2300"/>
        <v>3380</v>
      </c>
      <c r="GP912" s="446">
        <f t="shared" si="2300"/>
        <v>127224</v>
      </c>
      <c r="GQ912" s="446">
        <f t="shared" si="2300"/>
        <v>0</v>
      </c>
      <c r="GR912" s="446"/>
      <c r="GS912" s="446"/>
      <c r="GT912" s="446"/>
      <c r="GU912" s="446"/>
      <c r="GV912" s="416"/>
      <c r="GW912" s="402"/>
      <c r="GX912" s="402"/>
      <c r="GY912" s="402"/>
      <c r="GZ912" s="402"/>
      <c r="HA912" s="402"/>
    </row>
    <row r="913" spans="1:209" ht="9.75" customHeight="1" x14ac:dyDescent="0.2">
      <c r="A913" s="417" t="str">
        <f t="shared" si="2280"/>
        <v>2020-21FEBRUARYRYF</v>
      </c>
      <c r="B913" s="458" t="str">
        <f t="shared" si="2296"/>
        <v>2020-21</v>
      </c>
      <c r="C913" s="402" t="s">
        <v>657</v>
      </c>
      <c r="D913" s="402" t="s">
        <v>667</v>
      </c>
      <c r="E913" s="402" t="s">
        <v>666</v>
      </c>
      <c r="F913" s="478" t="s">
        <v>457</v>
      </c>
      <c r="G913" s="478" t="s">
        <v>694</v>
      </c>
      <c r="H913" s="510">
        <v>88179</v>
      </c>
      <c r="I913" s="510">
        <v>63783</v>
      </c>
      <c r="J913" s="510">
        <v>163821</v>
      </c>
      <c r="K913" s="510">
        <v>3</v>
      </c>
      <c r="L913" s="510">
        <v>2</v>
      </c>
      <c r="M913" s="510">
        <v>3</v>
      </c>
      <c r="N913" s="510">
        <v>3</v>
      </c>
      <c r="O913" s="510">
        <v>3</v>
      </c>
      <c r="P913" s="510">
        <v>248</v>
      </c>
      <c r="Q913" s="510">
        <v>12</v>
      </c>
      <c r="R913" s="510">
        <v>2861</v>
      </c>
      <c r="S913" s="510">
        <v>66974</v>
      </c>
      <c r="T913" s="510">
        <v>6264</v>
      </c>
      <c r="U913" s="510">
        <v>3557</v>
      </c>
      <c r="V913" s="510">
        <v>34278</v>
      </c>
      <c r="W913" s="510">
        <v>16289</v>
      </c>
      <c r="X913" s="510">
        <v>350</v>
      </c>
      <c r="Y913" s="510">
        <v>2805717</v>
      </c>
      <c r="Z913" s="510">
        <v>448</v>
      </c>
      <c r="AA913" s="510">
        <v>825</v>
      </c>
      <c r="AB913" s="510">
        <v>1846725</v>
      </c>
      <c r="AC913" s="510">
        <v>519</v>
      </c>
      <c r="AD913" s="510">
        <v>1018</v>
      </c>
      <c r="AE913" s="510">
        <v>49839300</v>
      </c>
      <c r="AF913" s="510">
        <v>1454</v>
      </c>
      <c r="AG913" s="510">
        <v>2909</v>
      </c>
      <c r="AH913" s="510">
        <v>58012849</v>
      </c>
      <c r="AI913" s="510">
        <v>3561</v>
      </c>
      <c r="AJ913" s="510">
        <v>8428</v>
      </c>
      <c r="AK913" s="510">
        <v>1752300</v>
      </c>
      <c r="AL913" s="510">
        <v>5007</v>
      </c>
      <c r="AM913" s="510">
        <v>12542</v>
      </c>
      <c r="AN913" s="510"/>
      <c r="AO913" s="510"/>
      <c r="AP913" s="510"/>
      <c r="AQ913" s="510"/>
      <c r="AR913" s="510"/>
      <c r="AS913" s="510"/>
      <c r="AT913" s="510">
        <v>3602</v>
      </c>
      <c r="AU913" s="510">
        <v>401</v>
      </c>
      <c r="AV913" s="510">
        <v>1051</v>
      </c>
      <c r="AW913" s="510">
        <v>3882</v>
      </c>
      <c r="AX913" s="510">
        <v>377</v>
      </c>
      <c r="AY913" s="510">
        <v>1773</v>
      </c>
      <c r="AZ913" s="510">
        <v>10</v>
      </c>
      <c r="BA913" s="510"/>
      <c r="BB913" s="510"/>
      <c r="BC913" s="510"/>
      <c r="BD913" s="510"/>
      <c r="BE913" s="510"/>
      <c r="BF913" s="510"/>
      <c r="BG913" s="510"/>
      <c r="BH913" s="510"/>
      <c r="BI913" s="510">
        <v>33886</v>
      </c>
      <c r="BJ913" s="510">
        <v>2701</v>
      </c>
      <c r="BK913" s="510">
        <v>26785</v>
      </c>
      <c r="BL913" s="510">
        <v>63372</v>
      </c>
      <c r="BM913" s="510">
        <v>12344</v>
      </c>
      <c r="BN913" s="510">
        <v>9548</v>
      </c>
      <c r="BO913" s="510">
        <v>7035</v>
      </c>
      <c r="BP913" s="510">
        <v>5458</v>
      </c>
      <c r="BQ913" s="510">
        <v>44545</v>
      </c>
      <c r="BR913" s="510">
        <v>36807</v>
      </c>
      <c r="BS913" s="510">
        <v>23963</v>
      </c>
      <c r="BT913" s="510">
        <v>17240</v>
      </c>
      <c r="BU913" s="510">
        <v>495</v>
      </c>
      <c r="BV913" s="510">
        <v>374</v>
      </c>
      <c r="BW913" s="510">
        <v>73</v>
      </c>
      <c r="BX913" s="510">
        <v>44825</v>
      </c>
      <c r="BY913" s="510">
        <v>614</v>
      </c>
      <c r="BZ913" s="510">
        <v>1017</v>
      </c>
      <c r="CA913" s="510">
        <v>37</v>
      </c>
      <c r="CB913" s="510">
        <v>16844</v>
      </c>
      <c r="CC913" s="510">
        <v>455</v>
      </c>
      <c r="CD913" s="510">
        <v>826</v>
      </c>
      <c r="CE913" s="510">
        <v>6154</v>
      </c>
      <c r="CF913" s="510">
        <v>2744048</v>
      </c>
      <c r="CG913" s="510">
        <v>446</v>
      </c>
      <c r="CH913" s="510">
        <v>821</v>
      </c>
      <c r="CI913" s="510">
        <v>1928</v>
      </c>
      <c r="CJ913" s="510">
        <v>3170868</v>
      </c>
      <c r="CK913" s="510">
        <v>1645</v>
      </c>
      <c r="CL913" s="510">
        <v>3109</v>
      </c>
      <c r="CM913" s="510">
        <v>673</v>
      </c>
      <c r="CN913" s="510">
        <v>933432</v>
      </c>
      <c r="CO913" s="510">
        <v>1387</v>
      </c>
      <c r="CP913" s="510">
        <v>2709</v>
      </c>
      <c r="CQ913" s="510">
        <v>31677</v>
      </c>
      <c r="CR913" s="510">
        <v>45735000</v>
      </c>
      <c r="CS913" s="510">
        <v>1444</v>
      </c>
      <c r="CT913" s="510">
        <v>2902</v>
      </c>
      <c r="CU913" s="510">
        <v>2010</v>
      </c>
      <c r="CV913" s="510">
        <v>8764813</v>
      </c>
      <c r="CW913" s="510">
        <v>4361</v>
      </c>
      <c r="CX913" s="510">
        <v>9462</v>
      </c>
      <c r="CY913" s="510">
        <v>289</v>
      </c>
      <c r="CZ913" s="510">
        <v>1482586</v>
      </c>
      <c r="DA913" s="510">
        <v>5130</v>
      </c>
      <c r="DB913" s="510">
        <v>13138</v>
      </c>
      <c r="DC913" s="510">
        <v>1008</v>
      </c>
      <c r="DD913" s="510">
        <v>6176818</v>
      </c>
      <c r="DE913" s="510">
        <v>6128</v>
      </c>
      <c r="DF913" s="510">
        <v>13349</v>
      </c>
      <c r="DG913" s="510">
        <v>52</v>
      </c>
      <c r="DH913" s="510">
        <v>204706</v>
      </c>
      <c r="DI913" s="510">
        <v>3937</v>
      </c>
      <c r="DJ913" s="510">
        <v>8222</v>
      </c>
      <c r="DK913" s="510">
        <v>488</v>
      </c>
      <c r="DL913" s="510">
        <v>185409</v>
      </c>
      <c r="DM913" s="510">
        <v>380</v>
      </c>
      <c r="DN913" s="510">
        <v>664</v>
      </c>
      <c r="DO913" s="510">
        <v>3997</v>
      </c>
      <c r="DP913" s="510">
        <v>136166</v>
      </c>
      <c r="DQ913" s="510">
        <v>34</v>
      </c>
      <c r="DR913" s="510">
        <v>54</v>
      </c>
      <c r="DS913" s="510">
        <v>134</v>
      </c>
      <c r="DT913" s="510">
        <v>190464</v>
      </c>
      <c r="DU913" s="510">
        <v>1421</v>
      </c>
      <c r="DV913" s="510">
        <v>2543</v>
      </c>
      <c r="DW913" s="510">
        <v>126</v>
      </c>
      <c r="DX913" s="510"/>
      <c r="DY913" s="510"/>
      <c r="DZ913" s="510"/>
      <c r="EA913" s="510"/>
      <c r="EB913" s="510"/>
      <c r="EC913" s="510"/>
      <c r="ED913" s="510"/>
      <c r="EE913" s="510"/>
      <c r="EF913" s="510"/>
      <c r="EG913" s="510" t="s">
        <v>152</v>
      </c>
      <c r="EH913" s="510" t="s">
        <v>152</v>
      </c>
      <c r="EI913" s="510">
        <v>1</v>
      </c>
      <c r="EJ913" s="479"/>
      <c r="EK913" s="479"/>
      <c r="EL913" s="479"/>
      <c r="EM913" s="479"/>
      <c r="EN913" s="479"/>
      <c r="EO913" s="479"/>
      <c r="EP913" s="479"/>
      <c r="EQ913" s="479"/>
      <c r="ER913" s="479"/>
      <c r="ES913" s="479"/>
      <c r="ET913" s="479"/>
      <c r="EU913" s="479"/>
      <c r="EV913" s="479"/>
      <c r="EW913" s="479"/>
      <c r="EX913" s="479"/>
      <c r="EY913" s="479"/>
      <c r="EZ913" s="476"/>
      <c r="FA913" s="446">
        <f t="shared" si="2281"/>
        <v>2</v>
      </c>
      <c r="FB913" s="417">
        <f t="shared" si="2282"/>
        <v>2021</v>
      </c>
      <c r="FC913" s="448">
        <f t="shared" si="2294"/>
        <v>44228</v>
      </c>
      <c r="FD913" s="449">
        <f t="shared" si="2298"/>
        <v>28</v>
      </c>
      <c r="FE913" s="450"/>
      <c r="FF913" s="451">
        <f t="shared" si="2301"/>
        <v>0.66439494680851063</v>
      </c>
      <c r="FG913" s="450"/>
      <c r="FH913" s="452">
        <f t="shared" si="2283"/>
        <v>1.970625798212005</v>
      </c>
      <c r="FI913" s="452">
        <f t="shared" si="2284"/>
        <v>1.5242656449553</v>
      </c>
      <c r="FJ913" s="452">
        <f t="shared" si="2285"/>
        <v>1.9777902727017149</v>
      </c>
      <c r="FK913" s="452">
        <f t="shared" si="2286"/>
        <v>1.5344391341017711</v>
      </c>
      <c r="FL913" s="452">
        <f t="shared" si="2287"/>
        <v>1.2995215590174456</v>
      </c>
      <c r="FM913" s="452">
        <f t="shared" si="2288"/>
        <v>1.073779100297567</v>
      </c>
      <c r="FN913" s="452">
        <f t="shared" si="2289"/>
        <v>1.4711154767020689</v>
      </c>
      <c r="FO913" s="452">
        <f t="shared" si="2290"/>
        <v>1.0583829578242987</v>
      </c>
      <c r="FP913" s="452">
        <f t="shared" si="2291"/>
        <v>1.4142857142857144</v>
      </c>
      <c r="FQ913" s="452">
        <f t="shared" si="2292"/>
        <v>1.0685714285714285</v>
      </c>
      <c r="FR913" s="453"/>
      <c r="FS913" s="446">
        <f t="shared" ref="FS913:GA922" si="2302">IFERROR(HLOOKUP(FS$1,$H$5:$HA$10112,MATCH($A913,$A$5:$A$10112,0),0)*HLOOKUP(FS$2,$H$5:$HA$10112,MATCH($A913,$A$5:$A$10112,0),0),"-")</f>
        <v>127566</v>
      </c>
      <c r="FT913" s="446">
        <f t="shared" si="2302"/>
        <v>191349</v>
      </c>
      <c r="FU913" s="446">
        <f t="shared" si="2302"/>
        <v>191349</v>
      </c>
      <c r="FV913" s="446">
        <f t="shared" si="2302"/>
        <v>191349</v>
      </c>
      <c r="FW913" s="446">
        <f t="shared" si="2302"/>
        <v>5167800</v>
      </c>
      <c r="FX913" s="446">
        <f t="shared" si="2302"/>
        <v>3621026</v>
      </c>
      <c r="FY913" s="446">
        <f t="shared" si="2302"/>
        <v>99714702</v>
      </c>
      <c r="FZ913" s="446">
        <f t="shared" si="2302"/>
        <v>137283692</v>
      </c>
      <c r="GA913" s="446">
        <f t="shared" si="2302"/>
        <v>4389700</v>
      </c>
      <c r="GB913" s="446"/>
      <c r="GC913" s="446"/>
      <c r="GD913" s="446">
        <f t="shared" si="2299"/>
        <v>74241</v>
      </c>
      <c r="GE913" s="446">
        <f t="shared" si="2299"/>
        <v>30562</v>
      </c>
      <c r="GF913" s="446">
        <f t="shared" si="2299"/>
        <v>5052434</v>
      </c>
      <c r="GG913" s="446">
        <f t="shared" si="2299"/>
        <v>5994152</v>
      </c>
      <c r="GH913" s="446">
        <f t="shared" si="2299"/>
        <v>1823157</v>
      </c>
      <c r="GI913" s="446">
        <f t="shared" si="2299"/>
        <v>91926654</v>
      </c>
      <c r="GJ913" s="446">
        <f t="shared" si="2299"/>
        <v>19018620</v>
      </c>
      <c r="GK913" s="446">
        <f t="shared" si="2299"/>
        <v>3796882</v>
      </c>
      <c r="GL913" s="446">
        <f t="shared" si="2299"/>
        <v>13455792</v>
      </c>
      <c r="GM913" s="446">
        <f t="shared" si="2299"/>
        <v>427544</v>
      </c>
      <c r="GN913" s="446">
        <f t="shared" si="2270"/>
        <v>340762</v>
      </c>
      <c r="GO913" s="446">
        <f t="shared" si="2300"/>
        <v>324032</v>
      </c>
      <c r="GP913" s="446">
        <f t="shared" si="2300"/>
        <v>215838</v>
      </c>
      <c r="GQ913" s="446">
        <f t="shared" si="2300"/>
        <v>0</v>
      </c>
      <c r="GR913" s="446"/>
      <c r="GS913" s="446"/>
      <c r="GT913" s="446"/>
      <c r="GU913" s="446"/>
      <c r="GV913" s="416"/>
      <c r="GW913" s="402"/>
      <c r="GX913" s="402"/>
      <c r="GY913" s="402"/>
      <c r="GZ913" s="402"/>
      <c r="HA913" s="402"/>
    </row>
    <row r="914" spans="1:209" ht="9.75" customHeight="1" x14ac:dyDescent="0.2">
      <c r="A914" s="417" t="str">
        <f t="shared" si="2280"/>
        <v>2020-21FEBRUARYRYA</v>
      </c>
      <c r="B914" s="458" t="str">
        <f t="shared" si="2296"/>
        <v>2020-21</v>
      </c>
      <c r="C914" s="402" t="s">
        <v>657</v>
      </c>
      <c r="D914" s="402" t="s">
        <v>653</v>
      </c>
      <c r="E914" s="402" t="s">
        <v>652</v>
      </c>
      <c r="F914" s="478" t="s">
        <v>452</v>
      </c>
      <c r="G914" s="478" t="s">
        <v>697</v>
      </c>
      <c r="H914" s="510">
        <v>101732</v>
      </c>
      <c r="I914" s="510">
        <v>68233</v>
      </c>
      <c r="J914" s="510">
        <v>15747</v>
      </c>
      <c r="K914" s="510">
        <v>0</v>
      </c>
      <c r="L914" s="510">
        <v>0</v>
      </c>
      <c r="M914" s="510">
        <v>0</v>
      </c>
      <c r="N914" s="510">
        <v>0</v>
      </c>
      <c r="O914" s="510">
        <v>8</v>
      </c>
      <c r="P914" s="510">
        <v>328</v>
      </c>
      <c r="Q914" s="510">
        <v>0</v>
      </c>
      <c r="R914" s="510">
        <v>87</v>
      </c>
      <c r="S914" s="510">
        <v>86960</v>
      </c>
      <c r="T914" s="510">
        <v>5807</v>
      </c>
      <c r="U914" s="510">
        <v>3254</v>
      </c>
      <c r="V914" s="510">
        <v>39166</v>
      </c>
      <c r="W914" s="510">
        <v>29941</v>
      </c>
      <c r="X914" s="510">
        <v>1914</v>
      </c>
      <c r="Y914" s="510">
        <v>2292078</v>
      </c>
      <c r="Z914" s="510">
        <v>395</v>
      </c>
      <c r="AA914" s="510">
        <v>695</v>
      </c>
      <c r="AB914" s="510">
        <v>1478833</v>
      </c>
      <c r="AC914" s="510">
        <v>454</v>
      </c>
      <c r="AD914" s="510">
        <v>817</v>
      </c>
      <c r="AE914" s="510">
        <v>28248039</v>
      </c>
      <c r="AF914" s="510">
        <v>721</v>
      </c>
      <c r="AG914" s="510">
        <v>1311</v>
      </c>
      <c r="AH914" s="510">
        <v>45083368</v>
      </c>
      <c r="AI914" s="510">
        <v>1506</v>
      </c>
      <c r="AJ914" s="510">
        <v>3132</v>
      </c>
      <c r="AK914" s="510">
        <v>4072116</v>
      </c>
      <c r="AL914" s="510">
        <v>2128</v>
      </c>
      <c r="AM914" s="510">
        <v>4675</v>
      </c>
      <c r="AN914" s="510"/>
      <c r="AO914" s="510"/>
      <c r="AP914" s="510"/>
      <c r="AQ914" s="510"/>
      <c r="AR914" s="510"/>
      <c r="AS914" s="510"/>
      <c r="AT914" s="510">
        <v>4130</v>
      </c>
      <c r="AU914" s="510">
        <v>12</v>
      </c>
      <c r="AV914" s="510">
        <v>5</v>
      </c>
      <c r="AW914" s="510">
        <v>0</v>
      </c>
      <c r="AX914" s="510">
        <v>215</v>
      </c>
      <c r="AY914" s="510">
        <v>3898</v>
      </c>
      <c r="AZ914" s="510">
        <v>2288</v>
      </c>
      <c r="BA914" s="510"/>
      <c r="BB914" s="510"/>
      <c r="BC914" s="510"/>
      <c r="BD914" s="510"/>
      <c r="BE914" s="510"/>
      <c r="BF914" s="510"/>
      <c r="BG914" s="510"/>
      <c r="BH914" s="510"/>
      <c r="BI914" s="510">
        <v>42790</v>
      </c>
      <c r="BJ914" s="510">
        <v>5820</v>
      </c>
      <c r="BK914" s="510">
        <v>34220</v>
      </c>
      <c r="BL914" s="510">
        <v>82830</v>
      </c>
      <c r="BM914" s="510">
        <v>12558</v>
      </c>
      <c r="BN914" s="510">
        <v>8730</v>
      </c>
      <c r="BO914" s="510">
        <v>6956</v>
      </c>
      <c r="BP914" s="510">
        <v>4906</v>
      </c>
      <c r="BQ914" s="510">
        <v>50039</v>
      </c>
      <c r="BR914" s="510">
        <v>41107</v>
      </c>
      <c r="BS914" s="510">
        <v>49288</v>
      </c>
      <c r="BT914" s="510">
        <v>31170</v>
      </c>
      <c r="BU914" s="510">
        <v>4081</v>
      </c>
      <c r="BV914" s="510">
        <v>1990</v>
      </c>
      <c r="BW914" s="510">
        <v>98</v>
      </c>
      <c r="BX914" s="510">
        <v>46487</v>
      </c>
      <c r="BY914" s="510">
        <v>474</v>
      </c>
      <c r="BZ914" s="510">
        <v>783</v>
      </c>
      <c r="CA914" s="510">
        <v>51</v>
      </c>
      <c r="CB914" s="510">
        <v>21074</v>
      </c>
      <c r="CC914" s="510">
        <v>413</v>
      </c>
      <c r="CD914" s="510">
        <v>700</v>
      </c>
      <c r="CE914" s="510">
        <v>5658</v>
      </c>
      <c r="CF914" s="510">
        <v>2224517</v>
      </c>
      <c r="CG914" s="510">
        <v>393</v>
      </c>
      <c r="CH914" s="510">
        <v>694</v>
      </c>
      <c r="CI914" s="510">
        <v>3607</v>
      </c>
      <c r="CJ914" s="510">
        <v>2705817</v>
      </c>
      <c r="CK914" s="510">
        <v>750</v>
      </c>
      <c r="CL914" s="510">
        <v>1361</v>
      </c>
      <c r="CM914" s="510">
        <v>723</v>
      </c>
      <c r="CN914" s="510">
        <v>496608</v>
      </c>
      <c r="CO914" s="510">
        <v>687</v>
      </c>
      <c r="CP914" s="510">
        <v>1396</v>
      </c>
      <c r="CQ914" s="510">
        <v>34836</v>
      </c>
      <c r="CR914" s="510">
        <v>25045614</v>
      </c>
      <c r="CS914" s="510">
        <v>719</v>
      </c>
      <c r="CT914" s="510">
        <v>1303</v>
      </c>
      <c r="CU914" s="510">
        <v>2976</v>
      </c>
      <c r="CV914" s="510">
        <v>7031596</v>
      </c>
      <c r="CW914" s="510">
        <v>2363</v>
      </c>
      <c r="CX914" s="510">
        <v>5171</v>
      </c>
      <c r="CY914" s="510">
        <v>572</v>
      </c>
      <c r="CZ914" s="510">
        <v>1114070</v>
      </c>
      <c r="DA914" s="510">
        <v>1948</v>
      </c>
      <c r="DB914" s="510">
        <v>4581</v>
      </c>
      <c r="DC914" s="510">
        <v>1254</v>
      </c>
      <c r="DD914" s="510">
        <v>3811106</v>
      </c>
      <c r="DE914" s="510">
        <v>3039</v>
      </c>
      <c r="DF914" s="510">
        <v>5920</v>
      </c>
      <c r="DG914" s="510">
        <v>177</v>
      </c>
      <c r="DH914" s="510">
        <v>490167</v>
      </c>
      <c r="DI914" s="510">
        <v>2769</v>
      </c>
      <c r="DJ914" s="510">
        <v>6079</v>
      </c>
      <c r="DK914" s="510">
        <v>257</v>
      </c>
      <c r="DL914" s="510">
        <v>65919</v>
      </c>
      <c r="DM914" s="510">
        <v>256</v>
      </c>
      <c r="DN914" s="510">
        <v>436</v>
      </c>
      <c r="DO914" s="510">
        <v>3533</v>
      </c>
      <c r="DP914" s="510">
        <v>82811</v>
      </c>
      <c r="DQ914" s="510">
        <v>23</v>
      </c>
      <c r="DR914" s="510">
        <v>42</v>
      </c>
      <c r="DS914" s="510">
        <v>110</v>
      </c>
      <c r="DT914" s="510">
        <v>75057</v>
      </c>
      <c r="DU914" s="510">
        <v>682</v>
      </c>
      <c r="DV914" s="510">
        <v>1209</v>
      </c>
      <c r="DW914" s="510">
        <v>104</v>
      </c>
      <c r="DX914" s="510"/>
      <c r="DY914" s="510"/>
      <c r="DZ914" s="510"/>
      <c r="EA914" s="510"/>
      <c r="EB914" s="510"/>
      <c r="EC914" s="510"/>
      <c r="ED914" s="510"/>
      <c r="EE914" s="510"/>
      <c r="EF914" s="510"/>
      <c r="EG914" s="510" t="s">
        <v>152</v>
      </c>
      <c r="EH914" s="510" t="s">
        <v>152</v>
      </c>
      <c r="EI914" s="510">
        <v>936</v>
      </c>
      <c r="EJ914" s="479"/>
      <c r="EK914" s="479"/>
      <c r="EL914" s="479"/>
      <c r="EM914" s="479"/>
      <c r="EN914" s="479"/>
      <c r="EO914" s="479"/>
      <c r="EP914" s="479"/>
      <c r="EQ914" s="479"/>
      <c r="ER914" s="479"/>
      <c r="ES914" s="479"/>
      <c r="ET914" s="479"/>
      <c r="EU914" s="479"/>
      <c r="EV914" s="479"/>
      <c r="EW914" s="479"/>
      <c r="EX914" s="479"/>
      <c r="EY914" s="479"/>
      <c r="EZ914" s="476"/>
      <c r="FA914" s="446">
        <f t="shared" si="2281"/>
        <v>2</v>
      </c>
      <c r="FB914" s="417">
        <f t="shared" si="2282"/>
        <v>2021</v>
      </c>
      <c r="FC914" s="448">
        <f t="shared" si="2294"/>
        <v>44228</v>
      </c>
      <c r="FD914" s="449">
        <f t="shared" si="2298"/>
        <v>28</v>
      </c>
      <c r="FE914" s="450"/>
      <c r="FF914" s="451">
        <f t="shared" si="2301"/>
        <v>0.64482569812009494</v>
      </c>
      <c r="FG914" s="450"/>
      <c r="FH914" s="452">
        <f t="shared" si="2283"/>
        <v>2.1625624246598933</v>
      </c>
      <c r="FI914" s="452">
        <f t="shared" si="2284"/>
        <v>1.5033580161873601</v>
      </c>
      <c r="FJ914" s="452">
        <f t="shared" si="2285"/>
        <v>2.1376767055931163</v>
      </c>
      <c r="FK914" s="452">
        <f t="shared" si="2286"/>
        <v>1.5076828518746159</v>
      </c>
      <c r="FL914" s="452">
        <f t="shared" si="2287"/>
        <v>1.2776132359699739</v>
      </c>
      <c r="FM914" s="452">
        <f t="shared" si="2288"/>
        <v>1.0495582903538783</v>
      </c>
      <c r="FN914" s="452">
        <f t="shared" si="2289"/>
        <v>1.6461708025784041</v>
      </c>
      <c r="FO914" s="452">
        <f t="shared" si="2290"/>
        <v>1.0410473932066397</v>
      </c>
      <c r="FP914" s="452">
        <f t="shared" si="2291"/>
        <v>2.132183908045977</v>
      </c>
      <c r="FQ914" s="452">
        <f t="shared" si="2292"/>
        <v>1.0397074190177638</v>
      </c>
      <c r="FR914" s="453"/>
      <c r="FS914" s="446">
        <f t="shared" si="2302"/>
        <v>0</v>
      </c>
      <c r="FT914" s="446">
        <f t="shared" si="2302"/>
        <v>0</v>
      </c>
      <c r="FU914" s="446">
        <f t="shared" si="2302"/>
        <v>0</v>
      </c>
      <c r="FV914" s="446">
        <f t="shared" si="2302"/>
        <v>545864</v>
      </c>
      <c r="FW914" s="446">
        <f t="shared" si="2302"/>
        <v>4035865</v>
      </c>
      <c r="FX914" s="446">
        <f t="shared" si="2302"/>
        <v>2658518</v>
      </c>
      <c r="FY914" s="446">
        <f t="shared" si="2302"/>
        <v>51346626</v>
      </c>
      <c r="FZ914" s="446">
        <f t="shared" si="2302"/>
        <v>93775212</v>
      </c>
      <c r="GA914" s="446">
        <f t="shared" si="2302"/>
        <v>8947950</v>
      </c>
      <c r="GB914" s="446"/>
      <c r="GC914" s="446"/>
      <c r="GD914" s="446">
        <f t="shared" si="2299"/>
        <v>76734</v>
      </c>
      <c r="GE914" s="446">
        <f t="shared" si="2299"/>
        <v>35700</v>
      </c>
      <c r="GF914" s="446">
        <f t="shared" si="2299"/>
        <v>3926652</v>
      </c>
      <c r="GG914" s="446">
        <f t="shared" si="2299"/>
        <v>4909127</v>
      </c>
      <c r="GH914" s="446">
        <f t="shared" si="2299"/>
        <v>1009308</v>
      </c>
      <c r="GI914" s="446">
        <f t="shared" si="2299"/>
        <v>45391308</v>
      </c>
      <c r="GJ914" s="446">
        <f t="shared" si="2299"/>
        <v>15388896</v>
      </c>
      <c r="GK914" s="446">
        <f t="shared" si="2299"/>
        <v>2620332</v>
      </c>
      <c r="GL914" s="446">
        <f t="shared" si="2299"/>
        <v>7423680</v>
      </c>
      <c r="GM914" s="446">
        <f t="shared" si="2299"/>
        <v>1075983</v>
      </c>
      <c r="GN914" s="446">
        <f t="shared" si="2270"/>
        <v>132990</v>
      </c>
      <c r="GO914" s="446">
        <f t="shared" si="2300"/>
        <v>112052</v>
      </c>
      <c r="GP914" s="446">
        <f t="shared" si="2300"/>
        <v>148386</v>
      </c>
      <c r="GQ914" s="446">
        <f t="shared" si="2300"/>
        <v>0</v>
      </c>
      <c r="GR914" s="446"/>
      <c r="GS914" s="446"/>
      <c r="GT914" s="446"/>
      <c r="GU914" s="446"/>
      <c r="GV914" s="416"/>
      <c r="GW914" s="402"/>
      <c r="GX914" s="402"/>
      <c r="GY914" s="402"/>
      <c r="GZ914" s="402"/>
      <c r="HA914" s="402"/>
    </row>
    <row r="915" spans="1:209" ht="9.75" customHeight="1" x14ac:dyDescent="0.2">
      <c r="A915" s="485" t="str">
        <f t="shared" si="2280"/>
        <v>2020-21FEBRUARYRX8</v>
      </c>
      <c r="B915" s="503" t="str">
        <f t="shared" si="2296"/>
        <v>2020-21</v>
      </c>
      <c r="C915" s="436" t="s">
        <v>657</v>
      </c>
      <c r="D915" s="436" t="s">
        <v>646</v>
      </c>
      <c r="E915" s="436" t="s">
        <v>645</v>
      </c>
      <c r="F915" s="504" t="s">
        <v>450</v>
      </c>
      <c r="G915" s="504" t="s">
        <v>696</v>
      </c>
      <c r="H915" s="522">
        <v>84266</v>
      </c>
      <c r="I915" s="522">
        <v>44269</v>
      </c>
      <c r="J915" s="522">
        <v>164708</v>
      </c>
      <c r="K915" s="522">
        <v>4</v>
      </c>
      <c r="L915" s="522">
        <v>1</v>
      </c>
      <c r="M915" s="522">
        <v>1</v>
      </c>
      <c r="N915" s="522">
        <v>19</v>
      </c>
      <c r="O915" s="522">
        <v>79</v>
      </c>
      <c r="P915" s="522">
        <v>266</v>
      </c>
      <c r="Q915" s="522">
        <v>166</v>
      </c>
      <c r="R915" s="522">
        <v>169</v>
      </c>
      <c r="S915" s="522">
        <v>62524</v>
      </c>
      <c r="T915" s="522">
        <v>4284</v>
      </c>
      <c r="U915" s="522">
        <v>2802</v>
      </c>
      <c r="V915" s="522">
        <v>33982</v>
      </c>
      <c r="W915" s="522">
        <v>11927</v>
      </c>
      <c r="X915" s="522">
        <v>218</v>
      </c>
      <c r="Y915" s="522">
        <v>1830089</v>
      </c>
      <c r="Z915" s="522">
        <v>427</v>
      </c>
      <c r="AA915" s="522">
        <v>730</v>
      </c>
      <c r="AB915" s="522">
        <v>1381329</v>
      </c>
      <c r="AC915" s="522">
        <v>493</v>
      </c>
      <c r="AD915" s="522">
        <v>864</v>
      </c>
      <c r="AE915" s="522">
        <v>43493827</v>
      </c>
      <c r="AF915" s="522">
        <v>1280</v>
      </c>
      <c r="AG915" s="522">
        <v>2680</v>
      </c>
      <c r="AH915" s="522">
        <v>40469155</v>
      </c>
      <c r="AI915" s="522">
        <v>3393</v>
      </c>
      <c r="AJ915" s="522">
        <v>8357</v>
      </c>
      <c r="AK915" s="522">
        <v>1244834</v>
      </c>
      <c r="AL915" s="522">
        <v>5710</v>
      </c>
      <c r="AM915" s="522">
        <v>14542</v>
      </c>
      <c r="AN915" s="522"/>
      <c r="AO915" s="522"/>
      <c r="AP915" s="522"/>
      <c r="AQ915" s="522"/>
      <c r="AR915" s="522"/>
      <c r="AS915" s="522"/>
      <c r="AT915" s="522">
        <v>5866</v>
      </c>
      <c r="AU915" s="522">
        <v>703</v>
      </c>
      <c r="AV915" s="522">
        <v>1332</v>
      </c>
      <c r="AW915" s="522">
        <v>5198</v>
      </c>
      <c r="AX915" s="522">
        <v>2040</v>
      </c>
      <c r="AY915" s="522">
        <v>1791</v>
      </c>
      <c r="AZ915" s="522">
        <v>3013</v>
      </c>
      <c r="BA915" s="522"/>
      <c r="BB915" s="522"/>
      <c r="BC915" s="522"/>
      <c r="BD915" s="522"/>
      <c r="BE915" s="522"/>
      <c r="BF915" s="522"/>
      <c r="BG915" s="522"/>
      <c r="BH915" s="522"/>
      <c r="BI915" s="522">
        <v>33399</v>
      </c>
      <c r="BJ915" s="522">
        <v>5230</v>
      </c>
      <c r="BK915" s="522">
        <v>18029</v>
      </c>
      <c r="BL915" s="522">
        <v>56658</v>
      </c>
      <c r="BM915" s="522">
        <v>8294</v>
      </c>
      <c r="BN915" s="522">
        <v>6492</v>
      </c>
      <c r="BO915" s="522">
        <v>5206</v>
      </c>
      <c r="BP915" s="522">
        <v>4128</v>
      </c>
      <c r="BQ915" s="522">
        <v>43333</v>
      </c>
      <c r="BR915" s="522">
        <v>36268</v>
      </c>
      <c r="BS915" s="522">
        <v>17520</v>
      </c>
      <c r="BT915" s="522">
        <v>12767</v>
      </c>
      <c r="BU915" s="522">
        <v>333</v>
      </c>
      <c r="BV915" s="522">
        <v>237</v>
      </c>
      <c r="BW915" s="522">
        <v>162</v>
      </c>
      <c r="BX915" s="522">
        <v>77703</v>
      </c>
      <c r="BY915" s="522">
        <v>480</v>
      </c>
      <c r="BZ915" s="522">
        <v>777</v>
      </c>
      <c r="CA915" s="522">
        <v>48</v>
      </c>
      <c r="CB915" s="522">
        <v>16915</v>
      </c>
      <c r="CC915" s="522">
        <v>352</v>
      </c>
      <c r="CD915" s="522">
        <v>597</v>
      </c>
      <c r="CE915" s="522">
        <v>4074</v>
      </c>
      <c r="CF915" s="522">
        <v>1735471</v>
      </c>
      <c r="CG915" s="522">
        <v>426</v>
      </c>
      <c r="CH915" s="522">
        <v>726</v>
      </c>
      <c r="CI915" s="522">
        <v>3317</v>
      </c>
      <c r="CJ915" s="522">
        <v>4524738</v>
      </c>
      <c r="CK915" s="522">
        <v>1364</v>
      </c>
      <c r="CL915" s="522">
        <v>2788</v>
      </c>
      <c r="CM915" s="522">
        <v>779</v>
      </c>
      <c r="CN915" s="522">
        <v>894630</v>
      </c>
      <c r="CO915" s="522">
        <v>1148</v>
      </c>
      <c r="CP915" s="522">
        <v>2625</v>
      </c>
      <c r="CQ915" s="522">
        <v>29886</v>
      </c>
      <c r="CR915" s="522">
        <v>38074459</v>
      </c>
      <c r="CS915" s="522">
        <v>1274</v>
      </c>
      <c r="CT915" s="522">
        <v>2675</v>
      </c>
      <c r="CU915" s="522">
        <v>2407</v>
      </c>
      <c r="CV915" s="522">
        <v>10686634</v>
      </c>
      <c r="CW915" s="522">
        <v>4440</v>
      </c>
      <c r="CX915" s="522">
        <v>9438</v>
      </c>
      <c r="CY915" s="522">
        <v>1311</v>
      </c>
      <c r="CZ915" s="522">
        <v>5279361</v>
      </c>
      <c r="DA915" s="522">
        <v>4027</v>
      </c>
      <c r="DB915" s="522">
        <v>8718</v>
      </c>
      <c r="DC915" s="522">
        <v>1708</v>
      </c>
      <c r="DD915" s="522">
        <v>12360816</v>
      </c>
      <c r="DE915" s="522">
        <v>7237</v>
      </c>
      <c r="DF915" s="522">
        <v>16281</v>
      </c>
      <c r="DG915" s="522">
        <v>652</v>
      </c>
      <c r="DH915" s="522">
        <v>3463979</v>
      </c>
      <c r="DI915" s="522">
        <v>5313</v>
      </c>
      <c r="DJ915" s="522">
        <v>12371</v>
      </c>
      <c r="DK915" s="522">
        <v>232</v>
      </c>
      <c r="DL915" s="522">
        <v>74458</v>
      </c>
      <c r="DM915" s="522">
        <v>321</v>
      </c>
      <c r="DN915" s="522">
        <v>483</v>
      </c>
      <c r="DO915" s="522">
        <v>2632</v>
      </c>
      <c r="DP915" s="522">
        <v>101952</v>
      </c>
      <c r="DQ915" s="522">
        <v>39</v>
      </c>
      <c r="DR915" s="522">
        <v>66</v>
      </c>
      <c r="DS915" s="522">
        <v>81</v>
      </c>
      <c r="DT915" s="522">
        <v>103299</v>
      </c>
      <c r="DU915" s="522">
        <v>1275</v>
      </c>
      <c r="DV915" s="522">
        <v>2696</v>
      </c>
      <c r="DW915" s="522">
        <v>72</v>
      </c>
      <c r="DX915" s="522"/>
      <c r="DY915" s="522"/>
      <c r="DZ915" s="522"/>
      <c r="EA915" s="522"/>
      <c r="EB915" s="522"/>
      <c r="EC915" s="522"/>
      <c r="ED915" s="522"/>
      <c r="EE915" s="522"/>
      <c r="EF915" s="522"/>
      <c r="EG915" s="522" t="s">
        <v>152</v>
      </c>
      <c r="EH915" s="522" t="s">
        <v>152</v>
      </c>
      <c r="EI915" s="522">
        <v>0</v>
      </c>
      <c r="EJ915" s="483"/>
      <c r="EK915" s="483"/>
      <c r="EL915" s="483"/>
      <c r="EM915" s="483"/>
      <c r="EN915" s="483"/>
      <c r="EO915" s="483"/>
      <c r="EP915" s="483"/>
      <c r="EQ915" s="483"/>
      <c r="ER915" s="483"/>
      <c r="ES915" s="483"/>
      <c r="ET915" s="483"/>
      <c r="EU915" s="483"/>
      <c r="EV915" s="483"/>
      <c r="EW915" s="483"/>
      <c r="EX915" s="483"/>
      <c r="EY915" s="483"/>
      <c r="EZ915" s="484"/>
      <c r="FA915" s="468">
        <f t="shared" si="2281"/>
        <v>2</v>
      </c>
      <c r="FB915" s="485">
        <f t="shared" si="2282"/>
        <v>2021</v>
      </c>
      <c r="FC915" s="486">
        <f t="shared" si="2294"/>
        <v>44228</v>
      </c>
      <c r="FD915" s="470">
        <f t="shared" si="2298"/>
        <v>28</v>
      </c>
      <c r="FE915" s="471"/>
      <c r="FF915" s="517">
        <f t="shared" si="2301"/>
        <v>0.65505226480836232</v>
      </c>
      <c r="FG915" s="471"/>
      <c r="FH915" s="487">
        <f t="shared" si="2283"/>
        <v>1.9360410830999066</v>
      </c>
      <c r="FI915" s="487">
        <f t="shared" si="2284"/>
        <v>1.5154061624649859</v>
      </c>
      <c r="FJ915" s="487">
        <f t="shared" si="2285"/>
        <v>1.8579586009992861</v>
      </c>
      <c r="FK915" s="487">
        <f t="shared" si="2286"/>
        <v>1.4732334047109208</v>
      </c>
      <c r="FL915" s="487">
        <f t="shared" si="2287"/>
        <v>1.2751750926961332</v>
      </c>
      <c r="FM915" s="487">
        <f t="shared" si="2288"/>
        <v>1.0672709081278324</v>
      </c>
      <c r="FN915" s="487">
        <f t="shared" si="2289"/>
        <v>1.4689360275006289</v>
      </c>
      <c r="FO915" s="487">
        <f t="shared" si="2290"/>
        <v>1.0704284396746877</v>
      </c>
      <c r="FP915" s="487">
        <f t="shared" si="2291"/>
        <v>1.5275229357798166</v>
      </c>
      <c r="FQ915" s="487">
        <f t="shared" si="2292"/>
        <v>1.0871559633027523</v>
      </c>
      <c r="FR915" s="459"/>
      <c r="FS915" s="468">
        <f t="shared" si="2302"/>
        <v>44269</v>
      </c>
      <c r="FT915" s="468">
        <f t="shared" si="2302"/>
        <v>44269</v>
      </c>
      <c r="FU915" s="468">
        <f t="shared" si="2302"/>
        <v>841111</v>
      </c>
      <c r="FV915" s="468">
        <f t="shared" si="2302"/>
        <v>3497251</v>
      </c>
      <c r="FW915" s="468">
        <f t="shared" si="2302"/>
        <v>3127320</v>
      </c>
      <c r="FX915" s="468">
        <f t="shared" si="2302"/>
        <v>2420928</v>
      </c>
      <c r="FY915" s="468">
        <f t="shared" si="2302"/>
        <v>91071760</v>
      </c>
      <c r="FZ915" s="468">
        <f t="shared" si="2302"/>
        <v>99673939</v>
      </c>
      <c r="GA915" s="468">
        <f t="shared" si="2302"/>
        <v>3170156</v>
      </c>
      <c r="GB915" s="468"/>
      <c r="GC915" s="468"/>
      <c r="GD915" s="468">
        <f t="shared" si="2299"/>
        <v>125874</v>
      </c>
      <c r="GE915" s="468">
        <f t="shared" si="2299"/>
        <v>28656</v>
      </c>
      <c r="GF915" s="468">
        <f t="shared" si="2299"/>
        <v>2957724</v>
      </c>
      <c r="GG915" s="468">
        <f t="shared" si="2299"/>
        <v>9247796</v>
      </c>
      <c r="GH915" s="468">
        <f t="shared" si="2299"/>
        <v>2044875</v>
      </c>
      <c r="GI915" s="468">
        <f t="shared" si="2299"/>
        <v>79945050</v>
      </c>
      <c r="GJ915" s="468">
        <f t="shared" si="2299"/>
        <v>22717266</v>
      </c>
      <c r="GK915" s="468">
        <f t="shared" si="2299"/>
        <v>11429298</v>
      </c>
      <c r="GL915" s="468">
        <f t="shared" si="2299"/>
        <v>27807948</v>
      </c>
      <c r="GM915" s="468">
        <f t="shared" si="2299"/>
        <v>8065892</v>
      </c>
      <c r="GN915" s="468">
        <f t="shared" si="2270"/>
        <v>218376</v>
      </c>
      <c r="GO915" s="468">
        <f t="shared" si="2300"/>
        <v>112056</v>
      </c>
      <c r="GP915" s="468">
        <f t="shared" si="2300"/>
        <v>173712</v>
      </c>
      <c r="GQ915" s="468">
        <f t="shared" si="2300"/>
        <v>0</v>
      </c>
      <c r="GR915" s="468"/>
      <c r="GS915" s="468"/>
      <c r="GT915" s="468"/>
      <c r="GU915" s="468"/>
      <c r="GV915" s="425"/>
      <c r="GW915" s="402"/>
      <c r="GX915" s="402"/>
      <c r="GY915" s="402"/>
      <c r="GZ915" s="402"/>
      <c r="HA915" s="402"/>
    </row>
    <row r="916" spans="1:209" ht="9.75" customHeight="1" x14ac:dyDescent="0.2">
      <c r="A916" s="417" t="str">
        <f t="shared" si="2280"/>
        <v>2020-21MARCHRX9</v>
      </c>
      <c r="B916" s="458" t="str">
        <f t="shared" si="2296"/>
        <v>2020-21</v>
      </c>
      <c r="C916" s="400" t="s">
        <v>660</v>
      </c>
      <c r="D916" s="402" t="s">
        <v>653</v>
      </c>
      <c r="E916" s="402" t="s">
        <v>652</v>
      </c>
      <c r="F916" s="478" t="s">
        <v>451</v>
      </c>
      <c r="G916" s="478" t="s">
        <v>686</v>
      </c>
      <c r="H916" s="518">
        <v>88172</v>
      </c>
      <c r="I916" s="518">
        <v>67569</v>
      </c>
      <c r="J916" s="518">
        <v>417178</v>
      </c>
      <c r="K916" s="518">
        <v>6</v>
      </c>
      <c r="L916" s="518">
        <v>3</v>
      </c>
      <c r="M916" s="518">
        <v>4</v>
      </c>
      <c r="N916" s="518">
        <v>31</v>
      </c>
      <c r="O916" s="518">
        <v>87</v>
      </c>
      <c r="P916" s="518">
        <v>379</v>
      </c>
      <c r="Q916" s="518">
        <v>2424</v>
      </c>
      <c r="R916" s="518">
        <v>964</v>
      </c>
      <c r="S916" s="518">
        <v>68000</v>
      </c>
      <c r="T916" s="518">
        <v>5727</v>
      </c>
      <c r="U916" s="518">
        <v>3576</v>
      </c>
      <c r="V916" s="518">
        <v>38533</v>
      </c>
      <c r="W916" s="518">
        <v>13649</v>
      </c>
      <c r="X916" s="518">
        <v>164</v>
      </c>
      <c r="Y916" s="518">
        <v>2454039</v>
      </c>
      <c r="Z916" s="518">
        <v>429</v>
      </c>
      <c r="AA916" s="518">
        <v>759</v>
      </c>
      <c r="AB916" s="518">
        <v>3194941</v>
      </c>
      <c r="AC916" s="518">
        <v>893</v>
      </c>
      <c r="AD916" s="518">
        <v>2071</v>
      </c>
      <c r="AE916" s="518">
        <v>55251140</v>
      </c>
      <c r="AF916" s="518">
        <v>1434</v>
      </c>
      <c r="AG916" s="518">
        <v>2938</v>
      </c>
      <c r="AH916" s="518">
        <v>53939921</v>
      </c>
      <c r="AI916" s="518">
        <v>3952</v>
      </c>
      <c r="AJ916" s="518">
        <v>9420</v>
      </c>
      <c r="AK916" s="518">
        <v>679600</v>
      </c>
      <c r="AL916" s="518">
        <v>4144</v>
      </c>
      <c r="AM916" s="518">
        <v>9777</v>
      </c>
      <c r="AN916" s="518"/>
      <c r="AO916" s="518"/>
      <c r="AP916" s="518"/>
      <c r="AQ916" s="518"/>
      <c r="AR916" s="518"/>
      <c r="AS916" s="518"/>
      <c r="AT916" s="518">
        <v>5677</v>
      </c>
      <c r="AU916" s="518">
        <v>1234</v>
      </c>
      <c r="AV916" s="518">
        <v>700</v>
      </c>
      <c r="AW916" s="518">
        <v>18</v>
      </c>
      <c r="AX916" s="518">
        <v>3170</v>
      </c>
      <c r="AY916" s="518">
        <v>573</v>
      </c>
      <c r="AZ916" s="518">
        <v>2214</v>
      </c>
      <c r="BA916" s="518"/>
      <c r="BB916" s="518"/>
      <c r="BC916" s="518"/>
      <c r="BD916" s="518"/>
      <c r="BE916" s="518"/>
      <c r="BF916" s="518"/>
      <c r="BG916" s="518"/>
      <c r="BH916" s="518"/>
      <c r="BI916" s="518">
        <v>36660</v>
      </c>
      <c r="BJ916" s="518">
        <v>4195</v>
      </c>
      <c r="BK916" s="518">
        <v>21468</v>
      </c>
      <c r="BL916" s="518">
        <v>62323</v>
      </c>
      <c r="BM916" s="518">
        <v>10430</v>
      </c>
      <c r="BN916" s="518">
        <v>8321</v>
      </c>
      <c r="BO916" s="518">
        <v>6632</v>
      </c>
      <c r="BP916" s="518">
        <v>5329</v>
      </c>
      <c r="BQ916" s="518">
        <v>48925</v>
      </c>
      <c r="BR916" s="518">
        <v>40587</v>
      </c>
      <c r="BS916" s="518">
        <v>19997</v>
      </c>
      <c r="BT916" s="518">
        <v>14449</v>
      </c>
      <c r="BU916" s="518">
        <v>141</v>
      </c>
      <c r="BV916" s="518">
        <v>100</v>
      </c>
      <c r="BW916" s="518">
        <v>0</v>
      </c>
      <c r="BX916" s="518">
        <v>0</v>
      </c>
      <c r="BY916" s="518" t="s">
        <v>152</v>
      </c>
      <c r="BZ916" s="518" t="s">
        <v>152</v>
      </c>
      <c r="CA916" s="518">
        <v>19</v>
      </c>
      <c r="CB916" s="518">
        <v>10489</v>
      </c>
      <c r="CC916" s="518">
        <v>552</v>
      </c>
      <c r="CD916" s="518">
        <v>1120</v>
      </c>
      <c r="CE916" s="518">
        <v>5708</v>
      </c>
      <c r="CF916" s="518">
        <v>2443550</v>
      </c>
      <c r="CG916" s="518">
        <v>428</v>
      </c>
      <c r="CH916" s="518">
        <v>758</v>
      </c>
      <c r="CI916" s="518">
        <v>522</v>
      </c>
      <c r="CJ916" s="518">
        <v>836390</v>
      </c>
      <c r="CK916" s="518">
        <v>1602</v>
      </c>
      <c r="CL916" s="518">
        <v>3161</v>
      </c>
      <c r="CM916" s="518">
        <v>752</v>
      </c>
      <c r="CN916" s="518">
        <v>1054448</v>
      </c>
      <c r="CO916" s="518">
        <v>1402</v>
      </c>
      <c r="CP916" s="518">
        <v>3303</v>
      </c>
      <c r="CQ916" s="518">
        <v>37259</v>
      </c>
      <c r="CR916" s="518">
        <v>53360302</v>
      </c>
      <c r="CS916" s="518">
        <v>1432</v>
      </c>
      <c r="CT916" s="518">
        <v>2927</v>
      </c>
      <c r="CU916" s="518">
        <v>10</v>
      </c>
      <c r="CV916" s="518">
        <v>60292</v>
      </c>
      <c r="CW916" s="518">
        <v>6029</v>
      </c>
      <c r="CX916" s="518">
        <v>12497</v>
      </c>
      <c r="CY916" s="518">
        <v>404</v>
      </c>
      <c r="CZ916" s="518">
        <v>1985677</v>
      </c>
      <c r="DA916" s="518">
        <v>4915</v>
      </c>
      <c r="DB916" s="518">
        <v>12265</v>
      </c>
      <c r="DC916" s="518">
        <v>2781</v>
      </c>
      <c r="DD916" s="518">
        <v>13552524</v>
      </c>
      <c r="DE916" s="518">
        <v>4873</v>
      </c>
      <c r="DF916" s="518">
        <v>10500</v>
      </c>
      <c r="DG916" s="518">
        <v>70</v>
      </c>
      <c r="DH916" s="518">
        <v>458148</v>
      </c>
      <c r="DI916" s="518">
        <v>6545</v>
      </c>
      <c r="DJ916" s="518">
        <v>15633</v>
      </c>
      <c r="DK916" s="518">
        <v>310</v>
      </c>
      <c r="DL916" s="518">
        <v>91006</v>
      </c>
      <c r="DM916" s="518">
        <v>294</v>
      </c>
      <c r="DN916" s="518">
        <v>466</v>
      </c>
      <c r="DO916" s="518">
        <v>3034</v>
      </c>
      <c r="DP916" s="518">
        <v>128567</v>
      </c>
      <c r="DQ916" s="518">
        <v>42</v>
      </c>
      <c r="DR916" s="518">
        <v>80</v>
      </c>
      <c r="DS916" s="518">
        <v>57</v>
      </c>
      <c r="DT916" s="518">
        <v>86687</v>
      </c>
      <c r="DU916" s="518">
        <v>1521</v>
      </c>
      <c r="DV916" s="518">
        <v>3249</v>
      </c>
      <c r="DW916" s="518">
        <v>50</v>
      </c>
      <c r="DX916" s="518"/>
      <c r="DY916" s="518"/>
      <c r="DZ916" s="518"/>
      <c r="EA916" s="518"/>
      <c r="EB916" s="518"/>
      <c r="EC916" s="518"/>
      <c r="ED916" s="518"/>
      <c r="EE916" s="518"/>
      <c r="EF916" s="518"/>
      <c r="EG916" s="518" t="s">
        <v>152</v>
      </c>
      <c r="EH916" s="518" t="s">
        <v>152</v>
      </c>
      <c r="EI916" s="518">
        <v>2212</v>
      </c>
      <c r="EJ916" s="475"/>
      <c r="EK916" s="475"/>
      <c r="EL916" s="475"/>
      <c r="EM916" s="475"/>
      <c r="EN916" s="475"/>
      <c r="EO916" s="475"/>
      <c r="EP916" s="475"/>
      <c r="EQ916" s="475"/>
      <c r="ER916" s="475"/>
      <c r="ES916" s="475"/>
      <c r="ET916" s="475"/>
      <c r="EU916" s="475"/>
      <c r="EV916" s="475"/>
      <c r="EW916" s="475"/>
      <c r="EX916" s="475"/>
      <c r="EY916" s="475"/>
      <c r="EZ916" s="476"/>
      <c r="FA916" s="477">
        <f t="shared" si="2281"/>
        <v>3</v>
      </c>
      <c r="FB916" s="417">
        <f t="shared" si="2282"/>
        <v>2021</v>
      </c>
      <c r="FC916" s="448">
        <f t="shared" si="2294"/>
        <v>44256</v>
      </c>
      <c r="FD916" s="449">
        <f>DAY(EOMONTH($FC916,0))</f>
        <v>31</v>
      </c>
      <c r="FE916" s="450"/>
      <c r="FF916" s="451">
        <f t="shared" si="2301"/>
        <v>0.56731488406881081</v>
      </c>
      <c r="FG916" s="450"/>
      <c r="FH916" s="452">
        <f t="shared" si="2283"/>
        <v>1.8211978348175311</v>
      </c>
      <c r="FI916" s="452">
        <f t="shared" si="2284"/>
        <v>1.4529422035969968</v>
      </c>
      <c r="FJ916" s="452">
        <f t="shared" si="2285"/>
        <v>1.854586129753915</v>
      </c>
      <c r="FK916" s="452">
        <f t="shared" si="2286"/>
        <v>1.4902125279642058</v>
      </c>
      <c r="FL916" s="452">
        <f t="shared" si="2287"/>
        <v>1.2696909142812653</v>
      </c>
      <c r="FM916" s="452">
        <f t="shared" si="2288"/>
        <v>1.0533049593854618</v>
      </c>
      <c r="FN916" s="452">
        <f t="shared" si="2289"/>
        <v>1.4650890175104403</v>
      </c>
      <c r="FO916" s="452">
        <f t="shared" si="2290"/>
        <v>1.0586123525533007</v>
      </c>
      <c r="FP916" s="452">
        <f t="shared" si="2291"/>
        <v>0.8597560975609756</v>
      </c>
      <c r="FQ916" s="452">
        <f t="shared" si="2292"/>
        <v>0.6097560975609756</v>
      </c>
      <c r="FR916" s="453"/>
      <c r="FS916" s="477">
        <f t="shared" si="2302"/>
        <v>202707</v>
      </c>
      <c r="FT916" s="477">
        <f t="shared" si="2302"/>
        <v>270276</v>
      </c>
      <c r="FU916" s="477">
        <f t="shared" si="2302"/>
        <v>2094639</v>
      </c>
      <c r="FV916" s="477">
        <f t="shared" si="2302"/>
        <v>5878503</v>
      </c>
      <c r="FW916" s="477">
        <f t="shared" si="2302"/>
        <v>4346793</v>
      </c>
      <c r="FX916" s="477">
        <f t="shared" si="2302"/>
        <v>7405896</v>
      </c>
      <c r="FY916" s="477">
        <f t="shared" si="2302"/>
        <v>113209954</v>
      </c>
      <c r="FZ916" s="477">
        <f t="shared" si="2302"/>
        <v>128573580</v>
      </c>
      <c r="GA916" s="477">
        <f t="shared" si="2302"/>
        <v>1603428</v>
      </c>
      <c r="GB916" s="477"/>
      <c r="GC916" s="477"/>
      <c r="GD916" s="477" t="str">
        <f t="shared" si="2299"/>
        <v>-</v>
      </c>
      <c r="GE916" s="477">
        <f t="shared" si="2299"/>
        <v>21280</v>
      </c>
      <c r="GF916" s="477">
        <f t="shared" si="2299"/>
        <v>4326664</v>
      </c>
      <c r="GG916" s="477">
        <f t="shared" si="2299"/>
        <v>1650042</v>
      </c>
      <c r="GH916" s="477">
        <f t="shared" si="2299"/>
        <v>2483856</v>
      </c>
      <c r="GI916" s="477">
        <f t="shared" si="2299"/>
        <v>109057093</v>
      </c>
      <c r="GJ916" s="477">
        <f t="shared" si="2299"/>
        <v>124970</v>
      </c>
      <c r="GK916" s="477">
        <f t="shared" si="2299"/>
        <v>4955060</v>
      </c>
      <c r="GL916" s="477">
        <f t="shared" si="2299"/>
        <v>29200500</v>
      </c>
      <c r="GM916" s="477">
        <f t="shared" si="2299"/>
        <v>1094310</v>
      </c>
      <c r="GN916" s="477">
        <f t="shared" si="2270"/>
        <v>185193</v>
      </c>
      <c r="GO916" s="477">
        <f t="shared" si="2300"/>
        <v>144460</v>
      </c>
      <c r="GP916" s="477">
        <f t="shared" si="2300"/>
        <v>242720</v>
      </c>
      <c r="GQ916" s="477">
        <f t="shared" si="2300"/>
        <v>0</v>
      </c>
      <c r="GR916" s="477"/>
      <c r="GS916" s="477"/>
      <c r="GT916" s="477"/>
      <c r="GU916" s="477"/>
      <c r="GV916" s="416"/>
      <c r="GW916" s="402"/>
      <c r="GX916" s="402"/>
      <c r="GY916" s="402"/>
      <c r="GZ916" s="402"/>
      <c r="HA916" s="402"/>
    </row>
    <row r="917" spans="1:209" ht="9.75" customHeight="1" x14ac:dyDescent="0.2">
      <c r="A917" s="417" t="str">
        <f t="shared" si="2280"/>
        <v>2020-21MARCHRYC</v>
      </c>
      <c r="B917" s="458" t="str">
        <f t="shared" si="2296"/>
        <v>2020-21</v>
      </c>
      <c r="C917" s="402" t="s">
        <v>660</v>
      </c>
      <c r="D917" s="402" t="s">
        <v>656</v>
      </c>
      <c r="E917" s="402" t="s">
        <v>466</v>
      </c>
      <c r="F917" s="478" t="s">
        <v>453</v>
      </c>
      <c r="G917" s="478" t="s">
        <v>687</v>
      </c>
      <c r="H917" s="510">
        <v>98706</v>
      </c>
      <c r="I917" s="510">
        <v>63854</v>
      </c>
      <c r="J917" s="510">
        <v>179452</v>
      </c>
      <c r="K917" s="510">
        <v>3</v>
      </c>
      <c r="L917" s="510">
        <v>1</v>
      </c>
      <c r="M917" s="510">
        <v>5</v>
      </c>
      <c r="N917" s="510">
        <v>6</v>
      </c>
      <c r="O917" s="510">
        <v>51</v>
      </c>
      <c r="P917" s="510">
        <v>438</v>
      </c>
      <c r="Q917" s="510">
        <v>49</v>
      </c>
      <c r="R917" s="510">
        <v>4789</v>
      </c>
      <c r="S917" s="510">
        <v>78587</v>
      </c>
      <c r="T917" s="510">
        <v>5817</v>
      </c>
      <c r="U917" s="510">
        <v>3595</v>
      </c>
      <c r="V917" s="510">
        <v>42374</v>
      </c>
      <c r="W917" s="510">
        <v>14607</v>
      </c>
      <c r="X917" s="510">
        <v>460</v>
      </c>
      <c r="Y917" s="510">
        <v>2316075</v>
      </c>
      <c r="Z917" s="510">
        <v>398</v>
      </c>
      <c r="AA917" s="510">
        <v>734</v>
      </c>
      <c r="AB917" s="510">
        <v>1973270</v>
      </c>
      <c r="AC917" s="510">
        <v>549</v>
      </c>
      <c r="AD917" s="510">
        <v>1014</v>
      </c>
      <c r="AE917" s="510">
        <v>46528423</v>
      </c>
      <c r="AF917" s="510">
        <v>1098</v>
      </c>
      <c r="AG917" s="510">
        <v>2204</v>
      </c>
      <c r="AH917" s="510">
        <v>39866509</v>
      </c>
      <c r="AI917" s="510">
        <v>2729</v>
      </c>
      <c r="AJ917" s="510">
        <v>6641</v>
      </c>
      <c r="AK917" s="510">
        <v>2017715</v>
      </c>
      <c r="AL917" s="510">
        <v>4386</v>
      </c>
      <c r="AM917" s="510">
        <v>10718</v>
      </c>
      <c r="AN917" s="510"/>
      <c r="AO917" s="510"/>
      <c r="AP917" s="510"/>
      <c r="AQ917" s="510"/>
      <c r="AR917" s="510"/>
      <c r="AS917" s="510"/>
      <c r="AT917" s="510">
        <v>7900</v>
      </c>
      <c r="AU917" s="510">
        <v>122</v>
      </c>
      <c r="AV917" s="510">
        <v>4293</v>
      </c>
      <c r="AW917" s="510">
        <v>1286</v>
      </c>
      <c r="AX917" s="510">
        <v>40</v>
      </c>
      <c r="AY917" s="510">
        <v>3445</v>
      </c>
      <c r="AZ917" s="510">
        <v>1203</v>
      </c>
      <c r="BA917" s="510"/>
      <c r="BB917" s="510"/>
      <c r="BC917" s="510"/>
      <c r="BD917" s="510"/>
      <c r="BE917" s="510"/>
      <c r="BF917" s="510"/>
      <c r="BG917" s="510"/>
      <c r="BH917" s="510"/>
      <c r="BI917" s="510">
        <v>42869</v>
      </c>
      <c r="BJ917" s="510">
        <v>2699</v>
      </c>
      <c r="BK917" s="510">
        <v>25119</v>
      </c>
      <c r="BL917" s="510">
        <v>70687</v>
      </c>
      <c r="BM917" s="510">
        <v>14065</v>
      </c>
      <c r="BN917" s="510">
        <v>10037</v>
      </c>
      <c r="BO917" s="510">
        <v>8522</v>
      </c>
      <c r="BP917" s="510">
        <v>6186</v>
      </c>
      <c r="BQ917" s="510">
        <v>62429</v>
      </c>
      <c r="BR917" s="510">
        <v>47216</v>
      </c>
      <c r="BS917" s="510">
        <v>27324</v>
      </c>
      <c r="BT917" s="510">
        <v>16685</v>
      </c>
      <c r="BU917" s="510">
        <v>806</v>
      </c>
      <c r="BV917" s="510">
        <v>518</v>
      </c>
      <c r="BW917" s="510">
        <v>10</v>
      </c>
      <c r="BX917" s="510">
        <v>4410</v>
      </c>
      <c r="BY917" s="510">
        <v>441</v>
      </c>
      <c r="BZ917" s="510">
        <v>625</v>
      </c>
      <c r="CA917" s="510">
        <v>1</v>
      </c>
      <c r="CB917" s="510">
        <v>1116</v>
      </c>
      <c r="CC917" s="510">
        <v>1116</v>
      </c>
      <c r="CD917" s="510">
        <v>1116</v>
      </c>
      <c r="CE917" s="510">
        <v>5806</v>
      </c>
      <c r="CF917" s="510">
        <v>2310549</v>
      </c>
      <c r="CG917" s="510">
        <v>398</v>
      </c>
      <c r="CH917" s="510">
        <v>734</v>
      </c>
      <c r="CI917" s="510">
        <v>2549</v>
      </c>
      <c r="CJ917" s="510">
        <v>2973848</v>
      </c>
      <c r="CK917" s="510">
        <v>1167</v>
      </c>
      <c r="CL917" s="510">
        <v>2224</v>
      </c>
      <c r="CM917" s="510">
        <v>843</v>
      </c>
      <c r="CN917" s="510">
        <v>870332</v>
      </c>
      <c r="CO917" s="510">
        <v>1032</v>
      </c>
      <c r="CP917" s="510">
        <v>2159</v>
      </c>
      <c r="CQ917" s="510">
        <v>38982</v>
      </c>
      <c r="CR917" s="510">
        <v>42684243</v>
      </c>
      <c r="CS917" s="510">
        <v>1095</v>
      </c>
      <c r="CT917" s="510">
        <v>2203</v>
      </c>
      <c r="CU917" s="510">
        <v>629</v>
      </c>
      <c r="CV917" s="510">
        <v>1686272</v>
      </c>
      <c r="CW917" s="510">
        <v>2681</v>
      </c>
      <c r="CX917" s="510">
        <v>5944</v>
      </c>
      <c r="CY917" s="510">
        <v>134</v>
      </c>
      <c r="CZ917" s="510">
        <v>361130</v>
      </c>
      <c r="DA917" s="510">
        <v>2695</v>
      </c>
      <c r="DB917" s="510">
        <v>6709</v>
      </c>
      <c r="DC917" s="510">
        <v>1709</v>
      </c>
      <c r="DD917" s="510">
        <v>7828412</v>
      </c>
      <c r="DE917" s="510">
        <v>4581</v>
      </c>
      <c r="DF917" s="510">
        <v>9647</v>
      </c>
      <c r="DG917" s="510">
        <v>119</v>
      </c>
      <c r="DH917" s="510">
        <v>548806</v>
      </c>
      <c r="DI917" s="510">
        <v>4612</v>
      </c>
      <c r="DJ917" s="510">
        <v>10043</v>
      </c>
      <c r="DK917" s="510">
        <v>473</v>
      </c>
      <c r="DL917" s="510">
        <v>123243</v>
      </c>
      <c r="DM917" s="510">
        <v>261</v>
      </c>
      <c r="DN917" s="510">
        <v>459</v>
      </c>
      <c r="DO917" s="510">
        <v>3990</v>
      </c>
      <c r="DP917" s="510">
        <v>144748</v>
      </c>
      <c r="DQ917" s="510">
        <v>36</v>
      </c>
      <c r="DR917" s="510">
        <v>65</v>
      </c>
      <c r="DS917" s="510">
        <v>124</v>
      </c>
      <c r="DT917" s="510">
        <v>131103</v>
      </c>
      <c r="DU917" s="510">
        <v>1057</v>
      </c>
      <c r="DV917" s="510">
        <v>1904</v>
      </c>
      <c r="DW917" s="510">
        <v>119</v>
      </c>
      <c r="DX917" s="510"/>
      <c r="DY917" s="510"/>
      <c r="DZ917" s="510"/>
      <c r="EA917" s="510"/>
      <c r="EB917" s="510"/>
      <c r="EC917" s="510"/>
      <c r="ED917" s="510"/>
      <c r="EE917" s="510"/>
      <c r="EF917" s="510"/>
      <c r="EG917" s="510" t="s">
        <v>152</v>
      </c>
      <c r="EH917" s="510" t="s">
        <v>152</v>
      </c>
      <c r="EI917" s="510">
        <v>49</v>
      </c>
      <c r="EJ917" s="479"/>
      <c r="EK917" s="479"/>
      <c r="EL917" s="479"/>
      <c r="EM917" s="479"/>
      <c r="EN917" s="479"/>
      <c r="EO917" s="479"/>
      <c r="EP917" s="479"/>
      <c r="EQ917" s="479"/>
      <c r="ER917" s="479"/>
      <c r="ES917" s="479"/>
      <c r="ET917" s="479"/>
      <c r="EU917" s="479"/>
      <c r="EV917" s="479"/>
      <c r="EW917" s="479"/>
      <c r="EX917" s="479"/>
      <c r="EY917" s="479"/>
      <c r="EZ917" s="476"/>
      <c r="FA917" s="446">
        <f t="shared" si="2281"/>
        <v>3</v>
      </c>
      <c r="FB917" s="417">
        <f t="shared" si="2282"/>
        <v>2021</v>
      </c>
      <c r="FC917" s="448">
        <f t="shared" si="2294"/>
        <v>44256</v>
      </c>
      <c r="FD917" s="449">
        <f t="shared" si="2298"/>
        <v>31</v>
      </c>
      <c r="FE917" s="450"/>
      <c r="FF917" s="451">
        <f t="shared" si="2301"/>
        <v>0.74177356385945348</v>
      </c>
      <c r="FG917" s="450"/>
      <c r="FH917" s="452">
        <f t="shared" si="2283"/>
        <v>2.4179130135808835</v>
      </c>
      <c r="FI917" s="452">
        <f t="shared" si="2284"/>
        <v>1.7254598590338663</v>
      </c>
      <c r="FJ917" s="452">
        <f t="shared" si="2285"/>
        <v>2.3705146036161335</v>
      </c>
      <c r="FK917" s="452">
        <f t="shared" si="2286"/>
        <v>1.7207232267037553</v>
      </c>
      <c r="FL917" s="452">
        <f t="shared" si="2287"/>
        <v>1.473285505262661</v>
      </c>
      <c r="FM917" s="452">
        <f t="shared" si="2288"/>
        <v>1.1142681833199604</v>
      </c>
      <c r="FN917" s="452">
        <f t="shared" si="2289"/>
        <v>1.8706099815157116</v>
      </c>
      <c r="FO917" s="452">
        <f t="shared" si="2290"/>
        <v>1.1422605600054769</v>
      </c>
      <c r="FP917" s="452">
        <f t="shared" si="2291"/>
        <v>1.7521739130434784</v>
      </c>
      <c r="FQ917" s="452">
        <f t="shared" si="2292"/>
        <v>1.1260869565217391</v>
      </c>
      <c r="FR917" s="453"/>
      <c r="FS917" s="446">
        <f t="shared" si="2302"/>
        <v>63854</v>
      </c>
      <c r="FT917" s="446">
        <f t="shared" si="2302"/>
        <v>319270</v>
      </c>
      <c r="FU917" s="446">
        <f t="shared" si="2302"/>
        <v>383124</v>
      </c>
      <c r="FV917" s="446">
        <f t="shared" si="2302"/>
        <v>3256554</v>
      </c>
      <c r="FW917" s="446">
        <f t="shared" si="2302"/>
        <v>4269678</v>
      </c>
      <c r="FX917" s="446">
        <f t="shared" si="2302"/>
        <v>3645330</v>
      </c>
      <c r="FY917" s="446">
        <f t="shared" si="2302"/>
        <v>93392296</v>
      </c>
      <c r="FZ917" s="446">
        <f t="shared" si="2302"/>
        <v>97005087</v>
      </c>
      <c r="GA917" s="446">
        <f t="shared" si="2302"/>
        <v>4930280</v>
      </c>
      <c r="GB917" s="446"/>
      <c r="GC917" s="446"/>
      <c r="GD917" s="446">
        <f t="shared" si="2299"/>
        <v>6250</v>
      </c>
      <c r="GE917" s="446">
        <f t="shared" si="2299"/>
        <v>1116</v>
      </c>
      <c r="GF917" s="446">
        <f t="shared" si="2299"/>
        <v>4261604</v>
      </c>
      <c r="GG917" s="446">
        <f t="shared" si="2299"/>
        <v>5668976</v>
      </c>
      <c r="GH917" s="446">
        <f t="shared" si="2299"/>
        <v>1820037</v>
      </c>
      <c r="GI917" s="446">
        <f t="shared" si="2299"/>
        <v>85877346</v>
      </c>
      <c r="GJ917" s="446">
        <f t="shared" si="2299"/>
        <v>3738776</v>
      </c>
      <c r="GK917" s="446">
        <f t="shared" si="2299"/>
        <v>899006</v>
      </c>
      <c r="GL917" s="446">
        <f t="shared" si="2299"/>
        <v>16486723</v>
      </c>
      <c r="GM917" s="446">
        <f t="shared" si="2299"/>
        <v>1195117</v>
      </c>
      <c r="GN917" s="446">
        <f t="shared" si="2270"/>
        <v>236096</v>
      </c>
      <c r="GO917" s="446">
        <f t="shared" si="2300"/>
        <v>217107</v>
      </c>
      <c r="GP917" s="446">
        <f t="shared" si="2300"/>
        <v>259350</v>
      </c>
      <c r="GQ917" s="446">
        <f t="shared" si="2300"/>
        <v>0</v>
      </c>
      <c r="GR917" s="446"/>
      <c r="GS917" s="446"/>
      <c r="GT917" s="446"/>
      <c r="GU917" s="446"/>
      <c r="GV917" s="416"/>
      <c r="GW917" s="402"/>
      <c r="GX917" s="402"/>
      <c r="GY917" s="402"/>
      <c r="GZ917" s="402"/>
      <c r="HA917" s="402"/>
    </row>
    <row r="918" spans="1:209" ht="9.75" customHeight="1" x14ac:dyDescent="0.2">
      <c r="A918" s="417" t="str">
        <f t="shared" si="2280"/>
        <v>2020-21MARCHR1F</v>
      </c>
      <c r="B918" s="458" t="str">
        <f t="shared" si="2296"/>
        <v>2020-21</v>
      </c>
      <c r="C918" s="402" t="s">
        <v>660</v>
      </c>
      <c r="D918" s="402" t="s">
        <v>663</v>
      </c>
      <c r="E918" s="402" t="s">
        <v>662</v>
      </c>
      <c r="F918" s="478" t="s">
        <v>458</v>
      </c>
      <c r="G918" s="478" t="s">
        <v>688</v>
      </c>
      <c r="H918" s="510">
        <v>2792</v>
      </c>
      <c r="I918" s="510">
        <v>1398</v>
      </c>
      <c r="J918" s="510">
        <v>7937</v>
      </c>
      <c r="K918" s="510">
        <v>6</v>
      </c>
      <c r="L918" s="510">
        <v>1</v>
      </c>
      <c r="M918" s="510">
        <v>12</v>
      </c>
      <c r="N918" s="510">
        <v>41</v>
      </c>
      <c r="O918" s="510">
        <v>96</v>
      </c>
      <c r="P918" s="510">
        <v>7</v>
      </c>
      <c r="Q918" s="510">
        <v>0</v>
      </c>
      <c r="R918" s="510">
        <v>8</v>
      </c>
      <c r="S918" s="510">
        <v>2253</v>
      </c>
      <c r="T918" s="510">
        <v>117</v>
      </c>
      <c r="U918" s="510">
        <v>66</v>
      </c>
      <c r="V918" s="510">
        <v>971</v>
      </c>
      <c r="W918" s="510">
        <v>792</v>
      </c>
      <c r="X918" s="510">
        <v>48</v>
      </c>
      <c r="Y918" s="510">
        <v>58015</v>
      </c>
      <c r="Z918" s="510">
        <v>496</v>
      </c>
      <c r="AA918" s="510">
        <v>923</v>
      </c>
      <c r="AB918" s="510">
        <v>37126</v>
      </c>
      <c r="AC918" s="510">
        <v>563</v>
      </c>
      <c r="AD918" s="510">
        <v>1071</v>
      </c>
      <c r="AE918" s="510">
        <v>977203</v>
      </c>
      <c r="AF918" s="510">
        <v>1006</v>
      </c>
      <c r="AG918" s="510">
        <v>1818</v>
      </c>
      <c r="AH918" s="510">
        <v>2463545</v>
      </c>
      <c r="AI918" s="510">
        <v>3111</v>
      </c>
      <c r="AJ918" s="510">
        <v>6905</v>
      </c>
      <c r="AK918" s="510">
        <v>149923</v>
      </c>
      <c r="AL918" s="510">
        <v>3123</v>
      </c>
      <c r="AM918" s="510">
        <v>7053</v>
      </c>
      <c r="AN918" s="510"/>
      <c r="AO918" s="510"/>
      <c r="AP918" s="510"/>
      <c r="AQ918" s="510"/>
      <c r="AR918" s="510"/>
      <c r="AS918" s="510"/>
      <c r="AT918" s="510">
        <v>151</v>
      </c>
      <c r="AU918" s="510">
        <v>0</v>
      </c>
      <c r="AV918" s="510">
        <v>8</v>
      </c>
      <c r="AW918" s="510">
        <v>15</v>
      </c>
      <c r="AX918" s="510">
        <v>3</v>
      </c>
      <c r="AY918" s="510">
        <v>140</v>
      </c>
      <c r="AZ918" s="510">
        <v>14</v>
      </c>
      <c r="BA918" s="510"/>
      <c r="BB918" s="510"/>
      <c r="BC918" s="510"/>
      <c r="BD918" s="510"/>
      <c r="BE918" s="510"/>
      <c r="BF918" s="510"/>
      <c r="BG918" s="510"/>
      <c r="BH918" s="510"/>
      <c r="BI918" s="510">
        <v>1295</v>
      </c>
      <c r="BJ918" s="510">
        <v>19</v>
      </c>
      <c r="BK918" s="510">
        <v>788</v>
      </c>
      <c r="BL918" s="510">
        <v>2102</v>
      </c>
      <c r="BM918" s="510">
        <v>198</v>
      </c>
      <c r="BN918" s="510">
        <v>164</v>
      </c>
      <c r="BO918" s="510">
        <v>110</v>
      </c>
      <c r="BP918" s="510">
        <v>97</v>
      </c>
      <c r="BQ918" s="510">
        <v>1149</v>
      </c>
      <c r="BR918" s="510">
        <v>1037</v>
      </c>
      <c r="BS918" s="510">
        <v>941</v>
      </c>
      <c r="BT918" s="510">
        <v>835</v>
      </c>
      <c r="BU918" s="510">
        <v>56</v>
      </c>
      <c r="BV918" s="510">
        <v>51</v>
      </c>
      <c r="BW918" s="510">
        <v>2</v>
      </c>
      <c r="BX918" s="510">
        <v>701</v>
      </c>
      <c r="BY918" s="510">
        <v>351</v>
      </c>
      <c r="BZ918" s="510">
        <v>371</v>
      </c>
      <c r="CA918" s="510">
        <v>1</v>
      </c>
      <c r="CB918" s="510">
        <v>2279</v>
      </c>
      <c r="CC918" s="510">
        <v>2279</v>
      </c>
      <c r="CD918" s="510">
        <v>2279</v>
      </c>
      <c r="CE918" s="510">
        <v>114</v>
      </c>
      <c r="CF918" s="510">
        <v>55035</v>
      </c>
      <c r="CG918" s="510">
        <v>483</v>
      </c>
      <c r="CH918" s="510">
        <v>918</v>
      </c>
      <c r="CI918" s="510">
        <v>105</v>
      </c>
      <c r="CJ918" s="510">
        <v>95962</v>
      </c>
      <c r="CK918" s="510">
        <v>914</v>
      </c>
      <c r="CL918" s="510">
        <v>1700</v>
      </c>
      <c r="CM918" s="510">
        <v>7</v>
      </c>
      <c r="CN918" s="510">
        <v>11256</v>
      </c>
      <c r="CO918" s="510">
        <v>1608</v>
      </c>
      <c r="CP918" s="510">
        <v>2651</v>
      </c>
      <c r="CQ918" s="510">
        <v>859</v>
      </c>
      <c r="CR918" s="510">
        <v>869985</v>
      </c>
      <c r="CS918" s="510">
        <v>1013</v>
      </c>
      <c r="CT918" s="510">
        <v>1828</v>
      </c>
      <c r="CU918" s="510">
        <v>158</v>
      </c>
      <c r="CV918" s="510">
        <v>630313</v>
      </c>
      <c r="CW918" s="510">
        <v>3989</v>
      </c>
      <c r="CX918" s="510">
        <v>9213</v>
      </c>
      <c r="CY918" s="510">
        <v>7</v>
      </c>
      <c r="CZ918" s="510">
        <v>41399</v>
      </c>
      <c r="DA918" s="510">
        <v>5914</v>
      </c>
      <c r="DB918" s="510">
        <v>9622</v>
      </c>
      <c r="DC918" s="510">
        <v>14</v>
      </c>
      <c r="DD918" s="510">
        <v>73613</v>
      </c>
      <c r="DE918" s="510">
        <v>5258</v>
      </c>
      <c r="DF918" s="510">
        <v>13843</v>
      </c>
      <c r="DG918" s="510">
        <v>0</v>
      </c>
      <c r="DH918" s="510">
        <v>0</v>
      </c>
      <c r="DI918" s="510" t="s">
        <v>152</v>
      </c>
      <c r="DJ918" s="510" t="s">
        <v>152</v>
      </c>
      <c r="DK918" s="510">
        <v>8</v>
      </c>
      <c r="DL918" s="510">
        <v>2708</v>
      </c>
      <c r="DM918" s="510">
        <v>339</v>
      </c>
      <c r="DN918" s="510">
        <v>548</v>
      </c>
      <c r="DO918" s="510">
        <v>98</v>
      </c>
      <c r="DP918" s="510">
        <v>3813</v>
      </c>
      <c r="DQ918" s="510">
        <v>39</v>
      </c>
      <c r="DR918" s="510">
        <v>90</v>
      </c>
      <c r="DS918" s="510">
        <v>0</v>
      </c>
      <c r="DT918" s="510">
        <v>0</v>
      </c>
      <c r="DU918" s="510" t="s">
        <v>152</v>
      </c>
      <c r="DV918" s="510" t="s">
        <v>152</v>
      </c>
      <c r="DW918" s="510">
        <v>0</v>
      </c>
      <c r="DX918" s="510"/>
      <c r="DY918" s="510"/>
      <c r="DZ918" s="510"/>
      <c r="EA918" s="510"/>
      <c r="EB918" s="510"/>
      <c r="EC918" s="510"/>
      <c r="ED918" s="510"/>
      <c r="EE918" s="510"/>
      <c r="EF918" s="510"/>
      <c r="EG918" s="510" t="s">
        <v>152</v>
      </c>
      <c r="EH918" s="510" t="s">
        <v>152</v>
      </c>
      <c r="EI918" s="510">
        <v>0</v>
      </c>
      <c r="EJ918" s="479"/>
      <c r="EK918" s="479"/>
      <c r="EL918" s="479"/>
      <c r="EM918" s="479"/>
      <c r="EN918" s="479"/>
      <c r="EO918" s="479"/>
      <c r="EP918" s="479"/>
      <c r="EQ918" s="479"/>
      <c r="ER918" s="479"/>
      <c r="ES918" s="479"/>
      <c r="ET918" s="479"/>
      <c r="EU918" s="479"/>
      <c r="EV918" s="479"/>
      <c r="EW918" s="479"/>
      <c r="EX918" s="479"/>
      <c r="EY918" s="479"/>
      <c r="EZ918" s="476"/>
      <c r="FA918" s="446">
        <f t="shared" si="2281"/>
        <v>3</v>
      </c>
      <c r="FB918" s="417">
        <f t="shared" si="2282"/>
        <v>2021</v>
      </c>
      <c r="FC918" s="448">
        <f t="shared" si="2294"/>
        <v>44256</v>
      </c>
      <c r="FD918" s="449">
        <f t="shared" si="2298"/>
        <v>31</v>
      </c>
      <c r="FE918" s="450"/>
      <c r="FF918" s="451">
        <f t="shared" si="2301"/>
        <v>0.89090909090909087</v>
      </c>
      <c r="FG918" s="450"/>
      <c r="FH918" s="452">
        <f t="shared" si="2283"/>
        <v>1.6923076923076923</v>
      </c>
      <c r="FI918" s="452">
        <f t="shared" si="2284"/>
        <v>1.4017094017094016</v>
      </c>
      <c r="FJ918" s="452">
        <f t="shared" si="2285"/>
        <v>1.6666666666666667</v>
      </c>
      <c r="FK918" s="452">
        <f t="shared" si="2286"/>
        <v>1.4696969696969697</v>
      </c>
      <c r="FL918" s="452">
        <f t="shared" si="2287"/>
        <v>1.1833161688980434</v>
      </c>
      <c r="FM918" s="452">
        <f t="shared" si="2288"/>
        <v>1.0679711637487126</v>
      </c>
      <c r="FN918" s="452">
        <f t="shared" si="2289"/>
        <v>1.1881313131313131</v>
      </c>
      <c r="FO918" s="452">
        <f t="shared" si="2290"/>
        <v>1.0542929292929293</v>
      </c>
      <c r="FP918" s="452">
        <f t="shared" si="2291"/>
        <v>1.1666666666666667</v>
      </c>
      <c r="FQ918" s="452">
        <f t="shared" si="2292"/>
        <v>1.0625</v>
      </c>
      <c r="FR918" s="453"/>
      <c r="FS918" s="446">
        <f t="shared" si="2302"/>
        <v>1398</v>
      </c>
      <c r="FT918" s="446">
        <f t="shared" si="2302"/>
        <v>16776</v>
      </c>
      <c r="FU918" s="446">
        <f t="shared" si="2302"/>
        <v>57318</v>
      </c>
      <c r="FV918" s="446">
        <f t="shared" si="2302"/>
        <v>134208</v>
      </c>
      <c r="FW918" s="446">
        <f t="shared" si="2302"/>
        <v>107991</v>
      </c>
      <c r="FX918" s="446">
        <f t="shared" si="2302"/>
        <v>70686</v>
      </c>
      <c r="FY918" s="446">
        <f t="shared" si="2302"/>
        <v>1765278</v>
      </c>
      <c r="FZ918" s="446">
        <f t="shared" si="2302"/>
        <v>5468760</v>
      </c>
      <c r="GA918" s="446">
        <f t="shared" si="2302"/>
        <v>338544</v>
      </c>
      <c r="GB918" s="446"/>
      <c r="GC918" s="446"/>
      <c r="GD918" s="446">
        <f t="shared" si="2299"/>
        <v>742</v>
      </c>
      <c r="GE918" s="446">
        <f t="shared" si="2299"/>
        <v>2279</v>
      </c>
      <c r="GF918" s="446">
        <f t="shared" si="2299"/>
        <v>104652</v>
      </c>
      <c r="GG918" s="446">
        <f t="shared" si="2299"/>
        <v>178500</v>
      </c>
      <c r="GH918" s="446">
        <f t="shared" si="2299"/>
        <v>18557</v>
      </c>
      <c r="GI918" s="446">
        <f t="shared" si="2299"/>
        <v>1570252</v>
      </c>
      <c r="GJ918" s="446">
        <f t="shared" si="2299"/>
        <v>1455654</v>
      </c>
      <c r="GK918" s="446">
        <f t="shared" si="2299"/>
        <v>67354</v>
      </c>
      <c r="GL918" s="446">
        <f t="shared" si="2299"/>
        <v>193802</v>
      </c>
      <c r="GM918" s="446" t="str">
        <f t="shared" si="2299"/>
        <v>-</v>
      </c>
      <c r="GN918" s="446" t="str">
        <f t="shared" si="2270"/>
        <v>-</v>
      </c>
      <c r="GO918" s="446">
        <f t="shared" si="2300"/>
        <v>4384</v>
      </c>
      <c r="GP918" s="446">
        <f t="shared" si="2300"/>
        <v>8820</v>
      </c>
      <c r="GQ918" s="446">
        <f t="shared" si="2300"/>
        <v>0</v>
      </c>
      <c r="GR918" s="446"/>
      <c r="GS918" s="446"/>
      <c r="GT918" s="446"/>
      <c r="GU918" s="446"/>
      <c r="GV918" s="416"/>
      <c r="GW918" s="402"/>
      <c r="GX918" s="402"/>
      <c r="GY918" s="402"/>
      <c r="GZ918" s="402"/>
      <c r="HA918" s="402"/>
    </row>
    <row r="919" spans="1:209" ht="9.75" customHeight="1" x14ac:dyDescent="0.2">
      <c r="A919" s="493" t="str">
        <f t="shared" si="2280"/>
        <v>2020-21MARCHRRU</v>
      </c>
      <c r="B919" s="494" t="str">
        <f t="shared" si="2296"/>
        <v>2020-21</v>
      </c>
      <c r="C919" s="480" t="s">
        <v>660</v>
      </c>
      <c r="D919" s="480" t="s">
        <v>659</v>
      </c>
      <c r="E919" s="480" t="s">
        <v>467</v>
      </c>
      <c r="F919" s="495" t="s">
        <v>454</v>
      </c>
      <c r="G919" s="511" t="s">
        <v>689</v>
      </c>
      <c r="H919" s="519">
        <v>142596</v>
      </c>
      <c r="I919" s="519">
        <v>105253</v>
      </c>
      <c r="J919" s="519">
        <v>107899</v>
      </c>
      <c r="K919" s="519">
        <v>1</v>
      </c>
      <c r="L919" s="519">
        <v>0</v>
      </c>
      <c r="M919" s="519">
        <v>0</v>
      </c>
      <c r="N919" s="519">
        <v>2</v>
      </c>
      <c r="O919" s="519">
        <v>38</v>
      </c>
      <c r="P919" s="519">
        <v>516</v>
      </c>
      <c r="Q919" s="519">
        <v>0</v>
      </c>
      <c r="R919" s="519">
        <v>1223</v>
      </c>
      <c r="S919" s="519">
        <v>103884</v>
      </c>
      <c r="T919" s="519">
        <v>6848</v>
      </c>
      <c r="U919" s="519">
        <v>4642</v>
      </c>
      <c r="V919" s="519">
        <v>56951</v>
      </c>
      <c r="W919" s="519">
        <v>23071</v>
      </c>
      <c r="X919" s="519">
        <v>1241</v>
      </c>
      <c r="Y919" s="519">
        <v>2201461</v>
      </c>
      <c r="Z919" s="519">
        <v>321</v>
      </c>
      <c r="AA919" s="519">
        <v>537</v>
      </c>
      <c r="AB919" s="519">
        <v>2228835</v>
      </c>
      <c r="AC919" s="519">
        <v>480</v>
      </c>
      <c r="AD919" s="519">
        <v>831</v>
      </c>
      <c r="AE919" s="519">
        <v>45259000</v>
      </c>
      <c r="AF919" s="519">
        <v>795</v>
      </c>
      <c r="AG919" s="519">
        <v>1478</v>
      </c>
      <c r="AH919" s="519">
        <v>47363986</v>
      </c>
      <c r="AI919" s="519">
        <v>2053</v>
      </c>
      <c r="AJ919" s="519">
        <v>4661</v>
      </c>
      <c r="AK919" s="519">
        <v>6891099</v>
      </c>
      <c r="AL919" s="519">
        <v>5553</v>
      </c>
      <c r="AM919" s="519">
        <v>12439</v>
      </c>
      <c r="AN919" s="519"/>
      <c r="AO919" s="519"/>
      <c r="AP919" s="519"/>
      <c r="AQ919" s="519"/>
      <c r="AR919" s="519"/>
      <c r="AS919" s="519"/>
      <c r="AT919" s="519">
        <v>11283</v>
      </c>
      <c r="AU919" s="519">
        <v>209</v>
      </c>
      <c r="AV919" s="519">
        <v>1099</v>
      </c>
      <c r="AW919" s="519">
        <v>2844</v>
      </c>
      <c r="AX919" s="519">
        <v>149</v>
      </c>
      <c r="AY919" s="519">
        <v>9826</v>
      </c>
      <c r="AZ919" s="519">
        <v>0</v>
      </c>
      <c r="BA919" s="519"/>
      <c r="BB919" s="519"/>
      <c r="BC919" s="519"/>
      <c r="BD919" s="519"/>
      <c r="BE919" s="519"/>
      <c r="BF919" s="519"/>
      <c r="BG919" s="519"/>
      <c r="BH919" s="519"/>
      <c r="BI919" s="519">
        <v>57106</v>
      </c>
      <c r="BJ919" s="519">
        <v>4486</v>
      </c>
      <c r="BK919" s="519">
        <v>31009</v>
      </c>
      <c r="BL919" s="519">
        <v>92601</v>
      </c>
      <c r="BM919" s="519">
        <v>18209</v>
      </c>
      <c r="BN919" s="519">
        <v>14102</v>
      </c>
      <c r="BO919" s="519">
        <v>12066</v>
      </c>
      <c r="BP919" s="519">
        <v>9473</v>
      </c>
      <c r="BQ919" s="519">
        <v>76945</v>
      </c>
      <c r="BR919" s="519">
        <v>62128</v>
      </c>
      <c r="BS919" s="519">
        <v>31760</v>
      </c>
      <c r="BT919" s="519">
        <v>25535</v>
      </c>
      <c r="BU919" s="519">
        <v>1654</v>
      </c>
      <c r="BV919" s="519">
        <v>1309</v>
      </c>
      <c r="BW919" s="519">
        <v>97</v>
      </c>
      <c r="BX919" s="519">
        <v>35100</v>
      </c>
      <c r="BY919" s="519">
        <v>362</v>
      </c>
      <c r="BZ919" s="519">
        <v>589</v>
      </c>
      <c r="CA919" s="519">
        <v>38</v>
      </c>
      <c r="CB919" s="519">
        <v>12745</v>
      </c>
      <c r="CC919" s="519">
        <v>335</v>
      </c>
      <c r="CD919" s="519">
        <v>593</v>
      </c>
      <c r="CE919" s="519">
        <v>6713</v>
      </c>
      <c r="CF919" s="519">
        <v>2153616</v>
      </c>
      <c r="CG919" s="519">
        <v>321</v>
      </c>
      <c r="CH919" s="519">
        <v>536</v>
      </c>
      <c r="CI919" s="519">
        <v>3239</v>
      </c>
      <c r="CJ919" s="519">
        <v>2581650</v>
      </c>
      <c r="CK919" s="519">
        <v>797</v>
      </c>
      <c r="CL919" s="519">
        <v>1451</v>
      </c>
      <c r="CM919" s="519">
        <v>1158</v>
      </c>
      <c r="CN919" s="519">
        <v>691392</v>
      </c>
      <c r="CO919" s="519">
        <v>597</v>
      </c>
      <c r="CP919" s="519">
        <v>1250</v>
      </c>
      <c r="CQ919" s="519">
        <v>52554</v>
      </c>
      <c r="CR919" s="519">
        <v>41985958</v>
      </c>
      <c r="CS919" s="519">
        <v>799</v>
      </c>
      <c r="CT919" s="519">
        <v>1483</v>
      </c>
      <c r="CU919" s="519">
        <v>1521</v>
      </c>
      <c r="CV919" s="519">
        <v>3556950</v>
      </c>
      <c r="CW919" s="519">
        <v>2339</v>
      </c>
      <c r="CX919" s="519">
        <v>5329</v>
      </c>
      <c r="CY919" s="519">
        <v>334</v>
      </c>
      <c r="CZ919" s="519">
        <v>679131</v>
      </c>
      <c r="DA919" s="519">
        <v>2033</v>
      </c>
      <c r="DB919" s="519">
        <v>4755</v>
      </c>
      <c r="DC919" s="519">
        <v>1282</v>
      </c>
      <c r="DD919" s="519">
        <v>7118361</v>
      </c>
      <c r="DE919" s="519">
        <v>5553</v>
      </c>
      <c r="DF919" s="519">
        <v>10820</v>
      </c>
      <c r="DG919" s="519">
        <v>87</v>
      </c>
      <c r="DH919" s="519">
        <v>345479</v>
      </c>
      <c r="DI919" s="519">
        <v>3971</v>
      </c>
      <c r="DJ919" s="519">
        <v>9207</v>
      </c>
      <c r="DK919" s="519">
        <v>663</v>
      </c>
      <c r="DL919" s="519">
        <v>194829</v>
      </c>
      <c r="DM919" s="519">
        <v>294</v>
      </c>
      <c r="DN919" s="519">
        <v>503</v>
      </c>
      <c r="DO919" s="519">
        <v>3699</v>
      </c>
      <c r="DP919" s="519">
        <v>231712</v>
      </c>
      <c r="DQ919" s="519">
        <v>63</v>
      </c>
      <c r="DR919" s="519">
        <v>124</v>
      </c>
      <c r="DS919" s="519">
        <v>173</v>
      </c>
      <c r="DT919" s="519">
        <v>316333</v>
      </c>
      <c r="DU919" s="519">
        <v>1829</v>
      </c>
      <c r="DV919" s="519">
        <v>3526</v>
      </c>
      <c r="DW919" s="519">
        <v>155</v>
      </c>
      <c r="DX919" s="519"/>
      <c r="DY919" s="519"/>
      <c r="DZ919" s="519"/>
      <c r="EA919" s="519"/>
      <c r="EB919" s="519"/>
      <c r="EC919" s="519"/>
      <c r="ED919" s="519"/>
      <c r="EE919" s="519"/>
      <c r="EF919" s="519"/>
      <c r="EG919" s="519" t="s">
        <v>152</v>
      </c>
      <c r="EH919" s="519" t="s">
        <v>152</v>
      </c>
      <c r="EI919" s="519">
        <v>0</v>
      </c>
      <c r="EJ919" s="512"/>
      <c r="EK919" s="512"/>
      <c r="EL919" s="512"/>
      <c r="EM919" s="512"/>
      <c r="EN919" s="512"/>
      <c r="EO919" s="512"/>
      <c r="EP919" s="512"/>
      <c r="EQ919" s="512"/>
      <c r="ER919" s="512"/>
      <c r="ES919" s="512"/>
      <c r="ET919" s="512"/>
      <c r="EU919" s="512"/>
      <c r="EV919" s="512"/>
      <c r="EW919" s="512"/>
      <c r="EX919" s="512"/>
      <c r="EY919" s="512"/>
      <c r="EZ919" s="514"/>
      <c r="FA919" s="520">
        <f t="shared" si="2281"/>
        <v>3</v>
      </c>
      <c r="FB919" s="493">
        <f t="shared" si="2282"/>
        <v>2021</v>
      </c>
      <c r="FC919" s="498">
        <f t="shared" si="2294"/>
        <v>44256</v>
      </c>
      <c r="FD919" s="499">
        <f t="shared" si="2298"/>
        <v>31</v>
      </c>
      <c r="FE919" s="500"/>
      <c r="FF919" s="515">
        <f t="shared" si="2301"/>
        <v>0.58417561591914091</v>
      </c>
      <c r="FG919" s="500"/>
      <c r="FH919" s="481">
        <f t="shared" si="2283"/>
        <v>2.6590245327102804</v>
      </c>
      <c r="FI919" s="481">
        <f t="shared" si="2284"/>
        <v>2.05928738317757</v>
      </c>
      <c r="FJ919" s="481">
        <f t="shared" si="2285"/>
        <v>2.5993106419646703</v>
      </c>
      <c r="FK919" s="481">
        <f t="shared" si="2286"/>
        <v>2.0407152089616543</v>
      </c>
      <c r="FL919" s="481">
        <f t="shared" si="2287"/>
        <v>1.3510737300486384</v>
      </c>
      <c r="FM919" s="481">
        <f t="shared" si="2288"/>
        <v>1.0909027058348404</v>
      </c>
      <c r="FN919" s="481">
        <f t="shared" si="2289"/>
        <v>1.3766199991331107</v>
      </c>
      <c r="FO919" s="481">
        <f t="shared" si="2290"/>
        <v>1.1068007455246847</v>
      </c>
      <c r="FP919" s="481">
        <f t="shared" si="2291"/>
        <v>1.3327961321514907</v>
      </c>
      <c r="FQ919" s="481">
        <f t="shared" si="2292"/>
        <v>1.0547945205479452</v>
      </c>
      <c r="FR919" s="501"/>
      <c r="FS919" s="482">
        <f t="shared" si="2302"/>
        <v>0</v>
      </c>
      <c r="FT919" s="482">
        <f t="shared" si="2302"/>
        <v>0</v>
      </c>
      <c r="FU919" s="482">
        <f t="shared" si="2302"/>
        <v>210506</v>
      </c>
      <c r="FV919" s="482">
        <f t="shared" si="2302"/>
        <v>3999614</v>
      </c>
      <c r="FW919" s="482">
        <f t="shared" si="2302"/>
        <v>3677376</v>
      </c>
      <c r="FX919" s="482">
        <f t="shared" si="2302"/>
        <v>3857502</v>
      </c>
      <c r="FY919" s="482">
        <f t="shared" si="2302"/>
        <v>84173578</v>
      </c>
      <c r="FZ919" s="482">
        <f t="shared" si="2302"/>
        <v>107533931</v>
      </c>
      <c r="GA919" s="482">
        <f t="shared" si="2302"/>
        <v>15436799</v>
      </c>
      <c r="GB919" s="482"/>
      <c r="GC919" s="482"/>
      <c r="GD919" s="482">
        <f t="shared" ref="GD919:GM928" si="2303">IFERROR(HLOOKUP(GD$1,$H$5:$HA$10112,MATCH($A919,$A$5:$A$10112,0),0)*HLOOKUP(GD$2,$H$5:$HA$10112,MATCH($A919,$A$5:$A$10112,0),0),"-")</f>
        <v>57133</v>
      </c>
      <c r="GE919" s="482">
        <f t="shared" si="2303"/>
        <v>22534</v>
      </c>
      <c r="GF919" s="482">
        <f t="shared" si="2303"/>
        <v>3598168</v>
      </c>
      <c r="GG919" s="482">
        <f t="shared" si="2303"/>
        <v>4699789</v>
      </c>
      <c r="GH919" s="482">
        <f t="shared" si="2303"/>
        <v>1447500</v>
      </c>
      <c r="GI919" s="482">
        <f t="shared" si="2303"/>
        <v>77937582</v>
      </c>
      <c r="GJ919" s="482">
        <f t="shared" si="2303"/>
        <v>8105409</v>
      </c>
      <c r="GK919" s="482">
        <f t="shared" si="2303"/>
        <v>1588170</v>
      </c>
      <c r="GL919" s="482">
        <f t="shared" si="2303"/>
        <v>13871240</v>
      </c>
      <c r="GM919" s="482">
        <f t="shared" si="2303"/>
        <v>801009</v>
      </c>
      <c r="GN919" s="482">
        <f t="shared" ref="GN919:GN982" si="2304">IFERROR(HLOOKUP(GN$1,$H$5:$HA$10112,MATCH($A919,$A$5:$A$10112,0),0)*HLOOKUP(GN$2,$H$5:$HA$10112,MATCH($A919,$A$5:$A$10112,0),0),"-")</f>
        <v>609998</v>
      </c>
      <c r="GO919" s="482">
        <f t="shared" si="2300"/>
        <v>333489</v>
      </c>
      <c r="GP919" s="482">
        <f t="shared" si="2300"/>
        <v>458676</v>
      </c>
      <c r="GQ919" s="482">
        <f t="shared" si="2300"/>
        <v>0</v>
      </c>
      <c r="GR919" s="482"/>
      <c r="GS919" s="482"/>
      <c r="GT919" s="482"/>
      <c r="GU919" s="482"/>
      <c r="GV919" s="502"/>
      <c r="GW919" s="402"/>
      <c r="GX919" s="402"/>
      <c r="GY919" s="402"/>
      <c r="GZ919" s="402"/>
      <c r="HA919" s="402"/>
    </row>
    <row r="920" spans="1:209" ht="9.75" customHeight="1" x14ac:dyDescent="0.2">
      <c r="A920" s="417" t="str">
        <f t="shared" si="2280"/>
        <v>2020-21MARCHRX6</v>
      </c>
      <c r="B920" s="458" t="str">
        <f t="shared" si="2296"/>
        <v>2020-21</v>
      </c>
      <c r="C920" s="402" t="s">
        <v>660</v>
      </c>
      <c r="D920" s="402" t="s">
        <v>646</v>
      </c>
      <c r="E920" s="402" t="s">
        <v>645</v>
      </c>
      <c r="F920" s="478" t="s">
        <v>448</v>
      </c>
      <c r="G920" s="478" t="s">
        <v>690</v>
      </c>
      <c r="H920" s="510">
        <v>44075</v>
      </c>
      <c r="I920" s="510">
        <v>30488</v>
      </c>
      <c r="J920" s="510">
        <v>221330</v>
      </c>
      <c r="K920" s="510">
        <v>7</v>
      </c>
      <c r="L920" s="510">
        <v>0</v>
      </c>
      <c r="M920" s="510">
        <v>14</v>
      </c>
      <c r="N920" s="510">
        <v>28</v>
      </c>
      <c r="O920" s="510">
        <v>69</v>
      </c>
      <c r="P920" s="510">
        <v>140</v>
      </c>
      <c r="Q920" s="510">
        <v>2977</v>
      </c>
      <c r="R920" s="510">
        <v>17</v>
      </c>
      <c r="S920" s="510">
        <v>36729</v>
      </c>
      <c r="T920" s="510">
        <v>2491</v>
      </c>
      <c r="U920" s="510">
        <v>1527</v>
      </c>
      <c r="V920" s="510">
        <v>19067</v>
      </c>
      <c r="W920" s="510">
        <v>8187</v>
      </c>
      <c r="X920" s="510">
        <v>412</v>
      </c>
      <c r="Y920" s="510">
        <v>941225</v>
      </c>
      <c r="Z920" s="510">
        <v>378</v>
      </c>
      <c r="AA920" s="510">
        <v>656</v>
      </c>
      <c r="AB920" s="510">
        <v>678692</v>
      </c>
      <c r="AC920" s="510">
        <v>444</v>
      </c>
      <c r="AD920" s="510">
        <v>751</v>
      </c>
      <c r="AE920" s="510">
        <v>25357139</v>
      </c>
      <c r="AF920" s="510">
        <v>1330</v>
      </c>
      <c r="AG920" s="510">
        <v>2650</v>
      </c>
      <c r="AH920" s="510">
        <v>27308063</v>
      </c>
      <c r="AI920" s="510">
        <v>3336</v>
      </c>
      <c r="AJ920" s="510">
        <v>7848</v>
      </c>
      <c r="AK920" s="510">
        <v>1428280</v>
      </c>
      <c r="AL920" s="510">
        <v>3467</v>
      </c>
      <c r="AM920" s="510">
        <v>7897</v>
      </c>
      <c r="AN920" s="510"/>
      <c r="AO920" s="510"/>
      <c r="AP920" s="510"/>
      <c r="AQ920" s="510"/>
      <c r="AR920" s="510"/>
      <c r="AS920" s="510"/>
      <c r="AT920" s="510">
        <v>3144</v>
      </c>
      <c r="AU920" s="510">
        <v>35</v>
      </c>
      <c r="AV920" s="510">
        <v>221</v>
      </c>
      <c r="AW920" s="510">
        <v>918</v>
      </c>
      <c r="AX920" s="510">
        <v>150</v>
      </c>
      <c r="AY920" s="510">
        <v>2738</v>
      </c>
      <c r="AZ920" s="510">
        <v>0</v>
      </c>
      <c r="BA920" s="510"/>
      <c r="BB920" s="510"/>
      <c r="BC920" s="510"/>
      <c r="BD920" s="510"/>
      <c r="BE920" s="510"/>
      <c r="BF920" s="510"/>
      <c r="BG920" s="510"/>
      <c r="BH920" s="510"/>
      <c r="BI920" s="510">
        <v>20163</v>
      </c>
      <c r="BJ920" s="510">
        <v>3634</v>
      </c>
      <c r="BK920" s="510">
        <v>9788</v>
      </c>
      <c r="BL920" s="510">
        <v>33585</v>
      </c>
      <c r="BM920" s="510">
        <v>4991</v>
      </c>
      <c r="BN920" s="510">
        <v>3788</v>
      </c>
      <c r="BO920" s="510">
        <v>3049</v>
      </c>
      <c r="BP920" s="510">
        <v>2325</v>
      </c>
      <c r="BQ920" s="510">
        <v>24900</v>
      </c>
      <c r="BR920" s="510">
        <v>20836</v>
      </c>
      <c r="BS920" s="510">
        <v>13535</v>
      </c>
      <c r="BT920" s="510">
        <v>8835</v>
      </c>
      <c r="BU920" s="510">
        <v>710</v>
      </c>
      <c r="BV920" s="510">
        <v>428</v>
      </c>
      <c r="BW920" s="510">
        <v>59</v>
      </c>
      <c r="BX920" s="510">
        <v>25871</v>
      </c>
      <c r="BY920" s="510">
        <v>438</v>
      </c>
      <c r="BZ920" s="510">
        <v>683</v>
      </c>
      <c r="CA920" s="510">
        <v>59</v>
      </c>
      <c r="CB920" s="510">
        <v>19465</v>
      </c>
      <c r="CC920" s="510">
        <v>330</v>
      </c>
      <c r="CD920" s="510">
        <v>570</v>
      </c>
      <c r="CE920" s="510">
        <v>2373</v>
      </c>
      <c r="CF920" s="510">
        <v>895889</v>
      </c>
      <c r="CG920" s="510">
        <v>378</v>
      </c>
      <c r="CH920" s="510">
        <v>653</v>
      </c>
      <c r="CI920" s="510">
        <v>2608</v>
      </c>
      <c r="CJ920" s="510">
        <v>3481006</v>
      </c>
      <c r="CK920" s="510">
        <v>1335</v>
      </c>
      <c r="CL920" s="510">
        <v>2644</v>
      </c>
      <c r="CM920" s="510">
        <v>528</v>
      </c>
      <c r="CN920" s="510">
        <v>674684</v>
      </c>
      <c r="CO920" s="510">
        <v>1278</v>
      </c>
      <c r="CP920" s="510">
        <v>2618</v>
      </c>
      <c r="CQ920" s="510">
        <v>15931</v>
      </c>
      <c r="CR920" s="510">
        <v>21201449</v>
      </c>
      <c r="CS920" s="510">
        <v>1331</v>
      </c>
      <c r="CT920" s="510">
        <v>2652</v>
      </c>
      <c r="CU920" s="510">
        <v>1480</v>
      </c>
      <c r="CV920" s="510">
        <v>7422784</v>
      </c>
      <c r="CW920" s="510">
        <v>5015</v>
      </c>
      <c r="CX920" s="510">
        <v>9553</v>
      </c>
      <c r="CY920" s="510">
        <v>557</v>
      </c>
      <c r="CZ920" s="510">
        <v>3071749</v>
      </c>
      <c r="DA920" s="510">
        <v>5515</v>
      </c>
      <c r="DB920" s="510">
        <v>11110</v>
      </c>
      <c r="DC920" s="510">
        <v>1062</v>
      </c>
      <c r="DD920" s="510">
        <v>6693635</v>
      </c>
      <c r="DE920" s="510">
        <v>6303</v>
      </c>
      <c r="DF920" s="510">
        <v>12330</v>
      </c>
      <c r="DG920" s="510">
        <v>171</v>
      </c>
      <c r="DH920" s="510">
        <v>1231000</v>
      </c>
      <c r="DI920" s="510">
        <v>7199</v>
      </c>
      <c r="DJ920" s="510">
        <v>16607</v>
      </c>
      <c r="DK920" s="510">
        <v>85</v>
      </c>
      <c r="DL920" s="510">
        <v>34222</v>
      </c>
      <c r="DM920" s="510">
        <v>403</v>
      </c>
      <c r="DN920" s="510">
        <v>668</v>
      </c>
      <c r="DO920" s="510">
        <v>1402</v>
      </c>
      <c r="DP920" s="510">
        <v>34201</v>
      </c>
      <c r="DQ920" s="510">
        <v>24</v>
      </c>
      <c r="DR920" s="510">
        <v>44</v>
      </c>
      <c r="DS920" s="510">
        <v>0</v>
      </c>
      <c r="DT920" s="510">
        <v>0</v>
      </c>
      <c r="DU920" s="510" t="s">
        <v>152</v>
      </c>
      <c r="DV920" s="510" t="s">
        <v>152</v>
      </c>
      <c r="DW920" s="510">
        <v>0</v>
      </c>
      <c r="DX920" s="510"/>
      <c r="DY920" s="510"/>
      <c r="DZ920" s="510"/>
      <c r="EA920" s="510"/>
      <c r="EB920" s="510"/>
      <c r="EC920" s="510"/>
      <c r="ED920" s="510"/>
      <c r="EE920" s="510"/>
      <c r="EF920" s="510"/>
      <c r="EG920" s="510" t="s">
        <v>152</v>
      </c>
      <c r="EH920" s="510" t="s">
        <v>152</v>
      </c>
      <c r="EI920" s="510">
        <v>0</v>
      </c>
      <c r="EJ920" s="479"/>
      <c r="EK920" s="479"/>
      <c r="EL920" s="479"/>
      <c r="EM920" s="479"/>
      <c r="EN920" s="479"/>
      <c r="EO920" s="479"/>
      <c r="EP920" s="479"/>
      <c r="EQ920" s="479"/>
      <c r="ER920" s="479"/>
      <c r="ES920" s="479"/>
      <c r="ET920" s="479"/>
      <c r="EU920" s="479"/>
      <c r="EV920" s="479"/>
      <c r="EW920" s="479"/>
      <c r="EX920" s="479"/>
      <c r="EY920" s="479"/>
      <c r="EZ920" s="476"/>
      <c r="FA920" s="446">
        <f t="shared" si="2281"/>
        <v>3</v>
      </c>
      <c r="FB920" s="417">
        <f t="shared" si="2282"/>
        <v>2021</v>
      </c>
      <c r="FC920" s="448">
        <f t="shared" si="2294"/>
        <v>44256</v>
      </c>
      <c r="FD920" s="449">
        <f t="shared" si="2298"/>
        <v>31</v>
      </c>
      <c r="FE920" s="450"/>
      <c r="FF920" s="451">
        <f t="shared" si="2301"/>
        <v>0.59634198213526157</v>
      </c>
      <c r="FG920" s="450"/>
      <c r="FH920" s="452">
        <f t="shared" si="2283"/>
        <v>2.0036130068245686</v>
      </c>
      <c r="FI920" s="452">
        <f t="shared" si="2284"/>
        <v>1.5206744279405862</v>
      </c>
      <c r="FJ920" s="452">
        <f t="shared" si="2285"/>
        <v>1.9967256057629339</v>
      </c>
      <c r="FK920" s="452">
        <f t="shared" si="2286"/>
        <v>1.5225933202357564</v>
      </c>
      <c r="FL920" s="452">
        <f t="shared" si="2287"/>
        <v>1.3059212251534065</v>
      </c>
      <c r="FM920" s="452">
        <f t="shared" si="2288"/>
        <v>1.0927780982849951</v>
      </c>
      <c r="FN920" s="452">
        <f t="shared" si="2289"/>
        <v>1.6532307316477342</v>
      </c>
      <c r="FO920" s="452">
        <f t="shared" si="2290"/>
        <v>1.0791498717478929</v>
      </c>
      <c r="FP920" s="452">
        <f t="shared" si="2291"/>
        <v>1.7233009708737863</v>
      </c>
      <c r="FQ920" s="452">
        <f t="shared" si="2292"/>
        <v>1.0388349514563107</v>
      </c>
      <c r="FR920" s="453"/>
      <c r="FS920" s="446">
        <f t="shared" si="2302"/>
        <v>0</v>
      </c>
      <c r="FT920" s="446">
        <f t="shared" si="2302"/>
        <v>426832</v>
      </c>
      <c r="FU920" s="446">
        <f t="shared" si="2302"/>
        <v>853664</v>
      </c>
      <c r="FV920" s="446">
        <f t="shared" si="2302"/>
        <v>2103672</v>
      </c>
      <c r="FW920" s="446">
        <f t="shared" si="2302"/>
        <v>1634096</v>
      </c>
      <c r="FX920" s="446">
        <f t="shared" si="2302"/>
        <v>1146777</v>
      </c>
      <c r="FY920" s="446">
        <f t="shared" si="2302"/>
        <v>50527550</v>
      </c>
      <c r="FZ920" s="446">
        <f t="shared" si="2302"/>
        <v>64251576</v>
      </c>
      <c r="GA920" s="446">
        <f t="shared" si="2302"/>
        <v>3253564</v>
      </c>
      <c r="GB920" s="446"/>
      <c r="GC920" s="446"/>
      <c r="GD920" s="446">
        <f t="shared" si="2303"/>
        <v>40297</v>
      </c>
      <c r="GE920" s="446">
        <f t="shared" si="2303"/>
        <v>33630</v>
      </c>
      <c r="GF920" s="446">
        <f t="shared" si="2303"/>
        <v>1549569</v>
      </c>
      <c r="GG920" s="446">
        <f t="shared" si="2303"/>
        <v>6895552</v>
      </c>
      <c r="GH920" s="446">
        <f t="shared" si="2303"/>
        <v>1382304</v>
      </c>
      <c r="GI920" s="446">
        <f t="shared" si="2303"/>
        <v>42249012</v>
      </c>
      <c r="GJ920" s="446">
        <f t="shared" si="2303"/>
        <v>14138440</v>
      </c>
      <c r="GK920" s="446">
        <f t="shared" si="2303"/>
        <v>6188270</v>
      </c>
      <c r="GL920" s="446">
        <f t="shared" si="2303"/>
        <v>13094460</v>
      </c>
      <c r="GM920" s="446">
        <f t="shared" si="2303"/>
        <v>2839797</v>
      </c>
      <c r="GN920" s="446" t="str">
        <f t="shared" si="2304"/>
        <v>-</v>
      </c>
      <c r="GO920" s="446">
        <f t="shared" si="2300"/>
        <v>56780</v>
      </c>
      <c r="GP920" s="446">
        <f t="shared" si="2300"/>
        <v>61688</v>
      </c>
      <c r="GQ920" s="446">
        <f t="shared" si="2300"/>
        <v>0</v>
      </c>
      <c r="GR920" s="446"/>
      <c r="GS920" s="446"/>
      <c r="GT920" s="446"/>
      <c r="GU920" s="446"/>
      <c r="GV920" s="416"/>
      <c r="GW920" s="402"/>
      <c r="GX920" s="402"/>
      <c r="GY920" s="402"/>
      <c r="GZ920" s="402"/>
      <c r="HA920" s="402"/>
    </row>
    <row r="921" spans="1:209" ht="9.75" customHeight="1" x14ac:dyDescent="0.2">
      <c r="A921" s="417" t="str">
        <f t="shared" si="2280"/>
        <v>2020-21MARCHRX7</v>
      </c>
      <c r="B921" s="458" t="str">
        <f t="shared" si="2296"/>
        <v>2020-21</v>
      </c>
      <c r="C921" s="402" t="s">
        <v>660</v>
      </c>
      <c r="D921" s="402" t="s">
        <v>649</v>
      </c>
      <c r="E921" s="402" t="s">
        <v>462</v>
      </c>
      <c r="F921" s="478" t="s">
        <v>449</v>
      </c>
      <c r="G921" s="478" t="s">
        <v>691</v>
      </c>
      <c r="H921" s="510">
        <v>118174</v>
      </c>
      <c r="I921" s="510">
        <v>91725</v>
      </c>
      <c r="J921" s="510">
        <v>116419</v>
      </c>
      <c r="K921" s="510">
        <v>1</v>
      </c>
      <c r="L921" s="510">
        <v>1</v>
      </c>
      <c r="M921" s="510">
        <v>1</v>
      </c>
      <c r="N921" s="510">
        <v>1</v>
      </c>
      <c r="O921" s="510">
        <v>26</v>
      </c>
      <c r="P921" s="510">
        <v>309</v>
      </c>
      <c r="Q921" s="510">
        <v>16254</v>
      </c>
      <c r="R921" s="510">
        <v>2789</v>
      </c>
      <c r="S921" s="510">
        <v>98202</v>
      </c>
      <c r="T921" s="510">
        <v>8864</v>
      </c>
      <c r="U921" s="510">
        <v>6087</v>
      </c>
      <c r="V921" s="510">
        <v>49674</v>
      </c>
      <c r="W921" s="510">
        <v>18432</v>
      </c>
      <c r="X921" s="510">
        <v>2178</v>
      </c>
      <c r="Y921" s="510">
        <v>3839688</v>
      </c>
      <c r="Z921" s="510">
        <v>433</v>
      </c>
      <c r="AA921" s="510">
        <v>728</v>
      </c>
      <c r="AB921" s="510">
        <v>3301519</v>
      </c>
      <c r="AC921" s="510">
        <v>542</v>
      </c>
      <c r="AD921" s="510">
        <v>933</v>
      </c>
      <c r="AE921" s="510">
        <v>61789882</v>
      </c>
      <c r="AF921" s="510">
        <v>1244</v>
      </c>
      <c r="AG921" s="510">
        <v>2463</v>
      </c>
      <c r="AH921" s="510">
        <v>62617786</v>
      </c>
      <c r="AI921" s="510">
        <v>3397</v>
      </c>
      <c r="AJ921" s="510">
        <v>7686</v>
      </c>
      <c r="AK921" s="510">
        <v>16420395</v>
      </c>
      <c r="AL921" s="510">
        <v>7539</v>
      </c>
      <c r="AM921" s="510">
        <v>14525</v>
      </c>
      <c r="AN921" s="510"/>
      <c r="AO921" s="510"/>
      <c r="AP921" s="510"/>
      <c r="AQ921" s="510"/>
      <c r="AR921" s="510"/>
      <c r="AS921" s="510"/>
      <c r="AT921" s="510">
        <v>8788</v>
      </c>
      <c r="AU921" s="510">
        <v>337</v>
      </c>
      <c r="AV921" s="510">
        <v>6024</v>
      </c>
      <c r="AW921" s="510">
        <v>970</v>
      </c>
      <c r="AX921" s="510">
        <v>713</v>
      </c>
      <c r="AY921" s="510">
        <v>1714</v>
      </c>
      <c r="AZ921" s="510">
        <v>501</v>
      </c>
      <c r="BA921" s="510"/>
      <c r="BB921" s="510"/>
      <c r="BC921" s="510"/>
      <c r="BD921" s="510"/>
      <c r="BE921" s="510"/>
      <c r="BF921" s="510"/>
      <c r="BG921" s="510"/>
      <c r="BH921" s="510"/>
      <c r="BI921" s="510">
        <v>54216</v>
      </c>
      <c r="BJ921" s="510">
        <v>7704</v>
      </c>
      <c r="BK921" s="510">
        <v>27494</v>
      </c>
      <c r="BL921" s="510">
        <v>89414</v>
      </c>
      <c r="BM921" s="510">
        <v>18013</v>
      </c>
      <c r="BN921" s="510">
        <v>14617</v>
      </c>
      <c r="BO921" s="510">
        <v>12185</v>
      </c>
      <c r="BP921" s="510">
        <v>10024</v>
      </c>
      <c r="BQ921" s="510">
        <v>63115</v>
      </c>
      <c r="BR921" s="510">
        <v>52306</v>
      </c>
      <c r="BS921" s="510">
        <v>25489</v>
      </c>
      <c r="BT921" s="510">
        <v>19473</v>
      </c>
      <c r="BU921" s="510">
        <v>3049</v>
      </c>
      <c r="BV921" s="510">
        <v>2225</v>
      </c>
      <c r="BW921" s="510">
        <v>102</v>
      </c>
      <c r="BX921" s="510">
        <v>55196</v>
      </c>
      <c r="BY921" s="510">
        <v>541</v>
      </c>
      <c r="BZ921" s="510">
        <v>1089</v>
      </c>
      <c r="CA921" s="510">
        <v>53</v>
      </c>
      <c r="CB921" s="510">
        <v>24300</v>
      </c>
      <c r="CC921" s="510">
        <v>458</v>
      </c>
      <c r="CD921" s="510">
        <v>808</v>
      </c>
      <c r="CE921" s="510">
        <v>8709</v>
      </c>
      <c r="CF921" s="510">
        <v>3760192</v>
      </c>
      <c r="CG921" s="510">
        <v>432</v>
      </c>
      <c r="CH921" s="510">
        <v>725</v>
      </c>
      <c r="CI921" s="510">
        <v>3725</v>
      </c>
      <c r="CJ921" s="510">
        <v>5116559</v>
      </c>
      <c r="CK921" s="510">
        <v>1374</v>
      </c>
      <c r="CL921" s="510">
        <v>2639</v>
      </c>
      <c r="CM921" s="510">
        <v>1856</v>
      </c>
      <c r="CN921" s="510">
        <v>2274282</v>
      </c>
      <c r="CO921" s="510">
        <v>1225</v>
      </c>
      <c r="CP921" s="510">
        <v>2651</v>
      </c>
      <c r="CQ921" s="510">
        <v>44093</v>
      </c>
      <c r="CR921" s="510">
        <v>54399041</v>
      </c>
      <c r="CS921" s="510">
        <v>1234</v>
      </c>
      <c r="CT921" s="510">
        <v>2437</v>
      </c>
      <c r="CU921" s="510">
        <v>3224</v>
      </c>
      <c r="CV921" s="510">
        <v>13986811</v>
      </c>
      <c r="CW921" s="510">
        <v>4338</v>
      </c>
      <c r="CX921" s="510">
        <v>9282</v>
      </c>
      <c r="CY921" s="510">
        <v>1614</v>
      </c>
      <c r="CZ921" s="510">
        <v>6355184</v>
      </c>
      <c r="DA921" s="510">
        <v>3938</v>
      </c>
      <c r="DB921" s="510">
        <v>8448</v>
      </c>
      <c r="DC921" s="510">
        <v>1636</v>
      </c>
      <c r="DD921" s="510">
        <v>8998695</v>
      </c>
      <c r="DE921" s="510">
        <v>5500</v>
      </c>
      <c r="DF921" s="510">
        <v>11891</v>
      </c>
      <c r="DG921" s="510">
        <v>1003</v>
      </c>
      <c r="DH921" s="510">
        <v>5837045</v>
      </c>
      <c r="DI921" s="510">
        <v>5820</v>
      </c>
      <c r="DJ921" s="510">
        <v>13282</v>
      </c>
      <c r="DK921" s="510">
        <v>280</v>
      </c>
      <c r="DL921" s="510">
        <v>100823</v>
      </c>
      <c r="DM921" s="510">
        <v>360</v>
      </c>
      <c r="DN921" s="510">
        <v>616</v>
      </c>
      <c r="DO921" s="510">
        <v>4447</v>
      </c>
      <c r="DP921" s="510">
        <v>144357</v>
      </c>
      <c r="DQ921" s="510">
        <v>32</v>
      </c>
      <c r="DR921" s="510">
        <v>57</v>
      </c>
      <c r="DS921" s="510">
        <v>95</v>
      </c>
      <c r="DT921" s="510">
        <v>111515</v>
      </c>
      <c r="DU921" s="510">
        <v>1174</v>
      </c>
      <c r="DV921" s="510">
        <v>2399</v>
      </c>
      <c r="DW921" s="510">
        <v>80</v>
      </c>
      <c r="DX921" s="510"/>
      <c r="DY921" s="510"/>
      <c r="DZ921" s="510"/>
      <c r="EA921" s="510"/>
      <c r="EB921" s="510"/>
      <c r="EC921" s="510"/>
      <c r="ED921" s="510"/>
      <c r="EE921" s="510"/>
      <c r="EF921" s="510"/>
      <c r="EG921" s="510" t="s">
        <v>152</v>
      </c>
      <c r="EH921" s="510" t="s">
        <v>152</v>
      </c>
      <c r="EI921" s="510">
        <v>0</v>
      </c>
      <c r="EJ921" s="479"/>
      <c r="EK921" s="479"/>
      <c r="EL921" s="479"/>
      <c r="EM921" s="479"/>
      <c r="EN921" s="479"/>
      <c r="EO921" s="479"/>
      <c r="EP921" s="479"/>
      <c r="EQ921" s="479"/>
      <c r="ER921" s="479"/>
      <c r="ES921" s="479"/>
      <c r="ET921" s="479"/>
      <c r="EU921" s="479"/>
      <c r="EV921" s="479"/>
      <c r="EW921" s="479"/>
      <c r="EX921" s="479"/>
      <c r="EY921" s="479"/>
      <c r="EZ921" s="476"/>
      <c r="FA921" s="446">
        <f t="shared" si="2281"/>
        <v>3</v>
      </c>
      <c r="FB921" s="417">
        <f t="shared" si="2282"/>
        <v>2021</v>
      </c>
      <c r="FC921" s="448">
        <f t="shared" si="2294"/>
        <v>44256</v>
      </c>
      <c r="FD921" s="449">
        <f t="shared" si="2298"/>
        <v>31</v>
      </c>
      <c r="FE921" s="450"/>
      <c r="FF921" s="451">
        <f t="shared" si="2301"/>
        <v>0.51981297486849798</v>
      </c>
      <c r="FG921" s="450"/>
      <c r="FH921" s="452">
        <f t="shared" si="2283"/>
        <v>2.0321525270758123</v>
      </c>
      <c r="FI921" s="452">
        <f t="shared" si="2284"/>
        <v>1.6490297833935017</v>
      </c>
      <c r="FJ921" s="452">
        <f t="shared" si="2285"/>
        <v>2.0018071299490718</v>
      </c>
      <c r="FK921" s="452">
        <f t="shared" si="2286"/>
        <v>1.6467882372268769</v>
      </c>
      <c r="FL921" s="452">
        <f t="shared" si="2287"/>
        <v>1.2705842090429602</v>
      </c>
      <c r="FM921" s="452">
        <f t="shared" si="2288"/>
        <v>1.0529854652333213</v>
      </c>
      <c r="FN921" s="452">
        <f t="shared" si="2289"/>
        <v>1.3828667534722223</v>
      </c>
      <c r="FO921" s="452">
        <f t="shared" si="2290"/>
        <v>1.0564778645833333</v>
      </c>
      <c r="FP921" s="452">
        <f t="shared" si="2291"/>
        <v>1.3999081726354454</v>
      </c>
      <c r="FQ921" s="452">
        <f t="shared" si="2292"/>
        <v>1.0215794306703398</v>
      </c>
      <c r="FR921" s="453"/>
      <c r="FS921" s="446">
        <f t="shared" si="2302"/>
        <v>91725</v>
      </c>
      <c r="FT921" s="446">
        <f t="shared" si="2302"/>
        <v>91725</v>
      </c>
      <c r="FU921" s="446">
        <f t="shared" si="2302"/>
        <v>91725</v>
      </c>
      <c r="FV921" s="446">
        <f t="shared" si="2302"/>
        <v>2384850</v>
      </c>
      <c r="FW921" s="446">
        <f t="shared" si="2302"/>
        <v>6452992</v>
      </c>
      <c r="FX921" s="446">
        <f t="shared" si="2302"/>
        <v>5679171</v>
      </c>
      <c r="FY921" s="446">
        <f t="shared" si="2302"/>
        <v>122347062</v>
      </c>
      <c r="FZ921" s="446">
        <f t="shared" si="2302"/>
        <v>141668352</v>
      </c>
      <c r="GA921" s="446">
        <f t="shared" si="2302"/>
        <v>31635450</v>
      </c>
      <c r="GB921" s="446"/>
      <c r="GC921" s="446"/>
      <c r="GD921" s="446">
        <f t="shared" si="2303"/>
        <v>111078</v>
      </c>
      <c r="GE921" s="446">
        <f t="shared" si="2303"/>
        <v>42824</v>
      </c>
      <c r="GF921" s="446">
        <f t="shared" si="2303"/>
        <v>6314025</v>
      </c>
      <c r="GG921" s="446">
        <f t="shared" si="2303"/>
        <v>9830275</v>
      </c>
      <c r="GH921" s="446">
        <f t="shared" si="2303"/>
        <v>4920256</v>
      </c>
      <c r="GI921" s="446">
        <f t="shared" si="2303"/>
        <v>107454641</v>
      </c>
      <c r="GJ921" s="446">
        <f t="shared" si="2303"/>
        <v>29925168</v>
      </c>
      <c r="GK921" s="446">
        <f t="shared" si="2303"/>
        <v>13635072</v>
      </c>
      <c r="GL921" s="446">
        <f t="shared" si="2303"/>
        <v>19453676</v>
      </c>
      <c r="GM921" s="446">
        <f t="shared" si="2303"/>
        <v>13321846</v>
      </c>
      <c r="GN921" s="446">
        <f t="shared" si="2304"/>
        <v>227905</v>
      </c>
      <c r="GO921" s="446">
        <f t="shared" si="2300"/>
        <v>172480</v>
      </c>
      <c r="GP921" s="446">
        <f t="shared" si="2300"/>
        <v>253479</v>
      </c>
      <c r="GQ921" s="446">
        <f t="shared" si="2300"/>
        <v>0</v>
      </c>
      <c r="GR921" s="446"/>
      <c r="GS921" s="446"/>
      <c r="GT921" s="446"/>
      <c r="GU921" s="446"/>
      <c r="GV921" s="416"/>
      <c r="GW921" s="402"/>
      <c r="GX921" s="402"/>
      <c r="GY921" s="402"/>
      <c r="GZ921" s="402"/>
      <c r="HA921" s="402"/>
    </row>
    <row r="922" spans="1:209" ht="9.75" customHeight="1" x14ac:dyDescent="0.2">
      <c r="A922" s="493" t="str">
        <f t="shared" si="2280"/>
        <v>2020-21MARCHRYE</v>
      </c>
      <c r="B922" s="494" t="str">
        <f t="shared" si="2296"/>
        <v>2020-21</v>
      </c>
      <c r="C922" s="480" t="s">
        <v>660</v>
      </c>
      <c r="D922" s="480" t="s">
        <v>663</v>
      </c>
      <c r="E922" s="480" t="s">
        <v>662</v>
      </c>
      <c r="F922" s="495" t="s">
        <v>456</v>
      </c>
      <c r="G922" s="495" t="s">
        <v>692</v>
      </c>
      <c r="H922" s="521">
        <v>68500</v>
      </c>
      <c r="I922" s="521">
        <v>37740</v>
      </c>
      <c r="J922" s="521">
        <v>210854</v>
      </c>
      <c r="K922" s="521">
        <v>6</v>
      </c>
      <c r="L922" s="521">
        <v>3</v>
      </c>
      <c r="M922" s="521">
        <v>4</v>
      </c>
      <c r="N922" s="521">
        <v>10</v>
      </c>
      <c r="O922" s="521">
        <v>75</v>
      </c>
      <c r="P922" s="521">
        <v>318</v>
      </c>
      <c r="Q922" s="521">
        <v>5</v>
      </c>
      <c r="R922" s="521">
        <v>50</v>
      </c>
      <c r="S922" s="521">
        <v>52093</v>
      </c>
      <c r="T922" s="521">
        <v>3781</v>
      </c>
      <c r="U922" s="521">
        <v>2250</v>
      </c>
      <c r="V922" s="521">
        <v>22281</v>
      </c>
      <c r="W922" s="521">
        <v>15714</v>
      </c>
      <c r="X922" s="521">
        <v>1177</v>
      </c>
      <c r="Y922" s="521">
        <v>1362651</v>
      </c>
      <c r="Z922" s="521">
        <v>360</v>
      </c>
      <c r="AA922" s="521">
        <v>657</v>
      </c>
      <c r="AB922" s="521">
        <v>1051325</v>
      </c>
      <c r="AC922" s="521">
        <v>467</v>
      </c>
      <c r="AD922" s="521">
        <v>904</v>
      </c>
      <c r="AE922" s="521">
        <v>18491373</v>
      </c>
      <c r="AF922" s="521">
        <v>830</v>
      </c>
      <c r="AG922" s="521">
        <v>1595</v>
      </c>
      <c r="AH922" s="521">
        <v>43872000</v>
      </c>
      <c r="AI922" s="521">
        <v>2792</v>
      </c>
      <c r="AJ922" s="521">
        <v>6130</v>
      </c>
      <c r="AK922" s="521">
        <v>4371161</v>
      </c>
      <c r="AL922" s="521">
        <v>3714</v>
      </c>
      <c r="AM922" s="521">
        <v>8367</v>
      </c>
      <c r="AN922" s="521"/>
      <c r="AO922" s="521"/>
      <c r="AP922" s="521"/>
      <c r="AQ922" s="521"/>
      <c r="AR922" s="521"/>
      <c r="AS922" s="521"/>
      <c r="AT922" s="521">
        <v>6200</v>
      </c>
      <c r="AU922" s="521">
        <v>196</v>
      </c>
      <c r="AV922" s="521">
        <v>921</v>
      </c>
      <c r="AW922" s="521">
        <v>492</v>
      </c>
      <c r="AX922" s="521">
        <v>650</v>
      </c>
      <c r="AY922" s="521">
        <v>4433</v>
      </c>
      <c r="AZ922" s="521">
        <v>345</v>
      </c>
      <c r="BA922" s="521"/>
      <c r="BB922" s="521"/>
      <c r="BC922" s="521"/>
      <c r="BD922" s="521"/>
      <c r="BE922" s="521"/>
      <c r="BF922" s="521"/>
      <c r="BG922" s="521"/>
      <c r="BH922" s="521"/>
      <c r="BI922" s="521">
        <v>25856</v>
      </c>
      <c r="BJ922" s="521">
        <v>2688</v>
      </c>
      <c r="BK922" s="521">
        <v>17349</v>
      </c>
      <c r="BL922" s="521">
        <v>45893</v>
      </c>
      <c r="BM922" s="521">
        <v>7528</v>
      </c>
      <c r="BN922" s="521">
        <v>5545</v>
      </c>
      <c r="BO922" s="521">
        <v>4441</v>
      </c>
      <c r="BP922" s="521">
        <v>3318</v>
      </c>
      <c r="BQ922" s="521">
        <v>28499</v>
      </c>
      <c r="BR922" s="521">
        <v>23234</v>
      </c>
      <c r="BS922" s="521">
        <v>22851</v>
      </c>
      <c r="BT922" s="521">
        <v>17439</v>
      </c>
      <c r="BU922" s="521">
        <v>1819</v>
      </c>
      <c r="BV922" s="521">
        <v>1380</v>
      </c>
      <c r="BW922" s="521">
        <v>42</v>
      </c>
      <c r="BX922" s="521">
        <v>20346</v>
      </c>
      <c r="BY922" s="521">
        <v>484</v>
      </c>
      <c r="BZ922" s="521">
        <v>940</v>
      </c>
      <c r="CA922" s="521">
        <v>36</v>
      </c>
      <c r="CB922" s="521">
        <v>15984</v>
      </c>
      <c r="CC922" s="521">
        <v>444</v>
      </c>
      <c r="CD922" s="521">
        <v>677</v>
      </c>
      <c r="CE922" s="521">
        <v>3703</v>
      </c>
      <c r="CF922" s="521">
        <v>1326321</v>
      </c>
      <c r="CG922" s="521">
        <v>358</v>
      </c>
      <c r="CH922" s="521">
        <v>654</v>
      </c>
      <c r="CI922" s="521">
        <v>2238</v>
      </c>
      <c r="CJ922" s="521">
        <v>1949604</v>
      </c>
      <c r="CK922" s="521">
        <v>871</v>
      </c>
      <c r="CL922" s="521">
        <v>1614</v>
      </c>
      <c r="CM922" s="521">
        <v>518</v>
      </c>
      <c r="CN922" s="521">
        <v>361379</v>
      </c>
      <c r="CO922" s="521">
        <v>698</v>
      </c>
      <c r="CP922" s="521">
        <v>1481</v>
      </c>
      <c r="CQ922" s="521">
        <v>19525</v>
      </c>
      <c r="CR922" s="521">
        <v>16180390</v>
      </c>
      <c r="CS922" s="521">
        <v>829</v>
      </c>
      <c r="CT922" s="521">
        <v>1598</v>
      </c>
      <c r="CU922" s="521">
        <v>2502</v>
      </c>
      <c r="CV922" s="521">
        <v>7555648</v>
      </c>
      <c r="CW922" s="521">
        <v>3020</v>
      </c>
      <c r="CX922" s="521">
        <v>6397</v>
      </c>
      <c r="CY922" s="521">
        <v>726</v>
      </c>
      <c r="CZ922" s="521">
        <v>1727752</v>
      </c>
      <c r="DA922" s="521">
        <v>2380</v>
      </c>
      <c r="DB922" s="521">
        <v>5017</v>
      </c>
      <c r="DC922" s="521">
        <v>312</v>
      </c>
      <c r="DD922" s="521">
        <v>1962402</v>
      </c>
      <c r="DE922" s="521">
        <v>6290</v>
      </c>
      <c r="DF922" s="521">
        <v>15214</v>
      </c>
      <c r="DG922" s="521">
        <v>51</v>
      </c>
      <c r="DH922" s="521">
        <v>165161</v>
      </c>
      <c r="DI922" s="521">
        <v>3238</v>
      </c>
      <c r="DJ922" s="521">
        <v>8141</v>
      </c>
      <c r="DK922" s="521">
        <v>203</v>
      </c>
      <c r="DL922" s="521">
        <v>67265</v>
      </c>
      <c r="DM922" s="521">
        <v>331</v>
      </c>
      <c r="DN922" s="521">
        <v>570</v>
      </c>
      <c r="DO922" s="521">
        <v>2913</v>
      </c>
      <c r="DP922" s="521">
        <v>110581</v>
      </c>
      <c r="DQ922" s="521">
        <v>38</v>
      </c>
      <c r="DR922" s="521">
        <v>68</v>
      </c>
      <c r="DS922" s="521">
        <v>44</v>
      </c>
      <c r="DT922" s="521">
        <v>66988</v>
      </c>
      <c r="DU922" s="521">
        <v>1522</v>
      </c>
      <c r="DV922" s="521">
        <v>3038</v>
      </c>
      <c r="DW922" s="521">
        <v>38</v>
      </c>
      <c r="DX922" s="521"/>
      <c r="DY922" s="521"/>
      <c r="DZ922" s="521"/>
      <c r="EA922" s="521"/>
      <c r="EB922" s="521"/>
      <c r="EC922" s="521"/>
      <c r="ED922" s="521"/>
      <c r="EE922" s="521"/>
      <c r="EF922" s="521"/>
      <c r="EG922" s="521" t="s">
        <v>152</v>
      </c>
      <c r="EH922" s="521" t="s">
        <v>152</v>
      </c>
      <c r="EI922" s="521">
        <v>5</v>
      </c>
      <c r="EJ922" s="496"/>
      <c r="EK922" s="496"/>
      <c r="EL922" s="496"/>
      <c r="EM922" s="496"/>
      <c r="EN922" s="496"/>
      <c r="EO922" s="496"/>
      <c r="EP922" s="496"/>
      <c r="EQ922" s="496"/>
      <c r="ER922" s="496"/>
      <c r="ES922" s="496"/>
      <c r="ET922" s="496"/>
      <c r="EU922" s="496"/>
      <c r="EV922" s="496"/>
      <c r="EW922" s="496"/>
      <c r="EX922" s="496"/>
      <c r="EY922" s="496"/>
      <c r="EZ922" s="497"/>
      <c r="FA922" s="482">
        <f t="shared" si="2281"/>
        <v>3</v>
      </c>
      <c r="FB922" s="493">
        <f t="shared" si="2282"/>
        <v>2021</v>
      </c>
      <c r="FC922" s="498">
        <f t="shared" si="2294"/>
        <v>44256</v>
      </c>
      <c r="FD922" s="499">
        <f t="shared" si="2298"/>
        <v>31</v>
      </c>
      <c r="FE922" s="500"/>
      <c r="FF922" s="515">
        <f t="shared" si="2301"/>
        <v>0.84117816921744148</v>
      </c>
      <c r="FG922" s="500"/>
      <c r="FH922" s="481">
        <f t="shared" si="2283"/>
        <v>1.9910076699285904</v>
      </c>
      <c r="FI922" s="481">
        <f t="shared" si="2284"/>
        <v>1.4665432425284317</v>
      </c>
      <c r="FJ922" s="481">
        <f t="shared" si="2285"/>
        <v>1.9737777777777779</v>
      </c>
      <c r="FK922" s="481">
        <f t="shared" si="2286"/>
        <v>1.4746666666666666</v>
      </c>
      <c r="FL922" s="481">
        <f t="shared" si="2287"/>
        <v>1.2790718549436739</v>
      </c>
      <c r="FM922" s="481">
        <f t="shared" si="2288"/>
        <v>1.0427718684080607</v>
      </c>
      <c r="FN922" s="481">
        <f t="shared" si="2289"/>
        <v>1.4541809851088201</v>
      </c>
      <c r="FO922" s="481">
        <f t="shared" si="2290"/>
        <v>1.1097747231767849</v>
      </c>
      <c r="FP922" s="481">
        <f t="shared" si="2291"/>
        <v>1.5454545454545454</v>
      </c>
      <c r="FQ922" s="481">
        <f t="shared" si="2292"/>
        <v>1.1724723874256584</v>
      </c>
      <c r="FR922" s="501"/>
      <c r="FS922" s="482">
        <f t="shared" si="2302"/>
        <v>113220</v>
      </c>
      <c r="FT922" s="482">
        <f t="shared" si="2302"/>
        <v>150960</v>
      </c>
      <c r="FU922" s="482">
        <f t="shared" si="2302"/>
        <v>377400</v>
      </c>
      <c r="FV922" s="482">
        <f t="shared" si="2302"/>
        <v>2830500</v>
      </c>
      <c r="FW922" s="482">
        <f t="shared" si="2302"/>
        <v>2484117</v>
      </c>
      <c r="FX922" s="482">
        <f t="shared" si="2302"/>
        <v>2034000</v>
      </c>
      <c r="FY922" s="482">
        <f t="shared" si="2302"/>
        <v>35538195</v>
      </c>
      <c r="FZ922" s="482">
        <f t="shared" si="2302"/>
        <v>96326820</v>
      </c>
      <c r="GA922" s="482">
        <f t="shared" si="2302"/>
        <v>9847959</v>
      </c>
      <c r="GB922" s="482"/>
      <c r="GC922" s="482"/>
      <c r="GD922" s="482">
        <f t="shared" si="2303"/>
        <v>39480</v>
      </c>
      <c r="GE922" s="482">
        <f t="shared" si="2303"/>
        <v>24372</v>
      </c>
      <c r="GF922" s="482">
        <f t="shared" si="2303"/>
        <v>2421762</v>
      </c>
      <c r="GG922" s="482">
        <f t="shared" si="2303"/>
        <v>3612132</v>
      </c>
      <c r="GH922" s="482">
        <f t="shared" si="2303"/>
        <v>767158</v>
      </c>
      <c r="GI922" s="482">
        <f t="shared" si="2303"/>
        <v>31200950</v>
      </c>
      <c r="GJ922" s="482">
        <f t="shared" si="2303"/>
        <v>16005294</v>
      </c>
      <c r="GK922" s="482">
        <f t="shared" si="2303"/>
        <v>3642342</v>
      </c>
      <c r="GL922" s="482">
        <f t="shared" si="2303"/>
        <v>4746768</v>
      </c>
      <c r="GM922" s="482">
        <f t="shared" si="2303"/>
        <v>415191</v>
      </c>
      <c r="GN922" s="482">
        <f t="shared" si="2304"/>
        <v>133672</v>
      </c>
      <c r="GO922" s="482">
        <f t="shared" si="2300"/>
        <v>115710</v>
      </c>
      <c r="GP922" s="482">
        <f t="shared" si="2300"/>
        <v>198084</v>
      </c>
      <c r="GQ922" s="482">
        <f t="shared" si="2300"/>
        <v>0</v>
      </c>
      <c r="GR922" s="482"/>
      <c r="GS922" s="482"/>
      <c r="GT922" s="482"/>
      <c r="GU922" s="482"/>
      <c r="GV922" s="502"/>
      <c r="GW922" s="402"/>
      <c r="GX922" s="402"/>
      <c r="GY922" s="402"/>
      <c r="GZ922" s="402"/>
      <c r="HA922" s="402"/>
    </row>
    <row r="923" spans="1:209" ht="9.75" customHeight="1" x14ac:dyDescent="0.2">
      <c r="A923" s="417" t="str">
        <f t="shared" si="2280"/>
        <v>2020-21MARCHRYD</v>
      </c>
      <c r="B923" s="458" t="str">
        <f t="shared" si="2296"/>
        <v>2020-21</v>
      </c>
      <c r="C923" s="402" t="s">
        <v>660</v>
      </c>
      <c r="D923" s="402" t="s">
        <v>663</v>
      </c>
      <c r="E923" s="402" t="s">
        <v>662</v>
      </c>
      <c r="F923" s="478" t="s">
        <v>455</v>
      </c>
      <c r="G923" s="478" t="s">
        <v>693</v>
      </c>
      <c r="H923" s="510">
        <v>80914</v>
      </c>
      <c r="I923" s="510">
        <v>60200</v>
      </c>
      <c r="J923" s="510">
        <v>255573</v>
      </c>
      <c r="K923" s="510">
        <v>4</v>
      </c>
      <c r="L923" s="510">
        <v>1</v>
      </c>
      <c r="M923" s="510">
        <v>2</v>
      </c>
      <c r="N923" s="510">
        <v>22</v>
      </c>
      <c r="O923" s="510">
        <v>83</v>
      </c>
      <c r="P923" s="510">
        <v>285</v>
      </c>
      <c r="Q923" s="510">
        <v>55</v>
      </c>
      <c r="R923" s="510">
        <v>1</v>
      </c>
      <c r="S923" s="510">
        <v>62649</v>
      </c>
      <c r="T923" s="510">
        <v>3891</v>
      </c>
      <c r="U923" s="510">
        <v>2417</v>
      </c>
      <c r="V923" s="510">
        <v>31238</v>
      </c>
      <c r="W923" s="510">
        <v>20295</v>
      </c>
      <c r="X923" s="510">
        <v>338</v>
      </c>
      <c r="Y923" s="510">
        <v>1778582</v>
      </c>
      <c r="Z923" s="510">
        <v>457</v>
      </c>
      <c r="AA923" s="510">
        <v>854</v>
      </c>
      <c r="AB923" s="510">
        <v>1311147</v>
      </c>
      <c r="AC923" s="510">
        <v>542</v>
      </c>
      <c r="AD923" s="510">
        <v>1006</v>
      </c>
      <c r="AE923" s="510">
        <v>34897647</v>
      </c>
      <c r="AF923" s="510">
        <v>1117</v>
      </c>
      <c r="AG923" s="510">
        <v>2086</v>
      </c>
      <c r="AH923" s="510">
        <v>90661781</v>
      </c>
      <c r="AI923" s="510">
        <v>4467</v>
      </c>
      <c r="AJ923" s="510">
        <v>10143</v>
      </c>
      <c r="AK923" s="510">
        <v>1807539</v>
      </c>
      <c r="AL923" s="510">
        <v>5348</v>
      </c>
      <c r="AM923" s="510">
        <v>12570</v>
      </c>
      <c r="AN923" s="510"/>
      <c r="AO923" s="510"/>
      <c r="AP923" s="510"/>
      <c r="AQ923" s="510"/>
      <c r="AR923" s="510"/>
      <c r="AS923" s="510"/>
      <c r="AT923" s="510">
        <v>4302</v>
      </c>
      <c r="AU923" s="510">
        <v>136</v>
      </c>
      <c r="AV923" s="510">
        <v>623</v>
      </c>
      <c r="AW923" s="510">
        <v>1987</v>
      </c>
      <c r="AX923" s="510">
        <v>451</v>
      </c>
      <c r="AY923" s="510">
        <v>3092</v>
      </c>
      <c r="AZ923" s="510">
        <v>1652</v>
      </c>
      <c r="BA923" s="510"/>
      <c r="BB923" s="510"/>
      <c r="BC923" s="510"/>
      <c r="BD923" s="510"/>
      <c r="BE923" s="510"/>
      <c r="BF923" s="510"/>
      <c r="BG923" s="510"/>
      <c r="BH923" s="510"/>
      <c r="BI923" s="510">
        <v>36043</v>
      </c>
      <c r="BJ923" s="510">
        <v>1886</v>
      </c>
      <c r="BK923" s="510">
        <v>20418</v>
      </c>
      <c r="BL923" s="510">
        <v>58347</v>
      </c>
      <c r="BM923" s="510">
        <v>7991</v>
      </c>
      <c r="BN923" s="510">
        <v>5905</v>
      </c>
      <c r="BO923" s="510">
        <v>4829</v>
      </c>
      <c r="BP923" s="510">
        <v>3638</v>
      </c>
      <c r="BQ923" s="510">
        <v>41872</v>
      </c>
      <c r="BR923" s="510">
        <v>32939</v>
      </c>
      <c r="BS923" s="510">
        <v>37379</v>
      </c>
      <c r="BT923" s="510">
        <v>21373</v>
      </c>
      <c r="BU923" s="510">
        <v>587</v>
      </c>
      <c r="BV923" s="510">
        <v>351</v>
      </c>
      <c r="BW923" s="510">
        <v>102</v>
      </c>
      <c r="BX923" s="510">
        <v>57854</v>
      </c>
      <c r="BY923" s="510">
        <v>567</v>
      </c>
      <c r="BZ923" s="510">
        <v>958</v>
      </c>
      <c r="CA923" s="510">
        <v>83</v>
      </c>
      <c r="CB923" s="510">
        <v>39729</v>
      </c>
      <c r="CC923" s="510">
        <v>479</v>
      </c>
      <c r="CD923" s="510">
        <v>918</v>
      </c>
      <c r="CE923" s="510">
        <v>3706</v>
      </c>
      <c r="CF923" s="510">
        <v>1680999</v>
      </c>
      <c r="CG923" s="510">
        <v>454</v>
      </c>
      <c r="CH923" s="510">
        <v>843</v>
      </c>
      <c r="CI923" s="510">
        <v>2230</v>
      </c>
      <c r="CJ923" s="510">
        <v>2330293</v>
      </c>
      <c r="CK923" s="510">
        <v>1045</v>
      </c>
      <c r="CL923" s="510">
        <v>1959</v>
      </c>
      <c r="CM923" s="510">
        <v>992</v>
      </c>
      <c r="CN923" s="510">
        <v>1022938</v>
      </c>
      <c r="CO923" s="510">
        <v>1031</v>
      </c>
      <c r="CP923" s="510">
        <v>2036</v>
      </c>
      <c r="CQ923" s="510">
        <v>28016</v>
      </c>
      <c r="CR923" s="510">
        <v>31544416</v>
      </c>
      <c r="CS923" s="510">
        <v>1126</v>
      </c>
      <c r="CT923" s="510">
        <v>2100</v>
      </c>
      <c r="CU923" s="510">
        <v>1244</v>
      </c>
      <c r="CV923" s="510">
        <v>7412264</v>
      </c>
      <c r="CW923" s="510">
        <v>5958</v>
      </c>
      <c r="CX923" s="510">
        <v>12185</v>
      </c>
      <c r="CY923" s="510">
        <v>576</v>
      </c>
      <c r="CZ923" s="510">
        <v>3352725</v>
      </c>
      <c r="DA923" s="510">
        <v>5821</v>
      </c>
      <c r="DB923" s="510">
        <v>12501</v>
      </c>
      <c r="DC923" s="510">
        <v>858</v>
      </c>
      <c r="DD923" s="510">
        <v>6256970</v>
      </c>
      <c r="DE923" s="510">
        <v>7293</v>
      </c>
      <c r="DF923" s="510">
        <v>16096</v>
      </c>
      <c r="DG923" s="510">
        <v>104</v>
      </c>
      <c r="DH923" s="510">
        <v>902874</v>
      </c>
      <c r="DI923" s="510">
        <v>8681</v>
      </c>
      <c r="DJ923" s="510">
        <v>20007</v>
      </c>
      <c r="DK923" s="510">
        <v>8</v>
      </c>
      <c r="DL923" s="510">
        <v>2375</v>
      </c>
      <c r="DM923" s="510">
        <v>297</v>
      </c>
      <c r="DN923" s="510">
        <v>467</v>
      </c>
      <c r="DO923" s="510">
        <v>2656</v>
      </c>
      <c r="DP923" s="510">
        <v>116993</v>
      </c>
      <c r="DQ923" s="510">
        <v>44</v>
      </c>
      <c r="DR923" s="510">
        <v>59</v>
      </c>
      <c r="DS923" s="510">
        <v>121</v>
      </c>
      <c r="DT923" s="510">
        <v>127767</v>
      </c>
      <c r="DU923" s="510">
        <v>1056</v>
      </c>
      <c r="DV923" s="510">
        <v>2116</v>
      </c>
      <c r="DW923" s="510">
        <v>116</v>
      </c>
      <c r="DX923" s="510"/>
      <c r="DY923" s="510"/>
      <c r="DZ923" s="510"/>
      <c r="EA923" s="510"/>
      <c r="EB923" s="510"/>
      <c r="EC923" s="510"/>
      <c r="ED923" s="510"/>
      <c r="EE923" s="510"/>
      <c r="EF923" s="510"/>
      <c r="EG923" s="510" t="s">
        <v>152</v>
      </c>
      <c r="EH923" s="510" t="s">
        <v>152</v>
      </c>
      <c r="EI923" s="510">
        <v>2</v>
      </c>
      <c r="EJ923" s="479"/>
      <c r="EK923" s="479"/>
      <c r="EL923" s="479"/>
      <c r="EM923" s="479"/>
      <c r="EN923" s="479"/>
      <c r="EO923" s="479"/>
      <c r="EP923" s="479"/>
      <c r="EQ923" s="479"/>
      <c r="ER923" s="479"/>
      <c r="ES923" s="479"/>
      <c r="ET923" s="479"/>
      <c r="EU923" s="479"/>
      <c r="EV923" s="479"/>
      <c r="EW923" s="479"/>
      <c r="EX923" s="479"/>
      <c r="EY923" s="479"/>
      <c r="EZ923" s="516"/>
      <c r="FA923" s="446">
        <f t="shared" si="2281"/>
        <v>3</v>
      </c>
      <c r="FB923" s="417">
        <f t="shared" si="2282"/>
        <v>2021</v>
      </c>
      <c r="FC923" s="448">
        <f t="shared" si="2294"/>
        <v>44256</v>
      </c>
      <c r="FD923" s="449">
        <f t="shared" si="2298"/>
        <v>31</v>
      </c>
      <c r="FE923" s="450"/>
      <c r="FF923" s="451">
        <f t="shared" si="2301"/>
        <v>0.73655019412090961</v>
      </c>
      <c r="FG923" s="450"/>
      <c r="FH923" s="452">
        <f t="shared" si="2283"/>
        <v>2.0537136982780777</v>
      </c>
      <c r="FI923" s="452">
        <f t="shared" si="2284"/>
        <v>1.5176047288614751</v>
      </c>
      <c r="FJ923" s="452">
        <f t="shared" si="2285"/>
        <v>1.9979313198179562</v>
      </c>
      <c r="FK923" s="452">
        <f t="shared" si="2286"/>
        <v>1.5051717004551097</v>
      </c>
      <c r="FL923" s="452">
        <f t="shared" si="2287"/>
        <v>1.340418720788783</v>
      </c>
      <c r="FM923" s="452">
        <f t="shared" si="2288"/>
        <v>1.0544529099174083</v>
      </c>
      <c r="FN923" s="452">
        <f t="shared" si="2289"/>
        <v>1.8417836905641785</v>
      </c>
      <c r="FO923" s="452">
        <f t="shared" si="2290"/>
        <v>1.0531165311653117</v>
      </c>
      <c r="FP923" s="452">
        <f t="shared" si="2291"/>
        <v>1.7366863905325445</v>
      </c>
      <c r="FQ923" s="452">
        <f t="shared" si="2292"/>
        <v>1.0384615384615385</v>
      </c>
      <c r="FR923" s="453"/>
      <c r="FS923" s="446">
        <f t="shared" ref="FS923:GA932" si="2305">IFERROR(HLOOKUP(FS$1,$H$5:$HA$10112,MATCH($A923,$A$5:$A$10112,0),0)*HLOOKUP(FS$2,$H$5:$HA$10112,MATCH($A923,$A$5:$A$10112,0),0),"-")</f>
        <v>60200</v>
      </c>
      <c r="FT923" s="446">
        <f t="shared" si="2305"/>
        <v>120400</v>
      </c>
      <c r="FU923" s="446">
        <f t="shared" si="2305"/>
        <v>1324400</v>
      </c>
      <c r="FV923" s="446">
        <f t="shared" si="2305"/>
        <v>4996600</v>
      </c>
      <c r="FW923" s="446">
        <f t="shared" si="2305"/>
        <v>3322914</v>
      </c>
      <c r="FX923" s="446">
        <f t="shared" si="2305"/>
        <v>2431502</v>
      </c>
      <c r="FY923" s="446">
        <f t="shared" si="2305"/>
        <v>65162468</v>
      </c>
      <c r="FZ923" s="446">
        <f t="shared" si="2305"/>
        <v>205852185</v>
      </c>
      <c r="GA923" s="446">
        <f t="shared" si="2305"/>
        <v>4248660</v>
      </c>
      <c r="GB923" s="446"/>
      <c r="GC923" s="446"/>
      <c r="GD923" s="446">
        <f t="shared" si="2303"/>
        <v>97716</v>
      </c>
      <c r="GE923" s="446">
        <f t="shared" si="2303"/>
        <v>76194</v>
      </c>
      <c r="GF923" s="446">
        <f t="shared" si="2303"/>
        <v>3124158</v>
      </c>
      <c r="GG923" s="446">
        <f t="shared" si="2303"/>
        <v>4368570</v>
      </c>
      <c r="GH923" s="446">
        <f t="shared" si="2303"/>
        <v>2019712</v>
      </c>
      <c r="GI923" s="446">
        <f t="shared" si="2303"/>
        <v>58833600</v>
      </c>
      <c r="GJ923" s="446">
        <f t="shared" si="2303"/>
        <v>15158140</v>
      </c>
      <c r="GK923" s="446">
        <f t="shared" si="2303"/>
        <v>7200576</v>
      </c>
      <c r="GL923" s="446">
        <f t="shared" si="2303"/>
        <v>13810368</v>
      </c>
      <c r="GM923" s="446">
        <f t="shared" si="2303"/>
        <v>2080728</v>
      </c>
      <c r="GN923" s="446">
        <f t="shared" si="2304"/>
        <v>256036</v>
      </c>
      <c r="GO923" s="446">
        <f t="shared" si="2300"/>
        <v>3736</v>
      </c>
      <c r="GP923" s="446">
        <f t="shared" si="2300"/>
        <v>156704</v>
      </c>
      <c r="GQ923" s="446">
        <f t="shared" si="2300"/>
        <v>0</v>
      </c>
      <c r="GR923" s="446"/>
      <c r="GS923" s="446"/>
      <c r="GT923" s="446"/>
      <c r="GU923" s="446"/>
      <c r="GV923" s="416"/>
      <c r="GW923" s="402"/>
      <c r="GX923" s="402"/>
      <c r="GY923" s="402"/>
      <c r="GZ923" s="402"/>
      <c r="HA923" s="402"/>
    </row>
    <row r="924" spans="1:209" ht="9.75" customHeight="1" x14ac:dyDescent="0.2">
      <c r="A924" s="417" t="str">
        <f t="shared" si="2280"/>
        <v>2020-21MARCHRYF</v>
      </c>
      <c r="B924" s="458" t="str">
        <f t="shared" si="2296"/>
        <v>2020-21</v>
      </c>
      <c r="C924" s="402" t="s">
        <v>660</v>
      </c>
      <c r="D924" s="402" t="s">
        <v>667</v>
      </c>
      <c r="E924" s="402" t="s">
        <v>666</v>
      </c>
      <c r="F924" s="478" t="s">
        <v>457</v>
      </c>
      <c r="G924" s="478" t="s">
        <v>694</v>
      </c>
      <c r="H924" s="510">
        <v>98212</v>
      </c>
      <c r="I924" s="510">
        <v>71204</v>
      </c>
      <c r="J924" s="510">
        <v>203821</v>
      </c>
      <c r="K924" s="510">
        <v>3</v>
      </c>
      <c r="L924" s="510">
        <v>2</v>
      </c>
      <c r="M924" s="510">
        <v>3</v>
      </c>
      <c r="N924" s="510">
        <v>3</v>
      </c>
      <c r="O924" s="510">
        <v>23</v>
      </c>
      <c r="P924" s="510">
        <v>316</v>
      </c>
      <c r="Q924" s="510">
        <v>17</v>
      </c>
      <c r="R924" s="510">
        <v>3238</v>
      </c>
      <c r="S924" s="510">
        <v>76341</v>
      </c>
      <c r="T924" s="510">
        <v>7321</v>
      </c>
      <c r="U924" s="510">
        <v>4272</v>
      </c>
      <c r="V924" s="510">
        <v>38623</v>
      </c>
      <c r="W924" s="510">
        <v>18642</v>
      </c>
      <c r="X924" s="510">
        <v>360</v>
      </c>
      <c r="Y924" s="510">
        <v>3218834</v>
      </c>
      <c r="Z924" s="510">
        <v>440</v>
      </c>
      <c r="AA924" s="510">
        <v>812</v>
      </c>
      <c r="AB924" s="510">
        <v>2201351</v>
      </c>
      <c r="AC924" s="510">
        <v>515</v>
      </c>
      <c r="AD924" s="510">
        <v>982</v>
      </c>
      <c r="AE924" s="510">
        <v>52418570</v>
      </c>
      <c r="AF924" s="510">
        <v>1357</v>
      </c>
      <c r="AG924" s="510">
        <v>2723</v>
      </c>
      <c r="AH924" s="510">
        <v>62737671</v>
      </c>
      <c r="AI924" s="510">
        <v>3365</v>
      </c>
      <c r="AJ924" s="510">
        <v>7908</v>
      </c>
      <c r="AK924" s="510">
        <v>1965446</v>
      </c>
      <c r="AL924" s="510">
        <v>5460</v>
      </c>
      <c r="AM924" s="510">
        <v>12778</v>
      </c>
      <c r="AN924" s="510"/>
      <c r="AO924" s="510"/>
      <c r="AP924" s="510"/>
      <c r="AQ924" s="510"/>
      <c r="AR924" s="510"/>
      <c r="AS924" s="510"/>
      <c r="AT924" s="510">
        <v>4384</v>
      </c>
      <c r="AU924" s="510">
        <v>350</v>
      </c>
      <c r="AV924" s="510">
        <v>1018</v>
      </c>
      <c r="AW924" s="510">
        <v>3888</v>
      </c>
      <c r="AX924" s="510">
        <v>351</v>
      </c>
      <c r="AY924" s="510">
        <v>2665</v>
      </c>
      <c r="AZ924" s="510">
        <v>1</v>
      </c>
      <c r="BA924" s="510"/>
      <c r="BB924" s="510"/>
      <c r="BC924" s="510"/>
      <c r="BD924" s="510"/>
      <c r="BE924" s="510"/>
      <c r="BF924" s="510"/>
      <c r="BG924" s="510"/>
      <c r="BH924" s="510"/>
      <c r="BI924" s="510">
        <v>39186</v>
      </c>
      <c r="BJ924" s="510">
        <v>3434</v>
      </c>
      <c r="BK924" s="510">
        <v>29337</v>
      </c>
      <c r="BL924" s="510">
        <v>71957</v>
      </c>
      <c r="BM924" s="510">
        <v>14830</v>
      </c>
      <c r="BN924" s="510">
        <v>11155</v>
      </c>
      <c r="BO924" s="510">
        <v>8888</v>
      </c>
      <c r="BP924" s="510">
        <v>6643</v>
      </c>
      <c r="BQ924" s="510">
        <v>50524</v>
      </c>
      <c r="BR924" s="510">
        <v>41624</v>
      </c>
      <c r="BS924" s="510">
        <v>27467</v>
      </c>
      <c r="BT924" s="510">
        <v>19764</v>
      </c>
      <c r="BU924" s="510">
        <v>547</v>
      </c>
      <c r="BV924" s="510">
        <v>386</v>
      </c>
      <c r="BW924" s="510">
        <v>62</v>
      </c>
      <c r="BX924" s="510">
        <v>33155</v>
      </c>
      <c r="BY924" s="510">
        <v>535</v>
      </c>
      <c r="BZ924" s="510">
        <v>975</v>
      </c>
      <c r="CA924" s="510">
        <v>42</v>
      </c>
      <c r="CB924" s="510">
        <v>20117</v>
      </c>
      <c r="CC924" s="510">
        <v>479</v>
      </c>
      <c r="CD924" s="510">
        <v>841</v>
      </c>
      <c r="CE924" s="510">
        <v>7217</v>
      </c>
      <c r="CF924" s="510">
        <v>3165562</v>
      </c>
      <c r="CG924" s="510">
        <v>439</v>
      </c>
      <c r="CH924" s="510">
        <v>810</v>
      </c>
      <c r="CI924" s="510">
        <v>2203</v>
      </c>
      <c r="CJ924" s="510">
        <v>3403181</v>
      </c>
      <c r="CK924" s="510">
        <v>1545</v>
      </c>
      <c r="CL924" s="510">
        <v>2961</v>
      </c>
      <c r="CM924" s="510">
        <v>856</v>
      </c>
      <c r="CN924" s="510">
        <v>1159716</v>
      </c>
      <c r="CO924" s="510">
        <v>1355</v>
      </c>
      <c r="CP924" s="510">
        <v>2781</v>
      </c>
      <c r="CQ924" s="510">
        <v>35564</v>
      </c>
      <c r="CR924" s="510">
        <v>47855673</v>
      </c>
      <c r="CS924" s="510">
        <v>1346</v>
      </c>
      <c r="CT924" s="510">
        <v>2709</v>
      </c>
      <c r="CU924" s="510">
        <v>2239</v>
      </c>
      <c r="CV924" s="510">
        <v>9251630</v>
      </c>
      <c r="CW924" s="510">
        <v>4132</v>
      </c>
      <c r="CX924" s="510">
        <v>9096</v>
      </c>
      <c r="CY924" s="510">
        <v>308</v>
      </c>
      <c r="CZ924" s="510">
        <v>1369219</v>
      </c>
      <c r="DA924" s="510">
        <v>4446</v>
      </c>
      <c r="DB924" s="510">
        <v>11701</v>
      </c>
      <c r="DC924" s="510">
        <v>1180</v>
      </c>
      <c r="DD924" s="510">
        <v>6899090</v>
      </c>
      <c r="DE924" s="510">
        <v>5847</v>
      </c>
      <c r="DF924" s="510">
        <v>13109</v>
      </c>
      <c r="DG924" s="510">
        <v>66</v>
      </c>
      <c r="DH924" s="510">
        <v>322188</v>
      </c>
      <c r="DI924" s="510">
        <v>4882</v>
      </c>
      <c r="DJ924" s="510">
        <v>16016</v>
      </c>
      <c r="DK924" s="510">
        <v>581</v>
      </c>
      <c r="DL924" s="510">
        <v>239830</v>
      </c>
      <c r="DM924" s="510">
        <v>413</v>
      </c>
      <c r="DN924" s="510">
        <v>713</v>
      </c>
      <c r="DO924" s="510">
        <v>4729</v>
      </c>
      <c r="DP924" s="510">
        <v>158918</v>
      </c>
      <c r="DQ924" s="510">
        <v>34</v>
      </c>
      <c r="DR924" s="510">
        <v>55</v>
      </c>
      <c r="DS924" s="510">
        <v>166</v>
      </c>
      <c r="DT924" s="510">
        <v>214313</v>
      </c>
      <c r="DU924" s="510">
        <v>1291</v>
      </c>
      <c r="DV924" s="510">
        <v>2691</v>
      </c>
      <c r="DW924" s="510">
        <v>157</v>
      </c>
      <c r="DX924" s="510"/>
      <c r="DY924" s="510"/>
      <c r="DZ924" s="510"/>
      <c r="EA924" s="510"/>
      <c r="EB924" s="510"/>
      <c r="EC924" s="510"/>
      <c r="ED924" s="510"/>
      <c r="EE924" s="510"/>
      <c r="EF924" s="510"/>
      <c r="EG924" s="510" t="s">
        <v>152</v>
      </c>
      <c r="EH924" s="510" t="s">
        <v>152</v>
      </c>
      <c r="EI924" s="510">
        <v>2</v>
      </c>
      <c r="EJ924" s="479"/>
      <c r="EK924" s="479"/>
      <c r="EL924" s="479"/>
      <c r="EM924" s="479"/>
      <c r="EN924" s="479"/>
      <c r="EO924" s="479"/>
      <c r="EP924" s="479"/>
      <c r="EQ924" s="479"/>
      <c r="ER924" s="479"/>
      <c r="ES924" s="479"/>
      <c r="ET924" s="479"/>
      <c r="EU924" s="479"/>
      <c r="EV924" s="479"/>
      <c r="EW924" s="479"/>
      <c r="EX924" s="479"/>
      <c r="EY924" s="479"/>
      <c r="EZ924" s="476"/>
      <c r="FA924" s="446">
        <f t="shared" si="2281"/>
        <v>3</v>
      </c>
      <c r="FB924" s="417">
        <f t="shared" si="2282"/>
        <v>2021</v>
      </c>
      <c r="FC924" s="448">
        <f t="shared" si="2294"/>
        <v>44256</v>
      </c>
      <c r="FD924" s="449">
        <f t="shared" si="2298"/>
        <v>31</v>
      </c>
      <c r="FE924" s="450"/>
      <c r="FF924" s="451">
        <f t="shared" si="2301"/>
        <v>0.67508922198429688</v>
      </c>
      <c r="FG924" s="450"/>
      <c r="FH924" s="452">
        <f t="shared" si="2283"/>
        <v>2.025679551973774</v>
      </c>
      <c r="FI924" s="452">
        <f t="shared" si="2284"/>
        <v>1.5236989482311161</v>
      </c>
      <c r="FJ924" s="452">
        <f t="shared" si="2285"/>
        <v>2.0805243445692883</v>
      </c>
      <c r="FK924" s="452">
        <f t="shared" si="2286"/>
        <v>1.5550093632958801</v>
      </c>
      <c r="FL924" s="452">
        <f t="shared" si="2287"/>
        <v>1.3081324599332005</v>
      </c>
      <c r="FM924" s="452">
        <f t="shared" si="2288"/>
        <v>1.0776998161717111</v>
      </c>
      <c r="FN924" s="452">
        <f t="shared" si="2289"/>
        <v>1.4733934127239567</v>
      </c>
      <c r="FO924" s="452">
        <f t="shared" si="2290"/>
        <v>1.0601866752494367</v>
      </c>
      <c r="FP924" s="452">
        <f t="shared" si="2291"/>
        <v>1.5194444444444444</v>
      </c>
      <c r="FQ924" s="452">
        <f t="shared" si="2292"/>
        <v>1.0722222222222222</v>
      </c>
      <c r="FR924" s="453"/>
      <c r="FS924" s="446">
        <f t="shared" si="2305"/>
        <v>142408</v>
      </c>
      <c r="FT924" s="446">
        <f t="shared" si="2305"/>
        <v>213612</v>
      </c>
      <c r="FU924" s="446">
        <f t="shared" si="2305"/>
        <v>213612</v>
      </c>
      <c r="FV924" s="446">
        <f t="shared" si="2305"/>
        <v>1637692</v>
      </c>
      <c r="FW924" s="446">
        <f t="shared" si="2305"/>
        <v>5944652</v>
      </c>
      <c r="FX924" s="446">
        <f t="shared" si="2305"/>
        <v>4195104</v>
      </c>
      <c r="FY924" s="446">
        <f t="shared" si="2305"/>
        <v>105170429</v>
      </c>
      <c r="FZ924" s="446">
        <f t="shared" si="2305"/>
        <v>147420936</v>
      </c>
      <c r="GA924" s="446">
        <f t="shared" si="2305"/>
        <v>4600080</v>
      </c>
      <c r="GB924" s="446"/>
      <c r="GC924" s="446"/>
      <c r="GD924" s="446">
        <f t="shared" si="2303"/>
        <v>60450</v>
      </c>
      <c r="GE924" s="446">
        <f t="shared" si="2303"/>
        <v>35322</v>
      </c>
      <c r="GF924" s="446">
        <f t="shared" si="2303"/>
        <v>5845770</v>
      </c>
      <c r="GG924" s="446">
        <f t="shared" si="2303"/>
        <v>6523083</v>
      </c>
      <c r="GH924" s="446">
        <f t="shared" si="2303"/>
        <v>2380536</v>
      </c>
      <c r="GI924" s="446">
        <f t="shared" si="2303"/>
        <v>96342876</v>
      </c>
      <c r="GJ924" s="446">
        <f t="shared" si="2303"/>
        <v>20365944</v>
      </c>
      <c r="GK924" s="446">
        <f t="shared" si="2303"/>
        <v>3603908</v>
      </c>
      <c r="GL924" s="446">
        <f t="shared" si="2303"/>
        <v>15468620</v>
      </c>
      <c r="GM924" s="446">
        <f t="shared" si="2303"/>
        <v>1057056</v>
      </c>
      <c r="GN924" s="446">
        <f t="shared" si="2304"/>
        <v>446706</v>
      </c>
      <c r="GO924" s="446">
        <f t="shared" si="2300"/>
        <v>414253</v>
      </c>
      <c r="GP924" s="446">
        <f t="shared" si="2300"/>
        <v>260095</v>
      </c>
      <c r="GQ924" s="446">
        <f t="shared" si="2300"/>
        <v>0</v>
      </c>
      <c r="GR924" s="446"/>
      <c r="GS924" s="446"/>
      <c r="GT924" s="446"/>
      <c r="GU924" s="446"/>
      <c r="GV924" s="416"/>
      <c r="GW924" s="402"/>
      <c r="GX924" s="402"/>
      <c r="GY924" s="402"/>
      <c r="GZ924" s="402"/>
      <c r="HA924" s="402"/>
    </row>
    <row r="925" spans="1:209" ht="9.75" customHeight="1" x14ac:dyDescent="0.2">
      <c r="A925" s="417" t="str">
        <f t="shared" si="2280"/>
        <v>2020-21MARCHRYA</v>
      </c>
      <c r="B925" s="458" t="str">
        <f t="shared" si="2296"/>
        <v>2020-21</v>
      </c>
      <c r="C925" s="402" t="s">
        <v>660</v>
      </c>
      <c r="D925" s="402" t="s">
        <v>653</v>
      </c>
      <c r="E925" s="402" t="s">
        <v>652</v>
      </c>
      <c r="F925" s="478" t="s">
        <v>452</v>
      </c>
      <c r="G925" s="478" t="s">
        <v>697</v>
      </c>
      <c r="H925" s="510">
        <v>114289</v>
      </c>
      <c r="I925" s="510">
        <v>76090</v>
      </c>
      <c r="J925" s="510">
        <v>32482</v>
      </c>
      <c r="K925" s="510">
        <v>0</v>
      </c>
      <c r="L925" s="510">
        <v>0</v>
      </c>
      <c r="M925" s="510">
        <v>0</v>
      </c>
      <c r="N925" s="510">
        <v>0</v>
      </c>
      <c r="O925" s="510">
        <v>15</v>
      </c>
      <c r="P925" s="510">
        <v>426</v>
      </c>
      <c r="Q925" s="510">
        <v>0</v>
      </c>
      <c r="R925" s="510">
        <v>83</v>
      </c>
      <c r="S925" s="510">
        <v>96376</v>
      </c>
      <c r="T925" s="510">
        <v>6681</v>
      </c>
      <c r="U925" s="510">
        <v>3815</v>
      </c>
      <c r="V925" s="510">
        <v>42465</v>
      </c>
      <c r="W925" s="510">
        <v>34397</v>
      </c>
      <c r="X925" s="510">
        <v>2135</v>
      </c>
      <c r="Y925" s="510">
        <v>2651911</v>
      </c>
      <c r="Z925" s="510">
        <v>397</v>
      </c>
      <c r="AA925" s="510">
        <v>687</v>
      </c>
      <c r="AB925" s="510">
        <v>1728480</v>
      </c>
      <c r="AC925" s="510">
        <v>453</v>
      </c>
      <c r="AD925" s="510">
        <v>799</v>
      </c>
      <c r="AE925" s="510">
        <v>31166770</v>
      </c>
      <c r="AF925" s="510">
        <v>734</v>
      </c>
      <c r="AG925" s="510">
        <v>1335</v>
      </c>
      <c r="AH925" s="510">
        <v>58603484</v>
      </c>
      <c r="AI925" s="510">
        <v>1704</v>
      </c>
      <c r="AJ925" s="510">
        <v>3629</v>
      </c>
      <c r="AK925" s="510">
        <v>5445162</v>
      </c>
      <c r="AL925" s="510">
        <v>2550</v>
      </c>
      <c r="AM925" s="510">
        <v>5836</v>
      </c>
      <c r="AN925" s="510"/>
      <c r="AO925" s="510"/>
      <c r="AP925" s="510"/>
      <c r="AQ925" s="510"/>
      <c r="AR925" s="510"/>
      <c r="AS925" s="510"/>
      <c r="AT925" s="510">
        <v>4159</v>
      </c>
      <c r="AU925" s="510">
        <v>12</v>
      </c>
      <c r="AV925" s="510">
        <v>8</v>
      </c>
      <c r="AW925" s="510">
        <v>0</v>
      </c>
      <c r="AX925" s="510">
        <v>250</v>
      </c>
      <c r="AY925" s="510">
        <v>3889</v>
      </c>
      <c r="AZ925" s="510">
        <v>2752</v>
      </c>
      <c r="BA925" s="510"/>
      <c r="BB925" s="510"/>
      <c r="BC925" s="510"/>
      <c r="BD925" s="510"/>
      <c r="BE925" s="510"/>
      <c r="BF925" s="510"/>
      <c r="BG925" s="510"/>
      <c r="BH925" s="510"/>
      <c r="BI925" s="510">
        <v>48946</v>
      </c>
      <c r="BJ925" s="510">
        <v>6797</v>
      </c>
      <c r="BK925" s="510">
        <v>36474</v>
      </c>
      <c r="BL925" s="510">
        <v>92217</v>
      </c>
      <c r="BM925" s="510">
        <v>13835</v>
      </c>
      <c r="BN925" s="510">
        <v>9698</v>
      </c>
      <c r="BO925" s="510">
        <v>7871</v>
      </c>
      <c r="BP925" s="510">
        <v>5620</v>
      </c>
      <c r="BQ925" s="510">
        <v>53287</v>
      </c>
      <c r="BR925" s="510">
        <v>43737</v>
      </c>
      <c r="BS925" s="510">
        <v>56793</v>
      </c>
      <c r="BT925" s="510">
        <v>35222</v>
      </c>
      <c r="BU925" s="510">
        <v>4703</v>
      </c>
      <c r="BV925" s="510">
        <v>2171</v>
      </c>
      <c r="BW925" s="510">
        <v>109</v>
      </c>
      <c r="BX925" s="510">
        <v>53524</v>
      </c>
      <c r="BY925" s="510">
        <v>491</v>
      </c>
      <c r="BZ925" s="510">
        <v>834</v>
      </c>
      <c r="CA925" s="510">
        <v>57</v>
      </c>
      <c r="CB925" s="510">
        <v>25968</v>
      </c>
      <c r="CC925" s="510">
        <v>456</v>
      </c>
      <c r="CD925" s="510">
        <v>773</v>
      </c>
      <c r="CE925" s="510">
        <v>6515</v>
      </c>
      <c r="CF925" s="510">
        <v>2572419</v>
      </c>
      <c r="CG925" s="510">
        <v>395</v>
      </c>
      <c r="CH925" s="510">
        <v>681</v>
      </c>
      <c r="CI925" s="510">
        <v>3919</v>
      </c>
      <c r="CJ925" s="510">
        <v>2971065</v>
      </c>
      <c r="CK925" s="510">
        <v>758</v>
      </c>
      <c r="CL925" s="510">
        <v>1371</v>
      </c>
      <c r="CM925" s="510">
        <v>856</v>
      </c>
      <c r="CN925" s="510">
        <v>562512</v>
      </c>
      <c r="CO925" s="510">
        <v>657</v>
      </c>
      <c r="CP925" s="510">
        <v>1341</v>
      </c>
      <c r="CQ925" s="510">
        <v>37690</v>
      </c>
      <c r="CR925" s="510">
        <v>27633193</v>
      </c>
      <c r="CS925" s="510">
        <v>733</v>
      </c>
      <c r="CT925" s="510">
        <v>1330</v>
      </c>
      <c r="CU925" s="510">
        <v>3284</v>
      </c>
      <c r="CV925" s="510">
        <v>8412530</v>
      </c>
      <c r="CW925" s="510">
        <v>2562</v>
      </c>
      <c r="CX925" s="510">
        <v>5384</v>
      </c>
      <c r="CY925" s="510">
        <v>652</v>
      </c>
      <c r="CZ925" s="510">
        <v>1630962</v>
      </c>
      <c r="DA925" s="510">
        <v>2501</v>
      </c>
      <c r="DB925" s="510">
        <v>5635</v>
      </c>
      <c r="DC925" s="510">
        <v>1369</v>
      </c>
      <c r="DD925" s="510">
        <v>4525317</v>
      </c>
      <c r="DE925" s="510">
        <v>3306</v>
      </c>
      <c r="DF925" s="510">
        <v>6405</v>
      </c>
      <c r="DG925" s="510">
        <v>189</v>
      </c>
      <c r="DH925" s="510">
        <v>655771</v>
      </c>
      <c r="DI925" s="510">
        <v>3470</v>
      </c>
      <c r="DJ925" s="510">
        <v>7400</v>
      </c>
      <c r="DK925" s="510">
        <v>272</v>
      </c>
      <c r="DL925" s="510">
        <v>74381</v>
      </c>
      <c r="DM925" s="510">
        <v>273</v>
      </c>
      <c r="DN925" s="510">
        <v>463</v>
      </c>
      <c r="DO925" s="510">
        <v>4142</v>
      </c>
      <c r="DP925" s="510">
        <v>94830</v>
      </c>
      <c r="DQ925" s="510">
        <v>23</v>
      </c>
      <c r="DR925" s="510">
        <v>42</v>
      </c>
      <c r="DS925" s="510">
        <v>143</v>
      </c>
      <c r="DT925" s="510">
        <v>106644</v>
      </c>
      <c r="DU925" s="510">
        <v>746</v>
      </c>
      <c r="DV925" s="510">
        <v>1258</v>
      </c>
      <c r="DW925" s="510">
        <v>134</v>
      </c>
      <c r="DX925" s="510"/>
      <c r="DY925" s="510"/>
      <c r="DZ925" s="510"/>
      <c r="EA925" s="510"/>
      <c r="EB925" s="510"/>
      <c r="EC925" s="510"/>
      <c r="ED925" s="510"/>
      <c r="EE925" s="510"/>
      <c r="EF925" s="510"/>
      <c r="EG925" s="510" t="s">
        <v>152</v>
      </c>
      <c r="EH925" s="510" t="s">
        <v>152</v>
      </c>
      <c r="EI925" s="510">
        <v>962</v>
      </c>
      <c r="EJ925" s="479"/>
      <c r="EK925" s="479"/>
      <c r="EL925" s="479"/>
      <c r="EM925" s="479"/>
      <c r="EN925" s="479"/>
      <c r="EO925" s="479"/>
      <c r="EP925" s="479"/>
      <c r="EQ925" s="479"/>
      <c r="ER925" s="479"/>
      <c r="ES925" s="479"/>
      <c r="ET925" s="479"/>
      <c r="EU925" s="479"/>
      <c r="EV925" s="479"/>
      <c r="EW925" s="479"/>
      <c r="EX925" s="479"/>
      <c r="EY925" s="479"/>
      <c r="EZ925" s="476"/>
      <c r="FA925" s="446">
        <f t="shared" si="2281"/>
        <v>3</v>
      </c>
      <c r="FB925" s="417">
        <f t="shared" si="2282"/>
        <v>2021</v>
      </c>
      <c r="FC925" s="448">
        <f t="shared" si="2294"/>
        <v>44256</v>
      </c>
      <c r="FD925" s="449">
        <f t="shared" si="2298"/>
        <v>31</v>
      </c>
      <c r="FE925" s="450"/>
      <c r="FF925" s="451">
        <f t="shared" si="2301"/>
        <v>0.66219024780175861</v>
      </c>
      <c r="FG925" s="450"/>
      <c r="FH925" s="452">
        <f t="shared" si="2283"/>
        <v>2.0707977847627599</v>
      </c>
      <c r="FI925" s="452">
        <f t="shared" si="2284"/>
        <v>1.4515791049244124</v>
      </c>
      <c r="FJ925" s="452">
        <f t="shared" si="2285"/>
        <v>2.0631716906946265</v>
      </c>
      <c r="FK925" s="452">
        <f t="shared" si="2286"/>
        <v>1.473132372214941</v>
      </c>
      <c r="FL925" s="452">
        <f t="shared" si="2287"/>
        <v>1.2548451666077947</v>
      </c>
      <c r="FM925" s="452">
        <f t="shared" si="2288"/>
        <v>1.0299540798304485</v>
      </c>
      <c r="FN925" s="452">
        <f t="shared" si="2289"/>
        <v>1.6511032938919092</v>
      </c>
      <c r="FO925" s="452">
        <f t="shared" si="2290"/>
        <v>1.0239846498241125</v>
      </c>
      <c r="FP925" s="452">
        <f t="shared" si="2291"/>
        <v>2.2028103044496485</v>
      </c>
      <c r="FQ925" s="452">
        <f t="shared" si="2292"/>
        <v>1.0168618266978924</v>
      </c>
      <c r="FR925" s="453"/>
      <c r="FS925" s="446">
        <f t="shared" si="2305"/>
        <v>0</v>
      </c>
      <c r="FT925" s="446">
        <f t="shared" si="2305"/>
        <v>0</v>
      </c>
      <c r="FU925" s="446">
        <f t="shared" si="2305"/>
        <v>0</v>
      </c>
      <c r="FV925" s="446">
        <f t="shared" si="2305"/>
        <v>1141350</v>
      </c>
      <c r="FW925" s="446">
        <f t="shared" si="2305"/>
        <v>4589847</v>
      </c>
      <c r="FX925" s="446">
        <f t="shared" si="2305"/>
        <v>3048185</v>
      </c>
      <c r="FY925" s="446">
        <f t="shared" si="2305"/>
        <v>56690775</v>
      </c>
      <c r="FZ925" s="446">
        <f t="shared" si="2305"/>
        <v>124826713</v>
      </c>
      <c r="GA925" s="446">
        <f t="shared" si="2305"/>
        <v>12459860</v>
      </c>
      <c r="GB925" s="446"/>
      <c r="GC925" s="446"/>
      <c r="GD925" s="446">
        <f t="shared" si="2303"/>
        <v>90906</v>
      </c>
      <c r="GE925" s="446">
        <f t="shared" si="2303"/>
        <v>44061</v>
      </c>
      <c r="GF925" s="446">
        <f t="shared" si="2303"/>
        <v>4436715</v>
      </c>
      <c r="GG925" s="446">
        <f t="shared" si="2303"/>
        <v>5372949</v>
      </c>
      <c r="GH925" s="446">
        <f t="shared" si="2303"/>
        <v>1147896</v>
      </c>
      <c r="GI925" s="446">
        <f t="shared" si="2303"/>
        <v>50127700</v>
      </c>
      <c r="GJ925" s="446">
        <f t="shared" si="2303"/>
        <v>17681056</v>
      </c>
      <c r="GK925" s="446">
        <f t="shared" si="2303"/>
        <v>3674020</v>
      </c>
      <c r="GL925" s="446">
        <f t="shared" si="2303"/>
        <v>8768445</v>
      </c>
      <c r="GM925" s="446">
        <f t="shared" si="2303"/>
        <v>1398600</v>
      </c>
      <c r="GN925" s="446">
        <f t="shared" si="2304"/>
        <v>179894</v>
      </c>
      <c r="GO925" s="446">
        <f t="shared" si="2300"/>
        <v>125936</v>
      </c>
      <c r="GP925" s="446">
        <f t="shared" si="2300"/>
        <v>173964</v>
      </c>
      <c r="GQ925" s="446">
        <f t="shared" si="2300"/>
        <v>0</v>
      </c>
      <c r="GR925" s="446"/>
      <c r="GS925" s="446"/>
      <c r="GT925" s="446"/>
      <c r="GU925" s="446"/>
      <c r="GV925" s="416"/>
      <c r="GW925" s="402"/>
      <c r="GX925" s="402"/>
      <c r="GY925" s="402"/>
      <c r="GZ925" s="402"/>
      <c r="HA925" s="402"/>
    </row>
    <row r="926" spans="1:209" ht="9.75" customHeight="1" x14ac:dyDescent="0.2">
      <c r="A926" s="485" t="str">
        <f t="shared" si="2280"/>
        <v>2020-21MARCHRX8</v>
      </c>
      <c r="B926" s="503" t="str">
        <f t="shared" si="2296"/>
        <v>2020-21</v>
      </c>
      <c r="C926" s="436" t="s">
        <v>660</v>
      </c>
      <c r="D926" s="436" t="s">
        <v>646</v>
      </c>
      <c r="E926" s="436" t="s">
        <v>645</v>
      </c>
      <c r="F926" s="504" t="s">
        <v>450</v>
      </c>
      <c r="G926" s="504" t="s">
        <v>696</v>
      </c>
      <c r="H926" s="522">
        <v>96334</v>
      </c>
      <c r="I926" s="522">
        <v>51677</v>
      </c>
      <c r="J926" s="522">
        <v>292958</v>
      </c>
      <c r="K926" s="522">
        <v>6</v>
      </c>
      <c r="L926" s="522">
        <v>1</v>
      </c>
      <c r="M926" s="522">
        <v>7</v>
      </c>
      <c r="N926" s="522">
        <v>38</v>
      </c>
      <c r="O926" s="522">
        <v>100</v>
      </c>
      <c r="P926" s="522">
        <v>267</v>
      </c>
      <c r="Q926" s="522">
        <v>198</v>
      </c>
      <c r="R926" s="522">
        <v>149</v>
      </c>
      <c r="S926" s="522">
        <v>69951</v>
      </c>
      <c r="T926" s="522">
        <v>5242</v>
      </c>
      <c r="U926" s="522">
        <v>3528</v>
      </c>
      <c r="V926" s="522">
        <v>37487</v>
      </c>
      <c r="W926" s="522">
        <v>13983</v>
      </c>
      <c r="X926" s="522">
        <v>273</v>
      </c>
      <c r="Y926" s="522">
        <v>2308582</v>
      </c>
      <c r="Z926" s="522">
        <v>440</v>
      </c>
      <c r="AA926" s="522">
        <v>754</v>
      </c>
      <c r="AB926" s="522">
        <v>1781615</v>
      </c>
      <c r="AC926" s="522">
        <v>505</v>
      </c>
      <c r="AD926" s="522">
        <v>893</v>
      </c>
      <c r="AE926" s="522">
        <v>47939593</v>
      </c>
      <c r="AF926" s="522">
        <v>1279</v>
      </c>
      <c r="AG926" s="522">
        <v>2666</v>
      </c>
      <c r="AH926" s="522">
        <v>49421289</v>
      </c>
      <c r="AI926" s="522">
        <v>3534</v>
      </c>
      <c r="AJ926" s="522">
        <v>8697</v>
      </c>
      <c r="AK926" s="522">
        <v>1512015</v>
      </c>
      <c r="AL926" s="522">
        <v>5539</v>
      </c>
      <c r="AM926" s="522">
        <v>14953</v>
      </c>
      <c r="AN926" s="522"/>
      <c r="AO926" s="522"/>
      <c r="AP926" s="522"/>
      <c r="AQ926" s="522"/>
      <c r="AR926" s="522"/>
      <c r="AS926" s="522"/>
      <c r="AT926" s="522">
        <v>5904</v>
      </c>
      <c r="AU926" s="522">
        <v>663</v>
      </c>
      <c r="AV926" s="522">
        <v>1428</v>
      </c>
      <c r="AW926" s="522">
        <v>5186</v>
      </c>
      <c r="AX926" s="522">
        <v>1846</v>
      </c>
      <c r="AY926" s="522">
        <v>1967</v>
      </c>
      <c r="AZ926" s="522">
        <v>3182</v>
      </c>
      <c r="BA926" s="522"/>
      <c r="BB926" s="522"/>
      <c r="BC926" s="522"/>
      <c r="BD926" s="522"/>
      <c r="BE926" s="522"/>
      <c r="BF926" s="522"/>
      <c r="BG926" s="522"/>
      <c r="BH926" s="522"/>
      <c r="BI926" s="522">
        <v>38850</v>
      </c>
      <c r="BJ926" s="522">
        <v>5724</v>
      </c>
      <c r="BK926" s="522">
        <v>19473</v>
      </c>
      <c r="BL926" s="522">
        <v>64047</v>
      </c>
      <c r="BM926" s="522">
        <v>9892</v>
      </c>
      <c r="BN926" s="522">
        <v>7780</v>
      </c>
      <c r="BO926" s="522">
        <v>6392</v>
      </c>
      <c r="BP926" s="522">
        <v>5074</v>
      </c>
      <c r="BQ926" s="522">
        <v>47641</v>
      </c>
      <c r="BR926" s="522">
        <v>40075</v>
      </c>
      <c r="BS926" s="522">
        <v>20514</v>
      </c>
      <c r="BT926" s="522">
        <v>14977</v>
      </c>
      <c r="BU926" s="522">
        <v>445</v>
      </c>
      <c r="BV926" s="522">
        <v>297</v>
      </c>
      <c r="BW926" s="522">
        <v>184</v>
      </c>
      <c r="BX926" s="522">
        <v>86123</v>
      </c>
      <c r="BY926" s="522">
        <v>468</v>
      </c>
      <c r="BZ926" s="522">
        <v>801</v>
      </c>
      <c r="CA926" s="522">
        <v>51</v>
      </c>
      <c r="CB926" s="522">
        <v>23150</v>
      </c>
      <c r="CC926" s="522">
        <v>454</v>
      </c>
      <c r="CD926" s="522">
        <v>850</v>
      </c>
      <c r="CE926" s="522">
        <v>5007</v>
      </c>
      <c r="CF926" s="522">
        <v>2199309</v>
      </c>
      <c r="CG926" s="522">
        <v>439</v>
      </c>
      <c r="CH926" s="522">
        <v>749</v>
      </c>
      <c r="CI926" s="522">
        <v>3600</v>
      </c>
      <c r="CJ926" s="522">
        <v>4753227</v>
      </c>
      <c r="CK926" s="522">
        <v>1320</v>
      </c>
      <c r="CL926" s="522">
        <v>2655</v>
      </c>
      <c r="CM926" s="522">
        <v>849</v>
      </c>
      <c r="CN926" s="522">
        <v>1053894</v>
      </c>
      <c r="CO926" s="522">
        <v>1241</v>
      </c>
      <c r="CP926" s="522">
        <v>2850</v>
      </c>
      <c r="CQ926" s="522">
        <v>33038</v>
      </c>
      <c r="CR926" s="522">
        <v>42132472</v>
      </c>
      <c r="CS926" s="522">
        <v>1275</v>
      </c>
      <c r="CT926" s="522">
        <v>2664</v>
      </c>
      <c r="CU926" s="522">
        <v>2673</v>
      </c>
      <c r="CV926" s="522">
        <v>11907815</v>
      </c>
      <c r="CW926" s="522">
        <v>4455</v>
      </c>
      <c r="CX926" s="522">
        <v>9311</v>
      </c>
      <c r="CY926" s="522">
        <v>1579</v>
      </c>
      <c r="CZ926" s="522">
        <v>6603699</v>
      </c>
      <c r="DA926" s="522">
        <v>4182</v>
      </c>
      <c r="DB926" s="522">
        <v>8902</v>
      </c>
      <c r="DC926" s="522">
        <v>1893</v>
      </c>
      <c r="DD926" s="522">
        <v>13250750</v>
      </c>
      <c r="DE926" s="522">
        <v>7000</v>
      </c>
      <c r="DF926" s="522">
        <v>15796</v>
      </c>
      <c r="DG926" s="522">
        <v>768</v>
      </c>
      <c r="DH926" s="522">
        <v>4472081</v>
      </c>
      <c r="DI926" s="522">
        <v>5823</v>
      </c>
      <c r="DJ926" s="522">
        <v>13152</v>
      </c>
      <c r="DK926" s="522">
        <v>235</v>
      </c>
      <c r="DL926" s="522">
        <v>79329</v>
      </c>
      <c r="DM926" s="522">
        <v>338</v>
      </c>
      <c r="DN926" s="522">
        <v>590</v>
      </c>
      <c r="DO926" s="522">
        <v>3254</v>
      </c>
      <c r="DP926" s="522">
        <v>128154</v>
      </c>
      <c r="DQ926" s="522">
        <v>39</v>
      </c>
      <c r="DR926" s="522">
        <v>70</v>
      </c>
      <c r="DS926" s="522">
        <v>117</v>
      </c>
      <c r="DT926" s="522">
        <v>179539</v>
      </c>
      <c r="DU926" s="522">
        <v>1535</v>
      </c>
      <c r="DV926" s="522">
        <v>3326</v>
      </c>
      <c r="DW926" s="522">
        <v>105</v>
      </c>
      <c r="DX926" s="522"/>
      <c r="DY926" s="522"/>
      <c r="DZ926" s="522"/>
      <c r="EA926" s="522"/>
      <c r="EB926" s="522"/>
      <c r="EC926" s="522"/>
      <c r="ED926" s="522"/>
      <c r="EE926" s="522"/>
      <c r="EF926" s="522"/>
      <c r="EG926" s="522" t="s">
        <v>152</v>
      </c>
      <c r="EH926" s="522" t="s">
        <v>152</v>
      </c>
      <c r="EI926" s="522">
        <v>0</v>
      </c>
      <c r="EJ926" s="483"/>
      <c r="EK926" s="483"/>
      <c r="EL926" s="483"/>
      <c r="EM926" s="483"/>
      <c r="EN926" s="483"/>
      <c r="EO926" s="483"/>
      <c r="EP926" s="483"/>
      <c r="EQ926" s="483"/>
      <c r="ER926" s="483"/>
      <c r="ES926" s="483"/>
      <c r="ET926" s="483"/>
      <c r="EU926" s="483"/>
      <c r="EV926" s="483"/>
      <c r="EW926" s="483"/>
      <c r="EX926" s="483"/>
      <c r="EY926" s="483"/>
      <c r="EZ926" s="484"/>
      <c r="FA926" s="468">
        <f t="shared" si="2281"/>
        <v>3</v>
      </c>
      <c r="FB926" s="485">
        <f t="shared" si="2282"/>
        <v>2021</v>
      </c>
      <c r="FC926" s="486">
        <f t="shared" si="2294"/>
        <v>44256</v>
      </c>
      <c r="FD926" s="470">
        <f t="shared" si="2298"/>
        <v>31</v>
      </c>
      <c r="FE926" s="471"/>
      <c r="FF926" s="517">
        <f t="shared" si="2301"/>
        <v>0.65407035175879402</v>
      </c>
      <c r="FG926" s="471"/>
      <c r="FH926" s="487">
        <f t="shared" si="2283"/>
        <v>1.8870660053414727</v>
      </c>
      <c r="FI926" s="487">
        <f t="shared" si="2284"/>
        <v>1.4841663487218619</v>
      </c>
      <c r="FJ926" s="487">
        <f t="shared" si="2285"/>
        <v>1.8117913832199546</v>
      </c>
      <c r="FK926" s="487">
        <f t="shared" si="2286"/>
        <v>1.4382086167800454</v>
      </c>
      <c r="FL926" s="487">
        <f t="shared" si="2287"/>
        <v>1.2708672339744445</v>
      </c>
      <c r="FM926" s="487">
        <f t="shared" si="2288"/>
        <v>1.0690372662523009</v>
      </c>
      <c r="FN926" s="487">
        <f t="shared" si="2289"/>
        <v>1.4670671529714654</v>
      </c>
      <c r="FO926" s="487">
        <f t="shared" si="2290"/>
        <v>1.0710863191017663</v>
      </c>
      <c r="FP926" s="487">
        <f t="shared" si="2291"/>
        <v>1.63003663003663</v>
      </c>
      <c r="FQ926" s="487">
        <f t="shared" si="2292"/>
        <v>1.0879120879120878</v>
      </c>
      <c r="FR926" s="459"/>
      <c r="FS926" s="468">
        <f t="shared" si="2305"/>
        <v>51677</v>
      </c>
      <c r="FT926" s="468">
        <f t="shared" si="2305"/>
        <v>361739</v>
      </c>
      <c r="FU926" s="468">
        <f t="shared" si="2305"/>
        <v>1963726</v>
      </c>
      <c r="FV926" s="468">
        <f t="shared" si="2305"/>
        <v>5167700</v>
      </c>
      <c r="FW926" s="468">
        <f t="shared" si="2305"/>
        <v>3952468</v>
      </c>
      <c r="FX926" s="468">
        <f t="shared" si="2305"/>
        <v>3150504</v>
      </c>
      <c r="FY926" s="468">
        <f t="shared" si="2305"/>
        <v>99940342</v>
      </c>
      <c r="FZ926" s="468">
        <f t="shared" si="2305"/>
        <v>121610151</v>
      </c>
      <c r="GA926" s="468">
        <f t="shared" si="2305"/>
        <v>4082169</v>
      </c>
      <c r="GB926" s="468"/>
      <c r="GC926" s="468"/>
      <c r="GD926" s="468">
        <f t="shared" si="2303"/>
        <v>147384</v>
      </c>
      <c r="GE926" s="468">
        <f t="shared" si="2303"/>
        <v>43350</v>
      </c>
      <c r="GF926" s="468">
        <f t="shared" si="2303"/>
        <v>3750243</v>
      </c>
      <c r="GG926" s="468">
        <f t="shared" si="2303"/>
        <v>9558000</v>
      </c>
      <c r="GH926" s="468">
        <f t="shared" si="2303"/>
        <v>2419650</v>
      </c>
      <c r="GI926" s="468">
        <f t="shared" si="2303"/>
        <v>88013232</v>
      </c>
      <c r="GJ926" s="468">
        <f t="shared" si="2303"/>
        <v>24888303</v>
      </c>
      <c r="GK926" s="468">
        <f t="shared" si="2303"/>
        <v>14056258</v>
      </c>
      <c r="GL926" s="468">
        <f t="shared" si="2303"/>
        <v>29901828</v>
      </c>
      <c r="GM926" s="468">
        <f t="shared" si="2303"/>
        <v>10100736</v>
      </c>
      <c r="GN926" s="468">
        <f t="shared" si="2304"/>
        <v>389142</v>
      </c>
      <c r="GO926" s="468">
        <f t="shared" si="2300"/>
        <v>138650</v>
      </c>
      <c r="GP926" s="468">
        <f t="shared" si="2300"/>
        <v>227780</v>
      </c>
      <c r="GQ926" s="468">
        <f t="shared" si="2300"/>
        <v>0</v>
      </c>
      <c r="GR926" s="468"/>
      <c r="GS926" s="468"/>
      <c r="GT926" s="468"/>
      <c r="GU926" s="468"/>
      <c r="GV926" s="425"/>
      <c r="GW926" s="402"/>
      <c r="GX926" s="402"/>
      <c r="GY926" s="402"/>
      <c r="GZ926" s="402"/>
      <c r="HA926" s="402"/>
    </row>
    <row r="927" spans="1:209" ht="9.75" customHeight="1" x14ac:dyDescent="0.2">
      <c r="A927" s="417" t="s">
        <v>698</v>
      </c>
      <c r="B927" s="458" t="str">
        <f t="shared" si="2296"/>
        <v>2021-22</v>
      </c>
      <c r="C927" s="400" t="s">
        <v>664</v>
      </c>
      <c r="D927" s="402" t="s">
        <v>653</v>
      </c>
      <c r="E927" s="402" t="s">
        <v>652</v>
      </c>
      <c r="F927" s="478" t="s">
        <v>451</v>
      </c>
      <c r="G927" s="478" t="s">
        <v>686</v>
      </c>
      <c r="H927" s="518">
        <v>89904</v>
      </c>
      <c r="I927" s="518">
        <v>69244</v>
      </c>
      <c r="J927" s="518">
        <v>437878</v>
      </c>
      <c r="K927" s="518">
        <v>6</v>
      </c>
      <c r="L927" s="518">
        <v>3</v>
      </c>
      <c r="M927" s="518">
        <v>4</v>
      </c>
      <c r="N927" s="518">
        <v>32</v>
      </c>
      <c r="O927" s="518">
        <v>88</v>
      </c>
      <c r="P927" s="518">
        <v>384</v>
      </c>
      <c r="Q927" s="518">
        <v>2294</v>
      </c>
      <c r="R927" s="518">
        <v>859</v>
      </c>
      <c r="S927" s="518">
        <v>67409</v>
      </c>
      <c r="T927" s="518">
        <v>5753</v>
      </c>
      <c r="U927" s="518">
        <v>3645</v>
      </c>
      <c r="V927" s="518">
        <v>38065</v>
      </c>
      <c r="W927" s="518">
        <v>13213</v>
      </c>
      <c r="X927" s="518">
        <v>149</v>
      </c>
      <c r="Y927" s="518">
        <v>2554269</v>
      </c>
      <c r="Z927" s="518">
        <v>444</v>
      </c>
      <c r="AA927" s="518">
        <v>794</v>
      </c>
      <c r="AB927" s="518">
        <v>3377771</v>
      </c>
      <c r="AC927" s="518">
        <v>927</v>
      </c>
      <c r="AD927" s="518">
        <v>2112</v>
      </c>
      <c r="AE927" s="518">
        <v>59602727</v>
      </c>
      <c r="AF927" s="518">
        <v>1566</v>
      </c>
      <c r="AG927" s="518">
        <v>3216</v>
      </c>
      <c r="AH927" s="518">
        <v>63856952</v>
      </c>
      <c r="AI927" s="518">
        <v>4833</v>
      </c>
      <c r="AJ927" s="518">
        <v>11715</v>
      </c>
      <c r="AK927" s="518">
        <v>980955</v>
      </c>
      <c r="AL927" s="518">
        <v>6584</v>
      </c>
      <c r="AM927" s="518">
        <v>15389</v>
      </c>
      <c r="AN927" s="518"/>
      <c r="AO927" s="518"/>
      <c r="AP927" s="518"/>
      <c r="AQ927" s="518"/>
      <c r="AR927" s="518"/>
      <c r="AS927" s="518"/>
      <c r="AT927" s="518">
        <v>6312</v>
      </c>
      <c r="AU927" s="518">
        <v>1402</v>
      </c>
      <c r="AV927" s="518">
        <v>816</v>
      </c>
      <c r="AW927" s="518">
        <v>19</v>
      </c>
      <c r="AX927" s="518">
        <v>3481</v>
      </c>
      <c r="AY927" s="518">
        <v>613</v>
      </c>
      <c r="AZ927" s="518">
        <v>2337</v>
      </c>
      <c r="BA927" s="518"/>
      <c r="BB927" s="518"/>
      <c r="BC927" s="518"/>
      <c r="BD927" s="518"/>
      <c r="BE927" s="518"/>
      <c r="BF927" s="518"/>
      <c r="BG927" s="518"/>
      <c r="BH927" s="518"/>
      <c r="BI927" s="518">
        <v>36386</v>
      </c>
      <c r="BJ927" s="518">
        <v>3901</v>
      </c>
      <c r="BK927" s="518">
        <v>20810</v>
      </c>
      <c r="BL927" s="518">
        <v>61097</v>
      </c>
      <c r="BM927" s="518">
        <v>10626</v>
      </c>
      <c r="BN927" s="518">
        <v>8394</v>
      </c>
      <c r="BO927" s="518">
        <v>6890</v>
      </c>
      <c r="BP927" s="518">
        <v>5531</v>
      </c>
      <c r="BQ927" s="518">
        <v>49038</v>
      </c>
      <c r="BR927" s="518">
        <v>40238</v>
      </c>
      <c r="BS927" s="518">
        <v>19787</v>
      </c>
      <c r="BT927" s="518">
        <v>14006</v>
      </c>
      <c r="BU927" s="518">
        <v>139</v>
      </c>
      <c r="BV927" s="518">
        <v>95</v>
      </c>
      <c r="BW927" s="518">
        <v>0</v>
      </c>
      <c r="BX927" s="518">
        <v>0</v>
      </c>
      <c r="BY927" s="518" t="s">
        <v>152</v>
      </c>
      <c r="BZ927" s="518" t="s">
        <v>152</v>
      </c>
      <c r="CA927" s="518">
        <v>15</v>
      </c>
      <c r="CB927" s="518">
        <v>5526</v>
      </c>
      <c r="CC927" s="518">
        <v>368</v>
      </c>
      <c r="CD927" s="518">
        <v>577</v>
      </c>
      <c r="CE927" s="518">
        <v>5738</v>
      </c>
      <c r="CF927" s="518">
        <v>2548743</v>
      </c>
      <c r="CG927" s="518">
        <v>444</v>
      </c>
      <c r="CH927" s="518">
        <v>794</v>
      </c>
      <c r="CI927" s="518">
        <v>547</v>
      </c>
      <c r="CJ927" s="518">
        <v>1035640</v>
      </c>
      <c r="CK927" s="518">
        <v>1893</v>
      </c>
      <c r="CL927" s="518">
        <v>3859</v>
      </c>
      <c r="CM927" s="518">
        <v>851</v>
      </c>
      <c r="CN927" s="518">
        <v>1472329</v>
      </c>
      <c r="CO927" s="518">
        <v>1730</v>
      </c>
      <c r="CP927" s="518">
        <v>4138</v>
      </c>
      <c r="CQ927" s="518">
        <v>36667</v>
      </c>
      <c r="CR927" s="518">
        <v>57094758</v>
      </c>
      <c r="CS927" s="518">
        <v>1557</v>
      </c>
      <c r="CT927" s="518">
        <v>3181</v>
      </c>
      <c r="CU927" s="518">
        <v>6</v>
      </c>
      <c r="CV927" s="518">
        <v>57095</v>
      </c>
      <c r="CW927" s="518">
        <v>9516</v>
      </c>
      <c r="CX927" s="518">
        <v>16413</v>
      </c>
      <c r="CY927" s="518">
        <v>417</v>
      </c>
      <c r="CZ927" s="518">
        <v>2679212</v>
      </c>
      <c r="DA927" s="518">
        <v>6425</v>
      </c>
      <c r="DB927" s="518">
        <v>14964</v>
      </c>
      <c r="DC927" s="518">
        <v>2507</v>
      </c>
      <c r="DD927" s="518">
        <v>14830439</v>
      </c>
      <c r="DE927" s="518">
        <v>5916</v>
      </c>
      <c r="DF927" s="518">
        <v>12173</v>
      </c>
      <c r="DG927" s="518">
        <v>107</v>
      </c>
      <c r="DH927" s="518">
        <v>750319</v>
      </c>
      <c r="DI927" s="518">
        <v>7012</v>
      </c>
      <c r="DJ927" s="518">
        <v>15699</v>
      </c>
      <c r="DK927" s="518">
        <v>283</v>
      </c>
      <c r="DL927" s="518">
        <v>79371</v>
      </c>
      <c r="DM927" s="518">
        <v>280</v>
      </c>
      <c r="DN927" s="518">
        <v>443</v>
      </c>
      <c r="DO927" s="518">
        <v>3060</v>
      </c>
      <c r="DP927" s="518">
        <v>132882</v>
      </c>
      <c r="DQ927" s="518">
        <v>43</v>
      </c>
      <c r="DR927" s="518">
        <v>85</v>
      </c>
      <c r="DS927" s="518">
        <v>50</v>
      </c>
      <c r="DT927" s="518">
        <v>67567</v>
      </c>
      <c r="DU927" s="518">
        <v>1351</v>
      </c>
      <c r="DV927" s="518">
        <v>2326</v>
      </c>
      <c r="DW927" s="518">
        <v>45</v>
      </c>
      <c r="DX927" s="518"/>
      <c r="DY927" s="518"/>
      <c r="DZ927" s="518"/>
      <c r="EA927" s="518"/>
      <c r="EB927" s="518"/>
      <c r="EC927" s="518"/>
      <c r="ED927" s="518"/>
      <c r="EE927" s="518"/>
      <c r="EF927" s="518"/>
      <c r="EG927" s="518" t="s">
        <v>152</v>
      </c>
      <c r="EH927" s="518" t="s">
        <v>152</v>
      </c>
      <c r="EI927" s="518">
        <v>0</v>
      </c>
      <c r="EJ927" s="475"/>
      <c r="EK927" s="475"/>
      <c r="EL927" s="475"/>
      <c r="EM927" s="475"/>
      <c r="EN927" s="475"/>
      <c r="EO927" s="475"/>
      <c r="EP927" s="475"/>
      <c r="EQ927" s="475"/>
      <c r="ER927" s="475"/>
      <c r="ES927" s="475"/>
      <c r="ET927" s="475"/>
      <c r="EU927" s="475"/>
      <c r="EV927" s="475"/>
      <c r="EW927" s="475"/>
      <c r="EX927" s="475"/>
      <c r="EY927" s="475"/>
      <c r="EZ927" s="476"/>
      <c r="FA927" s="477">
        <f t="shared" si="2281"/>
        <v>4</v>
      </c>
      <c r="FB927" s="417">
        <f t="shared" si="2282"/>
        <v>2021</v>
      </c>
      <c r="FC927" s="448">
        <f t="shared" si="2294"/>
        <v>44287</v>
      </c>
      <c r="FD927" s="449">
        <f>DAY(EOMONTH($FC927,0))</f>
        <v>30</v>
      </c>
      <c r="FE927" s="450"/>
      <c r="FF927" s="451">
        <f t="shared" si="2301"/>
        <v>0.56993853604023093</v>
      </c>
      <c r="FG927" s="450"/>
      <c r="FH927" s="452">
        <f t="shared" si="2283"/>
        <v>1.847036328871893</v>
      </c>
      <c r="FI927" s="452">
        <f t="shared" si="2284"/>
        <v>1.4590648357378759</v>
      </c>
      <c r="FJ927" s="452">
        <f t="shared" si="2285"/>
        <v>1.8902606310013716</v>
      </c>
      <c r="FK927" s="452">
        <f t="shared" si="2286"/>
        <v>1.5174211248285323</v>
      </c>
      <c r="FL927" s="452">
        <f t="shared" si="2287"/>
        <v>1.2882700643635887</v>
      </c>
      <c r="FM927" s="452">
        <f t="shared" si="2288"/>
        <v>1.0570865624589518</v>
      </c>
      <c r="FN927" s="452">
        <f t="shared" si="2289"/>
        <v>1.4975403012184969</v>
      </c>
      <c r="FO927" s="452">
        <f t="shared" si="2290"/>
        <v>1.0600166502686748</v>
      </c>
      <c r="FP927" s="452">
        <f t="shared" si="2291"/>
        <v>0.93288590604026844</v>
      </c>
      <c r="FQ927" s="452">
        <f t="shared" si="2292"/>
        <v>0.63758389261744963</v>
      </c>
      <c r="FR927" s="453"/>
      <c r="FS927" s="477">
        <f t="shared" si="2305"/>
        <v>207732</v>
      </c>
      <c r="FT927" s="477">
        <f t="shared" si="2305"/>
        <v>276976</v>
      </c>
      <c r="FU927" s="477">
        <f t="shared" si="2305"/>
        <v>2215808</v>
      </c>
      <c r="FV927" s="477">
        <f t="shared" si="2305"/>
        <v>6093472</v>
      </c>
      <c r="FW927" s="477">
        <f t="shared" si="2305"/>
        <v>4567882</v>
      </c>
      <c r="FX927" s="477">
        <f t="shared" si="2305"/>
        <v>7698240</v>
      </c>
      <c r="FY927" s="477">
        <f t="shared" si="2305"/>
        <v>122417040</v>
      </c>
      <c r="FZ927" s="477">
        <f t="shared" si="2305"/>
        <v>154790295</v>
      </c>
      <c r="GA927" s="477">
        <f t="shared" si="2305"/>
        <v>2292961</v>
      </c>
      <c r="GB927" s="477"/>
      <c r="GC927" s="477"/>
      <c r="GD927" s="477" t="str">
        <f t="shared" si="2303"/>
        <v>-</v>
      </c>
      <c r="GE927" s="477">
        <f t="shared" si="2303"/>
        <v>8655</v>
      </c>
      <c r="GF927" s="477">
        <f t="shared" si="2303"/>
        <v>4555972</v>
      </c>
      <c r="GG927" s="477">
        <f t="shared" si="2303"/>
        <v>2110873</v>
      </c>
      <c r="GH927" s="477">
        <f t="shared" si="2303"/>
        <v>3521438</v>
      </c>
      <c r="GI927" s="477">
        <f t="shared" si="2303"/>
        <v>116637727</v>
      </c>
      <c r="GJ927" s="477">
        <f t="shared" si="2303"/>
        <v>98478</v>
      </c>
      <c r="GK927" s="477">
        <f t="shared" si="2303"/>
        <v>6239988</v>
      </c>
      <c r="GL927" s="477">
        <f t="shared" si="2303"/>
        <v>30517711</v>
      </c>
      <c r="GM927" s="477">
        <f t="shared" si="2303"/>
        <v>1679793</v>
      </c>
      <c r="GN927" s="477">
        <f t="shared" si="2304"/>
        <v>116300</v>
      </c>
      <c r="GO927" s="477">
        <f t="shared" si="2300"/>
        <v>125369</v>
      </c>
      <c r="GP927" s="477">
        <f t="shared" si="2300"/>
        <v>260100</v>
      </c>
      <c r="GQ927" s="477">
        <f t="shared" si="2300"/>
        <v>0</v>
      </c>
      <c r="GR927" s="477"/>
      <c r="GS927" s="477"/>
      <c r="GT927" s="477"/>
      <c r="GU927" s="477"/>
      <c r="GV927" s="416"/>
      <c r="GW927" s="402"/>
      <c r="GX927" s="402"/>
      <c r="GY927" s="402"/>
      <c r="GZ927" s="402"/>
      <c r="HA927" s="402"/>
    </row>
    <row r="928" spans="1:209" ht="9.75" customHeight="1" x14ac:dyDescent="0.2">
      <c r="A928" s="417" t="s">
        <v>699</v>
      </c>
      <c r="B928" s="458" t="str">
        <f t="shared" si="2296"/>
        <v>2021-22</v>
      </c>
      <c r="C928" s="402" t="s">
        <v>664</v>
      </c>
      <c r="D928" s="402" t="s">
        <v>656</v>
      </c>
      <c r="E928" s="402" t="s">
        <v>466</v>
      </c>
      <c r="F928" s="478" t="s">
        <v>453</v>
      </c>
      <c r="G928" s="478" t="s">
        <v>687</v>
      </c>
      <c r="H928" s="510">
        <v>101991</v>
      </c>
      <c r="I928" s="510">
        <v>66701</v>
      </c>
      <c r="J928" s="510">
        <v>182706</v>
      </c>
      <c r="K928" s="510">
        <v>3</v>
      </c>
      <c r="L928" s="510">
        <v>1</v>
      </c>
      <c r="M928" s="510">
        <v>4</v>
      </c>
      <c r="N928" s="510">
        <v>6</v>
      </c>
      <c r="O928" s="510">
        <v>49</v>
      </c>
      <c r="P928" s="510">
        <v>420</v>
      </c>
      <c r="Q928" s="510">
        <v>43</v>
      </c>
      <c r="R928" s="510">
        <v>4796</v>
      </c>
      <c r="S928" s="510">
        <v>78670</v>
      </c>
      <c r="T928" s="510">
        <v>5877</v>
      </c>
      <c r="U928" s="510">
        <v>3615</v>
      </c>
      <c r="V928" s="510">
        <v>42988</v>
      </c>
      <c r="W928" s="510">
        <v>14056</v>
      </c>
      <c r="X928" s="510">
        <v>403</v>
      </c>
      <c r="Y928" s="510">
        <v>2403193</v>
      </c>
      <c r="Z928" s="510">
        <v>409</v>
      </c>
      <c r="AA928" s="510">
        <v>761</v>
      </c>
      <c r="AB928" s="510">
        <v>2064420</v>
      </c>
      <c r="AC928" s="510">
        <v>571</v>
      </c>
      <c r="AD928" s="510">
        <v>1043</v>
      </c>
      <c r="AE928" s="510">
        <v>51640705</v>
      </c>
      <c r="AF928" s="510">
        <v>1201</v>
      </c>
      <c r="AG928" s="510">
        <v>2425</v>
      </c>
      <c r="AH928" s="510">
        <v>46162681</v>
      </c>
      <c r="AI928" s="510">
        <v>3284</v>
      </c>
      <c r="AJ928" s="510">
        <v>8039</v>
      </c>
      <c r="AK928" s="510">
        <v>2211351</v>
      </c>
      <c r="AL928" s="510">
        <v>5487</v>
      </c>
      <c r="AM928" s="510">
        <v>11023</v>
      </c>
      <c r="AN928" s="510"/>
      <c r="AO928" s="510"/>
      <c r="AP928" s="510"/>
      <c r="AQ928" s="510"/>
      <c r="AR928" s="510"/>
      <c r="AS928" s="510"/>
      <c r="AT928" s="510">
        <v>8056</v>
      </c>
      <c r="AU928" s="510">
        <v>126</v>
      </c>
      <c r="AV928" s="510">
        <v>4380</v>
      </c>
      <c r="AW928" s="510">
        <v>1071</v>
      </c>
      <c r="AX928" s="510">
        <v>59</v>
      </c>
      <c r="AY928" s="510">
        <v>3491</v>
      </c>
      <c r="AZ928" s="510">
        <v>977</v>
      </c>
      <c r="BA928" s="510"/>
      <c r="BB928" s="510"/>
      <c r="BC928" s="510"/>
      <c r="BD928" s="510"/>
      <c r="BE928" s="510"/>
      <c r="BF928" s="510"/>
      <c r="BG928" s="510"/>
      <c r="BH928" s="510"/>
      <c r="BI928" s="510">
        <v>42896</v>
      </c>
      <c r="BJ928" s="510">
        <v>2626</v>
      </c>
      <c r="BK928" s="510">
        <v>25092</v>
      </c>
      <c r="BL928" s="510">
        <v>70614</v>
      </c>
      <c r="BM928" s="510">
        <v>14231</v>
      </c>
      <c r="BN928" s="510">
        <v>10160</v>
      </c>
      <c r="BO928" s="510">
        <v>8609</v>
      </c>
      <c r="BP928" s="510">
        <v>6236</v>
      </c>
      <c r="BQ928" s="510">
        <v>65363</v>
      </c>
      <c r="BR928" s="510">
        <v>48143</v>
      </c>
      <c r="BS928" s="510">
        <v>28134</v>
      </c>
      <c r="BT928" s="510">
        <v>16162</v>
      </c>
      <c r="BU928" s="510">
        <v>749</v>
      </c>
      <c r="BV928" s="510">
        <v>452</v>
      </c>
      <c r="BW928" s="510">
        <v>7</v>
      </c>
      <c r="BX928" s="510">
        <v>2986</v>
      </c>
      <c r="BY928" s="510">
        <v>427</v>
      </c>
      <c r="BZ928" s="510">
        <v>608</v>
      </c>
      <c r="CA928" s="510">
        <v>5</v>
      </c>
      <c r="CB928" s="510">
        <v>771</v>
      </c>
      <c r="CC928" s="510">
        <v>154</v>
      </c>
      <c r="CD928" s="510">
        <v>292</v>
      </c>
      <c r="CE928" s="510">
        <v>5865</v>
      </c>
      <c r="CF928" s="510">
        <v>2399436</v>
      </c>
      <c r="CG928" s="510">
        <v>409</v>
      </c>
      <c r="CH928" s="510">
        <v>761</v>
      </c>
      <c r="CI928" s="510">
        <v>2313</v>
      </c>
      <c r="CJ928" s="510">
        <v>3093153</v>
      </c>
      <c r="CK928" s="510">
        <v>1337</v>
      </c>
      <c r="CL928" s="510">
        <v>2512</v>
      </c>
      <c r="CM928" s="510">
        <v>873</v>
      </c>
      <c r="CN928" s="510">
        <v>938687</v>
      </c>
      <c r="CO928" s="510">
        <v>1075</v>
      </c>
      <c r="CP928" s="510">
        <v>2331</v>
      </c>
      <c r="CQ928" s="510">
        <v>39802</v>
      </c>
      <c r="CR928" s="510">
        <v>47608865</v>
      </c>
      <c r="CS928" s="510">
        <v>1196</v>
      </c>
      <c r="CT928" s="510">
        <v>2423</v>
      </c>
      <c r="CU928" s="510">
        <v>665</v>
      </c>
      <c r="CV928" s="510">
        <v>2250593</v>
      </c>
      <c r="CW928" s="510">
        <v>3384</v>
      </c>
      <c r="CX928" s="510">
        <v>7871</v>
      </c>
      <c r="CY928" s="510">
        <v>159</v>
      </c>
      <c r="CZ928" s="510">
        <v>537065</v>
      </c>
      <c r="DA928" s="510">
        <v>3378</v>
      </c>
      <c r="DB928" s="510">
        <v>8578</v>
      </c>
      <c r="DC928" s="510">
        <v>1507</v>
      </c>
      <c r="DD928" s="510">
        <v>8439244</v>
      </c>
      <c r="DE928" s="510">
        <v>5600</v>
      </c>
      <c r="DF928" s="510">
        <v>12840</v>
      </c>
      <c r="DG928" s="510">
        <v>120</v>
      </c>
      <c r="DH928" s="510">
        <v>719443</v>
      </c>
      <c r="DI928" s="510">
        <v>5995</v>
      </c>
      <c r="DJ928" s="510">
        <v>16767</v>
      </c>
      <c r="DK928" s="510">
        <v>513</v>
      </c>
      <c r="DL928" s="510">
        <v>155013</v>
      </c>
      <c r="DM928" s="510">
        <v>302</v>
      </c>
      <c r="DN928" s="510">
        <v>515</v>
      </c>
      <c r="DO928" s="510">
        <v>4049</v>
      </c>
      <c r="DP928" s="510">
        <v>143711</v>
      </c>
      <c r="DQ928" s="510">
        <v>35</v>
      </c>
      <c r="DR928" s="510">
        <v>62</v>
      </c>
      <c r="DS928" s="510">
        <v>134</v>
      </c>
      <c r="DT928" s="510">
        <v>181457</v>
      </c>
      <c r="DU928" s="510">
        <v>1354</v>
      </c>
      <c r="DV928" s="510">
        <v>2767</v>
      </c>
      <c r="DW928" s="510">
        <v>123</v>
      </c>
      <c r="DX928" s="510"/>
      <c r="DY928" s="510"/>
      <c r="DZ928" s="510"/>
      <c r="EA928" s="510"/>
      <c r="EB928" s="510"/>
      <c r="EC928" s="510"/>
      <c r="ED928" s="510"/>
      <c r="EE928" s="510"/>
      <c r="EF928" s="510"/>
      <c r="EG928" s="510" t="s">
        <v>152</v>
      </c>
      <c r="EH928" s="510" t="s">
        <v>152</v>
      </c>
      <c r="EI928" s="510">
        <v>43</v>
      </c>
      <c r="EJ928" s="479"/>
      <c r="EK928" s="479"/>
      <c r="EL928" s="479"/>
      <c r="EM928" s="479"/>
      <c r="EN928" s="479"/>
      <c r="EO928" s="479"/>
      <c r="EP928" s="479"/>
      <c r="EQ928" s="479"/>
      <c r="ER928" s="479"/>
      <c r="ES928" s="479"/>
      <c r="ET928" s="479"/>
      <c r="EU928" s="479"/>
      <c r="EV928" s="479"/>
      <c r="EW928" s="479"/>
      <c r="EX928" s="479"/>
      <c r="EY928" s="479"/>
      <c r="EZ928" s="476"/>
      <c r="FA928" s="446">
        <f t="shared" si="2281"/>
        <v>4</v>
      </c>
      <c r="FB928" s="417">
        <f t="shared" si="2282"/>
        <v>2021</v>
      </c>
      <c r="FC928" s="448">
        <f t="shared" si="2294"/>
        <v>44287</v>
      </c>
      <c r="FD928" s="449">
        <f t="shared" si="2298"/>
        <v>30</v>
      </c>
      <c r="FE928" s="450"/>
      <c r="FF928" s="451">
        <f t="shared" si="2301"/>
        <v>0.7419827744181785</v>
      </c>
      <c r="FG928" s="450"/>
      <c r="FH928" s="452">
        <f t="shared" si="2283"/>
        <v>2.4214735409222392</v>
      </c>
      <c r="FI928" s="452">
        <f t="shared" si="2284"/>
        <v>1.7287731835970734</v>
      </c>
      <c r="FJ928" s="452">
        <f t="shared" si="2285"/>
        <v>2.3814661134163209</v>
      </c>
      <c r="FK928" s="452">
        <f t="shared" si="2286"/>
        <v>1.7250345781466114</v>
      </c>
      <c r="FL928" s="452">
        <f t="shared" si="2287"/>
        <v>1.520494091374337</v>
      </c>
      <c r="FM928" s="452">
        <f t="shared" si="2288"/>
        <v>1.1199171861914954</v>
      </c>
      <c r="FN928" s="452">
        <f t="shared" si="2289"/>
        <v>2.0015651678998294</v>
      </c>
      <c r="FO928" s="452">
        <f t="shared" si="2290"/>
        <v>1.1498292544109276</v>
      </c>
      <c r="FP928" s="452">
        <f t="shared" si="2291"/>
        <v>1.8585607940446651</v>
      </c>
      <c r="FQ928" s="452">
        <f t="shared" si="2292"/>
        <v>1.1215880893300247</v>
      </c>
      <c r="FR928" s="453"/>
      <c r="FS928" s="446">
        <f t="shared" si="2305"/>
        <v>66701</v>
      </c>
      <c r="FT928" s="446">
        <f t="shared" si="2305"/>
        <v>266804</v>
      </c>
      <c r="FU928" s="446">
        <f t="shared" si="2305"/>
        <v>400206</v>
      </c>
      <c r="FV928" s="446">
        <f t="shared" si="2305"/>
        <v>3268349</v>
      </c>
      <c r="FW928" s="446">
        <f t="shared" si="2305"/>
        <v>4472397</v>
      </c>
      <c r="FX928" s="446">
        <f t="shared" si="2305"/>
        <v>3770445</v>
      </c>
      <c r="FY928" s="446">
        <f t="shared" si="2305"/>
        <v>104245900</v>
      </c>
      <c r="FZ928" s="446">
        <f t="shared" si="2305"/>
        <v>112996184</v>
      </c>
      <c r="GA928" s="446">
        <f t="shared" si="2305"/>
        <v>4442269</v>
      </c>
      <c r="GB928" s="446"/>
      <c r="GC928" s="446"/>
      <c r="GD928" s="446">
        <f t="shared" si="2303"/>
        <v>4256</v>
      </c>
      <c r="GE928" s="446">
        <f t="shared" si="2303"/>
        <v>1460</v>
      </c>
      <c r="GF928" s="446">
        <f t="shared" si="2303"/>
        <v>4463265</v>
      </c>
      <c r="GG928" s="446">
        <f t="shared" si="2303"/>
        <v>5810256</v>
      </c>
      <c r="GH928" s="446">
        <f t="shared" si="2303"/>
        <v>2034963</v>
      </c>
      <c r="GI928" s="446">
        <f t="shared" si="2303"/>
        <v>96440246</v>
      </c>
      <c r="GJ928" s="446">
        <f t="shared" si="2303"/>
        <v>5234215</v>
      </c>
      <c r="GK928" s="446">
        <f t="shared" si="2303"/>
        <v>1363902</v>
      </c>
      <c r="GL928" s="446">
        <f t="shared" si="2303"/>
        <v>19349880</v>
      </c>
      <c r="GM928" s="446">
        <f t="shared" si="2303"/>
        <v>2012040</v>
      </c>
      <c r="GN928" s="446">
        <f t="shared" si="2304"/>
        <v>370778</v>
      </c>
      <c r="GO928" s="446">
        <f t="shared" si="2300"/>
        <v>264195</v>
      </c>
      <c r="GP928" s="446">
        <f t="shared" si="2300"/>
        <v>251038</v>
      </c>
      <c r="GQ928" s="446">
        <f t="shared" si="2300"/>
        <v>0</v>
      </c>
      <c r="GR928" s="446"/>
      <c r="GS928" s="446"/>
      <c r="GT928" s="446"/>
      <c r="GU928" s="446"/>
      <c r="GV928" s="416"/>
      <c r="GW928" s="402"/>
      <c r="GX928" s="402"/>
      <c r="GY928" s="402"/>
      <c r="GZ928" s="402"/>
      <c r="HA928" s="402"/>
    </row>
    <row r="929" spans="1:209" ht="9.75" customHeight="1" x14ac:dyDescent="0.2">
      <c r="A929" s="417" t="s">
        <v>700</v>
      </c>
      <c r="B929" s="458" t="str">
        <f t="shared" si="2296"/>
        <v>2021-22</v>
      </c>
      <c r="C929" s="402" t="s">
        <v>664</v>
      </c>
      <c r="D929" s="402" t="s">
        <v>663</v>
      </c>
      <c r="E929" s="402" t="s">
        <v>662</v>
      </c>
      <c r="F929" s="478" t="s">
        <v>458</v>
      </c>
      <c r="G929" s="478" t="s">
        <v>688</v>
      </c>
      <c r="H929" s="510">
        <v>2900</v>
      </c>
      <c r="I929" s="510">
        <v>1527</v>
      </c>
      <c r="J929" s="510">
        <v>11079</v>
      </c>
      <c r="K929" s="510">
        <v>7</v>
      </c>
      <c r="L929" s="510">
        <v>1</v>
      </c>
      <c r="M929" s="510">
        <v>21</v>
      </c>
      <c r="N929" s="510">
        <v>50</v>
      </c>
      <c r="O929" s="510">
        <v>107</v>
      </c>
      <c r="P929" s="510">
        <v>12</v>
      </c>
      <c r="Q929" s="510">
        <v>0</v>
      </c>
      <c r="R929" s="510">
        <v>5</v>
      </c>
      <c r="S929" s="510">
        <v>2230</v>
      </c>
      <c r="T929" s="510">
        <v>104</v>
      </c>
      <c r="U929" s="510">
        <v>68</v>
      </c>
      <c r="V929" s="510">
        <v>916</v>
      </c>
      <c r="W929" s="510">
        <v>806</v>
      </c>
      <c r="X929" s="510">
        <v>47</v>
      </c>
      <c r="Y929" s="510">
        <v>54402</v>
      </c>
      <c r="Z929" s="510">
        <v>523</v>
      </c>
      <c r="AA929" s="510">
        <v>1034</v>
      </c>
      <c r="AB929" s="510">
        <v>41227</v>
      </c>
      <c r="AC929" s="510">
        <v>606</v>
      </c>
      <c r="AD929" s="510">
        <v>1073</v>
      </c>
      <c r="AE929" s="510">
        <v>1189962</v>
      </c>
      <c r="AF929" s="510">
        <v>1299</v>
      </c>
      <c r="AG929" s="510">
        <v>2616</v>
      </c>
      <c r="AH929" s="510">
        <v>3030204</v>
      </c>
      <c r="AI929" s="510">
        <v>3760</v>
      </c>
      <c r="AJ929" s="510">
        <v>8762</v>
      </c>
      <c r="AK929" s="510">
        <v>196041</v>
      </c>
      <c r="AL929" s="510">
        <v>4171</v>
      </c>
      <c r="AM929" s="510">
        <v>10089</v>
      </c>
      <c r="AN929" s="510"/>
      <c r="AO929" s="510"/>
      <c r="AP929" s="510"/>
      <c r="AQ929" s="510"/>
      <c r="AR929" s="510"/>
      <c r="AS929" s="510"/>
      <c r="AT929" s="510">
        <v>182</v>
      </c>
      <c r="AU929" s="510">
        <v>1</v>
      </c>
      <c r="AV929" s="510">
        <v>12</v>
      </c>
      <c r="AW929" s="510">
        <v>26</v>
      </c>
      <c r="AX929" s="510">
        <v>3</v>
      </c>
      <c r="AY929" s="510">
        <v>166</v>
      </c>
      <c r="AZ929" s="510">
        <v>2</v>
      </c>
      <c r="BA929" s="510"/>
      <c r="BB929" s="510"/>
      <c r="BC929" s="510"/>
      <c r="BD929" s="510"/>
      <c r="BE929" s="510"/>
      <c r="BF929" s="510"/>
      <c r="BG929" s="510"/>
      <c r="BH929" s="510"/>
      <c r="BI929" s="510">
        <v>1305</v>
      </c>
      <c r="BJ929" s="510">
        <v>27</v>
      </c>
      <c r="BK929" s="510">
        <v>716</v>
      </c>
      <c r="BL929" s="510">
        <v>2048</v>
      </c>
      <c r="BM929" s="510">
        <v>154</v>
      </c>
      <c r="BN929" s="510">
        <v>137</v>
      </c>
      <c r="BO929" s="510">
        <v>108</v>
      </c>
      <c r="BP929" s="510">
        <v>95</v>
      </c>
      <c r="BQ929" s="510">
        <v>1111</v>
      </c>
      <c r="BR929" s="510">
        <v>1010</v>
      </c>
      <c r="BS929" s="510">
        <v>983</v>
      </c>
      <c r="BT929" s="510">
        <v>874</v>
      </c>
      <c r="BU929" s="510">
        <v>51</v>
      </c>
      <c r="BV929" s="510">
        <v>47</v>
      </c>
      <c r="BW929" s="510">
        <v>0</v>
      </c>
      <c r="BX929" s="510">
        <v>0</v>
      </c>
      <c r="BY929" s="510" t="s">
        <v>152</v>
      </c>
      <c r="BZ929" s="510" t="s">
        <v>152</v>
      </c>
      <c r="CA929" s="510">
        <v>0</v>
      </c>
      <c r="CB929" s="510">
        <v>0</v>
      </c>
      <c r="CC929" s="510" t="s">
        <v>152</v>
      </c>
      <c r="CD929" s="510" t="s">
        <v>152</v>
      </c>
      <c r="CE929" s="510">
        <v>104</v>
      </c>
      <c r="CF929" s="510">
        <v>54402</v>
      </c>
      <c r="CG929" s="510">
        <v>523</v>
      </c>
      <c r="CH929" s="510">
        <v>1034</v>
      </c>
      <c r="CI929" s="510">
        <v>84</v>
      </c>
      <c r="CJ929" s="510">
        <v>110111</v>
      </c>
      <c r="CK929" s="510">
        <v>1311</v>
      </c>
      <c r="CL929" s="510">
        <v>2689</v>
      </c>
      <c r="CM929" s="510">
        <v>11</v>
      </c>
      <c r="CN929" s="510">
        <v>32797</v>
      </c>
      <c r="CO929" s="510">
        <v>2982</v>
      </c>
      <c r="CP929" s="510">
        <v>6644</v>
      </c>
      <c r="CQ929" s="510">
        <v>821</v>
      </c>
      <c r="CR929" s="510">
        <v>1047054</v>
      </c>
      <c r="CS929" s="510">
        <v>1275</v>
      </c>
      <c r="CT929" s="510">
        <v>2521</v>
      </c>
      <c r="CU929" s="510">
        <v>157</v>
      </c>
      <c r="CV929" s="510">
        <v>644366</v>
      </c>
      <c r="CW929" s="510">
        <v>4104</v>
      </c>
      <c r="CX929" s="510">
        <v>7933</v>
      </c>
      <c r="CY929" s="510">
        <v>3</v>
      </c>
      <c r="CZ929" s="510">
        <v>9668</v>
      </c>
      <c r="DA929" s="510">
        <v>3223</v>
      </c>
      <c r="DB929" s="510">
        <v>4833</v>
      </c>
      <c r="DC929" s="510">
        <v>10</v>
      </c>
      <c r="DD929" s="510">
        <v>128625</v>
      </c>
      <c r="DE929" s="510">
        <v>12863</v>
      </c>
      <c r="DF929" s="510">
        <v>22889</v>
      </c>
      <c r="DG929" s="510">
        <v>3</v>
      </c>
      <c r="DH929" s="510">
        <v>14541</v>
      </c>
      <c r="DI929" s="510">
        <v>4847</v>
      </c>
      <c r="DJ929" s="510">
        <v>7507</v>
      </c>
      <c r="DK929" s="510">
        <v>8</v>
      </c>
      <c r="DL929" s="510">
        <v>2751</v>
      </c>
      <c r="DM929" s="510">
        <v>344</v>
      </c>
      <c r="DN929" s="510">
        <v>626</v>
      </c>
      <c r="DO929" s="510">
        <v>79</v>
      </c>
      <c r="DP929" s="510">
        <v>3151</v>
      </c>
      <c r="DQ929" s="510">
        <v>40</v>
      </c>
      <c r="DR929" s="510">
        <v>76</v>
      </c>
      <c r="DS929" s="510">
        <v>0</v>
      </c>
      <c r="DT929" s="510">
        <v>0</v>
      </c>
      <c r="DU929" s="510" t="s">
        <v>152</v>
      </c>
      <c r="DV929" s="510" t="s">
        <v>152</v>
      </c>
      <c r="DW929" s="510">
        <v>0</v>
      </c>
      <c r="DX929" s="510"/>
      <c r="DY929" s="510"/>
      <c r="DZ929" s="510"/>
      <c r="EA929" s="510"/>
      <c r="EB929" s="510"/>
      <c r="EC929" s="510"/>
      <c r="ED929" s="510"/>
      <c r="EE929" s="510"/>
      <c r="EF929" s="510"/>
      <c r="EG929" s="510" t="s">
        <v>152</v>
      </c>
      <c r="EH929" s="510" t="s">
        <v>152</v>
      </c>
      <c r="EI929" s="510">
        <v>0</v>
      </c>
      <c r="EJ929" s="479"/>
      <c r="EK929" s="479"/>
      <c r="EL929" s="479"/>
      <c r="EM929" s="479"/>
      <c r="EN929" s="479"/>
      <c r="EO929" s="479"/>
      <c r="EP929" s="479"/>
      <c r="EQ929" s="479"/>
      <c r="ER929" s="479"/>
      <c r="ES929" s="479"/>
      <c r="ET929" s="479"/>
      <c r="EU929" s="479"/>
      <c r="EV929" s="479"/>
      <c r="EW929" s="479"/>
      <c r="EX929" s="479"/>
      <c r="EY929" s="479"/>
      <c r="EZ929" s="476"/>
      <c r="FA929" s="446">
        <f t="shared" si="2281"/>
        <v>4</v>
      </c>
      <c r="FB929" s="417">
        <f t="shared" si="2282"/>
        <v>2021</v>
      </c>
      <c r="FC929" s="448">
        <f t="shared" si="2294"/>
        <v>44287</v>
      </c>
      <c r="FD929" s="449">
        <f t="shared" si="2298"/>
        <v>30</v>
      </c>
      <c r="FE929" s="450"/>
      <c r="FF929" s="451">
        <f t="shared" si="2301"/>
        <v>0.85869565217391308</v>
      </c>
      <c r="FG929" s="450"/>
      <c r="FH929" s="452">
        <f t="shared" si="2283"/>
        <v>1.4807692307692308</v>
      </c>
      <c r="FI929" s="452">
        <f t="shared" si="2284"/>
        <v>1.3173076923076923</v>
      </c>
      <c r="FJ929" s="452">
        <f t="shared" si="2285"/>
        <v>1.588235294117647</v>
      </c>
      <c r="FK929" s="452">
        <f t="shared" si="2286"/>
        <v>1.3970588235294117</v>
      </c>
      <c r="FL929" s="452">
        <f t="shared" si="2287"/>
        <v>1.212882096069869</v>
      </c>
      <c r="FM929" s="452">
        <f t="shared" si="2288"/>
        <v>1.1026200873362446</v>
      </c>
      <c r="FN929" s="452">
        <f t="shared" si="2289"/>
        <v>1.2196029776674937</v>
      </c>
      <c r="FO929" s="452">
        <f t="shared" si="2290"/>
        <v>1.0843672456575681</v>
      </c>
      <c r="FP929" s="452">
        <f t="shared" si="2291"/>
        <v>1.0851063829787233</v>
      </c>
      <c r="FQ929" s="452">
        <f t="shared" si="2292"/>
        <v>1</v>
      </c>
      <c r="FR929" s="453"/>
      <c r="FS929" s="446">
        <f t="shared" si="2305"/>
        <v>1527</v>
      </c>
      <c r="FT929" s="446">
        <f t="shared" si="2305"/>
        <v>32067</v>
      </c>
      <c r="FU929" s="446">
        <f t="shared" si="2305"/>
        <v>76350</v>
      </c>
      <c r="FV929" s="446">
        <f t="shared" si="2305"/>
        <v>163389</v>
      </c>
      <c r="FW929" s="446">
        <f t="shared" si="2305"/>
        <v>107536</v>
      </c>
      <c r="FX929" s="446">
        <f t="shared" si="2305"/>
        <v>72964</v>
      </c>
      <c r="FY929" s="446">
        <f t="shared" si="2305"/>
        <v>2396256</v>
      </c>
      <c r="FZ929" s="446">
        <f t="shared" si="2305"/>
        <v>7062172</v>
      </c>
      <c r="GA929" s="446">
        <f t="shared" si="2305"/>
        <v>474183</v>
      </c>
      <c r="GB929" s="446"/>
      <c r="GC929" s="446"/>
      <c r="GD929" s="446" t="str">
        <f t="shared" ref="GD929:GM938" si="2306">IFERROR(HLOOKUP(GD$1,$H$5:$HA$10112,MATCH($A929,$A$5:$A$10112,0),0)*HLOOKUP(GD$2,$H$5:$HA$10112,MATCH($A929,$A$5:$A$10112,0),0),"-")</f>
        <v>-</v>
      </c>
      <c r="GE929" s="446" t="str">
        <f t="shared" si="2306"/>
        <v>-</v>
      </c>
      <c r="GF929" s="446">
        <f t="shared" si="2306"/>
        <v>107536</v>
      </c>
      <c r="GG929" s="446">
        <f t="shared" si="2306"/>
        <v>225876</v>
      </c>
      <c r="GH929" s="446">
        <f t="shared" si="2306"/>
        <v>73084</v>
      </c>
      <c r="GI929" s="446">
        <f t="shared" si="2306"/>
        <v>2069741</v>
      </c>
      <c r="GJ929" s="446">
        <f t="shared" si="2306"/>
        <v>1245481</v>
      </c>
      <c r="GK929" s="446">
        <f t="shared" si="2306"/>
        <v>14499</v>
      </c>
      <c r="GL929" s="446">
        <f t="shared" si="2306"/>
        <v>228890</v>
      </c>
      <c r="GM929" s="446">
        <f t="shared" si="2306"/>
        <v>22521</v>
      </c>
      <c r="GN929" s="446" t="str">
        <f t="shared" si="2304"/>
        <v>-</v>
      </c>
      <c r="GO929" s="446">
        <f t="shared" ref="GO929:GQ948" si="2307">IFERROR(HLOOKUP(GO$1,$H$5:$HA$10112,MATCH($A929,$A$5:$A$10112,0),0)*HLOOKUP(GO$2,$H$5:$HA$10112,MATCH($A929,$A$5:$A$10112,0),0),"-")</f>
        <v>5008</v>
      </c>
      <c r="GP929" s="446">
        <f t="shared" si="2307"/>
        <v>6004</v>
      </c>
      <c r="GQ929" s="446">
        <f t="shared" si="2307"/>
        <v>0</v>
      </c>
      <c r="GR929" s="446"/>
      <c r="GS929" s="446"/>
      <c r="GT929" s="446"/>
      <c r="GU929" s="446"/>
      <c r="GV929" s="416"/>
      <c r="GW929" s="402"/>
      <c r="GX929" s="402"/>
      <c r="GY929" s="402"/>
      <c r="GZ929" s="402"/>
      <c r="HA929" s="402"/>
    </row>
    <row r="930" spans="1:209" ht="9.75" customHeight="1" x14ac:dyDescent="0.2">
      <c r="A930" s="493" t="s">
        <v>701</v>
      </c>
      <c r="B930" s="494" t="str">
        <f t="shared" si="2296"/>
        <v>2021-22</v>
      </c>
      <c r="C930" s="480" t="s">
        <v>664</v>
      </c>
      <c r="D930" s="480" t="s">
        <v>659</v>
      </c>
      <c r="E930" s="480" t="s">
        <v>467</v>
      </c>
      <c r="F930" s="495" t="s">
        <v>454</v>
      </c>
      <c r="G930" s="511" t="s">
        <v>689</v>
      </c>
      <c r="H930" s="519">
        <v>151930</v>
      </c>
      <c r="I930" s="519">
        <v>112397</v>
      </c>
      <c r="J930" s="519">
        <v>69912</v>
      </c>
      <c r="K930" s="519">
        <v>1</v>
      </c>
      <c r="L930" s="519">
        <v>0</v>
      </c>
      <c r="M930" s="519">
        <v>0</v>
      </c>
      <c r="N930" s="519">
        <v>1</v>
      </c>
      <c r="O930" s="519">
        <v>19</v>
      </c>
      <c r="P930" s="519">
        <v>556</v>
      </c>
      <c r="Q930" s="519">
        <v>0</v>
      </c>
      <c r="R930" s="519">
        <v>1295</v>
      </c>
      <c r="S930" s="519">
        <v>104669</v>
      </c>
      <c r="T930" s="519">
        <v>7101</v>
      </c>
      <c r="U930" s="519">
        <v>4843</v>
      </c>
      <c r="V930" s="519">
        <v>57666</v>
      </c>
      <c r="W930" s="519">
        <v>22666</v>
      </c>
      <c r="X930" s="519">
        <v>1165</v>
      </c>
      <c r="Y930" s="519">
        <v>2406895</v>
      </c>
      <c r="Z930" s="519">
        <v>339</v>
      </c>
      <c r="AA930" s="519">
        <v>560</v>
      </c>
      <c r="AB930" s="519">
        <v>2599778</v>
      </c>
      <c r="AC930" s="519">
        <v>537</v>
      </c>
      <c r="AD930" s="519">
        <v>930</v>
      </c>
      <c r="AE930" s="519">
        <v>57200972</v>
      </c>
      <c r="AF930" s="519">
        <v>992</v>
      </c>
      <c r="AG930" s="519">
        <v>1963</v>
      </c>
      <c r="AH930" s="519">
        <v>63796482</v>
      </c>
      <c r="AI930" s="519">
        <v>2815</v>
      </c>
      <c r="AJ930" s="519">
        <v>6537</v>
      </c>
      <c r="AK930" s="519">
        <v>7934787</v>
      </c>
      <c r="AL930" s="519">
        <v>6811</v>
      </c>
      <c r="AM930" s="519">
        <v>15966</v>
      </c>
      <c r="AN930" s="519"/>
      <c r="AO930" s="519"/>
      <c r="AP930" s="519"/>
      <c r="AQ930" s="519"/>
      <c r="AR930" s="519"/>
      <c r="AS930" s="519"/>
      <c r="AT930" s="519">
        <v>11883</v>
      </c>
      <c r="AU930" s="519">
        <v>193</v>
      </c>
      <c r="AV930" s="519">
        <v>1325</v>
      </c>
      <c r="AW930" s="519">
        <v>2451</v>
      </c>
      <c r="AX930" s="519">
        <v>153</v>
      </c>
      <c r="AY930" s="519">
        <v>10212</v>
      </c>
      <c r="AZ930" s="519">
        <v>0</v>
      </c>
      <c r="BA930" s="519"/>
      <c r="BB930" s="519"/>
      <c r="BC930" s="519"/>
      <c r="BD930" s="519"/>
      <c r="BE930" s="519"/>
      <c r="BF930" s="519"/>
      <c r="BG930" s="519"/>
      <c r="BH930" s="519"/>
      <c r="BI930" s="519">
        <v>56773</v>
      </c>
      <c r="BJ930" s="519">
        <v>4816</v>
      </c>
      <c r="BK930" s="519">
        <v>31197</v>
      </c>
      <c r="BL930" s="519">
        <v>92786</v>
      </c>
      <c r="BM930" s="519">
        <v>18747</v>
      </c>
      <c r="BN930" s="519">
        <v>14470</v>
      </c>
      <c r="BO930" s="519">
        <v>12432</v>
      </c>
      <c r="BP930" s="519">
        <v>9779</v>
      </c>
      <c r="BQ930" s="519">
        <v>80391</v>
      </c>
      <c r="BR930" s="519">
        <v>63204</v>
      </c>
      <c r="BS930" s="519">
        <v>32790</v>
      </c>
      <c r="BT930" s="519">
        <v>25260</v>
      </c>
      <c r="BU930" s="519">
        <v>1590</v>
      </c>
      <c r="BV930" s="519">
        <v>1246</v>
      </c>
      <c r="BW930" s="519">
        <v>104</v>
      </c>
      <c r="BX930" s="519">
        <v>42938</v>
      </c>
      <c r="BY930" s="519">
        <v>413</v>
      </c>
      <c r="BZ930" s="519">
        <v>670</v>
      </c>
      <c r="CA930" s="519">
        <v>48</v>
      </c>
      <c r="CB930" s="519">
        <v>31163</v>
      </c>
      <c r="CC930" s="519">
        <v>649</v>
      </c>
      <c r="CD930" s="519">
        <v>936</v>
      </c>
      <c r="CE930" s="519">
        <v>6949</v>
      </c>
      <c r="CF930" s="519">
        <v>2332794</v>
      </c>
      <c r="CG930" s="519">
        <v>336</v>
      </c>
      <c r="CH930" s="519">
        <v>556</v>
      </c>
      <c r="CI930" s="519">
        <v>2924</v>
      </c>
      <c r="CJ930" s="519">
        <v>2794726</v>
      </c>
      <c r="CK930" s="519">
        <v>956</v>
      </c>
      <c r="CL930" s="519">
        <v>1826</v>
      </c>
      <c r="CM930" s="519">
        <v>1150</v>
      </c>
      <c r="CN930" s="519">
        <v>971423</v>
      </c>
      <c r="CO930" s="519">
        <v>845</v>
      </c>
      <c r="CP930" s="519">
        <v>1800</v>
      </c>
      <c r="CQ930" s="519">
        <v>53592</v>
      </c>
      <c r="CR930" s="519">
        <v>53434823</v>
      </c>
      <c r="CS930" s="519">
        <v>997</v>
      </c>
      <c r="CT930" s="519">
        <v>1974</v>
      </c>
      <c r="CU930" s="519">
        <v>1394</v>
      </c>
      <c r="CV930" s="519">
        <v>4894063</v>
      </c>
      <c r="CW930" s="519">
        <v>3511</v>
      </c>
      <c r="CX930" s="519">
        <v>7644</v>
      </c>
      <c r="CY930" s="519">
        <v>284</v>
      </c>
      <c r="CZ930" s="519">
        <v>760021</v>
      </c>
      <c r="DA930" s="519">
        <v>2676</v>
      </c>
      <c r="DB930" s="519">
        <v>6866</v>
      </c>
      <c r="DC930" s="519">
        <v>1089</v>
      </c>
      <c r="DD930" s="519">
        <v>7436465</v>
      </c>
      <c r="DE930" s="519">
        <v>6829</v>
      </c>
      <c r="DF930" s="519">
        <v>13206</v>
      </c>
      <c r="DG930" s="519">
        <v>76</v>
      </c>
      <c r="DH930" s="519">
        <v>415111</v>
      </c>
      <c r="DI930" s="519">
        <v>5462</v>
      </c>
      <c r="DJ930" s="519">
        <v>10671</v>
      </c>
      <c r="DK930" s="519">
        <v>686</v>
      </c>
      <c r="DL930" s="519">
        <v>206757</v>
      </c>
      <c r="DM930" s="519">
        <v>301</v>
      </c>
      <c r="DN930" s="519">
        <v>520</v>
      </c>
      <c r="DO930" s="519">
        <v>3708</v>
      </c>
      <c r="DP930" s="519">
        <v>243263</v>
      </c>
      <c r="DQ930" s="519">
        <v>66</v>
      </c>
      <c r="DR930" s="519">
        <v>124</v>
      </c>
      <c r="DS930" s="519">
        <v>191</v>
      </c>
      <c r="DT930" s="519">
        <v>442413</v>
      </c>
      <c r="DU930" s="519">
        <v>2316</v>
      </c>
      <c r="DV930" s="519">
        <v>5037</v>
      </c>
      <c r="DW930" s="519">
        <v>175</v>
      </c>
      <c r="DX930" s="519"/>
      <c r="DY930" s="519"/>
      <c r="DZ930" s="519"/>
      <c r="EA930" s="519"/>
      <c r="EB930" s="519"/>
      <c r="EC930" s="519"/>
      <c r="ED930" s="519"/>
      <c r="EE930" s="519"/>
      <c r="EF930" s="519"/>
      <c r="EG930" s="519" t="s">
        <v>152</v>
      </c>
      <c r="EH930" s="519" t="s">
        <v>152</v>
      </c>
      <c r="EI930" s="519">
        <v>0</v>
      </c>
      <c r="EJ930" s="512"/>
      <c r="EK930" s="512"/>
      <c r="EL930" s="512"/>
      <c r="EM930" s="512"/>
      <c r="EN930" s="512"/>
      <c r="EO930" s="512"/>
      <c r="EP930" s="512"/>
      <c r="EQ930" s="512"/>
      <c r="ER930" s="512"/>
      <c r="ES930" s="512"/>
      <c r="ET930" s="512"/>
      <c r="EU930" s="512"/>
      <c r="EV930" s="512"/>
      <c r="EW930" s="512"/>
      <c r="EX930" s="512"/>
      <c r="EY930" s="512"/>
      <c r="EZ930" s="514"/>
      <c r="FA930" s="520">
        <f t="shared" si="2281"/>
        <v>4</v>
      </c>
      <c r="FB930" s="493">
        <f t="shared" si="2282"/>
        <v>2021</v>
      </c>
      <c r="FC930" s="498">
        <f t="shared" si="2294"/>
        <v>44287</v>
      </c>
      <c r="FD930" s="499">
        <f t="shared" si="2298"/>
        <v>30</v>
      </c>
      <c r="FE930" s="500"/>
      <c r="FF930" s="515">
        <f t="shared" si="2301"/>
        <v>0.56653934300993125</v>
      </c>
      <c r="FG930" s="500"/>
      <c r="FH930" s="481">
        <f t="shared" si="2283"/>
        <v>2.6400506970849178</v>
      </c>
      <c r="FI930" s="481">
        <f t="shared" si="2284"/>
        <v>2.0377411632164484</v>
      </c>
      <c r="FJ930" s="481">
        <f t="shared" si="2285"/>
        <v>2.5670039231881066</v>
      </c>
      <c r="FK930" s="481">
        <f t="shared" si="2286"/>
        <v>2.0192029733636176</v>
      </c>
      <c r="FL930" s="481">
        <f t="shared" si="2287"/>
        <v>1.3940797003433565</v>
      </c>
      <c r="FM930" s="481">
        <f t="shared" si="2288"/>
        <v>1.0960357923212984</v>
      </c>
      <c r="FN930" s="481">
        <f t="shared" si="2289"/>
        <v>1.4466601958881145</v>
      </c>
      <c r="FO930" s="481">
        <f t="shared" si="2290"/>
        <v>1.1144445424865437</v>
      </c>
      <c r="FP930" s="481">
        <f t="shared" si="2291"/>
        <v>1.3648068669527897</v>
      </c>
      <c r="FQ930" s="481">
        <f t="shared" si="2292"/>
        <v>1.069527896995708</v>
      </c>
      <c r="FR930" s="501"/>
      <c r="FS930" s="482">
        <f t="shared" si="2305"/>
        <v>0</v>
      </c>
      <c r="FT930" s="482">
        <f t="shared" si="2305"/>
        <v>0</v>
      </c>
      <c r="FU930" s="482">
        <f t="shared" si="2305"/>
        <v>112397</v>
      </c>
      <c r="FV930" s="482">
        <f t="shared" si="2305"/>
        <v>2135543</v>
      </c>
      <c r="FW930" s="482">
        <f t="shared" si="2305"/>
        <v>3976560</v>
      </c>
      <c r="FX930" s="482">
        <f t="shared" si="2305"/>
        <v>4503990</v>
      </c>
      <c r="FY930" s="482">
        <f t="shared" si="2305"/>
        <v>113198358</v>
      </c>
      <c r="FZ930" s="482">
        <f t="shared" si="2305"/>
        <v>148167642</v>
      </c>
      <c r="GA930" s="482">
        <f t="shared" si="2305"/>
        <v>18600390</v>
      </c>
      <c r="GB930" s="482"/>
      <c r="GC930" s="482"/>
      <c r="GD930" s="482">
        <f t="shared" si="2306"/>
        <v>69680</v>
      </c>
      <c r="GE930" s="482">
        <f t="shared" si="2306"/>
        <v>44928</v>
      </c>
      <c r="GF930" s="482">
        <f t="shared" si="2306"/>
        <v>3863644</v>
      </c>
      <c r="GG930" s="482">
        <f t="shared" si="2306"/>
        <v>5339224</v>
      </c>
      <c r="GH930" s="482">
        <f t="shared" si="2306"/>
        <v>2070000</v>
      </c>
      <c r="GI930" s="482">
        <f t="shared" si="2306"/>
        <v>105790608</v>
      </c>
      <c r="GJ930" s="482">
        <f t="shared" si="2306"/>
        <v>10655736</v>
      </c>
      <c r="GK930" s="482">
        <f t="shared" si="2306"/>
        <v>1949944</v>
      </c>
      <c r="GL930" s="482">
        <f t="shared" si="2306"/>
        <v>14381334</v>
      </c>
      <c r="GM930" s="482">
        <f t="shared" si="2306"/>
        <v>810996</v>
      </c>
      <c r="GN930" s="482">
        <f t="shared" si="2304"/>
        <v>962067</v>
      </c>
      <c r="GO930" s="482">
        <f t="shared" si="2307"/>
        <v>356720</v>
      </c>
      <c r="GP930" s="482">
        <f t="shared" si="2307"/>
        <v>459792</v>
      </c>
      <c r="GQ930" s="482">
        <f t="shared" si="2307"/>
        <v>0</v>
      </c>
      <c r="GR930" s="482"/>
      <c r="GS930" s="482"/>
      <c r="GT930" s="482"/>
      <c r="GU930" s="482"/>
      <c r="GV930" s="502"/>
      <c r="GW930" s="402"/>
      <c r="GX930" s="402"/>
      <c r="GY930" s="402"/>
      <c r="GZ930" s="402"/>
      <c r="HA930" s="402"/>
    </row>
    <row r="931" spans="1:209" ht="9.75" customHeight="1" x14ac:dyDescent="0.2">
      <c r="A931" s="417" t="s">
        <v>702</v>
      </c>
      <c r="B931" s="458" t="str">
        <f t="shared" si="2296"/>
        <v>2021-22</v>
      </c>
      <c r="C931" s="402" t="s">
        <v>664</v>
      </c>
      <c r="D931" s="402" t="s">
        <v>646</v>
      </c>
      <c r="E931" s="402" t="s">
        <v>645</v>
      </c>
      <c r="F931" s="478" t="s">
        <v>448</v>
      </c>
      <c r="G931" s="478" t="s">
        <v>690</v>
      </c>
      <c r="H931" s="510">
        <v>45876</v>
      </c>
      <c r="I931" s="510">
        <v>31780</v>
      </c>
      <c r="J931" s="510">
        <v>141490</v>
      </c>
      <c r="K931" s="510">
        <v>4</v>
      </c>
      <c r="L931" s="510">
        <v>0</v>
      </c>
      <c r="M931" s="510">
        <v>10</v>
      </c>
      <c r="N931" s="510">
        <v>18</v>
      </c>
      <c r="O931" s="510">
        <v>39</v>
      </c>
      <c r="P931" s="510">
        <v>156</v>
      </c>
      <c r="Q931" s="510">
        <v>2771</v>
      </c>
      <c r="R931" s="510">
        <v>14</v>
      </c>
      <c r="S931" s="510">
        <v>36447</v>
      </c>
      <c r="T931" s="510">
        <v>2513</v>
      </c>
      <c r="U931" s="510">
        <v>1538</v>
      </c>
      <c r="V931" s="510">
        <v>19278</v>
      </c>
      <c r="W931" s="510">
        <v>8176</v>
      </c>
      <c r="X931" s="510">
        <v>391</v>
      </c>
      <c r="Y931" s="510">
        <v>985111</v>
      </c>
      <c r="Z931" s="510">
        <v>392</v>
      </c>
      <c r="AA931" s="510">
        <v>672</v>
      </c>
      <c r="AB931" s="510">
        <v>703939</v>
      </c>
      <c r="AC931" s="510">
        <v>458</v>
      </c>
      <c r="AD931" s="510">
        <v>797</v>
      </c>
      <c r="AE931" s="510">
        <v>27488185</v>
      </c>
      <c r="AF931" s="510">
        <v>1426</v>
      </c>
      <c r="AG931" s="510">
        <v>2869</v>
      </c>
      <c r="AH931" s="510">
        <v>31582818</v>
      </c>
      <c r="AI931" s="510">
        <v>3863</v>
      </c>
      <c r="AJ931" s="510">
        <v>9424</v>
      </c>
      <c r="AK931" s="510">
        <v>1578074</v>
      </c>
      <c r="AL931" s="510">
        <v>4036</v>
      </c>
      <c r="AM931" s="510">
        <v>8762</v>
      </c>
      <c r="AN931" s="510"/>
      <c r="AO931" s="510"/>
      <c r="AP931" s="510"/>
      <c r="AQ931" s="510"/>
      <c r="AR931" s="510"/>
      <c r="AS931" s="510"/>
      <c r="AT931" s="510">
        <v>3048</v>
      </c>
      <c r="AU931" s="510">
        <v>17</v>
      </c>
      <c r="AV931" s="510">
        <v>180</v>
      </c>
      <c r="AW931" s="510">
        <v>1102</v>
      </c>
      <c r="AX931" s="510">
        <v>145</v>
      </c>
      <c r="AY931" s="510">
        <v>2706</v>
      </c>
      <c r="AZ931" s="510">
        <v>0</v>
      </c>
      <c r="BA931" s="510"/>
      <c r="BB931" s="510"/>
      <c r="BC931" s="510"/>
      <c r="BD931" s="510"/>
      <c r="BE931" s="510"/>
      <c r="BF931" s="510"/>
      <c r="BG931" s="510"/>
      <c r="BH931" s="510"/>
      <c r="BI931" s="510">
        <v>20080</v>
      </c>
      <c r="BJ931" s="510">
        <v>3699</v>
      </c>
      <c r="BK931" s="510">
        <v>9620</v>
      </c>
      <c r="BL931" s="510">
        <v>33399</v>
      </c>
      <c r="BM931" s="510">
        <v>4935</v>
      </c>
      <c r="BN931" s="510">
        <v>3720</v>
      </c>
      <c r="BO931" s="510">
        <v>2916</v>
      </c>
      <c r="BP931" s="510">
        <v>2250</v>
      </c>
      <c r="BQ931" s="510">
        <v>25135</v>
      </c>
      <c r="BR931" s="510">
        <v>21077</v>
      </c>
      <c r="BS931" s="510">
        <v>13558</v>
      </c>
      <c r="BT931" s="510">
        <v>8799</v>
      </c>
      <c r="BU931" s="510">
        <v>697</v>
      </c>
      <c r="BV931" s="510">
        <v>426</v>
      </c>
      <c r="BW931" s="510">
        <v>47</v>
      </c>
      <c r="BX931" s="510">
        <v>24088</v>
      </c>
      <c r="BY931" s="510">
        <v>513</v>
      </c>
      <c r="BZ931" s="510">
        <v>783</v>
      </c>
      <c r="CA931" s="510">
        <v>70</v>
      </c>
      <c r="CB931" s="510">
        <v>24614</v>
      </c>
      <c r="CC931" s="510">
        <v>352</v>
      </c>
      <c r="CD931" s="510">
        <v>726</v>
      </c>
      <c r="CE931" s="510">
        <v>2396</v>
      </c>
      <c r="CF931" s="510">
        <v>936409</v>
      </c>
      <c r="CG931" s="510">
        <v>391</v>
      </c>
      <c r="CH931" s="510">
        <v>665</v>
      </c>
      <c r="CI931" s="510">
        <v>2610</v>
      </c>
      <c r="CJ931" s="510">
        <v>3827340</v>
      </c>
      <c r="CK931" s="510">
        <v>1466</v>
      </c>
      <c r="CL931" s="510">
        <v>2895</v>
      </c>
      <c r="CM931" s="510">
        <v>566</v>
      </c>
      <c r="CN931" s="510">
        <v>748489</v>
      </c>
      <c r="CO931" s="510">
        <v>1322</v>
      </c>
      <c r="CP931" s="510">
        <v>2670</v>
      </c>
      <c r="CQ931" s="510">
        <v>16102</v>
      </c>
      <c r="CR931" s="510">
        <v>22912356</v>
      </c>
      <c r="CS931" s="510">
        <v>1423</v>
      </c>
      <c r="CT931" s="510">
        <v>2866</v>
      </c>
      <c r="CU931" s="510">
        <v>1281</v>
      </c>
      <c r="CV931" s="510">
        <v>7027884</v>
      </c>
      <c r="CW931" s="510">
        <v>5486</v>
      </c>
      <c r="CX931" s="510">
        <v>10893</v>
      </c>
      <c r="CY931" s="510">
        <v>518</v>
      </c>
      <c r="CZ931" s="510">
        <v>3550287</v>
      </c>
      <c r="DA931" s="510">
        <v>6854</v>
      </c>
      <c r="DB931" s="510">
        <v>15176</v>
      </c>
      <c r="DC931" s="510">
        <v>948</v>
      </c>
      <c r="DD931" s="510">
        <v>7222182</v>
      </c>
      <c r="DE931" s="510">
        <v>7618</v>
      </c>
      <c r="DF931" s="510">
        <v>15278</v>
      </c>
      <c r="DG931" s="510">
        <v>154</v>
      </c>
      <c r="DH931" s="510">
        <v>1593572</v>
      </c>
      <c r="DI931" s="510">
        <v>10348</v>
      </c>
      <c r="DJ931" s="510">
        <v>21811</v>
      </c>
      <c r="DK931" s="510">
        <v>75</v>
      </c>
      <c r="DL931" s="510">
        <v>33214</v>
      </c>
      <c r="DM931" s="510">
        <v>443</v>
      </c>
      <c r="DN931" s="510">
        <v>663</v>
      </c>
      <c r="DO931" s="510">
        <v>1436</v>
      </c>
      <c r="DP931" s="510">
        <v>41073</v>
      </c>
      <c r="DQ931" s="510">
        <v>29</v>
      </c>
      <c r="DR931" s="510">
        <v>55</v>
      </c>
      <c r="DS931" s="510">
        <v>1</v>
      </c>
      <c r="DT931" s="510">
        <v>1573</v>
      </c>
      <c r="DU931" s="510">
        <v>1573</v>
      </c>
      <c r="DV931" s="510">
        <v>1573</v>
      </c>
      <c r="DW931" s="510">
        <v>1</v>
      </c>
      <c r="DX931" s="510"/>
      <c r="DY931" s="510"/>
      <c r="DZ931" s="510"/>
      <c r="EA931" s="510"/>
      <c r="EB931" s="510"/>
      <c r="EC931" s="510"/>
      <c r="ED931" s="510"/>
      <c r="EE931" s="510"/>
      <c r="EF931" s="510"/>
      <c r="EG931" s="510" t="s">
        <v>152</v>
      </c>
      <c r="EH931" s="510" t="s">
        <v>152</v>
      </c>
      <c r="EI931" s="510">
        <v>0</v>
      </c>
      <c r="EJ931" s="479"/>
      <c r="EK931" s="479"/>
      <c r="EL931" s="479"/>
      <c r="EM931" s="479"/>
      <c r="EN931" s="479"/>
      <c r="EO931" s="479"/>
      <c r="EP931" s="479"/>
      <c r="EQ931" s="479"/>
      <c r="ER931" s="479"/>
      <c r="ES931" s="479"/>
      <c r="ET931" s="479"/>
      <c r="EU931" s="479"/>
      <c r="EV931" s="479"/>
      <c r="EW931" s="479"/>
      <c r="EX931" s="479"/>
      <c r="EY931" s="479"/>
      <c r="EZ931" s="476"/>
      <c r="FA931" s="446">
        <f t="shared" si="2281"/>
        <v>4</v>
      </c>
      <c r="FB931" s="417">
        <f t="shared" si="2282"/>
        <v>2021</v>
      </c>
      <c r="FC931" s="448">
        <f t="shared" si="2294"/>
        <v>44287</v>
      </c>
      <c r="FD931" s="449">
        <f t="shared" si="2298"/>
        <v>30</v>
      </c>
      <c r="FE931" s="450"/>
      <c r="FF931" s="451">
        <f t="shared" si="2301"/>
        <v>0.60924904539669067</v>
      </c>
      <c r="FG931" s="450"/>
      <c r="FH931" s="452">
        <f t="shared" si="2283"/>
        <v>1.9637883008356547</v>
      </c>
      <c r="FI931" s="452">
        <f t="shared" si="2284"/>
        <v>1.4803024273776364</v>
      </c>
      <c r="FJ931" s="452">
        <f t="shared" si="2285"/>
        <v>1.8959687906371911</v>
      </c>
      <c r="FK931" s="452">
        <f t="shared" si="2286"/>
        <v>1.4629388816644993</v>
      </c>
      <c r="FL931" s="452">
        <f t="shared" si="2287"/>
        <v>1.3038178234256665</v>
      </c>
      <c r="FM931" s="452">
        <f t="shared" si="2288"/>
        <v>1.0933188090050836</v>
      </c>
      <c r="FN931" s="452">
        <f t="shared" si="2289"/>
        <v>1.6582681017612524</v>
      </c>
      <c r="FO931" s="452">
        <f t="shared" si="2290"/>
        <v>1.0761986301369864</v>
      </c>
      <c r="FP931" s="452">
        <f t="shared" si="2291"/>
        <v>1.7826086956521738</v>
      </c>
      <c r="FQ931" s="452">
        <f t="shared" si="2292"/>
        <v>1.0895140664961638</v>
      </c>
      <c r="FR931" s="453"/>
      <c r="FS931" s="446">
        <f t="shared" si="2305"/>
        <v>0</v>
      </c>
      <c r="FT931" s="446">
        <f t="shared" si="2305"/>
        <v>317800</v>
      </c>
      <c r="FU931" s="446">
        <f t="shared" si="2305"/>
        <v>572040</v>
      </c>
      <c r="FV931" s="446">
        <f t="shared" si="2305"/>
        <v>1239420</v>
      </c>
      <c r="FW931" s="446">
        <f t="shared" si="2305"/>
        <v>1688736</v>
      </c>
      <c r="FX931" s="446">
        <f t="shared" si="2305"/>
        <v>1225786</v>
      </c>
      <c r="FY931" s="446">
        <f t="shared" si="2305"/>
        <v>55308582</v>
      </c>
      <c r="FZ931" s="446">
        <f t="shared" si="2305"/>
        <v>77050624</v>
      </c>
      <c r="GA931" s="446">
        <f t="shared" si="2305"/>
        <v>3425942</v>
      </c>
      <c r="GB931" s="446"/>
      <c r="GC931" s="446"/>
      <c r="GD931" s="446">
        <f t="shared" si="2306"/>
        <v>36801</v>
      </c>
      <c r="GE931" s="446">
        <f t="shared" si="2306"/>
        <v>50820</v>
      </c>
      <c r="GF931" s="446">
        <f t="shared" si="2306"/>
        <v>1593340</v>
      </c>
      <c r="GG931" s="446">
        <f t="shared" si="2306"/>
        <v>7555950</v>
      </c>
      <c r="GH931" s="446">
        <f t="shared" si="2306"/>
        <v>1511220</v>
      </c>
      <c r="GI931" s="446">
        <f t="shared" si="2306"/>
        <v>46148332</v>
      </c>
      <c r="GJ931" s="446">
        <f t="shared" si="2306"/>
        <v>13953933</v>
      </c>
      <c r="GK931" s="446">
        <f t="shared" si="2306"/>
        <v>7861168</v>
      </c>
      <c r="GL931" s="446">
        <f t="shared" si="2306"/>
        <v>14483544</v>
      </c>
      <c r="GM931" s="446">
        <f t="shared" si="2306"/>
        <v>3358894</v>
      </c>
      <c r="GN931" s="446">
        <f t="shared" si="2304"/>
        <v>1573</v>
      </c>
      <c r="GO931" s="446">
        <f t="shared" si="2307"/>
        <v>49725</v>
      </c>
      <c r="GP931" s="446">
        <f t="shared" si="2307"/>
        <v>78980</v>
      </c>
      <c r="GQ931" s="446">
        <f t="shared" si="2307"/>
        <v>0</v>
      </c>
      <c r="GR931" s="446"/>
      <c r="GS931" s="446"/>
      <c r="GT931" s="446"/>
      <c r="GU931" s="446"/>
      <c r="GV931" s="416"/>
      <c r="GW931" s="402"/>
      <c r="GX931" s="402"/>
      <c r="GY931" s="402"/>
      <c r="GZ931" s="402"/>
      <c r="HA931" s="402"/>
    </row>
    <row r="932" spans="1:209" ht="9.75" customHeight="1" x14ac:dyDescent="0.2">
      <c r="A932" s="417" t="s">
        <v>703</v>
      </c>
      <c r="B932" s="458" t="str">
        <f t="shared" si="2296"/>
        <v>2021-22</v>
      </c>
      <c r="C932" s="402" t="s">
        <v>664</v>
      </c>
      <c r="D932" s="402" t="s">
        <v>649</v>
      </c>
      <c r="E932" s="402" t="s">
        <v>462</v>
      </c>
      <c r="F932" s="478" t="s">
        <v>449</v>
      </c>
      <c r="G932" s="478" t="s">
        <v>691</v>
      </c>
      <c r="H932" s="510">
        <v>127764</v>
      </c>
      <c r="I932" s="510">
        <v>101039</v>
      </c>
      <c r="J932" s="510">
        <v>203632</v>
      </c>
      <c r="K932" s="510">
        <v>2</v>
      </c>
      <c r="L932" s="510">
        <v>1</v>
      </c>
      <c r="M932" s="510">
        <v>1</v>
      </c>
      <c r="N932" s="510">
        <v>1</v>
      </c>
      <c r="O932" s="510">
        <v>47</v>
      </c>
      <c r="P932" s="510">
        <v>336</v>
      </c>
      <c r="Q932" s="510">
        <v>16268</v>
      </c>
      <c r="R932" s="510">
        <v>2491</v>
      </c>
      <c r="S932" s="510">
        <v>97949</v>
      </c>
      <c r="T932" s="510">
        <v>9469</v>
      </c>
      <c r="U932" s="510">
        <v>6467</v>
      </c>
      <c r="V932" s="510">
        <v>50788</v>
      </c>
      <c r="W932" s="510">
        <v>17367</v>
      </c>
      <c r="X932" s="510">
        <v>1937</v>
      </c>
      <c r="Y932" s="510">
        <v>4254814</v>
      </c>
      <c r="Z932" s="510">
        <v>449</v>
      </c>
      <c r="AA932" s="510">
        <v>764</v>
      </c>
      <c r="AB932" s="510">
        <v>3730338</v>
      </c>
      <c r="AC932" s="510">
        <v>577</v>
      </c>
      <c r="AD932" s="510">
        <v>1010</v>
      </c>
      <c r="AE932" s="510">
        <v>72747991</v>
      </c>
      <c r="AF932" s="510">
        <v>1432</v>
      </c>
      <c r="AG932" s="510">
        <v>2905</v>
      </c>
      <c r="AH932" s="510">
        <v>85155005</v>
      </c>
      <c r="AI932" s="510">
        <v>4903</v>
      </c>
      <c r="AJ932" s="510">
        <v>11626</v>
      </c>
      <c r="AK932" s="510">
        <v>21880541</v>
      </c>
      <c r="AL932" s="510">
        <v>11296</v>
      </c>
      <c r="AM932" s="510">
        <v>22302</v>
      </c>
      <c r="AN932" s="510"/>
      <c r="AO932" s="510"/>
      <c r="AP932" s="510"/>
      <c r="AQ932" s="510"/>
      <c r="AR932" s="510"/>
      <c r="AS932" s="510"/>
      <c r="AT932" s="510">
        <v>8952</v>
      </c>
      <c r="AU932" s="510">
        <v>347</v>
      </c>
      <c r="AV932" s="510">
        <v>6306</v>
      </c>
      <c r="AW932" s="510">
        <v>936</v>
      </c>
      <c r="AX932" s="510">
        <v>685</v>
      </c>
      <c r="AY932" s="510">
        <v>1614</v>
      </c>
      <c r="AZ932" s="510">
        <v>358</v>
      </c>
      <c r="BA932" s="510"/>
      <c r="BB932" s="510"/>
      <c r="BC932" s="510"/>
      <c r="BD932" s="510"/>
      <c r="BE932" s="510"/>
      <c r="BF932" s="510"/>
      <c r="BG932" s="510"/>
      <c r="BH932" s="510"/>
      <c r="BI932" s="510">
        <v>53612</v>
      </c>
      <c r="BJ932" s="510">
        <v>7894</v>
      </c>
      <c r="BK932" s="510">
        <v>27491</v>
      </c>
      <c r="BL932" s="510">
        <v>88997</v>
      </c>
      <c r="BM932" s="510">
        <v>18736</v>
      </c>
      <c r="BN932" s="510">
        <v>15248</v>
      </c>
      <c r="BO932" s="510">
        <v>12700</v>
      </c>
      <c r="BP932" s="510">
        <v>10440</v>
      </c>
      <c r="BQ932" s="510">
        <v>66014</v>
      </c>
      <c r="BR932" s="510">
        <v>53412</v>
      </c>
      <c r="BS932" s="510">
        <v>25371</v>
      </c>
      <c r="BT932" s="510">
        <v>18237</v>
      </c>
      <c r="BU932" s="510">
        <v>2858</v>
      </c>
      <c r="BV932" s="510">
        <v>1963</v>
      </c>
      <c r="BW932" s="510">
        <v>102</v>
      </c>
      <c r="BX932" s="510">
        <v>66991</v>
      </c>
      <c r="BY932" s="510">
        <v>657</v>
      </c>
      <c r="BZ932" s="510">
        <v>955</v>
      </c>
      <c r="CA932" s="510">
        <v>60</v>
      </c>
      <c r="CB932" s="510">
        <v>26624</v>
      </c>
      <c r="CC932" s="510">
        <v>444</v>
      </c>
      <c r="CD932" s="510">
        <v>722</v>
      </c>
      <c r="CE932" s="510">
        <v>9307</v>
      </c>
      <c r="CF932" s="510">
        <v>4161199</v>
      </c>
      <c r="CG932" s="510">
        <v>447</v>
      </c>
      <c r="CH932" s="510">
        <v>761</v>
      </c>
      <c r="CI932" s="510">
        <v>3650</v>
      </c>
      <c r="CJ932" s="510">
        <v>5686402</v>
      </c>
      <c r="CK932" s="510">
        <v>1558</v>
      </c>
      <c r="CL932" s="510">
        <v>3056</v>
      </c>
      <c r="CM932" s="510">
        <v>2048</v>
      </c>
      <c r="CN932" s="510">
        <v>2982394</v>
      </c>
      <c r="CO932" s="510">
        <v>1456</v>
      </c>
      <c r="CP932" s="510">
        <v>3097</v>
      </c>
      <c r="CQ932" s="510">
        <v>45090</v>
      </c>
      <c r="CR932" s="510">
        <v>64079195</v>
      </c>
      <c r="CS932" s="510">
        <v>1421</v>
      </c>
      <c r="CT932" s="510">
        <v>2888</v>
      </c>
      <c r="CU932" s="510">
        <v>2955</v>
      </c>
      <c r="CV932" s="510">
        <v>21586633</v>
      </c>
      <c r="CW932" s="510">
        <v>7305</v>
      </c>
      <c r="CX932" s="510">
        <v>14645</v>
      </c>
      <c r="CY932" s="510">
        <v>1510</v>
      </c>
      <c r="CZ932" s="510">
        <v>8695230</v>
      </c>
      <c r="DA932" s="510">
        <v>5758</v>
      </c>
      <c r="DB932" s="510">
        <v>12640</v>
      </c>
      <c r="DC932" s="510">
        <v>1466</v>
      </c>
      <c r="DD932" s="510">
        <v>14051865</v>
      </c>
      <c r="DE932" s="510">
        <v>9585</v>
      </c>
      <c r="DF932" s="510">
        <v>20340</v>
      </c>
      <c r="DG932" s="510">
        <v>1014</v>
      </c>
      <c r="DH932" s="510">
        <v>10978857</v>
      </c>
      <c r="DI932" s="510">
        <v>10827</v>
      </c>
      <c r="DJ932" s="510">
        <v>25248</v>
      </c>
      <c r="DK932" s="510">
        <v>237</v>
      </c>
      <c r="DL932" s="510">
        <v>72051</v>
      </c>
      <c r="DM932" s="510">
        <v>304</v>
      </c>
      <c r="DN932" s="510">
        <v>547</v>
      </c>
      <c r="DO932" s="510">
        <v>4735</v>
      </c>
      <c r="DP932" s="510">
        <v>152404</v>
      </c>
      <c r="DQ932" s="510">
        <v>32</v>
      </c>
      <c r="DR932" s="510">
        <v>57</v>
      </c>
      <c r="DS932" s="510">
        <v>95</v>
      </c>
      <c r="DT932" s="510">
        <v>150848</v>
      </c>
      <c r="DU932" s="510">
        <v>1588</v>
      </c>
      <c r="DV932" s="510">
        <v>2711</v>
      </c>
      <c r="DW932" s="510">
        <v>80</v>
      </c>
      <c r="DX932" s="510"/>
      <c r="DY932" s="510"/>
      <c r="DZ932" s="510"/>
      <c r="EA932" s="510"/>
      <c r="EB932" s="510"/>
      <c r="EC932" s="510"/>
      <c r="ED932" s="510"/>
      <c r="EE932" s="510"/>
      <c r="EF932" s="510"/>
      <c r="EG932" s="510" t="s">
        <v>152</v>
      </c>
      <c r="EH932" s="510" t="s">
        <v>152</v>
      </c>
      <c r="EI932" s="510">
        <v>0</v>
      </c>
      <c r="EJ932" s="479"/>
      <c r="EK932" s="479"/>
      <c r="EL932" s="479"/>
      <c r="EM932" s="479"/>
      <c r="EN932" s="479"/>
      <c r="EO932" s="479"/>
      <c r="EP932" s="479"/>
      <c r="EQ932" s="479"/>
      <c r="ER932" s="479"/>
      <c r="ES932" s="479"/>
      <c r="ET932" s="479"/>
      <c r="EU932" s="479"/>
      <c r="EV932" s="479"/>
      <c r="EW932" s="479"/>
      <c r="EX932" s="479"/>
      <c r="EY932" s="479"/>
      <c r="EZ932" s="476"/>
      <c r="FA932" s="446">
        <f t="shared" si="2281"/>
        <v>4</v>
      </c>
      <c r="FB932" s="417">
        <f t="shared" si="2282"/>
        <v>2021</v>
      </c>
      <c r="FC932" s="448">
        <f t="shared" si="2294"/>
        <v>44287</v>
      </c>
      <c r="FD932" s="449">
        <f t="shared" si="2298"/>
        <v>30</v>
      </c>
      <c r="FE932" s="450"/>
      <c r="FF932" s="451">
        <f t="shared" si="2301"/>
        <v>0.51844957845176831</v>
      </c>
      <c r="FG932" s="450"/>
      <c r="FH932" s="452">
        <f t="shared" si="2283"/>
        <v>1.9786672299081212</v>
      </c>
      <c r="FI932" s="452">
        <f t="shared" si="2284"/>
        <v>1.6103073186186503</v>
      </c>
      <c r="FJ932" s="452">
        <f t="shared" si="2285"/>
        <v>1.9638162981289624</v>
      </c>
      <c r="FK932" s="452">
        <f t="shared" si="2286"/>
        <v>1.6143497757847534</v>
      </c>
      <c r="FL932" s="452">
        <f t="shared" si="2287"/>
        <v>1.2997952272190281</v>
      </c>
      <c r="FM932" s="452">
        <f t="shared" si="2288"/>
        <v>1.0516657478144444</v>
      </c>
      <c r="FN932" s="452">
        <f t="shared" si="2289"/>
        <v>1.4608740715149422</v>
      </c>
      <c r="FO932" s="452">
        <f t="shared" si="2290"/>
        <v>1.0500950077733633</v>
      </c>
      <c r="FP932" s="452">
        <f t="shared" si="2291"/>
        <v>1.4754775425916367</v>
      </c>
      <c r="FQ932" s="452">
        <f t="shared" si="2292"/>
        <v>1.0134228187919463</v>
      </c>
      <c r="FR932" s="453"/>
      <c r="FS932" s="446">
        <f t="shared" si="2305"/>
        <v>101039</v>
      </c>
      <c r="FT932" s="446">
        <f t="shared" si="2305"/>
        <v>101039</v>
      </c>
      <c r="FU932" s="446">
        <f t="shared" si="2305"/>
        <v>101039</v>
      </c>
      <c r="FV932" s="446">
        <f t="shared" si="2305"/>
        <v>4748833</v>
      </c>
      <c r="FW932" s="446">
        <f t="shared" si="2305"/>
        <v>7234316</v>
      </c>
      <c r="FX932" s="446">
        <f t="shared" si="2305"/>
        <v>6531670</v>
      </c>
      <c r="FY932" s="446">
        <f t="shared" si="2305"/>
        <v>147539140</v>
      </c>
      <c r="FZ932" s="446">
        <f t="shared" si="2305"/>
        <v>201908742</v>
      </c>
      <c r="GA932" s="446">
        <f t="shared" si="2305"/>
        <v>43198974</v>
      </c>
      <c r="GB932" s="446"/>
      <c r="GC932" s="446"/>
      <c r="GD932" s="446">
        <f t="shared" si="2306"/>
        <v>97410</v>
      </c>
      <c r="GE932" s="446">
        <f t="shared" si="2306"/>
        <v>43320</v>
      </c>
      <c r="GF932" s="446">
        <f t="shared" si="2306"/>
        <v>7082627</v>
      </c>
      <c r="GG932" s="446">
        <f t="shared" si="2306"/>
        <v>11154400</v>
      </c>
      <c r="GH932" s="446">
        <f t="shared" si="2306"/>
        <v>6342656</v>
      </c>
      <c r="GI932" s="446">
        <f t="shared" si="2306"/>
        <v>130219920</v>
      </c>
      <c r="GJ932" s="446">
        <f t="shared" si="2306"/>
        <v>43275975</v>
      </c>
      <c r="GK932" s="446">
        <f t="shared" si="2306"/>
        <v>19086400</v>
      </c>
      <c r="GL932" s="446">
        <f t="shared" si="2306"/>
        <v>29818440</v>
      </c>
      <c r="GM932" s="446">
        <f t="shared" si="2306"/>
        <v>25601472</v>
      </c>
      <c r="GN932" s="446">
        <f t="shared" si="2304"/>
        <v>257545</v>
      </c>
      <c r="GO932" s="446">
        <f t="shared" si="2307"/>
        <v>129639</v>
      </c>
      <c r="GP932" s="446">
        <f t="shared" si="2307"/>
        <v>269895</v>
      </c>
      <c r="GQ932" s="446">
        <f t="shared" si="2307"/>
        <v>0</v>
      </c>
      <c r="GR932" s="446"/>
      <c r="GS932" s="446"/>
      <c r="GT932" s="446"/>
      <c r="GU932" s="446"/>
      <c r="GV932" s="416"/>
      <c r="GW932" s="402"/>
      <c r="GX932" s="402"/>
      <c r="GY932" s="402"/>
      <c r="GZ932" s="402"/>
      <c r="HA932" s="402"/>
    </row>
    <row r="933" spans="1:209" ht="9.75" customHeight="1" x14ac:dyDescent="0.2">
      <c r="A933" s="493" t="s">
        <v>704</v>
      </c>
      <c r="B933" s="494" t="str">
        <f t="shared" si="2296"/>
        <v>2021-22</v>
      </c>
      <c r="C933" s="480" t="s">
        <v>664</v>
      </c>
      <c r="D933" s="480" t="s">
        <v>663</v>
      </c>
      <c r="E933" s="480" t="s">
        <v>662</v>
      </c>
      <c r="F933" s="495" t="s">
        <v>456</v>
      </c>
      <c r="G933" s="495" t="s">
        <v>692</v>
      </c>
      <c r="H933" s="521">
        <v>71066</v>
      </c>
      <c r="I933" s="521">
        <v>39067</v>
      </c>
      <c r="J933" s="521">
        <v>265958</v>
      </c>
      <c r="K933" s="521">
        <v>7</v>
      </c>
      <c r="L933" s="521">
        <v>3</v>
      </c>
      <c r="M933" s="521">
        <v>5</v>
      </c>
      <c r="N933" s="521">
        <v>26</v>
      </c>
      <c r="O933" s="521">
        <v>94</v>
      </c>
      <c r="P933" s="521">
        <v>300</v>
      </c>
      <c r="Q933" s="521">
        <v>5</v>
      </c>
      <c r="R933" s="521">
        <v>57</v>
      </c>
      <c r="S933" s="521">
        <v>52024</v>
      </c>
      <c r="T933" s="521">
        <v>3766</v>
      </c>
      <c r="U933" s="521">
        <v>2295</v>
      </c>
      <c r="V933" s="521">
        <v>22110</v>
      </c>
      <c r="W933" s="521">
        <v>16119</v>
      </c>
      <c r="X933" s="521">
        <v>1117</v>
      </c>
      <c r="Y933" s="521">
        <v>1463420</v>
      </c>
      <c r="Z933" s="521">
        <v>389</v>
      </c>
      <c r="AA933" s="521">
        <v>724</v>
      </c>
      <c r="AB933" s="521">
        <v>1183181</v>
      </c>
      <c r="AC933" s="521">
        <v>516</v>
      </c>
      <c r="AD933" s="521">
        <v>971</v>
      </c>
      <c r="AE933" s="521">
        <v>21544934</v>
      </c>
      <c r="AF933" s="521">
        <v>974</v>
      </c>
      <c r="AG933" s="521">
        <v>1875</v>
      </c>
      <c r="AH933" s="521">
        <v>55841085</v>
      </c>
      <c r="AI933" s="521">
        <v>3464</v>
      </c>
      <c r="AJ933" s="521">
        <v>7674</v>
      </c>
      <c r="AK933" s="521">
        <v>5064688</v>
      </c>
      <c r="AL933" s="521">
        <v>4534</v>
      </c>
      <c r="AM933" s="521">
        <v>10205</v>
      </c>
      <c r="AN933" s="521"/>
      <c r="AO933" s="521"/>
      <c r="AP933" s="521"/>
      <c r="AQ933" s="521"/>
      <c r="AR933" s="521"/>
      <c r="AS933" s="521"/>
      <c r="AT933" s="521">
        <v>6170</v>
      </c>
      <c r="AU933" s="521">
        <v>193</v>
      </c>
      <c r="AV933" s="521">
        <v>947</v>
      </c>
      <c r="AW933" s="521">
        <v>456</v>
      </c>
      <c r="AX933" s="521">
        <v>559</v>
      </c>
      <c r="AY933" s="521">
        <v>4471</v>
      </c>
      <c r="AZ933" s="521">
        <v>391</v>
      </c>
      <c r="BA933" s="521"/>
      <c r="BB933" s="521"/>
      <c r="BC933" s="521"/>
      <c r="BD933" s="521"/>
      <c r="BE933" s="521"/>
      <c r="BF933" s="521"/>
      <c r="BG933" s="521"/>
      <c r="BH933" s="521"/>
      <c r="BI933" s="521">
        <v>26088</v>
      </c>
      <c r="BJ933" s="521">
        <v>2544</v>
      </c>
      <c r="BK933" s="521">
        <v>17222</v>
      </c>
      <c r="BL933" s="521">
        <v>45854</v>
      </c>
      <c r="BM933" s="521">
        <v>7386</v>
      </c>
      <c r="BN933" s="521">
        <v>5471</v>
      </c>
      <c r="BO933" s="521">
        <v>4407</v>
      </c>
      <c r="BP933" s="521">
        <v>3276</v>
      </c>
      <c r="BQ933" s="521">
        <v>28485</v>
      </c>
      <c r="BR933" s="521">
        <v>23156</v>
      </c>
      <c r="BS933" s="521">
        <v>23501</v>
      </c>
      <c r="BT933" s="521">
        <v>17904</v>
      </c>
      <c r="BU933" s="521">
        <v>1742</v>
      </c>
      <c r="BV933" s="521">
        <v>1307</v>
      </c>
      <c r="BW933" s="521">
        <v>44</v>
      </c>
      <c r="BX933" s="521">
        <v>23280</v>
      </c>
      <c r="BY933" s="521">
        <v>529</v>
      </c>
      <c r="BZ933" s="521">
        <v>969</v>
      </c>
      <c r="CA933" s="521">
        <v>39</v>
      </c>
      <c r="CB933" s="521">
        <v>16117</v>
      </c>
      <c r="CC933" s="521">
        <v>413</v>
      </c>
      <c r="CD933" s="521">
        <v>739</v>
      </c>
      <c r="CE933" s="521">
        <v>3683</v>
      </c>
      <c r="CF933" s="521">
        <v>1424023</v>
      </c>
      <c r="CG933" s="521">
        <v>387</v>
      </c>
      <c r="CH933" s="521">
        <v>721</v>
      </c>
      <c r="CI933" s="521">
        <v>2048</v>
      </c>
      <c r="CJ933" s="521">
        <v>1923664</v>
      </c>
      <c r="CK933" s="521">
        <v>939</v>
      </c>
      <c r="CL933" s="521">
        <v>1763</v>
      </c>
      <c r="CM933" s="521">
        <v>501</v>
      </c>
      <c r="CN933" s="521">
        <v>415927</v>
      </c>
      <c r="CO933" s="521">
        <v>830</v>
      </c>
      <c r="CP933" s="521">
        <v>1791</v>
      </c>
      <c r="CQ933" s="521">
        <v>19561</v>
      </c>
      <c r="CR933" s="521">
        <v>19205343</v>
      </c>
      <c r="CS933" s="521">
        <v>982</v>
      </c>
      <c r="CT933" s="521">
        <v>1889</v>
      </c>
      <c r="CU933" s="521">
        <v>2302</v>
      </c>
      <c r="CV933" s="521">
        <v>8489787</v>
      </c>
      <c r="CW933" s="521">
        <v>3688</v>
      </c>
      <c r="CX933" s="521">
        <v>7855</v>
      </c>
      <c r="CY933" s="521">
        <v>754</v>
      </c>
      <c r="CZ933" s="521">
        <v>2057858</v>
      </c>
      <c r="DA933" s="521">
        <v>2729</v>
      </c>
      <c r="DB933" s="521">
        <v>6100</v>
      </c>
      <c r="DC933" s="521">
        <v>245</v>
      </c>
      <c r="DD933" s="521">
        <v>2256503</v>
      </c>
      <c r="DE933" s="521">
        <v>9210</v>
      </c>
      <c r="DF933" s="521">
        <v>17223</v>
      </c>
      <c r="DG933" s="521">
        <v>51</v>
      </c>
      <c r="DH933" s="521">
        <v>250068</v>
      </c>
      <c r="DI933" s="521">
        <v>4903</v>
      </c>
      <c r="DJ933" s="521">
        <v>13615</v>
      </c>
      <c r="DK933" s="521">
        <v>200</v>
      </c>
      <c r="DL933" s="521">
        <v>66275</v>
      </c>
      <c r="DM933" s="521">
        <v>331</v>
      </c>
      <c r="DN933" s="521">
        <v>460</v>
      </c>
      <c r="DO933" s="521">
        <v>2882</v>
      </c>
      <c r="DP933" s="521">
        <v>109367</v>
      </c>
      <c r="DQ933" s="521">
        <v>38</v>
      </c>
      <c r="DR933" s="521">
        <v>72</v>
      </c>
      <c r="DS933" s="521">
        <v>62</v>
      </c>
      <c r="DT933" s="521">
        <v>101268</v>
      </c>
      <c r="DU933" s="521">
        <v>1633</v>
      </c>
      <c r="DV933" s="521">
        <v>3280</v>
      </c>
      <c r="DW933" s="521">
        <v>58</v>
      </c>
      <c r="DX933" s="521"/>
      <c r="DY933" s="521"/>
      <c r="DZ933" s="521"/>
      <c r="EA933" s="521"/>
      <c r="EB933" s="521"/>
      <c r="EC933" s="521"/>
      <c r="ED933" s="521"/>
      <c r="EE933" s="521"/>
      <c r="EF933" s="521"/>
      <c r="EG933" s="521" t="s">
        <v>152</v>
      </c>
      <c r="EH933" s="521" t="s">
        <v>152</v>
      </c>
      <c r="EI933" s="521">
        <v>5</v>
      </c>
      <c r="EJ933" s="496"/>
      <c r="EK933" s="496"/>
      <c r="EL933" s="496"/>
      <c r="EM933" s="496"/>
      <c r="EN933" s="496"/>
      <c r="EO933" s="496"/>
      <c r="EP933" s="496"/>
      <c r="EQ933" s="496"/>
      <c r="ER933" s="496"/>
      <c r="ES933" s="496"/>
      <c r="ET933" s="496"/>
      <c r="EU933" s="496"/>
      <c r="EV933" s="496"/>
      <c r="EW933" s="496"/>
      <c r="EX933" s="496"/>
      <c r="EY933" s="496"/>
      <c r="EZ933" s="497"/>
      <c r="FA933" s="482">
        <f t="shared" si="2281"/>
        <v>4</v>
      </c>
      <c r="FB933" s="493">
        <f t="shared" si="2282"/>
        <v>2021</v>
      </c>
      <c r="FC933" s="498">
        <f t="shared" si="2294"/>
        <v>44287</v>
      </c>
      <c r="FD933" s="499">
        <f t="shared" si="2298"/>
        <v>30</v>
      </c>
      <c r="FE933" s="500"/>
      <c r="FF933" s="515">
        <f t="shared" si="2301"/>
        <v>0.83150605885747264</v>
      </c>
      <c r="FG933" s="500"/>
      <c r="FH933" s="481">
        <f t="shared" si="2283"/>
        <v>1.9612320764737121</v>
      </c>
      <c r="FI933" s="481">
        <f t="shared" si="2284"/>
        <v>1.4527349973446628</v>
      </c>
      <c r="FJ933" s="481">
        <f t="shared" si="2285"/>
        <v>1.9202614379084968</v>
      </c>
      <c r="FK933" s="481">
        <f t="shared" si="2286"/>
        <v>1.4274509803921569</v>
      </c>
      <c r="FL933" s="481">
        <f t="shared" si="2287"/>
        <v>1.2883310719131615</v>
      </c>
      <c r="FM933" s="481">
        <f t="shared" si="2288"/>
        <v>1.0473089099954771</v>
      </c>
      <c r="FN933" s="481">
        <f t="shared" si="2289"/>
        <v>1.4579688566288231</v>
      </c>
      <c r="FO933" s="481">
        <f t="shared" si="2290"/>
        <v>1.1107388795831006</v>
      </c>
      <c r="FP933" s="481">
        <f t="shared" si="2291"/>
        <v>1.559534467323187</v>
      </c>
      <c r="FQ933" s="481">
        <f t="shared" si="2292"/>
        <v>1.1700984780662489</v>
      </c>
      <c r="FR933" s="501"/>
      <c r="FS933" s="482">
        <f t="shared" ref="FS933:GA942" si="2308">IFERROR(HLOOKUP(FS$1,$H$5:$HA$10112,MATCH($A933,$A$5:$A$10112,0),0)*HLOOKUP(FS$2,$H$5:$HA$10112,MATCH($A933,$A$5:$A$10112,0),0),"-")</f>
        <v>117201</v>
      </c>
      <c r="FT933" s="482">
        <f t="shared" si="2308"/>
        <v>195335</v>
      </c>
      <c r="FU933" s="482">
        <f t="shared" si="2308"/>
        <v>1015742</v>
      </c>
      <c r="FV933" s="482">
        <f t="shared" si="2308"/>
        <v>3672298</v>
      </c>
      <c r="FW933" s="482">
        <f t="shared" si="2308"/>
        <v>2726584</v>
      </c>
      <c r="FX933" s="482">
        <f t="shared" si="2308"/>
        <v>2228445</v>
      </c>
      <c r="FY933" s="482">
        <f t="shared" si="2308"/>
        <v>41456250</v>
      </c>
      <c r="FZ933" s="482">
        <f t="shared" si="2308"/>
        <v>123697206</v>
      </c>
      <c r="GA933" s="482">
        <f t="shared" si="2308"/>
        <v>11398985</v>
      </c>
      <c r="GB933" s="482"/>
      <c r="GC933" s="482"/>
      <c r="GD933" s="482">
        <f t="shared" si="2306"/>
        <v>42636</v>
      </c>
      <c r="GE933" s="482">
        <f t="shared" si="2306"/>
        <v>28821</v>
      </c>
      <c r="GF933" s="482">
        <f t="shared" si="2306"/>
        <v>2655443</v>
      </c>
      <c r="GG933" s="482">
        <f t="shared" si="2306"/>
        <v>3610624</v>
      </c>
      <c r="GH933" s="482">
        <f t="shared" si="2306"/>
        <v>897291</v>
      </c>
      <c r="GI933" s="482">
        <f t="shared" si="2306"/>
        <v>36950729</v>
      </c>
      <c r="GJ933" s="482">
        <f t="shared" si="2306"/>
        <v>18082210</v>
      </c>
      <c r="GK933" s="482">
        <f t="shared" si="2306"/>
        <v>4599400</v>
      </c>
      <c r="GL933" s="482">
        <f t="shared" si="2306"/>
        <v>4219635</v>
      </c>
      <c r="GM933" s="482">
        <f t="shared" si="2306"/>
        <v>694365</v>
      </c>
      <c r="GN933" s="482">
        <f t="shared" si="2304"/>
        <v>203360</v>
      </c>
      <c r="GO933" s="482">
        <f t="shared" si="2307"/>
        <v>92000</v>
      </c>
      <c r="GP933" s="482">
        <f t="shared" si="2307"/>
        <v>207504</v>
      </c>
      <c r="GQ933" s="482">
        <f t="shared" si="2307"/>
        <v>0</v>
      </c>
      <c r="GR933" s="482"/>
      <c r="GS933" s="482"/>
      <c r="GT933" s="482"/>
      <c r="GU933" s="482"/>
      <c r="GV933" s="502"/>
      <c r="GW933" s="402"/>
      <c r="GX933" s="402"/>
      <c r="GY933" s="402"/>
      <c r="GZ933" s="402"/>
      <c r="HA933" s="402"/>
    </row>
    <row r="934" spans="1:209" ht="9.75" customHeight="1" x14ac:dyDescent="0.2">
      <c r="A934" s="417" t="s">
        <v>705</v>
      </c>
      <c r="B934" s="458" t="str">
        <f t="shared" si="2296"/>
        <v>2021-22</v>
      </c>
      <c r="C934" s="402" t="s">
        <v>664</v>
      </c>
      <c r="D934" s="402" t="s">
        <v>663</v>
      </c>
      <c r="E934" s="402" t="s">
        <v>662</v>
      </c>
      <c r="F934" s="478" t="s">
        <v>455</v>
      </c>
      <c r="G934" s="478" t="s">
        <v>693</v>
      </c>
      <c r="H934" s="510">
        <v>83600</v>
      </c>
      <c r="I934" s="510">
        <v>63495</v>
      </c>
      <c r="J934" s="510">
        <v>296855</v>
      </c>
      <c r="K934" s="510">
        <v>5</v>
      </c>
      <c r="L934" s="510">
        <v>1</v>
      </c>
      <c r="M934" s="510">
        <v>2</v>
      </c>
      <c r="N934" s="510">
        <v>25</v>
      </c>
      <c r="O934" s="510">
        <v>89</v>
      </c>
      <c r="P934" s="510">
        <v>265</v>
      </c>
      <c r="Q934" s="510">
        <v>60</v>
      </c>
      <c r="R934" s="510">
        <v>0</v>
      </c>
      <c r="S934" s="510">
        <v>62843</v>
      </c>
      <c r="T934" s="510">
        <v>3972</v>
      </c>
      <c r="U934" s="510">
        <v>2492</v>
      </c>
      <c r="V934" s="510">
        <v>31759</v>
      </c>
      <c r="W934" s="510">
        <v>19969</v>
      </c>
      <c r="X934" s="510">
        <v>327</v>
      </c>
      <c r="Y934" s="510">
        <v>1796142</v>
      </c>
      <c r="Z934" s="510">
        <v>452</v>
      </c>
      <c r="AA934" s="510">
        <v>836</v>
      </c>
      <c r="AB934" s="510">
        <v>1395422</v>
      </c>
      <c r="AC934" s="510">
        <v>560</v>
      </c>
      <c r="AD934" s="510">
        <v>1033</v>
      </c>
      <c r="AE934" s="510">
        <v>35972132</v>
      </c>
      <c r="AF934" s="510">
        <v>1133</v>
      </c>
      <c r="AG934" s="510">
        <v>2097</v>
      </c>
      <c r="AH934" s="510">
        <v>96595742</v>
      </c>
      <c r="AI934" s="510">
        <v>4837</v>
      </c>
      <c r="AJ934" s="510">
        <v>10738</v>
      </c>
      <c r="AK934" s="510">
        <v>2392012</v>
      </c>
      <c r="AL934" s="510">
        <v>7315</v>
      </c>
      <c r="AM934" s="510">
        <v>16450</v>
      </c>
      <c r="AN934" s="510"/>
      <c r="AO934" s="510"/>
      <c r="AP934" s="510"/>
      <c r="AQ934" s="510"/>
      <c r="AR934" s="510"/>
      <c r="AS934" s="510"/>
      <c r="AT934" s="510">
        <v>4362</v>
      </c>
      <c r="AU934" s="510">
        <v>166</v>
      </c>
      <c r="AV934" s="510">
        <v>732</v>
      </c>
      <c r="AW934" s="510">
        <v>2076</v>
      </c>
      <c r="AX934" s="510">
        <v>456</v>
      </c>
      <c r="AY934" s="510">
        <v>3008</v>
      </c>
      <c r="AZ934" s="510">
        <v>1786</v>
      </c>
      <c r="BA934" s="510"/>
      <c r="BB934" s="510"/>
      <c r="BC934" s="510"/>
      <c r="BD934" s="510"/>
      <c r="BE934" s="510"/>
      <c r="BF934" s="510"/>
      <c r="BG934" s="510"/>
      <c r="BH934" s="510"/>
      <c r="BI934" s="510">
        <v>36404</v>
      </c>
      <c r="BJ934" s="510">
        <v>1914</v>
      </c>
      <c r="BK934" s="510">
        <v>20163</v>
      </c>
      <c r="BL934" s="510">
        <v>58481</v>
      </c>
      <c r="BM934" s="510">
        <v>8216</v>
      </c>
      <c r="BN934" s="510">
        <v>6048</v>
      </c>
      <c r="BO934" s="510">
        <v>5048</v>
      </c>
      <c r="BP934" s="510">
        <v>3780</v>
      </c>
      <c r="BQ934" s="510">
        <v>42568</v>
      </c>
      <c r="BR934" s="510">
        <v>33693</v>
      </c>
      <c r="BS934" s="510">
        <v>37005</v>
      </c>
      <c r="BT934" s="510">
        <v>21038</v>
      </c>
      <c r="BU934" s="510">
        <v>576</v>
      </c>
      <c r="BV934" s="510">
        <v>347</v>
      </c>
      <c r="BW934" s="510">
        <v>79</v>
      </c>
      <c r="BX934" s="510">
        <v>46498</v>
      </c>
      <c r="BY934" s="510">
        <v>589</v>
      </c>
      <c r="BZ934" s="510">
        <v>1035</v>
      </c>
      <c r="CA934" s="510">
        <v>77</v>
      </c>
      <c r="CB934" s="510">
        <v>41574</v>
      </c>
      <c r="CC934" s="510">
        <v>540</v>
      </c>
      <c r="CD934" s="510">
        <v>918</v>
      </c>
      <c r="CE934" s="510">
        <v>3816</v>
      </c>
      <c r="CF934" s="510">
        <v>1708070</v>
      </c>
      <c r="CG934" s="510">
        <v>448</v>
      </c>
      <c r="CH934" s="510">
        <v>828</v>
      </c>
      <c r="CI934" s="510">
        <v>2127</v>
      </c>
      <c r="CJ934" s="510">
        <v>2408984</v>
      </c>
      <c r="CK934" s="510">
        <v>1133</v>
      </c>
      <c r="CL934" s="510">
        <v>2062</v>
      </c>
      <c r="CM934" s="510">
        <v>1025</v>
      </c>
      <c r="CN934" s="510">
        <v>1053776</v>
      </c>
      <c r="CO934" s="510">
        <v>1028</v>
      </c>
      <c r="CP934" s="510">
        <v>2053</v>
      </c>
      <c r="CQ934" s="510">
        <v>28607</v>
      </c>
      <c r="CR934" s="510">
        <v>32509372</v>
      </c>
      <c r="CS934" s="510">
        <v>1136</v>
      </c>
      <c r="CT934" s="510">
        <v>2102</v>
      </c>
      <c r="CU934" s="510">
        <v>1158</v>
      </c>
      <c r="CV934" s="510">
        <v>8504861</v>
      </c>
      <c r="CW934" s="510">
        <v>7344</v>
      </c>
      <c r="CX934" s="510">
        <v>14401</v>
      </c>
      <c r="CY934" s="510">
        <v>550</v>
      </c>
      <c r="CZ934" s="510">
        <v>3775653</v>
      </c>
      <c r="DA934" s="510">
        <v>6865</v>
      </c>
      <c r="DB934" s="510">
        <v>14491</v>
      </c>
      <c r="DC934" s="510">
        <v>827</v>
      </c>
      <c r="DD934" s="510">
        <v>8166144</v>
      </c>
      <c r="DE934" s="510">
        <v>9874</v>
      </c>
      <c r="DF934" s="510">
        <v>18746</v>
      </c>
      <c r="DG934" s="510">
        <v>88</v>
      </c>
      <c r="DH934" s="510">
        <v>707057</v>
      </c>
      <c r="DI934" s="510">
        <v>8035</v>
      </c>
      <c r="DJ934" s="510">
        <v>16492</v>
      </c>
      <c r="DK934" s="510">
        <v>15</v>
      </c>
      <c r="DL934" s="510">
        <v>10106</v>
      </c>
      <c r="DM934" s="510">
        <v>674</v>
      </c>
      <c r="DN934" s="510">
        <v>1812</v>
      </c>
      <c r="DO934" s="510">
        <v>2721</v>
      </c>
      <c r="DP934" s="510">
        <v>122567</v>
      </c>
      <c r="DQ934" s="510">
        <v>45</v>
      </c>
      <c r="DR934" s="510">
        <v>61</v>
      </c>
      <c r="DS934" s="510">
        <v>88</v>
      </c>
      <c r="DT934" s="510">
        <v>124300</v>
      </c>
      <c r="DU934" s="510">
        <v>1413</v>
      </c>
      <c r="DV934" s="510">
        <v>2705</v>
      </c>
      <c r="DW934" s="510">
        <v>86</v>
      </c>
      <c r="DX934" s="510"/>
      <c r="DY934" s="510"/>
      <c r="DZ934" s="510"/>
      <c r="EA934" s="510"/>
      <c r="EB934" s="510"/>
      <c r="EC934" s="510"/>
      <c r="ED934" s="510"/>
      <c r="EE934" s="510"/>
      <c r="EF934" s="510"/>
      <c r="EG934" s="510" t="s">
        <v>152</v>
      </c>
      <c r="EH934" s="510" t="s">
        <v>152</v>
      </c>
      <c r="EI934" s="510">
        <v>2</v>
      </c>
      <c r="EJ934" s="479"/>
      <c r="EK934" s="479"/>
      <c r="EL934" s="479"/>
      <c r="EM934" s="479"/>
      <c r="EN934" s="479"/>
      <c r="EO934" s="479"/>
      <c r="EP934" s="479"/>
      <c r="EQ934" s="479"/>
      <c r="ER934" s="479"/>
      <c r="ES934" s="479"/>
      <c r="ET934" s="479"/>
      <c r="EU934" s="479"/>
      <c r="EV934" s="479"/>
      <c r="EW934" s="479"/>
      <c r="EX934" s="479"/>
      <c r="EY934" s="479"/>
      <c r="EZ934" s="516"/>
      <c r="FA934" s="446">
        <f t="shared" si="2281"/>
        <v>4</v>
      </c>
      <c r="FB934" s="417">
        <f t="shared" si="2282"/>
        <v>2021</v>
      </c>
      <c r="FC934" s="448">
        <f t="shared" si="2294"/>
        <v>44287</v>
      </c>
      <c r="FD934" s="449">
        <f t="shared" si="2298"/>
        <v>30</v>
      </c>
      <c r="FE934" s="450"/>
      <c r="FF934" s="451">
        <f t="shared" si="2301"/>
        <v>0.73401672511464799</v>
      </c>
      <c r="FG934" s="450"/>
      <c r="FH934" s="452">
        <f t="shared" si="2283"/>
        <v>2.0684793554884191</v>
      </c>
      <c r="FI934" s="452">
        <f t="shared" si="2284"/>
        <v>1.5226586102719033</v>
      </c>
      <c r="FJ934" s="452">
        <f t="shared" si="2285"/>
        <v>2.0256821829855536</v>
      </c>
      <c r="FK934" s="452">
        <f t="shared" si="2286"/>
        <v>1.5168539325842696</v>
      </c>
      <c r="FL934" s="452">
        <f t="shared" si="2287"/>
        <v>1.3403444692842974</v>
      </c>
      <c r="FM934" s="452">
        <f t="shared" si="2288"/>
        <v>1.0608961239333732</v>
      </c>
      <c r="FN934" s="452">
        <f t="shared" si="2289"/>
        <v>1.8531223396264209</v>
      </c>
      <c r="FO934" s="452">
        <f t="shared" si="2290"/>
        <v>1.053532976112975</v>
      </c>
      <c r="FP934" s="452">
        <f t="shared" si="2291"/>
        <v>1.761467889908257</v>
      </c>
      <c r="FQ934" s="452">
        <f t="shared" si="2292"/>
        <v>1.0611620795107033</v>
      </c>
      <c r="FR934" s="453"/>
      <c r="FS934" s="446">
        <f t="shared" si="2308"/>
        <v>63495</v>
      </c>
      <c r="FT934" s="446">
        <f t="shared" si="2308"/>
        <v>126990</v>
      </c>
      <c r="FU934" s="446">
        <f t="shared" si="2308"/>
        <v>1587375</v>
      </c>
      <c r="FV934" s="446">
        <f t="shared" si="2308"/>
        <v>5651055</v>
      </c>
      <c r="FW934" s="446">
        <f t="shared" si="2308"/>
        <v>3320592</v>
      </c>
      <c r="FX934" s="446">
        <f t="shared" si="2308"/>
        <v>2574236</v>
      </c>
      <c r="FY934" s="446">
        <f t="shared" si="2308"/>
        <v>66598623</v>
      </c>
      <c r="FZ934" s="446">
        <f t="shared" si="2308"/>
        <v>214427122</v>
      </c>
      <c r="GA934" s="446">
        <f t="shared" si="2308"/>
        <v>5379150</v>
      </c>
      <c r="GB934" s="446"/>
      <c r="GC934" s="446"/>
      <c r="GD934" s="446">
        <f t="shared" si="2306"/>
        <v>81765</v>
      </c>
      <c r="GE934" s="446">
        <f t="shared" si="2306"/>
        <v>70686</v>
      </c>
      <c r="GF934" s="446">
        <f t="shared" si="2306"/>
        <v>3159648</v>
      </c>
      <c r="GG934" s="446">
        <f t="shared" si="2306"/>
        <v>4385874</v>
      </c>
      <c r="GH934" s="446">
        <f t="shared" si="2306"/>
        <v>2104325</v>
      </c>
      <c r="GI934" s="446">
        <f t="shared" si="2306"/>
        <v>60131914</v>
      </c>
      <c r="GJ934" s="446">
        <f t="shared" si="2306"/>
        <v>16676358</v>
      </c>
      <c r="GK934" s="446">
        <f t="shared" si="2306"/>
        <v>7970050</v>
      </c>
      <c r="GL934" s="446">
        <f t="shared" si="2306"/>
        <v>15502942</v>
      </c>
      <c r="GM934" s="446">
        <f t="shared" si="2306"/>
        <v>1451296</v>
      </c>
      <c r="GN934" s="446">
        <f t="shared" si="2304"/>
        <v>238040</v>
      </c>
      <c r="GO934" s="446">
        <f t="shared" si="2307"/>
        <v>27180</v>
      </c>
      <c r="GP934" s="446">
        <f t="shared" si="2307"/>
        <v>165981</v>
      </c>
      <c r="GQ934" s="446">
        <f t="shared" si="2307"/>
        <v>0</v>
      </c>
      <c r="GR934" s="446"/>
      <c r="GS934" s="446"/>
      <c r="GT934" s="446"/>
      <c r="GU934" s="446"/>
      <c r="GV934" s="416"/>
      <c r="GW934" s="402"/>
      <c r="GX934" s="402"/>
      <c r="GY934" s="402"/>
      <c r="GZ934" s="402"/>
      <c r="HA934" s="402"/>
    </row>
    <row r="935" spans="1:209" ht="9.75" customHeight="1" x14ac:dyDescent="0.2">
      <c r="A935" s="417" t="s">
        <v>706</v>
      </c>
      <c r="B935" s="458" t="str">
        <f t="shared" si="2296"/>
        <v>2021-22</v>
      </c>
      <c r="C935" s="402" t="s">
        <v>664</v>
      </c>
      <c r="D935" s="402" t="s">
        <v>667</v>
      </c>
      <c r="E935" s="402" t="s">
        <v>666</v>
      </c>
      <c r="F935" s="478" t="s">
        <v>457</v>
      </c>
      <c r="G935" s="478" t="s">
        <v>694</v>
      </c>
      <c r="H935" s="510">
        <v>104910</v>
      </c>
      <c r="I935" s="510">
        <v>74134</v>
      </c>
      <c r="J935" s="510">
        <v>217444</v>
      </c>
      <c r="K935" s="510">
        <v>3</v>
      </c>
      <c r="L935" s="510">
        <v>2</v>
      </c>
      <c r="M935" s="510">
        <v>3</v>
      </c>
      <c r="N935" s="510">
        <v>3</v>
      </c>
      <c r="O935" s="510">
        <v>24</v>
      </c>
      <c r="P935" s="510">
        <v>307</v>
      </c>
      <c r="Q935" s="510">
        <v>20</v>
      </c>
      <c r="R935" s="510">
        <v>3188</v>
      </c>
      <c r="S935" s="510">
        <v>77544</v>
      </c>
      <c r="T935" s="510">
        <v>7806</v>
      </c>
      <c r="U935" s="510">
        <v>4657</v>
      </c>
      <c r="V935" s="510">
        <v>39441</v>
      </c>
      <c r="W935" s="510">
        <v>18860</v>
      </c>
      <c r="X935" s="510">
        <v>365</v>
      </c>
      <c r="Y935" s="510">
        <v>3554899</v>
      </c>
      <c r="Z935" s="510">
        <v>455</v>
      </c>
      <c r="AA935" s="510">
        <v>864</v>
      </c>
      <c r="AB935" s="510">
        <v>2522133</v>
      </c>
      <c r="AC935" s="510">
        <v>542</v>
      </c>
      <c r="AD935" s="510">
        <v>1048</v>
      </c>
      <c r="AE935" s="510">
        <v>59515323</v>
      </c>
      <c r="AF935" s="510">
        <v>1509</v>
      </c>
      <c r="AG935" s="510">
        <v>3048</v>
      </c>
      <c r="AH935" s="510">
        <v>77661878</v>
      </c>
      <c r="AI935" s="510">
        <v>4118</v>
      </c>
      <c r="AJ935" s="510">
        <v>9806</v>
      </c>
      <c r="AK935" s="510">
        <v>2016681</v>
      </c>
      <c r="AL935" s="510">
        <v>5525</v>
      </c>
      <c r="AM935" s="510">
        <v>12945</v>
      </c>
      <c r="AN935" s="510"/>
      <c r="AO935" s="510"/>
      <c r="AP935" s="510"/>
      <c r="AQ935" s="510"/>
      <c r="AR935" s="510"/>
      <c r="AS935" s="510"/>
      <c r="AT935" s="510">
        <v>4501</v>
      </c>
      <c r="AU935" s="510">
        <v>386</v>
      </c>
      <c r="AV935" s="510">
        <v>1053</v>
      </c>
      <c r="AW935" s="510">
        <v>3510</v>
      </c>
      <c r="AX935" s="510">
        <v>356</v>
      </c>
      <c r="AY935" s="510">
        <v>2706</v>
      </c>
      <c r="AZ935" s="510">
        <v>10</v>
      </c>
      <c r="BA935" s="510"/>
      <c r="BB935" s="510"/>
      <c r="BC935" s="510"/>
      <c r="BD935" s="510"/>
      <c r="BE935" s="510"/>
      <c r="BF935" s="510"/>
      <c r="BG935" s="510"/>
      <c r="BH935" s="510"/>
      <c r="BI935" s="510">
        <v>40187</v>
      </c>
      <c r="BJ935" s="510">
        <v>3389</v>
      </c>
      <c r="BK935" s="510">
        <v>29467</v>
      </c>
      <c r="BL935" s="510">
        <v>73043</v>
      </c>
      <c r="BM935" s="510">
        <v>16069</v>
      </c>
      <c r="BN935" s="510">
        <v>11963</v>
      </c>
      <c r="BO935" s="510">
        <v>9768</v>
      </c>
      <c r="BP935" s="510">
        <v>7293</v>
      </c>
      <c r="BQ935" s="510">
        <v>52306</v>
      </c>
      <c r="BR935" s="510">
        <v>42655</v>
      </c>
      <c r="BS935" s="510">
        <v>28855</v>
      </c>
      <c r="BT935" s="510">
        <v>19986</v>
      </c>
      <c r="BU935" s="510">
        <v>536</v>
      </c>
      <c r="BV935" s="510">
        <v>390</v>
      </c>
      <c r="BW935" s="510">
        <v>64</v>
      </c>
      <c r="BX935" s="510">
        <v>38591</v>
      </c>
      <c r="BY935" s="510">
        <v>603</v>
      </c>
      <c r="BZ935" s="510">
        <v>987</v>
      </c>
      <c r="CA935" s="510">
        <v>54</v>
      </c>
      <c r="CB935" s="510">
        <v>22327</v>
      </c>
      <c r="CC935" s="510">
        <v>413</v>
      </c>
      <c r="CD935" s="510">
        <v>632</v>
      </c>
      <c r="CE935" s="510">
        <v>7688</v>
      </c>
      <c r="CF935" s="510">
        <v>3493981</v>
      </c>
      <c r="CG935" s="510">
        <v>454</v>
      </c>
      <c r="CH935" s="510">
        <v>863</v>
      </c>
      <c r="CI935" s="510">
        <v>2025</v>
      </c>
      <c r="CJ935" s="510">
        <v>3486065</v>
      </c>
      <c r="CK935" s="510">
        <v>1722</v>
      </c>
      <c r="CL935" s="510">
        <v>3310</v>
      </c>
      <c r="CM935" s="510">
        <v>900</v>
      </c>
      <c r="CN935" s="510">
        <v>1387204</v>
      </c>
      <c r="CO935" s="510">
        <v>1541</v>
      </c>
      <c r="CP935" s="510">
        <v>3193</v>
      </c>
      <c r="CQ935" s="510">
        <v>36516</v>
      </c>
      <c r="CR935" s="510">
        <v>54642054</v>
      </c>
      <c r="CS935" s="510">
        <v>1496</v>
      </c>
      <c r="CT935" s="510">
        <v>3028</v>
      </c>
      <c r="CU935" s="510">
        <v>1982</v>
      </c>
      <c r="CV935" s="510">
        <v>10686554</v>
      </c>
      <c r="CW935" s="510">
        <v>5392</v>
      </c>
      <c r="CX935" s="510">
        <v>11842</v>
      </c>
      <c r="CY935" s="510">
        <v>327</v>
      </c>
      <c r="CZ935" s="510">
        <v>1492091</v>
      </c>
      <c r="DA935" s="510">
        <v>4563</v>
      </c>
      <c r="DB935" s="510">
        <v>11364</v>
      </c>
      <c r="DC935" s="510">
        <v>1040</v>
      </c>
      <c r="DD935" s="510">
        <v>7841397</v>
      </c>
      <c r="DE935" s="510">
        <v>7540</v>
      </c>
      <c r="DF935" s="510">
        <v>18115</v>
      </c>
      <c r="DG935" s="510">
        <v>61</v>
      </c>
      <c r="DH935" s="510">
        <v>274674</v>
      </c>
      <c r="DI935" s="510">
        <v>4503</v>
      </c>
      <c r="DJ935" s="510">
        <v>8938</v>
      </c>
      <c r="DK935" s="510">
        <v>619</v>
      </c>
      <c r="DL935" s="510">
        <v>250352</v>
      </c>
      <c r="DM935" s="510">
        <v>404</v>
      </c>
      <c r="DN935" s="510">
        <v>684</v>
      </c>
      <c r="DO935" s="510">
        <v>4946</v>
      </c>
      <c r="DP935" s="510">
        <v>164616</v>
      </c>
      <c r="DQ935" s="510">
        <v>33</v>
      </c>
      <c r="DR935" s="510">
        <v>54</v>
      </c>
      <c r="DS935" s="510">
        <v>157</v>
      </c>
      <c r="DT935" s="510">
        <v>244166</v>
      </c>
      <c r="DU935" s="510">
        <v>1555</v>
      </c>
      <c r="DV935" s="510">
        <v>3349</v>
      </c>
      <c r="DW935" s="510">
        <v>147</v>
      </c>
      <c r="DX935" s="510"/>
      <c r="DY935" s="510"/>
      <c r="DZ935" s="510"/>
      <c r="EA935" s="510"/>
      <c r="EB935" s="510"/>
      <c r="EC935" s="510"/>
      <c r="ED935" s="510"/>
      <c r="EE935" s="510"/>
      <c r="EF935" s="510"/>
      <c r="EG935" s="510" t="s">
        <v>152</v>
      </c>
      <c r="EH935" s="510" t="s">
        <v>152</v>
      </c>
      <c r="EI935" s="510">
        <v>4</v>
      </c>
      <c r="EJ935" s="479"/>
      <c r="EK935" s="479"/>
      <c r="EL935" s="479"/>
      <c r="EM935" s="479"/>
      <c r="EN935" s="479"/>
      <c r="EO935" s="479"/>
      <c r="EP935" s="479"/>
      <c r="EQ935" s="479"/>
      <c r="ER935" s="479"/>
      <c r="ES935" s="479"/>
      <c r="ET935" s="479"/>
      <c r="EU935" s="479"/>
      <c r="EV935" s="479"/>
      <c r="EW935" s="479"/>
      <c r="EX935" s="479"/>
      <c r="EY935" s="479"/>
      <c r="EZ935" s="476"/>
      <c r="FA935" s="446">
        <f t="shared" si="2281"/>
        <v>4</v>
      </c>
      <c r="FB935" s="417">
        <f t="shared" si="2282"/>
        <v>2021</v>
      </c>
      <c r="FC935" s="448">
        <f t="shared" si="2294"/>
        <v>44287</v>
      </c>
      <c r="FD935" s="449">
        <f t="shared" si="2298"/>
        <v>30</v>
      </c>
      <c r="FE935" s="450"/>
      <c r="FF935" s="451">
        <f t="shared" si="2301"/>
        <v>0.65955460728097082</v>
      </c>
      <c r="FG935" s="450"/>
      <c r="FH935" s="452">
        <f t="shared" si="2283"/>
        <v>2.0585447091980527</v>
      </c>
      <c r="FI935" s="452">
        <f t="shared" si="2284"/>
        <v>1.532539072508327</v>
      </c>
      <c r="FJ935" s="452">
        <f t="shared" si="2285"/>
        <v>2.0974876529954907</v>
      </c>
      <c r="FK935" s="452">
        <f t="shared" si="2286"/>
        <v>1.5660296328108225</v>
      </c>
      <c r="FL935" s="452">
        <f t="shared" si="2287"/>
        <v>1.3261834131994625</v>
      </c>
      <c r="FM935" s="452">
        <f t="shared" si="2288"/>
        <v>1.0814888060647549</v>
      </c>
      <c r="FN935" s="452">
        <f t="shared" si="2289"/>
        <v>1.5299575821845175</v>
      </c>
      <c r="FO935" s="452">
        <f t="shared" si="2290"/>
        <v>1.0597030752916226</v>
      </c>
      <c r="FP935" s="452">
        <f t="shared" si="2291"/>
        <v>1.4684931506849315</v>
      </c>
      <c r="FQ935" s="452">
        <f t="shared" si="2292"/>
        <v>1.0684931506849316</v>
      </c>
      <c r="FR935" s="453"/>
      <c r="FS935" s="446">
        <f t="shared" si="2308"/>
        <v>148268</v>
      </c>
      <c r="FT935" s="446">
        <f t="shared" si="2308"/>
        <v>222402</v>
      </c>
      <c r="FU935" s="446">
        <f t="shared" si="2308"/>
        <v>222402</v>
      </c>
      <c r="FV935" s="446">
        <f t="shared" si="2308"/>
        <v>1779216</v>
      </c>
      <c r="FW935" s="446">
        <f t="shared" si="2308"/>
        <v>6744384</v>
      </c>
      <c r="FX935" s="446">
        <f t="shared" si="2308"/>
        <v>4880536</v>
      </c>
      <c r="FY935" s="446">
        <f t="shared" si="2308"/>
        <v>120216168</v>
      </c>
      <c r="FZ935" s="446">
        <f t="shared" si="2308"/>
        <v>184941160</v>
      </c>
      <c r="GA935" s="446">
        <f t="shared" si="2308"/>
        <v>4724925</v>
      </c>
      <c r="GB935" s="446"/>
      <c r="GC935" s="446"/>
      <c r="GD935" s="446">
        <f t="shared" si="2306"/>
        <v>63168</v>
      </c>
      <c r="GE935" s="446">
        <f t="shared" si="2306"/>
        <v>34128</v>
      </c>
      <c r="GF935" s="446">
        <f t="shared" si="2306"/>
        <v>6634744</v>
      </c>
      <c r="GG935" s="446">
        <f t="shared" si="2306"/>
        <v>6702750</v>
      </c>
      <c r="GH935" s="446">
        <f t="shared" si="2306"/>
        <v>2873700</v>
      </c>
      <c r="GI935" s="446">
        <f t="shared" si="2306"/>
        <v>110570448</v>
      </c>
      <c r="GJ935" s="446">
        <f t="shared" si="2306"/>
        <v>23470844</v>
      </c>
      <c r="GK935" s="446">
        <f t="shared" si="2306"/>
        <v>3716028</v>
      </c>
      <c r="GL935" s="446">
        <f t="shared" si="2306"/>
        <v>18839600</v>
      </c>
      <c r="GM935" s="446">
        <f t="shared" si="2306"/>
        <v>545218</v>
      </c>
      <c r="GN935" s="446">
        <f t="shared" si="2304"/>
        <v>525793</v>
      </c>
      <c r="GO935" s="446">
        <f t="shared" si="2307"/>
        <v>423396</v>
      </c>
      <c r="GP935" s="446">
        <f t="shared" si="2307"/>
        <v>267084</v>
      </c>
      <c r="GQ935" s="446">
        <f t="shared" si="2307"/>
        <v>0</v>
      </c>
      <c r="GR935" s="446"/>
      <c r="GS935" s="446"/>
      <c r="GT935" s="446"/>
      <c r="GU935" s="446"/>
      <c r="GV935" s="416"/>
      <c r="GW935" s="402"/>
      <c r="GX935" s="402"/>
      <c r="GY935" s="402"/>
      <c r="GZ935" s="402"/>
      <c r="HA935" s="402"/>
    </row>
    <row r="936" spans="1:209" ht="9.75" customHeight="1" x14ac:dyDescent="0.2">
      <c r="A936" s="417" t="s">
        <v>707</v>
      </c>
      <c r="B936" s="458" t="str">
        <f t="shared" si="2296"/>
        <v>2021-22</v>
      </c>
      <c r="C936" s="402" t="s">
        <v>664</v>
      </c>
      <c r="D936" s="402" t="s">
        <v>653</v>
      </c>
      <c r="E936" s="402" t="s">
        <v>652</v>
      </c>
      <c r="F936" s="478" t="s">
        <v>452</v>
      </c>
      <c r="G936" s="478" t="s">
        <v>697</v>
      </c>
      <c r="H936" s="510">
        <v>114226</v>
      </c>
      <c r="I936" s="510">
        <v>76861</v>
      </c>
      <c r="J936" s="510">
        <v>24887</v>
      </c>
      <c r="K936" s="510">
        <v>0</v>
      </c>
      <c r="L936" s="510">
        <v>0</v>
      </c>
      <c r="M936" s="510">
        <v>0</v>
      </c>
      <c r="N936" s="510">
        <v>0</v>
      </c>
      <c r="O936" s="510">
        <v>12</v>
      </c>
      <c r="P936" s="510">
        <v>362</v>
      </c>
      <c r="Q936" s="510">
        <v>0</v>
      </c>
      <c r="R936" s="510">
        <v>62</v>
      </c>
      <c r="S936" s="510">
        <v>95047</v>
      </c>
      <c r="T936" s="510">
        <v>6466</v>
      </c>
      <c r="U936" s="510">
        <v>3910</v>
      </c>
      <c r="V936" s="510">
        <v>43701</v>
      </c>
      <c r="W936" s="510">
        <v>32783</v>
      </c>
      <c r="X936" s="510">
        <v>1904</v>
      </c>
      <c r="Y936" s="510">
        <v>2554655</v>
      </c>
      <c r="Z936" s="510">
        <v>395</v>
      </c>
      <c r="AA936" s="510">
        <v>690</v>
      </c>
      <c r="AB936" s="510">
        <v>1788115</v>
      </c>
      <c r="AC936" s="510">
        <v>457</v>
      </c>
      <c r="AD936" s="510">
        <v>795</v>
      </c>
      <c r="AE936" s="510">
        <v>33150837</v>
      </c>
      <c r="AF936" s="510">
        <v>759</v>
      </c>
      <c r="AG936" s="510">
        <v>1404</v>
      </c>
      <c r="AH936" s="510">
        <v>64538928</v>
      </c>
      <c r="AI936" s="510">
        <v>1969</v>
      </c>
      <c r="AJ936" s="510">
        <v>4356</v>
      </c>
      <c r="AK936" s="510">
        <v>5683227</v>
      </c>
      <c r="AL936" s="510">
        <v>2985</v>
      </c>
      <c r="AM936" s="510">
        <v>7066</v>
      </c>
      <c r="AN936" s="510"/>
      <c r="AO936" s="510"/>
      <c r="AP936" s="510"/>
      <c r="AQ936" s="510"/>
      <c r="AR936" s="510"/>
      <c r="AS936" s="510"/>
      <c r="AT936" s="510">
        <v>4108</v>
      </c>
      <c r="AU936" s="510">
        <v>28</v>
      </c>
      <c r="AV936" s="510">
        <v>25</v>
      </c>
      <c r="AW936" s="510">
        <v>0</v>
      </c>
      <c r="AX936" s="510">
        <v>266</v>
      </c>
      <c r="AY936" s="510">
        <v>3789</v>
      </c>
      <c r="AZ936" s="510">
        <v>2776</v>
      </c>
      <c r="BA936" s="510"/>
      <c r="BB936" s="510"/>
      <c r="BC936" s="510"/>
      <c r="BD936" s="510"/>
      <c r="BE936" s="510"/>
      <c r="BF936" s="510"/>
      <c r="BG936" s="510"/>
      <c r="BH936" s="510"/>
      <c r="BI936" s="510">
        <v>49844</v>
      </c>
      <c r="BJ936" s="510">
        <v>6274</v>
      </c>
      <c r="BK936" s="510">
        <v>34821</v>
      </c>
      <c r="BL936" s="510">
        <v>90939</v>
      </c>
      <c r="BM936" s="510">
        <v>13551</v>
      </c>
      <c r="BN936" s="510">
        <v>9392</v>
      </c>
      <c r="BO936" s="510">
        <v>8223</v>
      </c>
      <c r="BP936" s="510">
        <v>5739</v>
      </c>
      <c r="BQ936" s="510">
        <v>55685</v>
      </c>
      <c r="BR936" s="510">
        <v>45047</v>
      </c>
      <c r="BS936" s="510">
        <v>58085</v>
      </c>
      <c r="BT936" s="510">
        <v>33418</v>
      </c>
      <c r="BU936" s="510">
        <v>4773</v>
      </c>
      <c r="BV936" s="510">
        <v>1921</v>
      </c>
      <c r="BW936" s="510">
        <v>79</v>
      </c>
      <c r="BX936" s="510">
        <v>40221</v>
      </c>
      <c r="BY936" s="510">
        <v>509</v>
      </c>
      <c r="BZ936" s="510">
        <v>820</v>
      </c>
      <c r="CA936" s="510">
        <v>56</v>
      </c>
      <c r="CB936" s="510">
        <v>22036</v>
      </c>
      <c r="CC936" s="510">
        <v>394</v>
      </c>
      <c r="CD936" s="510">
        <v>643</v>
      </c>
      <c r="CE936" s="510">
        <v>6331</v>
      </c>
      <c r="CF936" s="510">
        <v>2492398</v>
      </c>
      <c r="CG936" s="510">
        <v>394</v>
      </c>
      <c r="CH936" s="510">
        <v>689</v>
      </c>
      <c r="CI936" s="510">
        <v>3647</v>
      </c>
      <c r="CJ936" s="510">
        <v>2943239</v>
      </c>
      <c r="CK936" s="510">
        <v>807</v>
      </c>
      <c r="CL936" s="510">
        <v>1515</v>
      </c>
      <c r="CM936" s="510">
        <v>836</v>
      </c>
      <c r="CN936" s="510">
        <v>593393</v>
      </c>
      <c r="CO936" s="510">
        <v>710</v>
      </c>
      <c r="CP936" s="510">
        <v>1496</v>
      </c>
      <c r="CQ936" s="510">
        <v>39218</v>
      </c>
      <c r="CR936" s="510">
        <v>29614205</v>
      </c>
      <c r="CS936" s="510">
        <v>755</v>
      </c>
      <c r="CT936" s="510">
        <v>1390</v>
      </c>
      <c r="CU936" s="510">
        <v>3130</v>
      </c>
      <c r="CV936" s="510">
        <v>9093121</v>
      </c>
      <c r="CW936" s="510">
        <v>2905</v>
      </c>
      <c r="CX936" s="510">
        <v>6186</v>
      </c>
      <c r="CY936" s="510">
        <v>673</v>
      </c>
      <c r="CZ936" s="510">
        <v>1682000</v>
      </c>
      <c r="DA936" s="510">
        <v>2499</v>
      </c>
      <c r="DB936" s="510">
        <v>5790</v>
      </c>
      <c r="DC936" s="510">
        <v>1301</v>
      </c>
      <c r="DD936" s="510">
        <v>5153028</v>
      </c>
      <c r="DE936" s="510">
        <v>3961</v>
      </c>
      <c r="DF936" s="510">
        <v>8014</v>
      </c>
      <c r="DG936" s="510">
        <v>198</v>
      </c>
      <c r="DH936" s="510">
        <v>787755</v>
      </c>
      <c r="DI936" s="510">
        <v>3979</v>
      </c>
      <c r="DJ936" s="510">
        <v>9909</v>
      </c>
      <c r="DK936" s="510">
        <v>273</v>
      </c>
      <c r="DL936" s="510">
        <v>71770</v>
      </c>
      <c r="DM936" s="510">
        <v>263</v>
      </c>
      <c r="DN936" s="510">
        <v>438</v>
      </c>
      <c r="DO936" s="510">
        <v>3874</v>
      </c>
      <c r="DP936" s="510">
        <v>92955</v>
      </c>
      <c r="DQ936" s="510">
        <v>24</v>
      </c>
      <c r="DR936" s="510">
        <v>41</v>
      </c>
      <c r="DS936" s="510">
        <v>110</v>
      </c>
      <c r="DT936" s="510">
        <v>81343</v>
      </c>
      <c r="DU936" s="510">
        <v>739</v>
      </c>
      <c r="DV936" s="510">
        <v>1373</v>
      </c>
      <c r="DW936" s="510">
        <v>106</v>
      </c>
      <c r="DX936" s="510"/>
      <c r="DY936" s="510"/>
      <c r="DZ936" s="510"/>
      <c r="EA936" s="510"/>
      <c r="EB936" s="510"/>
      <c r="EC936" s="510"/>
      <c r="ED936" s="510"/>
      <c r="EE936" s="510"/>
      <c r="EF936" s="510"/>
      <c r="EG936" s="510" t="s">
        <v>152</v>
      </c>
      <c r="EH936" s="510" t="s">
        <v>152</v>
      </c>
      <c r="EI936" s="510">
        <v>720</v>
      </c>
      <c r="EJ936" s="479"/>
      <c r="EK936" s="479"/>
      <c r="EL936" s="479"/>
      <c r="EM936" s="479"/>
      <c r="EN936" s="479"/>
      <c r="EO936" s="479"/>
      <c r="EP936" s="479"/>
      <c r="EQ936" s="479"/>
      <c r="ER936" s="479"/>
      <c r="ES936" s="479"/>
      <c r="ET936" s="479"/>
      <c r="EU936" s="479"/>
      <c r="EV936" s="479"/>
      <c r="EW936" s="479"/>
      <c r="EX936" s="479"/>
      <c r="EY936" s="479"/>
      <c r="EZ936" s="476"/>
      <c r="FA936" s="446">
        <f t="shared" si="2281"/>
        <v>4</v>
      </c>
      <c r="FB936" s="417">
        <f t="shared" si="2282"/>
        <v>2021</v>
      </c>
      <c r="FC936" s="448">
        <f t="shared" si="2294"/>
        <v>44287</v>
      </c>
      <c r="FD936" s="449">
        <f t="shared" si="2298"/>
        <v>30</v>
      </c>
      <c r="FE936" s="450"/>
      <c r="FF936" s="451">
        <f t="shared" si="2301"/>
        <v>0.63466579292267367</v>
      </c>
      <c r="FG936" s="450"/>
      <c r="FH936" s="452">
        <f t="shared" si="2283"/>
        <v>2.0957315187132695</v>
      </c>
      <c r="FI936" s="452">
        <f t="shared" si="2284"/>
        <v>1.4525208784410764</v>
      </c>
      <c r="FJ936" s="452">
        <f t="shared" si="2285"/>
        <v>2.10306905370844</v>
      </c>
      <c r="FK936" s="452">
        <f t="shared" si="2286"/>
        <v>1.467774936061381</v>
      </c>
      <c r="FL936" s="452">
        <f t="shared" si="2287"/>
        <v>1.2742271343905174</v>
      </c>
      <c r="FM936" s="452">
        <f t="shared" si="2288"/>
        <v>1.0308002105214984</v>
      </c>
      <c r="FN936" s="452">
        <f t="shared" si="2289"/>
        <v>1.771802458591343</v>
      </c>
      <c r="FO936" s="452">
        <f t="shared" si="2290"/>
        <v>1.0193697953207455</v>
      </c>
      <c r="FP936" s="452">
        <f t="shared" si="2291"/>
        <v>2.5068277310924372</v>
      </c>
      <c r="FQ936" s="452">
        <f t="shared" si="2292"/>
        <v>1.0089285714285714</v>
      </c>
      <c r="FR936" s="453"/>
      <c r="FS936" s="446">
        <f t="shared" si="2308"/>
        <v>0</v>
      </c>
      <c r="FT936" s="446">
        <f t="shared" si="2308"/>
        <v>0</v>
      </c>
      <c r="FU936" s="446">
        <f t="shared" si="2308"/>
        <v>0</v>
      </c>
      <c r="FV936" s="446">
        <f t="shared" si="2308"/>
        <v>922332</v>
      </c>
      <c r="FW936" s="446">
        <f t="shared" si="2308"/>
        <v>4461540</v>
      </c>
      <c r="FX936" s="446">
        <f t="shared" si="2308"/>
        <v>3108450</v>
      </c>
      <c r="FY936" s="446">
        <f t="shared" si="2308"/>
        <v>61356204</v>
      </c>
      <c r="FZ936" s="446">
        <f t="shared" si="2308"/>
        <v>142802748</v>
      </c>
      <c r="GA936" s="446">
        <f t="shared" si="2308"/>
        <v>13453664</v>
      </c>
      <c r="GB936" s="446"/>
      <c r="GC936" s="446"/>
      <c r="GD936" s="446">
        <f t="shared" si="2306"/>
        <v>64780</v>
      </c>
      <c r="GE936" s="446">
        <f t="shared" si="2306"/>
        <v>36008</v>
      </c>
      <c r="GF936" s="446">
        <f t="shared" si="2306"/>
        <v>4362059</v>
      </c>
      <c r="GG936" s="446">
        <f t="shared" si="2306"/>
        <v>5525205</v>
      </c>
      <c r="GH936" s="446">
        <f t="shared" si="2306"/>
        <v>1250656</v>
      </c>
      <c r="GI936" s="446">
        <f t="shared" si="2306"/>
        <v>54513020</v>
      </c>
      <c r="GJ936" s="446">
        <f t="shared" si="2306"/>
        <v>19362180</v>
      </c>
      <c r="GK936" s="446">
        <f t="shared" si="2306"/>
        <v>3896670</v>
      </c>
      <c r="GL936" s="446">
        <f t="shared" si="2306"/>
        <v>10426214</v>
      </c>
      <c r="GM936" s="446">
        <f t="shared" si="2306"/>
        <v>1961982</v>
      </c>
      <c r="GN936" s="446">
        <f t="shared" si="2304"/>
        <v>151030</v>
      </c>
      <c r="GO936" s="446">
        <f t="shared" si="2307"/>
        <v>119574</v>
      </c>
      <c r="GP936" s="446">
        <f t="shared" si="2307"/>
        <v>158834</v>
      </c>
      <c r="GQ936" s="446">
        <f t="shared" si="2307"/>
        <v>0</v>
      </c>
      <c r="GR936" s="446"/>
      <c r="GS936" s="446"/>
      <c r="GT936" s="446"/>
      <c r="GU936" s="446"/>
      <c r="GV936" s="416"/>
      <c r="GW936" s="402"/>
      <c r="GX936" s="402"/>
      <c r="GY936" s="402"/>
      <c r="GZ936" s="402"/>
      <c r="HA936" s="402"/>
    </row>
    <row r="937" spans="1:209" ht="9.75" customHeight="1" x14ac:dyDescent="0.2">
      <c r="A937" s="485" t="s">
        <v>708</v>
      </c>
      <c r="B937" s="503" t="str">
        <f t="shared" si="2296"/>
        <v>2021-22</v>
      </c>
      <c r="C937" s="436" t="s">
        <v>664</v>
      </c>
      <c r="D937" s="436" t="s">
        <v>646</v>
      </c>
      <c r="E937" s="436" t="s">
        <v>645</v>
      </c>
      <c r="F937" s="504" t="s">
        <v>450</v>
      </c>
      <c r="G937" s="504" t="s">
        <v>696</v>
      </c>
      <c r="H937" s="522">
        <v>95590</v>
      </c>
      <c r="I937" s="522">
        <v>52181</v>
      </c>
      <c r="J937" s="522">
        <v>372118</v>
      </c>
      <c r="K937" s="522">
        <v>7</v>
      </c>
      <c r="L937" s="522">
        <v>1</v>
      </c>
      <c r="M937" s="522">
        <v>19</v>
      </c>
      <c r="N937" s="522">
        <v>51</v>
      </c>
      <c r="O937" s="522">
        <v>106</v>
      </c>
      <c r="P937" s="522">
        <v>266</v>
      </c>
      <c r="Q937" s="522">
        <v>188</v>
      </c>
      <c r="R937" s="522">
        <v>407</v>
      </c>
      <c r="S937" s="522">
        <v>69209</v>
      </c>
      <c r="T937" s="522">
        <v>5450</v>
      </c>
      <c r="U937" s="522">
        <v>3762</v>
      </c>
      <c r="V937" s="522">
        <v>36834</v>
      </c>
      <c r="W937" s="522">
        <v>13129</v>
      </c>
      <c r="X937" s="522">
        <v>276</v>
      </c>
      <c r="Y937" s="522">
        <v>2463625</v>
      </c>
      <c r="Z937" s="522">
        <v>452</v>
      </c>
      <c r="AA937" s="522">
        <v>771</v>
      </c>
      <c r="AB937" s="522">
        <v>1944431</v>
      </c>
      <c r="AC937" s="522">
        <v>517</v>
      </c>
      <c r="AD937" s="522">
        <v>894</v>
      </c>
      <c r="AE937" s="522">
        <v>46888257</v>
      </c>
      <c r="AF937" s="522">
        <v>1273</v>
      </c>
      <c r="AG937" s="522">
        <v>2649</v>
      </c>
      <c r="AH937" s="522">
        <v>43306421</v>
      </c>
      <c r="AI937" s="522">
        <v>3299</v>
      </c>
      <c r="AJ937" s="522">
        <v>7961</v>
      </c>
      <c r="AK937" s="522">
        <v>1539875</v>
      </c>
      <c r="AL937" s="522">
        <v>5579</v>
      </c>
      <c r="AM937" s="522">
        <v>15793</v>
      </c>
      <c r="AN937" s="522"/>
      <c r="AO937" s="522"/>
      <c r="AP937" s="522"/>
      <c r="AQ937" s="522"/>
      <c r="AR937" s="522"/>
      <c r="AS937" s="522"/>
      <c r="AT937" s="522">
        <v>6355</v>
      </c>
      <c r="AU937" s="522">
        <v>695</v>
      </c>
      <c r="AV937" s="522">
        <v>1415</v>
      </c>
      <c r="AW937" s="522">
        <v>4971</v>
      </c>
      <c r="AX937" s="522">
        <v>2079</v>
      </c>
      <c r="AY937" s="522">
        <v>2166</v>
      </c>
      <c r="AZ937" s="522">
        <v>3016</v>
      </c>
      <c r="BA937" s="522"/>
      <c r="BB937" s="522"/>
      <c r="BC937" s="522"/>
      <c r="BD937" s="522"/>
      <c r="BE937" s="522"/>
      <c r="BF937" s="522"/>
      <c r="BG937" s="522"/>
      <c r="BH937" s="522"/>
      <c r="BI937" s="522">
        <v>38452</v>
      </c>
      <c r="BJ937" s="522">
        <v>5657</v>
      </c>
      <c r="BK937" s="522">
        <v>18745</v>
      </c>
      <c r="BL937" s="522">
        <v>62854</v>
      </c>
      <c r="BM937" s="522">
        <v>10298</v>
      </c>
      <c r="BN937" s="522">
        <v>8048</v>
      </c>
      <c r="BO937" s="522">
        <v>6815</v>
      </c>
      <c r="BP937" s="522">
        <v>5412</v>
      </c>
      <c r="BQ937" s="522">
        <v>47077</v>
      </c>
      <c r="BR937" s="522">
        <v>39498</v>
      </c>
      <c r="BS937" s="522">
        <v>19312</v>
      </c>
      <c r="BT937" s="522">
        <v>14084</v>
      </c>
      <c r="BU937" s="522">
        <v>444</v>
      </c>
      <c r="BV937" s="522">
        <v>299</v>
      </c>
      <c r="BW937" s="522">
        <v>160</v>
      </c>
      <c r="BX937" s="522">
        <v>80885</v>
      </c>
      <c r="BY937" s="522">
        <v>506</v>
      </c>
      <c r="BZ937" s="522">
        <v>907</v>
      </c>
      <c r="CA937" s="522">
        <v>48</v>
      </c>
      <c r="CB937" s="522">
        <v>20392</v>
      </c>
      <c r="CC937" s="522">
        <v>425</v>
      </c>
      <c r="CD937" s="522">
        <v>713</v>
      </c>
      <c r="CE937" s="522">
        <v>5242</v>
      </c>
      <c r="CF937" s="522">
        <v>2362348</v>
      </c>
      <c r="CG937" s="522">
        <v>451</v>
      </c>
      <c r="CH937" s="522">
        <v>766</v>
      </c>
      <c r="CI937" s="522">
        <v>3244</v>
      </c>
      <c r="CJ937" s="522">
        <v>4253520</v>
      </c>
      <c r="CK937" s="522">
        <v>1311</v>
      </c>
      <c r="CL937" s="522">
        <v>2716</v>
      </c>
      <c r="CM937" s="522">
        <v>905</v>
      </c>
      <c r="CN937" s="522">
        <v>1132696</v>
      </c>
      <c r="CO937" s="522">
        <v>1252</v>
      </c>
      <c r="CP937" s="522">
        <v>2728</v>
      </c>
      <c r="CQ937" s="522">
        <v>32685</v>
      </c>
      <c r="CR937" s="522">
        <v>41502041</v>
      </c>
      <c r="CS937" s="522">
        <v>1270</v>
      </c>
      <c r="CT937" s="522">
        <v>2638</v>
      </c>
      <c r="CU937" s="522">
        <v>2620</v>
      </c>
      <c r="CV937" s="522">
        <v>11239126</v>
      </c>
      <c r="CW937" s="522">
        <v>4290</v>
      </c>
      <c r="CX937" s="522">
        <v>8949</v>
      </c>
      <c r="CY937" s="522">
        <v>1653</v>
      </c>
      <c r="CZ937" s="522">
        <v>7063927</v>
      </c>
      <c r="DA937" s="522">
        <v>4273</v>
      </c>
      <c r="DB937" s="522">
        <v>9200</v>
      </c>
      <c r="DC937" s="522">
        <v>1734</v>
      </c>
      <c r="DD937" s="522">
        <v>12116394</v>
      </c>
      <c r="DE937" s="522">
        <v>6988</v>
      </c>
      <c r="DF937" s="522">
        <v>16710</v>
      </c>
      <c r="DG937" s="522">
        <v>751</v>
      </c>
      <c r="DH937" s="522">
        <v>4638186</v>
      </c>
      <c r="DI937" s="522">
        <v>6176</v>
      </c>
      <c r="DJ937" s="522">
        <v>15379</v>
      </c>
      <c r="DK937" s="522">
        <v>210</v>
      </c>
      <c r="DL937" s="522">
        <v>80225</v>
      </c>
      <c r="DM937" s="522">
        <v>382</v>
      </c>
      <c r="DN937" s="522">
        <v>603</v>
      </c>
      <c r="DO937" s="522">
        <v>3424</v>
      </c>
      <c r="DP937" s="522">
        <v>135738</v>
      </c>
      <c r="DQ937" s="522">
        <v>40</v>
      </c>
      <c r="DR937" s="522">
        <v>73</v>
      </c>
      <c r="DS937" s="522">
        <v>102</v>
      </c>
      <c r="DT937" s="522">
        <v>146652</v>
      </c>
      <c r="DU937" s="522">
        <v>1438</v>
      </c>
      <c r="DV937" s="522">
        <v>2964</v>
      </c>
      <c r="DW937" s="522">
        <v>90</v>
      </c>
      <c r="DX937" s="522"/>
      <c r="DY937" s="522"/>
      <c r="DZ937" s="522"/>
      <c r="EA937" s="522"/>
      <c r="EB937" s="522"/>
      <c r="EC937" s="522"/>
      <c r="ED937" s="522"/>
      <c r="EE937" s="522"/>
      <c r="EF937" s="522"/>
      <c r="EG937" s="522" t="s">
        <v>152</v>
      </c>
      <c r="EH937" s="522" t="s">
        <v>152</v>
      </c>
      <c r="EI937" s="522">
        <v>0</v>
      </c>
      <c r="EJ937" s="483"/>
      <c r="EK937" s="483"/>
      <c r="EL937" s="483"/>
      <c r="EM937" s="483"/>
      <c r="EN937" s="483"/>
      <c r="EO937" s="483"/>
      <c r="EP937" s="483"/>
      <c r="EQ937" s="483"/>
      <c r="ER937" s="483"/>
      <c r="ES937" s="483"/>
      <c r="ET937" s="483"/>
      <c r="EU937" s="483"/>
      <c r="EV937" s="483"/>
      <c r="EW937" s="483"/>
      <c r="EX937" s="483"/>
      <c r="EY937" s="483"/>
      <c r="EZ937" s="484"/>
      <c r="FA937" s="468">
        <f t="shared" si="2281"/>
        <v>4</v>
      </c>
      <c r="FB937" s="485">
        <f t="shared" si="2282"/>
        <v>2021</v>
      </c>
      <c r="FC937" s="486">
        <f t="shared" si="2294"/>
        <v>44287</v>
      </c>
      <c r="FD937" s="470">
        <f t="shared" si="2298"/>
        <v>30</v>
      </c>
      <c r="FE937" s="471"/>
      <c r="FF937" s="517">
        <f t="shared" si="2301"/>
        <v>0.66049382716049387</v>
      </c>
      <c r="FG937" s="471"/>
      <c r="FH937" s="487">
        <f t="shared" si="2283"/>
        <v>1.8895412844036696</v>
      </c>
      <c r="FI937" s="487">
        <f t="shared" si="2284"/>
        <v>1.476697247706422</v>
      </c>
      <c r="FJ937" s="487">
        <f t="shared" si="2285"/>
        <v>1.8115364167995747</v>
      </c>
      <c r="FK937" s="487">
        <f t="shared" si="2286"/>
        <v>1.4385964912280702</v>
      </c>
      <c r="FL937" s="487">
        <f t="shared" si="2287"/>
        <v>1.2780854645164794</v>
      </c>
      <c r="FM937" s="487">
        <f t="shared" si="2288"/>
        <v>1.0723244828147906</v>
      </c>
      <c r="FN937" s="487">
        <f t="shared" si="2289"/>
        <v>1.4709421890471475</v>
      </c>
      <c r="FO937" s="487">
        <f t="shared" si="2290"/>
        <v>1.072739736461269</v>
      </c>
      <c r="FP937" s="487">
        <f t="shared" si="2291"/>
        <v>1.6086956521739131</v>
      </c>
      <c r="FQ937" s="487">
        <f t="shared" si="2292"/>
        <v>1.0833333333333333</v>
      </c>
      <c r="FR937" s="459"/>
      <c r="FS937" s="468">
        <f t="shared" si="2308"/>
        <v>52181</v>
      </c>
      <c r="FT937" s="468">
        <f t="shared" si="2308"/>
        <v>991439</v>
      </c>
      <c r="FU937" s="468">
        <f t="shared" si="2308"/>
        <v>2661231</v>
      </c>
      <c r="FV937" s="468">
        <f t="shared" si="2308"/>
        <v>5531186</v>
      </c>
      <c r="FW937" s="468">
        <f t="shared" si="2308"/>
        <v>4201950</v>
      </c>
      <c r="FX937" s="468">
        <f t="shared" si="2308"/>
        <v>3363228</v>
      </c>
      <c r="FY937" s="468">
        <f t="shared" si="2308"/>
        <v>97573266</v>
      </c>
      <c r="FZ937" s="468">
        <f t="shared" si="2308"/>
        <v>104519969</v>
      </c>
      <c r="GA937" s="468">
        <f t="shared" si="2308"/>
        <v>4358868</v>
      </c>
      <c r="GB937" s="468"/>
      <c r="GC937" s="468"/>
      <c r="GD937" s="468">
        <f t="shared" si="2306"/>
        <v>145120</v>
      </c>
      <c r="GE937" s="468">
        <f t="shared" si="2306"/>
        <v>34224</v>
      </c>
      <c r="GF937" s="468">
        <f t="shared" si="2306"/>
        <v>4015372</v>
      </c>
      <c r="GG937" s="468">
        <f t="shared" si="2306"/>
        <v>8810704</v>
      </c>
      <c r="GH937" s="468">
        <f t="shared" si="2306"/>
        <v>2468840</v>
      </c>
      <c r="GI937" s="468">
        <f t="shared" si="2306"/>
        <v>86223030</v>
      </c>
      <c r="GJ937" s="468">
        <f t="shared" si="2306"/>
        <v>23446380</v>
      </c>
      <c r="GK937" s="468">
        <f t="shared" si="2306"/>
        <v>15207600</v>
      </c>
      <c r="GL937" s="468">
        <f t="shared" si="2306"/>
        <v>28975140</v>
      </c>
      <c r="GM937" s="468">
        <f t="shared" si="2306"/>
        <v>11549629</v>
      </c>
      <c r="GN937" s="468">
        <f t="shared" si="2304"/>
        <v>302328</v>
      </c>
      <c r="GO937" s="468">
        <f t="shared" si="2307"/>
        <v>126630</v>
      </c>
      <c r="GP937" s="468">
        <f t="shared" si="2307"/>
        <v>249952</v>
      </c>
      <c r="GQ937" s="468">
        <f t="shared" si="2307"/>
        <v>0</v>
      </c>
      <c r="GR937" s="468"/>
      <c r="GS937" s="468"/>
      <c r="GT937" s="468"/>
      <c r="GU937" s="468"/>
      <c r="GV937" s="425"/>
      <c r="GW937" s="402"/>
      <c r="GX937" s="402"/>
      <c r="GY937" s="402"/>
      <c r="GZ937" s="402"/>
      <c r="HA937" s="402"/>
    </row>
    <row r="938" spans="1:209" ht="9.75" customHeight="1" x14ac:dyDescent="0.2">
      <c r="A938" s="417" t="str">
        <f t="shared" ref="A938:A1001" si="2309">B938&amp;C938&amp;F938</f>
        <v>2021-22MAYRX9</v>
      </c>
      <c r="B938" s="458" t="str">
        <f t="shared" si="2296"/>
        <v>2021-22</v>
      </c>
      <c r="C938" s="400" t="s">
        <v>668</v>
      </c>
      <c r="D938" s="402" t="s">
        <v>653</v>
      </c>
      <c r="E938" s="402" t="s">
        <v>652</v>
      </c>
      <c r="F938" s="478" t="s">
        <v>451</v>
      </c>
      <c r="G938" s="478" t="s">
        <v>686</v>
      </c>
      <c r="H938" s="518">
        <v>103714</v>
      </c>
      <c r="I938" s="518">
        <v>79419</v>
      </c>
      <c r="J938" s="518">
        <v>739173</v>
      </c>
      <c r="K938" s="518">
        <v>9</v>
      </c>
      <c r="L938" s="518">
        <v>3</v>
      </c>
      <c r="M938" s="518">
        <v>24</v>
      </c>
      <c r="N938" s="518">
        <v>54</v>
      </c>
      <c r="O938" s="518">
        <v>112</v>
      </c>
      <c r="P938" s="518">
        <v>422</v>
      </c>
      <c r="Q938" s="518">
        <v>2423</v>
      </c>
      <c r="R938" s="518">
        <v>763</v>
      </c>
      <c r="S938" s="518">
        <v>72465</v>
      </c>
      <c r="T938" s="518">
        <v>6622</v>
      </c>
      <c r="U938" s="518">
        <v>4264</v>
      </c>
      <c r="V938" s="518">
        <v>43231</v>
      </c>
      <c r="W938" s="518">
        <v>11273</v>
      </c>
      <c r="X938" s="518">
        <v>173</v>
      </c>
      <c r="Y938" s="518">
        <v>3078245</v>
      </c>
      <c r="Z938" s="518">
        <v>465</v>
      </c>
      <c r="AA938" s="518">
        <v>829</v>
      </c>
      <c r="AB938" s="518">
        <v>4078970</v>
      </c>
      <c r="AC938" s="518">
        <v>957</v>
      </c>
      <c r="AD938" s="518">
        <v>2135</v>
      </c>
      <c r="AE938" s="518">
        <v>83805088</v>
      </c>
      <c r="AF938" s="518">
        <v>1939</v>
      </c>
      <c r="AG938" s="518">
        <v>3990</v>
      </c>
      <c r="AH938" s="518">
        <v>77235123</v>
      </c>
      <c r="AI938" s="518">
        <v>6851</v>
      </c>
      <c r="AJ938" s="518">
        <v>16444</v>
      </c>
      <c r="AK938" s="518">
        <v>1176595</v>
      </c>
      <c r="AL938" s="518">
        <v>6801</v>
      </c>
      <c r="AM938" s="518">
        <v>14937</v>
      </c>
      <c r="AN938" s="518"/>
      <c r="AO938" s="518"/>
      <c r="AP938" s="518"/>
      <c r="AQ938" s="518"/>
      <c r="AR938" s="518"/>
      <c r="AS938" s="518"/>
      <c r="AT938" s="518">
        <v>7562</v>
      </c>
      <c r="AU938" s="518">
        <v>1716</v>
      </c>
      <c r="AV938" s="518">
        <v>1146</v>
      </c>
      <c r="AW938" s="518">
        <v>24</v>
      </c>
      <c r="AX938" s="518">
        <v>3906</v>
      </c>
      <c r="AY938" s="518">
        <v>794</v>
      </c>
      <c r="AZ938" s="518">
        <v>2625</v>
      </c>
      <c r="BA938" s="518"/>
      <c r="BB938" s="518"/>
      <c r="BC938" s="518"/>
      <c r="BD938" s="518"/>
      <c r="BE938" s="518"/>
      <c r="BF938" s="518"/>
      <c r="BG938" s="518"/>
      <c r="BH938" s="518"/>
      <c r="BI938" s="518">
        <v>38781</v>
      </c>
      <c r="BJ938" s="518">
        <v>3987</v>
      </c>
      <c r="BK938" s="518">
        <v>22135</v>
      </c>
      <c r="BL938" s="518">
        <v>64903</v>
      </c>
      <c r="BM938" s="518">
        <v>12416</v>
      </c>
      <c r="BN938" s="518">
        <v>9745</v>
      </c>
      <c r="BO938" s="518">
        <v>8174</v>
      </c>
      <c r="BP938" s="518">
        <v>6490</v>
      </c>
      <c r="BQ938" s="518">
        <v>56488</v>
      </c>
      <c r="BR938" s="518">
        <v>45721</v>
      </c>
      <c r="BS938" s="518">
        <v>17330</v>
      </c>
      <c r="BT938" s="518">
        <v>12029</v>
      </c>
      <c r="BU938" s="518">
        <v>136</v>
      </c>
      <c r="BV938" s="518">
        <v>102</v>
      </c>
      <c r="BW938" s="518">
        <v>0</v>
      </c>
      <c r="BX938" s="518">
        <v>0</v>
      </c>
      <c r="BY938" s="518" t="s">
        <v>152</v>
      </c>
      <c r="BZ938" s="518" t="s">
        <v>152</v>
      </c>
      <c r="CA938" s="518">
        <v>23</v>
      </c>
      <c r="CB938" s="518">
        <v>12534</v>
      </c>
      <c r="CC938" s="518">
        <v>545</v>
      </c>
      <c r="CD938" s="518">
        <v>1219</v>
      </c>
      <c r="CE938" s="518">
        <v>6599</v>
      </c>
      <c r="CF938" s="518">
        <v>3065711</v>
      </c>
      <c r="CG938" s="518">
        <v>465</v>
      </c>
      <c r="CH938" s="518">
        <v>828</v>
      </c>
      <c r="CI938" s="518">
        <v>601</v>
      </c>
      <c r="CJ938" s="518">
        <v>1377895</v>
      </c>
      <c r="CK938" s="518">
        <v>2293</v>
      </c>
      <c r="CL938" s="518">
        <v>4605</v>
      </c>
      <c r="CM938" s="518">
        <v>932</v>
      </c>
      <c r="CN938" s="518">
        <v>1849750</v>
      </c>
      <c r="CO938" s="518">
        <v>1985</v>
      </c>
      <c r="CP938" s="518">
        <v>4258</v>
      </c>
      <c r="CQ938" s="518">
        <v>41698</v>
      </c>
      <c r="CR938" s="518">
        <v>80577443</v>
      </c>
      <c r="CS938" s="518">
        <v>1932</v>
      </c>
      <c r="CT938" s="518">
        <v>3968</v>
      </c>
      <c r="CU938" s="518">
        <v>6</v>
      </c>
      <c r="CV938" s="518">
        <v>69112</v>
      </c>
      <c r="CW938" s="518">
        <v>11519</v>
      </c>
      <c r="CX938" s="518">
        <v>17244</v>
      </c>
      <c r="CY938" s="518">
        <v>338</v>
      </c>
      <c r="CZ938" s="518">
        <v>2970290</v>
      </c>
      <c r="DA938" s="518">
        <v>8788</v>
      </c>
      <c r="DB938" s="518">
        <v>18808</v>
      </c>
      <c r="DC938" s="518">
        <v>2378</v>
      </c>
      <c r="DD938" s="518">
        <v>15538412</v>
      </c>
      <c r="DE938" s="518">
        <v>6534</v>
      </c>
      <c r="DF938" s="518">
        <v>13370</v>
      </c>
      <c r="DG938" s="518">
        <v>99</v>
      </c>
      <c r="DH938" s="518">
        <v>937477</v>
      </c>
      <c r="DI938" s="518">
        <v>9469</v>
      </c>
      <c r="DJ938" s="518">
        <v>24669</v>
      </c>
      <c r="DK938" s="518">
        <v>317</v>
      </c>
      <c r="DL938" s="518">
        <v>94823</v>
      </c>
      <c r="DM938" s="518">
        <v>299</v>
      </c>
      <c r="DN938" s="518">
        <v>496</v>
      </c>
      <c r="DO938" s="518">
        <v>3471</v>
      </c>
      <c r="DP938" s="518">
        <v>161729</v>
      </c>
      <c r="DQ938" s="518">
        <v>47</v>
      </c>
      <c r="DR938" s="518">
        <v>96</v>
      </c>
      <c r="DS938" s="518">
        <v>56</v>
      </c>
      <c r="DT938" s="518">
        <v>97947</v>
      </c>
      <c r="DU938" s="518">
        <v>1749</v>
      </c>
      <c r="DV938" s="518">
        <v>3242</v>
      </c>
      <c r="DW938" s="518">
        <v>48</v>
      </c>
      <c r="DX938" s="518"/>
      <c r="DY938" s="518"/>
      <c r="DZ938" s="518"/>
      <c r="EA938" s="518"/>
      <c r="EB938" s="518"/>
      <c r="EC938" s="518"/>
      <c r="ED938" s="518"/>
      <c r="EE938" s="518"/>
      <c r="EF938" s="518"/>
      <c r="EG938" s="518" t="s">
        <v>152</v>
      </c>
      <c r="EH938" s="518" t="s">
        <v>152</v>
      </c>
      <c r="EI938" s="518">
        <v>0</v>
      </c>
      <c r="EJ938" s="475"/>
      <c r="EK938" s="475"/>
      <c r="EL938" s="475"/>
      <c r="EM938" s="475"/>
      <c r="EN938" s="475"/>
      <c r="EO938" s="475"/>
      <c r="EP938" s="475"/>
      <c r="EQ938" s="475"/>
      <c r="ER938" s="475"/>
      <c r="ES938" s="475"/>
      <c r="ET938" s="475"/>
      <c r="EU938" s="475"/>
      <c r="EV938" s="475"/>
      <c r="EW938" s="475"/>
      <c r="EX938" s="475"/>
      <c r="EY938" s="475"/>
      <c r="EZ938" s="476"/>
      <c r="FA938" s="477">
        <f t="shared" si="2281"/>
        <v>5</v>
      </c>
      <c r="FB938" s="417">
        <f t="shared" si="2282"/>
        <v>2021</v>
      </c>
      <c r="FC938" s="448">
        <f t="shared" si="2294"/>
        <v>44317</v>
      </c>
      <c r="FD938" s="449">
        <f>DAY(EOMONTH($FC938,0))</f>
        <v>31</v>
      </c>
      <c r="FE938" s="450"/>
      <c r="FF938" s="451">
        <f t="shared" si="2301"/>
        <v>0.55983870967741933</v>
      </c>
      <c r="FG938" s="450"/>
      <c r="FH938" s="452">
        <f t="shared" si="2283"/>
        <v>1.8749622470552703</v>
      </c>
      <c r="FI938" s="452">
        <f t="shared" si="2284"/>
        <v>1.4716097855632739</v>
      </c>
      <c r="FJ938" s="452">
        <f t="shared" si="2285"/>
        <v>1.9169793621013134</v>
      </c>
      <c r="FK938" s="452">
        <f t="shared" si="2286"/>
        <v>1.522045028142589</v>
      </c>
      <c r="FL938" s="452">
        <f t="shared" si="2287"/>
        <v>1.3066549466817792</v>
      </c>
      <c r="FM938" s="452">
        <f t="shared" si="2288"/>
        <v>1.0575975573084129</v>
      </c>
      <c r="FN938" s="452">
        <f t="shared" si="2289"/>
        <v>1.5373015168987847</v>
      </c>
      <c r="FO938" s="452">
        <f t="shared" si="2290"/>
        <v>1.06706289363967</v>
      </c>
      <c r="FP938" s="452">
        <f t="shared" si="2291"/>
        <v>0.78612716763005785</v>
      </c>
      <c r="FQ938" s="452">
        <f t="shared" si="2292"/>
        <v>0.58959537572254339</v>
      </c>
      <c r="FR938" s="453"/>
      <c r="FS938" s="477">
        <f t="shared" si="2308"/>
        <v>238257</v>
      </c>
      <c r="FT938" s="477">
        <f t="shared" si="2308"/>
        <v>1906056</v>
      </c>
      <c r="FU938" s="477">
        <f t="shared" si="2308"/>
        <v>4288626</v>
      </c>
      <c r="FV938" s="477">
        <f t="shared" si="2308"/>
        <v>8894928</v>
      </c>
      <c r="FW938" s="477">
        <f t="shared" si="2308"/>
        <v>5489638</v>
      </c>
      <c r="FX938" s="477">
        <f t="shared" si="2308"/>
        <v>9103640</v>
      </c>
      <c r="FY938" s="477">
        <f t="shared" si="2308"/>
        <v>172491690</v>
      </c>
      <c r="FZ938" s="477">
        <f t="shared" si="2308"/>
        <v>185373212</v>
      </c>
      <c r="GA938" s="477">
        <f t="shared" si="2308"/>
        <v>2584101</v>
      </c>
      <c r="GB938" s="477"/>
      <c r="GC938" s="477"/>
      <c r="GD938" s="477" t="str">
        <f t="shared" si="2306"/>
        <v>-</v>
      </c>
      <c r="GE938" s="477">
        <f t="shared" si="2306"/>
        <v>28037</v>
      </c>
      <c r="GF938" s="477">
        <f t="shared" si="2306"/>
        <v>5463972</v>
      </c>
      <c r="GG938" s="477">
        <f t="shared" si="2306"/>
        <v>2767605</v>
      </c>
      <c r="GH938" s="477">
        <f t="shared" si="2306"/>
        <v>3968456</v>
      </c>
      <c r="GI938" s="477">
        <f t="shared" si="2306"/>
        <v>165457664</v>
      </c>
      <c r="GJ938" s="477">
        <f t="shared" si="2306"/>
        <v>103464</v>
      </c>
      <c r="GK938" s="477">
        <f t="shared" si="2306"/>
        <v>6357104</v>
      </c>
      <c r="GL938" s="477">
        <f t="shared" si="2306"/>
        <v>31793860</v>
      </c>
      <c r="GM938" s="477">
        <f t="shared" si="2306"/>
        <v>2442231</v>
      </c>
      <c r="GN938" s="477">
        <f t="shared" si="2304"/>
        <v>181552</v>
      </c>
      <c r="GO938" s="477">
        <f t="shared" si="2307"/>
        <v>157232</v>
      </c>
      <c r="GP938" s="477">
        <f t="shared" si="2307"/>
        <v>333216</v>
      </c>
      <c r="GQ938" s="477">
        <f t="shared" si="2307"/>
        <v>0</v>
      </c>
      <c r="GR938" s="477"/>
      <c r="GS938" s="477"/>
      <c r="GT938" s="477"/>
      <c r="GU938" s="477"/>
      <c r="GV938" s="416"/>
      <c r="GW938" s="402"/>
      <c r="GX938" s="402"/>
      <c r="GY938" s="402"/>
      <c r="GZ938" s="402"/>
      <c r="HA938" s="402"/>
    </row>
    <row r="939" spans="1:209" ht="9.75" customHeight="1" x14ac:dyDescent="0.2">
      <c r="A939" s="417" t="str">
        <f t="shared" si="2309"/>
        <v>2021-22MAYRYC</v>
      </c>
      <c r="B939" s="458" t="str">
        <f t="shared" si="2296"/>
        <v>2021-22</v>
      </c>
      <c r="C939" s="402" t="s">
        <v>668</v>
      </c>
      <c r="D939" s="402" t="s">
        <v>656</v>
      </c>
      <c r="E939" s="402" t="s">
        <v>466</v>
      </c>
      <c r="F939" s="478" t="s">
        <v>453</v>
      </c>
      <c r="G939" s="478" t="s">
        <v>687</v>
      </c>
      <c r="H939" s="510">
        <v>117183</v>
      </c>
      <c r="I939" s="510">
        <v>77838</v>
      </c>
      <c r="J939" s="510">
        <v>516517</v>
      </c>
      <c r="K939" s="510">
        <v>7</v>
      </c>
      <c r="L939" s="510">
        <v>1</v>
      </c>
      <c r="M939" s="510">
        <v>14</v>
      </c>
      <c r="N939" s="510">
        <v>41</v>
      </c>
      <c r="O939" s="510">
        <v>97</v>
      </c>
      <c r="P939" s="510">
        <v>497</v>
      </c>
      <c r="Q939" s="510">
        <v>25</v>
      </c>
      <c r="R939" s="510">
        <v>4324</v>
      </c>
      <c r="S939" s="510">
        <v>83062</v>
      </c>
      <c r="T939" s="510">
        <v>6759</v>
      </c>
      <c r="U939" s="510">
        <v>4340</v>
      </c>
      <c r="V939" s="510">
        <v>48428</v>
      </c>
      <c r="W939" s="510">
        <v>12813</v>
      </c>
      <c r="X939" s="510">
        <v>452</v>
      </c>
      <c r="Y939" s="510">
        <v>3045535</v>
      </c>
      <c r="Z939" s="510">
        <v>451</v>
      </c>
      <c r="AA939" s="510">
        <v>852</v>
      </c>
      <c r="AB939" s="510">
        <v>2675037</v>
      </c>
      <c r="AC939" s="510">
        <v>616</v>
      </c>
      <c r="AD939" s="510">
        <v>1143</v>
      </c>
      <c r="AE939" s="510">
        <v>74147989</v>
      </c>
      <c r="AF939" s="510">
        <v>1531</v>
      </c>
      <c r="AG939" s="510">
        <v>3174</v>
      </c>
      <c r="AH939" s="510">
        <v>64463698</v>
      </c>
      <c r="AI939" s="510">
        <v>5031</v>
      </c>
      <c r="AJ939" s="510">
        <v>13102</v>
      </c>
      <c r="AK939" s="510">
        <v>2904957</v>
      </c>
      <c r="AL939" s="510">
        <v>6427</v>
      </c>
      <c r="AM939" s="510">
        <v>16293</v>
      </c>
      <c r="AN939" s="510"/>
      <c r="AO939" s="510"/>
      <c r="AP939" s="510"/>
      <c r="AQ939" s="510"/>
      <c r="AR939" s="510"/>
      <c r="AS939" s="510"/>
      <c r="AT939" s="510">
        <v>8197</v>
      </c>
      <c r="AU939" s="510">
        <v>106</v>
      </c>
      <c r="AV939" s="510">
        <v>4393</v>
      </c>
      <c r="AW939" s="510">
        <v>898</v>
      </c>
      <c r="AX939" s="510">
        <v>38</v>
      </c>
      <c r="AY939" s="510">
        <v>3660</v>
      </c>
      <c r="AZ939" s="510">
        <v>836</v>
      </c>
      <c r="BA939" s="510"/>
      <c r="BB939" s="510"/>
      <c r="BC939" s="510"/>
      <c r="BD939" s="510"/>
      <c r="BE939" s="510"/>
      <c r="BF939" s="510"/>
      <c r="BG939" s="510"/>
      <c r="BH939" s="510"/>
      <c r="BI939" s="510">
        <v>45179</v>
      </c>
      <c r="BJ939" s="510">
        <v>2967</v>
      </c>
      <c r="BK939" s="510">
        <v>26719</v>
      </c>
      <c r="BL939" s="510">
        <v>74865</v>
      </c>
      <c r="BM939" s="510">
        <v>16269</v>
      </c>
      <c r="BN939" s="510">
        <v>11348</v>
      </c>
      <c r="BO939" s="510">
        <v>10277</v>
      </c>
      <c r="BP939" s="510">
        <v>7310</v>
      </c>
      <c r="BQ939" s="510">
        <v>76991</v>
      </c>
      <c r="BR939" s="510">
        <v>54173</v>
      </c>
      <c r="BS939" s="510">
        <v>27432</v>
      </c>
      <c r="BT939" s="510">
        <v>14768</v>
      </c>
      <c r="BU939" s="510">
        <v>831</v>
      </c>
      <c r="BV939" s="510">
        <v>499</v>
      </c>
      <c r="BW939" s="510">
        <v>15</v>
      </c>
      <c r="BX939" s="510">
        <v>6377</v>
      </c>
      <c r="BY939" s="510">
        <v>425</v>
      </c>
      <c r="BZ939" s="510">
        <v>860</v>
      </c>
      <c r="CA939" s="510">
        <v>1</v>
      </c>
      <c r="CB939" s="510">
        <v>244</v>
      </c>
      <c r="CC939" s="510">
        <v>244</v>
      </c>
      <c r="CD939" s="510">
        <v>244</v>
      </c>
      <c r="CE939" s="510">
        <v>6743</v>
      </c>
      <c r="CF939" s="510">
        <v>3038914</v>
      </c>
      <c r="CG939" s="510">
        <v>451</v>
      </c>
      <c r="CH939" s="510">
        <v>852</v>
      </c>
      <c r="CI939" s="510">
        <v>2681</v>
      </c>
      <c r="CJ939" s="510">
        <v>4427002</v>
      </c>
      <c r="CK939" s="510">
        <v>1651</v>
      </c>
      <c r="CL939" s="510">
        <v>3217</v>
      </c>
      <c r="CM939" s="510">
        <v>961</v>
      </c>
      <c r="CN939" s="510">
        <v>1418671</v>
      </c>
      <c r="CO939" s="510">
        <v>1476</v>
      </c>
      <c r="CP939" s="510">
        <v>3307</v>
      </c>
      <c r="CQ939" s="510">
        <v>44786</v>
      </c>
      <c r="CR939" s="510">
        <v>68302316</v>
      </c>
      <c r="CS939" s="510">
        <v>1525</v>
      </c>
      <c r="CT939" s="510">
        <v>3166</v>
      </c>
      <c r="CU939" s="510">
        <v>586</v>
      </c>
      <c r="CV939" s="510">
        <v>3736898</v>
      </c>
      <c r="CW939" s="510">
        <v>6377</v>
      </c>
      <c r="CX939" s="510">
        <v>15350</v>
      </c>
      <c r="CY939" s="510">
        <v>150</v>
      </c>
      <c r="CZ939" s="510">
        <v>1002210</v>
      </c>
      <c r="DA939" s="510">
        <v>6681</v>
      </c>
      <c r="DB939" s="510">
        <v>18506</v>
      </c>
      <c r="DC939" s="510">
        <v>1220</v>
      </c>
      <c r="DD939" s="510">
        <v>10351107</v>
      </c>
      <c r="DE939" s="510">
        <v>8485</v>
      </c>
      <c r="DF939" s="510">
        <v>19733</v>
      </c>
      <c r="DG939" s="510">
        <v>108</v>
      </c>
      <c r="DH939" s="510">
        <v>927351</v>
      </c>
      <c r="DI939" s="510">
        <v>8587</v>
      </c>
      <c r="DJ939" s="510">
        <v>27604</v>
      </c>
      <c r="DK939" s="510">
        <v>520</v>
      </c>
      <c r="DL939" s="510">
        <v>158591</v>
      </c>
      <c r="DM939" s="510">
        <v>305</v>
      </c>
      <c r="DN939" s="510">
        <v>526</v>
      </c>
      <c r="DO939" s="510">
        <v>4615</v>
      </c>
      <c r="DP939" s="510">
        <v>176711</v>
      </c>
      <c r="DQ939" s="510">
        <v>38</v>
      </c>
      <c r="DR939" s="510">
        <v>70</v>
      </c>
      <c r="DS939" s="510">
        <v>178</v>
      </c>
      <c r="DT939" s="510">
        <v>249788</v>
      </c>
      <c r="DU939" s="510">
        <v>1403</v>
      </c>
      <c r="DV939" s="510">
        <v>3473</v>
      </c>
      <c r="DW939" s="510">
        <v>168</v>
      </c>
      <c r="DX939" s="510"/>
      <c r="DY939" s="510"/>
      <c r="DZ939" s="510"/>
      <c r="EA939" s="510"/>
      <c r="EB939" s="510"/>
      <c r="EC939" s="510"/>
      <c r="ED939" s="510"/>
      <c r="EE939" s="510"/>
      <c r="EF939" s="510"/>
      <c r="EG939" s="510" t="s">
        <v>152</v>
      </c>
      <c r="EH939" s="510" t="s">
        <v>152</v>
      </c>
      <c r="EI939" s="510">
        <v>25</v>
      </c>
      <c r="EJ939" s="479"/>
      <c r="EK939" s="479"/>
      <c r="EL939" s="479"/>
      <c r="EM939" s="479"/>
      <c r="EN939" s="479"/>
      <c r="EO939" s="479"/>
      <c r="EP939" s="479"/>
      <c r="EQ939" s="479"/>
      <c r="ER939" s="479"/>
      <c r="ES939" s="479"/>
      <c r="ET939" s="479"/>
      <c r="EU939" s="479"/>
      <c r="EV939" s="479"/>
      <c r="EW939" s="479"/>
      <c r="EX939" s="479"/>
      <c r="EY939" s="479"/>
      <c r="EZ939" s="476"/>
      <c r="FA939" s="446">
        <f t="shared" si="2281"/>
        <v>5</v>
      </c>
      <c r="FB939" s="417">
        <f t="shared" si="2282"/>
        <v>2021</v>
      </c>
      <c r="FC939" s="448">
        <f t="shared" si="2294"/>
        <v>44317</v>
      </c>
      <c r="FD939" s="449">
        <f t="shared" si="2298"/>
        <v>31</v>
      </c>
      <c r="FE939" s="450"/>
      <c r="FF939" s="451">
        <f t="shared" si="2301"/>
        <v>0.73698498882146279</v>
      </c>
      <c r="FG939" s="450"/>
      <c r="FH939" s="452">
        <f t="shared" si="2283"/>
        <v>2.4070128717265868</v>
      </c>
      <c r="FI939" s="452">
        <f t="shared" si="2284"/>
        <v>1.6789465897322089</v>
      </c>
      <c r="FJ939" s="452">
        <f t="shared" si="2285"/>
        <v>2.3679723502304149</v>
      </c>
      <c r="FK939" s="452">
        <f t="shared" si="2286"/>
        <v>1.6843317972350231</v>
      </c>
      <c r="FL939" s="452">
        <f t="shared" si="2287"/>
        <v>1.5898034195093746</v>
      </c>
      <c r="FM939" s="452">
        <f t="shared" si="2288"/>
        <v>1.1186297183447593</v>
      </c>
      <c r="FN939" s="452">
        <f t="shared" si="2289"/>
        <v>2.140950597049871</v>
      </c>
      <c r="FO939" s="452">
        <f t="shared" si="2290"/>
        <v>1.1525794115351595</v>
      </c>
      <c r="FP939" s="452">
        <f t="shared" si="2291"/>
        <v>1.8384955752212389</v>
      </c>
      <c r="FQ939" s="452">
        <f t="shared" si="2292"/>
        <v>1.1039823008849559</v>
      </c>
      <c r="FR939" s="453"/>
      <c r="FS939" s="446">
        <f t="shared" si="2308"/>
        <v>77838</v>
      </c>
      <c r="FT939" s="446">
        <f t="shared" si="2308"/>
        <v>1089732</v>
      </c>
      <c r="FU939" s="446">
        <f t="shared" si="2308"/>
        <v>3191358</v>
      </c>
      <c r="FV939" s="446">
        <f t="shared" si="2308"/>
        <v>7550286</v>
      </c>
      <c r="FW939" s="446">
        <f t="shared" si="2308"/>
        <v>5758668</v>
      </c>
      <c r="FX939" s="446">
        <f t="shared" si="2308"/>
        <v>4960620</v>
      </c>
      <c r="FY939" s="446">
        <f t="shared" si="2308"/>
        <v>153710472</v>
      </c>
      <c r="FZ939" s="446">
        <f t="shared" si="2308"/>
        <v>167875926</v>
      </c>
      <c r="GA939" s="446">
        <f t="shared" si="2308"/>
        <v>7364436</v>
      </c>
      <c r="GB939" s="446"/>
      <c r="GC939" s="446"/>
      <c r="GD939" s="446">
        <f t="shared" ref="GD939:GM948" si="2310">IFERROR(HLOOKUP(GD$1,$H$5:$HA$10112,MATCH($A939,$A$5:$A$10112,0),0)*HLOOKUP(GD$2,$H$5:$HA$10112,MATCH($A939,$A$5:$A$10112,0),0),"-")</f>
        <v>12900</v>
      </c>
      <c r="GE939" s="446">
        <f t="shared" si="2310"/>
        <v>244</v>
      </c>
      <c r="GF939" s="446">
        <f t="shared" si="2310"/>
        <v>5745036</v>
      </c>
      <c r="GG939" s="446">
        <f t="shared" si="2310"/>
        <v>8624777</v>
      </c>
      <c r="GH939" s="446">
        <f t="shared" si="2310"/>
        <v>3178027</v>
      </c>
      <c r="GI939" s="446">
        <f t="shared" si="2310"/>
        <v>141792476</v>
      </c>
      <c r="GJ939" s="446">
        <f t="shared" si="2310"/>
        <v>8995100</v>
      </c>
      <c r="GK939" s="446">
        <f t="shared" si="2310"/>
        <v>2775900</v>
      </c>
      <c r="GL939" s="446">
        <f t="shared" si="2310"/>
        <v>24074260</v>
      </c>
      <c r="GM939" s="446">
        <f t="shared" si="2310"/>
        <v>2981232</v>
      </c>
      <c r="GN939" s="446">
        <f t="shared" si="2304"/>
        <v>618194</v>
      </c>
      <c r="GO939" s="446">
        <f t="shared" si="2307"/>
        <v>273520</v>
      </c>
      <c r="GP939" s="446">
        <f t="shared" si="2307"/>
        <v>323050</v>
      </c>
      <c r="GQ939" s="446">
        <f t="shared" si="2307"/>
        <v>0</v>
      </c>
      <c r="GR939" s="446"/>
      <c r="GS939" s="446"/>
      <c r="GT939" s="446"/>
      <c r="GU939" s="446"/>
      <c r="GV939" s="416"/>
      <c r="GW939" s="402"/>
      <c r="GX939" s="402"/>
      <c r="GY939" s="402"/>
      <c r="GZ939" s="402"/>
      <c r="HA939" s="402"/>
    </row>
    <row r="940" spans="1:209" ht="9.75" customHeight="1" x14ac:dyDescent="0.2">
      <c r="A940" s="417" t="str">
        <f t="shared" si="2309"/>
        <v>2021-22MAYR1F</v>
      </c>
      <c r="B940" s="458" t="str">
        <f t="shared" si="2296"/>
        <v>2021-22</v>
      </c>
      <c r="C940" s="402" t="s">
        <v>668</v>
      </c>
      <c r="D940" s="402" t="s">
        <v>663</v>
      </c>
      <c r="E940" s="402" t="s">
        <v>662</v>
      </c>
      <c r="F940" s="478" t="s">
        <v>458</v>
      </c>
      <c r="G940" s="478" t="s">
        <v>688</v>
      </c>
      <c r="H940" s="510">
        <v>3135</v>
      </c>
      <c r="I940" s="510">
        <v>1653</v>
      </c>
      <c r="J940" s="510">
        <v>13259</v>
      </c>
      <c r="K940" s="510">
        <v>8</v>
      </c>
      <c r="L940" s="510">
        <v>1</v>
      </c>
      <c r="M940" s="510">
        <v>24</v>
      </c>
      <c r="N940" s="510">
        <v>62</v>
      </c>
      <c r="O940" s="510">
        <v>107</v>
      </c>
      <c r="P940" s="510">
        <v>10</v>
      </c>
      <c r="Q940" s="510">
        <v>0</v>
      </c>
      <c r="R940" s="510">
        <v>4</v>
      </c>
      <c r="S940" s="510">
        <v>2394</v>
      </c>
      <c r="T940" s="510">
        <v>161</v>
      </c>
      <c r="U940" s="510">
        <v>100</v>
      </c>
      <c r="V940" s="510">
        <v>1047</v>
      </c>
      <c r="W940" s="510">
        <v>777</v>
      </c>
      <c r="X940" s="510">
        <v>53</v>
      </c>
      <c r="Y940" s="510">
        <v>89845</v>
      </c>
      <c r="Z940" s="510">
        <v>558</v>
      </c>
      <c r="AA940" s="510">
        <v>1101</v>
      </c>
      <c r="AB940" s="510">
        <v>60354</v>
      </c>
      <c r="AC940" s="510">
        <v>604</v>
      </c>
      <c r="AD940" s="510">
        <v>1130</v>
      </c>
      <c r="AE940" s="510">
        <v>1417150</v>
      </c>
      <c r="AF940" s="510">
        <v>1354</v>
      </c>
      <c r="AG940" s="510">
        <v>2558</v>
      </c>
      <c r="AH940" s="510">
        <v>3387391</v>
      </c>
      <c r="AI940" s="510">
        <v>4360</v>
      </c>
      <c r="AJ940" s="510">
        <v>9626</v>
      </c>
      <c r="AK940" s="510">
        <v>269750</v>
      </c>
      <c r="AL940" s="510">
        <v>5090</v>
      </c>
      <c r="AM940" s="510">
        <v>9558</v>
      </c>
      <c r="AN940" s="510"/>
      <c r="AO940" s="510"/>
      <c r="AP940" s="510"/>
      <c r="AQ940" s="510"/>
      <c r="AR940" s="510"/>
      <c r="AS940" s="510"/>
      <c r="AT940" s="510">
        <v>189</v>
      </c>
      <c r="AU940" s="510">
        <v>3</v>
      </c>
      <c r="AV940" s="510">
        <v>16</v>
      </c>
      <c r="AW940" s="510">
        <v>36</v>
      </c>
      <c r="AX940" s="510">
        <v>5</v>
      </c>
      <c r="AY940" s="510">
        <v>165</v>
      </c>
      <c r="AZ940" s="510">
        <v>10</v>
      </c>
      <c r="BA940" s="510"/>
      <c r="BB940" s="510"/>
      <c r="BC940" s="510"/>
      <c r="BD940" s="510"/>
      <c r="BE940" s="510"/>
      <c r="BF940" s="510"/>
      <c r="BG940" s="510"/>
      <c r="BH940" s="510"/>
      <c r="BI940" s="510">
        <v>1439</v>
      </c>
      <c r="BJ940" s="510">
        <v>10</v>
      </c>
      <c r="BK940" s="510">
        <v>756</v>
      </c>
      <c r="BL940" s="510">
        <v>2205</v>
      </c>
      <c r="BM940" s="510">
        <v>259</v>
      </c>
      <c r="BN940" s="510">
        <v>220</v>
      </c>
      <c r="BO940" s="510">
        <v>160</v>
      </c>
      <c r="BP940" s="510">
        <v>139</v>
      </c>
      <c r="BQ940" s="510">
        <v>1235</v>
      </c>
      <c r="BR940" s="510">
        <v>1141</v>
      </c>
      <c r="BS940" s="510">
        <v>949</v>
      </c>
      <c r="BT940" s="510">
        <v>831</v>
      </c>
      <c r="BU940" s="510">
        <v>63</v>
      </c>
      <c r="BV940" s="510">
        <v>57</v>
      </c>
      <c r="BW940" s="510">
        <v>2</v>
      </c>
      <c r="BX940" s="510">
        <v>1769</v>
      </c>
      <c r="BY940" s="510">
        <v>885</v>
      </c>
      <c r="BZ940" s="510">
        <v>1159</v>
      </c>
      <c r="CA940" s="510">
        <v>0</v>
      </c>
      <c r="CB940" s="510">
        <v>0</v>
      </c>
      <c r="CC940" s="510" t="s">
        <v>152</v>
      </c>
      <c r="CD940" s="510" t="s">
        <v>152</v>
      </c>
      <c r="CE940" s="510">
        <v>159</v>
      </c>
      <c r="CF940" s="510">
        <v>88076</v>
      </c>
      <c r="CG940" s="510">
        <v>554</v>
      </c>
      <c r="CH940" s="510">
        <v>1099</v>
      </c>
      <c r="CI940" s="510">
        <v>104</v>
      </c>
      <c r="CJ940" s="510">
        <v>142164</v>
      </c>
      <c r="CK940" s="510">
        <v>1367</v>
      </c>
      <c r="CL940" s="510">
        <v>2545</v>
      </c>
      <c r="CM940" s="510">
        <v>6</v>
      </c>
      <c r="CN940" s="510">
        <v>17030</v>
      </c>
      <c r="CO940" s="510">
        <v>2838</v>
      </c>
      <c r="CP940" s="510">
        <v>7571</v>
      </c>
      <c r="CQ940" s="510">
        <v>937</v>
      </c>
      <c r="CR940" s="510">
        <v>1257956</v>
      </c>
      <c r="CS940" s="510">
        <v>1343</v>
      </c>
      <c r="CT940" s="510">
        <v>2558</v>
      </c>
      <c r="CU940" s="510">
        <v>145</v>
      </c>
      <c r="CV940" s="510">
        <v>734060</v>
      </c>
      <c r="CW940" s="510">
        <v>5062</v>
      </c>
      <c r="CX940" s="510">
        <v>11463</v>
      </c>
      <c r="CY940" s="510">
        <v>2</v>
      </c>
      <c r="CZ940" s="510">
        <v>3493</v>
      </c>
      <c r="DA940" s="510">
        <v>1747</v>
      </c>
      <c r="DB940" s="510">
        <v>2941</v>
      </c>
      <c r="DC940" s="510">
        <v>14</v>
      </c>
      <c r="DD940" s="510">
        <v>124783</v>
      </c>
      <c r="DE940" s="510">
        <v>8913</v>
      </c>
      <c r="DF940" s="510">
        <v>18530</v>
      </c>
      <c r="DG940" s="510">
        <v>4</v>
      </c>
      <c r="DH940" s="510">
        <v>2639</v>
      </c>
      <c r="DI940" s="510">
        <v>660</v>
      </c>
      <c r="DJ940" s="510">
        <v>1372</v>
      </c>
      <c r="DK940" s="510">
        <v>10</v>
      </c>
      <c r="DL940" s="510">
        <v>2908</v>
      </c>
      <c r="DM940" s="510">
        <v>291</v>
      </c>
      <c r="DN940" s="510">
        <v>449</v>
      </c>
      <c r="DO940" s="510">
        <v>129</v>
      </c>
      <c r="DP940" s="510">
        <v>5034</v>
      </c>
      <c r="DQ940" s="510">
        <v>39</v>
      </c>
      <c r="DR940" s="510">
        <v>76</v>
      </c>
      <c r="DS940" s="510">
        <v>0</v>
      </c>
      <c r="DT940" s="510">
        <v>0</v>
      </c>
      <c r="DU940" s="510" t="s">
        <v>152</v>
      </c>
      <c r="DV940" s="510" t="s">
        <v>152</v>
      </c>
      <c r="DW940" s="510">
        <v>0</v>
      </c>
      <c r="DX940" s="510"/>
      <c r="DY940" s="510"/>
      <c r="DZ940" s="510"/>
      <c r="EA940" s="510"/>
      <c r="EB940" s="510"/>
      <c r="EC940" s="510"/>
      <c r="ED940" s="510"/>
      <c r="EE940" s="510"/>
      <c r="EF940" s="510"/>
      <c r="EG940" s="510" t="s">
        <v>152</v>
      </c>
      <c r="EH940" s="510" t="s">
        <v>152</v>
      </c>
      <c r="EI940" s="510">
        <v>0</v>
      </c>
      <c r="EJ940" s="479"/>
      <c r="EK940" s="479"/>
      <c r="EL940" s="479"/>
      <c r="EM940" s="479"/>
      <c r="EN940" s="479"/>
      <c r="EO940" s="479"/>
      <c r="EP940" s="479"/>
      <c r="EQ940" s="479"/>
      <c r="ER940" s="479"/>
      <c r="ES940" s="479"/>
      <c r="ET940" s="479"/>
      <c r="EU940" s="479"/>
      <c r="EV940" s="479"/>
      <c r="EW940" s="479"/>
      <c r="EX940" s="479"/>
      <c r="EY940" s="479"/>
      <c r="EZ940" s="476"/>
      <c r="FA940" s="446">
        <f t="shared" si="2281"/>
        <v>5</v>
      </c>
      <c r="FB940" s="417">
        <f t="shared" si="2282"/>
        <v>2021</v>
      </c>
      <c r="FC940" s="448">
        <f t="shared" si="2294"/>
        <v>44317</v>
      </c>
      <c r="FD940" s="449">
        <f t="shared" si="2298"/>
        <v>31</v>
      </c>
      <c r="FE940" s="450"/>
      <c r="FF940" s="451">
        <f t="shared" si="2301"/>
        <v>0.85430463576158944</v>
      </c>
      <c r="FG940" s="450"/>
      <c r="FH940" s="452">
        <f t="shared" si="2283"/>
        <v>1.6086956521739131</v>
      </c>
      <c r="FI940" s="452">
        <f t="shared" si="2284"/>
        <v>1.3664596273291925</v>
      </c>
      <c r="FJ940" s="452">
        <f t="shared" si="2285"/>
        <v>1.6</v>
      </c>
      <c r="FK940" s="452">
        <f t="shared" si="2286"/>
        <v>1.39</v>
      </c>
      <c r="FL940" s="452">
        <f t="shared" si="2287"/>
        <v>1.1795606494746895</v>
      </c>
      <c r="FM940" s="452">
        <f t="shared" si="2288"/>
        <v>1.0897803247373448</v>
      </c>
      <c r="FN940" s="452">
        <f t="shared" si="2289"/>
        <v>1.2213642213642213</v>
      </c>
      <c r="FO940" s="452">
        <f t="shared" si="2290"/>
        <v>1.0694980694980696</v>
      </c>
      <c r="FP940" s="452">
        <f t="shared" si="2291"/>
        <v>1.1886792452830188</v>
      </c>
      <c r="FQ940" s="452">
        <f t="shared" si="2292"/>
        <v>1.0754716981132075</v>
      </c>
      <c r="FR940" s="453"/>
      <c r="FS940" s="446">
        <f t="shared" si="2308"/>
        <v>1653</v>
      </c>
      <c r="FT940" s="446">
        <f t="shared" si="2308"/>
        <v>39672</v>
      </c>
      <c r="FU940" s="446">
        <f t="shared" si="2308"/>
        <v>102486</v>
      </c>
      <c r="FV940" s="446">
        <f t="shared" si="2308"/>
        <v>176871</v>
      </c>
      <c r="FW940" s="446">
        <f t="shared" si="2308"/>
        <v>177261</v>
      </c>
      <c r="FX940" s="446">
        <f t="shared" si="2308"/>
        <v>113000</v>
      </c>
      <c r="FY940" s="446">
        <f t="shared" si="2308"/>
        <v>2678226</v>
      </c>
      <c r="FZ940" s="446">
        <f t="shared" si="2308"/>
        <v>7479402</v>
      </c>
      <c r="GA940" s="446">
        <f t="shared" si="2308"/>
        <v>506574</v>
      </c>
      <c r="GB940" s="446"/>
      <c r="GC940" s="446"/>
      <c r="GD940" s="446">
        <f t="shared" si="2310"/>
        <v>2318</v>
      </c>
      <c r="GE940" s="446" t="str">
        <f t="shared" si="2310"/>
        <v>-</v>
      </c>
      <c r="GF940" s="446">
        <f t="shared" si="2310"/>
        <v>174741</v>
      </c>
      <c r="GG940" s="446">
        <f t="shared" si="2310"/>
        <v>264680</v>
      </c>
      <c r="GH940" s="446">
        <f t="shared" si="2310"/>
        <v>45426</v>
      </c>
      <c r="GI940" s="446">
        <f t="shared" si="2310"/>
        <v>2396846</v>
      </c>
      <c r="GJ940" s="446">
        <f t="shared" si="2310"/>
        <v>1662135</v>
      </c>
      <c r="GK940" s="446">
        <f t="shared" si="2310"/>
        <v>5882</v>
      </c>
      <c r="GL940" s="446">
        <f t="shared" si="2310"/>
        <v>259420</v>
      </c>
      <c r="GM940" s="446">
        <f t="shared" si="2310"/>
        <v>5488</v>
      </c>
      <c r="GN940" s="446" t="str">
        <f t="shared" si="2304"/>
        <v>-</v>
      </c>
      <c r="GO940" s="446">
        <f t="shared" si="2307"/>
        <v>4490</v>
      </c>
      <c r="GP940" s="446">
        <f t="shared" si="2307"/>
        <v>9804</v>
      </c>
      <c r="GQ940" s="446">
        <f t="shared" si="2307"/>
        <v>0</v>
      </c>
      <c r="GR940" s="446"/>
      <c r="GS940" s="446"/>
      <c r="GT940" s="446"/>
      <c r="GU940" s="446"/>
      <c r="GV940" s="416"/>
      <c r="GW940" s="402"/>
      <c r="GX940" s="402"/>
      <c r="GY940" s="402"/>
      <c r="GZ940" s="402"/>
      <c r="HA940" s="402"/>
    </row>
    <row r="941" spans="1:209" ht="9.75" customHeight="1" x14ac:dyDescent="0.2">
      <c r="A941" s="493" t="str">
        <f t="shared" si="2309"/>
        <v>2021-22MAYRRU</v>
      </c>
      <c r="B941" s="494" t="str">
        <f t="shared" si="2296"/>
        <v>2021-22</v>
      </c>
      <c r="C941" s="480" t="s">
        <v>668</v>
      </c>
      <c r="D941" s="480" t="s">
        <v>659</v>
      </c>
      <c r="E941" s="480" t="s">
        <v>467</v>
      </c>
      <c r="F941" s="495" t="s">
        <v>454</v>
      </c>
      <c r="G941" s="511" t="s">
        <v>689</v>
      </c>
      <c r="H941" s="519">
        <v>172029</v>
      </c>
      <c r="I941" s="519">
        <v>128251</v>
      </c>
      <c r="J941" s="519">
        <v>959810</v>
      </c>
      <c r="K941" s="519">
        <v>7</v>
      </c>
      <c r="L941" s="519">
        <v>0</v>
      </c>
      <c r="M941" s="519">
        <v>11</v>
      </c>
      <c r="N941" s="519">
        <v>54</v>
      </c>
      <c r="O941" s="519">
        <v>155</v>
      </c>
      <c r="P941" s="519">
        <v>594</v>
      </c>
      <c r="Q941" s="519">
        <v>0</v>
      </c>
      <c r="R941" s="519">
        <v>1494</v>
      </c>
      <c r="S941" s="519">
        <v>113292</v>
      </c>
      <c r="T941" s="519">
        <v>8429</v>
      </c>
      <c r="U941" s="519">
        <v>5909</v>
      </c>
      <c r="V941" s="519">
        <v>63418</v>
      </c>
      <c r="W941" s="519">
        <v>22168</v>
      </c>
      <c r="X941" s="519">
        <v>1622</v>
      </c>
      <c r="Y941" s="519">
        <v>3084423</v>
      </c>
      <c r="Z941" s="519">
        <v>366</v>
      </c>
      <c r="AA941" s="519">
        <v>617</v>
      </c>
      <c r="AB941" s="519">
        <v>3416237</v>
      </c>
      <c r="AC941" s="519">
        <v>578</v>
      </c>
      <c r="AD941" s="519">
        <v>1005</v>
      </c>
      <c r="AE941" s="519">
        <v>76108337</v>
      </c>
      <c r="AF941" s="519">
        <v>1200</v>
      </c>
      <c r="AG941" s="519">
        <v>2467</v>
      </c>
      <c r="AH941" s="519">
        <v>81662673</v>
      </c>
      <c r="AI941" s="519">
        <v>3684</v>
      </c>
      <c r="AJ941" s="519">
        <v>8802</v>
      </c>
      <c r="AK941" s="519">
        <v>13833539</v>
      </c>
      <c r="AL941" s="519">
        <v>8529</v>
      </c>
      <c r="AM941" s="519">
        <v>18759</v>
      </c>
      <c r="AN941" s="519"/>
      <c r="AO941" s="519"/>
      <c r="AP941" s="519"/>
      <c r="AQ941" s="519"/>
      <c r="AR941" s="519"/>
      <c r="AS941" s="519"/>
      <c r="AT941" s="519">
        <v>13575</v>
      </c>
      <c r="AU941" s="519">
        <v>221</v>
      </c>
      <c r="AV941" s="519">
        <v>1520</v>
      </c>
      <c r="AW941" s="519">
        <v>2383</v>
      </c>
      <c r="AX941" s="519">
        <v>180</v>
      </c>
      <c r="AY941" s="519">
        <v>11654</v>
      </c>
      <c r="AZ941" s="519">
        <v>0</v>
      </c>
      <c r="BA941" s="519"/>
      <c r="BB941" s="519"/>
      <c r="BC941" s="519"/>
      <c r="BD941" s="519"/>
      <c r="BE941" s="519"/>
      <c r="BF941" s="519"/>
      <c r="BG941" s="519"/>
      <c r="BH941" s="519"/>
      <c r="BI941" s="519">
        <v>61542</v>
      </c>
      <c r="BJ941" s="519">
        <v>5167</v>
      </c>
      <c r="BK941" s="519">
        <v>33008</v>
      </c>
      <c r="BL941" s="519">
        <v>99717</v>
      </c>
      <c r="BM941" s="519">
        <v>21969</v>
      </c>
      <c r="BN941" s="519">
        <v>16863</v>
      </c>
      <c r="BO941" s="519">
        <v>14950</v>
      </c>
      <c r="BP941" s="519">
        <v>11716</v>
      </c>
      <c r="BQ941" s="519">
        <v>92178</v>
      </c>
      <c r="BR941" s="519">
        <v>70287</v>
      </c>
      <c r="BS941" s="519">
        <v>33506</v>
      </c>
      <c r="BT941" s="519">
        <v>24975</v>
      </c>
      <c r="BU941" s="519">
        <v>2261</v>
      </c>
      <c r="BV941" s="519">
        <v>1719</v>
      </c>
      <c r="BW941" s="519">
        <v>160</v>
      </c>
      <c r="BX941" s="519">
        <v>75977</v>
      </c>
      <c r="BY941" s="519">
        <v>475</v>
      </c>
      <c r="BZ941" s="519">
        <v>793</v>
      </c>
      <c r="CA941" s="519">
        <v>72</v>
      </c>
      <c r="CB941" s="519">
        <v>32197</v>
      </c>
      <c r="CC941" s="519">
        <v>447</v>
      </c>
      <c r="CD941" s="519">
        <v>903</v>
      </c>
      <c r="CE941" s="519">
        <v>8197</v>
      </c>
      <c r="CF941" s="519">
        <v>2976249</v>
      </c>
      <c r="CG941" s="519">
        <v>363</v>
      </c>
      <c r="CH941" s="519">
        <v>613</v>
      </c>
      <c r="CI941" s="519">
        <v>3229</v>
      </c>
      <c r="CJ941" s="519">
        <v>3943281</v>
      </c>
      <c r="CK941" s="519">
        <v>1221</v>
      </c>
      <c r="CL941" s="519">
        <v>2466</v>
      </c>
      <c r="CM941" s="519">
        <v>1196</v>
      </c>
      <c r="CN941" s="519">
        <v>1299764</v>
      </c>
      <c r="CO941" s="519">
        <v>1087</v>
      </c>
      <c r="CP941" s="519">
        <v>2460</v>
      </c>
      <c r="CQ941" s="519">
        <v>58993</v>
      </c>
      <c r="CR941" s="519">
        <v>70865292</v>
      </c>
      <c r="CS941" s="519">
        <v>1201</v>
      </c>
      <c r="CT941" s="519">
        <v>2467</v>
      </c>
      <c r="CU941" s="519">
        <v>1244</v>
      </c>
      <c r="CV941" s="519">
        <v>5797517</v>
      </c>
      <c r="CW941" s="519">
        <v>4660</v>
      </c>
      <c r="CX941" s="519">
        <v>10071</v>
      </c>
      <c r="CY941" s="519">
        <v>243</v>
      </c>
      <c r="CZ941" s="519">
        <v>875461</v>
      </c>
      <c r="DA941" s="519">
        <v>3603</v>
      </c>
      <c r="DB941" s="519">
        <v>8418</v>
      </c>
      <c r="DC941" s="519">
        <v>976</v>
      </c>
      <c r="DD941" s="519">
        <v>8173713</v>
      </c>
      <c r="DE941" s="519">
        <v>8375</v>
      </c>
      <c r="DF941" s="519">
        <v>16503</v>
      </c>
      <c r="DG941" s="519">
        <v>76</v>
      </c>
      <c r="DH941" s="519">
        <v>600043</v>
      </c>
      <c r="DI941" s="519">
        <v>7895</v>
      </c>
      <c r="DJ941" s="519">
        <v>15263</v>
      </c>
      <c r="DK941" s="519">
        <v>766</v>
      </c>
      <c r="DL941" s="519">
        <v>241384</v>
      </c>
      <c r="DM941" s="519">
        <v>315</v>
      </c>
      <c r="DN941" s="519">
        <v>571</v>
      </c>
      <c r="DO941" s="519">
        <v>4385</v>
      </c>
      <c r="DP941" s="519">
        <v>313616</v>
      </c>
      <c r="DQ941" s="519">
        <v>72</v>
      </c>
      <c r="DR941" s="519">
        <v>144</v>
      </c>
      <c r="DS941" s="519">
        <v>207</v>
      </c>
      <c r="DT941" s="519">
        <v>483208</v>
      </c>
      <c r="DU941" s="519">
        <v>2334</v>
      </c>
      <c r="DV941" s="519">
        <v>5379</v>
      </c>
      <c r="DW941" s="519">
        <v>182</v>
      </c>
      <c r="DX941" s="519"/>
      <c r="DY941" s="519"/>
      <c r="DZ941" s="519"/>
      <c r="EA941" s="519"/>
      <c r="EB941" s="519"/>
      <c r="EC941" s="519"/>
      <c r="ED941" s="519"/>
      <c r="EE941" s="519"/>
      <c r="EF941" s="519"/>
      <c r="EG941" s="519" t="s">
        <v>152</v>
      </c>
      <c r="EH941" s="519" t="s">
        <v>152</v>
      </c>
      <c r="EI941" s="519">
        <v>0</v>
      </c>
      <c r="EJ941" s="512"/>
      <c r="EK941" s="512"/>
      <c r="EL941" s="512"/>
      <c r="EM941" s="512"/>
      <c r="EN941" s="512"/>
      <c r="EO941" s="512"/>
      <c r="EP941" s="512"/>
      <c r="EQ941" s="512"/>
      <c r="ER941" s="512"/>
      <c r="ES941" s="512"/>
      <c r="ET941" s="512"/>
      <c r="EU941" s="512"/>
      <c r="EV941" s="512"/>
      <c r="EW941" s="512"/>
      <c r="EX941" s="512"/>
      <c r="EY941" s="512"/>
      <c r="EZ941" s="514"/>
      <c r="FA941" s="520">
        <f t="shared" si="2281"/>
        <v>5</v>
      </c>
      <c r="FB941" s="493">
        <f t="shared" si="2282"/>
        <v>2021</v>
      </c>
      <c r="FC941" s="498">
        <f t="shared" si="2294"/>
        <v>44317</v>
      </c>
      <c r="FD941" s="499">
        <f t="shared" si="2298"/>
        <v>31</v>
      </c>
      <c r="FE941" s="500"/>
      <c r="FF941" s="515">
        <f t="shared" si="2301"/>
        <v>0.55966815571155071</v>
      </c>
      <c r="FG941" s="500"/>
      <c r="FH941" s="481">
        <f t="shared" si="2283"/>
        <v>2.6063589986949816</v>
      </c>
      <c r="FI941" s="481">
        <f t="shared" si="2284"/>
        <v>2.0005931901767706</v>
      </c>
      <c r="FJ941" s="481">
        <f t="shared" si="2285"/>
        <v>2.530038923675749</v>
      </c>
      <c r="FK941" s="481">
        <f t="shared" si="2286"/>
        <v>1.9827381959722457</v>
      </c>
      <c r="FL941" s="481">
        <f t="shared" si="2287"/>
        <v>1.4534990065911886</v>
      </c>
      <c r="FM941" s="481">
        <f t="shared" si="2288"/>
        <v>1.1083130972279163</v>
      </c>
      <c r="FN941" s="481">
        <f t="shared" si="2289"/>
        <v>1.5114579574160953</v>
      </c>
      <c r="FO941" s="481">
        <f t="shared" si="2290"/>
        <v>1.1266239624684229</v>
      </c>
      <c r="FP941" s="481">
        <f t="shared" si="2291"/>
        <v>1.3939580764488286</v>
      </c>
      <c r="FQ941" s="481">
        <f t="shared" si="2292"/>
        <v>1.05980271270037</v>
      </c>
      <c r="FR941" s="501"/>
      <c r="FS941" s="482">
        <f t="shared" si="2308"/>
        <v>0</v>
      </c>
      <c r="FT941" s="482">
        <f t="shared" si="2308"/>
        <v>1410761</v>
      </c>
      <c r="FU941" s="482">
        <f t="shared" si="2308"/>
        <v>6925554</v>
      </c>
      <c r="FV941" s="482">
        <f t="shared" si="2308"/>
        <v>19878905</v>
      </c>
      <c r="FW941" s="482">
        <f t="shared" si="2308"/>
        <v>5200693</v>
      </c>
      <c r="FX941" s="482">
        <f t="shared" si="2308"/>
        <v>5938545</v>
      </c>
      <c r="FY941" s="482">
        <f t="shared" si="2308"/>
        <v>156452206</v>
      </c>
      <c r="FZ941" s="482">
        <f t="shared" si="2308"/>
        <v>195122736</v>
      </c>
      <c r="GA941" s="482">
        <f t="shared" si="2308"/>
        <v>30427098</v>
      </c>
      <c r="GB941" s="482"/>
      <c r="GC941" s="482"/>
      <c r="GD941" s="482">
        <f t="shared" si="2310"/>
        <v>126880</v>
      </c>
      <c r="GE941" s="482">
        <f t="shared" si="2310"/>
        <v>65016</v>
      </c>
      <c r="GF941" s="482">
        <f t="shared" si="2310"/>
        <v>5024761</v>
      </c>
      <c r="GG941" s="482">
        <f t="shared" si="2310"/>
        <v>7962714</v>
      </c>
      <c r="GH941" s="482">
        <f t="shared" si="2310"/>
        <v>2942160</v>
      </c>
      <c r="GI941" s="482">
        <f t="shared" si="2310"/>
        <v>145535731</v>
      </c>
      <c r="GJ941" s="482">
        <f t="shared" si="2310"/>
        <v>12528324</v>
      </c>
      <c r="GK941" s="482">
        <f t="shared" si="2310"/>
        <v>2045574</v>
      </c>
      <c r="GL941" s="482">
        <f t="shared" si="2310"/>
        <v>16106928</v>
      </c>
      <c r="GM941" s="482">
        <f t="shared" si="2310"/>
        <v>1159988</v>
      </c>
      <c r="GN941" s="482">
        <f t="shared" si="2304"/>
        <v>1113453</v>
      </c>
      <c r="GO941" s="482">
        <f t="shared" si="2307"/>
        <v>437386</v>
      </c>
      <c r="GP941" s="482">
        <f t="shared" si="2307"/>
        <v>631440</v>
      </c>
      <c r="GQ941" s="482">
        <f t="shared" si="2307"/>
        <v>0</v>
      </c>
      <c r="GR941" s="482"/>
      <c r="GS941" s="482"/>
      <c r="GT941" s="482"/>
      <c r="GU941" s="482"/>
      <c r="GV941" s="502"/>
      <c r="GW941" s="402"/>
      <c r="GX941" s="402"/>
      <c r="GY941" s="402"/>
      <c r="GZ941" s="402"/>
      <c r="HA941" s="402"/>
    </row>
    <row r="942" spans="1:209" ht="9.75" customHeight="1" x14ac:dyDescent="0.2">
      <c r="A942" s="417" t="str">
        <f t="shared" si="2309"/>
        <v>2021-22MAYRX6</v>
      </c>
      <c r="B942" s="458" t="str">
        <f t="shared" si="2296"/>
        <v>2021-22</v>
      </c>
      <c r="C942" s="402" t="s">
        <v>668</v>
      </c>
      <c r="D942" s="402" t="s">
        <v>646</v>
      </c>
      <c r="E942" s="402" t="s">
        <v>645</v>
      </c>
      <c r="F942" s="478" t="s">
        <v>448</v>
      </c>
      <c r="G942" s="478" t="s">
        <v>690</v>
      </c>
      <c r="H942" s="510">
        <v>50907</v>
      </c>
      <c r="I942" s="510">
        <v>35810</v>
      </c>
      <c r="J942" s="510">
        <v>203480</v>
      </c>
      <c r="K942" s="510">
        <v>6</v>
      </c>
      <c r="L942" s="510">
        <v>0</v>
      </c>
      <c r="M942" s="510">
        <v>13</v>
      </c>
      <c r="N942" s="510">
        <v>23</v>
      </c>
      <c r="O942" s="510">
        <v>60</v>
      </c>
      <c r="P942" s="510">
        <v>178</v>
      </c>
      <c r="Q942" s="510">
        <v>2906</v>
      </c>
      <c r="R942" s="510">
        <v>10</v>
      </c>
      <c r="S942" s="510">
        <v>38528</v>
      </c>
      <c r="T942" s="510">
        <v>2872</v>
      </c>
      <c r="U942" s="510">
        <v>1794</v>
      </c>
      <c r="V942" s="510">
        <v>21627</v>
      </c>
      <c r="W942" s="510">
        <v>7200</v>
      </c>
      <c r="X942" s="510">
        <v>381</v>
      </c>
      <c r="Y942" s="510">
        <v>1124297</v>
      </c>
      <c r="Z942" s="510">
        <v>391</v>
      </c>
      <c r="AA942" s="510">
        <v>689</v>
      </c>
      <c r="AB942" s="510">
        <v>818253</v>
      </c>
      <c r="AC942" s="510">
        <v>456</v>
      </c>
      <c r="AD942" s="510">
        <v>809</v>
      </c>
      <c r="AE942" s="510">
        <v>37206535</v>
      </c>
      <c r="AF942" s="510">
        <v>1720</v>
      </c>
      <c r="AG942" s="510">
        <v>3504</v>
      </c>
      <c r="AH942" s="510">
        <v>37975563</v>
      </c>
      <c r="AI942" s="510">
        <v>5274</v>
      </c>
      <c r="AJ942" s="510">
        <v>12752</v>
      </c>
      <c r="AK942" s="510">
        <v>1824538</v>
      </c>
      <c r="AL942" s="510">
        <v>4789</v>
      </c>
      <c r="AM942" s="510">
        <v>12018</v>
      </c>
      <c r="AN942" s="510"/>
      <c r="AO942" s="510"/>
      <c r="AP942" s="510"/>
      <c r="AQ942" s="510"/>
      <c r="AR942" s="510"/>
      <c r="AS942" s="510"/>
      <c r="AT942" s="510">
        <v>3371</v>
      </c>
      <c r="AU942" s="510">
        <v>23</v>
      </c>
      <c r="AV942" s="510">
        <v>280</v>
      </c>
      <c r="AW942" s="510">
        <v>1829</v>
      </c>
      <c r="AX942" s="510">
        <v>199</v>
      </c>
      <c r="AY942" s="510">
        <v>2869</v>
      </c>
      <c r="AZ942" s="510">
        <v>0</v>
      </c>
      <c r="BA942" s="510"/>
      <c r="BB942" s="510"/>
      <c r="BC942" s="510"/>
      <c r="BD942" s="510"/>
      <c r="BE942" s="510"/>
      <c r="BF942" s="510"/>
      <c r="BG942" s="510"/>
      <c r="BH942" s="510"/>
      <c r="BI942" s="510">
        <v>21257</v>
      </c>
      <c r="BJ942" s="510">
        <v>3928</v>
      </c>
      <c r="BK942" s="510">
        <v>9972</v>
      </c>
      <c r="BL942" s="510">
        <v>35157</v>
      </c>
      <c r="BM942" s="510">
        <v>5450</v>
      </c>
      <c r="BN942" s="510">
        <v>4174</v>
      </c>
      <c r="BO942" s="510">
        <v>3366</v>
      </c>
      <c r="BP942" s="510">
        <v>2618</v>
      </c>
      <c r="BQ942" s="510">
        <v>28255</v>
      </c>
      <c r="BR942" s="510">
        <v>23643</v>
      </c>
      <c r="BS942" s="510">
        <v>12007</v>
      </c>
      <c r="BT942" s="510">
        <v>7747</v>
      </c>
      <c r="BU942" s="510">
        <v>658</v>
      </c>
      <c r="BV942" s="510">
        <v>391</v>
      </c>
      <c r="BW942" s="510">
        <v>59</v>
      </c>
      <c r="BX942" s="510">
        <v>27572</v>
      </c>
      <c r="BY942" s="510">
        <v>467</v>
      </c>
      <c r="BZ942" s="510">
        <v>820</v>
      </c>
      <c r="CA942" s="510">
        <v>78</v>
      </c>
      <c r="CB942" s="510">
        <v>29209</v>
      </c>
      <c r="CC942" s="510">
        <v>374</v>
      </c>
      <c r="CD942" s="510">
        <v>714</v>
      </c>
      <c r="CE942" s="510">
        <v>2735</v>
      </c>
      <c r="CF942" s="510">
        <v>1067516</v>
      </c>
      <c r="CG942" s="510">
        <v>390</v>
      </c>
      <c r="CH942" s="510">
        <v>677</v>
      </c>
      <c r="CI942" s="510">
        <v>2613</v>
      </c>
      <c r="CJ942" s="510">
        <v>4570791</v>
      </c>
      <c r="CK942" s="510">
        <v>1749</v>
      </c>
      <c r="CL942" s="510">
        <v>3553</v>
      </c>
      <c r="CM942" s="510">
        <v>638</v>
      </c>
      <c r="CN942" s="510">
        <v>1022833</v>
      </c>
      <c r="CO942" s="510">
        <v>1603</v>
      </c>
      <c r="CP942" s="510">
        <v>3464</v>
      </c>
      <c r="CQ942" s="510">
        <v>18376</v>
      </c>
      <c r="CR942" s="510">
        <v>31612911</v>
      </c>
      <c r="CS942" s="510">
        <v>1720</v>
      </c>
      <c r="CT942" s="510">
        <v>3495</v>
      </c>
      <c r="CU942" s="510">
        <v>1284</v>
      </c>
      <c r="CV942" s="510">
        <v>7850628</v>
      </c>
      <c r="CW942" s="510">
        <v>6114</v>
      </c>
      <c r="CX942" s="510">
        <v>11431</v>
      </c>
      <c r="CY942" s="510">
        <v>551</v>
      </c>
      <c r="CZ942" s="510">
        <v>3796378</v>
      </c>
      <c r="DA942" s="510">
        <v>6890</v>
      </c>
      <c r="DB942" s="510">
        <v>14456</v>
      </c>
      <c r="DC942" s="510">
        <v>1013</v>
      </c>
      <c r="DD942" s="510">
        <v>8581903</v>
      </c>
      <c r="DE942" s="510">
        <v>8472</v>
      </c>
      <c r="DF942" s="510">
        <v>15849</v>
      </c>
      <c r="DG942" s="510">
        <v>171</v>
      </c>
      <c r="DH942" s="510">
        <v>1536160</v>
      </c>
      <c r="DI942" s="510">
        <v>8983</v>
      </c>
      <c r="DJ942" s="510">
        <v>17776</v>
      </c>
      <c r="DK942" s="510">
        <v>79</v>
      </c>
      <c r="DL942" s="510">
        <v>33693</v>
      </c>
      <c r="DM942" s="510">
        <v>426</v>
      </c>
      <c r="DN942" s="510">
        <v>774</v>
      </c>
      <c r="DO942" s="510">
        <v>1626</v>
      </c>
      <c r="DP942" s="510">
        <v>49883</v>
      </c>
      <c r="DQ942" s="510">
        <v>31</v>
      </c>
      <c r="DR942" s="510">
        <v>61</v>
      </c>
      <c r="DS942" s="510">
        <v>0</v>
      </c>
      <c r="DT942" s="510">
        <v>0</v>
      </c>
      <c r="DU942" s="510" t="s">
        <v>152</v>
      </c>
      <c r="DV942" s="510" t="s">
        <v>152</v>
      </c>
      <c r="DW942" s="510">
        <v>0</v>
      </c>
      <c r="DX942" s="510"/>
      <c r="DY942" s="510"/>
      <c r="DZ942" s="510"/>
      <c r="EA942" s="510"/>
      <c r="EB942" s="510"/>
      <c r="EC942" s="510"/>
      <c r="ED942" s="510"/>
      <c r="EE942" s="510"/>
      <c r="EF942" s="510"/>
      <c r="EG942" s="510" t="s">
        <v>152</v>
      </c>
      <c r="EH942" s="510" t="s">
        <v>152</v>
      </c>
      <c r="EI942" s="510">
        <v>0</v>
      </c>
      <c r="EJ942" s="479"/>
      <c r="EK942" s="479"/>
      <c r="EL942" s="479"/>
      <c r="EM942" s="479"/>
      <c r="EN942" s="479"/>
      <c r="EO942" s="479"/>
      <c r="EP942" s="479"/>
      <c r="EQ942" s="479"/>
      <c r="ER942" s="479"/>
      <c r="ES942" s="479"/>
      <c r="ET942" s="479"/>
      <c r="EU942" s="479"/>
      <c r="EV942" s="479"/>
      <c r="EW942" s="479"/>
      <c r="EX942" s="479"/>
      <c r="EY942" s="479"/>
      <c r="EZ942" s="476"/>
      <c r="FA942" s="446">
        <f t="shared" si="2281"/>
        <v>5</v>
      </c>
      <c r="FB942" s="417">
        <f t="shared" si="2282"/>
        <v>2021</v>
      </c>
      <c r="FC942" s="448">
        <f t="shared" si="2294"/>
        <v>44317</v>
      </c>
      <c r="FD942" s="449">
        <f t="shared" si="2298"/>
        <v>31</v>
      </c>
      <c r="FE942" s="450"/>
      <c r="FF942" s="451">
        <f t="shared" si="2301"/>
        <v>0.60356347438752789</v>
      </c>
      <c r="FG942" s="450"/>
      <c r="FH942" s="452">
        <f t="shared" si="2283"/>
        <v>1.8976323119777159</v>
      </c>
      <c r="FI942" s="452">
        <f t="shared" si="2284"/>
        <v>1.4533426183844012</v>
      </c>
      <c r="FJ942" s="452">
        <f t="shared" si="2285"/>
        <v>1.8762541806020068</v>
      </c>
      <c r="FK942" s="452">
        <f t="shared" si="2286"/>
        <v>1.4593088071348941</v>
      </c>
      <c r="FL942" s="452">
        <f t="shared" si="2287"/>
        <v>1.3064687658944838</v>
      </c>
      <c r="FM942" s="452">
        <f t="shared" si="2288"/>
        <v>1.093216812317936</v>
      </c>
      <c r="FN942" s="452">
        <f t="shared" si="2289"/>
        <v>1.6676388888888889</v>
      </c>
      <c r="FO942" s="452">
        <f t="shared" si="2290"/>
        <v>1.0759722222222223</v>
      </c>
      <c r="FP942" s="452">
        <f t="shared" si="2291"/>
        <v>1.727034120734908</v>
      </c>
      <c r="FQ942" s="452">
        <f t="shared" si="2292"/>
        <v>1.026246719160105</v>
      </c>
      <c r="FR942" s="453"/>
      <c r="FS942" s="446">
        <f t="shared" si="2308"/>
        <v>0</v>
      </c>
      <c r="FT942" s="446">
        <f t="shared" si="2308"/>
        <v>465530</v>
      </c>
      <c r="FU942" s="446">
        <f t="shared" si="2308"/>
        <v>823630</v>
      </c>
      <c r="FV942" s="446">
        <f t="shared" si="2308"/>
        <v>2148600</v>
      </c>
      <c r="FW942" s="446">
        <f t="shared" si="2308"/>
        <v>1978808</v>
      </c>
      <c r="FX942" s="446">
        <f t="shared" si="2308"/>
        <v>1451346</v>
      </c>
      <c r="FY942" s="446">
        <f t="shared" si="2308"/>
        <v>75781008</v>
      </c>
      <c r="FZ942" s="446">
        <f t="shared" si="2308"/>
        <v>91814400</v>
      </c>
      <c r="GA942" s="446">
        <f t="shared" si="2308"/>
        <v>4578858</v>
      </c>
      <c r="GB942" s="446"/>
      <c r="GC942" s="446"/>
      <c r="GD942" s="446">
        <f t="shared" si="2310"/>
        <v>48380</v>
      </c>
      <c r="GE942" s="446">
        <f t="shared" si="2310"/>
        <v>55692</v>
      </c>
      <c r="GF942" s="446">
        <f t="shared" si="2310"/>
        <v>1851595</v>
      </c>
      <c r="GG942" s="446">
        <f t="shared" si="2310"/>
        <v>9283989</v>
      </c>
      <c r="GH942" s="446">
        <f t="shared" si="2310"/>
        <v>2210032</v>
      </c>
      <c r="GI942" s="446">
        <f t="shared" si="2310"/>
        <v>64224120</v>
      </c>
      <c r="GJ942" s="446">
        <f t="shared" si="2310"/>
        <v>14677404</v>
      </c>
      <c r="GK942" s="446">
        <f t="shared" si="2310"/>
        <v>7965256</v>
      </c>
      <c r="GL942" s="446">
        <f t="shared" si="2310"/>
        <v>16055037</v>
      </c>
      <c r="GM942" s="446">
        <f t="shared" si="2310"/>
        <v>3039696</v>
      </c>
      <c r="GN942" s="446" t="str">
        <f t="shared" si="2304"/>
        <v>-</v>
      </c>
      <c r="GO942" s="446">
        <f t="shared" si="2307"/>
        <v>61146</v>
      </c>
      <c r="GP942" s="446">
        <f t="shared" si="2307"/>
        <v>99186</v>
      </c>
      <c r="GQ942" s="446">
        <f t="shared" si="2307"/>
        <v>0</v>
      </c>
      <c r="GR942" s="446"/>
      <c r="GS942" s="446"/>
      <c r="GT942" s="446"/>
      <c r="GU942" s="446"/>
      <c r="GV942" s="416"/>
      <c r="GW942" s="402"/>
      <c r="GX942" s="402"/>
      <c r="GY942" s="402"/>
      <c r="GZ942" s="402"/>
      <c r="HA942" s="402"/>
    </row>
    <row r="943" spans="1:209" ht="9.75" customHeight="1" x14ac:dyDescent="0.2">
      <c r="A943" s="417" t="str">
        <f t="shared" si="2309"/>
        <v>2021-22MAYRX7</v>
      </c>
      <c r="B943" s="458" t="str">
        <f t="shared" si="2296"/>
        <v>2021-22</v>
      </c>
      <c r="C943" s="402" t="s">
        <v>668</v>
      </c>
      <c r="D943" s="402" t="s">
        <v>649</v>
      </c>
      <c r="E943" s="402" t="s">
        <v>462</v>
      </c>
      <c r="F943" s="478" t="s">
        <v>449</v>
      </c>
      <c r="G943" s="478" t="s">
        <v>691</v>
      </c>
      <c r="H943" s="510">
        <v>145953</v>
      </c>
      <c r="I943" s="510">
        <v>118409</v>
      </c>
      <c r="J943" s="510">
        <v>753690</v>
      </c>
      <c r="K943" s="510">
        <v>6</v>
      </c>
      <c r="L943" s="510">
        <v>1</v>
      </c>
      <c r="M943" s="510">
        <v>8</v>
      </c>
      <c r="N943" s="510">
        <v>42</v>
      </c>
      <c r="O943" s="510">
        <v>104</v>
      </c>
      <c r="P943" s="510">
        <v>366</v>
      </c>
      <c r="Q943" s="510">
        <v>18447</v>
      </c>
      <c r="R943" s="510">
        <v>3286</v>
      </c>
      <c r="S943" s="510">
        <v>105062</v>
      </c>
      <c r="T943" s="510">
        <v>11427</v>
      </c>
      <c r="U943" s="510">
        <v>8094</v>
      </c>
      <c r="V943" s="510">
        <v>55571</v>
      </c>
      <c r="W943" s="510">
        <v>16792</v>
      </c>
      <c r="X943" s="510">
        <v>1108</v>
      </c>
      <c r="Y943" s="510">
        <v>5381294</v>
      </c>
      <c r="Z943" s="510">
        <v>471</v>
      </c>
      <c r="AA943" s="510">
        <v>799</v>
      </c>
      <c r="AB943" s="510">
        <v>4851534</v>
      </c>
      <c r="AC943" s="510">
        <v>599</v>
      </c>
      <c r="AD943" s="510">
        <v>1038</v>
      </c>
      <c r="AE943" s="510">
        <v>90756034</v>
      </c>
      <c r="AF943" s="510">
        <v>1633</v>
      </c>
      <c r="AG943" s="510">
        <v>3330</v>
      </c>
      <c r="AH943" s="510">
        <v>113020674</v>
      </c>
      <c r="AI943" s="510">
        <v>6731</v>
      </c>
      <c r="AJ943" s="510">
        <v>16000</v>
      </c>
      <c r="AK943" s="510">
        <v>16431485</v>
      </c>
      <c r="AL943" s="510">
        <v>14830</v>
      </c>
      <c r="AM943" s="510">
        <v>32600</v>
      </c>
      <c r="AN943" s="510"/>
      <c r="AO943" s="510"/>
      <c r="AP943" s="510"/>
      <c r="AQ943" s="510"/>
      <c r="AR943" s="510"/>
      <c r="AS943" s="510"/>
      <c r="AT943" s="510">
        <v>10211</v>
      </c>
      <c r="AU943" s="510">
        <v>598</v>
      </c>
      <c r="AV943" s="510">
        <v>6979</v>
      </c>
      <c r="AW943" s="510">
        <v>1118</v>
      </c>
      <c r="AX943" s="510">
        <v>789</v>
      </c>
      <c r="AY943" s="510">
        <v>1845</v>
      </c>
      <c r="AZ943" s="510">
        <v>339</v>
      </c>
      <c r="BA943" s="510"/>
      <c r="BB943" s="510"/>
      <c r="BC943" s="510"/>
      <c r="BD943" s="510"/>
      <c r="BE943" s="510"/>
      <c r="BF943" s="510"/>
      <c r="BG943" s="510"/>
      <c r="BH943" s="510"/>
      <c r="BI943" s="510">
        <v>57385</v>
      </c>
      <c r="BJ943" s="510">
        <v>8208</v>
      </c>
      <c r="BK943" s="510">
        <v>29258</v>
      </c>
      <c r="BL943" s="510">
        <v>94851</v>
      </c>
      <c r="BM943" s="510">
        <v>22902</v>
      </c>
      <c r="BN943" s="510">
        <v>18470</v>
      </c>
      <c r="BO943" s="510">
        <v>16067</v>
      </c>
      <c r="BP943" s="510">
        <v>13078</v>
      </c>
      <c r="BQ943" s="510">
        <v>75515</v>
      </c>
      <c r="BR943" s="510">
        <v>58306</v>
      </c>
      <c r="BS943" s="510">
        <v>25555</v>
      </c>
      <c r="BT943" s="510">
        <v>17309</v>
      </c>
      <c r="BU943" s="510">
        <v>1527</v>
      </c>
      <c r="BV943" s="510">
        <v>1047</v>
      </c>
      <c r="BW943" s="510">
        <v>141</v>
      </c>
      <c r="BX943" s="510">
        <v>89706</v>
      </c>
      <c r="BY943" s="510">
        <v>636</v>
      </c>
      <c r="BZ943" s="510">
        <v>1176</v>
      </c>
      <c r="CA943" s="510">
        <v>54</v>
      </c>
      <c r="CB943" s="510">
        <v>29968</v>
      </c>
      <c r="CC943" s="510">
        <v>555</v>
      </c>
      <c r="CD943" s="510">
        <v>1015</v>
      </c>
      <c r="CE943" s="510">
        <v>11232</v>
      </c>
      <c r="CF943" s="510">
        <v>5261620</v>
      </c>
      <c r="CG943" s="510">
        <v>468</v>
      </c>
      <c r="CH943" s="510">
        <v>793</v>
      </c>
      <c r="CI943" s="510">
        <v>3877</v>
      </c>
      <c r="CJ943" s="510">
        <v>7054090</v>
      </c>
      <c r="CK943" s="510">
        <v>1819</v>
      </c>
      <c r="CL943" s="510">
        <v>3636</v>
      </c>
      <c r="CM943" s="510">
        <v>2130</v>
      </c>
      <c r="CN943" s="510">
        <v>3535977</v>
      </c>
      <c r="CO943" s="510">
        <v>1660</v>
      </c>
      <c r="CP943" s="510">
        <v>3457</v>
      </c>
      <c r="CQ943" s="510">
        <v>49564</v>
      </c>
      <c r="CR943" s="510">
        <v>80165967</v>
      </c>
      <c r="CS943" s="510">
        <v>1617</v>
      </c>
      <c r="CT943" s="510">
        <v>3296</v>
      </c>
      <c r="CU943" s="510">
        <v>2888</v>
      </c>
      <c r="CV943" s="510">
        <v>26860858</v>
      </c>
      <c r="CW943" s="510">
        <v>9301</v>
      </c>
      <c r="CX943" s="510">
        <v>19719</v>
      </c>
      <c r="CY943" s="510">
        <v>1548</v>
      </c>
      <c r="CZ943" s="510">
        <v>12552014</v>
      </c>
      <c r="DA943" s="510">
        <v>8109</v>
      </c>
      <c r="DB943" s="510">
        <v>18563</v>
      </c>
      <c r="DC943" s="510">
        <v>1273</v>
      </c>
      <c r="DD943" s="510">
        <v>16127304</v>
      </c>
      <c r="DE943" s="510">
        <v>12669</v>
      </c>
      <c r="DF943" s="510">
        <v>27812</v>
      </c>
      <c r="DG943" s="510">
        <v>961</v>
      </c>
      <c r="DH943" s="510">
        <v>14684689</v>
      </c>
      <c r="DI943" s="510">
        <v>15281</v>
      </c>
      <c r="DJ943" s="510">
        <v>39938</v>
      </c>
      <c r="DK943" s="510">
        <v>267</v>
      </c>
      <c r="DL943" s="510">
        <v>99706</v>
      </c>
      <c r="DM943" s="510">
        <v>373</v>
      </c>
      <c r="DN943" s="510">
        <v>717</v>
      </c>
      <c r="DO943" s="510">
        <v>5866</v>
      </c>
      <c r="DP943" s="510">
        <v>220566</v>
      </c>
      <c r="DQ943" s="510">
        <v>38</v>
      </c>
      <c r="DR943" s="510">
        <v>68</v>
      </c>
      <c r="DS943" s="510">
        <v>130</v>
      </c>
      <c r="DT943" s="510">
        <v>247914</v>
      </c>
      <c r="DU943" s="510">
        <v>1907</v>
      </c>
      <c r="DV943" s="510">
        <v>2890</v>
      </c>
      <c r="DW943" s="510">
        <v>107</v>
      </c>
      <c r="DX943" s="510"/>
      <c r="DY943" s="510"/>
      <c r="DZ943" s="510"/>
      <c r="EA943" s="510"/>
      <c r="EB943" s="510"/>
      <c r="EC943" s="510"/>
      <c r="ED943" s="510"/>
      <c r="EE943" s="510"/>
      <c r="EF943" s="510"/>
      <c r="EG943" s="510" t="s">
        <v>152</v>
      </c>
      <c r="EH943" s="510" t="s">
        <v>152</v>
      </c>
      <c r="EI943" s="510">
        <v>0</v>
      </c>
      <c r="EJ943" s="479"/>
      <c r="EK943" s="479"/>
      <c r="EL943" s="479"/>
      <c r="EM943" s="479"/>
      <c r="EN943" s="479"/>
      <c r="EO943" s="479"/>
      <c r="EP943" s="479"/>
      <c r="EQ943" s="479"/>
      <c r="ER943" s="479"/>
      <c r="ES943" s="479"/>
      <c r="ET943" s="479"/>
      <c r="EU943" s="479"/>
      <c r="EV943" s="479"/>
      <c r="EW943" s="479"/>
      <c r="EX943" s="479"/>
      <c r="EY943" s="479"/>
      <c r="EZ943" s="476"/>
      <c r="FA943" s="446">
        <f t="shared" si="2281"/>
        <v>5</v>
      </c>
      <c r="FB943" s="417">
        <f t="shared" si="2282"/>
        <v>2021</v>
      </c>
      <c r="FC943" s="448">
        <f t="shared" si="2294"/>
        <v>44317</v>
      </c>
      <c r="FD943" s="449">
        <f t="shared" si="2298"/>
        <v>31</v>
      </c>
      <c r="FE943" s="450"/>
      <c r="FF943" s="451">
        <f t="shared" si="2301"/>
        <v>0.53033179640177197</v>
      </c>
      <c r="FG943" s="450"/>
      <c r="FH943" s="452">
        <f t="shared" si="2283"/>
        <v>2.0042005775794172</v>
      </c>
      <c r="FI943" s="452">
        <f t="shared" si="2284"/>
        <v>1.6163472477465652</v>
      </c>
      <c r="FJ943" s="452">
        <f t="shared" si="2285"/>
        <v>1.9850506548060292</v>
      </c>
      <c r="FK943" s="452">
        <f t="shared" si="2286"/>
        <v>1.6157647640227328</v>
      </c>
      <c r="FL943" s="452">
        <f t="shared" si="2287"/>
        <v>1.358892227960627</v>
      </c>
      <c r="FM943" s="452">
        <f t="shared" si="2288"/>
        <v>1.049216317863634</v>
      </c>
      <c r="FN943" s="452">
        <f t="shared" si="2289"/>
        <v>1.5218556455454979</v>
      </c>
      <c r="FO943" s="452">
        <f t="shared" si="2290"/>
        <v>1.0307884707003334</v>
      </c>
      <c r="FP943" s="452">
        <f t="shared" si="2291"/>
        <v>1.378158844765343</v>
      </c>
      <c r="FQ943" s="452">
        <f t="shared" si="2292"/>
        <v>0.94494584837545126</v>
      </c>
      <c r="FR943" s="453"/>
      <c r="FS943" s="446">
        <f t="shared" ref="FS943:GA952" si="2311">IFERROR(HLOOKUP(FS$1,$H$5:$HA$10112,MATCH($A943,$A$5:$A$10112,0),0)*HLOOKUP(FS$2,$H$5:$HA$10112,MATCH($A943,$A$5:$A$10112,0),0),"-")</f>
        <v>118409</v>
      </c>
      <c r="FT943" s="446">
        <f t="shared" si="2311"/>
        <v>947272</v>
      </c>
      <c r="FU943" s="446">
        <f t="shared" si="2311"/>
        <v>4973178</v>
      </c>
      <c r="FV943" s="446">
        <f t="shared" si="2311"/>
        <v>12314536</v>
      </c>
      <c r="FW943" s="446">
        <f t="shared" si="2311"/>
        <v>9130173</v>
      </c>
      <c r="FX943" s="446">
        <f t="shared" si="2311"/>
        <v>8401572</v>
      </c>
      <c r="FY943" s="446">
        <f t="shared" si="2311"/>
        <v>185051430</v>
      </c>
      <c r="FZ943" s="446">
        <f t="shared" si="2311"/>
        <v>268672000</v>
      </c>
      <c r="GA943" s="446">
        <f t="shared" si="2311"/>
        <v>36120800</v>
      </c>
      <c r="GB943" s="446"/>
      <c r="GC943" s="446"/>
      <c r="GD943" s="446">
        <f t="shared" si="2310"/>
        <v>165816</v>
      </c>
      <c r="GE943" s="446">
        <f t="shared" si="2310"/>
        <v>54810</v>
      </c>
      <c r="GF943" s="446">
        <f t="shared" si="2310"/>
        <v>8906976</v>
      </c>
      <c r="GG943" s="446">
        <f t="shared" si="2310"/>
        <v>14096772</v>
      </c>
      <c r="GH943" s="446">
        <f t="shared" si="2310"/>
        <v>7363410</v>
      </c>
      <c r="GI943" s="446">
        <f t="shared" si="2310"/>
        <v>163362944</v>
      </c>
      <c r="GJ943" s="446">
        <f t="shared" si="2310"/>
        <v>56948472</v>
      </c>
      <c r="GK943" s="446">
        <f t="shared" si="2310"/>
        <v>28735524</v>
      </c>
      <c r="GL943" s="446">
        <f t="shared" si="2310"/>
        <v>35404676</v>
      </c>
      <c r="GM943" s="446">
        <f t="shared" si="2310"/>
        <v>38380418</v>
      </c>
      <c r="GN943" s="446">
        <f t="shared" si="2304"/>
        <v>375700</v>
      </c>
      <c r="GO943" s="446">
        <f t="shared" si="2307"/>
        <v>191439</v>
      </c>
      <c r="GP943" s="446">
        <f t="shared" si="2307"/>
        <v>398888</v>
      </c>
      <c r="GQ943" s="446">
        <f t="shared" si="2307"/>
        <v>0</v>
      </c>
      <c r="GR943" s="446"/>
      <c r="GS943" s="446"/>
      <c r="GT943" s="446"/>
      <c r="GU943" s="446"/>
      <c r="GV943" s="416"/>
      <c r="GW943" s="402"/>
      <c r="GX943" s="402"/>
      <c r="GY943" s="402"/>
      <c r="GZ943" s="402"/>
      <c r="HA943" s="402"/>
    </row>
    <row r="944" spans="1:209" ht="9.75" customHeight="1" x14ac:dyDescent="0.2">
      <c r="A944" s="493" t="str">
        <f t="shared" si="2309"/>
        <v>2021-22MAYRYE</v>
      </c>
      <c r="B944" s="494" t="str">
        <f t="shared" si="2296"/>
        <v>2021-22</v>
      </c>
      <c r="C944" s="480" t="s">
        <v>668</v>
      </c>
      <c r="D944" s="480" t="s">
        <v>663</v>
      </c>
      <c r="E944" s="480" t="s">
        <v>662</v>
      </c>
      <c r="F944" s="495" t="s">
        <v>456</v>
      </c>
      <c r="G944" s="495" t="s">
        <v>692</v>
      </c>
      <c r="H944" s="521">
        <v>82583</v>
      </c>
      <c r="I944" s="521">
        <v>46988</v>
      </c>
      <c r="J944" s="521">
        <v>341812</v>
      </c>
      <c r="K944" s="521">
        <v>7</v>
      </c>
      <c r="L944" s="521">
        <v>3</v>
      </c>
      <c r="M944" s="521">
        <v>5</v>
      </c>
      <c r="N944" s="521">
        <v>34</v>
      </c>
      <c r="O944" s="521">
        <v>95</v>
      </c>
      <c r="P944" s="521">
        <v>339</v>
      </c>
      <c r="Q944" s="521">
        <v>13</v>
      </c>
      <c r="R944" s="521">
        <v>52</v>
      </c>
      <c r="S944" s="521">
        <v>57667</v>
      </c>
      <c r="T944" s="521">
        <v>4063</v>
      </c>
      <c r="U944" s="521">
        <v>2488</v>
      </c>
      <c r="V944" s="521">
        <v>25419</v>
      </c>
      <c r="W944" s="521">
        <v>16594</v>
      </c>
      <c r="X944" s="521">
        <v>1157</v>
      </c>
      <c r="Y944" s="521">
        <v>1678144</v>
      </c>
      <c r="Z944" s="521">
        <v>413</v>
      </c>
      <c r="AA944" s="521">
        <v>763</v>
      </c>
      <c r="AB944" s="521">
        <v>1399193</v>
      </c>
      <c r="AC944" s="521">
        <v>562</v>
      </c>
      <c r="AD944" s="521">
        <v>1064</v>
      </c>
      <c r="AE944" s="521">
        <v>28350105</v>
      </c>
      <c r="AF944" s="521">
        <v>1115</v>
      </c>
      <c r="AG944" s="521">
        <v>2192</v>
      </c>
      <c r="AH944" s="521">
        <v>72682206</v>
      </c>
      <c r="AI944" s="521">
        <v>4380</v>
      </c>
      <c r="AJ944" s="521">
        <v>9596</v>
      </c>
      <c r="AK944" s="521">
        <v>6907190</v>
      </c>
      <c r="AL944" s="521">
        <v>5970</v>
      </c>
      <c r="AM944" s="521">
        <v>12926</v>
      </c>
      <c r="AN944" s="521"/>
      <c r="AO944" s="521"/>
      <c r="AP944" s="521"/>
      <c r="AQ944" s="521"/>
      <c r="AR944" s="521"/>
      <c r="AS944" s="521"/>
      <c r="AT944" s="521">
        <v>7624</v>
      </c>
      <c r="AU944" s="521">
        <v>226</v>
      </c>
      <c r="AV944" s="521">
        <v>1041</v>
      </c>
      <c r="AW944" s="521">
        <v>552</v>
      </c>
      <c r="AX944" s="521">
        <v>786</v>
      </c>
      <c r="AY944" s="521">
        <v>5571</v>
      </c>
      <c r="AZ944" s="521">
        <v>410</v>
      </c>
      <c r="BA944" s="521"/>
      <c r="BB944" s="521"/>
      <c r="BC944" s="521"/>
      <c r="BD944" s="521"/>
      <c r="BE944" s="521"/>
      <c r="BF944" s="521"/>
      <c r="BG944" s="521"/>
      <c r="BH944" s="521"/>
      <c r="BI944" s="521">
        <v>28452</v>
      </c>
      <c r="BJ944" s="521">
        <v>2796</v>
      </c>
      <c r="BK944" s="521">
        <v>18795</v>
      </c>
      <c r="BL944" s="521">
        <v>50043</v>
      </c>
      <c r="BM944" s="521">
        <v>8087</v>
      </c>
      <c r="BN944" s="521">
        <v>5966</v>
      </c>
      <c r="BO944" s="521">
        <v>5007</v>
      </c>
      <c r="BP944" s="521">
        <v>3730</v>
      </c>
      <c r="BQ944" s="521">
        <v>33330</v>
      </c>
      <c r="BR944" s="521">
        <v>26707</v>
      </c>
      <c r="BS944" s="521">
        <v>24880</v>
      </c>
      <c r="BT944" s="521">
        <v>18447</v>
      </c>
      <c r="BU944" s="521">
        <v>1837</v>
      </c>
      <c r="BV944" s="521">
        <v>1359</v>
      </c>
      <c r="BW944" s="521">
        <v>53</v>
      </c>
      <c r="BX944" s="521">
        <v>28906</v>
      </c>
      <c r="BY944" s="521">
        <v>545</v>
      </c>
      <c r="BZ944" s="521">
        <v>966</v>
      </c>
      <c r="CA944" s="521">
        <v>28</v>
      </c>
      <c r="CB944" s="521">
        <v>11402</v>
      </c>
      <c r="CC944" s="521">
        <v>407</v>
      </c>
      <c r="CD944" s="521">
        <v>998</v>
      </c>
      <c r="CE944" s="521">
        <v>3982</v>
      </c>
      <c r="CF944" s="521">
        <v>1637836</v>
      </c>
      <c r="CG944" s="521">
        <v>411</v>
      </c>
      <c r="CH944" s="521">
        <v>760</v>
      </c>
      <c r="CI944" s="521">
        <v>2232</v>
      </c>
      <c r="CJ944" s="521">
        <v>2508538</v>
      </c>
      <c r="CK944" s="521">
        <v>1124</v>
      </c>
      <c r="CL944" s="521">
        <v>2151</v>
      </c>
      <c r="CM944" s="521">
        <v>593</v>
      </c>
      <c r="CN944" s="521">
        <v>596766</v>
      </c>
      <c r="CO944" s="521">
        <v>1006</v>
      </c>
      <c r="CP944" s="521">
        <v>2140</v>
      </c>
      <c r="CQ944" s="521">
        <v>22594</v>
      </c>
      <c r="CR944" s="521">
        <v>25244801</v>
      </c>
      <c r="CS944" s="521">
        <v>1117</v>
      </c>
      <c r="CT944" s="521">
        <v>2200</v>
      </c>
      <c r="CU944" s="521">
        <v>2437</v>
      </c>
      <c r="CV944" s="521">
        <v>10253188</v>
      </c>
      <c r="CW944" s="521">
        <v>4207</v>
      </c>
      <c r="CX944" s="521">
        <v>8601</v>
      </c>
      <c r="CY944" s="521">
        <v>774</v>
      </c>
      <c r="CZ944" s="521">
        <v>2642542</v>
      </c>
      <c r="DA944" s="521">
        <v>3414</v>
      </c>
      <c r="DB944" s="521">
        <v>7300</v>
      </c>
      <c r="DC944" s="521">
        <v>239</v>
      </c>
      <c r="DD944" s="521">
        <v>2428968</v>
      </c>
      <c r="DE944" s="521">
        <v>10163</v>
      </c>
      <c r="DF944" s="521">
        <v>18825</v>
      </c>
      <c r="DG944" s="521">
        <v>50</v>
      </c>
      <c r="DH944" s="521">
        <v>260130</v>
      </c>
      <c r="DI944" s="521">
        <v>5203</v>
      </c>
      <c r="DJ944" s="521">
        <v>16813</v>
      </c>
      <c r="DK944" s="521">
        <v>202</v>
      </c>
      <c r="DL944" s="521">
        <v>59043</v>
      </c>
      <c r="DM944" s="521">
        <v>292</v>
      </c>
      <c r="DN944" s="521">
        <v>528</v>
      </c>
      <c r="DO944" s="521">
        <v>3089</v>
      </c>
      <c r="DP944" s="521">
        <v>134483</v>
      </c>
      <c r="DQ944" s="521">
        <v>44</v>
      </c>
      <c r="DR944" s="521">
        <v>83</v>
      </c>
      <c r="DS944" s="521">
        <v>50</v>
      </c>
      <c r="DT944" s="521">
        <v>98082</v>
      </c>
      <c r="DU944" s="521">
        <v>1962</v>
      </c>
      <c r="DV944" s="521">
        <v>4349</v>
      </c>
      <c r="DW944" s="521">
        <v>43</v>
      </c>
      <c r="DX944" s="521"/>
      <c r="DY944" s="521"/>
      <c r="DZ944" s="521"/>
      <c r="EA944" s="521"/>
      <c r="EB944" s="521"/>
      <c r="EC944" s="521"/>
      <c r="ED944" s="521"/>
      <c r="EE944" s="521"/>
      <c r="EF944" s="521"/>
      <c r="EG944" s="521" t="s">
        <v>152</v>
      </c>
      <c r="EH944" s="521" t="s">
        <v>152</v>
      </c>
      <c r="EI944" s="521">
        <v>13</v>
      </c>
      <c r="EJ944" s="496"/>
      <c r="EK944" s="496"/>
      <c r="EL944" s="496"/>
      <c r="EM944" s="496"/>
      <c r="EN944" s="496"/>
      <c r="EO944" s="496"/>
      <c r="EP944" s="496"/>
      <c r="EQ944" s="496"/>
      <c r="ER944" s="496"/>
      <c r="ES944" s="496"/>
      <c r="ET944" s="496"/>
      <c r="EU944" s="496"/>
      <c r="EV944" s="496"/>
      <c r="EW944" s="496"/>
      <c r="EX944" s="496"/>
      <c r="EY944" s="496"/>
      <c r="EZ944" s="497"/>
      <c r="FA944" s="482">
        <f t="shared" si="2281"/>
        <v>5</v>
      </c>
      <c r="FB944" s="493">
        <f t="shared" si="2282"/>
        <v>2021</v>
      </c>
      <c r="FC944" s="498">
        <f t="shared" si="2294"/>
        <v>44317</v>
      </c>
      <c r="FD944" s="499">
        <f t="shared" si="2298"/>
        <v>31</v>
      </c>
      <c r="FE944" s="500"/>
      <c r="FF944" s="515">
        <f t="shared" si="2301"/>
        <v>0.82948442534908695</v>
      </c>
      <c r="FG944" s="500"/>
      <c r="FH944" s="481">
        <f t="shared" si="2283"/>
        <v>1.9904011813930593</v>
      </c>
      <c r="FI944" s="481">
        <f t="shared" si="2284"/>
        <v>1.4683731233079005</v>
      </c>
      <c r="FJ944" s="481">
        <f t="shared" si="2285"/>
        <v>2.012459807073955</v>
      </c>
      <c r="FK944" s="481">
        <f t="shared" si="2286"/>
        <v>1.4991961414790997</v>
      </c>
      <c r="FL944" s="481">
        <f t="shared" si="2287"/>
        <v>1.3112238876431017</v>
      </c>
      <c r="FM944" s="481">
        <f t="shared" si="2288"/>
        <v>1.0506707580943389</v>
      </c>
      <c r="FN944" s="481">
        <f t="shared" si="2289"/>
        <v>1.4993371097987225</v>
      </c>
      <c r="FO944" s="481">
        <f t="shared" si="2290"/>
        <v>1.1116668675424852</v>
      </c>
      <c r="FP944" s="481">
        <f t="shared" si="2291"/>
        <v>1.5877268798617112</v>
      </c>
      <c r="FQ944" s="481">
        <f t="shared" si="2292"/>
        <v>1.1745894554883318</v>
      </c>
      <c r="FR944" s="501"/>
      <c r="FS944" s="482">
        <f t="shared" si="2311"/>
        <v>140964</v>
      </c>
      <c r="FT944" s="482">
        <f t="shared" si="2311"/>
        <v>234940</v>
      </c>
      <c r="FU944" s="482">
        <f t="shared" si="2311"/>
        <v>1597592</v>
      </c>
      <c r="FV944" s="482">
        <f t="shared" si="2311"/>
        <v>4463860</v>
      </c>
      <c r="FW944" s="482">
        <f t="shared" si="2311"/>
        <v>3100069</v>
      </c>
      <c r="FX944" s="482">
        <f t="shared" si="2311"/>
        <v>2647232</v>
      </c>
      <c r="FY944" s="482">
        <f t="shared" si="2311"/>
        <v>55718448</v>
      </c>
      <c r="FZ944" s="482">
        <f t="shared" si="2311"/>
        <v>159236024</v>
      </c>
      <c r="GA944" s="482">
        <f t="shared" si="2311"/>
        <v>14955382</v>
      </c>
      <c r="GB944" s="482"/>
      <c r="GC944" s="482"/>
      <c r="GD944" s="482">
        <f t="shared" si="2310"/>
        <v>51198</v>
      </c>
      <c r="GE944" s="482">
        <f t="shared" si="2310"/>
        <v>27944</v>
      </c>
      <c r="GF944" s="482">
        <f t="shared" si="2310"/>
        <v>3026320</v>
      </c>
      <c r="GG944" s="482">
        <f t="shared" si="2310"/>
        <v>4801032</v>
      </c>
      <c r="GH944" s="482">
        <f t="shared" si="2310"/>
        <v>1269020</v>
      </c>
      <c r="GI944" s="482">
        <f t="shared" si="2310"/>
        <v>49706800</v>
      </c>
      <c r="GJ944" s="482">
        <f t="shared" si="2310"/>
        <v>20960637</v>
      </c>
      <c r="GK944" s="482">
        <f t="shared" si="2310"/>
        <v>5650200</v>
      </c>
      <c r="GL944" s="482">
        <f t="shared" si="2310"/>
        <v>4499175</v>
      </c>
      <c r="GM944" s="482">
        <f t="shared" si="2310"/>
        <v>840650</v>
      </c>
      <c r="GN944" s="482">
        <f t="shared" si="2304"/>
        <v>217450</v>
      </c>
      <c r="GO944" s="482">
        <f t="shared" si="2307"/>
        <v>106656</v>
      </c>
      <c r="GP944" s="482">
        <f t="shared" si="2307"/>
        <v>256387</v>
      </c>
      <c r="GQ944" s="482">
        <f t="shared" si="2307"/>
        <v>0</v>
      </c>
      <c r="GR944" s="482"/>
      <c r="GS944" s="482"/>
      <c r="GT944" s="482"/>
      <c r="GU944" s="482"/>
      <c r="GV944" s="502"/>
      <c r="GW944" s="402"/>
      <c r="GX944" s="402"/>
      <c r="GY944" s="402"/>
      <c r="GZ944" s="402"/>
      <c r="HA944" s="402"/>
    </row>
    <row r="945" spans="1:209" ht="9.75" customHeight="1" x14ac:dyDescent="0.2">
      <c r="A945" s="417" t="str">
        <f t="shared" si="2309"/>
        <v>2021-22MAYRYD</v>
      </c>
      <c r="B945" s="458" t="str">
        <f t="shared" si="2296"/>
        <v>2021-22</v>
      </c>
      <c r="C945" s="402" t="s">
        <v>668</v>
      </c>
      <c r="D945" s="402" t="s">
        <v>663</v>
      </c>
      <c r="E945" s="402" t="s">
        <v>662</v>
      </c>
      <c r="F945" s="478" t="s">
        <v>455</v>
      </c>
      <c r="G945" s="478" t="s">
        <v>693</v>
      </c>
      <c r="H945" s="510">
        <v>93253</v>
      </c>
      <c r="I945" s="510">
        <v>71529</v>
      </c>
      <c r="J945" s="510">
        <v>574474</v>
      </c>
      <c r="K945" s="510">
        <v>8</v>
      </c>
      <c r="L945" s="510">
        <v>1</v>
      </c>
      <c r="M945" s="510">
        <v>22</v>
      </c>
      <c r="N945" s="510">
        <v>55</v>
      </c>
      <c r="O945" s="510">
        <v>123</v>
      </c>
      <c r="P945" s="510">
        <v>275</v>
      </c>
      <c r="Q945" s="510">
        <v>54</v>
      </c>
      <c r="R945" s="510">
        <v>16</v>
      </c>
      <c r="S945" s="510">
        <v>67441</v>
      </c>
      <c r="T945" s="510">
        <v>4456</v>
      </c>
      <c r="U945" s="510">
        <v>2905</v>
      </c>
      <c r="V945" s="510">
        <v>35669</v>
      </c>
      <c r="W945" s="510">
        <v>19212</v>
      </c>
      <c r="X945" s="510">
        <v>334</v>
      </c>
      <c r="Y945" s="510">
        <v>2126439</v>
      </c>
      <c r="Z945" s="510">
        <v>477</v>
      </c>
      <c r="AA945" s="510">
        <v>894</v>
      </c>
      <c r="AB945" s="510">
        <v>1673866</v>
      </c>
      <c r="AC945" s="510">
        <v>576</v>
      </c>
      <c r="AD945" s="510">
        <v>1058</v>
      </c>
      <c r="AE945" s="510">
        <v>45935531</v>
      </c>
      <c r="AF945" s="510">
        <v>1288</v>
      </c>
      <c r="AG945" s="510">
        <v>2451</v>
      </c>
      <c r="AH945" s="510">
        <v>120139501</v>
      </c>
      <c r="AI945" s="510">
        <v>6253</v>
      </c>
      <c r="AJ945" s="510">
        <v>13884</v>
      </c>
      <c r="AK945" s="510">
        <v>2982919</v>
      </c>
      <c r="AL945" s="510">
        <v>8931</v>
      </c>
      <c r="AM945" s="510">
        <v>19260</v>
      </c>
      <c r="AN945" s="510"/>
      <c r="AO945" s="510"/>
      <c r="AP945" s="510"/>
      <c r="AQ945" s="510"/>
      <c r="AR945" s="510"/>
      <c r="AS945" s="510"/>
      <c r="AT945" s="510">
        <v>5364</v>
      </c>
      <c r="AU945" s="510">
        <v>181</v>
      </c>
      <c r="AV945" s="510">
        <v>965</v>
      </c>
      <c r="AW945" s="510">
        <v>2215</v>
      </c>
      <c r="AX945" s="510">
        <v>479</v>
      </c>
      <c r="AY945" s="510">
        <v>3739</v>
      </c>
      <c r="AZ945" s="510">
        <v>1826</v>
      </c>
      <c r="BA945" s="510"/>
      <c r="BB945" s="510"/>
      <c r="BC945" s="510"/>
      <c r="BD945" s="510"/>
      <c r="BE945" s="510"/>
      <c r="BF945" s="510"/>
      <c r="BG945" s="510"/>
      <c r="BH945" s="510"/>
      <c r="BI945" s="510">
        <v>38779</v>
      </c>
      <c r="BJ945" s="510">
        <v>1965</v>
      </c>
      <c r="BK945" s="510">
        <v>21333</v>
      </c>
      <c r="BL945" s="510">
        <v>62077</v>
      </c>
      <c r="BM945" s="510">
        <v>9063</v>
      </c>
      <c r="BN945" s="510">
        <v>6829</v>
      </c>
      <c r="BO945" s="510">
        <v>5814</v>
      </c>
      <c r="BP945" s="510">
        <v>4444</v>
      </c>
      <c r="BQ945" s="510">
        <v>48639</v>
      </c>
      <c r="BR945" s="510">
        <v>38008</v>
      </c>
      <c r="BS945" s="510">
        <v>36918</v>
      </c>
      <c r="BT945" s="510">
        <v>20323</v>
      </c>
      <c r="BU945" s="510">
        <v>728</v>
      </c>
      <c r="BV945" s="510">
        <v>349</v>
      </c>
      <c r="BW945" s="510">
        <v>103</v>
      </c>
      <c r="BX945" s="510">
        <v>64119</v>
      </c>
      <c r="BY945" s="510">
        <v>623</v>
      </c>
      <c r="BZ945" s="510">
        <v>1143</v>
      </c>
      <c r="CA945" s="510">
        <v>80</v>
      </c>
      <c r="CB945" s="510">
        <v>37593</v>
      </c>
      <c r="CC945" s="510">
        <v>470</v>
      </c>
      <c r="CD945" s="510">
        <v>854</v>
      </c>
      <c r="CE945" s="510">
        <v>4273</v>
      </c>
      <c r="CF945" s="510">
        <v>2024727</v>
      </c>
      <c r="CG945" s="510">
        <v>474</v>
      </c>
      <c r="CH945" s="510">
        <v>886</v>
      </c>
      <c r="CI945" s="510">
        <v>2135</v>
      </c>
      <c r="CJ945" s="510">
        <v>2814917</v>
      </c>
      <c r="CK945" s="510">
        <v>1318</v>
      </c>
      <c r="CL945" s="510">
        <v>2441</v>
      </c>
      <c r="CM945" s="510">
        <v>1120</v>
      </c>
      <c r="CN945" s="510">
        <v>1302395</v>
      </c>
      <c r="CO945" s="510">
        <v>1163</v>
      </c>
      <c r="CP945" s="510">
        <v>2316</v>
      </c>
      <c r="CQ945" s="510">
        <v>32414</v>
      </c>
      <c r="CR945" s="510">
        <v>41818219</v>
      </c>
      <c r="CS945" s="510">
        <v>1290</v>
      </c>
      <c r="CT945" s="510">
        <v>2460</v>
      </c>
      <c r="CU945" s="510">
        <v>1124</v>
      </c>
      <c r="CV945" s="510">
        <v>10251249</v>
      </c>
      <c r="CW945" s="510">
        <v>9120</v>
      </c>
      <c r="CX945" s="510">
        <v>18485</v>
      </c>
      <c r="CY945" s="510">
        <v>603</v>
      </c>
      <c r="CZ945" s="510">
        <v>4911215</v>
      </c>
      <c r="DA945" s="510">
        <v>8145</v>
      </c>
      <c r="DB945" s="510">
        <v>16098</v>
      </c>
      <c r="DC945" s="510">
        <v>723</v>
      </c>
      <c r="DD945" s="510">
        <v>8716535</v>
      </c>
      <c r="DE945" s="510">
        <v>12056</v>
      </c>
      <c r="DF945" s="510">
        <v>22867</v>
      </c>
      <c r="DG945" s="510">
        <v>115</v>
      </c>
      <c r="DH945" s="510">
        <v>1301708</v>
      </c>
      <c r="DI945" s="510">
        <v>11319</v>
      </c>
      <c r="DJ945" s="510">
        <v>22807</v>
      </c>
      <c r="DK945" s="510">
        <v>18</v>
      </c>
      <c r="DL945" s="510">
        <v>4680</v>
      </c>
      <c r="DM945" s="510">
        <v>260</v>
      </c>
      <c r="DN945" s="510">
        <v>547</v>
      </c>
      <c r="DO945" s="510">
        <v>3026</v>
      </c>
      <c r="DP945" s="510">
        <v>151276</v>
      </c>
      <c r="DQ945" s="510">
        <v>50</v>
      </c>
      <c r="DR945" s="510">
        <v>70</v>
      </c>
      <c r="DS945" s="510">
        <v>121</v>
      </c>
      <c r="DT945" s="510">
        <v>173847</v>
      </c>
      <c r="DU945" s="510">
        <v>1437</v>
      </c>
      <c r="DV945" s="510">
        <v>2781</v>
      </c>
      <c r="DW945" s="510">
        <v>116</v>
      </c>
      <c r="DX945" s="510"/>
      <c r="DY945" s="510"/>
      <c r="DZ945" s="510"/>
      <c r="EA945" s="510"/>
      <c r="EB945" s="510"/>
      <c r="EC945" s="510"/>
      <c r="ED945" s="510"/>
      <c r="EE945" s="510"/>
      <c r="EF945" s="510"/>
      <c r="EG945" s="510" t="s">
        <v>152</v>
      </c>
      <c r="EH945" s="510" t="s">
        <v>152</v>
      </c>
      <c r="EI945" s="510">
        <v>0</v>
      </c>
      <c r="EJ945" s="479"/>
      <c r="EK945" s="479"/>
      <c r="EL945" s="479"/>
      <c r="EM945" s="479"/>
      <c r="EN945" s="479"/>
      <c r="EO945" s="479"/>
      <c r="EP945" s="479"/>
      <c r="EQ945" s="479"/>
      <c r="ER945" s="479"/>
      <c r="ES945" s="479"/>
      <c r="ET945" s="479"/>
      <c r="EU945" s="479"/>
      <c r="EV945" s="479"/>
      <c r="EW945" s="479"/>
      <c r="EX945" s="479"/>
      <c r="EY945" s="479"/>
      <c r="EZ945" s="516"/>
      <c r="FA945" s="446">
        <f t="shared" si="2281"/>
        <v>5</v>
      </c>
      <c r="FB945" s="417">
        <f t="shared" si="2282"/>
        <v>2021</v>
      </c>
      <c r="FC945" s="448">
        <f t="shared" si="2294"/>
        <v>44317</v>
      </c>
      <c r="FD945" s="449">
        <f t="shared" si="2298"/>
        <v>31</v>
      </c>
      <c r="FE945" s="450"/>
      <c r="FF945" s="451">
        <f t="shared" si="2301"/>
        <v>0.72375029897153786</v>
      </c>
      <c r="FG945" s="450"/>
      <c r="FH945" s="452">
        <f t="shared" si="2283"/>
        <v>2.0338868940754038</v>
      </c>
      <c r="FI945" s="452">
        <f t="shared" si="2284"/>
        <v>1.53254039497307</v>
      </c>
      <c r="FJ945" s="452">
        <f t="shared" si="2285"/>
        <v>2.0013769363166953</v>
      </c>
      <c r="FK945" s="452">
        <f t="shared" si="2286"/>
        <v>1.5297762478485371</v>
      </c>
      <c r="FL945" s="452">
        <f t="shared" si="2287"/>
        <v>1.3636210715186856</v>
      </c>
      <c r="FM945" s="452">
        <f t="shared" si="2288"/>
        <v>1.0655751492892989</v>
      </c>
      <c r="FN945" s="452">
        <f t="shared" si="2289"/>
        <v>1.9216114928169894</v>
      </c>
      <c r="FO945" s="452">
        <f t="shared" si="2290"/>
        <v>1.0578284405579845</v>
      </c>
      <c r="FP945" s="452">
        <f t="shared" si="2291"/>
        <v>2.1796407185628741</v>
      </c>
      <c r="FQ945" s="452">
        <f t="shared" si="2292"/>
        <v>1.0449101796407185</v>
      </c>
      <c r="FR945" s="453"/>
      <c r="FS945" s="446">
        <f t="shared" si="2311"/>
        <v>71529</v>
      </c>
      <c r="FT945" s="446">
        <f t="shared" si="2311"/>
        <v>1573638</v>
      </c>
      <c r="FU945" s="446">
        <f t="shared" si="2311"/>
        <v>3934095</v>
      </c>
      <c r="FV945" s="446">
        <f t="shared" si="2311"/>
        <v>8798067</v>
      </c>
      <c r="FW945" s="446">
        <f t="shared" si="2311"/>
        <v>3983664</v>
      </c>
      <c r="FX945" s="446">
        <f t="shared" si="2311"/>
        <v>3073490</v>
      </c>
      <c r="FY945" s="446">
        <f t="shared" si="2311"/>
        <v>87424719</v>
      </c>
      <c r="FZ945" s="446">
        <f t="shared" si="2311"/>
        <v>266739408</v>
      </c>
      <c r="GA945" s="446">
        <f t="shared" si="2311"/>
        <v>6432840</v>
      </c>
      <c r="GB945" s="446"/>
      <c r="GC945" s="446"/>
      <c r="GD945" s="446">
        <f t="shared" si="2310"/>
        <v>117729</v>
      </c>
      <c r="GE945" s="446">
        <f t="shared" si="2310"/>
        <v>68320</v>
      </c>
      <c r="GF945" s="446">
        <f t="shared" si="2310"/>
        <v>3785878</v>
      </c>
      <c r="GG945" s="446">
        <f t="shared" si="2310"/>
        <v>5211535</v>
      </c>
      <c r="GH945" s="446">
        <f t="shared" si="2310"/>
        <v>2593920</v>
      </c>
      <c r="GI945" s="446">
        <f t="shared" si="2310"/>
        <v>79738440</v>
      </c>
      <c r="GJ945" s="446">
        <f t="shared" si="2310"/>
        <v>20777140</v>
      </c>
      <c r="GK945" s="446">
        <f t="shared" si="2310"/>
        <v>9707094</v>
      </c>
      <c r="GL945" s="446">
        <f t="shared" si="2310"/>
        <v>16532841</v>
      </c>
      <c r="GM945" s="446">
        <f t="shared" si="2310"/>
        <v>2622805</v>
      </c>
      <c r="GN945" s="446">
        <f t="shared" si="2304"/>
        <v>336501</v>
      </c>
      <c r="GO945" s="446">
        <f t="shared" si="2307"/>
        <v>9846</v>
      </c>
      <c r="GP945" s="446">
        <f t="shared" si="2307"/>
        <v>211820</v>
      </c>
      <c r="GQ945" s="446">
        <f t="shared" si="2307"/>
        <v>0</v>
      </c>
      <c r="GR945" s="446"/>
      <c r="GS945" s="446"/>
      <c r="GT945" s="446"/>
      <c r="GU945" s="446"/>
      <c r="GV945" s="416"/>
      <c r="GW945" s="402"/>
      <c r="GX945" s="402"/>
      <c r="GY945" s="402"/>
      <c r="GZ945" s="402"/>
      <c r="HA945" s="402"/>
    </row>
    <row r="946" spans="1:209" ht="9.75" customHeight="1" x14ac:dyDescent="0.2">
      <c r="A946" s="417" t="str">
        <f t="shared" si="2309"/>
        <v>2021-22MAYRYF</v>
      </c>
      <c r="B946" s="458" t="str">
        <f t="shared" si="2296"/>
        <v>2021-22</v>
      </c>
      <c r="C946" s="402" t="s">
        <v>668</v>
      </c>
      <c r="D946" s="402" t="s">
        <v>667</v>
      </c>
      <c r="E946" s="402" t="s">
        <v>666</v>
      </c>
      <c r="F946" s="478" t="s">
        <v>457</v>
      </c>
      <c r="G946" s="478" t="s">
        <v>694</v>
      </c>
      <c r="H946" s="510">
        <v>122548</v>
      </c>
      <c r="I946" s="510">
        <v>87960</v>
      </c>
      <c r="J946" s="510">
        <v>442285</v>
      </c>
      <c r="K946" s="510">
        <v>5</v>
      </c>
      <c r="L946" s="510">
        <v>2</v>
      </c>
      <c r="M946" s="510">
        <v>3</v>
      </c>
      <c r="N946" s="510">
        <v>22</v>
      </c>
      <c r="O946" s="510">
        <v>61</v>
      </c>
      <c r="P946" s="510">
        <v>327</v>
      </c>
      <c r="Q946" s="510">
        <v>37</v>
      </c>
      <c r="R946" s="510">
        <v>3332</v>
      </c>
      <c r="S946" s="510">
        <v>84539</v>
      </c>
      <c r="T946" s="510">
        <v>9078</v>
      </c>
      <c r="U946" s="510">
        <v>5562</v>
      </c>
      <c r="V946" s="510">
        <v>45491</v>
      </c>
      <c r="W946" s="510">
        <v>17628</v>
      </c>
      <c r="X946" s="510">
        <v>268</v>
      </c>
      <c r="Y946" s="510">
        <v>4387286</v>
      </c>
      <c r="Z946" s="510">
        <v>483</v>
      </c>
      <c r="AA946" s="510">
        <v>910</v>
      </c>
      <c r="AB946" s="510">
        <v>3180855</v>
      </c>
      <c r="AC946" s="510">
        <v>572</v>
      </c>
      <c r="AD946" s="510">
        <v>1082</v>
      </c>
      <c r="AE946" s="510">
        <v>88250461</v>
      </c>
      <c r="AF946" s="510">
        <v>1940</v>
      </c>
      <c r="AG946" s="510">
        <v>3966</v>
      </c>
      <c r="AH946" s="510">
        <v>112893585</v>
      </c>
      <c r="AI946" s="510">
        <v>6404</v>
      </c>
      <c r="AJ946" s="510">
        <v>16053</v>
      </c>
      <c r="AK946" s="510">
        <v>2113865</v>
      </c>
      <c r="AL946" s="510">
        <v>7888</v>
      </c>
      <c r="AM946" s="510">
        <v>17061</v>
      </c>
      <c r="AN946" s="510"/>
      <c r="AO946" s="510"/>
      <c r="AP946" s="510"/>
      <c r="AQ946" s="510"/>
      <c r="AR946" s="510"/>
      <c r="AS946" s="510"/>
      <c r="AT946" s="510">
        <v>5784</v>
      </c>
      <c r="AU946" s="510">
        <v>706</v>
      </c>
      <c r="AV946" s="510">
        <v>1569</v>
      </c>
      <c r="AW946" s="510">
        <v>3751</v>
      </c>
      <c r="AX946" s="510">
        <v>517</v>
      </c>
      <c r="AY946" s="510">
        <v>2992</v>
      </c>
      <c r="AZ946" s="510">
        <v>5</v>
      </c>
      <c r="BA946" s="510"/>
      <c r="BB946" s="510"/>
      <c r="BC946" s="510"/>
      <c r="BD946" s="510"/>
      <c r="BE946" s="510"/>
      <c r="BF946" s="510"/>
      <c r="BG946" s="510"/>
      <c r="BH946" s="510"/>
      <c r="BI946" s="510">
        <v>42924</v>
      </c>
      <c r="BJ946" s="510">
        <v>3704</v>
      </c>
      <c r="BK946" s="510">
        <v>32127</v>
      </c>
      <c r="BL946" s="510">
        <v>78755</v>
      </c>
      <c r="BM946" s="510">
        <v>18906</v>
      </c>
      <c r="BN946" s="510">
        <v>13819</v>
      </c>
      <c r="BO946" s="510">
        <v>11712</v>
      </c>
      <c r="BP946" s="510">
        <v>8589</v>
      </c>
      <c r="BQ946" s="510">
        <v>62187</v>
      </c>
      <c r="BR946" s="510">
        <v>49048</v>
      </c>
      <c r="BS946" s="510">
        <v>28580</v>
      </c>
      <c r="BT946" s="510">
        <v>18642</v>
      </c>
      <c r="BU946" s="510">
        <v>367</v>
      </c>
      <c r="BV946" s="510">
        <v>274</v>
      </c>
      <c r="BW946" s="510">
        <v>55</v>
      </c>
      <c r="BX946" s="510">
        <v>32355</v>
      </c>
      <c r="BY946" s="510">
        <v>588</v>
      </c>
      <c r="BZ946" s="510">
        <v>1093</v>
      </c>
      <c r="CA946" s="510">
        <v>51</v>
      </c>
      <c r="CB946" s="510">
        <v>25512</v>
      </c>
      <c r="CC946" s="510">
        <v>500</v>
      </c>
      <c r="CD946" s="510">
        <v>855</v>
      </c>
      <c r="CE946" s="510">
        <v>8972</v>
      </c>
      <c r="CF946" s="510">
        <v>4329419</v>
      </c>
      <c r="CG946" s="510">
        <v>483</v>
      </c>
      <c r="CH946" s="510">
        <v>909</v>
      </c>
      <c r="CI946" s="510">
        <v>2092</v>
      </c>
      <c r="CJ946" s="510">
        <v>4558223</v>
      </c>
      <c r="CK946" s="510">
        <v>2179</v>
      </c>
      <c r="CL946" s="510">
        <v>4279</v>
      </c>
      <c r="CM946" s="510">
        <v>1033</v>
      </c>
      <c r="CN946" s="510">
        <v>1997090</v>
      </c>
      <c r="CO946" s="510">
        <v>1933</v>
      </c>
      <c r="CP946" s="510">
        <v>3964</v>
      </c>
      <c r="CQ946" s="510">
        <v>42366</v>
      </c>
      <c r="CR946" s="510">
        <v>81695148</v>
      </c>
      <c r="CS946" s="510">
        <v>1928</v>
      </c>
      <c r="CT946" s="510">
        <v>3951</v>
      </c>
      <c r="CU946" s="510">
        <v>1774</v>
      </c>
      <c r="CV946" s="510">
        <v>12945275</v>
      </c>
      <c r="CW946" s="510">
        <v>7297</v>
      </c>
      <c r="CX946" s="510">
        <v>15141</v>
      </c>
      <c r="CY946" s="510">
        <v>331</v>
      </c>
      <c r="CZ946" s="510">
        <v>2536303</v>
      </c>
      <c r="DA946" s="510">
        <v>7663</v>
      </c>
      <c r="DB946" s="510">
        <v>16703</v>
      </c>
      <c r="DC946" s="510">
        <v>855</v>
      </c>
      <c r="DD946" s="510">
        <v>8300208</v>
      </c>
      <c r="DE946" s="510">
        <v>9708</v>
      </c>
      <c r="DF946" s="510">
        <v>22264</v>
      </c>
      <c r="DG946" s="510">
        <v>47</v>
      </c>
      <c r="DH946" s="510">
        <v>426601</v>
      </c>
      <c r="DI946" s="510">
        <v>9077</v>
      </c>
      <c r="DJ946" s="510">
        <v>27169</v>
      </c>
      <c r="DK946" s="510">
        <v>631</v>
      </c>
      <c r="DL946" s="510">
        <v>251289</v>
      </c>
      <c r="DM946" s="510">
        <v>398</v>
      </c>
      <c r="DN946" s="510">
        <v>701</v>
      </c>
      <c r="DO946" s="510">
        <v>5876</v>
      </c>
      <c r="DP946" s="510">
        <v>208476</v>
      </c>
      <c r="DQ946" s="510">
        <v>35</v>
      </c>
      <c r="DR946" s="510">
        <v>58</v>
      </c>
      <c r="DS946" s="510">
        <v>179</v>
      </c>
      <c r="DT946" s="510">
        <v>300024</v>
      </c>
      <c r="DU946" s="510">
        <v>1676</v>
      </c>
      <c r="DV946" s="510">
        <v>3082</v>
      </c>
      <c r="DW946" s="510">
        <v>165</v>
      </c>
      <c r="DX946" s="510"/>
      <c r="DY946" s="510"/>
      <c r="DZ946" s="510"/>
      <c r="EA946" s="510"/>
      <c r="EB946" s="510"/>
      <c r="EC946" s="510"/>
      <c r="ED946" s="510"/>
      <c r="EE946" s="510"/>
      <c r="EF946" s="510"/>
      <c r="EG946" s="510" t="s">
        <v>152</v>
      </c>
      <c r="EH946" s="510" t="s">
        <v>152</v>
      </c>
      <c r="EI946" s="510">
        <v>2</v>
      </c>
      <c r="EJ946" s="479"/>
      <c r="EK946" s="479"/>
      <c r="EL946" s="479"/>
      <c r="EM946" s="479"/>
      <c r="EN946" s="479"/>
      <c r="EO946" s="479"/>
      <c r="EP946" s="479"/>
      <c r="EQ946" s="479"/>
      <c r="ER946" s="479"/>
      <c r="ES946" s="479"/>
      <c r="ET946" s="479"/>
      <c r="EU946" s="479"/>
      <c r="EV946" s="479"/>
      <c r="EW946" s="479"/>
      <c r="EX946" s="479"/>
      <c r="EY946" s="479"/>
      <c r="EZ946" s="476"/>
      <c r="FA946" s="446">
        <f t="shared" si="2281"/>
        <v>5</v>
      </c>
      <c r="FB946" s="417">
        <f t="shared" si="2282"/>
        <v>2021</v>
      </c>
      <c r="FC946" s="448">
        <f t="shared" si="2294"/>
        <v>44317</v>
      </c>
      <c r="FD946" s="449">
        <f t="shared" si="2298"/>
        <v>31</v>
      </c>
      <c r="FE946" s="450"/>
      <c r="FF946" s="451">
        <f t="shared" si="2301"/>
        <v>0.67146611815792479</v>
      </c>
      <c r="FG946" s="450"/>
      <c r="FH946" s="452">
        <f t="shared" si="2283"/>
        <v>2.0826173165895572</v>
      </c>
      <c r="FI946" s="452">
        <f t="shared" si="2284"/>
        <v>1.5222515972681208</v>
      </c>
      <c r="FJ946" s="452">
        <f t="shared" si="2285"/>
        <v>2.1057173678532903</v>
      </c>
      <c r="FK946" s="452">
        <f t="shared" si="2286"/>
        <v>1.5442286947141317</v>
      </c>
      <c r="FL946" s="452">
        <f t="shared" si="2287"/>
        <v>1.3670176518432218</v>
      </c>
      <c r="FM946" s="452">
        <f t="shared" si="2288"/>
        <v>1.0781912905849509</v>
      </c>
      <c r="FN946" s="452">
        <f t="shared" si="2289"/>
        <v>1.6212843203993645</v>
      </c>
      <c r="FO946" s="452">
        <f t="shared" si="2290"/>
        <v>1.0575221238938053</v>
      </c>
      <c r="FP946" s="452">
        <f t="shared" si="2291"/>
        <v>1.3694029850746268</v>
      </c>
      <c r="FQ946" s="452">
        <f t="shared" si="2292"/>
        <v>1.0223880597014925</v>
      </c>
      <c r="FR946" s="453"/>
      <c r="FS946" s="446">
        <f t="shared" si="2311"/>
        <v>175920</v>
      </c>
      <c r="FT946" s="446">
        <f t="shared" si="2311"/>
        <v>263880</v>
      </c>
      <c r="FU946" s="446">
        <f t="shared" si="2311"/>
        <v>1935120</v>
      </c>
      <c r="FV946" s="446">
        <f t="shared" si="2311"/>
        <v>5365560</v>
      </c>
      <c r="FW946" s="446">
        <f t="shared" si="2311"/>
        <v>8260980</v>
      </c>
      <c r="FX946" s="446">
        <f t="shared" si="2311"/>
        <v>6018084</v>
      </c>
      <c r="FY946" s="446">
        <f t="shared" si="2311"/>
        <v>180417306</v>
      </c>
      <c r="FZ946" s="446">
        <f t="shared" si="2311"/>
        <v>282982284</v>
      </c>
      <c r="GA946" s="446">
        <f t="shared" si="2311"/>
        <v>4572348</v>
      </c>
      <c r="GB946" s="446"/>
      <c r="GC946" s="446"/>
      <c r="GD946" s="446">
        <f t="shared" si="2310"/>
        <v>60115</v>
      </c>
      <c r="GE946" s="446">
        <f t="shared" si="2310"/>
        <v>43605</v>
      </c>
      <c r="GF946" s="446">
        <f t="shared" si="2310"/>
        <v>8155548</v>
      </c>
      <c r="GG946" s="446">
        <f t="shared" si="2310"/>
        <v>8951668</v>
      </c>
      <c r="GH946" s="446">
        <f t="shared" si="2310"/>
        <v>4094812</v>
      </c>
      <c r="GI946" s="446">
        <f t="shared" si="2310"/>
        <v>167388066</v>
      </c>
      <c r="GJ946" s="446">
        <f t="shared" si="2310"/>
        <v>26860134</v>
      </c>
      <c r="GK946" s="446">
        <f t="shared" si="2310"/>
        <v>5528693</v>
      </c>
      <c r="GL946" s="446">
        <f t="shared" si="2310"/>
        <v>19035720</v>
      </c>
      <c r="GM946" s="446">
        <f t="shared" si="2310"/>
        <v>1276943</v>
      </c>
      <c r="GN946" s="446">
        <f t="shared" si="2304"/>
        <v>551678</v>
      </c>
      <c r="GO946" s="446">
        <f t="shared" si="2307"/>
        <v>442331</v>
      </c>
      <c r="GP946" s="446">
        <f t="shared" si="2307"/>
        <v>340808</v>
      </c>
      <c r="GQ946" s="446">
        <f t="shared" si="2307"/>
        <v>0</v>
      </c>
      <c r="GR946" s="446"/>
      <c r="GS946" s="446"/>
      <c r="GT946" s="446"/>
      <c r="GU946" s="446"/>
      <c r="GV946" s="416"/>
      <c r="GW946" s="402"/>
      <c r="GX946" s="402"/>
      <c r="GY946" s="402"/>
      <c r="GZ946" s="402"/>
      <c r="HA946" s="402"/>
    </row>
    <row r="947" spans="1:209" ht="9.75" customHeight="1" x14ac:dyDescent="0.2">
      <c r="A947" s="417" t="str">
        <f t="shared" si="2309"/>
        <v>2021-22MAYRYA</v>
      </c>
      <c r="B947" s="458" t="str">
        <f t="shared" si="2296"/>
        <v>2021-22</v>
      </c>
      <c r="C947" s="402" t="s">
        <v>668</v>
      </c>
      <c r="D947" s="402" t="s">
        <v>653</v>
      </c>
      <c r="E947" s="402" t="s">
        <v>652</v>
      </c>
      <c r="F947" s="478" t="s">
        <v>452</v>
      </c>
      <c r="G947" s="478" t="s">
        <v>697</v>
      </c>
      <c r="H947" s="510">
        <v>130856</v>
      </c>
      <c r="I947" s="510">
        <v>89513</v>
      </c>
      <c r="J947" s="510">
        <v>54057</v>
      </c>
      <c r="K947" s="510">
        <v>1</v>
      </c>
      <c r="L947" s="510">
        <v>0</v>
      </c>
      <c r="M947" s="510">
        <v>0</v>
      </c>
      <c r="N947" s="510">
        <v>1</v>
      </c>
      <c r="O947" s="510">
        <v>19</v>
      </c>
      <c r="P947" s="510">
        <v>416</v>
      </c>
      <c r="Q947" s="510">
        <v>0</v>
      </c>
      <c r="R947" s="510">
        <v>80</v>
      </c>
      <c r="S947" s="510">
        <v>101521</v>
      </c>
      <c r="T947" s="510">
        <v>7519</v>
      </c>
      <c r="U947" s="510">
        <v>4661</v>
      </c>
      <c r="V947" s="510">
        <v>49109</v>
      </c>
      <c r="W947" s="510">
        <v>32601</v>
      </c>
      <c r="X947" s="510">
        <v>1487</v>
      </c>
      <c r="Y947" s="510">
        <v>3122085</v>
      </c>
      <c r="Z947" s="510">
        <v>415</v>
      </c>
      <c r="AA947" s="510">
        <v>723</v>
      </c>
      <c r="AB947" s="510">
        <v>2221069</v>
      </c>
      <c r="AC947" s="510">
        <v>477</v>
      </c>
      <c r="AD947" s="510">
        <v>849</v>
      </c>
      <c r="AE947" s="510">
        <v>45733349</v>
      </c>
      <c r="AF947" s="510">
        <v>931</v>
      </c>
      <c r="AG947" s="510">
        <v>1779</v>
      </c>
      <c r="AH947" s="510">
        <v>118362727</v>
      </c>
      <c r="AI947" s="510">
        <v>3631</v>
      </c>
      <c r="AJ947" s="510">
        <v>8358</v>
      </c>
      <c r="AK947" s="510">
        <v>6952080</v>
      </c>
      <c r="AL947" s="510">
        <v>4675</v>
      </c>
      <c r="AM947" s="510">
        <v>10823</v>
      </c>
      <c r="AN947" s="510"/>
      <c r="AO947" s="510"/>
      <c r="AP947" s="510"/>
      <c r="AQ947" s="510"/>
      <c r="AR947" s="510"/>
      <c r="AS947" s="510"/>
      <c r="AT947" s="510">
        <v>5017</v>
      </c>
      <c r="AU947" s="510">
        <v>65</v>
      </c>
      <c r="AV947" s="510">
        <v>50</v>
      </c>
      <c r="AW947" s="510">
        <v>0</v>
      </c>
      <c r="AX947" s="510">
        <v>317</v>
      </c>
      <c r="AY947" s="510">
        <v>4585</v>
      </c>
      <c r="AZ947" s="510">
        <v>2797</v>
      </c>
      <c r="BA947" s="510"/>
      <c r="BB947" s="510"/>
      <c r="BC947" s="510"/>
      <c r="BD947" s="510"/>
      <c r="BE947" s="510"/>
      <c r="BF947" s="510"/>
      <c r="BG947" s="510"/>
      <c r="BH947" s="510"/>
      <c r="BI947" s="510">
        <v>53087</v>
      </c>
      <c r="BJ947" s="510">
        <v>6455</v>
      </c>
      <c r="BK947" s="510">
        <v>36962</v>
      </c>
      <c r="BL947" s="510">
        <v>96504</v>
      </c>
      <c r="BM947" s="510">
        <v>15610</v>
      </c>
      <c r="BN947" s="510">
        <v>10870</v>
      </c>
      <c r="BO947" s="510">
        <v>9609</v>
      </c>
      <c r="BP947" s="510">
        <v>6723</v>
      </c>
      <c r="BQ947" s="510">
        <v>64128</v>
      </c>
      <c r="BR947" s="510">
        <v>51312</v>
      </c>
      <c r="BS947" s="510">
        <v>62816</v>
      </c>
      <c r="BT947" s="510">
        <v>33758</v>
      </c>
      <c r="BU947" s="510">
        <v>3935</v>
      </c>
      <c r="BV947" s="510">
        <v>1526</v>
      </c>
      <c r="BW947" s="510">
        <v>94</v>
      </c>
      <c r="BX947" s="510">
        <v>51778</v>
      </c>
      <c r="BY947" s="510">
        <v>551</v>
      </c>
      <c r="BZ947" s="510">
        <v>1089</v>
      </c>
      <c r="CA947" s="510">
        <v>107</v>
      </c>
      <c r="CB947" s="510">
        <v>45466</v>
      </c>
      <c r="CC947" s="510">
        <v>425</v>
      </c>
      <c r="CD947" s="510">
        <v>720</v>
      </c>
      <c r="CE947" s="510">
        <v>7318</v>
      </c>
      <c r="CF947" s="510">
        <v>3024841</v>
      </c>
      <c r="CG947" s="510">
        <v>413</v>
      </c>
      <c r="CH947" s="510">
        <v>721</v>
      </c>
      <c r="CI947" s="510">
        <v>3925</v>
      </c>
      <c r="CJ947" s="510">
        <v>3671887</v>
      </c>
      <c r="CK947" s="510">
        <v>936</v>
      </c>
      <c r="CL947" s="510">
        <v>1783</v>
      </c>
      <c r="CM947" s="510">
        <v>1004</v>
      </c>
      <c r="CN947" s="510">
        <v>949704</v>
      </c>
      <c r="CO947" s="510">
        <v>946</v>
      </c>
      <c r="CP947" s="510">
        <v>2015</v>
      </c>
      <c r="CQ947" s="510">
        <v>44180</v>
      </c>
      <c r="CR947" s="510">
        <v>41111758</v>
      </c>
      <c r="CS947" s="510">
        <v>931</v>
      </c>
      <c r="CT947" s="510">
        <v>1777</v>
      </c>
      <c r="CU947" s="510">
        <v>3009</v>
      </c>
      <c r="CV947" s="510">
        <v>13181403</v>
      </c>
      <c r="CW947" s="510">
        <v>4381</v>
      </c>
      <c r="CX947" s="510">
        <v>9241</v>
      </c>
      <c r="CY947" s="510">
        <v>663</v>
      </c>
      <c r="CZ947" s="510">
        <v>3041901</v>
      </c>
      <c r="DA947" s="510">
        <v>4588</v>
      </c>
      <c r="DB947" s="510">
        <v>10958</v>
      </c>
      <c r="DC947" s="510">
        <v>1234</v>
      </c>
      <c r="DD947" s="510">
        <v>7057768</v>
      </c>
      <c r="DE947" s="510">
        <v>5719</v>
      </c>
      <c r="DF947" s="510">
        <v>13989</v>
      </c>
      <c r="DG947" s="510">
        <v>200</v>
      </c>
      <c r="DH947" s="510">
        <v>1148490</v>
      </c>
      <c r="DI947" s="510">
        <v>5742</v>
      </c>
      <c r="DJ947" s="510">
        <v>15532</v>
      </c>
      <c r="DK947" s="510">
        <v>285</v>
      </c>
      <c r="DL947" s="510">
        <v>82571</v>
      </c>
      <c r="DM947" s="510">
        <v>290</v>
      </c>
      <c r="DN947" s="510">
        <v>506</v>
      </c>
      <c r="DO947" s="510">
        <v>4422</v>
      </c>
      <c r="DP947" s="510">
        <v>106735</v>
      </c>
      <c r="DQ947" s="510">
        <v>24</v>
      </c>
      <c r="DR947" s="510">
        <v>43</v>
      </c>
      <c r="DS947" s="510">
        <v>132</v>
      </c>
      <c r="DT947" s="510">
        <v>124740</v>
      </c>
      <c r="DU947" s="510">
        <v>945</v>
      </c>
      <c r="DV947" s="510">
        <v>2027</v>
      </c>
      <c r="DW947" s="510">
        <v>126</v>
      </c>
      <c r="DX947" s="510"/>
      <c r="DY947" s="510"/>
      <c r="DZ947" s="510"/>
      <c r="EA947" s="510"/>
      <c r="EB947" s="510"/>
      <c r="EC947" s="510"/>
      <c r="ED947" s="510"/>
      <c r="EE947" s="510"/>
      <c r="EF947" s="510"/>
      <c r="EG947" s="510" t="s">
        <v>152</v>
      </c>
      <c r="EH947" s="510" t="s">
        <v>152</v>
      </c>
      <c r="EI947" s="510">
        <v>602</v>
      </c>
      <c r="EJ947" s="479"/>
      <c r="EK947" s="479"/>
      <c r="EL947" s="479"/>
      <c r="EM947" s="479"/>
      <c r="EN947" s="479"/>
      <c r="EO947" s="479"/>
      <c r="EP947" s="479"/>
      <c r="EQ947" s="479"/>
      <c r="ER947" s="479"/>
      <c r="ES947" s="479"/>
      <c r="ET947" s="479"/>
      <c r="EU947" s="479"/>
      <c r="EV947" s="479"/>
      <c r="EW947" s="479"/>
      <c r="EX947" s="479"/>
      <c r="EY947" s="479"/>
      <c r="EZ947" s="476"/>
      <c r="FA947" s="446">
        <f t="shared" si="2281"/>
        <v>5</v>
      </c>
      <c r="FB947" s="417">
        <f t="shared" si="2282"/>
        <v>2021</v>
      </c>
      <c r="FC947" s="448">
        <f t="shared" si="2294"/>
        <v>44317</v>
      </c>
      <c r="FD947" s="449">
        <f t="shared" si="2298"/>
        <v>31</v>
      </c>
      <c r="FE947" s="450"/>
      <c r="FF947" s="451">
        <f t="shared" si="2301"/>
        <v>0.62255385048571021</v>
      </c>
      <c r="FG947" s="450"/>
      <c r="FH947" s="452">
        <f t="shared" si="2283"/>
        <v>2.0760739460034578</v>
      </c>
      <c r="FI947" s="452">
        <f t="shared" si="2284"/>
        <v>1.4456709668838941</v>
      </c>
      <c r="FJ947" s="452">
        <f t="shared" si="2285"/>
        <v>2.0615747693627977</v>
      </c>
      <c r="FK947" s="452">
        <f t="shared" si="2286"/>
        <v>1.4423943359794036</v>
      </c>
      <c r="FL947" s="452">
        <f t="shared" si="2287"/>
        <v>1.3058298886151214</v>
      </c>
      <c r="FM947" s="452">
        <f t="shared" si="2288"/>
        <v>1.0448593944083568</v>
      </c>
      <c r="FN947" s="452">
        <f t="shared" si="2289"/>
        <v>1.9268120609797246</v>
      </c>
      <c r="FO947" s="452">
        <f t="shared" si="2290"/>
        <v>1.0354897089046349</v>
      </c>
      <c r="FP947" s="452">
        <f t="shared" si="2291"/>
        <v>2.6462676529926026</v>
      </c>
      <c r="FQ947" s="452">
        <f t="shared" si="2292"/>
        <v>1.0262273032952254</v>
      </c>
      <c r="FR947" s="453"/>
      <c r="FS947" s="446">
        <f t="shared" si="2311"/>
        <v>0</v>
      </c>
      <c r="FT947" s="446">
        <f t="shared" si="2311"/>
        <v>0</v>
      </c>
      <c r="FU947" s="446">
        <f t="shared" si="2311"/>
        <v>89513</v>
      </c>
      <c r="FV947" s="446">
        <f t="shared" si="2311"/>
        <v>1700747</v>
      </c>
      <c r="FW947" s="446">
        <f t="shared" si="2311"/>
        <v>5436237</v>
      </c>
      <c r="FX947" s="446">
        <f t="shared" si="2311"/>
        <v>3957189</v>
      </c>
      <c r="FY947" s="446">
        <f t="shared" si="2311"/>
        <v>87364911</v>
      </c>
      <c r="FZ947" s="446">
        <f t="shared" si="2311"/>
        <v>272479158</v>
      </c>
      <c r="GA947" s="446">
        <f t="shared" si="2311"/>
        <v>16093801</v>
      </c>
      <c r="GB947" s="446"/>
      <c r="GC947" s="446"/>
      <c r="GD947" s="446">
        <f t="shared" si="2310"/>
        <v>102366</v>
      </c>
      <c r="GE947" s="446">
        <f t="shared" si="2310"/>
        <v>77040</v>
      </c>
      <c r="GF947" s="446">
        <f t="shared" si="2310"/>
        <v>5276278</v>
      </c>
      <c r="GG947" s="446">
        <f t="shared" si="2310"/>
        <v>6998275</v>
      </c>
      <c r="GH947" s="446">
        <f t="shared" si="2310"/>
        <v>2023060</v>
      </c>
      <c r="GI947" s="446">
        <f t="shared" si="2310"/>
        <v>78507860</v>
      </c>
      <c r="GJ947" s="446">
        <f t="shared" si="2310"/>
        <v>27806169</v>
      </c>
      <c r="GK947" s="446">
        <f t="shared" si="2310"/>
        <v>7265154</v>
      </c>
      <c r="GL947" s="446">
        <f t="shared" si="2310"/>
        <v>17262426</v>
      </c>
      <c r="GM947" s="446">
        <f t="shared" si="2310"/>
        <v>3106400</v>
      </c>
      <c r="GN947" s="446">
        <f t="shared" si="2304"/>
        <v>267564</v>
      </c>
      <c r="GO947" s="446">
        <f t="shared" si="2307"/>
        <v>144210</v>
      </c>
      <c r="GP947" s="446">
        <f t="shared" si="2307"/>
        <v>190146</v>
      </c>
      <c r="GQ947" s="446">
        <f t="shared" si="2307"/>
        <v>0</v>
      </c>
      <c r="GR947" s="446"/>
      <c r="GS947" s="446"/>
      <c r="GT947" s="446"/>
      <c r="GU947" s="446"/>
      <c r="GV947" s="416"/>
      <c r="GW947" s="402"/>
      <c r="GX947" s="402"/>
      <c r="GY947" s="402"/>
      <c r="GZ947" s="402"/>
      <c r="HA947" s="402"/>
    </row>
    <row r="948" spans="1:209" ht="9.75" customHeight="1" x14ac:dyDescent="0.2">
      <c r="A948" s="485" t="str">
        <f t="shared" si="2309"/>
        <v>2021-22MAYRX8</v>
      </c>
      <c r="B948" s="503" t="str">
        <f t="shared" si="2296"/>
        <v>2021-22</v>
      </c>
      <c r="C948" s="436" t="s">
        <v>668</v>
      </c>
      <c r="D948" s="436" t="s">
        <v>646</v>
      </c>
      <c r="E948" s="436" t="s">
        <v>645</v>
      </c>
      <c r="F948" s="504" t="s">
        <v>450</v>
      </c>
      <c r="G948" s="504" t="s">
        <v>696</v>
      </c>
      <c r="H948" s="522">
        <v>107743</v>
      </c>
      <c r="I948" s="522">
        <v>60350</v>
      </c>
      <c r="J948" s="522">
        <v>832474</v>
      </c>
      <c r="K948" s="522">
        <v>14</v>
      </c>
      <c r="L948" s="522">
        <v>1</v>
      </c>
      <c r="M948" s="522">
        <v>52</v>
      </c>
      <c r="N948" s="522">
        <v>84</v>
      </c>
      <c r="O948" s="522">
        <v>136</v>
      </c>
      <c r="P948" s="522">
        <v>333</v>
      </c>
      <c r="Q948" s="522">
        <v>244</v>
      </c>
      <c r="R948" s="522">
        <v>345</v>
      </c>
      <c r="S948" s="522">
        <v>74250</v>
      </c>
      <c r="T948" s="522">
        <v>6601</v>
      </c>
      <c r="U948" s="522">
        <v>4645</v>
      </c>
      <c r="V948" s="522">
        <v>40801</v>
      </c>
      <c r="W948" s="522">
        <v>12801</v>
      </c>
      <c r="X948" s="522">
        <v>319</v>
      </c>
      <c r="Y948" s="522">
        <v>3137517</v>
      </c>
      <c r="Z948" s="522">
        <v>475</v>
      </c>
      <c r="AA948" s="522">
        <v>805</v>
      </c>
      <c r="AB948" s="522">
        <v>2579166</v>
      </c>
      <c r="AC948" s="522">
        <v>555</v>
      </c>
      <c r="AD948" s="522">
        <v>968</v>
      </c>
      <c r="AE948" s="522">
        <v>62093766</v>
      </c>
      <c r="AF948" s="522">
        <v>1522</v>
      </c>
      <c r="AG948" s="522">
        <v>3223</v>
      </c>
      <c r="AH948" s="522">
        <v>57658109</v>
      </c>
      <c r="AI948" s="522">
        <v>4504</v>
      </c>
      <c r="AJ948" s="522">
        <v>10826</v>
      </c>
      <c r="AK948" s="522">
        <v>2369625</v>
      </c>
      <c r="AL948" s="522">
        <v>7428</v>
      </c>
      <c r="AM948" s="522">
        <v>19276</v>
      </c>
      <c r="AN948" s="522"/>
      <c r="AO948" s="522"/>
      <c r="AP948" s="522"/>
      <c r="AQ948" s="522"/>
      <c r="AR948" s="522"/>
      <c r="AS948" s="522"/>
      <c r="AT948" s="522">
        <v>6776</v>
      </c>
      <c r="AU948" s="522">
        <v>670</v>
      </c>
      <c r="AV948" s="522">
        <v>1274</v>
      </c>
      <c r="AW948" s="522">
        <v>4957</v>
      </c>
      <c r="AX948" s="522">
        <v>2420</v>
      </c>
      <c r="AY948" s="522">
        <v>2412</v>
      </c>
      <c r="AZ948" s="522">
        <v>2663</v>
      </c>
      <c r="BA948" s="522"/>
      <c r="BB948" s="522"/>
      <c r="BC948" s="522"/>
      <c r="BD948" s="522"/>
      <c r="BE948" s="522"/>
      <c r="BF948" s="522"/>
      <c r="BG948" s="522"/>
      <c r="BH948" s="522"/>
      <c r="BI948" s="522">
        <v>41792</v>
      </c>
      <c r="BJ948" s="522">
        <v>5800</v>
      </c>
      <c r="BK948" s="522">
        <v>19882</v>
      </c>
      <c r="BL948" s="522">
        <v>67474</v>
      </c>
      <c r="BM948" s="522">
        <v>12379</v>
      </c>
      <c r="BN948" s="522">
        <v>9745</v>
      </c>
      <c r="BO948" s="522">
        <v>8421</v>
      </c>
      <c r="BP948" s="522">
        <v>6679</v>
      </c>
      <c r="BQ948" s="522">
        <v>53078</v>
      </c>
      <c r="BR948" s="522">
        <v>43940</v>
      </c>
      <c r="BS948" s="522">
        <v>19391</v>
      </c>
      <c r="BT948" s="522">
        <v>13760</v>
      </c>
      <c r="BU948" s="522">
        <v>484</v>
      </c>
      <c r="BV948" s="522">
        <v>356</v>
      </c>
      <c r="BW948" s="522">
        <v>181</v>
      </c>
      <c r="BX948" s="522">
        <v>99057</v>
      </c>
      <c r="BY948" s="522">
        <v>547</v>
      </c>
      <c r="BZ948" s="522">
        <v>918</v>
      </c>
      <c r="CA948" s="522">
        <v>52</v>
      </c>
      <c r="CB948" s="522">
        <v>23675</v>
      </c>
      <c r="CC948" s="522">
        <v>455</v>
      </c>
      <c r="CD948" s="522">
        <v>920</v>
      </c>
      <c r="CE948" s="522">
        <v>6368</v>
      </c>
      <c r="CF948" s="522">
        <v>3014785</v>
      </c>
      <c r="CG948" s="522">
        <v>473</v>
      </c>
      <c r="CH948" s="522">
        <v>801</v>
      </c>
      <c r="CI948" s="522">
        <v>3418</v>
      </c>
      <c r="CJ948" s="522">
        <v>5418939</v>
      </c>
      <c r="CK948" s="522">
        <v>1585</v>
      </c>
      <c r="CL948" s="522">
        <v>3266</v>
      </c>
      <c r="CM948" s="522">
        <v>986</v>
      </c>
      <c r="CN948" s="522">
        <v>1418382</v>
      </c>
      <c r="CO948" s="522">
        <v>1439</v>
      </c>
      <c r="CP948" s="522">
        <v>3356</v>
      </c>
      <c r="CQ948" s="522">
        <v>36397</v>
      </c>
      <c r="CR948" s="522">
        <v>55256445</v>
      </c>
      <c r="CS948" s="522">
        <v>1518</v>
      </c>
      <c r="CT948" s="522">
        <v>3211</v>
      </c>
      <c r="CU948" s="522">
        <v>2462</v>
      </c>
      <c r="CV948" s="522">
        <v>13041378</v>
      </c>
      <c r="CW948" s="522">
        <v>5297</v>
      </c>
      <c r="CX948" s="522">
        <v>11047</v>
      </c>
      <c r="CY948" s="522">
        <v>1768</v>
      </c>
      <c r="CZ948" s="522">
        <v>9438594</v>
      </c>
      <c r="DA948" s="522">
        <v>5339</v>
      </c>
      <c r="DB948" s="522">
        <v>11239</v>
      </c>
      <c r="DC948" s="522">
        <v>1631</v>
      </c>
      <c r="DD948" s="522">
        <v>13651477</v>
      </c>
      <c r="DE948" s="522">
        <v>8370</v>
      </c>
      <c r="DF948" s="522">
        <v>19899</v>
      </c>
      <c r="DG948" s="522">
        <v>746</v>
      </c>
      <c r="DH948" s="522">
        <v>6279950</v>
      </c>
      <c r="DI948" s="522">
        <v>8418</v>
      </c>
      <c r="DJ948" s="522">
        <v>20252</v>
      </c>
      <c r="DK948" s="522">
        <v>228</v>
      </c>
      <c r="DL948" s="522">
        <v>85518</v>
      </c>
      <c r="DM948" s="522">
        <v>375</v>
      </c>
      <c r="DN948" s="522">
        <v>664</v>
      </c>
      <c r="DO948" s="522">
        <v>4069</v>
      </c>
      <c r="DP948" s="522">
        <v>191760</v>
      </c>
      <c r="DQ948" s="522">
        <v>47</v>
      </c>
      <c r="DR948" s="522">
        <v>93</v>
      </c>
      <c r="DS948" s="522">
        <v>113</v>
      </c>
      <c r="DT948" s="522">
        <v>193151</v>
      </c>
      <c r="DU948" s="522">
        <v>1709</v>
      </c>
      <c r="DV948" s="522">
        <v>3445</v>
      </c>
      <c r="DW948" s="522">
        <v>102</v>
      </c>
      <c r="DX948" s="522"/>
      <c r="DY948" s="522"/>
      <c r="DZ948" s="522"/>
      <c r="EA948" s="522"/>
      <c r="EB948" s="522"/>
      <c r="EC948" s="522"/>
      <c r="ED948" s="522"/>
      <c r="EE948" s="522"/>
      <c r="EF948" s="522"/>
      <c r="EG948" s="522" t="s">
        <v>152</v>
      </c>
      <c r="EH948" s="522" t="s">
        <v>152</v>
      </c>
      <c r="EI948" s="522">
        <v>0</v>
      </c>
      <c r="EJ948" s="483"/>
      <c r="EK948" s="483"/>
      <c r="EL948" s="483"/>
      <c r="EM948" s="483"/>
      <c r="EN948" s="483"/>
      <c r="EO948" s="483"/>
      <c r="EP948" s="483"/>
      <c r="EQ948" s="483"/>
      <c r="ER948" s="483"/>
      <c r="ES948" s="483"/>
      <c r="ET948" s="483"/>
      <c r="EU948" s="483"/>
      <c r="EV948" s="483"/>
      <c r="EW948" s="483"/>
      <c r="EX948" s="483"/>
      <c r="EY948" s="483"/>
      <c r="EZ948" s="484"/>
      <c r="FA948" s="468">
        <f t="shared" si="2281"/>
        <v>5</v>
      </c>
      <c r="FB948" s="485">
        <f t="shared" si="2282"/>
        <v>2021</v>
      </c>
      <c r="FC948" s="486">
        <f t="shared" si="2294"/>
        <v>44317</v>
      </c>
      <c r="FD948" s="470">
        <f t="shared" si="2298"/>
        <v>31</v>
      </c>
      <c r="FE948" s="471"/>
      <c r="FF948" s="517">
        <f t="shared" si="2301"/>
        <v>0.64917038927887682</v>
      </c>
      <c r="FG948" s="471"/>
      <c r="FH948" s="487">
        <f t="shared" si="2283"/>
        <v>1.8753219209210725</v>
      </c>
      <c r="FI948" s="487">
        <f t="shared" si="2284"/>
        <v>1.4762914709892441</v>
      </c>
      <c r="FJ948" s="487">
        <f t="shared" si="2285"/>
        <v>1.8129171151776102</v>
      </c>
      <c r="FK948" s="487">
        <f t="shared" si="2286"/>
        <v>1.4378902045209903</v>
      </c>
      <c r="FL948" s="487">
        <f t="shared" si="2287"/>
        <v>1.300899487757653</v>
      </c>
      <c r="FM948" s="487">
        <f t="shared" si="2288"/>
        <v>1.0769343888630181</v>
      </c>
      <c r="FN948" s="487">
        <f t="shared" si="2289"/>
        <v>1.5148035309741426</v>
      </c>
      <c r="FO948" s="487">
        <f t="shared" si="2290"/>
        <v>1.0749160221857668</v>
      </c>
      <c r="FP948" s="487">
        <f t="shared" si="2291"/>
        <v>1.5172413793103448</v>
      </c>
      <c r="FQ948" s="487">
        <f t="shared" si="2292"/>
        <v>1.1159874608150471</v>
      </c>
      <c r="FR948" s="459"/>
      <c r="FS948" s="468">
        <f t="shared" si="2311"/>
        <v>60350</v>
      </c>
      <c r="FT948" s="468">
        <f t="shared" si="2311"/>
        <v>3138200</v>
      </c>
      <c r="FU948" s="468">
        <f t="shared" si="2311"/>
        <v>5069400</v>
      </c>
      <c r="FV948" s="468">
        <f t="shared" si="2311"/>
        <v>8207600</v>
      </c>
      <c r="FW948" s="468">
        <f t="shared" si="2311"/>
        <v>5313805</v>
      </c>
      <c r="FX948" s="468">
        <f t="shared" si="2311"/>
        <v>4496360</v>
      </c>
      <c r="FY948" s="468">
        <f t="shared" si="2311"/>
        <v>131501623</v>
      </c>
      <c r="FZ948" s="468">
        <f t="shared" si="2311"/>
        <v>138583626</v>
      </c>
      <c r="GA948" s="468">
        <f t="shared" si="2311"/>
        <v>6149044</v>
      </c>
      <c r="GB948" s="468"/>
      <c r="GC948" s="468"/>
      <c r="GD948" s="468">
        <f t="shared" si="2310"/>
        <v>166158</v>
      </c>
      <c r="GE948" s="468">
        <f t="shared" si="2310"/>
        <v>47840</v>
      </c>
      <c r="GF948" s="468">
        <f t="shared" si="2310"/>
        <v>5100768</v>
      </c>
      <c r="GG948" s="468">
        <f t="shared" si="2310"/>
        <v>11163188</v>
      </c>
      <c r="GH948" s="468">
        <f t="shared" si="2310"/>
        <v>3309016</v>
      </c>
      <c r="GI948" s="468">
        <f t="shared" si="2310"/>
        <v>116870767</v>
      </c>
      <c r="GJ948" s="468">
        <f t="shared" si="2310"/>
        <v>27197714</v>
      </c>
      <c r="GK948" s="468">
        <f t="shared" si="2310"/>
        <v>19870552</v>
      </c>
      <c r="GL948" s="468">
        <f t="shared" si="2310"/>
        <v>32455269</v>
      </c>
      <c r="GM948" s="468">
        <f t="shared" si="2310"/>
        <v>15107992</v>
      </c>
      <c r="GN948" s="468">
        <f t="shared" si="2304"/>
        <v>389285</v>
      </c>
      <c r="GO948" s="468">
        <f t="shared" si="2307"/>
        <v>151392</v>
      </c>
      <c r="GP948" s="468">
        <f t="shared" si="2307"/>
        <v>378417</v>
      </c>
      <c r="GQ948" s="468">
        <f t="shared" si="2307"/>
        <v>0</v>
      </c>
      <c r="GR948" s="468"/>
      <c r="GS948" s="468"/>
      <c r="GT948" s="468"/>
      <c r="GU948" s="468"/>
      <c r="GV948" s="425"/>
      <c r="GW948" s="402"/>
      <c r="GX948" s="402"/>
      <c r="GY948" s="402"/>
      <c r="GZ948" s="402"/>
      <c r="HA948" s="402"/>
    </row>
    <row r="949" spans="1:209" ht="9.75" customHeight="1" x14ac:dyDescent="0.2">
      <c r="A949" s="417" t="str">
        <f t="shared" si="2309"/>
        <v>2021-22JUNERX9</v>
      </c>
      <c r="B949" s="458" t="str">
        <f t="shared" si="2296"/>
        <v>2021-22</v>
      </c>
      <c r="C949" s="400" t="s">
        <v>671</v>
      </c>
      <c r="D949" s="402" t="s">
        <v>653</v>
      </c>
      <c r="E949" s="402" t="s">
        <v>652</v>
      </c>
      <c r="F949" s="478" t="s">
        <v>451</v>
      </c>
      <c r="G949" s="478" t="s">
        <v>686</v>
      </c>
      <c r="H949" s="518">
        <v>107922</v>
      </c>
      <c r="I949" s="518">
        <v>86695</v>
      </c>
      <c r="J949" s="518">
        <v>1851482</v>
      </c>
      <c r="K949" s="518">
        <v>21</v>
      </c>
      <c r="L949" s="518">
        <v>3</v>
      </c>
      <c r="M949" s="518">
        <v>75</v>
      </c>
      <c r="N949" s="518">
        <v>115</v>
      </c>
      <c r="O949" s="518">
        <v>207</v>
      </c>
      <c r="P949" s="518">
        <v>445</v>
      </c>
      <c r="Q949" s="518">
        <v>2701</v>
      </c>
      <c r="R949" s="518">
        <v>574</v>
      </c>
      <c r="S949" s="518">
        <v>70417</v>
      </c>
      <c r="T949" s="518">
        <v>7325</v>
      </c>
      <c r="U949" s="518">
        <v>4727</v>
      </c>
      <c r="V949" s="518">
        <v>42255</v>
      </c>
      <c r="W949" s="518">
        <v>9020</v>
      </c>
      <c r="X949" s="518">
        <v>125</v>
      </c>
      <c r="Y949" s="518">
        <v>3669878</v>
      </c>
      <c r="Z949" s="518">
        <v>501</v>
      </c>
      <c r="AA949" s="518">
        <v>886</v>
      </c>
      <c r="AB949" s="518">
        <v>4826973</v>
      </c>
      <c r="AC949" s="518">
        <v>1021</v>
      </c>
      <c r="AD949" s="518">
        <v>2260</v>
      </c>
      <c r="AE949" s="518">
        <v>104972454</v>
      </c>
      <c r="AF949" s="518">
        <v>2484</v>
      </c>
      <c r="AG949" s="518">
        <v>5138</v>
      </c>
      <c r="AH949" s="518">
        <v>82087297</v>
      </c>
      <c r="AI949" s="518">
        <v>9101</v>
      </c>
      <c r="AJ949" s="518">
        <v>21244</v>
      </c>
      <c r="AK949" s="518">
        <v>1147509</v>
      </c>
      <c r="AL949" s="518">
        <v>9180</v>
      </c>
      <c r="AM949" s="518">
        <v>22537</v>
      </c>
      <c r="AN949" s="518"/>
      <c r="AO949" s="518"/>
      <c r="AP949" s="518"/>
      <c r="AQ949" s="518"/>
      <c r="AR949" s="518"/>
      <c r="AS949" s="518"/>
      <c r="AT949" s="518">
        <v>8249</v>
      </c>
      <c r="AU949" s="518">
        <v>1799</v>
      </c>
      <c r="AV949" s="518">
        <v>1204</v>
      </c>
      <c r="AW949" s="518">
        <v>17</v>
      </c>
      <c r="AX949" s="518">
        <v>4412</v>
      </c>
      <c r="AY949" s="518">
        <v>834</v>
      </c>
      <c r="AZ949" s="518">
        <v>3101</v>
      </c>
      <c r="BA949" s="518"/>
      <c r="BB949" s="518"/>
      <c r="BC949" s="518"/>
      <c r="BD949" s="518"/>
      <c r="BE949" s="518"/>
      <c r="BF949" s="518"/>
      <c r="BG949" s="518"/>
      <c r="BH949" s="518"/>
      <c r="BI949" s="518">
        <v>36587</v>
      </c>
      <c r="BJ949" s="518">
        <v>3784</v>
      </c>
      <c r="BK949" s="518">
        <v>21797</v>
      </c>
      <c r="BL949" s="518">
        <v>62168</v>
      </c>
      <c r="BM949" s="518">
        <v>13298</v>
      </c>
      <c r="BN949" s="518">
        <v>10313</v>
      </c>
      <c r="BO949" s="518">
        <v>8778</v>
      </c>
      <c r="BP949" s="518">
        <v>6923</v>
      </c>
      <c r="BQ949" s="518">
        <v>57099</v>
      </c>
      <c r="BR949" s="518">
        <v>45101</v>
      </c>
      <c r="BS949" s="518">
        <v>13779</v>
      </c>
      <c r="BT949" s="518">
        <v>9690</v>
      </c>
      <c r="BU949" s="518">
        <v>112</v>
      </c>
      <c r="BV949" s="518">
        <v>75</v>
      </c>
      <c r="BW949" s="518">
        <v>0</v>
      </c>
      <c r="BX949" s="518">
        <v>0</v>
      </c>
      <c r="BY949" s="518" t="s">
        <v>152</v>
      </c>
      <c r="BZ949" s="518" t="s">
        <v>152</v>
      </c>
      <c r="CA949" s="518">
        <v>17</v>
      </c>
      <c r="CB949" s="518">
        <v>8885</v>
      </c>
      <c r="CC949" s="518">
        <v>523</v>
      </c>
      <c r="CD949" s="518">
        <v>1087</v>
      </c>
      <c r="CE949" s="518">
        <v>7308</v>
      </c>
      <c r="CF949" s="518">
        <v>3660993</v>
      </c>
      <c r="CG949" s="518">
        <v>501</v>
      </c>
      <c r="CH949" s="518">
        <v>885</v>
      </c>
      <c r="CI949" s="518">
        <v>595</v>
      </c>
      <c r="CJ949" s="518">
        <v>1650806</v>
      </c>
      <c r="CK949" s="518">
        <v>2774</v>
      </c>
      <c r="CL949" s="518">
        <v>5876</v>
      </c>
      <c r="CM949" s="518">
        <v>868</v>
      </c>
      <c r="CN949" s="518">
        <v>2085278</v>
      </c>
      <c r="CO949" s="518">
        <v>2402</v>
      </c>
      <c r="CP949" s="518">
        <v>5723</v>
      </c>
      <c r="CQ949" s="518">
        <v>40792</v>
      </c>
      <c r="CR949" s="518">
        <v>101236370</v>
      </c>
      <c r="CS949" s="518">
        <v>2482</v>
      </c>
      <c r="CT949" s="518">
        <v>5124</v>
      </c>
      <c r="CU949" s="518">
        <v>4</v>
      </c>
      <c r="CV949" s="518">
        <v>38478</v>
      </c>
      <c r="CW949" s="518">
        <v>9620</v>
      </c>
      <c r="CX949" s="518">
        <v>20497</v>
      </c>
      <c r="CY949" s="518">
        <v>314</v>
      </c>
      <c r="CZ949" s="518">
        <v>3792926</v>
      </c>
      <c r="DA949" s="518">
        <v>12079</v>
      </c>
      <c r="DB949" s="518">
        <v>28785</v>
      </c>
      <c r="DC949" s="518">
        <v>2435</v>
      </c>
      <c r="DD949" s="518">
        <v>18308172</v>
      </c>
      <c r="DE949" s="518">
        <v>7519</v>
      </c>
      <c r="DF949" s="518">
        <v>15427</v>
      </c>
      <c r="DG949" s="518">
        <v>102</v>
      </c>
      <c r="DH949" s="518">
        <v>1278515</v>
      </c>
      <c r="DI949" s="518">
        <v>12534</v>
      </c>
      <c r="DJ949" s="518">
        <v>33158</v>
      </c>
      <c r="DK949" s="518">
        <v>317</v>
      </c>
      <c r="DL949" s="518">
        <v>96058</v>
      </c>
      <c r="DM949" s="518">
        <v>303</v>
      </c>
      <c r="DN949" s="518">
        <v>532</v>
      </c>
      <c r="DO949" s="518">
        <v>3924</v>
      </c>
      <c r="DP949" s="518">
        <v>238004</v>
      </c>
      <c r="DQ949" s="518">
        <v>61</v>
      </c>
      <c r="DR949" s="518">
        <v>138</v>
      </c>
      <c r="DS949" s="518">
        <v>68</v>
      </c>
      <c r="DT949" s="518">
        <v>165030</v>
      </c>
      <c r="DU949" s="518">
        <v>2427</v>
      </c>
      <c r="DV949" s="518">
        <v>4396</v>
      </c>
      <c r="DW949" s="518">
        <v>59</v>
      </c>
      <c r="DX949" s="518"/>
      <c r="DY949" s="518"/>
      <c r="DZ949" s="518"/>
      <c r="EA949" s="518"/>
      <c r="EB949" s="518"/>
      <c r="EC949" s="518"/>
      <c r="ED949" s="518"/>
      <c r="EE949" s="518"/>
      <c r="EF949" s="518"/>
      <c r="EG949" s="518" t="s">
        <v>152</v>
      </c>
      <c r="EH949" s="518" t="s">
        <v>152</v>
      </c>
      <c r="EI949" s="518">
        <v>0</v>
      </c>
      <c r="EJ949" s="475"/>
      <c r="EK949" s="475"/>
      <c r="EL949" s="475"/>
      <c r="EM949" s="475"/>
      <c r="EN949" s="475"/>
      <c r="EO949" s="475"/>
      <c r="EP949" s="475"/>
      <c r="EQ949" s="475"/>
      <c r="ER949" s="475"/>
      <c r="ES949" s="475"/>
      <c r="ET949" s="475"/>
      <c r="EU949" s="475"/>
      <c r="EV949" s="475"/>
      <c r="EW949" s="475"/>
      <c r="EX949" s="475"/>
      <c r="EY949" s="475"/>
      <c r="EZ949" s="476"/>
      <c r="FA949" s="477">
        <f t="shared" si="2281"/>
        <v>6</v>
      </c>
      <c r="FB949" s="417">
        <f t="shared" si="2282"/>
        <v>2021</v>
      </c>
      <c r="FC949" s="448">
        <f t="shared" si="2294"/>
        <v>44348</v>
      </c>
      <c r="FD949" s="449">
        <f>DAY(EOMONTH($FC949,0))</f>
        <v>30</v>
      </c>
      <c r="FE949" s="450"/>
      <c r="FF949" s="451">
        <f t="shared" si="2301"/>
        <v>0.5703488372093023</v>
      </c>
      <c r="FG949" s="450"/>
      <c r="FH949" s="452">
        <f t="shared" si="2283"/>
        <v>1.8154266211604095</v>
      </c>
      <c r="FI949" s="452">
        <f t="shared" si="2284"/>
        <v>1.4079180887372014</v>
      </c>
      <c r="FJ949" s="452">
        <f t="shared" si="2285"/>
        <v>1.8569917495240109</v>
      </c>
      <c r="FK949" s="452">
        <f t="shared" si="2286"/>
        <v>1.4645652633805797</v>
      </c>
      <c r="FL949" s="452">
        <f t="shared" si="2287"/>
        <v>1.3512957046503373</v>
      </c>
      <c r="FM949" s="452">
        <f t="shared" si="2288"/>
        <v>1.067352975979174</v>
      </c>
      <c r="FN949" s="452">
        <f t="shared" si="2289"/>
        <v>1.5276053215077605</v>
      </c>
      <c r="FO949" s="452">
        <f t="shared" si="2290"/>
        <v>1.0742793791574279</v>
      </c>
      <c r="FP949" s="452">
        <f t="shared" si="2291"/>
        <v>0.89600000000000002</v>
      </c>
      <c r="FQ949" s="452">
        <f t="shared" si="2292"/>
        <v>0.6</v>
      </c>
      <c r="FR949" s="453"/>
      <c r="FS949" s="477">
        <f t="shared" si="2311"/>
        <v>260085</v>
      </c>
      <c r="FT949" s="477">
        <f t="shared" si="2311"/>
        <v>6502125</v>
      </c>
      <c r="FU949" s="477">
        <f t="shared" si="2311"/>
        <v>9969925</v>
      </c>
      <c r="FV949" s="477">
        <f t="shared" si="2311"/>
        <v>17945865</v>
      </c>
      <c r="FW949" s="477">
        <f t="shared" si="2311"/>
        <v>6489950</v>
      </c>
      <c r="FX949" s="477">
        <f t="shared" si="2311"/>
        <v>10683020</v>
      </c>
      <c r="FY949" s="477">
        <f t="shared" si="2311"/>
        <v>217106190</v>
      </c>
      <c r="FZ949" s="477">
        <f t="shared" si="2311"/>
        <v>191620880</v>
      </c>
      <c r="GA949" s="477">
        <f t="shared" si="2311"/>
        <v>2817125</v>
      </c>
      <c r="GB949" s="477"/>
      <c r="GC949" s="477"/>
      <c r="GD949" s="477" t="str">
        <f t="shared" ref="GD949:GM958" si="2312">IFERROR(HLOOKUP(GD$1,$H$5:$HA$10112,MATCH($A949,$A$5:$A$10112,0),0)*HLOOKUP(GD$2,$H$5:$HA$10112,MATCH($A949,$A$5:$A$10112,0),0),"-")</f>
        <v>-</v>
      </c>
      <c r="GE949" s="477">
        <f t="shared" si="2312"/>
        <v>18479</v>
      </c>
      <c r="GF949" s="477">
        <f t="shared" si="2312"/>
        <v>6467580</v>
      </c>
      <c r="GG949" s="477">
        <f t="shared" si="2312"/>
        <v>3496220</v>
      </c>
      <c r="GH949" s="477">
        <f t="shared" si="2312"/>
        <v>4967564</v>
      </c>
      <c r="GI949" s="477">
        <f t="shared" si="2312"/>
        <v>209018208</v>
      </c>
      <c r="GJ949" s="477">
        <f t="shared" si="2312"/>
        <v>81988</v>
      </c>
      <c r="GK949" s="477">
        <f t="shared" si="2312"/>
        <v>9038490</v>
      </c>
      <c r="GL949" s="477">
        <f t="shared" si="2312"/>
        <v>37564745</v>
      </c>
      <c r="GM949" s="477">
        <f t="shared" si="2312"/>
        <v>3382116</v>
      </c>
      <c r="GN949" s="477">
        <f t="shared" si="2304"/>
        <v>298928</v>
      </c>
      <c r="GO949" s="477">
        <f t="shared" ref="GO949:GQ968" si="2313">IFERROR(HLOOKUP(GO$1,$H$5:$HA$10112,MATCH($A949,$A$5:$A$10112,0),0)*HLOOKUP(GO$2,$H$5:$HA$10112,MATCH($A949,$A$5:$A$10112,0),0),"-")</f>
        <v>168644</v>
      </c>
      <c r="GP949" s="477">
        <f t="shared" si="2313"/>
        <v>541512</v>
      </c>
      <c r="GQ949" s="477">
        <f t="shared" si="2313"/>
        <v>0</v>
      </c>
      <c r="GR949" s="477"/>
      <c r="GS949" s="477"/>
      <c r="GT949" s="477"/>
      <c r="GU949" s="477"/>
      <c r="GV949" s="416"/>
      <c r="GW949" s="402"/>
      <c r="GX949" s="402"/>
      <c r="GY949" s="402"/>
      <c r="GZ949" s="402"/>
      <c r="HA949" s="402"/>
    </row>
    <row r="950" spans="1:209" ht="9.75" customHeight="1" x14ac:dyDescent="0.2">
      <c r="A950" s="417" t="str">
        <f t="shared" si="2309"/>
        <v>2021-22JUNERYC</v>
      </c>
      <c r="B950" s="458" t="str">
        <f t="shared" si="2296"/>
        <v>2021-22</v>
      </c>
      <c r="C950" s="402" t="s">
        <v>671</v>
      </c>
      <c r="D950" s="402" t="s">
        <v>656</v>
      </c>
      <c r="E950" s="402" t="s">
        <v>466</v>
      </c>
      <c r="F950" s="478" t="s">
        <v>453</v>
      </c>
      <c r="G950" s="478" t="s">
        <v>687</v>
      </c>
      <c r="H950" s="510">
        <v>123513</v>
      </c>
      <c r="I950" s="510">
        <v>86078</v>
      </c>
      <c r="J950" s="510">
        <v>1528533</v>
      </c>
      <c r="K950" s="510">
        <v>18</v>
      </c>
      <c r="L950" s="510">
        <v>3</v>
      </c>
      <c r="M950" s="510">
        <v>63</v>
      </c>
      <c r="N950" s="510">
        <v>91</v>
      </c>
      <c r="O950" s="510">
        <v>143</v>
      </c>
      <c r="P950" s="510">
        <v>391</v>
      </c>
      <c r="Q950" s="510">
        <v>16</v>
      </c>
      <c r="R950" s="510">
        <v>3782</v>
      </c>
      <c r="S950" s="510">
        <v>80384</v>
      </c>
      <c r="T950" s="510">
        <v>6996</v>
      </c>
      <c r="U950" s="510">
        <v>4494</v>
      </c>
      <c r="V950" s="510">
        <v>48219</v>
      </c>
      <c r="W950" s="510">
        <v>11153</v>
      </c>
      <c r="X950" s="510">
        <v>312</v>
      </c>
      <c r="Y950" s="510">
        <v>3405930</v>
      </c>
      <c r="Z950" s="510">
        <v>487</v>
      </c>
      <c r="AA950" s="510">
        <v>915</v>
      </c>
      <c r="AB950" s="510">
        <v>2927310</v>
      </c>
      <c r="AC950" s="510">
        <v>651</v>
      </c>
      <c r="AD950" s="510">
        <v>1196</v>
      </c>
      <c r="AE950" s="510">
        <v>92714394</v>
      </c>
      <c r="AF950" s="510">
        <v>1923</v>
      </c>
      <c r="AG950" s="510">
        <v>4008</v>
      </c>
      <c r="AH950" s="510">
        <v>70782025</v>
      </c>
      <c r="AI950" s="510">
        <v>6346</v>
      </c>
      <c r="AJ950" s="510">
        <v>16678</v>
      </c>
      <c r="AK950" s="510">
        <v>2758809</v>
      </c>
      <c r="AL950" s="510">
        <v>8842</v>
      </c>
      <c r="AM950" s="510">
        <v>22667</v>
      </c>
      <c r="AN950" s="510"/>
      <c r="AO950" s="510"/>
      <c r="AP950" s="510"/>
      <c r="AQ950" s="510"/>
      <c r="AR950" s="510"/>
      <c r="AS950" s="510"/>
      <c r="AT950" s="510">
        <v>8147</v>
      </c>
      <c r="AU950" s="510">
        <v>68</v>
      </c>
      <c r="AV950" s="510">
        <v>4385</v>
      </c>
      <c r="AW950" s="510">
        <v>746</v>
      </c>
      <c r="AX950" s="510">
        <v>34</v>
      </c>
      <c r="AY950" s="510">
        <v>3660</v>
      </c>
      <c r="AZ950" s="510">
        <v>771</v>
      </c>
      <c r="BA950" s="510"/>
      <c r="BB950" s="510"/>
      <c r="BC950" s="510"/>
      <c r="BD950" s="510"/>
      <c r="BE950" s="510"/>
      <c r="BF950" s="510"/>
      <c r="BG950" s="510"/>
      <c r="BH950" s="510"/>
      <c r="BI950" s="510">
        <v>43756</v>
      </c>
      <c r="BJ950" s="510">
        <v>2756</v>
      </c>
      <c r="BK950" s="510">
        <v>25725</v>
      </c>
      <c r="BL950" s="510">
        <v>72237</v>
      </c>
      <c r="BM950" s="510">
        <v>16940</v>
      </c>
      <c r="BN950" s="510">
        <v>11644</v>
      </c>
      <c r="BO950" s="510">
        <v>10772</v>
      </c>
      <c r="BP950" s="510">
        <v>7564</v>
      </c>
      <c r="BQ950" s="510">
        <v>78213</v>
      </c>
      <c r="BR950" s="510">
        <v>53747</v>
      </c>
      <c r="BS950" s="510">
        <v>23564</v>
      </c>
      <c r="BT950" s="510">
        <v>13091</v>
      </c>
      <c r="BU950" s="510">
        <v>567</v>
      </c>
      <c r="BV950" s="510">
        <v>338</v>
      </c>
      <c r="BW950" s="510">
        <v>10</v>
      </c>
      <c r="BX950" s="510">
        <v>3038</v>
      </c>
      <c r="BY950" s="510">
        <v>304</v>
      </c>
      <c r="BZ950" s="510">
        <v>495</v>
      </c>
      <c r="CA950" s="510">
        <v>0</v>
      </c>
      <c r="CB950" s="510">
        <v>0</v>
      </c>
      <c r="CC950" s="510" t="s">
        <v>152</v>
      </c>
      <c r="CD950" s="510" t="s">
        <v>152</v>
      </c>
      <c r="CE950" s="510">
        <v>6986</v>
      </c>
      <c r="CF950" s="510">
        <v>3402892</v>
      </c>
      <c r="CG950" s="510">
        <v>487</v>
      </c>
      <c r="CH950" s="510">
        <v>915</v>
      </c>
      <c r="CI950" s="510">
        <v>2971</v>
      </c>
      <c r="CJ950" s="510">
        <v>6015743</v>
      </c>
      <c r="CK950" s="510">
        <v>2025</v>
      </c>
      <c r="CL950" s="510">
        <v>4005</v>
      </c>
      <c r="CM950" s="510">
        <v>1022</v>
      </c>
      <c r="CN950" s="510">
        <v>1954725</v>
      </c>
      <c r="CO950" s="510">
        <v>1913</v>
      </c>
      <c r="CP950" s="510">
        <v>4408</v>
      </c>
      <c r="CQ950" s="510">
        <v>44226</v>
      </c>
      <c r="CR950" s="510">
        <v>84743926</v>
      </c>
      <c r="CS950" s="510">
        <v>1916</v>
      </c>
      <c r="CT950" s="510">
        <v>4006</v>
      </c>
      <c r="CU950" s="510">
        <v>639</v>
      </c>
      <c r="CV950" s="510">
        <v>5303443</v>
      </c>
      <c r="CW950" s="510">
        <v>8300</v>
      </c>
      <c r="CX950" s="510">
        <v>21111</v>
      </c>
      <c r="CY950" s="510">
        <v>177</v>
      </c>
      <c r="CZ950" s="510">
        <v>1139643</v>
      </c>
      <c r="DA950" s="510">
        <v>6439</v>
      </c>
      <c r="DB950" s="510">
        <v>17279</v>
      </c>
      <c r="DC950" s="510">
        <v>868</v>
      </c>
      <c r="DD950" s="510">
        <v>8444525</v>
      </c>
      <c r="DE950" s="510">
        <v>9729</v>
      </c>
      <c r="DF950" s="510">
        <v>24316</v>
      </c>
      <c r="DG950" s="510">
        <v>75</v>
      </c>
      <c r="DH950" s="510">
        <v>626438</v>
      </c>
      <c r="DI950" s="510">
        <v>8353</v>
      </c>
      <c r="DJ950" s="510">
        <v>17902</v>
      </c>
      <c r="DK950" s="510">
        <v>518</v>
      </c>
      <c r="DL950" s="510">
        <v>151424</v>
      </c>
      <c r="DM950" s="510">
        <v>292</v>
      </c>
      <c r="DN950" s="510">
        <v>513</v>
      </c>
      <c r="DO950" s="510">
        <v>4864</v>
      </c>
      <c r="DP950" s="510">
        <v>240607</v>
      </c>
      <c r="DQ950" s="510">
        <v>49</v>
      </c>
      <c r="DR950" s="510">
        <v>100</v>
      </c>
      <c r="DS950" s="510">
        <v>207</v>
      </c>
      <c r="DT950" s="510">
        <v>305545</v>
      </c>
      <c r="DU950" s="510">
        <v>1476</v>
      </c>
      <c r="DV950" s="510">
        <v>3782</v>
      </c>
      <c r="DW950" s="510">
        <v>196</v>
      </c>
      <c r="DX950" s="510"/>
      <c r="DY950" s="510"/>
      <c r="DZ950" s="510"/>
      <c r="EA950" s="510"/>
      <c r="EB950" s="510"/>
      <c r="EC950" s="510"/>
      <c r="ED950" s="510"/>
      <c r="EE950" s="510"/>
      <c r="EF950" s="510"/>
      <c r="EG950" s="510" t="s">
        <v>152</v>
      </c>
      <c r="EH950" s="510" t="s">
        <v>152</v>
      </c>
      <c r="EI950" s="510">
        <v>16</v>
      </c>
      <c r="EJ950" s="479"/>
      <c r="EK950" s="479"/>
      <c r="EL950" s="479"/>
      <c r="EM950" s="479"/>
      <c r="EN950" s="479"/>
      <c r="EO950" s="479"/>
      <c r="EP950" s="479"/>
      <c r="EQ950" s="479"/>
      <c r="ER950" s="479"/>
      <c r="ES950" s="479"/>
      <c r="ET950" s="479"/>
      <c r="EU950" s="479"/>
      <c r="EV950" s="479"/>
      <c r="EW950" s="479"/>
      <c r="EX950" s="479"/>
      <c r="EY950" s="479"/>
      <c r="EZ950" s="476"/>
      <c r="FA950" s="446">
        <f t="shared" si="2281"/>
        <v>6</v>
      </c>
      <c r="FB950" s="417">
        <f t="shared" si="2282"/>
        <v>2021</v>
      </c>
      <c r="FC950" s="448">
        <f t="shared" si="2294"/>
        <v>44348</v>
      </c>
      <c r="FD950" s="449">
        <f t="shared" si="2298"/>
        <v>30</v>
      </c>
      <c r="FE950" s="450"/>
      <c r="FF950" s="451">
        <f t="shared" si="2301"/>
        <v>0.73641180923542771</v>
      </c>
      <c r="FG950" s="450"/>
      <c r="FH950" s="452">
        <f t="shared" si="2283"/>
        <v>2.4213836477987423</v>
      </c>
      <c r="FI950" s="452">
        <f t="shared" si="2284"/>
        <v>1.664379645511721</v>
      </c>
      <c r="FJ950" s="452">
        <f t="shared" si="2285"/>
        <v>2.3969737427681355</v>
      </c>
      <c r="FK950" s="452">
        <f t="shared" si="2286"/>
        <v>1.6831330663106363</v>
      </c>
      <c r="FL950" s="452">
        <f t="shared" si="2287"/>
        <v>1.6220369563864867</v>
      </c>
      <c r="FM950" s="452">
        <f t="shared" si="2288"/>
        <v>1.1146436052178601</v>
      </c>
      <c r="FN950" s="452">
        <f t="shared" si="2289"/>
        <v>2.1127947637406974</v>
      </c>
      <c r="FO950" s="452">
        <f t="shared" si="2290"/>
        <v>1.1737649063032367</v>
      </c>
      <c r="FP950" s="452">
        <f t="shared" si="2291"/>
        <v>1.8173076923076923</v>
      </c>
      <c r="FQ950" s="452">
        <f t="shared" si="2292"/>
        <v>1.0833333333333333</v>
      </c>
      <c r="FR950" s="453"/>
      <c r="FS950" s="446">
        <f t="shared" si="2311"/>
        <v>258234</v>
      </c>
      <c r="FT950" s="446">
        <f t="shared" si="2311"/>
        <v>5422914</v>
      </c>
      <c r="FU950" s="446">
        <f t="shared" si="2311"/>
        <v>7833098</v>
      </c>
      <c r="FV950" s="446">
        <f t="shared" si="2311"/>
        <v>12309154</v>
      </c>
      <c r="FW950" s="446">
        <f t="shared" si="2311"/>
        <v>6401340</v>
      </c>
      <c r="FX950" s="446">
        <f t="shared" si="2311"/>
        <v>5374824</v>
      </c>
      <c r="FY950" s="446">
        <f t="shared" si="2311"/>
        <v>193261752</v>
      </c>
      <c r="FZ950" s="446">
        <f t="shared" si="2311"/>
        <v>186009734</v>
      </c>
      <c r="GA950" s="446">
        <f t="shared" si="2311"/>
        <v>7072104</v>
      </c>
      <c r="GB950" s="446"/>
      <c r="GC950" s="446"/>
      <c r="GD950" s="446">
        <f t="shared" si="2312"/>
        <v>4950</v>
      </c>
      <c r="GE950" s="446" t="str">
        <f t="shared" si="2312"/>
        <v>-</v>
      </c>
      <c r="GF950" s="446">
        <f t="shared" si="2312"/>
        <v>6392190</v>
      </c>
      <c r="GG950" s="446">
        <f t="shared" si="2312"/>
        <v>11898855</v>
      </c>
      <c r="GH950" s="446">
        <f t="shared" si="2312"/>
        <v>4504976</v>
      </c>
      <c r="GI950" s="446">
        <f t="shared" si="2312"/>
        <v>177169356</v>
      </c>
      <c r="GJ950" s="446">
        <f t="shared" si="2312"/>
        <v>13489929</v>
      </c>
      <c r="GK950" s="446">
        <f t="shared" si="2312"/>
        <v>3058383</v>
      </c>
      <c r="GL950" s="446">
        <f t="shared" si="2312"/>
        <v>21106288</v>
      </c>
      <c r="GM950" s="446">
        <f t="shared" si="2312"/>
        <v>1342650</v>
      </c>
      <c r="GN950" s="446">
        <f t="shared" si="2304"/>
        <v>782874</v>
      </c>
      <c r="GO950" s="446">
        <f t="shared" si="2313"/>
        <v>265734</v>
      </c>
      <c r="GP950" s="446">
        <f t="shared" si="2313"/>
        <v>486400</v>
      </c>
      <c r="GQ950" s="446">
        <f t="shared" si="2313"/>
        <v>0</v>
      </c>
      <c r="GR950" s="446"/>
      <c r="GS950" s="446"/>
      <c r="GT950" s="446"/>
      <c r="GU950" s="446"/>
      <c r="GV950" s="416"/>
      <c r="GW950" s="402"/>
      <c r="GX950" s="402"/>
      <c r="GY950" s="402"/>
      <c r="GZ950" s="402"/>
      <c r="HA950" s="402"/>
    </row>
    <row r="951" spans="1:209" ht="9.75" customHeight="1" x14ac:dyDescent="0.2">
      <c r="A951" s="417" t="str">
        <f t="shared" si="2309"/>
        <v>2021-22JUNER1F</v>
      </c>
      <c r="B951" s="458" t="str">
        <f t="shared" si="2296"/>
        <v>2021-22</v>
      </c>
      <c r="C951" s="402" t="s">
        <v>671</v>
      </c>
      <c r="D951" s="402" t="s">
        <v>663</v>
      </c>
      <c r="E951" s="402" t="s">
        <v>662</v>
      </c>
      <c r="F951" s="478" t="s">
        <v>458</v>
      </c>
      <c r="G951" s="478" t="s">
        <v>688</v>
      </c>
      <c r="H951" s="510">
        <v>3452</v>
      </c>
      <c r="I951" s="510">
        <v>1960</v>
      </c>
      <c r="J951" s="510">
        <v>19417</v>
      </c>
      <c r="K951" s="510">
        <v>10</v>
      </c>
      <c r="L951" s="510">
        <v>1</v>
      </c>
      <c r="M951" s="510">
        <v>36</v>
      </c>
      <c r="N951" s="510">
        <v>71</v>
      </c>
      <c r="O951" s="510">
        <v>115</v>
      </c>
      <c r="P951" s="510">
        <v>14</v>
      </c>
      <c r="Q951" s="510">
        <v>0</v>
      </c>
      <c r="R951" s="510">
        <v>2</v>
      </c>
      <c r="S951" s="510">
        <v>2453</v>
      </c>
      <c r="T951" s="510">
        <v>151</v>
      </c>
      <c r="U951" s="510">
        <v>101</v>
      </c>
      <c r="V951" s="510">
        <v>1118</v>
      </c>
      <c r="W951" s="510">
        <v>662</v>
      </c>
      <c r="X951" s="510">
        <v>39</v>
      </c>
      <c r="Y951" s="510">
        <v>92896</v>
      </c>
      <c r="Z951" s="510">
        <v>615</v>
      </c>
      <c r="AA951" s="510">
        <v>1137</v>
      </c>
      <c r="AB951" s="510">
        <v>73305</v>
      </c>
      <c r="AC951" s="510">
        <v>726</v>
      </c>
      <c r="AD951" s="510">
        <v>1281</v>
      </c>
      <c r="AE951" s="510">
        <v>1961445</v>
      </c>
      <c r="AF951" s="510">
        <v>1754</v>
      </c>
      <c r="AG951" s="510">
        <v>3818</v>
      </c>
      <c r="AH951" s="510">
        <v>3924633</v>
      </c>
      <c r="AI951" s="510">
        <v>5928</v>
      </c>
      <c r="AJ951" s="510">
        <v>13186</v>
      </c>
      <c r="AK951" s="510">
        <v>211128</v>
      </c>
      <c r="AL951" s="510">
        <v>5414</v>
      </c>
      <c r="AM951" s="510">
        <v>10802</v>
      </c>
      <c r="AN951" s="510"/>
      <c r="AO951" s="510"/>
      <c r="AP951" s="510"/>
      <c r="AQ951" s="510"/>
      <c r="AR951" s="510"/>
      <c r="AS951" s="510"/>
      <c r="AT951" s="510">
        <v>283</v>
      </c>
      <c r="AU951" s="510">
        <v>1</v>
      </c>
      <c r="AV951" s="510">
        <v>30</v>
      </c>
      <c r="AW951" s="510">
        <v>48</v>
      </c>
      <c r="AX951" s="510">
        <v>4</v>
      </c>
      <c r="AY951" s="510">
        <v>248</v>
      </c>
      <c r="AZ951" s="510">
        <v>12</v>
      </c>
      <c r="BA951" s="510"/>
      <c r="BB951" s="510"/>
      <c r="BC951" s="510"/>
      <c r="BD951" s="510"/>
      <c r="BE951" s="510"/>
      <c r="BF951" s="510"/>
      <c r="BG951" s="510"/>
      <c r="BH951" s="510"/>
      <c r="BI951" s="510">
        <v>1422</v>
      </c>
      <c r="BJ951" s="510">
        <v>22</v>
      </c>
      <c r="BK951" s="510">
        <v>726</v>
      </c>
      <c r="BL951" s="510">
        <v>2170</v>
      </c>
      <c r="BM951" s="510">
        <v>234</v>
      </c>
      <c r="BN951" s="510">
        <v>199</v>
      </c>
      <c r="BO951" s="510">
        <v>155</v>
      </c>
      <c r="BP951" s="510">
        <v>136</v>
      </c>
      <c r="BQ951" s="510">
        <v>1341</v>
      </c>
      <c r="BR951" s="510">
        <v>1220</v>
      </c>
      <c r="BS951" s="510">
        <v>826</v>
      </c>
      <c r="BT951" s="510">
        <v>711</v>
      </c>
      <c r="BU951" s="510">
        <v>44</v>
      </c>
      <c r="BV951" s="510">
        <v>41</v>
      </c>
      <c r="BW951" s="510">
        <v>4</v>
      </c>
      <c r="BX951" s="510">
        <v>1974</v>
      </c>
      <c r="BY951" s="510">
        <v>494</v>
      </c>
      <c r="BZ951" s="510">
        <v>881</v>
      </c>
      <c r="CA951" s="510">
        <v>0</v>
      </c>
      <c r="CB951" s="510">
        <v>0</v>
      </c>
      <c r="CC951" s="510" t="s">
        <v>152</v>
      </c>
      <c r="CD951" s="510" t="s">
        <v>152</v>
      </c>
      <c r="CE951" s="510">
        <v>147</v>
      </c>
      <c r="CF951" s="510">
        <v>90922</v>
      </c>
      <c r="CG951" s="510">
        <v>619</v>
      </c>
      <c r="CH951" s="510">
        <v>1155</v>
      </c>
      <c r="CI951" s="510">
        <v>98</v>
      </c>
      <c r="CJ951" s="510">
        <v>172137</v>
      </c>
      <c r="CK951" s="510">
        <v>1757</v>
      </c>
      <c r="CL951" s="510">
        <v>3661</v>
      </c>
      <c r="CM951" s="510">
        <v>8</v>
      </c>
      <c r="CN951" s="510">
        <v>12425</v>
      </c>
      <c r="CO951" s="510">
        <v>1553</v>
      </c>
      <c r="CP951" s="510">
        <v>3821</v>
      </c>
      <c r="CQ951" s="510">
        <v>1012</v>
      </c>
      <c r="CR951" s="510">
        <v>1776883</v>
      </c>
      <c r="CS951" s="510">
        <v>1756</v>
      </c>
      <c r="CT951" s="510">
        <v>3804</v>
      </c>
      <c r="CU951" s="510">
        <v>180</v>
      </c>
      <c r="CV951" s="510">
        <v>1108682</v>
      </c>
      <c r="CW951" s="510">
        <v>6159</v>
      </c>
      <c r="CX951" s="510">
        <v>10847</v>
      </c>
      <c r="CY951" s="510">
        <v>4</v>
      </c>
      <c r="CZ951" s="510">
        <v>3731</v>
      </c>
      <c r="DA951" s="510">
        <v>933</v>
      </c>
      <c r="DB951" s="510">
        <v>1553</v>
      </c>
      <c r="DC951" s="510">
        <v>12</v>
      </c>
      <c r="DD951" s="510">
        <v>167210</v>
      </c>
      <c r="DE951" s="510">
        <v>13934</v>
      </c>
      <c r="DF951" s="510">
        <v>28394</v>
      </c>
      <c r="DG951" s="510">
        <v>3</v>
      </c>
      <c r="DH951" s="510">
        <v>3900</v>
      </c>
      <c r="DI951" s="510">
        <v>1300</v>
      </c>
      <c r="DJ951" s="510">
        <v>1627</v>
      </c>
      <c r="DK951" s="510">
        <v>6</v>
      </c>
      <c r="DL951" s="510">
        <v>1693</v>
      </c>
      <c r="DM951" s="510">
        <v>282</v>
      </c>
      <c r="DN951" s="510">
        <v>472</v>
      </c>
      <c r="DO951" s="510">
        <v>118</v>
      </c>
      <c r="DP951" s="510">
        <v>5328</v>
      </c>
      <c r="DQ951" s="510">
        <v>45</v>
      </c>
      <c r="DR951" s="510">
        <v>84</v>
      </c>
      <c r="DS951" s="510">
        <v>0</v>
      </c>
      <c r="DT951" s="510">
        <v>0</v>
      </c>
      <c r="DU951" s="510" t="s">
        <v>152</v>
      </c>
      <c r="DV951" s="510" t="s">
        <v>152</v>
      </c>
      <c r="DW951" s="510">
        <v>0</v>
      </c>
      <c r="DX951" s="510"/>
      <c r="DY951" s="510"/>
      <c r="DZ951" s="510"/>
      <c r="EA951" s="510"/>
      <c r="EB951" s="510"/>
      <c r="EC951" s="510"/>
      <c r="ED951" s="510"/>
      <c r="EE951" s="510"/>
      <c r="EF951" s="510"/>
      <c r="EG951" s="510" t="s">
        <v>152</v>
      </c>
      <c r="EH951" s="510" t="s">
        <v>152</v>
      </c>
      <c r="EI951" s="510">
        <v>0</v>
      </c>
      <c r="EJ951" s="479"/>
      <c r="EK951" s="479"/>
      <c r="EL951" s="479"/>
      <c r="EM951" s="479"/>
      <c r="EN951" s="479"/>
      <c r="EO951" s="479"/>
      <c r="EP951" s="479"/>
      <c r="EQ951" s="479"/>
      <c r="ER951" s="479"/>
      <c r="ES951" s="479"/>
      <c r="ET951" s="479"/>
      <c r="EU951" s="479"/>
      <c r="EV951" s="479"/>
      <c r="EW951" s="479"/>
      <c r="EX951" s="479"/>
      <c r="EY951" s="479"/>
      <c r="EZ951" s="476"/>
      <c r="FA951" s="446">
        <f t="shared" si="2281"/>
        <v>6</v>
      </c>
      <c r="FB951" s="417">
        <f t="shared" si="2282"/>
        <v>2021</v>
      </c>
      <c r="FC951" s="448">
        <f t="shared" si="2294"/>
        <v>44348</v>
      </c>
      <c r="FD951" s="449">
        <f t="shared" si="2298"/>
        <v>30</v>
      </c>
      <c r="FE951" s="450"/>
      <c r="FF951" s="451">
        <f t="shared" si="2301"/>
        <v>0.86131386861313863</v>
      </c>
      <c r="FG951" s="450"/>
      <c r="FH951" s="452">
        <f t="shared" si="2283"/>
        <v>1.5496688741721854</v>
      </c>
      <c r="FI951" s="452">
        <f t="shared" si="2284"/>
        <v>1.3178807947019868</v>
      </c>
      <c r="FJ951" s="452">
        <f t="shared" si="2285"/>
        <v>1.5346534653465347</v>
      </c>
      <c r="FK951" s="452">
        <f t="shared" si="2286"/>
        <v>1.3465346534653466</v>
      </c>
      <c r="FL951" s="452">
        <f t="shared" si="2287"/>
        <v>1.1994633273703041</v>
      </c>
      <c r="FM951" s="452">
        <f t="shared" si="2288"/>
        <v>1.0912343470483006</v>
      </c>
      <c r="FN951" s="452">
        <f t="shared" si="2289"/>
        <v>1.2477341389728096</v>
      </c>
      <c r="FO951" s="452">
        <f t="shared" si="2290"/>
        <v>1.0740181268882176</v>
      </c>
      <c r="FP951" s="452">
        <f t="shared" si="2291"/>
        <v>1.1282051282051282</v>
      </c>
      <c r="FQ951" s="452">
        <f t="shared" si="2292"/>
        <v>1.0512820512820513</v>
      </c>
      <c r="FR951" s="453"/>
      <c r="FS951" s="446">
        <f t="shared" si="2311"/>
        <v>1960</v>
      </c>
      <c r="FT951" s="446">
        <f t="shared" si="2311"/>
        <v>70560</v>
      </c>
      <c r="FU951" s="446">
        <f t="shared" si="2311"/>
        <v>139160</v>
      </c>
      <c r="FV951" s="446">
        <f t="shared" si="2311"/>
        <v>225400</v>
      </c>
      <c r="FW951" s="446">
        <f t="shared" si="2311"/>
        <v>171687</v>
      </c>
      <c r="FX951" s="446">
        <f t="shared" si="2311"/>
        <v>129381</v>
      </c>
      <c r="FY951" s="446">
        <f t="shared" si="2311"/>
        <v>4268524</v>
      </c>
      <c r="FZ951" s="446">
        <f t="shared" si="2311"/>
        <v>8729132</v>
      </c>
      <c r="GA951" s="446">
        <f t="shared" si="2311"/>
        <v>421278</v>
      </c>
      <c r="GB951" s="446"/>
      <c r="GC951" s="446"/>
      <c r="GD951" s="446">
        <f t="shared" si="2312"/>
        <v>3524</v>
      </c>
      <c r="GE951" s="446" t="str">
        <f t="shared" si="2312"/>
        <v>-</v>
      </c>
      <c r="GF951" s="446">
        <f t="shared" si="2312"/>
        <v>169785</v>
      </c>
      <c r="GG951" s="446">
        <f t="shared" si="2312"/>
        <v>358778</v>
      </c>
      <c r="GH951" s="446">
        <f t="shared" si="2312"/>
        <v>30568</v>
      </c>
      <c r="GI951" s="446">
        <f t="shared" si="2312"/>
        <v>3849648</v>
      </c>
      <c r="GJ951" s="446">
        <f t="shared" si="2312"/>
        <v>1952460</v>
      </c>
      <c r="GK951" s="446">
        <f t="shared" si="2312"/>
        <v>6212</v>
      </c>
      <c r="GL951" s="446">
        <f t="shared" si="2312"/>
        <v>340728</v>
      </c>
      <c r="GM951" s="446">
        <f t="shared" si="2312"/>
        <v>4881</v>
      </c>
      <c r="GN951" s="446" t="str">
        <f t="shared" si="2304"/>
        <v>-</v>
      </c>
      <c r="GO951" s="446">
        <f t="shared" si="2313"/>
        <v>2832</v>
      </c>
      <c r="GP951" s="446">
        <f t="shared" si="2313"/>
        <v>9912</v>
      </c>
      <c r="GQ951" s="446">
        <f t="shared" si="2313"/>
        <v>0</v>
      </c>
      <c r="GR951" s="446"/>
      <c r="GS951" s="446"/>
      <c r="GT951" s="446"/>
      <c r="GU951" s="446"/>
      <c r="GV951" s="416"/>
      <c r="GW951" s="402"/>
      <c r="GX951" s="402"/>
      <c r="GY951" s="402"/>
      <c r="GZ951" s="402"/>
      <c r="HA951" s="402"/>
    </row>
    <row r="952" spans="1:209" ht="9.75" customHeight="1" x14ac:dyDescent="0.2">
      <c r="A952" s="493" t="str">
        <f t="shared" si="2309"/>
        <v>2021-22JUNERRU</v>
      </c>
      <c r="B952" s="494" t="str">
        <f t="shared" si="2296"/>
        <v>2021-22</v>
      </c>
      <c r="C952" s="480" t="s">
        <v>671</v>
      </c>
      <c r="D952" s="480" t="s">
        <v>659</v>
      </c>
      <c r="E952" s="480" t="s">
        <v>467</v>
      </c>
      <c r="F952" s="495" t="s">
        <v>454</v>
      </c>
      <c r="G952" s="511" t="s">
        <v>689</v>
      </c>
      <c r="H952" s="519">
        <v>190663</v>
      </c>
      <c r="I952" s="519">
        <v>145870</v>
      </c>
      <c r="J952" s="519">
        <v>2616409</v>
      </c>
      <c r="K952" s="519">
        <v>18</v>
      </c>
      <c r="L952" s="519">
        <v>0</v>
      </c>
      <c r="M952" s="519">
        <v>69</v>
      </c>
      <c r="N952" s="519">
        <v>114</v>
      </c>
      <c r="O952" s="519">
        <v>226</v>
      </c>
      <c r="P952" s="519">
        <v>617</v>
      </c>
      <c r="Q952" s="519">
        <v>0</v>
      </c>
      <c r="R952" s="519">
        <v>1501</v>
      </c>
      <c r="S952" s="519">
        <v>115645</v>
      </c>
      <c r="T952" s="519">
        <v>9357</v>
      </c>
      <c r="U952" s="519">
        <v>6550</v>
      </c>
      <c r="V952" s="519">
        <v>63816</v>
      </c>
      <c r="W952" s="519">
        <v>19931</v>
      </c>
      <c r="X952" s="519">
        <v>1460</v>
      </c>
      <c r="Y952" s="519">
        <v>3681499</v>
      </c>
      <c r="Z952" s="519">
        <v>393</v>
      </c>
      <c r="AA952" s="519">
        <v>657</v>
      </c>
      <c r="AB952" s="519">
        <v>4093156</v>
      </c>
      <c r="AC952" s="519">
        <v>625</v>
      </c>
      <c r="AD952" s="519">
        <v>1058</v>
      </c>
      <c r="AE952" s="519">
        <v>104691922</v>
      </c>
      <c r="AF952" s="519">
        <v>1641</v>
      </c>
      <c r="AG952" s="519">
        <v>3498</v>
      </c>
      <c r="AH952" s="519">
        <v>101654980</v>
      </c>
      <c r="AI952" s="519">
        <v>5100</v>
      </c>
      <c r="AJ952" s="519">
        <v>12338</v>
      </c>
      <c r="AK952" s="519">
        <v>17803329</v>
      </c>
      <c r="AL952" s="519">
        <v>12194</v>
      </c>
      <c r="AM952" s="519">
        <v>26409</v>
      </c>
      <c r="AN952" s="519"/>
      <c r="AO952" s="519"/>
      <c r="AP952" s="519"/>
      <c r="AQ952" s="519"/>
      <c r="AR952" s="519"/>
      <c r="AS952" s="519"/>
      <c r="AT952" s="519">
        <v>17138</v>
      </c>
      <c r="AU952" s="519">
        <v>312</v>
      </c>
      <c r="AV952" s="519">
        <v>2885</v>
      </c>
      <c r="AW952" s="519">
        <v>3285</v>
      </c>
      <c r="AX952" s="519">
        <v>186</v>
      </c>
      <c r="AY952" s="519">
        <v>13755</v>
      </c>
      <c r="AZ952" s="519">
        <v>0</v>
      </c>
      <c r="BA952" s="519"/>
      <c r="BB952" s="519"/>
      <c r="BC952" s="519"/>
      <c r="BD952" s="519"/>
      <c r="BE952" s="519"/>
      <c r="BF952" s="519"/>
      <c r="BG952" s="519"/>
      <c r="BH952" s="519"/>
      <c r="BI952" s="519">
        <v>59523</v>
      </c>
      <c r="BJ952" s="519">
        <v>4965</v>
      </c>
      <c r="BK952" s="519">
        <v>34019</v>
      </c>
      <c r="BL952" s="519">
        <v>98507</v>
      </c>
      <c r="BM952" s="519">
        <v>23884</v>
      </c>
      <c r="BN952" s="519">
        <v>18452</v>
      </c>
      <c r="BO952" s="519">
        <v>16441</v>
      </c>
      <c r="BP952" s="519">
        <v>12879</v>
      </c>
      <c r="BQ952" s="519">
        <v>93078</v>
      </c>
      <c r="BR952" s="519">
        <v>70839</v>
      </c>
      <c r="BS952" s="519">
        <v>30541</v>
      </c>
      <c r="BT952" s="519">
        <v>22635</v>
      </c>
      <c r="BU952" s="519">
        <v>2050</v>
      </c>
      <c r="BV952" s="519">
        <v>1538</v>
      </c>
      <c r="BW952" s="519">
        <v>146</v>
      </c>
      <c r="BX952" s="519">
        <v>83395</v>
      </c>
      <c r="BY952" s="519">
        <v>571</v>
      </c>
      <c r="BZ952" s="519">
        <v>899</v>
      </c>
      <c r="CA952" s="519">
        <v>79</v>
      </c>
      <c r="CB952" s="519">
        <v>38990</v>
      </c>
      <c r="CC952" s="519">
        <v>494</v>
      </c>
      <c r="CD952" s="519">
        <v>910</v>
      </c>
      <c r="CE952" s="519">
        <v>9132</v>
      </c>
      <c r="CF952" s="519">
        <v>3559114</v>
      </c>
      <c r="CG952" s="519">
        <v>390</v>
      </c>
      <c r="CH952" s="519">
        <v>653</v>
      </c>
      <c r="CI952" s="519">
        <v>3262</v>
      </c>
      <c r="CJ952" s="519">
        <v>5735771</v>
      </c>
      <c r="CK952" s="519">
        <v>1758</v>
      </c>
      <c r="CL952" s="519">
        <v>3610</v>
      </c>
      <c r="CM952" s="519">
        <v>1218</v>
      </c>
      <c r="CN952" s="519">
        <v>1790994</v>
      </c>
      <c r="CO952" s="519">
        <v>1470</v>
      </c>
      <c r="CP952" s="519">
        <v>3402</v>
      </c>
      <c r="CQ952" s="519">
        <v>59336</v>
      </c>
      <c r="CR952" s="519">
        <v>97165157</v>
      </c>
      <c r="CS952" s="519">
        <v>1638</v>
      </c>
      <c r="CT952" s="519">
        <v>3492</v>
      </c>
      <c r="CU952" s="519">
        <v>1058</v>
      </c>
      <c r="CV952" s="519">
        <v>7194375</v>
      </c>
      <c r="CW952" s="519">
        <v>6800</v>
      </c>
      <c r="CX952" s="519">
        <v>14997</v>
      </c>
      <c r="CY952" s="519">
        <v>265</v>
      </c>
      <c r="CZ952" s="519">
        <v>1560336</v>
      </c>
      <c r="DA952" s="519">
        <v>5888</v>
      </c>
      <c r="DB952" s="519">
        <v>12068</v>
      </c>
      <c r="DC952" s="519">
        <v>1026</v>
      </c>
      <c r="DD952" s="519">
        <v>10873939</v>
      </c>
      <c r="DE952" s="519">
        <v>10598</v>
      </c>
      <c r="DF952" s="519">
        <v>21110</v>
      </c>
      <c r="DG952" s="519">
        <v>57</v>
      </c>
      <c r="DH952" s="519">
        <v>480756</v>
      </c>
      <c r="DI952" s="519">
        <v>8434</v>
      </c>
      <c r="DJ952" s="519">
        <v>15502</v>
      </c>
      <c r="DK952" s="519">
        <v>807</v>
      </c>
      <c r="DL952" s="519">
        <v>269493</v>
      </c>
      <c r="DM952" s="519">
        <v>334</v>
      </c>
      <c r="DN952" s="519">
        <v>592</v>
      </c>
      <c r="DO952" s="519">
        <v>4749</v>
      </c>
      <c r="DP952" s="519">
        <v>383622</v>
      </c>
      <c r="DQ952" s="519">
        <v>81</v>
      </c>
      <c r="DR952" s="519">
        <v>178</v>
      </c>
      <c r="DS952" s="519">
        <v>201</v>
      </c>
      <c r="DT952" s="519">
        <v>548984</v>
      </c>
      <c r="DU952" s="519">
        <v>2731</v>
      </c>
      <c r="DV952" s="519">
        <v>5787</v>
      </c>
      <c r="DW952" s="519">
        <v>176</v>
      </c>
      <c r="DX952" s="519"/>
      <c r="DY952" s="519"/>
      <c r="DZ952" s="519"/>
      <c r="EA952" s="519"/>
      <c r="EB952" s="519"/>
      <c r="EC952" s="519"/>
      <c r="ED952" s="519"/>
      <c r="EE952" s="519"/>
      <c r="EF952" s="519"/>
      <c r="EG952" s="519" t="s">
        <v>152</v>
      </c>
      <c r="EH952" s="519" t="s">
        <v>152</v>
      </c>
      <c r="EI952" s="519">
        <v>0</v>
      </c>
      <c r="EJ952" s="512"/>
      <c r="EK952" s="512"/>
      <c r="EL952" s="512"/>
      <c r="EM952" s="512"/>
      <c r="EN952" s="512"/>
      <c r="EO952" s="512"/>
      <c r="EP952" s="512"/>
      <c r="EQ952" s="512"/>
      <c r="ER952" s="512"/>
      <c r="ES952" s="512"/>
      <c r="ET952" s="512"/>
      <c r="EU952" s="512"/>
      <c r="EV952" s="512"/>
      <c r="EW952" s="512"/>
      <c r="EX952" s="512"/>
      <c r="EY952" s="512"/>
      <c r="EZ952" s="514"/>
      <c r="FA952" s="520">
        <f t="shared" si="2281"/>
        <v>6</v>
      </c>
      <c r="FB952" s="493">
        <f t="shared" si="2282"/>
        <v>2021</v>
      </c>
      <c r="FC952" s="498">
        <f t="shared" si="2294"/>
        <v>44348</v>
      </c>
      <c r="FD952" s="499">
        <f t="shared" si="2298"/>
        <v>30</v>
      </c>
      <c r="FE952" s="500"/>
      <c r="FF952" s="515">
        <f t="shared" si="2301"/>
        <v>0.54336384439359264</v>
      </c>
      <c r="FG952" s="500"/>
      <c r="FH952" s="481">
        <f t="shared" si="2283"/>
        <v>2.5525275195041144</v>
      </c>
      <c r="FI952" s="481">
        <f t="shared" si="2284"/>
        <v>1.9719995725125574</v>
      </c>
      <c r="FJ952" s="481">
        <f t="shared" si="2285"/>
        <v>2.5100763358778626</v>
      </c>
      <c r="FK952" s="481">
        <f t="shared" si="2286"/>
        <v>1.9662595419847329</v>
      </c>
      <c r="FL952" s="481">
        <f t="shared" si="2287"/>
        <v>1.4585370440015044</v>
      </c>
      <c r="FM952" s="481">
        <f t="shared" si="2288"/>
        <v>1.1100507709665288</v>
      </c>
      <c r="FN952" s="481">
        <f t="shared" si="2289"/>
        <v>1.532336561135919</v>
      </c>
      <c r="FO952" s="481">
        <f t="shared" si="2290"/>
        <v>1.1356680547890221</v>
      </c>
      <c r="FP952" s="481">
        <f t="shared" si="2291"/>
        <v>1.404109589041096</v>
      </c>
      <c r="FQ952" s="481">
        <f t="shared" si="2292"/>
        <v>1.0534246575342465</v>
      </c>
      <c r="FR952" s="501"/>
      <c r="FS952" s="482">
        <f t="shared" si="2311"/>
        <v>0</v>
      </c>
      <c r="FT952" s="482">
        <f t="shared" si="2311"/>
        <v>10065030</v>
      </c>
      <c r="FU952" s="482">
        <f t="shared" si="2311"/>
        <v>16629180</v>
      </c>
      <c r="FV952" s="482">
        <f t="shared" si="2311"/>
        <v>32966620</v>
      </c>
      <c r="FW952" s="482">
        <f t="shared" si="2311"/>
        <v>6147549</v>
      </c>
      <c r="FX952" s="482">
        <f t="shared" si="2311"/>
        <v>6929900</v>
      </c>
      <c r="FY952" s="482">
        <f t="shared" si="2311"/>
        <v>223228368</v>
      </c>
      <c r="FZ952" s="482">
        <f t="shared" si="2311"/>
        <v>245908678</v>
      </c>
      <c r="GA952" s="482">
        <f t="shared" si="2311"/>
        <v>38557140</v>
      </c>
      <c r="GB952" s="482"/>
      <c r="GC952" s="482"/>
      <c r="GD952" s="482">
        <f t="shared" si="2312"/>
        <v>131254</v>
      </c>
      <c r="GE952" s="482">
        <f t="shared" si="2312"/>
        <v>71890</v>
      </c>
      <c r="GF952" s="482">
        <f t="shared" si="2312"/>
        <v>5963196</v>
      </c>
      <c r="GG952" s="482">
        <f t="shared" si="2312"/>
        <v>11775820</v>
      </c>
      <c r="GH952" s="482">
        <f t="shared" si="2312"/>
        <v>4143636</v>
      </c>
      <c r="GI952" s="482">
        <f t="shared" si="2312"/>
        <v>207201312</v>
      </c>
      <c r="GJ952" s="482">
        <f t="shared" si="2312"/>
        <v>15866826</v>
      </c>
      <c r="GK952" s="482">
        <f t="shared" si="2312"/>
        <v>3198020</v>
      </c>
      <c r="GL952" s="482">
        <f t="shared" si="2312"/>
        <v>21658860</v>
      </c>
      <c r="GM952" s="482">
        <f t="shared" si="2312"/>
        <v>883614</v>
      </c>
      <c r="GN952" s="482">
        <f t="shared" si="2304"/>
        <v>1163187</v>
      </c>
      <c r="GO952" s="482">
        <f t="shared" si="2313"/>
        <v>477744</v>
      </c>
      <c r="GP952" s="482">
        <f t="shared" si="2313"/>
        <v>845322</v>
      </c>
      <c r="GQ952" s="482">
        <f t="shared" si="2313"/>
        <v>0</v>
      </c>
      <c r="GR952" s="482"/>
      <c r="GS952" s="482"/>
      <c r="GT952" s="482"/>
      <c r="GU952" s="482"/>
      <c r="GV952" s="502"/>
      <c r="GW952" s="402"/>
      <c r="GX952" s="402"/>
      <c r="GY952" s="402"/>
      <c r="GZ952" s="402"/>
      <c r="HA952" s="402"/>
    </row>
    <row r="953" spans="1:209" ht="9.75" customHeight="1" x14ac:dyDescent="0.2">
      <c r="A953" s="417" t="str">
        <f t="shared" si="2309"/>
        <v>2021-22JUNERX6</v>
      </c>
      <c r="B953" s="458" t="str">
        <f t="shared" si="2296"/>
        <v>2021-22</v>
      </c>
      <c r="C953" s="402" t="s">
        <v>671</v>
      </c>
      <c r="D953" s="402" t="s">
        <v>646</v>
      </c>
      <c r="E953" s="402" t="s">
        <v>645</v>
      </c>
      <c r="F953" s="478" t="s">
        <v>448</v>
      </c>
      <c r="G953" s="478" t="s">
        <v>690</v>
      </c>
      <c r="H953" s="510">
        <v>52471</v>
      </c>
      <c r="I953" s="510">
        <v>39888</v>
      </c>
      <c r="J953" s="510">
        <v>837274</v>
      </c>
      <c r="K953" s="510">
        <v>21</v>
      </c>
      <c r="L953" s="510">
        <v>3</v>
      </c>
      <c r="M953" s="510">
        <v>52</v>
      </c>
      <c r="N953" s="510">
        <v>84</v>
      </c>
      <c r="O953" s="510">
        <v>164</v>
      </c>
      <c r="P953" s="510">
        <v>127</v>
      </c>
      <c r="Q953" s="510">
        <v>2869</v>
      </c>
      <c r="R953" s="510">
        <v>11</v>
      </c>
      <c r="S953" s="510">
        <v>37491</v>
      </c>
      <c r="T953" s="510">
        <v>3136</v>
      </c>
      <c r="U953" s="510">
        <v>2010</v>
      </c>
      <c r="V953" s="510">
        <v>20939</v>
      </c>
      <c r="W953" s="510">
        <v>6267</v>
      </c>
      <c r="X953" s="510">
        <v>378</v>
      </c>
      <c r="Y953" s="510">
        <v>1355027</v>
      </c>
      <c r="Z953" s="510">
        <v>432</v>
      </c>
      <c r="AA953" s="510">
        <v>762</v>
      </c>
      <c r="AB953" s="510">
        <v>987921</v>
      </c>
      <c r="AC953" s="510">
        <v>492</v>
      </c>
      <c r="AD953" s="510">
        <v>910</v>
      </c>
      <c r="AE953" s="510">
        <v>41982239</v>
      </c>
      <c r="AF953" s="510">
        <v>2005</v>
      </c>
      <c r="AG953" s="510">
        <v>4074</v>
      </c>
      <c r="AH953" s="510">
        <v>42790188</v>
      </c>
      <c r="AI953" s="510">
        <v>6828</v>
      </c>
      <c r="AJ953" s="510">
        <v>17036</v>
      </c>
      <c r="AK953" s="510">
        <v>2407972</v>
      </c>
      <c r="AL953" s="510">
        <v>6370</v>
      </c>
      <c r="AM953" s="510">
        <v>16264</v>
      </c>
      <c r="AN953" s="510"/>
      <c r="AO953" s="510"/>
      <c r="AP953" s="510"/>
      <c r="AQ953" s="510"/>
      <c r="AR953" s="510"/>
      <c r="AS953" s="510"/>
      <c r="AT953" s="510">
        <v>3805</v>
      </c>
      <c r="AU953" s="510">
        <v>35</v>
      </c>
      <c r="AV953" s="510">
        <v>221</v>
      </c>
      <c r="AW953" s="510">
        <v>1444</v>
      </c>
      <c r="AX953" s="510">
        <v>235</v>
      </c>
      <c r="AY953" s="510">
        <v>3314</v>
      </c>
      <c r="AZ953" s="510">
        <v>0</v>
      </c>
      <c r="BA953" s="510"/>
      <c r="BB953" s="510"/>
      <c r="BC953" s="510"/>
      <c r="BD953" s="510"/>
      <c r="BE953" s="510"/>
      <c r="BF953" s="510"/>
      <c r="BG953" s="510"/>
      <c r="BH953" s="510"/>
      <c r="BI953" s="510">
        <v>19965</v>
      </c>
      <c r="BJ953" s="510">
        <v>3814</v>
      </c>
      <c r="BK953" s="510">
        <v>9907</v>
      </c>
      <c r="BL953" s="510">
        <v>33686</v>
      </c>
      <c r="BM953" s="510">
        <v>5867</v>
      </c>
      <c r="BN953" s="510">
        <v>4577</v>
      </c>
      <c r="BO953" s="510">
        <v>3724</v>
      </c>
      <c r="BP953" s="510">
        <v>2943</v>
      </c>
      <c r="BQ953" s="510">
        <v>27187</v>
      </c>
      <c r="BR953" s="510">
        <v>22695</v>
      </c>
      <c r="BS953" s="510">
        <v>10291</v>
      </c>
      <c r="BT953" s="510">
        <v>6759</v>
      </c>
      <c r="BU953" s="510">
        <v>662</v>
      </c>
      <c r="BV953" s="510">
        <v>409</v>
      </c>
      <c r="BW953" s="510">
        <v>82</v>
      </c>
      <c r="BX953" s="510">
        <v>46598</v>
      </c>
      <c r="BY953" s="510">
        <v>568</v>
      </c>
      <c r="BZ953" s="510">
        <v>933</v>
      </c>
      <c r="CA953" s="510">
        <v>92</v>
      </c>
      <c r="CB953" s="510">
        <v>36909</v>
      </c>
      <c r="CC953" s="510">
        <v>401</v>
      </c>
      <c r="CD953" s="510">
        <v>778</v>
      </c>
      <c r="CE953" s="510">
        <v>2962</v>
      </c>
      <c r="CF953" s="510">
        <v>1271520</v>
      </c>
      <c r="CG953" s="510">
        <v>429</v>
      </c>
      <c r="CH953" s="510">
        <v>755</v>
      </c>
      <c r="CI953" s="510">
        <v>2584</v>
      </c>
      <c r="CJ953" s="510">
        <v>5128793</v>
      </c>
      <c r="CK953" s="510">
        <v>1985</v>
      </c>
      <c r="CL953" s="510">
        <v>3963</v>
      </c>
      <c r="CM953" s="510">
        <v>627</v>
      </c>
      <c r="CN953" s="510">
        <v>1091322</v>
      </c>
      <c r="CO953" s="510">
        <v>1741</v>
      </c>
      <c r="CP953" s="510">
        <v>3644</v>
      </c>
      <c r="CQ953" s="510">
        <v>17728</v>
      </c>
      <c r="CR953" s="510">
        <v>35762124</v>
      </c>
      <c r="CS953" s="510">
        <v>2017</v>
      </c>
      <c r="CT953" s="510">
        <v>4100</v>
      </c>
      <c r="CU953" s="510">
        <v>1157</v>
      </c>
      <c r="CV953" s="510">
        <v>8113839</v>
      </c>
      <c r="CW953" s="510">
        <v>7013</v>
      </c>
      <c r="CX953" s="510">
        <v>13943</v>
      </c>
      <c r="CY953" s="510">
        <v>467</v>
      </c>
      <c r="CZ953" s="510">
        <v>4003446</v>
      </c>
      <c r="DA953" s="510">
        <v>8573</v>
      </c>
      <c r="DB953" s="510">
        <v>18618</v>
      </c>
      <c r="DC953" s="510">
        <v>1083</v>
      </c>
      <c r="DD953" s="510">
        <v>10488211</v>
      </c>
      <c r="DE953" s="510">
        <v>9684</v>
      </c>
      <c r="DF953" s="510">
        <v>19688</v>
      </c>
      <c r="DG953" s="510">
        <v>189</v>
      </c>
      <c r="DH953" s="510">
        <v>2361968</v>
      </c>
      <c r="DI953" s="510">
        <v>12497</v>
      </c>
      <c r="DJ953" s="510">
        <v>27980</v>
      </c>
      <c r="DK953" s="510">
        <v>87</v>
      </c>
      <c r="DL953" s="510">
        <v>43946</v>
      </c>
      <c r="DM953" s="510">
        <v>505</v>
      </c>
      <c r="DN953" s="510">
        <v>878</v>
      </c>
      <c r="DO953" s="510">
        <v>1691</v>
      </c>
      <c r="DP953" s="510">
        <v>69323</v>
      </c>
      <c r="DQ953" s="510">
        <v>41</v>
      </c>
      <c r="DR953" s="510">
        <v>90</v>
      </c>
      <c r="DS953" s="510">
        <v>0</v>
      </c>
      <c r="DT953" s="510">
        <v>0</v>
      </c>
      <c r="DU953" s="510" t="s">
        <v>152</v>
      </c>
      <c r="DV953" s="510" t="s">
        <v>152</v>
      </c>
      <c r="DW953" s="510">
        <v>0</v>
      </c>
      <c r="DX953" s="510"/>
      <c r="DY953" s="510"/>
      <c r="DZ953" s="510"/>
      <c r="EA953" s="510"/>
      <c r="EB953" s="510"/>
      <c r="EC953" s="510"/>
      <c r="ED953" s="510"/>
      <c r="EE953" s="510"/>
      <c r="EF953" s="510"/>
      <c r="EG953" s="510" t="s">
        <v>152</v>
      </c>
      <c r="EH953" s="510" t="s">
        <v>152</v>
      </c>
      <c r="EI953" s="510">
        <v>0</v>
      </c>
      <c r="EJ953" s="479"/>
      <c r="EK953" s="479"/>
      <c r="EL953" s="479"/>
      <c r="EM953" s="479"/>
      <c r="EN953" s="479"/>
      <c r="EO953" s="479"/>
      <c r="EP953" s="479"/>
      <c r="EQ953" s="479"/>
      <c r="ER953" s="479"/>
      <c r="ES953" s="479"/>
      <c r="ET953" s="479"/>
      <c r="EU953" s="479"/>
      <c r="EV953" s="479"/>
      <c r="EW953" s="479"/>
      <c r="EX953" s="479"/>
      <c r="EY953" s="479"/>
      <c r="EZ953" s="476"/>
      <c r="FA953" s="446">
        <f t="shared" si="2281"/>
        <v>6</v>
      </c>
      <c r="FB953" s="417">
        <f t="shared" si="2282"/>
        <v>2021</v>
      </c>
      <c r="FC953" s="448">
        <f t="shared" si="2294"/>
        <v>44348</v>
      </c>
      <c r="FD953" s="449">
        <f t="shared" si="2298"/>
        <v>30</v>
      </c>
      <c r="FE953" s="450"/>
      <c r="FF953" s="451">
        <f t="shared" si="2301"/>
        <v>0.56198072449318714</v>
      </c>
      <c r="FG953" s="450"/>
      <c r="FH953" s="452">
        <f t="shared" si="2283"/>
        <v>1.8708545918367347</v>
      </c>
      <c r="FI953" s="452">
        <f t="shared" si="2284"/>
        <v>1.4595025510204083</v>
      </c>
      <c r="FJ953" s="452">
        <f t="shared" si="2285"/>
        <v>1.8527363184079602</v>
      </c>
      <c r="FK953" s="452">
        <f t="shared" si="2286"/>
        <v>1.464179104477612</v>
      </c>
      <c r="FL953" s="452">
        <f t="shared" si="2287"/>
        <v>1.2983905630641386</v>
      </c>
      <c r="FM953" s="452">
        <f t="shared" si="2288"/>
        <v>1.0838626486460672</v>
      </c>
      <c r="FN953" s="452">
        <f t="shared" si="2289"/>
        <v>1.6420935056645922</v>
      </c>
      <c r="FO953" s="452">
        <f t="shared" si="2290"/>
        <v>1.0785064624222116</v>
      </c>
      <c r="FP953" s="452">
        <f t="shared" si="2291"/>
        <v>1.7513227513227514</v>
      </c>
      <c r="FQ953" s="452">
        <f t="shared" si="2292"/>
        <v>1.0820105820105821</v>
      </c>
      <c r="FR953" s="453"/>
      <c r="FS953" s="446">
        <f t="shared" ref="FS953:GA962" si="2314">IFERROR(HLOOKUP(FS$1,$H$5:$HA$10112,MATCH($A953,$A$5:$A$10112,0),0)*HLOOKUP(FS$2,$H$5:$HA$10112,MATCH($A953,$A$5:$A$10112,0),0),"-")</f>
        <v>119664</v>
      </c>
      <c r="FT953" s="446">
        <f t="shared" si="2314"/>
        <v>2074176</v>
      </c>
      <c r="FU953" s="446">
        <f t="shared" si="2314"/>
        <v>3350592</v>
      </c>
      <c r="FV953" s="446">
        <f t="shared" si="2314"/>
        <v>6541632</v>
      </c>
      <c r="FW953" s="446">
        <f t="shared" si="2314"/>
        <v>2389632</v>
      </c>
      <c r="FX953" s="446">
        <f t="shared" si="2314"/>
        <v>1829100</v>
      </c>
      <c r="FY953" s="446">
        <f t="shared" si="2314"/>
        <v>85305486</v>
      </c>
      <c r="FZ953" s="446">
        <f t="shared" si="2314"/>
        <v>106764612</v>
      </c>
      <c r="GA953" s="446">
        <f t="shared" si="2314"/>
        <v>6147792</v>
      </c>
      <c r="GB953" s="446"/>
      <c r="GC953" s="446"/>
      <c r="GD953" s="446">
        <f t="shared" si="2312"/>
        <v>76506</v>
      </c>
      <c r="GE953" s="446">
        <f t="shared" si="2312"/>
        <v>71576</v>
      </c>
      <c r="GF953" s="446">
        <f t="shared" si="2312"/>
        <v>2236310</v>
      </c>
      <c r="GG953" s="446">
        <f t="shared" si="2312"/>
        <v>10240392</v>
      </c>
      <c r="GH953" s="446">
        <f t="shared" si="2312"/>
        <v>2284788</v>
      </c>
      <c r="GI953" s="446">
        <f t="shared" si="2312"/>
        <v>72684800</v>
      </c>
      <c r="GJ953" s="446">
        <f t="shared" si="2312"/>
        <v>16132051</v>
      </c>
      <c r="GK953" s="446">
        <f t="shared" si="2312"/>
        <v>8694606</v>
      </c>
      <c r="GL953" s="446">
        <f t="shared" si="2312"/>
        <v>21322104</v>
      </c>
      <c r="GM953" s="446">
        <f t="shared" si="2312"/>
        <v>5288220</v>
      </c>
      <c r="GN953" s="446" t="str">
        <f t="shared" si="2304"/>
        <v>-</v>
      </c>
      <c r="GO953" s="446">
        <f t="shared" si="2313"/>
        <v>76386</v>
      </c>
      <c r="GP953" s="446">
        <f t="shared" si="2313"/>
        <v>152190</v>
      </c>
      <c r="GQ953" s="446">
        <f t="shared" si="2313"/>
        <v>0</v>
      </c>
      <c r="GR953" s="446"/>
      <c r="GS953" s="446"/>
      <c r="GT953" s="446"/>
      <c r="GU953" s="446"/>
      <c r="GV953" s="416"/>
      <c r="GW953" s="402"/>
      <c r="GX953" s="402"/>
      <c r="GY953" s="402"/>
      <c r="GZ953" s="402"/>
      <c r="HA953" s="402"/>
    </row>
    <row r="954" spans="1:209" ht="9.75" customHeight="1" x14ac:dyDescent="0.2">
      <c r="A954" s="417" t="str">
        <f t="shared" si="2309"/>
        <v>2021-22JUNERX7</v>
      </c>
      <c r="B954" s="458" t="str">
        <f t="shared" si="2296"/>
        <v>2021-22</v>
      </c>
      <c r="C954" s="402" t="s">
        <v>671</v>
      </c>
      <c r="D954" s="402" t="s">
        <v>649</v>
      </c>
      <c r="E954" s="402" t="s">
        <v>462</v>
      </c>
      <c r="F954" s="478" t="s">
        <v>449</v>
      </c>
      <c r="G954" s="478" t="s">
        <v>691</v>
      </c>
      <c r="H954" s="510">
        <v>155836</v>
      </c>
      <c r="I954" s="510">
        <v>132491</v>
      </c>
      <c r="J954" s="510">
        <v>2197173</v>
      </c>
      <c r="K954" s="510">
        <v>17</v>
      </c>
      <c r="L954" s="510">
        <v>1</v>
      </c>
      <c r="M954" s="510">
        <v>60</v>
      </c>
      <c r="N954" s="510">
        <v>87</v>
      </c>
      <c r="O954" s="510">
        <v>141</v>
      </c>
      <c r="P954" s="510">
        <v>224</v>
      </c>
      <c r="Q954" s="510">
        <v>17997</v>
      </c>
      <c r="R954" s="510">
        <v>3277</v>
      </c>
      <c r="S954" s="510">
        <v>98404</v>
      </c>
      <c r="T954" s="510">
        <v>12458</v>
      </c>
      <c r="U954" s="510">
        <v>8790</v>
      </c>
      <c r="V954" s="510">
        <v>54028</v>
      </c>
      <c r="W954" s="510">
        <v>13355</v>
      </c>
      <c r="X954" s="510">
        <v>681</v>
      </c>
      <c r="Y954" s="510">
        <v>6220546</v>
      </c>
      <c r="Z954" s="510">
        <v>499</v>
      </c>
      <c r="AA954" s="510">
        <v>843</v>
      </c>
      <c r="AB954" s="510">
        <v>5671348</v>
      </c>
      <c r="AC954" s="510">
        <v>645</v>
      </c>
      <c r="AD954" s="510">
        <v>1115</v>
      </c>
      <c r="AE954" s="510">
        <v>123970521</v>
      </c>
      <c r="AF954" s="510">
        <v>2295</v>
      </c>
      <c r="AG954" s="510">
        <v>4678</v>
      </c>
      <c r="AH954" s="510">
        <v>159035711</v>
      </c>
      <c r="AI954" s="510">
        <v>11908</v>
      </c>
      <c r="AJ954" s="510">
        <v>28435</v>
      </c>
      <c r="AK954" s="510">
        <v>18882910</v>
      </c>
      <c r="AL954" s="510">
        <v>27728</v>
      </c>
      <c r="AM954" s="510">
        <v>55778</v>
      </c>
      <c r="AN954" s="510"/>
      <c r="AO954" s="510"/>
      <c r="AP954" s="510"/>
      <c r="AQ954" s="510"/>
      <c r="AR954" s="510"/>
      <c r="AS954" s="510"/>
      <c r="AT954" s="510">
        <v>8916</v>
      </c>
      <c r="AU954" s="510">
        <v>520</v>
      </c>
      <c r="AV954" s="510">
        <v>6074</v>
      </c>
      <c r="AW954" s="510">
        <v>819</v>
      </c>
      <c r="AX954" s="510">
        <v>689</v>
      </c>
      <c r="AY954" s="510">
        <v>1633</v>
      </c>
      <c r="AZ954" s="510">
        <v>203</v>
      </c>
      <c r="BA954" s="510"/>
      <c r="BB954" s="510"/>
      <c r="BC954" s="510"/>
      <c r="BD954" s="510"/>
      <c r="BE954" s="510"/>
      <c r="BF954" s="510"/>
      <c r="BG954" s="510"/>
      <c r="BH954" s="510"/>
      <c r="BI954" s="510">
        <v>52447</v>
      </c>
      <c r="BJ954" s="510">
        <v>7536</v>
      </c>
      <c r="BK954" s="510">
        <v>29505</v>
      </c>
      <c r="BL954" s="510">
        <v>89488</v>
      </c>
      <c r="BM954" s="510">
        <v>24384</v>
      </c>
      <c r="BN954" s="510">
        <v>19579</v>
      </c>
      <c r="BO954" s="510">
        <v>17085</v>
      </c>
      <c r="BP954" s="510">
        <v>13931</v>
      </c>
      <c r="BQ954" s="510">
        <v>75332</v>
      </c>
      <c r="BR954" s="510">
        <v>56627</v>
      </c>
      <c r="BS954" s="510">
        <v>20576</v>
      </c>
      <c r="BT954" s="510">
        <v>13875</v>
      </c>
      <c r="BU954" s="510">
        <v>857</v>
      </c>
      <c r="BV954" s="510">
        <v>632</v>
      </c>
      <c r="BW954" s="510">
        <v>125</v>
      </c>
      <c r="BX954" s="510">
        <v>90136</v>
      </c>
      <c r="BY954" s="510">
        <v>721</v>
      </c>
      <c r="BZ954" s="510">
        <v>1079</v>
      </c>
      <c r="CA954" s="510">
        <v>42</v>
      </c>
      <c r="CB954" s="510">
        <v>22727</v>
      </c>
      <c r="CC954" s="510">
        <v>541</v>
      </c>
      <c r="CD954" s="510">
        <v>1098</v>
      </c>
      <c r="CE954" s="510">
        <v>12291</v>
      </c>
      <c r="CF954" s="510">
        <v>6107683</v>
      </c>
      <c r="CG954" s="510">
        <v>497</v>
      </c>
      <c r="CH954" s="510">
        <v>840</v>
      </c>
      <c r="CI954" s="510">
        <v>3971</v>
      </c>
      <c r="CJ954" s="510">
        <v>9700791</v>
      </c>
      <c r="CK954" s="510">
        <v>2443</v>
      </c>
      <c r="CL954" s="510">
        <v>4642</v>
      </c>
      <c r="CM954" s="510">
        <v>2110</v>
      </c>
      <c r="CN954" s="510">
        <v>4924042</v>
      </c>
      <c r="CO954" s="510">
        <v>2334</v>
      </c>
      <c r="CP954" s="510">
        <v>4828</v>
      </c>
      <c r="CQ954" s="510">
        <v>47947</v>
      </c>
      <c r="CR954" s="510">
        <v>109345688</v>
      </c>
      <c r="CS954" s="510">
        <v>2281</v>
      </c>
      <c r="CT954" s="510">
        <v>4675</v>
      </c>
      <c r="CU954" s="510">
        <v>2517</v>
      </c>
      <c r="CV954" s="510">
        <v>35164837</v>
      </c>
      <c r="CW954" s="510">
        <v>13971</v>
      </c>
      <c r="CX954" s="510">
        <v>30800</v>
      </c>
      <c r="CY954" s="510">
        <v>1365</v>
      </c>
      <c r="CZ954" s="510">
        <v>19008382</v>
      </c>
      <c r="DA954" s="510">
        <v>13926</v>
      </c>
      <c r="DB954" s="510">
        <v>33025</v>
      </c>
      <c r="DC954" s="510">
        <v>1188</v>
      </c>
      <c r="DD954" s="510">
        <v>26446282</v>
      </c>
      <c r="DE954" s="510">
        <v>22261</v>
      </c>
      <c r="DF954" s="510">
        <v>55194</v>
      </c>
      <c r="DG954" s="510">
        <v>652</v>
      </c>
      <c r="DH954" s="510">
        <v>17707629</v>
      </c>
      <c r="DI954" s="510">
        <v>27159</v>
      </c>
      <c r="DJ954" s="510">
        <v>60688</v>
      </c>
      <c r="DK954" s="510">
        <v>293</v>
      </c>
      <c r="DL954" s="510">
        <v>112653</v>
      </c>
      <c r="DM954" s="510">
        <v>384</v>
      </c>
      <c r="DN954" s="510">
        <v>660</v>
      </c>
      <c r="DO954" s="510">
        <v>6449</v>
      </c>
      <c r="DP954" s="510">
        <v>301229</v>
      </c>
      <c r="DQ954" s="510">
        <v>47</v>
      </c>
      <c r="DR954" s="510">
        <v>98</v>
      </c>
      <c r="DS954" s="510">
        <v>96</v>
      </c>
      <c r="DT954" s="510">
        <v>278444</v>
      </c>
      <c r="DU954" s="510">
        <v>2900</v>
      </c>
      <c r="DV954" s="510">
        <v>5314</v>
      </c>
      <c r="DW954" s="510">
        <v>70</v>
      </c>
      <c r="DX954" s="510"/>
      <c r="DY954" s="510"/>
      <c r="DZ954" s="510"/>
      <c r="EA954" s="510"/>
      <c r="EB954" s="510"/>
      <c r="EC954" s="510"/>
      <c r="ED954" s="510"/>
      <c r="EE954" s="510"/>
      <c r="EF954" s="510"/>
      <c r="EG954" s="510" t="s">
        <v>152</v>
      </c>
      <c r="EH954" s="510" t="s">
        <v>152</v>
      </c>
      <c r="EI954" s="510">
        <v>0</v>
      </c>
      <c r="EJ954" s="479"/>
      <c r="EK954" s="479"/>
      <c r="EL954" s="479"/>
      <c r="EM954" s="479"/>
      <c r="EN954" s="479"/>
      <c r="EO954" s="479"/>
      <c r="EP954" s="479"/>
      <c r="EQ954" s="479"/>
      <c r="ER954" s="479"/>
      <c r="ES954" s="479"/>
      <c r="ET954" s="479"/>
      <c r="EU954" s="479"/>
      <c r="EV954" s="479"/>
      <c r="EW954" s="479"/>
      <c r="EX954" s="479"/>
      <c r="EY954" s="479"/>
      <c r="EZ954" s="476"/>
      <c r="FA954" s="446">
        <f t="shared" si="2281"/>
        <v>6</v>
      </c>
      <c r="FB954" s="417">
        <f t="shared" si="2282"/>
        <v>2021</v>
      </c>
      <c r="FC954" s="448">
        <f t="shared" si="2294"/>
        <v>44348</v>
      </c>
      <c r="FD954" s="449">
        <f t="shared" si="2298"/>
        <v>30</v>
      </c>
      <c r="FE954" s="450"/>
      <c r="FF954" s="451">
        <f t="shared" si="2301"/>
        <v>0.52713748569560237</v>
      </c>
      <c r="FG954" s="450"/>
      <c r="FH954" s="452">
        <f t="shared" si="2283"/>
        <v>1.9572965162947504</v>
      </c>
      <c r="FI954" s="452">
        <f t="shared" si="2284"/>
        <v>1.5716005779418847</v>
      </c>
      <c r="FJ954" s="452">
        <f t="shared" si="2285"/>
        <v>1.9436860068259385</v>
      </c>
      <c r="FK954" s="452">
        <f t="shared" si="2286"/>
        <v>1.5848691695108077</v>
      </c>
      <c r="FL954" s="452">
        <f t="shared" si="2287"/>
        <v>1.3943140593766195</v>
      </c>
      <c r="FM954" s="452">
        <f t="shared" si="2288"/>
        <v>1.0481046864588732</v>
      </c>
      <c r="FN954" s="452">
        <f t="shared" si="2289"/>
        <v>1.5406963684013477</v>
      </c>
      <c r="FO954" s="452">
        <f t="shared" si="2290"/>
        <v>1.038936727817297</v>
      </c>
      <c r="FP954" s="452">
        <f t="shared" si="2291"/>
        <v>1.2584434654919237</v>
      </c>
      <c r="FQ954" s="452">
        <f t="shared" si="2292"/>
        <v>0.92804698972099853</v>
      </c>
      <c r="FR954" s="453"/>
      <c r="FS954" s="446">
        <f t="shared" si="2314"/>
        <v>132491</v>
      </c>
      <c r="FT954" s="446">
        <f t="shared" si="2314"/>
        <v>7949460</v>
      </c>
      <c r="FU954" s="446">
        <f t="shared" si="2314"/>
        <v>11526717</v>
      </c>
      <c r="FV954" s="446">
        <f t="shared" si="2314"/>
        <v>18681231</v>
      </c>
      <c r="FW954" s="446">
        <f t="shared" si="2314"/>
        <v>10502094</v>
      </c>
      <c r="FX954" s="446">
        <f t="shared" si="2314"/>
        <v>9800850</v>
      </c>
      <c r="FY954" s="446">
        <f t="shared" si="2314"/>
        <v>252742984</v>
      </c>
      <c r="FZ954" s="446">
        <f t="shared" si="2314"/>
        <v>379749425</v>
      </c>
      <c r="GA954" s="446">
        <f t="shared" si="2314"/>
        <v>37984818</v>
      </c>
      <c r="GB954" s="446"/>
      <c r="GC954" s="446"/>
      <c r="GD954" s="446">
        <f t="shared" si="2312"/>
        <v>134875</v>
      </c>
      <c r="GE954" s="446">
        <f t="shared" si="2312"/>
        <v>46116</v>
      </c>
      <c r="GF954" s="446">
        <f t="shared" si="2312"/>
        <v>10324440</v>
      </c>
      <c r="GG954" s="446">
        <f t="shared" si="2312"/>
        <v>18433382</v>
      </c>
      <c r="GH954" s="446">
        <f t="shared" si="2312"/>
        <v>10187080</v>
      </c>
      <c r="GI954" s="446">
        <f t="shared" si="2312"/>
        <v>224152225</v>
      </c>
      <c r="GJ954" s="446">
        <f t="shared" si="2312"/>
        <v>77523600</v>
      </c>
      <c r="GK954" s="446">
        <f t="shared" si="2312"/>
        <v>45079125</v>
      </c>
      <c r="GL954" s="446">
        <f t="shared" si="2312"/>
        <v>65570472</v>
      </c>
      <c r="GM954" s="446">
        <f t="shared" si="2312"/>
        <v>39568576</v>
      </c>
      <c r="GN954" s="446">
        <f t="shared" si="2304"/>
        <v>510144</v>
      </c>
      <c r="GO954" s="446">
        <f t="shared" si="2313"/>
        <v>193380</v>
      </c>
      <c r="GP954" s="446">
        <f t="shared" si="2313"/>
        <v>632002</v>
      </c>
      <c r="GQ954" s="446">
        <f t="shared" si="2313"/>
        <v>0</v>
      </c>
      <c r="GR954" s="446"/>
      <c r="GS954" s="446"/>
      <c r="GT954" s="446"/>
      <c r="GU954" s="446"/>
      <c r="GV954" s="416"/>
      <c r="GW954" s="402"/>
      <c r="GX954" s="402"/>
      <c r="GY954" s="402"/>
      <c r="GZ954" s="402"/>
      <c r="HA954" s="402"/>
    </row>
    <row r="955" spans="1:209" ht="9.75" customHeight="1" x14ac:dyDescent="0.2">
      <c r="A955" s="493" t="str">
        <f t="shared" si="2309"/>
        <v>2021-22JUNERYE</v>
      </c>
      <c r="B955" s="494" t="str">
        <f t="shared" si="2296"/>
        <v>2021-22</v>
      </c>
      <c r="C955" s="480" t="s">
        <v>671</v>
      </c>
      <c r="D955" s="480" t="s">
        <v>663</v>
      </c>
      <c r="E955" s="480" t="s">
        <v>662</v>
      </c>
      <c r="F955" s="495" t="s">
        <v>456</v>
      </c>
      <c r="G955" s="495" t="s">
        <v>692</v>
      </c>
      <c r="H955" s="521">
        <v>85729</v>
      </c>
      <c r="I955" s="521">
        <v>52143</v>
      </c>
      <c r="J955" s="521">
        <v>618001</v>
      </c>
      <c r="K955" s="521">
        <v>12</v>
      </c>
      <c r="L955" s="521">
        <v>3</v>
      </c>
      <c r="M955" s="521">
        <v>34</v>
      </c>
      <c r="N955" s="521">
        <v>70</v>
      </c>
      <c r="O955" s="521">
        <v>138</v>
      </c>
      <c r="P955" s="521">
        <v>317</v>
      </c>
      <c r="Q955" s="521">
        <v>7</v>
      </c>
      <c r="R955" s="521">
        <v>69</v>
      </c>
      <c r="S955" s="521">
        <v>57358</v>
      </c>
      <c r="T955" s="521">
        <v>4391</v>
      </c>
      <c r="U955" s="521">
        <v>2695</v>
      </c>
      <c r="V955" s="521">
        <v>25420</v>
      </c>
      <c r="W955" s="521">
        <v>16175</v>
      </c>
      <c r="X955" s="521">
        <v>1160</v>
      </c>
      <c r="Y955" s="521">
        <v>1955839</v>
      </c>
      <c r="Z955" s="521">
        <v>445</v>
      </c>
      <c r="AA955" s="521">
        <v>830</v>
      </c>
      <c r="AB955" s="521">
        <v>1550885</v>
      </c>
      <c r="AC955" s="521">
        <v>575</v>
      </c>
      <c r="AD955" s="521">
        <v>1049</v>
      </c>
      <c r="AE955" s="521">
        <v>30294022</v>
      </c>
      <c r="AF955" s="521">
        <v>1192</v>
      </c>
      <c r="AG955" s="521">
        <v>2374</v>
      </c>
      <c r="AH955" s="521">
        <v>78214063</v>
      </c>
      <c r="AI955" s="521">
        <v>4835</v>
      </c>
      <c r="AJ955" s="521">
        <v>10865</v>
      </c>
      <c r="AK955" s="521">
        <v>8053162</v>
      </c>
      <c r="AL955" s="521">
        <v>6942</v>
      </c>
      <c r="AM955" s="521">
        <v>15024</v>
      </c>
      <c r="AN955" s="521"/>
      <c r="AO955" s="521"/>
      <c r="AP955" s="521"/>
      <c r="AQ955" s="521"/>
      <c r="AR955" s="521"/>
      <c r="AS955" s="521"/>
      <c r="AT955" s="521">
        <v>7472</v>
      </c>
      <c r="AU955" s="521">
        <v>240</v>
      </c>
      <c r="AV955" s="521">
        <v>985</v>
      </c>
      <c r="AW955" s="521">
        <v>661</v>
      </c>
      <c r="AX955" s="521">
        <v>772</v>
      </c>
      <c r="AY955" s="521">
        <v>5475</v>
      </c>
      <c r="AZ955" s="521">
        <v>462</v>
      </c>
      <c r="BA955" s="521"/>
      <c r="BB955" s="521"/>
      <c r="BC955" s="521"/>
      <c r="BD955" s="521"/>
      <c r="BE955" s="521"/>
      <c r="BF955" s="521"/>
      <c r="BG955" s="521"/>
      <c r="BH955" s="521"/>
      <c r="BI955" s="521">
        <v>27991</v>
      </c>
      <c r="BJ955" s="521">
        <v>2794</v>
      </c>
      <c r="BK955" s="521">
        <v>19101</v>
      </c>
      <c r="BL955" s="521">
        <v>49886</v>
      </c>
      <c r="BM955" s="521">
        <v>8315</v>
      </c>
      <c r="BN955" s="521">
        <v>6162</v>
      </c>
      <c r="BO955" s="521">
        <v>5025</v>
      </c>
      <c r="BP955" s="521">
        <v>3773</v>
      </c>
      <c r="BQ955" s="521">
        <v>33274</v>
      </c>
      <c r="BR955" s="521">
        <v>26584</v>
      </c>
      <c r="BS955" s="521">
        <v>24592</v>
      </c>
      <c r="BT955" s="521">
        <v>17912</v>
      </c>
      <c r="BU955" s="521">
        <v>1859</v>
      </c>
      <c r="BV955" s="521">
        <v>1339</v>
      </c>
      <c r="BW955" s="521">
        <v>45</v>
      </c>
      <c r="BX955" s="521">
        <v>25174</v>
      </c>
      <c r="BY955" s="521">
        <v>559</v>
      </c>
      <c r="BZ955" s="521">
        <v>880</v>
      </c>
      <c r="CA955" s="521">
        <v>41</v>
      </c>
      <c r="CB955" s="521">
        <v>18854</v>
      </c>
      <c r="CC955" s="521">
        <v>460</v>
      </c>
      <c r="CD955" s="521">
        <v>1067</v>
      </c>
      <c r="CE955" s="521">
        <v>4305</v>
      </c>
      <c r="CF955" s="521">
        <v>1911811</v>
      </c>
      <c r="CG955" s="521">
        <v>444</v>
      </c>
      <c r="CH955" s="521">
        <v>826</v>
      </c>
      <c r="CI955" s="521">
        <v>2069</v>
      </c>
      <c r="CJ955" s="521">
        <v>2428623</v>
      </c>
      <c r="CK955" s="521">
        <v>1174</v>
      </c>
      <c r="CL955" s="521">
        <v>2243</v>
      </c>
      <c r="CM955" s="521">
        <v>541</v>
      </c>
      <c r="CN955" s="521">
        <v>564060</v>
      </c>
      <c r="CO955" s="521">
        <v>1043</v>
      </c>
      <c r="CP955" s="521">
        <v>2253</v>
      </c>
      <c r="CQ955" s="521">
        <v>22810</v>
      </c>
      <c r="CR955" s="521">
        <v>27301339</v>
      </c>
      <c r="CS955" s="521">
        <v>1197</v>
      </c>
      <c r="CT955" s="521">
        <v>2387</v>
      </c>
      <c r="CU955" s="521">
        <v>2335</v>
      </c>
      <c r="CV955" s="521">
        <v>10448849</v>
      </c>
      <c r="CW955" s="521">
        <v>4475</v>
      </c>
      <c r="CX955" s="521">
        <v>9036</v>
      </c>
      <c r="CY955" s="521">
        <v>708</v>
      </c>
      <c r="CZ955" s="521">
        <v>2497989</v>
      </c>
      <c r="DA955" s="521">
        <v>3528</v>
      </c>
      <c r="DB955" s="521">
        <v>7462</v>
      </c>
      <c r="DC955" s="521">
        <v>249</v>
      </c>
      <c r="DD955" s="521">
        <v>2457183</v>
      </c>
      <c r="DE955" s="521">
        <v>9868</v>
      </c>
      <c r="DF955" s="521">
        <v>18918</v>
      </c>
      <c r="DG955" s="521">
        <v>48</v>
      </c>
      <c r="DH955" s="521">
        <v>330315</v>
      </c>
      <c r="DI955" s="521">
        <v>6882</v>
      </c>
      <c r="DJ955" s="521">
        <v>15534</v>
      </c>
      <c r="DK955" s="521">
        <v>219</v>
      </c>
      <c r="DL955" s="521">
        <v>72898</v>
      </c>
      <c r="DM955" s="521">
        <v>333</v>
      </c>
      <c r="DN955" s="521">
        <v>521</v>
      </c>
      <c r="DO955" s="521">
        <v>3397</v>
      </c>
      <c r="DP955" s="521">
        <v>153068</v>
      </c>
      <c r="DQ955" s="521">
        <v>45</v>
      </c>
      <c r="DR955" s="521">
        <v>89</v>
      </c>
      <c r="DS955" s="521">
        <v>72</v>
      </c>
      <c r="DT955" s="521">
        <v>139200</v>
      </c>
      <c r="DU955" s="521">
        <v>1933</v>
      </c>
      <c r="DV955" s="521">
        <v>3964</v>
      </c>
      <c r="DW955" s="521">
        <v>71</v>
      </c>
      <c r="DX955" s="521"/>
      <c r="DY955" s="521"/>
      <c r="DZ955" s="521"/>
      <c r="EA955" s="521"/>
      <c r="EB955" s="521"/>
      <c r="EC955" s="521"/>
      <c r="ED955" s="521"/>
      <c r="EE955" s="521"/>
      <c r="EF955" s="521"/>
      <c r="EG955" s="521" t="s">
        <v>152</v>
      </c>
      <c r="EH955" s="521" t="s">
        <v>152</v>
      </c>
      <c r="EI955" s="521">
        <v>7</v>
      </c>
      <c r="EJ955" s="496"/>
      <c r="EK955" s="496"/>
      <c r="EL955" s="496"/>
      <c r="EM955" s="496"/>
      <c r="EN955" s="496"/>
      <c r="EO955" s="496"/>
      <c r="EP955" s="496"/>
      <c r="EQ955" s="496"/>
      <c r="ER955" s="496"/>
      <c r="ES955" s="496"/>
      <c r="ET955" s="496"/>
      <c r="EU955" s="496"/>
      <c r="EV955" s="496"/>
      <c r="EW955" s="496"/>
      <c r="EX955" s="496"/>
      <c r="EY955" s="496"/>
      <c r="EZ955" s="497"/>
      <c r="FA955" s="482">
        <f t="shared" ref="FA955:FA1018" si="2315">MONTH(1&amp;C955)</f>
        <v>6</v>
      </c>
      <c r="FB955" s="493">
        <f t="shared" ref="FB955:FB1018" si="2316">LEFT($B955,4)+IF(FA955&lt;4,1,0)</f>
        <v>2021</v>
      </c>
      <c r="FC955" s="498">
        <f t="shared" si="2294"/>
        <v>44348</v>
      </c>
      <c r="FD955" s="499">
        <f t="shared" si="2298"/>
        <v>30</v>
      </c>
      <c r="FE955" s="500"/>
      <c r="FF955" s="515">
        <f t="shared" si="2301"/>
        <v>0.83382425135002458</v>
      </c>
      <c r="FG955" s="500"/>
      <c r="FH955" s="481">
        <f t="shared" ref="FH955:FH1018" si="2317">IFERROR(BM955/HLOOKUP(FH$3,$T$5:$X$10112,ROW()-4,0),"-")</f>
        <v>1.8936460942837623</v>
      </c>
      <c r="FI955" s="481">
        <f t="shared" ref="FI955:FI1018" si="2318">IFERROR(BN955/HLOOKUP(FI$3,$T$5:$X$10112,ROW()-4,0),"-")</f>
        <v>1.4033249829196084</v>
      </c>
      <c r="FJ955" s="481">
        <f t="shared" ref="FJ955:FJ1018" si="2319">IFERROR(BO955/HLOOKUP(FJ$3,$T$5:$X$10112,ROW()-4,0),"-")</f>
        <v>1.8645640074211502</v>
      </c>
      <c r="FK955" s="481">
        <f t="shared" ref="FK955:FK1018" si="2320">IFERROR(BP955/HLOOKUP(FK$3,$T$5:$X$10112,ROW()-4,0),"-")</f>
        <v>1.4</v>
      </c>
      <c r="FL955" s="481">
        <f t="shared" ref="FL955:FL1018" si="2321">IFERROR(BQ955/HLOOKUP(FL$3,$T$5:$X$10112,ROW()-4,0),"-")</f>
        <v>1.3089693154996067</v>
      </c>
      <c r="FM955" s="481">
        <f t="shared" ref="FM955:FM1018" si="2322">IFERROR(BR955/HLOOKUP(FM$3,$T$5:$X$10112,ROW()-4,0),"-")</f>
        <v>1.0457907159716759</v>
      </c>
      <c r="FN955" s="481">
        <f t="shared" ref="FN955:FN1018" si="2323">IFERROR(BS955/HLOOKUP(FN$3,$T$5:$X$10112,ROW()-4,0),"-")</f>
        <v>1.520370942812983</v>
      </c>
      <c r="FO955" s="481">
        <f t="shared" ref="FO955:FO1018" si="2324">IFERROR(BT955/HLOOKUP(FO$3,$T$5:$X$10112,ROW()-4,0),"-")</f>
        <v>1.1073879443585781</v>
      </c>
      <c r="FP955" s="481">
        <f t="shared" ref="FP955:FP1018" si="2325">IFERROR(BU955/HLOOKUP(FP$3,$T$5:$X$10112,ROW()-4,0),"-")</f>
        <v>1.6025862068965517</v>
      </c>
      <c r="FQ955" s="481">
        <f t="shared" ref="FQ955:FQ1018" si="2326">IFERROR(BV955/HLOOKUP(FQ$3,$T$5:$X$10112,ROW()-4,0),"-")</f>
        <v>1.1543103448275862</v>
      </c>
      <c r="FR955" s="501"/>
      <c r="FS955" s="482">
        <f t="shared" si="2314"/>
        <v>156429</v>
      </c>
      <c r="FT955" s="482">
        <f t="shared" si="2314"/>
        <v>1772862</v>
      </c>
      <c r="FU955" s="482">
        <f t="shared" si="2314"/>
        <v>3650010</v>
      </c>
      <c r="FV955" s="482">
        <f t="shared" si="2314"/>
        <v>7195734</v>
      </c>
      <c r="FW955" s="482">
        <f t="shared" si="2314"/>
        <v>3644530</v>
      </c>
      <c r="FX955" s="482">
        <f t="shared" si="2314"/>
        <v>2827055</v>
      </c>
      <c r="FY955" s="482">
        <f t="shared" si="2314"/>
        <v>60347080</v>
      </c>
      <c r="FZ955" s="482">
        <f t="shared" si="2314"/>
        <v>175741375</v>
      </c>
      <c r="GA955" s="482">
        <f t="shared" si="2314"/>
        <v>17427840</v>
      </c>
      <c r="GB955" s="482"/>
      <c r="GC955" s="482"/>
      <c r="GD955" s="482">
        <f t="shared" si="2312"/>
        <v>39600</v>
      </c>
      <c r="GE955" s="482">
        <f t="shared" si="2312"/>
        <v>43747</v>
      </c>
      <c r="GF955" s="482">
        <f t="shared" si="2312"/>
        <v>3555930</v>
      </c>
      <c r="GG955" s="482">
        <f t="shared" si="2312"/>
        <v>4640767</v>
      </c>
      <c r="GH955" s="482">
        <f t="shared" si="2312"/>
        <v>1218873</v>
      </c>
      <c r="GI955" s="482">
        <f t="shared" si="2312"/>
        <v>54447470</v>
      </c>
      <c r="GJ955" s="482">
        <f t="shared" si="2312"/>
        <v>21099060</v>
      </c>
      <c r="GK955" s="482">
        <f t="shared" si="2312"/>
        <v>5283096</v>
      </c>
      <c r="GL955" s="482">
        <f t="shared" si="2312"/>
        <v>4710582</v>
      </c>
      <c r="GM955" s="482">
        <f t="shared" si="2312"/>
        <v>745632</v>
      </c>
      <c r="GN955" s="482">
        <f t="shared" si="2304"/>
        <v>285408</v>
      </c>
      <c r="GO955" s="482">
        <f t="shared" si="2313"/>
        <v>114099</v>
      </c>
      <c r="GP955" s="482">
        <f t="shared" si="2313"/>
        <v>302333</v>
      </c>
      <c r="GQ955" s="482">
        <f t="shared" si="2313"/>
        <v>0</v>
      </c>
      <c r="GR955" s="482"/>
      <c r="GS955" s="482"/>
      <c r="GT955" s="482"/>
      <c r="GU955" s="482"/>
      <c r="GV955" s="502"/>
      <c r="GW955" s="402"/>
      <c r="GX955" s="402"/>
      <c r="GY955" s="402"/>
      <c r="GZ955" s="402"/>
      <c r="HA955" s="402"/>
    </row>
    <row r="956" spans="1:209" ht="9.75" customHeight="1" x14ac:dyDescent="0.2">
      <c r="A956" s="417" t="str">
        <f t="shared" si="2309"/>
        <v>2021-22JUNERYD</v>
      </c>
      <c r="B956" s="458" t="str">
        <f t="shared" si="2296"/>
        <v>2021-22</v>
      </c>
      <c r="C956" s="402" t="s">
        <v>671</v>
      </c>
      <c r="D956" s="402" t="s">
        <v>663</v>
      </c>
      <c r="E956" s="402" t="s">
        <v>662</v>
      </c>
      <c r="F956" s="478" t="s">
        <v>455</v>
      </c>
      <c r="G956" s="478" t="s">
        <v>693</v>
      </c>
      <c r="H956" s="510">
        <v>99355</v>
      </c>
      <c r="I956" s="510">
        <v>79815</v>
      </c>
      <c r="J956" s="510">
        <v>1748719</v>
      </c>
      <c r="K956" s="510">
        <v>22</v>
      </c>
      <c r="L956" s="510">
        <v>1</v>
      </c>
      <c r="M956" s="510">
        <v>78</v>
      </c>
      <c r="N956" s="510">
        <v>123</v>
      </c>
      <c r="O956" s="510">
        <v>236</v>
      </c>
      <c r="P956" s="510">
        <v>298</v>
      </c>
      <c r="Q956" s="510">
        <v>34</v>
      </c>
      <c r="R956" s="510">
        <v>59</v>
      </c>
      <c r="S956" s="510">
        <v>65451</v>
      </c>
      <c r="T956" s="510">
        <v>4829</v>
      </c>
      <c r="U956" s="510">
        <v>3138</v>
      </c>
      <c r="V956" s="510">
        <v>36451</v>
      </c>
      <c r="W956" s="510">
        <v>15391</v>
      </c>
      <c r="X956" s="510">
        <v>299</v>
      </c>
      <c r="Y956" s="510">
        <v>2406700</v>
      </c>
      <c r="Z956" s="510">
        <v>498</v>
      </c>
      <c r="AA956" s="510">
        <v>908</v>
      </c>
      <c r="AB956" s="510">
        <v>1959184</v>
      </c>
      <c r="AC956" s="510">
        <v>624</v>
      </c>
      <c r="AD956" s="510">
        <v>1153</v>
      </c>
      <c r="AE956" s="510">
        <v>57243602</v>
      </c>
      <c r="AF956" s="510">
        <v>1570</v>
      </c>
      <c r="AG956" s="510">
        <v>3054</v>
      </c>
      <c r="AH956" s="510">
        <v>143300907</v>
      </c>
      <c r="AI956" s="510">
        <v>9311</v>
      </c>
      <c r="AJ956" s="510">
        <v>20408</v>
      </c>
      <c r="AK956" s="510">
        <v>3924356</v>
      </c>
      <c r="AL956" s="510">
        <v>13125</v>
      </c>
      <c r="AM956" s="510">
        <v>27464</v>
      </c>
      <c r="AN956" s="510"/>
      <c r="AO956" s="510"/>
      <c r="AP956" s="510"/>
      <c r="AQ956" s="510"/>
      <c r="AR956" s="510"/>
      <c r="AS956" s="510"/>
      <c r="AT956" s="510">
        <v>6133</v>
      </c>
      <c r="AU956" s="510">
        <v>180</v>
      </c>
      <c r="AV956" s="510">
        <v>1082</v>
      </c>
      <c r="AW956" s="510">
        <v>2070</v>
      </c>
      <c r="AX956" s="510">
        <v>577</v>
      </c>
      <c r="AY956" s="510">
        <v>4294</v>
      </c>
      <c r="AZ956" s="510">
        <v>1684</v>
      </c>
      <c r="BA956" s="510"/>
      <c r="BB956" s="510"/>
      <c r="BC956" s="510"/>
      <c r="BD956" s="510"/>
      <c r="BE956" s="510"/>
      <c r="BF956" s="510"/>
      <c r="BG956" s="510"/>
      <c r="BH956" s="510"/>
      <c r="BI956" s="510">
        <v>36948</v>
      </c>
      <c r="BJ956" s="510">
        <v>1911</v>
      </c>
      <c r="BK956" s="510">
        <v>20459</v>
      </c>
      <c r="BL956" s="510">
        <v>59318</v>
      </c>
      <c r="BM956" s="510">
        <v>9831</v>
      </c>
      <c r="BN956" s="510">
        <v>7252</v>
      </c>
      <c r="BO956" s="510">
        <v>6303</v>
      </c>
      <c r="BP956" s="510">
        <v>4723</v>
      </c>
      <c r="BQ956" s="510">
        <v>50964</v>
      </c>
      <c r="BR956" s="510">
        <v>38753</v>
      </c>
      <c r="BS956" s="510">
        <v>31459</v>
      </c>
      <c r="BT956" s="510">
        <v>16189</v>
      </c>
      <c r="BU956" s="510">
        <v>646</v>
      </c>
      <c r="BV956" s="510">
        <v>324</v>
      </c>
      <c r="BW956" s="510">
        <v>92</v>
      </c>
      <c r="BX956" s="510">
        <v>56003</v>
      </c>
      <c r="BY956" s="510">
        <v>609</v>
      </c>
      <c r="BZ956" s="510">
        <v>1028</v>
      </c>
      <c r="CA956" s="510">
        <v>87</v>
      </c>
      <c r="CB956" s="510">
        <v>44621</v>
      </c>
      <c r="CC956" s="510">
        <v>513</v>
      </c>
      <c r="CD956" s="510">
        <v>981</v>
      </c>
      <c r="CE956" s="510">
        <v>4650</v>
      </c>
      <c r="CF956" s="510">
        <v>2306076</v>
      </c>
      <c r="CG956" s="510">
        <v>496</v>
      </c>
      <c r="CH956" s="510">
        <v>903</v>
      </c>
      <c r="CI956" s="510">
        <v>2183</v>
      </c>
      <c r="CJ956" s="510">
        <v>3257029</v>
      </c>
      <c r="CK956" s="510">
        <v>1492</v>
      </c>
      <c r="CL956" s="510">
        <v>2786</v>
      </c>
      <c r="CM956" s="510">
        <v>1198</v>
      </c>
      <c r="CN956" s="510">
        <v>1809671</v>
      </c>
      <c r="CO956" s="510">
        <v>1511</v>
      </c>
      <c r="CP956" s="510">
        <v>3141</v>
      </c>
      <c r="CQ956" s="510">
        <v>33070</v>
      </c>
      <c r="CR956" s="510">
        <v>52176902</v>
      </c>
      <c r="CS956" s="510">
        <v>1578</v>
      </c>
      <c r="CT956" s="510">
        <v>3066</v>
      </c>
      <c r="CU956" s="510">
        <v>1058</v>
      </c>
      <c r="CV956" s="510">
        <v>13037348</v>
      </c>
      <c r="CW956" s="510">
        <v>12323</v>
      </c>
      <c r="CX956" s="510">
        <v>24987</v>
      </c>
      <c r="CY956" s="510">
        <v>534</v>
      </c>
      <c r="CZ956" s="510">
        <v>7126983</v>
      </c>
      <c r="DA956" s="510">
        <v>13346</v>
      </c>
      <c r="DB956" s="510">
        <v>29125</v>
      </c>
      <c r="DC956" s="510">
        <v>749</v>
      </c>
      <c r="DD956" s="510">
        <v>11810632</v>
      </c>
      <c r="DE956" s="510">
        <v>15769</v>
      </c>
      <c r="DF956" s="510">
        <v>28874</v>
      </c>
      <c r="DG956" s="510">
        <v>100</v>
      </c>
      <c r="DH956" s="510">
        <v>1601819</v>
      </c>
      <c r="DI956" s="510">
        <v>16018</v>
      </c>
      <c r="DJ956" s="510">
        <v>30437</v>
      </c>
      <c r="DK956" s="510">
        <v>19</v>
      </c>
      <c r="DL956" s="510">
        <v>6135</v>
      </c>
      <c r="DM956" s="510">
        <v>323</v>
      </c>
      <c r="DN956" s="510">
        <v>672</v>
      </c>
      <c r="DO956" s="510">
        <v>3283</v>
      </c>
      <c r="DP956" s="510">
        <v>215227</v>
      </c>
      <c r="DQ956" s="510">
        <v>66</v>
      </c>
      <c r="DR956" s="510">
        <v>101</v>
      </c>
      <c r="DS956" s="510">
        <v>106</v>
      </c>
      <c r="DT956" s="510">
        <v>142942</v>
      </c>
      <c r="DU956" s="510">
        <v>1349</v>
      </c>
      <c r="DV956" s="510">
        <v>2704</v>
      </c>
      <c r="DW956" s="510">
        <v>99</v>
      </c>
      <c r="DX956" s="510"/>
      <c r="DY956" s="510"/>
      <c r="DZ956" s="510"/>
      <c r="EA956" s="510"/>
      <c r="EB956" s="510"/>
      <c r="EC956" s="510"/>
      <c r="ED956" s="510"/>
      <c r="EE956" s="510"/>
      <c r="EF956" s="510"/>
      <c r="EG956" s="510" t="s">
        <v>152</v>
      </c>
      <c r="EH956" s="510" t="s">
        <v>152</v>
      </c>
      <c r="EI956" s="510">
        <v>1</v>
      </c>
      <c r="EJ956" s="479"/>
      <c r="EK956" s="479"/>
      <c r="EL956" s="479"/>
      <c r="EM956" s="479"/>
      <c r="EN956" s="479"/>
      <c r="EO956" s="479"/>
      <c r="EP956" s="479"/>
      <c r="EQ956" s="479"/>
      <c r="ER956" s="479"/>
      <c r="ES956" s="479"/>
      <c r="ET956" s="479"/>
      <c r="EU956" s="479"/>
      <c r="EV956" s="479"/>
      <c r="EW956" s="479"/>
      <c r="EX956" s="479"/>
      <c r="EY956" s="479"/>
      <c r="EZ956" s="516"/>
      <c r="FA956" s="446">
        <f t="shared" si="2315"/>
        <v>6</v>
      </c>
      <c r="FB956" s="417">
        <f t="shared" si="2316"/>
        <v>2021</v>
      </c>
      <c r="FC956" s="448">
        <f t="shared" si="2294"/>
        <v>44348</v>
      </c>
      <c r="FD956" s="449">
        <f t="shared" si="2298"/>
        <v>30</v>
      </c>
      <c r="FE956" s="450"/>
      <c r="FF956" s="451">
        <f t="shared" si="2301"/>
        <v>0.72456411388214526</v>
      </c>
      <c r="FG956" s="450"/>
      <c r="FH956" s="452">
        <f t="shared" si="2317"/>
        <v>2.0358252226133775</v>
      </c>
      <c r="FI956" s="452">
        <f t="shared" si="2318"/>
        <v>1.5017601987989231</v>
      </c>
      <c r="FJ956" s="452">
        <f t="shared" si="2319"/>
        <v>2.0086042065009559</v>
      </c>
      <c r="FK956" s="452">
        <f t="shared" si="2320"/>
        <v>1.5050987890376035</v>
      </c>
      <c r="FL956" s="452">
        <f t="shared" si="2321"/>
        <v>1.3981509423609777</v>
      </c>
      <c r="FM956" s="452">
        <f t="shared" si="2322"/>
        <v>1.0631532742585936</v>
      </c>
      <c r="FN956" s="452">
        <f t="shared" si="2323"/>
        <v>2.0439867455006171</v>
      </c>
      <c r="FO956" s="452">
        <f t="shared" si="2324"/>
        <v>1.0518484828796049</v>
      </c>
      <c r="FP956" s="452">
        <f t="shared" si="2325"/>
        <v>2.1605351170568561</v>
      </c>
      <c r="FQ956" s="452">
        <f t="shared" si="2326"/>
        <v>1.0836120401337792</v>
      </c>
      <c r="FR956" s="453"/>
      <c r="FS956" s="446">
        <f t="shared" si="2314"/>
        <v>79815</v>
      </c>
      <c r="FT956" s="446">
        <f t="shared" si="2314"/>
        <v>6225570</v>
      </c>
      <c r="FU956" s="446">
        <f t="shared" si="2314"/>
        <v>9817245</v>
      </c>
      <c r="FV956" s="446">
        <f t="shared" si="2314"/>
        <v>18836340</v>
      </c>
      <c r="FW956" s="446">
        <f t="shared" si="2314"/>
        <v>4384732</v>
      </c>
      <c r="FX956" s="446">
        <f t="shared" si="2314"/>
        <v>3618114</v>
      </c>
      <c r="FY956" s="446">
        <f t="shared" si="2314"/>
        <v>111321354</v>
      </c>
      <c r="FZ956" s="446">
        <f t="shared" si="2314"/>
        <v>314099528</v>
      </c>
      <c r="GA956" s="446">
        <f t="shared" si="2314"/>
        <v>8211736</v>
      </c>
      <c r="GB956" s="446"/>
      <c r="GC956" s="446"/>
      <c r="GD956" s="446">
        <f t="shared" si="2312"/>
        <v>94576</v>
      </c>
      <c r="GE956" s="446">
        <f t="shared" si="2312"/>
        <v>85347</v>
      </c>
      <c r="GF956" s="446">
        <f t="shared" si="2312"/>
        <v>4198950</v>
      </c>
      <c r="GG956" s="446">
        <f t="shared" si="2312"/>
        <v>6081838</v>
      </c>
      <c r="GH956" s="446">
        <f t="shared" si="2312"/>
        <v>3762918</v>
      </c>
      <c r="GI956" s="446">
        <f t="shared" si="2312"/>
        <v>101392620</v>
      </c>
      <c r="GJ956" s="446">
        <f t="shared" si="2312"/>
        <v>26436246</v>
      </c>
      <c r="GK956" s="446">
        <f t="shared" si="2312"/>
        <v>15552750</v>
      </c>
      <c r="GL956" s="446">
        <f t="shared" si="2312"/>
        <v>21626626</v>
      </c>
      <c r="GM956" s="446">
        <f t="shared" si="2312"/>
        <v>3043700</v>
      </c>
      <c r="GN956" s="446">
        <f t="shared" si="2304"/>
        <v>286624</v>
      </c>
      <c r="GO956" s="446">
        <f t="shared" si="2313"/>
        <v>12768</v>
      </c>
      <c r="GP956" s="446">
        <f t="shared" si="2313"/>
        <v>331583</v>
      </c>
      <c r="GQ956" s="446">
        <f t="shared" si="2313"/>
        <v>0</v>
      </c>
      <c r="GR956" s="446"/>
      <c r="GS956" s="446"/>
      <c r="GT956" s="446"/>
      <c r="GU956" s="446"/>
      <c r="GV956" s="416"/>
      <c r="GW956" s="402"/>
      <c r="GX956" s="402"/>
      <c r="GY956" s="402"/>
      <c r="GZ956" s="402"/>
      <c r="HA956" s="402"/>
    </row>
    <row r="957" spans="1:209" ht="9.75" customHeight="1" x14ac:dyDescent="0.2">
      <c r="A957" s="417" t="str">
        <f t="shared" si="2309"/>
        <v>2021-22JUNERYF</v>
      </c>
      <c r="B957" s="458" t="str">
        <f t="shared" si="2296"/>
        <v>2021-22</v>
      </c>
      <c r="C957" s="402" t="s">
        <v>671</v>
      </c>
      <c r="D957" s="402" t="s">
        <v>667</v>
      </c>
      <c r="E957" s="402" t="s">
        <v>666</v>
      </c>
      <c r="F957" s="478" t="s">
        <v>457</v>
      </c>
      <c r="G957" s="478" t="s">
        <v>694</v>
      </c>
      <c r="H957" s="510">
        <v>126835</v>
      </c>
      <c r="I957" s="510">
        <v>95730</v>
      </c>
      <c r="J957" s="510">
        <v>810446</v>
      </c>
      <c r="K957" s="510">
        <v>8</v>
      </c>
      <c r="L957" s="510">
        <v>2</v>
      </c>
      <c r="M957" s="510">
        <v>24</v>
      </c>
      <c r="N957" s="510">
        <v>44</v>
      </c>
      <c r="O957" s="510">
        <v>94</v>
      </c>
      <c r="P957" s="510">
        <v>300</v>
      </c>
      <c r="Q957" s="510">
        <v>52</v>
      </c>
      <c r="R957" s="510">
        <v>3100</v>
      </c>
      <c r="S957" s="510">
        <v>83319</v>
      </c>
      <c r="T957" s="510">
        <v>9669</v>
      </c>
      <c r="U957" s="510">
        <v>5792</v>
      </c>
      <c r="V957" s="510">
        <v>44291</v>
      </c>
      <c r="W957" s="510">
        <v>16573</v>
      </c>
      <c r="X957" s="510">
        <v>243</v>
      </c>
      <c r="Y957" s="510">
        <v>5003897</v>
      </c>
      <c r="Z957" s="510">
        <v>518</v>
      </c>
      <c r="AA957" s="510">
        <v>983</v>
      </c>
      <c r="AB957" s="510">
        <v>3692418</v>
      </c>
      <c r="AC957" s="510">
        <v>638</v>
      </c>
      <c r="AD957" s="510">
        <v>1190</v>
      </c>
      <c r="AE957" s="510">
        <v>98914517</v>
      </c>
      <c r="AF957" s="510">
        <v>2233</v>
      </c>
      <c r="AG957" s="510">
        <v>4701</v>
      </c>
      <c r="AH957" s="510">
        <v>123878619</v>
      </c>
      <c r="AI957" s="510">
        <v>7475</v>
      </c>
      <c r="AJ957" s="510">
        <v>19717</v>
      </c>
      <c r="AK957" s="510">
        <v>2537779</v>
      </c>
      <c r="AL957" s="510">
        <v>10444</v>
      </c>
      <c r="AM957" s="510">
        <v>25709</v>
      </c>
      <c r="AN957" s="510"/>
      <c r="AO957" s="510"/>
      <c r="AP957" s="510"/>
      <c r="AQ957" s="510"/>
      <c r="AR957" s="510"/>
      <c r="AS957" s="510"/>
      <c r="AT957" s="510">
        <v>6541</v>
      </c>
      <c r="AU957" s="510">
        <v>737</v>
      </c>
      <c r="AV957" s="510">
        <v>1916</v>
      </c>
      <c r="AW957" s="510">
        <v>3203</v>
      </c>
      <c r="AX957" s="510">
        <v>597</v>
      </c>
      <c r="AY957" s="510">
        <v>3291</v>
      </c>
      <c r="AZ957" s="510">
        <v>6</v>
      </c>
      <c r="BA957" s="510"/>
      <c r="BB957" s="510"/>
      <c r="BC957" s="510"/>
      <c r="BD957" s="510"/>
      <c r="BE957" s="510"/>
      <c r="BF957" s="510"/>
      <c r="BG957" s="510"/>
      <c r="BH957" s="510"/>
      <c r="BI957" s="510">
        <v>41029</v>
      </c>
      <c r="BJ957" s="510">
        <v>3658</v>
      </c>
      <c r="BK957" s="510">
        <v>32091</v>
      </c>
      <c r="BL957" s="510">
        <v>76778</v>
      </c>
      <c r="BM957" s="510">
        <v>20176</v>
      </c>
      <c r="BN957" s="510">
        <v>14404</v>
      </c>
      <c r="BO957" s="510">
        <v>12147</v>
      </c>
      <c r="BP957" s="510">
        <v>8754</v>
      </c>
      <c r="BQ957" s="510">
        <v>61698</v>
      </c>
      <c r="BR957" s="510">
        <v>47698</v>
      </c>
      <c r="BS957" s="510">
        <v>27512</v>
      </c>
      <c r="BT957" s="510">
        <v>17639</v>
      </c>
      <c r="BU957" s="510">
        <v>362</v>
      </c>
      <c r="BV957" s="510">
        <v>256</v>
      </c>
      <c r="BW957" s="510">
        <v>67</v>
      </c>
      <c r="BX957" s="510">
        <v>44391</v>
      </c>
      <c r="BY957" s="510">
        <v>663</v>
      </c>
      <c r="BZ957" s="510">
        <v>1328</v>
      </c>
      <c r="CA957" s="510">
        <v>50</v>
      </c>
      <c r="CB957" s="510">
        <v>28027</v>
      </c>
      <c r="CC957" s="510">
        <v>561</v>
      </c>
      <c r="CD957" s="510">
        <v>981</v>
      </c>
      <c r="CE957" s="510">
        <v>9552</v>
      </c>
      <c r="CF957" s="510">
        <v>4931479</v>
      </c>
      <c r="CG957" s="510">
        <v>516</v>
      </c>
      <c r="CH957" s="510">
        <v>982</v>
      </c>
      <c r="CI957" s="510">
        <v>2091</v>
      </c>
      <c r="CJ957" s="510">
        <v>5157871</v>
      </c>
      <c r="CK957" s="510">
        <v>2467</v>
      </c>
      <c r="CL957" s="510">
        <v>5032</v>
      </c>
      <c r="CM957" s="510">
        <v>1012</v>
      </c>
      <c r="CN957" s="510">
        <v>2413799</v>
      </c>
      <c r="CO957" s="510">
        <v>2385</v>
      </c>
      <c r="CP957" s="510">
        <v>5127</v>
      </c>
      <c r="CQ957" s="510">
        <v>41188</v>
      </c>
      <c r="CR957" s="510">
        <v>91342847</v>
      </c>
      <c r="CS957" s="510">
        <v>2218</v>
      </c>
      <c r="CT957" s="510">
        <v>4680</v>
      </c>
      <c r="CU957" s="510">
        <v>1699</v>
      </c>
      <c r="CV957" s="510">
        <v>14019940</v>
      </c>
      <c r="CW957" s="510">
        <v>8252</v>
      </c>
      <c r="CX957" s="510">
        <v>18679</v>
      </c>
      <c r="CY957" s="510">
        <v>313</v>
      </c>
      <c r="CZ957" s="510">
        <v>2737136</v>
      </c>
      <c r="DA957" s="510">
        <v>8745</v>
      </c>
      <c r="DB957" s="510">
        <v>21340</v>
      </c>
      <c r="DC957" s="510">
        <v>892</v>
      </c>
      <c r="DD957" s="510">
        <v>10185740</v>
      </c>
      <c r="DE957" s="510">
        <v>11419</v>
      </c>
      <c r="DF957" s="510">
        <v>24769</v>
      </c>
      <c r="DG957" s="510">
        <v>51</v>
      </c>
      <c r="DH957" s="510">
        <v>420968</v>
      </c>
      <c r="DI957" s="510">
        <v>8254</v>
      </c>
      <c r="DJ957" s="510">
        <v>20856</v>
      </c>
      <c r="DK957" s="510">
        <v>712</v>
      </c>
      <c r="DL957" s="510">
        <v>279219</v>
      </c>
      <c r="DM957" s="510">
        <v>392</v>
      </c>
      <c r="DN957" s="510">
        <v>682</v>
      </c>
      <c r="DO957" s="510">
        <v>6220</v>
      </c>
      <c r="DP957" s="510">
        <v>244712</v>
      </c>
      <c r="DQ957" s="510">
        <v>39</v>
      </c>
      <c r="DR957" s="510">
        <v>67</v>
      </c>
      <c r="DS957" s="510">
        <v>180</v>
      </c>
      <c r="DT957" s="510">
        <v>368526</v>
      </c>
      <c r="DU957" s="510">
        <v>2047</v>
      </c>
      <c r="DV957" s="510">
        <v>3886</v>
      </c>
      <c r="DW957" s="510">
        <v>158</v>
      </c>
      <c r="DX957" s="510"/>
      <c r="DY957" s="510"/>
      <c r="DZ957" s="510"/>
      <c r="EA957" s="510"/>
      <c r="EB957" s="510"/>
      <c r="EC957" s="510"/>
      <c r="ED957" s="510"/>
      <c r="EE957" s="510"/>
      <c r="EF957" s="510"/>
      <c r="EG957" s="510" t="s">
        <v>152</v>
      </c>
      <c r="EH957" s="510" t="s">
        <v>152</v>
      </c>
      <c r="EI957" s="510">
        <v>6</v>
      </c>
      <c r="EJ957" s="479"/>
      <c r="EK957" s="479"/>
      <c r="EL957" s="479"/>
      <c r="EM957" s="479"/>
      <c r="EN957" s="479"/>
      <c r="EO957" s="479"/>
      <c r="EP957" s="479"/>
      <c r="EQ957" s="479"/>
      <c r="ER957" s="479"/>
      <c r="ES957" s="479"/>
      <c r="ET957" s="479"/>
      <c r="EU957" s="479"/>
      <c r="EV957" s="479"/>
      <c r="EW957" s="479"/>
      <c r="EX957" s="479"/>
      <c r="EY957" s="479"/>
      <c r="EZ957" s="476"/>
      <c r="FA957" s="446">
        <f t="shared" si="2315"/>
        <v>6</v>
      </c>
      <c r="FB957" s="417">
        <f t="shared" si="2316"/>
        <v>2021</v>
      </c>
      <c r="FC957" s="448">
        <f t="shared" si="2294"/>
        <v>44348</v>
      </c>
      <c r="FD957" s="449">
        <f t="shared" si="2298"/>
        <v>30</v>
      </c>
      <c r="FE957" s="450"/>
      <c r="FF957" s="451">
        <f t="shared" si="2301"/>
        <v>0.66389155726331517</v>
      </c>
      <c r="FG957" s="450"/>
      <c r="FH957" s="452">
        <f t="shared" si="2317"/>
        <v>2.086668735132899</v>
      </c>
      <c r="FI957" s="452">
        <f t="shared" si="2318"/>
        <v>1.4897093804943635</v>
      </c>
      <c r="FJ957" s="452">
        <f t="shared" si="2319"/>
        <v>2.0972030386740332</v>
      </c>
      <c r="FK957" s="452">
        <f t="shared" si="2320"/>
        <v>1.5113950276243093</v>
      </c>
      <c r="FL957" s="452">
        <f t="shared" si="2321"/>
        <v>1.3930143821543881</v>
      </c>
      <c r="FM957" s="452">
        <f t="shared" si="2322"/>
        <v>1.0769230769230769</v>
      </c>
      <c r="FN957" s="452">
        <f t="shared" si="2323"/>
        <v>1.660049478066735</v>
      </c>
      <c r="FO957" s="452">
        <f t="shared" si="2324"/>
        <v>1.0643214867555664</v>
      </c>
      <c r="FP957" s="452">
        <f t="shared" si="2325"/>
        <v>1.4897119341563787</v>
      </c>
      <c r="FQ957" s="452">
        <f t="shared" si="2326"/>
        <v>1.0534979423868314</v>
      </c>
      <c r="FR957" s="453"/>
      <c r="FS957" s="446">
        <f t="shared" si="2314"/>
        <v>191460</v>
      </c>
      <c r="FT957" s="446">
        <f t="shared" si="2314"/>
        <v>2297520</v>
      </c>
      <c r="FU957" s="446">
        <f t="shared" si="2314"/>
        <v>4212120</v>
      </c>
      <c r="FV957" s="446">
        <f t="shared" si="2314"/>
        <v>8998620</v>
      </c>
      <c r="FW957" s="446">
        <f t="shared" si="2314"/>
        <v>9504627</v>
      </c>
      <c r="FX957" s="446">
        <f t="shared" si="2314"/>
        <v>6892480</v>
      </c>
      <c r="FY957" s="446">
        <f t="shared" si="2314"/>
        <v>208211991</v>
      </c>
      <c r="FZ957" s="446">
        <f t="shared" si="2314"/>
        <v>326769841</v>
      </c>
      <c r="GA957" s="446">
        <f t="shared" si="2314"/>
        <v>6247287</v>
      </c>
      <c r="GB957" s="446"/>
      <c r="GC957" s="446"/>
      <c r="GD957" s="446">
        <f t="shared" si="2312"/>
        <v>88976</v>
      </c>
      <c r="GE957" s="446">
        <f t="shared" si="2312"/>
        <v>49050</v>
      </c>
      <c r="GF957" s="446">
        <f t="shared" si="2312"/>
        <v>9380064</v>
      </c>
      <c r="GG957" s="446">
        <f t="shared" si="2312"/>
        <v>10521912</v>
      </c>
      <c r="GH957" s="446">
        <f t="shared" si="2312"/>
        <v>5188524</v>
      </c>
      <c r="GI957" s="446">
        <f t="shared" si="2312"/>
        <v>192759840</v>
      </c>
      <c r="GJ957" s="446">
        <f t="shared" si="2312"/>
        <v>31735621</v>
      </c>
      <c r="GK957" s="446">
        <f t="shared" si="2312"/>
        <v>6679420</v>
      </c>
      <c r="GL957" s="446">
        <f t="shared" si="2312"/>
        <v>22093948</v>
      </c>
      <c r="GM957" s="446">
        <f t="shared" si="2312"/>
        <v>1063656</v>
      </c>
      <c r="GN957" s="446">
        <f t="shared" si="2304"/>
        <v>699480</v>
      </c>
      <c r="GO957" s="446">
        <f t="shared" si="2313"/>
        <v>485584</v>
      </c>
      <c r="GP957" s="446">
        <f t="shared" si="2313"/>
        <v>416740</v>
      </c>
      <c r="GQ957" s="446">
        <f t="shared" si="2313"/>
        <v>0</v>
      </c>
      <c r="GR957" s="446"/>
      <c r="GS957" s="446"/>
      <c r="GT957" s="446"/>
      <c r="GU957" s="446"/>
      <c r="GV957" s="416"/>
      <c r="GW957" s="402"/>
      <c r="GX957" s="402"/>
      <c r="GY957" s="402"/>
      <c r="GZ957" s="402"/>
      <c r="HA957" s="402"/>
    </row>
    <row r="958" spans="1:209" ht="9.75" customHeight="1" x14ac:dyDescent="0.2">
      <c r="A958" s="417" t="str">
        <f t="shared" si="2309"/>
        <v>2021-22JUNERYA</v>
      </c>
      <c r="B958" s="458" t="str">
        <f t="shared" si="2296"/>
        <v>2021-22</v>
      </c>
      <c r="C958" s="402" t="s">
        <v>671</v>
      </c>
      <c r="D958" s="402" t="s">
        <v>653</v>
      </c>
      <c r="E958" s="402" t="s">
        <v>652</v>
      </c>
      <c r="F958" s="478" t="s">
        <v>452</v>
      </c>
      <c r="G958" s="478" t="s">
        <v>697</v>
      </c>
      <c r="H958" s="510">
        <v>139330</v>
      </c>
      <c r="I958" s="510">
        <v>103621</v>
      </c>
      <c r="J958" s="510">
        <v>123656</v>
      </c>
      <c r="K958" s="510">
        <v>1</v>
      </c>
      <c r="L958" s="510">
        <v>0</v>
      </c>
      <c r="M958" s="510">
        <v>0</v>
      </c>
      <c r="N958" s="510">
        <v>8</v>
      </c>
      <c r="O958" s="510">
        <v>29</v>
      </c>
      <c r="P958" s="510">
        <v>310</v>
      </c>
      <c r="Q958" s="510">
        <v>0</v>
      </c>
      <c r="R958" s="510">
        <v>134</v>
      </c>
      <c r="S958" s="510">
        <v>99541</v>
      </c>
      <c r="T958" s="510">
        <v>8335</v>
      </c>
      <c r="U958" s="510">
        <v>5142</v>
      </c>
      <c r="V958" s="510">
        <v>49157</v>
      </c>
      <c r="W958" s="510">
        <v>28811</v>
      </c>
      <c r="X958" s="510">
        <v>1240</v>
      </c>
      <c r="Y958" s="510">
        <v>3583578</v>
      </c>
      <c r="Z958" s="510">
        <v>430</v>
      </c>
      <c r="AA958" s="510">
        <v>753</v>
      </c>
      <c r="AB958" s="510">
        <v>2517449</v>
      </c>
      <c r="AC958" s="510">
        <v>490</v>
      </c>
      <c r="AD958" s="510">
        <v>876</v>
      </c>
      <c r="AE958" s="510">
        <v>54945491</v>
      </c>
      <c r="AF958" s="510">
        <v>1118</v>
      </c>
      <c r="AG958" s="510">
        <v>2246</v>
      </c>
      <c r="AH958" s="510">
        <v>155037024</v>
      </c>
      <c r="AI958" s="510">
        <v>5381</v>
      </c>
      <c r="AJ958" s="510">
        <v>12969</v>
      </c>
      <c r="AK958" s="510">
        <v>8703137</v>
      </c>
      <c r="AL958" s="510">
        <v>7019</v>
      </c>
      <c r="AM958" s="510">
        <v>17287</v>
      </c>
      <c r="AN958" s="510"/>
      <c r="AO958" s="510"/>
      <c r="AP958" s="510"/>
      <c r="AQ958" s="510"/>
      <c r="AR958" s="510"/>
      <c r="AS958" s="510"/>
      <c r="AT958" s="510">
        <v>6480</v>
      </c>
      <c r="AU958" s="510">
        <v>47</v>
      </c>
      <c r="AV958" s="510">
        <v>34</v>
      </c>
      <c r="AW958" s="510">
        <v>0</v>
      </c>
      <c r="AX958" s="510">
        <v>438</v>
      </c>
      <c r="AY958" s="510">
        <v>5961</v>
      </c>
      <c r="AZ958" s="510">
        <v>2613</v>
      </c>
      <c r="BA958" s="510"/>
      <c r="BB958" s="510"/>
      <c r="BC958" s="510"/>
      <c r="BD958" s="510"/>
      <c r="BE958" s="510"/>
      <c r="BF958" s="510"/>
      <c r="BG958" s="510"/>
      <c r="BH958" s="510"/>
      <c r="BI958" s="510">
        <v>51497</v>
      </c>
      <c r="BJ958" s="510">
        <v>6096</v>
      </c>
      <c r="BK958" s="510">
        <v>35468</v>
      </c>
      <c r="BL958" s="510">
        <v>93061</v>
      </c>
      <c r="BM958" s="510">
        <v>17378</v>
      </c>
      <c r="BN958" s="510">
        <v>11847</v>
      </c>
      <c r="BO958" s="510">
        <v>10591</v>
      </c>
      <c r="BP958" s="510">
        <v>7351</v>
      </c>
      <c r="BQ958" s="510">
        <v>66188</v>
      </c>
      <c r="BR958" s="510">
        <v>51377</v>
      </c>
      <c r="BS958" s="510">
        <v>57327</v>
      </c>
      <c r="BT958" s="510">
        <v>29939</v>
      </c>
      <c r="BU958" s="510">
        <v>3154</v>
      </c>
      <c r="BV958" s="510">
        <v>1273</v>
      </c>
      <c r="BW958" s="510">
        <v>116</v>
      </c>
      <c r="BX958" s="510">
        <v>57869</v>
      </c>
      <c r="BY958" s="510">
        <v>499</v>
      </c>
      <c r="BZ958" s="510">
        <v>911</v>
      </c>
      <c r="CA958" s="510">
        <v>71</v>
      </c>
      <c r="CB958" s="510">
        <v>37023</v>
      </c>
      <c r="CC958" s="510">
        <v>521</v>
      </c>
      <c r="CD958" s="510">
        <v>973</v>
      </c>
      <c r="CE958" s="510">
        <v>8148</v>
      </c>
      <c r="CF958" s="510">
        <v>3488686</v>
      </c>
      <c r="CG958" s="510">
        <v>428</v>
      </c>
      <c r="CH958" s="510">
        <v>748</v>
      </c>
      <c r="CI958" s="510">
        <v>4051</v>
      </c>
      <c r="CJ958" s="510">
        <v>4490778</v>
      </c>
      <c r="CK958" s="510">
        <v>1109</v>
      </c>
      <c r="CL958" s="510">
        <v>2191</v>
      </c>
      <c r="CM958" s="510">
        <v>967</v>
      </c>
      <c r="CN958" s="510">
        <v>1105963</v>
      </c>
      <c r="CO958" s="510">
        <v>1144</v>
      </c>
      <c r="CP958" s="510">
        <v>2490</v>
      </c>
      <c r="CQ958" s="510">
        <v>44139</v>
      </c>
      <c r="CR958" s="510">
        <v>49348750</v>
      </c>
      <c r="CS958" s="510">
        <v>1118</v>
      </c>
      <c r="CT958" s="510">
        <v>2243</v>
      </c>
      <c r="CU958" s="510">
        <v>2947</v>
      </c>
      <c r="CV958" s="510">
        <v>16355135</v>
      </c>
      <c r="CW958" s="510">
        <v>5550</v>
      </c>
      <c r="CX958" s="510">
        <v>12077</v>
      </c>
      <c r="CY958" s="510">
        <v>563</v>
      </c>
      <c r="CZ958" s="510">
        <v>3310941</v>
      </c>
      <c r="DA958" s="510">
        <v>5881</v>
      </c>
      <c r="DB958" s="510">
        <v>14199</v>
      </c>
      <c r="DC958" s="510">
        <v>1399</v>
      </c>
      <c r="DD958" s="510">
        <v>9581770</v>
      </c>
      <c r="DE958" s="510">
        <v>6849</v>
      </c>
      <c r="DF958" s="510">
        <v>15180</v>
      </c>
      <c r="DG958" s="510">
        <v>163</v>
      </c>
      <c r="DH958" s="510">
        <v>1190273</v>
      </c>
      <c r="DI958" s="510">
        <v>7302</v>
      </c>
      <c r="DJ958" s="510">
        <v>20039</v>
      </c>
      <c r="DK958" s="510">
        <v>293</v>
      </c>
      <c r="DL958" s="510">
        <v>84278</v>
      </c>
      <c r="DM958" s="510">
        <v>288</v>
      </c>
      <c r="DN958" s="510">
        <v>459</v>
      </c>
      <c r="DO958" s="510">
        <v>4845</v>
      </c>
      <c r="DP958" s="510">
        <v>123756</v>
      </c>
      <c r="DQ958" s="510">
        <v>26</v>
      </c>
      <c r="DR958" s="510">
        <v>43</v>
      </c>
      <c r="DS958" s="510">
        <v>165</v>
      </c>
      <c r="DT958" s="510">
        <v>190327</v>
      </c>
      <c r="DU958" s="510">
        <v>1153</v>
      </c>
      <c r="DV958" s="510">
        <v>2230</v>
      </c>
      <c r="DW958" s="510">
        <v>156</v>
      </c>
      <c r="DX958" s="510"/>
      <c r="DY958" s="510"/>
      <c r="DZ958" s="510"/>
      <c r="EA958" s="510"/>
      <c r="EB958" s="510"/>
      <c r="EC958" s="510"/>
      <c r="ED958" s="510"/>
      <c r="EE958" s="510"/>
      <c r="EF958" s="510"/>
      <c r="EG958" s="510" t="s">
        <v>152</v>
      </c>
      <c r="EH958" s="510" t="s">
        <v>152</v>
      </c>
      <c r="EI958" s="510">
        <v>313</v>
      </c>
      <c r="EJ958" s="479"/>
      <c r="EK958" s="479"/>
      <c r="EL958" s="479"/>
      <c r="EM958" s="479"/>
      <c r="EN958" s="479"/>
      <c r="EO958" s="479"/>
      <c r="EP958" s="479"/>
      <c r="EQ958" s="479"/>
      <c r="ER958" s="479"/>
      <c r="ES958" s="479"/>
      <c r="ET958" s="479"/>
      <c r="EU958" s="479"/>
      <c r="EV958" s="479"/>
      <c r="EW958" s="479"/>
      <c r="EX958" s="479"/>
      <c r="EY958" s="479"/>
      <c r="EZ958" s="476"/>
      <c r="FA958" s="446">
        <f t="shared" si="2315"/>
        <v>6</v>
      </c>
      <c r="FB958" s="417">
        <f t="shared" si="2316"/>
        <v>2021</v>
      </c>
      <c r="FC958" s="448">
        <f t="shared" si="2294"/>
        <v>44348</v>
      </c>
      <c r="FD958" s="449">
        <f t="shared" si="2298"/>
        <v>30</v>
      </c>
      <c r="FE958" s="450"/>
      <c r="FF958" s="451">
        <f t="shared" si="2301"/>
        <v>0.60373831775700937</v>
      </c>
      <c r="FG958" s="450"/>
      <c r="FH958" s="452">
        <f t="shared" si="2317"/>
        <v>2.0849430113977205</v>
      </c>
      <c r="FI958" s="452">
        <f t="shared" si="2318"/>
        <v>1.4213557288542291</v>
      </c>
      <c r="FJ958" s="452">
        <f t="shared" si="2319"/>
        <v>2.0597043951769738</v>
      </c>
      <c r="FK958" s="452">
        <f t="shared" si="2320"/>
        <v>1.4295993776740568</v>
      </c>
      <c r="FL958" s="452">
        <f t="shared" si="2321"/>
        <v>1.3464613381614012</v>
      </c>
      <c r="FM958" s="452">
        <f t="shared" si="2322"/>
        <v>1.0451614215676301</v>
      </c>
      <c r="FN958" s="452">
        <f t="shared" si="2323"/>
        <v>1.9897608552289057</v>
      </c>
      <c r="FO958" s="452">
        <f t="shared" si="2324"/>
        <v>1.0391517128874388</v>
      </c>
      <c r="FP958" s="452">
        <f t="shared" si="2325"/>
        <v>2.5435483870967741</v>
      </c>
      <c r="FQ958" s="452">
        <f t="shared" si="2326"/>
        <v>1.0266129032258065</v>
      </c>
      <c r="FR958" s="453"/>
      <c r="FS958" s="446">
        <f t="shared" si="2314"/>
        <v>0</v>
      </c>
      <c r="FT958" s="446">
        <f t="shared" si="2314"/>
        <v>0</v>
      </c>
      <c r="FU958" s="446">
        <f t="shared" si="2314"/>
        <v>828968</v>
      </c>
      <c r="FV958" s="446">
        <f t="shared" si="2314"/>
        <v>3005009</v>
      </c>
      <c r="FW958" s="446">
        <f t="shared" si="2314"/>
        <v>6276255</v>
      </c>
      <c r="FX958" s="446">
        <f t="shared" si="2314"/>
        <v>4504392</v>
      </c>
      <c r="FY958" s="446">
        <f t="shared" si="2314"/>
        <v>110406622</v>
      </c>
      <c r="FZ958" s="446">
        <f t="shared" si="2314"/>
        <v>373649859</v>
      </c>
      <c r="GA958" s="446">
        <f t="shared" si="2314"/>
        <v>21435880</v>
      </c>
      <c r="GB958" s="446"/>
      <c r="GC958" s="446"/>
      <c r="GD958" s="446">
        <f t="shared" si="2312"/>
        <v>105676</v>
      </c>
      <c r="GE958" s="446">
        <f t="shared" si="2312"/>
        <v>69083</v>
      </c>
      <c r="GF958" s="446">
        <f t="shared" si="2312"/>
        <v>6094704</v>
      </c>
      <c r="GG958" s="446">
        <f t="shared" si="2312"/>
        <v>8875741</v>
      </c>
      <c r="GH958" s="446">
        <f t="shared" si="2312"/>
        <v>2407830</v>
      </c>
      <c r="GI958" s="446">
        <f t="shared" si="2312"/>
        <v>99003777</v>
      </c>
      <c r="GJ958" s="446">
        <f t="shared" si="2312"/>
        <v>35590919</v>
      </c>
      <c r="GK958" s="446">
        <f t="shared" si="2312"/>
        <v>7994037</v>
      </c>
      <c r="GL958" s="446">
        <f t="shared" si="2312"/>
        <v>21236820</v>
      </c>
      <c r="GM958" s="446">
        <f t="shared" si="2312"/>
        <v>3266357</v>
      </c>
      <c r="GN958" s="446">
        <f t="shared" si="2304"/>
        <v>367950</v>
      </c>
      <c r="GO958" s="446">
        <f t="shared" si="2313"/>
        <v>134487</v>
      </c>
      <c r="GP958" s="446">
        <f t="shared" si="2313"/>
        <v>208335</v>
      </c>
      <c r="GQ958" s="446">
        <f t="shared" si="2313"/>
        <v>0</v>
      </c>
      <c r="GR958" s="446"/>
      <c r="GS958" s="446"/>
      <c r="GT958" s="446"/>
      <c r="GU958" s="446"/>
      <c r="GV958" s="416"/>
      <c r="GW958" s="402"/>
      <c r="GX958" s="402"/>
      <c r="GY958" s="402"/>
      <c r="GZ958" s="402"/>
      <c r="HA958" s="402"/>
    </row>
    <row r="959" spans="1:209" ht="9.75" customHeight="1" x14ac:dyDescent="0.2">
      <c r="A959" s="485" t="str">
        <f t="shared" si="2309"/>
        <v>2021-22JUNERX8</v>
      </c>
      <c r="B959" s="503" t="str">
        <f t="shared" si="2296"/>
        <v>2021-22</v>
      </c>
      <c r="C959" s="436" t="s">
        <v>671</v>
      </c>
      <c r="D959" s="436" t="s">
        <v>646</v>
      </c>
      <c r="E959" s="436" t="s">
        <v>645</v>
      </c>
      <c r="F959" s="504" t="s">
        <v>450</v>
      </c>
      <c r="G959" s="504" t="s">
        <v>696</v>
      </c>
      <c r="H959" s="522">
        <v>107527</v>
      </c>
      <c r="I959" s="522">
        <v>63986</v>
      </c>
      <c r="J959" s="522">
        <v>2864105</v>
      </c>
      <c r="K959" s="522">
        <v>45</v>
      </c>
      <c r="L959" s="522">
        <v>1</v>
      </c>
      <c r="M959" s="522">
        <v>147</v>
      </c>
      <c r="N959" s="522">
        <v>214</v>
      </c>
      <c r="O959" s="522">
        <v>367</v>
      </c>
      <c r="P959" s="522">
        <v>274</v>
      </c>
      <c r="Q959" s="522">
        <v>250</v>
      </c>
      <c r="R959" s="522">
        <v>334</v>
      </c>
      <c r="S959" s="522">
        <v>72793</v>
      </c>
      <c r="T959" s="522">
        <v>6852</v>
      </c>
      <c r="U959" s="522">
        <v>4854</v>
      </c>
      <c r="V959" s="522">
        <v>39944</v>
      </c>
      <c r="W959" s="522">
        <v>11398</v>
      </c>
      <c r="X959" s="522">
        <v>253</v>
      </c>
      <c r="Y959" s="522">
        <v>3500413</v>
      </c>
      <c r="Z959" s="522">
        <v>511</v>
      </c>
      <c r="AA959" s="522">
        <v>864</v>
      </c>
      <c r="AB959" s="522">
        <v>2853615</v>
      </c>
      <c r="AC959" s="522">
        <v>588</v>
      </c>
      <c r="AD959" s="522">
        <v>1018</v>
      </c>
      <c r="AE959" s="522">
        <v>72047063</v>
      </c>
      <c r="AF959" s="522">
        <v>1804</v>
      </c>
      <c r="AG959" s="522">
        <v>3874</v>
      </c>
      <c r="AH959" s="522">
        <v>62591504</v>
      </c>
      <c r="AI959" s="522">
        <v>5491</v>
      </c>
      <c r="AJ959" s="522">
        <v>13050</v>
      </c>
      <c r="AK959" s="522">
        <v>2272165</v>
      </c>
      <c r="AL959" s="522">
        <v>8981</v>
      </c>
      <c r="AM959" s="522">
        <v>20172</v>
      </c>
      <c r="AN959" s="522"/>
      <c r="AO959" s="522"/>
      <c r="AP959" s="522"/>
      <c r="AQ959" s="522"/>
      <c r="AR959" s="522"/>
      <c r="AS959" s="522"/>
      <c r="AT959" s="522">
        <v>7465</v>
      </c>
      <c r="AU959" s="522">
        <v>666</v>
      </c>
      <c r="AV959" s="522">
        <v>1132</v>
      </c>
      <c r="AW959" s="522">
        <v>5214</v>
      </c>
      <c r="AX959" s="522">
        <v>2715</v>
      </c>
      <c r="AY959" s="522">
        <v>2952</v>
      </c>
      <c r="AZ959" s="522">
        <v>1781</v>
      </c>
      <c r="BA959" s="522"/>
      <c r="BB959" s="522"/>
      <c r="BC959" s="522"/>
      <c r="BD959" s="522"/>
      <c r="BE959" s="522"/>
      <c r="BF959" s="522"/>
      <c r="BG959" s="522"/>
      <c r="BH959" s="522"/>
      <c r="BI959" s="522">
        <v>40149</v>
      </c>
      <c r="BJ959" s="522">
        <v>5804</v>
      </c>
      <c r="BK959" s="522">
        <v>19375</v>
      </c>
      <c r="BL959" s="522">
        <v>65328</v>
      </c>
      <c r="BM959" s="522">
        <v>12773</v>
      </c>
      <c r="BN959" s="522">
        <v>9994</v>
      </c>
      <c r="BO959" s="522">
        <v>8820</v>
      </c>
      <c r="BP959" s="522">
        <v>6976</v>
      </c>
      <c r="BQ959" s="522">
        <v>52481</v>
      </c>
      <c r="BR959" s="522">
        <v>42943</v>
      </c>
      <c r="BS959" s="522">
        <v>17465</v>
      </c>
      <c r="BT959" s="522">
        <v>12315</v>
      </c>
      <c r="BU959" s="522">
        <v>374</v>
      </c>
      <c r="BV959" s="522">
        <v>272</v>
      </c>
      <c r="BW959" s="522">
        <v>207</v>
      </c>
      <c r="BX959" s="522">
        <v>113021</v>
      </c>
      <c r="BY959" s="522">
        <v>546</v>
      </c>
      <c r="BZ959" s="522">
        <v>908</v>
      </c>
      <c r="CA959" s="522">
        <v>54</v>
      </c>
      <c r="CB959" s="522">
        <v>29134</v>
      </c>
      <c r="CC959" s="522">
        <v>540</v>
      </c>
      <c r="CD959" s="522">
        <v>1032</v>
      </c>
      <c r="CE959" s="522">
        <v>6591</v>
      </c>
      <c r="CF959" s="522">
        <v>3358258</v>
      </c>
      <c r="CG959" s="522">
        <v>510</v>
      </c>
      <c r="CH959" s="522">
        <v>861</v>
      </c>
      <c r="CI959" s="522">
        <v>3459</v>
      </c>
      <c r="CJ959" s="522">
        <v>6468137</v>
      </c>
      <c r="CK959" s="522">
        <v>1870</v>
      </c>
      <c r="CL959" s="522">
        <v>3893</v>
      </c>
      <c r="CM959" s="522">
        <v>982</v>
      </c>
      <c r="CN959" s="522">
        <v>1701835</v>
      </c>
      <c r="CO959" s="522">
        <v>1733</v>
      </c>
      <c r="CP959" s="522">
        <v>3711</v>
      </c>
      <c r="CQ959" s="522">
        <v>35503</v>
      </c>
      <c r="CR959" s="522">
        <v>63877091</v>
      </c>
      <c r="CS959" s="522">
        <v>1799</v>
      </c>
      <c r="CT959" s="522">
        <v>3877</v>
      </c>
      <c r="CU959" s="522">
        <v>2402</v>
      </c>
      <c r="CV959" s="522">
        <v>14196841</v>
      </c>
      <c r="CW959" s="522">
        <v>5910</v>
      </c>
      <c r="CX959" s="522">
        <v>12472</v>
      </c>
      <c r="CY959" s="522">
        <v>1771</v>
      </c>
      <c r="CZ959" s="522">
        <v>10432032</v>
      </c>
      <c r="DA959" s="522">
        <v>5890</v>
      </c>
      <c r="DB959" s="522">
        <v>12153</v>
      </c>
      <c r="DC959" s="522">
        <v>1607</v>
      </c>
      <c r="DD959" s="522">
        <v>16116227</v>
      </c>
      <c r="DE959" s="522">
        <v>10029</v>
      </c>
      <c r="DF959" s="522">
        <v>23074</v>
      </c>
      <c r="DG959" s="522">
        <v>767</v>
      </c>
      <c r="DH959" s="522">
        <v>6828422</v>
      </c>
      <c r="DI959" s="522">
        <v>8903</v>
      </c>
      <c r="DJ959" s="522">
        <v>21463</v>
      </c>
      <c r="DK959" s="522">
        <v>214</v>
      </c>
      <c r="DL959" s="522">
        <v>80524</v>
      </c>
      <c r="DM959" s="522">
        <v>376</v>
      </c>
      <c r="DN959" s="522">
        <v>615</v>
      </c>
      <c r="DO959" s="522">
        <v>4158</v>
      </c>
      <c r="DP959" s="522">
        <v>283059</v>
      </c>
      <c r="DQ959" s="522">
        <v>68</v>
      </c>
      <c r="DR959" s="522">
        <v>167</v>
      </c>
      <c r="DS959" s="522">
        <v>109</v>
      </c>
      <c r="DT959" s="522">
        <v>175953</v>
      </c>
      <c r="DU959" s="522">
        <v>1614</v>
      </c>
      <c r="DV959" s="522">
        <v>3042</v>
      </c>
      <c r="DW959" s="522">
        <v>96</v>
      </c>
      <c r="DX959" s="522"/>
      <c r="DY959" s="522"/>
      <c r="DZ959" s="522"/>
      <c r="EA959" s="522"/>
      <c r="EB959" s="522"/>
      <c r="EC959" s="522"/>
      <c r="ED959" s="522"/>
      <c r="EE959" s="522"/>
      <c r="EF959" s="522"/>
      <c r="EG959" s="522" t="s">
        <v>152</v>
      </c>
      <c r="EH959" s="522" t="s">
        <v>152</v>
      </c>
      <c r="EI959" s="522">
        <v>0</v>
      </c>
      <c r="EJ959" s="483"/>
      <c r="EK959" s="483"/>
      <c r="EL959" s="483"/>
      <c r="EM959" s="483"/>
      <c r="EN959" s="483"/>
      <c r="EO959" s="483"/>
      <c r="EP959" s="483"/>
      <c r="EQ959" s="483"/>
      <c r="ER959" s="483"/>
      <c r="ES959" s="483"/>
      <c r="ET959" s="483"/>
      <c r="EU959" s="483"/>
      <c r="EV959" s="483"/>
      <c r="EW959" s="483"/>
      <c r="EX959" s="483"/>
      <c r="EY959" s="483"/>
      <c r="EZ959" s="484"/>
      <c r="FA959" s="468">
        <f t="shared" si="2315"/>
        <v>6</v>
      </c>
      <c r="FB959" s="485">
        <f t="shared" si="2316"/>
        <v>2021</v>
      </c>
      <c r="FC959" s="486">
        <f>DATE($FB959,$FA959,1)</f>
        <v>44348</v>
      </c>
      <c r="FD959" s="470">
        <f t="shared" si="2298"/>
        <v>30</v>
      </c>
      <c r="FE959" s="471"/>
      <c r="FF959" s="517">
        <f t="shared" si="2301"/>
        <v>0.63210702341137126</v>
      </c>
      <c r="FG959" s="471"/>
      <c r="FH959" s="487">
        <f t="shared" si="2317"/>
        <v>1.8641272621132516</v>
      </c>
      <c r="FI959" s="487">
        <f t="shared" si="2318"/>
        <v>1.4585522475189725</v>
      </c>
      <c r="FJ959" s="487">
        <f t="shared" si="2319"/>
        <v>1.8170580964153276</v>
      </c>
      <c r="FK959" s="487">
        <f t="shared" si="2320"/>
        <v>1.4371652245570663</v>
      </c>
      <c r="FL959" s="487">
        <f t="shared" si="2321"/>
        <v>1.313864410174244</v>
      </c>
      <c r="FM959" s="487">
        <f t="shared" si="2322"/>
        <v>1.0750801121570199</v>
      </c>
      <c r="FN959" s="487">
        <f t="shared" si="2323"/>
        <v>1.5322863660291279</v>
      </c>
      <c r="FO959" s="487">
        <f t="shared" si="2324"/>
        <v>1.0804527110019302</v>
      </c>
      <c r="FP959" s="487">
        <f t="shared" si="2325"/>
        <v>1.4782608695652173</v>
      </c>
      <c r="FQ959" s="487">
        <f t="shared" si="2326"/>
        <v>1.075098814229249</v>
      </c>
      <c r="FR959" s="459"/>
      <c r="FS959" s="468">
        <f t="shared" si="2314"/>
        <v>63986</v>
      </c>
      <c r="FT959" s="468">
        <f t="shared" si="2314"/>
        <v>9405942</v>
      </c>
      <c r="FU959" s="468">
        <f t="shared" si="2314"/>
        <v>13693004</v>
      </c>
      <c r="FV959" s="468">
        <f t="shared" si="2314"/>
        <v>23482862</v>
      </c>
      <c r="FW959" s="468">
        <f t="shared" si="2314"/>
        <v>5920128</v>
      </c>
      <c r="FX959" s="468">
        <f t="shared" si="2314"/>
        <v>4941372</v>
      </c>
      <c r="FY959" s="468">
        <f t="shared" si="2314"/>
        <v>154743056</v>
      </c>
      <c r="FZ959" s="468">
        <f t="shared" si="2314"/>
        <v>148743900</v>
      </c>
      <c r="GA959" s="468">
        <f t="shared" si="2314"/>
        <v>5103516</v>
      </c>
      <c r="GB959" s="468"/>
      <c r="GC959" s="468"/>
      <c r="GD959" s="468">
        <f t="shared" ref="GD959:GM968" si="2327">IFERROR(HLOOKUP(GD$1,$H$5:$HA$10112,MATCH($A959,$A$5:$A$10112,0),0)*HLOOKUP(GD$2,$H$5:$HA$10112,MATCH($A959,$A$5:$A$10112,0),0),"-")</f>
        <v>187956</v>
      </c>
      <c r="GE959" s="468">
        <f t="shared" si="2327"/>
        <v>55728</v>
      </c>
      <c r="GF959" s="468">
        <f t="shared" si="2327"/>
        <v>5674851</v>
      </c>
      <c r="GG959" s="468">
        <f t="shared" si="2327"/>
        <v>13465887</v>
      </c>
      <c r="GH959" s="468">
        <f t="shared" si="2327"/>
        <v>3644202</v>
      </c>
      <c r="GI959" s="468">
        <f t="shared" si="2327"/>
        <v>137645131</v>
      </c>
      <c r="GJ959" s="468">
        <f t="shared" si="2327"/>
        <v>29957744</v>
      </c>
      <c r="GK959" s="468">
        <f t="shared" si="2327"/>
        <v>21522963</v>
      </c>
      <c r="GL959" s="468">
        <f t="shared" si="2327"/>
        <v>37079918</v>
      </c>
      <c r="GM959" s="468">
        <f t="shared" si="2327"/>
        <v>16462121</v>
      </c>
      <c r="GN959" s="468">
        <f t="shared" si="2304"/>
        <v>331578</v>
      </c>
      <c r="GO959" s="468">
        <f t="shared" si="2313"/>
        <v>131610</v>
      </c>
      <c r="GP959" s="468">
        <f t="shared" si="2313"/>
        <v>694386</v>
      </c>
      <c r="GQ959" s="468">
        <f t="shared" si="2313"/>
        <v>0</v>
      </c>
      <c r="GR959" s="468"/>
      <c r="GS959" s="468"/>
      <c r="GT959" s="468"/>
      <c r="GU959" s="468"/>
      <c r="GV959" s="425"/>
      <c r="GW959" s="402"/>
      <c r="GX959" s="402"/>
      <c r="GY959" s="402"/>
      <c r="GZ959" s="402"/>
      <c r="HA959" s="402"/>
    </row>
    <row r="960" spans="1:209" ht="9.75" customHeight="1" x14ac:dyDescent="0.2">
      <c r="A960" s="417" t="str">
        <f t="shared" si="2309"/>
        <v>2021-22JULYRX9</v>
      </c>
      <c r="B960" s="458" t="str">
        <f t="shared" si="2296"/>
        <v>2021-22</v>
      </c>
      <c r="C960" s="400" t="s">
        <v>673</v>
      </c>
      <c r="D960" s="402" t="s">
        <v>653</v>
      </c>
      <c r="E960" s="402" t="s">
        <v>652</v>
      </c>
      <c r="F960" s="478" t="s">
        <v>451</v>
      </c>
      <c r="G960" s="478" t="s">
        <v>686</v>
      </c>
      <c r="H960" s="518">
        <v>117671</v>
      </c>
      <c r="I960" s="518">
        <v>96820</v>
      </c>
      <c r="J960" s="518">
        <v>2757140</v>
      </c>
      <c r="K960" s="518">
        <v>28</v>
      </c>
      <c r="L960" s="518">
        <v>3</v>
      </c>
      <c r="M960" s="518">
        <v>97</v>
      </c>
      <c r="N960" s="518">
        <v>143</v>
      </c>
      <c r="O960" s="518">
        <v>252</v>
      </c>
      <c r="P960" s="518">
        <v>447</v>
      </c>
      <c r="Q960" s="518">
        <v>2608</v>
      </c>
      <c r="R960" s="518">
        <v>551</v>
      </c>
      <c r="S960" s="518">
        <v>70872</v>
      </c>
      <c r="T960" s="518">
        <v>8424</v>
      </c>
      <c r="U960" s="518">
        <v>5354</v>
      </c>
      <c r="V960" s="518">
        <v>42306</v>
      </c>
      <c r="W960" s="518">
        <v>8134</v>
      </c>
      <c r="X960" s="518">
        <v>132</v>
      </c>
      <c r="Y960" s="518">
        <v>4607618</v>
      </c>
      <c r="Z960" s="518">
        <v>547</v>
      </c>
      <c r="AA960" s="518">
        <v>992</v>
      </c>
      <c r="AB960" s="518">
        <v>5615766</v>
      </c>
      <c r="AC960" s="518">
        <v>1049</v>
      </c>
      <c r="AD960" s="518">
        <v>2324</v>
      </c>
      <c r="AE960" s="518">
        <v>131375688</v>
      </c>
      <c r="AF960" s="518">
        <v>3105</v>
      </c>
      <c r="AG960" s="518">
        <v>6671</v>
      </c>
      <c r="AH960" s="518">
        <v>91861419</v>
      </c>
      <c r="AI960" s="518">
        <v>11294</v>
      </c>
      <c r="AJ960" s="518">
        <v>27395</v>
      </c>
      <c r="AK960" s="518">
        <v>1408916</v>
      </c>
      <c r="AL960" s="518">
        <v>10674</v>
      </c>
      <c r="AM960" s="518">
        <v>21968</v>
      </c>
      <c r="AN960" s="518"/>
      <c r="AO960" s="518"/>
      <c r="AP960" s="518"/>
      <c r="AQ960" s="518"/>
      <c r="AR960" s="518"/>
      <c r="AS960" s="518"/>
      <c r="AT960" s="518">
        <v>8636</v>
      </c>
      <c r="AU960" s="518">
        <v>1760</v>
      </c>
      <c r="AV960" s="518">
        <v>1100</v>
      </c>
      <c r="AW960" s="518">
        <v>43</v>
      </c>
      <c r="AX960" s="518">
        <v>5141</v>
      </c>
      <c r="AY960" s="518">
        <v>635</v>
      </c>
      <c r="AZ960" s="518">
        <v>3869</v>
      </c>
      <c r="BA960" s="518"/>
      <c r="BB960" s="518"/>
      <c r="BC960" s="518"/>
      <c r="BD960" s="518"/>
      <c r="BE960" s="518"/>
      <c r="BF960" s="518"/>
      <c r="BG960" s="518"/>
      <c r="BH960" s="518"/>
      <c r="BI960" s="518">
        <v>35857</v>
      </c>
      <c r="BJ960" s="518">
        <v>3801</v>
      </c>
      <c r="BK960" s="518">
        <v>22578</v>
      </c>
      <c r="BL960" s="518">
        <v>62236</v>
      </c>
      <c r="BM960" s="518">
        <v>14857</v>
      </c>
      <c r="BN960" s="518">
        <v>11592</v>
      </c>
      <c r="BO960" s="518">
        <v>9724</v>
      </c>
      <c r="BP960" s="518">
        <v>7654</v>
      </c>
      <c r="BQ960" s="518">
        <v>57616</v>
      </c>
      <c r="BR960" s="518">
        <v>45403</v>
      </c>
      <c r="BS960" s="518">
        <v>12263</v>
      </c>
      <c r="BT960" s="518">
        <v>8764</v>
      </c>
      <c r="BU960" s="518">
        <v>78</v>
      </c>
      <c r="BV960" s="518">
        <v>50</v>
      </c>
      <c r="BW960" s="518">
        <v>0</v>
      </c>
      <c r="BX960" s="518">
        <v>0</v>
      </c>
      <c r="BY960" s="518" t="s">
        <v>152</v>
      </c>
      <c r="BZ960" s="518" t="s">
        <v>152</v>
      </c>
      <c r="CA960" s="518">
        <v>18</v>
      </c>
      <c r="CB960" s="518">
        <v>11773</v>
      </c>
      <c r="CC960" s="518">
        <v>654</v>
      </c>
      <c r="CD960" s="518">
        <v>1298</v>
      </c>
      <c r="CE960" s="518">
        <v>8406</v>
      </c>
      <c r="CF960" s="518">
        <v>4595845</v>
      </c>
      <c r="CG960" s="518">
        <v>547</v>
      </c>
      <c r="CH960" s="518">
        <v>990</v>
      </c>
      <c r="CI960" s="518">
        <v>670</v>
      </c>
      <c r="CJ960" s="518">
        <v>2348813</v>
      </c>
      <c r="CK960" s="518">
        <v>3506</v>
      </c>
      <c r="CL960" s="518">
        <v>7699</v>
      </c>
      <c r="CM960" s="518">
        <v>961</v>
      </c>
      <c r="CN960" s="518">
        <v>2926920</v>
      </c>
      <c r="CO960" s="518">
        <v>3046</v>
      </c>
      <c r="CP960" s="518">
        <v>6639</v>
      </c>
      <c r="CQ960" s="518">
        <v>40675</v>
      </c>
      <c r="CR960" s="518">
        <v>126099955</v>
      </c>
      <c r="CS960" s="518">
        <v>3100</v>
      </c>
      <c r="CT960" s="518">
        <v>6653</v>
      </c>
      <c r="CU960" s="518">
        <v>3</v>
      </c>
      <c r="CV960" s="518">
        <v>25473</v>
      </c>
      <c r="CW960" s="518">
        <v>8491</v>
      </c>
      <c r="CX960" s="518">
        <v>15505</v>
      </c>
      <c r="CY960" s="518">
        <v>276</v>
      </c>
      <c r="CZ960" s="518">
        <v>3827048</v>
      </c>
      <c r="DA960" s="518">
        <v>13866</v>
      </c>
      <c r="DB960" s="518">
        <v>34448</v>
      </c>
      <c r="DC960" s="518">
        <v>2298</v>
      </c>
      <c r="DD960" s="518">
        <v>19281326</v>
      </c>
      <c r="DE960" s="518">
        <v>8390</v>
      </c>
      <c r="DF960" s="518">
        <v>16850</v>
      </c>
      <c r="DG960" s="518">
        <v>86</v>
      </c>
      <c r="DH960" s="518">
        <v>1083925</v>
      </c>
      <c r="DI960" s="518">
        <v>12604</v>
      </c>
      <c r="DJ960" s="518">
        <v>36773</v>
      </c>
      <c r="DK960" s="518">
        <v>341</v>
      </c>
      <c r="DL960" s="518">
        <v>103988</v>
      </c>
      <c r="DM960" s="518">
        <v>305</v>
      </c>
      <c r="DN960" s="518">
        <v>554</v>
      </c>
      <c r="DO960" s="518">
        <v>4573</v>
      </c>
      <c r="DP960" s="518">
        <v>304270</v>
      </c>
      <c r="DQ960" s="518">
        <v>67</v>
      </c>
      <c r="DR960" s="518">
        <v>160</v>
      </c>
      <c r="DS960" s="518">
        <v>46</v>
      </c>
      <c r="DT960" s="518">
        <v>105843</v>
      </c>
      <c r="DU960" s="518">
        <v>2301</v>
      </c>
      <c r="DV960" s="518">
        <v>4390</v>
      </c>
      <c r="DW960" s="518">
        <v>37</v>
      </c>
      <c r="DX960" s="518"/>
      <c r="DY960" s="518"/>
      <c r="DZ960" s="518"/>
      <c r="EA960" s="518"/>
      <c r="EB960" s="518"/>
      <c r="EC960" s="518"/>
      <c r="ED960" s="518"/>
      <c r="EE960" s="518"/>
      <c r="EF960" s="518"/>
      <c r="EG960" s="518" t="s">
        <v>152</v>
      </c>
      <c r="EH960" s="518" t="s">
        <v>152</v>
      </c>
      <c r="EI960" s="518">
        <v>0</v>
      </c>
      <c r="EJ960" s="475"/>
      <c r="EK960" s="475"/>
      <c r="EL960" s="475"/>
      <c r="EM960" s="475"/>
      <c r="EN960" s="475"/>
      <c r="EO960" s="475"/>
      <c r="EP960" s="475"/>
      <c r="EQ960" s="475"/>
      <c r="ER960" s="475"/>
      <c r="ES960" s="475"/>
      <c r="ET960" s="475"/>
      <c r="EU960" s="475"/>
      <c r="EV960" s="475"/>
      <c r="EW960" s="475"/>
      <c r="EX960" s="475"/>
      <c r="EY960" s="475"/>
      <c r="EZ960" s="476"/>
      <c r="FA960" s="477">
        <f t="shared" si="2315"/>
        <v>7</v>
      </c>
      <c r="FB960" s="417">
        <f t="shared" si="2316"/>
        <v>2021</v>
      </c>
      <c r="FC960" s="448">
        <f t="shared" si="2294"/>
        <v>44378</v>
      </c>
      <c r="FD960" s="449">
        <f>DAY(EOMONTH($FC960,0))</f>
        <v>31</v>
      </c>
      <c r="FE960" s="450"/>
      <c r="FF960" s="451">
        <f t="shared" si="2301"/>
        <v>0.57327316033596587</v>
      </c>
      <c r="FG960" s="450"/>
      <c r="FH960" s="452">
        <f t="shared" si="2317"/>
        <v>1.7636514719848053</v>
      </c>
      <c r="FI960" s="452">
        <f t="shared" si="2318"/>
        <v>1.3760683760683761</v>
      </c>
      <c r="FJ960" s="452">
        <f t="shared" si="2319"/>
        <v>1.8162121778109825</v>
      </c>
      <c r="FK960" s="452">
        <f t="shared" si="2320"/>
        <v>1.4295853567426224</v>
      </c>
      <c r="FL960" s="452">
        <f t="shared" si="2321"/>
        <v>1.3618872027608377</v>
      </c>
      <c r="FM960" s="452">
        <f t="shared" si="2322"/>
        <v>1.073204746371673</v>
      </c>
      <c r="FN960" s="452">
        <f t="shared" si="2323"/>
        <v>1.5076223260388493</v>
      </c>
      <c r="FO960" s="452">
        <f t="shared" si="2324"/>
        <v>1.0774526678141136</v>
      </c>
      <c r="FP960" s="452">
        <f t="shared" si="2325"/>
        <v>0.59090909090909094</v>
      </c>
      <c r="FQ960" s="452">
        <f t="shared" si="2326"/>
        <v>0.37878787878787878</v>
      </c>
      <c r="FR960" s="453"/>
      <c r="FS960" s="477">
        <f t="shared" si="2314"/>
        <v>290460</v>
      </c>
      <c r="FT960" s="477">
        <f t="shared" si="2314"/>
        <v>9391540</v>
      </c>
      <c r="FU960" s="477">
        <f t="shared" si="2314"/>
        <v>13845260</v>
      </c>
      <c r="FV960" s="477">
        <f t="shared" si="2314"/>
        <v>24398640</v>
      </c>
      <c r="FW960" s="477">
        <f t="shared" si="2314"/>
        <v>8356608</v>
      </c>
      <c r="FX960" s="477">
        <f t="shared" si="2314"/>
        <v>12442696</v>
      </c>
      <c r="FY960" s="477">
        <f t="shared" si="2314"/>
        <v>282223326</v>
      </c>
      <c r="FZ960" s="477">
        <f t="shared" si="2314"/>
        <v>222830930</v>
      </c>
      <c r="GA960" s="477">
        <f t="shared" si="2314"/>
        <v>2899776</v>
      </c>
      <c r="GB960" s="477"/>
      <c r="GC960" s="477"/>
      <c r="GD960" s="477" t="str">
        <f t="shared" si="2327"/>
        <v>-</v>
      </c>
      <c r="GE960" s="477">
        <f t="shared" si="2327"/>
        <v>23364</v>
      </c>
      <c r="GF960" s="477">
        <f t="shared" si="2327"/>
        <v>8321940</v>
      </c>
      <c r="GG960" s="477">
        <f t="shared" si="2327"/>
        <v>5158330</v>
      </c>
      <c r="GH960" s="477">
        <f t="shared" si="2327"/>
        <v>6380079</v>
      </c>
      <c r="GI960" s="477">
        <f t="shared" si="2327"/>
        <v>270610775</v>
      </c>
      <c r="GJ960" s="477">
        <f t="shared" si="2327"/>
        <v>46515</v>
      </c>
      <c r="GK960" s="477">
        <f t="shared" si="2327"/>
        <v>9507648</v>
      </c>
      <c r="GL960" s="477">
        <f t="shared" si="2327"/>
        <v>38721300</v>
      </c>
      <c r="GM960" s="477">
        <f t="shared" si="2327"/>
        <v>3162478</v>
      </c>
      <c r="GN960" s="477">
        <f t="shared" si="2304"/>
        <v>201940</v>
      </c>
      <c r="GO960" s="477">
        <f t="shared" si="2313"/>
        <v>188914</v>
      </c>
      <c r="GP960" s="477">
        <f t="shared" si="2313"/>
        <v>731680</v>
      </c>
      <c r="GQ960" s="477">
        <f t="shared" si="2313"/>
        <v>0</v>
      </c>
      <c r="GR960" s="477"/>
      <c r="GS960" s="477"/>
      <c r="GT960" s="477"/>
      <c r="GU960" s="477"/>
      <c r="GV960" s="416"/>
      <c r="GW960" s="402"/>
      <c r="GX960" s="402"/>
      <c r="GY960" s="402"/>
      <c r="GZ960" s="402"/>
      <c r="HA960" s="402"/>
    </row>
    <row r="961" spans="1:209" ht="9.75" customHeight="1" x14ac:dyDescent="0.2">
      <c r="A961" s="417" t="str">
        <f t="shared" si="2309"/>
        <v>2021-22JULYRYC</v>
      </c>
      <c r="B961" s="458" t="str">
        <f t="shared" si="2296"/>
        <v>2021-22</v>
      </c>
      <c r="C961" s="402" t="s">
        <v>673</v>
      </c>
      <c r="D961" s="402" t="s">
        <v>656</v>
      </c>
      <c r="E961" s="402" t="s">
        <v>466</v>
      </c>
      <c r="F961" s="478" t="s">
        <v>453</v>
      </c>
      <c r="G961" s="478" t="s">
        <v>687</v>
      </c>
      <c r="H961" s="510">
        <v>131579</v>
      </c>
      <c r="I961" s="510">
        <v>95941</v>
      </c>
      <c r="J961" s="510">
        <v>2267206</v>
      </c>
      <c r="K961" s="510">
        <v>24</v>
      </c>
      <c r="L961" s="510">
        <v>4</v>
      </c>
      <c r="M961" s="510">
        <v>81</v>
      </c>
      <c r="N961" s="510">
        <v>110</v>
      </c>
      <c r="O961" s="510">
        <v>172</v>
      </c>
      <c r="P961" s="510">
        <v>371</v>
      </c>
      <c r="Q961" s="510">
        <v>15</v>
      </c>
      <c r="R961" s="510">
        <v>3788</v>
      </c>
      <c r="S961" s="510">
        <v>82081</v>
      </c>
      <c r="T961" s="510">
        <v>7673</v>
      </c>
      <c r="U961" s="510">
        <v>4944</v>
      </c>
      <c r="V961" s="510">
        <v>48898</v>
      </c>
      <c r="W961" s="510">
        <v>11575</v>
      </c>
      <c r="X961" s="510">
        <v>309</v>
      </c>
      <c r="Y961" s="510">
        <v>4019412</v>
      </c>
      <c r="Z961" s="510">
        <v>524</v>
      </c>
      <c r="AA961" s="510">
        <v>979</v>
      </c>
      <c r="AB961" s="510">
        <v>3411576</v>
      </c>
      <c r="AC961" s="510">
        <v>690</v>
      </c>
      <c r="AD961" s="510">
        <v>1251</v>
      </c>
      <c r="AE961" s="510">
        <v>111860630</v>
      </c>
      <c r="AF961" s="510">
        <v>2288</v>
      </c>
      <c r="AG961" s="510">
        <v>4844</v>
      </c>
      <c r="AH961" s="510">
        <v>84251854</v>
      </c>
      <c r="AI961" s="510">
        <v>7279</v>
      </c>
      <c r="AJ961" s="510">
        <v>18802</v>
      </c>
      <c r="AK961" s="510">
        <v>3400209</v>
      </c>
      <c r="AL961" s="510">
        <v>11004</v>
      </c>
      <c r="AM961" s="510">
        <v>28990</v>
      </c>
      <c r="AN961" s="510"/>
      <c r="AO961" s="510"/>
      <c r="AP961" s="510"/>
      <c r="AQ961" s="510"/>
      <c r="AR961" s="510"/>
      <c r="AS961" s="510"/>
      <c r="AT961" s="510">
        <v>8321</v>
      </c>
      <c r="AU961" s="510">
        <v>83</v>
      </c>
      <c r="AV961" s="510">
        <v>4388</v>
      </c>
      <c r="AW961" s="510">
        <v>838</v>
      </c>
      <c r="AX961" s="510">
        <v>36</v>
      </c>
      <c r="AY961" s="510">
        <v>3814</v>
      </c>
      <c r="AZ961" s="510">
        <v>748</v>
      </c>
      <c r="BA961" s="510"/>
      <c r="BB961" s="510"/>
      <c r="BC961" s="510"/>
      <c r="BD961" s="510"/>
      <c r="BE961" s="510"/>
      <c r="BF961" s="510"/>
      <c r="BG961" s="510"/>
      <c r="BH961" s="510"/>
      <c r="BI961" s="510">
        <v>44329</v>
      </c>
      <c r="BJ961" s="510">
        <v>2626</v>
      </c>
      <c r="BK961" s="510">
        <v>26805</v>
      </c>
      <c r="BL961" s="510">
        <v>73760</v>
      </c>
      <c r="BM961" s="510">
        <v>18080</v>
      </c>
      <c r="BN961" s="510">
        <v>12410</v>
      </c>
      <c r="BO961" s="510">
        <v>11502</v>
      </c>
      <c r="BP961" s="510">
        <v>8033</v>
      </c>
      <c r="BQ961" s="510">
        <v>79298</v>
      </c>
      <c r="BR961" s="510">
        <v>54014</v>
      </c>
      <c r="BS961" s="510">
        <v>23449</v>
      </c>
      <c r="BT961" s="510">
        <v>13319</v>
      </c>
      <c r="BU961" s="510">
        <v>580</v>
      </c>
      <c r="BV961" s="510">
        <v>348</v>
      </c>
      <c r="BW961" s="510">
        <v>13</v>
      </c>
      <c r="BX961" s="510">
        <v>8687</v>
      </c>
      <c r="BY961" s="510">
        <v>668</v>
      </c>
      <c r="BZ961" s="510">
        <v>1054</v>
      </c>
      <c r="CA961" s="510">
        <v>0</v>
      </c>
      <c r="CB961" s="510">
        <v>0</v>
      </c>
      <c r="CC961" s="510" t="s">
        <v>152</v>
      </c>
      <c r="CD961" s="510" t="s">
        <v>152</v>
      </c>
      <c r="CE961" s="510">
        <v>7660</v>
      </c>
      <c r="CF961" s="510">
        <v>4010725</v>
      </c>
      <c r="CG961" s="510">
        <v>524</v>
      </c>
      <c r="CH961" s="510">
        <v>977</v>
      </c>
      <c r="CI961" s="510">
        <v>2965</v>
      </c>
      <c r="CJ961" s="510">
        <v>7185486</v>
      </c>
      <c r="CK961" s="510">
        <v>2423</v>
      </c>
      <c r="CL961" s="510">
        <v>4835</v>
      </c>
      <c r="CM961" s="510">
        <v>1002</v>
      </c>
      <c r="CN961" s="510">
        <v>2463953</v>
      </c>
      <c r="CO961" s="510">
        <v>2459</v>
      </c>
      <c r="CP961" s="510">
        <v>5477</v>
      </c>
      <c r="CQ961" s="510">
        <v>44931</v>
      </c>
      <c r="CR961" s="510">
        <v>102211191</v>
      </c>
      <c r="CS961" s="510">
        <v>2275</v>
      </c>
      <c r="CT961" s="510">
        <v>4835</v>
      </c>
      <c r="CU961" s="510">
        <v>501</v>
      </c>
      <c r="CV961" s="510">
        <v>4868555</v>
      </c>
      <c r="CW961" s="510">
        <v>9718</v>
      </c>
      <c r="CX961" s="510">
        <v>25555</v>
      </c>
      <c r="CY961" s="510">
        <v>153</v>
      </c>
      <c r="CZ961" s="510">
        <v>1782644</v>
      </c>
      <c r="DA961" s="510">
        <v>11651</v>
      </c>
      <c r="DB961" s="510">
        <v>37020</v>
      </c>
      <c r="DC961" s="510">
        <v>771</v>
      </c>
      <c r="DD961" s="510">
        <v>10337753</v>
      </c>
      <c r="DE961" s="510">
        <v>13408</v>
      </c>
      <c r="DF961" s="510">
        <v>39219</v>
      </c>
      <c r="DG961" s="510">
        <v>77</v>
      </c>
      <c r="DH961" s="510">
        <v>997102</v>
      </c>
      <c r="DI961" s="510">
        <v>12949</v>
      </c>
      <c r="DJ961" s="510">
        <v>39463</v>
      </c>
      <c r="DK961" s="510">
        <v>568</v>
      </c>
      <c r="DL961" s="510">
        <v>183978</v>
      </c>
      <c r="DM961" s="510">
        <v>324</v>
      </c>
      <c r="DN961" s="510">
        <v>607</v>
      </c>
      <c r="DO961" s="510">
        <v>5114</v>
      </c>
      <c r="DP961" s="510">
        <v>278414</v>
      </c>
      <c r="DQ961" s="510">
        <v>54</v>
      </c>
      <c r="DR961" s="510">
        <v>114</v>
      </c>
      <c r="DS961" s="510">
        <v>187</v>
      </c>
      <c r="DT961" s="510">
        <v>358721</v>
      </c>
      <c r="DU961" s="510">
        <v>1918</v>
      </c>
      <c r="DV961" s="510">
        <v>4521</v>
      </c>
      <c r="DW961" s="510">
        <v>171</v>
      </c>
      <c r="DX961" s="510"/>
      <c r="DY961" s="510"/>
      <c r="DZ961" s="510"/>
      <c r="EA961" s="510"/>
      <c r="EB961" s="510"/>
      <c r="EC961" s="510"/>
      <c r="ED961" s="510"/>
      <c r="EE961" s="510"/>
      <c r="EF961" s="510"/>
      <c r="EG961" s="510" t="s">
        <v>152</v>
      </c>
      <c r="EH961" s="510" t="s">
        <v>152</v>
      </c>
      <c r="EI961" s="510">
        <v>15</v>
      </c>
      <c r="EJ961" s="479"/>
      <c r="EK961" s="479"/>
      <c r="EL961" s="479"/>
      <c r="EM961" s="479"/>
      <c r="EN961" s="479"/>
      <c r="EO961" s="479"/>
      <c r="EP961" s="479"/>
      <c r="EQ961" s="479"/>
      <c r="ER961" s="479"/>
      <c r="ES961" s="479"/>
      <c r="ET961" s="479"/>
      <c r="EU961" s="479"/>
      <c r="EV961" s="479"/>
      <c r="EW961" s="479"/>
      <c r="EX961" s="479"/>
      <c r="EY961" s="479"/>
      <c r="EZ961" s="476"/>
      <c r="FA961" s="446">
        <f t="shared" si="2315"/>
        <v>7</v>
      </c>
      <c r="FB961" s="417">
        <f t="shared" si="2316"/>
        <v>2021</v>
      </c>
      <c r="FC961" s="448">
        <f t="shared" ref="FC961:FC1025" si="2328">DATE($FB961,$FA961,1)</f>
        <v>44378</v>
      </c>
      <c r="FD961" s="449">
        <f t="shared" si="2298"/>
        <v>31</v>
      </c>
      <c r="FE961" s="450"/>
      <c r="FF961" s="451">
        <f t="shared" si="2301"/>
        <v>0.70035606683100515</v>
      </c>
      <c r="FG961" s="450"/>
      <c r="FH961" s="452">
        <f t="shared" si="2317"/>
        <v>2.3563143490160301</v>
      </c>
      <c r="FI961" s="452">
        <f t="shared" si="2318"/>
        <v>1.6173595725270429</v>
      </c>
      <c r="FJ961" s="452">
        <f t="shared" si="2319"/>
        <v>2.3264563106796117</v>
      </c>
      <c r="FK961" s="452">
        <f t="shared" si="2320"/>
        <v>1.6247977346278317</v>
      </c>
      <c r="FL961" s="452">
        <f t="shared" si="2321"/>
        <v>1.6217023191132562</v>
      </c>
      <c r="FM961" s="452">
        <f t="shared" si="2322"/>
        <v>1.104625956071823</v>
      </c>
      <c r="FN961" s="452">
        <f t="shared" si="2323"/>
        <v>2.025831533477322</v>
      </c>
      <c r="FO961" s="452">
        <f t="shared" si="2324"/>
        <v>1.1506695464362851</v>
      </c>
      <c r="FP961" s="452">
        <f t="shared" si="2325"/>
        <v>1.8770226537216828</v>
      </c>
      <c r="FQ961" s="452">
        <f t="shared" si="2326"/>
        <v>1.1262135922330097</v>
      </c>
      <c r="FR961" s="453"/>
      <c r="FS961" s="446">
        <f t="shared" si="2314"/>
        <v>383764</v>
      </c>
      <c r="FT961" s="446">
        <f t="shared" si="2314"/>
        <v>7771221</v>
      </c>
      <c r="FU961" s="446">
        <f t="shared" si="2314"/>
        <v>10553510</v>
      </c>
      <c r="FV961" s="446">
        <f t="shared" si="2314"/>
        <v>16501852</v>
      </c>
      <c r="FW961" s="446">
        <f t="shared" si="2314"/>
        <v>7511867</v>
      </c>
      <c r="FX961" s="446">
        <f t="shared" si="2314"/>
        <v>6184944</v>
      </c>
      <c r="FY961" s="446">
        <f t="shared" si="2314"/>
        <v>236861912</v>
      </c>
      <c r="FZ961" s="446">
        <f t="shared" si="2314"/>
        <v>217633150</v>
      </c>
      <c r="GA961" s="446">
        <f t="shared" si="2314"/>
        <v>8957910</v>
      </c>
      <c r="GB961" s="446"/>
      <c r="GC961" s="446"/>
      <c r="GD961" s="446">
        <f t="shared" si="2327"/>
        <v>13702</v>
      </c>
      <c r="GE961" s="446" t="str">
        <f t="shared" si="2327"/>
        <v>-</v>
      </c>
      <c r="GF961" s="446">
        <f t="shared" si="2327"/>
        <v>7483820</v>
      </c>
      <c r="GG961" s="446">
        <f t="shared" si="2327"/>
        <v>14335775</v>
      </c>
      <c r="GH961" s="446">
        <f t="shared" si="2327"/>
        <v>5487954</v>
      </c>
      <c r="GI961" s="446">
        <f t="shared" si="2327"/>
        <v>217241385</v>
      </c>
      <c r="GJ961" s="446">
        <f t="shared" si="2327"/>
        <v>12803055</v>
      </c>
      <c r="GK961" s="446">
        <f t="shared" si="2327"/>
        <v>5664060</v>
      </c>
      <c r="GL961" s="446">
        <f t="shared" si="2327"/>
        <v>30237849</v>
      </c>
      <c r="GM961" s="446">
        <f t="shared" si="2327"/>
        <v>3038651</v>
      </c>
      <c r="GN961" s="446">
        <f t="shared" si="2304"/>
        <v>845427</v>
      </c>
      <c r="GO961" s="446">
        <f t="shared" si="2313"/>
        <v>344776</v>
      </c>
      <c r="GP961" s="446">
        <f t="shared" si="2313"/>
        <v>582996</v>
      </c>
      <c r="GQ961" s="446">
        <f t="shared" si="2313"/>
        <v>0</v>
      </c>
      <c r="GR961" s="446"/>
      <c r="GS961" s="446"/>
      <c r="GT961" s="446"/>
      <c r="GU961" s="446"/>
      <c r="GV961" s="416"/>
      <c r="GW961" s="402"/>
      <c r="GX961" s="402"/>
      <c r="GY961" s="402"/>
      <c r="GZ961" s="402"/>
      <c r="HA961" s="402"/>
    </row>
    <row r="962" spans="1:209" ht="9.75" customHeight="1" x14ac:dyDescent="0.2">
      <c r="A962" s="417" t="str">
        <f t="shared" si="2309"/>
        <v>2021-22JULYR1F</v>
      </c>
      <c r="B962" s="458" t="str">
        <f t="shared" si="2296"/>
        <v>2021-22</v>
      </c>
      <c r="C962" s="402" t="s">
        <v>673</v>
      </c>
      <c r="D962" s="402" t="s">
        <v>663</v>
      </c>
      <c r="E962" s="402" t="s">
        <v>662</v>
      </c>
      <c r="F962" s="478" t="s">
        <v>458</v>
      </c>
      <c r="G962" s="478" t="s">
        <v>688</v>
      </c>
      <c r="H962" s="510">
        <v>2917</v>
      </c>
      <c r="I962" s="510">
        <v>1455</v>
      </c>
      <c r="J962" s="510">
        <v>12680</v>
      </c>
      <c r="K962" s="510">
        <v>9</v>
      </c>
      <c r="L962" s="510">
        <v>1</v>
      </c>
      <c r="M962" s="510">
        <v>6</v>
      </c>
      <c r="N962" s="510">
        <v>27</v>
      </c>
      <c r="O962" s="510">
        <v>187</v>
      </c>
      <c r="P962" s="510">
        <v>9</v>
      </c>
      <c r="Q962" s="510">
        <v>1</v>
      </c>
      <c r="R962" s="510">
        <v>6</v>
      </c>
      <c r="S962" s="510">
        <v>2242</v>
      </c>
      <c r="T962" s="510">
        <v>101</v>
      </c>
      <c r="U962" s="510">
        <v>69</v>
      </c>
      <c r="V962" s="510">
        <v>888</v>
      </c>
      <c r="W962" s="510">
        <v>836</v>
      </c>
      <c r="X962" s="510">
        <v>68</v>
      </c>
      <c r="Y962" s="510">
        <v>59569</v>
      </c>
      <c r="Z962" s="510">
        <v>590</v>
      </c>
      <c r="AA962" s="510">
        <v>1154</v>
      </c>
      <c r="AB962" s="510">
        <v>44384</v>
      </c>
      <c r="AC962" s="510">
        <v>643</v>
      </c>
      <c r="AD962" s="510">
        <v>1189</v>
      </c>
      <c r="AE962" s="510">
        <v>1073869</v>
      </c>
      <c r="AF962" s="510">
        <v>1209</v>
      </c>
      <c r="AG962" s="510">
        <v>2468</v>
      </c>
      <c r="AH962" s="510">
        <v>2502234</v>
      </c>
      <c r="AI962" s="510">
        <v>2993</v>
      </c>
      <c r="AJ962" s="510">
        <v>6874</v>
      </c>
      <c r="AK962" s="510">
        <v>305661</v>
      </c>
      <c r="AL962" s="510">
        <v>4495</v>
      </c>
      <c r="AM962" s="510">
        <v>10125</v>
      </c>
      <c r="AN962" s="510"/>
      <c r="AO962" s="510"/>
      <c r="AP962" s="510"/>
      <c r="AQ962" s="510"/>
      <c r="AR962" s="510"/>
      <c r="AS962" s="510"/>
      <c r="AT962" s="510">
        <v>183</v>
      </c>
      <c r="AU962" s="510">
        <v>1</v>
      </c>
      <c r="AV962" s="510">
        <v>8</v>
      </c>
      <c r="AW962" s="510">
        <v>12</v>
      </c>
      <c r="AX962" s="510">
        <v>6</v>
      </c>
      <c r="AY962" s="510">
        <v>168</v>
      </c>
      <c r="AZ962" s="510">
        <v>8</v>
      </c>
      <c r="BA962" s="510"/>
      <c r="BB962" s="510"/>
      <c r="BC962" s="510"/>
      <c r="BD962" s="510"/>
      <c r="BE962" s="510"/>
      <c r="BF962" s="510"/>
      <c r="BG962" s="510"/>
      <c r="BH962" s="510"/>
      <c r="BI962" s="510">
        <v>1302</v>
      </c>
      <c r="BJ962" s="510">
        <v>14</v>
      </c>
      <c r="BK962" s="510">
        <v>743</v>
      </c>
      <c r="BL962" s="510">
        <v>2059</v>
      </c>
      <c r="BM962" s="510">
        <v>155</v>
      </c>
      <c r="BN962" s="510">
        <v>132</v>
      </c>
      <c r="BO962" s="510">
        <v>110</v>
      </c>
      <c r="BP962" s="510">
        <v>94</v>
      </c>
      <c r="BQ962" s="510">
        <v>1049</v>
      </c>
      <c r="BR962" s="510">
        <v>961</v>
      </c>
      <c r="BS962" s="510">
        <v>1004</v>
      </c>
      <c r="BT962" s="510">
        <v>898</v>
      </c>
      <c r="BU962" s="510">
        <v>76</v>
      </c>
      <c r="BV962" s="510">
        <v>69</v>
      </c>
      <c r="BW962" s="510">
        <v>2</v>
      </c>
      <c r="BX962" s="510">
        <v>1321</v>
      </c>
      <c r="BY962" s="510">
        <v>661</v>
      </c>
      <c r="BZ962" s="510">
        <v>731</v>
      </c>
      <c r="CA962" s="510">
        <v>0</v>
      </c>
      <c r="CB962" s="510">
        <v>0</v>
      </c>
      <c r="CC962" s="510" t="s">
        <v>152</v>
      </c>
      <c r="CD962" s="510" t="s">
        <v>152</v>
      </c>
      <c r="CE962" s="510">
        <v>99</v>
      </c>
      <c r="CF962" s="510">
        <v>58248</v>
      </c>
      <c r="CG962" s="510">
        <v>588</v>
      </c>
      <c r="CH962" s="510">
        <v>1157</v>
      </c>
      <c r="CI962" s="510">
        <v>79</v>
      </c>
      <c r="CJ962" s="510">
        <v>85817</v>
      </c>
      <c r="CK962" s="510">
        <v>1086</v>
      </c>
      <c r="CL962" s="510">
        <v>2147</v>
      </c>
      <c r="CM962" s="510">
        <v>0</v>
      </c>
      <c r="CN962" s="510">
        <v>0</v>
      </c>
      <c r="CO962" s="510" t="s">
        <v>152</v>
      </c>
      <c r="CP962" s="510" t="s">
        <v>152</v>
      </c>
      <c r="CQ962" s="510">
        <v>809</v>
      </c>
      <c r="CR962" s="510">
        <v>988052</v>
      </c>
      <c r="CS962" s="510">
        <v>1221</v>
      </c>
      <c r="CT962" s="510">
        <v>2484</v>
      </c>
      <c r="CU962" s="510">
        <v>134</v>
      </c>
      <c r="CV962" s="510">
        <v>508836</v>
      </c>
      <c r="CW962" s="510">
        <v>3797</v>
      </c>
      <c r="CX962" s="510">
        <v>7750</v>
      </c>
      <c r="CY962" s="510">
        <v>4</v>
      </c>
      <c r="CZ962" s="510">
        <v>6825</v>
      </c>
      <c r="DA962" s="510">
        <v>1706</v>
      </c>
      <c r="DB962" s="510">
        <v>2797</v>
      </c>
      <c r="DC962" s="510">
        <v>17</v>
      </c>
      <c r="DD962" s="510">
        <v>170601</v>
      </c>
      <c r="DE962" s="510">
        <v>10035</v>
      </c>
      <c r="DF962" s="510">
        <v>22426</v>
      </c>
      <c r="DG962" s="510">
        <v>9</v>
      </c>
      <c r="DH962" s="510">
        <v>15728</v>
      </c>
      <c r="DI962" s="510">
        <v>1748</v>
      </c>
      <c r="DJ962" s="510">
        <v>3763</v>
      </c>
      <c r="DK962" s="510">
        <v>8</v>
      </c>
      <c r="DL962" s="510">
        <v>2922</v>
      </c>
      <c r="DM962" s="510">
        <v>365</v>
      </c>
      <c r="DN962" s="510">
        <v>622</v>
      </c>
      <c r="DO962" s="510">
        <v>72</v>
      </c>
      <c r="DP962" s="510">
        <v>3322</v>
      </c>
      <c r="DQ962" s="510">
        <v>46</v>
      </c>
      <c r="DR962" s="510">
        <v>76</v>
      </c>
      <c r="DS962" s="510">
        <v>1</v>
      </c>
      <c r="DT962" s="510">
        <v>1932</v>
      </c>
      <c r="DU962" s="510">
        <v>1932</v>
      </c>
      <c r="DV962" s="510">
        <v>1932</v>
      </c>
      <c r="DW962" s="510">
        <v>1</v>
      </c>
      <c r="DX962" s="510"/>
      <c r="DY962" s="510"/>
      <c r="DZ962" s="510"/>
      <c r="EA962" s="510"/>
      <c r="EB962" s="510"/>
      <c r="EC962" s="510"/>
      <c r="ED962" s="510"/>
      <c r="EE962" s="510"/>
      <c r="EF962" s="510"/>
      <c r="EG962" s="510" t="s">
        <v>152</v>
      </c>
      <c r="EH962" s="510" t="s">
        <v>152</v>
      </c>
      <c r="EI962" s="510">
        <v>1</v>
      </c>
      <c r="EJ962" s="479"/>
      <c r="EK962" s="479"/>
      <c r="EL962" s="479"/>
      <c r="EM962" s="479"/>
      <c r="EN962" s="479"/>
      <c r="EO962" s="479"/>
      <c r="EP962" s="479"/>
      <c r="EQ962" s="479"/>
      <c r="ER962" s="479"/>
      <c r="ES962" s="479"/>
      <c r="ET962" s="479"/>
      <c r="EU962" s="479"/>
      <c r="EV962" s="479"/>
      <c r="EW962" s="479"/>
      <c r="EX962" s="479"/>
      <c r="EY962" s="479"/>
      <c r="EZ962" s="476"/>
      <c r="FA962" s="446">
        <f t="shared" si="2315"/>
        <v>7</v>
      </c>
      <c r="FB962" s="417">
        <f t="shared" si="2316"/>
        <v>2021</v>
      </c>
      <c r="FC962" s="448">
        <f t="shared" si="2328"/>
        <v>44378</v>
      </c>
      <c r="FD962" s="449">
        <f t="shared" si="2298"/>
        <v>31</v>
      </c>
      <c r="FE962" s="450"/>
      <c r="FF962" s="451">
        <f t="shared" si="2301"/>
        <v>0.78260869565217395</v>
      </c>
      <c r="FG962" s="450"/>
      <c r="FH962" s="452">
        <f t="shared" si="2317"/>
        <v>1.5346534653465347</v>
      </c>
      <c r="FI962" s="452">
        <f t="shared" si="2318"/>
        <v>1.306930693069307</v>
      </c>
      <c r="FJ962" s="452">
        <f t="shared" si="2319"/>
        <v>1.5942028985507246</v>
      </c>
      <c r="FK962" s="452">
        <f t="shared" si="2320"/>
        <v>1.3623188405797102</v>
      </c>
      <c r="FL962" s="452">
        <f t="shared" si="2321"/>
        <v>1.1813063063063063</v>
      </c>
      <c r="FM962" s="452">
        <f t="shared" si="2322"/>
        <v>1.0822072072072073</v>
      </c>
      <c r="FN962" s="452">
        <f t="shared" si="2323"/>
        <v>1.200956937799043</v>
      </c>
      <c r="FO962" s="452">
        <f t="shared" si="2324"/>
        <v>1.0741626794258374</v>
      </c>
      <c r="FP962" s="452">
        <f t="shared" si="2325"/>
        <v>1.1176470588235294</v>
      </c>
      <c r="FQ962" s="452">
        <f t="shared" si="2326"/>
        <v>1.0147058823529411</v>
      </c>
      <c r="FR962" s="453"/>
      <c r="FS962" s="446">
        <f t="shared" si="2314"/>
        <v>1455</v>
      </c>
      <c r="FT962" s="446">
        <f t="shared" si="2314"/>
        <v>8730</v>
      </c>
      <c r="FU962" s="446">
        <f t="shared" si="2314"/>
        <v>39285</v>
      </c>
      <c r="FV962" s="446">
        <f t="shared" si="2314"/>
        <v>272085</v>
      </c>
      <c r="FW962" s="446">
        <f t="shared" si="2314"/>
        <v>116554</v>
      </c>
      <c r="FX962" s="446">
        <f t="shared" si="2314"/>
        <v>82041</v>
      </c>
      <c r="FY962" s="446">
        <f t="shared" si="2314"/>
        <v>2191584</v>
      </c>
      <c r="FZ962" s="446">
        <f t="shared" si="2314"/>
        <v>5746664</v>
      </c>
      <c r="GA962" s="446">
        <f t="shared" si="2314"/>
        <v>688500</v>
      </c>
      <c r="GB962" s="446"/>
      <c r="GC962" s="446"/>
      <c r="GD962" s="446">
        <f t="shared" si="2327"/>
        <v>1462</v>
      </c>
      <c r="GE962" s="446" t="str">
        <f t="shared" si="2327"/>
        <v>-</v>
      </c>
      <c r="GF962" s="446">
        <f t="shared" si="2327"/>
        <v>114543</v>
      </c>
      <c r="GG962" s="446">
        <f t="shared" si="2327"/>
        <v>169613</v>
      </c>
      <c r="GH962" s="446" t="str">
        <f t="shared" si="2327"/>
        <v>-</v>
      </c>
      <c r="GI962" s="446">
        <f t="shared" si="2327"/>
        <v>2009556</v>
      </c>
      <c r="GJ962" s="446">
        <f t="shared" si="2327"/>
        <v>1038500</v>
      </c>
      <c r="GK962" s="446">
        <f t="shared" si="2327"/>
        <v>11188</v>
      </c>
      <c r="GL962" s="446">
        <f t="shared" si="2327"/>
        <v>381242</v>
      </c>
      <c r="GM962" s="446">
        <f t="shared" si="2327"/>
        <v>33867</v>
      </c>
      <c r="GN962" s="446">
        <f t="shared" si="2304"/>
        <v>1932</v>
      </c>
      <c r="GO962" s="446">
        <f t="shared" si="2313"/>
        <v>4976</v>
      </c>
      <c r="GP962" s="446">
        <f t="shared" si="2313"/>
        <v>5472</v>
      </c>
      <c r="GQ962" s="446">
        <f t="shared" si="2313"/>
        <v>0</v>
      </c>
      <c r="GR962" s="446"/>
      <c r="GS962" s="446"/>
      <c r="GT962" s="446"/>
      <c r="GU962" s="446"/>
      <c r="GV962" s="416"/>
      <c r="GW962" s="402"/>
      <c r="GX962" s="402"/>
      <c r="GY962" s="402"/>
      <c r="GZ962" s="402"/>
      <c r="HA962" s="402"/>
    </row>
    <row r="963" spans="1:209" ht="9.75" customHeight="1" x14ac:dyDescent="0.2">
      <c r="A963" s="493" t="str">
        <f t="shared" si="2309"/>
        <v>2021-22JULYRRU</v>
      </c>
      <c r="B963" s="494" t="str">
        <f t="shared" si="2296"/>
        <v>2021-22</v>
      </c>
      <c r="C963" s="480" t="s">
        <v>673</v>
      </c>
      <c r="D963" s="480" t="s">
        <v>659</v>
      </c>
      <c r="E963" s="480" t="s">
        <v>467</v>
      </c>
      <c r="F963" s="495" t="s">
        <v>454</v>
      </c>
      <c r="G963" s="511" t="s">
        <v>689</v>
      </c>
      <c r="H963" s="519">
        <v>203432</v>
      </c>
      <c r="I963" s="519">
        <v>157514</v>
      </c>
      <c r="J963" s="519">
        <v>8724632</v>
      </c>
      <c r="K963" s="519">
        <v>55</v>
      </c>
      <c r="L963" s="519">
        <v>0</v>
      </c>
      <c r="M963" s="519">
        <v>195</v>
      </c>
      <c r="N963" s="519">
        <v>264</v>
      </c>
      <c r="O963" s="519">
        <v>378</v>
      </c>
      <c r="P963" s="519">
        <v>580</v>
      </c>
      <c r="Q963" s="519">
        <v>0</v>
      </c>
      <c r="R963" s="519">
        <v>1701</v>
      </c>
      <c r="S963" s="519">
        <v>115509</v>
      </c>
      <c r="T963" s="519">
        <v>10197</v>
      </c>
      <c r="U963" s="519">
        <v>7149</v>
      </c>
      <c r="V963" s="519">
        <v>63554</v>
      </c>
      <c r="W963" s="519">
        <v>17533</v>
      </c>
      <c r="X963" s="519">
        <v>1357</v>
      </c>
      <c r="Y963" s="519">
        <v>4275792</v>
      </c>
      <c r="Z963" s="519">
        <v>419</v>
      </c>
      <c r="AA963" s="519">
        <v>709</v>
      </c>
      <c r="AB963" s="519">
        <v>4646031</v>
      </c>
      <c r="AC963" s="519">
        <v>650</v>
      </c>
      <c r="AD963" s="519">
        <v>1123</v>
      </c>
      <c r="AE963" s="519">
        <v>151808182</v>
      </c>
      <c r="AF963" s="519">
        <v>2389</v>
      </c>
      <c r="AG963" s="519">
        <v>5187</v>
      </c>
      <c r="AH963" s="519">
        <v>110427753</v>
      </c>
      <c r="AI963" s="519">
        <v>6298</v>
      </c>
      <c r="AJ963" s="519">
        <v>16033</v>
      </c>
      <c r="AK963" s="519">
        <v>17898959</v>
      </c>
      <c r="AL963" s="519">
        <v>13190</v>
      </c>
      <c r="AM963" s="519">
        <v>28045</v>
      </c>
      <c r="AN963" s="519"/>
      <c r="AO963" s="519"/>
      <c r="AP963" s="519"/>
      <c r="AQ963" s="519"/>
      <c r="AR963" s="519"/>
      <c r="AS963" s="519"/>
      <c r="AT963" s="519">
        <v>19006</v>
      </c>
      <c r="AU963" s="519">
        <v>386</v>
      </c>
      <c r="AV963" s="519">
        <v>3846</v>
      </c>
      <c r="AW963" s="519">
        <v>3662</v>
      </c>
      <c r="AX963" s="519">
        <v>158</v>
      </c>
      <c r="AY963" s="519">
        <v>14616</v>
      </c>
      <c r="AZ963" s="519">
        <v>0</v>
      </c>
      <c r="BA963" s="519"/>
      <c r="BB963" s="519"/>
      <c r="BC963" s="519"/>
      <c r="BD963" s="519"/>
      <c r="BE963" s="519"/>
      <c r="BF963" s="519"/>
      <c r="BG963" s="519"/>
      <c r="BH963" s="519"/>
      <c r="BI963" s="519">
        <v>57291</v>
      </c>
      <c r="BJ963" s="519">
        <v>4489</v>
      </c>
      <c r="BK963" s="519">
        <v>34723</v>
      </c>
      <c r="BL963" s="519">
        <v>96503</v>
      </c>
      <c r="BM963" s="519">
        <v>25627</v>
      </c>
      <c r="BN963" s="519">
        <v>19632</v>
      </c>
      <c r="BO963" s="519">
        <v>17775</v>
      </c>
      <c r="BP963" s="519">
        <v>13893</v>
      </c>
      <c r="BQ963" s="519">
        <v>89255</v>
      </c>
      <c r="BR963" s="519">
        <v>70123</v>
      </c>
      <c r="BS963" s="519">
        <v>26377</v>
      </c>
      <c r="BT963" s="519">
        <v>19967</v>
      </c>
      <c r="BU963" s="519">
        <v>1810</v>
      </c>
      <c r="BV963" s="519">
        <v>1429</v>
      </c>
      <c r="BW963" s="519">
        <v>167</v>
      </c>
      <c r="BX963" s="519">
        <v>103484</v>
      </c>
      <c r="BY963" s="519">
        <v>620</v>
      </c>
      <c r="BZ963" s="519">
        <v>957</v>
      </c>
      <c r="CA963" s="519">
        <v>71</v>
      </c>
      <c r="CB963" s="519">
        <v>40584</v>
      </c>
      <c r="CC963" s="519">
        <v>572</v>
      </c>
      <c r="CD963" s="519">
        <v>1013</v>
      </c>
      <c r="CE963" s="519">
        <v>9959</v>
      </c>
      <c r="CF963" s="519">
        <v>4131724</v>
      </c>
      <c r="CG963" s="519">
        <v>415</v>
      </c>
      <c r="CH963" s="519">
        <v>702</v>
      </c>
      <c r="CI963" s="519">
        <v>3486</v>
      </c>
      <c r="CJ963" s="519">
        <v>9045277</v>
      </c>
      <c r="CK963" s="519">
        <v>2595</v>
      </c>
      <c r="CL963" s="519">
        <v>5364</v>
      </c>
      <c r="CM963" s="519">
        <v>1250</v>
      </c>
      <c r="CN963" s="519">
        <v>2899089</v>
      </c>
      <c r="CO963" s="519">
        <v>2319</v>
      </c>
      <c r="CP963" s="519">
        <v>5206</v>
      </c>
      <c r="CQ963" s="519">
        <v>58818</v>
      </c>
      <c r="CR963" s="519">
        <v>139863816</v>
      </c>
      <c r="CS963" s="519">
        <v>2378</v>
      </c>
      <c r="CT963" s="519">
        <v>5176</v>
      </c>
      <c r="CU963" s="519">
        <v>845</v>
      </c>
      <c r="CV963" s="519">
        <v>7944901</v>
      </c>
      <c r="CW963" s="519">
        <v>9402</v>
      </c>
      <c r="CX963" s="519">
        <v>18976</v>
      </c>
      <c r="CY963" s="519">
        <v>200</v>
      </c>
      <c r="CZ963" s="519">
        <v>1586781</v>
      </c>
      <c r="DA963" s="519">
        <v>7934</v>
      </c>
      <c r="DB963" s="519">
        <v>15920</v>
      </c>
      <c r="DC963" s="519">
        <v>998</v>
      </c>
      <c r="DD963" s="519">
        <v>12004521</v>
      </c>
      <c r="DE963" s="519">
        <v>12029</v>
      </c>
      <c r="DF963" s="519">
        <v>25635</v>
      </c>
      <c r="DG963" s="519">
        <v>69</v>
      </c>
      <c r="DH963" s="519">
        <v>644143</v>
      </c>
      <c r="DI963" s="519">
        <v>9335</v>
      </c>
      <c r="DJ963" s="519">
        <v>23587</v>
      </c>
      <c r="DK963" s="519">
        <v>837</v>
      </c>
      <c r="DL963" s="519">
        <v>301003</v>
      </c>
      <c r="DM963" s="519">
        <v>360</v>
      </c>
      <c r="DN963" s="519">
        <v>637</v>
      </c>
      <c r="DO963" s="519">
        <v>5160</v>
      </c>
      <c r="DP963" s="519">
        <v>614089</v>
      </c>
      <c r="DQ963" s="519">
        <v>119</v>
      </c>
      <c r="DR963" s="519">
        <v>278</v>
      </c>
      <c r="DS963" s="519">
        <v>190</v>
      </c>
      <c r="DT963" s="519">
        <v>645335</v>
      </c>
      <c r="DU963" s="519">
        <v>3397</v>
      </c>
      <c r="DV963" s="519">
        <v>8001</v>
      </c>
      <c r="DW963" s="519">
        <v>166</v>
      </c>
      <c r="DX963" s="519"/>
      <c r="DY963" s="519"/>
      <c r="DZ963" s="519"/>
      <c r="EA963" s="519"/>
      <c r="EB963" s="519"/>
      <c r="EC963" s="519"/>
      <c r="ED963" s="519"/>
      <c r="EE963" s="519"/>
      <c r="EF963" s="519"/>
      <c r="EG963" s="519" t="s">
        <v>152</v>
      </c>
      <c r="EH963" s="519" t="s">
        <v>152</v>
      </c>
      <c r="EI963" s="519">
        <v>0</v>
      </c>
      <c r="EJ963" s="512"/>
      <c r="EK963" s="512"/>
      <c r="EL963" s="512"/>
      <c r="EM963" s="512"/>
      <c r="EN963" s="512"/>
      <c r="EO963" s="512"/>
      <c r="EP963" s="512"/>
      <c r="EQ963" s="512"/>
      <c r="ER963" s="512"/>
      <c r="ES963" s="512"/>
      <c r="ET963" s="512"/>
      <c r="EU963" s="512"/>
      <c r="EV963" s="512"/>
      <c r="EW963" s="512"/>
      <c r="EX963" s="512"/>
      <c r="EY963" s="512"/>
      <c r="EZ963" s="514"/>
      <c r="FA963" s="520">
        <f t="shared" si="2315"/>
        <v>7</v>
      </c>
      <c r="FB963" s="493">
        <f t="shared" si="2316"/>
        <v>2021</v>
      </c>
      <c r="FC963" s="498">
        <f t="shared" si="2328"/>
        <v>44378</v>
      </c>
      <c r="FD963" s="499">
        <f t="shared" si="2298"/>
        <v>31</v>
      </c>
      <c r="FE963" s="500"/>
      <c r="FF963" s="515">
        <f t="shared" si="2301"/>
        <v>0.53654985962358326</v>
      </c>
      <c r="FG963" s="500"/>
      <c r="FH963" s="481">
        <f t="shared" si="2317"/>
        <v>2.5131901539668529</v>
      </c>
      <c r="FI963" s="481">
        <f t="shared" si="2318"/>
        <v>1.9252721388643719</v>
      </c>
      <c r="FJ963" s="481">
        <f t="shared" si="2319"/>
        <v>2.4863617289131348</v>
      </c>
      <c r="FK963" s="481">
        <f t="shared" si="2320"/>
        <v>1.9433487201007134</v>
      </c>
      <c r="FL963" s="481">
        <f t="shared" si="2321"/>
        <v>1.4043962614469585</v>
      </c>
      <c r="FM963" s="481">
        <f t="shared" si="2322"/>
        <v>1.1033609214211537</v>
      </c>
      <c r="FN963" s="481">
        <f t="shared" si="2323"/>
        <v>1.504420236126162</v>
      </c>
      <c r="FO963" s="481">
        <f t="shared" si="2324"/>
        <v>1.1388239320139166</v>
      </c>
      <c r="FP963" s="481">
        <f t="shared" si="2325"/>
        <v>1.3338246131171703</v>
      </c>
      <c r="FQ963" s="481">
        <f t="shared" si="2326"/>
        <v>1.0530582166543847</v>
      </c>
      <c r="FR963" s="501"/>
      <c r="FS963" s="482">
        <f t="shared" ref="FS963:GA972" si="2329">IFERROR(HLOOKUP(FS$1,$H$5:$HA$10112,MATCH($A963,$A$5:$A$10112,0),0)*HLOOKUP(FS$2,$H$5:$HA$10112,MATCH($A963,$A$5:$A$10112,0),0),"-")</f>
        <v>0</v>
      </c>
      <c r="FT963" s="482">
        <f t="shared" si="2329"/>
        <v>30715230</v>
      </c>
      <c r="FU963" s="482">
        <f t="shared" si="2329"/>
        <v>41583696</v>
      </c>
      <c r="FV963" s="482">
        <f t="shared" si="2329"/>
        <v>59540292</v>
      </c>
      <c r="FW963" s="482">
        <f t="shared" si="2329"/>
        <v>7229673</v>
      </c>
      <c r="FX963" s="482">
        <f t="shared" si="2329"/>
        <v>8028327</v>
      </c>
      <c r="FY963" s="482">
        <f t="shared" si="2329"/>
        <v>329654598</v>
      </c>
      <c r="FZ963" s="482">
        <f t="shared" si="2329"/>
        <v>281106589</v>
      </c>
      <c r="GA963" s="482">
        <f t="shared" si="2329"/>
        <v>38057065</v>
      </c>
      <c r="GB963" s="482"/>
      <c r="GC963" s="482"/>
      <c r="GD963" s="482">
        <f t="shared" si="2327"/>
        <v>159819</v>
      </c>
      <c r="GE963" s="482">
        <f t="shared" si="2327"/>
        <v>71923</v>
      </c>
      <c r="GF963" s="482">
        <f t="shared" si="2327"/>
        <v>6991218</v>
      </c>
      <c r="GG963" s="482">
        <f t="shared" si="2327"/>
        <v>18698904</v>
      </c>
      <c r="GH963" s="482">
        <f t="shared" si="2327"/>
        <v>6507500</v>
      </c>
      <c r="GI963" s="482">
        <f t="shared" si="2327"/>
        <v>304441968</v>
      </c>
      <c r="GJ963" s="482">
        <f t="shared" si="2327"/>
        <v>16034720</v>
      </c>
      <c r="GK963" s="482">
        <f t="shared" si="2327"/>
        <v>3184000</v>
      </c>
      <c r="GL963" s="482">
        <f t="shared" si="2327"/>
        <v>25583730</v>
      </c>
      <c r="GM963" s="482">
        <f t="shared" si="2327"/>
        <v>1627503</v>
      </c>
      <c r="GN963" s="482">
        <f t="shared" si="2304"/>
        <v>1520190</v>
      </c>
      <c r="GO963" s="482">
        <f t="shared" si="2313"/>
        <v>533169</v>
      </c>
      <c r="GP963" s="482">
        <f t="shared" si="2313"/>
        <v>1434480</v>
      </c>
      <c r="GQ963" s="482">
        <f t="shared" si="2313"/>
        <v>0</v>
      </c>
      <c r="GR963" s="482"/>
      <c r="GS963" s="482"/>
      <c r="GT963" s="482"/>
      <c r="GU963" s="482"/>
      <c r="GV963" s="502"/>
      <c r="GW963" s="402"/>
      <c r="GX963" s="402"/>
      <c r="GY963" s="402"/>
      <c r="GZ963" s="402"/>
      <c r="HA963" s="402"/>
    </row>
    <row r="964" spans="1:209" ht="9.75" customHeight="1" x14ac:dyDescent="0.2">
      <c r="A964" s="417" t="str">
        <f t="shared" si="2309"/>
        <v>2021-22JULYRX6</v>
      </c>
      <c r="B964" s="458" t="str">
        <f t="shared" si="2296"/>
        <v>2021-22</v>
      </c>
      <c r="C964" s="402" t="s">
        <v>673</v>
      </c>
      <c r="D964" s="402" t="s">
        <v>646</v>
      </c>
      <c r="E964" s="402" t="s">
        <v>645</v>
      </c>
      <c r="F964" s="478" t="s">
        <v>448</v>
      </c>
      <c r="G964" s="478" t="s">
        <v>690</v>
      </c>
      <c r="H964" s="510">
        <v>56333</v>
      </c>
      <c r="I964" s="510">
        <v>44856</v>
      </c>
      <c r="J964" s="510">
        <v>1693030</v>
      </c>
      <c r="K964" s="510">
        <v>38</v>
      </c>
      <c r="L964" s="510">
        <v>9</v>
      </c>
      <c r="M964" s="510">
        <v>103</v>
      </c>
      <c r="N964" s="510">
        <v>159</v>
      </c>
      <c r="O964" s="510">
        <v>318</v>
      </c>
      <c r="P964" s="510">
        <v>109</v>
      </c>
      <c r="Q964" s="510">
        <v>3173</v>
      </c>
      <c r="R964" s="510">
        <v>12</v>
      </c>
      <c r="S964" s="510">
        <v>38721</v>
      </c>
      <c r="T964" s="510">
        <v>3358</v>
      </c>
      <c r="U964" s="510">
        <v>2090</v>
      </c>
      <c r="V964" s="510">
        <v>21988</v>
      </c>
      <c r="W964" s="510">
        <v>5190</v>
      </c>
      <c r="X964" s="510">
        <v>343</v>
      </c>
      <c r="Y964" s="510">
        <v>1497240</v>
      </c>
      <c r="Z964" s="510">
        <v>446</v>
      </c>
      <c r="AA964" s="510">
        <v>780</v>
      </c>
      <c r="AB964" s="510">
        <v>1049533</v>
      </c>
      <c r="AC964" s="510">
        <v>502</v>
      </c>
      <c r="AD964" s="510">
        <v>876</v>
      </c>
      <c r="AE964" s="510">
        <v>57334640</v>
      </c>
      <c r="AF964" s="510">
        <v>2608</v>
      </c>
      <c r="AG964" s="510">
        <v>5305</v>
      </c>
      <c r="AH964" s="510">
        <v>49239651</v>
      </c>
      <c r="AI964" s="510">
        <v>9487</v>
      </c>
      <c r="AJ964" s="510">
        <v>24008</v>
      </c>
      <c r="AK964" s="510">
        <v>2333437</v>
      </c>
      <c r="AL964" s="510">
        <v>6803</v>
      </c>
      <c r="AM964" s="510">
        <v>16697</v>
      </c>
      <c r="AN964" s="510"/>
      <c r="AO964" s="510"/>
      <c r="AP964" s="510"/>
      <c r="AQ964" s="510"/>
      <c r="AR964" s="510"/>
      <c r="AS964" s="510"/>
      <c r="AT964" s="510">
        <v>4918</v>
      </c>
      <c r="AU964" s="510">
        <v>56</v>
      </c>
      <c r="AV964" s="510">
        <v>273</v>
      </c>
      <c r="AW964" s="510">
        <v>1735</v>
      </c>
      <c r="AX964" s="510">
        <v>257</v>
      </c>
      <c r="AY964" s="510">
        <v>4332</v>
      </c>
      <c r="AZ964" s="510">
        <v>0</v>
      </c>
      <c r="BA964" s="510"/>
      <c r="BB964" s="510"/>
      <c r="BC964" s="510"/>
      <c r="BD964" s="510"/>
      <c r="BE964" s="510"/>
      <c r="BF964" s="510"/>
      <c r="BG964" s="510"/>
      <c r="BH964" s="510"/>
      <c r="BI964" s="510">
        <v>19905</v>
      </c>
      <c r="BJ964" s="510">
        <v>3597</v>
      </c>
      <c r="BK964" s="510">
        <v>10301</v>
      </c>
      <c r="BL964" s="510">
        <v>33803</v>
      </c>
      <c r="BM964" s="510">
        <v>6365</v>
      </c>
      <c r="BN964" s="510">
        <v>4892</v>
      </c>
      <c r="BO964" s="510">
        <v>3940</v>
      </c>
      <c r="BP964" s="510">
        <v>3071</v>
      </c>
      <c r="BQ964" s="510">
        <v>28596</v>
      </c>
      <c r="BR964" s="510">
        <v>23867</v>
      </c>
      <c r="BS964" s="510">
        <v>8081</v>
      </c>
      <c r="BT964" s="510">
        <v>5683</v>
      </c>
      <c r="BU964" s="510">
        <v>549</v>
      </c>
      <c r="BV964" s="510">
        <v>348</v>
      </c>
      <c r="BW964" s="510">
        <v>103</v>
      </c>
      <c r="BX964" s="510">
        <v>55703</v>
      </c>
      <c r="BY964" s="510">
        <v>541</v>
      </c>
      <c r="BZ964" s="510">
        <v>954</v>
      </c>
      <c r="CA964" s="510">
        <v>107</v>
      </c>
      <c r="CB964" s="510">
        <v>46577</v>
      </c>
      <c r="CC964" s="510">
        <v>435</v>
      </c>
      <c r="CD964" s="510">
        <v>799</v>
      </c>
      <c r="CE964" s="510">
        <v>3148</v>
      </c>
      <c r="CF964" s="510">
        <v>1394960</v>
      </c>
      <c r="CG964" s="510">
        <v>443</v>
      </c>
      <c r="CH964" s="510">
        <v>774</v>
      </c>
      <c r="CI964" s="510">
        <v>2829</v>
      </c>
      <c r="CJ964" s="510">
        <v>7618268</v>
      </c>
      <c r="CK964" s="510">
        <v>2693</v>
      </c>
      <c r="CL964" s="510">
        <v>5362</v>
      </c>
      <c r="CM964" s="510">
        <v>661</v>
      </c>
      <c r="CN964" s="510">
        <v>1786890</v>
      </c>
      <c r="CO964" s="510">
        <v>2703</v>
      </c>
      <c r="CP964" s="510">
        <v>5538</v>
      </c>
      <c r="CQ964" s="510">
        <v>18498</v>
      </c>
      <c r="CR964" s="510">
        <v>47929482</v>
      </c>
      <c r="CS964" s="510">
        <v>2591</v>
      </c>
      <c r="CT964" s="510">
        <v>5283</v>
      </c>
      <c r="CU964" s="510">
        <v>1218</v>
      </c>
      <c r="CV964" s="510">
        <v>9381654</v>
      </c>
      <c r="CW964" s="510">
        <v>7703</v>
      </c>
      <c r="CX964" s="510">
        <v>14513</v>
      </c>
      <c r="CY964" s="510">
        <v>437</v>
      </c>
      <c r="CZ964" s="510">
        <v>4662737</v>
      </c>
      <c r="DA964" s="510">
        <v>10670</v>
      </c>
      <c r="DB964" s="510">
        <v>25710</v>
      </c>
      <c r="DC964" s="510">
        <v>1070</v>
      </c>
      <c r="DD964" s="510">
        <v>10846091</v>
      </c>
      <c r="DE964" s="510">
        <v>10137</v>
      </c>
      <c r="DF964" s="510">
        <v>19385</v>
      </c>
      <c r="DG964" s="510">
        <v>146</v>
      </c>
      <c r="DH964" s="510">
        <v>2398548</v>
      </c>
      <c r="DI964" s="510">
        <v>16428</v>
      </c>
      <c r="DJ964" s="510">
        <v>37088</v>
      </c>
      <c r="DK964" s="510">
        <v>98</v>
      </c>
      <c r="DL964" s="510">
        <v>46453</v>
      </c>
      <c r="DM964" s="510">
        <v>474</v>
      </c>
      <c r="DN964" s="510">
        <v>734</v>
      </c>
      <c r="DO964" s="510">
        <v>1811</v>
      </c>
      <c r="DP964" s="510">
        <v>97338</v>
      </c>
      <c r="DQ964" s="510">
        <v>54</v>
      </c>
      <c r="DR964" s="510">
        <v>130</v>
      </c>
      <c r="DS964" s="510">
        <v>0</v>
      </c>
      <c r="DT964" s="510">
        <v>0</v>
      </c>
      <c r="DU964" s="510" t="s">
        <v>152</v>
      </c>
      <c r="DV964" s="510" t="s">
        <v>152</v>
      </c>
      <c r="DW964" s="510">
        <v>0</v>
      </c>
      <c r="DX964" s="510"/>
      <c r="DY964" s="510"/>
      <c r="DZ964" s="510"/>
      <c r="EA964" s="510"/>
      <c r="EB964" s="510"/>
      <c r="EC964" s="510"/>
      <c r="ED964" s="510"/>
      <c r="EE964" s="510"/>
      <c r="EF964" s="510"/>
      <c r="EG964" s="510" t="s">
        <v>152</v>
      </c>
      <c r="EH964" s="510" t="s">
        <v>152</v>
      </c>
      <c r="EI964" s="510">
        <v>0</v>
      </c>
      <c r="EJ964" s="479"/>
      <c r="EK964" s="479"/>
      <c r="EL964" s="479"/>
      <c r="EM964" s="479"/>
      <c r="EN964" s="479"/>
      <c r="EO964" s="479"/>
      <c r="EP964" s="479"/>
      <c r="EQ964" s="479"/>
      <c r="ER964" s="479"/>
      <c r="ES964" s="479"/>
      <c r="ET964" s="479"/>
      <c r="EU964" s="479"/>
      <c r="EV964" s="479"/>
      <c r="EW964" s="479"/>
      <c r="EX964" s="479"/>
      <c r="EY964" s="479"/>
      <c r="EZ964" s="476"/>
      <c r="FA964" s="446">
        <f t="shared" si="2315"/>
        <v>7</v>
      </c>
      <c r="FB964" s="417">
        <f t="shared" si="2316"/>
        <v>2021</v>
      </c>
      <c r="FC964" s="448">
        <f t="shared" si="2328"/>
        <v>44378</v>
      </c>
      <c r="FD964" s="449">
        <f t="shared" si="2298"/>
        <v>31</v>
      </c>
      <c r="FE964" s="450"/>
      <c r="FF964" s="451">
        <f t="shared" si="2301"/>
        <v>0.55740227762388428</v>
      </c>
      <c r="FG964" s="450"/>
      <c r="FH964" s="452">
        <f t="shared" si="2317"/>
        <v>1.8954734961286479</v>
      </c>
      <c r="FI964" s="452">
        <f t="shared" si="2318"/>
        <v>1.4568195354377607</v>
      </c>
      <c r="FJ964" s="452">
        <f t="shared" si="2319"/>
        <v>1.8851674641148326</v>
      </c>
      <c r="FK964" s="452">
        <f t="shared" si="2320"/>
        <v>1.4693779904306221</v>
      </c>
      <c r="FL964" s="452">
        <f t="shared" si="2321"/>
        <v>1.3005275604875386</v>
      </c>
      <c r="FM964" s="452">
        <f t="shared" si="2322"/>
        <v>1.0854557031107877</v>
      </c>
      <c r="FN964" s="452">
        <f t="shared" si="2323"/>
        <v>1.5570327552986511</v>
      </c>
      <c r="FO964" s="452">
        <f t="shared" si="2324"/>
        <v>1.094990366088632</v>
      </c>
      <c r="FP964" s="452">
        <f t="shared" si="2325"/>
        <v>1.6005830903790088</v>
      </c>
      <c r="FQ964" s="452">
        <f t="shared" si="2326"/>
        <v>1.0145772594752187</v>
      </c>
      <c r="FR964" s="453"/>
      <c r="FS964" s="446">
        <f t="shared" si="2329"/>
        <v>403704</v>
      </c>
      <c r="FT964" s="446">
        <f t="shared" si="2329"/>
        <v>4620168</v>
      </c>
      <c r="FU964" s="446">
        <f t="shared" si="2329"/>
        <v>7132104</v>
      </c>
      <c r="FV964" s="446">
        <f t="shared" si="2329"/>
        <v>14264208</v>
      </c>
      <c r="FW964" s="446">
        <f t="shared" si="2329"/>
        <v>2619240</v>
      </c>
      <c r="FX964" s="446">
        <f t="shared" si="2329"/>
        <v>1830840</v>
      </c>
      <c r="FY964" s="446">
        <f t="shared" si="2329"/>
        <v>116646340</v>
      </c>
      <c r="FZ964" s="446">
        <f t="shared" si="2329"/>
        <v>124601520</v>
      </c>
      <c r="GA964" s="446">
        <f t="shared" si="2329"/>
        <v>5727071</v>
      </c>
      <c r="GB964" s="446"/>
      <c r="GC964" s="446"/>
      <c r="GD964" s="446">
        <f t="shared" si="2327"/>
        <v>98262</v>
      </c>
      <c r="GE964" s="446">
        <f t="shared" si="2327"/>
        <v>85493</v>
      </c>
      <c r="GF964" s="446">
        <f t="shared" si="2327"/>
        <v>2436552</v>
      </c>
      <c r="GG964" s="446">
        <f t="shared" si="2327"/>
        <v>15169098</v>
      </c>
      <c r="GH964" s="446">
        <f t="shared" si="2327"/>
        <v>3660618</v>
      </c>
      <c r="GI964" s="446">
        <f t="shared" si="2327"/>
        <v>97724934</v>
      </c>
      <c r="GJ964" s="446">
        <f t="shared" si="2327"/>
        <v>17676834</v>
      </c>
      <c r="GK964" s="446">
        <f t="shared" si="2327"/>
        <v>11235270</v>
      </c>
      <c r="GL964" s="446">
        <f t="shared" si="2327"/>
        <v>20741950</v>
      </c>
      <c r="GM964" s="446">
        <f t="shared" si="2327"/>
        <v>5414848</v>
      </c>
      <c r="GN964" s="446" t="str">
        <f t="shared" si="2304"/>
        <v>-</v>
      </c>
      <c r="GO964" s="446">
        <f t="shared" si="2313"/>
        <v>71932</v>
      </c>
      <c r="GP964" s="446">
        <f t="shared" si="2313"/>
        <v>235430</v>
      </c>
      <c r="GQ964" s="446">
        <f t="shared" si="2313"/>
        <v>0</v>
      </c>
      <c r="GR964" s="446"/>
      <c r="GS964" s="446"/>
      <c r="GT964" s="446"/>
      <c r="GU964" s="446"/>
      <c r="GV964" s="416"/>
      <c r="GW964" s="402"/>
      <c r="GX964" s="402"/>
      <c r="GY964" s="402"/>
      <c r="GZ964" s="402"/>
      <c r="HA964" s="402"/>
    </row>
    <row r="965" spans="1:209" ht="9.75" customHeight="1" x14ac:dyDescent="0.2">
      <c r="A965" s="417" t="str">
        <f t="shared" si="2309"/>
        <v>2021-22JULYRX7</v>
      </c>
      <c r="B965" s="458" t="str">
        <f t="shared" si="2296"/>
        <v>2021-22</v>
      </c>
      <c r="C965" s="402" t="s">
        <v>673</v>
      </c>
      <c r="D965" s="402" t="s">
        <v>649</v>
      </c>
      <c r="E965" s="402" t="s">
        <v>462</v>
      </c>
      <c r="F965" s="478" t="s">
        <v>449</v>
      </c>
      <c r="G965" s="478" t="s">
        <v>691</v>
      </c>
      <c r="H965" s="510">
        <v>170886</v>
      </c>
      <c r="I965" s="510">
        <v>149692</v>
      </c>
      <c r="J965" s="510">
        <v>7641850</v>
      </c>
      <c r="K965" s="510">
        <v>51</v>
      </c>
      <c r="L965" s="510">
        <v>1</v>
      </c>
      <c r="M965" s="510">
        <v>151</v>
      </c>
      <c r="N965" s="510">
        <v>193</v>
      </c>
      <c r="O965" s="510">
        <v>258</v>
      </c>
      <c r="P965" s="510">
        <v>231</v>
      </c>
      <c r="Q965" s="510">
        <v>17882</v>
      </c>
      <c r="R965" s="510">
        <v>3277</v>
      </c>
      <c r="S965" s="510">
        <v>98089</v>
      </c>
      <c r="T965" s="510">
        <v>14128</v>
      </c>
      <c r="U965" s="510">
        <v>9722</v>
      </c>
      <c r="V965" s="510">
        <v>54991</v>
      </c>
      <c r="W965" s="510">
        <v>11997</v>
      </c>
      <c r="X965" s="510">
        <v>610</v>
      </c>
      <c r="Y965" s="510">
        <v>7663377</v>
      </c>
      <c r="Z965" s="510">
        <v>542</v>
      </c>
      <c r="AA965" s="510">
        <v>926</v>
      </c>
      <c r="AB965" s="510">
        <v>6755933</v>
      </c>
      <c r="AC965" s="510">
        <v>695</v>
      </c>
      <c r="AD965" s="510">
        <v>1186</v>
      </c>
      <c r="AE965" s="510">
        <v>185648153</v>
      </c>
      <c r="AF965" s="510">
        <v>3376</v>
      </c>
      <c r="AG965" s="510">
        <v>7382</v>
      </c>
      <c r="AH965" s="510">
        <v>178374720</v>
      </c>
      <c r="AI965" s="510">
        <v>14868</v>
      </c>
      <c r="AJ965" s="510">
        <v>37210</v>
      </c>
      <c r="AK965" s="510">
        <v>20253232</v>
      </c>
      <c r="AL965" s="510">
        <v>33202</v>
      </c>
      <c r="AM965" s="510">
        <v>61582</v>
      </c>
      <c r="AN965" s="510"/>
      <c r="AO965" s="510"/>
      <c r="AP965" s="510"/>
      <c r="AQ965" s="510"/>
      <c r="AR965" s="510"/>
      <c r="AS965" s="510"/>
      <c r="AT965" s="510">
        <v>8198</v>
      </c>
      <c r="AU965" s="510">
        <v>545</v>
      </c>
      <c r="AV965" s="510">
        <v>5225</v>
      </c>
      <c r="AW965" s="510">
        <v>908</v>
      </c>
      <c r="AX965" s="510">
        <v>769</v>
      </c>
      <c r="AY965" s="510">
        <v>1659</v>
      </c>
      <c r="AZ965" s="510">
        <v>176</v>
      </c>
      <c r="BA965" s="510"/>
      <c r="BB965" s="510"/>
      <c r="BC965" s="510"/>
      <c r="BD965" s="510"/>
      <c r="BE965" s="510"/>
      <c r="BF965" s="510"/>
      <c r="BG965" s="510"/>
      <c r="BH965" s="510"/>
      <c r="BI965" s="510">
        <v>51456</v>
      </c>
      <c r="BJ965" s="510">
        <v>7093</v>
      </c>
      <c r="BK965" s="510">
        <v>31342</v>
      </c>
      <c r="BL965" s="510">
        <v>89891</v>
      </c>
      <c r="BM965" s="510">
        <v>27436</v>
      </c>
      <c r="BN965" s="510">
        <v>22147</v>
      </c>
      <c r="BO965" s="510">
        <v>18810</v>
      </c>
      <c r="BP965" s="510">
        <v>15354</v>
      </c>
      <c r="BQ965" s="510">
        <v>77316</v>
      </c>
      <c r="BR965" s="510">
        <v>57756</v>
      </c>
      <c r="BS965" s="510">
        <v>17430</v>
      </c>
      <c r="BT965" s="510">
        <v>12653</v>
      </c>
      <c r="BU965" s="510">
        <v>807</v>
      </c>
      <c r="BV965" s="510">
        <v>591</v>
      </c>
      <c r="BW965" s="510">
        <v>96</v>
      </c>
      <c r="BX965" s="510">
        <v>66767</v>
      </c>
      <c r="BY965" s="510">
        <v>695</v>
      </c>
      <c r="BZ965" s="510">
        <v>1294</v>
      </c>
      <c r="CA965" s="510">
        <v>43</v>
      </c>
      <c r="CB965" s="510">
        <v>25832</v>
      </c>
      <c r="CC965" s="510">
        <v>601</v>
      </c>
      <c r="CD965" s="510">
        <v>984</v>
      </c>
      <c r="CE965" s="510">
        <v>13989</v>
      </c>
      <c r="CF965" s="510">
        <v>7570778</v>
      </c>
      <c r="CG965" s="510">
        <v>541</v>
      </c>
      <c r="CH965" s="510">
        <v>923</v>
      </c>
      <c r="CI965" s="510">
        <v>4202</v>
      </c>
      <c r="CJ965" s="510">
        <v>14240024</v>
      </c>
      <c r="CK965" s="510">
        <v>3389</v>
      </c>
      <c r="CL965" s="510">
        <v>6957</v>
      </c>
      <c r="CM965" s="510">
        <v>2246</v>
      </c>
      <c r="CN965" s="510">
        <v>7721148</v>
      </c>
      <c r="CO965" s="510">
        <v>3438</v>
      </c>
      <c r="CP965" s="510">
        <v>7396</v>
      </c>
      <c r="CQ965" s="510">
        <v>48543</v>
      </c>
      <c r="CR965" s="510">
        <v>163686981</v>
      </c>
      <c r="CS965" s="510">
        <v>3372</v>
      </c>
      <c r="CT965" s="510">
        <v>7423</v>
      </c>
      <c r="CU965" s="510">
        <v>2144</v>
      </c>
      <c r="CV965" s="510">
        <v>37588896</v>
      </c>
      <c r="CW965" s="510">
        <v>17532</v>
      </c>
      <c r="CX965" s="510">
        <v>43419</v>
      </c>
      <c r="CY965" s="510">
        <v>1222</v>
      </c>
      <c r="CZ965" s="510">
        <v>22338112</v>
      </c>
      <c r="DA965" s="510">
        <v>18280</v>
      </c>
      <c r="DB965" s="510">
        <v>44686</v>
      </c>
      <c r="DC965" s="510">
        <v>1020</v>
      </c>
      <c r="DD965" s="510">
        <v>24849936</v>
      </c>
      <c r="DE965" s="510">
        <v>24363</v>
      </c>
      <c r="DF965" s="510">
        <v>63251</v>
      </c>
      <c r="DG965" s="510">
        <v>529</v>
      </c>
      <c r="DH965" s="510">
        <v>16864850</v>
      </c>
      <c r="DI965" s="510">
        <v>31881</v>
      </c>
      <c r="DJ965" s="510">
        <v>67990</v>
      </c>
      <c r="DK965" s="510">
        <v>291</v>
      </c>
      <c r="DL965" s="510">
        <v>116427</v>
      </c>
      <c r="DM965" s="510">
        <v>400</v>
      </c>
      <c r="DN965" s="510">
        <v>667</v>
      </c>
      <c r="DO965" s="510">
        <v>7565</v>
      </c>
      <c r="DP965" s="510">
        <v>579863</v>
      </c>
      <c r="DQ965" s="510">
        <v>77</v>
      </c>
      <c r="DR965" s="510">
        <v>187</v>
      </c>
      <c r="DS965" s="510">
        <v>89</v>
      </c>
      <c r="DT965" s="510">
        <v>248479</v>
      </c>
      <c r="DU965" s="510">
        <v>2792</v>
      </c>
      <c r="DV965" s="510">
        <v>4468</v>
      </c>
      <c r="DW965" s="510">
        <v>66</v>
      </c>
      <c r="DX965" s="510"/>
      <c r="DY965" s="510"/>
      <c r="DZ965" s="510"/>
      <c r="EA965" s="510"/>
      <c r="EB965" s="510"/>
      <c r="EC965" s="510"/>
      <c r="ED965" s="510"/>
      <c r="EE965" s="510"/>
      <c r="EF965" s="510"/>
      <c r="EG965" s="510" t="s">
        <v>152</v>
      </c>
      <c r="EH965" s="510" t="s">
        <v>152</v>
      </c>
      <c r="EI965" s="510">
        <v>0</v>
      </c>
      <c r="EJ965" s="479"/>
      <c r="EK965" s="479"/>
      <c r="EL965" s="479"/>
      <c r="EM965" s="479"/>
      <c r="EN965" s="479"/>
      <c r="EO965" s="479"/>
      <c r="EP965" s="479"/>
      <c r="EQ965" s="479"/>
      <c r="ER965" s="479"/>
      <c r="ES965" s="479"/>
      <c r="ET965" s="479"/>
      <c r="EU965" s="479"/>
      <c r="EV965" s="479"/>
      <c r="EW965" s="479"/>
      <c r="EX965" s="479"/>
      <c r="EY965" s="479"/>
      <c r="EZ965" s="476"/>
      <c r="FA965" s="446">
        <f t="shared" si="2315"/>
        <v>7</v>
      </c>
      <c r="FB965" s="417">
        <f t="shared" si="2316"/>
        <v>2021</v>
      </c>
      <c r="FC965" s="448">
        <f t="shared" si="2328"/>
        <v>44378</v>
      </c>
      <c r="FD965" s="449">
        <f t="shared" si="2298"/>
        <v>31</v>
      </c>
      <c r="FE965" s="450"/>
      <c r="FF965" s="451">
        <f t="shared" si="2301"/>
        <v>0.54436209253795786</v>
      </c>
      <c r="FG965" s="450"/>
      <c r="FH965" s="452">
        <f t="shared" si="2317"/>
        <v>1.9419592298980748</v>
      </c>
      <c r="FI965" s="452">
        <f t="shared" si="2318"/>
        <v>1.5675962627406568</v>
      </c>
      <c r="FJ965" s="452">
        <f t="shared" si="2319"/>
        <v>1.9347870808475622</v>
      </c>
      <c r="FK965" s="452">
        <f t="shared" si="2320"/>
        <v>1.5793046698210245</v>
      </c>
      <c r="FL965" s="452">
        <f t="shared" si="2321"/>
        <v>1.4059755232674438</v>
      </c>
      <c r="FM965" s="452">
        <f t="shared" si="2322"/>
        <v>1.0502809550653744</v>
      </c>
      <c r="FN965" s="452">
        <f t="shared" si="2323"/>
        <v>1.4528632158039509</v>
      </c>
      <c r="FO965" s="452">
        <f t="shared" si="2324"/>
        <v>1.0546803367508544</v>
      </c>
      <c r="FP965" s="452">
        <f t="shared" si="2325"/>
        <v>1.3229508196721311</v>
      </c>
      <c r="FQ965" s="452">
        <f t="shared" si="2326"/>
        <v>0.9688524590163935</v>
      </c>
      <c r="FR965" s="453"/>
      <c r="FS965" s="446">
        <f t="shared" si="2329"/>
        <v>149692</v>
      </c>
      <c r="FT965" s="446">
        <f t="shared" si="2329"/>
        <v>22603492</v>
      </c>
      <c r="FU965" s="446">
        <f t="shared" si="2329"/>
        <v>28890556</v>
      </c>
      <c r="FV965" s="446">
        <f t="shared" si="2329"/>
        <v>38620536</v>
      </c>
      <c r="FW965" s="446">
        <f t="shared" si="2329"/>
        <v>13082528</v>
      </c>
      <c r="FX965" s="446">
        <f t="shared" si="2329"/>
        <v>11530292</v>
      </c>
      <c r="FY965" s="446">
        <f t="shared" si="2329"/>
        <v>405943562</v>
      </c>
      <c r="FZ965" s="446">
        <f t="shared" si="2329"/>
        <v>446408370</v>
      </c>
      <c r="GA965" s="446">
        <f t="shared" si="2329"/>
        <v>37565020</v>
      </c>
      <c r="GB965" s="446"/>
      <c r="GC965" s="446"/>
      <c r="GD965" s="446">
        <f t="shared" si="2327"/>
        <v>124224</v>
      </c>
      <c r="GE965" s="446">
        <f t="shared" si="2327"/>
        <v>42312</v>
      </c>
      <c r="GF965" s="446">
        <f t="shared" si="2327"/>
        <v>12911847</v>
      </c>
      <c r="GG965" s="446">
        <f t="shared" si="2327"/>
        <v>29233314</v>
      </c>
      <c r="GH965" s="446">
        <f t="shared" si="2327"/>
        <v>16611416</v>
      </c>
      <c r="GI965" s="446">
        <f t="shared" si="2327"/>
        <v>360334689</v>
      </c>
      <c r="GJ965" s="446">
        <f t="shared" si="2327"/>
        <v>93090336</v>
      </c>
      <c r="GK965" s="446">
        <f t="shared" si="2327"/>
        <v>54606292</v>
      </c>
      <c r="GL965" s="446">
        <f t="shared" si="2327"/>
        <v>64516020</v>
      </c>
      <c r="GM965" s="446">
        <f t="shared" si="2327"/>
        <v>35966710</v>
      </c>
      <c r="GN965" s="446">
        <f t="shared" si="2304"/>
        <v>397652</v>
      </c>
      <c r="GO965" s="446">
        <f t="shared" si="2313"/>
        <v>194097</v>
      </c>
      <c r="GP965" s="446">
        <f t="shared" si="2313"/>
        <v>1414655</v>
      </c>
      <c r="GQ965" s="446">
        <f t="shared" si="2313"/>
        <v>0</v>
      </c>
      <c r="GR965" s="446"/>
      <c r="GS965" s="446"/>
      <c r="GT965" s="446"/>
      <c r="GU965" s="446"/>
      <c r="GV965" s="416"/>
      <c r="GW965" s="402"/>
      <c r="GX965" s="402"/>
      <c r="GY965" s="402"/>
      <c r="GZ965" s="402"/>
      <c r="HA965" s="402"/>
    </row>
    <row r="966" spans="1:209" ht="9.75" customHeight="1" x14ac:dyDescent="0.2">
      <c r="A966" s="493" t="str">
        <f t="shared" si="2309"/>
        <v>2021-22JULYRYE</v>
      </c>
      <c r="B966" s="494" t="str">
        <f t="shared" ref="B966:B1029" si="2330">IF($FA966=4,LEFT($B955,4)+1&amp;-1-RIGHT($B955,2),$B955)</f>
        <v>2021-22</v>
      </c>
      <c r="C966" s="480" t="s">
        <v>673</v>
      </c>
      <c r="D966" s="480" t="s">
        <v>663</v>
      </c>
      <c r="E966" s="480" t="s">
        <v>662</v>
      </c>
      <c r="F966" s="495" t="s">
        <v>456</v>
      </c>
      <c r="G966" s="495" t="s">
        <v>692</v>
      </c>
      <c r="H966" s="521">
        <v>96193</v>
      </c>
      <c r="I966" s="521">
        <v>59171</v>
      </c>
      <c r="J966" s="521">
        <v>1893035</v>
      </c>
      <c r="K966" s="521">
        <v>32</v>
      </c>
      <c r="L966" s="521">
        <v>4</v>
      </c>
      <c r="M966" s="521">
        <v>114</v>
      </c>
      <c r="N966" s="521">
        <v>161</v>
      </c>
      <c r="O966" s="521">
        <v>243</v>
      </c>
      <c r="P966" s="521">
        <v>264</v>
      </c>
      <c r="Q966" s="521">
        <v>7</v>
      </c>
      <c r="R966" s="521">
        <v>63</v>
      </c>
      <c r="S966" s="521">
        <v>58441</v>
      </c>
      <c r="T966" s="521">
        <v>4413</v>
      </c>
      <c r="U966" s="521">
        <v>2704</v>
      </c>
      <c r="V966" s="521">
        <v>27013</v>
      </c>
      <c r="W966" s="521">
        <v>15576</v>
      </c>
      <c r="X966" s="521">
        <v>1030</v>
      </c>
      <c r="Y966" s="521">
        <v>2084180</v>
      </c>
      <c r="Z966" s="521">
        <v>472</v>
      </c>
      <c r="AA966" s="521">
        <v>890</v>
      </c>
      <c r="AB966" s="521">
        <v>1658056</v>
      </c>
      <c r="AC966" s="521">
        <v>613</v>
      </c>
      <c r="AD966" s="521">
        <v>1147</v>
      </c>
      <c r="AE966" s="521">
        <v>40413211</v>
      </c>
      <c r="AF966" s="521">
        <v>1496</v>
      </c>
      <c r="AG966" s="521">
        <v>3071</v>
      </c>
      <c r="AH966" s="521">
        <v>99815295</v>
      </c>
      <c r="AI966" s="521">
        <v>6408</v>
      </c>
      <c r="AJ966" s="521">
        <v>14545</v>
      </c>
      <c r="AK966" s="521">
        <v>8353759</v>
      </c>
      <c r="AL966" s="521">
        <v>8110</v>
      </c>
      <c r="AM966" s="521">
        <v>19329</v>
      </c>
      <c r="AN966" s="521"/>
      <c r="AO966" s="521"/>
      <c r="AP966" s="521"/>
      <c r="AQ966" s="521"/>
      <c r="AR966" s="521"/>
      <c r="AS966" s="521"/>
      <c r="AT966" s="521">
        <v>7552</v>
      </c>
      <c r="AU966" s="521">
        <v>219</v>
      </c>
      <c r="AV966" s="521">
        <v>843</v>
      </c>
      <c r="AW966" s="521">
        <v>660</v>
      </c>
      <c r="AX966" s="521">
        <v>839</v>
      </c>
      <c r="AY966" s="521">
        <v>5651</v>
      </c>
      <c r="AZ966" s="521">
        <v>419</v>
      </c>
      <c r="BA966" s="521"/>
      <c r="BB966" s="521"/>
      <c r="BC966" s="521"/>
      <c r="BD966" s="521"/>
      <c r="BE966" s="521"/>
      <c r="BF966" s="521"/>
      <c r="BG966" s="521"/>
      <c r="BH966" s="521"/>
      <c r="BI966" s="521">
        <v>28293</v>
      </c>
      <c r="BJ966" s="521">
        <v>2789</v>
      </c>
      <c r="BK966" s="521">
        <v>19807</v>
      </c>
      <c r="BL966" s="521">
        <v>50889</v>
      </c>
      <c r="BM966" s="521">
        <v>7927</v>
      </c>
      <c r="BN966" s="521">
        <v>6079</v>
      </c>
      <c r="BO966" s="521">
        <v>4879</v>
      </c>
      <c r="BP966" s="521">
        <v>3738</v>
      </c>
      <c r="BQ966" s="521">
        <v>35396</v>
      </c>
      <c r="BR966" s="521">
        <v>28373</v>
      </c>
      <c r="BS966" s="521">
        <v>23292</v>
      </c>
      <c r="BT966" s="521">
        <v>17151</v>
      </c>
      <c r="BU966" s="521">
        <v>1675</v>
      </c>
      <c r="BV966" s="521">
        <v>1211</v>
      </c>
      <c r="BW966" s="521">
        <v>49</v>
      </c>
      <c r="BX966" s="521">
        <v>35115</v>
      </c>
      <c r="BY966" s="521">
        <v>717</v>
      </c>
      <c r="BZ966" s="521">
        <v>1452</v>
      </c>
      <c r="CA966" s="521">
        <v>37</v>
      </c>
      <c r="CB966" s="521">
        <v>14014</v>
      </c>
      <c r="CC966" s="521">
        <v>379</v>
      </c>
      <c r="CD966" s="521">
        <v>878</v>
      </c>
      <c r="CE966" s="521">
        <v>4327</v>
      </c>
      <c r="CF966" s="521">
        <v>2035051</v>
      </c>
      <c r="CG966" s="521">
        <v>470</v>
      </c>
      <c r="CH966" s="521">
        <v>884</v>
      </c>
      <c r="CI966" s="521">
        <v>2113</v>
      </c>
      <c r="CJ966" s="521">
        <v>3095490</v>
      </c>
      <c r="CK966" s="521">
        <v>1465</v>
      </c>
      <c r="CL966" s="521">
        <v>2907</v>
      </c>
      <c r="CM966" s="521">
        <v>509</v>
      </c>
      <c r="CN966" s="521">
        <v>640772</v>
      </c>
      <c r="CO966" s="521">
        <v>1259</v>
      </c>
      <c r="CP966" s="521">
        <v>2689</v>
      </c>
      <c r="CQ966" s="521">
        <v>24391</v>
      </c>
      <c r="CR966" s="521">
        <v>36676949</v>
      </c>
      <c r="CS966" s="521">
        <v>1504</v>
      </c>
      <c r="CT966" s="521">
        <v>3097</v>
      </c>
      <c r="CU966" s="521">
        <v>2404</v>
      </c>
      <c r="CV966" s="521">
        <v>12238035</v>
      </c>
      <c r="CW966" s="521">
        <v>5091</v>
      </c>
      <c r="CX966" s="521">
        <v>9597</v>
      </c>
      <c r="CY966" s="521">
        <v>765</v>
      </c>
      <c r="CZ966" s="521">
        <v>3284739</v>
      </c>
      <c r="DA966" s="521">
        <v>4294</v>
      </c>
      <c r="DB966" s="521">
        <v>8226</v>
      </c>
      <c r="DC966" s="521">
        <v>291</v>
      </c>
      <c r="DD966" s="521">
        <v>3470610</v>
      </c>
      <c r="DE966" s="521">
        <v>11926</v>
      </c>
      <c r="DF966" s="521">
        <v>19715</v>
      </c>
      <c r="DG966" s="521">
        <v>63</v>
      </c>
      <c r="DH966" s="521">
        <v>426747</v>
      </c>
      <c r="DI966" s="521">
        <v>6774</v>
      </c>
      <c r="DJ966" s="521">
        <v>15798</v>
      </c>
      <c r="DK966" s="521">
        <v>204</v>
      </c>
      <c r="DL966" s="521">
        <v>73995</v>
      </c>
      <c r="DM966" s="521">
        <v>363</v>
      </c>
      <c r="DN966" s="521">
        <v>582</v>
      </c>
      <c r="DO966" s="521">
        <v>3405</v>
      </c>
      <c r="DP966" s="521">
        <v>207761</v>
      </c>
      <c r="DQ966" s="521">
        <v>61</v>
      </c>
      <c r="DR966" s="521">
        <v>141</v>
      </c>
      <c r="DS966" s="521">
        <v>68</v>
      </c>
      <c r="DT966" s="521">
        <v>135460</v>
      </c>
      <c r="DU966" s="521">
        <v>1992</v>
      </c>
      <c r="DV966" s="521">
        <v>4621</v>
      </c>
      <c r="DW966" s="521">
        <v>61</v>
      </c>
      <c r="DX966" s="521"/>
      <c r="DY966" s="521"/>
      <c r="DZ966" s="521"/>
      <c r="EA966" s="521"/>
      <c r="EB966" s="521"/>
      <c r="EC966" s="521"/>
      <c r="ED966" s="521"/>
      <c r="EE966" s="521"/>
      <c r="EF966" s="521"/>
      <c r="EG966" s="521" t="s">
        <v>152</v>
      </c>
      <c r="EH966" s="521" t="s">
        <v>152</v>
      </c>
      <c r="EI966" s="521">
        <v>7</v>
      </c>
      <c r="EJ966" s="496"/>
      <c r="EK966" s="496"/>
      <c r="EL966" s="496"/>
      <c r="EM966" s="496"/>
      <c r="EN966" s="496"/>
      <c r="EO966" s="496"/>
      <c r="EP966" s="496"/>
      <c r="EQ966" s="496"/>
      <c r="ER966" s="496"/>
      <c r="ES966" s="496"/>
      <c r="ET966" s="496"/>
      <c r="EU966" s="496"/>
      <c r="EV966" s="496"/>
      <c r="EW966" s="496"/>
      <c r="EX966" s="496"/>
      <c r="EY966" s="496"/>
      <c r="EZ966" s="497"/>
      <c r="FA966" s="482">
        <f t="shared" si="2315"/>
        <v>7</v>
      </c>
      <c r="FB966" s="493">
        <f t="shared" si="2316"/>
        <v>2021</v>
      </c>
      <c r="FC966" s="498">
        <f t="shared" si="2328"/>
        <v>44378</v>
      </c>
      <c r="FD966" s="499">
        <f t="shared" si="2298"/>
        <v>31</v>
      </c>
      <c r="FE966" s="500"/>
      <c r="FF966" s="515">
        <f t="shared" si="2301"/>
        <v>0.82067968185104845</v>
      </c>
      <c r="FG966" s="500"/>
      <c r="FH966" s="481">
        <f t="shared" si="2317"/>
        <v>1.7962837072286426</v>
      </c>
      <c r="FI966" s="481">
        <f t="shared" si="2318"/>
        <v>1.3775209607976433</v>
      </c>
      <c r="FJ966" s="481">
        <f t="shared" si="2319"/>
        <v>1.8043639053254439</v>
      </c>
      <c r="FK966" s="481">
        <f t="shared" si="2320"/>
        <v>1.3823964497041421</v>
      </c>
      <c r="FL966" s="481">
        <f t="shared" si="2321"/>
        <v>1.3103320623403547</v>
      </c>
      <c r="FM966" s="481">
        <f t="shared" si="2322"/>
        <v>1.0503461296412839</v>
      </c>
      <c r="FN966" s="481">
        <f t="shared" si="2323"/>
        <v>1.49537750385208</v>
      </c>
      <c r="FO966" s="481">
        <f t="shared" si="2324"/>
        <v>1.1011171032357474</v>
      </c>
      <c r="FP966" s="481">
        <f t="shared" si="2325"/>
        <v>1.6262135922330097</v>
      </c>
      <c r="FQ966" s="481">
        <f t="shared" si="2326"/>
        <v>1.1757281553398058</v>
      </c>
      <c r="FR966" s="501"/>
      <c r="FS966" s="482">
        <f t="shared" si="2329"/>
        <v>236684</v>
      </c>
      <c r="FT966" s="482">
        <f t="shared" si="2329"/>
        <v>6745494</v>
      </c>
      <c r="FU966" s="482">
        <f t="shared" si="2329"/>
        <v>9526531</v>
      </c>
      <c r="FV966" s="482">
        <f t="shared" si="2329"/>
        <v>14378553</v>
      </c>
      <c r="FW966" s="482">
        <f t="shared" si="2329"/>
        <v>3927570</v>
      </c>
      <c r="FX966" s="482">
        <f t="shared" si="2329"/>
        <v>3101488</v>
      </c>
      <c r="FY966" s="482">
        <f t="shared" si="2329"/>
        <v>82956923</v>
      </c>
      <c r="FZ966" s="482">
        <f t="shared" si="2329"/>
        <v>226552920</v>
      </c>
      <c r="GA966" s="482">
        <f t="shared" si="2329"/>
        <v>19908870</v>
      </c>
      <c r="GB966" s="482"/>
      <c r="GC966" s="482"/>
      <c r="GD966" s="482">
        <f t="shared" si="2327"/>
        <v>71148</v>
      </c>
      <c r="GE966" s="482">
        <f t="shared" si="2327"/>
        <v>32486</v>
      </c>
      <c r="GF966" s="482">
        <f t="shared" si="2327"/>
        <v>3825068</v>
      </c>
      <c r="GG966" s="482">
        <f t="shared" si="2327"/>
        <v>6142491</v>
      </c>
      <c r="GH966" s="482">
        <f t="shared" si="2327"/>
        <v>1368701</v>
      </c>
      <c r="GI966" s="482">
        <f t="shared" si="2327"/>
        <v>75538927</v>
      </c>
      <c r="GJ966" s="482">
        <f t="shared" si="2327"/>
        <v>23071188</v>
      </c>
      <c r="GK966" s="482">
        <f t="shared" si="2327"/>
        <v>6292890</v>
      </c>
      <c r="GL966" s="482">
        <f t="shared" si="2327"/>
        <v>5737065</v>
      </c>
      <c r="GM966" s="482">
        <f t="shared" si="2327"/>
        <v>995274</v>
      </c>
      <c r="GN966" s="482">
        <f t="shared" si="2304"/>
        <v>314228</v>
      </c>
      <c r="GO966" s="482">
        <f t="shared" si="2313"/>
        <v>118728</v>
      </c>
      <c r="GP966" s="482">
        <f t="shared" si="2313"/>
        <v>480105</v>
      </c>
      <c r="GQ966" s="482">
        <f t="shared" si="2313"/>
        <v>0</v>
      </c>
      <c r="GR966" s="482"/>
      <c r="GS966" s="482"/>
      <c r="GT966" s="482"/>
      <c r="GU966" s="482"/>
      <c r="GV966" s="502"/>
      <c r="GW966" s="402"/>
      <c r="GX966" s="402"/>
      <c r="GY966" s="402"/>
      <c r="GZ966" s="402"/>
      <c r="HA966" s="402"/>
    </row>
    <row r="967" spans="1:209" ht="9.75" customHeight="1" x14ac:dyDescent="0.2">
      <c r="A967" s="417" t="str">
        <f t="shared" si="2309"/>
        <v>2021-22JULYRYD</v>
      </c>
      <c r="B967" s="458" t="str">
        <f t="shared" si="2330"/>
        <v>2021-22</v>
      </c>
      <c r="C967" s="402" t="s">
        <v>673</v>
      </c>
      <c r="D967" s="402" t="s">
        <v>663</v>
      </c>
      <c r="E967" s="402" t="s">
        <v>662</v>
      </c>
      <c r="F967" s="478" t="s">
        <v>455</v>
      </c>
      <c r="G967" s="478" t="s">
        <v>693</v>
      </c>
      <c r="H967" s="510">
        <v>103994</v>
      </c>
      <c r="I967" s="510">
        <v>85769</v>
      </c>
      <c r="J967" s="510">
        <v>4114512</v>
      </c>
      <c r="K967" s="510">
        <v>48</v>
      </c>
      <c r="L967" s="510">
        <v>1</v>
      </c>
      <c r="M967" s="510">
        <v>154</v>
      </c>
      <c r="N967" s="510">
        <v>228</v>
      </c>
      <c r="O967" s="510">
        <v>474</v>
      </c>
      <c r="P967" s="510">
        <v>299</v>
      </c>
      <c r="Q967" s="510">
        <v>30</v>
      </c>
      <c r="R967" s="510">
        <v>41</v>
      </c>
      <c r="S967" s="510">
        <v>65116</v>
      </c>
      <c r="T967" s="510">
        <v>5076</v>
      </c>
      <c r="U967" s="510">
        <v>3259</v>
      </c>
      <c r="V967" s="510">
        <v>37298</v>
      </c>
      <c r="W967" s="510">
        <v>14116</v>
      </c>
      <c r="X967" s="510">
        <v>211</v>
      </c>
      <c r="Y967" s="510">
        <v>2682787</v>
      </c>
      <c r="Z967" s="510">
        <v>529</v>
      </c>
      <c r="AA967" s="510">
        <v>979</v>
      </c>
      <c r="AB967" s="510">
        <v>2131016</v>
      </c>
      <c r="AC967" s="510">
        <v>654</v>
      </c>
      <c r="AD967" s="510">
        <v>1214</v>
      </c>
      <c r="AE967" s="510">
        <v>68519043</v>
      </c>
      <c r="AF967" s="510">
        <v>1837</v>
      </c>
      <c r="AG967" s="510">
        <v>3647</v>
      </c>
      <c r="AH967" s="510">
        <v>164175036</v>
      </c>
      <c r="AI967" s="510">
        <v>11630</v>
      </c>
      <c r="AJ967" s="510">
        <v>26476</v>
      </c>
      <c r="AK967" s="510">
        <v>2891731</v>
      </c>
      <c r="AL967" s="510">
        <v>13705</v>
      </c>
      <c r="AM967" s="510">
        <v>29073</v>
      </c>
      <c r="AN967" s="510"/>
      <c r="AO967" s="510"/>
      <c r="AP967" s="510"/>
      <c r="AQ967" s="510"/>
      <c r="AR967" s="510"/>
      <c r="AS967" s="510"/>
      <c r="AT967" s="510">
        <v>6248</v>
      </c>
      <c r="AU967" s="510">
        <v>230</v>
      </c>
      <c r="AV967" s="510">
        <v>1062</v>
      </c>
      <c r="AW967" s="510">
        <v>1874</v>
      </c>
      <c r="AX967" s="510">
        <v>554</v>
      </c>
      <c r="AY967" s="510">
        <v>4402</v>
      </c>
      <c r="AZ967" s="510">
        <v>1490</v>
      </c>
      <c r="BA967" s="510"/>
      <c r="BB967" s="510"/>
      <c r="BC967" s="510"/>
      <c r="BD967" s="510"/>
      <c r="BE967" s="510"/>
      <c r="BF967" s="510"/>
      <c r="BG967" s="510"/>
      <c r="BH967" s="510"/>
      <c r="BI967" s="510">
        <v>36224</v>
      </c>
      <c r="BJ967" s="510">
        <v>1767</v>
      </c>
      <c r="BK967" s="510">
        <v>20877</v>
      </c>
      <c r="BL967" s="510">
        <v>58868</v>
      </c>
      <c r="BM967" s="510">
        <v>10375</v>
      </c>
      <c r="BN967" s="510">
        <v>7595</v>
      </c>
      <c r="BO967" s="510">
        <v>6555</v>
      </c>
      <c r="BP967" s="510">
        <v>4917</v>
      </c>
      <c r="BQ967" s="510">
        <v>53212</v>
      </c>
      <c r="BR967" s="510">
        <v>39535</v>
      </c>
      <c r="BS967" s="510">
        <v>28573</v>
      </c>
      <c r="BT967" s="510">
        <v>14768</v>
      </c>
      <c r="BU967" s="510">
        <v>466</v>
      </c>
      <c r="BV967" s="510">
        <v>221</v>
      </c>
      <c r="BW967" s="510">
        <v>81</v>
      </c>
      <c r="BX967" s="510">
        <v>57107</v>
      </c>
      <c r="BY967" s="510">
        <v>705</v>
      </c>
      <c r="BZ967" s="510">
        <v>1357</v>
      </c>
      <c r="CA967" s="510">
        <v>87</v>
      </c>
      <c r="CB967" s="510">
        <v>45914</v>
      </c>
      <c r="CC967" s="510">
        <v>528</v>
      </c>
      <c r="CD967" s="510">
        <v>984</v>
      </c>
      <c r="CE967" s="510">
        <v>4908</v>
      </c>
      <c r="CF967" s="510">
        <v>2579766</v>
      </c>
      <c r="CG967" s="510">
        <v>526</v>
      </c>
      <c r="CH967" s="510">
        <v>973</v>
      </c>
      <c r="CI967" s="510">
        <v>2360</v>
      </c>
      <c r="CJ967" s="510">
        <v>4232197</v>
      </c>
      <c r="CK967" s="510">
        <v>1793</v>
      </c>
      <c r="CL967" s="510">
        <v>3534</v>
      </c>
      <c r="CM967" s="510">
        <v>1187</v>
      </c>
      <c r="CN967" s="510">
        <v>2149232</v>
      </c>
      <c r="CO967" s="510">
        <v>1811</v>
      </c>
      <c r="CP967" s="510">
        <v>3639</v>
      </c>
      <c r="CQ967" s="510">
        <v>33751</v>
      </c>
      <c r="CR967" s="510">
        <v>62137614</v>
      </c>
      <c r="CS967" s="510">
        <v>1841</v>
      </c>
      <c r="CT967" s="510">
        <v>3657</v>
      </c>
      <c r="CU967" s="510">
        <v>959</v>
      </c>
      <c r="CV967" s="510">
        <v>14180959</v>
      </c>
      <c r="CW967" s="510">
        <v>14787</v>
      </c>
      <c r="CX967" s="510">
        <v>31052</v>
      </c>
      <c r="CY967" s="510">
        <v>465</v>
      </c>
      <c r="CZ967" s="510">
        <v>6746012</v>
      </c>
      <c r="DA967" s="510">
        <v>14508</v>
      </c>
      <c r="DB967" s="510">
        <v>33548</v>
      </c>
      <c r="DC967" s="510">
        <v>754</v>
      </c>
      <c r="DD967" s="510">
        <v>13415874</v>
      </c>
      <c r="DE967" s="510">
        <v>17793</v>
      </c>
      <c r="DF967" s="510">
        <v>33602</v>
      </c>
      <c r="DG967" s="510">
        <v>99</v>
      </c>
      <c r="DH967" s="510">
        <v>1714544</v>
      </c>
      <c r="DI967" s="510">
        <v>17319</v>
      </c>
      <c r="DJ967" s="510">
        <v>36059</v>
      </c>
      <c r="DK967" s="510">
        <v>5</v>
      </c>
      <c r="DL967" s="510">
        <v>1259</v>
      </c>
      <c r="DM967" s="510">
        <v>252</v>
      </c>
      <c r="DN967" s="510">
        <v>400</v>
      </c>
      <c r="DO967" s="510">
        <v>3369</v>
      </c>
      <c r="DP967" s="510">
        <v>342341</v>
      </c>
      <c r="DQ967" s="510">
        <v>102</v>
      </c>
      <c r="DR967" s="510">
        <v>166</v>
      </c>
      <c r="DS967" s="510">
        <v>105</v>
      </c>
      <c r="DT967" s="510">
        <v>209500</v>
      </c>
      <c r="DU967" s="510">
        <v>1995</v>
      </c>
      <c r="DV967" s="510">
        <v>3278</v>
      </c>
      <c r="DW967" s="510">
        <v>92</v>
      </c>
      <c r="DX967" s="510"/>
      <c r="DY967" s="510"/>
      <c r="DZ967" s="510"/>
      <c r="EA967" s="510"/>
      <c r="EB967" s="510"/>
      <c r="EC967" s="510"/>
      <c r="ED967" s="510"/>
      <c r="EE967" s="510"/>
      <c r="EF967" s="510"/>
      <c r="EG967" s="510" t="s">
        <v>152</v>
      </c>
      <c r="EH967" s="510" t="s">
        <v>152</v>
      </c>
      <c r="EI967" s="510">
        <v>1</v>
      </c>
      <c r="EJ967" s="479"/>
      <c r="EK967" s="479"/>
      <c r="EL967" s="479"/>
      <c r="EM967" s="479"/>
      <c r="EN967" s="479"/>
      <c r="EO967" s="479"/>
      <c r="EP967" s="479"/>
      <c r="EQ967" s="479"/>
      <c r="ER967" s="479"/>
      <c r="ES967" s="479"/>
      <c r="ET967" s="479"/>
      <c r="EU967" s="479"/>
      <c r="EV967" s="479"/>
      <c r="EW967" s="479"/>
      <c r="EX967" s="479"/>
      <c r="EY967" s="479"/>
      <c r="EZ967" s="516"/>
      <c r="FA967" s="446">
        <f t="shared" si="2315"/>
        <v>7</v>
      </c>
      <c r="FB967" s="417">
        <f t="shared" si="2316"/>
        <v>2021</v>
      </c>
      <c r="FC967" s="448">
        <f t="shared" si="2328"/>
        <v>44378</v>
      </c>
      <c r="FD967" s="449">
        <f t="shared" si="2298"/>
        <v>31</v>
      </c>
      <c r="FE967" s="450"/>
      <c r="FF967" s="451">
        <f t="shared" si="2301"/>
        <v>0.70525434373037477</v>
      </c>
      <c r="FG967" s="450"/>
      <c r="FH967" s="452">
        <f t="shared" si="2317"/>
        <v>2.0439322301024427</v>
      </c>
      <c r="FI967" s="452">
        <f t="shared" si="2318"/>
        <v>1.4962568951930655</v>
      </c>
      <c r="FJ967" s="452">
        <f t="shared" si="2319"/>
        <v>2.0113531758208039</v>
      </c>
      <c r="FK967" s="452">
        <f t="shared" si="2320"/>
        <v>1.5087450138079166</v>
      </c>
      <c r="FL967" s="452">
        <f t="shared" si="2321"/>
        <v>1.4266716714032923</v>
      </c>
      <c r="FM967" s="452">
        <f t="shared" si="2322"/>
        <v>1.0599764062416215</v>
      </c>
      <c r="FN967" s="452">
        <f t="shared" si="2323"/>
        <v>2.0241569849815813</v>
      </c>
      <c r="FO967" s="452">
        <f t="shared" si="2324"/>
        <v>1.0461887220175687</v>
      </c>
      <c r="FP967" s="452">
        <f t="shared" si="2325"/>
        <v>2.2085308056872037</v>
      </c>
      <c r="FQ967" s="452">
        <f t="shared" si="2326"/>
        <v>1.04739336492891</v>
      </c>
      <c r="FR967" s="453"/>
      <c r="FS967" s="446">
        <f t="shared" si="2329"/>
        <v>85769</v>
      </c>
      <c r="FT967" s="446">
        <f t="shared" si="2329"/>
        <v>13208426</v>
      </c>
      <c r="FU967" s="446">
        <f t="shared" si="2329"/>
        <v>19555332</v>
      </c>
      <c r="FV967" s="446">
        <f t="shared" si="2329"/>
        <v>40654506</v>
      </c>
      <c r="FW967" s="446">
        <f t="shared" si="2329"/>
        <v>4969404</v>
      </c>
      <c r="FX967" s="446">
        <f t="shared" si="2329"/>
        <v>3956426</v>
      </c>
      <c r="FY967" s="446">
        <f t="shared" si="2329"/>
        <v>136025806</v>
      </c>
      <c r="FZ967" s="446">
        <f t="shared" si="2329"/>
        <v>373735216</v>
      </c>
      <c r="GA967" s="446">
        <f t="shared" si="2329"/>
        <v>6134403</v>
      </c>
      <c r="GB967" s="446"/>
      <c r="GC967" s="446"/>
      <c r="GD967" s="446">
        <f t="shared" si="2327"/>
        <v>109917</v>
      </c>
      <c r="GE967" s="446">
        <f t="shared" si="2327"/>
        <v>85608</v>
      </c>
      <c r="GF967" s="446">
        <f t="shared" si="2327"/>
        <v>4775484</v>
      </c>
      <c r="GG967" s="446">
        <f t="shared" si="2327"/>
        <v>8340240</v>
      </c>
      <c r="GH967" s="446">
        <f t="shared" si="2327"/>
        <v>4319493</v>
      </c>
      <c r="GI967" s="446">
        <f t="shared" si="2327"/>
        <v>123427407</v>
      </c>
      <c r="GJ967" s="446">
        <f t="shared" si="2327"/>
        <v>29778868</v>
      </c>
      <c r="GK967" s="446">
        <f t="shared" si="2327"/>
        <v>15599820</v>
      </c>
      <c r="GL967" s="446">
        <f t="shared" si="2327"/>
        <v>25335908</v>
      </c>
      <c r="GM967" s="446">
        <f t="shared" si="2327"/>
        <v>3569841</v>
      </c>
      <c r="GN967" s="446">
        <f t="shared" si="2304"/>
        <v>344190</v>
      </c>
      <c r="GO967" s="446">
        <f t="shared" si="2313"/>
        <v>2000</v>
      </c>
      <c r="GP967" s="446">
        <f t="shared" si="2313"/>
        <v>559254</v>
      </c>
      <c r="GQ967" s="446">
        <f t="shared" si="2313"/>
        <v>0</v>
      </c>
      <c r="GR967" s="446"/>
      <c r="GS967" s="446"/>
      <c r="GT967" s="446"/>
      <c r="GU967" s="446"/>
      <c r="GV967" s="416"/>
      <c r="GW967" s="402"/>
      <c r="GX967" s="402"/>
      <c r="GY967" s="402"/>
      <c r="GZ967" s="402"/>
      <c r="HA967" s="402"/>
    </row>
    <row r="968" spans="1:209" ht="9.75" customHeight="1" x14ac:dyDescent="0.2">
      <c r="A968" s="417" t="str">
        <f t="shared" si="2309"/>
        <v>2021-22JULYRYF</v>
      </c>
      <c r="B968" s="458" t="str">
        <f t="shared" si="2330"/>
        <v>2021-22</v>
      </c>
      <c r="C968" s="402" t="s">
        <v>673</v>
      </c>
      <c r="D968" s="402" t="s">
        <v>667</v>
      </c>
      <c r="E968" s="402" t="s">
        <v>666</v>
      </c>
      <c r="F968" s="478" t="s">
        <v>457</v>
      </c>
      <c r="G968" s="478" t="s">
        <v>694</v>
      </c>
      <c r="H968" s="510">
        <v>138924</v>
      </c>
      <c r="I968" s="510">
        <v>108449</v>
      </c>
      <c r="J968" s="510">
        <v>3910875</v>
      </c>
      <c r="K968" s="510">
        <v>36</v>
      </c>
      <c r="L968" s="510">
        <v>3</v>
      </c>
      <c r="M968" s="510">
        <v>115</v>
      </c>
      <c r="N968" s="510">
        <v>200</v>
      </c>
      <c r="O968" s="510">
        <v>361</v>
      </c>
      <c r="P968" s="510">
        <v>335</v>
      </c>
      <c r="Q968" s="510">
        <v>48</v>
      </c>
      <c r="R968" s="510">
        <v>1553</v>
      </c>
      <c r="S968" s="510">
        <v>84156</v>
      </c>
      <c r="T968" s="510">
        <v>10617</v>
      </c>
      <c r="U968" s="510">
        <v>6279</v>
      </c>
      <c r="V968" s="510">
        <v>45791</v>
      </c>
      <c r="W968" s="510">
        <v>14715</v>
      </c>
      <c r="X968" s="510">
        <v>178</v>
      </c>
      <c r="Y968" s="510">
        <v>6152303</v>
      </c>
      <c r="Z968" s="510">
        <v>579</v>
      </c>
      <c r="AA968" s="510">
        <v>1093</v>
      </c>
      <c r="AB968" s="510">
        <v>4344365</v>
      </c>
      <c r="AC968" s="510">
        <v>692</v>
      </c>
      <c r="AD968" s="510">
        <v>1305</v>
      </c>
      <c r="AE968" s="510">
        <v>139058524</v>
      </c>
      <c r="AF968" s="510">
        <v>3037</v>
      </c>
      <c r="AG968" s="510">
        <v>6648</v>
      </c>
      <c r="AH968" s="510">
        <v>139897683</v>
      </c>
      <c r="AI968" s="510">
        <v>9507</v>
      </c>
      <c r="AJ968" s="510">
        <v>26849</v>
      </c>
      <c r="AK968" s="510">
        <v>1660697</v>
      </c>
      <c r="AL968" s="510">
        <v>9330</v>
      </c>
      <c r="AM968" s="510">
        <v>24380</v>
      </c>
      <c r="AN968" s="510"/>
      <c r="AO968" s="510"/>
      <c r="AP968" s="510"/>
      <c r="AQ968" s="510"/>
      <c r="AR968" s="510"/>
      <c r="AS968" s="510"/>
      <c r="AT968" s="510">
        <v>8817</v>
      </c>
      <c r="AU968" s="510">
        <v>945</v>
      </c>
      <c r="AV968" s="510">
        <v>2948</v>
      </c>
      <c r="AW968" s="510">
        <v>3043</v>
      </c>
      <c r="AX968" s="510">
        <v>581</v>
      </c>
      <c r="AY968" s="510">
        <v>4343</v>
      </c>
      <c r="AZ968" s="510">
        <v>1</v>
      </c>
      <c r="BA968" s="510"/>
      <c r="BB968" s="510"/>
      <c r="BC968" s="510"/>
      <c r="BD968" s="510"/>
      <c r="BE968" s="510"/>
      <c r="BF968" s="510"/>
      <c r="BG968" s="510"/>
      <c r="BH968" s="510"/>
      <c r="BI968" s="510">
        <v>39453</v>
      </c>
      <c r="BJ968" s="510">
        <v>3260</v>
      </c>
      <c r="BK968" s="510">
        <v>32626</v>
      </c>
      <c r="BL968" s="510">
        <v>75339</v>
      </c>
      <c r="BM968" s="510">
        <v>21399</v>
      </c>
      <c r="BN968" s="510">
        <v>15370</v>
      </c>
      <c r="BO968" s="510">
        <v>12711</v>
      </c>
      <c r="BP968" s="510">
        <v>9187</v>
      </c>
      <c r="BQ968" s="510">
        <v>64524</v>
      </c>
      <c r="BR968" s="510">
        <v>49356</v>
      </c>
      <c r="BS968" s="510">
        <v>23725</v>
      </c>
      <c r="BT968" s="510">
        <v>15559</v>
      </c>
      <c r="BU968" s="510">
        <v>257</v>
      </c>
      <c r="BV968" s="510">
        <v>188</v>
      </c>
      <c r="BW968" s="510">
        <v>48</v>
      </c>
      <c r="BX968" s="510">
        <v>32640</v>
      </c>
      <c r="BY968" s="510">
        <v>680</v>
      </c>
      <c r="BZ968" s="510">
        <v>1296</v>
      </c>
      <c r="CA968" s="510">
        <v>39</v>
      </c>
      <c r="CB968" s="510">
        <v>23166</v>
      </c>
      <c r="CC968" s="510">
        <v>594</v>
      </c>
      <c r="CD968" s="510">
        <v>1355</v>
      </c>
      <c r="CE968" s="510">
        <v>10530</v>
      </c>
      <c r="CF968" s="510">
        <v>6096497</v>
      </c>
      <c r="CG968" s="510">
        <v>579</v>
      </c>
      <c r="CH968" s="510">
        <v>1090</v>
      </c>
      <c r="CI968" s="510">
        <v>2071</v>
      </c>
      <c r="CJ968" s="510">
        <v>6853068</v>
      </c>
      <c r="CK968" s="510">
        <v>3309</v>
      </c>
      <c r="CL968" s="510">
        <v>7241</v>
      </c>
      <c r="CM968" s="510">
        <v>1024</v>
      </c>
      <c r="CN968" s="510">
        <v>3147035</v>
      </c>
      <c r="CO968" s="510">
        <v>3073</v>
      </c>
      <c r="CP968" s="510">
        <v>6470</v>
      </c>
      <c r="CQ968" s="510">
        <v>42696</v>
      </c>
      <c r="CR968" s="510">
        <v>129058421</v>
      </c>
      <c r="CS968" s="510">
        <v>3023</v>
      </c>
      <c r="CT968" s="510">
        <v>6624</v>
      </c>
      <c r="CU968" s="510">
        <v>1481</v>
      </c>
      <c r="CV968" s="510">
        <v>15861080</v>
      </c>
      <c r="CW968" s="510">
        <v>10710</v>
      </c>
      <c r="CX968" s="510">
        <v>25209</v>
      </c>
      <c r="CY968" s="510">
        <v>282</v>
      </c>
      <c r="CZ968" s="510">
        <v>3306402</v>
      </c>
      <c r="DA968" s="510">
        <v>11725</v>
      </c>
      <c r="DB968" s="510">
        <v>33131</v>
      </c>
      <c r="DC968" s="510">
        <v>772</v>
      </c>
      <c r="DD968" s="510">
        <v>9201603</v>
      </c>
      <c r="DE968" s="510">
        <v>11919</v>
      </c>
      <c r="DF968" s="510">
        <v>29028</v>
      </c>
      <c r="DG968" s="510">
        <v>30</v>
      </c>
      <c r="DH968" s="510">
        <v>304115</v>
      </c>
      <c r="DI968" s="510">
        <v>10137</v>
      </c>
      <c r="DJ968" s="510">
        <v>21188</v>
      </c>
      <c r="DK968" s="510">
        <v>743</v>
      </c>
      <c r="DL968" s="510">
        <v>309293</v>
      </c>
      <c r="DM968" s="510">
        <v>416</v>
      </c>
      <c r="DN968" s="510">
        <v>723</v>
      </c>
      <c r="DO968" s="510">
        <v>6802</v>
      </c>
      <c r="DP968" s="510">
        <v>429136</v>
      </c>
      <c r="DQ968" s="510">
        <v>63</v>
      </c>
      <c r="DR968" s="510">
        <v>132</v>
      </c>
      <c r="DS968" s="510">
        <v>147</v>
      </c>
      <c r="DT968" s="510">
        <v>356541</v>
      </c>
      <c r="DU968" s="510">
        <v>2425</v>
      </c>
      <c r="DV968" s="510">
        <v>4691</v>
      </c>
      <c r="DW968" s="510">
        <v>128</v>
      </c>
      <c r="DX968" s="510"/>
      <c r="DY968" s="510"/>
      <c r="DZ968" s="510"/>
      <c r="EA968" s="510"/>
      <c r="EB968" s="510"/>
      <c r="EC968" s="510"/>
      <c r="ED968" s="510"/>
      <c r="EE968" s="510"/>
      <c r="EF968" s="510"/>
      <c r="EG968" s="510" t="s">
        <v>152</v>
      </c>
      <c r="EH968" s="510" t="s">
        <v>152</v>
      </c>
      <c r="EI968" s="510">
        <v>5</v>
      </c>
      <c r="EJ968" s="479"/>
      <c r="EK968" s="479"/>
      <c r="EL968" s="479"/>
      <c r="EM968" s="479"/>
      <c r="EN968" s="479"/>
      <c r="EO968" s="479"/>
      <c r="EP968" s="479"/>
      <c r="EQ968" s="479"/>
      <c r="ER968" s="479"/>
      <c r="ES968" s="479"/>
      <c r="ET968" s="479"/>
      <c r="EU968" s="479"/>
      <c r="EV968" s="479"/>
      <c r="EW968" s="479"/>
      <c r="EX968" s="479"/>
      <c r="EY968" s="479"/>
      <c r="EZ968" s="476"/>
      <c r="FA968" s="446">
        <f t="shared" si="2315"/>
        <v>7</v>
      </c>
      <c r="FB968" s="417">
        <f t="shared" si="2316"/>
        <v>2021</v>
      </c>
      <c r="FC968" s="448">
        <f t="shared" si="2328"/>
        <v>44378</v>
      </c>
      <c r="FD968" s="449">
        <f t="shared" si="2298"/>
        <v>31</v>
      </c>
      <c r="FE968" s="450"/>
      <c r="FF968" s="451">
        <f t="shared" si="2301"/>
        <v>0.66154444660571876</v>
      </c>
      <c r="FG968" s="450"/>
      <c r="FH968" s="452">
        <f t="shared" si="2317"/>
        <v>2.0155411133088443</v>
      </c>
      <c r="FI968" s="452">
        <f t="shared" si="2318"/>
        <v>1.4476782518602243</v>
      </c>
      <c r="FJ968" s="452">
        <f t="shared" si="2319"/>
        <v>2.0243669374104156</v>
      </c>
      <c r="FK968" s="452">
        <f t="shared" si="2320"/>
        <v>1.4631310718267241</v>
      </c>
      <c r="FL968" s="452">
        <f t="shared" si="2321"/>
        <v>1.4090978576576183</v>
      </c>
      <c r="FM968" s="452">
        <f t="shared" si="2322"/>
        <v>1.0778537267148567</v>
      </c>
      <c r="FN968" s="452">
        <f t="shared" si="2323"/>
        <v>1.6123003737682637</v>
      </c>
      <c r="FO968" s="452">
        <f t="shared" si="2324"/>
        <v>1.0573564390078152</v>
      </c>
      <c r="FP968" s="452">
        <f t="shared" si="2325"/>
        <v>1.4438202247191012</v>
      </c>
      <c r="FQ968" s="452">
        <f t="shared" si="2326"/>
        <v>1.0561797752808988</v>
      </c>
      <c r="FR968" s="453"/>
      <c r="FS968" s="446">
        <f t="shared" si="2329"/>
        <v>325347</v>
      </c>
      <c r="FT968" s="446">
        <f t="shared" si="2329"/>
        <v>12471635</v>
      </c>
      <c r="FU968" s="446">
        <f t="shared" si="2329"/>
        <v>21689800</v>
      </c>
      <c r="FV968" s="446">
        <f t="shared" si="2329"/>
        <v>39150089</v>
      </c>
      <c r="FW968" s="446">
        <f t="shared" si="2329"/>
        <v>11604381</v>
      </c>
      <c r="FX968" s="446">
        <f t="shared" si="2329"/>
        <v>8194095</v>
      </c>
      <c r="FY968" s="446">
        <f t="shared" si="2329"/>
        <v>304418568</v>
      </c>
      <c r="FZ968" s="446">
        <f t="shared" si="2329"/>
        <v>395083035</v>
      </c>
      <c r="GA968" s="446">
        <f t="shared" si="2329"/>
        <v>4339640</v>
      </c>
      <c r="GB968" s="446"/>
      <c r="GC968" s="446"/>
      <c r="GD968" s="446">
        <f t="shared" si="2327"/>
        <v>62208</v>
      </c>
      <c r="GE968" s="446">
        <f t="shared" si="2327"/>
        <v>52845</v>
      </c>
      <c r="GF968" s="446">
        <f t="shared" si="2327"/>
        <v>11477700</v>
      </c>
      <c r="GG968" s="446">
        <f t="shared" si="2327"/>
        <v>14996111</v>
      </c>
      <c r="GH968" s="446">
        <f t="shared" si="2327"/>
        <v>6625280</v>
      </c>
      <c r="GI968" s="446">
        <f t="shared" si="2327"/>
        <v>282818304</v>
      </c>
      <c r="GJ968" s="446">
        <f t="shared" si="2327"/>
        <v>37334529</v>
      </c>
      <c r="GK968" s="446">
        <f t="shared" si="2327"/>
        <v>9342942</v>
      </c>
      <c r="GL968" s="446">
        <f t="shared" si="2327"/>
        <v>22409616</v>
      </c>
      <c r="GM968" s="446">
        <f t="shared" si="2327"/>
        <v>635640</v>
      </c>
      <c r="GN968" s="446">
        <f t="shared" si="2304"/>
        <v>689577</v>
      </c>
      <c r="GO968" s="446">
        <f t="shared" si="2313"/>
        <v>537189</v>
      </c>
      <c r="GP968" s="446">
        <f t="shared" si="2313"/>
        <v>897864</v>
      </c>
      <c r="GQ968" s="446">
        <f t="shared" si="2313"/>
        <v>0</v>
      </c>
      <c r="GR968" s="446"/>
      <c r="GS968" s="446"/>
      <c r="GT968" s="446"/>
      <c r="GU968" s="446"/>
      <c r="GV968" s="416"/>
      <c r="GW968" s="402"/>
      <c r="GX968" s="402"/>
      <c r="GY968" s="402"/>
      <c r="GZ968" s="402"/>
      <c r="HA968" s="402"/>
    </row>
    <row r="969" spans="1:209" ht="9.75" customHeight="1" x14ac:dyDescent="0.2">
      <c r="A969" s="417" t="str">
        <f t="shared" si="2309"/>
        <v>2021-22JULYRYA</v>
      </c>
      <c r="B969" s="458" t="str">
        <f t="shared" si="2330"/>
        <v>2021-22</v>
      </c>
      <c r="C969" s="402" t="s">
        <v>673</v>
      </c>
      <c r="D969" s="402" t="s">
        <v>653</v>
      </c>
      <c r="E969" s="402" t="s">
        <v>652</v>
      </c>
      <c r="F969" s="478" t="s">
        <v>452</v>
      </c>
      <c r="G969" s="478" t="s">
        <v>697</v>
      </c>
      <c r="H969" s="510">
        <v>162624</v>
      </c>
      <c r="I969" s="510">
        <v>129063</v>
      </c>
      <c r="J969" s="510">
        <v>1541543</v>
      </c>
      <c r="K969" s="510">
        <v>12</v>
      </c>
      <c r="L969" s="510">
        <v>0</v>
      </c>
      <c r="M969" s="510">
        <v>26</v>
      </c>
      <c r="N969" s="510">
        <v>71</v>
      </c>
      <c r="O969" s="510">
        <v>231</v>
      </c>
      <c r="P969" s="510">
        <v>238</v>
      </c>
      <c r="Q969" s="510">
        <v>0</v>
      </c>
      <c r="R969" s="510">
        <v>190</v>
      </c>
      <c r="S969" s="510">
        <v>100893</v>
      </c>
      <c r="T969" s="510">
        <v>9899</v>
      </c>
      <c r="U969" s="510">
        <v>6062</v>
      </c>
      <c r="V969" s="510">
        <v>52651</v>
      </c>
      <c r="W969" s="510">
        <v>22119</v>
      </c>
      <c r="X969" s="510">
        <v>1023</v>
      </c>
      <c r="Y969" s="510">
        <v>4609530</v>
      </c>
      <c r="Z969" s="510">
        <v>466</v>
      </c>
      <c r="AA969" s="510">
        <v>815</v>
      </c>
      <c r="AB969" s="510">
        <v>3261273</v>
      </c>
      <c r="AC969" s="510">
        <v>538</v>
      </c>
      <c r="AD969" s="510">
        <v>970</v>
      </c>
      <c r="AE969" s="510">
        <v>96755407</v>
      </c>
      <c r="AF969" s="510">
        <v>1838</v>
      </c>
      <c r="AG969" s="510">
        <v>3826</v>
      </c>
      <c r="AH969" s="510">
        <v>222386965</v>
      </c>
      <c r="AI969" s="510">
        <v>10054</v>
      </c>
      <c r="AJ969" s="510">
        <v>24862</v>
      </c>
      <c r="AK969" s="510">
        <v>11574666</v>
      </c>
      <c r="AL969" s="510">
        <v>11314</v>
      </c>
      <c r="AM969" s="510">
        <v>27420</v>
      </c>
      <c r="AN969" s="510"/>
      <c r="AO969" s="510"/>
      <c r="AP969" s="510"/>
      <c r="AQ969" s="510"/>
      <c r="AR969" s="510"/>
      <c r="AS969" s="510"/>
      <c r="AT969" s="510">
        <v>10122</v>
      </c>
      <c r="AU969" s="510">
        <v>216</v>
      </c>
      <c r="AV969" s="510">
        <v>414</v>
      </c>
      <c r="AW969" s="510">
        <v>0</v>
      </c>
      <c r="AX969" s="510">
        <v>680</v>
      </c>
      <c r="AY969" s="510">
        <v>8812</v>
      </c>
      <c r="AZ969" s="510">
        <v>2192</v>
      </c>
      <c r="BA969" s="510"/>
      <c r="BB969" s="510"/>
      <c r="BC969" s="510"/>
      <c r="BD969" s="510"/>
      <c r="BE969" s="510"/>
      <c r="BF969" s="510"/>
      <c r="BG969" s="510"/>
      <c r="BH969" s="510"/>
      <c r="BI969" s="510">
        <v>49184</v>
      </c>
      <c r="BJ969" s="510">
        <v>6021</v>
      </c>
      <c r="BK969" s="510">
        <v>35566</v>
      </c>
      <c r="BL969" s="510">
        <v>90771</v>
      </c>
      <c r="BM969" s="510">
        <v>20453</v>
      </c>
      <c r="BN969" s="510">
        <v>14048</v>
      </c>
      <c r="BO969" s="510">
        <v>12137</v>
      </c>
      <c r="BP969" s="510">
        <v>8568</v>
      </c>
      <c r="BQ969" s="510">
        <v>71487</v>
      </c>
      <c r="BR969" s="510">
        <v>55111</v>
      </c>
      <c r="BS969" s="510">
        <v>43508</v>
      </c>
      <c r="BT969" s="510">
        <v>23121</v>
      </c>
      <c r="BU969" s="510">
        <v>2246</v>
      </c>
      <c r="BV969" s="510">
        <v>1071</v>
      </c>
      <c r="BW969" s="510">
        <v>112</v>
      </c>
      <c r="BX969" s="510">
        <v>65726</v>
      </c>
      <c r="BY969" s="510">
        <v>587</v>
      </c>
      <c r="BZ969" s="510">
        <v>1022</v>
      </c>
      <c r="CA969" s="510">
        <v>93</v>
      </c>
      <c r="CB969" s="510">
        <v>56934</v>
      </c>
      <c r="CC969" s="510">
        <v>612</v>
      </c>
      <c r="CD969" s="510">
        <v>1265</v>
      </c>
      <c r="CE969" s="510">
        <v>9694</v>
      </c>
      <c r="CF969" s="510">
        <v>4486870</v>
      </c>
      <c r="CG969" s="510">
        <v>463</v>
      </c>
      <c r="CH969" s="510">
        <v>811</v>
      </c>
      <c r="CI969" s="510">
        <v>4830</v>
      </c>
      <c r="CJ969" s="510">
        <v>8448687</v>
      </c>
      <c r="CK969" s="510">
        <v>1749</v>
      </c>
      <c r="CL969" s="510">
        <v>3529</v>
      </c>
      <c r="CM969" s="510">
        <v>1083</v>
      </c>
      <c r="CN969" s="510">
        <v>2345864</v>
      </c>
      <c r="CO969" s="510">
        <v>2166</v>
      </c>
      <c r="CP969" s="510">
        <v>4714</v>
      </c>
      <c r="CQ969" s="510">
        <v>46738</v>
      </c>
      <c r="CR969" s="510">
        <v>85960856</v>
      </c>
      <c r="CS969" s="510">
        <v>1839</v>
      </c>
      <c r="CT969" s="510">
        <v>3831</v>
      </c>
      <c r="CU969" s="510">
        <v>2348</v>
      </c>
      <c r="CV969" s="510">
        <v>18910864</v>
      </c>
      <c r="CW969" s="510">
        <v>8054</v>
      </c>
      <c r="CX969" s="510">
        <v>18767</v>
      </c>
      <c r="CY969" s="510">
        <v>458</v>
      </c>
      <c r="CZ969" s="510">
        <v>4266925</v>
      </c>
      <c r="DA969" s="510">
        <v>9316</v>
      </c>
      <c r="DB969" s="510">
        <v>24227</v>
      </c>
      <c r="DC969" s="510">
        <v>1522</v>
      </c>
      <c r="DD969" s="510">
        <v>13136001</v>
      </c>
      <c r="DE969" s="510">
        <v>8631</v>
      </c>
      <c r="DF969" s="510">
        <v>19043</v>
      </c>
      <c r="DG969" s="510">
        <v>225</v>
      </c>
      <c r="DH969" s="510">
        <v>1843807</v>
      </c>
      <c r="DI969" s="510">
        <v>8195</v>
      </c>
      <c r="DJ969" s="510">
        <v>18948</v>
      </c>
      <c r="DK969" s="510">
        <v>404</v>
      </c>
      <c r="DL969" s="510">
        <v>134319</v>
      </c>
      <c r="DM969" s="510">
        <v>332</v>
      </c>
      <c r="DN969" s="510">
        <v>584</v>
      </c>
      <c r="DO969" s="510">
        <v>5633</v>
      </c>
      <c r="DP969" s="510">
        <v>200886</v>
      </c>
      <c r="DQ969" s="510">
        <v>36</v>
      </c>
      <c r="DR969" s="510">
        <v>62</v>
      </c>
      <c r="DS969" s="510">
        <v>136</v>
      </c>
      <c r="DT969" s="510">
        <v>271999</v>
      </c>
      <c r="DU969" s="510">
        <v>2000</v>
      </c>
      <c r="DV969" s="510">
        <v>4404</v>
      </c>
      <c r="DW969" s="510">
        <v>123</v>
      </c>
      <c r="DX969" s="510"/>
      <c r="DY969" s="510"/>
      <c r="DZ969" s="510"/>
      <c r="EA969" s="510"/>
      <c r="EB969" s="510"/>
      <c r="EC969" s="510"/>
      <c r="ED969" s="510"/>
      <c r="EE969" s="510"/>
      <c r="EF969" s="510"/>
      <c r="EG969" s="510" t="s">
        <v>152</v>
      </c>
      <c r="EH969" s="510" t="s">
        <v>152</v>
      </c>
      <c r="EI969" s="510">
        <v>336</v>
      </c>
      <c r="EJ969" s="479"/>
      <c r="EK969" s="479"/>
      <c r="EL969" s="479"/>
      <c r="EM969" s="479"/>
      <c r="EN969" s="479"/>
      <c r="EO969" s="479"/>
      <c r="EP969" s="479"/>
      <c r="EQ969" s="479"/>
      <c r="ER969" s="479"/>
      <c r="ES969" s="479"/>
      <c r="ET969" s="479"/>
      <c r="EU969" s="479"/>
      <c r="EV969" s="479"/>
      <c r="EW969" s="479"/>
      <c r="EX969" s="479"/>
      <c r="EY969" s="479"/>
      <c r="EZ969" s="476"/>
      <c r="FA969" s="446">
        <f t="shared" si="2315"/>
        <v>7</v>
      </c>
      <c r="FB969" s="417">
        <f t="shared" si="2316"/>
        <v>2021</v>
      </c>
      <c r="FC969" s="448">
        <f t="shared" si="2328"/>
        <v>44378</v>
      </c>
      <c r="FD969" s="449">
        <f t="shared" si="2298"/>
        <v>31</v>
      </c>
      <c r="FE969" s="450"/>
      <c r="FF969" s="451">
        <f t="shared" si="2301"/>
        <v>0.58306593520339511</v>
      </c>
      <c r="FG969" s="450"/>
      <c r="FH969" s="452">
        <f t="shared" si="2317"/>
        <v>2.0661682998282656</v>
      </c>
      <c r="FI969" s="452">
        <f t="shared" si="2318"/>
        <v>1.4191332457824022</v>
      </c>
      <c r="FJ969" s="452">
        <f t="shared" si="2319"/>
        <v>2.0021445067634445</v>
      </c>
      <c r="FK969" s="452">
        <f t="shared" si="2320"/>
        <v>1.4133949191685913</v>
      </c>
      <c r="FL969" s="452">
        <f t="shared" si="2321"/>
        <v>1.3577519895158687</v>
      </c>
      <c r="FM969" s="452">
        <f t="shared" si="2322"/>
        <v>1.0467227593018176</v>
      </c>
      <c r="FN969" s="452">
        <f t="shared" si="2323"/>
        <v>1.966996699669967</v>
      </c>
      <c r="FO969" s="452">
        <f t="shared" si="2324"/>
        <v>1.0453004204530043</v>
      </c>
      <c r="FP969" s="452">
        <f t="shared" si="2325"/>
        <v>2.1955034213098727</v>
      </c>
      <c r="FQ969" s="452">
        <f t="shared" si="2326"/>
        <v>1.0469208211143695</v>
      </c>
      <c r="FR969" s="453"/>
      <c r="FS969" s="446">
        <f t="shared" si="2329"/>
        <v>0</v>
      </c>
      <c r="FT969" s="446">
        <f t="shared" si="2329"/>
        <v>3355638</v>
      </c>
      <c r="FU969" s="446">
        <f t="shared" si="2329"/>
        <v>9163473</v>
      </c>
      <c r="FV969" s="446">
        <f t="shared" si="2329"/>
        <v>29813553</v>
      </c>
      <c r="FW969" s="446">
        <f t="shared" si="2329"/>
        <v>8067685</v>
      </c>
      <c r="FX969" s="446">
        <f t="shared" si="2329"/>
        <v>5880140</v>
      </c>
      <c r="FY969" s="446">
        <f t="shared" si="2329"/>
        <v>201442726</v>
      </c>
      <c r="FZ969" s="446">
        <f t="shared" si="2329"/>
        <v>549922578</v>
      </c>
      <c r="GA969" s="446">
        <f t="shared" si="2329"/>
        <v>28050660</v>
      </c>
      <c r="GB969" s="446"/>
      <c r="GC969" s="446"/>
      <c r="GD969" s="446">
        <f t="shared" ref="GD969:GM978" si="2331">IFERROR(HLOOKUP(GD$1,$H$5:$HA$10112,MATCH($A969,$A$5:$A$10112,0),0)*HLOOKUP(GD$2,$H$5:$HA$10112,MATCH($A969,$A$5:$A$10112,0),0),"-")</f>
        <v>114464</v>
      </c>
      <c r="GE969" s="446">
        <f t="shared" si="2331"/>
        <v>117645</v>
      </c>
      <c r="GF969" s="446">
        <f t="shared" si="2331"/>
        <v>7861834</v>
      </c>
      <c r="GG969" s="446">
        <f t="shared" si="2331"/>
        <v>17045070</v>
      </c>
      <c r="GH969" s="446">
        <f t="shared" si="2331"/>
        <v>5105262</v>
      </c>
      <c r="GI969" s="446">
        <f t="shared" si="2331"/>
        <v>179053278</v>
      </c>
      <c r="GJ969" s="446">
        <f t="shared" si="2331"/>
        <v>44064916</v>
      </c>
      <c r="GK969" s="446">
        <f t="shared" si="2331"/>
        <v>11095966</v>
      </c>
      <c r="GL969" s="446">
        <f t="shared" si="2331"/>
        <v>28983446</v>
      </c>
      <c r="GM969" s="446">
        <f t="shared" si="2331"/>
        <v>4263300</v>
      </c>
      <c r="GN969" s="446">
        <f t="shared" si="2304"/>
        <v>598944</v>
      </c>
      <c r="GO969" s="446">
        <f t="shared" ref="GO969:GQ988" si="2332">IFERROR(HLOOKUP(GO$1,$H$5:$HA$10112,MATCH($A969,$A$5:$A$10112,0),0)*HLOOKUP(GO$2,$H$5:$HA$10112,MATCH($A969,$A$5:$A$10112,0),0),"-")</f>
        <v>235936</v>
      </c>
      <c r="GP969" s="446">
        <f t="shared" si="2332"/>
        <v>349246</v>
      </c>
      <c r="GQ969" s="446">
        <f t="shared" si="2332"/>
        <v>0</v>
      </c>
      <c r="GR969" s="446"/>
      <c r="GS969" s="446"/>
      <c r="GT969" s="446"/>
      <c r="GU969" s="446"/>
      <c r="GV969" s="416"/>
      <c r="GW969" s="402"/>
      <c r="GX969" s="402"/>
      <c r="GY969" s="402"/>
      <c r="GZ969" s="402"/>
      <c r="HA969" s="402"/>
    </row>
    <row r="970" spans="1:209" ht="9.75" customHeight="1" x14ac:dyDescent="0.2">
      <c r="A970" s="485" t="str">
        <f t="shared" si="2309"/>
        <v>2021-22JULYRX8</v>
      </c>
      <c r="B970" s="503" t="str">
        <f t="shared" si="2330"/>
        <v>2021-22</v>
      </c>
      <c r="C970" s="436" t="s">
        <v>673</v>
      </c>
      <c r="D970" s="436" t="s">
        <v>646</v>
      </c>
      <c r="E970" s="436" t="s">
        <v>645</v>
      </c>
      <c r="F970" s="504" t="s">
        <v>450</v>
      </c>
      <c r="G970" s="504" t="s">
        <v>696</v>
      </c>
      <c r="H970" s="522">
        <v>117949</v>
      </c>
      <c r="I970" s="522">
        <v>75060</v>
      </c>
      <c r="J970" s="522">
        <v>7599111</v>
      </c>
      <c r="K970" s="522">
        <v>101</v>
      </c>
      <c r="L970" s="522">
        <v>18</v>
      </c>
      <c r="M970" s="522">
        <v>241</v>
      </c>
      <c r="N970" s="522">
        <v>322</v>
      </c>
      <c r="O970" s="522">
        <v>1236</v>
      </c>
      <c r="P970" s="522">
        <v>282</v>
      </c>
      <c r="Q970" s="522">
        <v>225</v>
      </c>
      <c r="R970" s="522">
        <v>283</v>
      </c>
      <c r="S970" s="522">
        <v>77454</v>
      </c>
      <c r="T970" s="522">
        <v>7798</v>
      </c>
      <c r="U970" s="522">
        <v>5455</v>
      </c>
      <c r="V970" s="522">
        <v>43403</v>
      </c>
      <c r="W970" s="522">
        <v>10831</v>
      </c>
      <c r="X970" s="522">
        <v>218</v>
      </c>
      <c r="Y970" s="522">
        <v>4337506</v>
      </c>
      <c r="Z970" s="522">
        <v>556</v>
      </c>
      <c r="AA970" s="522">
        <v>953</v>
      </c>
      <c r="AB970" s="522">
        <v>3547038</v>
      </c>
      <c r="AC970" s="522">
        <v>650</v>
      </c>
      <c r="AD970" s="522">
        <v>1122</v>
      </c>
      <c r="AE970" s="522">
        <v>97253162</v>
      </c>
      <c r="AF970" s="522">
        <v>2241</v>
      </c>
      <c r="AG970" s="522">
        <v>4870</v>
      </c>
      <c r="AH970" s="522">
        <v>81735016</v>
      </c>
      <c r="AI970" s="522">
        <v>7546</v>
      </c>
      <c r="AJ970" s="522">
        <v>17544</v>
      </c>
      <c r="AK970" s="522">
        <v>2370375</v>
      </c>
      <c r="AL970" s="522">
        <v>10873</v>
      </c>
      <c r="AM970" s="522">
        <v>26808</v>
      </c>
      <c r="AN970" s="522"/>
      <c r="AO970" s="522"/>
      <c r="AP970" s="522"/>
      <c r="AQ970" s="522"/>
      <c r="AR970" s="522"/>
      <c r="AS970" s="522"/>
      <c r="AT970" s="522">
        <v>9165</v>
      </c>
      <c r="AU970" s="522">
        <v>953</v>
      </c>
      <c r="AV970" s="522">
        <v>1319</v>
      </c>
      <c r="AW970" s="522">
        <v>6092</v>
      </c>
      <c r="AX970" s="522">
        <v>3500</v>
      </c>
      <c r="AY970" s="522">
        <v>3393</v>
      </c>
      <c r="AZ970" s="522">
        <v>1483</v>
      </c>
      <c r="BA970" s="522"/>
      <c r="BB970" s="522"/>
      <c r="BC970" s="522"/>
      <c r="BD970" s="522"/>
      <c r="BE970" s="522"/>
      <c r="BF970" s="522"/>
      <c r="BG970" s="522"/>
      <c r="BH970" s="522"/>
      <c r="BI970" s="522">
        <v>41103</v>
      </c>
      <c r="BJ970" s="522">
        <v>5311</v>
      </c>
      <c r="BK970" s="522">
        <v>21875</v>
      </c>
      <c r="BL970" s="522">
        <v>68289</v>
      </c>
      <c r="BM970" s="522">
        <v>14094</v>
      </c>
      <c r="BN970" s="522">
        <v>11202</v>
      </c>
      <c r="BO970" s="522">
        <v>9481</v>
      </c>
      <c r="BP970" s="522">
        <v>7668</v>
      </c>
      <c r="BQ970" s="522">
        <v>57105</v>
      </c>
      <c r="BR970" s="522">
        <v>46642</v>
      </c>
      <c r="BS970" s="522">
        <v>16319</v>
      </c>
      <c r="BT970" s="522">
        <v>11662</v>
      </c>
      <c r="BU970" s="522">
        <v>341</v>
      </c>
      <c r="BV970" s="522">
        <v>245</v>
      </c>
      <c r="BW970" s="522">
        <v>220</v>
      </c>
      <c r="BX970" s="522">
        <v>135394</v>
      </c>
      <c r="BY970" s="522">
        <v>615</v>
      </c>
      <c r="BZ970" s="522">
        <v>1023</v>
      </c>
      <c r="CA970" s="522">
        <v>49</v>
      </c>
      <c r="CB970" s="522">
        <v>27210</v>
      </c>
      <c r="CC970" s="522">
        <v>555</v>
      </c>
      <c r="CD970" s="522">
        <v>881</v>
      </c>
      <c r="CE970" s="522">
        <v>7529</v>
      </c>
      <c r="CF970" s="522">
        <v>4174902</v>
      </c>
      <c r="CG970" s="522">
        <v>555</v>
      </c>
      <c r="CH970" s="522">
        <v>952</v>
      </c>
      <c r="CI970" s="522">
        <v>3725</v>
      </c>
      <c r="CJ970" s="522">
        <v>8671953</v>
      </c>
      <c r="CK970" s="522">
        <v>2328</v>
      </c>
      <c r="CL970" s="522">
        <v>5077</v>
      </c>
      <c r="CM970" s="522">
        <v>1033</v>
      </c>
      <c r="CN970" s="522">
        <v>2256324</v>
      </c>
      <c r="CO970" s="522">
        <v>2184</v>
      </c>
      <c r="CP970" s="522">
        <v>4666</v>
      </c>
      <c r="CQ970" s="522">
        <v>38645</v>
      </c>
      <c r="CR970" s="522">
        <v>86324885</v>
      </c>
      <c r="CS970" s="522">
        <v>2234</v>
      </c>
      <c r="CT970" s="522">
        <v>4850</v>
      </c>
      <c r="CU970" s="522">
        <v>2112</v>
      </c>
      <c r="CV970" s="522">
        <v>18057157</v>
      </c>
      <c r="CW970" s="522">
        <v>8550</v>
      </c>
      <c r="CX970" s="522">
        <v>18073</v>
      </c>
      <c r="CY970" s="522">
        <v>1608</v>
      </c>
      <c r="CZ970" s="522">
        <v>14492514</v>
      </c>
      <c r="DA970" s="522">
        <v>9013</v>
      </c>
      <c r="DB970" s="522">
        <v>19910</v>
      </c>
      <c r="DC970" s="522">
        <v>1356</v>
      </c>
      <c r="DD970" s="522">
        <v>19917222</v>
      </c>
      <c r="DE970" s="522">
        <v>14688</v>
      </c>
      <c r="DF970" s="522">
        <v>33859</v>
      </c>
      <c r="DG970" s="522">
        <v>680</v>
      </c>
      <c r="DH970" s="522">
        <v>10727626</v>
      </c>
      <c r="DI970" s="522">
        <v>15776</v>
      </c>
      <c r="DJ970" s="522">
        <v>39485</v>
      </c>
      <c r="DK970" s="522">
        <v>235</v>
      </c>
      <c r="DL970" s="522">
        <v>90548</v>
      </c>
      <c r="DM970" s="522">
        <v>385</v>
      </c>
      <c r="DN970" s="522">
        <v>619</v>
      </c>
      <c r="DO970" s="522">
        <v>4589</v>
      </c>
      <c r="DP970" s="522">
        <v>320788</v>
      </c>
      <c r="DQ970" s="522">
        <v>70</v>
      </c>
      <c r="DR970" s="522">
        <v>215</v>
      </c>
      <c r="DS970" s="522">
        <v>101</v>
      </c>
      <c r="DT970" s="522">
        <v>212654</v>
      </c>
      <c r="DU970" s="522">
        <v>2105</v>
      </c>
      <c r="DV970" s="522">
        <v>4234</v>
      </c>
      <c r="DW970" s="522">
        <v>89</v>
      </c>
      <c r="DX970" s="522"/>
      <c r="DY970" s="522"/>
      <c r="DZ970" s="522"/>
      <c r="EA970" s="522"/>
      <c r="EB970" s="522"/>
      <c r="EC970" s="522"/>
      <c r="ED970" s="522"/>
      <c r="EE970" s="522"/>
      <c r="EF970" s="522"/>
      <c r="EG970" s="522" t="s">
        <v>152</v>
      </c>
      <c r="EH970" s="522" t="s">
        <v>152</v>
      </c>
      <c r="EI970" s="522">
        <v>0</v>
      </c>
      <c r="EJ970" s="483"/>
      <c r="EK970" s="483"/>
      <c r="EL970" s="483"/>
      <c r="EM970" s="483"/>
      <c r="EN970" s="483"/>
      <c r="EO970" s="483"/>
      <c r="EP970" s="483"/>
      <c r="EQ970" s="483"/>
      <c r="ER970" s="483"/>
      <c r="ES970" s="483"/>
      <c r="ET970" s="483"/>
      <c r="EU970" s="483"/>
      <c r="EV970" s="483"/>
      <c r="EW970" s="483"/>
      <c r="EX970" s="483"/>
      <c r="EY970" s="483"/>
      <c r="EZ970" s="484"/>
      <c r="FA970" s="468">
        <f t="shared" si="2315"/>
        <v>7</v>
      </c>
      <c r="FB970" s="485">
        <f t="shared" si="2316"/>
        <v>2021</v>
      </c>
      <c r="FC970" s="486">
        <f t="shared" si="2328"/>
        <v>44378</v>
      </c>
      <c r="FD970" s="470">
        <f>DAY(EOMONTH($FC970,0))</f>
        <v>31</v>
      </c>
      <c r="FE970" s="471"/>
      <c r="FF970" s="517">
        <f t="shared" si="2301"/>
        <v>0.61056412985630659</v>
      </c>
      <c r="FG970" s="471"/>
      <c r="FH970" s="487">
        <f t="shared" si="2317"/>
        <v>1.8073865093613748</v>
      </c>
      <c r="FI970" s="487">
        <f t="shared" si="2318"/>
        <v>1.436522185175686</v>
      </c>
      <c r="FJ970" s="487">
        <f t="shared" si="2319"/>
        <v>1.738038496791934</v>
      </c>
      <c r="FK970" s="487">
        <f t="shared" si="2320"/>
        <v>1.4056828597616866</v>
      </c>
      <c r="FL970" s="487">
        <f t="shared" si="2321"/>
        <v>1.3156924636545861</v>
      </c>
      <c r="FM970" s="487">
        <f t="shared" si="2322"/>
        <v>1.074626177913969</v>
      </c>
      <c r="FN970" s="487">
        <f t="shared" si="2323"/>
        <v>1.5066937494229526</v>
      </c>
      <c r="FO970" s="487">
        <f t="shared" si="2324"/>
        <v>1.0767242175237743</v>
      </c>
      <c r="FP970" s="487">
        <f t="shared" si="2325"/>
        <v>1.5642201834862386</v>
      </c>
      <c r="FQ970" s="487">
        <f t="shared" si="2326"/>
        <v>1.1238532110091743</v>
      </c>
      <c r="FR970" s="459"/>
      <c r="FS970" s="468">
        <f t="shared" si="2329"/>
        <v>1351080</v>
      </c>
      <c r="FT970" s="468">
        <f t="shared" si="2329"/>
        <v>18089460</v>
      </c>
      <c r="FU970" s="468">
        <f t="shared" si="2329"/>
        <v>24169320</v>
      </c>
      <c r="FV970" s="468">
        <f t="shared" si="2329"/>
        <v>92774160</v>
      </c>
      <c r="FW970" s="468">
        <f t="shared" si="2329"/>
        <v>7431494</v>
      </c>
      <c r="FX970" s="468">
        <f t="shared" si="2329"/>
        <v>6120510</v>
      </c>
      <c r="FY970" s="468">
        <f t="shared" si="2329"/>
        <v>211372610</v>
      </c>
      <c r="FZ970" s="468">
        <f t="shared" si="2329"/>
        <v>190019064</v>
      </c>
      <c r="GA970" s="468">
        <f t="shared" si="2329"/>
        <v>5844144</v>
      </c>
      <c r="GB970" s="468"/>
      <c r="GC970" s="468"/>
      <c r="GD970" s="468">
        <f t="shared" si="2331"/>
        <v>225060</v>
      </c>
      <c r="GE970" s="468">
        <f t="shared" si="2331"/>
        <v>43169</v>
      </c>
      <c r="GF970" s="468">
        <f t="shared" si="2331"/>
        <v>7167608</v>
      </c>
      <c r="GG970" s="468">
        <f t="shared" si="2331"/>
        <v>18911825</v>
      </c>
      <c r="GH970" s="468">
        <f t="shared" si="2331"/>
        <v>4819978</v>
      </c>
      <c r="GI970" s="468">
        <f t="shared" si="2331"/>
        <v>187428250</v>
      </c>
      <c r="GJ970" s="468">
        <f t="shared" si="2331"/>
        <v>38170176</v>
      </c>
      <c r="GK970" s="468">
        <f t="shared" si="2331"/>
        <v>32015280</v>
      </c>
      <c r="GL970" s="468">
        <f t="shared" si="2331"/>
        <v>45912804</v>
      </c>
      <c r="GM970" s="468">
        <f t="shared" si="2331"/>
        <v>26849800</v>
      </c>
      <c r="GN970" s="468">
        <f t="shared" si="2304"/>
        <v>427634</v>
      </c>
      <c r="GO970" s="468">
        <f t="shared" si="2332"/>
        <v>145465</v>
      </c>
      <c r="GP970" s="468">
        <f t="shared" si="2332"/>
        <v>986635</v>
      </c>
      <c r="GQ970" s="468">
        <f t="shared" si="2332"/>
        <v>0</v>
      </c>
      <c r="GR970" s="468"/>
      <c r="GS970" s="468"/>
      <c r="GT970" s="468"/>
      <c r="GU970" s="468"/>
      <c r="GV970" s="425"/>
      <c r="GW970" s="402"/>
      <c r="GX970" s="402"/>
      <c r="GY970" s="402"/>
      <c r="GZ970" s="402"/>
      <c r="HA970" s="402"/>
    </row>
    <row r="971" spans="1:209" ht="9.75" customHeight="1" x14ac:dyDescent="0.2">
      <c r="A971" s="417" t="str">
        <f t="shared" si="2309"/>
        <v>2021-22AUGUSTRX9</v>
      </c>
      <c r="B971" s="458" t="str">
        <f t="shared" si="2330"/>
        <v>2021-22</v>
      </c>
      <c r="C971" s="400" t="s">
        <v>636</v>
      </c>
      <c r="D971" s="402" t="s">
        <v>653</v>
      </c>
      <c r="E971" s="402" t="s">
        <v>652</v>
      </c>
      <c r="F971" s="478" t="s">
        <v>451</v>
      </c>
      <c r="G971" s="478" t="s">
        <v>686</v>
      </c>
      <c r="H971" s="518">
        <v>107451</v>
      </c>
      <c r="I971" s="518">
        <v>86010</v>
      </c>
      <c r="J971" s="518">
        <v>1860456</v>
      </c>
      <c r="K971" s="518">
        <v>22</v>
      </c>
      <c r="L971" s="518">
        <v>2</v>
      </c>
      <c r="M971" s="518">
        <v>77</v>
      </c>
      <c r="N971" s="518">
        <v>122</v>
      </c>
      <c r="O971" s="518">
        <v>236</v>
      </c>
      <c r="P971" s="518">
        <v>455</v>
      </c>
      <c r="Q971" s="518">
        <v>2521</v>
      </c>
      <c r="R971" s="518">
        <v>689</v>
      </c>
      <c r="S971" s="518">
        <v>66581</v>
      </c>
      <c r="T971" s="518">
        <v>7775</v>
      </c>
      <c r="U971" s="518">
        <v>4984</v>
      </c>
      <c r="V971" s="518">
        <v>39500</v>
      </c>
      <c r="W971" s="518">
        <v>8493</v>
      </c>
      <c r="X971" s="518">
        <v>109</v>
      </c>
      <c r="Y971" s="518">
        <v>4015033</v>
      </c>
      <c r="Z971" s="518">
        <v>516</v>
      </c>
      <c r="AA971" s="518">
        <v>935</v>
      </c>
      <c r="AB971" s="518">
        <v>5202690</v>
      </c>
      <c r="AC971" s="518">
        <v>1044</v>
      </c>
      <c r="AD971" s="518">
        <v>2436</v>
      </c>
      <c r="AE971" s="518">
        <v>102908049</v>
      </c>
      <c r="AF971" s="518">
        <v>2605</v>
      </c>
      <c r="AG971" s="518">
        <v>5570</v>
      </c>
      <c r="AH971" s="518">
        <v>81343700</v>
      </c>
      <c r="AI971" s="518">
        <v>9578</v>
      </c>
      <c r="AJ971" s="518">
        <v>23151</v>
      </c>
      <c r="AK971" s="518">
        <v>837155</v>
      </c>
      <c r="AL971" s="518">
        <v>7680</v>
      </c>
      <c r="AM971" s="518">
        <v>18297</v>
      </c>
      <c r="AN971" s="518"/>
      <c r="AO971" s="518"/>
      <c r="AP971" s="518"/>
      <c r="AQ971" s="518"/>
      <c r="AR971" s="518"/>
      <c r="AS971" s="518"/>
      <c r="AT971" s="518">
        <v>7337</v>
      </c>
      <c r="AU971" s="518">
        <v>1327</v>
      </c>
      <c r="AV971" s="518">
        <v>975</v>
      </c>
      <c r="AW971" s="518">
        <v>34</v>
      </c>
      <c r="AX971" s="518">
        <v>4457</v>
      </c>
      <c r="AY971" s="518">
        <v>578</v>
      </c>
      <c r="AZ971" s="518">
        <v>3475</v>
      </c>
      <c r="BA971" s="518"/>
      <c r="BB971" s="518"/>
      <c r="BC971" s="518"/>
      <c r="BD971" s="518"/>
      <c r="BE971" s="518"/>
      <c r="BF971" s="518"/>
      <c r="BG971" s="518"/>
      <c r="BH971" s="518"/>
      <c r="BI971" s="518">
        <v>34297</v>
      </c>
      <c r="BJ971" s="518">
        <v>3617</v>
      </c>
      <c r="BK971" s="518">
        <v>21330</v>
      </c>
      <c r="BL971" s="518">
        <v>59244</v>
      </c>
      <c r="BM971" s="518">
        <v>13944</v>
      </c>
      <c r="BN971" s="518">
        <v>10985</v>
      </c>
      <c r="BO971" s="518">
        <v>9143</v>
      </c>
      <c r="BP971" s="518">
        <v>7327</v>
      </c>
      <c r="BQ971" s="518">
        <v>52662</v>
      </c>
      <c r="BR971" s="518">
        <v>42187</v>
      </c>
      <c r="BS971" s="518">
        <v>12968</v>
      </c>
      <c r="BT971" s="518">
        <v>9102</v>
      </c>
      <c r="BU971" s="518">
        <v>72</v>
      </c>
      <c r="BV971" s="518">
        <v>45</v>
      </c>
      <c r="BW971" s="518">
        <v>0</v>
      </c>
      <c r="BX971" s="518">
        <v>0</v>
      </c>
      <c r="BY971" s="518" t="s">
        <v>152</v>
      </c>
      <c r="BZ971" s="518" t="s">
        <v>152</v>
      </c>
      <c r="CA971" s="518">
        <v>17</v>
      </c>
      <c r="CB971" s="518">
        <v>12006</v>
      </c>
      <c r="CC971" s="518">
        <v>706</v>
      </c>
      <c r="CD971" s="518">
        <v>1447</v>
      </c>
      <c r="CE971" s="518">
        <v>7758</v>
      </c>
      <c r="CF971" s="518">
        <v>4003027</v>
      </c>
      <c r="CG971" s="518">
        <v>516</v>
      </c>
      <c r="CH971" s="518">
        <v>934</v>
      </c>
      <c r="CI971" s="518">
        <v>601</v>
      </c>
      <c r="CJ971" s="518">
        <v>1860210</v>
      </c>
      <c r="CK971" s="518">
        <v>3095</v>
      </c>
      <c r="CL971" s="518">
        <v>6720</v>
      </c>
      <c r="CM971" s="518">
        <v>984</v>
      </c>
      <c r="CN971" s="518">
        <v>2588477</v>
      </c>
      <c r="CO971" s="518">
        <v>2631</v>
      </c>
      <c r="CP971" s="518">
        <v>5892</v>
      </c>
      <c r="CQ971" s="518">
        <v>37915</v>
      </c>
      <c r="CR971" s="518">
        <v>98459362</v>
      </c>
      <c r="CS971" s="518">
        <v>2597</v>
      </c>
      <c r="CT971" s="518">
        <v>5543</v>
      </c>
      <c r="CU971" s="518">
        <v>4</v>
      </c>
      <c r="CV971" s="518">
        <v>36080</v>
      </c>
      <c r="CW971" s="518">
        <v>9020</v>
      </c>
      <c r="CX971" s="518">
        <v>15916</v>
      </c>
      <c r="CY971" s="518">
        <v>297</v>
      </c>
      <c r="CZ971" s="518">
        <v>3168211</v>
      </c>
      <c r="DA971" s="518">
        <v>10667</v>
      </c>
      <c r="DB971" s="518">
        <v>25017</v>
      </c>
      <c r="DC971" s="518">
        <v>2261</v>
      </c>
      <c r="DD971" s="518">
        <v>16643234</v>
      </c>
      <c r="DE971" s="518">
        <v>7361</v>
      </c>
      <c r="DF971" s="518">
        <v>15092</v>
      </c>
      <c r="DG971" s="518">
        <v>91</v>
      </c>
      <c r="DH971" s="518">
        <v>1113920</v>
      </c>
      <c r="DI971" s="518">
        <v>12241</v>
      </c>
      <c r="DJ971" s="518">
        <v>36683</v>
      </c>
      <c r="DK971" s="518">
        <v>320</v>
      </c>
      <c r="DL971" s="518">
        <v>94688</v>
      </c>
      <c r="DM971" s="518">
        <v>296</v>
      </c>
      <c r="DN971" s="518">
        <v>496</v>
      </c>
      <c r="DO971" s="518">
        <v>4175</v>
      </c>
      <c r="DP971" s="518">
        <v>247329</v>
      </c>
      <c r="DQ971" s="518">
        <v>59</v>
      </c>
      <c r="DR971" s="518">
        <v>133</v>
      </c>
      <c r="DS971" s="518">
        <v>43</v>
      </c>
      <c r="DT971" s="518">
        <v>78539</v>
      </c>
      <c r="DU971" s="518">
        <v>1826</v>
      </c>
      <c r="DV971" s="518">
        <v>3791</v>
      </c>
      <c r="DW971" s="518">
        <v>35</v>
      </c>
      <c r="DX971" s="518"/>
      <c r="DY971" s="518"/>
      <c r="DZ971" s="518"/>
      <c r="EA971" s="518"/>
      <c r="EB971" s="518"/>
      <c r="EC971" s="518"/>
      <c r="ED971" s="518"/>
      <c r="EE971" s="518"/>
      <c r="EF971" s="518"/>
      <c r="EG971" s="518" t="s">
        <v>152</v>
      </c>
      <c r="EH971" s="518" t="s">
        <v>152</v>
      </c>
      <c r="EI971" s="518">
        <v>0</v>
      </c>
      <c r="EJ971" s="475"/>
      <c r="EK971" s="475"/>
      <c r="EL971" s="475"/>
      <c r="EM971" s="475"/>
      <c r="EN971" s="475"/>
      <c r="EO971" s="475"/>
      <c r="EP971" s="475"/>
      <c r="EQ971" s="475"/>
      <c r="ER971" s="475"/>
      <c r="ES971" s="475"/>
      <c r="ET971" s="475"/>
      <c r="EU971" s="475"/>
      <c r="EV971" s="475"/>
      <c r="EW971" s="475"/>
      <c r="EX971" s="475"/>
      <c r="EY971" s="475"/>
      <c r="EZ971" s="476"/>
      <c r="FA971" s="477">
        <f t="shared" si="2315"/>
        <v>8</v>
      </c>
      <c r="FB971" s="417">
        <f t="shared" si="2316"/>
        <v>2021</v>
      </c>
      <c r="FC971" s="448">
        <f t="shared" si="2328"/>
        <v>44409</v>
      </c>
      <c r="FD971" s="449">
        <f>DAY(EOMONTH($FC971,0))</f>
        <v>31</v>
      </c>
      <c r="FE971" s="450"/>
      <c r="FF971" s="451">
        <f t="shared" si="2301"/>
        <v>0.57035519125683065</v>
      </c>
      <c r="FG971" s="450"/>
      <c r="FH971" s="452">
        <f t="shared" si="2317"/>
        <v>1.7934405144694534</v>
      </c>
      <c r="FI971" s="452">
        <f t="shared" si="2318"/>
        <v>1.4128617363344051</v>
      </c>
      <c r="FJ971" s="452">
        <f t="shared" si="2319"/>
        <v>1.834470304975923</v>
      </c>
      <c r="FK971" s="452">
        <f t="shared" si="2320"/>
        <v>1.4701043338683788</v>
      </c>
      <c r="FL971" s="452">
        <f t="shared" si="2321"/>
        <v>1.3332151898734177</v>
      </c>
      <c r="FM971" s="452">
        <f t="shared" si="2322"/>
        <v>1.0680253164556961</v>
      </c>
      <c r="FN971" s="452">
        <f t="shared" si="2323"/>
        <v>1.526904509596138</v>
      </c>
      <c r="FO971" s="452">
        <f t="shared" si="2324"/>
        <v>1.0717061109148711</v>
      </c>
      <c r="FP971" s="452">
        <f t="shared" si="2325"/>
        <v>0.66055045871559637</v>
      </c>
      <c r="FQ971" s="452">
        <f t="shared" si="2326"/>
        <v>0.41284403669724773</v>
      </c>
      <c r="FR971" s="453"/>
      <c r="FS971" s="477">
        <f t="shared" si="2329"/>
        <v>172020</v>
      </c>
      <c r="FT971" s="477">
        <f t="shared" si="2329"/>
        <v>6622770</v>
      </c>
      <c r="FU971" s="477">
        <f t="shared" si="2329"/>
        <v>10493220</v>
      </c>
      <c r="FV971" s="477">
        <f t="shared" si="2329"/>
        <v>20298360</v>
      </c>
      <c r="FW971" s="477">
        <f t="shared" si="2329"/>
        <v>7269625</v>
      </c>
      <c r="FX971" s="477">
        <f t="shared" si="2329"/>
        <v>12141024</v>
      </c>
      <c r="FY971" s="477">
        <f t="shared" si="2329"/>
        <v>220015000</v>
      </c>
      <c r="FZ971" s="477">
        <f t="shared" si="2329"/>
        <v>196621443</v>
      </c>
      <c r="GA971" s="477">
        <f t="shared" si="2329"/>
        <v>1994373</v>
      </c>
      <c r="GB971" s="477"/>
      <c r="GC971" s="477"/>
      <c r="GD971" s="477" t="str">
        <f t="shared" si="2331"/>
        <v>-</v>
      </c>
      <c r="GE971" s="477">
        <f t="shared" si="2331"/>
        <v>24599</v>
      </c>
      <c r="GF971" s="477">
        <f t="shared" si="2331"/>
        <v>7245972</v>
      </c>
      <c r="GG971" s="477">
        <f t="shared" si="2331"/>
        <v>4038720</v>
      </c>
      <c r="GH971" s="477">
        <f t="shared" si="2331"/>
        <v>5797728</v>
      </c>
      <c r="GI971" s="477">
        <f t="shared" si="2331"/>
        <v>210162845</v>
      </c>
      <c r="GJ971" s="477">
        <f t="shared" si="2331"/>
        <v>63664</v>
      </c>
      <c r="GK971" s="477">
        <f t="shared" si="2331"/>
        <v>7430049</v>
      </c>
      <c r="GL971" s="477">
        <f t="shared" si="2331"/>
        <v>34123012</v>
      </c>
      <c r="GM971" s="477">
        <f t="shared" si="2331"/>
        <v>3338153</v>
      </c>
      <c r="GN971" s="477">
        <f t="shared" si="2304"/>
        <v>163013</v>
      </c>
      <c r="GO971" s="477">
        <f t="shared" si="2332"/>
        <v>158720</v>
      </c>
      <c r="GP971" s="477">
        <f t="shared" si="2332"/>
        <v>555275</v>
      </c>
      <c r="GQ971" s="477">
        <f t="shared" si="2332"/>
        <v>0</v>
      </c>
      <c r="GR971" s="477"/>
      <c r="GS971" s="477"/>
      <c r="GT971" s="477"/>
      <c r="GU971" s="477"/>
      <c r="GV971" s="416"/>
      <c r="GW971" s="402"/>
      <c r="GX971" s="402"/>
      <c r="GY971" s="402"/>
      <c r="GZ971" s="402"/>
      <c r="HA971" s="402"/>
    </row>
    <row r="972" spans="1:209" ht="9.75" customHeight="1" x14ac:dyDescent="0.2">
      <c r="A972" s="417" t="str">
        <f t="shared" si="2309"/>
        <v>2021-22AUGUSTRYC</v>
      </c>
      <c r="B972" s="458" t="str">
        <f t="shared" si="2330"/>
        <v>2021-22</v>
      </c>
      <c r="C972" s="402" t="s">
        <v>636</v>
      </c>
      <c r="D972" s="402" t="s">
        <v>656</v>
      </c>
      <c r="E972" s="402" t="s">
        <v>466</v>
      </c>
      <c r="F972" s="478" t="s">
        <v>453</v>
      </c>
      <c r="G972" s="478" t="s">
        <v>687</v>
      </c>
      <c r="H972" s="510">
        <v>129580</v>
      </c>
      <c r="I972" s="510">
        <v>93154</v>
      </c>
      <c r="J972" s="510">
        <v>2382724</v>
      </c>
      <c r="K972" s="510">
        <v>26</v>
      </c>
      <c r="L972" s="510">
        <v>4</v>
      </c>
      <c r="M972" s="510">
        <v>86</v>
      </c>
      <c r="N972" s="510">
        <v>117</v>
      </c>
      <c r="O972" s="510">
        <v>192</v>
      </c>
      <c r="P972" s="510">
        <v>378</v>
      </c>
      <c r="Q972" s="510">
        <v>15</v>
      </c>
      <c r="R972" s="510">
        <v>3318</v>
      </c>
      <c r="S972" s="510">
        <v>77655</v>
      </c>
      <c r="T972" s="510">
        <v>7179</v>
      </c>
      <c r="U972" s="510">
        <v>4641</v>
      </c>
      <c r="V972" s="510">
        <v>46562</v>
      </c>
      <c r="W972" s="510">
        <v>11383</v>
      </c>
      <c r="X972" s="510">
        <v>274</v>
      </c>
      <c r="Y972" s="510">
        <v>3957383</v>
      </c>
      <c r="Z972" s="510">
        <v>551</v>
      </c>
      <c r="AA972" s="510">
        <v>1033</v>
      </c>
      <c r="AB972" s="510">
        <v>3168131</v>
      </c>
      <c r="AC972" s="510">
        <v>683</v>
      </c>
      <c r="AD972" s="510">
        <v>1231</v>
      </c>
      <c r="AE972" s="510">
        <v>114660011</v>
      </c>
      <c r="AF972" s="510">
        <v>2463</v>
      </c>
      <c r="AG972" s="510">
        <v>5285</v>
      </c>
      <c r="AH972" s="510">
        <v>84424291</v>
      </c>
      <c r="AI972" s="510">
        <v>7417</v>
      </c>
      <c r="AJ972" s="510">
        <v>18851</v>
      </c>
      <c r="AK972" s="510">
        <v>2831140</v>
      </c>
      <c r="AL972" s="510">
        <v>10333</v>
      </c>
      <c r="AM972" s="510">
        <v>24851</v>
      </c>
      <c r="AN972" s="510"/>
      <c r="AO972" s="510"/>
      <c r="AP972" s="510"/>
      <c r="AQ972" s="510"/>
      <c r="AR972" s="510"/>
      <c r="AS972" s="510"/>
      <c r="AT972" s="510">
        <v>7499</v>
      </c>
      <c r="AU972" s="510">
        <v>79</v>
      </c>
      <c r="AV972" s="510">
        <v>3753</v>
      </c>
      <c r="AW972" s="510">
        <v>753</v>
      </c>
      <c r="AX972" s="510">
        <v>36</v>
      </c>
      <c r="AY972" s="510">
        <v>3631</v>
      </c>
      <c r="AZ972" s="510">
        <v>747</v>
      </c>
      <c r="BA972" s="510"/>
      <c r="BB972" s="510"/>
      <c r="BC972" s="510"/>
      <c r="BD972" s="510"/>
      <c r="BE972" s="510"/>
      <c r="BF972" s="510"/>
      <c r="BG972" s="510"/>
      <c r="BH972" s="510"/>
      <c r="BI972" s="510">
        <v>42359</v>
      </c>
      <c r="BJ972" s="510">
        <v>2377</v>
      </c>
      <c r="BK972" s="510">
        <v>25420</v>
      </c>
      <c r="BL972" s="510">
        <v>70156</v>
      </c>
      <c r="BM972" s="510">
        <v>16673</v>
      </c>
      <c r="BN972" s="510">
        <v>11520</v>
      </c>
      <c r="BO972" s="510">
        <v>10660</v>
      </c>
      <c r="BP972" s="510">
        <v>7456</v>
      </c>
      <c r="BQ972" s="510">
        <v>73297</v>
      </c>
      <c r="BR972" s="510">
        <v>50900</v>
      </c>
      <c r="BS972" s="510">
        <v>22194</v>
      </c>
      <c r="BT972" s="510">
        <v>13064</v>
      </c>
      <c r="BU972" s="510">
        <v>441</v>
      </c>
      <c r="BV972" s="510">
        <v>283</v>
      </c>
      <c r="BW972" s="510">
        <v>8</v>
      </c>
      <c r="BX972" s="510">
        <v>3215</v>
      </c>
      <c r="BY972" s="510">
        <v>402</v>
      </c>
      <c r="BZ972" s="510">
        <v>867</v>
      </c>
      <c r="CA972" s="510">
        <v>1</v>
      </c>
      <c r="CB972" s="510">
        <v>27</v>
      </c>
      <c r="CC972" s="510">
        <v>27</v>
      </c>
      <c r="CD972" s="510">
        <v>27</v>
      </c>
      <c r="CE972" s="510">
        <v>7170</v>
      </c>
      <c r="CF972" s="510">
        <v>3954141</v>
      </c>
      <c r="CG972" s="510">
        <v>551</v>
      </c>
      <c r="CH972" s="510">
        <v>1033</v>
      </c>
      <c r="CI972" s="510">
        <v>2930</v>
      </c>
      <c r="CJ972" s="510">
        <v>7594929</v>
      </c>
      <c r="CK972" s="510">
        <v>2592</v>
      </c>
      <c r="CL972" s="510">
        <v>5203</v>
      </c>
      <c r="CM972" s="510">
        <v>984</v>
      </c>
      <c r="CN972" s="510">
        <v>2427385</v>
      </c>
      <c r="CO972" s="510">
        <v>2467</v>
      </c>
      <c r="CP972" s="510">
        <v>5123</v>
      </c>
      <c r="CQ972" s="510">
        <v>42648</v>
      </c>
      <c r="CR972" s="510">
        <v>104637697</v>
      </c>
      <c r="CS972" s="510">
        <v>2454</v>
      </c>
      <c r="CT972" s="510">
        <v>5298</v>
      </c>
      <c r="CU972" s="510">
        <v>554</v>
      </c>
      <c r="CV972" s="510">
        <v>5800993</v>
      </c>
      <c r="CW972" s="510">
        <v>10471</v>
      </c>
      <c r="CX972" s="510">
        <v>28081</v>
      </c>
      <c r="CY972" s="510">
        <v>144</v>
      </c>
      <c r="CZ972" s="510">
        <v>1508261</v>
      </c>
      <c r="DA972" s="510">
        <v>10474</v>
      </c>
      <c r="DB972" s="510">
        <v>30031</v>
      </c>
      <c r="DC972" s="510">
        <v>648</v>
      </c>
      <c r="DD972" s="510">
        <v>7426824</v>
      </c>
      <c r="DE972" s="510">
        <v>11461</v>
      </c>
      <c r="DF972" s="510">
        <v>32738</v>
      </c>
      <c r="DG972" s="510">
        <v>79</v>
      </c>
      <c r="DH972" s="510">
        <v>1014730</v>
      </c>
      <c r="DI972" s="510">
        <v>12845</v>
      </c>
      <c r="DJ972" s="510">
        <v>36867</v>
      </c>
      <c r="DK972" s="510">
        <v>567</v>
      </c>
      <c r="DL972" s="510">
        <v>178782</v>
      </c>
      <c r="DM972" s="510">
        <v>315</v>
      </c>
      <c r="DN972" s="510">
        <v>500</v>
      </c>
      <c r="DO972" s="510">
        <v>4590</v>
      </c>
      <c r="DP972" s="510">
        <v>261166</v>
      </c>
      <c r="DQ972" s="510">
        <v>57</v>
      </c>
      <c r="DR972" s="510">
        <v>124</v>
      </c>
      <c r="DS972" s="510">
        <v>215</v>
      </c>
      <c r="DT972" s="510">
        <v>509000</v>
      </c>
      <c r="DU972" s="510">
        <v>2367</v>
      </c>
      <c r="DV972" s="510">
        <v>5167</v>
      </c>
      <c r="DW972" s="510">
        <v>193</v>
      </c>
      <c r="DX972" s="510"/>
      <c r="DY972" s="510"/>
      <c r="DZ972" s="510"/>
      <c r="EA972" s="510"/>
      <c r="EB972" s="510"/>
      <c r="EC972" s="510"/>
      <c r="ED972" s="510"/>
      <c r="EE972" s="510"/>
      <c r="EF972" s="510"/>
      <c r="EG972" s="510" t="s">
        <v>152</v>
      </c>
      <c r="EH972" s="510" t="s">
        <v>152</v>
      </c>
      <c r="EI972" s="510">
        <v>15</v>
      </c>
      <c r="EJ972" s="479"/>
      <c r="EK972" s="479"/>
      <c r="EL972" s="479"/>
      <c r="EM972" s="479"/>
      <c r="EN972" s="479"/>
      <c r="EO972" s="479"/>
      <c r="EP972" s="479"/>
      <c r="EQ972" s="479"/>
      <c r="ER972" s="479"/>
      <c r="ES972" s="479"/>
      <c r="ET972" s="479"/>
      <c r="EU972" s="479"/>
      <c r="EV972" s="479"/>
      <c r="EW972" s="479"/>
      <c r="EX972" s="479"/>
      <c r="EY972" s="479"/>
      <c r="EZ972" s="476"/>
      <c r="FA972" s="446">
        <f t="shared" si="2315"/>
        <v>8</v>
      </c>
      <c r="FB972" s="417">
        <f t="shared" si="2316"/>
        <v>2021</v>
      </c>
      <c r="FC972" s="448">
        <f t="shared" si="2328"/>
        <v>44409</v>
      </c>
      <c r="FD972" s="449">
        <f t="shared" ref="FD972:FD1035" si="2333">DAY(EOMONTH($FC972,0))</f>
        <v>31</v>
      </c>
      <c r="FE972" s="450"/>
      <c r="FF972" s="451">
        <f t="shared" si="2301"/>
        <v>0.67490074988972215</v>
      </c>
      <c r="FG972" s="450"/>
      <c r="FH972" s="452">
        <f t="shared" si="2317"/>
        <v>2.3224683103496311</v>
      </c>
      <c r="FI972" s="452">
        <f t="shared" si="2318"/>
        <v>1.6046803175929796</v>
      </c>
      <c r="FJ972" s="452">
        <f t="shared" si="2319"/>
        <v>2.2969187675070026</v>
      </c>
      <c r="FK972" s="452">
        <f t="shared" si="2320"/>
        <v>1.6065503124326654</v>
      </c>
      <c r="FL972" s="452">
        <f t="shared" si="2321"/>
        <v>1.5741806623426828</v>
      </c>
      <c r="FM972" s="452">
        <f t="shared" si="2322"/>
        <v>1.0931661011124951</v>
      </c>
      <c r="FN972" s="452">
        <f t="shared" si="2323"/>
        <v>1.949749626636212</v>
      </c>
      <c r="FO972" s="452">
        <f t="shared" si="2324"/>
        <v>1.1476763594834403</v>
      </c>
      <c r="FP972" s="452">
        <f t="shared" si="2325"/>
        <v>1.6094890510948905</v>
      </c>
      <c r="FQ972" s="452">
        <f t="shared" si="2326"/>
        <v>1.0328467153284671</v>
      </c>
      <c r="FR972" s="453"/>
      <c r="FS972" s="446">
        <f t="shared" si="2329"/>
        <v>372616</v>
      </c>
      <c r="FT972" s="446">
        <f t="shared" si="2329"/>
        <v>8011244</v>
      </c>
      <c r="FU972" s="446">
        <f t="shared" si="2329"/>
        <v>10899018</v>
      </c>
      <c r="FV972" s="446">
        <f t="shared" si="2329"/>
        <v>17885568</v>
      </c>
      <c r="FW972" s="446">
        <f t="shared" si="2329"/>
        <v>7415907</v>
      </c>
      <c r="FX972" s="446">
        <f t="shared" si="2329"/>
        <v>5713071</v>
      </c>
      <c r="FY972" s="446">
        <f t="shared" si="2329"/>
        <v>246080170</v>
      </c>
      <c r="FZ972" s="446">
        <f t="shared" si="2329"/>
        <v>214580933</v>
      </c>
      <c r="GA972" s="446">
        <f t="shared" si="2329"/>
        <v>6809174</v>
      </c>
      <c r="GB972" s="446"/>
      <c r="GC972" s="446"/>
      <c r="GD972" s="446">
        <f t="shared" si="2331"/>
        <v>6936</v>
      </c>
      <c r="GE972" s="446">
        <f t="shared" si="2331"/>
        <v>27</v>
      </c>
      <c r="GF972" s="446">
        <f t="shared" si="2331"/>
        <v>7406610</v>
      </c>
      <c r="GG972" s="446">
        <f t="shared" si="2331"/>
        <v>15244790</v>
      </c>
      <c r="GH972" s="446">
        <f t="shared" si="2331"/>
        <v>5041032</v>
      </c>
      <c r="GI972" s="446">
        <f t="shared" si="2331"/>
        <v>225949104</v>
      </c>
      <c r="GJ972" s="446">
        <f t="shared" si="2331"/>
        <v>15556874</v>
      </c>
      <c r="GK972" s="446">
        <f t="shared" si="2331"/>
        <v>4324464</v>
      </c>
      <c r="GL972" s="446">
        <f t="shared" si="2331"/>
        <v>21214224</v>
      </c>
      <c r="GM972" s="446">
        <f t="shared" si="2331"/>
        <v>2912493</v>
      </c>
      <c r="GN972" s="446">
        <f t="shared" si="2304"/>
        <v>1110905</v>
      </c>
      <c r="GO972" s="446">
        <f t="shared" si="2332"/>
        <v>283500</v>
      </c>
      <c r="GP972" s="446">
        <f t="shared" si="2332"/>
        <v>569160</v>
      </c>
      <c r="GQ972" s="446">
        <f t="shared" si="2332"/>
        <v>0</v>
      </c>
      <c r="GR972" s="446"/>
      <c r="GS972" s="446"/>
      <c r="GT972" s="446"/>
      <c r="GU972" s="446"/>
      <c r="GV972" s="416"/>
      <c r="GW972" s="402"/>
      <c r="GX972" s="402"/>
      <c r="GY972" s="402"/>
      <c r="GZ972" s="402"/>
      <c r="HA972" s="402"/>
    </row>
    <row r="973" spans="1:209" ht="9.75" customHeight="1" x14ac:dyDescent="0.2">
      <c r="A973" s="417" t="str">
        <f t="shared" si="2309"/>
        <v>2021-22AUGUSTR1F</v>
      </c>
      <c r="B973" s="458" t="str">
        <f t="shared" si="2330"/>
        <v>2021-22</v>
      </c>
      <c r="C973" s="402" t="s">
        <v>636</v>
      </c>
      <c r="D973" s="402" t="s">
        <v>663</v>
      </c>
      <c r="E973" s="402" t="s">
        <v>662</v>
      </c>
      <c r="F973" s="478" t="s">
        <v>458</v>
      </c>
      <c r="G973" s="478" t="s">
        <v>688</v>
      </c>
      <c r="H973" s="510">
        <v>3342</v>
      </c>
      <c r="I973" s="510">
        <v>1904</v>
      </c>
      <c r="J973" s="510">
        <v>24864</v>
      </c>
      <c r="K973" s="510">
        <v>13</v>
      </c>
      <c r="L973" s="510">
        <v>1</v>
      </c>
      <c r="M973" s="510">
        <v>45</v>
      </c>
      <c r="N973" s="510">
        <v>86</v>
      </c>
      <c r="O973" s="510">
        <v>170</v>
      </c>
      <c r="P973" s="510">
        <v>16</v>
      </c>
      <c r="Q973" s="510">
        <v>0</v>
      </c>
      <c r="R973" s="510">
        <v>2</v>
      </c>
      <c r="S973" s="510">
        <v>2434</v>
      </c>
      <c r="T973" s="510">
        <v>157</v>
      </c>
      <c r="U973" s="510">
        <v>97</v>
      </c>
      <c r="V973" s="510">
        <v>965</v>
      </c>
      <c r="W973" s="510">
        <v>808</v>
      </c>
      <c r="X973" s="510">
        <v>56</v>
      </c>
      <c r="Y973" s="510">
        <v>96181</v>
      </c>
      <c r="Z973" s="510">
        <v>613</v>
      </c>
      <c r="AA973" s="510">
        <v>1168</v>
      </c>
      <c r="AB973" s="510">
        <v>70544</v>
      </c>
      <c r="AC973" s="510">
        <v>727</v>
      </c>
      <c r="AD973" s="510">
        <v>1278</v>
      </c>
      <c r="AE973" s="510">
        <v>1377337</v>
      </c>
      <c r="AF973" s="510">
        <v>1427</v>
      </c>
      <c r="AG973" s="510">
        <v>2874</v>
      </c>
      <c r="AH973" s="510">
        <v>3231771</v>
      </c>
      <c r="AI973" s="510">
        <v>4000</v>
      </c>
      <c r="AJ973" s="510">
        <v>9032</v>
      </c>
      <c r="AK973" s="510">
        <v>329319</v>
      </c>
      <c r="AL973" s="510">
        <v>5881</v>
      </c>
      <c r="AM973" s="510">
        <v>12259</v>
      </c>
      <c r="AN973" s="510"/>
      <c r="AO973" s="510"/>
      <c r="AP973" s="510"/>
      <c r="AQ973" s="510"/>
      <c r="AR973" s="510"/>
      <c r="AS973" s="510"/>
      <c r="AT973" s="510">
        <v>262</v>
      </c>
      <c r="AU973" s="510">
        <v>3</v>
      </c>
      <c r="AV973" s="510">
        <v>26</v>
      </c>
      <c r="AW973" s="510">
        <v>30</v>
      </c>
      <c r="AX973" s="510">
        <v>8</v>
      </c>
      <c r="AY973" s="510">
        <v>225</v>
      </c>
      <c r="AZ973" s="510">
        <v>14</v>
      </c>
      <c r="BA973" s="510"/>
      <c r="BB973" s="510"/>
      <c r="BC973" s="510"/>
      <c r="BD973" s="510"/>
      <c r="BE973" s="510"/>
      <c r="BF973" s="510"/>
      <c r="BG973" s="510"/>
      <c r="BH973" s="510"/>
      <c r="BI973" s="510">
        <v>1410</v>
      </c>
      <c r="BJ973" s="510">
        <v>14</v>
      </c>
      <c r="BK973" s="510">
        <v>748</v>
      </c>
      <c r="BL973" s="510">
        <v>2172</v>
      </c>
      <c r="BM973" s="510">
        <v>280</v>
      </c>
      <c r="BN973" s="510">
        <v>232</v>
      </c>
      <c r="BO973" s="510">
        <v>179</v>
      </c>
      <c r="BP973" s="510">
        <v>146</v>
      </c>
      <c r="BQ973" s="510">
        <v>1194</v>
      </c>
      <c r="BR973" s="510">
        <v>1088</v>
      </c>
      <c r="BS973" s="510">
        <v>1004</v>
      </c>
      <c r="BT973" s="510">
        <v>878</v>
      </c>
      <c r="BU973" s="510">
        <v>66</v>
      </c>
      <c r="BV973" s="510">
        <v>60</v>
      </c>
      <c r="BW973" s="510">
        <v>2</v>
      </c>
      <c r="BX973" s="510">
        <v>808</v>
      </c>
      <c r="BY973" s="510">
        <v>404</v>
      </c>
      <c r="BZ973" s="510">
        <v>701</v>
      </c>
      <c r="CA973" s="510">
        <v>1</v>
      </c>
      <c r="CB973" s="510">
        <v>4240</v>
      </c>
      <c r="CC973" s="510">
        <v>4240</v>
      </c>
      <c r="CD973" s="510">
        <v>4240</v>
      </c>
      <c r="CE973" s="510">
        <v>154</v>
      </c>
      <c r="CF973" s="510">
        <v>91133</v>
      </c>
      <c r="CG973" s="510">
        <v>592</v>
      </c>
      <c r="CH973" s="510">
        <v>1161</v>
      </c>
      <c r="CI973" s="510">
        <v>84</v>
      </c>
      <c r="CJ973" s="510">
        <v>121823</v>
      </c>
      <c r="CK973" s="510">
        <v>1450</v>
      </c>
      <c r="CL973" s="510">
        <v>2963</v>
      </c>
      <c r="CM973" s="510">
        <v>11</v>
      </c>
      <c r="CN973" s="510">
        <v>16653</v>
      </c>
      <c r="CO973" s="510">
        <v>1514</v>
      </c>
      <c r="CP973" s="510">
        <v>4379</v>
      </c>
      <c r="CQ973" s="510">
        <v>870</v>
      </c>
      <c r="CR973" s="510">
        <v>1238861</v>
      </c>
      <c r="CS973" s="510">
        <v>1424</v>
      </c>
      <c r="CT973" s="510">
        <v>2859</v>
      </c>
      <c r="CU973" s="510">
        <v>153</v>
      </c>
      <c r="CV973" s="510">
        <v>812900</v>
      </c>
      <c r="CW973" s="510">
        <v>5313</v>
      </c>
      <c r="CX973" s="510">
        <v>10235</v>
      </c>
      <c r="CY973" s="510">
        <v>4</v>
      </c>
      <c r="CZ973" s="510">
        <v>45778</v>
      </c>
      <c r="DA973" s="510">
        <v>11445</v>
      </c>
      <c r="DB973" s="510">
        <v>25151</v>
      </c>
      <c r="DC973" s="510">
        <v>19</v>
      </c>
      <c r="DD973" s="510">
        <v>183898</v>
      </c>
      <c r="DE973" s="510">
        <v>9679</v>
      </c>
      <c r="DF973" s="510">
        <v>19952</v>
      </c>
      <c r="DG973" s="510">
        <v>8</v>
      </c>
      <c r="DH973" s="510">
        <v>16597</v>
      </c>
      <c r="DI973" s="510">
        <v>2075</v>
      </c>
      <c r="DJ973" s="510">
        <v>4480</v>
      </c>
      <c r="DK973" s="510">
        <v>7</v>
      </c>
      <c r="DL973" s="510">
        <v>1483</v>
      </c>
      <c r="DM973" s="510">
        <v>212</v>
      </c>
      <c r="DN973" s="510">
        <v>343</v>
      </c>
      <c r="DO973" s="510">
        <v>125</v>
      </c>
      <c r="DP973" s="510">
        <v>6016</v>
      </c>
      <c r="DQ973" s="510">
        <v>48</v>
      </c>
      <c r="DR973" s="510">
        <v>110</v>
      </c>
      <c r="DS973" s="510">
        <v>0</v>
      </c>
      <c r="DT973" s="510">
        <v>0</v>
      </c>
      <c r="DU973" s="510" t="s">
        <v>152</v>
      </c>
      <c r="DV973" s="510" t="s">
        <v>152</v>
      </c>
      <c r="DW973" s="510">
        <v>0</v>
      </c>
      <c r="DX973" s="510"/>
      <c r="DY973" s="510"/>
      <c r="DZ973" s="510"/>
      <c r="EA973" s="510"/>
      <c r="EB973" s="510"/>
      <c r="EC973" s="510"/>
      <c r="ED973" s="510"/>
      <c r="EE973" s="510"/>
      <c r="EF973" s="510"/>
      <c r="EG973" s="510" t="s">
        <v>152</v>
      </c>
      <c r="EH973" s="510" t="s">
        <v>152</v>
      </c>
      <c r="EI973" s="510">
        <v>0</v>
      </c>
      <c r="EJ973" s="479"/>
      <c r="EK973" s="479"/>
      <c r="EL973" s="479"/>
      <c r="EM973" s="479"/>
      <c r="EN973" s="479"/>
      <c r="EO973" s="479"/>
      <c r="EP973" s="479"/>
      <c r="EQ973" s="479"/>
      <c r="ER973" s="479"/>
      <c r="ES973" s="479"/>
      <c r="ET973" s="479"/>
      <c r="EU973" s="479"/>
      <c r="EV973" s="479"/>
      <c r="EW973" s="479"/>
      <c r="EX973" s="479"/>
      <c r="EY973" s="479"/>
      <c r="EZ973" s="476"/>
      <c r="FA973" s="446">
        <f t="shared" si="2315"/>
        <v>8</v>
      </c>
      <c r="FB973" s="417">
        <f t="shared" si="2316"/>
        <v>2021</v>
      </c>
      <c r="FC973" s="448">
        <f t="shared" si="2328"/>
        <v>44409</v>
      </c>
      <c r="FD973" s="449">
        <f t="shared" si="2333"/>
        <v>31</v>
      </c>
      <c r="FE973" s="450"/>
      <c r="FF973" s="451">
        <f t="shared" si="2301"/>
        <v>0.88652482269503541</v>
      </c>
      <c r="FG973" s="450"/>
      <c r="FH973" s="452">
        <f t="shared" si="2317"/>
        <v>1.7834394904458599</v>
      </c>
      <c r="FI973" s="452">
        <f t="shared" si="2318"/>
        <v>1.4777070063694266</v>
      </c>
      <c r="FJ973" s="452">
        <f t="shared" si="2319"/>
        <v>1.8453608247422681</v>
      </c>
      <c r="FK973" s="452">
        <f t="shared" si="2320"/>
        <v>1.5051546391752577</v>
      </c>
      <c r="FL973" s="452">
        <f t="shared" si="2321"/>
        <v>1.2373056994818652</v>
      </c>
      <c r="FM973" s="452">
        <f t="shared" si="2322"/>
        <v>1.127461139896373</v>
      </c>
      <c r="FN973" s="452">
        <f t="shared" si="2323"/>
        <v>1.2425742574257426</v>
      </c>
      <c r="FO973" s="452">
        <f t="shared" si="2324"/>
        <v>1.0866336633663367</v>
      </c>
      <c r="FP973" s="452">
        <f t="shared" si="2325"/>
        <v>1.1785714285714286</v>
      </c>
      <c r="FQ973" s="452">
        <f t="shared" si="2326"/>
        <v>1.0714285714285714</v>
      </c>
      <c r="FR973" s="453"/>
      <c r="FS973" s="446">
        <f t="shared" ref="FS973:GA982" si="2334">IFERROR(HLOOKUP(FS$1,$H$5:$HA$10112,MATCH($A973,$A$5:$A$10112,0),0)*HLOOKUP(FS$2,$H$5:$HA$10112,MATCH($A973,$A$5:$A$10112,0),0),"-")</f>
        <v>1904</v>
      </c>
      <c r="FT973" s="446">
        <f t="shared" si="2334"/>
        <v>85680</v>
      </c>
      <c r="FU973" s="446">
        <f t="shared" si="2334"/>
        <v>163744</v>
      </c>
      <c r="FV973" s="446">
        <f t="shared" si="2334"/>
        <v>323680</v>
      </c>
      <c r="FW973" s="446">
        <f t="shared" si="2334"/>
        <v>183376</v>
      </c>
      <c r="FX973" s="446">
        <f t="shared" si="2334"/>
        <v>123966</v>
      </c>
      <c r="FY973" s="446">
        <f t="shared" si="2334"/>
        <v>2773410</v>
      </c>
      <c r="FZ973" s="446">
        <f t="shared" si="2334"/>
        <v>7297856</v>
      </c>
      <c r="GA973" s="446">
        <f t="shared" si="2334"/>
        <v>686504</v>
      </c>
      <c r="GB973" s="446"/>
      <c r="GC973" s="446"/>
      <c r="GD973" s="446">
        <f t="shared" si="2331"/>
        <v>1402</v>
      </c>
      <c r="GE973" s="446">
        <f t="shared" si="2331"/>
        <v>4240</v>
      </c>
      <c r="GF973" s="446">
        <f t="shared" si="2331"/>
        <v>178794</v>
      </c>
      <c r="GG973" s="446">
        <f t="shared" si="2331"/>
        <v>248892</v>
      </c>
      <c r="GH973" s="446">
        <f t="shared" si="2331"/>
        <v>48169</v>
      </c>
      <c r="GI973" s="446">
        <f t="shared" si="2331"/>
        <v>2487330</v>
      </c>
      <c r="GJ973" s="446">
        <f t="shared" si="2331"/>
        <v>1565955</v>
      </c>
      <c r="GK973" s="446">
        <f t="shared" si="2331"/>
        <v>100604</v>
      </c>
      <c r="GL973" s="446">
        <f t="shared" si="2331"/>
        <v>379088</v>
      </c>
      <c r="GM973" s="446">
        <f t="shared" si="2331"/>
        <v>35840</v>
      </c>
      <c r="GN973" s="446" t="str">
        <f t="shared" si="2304"/>
        <v>-</v>
      </c>
      <c r="GO973" s="446">
        <f t="shared" si="2332"/>
        <v>2401</v>
      </c>
      <c r="GP973" s="446">
        <f t="shared" si="2332"/>
        <v>13750</v>
      </c>
      <c r="GQ973" s="446">
        <f t="shared" si="2332"/>
        <v>0</v>
      </c>
      <c r="GR973" s="446"/>
      <c r="GS973" s="446"/>
      <c r="GT973" s="446"/>
      <c r="GU973" s="446"/>
      <c r="GV973" s="416"/>
      <c r="GW973" s="402"/>
      <c r="GX973" s="402"/>
      <c r="GY973" s="402"/>
      <c r="GZ973" s="402"/>
      <c r="HA973" s="402"/>
    </row>
    <row r="974" spans="1:209" ht="9.75" customHeight="1" x14ac:dyDescent="0.2">
      <c r="A974" s="493" t="str">
        <f t="shared" si="2309"/>
        <v>2021-22AUGUSTRRU</v>
      </c>
      <c r="B974" s="494" t="str">
        <f t="shared" si="2330"/>
        <v>2021-22</v>
      </c>
      <c r="C974" s="480" t="s">
        <v>636</v>
      </c>
      <c r="D974" s="480" t="s">
        <v>659</v>
      </c>
      <c r="E974" s="480" t="s">
        <v>467</v>
      </c>
      <c r="F974" s="495" t="s">
        <v>454</v>
      </c>
      <c r="G974" s="511" t="s">
        <v>689</v>
      </c>
      <c r="H974" s="519">
        <v>191613</v>
      </c>
      <c r="I974" s="519">
        <v>148772</v>
      </c>
      <c r="J974" s="519">
        <v>4190457</v>
      </c>
      <c r="K974" s="519">
        <v>28</v>
      </c>
      <c r="L974" s="519">
        <v>0</v>
      </c>
      <c r="M974" s="519">
        <v>106</v>
      </c>
      <c r="N974" s="519">
        <v>173</v>
      </c>
      <c r="O974" s="519">
        <v>305</v>
      </c>
      <c r="P974" s="519">
        <v>562</v>
      </c>
      <c r="Q974" s="519">
        <v>0</v>
      </c>
      <c r="R974" s="519">
        <v>1631</v>
      </c>
      <c r="S974" s="519">
        <v>108464</v>
      </c>
      <c r="T974" s="519">
        <v>9678</v>
      </c>
      <c r="U974" s="519">
        <v>6705</v>
      </c>
      <c r="V974" s="519">
        <v>59761</v>
      </c>
      <c r="W974" s="519">
        <v>17462</v>
      </c>
      <c r="X974" s="519">
        <v>1316</v>
      </c>
      <c r="Y974" s="519">
        <v>4044988</v>
      </c>
      <c r="Z974" s="519">
        <v>418</v>
      </c>
      <c r="AA974" s="519">
        <v>707</v>
      </c>
      <c r="AB974" s="519">
        <v>4432720</v>
      </c>
      <c r="AC974" s="519">
        <v>661</v>
      </c>
      <c r="AD974" s="519">
        <v>1129</v>
      </c>
      <c r="AE974" s="519">
        <v>140665529</v>
      </c>
      <c r="AF974" s="519">
        <v>2354</v>
      </c>
      <c r="AG974" s="519">
        <v>5075</v>
      </c>
      <c r="AH974" s="519">
        <v>107999536</v>
      </c>
      <c r="AI974" s="519">
        <v>6185</v>
      </c>
      <c r="AJ974" s="519">
        <v>15187</v>
      </c>
      <c r="AK974" s="519">
        <v>16934472</v>
      </c>
      <c r="AL974" s="519">
        <v>12868</v>
      </c>
      <c r="AM974" s="519">
        <v>27349</v>
      </c>
      <c r="AN974" s="519"/>
      <c r="AO974" s="519"/>
      <c r="AP974" s="519"/>
      <c r="AQ974" s="519"/>
      <c r="AR974" s="519"/>
      <c r="AS974" s="519"/>
      <c r="AT974" s="519">
        <v>16548</v>
      </c>
      <c r="AU974" s="519">
        <v>296</v>
      </c>
      <c r="AV974" s="519">
        <v>2958</v>
      </c>
      <c r="AW974" s="519">
        <v>3070</v>
      </c>
      <c r="AX974" s="519">
        <v>138</v>
      </c>
      <c r="AY974" s="519">
        <v>13156</v>
      </c>
      <c r="AZ974" s="519">
        <v>0</v>
      </c>
      <c r="BA974" s="519"/>
      <c r="BB974" s="519"/>
      <c r="BC974" s="519"/>
      <c r="BD974" s="519"/>
      <c r="BE974" s="519"/>
      <c r="BF974" s="519"/>
      <c r="BG974" s="519"/>
      <c r="BH974" s="519"/>
      <c r="BI974" s="519">
        <v>54713</v>
      </c>
      <c r="BJ974" s="519">
        <v>3896</v>
      </c>
      <c r="BK974" s="519">
        <v>33307</v>
      </c>
      <c r="BL974" s="519">
        <v>91916</v>
      </c>
      <c r="BM974" s="519">
        <v>24755</v>
      </c>
      <c r="BN974" s="519">
        <v>19017</v>
      </c>
      <c r="BO974" s="519">
        <v>16910</v>
      </c>
      <c r="BP974" s="519">
        <v>13155</v>
      </c>
      <c r="BQ974" s="519">
        <v>84488</v>
      </c>
      <c r="BR974" s="519">
        <v>66213</v>
      </c>
      <c r="BS974" s="519">
        <v>25765</v>
      </c>
      <c r="BT974" s="519">
        <v>19911</v>
      </c>
      <c r="BU974" s="519">
        <v>1755</v>
      </c>
      <c r="BV974" s="519">
        <v>1391</v>
      </c>
      <c r="BW974" s="519">
        <v>166</v>
      </c>
      <c r="BX974" s="519">
        <v>78943</v>
      </c>
      <c r="BY974" s="519">
        <v>476</v>
      </c>
      <c r="BZ974" s="519">
        <v>746</v>
      </c>
      <c r="CA974" s="519">
        <v>81</v>
      </c>
      <c r="CB974" s="519">
        <v>44340</v>
      </c>
      <c r="CC974" s="519">
        <v>547</v>
      </c>
      <c r="CD974" s="519">
        <v>847</v>
      </c>
      <c r="CE974" s="519">
        <v>9431</v>
      </c>
      <c r="CF974" s="519">
        <v>3921705</v>
      </c>
      <c r="CG974" s="519">
        <v>416</v>
      </c>
      <c r="CH974" s="519">
        <v>702</v>
      </c>
      <c r="CI974" s="519">
        <v>3344</v>
      </c>
      <c r="CJ974" s="519">
        <v>8066714</v>
      </c>
      <c r="CK974" s="519">
        <v>2412</v>
      </c>
      <c r="CL974" s="519">
        <v>5065</v>
      </c>
      <c r="CM974" s="519">
        <v>1184</v>
      </c>
      <c r="CN974" s="519">
        <v>2657493</v>
      </c>
      <c r="CO974" s="519">
        <v>2245</v>
      </c>
      <c r="CP974" s="519">
        <v>4913</v>
      </c>
      <c r="CQ974" s="519">
        <v>55233</v>
      </c>
      <c r="CR974" s="519">
        <v>129941322</v>
      </c>
      <c r="CS974" s="519">
        <v>2353</v>
      </c>
      <c r="CT974" s="519">
        <v>5077</v>
      </c>
      <c r="CU974" s="519">
        <v>845</v>
      </c>
      <c r="CV974" s="519">
        <v>7625011</v>
      </c>
      <c r="CW974" s="519">
        <v>9024</v>
      </c>
      <c r="CX974" s="519">
        <v>18711</v>
      </c>
      <c r="CY974" s="519">
        <v>180</v>
      </c>
      <c r="CZ974" s="519">
        <v>1345386</v>
      </c>
      <c r="DA974" s="519">
        <v>7474</v>
      </c>
      <c r="DB974" s="519">
        <v>16411</v>
      </c>
      <c r="DC974" s="519">
        <v>946</v>
      </c>
      <c r="DD974" s="519">
        <v>10406768</v>
      </c>
      <c r="DE974" s="519">
        <v>11001</v>
      </c>
      <c r="DF974" s="519">
        <v>23412</v>
      </c>
      <c r="DG974" s="519">
        <v>56</v>
      </c>
      <c r="DH974" s="519">
        <v>637028</v>
      </c>
      <c r="DI974" s="519">
        <v>11376</v>
      </c>
      <c r="DJ974" s="519">
        <v>27151</v>
      </c>
      <c r="DK974" s="519">
        <v>871</v>
      </c>
      <c r="DL974" s="519">
        <v>297537</v>
      </c>
      <c r="DM974" s="519">
        <v>342</v>
      </c>
      <c r="DN974" s="519">
        <v>598</v>
      </c>
      <c r="DO974" s="519">
        <v>4886</v>
      </c>
      <c r="DP974" s="519">
        <v>490274</v>
      </c>
      <c r="DQ974" s="519">
        <v>100</v>
      </c>
      <c r="DR974" s="519">
        <v>216</v>
      </c>
      <c r="DS974" s="519">
        <v>171</v>
      </c>
      <c r="DT974" s="519">
        <v>552120</v>
      </c>
      <c r="DU974" s="519">
        <v>3229</v>
      </c>
      <c r="DV974" s="519">
        <v>7017</v>
      </c>
      <c r="DW974" s="519">
        <v>151</v>
      </c>
      <c r="DX974" s="519"/>
      <c r="DY974" s="519"/>
      <c r="DZ974" s="519"/>
      <c r="EA974" s="519"/>
      <c r="EB974" s="519"/>
      <c r="EC974" s="519"/>
      <c r="ED974" s="519"/>
      <c r="EE974" s="519"/>
      <c r="EF974" s="519"/>
      <c r="EG974" s="519" t="s">
        <v>152</v>
      </c>
      <c r="EH974" s="519" t="s">
        <v>152</v>
      </c>
      <c r="EI974" s="519">
        <v>0</v>
      </c>
      <c r="EJ974" s="512"/>
      <c r="EK974" s="512"/>
      <c r="EL974" s="512"/>
      <c r="EM974" s="512"/>
      <c r="EN974" s="512"/>
      <c r="EO974" s="512"/>
      <c r="EP974" s="512"/>
      <c r="EQ974" s="512"/>
      <c r="ER974" s="512"/>
      <c r="ES974" s="512"/>
      <c r="ET974" s="512"/>
      <c r="EU974" s="512"/>
      <c r="EV974" s="512"/>
      <c r="EW974" s="512"/>
      <c r="EX974" s="512"/>
      <c r="EY974" s="512"/>
      <c r="EZ974" s="514"/>
      <c r="FA974" s="520">
        <f t="shared" si="2315"/>
        <v>8</v>
      </c>
      <c r="FB974" s="493">
        <f t="shared" si="2316"/>
        <v>2021</v>
      </c>
      <c r="FC974" s="498">
        <f t="shared" si="2328"/>
        <v>44409</v>
      </c>
      <c r="FD974" s="499">
        <f t="shared" si="2333"/>
        <v>31</v>
      </c>
      <c r="FE974" s="500"/>
      <c r="FF974" s="515">
        <f t="shared" ref="FF974:FF1037" si="2335">DO974/(T974-P974)</f>
        <v>0.5359806932865292</v>
      </c>
      <c r="FG974" s="500"/>
      <c r="FH974" s="481">
        <f t="shared" si="2317"/>
        <v>2.5578631948749742</v>
      </c>
      <c r="FI974" s="481">
        <f t="shared" si="2318"/>
        <v>1.9649721016738995</v>
      </c>
      <c r="FJ974" s="481">
        <f t="shared" si="2319"/>
        <v>2.52199850857569</v>
      </c>
      <c r="FK974" s="481">
        <f t="shared" si="2320"/>
        <v>1.9619686800894856</v>
      </c>
      <c r="FL974" s="481">
        <f t="shared" si="2321"/>
        <v>1.4137648299057914</v>
      </c>
      <c r="FM974" s="481">
        <f t="shared" si="2322"/>
        <v>1.1079633874935158</v>
      </c>
      <c r="FN974" s="481">
        <f t="shared" si="2323"/>
        <v>1.4754896346352078</v>
      </c>
      <c r="FO974" s="481">
        <f t="shared" si="2324"/>
        <v>1.1402473943419997</v>
      </c>
      <c r="FP974" s="481">
        <f t="shared" si="2325"/>
        <v>1.3335866261398177</v>
      </c>
      <c r="FQ974" s="481">
        <f t="shared" si="2326"/>
        <v>1.0569908814589666</v>
      </c>
      <c r="FR974" s="501"/>
      <c r="FS974" s="482">
        <f t="shared" si="2334"/>
        <v>0</v>
      </c>
      <c r="FT974" s="482">
        <f t="shared" si="2334"/>
        <v>15769832</v>
      </c>
      <c r="FU974" s="482">
        <f t="shared" si="2334"/>
        <v>25737556</v>
      </c>
      <c r="FV974" s="482">
        <f t="shared" si="2334"/>
        <v>45375460</v>
      </c>
      <c r="FW974" s="482">
        <f t="shared" si="2334"/>
        <v>6842346</v>
      </c>
      <c r="FX974" s="482">
        <f t="shared" si="2334"/>
        <v>7569945</v>
      </c>
      <c r="FY974" s="482">
        <f t="shared" si="2334"/>
        <v>303287075</v>
      </c>
      <c r="FZ974" s="482">
        <f t="shared" si="2334"/>
        <v>265195394</v>
      </c>
      <c r="GA974" s="482">
        <f t="shared" si="2334"/>
        <v>35991284</v>
      </c>
      <c r="GB974" s="482"/>
      <c r="GC974" s="482"/>
      <c r="GD974" s="482">
        <f t="shared" si="2331"/>
        <v>123836</v>
      </c>
      <c r="GE974" s="482">
        <f t="shared" si="2331"/>
        <v>68607</v>
      </c>
      <c r="GF974" s="482">
        <f t="shared" si="2331"/>
        <v>6620562</v>
      </c>
      <c r="GG974" s="482">
        <f t="shared" si="2331"/>
        <v>16937360</v>
      </c>
      <c r="GH974" s="482">
        <f t="shared" si="2331"/>
        <v>5816992</v>
      </c>
      <c r="GI974" s="482">
        <f t="shared" si="2331"/>
        <v>280417941</v>
      </c>
      <c r="GJ974" s="482">
        <f t="shared" si="2331"/>
        <v>15810795</v>
      </c>
      <c r="GK974" s="482">
        <f t="shared" si="2331"/>
        <v>2953980</v>
      </c>
      <c r="GL974" s="482">
        <f t="shared" si="2331"/>
        <v>22147752</v>
      </c>
      <c r="GM974" s="482">
        <f t="shared" si="2331"/>
        <v>1520456</v>
      </c>
      <c r="GN974" s="482">
        <f t="shared" si="2304"/>
        <v>1199907</v>
      </c>
      <c r="GO974" s="482">
        <f t="shared" si="2332"/>
        <v>520858</v>
      </c>
      <c r="GP974" s="482">
        <f t="shared" si="2332"/>
        <v>1055376</v>
      </c>
      <c r="GQ974" s="482">
        <f t="shared" si="2332"/>
        <v>0</v>
      </c>
      <c r="GR974" s="482"/>
      <c r="GS974" s="482"/>
      <c r="GT974" s="482"/>
      <c r="GU974" s="482"/>
      <c r="GV974" s="502"/>
      <c r="GW974" s="402"/>
      <c r="GX974" s="402"/>
      <c r="GY974" s="402"/>
      <c r="GZ974" s="402"/>
      <c r="HA974" s="402"/>
    </row>
    <row r="975" spans="1:209" ht="9.75" customHeight="1" x14ac:dyDescent="0.2">
      <c r="A975" s="417" t="str">
        <f t="shared" si="2309"/>
        <v>2021-22AUGUSTRX6</v>
      </c>
      <c r="B975" s="458" t="str">
        <f t="shared" si="2330"/>
        <v>2021-22</v>
      </c>
      <c r="C975" s="402" t="s">
        <v>636</v>
      </c>
      <c r="D975" s="402" t="s">
        <v>646</v>
      </c>
      <c r="E975" s="402" t="s">
        <v>645</v>
      </c>
      <c r="F975" s="478" t="s">
        <v>448</v>
      </c>
      <c r="G975" s="478" t="s">
        <v>690</v>
      </c>
      <c r="H975" s="510">
        <v>52249</v>
      </c>
      <c r="I975" s="510">
        <v>40165</v>
      </c>
      <c r="J975" s="510">
        <v>868262</v>
      </c>
      <c r="K975" s="510">
        <v>22</v>
      </c>
      <c r="L975" s="510">
        <v>2</v>
      </c>
      <c r="M975" s="510">
        <v>55</v>
      </c>
      <c r="N975" s="510">
        <v>112</v>
      </c>
      <c r="O975" s="510">
        <v>265</v>
      </c>
      <c r="P975" s="510">
        <v>110</v>
      </c>
      <c r="Q975" s="510">
        <v>3012</v>
      </c>
      <c r="R975" s="510">
        <v>5</v>
      </c>
      <c r="S975" s="510">
        <v>36454</v>
      </c>
      <c r="T975" s="510">
        <v>3136</v>
      </c>
      <c r="U975" s="510">
        <v>2025</v>
      </c>
      <c r="V975" s="510">
        <v>20314</v>
      </c>
      <c r="W975" s="510">
        <v>5712</v>
      </c>
      <c r="X975" s="510">
        <v>395</v>
      </c>
      <c r="Y975" s="510">
        <v>1393698</v>
      </c>
      <c r="Z975" s="510">
        <v>444</v>
      </c>
      <c r="AA975" s="510">
        <v>768</v>
      </c>
      <c r="AB975" s="510">
        <v>1016785</v>
      </c>
      <c r="AC975" s="510">
        <v>502</v>
      </c>
      <c r="AD975" s="510">
        <v>912</v>
      </c>
      <c r="AE975" s="510">
        <v>45182122</v>
      </c>
      <c r="AF975" s="510">
        <v>2224</v>
      </c>
      <c r="AG975" s="510">
        <v>4615</v>
      </c>
      <c r="AH975" s="510">
        <v>41790420</v>
      </c>
      <c r="AI975" s="510">
        <v>7316</v>
      </c>
      <c r="AJ975" s="510">
        <v>18411</v>
      </c>
      <c r="AK975" s="510">
        <v>2301380</v>
      </c>
      <c r="AL975" s="510">
        <v>5826</v>
      </c>
      <c r="AM975" s="510">
        <v>13549</v>
      </c>
      <c r="AN975" s="510"/>
      <c r="AO975" s="510"/>
      <c r="AP975" s="510"/>
      <c r="AQ975" s="510"/>
      <c r="AR975" s="510"/>
      <c r="AS975" s="510"/>
      <c r="AT975" s="510">
        <v>4078</v>
      </c>
      <c r="AU975" s="510">
        <v>57</v>
      </c>
      <c r="AV975" s="510">
        <v>242</v>
      </c>
      <c r="AW975" s="510">
        <v>1580</v>
      </c>
      <c r="AX975" s="510">
        <v>206</v>
      </c>
      <c r="AY975" s="510">
        <v>3573</v>
      </c>
      <c r="AZ975" s="510">
        <v>0</v>
      </c>
      <c r="BA975" s="510"/>
      <c r="BB975" s="510"/>
      <c r="BC975" s="510"/>
      <c r="BD975" s="510"/>
      <c r="BE975" s="510"/>
      <c r="BF975" s="510"/>
      <c r="BG975" s="510"/>
      <c r="BH975" s="510"/>
      <c r="BI975" s="510">
        <v>19063</v>
      </c>
      <c r="BJ975" s="510">
        <v>3603</v>
      </c>
      <c r="BK975" s="510">
        <v>9710</v>
      </c>
      <c r="BL975" s="510">
        <v>32376</v>
      </c>
      <c r="BM975" s="510">
        <v>5778</v>
      </c>
      <c r="BN975" s="510">
        <v>4493</v>
      </c>
      <c r="BO975" s="510">
        <v>3739</v>
      </c>
      <c r="BP975" s="510">
        <v>2935</v>
      </c>
      <c r="BQ975" s="510">
        <v>26328</v>
      </c>
      <c r="BR975" s="510">
        <v>21964</v>
      </c>
      <c r="BS975" s="510">
        <v>8903</v>
      </c>
      <c r="BT975" s="510">
        <v>6148</v>
      </c>
      <c r="BU975" s="510">
        <v>643</v>
      </c>
      <c r="BV975" s="510">
        <v>416</v>
      </c>
      <c r="BW975" s="510">
        <v>101</v>
      </c>
      <c r="BX975" s="510">
        <v>57880</v>
      </c>
      <c r="BY975" s="510">
        <v>573</v>
      </c>
      <c r="BZ975" s="510">
        <v>996</v>
      </c>
      <c r="CA975" s="510">
        <v>90</v>
      </c>
      <c r="CB975" s="510">
        <v>40003</v>
      </c>
      <c r="CC975" s="510">
        <v>444</v>
      </c>
      <c r="CD975" s="510">
        <v>908</v>
      </c>
      <c r="CE975" s="510">
        <v>2945</v>
      </c>
      <c r="CF975" s="510">
        <v>1295815</v>
      </c>
      <c r="CG975" s="510">
        <v>440</v>
      </c>
      <c r="CH975" s="510">
        <v>757</v>
      </c>
      <c r="CI975" s="510">
        <v>2546</v>
      </c>
      <c r="CJ975" s="510">
        <v>5853387</v>
      </c>
      <c r="CK975" s="510">
        <v>2299</v>
      </c>
      <c r="CL975" s="510">
        <v>4520</v>
      </c>
      <c r="CM975" s="510">
        <v>630</v>
      </c>
      <c r="CN975" s="510">
        <v>1404495</v>
      </c>
      <c r="CO975" s="510">
        <v>2229</v>
      </c>
      <c r="CP975" s="510">
        <v>4794</v>
      </c>
      <c r="CQ975" s="510">
        <v>17138</v>
      </c>
      <c r="CR975" s="510">
        <v>37924240</v>
      </c>
      <c r="CS975" s="510">
        <v>2213</v>
      </c>
      <c r="CT975" s="510">
        <v>4627</v>
      </c>
      <c r="CU975" s="510">
        <v>1174</v>
      </c>
      <c r="CV975" s="510">
        <v>7715883</v>
      </c>
      <c r="CW975" s="510">
        <v>6572</v>
      </c>
      <c r="CX975" s="510">
        <v>12282</v>
      </c>
      <c r="CY975" s="510">
        <v>409</v>
      </c>
      <c r="CZ975" s="510">
        <v>4150159</v>
      </c>
      <c r="DA975" s="510">
        <v>10147</v>
      </c>
      <c r="DB975" s="510">
        <v>25111</v>
      </c>
      <c r="DC975" s="510">
        <v>1030</v>
      </c>
      <c r="DD975" s="510">
        <v>9463894</v>
      </c>
      <c r="DE975" s="510">
        <v>9188</v>
      </c>
      <c r="DF975" s="510">
        <v>17389</v>
      </c>
      <c r="DG975" s="510">
        <v>159</v>
      </c>
      <c r="DH975" s="510">
        <v>2041078</v>
      </c>
      <c r="DI975" s="510">
        <v>12837</v>
      </c>
      <c r="DJ975" s="510">
        <v>30207</v>
      </c>
      <c r="DK975" s="510">
        <v>77</v>
      </c>
      <c r="DL975" s="510">
        <v>36837</v>
      </c>
      <c r="DM975" s="510">
        <v>478</v>
      </c>
      <c r="DN975" s="510">
        <v>803</v>
      </c>
      <c r="DO975" s="510">
        <v>1753</v>
      </c>
      <c r="DP975" s="510">
        <v>77462</v>
      </c>
      <c r="DQ975" s="510">
        <v>44</v>
      </c>
      <c r="DR975" s="510">
        <v>96</v>
      </c>
      <c r="DS975" s="510">
        <v>0</v>
      </c>
      <c r="DT975" s="510">
        <v>0</v>
      </c>
      <c r="DU975" s="510" t="s">
        <v>152</v>
      </c>
      <c r="DV975" s="510" t="s">
        <v>152</v>
      </c>
      <c r="DW975" s="510">
        <v>0</v>
      </c>
      <c r="DX975" s="510"/>
      <c r="DY975" s="510"/>
      <c r="DZ975" s="510"/>
      <c r="EA975" s="510"/>
      <c r="EB975" s="510"/>
      <c r="EC975" s="510"/>
      <c r="ED975" s="510"/>
      <c r="EE975" s="510"/>
      <c r="EF975" s="510"/>
      <c r="EG975" s="510" t="s">
        <v>152</v>
      </c>
      <c r="EH975" s="510" t="s">
        <v>152</v>
      </c>
      <c r="EI975" s="510">
        <v>0</v>
      </c>
      <c r="EJ975" s="479"/>
      <c r="EK975" s="479"/>
      <c r="EL975" s="479"/>
      <c r="EM975" s="479"/>
      <c r="EN975" s="479"/>
      <c r="EO975" s="479"/>
      <c r="EP975" s="479"/>
      <c r="EQ975" s="479"/>
      <c r="ER975" s="479"/>
      <c r="ES975" s="479"/>
      <c r="ET975" s="479"/>
      <c r="EU975" s="479"/>
      <c r="EV975" s="479"/>
      <c r="EW975" s="479"/>
      <c r="EX975" s="479"/>
      <c r="EY975" s="479"/>
      <c r="EZ975" s="476"/>
      <c r="FA975" s="446">
        <f t="shared" si="2315"/>
        <v>8</v>
      </c>
      <c r="FB975" s="417">
        <f t="shared" si="2316"/>
        <v>2021</v>
      </c>
      <c r="FC975" s="448">
        <f t="shared" si="2328"/>
        <v>44409</v>
      </c>
      <c r="FD975" s="449">
        <f t="shared" si="2333"/>
        <v>31</v>
      </c>
      <c r="FE975" s="450"/>
      <c r="FF975" s="451">
        <f t="shared" si="2335"/>
        <v>0.57931262392597493</v>
      </c>
      <c r="FG975" s="450"/>
      <c r="FH975" s="452">
        <f t="shared" si="2317"/>
        <v>1.8424744897959184</v>
      </c>
      <c r="FI975" s="452">
        <f t="shared" si="2318"/>
        <v>1.4327168367346939</v>
      </c>
      <c r="FJ975" s="452">
        <f t="shared" si="2319"/>
        <v>1.8464197530864197</v>
      </c>
      <c r="FK975" s="452">
        <f t="shared" si="2320"/>
        <v>1.4493827160493826</v>
      </c>
      <c r="FL975" s="452">
        <f t="shared" si="2321"/>
        <v>1.2960519838535001</v>
      </c>
      <c r="FM975" s="452">
        <f t="shared" si="2322"/>
        <v>1.081224771093827</v>
      </c>
      <c r="FN975" s="452">
        <f t="shared" si="2323"/>
        <v>1.5586484593837535</v>
      </c>
      <c r="FO975" s="452">
        <f t="shared" si="2324"/>
        <v>1.0763305322128851</v>
      </c>
      <c r="FP975" s="452">
        <f t="shared" si="2325"/>
        <v>1.6278481012658228</v>
      </c>
      <c r="FQ975" s="452">
        <f t="shared" si="2326"/>
        <v>1.0531645569620254</v>
      </c>
      <c r="FR975" s="453"/>
      <c r="FS975" s="446">
        <f t="shared" si="2334"/>
        <v>80330</v>
      </c>
      <c r="FT975" s="446">
        <f t="shared" si="2334"/>
        <v>2209075</v>
      </c>
      <c r="FU975" s="446">
        <f t="shared" si="2334"/>
        <v>4498480</v>
      </c>
      <c r="FV975" s="446">
        <f t="shared" si="2334"/>
        <v>10643725</v>
      </c>
      <c r="FW975" s="446">
        <f t="shared" si="2334"/>
        <v>2408448</v>
      </c>
      <c r="FX975" s="446">
        <f t="shared" si="2334"/>
        <v>1846800</v>
      </c>
      <c r="FY975" s="446">
        <f t="shared" si="2334"/>
        <v>93749110</v>
      </c>
      <c r="FZ975" s="446">
        <f t="shared" si="2334"/>
        <v>105163632</v>
      </c>
      <c r="GA975" s="446">
        <f t="shared" si="2334"/>
        <v>5351855</v>
      </c>
      <c r="GB975" s="446"/>
      <c r="GC975" s="446"/>
      <c r="GD975" s="446">
        <f t="shared" si="2331"/>
        <v>100596</v>
      </c>
      <c r="GE975" s="446">
        <f t="shared" si="2331"/>
        <v>81720</v>
      </c>
      <c r="GF975" s="446">
        <f t="shared" si="2331"/>
        <v>2229365</v>
      </c>
      <c r="GG975" s="446">
        <f t="shared" si="2331"/>
        <v>11507920</v>
      </c>
      <c r="GH975" s="446">
        <f t="shared" si="2331"/>
        <v>3020220</v>
      </c>
      <c r="GI975" s="446">
        <f t="shared" si="2331"/>
        <v>79297526</v>
      </c>
      <c r="GJ975" s="446">
        <f t="shared" si="2331"/>
        <v>14419068</v>
      </c>
      <c r="GK975" s="446">
        <f t="shared" si="2331"/>
        <v>10270399</v>
      </c>
      <c r="GL975" s="446">
        <f t="shared" si="2331"/>
        <v>17910670</v>
      </c>
      <c r="GM975" s="446">
        <f t="shared" si="2331"/>
        <v>4802913</v>
      </c>
      <c r="GN975" s="446" t="str">
        <f t="shared" si="2304"/>
        <v>-</v>
      </c>
      <c r="GO975" s="446">
        <f t="shared" si="2332"/>
        <v>61831</v>
      </c>
      <c r="GP975" s="446">
        <f t="shared" si="2332"/>
        <v>168288</v>
      </c>
      <c r="GQ975" s="446">
        <f t="shared" si="2332"/>
        <v>0</v>
      </c>
      <c r="GR975" s="446"/>
      <c r="GS975" s="446"/>
      <c r="GT975" s="446"/>
      <c r="GU975" s="446"/>
      <c r="GV975" s="416"/>
      <c r="GW975" s="402"/>
      <c r="GX975" s="402"/>
      <c r="GY975" s="402"/>
      <c r="GZ975" s="402"/>
      <c r="HA975" s="402"/>
    </row>
    <row r="976" spans="1:209" ht="9.75" customHeight="1" x14ac:dyDescent="0.2">
      <c r="A976" s="417" t="str">
        <f t="shared" si="2309"/>
        <v>2021-22AUGUSTRX7</v>
      </c>
      <c r="B976" s="458" t="str">
        <f t="shared" si="2330"/>
        <v>2021-22</v>
      </c>
      <c r="C976" s="402" t="s">
        <v>636</v>
      </c>
      <c r="D976" s="402" t="s">
        <v>649</v>
      </c>
      <c r="E976" s="402" t="s">
        <v>462</v>
      </c>
      <c r="F976" s="478" t="s">
        <v>449</v>
      </c>
      <c r="G976" s="478" t="s">
        <v>691</v>
      </c>
      <c r="H976" s="510">
        <v>154054</v>
      </c>
      <c r="I976" s="510">
        <v>132702</v>
      </c>
      <c r="J976" s="510">
        <v>3816464</v>
      </c>
      <c r="K976" s="510">
        <v>29</v>
      </c>
      <c r="L976" s="510">
        <v>1</v>
      </c>
      <c r="M976" s="510">
        <v>94</v>
      </c>
      <c r="N976" s="510">
        <v>149</v>
      </c>
      <c r="O976" s="510">
        <v>240</v>
      </c>
      <c r="P976" s="510">
        <v>210</v>
      </c>
      <c r="Q976" s="510">
        <v>16455</v>
      </c>
      <c r="R976" s="510">
        <v>3214</v>
      </c>
      <c r="S976" s="510">
        <v>93281</v>
      </c>
      <c r="T976" s="510">
        <v>12585</v>
      </c>
      <c r="U976" s="510">
        <v>8716</v>
      </c>
      <c r="V976" s="510">
        <v>51923</v>
      </c>
      <c r="W976" s="510">
        <v>12642</v>
      </c>
      <c r="X976" s="510">
        <v>637</v>
      </c>
      <c r="Y976" s="510">
        <v>6573854</v>
      </c>
      <c r="Z976" s="510">
        <v>522</v>
      </c>
      <c r="AA976" s="510">
        <v>892</v>
      </c>
      <c r="AB976" s="510">
        <v>5804340</v>
      </c>
      <c r="AC976" s="510">
        <v>666</v>
      </c>
      <c r="AD976" s="510">
        <v>1168</v>
      </c>
      <c r="AE976" s="510">
        <v>152911810</v>
      </c>
      <c r="AF976" s="510">
        <v>2945</v>
      </c>
      <c r="AG976" s="510">
        <v>6347</v>
      </c>
      <c r="AH976" s="510">
        <v>147397106</v>
      </c>
      <c r="AI976" s="510">
        <v>11659</v>
      </c>
      <c r="AJ976" s="510">
        <v>29169</v>
      </c>
      <c r="AK976" s="510">
        <v>16497336</v>
      </c>
      <c r="AL976" s="510">
        <v>25898</v>
      </c>
      <c r="AM976" s="510">
        <v>54214</v>
      </c>
      <c r="AN976" s="510"/>
      <c r="AO976" s="510"/>
      <c r="AP976" s="510"/>
      <c r="AQ976" s="510"/>
      <c r="AR976" s="510"/>
      <c r="AS976" s="510"/>
      <c r="AT976" s="510">
        <v>7760</v>
      </c>
      <c r="AU976" s="510">
        <v>408</v>
      </c>
      <c r="AV976" s="510">
        <v>5175</v>
      </c>
      <c r="AW976" s="510">
        <v>864</v>
      </c>
      <c r="AX976" s="510">
        <v>683</v>
      </c>
      <c r="AY976" s="510">
        <v>1494</v>
      </c>
      <c r="AZ976" s="510">
        <v>221</v>
      </c>
      <c r="BA976" s="510"/>
      <c r="BB976" s="510"/>
      <c r="BC976" s="510"/>
      <c r="BD976" s="510"/>
      <c r="BE976" s="510"/>
      <c r="BF976" s="510"/>
      <c r="BG976" s="510"/>
      <c r="BH976" s="510"/>
      <c r="BI976" s="510">
        <v>49353</v>
      </c>
      <c r="BJ976" s="510">
        <v>6545</v>
      </c>
      <c r="BK976" s="510">
        <v>29623</v>
      </c>
      <c r="BL976" s="510">
        <v>85521</v>
      </c>
      <c r="BM976" s="510">
        <v>24527</v>
      </c>
      <c r="BN976" s="510">
        <v>19928</v>
      </c>
      <c r="BO976" s="510">
        <v>16904</v>
      </c>
      <c r="BP976" s="510">
        <v>13924</v>
      </c>
      <c r="BQ976" s="510">
        <v>71792</v>
      </c>
      <c r="BR976" s="510">
        <v>54664</v>
      </c>
      <c r="BS976" s="510">
        <v>18262</v>
      </c>
      <c r="BT976" s="510">
        <v>13203</v>
      </c>
      <c r="BU976" s="510">
        <v>810</v>
      </c>
      <c r="BV976" s="510">
        <v>630</v>
      </c>
      <c r="BW976" s="510">
        <v>103</v>
      </c>
      <c r="BX976" s="510">
        <v>68907</v>
      </c>
      <c r="BY976" s="510">
        <v>669</v>
      </c>
      <c r="BZ976" s="510">
        <v>1137</v>
      </c>
      <c r="CA976" s="510">
        <v>35</v>
      </c>
      <c r="CB976" s="510">
        <v>20155</v>
      </c>
      <c r="CC976" s="510">
        <v>576</v>
      </c>
      <c r="CD976" s="510">
        <v>1003</v>
      </c>
      <c r="CE976" s="510">
        <v>12447</v>
      </c>
      <c r="CF976" s="510">
        <v>6484792</v>
      </c>
      <c r="CG976" s="510">
        <v>521</v>
      </c>
      <c r="CH976" s="510">
        <v>890</v>
      </c>
      <c r="CI976" s="510">
        <v>3801</v>
      </c>
      <c r="CJ976" s="510">
        <v>11972248</v>
      </c>
      <c r="CK976" s="510">
        <v>3150</v>
      </c>
      <c r="CL976" s="510">
        <v>6511</v>
      </c>
      <c r="CM976" s="510">
        <v>2087</v>
      </c>
      <c r="CN976" s="510">
        <v>6178047</v>
      </c>
      <c r="CO976" s="510">
        <v>2960</v>
      </c>
      <c r="CP976" s="510">
        <v>6246</v>
      </c>
      <c r="CQ976" s="510">
        <v>46035</v>
      </c>
      <c r="CR976" s="510">
        <v>134761515</v>
      </c>
      <c r="CS976" s="510">
        <v>2927</v>
      </c>
      <c r="CT976" s="510">
        <v>6334</v>
      </c>
      <c r="CU976" s="510">
        <v>1943</v>
      </c>
      <c r="CV976" s="510">
        <v>25077016</v>
      </c>
      <c r="CW976" s="510">
        <v>12906</v>
      </c>
      <c r="CX976" s="510">
        <v>31222</v>
      </c>
      <c r="CY976" s="510">
        <v>1156</v>
      </c>
      <c r="CZ976" s="510">
        <v>15979182</v>
      </c>
      <c r="DA976" s="510">
        <v>13823</v>
      </c>
      <c r="DB976" s="510">
        <v>35256</v>
      </c>
      <c r="DC976" s="510">
        <v>957</v>
      </c>
      <c r="DD976" s="510">
        <v>21236707</v>
      </c>
      <c r="DE976" s="510">
        <v>22191</v>
      </c>
      <c r="DF976" s="510">
        <v>58730</v>
      </c>
      <c r="DG976" s="510">
        <v>486</v>
      </c>
      <c r="DH976" s="510">
        <v>13631244</v>
      </c>
      <c r="DI976" s="510">
        <v>28048</v>
      </c>
      <c r="DJ976" s="510">
        <v>61883</v>
      </c>
      <c r="DK976" s="510">
        <v>281</v>
      </c>
      <c r="DL976" s="510">
        <v>107569</v>
      </c>
      <c r="DM976" s="510">
        <v>383</v>
      </c>
      <c r="DN976" s="510">
        <v>601</v>
      </c>
      <c r="DO976" s="510">
        <v>6710</v>
      </c>
      <c r="DP976" s="510">
        <v>358403</v>
      </c>
      <c r="DQ976" s="510">
        <v>53</v>
      </c>
      <c r="DR976" s="510">
        <v>125</v>
      </c>
      <c r="DS976" s="510">
        <v>86</v>
      </c>
      <c r="DT976" s="510">
        <v>236674</v>
      </c>
      <c r="DU976" s="510">
        <v>2752</v>
      </c>
      <c r="DV976" s="510">
        <v>5280</v>
      </c>
      <c r="DW976" s="510">
        <v>65</v>
      </c>
      <c r="DX976" s="510"/>
      <c r="DY976" s="510"/>
      <c r="DZ976" s="510"/>
      <c r="EA976" s="510"/>
      <c r="EB976" s="510"/>
      <c r="EC976" s="510"/>
      <c r="ED976" s="510"/>
      <c r="EE976" s="510"/>
      <c r="EF976" s="510"/>
      <c r="EG976" s="510" t="s">
        <v>152</v>
      </c>
      <c r="EH976" s="510" t="s">
        <v>152</v>
      </c>
      <c r="EI976" s="510">
        <v>0</v>
      </c>
      <c r="EJ976" s="479"/>
      <c r="EK976" s="479"/>
      <c r="EL976" s="479"/>
      <c r="EM976" s="479"/>
      <c r="EN976" s="479"/>
      <c r="EO976" s="479"/>
      <c r="EP976" s="479"/>
      <c r="EQ976" s="479"/>
      <c r="ER976" s="479"/>
      <c r="ES976" s="479"/>
      <c r="ET976" s="479"/>
      <c r="EU976" s="479"/>
      <c r="EV976" s="479"/>
      <c r="EW976" s="479"/>
      <c r="EX976" s="479"/>
      <c r="EY976" s="479"/>
      <c r="EZ976" s="476"/>
      <c r="FA976" s="446">
        <f t="shared" si="2315"/>
        <v>8</v>
      </c>
      <c r="FB976" s="417">
        <f t="shared" si="2316"/>
        <v>2021</v>
      </c>
      <c r="FC976" s="448">
        <f t="shared" si="2328"/>
        <v>44409</v>
      </c>
      <c r="FD976" s="449">
        <f t="shared" si="2333"/>
        <v>31</v>
      </c>
      <c r="FE976" s="450"/>
      <c r="FF976" s="451">
        <f t="shared" si="2335"/>
        <v>0.54222222222222227</v>
      </c>
      <c r="FG976" s="450"/>
      <c r="FH976" s="452">
        <f t="shared" si="2317"/>
        <v>1.9489074294795392</v>
      </c>
      <c r="FI976" s="452">
        <f t="shared" si="2318"/>
        <v>1.5834723877632102</v>
      </c>
      <c r="FJ976" s="452">
        <f t="shared" si="2319"/>
        <v>1.9394217530977513</v>
      </c>
      <c r="FK976" s="452">
        <f t="shared" si="2320"/>
        <v>1.5975217989903625</v>
      </c>
      <c r="FL976" s="452">
        <f t="shared" si="2321"/>
        <v>1.382662789130058</v>
      </c>
      <c r="FM976" s="452">
        <f t="shared" si="2322"/>
        <v>1.0527897078366042</v>
      </c>
      <c r="FN976" s="452">
        <f t="shared" si="2323"/>
        <v>1.4445499129884511</v>
      </c>
      <c r="FO976" s="452">
        <f t="shared" si="2324"/>
        <v>1.04437588989084</v>
      </c>
      <c r="FP976" s="452">
        <f t="shared" si="2325"/>
        <v>1.2715855572998429</v>
      </c>
      <c r="FQ976" s="452">
        <f t="shared" si="2326"/>
        <v>0.98901098901098905</v>
      </c>
      <c r="FR976" s="453"/>
      <c r="FS976" s="446">
        <f t="shared" si="2334"/>
        <v>132702</v>
      </c>
      <c r="FT976" s="446">
        <f t="shared" si="2334"/>
        <v>12473988</v>
      </c>
      <c r="FU976" s="446">
        <f t="shared" si="2334"/>
        <v>19772598</v>
      </c>
      <c r="FV976" s="446">
        <f t="shared" si="2334"/>
        <v>31848480</v>
      </c>
      <c r="FW976" s="446">
        <f t="shared" si="2334"/>
        <v>11225820</v>
      </c>
      <c r="FX976" s="446">
        <f t="shared" si="2334"/>
        <v>10180288</v>
      </c>
      <c r="FY976" s="446">
        <f t="shared" si="2334"/>
        <v>329555281</v>
      </c>
      <c r="FZ976" s="446">
        <f t="shared" si="2334"/>
        <v>368754498</v>
      </c>
      <c r="GA976" s="446">
        <f t="shared" si="2334"/>
        <v>34534318</v>
      </c>
      <c r="GB976" s="446"/>
      <c r="GC976" s="446"/>
      <c r="GD976" s="446">
        <f t="shared" si="2331"/>
        <v>117111</v>
      </c>
      <c r="GE976" s="446">
        <f t="shared" si="2331"/>
        <v>35105</v>
      </c>
      <c r="GF976" s="446">
        <f t="shared" si="2331"/>
        <v>11077830</v>
      </c>
      <c r="GG976" s="446">
        <f t="shared" si="2331"/>
        <v>24748311</v>
      </c>
      <c r="GH976" s="446">
        <f t="shared" si="2331"/>
        <v>13035402</v>
      </c>
      <c r="GI976" s="446">
        <f t="shared" si="2331"/>
        <v>291585690</v>
      </c>
      <c r="GJ976" s="446">
        <f t="shared" si="2331"/>
        <v>60664346</v>
      </c>
      <c r="GK976" s="446">
        <f t="shared" si="2331"/>
        <v>40755936</v>
      </c>
      <c r="GL976" s="446">
        <f t="shared" si="2331"/>
        <v>56204610</v>
      </c>
      <c r="GM976" s="446">
        <f t="shared" si="2331"/>
        <v>30075138</v>
      </c>
      <c r="GN976" s="446">
        <f t="shared" si="2304"/>
        <v>454080</v>
      </c>
      <c r="GO976" s="446">
        <f t="shared" si="2332"/>
        <v>168881</v>
      </c>
      <c r="GP976" s="446">
        <f t="shared" si="2332"/>
        <v>838750</v>
      </c>
      <c r="GQ976" s="446">
        <f t="shared" si="2332"/>
        <v>0</v>
      </c>
      <c r="GR976" s="446"/>
      <c r="GS976" s="446"/>
      <c r="GT976" s="446"/>
      <c r="GU976" s="446"/>
      <c r="GV976" s="416"/>
      <c r="GW976" s="402"/>
      <c r="GX976" s="402"/>
      <c r="GY976" s="402"/>
      <c r="GZ976" s="402"/>
      <c r="HA976" s="402"/>
    </row>
    <row r="977" spans="1:209" ht="9.75" customHeight="1" x14ac:dyDescent="0.2">
      <c r="A977" s="493" t="str">
        <f t="shared" si="2309"/>
        <v>2021-22AUGUSTRYE</v>
      </c>
      <c r="B977" s="494" t="str">
        <f t="shared" si="2330"/>
        <v>2021-22</v>
      </c>
      <c r="C977" s="480" t="s">
        <v>636</v>
      </c>
      <c r="D977" s="480" t="s">
        <v>663</v>
      </c>
      <c r="E977" s="480" t="s">
        <v>662</v>
      </c>
      <c r="F977" s="495" t="s">
        <v>456</v>
      </c>
      <c r="G977" s="495" t="s">
        <v>692</v>
      </c>
      <c r="H977" s="521">
        <v>90725</v>
      </c>
      <c r="I977" s="521">
        <v>55993</v>
      </c>
      <c r="J977" s="521">
        <v>1558077</v>
      </c>
      <c r="K977" s="521">
        <v>28</v>
      </c>
      <c r="L977" s="521">
        <v>4</v>
      </c>
      <c r="M977" s="521">
        <v>102</v>
      </c>
      <c r="N977" s="521">
        <v>148</v>
      </c>
      <c r="O977" s="521">
        <v>230</v>
      </c>
      <c r="P977" s="521">
        <v>246</v>
      </c>
      <c r="Q977" s="521">
        <v>16</v>
      </c>
      <c r="R977" s="521">
        <v>40</v>
      </c>
      <c r="S977" s="521">
        <v>55056</v>
      </c>
      <c r="T977" s="521">
        <v>3973</v>
      </c>
      <c r="U977" s="521">
        <v>2381</v>
      </c>
      <c r="V977" s="521">
        <v>25645</v>
      </c>
      <c r="W977" s="521">
        <v>15014</v>
      </c>
      <c r="X977" s="521">
        <v>1045</v>
      </c>
      <c r="Y977" s="521">
        <v>1915352</v>
      </c>
      <c r="Z977" s="521">
        <v>482</v>
      </c>
      <c r="AA977" s="521">
        <v>898</v>
      </c>
      <c r="AB977" s="521">
        <v>1529052</v>
      </c>
      <c r="AC977" s="521">
        <v>642</v>
      </c>
      <c r="AD977" s="521">
        <v>1172</v>
      </c>
      <c r="AE977" s="521">
        <v>36961508</v>
      </c>
      <c r="AF977" s="521">
        <v>1441</v>
      </c>
      <c r="AG977" s="521">
        <v>2915</v>
      </c>
      <c r="AH977" s="521">
        <v>93379521</v>
      </c>
      <c r="AI977" s="521">
        <v>6219</v>
      </c>
      <c r="AJ977" s="521">
        <v>14179</v>
      </c>
      <c r="AK977" s="521">
        <v>8539211</v>
      </c>
      <c r="AL977" s="521">
        <v>8171</v>
      </c>
      <c r="AM977" s="521">
        <v>18023</v>
      </c>
      <c r="AN977" s="521"/>
      <c r="AO977" s="521"/>
      <c r="AP977" s="521"/>
      <c r="AQ977" s="521"/>
      <c r="AR977" s="521"/>
      <c r="AS977" s="521"/>
      <c r="AT977" s="521">
        <v>6764</v>
      </c>
      <c r="AU977" s="521">
        <v>201</v>
      </c>
      <c r="AV977" s="521">
        <v>803</v>
      </c>
      <c r="AW977" s="521">
        <v>598</v>
      </c>
      <c r="AX977" s="521">
        <v>816</v>
      </c>
      <c r="AY977" s="521">
        <v>4944</v>
      </c>
      <c r="AZ977" s="521">
        <v>412</v>
      </c>
      <c r="BA977" s="521"/>
      <c r="BB977" s="521"/>
      <c r="BC977" s="521"/>
      <c r="BD977" s="521"/>
      <c r="BE977" s="521"/>
      <c r="BF977" s="521"/>
      <c r="BG977" s="521"/>
      <c r="BH977" s="521"/>
      <c r="BI977" s="521">
        <v>26991</v>
      </c>
      <c r="BJ977" s="521">
        <v>2469</v>
      </c>
      <c r="BK977" s="521">
        <v>18832</v>
      </c>
      <c r="BL977" s="521">
        <v>48292</v>
      </c>
      <c r="BM977" s="521">
        <v>7256</v>
      </c>
      <c r="BN977" s="521">
        <v>5574</v>
      </c>
      <c r="BO977" s="521">
        <v>4338</v>
      </c>
      <c r="BP977" s="521">
        <v>3375</v>
      </c>
      <c r="BQ977" s="521">
        <v>33528</v>
      </c>
      <c r="BR977" s="521">
        <v>27122</v>
      </c>
      <c r="BS977" s="521">
        <v>22426</v>
      </c>
      <c r="BT977" s="521">
        <v>16571</v>
      </c>
      <c r="BU977" s="521">
        <v>1705</v>
      </c>
      <c r="BV977" s="521">
        <v>1205</v>
      </c>
      <c r="BW977" s="521">
        <v>31</v>
      </c>
      <c r="BX977" s="521">
        <v>26328</v>
      </c>
      <c r="BY977" s="521">
        <v>849</v>
      </c>
      <c r="BZ977" s="521">
        <v>1417</v>
      </c>
      <c r="CA977" s="521">
        <v>38</v>
      </c>
      <c r="CB977" s="521">
        <v>18140</v>
      </c>
      <c r="CC977" s="521">
        <v>477</v>
      </c>
      <c r="CD977" s="521">
        <v>904</v>
      </c>
      <c r="CE977" s="521">
        <v>3904</v>
      </c>
      <c r="CF977" s="521">
        <v>1870884</v>
      </c>
      <c r="CG977" s="521">
        <v>479</v>
      </c>
      <c r="CH977" s="521">
        <v>885</v>
      </c>
      <c r="CI977" s="521">
        <v>2056</v>
      </c>
      <c r="CJ977" s="521">
        <v>2882441</v>
      </c>
      <c r="CK977" s="521">
        <v>1402</v>
      </c>
      <c r="CL977" s="521">
        <v>2719</v>
      </c>
      <c r="CM977" s="521">
        <v>478</v>
      </c>
      <c r="CN977" s="521">
        <v>573939</v>
      </c>
      <c r="CO977" s="521">
        <v>1201</v>
      </c>
      <c r="CP977" s="521">
        <v>2495</v>
      </c>
      <c r="CQ977" s="521">
        <v>23111</v>
      </c>
      <c r="CR977" s="521">
        <v>33505128</v>
      </c>
      <c r="CS977" s="521">
        <v>1450</v>
      </c>
      <c r="CT977" s="521">
        <v>2936</v>
      </c>
      <c r="CU977" s="521">
        <v>2195</v>
      </c>
      <c r="CV977" s="521">
        <v>10716674</v>
      </c>
      <c r="CW977" s="521">
        <v>4882</v>
      </c>
      <c r="CX977" s="521">
        <v>9177</v>
      </c>
      <c r="CY977" s="521">
        <v>704</v>
      </c>
      <c r="CZ977" s="521">
        <v>2993901</v>
      </c>
      <c r="DA977" s="521">
        <v>4253</v>
      </c>
      <c r="DB977" s="521">
        <v>8449</v>
      </c>
      <c r="DC977" s="521">
        <v>254</v>
      </c>
      <c r="DD977" s="521">
        <v>2803940</v>
      </c>
      <c r="DE977" s="521">
        <v>11039</v>
      </c>
      <c r="DF977" s="521">
        <v>19327</v>
      </c>
      <c r="DG977" s="521">
        <v>64</v>
      </c>
      <c r="DH977" s="521">
        <v>368489</v>
      </c>
      <c r="DI977" s="521">
        <v>5758</v>
      </c>
      <c r="DJ977" s="521">
        <v>15763</v>
      </c>
      <c r="DK977" s="521">
        <v>234</v>
      </c>
      <c r="DL977" s="521">
        <v>76358</v>
      </c>
      <c r="DM977" s="521">
        <v>326</v>
      </c>
      <c r="DN977" s="521">
        <v>525</v>
      </c>
      <c r="DO977" s="521">
        <v>3099</v>
      </c>
      <c r="DP977" s="521">
        <v>182172</v>
      </c>
      <c r="DQ977" s="521">
        <v>59</v>
      </c>
      <c r="DR977" s="521">
        <v>135</v>
      </c>
      <c r="DS977" s="521">
        <v>72</v>
      </c>
      <c r="DT977" s="521">
        <v>153722</v>
      </c>
      <c r="DU977" s="521">
        <v>2135</v>
      </c>
      <c r="DV977" s="521">
        <v>4430</v>
      </c>
      <c r="DW977" s="521">
        <v>66</v>
      </c>
      <c r="DX977" s="521"/>
      <c r="DY977" s="521"/>
      <c r="DZ977" s="521"/>
      <c r="EA977" s="521"/>
      <c r="EB977" s="521"/>
      <c r="EC977" s="521"/>
      <c r="ED977" s="521"/>
      <c r="EE977" s="521"/>
      <c r="EF977" s="521"/>
      <c r="EG977" s="521" t="s">
        <v>152</v>
      </c>
      <c r="EH977" s="521" t="s">
        <v>152</v>
      </c>
      <c r="EI977" s="521">
        <v>16</v>
      </c>
      <c r="EJ977" s="496"/>
      <c r="EK977" s="496"/>
      <c r="EL977" s="496"/>
      <c r="EM977" s="496"/>
      <c r="EN977" s="496"/>
      <c r="EO977" s="496"/>
      <c r="EP977" s="496"/>
      <c r="EQ977" s="496"/>
      <c r="ER977" s="496"/>
      <c r="ES977" s="496"/>
      <c r="ET977" s="496"/>
      <c r="EU977" s="496"/>
      <c r="EV977" s="496"/>
      <c r="EW977" s="496"/>
      <c r="EX977" s="496"/>
      <c r="EY977" s="496"/>
      <c r="EZ977" s="497"/>
      <c r="FA977" s="482">
        <f t="shared" si="2315"/>
        <v>8</v>
      </c>
      <c r="FB977" s="493">
        <f t="shared" si="2316"/>
        <v>2021</v>
      </c>
      <c r="FC977" s="498">
        <f t="shared" si="2328"/>
        <v>44409</v>
      </c>
      <c r="FD977" s="499">
        <f t="shared" si="2333"/>
        <v>31</v>
      </c>
      <c r="FE977" s="500"/>
      <c r="FF977" s="515">
        <f t="shared" si="2335"/>
        <v>0.83149986584384228</v>
      </c>
      <c r="FG977" s="500"/>
      <c r="FH977" s="481">
        <f t="shared" si="2317"/>
        <v>1.8263277120563806</v>
      </c>
      <c r="FI977" s="481">
        <f t="shared" si="2318"/>
        <v>1.402970047822804</v>
      </c>
      <c r="FJ977" s="481">
        <f t="shared" si="2319"/>
        <v>1.8219235615287694</v>
      </c>
      <c r="FK977" s="481">
        <f t="shared" si="2320"/>
        <v>1.4174716505669887</v>
      </c>
      <c r="FL977" s="481">
        <f t="shared" si="2321"/>
        <v>1.3073893546500293</v>
      </c>
      <c r="FM977" s="481">
        <f t="shared" si="2322"/>
        <v>1.0575940729186977</v>
      </c>
      <c r="FN977" s="481">
        <f t="shared" si="2323"/>
        <v>1.4936725722658852</v>
      </c>
      <c r="FO977" s="481">
        <f t="shared" si="2324"/>
        <v>1.1037032103370188</v>
      </c>
      <c r="FP977" s="481">
        <f t="shared" si="2325"/>
        <v>1.631578947368421</v>
      </c>
      <c r="FQ977" s="481">
        <f t="shared" si="2326"/>
        <v>1.1531100478468899</v>
      </c>
      <c r="FR977" s="501"/>
      <c r="FS977" s="482">
        <f t="shared" si="2334"/>
        <v>223972</v>
      </c>
      <c r="FT977" s="482">
        <f t="shared" si="2334"/>
        <v>5711286</v>
      </c>
      <c r="FU977" s="482">
        <f t="shared" si="2334"/>
        <v>8286964</v>
      </c>
      <c r="FV977" s="482">
        <f t="shared" si="2334"/>
        <v>12878390</v>
      </c>
      <c r="FW977" s="482">
        <f t="shared" si="2334"/>
        <v>3567754</v>
      </c>
      <c r="FX977" s="482">
        <f t="shared" si="2334"/>
        <v>2790532</v>
      </c>
      <c r="FY977" s="482">
        <f t="shared" si="2334"/>
        <v>74755175</v>
      </c>
      <c r="FZ977" s="482">
        <f t="shared" si="2334"/>
        <v>212883506</v>
      </c>
      <c r="GA977" s="482">
        <f t="shared" si="2334"/>
        <v>18834035</v>
      </c>
      <c r="GB977" s="482"/>
      <c r="GC977" s="482"/>
      <c r="GD977" s="482">
        <f t="shared" si="2331"/>
        <v>43927</v>
      </c>
      <c r="GE977" s="482">
        <f t="shared" si="2331"/>
        <v>34352</v>
      </c>
      <c r="GF977" s="482">
        <f t="shared" si="2331"/>
        <v>3455040</v>
      </c>
      <c r="GG977" s="482">
        <f t="shared" si="2331"/>
        <v>5590264</v>
      </c>
      <c r="GH977" s="482">
        <f t="shared" si="2331"/>
        <v>1192610</v>
      </c>
      <c r="GI977" s="482">
        <f t="shared" si="2331"/>
        <v>67853896</v>
      </c>
      <c r="GJ977" s="482">
        <f t="shared" si="2331"/>
        <v>20143515</v>
      </c>
      <c r="GK977" s="482">
        <f t="shared" si="2331"/>
        <v>5948096</v>
      </c>
      <c r="GL977" s="482">
        <f t="shared" si="2331"/>
        <v>4909058</v>
      </c>
      <c r="GM977" s="482">
        <f t="shared" si="2331"/>
        <v>1008832</v>
      </c>
      <c r="GN977" s="482">
        <f t="shared" si="2304"/>
        <v>318960</v>
      </c>
      <c r="GO977" s="482">
        <f t="shared" si="2332"/>
        <v>122850</v>
      </c>
      <c r="GP977" s="482">
        <f t="shared" si="2332"/>
        <v>418365</v>
      </c>
      <c r="GQ977" s="482">
        <f t="shared" si="2332"/>
        <v>0</v>
      </c>
      <c r="GR977" s="482"/>
      <c r="GS977" s="482"/>
      <c r="GT977" s="482"/>
      <c r="GU977" s="482"/>
      <c r="GV977" s="502"/>
      <c r="GW977" s="402"/>
      <c r="GX977" s="402"/>
      <c r="GY977" s="402"/>
      <c r="GZ977" s="402"/>
      <c r="HA977" s="402"/>
    </row>
    <row r="978" spans="1:209" ht="9.75" customHeight="1" x14ac:dyDescent="0.2">
      <c r="A978" s="417" t="str">
        <f t="shared" si="2309"/>
        <v>2021-22AUGUSTRYD</v>
      </c>
      <c r="B978" s="458" t="str">
        <f t="shared" si="2330"/>
        <v>2021-22</v>
      </c>
      <c r="C978" s="402" t="s">
        <v>636</v>
      </c>
      <c r="D978" s="402" t="s">
        <v>663</v>
      </c>
      <c r="E978" s="402" t="s">
        <v>662</v>
      </c>
      <c r="F978" s="478" t="s">
        <v>455</v>
      </c>
      <c r="G978" s="478" t="s">
        <v>693</v>
      </c>
      <c r="H978" s="510">
        <v>98547</v>
      </c>
      <c r="I978" s="510">
        <v>79735</v>
      </c>
      <c r="J978" s="510">
        <v>3321070</v>
      </c>
      <c r="K978" s="510">
        <v>42</v>
      </c>
      <c r="L978" s="510">
        <v>1</v>
      </c>
      <c r="M978" s="510">
        <v>139</v>
      </c>
      <c r="N978" s="510">
        <v>198</v>
      </c>
      <c r="O978" s="510">
        <v>335</v>
      </c>
      <c r="P978" s="510">
        <v>265</v>
      </c>
      <c r="Q978" s="510">
        <v>35</v>
      </c>
      <c r="R978" s="510">
        <v>34</v>
      </c>
      <c r="S978" s="510">
        <v>62545</v>
      </c>
      <c r="T978" s="510">
        <v>4731</v>
      </c>
      <c r="U978" s="510">
        <v>2985</v>
      </c>
      <c r="V978" s="510">
        <v>35226</v>
      </c>
      <c r="W978" s="510">
        <v>14341</v>
      </c>
      <c r="X978" s="510">
        <v>254</v>
      </c>
      <c r="Y978" s="510">
        <v>2482522</v>
      </c>
      <c r="Z978" s="510">
        <v>525</v>
      </c>
      <c r="AA978" s="510">
        <v>963</v>
      </c>
      <c r="AB978" s="510">
        <v>1944113</v>
      </c>
      <c r="AC978" s="510">
        <v>651</v>
      </c>
      <c r="AD978" s="510">
        <v>1203</v>
      </c>
      <c r="AE978" s="510">
        <v>62771147</v>
      </c>
      <c r="AF978" s="510">
        <v>1782</v>
      </c>
      <c r="AG978" s="510">
        <v>3532</v>
      </c>
      <c r="AH978" s="510">
        <v>142485927</v>
      </c>
      <c r="AI978" s="510">
        <v>9936</v>
      </c>
      <c r="AJ978" s="510">
        <v>22591</v>
      </c>
      <c r="AK978" s="510">
        <v>2723537</v>
      </c>
      <c r="AL978" s="510">
        <v>10723</v>
      </c>
      <c r="AM978" s="510">
        <v>23710</v>
      </c>
      <c r="AN978" s="510"/>
      <c r="AO978" s="510"/>
      <c r="AP978" s="510"/>
      <c r="AQ978" s="510"/>
      <c r="AR978" s="510"/>
      <c r="AS978" s="510"/>
      <c r="AT978" s="510">
        <v>5846</v>
      </c>
      <c r="AU978" s="510">
        <v>203</v>
      </c>
      <c r="AV978" s="510">
        <v>1017</v>
      </c>
      <c r="AW978" s="510">
        <v>1732</v>
      </c>
      <c r="AX978" s="510">
        <v>581</v>
      </c>
      <c r="AY978" s="510">
        <v>4045</v>
      </c>
      <c r="AZ978" s="510">
        <v>1410</v>
      </c>
      <c r="BA978" s="510"/>
      <c r="BB978" s="510"/>
      <c r="BC978" s="510"/>
      <c r="BD978" s="510"/>
      <c r="BE978" s="510"/>
      <c r="BF978" s="510"/>
      <c r="BG978" s="510"/>
      <c r="BH978" s="510"/>
      <c r="BI978" s="510">
        <v>35061</v>
      </c>
      <c r="BJ978" s="510">
        <v>1658</v>
      </c>
      <c r="BK978" s="510">
        <v>19980</v>
      </c>
      <c r="BL978" s="510">
        <v>56699</v>
      </c>
      <c r="BM978" s="510">
        <v>9604</v>
      </c>
      <c r="BN978" s="510">
        <v>7085</v>
      </c>
      <c r="BO978" s="510">
        <v>5992</v>
      </c>
      <c r="BP978" s="510">
        <v>4477</v>
      </c>
      <c r="BQ978" s="510">
        <v>49598</v>
      </c>
      <c r="BR978" s="510">
        <v>37231</v>
      </c>
      <c r="BS978" s="510">
        <v>28597</v>
      </c>
      <c r="BT978" s="510">
        <v>15074</v>
      </c>
      <c r="BU978" s="510">
        <v>512</v>
      </c>
      <c r="BV978" s="510">
        <v>262</v>
      </c>
      <c r="BW978" s="510">
        <v>66</v>
      </c>
      <c r="BX978" s="510">
        <v>45861</v>
      </c>
      <c r="BY978" s="510">
        <v>695</v>
      </c>
      <c r="BZ978" s="510">
        <v>1176</v>
      </c>
      <c r="CA978" s="510">
        <v>77</v>
      </c>
      <c r="CB978" s="510">
        <v>43783</v>
      </c>
      <c r="CC978" s="510">
        <v>569</v>
      </c>
      <c r="CD978" s="510">
        <v>1104</v>
      </c>
      <c r="CE978" s="510">
        <v>4588</v>
      </c>
      <c r="CF978" s="510">
        <v>2392878</v>
      </c>
      <c r="CG978" s="510">
        <v>522</v>
      </c>
      <c r="CH978" s="510">
        <v>955</v>
      </c>
      <c r="CI978" s="510">
        <v>2181</v>
      </c>
      <c r="CJ978" s="510">
        <v>3880085</v>
      </c>
      <c r="CK978" s="510">
        <v>1779</v>
      </c>
      <c r="CL978" s="510">
        <v>3445</v>
      </c>
      <c r="CM978" s="510">
        <v>1124</v>
      </c>
      <c r="CN978" s="510">
        <v>1996100</v>
      </c>
      <c r="CO978" s="510">
        <v>1776</v>
      </c>
      <c r="CP978" s="510">
        <v>3732</v>
      </c>
      <c r="CQ978" s="510">
        <v>31921</v>
      </c>
      <c r="CR978" s="510">
        <v>56894962</v>
      </c>
      <c r="CS978" s="510">
        <v>1782</v>
      </c>
      <c r="CT978" s="510">
        <v>3533</v>
      </c>
      <c r="CU978" s="510">
        <v>983</v>
      </c>
      <c r="CV978" s="510">
        <v>12585698</v>
      </c>
      <c r="CW978" s="510">
        <v>12803</v>
      </c>
      <c r="CX978" s="510">
        <v>30481</v>
      </c>
      <c r="CY978" s="510">
        <v>434</v>
      </c>
      <c r="CZ978" s="510">
        <v>6141751</v>
      </c>
      <c r="DA978" s="510">
        <v>14152</v>
      </c>
      <c r="DB978" s="510">
        <v>33995</v>
      </c>
      <c r="DC978" s="510">
        <v>716</v>
      </c>
      <c r="DD978" s="510">
        <v>12376435</v>
      </c>
      <c r="DE978" s="510">
        <v>17286</v>
      </c>
      <c r="DF978" s="510">
        <v>39459</v>
      </c>
      <c r="DG978" s="510">
        <v>93</v>
      </c>
      <c r="DH978" s="510">
        <v>1465496</v>
      </c>
      <c r="DI978" s="510">
        <v>15758</v>
      </c>
      <c r="DJ978" s="510">
        <v>35636</v>
      </c>
      <c r="DK978" s="510">
        <v>19</v>
      </c>
      <c r="DL978" s="510">
        <v>5546</v>
      </c>
      <c r="DM978" s="510">
        <v>292</v>
      </c>
      <c r="DN978" s="510">
        <v>502</v>
      </c>
      <c r="DO978" s="510">
        <v>3207</v>
      </c>
      <c r="DP978" s="510">
        <v>298102</v>
      </c>
      <c r="DQ978" s="510">
        <v>93</v>
      </c>
      <c r="DR978" s="510">
        <v>159</v>
      </c>
      <c r="DS978" s="510">
        <v>111</v>
      </c>
      <c r="DT978" s="510">
        <v>158247</v>
      </c>
      <c r="DU978" s="510">
        <v>1426</v>
      </c>
      <c r="DV978" s="510">
        <v>2657</v>
      </c>
      <c r="DW978" s="510">
        <v>102</v>
      </c>
      <c r="DX978" s="510"/>
      <c r="DY978" s="510"/>
      <c r="DZ978" s="510"/>
      <c r="EA978" s="510"/>
      <c r="EB978" s="510"/>
      <c r="EC978" s="510"/>
      <c r="ED978" s="510"/>
      <c r="EE978" s="510"/>
      <c r="EF978" s="510"/>
      <c r="EG978" s="510" t="s">
        <v>152</v>
      </c>
      <c r="EH978" s="510" t="s">
        <v>152</v>
      </c>
      <c r="EI978" s="510">
        <v>1</v>
      </c>
      <c r="EJ978" s="479"/>
      <c r="EK978" s="479"/>
      <c r="EL978" s="479"/>
      <c r="EM978" s="479"/>
      <c r="EN978" s="479"/>
      <c r="EO978" s="479"/>
      <c r="EP978" s="479"/>
      <c r="EQ978" s="479"/>
      <c r="ER978" s="479"/>
      <c r="ES978" s="479"/>
      <c r="ET978" s="479"/>
      <c r="EU978" s="479"/>
      <c r="EV978" s="479"/>
      <c r="EW978" s="479"/>
      <c r="EX978" s="479"/>
      <c r="EY978" s="479"/>
      <c r="EZ978" s="516"/>
      <c r="FA978" s="446">
        <f t="shared" si="2315"/>
        <v>8</v>
      </c>
      <c r="FB978" s="417">
        <f t="shared" si="2316"/>
        <v>2021</v>
      </c>
      <c r="FC978" s="448">
        <f t="shared" si="2328"/>
        <v>44409</v>
      </c>
      <c r="FD978" s="449">
        <f t="shared" si="2333"/>
        <v>31</v>
      </c>
      <c r="FE978" s="450"/>
      <c r="FF978" s="451">
        <f t="shared" si="2335"/>
        <v>0.71809225257501119</v>
      </c>
      <c r="FG978" s="450"/>
      <c r="FH978" s="452">
        <f t="shared" si="2317"/>
        <v>2.0300147960262103</v>
      </c>
      <c r="FI978" s="452">
        <f t="shared" si="2318"/>
        <v>1.497569224265483</v>
      </c>
      <c r="FJ978" s="452">
        <f t="shared" si="2319"/>
        <v>2.0073701842546066</v>
      </c>
      <c r="FK978" s="452">
        <f t="shared" si="2320"/>
        <v>1.4998324958123954</v>
      </c>
      <c r="FL978" s="452">
        <f t="shared" si="2321"/>
        <v>1.4079940952705388</v>
      </c>
      <c r="FM978" s="452">
        <f t="shared" si="2322"/>
        <v>1.0569181854312155</v>
      </c>
      <c r="FN978" s="452">
        <f t="shared" si="2323"/>
        <v>1.9940729377309812</v>
      </c>
      <c r="FO978" s="452">
        <f t="shared" si="2324"/>
        <v>1.0511121958022454</v>
      </c>
      <c r="FP978" s="452">
        <f t="shared" si="2325"/>
        <v>2.015748031496063</v>
      </c>
      <c r="FQ978" s="452">
        <f t="shared" si="2326"/>
        <v>1.0314960629921259</v>
      </c>
      <c r="FR978" s="453"/>
      <c r="FS978" s="446">
        <f t="shared" si="2334"/>
        <v>79735</v>
      </c>
      <c r="FT978" s="446">
        <f t="shared" si="2334"/>
        <v>11083165</v>
      </c>
      <c r="FU978" s="446">
        <f t="shared" si="2334"/>
        <v>15787530</v>
      </c>
      <c r="FV978" s="446">
        <f t="shared" si="2334"/>
        <v>26711225</v>
      </c>
      <c r="FW978" s="446">
        <f t="shared" si="2334"/>
        <v>4555953</v>
      </c>
      <c r="FX978" s="446">
        <f t="shared" si="2334"/>
        <v>3590955</v>
      </c>
      <c r="FY978" s="446">
        <f t="shared" si="2334"/>
        <v>124418232</v>
      </c>
      <c r="FZ978" s="446">
        <f t="shared" si="2334"/>
        <v>323977531</v>
      </c>
      <c r="GA978" s="446">
        <f t="shared" si="2334"/>
        <v>6022340</v>
      </c>
      <c r="GB978" s="446"/>
      <c r="GC978" s="446"/>
      <c r="GD978" s="446">
        <f t="shared" si="2331"/>
        <v>77616</v>
      </c>
      <c r="GE978" s="446">
        <f t="shared" si="2331"/>
        <v>85008</v>
      </c>
      <c r="GF978" s="446">
        <f t="shared" si="2331"/>
        <v>4381540</v>
      </c>
      <c r="GG978" s="446">
        <f t="shared" si="2331"/>
        <v>7513545</v>
      </c>
      <c r="GH978" s="446">
        <f t="shared" si="2331"/>
        <v>4194768</v>
      </c>
      <c r="GI978" s="446">
        <f t="shared" si="2331"/>
        <v>112776893</v>
      </c>
      <c r="GJ978" s="446">
        <f t="shared" si="2331"/>
        <v>29962823</v>
      </c>
      <c r="GK978" s="446">
        <f t="shared" si="2331"/>
        <v>14753830</v>
      </c>
      <c r="GL978" s="446">
        <f t="shared" si="2331"/>
        <v>28252644</v>
      </c>
      <c r="GM978" s="446">
        <f t="shared" si="2331"/>
        <v>3314148</v>
      </c>
      <c r="GN978" s="446">
        <f t="shared" si="2304"/>
        <v>294927</v>
      </c>
      <c r="GO978" s="446">
        <f t="shared" si="2332"/>
        <v>9538</v>
      </c>
      <c r="GP978" s="446">
        <f t="shared" si="2332"/>
        <v>509913</v>
      </c>
      <c r="GQ978" s="446">
        <f t="shared" si="2332"/>
        <v>0</v>
      </c>
      <c r="GR978" s="446"/>
      <c r="GS978" s="446"/>
      <c r="GT978" s="446"/>
      <c r="GU978" s="446"/>
      <c r="GV978" s="416"/>
      <c r="GW978" s="402"/>
      <c r="GX978" s="402"/>
      <c r="GY978" s="402"/>
      <c r="GZ978" s="402"/>
      <c r="HA978" s="402"/>
    </row>
    <row r="979" spans="1:209" ht="9.75" customHeight="1" x14ac:dyDescent="0.2">
      <c r="A979" s="417" t="str">
        <f t="shared" si="2309"/>
        <v>2021-22AUGUSTRYF</v>
      </c>
      <c r="B979" s="458" t="str">
        <f t="shared" si="2330"/>
        <v>2021-22</v>
      </c>
      <c r="C979" s="402" t="s">
        <v>636</v>
      </c>
      <c r="D979" s="402" t="s">
        <v>667</v>
      </c>
      <c r="E979" s="402" t="s">
        <v>666</v>
      </c>
      <c r="F979" s="478" t="s">
        <v>457</v>
      </c>
      <c r="G979" s="478" t="s">
        <v>694</v>
      </c>
      <c r="H979" s="510">
        <v>130836</v>
      </c>
      <c r="I979" s="510">
        <v>102493</v>
      </c>
      <c r="J979" s="510">
        <v>3173509</v>
      </c>
      <c r="K979" s="510">
        <v>31</v>
      </c>
      <c r="L979" s="510">
        <v>3</v>
      </c>
      <c r="M979" s="510">
        <v>99</v>
      </c>
      <c r="N979" s="510">
        <v>145</v>
      </c>
      <c r="O979" s="510">
        <v>252</v>
      </c>
      <c r="P979" s="510">
        <v>326</v>
      </c>
      <c r="Q979" s="510">
        <v>28</v>
      </c>
      <c r="R979" s="510">
        <v>467</v>
      </c>
      <c r="S979" s="510">
        <v>79090</v>
      </c>
      <c r="T979" s="510">
        <v>9549</v>
      </c>
      <c r="U979" s="510">
        <v>5724</v>
      </c>
      <c r="V979" s="510">
        <v>44571</v>
      </c>
      <c r="W979" s="510">
        <v>13949</v>
      </c>
      <c r="X979" s="510">
        <v>184</v>
      </c>
      <c r="Y979" s="510">
        <v>5689030</v>
      </c>
      <c r="Z979" s="510">
        <v>596</v>
      </c>
      <c r="AA979" s="510">
        <v>1112</v>
      </c>
      <c r="AB979" s="510">
        <v>3955626</v>
      </c>
      <c r="AC979" s="510">
        <v>691</v>
      </c>
      <c r="AD979" s="510">
        <v>1304</v>
      </c>
      <c r="AE979" s="510">
        <v>144051586</v>
      </c>
      <c r="AF979" s="510">
        <v>3232</v>
      </c>
      <c r="AG979" s="510">
        <v>7086</v>
      </c>
      <c r="AH979" s="510">
        <v>134950499</v>
      </c>
      <c r="AI979" s="510">
        <v>9675</v>
      </c>
      <c r="AJ979" s="510">
        <v>27011</v>
      </c>
      <c r="AK979" s="510">
        <v>2047335</v>
      </c>
      <c r="AL979" s="510">
        <v>11127</v>
      </c>
      <c r="AM979" s="510">
        <v>27244</v>
      </c>
      <c r="AN979" s="510"/>
      <c r="AO979" s="510"/>
      <c r="AP979" s="510"/>
      <c r="AQ979" s="510"/>
      <c r="AR979" s="510"/>
      <c r="AS979" s="510"/>
      <c r="AT979" s="510">
        <v>7951</v>
      </c>
      <c r="AU979" s="510">
        <v>801</v>
      </c>
      <c r="AV979" s="510">
        <v>2965</v>
      </c>
      <c r="AW979" s="510">
        <v>3185</v>
      </c>
      <c r="AX979" s="510">
        <v>503</v>
      </c>
      <c r="AY979" s="510">
        <v>3682</v>
      </c>
      <c r="AZ979" s="510">
        <v>0</v>
      </c>
      <c r="BA979" s="510"/>
      <c r="BB979" s="510"/>
      <c r="BC979" s="510"/>
      <c r="BD979" s="510"/>
      <c r="BE979" s="510"/>
      <c r="BF979" s="510"/>
      <c r="BG979" s="510"/>
      <c r="BH979" s="510"/>
      <c r="BI979" s="510">
        <v>37740</v>
      </c>
      <c r="BJ979" s="510">
        <v>3123</v>
      </c>
      <c r="BK979" s="510">
        <v>30276</v>
      </c>
      <c r="BL979" s="510">
        <v>71139</v>
      </c>
      <c r="BM979" s="510">
        <v>18850</v>
      </c>
      <c r="BN979" s="510">
        <v>13595</v>
      </c>
      <c r="BO979" s="510">
        <v>11429</v>
      </c>
      <c r="BP979" s="510">
        <v>8278</v>
      </c>
      <c r="BQ979" s="510">
        <v>61870</v>
      </c>
      <c r="BR979" s="510">
        <v>47712</v>
      </c>
      <c r="BS979" s="510">
        <v>22234</v>
      </c>
      <c r="BT979" s="510">
        <v>14894</v>
      </c>
      <c r="BU979" s="510">
        <v>271</v>
      </c>
      <c r="BV979" s="510">
        <v>199</v>
      </c>
      <c r="BW979" s="510">
        <v>52</v>
      </c>
      <c r="BX979" s="510">
        <v>36650</v>
      </c>
      <c r="BY979" s="510">
        <v>705</v>
      </c>
      <c r="BZ979" s="510">
        <v>1265</v>
      </c>
      <c r="CA979" s="510">
        <v>49</v>
      </c>
      <c r="CB979" s="510">
        <v>30467</v>
      </c>
      <c r="CC979" s="510">
        <v>622</v>
      </c>
      <c r="CD979" s="510">
        <v>1283</v>
      </c>
      <c r="CE979" s="510">
        <v>9448</v>
      </c>
      <c r="CF979" s="510">
        <v>5621913</v>
      </c>
      <c r="CG979" s="510">
        <v>595</v>
      </c>
      <c r="CH979" s="510">
        <v>1111</v>
      </c>
      <c r="CI979" s="510">
        <v>1994</v>
      </c>
      <c r="CJ979" s="510">
        <v>6914235</v>
      </c>
      <c r="CK979" s="510">
        <v>3468</v>
      </c>
      <c r="CL979" s="510">
        <v>7254</v>
      </c>
      <c r="CM979" s="510">
        <v>935</v>
      </c>
      <c r="CN979" s="510">
        <v>3088398</v>
      </c>
      <c r="CO979" s="510">
        <v>3303</v>
      </c>
      <c r="CP979" s="510">
        <v>7186</v>
      </c>
      <c r="CQ979" s="510">
        <v>41642</v>
      </c>
      <c r="CR979" s="510">
        <v>134048953</v>
      </c>
      <c r="CS979" s="510">
        <v>3219</v>
      </c>
      <c r="CT979" s="510">
        <v>7075</v>
      </c>
      <c r="CU979" s="510">
        <v>1340</v>
      </c>
      <c r="CV979" s="510">
        <v>14153826</v>
      </c>
      <c r="CW979" s="510">
        <v>10563</v>
      </c>
      <c r="CX979" s="510">
        <v>24539</v>
      </c>
      <c r="CY979" s="510">
        <v>258</v>
      </c>
      <c r="CZ979" s="510">
        <v>2894795</v>
      </c>
      <c r="DA979" s="510">
        <v>11220</v>
      </c>
      <c r="DB979" s="510">
        <v>29686</v>
      </c>
      <c r="DC979" s="510">
        <v>794</v>
      </c>
      <c r="DD979" s="510">
        <v>9204672</v>
      </c>
      <c r="DE979" s="510">
        <v>11593</v>
      </c>
      <c r="DF979" s="510">
        <v>26792</v>
      </c>
      <c r="DG979" s="510">
        <v>43</v>
      </c>
      <c r="DH979" s="510">
        <v>581797</v>
      </c>
      <c r="DI979" s="510">
        <v>13530</v>
      </c>
      <c r="DJ979" s="510">
        <v>36258</v>
      </c>
      <c r="DK979" s="510">
        <v>657</v>
      </c>
      <c r="DL979" s="510">
        <v>265609</v>
      </c>
      <c r="DM979" s="510">
        <v>404</v>
      </c>
      <c r="DN979" s="510">
        <v>725</v>
      </c>
      <c r="DO979" s="510">
        <v>6075</v>
      </c>
      <c r="DP979" s="510">
        <v>364540</v>
      </c>
      <c r="DQ979" s="510">
        <v>60</v>
      </c>
      <c r="DR979" s="510">
        <v>128</v>
      </c>
      <c r="DS979" s="510">
        <v>130</v>
      </c>
      <c r="DT979" s="510">
        <v>355891</v>
      </c>
      <c r="DU979" s="510">
        <v>2738</v>
      </c>
      <c r="DV979" s="510">
        <v>4953</v>
      </c>
      <c r="DW979" s="510">
        <v>116</v>
      </c>
      <c r="DX979" s="510"/>
      <c r="DY979" s="510"/>
      <c r="DZ979" s="510"/>
      <c r="EA979" s="510"/>
      <c r="EB979" s="510"/>
      <c r="EC979" s="510"/>
      <c r="ED979" s="510"/>
      <c r="EE979" s="510"/>
      <c r="EF979" s="510"/>
      <c r="EG979" s="510" t="s">
        <v>152</v>
      </c>
      <c r="EH979" s="510" t="s">
        <v>152</v>
      </c>
      <c r="EI979" s="510">
        <v>6</v>
      </c>
      <c r="EJ979" s="479"/>
      <c r="EK979" s="479"/>
      <c r="EL979" s="479"/>
      <c r="EM979" s="479"/>
      <c r="EN979" s="479"/>
      <c r="EO979" s="479"/>
      <c r="EP979" s="479"/>
      <c r="EQ979" s="479"/>
      <c r="ER979" s="479"/>
      <c r="ES979" s="479"/>
      <c r="ET979" s="479"/>
      <c r="EU979" s="479"/>
      <c r="EV979" s="479"/>
      <c r="EW979" s="479"/>
      <c r="EX979" s="479"/>
      <c r="EY979" s="479"/>
      <c r="EZ979" s="476"/>
      <c r="FA979" s="446">
        <f t="shared" si="2315"/>
        <v>8</v>
      </c>
      <c r="FB979" s="417">
        <f t="shared" si="2316"/>
        <v>2021</v>
      </c>
      <c r="FC979" s="448">
        <f t="shared" si="2328"/>
        <v>44409</v>
      </c>
      <c r="FD979" s="449">
        <f t="shared" si="2333"/>
        <v>31</v>
      </c>
      <c r="FE979" s="450"/>
      <c r="FF979" s="451">
        <f t="shared" si="2335"/>
        <v>0.65867938848530849</v>
      </c>
      <c r="FG979" s="450"/>
      <c r="FH979" s="452">
        <f t="shared" si="2317"/>
        <v>1.9740286941040948</v>
      </c>
      <c r="FI979" s="452">
        <f t="shared" si="2318"/>
        <v>1.4237092889307781</v>
      </c>
      <c r="FJ979" s="452">
        <f t="shared" si="2319"/>
        <v>1.996680642907058</v>
      </c>
      <c r="FK979" s="452">
        <f t="shared" si="2320"/>
        <v>1.4461914744933613</v>
      </c>
      <c r="FL979" s="452">
        <f t="shared" si="2321"/>
        <v>1.3881223216889906</v>
      </c>
      <c r="FM979" s="452">
        <f t="shared" si="2322"/>
        <v>1.070471831459918</v>
      </c>
      <c r="FN979" s="452">
        <f t="shared" si="2323"/>
        <v>1.5939493870528354</v>
      </c>
      <c r="FO979" s="452">
        <f t="shared" si="2324"/>
        <v>1.067746791884723</v>
      </c>
      <c r="FP979" s="452">
        <f t="shared" si="2325"/>
        <v>1.4728260869565217</v>
      </c>
      <c r="FQ979" s="452">
        <f t="shared" si="2326"/>
        <v>1.0815217391304348</v>
      </c>
      <c r="FR979" s="453"/>
      <c r="FS979" s="446">
        <f t="shared" si="2334"/>
        <v>307479</v>
      </c>
      <c r="FT979" s="446">
        <f t="shared" si="2334"/>
        <v>10146807</v>
      </c>
      <c r="FU979" s="446">
        <f t="shared" si="2334"/>
        <v>14861485</v>
      </c>
      <c r="FV979" s="446">
        <f t="shared" si="2334"/>
        <v>25828236</v>
      </c>
      <c r="FW979" s="446">
        <f t="shared" si="2334"/>
        <v>10618488</v>
      </c>
      <c r="FX979" s="446">
        <f t="shared" si="2334"/>
        <v>7464096</v>
      </c>
      <c r="FY979" s="446">
        <f t="shared" si="2334"/>
        <v>315830106</v>
      </c>
      <c r="FZ979" s="446">
        <f t="shared" si="2334"/>
        <v>376776439</v>
      </c>
      <c r="GA979" s="446">
        <f t="shared" si="2334"/>
        <v>5012896</v>
      </c>
      <c r="GB979" s="446"/>
      <c r="GC979" s="446"/>
      <c r="GD979" s="446">
        <f t="shared" ref="GD979:GM988" si="2336">IFERROR(HLOOKUP(GD$1,$H$5:$HA$10112,MATCH($A979,$A$5:$A$10112,0),0)*HLOOKUP(GD$2,$H$5:$HA$10112,MATCH($A979,$A$5:$A$10112,0),0),"-")</f>
        <v>65780</v>
      </c>
      <c r="GE979" s="446">
        <f t="shared" si="2336"/>
        <v>62867</v>
      </c>
      <c r="GF979" s="446">
        <f t="shared" si="2336"/>
        <v>10496728</v>
      </c>
      <c r="GG979" s="446">
        <f t="shared" si="2336"/>
        <v>14464476</v>
      </c>
      <c r="GH979" s="446">
        <f t="shared" si="2336"/>
        <v>6718910</v>
      </c>
      <c r="GI979" s="446">
        <f t="shared" si="2336"/>
        <v>294617150</v>
      </c>
      <c r="GJ979" s="446">
        <f t="shared" si="2336"/>
        <v>32882260</v>
      </c>
      <c r="GK979" s="446">
        <f t="shared" si="2336"/>
        <v>7658988</v>
      </c>
      <c r="GL979" s="446">
        <f t="shared" si="2336"/>
        <v>21272848</v>
      </c>
      <c r="GM979" s="446">
        <f t="shared" si="2336"/>
        <v>1559094</v>
      </c>
      <c r="GN979" s="446">
        <f t="shared" si="2304"/>
        <v>643890</v>
      </c>
      <c r="GO979" s="446">
        <f t="shared" si="2332"/>
        <v>476325</v>
      </c>
      <c r="GP979" s="446">
        <f t="shared" si="2332"/>
        <v>777600</v>
      </c>
      <c r="GQ979" s="446">
        <f t="shared" si="2332"/>
        <v>0</v>
      </c>
      <c r="GR979" s="446"/>
      <c r="GS979" s="446"/>
      <c r="GT979" s="446"/>
      <c r="GU979" s="446"/>
      <c r="GV979" s="416"/>
      <c r="GW979" s="402"/>
      <c r="GX979" s="402"/>
      <c r="GY979" s="402"/>
      <c r="GZ979" s="402"/>
      <c r="HA979" s="402"/>
    </row>
    <row r="980" spans="1:209" ht="9.75" customHeight="1" x14ac:dyDescent="0.2">
      <c r="A980" s="417" t="str">
        <f t="shared" si="2309"/>
        <v>2021-22AUGUSTRYA</v>
      </c>
      <c r="B980" s="458" t="str">
        <f t="shared" si="2330"/>
        <v>2021-22</v>
      </c>
      <c r="C980" s="402" t="s">
        <v>636</v>
      </c>
      <c r="D980" s="402" t="s">
        <v>653</v>
      </c>
      <c r="E980" s="402" t="s">
        <v>652</v>
      </c>
      <c r="F980" s="478" t="s">
        <v>452</v>
      </c>
      <c r="G980" s="478" t="s">
        <v>697</v>
      </c>
      <c r="H980" s="510">
        <v>139491</v>
      </c>
      <c r="I980" s="510">
        <v>110402</v>
      </c>
      <c r="J980" s="510">
        <v>369393</v>
      </c>
      <c r="K980" s="510">
        <v>3</v>
      </c>
      <c r="L980" s="510">
        <v>0</v>
      </c>
      <c r="M980" s="510">
        <v>0</v>
      </c>
      <c r="N980" s="510">
        <v>19</v>
      </c>
      <c r="O980" s="510">
        <v>82</v>
      </c>
      <c r="P980" s="510">
        <v>185</v>
      </c>
      <c r="Q980" s="510">
        <v>0</v>
      </c>
      <c r="R980" s="510">
        <v>238</v>
      </c>
      <c r="S980" s="510">
        <v>98691</v>
      </c>
      <c r="T980" s="510">
        <v>8368</v>
      </c>
      <c r="U980" s="510">
        <v>5138</v>
      </c>
      <c r="V980" s="510">
        <v>48294</v>
      </c>
      <c r="W980" s="510">
        <v>19915</v>
      </c>
      <c r="X980" s="510">
        <v>1252</v>
      </c>
      <c r="Y980" s="510">
        <v>3776544</v>
      </c>
      <c r="Z980" s="510">
        <v>451</v>
      </c>
      <c r="AA980" s="510">
        <v>797</v>
      </c>
      <c r="AB980" s="510">
        <v>2687723</v>
      </c>
      <c r="AC980" s="510">
        <v>523</v>
      </c>
      <c r="AD980" s="510">
        <v>944</v>
      </c>
      <c r="AE980" s="510">
        <v>66126590</v>
      </c>
      <c r="AF980" s="510">
        <v>1369</v>
      </c>
      <c r="AG980" s="510">
        <v>2765</v>
      </c>
      <c r="AH980" s="510">
        <v>135067713</v>
      </c>
      <c r="AI980" s="510">
        <v>6782</v>
      </c>
      <c r="AJ980" s="510">
        <v>15688</v>
      </c>
      <c r="AK980" s="510">
        <v>9920685</v>
      </c>
      <c r="AL980" s="510">
        <v>7924</v>
      </c>
      <c r="AM980" s="510">
        <v>17697</v>
      </c>
      <c r="AN980" s="510"/>
      <c r="AO980" s="510"/>
      <c r="AP980" s="510"/>
      <c r="AQ980" s="510"/>
      <c r="AR980" s="510"/>
      <c r="AS980" s="510"/>
      <c r="AT980" s="510">
        <v>15452</v>
      </c>
      <c r="AU980" s="510">
        <v>2285</v>
      </c>
      <c r="AV980" s="510">
        <v>5373</v>
      </c>
      <c r="AW980" s="510">
        <v>5059</v>
      </c>
      <c r="AX980" s="510">
        <v>686</v>
      </c>
      <c r="AY980" s="510">
        <v>7108</v>
      </c>
      <c r="AZ980" s="510">
        <v>2177</v>
      </c>
      <c r="BA980" s="510"/>
      <c r="BB980" s="510"/>
      <c r="BC980" s="510"/>
      <c r="BD980" s="510"/>
      <c r="BE980" s="510"/>
      <c r="BF980" s="510"/>
      <c r="BG980" s="510"/>
      <c r="BH980" s="510"/>
      <c r="BI980" s="510">
        <v>46376</v>
      </c>
      <c r="BJ980" s="510">
        <v>5702</v>
      </c>
      <c r="BK980" s="510">
        <v>31161</v>
      </c>
      <c r="BL980" s="510">
        <v>83239</v>
      </c>
      <c r="BM980" s="510">
        <v>17335</v>
      </c>
      <c r="BN980" s="510">
        <v>11896</v>
      </c>
      <c r="BO980" s="510">
        <v>10341</v>
      </c>
      <c r="BP980" s="510">
        <v>7302</v>
      </c>
      <c r="BQ980" s="510">
        <v>65331</v>
      </c>
      <c r="BR980" s="510">
        <v>50657</v>
      </c>
      <c r="BS980" s="510">
        <v>40611</v>
      </c>
      <c r="BT980" s="510">
        <v>20908</v>
      </c>
      <c r="BU980" s="510">
        <v>3368</v>
      </c>
      <c r="BV980" s="510">
        <v>1311</v>
      </c>
      <c r="BW980" s="510">
        <v>114</v>
      </c>
      <c r="BX980" s="510">
        <v>62153</v>
      </c>
      <c r="BY980" s="510">
        <v>545</v>
      </c>
      <c r="BZ980" s="510">
        <v>874</v>
      </c>
      <c r="CA980" s="510">
        <v>86</v>
      </c>
      <c r="CB980" s="510">
        <v>37798</v>
      </c>
      <c r="CC980" s="510">
        <v>440</v>
      </c>
      <c r="CD980" s="510">
        <v>764</v>
      </c>
      <c r="CE980" s="510">
        <v>8168</v>
      </c>
      <c r="CF980" s="510">
        <v>3676593</v>
      </c>
      <c r="CG980" s="510">
        <v>450</v>
      </c>
      <c r="CH980" s="510">
        <v>795</v>
      </c>
      <c r="CI980" s="510">
        <v>4419</v>
      </c>
      <c r="CJ980" s="510">
        <v>5728641</v>
      </c>
      <c r="CK980" s="510">
        <v>1296</v>
      </c>
      <c r="CL980" s="510">
        <v>2604</v>
      </c>
      <c r="CM980" s="510">
        <v>1000</v>
      </c>
      <c r="CN980" s="510">
        <v>1608949</v>
      </c>
      <c r="CO980" s="510">
        <v>1609</v>
      </c>
      <c r="CP980" s="510">
        <v>3404</v>
      </c>
      <c r="CQ980" s="510">
        <v>42875</v>
      </c>
      <c r="CR980" s="510">
        <v>58789000</v>
      </c>
      <c r="CS980" s="510">
        <v>1371</v>
      </c>
      <c r="CT980" s="510">
        <v>2769</v>
      </c>
      <c r="CU980" s="510">
        <v>2731</v>
      </c>
      <c r="CV980" s="510">
        <v>15757774</v>
      </c>
      <c r="CW980" s="510">
        <v>5770</v>
      </c>
      <c r="CX980" s="510">
        <v>12334</v>
      </c>
      <c r="CY980" s="510">
        <v>537</v>
      </c>
      <c r="CZ980" s="510">
        <v>3623964</v>
      </c>
      <c r="DA980" s="510">
        <v>6749</v>
      </c>
      <c r="DB980" s="510">
        <v>18198</v>
      </c>
      <c r="DC980" s="510">
        <v>1546</v>
      </c>
      <c r="DD980" s="510">
        <v>10543196</v>
      </c>
      <c r="DE980" s="510">
        <v>6820</v>
      </c>
      <c r="DF980" s="510">
        <v>15357</v>
      </c>
      <c r="DG980" s="510">
        <v>181</v>
      </c>
      <c r="DH980" s="510">
        <v>1808782</v>
      </c>
      <c r="DI980" s="510">
        <v>9993</v>
      </c>
      <c r="DJ980" s="510">
        <v>27781</v>
      </c>
      <c r="DK980" s="510">
        <v>324</v>
      </c>
      <c r="DL980" s="510">
        <v>104477</v>
      </c>
      <c r="DM980" s="510">
        <v>322</v>
      </c>
      <c r="DN980" s="510">
        <v>566</v>
      </c>
      <c r="DO980" s="510">
        <v>4772</v>
      </c>
      <c r="DP980" s="510">
        <v>131444</v>
      </c>
      <c r="DQ980" s="510">
        <v>28</v>
      </c>
      <c r="DR980" s="510">
        <v>46</v>
      </c>
      <c r="DS980" s="510">
        <v>142</v>
      </c>
      <c r="DT980" s="510">
        <v>184624</v>
      </c>
      <c r="DU980" s="510">
        <v>1300</v>
      </c>
      <c r="DV980" s="510">
        <v>2445</v>
      </c>
      <c r="DW980" s="510">
        <v>135</v>
      </c>
      <c r="DX980" s="510"/>
      <c r="DY980" s="510"/>
      <c r="DZ980" s="510"/>
      <c r="EA980" s="510"/>
      <c r="EB980" s="510"/>
      <c r="EC980" s="510"/>
      <c r="ED980" s="510"/>
      <c r="EE980" s="510"/>
      <c r="EF980" s="510"/>
      <c r="EG980" s="510" t="s">
        <v>152</v>
      </c>
      <c r="EH980" s="510" t="s">
        <v>152</v>
      </c>
      <c r="EI980" s="510">
        <v>177</v>
      </c>
      <c r="EJ980" s="479"/>
      <c r="EK980" s="479"/>
      <c r="EL980" s="479"/>
      <c r="EM980" s="479"/>
      <c r="EN980" s="479"/>
      <c r="EO980" s="479"/>
      <c r="EP980" s="479"/>
      <c r="EQ980" s="479"/>
      <c r="ER980" s="479"/>
      <c r="ES980" s="479"/>
      <c r="ET980" s="479"/>
      <c r="EU980" s="479"/>
      <c r="EV980" s="479"/>
      <c r="EW980" s="479"/>
      <c r="EX980" s="479"/>
      <c r="EY980" s="479"/>
      <c r="EZ980" s="476"/>
      <c r="FA980" s="446">
        <f t="shared" si="2315"/>
        <v>8</v>
      </c>
      <c r="FB980" s="417">
        <f t="shared" si="2316"/>
        <v>2021</v>
      </c>
      <c r="FC980" s="448">
        <f t="shared" si="2328"/>
        <v>44409</v>
      </c>
      <c r="FD980" s="449">
        <f t="shared" si="2333"/>
        <v>31</v>
      </c>
      <c r="FE980" s="450"/>
      <c r="FF980" s="451">
        <f t="shared" si="2335"/>
        <v>0.58316021019186115</v>
      </c>
      <c r="FG980" s="450"/>
      <c r="FH980" s="452">
        <f t="shared" si="2317"/>
        <v>2.0715822179732313</v>
      </c>
      <c r="FI980" s="452">
        <f t="shared" si="2318"/>
        <v>1.4216061185468452</v>
      </c>
      <c r="FJ980" s="452">
        <f t="shared" si="2319"/>
        <v>2.0126508369015181</v>
      </c>
      <c r="FK980" s="452">
        <f t="shared" si="2320"/>
        <v>1.4211755546905411</v>
      </c>
      <c r="FL980" s="452">
        <f t="shared" si="2321"/>
        <v>1.3527767424524786</v>
      </c>
      <c r="FM980" s="452">
        <f t="shared" si="2322"/>
        <v>1.0489294736406178</v>
      </c>
      <c r="FN980" s="452">
        <f t="shared" si="2323"/>
        <v>2.0392166708511175</v>
      </c>
      <c r="FO980" s="452">
        <f t="shared" si="2324"/>
        <v>1.049861913130806</v>
      </c>
      <c r="FP980" s="452">
        <f t="shared" si="2325"/>
        <v>2.6900958466453675</v>
      </c>
      <c r="FQ980" s="452">
        <f t="shared" si="2326"/>
        <v>1.0471246006389776</v>
      </c>
      <c r="FR980" s="453"/>
      <c r="FS980" s="446">
        <f t="shared" si="2334"/>
        <v>0</v>
      </c>
      <c r="FT980" s="446">
        <f t="shared" si="2334"/>
        <v>0</v>
      </c>
      <c r="FU980" s="446">
        <f t="shared" si="2334"/>
        <v>2097638</v>
      </c>
      <c r="FV980" s="446">
        <f t="shared" si="2334"/>
        <v>9052964</v>
      </c>
      <c r="FW980" s="446">
        <f t="shared" si="2334"/>
        <v>6669296</v>
      </c>
      <c r="FX980" s="446">
        <f t="shared" si="2334"/>
        <v>4850272</v>
      </c>
      <c r="FY980" s="446">
        <f t="shared" si="2334"/>
        <v>133532910</v>
      </c>
      <c r="FZ980" s="446">
        <f t="shared" si="2334"/>
        <v>312426520</v>
      </c>
      <c r="GA980" s="446">
        <f t="shared" si="2334"/>
        <v>22156644</v>
      </c>
      <c r="GB980" s="446"/>
      <c r="GC980" s="446"/>
      <c r="GD980" s="446">
        <f t="shared" si="2336"/>
        <v>99636</v>
      </c>
      <c r="GE980" s="446">
        <f t="shared" si="2336"/>
        <v>65704</v>
      </c>
      <c r="GF980" s="446">
        <f t="shared" si="2336"/>
        <v>6493560</v>
      </c>
      <c r="GG980" s="446">
        <f t="shared" si="2336"/>
        <v>11507076</v>
      </c>
      <c r="GH980" s="446">
        <f t="shared" si="2336"/>
        <v>3404000</v>
      </c>
      <c r="GI980" s="446">
        <f t="shared" si="2336"/>
        <v>118720875</v>
      </c>
      <c r="GJ980" s="446">
        <f t="shared" si="2336"/>
        <v>33684154</v>
      </c>
      <c r="GK980" s="446">
        <f t="shared" si="2336"/>
        <v>9772326</v>
      </c>
      <c r="GL980" s="446">
        <f t="shared" si="2336"/>
        <v>23741922</v>
      </c>
      <c r="GM980" s="446">
        <f t="shared" si="2336"/>
        <v>5028361</v>
      </c>
      <c r="GN980" s="446">
        <f t="shared" si="2304"/>
        <v>347190</v>
      </c>
      <c r="GO980" s="446">
        <f t="shared" si="2332"/>
        <v>183384</v>
      </c>
      <c r="GP980" s="446">
        <f t="shared" si="2332"/>
        <v>219512</v>
      </c>
      <c r="GQ980" s="446">
        <f t="shared" si="2332"/>
        <v>0</v>
      </c>
      <c r="GR980" s="446"/>
      <c r="GS980" s="446"/>
      <c r="GT980" s="446"/>
      <c r="GU980" s="446"/>
      <c r="GV980" s="416"/>
      <c r="GW980" s="402"/>
      <c r="GX980" s="402"/>
      <c r="GY980" s="402"/>
      <c r="GZ980" s="402"/>
      <c r="HA980" s="402"/>
    </row>
    <row r="981" spans="1:209" ht="9.75" customHeight="1" x14ac:dyDescent="0.2">
      <c r="A981" s="485" t="str">
        <f t="shared" si="2309"/>
        <v>2021-22AUGUSTRX8</v>
      </c>
      <c r="B981" s="503" t="str">
        <f t="shared" si="2330"/>
        <v>2021-22</v>
      </c>
      <c r="C981" s="436" t="s">
        <v>636</v>
      </c>
      <c r="D981" s="436" t="s">
        <v>646</v>
      </c>
      <c r="E981" s="436" t="s">
        <v>645</v>
      </c>
      <c r="F981" s="504" t="s">
        <v>450</v>
      </c>
      <c r="G981" s="504" t="s">
        <v>696</v>
      </c>
      <c r="H981" s="522">
        <v>114485</v>
      </c>
      <c r="I981" s="522">
        <v>70671</v>
      </c>
      <c r="J981" s="522">
        <v>2696778</v>
      </c>
      <c r="K981" s="522">
        <v>38</v>
      </c>
      <c r="L981" s="522">
        <v>1</v>
      </c>
      <c r="M981" s="522">
        <v>125</v>
      </c>
      <c r="N981" s="522">
        <v>183</v>
      </c>
      <c r="O981" s="522">
        <v>294</v>
      </c>
      <c r="P981" s="522">
        <v>269</v>
      </c>
      <c r="Q981" s="522">
        <v>216</v>
      </c>
      <c r="R981" s="522">
        <v>230</v>
      </c>
      <c r="S981" s="522">
        <v>73534</v>
      </c>
      <c r="T981" s="522">
        <v>6965</v>
      </c>
      <c r="U981" s="522">
        <v>4883</v>
      </c>
      <c r="V981" s="522">
        <v>41088</v>
      </c>
      <c r="W981" s="522">
        <v>10829</v>
      </c>
      <c r="X981" s="522">
        <v>238</v>
      </c>
      <c r="Y981" s="522">
        <v>3724973</v>
      </c>
      <c r="Z981" s="522">
        <v>535</v>
      </c>
      <c r="AA981" s="522">
        <v>923</v>
      </c>
      <c r="AB981" s="522">
        <v>3077178</v>
      </c>
      <c r="AC981" s="522">
        <v>630</v>
      </c>
      <c r="AD981" s="522">
        <v>1117</v>
      </c>
      <c r="AE981" s="522">
        <v>91937316</v>
      </c>
      <c r="AF981" s="522">
        <v>2238</v>
      </c>
      <c r="AG981" s="522">
        <v>4876</v>
      </c>
      <c r="AH981" s="522">
        <v>80945194</v>
      </c>
      <c r="AI981" s="522">
        <v>7475</v>
      </c>
      <c r="AJ981" s="522">
        <v>17575</v>
      </c>
      <c r="AK981" s="522">
        <v>2700173</v>
      </c>
      <c r="AL981" s="522">
        <v>11345</v>
      </c>
      <c r="AM981" s="522">
        <v>29744</v>
      </c>
      <c r="AN981" s="522"/>
      <c r="AO981" s="522"/>
      <c r="AP981" s="522"/>
      <c r="AQ981" s="522"/>
      <c r="AR981" s="522"/>
      <c r="AS981" s="522"/>
      <c r="AT981" s="522">
        <v>8306</v>
      </c>
      <c r="AU981" s="522">
        <v>854</v>
      </c>
      <c r="AV981" s="522">
        <v>1526</v>
      </c>
      <c r="AW981" s="522">
        <v>6580</v>
      </c>
      <c r="AX981" s="522">
        <v>2957</v>
      </c>
      <c r="AY981" s="522">
        <v>2969</v>
      </c>
      <c r="AZ981" s="522">
        <v>1333</v>
      </c>
      <c r="BA981" s="522"/>
      <c r="BB981" s="522"/>
      <c r="BC981" s="522"/>
      <c r="BD981" s="522"/>
      <c r="BE981" s="522"/>
      <c r="BF981" s="522"/>
      <c r="BG981" s="522"/>
      <c r="BH981" s="522"/>
      <c r="BI981" s="522">
        <v>39244</v>
      </c>
      <c r="BJ981" s="522">
        <v>5186</v>
      </c>
      <c r="BK981" s="522">
        <v>20798</v>
      </c>
      <c r="BL981" s="522">
        <v>65228</v>
      </c>
      <c r="BM981" s="522">
        <v>12566</v>
      </c>
      <c r="BN981" s="522">
        <v>9947</v>
      </c>
      <c r="BO981" s="522">
        <v>8593</v>
      </c>
      <c r="BP981" s="522">
        <v>6896</v>
      </c>
      <c r="BQ981" s="522">
        <v>53620</v>
      </c>
      <c r="BR981" s="522">
        <v>43841</v>
      </c>
      <c r="BS981" s="522">
        <v>16244</v>
      </c>
      <c r="BT981" s="522">
        <v>11676</v>
      </c>
      <c r="BU981" s="522">
        <v>342</v>
      </c>
      <c r="BV981" s="522">
        <v>255</v>
      </c>
      <c r="BW981" s="522">
        <v>201</v>
      </c>
      <c r="BX981" s="522">
        <v>107174</v>
      </c>
      <c r="BY981" s="522">
        <v>533</v>
      </c>
      <c r="BZ981" s="522">
        <v>908</v>
      </c>
      <c r="CA981" s="522">
        <v>46</v>
      </c>
      <c r="CB981" s="522">
        <v>27419</v>
      </c>
      <c r="CC981" s="522">
        <v>596</v>
      </c>
      <c r="CD981" s="522">
        <v>1064</v>
      </c>
      <c r="CE981" s="522">
        <v>6718</v>
      </c>
      <c r="CF981" s="522">
        <v>3590380</v>
      </c>
      <c r="CG981" s="522">
        <v>534</v>
      </c>
      <c r="CH981" s="522">
        <v>923</v>
      </c>
      <c r="CI981" s="522">
        <v>3514</v>
      </c>
      <c r="CJ981" s="522">
        <v>8312250</v>
      </c>
      <c r="CK981" s="522">
        <v>2365</v>
      </c>
      <c r="CL981" s="522">
        <v>4973</v>
      </c>
      <c r="CM981" s="522">
        <v>989</v>
      </c>
      <c r="CN981" s="522">
        <v>2324076</v>
      </c>
      <c r="CO981" s="522">
        <v>2350</v>
      </c>
      <c r="CP981" s="522">
        <v>5508</v>
      </c>
      <c r="CQ981" s="522">
        <v>36585</v>
      </c>
      <c r="CR981" s="522">
        <v>81300990</v>
      </c>
      <c r="CS981" s="522">
        <v>2222</v>
      </c>
      <c r="CT981" s="522">
        <v>4838</v>
      </c>
      <c r="CU981" s="522">
        <v>2140</v>
      </c>
      <c r="CV981" s="522">
        <v>16388343</v>
      </c>
      <c r="CW981" s="522">
        <v>7658</v>
      </c>
      <c r="CX981" s="522">
        <v>16976</v>
      </c>
      <c r="CY981" s="522">
        <v>1606</v>
      </c>
      <c r="CZ981" s="522">
        <v>12417025</v>
      </c>
      <c r="DA981" s="522">
        <v>7732</v>
      </c>
      <c r="DB981" s="522">
        <v>18722</v>
      </c>
      <c r="DC981" s="522">
        <v>1433</v>
      </c>
      <c r="DD981" s="522">
        <v>17751568</v>
      </c>
      <c r="DE981" s="522">
        <v>12388</v>
      </c>
      <c r="DF981" s="522">
        <v>28715</v>
      </c>
      <c r="DG981" s="522">
        <v>699</v>
      </c>
      <c r="DH981" s="522">
        <v>7944173</v>
      </c>
      <c r="DI981" s="522">
        <v>11365</v>
      </c>
      <c r="DJ981" s="522">
        <v>29140</v>
      </c>
      <c r="DK981" s="522">
        <v>213</v>
      </c>
      <c r="DL981" s="522">
        <v>77457</v>
      </c>
      <c r="DM981" s="522">
        <v>364</v>
      </c>
      <c r="DN981" s="522">
        <v>631</v>
      </c>
      <c r="DO981" s="522">
        <v>3544</v>
      </c>
      <c r="DP981" s="522">
        <v>209170</v>
      </c>
      <c r="DQ981" s="522">
        <v>59</v>
      </c>
      <c r="DR981" s="522">
        <v>141</v>
      </c>
      <c r="DS981" s="522">
        <v>71</v>
      </c>
      <c r="DT981" s="522">
        <v>140177</v>
      </c>
      <c r="DU981" s="522">
        <v>1974</v>
      </c>
      <c r="DV981" s="522">
        <v>4106</v>
      </c>
      <c r="DW981" s="522">
        <v>63</v>
      </c>
      <c r="DX981" s="522"/>
      <c r="DY981" s="522"/>
      <c r="DZ981" s="522"/>
      <c r="EA981" s="522"/>
      <c r="EB981" s="522"/>
      <c r="EC981" s="522"/>
      <c r="ED981" s="522"/>
      <c r="EE981" s="522"/>
      <c r="EF981" s="522"/>
      <c r="EG981" s="522" t="s">
        <v>152</v>
      </c>
      <c r="EH981" s="522" t="s">
        <v>152</v>
      </c>
      <c r="EI981" s="522">
        <v>0</v>
      </c>
      <c r="EJ981" s="483"/>
      <c r="EK981" s="483"/>
      <c r="EL981" s="483"/>
      <c r="EM981" s="483"/>
      <c r="EN981" s="483"/>
      <c r="EO981" s="483"/>
      <c r="EP981" s="483"/>
      <c r="EQ981" s="483"/>
      <c r="ER981" s="483"/>
      <c r="ES981" s="483"/>
      <c r="ET981" s="483"/>
      <c r="EU981" s="483"/>
      <c r="EV981" s="483"/>
      <c r="EW981" s="483"/>
      <c r="EX981" s="483"/>
      <c r="EY981" s="483"/>
      <c r="EZ981" s="484"/>
      <c r="FA981" s="468">
        <f t="shared" si="2315"/>
        <v>8</v>
      </c>
      <c r="FB981" s="485">
        <f t="shared" si="2316"/>
        <v>2021</v>
      </c>
      <c r="FC981" s="486">
        <f t="shared" si="2328"/>
        <v>44409</v>
      </c>
      <c r="FD981" s="470">
        <f t="shared" si="2333"/>
        <v>31</v>
      </c>
      <c r="FE981" s="471"/>
      <c r="FF981" s="517">
        <f t="shared" si="2335"/>
        <v>0.52927120669056149</v>
      </c>
      <c r="FG981" s="471"/>
      <c r="FH981" s="487">
        <f t="shared" si="2317"/>
        <v>1.8041636755204595</v>
      </c>
      <c r="FI981" s="487">
        <f t="shared" si="2318"/>
        <v>1.4281407035175879</v>
      </c>
      <c r="FJ981" s="487">
        <f t="shared" si="2319"/>
        <v>1.7597788244931394</v>
      </c>
      <c r="FK981" s="487">
        <f t="shared" si="2320"/>
        <v>1.4122465697317224</v>
      </c>
      <c r="FL981" s="487">
        <f t="shared" si="2321"/>
        <v>1.3050038940809969</v>
      </c>
      <c r="FM981" s="487">
        <f t="shared" si="2322"/>
        <v>1.0670025311526479</v>
      </c>
      <c r="FN981" s="487">
        <f t="shared" si="2323"/>
        <v>1.50004617231508</v>
      </c>
      <c r="FO981" s="487">
        <f t="shared" si="2324"/>
        <v>1.0782159017453135</v>
      </c>
      <c r="FP981" s="487">
        <f t="shared" si="2325"/>
        <v>1.4369747899159664</v>
      </c>
      <c r="FQ981" s="487">
        <f t="shared" si="2326"/>
        <v>1.0714285714285714</v>
      </c>
      <c r="FR981" s="459"/>
      <c r="FS981" s="468">
        <f t="shared" si="2334"/>
        <v>70671</v>
      </c>
      <c r="FT981" s="468">
        <f t="shared" si="2334"/>
        <v>8833875</v>
      </c>
      <c r="FU981" s="468">
        <f t="shared" si="2334"/>
        <v>12932793</v>
      </c>
      <c r="FV981" s="468">
        <f t="shared" si="2334"/>
        <v>20777274</v>
      </c>
      <c r="FW981" s="468">
        <f t="shared" si="2334"/>
        <v>6428695</v>
      </c>
      <c r="FX981" s="468">
        <f t="shared" si="2334"/>
        <v>5454311</v>
      </c>
      <c r="FY981" s="468">
        <f t="shared" si="2334"/>
        <v>200345088</v>
      </c>
      <c r="FZ981" s="468">
        <f t="shared" si="2334"/>
        <v>190319675</v>
      </c>
      <c r="GA981" s="468">
        <f t="shared" si="2334"/>
        <v>7079072</v>
      </c>
      <c r="GB981" s="468"/>
      <c r="GC981" s="468"/>
      <c r="GD981" s="468">
        <f t="shared" si="2336"/>
        <v>182508</v>
      </c>
      <c r="GE981" s="468">
        <f t="shared" si="2336"/>
        <v>48944</v>
      </c>
      <c r="GF981" s="468">
        <f t="shared" si="2336"/>
        <v>6200714</v>
      </c>
      <c r="GG981" s="468">
        <f t="shared" si="2336"/>
        <v>17475122</v>
      </c>
      <c r="GH981" s="468">
        <f t="shared" si="2336"/>
        <v>5447412</v>
      </c>
      <c r="GI981" s="468">
        <f t="shared" si="2336"/>
        <v>176998230</v>
      </c>
      <c r="GJ981" s="468">
        <f t="shared" si="2336"/>
        <v>36328640</v>
      </c>
      <c r="GK981" s="468">
        <f t="shared" si="2336"/>
        <v>30067532</v>
      </c>
      <c r="GL981" s="468">
        <f t="shared" si="2336"/>
        <v>41148595</v>
      </c>
      <c r="GM981" s="468">
        <f t="shared" si="2336"/>
        <v>20368860</v>
      </c>
      <c r="GN981" s="468">
        <f t="shared" si="2304"/>
        <v>291526</v>
      </c>
      <c r="GO981" s="468">
        <f t="shared" si="2332"/>
        <v>134403</v>
      </c>
      <c r="GP981" s="468">
        <f t="shared" si="2332"/>
        <v>499704</v>
      </c>
      <c r="GQ981" s="468">
        <f t="shared" si="2332"/>
        <v>0</v>
      </c>
      <c r="GR981" s="468"/>
      <c r="GS981" s="468"/>
      <c r="GT981" s="468"/>
      <c r="GU981" s="468"/>
      <c r="GV981" s="425"/>
      <c r="GW981" s="402"/>
      <c r="GX981" s="402"/>
      <c r="GY981" s="402"/>
      <c r="GZ981" s="402"/>
      <c r="HA981" s="402"/>
    </row>
    <row r="982" spans="1:209" ht="9.75" customHeight="1" x14ac:dyDescent="0.2">
      <c r="A982" s="417" t="str">
        <f t="shared" si="2309"/>
        <v>2021-22SEPTEMBERRX9</v>
      </c>
      <c r="B982" s="458" t="str">
        <f t="shared" si="2330"/>
        <v>2021-22</v>
      </c>
      <c r="C982" s="400" t="s">
        <v>640</v>
      </c>
      <c r="D982" s="402" t="s">
        <v>653</v>
      </c>
      <c r="E982" s="402" t="s">
        <v>652</v>
      </c>
      <c r="F982" s="478" t="s">
        <v>451</v>
      </c>
      <c r="G982" s="478" t="s">
        <v>686</v>
      </c>
      <c r="H982" s="518">
        <v>108916</v>
      </c>
      <c r="I982" s="518">
        <v>89371</v>
      </c>
      <c r="J982" s="518">
        <v>2709844</v>
      </c>
      <c r="K982" s="518">
        <v>30</v>
      </c>
      <c r="L982" s="518">
        <v>2</v>
      </c>
      <c r="M982" s="518">
        <v>112</v>
      </c>
      <c r="N982" s="518">
        <v>173</v>
      </c>
      <c r="O982" s="518">
        <v>302</v>
      </c>
      <c r="P982" s="518">
        <v>409</v>
      </c>
      <c r="Q982" s="518">
        <v>2270</v>
      </c>
      <c r="R982" s="518">
        <v>521</v>
      </c>
      <c r="S982" s="518">
        <v>64753</v>
      </c>
      <c r="T982" s="518">
        <v>8222</v>
      </c>
      <c r="U982" s="518">
        <v>5228</v>
      </c>
      <c r="V982" s="518">
        <v>38687</v>
      </c>
      <c r="W982" s="518">
        <v>7468</v>
      </c>
      <c r="X982" s="518">
        <v>84</v>
      </c>
      <c r="Y982" s="518">
        <v>4664148</v>
      </c>
      <c r="Z982" s="518">
        <v>567</v>
      </c>
      <c r="AA982" s="518">
        <v>1021</v>
      </c>
      <c r="AB982" s="518">
        <v>5446710</v>
      </c>
      <c r="AC982" s="518">
        <v>1042</v>
      </c>
      <c r="AD982" s="518">
        <v>2335</v>
      </c>
      <c r="AE982" s="518">
        <v>121820684</v>
      </c>
      <c r="AF982" s="518">
        <v>3149</v>
      </c>
      <c r="AG982" s="518">
        <v>6789</v>
      </c>
      <c r="AH982" s="518">
        <v>88427653</v>
      </c>
      <c r="AI982" s="518">
        <v>11841</v>
      </c>
      <c r="AJ982" s="518">
        <v>28813</v>
      </c>
      <c r="AK982" s="518">
        <v>1211531</v>
      </c>
      <c r="AL982" s="518">
        <v>14423</v>
      </c>
      <c r="AM982" s="518">
        <v>33473</v>
      </c>
      <c r="AN982" s="518"/>
      <c r="AO982" s="518"/>
      <c r="AP982" s="518"/>
      <c r="AQ982" s="518"/>
      <c r="AR982" s="518"/>
      <c r="AS982" s="518"/>
      <c r="AT982" s="518">
        <v>7314</v>
      </c>
      <c r="AU982" s="518">
        <v>1386</v>
      </c>
      <c r="AV982" s="518">
        <v>774</v>
      </c>
      <c r="AW982" s="518">
        <v>36</v>
      </c>
      <c r="AX982" s="518">
        <v>4497</v>
      </c>
      <c r="AY982" s="518">
        <v>657</v>
      </c>
      <c r="AZ982" s="518">
        <v>3518</v>
      </c>
      <c r="BA982" s="518"/>
      <c r="BB982" s="518"/>
      <c r="BC982" s="518"/>
      <c r="BD982" s="518"/>
      <c r="BE982" s="518"/>
      <c r="BF982" s="518"/>
      <c r="BG982" s="518"/>
      <c r="BH982" s="518"/>
      <c r="BI982" s="518">
        <v>32834</v>
      </c>
      <c r="BJ982" s="518">
        <v>3411</v>
      </c>
      <c r="BK982" s="518">
        <v>21194</v>
      </c>
      <c r="BL982" s="518">
        <v>57439</v>
      </c>
      <c r="BM982" s="518">
        <v>14440</v>
      </c>
      <c r="BN982" s="518">
        <v>11337</v>
      </c>
      <c r="BO982" s="518">
        <v>9428</v>
      </c>
      <c r="BP982" s="518">
        <v>7485</v>
      </c>
      <c r="BQ982" s="518">
        <v>52440</v>
      </c>
      <c r="BR982" s="518">
        <v>41465</v>
      </c>
      <c r="BS982" s="518">
        <v>11310</v>
      </c>
      <c r="BT982" s="518">
        <v>8050</v>
      </c>
      <c r="BU982" s="518">
        <v>83</v>
      </c>
      <c r="BV982" s="518">
        <v>60</v>
      </c>
      <c r="BW982" s="518">
        <v>0</v>
      </c>
      <c r="BX982" s="518">
        <v>0</v>
      </c>
      <c r="BY982" s="518" t="s">
        <v>152</v>
      </c>
      <c r="BZ982" s="518" t="s">
        <v>152</v>
      </c>
      <c r="CA982" s="518">
        <v>12</v>
      </c>
      <c r="CB982" s="518">
        <v>12634</v>
      </c>
      <c r="CC982" s="518">
        <v>1053</v>
      </c>
      <c r="CD982" s="518">
        <v>1709</v>
      </c>
      <c r="CE982" s="518">
        <v>8210</v>
      </c>
      <c r="CF982" s="518">
        <v>4651514</v>
      </c>
      <c r="CG982" s="518">
        <v>567</v>
      </c>
      <c r="CH982" s="518">
        <v>1020</v>
      </c>
      <c r="CI982" s="518">
        <v>613</v>
      </c>
      <c r="CJ982" s="518">
        <v>2172021</v>
      </c>
      <c r="CK982" s="518">
        <v>3543</v>
      </c>
      <c r="CL982" s="518">
        <v>7361</v>
      </c>
      <c r="CM982" s="518">
        <v>992</v>
      </c>
      <c r="CN982" s="518">
        <v>3422040</v>
      </c>
      <c r="CO982" s="518">
        <v>3450</v>
      </c>
      <c r="CP982" s="518">
        <v>7445</v>
      </c>
      <c r="CQ982" s="518">
        <v>37082</v>
      </c>
      <c r="CR982" s="518">
        <v>116226623</v>
      </c>
      <c r="CS982" s="518">
        <v>3134</v>
      </c>
      <c r="CT982" s="518">
        <v>6754</v>
      </c>
      <c r="CU982" s="518">
        <v>6</v>
      </c>
      <c r="CV982" s="518">
        <v>98832</v>
      </c>
      <c r="CW982" s="518">
        <v>16472</v>
      </c>
      <c r="CX982" s="518">
        <v>35262</v>
      </c>
      <c r="CY982" s="518">
        <v>274</v>
      </c>
      <c r="CZ982" s="518">
        <v>3844185</v>
      </c>
      <c r="DA982" s="518">
        <v>14030</v>
      </c>
      <c r="DB982" s="518">
        <v>35123</v>
      </c>
      <c r="DC982" s="518">
        <v>2079</v>
      </c>
      <c r="DD982" s="518">
        <v>16967942</v>
      </c>
      <c r="DE982" s="518">
        <v>8162</v>
      </c>
      <c r="DF982" s="518">
        <v>16056</v>
      </c>
      <c r="DG982" s="518">
        <v>83</v>
      </c>
      <c r="DH982" s="518">
        <v>1235909</v>
      </c>
      <c r="DI982" s="518">
        <v>14890</v>
      </c>
      <c r="DJ982" s="518">
        <v>37768</v>
      </c>
      <c r="DK982" s="518">
        <v>335</v>
      </c>
      <c r="DL982" s="518">
        <v>98378</v>
      </c>
      <c r="DM982" s="518">
        <v>294</v>
      </c>
      <c r="DN982" s="518">
        <v>485</v>
      </c>
      <c r="DO982" s="518">
        <v>4668</v>
      </c>
      <c r="DP982" s="518">
        <v>376841</v>
      </c>
      <c r="DQ982" s="518">
        <v>81</v>
      </c>
      <c r="DR982" s="518">
        <v>190</v>
      </c>
      <c r="DS982" s="518">
        <v>30</v>
      </c>
      <c r="DT982" s="518">
        <v>68244</v>
      </c>
      <c r="DU982" s="518">
        <v>2275</v>
      </c>
      <c r="DV982" s="518">
        <v>4156</v>
      </c>
      <c r="DW982" s="518">
        <v>25</v>
      </c>
      <c r="DX982" s="518"/>
      <c r="DY982" s="518"/>
      <c r="DZ982" s="518"/>
      <c r="EA982" s="518"/>
      <c r="EB982" s="518"/>
      <c r="EC982" s="518"/>
      <c r="ED982" s="518"/>
      <c r="EE982" s="518"/>
      <c r="EF982" s="518"/>
      <c r="EG982" s="518" t="s">
        <v>152</v>
      </c>
      <c r="EH982" s="518" t="s">
        <v>152</v>
      </c>
      <c r="EI982" s="518">
        <v>0</v>
      </c>
      <c r="EJ982" s="475"/>
      <c r="EK982" s="475"/>
      <c r="EL982" s="475"/>
      <c r="EM982" s="475"/>
      <c r="EN982" s="475"/>
      <c r="EO982" s="475"/>
      <c r="EP982" s="475"/>
      <c r="EQ982" s="475"/>
      <c r="ER982" s="475"/>
      <c r="ES982" s="475"/>
      <c r="ET982" s="475"/>
      <c r="EU982" s="475"/>
      <c r="EV982" s="475"/>
      <c r="EW982" s="475"/>
      <c r="EX982" s="475"/>
      <c r="EY982" s="475"/>
      <c r="EZ982" s="476"/>
      <c r="FA982" s="477">
        <f t="shared" si="2315"/>
        <v>9</v>
      </c>
      <c r="FB982" s="417">
        <f t="shared" si="2316"/>
        <v>2021</v>
      </c>
      <c r="FC982" s="448">
        <f t="shared" si="2328"/>
        <v>44440</v>
      </c>
      <c r="FD982" s="449">
        <f>DAY(EOMONTH($FC982,0))</f>
        <v>30</v>
      </c>
      <c r="FE982" s="450"/>
      <c r="FF982" s="451">
        <f t="shared" si="2335"/>
        <v>0.59746576219121972</v>
      </c>
      <c r="FG982" s="450"/>
      <c r="FH982" s="452">
        <f t="shared" si="2317"/>
        <v>1.756263682802238</v>
      </c>
      <c r="FI982" s="452">
        <f t="shared" si="2318"/>
        <v>1.3788615908538069</v>
      </c>
      <c r="FJ982" s="452">
        <f t="shared" si="2319"/>
        <v>1.8033664881407805</v>
      </c>
      <c r="FK982" s="452">
        <f t="shared" si="2320"/>
        <v>1.4317138485080336</v>
      </c>
      <c r="FL982" s="452">
        <f t="shared" si="2321"/>
        <v>1.355494093623181</v>
      </c>
      <c r="FM982" s="452">
        <f t="shared" si="2322"/>
        <v>1.0718070669734019</v>
      </c>
      <c r="FN982" s="452">
        <f t="shared" si="2323"/>
        <v>1.5144617032672738</v>
      </c>
      <c r="FO982" s="452">
        <f t="shared" si="2324"/>
        <v>1.0779325120514194</v>
      </c>
      <c r="FP982" s="452">
        <f t="shared" si="2325"/>
        <v>0.98809523809523814</v>
      </c>
      <c r="FQ982" s="452">
        <f t="shared" si="2326"/>
        <v>0.7142857142857143</v>
      </c>
      <c r="FR982" s="453"/>
      <c r="FS982" s="477">
        <f t="shared" si="2334"/>
        <v>178742</v>
      </c>
      <c r="FT982" s="477">
        <f t="shared" si="2334"/>
        <v>10009552</v>
      </c>
      <c r="FU982" s="477">
        <f t="shared" si="2334"/>
        <v>15461183</v>
      </c>
      <c r="FV982" s="477">
        <f t="shared" si="2334"/>
        <v>26990042</v>
      </c>
      <c r="FW982" s="477">
        <f t="shared" si="2334"/>
        <v>8394662</v>
      </c>
      <c r="FX982" s="477">
        <f t="shared" si="2334"/>
        <v>12207380</v>
      </c>
      <c r="FY982" s="477">
        <f t="shared" si="2334"/>
        <v>262646043</v>
      </c>
      <c r="FZ982" s="477">
        <f t="shared" si="2334"/>
        <v>215175484</v>
      </c>
      <c r="GA982" s="477">
        <f t="shared" si="2334"/>
        <v>2811732</v>
      </c>
      <c r="GB982" s="477"/>
      <c r="GC982" s="477"/>
      <c r="GD982" s="477" t="str">
        <f t="shared" si="2336"/>
        <v>-</v>
      </c>
      <c r="GE982" s="477">
        <f t="shared" si="2336"/>
        <v>20508</v>
      </c>
      <c r="GF982" s="477">
        <f t="shared" si="2336"/>
        <v>8374200</v>
      </c>
      <c r="GG982" s="477">
        <f t="shared" si="2336"/>
        <v>4512293</v>
      </c>
      <c r="GH982" s="477">
        <f t="shared" si="2336"/>
        <v>7385440</v>
      </c>
      <c r="GI982" s="477">
        <f t="shared" si="2336"/>
        <v>250451828</v>
      </c>
      <c r="GJ982" s="477">
        <f t="shared" si="2336"/>
        <v>211572</v>
      </c>
      <c r="GK982" s="477">
        <f t="shared" si="2336"/>
        <v>9623702</v>
      </c>
      <c r="GL982" s="477">
        <f t="shared" si="2336"/>
        <v>33380424</v>
      </c>
      <c r="GM982" s="477">
        <f t="shared" si="2336"/>
        <v>3134744</v>
      </c>
      <c r="GN982" s="477">
        <f t="shared" si="2304"/>
        <v>124680</v>
      </c>
      <c r="GO982" s="477">
        <f t="shared" si="2332"/>
        <v>162475</v>
      </c>
      <c r="GP982" s="477">
        <f t="shared" si="2332"/>
        <v>886920</v>
      </c>
      <c r="GQ982" s="477">
        <f t="shared" si="2332"/>
        <v>0</v>
      </c>
      <c r="GR982" s="477"/>
      <c r="GS982" s="477"/>
      <c r="GT982" s="477"/>
      <c r="GU982" s="477"/>
      <c r="GV982" s="416"/>
      <c r="GW982" s="402"/>
      <c r="GX982" s="402"/>
      <c r="GY982" s="402"/>
      <c r="GZ982" s="402"/>
      <c r="HA982" s="402"/>
    </row>
    <row r="983" spans="1:209" ht="9.75" customHeight="1" x14ac:dyDescent="0.2">
      <c r="A983" s="417" t="str">
        <f t="shared" si="2309"/>
        <v>2021-22SEPTEMBERRYC</v>
      </c>
      <c r="B983" s="458" t="str">
        <f t="shared" si="2330"/>
        <v>2021-22</v>
      </c>
      <c r="C983" s="402" t="s">
        <v>640</v>
      </c>
      <c r="D983" s="402" t="s">
        <v>656</v>
      </c>
      <c r="E983" s="402" t="s">
        <v>466</v>
      </c>
      <c r="F983" s="478" t="s">
        <v>453</v>
      </c>
      <c r="G983" s="478" t="s">
        <v>687</v>
      </c>
      <c r="H983" s="510">
        <v>132042</v>
      </c>
      <c r="I983" s="510">
        <v>97417</v>
      </c>
      <c r="J983" s="510">
        <v>3651903</v>
      </c>
      <c r="K983" s="510">
        <v>37</v>
      </c>
      <c r="L983" s="510">
        <v>6</v>
      </c>
      <c r="M983" s="510">
        <v>117</v>
      </c>
      <c r="N983" s="510">
        <v>161</v>
      </c>
      <c r="O983" s="510">
        <v>247</v>
      </c>
      <c r="P983" s="510">
        <v>368</v>
      </c>
      <c r="Q983" s="510">
        <v>15</v>
      </c>
      <c r="R983" s="510">
        <v>2990</v>
      </c>
      <c r="S983" s="510">
        <v>74070</v>
      </c>
      <c r="T983" s="510">
        <v>7619</v>
      </c>
      <c r="U983" s="510">
        <v>4933</v>
      </c>
      <c r="V983" s="510">
        <v>44640</v>
      </c>
      <c r="W983" s="510">
        <v>10052</v>
      </c>
      <c r="X983" s="510">
        <v>222</v>
      </c>
      <c r="Y983" s="510">
        <v>4532303</v>
      </c>
      <c r="Z983" s="510">
        <v>595</v>
      </c>
      <c r="AA983" s="510">
        <v>1077</v>
      </c>
      <c r="AB983" s="510">
        <v>3035064</v>
      </c>
      <c r="AC983" s="510">
        <v>615</v>
      </c>
      <c r="AD983" s="510">
        <v>1137</v>
      </c>
      <c r="AE983" s="510">
        <v>130081536</v>
      </c>
      <c r="AF983" s="510">
        <v>2914</v>
      </c>
      <c r="AG983" s="510">
        <v>6291</v>
      </c>
      <c r="AH983" s="510">
        <v>90836869</v>
      </c>
      <c r="AI983" s="510">
        <v>9037</v>
      </c>
      <c r="AJ983" s="510">
        <v>22272</v>
      </c>
      <c r="AK983" s="510">
        <v>2632324</v>
      </c>
      <c r="AL983" s="510">
        <v>11857</v>
      </c>
      <c r="AM983" s="510">
        <v>32524</v>
      </c>
      <c r="AN983" s="510"/>
      <c r="AO983" s="510"/>
      <c r="AP983" s="510"/>
      <c r="AQ983" s="510"/>
      <c r="AR983" s="510"/>
      <c r="AS983" s="510"/>
      <c r="AT983" s="510">
        <v>7338</v>
      </c>
      <c r="AU983" s="510">
        <v>67</v>
      </c>
      <c r="AV983" s="510">
        <v>3954</v>
      </c>
      <c r="AW983" s="510">
        <v>763</v>
      </c>
      <c r="AX983" s="510">
        <v>24</v>
      </c>
      <c r="AY983" s="510">
        <v>3293</v>
      </c>
      <c r="AZ983" s="510">
        <v>646</v>
      </c>
      <c r="BA983" s="510"/>
      <c r="BB983" s="510"/>
      <c r="BC983" s="510"/>
      <c r="BD983" s="510"/>
      <c r="BE983" s="510"/>
      <c r="BF983" s="510"/>
      <c r="BG983" s="510"/>
      <c r="BH983" s="510"/>
      <c r="BI983" s="510">
        <v>39928</v>
      </c>
      <c r="BJ983" s="510">
        <v>2315</v>
      </c>
      <c r="BK983" s="510">
        <v>24489</v>
      </c>
      <c r="BL983" s="510">
        <v>66732</v>
      </c>
      <c r="BM983" s="510">
        <v>16899</v>
      </c>
      <c r="BN983" s="510">
        <v>11684</v>
      </c>
      <c r="BO983" s="510">
        <v>10770</v>
      </c>
      <c r="BP983" s="510">
        <v>7563</v>
      </c>
      <c r="BQ983" s="510">
        <v>70496</v>
      </c>
      <c r="BR983" s="510">
        <v>48534</v>
      </c>
      <c r="BS983" s="510">
        <v>19449</v>
      </c>
      <c r="BT983" s="510">
        <v>11464</v>
      </c>
      <c r="BU983" s="510">
        <v>390</v>
      </c>
      <c r="BV983" s="510">
        <v>246</v>
      </c>
      <c r="BW983" s="510">
        <v>8</v>
      </c>
      <c r="BX983" s="510">
        <v>3651</v>
      </c>
      <c r="BY983" s="510">
        <v>456</v>
      </c>
      <c r="BZ983" s="510">
        <v>656</v>
      </c>
      <c r="CA983" s="510">
        <v>0</v>
      </c>
      <c r="CB983" s="510">
        <v>0</v>
      </c>
      <c r="CC983" s="510" t="s">
        <v>152</v>
      </c>
      <c r="CD983" s="510" t="s">
        <v>152</v>
      </c>
      <c r="CE983" s="510">
        <v>7611</v>
      </c>
      <c r="CF983" s="510">
        <v>4528652</v>
      </c>
      <c r="CG983" s="510">
        <v>595</v>
      </c>
      <c r="CH983" s="510">
        <v>1077</v>
      </c>
      <c r="CI983" s="510">
        <v>2988</v>
      </c>
      <c r="CJ983" s="510">
        <v>8877598</v>
      </c>
      <c r="CK983" s="510">
        <v>2971</v>
      </c>
      <c r="CL983" s="510">
        <v>6167</v>
      </c>
      <c r="CM983" s="510">
        <v>972</v>
      </c>
      <c r="CN983" s="510">
        <v>2982443</v>
      </c>
      <c r="CO983" s="510">
        <v>3068</v>
      </c>
      <c r="CP983" s="510">
        <v>6961</v>
      </c>
      <c r="CQ983" s="510">
        <v>40680</v>
      </c>
      <c r="CR983" s="510">
        <v>118221495</v>
      </c>
      <c r="CS983" s="510">
        <v>2906</v>
      </c>
      <c r="CT983" s="510">
        <v>6288</v>
      </c>
      <c r="CU983" s="510">
        <v>391</v>
      </c>
      <c r="CV983" s="510">
        <v>4610078</v>
      </c>
      <c r="CW983" s="510">
        <v>11790</v>
      </c>
      <c r="CX983" s="510">
        <v>33171</v>
      </c>
      <c r="CY983" s="510">
        <v>111</v>
      </c>
      <c r="CZ983" s="510">
        <v>1144334</v>
      </c>
      <c r="DA983" s="510">
        <v>10309</v>
      </c>
      <c r="DB983" s="510">
        <v>29320</v>
      </c>
      <c r="DC983" s="510">
        <v>617</v>
      </c>
      <c r="DD983" s="510">
        <v>9215112</v>
      </c>
      <c r="DE983" s="510">
        <v>14935</v>
      </c>
      <c r="DF983" s="510">
        <v>45353</v>
      </c>
      <c r="DG983" s="510">
        <v>75</v>
      </c>
      <c r="DH983" s="510">
        <v>1215140</v>
      </c>
      <c r="DI983" s="510">
        <v>16202</v>
      </c>
      <c r="DJ983" s="510">
        <v>52095</v>
      </c>
      <c r="DK983" s="510">
        <v>557</v>
      </c>
      <c r="DL983" s="510">
        <v>179337</v>
      </c>
      <c r="DM983" s="510">
        <v>322</v>
      </c>
      <c r="DN983" s="510">
        <v>584</v>
      </c>
      <c r="DO983" s="510">
        <v>4723</v>
      </c>
      <c r="DP983" s="510">
        <v>305440</v>
      </c>
      <c r="DQ983" s="510">
        <v>65</v>
      </c>
      <c r="DR983" s="510">
        <v>147</v>
      </c>
      <c r="DS983" s="510">
        <v>174</v>
      </c>
      <c r="DT983" s="510">
        <v>330207</v>
      </c>
      <c r="DU983" s="510">
        <v>1898</v>
      </c>
      <c r="DV983" s="510">
        <v>4704</v>
      </c>
      <c r="DW983" s="510">
        <v>154</v>
      </c>
      <c r="DX983" s="510"/>
      <c r="DY983" s="510"/>
      <c r="DZ983" s="510"/>
      <c r="EA983" s="510"/>
      <c r="EB983" s="510"/>
      <c r="EC983" s="510"/>
      <c r="ED983" s="510"/>
      <c r="EE983" s="510"/>
      <c r="EF983" s="510"/>
      <c r="EG983" s="510" t="s">
        <v>152</v>
      </c>
      <c r="EH983" s="510" t="s">
        <v>152</v>
      </c>
      <c r="EI983" s="510">
        <v>15</v>
      </c>
      <c r="EJ983" s="479"/>
      <c r="EK983" s="479"/>
      <c r="EL983" s="479"/>
      <c r="EM983" s="479"/>
      <c r="EN983" s="479"/>
      <c r="EO983" s="479"/>
      <c r="EP983" s="479"/>
      <c r="EQ983" s="479"/>
      <c r="ER983" s="479"/>
      <c r="ES983" s="479"/>
      <c r="ET983" s="479"/>
      <c r="EU983" s="479"/>
      <c r="EV983" s="479"/>
      <c r="EW983" s="479"/>
      <c r="EX983" s="479"/>
      <c r="EY983" s="479"/>
      <c r="EZ983" s="476"/>
      <c r="FA983" s="446">
        <f t="shared" si="2315"/>
        <v>9</v>
      </c>
      <c r="FB983" s="417">
        <f t="shared" si="2316"/>
        <v>2021</v>
      </c>
      <c r="FC983" s="448">
        <f t="shared" si="2328"/>
        <v>44440</v>
      </c>
      <c r="FD983" s="449">
        <f t="shared" si="2333"/>
        <v>30</v>
      </c>
      <c r="FE983" s="450"/>
      <c r="FF983" s="451">
        <f t="shared" si="2335"/>
        <v>0.65135843331954213</v>
      </c>
      <c r="FG983" s="450"/>
      <c r="FH983" s="452">
        <f t="shared" si="2317"/>
        <v>2.2180076125475785</v>
      </c>
      <c r="FI983" s="452">
        <f t="shared" si="2318"/>
        <v>1.5335345845911537</v>
      </c>
      <c r="FJ983" s="452">
        <f t="shared" si="2319"/>
        <v>2.1832556253800934</v>
      </c>
      <c r="FK983" s="452">
        <f t="shared" si="2320"/>
        <v>1.533144131360227</v>
      </c>
      <c r="FL983" s="452">
        <f t="shared" si="2321"/>
        <v>1.5792114695340502</v>
      </c>
      <c r="FM983" s="452">
        <f t="shared" si="2322"/>
        <v>1.0872311827956989</v>
      </c>
      <c r="FN983" s="452">
        <f t="shared" si="2323"/>
        <v>1.9348388380421806</v>
      </c>
      <c r="FO983" s="452">
        <f t="shared" si="2324"/>
        <v>1.1404695582968563</v>
      </c>
      <c r="FP983" s="452">
        <f t="shared" si="2325"/>
        <v>1.7567567567567568</v>
      </c>
      <c r="FQ983" s="452">
        <f t="shared" si="2326"/>
        <v>1.1081081081081081</v>
      </c>
      <c r="FR983" s="453"/>
      <c r="FS983" s="446">
        <f t="shared" ref="FS983:GA992" si="2337">IFERROR(HLOOKUP(FS$1,$H$5:$HA$10112,MATCH($A983,$A$5:$A$10112,0),0)*HLOOKUP(FS$2,$H$5:$HA$10112,MATCH($A983,$A$5:$A$10112,0),0),"-")</f>
        <v>584502</v>
      </c>
      <c r="FT983" s="446">
        <f t="shared" si="2337"/>
        <v>11397789</v>
      </c>
      <c r="FU983" s="446">
        <f t="shared" si="2337"/>
        <v>15684137</v>
      </c>
      <c r="FV983" s="446">
        <f t="shared" si="2337"/>
        <v>24061999</v>
      </c>
      <c r="FW983" s="446">
        <f t="shared" si="2337"/>
        <v>8205663</v>
      </c>
      <c r="FX983" s="446">
        <f t="shared" si="2337"/>
        <v>5608821</v>
      </c>
      <c r="FY983" s="446">
        <f t="shared" si="2337"/>
        <v>280830240</v>
      </c>
      <c r="FZ983" s="446">
        <f t="shared" si="2337"/>
        <v>223878144</v>
      </c>
      <c r="GA983" s="446">
        <f t="shared" si="2337"/>
        <v>7220328</v>
      </c>
      <c r="GB983" s="446"/>
      <c r="GC983" s="446"/>
      <c r="GD983" s="446">
        <f t="shared" si="2336"/>
        <v>5248</v>
      </c>
      <c r="GE983" s="446" t="str">
        <f t="shared" si="2336"/>
        <v>-</v>
      </c>
      <c r="GF983" s="446">
        <f t="shared" si="2336"/>
        <v>8197047</v>
      </c>
      <c r="GG983" s="446">
        <f t="shared" si="2336"/>
        <v>18426996</v>
      </c>
      <c r="GH983" s="446">
        <f t="shared" si="2336"/>
        <v>6766092</v>
      </c>
      <c r="GI983" s="446">
        <f t="shared" si="2336"/>
        <v>255795840</v>
      </c>
      <c r="GJ983" s="446">
        <f t="shared" si="2336"/>
        <v>12969861</v>
      </c>
      <c r="GK983" s="446">
        <f t="shared" si="2336"/>
        <v>3254520</v>
      </c>
      <c r="GL983" s="446">
        <f t="shared" si="2336"/>
        <v>27982801</v>
      </c>
      <c r="GM983" s="446">
        <f t="shared" si="2336"/>
        <v>3907125</v>
      </c>
      <c r="GN983" s="446">
        <f t="shared" ref="GN983:GN1046" si="2338">IFERROR(HLOOKUP(GN$1,$H$5:$HA$10112,MATCH($A983,$A$5:$A$10112,0),0)*HLOOKUP(GN$2,$H$5:$HA$10112,MATCH($A983,$A$5:$A$10112,0),0),"-")</f>
        <v>818496</v>
      </c>
      <c r="GO983" s="446">
        <f t="shared" si="2332"/>
        <v>325288</v>
      </c>
      <c r="GP983" s="446">
        <f t="shared" si="2332"/>
        <v>694281</v>
      </c>
      <c r="GQ983" s="446">
        <f t="shared" si="2332"/>
        <v>0</v>
      </c>
      <c r="GR983" s="446"/>
      <c r="GS983" s="446"/>
      <c r="GT983" s="446"/>
      <c r="GU983" s="446"/>
      <c r="GV983" s="416"/>
      <c r="GW983" s="402"/>
      <c r="GX983" s="402"/>
      <c r="GY983" s="402"/>
      <c r="GZ983" s="402"/>
      <c r="HA983" s="402"/>
    </row>
    <row r="984" spans="1:209" ht="9.75" customHeight="1" x14ac:dyDescent="0.2">
      <c r="A984" s="417" t="str">
        <f t="shared" si="2309"/>
        <v>2021-22SEPTEMBERR1F</v>
      </c>
      <c r="B984" s="458" t="str">
        <f t="shared" si="2330"/>
        <v>2021-22</v>
      </c>
      <c r="C984" s="402" t="s">
        <v>640</v>
      </c>
      <c r="D984" s="402" t="s">
        <v>663</v>
      </c>
      <c r="E984" s="402" t="s">
        <v>662</v>
      </c>
      <c r="F984" s="478" t="s">
        <v>458</v>
      </c>
      <c r="G984" s="478" t="s">
        <v>688</v>
      </c>
      <c r="H984" s="510">
        <v>3493</v>
      </c>
      <c r="I984" s="510">
        <v>2187</v>
      </c>
      <c r="J984" s="510">
        <v>54448</v>
      </c>
      <c r="K984" s="510">
        <v>25</v>
      </c>
      <c r="L984" s="510">
        <v>4</v>
      </c>
      <c r="M984" s="510">
        <v>89</v>
      </c>
      <c r="N984" s="510">
        <v>146</v>
      </c>
      <c r="O984" s="510">
        <v>265</v>
      </c>
      <c r="P984" s="510">
        <v>11</v>
      </c>
      <c r="Q984" s="510">
        <v>0</v>
      </c>
      <c r="R984" s="510">
        <v>5</v>
      </c>
      <c r="S984" s="510">
        <v>2553</v>
      </c>
      <c r="T984" s="510">
        <v>142</v>
      </c>
      <c r="U984" s="510">
        <v>91</v>
      </c>
      <c r="V984" s="510">
        <v>1144</v>
      </c>
      <c r="W984" s="510">
        <v>756</v>
      </c>
      <c r="X984" s="510">
        <v>62</v>
      </c>
      <c r="Y984" s="510">
        <v>87501</v>
      </c>
      <c r="Z984" s="510">
        <v>616</v>
      </c>
      <c r="AA984" s="510">
        <v>1121</v>
      </c>
      <c r="AB984" s="510">
        <v>64457</v>
      </c>
      <c r="AC984" s="510">
        <v>708</v>
      </c>
      <c r="AD984" s="510">
        <v>1158</v>
      </c>
      <c r="AE984" s="510">
        <v>1923238</v>
      </c>
      <c r="AF984" s="510">
        <v>1681</v>
      </c>
      <c r="AG984" s="510">
        <v>3416</v>
      </c>
      <c r="AH984" s="510">
        <v>3968235</v>
      </c>
      <c r="AI984" s="510">
        <v>5249</v>
      </c>
      <c r="AJ984" s="510">
        <v>11567</v>
      </c>
      <c r="AK984" s="510">
        <v>304163</v>
      </c>
      <c r="AL984" s="510">
        <v>4906</v>
      </c>
      <c r="AM984" s="510">
        <v>12914</v>
      </c>
      <c r="AN984" s="510"/>
      <c r="AO984" s="510"/>
      <c r="AP984" s="510"/>
      <c r="AQ984" s="510"/>
      <c r="AR984" s="510"/>
      <c r="AS984" s="510"/>
      <c r="AT984" s="510">
        <v>271</v>
      </c>
      <c r="AU984" s="510">
        <v>2</v>
      </c>
      <c r="AV984" s="510">
        <v>34</v>
      </c>
      <c r="AW984" s="510">
        <v>55</v>
      </c>
      <c r="AX984" s="510">
        <v>10</v>
      </c>
      <c r="AY984" s="510">
        <v>225</v>
      </c>
      <c r="AZ984" s="510">
        <v>13</v>
      </c>
      <c r="BA984" s="510"/>
      <c r="BB984" s="510"/>
      <c r="BC984" s="510"/>
      <c r="BD984" s="510"/>
      <c r="BE984" s="510"/>
      <c r="BF984" s="510"/>
      <c r="BG984" s="510"/>
      <c r="BH984" s="510"/>
      <c r="BI984" s="510">
        <v>1451</v>
      </c>
      <c r="BJ984" s="510">
        <v>19</v>
      </c>
      <c r="BK984" s="510">
        <v>812</v>
      </c>
      <c r="BL984" s="510">
        <v>2282</v>
      </c>
      <c r="BM984" s="510">
        <v>253</v>
      </c>
      <c r="BN984" s="510">
        <v>209</v>
      </c>
      <c r="BO984" s="510">
        <v>162</v>
      </c>
      <c r="BP984" s="510">
        <v>134</v>
      </c>
      <c r="BQ984" s="510">
        <v>1380</v>
      </c>
      <c r="BR984" s="510">
        <v>1274</v>
      </c>
      <c r="BS984" s="510">
        <v>910</v>
      </c>
      <c r="BT984" s="510">
        <v>807</v>
      </c>
      <c r="BU984" s="510">
        <v>72</v>
      </c>
      <c r="BV984" s="510">
        <v>65</v>
      </c>
      <c r="BW984" s="510">
        <v>3</v>
      </c>
      <c r="BX984" s="510">
        <v>2590</v>
      </c>
      <c r="BY984" s="510">
        <v>863</v>
      </c>
      <c r="BZ984" s="510">
        <v>1533</v>
      </c>
      <c r="CA984" s="510">
        <v>2</v>
      </c>
      <c r="CB984" s="510">
        <v>2970</v>
      </c>
      <c r="CC984" s="510">
        <v>1485</v>
      </c>
      <c r="CD984" s="510">
        <v>1943</v>
      </c>
      <c r="CE984" s="510">
        <v>137</v>
      </c>
      <c r="CF984" s="510">
        <v>81941</v>
      </c>
      <c r="CG984" s="510">
        <v>598</v>
      </c>
      <c r="CH984" s="510">
        <v>1101</v>
      </c>
      <c r="CI984" s="510">
        <v>91</v>
      </c>
      <c r="CJ984" s="510">
        <v>138321</v>
      </c>
      <c r="CK984" s="510">
        <v>1520</v>
      </c>
      <c r="CL984" s="510">
        <v>3536</v>
      </c>
      <c r="CM984" s="510">
        <v>11</v>
      </c>
      <c r="CN984" s="510">
        <v>17530</v>
      </c>
      <c r="CO984" s="510">
        <v>1594</v>
      </c>
      <c r="CP984" s="510">
        <v>3425</v>
      </c>
      <c r="CQ984" s="510">
        <v>1042</v>
      </c>
      <c r="CR984" s="510">
        <v>1767387</v>
      </c>
      <c r="CS984" s="510">
        <v>1696</v>
      </c>
      <c r="CT984" s="510">
        <v>3378</v>
      </c>
      <c r="CU984" s="510">
        <v>152</v>
      </c>
      <c r="CV984" s="510">
        <v>812027</v>
      </c>
      <c r="CW984" s="510">
        <v>5342</v>
      </c>
      <c r="CX984" s="510">
        <v>11270</v>
      </c>
      <c r="CY984" s="510">
        <v>6</v>
      </c>
      <c r="CZ984" s="510">
        <v>22062</v>
      </c>
      <c r="DA984" s="510">
        <v>3677</v>
      </c>
      <c r="DB984" s="510">
        <v>9211</v>
      </c>
      <c r="DC984" s="510">
        <v>13</v>
      </c>
      <c r="DD984" s="510">
        <v>133885</v>
      </c>
      <c r="DE984" s="510">
        <v>10299</v>
      </c>
      <c r="DF984" s="510">
        <v>21355</v>
      </c>
      <c r="DG984" s="510">
        <v>5</v>
      </c>
      <c r="DH984" s="510">
        <v>13495</v>
      </c>
      <c r="DI984" s="510">
        <v>2699</v>
      </c>
      <c r="DJ984" s="510">
        <v>6764</v>
      </c>
      <c r="DK984" s="510">
        <v>12</v>
      </c>
      <c r="DL984" s="510">
        <v>3758</v>
      </c>
      <c r="DM984" s="510">
        <v>313</v>
      </c>
      <c r="DN984" s="510">
        <v>454</v>
      </c>
      <c r="DO984" s="510">
        <v>118</v>
      </c>
      <c r="DP984" s="510">
        <v>6400</v>
      </c>
      <c r="DQ984" s="510">
        <v>54</v>
      </c>
      <c r="DR984" s="510">
        <v>114</v>
      </c>
      <c r="DS984" s="510">
        <v>0</v>
      </c>
      <c r="DT984" s="510">
        <v>0</v>
      </c>
      <c r="DU984" s="510" t="s">
        <v>152</v>
      </c>
      <c r="DV984" s="510" t="s">
        <v>152</v>
      </c>
      <c r="DW984" s="510">
        <v>0</v>
      </c>
      <c r="DX984" s="510"/>
      <c r="DY984" s="510"/>
      <c r="DZ984" s="510"/>
      <c r="EA984" s="510"/>
      <c r="EB984" s="510"/>
      <c r="EC984" s="510"/>
      <c r="ED984" s="510"/>
      <c r="EE984" s="510"/>
      <c r="EF984" s="510"/>
      <c r="EG984" s="510" t="s">
        <v>152</v>
      </c>
      <c r="EH984" s="510" t="s">
        <v>152</v>
      </c>
      <c r="EI984" s="510">
        <v>0</v>
      </c>
      <c r="EJ984" s="479"/>
      <c r="EK984" s="479"/>
      <c r="EL984" s="479"/>
      <c r="EM984" s="479"/>
      <c r="EN984" s="479"/>
      <c r="EO984" s="479"/>
      <c r="EP984" s="479"/>
      <c r="EQ984" s="479"/>
      <c r="ER984" s="479"/>
      <c r="ES984" s="479"/>
      <c r="ET984" s="479"/>
      <c r="EU984" s="479"/>
      <c r="EV984" s="479"/>
      <c r="EW984" s="479"/>
      <c r="EX984" s="479"/>
      <c r="EY984" s="479"/>
      <c r="EZ984" s="476"/>
      <c r="FA984" s="446">
        <f t="shared" si="2315"/>
        <v>9</v>
      </c>
      <c r="FB984" s="417">
        <f t="shared" si="2316"/>
        <v>2021</v>
      </c>
      <c r="FC984" s="448">
        <f t="shared" si="2328"/>
        <v>44440</v>
      </c>
      <c r="FD984" s="449">
        <f t="shared" si="2333"/>
        <v>30</v>
      </c>
      <c r="FE984" s="450"/>
      <c r="FF984" s="451">
        <f t="shared" si="2335"/>
        <v>0.9007633587786259</v>
      </c>
      <c r="FG984" s="450"/>
      <c r="FH984" s="452">
        <f t="shared" si="2317"/>
        <v>1.7816901408450705</v>
      </c>
      <c r="FI984" s="452">
        <f t="shared" si="2318"/>
        <v>1.471830985915493</v>
      </c>
      <c r="FJ984" s="452">
        <f t="shared" si="2319"/>
        <v>1.7802197802197801</v>
      </c>
      <c r="FK984" s="452">
        <f t="shared" si="2320"/>
        <v>1.4725274725274726</v>
      </c>
      <c r="FL984" s="452">
        <f t="shared" si="2321"/>
        <v>1.2062937062937062</v>
      </c>
      <c r="FM984" s="452">
        <f t="shared" si="2322"/>
        <v>1.1136363636363635</v>
      </c>
      <c r="FN984" s="452">
        <f t="shared" si="2323"/>
        <v>1.2037037037037037</v>
      </c>
      <c r="FO984" s="452">
        <f t="shared" si="2324"/>
        <v>1.0674603174603174</v>
      </c>
      <c r="FP984" s="452">
        <f t="shared" si="2325"/>
        <v>1.1612903225806452</v>
      </c>
      <c r="FQ984" s="452">
        <f t="shared" si="2326"/>
        <v>1.0483870967741935</v>
      </c>
      <c r="FR984" s="453"/>
      <c r="FS984" s="446">
        <f t="shared" si="2337"/>
        <v>8748</v>
      </c>
      <c r="FT984" s="446">
        <f t="shared" si="2337"/>
        <v>194643</v>
      </c>
      <c r="FU984" s="446">
        <f t="shared" si="2337"/>
        <v>319302</v>
      </c>
      <c r="FV984" s="446">
        <f t="shared" si="2337"/>
        <v>579555</v>
      </c>
      <c r="FW984" s="446">
        <f t="shared" si="2337"/>
        <v>159182</v>
      </c>
      <c r="FX984" s="446">
        <f t="shared" si="2337"/>
        <v>105378</v>
      </c>
      <c r="FY984" s="446">
        <f t="shared" si="2337"/>
        <v>3907904</v>
      </c>
      <c r="FZ984" s="446">
        <f t="shared" si="2337"/>
        <v>8744652</v>
      </c>
      <c r="GA984" s="446">
        <f t="shared" si="2337"/>
        <v>800668</v>
      </c>
      <c r="GB984" s="446"/>
      <c r="GC984" s="446"/>
      <c r="GD984" s="446">
        <f t="shared" si="2336"/>
        <v>4599</v>
      </c>
      <c r="GE984" s="446">
        <f t="shared" si="2336"/>
        <v>3886</v>
      </c>
      <c r="GF984" s="446">
        <f t="shared" si="2336"/>
        <v>150837</v>
      </c>
      <c r="GG984" s="446">
        <f t="shared" si="2336"/>
        <v>321776</v>
      </c>
      <c r="GH984" s="446">
        <f t="shared" si="2336"/>
        <v>37675</v>
      </c>
      <c r="GI984" s="446">
        <f t="shared" si="2336"/>
        <v>3519876</v>
      </c>
      <c r="GJ984" s="446">
        <f t="shared" si="2336"/>
        <v>1713040</v>
      </c>
      <c r="GK984" s="446">
        <f t="shared" si="2336"/>
        <v>55266</v>
      </c>
      <c r="GL984" s="446">
        <f t="shared" si="2336"/>
        <v>277615</v>
      </c>
      <c r="GM984" s="446">
        <f t="shared" si="2336"/>
        <v>33820</v>
      </c>
      <c r="GN984" s="446" t="str">
        <f t="shared" si="2338"/>
        <v>-</v>
      </c>
      <c r="GO984" s="446">
        <f t="shared" si="2332"/>
        <v>5448</v>
      </c>
      <c r="GP984" s="446">
        <f t="shared" si="2332"/>
        <v>13452</v>
      </c>
      <c r="GQ984" s="446">
        <f t="shared" si="2332"/>
        <v>0</v>
      </c>
      <c r="GR984" s="446"/>
      <c r="GS984" s="446"/>
      <c r="GT984" s="446"/>
      <c r="GU984" s="446"/>
      <c r="GV984" s="416"/>
      <c r="GW984" s="402"/>
      <c r="GX984" s="402"/>
      <c r="GY984" s="402"/>
      <c r="GZ984" s="402"/>
      <c r="HA984" s="402"/>
    </row>
    <row r="985" spans="1:209" ht="9.75" customHeight="1" x14ac:dyDescent="0.2">
      <c r="A985" s="493" t="str">
        <f t="shared" si="2309"/>
        <v>2021-22SEPTEMBERRRU</v>
      </c>
      <c r="B985" s="494" t="str">
        <f t="shared" si="2330"/>
        <v>2021-22</v>
      </c>
      <c r="C985" s="480" t="s">
        <v>640</v>
      </c>
      <c r="D985" s="480" t="s">
        <v>659</v>
      </c>
      <c r="E985" s="480" t="s">
        <v>467</v>
      </c>
      <c r="F985" s="495" t="s">
        <v>454</v>
      </c>
      <c r="G985" s="511" t="s">
        <v>689</v>
      </c>
      <c r="H985" s="519">
        <v>194695</v>
      </c>
      <c r="I985" s="519">
        <v>151684</v>
      </c>
      <c r="J985" s="519">
        <v>5853324</v>
      </c>
      <c r="K985" s="519">
        <v>39</v>
      </c>
      <c r="L985" s="519">
        <v>0</v>
      </c>
      <c r="M985" s="519">
        <v>135</v>
      </c>
      <c r="N985" s="519">
        <v>195</v>
      </c>
      <c r="O985" s="519">
        <v>314</v>
      </c>
      <c r="P985" s="519">
        <v>622</v>
      </c>
      <c r="Q985" s="519">
        <v>0</v>
      </c>
      <c r="R985" s="519">
        <v>1668</v>
      </c>
      <c r="S985" s="519">
        <v>105119</v>
      </c>
      <c r="T985" s="519">
        <v>10034</v>
      </c>
      <c r="U985" s="519">
        <v>6960</v>
      </c>
      <c r="V985" s="519">
        <v>57888</v>
      </c>
      <c r="W985" s="519">
        <v>15352</v>
      </c>
      <c r="X985" s="519">
        <v>1160</v>
      </c>
      <c r="Y985" s="519">
        <v>4470739</v>
      </c>
      <c r="Z985" s="519">
        <v>446</v>
      </c>
      <c r="AA985" s="519">
        <v>760</v>
      </c>
      <c r="AB985" s="519">
        <v>5095206</v>
      </c>
      <c r="AC985" s="519">
        <v>732</v>
      </c>
      <c r="AD985" s="519">
        <v>1278</v>
      </c>
      <c r="AE985" s="519">
        <v>166381947</v>
      </c>
      <c r="AF985" s="519">
        <v>2874</v>
      </c>
      <c r="AG985" s="519">
        <v>6247</v>
      </c>
      <c r="AH985" s="519">
        <v>104145459</v>
      </c>
      <c r="AI985" s="519">
        <v>6784</v>
      </c>
      <c r="AJ985" s="519">
        <v>16908</v>
      </c>
      <c r="AK985" s="519">
        <v>16894317</v>
      </c>
      <c r="AL985" s="519">
        <v>14564</v>
      </c>
      <c r="AM985" s="519">
        <v>30239</v>
      </c>
      <c r="AN985" s="519"/>
      <c r="AO985" s="519"/>
      <c r="AP985" s="519"/>
      <c r="AQ985" s="519"/>
      <c r="AR985" s="519"/>
      <c r="AS985" s="519"/>
      <c r="AT985" s="519">
        <v>16992</v>
      </c>
      <c r="AU985" s="519">
        <v>265</v>
      </c>
      <c r="AV985" s="519">
        <v>2997</v>
      </c>
      <c r="AW985" s="519">
        <v>3246</v>
      </c>
      <c r="AX985" s="519">
        <v>84</v>
      </c>
      <c r="AY985" s="519">
        <v>13646</v>
      </c>
      <c r="AZ985" s="519">
        <v>0</v>
      </c>
      <c r="BA985" s="519"/>
      <c r="BB985" s="519"/>
      <c r="BC985" s="519"/>
      <c r="BD985" s="519"/>
      <c r="BE985" s="519"/>
      <c r="BF985" s="519"/>
      <c r="BG985" s="519"/>
      <c r="BH985" s="519"/>
      <c r="BI985" s="519">
        <v>52740</v>
      </c>
      <c r="BJ985" s="519">
        <v>3826</v>
      </c>
      <c r="BK985" s="519">
        <v>31561</v>
      </c>
      <c r="BL985" s="519">
        <v>88127</v>
      </c>
      <c r="BM985" s="519">
        <v>24884</v>
      </c>
      <c r="BN985" s="519">
        <v>18937</v>
      </c>
      <c r="BO985" s="519">
        <v>17091</v>
      </c>
      <c r="BP985" s="519">
        <v>13183</v>
      </c>
      <c r="BQ985" s="519">
        <v>79241</v>
      </c>
      <c r="BR985" s="519">
        <v>64118</v>
      </c>
      <c r="BS985" s="519">
        <v>22573</v>
      </c>
      <c r="BT985" s="519">
        <v>17520</v>
      </c>
      <c r="BU985" s="519">
        <v>1529</v>
      </c>
      <c r="BV985" s="519">
        <v>1230</v>
      </c>
      <c r="BW985" s="519">
        <v>135</v>
      </c>
      <c r="BX985" s="519">
        <v>80992</v>
      </c>
      <c r="BY985" s="519">
        <v>600</v>
      </c>
      <c r="BZ985" s="519">
        <v>939</v>
      </c>
      <c r="CA985" s="519">
        <v>91</v>
      </c>
      <c r="CB985" s="519">
        <v>74519</v>
      </c>
      <c r="CC985" s="519">
        <v>819</v>
      </c>
      <c r="CD985" s="519">
        <v>1214</v>
      </c>
      <c r="CE985" s="519">
        <v>9808</v>
      </c>
      <c r="CF985" s="519">
        <v>4315228</v>
      </c>
      <c r="CG985" s="519">
        <v>440</v>
      </c>
      <c r="CH985" s="519">
        <v>753</v>
      </c>
      <c r="CI985" s="519">
        <v>3251</v>
      </c>
      <c r="CJ985" s="519">
        <v>9865376</v>
      </c>
      <c r="CK985" s="519">
        <v>3035</v>
      </c>
      <c r="CL985" s="519">
        <v>6358</v>
      </c>
      <c r="CM985" s="519">
        <v>1083</v>
      </c>
      <c r="CN985" s="519">
        <v>3218546</v>
      </c>
      <c r="CO985" s="519">
        <v>2972</v>
      </c>
      <c r="CP985" s="519">
        <v>6769</v>
      </c>
      <c r="CQ985" s="519">
        <v>53554</v>
      </c>
      <c r="CR985" s="519">
        <v>153298025</v>
      </c>
      <c r="CS985" s="519">
        <v>2862</v>
      </c>
      <c r="CT985" s="519">
        <v>6228</v>
      </c>
      <c r="CU985" s="519">
        <v>767</v>
      </c>
      <c r="CV985" s="519">
        <v>7456065</v>
      </c>
      <c r="CW985" s="519">
        <v>9721</v>
      </c>
      <c r="CX985" s="519">
        <v>21531</v>
      </c>
      <c r="CY985" s="519">
        <v>248</v>
      </c>
      <c r="CZ985" s="519">
        <v>1783209</v>
      </c>
      <c r="DA985" s="519">
        <v>7190</v>
      </c>
      <c r="DB985" s="519">
        <v>15414</v>
      </c>
      <c r="DC985" s="519">
        <v>902</v>
      </c>
      <c r="DD985" s="519">
        <v>10803211</v>
      </c>
      <c r="DE985" s="519">
        <v>11977</v>
      </c>
      <c r="DF985" s="519">
        <v>24958</v>
      </c>
      <c r="DG985" s="519">
        <v>65</v>
      </c>
      <c r="DH985" s="519">
        <v>695395</v>
      </c>
      <c r="DI985" s="519">
        <v>10698</v>
      </c>
      <c r="DJ985" s="519">
        <v>25800</v>
      </c>
      <c r="DK985" s="519">
        <v>849</v>
      </c>
      <c r="DL985" s="519">
        <v>298648</v>
      </c>
      <c r="DM985" s="519">
        <v>352</v>
      </c>
      <c r="DN985" s="519">
        <v>626</v>
      </c>
      <c r="DO985" s="519">
        <v>5124</v>
      </c>
      <c r="DP985" s="519">
        <v>550041</v>
      </c>
      <c r="DQ985" s="519">
        <v>107</v>
      </c>
      <c r="DR985" s="519">
        <v>241</v>
      </c>
      <c r="DS985" s="519">
        <v>173</v>
      </c>
      <c r="DT985" s="519">
        <v>526778</v>
      </c>
      <c r="DU985" s="519">
        <v>3045</v>
      </c>
      <c r="DV985" s="519">
        <v>6022</v>
      </c>
      <c r="DW985" s="519">
        <v>140</v>
      </c>
      <c r="DX985" s="519"/>
      <c r="DY985" s="519"/>
      <c r="DZ985" s="519"/>
      <c r="EA985" s="519"/>
      <c r="EB985" s="519"/>
      <c r="EC985" s="519"/>
      <c r="ED985" s="519"/>
      <c r="EE985" s="519"/>
      <c r="EF985" s="519"/>
      <c r="EG985" s="519" t="s">
        <v>152</v>
      </c>
      <c r="EH985" s="519" t="s">
        <v>152</v>
      </c>
      <c r="EI985" s="519">
        <v>0</v>
      </c>
      <c r="EJ985" s="512"/>
      <c r="EK985" s="512"/>
      <c r="EL985" s="512"/>
      <c r="EM985" s="512"/>
      <c r="EN985" s="512"/>
      <c r="EO985" s="512"/>
      <c r="EP985" s="512"/>
      <c r="EQ985" s="512"/>
      <c r="ER985" s="512"/>
      <c r="ES985" s="512"/>
      <c r="ET985" s="512"/>
      <c r="EU985" s="512"/>
      <c r="EV985" s="512"/>
      <c r="EW985" s="512"/>
      <c r="EX985" s="512"/>
      <c r="EY985" s="512"/>
      <c r="EZ985" s="514"/>
      <c r="FA985" s="520">
        <f t="shared" si="2315"/>
        <v>9</v>
      </c>
      <c r="FB985" s="493">
        <f t="shared" si="2316"/>
        <v>2021</v>
      </c>
      <c r="FC985" s="498">
        <f t="shared" si="2328"/>
        <v>44440</v>
      </c>
      <c r="FD985" s="499">
        <f t="shared" si="2333"/>
        <v>30</v>
      </c>
      <c r="FE985" s="500"/>
      <c r="FF985" s="515">
        <f t="shared" si="2335"/>
        <v>0.54441138971525715</v>
      </c>
      <c r="FG985" s="500"/>
      <c r="FH985" s="481">
        <f t="shared" si="2317"/>
        <v>2.4799681084313336</v>
      </c>
      <c r="FI985" s="481">
        <f t="shared" si="2318"/>
        <v>1.8872832369942196</v>
      </c>
      <c r="FJ985" s="481">
        <f t="shared" si="2319"/>
        <v>2.4556034482758622</v>
      </c>
      <c r="FK985" s="481">
        <f t="shared" si="2320"/>
        <v>1.8941091954022988</v>
      </c>
      <c r="FL985" s="481">
        <f t="shared" si="2321"/>
        <v>1.3688674682144832</v>
      </c>
      <c r="FM985" s="481">
        <f t="shared" si="2322"/>
        <v>1.107621614151465</v>
      </c>
      <c r="FN985" s="481">
        <f t="shared" si="2323"/>
        <v>1.470362167795727</v>
      </c>
      <c r="FO985" s="481">
        <f t="shared" si="2324"/>
        <v>1.1412193850964043</v>
      </c>
      <c r="FP985" s="481">
        <f t="shared" si="2325"/>
        <v>1.318103448275862</v>
      </c>
      <c r="FQ985" s="481">
        <f t="shared" si="2326"/>
        <v>1.0603448275862069</v>
      </c>
      <c r="FR985" s="501"/>
      <c r="FS985" s="482">
        <f t="shared" si="2337"/>
        <v>0</v>
      </c>
      <c r="FT985" s="482">
        <f t="shared" si="2337"/>
        <v>20477340</v>
      </c>
      <c r="FU985" s="482">
        <f t="shared" si="2337"/>
        <v>29578380</v>
      </c>
      <c r="FV985" s="482">
        <f t="shared" si="2337"/>
        <v>47628776</v>
      </c>
      <c r="FW985" s="482">
        <f t="shared" si="2337"/>
        <v>7625840</v>
      </c>
      <c r="FX985" s="482">
        <f t="shared" si="2337"/>
        <v>8894880</v>
      </c>
      <c r="FY985" s="482">
        <f t="shared" si="2337"/>
        <v>361626336</v>
      </c>
      <c r="FZ985" s="482">
        <f t="shared" si="2337"/>
        <v>259571616</v>
      </c>
      <c r="GA985" s="482">
        <f t="shared" si="2337"/>
        <v>35077240</v>
      </c>
      <c r="GB985" s="482"/>
      <c r="GC985" s="482"/>
      <c r="GD985" s="482">
        <f t="shared" si="2336"/>
        <v>126765</v>
      </c>
      <c r="GE985" s="482">
        <f t="shared" si="2336"/>
        <v>110474</v>
      </c>
      <c r="GF985" s="482">
        <f t="shared" si="2336"/>
        <v>7385424</v>
      </c>
      <c r="GG985" s="482">
        <f t="shared" si="2336"/>
        <v>20669858</v>
      </c>
      <c r="GH985" s="482">
        <f t="shared" si="2336"/>
        <v>7330827</v>
      </c>
      <c r="GI985" s="482">
        <f t="shared" si="2336"/>
        <v>333534312</v>
      </c>
      <c r="GJ985" s="482">
        <f t="shared" si="2336"/>
        <v>16514277</v>
      </c>
      <c r="GK985" s="482">
        <f t="shared" si="2336"/>
        <v>3822672</v>
      </c>
      <c r="GL985" s="482">
        <f t="shared" si="2336"/>
        <v>22512116</v>
      </c>
      <c r="GM985" s="482">
        <f t="shared" si="2336"/>
        <v>1677000</v>
      </c>
      <c r="GN985" s="482">
        <f t="shared" si="2338"/>
        <v>1041806</v>
      </c>
      <c r="GO985" s="482">
        <f t="shared" si="2332"/>
        <v>531474</v>
      </c>
      <c r="GP985" s="482">
        <f t="shared" si="2332"/>
        <v>1234884</v>
      </c>
      <c r="GQ985" s="482">
        <f t="shared" si="2332"/>
        <v>0</v>
      </c>
      <c r="GR985" s="482"/>
      <c r="GS985" s="482"/>
      <c r="GT985" s="482"/>
      <c r="GU985" s="482"/>
      <c r="GV985" s="502"/>
      <c r="GW985" s="402"/>
      <c r="GX985" s="402"/>
      <c r="GY985" s="402"/>
      <c r="GZ985" s="402"/>
      <c r="HA985" s="402"/>
    </row>
    <row r="986" spans="1:209" ht="9.75" customHeight="1" x14ac:dyDescent="0.2">
      <c r="A986" s="417" t="str">
        <f t="shared" si="2309"/>
        <v>2021-22SEPTEMBERRX6</v>
      </c>
      <c r="B986" s="458" t="str">
        <f t="shared" si="2330"/>
        <v>2021-22</v>
      </c>
      <c r="C986" s="402" t="s">
        <v>640</v>
      </c>
      <c r="D986" s="402" t="s">
        <v>646</v>
      </c>
      <c r="E986" s="402" t="s">
        <v>645</v>
      </c>
      <c r="F986" s="478" t="s">
        <v>448</v>
      </c>
      <c r="G986" s="478" t="s">
        <v>690</v>
      </c>
      <c r="H986" s="510">
        <v>52369</v>
      </c>
      <c r="I986" s="510">
        <v>42693</v>
      </c>
      <c r="J986" s="510">
        <v>1327166</v>
      </c>
      <c r="K986" s="510">
        <v>31</v>
      </c>
      <c r="L986" s="510">
        <v>6</v>
      </c>
      <c r="M986" s="510">
        <v>78</v>
      </c>
      <c r="N986" s="510">
        <v>123</v>
      </c>
      <c r="O986" s="510">
        <v>268</v>
      </c>
      <c r="P986" s="510">
        <v>78</v>
      </c>
      <c r="Q986" s="510">
        <v>2678</v>
      </c>
      <c r="R986" s="510">
        <v>10</v>
      </c>
      <c r="S986" s="510">
        <v>35222</v>
      </c>
      <c r="T986" s="510">
        <v>3232</v>
      </c>
      <c r="U986" s="510">
        <v>2050</v>
      </c>
      <c r="V986" s="510">
        <v>19564</v>
      </c>
      <c r="W986" s="510">
        <v>5137</v>
      </c>
      <c r="X986" s="510">
        <v>379</v>
      </c>
      <c r="Y986" s="510">
        <v>1456321</v>
      </c>
      <c r="Z986" s="510">
        <v>451</v>
      </c>
      <c r="AA986" s="510">
        <v>792</v>
      </c>
      <c r="AB986" s="510">
        <v>1110830</v>
      </c>
      <c r="AC986" s="510">
        <v>542</v>
      </c>
      <c r="AD986" s="510">
        <v>943</v>
      </c>
      <c r="AE986" s="510">
        <v>51339132</v>
      </c>
      <c r="AF986" s="510">
        <v>2624</v>
      </c>
      <c r="AG986" s="510">
        <v>5400</v>
      </c>
      <c r="AH986" s="510">
        <v>44005335</v>
      </c>
      <c r="AI986" s="510">
        <v>8566</v>
      </c>
      <c r="AJ986" s="510">
        <v>22663</v>
      </c>
      <c r="AK986" s="510">
        <v>2175876</v>
      </c>
      <c r="AL986" s="510">
        <v>5741</v>
      </c>
      <c r="AM986" s="510">
        <v>13230</v>
      </c>
      <c r="AN986" s="510"/>
      <c r="AO986" s="510"/>
      <c r="AP986" s="510"/>
      <c r="AQ986" s="510"/>
      <c r="AR986" s="510"/>
      <c r="AS986" s="510"/>
      <c r="AT986" s="510">
        <v>4317</v>
      </c>
      <c r="AU986" s="510">
        <v>43</v>
      </c>
      <c r="AV986" s="510">
        <v>214</v>
      </c>
      <c r="AW986" s="510">
        <v>1533</v>
      </c>
      <c r="AX986" s="510">
        <v>215</v>
      </c>
      <c r="AY986" s="510">
        <v>3845</v>
      </c>
      <c r="AZ986" s="510">
        <v>0</v>
      </c>
      <c r="BA986" s="510"/>
      <c r="BB986" s="510"/>
      <c r="BC986" s="510"/>
      <c r="BD986" s="510"/>
      <c r="BE986" s="510"/>
      <c r="BF986" s="510"/>
      <c r="BG986" s="510"/>
      <c r="BH986" s="510"/>
      <c r="BI986" s="510">
        <v>18259</v>
      </c>
      <c r="BJ986" s="510">
        <v>3380</v>
      </c>
      <c r="BK986" s="510">
        <v>9266</v>
      </c>
      <c r="BL986" s="510">
        <v>30905</v>
      </c>
      <c r="BM986" s="510">
        <v>6049</v>
      </c>
      <c r="BN986" s="510">
        <v>4644</v>
      </c>
      <c r="BO986" s="510">
        <v>3832</v>
      </c>
      <c r="BP986" s="510">
        <v>2960</v>
      </c>
      <c r="BQ986" s="510">
        <v>25562</v>
      </c>
      <c r="BR986" s="510">
        <v>21167</v>
      </c>
      <c r="BS986" s="510">
        <v>7857</v>
      </c>
      <c r="BT986" s="510">
        <v>5529</v>
      </c>
      <c r="BU986" s="510">
        <v>614</v>
      </c>
      <c r="BV986" s="510">
        <v>395</v>
      </c>
      <c r="BW986" s="510">
        <v>106</v>
      </c>
      <c r="BX986" s="510">
        <v>58874</v>
      </c>
      <c r="BY986" s="510">
        <v>555</v>
      </c>
      <c r="BZ986" s="510">
        <v>950</v>
      </c>
      <c r="CA986" s="510">
        <v>105</v>
      </c>
      <c r="CB986" s="510">
        <v>47706</v>
      </c>
      <c r="CC986" s="510">
        <v>454</v>
      </c>
      <c r="CD986" s="510">
        <v>920</v>
      </c>
      <c r="CE986" s="510">
        <v>3021</v>
      </c>
      <c r="CF986" s="510">
        <v>1349741</v>
      </c>
      <c r="CG986" s="510">
        <v>447</v>
      </c>
      <c r="CH986" s="510">
        <v>781</v>
      </c>
      <c r="CI986" s="510">
        <v>2665</v>
      </c>
      <c r="CJ986" s="510">
        <v>7316193</v>
      </c>
      <c r="CK986" s="510">
        <v>2745</v>
      </c>
      <c r="CL986" s="510">
        <v>5546</v>
      </c>
      <c r="CM986" s="510">
        <v>658</v>
      </c>
      <c r="CN986" s="510">
        <v>1801285</v>
      </c>
      <c r="CO986" s="510">
        <v>2738</v>
      </c>
      <c r="CP986" s="510">
        <v>5352</v>
      </c>
      <c r="CQ986" s="510">
        <v>16241</v>
      </c>
      <c r="CR986" s="510">
        <v>42221654</v>
      </c>
      <c r="CS986" s="510">
        <v>2600</v>
      </c>
      <c r="CT986" s="510">
        <v>5385</v>
      </c>
      <c r="CU986" s="510">
        <v>1091</v>
      </c>
      <c r="CV986" s="510">
        <v>8099066</v>
      </c>
      <c r="CW986" s="510">
        <v>7424</v>
      </c>
      <c r="CX986" s="510">
        <v>15329</v>
      </c>
      <c r="CY986" s="510">
        <v>390</v>
      </c>
      <c r="CZ986" s="510">
        <v>3828453</v>
      </c>
      <c r="DA986" s="510">
        <v>9817</v>
      </c>
      <c r="DB986" s="510">
        <v>22321</v>
      </c>
      <c r="DC986" s="510">
        <v>925</v>
      </c>
      <c r="DD986" s="510">
        <v>9524164</v>
      </c>
      <c r="DE986" s="510">
        <v>10296</v>
      </c>
      <c r="DF986" s="510">
        <v>20031</v>
      </c>
      <c r="DG986" s="510">
        <v>174</v>
      </c>
      <c r="DH986" s="510">
        <v>2526289</v>
      </c>
      <c r="DI986" s="510">
        <v>14519</v>
      </c>
      <c r="DJ986" s="510">
        <v>35557</v>
      </c>
      <c r="DK986" s="510">
        <v>133</v>
      </c>
      <c r="DL986" s="510">
        <v>64597</v>
      </c>
      <c r="DM986" s="510">
        <v>486</v>
      </c>
      <c r="DN986" s="510">
        <v>785</v>
      </c>
      <c r="DO986" s="510">
        <v>1815</v>
      </c>
      <c r="DP986" s="510">
        <v>93055</v>
      </c>
      <c r="DQ986" s="510">
        <v>51</v>
      </c>
      <c r="DR986" s="510">
        <v>125</v>
      </c>
      <c r="DS986" s="510">
        <v>0</v>
      </c>
      <c r="DT986" s="510">
        <v>0</v>
      </c>
      <c r="DU986" s="510" t="s">
        <v>152</v>
      </c>
      <c r="DV986" s="510" t="s">
        <v>152</v>
      </c>
      <c r="DW986" s="510">
        <v>0</v>
      </c>
      <c r="DX986" s="510"/>
      <c r="DY986" s="510"/>
      <c r="DZ986" s="510"/>
      <c r="EA986" s="510"/>
      <c r="EB986" s="510"/>
      <c r="EC986" s="510"/>
      <c r="ED986" s="510"/>
      <c r="EE986" s="510"/>
      <c r="EF986" s="510"/>
      <c r="EG986" s="510" t="s">
        <v>152</v>
      </c>
      <c r="EH986" s="510" t="s">
        <v>152</v>
      </c>
      <c r="EI986" s="510">
        <v>0</v>
      </c>
      <c r="EJ986" s="479"/>
      <c r="EK986" s="479"/>
      <c r="EL986" s="479"/>
      <c r="EM986" s="479"/>
      <c r="EN986" s="479"/>
      <c r="EO986" s="479"/>
      <c r="EP986" s="479"/>
      <c r="EQ986" s="479"/>
      <c r="ER986" s="479"/>
      <c r="ES986" s="479"/>
      <c r="ET986" s="479"/>
      <c r="EU986" s="479"/>
      <c r="EV986" s="479"/>
      <c r="EW986" s="479"/>
      <c r="EX986" s="479"/>
      <c r="EY986" s="479"/>
      <c r="EZ986" s="476"/>
      <c r="FA986" s="446">
        <f t="shared" si="2315"/>
        <v>9</v>
      </c>
      <c r="FB986" s="417">
        <f t="shared" si="2316"/>
        <v>2021</v>
      </c>
      <c r="FC986" s="448">
        <f t="shared" si="2328"/>
        <v>44440</v>
      </c>
      <c r="FD986" s="449">
        <f t="shared" si="2333"/>
        <v>30</v>
      </c>
      <c r="FE986" s="450"/>
      <c r="FF986" s="451">
        <f t="shared" si="2335"/>
        <v>0.57545973367152825</v>
      </c>
      <c r="FG986" s="450"/>
      <c r="FH986" s="452">
        <f t="shared" si="2317"/>
        <v>1.8715965346534653</v>
      </c>
      <c r="FI986" s="452">
        <f t="shared" si="2318"/>
        <v>1.4368811881188119</v>
      </c>
      <c r="FJ986" s="452">
        <f t="shared" si="2319"/>
        <v>1.8692682926829269</v>
      </c>
      <c r="FK986" s="452">
        <f t="shared" si="2320"/>
        <v>1.4439024390243902</v>
      </c>
      <c r="FL986" s="452">
        <f t="shared" si="2321"/>
        <v>1.3065835207524024</v>
      </c>
      <c r="FM986" s="452">
        <f t="shared" si="2322"/>
        <v>1.0819362093641383</v>
      </c>
      <c r="FN986" s="452">
        <f t="shared" si="2323"/>
        <v>1.5294919213548763</v>
      </c>
      <c r="FO986" s="452">
        <f t="shared" si="2324"/>
        <v>1.0763091298423204</v>
      </c>
      <c r="FP986" s="452">
        <f t="shared" si="2325"/>
        <v>1.6200527704485488</v>
      </c>
      <c r="FQ986" s="452">
        <f t="shared" si="2326"/>
        <v>1.0422163588390501</v>
      </c>
      <c r="FR986" s="453"/>
      <c r="FS986" s="446">
        <f t="shared" si="2337"/>
        <v>256158</v>
      </c>
      <c r="FT986" s="446">
        <f t="shared" si="2337"/>
        <v>3330054</v>
      </c>
      <c r="FU986" s="446">
        <f t="shared" si="2337"/>
        <v>5251239</v>
      </c>
      <c r="FV986" s="446">
        <f t="shared" si="2337"/>
        <v>11441724</v>
      </c>
      <c r="FW986" s="446">
        <f t="shared" si="2337"/>
        <v>2559744</v>
      </c>
      <c r="FX986" s="446">
        <f t="shared" si="2337"/>
        <v>1933150</v>
      </c>
      <c r="FY986" s="446">
        <f t="shared" si="2337"/>
        <v>105645600</v>
      </c>
      <c r="FZ986" s="446">
        <f t="shared" si="2337"/>
        <v>116419831</v>
      </c>
      <c r="GA986" s="446">
        <f t="shared" si="2337"/>
        <v>5014170</v>
      </c>
      <c r="GB986" s="446"/>
      <c r="GC986" s="446"/>
      <c r="GD986" s="446">
        <f t="shared" si="2336"/>
        <v>100700</v>
      </c>
      <c r="GE986" s="446">
        <f t="shared" si="2336"/>
        <v>96600</v>
      </c>
      <c r="GF986" s="446">
        <f t="shared" si="2336"/>
        <v>2359401</v>
      </c>
      <c r="GG986" s="446">
        <f t="shared" si="2336"/>
        <v>14780090</v>
      </c>
      <c r="GH986" s="446">
        <f t="shared" si="2336"/>
        <v>3521616</v>
      </c>
      <c r="GI986" s="446">
        <f t="shared" si="2336"/>
        <v>87457785</v>
      </c>
      <c r="GJ986" s="446">
        <f t="shared" si="2336"/>
        <v>16723939</v>
      </c>
      <c r="GK986" s="446">
        <f t="shared" si="2336"/>
        <v>8705190</v>
      </c>
      <c r="GL986" s="446">
        <f t="shared" si="2336"/>
        <v>18528675</v>
      </c>
      <c r="GM986" s="446">
        <f t="shared" si="2336"/>
        <v>6186918</v>
      </c>
      <c r="GN986" s="446" t="str">
        <f t="shared" si="2338"/>
        <v>-</v>
      </c>
      <c r="GO986" s="446">
        <f t="shared" si="2332"/>
        <v>104405</v>
      </c>
      <c r="GP986" s="446">
        <f t="shared" si="2332"/>
        <v>226875</v>
      </c>
      <c r="GQ986" s="446">
        <f t="shared" si="2332"/>
        <v>0</v>
      </c>
      <c r="GR986" s="446"/>
      <c r="GS986" s="446"/>
      <c r="GT986" s="446"/>
      <c r="GU986" s="446"/>
      <c r="GV986" s="416"/>
      <c r="GW986" s="402"/>
      <c r="GX986" s="402"/>
      <c r="GY986" s="402"/>
      <c r="GZ986" s="402"/>
      <c r="HA986" s="402"/>
    </row>
    <row r="987" spans="1:209" ht="9.75" customHeight="1" x14ac:dyDescent="0.2">
      <c r="A987" s="417" t="str">
        <f t="shared" si="2309"/>
        <v>2021-22SEPTEMBERRX7</v>
      </c>
      <c r="B987" s="458" t="str">
        <f t="shared" si="2330"/>
        <v>2021-22</v>
      </c>
      <c r="C987" s="402" t="s">
        <v>640</v>
      </c>
      <c r="D987" s="402" t="s">
        <v>649</v>
      </c>
      <c r="E987" s="402" t="s">
        <v>462</v>
      </c>
      <c r="F987" s="478" t="s">
        <v>449</v>
      </c>
      <c r="G987" s="478" t="s">
        <v>691</v>
      </c>
      <c r="H987" s="510">
        <v>157753</v>
      </c>
      <c r="I987" s="510">
        <v>137414</v>
      </c>
      <c r="J987" s="510">
        <v>4583039</v>
      </c>
      <c r="K987" s="510">
        <v>33</v>
      </c>
      <c r="L987" s="510">
        <v>1</v>
      </c>
      <c r="M987" s="510">
        <v>113</v>
      </c>
      <c r="N987" s="510">
        <v>161</v>
      </c>
      <c r="O987" s="510">
        <v>238</v>
      </c>
      <c r="P987" s="510">
        <v>198</v>
      </c>
      <c r="Q987" s="510">
        <v>15721</v>
      </c>
      <c r="R987" s="510">
        <v>3053</v>
      </c>
      <c r="S987" s="510">
        <v>90815</v>
      </c>
      <c r="T987" s="510">
        <v>13355</v>
      </c>
      <c r="U987" s="510">
        <v>9208</v>
      </c>
      <c r="V987" s="510">
        <v>50364</v>
      </c>
      <c r="W987" s="510">
        <v>11325</v>
      </c>
      <c r="X987" s="510">
        <v>631</v>
      </c>
      <c r="Y987" s="510">
        <v>7374335</v>
      </c>
      <c r="Z987" s="510">
        <v>552</v>
      </c>
      <c r="AA987" s="510">
        <v>935</v>
      </c>
      <c r="AB987" s="510">
        <v>6611766</v>
      </c>
      <c r="AC987" s="510">
        <v>718</v>
      </c>
      <c r="AD987" s="510">
        <v>1221</v>
      </c>
      <c r="AE987" s="510">
        <v>172869960</v>
      </c>
      <c r="AF987" s="510">
        <v>3432</v>
      </c>
      <c r="AG987" s="510">
        <v>7586</v>
      </c>
      <c r="AH987" s="510">
        <v>154057557</v>
      </c>
      <c r="AI987" s="510">
        <v>13603</v>
      </c>
      <c r="AJ987" s="510">
        <v>33936</v>
      </c>
      <c r="AK987" s="510">
        <v>20455193</v>
      </c>
      <c r="AL987" s="510">
        <v>32417</v>
      </c>
      <c r="AM987" s="510">
        <v>65565</v>
      </c>
      <c r="AN987" s="510"/>
      <c r="AO987" s="510"/>
      <c r="AP987" s="510"/>
      <c r="AQ987" s="510"/>
      <c r="AR987" s="510"/>
      <c r="AS987" s="510"/>
      <c r="AT987" s="510">
        <v>7849</v>
      </c>
      <c r="AU987" s="510">
        <v>517</v>
      </c>
      <c r="AV987" s="510">
        <v>5221</v>
      </c>
      <c r="AW987" s="510">
        <v>609</v>
      </c>
      <c r="AX987" s="510">
        <v>619</v>
      </c>
      <c r="AY987" s="510">
        <v>1492</v>
      </c>
      <c r="AZ987" s="510">
        <v>118</v>
      </c>
      <c r="BA987" s="510"/>
      <c r="BB987" s="510"/>
      <c r="BC987" s="510"/>
      <c r="BD987" s="510"/>
      <c r="BE987" s="510"/>
      <c r="BF987" s="510"/>
      <c r="BG987" s="510"/>
      <c r="BH987" s="510"/>
      <c r="BI987" s="510">
        <v>47579</v>
      </c>
      <c r="BJ987" s="510">
        <v>6089</v>
      </c>
      <c r="BK987" s="510">
        <v>29298</v>
      </c>
      <c r="BL987" s="510">
        <v>82966</v>
      </c>
      <c r="BM987" s="510">
        <v>25809</v>
      </c>
      <c r="BN987" s="510">
        <v>20824</v>
      </c>
      <c r="BO987" s="510">
        <v>17694</v>
      </c>
      <c r="BP987" s="510">
        <v>14508</v>
      </c>
      <c r="BQ987" s="510">
        <v>69751</v>
      </c>
      <c r="BR987" s="510">
        <v>52832</v>
      </c>
      <c r="BS987" s="510">
        <v>16107</v>
      </c>
      <c r="BT987" s="510">
        <v>11632</v>
      </c>
      <c r="BU987" s="510">
        <v>794</v>
      </c>
      <c r="BV987" s="510">
        <v>589</v>
      </c>
      <c r="BW987" s="510">
        <v>119</v>
      </c>
      <c r="BX987" s="510">
        <v>122656</v>
      </c>
      <c r="BY987" s="510">
        <v>1031</v>
      </c>
      <c r="BZ987" s="510">
        <v>1361</v>
      </c>
      <c r="CA987" s="510">
        <v>57</v>
      </c>
      <c r="CB987" s="510">
        <v>41887</v>
      </c>
      <c r="CC987" s="510">
        <v>735</v>
      </c>
      <c r="CD987" s="510">
        <v>1254</v>
      </c>
      <c r="CE987" s="510">
        <v>13179</v>
      </c>
      <c r="CF987" s="510">
        <v>7209792</v>
      </c>
      <c r="CG987" s="510">
        <v>547</v>
      </c>
      <c r="CH987" s="510">
        <v>930</v>
      </c>
      <c r="CI987" s="510">
        <v>3737</v>
      </c>
      <c r="CJ987" s="510">
        <v>13779440</v>
      </c>
      <c r="CK987" s="510">
        <v>3687</v>
      </c>
      <c r="CL987" s="510">
        <v>7853</v>
      </c>
      <c r="CM987" s="510">
        <v>2060</v>
      </c>
      <c r="CN987" s="510">
        <v>6972106</v>
      </c>
      <c r="CO987" s="510">
        <v>3385</v>
      </c>
      <c r="CP987" s="510">
        <v>7580</v>
      </c>
      <c r="CQ987" s="510">
        <v>44567</v>
      </c>
      <c r="CR987" s="510">
        <v>152118414</v>
      </c>
      <c r="CS987" s="510">
        <v>3413</v>
      </c>
      <c r="CT987" s="510">
        <v>7562</v>
      </c>
      <c r="CU987" s="510">
        <v>1804</v>
      </c>
      <c r="CV987" s="510">
        <v>29626729</v>
      </c>
      <c r="CW987" s="510">
        <v>16423</v>
      </c>
      <c r="CX987" s="510">
        <v>43371</v>
      </c>
      <c r="CY987" s="510">
        <v>1083</v>
      </c>
      <c r="CZ987" s="510">
        <v>18033013</v>
      </c>
      <c r="DA987" s="510">
        <v>16651</v>
      </c>
      <c r="DB987" s="510">
        <v>42021</v>
      </c>
      <c r="DC987" s="510">
        <v>968</v>
      </c>
      <c r="DD987" s="510">
        <v>25979564</v>
      </c>
      <c r="DE987" s="510">
        <v>26838</v>
      </c>
      <c r="DF987" s="510">
        <v>68703</v>
      </c>
      <c r="DG987" s="510">
        <v>410</v>
      </c>
      <c r="DH987" s="510">
        <v>12878776</v>
      </c>
      <c r="DI987" s="510">
        <v>31412</v>
      </c>
      <c r="DJ987" s="510">
        <v>67043</v>
      </c>
      <c r="DK987" s="510">
        <v>306</v>
      </c>
      <c r="DL987" s="510">
        <v>108198</v>
      </c>
      <c r="DM987" s="510">
        <v>354</v>
      </c>
      <c r="DN987" s="510">
        <v>648</v>
      </c>
      <c r="DO987" s="510">
        <v>7287</v>
      </c>
      <c r="DP987" s="510">
        <v>441429</v>
      </c>
      <c r="DQ987" s="510">
        <v>61</v>
      </c>
      <c r="DR987" s="510">
        <v>146</v>
      </c>
      <c r="DS987" s="510">
        <v>78</v>
      </c>
      <c r="DT987" s="510">
        <v>250142</v>
      </c>
      <c r="DU987" s="510">
        <v>3207</v>
      </c>
      <c r="DV987" s="510">
        <v>6547</v>
      </c>
      <c r="DW987" s="510">
        <v>52</v>
      </c>
      <c r="DX987" s="510"/>
      <c r="DY987" s="510"/>
      <c r="DZ987" s="510"/>
      <c r="EA987" s="510"/>
      <c r="EB987" s="510"/>
      <c r="EC987" s="510"/>
      <c r="ED987" s="510"/>
      <c r="EE987" s="510"/>
      <c r="EF987" s="510"/>
      <c r="EG987" s="510" t="s">
        <v>152</v>
      </c>
      <c r="EH987" s="510" t="s">
        <v>152</v>
      </c>
      <c r="EI987" s="510">
        <v>0</v>
      </c>
      <c r="EJ987" s="479"/>
      <c r="EK987" s="479"/>
      <c r="EL987" s="479"/>
      <c r="EM987" s="479"/>
      <c r="EN987" s="479"/>
      <c r="EO987" s="479"/>
      <c r="EP987" s="479"/>
      <c r="EQ987" s="479"/>
      <c r="ER987" s="479"/>
      <c r="ES987" s="479"/>
      <c r="ET987" s="479"/>
      <c r="EU987" s="479"/>
      <c r="EV987" s="479"/>
      <c r="EW987" s="479"/>
      <c r="EX987" s="479"/>
      <c r="EY987" s="479"/>
      <c r="EZ987" s="476"/>
      <c r="FA987" s="446">
        <f t="shared" si="2315"/>
        <v>9</v>
      </c>
      <c r="FB987" s="417">
        <f t="shared" si="2316"/>
        <v>2021</v>
      </c>
      <c r="FC987" s="448">
        <f t="shared" si="2328"/>
        <v>44440</v>
      </c>
      <c r="FD987" s="449">
        <f t="shared" si="2333"/>
        <v>30</v>
      </c>
      <c r="FE987" s="450"/>
      <c r="FF987" s="451">
        <f t="shared" si="2335"/>
        <v>0.55384966177700079</v>
      </c>
      <c r="FG987" s="450"/>
      <c r="FH987" s="452">
        <f t="shared" si="2317"/>
        <v>1.9325346312242606</v>
      </c>
      <c r="FI987" s="452">
        <f t="shared" si="2318"/>
        <v>1.5592661924372895</v>
      </c>
      <c r="FJ987" s="452">
        <f t="shared" si="2319"/>
        <v>1.9215899218071242</v>
      </c>
      <c r="FK987" s="452">
        <f t="shared" si="2320"/>
        <v>1.5755864465682015</v>
      </c>
      <c r="FL987" s="452">
        <f t="shared" si="2321"/>
        <v>1.3849376538797553</v>
      </c>
      <c r="FM987" s="452">
        <f t="shared" si="2322"/>
        <v>1.0490032562941785</v>
      </c>
      <c r="FN987" s="452">
        <f t="shared" si="2323"/>
        <v>1.4222516556291391</v>
      </c>
      <c r="FO987" s="452">
        <f t="shared" si="2324"/>
        <v>1.0271081677704195</v>
      </c>
      <c r="FP987" s="452">
        <f t="shared" si="2325"/>
        <v>1.2583201267828843</v>
      </c>
      <c r="FQ987" s="452">
        <f t="shared" si="2326"/>
        <v>0.93343898573692552</v>
      </c>
      <c r="FR987" s="453"/>
      <c r="FS987" s="446">
        <f t="shared" si="2337"/>
        <v>137414</v>
      </c>
      <c r="FT987" s="446">
        <f t="shared" si="2337"/>
        <v>15527782</v>
      </c>
      <c r="FU987" s="446">
        <f t="shared" si="2337"/>
        <v>22123654</v>
      </c>
      <c r="FV987" s="446">
        <f t="shared" si="2337"/>
        <v>32704532</v>
      </c>
      <c r="FW987" s="446">
        <f t="shared" si="2337"/>
        <v>12486925</v>
      </c>
      <c r="FX987" s="446">
        <f t="shared" si="2337"/>
        <v>11242968</v>
      </c>
      <c r="FY987" s="446">
        <f t="shared" si="2337"/>
        <v>382061304</v>
      </c>
      <c r="FZ987" s="446">
        <f t="shared" si="2337"/>
        <v>384325200</v>
      </c>
      <c r="GA987" s="446">
        <f t="shared" si="2337"/>
        <v>41371515</v>
      </c>
      <c r="GB987" s="446"/>
      <c r="GC987" s="446"/>
      <c r="GD987" s="446">
        <f t="shared" si="2336"/>
        <v>161959</v>
      </c>
      <c r="GE987" s="446">
        <f t="shared" si="2336"/>
        <v>71478</v>
      </c>
      <c r="GF987" s="446">
        <f t="shared" si="2336"/>
        <v>12256470</v>
      </c>
      <c r="GG987" s="446">
        <f t="shared" si="2336"/>
        <v>29346661</v>
      </c>
      <c r="GH987" s="446">
        <f t="shared" si="2336"/>
        <v>15614800</v>
      </c>
      <c r="GI987" s="446">
        <f t="shared" si="2336"/>
        <v>337015654</v>
      </c>
      <c r="GJ987" s="446">
        <f t="shared" si="2336"/>
        <v>78241284</v>
      </c>
      <c r="GK987" s="446">
        <f t="shared" si="2336"/>
        <v>45508743</v>
      </c>
      <c r="GL987" s="446">
        <f t="shared" si="2336"/>
        <v>66504504</v>
      </c>
      <c r="GM987" s="446">
        <f t="shared" si="2336"/>
        <v>27487630</v>
      </c>
      <c r="GN987" s="446">
        <f t="shared" si="2338"/>
        <v>510666</v>
      </c>
      <c r="GO987" s="446">
        <f t="shared" si="2332"/>
        <v>198288</v>
      </c>
      <c r="GP987" s="446">
        <f t="shared" si="2332"/>
        <v>1063902</v>
      </c>
      <c r="GQ987" s="446">
        <f t="shared" si="2332"/>
        <v>0</v>
      </c>
      <c r="GR987" s="446"/>
      <c r="GS987" s="446"/>
      <c r="GT987" s="446"/>
      <c r="GU987" s="446"/>
      <c r="GV987" s="416"/>
      <c r="GW987" s="402"/>
      <c r="GX987" s="402"/>
      <c r="GY987" s="402"/>
      <c r="GZ987" s="402"/>
      <c r="HA987" s="402"/>
    </row>
    <row r="988" spans="1:209" ht="9.75" customHeight="1" x14ac:dyDescent="0.2">
      <c r="A988" s="493" t="str">
        <f t="shared" si="2309"/>
        <v>2021-22SEPTEMBERRYE</v>
      </c>
      <c r="B988" s="494" t="str">
        <f t="shared" si="2330"/>
        <v>2021-22</v>
      </c>
      <c r="C988" s="480" t="s">
        <v>640</v>
      </c>
      <c r="D988" s="480" t="s">
        <v>663</v>
      </c>
      <c r="E988" s="480" t="s">
        <v>662</v>
      </c>
      <c r="F988" s="495" t="s">
        <v>456</v>
      </c>
      <c r="G988" s="495" t="s">
        <v>692</v>
      </c>
      <c r="H988" s="521">
        <v>101539</v>
      </c>
      <c r="I988" s="521">
        <v>53301</v>
      </c>
      <c r="J988" s="521">
        <v>2562221</v>
      </c>
      <c r="K988" s="521">
        <v>48</v>
      </c>
      <c r="L988" s="521">
        <v>4</v>
      </c>
      <c r="M988" s="521">
        <v>162</v>
      </c>
      <c r="N988" s="521">
        <v>207</v>
      </c>
      <c r="O988" s="521">
        <v>277</v>
      </c>
      <c r="P988" s="521">
        <v>257</v>
      </c>
      <c r="Q988" s="521">
        <v>27</v>
      </c>
      <c r="R988" s="521">
        <v>29</v>
      </c>
      <c r="S988" s="521">
        <v>54281</v>
      </c>
      <c r="T988" s="521">
        <v>3921</v>
      </c>
      <c r="U988" s="521">
        <v>2367</v>
      </c>
      <c r="V988" s="521">
        <v>26147</v>
      </c>
      <c r="W988" s="521">
        <v>14036</v>
      </c>
      <c r="X988" s="521">
        <v>814</v>
      </c>
      <c r="Y988" s="521">
        <v>1989681</v>
      </c>
      <c r="Z988" s="521">
        <v>507</v>
      </c>
      <c r="AA988" s="521">
        <v>931</v>
      </c>
      <c r="AB988" s="521">
        <v>1568705</v>
      </c>
      <c r="AC988" s="521">
        <v>663</v>
      </c>
      <c r="AD988" s="521">
        <v>1200</v>
      </c>
      <c r="AE988" s="521">
        <v>44366527</v>
      </c>
      <c r="AF988" s="521">
        <v>1697</v>
      </c>
      <c r="AG988" s="521">
        <v>3528</v>
      </c>
      <c r="AH988" s="521">
        <v>103613873</v>
      </c>
      <c r="AI988" s="521">
        <v>7382</v>
      </c>
      <c r="AJ988" s="521">
        <v>16809</v>
      </c>
      <c r="AK988" s="521">
        <v>7617704</v>
      </c>
      <c r="AL988" s="521">
        <v>9358</v>
      </c>
      <c r="AM988" s="521">
        <v>20564</v>
      </c>
      <c r="AN988" s="521"/>
      <c r="AO988" s="521"/>
      <c r="AP988" s="521"/>
      <c r="AQ988" s="521"/>
      <c r="AR988" s="521"/>
      <c r="AS988" s="521"/>
      <c r="AT988" s="521">
        <v>6896</v>
      </c>
      <c r="AU988" s="521">
        <v>214</v>
      </c>
      <c r="AV988" s="521">
        <v>835</v>
      </c>
      <c r="AW988" s="521">
        <v>500</v>
      </c>
      <c r="AX988" s="521">
        <v>710</v>
      </c>
      <c r="AY988" s="521">
        <v>5137</v>
      </c>
      <c r="AZ988" s="521">
        <v>352</v>
      </c>
      <c r="BA988" s="521"/>
      <c r="BB988" s="521"/>
      <c r="BC988" s="521"/>
      <c r="BD988" s="521"/>
      <c r="BE988" s="521"/>
      <c r="BF988" s="521"/>
      <c r="BG988" s="521"/>
      <c r="BH988" s="521"/>
      <c r="BI988" s="521">
        <v>26445</v>
      </c>
      <c r="BJ988" s="521">
        <v>2503</v>
      </c>
      <c r="BK988" s="521">
        <v>18437</v>
      </c>
      <c r="BL988" s="521">
        <v>47385</v>
      </c>
      <c r="BM988" s="521">
        <v>7064</v>
      </c>
      <c r="BN988" s="521">
        <v>5422</v>
      </c>
      <c r="BO988" s="521">
        <v>4216</v>
      </c>
      <c r="BP988" s="521">
        <v>3274</v>
      </c>
      <c r="BQ988" s="521">
        <v>34428</v>
      </c>
      <c r="BR988" s="521">
        <v>27725</v>
      </c>
      <c r="BS988" s="521">
        <v>21446</v>
      </c>
      <c r="BT988" s="521">
        <v>15621</v>
      </c>
      <c r="BU988" s="521">
        <v>1318</v>
      </c>
      <c r="BV988" s="521">
        <v>922</v>
      </c>
      <c r="BW988" s="521">
        <v>43</v>
      </c>
      <c r="BX988" s="521">
        <v>30639</v>
      </c>
      <c r="BY988" s="521">
        <v>713</v>
      </c>
      <c r="BZ988" s="521">
        <v>1300</v>
      </c>
      <c r="CA988" s="521">
        <v>23</v>
      </c>
      <c r="CB988" s="521">
        <v>13570</v>
      </c>
      <c r="CC988" s="521">
        <v>590</v>
      </c>
      <c r="CD988" s="521">
        <v>1087</v>
      </c>
      <c r="CE988" s="521">
        <v>3855</v>
      </c>
      <c r="CF988" s="521">
        <v>1945472</v>
      </c>
      <c r="CG988" s="521">
        <v>505</v>
      </c>
      <c r="CH988" s="521">
        <v>928</v>
      </c>
      <c r="CI988" s="521">
        <v>2039</v>
      </c>
      <c r="CJ988" s="521">
        <v>3244338</v>
      </c>
      <c r="CK988" s="521">
        <v>1591</v>
      </c>
      <c r="CL988" s="521">
        <v>3131</v>
      </c>
      <c r="CM988" s="521">
        <v>504</v>
      </c>
      <c r="CN988" s="521">
        <v>707398</v>
      </c>
      <c r="CO988" s="521">
        <v>1404</v>
      </c>
      <c r="CP988" s="521">
        <v>2915</v>
      </c>
      <c r="CQ988" s="521">
        <v>23604</v>
      </c>
      <c r="CR988" s="521">
        <v>40414791</v>
      </c>
      <c r="CS988" s="521">
        <v>1712</v>
      </c>
      <c r="CT988" s="521">
        <v>3583</v>
      </c>
      <c r="CU988" s="521">
        <v>2092</v>
      </c>
      <c r="CV988" s="521">
        <v>11121972</v>
      </c>
      <c r="CW988" s="521">
        <v>5316</v>
      </c>
      <c r="CX988" s="521">
        <v>9919</v>
      </c>
      <c r="CY988" s="521">
        <v>713</v>
      </c>
      <c r="CZ988" s="521">
        <v>3195644</v>
      </c>
      <c r="DA988" s="521">
        <v>4482</v>
      </c>
      <c r="DB988" s="521">
        <v>9217</v>
      </c>
      <c r="DC988" s="521">
        <v>235</v>
      </c>
      <c r="DD988" s="521">
        <v>2960158</v>
      </c>
      <c r="DE988" s="521">
        <v>12596</v>
      </c>
      <c r="DF988" s="521">
        <v>21582</v>
      </c>
      <c r="DG988" s="521">
        <v>71</v>
      </c>
      <c r="DH988" s="521">
        <v>393600</v>
      </c>
      <c r="DI988" s="521">
        <v>5544</v>
      </c>
      <c r="DJ988" s="521">
        <v>13594</v>
      </c>
      <c r="DK988" s="521">
        <v>196</v>
      </c>
      <c r="DL988" s="521">
        <v>69174</v>
      </c>
      <c r="DM988" s="521">
        <v>353</v>
      </c>
      <c r="DN988" s="521">
        <v>602</v>
      </c>
      <c r="DO988" s="521">
        <v>3015</v>
      </c>
      <c r="DP988" s="521">
        <v>223846</v>
      </c>
      <c r="DQ988" s="521">
        <v>74</v>
      </c>
      <c r="DR988" s="521">
        <v>177</v>
      </c>
      <c r="DS988" s="521">
        <v>47</v>
      </c>
      <c r="DT988" s="521">
        <v>124454</v>
      </c>
      <c r="DU988" s="521">
        <v>2648</v>
      </c>
      <c r="DV988" s="521">
        <v>5242</v>
      </c>
      <c r="DW988" s="521">
        <v>42</v>
      </c>
      <c r="DX988" s="521"/>
      <c r="DY988" s="521"/>
      <c r="DZ988" s="521"/>
      <c r="EA988" s="521"/>
      <c r="EB988" s="521"/>
      <c r="EC988" s="521"/>
      <c r="ED988" s="521"/>
      <c r="EE988" s="521"/>
      <c r="EF988" s="521"/>
      <c r="EG988" s="521" t="s">
        <v>152</v>
      </c>
      <c r="EH988" s="521" t="s">
        <v>152</v>
      </c>
      <c r="EI988" s="521">
        <v>27</v>
      </c>
      <c r="EJ988" s="496"/>
      <c r="EK988" s="496"/>
      <c r="EL988" s="496"/>
      <c r="EM988" s="496"/>
      <c r="EN988" s="496"/>
      <c r="EO988" s="496"/>
      <c r="EP988" s="496"/>
      <c r="EQ988" s="496"/>
      <c r="ER988" s="496"/>
      <c r="ES988" s="496"/>
      <c r="ET988" s="496"/>
      <c r="EU988" s="496"/>
      <c r="EV988" s="496"/>
      <c r="EW988" s="496"/>
      <c r="EX988" s="496"/>
      <c r="EY988" s="496"/>
      <c r="EZ988" s="497"/>
      <c r="FA988" s="482">
        <f t="shared" si="2315"/>
        <v>9</v>
      </c>
      <c r="FB988" s="493">
        <f t="shared" si="2316"/>
        <v>2021</v>
      </c>
      <c r="FC988" s="498">
        <f t="shared" si="2328"/>
        <v>44440</v>
      </c>
      <c r="FD988" s="499">
        <f t="shared" si="2333"/>
        <v>30</v>
      </c>
      <c r="FE988" s="500"/>
      <c r="FF988" s="515">
        <f t="shared" si="2335"/>
        <v>0.82287117903930129</v>
      </c>
      <c r="FG988" s="500"/>
      <c r="FH988" s="481">
        <f t="shared" si="2317"/>
        <v>1.8015812292782454</v>
      </c>
      <c r="FI988" s="481">
        <f t="shared" si="2318"/>
        <v>1.382810507523591</v>
      </c>
      <c r="FJ988" s="481">
        <f t="shared" si="2319"/>
        <v>1.7811575834389524</v>
      </c>
      <c r="FK988" s="481">
        <f t="shared" si="2320"/>
        <v>1.3831854668356569</v>
      </c>
      <c r="FL988" s="481">
        <f t="shared" si="2321"/>
        <v>1.3167093739243507</v>
      </c>
      <c r="FM988" s="481">
        <f t="shared" si="2322"/>
        <v>1.0603510919034689</v>
      </c>
      <c r="FN988" s="481">
        <f t="shared" si="2323"/>
        <v>1.5279281846679966</v>
      </c>
      <c r="FO988" s="481">
        <f t="shared" si="2324"/>
        <v>1.1129239099458534</v>
      </c>
      <c r="FP988" s="481">
        <f t="shared" si="2325"/>
        <v>1.6191646191646192</v>
      </c>
      <c r="FQ988" s="481">
        <f t="shared" si="2326"/>
        <v>1.1326781326781328</v>
      </c>
      <c r="FR988" s="501"/>
      <c r="FS988" s="482">
        <f t="shared" si="2337"/>
        <v>213204</v>
      </c>
      <c r="FT988" s="482">
        <f t="shared" si="2337"/>
        <v>8634762</v>
      </c>
      <c r="FU988" s="482">
        <f t="shared" si="2337"/>
        <v>11033307</v>
      </c>
      <c r="FV988" s="482">
        <f t="shared" si="2337"/>
        <v>14764377</v>
      </c>
      <c r="FW988" s="482">
        <f t="shared" si="2337"/>
        <v>3650451</v>
      </c>
      <c r="FX988" s="482">
        <f t="shared" si="2337"/>
        <v>2840400</v>
      </c>
      <c r="FY988" s="482">
        <f t="shared" si="2337"/>
        <v>92246616</v>
      </c>
      <c r="FZ988" s="482">
        <f t="shared" si="2337"/>
        <v>235931124</v>
      </c>
      <c r="GA988" s="482">
        <f t="shared" si="2337"/>
        <v>16739096</v>
      </c>
      <c r="GB988" s="482"/>
      <c r="GC988" s="482"/>
      <c r="GD988" s="482">
        <f t="shared" si="2336"/>
        <v>55900</v>
      </c>
      <c r="GE988" s="482">
        <f t="shared" si="2336"/>
        <v>25001</v>
      </c>
      <c r="GF988" s="482">
        <f t="shared" si="2336"/>
        <v>3577440</v>
      </c>
      <c r="GG988" s="482">
        <f t="shared" si="2336"/>
        <v>6384109</v>
      </c>
      <c r="GH988" s="482">
        <f t="shared" si="2336"/>
        <v>1469160</v>
      </c>
      <c r="GI988" s="482">
        <f t="shared" si="2336"/>
        <v>84573132</v>
      </c>
      <c r="GJ988" s="482">
        <f t="shared" si="2336"/>
        <v>20750548</v>
      </c>
      <c r="GK988" s="482">
        <f t="shared" si="2336"/>
        <v>6571721</v>
      </c>
      <c r="GL988" s="482">
        <f t="shared" si="2336"/>
        <v>5071770</v>
      </c>
      <c r="GM988" s="482">
        <f t="shared" si="2336"/>
        <v>965174</v>
      </c>
      <c r="GN988" s="482">
        <f t="shared" si="2338"/>
        <v>246374</v>
      </c>
      <c r="GO988" s="482">
        <f t="shared" si="2332"/>
        <v>117992</v>
      </c>
      <c r="GP988" s="482">
        <f t="shared" si="2332"/>
        <v>533655</v>
      </c>
      <c r="GQ988" s="482">
        <f t="shared" si="2332"/>
        <v>0</v>
      </c>
      <c r="GR988" s="482"/>
      <c r="GS988" s="482"/>
      <c r="GT988" s="482"/>
      <c r="GU988" s="482"/>
      <c r="GV988" s="502"/>
      <c r="GW988" s="402"/>
      <c r="GX988" s="402"/>
      <c r="GY988" s="402"/>
      <c r="GZ988" s="402"/>
      <c r="HA988" s="402"/>
    </row>
    <row r="989" spans="1:209" ht="9.75" customHeight="1" x14ac:dyDescent="0.2">
      <c r="A989" s="417" t="str">
        <f t="shared" si="2309"/>
        <v>2021-22SEPTEMBERRYD</v>
      </c>
      <c r="B989" s="458" t="str">
        <f t="shared" si="2330"/>
        <v>2021-22</v>
      </c>
      <c r="C989" s="402" t="s">
        <v>640</v>
      </c>
      <c r="D989" s="402" t="s">
        <v>663</v>
      </c>
      <c r="E989" s="402" t="s">
        <v>662</v>
      </c>
      <c r="F989" s="478" t="s">
        <v>455</v>
      </c>
      <c r="G989" s="478" t="s">
        <v>693</v>
      </c>
      <c r="H989" s="510">
        <v>98655</v>
      </c>
      <c r="I989" s="510">
        <v>81649</v>
      </c>
      <c r="J989" s="510">
        <v>4837388</v>
      </c>
      <c r="K989" s="510">
        <v>59</v>
      </c>
      <c r="L989" s="510">
        <v>5</v>
      </c>
      <c r="M989" s="510">
        <v>183</v>
      </c>
      <c r="N989" s="510">
        <v>246</v>
      </c>
      <c r="O989" s="510">
        <v>410</v>
      </c>
      <c r="P989" s="510">
        <v>233</v>
      </c>
      <c r="Q989" s="510">
        <v>25</v>
      </c>
      <c r="R989" s="510">
        <v>42</v>
      </c>
      <c r="S989" s="510">
        <v>60773</v>
      </c>
      <c r="T989" s="510">
        <v>4642</v>
      </c>
      <c r="U989" s="510">
        <v>2946</v>
      </c>
      <c r="V989" s="510">
        <v>34867</v>
      </c>
      <c r="W989" s="510">
        <v>13554</v>
      </c>
      <c r="X989" s="510">
        <v>203</v>
      </c>
      <c r="Y989" s="510">
        <v>2505800</v>
      </c>
      <c r="Z989" s="510">
        <v>540</v>
      </c>
      <c r="AA989" s="510">
        <v>985</v>
      </c>
      <c r="AB989" s="510">
        <v>1964968</v>
      </c>
      <c r="AC989" s="510">
        <v>667</v>
      </c>
      <c r="AD989" s="510">
        <v>1220</v>
      </c>
      <c r="AE989" s="510">
        <v>64766597</v>
      </c>
      <c r="AF989" s="510">
        <v>1858</v>
      </c>
      <c r="AG989" s="510">
        <v>3637</v>
      </c>
      <c r="AH989" s="510">
        <v>152291284</v>
      </c>
      <c r="AI989" s="510">
        <v>11236</v>
      </c>
      <c r="AJ989" s="510">
        <v>25964</v>
      </c>
      <c r="AK989" s="510">
        <v>3019317</v>
      </c>
      <c r="AL989" s="510">
        <v>14873</v>
      </c>
      <c r="AM989" s="510">
        <v>33550</v>
      </c>
      <c r="AN989" s="510"/>
      <c r="AO989" s="510"/>
      <c r="AP989" s="510"/>
      <c r="AQ989" s="510"/>
      <c r="AR989" s="510"/>
      <c r="AS989" s="510"/>
      <c r="AT989" s="510">
        <v>5396</v>
      </c>
      <c r="AU989" s="510">
        <v>208</v>
      </c>
      <c r="AV989" s="510">
        <v>985</v>
      </c>
      <c r="AW989" s="510">
        <v>1458</v>
      </c>
      <c r="AX989" s="510">
        <v>517</v>
      </c>
      <c r="AY989" s="510">
        <v>3686</v>
      </c>
      <c r="AZ989" s="510">
        <v>1195</v>
      </c>
      <c r="BA989" s="510"/>
      <c r="BB989" s="510"/>
      <c r="BC989" s="510"/>
      <c r="BD989" s="510"/>
      <c r="BE989" s="510"/>
      <c r="BF989" s="510"/>
      <c r="BG989" s="510"/>
      <c r="BH989" s="510"/>
      <c r="BI989" s="510">
        <v>34698</v>
      </c>
      <c r="BJ989" s="510">
        <v>1642</v>
      </c>
      <c r="BK989" s="510">
        <v>19037</v>
      </c>
      <c r="BL989" s="510">
        <v>55377</v>
      </c>
      <c r="BM989" s="510">
        <v>9298</v>
      </c>
      <c r="BN989" s="510">
        <v>6794</v>
      </c>
      <c r="BO989" s="510">
        <v>5837</v>
      </c>
      <c r="BP989" s="510">
        <v>4347</v>
      </c>
      <c r="BQ989" s="510">
        <v>48955</v>
      </c>
      <c r="BR989" s="510">
        <v>36671</v>
      </c>
      <c r="BS989" s="510">
        <v>27230</v>
      </c>
      <c r="BT989" s="510">
        <v>14196</v>
      </c>
      <c r="BU989" s="510">
        <v>441</v>
      </c>
      <c r="BV989" s="510">
        <v>215</v>
      </c>
      <c r="BW989" s="510">
        <v>92</v>
      </c>
      <c r="BX989" s="510">
        <v>59995</v>
      </c>
      <c r="BY989" s="510">
        <v>652</v>
      </c>
      <c r="BZ989" s="510">
        <v>1074</v>
      </c>
      <c r="CA989" s="510">
        <v>71</v>
      </c>
      <c r="CB989" s="510">
        <v>45772</v>
      </c>
      <c r="CC989" s="510">
        <v>645</v>
      </c>
      <c r="CD989" s="510">
        <v>1146</v>
      </c>
      <c r="CE989" s="510">
        <v>4479</v>
      </c>
      <c r="CF989" s="510">
        <v>2400033</v>
      </c>
      <c r="CG989" s="510">
        <v>536</v>
      </c>
      <c r="CH989" s="510">
        <v>978</v>
      </c>
      <c r="CI989" s="510">
        <v>2275</v>
      </c>
      <c r="CJ989" s="510">
        <v>4137902</v>
      </c>
      <c r="CK989" s="510">
        <v>1819</v>
      </c>
      <c r="CL989" s="510">
        <v>3434</v>
      </c>
      <c r="CM989" s="510">
        <v>1112</v>
      </c>
      <c r="CN989" s="510">
        <v>2082923</v>
      </c>
      <c r="CO989" s="510">
        <v>1873</v>
      </c>
      <c r="CP989" s="510">
        <v>3883</v>
      </c>
      <c r="CQ989" s="510">
        <v>31480</v>
      </c>
      <c r="CR989" s="510">
        <v>58545772</v>
      </c>
      <c r="CS989" s="510">
        <v>1860</v>
      </c>
      <c r="CT989" s="510">
        <v>3642</v>
      </c>
      <c r="CU989" s="510">
        <v>1011</v>
      </c>
      <c r="CV989" s="510">
        <v>13760571</v>
      </c>
      <c r="CW989" s="510">
        <v>13611</v>
      </c>
      <c r="CX989" s="510">
        <v>31079</v>
      </c>
      <c r="CY989" s="510">
        <v>451</v>
      </c>
      <c r="CZ989" s="510">
        <v>6189591</v>
      </c>
      <c r="DA989" s="510">
        <v>13724</v>
      </c>
      <c r="DB989" s="510">
        <v>32189</v>
      </c>
      <c r="DC989" s="510">
        <v>729</v>
      </c>
      <c r="DD989" s="510">
        <v>12586608</v>
      </c>
      <c r="DE989" s="510">
        <v>17266</v>
      </c>
      <c r="DF989" s="510">
        <v>37732</v>
      </c>
      <c r="DG989" s="510">
        <v>88</v>
      </c>
      <c r="DH989" s="510">
        <v>1692927</v>
      </c>
      <c r="DI989" s="510">
        <v>19238</v>
      </c>
      <c r="DJ989" s="510">
        <v>35950</v>
      </c>
      <c r="DK989" s="510">
        <v>16</v>
      </c>
      <c r="DL989" s="510">
        <v>8031</v>
      </c>
      <c r="DM989" s="510">
        <v>502</v>
      </c>
      <c r="DN989" s="510">
        <v>581</v>
      </c>
      <c r="DO989" s="510">
        <v>3131</v>
      </c>
      <c r="DP989" s="510">
        <v>356370</v>
      </c>
      <c r="DQ989" s="510">
        <v>114</v>
      </c>
      <c r="DR989" s="510">
        <v>192</v>
      </c>
      <c r="DS989" s="510">
        <v>83</v>
      </c>
      <c r="DT989" s="510">
        <v>165779</v>
      </c>
      <c r="DU989" s="510">
        <v>1997</v>
      </c>
      <c r="DV989" s="510">
        <v>3601</v>
      </c>
      <c r="DW989" s="510">
        <v>77</v>
      </c>
      <c r="DX989" s="510"/>
      <c r="DY989" s="510"/>
      <c r="DZ989" s="510"/>
      <c r="EA989" s="510"/>
      <c r="EB989" s="510"/>
      <c r="EC989" s="510"/>
      <c r="ED989" s="510"/>
      <c r="EE989" s="510"/>
      <c r="EF989" s="510"/>
      <c r="EG989" s="510" t="s">
        <v>152</v>
      </c>
      <c r="EH989" s="510" t="s">
        <v>152</v>
      </c>
      <c r="EI989" s="510">
        <v>2</v>
      </c>
      <c r="EJ989" s="479"/>
      <c r="EK989" s="479"/>
      <c r="EL989" s="479"/>
      <c r="EM989" s="479"/>
      <c r="EN989" s="479"/>
      <c r="EO989" s="479"/>
      <c r="EP989" s="479"/>
      <c r="EQ989" s="479"/>
      <c r="ER989" s="479"/>
      <c r="ES989" s="479"/>
      <c r="ET989" s="479"/>
      <c r="EU989" s="479"/>
      <c r="EV989" s="479"/>
      <c r="EW989" s="479"/>
      <c r="EX989" s="479"/>
      <c r="EY989" s="479"/>
      <c r="EZ989" s="516"/>
      <c r="FA989" s="446">
        <f t="shared" si="2315"/>
        <v>9</v>
      </c>
      <c r="FB989" s="417">
        <f t="shared" si="2316"/>
        <v>2021</v>
      </c>
      <c r="FC989" s="448">
        <f t="shared" si="2328"/>
        <v>44440</v>
      </c>
      <c r="FD989" s="449">
        <f t="shared" si="2333"/>
        <v>30</v>
      </c>
      <c r="FE989" s="450"/>
      <c r="FF989" s="451">
        <f t="shared" si="2335"/>
        <v>0.71013835336811071</v>
      </c>
      <c r="FG989" s="450"/>
      <c r="FH989" s="452">
        <f t="shared" si="2317"/>
        <v>2.0030159414045672</v>
      </c>
      <c r="FI989" s="452">
        <f t="shared" si="2318"/>
        <v>1.4635932787591555</v>
      </c>
      <c r="FJ989" s="452">
        <f t="shared" si="2319"/>
        <v>1.9813306177868295</v>
      </c>
      <c r="FK989" s="452">
        <f t="shared" si="2320"/>
        <v>1.4755600814663952</v>
      </c>
      <c r="FL989" s="452">
        <f t="shared" si="2321"/>
        <v>1.4040496744772994</v>
      </c>
      <c r="FM989" s="452">
        <f t="shared" si="2322"/>
        <v>1.0517394671179052</v>
      </c>
      <c r="FN989" s="452">
        <f t="shared" si="2323"/>
        <v>2.0090010329054153</v>
      </c>
      <c r="FO989" s="452">
        <f t="shared" si="2324"/>
        <v>1.0473660911907925</v>
      </c>
      <c r="FP989" s="452">
        <f t="shared" si="2325"/>
        <v>2.1724137931034484</v>
      </c>
      <c r="FQ989" s="452">
        <f t="shared" si="2326"/>
        <v>1.0591133004926108</v>
      </c>
      <c r="FR989" s="453"/>
      <c r="FS989" s="446">
        <f t="shared" si="2337"/>
        <v>408245</v>
      </c>
      <c r="FT989" s="446">
        <f t="shared" si="2337"/>
        <v>14941767</v>
      </c>
      <c r="FU989" s="446">
        <f t="shared" si="2337"/>
        <v>20085654</v>
      </c>
      <c r="FV989" s="446">
        <f t="shared" si="2337"/>
        <v>33476090</v>
      </c>
      <c r="FW989" s="446">
        <f t="shared" si="2337"/>
        <v>4572370</v>
      </c>
      <c r="FX989" s="446">
        <f t="shared" si="2337"/>
        <v>3594120</v>
      </c>
      <c r="FY989" s="446">
        <f t="shared" si="2337"/>
        <v>126811279</v>
      </c>
      <c r="FZ989" s="446">
        <f t="shared" si="2337"/>
        <v>351916056</v>
      </c>
      <c r="GA989" s="446">
        <f t="shared" si="2337"/>
        <v>6810650</v>
      </c>
      <c r="GB989" s="446"/>
      <c r="GC989" s="446"/>
      <c r="GD989" s="446">
        <f t="shared" ref="GD989:GM998" si="2339">IFERROR(HLOOKUP(GD$1,$H$5:$HA$10112,MATCH($A989,$A$5:$A$10112,0),0)*HLOOKUP(GD$2,$H$5:$HA$10112,MATCH($A989,$A$5:$A$10112,0),0),"-")</f>
        <v>98808</v>
      </c>
      <c r="GE989" s="446">
        <f t="shared" si="2339"/>
        <v>81366</v>
      </c>
      <c r="GF989" s="446">
        <f t="shared" si="2339"/>
        <v>4380462</v>
      </c>
      <c r="GG989" s="446">
        <f t="shared" si="2339"/>
        <v>7812350</v>
      </c>
      <c r="GH989" s="446">
        <f t="shared" si="2339"/>
        <v>4317896</v>
      </c>
      <c r="GI989" s="446">
        <f t="shared" si="2339"/>
        <v>114650160</v>
      </c>
      <c r="GJ989" s="446">
        <f t="shared" si="2339"/>
        <v>31420869</v>
      </c>
      <c r="GK989" s="446">
        <f t="shared" si="2339"/>
        <v>14517239</v>
      </c>
      <c r="GL989" s="446">
        <f t="shared" si="2339"/>
        <v>27506628</v>
      </c>
      <c r="GM989" s="446">
        <f t="shared" si="2339"/>
        <v>3163600</v>
      </c>
      <c r="GN989" s="446">
        <f t="shared" si="2338"/>
        <v>298883</v>
      </c>
      <c r="GO989" s="446">
        <f t="shared" ref="GO989:GQ1008" si="2340">IFERROR(HLOOKUP(GO$1,$H$5:$HA$10112,MATCH($A989,$A$5:$A$10112,0),0)*HLOOKUP(GO$2,$H$5:$HA$10112,MATCH($A989,$A$5:$A$10112,0),0),"-")</f>
        <v>9296</v>
      </c>
      <c r="GP989" s="446">
        <f t="shared" si="2340"/>
        <v>601152</v>
      </c>
      <c r="GQ989" s="446">
        <f t="shared" si="2340"/>
        <v>0</v>
      </c>
      <c r="GR989" s="446"/>
      <c r="GS989" s="446"/>
      <c r="GT989" s="446"/>
      <c r="GU989" s="446"/>
      <c r="GV989" s="416"/>
      <c r="GW989" s="402"/>
      <c r="GX989" s="402"/>
      <c r="GY989" s="402"/>
      <c r="GZ989" s="402"/>
      <c r="HA989" s="402"/>
    </row>
    <row r="990" spans="1:209" ht="9.75" customHeight="1" x14ac:dyDescent="0.2">
      <c r="A990" s="417" t="str">
        <f t="shared" si="2309"/>
        <v>2021-22SEPTEMBERRYF</v>
      </c>
      <c r="B990" s="458" t="str">
        <f t="shared" si="2330"/>
        <v>2021-22</v>
      </c>
      <c r="C990" s="402" t="s">
        <v>640</v>
      </c>
      <c r="D990" s="402" t="s">
        <v>667</v>
      </c>
      <c r="E990" s="402" t="s">
        <v>666</v>
      </c>
      <c r="F990" s="478" t="s">
        <v>457</v>
      </c>
      <c r="G990" s="478" t="s">
        <v>694</v>
      </c>
      <c r="H990" s="510">
        <v>126297</v>
      </c>
      <c r="I990" s="510">
        <v>101392</v>
      </c>
      <c r="J990" s="510">
        <v>9062303</v>
      </c>
      <c r="K990" s="510">
        <v>89</v>
      </c>
      <c r="L990" s="510">
        <v>47</v>
      </c>
      <c r="M990" s="510">
        <v>249</v>
      </c>
      <c r="N990" s="510">
        <v>310</v>
      </c>
      <c r="O990" s="510">
        <v>441</v>
      </c>
      <c r="P990" s="510">
        <v>329</v>
      </c>
      <c r="Q990" s="510">
        <v>2</v>
      </c>
      <c r="R990" s="510">
        <v>358</v>
      </c>
      <c r="S990" s="510">
        <v>73892</v>
      </c>
      <c r="T990" s="510">
        <v>9119</v>
      </c>
      <c r="U990" s="510">
        <v>5520</v>
      </c>
      <c r="V990" s="510">
        <v>42703</v>
      </c>
      <c r="W990" s="510">
        <v>11912</v>
      </c>
      <c r="X990" s="510">
        <v>113</v>
      </c>
      <c r="Y990" s="510">
        <v>6053591</v>
      </c>
      <c r="Z990" s="510">
        <v>664</v>
      </c>
      <c r="AA990" s="510">
        <v>1221</v>
      </c>
      <c r="AB990" s="510">
        <v>4089418</v>
      </c>
      <c r="AC990" s="510">
        <v>741</v>
      </c>
      <c r="AD990" s="510">
        <v>1365</v>
      </c>
      <c r="AE990" s="510">
        <v>169619891</v>
      </c>
      <c r="AF990" s="510">
        <v>3972</v>
      </c>
      <c r="AG990" s="510">
        <v>8755</v>
      </c>
      <c r="AH990" s="510">
        <v>125334476</v>
      </c>
      <c r="AI990" s="510">
        <v>10522</v>
      </c>
      <c r="AJ990" s="510">
        <v>28599</v>
      </c>
      <c r="AK990" s="510">
        <v>1457161</v>
      </c>
      <c r="AL990" s="510">
        <v>12895</v>
      </c>
      <c r="AM990" s="510">
        <v>32376</v>
      </c>
      <c r="AN990" s="510"/>
      <c r="AO990" s="510"/>
      <c r="AP990" s="510"/>
      <c r="AQ990" s="510"/>
      <c r="AR990" s="510"/>
      <c r="AS990" s="510"/>
      <c r="AT990" s="510">
        <v>7575</v>
      </c>
      <c r="AU990" s="510">
        <v>886</v>
      </c>
      <c r="AV990" s="510">
        <v>3171</v>
      </c>
      <c r="AW990" s="510">
        <v>2771</v>
      </c>
      <c r="AX990" s="510">
        <v>459</v>
      </c>
      <c r="AY990" s="510">
        <v>3059</v>
      </c>
      <c r="AZ990" s="510">
        <v>1</v>
      </c>
      <c r="BA990" s="510"/>
      <c r="BB990" s="510"/>
      <c r="BC990" s="510"/>
      <c r="BD990" s="510"/>
      <c r="BE990" s="510"/>
      <c r="BF990" s="510"/>
      <c r="BG990" s="510"/>
      <c r="BH990" s="510"/>
      <c r="BI990" s="510">
        <v>34954</v>
      </c>
      <c r="BJ990" s="510">
        <v>2775</v>
      </c>
      <c r="BK990" s="510">
        <v>28588</v>
      </c>
      <c r="BL990" s="510">
        <v>66317</v>
      </c>
      <c r="BM990" s="510">
        <v>17701</v>
      </c>
      <c r="BN990" s="510">
        <v>12897</v>
      </c>
      <c r="BO990" s="510">
        <v>10788</v>
      </c>
      <c r="BP990" s="510">
        <v>7912</v>
      </c>
      <c r="BQ990" s="510">
        <v>58633</v>
      </c>
      <c r="BR990" s="510">
        <v>45556</v>
      </c>
      <c r="BS990" s="510">
        <v>18646</v>
      </c>
      <c r="BT990" s="510">
        <v>12713</v>
      </c>
      <c r="BU990" s="510">
        <v>166</v>
      </c>
      <c r="BV990" s="510">
        <v>120</v>
      </c>
      <c r="BW990" s="510">
        <v>60</v>
      </c>
      <c r="BX990" s="510">
        <v>44905</v>
      </c>
      <c r="BY990" s="510">
        <v>748</v>
      </c>
      <c r="BZ990" s="510">
        <v>1249</v>
      </c>
      <c r="CA990" s="510">
        <v>40</v>
      </c>
      <c r="CB990" s="510">
        <v>28740</v>
      </c>
      <c r="CC990" s="510">
        <v>719</v>
      </c>
      <c r="CD990" s="510">
        <v>1499</v>
      </c>
      <c r="CE990" s="510">
        <v>9019</v>
      </c>
      <c r="CF990" s="510">
        <v>5979946</v>
      </c>
      <c r="CG990" s="510">
        <v>663</v>
      </c>
      <c r="CH990" s="510">
        <v>1221</v>
      </c>
      <c r="CI990" s="510">
        <v>2042</v>
      </c>
      <c r="CJ990" s="510">
        <v>8603060</v>
      </c>
      <c r="CK990" s="510">
        <v>4213</v>
      </c>
      <c r="CL990" s="510">
        <v>8629</v>
      </c>
      <c r="CM990" s="510">
        <v>900</v>
      </c>
      <c r="CN990" s="510">
        <v>3826851</v>
      </c>
      <c r="CO990" s="510">
        <v>4252</v>
      </c>
      <c r="CP990" s="510">
        <v>8928</v>
      </c>
      <c r="CQ990" s="510">
        <v>39761</v>
      </c>
      <c r="CR990" s="510">
        <v>157189980</v>
      </c>
      <c r="CS990" s="510">
        <v>3953</v>
      </c>
      <c r="CT990" s="510">
        <v>8754</v>
      </c>
      <c r="CU990" s="510">
        <v>1170</v>
      </c>
      <c r="CV990" s="510">
        <v>12282374</v>
      </c>
      <c r="CW990" s="510">
        <v>10498</v>
      </c>
      <c r="CX990" s="510">
        <v>25116</v>
      </c>
      <c r="CY990" s="510">
        <v>228</v>
      </c>
      <c r="CZ990" s="510">
        <v>2910984</v>
      </c>
      <c r="DA990" s="510">
        <v>12767</v>
      </c>
      <c r="DB990" s="510">
        <v>32294</v>
      </c>
      <c r="DC990" s="510">
        <v>683</v>
      </c>
      <c r="DD990" s="510">
        <v>6778088</v>
      </c>
      <c r="DE990" s="510">
        <v>9924</v>
      </c>
      <c r="DF990" s="510">
        <v>21514</v>
      </c>
      <c r="DG990" s="510">
        <v>31</v>
      </c>
      <c r="DH990" s="510">
        <v>446004</v>
      </c>
      <c r="DI990" s="510">
        <v>14387</v>
      </c>
      <c r="DJ990" s="510">
        <v>33899</v>
      </c>
      <c r="DK990" s="510">
        <v>720</v>
      </c>
      <c r="DL990" s="510">
        <v>329197</v>
      </c>
      <c r="DM990" s="510">
        <v>457</v>
      </c>
      <c r="DN990" s="510">
        <v>750</v>
      </c>
      <c r="DO990" s="510">
        <v>5494</v>
      </c>
      <c r="DP990" s="510">
        <v>599143</v>
      </c>
      <c r="DQ990" s="510">
        <v>109</v>
      </c>
      <c r="DR990" s="510">
        <v>264</v>
      </c>
      <c r="DS990" s="510">
        <v>74</v>
      </c>
      <c r="DT990" s="510">
        <v>221658</v>
      </c>
      <c r="DU990" s="510">
        <v>2995</v>
      </c>
      <c r="DV990" s="510">
        <v>6262</v>
      </c>
      <c r="DW990" s="510">
        <v>57</v>
      </c>
      <c r="DX990" s="510"/>
      <c r="DY990" s="510"/>
      <c r="DZ990" s="510"/>
      <c r="EA990" s="510"/>
      <c r="EB990" s="510"/>
      <c r="EC990" s="510"/>
      <c r="ED990" s="510"/>
      <c r="EE990" s="510"/>
      <c r="EF990" s="510"/>
      <c r="EG990" s="510" t="s">
        <v>152</v>
      </c>
      <c r="EH990" s="510" t="s">
        <v>152</v>
      </c>
      <c r="EI990" s="510">
        <v>2</v>
      </c>
      <c r="EJ990" s="479"/>
      <c r="EK990" s="479"/>
      <c r="EL990" s="479"/>
      <c r="EM990" s="479"/>
      <c r="EN990" s="479"/>
      <c r="EO990" s="479"/>
      <c r="EP990" s="479"/>
      <c r="EQ990" s="479"/>
      <c r="ER990" s="479"/>
      <c r="ES990" s="479"/>
      <c r="ET990" s="479"/>
      <c r="EU990" s="479"/>
      <c r="EV990" s="479"/>
      <c r="EW990" s="479"/>
      <c r="EX990" s="479"/>
      <c r="EY990" s="479"/>
      <c r="EZ990" s="476"/>
      <c r="FA990" s="446">
        <f t="shared" si="2315"/>
        <v>9</v>
      </c>
      <c r="FB990" s="417">
        <f t="shared" si="2316"/>
        <v>2021</v>
      </c>
      <c r="FC990" s="448">
        <f t="shared" si="2328"/>
        <v>44440</v>
      </c>
      <c r="FD990" s="449">
        <f t="shared" si="2333"/>
        <v>30</v>
      </c>
      <c r="FE990" s="450"/>
      <c r="FF990" s="451">
        <f t="shared" si="2335"/>
        <v>0.62502844141069402</v>
      </c>
      <c r="FG990" s="450"/>
      <c r="FH990" s="452">
        <f t="shared" si="2317"/>
        <v>1.9411119640311438</v>
      </c>
      <c r="FI990" s="452">
        <f t="shared" si="2318"/>
        <v>1.4142998135760501</v>
      </c>
      <c r="FJ990" s="452">
        <f t="shared" si="2319"/>
        <v>1.9543478260869565</v>
      </c>
      <c r="FK990" s="452">
        <f t="shared" si="2320"/>
        <v>1.4333333333333333</v>
      </c>
      <c r="FL990" s="452">
        <f t="shared" si="2321"/>
        <v>1.3730417066716625</v>
      </c>
      <c r="FM990" s="452">
        <f t="shared" si="2322"/>
        <v>1.0668102943587101</v>
      </c>
      <c r="FN990" s="452">
        <f t="shared" si="2323"/>
        <v>1.5653122901276024</v>
      </c>
      <c r="FO990" s="452">
        <f t="shared" si="2324"/>
        <v>1.0672431161853593</v>
      </c>
      <c r="FP990" s="452">
        <f t="shared" si="2325"/>
        <v>1.4690265486725664</v>
      </c>
      <c r="FQ990" s="452">
        <f t="shared" si="2326"/>
        <v>1.0619469026548674</v>
      </c>
      <c r="FR990" s="453"/>
      <c r="FS990" s="446">
        <f t="shared" si="2337"/>
        <v>4765424</v>
      </c>
      <c r="FT990" s="446">
        <f t="shared" si="2337"/>
        <v>25246608</v>
      </c>
      <c r="FU990" s="446">
        <f t="shared" si="2337"/>
        <v>31431520</v>
      </c>
      <c r="FV990" s="446">
        <f t="shared" si="2337"/>
        <v>44713872</v>
      </c>
      <c r="FW990" s="446">
        <f t="shared" si="2337"/>
        <v>11134299</v>
      </c>
      <c r="FX990" s="446">
        <f t="shared" si="2337"/>
        <v>7534800</v>
      </c>
      <c r="FY990" s="446">
        <f t="shared" si="2337"/>
        <v>373864765</v>
      </c>
      <c r="FZ990" s="446">
        <f t="shared" si="2337"/>
        <v>340671288</v>
      </c>
      <c r="GA990" s="446">
        <f t="shared" si="2337"/>
        <v>3658488</v>
      </c>
      <c r="GB990" s="446"/>
      <c r="GC990" s="446"/>
      <c r="GD990" s="446">
        <f t="shared" si="2339"/>
        <v>74940</v>
      </c>
      <c r="GE990" s="446">
        <f t="shared" si="2339"/>
        <v>59960</v>
      </c>
      <c r="GF990" s="446">
        <f t="shared" si="2339"/>
        <v>11012199</v>
      </c>
      <c r="GG990" s="446">
        <f t="shared" si="2339"/>
        <v>17620418</v>
      </c>
      <c r="GH990" s="446">
        <f t="shared" si="2339"/>
        <v>8035200</v>
      </c>
      <c r="GI990" s="446">
        <f t="shared" si="2339"/>
        <v>348067794</v>
      </c>
      <c r="GJ990" s="446">
        <f t="shared" si="2339"/>
        <v>29385720</v>
      </c>
      <c r="GK990" s="446">
        <f t="shared" si="2339"/>
        <v>7363032</v>
      </c>
      <c r="GL990" s="446">
        <f t="shared" si="2339"/>
        <v>14694062</v>
      </c>
      <c r="GM990" s="446">
        <f t="shared" si="2339"/>
        <v>1050869</v>
      </c>
      <c r="GN990" s="446">
        <f t="shared" si="2338"/>
        <v>463388</v>
      </c>
      <c r="GO990" s="446">
        <f t="shared" si="2340"/>
        <v>540000</v>
      </c>
      <c r="GP990" s="446">
        <f t="shared" si="2340"/>
        <v>1450416</v>
      </c>
      <c r="GQ990" s="446">
        <f t="shared" si="2340"/>
        <v>0</v>
      </c>
      <c r="GR990" s="446"/>
      <c r="GS990" s="446"/>
      <c r="GT990" s="446"/>
      <c r="GU990" s="446"/>
      <c r="GV990" s="416"/>
      <c r="GW990" s="402"/>
      <c r="GX990" s="402"/>
      <c r="GY990" s="402"/>
      <c r="GZ990" s="402"/>
      <c r="HA990" s="402"/>
    </row>
    <row r="991" spans="1:209" ht="9.75" customHeight="1" x14ac:dyDescent="0.2">
      <c r="A991" s="417" t="str">
        <f t="shared" si="2309"/>
        <v>2021-22SEPTEMBERRYA</v>
      </c>
      <c r="B991" s="458" t="str">
        <f t="shared" si="2330"/>
        <v>2021-22</v>
      </c>
      <c r="C991" s="402" t="s">
        <v>640</v>
      </c>
      <c r="D991" s="402" t="s">
        <v>653</v>
      </c>
      <c r="E991" s="402" t="s">
        <v>652</v>
      </c>
      <c r="F991" s="478" t="s">
        <v>452</v>
      </c>
      <c r="G991" s="478" t="s">
        <v>697</v>
      </c>
      <c r="H991" s="510">
        <v>144090</v>
      </c>
      <c r="I991" s="510">
        <v>116169</v>
      </c>
      <c r="J991" s="510">
        <v>570600</v>
      </c>
      <c r="K991" s="510">
        <v>5</v>
      </c>
      <c r="L991" s="510">
        <v>0</v>
      </c>
      <c r="M991" s="510">
        <v>6</v>
      </c>
      <c r="N991" s="510">
        <v>24</v>
      </c>
      <c r="O991" s="510">
        <v>113</v>
      </c>
      <c r="P991" s="510">
        <v>181</v>
      </c>
      <c r="Q991" s="510">
        <v>0</v>
      </c>
      <c r="R991" s="510">
        <v>248</v>
      </c>
      <c r="S991" s="510">
        <v>97712</v>
      </c>
      <c r="T991" s="510">
        <v>9117</v>
      </c>
      <c r="U991" s="510">
        <v>5667</v>
      </c>
      <c r="V991" s="510">
        <v>48818</v>
      </c>
      <c r="W991" s="510">
        <v>16448</v>
      </c>
      <c r="X991" s="510">
        <v>1003</v>
      </c>
      <c r="Y991" s="510">
        <v>4220909</v>
      </c>
      <c r="Z991" s="510">
        <v>463</v>
      </c>
      <c r="AA991" s="510">
        <v>810</v>
      </c>
      <c r="AB991" s="510">
        <v>3091868</v>
      </c>
      <c r="AC991" s="510">
        <v>546</v>
      </c>
      <c r="AD991" s="510">
        <v>974</v>
      </c>
      <c r="AE991" s="510">
        <v>90776680</v>
      </c>
      <c r="AF991" s="510">
        <v>1859</v>
      </c>
      <c r="AG991" s="510">
        <v>4021</v>
      </c>
      <c r="AH991" s="510">
        <v>145365658</v>
      </c>
      <c r="AI991" s="510">
        <v>8838</v>
      </c>
      <c r="AJ991" s="510">
        <v>21591</v>
      </c>
      <c r="AK991" s="510">
        <v>10356600</v>
      </c>
      <c r="AL991" s="510">
        <v>10326</v>
      </c>
      <c r="AM991" s="510">
        <v>23364</v>
      </c>
      <c r="AN991" s="510"/>
      <c r="AO991" s="510"/>
      <c r="AP991" s="510"/>
      <c r="AQ991" s="510"/>
      <c r="AR991" s="510"/>
      <c r="AS991" s="510"/>
      <c r="AT991" s="510">
        <v>17638</v>
      </c>
      <c r="AU991" s="510">
        <v>3226</v>
      </c>
      <c r="AV991" s="510">
        <v>6187</v>
      </c>
      <c r="AW991" s="510">
        <v>4500</v>
      </c>
      <c r="AX991" s="510">
        <v>800</v>
      </c>
      <c r="AY991" s="510">
        <v>7425</v>
      </c>
      <c r="AZ991" s="510">
        <v>1899</v>
      </c>
      <c r="BA991" s="510"/>
      <c r="BB991" s="510"/>
      <c r="BC991" s="510"/>
      <c r="BD991" s="510"/>
      <c r="BE991" s="510"/>
      <c r="BF991" s="510"/>
      <c r="BG991" s="510"/>
      <c r="BH991" s="510"/>
      <c r="BI991" s="510">
        <v>45047</v>
      </c>
      <c r="BJ991" s="510">
        <v>5530</v>
      </c>
      <c r="BK991" s="510">
        <v>29497</v>
      </c>
      <c r="BL991" s="510">
        <v>80074</v>
      </c>
      <c r="BM991" s="510">
        <v>18675</v>
      </c>
      <c r="BN991" s="510">
        <v>12895</v>
      </c>
      <c r="BO991" s="510">
        <v>11274</v>
      </c>
      <c r="BP991" s="510">
        <v>8064</v>
      </c>
      <c r="BQ991" s="510">
        <v>66510</v>
      </c>
      <c r="BR991" s="510">
        <v>50883</v>
      </c>
      <c r="BS991" s="510">
        <v>34053</v>
      </c>
      <c r="BT991" s="510">
        <v>17285</v>
      </c>
      <c r="BU991" s="510">
        <v>2830</v>
      </c>
      <c r="BV991" s="510">
        <v>1068</v>
      </c>
      <c r="BW991" s="510">
        <v>162</v>
      </c>
      <c r="BX991" s="510">
        <v>97126</v>
      </c>
      <c r="BY991" s="510">
        <v>600</v>
      </c>
      <c r="BZ991" s="510">
        <v>1061</v>
      </c>
      <c r="CA991" s="510">
        <v>81</v>
      </c>
      <c r="CB991" s="510">
        <v>40535</v>
      </c>
      <c r="CC991" s="510">
        <v>500</v>
      </c>
      <c r="CD991" s="510">
        <v>793</v>
      </c>
      <c r="CE991" s="510">
        <v>8874</v>
      </c>
      <c r="CF991" s="510">
        <v>4083248</v>
      </c>
      <c r="CG991" s="510">
        <v>460</v>
      </c>
      <c r="CH991" s="510">
        <v>806</v>
      </c>
      <c r="CI991" s="510">
        <v>4809</v>
      </c>
      <c r="CJ991" s="510">
        <v>8888367</v>
      </c>
      <c r="CK991" s="510">
        <v>1848</v>
      </c>
      <c r="CL991" s="510">
        <v>3980</v>
      </c>
      <c r="CM991" s="510">
        <v>1030</v>
      </c>
      <c r="CN991" s="510">
        <v>2529600</v>
      </c>
      <c r="CO991" s="510">
        <v>2456</v>
      </c>
      <c r="CP991" s="510">
        <v>6109</v>
      </c>
      <c r="CQ991" s="510">
        <v>42979</v>
      </c>
      <c r="CR991" s="510">
        <v>79358713</v>
      </c>
      <c r="CS991" s="510">
        <v>1846</v>
      </c>
      <c r="CT991" s="510">
        <v>3990</v>
      </c>
      <c r="CU991" s="510">
        <v>2257</v>
      </c>
      <c r="CV991" s="510">
        <v>18758570</v>
      </c>
      <c r="CW991" s="510">
        <v>8311</v>
      </c>
      <c r="CX991" s="510">
        <v>18613</v>
      </c>
      <c r="CY991" s="510">
        <v>440</v>
      </c>
      <c r="CZ991" s="510">
        <v>3599942</v>
      </c>
      <c r="DA991" s="510">
        <v>8182</v>
      </c>
      <c r="DB991" s="510">
        <v>21350</v>
      </c>
      <c r="DC991" s="510">
        <v>1406</v>
      </c>
      <c r="DD991" s="510">
        <v>18120574</v>
      </c>
      <c r="DE991" s="510">
        <v>12888</v>
      </c>
      <c r="DF991" s="510">
        <v>25618</v>
      </c>
      <c r="DG991" s="510">
        <v>168</v>
      </c>
      <c r="DH991" s="510">
        <v>2454579</v>
      </c>
      <c r="DI991" s="510">
        <v>14611</v>
      </c>
      <c r="DJ991" s="510">
        <v>39474</v>
      </c>
      <c r="DK991" s="510">
        <v>370</v>
      </c>
      <c r="DL991" s="510">
        <v>123793</v>
      </c>
      <c r="DM991" s="510">
        <v>335</v>
      </c>
      <c r="DN991" s="510">
        <v>564</v>
      </c>
      <c r="DO991" s="510">
        <v>5064</v>
      </c>
      <c r="DP991" s="510">
        <v>148713</v>
      </c>
      <c r="DQ991" s="510">
        <v>29</v>
      </c>
      <c r="DR991" s="510">
        <v>50</v>
      </c>
      <c r="DS991" s="510">
        <v>138</v>
      </c>
      <c r="DT991" s="510">
        <v>250367</v>
      </c>
      <c r="DU991" s="510">
        <v>1814</v>
      </c>
      <c r="DV991" s="510">
        <v>3912</v>
      </c>
      <c r="DW991" s="510">
        <v>121</v>
      </c>
      <c r="DX991" s="510"/>
      <c r="DY991" s="510"/>
      <c r="DZ991" s="510"/>
      <c r="EA991" s="510"/>
      <c r="EB991" s="510"/>
      <c r="EC991" s="510"/>
      <c r="ED991" s="510"/>
      <c r="EE991" s="510"/>
      <c r="EF991" s="510"/>
      <c r="EG991" s="510" t="s">
        <v>152</v>
      </c>
      <c r="EH991" s="510" t="s">
        <v>152</v>
      </c>
      <c r="EI991" s="510">
        <v>169</v>
      </c>
      <c r="EJ991" s="479"/>
      <c r="EK991" s="479"/>
      <c r="EL991" s="479"/>
      <c r="EM991" s="479"/>
      <c r="EN991" s="479"/>
      <c r="EO991" s="479"/>
      <c r="EP991" s="479"/>
      <c r="EQ991" s="479"/>
      <c r="ER991" s="479"/>
      <c r="ES991" s="479"/>
      <c r="ET991" s="479"/>
      <c r="EU991" s="479"/>
      <c r="EV991" s="479"/>
      <c r="EW991" s="479"/>
      <c r="EX991" s="479"/>
      <c r="EY991" s="479"/>
      <c r="EZ991" s="476"/>
      <c r="FA991" s="446">
        <f t="shared" si="2315"/>
        <v>9</v>
      </c>
      <c r="FB991" s="417">
        <f t="shared" si="2316"/>
        <v>2021</v>
      </c>
      <c r="FC991" s="448">
        <f t="shared" si="2328"/>
        <v>44440</v>
      </c>
      <c r="FD991" s="449">
        <f t="shared" si="2333"/>
        <v>30</v>
      </c>
      <c r="FE991" s="450"/>
      <c r="FF991" s="451">
        <f t="shared" si="2335"/>
        <v>0.56669650850492392</v>
      </c>
      <c r="FG991" s="450"/>
      <c r="FH991" s="452">
        <f t="shared" si="2317"/>
        <v>2.0483711747285289</v>
      </c>
      <c r="FI991" s="452">
        <f t="shared" si="2318"/>
        <v>1.4143906986947461</v>
      </c>
      <c r="FJ991" s="452">
        <f t="shared" si="2319"/>
        <v>1.9894123875066172</v>
      </c>
      <c r="FK991" s="452">
        <f t="shared" si="2320"/>
        <v>1.4229751191106406</v>
      </c>
      <c r="FL991" s="452">
        <f t="shared" si="2321"/>
        <v>1.3624073087795485</v>
      </c>
      <c r="FM991" s="452">
        <f t="shared" si="2322"/>
        <v>1.0422999713220533</v>
      </c>
      <c r="FN991" s="452">
        <f t="shared" si="2323"/>
        <v>2.0703428988326849</v>
      </c>
      <c r="FO991" s="452">
        <f t="shared" si="2324"/>
        <v>1.050887645914397</v>
      </c>
      <c r="FP991" s="452">
        <f t="shared" si="2325"/>
        <v>2.8215353938185443</v>
      </c>
      <c r="FQ991" s="452">
        <f t="shared" si="2326"/>
        <v>1.0648055832502492</v>
      </c>
      <c r="FR991" s="453"/>
      <c r="FS991" s="446">
        <f t="shared" si="2337"/>
        <v>0</v>
      </c>
      <c r="FT991" s="446">
        <f t="shared" si="2337"/>
        <v>697014</v>
      </c>
      <c r="FU991" s="446">
        <f t="shared" si="2337"/>
        <v>2788056</v>
      </c>
      <c r="FV991" s="446">
        <f t="shared" si="2337"/>
        <v>13127097</v>
      </c>
      <c r="FW991" s="446">
        <f t="shared" si="2337"/>
        <v>7384770</v>
      </c>
      <c r="FX991" s="446">
        <f t="shared" si="2337"/>
        <v>5519658</v>
      </c>
      <c r="FY991" s="446">
        <f t="shared" si="2337"/>
        <v>196297178</v>
      </c>
      <c r="FZ991" s="446">
        <f t="shared" si="2337"/>
        <v>355128768</v>
      </c>
      <c r="GA991" s="446">
        <f t="shared" si="2337"/>
        <v>23434092</v>
      </c>
      <c r="GB991" s="446"/>
      <c r="GC991" s="446"/>
      <c r="GD991" s="446">
        <f t="shared" si="2339"/>
        <v>171882</v>
      </c>
      <c r="GE991" s="446">
        <f t="shared" si="2339"/>
        <v>64233</v>
      </c>
      <c r="GF991" s="446">
        <f t="shared" si="2339"/>
        <v>7152444</v>
      </c>
      <c r="GG991" s="446">
        <f t="shared" si="2339"/>
        <v>19139820</v>
      </c>
      <c r="GH991" s="446">
        <f t="shared" si="2339"/>
        <v>6292270</v>
      </c>
      <c r="GI991" s="446">
        <f t="shared" si="2339"/>
        <v>171486210</v>
      </c>
      <c r="GJ991" s="446">
        <f t="shared" si="2339"/>
        <v>42009541</v>
      </c>
      <c r="GK991" s="446">
        <f t="shared" si="2339"/>
        <v>9394000</v>
      </c>
      <c r="GL991" s="446">
        <f t="shared" si="2339"/>
        <v>36018908</v>
      </c>
      <c r="GM991" s="446">
        <f t="shared" si="2339"/>
        <v>6631632</v>
      </c>
      <c r="GN991" s="446">
        <f t="shared" si="2338"/>
        <v>539856</v>
      </c>
      <c r="GO991" s="446">
        <f t="shared" si="2340"/>
        <v>208680</v>
      </c>
      <c r="GP991" s="446">
        <f t="shared" si="2340"/>
        <v>253200</v>
      </c>
      <c r="GQ991" s="446">
        <f t="shared" si="2340"/>
        <v>0</v>
      </c>
      <c r="GR991" s="446"/>
      <c r="GS991" s="446"/>
      <c r="GT991" s="446"/>
      <c r="GU991" s="446"/>
      <c r="GV991" s="416"/>
      <c r="GW991" s="402"/>
      <c r="GX991" s="402"/>
      <c r="GY991" s="402"/>
      <c r="GZ991" s="402"/>
      <c r="HA991" s="402"/>
    </row>
    <row r="992" spans="1:209" ht="9.75" customHeight="1" x14ac:dyDescent="0.2">
      <c r="A992" s="485" t="str">
        <f t="shared" si="2309"/>
        <v>2021-22SEPTEMBERRX8</v>
      </c>
      <c r="B992" s="503" t="str">
        <f t="shared" si="2330"/>
        <v>2021-22</v>
      </c>
      <c r="C992" s="436" t="s">
        <v>640</v>
      </c>
      <c r="D992" s="436" t="s">
        <v>646</v>
      </c>
      <c r="E992" s="436" t="s">
        <v>645</v>
      </c>
      <c r="F992" s="504" t="s">
        <v>450</v>
      </c>
      <c r="G992" s="504" t="s">
        <v>696</v>
      </c>
      <c r="H992" s="522">
        <v>107951</v>
      </c>
      <c r="I992" s="522">
        <v>73430</v>
      </c>
      <c r="J992" s="522">
        <v>7767443</v>
      </c>
      <c r="K992" s="522">
        <v>106</v>
      </c>
      <c r="L992" s="522">
        <v>41</v>
      </c>
      <c r="M992" s="522">
        <v>296</v>
      </c>
      <c r="N992" s="522">
        <v>406</v>
      </c>
      <c r="O992" s="522">
        <v>650</v>
      </c>
      <c r="P992" s="522">
        <v>219</v>
      </c>
      <c r="Q992" s="522">
        <v>184</v>
      </c>
      <c r="R992" s="522">
        <v>127</v>
      </c>
      <c r="S992" s="522">
        <v>68821</v>
      </c>
      <c r="T992" s="522">
        <v>6720</v>
      </c>
      <c r="U992" s="522">
        <v>4690</v>
      </c>
      <c r="V992" s="522">
        <v>39617</v>
      </c>
      <c r="W992" s="522">
        <v>9640</v>
      </c>
      <c r="X992" s="522">
        <v>169</v>
      </c>
      <c r="Y992" s="522">
        <v>3927829</v>
      </c>
      <c r="Z992" s="522">
        <v>584</v>
      </c>
      <c r="AA992" s="522">
        <v>1007</v>
      </c>
      <c r="AB992" s="522">
        <v>3142911</v>
      </c>
      <c r="AC992" s="522">
        <v>670</v>
      </c>
      <c r="AD992" s="522">
        <v>1175</v>
      </c>
      <c r="AE992" s="522">
        <v>90167644</v>
      </c>
      <c r="AF992" s="522">
        <v>2276</v>
      </c>
      <c r="AG992" s="522">
        <v>4863</v>
      </c>
      <c r="AH992" s="522">
        <v>68768327</v>
      </c>
      <c r="AI992" s="522">
        <v>7134</v>
      </c>
      <c r="AJ992" s="522">
        <v>17453</v>
      </c>
      <c r="AK992" s="522">
        <v>1759731</v>
      </c>
      <c r="AL992" s="522">
        <v>10413</v>
      </c>
      <c r="AM992" s="522">
        <v>24067</v>
      </c>
      <c r="AN992" s="522"/>
      <c r="AO992" s="522"/>
      <c r="AP992" s="522"/>
      <c r="AQ992" s="522"/>
      <c r="AR992" s="522"/>
      <c r="AS992" s="522"/>
      <c r="AT992" s="522">
        <v>7143</v>
      </c>
      <c r="AU992" s="522">
        <v>740</v>
      </c>
      <c r="AV992" s="522">
        <v>1998</v>
      </c>
      <c r="AW992" s="522">
        <v>7081</v>
      </c>
      <c r="AX992" s="522">
        <v>2037</v>
      </c>
      <c r="AY992" s="522">
        <v>2368</v>
      </c>
      <c r="AZ992" s="522">
        <v>861</v>
      </c>
      <c r="BA992" s="522"/>
      <c r="BB992" s="522"/>
      <c r="BC992" s="522"/>
      <c r="BD992" s="522"/>
      <c r="BE992" s="522"/>
      <c r="BF992" s="522"/>
      <c r="BG992" s="522"/>
      <c r="BH992" s="522"/>
      <c r="BI992" s="522">
        <v>36866</v>
      </c>
      <c r="BJ992" s="522">
        <v>4954</v>
      </c>
      <c r="BK992" s="522">
        <v>19858</v>
      </c>
      <c r="BL992" s="522">
        <v>61678</v>
      </c>
      <c r="BM992" s="522">
        <v>12061</v>
      </c>
      <c r="BN992" s="522">
        <v>9603</v>
      </c>
      <c r="BO992" s="522">
        <v>8122</v>
      </c>
      <c r="BP992" s="522">
        <v>6564</v>
      </c>
      <c r="BQ992" s="522">
        <v>50991</v>
      </c>
      <c r="BR992" s="522">
        <v>42342</v>
      </c>
      <c r="BS992" s="522">
        <v>14159</v>
      </c>
      <c r="BT992" s="522">
        <v>10285</v>
      </c>
      <c r="BU992" s="522">
        <v>264</v>
      </c>
      <c r="BV992" s="522">
        <v>190</v>
      </c>
      <c r="BW992" s="522">
        <v>190</v>
      </c>
      <c r="BX992" s="522">
        <v>121109</v>
      </c>
      <c r="BY992" s="522">
        <v>637</v>
      </c>
      <c r="BZ992" s="522">
        <v>1101</v>
      </c>
      <c r="CA992" s="522">
        <v>53</v>
      </c>
      <c r="CB992" s="522">
        <v>27915</v>
      </c>
      <c r="CC992" s="522">
        <v>527</v>
      </c>
      <c r="CD992" s="522">
        <v>1067</v>
      </c>
      <c r="CE992" s="522">
        <v>6477</v>
      </c>
      <c r="CF992" s="522">
        <v>3778805</v>
      </c>
      <c r="CG992" s="522">
        <v>583</v>
      </c>
      <c r="CH992" s="522">
        <v>1004</v>
      </c>
      <c r="CI992" s="522">
        <v>3510</v>
      </c>
      <c r="CJ992" s="522">
        <v>8224359</v>
      </c>
      <c r="CK992" s="522">
        <v>2343</v>
      </c>
      <c r="CL992" s="522">
        <v>4827</v>
      </c>
      <c r="CM992" s="522">
        <v>1032</v>
      </c>
      <c r="CN992" s="522">
        <v>2483004</v>
      </c>
      <c r="CO992" s="522">
        <v>2406</v>
      </c>
      <c r="CP992" s="522">
        <v>5266</v>
      </c>
      <c r="CQ992" s="522">
        <v>35075</v>
      </c>
      <c r="CR992" s="522">
        <v>79460281</v>
      </c>
      <c r="CS992" s="522">
        <v>2265</v>
      </c>
      <c r="CT992" s="522">
        <v>4853</v>
      </c>
      <c r="CU992" s="522">
        <v>1966</v>
      </c>
      <c r="CV992" s="522">
        <v>15160025</v>
      </c>
      <c r="CW992" s="522">
        <v>7711</v>
      </c>
      <c r="CX992" s="522">
        <v>16448</v>
      </c>
      <c r="CY992" s="522">
        <v>1617</v>
      </c>
      <c r="CZ992" s="522">
        <v>14141370</v>
      </c>
      <c r="DA992" s="522">
        <v>8745</v>
      </c>
      <c r="DB992" s="522">
        <v>19868</v>
      </c>
      <c r="DC992" s="522">
        <v>1225</v>
      </c>
      <c r="DD992" s="522">
        <v>17220273</v>
      </c>
      <c r="DE992" s="522">
        <v>14057</v>
      </c>
      <c r="DF992" s="522">
        <v>33685</v>
      </c>
      <c r="DG992" s="522">
        <v>597</v>
      </c>
      <c r="DH992" s="522">
        <v>9384194</v>
      </c>
      <c r="DI992" s="522">
        <v>15719</v>
      </c>
      <c r="DJ992" s="522">
        <v>35769</v>
      </c>
      <c r="DK992" s="522">
        <v>235</v>
      </c>
      <c r="DL992" s="522">
        <v>90137</v>
      </c>
      <c r="DM992" s="522">
        <v>384</v>
      </c>
      <c r="DN992" s="522">
        <v>632</v>
      </c>
      <c r="DO992" s="522">
        <v>3723</v>
      </c>
      <c r="DP992" s="522">
        <v>348382</v>
      </c>
      <c r="DQ992" s="522">
        <v>94</v>
      </c>
      <c r="DR992" s="522">
        <v>261</v>
      </c>
      <c r="DS992" s="522">
        <v>77</v>
      </c>
      <c r="DT992" s="522">
        <v>175181</v>
      </c>
      <c r="DU992" s="522">
        <v>2275</v>
      </c>
      <c r="DV992" s="522">
        <v>4721</v>
      </c>
      <c r="DW992" s="522">
        <v>61</v>
      </c>
      <c r="DX992" s="522"/>
      <c r="DY992" s="522"/>
      <c r="DZ992" s="522"/>
      <c r="EA992" s="522"/>
      <c r="EB992" s="522"/>
      <c r="EC992" s="522"/>
      <c r="ED992" s="522"/>
      <c r="EE992" s="522"/>
      <c r="EF992" s="522"/>
      <c r="EG992" s="522" t="s">
        <v>152</v>
      </c>
      <c r="EH992" s="522" t="s">
        <v>152</v>
      </c>
      <c r="EI992" s="522">
        <v>0</v>
      </c>
      <c r="EJ992" s="483"/>
      <c r="EK992" s="483"/>
      <c r="EL992" s="483"/>
      <c r="EM992" s="483"/>
      <c r="EN992" s="483"/>
      <c r="EO992" s="483"/>
      <c r="EP992" s="483"/>
      <c r="EQ992" s="483"/>
      <c r="ER992" s="483"/>
      <c r="ES992" s="483"/>
      <c r="ET992" s="483"/>
      <c r="EU992" s="483"/>
      <c r="EV992" s="483"/>
      <c r="EW992" s="483"/>
      <c r="EX992" s="483"/>
      <c r="EY992" s="483"/>
      <c r="EZ992" s="484"/>
      <c r="FA992" s="468">
        <f t="shared" si="2315"/>
        <v>9</v>
      </c>
      <c r="FB992" s="485">
        <f t="shared" si="2316"/>
        <v>2021</v>
      </c>
      <c r="FC992" s="486">
        <f t="shared" si="2328"/>
        <v>44440</v>
      </c>
      <c r="FD992" s="470">
        <f t="shared" si="2333"/>
        <v>30</v>
      </c>
      <c r="FE992" s="471"/>
      <c r="FF992" s="517">
        <f t="shared" si="2335"/>
        <v>0.57268112598061838</v>
      </c>
      <c r="FG992" s="471"/>
      <c r="FH992" s="487">
        <f t="shared" si="2317"/>
        <v>1.7947916666666666</v>
      </c>
      <c r="FI992" s="487">
        <f t="shared" si="2318"/>
        <v>1.4290178571428571</v>
      </c>
      <c r="FJ992" s="487">
        <f t="shared" si="2319"/>
        <v>1.731769722814499</v>
      </c>
      <c r="FK992" s="487">
        <f t="shared" si="2320"/>
        <v>1.3995735607675905</v>
      </c>
      <c r="FL992" s="487">
        <f t="shared" si="2321"/>
        <v>1.2870989726632507</v>
      </c>
      <c r="FM992" s="487">
        <f t="shared" si="2322"/>
        <v>1.0687836029987128</v>
      </c>
      <c r="FN992" s="487">
        <f t="shared" si="2323"/>
        <v>1.4687759336099586</v>
      </c>
      <c r="FO992" s="487">
        <f t="shared" si="2324"/>
        <v>1.066908713692946</v>
      </c>
      <c r="FP992" s="487">
        <f t="shared" si="2325"/>
        <v>1.5621301775147929</v>
      </c>
      <c r="FQ992" s="487">
        <f t="shared" si="2326"/>
        <v>1.1242603550295858</v>
      </c>
      <c r="FR992" s="459"/>
      <c r="FS992" s="468">
        <f t="shared" si="2337"/>
        <v>3010630</v>
      </c>
      <c r="FT992" s="468">
        <f t="shared" si="2337"/>
        <v>21735280</v>
      </c>
      <c r="FU992" s="468">
        <f t="shared" si="2337"/>
        <v>29812580</v>
      </c>
      <c r="FV992" s="468">
        <f t="shared" si="2337"/>
        <v>47729500</v>
      </c>
      <c r="FW992" s="468">
        <f t="shared" si="2337"/>
        <v>6767040</v>
      </c>
      <c r="FX992" s="468">
        <f t="shared" si="2337"/>
        <v>5510750</v>
      </c>
      <c r="FY992" s="468">
        <f t="shared" si="2337"/>
        <v>192657471</v>
      </c>
      <c r="FZ992" s="468">
        <f t="shared" si="2337"/>
        <v>168246920</v>
      </c>
      <c r="GA992" s="468">
        <f t="shared" si="2337"/>
        <v>4067323</v>
      </c>
      <c r="GB992" s="468"/>
      <c r="GC992" s="468"/>
      <c r="GD992" s="468">
        <f t="shared" si="2339"/>
        <v>209190</v>
      </c>
      <c r="GE992" s="468">
        <f t="shared" si="2339"/>
        <v>56551</v>
      </c>
      <c r="GF992" s="468">
        <f t="shared" si="2339"/>
        <v>6502908</v>
      </c>
      <c r="GG992" s="468">
        <f t="shared" si="2339"/>
        <v>16942770</v>
      </c>
      <c r="GH992" s="468">
        <f t="shared" si="2339"/>
        <v>5434512</v>
      </c>
      <c r="GI992" s="468">
        <f t="shared" si="2339"/>
        <v>170218975</v>
      </c>
      <c r="GJ992" s="468">
        <f t="shared" si="2339"/>
        <v>32336768</v>
      </c>
      <c r="GK992" s="468">
        <f t="shared" si="2339"/>
        <v>32126556</v>
      </c>
      <c r="GL992" s="468">
        <f t="shared" si="2339"/>
        <v>41264125</v>
      </c>
      <c r="GM992" s="468">
        <f t="shared" si="2339"/>
        <v>21354093</v>
      </c>
      <c r="GN992" s="468">
        <f t="shared" si="2338"/>
        <v>363517</v>
      </c>
      <c r="GO992" s="468">
        <f t="shared" si="2340"/>
        <v>148520</v>
      </c>
      <c r="GP992" s="468">
        <f t="shared" si="2340"/>
        <v>971703</v>
      </c>
      <c r="GQ992" s="468">
        <f t="shared" si="2340"/>
        <v>0</v>
      </c>
      <c r="GR992" s="468"/>
      <c r="GS992" s="468"/>
      <c r="GT992" s="468"/>
      <c r="GU992" s="468"/>
      <c r="GV992" s="425"/>
      <c r="GW992" s="402"/>
      <c r="GX992" s="402"/>
      <c r="GY992" s="402"/>
      <c r="GZ992" s="402"/>
      <c r="HA992" s="402"/>
    </row>
    <row r="993" spans="1:209" ht="9.75" customHeight="1" x14ac:dyDescent="0.2">
      <c r="A993" s="417" t="str">
        <f t="shared" si="2309"/>
        <v>2021-22OCTOBERRX9</v>
      </c>
      <c r="B993" s="458" t="str">
        <f t="shared" si="2330"/>
        <v>2021-22</v>
      </c>
      <c r="C993" s="400" t="s">
        <v>643</v>
      </c>
      <c r="D993" s="402" t="s">
        <v>653</v>
      </c>
      <c r="E993" s="402" t="s">
        <v>652</v>
      </c>
      <c r="F993" s="478" t="s">
        <v>451</v>
      </c>
      <c r="G993" s="478" t="s">
        <v>686</v>
      </c>
      <c r="H993" s="518">
        <v>114679</v>
      </c>
      <c r="I993" s="518">
        <v>93765</v>
      </c>
      <c r="J993" s="518">
        <v>3022699</v>
      </c>
      <c r="K993" s="518">
        <v>32</v>
      </c>
      <c r="L993" s="518">
        <v>2</v>
      </c>
      <c r="M993" s="518">
        <v>110</v>
      </c>
      <c r="N993" s="518">
        <v>165</v>
      </c>
      <c r="O993" s="518">
        <v>279</v>
      </c>
      <c r="P993" s="518">
        <v>435</v>
      </c>
      <c r="Q993" s="518">
        <v>2112</v>
      </c>
      <c r="R993" s="518">
        <v>502</v>
      </c>
      <c r="S993" s="518">
        <v>67230</v>
      </c>
      <c r="T993" s="518">
        <v>8656</v>
      </c>
      <c r="U993" s="518">
        <v>5479</v>
      </c>
      <c r="V993" s="518">
        <v>40952</v>
      </c>
      <c r="W993" s="518">
        <v>7392</v>
      </c>
      <c r="X993" s="518">
        <v>97</v>
      </c>
      <c r="Y993" s="518">
        <v>4928286</v>
      </c>
      <c r="Z993" s="518">
        <v>569</v>
      </c>
      <c r="AA993" s="518">
        <v>1021</v>
      </c>
      <c r="AB993" s="518">
        <v>5556388</v>
      </c>
      <c r="AC993" s="518">
        <v>1014</v>
      </c>
      <c r="AD993" s="518">
        <v>2181</v>
      </c>
      <c r="AE993" s="518">
        <v>145185293</v>
      </c>
      <c r="AF993" s="518">
        <v>3545</v>
      </c>
      <c r="AG993" s="518">
        <v>7626</v>
      </c>
      <c r="AH993" s="518">
        <v>106749573</v>
      </c>
      <c r="AI993" s="518">
        <v>14441</v>
      </c>
      <c r="AJ993" s="518">
        <v>34984</v>
      </c>
      <c r="AK993" s="518">
        <v>998711</v>
      </c>
      <c r="AL993" s="518">
        <v>10296</v>
      </c>
      <c r="AM993" s="518">
        <v>21969</v>
      </c>
      <c r="AN993" s="518"/>
      <c r="AO993" s="518"/>
      <c r="AP993" s="518"/>
      <c r="AQ993" s="518"/>
      <c r="AR993" s="518"/>
      <c r="AS993" s="518"/>
      <c r="AT993" s="518">
        <v>7264</v>
      </c>
      <c r="AU993" s="518">
        <v>1185</v>
      </c>
      <c r="AV993" s="518">
        <v>697</v>
      </c>
      <c r="AW993" s="518">
        <v>27</v>
      </c>
      <c r="AX993" s="518">
        <v>4524</v>
      </c>
      <c r="AY993" s="518">
        <v>858</v>
      </c>
      <c r="AZ993" s="518">
        <v>3495</v>
      </c>
      <c r="BA993" s="518"/>
      <c r="BB993" s="518"/>
      <c r="BC993" s="518"/>
      <c r="BD993" s="518"/>
      <c r="BE993" s="518"/>
      <c r="BF993" s="518"/>
      <c r="BG993" s="518"/>
      <c r="BH993" s="518"/>
      <c r="BI993" s="518">
        <v>34282</v>
      </c>
      <c r="BJ993" s="518">
        <v>3576</v>
      </c>
      <c r="BK993" s="518">
        <v>22108</v>
      </c>
      <c r="BL993" s="518">
        <v>59966</v>
      </c>
      <c r="BM993" s="518">
        <v>15020</v>
      </c>
      <c r="BN993" s="518">
        <v>11880</v>
      </c>
      <c r="BO993" s="518">
        <v>9723</v>
      </c>
      <c r="BP993" s="518">
        <v>7778</v>
      </c>
      <c r="BQ993" s="518">
        <v>55458</v>
      </c>
      <c r="BR993" s="518">
        <v>43740</v>
      </c>
      <c r="BS993" s="518">
        <v>11163</v>
      </c>
      <c r="BT993" s="518">
        <v>7999</v>
      </c>
      <c r="BU993" s="518">
        <v>72</v>
      </c>
      <c r="BV993" s="518">
        <v>58</v>
      </c>
      <c r="BW993" s="518">
        <v>0</v>
      </c>
      <c r="BX993" s="518">
        <v>0</v>
      </c>
      <c r="BY993" s="518" t="s">
        <v>152</v>
      </c>
      <c r="BZ993" s="518" t="s">
        <v>152</v>
      </c>
      <c r="CA993" s="518">
        <v>16</v>
      </c>
      <c r="CB993" s="518">
        <v>12633</v>
      </c>
      <c r="CC993" s="518">
        <v>790</v>
      </c>
      <c r="CD993" s="518">
        <v>1537</v>
      </c>
      <c r="CE993" s="518">
        <v>8640</v>
      </c>
      <c r="CF993" s="518">
        <v>4915653</v>
      </c>
      <c r="CG993" s="518">
        <v>569</v>
      </c>
      <c r="CH993" s="518">
        <v>1020</v>
      </c>
      <c r="CI993" s="518">
        <v>707</v>
      </c>
      <c r="CJ993" s="518">
        <v>3068378</v>
      </c>
      <c r="CK993" s="518">
        <v>4340</v>
      </c>
      <c r="CL993" s="518">
        <v>9174</v>
      </c>
      <c r="CM993" s="518">
        <v>920</v>
      </c>
      <c r="CN993" s="518">
        <v>3468050</v>
      </c>
      <c r="CO993" s="518">
        <v>3770</v>
      </c>
      <c r="CP993" s="518">
        <v>8697</v>
      </c>
      <c r="CQ993" s="518">
        <v>39325</v>
      </c>
      <c r="CR993" s="518">
        <v>138648865</v>
      </c>
      <c r="CS993" s="518">
        <v>3526</v>
      </c>
      <c r="CT993" s="518">
        <v>7577</v>
      </c>
      <c r="CU993" s="518">
        <v>0</v>
      </c>
      <c r="CV993" s="518">
        <v>0</v>
      </c>
      <c r="CW993" s="518">
        <v>0</v>
      </c>
      <c r="CX993" s="518">
        <v>0</v>
      </c>
      <c r="CY993" s="518">
        <v>237</v>
      </c>
      <c r="CZ993" s="518">
        <v>4566100</v>
      </c>
      <c r="DA993" s="518">
        <v>19266</v>
      </c>
      <c r="DB993" s="518">
        <v>45913</v>
      </c>
      <c r="DC993" s="518">
        <v>2044</v>
      </c>
      <c r="DD993" s="518">
        <v>20158723</v>
      </c>
      <c r="DE993" s="518">
        <v>9862</v>
      </c>
      <c r="DF993" s="518">
        <v>18877</v>
      </c>
      <c r="DG993" s="518">
        <v>73</v>
      </c>
      <c r="DH993" s="518">
        <v>933658</v>
      </c>
      <c r="DI993" s="518">
        <v>12790</v>
      </c>
      <c r="DJ993" s="518">
        <v>32176</v>
      </c>
      <c r="DK993" s="518">
        <v>371</v>
      </c>
      <c r="DL993" s="518">
        <v>110604</v>
      </c>
      <c r="DM993" s="518">
        <v>298</v>
      </c>
      <c r="DN993" s="518">
        <v>514</v>
      </c>
      <c r="DO993" s="518">
        <v>4876</v>
      </c>
      <c r="DP993" s="518">
        <v>348328</v>
      </c>
      <c r="DQ993" s="518">
        <v>71</v>
      </c>
      <c r="DR993" s="518">
        <v>165</v>
      </c>
      <c r="DS993" s="518">
        <v>43</v>
      </c>
      <c r="DT993" s="518">
        <v>107140</v>
      </c>
      <c r="DU993" s="518">
        <v>2492</v>
      </c>
      <c r="DV993" s="518">
        <v>5378</v>
      </c>
      <c r="DW993" s="518">
        <v>32</v>
      </c>
      <c r="DX993" s="518"/>
      <c r="DY993" s="518"/>
      <c r="DZ993" s="518"/>
      <c r="EA993" s="518"/>
      <c r="EB993" s="518"/>
      <c r="EC993" s="518"/>
      <c r="ED993" s="518"/>
      <c r="EE993" s="518"/>
      <c r="EF993" s="518"/>
      <c r="EG993" s="518" t="s">
        <v>152</v>
      </c>
      <c r="EH993" s="518" t="s">
        <v>152</v>
      </c>
      <c r="EI993" s="518">
        <v>0</v>
      </c>
      <c r="EJ993" s="475"/>
      <c r="EK993" s="475"/>
      <c r="EL993" s="475"/>
      <c r="EM993" s="475"/>
      <c r="EN993" s="475"/>
      <c r="EO993" s="475"/>
      <c r="EP993" s="475"/>
      <c r="EQ993" s="475"/>
      <c r="ER993" s="475"/>
      <c r="ES993" s="475"/>
      <c r="ET993" s="475"/>
      <c r="EU993" s="475"/>
      <c r="EV993" s="475"/>
      <c r="EW993" s="475"/>
      <c r="EX993" s="475"/>
      <c r="EY993" s="475"/>
      <c r="EZ993" s="476"/>
      <c r="FA993" s="477">
        <f t="shared" si="2315"/>
        <v>10</v>
      </c>
      <c r="FB993" s="417">
        <f t="shared" si="2316"/>
        <v>2021</v>
      </c>
      <c r="FC993" s="448">
        <f t="shared" si="2328"/>
        <v>44470</v>
      </c>
      <c r="FD993" s="449">
        <f>DAY(EOMONTH($FC993,0))</f>
        <v>31</v>
      </c>
      <c r="FE993" s="450"/>
      <c r="FF993" s="451">
        <f t="shared" si="2335"/>
        <v>0.59311519279892955</v>
      </c>
      <c r="FG993" s="450"/>
      <c r="FH993" s="452">
        <f t="shared" si="2317"/>
        <v>1.7352125693160814</v>
      </c>
      <c r="FI993" s="452">
        <f t="shared" si="2318"/>
        <v>1.3724584103512014</v>
      </c>
      <c r="FJ993" s="452">
        <f t="shared" si="2319"/>
        <v>1.7745939039970797</v>
      </c>
      <c r="FK993" s="452">
        <f t="shared" si="2320"/>
        <v>1.4196021171746669</v>
      </c>
      <c r="FL993" s="452">
        <f t="shared" si="2321"/>
        <v>1.3542195741355734</v>
      </c>
      <c r="FM993" s="452">
        <f t="shared" si="2322"/>
        <v>1.0680797030670053</v>
      </c>
      <c r="FN993" s="452">
        <f t="shared" si="2323"/>
        <v>1.5101461038961039</v>
      </c>
      <c r="FO993" s="452">
        <f t="shared" si="2324"/>
        <v>1.0821158008658009</v>
      </c>
      <c r="FP993" s="452">
        <f t="shared" si="2325"/>
        <v>0.74226804123711343</v>
      </c>
      <c r="FQ993" s="452">
        <f t="shared" si="2326"/>
        <v>0.59793814432989689</v>
      </c>
      <c r="FR993" s="453"/>
      <c r="FS993" s="477">
        <f t="shared" ref="FS993:GA1002" si="2341">IFERROR(HLOOKUP(FS$1,$H$5:$HA$10112,MATCH($A993,$A$5:$A$10112,0),0)*HLOOKUP(FS$2,$H$5:$HA$10112,MATCH($A993,$A$5:$A$10112,0),0),"-")</f>
        <v>187530</v>
      </c>
      <c r="FT993" s="477">
        <f t="shared" si="2341"/>
        <v>10314150</v>
      </c>
      <c r="FU993" s="477">
        <f t="shared" si="2341"/>
        <v>15471225</v>
      </c>
      <c r="FV993" s="477">
        <f t="shared" si="2341"/>
        <v>26160435</v>
      </c>
      <c r="FW993" s="477">
        <f t="shared" si="2341"/>
        <v>8837776</v>
      </c>
      <c r="FX993" s="477">
        <f t="shared" si="2341"/>
        <v>11949699</v>
      </c>
      <c r="FY993" s="477">
        <f t="shared" si="2341"/>
        <v>312299952</v>
      </c>
      <c r="FZ993" s="477">
        <f t="shared" si="2341"/>
        <v>258601728</v>
      </c>
      <c r="GA993" s="477">
        <f t="shared" si="2341"/>
        <v>2130993</v>
      </c>
      <c r="GB993" s="477"/>
      <c r="GC993" s="477"/>
      <c r="GD993" s="477" t="str">
        <f t="shared" si="2339"/>
        <v>-</v>
      </c>
      <c r="GE993" s="477">
        <f t="shared" si="2339"/>
        <v>24592</v>
      </c>
      <c r="GF993" s="477">
        <f t="shared" si="2339"/>
        <v>8812800</v>
      </c>
      <c r="GG993" s="477">
        <f t="shared" si="2339"/>
        <v>6486018</v>
      </c>
      <c r="GH993" s="477">
        <f t="shared" si="2339"/>
        <v>8001240</v>
      </c>
      <c r="GI993" s="477">
        <f t="shared" si="2339"/>
        <v>297965525</v>
      </c>
      <c r="GJ993" s="477">
        <f t="shared" si="2339"/>
        <v>0</v>
      </c>
      <c r="GK993" s="477">
        <f t="shared" si="2339"/>
        <v>10881381</v>
      </c>
      <c r="GL993" s="477">
        <f t="shared" si="2339"/>
        <v>38584588</v>
      </c>
      <c r="GM993" s="477">
        <f t="shared" si="2339"/>
        <v>2348848</v>
      </c>
      <c r="GN993" s="477">
        <f t="shared" si="2338"/>
        <v>231254</v>
      </c>
      <c r="GO993" s="477">
        <f t="shared" si="2340"/>
        <v>190694</v>
      </c>
      <c r="GP993" s="477">
        <f t="shared" si="2340"/>
        <v>804540</v>
      </c>
      <c r="GQ993" s="477">
        <f t="shared" si="2340"/>
        <v>0</v>
      </c>
      <c r="GR993" s="477"/>
      <c r="GS993" s="477"/>
      <c r="GT993" s="477"/>
      <c r="GU993" s="477"/>
      <c r="GV993" s="416"/>
      <c r="GW993" s="402"/>
      <c r="GX993" s="402"/>
      <c r="GY993" s="402"/>
      <c r="GZ993" s="402"/>
      <c r="HA993" s="402"/>
    </row>
    <row r="994" spans="1:209" ht="9.75" customHeight="1" x14ac:dyDescent="0.2">
      <c r="A994" s="417" t="str">
        <f t="shared" si="2309"/>
        <v>2021-22OCTOBERRYC</v>
      </c>
      <c r="B994" s="458" t="str">
        <f t="shared" si="2330"/>
        <v>2021-22</v>
      </c>
      <c r="C994" s="402" t="s">
        <v>643</v>
      </c>
      <c r="D994" s="402" t="s">
        <v>656</v>
      </c>
      <c r="E994" s="402" t="s">
        <v>466</v>
      </c>
      <c r="F994" s="478" t="s">
        <v>453</v>
      </c>
      <c r="G994" s="478" t="s">
        <v>687</v>
      </c>
      <c r="H994" s="510">
        <v>141105</v>
      </c>
      <c r="I994" s="510">
        <v>101377</v>
      </c>
      <c r="J994" s="510">
        <v>5378856</v>
      </c>
      <c r="K994" s="510">
        <v>53</v>
      </c>
      <c r="L994" s="510">
        <v>22</v>
      </c>
      <c r="M994" s="510">
        <v>159</v>
      </c>
      <c r="N994" s="510">
        <v>209</v>
      </c>
      <c r="O994" s="510">
        <v>276</v>
      </c>
      <c r="P994" s="510">
        <v>415</v>
      </c>
      <c r="Q994" s="510">
        <v>6</v>
      </c>
      <c r="R994" s="510">
        <v>2695</v>
      </c>
      <c r="S994" s="510">
        <v>74283</v>
      </c>
      <c r="T994" s="510">
        <v>8487</v>
      </c>
      <c r="U994" s="510">
        <v>5525</v>
      </c>
      <c r="V994" s="510">
        <v>44657</v>
      </c>
      <c r="W994" s="510">
        <v>9738</v>
      </c>
      <c r="X994" s="510">
        <v>280</v>
      </c>
      <c r="Y994" s="510">
        <v>5404515</v>
      </c>
      <c r="Z994" s="510">
        <v>637</v>
      </c>
      <c r="AA994" s="510">
        <v>1159</v>
      </c>
      <c r="AB994" s="510">
        <v>3653530</v>
      </c>
      <c r="AC994" s="510">
        <v>661</v>
      </c>
      <c r="AD994" s="510">
        <v>1188</v>
      </c>
      <c r="AE994" s="510">
        <v>150081812</v>
      </c>
      <c r="AF994" s="510">
        <v>3361</v>
      </c>
      <c r="AG994" s="510">
        <v>7202</v>
      </c>
      <c r="AH994" s="510">
        <v>107792576</v>
      </c>
      <c r="AI994" s="510">
        <v>11069</v>
      </c>
      <c r="AJ994" s="510">
        <v>27294</v>
      </c>
      <c r="AK994" s="510">
        <v>3672483</v>
      </c>
      <c r="AL994" s="510">
        <v>13116</v>
      </c>
      <c r="AM994" s="510">
        <v>32673</v>
      </c>
      <c r="AN994" s="510"/>
      <c r="AO994" s="510"/>
      <c r="AP994" s="510"/>
      <c r="AQ994" s="510"/>
      <c r="AR994" s="510"/>
      <c r="AS994" s="510"/>
      <c r="AT994" s="510">
        <v>7331</v>
      </c>
      <c r="AU994" s="510">
        <v>81</v>
      </c>
      <c r="AV994" s="510">
        <v>4243</v>
      </c>
      <c r="AW994" s="510">
        <v>639</v>
      </c>
      <c r="AX994" s="510">
        <v>27</v>
      </c>
      <c r="AY994" s="510">
        <v>2980</v>
      </c>
      <c r="AZ994" s="510">
        <v>623</v>
      </c>
      <c r="BA994" s="510"/>
      <c r="BB994" s="510"/>
      <c r="BC994" s="510"/>
      <c r="BD994" s="510"/>
      <c r="BE994" s="510"/>
      <c r="BF994" s="510"/>
      <c r="BG994" s="510"/>
      <c r="BH994" s="510"/>
      <c r="BI994" s="510">
        <v>40320</v>
      </c>
      <c r="BJ994" s="510">
        <v>2200</v>
      </c>
      <c r="BK994" s="510">
        <v>24432</v>
      </c>
      <c r="BL994" s="510">
        <v>66952</v>
      </c>
      <c r="BM994" s="510">
        <v>18631</v>
      </c>
      <c r="BN994" s="510">
        <v>13015</v>
      </c>
      <c r="BO994" s="510">
        <v>11809</v>
      </c>
      <c r="BP994" s="510">
        <v>8419</v>
      </c>
      <c r="BQ994" s="510">
        <v>71975</v>
      </c>
      <c r="BR994" s="510">
        <v>48686</v>
      </c>
      <c r="BS994" s="510">
        <v>18566</v>
      </c>
      <c r="BT994" s="510">
        <v>10971</v>
      </c>
      <c r="BU994" s="510">
        <v>458</v>
      </c>
      <c r="BV994" s="510">
        <v>310</v>
      </c>
      <c r="BW994" s="510">
        <v>11</v>
      </c>
      <c r="BX994" s="510">
        <v>10208</v>
      </c>
      <c r="BY994" s="510">
        <v>928</v>
      </c>
      <c r="BZ994" s="510">
        <v>1561</v>
      </c>
      <c r="CA994" s="510">
        <v>1</v>
      </c>
      <c r="CB994" s="510">
        <v>135</v>
      </c>
      <c r="CC994" s="510">
        <v>135</v>
      </c>
      <c r="CD994" s="510">
        <v>135</v>
      </c>
      <c r="CE994" s="510">
        <v>8475</v>
      </c>
      <c r="CF994" s="510">
        <v>5394172</v>
      </c>
      <c r="CG994" s="510">
        <v>636</v>
      </c>
      <c r="CH994" s="510">
        <v>1159</v>
      </c>
      <c r="CI994" s="510">
        <v>3092</v>
      </c>
      <c r="CJ994" s="510">
        <v>10963538</v>
      </c>
      <c r="CK994" s="510">
        <v>3546</v>
      </c>
      <c r="CL994" s="510">
        <v>7175</v>
      </c>
      <c r="CM994" s="510">
        <v>991</v>
      </c>
      <c r="CN994" s="510">
        <v>3487865</v>
      </c>
      <c r="CO994" s="510">
        <v>3520</v>
      </c>
      <c r="CP994" s="510">
        <v>7933</v>
      </c>
      <c r="CQ994" s="510">
        <v>40574</v>
      </c>
      <c r="CR994" s="510">
        <v>135630409</v>
      </c>
      <c r="CS994" s="510">
        <v>3343</v>
      </c>
      <c r="CT994" s="510">
        <v>7182</v>
      </c>
      <c r="CU994" s="510">
        <v>380</v>
      </c>
      <c r="CV994" s="510">
        <v>6422051</v>
      </c>
      <c r="CW994" s="510">
        <v>16900</v>
      </c>
      <c r="CX994" s="510">
        <v>43844</v>
      </c>
      <c r="CY994" s="510">
        <v>106</v>
      </c>
      <c r="CZ994" s="510">
        <v>1659147</v>
      </c>
      <c r="DA994" s="510">
        <v>15652</v>
      </c>
      <c r="DB994" s="510">
        <v>42324</v>
      </c>
      <c r="DC994" s="510">
        <v>540</v>
      </c>
      <c r="DD994" s="510">
        <v>10705109</v>
      </c>
      <c r="DE994" s="510">
        <v>19824</v>
      </c>
      <c r="DF994" s="510">
        <v>51544</v>
      </c>
      <c r="DG994" s="510">
        <v>63</v>
      </c>
      <c r="DH994" s="510">
        <v>937850</v>
      </c>
      <c r="DI994" s="510">
        <v>14887</v>
      </c>
      <c r="DJ994" s="510">
        <v>49936</v>
      </c>
      <c r="DK994" s="510">
        <v>660</v>
      </c>
      <c r="DL994" s="510">
        <v>213815</v>
      </c>
      <c r="DM994" s="510">
        <v>324</v>
      </c>
      <c r="DN994" s="510">
        <v>583</v>
      </c>
      <c r="DO994" s="510">
        <v>4786</v>
      </c>
      <c r="DP994" s="510">
        <v>384924</v>
      </c>
      <c r="DQ994" s="510">
        <v>80</v>
      </c>
      <c r="DR994" s="510">
        <v>191</v>
      </c>
      <c r="DS994" s="510">
        <v>152</v>
      </c>
      <c r="DT994" s="510">
        <v>412439</v>
      </c>
      <c r="DU994" s="510">
        <v>2713</v>
      </c>
      <c r="DV994" s="510">
        <v>6805</v>
      </c>
      <c r="DW994" s="510">
        <v>128</v>
      </c>
      <c r="DX994" s="510"/>
      <c r="DY994" s="510"/>
      <c r="DZ994" s="510"/>
      <c r="EA994" s="510"/>
      <c r="EB994" s="510"/>
      <c r="EC994" s="510"/>
      <c r="ED994" s="510"/>
      <c r="EE994" s="510"/>
      <c r="EF994" s="510"/>
      <c r="EG994" s="510" t="s">
        <v>152</v>
      </c>
      <c r="EH994" s="510" t="s">
        <v>152</v>
      </c>
      <c r="EI994" s="510">
        <v>6</v>
      </c>
      <c r="EJ994" s="479"/>
      <c r="EK994" s="479"/>
      <c r="EL994" s="479"/>
      <c r="EM994" s="479"/>
      <c r="EN994" s="479"/>
      <c r="EO994" s="479"/>
      <c r="EP994" s="479"/>
      <c r="EQ994" s="479"/>
      <c r="ER994" s="479"/>
      <c r="ES994" s="479"/>
      <c r="ET994" s="479"/>
      <c r="EU994" s="479"/>
      <c r="EV994" s="479"/>
      <c r="EW994" s="479"/>
      <c r="EX994" s="479"/>
      <c r="EY994" s="479"/>
      <c r="EZ994" s="476"/>
      <c r="FA994" s="446">
        <f t="shared" si="2315"/>
        <v>10</v>
      </c>
      <c r="FB994" s="417">
        <f t="shared" si="2316"/>
        <v>2021</v>
      </c>
      <c r="FC994" s="448">
        <f t="shared" si="2328"/>
        <v>44470</v>
      </c>
      <c r="FD994" s="449">
        <f t="shared" si="2333"/>
        <v>31</v>
      </c>
      <c r="FE994" s="450"/>
      <c r="FF994" s="451">
        <f t="shared" si="2335"/>
        <v>0.59291377601585726</v>
      </c>
      <c r="FG994" s="450"/>
      <c r="FH994" s="452">
        <f t="shared" si="2317"/>
        <v>2.1952397784847415</v>
      </c>
      <c r="FI994" s="452">
        <f t="shared" si="2318"/>
        <v>1.5335218569577</v>
      </c>
      <c r="FJ994" s="452">
        <f t="shared" si="2319"/>
        <v>2.1373755656108595</v>
      </c>
      <c r="FK994" s="452">
        <f t="shared" si="2320"/>
        <v>1.5238009049773755</v>
      </c>
      <c r="FL994" s="452">
        <f t="shared" si="2321"/>
        <v>1.6117294041247732</v>
      </c>
      <c r="FM994" s="452">
        <f t="shared" si="2322"/>
        <v>1.0902210179815035</v>
      </c>
      <c r="FN994" s="452">
        <f t="shared" si="2323"/>
        <v>1.9065516533169029</v>
      </c>
      <c r="FO994" s="452">
        <f t="shared" si="2324"/>
        <v>1.1266173752310535</v>
      </c>
      <c r="FP994" s="452">
        <f t="shared" si="2325"/>
        <v>1.6357142857142857</v>
      </c>
      <c r="FQ994" s="452">
        <f t="shared" si="2326"/>
        <v>1.1071428571428572</v>
      </c>
      <c r="FR994" s="453"/>
      <c r="FS994" s="446">
        <f t="shared" si="2341"/>
        <v>2230294</v>
      </c>
      <c r="FT994" s="446">
        <f t="shared" si="2341"/>
        <v>16118943</v>
      </c>
      <c r="FU994" s="446">
        <f t="shared" si="2341"/>
        <v>21187793</v>
      </c>
      <c r="FV994" s="446">
        <f t="shared" si="2341"/>
        <v>27980052</v>
      </c>
      <c r="FW994" s="446">
        <f t="shared" si="2341"/>
        <v>9836433</v>
      </c>
      <c r="FX994" s="446">
        <f t="shared" si="2341"/>
        <v>6563700</v>
      </c>
      <c r="FY994" s="446">
        <f t="shared" si="2341"/>
        <v>321619714</v>
      </c>
      <c r="FZ994" s="446">
        <f t="shared" si="2341"/>
        <v>265788972</v>
      </c>
      <c r="GA994" s="446">
        <f t="shared" si="2341"/>
        <v>9148440</v>
      </c>
      <c r="GB994" s="446"/>
      <c r="GC994" s="446"/>
      <c r="GD994" s="446">
        <f t="shared" si="2339"/>
        <v>17171</v>
      </c>
      <c r="GE994" s="446">
        <f t="shared" si="2339"/>
        <v>135</v>
      </c>
      <c r="GF994" s="446">
        <f t="shared" si="2339"/>
        <v>9822525</v>
      </c>
      <c r="GG994" s="446">
        <f t="shared" si="2339"/>
        <v>22185100</v>
      </c>
      <c r="GH994" s="446">
        <f t="shared" si="2339"/>
        <v>7861603</v>
      </c>
      <c r="GI994" s="446">
        <f t="shared" si="2339"/>
        <v>291402468</v>
      </c>
      <c r="GJ994" s="446">
        <f t="shared" si="2339"/>
        <v>16660720</v>
      </c>
      <c r="GK994" s="446">
        <f t="shared" si="2339"/>
        <v>4486344</v>
      </c>
      <c r="GL994" s="446">
        <f t="shared" si="2339"/>
        <v>27833760</v>
      </c>
      <c r="GM994" s="446">
        <f t="shared" si="2339"/>
        <v>3145968</v>
      </c>
      <c r="GN994" s="446">
        <f t="shared" si="2338"/>
        <v>1034360</v>
      </c>
      <c r="GO994" s="446">
        <f t="shared" si="2340"/>
        <v>384780</v>
      </c>
      <c r="GP994" s="446">
        <f t="shared" si="2340"/>
        <v>914126</v>
      </c>
      <c r="GQ994" s="446">
        <f t="shared" si="2340"/>
        <v>0</v>
      </c>
      <c r="GR994" s="446"/>
      <c r="GS994" s="446"/>
      <c r="GT994" s="446"/>
      <c r="GU994" s="446"/>
      <c r="GV994" s="416"/>
      <c r="GW994" s="402"/>
      <c r="GX994" s="402"/>
      <c r="GY994" s="402"/>
      <c r="GZ994" s="402"/>
      <c r="HA994" s="402"/>
    </row>
    <row r="995" spans="1:209" ht="9.75" customHeight="1" x14ac:dyDescent="0.2">
      <c r="A995" s="417" t="str">
        <f t="shared" si="2309"/>
        <v>2021-22OCTOBERR1F</v>
      </c>
      <c r="B995" s="458" t="str">
        <f t="shared" si="2330"/>
        <v>2021-22</v>
      </c>
      <c r="C995" s="402" t="s">
        <v>643</v>
      </c>
      <c r="D995" s="402" t="s">
        <v>663</v>
      </c>
      <c r="E995" s="402" t="s">
        <v>662</v>
      </c>
      <c r="F995" s="478" t="s">
        <v>458</v>
      </c>
      <c r="G995" s="478" t="s">
        <v>688</v>
      </c>
      <c r="H995" s="510">
        <v>3477</v>
      </c>
      <c r="I995" s="510">
        <v>2179</v>
      </c>
      <c r="J995" s="510">
        <v>64377</v>
      </c>
      <c r="K995" s="510">
        <v>30</v>
      </c>
      <c r="L995" s="510">
        <v>4</v>
      </c>
      <c r="M995" s="510">
        <v>95</v>
      </c>
      <c r="N995" s="510">
        <v>123</v>
      </c>
      <c r="O995" s="510">
        <v>224</v>
      </c>
      <c r="P995" s="510">
        <v>13</v>
      </c>
      <c r="Q995" s="510">
        <v>0</v>
      </c>
      <c r="R995" s="510">
        <v>3</v>
      </c>
      <c r="S995" s="510">
        <v>2585</v>
      </c>
      <c r="T995" s="510">
        <v>171</v>
      </c>
      <c r="U995" s="510">
        <v>109</v>
      </c>
      <c r="V995" s="510">
        <v>1192</v>
      </c>
      <c r="W995" s="510">
        <v>686</v>
      </c>
      <c r="X995" s="510">
        <v>52</v>
      </c>
      <c r="Y995" s="510">
        <v>101682</v>
      </c>
      <c r="Z995" s="510">
        <v>595</v>
      </c>
      <c r="AA995" s="510">
        <v>1059</v>
      </c>
      <c r="AB995" s="510">
        <v>66042</v>
      </c>
      <c r="AC995" s="510">
        <v>606</v>
      </c>
      <c r="AD995" s="510">
        <v>1058</v>
      </c>
      <c r="AE995" s="510">
        <v>2296467</v>
      </c>
      <c r="AF995" s="510">
        <v>1927</v>
      </c>
      <c r="AG995" s="510">
        <v>3971</v>
      </c>
      <c r="AH995" s="510">
        <v>3856585</v>
      </c>
      <c r="AI995" s="510">
        <v>5622</v>
      </c>
      <c r="AJ995" s="510">
        <v>14053</v>
      </c>
      <c r="AK995" s="510">
        <v>419862</v>
      </c>
      <c r="AL995" s="510">
        <v>8074</v>
      </c>
      <c r="AM995" s="510">
        <v>17187</v>
      </c>
      <c r="AN995" s="510"/>
      <c r="AO995" s="510"/>
      <c r="AP995" s="510"/>
      <c r="AQ995" s="510"/>
      <c r="AR995" s="510"/>
      <c r="AS995" s="510"/>
      <c r="AT995" s="510">
        <v>320</v>
      </c>
      <c r="AU995" s="510">
        <v>2</v>
      </c>
      <c r="AV995" s="510">
        <v>38</v>
      </c>
      <c r="AW995" s="510">
        <v>60</v>
      </c>
      <c r="AX995" s="510">
        <v>5</v>
      </c>
      <c r="AY995" s="510">
        <v>275</v>
      </c>
      <c r="AZ995" s="510">
        <v>21</v>
      </c>
      <c r="BA995" s="510"/>
      <c r="BB995" s="510"/>
      <c r="BC995" s="510"/>
      <c r="BD995" s="510"/>
      <c r="BE995" s="510"/>
      <c r="BF995" s="510"/>
      <c r="BG995" s="510"/>
      <c r="BH995" s="510"/>
      <c r="BI995" s="510">
        <v>1450</v>
      </c>
      <c r="BJ995" s="510">
        <v>16</v>
      </c>
      <c r="BK995" s="510">
        <v>799</v>
      </c>
      <c r="BL995" s="510">
        <v>2265</v>
      </c>
      <c r="BM995" s="510">
        <v>268</v>
      </c>
      <c r="BN995" s="510">
        <v>235</v>
      </c>
      <c r="BO995" s="510">
        <v>166</v>
      </c>
      <c r="BP995" s="510">
        <v>146</v>
      </c>
      <c r="BQ995" s="510">
        <v>1427</v>
      </c>
      <c r="BR995" s="510">
        <v>1289</v>
      </c>
      <c r="BS995" s="510">
        <v>821</v>
      </c>
      <c r="BT995" s="510">
        <v>727</v>
      </c>
      <c r="BU995" s="510">
        <v>71</v>
      </c>
      <c r="BV995" s="510">
        <v>59</v>
      </c>
      <c r="BW995" s="510">
        <v>2</v>
      </c>
      <c r="BX995" s="510">
        <v>1548</v>
      </c>
      <c r="BY995" s="510">
        <v>774</v>
      </c>
      <c r="BZ995" s="510">
        <v>868</v>
      </c>
      <c r="CA995" s="510">
        <v>2</v>
      </c>
      <c r="CB995" s="510">
        <v>7892</v>
      </c>
      <c r="CC995" s="510">
        <v>3946</v>
      </c>
      <c r="CD995" s="510">
        <v>5081</v>
      </c>
      <c r="CE995" s="510">
        <v>167</v>
      </c>
      <c r="CF995" s="510">
        <v>92242</v>
      </c>
      <c r="CG995" s="510">
        <v>552</v>
      </c>
      <c r="CH995" s="510">
        <v>996</v>
      </c>
      <c r="CI995" s="510">
        <v>102</v>
      </c>
      <c r="CJ995" s="510">
        <v>199244</v>
      </c>
      <c r="CK995" s="510">
        <v>1953</v>
      </c>
      <c r="CL995" s="510">
        <v>4249</v>
      </c>
      <c r="CM995" s="510">
        <v>21</v>
      </c>
      <c r="CN995" s="510">
        <v>97545</v>
      </c>
      <c r="CO995" s="510">
        <v>4645</v>
      </c>
      <c r="CP995" s="510">
        <v>10942</v>
      </c>
      <c r="CQ995" s="510">
        <v>1069</v>
      </c>
      <c r="CR995" s="510">
        <v>1999678</v>
      </c>
      <c r="CS995" s="510">
        <v>1871</v>
      </c>
      <c r="CT995" s="510">
        <v>3822</v>
      </c>
      <c r="CU995" s="510">
        <v>137</v>
      </c>
      <c r="CV995" s="510">
        <v>801878</v>
      </c>
      <c r="CW995" s="510">
        <v>5853</v>
      </c>
      <c r="CX995" s="510">
        <v>10804</v>
      </c>
      <c r="CY995" s="510">
        <v>16</v>
      </c>
      <c r="CZ995" s="510">
        <v>132804</v>
      </c>
      <c r="DA995" s="510">
        <v>8300</v>
      </c>
      <c r="DB995" s="510">
        <v>14196</v>
      </c>
      <c r="DC995" s="510">
        <v>10</v>
      </c>
      <c r="DD995" s="510">
        <v>92697</v>
      </c>
      <c r="DE995" s="510">
        <v>9270</v>
      </c>
      <c r="DF995" s="510">
        <v>16781</v>
      </c>
      <c r="DG995" s="510">
        <v>9</v>
      </c>
      <c r="DH995" s="510">
        <v>262310</v>
      </c>
      <c r="DI995" s="510">
        <v>29146</v>
      </c>
      <c r="DJ995" s="510">
        <v>70553</v>
      </c>
      <c r="DK995" s="510">
        <v>10</v>
      </c>
      <c r="DL995" s="510">
        <v>3288</v>
      </c>
      <c r="DM995" s="510">
        <v>329</v>
      </c>
      <c r="DN995" s="510">
        <v>481</v>
      </c>
      <c r="DO995" s="510">
        <v>136</v>
      </c>
      <c r="DP995" s="510">
        <v>8218</v>
      </c>
      <c r="DQ995" s="510">
        <v>60</v>
      </c>
      <c r="DR995" s="510">
        <v>127</v>
      </c>
      <c r="DS995" s="510">
        <v>2</v>
      </c>
      <c r="DT995" s="510">
        <v>8326</v>
      </c>
      <c r="DU995" s="510">
        <v>4163</v>
      </c>
      <c r="DV995" s="510">
        <v>4605</v>
      </c>
      <c r="DW995" s="510">
        <v>2</v>
      </c>
      <c r="DX995" s="510"/>
      <c r="DY995" s="510"/>
      <c r="DZ995" s="510"/>
      <c r="EA995" s="510"/>
      <c r="EB995" s="510"/>
      <c r="EC995" s="510"/>
      <c r="ED995" s="510"/>
      <c r="EE995" s="510"/>
      <c r="EF995" s="510"/>
      <c r="EG995" s="510" t="s">
        <v>152</v>
      </c>
      <c r="EH995" s="510" t="s">
        <v>152</v>
      </c>
      <c r="EI995" s="510">
        <v>0</v>
      </c>
      <c r="EJ995" s="479"/>
      <c r="EK995" s="479"/>
      <c r="EL995" s="479"/>
      <c r="EM995" s="479"/>
      <c r="EN995" s="479"/>
      <c r="EO995" s="479"/>
      <c r="EP995" s="479"/>
      <c r="EQ995" s="479"/>
      <c r="ER995" s="479"/>
      <c r="ES995" s="479"/>
      <c r="ET995" s="479"/>
      <c r="EU995" s="479"/>
      <c r="EV995" s="479"/>
      <c r="EW995" s="479"/>
      <c r="EX995" s="479"/>
      <c r="EY995" s="479"/>
      <c r="EZ995" s="476"/>
      <c r="FA995" s="446">
        <f t="shared" si="2315"/>
        <v>10</v>
      </c>
      <c r="FB995" s="417">
        <f t="shared" si="2316"/>
        <v>2021</v>
      </c>
      <c r="FC995" s="448">
        <f t="shared" si="2328"/>
        <v>44470</v>
      </c>
      <c r="FD995" s="449">
        <f t="shared" si="2333"/>
        <v>31</v>
      </c>
      <c r="FE995" s="450"/>
      <c r="FF995" s="451">
        <f t="shared" si="2335"/>
        <v>0.86075949367088611</v>
      </c>
      <c r="FG995" s="450"/>
      <c r="FH995" s="452">
        <f t="shared" si="2317"/>
        <v>1.567251461988304</v>
      </c>
      <c r="FI995" s="452">
        <f t="shared" si="2318"/>
        <v>1.3742690058479532</v>
      </c>
      <c r="FJ995" s="452">
        <f t="shared" si="2319"/>
        <v>1.5229357798165137</v>
      </c>
      <c r="FK995" s="452">
        <f t="shared" si="2320"/>
        <v>1.3394495412844036</v>
      </c>
      <c r="FL995" s="452">
        <f t="shared" si="2321"/>
        <v>1.1971476510067114</v>
      </c>
      <c r="FM995" s="452">
        <f t="shared" si="2322"/>
        <v>1.0813758389261745</v>
      </c>
      <c r="FN995" s="452">
        <f t="shared" si="2323"/>
        <v>1.1967930029154519</v>
      </c>
      <c r="FO995" s="452">
        <f t="shared" si="2324"/>
        <v>1.0597667638483965</v>
      </c>
      <c r="FP995" s="452">
        <f t="shared" si="2325"/>
        <v>1.3653846153846154</v>
      </c>
      <c r="FQ995" s="452">
        <f t="shared" si="2326"/>
        <v>1.1346153846153846</v>
      </c>
      <c r="FR995" s="453"/>
      <c r="FS995" s="446">
        <f t="shared" si="2341"/>
        <v>8716</v>
      </c>
      <c r="FT995" s="446">
        <f t="shared" si="2341"/>
        <v>207005</v>
      </c>
      <c r="FU995" s="446">
        <f t="shared" si="2341"/>
        <v>268017</v>
      </c>
      <c r="FV995" s="446">
        <f t="shared" si="2341"/>
        <v>488096</v>
      </c>
      <c r="FW995" s="446">
        <f t="shared" si="2341"/>
        <v>181089</v>
      </c>
      <c r="FX995" s="446">
        <f t="shared" si="2341"/>
        <v>115322</v>
      </c>
      <c r="FY995" s="446">
        <f t="shared" si="2341"/>
        <v>4733432</v>
      </c>
      <c r="FZ995" s="446">
        <f t="shared" si="2341"/>
        <v>9640358</v>
      </c>
      <c r="GA995" s="446">
        <f t="shared" si="2341"/>
        <v>893724</v>
      </c>
      <c r="GB995" s="446"/>
      <c r="GC995" s="446"/>
      <c r="GD995" s="446">
        <f t="shared" si="2339"/>
        <v>1736</v>
      </c>
      <c r="GE995" s="446">
        <f t="shared" si="2339"/>
        <v>10162</v>
      </c>
      <c r="GF995" s="446">
        <f t="shared" si="2339"/>
        <v>166332</v>
      </c>
      <c r="GG995" s="446">
        <f t="shared" si="2339"/>
        <v>433398</v>
      </c>
      <c r="GH995" s="446">
        <f t="shared" si="2339"/>
        <v>229782</v>
      </c>
      <c r="GI995" s="446">
        <f t="shared" si="2339"/>
        <v>4085718</v>
      </c>
      <c r="GJ995" s="446">
        <f t="shared" si="2339"/>
        <v>1480148</v>
      </c>
      <c r="GK995" s="446">
        <f t="shared" si="2339"/>
        <v>227136</v>
      </c>
      <c r="GL995" s="446">
        <f t="shared" si="2339"/>
        <v>167810</v>
      </c>
      <c r="GM995" s="446">
        <f t="shared" si="2339"/>
        <v>634977</v>
      </c>
      <c r="GN995" s="446">
        <f t="shared" si="2338"/>
        <v>9210</v>
      </c>
      <c r="GO995" s="446">
        <f t="shared" si="2340"/>
        <v>4810</v>
      </c>
      <c r="GP995" s="446">
        <f t="shared" si="2340"/>
        <v>17272</v>
      </c>
      <c r="GQ995" s="446">
        <f t="shared" si="2340"/>
        <v>0</v>
      </c>
      <c r="GR995" s="446"/>
      <c r="GS995" s="446"/>
      <c r="GT995" s="446"/>
      <c r="GU995" s="446"/>
      <c r="GV995" s="416"/>
      <c r="GW995" s="402"/>
      <c r="GX995" s="402"/>
      <c r="GY995" s="402"/>
      <c r="GZ995" s="402"/>
      <c r="HA995" s="402"/>
    </row>
    <row r="996" spans="1:209" ht="9.75" customHeight="1" x14ac:dyDescent="0.2">
      <c r="A996" s="493" t="str">
        <f t="shared" si="2309"/>
        <v>2021-22OCTOBERRRU</v>
      </c>
      <c r="B996" s="494" t="str">
        <f t="shared" si="2330"/>
        <v>2021-22</v>
      </c>
      <c r="C996" s="480" t="s">
        <v>643</v>
      </c>
      <c r="D996" s="480" t="s">
        <v>659</v>
      </c>
      <c r="E996" s="480" t="s">
        <v>467</v>
      </c>
      <c r="F996" s="495" t="s">
        <v>454</v>
      </c>
      <c r="G996" s="511" t="s">
        <v>689</v>
      </c>
      <c r="H996" s="519">
        <v>203409</v>
      </c>
      <c r="I996" s="519">
        <v>158184</v>
      </c>
      <c r="J996" s="519">
        <v>3929161</v>
      </c>
      <c r="K996" s="519">
        <v>25</v>
      </c>
      <c r="L996" s="519">
        <v>0</v>
      </c>
      <c r="M996" s="519">
        <v>96</v>
      </c>
      <c r="N996" s="519">
        <v>151</v>
      </c>
      <c r="O996" s="519">
        <v>267</v>
      </c>
      <c r="P996" s="519">
        <v>712</v>
      </c>
      <c r="Q996" s="519">
        <v>0</v>
      </c>
      <c r="R996" s="519">
        <v>2032</v>
      </c>
      <c r="S996" s="519">
        <v>109537</v>
      </c>
      <c r="T996" s="519">
        <v>10898</v>
      </c>
      <c r="U996" s="519">
        <v>7668</v>
      </c>
      <c r="V996" s="519">
        <v>60476</v>
      </c>
      <c r="W996" s="519">
        <v>15254</v>
      </c>
      <c r="X996" s="519">
        <v>1110</v>
      </c>
      <c r="Y996" s="519">
        <v>4601452</v>
      </c>
      <c r="Z996" s="519">
        <v>422</v>
      </c>
      <c r="AA996" s="519">
        <v>720</v>
      </c>
      <c r="AB996" s="519">
        <v>5420201</v>
      </c>
      <c r="AC996" s="519">
        <v>707</v>
      </c>
      <c r="AD996" s="519">
        <v>1235</v>
      </c>
      <c r="AE996" s="519">
        <v>181268692</v>
      </c>
      <c r="AF996" s="519">
        <v>2997</v>
      </c>
      <c r="AG996" s="519">
        <v>6430</v>
      </c>
      <c r="AH996" s="519">
        <v>112365512</v>
      </c>
      <c r="AI996" s="519">
        <v>7366</v>
      </c>
      <c r="AJ996" s="519">
        <v>18594</v>
      </c>
      <c r="AK996" s="519">
        <v>15985593</v>
      </c>
      <c r="AL996" s="519">
        <v>14401</v>
      </c>
      <c r="AM996" s="519">
        <v>29251</v>
      </c>
      <c r="AN996" s="519"/>
      <c r="AO996" s="519"/>
      <c r="AP996" s="519"/>
      <c r="AQ996" s="519"/>
      <c r="AR996" s="519"/>
      <c r="AS996" s="519"/>
      <c r="AT996" s="519">
        <v>17901</v>
      </c>
      <c r="AU996" s="519">
        <v>297</v>
      </c>
      <c r="AV996" s="519">
        <v>3119</v>
      </c>
      <c r="AW996" s="519">
        <v>3789</v>
      </c>
      <c r="AX996" s="519">
        <v>69</v>
      </c>
      <c r="AY996" s="519">
        <v>14416</v>
      </c>
      <c r="AZ996" s="519">
        <v>0</v>
      </c>
      <c r="BA996" s="519"/>
      <c r="BB996" s="519"/>
      <c r="BC996" s="519"/>
      <c r="BD996" s="519"/>
      <c r="BE996" s="519"/>
      <c r="BF996" s="519"/>
      <c r="BG996" s="519"/>
      <c r="BH996" s="519"/>
      <c r="BI996" s="519">
        <v>55365</v>
      </c>
      <c r="BJ996" s="519">
        <v>4143</v>
      </c>
      <c r="BK996" s="519">
        <v>32128</v>
      </c>
      <c r="BL996" s="519">
        <v>91636</v>
      </c>
      <c r="BM996" s="519">
        <v>27218</v>
      </c>
      <c r="BN996" s="519">
        <v>20696</v>
      </c>
      <c r="BO996" s="519">
        <v>18829</v>
      </c>
      <c r="BP996" s="519">
        <v>14616</v>
      </c>
      <c r="BQ996" s="519">
        <v>84633</v>
      </c>
      <c r="BR996" s="519">
        <v>67076</v>
      </c>
      <c r="BS996" s="519">
        <v>22676</v>
      </c>
      <c r="BT996" s="519">
        <v>17394</v>
      </c>
      <c r="BU996" s="519">
        <v>1427</v>
      </c>
      <c r="BV996" s="519">
        <v>1168</v>
      </c>
      <c r="BW996" s="519">
        <v>138</v>
      </c>
      <c r="BX996" s="519">
        <v>81477</v>
      </c>
      <c r="BY996" s="519">
        <v>590</v>
      </c>
      <c r="BZ996" s="519">
        <v>887</v>
      </c>
      <c r="CA996" s="519">
        <v>64</v>
      </c>
      <c r="CB996" s="519">
        <v>37265</v>
      </c>
      <c r="CC996" s="519">
        <v>582</v>
      </c>
      <c r="CD996" s="519">
        <v>974</v>
      </c>
      <c r="CE996" s="519">
        <v>10696</v>
      </c>
      <c r="CF996" s="519">
        <v>4482710</v>
      </c>
      <c r="CG996" s="519">
        <v>419</v>
      </c>
      <c r="CH996" s="519">
        <v>714</v>
      </c>
      <c r="CI996" s="519">
        <v>3295</v>
      </c>
      <c r="CJ996" s="519">
        <v>10756757</v>
      </c>
      <c r="CK996" s="519">
        <v>3265</v>
      </c>
      <c r="CL996" s="519">
        <v>6705</v>
      </c>
      <c r="CM996" s="519">
        <v>1198</v>
      </c>
      <c r="CN996" s="519">
        <v>3470610</v>
      </c>
      <c r="CO996" s="519">
        <v>2897</v>
      </c>
      <c r="CP996" s="519">
        <v>6399</v>
      </c>
      <c r="CQ996" s="519">
        <v>55983</v>
      </c>
      <c r="CR996" s="519">
        <v>167041325</v>
      </c>
      <c r="CS996" s="519">
        <v>2984</v>
      </c>
      <c r="CT996" s="519">
        <v>6415</v>
      </c>
      <c r="CU996" s="519">
        <v>688</v>
      </c>
      <c r="CV996" s="519">
        <v>7547279</v>
      </c>
      <c r="CW996" s="519">
        <v>10970</v>
      </c>
      <c r="CX996" s="519">
        <v>22303</v>
      </c>
      <c r="CY996" s="519">
        <v>192</v>
      </c>
      <c r="CZ996" s="519">
        <v>1729183</v>
      </c>
      <c r="DA996" s="519">
        <v>9006</v>
      </c>
      <c r="DB996" s="519">
        <v>18742</v>
      </c>
      <c r="DC996" s="519">
        <v>880</v>
      </c>
      <c r="DD996" s="519">
        <v>10775503</v>
      </c>
      <c r="DE996" s="519">
        <v>12245</v>
      </c>
      <c r="DF996" s="519">
        <v>25041</v>
      </c>
      <c r="DG996" s="519">
        <v>50</v>
      </c>
      <c r="DH996" s="519">
        <v>613416</v>
      </c>
      <c r="DI996" s="519">
        <v>12268</v>
      </c>
      <c r="DJ996" s="519">
        <v>26007</v>
      </c>
      <c r="DK996" s="519">
        <v>890</v>
      </c>
      <c r="DL996" s="519">
        <v>288347</v>
      </c>
      <c r="DM996" s="519">
        <v>324</v>
      </c>
      <c r="DN996" s="519">
        <v>594</v>
      </c>
      <c r="DO996" s="519">
        <v>5629</v>
      </c>
      <c r="DP996" s="519">
        <v>516305</v>
      </c>
      <c r="DQ996" s="519">
        <v>92</v>
      </c>
      <c r="DR996" s="519">
        <v>202</v>
      </c>
      <c r="DS996" s="519">
        <v>168</v>
      </c>
      <c r="DT996" s="519">
        <v>626911</v>
      </c>
      <c r="DU996" s="519">
        <v>3732</v>
      </c>
      <c r="DV996" s="519">
        <v>8453</v>
      </c>
      <c r="DW996" s="519">
        <v>149</v>
      </c>
      <c r="DX996" s="519"/>
      <c r="DY996" s="519"/>
      <c r="DZ996" s="519"/>
      <c r="EA996" s="519"/>
      <c r="EB996" s="519"/>
      <c r="EC996" s="519"/>
      <c r="ED996" s="519"/>
      <c r="EE996" s="519"/>
      <c r="EF996" s="519"/>
      <c r="EG996" s="519" t="s">
        <v>152</v>
      </c>
      <c r="EH996" s="519" t="s">
        <v>152</v>
      </c>
      <c r="EI996" s="519">
        <v>0</v>
      </c>
      <c r="EJ996" s="512"/>
      <c r="EK996" s="512"/>
      <c r="EL996" s="512"/>
      <c r="EM996" s="512"/>
      <c r="EN996" s="512"/>
      <c r="EO996" s="512"/>
      <c r="EP996" s="512"/>
      <c r="EQ996" s="512"/>
      <c r="ER996" s="512"/>
      <c r="ES996" s="512"/>
      <c r="ET996" s="512"/>
      <c r="EU996" s="512"/>
      <c r="EV996" s="512"/>
      <c r="EW996" s="512"/>
      <c r="EX996" s="512"/>
      <c r="EY996" s="512"/>
      <c r="EZ996" s="514"/>
      <c r="FA996" s="520">
        <f t="shared" si="2315"/>
        <v>10</v>
      </c>
      <c r="FB996" s="493">
        <f t="shared" si="2316"/>
        <v>2021</v>
      </c>
      <c r="FC996" s="498">
        <f t="shared" si="2328"/>
        <v>44470</v>
      </c>
      <c r="FD996" s="499">
        <f t="shared" si="2333"/>
        <v>31</v>
      </c>
      <c r="FE996" s="500"/>
      <c r="FF996" s="515">
        <f t="shared" si="2335"/>
        <v>0.55262124484586683</v>
      </c>
      <c r="FG996" s="500"/>
      <c r="FH996" s="481">
        <f t="shared" si="2317"/>
        <v>2.4975224811892089</v>
      </c>
      <c r="FI996" s="481">
        <f t="shared" si="2318"/>
        <v>1.8990640484492567</v>
      </c>
      <c r="FJ996" s="481">
        <f t="shared" si="2319"/>
        <v>2.4555294731351069</v>
      </c>
      <c r="FK996" s="481">
        <f t="shared" si="2320"/>
        <v>1.9061032863849765</v>
      </c>
      <c r="FL996" s="481">
        <f t="shared" si="2321"/>
        <v>1.3994477147959521</v>
      </c>
      <c r="FM996" s="481">
        <f t="shared" si="2322"/>
        <v>1.1091342019974866</v>
      </c>
      <c r="FN996" s="481">
        <f t="shared" si="2323"/>
        <v>1.4865609020584765</v>
      </c>
      <c r="FO996" s="481">
        <f t="shared" si="2324"/>
        <v>1.1402910711944407</v>
      </c>
      <c r="FP996" s="481">
        <f t="shared" si="2325"/>
        <v>1.2855855855855856</v>
      </c>
      <c r="FQ996" s="481">
        <f t="shared" si="2326"/>
        <v>1.0522522522522522</v>
      </c>
      <c r="FR996" s="501"/>
      <c r="FS996" s="482">
        <f t="shared" si="2341"/>
        <v>0</v>
      </c>
      <c r="FT996" s="482">
        <f t="shared" si="2341"/>
        <v>15185664</v>
      </c>
      <c r="FU996" s="482">
        <f t="shared" si="2341"/>
        <v>23885784</v>
      </c>
      <c r="FV996" s="482">
        <f t="shared" si="2341"/>
        <v>42235128</v>
      </c>
      <c r="FW996" s="482">
        <f t="shared" si="2341"/>
        <v>7846560</v>
      </c>
      <c r="FX996" s="482">
        <f t="shared" si="2341"/>
        <v>9469980</v>
      </c>
      <c r="FY996" s="482">
        <f t="shared" si="2341"/>
        <v>388860680</v>
      </c>
      <c r="FZ996" s="482">
        <f t="shared" si="2341"/>
        <v>283632876</v>
      </c>
      <c r="GA996" s="482">
        <f t="shared" si="2341"/>
        <v>32468610</v>
      </c>
      <c r="GB996" s="482"/>
      <c r="GC996" s="482"/>
      <c r="GD996" s="482">
        <f t="shared" si="2339"/>
        <v>122406</v>
      </c>
      <c r="GE996" s="482">
        <f t="shared" si="2339"/>
        <v>62336</v>
      </c>
      <c r="GF996" s="482">
        <f t="shared" si="2339"/>
        <v>7636944</v>
      </c>
      <c r="GG996" s="482">
        <f t="shared" si="2339"/>
        <v>22092975</v>
      </c>
      <c r="GH996" s="482">
        <f t="shared" si="2339"/>
        <v>7666002</v>
      </c>
      <c r="GI996" s="482">
        <f t="shared" si="2339"/>
        <v>359130945</v>
      </c>
      <c r="GJ996" s="482">
        <f t="shared" si="2339"/>
        <v>15344464</v>
      </c>
      <c r="GK996" s="482">
        <f t="shared" si="2339"/>
        <v>3598464</v>
      </c>
      <c r="GL996" s="482">
        <f t="shared" si="2339"/>
        <v>22036080</v>
      </c>
      <c r="GM996" s="482">
        <f t="shared" si="2339"/>
        <v>1300350</v>
      </c>
      <c r="GN996" s="482">
        <f t="shared" si="2338"/>
        <v>1420104</v>
      </c>
      <c r="GO996" s="482">
        <f t="shared" si="2340"/>
        <v>528660</v>
      </c>
      <c r="GP996" s="482">
        <f t="shared" si="2340"/>
        <v>1137058</v>
      </c>
      <c r="GQ996" s="482">
        <f t="shared" si="2340"/>
        <v>0</v>
      </c>
      <c r="GR996" s="482"/>
      <c r="GS996" s="482"/>
      <c r="GT996" s="482"/>
      <c r="GU996" s="482"/>
      <c r="GV996" s="502"/>
      <c r="GW996" s="402"/>
      <c r="GX996" s="402"/>
      <c r="GY996" s="402"/>
      <c r="GZ996" s="402"/>
      <c r="HA996" s="402"/>
    </row>
    <row r="997" spans="1:209" ht="9.75" customHeight="1" x14ac:dyDescent="0.2">
      <c r="A997" s="417" t="str">
        <f t="shared" si="2309"/>
        <v>2021-22OCTOBERRX6</v>
      </c>
      <c r="B997" s="458" t="str">
        <f t="shared" si="2330"/>
        <v>2021-22</v>
      </c>
      <c r="C997" s="402" t="s">
        <v>643</v>
      </c>
      <c r="D997" s="402" t="s">
        <v>646</v>
      </c>
      <c r="E997" s="402" t="s">
        <v>645</v>
      </c>
      <c r="F997" s="478" t="s">
        <v>448</v>
      </c>
      <c r="G997" s="478" t="s">
        <v>690</v>
      </c>
      <c r="H997" s="510">
        <v>55620</v>
      </c>
      <c r="I997" s="510">
        <v>46649</v>
      </c>
      <c r="J997" s="510">
        <v>3099907</v>
      </c>
      <c r="K997" s="510">
        <v>66</v>
      </c>
      <c r="L997" s="510">
        <v>23</v>
      </c>
      <c r="M997" s="510">
        <v>170</v>
      </c>
      <c r="N997" s="510">
        <v>246</v>
      </c>
      <c r="O997" s="510">
        <v>466</v>
      </c>
      <c r="P997" s="510">
        <v>86</v>
      </c>
      <c r="Q997" s="510">
        <v>2748</v>
      </c>
      <c r="R997" s="510">
        <v>5</v>
      </c>
      <c r="S997" s="510">
        <v>36424</v>
      </c>
      <c r="T997" s="510">
        <v>3488</v>
      </c>
      <c r="U997" s="510">
        <v>2257</v>
      </c>
      <c r="V997" s="510">
        <v>20613</v>
      </c>
      <c r="W997" s="510">
        <v>4740</v>
      </c>
      <c r="X997" s="510">
        <v>379</v>
      </c>
      <c r="Y997" s="510">
        <v>1680387</v>
      </c>
      <c r="Z997" s="510">
        <v>482</v>
      </c>
      <c r="AA997" s="510">
        <v>857</v>
      </c>
      <c r="AB997" s="510">
        <v>1242657</v>
      </c>
      <c r="AC997" s="510">
        <v>551</v>
      </c>
      <c r="AD997" s="510">
        <v>975</v>
      </c>
      <c r="AE997" s="510">
        <v>60291759</v>
      </c>
      <c r="AF997" s="510">
        <v>2925</v>
      </c>
      <c r="AG997" s="510">
        <v>5785</v>
      </c>
      <c r="AH997" s="510">
        <v>49317655</v>
      </c>
      <c r="AI997" s="510">
        <v>10405</v>
      </c>
      <c r="AJ997" s="510">
        <v>25390</v>
      </c>
      <c r="AK997" s="510">
        <v>2514629</v>
      </c>
      <c r="AL997" s="510">
        <v>6635</v>
      </c>
      <c r="AM997" s="510">
        <v>15725</v>
      </c>
      <c r="AN997" s="510"/>
      <c r="AO997" s="510"/>
      <c r="AP997" s="510"/>
      <c r="AQ997" s="510"/>
      <c r="AR997" s="510"/>
      <c r="AS997" s="510"/>
      <c r="AT997" s="510">
        <v>4829</v>
      </c>
      <c r="AU997" s="510">
        <v>46</v>
      </c>
      <c r="AV997" s="510">
        <v>239</v>
      </c>
      <c r="AW997" s="510">
        <v>2046</v>
      </c>
      <c r="AX997" s="510">
        <v>260</v>
      </c>
      <c r="AY997" s="510">
        <v>4284</v>
      </c>
      <c r="AZ997" s="510">
        <v>0</v>
      </c>
      <c r="BA997" s="510"/>
      <c r="BB997" s="510"/>
      <c r="BC997" s="510"/>
      <c r="BD997" s="510"/>
      <c r="BE997" s="510"/>
      <c r="BF997" s="510"/>
      <c r="BG997" s="510"/>
      <c r="BH997" s="510"/>
      <c r="BI997" s="510">
        <v>18930</v>
      </c>
      <c r="BJ997" s="510">
        <v>3287</v>
      </c>
      <c r="BK997" s="510">
        <v>9378</v>
      </c>
      <c r="BL997" s="510">
        <v>31595</v>
      </c>
      <c r="BM997" s="510">
        <v>6321</v>
      </c>
      <c r="BN997" s="510">
        <v>4959</v>
      </c>
      <c r="BO997" s="510">
        <v>3998</v>
      </c>
      <c r="BP997" s="510">
        <v>3199</v>
      </c>
      <c r="BQ997" s="510">
        <v>26830</v>
      </c>
      <c r="BR997" s="510">
        <v>22352</v>
      </c>
      <c r="BS997" s="510">
        <v>6956</v>
      </c>
      <c r="BT997" s="510">
        <v>5106</v>
      </c>
      <c r="BU997" s="510">
        <v>643</v>
      </c>
      <c r="BV997" s="510">
        <v>403</v>
      </c>
      <c r="BW997" s="510">
        <v>155</v>
      </c>
      <c r="BX997" s="510">
        <v>87402</v>
      </c>
      <c r="BY997" s="510">
        <v>564</v>
      </c>
      <c r="BZ997" s="510">
        <v>884</v>
      </c>
      <c r="CA997" s="510">
        <v>133</v>
      </c>
      <c r="CB997" s="510">
        <v>60755</v>
      </c>
      <c r="CC997" s="510">
        <v>457</v>
      </c>
      <c r="CD997" s="510">
        <v>872</v>
      </c>
      <c r="CE997" s="510">
        <v>3200</v>
      </c>
      <c r="CF997" s="510">
        <v>1532230</v>
      </c>
      <c r="CG997" s="510">
        <v>479</v>
      </c>
      <c r="CH997" s="510">
        <v>854</v>
      </c>
      <c r="CI997" s="510">
        <v>2766</v>
      </c>
      <c r="CJ997" s="510">
        <v>8582080</v>
      </c>
      <c r="CK997" s="510">
        <v>3103</v>
      </c>
      <c r="CL997" s="510">
        <v>5864</v>
      </c>
      <c r="CM997" s="510">
        <v>664</v>
      </c>
      <c r="CN997" s="510">
        <v>2106765</v>
      </c>
      <c r="CO997" s="510">
        <v>3173</v>
      </c>
      <c r="CP997" s="510">
        <v>6224</v>
      </c>
      <c r="CQ997" s="510">
        <v>17183</v>
      </c>
      <c r="CR997" s="510">
        <v>49602914</v>
      </c>
      <c r="CS997" s="510">
        <v>2887</v>
      </c>
      <c r="CT997" s="510">
        <v>5732</v>
      </c>
      <c r="CU997" s="510">
        <v>919</v>
      </c>
      <c r="CV997" s="510">
        <v>8067745</v>
      </c>
      <c r="CW997" s="510">
        <v>8779</v>
      </c>
      <c r="CX997" s="510">
        <v>17720</v>
      </c>
      <c r="CY997" s="510">
        <v>334</v>
      </c>
      <c r="CZ997" s="510">
        <v>4137480</v>
      </c>
      <c r="DA997" s="510">
        <v>12388</v>
      </c>
      <c r="DB997" s="510">
        <v>33346</v>
      </c>
      <c r="DC997" s="510">
        <v>966</v>
      </c>
      <c r="DD997" s="510">
        <v>11805082</v>
      </c>
      <c r="DE997" s="510">
        <v>12221</v>
      </c>
      <c r="DF997" s="510">
        <v>24662</v>
      </c>
      <c r="DG997" s="510">
        <v>144</v>
      </c>
      <c r="DH997" s="510">
        <v>2337525</v>
      </c>
      <c r="DI997" s="510">
        <v>16233</v>
      </c>
      <c r="DJ997" s="510">
        <v>38856</v>
      </c>
      <c r="DK997" s="510">
        <v>111</v>
      </c>
      <c r="DL997" s="510">
        <v>73818</v>
      </c>
      <c r="DM997" s="510">
        <v>665</v>
      </c>
      <c r="DN997" s="510">
        <v>770</v>
      </c>
      <c r="DO997" s="510">
        <v>1814</v>
      </c>
      <c r="DP997" s="510">
        <v>138276</v>
      </c>
      <c r="DQ997" s="510">
        <v>76</v>
      </c>
      <c r="DR997" s="510">
        <v>201</v>
      </c>
      <c r="DS997" s="510">
        <v>0</v>
      </c>
      <c r="DT997" s="510">
        <v>0</v>
      </c>
      <c r="DU997" s="510" t="s">
        <v>152</v>
      </c>
      <c r="DV997" s="510" t="s">
        <v>152</v>
      </c>
      <c r="DW997" s="510">
        <v>0</v>
      </c>
      <c r="DX997" s="510"/>
      <c r="DY997" s="510"/>
      <c r="DZ997" s="510"/>
      <c r="EA997" s="510"/>
      <c r="EB997" s="510"/>
      <c r="EC997" s="510"/>
      <c r="ED997" s="510"/>
      <c r="EE997" s="510"/>
      <c r="EF997" s="510"/>
      <c r="EG997" s="510" t="s">
        <v>152</v>
      </c>
      <c r="EH997" s="510" t="s">
        <v>152</v>
      </c>
      <c r="EI997" s="510">
        <v>0</v>
      </c>
      <c r="EJ997" s="479"/>
      <c r="EK997" s="479"/>
      <c r="EL997" s="479"/>
      <c r="EM997" s="479"/>
      <c r="EN997" s="479"/>
      <c r="EO997" s="479"/>
      <c r="EP997" s="479"/>
      <c r="EQ997" s="479"/>
      <c r="ER997" s="479"/>
      <c r="ES997" s="479"/>
      <c r="ET997" s="479"/>
      <c r="EU997" s="479"/>
      <c r="EV997" s="479"/>
      <c r="EW997" s="479"/>
      <c r="EX997" s="479"/>
      <c r="EY997" s="479"/>
      <c r="EZ997" s="476"/>
      <c r="FA997" s="446">
        <f t="shared" si="2315"/>
        <v>10</v>
      </c>
      <c r="FB997" s="417">
        <f t="shared" si="2316"/>
        <v>2021</v>
      </c>
      <c r="FC997" s="448">
        <f t="shared" si="2328"/>
        <v>44470</v>
      </c>
      <c r="FD997" s="449">
        <f t="shared" si="2333"/>
        <v>31</v>
      </c>
      <c r="FE997" s="450"/>
      <c r="FF997" s="451">
        <f t="shared" si="2335"/>
        <v>0.53321575543797761</v>
      </c>
      <c r="FG997" s="450"/>
      <c r="FH997" s="452">
        <f t="shared" si="2317"/>
        <v>1.8122133027522935</v>
      </c>
      <c r="FI997" s="452">
        <f t="shared" si="2318"/>
        <v>1.4217316513761469</v>
      </c>
      <c r="FJ997" s="452">
        <f t="shared" si="2319"/>
        <v>1.7713779353123615</v>
      </c>
      <c r="FK997" s="452">
        <f t="shared" si="2320"/>
        <v>1.4173681878599911</v>
      </c>
      <c r="FL997" s="452">
        <f t="shared" si="2321"/>
        <v>1.3016057827584535</v>
      </c>
      <c r="FM997" s="452">
        <f t="shared" si="2322"/>
        <v>1.0843642361616455</v>
      </c>
      <c r="FN997" s="452">
        <f t="shared" si="2323"/>
        <v>1.4675105485232067</v>
      </c>
      <c r="FO997" s="452">
        <f t="shared" si="2324"/>
        <v>1.0772151898734177</v>
      </c>
      <c r="FP997" s="452">
        <f t="shared" si="2325"/>
        <v>1.6965699208443272</v>
      </c>
      <c r="FQ997" s="452">
        <f t="shared" si="2326"/>
        <v>1.0633245382585752</v>
      </c>
      <c r="FR997" s="453"/>
      <c r="FS997" s="446">
        <f t="shared" si="2341"/>
        <v>1072927</v>
      </c>
      <c r="FT997" s="446">
        <f t="shared" si="2341"/>
        <v>7930330</v>
      </c>
      <c r="FU997" s="446">
        <f t="shared" si="2341"/>
        <v>11475654</v>
      </c>
      <c r="FV997" s="446">
        <f t="shared" si="2341"/>
        <v>21738434</v>
      </c>
      <c r="FW997" s="446">
        <f t="shared" si="2341"/>
        <v>2989216</v>
      </c>
      <c r="FX997" s="446">
        <f t="shared" si="2341"/>
        <v>2200575</v>
      </c>
      <c r="FY997" s="446">
        <f t="shared" si="2341"/>
        <v>119246205</v>
      </c>
      <c r="FZ997" s="446">
        <f t="shared" si="2341"/>
        <v>120348600</v>
      </c>
      <c r="GA997" s="446">
        <f t="shared" si="2341"/>
        <v>5959775</v>
      </c>
      <c r="GB997" s="446"/>
      <c r="GC997" s="446"/>
      <c r="GD997" s="446">
        <f t="shared" si="2339"/>
        <v>137020</v>
      </c>
      <c r="GE997" s="446">
        <f t="shared" si="2339"/>
        <v>115976</v>
      </c>
      <c r="GF997" s="446">
        <f t="shared" si="2339"/>
        <v>2732800</v>
      </c>
      <c r="GG997" s="446">
        <f t="shared" si="2339"/>
        <v>16219824</v>
      </c>
      <c r="GH997" s="446">
        <f t="shared" si="2339"/>
        <v>4132736</v>
      </c>
      <c r="GI997" s="446">
        <f t="shared" si="2339"/>
        <v>98492956</v>
      </c>
      <c r="GJ997" s="446">
        <f t="shared" si="2339"/>
        <v>16284680</v>
      </c>
      <c r="GK997" s="446">
        <f t="shared" si="2339"/>
        <v>11137564</v>
      </c>
      <c r="GL997" s="446">
        <f t="shared" si="2339"/>
        <v>23823492</v>
      </c>
      <c r="GM997" s="446">
        <f t="shared" si="2339"/>
        <v>5595264</v>
      </c>
      <c r="GN997" s="446" t="str">
        <f t="shared" si="2338"/>
        <v>-</v>
      </c>
      <c r="GO997" s="446">
        <f t="shared" si="2340"/>
        <v>85470</v>
      </c>
      <c r="GP997" s="446">
        <f t="shared" si="2340"/>
        <v>364614</v>
      </c>
      <c r="GQ997" s="446">
        <f t="shared" si="2340"/>
        <v>0</v>
      </c>
      <c r="GR997" s="446"/>
      <c r="GS997" s="446"/>
      <c r="GT997" s="446"/>
      <c r="GU997" s="446"/>
      <c r="GV997" s="416"/>
      <c r="GW997" s="402"/>
      <c r="GX997" s="402"/>
      <c r="GY997" s="402"/>
      <c r="GZ997" s="402"/>
      <c r="HA997" s="402"/>
    </row>
    <row r="998" spans="1:209" ht="9.75" customHeight="1" x14ac:dyDescent="0.2">
      <c r="A998" s="417" t="str">
        <f t="shared" si="2309"/>
        <v>2021-22OCTOBERRX7</v>
      </c>
      <c r="B998" s="458" t="str">
        <f t="shared" si="2330"/>
        <v>2021-22</v>
      </c>
      <c r="C998" s="402" t="s">
        <v>643</v>
      </c>
      <c r="D998" s="402" t="s">
        <v>649</v>
      </c>
      <c r="E998" s="402" t="s">
        <v>462</v>
      </c>
      <c r="F998" s="478" t="s">
        <v>449</v>
      </c>
      <c r="G998" s="478" t="s">
        <v>691</v>
      </c>
      <c r="H998" s="510">
        <v>165897</v>
      </c>
      <c r="I998" s="510">
        <v>141567</v>
      </c>
      <c r="J998" s="510">
        <v>4849472</v>
      </c>
      <c r="K998" s="510">
        <v>34</v>
      </c>
      <c r="L998" s="510">
        <v>0</v>
      </c>
      <c r="M998" s="510">
        <v>105</v>
      </c>
      <c r="N998" s="510">
        <v>146</v>
      </c>
      <c r="O998" s="510">
        <v>220</v>
      </c>
      <c r="P998" s="510">
        <v>239</v>
      </c>
      <c r="Q998" s="510">
        <v>16711</v>
      </c>
      <c r="R998" s="510">
        <v>2909</v>
      </c>
      <c r="S998" s="510">
        <v>92879</v>
      </c>
      <c r="T998" s="510">
        <v>14487</v>
      </c>
      <c r="U998" s="510">
        <v>10183</v>
      </c>
      <c r="V998" s="510">
        <v>51131</v>
      </c>
      <c r="W998" s="510">
        <v>11436</v>
      </c>
      <c r="X998" s="510">
        <v>681</v>
      </c>
      <c r="Y998" s="510">
        <v>8021301</v>
      </c>
      <c r="Z998" s="510">
        <v>554</v>
      </c>
      <c r="AA998" s="510">
        <v>933</v>
      </c>
      <c r="AB998" s="510">
        <v>7297596</v>
      </c>
      <c r="AC998" s="510">
        <v>717</v>
      </c>
      <c r="AD998" s="510">
        <v>1226</v>
      </c>
      <c r="AE998" s="510">
        <v>207683365</v>
      </c>
      <c r="AF998" s="510">
        <v>4062</v>
      </c>
      <c r="AG998" s="510">
        <v>8924</v>
      </c>
      <c r="AH998" s="510">
        <v>169177755</v>
      </c>
      <c r="AI998" s="510">
        <v>14793</v>
      </c>
      <c r="AJ998" s="510">
        <v>37674</v>
      </c>
      <c r="AK998" s="510">
        <v>22780056</v>
      </c>
      <c r="AL998" s="510">
        <v>33451</v>
      </c>
      <c r="AM998" s="510">
        <v>63838</v>
      </c>
      <c r="AN998" s="510"/>
      <c r="AO998" s="510"/>
      <c r="AP998" s="510"/>
      <c r="AQ998" s="510"/>
      <c r="AR998" s="510"/>
      <c r="AS998" s="510"/>
      <c r="AT998" s="510">
        <v>8222</v>
      </c>
      <c r="AU998" s="510">
        <v>620</v>
      </c>
      <c r="AV998" s="510">
        <v>5638</v>
      </c>
      <c r="AW998" s="510">
        <v>549</v>
      </c>
      <c r="AX998" s="510">
        <v>665</v>
      </c>
      <c r="AY998" s="510">
        <v>1299</v>
      </c>
      <c r="AZ998" s="510">
        <v>91</v>
      </c>
      <c r="BA998" s="510"/>
      <c r="BB998" s="510"/>
      <c r="BC998" s="510"/>
      <c r="BD998" s="510"/>
      <c r="BE998" s="510"/>
      <c r="BF998" s="510"/>
      <c r="BG998" s="510"/>
      <c r="BH998" s="510"/>
      <c r="BI998" s="510">
        <v>48785</v>
      </c>
      <c r="BJ998" s="510">
        <v>6394</v>
      </c>
      <c r="BK998" s="510">
        <v>29478</v>
      </c>
      <c r="BL998" s="510">
        <v>84657</v>
      </c>
      <c r="BM998" s="510">
        <v>28258</v>
      </c>
      <c r="BN998" s="510">
        <v>22585</v>
      </c>
      <c r="BO998" s="510">
        <v>19636</v>
      </c>
      <c r="BP998" s="510">
        <v>15902</v>
      </c>
      <c r="BQ998" s="510">
        <v>72530</v>
      </c>
      <c r="BR998" s="510">
        <v>53530</v>
      </c>
      <c r="BS998" s="510">
        <v>15923</v>
      </c>
      <c r="BT998" s="510">
        <v>11672</v>
      </c>
      <c r="BU998" s="510">
        <v>876</v>
      </c>
      <c r="BV998" s="510">
        <v>624</v>
      </c>
      <c r="BW998" s="510">
        <v>118</v>
      </c>
      <c r="BX998" s="510">
        <v>96908</v>
      </c>
      <c r="BY998" s="510">
        <v>821</v>
      </c>
      <c r="BZ998" s="510">
        <v>1337</v>
      </c>
      <c r="CA998" s="510">
        <v>32</v>
      </c>
      <c r="CB998" s="510">
        <v>23231</v>
      </c>
      <c r="CC998" s="510">
        <v>726</v>
      </c>
      <c r="CD998" s="510">
        <v>1241</v>
      </c>
      <c r="CE998" s="510">
        <v>14337</v>
      </c>
      <c r="CF998" s="510">
        <v>7901162</v>
      </c>
      <c r="CG998" s="510">
        <v>551</v>
      </c>
      <c r="CH998" s="510">
        <v>929</v>
      </c>
      <c r="CI998" s="510">
        <v>3829</v>
      </c>
      <c r="CJ998" s="510">
        <v>16753046</v>
      </c>
      <c r="CK998" s="510">
        <v>4375</v>
      </c>
      <c r="CL998" s="510">
        <v>9208</v>
      </c>
      <c r="CM998" s="510">
        <v>2258</v>
      </c>
      <c r="CN998" s="510">
        <v>9510629</v>
      </c>
      <c r="CO998" s="510">
        <v>4212</v>
      </c>
      <c r="CP998" s="510">
        <v>9133</v>
      </c>
      <c r="CQ998" s="510">
        <v>45044</v>
      </c>
      <c r="CR998" s="510">
        <v>181419690</v>
      </c>
      <c r="CS998" s="510">
        <v>4028</v>
      </c>
      <c r="CT998" s="510">
        <v>8874</v>
      </c>
      <c r="CU998" s="510">
        <v>1623</v>
      </c>
      <c r="CV998" s="510">
        <v>27047368</v>
      </c>
      <c r="CW998" s="510">
        <v>16665</v>
      </c>
      <c r="CX998" s="510">
        <v>42026</v>
      </c>
      <c r="CY998" s="510">
        <v>1107</v>
      </c>
      <c r="CZ998" s="510">
        <v>21107663</v>
      </c>
      <c r="DA998" s="510">
        <v>19067</v>
      </c>
      <c r="DB998" s="510">
        <v>48077</v>
      </c>
      <c r="DC998" s="510">
        <v>875</v>
      </c>
      <c r="DD998" s="510">
        <v>24809179</v>
      </c>
      <c r="DE998" s="510">
        <v>28353</v>
      </c>
      <c r="DF998" s="510">
        <v>67786</v>
      </c>
      <c r="DG998" s="510">
        <v>408</v>
      </c>
      <c r="DH998" s="510">
        <v>14096757</v>
      </c>
      <c r="DI998" s="510">
        <v>34551</v>
      </c>
      <c r="DJ998" s="510">
        <v>71133</v>
      </c>
      <c r="DK998" s="510">
        <v>298</v>
      </c>
      <c r="DL998" s="510">
        <v>111929</v>
      </c>
      <c r="DM998" s="510">
        <v>376</v>
      </c>
      <c r="DN998" s="510">
        <v>682</v>
      </c>
      <c r="DO998" s="510">
        <v>7968</v>
      </c>
      <c r="DP998" s="510">
        <v>488337</v>
      </c>
      <c r="DQ998" s="510">
        <v>61</v>
      </c>
      <c r="DR998" s="510">
        <v>139</v>
      </c>
      <c r="DS998" s="510">
        <v>53</v>
      </c>
      <c r="DT998" s="510">
        <v>237128</v>
      </c>
      <c r="DU998" s="510">
        <v>4474</v>
      </c>
      <c r="DV998" s="510">
        <v>9754</v>
      </c>
      <c r="DW998" s="510">
        <v>35</v>
      </c>
      <c r="DX998" s="510"/>
      <c r="DY998" s="510"/>
      <c r="DZ998" s="510"/>
      <c r="EA998" s="510"/>
      <c r="EB998" s="510"/>
      <c r="EC998" s="510"/>
      <c r="ED998" s="510"/>
      <c r="EE998" s="510"/>
      <c r="EF998" s="510"/>
      <c r="EG998" s="510" t="s">
        <v>152</v>
      </c>
      <c r="EH998" s="510" t="s">
        <v>152</v>
      </c>
      <c r="EI998" s="510">
        <v>0</v>
      </c>
      <c r="EJ998" s="479"/>
      <c r="EK998" s="479"/>
      <c r="EL998" s="479"/>
      <c r="EM998" s="479"/>
      <c r="EN998" s="479"/>
      <c r="EO998" s="479"/>
      <c r="EP998" s="479"/>
      <c r="EQ998" s="479"/>
      <c r="ER998" s="479"/>
      <c r="ES998" s="479"/>
      <c r="ET998" s="479"/>
      <c r="EU998" s="479"/>
      <c r="EV998" s="479"/>
      <c r="EW998" s="479"/>
      <c r="EX998" s="479"/>
      <c r="EY998" s="479"/>
      <c r="EZ998" s="476"/>
      <c r="FA998" s="446">
        <f t="shared" si="2315"/>
        <v>10</v>
      </c>
      <c r="FB998" s="417">
        <f t="shared" si="2316"/>
        <v>2021</v>
      </c>
      <c r="FC998" s="448">
        <f t="shared" si="2328"/>
        <v>44470</v>
      </c>
      <c r="FD998" s="449">
        <f t="shared" si="2333"/>
        <v>31</v>
      </c>
      <c r="FE998" s="450"/>
      <c r="FF998" s="451">
        <f t="shared" si="2335"/>
        <v>0.5592363840539023</v>
      </c>
      <c r="FG998" s="450"/>
      <c r="FH998" s="452">
        <f t="shared" si="2317"/>
        <v>1.9505763788223924</v>
      </c>
      <c r="FI998" s="452">
        <f t="shared" si="2318"/>
        <v>1.5589839166148962</v>
      </c>
      <c r="FJ998" s="452">
        <f t="shared" si="2319"/>
        <v>1.9283118923696356</v>
      </c>
      <c r="FK998" s="452">
        <f t="shared" si="2320"/>
        <v>1.5616223116959638</v>
      </c>
      <c r="FL998" s="452">
        <f t="shared" si="2321"/>
        <v>1.418513230721089</v>
      </c>
      <c r="FM998" s="452">
        <f t="shared" si="2322"/>
        <v>1.0469186990279868</v>
      </c>
      <c r="FN998" s="452">
        <f t="shared" si="2323"/>
        <v>1.3923574676460302</v>
      </c>
      <c r="FO998" s="452">
        <f t="shared" si="2324"/>
        <v>1.0206365862189577</v>
      </c>
      <c r="FP998" s="452">
        <f t="shared" si="2325"/>
        <v>1.2863436123348018</v>
      </c>
      <c r="FQ998" s="452">
        <f t="shared" si="2326"/>
        <v>0.91629955947136565</v>
      </c>
      <c r="FR998" s="453"/>
      <c r="FS998" s="446">
        <f t="shared" si="2341"/>
        <v>0</v>
      </c>
      <c r="FT998" s="446">
        <f t="shared" si="2341"/>
        <v>14864535</v>
      </c>
      <c r="FU998" s="446">
        <f t="shared" si="2341"/>
        <v>20668782</v>
      </c>
      <c r="FV998" s="446">
        <f t="shared" si="2341"/>
        <v>31144740</v>
      </c>
      <c r="FW998" s="446">
        <f t="shared" si="2341"/>
        <v>13516371</v>
      </c>
      <c r="FX998" s="446">
        <f t="shared" si="2341"/>
        <v>12484358</v>
      </c>
      <c r="FY998" s="446">
        <f t="shared" si="2341"/>
        <v>456293044</v>
      </c>
      <c r="FZ998" s="446">
        <f t="shared" si="2341"/>
        <v>430839864</v>
      </c>
      <c r="GA998" s="446">
        <f t="shared" si="2341"/>
        <v>43473678</v>
      </c>
      <c r="GB998" s="446"/>
      <c r="GC998" s="446"/>
      <c r="GD998" s="446">
        <f t="shared" si="2339"/>
        <v>157766</v>
      </c>
      <c r="GE998" s="446">
        <f t="shared" si="2339"/>
        <v>39712</v>
      </c>
      <c r="GF998" s="446">
        <f t="shared" si="2339"/>
        <v>13319073</v>
      </c>
      <c r="GG998" s="446">
        <f t="shared" si="2339"/>
        <v>35257432</v>
      </c>
      <c r="GH998" s="446">
        <f t="shared" si="2339"/>
        <v>20622314</v>
      </c>
      <c r="GI998" s="446">
        <f t="shared" si="2339"/>
        <v>399720456</v>
      </c>
      <c r="GJ998" s="446">
        <f t="shared" si="2339"/>
        <v>68208198</v>
      </c>
      <c r="GK998" s="446">
        <f t="shared" si="2339"/>
        <v>53221239</v>
      </c>
      <c r="GL998" s="446">
        <f t="shared" si="2339"/>
        <v>59312750</v>
      </c>
      <c r="GM998" s="446">
        <f t="shared" si="2339"/>
        <v>29022264</v>
      </c>
      <c r="GN998" s="446">
        <f t="shared" si="2338"/>
        <v>516962</v>
      </c>
      <c r="GO998" s="446">
        <f t="shared" si="2340"/>
        <v>203236</v>
      </c>
      <c r="GP998" s="446">
        <f t="shared" si="2340"/>
        <v>1107552</v>
      </c>
      <c r="GQ998" s="446">
        <f t="shared" si="2340"/>
        <v>0</v>
      </c>
      <c r="GR998" s="446"/>
      <c r="GS998" s="446"/>
      <c r="GT998" s="446"/>
      <c r="GU998" s="446"/>
      <c r="GV998" s="416"/>
      <c r="GW998" s="402"/>
      <c r="GX998" s="402"/>
      <c r="GY998" s="402"/>
      <c r="GZ998" s="402"/>
      <c r="HA998" s="402"/>
    </row>
    <row r="999" spans="1:209" ht="9.75" customHeight="1" x14ac:dyDescent="0.2">
      <c r="A999" s="493" t="str">
        <f t="shared" si="2309"/>
        <v>2021-22OCTOBERRYE</v>
      </c>
      <c r="B999" s="494" t="str">
        <f t="shared" si="2330"/>
        <v>2021-22</v>
      </c>
      <c r="C999" s="480" t="s">
        <v>643</v>
      </c>
      <c r="D999" s="480" t="s">
        <v>663</v>
      </c>
      <c r="E999" s="480" t="s">
        <v>662</v>
      </c>
      <c r="F999" s="495" t="s">
        <v>456</v>
      </c>
      <c r="G999" s="495" t="s">
        <v>692</v>
      </c>
      <c r="H999" s="521">
        <v>113645</v>
      </c>
      <c r="I999" s="521">
        <v>64712</v>
      </c>
      <c r="J999" s="521">
        <v>4310655</v>
      </c>
      <c r="K999" s="521">
        <v>67</v>
      </c>
      <c r="L999" s="521">
        <v>13</v>
      </c>
      <c r="M999" s="521">
        <v>199</v>
      </c>
      <c r="N999" s="521">
        <v>245</v>
      </c>
      <c r="O999" s="521">
        <v>321</v>
      </c>
      <c r="P999" s="521">
        <v>313</v>
      </c>
      <c r="Q999" s="521">
        <v>27</v>
      </c>
      <c r="R999" s="521">
        <v>29</v>
      </c>
      <c r="S999" s="521">
        <v>56968</v>
      </c>
      <c r="T999" s="521">
        <v>4044</v>
      </c>
      <c r="U999" s="521">
        <v>2513</v>
      </c>
      <c r="V999" s="521">
        <v>27912</v>
      </c>
      <c r="W999" s="521">
        <v>14221</v>
      </c>
      <c r="X999" s="521">
        <v>805</v>
      </c>
      <c r="Y999" s="521">
        <v>2228373</v>
      </c>
      <c r="Z999" s="521">
        <v>551</v>
      </c>
      <c r="AA999" s="521">
        <v>991</v>
      </c>
      <c r="AB999" s="521">
        <v>1790114</v>
      </c>
      <c r="AC999" s="521">
        <v>712</v>
      </c>
      <c r="AD999" s="521">
        <v>1267</v>
      </c>
      <c r="AE999" s="521">
        <v>59667333</v>
      </c>
      <c r="AF999" s="521">
        <v>2138</v>
      </c>
      <c r="AG999" s="521">
        <v>4395</v>
      </c>
      <c r="AH999" s="521">
        <v>117261651</v>
      </c>
      <c r="AI999" s="521">
        <v>8246</v>
      </c>
      <c r="AJ999" s="521">
        <v>18269</v>
      </c>
      <c r="AK999" s="521">
        <v>8546178</v>
      </c>
      <c r="AL999" s="521">
        <v>10616</v>
      </c>
      <c r="AM999" s="521">
        <v>23388</v>
      </c>
      <c r="AN999" s="521"/>
      <c r="AO999" s="521"/>
      <c r="AP999" s="521"/>
      <c r="AQ999" s="521"/>
      <c r="AR999" s="521"/>
      <c r="AS999" s="521"/>
      <c r="AT999" s="521">
        <v>7743</v>
      </c>
      <c r="AU999" s="521">
        <v>257</v>
      </c>
      <c r="AV999" s="521">
        <v>877</v>
      </c>
      <c r="AW999" s="521">
        <v>488</v>
      </c>
      <c r="AX999" s="521">
        <v>970</v>
      </c>
      <c r="AY999" s="521">
        <v>5639</v>
      </c>
      <c r="AZ999" s="521">
        <v>350</v>
      </c>
      <c r="BA999" s="521"/>
      <c r="BB999" s="521"/>
      <c r="BC999" s="521"/>
      <c r="BD999" s="521"/>
      <c r="BE999" s="521"/>
      <c r="BF999" s="521"/>
      <c r="BG999" s="521"/>
      <c r="BH999" s="521"/>
      <c r="BI999" s="521">
        <v>27548</v>
      </c>
      <c r="BJ999" s="521">
        <v>2499</v>
      </c>
      <c r="BK999" s="521">
        <v>19178</v>
      </c>
      <c r="BL999" s="521">
        <v>49225</v>
      </c>
      <c r="BM999" s="521">
        <v>7379</v>
      </c>
      <c r="BN999" s="521">
        <v>5608</v>
      </c>
      <c r="BO999" s="521">
        <v>4512</v>
      </c>
      <c r="BP999" s="521">
        <v>3448</v>
      </c>
      <c r="BQ999" s="521">
        <v>37057</v>
      </c>
      <c r="BR999" s="521">
        <v>29712</v>
      </c>
      <c r="BS999" s="521">
        <v>21714</v>
      </c>
      <c r="BT999" s="521">
        <v>15727</v>
      </c>
      <c r="BU999" s="521">
        <v>1334</v>
      </c>
      <c r="BV999" s="521">
        <v>939</v>
      </c>
      <c r="BW999" s="521">
        <v>55</v>
      </c>
      <c r="BX999" s="521">
        <v>41376</v>
      </c>
      <c r="BY999" s="521">
        <v>752</v>
      </c>
      <c r="BZ999" s="521">
        <v>1294</v>
      </c>
      <c r="CA999" s="521">
        <v>42</v>
      </c>
      <c r="CB999" s="521">
        <v>22193</v>
      </c>
      <c r="CC999" s="521">
        <v>528</v>
      </c>
      <c r="CD999" s="521">
        <v>1256</v>
      </c>
      <c r="CE999" s="521">
        <v>3947</v>
      </c>
      <c r="CF999" s="521">
        <v>2164804</v>
      </c>
      <c r="CG999" s="521">
        <v>548</v>
      </c>
      <c r="CH999" s="521">
        <v>986</v>
      </c>
      <c r="CI999" s="521">
        <v>2084</v>
      </c>
      <c r="CJ999" s="521">
        <v>4126255</v>
      </c>
      <c r="CK999" s="521">
        <v>1980</v>
      </c>
      <c r="CL999" s="521">
        <v>3830</v>
      </c>
      <c r="CM999" s="521">
        <v>515</v>
      </c>
      <c r="CN999" s="521">
        <v>931866</v>
      </c>
      <c r="CO999" s="521">
        <v>1809</v>
      </c>
      <c r="CP999" s="521">
        <v>3901</v>
      </c>
      <c r="CQ999" s="521">
        <v>25313</v>
      </c>
      <c r="CR999" s="521">
        <v>54609212</v>
      </c>
      <c r="CS999" s="521">
        <v>2157</v>
      </c>
      <c r="CT999" s="521">
        <v>4449</v>
      </c>
      <c r="CU999" s="521">
        <v>1912</v>
      </c>
      <c r="CV999" s="521">
        <v>12146214</v>
      </c>
      <c r="CW999" s="521">
        <v>6353</v>
      </c>
      <c r="CX999" s="521">
        <v>11346</v>
      </c>
      <c r="CY999" s="521">
        <v>657</v>
      </c>
      <c r="CZ999" s="521">
        <v>3309874</v>
      </c>
      <c r="DA999" s="521">
        <v>5038</v>
      </c>
      <c r="DB999" s="521">
        <v>9736</v>
      </c>
      <c r="DC999" s="521">
        <v>163</v>
      </c>
      <c r="DD999" s="521">
        <v>2457565</v>
      </c>
      <c r="DE999" s="521">
        <v>15077</v>
      </c>
      <c r="DF999" s="521">
        <v>24270</v>
      </c>
      <c r="DG999" s="521">
        <v>65</v>
      </c>
      <c r="DH999" s="521">
        <v>468645</v>
      </c>
      <c r="DI999" s="521">
        <v>7210</v>
      </c>
      <c r="DJ999" s="521">
        <v>17629</v>
      </c>
      <c r="DK999" s="521">
        <v>208</v>
      </c>
      <c r="DL999" s="521">
        <v>72053</v>
      </c>
      <c r="DM999" s="521">
        <v>346</v>
      </c>
      <c r="DN999" s="521">
        <v>590</v>
      </c>
      <c r="DO999" s="521">
        <v>2975</v>
      </c>
      <c r="DP999" s="521">
        <v>304758</v>
      </c>
      <c r="DQ999" s="521">
        <v>102</v>
      </c>
      <c r="DR999" s="521">
        <v>240</v>
      </c>
      <c r="DS999" s="521">
        <v>58</v>
      </c>
      <c r="DT999" s="521">
        <v>131926</v>
      </c>
      <c r="DU999" s="521">
        <v>2275</v>
      </c>
      <c r="DV999" s="521">
        <v>4869</v>
      </c>
      <c r="DW999" s="521">
        <v>51</v>
      </c>
      <c r="DX999" s="521"/>
      <c r="DY999" s="521"/>
      <c r="DZ999" s="521"/>
      <c r="EA999" s="521"/>
      <c r="EB999" s="521"/>
      <c r="EC999" s="521"/>
      <c r="ED999" s="521"/>
      <c r="EE999" s="521"/>
      <c r="EF999" s="521"/>
      <c r="EG999" s="521" t="s">
        <v>152</v>
      </c>
      <c r="EH999" s="521" t="s">
        <v>152</v>
      </c>
      <c r="EI999" s="521">
        <v>27</v>
      </c>
      <c r="EJ999" s="496"/>
      <c r="EK999" s="496"/>
      <c r="EL999" s="496"/>
      <c r="EM999" s="496"/>
      <c r="EN999" s="496"/>
      <c r="EO999" s="496"/>
      <c r="EP999" s="496"/>
      <c r="EQ999" s="496"/>
      <c r="ER999" s="496"/>
      <c r="ES999" s="496"/>
      <c r="ET999" s="496"/>
      <c r="EU999" s="496"/>
      <c r="EV999" s="496"/>
      <c r="EW999" s="496"/>
      <c r="EX999" s="496"/>
      <c r="EY999" s="496"/>
      <c r="EZ999" s="497"/>
      <c r="FA999" s="482">
        <f t="shared" si="2315"/>
        <v>10</v>
      </c>
      <c r="FB999" s="493">
        <f t="shared" si="2316"/>
        <v>2021</v>
      </c>
      <c r="FC999" s="498">
        <f t="shared" si="2328"/>
        <v>44470</v>
      </c>
      <c r="FD999" s="499">
        <f t="shared" si="2333"/>
        <v>31</v>
      </c>
      <c r="FE999" s="500"/>
      <c r="FF999" s="515">
        <f t="shared" si="2335"/>
        <v>0.79737335834896805</v>
      </c>
      <c r="FG999" s="500"/>
      <c r="FH999" s="481">
        <f t="shared" si="2317"/>
        <v>1.8246785361028683</v>
      </c>
      <c r="FI999" s="481">
        <f t="shared" si="2318"/>
        <v>1.3867457962413452</v>
      </c>
      <c r="FJ999" s="481">
        <f t="shared" si="2319"/>
        <v>1.7954635893354556</v>
      </c>
      <c r="FK999" s="481">
        <f t="shared" si="2320"/>
        <v>1.3720652606446477</v>
      </c>
      <c r="FL999" s="481">
        <f t="shared" si="2321"/>
        <v>1.3276368586987675</v>
      </c>
      <c r="FM999" s="481">
        <f t="shared" si="2322"/>
        <v>1.0644883920894239</v>
      </c>
      <c r="FN999" s="481">
        <f t="shared" si="2323"/>
        <v>1.5268968426974192</v>
      </c>
      <c r="FO999" s="481">
        <f t="shared" si="2324"/>
        <v>1.1058997257576824</v>
      </c>
      <c r="FP999" s="481">
        <f t="shared" si="2325"/>
        <v>1.6571428571428573</v>
      </c>
      <c r="FQ999" s="481">
        <f t="shared" si="2326"/>
        <v>1.1664596273291925</v>
      </c>
      <c r="FR999" s="501"/>
      <c r="FS999" s="482">
        <f t="shared" si="2341"/>
        <v>841256</v>
      </c>
      <c r="FT999" s="482">
        <f t="shared" si="2341"/>
        <v>12877688</v>
      </c>
      <c r="FU999" s="482">
        <f t="shared" si="2341"/>
        <v>15854440</v>
      </c>
      <c r="FV999" s="482">
        <f t="shared" si="2341"/>
        <v>20772552</v>
      </c>
      <c r="FW999" s="482">
        <f t="shared" si="2341"/>
        <v>4007604</v>
      </c>
      <c r="FX999" s="482">
        <f t="shared" si="2341"/>
        <v>3183971</v>
      </c>
      <c r="FY999" s="482">
        <f t="shared" si="2341"/>
        <v>122673240</v>
      </c>
      <c r="FZ999" s="482">
        <f t="shared" si="2341"/>
        <v>259803449</v>
      </c>
      <c r="GA999" s="482">
        <f t="shared" si="2341"/>
        <v>18827340</v>
      </c>
      <c r="GB999" s="482"/>
      <c r="GC999" s="482"/>
      <c r="GD999" s="482">
        <f t="shared" ref="GD999:GM1008" si="2342">IFERROR(HLOOKUP(GD$1,$H$5:$HA$10112,MATCH($A999,$A$5:$A$10112,0),0)*HLOOKUP(GD$2,$H$5:$HA$10112,MATCH($A999,$A$5:$A$10112,0),0),"-")</f>
        <v>71170</v>
      </c>
      <c r="GE999" s="482">
        <f t="shared" si="2342"/>
        <v>52752</v>
      </c>
      <c r="GF999" s="482">
        <f t="shared" si="2342"/>
        <v>3891742</v>
      </c>
      <c r="GG999" s="482">
        <f t="shared" si="2342"/>
        <v>7981720</v>
      </c>
      <c r="GH999" s="482">
        <f t="shared" si="2342"/>
        <v>2009015</v>
      </c>
      <c r="GI999" s="482">
        <f t="shared" si="2342"/>
        <v>112617537</v>
      </c>
      <c r="GJ999" s="482">
        <f t="shared" si="2342"/>
        <v>21693552</v>
      </c>
      <c r="GK999" s="482">
        <f t="shared" si="2342"/>
        <v>6396552</v>
      </c>
      <c r="GL999" s="482">
        <f t="shared" si="2342"/>
        <v>3956010</v>
      </c>
      <c r="GM999" s="482">
        <f t="shared" si="2342"/>
        <v>1145885</v>
      </c>
      <c r="GN999" s="482">
        <f t="shared" si="2338"/>
        <v>282402</v>
      </c>
      <c r="GO999" s="482">
        <f t="shared" si="2340"/>
        <v>122720</v>
      </c>
      <c r="GP999" s="482">
        <f t="shared" si="2340"/>
        <v>714000</v>
      </c>
      <c r="GQ999" s="482">
        <f t="shared" si="2340"/>
        <v>0</v>
      </c>
      <c r="GR999" s="482"/>
      <c r="GS999" s="482"/>
      <c r="GT999" s="482"/>
      <c r="GU999" s="482"/>
      <c r="GV999" s="502"/>
      <c r="GW999" s="402"/>
      <c r="GX999" s="402"/>
      <c r="GY999" s="402"/>
      <c r="GZ999" s="402"/>
      <c r="HA999" s="402"/>
    </row>
    <row r="1000" spans="1:209" ht="9.75" customHeight="1" x14ac:dyDescent="0.2">
      <c r="A1000" s="417" t="str">
        <f t="shared" si="2309"/>
        <v>2021-22OCTOBERRYD</v>
      </c>
      <c r="B1000" s="458" t="str">
        <f t="shared" si="2330"/>
        <v>2021-22</v>
      </c>
      <c r="C1000" s="402" t="s">
        <v>643</v>
      </c>
      <c r="D1000" s="402" t="s">
        <v>663</v>
      </c>
      <c r="E1000" s="402" t="s">
        <v>662</v>
      </c>
      <c r="F1000" s="478" t="s">
        <v>455</v>
      </c>
      <c r="G1000" s="478" t="s">
        <v>693</v>
      </c>
      <c r="H1000" s="510">
        <v>105379</v>
      </c>
      <c r="I1000" s="510">
        <v>89087</v>
      </c>
      <c r="J1000" s="510">
        <v>4175112</v>
      </c>
      <c r="K1000" s="510">
        <v>47</v>
      </c>
      <c r="L1000" s="510">
        <v>1</v>
      </c>
      <c r="M1000" s="510">
        <v>158</v>
      </c>
      <c r="N1000" s="510">
        <v>219</v>
      </c>
      <c r="O1000" s="510">
        <v>353</v>
      </c>
      <c r="P1000" s="510">
        <v>212</v>
      </c>
      <c r="Q1000" s="510">
        <v>17</v>
      </c>
      <c r="R1000" s="510">
        <v>46</v>
      </c>
      <c r="S1000" s="510">
        <v>64487</v>
      </c>
      <c r="T1000" s="510">
        <v>5010</v>
      </c>
      <c r="U1000" s="510">
        <v>3242</v>
      </c>
      <c r="V1000" s="510">
        <v>36695</v>
      </c>
      <c r="W1000" s="510">
        <v>13767</v>
      </c>
      <c r="X1000" s="510">
        <v>227</v>
      </c>
      <c r="Y1000" s="510">
        <v>2743986</v>
      </c>
      <c r="Z1000" s="510">
        <v>548</v>
      </c>
      <c r="AA1000" s="510">
        <v>978</v>
      </c>
      <c r="AB1000" s="510">
        <v>2190540</v>
      </c>
      <c r="AC1000" s="510">
        <v>676</v>
      </c>
      <c r="AD1000" s="510">
        <v>1221</v>
      </c>
      <c r="AE1000" s="510">
        <v>76909909</v>
      </c>
      <c r="AF1000" s="510">
        <v>2096</v>
      </c>
      <c r="AG1000" s="510">
        <v>4245</v>
      </c>
      <c r="AH1000" s="510">
        <v>168873791</v>
      </c>
      <c r="AI1000" s="510">
        <v>12267</v>
      </c>
      <c r="AJ1000" s="510">
        <v>29173</v>
      </c>
      <c r="AK1000" s="510">
        <v>3813036</v>
      </c>
      <c r="AL1000" s="510">
        <v>16798</v>
      </c>
      <c r="AM1000" s="510">
        <v>37729</v>
      </c>
      <c r="AN1000" s="510"/>
      <c r="AO1000" s="510"/>
      <c r="AP1000" s="510"/>
      <c r="AQ1000" s="510"/>
      <c r="AR1000" s="510"/>
      <c r="AS1000" s="510"/>
      <c r="AT1000" s="510">
        <v>6698</v>
      </c>
      <c r="AU1000" s="510">
        <v>215</v>
      </c>
      <c r="AV1000" s="510">
        <v>1175</v>
      </c>
      <c r="AW1000" s="510">
        <v>1578</v>
      </c>
      <c r="AX1000" s="510">
        <v>673</v>
      </c>
      <c r="AY1000" s="510">
        <v>4635</v>
      </c>
      <c r="AZ1000" s="510">
        <v>1245</v>
      </c>
      <c r="BA1000" s="510"/>
      <c r="BB1000" s="510"/>
      <c r="BC1000" s="510"/>
      <c r="BD1000" s="510"/>
      <c r="BE1000" s="510"/>
      <c r="BF1000" s="510"/>
      <c r="BG1000" s="510"/>
      <c r="BH1000" s="510"/>
      <c r="BI1000" s="510">
        <v>36420</v>
      </c>
      <c r="BJ1000" s="510">
        <v>1662</v>
      </c>
      <c r="BK1000" s="510">
        <v>19707</v>
      </c>
      <c r="BL1000" s="510">
        <v>57789</v>
      </c>
      <c r="BM1000" s="510">
        <v>10089</v>
      </c>
      <c r="BN1000" s="510">
        <v>7382</v>
      </c>
      <c r="BO1000" s="510">
        <v>6389</v>
      </c>
      <c r="BP1000" s="510">
        <v>4776</v>
      </c>
      <c r="BQ1000" s="510">
        <v>51626</v>
      </c>
      <c r="BR1000" s="510">
        <v>38585</v>
      </c>
      <c r="BS1000" s="510">
        <v>27115</v>
      </c>
      <c r="BT1000" s="510">
        <v>14461</v>
      </c>
      <c r="BU1000" s="510">
        <v>497</v>
      </c>
      <c r="BV1000" s="510">
        <v>241</v>
      </c>
      <c r="BW1000" s="510">
        <v>76</v>
      </c>
      <c r="BX1000" s="510">
        <v>51258</v>
      </c>
      <c r="BY1000" s="510">
        <v>674</v>
      </c>
      <c r="BZ1000" s="510">
        <v>1168</v>
      </c>
      <c r="CA1000" s="510">
        <v>84</v>
      </c>
      <c r="CB1000" s="510">
        <v>53208</v>
      </c>
      <c r="CC1000" s="510">
        <v>633</v>
      </c>
      <c r="CD1000" s="510">
        <v>1343</v>
      </c>
      <c r="CE1000" s="510">
        <v>4850</v>
      </c>
      <c r="CF1000" s="510">
        <v>2639520</v>
      </c>
      <c r="CG1000" s="510">
        <v>544</v>
      </c>
      <c r="CH1000" s="510">
        <v>970</v>
      </c>
      <c r="CI1000" s="510">
        <v>2396</v>
      </c>
      <c r="CJ1000" s="510">
        <v>4798607</v>
      </c>
      <c r="CK1000" s="510">
        <v>2003</v>
      </c>
      <c r="CL1000" s="510">
        <v>3895</v>
      </c>
      <c r="CM1000" s="510">
        <v>1100</v>
      </c>
      <c r="CN1000" s="510">
        <v>2391870</v>
      </c>
      <c r="CO1000" s="510">
        <v>2174</v>
      </c>
      <c r="CP1000" s="510">
        <v>4530</v>
      </c>
      <c r="CQ1000" s="510">
        <v>33199</v>
      </c>
      <c r="CR1000" s="510">
        <v>69719432</v>
      </c>
      <c r="CS1000" s="510">
        <v>2100</v>
      </c>
      <c r="CT1000" s="510">
        <v>4257</v>
      </c>
      <c r="CU1000" s="510">
        <v>903</v>
      </c>
      <c r="CV1000" s="510">
        <v>14000596</v>
      </c>
      <c r="CW1000" s="510">
        <v>15505</v>
      </c>
      <c r="CX1000" s="510">
        <v>36099</v>
      </c>
      <c r="CY1000" s="510">
        <v>430</v>
      </c>
      <c r="CZ1000" s="510">
        <v>7017570</v>
      </c>
      <c r="DA1000" s="510">
        <v>16320</v>
      </c>
      <c r="DB1000" s="510">
        <v>37178</v>
      </c>
      <c r="DC1000" s="510">
        <v>759</v>
      </c>
      <c r="DD1000" s="510">
        <v>14710583</v>
      </c>
      <c r="DE1000" s="510">
        <v>19382</v>
      </c>
      <c r="DF1000" s="510">
        <v>46095</v>
      </c>
      <c r="DG1000" s="510">
        <v>109</v>
      </c>
      <c r="DH1000" s="510">
        <v>2163056</v>
      </c>
      <c r="DI1000" s="510">
        <v>19845</v>
      </c>
      <c r="DJ1000" s="510">
        <v>46108</v>
      </c>
      <c r="DK1000" s="510">
        <v>20</v>
      </c>
      <c r="DL1000" s="510">
        <v>6663</v>
      </c>
      <c r="DM1000" s="510">
        <v>333</v>
      </c>
      <c r="DN1000" s="510">
        <v>539</v>
      </c>
      <c r="DO1000" s="510">
        <v>3457</v>
      </c>
      <c r="DP1000" s="510">
        <v>339541</v>
      </c>
      <c r="DQ1000" s="510">
        <v>98</v>
      </c>
      <c r="DR1000" s="510">
        <v>167</v>
      </c>
      <c r="DS1000" s="510">
        <v>89</v>
      </c>
      <c r="DT1000" s="510">
        <v>160027</v>
      </c>
      <c r="DU1000" s="510">
        <v>1798</v>
      </c>
      <c r="DV1000" s="510">
        <v>3366</v>
      </c>
      <c r="DW1000" s="510">
        <v>79</v>
      </c>
      <c r="DX1000" s="510"/>
      <c r="DY1000" s="510"/>
      <c r="DZ1000" s="510"/>
      <c r="EA1000" s="510"/>
      <c r="EB1000" s="510"/>
      <c r="EC1000" s="510"/>
      <c r="ED1000" s="510"/>
      <c r="EE1000" s="510"/>
      <c r="EF1000" s="510"/>
      <c r="EG1000" s="510" t="s">
        <v>152</v>
      </c>
      <c r="EH1000" s="510" t="s">
        <v>152</v>
      </c>
      <c r="EI1000" s="510">
        <v>0</v>
      </c>
      <c r="EJ1000" s="479"/>
      <c r="EK1000" s="479"/>
      <c r="EL1000" s="479"/>
      <c r="EM1000" s="479"/>
      <c r="EN1000" s="479"/>
      <c r="EO1000" s="479"/>
      <c r="EP1000" s="479"/>
      <c r="EQ1000" s="479"/>
      <c r="ER1000" s="479"/>
      <c r="ES1000" s="479"/>
      <c r="ET1000" s="479"/>
      <c r="EU1000" s="479"/>
      <c r="EV1000" s="479"/>
      <c r="EW1000" s="479"/>
      <c r="EX1000" s="479"/>
      <c r="EY1000" s="479"/>
      <c r="EZ1000" s="516"/>
      <c r="FA1000" s="446">
        <f t="shared" si="2315"/>
        <v>10</v>
      </c>
      <c r="FB1000" s="417">
        <f t="shared" si="2316"/>
        <v>2021</v>
      </c>
      <c r="FC1000" s="448">
        <f t="shared" si="2328"/>
        <v>44470</v>
      </c>
      <c r="FD1000" s="449">
        <f t="shared" si="2333"/>
        <v>31</v>
      </c>
      <c r="FE1000" s="450"/>
      <c r="FF1000" s="451">
        <f t="shared" si="2335"/>
        <v>0.720508545227178</v>
      </c>
      <c r="FG1000" s="450"/>
      <c r="FH1000" s="452">
        <f t="shared" si="2317"/>
        <v>2.0137724550898204</v>
      </c>
      <c r="FI1000" s="452">
        <f t="shared" si="2318"/>
        <v>1.4734530938123753</v>
      </c>
      <c r="FJ1000" s="452">
        <f t="shared" si="2319"/>
        <v>1.9706971005552127</v>
      </c>
      <c r="FK1000" s="452">
        <f t="shared" si="2320"/>
        <v>1.4731647131400369</v>
      </c>
      <c r="FL1000" s="452">
        <f t="shared" si="2321"/>
        <v>1.4068946722986784</v>
      </c>
      <c r="FM1000" s="452">
        <f t="shared" si="2322"/>
        <v>1.0515056547213517</v>
      </c>
      <c r="FN1000" s="452">
        <f t="shared" si="2323"/>
        <v>1.9695649015762331</v>
      </c>
      <c r="FO1000" s="452">
        <f t="shared" si="2324"/>
        <v>1.0504104016851892</v>
      </c>
      <c r="FP1000" s="452">
        <f t="shared" si="2325"/>
        <v>2.1894273127753303</v>
      </c>
      <c r="FQ1000" s="452">
        <f t="shared" si="2326"/>
        <v>1.0616740088105727</v>
      </c>
      <c r="FR1000" s="453"/>
      <c r="FS1000" s="446">
        <f t="shared" si="2341"/>
        <v>89087</v>
      </c>
      <c r="FT1000" s="446">
        <f t="shared" si="2341"/>
        <v>14075746</v>
      </c>
      <c r="FU1000" s="446">
        <f t="shared" si="2341"/>
        <v>19510053</v>
      </c>
      <c r="FV1000" s="446">
        <f t="shared" si="2341"/>
        <v>31447711</v>
      </c>
      <c r="FW1000" s="446">
        <f t="shared" si="2341"/>
        <v>4899780</v>
      </c>
      <c r="FX1000" s="446">
        <f t="shared" si="2341"/>
        <v>3958482</v>
      </c>
      <c r="FY1000" s="446">
        <f t="shared" si="2341"/>
        <v>155770275</v>
      </c>
      <c r="FZ1000" s="446">
        <f t="shared" si="2341"/>
        <v>401624691</v>
      </c>
      <c r="GA1000" s="446">
        <f t="shared" si="2341"/>
        <v>8564483</v>
      </c>
      <c r="GB1000" s="446"/>
      <c r="GC1000" s="446"/>
      <c r="GD1000" s="446">
        <f t="shared" si="2342"/>
        <v>88768</v>
      </c>
      <c r="GE1000" s="446">
        <f t="shared" si="2342"/>
        <v>112812</v>
      </c>
      <c r="GF1000" s="446">
        <f t="shared" si="2342"/>
        <v>4704500</v>
      </c>
      <c r="GG1000" s="446">
        <f t="shared" si="2342"/>
        <v>9332420</v>
      </c>
      <c r="GH1000" s="446">
        <f t="shared" si="2342"/>
        <v>4983000</v>
      </c>
      <c r="GI1000" s="446">
        <f t="shared" si="2342"/>
        <v>141328143</v>
      </c>
      <c r="GJ1000" s="446">
        <f t="shared" si="2342"/>
        <v>32597397</v>
      </c>
      <c r="GK1000" s="446">
        <f t="shared" si="2342"/>
        <v>15986540</v>
      </c>
      <c r="GL1000" s="446">
        <f t="shared" si="2342"/>
        <v>34986105</v>
      </c>
      <c r="GM1000" s="446">
        <f t="shared" si="2342"/>
        <v>5025772</v>
      </c>
      <c r="GN1000" s="446">
        <f t="shared" si="2338"/>
        <v>299574</v>
      </c>
      <c r="GO1000" s="446">
        <f t="shared" si="2340"/>
        <v>10780</v>
      </c>
      <c r="GP1000" s="446">
        <f t="shared" si="2340"/>
        <v>577319</v>
      </c>
      <c r="GQ1000" s="446">
        <f t="shared" si="2340"/>
        <v>0</v>
      </c>
      <c r="GR1000" s="446"/>
      <c r="GS1000" s="446"/>
      <c r="GT1000" s="446"/>
      <c r="GU1000" s="446"/>
      <c r="GV1000" s="416"/>
      <c r="GW1000" s="402"/>
      <c r="GX1000" s="402"/>
      <c r="GY1000" s="402"/>
      <c r="GZ1000" s="402"/>
      <c r="HA1000" s="402"/>
    </row>
    <row r="1001" spans="1:209" ht="9.75" customHeight="1" x14ac:dyDescent="0.2">
      <c r="A1001" s="417" t="str">
        <f t="shared" si="2309"/>
        <v>2021-22OCTOBERRYF</v>
      </c>
      <c r="B1001" s="458" t="str">
        <f t="shared" si="2330"/>
        <v>2021-22</v>
      </c>
      <c r="C1001" s="402" t="s">
        <v>643</v>
      </c>
      <c r="D1001" s="402" t="s">
        <v>667</v>
      </c>
      <c r="E1001" s="402" t="s">
        <v>666</v>
      </c>
      <c r="F1001" s="478" t="s">
        <v>457</v>
      </c>
      <c r="G1001" s="478" t="s">
        <v>694</v>
      </c>
      <c r="H1001" s="510">
        <v>135033</v>
      </c>
      <c r="I1001" s="510">
        <v>111104</v>
      </c>
      <c r="J1001" s="510">
        <v>14803733</v>
      </c>
      <c r="K1001" s="510">
        <v>133</v>
      </c>
      <c r="L1001" s="510">
        <v>102</v>
      </c>
      <c r="M1001" s="510">
        <v>307</v>
      </c>
      <c r="N1001" s="510">
        <v>373</v>
      </c>
      <c r="O1001" s="510">
        <v>530</v>
      </c>
      <c r="P1001" s="510">
        <v>357</v>
      </c>
      <c r="Q1001" s="510">
        <v>0</v>
      </c>
      <c r="R1001" s="510">
        <v>275</v>
      </c>
      <c r="S1001" s="510">
        <v>74837</v>
      </c>
      <c r="T1001" s="510">
        <v>9015</v>
      </c>
      <c r="U1001" s="510">
        <v>5504</v>
      </c>
      <c r="V1001" s="510">
        <v>45254</v>
      </c>
      <c r="W1001" s="510">
        <v>10499</v>
      </c>
      <c r="X1001" s="510">
        <v>98</v>
      </c>
      <c r="Y1001" s="510">
        <v>6382974</v>
      </c>
      <c r="Z1001" s="510">
        <v>708</v>
      </c>
      <c r="AA1001" s="510">
        <v>1272</v>
      </c>
      <c r="AB1001" s="510">
        <v>4287836</v>
      </c>
      <c r="AC1001" s="510">
        <v>779</v>
      </c>
      <c r="AD1001" s="510">
        <v>1436</v>
      </c>
      <c r="AE1001" s="510">
        <v>229191957</v>
      </c>
      <c r="AF1001" s="510">
        <v>5065</v>
      </c>
      <c r="AG1001" s="510">
        <v>11098</v>
      </c>
      <c r="AH1001" s="510">
        <v>150544672</v>
      </c>
      <c r="AI1001" s="510">
        <v>14339</v>
      </c>
      <c r="AJ1001" s="510">
        <v>38025</v>
      </c>
      <c r="AK1001" s="510">
        <v>1634271</v>
      </c>
      <c r="AL1001" s="510">
        <v>16676</v>
      </c>
      <c r="AM1001" s="510">
        <v>48595</v>
      </c>
      <c r="AN1001" s="510"/>
      <c r="AO1001" s="510"/>
      <c r="AP1001" s="510"/>
      <c r="AQ1001" s="510"/>
      <c r="AR1001" s="510"/>
      <c r="AS1001" s="510"/>
      <c r="AT1001" s="510">
        <v>7968</v>
      </c>
      <c r="AU1001" s="510">
        <v>1106</v>
      </c>
      <c r="AV1001" s="510">
        <v>3416</v>
      </c>
      <c r="AW1001" s="510">
        <v>2477</v>
      </c>
      <c r="AX1001" s="510">
        <v>479</v>
      </c>
      <c r="AY1001" s="510">
        <v>2967</v>
      </c>
      <c r="AZ1001" s="510">
        <v>2</v>
      </c>
      <c r="BA1001" s="510"/>
      <c r="BB1001" s="510"/>
      <c r="BC1001" s="510"/>
      <c r="BD1001" s="510"/>
      <c r="BE1001" s="510"/>
      <c r="BF1001" s="510"/>
      <c r="BG1001" s="510"/>
      <c r="BH1001" s="510"/>
      <c r="BI1001" s="510">
        <v>35476</v>
      </c>
      <c r="BJ1001" s="510">
        <v>2777</v>
      </c>
      <c r="BK1001" s="510">
        <v>28616</v>
      </c>
      <c r="BL1001" s="510">
        <v>66869</v>
      </c>
      <c r="BM1001" s="510">
        <v>17413</v>
      </c>
      <c r="BN1001" s="510">
        <v>12692</v>
      </c>
      <c r="BO1001" s="510">
        <v>10685</v>
      </c>
      <c r="BP1001" s="510">
        <v>7839</v>
      </c>
      <c r="BQ1001" s="510">
        <v>61677</v>
      </c>
      <c r="BR1001" s="510">
        <v>48042</v>
      </c>
      <c r="BS1001" s="510">
        <v>16098</v>
      </c>
      <c r="BT1001" s="510">
        <v>11223</v>
      </c>
      <c r="BU1001" s="510">
        <v>165</v>
      </c>
      <c r="BV1001" s="510">
        <v>104</v>
      </c>
      <c r="BW1001" s="510">
        <v>55</v>
      </c>
      <c r="BX1001" s="510">
        <v>43213</v>
      </c>
      <c r="BY1001" s="510">
        <v>786</v>
      </c>
      <c r="BZ1001" s="510">
        <v>1327</v>
      </c>
      <c r="CA1001" s="510">
        <v>46</v>
      </c>
      <c r="CB1001" s="510">
        <v>25312</v>
      </c>
      <c r="CC1001" s="510">
        <v>550</v>
      </c>
      <c r="CD1001" s="510">
        <v>990</v>
      </c>
      <c r="CE1001" s="510">
        <v>8914</v>
      </c>
      <c r="CF1001" s="510">
        <v>6314449</v>
      </c>
      <c r="CG1001" s="510">
        <v>708</v>
      </c>
      <c r="CH1001" s="510">
        <v>1272</v>
      </c>
      <c r="CI1001" s="510">
        <v>2143</v>
      </c>
      <c r="CJ1001" s="510">
        <v>11550173</v>
      </c>
      <c r="CK1001" s="510">
        <v>5390</v>
      </c>
      <c r="CL1001" s="510">
        <v>11317</v>
      </c>
      <c r="CM1001" s="510">
        <v>885</v>
      </c>
      <c r="CN1001" s="510">
        <v>4440355</v>
      </c>
      <c r="CO1001" s="510">
        <v>5017</v>
      </c>
      <c r="CP1001" s="510">
        <v>10921</v>
      </c>
      <c r="CQ1001" s="510">
        <v>42226</v>
      </c>
      <c r="CR1001" s="510">
        <v>213201429</v>
      </c>
      <c r="CS1001" s="510">
        <v>5049</v>
      </c>
      <c r="CT1001" s="510">
        <v>11085</v>
      </c>
      <c r="CU1001" s="510">
        <v>981</v>
      </c>
      <c r="CV1001" s="510">
        <v>14573663</v>
      </c>
      <c r="CW1001" s="510">
        <v>14856</v>
      </c>
      <c r="CX1001" s="510">
        <v>39048</v>
      </c>
      <c r="CY1001" s="510">
        <v>168</v>
      </c>
      <c r="CZ1001" s="510">
        <v>2976361</v>
      </c>
      <c r="DA1001" s="510">
        <v>17716</v>
      </c>
      <c r="DB1001" s="510">
        <v>45335</v>
      </c>
      <c r="DC1001" s="510">
        <v>552</v>
      </c>
      <c r="DD1001" s="510">
        <v>7827757</v>
      </c>
      <c r="DE1001" s="510">
        <v>14181</v>
      </c>
      <c r="DF1001" s="510">
        <v>32971</v>
      </c>
      <c r="DG1001" s="510">
        <v>28</v>
      </c>
      <c r="DH1001" s="510">
        <v>420439</v>
      </c>
      <c r="DI1001" s="510">
        <v>15016</v>
      </c>
      <c r="DJ1001" s="510">
        <v>35763</v>
      </c>
      <c r="DK1001" s="510">
        <v>760</v>
      </c>
      <c r="DL1001" s="510">
        <v>358644</v>
      </c>
      <c r="DM1001" s="510">
        <v>472</v>
      </c>
      <c r="DN1001" s="510">
        <v>787</v>
      </c>
      <c r="DO1001" s="510">
        <v>5149</v>
      </c>
      <c r="DP1001" s="510">
        <v>754530</v>
      </c>
      <c r="DQ1001" s="510">
        <v>147</v>
      </c>
      <c r="DR1001" s="510">
        <v>326</v>
      </c>
      <c r="DS1001" s="510">
        <v>68</v>
      </c>
      <c r="DT1001" s="510">
        <v>262313</v>
      </c>
      <c r="DU1001" s="510">
        <v>3858</v>
      </c>
      <c r="DV1001" s="510">
        <v>8692</v>
      </c>
      <c r="DW1001" s="510">
        <v>46</v>
      </c>
      <c r="DX1001" s="510"/>
      <c r="DY1001" s="510"/>
      <c r="DZ1001" s="510"/>
      <c r="EA1001" s="510"/>
      <c r="EB1001" s="510"/>
      <c r="EC1001" s="510"/>
      <c r="ED1001" s="510"/>
      <c r="EE1001" s="510"/>
      <c r="EF1001" s="510"/>
      <c r="EG1001" s="510" t="s">
        <v>152</v>
      </c>
      <c r="EH1001" s="510" t="s">
        <v>152</v>
      </c>
      <c r="EI1001" s="510">
        <v>0</v>
      </c>
      <c r="EJ1001" s="479"/>
      <c r="EK1001" s="479"/>
      <c r="EL1001" s="479"/>
      <c r="EM1001" s="479"/>
      <c r="EN1001" s="479"/>
      <c r="EO1001" s="479"/>
      <c r="EP1001" s="479"/>
      <c r="EQ1001" s="479"/>
      <c r="ER1001" s="479"/>
      <c r="ES1001" s="479"/>
      <c r="ET1001" s="479"/>
      <c r="EU1001" s="479"/>
      <c r="EV1001" s="479"/>
      <c r="EW1001" s="479"/>
      <c r="EX1001" s="479"/>
      <c r="EY1001" s="479"/>
      <c r="EZ1001" s="476"/>
      <c r="FA1001" s="446">
        <f t="shared" si="2315"/>
        <v>10</v>
      </c>
      <c r="FB1001" s="417">
        <f t="shared" si="2316"/>
        <v>2021</v>
      </c>
      <c r="FC1001" s="448">
        <f t="shared" si="2328"/>
        <v>44470</v>
      </c>
      <c r="FD1001" s="449">
        <f t="shared" si="2333"/>
        <v>31</v>
      </c>
      <c r="FE1001" s="450"/>
      <c r="FF1001" s="451">
        <f t="shared" si="2335"/>
        <v>0.59471009471009473</v>
      </c>
      <c r="FG1001" s="450"/>
      <c r="FH1001" s="452">
        <f t="shared" si="2317"/>
        <v>1.9315585135884636</v>
      </c>
      <c r="FI1001" s="452">
        <f t="shared" si="2318"/>
        <v>1.4078757626178591</v>
      </c>
      <c r="FJ1001" s="452">
        <f t="shared" si="2319"/>
        <v>1.9413154069767442</v>
      </c>
      <c r="FK1001" s="452">
        <f t="shared" si="2320"/>
        <v>1.4242369186046511</v>
      </c>
      <c r="FL1001" s="452">
        <f t="shared" si="2321"/>
        <v>1.3629071463296063</v>
      </c>
      <c r="FM1001" s="452">
        <f t="shared" si="2322"/>
        <v>1.0616078136739293</v>
      </c>
      <c r="FN1001" s="452">
        <f t="shared" si="2323"/>
        <v>1.5332888846556816</v>
      </c>
      <c r="FO1001" s="452">
        <f t="shared" si="2324"/>
        <v>1.0689589484712829</v>
      </c>
      <c r="FP1001" s="452">
        <f t="shared" si="2325"/>
        <v>1.6836734693877551</v>
      </c>
      <c r="FQ1001" s="452">
        <f t="shared" si="2326"/>
        <v>1.0612244897959184</v>
      </c>
      <c r="FR1001" s="453"/>
      <c r="FS1001" s="446">
        <f t="shared" si="2341"/>
        <v>11332608</v>
      </c>
      <c r="FT1001" s="446">
        <f t="shared" si="2341"/>
        <v>34108928</v>
      </c>
      <c r="FU1001" s="446">
        <f t="shared" si="2341"/>
        <v>41441792</v>
      </c>
      <c r="FV1001" s="446">
        <f t="shared" si="2341"/>
        <v>58885120</v>
      </c>
      <c r="FW1001" s="446">
        <f t="shared" si="2341"/>
        <v>11467080</v>
      </c>
      <c r="FX1001" s="446">
        <f t="shared" si="2341"/>
        <v>7903744</v>
      </c>
      <c r="FY1001" s="446">
        <f t="shared" si="2341"/>
        <v>502228892</v>
      </c>
      <c r="FZ1001" s="446">
        <f t="shared" si="2341"/>
        <v>399224475</v>
      </c>
      <c r="GA1001" s="446">
        <f t="shared" si="2341"/>
        <v>4762310</v>
      </c>
      <c r="GB1001" s="446"/>
      <c r="GC1001" s="446"/>
      <c r="GD1001" s="446">
        <f t="shared" si="2342"/>
        <v>72985</v>
      </c>
      <c r="GE1001" s="446">
        <f t="shared" si="2342"/>
        <v>45540</v>
      </c>
      <c r="GF1001" s="446">
        <f t="shared" si="2342"/>
        <v>11338608</v>
      </c>
      <c r="GG1001" s="446">
        <f t="shared" si="2342"/>
        <v>24252331</v>
      </c>
      <c r="GH1001" s="446">
        <f t="shared" si="2342"/>
        <v>9665085</v>
      </c>
      <c r="GI1001" s="446">
        <f t="shared" si="2342"/>
        <v>468075210</v>
      </c>
      <c r="GJ1001" s="446">
        <f t="shared" si="2342"/>
        <v>38306088</v>
      </c>
      <c r="GK1001" s="446">
        <f t="shared" si="2342"/>
        <v>7616280</v>
      </c>
      <c r="GL1001" s="446">
        <f t="shared" si="2342"/>
        <v>18199992</v>
      </c>
      <c r="GM1001" s="446">
        <f t="shared" si="2342"/>
        <v>1001364</v>
      </c>
      <c r="GN1001" s="446">
        <f t="shared" si="2338"/>
        <v>591056</v>
      </c>
      <c r="GO1001" s="446">
        <f t="shared" si="2340"/>
        <v>598120</v>
      </c>
      <c r="GP1001" s="446">
        <f t="shared" si="2340"/>
        <v>1678574</v>
      </c>
      <c r="GQ1001" s="446">
        <f t="shared" si="2340"/>
        <v>0</v>
      </c>
      <c r="GR1001" s="446"/>
      <c r="GS1001" s="446"/>
      <c r="GT1001" s="446"/>
      <c r="GU1001" s="446"/>
      <c r="GV1001" s="416"/>
      <c r="GW1001" s="402"/>
      <c r="GX1001" s="402"/>
      <c r="GY1001" s="402"/>
      <c r="GZ1001" s="402"/>
      <c r="HA1001" s="402"/>
    </row>
    <row r="1002" spans="1:209" ht="9.75" customHeight="1" x14ac:dyDescent="0.2">
      <c r="A1002" s="417" t="str">
        <f t="shared" ref="A1002:A1065" si="2343">B1002&amp;C1002&amp;F1002</f>
        <v>2021-22OCTOBERRYA</v>
      </c>
      <c r="B1002" s="458" t="str">
        <f t="shared" si="2330"/>
        <v>2021-22</v>
      </c>
      <c r="C1002" s="402" t="s">
        <v>643</v>
      </c>
      <c r="D1002" s="402" t="s">
        <v>653</v>
      </c>
      <c r="E1002" s="402" t="s">
        <v>652</v>
      </c>
      <c r="F1002" s="478" t="s">
        <v>452</v>
      </c>
      <c r="G1002" s="478" t="s">
        <v>697</v>
      </c>
      <c r="H1002" s="510">
        <v>159014</v>
      </c>
      <c r="I1002" s="510">
        <v>128039</v>
      </c>
      <c r="J1002" s="510">
        <v>766964</v>
      </c>
      <c r="K1002" s="510">
        <v>6</v>
      </c>
      <c r="L1002" s="510">
        <v>0</v>
      </c>
      <c r="M1002" s="510">
        <v>19</v>
      </c>
      <c r="N1002" s="510">
        <v>34</v>
      </c>
      <c r="O1002" s="510">
        <v>75</v>
      </c>
      <c r="P1002" s="510">
        <v>134</v>
      </c>
      <c r="Q1002" s="510">
        <v>0</v>
      </c>
      <c r="R1002" s="510">
        <v>162</v>
      </c>
      <c r="S1002" s="510">
        <v>97694</v>
      </c>
      <c r="T1002" s="510">
        <v>10312</v>
      </c>
      <c r="U1002" s="510">
        <v>6504</v>
      </c>
      <c r="V1002" s="510">
        <v>52325</v>
      </c>
      <c r="W1002" s="510">
        <v>13552</v>
      </c>
      <c r="X1002" s="510">
        <v>604</v>
      </c>
      <c r="Y1002" s="510">
        <v>5076837</v>
      </c>
      <c r="Z1002" s="510">
        <v>492</v>
      </c>
      <c r="AA1002" s="510">
        <v>866</v>
      </c>
      <c r="AB1002" s="510">
        <v>3694480</v>
      </c>
      <c r="AC1002" s="510">
        <v>568</v>
      </c>
      <c r="AD1002" s="510">
        <v>1021</v>
      </c>
      <c r="AE1002" s="510">
        <v>146207604</v>
      </c>
      <c r="AF1002" s="510">
        <v>2794</v>
      </c>
      <c r="AG1002" s="510">
        <v>6385</v>
      </c>
      <c r="AH1002" s="510">
        <v>194949213</v>
      </c>
      <c r="AI1002" s="510">
        <v>14385</v>
      </c>
      <c r="AJ1002" s="510">
        <v>35822</v>
      </c>
      <c r="AK1002" s="510">
        <v>10405336</v>
      </c>
      <c r="AL1002" s="510">
        <v>17227</v>
      </c>
      <c r="AM1002" s="510">
        <v>37685</v>
      </c>
      <c r="AN1002" s="510"/>
      <c r="AO1002" s="510"/>
      <c r="AP1002" s="510"/>
      <c r="AQ1002" s="510"/>
      <c r="AR1002" s="510"/>
      <c r="AS1002" s="510"/>
      <c r="AT1002" s="510">
        <v>17176</v>
      </c>
      <c r="AU1002" s="510">
        <v>3278</v>
      </c>
      <c r="AV1002" s="510">
        <v>5605</v>
      </c>
      <c r="AW1002" s="510">
        <v>3599</v>
      </c>
      <c r="AX1002" s="510">
        <v>887</v>
      </c>
      <c r="AY1002" s="510">
        <v>7406</v>
      </c>
      <c r="AZ1002" s="510">
        <v>2313</v>
      </c>
      <c r="BA1002" s="510"/>
      <c r="BB1002" s="510"/>
      <c r="BC1002" s="510"/>
      <c r="BD1002" s="510"/>
      <c r="BE1002" s="510"/>
      <c r="BF1002" s="510"/>
      <c r="BG1002" s="510"/>
      <c r="BH1002" s="510"/>
      <c r="BI1002" s="510">
        <v>45953</v>
      </c>
      <c r="BJ1002" s="510">
        <v>5364</v>
      </c>
      <c r="BK1002" s="510">
        <v>29201</v>
      </c>
      <c r="BL1002" s="510">
        <v>80518</v>
      </c>
      <c r="BM1002" s="510">
        <v>21319</v>
      </c>
      <c r="BN1002" s="510">
        <v>14667</v>
      </c>
      <c r="BO1002" s="510">
        <v>13089</v>
      </c>
      <c r="BP1002" s="510">
        <v>9261</v>
      </c>
      <c r="BQ1002" s="510">
        <v>72116</v>
      </c>
      <c r="BR1002" s="510">
        <v>54744</v>
      </c>
      <c r="BS1002" s="510">
        <v>27108</v>
      </c>
      <c r="BT1002" s="510">
        <v>14242</v>
      </c>
      <c r="BU1002" s="510">
        <v>1606</v>
      </c>
      <c r="BV1002" s="510">
        <v>645</v>
      </c>
      <c r="BW1002" s="510">
        <v>175</v>
      </c>
      <c r="BX1002" s="510">
        <v>109018</v>
      </c>
      <c r="BY1002" s="510">
        <v>623</v>
      </c>
      <c r="BZ1002" s="510">
        <v>1032</v>
      </c>
      <c r="CA1002" s="510">
        <v>117</v>
      </c>
      <c r="CB1002" s="510">
        <v>65657</v>
      </c>
      <c r="CC1002" s="510">
        <v>561</v>
      </c>
      <c r="CD1002" s="510">
        <v>1009</v>
      </c>
      <c r="CE1002" s="510">
        <v>10020</v>
      </c>
      <c r="CF1002" s="510">
        <v>4902162</v>
      </c>
      <c r="CG1002" s="510">
        <v>489</v>
      </c>
      <c r="CH1002" s="510">
        <v>856</v>
      </c>
      <c r="CI1002" s="510">
        <v>5563</v>
      </c>
      <c r="CJ1002" s="510">
        <v>15232847</v>
      </c>
      <c r="CK1002" s="510">
        <v>2738</v>
      </c>
      <c r="CL1002" s="510">
        <v>6123</v>
      </c>
      <c r="CM1002" s="510">
        <v>1188</v>
      </c>
      <c r="CN1002" s="510">
        <v>4019511</v>
      </c>
      <c r="CO1002" s="510">
        <v>3383</v>
      </c>
      <c r="CP1002" s="510">
        <v>7826</v>
      </c>
      <c r="CQ1002" s="510">
        <v>45574</v>
      </c>
      <c r="CR1002" s="510">
        <v>126955246</v>
      </c>
      <c r="CS1002" s="510">
        <v>2786</v>
      </c>
      <c r="CT1002" s="510">
        <v>6388</v>
      </c>
      <c r="CU1002" s="510">
        <v>1543</v>
      </c>
      <c r="CV1002" s="510">
        <v>20125530</v>
      </c>
      <c r="CW1002" s="510">
        <v>13043</v>
      </c>
      <c r="CX1002" s="510">
        <v>29461</v>
      </c>
      <c r="CY1002" s="510">
        <v>351</v>
      </c>
      <c r="CZ1002" s="510">
        <v>4041970</v>
      </c>
      <c r="DA1002" s="510">
        <v>11516</v>
      </c>
      <c r="DB1002" s="510">
        <v>28826</v>
      </c>
      <c r="DC1002" s="510">
        <v>1347</v>
      </c>
      <c r="DD1002" s="510">
        <v>25233347</v>
      </c>
      <c r="DE1002" s="510">
        <v>18733</v>
      </c>
      <c r="DF1002" s="510">
        <v>43301</v>
      </c>
      <c r="DG1002" s="510">
        <v>180</v>
      </c>
      <c r="DH1002" s="510">
        <v>3521703</v>
      </c>
      <c r="DI1002" s="510">
        <v>19565</v>
      </c>
      <c r="DJ1002" s="510">
        <v>52577</v>
      </c>
      <c r="DK1002" s="510">
        <v>479</v>
      </c>
      <c r="DL1002" s="510">
        <v>157000</v>
      </c>
      <c r="DM1002" s="510">
        <v>328</v>
      </c>
      <c r="DN1002" s="510">
        <v>606</v>
      </c>
      <c r="DO1002" s="510">
        <v>5694</v>
      </c>
      <c r="DP1002" s="510">
        <v>177776</v>
      </c>
      <c r="DQ1002" s="510">
        <v>31</v>
      </c>
      <c r="DR1002" s="510">
        <v>56</v>
      </c>
      <c r="DS1002" s="510">
        <v>135</v>
      </c>
      <c r="DT1002" s="510">
        <v>342035</v>
      </c>
      <c r="DU1002" s="510">
        <v>2534</v>
      </c>
      <c r="DV1002" s="510">
        <v>5493</v>
      </c>
      <c r="DW1002" s="510">
        <v>120</v>
      </c>
      <c r="DX1002" s="510"/>
      <c r="DY1002" s="510"/>
      <c r="DZ1002" s="510"/>
      <c r="EA1002" s="510"/>
      <c r="EB1002" s="510"/>
      <c r="EC1002" s="510"/>
      <c r="ED1002" s="510"/>
      <c r="EE1002" s="510"/>
      <c r="EF1002" s="510"/>
      <c r="EG1002" s="510" t="s">
        <v>152</v>
      </c>
      <c r="EH1002" s="510" t="s">
        <v>152</v>
      </c>
      <c r="EI1002" s="510">
        <v>142</v>
      </c>
      <c r="EJ1002" s="479"/>
      <c r="EK1002" s="479"/>
      <c r="EL1002" s="479"/>
      <c r="EM1002" s="479"/>
      <c r="EN1002" s="479"/>
      <c r="EO1002" s="479"/>
      <c r="EP1002" s="479"/>
      <c r="EQ1002" s="479"/>
      <c r="ER1002" s="479"/>
      <c r="ES1002" s="479"/>
      <c r="ET1002" s="479"/>
      <c r="EU1002" s="479"/>
      <c r="EV1002" s="479"/>
      <c r="EW1002" s="479"/>
      <c r="EX1002" s="479"/>
      <c r="EY1002" s="479"/>
      <c r="EZ1002" s="476"/>
      <c r="FA1002" s="446">
        <f t="shared" si="2315"/>
        <v>10</v>
      </c>
      <c r="FB1002" s="417">
        <f t="shared" si="2316"/>
        <v>2021</v>
      </c>
      <c r="FC1002" s="448">
        <f t="shared" si="2328"/>
        <v>44470</v>
      </c>
      <c r="FD1002" s="449">
        <f t="shared" si="2333"/>
        <v>31</v>
      </c>
      <c r="FE1002" s="450"/>
      <c r="FF1002" s="451">
        <f t="shared" si="2335"/>
        <v>0.55944193358223615</v>
      </c>
      <c r="FG1002" s="450"/>
      <c r="FH1002" s="452">
        <f t="shared" si="2317"/>
        <v>2.0673972071373159</v>
      </c>
      <c r="FI1002" s="452">
        <f t="shared" si="2318"/>
        <v>1.4223235065942592</v>
      </c>
      <c r="FJ1002" s="452">
        <f t="shared" si="2319"/>
        <v>2.0124538745387452</v>
      </c>
      <c r="FK1002" s="452">
        <f t="shared" si="2320"/>
        <v>1.4238929889298892</v>
      </c>
      <c r="FL1002" s="452">
        <f t="shared" si="2321"/>
        <v>1.3782322025800287</v>
      </c>
      <c r="FM1002" s="452">
        <f t="shared" si="2322"/>
        <v>1.0462302914476826</v>
      </c>
      <c r="FN1002" s="452">
        <f t="shared" si="2323"/>
        <v>2.0002951593860683</v>
      </c>
      <c r="FO1002" s="452">
        <f t="shared" si="2324"/>
        <v>1.0509149940968123</v>
      </c>
      <c r="FP1002" s="452">
        <f t="shared" si="2325"/>
        <v>2.6589403973509933</v>
      </c>
      <c r="FQ1002" s="452">
        <f t="shared" si="2326"/>
        <v>1.0678807947019868</v>
      </c>
      <c r="FR1002" s="453"/>
      <c r="FS1002" s="446">
        <f t="shared" si="2341"/>
        <v>0</v>
      </c>
      <c r="FT1002" s="446">
        <f t="shared" si="2341"/>
        <v>2432741</v>
      </c>
      <c r="FU1002" s="446">
        <f t="shared" si="2341"/>
        <v>4353326</v>
      </c>
      <c r="FV1002" s="446">
        <f t="shared" si="2341"/>
        <v>9602925</v>
      </c>
      <c r="FW1002" s="446">
        <f t="shared" si="2341"/>
        <v>8930192</v>
      </c>
      <c r="FX1002" s="446">
        <f t="shared" si="2341"/>
        <v>6640584</v>
      </c>
      <c r="FY1002" s="446">
        <f t="shared" si="2341"/>
        <v>334095125</v>
      </c>
      <c r="FZ1002" s="446">
        <f t="shared" si="2341"/>
        <v>485459744</v>
      </c>
      <c r="GA1002" s="446">
        <f t="shared" si="2341"/>
        <v>22761740</v>
      </c>
      <c r="GB1002" s="446"/>
      <c r="GC1002" s="446"/>
      <c r="GD1002" s="446">
        <f t="shared" si="2342"/>
        <v>180600</v>
      </c>
      <c r="GE1002" s="446">
        <f t="shared" si="2342"/>
        <v>118053</v>
      </c>
      <c r="GF1002" s="446">
        <f t="shared" si="2342"/>
        <v>8577120</v>
      </c>
      <c r="GG1002" s="446">
        <f t="shared" si="2342"/>
        <v>34062249</v>
      </c>
      <c r="GH1002" s="446">
        <f t="shared" si="2342"/>
        <v>9297288</v>
      </c>
      <c r="GI1002" s="446">
        <f t="shared" si="2342"/>
        <v>291126712</v>
      </c>
      <c r="GJ1002" s="446">
        <f t="shared" si="2342"/>
        <v>45458323</v>
      </c>
      <c r="GK1002" s="446">
        <f t="shared" si="2342"/>
        <v>10117926</v>
      </c>
      <c r="GL1002" s="446">
        <f t="shared" si="2342"/>
        <v>58326447</v>
      </c>
      <c r="GM1002" s="446">
        <f t="shared" si="2342"/>
        <v>9463860</v>
      </c>
      <c r="GN1002" s="446">
        <f t="shared" si="2338"/>
        <v>741555</v>
      </c>
      <c r="GO1002" s="446">
        <f t="shared" si="2340"/>
        <v>290274</v>
      </c>
      <c r="GP1002" s="446">
        <f t="shared" si="2340"/>
        <v>318864</v>
      </c>
      <c r="GQ1002" s="446">
        <f t="shared" si="2340"/>
        <v>0</v>
      </c>
      <c r="GR1002" s="446"/>
      <c r="GS1002" s="446"/>
      <c r="GT1002" s="446"/>
      <c r="GU1002" s="446"/>
      <c r="GV1002" s="416"/>
      <c r="GW1002" s="402"/>
      <c r="GX1002" s="402"/>
      <c r="GY1002" s="402"/>
      <c r="GZ1002" s="402"/>
      <c r="HA1002" s="402"/>
    </row>
    <row r="1003" spans="1:209" ht="9.75" customHeight="1" x14ac:dyDescent="0.2">
      <c r="A1003" s="485" t="str">
        <f t="shared" si="2343"/>
        <v>2021-22OCTOBERRX8</v>
      </c>
      <c r="B1003" s="503" t="str">
        <f t="shared" si="2330"/>
        <v>2021-22</v>
      </c>
      <c r="C1003" s="436" t="s">
        <v>643</v>
      </c>
      <c r="D1003" s="436" t="s">
        <v>646</v>
      </c>
      <c r="E1003" s="436" t="s">
        <v>645</v>
      </c>
      <c r="F1003" s="504" t="s">
        <v>450</v>
      </c>
      <c r="G1003" s="504" t="s">
        <v>696</v>
      </c>
      <c r="H1003" s="522">
        <v>108746</v>
      </c>
      <c r="I1003" s="522">
        <v>75480</v>
      </c>
      <c r="J1003" s="522">
        <v>12527193</v>
      </c>
      <c r="K1003" s="522">
        <v>166</v>
      </c>
      <c r="L1003" s="522">
        <v>111</v>
      </c>
      <c r="M1003" s="522">
        <v>405</v>
      </c>
      <c r="N1003" s="522">
        <v>534</v>
      </c>
      <c r="O1003" s="522">
        <v>821</v>
      </c>
      <c r="P1003" s="522">
        <v>283</v>
      </c>
      <c r="Q1003" s="522">
        <v>192</v>
      </c>
      <c r="R1003" s="522">
        <v>153</v>
      </c>
      <c r="S1003" s="522">
        <v>70618</v>
      </c>
      <c r="T1003" s="522">
        <v>7561</v>
      </c>
      <c r="U1003" s="522">
        <v>5373</v>
      </c>
      <c r="V1003" s="522">
        <v>41364</v>
      </c>
      <c r="W1003" s="522">
        <v>9440</v>
      </c>
      <c r="X1003" s="522">
        <v>148</v>
      </c>
      <c r="Y1003" s="522">
        <v>5017659</v>
      </c>
      <c r="Z1003" s="522">
        <v>664</v>
      </c>
      <c r="AA1003" s="522">
        <v>1124</v>
      </c>
      <c r="AB1003" s="522">
        <v>3947595</v>
      </c>
      <c r="AC1003" s="522">
        <v>735</v>
      </c>
      <c r="AD1003" s="522">
        <v>1258</v>
      </c>
      <c r="AE1003" s="522">
        <v>108362500</v>
      </c>
      <c r="AF1003" s="522">
        <v>2620</v>
      </c>
      <c r="AG1003" s="522">
        <v>5553</v>
      </c>
      <c r="AH1003" s="522">
        <v>80662419</v>
      </c>
      <c r="AI1003" s="522">
        <v>8545</v>
      </c>
      <c r="AJ1003" s="522">
        <v>19997</v>
      </c>
      <c r="AK1003" s="522">
        <v>1510042</v>
      </c>
      <c r="AL1003" s="522">
        <v>10203</v>
      </c>
      <c r="AM1003" s="522">
        <v>28374</v>
      </c>
      <c r="AN1003" s="522"/>
      <c r="AO1003" s="522"/>
      <c r="AP1003" s="522"/>
      <c r="AQ1003" s="522"/>
      <c r="AR1003" s="522"/>
      <c r="AS1003" s="522"/>
      <c r="AT1003" s="522">
        <v>6573</v>
      </c>
      <c r="AU1003" s="522">
        <v>659</v>
      </c>
      <c r="AV1003" s="522">
        <v>1867</v>
      </c>
      <c r="AW1003" s="522">
        <v>5685</v>
      </c>
      <c r="AX1003" s="522">
        <v>1760</v>
      </c>
      <c r="AY1003" s="522">
        <v>2287</v>
      </c>
      <c r="AZ1003" s="522">
        <v>824</v>
      </c>
      <c r="BA1003" s="522"/>
      <c r="BB1003" s="522"/>
      <c r="BC1003" s="522"/>
      <c r="BD1003" s="522"/>
      <c r="BE1003" s="522"/>
      <c r="BF1003" s="522"/>
      <c r="BG1003" s="522"/>
      <c r="BH1003" s="522"/>
      <c r="BI1003" s="522">
        <v>38896</v>
      </c>
      <c r="BJ1003" s="522">
        <v>4975</v>
      </c>
      <c r="BK1003" s="522">
        <v>20174</v>
      </c>
      <c r="BL1003" s="522">
        <v>64045</v>
      </c>
      <c r="BM1003" s="522">
        <v>12626</v>
      </c>
      <c r="BN1003" s="522">
        <v>10021</v>
      </c>
      <c r="BO1003" s="522">
        <v>8718</v>
      </c>
      <c r="BP1003" s="522">
        <v>6982</v>
      </c>
      <c r="BQ1003" s="522">
        <v>52792</v>
      </c>
      <c r="BR1003" s="522">
        <v>43716</v>
      </c>
      <c r="BS1003" s="522">
        <v>13893</v>
      </c>
      <c r="BT1003" s="522">
        <v>10122</v>
      </c>
      <c r="BU1003" s="522">
        <v>223</v>
      </c>
      <c r="BV1003" s="522">
        <v>170</v>
      </c>
      <c r="BW1003" s="522">
        <v>227</v>
      </c>
      <c r="BX1003" s="522">
        <v>157447</v>
      </c>
      <c r="BY1003" s="522">
        <v>694</v>
      </c>
      <c r="BZ1003" s="522">
        <v>1134</v>
      </c>
      <c r="CA1003" s="522">
        <v>48</v>
      </c>
      <c r="CB1003" s="522">
        <v>24095</v>
      </c>
      <c r="CC1003" s="522">
        <v>502</v>
      </c>
      <c r="CD1003" s="522">
        <v>1033</v>
      </c>
      <c r="CE1003" s="522">
        <v>7286</v>
      </c>
      <c r="CF1003" s="522">
        <v>4836117</v>
      </c>
      <c r="CG1003" s="522">
        <v>664</v>
      </c>
      <c r="CH1003" s="522">
        <v>1124</v>
      </c>
      <c r="CI1003" s="522">
        <v>3743</v>
      </c>
      <c r="CJ1003" s="522">
        <v>10218355</v>
      </c>
      <c r="CK1003" s="522">
        <v>2730</v>
      </c>
      <c r="CL1003" s="522">
        <v>5526</v>
      </c>
      <c r="CM1003" s="522">
        <v>1152</v>
      </c>
      <c r="CN1003" s="522">
        <v>3162680</v>
      </c>
      <c r="CO1003" s="522">
        <v>2745</v>
      </c>
      <c r="CP1003" s="522">
        <v>6051</v>
      </c>
      <c r="CQ1003" s="522">
        <v>36469</v>
      </c>
      <c r="CR1003" s="522">
        <v>94981465</v>
      </c>
      <c r="CS1003" s="522">
        <v>2604</v>
      </c>
      <c r="CT1003" s="522">
        <v>5534</v>
      </c>
      <c r="CU1003" s="522">
        <v>1921</v>
      </c>
      <c r="CV1003" s="522">
        <v>16755085</v>
      </c>
      <c r="CW1003" s="522">
        <v>8722</v>
      </c>
      <c r="CX1003" s="522">
        <v>19168</v>
      </c>
      <c r="CY1003" s="522">
        <v>1687</v>
      </c>
      <c r="CZ1003" s="522">
        <v>16532456</v>
      </c>
      <c r="DA1003" s="522">
        <v>9800</v>
      </c>
      <c r="DB1003" s="522">
        <v>23447</v>
      </c>
      <c r="DC1003" s="522">
        <v>1240</v>
      </c>
      <c r="DD1003" s="522">
        <v>19772807</v>
      </c>
      <c r="DE1003" s="522">
        <v>15946</v>
      </c>
      <c r="DF1003" s="522">
        <v>40042</v>
      </c>
      <c r="DG1003" s="522">
        <v>531</v>
      </c>
      <c r="DH1003" s="522">
        <v>10129265</v>
      </c>
      <c r="DI1003" s="522">
        <v>19076</v>
      </c>
      <c r="DJ1003" s="522">
        <v>47610</v>
      </c>
      <c r="DK1003" s="522">
        <v>247</v>
      </c>
      <c r="DL1003" s="522">
        <v>102632</v>
      </c>
      <c r="DM1003" s="522">
        <v>416</v>
      </c>
      <c r="DN1003" s="522">
        <v>722</v>
      </c>
      <c r="DO1003" s="522">
        <v>4067</v>
      </c>
      <c r="DP1003" s="522">
        <v>511150</v>
      </c>
      <c r="DQ1003" s="522">
        <v>126</v>
      </c>
      <c r="DR1003" s="522">
        <v>358</v>
      </c>
      <c r="DS1003" s="522">
        <v>60</v>
      </c>
      <c r="DT1003" s="522">
        <v>154025</v>
      </c>
      <c r="DU1003" s="522">
        <v>2567</v>
      </c>
      <c r="DV1003" s="522">
        <v>4700</v>
      </c>
      <c r="DW1003" s="522">
        <v>46</v>
      </c>
      <c r="DX1003" s="522"/>
      <c r="DY1003" s="522"/>
      <c r="DZ1003" s="522"/>
      <c r="EA1003" s="522"/>
      <c r="EB1003" s="522"/>
      <c r="EC1003" s="522"/>
      <c r="ED1003" s="522"/>
      <c r="EE1003" s="522"/>
      <c r="EF1003" s="522"/>
      <c r="EG1003" s="522" t="s">
        <v>152</v>
      </c>
      <c r="EH1003" s="522" t="s">
        <v>152</v>
      </c>
      <c r="EI1003" s="522">
        <v>0</v>
      </c>
      <c r="EJ1003" s="483"/>
      <c r="EK1003" s="483"/>
      <c r="EL1003" s="483"/>
      <c r="EM1003" s="483"/>
      <c r="EN1003" s="483"/>
      <c r="EO1003" s="483"/>
      <c r="EP1003" s="483"/>
      <c r="EQ1003" s="483"/>
      <c r="ER1003" s="483"/>
      <c r="ES1003" s="483"/>
      <c r="ET1003" s="483"/>
      <c r="EU1003" s="483"/>
      <c r="EV1003" s="483"/>
      <c r="EW1003" s="483"/>
      <c r="EX1003" s="483"/>
      <c r="EY1003" s="483"/>
      <c r="EZ1003" s="484"/>
      <c r="FA1003" s="468">
        <f t="shared" si="2315"/>
        <v>10</v>
      </c>
      <c r="FB1003" s="485">
        <f t="shared" si="2316"/>
        <v>2021</v>
      </c>
      <c r="FC1003" s="486">
        <f t="shared" si="2328"/>
        <v>44470</v>
      </c>
      <c r="FD1003" s="470">
        <f t="shared" si="2333"/>
        <v>31</v>
      </c>
      <c r="FE1003" s="471"/>
      <c r="FF1003" s="517">
        <f t="shared" si="2335"/>
        <v>0.55880736466062109</v>
      </c>
      <c r="FG1003" s="471"/>
      <c r="FH1003" s="487">
        <f t="shared" si="2317"/>
        <v>1.6698849358550456</v>
      </c>
      <c r="FI1003" s="487">
        <f t="shared" si="2318"/>
        <v>1.3253537891813252</v>
      </c>
      <c r="FJ1003" s="487">
        <f t="shared" si="2319"/>
        <v>1.6225572305974316</v>
      </c>
      <c r="FK1003" s="487">
        <f t="shared" si="2320"/>
        <v>1.2994602642843849</v>
      </c>
      <c r="FL1003" s="487">
        <f t="shared" si="2321"/>
        <v>1.2762788898559134</v>
      </c>
      <c r="FM1003" s="487">
        <f t="shared" si="2322"/>
        <v>1.0568610385842763</v>
      </c>
      <c r="FN1003" s="487">
        <f t="shared" si="2323"/>
        <v>1.4717161016949152</v>
      </c>
      <c r="FO1003" s="487">
        <f t="shared" si="2324"/>
        <v>1.0722457627118644</v>
      </c>
      <c r="FP1003" s="487">
        <f t="shared" si="2325"/>
        <v>1.5067567567567568</v>
      </c>
      <c r="FQ1003" s="487">
        <f t="shared" si="2326"/>
        <v>1.1486486486486487</v>
      </c>
      <c r="FR1003" s="459"/>
      <c r="FS1003" s="468">
        <f t="shared" ref="FS1003:GA1012" si="2344">IFERROR(HLOOKUP(FS$1,$H$5:$HA$10112,MATCH($A1003,$A$5:$A$10112,0),0)*HLOOKUP(FS$2,$H$5:$HA$10112,MATCH($A1003,$A$5:$A$10112,0),0),"-")</f>
        <v>8378280</v>
      </c>
      <c r="FT1003" s="468">
        <f t="shared" si="2344"/>
        <v>30569400</v>
      </c>
      <c r="FU1003" s="468">
        <f t="shared" si="2344"/>
        <v>40306320</v>
      </c>
      <c r="FV1003" s="468">
        <f t="shared" si="2344"/>
        <v>61969080</v>
      </c>
      <c r="FW1003" s="468">
        <f t="shared" si="2344"/>
        <v>8498564</v>
      </c>
      <c r="FX1003" s="468">
        <f t="shared" si="2344"/>
        <v>6759234</v>
      </c>
      <c r="FY1003" s="468">
        <f t="shared" si="2344"/>
        <v>229694292</v>
      </c>
      <c r="FZ1003" s="468">
        <f t="shared" si="2344"/>
        <v>188771680</v>
      </c>
      <c r="GA1003" s="468">
        <f t="shared" si="2344"/>
        <v>4199352</v>
      </c>
      <c r="GB1003" s="468"/>
      <c r="GC1003" s="468"/>
      <c r="GD1003" s="468">
        <f t="shared" si="2342"/>
        <v>257418</v>
      </c>
      <c r="GE1003" s="468">
        <f t="shared" si="2342"/>
        <v>49584</v>
      </c>
      <c r="GF1003" s="468">
        <f t="shared" si="2342"/>
        <v>8189464</v>
      </c>
      <c r="GG1003" s="468">
        <f t="shared" si="2342"/>
        <v>20683818</v>
      </c>
      <c r="GH1003" s="468">
        <f t="shared" si="2342"/>
        <v>6970752</v>
      </c>
      <c r="GI1003" s="468">
        <f t="shared" si="2342"/>
        <v>201819446</v>
      </c>
      <c r="GJ1003" s="468">
        <f t="shared" si="2342"/>
        <v>36821728</v>
      </c>
      <c r="GK1003" s="468">
        <f t="shared" si="2342"/>
        <v>39555089</v>
      </c>
      <c r="GL1003" s="468">
        <f t="shared" si="2342"/>
        <v>49652080</v>
      </c>
      <c r="GM1003" s="468">
        <f t="shared" si="2342"/>
        <v>25280910</v>
      </c>
      <c r="GN1003" s="468">
        <f t="shared" si="2338"/>
        <v>282000</v>
      </c>
      <c r="GO1003" s="468">
        <f t="shared" si="2340"/>
        <v>178334</v>
      </c>
      <c r="GP1003" s="468">
        <f t="shared" si="2340"/>
        <v>1455986</v>
      </c>
      <c r="GQ1003" s="468">
        <f t="shared" si="2340"/>
        <v>0</v>
      </c>
      <c r="GR1003" s="468"/>
      <c r="GS1003" s="468"/>
      <c r="GT1003" s="468"/>
      <c r="GU1003" s="468"/>
      <c r="GV1003" s="425"/>
      <c r="GW1003" s="402"/>
      <c r="GX1003" s="402"/>
      <c r="GY1003" s="402"/>
      <c r="GZ1003" s="402"/>
      <c r="HA1003" s="402"/>
    </row>
    <row r="1004" spans="1:209" ht="9.75" customHeight="1" x14ac:dyDescent="0.2">
      <c r="A1004" s="417" t="str">
        <f t="shared" si="2343"/>
        <v>2021-22NOVEMBERRX9</v>
      </c>
      <c r="B1004" s="458" t="str">
        <f t="shared" si="2330"/>
        <v>2021-22</v>
      </c>
      <c r="C1004" s="400" t="s">
        <v>647</v>
      </c>
      <c r="D1004" s="402" t="s">
        <v>653</v>
      </c>
      <c r="E1004" s="402" t="s">
        <v>652</v>
      </c>
      <c r="F1004" s="478" t="s">
        <v>451</v>
      </c>
      <c r="G1004" s="478" t="s">
        <v>686</v>
      </c>
      <c r="H1004" s="518">
        <v>105089</v>
      </c>
      <c r="I1004" s="518">
        <v>85424</v>
      </c>
      <c r="J1004" s="518">
        <v>2715917</v>
      </c>
      <c r="K1004" s="518">
        <v>32</v>
      </c>
      <c r="L1004" s="518">
        <v>2</v>
      </c>
      <c r="M1004" s="518">
        <v>111</v>
      </c>
      <c r="N1004" s="518">
        <v>172</v>
      </c>
      <c r="O1004" s="518">
        <v>299</v>
      </c>
      <c r="P1004" s="518">
        <v>426</v>
      </c>
      <c r="Q1004" s="518">
        <v>2047</v>
      </c>
      <c r="R1004" s="518">
        <v>543</v>
      </c>
      <c r="S1004" s="518">
        <v>65287</v>
      </c>
      <c r="T1004" s="518">
        <v>8274</v>
      </c>
      <c r="U1004" s="518">
        <v>5258</v>
      </c>
      <c r="V1004" s="518">
        <v>39679</v>
      </c>
      <c r="W1004" s="518">
        <v>7088</v>
      </c>
      <c r="X1004" s="518">
        <v>84</v>
      </c>
      <c r="Y1004" s="518">
        <v>4613385</v>
      </c>
      <c r="Z1004" s="518">
        <v>558</v>
      </c>
      <c r="AA1004" s="518">
        <v>981</v>
      </c>
      <c r="AB1004" s="518">
        <v>5331134</v>
      </c>
      <c r="AC1004" s="518">
        <v>1014</v>
      </c>
      <c r="AD1004" s="518">
        <v>2330</v>
      </c>
      <c r="AE1004" s="518">
        <v>130766522</v>
      </c>
      <c r="AF1004" s="518">
        <v>3296</v>
      </c>
      <c r="AG1004" s="518">
        <v>7164</v>
      </c>
      <c r="AH1004" s="518">
        <v>82269170</v>
      </c>
      <c r="AI1004" s="518">
        <v>11607</v>
      </c>
      <c r="AJ1004" s="518">
        <v>28796</v>
      </c>
      <c r="AK1004" s="518">
        <v>1040377</v>
      </c>
      <c r="AL1004" s="518">
        <v>12385</v>
      </c>
      <c r="AM1004" s="518">
        <v>26118</v>
      </c>
      <c r="AN1004" s="518"/>
      <c r="AO1004" s="518"/>
      <c r="AP1004" s="518"/>
      <c r="AQ1004" s="518"/>
      <c r="AR1004" s="518"/>
      <c r="AS1004" s="518"/>
      <c r="AT1004" s="518">
        <v>7191</v>
      </c>
      <c r="AU1004" s="518">
        <v>1203</v>
      </c>
      <c r="AV1004" s="518">
        <v>609</v>
      </c>
      <c r="AW1004" s="518">
        <v>38</v>
      </c>
      <c r="AX1004" s="518">
        <v>3999</v>
      </c>
      <c r="AY1004" s="518">
        <v>1380</v>
      </c>
      <c r="AZ1004" s="518">
        <v>2792</v>
      </c>
      <c r="BA1004" s="518"/>
      <c r="BB1004" s="518"/>
      <c r="BC1004" s="518"/>
      <c r="BD1004" s="518"/>
      <c r="BE1004" s="518"/>
      <c r="BF1004" s="518"/>
      <c r="BG1004" s="518"/>
      <c r="BH1004" s="518"/>
      <c r="BI1004" s="518">
        <v>33271</v>
      </c>
      <c r="BJ1004" s="518">
        <v>3479</v>
      </c>
      <c r="BK1004" s="518">
        <v>21346</v>
      </c>
      <c r="BL1004" s="518">
        <v>58096</v>
      </c>
      <c r="BM1004" s="518">
        <v>14424</v>
      </c>
      <c r="BN1004" s="518">
        <v>11425</v>
      </c>
      <c r="BO1004" s="518">
        <v>9361</v>
      </c>
      <c r="BP1004" s="518">
        <v>7524</v>
      </c>
      <c r="BQ1004" s="518">
        <v>53368</v>
      </c>
      <c r="BR1004" s="518">
        <v>42271</v>
      </c>
      <c r="BS1004" s="518">
        <v>10757</v>
      </c>
      <c r="BT1004" s="518">
        <v>7572</v>
      </c>
      <c r="BU1004" s="518">
        <v>79</v>
      </c>
      <c r="BV1004" s="518">
        <v>61</v>
      </c>
      <c r="BW1004" s="518">
        <v>0</v>
      </c>
      <c r="BX1004" s="518">
        <v>0</v>
      </c>
      <c r="BY1004" s="518" t="s">
        <v>152</v>
      </c>
      <c r="BZ1004" s="518" t="s">
        <v>152</v>
      </c>
      <c r="CA1004" s="518">
        <v>13</v>
      </c>
      <c r="CB1004" s="518">
        <v>9635</v>
      </c>
      <c r="CC1004" s="518">
        <v>741</v>
      </c>
      <c r="CD1004" s="518">
        <v>1171</v>
      </c>
      <c r="CE1004" s="518">
        <v>8261</v>
      </c>
      <c r="CF1004" s="518">
        <v>4603750</v>
      </c>
      <c r="CG1004" s="518">
        <v>557</v>
      </c>
      <c r="CH1004" s="518">
        <v>979</v>
      </c>
      <c r="CI1004" s="518">
        <v>594</v>
      </c>
      <c r="CJ1004" s="518">
        <v>2036911</v>
      </c>
      <c r="CK1004" s="518">
        <v>3429</v>
      </c>
      <c r="CL1004" s="518">
        <v>7325</v>
      </c>
      <c r="CM1004" s="518">
        <v>906</v>
      </c>
      <c r="CN1004" s="518">
        <v>3065342</v>
      </c>
      <c r="CO1004" s="518">
        <v>3383</v>
      </c>
      <c r="CP1004" s="518">
        <v>7913</v>
      </c>
      <c r="CQ1004" s="518">
        <v>38179</v>
      </c>
      <c r="CR1004" s="518">
        <v>125664269</v>
      </c>
      <c r="CS1004" s="518">
        <v>3291</v>
      </c>
      <c r="CT1004" s="518">
        <v>7128</v>
      </c>
      <c r="CU1004" s="518">
        <v>2</v>
      </c>
      <c r="CV1004" s="518">
        <v>22367</v>
      </c>
      <c r="CW1004" s="518">
        <v>11184</v>
      </c>
      <c r="CX1004" s="518">
        <v>15107</v>
      </c>
      <c r="CY1004" s="518">
        <v>234</v>
      </c>
      <c r="CZ1004" s="518">
        <v>4061800</v>
      </c>
      <c r="DA1004" s="518">
        <v>17358</v>
      </c>
      <c r="DB1004" s="518">
        <v>44775</v>
      </c>
      <c r="DC1004" s="518">
        <v>2097</v>
      </c>
      <c r="DD1004" s="518">
        <v>18215631</v>
      </c>
      <c r="DE1004" s="518">
        <v>8687</v>
      </c>
      <c r="DF1004" s="518">
        <v>17293</v>
      </c>
      <c r="DG1004" s="518">
        <v>74</v>
      </c>
      <c r="DH1004" s="518">
        <v>1133124</v>
      </c>
      <c r="DI1004" s="518">
        <v>15312</v>
      </c>
      <c r="DJ1004" s="518">
        <v>43378</v>
      </c>
      <c r="DK1004" s="518">
        <v>336</v>
      </c>
      <c r="DL1004" s="518">
        <v>104565</v>
      </c>
      <c r="DM1004" s="518">
        <v>311</v>
      </c>
      <c r="DN1004" s="518">
        <v>532</v>
      </c>
      <c r="DO1004" s="518">
        <v>4550</v>
      </c>
      <c r="DP1004" s="518">
        <v>321312</v>
      </c>
      <c r="DQ1004" s="518">
        <v>71</v>
      </c>
      <c r="DR1004" s="518">
        <v>159</v>
      </c>
      <c r="DS1004" s="518">
        <v>41</v>
      </c>
      <c r="DT1004" s="518">
        <v>127084</v>
      </c>
      <c r="DU1004" s="518">
        <v>3100</v>
      </c>
      <c r="DV1004" s="518">
        <v>7915</v>
      </c>
      <c r="DW1004" s="518">
        <v>25</v>
      </c>
      <c r="DX1004" s="518"/>
      <c r="DY1004" s="518"/>
      <c r="DZ1004" s="518"/>
      <c r="EA1004" s="518"/>
      <c r="EB1004" s="518"/>
      <c r="EC1004" s="518"/>
      <c r="ED1004" s="518"/>
      <c r="EE1004" s="518"/>
      <c r="EF1004" s="518"/>
      <c r="EG1004" s="518" t="s">
        <v>152</v>
      </c>
      <c r="EH1004" s="518" t="s">
        <v>152</v>
      </c>
      <c r="EI1004" s="518">
        <v>0</v>
      </c>
      <c r="EJ1004" s="475"/>
      <c r="EK1004" s="475"/>
      <c r="EL1004" s="475"/>
      <c r="EM1004" s="475"/>
      <c r="EN1004" s="475"/>
      <c r="EO1004" s="475"/>
      <c r="EP1004" s="475"/>
      <c r="EQ1004" s="475"/>
      <c r="ER1004" s="475"/>
      <c r="ES1004" s="475"/>
      <c r="ET1004" s="475"/>
      <c r="EU1004" s="475"/>
      <c r="EV1004" s="475"/>
      <c r="EW1004" s="475"/>
      <c r="EX1004" s="475"/>
      <c r="EY1004" s="475"/>
      <c r="EZ1004" s="476"/>
      <c r="FA1004" s="477">
        <f t="shared" si="2315"/>
        <v>11</v>
      </c>
      <c r="FB1004" s="417">
        <f t="shared" si="2316"/>
        <v>2021</v>
      </c>
      <c r="FC1004" s="448">
        <f t="shared" si="2328"/>
        <v>44501</v>
      </c>
      <c r="FD1004" s="449">
        <f>DAY(EOMONTH($FC1004,0))</f>
        <v>30</v>
      </c>
      <c r="FE1004" s="450"/>
      <c r="FF1004" s="451">
        <f t="shared" si="2335"/>
        <v>0.57976554536187563</v>
      </c>
      <c r="FG1004" s="450"/>
      <c r="FH1004" s="452">
        <f t="shared" si="2317"/>
        <v>1.7432922407541698</v>
      </c>
      <c r="FI1004" s="452">
        <f t="shared" si="2318"/>
        <v>1.3808315204254291</v>
      </c>
      <c r="FJ1004" s="452">
        <f t="shared" si="2319"/>
        <v>1.7803347280334727</v>
      </c>
      <c r="FK1004" s="452">
        <f t="shared" si="2320"/>
        <v>1.4309623430962344</v>
      </c>
      <c r="FL1004" s="452">
        <f t="shared" si="2321"/>
        <v>1.3449935734267497</v>
      </c>
      <c r="FM1004" s="452">
        <f t="shared" si="2322"/>
        <v>1.0653242269210415</v>
      </c>
      <c r="FN1004" s="452">
        <f t="shared" si="2323"/>
        <v>1.5176354401805869</v>
      </c>
      <c r="FO1004" s="452">
        <f t="shared" si="2324"/>
        <v>1.0682844243792324</v>
      </c>
      <c r="FP1004" s="452">
        <f t="shared" si="2325"/>
        <v>0.94047619047619047</v>
      </c>
      <c r="FQ1004" s="452">
        <f t="shared" si="2326"/>
        <v>0.72619047619047616</v>
      </c>
      <c r="FR1004" s="453"/>
      <c r="FS1004" s="477">
        <f t="shared" si="2344"/>
        <v>170848</v>
      </c>
      <c r="FT1004" s="477">
        <f t="shared" si="2344"/>
        <v>9482064</v>
      </c>
      <c r="FU1004" s="477">
        <f t="shared" si="2344"/>
        <v>14692928</v>
      </c>
      <c r="FV1004" s="477">
        <f t="shared" si="2344"/>
        <v>25541776</v>
      </c>
      <c r="FW1004" s="477">
        <f t="shared" si="2344"/>
        <v>8116794</v>
      </c>
      <c r="FX1004" s="477">
        <f t="shared" si="2344"/>
        <v>12251140</v>
      </c>
      <c r="FY1004" s="477">
        <f t="shared" si="2344"/>
        <v>284260356</v>
      </c>
      <c r="FZ1004" s="477">
        <f t="shared" si="2344"/>
        <v>204106048</v>
      </c>
      <c r="GA1004" s="477">
        <f t="shared" si="2344"/>
        <v>2193912</v>
      </c>
      <c r="GB1004" s="477"/>
      <c r="GC1004" s="477"/>
      <c r="GD1004" s="477" t="str">
        <f t="shared" si="2342"/>
        <v>-</v>
      </c>
      <c r="GE1004" s="477">
        <f t="shared" si="2342"/>
        <v>15223</v>
      </c>
      <c r="GF1004" s="477">
        <f t="shared" si="2342"/>
        <v>8087519</v>
      </c>
      <c r="GG1004" s="477">
        <f t="shared" si="2342"/>
        <v>4351050</v>
      </c>
      <c r="GH1004" s="477">
        <f t="shared" si="2342"/>
        <v>7169178</v>
      </c>
      <c r="GI1004" s="477">
        <f t="shared" si="2342"/>
        <v>272139912</v>
      </c>
      <c r="GJ1004" s="477">
        <f t="shared" si="2342"/>
        <v>30214</v>
      </c>
      <c r="GK1004" s="477">
        <f t="shared" si="2342"/>
        <v>10477350</v>
      </c>
      <c r="GL1004" s="477">
        <f t="shared" si="2342"/>
        <v>36263421</v>
      </c>
      <c r="GM1004" s="477">
        <f t="shared" si="2342"/>
        <v>3209972</v>
      </c>
      <c r="GN1004" s="477">
        <f t="shared" si="2338"/>
        <v>324515</v>
      </c>
      <c r="GO1004" s="477">
        <f t="shared" si="2340"/>
        <v>178752</v>
      </c>
      <c r="GP1004" s="477">
        <f t="shared" si="2340"/>
        <v>723450</v>
      </c>
      <c r="GQ1004" s="477">
        <f t="shared" si="2340"/>
        <v>0</v>
      </c>
      <c r="GR1004" s="477"/>
      <c r="GS1004" s="477"/>
      <c r="GT1004" s="477"/>
      <c r="GU1004" s="477"/>
      <c r="GV1004" s="416"/>
      <c r="GW1004" s="402"/>
      <c r="GX1004" s="402"/>
      <c r="GY1004" s="402"/>
      <c r="GZ1004" s="402"/>
      <c r="HA1004" s="402"/>
    </row>
    <row r="1005" spans="1:209" ht="9.75" customHeight="1" x14ac:dyDescent="0.2">
      <c r="A1005" s="417" t="str">
        <f t="shared" si="2343"/>
        <v>2021-22NOVEMBERRYC</v>
      </c>
      <c r="B1005" s="458" t="str">
        <f t="shared" si="2330"/>
        <v>2021-22</v>
      </c>
      <c r="C1005" s="402" t="s">
        <v>647</v>
      </c>
      <c r="D1005" s="402" t="s">
        <v>656</v>
      </c>
      <c r="E1005" s="402" t="s">
        <v>466</v>
      </c>
      <c r="F1005" s="478" t="s">
        <v>453</v>
      </c>
      <c r="G1005" s="478" t="s">
        <v>687</v>
      </c>
      <c r="H1005" s="510">
        <v>114300</v>
      </c>
      <c r="I1005" s="510">
        <v>83382</v>
      </c>
      <c r="J1005" s="510">
        <v>9275891</v>
      </c>
      <c r="K1005" s="510">
        <v>111</v>
      </c>
      <c r="L1005" s="510">
        <v>55</v>
      </c>
      <c r="M1005" s="510">
        <v>308</v>
      </c>
      <c r="N1005" s="510">
        <v>389</v>
      </c>
      <c r="O1005" s="510">
        <v>571</v>
      </c>
      <c r="P1005" s="510">
        <v>416</v>
      </c>
      <c r="Q1005" s="510">
        <v>8</v>
      </c>
      <c r="R1005" s="510">
        <v>2791</v>
      </c>
      <c r="S1005" s="510">
        <v>69712</v>
      </c>
      <c r="T1005" s="510">
        <v>8640</v>
      </c>
      <c r="U1005" s="510">
        <v>5544</v>
      </c>
      <c r="V1005" s="510">
        <v>42087</v>
      </c>
      <c r="W1005" s="510">
        <v>8500</v>
      </c>
      <c r="X1005" s="510">
        <v>304</v>
      </c>
      <c r="Y1005" s="510">
        <v>5924245</v>
      </c>
      <c r="Z1005" s="510">
        <v>686</v>
      </c>
      <c r="AA1005" s="510">
        <v>1227</v>
      </c>
      <c r="AB1005" s="510">
        <v>4594684</v>
      </c>
      <c r="AC1005" s="510">
        <v>829</v>
      </c>
      <c r="AD1005" s="510">
        <v>1459</v>
      </c>
      <c r="AE1005" s="510">
        <v>130804038</v>
      </c>
      <c r="AF1005" s="510">
        <v>3108</v>
      </c>
      <c r="AG1005" s="510">
        <v>6578</v>
      </c>
      <c r="AH1005" s="510">
        <v>88155437</v>
      </c>
      <c r="AI1005" s="510">
        <v>10371</v>
      </c>
      <c r="AJ1005" s="510">
        <v>24151</v>
      </c>
      <c r="AK1005" s="510">
        <v>4129415</v>
      </c>
      <c r="AL1005" s="510">
        <v>13584</v>
      </c>
      <c r="AM1005" s="510">
        <v>37529</v>
      </c>
      <c r="AN1005" s="510"/>
      <c r="AO1005" s="510"/>
      <c r="AP1005" s="510"/>
      <c r="AQ1005" s="510"/>
      <c r="AR1005" s="510"/>
      <c r="AS1005" s="510"/>
      <c r="AT1005" s="510">
        <v>6238</v>
      </c>
      <c r="AU1005" s="510">
        <v>75</v>
      </c>
      <c r="AV1005" s="510">
        <v>3959</v>
      </c>
      <c r="AW1005" s="510">
        <v>515</v>
      </c>
      <c r="AX1005" s="510">
        <v>33</v>
      </c>
      <c r="AY1005" s="510">
        <v>2171</v>
      </c>
      <c r="AZ1005" s="510">
        <v>420</v>
      </c>
      <c r="BA1005" s="510"/>
      <c r="BB1005" s="510"/>
      <c r="BC1005" s="510"/>
      <c r="BD1005" s="510"/>
      <c r="BE1005" s="510"/>
      <c r="BF1005" s="510"/>
      <c r="BG1005" s="510"/>
      <c r="BH1005" s="510"/>
      <c r="BI1005" s="510">
        <v>38254</v>
      </c>
      <c r="BJ1005" s="510">
        <v>2081</v>
      </c>
      <c r="BK1005" s="510">
        <v>23139</v>
      </c>
      <c r="BL1005" s="510">
        <v>63474</v>
      </c>
      <c r="BM1005" s="510">
        <v>18774</v>
      </c>
      <c r="BN1005" s="510">
        <v>13098</v>
      </c>
      <c r="BO1005" s="510">
        <v>11746</v>
      </c>
      <c r="BP1005" s="510">
        <v>8289</v>
      </c>
      <c r="BQ1005" s="510">
        <v>66896</v>
      </c>
      <c r="BR1005" s="510">
        <v>45804</v>
      </c>
      <c r="BS1005" s="510">
        <v>16911</v>
      </c>
      <c r="BT1005" s="510">
        <v>9730</v>
      </c>
      <c r="BU1005" s="510">
        <v>544</v>
      </c>
      <c r="BV1005" s="510">
        <v>372</v>
      </c>
      <c r="BW1005" s="510">
        <v>13</v>
      </c>
      <c r="BX1005" s="510">
        <v>9322</v>
      </c>
      <c r="BY1005" s="510">
        <v>717</v>
      </c>
      <c r="BZ1005" s="510">
        <v>1154</v>
      </c>
      <c r="CA1005" s="510">
        <v>1</v>
      </c>
      <c r="CB1005" s="510">
        <v>500</v>
      </c>
      <c r="CC1005" s="510">
        <v>500</v>
      </c>
      <c r="CD1005" s="510">
        <v>500</v>
      </c>
      <c r="CE1005" s="510">
        <v>8626</v>
      </c>
      <c r="CF1005" s="510">
        <v>5914423</v>
      </c>
      <c r="CG1005" s="510">
        <v>686</v>
      </c>
      <c r="CH1005" s="510">
        <v>1228</v>
      </c>
      <c r="CI1005" s="510">
        <v>2956</v>
      </c>
      <c r="CJ1005" s="510">
        <v>9465900</v>
      </c>
      <c r="CK1005" s="510">
        <v>3202</v>
      </c>
      <c r="CL1005" s="510">
        <v>6618</v>
      </c>
      <c r="CM1005" s="510">
        <v>951</v>
      </c>
      <c r="CN1005" s="510">
        <v>3260555</v>
      </c>
      <c r="CO1005" s="510">
        <v>3429</v>
      </c>
      <c r="CP1005" s="510">
        <v>7381</v>
      </c>
      <c r="CQ1005" s="510">
        <v>38180</v>
      </c>
      <c r="CR1005" s="510">
        <v>118077583</v>
      </c>
      <c r="CS1005" s="510">
        <v>3093</v>
      </c>
      <c r="CT1005" s="510">
        <v>6554</v>
      </c>
      <c r="CU1005" s="510">
        <v>377</v>
      </c>
      <c r="CV1005" s="510">
        <v>4674351</v>
      </c>
      <c r="CW1005" s="510">
        <v>12399</v>
      </c>
      <c r="CX1005" s="510">
        <v>31036</v>
      </c>
      <c r="CY1005" s="510">
        <v>106</v>
      </c>
      <c r="CZ1005" s="510">
        <v>1474724</v>
      </c>
      <c r="DA1005" s="510">
        <v>13912</v>
      </c>
      <c r="DB1005" s="510">
        <v>44663</v>
      </c>
      <c r="DC1005" s="510">
        <v>581</v>
      </c>
      <c r="DD1005" s="510">
        <v>9211774</v>
      </c>
      <c r="DE1005" s="510">
        <v>15855</v>
      </c>
      <c r="DF1005" s="510">
        <v>44175</v>
      </c>
      <c r="DG1005" s="510">
        <v>80</v>
      </c>
      <c r="DH1005" s="510">
        <v>1271894</v>
      </c>
      <c r="DI1005" s="510">
        <v>15899</v>
      </c>
      <c r="DJ1005" s="510">
        <v>41099</v>
      </c>
      <c r="DK1005" s="510">
        <v>586</v>
      </c>
      <c r="DL1005" s="510">
        <v>203050</v>
      </c>
      <c r="DM1005" s="510">
        <v>347</v>
      </c>
      <c r="DN1005" s="510">
        <v>595</v>
      </c>
      <c r="DO1005" s="510">
        <v>4582</v>
      </c>
      <c r="DP1005" s="510">
        <v>567312</v>
      </c>
      <c r="DQ1005" s="510">
        <v>124</v>
      </c>
      <c r="DR1005" s="510">
        <v>311</v>
      </c>
      <c r="DS1005" s="510">
        <v>157</v>
      </c>
      <c r="DT1005" s="510">
        <v>329425</v>
      </c>
      <c r="DU1005" s="510">
        <v>2098</v>
      </c>
      <c r="DV1005" s="510">
        <v>4688</v>
      </c>
      <c r="DW1005" s="510">
        <v>142</v>
      </c>
      <c r="DX1005" s="510"/>
      <c r="DY1005" s="510"/>
      <c r="DZ1005" s="510"/>
      <c r="EA1005" s="510"/>
      <c r="EB1005" s="510"/>
      <c r="EC1005" s="510"/>
      <c r="ED1005" s="510"/>
      <c r="EE1005" s="510"/>
      <c r="EF1005" s="510"/>
      <c r="EG1005" s="510" t="s">
        <v>152</v>
      </c>
      <c r="EH1005" s="510" t="s">
        <v>152</v>
      </c>
      <c r="EI1005" s="510">
        <v>8</v>
      </c>
      <c r="EJ1005" s="479"/>
      <c r="EK1005" s="479"/>
      <c r="EL1005" s="479"/>
      <c r="EM1005" s="479"/>
      <c r="EN1005" s="479"/>
      <c r="EO1005" s="479"/>
      <c r="EP1005" s="479"/>
      <c r="EQ1005" s="479"/>
      <c r="ER1005" s="479"/>
      <c r="ES1005" s="479"/>
      <c r="ET1005" s="479"/>
      <c r="EU1005" s="479"/>
      <c r="EV1005" s="479"/>
      <c r="EW1005" s="479"/>
      <c r="EX1005" s="479"/>
      <c r="EY1005" s="479"/>
      <c r="EZ1005" s="476"/>
      <c r="FA1005" s="446">
        <f t="shared" si="2315"/>
        <v>11</v>
      </c>
      <c r="FB1005" s="417">
        <f t="shared" si="2316"/>
        <v>2021</v>
      </c>
      <c r="FC1005" s="448">
        <f t="shared" si="2328"/>
        <v>44501</v>
      </c>
      <c r="FD1005" s="449">
        <f t="shared" si="2333"/>
        <v>30</v>
      </c>
      <c r="FE1005" s="450"/>
      <c r="FF1005" s="451">
        <f t="shared" si="2335"/>
        <v>0.55714980544747084</v>
      </c>
      <c r="FG1005" s="450"/>
      <c r="FH1005" s="452">
        <f t="shared" si="2317"/>
        <v>2.1729166666666666</v>
      </c>
      <c r="FI1005" s="452">
        <f t="shared" si="2318"/>
        <v>1.5159722222222223</v>
      </c>
      <c r="FJ1005" s="452">
        <f t="shared" si="2319"/>
        <v>2.1186868686868685</v>
      </c>
      <c r="FK1005" s="452">
        <f t="shared" si="2320"/>
        <v>1.4951298701298701</v>
      </c>
      <c r="FL1005" s="452">
        <f t="shared" si="2321"/>
        <v>1.5894694323662888</v>
      </c>
      <c r="FM1005" s="452">
        <f t="shared" si="2322"/>
        <v>1.0883170575237009</v>
      </c>
      <c r="FN1005" s="452">
        <f t="shared" si="2323"/>
        <v>1.989529411764706</v>
      </c>
      <c r="FO1005" s="452">
        <f t="shared" si="2324"/>
        <v>1.1447058823529412</v>
      </c>
      <c r="FP1005" s="452">
        <f t="shared" si="2325"/>
        <v>1.7894736842105263</v>
      </c>
      <c r="FQ1005" s="452">
        <f t="shared" si="2326"/>
        <v>1.2236842105263157</v>
      </c>
      <c r="FR1005" s="453"/>
      <c r="FS1005" s="446">
        <f t="shared" si="2344"/>
        <v>4586010</v>
      </c>
      <c r="FT1005" s="446">
        <f t="shared" si="2344"/>
        <v>25681656</v>
      </c>
      <c r="FU1005" s="446">
        <f t="shared" si="2344"/>
        <v>32435598</v>
      </c>
      <c r="FV1005" s="446">
        <f t="shared" si="2344"/>
        <v>47611122</v>
      </c>
      <c r="FW1005" s="446">
        <f t="shared" si="2344"/>
        <v>10601280</v>
      </c>
      <c r="FX1005" s="446">
        <f t="shared" si="2344"/>
        <v>8088696</v>
      </c>
      <c r="FY1005" s="446">
        <f t="shared" si="2344"/>
        <v>276848286</v>
      </c>
      <c r="FZ1005" s="446">
        <f t="shared" si="2344"/>
        <v>205283500</v>
      </c>
      <c r="GA1005" s="446">
        <f t="shared" si="2344"/>
        <v>11408816</v>
      </c>
      <c r="GB1005" s="446"/>
      <c r="GC1005" s="446"/>
      <c r="GD1005" s="446">
        <f t="shared" si="2342"/>
        <v>15002</v>
      </c>
      <c r="GE1005" s="446">
        <f t="shared" si="2342"/>
        <v>500</v>
      </c>
      <c r="GF1005" s="446">
        <f t="shared" si="2342"/>
        <v>10592728</v>
      </c>
      <c r="GG1005" s="446">
        <f t="shared" si="2342"/>
        <v>19562808</v>
      </c>
      <c r="GH1005" s="446">
        <f t="shared" si="2342"/>
        <v>7019331</v>
      </c>
      <c r="GI1005" s="446">
        <f t="shared" si="2342"/>
        <v>250231720</v>
      </c>
      <c r="GJ1005" s="446">
        <f t="shared" si="2342"/>
        <v>11700572</v>
      </c>
      <c r="GK1005" s="446">
        <f t="shared" si="2342"/>
        <v>4734278</v>
      </c>
      <c r="GL1005" s="446">
        <f t="shared" si="2342"/>
        <v>25665675</v>
      </c>
      <c r="GM1005" s="446">
        <f t="shared" si="2342"/>
        <v>3287920</v>
      </c>
      <c r="GN1005" s="446">
        <f t="shared" si="2338"/>
        <v>736016</v>
      </c>
      <c r="GO1005" s="446">
        <f t="shared" si="2340"/>
        <v>348670</v>
      </c>
      <c r="GP1005" s="446">
        <f t="shared" si="2340"/>
        <v>1425002</v>
      </c>
      <c r="GQ1005" s="446">
        <f t="shared" si="2340"/>
        <v>0</v>
      </c>
      <c r="GR1005" s="446"/>
      <c r="GS1005" s="446"/>
      <c r="GT1005" s="446"/>
      <c r="GU1005" s="446"/>
      <c r="GV1005" s="416"/>
      <c r="GW1005" s="402"/>
      <c r="GX1005" s="402"/>
      <c r="GY1005" s="402"/>
      <c r="GZ1005" s="402"/>
      <c r="HA1005" s="402"/>
    </row>
    <row r="1006" spans="1:209" ht="9.75" customHeight="1" x14ac:dyDescent="0.2">
      <c r="A1006" s="417" t="str">
        <f t="shared" si="2343"/>
        <v>2021-22NOVEMBERR1F</v>
      </c>
      <c r="B1006" s="458" t="str">
        <f t="shared" si="2330"/>
        <v>2021-22</v>
      </c>
      <c r="C1006" s="402" t="s">
        <v>647</v>
      </c>
      <c r="D1006" s="402" t="s">
        <v>663</v>
      </c>
      <c r="E1006" s="402" t="s">
        <v>662</v>
      </c>
      <c r="F1006" s="478" t="s">
        <v>458</v>
      </c>
      <c r="G1006" s="478" t="s">
        <v>688</v>
      </c>
      <c r="H1006" s="510">
        <v>3121</v>
      </c>
      <c r="I1006" s="510">
        <v>1793</v>
      </c>
      <c r="J1006" s="510">
        <v>36216</v>
      </c>
      <c r="K1006" s="510">
        <v>20</v>
      </c>
      <c r="L1006" s="510">
        <v>4</v>
      </c>
      <c r="M1006" s="510">
        <v>67</v>
      </c>
      <c r="N1006" s="510">
        <v>103</v>
      </c>
      <c r="O1006" s="510">
        <v>205</v>
      </c>
      <c r="P1006" s="510">
        <v>15</v>
      </c>
      <c r="Q1006" s="510">
        <v>0</v>
      </c>
      <c r="R1006" s="510">
        <v>5</v>
      </c>
      <c r="S1006" s="510">
        <v>2482</v>
      </c>
      <c r="T1006" s="510">
        <v>159</v>
      </c>
      <c r="U1006" s="510">
        <v>98</v>
      </c>
      <c r="V1006" s="510">
        <v>1137</v>
      </c>
      <c r="W1006" s="510">
        <v>714</v>
      </c>
      <c r="X1006" s="510">
        <v>47</v>
      </c>
      <c r="Y1006" s="510">
        <v>103502</v>
      </c>
      <c r="Z1006" s="510">
        <v>651</v>
      </c>
      <c r="AA1006" s="510">
        <v>1060</v>
      </c>
      <c r="AB1006" s="510">
        <v>76623</v>
      </c>
      <c r="AC1006" s="510">
        <v>782</v>
      </c>
      <c r="AD1006" s="510">
        <v>1282</v>
      </c>
      <c r="AE1006" s="510">
        <v>1879762</v>
      </c>
      <c r="AF1006" s="510">
        <v>1653</v>
      </c>
      <c r="AG1006" s="510">
        <v>3275</v>
      </c>
      <c r="AH1006" s="510">
        <v>3263437</v>
      </c>
      <c r="AI1006" s="510">
        <v>4571</v>
      </c>
      <c r="AJ1006" s="510">
        <v>11095</v>
      </c>
      <c r="AK1006" s="510">
        <v>212692</v>
      </c>
      <c r="AL1006" s="510">
        <v>4525</v>
      </c>
      <c r="AM1006" s="510">
        <v>11916</v>
      </c>
      <c r="AN1006" s="510"/>
      <c r="AO1006" s="510"/>
      <c r="AP1006" s="510"/>
      <c r="AQ1006" s="510"/>
      <c r="AR1006" s="510"/>
      <c r="AS1006" s="510"/>
      <c r="AT1006" s="510">
        <v>229</v>
      </c>
      <c r="AU1006" s="510">
        <v>1</v>
      </c>
      <c r="AV1006" s="510">
        <v>27</v>
      </c>
      <c r="AW1006" s="510">
        <v>61</v>
      </c>
      <c r="AX1006" s="510">
        <v>8</v>
      </c>
      <c r="AY1006" s="510">
        <v>193</v>
      </c>
      <c r="AZ1006" s="510">
        <v>16</v>
      </c>
      <c r="BA1006" s="510"/>
      <c r="BB1006" s="510"/>
      <c r="BC1006" s="510"/>
      <c r="BD1006" s="510"/>
      <c r="BE1006" s="510"/>
      <c r="BF1006" s="510"/>
      <c r="BG1006" s="510"/>
      <c r="BH1006" s="510"/>
      <c r="BI1006" s="510">
        <v>1460</v>
      </c>
      <c r="BJ1006" s="510">
        <v>22</v>
      </c>
      <c r="BK1006" s="510">
        <v>771</v>
      </c>
      <c r="BL1006" s="510">
        <v>2253</v>
      </c>
      <c r="BM1006" s="510">
        <v>277</v>
      </c>
      <c r="BN1006" s="510">
        <v>229</v>
      </c>
      <c r="BO1006" s="510">
        <v>171</v>
      </c>
      <c r="BP1006" s="510">
        <v>140</v>
      </c>
      <c r="BQ1006" s="510">
        <v>1360</v>
      </c>
      <c r="BR1006" s="510">
        <v>1220</v>
      </c>
      <c r="BS1006" s="510">
        <v>869</v>
      </c>
      <c r="BT1006" s="510">
        <v>753</v>
      </c>
      <c r="BU1006" s="510">
        <v>56</v>
      </c>
      <c r="BV1006" s="510">
        <v>48</v>
      </c>
      <c r="BW1006" s="510">
        <v>2</v>
      </c>
      <c r="BX1006" s="510">
        <v>1762</v>
      </c>
      <c r="BY1006" s="510">
        <v>881</v>
      </c>
      <c r="BZ1006" s="510">
        <v>989</v>
      </c>
      <c r="CA1006" s="510">
        <v>3</v>
      </c>
      <c r="CB1006" s="510">
        <v>13068</v>
      </c>
      <c r="CC1006" s="510">
        <v>4356</v>
      </c>
      <c r="CD1006" s="510">
        <v>5837</v>
      </c>
      <c r="CE1006" s="510">
        <v>154</v>
      </c>
      <c r="CF1006" s="510">
        <v>88672</v>
      </c>
      <c r="CG1006" s="510">
        <v>576</v>
      </c>
      <c r="CH1006" s="510">
        <v>1040</v>
      </c>
      <c r="CI1006" s="510">
        <v>101</v>
      </c>
      <c r="CJ1006" s="510">
        <v>156636</v>
      </c>
      <c r="CK1006" s="510">
        <v>1551</v>
      </c>
      <c r="CL1006" s="510">
        <v>3071</v>
      </c>
      <c r="CM1006" s="510">
        <v>24</v>
      </c>
      <c r="CN1006" s="510">
        <v>118928</v>
      </c>
      <c r="CO1006" s="510">
        <v>4955</v>
      </c>
      <c r="CP1006" s="510">
        <v>11073</v>
      </c>
      <c r="CQ1006" s="510">
        <v>1012</v>
      </c>
      <c r="CR1006" s="510">
        <v>1604198</v>
      </c>
      <c r="CS1006" s="510">
        <v>1585</v>
      </c>
      <c r="CT1006" s="510">
        <v>3145</v>
      </c>
      <c r="CU1006" s="510">
        <v>160</v>
      </c>
      <c r="CV1006" s="510">
        <v>735756</v>
      </c>
      <c r="CW1006" s="510">
        <v>4598</v>
      </c>
      <c r="CX1006" s="510">
        <v>9666</v>
      </c>
      <c r="CY1006" s="510">
        <v>12</v>
      </c>
      <c r="CZ1006" s="510">
        <v>117790</v>
      </c>
      <c r="DA1006" s="510">
        <v>9816</v>
      </c>
      <c r="DB1006" s="510">
        <v>14980</v>
      </c>
      <c r="DC1006" s="510">
        <v>16</v>
      </c>
      <c r="DD1006" s="510">
        <v>110655</v>
      </c>
      <c r="DE1006" s="510">
        <v>6916</v>
      </c>
      <c r="DF1006" s="510">
        <v>16383</v>
      </c>
      <c r="DG1006" s="510">
        <v>10</v>
      </c>
      <c r="DH1006" s="510">
        <v>186837</v>
      </c>
      <c r="DI1006" s="510">
        <v>18684</v>
      </c>
      <c r="DJ1006" s="510">
        <v>49657</v>
      </c>
      <c r="DK1006" s="510">
        <v>6</v>
      </c>
      <c r="DL1006" s="510">
        <v>1413</v>
      </c>
      <c r="DM1006" s="510">
        <v>236</v>
      </c>
      <c r="DN1006" s="510">
        <v>338</v>
      </c>
      <c r="DO1006" s="510">
        <v>127</v>
      </c>
      <c r="DP1006" s="510">
        <v>6619</v>
      </c>
      <c r="DQ1006" s="510">
        <v>52</v>
      </c>
      <c r="DR1006" s="510">
        <v>113</v>
      </c>
      <c r="DS1006" s="510">
        <v>1</v>
      </c>
      <c r="DT1006" s="510">
        <v>615</v>
      </c>
      <c r="DU1006" s="510">
        <v>615</v>
      </c>
      <c r="DV1006" s="510">
        <v>615</v>
      </c>
      <c r="DW1006" s="510">
        <v>1</v>
      </c>
      <c r="DX1006" s="510"/>
      <c r="DY1006" s="510"/>
      <c r="DZ1006" s="510"/>
      <c r="EA1006" s="510"/>
      <c r="EB1006" s="510"/>
      <c r="EC1006" s="510"/>
      <c r="ED1006" s="510"/>
      <c r="EE1006" s="510"/>
      <c r="EF1006" s="510"/>
      <c r="EG1006" s="510" t="s">
        <v>152</v>
      </c>
      <c r="EH1006" s="510" t="s">
        <v>152</v>
      </c>
      <c r="EI1006" s="510">
        <v>0</v>
      </c>
      <c r="EJ1006" s="479"/>
      <c r="EK1006" s="479"/>
      <c r="EL1006" s="479"/>
      <c r="EM1006" s="479"/>
      <c r="EN1006" s="479"/>
      <c r="EO1006" s="479"/>
      <c r="EP1006" s="479"/>
      <c r="EQ1006" s="479"/>
      <c r="ER1006" s="479"/>
      <c r="ES1006" s="479"/>
      <c r="ET1006" s="479"/>
      <c r="EU1006" s="479"/>
      <c r="EV1006" s="479"/>
      <c r="EW1006" s="479"/>
      <c r="EX1006" s="479"/>
      <c r="EY1006" s="479"/>
      <c r="EZ1006" s="476"/>
      <c r="FA1006" s="446">
        <f t="shared" si="2315"/>
        <v>11</v>
      </c>
      <c r="FB1006" s="417">
        <f t="shared" si="2316"/>
        <v>2021</v>
      </c>
      <c r="FC1006" s="448">
        <f t="shared" si="2328"/>
        <v>44501</v>
      </c>
      <c r="FD1006" s="449">
        <f t="shared" si="2333"/>
        <v>30</v>
      </c>
      <c r="FE1006" s="450"/>
      <c r="FF1006" s="451">
        <f t="shared" si="2335"/>
        <v>0.88194444444444442</v>
      </c>
      <c r="FG1006" s="450"/>
      <c r="FH1006" s="452">
        <f t="shared" si="2317"/>
        <v>1.7421383647798743</v>
      </c>
      <c r="FI1006" s="452">
        <f t="shared" si="2318"/>
        <v>1.4402515723270439</v>
      </c>
      <c r="FJ1006" s="452">
        <f t="shared" si="2319"/>
        <v>1.7448979591836735</v>
      </c>
      <c r="FK1006" s="452">
        <f t="shared" si="2320"/>
        <v>1.4285714285714286</v>
      </c>
      <c r="FL1006" s="452">
        <f t="shared" si="2321"/>
        <v>1.1961301671064204</v>
      </c>
      <c r="FM1006" s="452">
        <f t="shared" si="2322"/>
        <v>1.0729991204925242</v>
      </c>
      <c r="FN1006" s="452">
        <f t="shared" si="2323"/>
        <v>1.2170868347338935</v>
      </c>
      <c r="FO1006" s="452">
        <f t="shared" si="2324"/>
        <v>1.0546218487394958</v>
      </c>
      <c r="FP1006" s="452">
        <f t="shared" si="2325"/>
        <v>1.1914893617021276</v>
      </c>
      <c r="FQ1006" s="452">
        <f t="shared" si="2326"/>
        <v>1.0212765957446808</v>
      </c>
      <c r="FR1006" s="453"/>
      <c r="FS1006" s="446">
        <f t="shared" si="2344"/>
        <v>7172</v>
      </c>
      <c r="FT1006" s="446">
        <f t="shared" si="2344"/>
        <v>120131</v>
      </c>
      <c r="FU1006" s="446">
        <f t="shared" si="2344"/>
        <v>184679</v>
      </c>
      <c r="FV1006" s="446">
        <f t="shared" si="2344"/>
        <v>367565</v>
      </c>
      <c r="FW1006" s="446">
        <f t="shared" si="2344"/>
        <v>168540</v>
      </c>
      <c r="FX1006" s="446">
        <f t="shared" si="2344"/>
        <v>125636</v>
      </c>
      <c r="FY1006" s="446">
        <f t="shared" si="2344"/>
        <v>3723675</v>
      </c>
      <c r="FZ1006" s="446">
        <f t="shared" si="2344"/>
        <v>7921830</v>
      </c>
      <c r="GA1006" s="446">
        <f t="shared" si="2344"/>
        <v>560052</v>
      </c>
      <c r="GB1006" s="446"/>
      <c r="GC1006" s="446"/>
      <c r="GD1006" s="446">
        <f t="shared" si="2342"/>
        <v>1978</v>
      </c>
      <c r="GE1006" s="446">
        <f t="shared" si="2342"/>
        <v>17511</v>
      </c>
      <c r="GF1006" s="446">
        <f t="shared" si="2342"/>
        <v>160160</v>
      </c>
      <c r="GG1006" s="446">
        <f t="shared" si="2342"/>
        <v>310171</v>
      </c>
      <c r="GH1006" s="446">
        <f t="shared" si="2342"/>
        <v>265752</v>
      </c>
      <c r="GI1006" s="446">
        <f t="shared" si="2342"/>
        <v>3182740</v>
      </c>
      <c r="GJ1006" s="446">
        <f t="shared" si="2342"/>
        <v>1546560</v>
      </c>
      <c r="GK1006" s="446">
        <f t="shared" si="2342"/>
        <v>179760</v>
      </c>
      <c r="GL1006" s="446">
        <f t="shared" si="2342"/>
        <v>262128</v>
      </c>
      <c r="GM1006" s="446">
        <f t="shared" si="2342"/>
        <v>496570</v>
      </c>
      <c r="GN1006" s="446">
        <f t="shared" si="2338"/>
        <v>615</v>
      </c>
      <c r="GO1006" s="446">
        <f t="shared" si="2340"/>
        <v>2028</v>
      </c>
      <c r="GP1006" s="446">
        <f t="shared" si="2340"/>
        <v>14351</v>
      </c>
      <c r="GQ1006" s="446">
        <f t="shared" si="2340"/>
        <v>0</v>
      </c>
      <c r="GR1006" s="446"/>
      <c r="GS1006" s="446"/>
      <c r="GT1006" s="446"/>
      <c r="GU1006" s="446"/>
      <c r="GV1006" s="416"/>
      <c r="GW1006" s="402"/>
      <c r="GX1006" s="402"/>
      <c r="GY1006" s="402"/>
      <c r="GZ1006" s="402"/>
      <c r="HA1006" s="402"/>
    </row>
    <row r="1007" spans="1:209" ht="9.75" customHeight="1" x14ac:dyDescent="0.2">
      <c r="A1007" s="493" t="str">
        <f t="shared" si="2343"/>
        <v>2021-22NOVEMBERRRU</v>
      </c>
      <c r="B1007" s="494" t="str">
        <f t="shared" si="2330"/>
        <v>2021-22</v>
      </c>
      <c r="C1007" s="480" t="s">
        <v>647</v>
      </c>
      <c r="D1007" s="480" t="s">
        <v>659</v>
      </c>
      <c r="E1007" s="480" t="s">
        <v>467</v>
      </c>
      <c r="F1007" s="495" t="s">
        <v>454</v>
      </c>
      <c r="G1007" s="511" t="s">
        <v>689</v>
      </c>
      <c r="H1007" s="519">
        <v>187807</v>
      </c>
      <c r="I1007" s="519">
        <v>142699</v>
      </c>
      <c r="J1007" s="519">
        <v>2009279</v>
      </c>
      <c r="K1007" s="519">
        <v>14</v>
      </c>
      <c r="L1007" s="519">
        <v>0</v>
      </c>
      <c r="M1007" s="519">
        <v>53</v>
      </c>
      <c r="N1007" s="519">
        <v>100</v>
      </c>
      <c r="O1007" s="519">
        <v>203</v>
      </c>
      <c r="P1007" s="519">
        <v>607</v>
      </c>
      <c r="Q1007" s="519">
        <v>0</v>
      </c>
      <c r="R1007" s="519">
        <v>1936</v>
      </c>
      <c r="S1007" s="519">
        <v>107732</v>
      </c>
      <c r="T1007" s="519">
        <v>10092</v>
      </c>
      <c r="U1007" s="519">
        <v>7151</v>
      </c>
      <c r="V1007" s="519">
        <v>60130</v>
      </c>
      <c r="W1007" s="519">
        <v>15097</v>
      </c>
      <c r="X1007" s="519">
        <v>1160</v>
      </c>
      <c r="Y1007" s="519">
        <v>4296556</v>
      </c>
      <c r="Z1007" s="519">
        <v>426</v>
      </c>
      <c r="AA1007" s="519">
        <v>714</v>
      </c>
      <c r="AB1007" s="519">
        <v>4950451</v>
      </c>
      <c r="AC1007" s="519">
        <v>692</v>
      </c>
      <c r="AD1007" s="519">
        <v>1202</v>
      </c>
      <c r="AE1007" s="519">
        <v>157583064</v>
      </c>
      <c r="AF1007" s="519">
        <v>2621</v>
      </c>
      <c r="AG1007" s="519">
        <v>5809</v>
      </c>
      <c r="AH1007" s="519">
        <v>99633256</v>
      </c>
      <c r="AI1007" s="519">
        <v>6600</v>
      </c>
      <c r="AJ1007" s="519">
        <v>16675</v>
      </c>
      <c r="AK1007" s="519">
        <v>15245704</v>
      </c>
      <c r="AL1007" s="519">
        <v>13143</v>
      </c>
      <c r="AM1007" s="519">
        <v>28101</v>
      </c>
      <c r="AN1007" s="519"/>
      <c r="AO1007" s="519"/>
      <c r="AP1007" s="519"/>
      <c r="AQ1007" s="519"/>
      <c r="AR1007" s="519"/>
      <c r="AS1007" s="519"/>
      <c r="AT1007" s="519">
        <v>17233</v>
      </c>
      <c r="AU1007" s="519">
        <v>321</v>
      </c>
      <c r="AV1007" s="519">
        <v>2759</v>
      </c>
      <c r="AW1007" s="519">
        <v>3682</v>
      </c>
      <c r="AX1007" s="519">
        <v>133</v>
      </c>
      <c r="AY1007" s="519">
        <v>14020</v>
      </c>
      <c r="AZ1007" s="519">
        <v>0</v>
      </c>
      <c r="BA1007" s="519"/>
      <c r="BB1007" s="519"/>
      <c r="BC1007" s="519"/>
      <c r="BD1007" s="519"/>
      <c r="BE1007" s="519"/>
      <c r="BF1007" s="519"/>
      <c r="BG1007" s="519"/>
      <c r="BH1007" s="519"/>
      <c r="BI1007" s="519">
        <v>54866</v>
      </c>
      <c r="BJ1007" s="519">
        <v>3933</v>
      </c>
      <c r="BK1007" s="519">
        <v>31700</v>
      </c>
      <c r="BL1007" s="519">
        <v>90499</v>
      </c>
      <c r="BM1007" s="519">
        <v>25654</v>
      </c>
      <c r="BN1007" s="519">
        <v>19632</v>
      </c>
      <c r="BO1007" s="519">
        <v>17854</v>
      </c>
      <c r="BP1007" s="519">
        <v>13958</v>
      </c>
      <c r="BQ1007" s="519">
        <v>85321</v>
      </c>
      <c r="BR1007" s="519">
        <v>66827</v>
      </c>
      <c r="BS1007" s="519">
        <v>22460</v>
      </c>
      <c r="BT1007" s="519">
        <v>17317</v>
      </c>
      <c r="BU1007" s="519">
        <v>1534</v>
      </c>
      <c r="BV1007" s="519">
        <v>1223</v>
      </c>
      <c r="BW1007" s="519">
        <v>139</v>
      </c>
      <c r="BX1007" s="519">
        <v>68034</v>
      </c>
      <c r="BY1007" s="519">
        <v>489</v>
      </c>
      <c r="BZ1007" s="519">
        <v>888</v>
      </c>
      <c r="CA1007" s="519">
        <v>62</v>
      </c>
      <c r="CB1007" s="519">
        <v>35811</v>
      </c>
      <c r="CC1007" s="519">
        <v>578</v>
      </c>
      <c r="CD1007" s="519">
        <v>1134</v>
      </c>
      <c r="CE1007" s="519">
        <v>9891</v>
      </c>
      <c r="CF1007" s="519">
        <v>4192711</v>
      </c>
      <c r="CG1007" s="519">
        <v>424</v>
      </c>
      <c r="CH1007" s="519">
        <v>711</v>
      </c>
      <c r="CI1007" s="519">
        <v>3202</v>
      </c>
      <c r="CJ1007" s="519">
        <v>8959468</v>
      </c>
      <c r="CK1007" s="519">
        <v>2798</v>
      </c>
      <c r="CL1007" s="519">
        <v>5908</v>
      </c>
      <c r="CM1007" s="519">
        <v>1117</v>
      </c>
      <c r="CN1007" s="519">
        <v>2803850</v>
      </c>
      <c r="CO1007" s="519">
        <v>2510</v>
      </c>
      <c r="CP1007" s="519">
        <v>5525</v>
      </c>
      <c r="CQ1007" s="519">
        <v>55811</v>
      </c>
      <c r="CR1007" s="519">
        <v>145819746</v>
      </c>
      <c r="CS1007" s="519">
        <v>2613</v>
      </c>
      <c r="CT1007" s="519">
        <v>5809</v>
      </c>
      <c r="CU1007" s="519">
        <v>798</v>
      </c>
      <c r="CV1007" s="519">
        <v>7051784</v>
      </c>
      <c r="CW1007" s="519">
        <v>8837</v>
      </c>
      <c r="CX1007" s="519">
        <v>19086</v>
      </c>
      <c r="CY1007" s="519">
        <v>250</v>
      </c>
      <c r="CZ1007" s="519">
        <v>1801418</v>
      </c>
      <c r="DA1007" s="519">
        <v>7206</v>
      </c>
      <c r="DB1007" s="519">
        <v>17428</v>
      </c>
      <c r="DC1007" s="519">
        <v>900</v>
      </c>
      <c r="DD1007" s="519">
        <v>10089204</v>
      </c>
      <c r="DE1007" s="519">
        <v>11210</v>
      </c>
      <c r="DF1007" s="519">
        <v>23409</v>
      </c>
      <c r="DG1007" s="519">
        <v>66</v>
      </c>
      <c r="DH1007" s="519">
        <v>724754</v>
      </c>
      <c r="DI1007" s="519">
        <v>10981</v>
      </c>
      <c r="DJ1007" s="519">
        <v>25147</v>
      </c>
      <c r="DK1007" s="519">
        <v>858</v>
      </c>
      <c r="DL1007" s="519">
        <v>276937</v>
      </c>
      <c r="DM1007" s="519">
        <v>323</v>
      </c>
      <c r="DN1007" s="519">
        <v>567</v>
      </c>
      <c r="DO1007" s="519">
        <v>5220</v>
      </c>
      <c r="DP1007" s="519">
        <v>417929</v>
      </c>
      <c r="DQ1007" s="519">
        <v>80</v>
      </c>
      <c r="DR1007" s="519">
        <v>171</v>
      </c>
      <c r="DS1007" s="519">
        <v>179</v>
      </c>
      <c r="DT1007" s="519">
        <v>559703</v>
      </c>
      <c r="DU1007" s="519">
        <v>3127</v>
      </c>
      <c r="DV1007" s="519">
        <v>6713</v>
      </c>
      <c r="DW1007" s="519">
        <v>145</v>
      </c>
      <c r="DX1007" s="519"/>
      <c r="DY1007" s="519"/>
      <c r="DZ1007" s="519"/>
      <c r="EA1007" s="519"/>
      <c r="EB1007" s="519"/>
      <c r="EC1007" s="519"/>
      <c r="ED1007" s="519"/>
      <c r="EE1007" s="519"/>
      <c r="EF1007" s="519"/>
      <c r="EG1007" s="519" t="s">
        <v>152</v>
      </c>
      <c r="EH1007" s="519" t="s">
        <v>152</v>
      </c>
      <c r="EI1007" s="519">
        <v>0</v>
      </c>
      <c r="EJ1007" s="512"/>
      <c r="EK1007" s="512"/>
      <c r="EL1007" s="512"/>
      <c r="EM1007" s="512"/>
      <c r="EN1007" s="512"/>
      <c r="EO1007" s="512"/>
      <c r="EP1007" s="512"/>
      <c r="EQ1007" s="512"/>
      <c r="ER1007" s="512"/>
      <c r="ES1007" s="512"/>
      <c r="ET1007" s="512"/>
      <c r="EU1007" s="512"/>
      <c r="EV1007" s="512"/>
      <c r="EW1007" s="512"/>
      <c r="EX1007" s="512"/>
      <c r="EY1007" s="512"/>
      <c r="EZ1007" s="514"/>
      <c r="FA1007" s="520">
        <f t="shared" si="2315"/>
        <v>11</v>
      </c>
      <c r="FB1007" s="493">
        <f t="shared" si="2316"/>
        <v>2021</v>
      </c>
      <c r="FC1007" s="498">
        <f t="shared" si="2328"/>
        <v>44501</v>
      </c>
      <c r="FD1007" s="499">
        <f t="shared" si="2333"/>
        <v>30</v>
      </c>
      <c r="FE1007" s="500"/>
      <c r="FF1007" s="515">
        <f t="shared" si="2335"/>
        <v>0.55034264628360574</v>
      </c>
      <c r="FG1007" s="500"/>
      <c r="FH1007" s="481">
        <f t="shared" si="2317"/>
        <v>2.5420134760206103</v>
      </c>
      <c r="FI1007" s="481">
        <f t="shared" si="2318"/>
        <v>1.9453032104637336</v>
      </c>
      <c r="FJ1007" s="481">
        <f t="shared" si="2319"/>
        <v>2.4967137463291849</v>
      </c>
      <c r="FK1007" s="481">
        <f t="shared" si="2320"/>
        <v>1.951894839882534</v>
      </c>
      <c r="FL1007" s="481">
        <f t="shared" si="2321"/>
        <v>1.4189422917013139</v>
      </c>
      <c r="FM1007" s="481">
        <f t="shared" si="2322"/>
        <v>1.1113753534009645</v>
      </c>
      <c r="FN1007" s="481">
        <f t="shared" si="2323"/>
        <v>1.4877127906206531</v>
      </c>
      <c r="FO1007" s="481">
        <f t="shared" si="2324"/>
        <v>1.1470490825991919</v>
      </c>
      <c r="FP1007" s="481">
        <f t="shared" si="2325"/>
        <v>1.3224137931034483</v>
      </c>
      <c r="FQ1007" s="481">
        <f t="shared" si="2326"/>
        <v>1.0543103448275861</v>
      </c>
      <c r="FR1007" s="501"/>
      <c r="FS1007" s="482">
        <f t="shared" si="2344"/>
        <v>0</v>
      </c>
      <c r="FT1007" s="482">
        <f t="shared" si="2344"/>
        <v>7563047</v>
      </c>
      <c r="FU1007" s="482">
        <f t="shared" si="2344"/>
        <v>14269900</v>
      </c>
      <c r="FV1007" s="482">
        <f t="shared" si="2344"/>
        <v>28967897</v>
      </c>
      <c r="FW1007" s="482">
        <f t="shared" si="2344"/>
        <v>7205688</v>
      </c>
      <c r="FX1007" s="482">
        <f t="shared" si="2344"/>
        <v>8595502</v>
      </c>
      <c r="FY1007" s="482">
        <f t="shared" si="2344"/>
        <v>349295170</v>
      </c>
      <c r="FZ1007" s="482">
        <f t="shared" si="2344"/>
        <v>251742475</v>
      </c>
      <c r="GA1007" s="482">
        <f t="shared" si="2344"/>
        <v>32597160</v>
      </c>
      <c r="GB1007" s="482"/>
      <c r="GC1007" s="482"/>
      <c r="GD1007" s="482">
        <f t="shared" si="2342"/>
        <v>123432</v>
      </c>
      <c r="GE1007" s="482">
        <f t="shared" si="2342"/>
        <v>70308</v>
      </c>
      <c r="GF1007" s="482">
        <f t="shared" si="2342"/>
        <v>7032501</v>
      </c>
      <c r="GG1007" s="482">
        <f t="shared" si="2342"/>
        <v>18917416</v>
      </c>
      <c r="GH1007" s="482">
        <f t="shared" si="2342"/>
        <v>6171425</v>
      </c>
      <c r="GI1007" s="482">
        <f t="shared" si="2342"/>
        <v>324206099</v>
      </c>
      <c r="GJ1007" s="482">
        <f t="shared" si="2342"/>
        <v>15230628</v>
      </c>
      <c r="GK1007" s="482">
        <f t="shared" si="2342"/>
        <v>4357000</v>
      </c>
      <c r="GL1007" s="482">
        <f t="shared" si="2342"/>
        <v>21068100</v>
      </c>
      <c r="GM1007" s="482">
        <f t="shared" si="2342"/>
        <v>1659702</v>
      </c>
      <c r="GN1007" s="482">
        <f t="shared" si="2338"/>
        <v>1201627</v>
      </c>
      <c r="GO1007" s="482">
        <f t="shared" si="2340"/>
        <v>486486</v>
      </c>
      <c r="GP1007" s="482">
        <f t="shared" si="2340"/>
        <v>892620</v>
      </c>
      <c r="GQ1007" s="482">
        <f t="shared" si="2340"/>
        <v>0</v>
      </c>
      <c r="GR1007" s="482"/>
      <c r="GS1007" s="482"/>
      <c r="GT1007" s="482"/>
      <c r="GU1007" s="482"/>
      <c r="GV1007" s="502"/>
      <c r="GW1007" s="402"/>
      <c r="GX1007" s="402"/>
      <c r="GY1007" s="402"/>
      <c r="GZ1007" s="402"/>
      <c r="HA1007" s="402"/>
    </row>
    <row r="1008" spans="1:209" ht="9.75" customHeight="1" x14ac:dyDescent="0.2">
      <c r="A1008" s="417" t="str">
        <f t="shared" si="2343"/>
        <v>2021-22NOVEMBERRX6</v>
      </c>
      <c r="B1008" s="458" t="str">
        <f t="shared" si="2330"/>
        <v>2021-22</v>
      </c>
      <c r="C1008" s="402" t="s">
        <v>647</v>
      </c>
      <c r="D1008" s="402" t="s">
        <v>646</v>
      </c>
      <c r="E1008" s="402" t="s">
        <v>645</v>
      </c>
      <c r="F1008" s="478" t="s">
        <v>448</v>
      </c>
      <c r="G1008" s="478" t="s">
        <v>690</v>
      </c>
      <c r="H1008" s="510">
        <v>50188</v>
      </c>
      <c r="I1008" s="510">
        <v>41496</v>
      </c>
      <c r="J1008" s="510">
        <v>1887247</v>
      </c>
      <c r="K1008" s="510">
        <v>45</v>
      </c>
      <c r="L1008" s="510">
        <v>15</v>
      </c>
      <c r="M1008" s="510">
        <v>119</v>
      </c>
      <c r="N1008" s="510">
        <v>179</v>
      </c>
      <c r="O1008" s="510">
        <v>292</v>
      </c>
      <c r="P1008" s="510">
        <v>73</v>
      </c>
      <c r="Q1008" s="510">
        <v>2444</v>
      </c>
      <c r="R1008" s="510">
        <v>12</v>
      </c>
      <c r="S1008" s="510">
        <v>35219</v>
      </c>
      <c r="T1008" s="510">
        <v>3158</v>
      </c>
      <c r="U1008" s="510">
        <v>2017</v>
      </c>
      <c r="V1008" s="510">
        <v>19880</v>
      </c>
      <c r="W1008" s="510">
        <v>4944</v>
      </c>
      <c r="X1008" s="510">
        <v>423</v>
      </c>
      <c r="Y1008" s="510">
        <v>1433082</v>
      </c>
      <c r="Z1008" s="510">
        <v>454</v>
      </c>
      <c r="AA1008" s="510">
        <v>794</v>
      </c>
      <c r="AB1008" s="510">
        <v>1027444</v>
      </c>
      <c r="AC1008" s="510">
        <v>509</v>
      </c>
      <c r="AD1008" s="510">
        <v>927</v>
      </c>
      <c r="AE1008" s="510">
        <v>48480820</v>
      </c>
      <c r="AF1008" s="510">
        <v>2439</v>
      </c>
      <c r="AG1008" s="510">
        <v>4984</v>
      </c>
      <c r="AH1008" s="510">
        <v>39342735</v>
      </c>
      <c r="AI1008" s="510">
        <v>7958</v>
      </c>
      <c r="AJ1008" s="510">
        <v>19989</v>
      </c>
      <c r="AK1008" s="510">
        <v>2465992</v>
      </c>
      <c r="AL1008" s="510">
        <v>5830</v>
      </c>
      <c r="AM1008" s="510">
        <v>12698</v>
      </c>
      <c r="AN1008" s="510"/>
      <c r="AO1008" s="510"/>
      <c r="AP1008" s="510"/>
      <c r="AQ1008" s="510"/>
      <c r="AR1008" s="510"/>
      <c r="AS1008" s="510"/>
      <c r="AT1008" s="510">
        <v>4435</v>
      </c>
      <c r="AU1008" s="510">
        <v>48</v>
      </c>
      <c r="AV1008" s="510">
        <v>341</v>
      </c>
      <c r="AW1008" s="510">
        <v>2199</v>
      </c>
      <c r="AX1008" s="510">
        <v>237</v>
      </c>
      <c r="AY1008" s="510">
        <v>3809</v>
      </c>
      <c r="AZ1008" s="510">
        <v>0</v>
      </c>
      <c r="BA1008" s="510"/>
      <c r="BB1008" s="510"/>
      <c r="BC1008" s="510"/>
      <c r="BD1008" s="510"/>
      <c r="BE1008" s="510"/>
      <c r="BF1008" s="510"/>
      <c r="BG1008" s="510"/>
      <c r="BH1008" s="510"/>
      <c r="BI1008" s="510">
        <v>18442</v>
      </c>
      <c r="BJ1008" s="510">
        <v>3404</v>
      </c>
      <c r="BK1008" s="510">
        <v>8938</v>
      </c>
      <c r="BL1008" s="510">
        <v>30784</v>
      </c>
      <c r="BM1008" s="510">
        <v>5852</v>
      </c>
      <c r="BN1008" s="510">
        <v>4584</v>
      </c>
      <c r="BO1008" s="510">
        <v>3679</v>
      </c>
      <c r="BP1008" s="510">
        <v>2907</v>
      </c>
      <c r="BQ1008" s="510">
        <v>25740</v>
      </c>
      <c r="BR1008" s="510">
        <v>21563</v>
      </c>
      <c r="BS1008" s="510">
        <v>7587</v>
      </c>
      <c r="BT1008" s="510">
        <v>5348</v>
      </c>
      <c r="BU1008" s="510">
        <v>743</v>
      </c>
      <c r="BV1008" s="510">
        <v>442</v>
      </c>
      <c r="BW1008" s="510">
        <v>129</v>
      </c>
      <c r="BX1008" s="510">
        <v>68969</v>
      </c>
      <c r="BY1008" s="510">
        <v>535</v>
      </c>
      <c r="BZ1008" s="510">
        <v>878</v>
      </c>
      <c r="CA1008" s="510">
        <v>111</v>
      </c>
      <c r="CB1008" s="510">
        <v>51686</v>
      </c>
      <c r="CC1008" s="510">
        <v>466</v>
      </c>
      <c r="CD1008" s="510">
        <v>919</v>
      </c>
      <c r="CE1008" s="510">
        <v>2918</v>
      </c>
      <c r="CF1008" s="510">
        <v>1312427</v>
      </c>
      <c r="CG1008" s="510">
        <v>450</v>
      </c>
      <c r="CH1008" s="510">
        <v>787</v>
      </c>
      <c r="CI1008" s="510">
        <v>2737</v>
      </c>
      <c r="CJ1008" s="510">
        <v>7016571</v>
      </c>
      <c r="CK1008" s="510">
        <v>2564</v>
      </c>
      <c r="CL1008" s="510">
        <v>5149</v>
      </c>
      <c r="CM1008" s="510">
        <v>685</v>
      </c>
      <c r="CN1008" s="510">
        <v>1493870</v>
      </c>
      <c r="CO1008" s="510">
        <v>2181</v>
      </c>
      <c r="CP1008" s="510">
        <v>4506</v>
      </c>
      <c r="CQ1008" s="510">
        <v>16458</v>
      </c>
      <c r="CR1008" s="510">
        <v>39970379</v>
      </c>
      <c r="CS1008" s="510">
        <v>2429</v>
      </c>
      <c r="CT1008" s="510">
        <v>4970</v>
      </c>
      <c r="CU1008" s="510">
        <v>219</v>
      </c>
      <c r="CV1008" s="510">
        <v>1243516</v>
      </c>
      <c r="CW1008" s="510">
        <v>5678</v>
      </c>
      <c r="CX1008" s="510">
        <v>10993</v>
      </c>
      <c r="CY1008" s="510">
        <v>59</v>
      </c>
      <c r="CZ1008" s="510">
        <v>409431</v>
      </c>
      <c r="DA1008" s="510">
        <v>6940</v>
      </c>
      <c r="DB1008" s="510">
        <v>14226</v>
      </c>
      <c r="DC1008" s="510">
        <v>1625</v>
      </c>
      <c r="DD1008" s="510">
        <v>15902766</v>
      </c>
      <c r="DE1008" s="510">
        <v>9786</v>
      </c>
      <c r="DF1008" s="510">
        <v>19123</v>
      </c>
      <c r="DG1008" s="510">
        <v>406</v>
      </c>
      <c r="DH1008" s="510">
        <v>5008372</v>
      </c>
      <c r="DI1008" s="510">
        <v>12336</v>
      </c>
      <c r="DJ1008" s="510">
        <v>29490</v>
      </c>
      <c r="DK1008" s="510">
        <v>117</v>
      </c>
      <c r="DL1008" s="510">
        <v>61452</v>
      </c>
      <c r="DM1008" s="510">
        <v>525</v>
      </c>
      <c r="DN1008" s="510">
        <v>874</v>
      </c>
      <c r="DO1008" s="510">
        <v>1750</v>
      </c>
      <c r="DP1008" s="510">
        <v>103930</v>
      </c>
      <c r="DQ1008" s="510">
        <v>59</v>
      </c>
      <c r="DR1008" s="510">
        <v>152</v>
      </c>
      <c r="DS1008" s="510">
        <v>0</v>
      </c>
      <c r="DT1008" s="510">
        <v>0</v>
      </c>
      <c r="DU1008" s="510" t="s">
        <v>152</v>
      </c>
      <c r="DV1008" s="510" t="s">
        <v>152</v>
      </c>
      <c r="DW1008" s="510">
        <v>0</v>
      </c>
      <c r="DX1008" s="510"/>
      <c r="DY1008" s="510"/>
      <c r="DZ1008" s="510"/>
      <c r="EA1008" s="510"/>
      <c r="EB1008" s="510"/>
      <c r="EC1008" s="510"/>
      <c r="ED1008" s="510"/>
      <c r="EE1008" s="510"/>
      <c r="EF1008" s="510"/>
      <c r="EG1008" s="510" t="s">
        <v>152</v>
      </c>
      <c r="EH1008" s="510" t="s">
        <v>152</v>
      </c>
      <c r="EI1008" s="510">
        <v>0</v>
      </c>
      <c r="EJ1008" s="479"/>
      <c r="EK1008" s="479"/>
      <c r="EL1008" s="479"/>
      <c r="EM1008" s="479"/>
      <c r="EN1008" s="479"/>
      <c r="EO1008" s="479"/>
      <c r="EP1008" s="479"/>
      <c r="EQ1008" s="479"/>
      <c r="ER1008" s="479"/>
      <c r="ES1008" s="479"/>
      <c r="ET1008" s="479"/>
      <c r="EU1008" s="479"/>
      <c r="EV1008" s="479"/>
      <c r="EW1008" s="479"/>
      <c r="EX1008" s="479"/>
      <c r="EY1008" s="479"/>
      <c r="EZ1008" s="476"/>
      <c r="FA1008" s="446">
        <f t="shared" si="2315"/>
        <v>11</v>
      </c>
      <c r="FB1008" s="417">
        <f t="shared" si="2316"/>
        <v>2021</v>
      </c>
      <c r="FC1008" s="448">
        <f t="shared" si="2328"/>
        <v>44501</v>
      </c>
      <c r="FD1008" s="449">
        <f t="shared" si="2333"/>
        <v>30</v>
      </c>
      <c r="FE1008" s="450"/>
      <c r="FF1008" s="451">
        <f t="shared" si="2335"/>
        <v>0.5672609400324149</v>
      </c>
      <c r="FG1008" s="450"/>
      <c r="FH1008" s="452">
        <f t="shared" si="2317"/>
        <v>1.8530715642811906</v>
      </c>
      <c r="FI1008" s="452">
        <f t="shared" si="2318"/>
        <v>1.4515516149461685</v>
      </c>
      <c r="FJ1008" s="452">
        <f t="shared" si="2319"/>
        <v>1.8239960337134358</v>
      </c>
      <c r="FK1008" s="452">
        <f t="shared" si="2320"/>
        <v>1.4412493802677244</v>
      </c>
      <c r="FL1008" s="452">
        <f t="shared" si="2321"/>
        <v>1.2947686116700201</v>
      </c>
      <c r="FM1008" s="452">
        <f t="shared" si="2322"/>
        <v>1.0846579476861167</v>
      </c>
      <c r="FN1008" s="452">
        <f t="shared" si="2323"/>
        <v>1.5345873786407767</v>
      </c>
      <c r="FO1008" s="452">
        <f t="shared" si="2324"/>
        <v>1.0817152103559871</v>
      </c>
      <c r="FP1008" s="452">
        <f t="shared" si="2325"/>
        <v>1.7565011820330969</v>
      </c>
      <c r="FQ1008" s="452">
        <f t="shared" si="2326"/>
        <v>1.0449172576832151</v>
      </c>
      <c r="FR1008" s="453"/>
      <c r="FS1008" s="446">
        <f t="shared" si="2344"/>
        <v>622440</v>
      </c>
      <c r="FT1008" s="446">
        <f t="shared" si="2344"/>
        <v>4938024</v>
      </c>
      <c r="FU1008" s="446">
        <f t="shared" si="2344"/>
        <v>7427784</v>
      </c>
      <c r="FV1008" s="446">
        <f t="shared" si="2344"/>
        <v>12116832</v>
      </c>
      <c r="FW1008" s="446">
        <f t="shared" si="2344"/>
        <v>2507452</v>
      </c>
      <c r="FX1008" s="446">
        <f t="shared" si="2344"/>
        <v>1869759</v>
      </c>
      <c r="FY1008" s="446">
        <f t="shared" si="2344"/>
        <v>99081920</v>
      </c>
      <c r="FZ1008" s="446">
        <f t="shared" si="2344"/>
        <v>98825616</v>
      </c>
      <c r="GA1008" s="446">
        <f t="shared" si="2344"/>
        <v>5371254</v>
      </c>
      <c r="GB1008" s="446"/>
      <c r="GC1008" s="446"/>
      <c r="GD1008" s="446">
        <f t="shared" si="2342"/>
        <v>113262</v>
      </c>
      <c r="GE1008" s="446">
        <f t="shared" si="2342"/>
        <v>102009</v>
      </c>
      <c r="GF1008" s="446">
        <f t="shared" si="2342"/>
        <v>2296466</v>
      </c>
      <c r="GG1008" s="446">
        <f t="shared" si="2342"/>
        <v>14092813</v>
      </c>
      <c r="GH1008" s="446">
        <f t="shared" si="2342"/>
        <v>3086610</v>
      </c>
      <c r="GI1008" s="446">
        <f t="shared" si="2342"/>
        <v>81796260</v>
      </c>
      <c r="GJ1008" s="446">
        <f t="shared" si="2342"/>
        <v>2407467</v>
      </c>
      <c r="GK1008" s="446">
        <f t="shared" si="2342"/>
        <v>839334</v>
      </c>
      <c r="GL1008" s="446">
        <f t="shared" si="2342"/>
        <v>31074875</v>
      </c>
      <c r="GM1008" s="446">
        <f t="shared" si="2342"/>
        <v>11972940</v>
      </c>
      <c r="GN1008" s="446" t="str">
        <f t="shared" si="2338"/>
        <v>-</v>
      </c>
      <c r="GO1008" s="446">
        <f t="shared" si="2340"/>
        <v>102258</v>
      </c>
      <c r="GP1008" s="446">
        <f t="shared" si="2340"/>
        <v>266000</v>
      </c>
      <c r="GQ1008" s="446">
        <f t="shared" si="2340"/>
        <v>0</v>
      </c>
      <c r="GR1008" s="446"/>
      <c r="GS1008" s="446"/>
      <c r="GT1008" s="446"/>
      <c r="GU1008" s="446"/>
      <c r="GV1008" s="416"/>
      <c r="GW1008" s="402"/>
      <c r="GX1008" s="402"/>
      <c r="GY1008" s="402"/>
      <c r="GZ1008" s="402"/>
      <c r="HA1008" s="402"/>
    </row>
    <row r="1009" spans="1:209" ht="9.75" customHeight="1" x14ac:dyDescent="0.2">
      <c r="A1009" s="417" t="str">
        <f t="shared" si="2343"/>
        <v>2021-22NOVEMBERRX7</v>
      </c>
      <c r="B1009" s="458" t="str">
        <f t="shared" si="2330"/>
        <v>2021-22</v>
      </c>
      <c r="C1009" s="402" t="s">
        <v>647</v>
      </c>
      <c r="D1009" s="402" t="s">
        <v>649</v>
      </c>
      <c r="E1009" s="402" t="s">
        <v>462</v>
      </c>
      <c r="F1009" s="478" t="s">
        <v>449</v>
      </c>
      <c r="G1009" s="478" t="s">
        <v>691</v>
      </c>
      <c r="H1009" s="510">
        <v>147788</v>
      </c>
      <c r="I1009" s="510">
        <v>121328</v>
      </c>
      <c r="J1009" s="510">
        <v>1875805</v>
      </c>
      <c r="K1009" s="510">
        <v>15</v>
      </c>
      <c r="L1009" s="510">
        <v>0</v>
      </c>
      <c r="M1009" s="510">
        <v>48</v>
      </c>
      <c r="N1009" s="510">
        <v>92</v>
      </c>
      <c r="O1009" s="510">
        <v>181</v>
      </c>
      <c r="P1009" s="510">
        <v>258</v>
      </c>
      <c r="Q1009" s="510">
        <v>16151</v>
      </c>
      <c r="R1009" s="510">
        <v>3194</v>
      </c>
      <c r="S1009" s="510">
        <v>91602</v>
      </c>
      <c r="T1009" s="510">
        <v>13577</v>
      </c>
      <c r="U1009" s="510">
        <v>9399</v>
      </c>
      <c r="V1009" s="510">
        <v>50499</v>
      </c>
      <c r="W1009" s="510">
        <v>10208</v>
      </c>
      <c r="X1009" s="510">
        <v>821</v>
      </c>
      <c r="Y1009" s="510">
        <v>7193984</v>
      </c>
      <c r="Z1009" s="510">
        <v>530</v>
      </c>
      <c r="AA1009" s="510">
        <v>895</v>
      </c>
      <c r="AB1009" s="510">
        <v>6495684</v>
      </c>
      <c r="AC1009" s="510">
        <v>691</v>
      </c>
      <c r="AD1009" s="510">
        <v>1186</v>
      </c>
      <c r="AE1009" s="510">
        <v>148270367</v>
      </c>
      <c r="AF1009" s="510">
        <v>2936</v>
      </c>
      <c r="AG1009" s="510">
        <v>6331</v>
      </c>
      <c r="AH1009" s="510">
        <v>111156870</v>
      </c>
      <c r="AI1009" s="510">
        <v>10889</v>
      </c>
      <c r="AJ1009" s="510">
        <v>25977</v>
      </c>
      <c r="AK1009" s="510">
        <v>17335168</v>
      </c>
      <c r="AL1009" s="510">
        <v>21115</v>
      </c>
      <c r="AM1009" s="510">
        <v>50334</v>
      </c>
      <c r="AN1009" s="510"/>
      <c r="AO1009" s="510"/>
      <c r="AP1009" s="510"/>
      <c r="AQ1009" s="510"/>
      <c r="AR1009" s="510"/>
      <c r="AS1009" s="510"/>
      <c r="AT1009" s="510">
        <v>8940</v>
      </c>
      <c r="AU1009" s="510">
        <v>522</v>
      </c>
      <c r="AV1009" s="510">
        <v>5066</v>
      </c>
      <c r="AW1009" s="510">
        <v>431</v>
      </c>
      <c r="AX1009" s="510">
        <v>652</v>
      </c>
      <c r="AY1009" s="510">
        <v>2700</v>
      </c>
      <c r="AZ1009" s="510">
        <v>169</v>
      </c>
      <c r="BA1009" s="510"/>
      <c r="BB1009" s="510"/>
      <c r="BC1009" s="510"/>
      <c r="BD1009" s="510"/>
      <c r="BE1009" s="510"/>
      <c r="BF1009" s="510"/>
      <c r="BG1009" s="510"/>
      <c r="BH1009" s="510"/>
      <c r="BI1009" s="510">
        <v>48437</v>
      </c>
      <c r="BJ1009" s="510">
        <v>6503</v>
      </c>
      <c r="BK1009" s="510">
        <v>27722</v>
      </c>
      <c r="BL1009" s="510">
        <v>82662</v>
      </c>
      <c r="BM1009" s="510">
        <v>26460</v>
      </c>
      <c r="BN1009" s="510">
        <v>20965</v>
      </c>
      <c r="BO1009" s="510">
        <v>18199</v>
      </c>
      <c r="BP1009" s="510">
        <v>14634</v>
      </c>
      <c r="BQ1009" s="510">
        <v>69774</v>
      </c>
      <c r="BR1009" s="510">
        <v>52804</v>
      </c>
      <c r="BS1009" s="510">
        <v>14524</v>
      </c>
      <c r="BT1009" s="510">
        <v>10435</v>
      </c>
      <c r="BU1009" s="510">
        <v>1127</v>
      </c>
      <c r="BV1009" s="510">
        <v>807</v>
      </c>
      <c r="BW1009" s="510">
        <v>76</v>
      </c>
      <c r="BX1009" s="510">
        <v>60197</v>
      </c>
      <c r="BY1009" s="510">
        <v>792</v>
      </c>
      <c r="BZ1009" s="510">
        <v>1173</v>
      </c>
      <c r="CA1009" s="510">
        <v>34</v>
      </c>
      <c r="CB1009" s="510">
        <v>31389</v>
      </c>
      <c r="CC1009" s="510">
        <v>923</v>
      </c>
      <c r="CD1009" s="510">
        <v>1482</v>
      </c>
      <c r="CE1009" s="510">
        <v>13467</v>
      </c>
      <c r="CF1009" s="510">
        <v>7102398</v>
      </c>
      <c r="CG1009" s="510">
        <v>527</v>
      </c>
      <c r="CH1009" s="510">
        <v>893</v>
      </c>
      <c r="CI1009" s="510">
        <v>3855</v>
      </c>
      <c r="CJ1009" s="510">
        <v>12592961</v>
      </c>
      <c r="CK1009" s="510">
        <v>3267</v>
      </c>
      <c r="CL1009" s="510">
        <v>6824</v>
      </c>
      <c r="CM1009" s="510">
        <v>2075</v>
      </c>
      <c r="CN1009" s="510">
        <v>6289184</v>
      </c>
      <c r="CO1009" s="510">
        <v>3031</v>
      </c>
      <c r="CP1009" s="510">
        <v>6511</v>
      </c>
      <c r="CQ1009" s="510">
        <v>44569</v>
      </c>
      <c r="CR1009" s="510">
        <v>129388222</v>
      </c>
      <c r="CS1009" s="510">
        <v>2903</v>
      </c>
      <c r="CT1009" s="510">
        <v>6288</v>
      </c>
      <c r="CU1009" s="510">
        <v>1748</v>
      </c>
      <c r="CV1009" s="510">
        <v>19625064</v>
      </c>
      <c r="CW1009" s="510">
        <v>11227</v>
      </c>
      <c r="CX1009" s="510">
        <v>26560</v>
      </c>
      <c r="CY1009" s="510">
        <v>1269</v>
      </c>
      <c r="CZ1009" s="510">
        <v>16579234</v>
      </c>
      <c r="DA1009" s="510">
        <v>13065</v>
      </c>
      <c r="DB1009" s="510">
        <v>31568</v>
      </c>
      <c r="DC1009" s="510">
        <v>912</v>
      </c>
      <c r="DD1009" s="510">
        <v>19605909</v>
      </c>
      <c r="DE1009" s="510">
        <v>21498</v>
      </c>
      <c r="DF1009" s="510">
        <v>57741</v>
      </c>
      <c r="DG1009" s="510">
        <v>475</v>
      </c>
      <c r="DH1009" s="510">
        <v>12835178</v>
      </c>
      <c r="DI1009" s="510">
        <v>27021</v>
      </c>
      <c r="DJ1009" s="510">
        <v>60147</v>
      </c>
      <c r="DK1009" s="510">
        <v>290</v>
      </c>
      <c r="DL1009" s="510">
        <v>114289</v>
      </c>
      <c r="DM1009" s="510">
        <v>394</v>
      </c>
      <c r="DN1009" s="510">
        <v>693</v>
      </c>
      <c r="DO1009" s="510">
        <v>7287</v>
      </c>
      <c r="DP1009" s="510">
        <v>338248</v>
      </c>
      <c r="DQ1009" s="510">
        <v>46</v>
      </c>
      <c r="DR1009" s="510">
        <v>93</v>
      </c>
      <c r="DS1009" s="510">
        <v>83</v>
      </c>
      <c r="DT1009" s="510">
        <v>230173</v>
      </c>
      <c r="DU1009" s="510">
        <v>2773</v>
      </c>
      <c r="DV1009" s="510">
        <v>5854</v>
      </c>
      <c r="DW1009" s="510">
        <v>56</v>
      </c>
      <c r="DX1009" s="510"/>
      <c r="DY1009" s="510"/>
      <c r="DZ1009" s="510"/>
      <c r="EA1009" s="510"/>
      <c r="EB1009" s="510"/>
      <c r="EC1009" s="510"/>
      <c r="ED1009" s="510"/>
      <c r="EE1009" s="510"/>
      <c r="EF1009" s="510"/>
      <c r="EG1009" s="510" t="s">
        <v>152</v>
      </c>
      <c r="EH1009" s="510" t="s">
        <v>152</v>
      </c>
      <c r="EI1009" s="510">
        <v>0</v>
      </c>
      <c r="EJ1009" s="479"/>
      <c r="EK1009" s="479"/>
      <c r="EL1009" s="479"/>
      <c r="EM1009" s="479"/>
      <c r="EN1009" s="479"/>
      <c r="EO1009" s="479"/>
      <c r="EP1009" s="479"/>
      <c r="EQ1009" s="479"/>
      <c r="ER1009" s="479"/>
      <c r="ES1009" s="479"/>
      <c r="ET1009" s="479"/>
      <c r="EU1009" s="479"/>
      <c r="EV1009" s="479"/>
      <c r="EW1009" s="479"/>
      <c r="EX1009" s="479"/>
      <c r="EY1009" s="479"/>
      <c r="EZ1009" s="476"/>
      <c r="FA1009" s="446">
        <f t="shared" si="2315"/>
        <v>11</v>
      </c>
      <c r="FB1009" s="417">
        <f t="shared" si="2316"/>
        <v>2021</v>
      </c>
      <c r="FC1009" s="448">
        <f t="shared" si="2328"/>
        <v>44501</v>
      </c>
      <c r="FD1009" s="449">
        <f t="shared" si="2333"/>
        <v>30</v>
      </c>
      <c r="FE1009" s="450"/>
      <c r="FF1009" s="451">
        <f t="shared" si="2335"/>
        <v>0.54711314663263011</v>
      </c>
      <c r="FG1009" s="450"/>
      <c r="FH1009" s="452">
        <f t="shared" si="2317"/>
        <v>1.9488841422994772</v>
      </c>
      <c r="FI1009" s="452">
        <f t="shared" si="2318"/>
        <v>1.5441555571923105</v>
      </c>
      <c r="FJ1009" s="452">
        <f t="shared" si="2319"/>
        <v>1.9362698159378657</v>
      </c>
      <c r="FK1009" s="452">
        <f t="shared" si="2320"/>
        <v>1.5569741461857645</v>
      </c>
      <c r="FL1009" s="452">
        <f t="shared" si="2321"/>
        <v>1.3816907265490406</v>
      </c>
      <c r="FM1009" s="452">
        <f t="shared" si="2322"/>
        <v>1.0456444682072912</v>
      </c>
      <c r="FN1009" s="452">
        <f t="shared" si="2323"/>
        <v>1.422805642633229</v>
      </c>
      <c r="FO1009" s="452">
        <f t="shared" si="2324"/>
        <v>1.0222374608150471</v>
      </c>
      <c r="FP1009" s="452">
        <f t="shared" si="2325"/>
        <v>1.3727161997563946</v>
      </c>
      <c r="FQ1009" s="452">
        <f t="shared" si="2326"/>
        <v>0.98294762484774667</v>
      </c>
      <c r="FR1009" s="453"/>
      <c r="FS1009" s="446">
        <f t="shared" si="2344"/>
        <v>0</v>
      </c>
      <c r="FT1009" s="446">
        <f t="shared" si="2344"/>
        <v>5823744</v>
      </c>
      <c r="FU1009" s="446">
        <f t="shared" si="2344"/>
        <v>11162176</v>
      </c>
      <c r="FV1009" s="446">
        <f t="shared" si="2344"/>
        <v>21960368</v>
      </c>
      <c r="FW1009" s="446">
        <f t="shared" si="2344"/>
        <v>12151415</v>
      </c>
      <c r="FX1009" s="446">
        <f t="shared" si="2344"/>
        <v>11147214</v>
      </c>
      <c r="FY1009" s="446">
        <f t="shared" si="2344"/>
        <v>319709169</v>
      </c>
      <c r="FZ1009" s="446">
        <f t="shared" si="2344"/>
        <v>265173216</v>
      </c>
      <c r="GA1009" s="446">
        <f t="shared" si="2344"/>
        <v>41324214</v>
      </c>
      <c r="GB1009" s="446"/>
      <c r="GC1009" s="446"/>
      <c r="GD1009" s="446">
        <f t="shared" ref="GD1009:GM1018" si="2345">IFERROR(HLOOKUP(GD$1,$H$5:$HA$10112,MATCH($A1009,$A$5:$A$10112,0),0)*HLOOKUP(GD$2,$H$5:$HA$10112,MATCH($A1009,$A$5:$A$10112,0),0),"-")</f>
        <v>89148</v>
      </c>
      <c r="GE1009" s="446">
        <f t="shared" si="2345"/>
        <v>50388</v>
      </c>
      <c r="GF1009" s="446">
        <f t="shared" si="2345"/>
        <v>12026031</v>
      </c>
      <c r="GG1009" s="446">
        <f t="shared" si="2345"/>
        <v>26306520</v>
      </c>
      <c r="GH1009" s="446">
        <f t="shared" si="2345"/>
        <v>13510325</v>
      </c>
      <c r="GI1009" s="446">
        <f t="shared" si="2345"/>
        <v>280249872</v>
      </c>
      <c r="GJ1009" s="446">
        <f t="shared" si="2345"/>
        <v>46426880</v>
      </c>
      <c r="GK1009" s="446">
        <f t="shared" si="2345"/>
        <v>40059792</v>
      </c>
      <c r="GL1009" s="446">
        <f t="shared" si="2345"/>
        <v>52659792</v>
      </c>
      <c r="GM1009" s="446">
        <f t="shared" si="2345"/>
        <v>28569825</v>
      </c>
      <c r="GN1009" s="446">
        <f t="shared" si="2338"/>
        <v>485882</v>
      </c>
      <c r="GO1009" s="446">
        <f t="shared" ref="GO1009:GQ1028" si="2346">IFERROR(HLOOKUP(GO$1,$H$5:$HA$10112,MATCH($A1009,$A$5:$A$10112,0),0)*HLOOKUP(GO$2,$H$5:$HA$10112,MATCH($A1009,$A$5:$A$10112,0),0),"-")</f>
        <v>200970</v>
      </c>
      <c r="GP1009" s="446">
        <f t="shared" si="2346"/>
        <v>677691</v>
      </c>
      <c r="GQ1009" s="446">
        <f t="shared" si="2346"/>
        <v>0</v>
      </c>
      <c r="GR1009" s="446"/>
      <c r="GS1009" s="446"/>
      <c r="GT1009" s="446"/>
      <c r="GU1009" s="446"/>
      <c r="GV1009" s="416"/>
      <c r="GW1009" s="402"/>
      <c r="GX1009" s="402"/>
      <c r="GY1009" s="402"/>
      <c r="GZ1009" s="402"/>
      <c r="HA1009" s="402"/>
    </row>
    <row r="1010" spans="1:209" ht="9.75" customHeight="1" x14ac:dyDescent="0.2">
      <c r="A1010" s="493" t="str">
        <f t="shared" si="2343"/>
        <v>2021-22NOVEMBERRYE</v>
      </c>
      <c r="B1010" s="494" t="str">
        <f t="shared" si="2330"/>
        <v>2021-22</v>
      </c>
      <c r="C1010" s="480" t="s">
        <v>647</v>
      </c>
      <c r="D1010" s="480" t="s">
        <v>663</v>
      </c>
      <c r="E1010" s="480" t="s">
        <v>662</v>
      </c>
      <c r="F1010" s="495" t="s">
        <v>456</v>
      </c>
      <c r="G1010" s="495" t="s">
        <v>692</v>
      </c>
      <c r="H1010" s="521">
        <v>89024</v>
      </c>
      <c r="I1010" s="521">
        <v>49490</v>
      </c>
      <c r="J1010" s="521">
        <v>2026573</v>
      </c>
      <c r="K1010" s="521">
        <v>41</v>
      </c>
      <c r="L1010" s="521">
        <v>4</v>
      </c>
      <c r="M1010" s="521">
        <v>145</v>
      </c>
      <c r="N1010" s="521">
        <v>221</v>
      </c>
      <c r="O1010" s="521">
        <v>383</v>
      </c>
      <c r="P1010" s="521">
        <v>252</v>
      </c>
      <c r="Q1010" s="521">
        <v>14</v>
      </c>
      <c r="R1010" s="521">
        <v>39</v>
      </c>
      <c r="S1010" s="521">
        <v>53391</v>
      </c>
      <c r="T1010" s="521">
        <v>3868</v>
      </c>
      <c r="U1010" s="521">
        <v>2397</v>
      </c>
      <c r="V1010" s="521">
        <v>26024</v>
      </c>
      <c r="W1010" s="521">
        <v>14073</v>
      </c>
      <c r="X1010" s="521">
        <v>812</v>
      </c>
      <c r="Y1010" s="521">
        <v>1945532</v>
      </c>
      <c r="Z1010" s="521">
        <v>503</v>
      </c>
      <c r="AA1010" s="521">
        <v>926</v>
      </c>
      <c r="AB1010" s="521">
        <v>1540322</v>
      </c>
      <c r="AC1010" s="521">
        <v>643</v>
      </c>
      <c r="AD1010" s="521">
        <v>1183</v>
      </c>
      <c r="AE1010" s="521">
        <v>41833549</v>
      </c>
      <c r="AF1010" s="521">
        <v>1607</v>
      </c>
      <c r="AG1010" s="521">
        <v>3229</v>
      </c>
      <c r="AH1010" s="521">
        <v>92707979</v>
      </c>
      <c r="AI1010" s="521">
        <v>6588</v>
      </c>
      <c r="AJ1010" s="521">
        <v>14622</v>
      </c>
      <c r="AK1010" s="521">
        <v>6458831</v>
      </c>
      <c r="AL1010" s="521">
        <v>7954</v>
      </c>
      <c r="AM1010" s="521">
        <v>18026</v>
      </c>
      <c r="AN1010" s="521"/>
      <c r="AO1010" s="521"/>
      <c r="AP1010" s="521"/>
      <c r="AQ1010" s="521"/>
      <c r="AR1010" s="521"/>
      <c r="AS1010" s="521"/>
      <c r="AT1010" s="521">
        <v>6246</v>
      </c>
      <c r="AU1010" s="521">
        <v>203</v>
      </c>
      <c r="AV1010" s="521">
        <v>720</v>
      </c>
      <c r="AW1010" s="521">
        <v>410</v>
      </c>
      <c r="AX1010" s="521">
        <v>717</v>
      </c>
      <c r="AY1010" s="521">
        <v>4606</v>
      </c>
      <c r="AZ1010" s="521">
        <v>344</v>
      </c>
      <c r="BA1010" s="521"/>
      <c r="BB1010" s="521"/>
      <c r="BC1010" s="521"/>
      <c r="BD1010" s="521"/>
      <c r="BE1010" s="521"/>
      <c r="BF1010" s="521"/>
      <c r="BG1010" s="521"/>
      <c r="BH1010" s="521"/>
      <c r="BI1010" s="521">
        <v>26607</v>
      </c>
      <c r="BJ1010" s="521">
        <v>2308</v>
      </c>
      <c r="BK1010" s="521">
        <v>18230</v>
      </c>
      <c r="BL1010" s="521">
        <v>47145</v>
      </c>
      <c r="BM1010" s="521">
        <v>7098</v>
      </c>
      <c r="BN1010" s="521">
        <v>5475</v>
      </c>
      <c r="BO1010" s="521">
        <v>4350</v>
      </c>
      <c r="BP1010" s="521">
        <v>3405</v>
      </c>
      <c r="BQ1010" s="521">
        <v>34334</v>
      </c>
      <c r="BR1010" s="521">
        <v>27527</v>
      </c>
      <c r="BS1010" s="521">
        <v>21312</v>
      </c>
      <c r="BT1010" s="521">
        <v>15435</v>
      </c>
      <c r="BU1010" s="521">
        <v>1310</v>
      </c>
      <c r="BV1010" s="521">
        <v>917</v>
      </c>
      <c r="BW1010" s="521">
        <v>36</v>
      </c>
      <c r="BX1010" s="521">
        <v>23354</v>
      </c>
      <c r="BY1010" s="521">
        <v>649</v>
      </c>
      <c r="BZ1010" s="521">
        <v>1271</v>
      </c>
      <c r="CA1010" s="521">
        <v>38</v>
      </c>
      <c r="CB1010" s="521">
        <v>17333</v>
      </c>
      <c r="CC1010" s="521">
        <v>456</v>
      </c>
      <c r="CD1010" s="521">
        <v>962</v>
      </c>
      <c r="CE1010" s="521">
        <v>3794</v>
      </c>
      <c r="CF1010" s="521">
        <v>1904845</v>
      </c>
      <c r="CG1010" s="521">
        <v>502</v>
      </c>
      <c r="CH1010" s="521">
        <v>924</v>
      </c>
      <c r="CI1010" s="521">
        <v>2128</v>
      </c>
      <c r="CJ1010" s="521">
        <v>3274979</v>
      </c>
      <c r="CK1010" s="521">
        <v>1539</v>
      </c>
      <c r="CL1010" s="521">
        <v>2967</v>
      </c>
      <c r="CM1010" s="521">
        <v>503</v>
      </c>
      <c r="CN1010" s="521">
        <v>732793</v>
      </c>
      <c r="CO1010" s="521">
        <v>1457</v>
      </c>
      <c r="CP1010" s="521">
        <v>2870</v>
      </c>
      <c r="CQ1010" s="521">
        <v>23393</v>
      </c>
      <c r="CR1010" s="521">
        <v>37825777</v>
      </c>
      <c r="CS1010" s="521">
        <v>1617</v>
      </c>
      <c r="CT1010" s="521">
        <v>3265</v>
      </c>
      <c r="CU1010" s="521">
        <v>2015</v>
      </c>
      <c r="CV1010" s="521">
        <v>10676766</v>
      </c>
      <c r="CW1010" s="521">
        <v>5299</v>
      </c>
      <c r="CX1010" s="521">
        <v>9738</v>
      </c>
      <c r="CY1010" s="521">
        <v>649</v>
      </c>
      <c r="CZ1010" s="521">
        <v>2982088</v>
      </c>
      <c r="DA1010" s="521">
        <v>4595</v>
      </c>
      <c r="DB1010" s="521">
        <v>9169</v>
      </c>
      <c r="DC1010" s="521">
        <v>205</v>
      </c>
      <c r="DD1010" s="521">
        <v>2472482</v>
      </c>
      <c r="DE1010" s="521">
        <v>12061</v>
      </c>
      <c r="DF1010" s="521">
        <v>20456</v>
      </c>
      <c r="DG1010" s="521">
        <v>63</v>
      </c>
      <c r="DH1010" s="521">
        <v>546285</v>
      </c>
      <c r="DI1010" s="521">
        <v>8671</v>
      </c>
      <c r="DJ1010" s="521">
        <v>17809</v>
      </c>
      <c r="DK1010" s="521">
        <v>231</v>
      </c>
      <c r="DL1010" s="521">
        <v>77577</v>
      </c>
      <c r="DM1010" s="521">
        <v>336</v>
      </c>
      <c r="DN1010" s="521">
        <v>609</v>
      </c>
      <c r="DO1010" s="521">
        <v>3032</v>
      </c>
      <c r="DP1010" s="521">
        <v>235064</v>
      </c>
      <c r="DQ1010" s="521">
        <v>78</v>
      </c>
      <c r="DR1010" s="521">
        <v>185</v>
      </c>
      <c r="DS1010" s="521">
        <v>60</v>
      </c>
      <c r="DT1010" s="521">
        <v>147570</v>
      </c>
      <c r="DU1010" s="521">
        <v>2460</v>
      </c>
      <c r="DV1010" s="521">
        <v>4880</v>
      </c>
      <c r="DW1010" s="521">
        <v>55</v>
      </c>
      <c r="DX1010" s="521"/>
      <c r="DY1010" s="521"/>
      <c r="DZ1010" s="521"/>
      <c r="EA1010" s="521"/>
      <c r="EB1010" s="521"/>
      <c r="EC1010" s="521"/>
      <c r="ED1010" s="521"/>
      <c r="EE1010" s="521"/>
      <c r="EF1010" s="521"/>
      <c r="EG1010" s="521" t="s">
        <v>152</v>
      </c>
      <c r="EH1010" s="521" t="s">
        <v>152</v>
      </c>
      <c r="EI1010" s="521">
        <v>14</v>
      </c>
      <c r="EJ1010" s="496"/>
      <c r="EK1010" s="496"/>
      <c r="EL1010" s="496"/>
      <c r="EM1010" s="496"/>
      <c r="EN1010" s="496"/>
      <c r="EO1010" s="496"/>
      <c r="EP1010" s="496"/>
      <c r="EQ1010" s="496"/>
      <c r="ER1010" s="496"/>
      <c r="ES1010" s="496"/>
      <c r="ET1010" s="496"/>
      <c r="EU1010" s="496"/>
      <c r="EV1010" s="496"/>
      <c r="EW1010" s="496"/>
      <c r="EX1010" s="496"/>
      <c r="EY1010" s="496"/>
      <c r="EZ1010" s="497"/>
      <c r="FA1010" s="482">
        <f t="shared" si="2315"/>
        <v>11</v>
      </c>
      <c r="FB1010" s="493">
        <f t="shared" si="2316"/>
        <v>2021</v>
      </c>
      <c r="FC1010" s="498">
        <f t="shared" si="2328"/>
        <v>44501</v>
      </c>
      <c r="FD1010" s="499">
        <f t="shared" si="2333"/>
        <v>30</v>
      </c>
      <c r="FE1010" s="500"/>
      <c r="FF1010" s="515">
        <f t="shared" si="2335"/>
        <v>0.83849557522123896</v>
      </c>
      <c r="FG1010" s="500"/>
      <c r="FH1010" s="481">
        <f t="shared" si="2317"/>
        <v>1.8350568769389866</v>
      </c>
      <c r="FI1010" s="481">
        <f t="shared" si="2318"/>
        <v>1.4154601861427094</v>
      </c>
      <c r="FJ1010" s="481">
        <f t="shared" si="2319"/>
        <v>1.8147684605757197</v>
      </c>
      <c r="FK1010" s="481">
        <f t="shared" si="2320"/>
        <v>1.4205256570713392</v>
      </c>
      <c r="FL1010" s="481">
        <f t="shared" si="2321"/>
        <v>1.3193206271134337</v>
      </c>
      <c r="FM1010" s="481">
        <f t="shared" si="2322"/>
        <v>1.05775438057178</v>
      </c>
      <c r="FN1010" s="481">
        <f t="shared" si="2323"/>
        <v>1.5143892560221701</v>
      </c>
      <c r="FO1010" s="481">
        <f t="shared" si="2324"/>
        <v>1.0967810701342997</v>
      </c>
      <c r="FP1010" s="481">
        <f t="shared" si="2325"/>
        <v>1.6133004926108374</v>
      </c>
      <c r="FQ1010" s="481">
        <f t="shared" si="2326"/>
        <v>1.1293103448275863</v>
      </c>
      <c r="FR1010" s="501"/>
      <c r="FS1010" s="482">
        <f t="shared" si="2344"/>
        <v>197960</v>
      </c>
      <c r="FT1010" s="482">
        <f t="shared" si="2344"/>
        <v>7176050</v>
      </c>
      <c r="FU1010" s="482">
        <f t="shared" si="2344"/>
        <v>10937290</v>
      </c>
      <c r="FV1010" s="482">
        <f t="shared" si="2344"/>
        <v>18954670</v>
      </c>
      <c r="FW1010" s="482">
        <f t="shared" si="2344"/>
        <v>3581768</v>
      </c>
      <c r="FX1010" s="482">
        <f t="shared" si="2344"/>
        <v>2835651</v>
      </c>
      <c r="FY1010" s="482">
        <f t="shared" si="2344"/>
        <v>84031496</v>
      </c>
      <c r="FZ1010" s="482">
        <f t="shared" si="2344"/>
        <v>205775406</v>
      </c>
      <c r="GA1010" s="482">
        <f t="shared" si="2344"/>
        <v>14637112</v>
      </c>
      <c r="GB1010" s="482"/>
      <c r="GC1010" s="482"/>
      <c r="GD1010" s="482">
        <f t="shared" si="2345"/>
        <v>45756</v>
      </c>
      <c r="GE1010" s="482">
        <f t="shared" si="2345"/>
        <v>36556</v>
      </c>
      <c r="GF1010" s="482">
        <f t="shared" si="2345"/>
        <v>3505656</v>
      </c>
      <c r="GG1010" s="482">
        <f t="shared" si="2345"/>
        <v>6313776</v>
      </c>
      <c r="GH1010" s="482">
        <f t="shared" si="2345"/>
        <v>1443610</v>
      </c>
      <c r="GI1010" s="482">
        <f t="shared" si="2345"/>
        <v>76378145</v>
      </c>
      <c r="GJ1010" s="482">
        <f t="shared" si="2345"/>
        <v>19622070</v>
      </c>
      <c r="GK1010" s="482">
        <f t="shared" si="2345"/>
        <v>5950681</v>
      </c>
      <c r="GL1010" s="482">
        <f t="shared" si="2345"/>
        <v>4193480</v>
      </c>
      <c r="GM1010" s="482">
        <f t="shared" si="2345"/>
        <v>1121967</v>
      </c>
      <c r="GN1010" s="482">
        <f t="shared" si="2338"/>
        <v>292800</v>
      </c>
      <c r="GO1010" s="482">
        <f t="shared" si="2346"/>
        <v>140679</v>
      </c>
      <c r="GP1010" s="482">
        <f t="shared" si="2346"/>
        <v>560920</v>
      </c>
      <c r="GQ1010" s="482">
        <f t="shared" si="2346"/>
        <v>0</v>
      </c>
      <c r="GR1010" s="482"/>
      <c r="GS1010" s="482"/>
      <c r="GT1010" s="482"/>
      <c r="GU1010" s="482"/>
      <c r="GV1010" s="502"/>
      <c r="GW1010" s="402"/>
      <c r="GX1010" s="402"/>
      <c r="GY1010" s="402"/>
      <c r="GZ1010" s="402"/>
      <c r="HA1010" s="402"/>
    </row>
    <row r="1011" spans="1:209" ht="9.75" customHeight="1" x14ac:dyDescent="0.2">
      <c r="A1011" s="417" t="str">
        <f t="shared" si="2343"/>
        <v>2021-22NOVEMBERRYD</v>
      </c>
      <c r="B1011" s="458" t="str">
        <f t="shared" si="2330"/>
        <v>2021-22</v>
      </c>
      <c r="C1011" s="402" t="s">
        <v>647</v>
      </c>
      <c r="D1011" s="402" t="s">
        <v>663</v>
      </c>
      <c r="E1011" s="402" t="s">
        <v>662</v>
      </c>
      <c r="F1011" s="478" t="s">
        <v>455</v>
      </c>
      <c r="G1011" s="478" t="s">
        <v>693</v>
      </c>
      <c r="H1011" s="510">
        <v>92929</v>
      </c>
      <c r="I1011" s="510">
        <v>76122</v>
      </c>
      <c r="J1011" s="510">
        <v>1833973</v>
      </c>
      <c r="K1011" s="510">
        <v>24</v>
      </c>
      <c r="L1011" s="510">
        <v>1</v>
      </c>
      <c r="M1011" s="510">
        <v>90</v>
      </c>
      <c r="N1011" s="510">
        <v>155</v>
      </c>
      <c r="O1011" s="510">
        <v>276</v>
      </c>
      <c r="P1011" s="510">
        <v>255</v>
      </c>
      <c r="Q1011" s="510">
        <v>22</v>
      </c>
      <c r="R1011" s="510">
        <v>42</v>
      </c>
      <c r="S1011" s="510">
        <v>62497</v>
      </c>
      <c r="T1011" s="510">
        <v>4884</v>
      </c>
      <c r="U1011" s="510">
        <v>3137</v>
      </c>
      <c r="V1011" s="510">
        <v>34267</v>
      </c>
      <c r="W1011" s="510">
        <v>14555</v>
      </c>
      <c r="X1011" s="510">
        <v>295</v>
      </c>
      <c r="Y1011" s="510">
        <v>2686793</v>
      </c>
      <c r="Z1011" s="510">
        <v>550</v>
      </c>
      <c r="AA1011" s="510">
        <v>984</v>
      </c>
      <c r="AB1011" s="510">
        <v>2088643</v>
      </c>
      <c r="AC1011" s="510">
        <v>666</v>
      </c>
      <c r="AD1011" s="510">
        <v>1198</v>
      </c>
      <c r="AE1011" s="510">
        <v>69004448</v>
      </c>
      <c r="AF1011" s="510">
        <v>2014</v>
      </c>
      <c r="AG1011" s="510">
        <v>4099</v>
      </c>
      <c r="AH1011" s="510">
        <v>142262313</v>
      </c>
      <c r="AI1011" s="510">
        <v>9774</v>
      </c>
      <c r="AJ1011" s="510">
        <v>22433</v>
      </c>
      <c r="AK1011" s="510">
        <v>4503926</v>
      </c>
      <c r="AL1011" s="510">
        <v>15268</v>
      </c>
      <c r="AM1011" s="510">
        <v>34879</v>
      </c>
      <c r="AN1011" s="510"/>
      <c r="AO1011" s="510"/>
      <c r="AP1011" s="510"/>
      <c r="AQ1011" s="510"/>
      <c r="AR1011" s="510"/>
      <c r="AS1011" s="510"/>
      <c r="AT1011" s="510">
        <v>6232</v>
      </c>
      <c r="AU1011" s="510">
        <v>241</v>
      </c>
      <c r="AV1011" s="510">
        <v>1269</v>
      </c>
      <c r="AW1011" s="510">
        <v>1573</v>
      </c>
      <c r="AX1011" s="510">
        <v>511</v>
      </c>
      <c r="AY1011" s="510">
        <v>4211</v>
      </c>
      <c r="AZ1011" s="510">
        <v>1300</v>
      </c>
      <c r="BA1011" s="510"/>
      <c r="BB1011" s="510"/>
      <c r="BC1011" s="510"/>
      <c r="BD1011" s="510"/>
      <c r="BE1011" s="510"/>
      <c r="BF1011" s="510"/>
      <c r="BG1011" s="510"/>
      <c r="BH1011" s="510"/>
      <c r="BI1011" s="510">
        <v>35150</v>
      </c>
      <c r="BJ1011" s="510">
        <v>1627</v>
      </c>
      <c r="BK1011" s="510">
        <v>19488</v>
      </c>
      <c r="BL1011" s="510">
        <v>56265</v>
      </c>
      <c r="BM1011" s="510">
        <v>9908</v>
      </c>
      <c r="BN1011" s="510">
        <v>7360</v>
      </c>
      <c r="BO1011" s="510">
        <v>6219</v>
      </c>
      <c r="BP1011" s="510">
        <v>4697</v>
      </c>
      <c r="BQ1011" s="510">
        <v>47452</v>
      </c>
      <c r="BR1011" s="510">
        <v>36099</v>
      </c>
      <c r="BS1011" s="510">
        <v>27953</v>
      </c>
      <c r="BT1011" s="510">
        <v>15388</v>
      </c>
      <c r="BU1011" s="510">
        <v>581</v>
      </c>
      <c r="BV1011" s="510">
        <v>323</v>
      </c>
      <c r="BW1011" s="510">
        <v>85</v>
      </c>
      <c r="BX1011" s="510">
        <v>54812</v>
      </c>
      <c r="BY1011" s="510">
        <v>645</v>
      </c>
      <c r="BZ1011" s="510">
        <v>1159</v>
      </c>
      <c r="CA1011" s="510">
        <v>73</v>
      </c>
      <c r="CB1011" s="510">
        <v>47782</v>
      </c>
      <c r="CC1011" s="510">
        <v>655</v>
      </c>
      <c r="CD1011" s="510">
        <v>1259</v>
      </c>
      <c r="CE1011" s="510">
        <v>4726</v>
      </c>
      <c r="CF1011" s="510">
        <v>2584199</v>
      </c>
      <c r="CG1011" s="510">
        <v>547</v>
      </c>
      <c r="CH1011" s="510">
        <v>974</v>
      </c>
      <c r="CI1011" s="510">
        <v>2288</v>
      </c>
      <c r="CJ1011" s="510">
        <v>4112542</v>
      </c>
      <c r="CK1011" s="510">
        <v>1797</v>
      </c>
      <c r="CL1011" s="510">
        <v>3574</v>
      </c>
      <c r="CM1011" s="510">
        <v>1037</v>
      </c>
      <c r="CN1011" s="510">
        <v>2011288</v>
      </c>
      <c r="CO1011" s="510">
        <v>1940</v>
      </c>
      <c r="CP1011" s="510">
        <v>3930</v>
      </c>
      <c r="CQ1011" s="510">
        <v>30942</v>
      </c>
      <c r="CR1011" s="510">
        <v>62880618</v>
      </c>
      <c r="CS1011" s="510">
        <v>2032</v>
      </c>
      <c r="CT1011" s="510">
        <v>4142</v>
      </c>
      <c r="CU1011" s="510">
        <v>915</v>
      </c>
      <c r="CV1011" s="510">
        <v>10541409</v>
      </c>
      <c r="CW1011" s="510">
        <v>11521</v>
      </c>
      <c r="CX1011" s="510">
        <v>25265</v>
      </c>
      <c r="CY1011" s="510">
        <v>488</v>
      </c>
      <c r="CZ1011" s="510">
        <v>6481036</v>
      </c>
      <c r="DA1011" s="510">
        <v>13281</v>
      </c>
      <c r="DB1011" s="510">
        <v>30457</v>
      </c>
      <c r="DC1011" s="510">
        <v>846</v>
      </c>
      <c r="DD1011" s="510">
        <v>12152366</v>
      </c>
      <c r="DE1011" s="510">
        <v>14364</v>
      </c>
      <c r="DF1011" s="510">
        <v>32750</v>
      </c>
      <c r="DG1011" s="510">
        <v>93</v>
      </c>
      <c r="DH1011" s="510">
        <v>1532138</v>
      </c>
      <c r="DI1011" s="510">
        <v>16475</v>
      </c>
      <c r="DJ1011" s="510">
        <v>34502</v>
      </c>
      <c r="DK1011" s="510">
        <v>8</v>
      </c>
      <c r="DL1011" s="510">
        <v>3376</v>
      </c>
      <c r="DM1011" s="510">
        <v>422</v>
      </c>
      <c r="DN1011" s="510">
        <v>711</v>
      </c>
      <c r="DO1011" s="510">
        <v>3320</v>
      </c>
      <c r="DP1011" s="510">
        <v>223407</v>
      </c>
      <c r="DQ1011" s="510">
        <v>67</v>
      </c>
      <c r="DR1011" s="510">
        <v>101</v>
      </c>
      <c r="DS1011" s="510">
        <v>89</v>
      </c>
      <c r="DT1011" s="510">
        <v>167388</v>
      </c>
      <c r="DU1011" s="510">
        <v>1881</v>
      </c>
      <c r="DV1011" s="510">
        <v>4139</v>
      </c>
      <c r="DW1011" s="510">
        <v>83</v>
      </c>
      <c r="DX1011" s="510"/>
      <c r="DY1011" s="510"/>
      <c r="DZ1011" s="510"/>
      <c r="EA1011" s="510"/>
      <c r="EB1011" s="510"/>
      <c r="EC1011" s="510"/>
      <c r="ED1011" s="510"/>
      <c r="EE1011" s="510"/>
      <c r="EF1011" s="510"/>
      <c r="EG1011" s="510" t="s">
        <v>152</v>
      </c>
      <c r="EH1011" s="510" t="s">
        <v>152</v>
      </c>
      <c r="EI1011" s="510">
        <v>1</v>
      </c>
      <c r="EJ1011" s="479"/>
      <c r="EK1011" s="479"/>
      <c r="EL1011" s="479"/>
      <c r="EM1011" s="479"/>
      <c r="EN1011" s="479"/>
      <c r="EO1011" s="479"/>
      <c r="EP1011" s="479"/>
      <c r="EQ1011" s="479"/>
      <c r="ER1011" s="479"/>
      <c r="ES1011" s="479"/>
      <c r="ET1011" s="479"/>
      <c r="EU1011" s="479"/>
      <c r="EV1011" s="479"/>
      <c r="EW1011" s="479"/>
      <c r="EX1011" s="479"/>
      <c r="EY1011" s="479"/>
      <c r="EZ1011" s="516"/>
      <c r="FA1011" s="446">
        <f t="shared" si="2315"/>
        <v>11</v>
      </c>
      <c r="FB1011" s="417">
        <f t="shared" si="2316"/>
        <v>2021</v>
      </c>
      <c r="FC1011" s="448">
        <f t="shared" si="2328"/>
        <v>44501</v>
      </c>
      <c r="FD1011" s="449">
        <f t="shared" si="2333"/>
        <v>30</v>
      </c>
      <c r="FE1011" s="450"/>
      <c r="FF1011" s="451">
        <f t="shared" si="2335"/>
        <v>0.71721754158565565</v>
      </c>
      <c r="FG1011" s="450"/>
      <c r="FH1011" s="452">
        <f t="shared" si="2317"/>
        <v>2.0286650286650287</v>
      </c>
      <c r="FI1011" s="452">
        <f t="shared" si="2318"/>
        <v>1.506961506961507</v>
      </c>
      <c r="FJ1011" s="452">
        <f t="shared" si="2319"/>
        <v>1.9824673254701946</v>
      </c>
      <c r="FK1011" s="452">
        <f t="shared" si="2320"/>
        <v>1.4972904048453937</v>
      </c>
      <c r="FL1011" s="452">
        <f t="shared" si="2321"/>
        <v>1.3847725216680771</v>
      </c>
      <c r="FM1011" s="452">
        <f t="shared" si="2322"/>
        <v>1.0534625149560801</v>
      </c>
      <c r="FN1011" s="452">
        <f t="shared" si="2323"/>
        <v>1.9205084163517692</v>
      </c>
      <c r="FO1011" s="452">
        <f t="shared" si="2324"/>
        <v>1.0572311920302302</v>
      </c>
      <c r="FP1011" s="452">
        <f t="shared" si="2325"/>
        <v>1.9694915254237289</v>
      </c>
      <c r="FQ1011" s="452">
        <f t="shared" si="2326"/>
        <v>1.0949152542372882</v>
      </c>
      <c r="FR1011" s="453"/>
      <c r="FS1011" s="446">
        <f t="shared" si="2344"/>
        <v>76122</v>
      </c>
      <c r="FT1011" s="446">
        <f t="shared" si="2344"/>
        <v>6850980</v>
      </c>
      <c r="FU1011" s="446">
        <f t="shared" si="2344"/>
        <v>11798910</v>
      </c>
      <c r="FV1011" s="446">
        <f t="shared" si="2344"/>
        <v>21009672</v>
      </c>
      <c r="FW1011" s="446">
        <f t="shared" si="2344"/>
        <v>4805856</v>
      </c>
      <c r="FX1011" s="446">
        <f t="shared" si="2344"/>
        <v>3758126</v>
      </c>
      <c r="FY1011" s="446">
        <f t="shared" si="2344"/>
        <v>140460433</v>
      </c>
      <c r="FZ1011" s="446">
        <f t="shared" si="2344"/>
        <v>326512315</v>
      </c>
      <c r="GA1011" s="446">
        <f t="shared" si="2344"/>
        <v>10289305</v>
      </c>
      <c r="GB1011" s="446"/>
      <c r="GC1011" s="446"/>
      <c r="GD1011" s="446">
        <f t="shared" si="2345"/>
        <v>98515</v>
      </c>
      <c r="GE1011" s="446">
        <f t="shared" si="2345"/>
        <v>91907</v>
      </c>
      <c r="GF1011" s="446">
        <f t="shared" si="2345"/>
        <v>4603124</v>
      </c>
      <c r="GG1011" s="446">
        <f t="shared" si="2345"/>
        <v>8177312</v>
      </c>
      <c r="GH1011" s="446">
        <f t="shared" si="2345"/>
        <v>4075410</v>
      </c>
      <c r="GI1011" s="446">
        <f t="shared" si="2345"/>
        <v>128161764</v>
      </c>
      <c r="GJ1011" s="446">
        <f t="shared" si="2345"/>
        <v>23117475</v>
      </c>
      <c r="GK1011" s="446">
        <f t="shared" si="2345"/>
        <v>14863016</v>
      </c>
      <c r="GL1011" s="446">
        <f t="shared" si="2345"/>
        <v>27706500</v>
      </c>
      <c r="GM1011" s="446">
        <f t="shared" si="2345"/>
        <v>3208686</v>
      </c>
      <c r="GN1011" s="446">
        <f t="shared" si="2338"/>
        <v>368371</v>
      </c>
      <c r="GO1011" s="446">
        <f t="shared" si="2346"/>
        <v>5688</v>
      </c>
      <c r="GP1011" s="446">
        <f t="shared" si="2346"/>
        <v>335320</v>
      </c>
      <c r="GQ1011" s="446">
        <f t="shared" si="2346"/>
        <v>0</v>
      </c>
      <c r="GR1011" s="446"/>
      <c r="GS1011" s="446"/>
      <c r="GT1011" s="446"/>
      <c r="GU1011" s="446"/>
      <c r="GV1011" s="416"/>
      <c r="GW1011" s="402"/>
      <c r="GX1011" s="402"/>
      <c r="GY1011" s="402"/>
      <c r="GZ1011" s="402"/>
      <c r="HA1011" s="402"/>
    </row>
    <row r="1012" spans="1:209" ht="9.75" customHeight="1" x14ac:dyDescent="0.2">
      <c r="A1012" s="417" t="str">
        <f t="shared" si="2343"/>
        <v>2021-22NOVEMBERRYF</v>
      </c>
      <c r="B1012" s="458" t="str">
        <f t="shared" si="2330"/>
        <v>2021-22</v>
      </c>
      <c r="C1012" s="402" t="s">
        <v>647</v>
      </c>
      <c r="D1012" s="402" t="s">
        <v>667</v>
      </c>
      <c r="E1012" s="402" t="s">
        <v>666</v>
      </c>
      <c r="F1012" s="478" t="s">
        <v>457</v>
      </c>
      <c r="G1012" s="478" t="s">
        <v>694</v>
      </c>
      <c r="H1012" s="510">
        <v>118466</v>
      </c>
      <c r="I1012" s="510">
        <v>96178</v>
      </c>
      <c r="J1012" s="510">
        <v>8480288</v>
      </c>
      <c r="K1012" s="510">
        <v>88</v>
      </c>
      <c r="L1012" s="510">
        <v>45</v>
      </c>
      <c r="M1012" s="510">
        <v>247</v>
      </c>
      <c r="N1012" s="510">
        <v>300</v>
      </c>
      <c r="O1012" s="510">
        <v>426</v>
      </c>
      <c r="P1012" s="510">
        <v>328</v>
      </c>
      <c r="Q1012" s="510">
        <v>0</v>
      </c>
      <c r="R1012" s="510">
        <v>311</v>
      </c>
      <c r="S1012" s="510">
        <v>70380</v>
      </c>
      <c r="T1012" s="510">
        <v>8232</v>
      </c>
      <c r="U1012" s="510">
        <v>4997</v>
      </c>
      <c r="V1012" s="510">
        <v>43100</v>
      </c>
      <c r="W1012" s="510">
        <v>9721</v>
      </c>
      <c r="X1012" s="510">
        <v>119</v>
      </c>
      <c r="Y1012" s="510">
        <v>5453293</v>
      </c>
      <c r="Z1012" s="510">
        <v>662</v>
      </c>
      <c r="AA1012" s="510">
        <v>1212</v>
      </c>
      <c r="AB1012" s="510">
        <v>3688319</v>
      </c>
      <c r="AC1012" s="510">
        <v>738</v>
      </c>
      <c r="AD1012" s="510">
        <v>1364</v>
      </c>
      <c r="AE1012" s="510">
        <v>190482638</v>
      </c>
      <c r="AF1012" s="510">
        <v>4420</v>
      </c>
      <c r="AG1012" s="510">
        <v>9808</v>
      </c>
      <c r="AH1012" s="510">
        <v>120631265</v>
      </c>
      <c r="AI1012" s="510">
        <v>12409</v>
      </c>
      <c r="AJ1012" s="510">
        <v>32635</v>
      </c>
      <c r="AK1012" s="510">
        <v>1644917</v>
      </c>
      <c r="AL1012" s="510">
        <v>13823</v>
      </c>
      <c r="AM1012" s="510">
        <v>36858</v>
      </c>
      <c r="AN1012" s="510"/>
      <c r="AO1012" s="510"/>
      <c r="AP1012" s="510"/>
      <c r="AQ1012" s="510"/>
      <c r="AR1012" s="510"/>
      <c r="AS1012" s="510"/>
      <c r="AT1012" s="510">
        <v>7142</v>
      </c>
      <c r="AU1012" s="510">
        <v>1033</v>
      </c>
      <c r="AV1012" s="510">
        <v>2911</v>
      </c>
      <c r="AW1012" s="510">
        <v>2740</v>
      </c>
      <c r="AX1012" s="510">
        <v>526</v>
      </c>
      <c r="AY1012" s="510">
        <v>2672</v>
      </c>
      <c r="AZ1012" s="510">
        <v>0</v>
      </c>
      <c r="BA1012" s="510"/>
      <c r="BB1012" s="510"/>
      <c r="BC1012" s="510"/>
      <c r="BD1012" s="510"/>
      <c r="BE1012" s="510"/>
      <c r="BF1012" s="510"/>
      <c r="BG1012" s="510"/>
      <c r="BH1012" s="510"/>
      <c r="BI1012" s="510">
        <v>33989</v>
      </c>
      <c r="BJ1012" s="510">
        <v>2649</v>
      </c>
      <c r="BK1012" s="510">
        <v>26600</v>
      </c>
      <c r="BL1012" s="510">
        <v>63238</v>
      </c>
      <c r="BM1012" s="510">
        <v>16131</v>
      </c>
      <c r="BN1012" s="510">
        <v>11798</v>
      </c>
      <c r="BO1012" s="510">
        <v>9791</v>
      </c>
      <c r="BP1012" s="510">
        <v>7151</v>
      </c>
      <c r="BQ1012" s="510">
        <v>58182</v>
      </c>
      <c r="BR1012" s="510">
        <v>45818</v>
      </c>
      <c r="BS1012" s="510">
        <v>15294</v>
      </c>
      <c r="BT1012" s="510">
        <v>10423</v>
      </c>
      <c r="BU1012" s="510">
        <v>164</v>
      </c>
      <c r="BV1012" s="510">
        <v>126</v>
      </c>
      <c r="BW1012" s="510">
        <v>48</v>
      </c>
      <c r="BX1012" s="510">
        <v>40723</v>
      </c>
      <c r="BY1012" s="510">
        <v>848</v>
      </c>
      <c r="BZ1012" s="510">
        <v>1340</v>
      </c>
      <c r="CA1012" s="510">
        <v>36</v>
      </c>
      <c r="CB1012" s="510">
        <v>18170</v>
      </c>
      <c r="CC1012" s="510">
        <v>505</v>
      </c>
      <c r="CD1012" s="510">
        <v>878</v>
      </c>
      <c r="CE1012" s="510">
        <v>8148</v>
      </c>
      <c r="CF1012" s="510">
        <v>5394400</v>
      </c>
      <c r="CG1012" s="510">
        <v>662</v>
      </c>
      <c r="CH1012" s="510">
        <v>1212</v>
      </c>
      <c r="CI1012" s="510">
        <v>2245</v>
      </c>
      <c r="CJ1012" s="510">
        <v>10274658</v>
      </c>
      <c r="CK1012" s="510">
        <v>4577</v>
      </c>
      <c r="CL1012" s="510">
        <v>9399</v>
      </c>
      <c r="CM1012" s="510">
        <v>764</v>
      </c>
      <c r="CN1012" s="510">
        <v>3329359</v>
      </c>
      <c r="CO1012" s="510">
        <v>4358</v>
      </c>
      <c r="CP1012" s="510">
        <v>9681</v>
      </c>
      <c r="CQ1012" s="510">
        <v>40091</v>
      </c>
      <c r="CR1012" s="510">
        <v>176878621</v>
      </c>
      <c r="CS1012" s="510">
        <v>4412</v>
      </c>
      <c r="CT1012" s="510">
        <v>9824</v>
      </c>
      <c r="CU1012" s="510">
        <v>956</v>
      </c>
      <c r="CV1012" s="510">
        <v>11344234</v>
      </c>
      <c r="CW1012" s="510">
        <v>11866</v>
      </c>
      <c r="CX1012" s="510">
        <v>27991</v>
      </c>
      <c r="CY1012" s="510">
        <v>173</v>
      </c>
      <c r="CZ1012" s="510">
        <v>2240364</v>
      </c>
      <c r="DA1012" s="510">
        <v>12950</v>
      </c>
      <c r="DB1012" s="510">
        <v>34541</v>
      </c>
      <c r="DC1012" s="510">
        <v>599</v>
      </c>
      <c r="DD1012" s="510">
        <v>6437364</v>
      </c>
      <c r="DE1012" s="510">
        <v>10747</v>
      </c>
      <c r="DF1012" s="510">
        <v>23228</v>
      </c>
      <c r="DG1012" s="510">
        <v>28</v>
      </c>
      <c r="DH1012" s="510">
        <v>301381</v>
      </c>
      <c r="DI1012" s="510">
        <v>10764</v>
      </c>
      <c r="DJ1012" s="510">
        <v>23647</v>
      </c>
      <c r="DK1012" s="510">
        <v>800</v>
      </c>
      <c r="DL1012" s="510">
        <v>346183</v>
      </c>
      <c r="DM1012" s="510">
        <v>433</v>
      </c>
      <c r="DN1012" s="510">
        <v>753</v>
      </c>
      <c r="DO1012" s="510">
        <v>4690</v>
      </c>
      <c r="DP1012" s="510">
        <v>508758</v>
      </c>
      <c r="DQ1012" s="510">
        <v>108</v>
      </c>
      <c r="DR1012" s="510">
        <v>262</v>
      </c>
      <c r="DS1012" s="510">
        <v>64</v>
      </c>
      <c r="DT1012" s="510">
        <v>196528</v>
      </c>
      <c r="DU1012" s="510">
        <v>3071</v>
      </c>
      <c r="DV1012" s="510">
        <v>6364</v>
      </c>
      <c r="DW1012" s="510">
        <v>50</v>
      </c>
      <c r="DX1012" s="510"/>
      <c r="DY1012" s="510"/>
      <c r="DZ1012" s="510"/>
      <c r="EA1012" s="510"/>
      <c r="EB1012" s="510"/>
      <c r="EC1012" s="510"/>
      <c r="ED1012" s="510"/>
      <c r="EE1012" s="510"/>
      <c r="EF1012" s="510"/>
      <c r="EG1012" s="510" t="s">
        <v>152</v>
      </c>
      <c r="EH1012" s="510" t="s">
        <v>152</v>
      </c>
      <c r="EI1012" s="510">
        <v>0</v>
      </c>
      <c r="EJ1012" s="479"/>
      <c r="EK1012" s="479"/>
      <c r="EL1012" s="479"/>
      <c r="EM1012" s="479"/>
      <c r="EN1012" s="479"/>
      <c r="EO1012" s="479"/>
      <c r="EP1012" s="479"/>
      <c r="EQ1012" s="479"/>
      <c r="ER1012" s="479"/>
      <c r="ES1012" s="479"/>
      <c r="ET1012" s="479"/>
      <c r="EU1012" s="479"/>
      <c r="EV1012" s="479"/>
      <c r="EW1012" s="479"/>
      <c r="EX1012" s="479"/>
      <c r="EY1012" s="479"/>
      <c r="EZ1012" s="476"/>
      <c r="FA1012" s="446">
        <f t="shared" si="2315"/>
        <v>11</v>
      </c>
      <c r="FB1012" s="417">
        <f t="shared" si="2316"/>
        <v>2021</v>
      </c>
      <c r="FC1012" s="448">
        <f t="shared" si="2328"/>
        <v>44501</v>
      </c>
      <c r="FD1012" s="449">
        <f t="shared" si="2333"/>
        <v>30</v>
      </c>
      <c r="FE1012" s="450"/>
      <c r="FF1012" s="451">
        <f t="shared" si="2335"/>
        <v>0.59337044534412953</v>
      </c>
      <c r="FG1012" s="450"/>
      <c r="FH1012" s="452">
        <f t="shared" si="2317"/>
        <v>1.9595481049562682</v>
      </c>
      <c r="FI1012" s="452">
        <f t="shared" si="2318"/>
        <v>1.4331875607385811</v>
      </c>
      <c r="FJ1012" s="452">
        <f t="shared" si="2319"/>
        <v>1.959375625375225</v>
      </c>
      <c r="FK1012" s="452">
        <f t="shared" si="2320"/>
        <v>1.4310586351811088</v>
      </c>
      <c r="FL1012" s="452">
        <f t="shared" si="2321"/>
        <v>1.3499303944315546</v>
      </c>
      <c r="FM1012" s="452">
        <f t="shared" si="2322"/>
        <v>1.063062645011601</v>
      </c>
      <c r="FN1012" s="452">
        <f t="shared" si="2323"/>
        <v>1.5732949285052977</v>
      </c>
      <c r="FO1012" s="452">
        <f t="shared" si="2324"/>
        <v>1.0722147927167986</v>
      </c>
      <c r="FP1012" s="452">
        <f t="shared" si="2325"/>
        <v>1.3781512605042017</v>
      </c>
      <c r="FQ1012" s="452">
        <f t="shared" si="2326"/>
        <v>1.0588235294117647</v>
      </c>
      <c r="FR1012" s="453"/>
      <c r="FS1012" s="446">
        <f t="shared" si="2344"/>
        <v>4328010</v>
      </c>
      <c r="FT1012" s="446">
        <f t="shared" si="2344"/>
        <v>23755966</v>
      </c>
      <c r="FU1012" s="446">
        <f t="shared" si="2344"/>
        <v>28853400</v>
      </c>
      <c r="FV1012" s="446">
        <f t="shared" si="2344"/>
        <v>40971828</v>
      </c>
      <c r="FW1012" s="446">
        <f t="shared" si="2344"/>
        <v>9977184</v>
      </c>
      <c r="FX1012" s="446">
        <f t="shared" si="2344"/>
        <v>6815908</v>
      </c>
      <c r="FY1012" s="446">
        <f t="shared" si="2344"/>
        <v>422724800</v>
      </c>
      <c r="FZ1012" s="446">
        <f t="shared" si="2344"/>
        <v>317244835</v>
      </c>
      <c r="GA1012" s="446">
        <f t="shared" si="2344"/>
        <v>4386102</v>
      </c>
      <c r="GB1012" s="446"/>
      <c r="GC1012" s="446"/>
      <c r="GD1012" s="446">
        <f t="shared" si="2345"/>
        <v>64320</v>
      </c>
      <c r="GE1012" s="446">
        <f t="shared" si="2345"/>
        <v>31608</v>
      </c>
      <c r="GF1012" s="446">
        <f t="shared" si="2345"/>
        <v>9875376</v>
      </c>
      <c r="GG1012" s="446">
        <f t="shared" si="2345"/>
        <v>21100755</v>
      </c>
      <c r="GH1012" s="446">
        <f t="shared" si="2345"/>
        <v>7396284</v>
      </c>
      <c r="GI1012" s="446">
        <f t="shared" si="2345"/>
        <v>393853984</v>
      </c>
      <c r="GJ1012" s="446">
        <f t="shared" si="2345"/>
        <v>26759396</v>
      </c>
      <c r="GK1012" s="446">
        <f t="shared" si="2345"/>
        <v>5975593</v>
      </c>
      <c r="GL1012" s="446">
        <f t="shared" si="2345"/>
        <v>13913572</v>
      </c>
      <c r="GM1012" s="446">
        <f t="shared" si="2345"/>
        <v>662116</v>
      </c>
      <c r="GN1012" s="446">
        <f t="shared" si="2338"/>
        <v>407296</v>
      </c>
      <c r="GO1012" s="446">
        <f t="shared" si="2346"/>
        <v>602400</v>
      </c>
      <c r="GP1012" s="446">
        <f t="shared" si="2346"/>
        <v>1228780</v>
      </c>
      <c r="GQ1012" s="446">
        <f t="shared" si="2346"/>
        <v>0</v>
      </c>
      <c r="GR1012" s="446"/>
      <c r="GS1012" s="446"/>
      <c r="GT1012" s="446"/>
      <c r="GU1012" s="446"/>
      <c r="GV1012" s="416"/>
      <c r="GW1012" s="402"/>
      <c r="GX1012" s="402"/>
      <c r="GY1012" s="402"/>
      <c r="GZ1012" s="402"/>
      <c r="HA1012" s="402"/>
    </row>
    <row r="1013" spans="1:209" ht="9.75" customHeight="1" x14ac:dyDescent="0.2">
      <c r="A1013" s="417" t="str">
        <f t="shared" si="2343"/>
        <v>2021-22NOVEMBERRYA</v>
      </c>
      <c r="B1013" s="458" t="str">
        <f t="shared" si="2330"/>
        <v>2021-22</v>
      </c>
      <c r="C1013" s="402" t="s">
        <v>647</v>
      </c>
      <c r="D1013" s="402" t="s">
        <v>653</v>
      </c>
      <c r="E1013" s="402" t="s">
        <v>652</v>
      </c>
      <c r="F1013" s="478" t="s">
        <v>452</v>
      </c>
      <c r="G1013" s="478" t="s">
        <v>697</v>
      </c>
      <c r="H1013" s="510">
        <v>139288</v>
      </c>
      <c r="I1013" s="510">
        <v>109089</v>
      </c>
      <c r="J1013" s="510">
        <v>607761</v>
      </c>
      <c r="K1013" s="510">
        <v>6</v>
      </c>
      <c r="L1013" s="510">
        <v>2</v>
      </c>
      <c r="M1013" s="510">
        <v>16</v>
      </c>
      <c r="N1013" s="510">
        <v>27</v>
      </c>
      <c r="O1013" s="510">
        <v>52</v>
      </c>
      <c r="P1013" s="510">
        <v>49</v>
      </c>
      <c r="Q1013" s="510">
        <v>0</v>
      </c>
      <c r="R1013" s="510">
        <v>185</v>
      </c>
      <c r="S1013" s="510">
        <v>91603</v>
      </c>
      <c r="T1013" s="510">
        <v>9442</v>
      </c>
      <c r="U1013" s="510">
        <v>5906</v>
      </c>
      <c r="V1013" s="510">
        <v>49406</v>
      </c>
      <c r="W1013" s="510">
        <v>13381</v>
      </c>
      <c r="X1013" s="510">
        <v>613</v>
      </c>
      <c r="Y1013" s="510">
        <v>4651288</v>
      </c>
      <c r="Z1013" s="510">
        <v>493</v>
      </c>
      <c r="AA1013" s="510">
        <v>866</v>
      </c>
      <c r="AB1013" s="510">
        <v>3329722</v>
      </c>
      <c r="AC1013" s="510">
        <v>564</v>
      </c>
      <c r="AD1013" s="510">
        <v>1006</v>
      </c>
      <c r="AE1013" s="510">
        <v>116820904</v>
      </c>
      <c r="AF1013" s="510">
        <v>2365</v>
      </c>
      <c r="AG1013" s="510">
        <v>5318</v>
      </c>
      <c r="AH1013" s="510">
        <v>160700406</v>
      </c>
      <c r="AI1013" s="510">
        <v>12010</v>
      </c>
      <c r="AJ1013" s="510">
        <v>30684</v>
      </c>
      <c r="AK1013" s="510">
        <v>9281840</v>
      </c>
      <c r="AL1013" s="510">
        <v>15142</v>
      </c>
      <c r="AM1013" s="510">
        <v>39152</v>
      </c>
      <c r="AN1013" s="510"/>
      <c r="AO1013" s="510"/>
      <c r="AP1013" s="510"/>
      <c r="AQ1013" s="510"/>
      <c r="AR1013" s="510"/>
      <c r="AS1013" s="510"/>
      <c r="AT1013" s="510">
        <v>15203</v>
      </c>
      <c r="AU1013" s="510">
        <v>2983</v>
      </c>
      <c r="AV1013" s="510">
        <v>5367</v>
      </c>
      <c r="AW1013" s="510">
        <v>3720</v>
      </c>
      <c r="AX1013" s="510">
        <v>625</v>
      </c>
      <c r="AY1013" s="510">
        <v>6228</v>
      </c>
      <c r="AZ1013" s="510">
        <v>3262</v>
      </c>
      <c r="BA1013" s="510"/>
      <c r="BB1013" s="510"/>
      <c r="BC1013" s="510"/>
      <c r="BD1013" s="510"/>
      <c r="BE1013" s="510"/>
      <c r="BF1013" s="510"/>
      <c r="BG1013" s="510"/>
      <c r="BH1013" s="510"/>
      <c r="BI1013" s="510">
        <v>43297</v>
      </c>
      <c r="BJ1013" s="510">
        <v>5480</v>
      </c>
      <c r="BK1013" s="510">
        <v>27623</v>
      </c>
      <c r="BL1013" s="510">
        <v>76400</v>
      </c>
      <c r="BM1013" s="510">
        <v>19624</v>
      </c>
      <c r="BN1013" s="510">
        <v>13463</v>
      </c>
      <c r="BO1013" s="510">
        <v>11922</v>
      </c>
      <c r="BP1013" s="510">
        <v>8402</v>
      </c>
      <c r="BQ1013" s="510">
        <v>67748</v>
      </c>
      <c r="BR1013" s="510">
        <v>51558</v>
      </c>
      <c r="BS1013" s="510">
        <v>27878</v>
      </c>
      <c r="BT1013" s="510">
        <v>14006</v>
      </c>
      <c r="BU1013" s="510">
        <v>1632</v>
      </c>
      <c r="BV1013" s="510">
        <v>645</v>
      </c>
      <c r="BW1013" s="510">
        <v>160</v>
      </c>
      <c r="BX1013" s="510">
        <v>88465</v>
      </c>
      <c r="BY1013" s="510">
        <v>553</v>
      </c>
      <c r="BZ1013" s="510">
        <v>957</v>
      </c>
      <c r="CA1013" s="510">
        <v>103</v>
      </c>
      <c r="CB1013" s="510">
        <v>57415</v>
      </c>
      <c r="CC1013" s="510">
        <v>557</v>
      </c>
      <c r="CD1013" s="510">
        <v>1074</v>
      </c>
      <c r="CE1013" s="510">
        <v>9179</v>
      </c>
      <c r="CF1013" s="510">
        <v>4505408</v>
      </c>
      <c r="CG1013" s="510">
        <v>491</v>
      </c>
      <c r="CH1013" s="510">
        <v>865</v>
      </c>
      <c r="CI1013" s="510">
        <v>5383</v>
      </c>
      <c r="CJ1013" s="510">
        <v>12977740</v>
      </c>
      <c r="CK1013" s="510">
        <v>2411</v>
      </c>
      <c r="CL1013" s="510">
        <v>5284</v>
      </c>
      <c r="CM1013" s="510">
        <v>1183</v>
      </c>
      <c r="CN1013" s="510">
        <v>3243029</v>
      </c>
      <c r="CO1013" s="510">
        <v>2741</v>
      </c>
      <c r="CP1013" s="510">
        <v>6563</v>
      </c>
      <c r="CQ1013" s="510">
        <v>42840</v>
      </c>
      <c r="CR1013" s="510">
        <v>100600135</v>
      </c>
      <c r="CS1013" s="510">
        <v>2348</v>
      </c>
      <c r="CT1013" s="510">
        <v>5282</v>
      </c>
      <c r="CU1013" s="510">
        <v>1418</v>
      </c>
      <c r="CV1013" s="510">
        <v>17771295</v>
      </c>
      <c r="CW1013" s="510">
        <v>12533</v>
      </c>
      <c r="CX1013" s="510">
        <v>29541</v>
      </c>
      <c r="CY1013" s="510">
        <v>311</v>
      </c>
      <c r="CZ1013" s="510">
        <v>3589935</v>
      </c>
      <c r="DA1013" s="510">
        <v>11543</v>
      </c>
      <c r="DB1013" s="510">
        <v>36620</v>
      </c>
      <c r="DC1013" s="510">
        <v>1359</v>
      </c>
      <c r="DD1013" s="510">
        <v>23514679</v>
      </c>
      <c r="DE1013" s="510">
        <v>17303</v>
      </c>
      <c r="DF1013" s="510">
        <v>35570</v>
      </c>
      <c r="DG1013" s="510">
        <v>151</v>
      </c>
      <c r="DH1013" s="510">
        <v>2359271</v>
      </c>
      <c r="DI1013" s="510">
        <v>15624</v>
      </c>
      <c r="DJ1013" s="510">
        <v>36620</v>
      </c>
      <c r="DK1013" s="510">
        <v>549</v>
      </c>
      <c r="DL1013" s="510">
        <v>168231</v>
      </c>
      <c r="DM1013" s="510">
        <v>306</v>
      </c>
      <c r="DN1013" s="510">
        <v>516</v>
      </c>
      <c r="DO1013" s="510">
        <v>5210</v>
      </c>
      <c r="DP1013" s="510">
        <v>163768</v>
      </c>
      <c r="DQ1013" s="510">
        <v>31</v>
      </c>
      <c r="DR1013" s="510">
        <v>53</v>
      </c>
      <c r="DS1013" s="510">
        <v>147</v>
      </c>
      <c r="DT1013" s="510">
        <v>328283</v>
      </c>
      <c r="DU1013" s="510">
        <v>2233</v>
      </c>
      <c r="DV1013" s="510">
        <v>4797</v>
      </c>
      <c r="DW1013" s="510">
        <v>131</v>
      </c>
      <c r="DX1013" s="510"/>
      <c r="DY1013" s="510"/>
      <c r="DZ1013" s="510"/>
      <c r="EA1013" s="510"/>
      <c r="EB1013" s="510"/>
      <c r="EC1013" s="510"/>
      <c r="ED1013" s="510"/>
      <c r="EE1013" s="510"/>
      <c r="EF1013" s="510"/>
      <c r="EG1013" s="510" t="s">
        <v>152</v>
      </c>
      <c r="EH1013" s="510" t="s">
        <v>152</v>
      </c>
      <c r="EI1013" s="510">
        <v>134</v>
      </c>
      <c r="EJ1013" s="479"/>
      <c r="EK1013" s="479"/>
      <c r="EL1013" s="479"/>
      <c r="EM1013" s="479"/>
      <c r="EN1013" s="479"/>
      <c r="EO1013" s="479"/>
      <c r="EP1013" s="479"/>
      <c r="EQ1013" s="479"/>
      <c r="ER1013" s="479"/>
      <c r="ES1013" s="479"/>
      <c r="ET1013" s="479"/>
      <c r="EU1013" s="479"/>
      <c r="EV1013" s="479"/>
      <c r="EW1013" s="479"/>
      <c r="EX1013" s="479"/>
      <c r="EY1013" s="479"/>
      <c r="EZ1013" s="476"/>
      <c r="FA1013" s="446">
        <f t="shared" si="2315"/>
        <v>11</v>
      </c>
      <c r="FB1013" s="417">
        <f t="shared" si="2316"/>
        <v>2021</v>
      </c>
      <c r="FC1013" s="448">
        <f t="shared" si="2328"/>
        <v>44501</v>
      </c>
      <c r="FD1013" s="449">
        <f t="shared" si="2333"/>
        <v>30</v>
      </c>
      <c r="FE1013" s="450"/>
      <c r="FF1013" s="451">
        <f t="shared" si="2335"/>
        <v>0.55466837006281278</v>
      </c>
      <c r="FG1013" s="450"/>
      <c r="FH1013" s="452">
        <f t="shared" si="2317"/>
        <v>2.078373226011438</v>
      </c>
      <c r="FI1013" s="452">
        <f t="shared" si="2318"/>
        <v>1.4258631645837747</v>
      </c>
      <c r="FJ1013" s="452">
        <f t="shared" si="2319"/>
        <v>2.0186251269895021</v>
      </c>
      <c r="FK1013" s="452">
        <f t="shared" si="2320"/>
        <v>1.4226210633254317</v>
      </c>
      <c r="FL1013" s="452">
        <f t="shared" si="2321"/>
        <v>1.371250455410274</v>
      </c>
      <c r="FM1013" s="452">
        <f t="shared" si="2322"/>
        <v>1.0435574626563575</v>
      </c>
      <c r="FN1013" s="452">
        <f t="shared" si="2323"/>
        <v>2.0834018384276214</v>
      </c>
      <c r="FO1013" s="452">
        <f t="shared" si="2324"/>
        <v>1.0467080188326732</v>
      </c>
      <c r="FP1013" s="452">
        <f t="shared" si="2325"/>
        <v>2.6623164763458402</v>
      </c>
      <c r="FQ1013" s="452">
        <f t="shared" si="2326"/>
        <v>1.0522022838499185</v>
      </c>
      <c r="FR1013" s="453"/>
      <c r="FS1013" s="446">
        <f t="shared" ref="FS1013:GA1022" si="2347">IFERROR(HLOOKUP(FS$1,$H$5:$HA$10112,MATCH($A1013,$A$5:$A$10112,0),0)*HLOOKUP(FS$2,$H$5:$HA$10112,MATCH($A1013,$A$5:$A$10112,0),0),"-")</f>
        <v>218178</v>
      </c>
      <c r="FT1013" s="446">
        <f t="shared" si="2347"/>
        <v>1745424</v>
      </c>
      <c r="FU1013" s="446">
        <f t="shared" si="2347"/>
        <v>2945403</v>
      </c>
      <c r="FV1013" s="446">
        <f t="shared" si="2347"/>
        <v>5672628</v>
      </c>
      <c r="FW1013" s="446">
        <f t="shared" si="2347"/>
        <v>8176772</v>
      </c>
      <c r="FX1013" s="446">
        <f t="shared" si="2347"/>
        <v>5941436</v>
      </c>
      <c r="FY1013" s="446">
        <f t="shared" si="2347"/>
        <v>262741108</v>
      </c>
      <c r="FZ1013" s="446">
        <f t="shared" si="2347"/>
        <v>410582604</v>
      </c>
      <c r="GA1013" s="446">
        <f t="shared" si="2347"/>
        <v>24000176</v>
      </c>
      <c r="GB1013" s="446"/>
      <c r="GC1013" s="446"/>
      <c r="GD1013" s="446">
        <f t="shared" si="2345"/>
        <v>153120</v>
      </c>
      <c r="GE1013" s="446">
        <f t="shared" si="2345"/>
        <v>110622</v>
      </c>
      <c r="GF1013" s="446">
        <f t="shared" si="2345"/>
        <v>7939835</v>
      </c>
      <c r="GG1013" s="446">
        <f t="shared" si="2345"/>
        <v>28443772</v>
      </c>
      <c r="GH1013" s="446">
        <f t="shared" si="2345"/>
        <v>7764029</v>
      </c>
      <c r="GI1013" s="446">
        <f t="shared" si="2345"/>
        <v>226280880</v>
      </c>
      <c r="GJ1013" s="446">
        <f t="shared" si="2345"/>
        <v>41889138</v>
      </c>
      <c r="GK1013" s="446">
        <f t="shared" si="2345"/>
        <v>11388820</v>
      </c>
      <c r="GL1013" s="446">
        <f t="shared" si="2345"/>
        <v>48339630</v>
      </c>
      <c r="GM1013" s="446">
        <f t="shared" si="2345"/>
        <v>5529620</v>
      </c>
      <c r="GN1013" s="446">
        <f t="shared" si="2338"/>
        <v>705159</v>
      </c>
      <c r="GO1013" s="446">
        <f t="shared" si="2346"/>
        <v>283284</v>
      </c>
      <c r="GP1013" s="446">
        <f t="shared" si="2346"/>
        <v>276130</v>
      </c>
      <c r="GQ1013" s="446">
        <f t="shared" si="2346"/>
        <v>0</v>
      </c>
      <c r="GR1013" s="446"/>
      <c r="GS1013" s="446"/>
      <c r="GT1013" s="446"/>
      <c r="GU1013" s="446"/>
      <c r="GV1013" s="416"/>
      <c r="GW1013" s="402"/>
      <c r="GX1013" s="402"/>
      <c r="GY1013" s="402"/>
      <c r="GZ1013" s="402"/>
      <c r="HA1013" s="402"/>
    </row>
    <row r="1014" spans="1:209" ht="9.75" customHeight="1" x14ac:dyDescent="0.2">
      <c r="A1014" s="485" t="str">
        <f t="shared" si="2343"/>
        <v>2021-22NOVEMBERRX8</v>
      </c>
      <c r="B1014" s="503" t="str">
        <f t="shared" si="2330"/>
        <v>2021-22</v>
      </c>
      <c r="C1014" s="436" t="s">
        <v>647</v>
      </c>
      <c r="D1014" s="436" t="s">
        <v>646</v>
      </c>
      <c r="E1014" s="436" t="s">
        <v>645</v>
      </c>
      <c r="F1014" s="504" t="s">
        <v>450</v>
      </c>
      <c r="G1014" s="504" t="s">
        <v>696</v>
      </c>
      <c r="H1014" s="522">
        <v>106979</v>
      </c>
      <c r="I1014" s="522">
        <v>72197</v>
      </c>
      <c r="J1014" s="522">
        <v>4885759</v>
      </c>
      <c r="K1014" s="522">
        <v>68</v>
      </c>
      <c r="L1014" s="522">
        <v>0</v>
      </c>
      <c r="M1014" s="522">
        <v>233</v>
      </c>
      <c r="N1014" s="522">
        <v>317</v>
      </c>
      <c r="O1014" s="522">
        <v>555</v>
      </c>
      <c r="P1014" s="522">
        <v>290</v>
      </c>
      <c r="Q1014" s="522">
        <v>136</v>
      </c>
      <c r="R1014" s="522">
        <v>251</v>
      </c>
      <c r="S1014" s="522">
        <v>69515</v>
      </c>
      <c r="T1014" s="522">
        <v>7700</v>
      </c>
      <c r="U1014" s="522">
        <v>5443</v>
      </c>
      <c r="V1014" s="522">
        <v>39898</v>
      </c>
      <c r="W1014" s="522">
        <v>8856</v>
      </c>
      <c r="X1014" s="522">
        <v>161</v>
      </c>
      <c r="Y1014" s="522">
        <v>4686586</v>
      </c>
      <c r="Z1014" s="522">
        <v>609</v>
      </c>
      <c r="AA1014" s="522">
        <v>1047</v>
      </c>
      <c r="AB1014" s="522">
        <v>3680439</v>
      </c>
      <c r="AC1014" s="522">
        <v>676</v>
      </c>
      <c r="AD1014" s="522">
        <v>1162</v>
      </c>
      <c r="AE1014" s="522">
        <v>100551225</v>
      </c>
      <c r="AF1014" s="522">
        <v>2520</v>
      </c>
      <c r="AG1014" s="522">
        <v>5454</v>
      </c>
      <c r="AH1014" s="522">
        <v>70380442</v>
      </c>
      <c r="AI1014" s="522">
        <v>7947</v>
      </c>
      <c r="AJ1014" s="522">
        <v>19138</v>
      </c>
      <c r="AK1014" s="522">
        <v>1562796</v>
      </c>
      <c r="AL1014" s="522">
        <v>9707</v>
      </c>
      <c r="AM1014" s="522">
        <v>25956</v>
      </c>
      <c r="AN1014" s="522"/>
      <c r="AO1014" s="522"/>
      <c r="AP1014" s="522"/>
      <c r="AQ1014" s="522"/>
      <c r="AR1014" s="522"/>
      <c r="AS1014" s="522"/>
      <c r="AT1014" s="522">
        <v>7520</v>
      </c>
      <c r="AU1014" s="522">
        <v>424</v>
      </c>
      <c r="AV1014" s="522">
        <v>1040</v>
      </c>
      <c r="AW1014" s="522">
        <v>5774</v>
      </c>
      <c r="AX1014" s="522">
        <v>2721</v>
      </c>
      <c r="AY1014" s="522">
        <v>3335</v>
      </c>
      <c r="AZ1014" s="522">
        <v>1080</v>
      </c>
      <c r="BA1014" s="522"/>
      <c r="BB1014" s="522"/>
      <c r="BC1014" s="522"/>
      <c r="BD1014" s="522"/>
      <c r="BE1014" s="522"/>
      <c r="BF1014" s="522"/>
      <c r="BG1014" s="522"/>
      <c r="BH1014" s="522"/>
      <c r="BI1014" s="522">
        <v>38002</v>
      </c>
      <c r="BJ1014" s="522">
        <v>4919</v>
      </c>
      <c r="BK1014" s="522">
        <v>19074</v>
      </c>
      <c r="BL1014" s="522">
        <v>61995</v>
      </c>
      <c r="BM1014" s="522">
        <v>12791</v>
      </c>
      <c r="BN1014" s="522">
        <v>10129</v>
      </c>
      <c r="BO1014" s="522">
        <v>8805</v>
      </c>
      <c r="BP1014" s="522">
        <v>7017</v>
      </c>
      <c r="BQ1014" s="522">
        <v>51462</v>
      </c>
      <c r="BR1014" s="522">
        <v>42220</v>
      </c>
      <c r="BS1014" s="522">
        <v>13004</v>
      </c>
      <c r="BT1014" s="522">
        <v>9441</v>
      </c>
      <c r="BU1014" s="522">
        <v>241</v>
      </c>
      <c r="BV1014" s="522">
        <v>182</v>
      </c>
      <c r="BW1014" s="522">
        <v>233</v>
      </c>
      <c r="BX1014" s="522">
        <v>138817</v>
      </c>
      <c r="BY1014" s="522">
        <v>596</v>
      </c>
      <c r="BZ1014" s="522">
        <v>1020</v>
      </c>
      <c r="CA1014" s="522">
        <v>56</v>
      </c>
      <c r="CB1014" s="522">
        <v>28135</v>
      </c>
      <c r="CC1014" s="522">
        <v>502</v>
      </c>
      <c r="CD1014" s="522">
        <v>1043</v>
      </c>
      <c r="CE1014" s="522">
        <v>7411</v>
      </c>
      <c r="CF1014" s="522">
        <v>4519634</v>
      </c>
      <c r="CG1014" s="522">
        <v>610</v>
      </c>
      <c r="CH1014" s="522">
        <v>1047</v>
      </c>
      <c r="CI1014" s="522">
        <v>3589</v>
      </c>
      <c r="CJ1014" s="522">
        <v>9935432</v>
      </c>
      <c r="CK1014" s="522">
        <v>2768</v>
      </c>
      <c r="CL1014" s="522">
        <v>5784</v>
      </c>
      <c r="CM1014" s="522">
        <v>1112</v>
      </c>
      <c r="CN1014" s="522">
        <v>2958554</v>
      </c>
      <c r="CO1014" s="522">
        <v>2661</v>
      </c>
      <c r="CP1014" s="522">
        <v>5930</v>
      </c>
      <c r="CQ1014" s="522">
        <v>35197</v>
      </c>
      <c r="CR1014" s="522">
        <v>87657239</v>
      </c>
      <c r="CS1014" s="522">
        <v>2490</v>
      </c>
      <c r="CT1014" s="522">
        <v>5413</v>
      </c>
      <c r="CU1014" s="522">
        <v>1781</v>
      </c>
      <c r="CV1014" s="522">
        <v>15728313</v>
      </c>
      <c r="CW1014" s="522">
        <v>8831</v>
      </c>
      <c r="CX1014" s="522">
        <v>19325</v>
      </c>
      <c r="CY1014" s="522">
        <v>1585</v>
      </c>
      <c r="CZ1014" s="522">
        <v>14470732</v>
      </c>
      <c r="DA1014" s="522">
        <v>9130</v>
      </c>
      <c r="DB1014" s="522">
        <v>21850</v>
      </c>
      <c r="DC1014" s="522">
        <v>1243</v>
      </c>
      <c r="DD1014" s="522">
        <v>17502598</v>
      </c>
      <c r="DE1014" s="522">
        <v>14081</v>
      </c>
      <c r="DF1014" s="522">
        <v>35542</v>
      </c>
      <c r="DG1014" s="522">
        <v>520</v>
      </c>
      <c r="DH1014" s="522">
        <v>9226563</v>
      </c>
      <c r="DI1014" s="522">
        <v>17743</v>
      </c>
      <c r="DJ1014" s="522">
        <v>46227</v>
      </c>
      <c r="DK1014" s="522">
        <v>262</v>
      </c>
      <c r="DL1014" s="522">
        <v>113039</v>
      </c>
      <c r="DM1014" s="522">
        <v>431</v>
      </c>
      <c r="DN1014" s="522">
        <v>704</v>
      </c>
      <c r="DO1014" s="522">
        <v>4104</v>
      </c>
      <c r="DP1014" s="522">
        <v>346034</v>
      </c>
      <c r="DQ1014" s="522">
        <v>84</v>
      </c>
      <c r="DR1014" s="522">
        <v>227</v>
      </c>
      <c r="DS1014" s="522">
        <v>67</v>
      </c>
      <c r="DT1014" s="522">
        <v>138849</v>
      </c>
      <c r="DU1014" s="522">
        <v>2072</v>
      </c>
      <c r="DV1014" s="522">
        <v>4137</v>
      </c>
      <c r="DW1014" s="522">
        <v>51</v>
      </c>
      <c r="DX1014" s="522"/>
      <c r="DY1014" s="522"/>
      <c r="DZ1014" s="522"/>
      <c r="EA1014" s="522"/>
      <c r="EB1014" s="522"/>
      <c r="EC1014" s="522"/>
      <c r="ED1014" s="522"/>
      <c r="EE1014" s="522"/>
      <c r="EF1014" s="522"/>
      <c r="EG1014" s="522" t="s">
        <v>152</v>
      </c>
      <c r="EH1014" s="522" t="s">
        <v>152</v>
      </c>
      <c r="EI1014" s="522">
        <v>0</v>
      </c>
      <c r="EJ1014" s="483"/>
      <c r="EK1014" s="483"/>
      <c r="EL1014" s="483"/>
      <c r="EM1014" s="483"/>
      <c r="EN1014" s="483"/>
      <c r="EO1014" s="483"/>
      <c r="EP1014" s="483"/>
      <c r="EQ1014" s="483"/>
      <c r="ER1014" s="483"/>
      <c r="ES1014" s="483"/>
      <c r="ET1014" s="483"/>
      <c r="EU1014" s="483"/>
      <c r="EV1014" s="483"/>
      <c r="EW1014" s="483"/>
      <c r="EX1014" s="483"/>
      <c r="EY1014" s="483"/>
      <c r="EZ1014" s="484"/>
      <c r="FA1014" s="468">
        <f t="shared" si="2315"/>
        <v>11</v>
      </c>
      <c r="FB1014" s="485">
        <f t="shared" si="2316"/>
        <v>2021</v>
      </c>
      <c r="FC1014" s="486">
        <f t="shared" si="2328"/>
        <v>44501</v>
      </c>
      <c r="FD1014" s="470">
        <f t="shared" si="2333"/>
        <v>30</v>
      </c>
      <c r="FE1014" s="471"/>
      <c r="FF1014" s="517">
        <f t="shared" si="2335"/>
        <v>0.55384615384615388</v>
      </c>
      <c r="FG1014" s="471"/>
      <c r="FH1014" s="487">
        <f t="shared" si="2317"/>
        <v>1.6611688311688311</v>
      </c>
      <c r="FI1014" s="487">
        <f t="shared" si="2318"/>
        <v>1.3154545454545454</v>
      </c>
      <c r="FJ1014" s="487">
        <f t="shared" si="2319"/>
        <v>1.6176740767958846</v>
      </c>
      <c r="FK1014" s="487">
        <f t="shared" si="2320"/>
        <v>1.289178761712291</v>
      </c>
      <c r="FL1014" s="487">
        <f t="shared" si="2321"/>
        <v>1.2898390896786807</v>
      </c>
      <c r="FM1014" s="487">
        <f t="shared" si="2322"/>
        <v>1.0581984059351346</v>
      </c>
      <c r="FN1014" s="487">
        <f t="shared" si="2323"/>
        <v>1.4683830171635051</v>
      </c>
      <c r="FO1014" s="487">
        <f t="shared" si="2324"/>
        <v>1.0660569105691058</v>
      </c>
      <c r="FP1014" s="487">
        <f t="shared" si="2325"/>
        <v>1.4968944099378882</v>
      </c>
      <c r="FQ1014" s="487">
        <f t="shared" si="2326"/>
        <v>1.1304347826086956</v>
      </c>
      <c r="FR1014" s="459"/>
      <c r="FS1014" s="468">
        <f t="shared" si="2347"/>
        <v>0</v>
      </c>
      <c r="FT1014" s="468">
        <f t="shared" si="2347"/>
        <v>16821901</v>
      </c>
      <c r="FU1014" s="468">
        <f t="shared" si="2347"/>
        <v>22886449</v>
      </c>
      <c r="FV1014" s="468">
        <f t="shared" si="2347"/>
        <v>40069335</v>
      </c>
      <c r="FW1014" s="468">
        <f t="shared" si="2347"/>
        <v>8061900</v>
      </c>
      <c r="FX1014" s="468">
        <f t="shared" si="2347"/>
        <v>6324766</v>
      </c>
      <c r="FY1014" s="468">
        <f t="shared" si="2347"/>
        <v>217603692</v>
      </c>
      <c r="FZ1014" s="468">
        <f t="shared" si="2347"/>
        <v>169486128</v>
      </c>
      <c r="GA1014" s="468">
        <f t="shared" si="2347"/>
        <v>4178916</v>
      </c>
      <c r="GB1014" s="468"/>
      <c r="GC1014" s="468"/>
      <c r="GD1014" s="468">
        <f t="shared" si="2345"/>
        <v>237660</v>
      </c>
      <c r="GE1014" s="468">
        <f t="shared" si="2345"/>
        <v>58408</v>
      </c>
      <c r="GF1014" s="468">
        <f t="shared" si="2345"/>
        <v>7759317</v>
      </c>
      <c r="GG1014" s="468">
        <f t="shared" si="2345"/>
        <v>20758776</v>
      </c>
      <c r="GH1014" s="468">
        <f t="shared" si="2345"/>
        <v>6594160</v>
      </c>
      <c r="GI1014" s="468">
        <f t="shared" si="2345"/>
        <v>190521361</v>
      </c>
      <c r="GJ1014" s="468">
        <f t="shared" si="2345"/>
        <v>34417825</v>
      </c>
      <c r="GK1014" s="468">
        <f t="shared" si="2345"/>
        <v>34632250</v>
      </c>
      <c r="GL1014" s="468">
        <f t="shared" si="2345"/>
        <v>44178706</v>
      </c>
      <c r="GM1014" s="468">
        <f t="shared" si="2345"/>
        <v>24038040</v>
      </c>
      <c r="GN1014" s="468">
        <f t="shared" si="2338"/>
        <v>277179</v>
      </c>
      <c r="GO1014" s="468">
        <f t="shared" si="2346"/>
        <v>184448</v>
      </c>
      <c r="GP1014" s="468">
        <f t="shared" si="2346"/>
        <v>931608</v>
      </c>
      <c r="GQ1014" s="468">
        <f t="shared" si="2346"/>
        <v>0</v>
      </c>
      <c r="GR1014" s="468"/>
      <c r="GS1014" s="468"/>
      <c r="GT1014" s="468"/>
      <c r="GU1014" s="468"/>
      <c r="GV1014" s="425"/>
      <c r="GW1014" s="402"/>
      <c r="GX1014" s="402"/>
      <c r="GY1014" s="402"/>
      <c r="GZ1014" s="402"/>
      <c r="HA1014" s="402"/>
    </row>
    <row r="1015" spans="1:209" ht="9.75" customHeight="1" x14ac:dyDescent="0.2">
      <c r="A1015" s="417" t="str">
        <f t="shared" si="2343"/>
        <v>2021-22DECEMBERRX9</v>
      </c>
      <c r="B1015" s="458" t="str">
        <f t="shared" si="2330"/>
        <v>2021-22</v>
      </c>
      <c r="C1015" s="400" t="s">
        <v>650</v>
      </c>
      <c r="D1015" s="402" t="s">
        <v>653</v>
      </c>
      <c r="E1015" s="402" t="s">
        <v>652</v>
      </c>
      <c r="F1015" s="478" t="s">
        <v>451</v>
      </c>
      <c r="G1015" s="478" t="s">
        <v>686</v>
      </c>
      <c r="H1015" s="518">
        <v>107801</v>
      </c>
      <c r="I1015" s="518">
        <v>88254</v>
      </c>
      <c r="J1015" s="518">
        <v>1156623</v>
      </c>
      <c r="K1015" s="518">
        <v>13</v>
      </c>
      <c r="L1015" s="518">
        <v>2</v>
      </c>
      <c r="M1015" s="518">
        <v>37</v>
      </c>
      <c r="N1015" s="518">
        <v>84</v>
      </c>
      <c r="O1015" s="518">
        <v>189</v>
      </c>
      <c r="P1015" s="518">
        <v>404</v>
      </c>
      <c r="Q1015" s="518">
        <v>2127</v>
      </c>
      <c r="R1015" s="518">
        <v>578</v>
      </c>
      <c r="S1015" s="518">
        <v>67235</v>
      </c>
      <c r="T1015" s="518">
        <v>8381</v>
      </c>
      <c r="U1015" s="518">
        <v>5269</v>
      </c>
      <c r="V1015" s="518">
        <v>39743</v>
      </c>
      <c r="W1015" s="518">
        <v>7988</v>
      </c>
      <c r="X1015" s="518">
        <v>100</v>
      </c>
      <c r="Y1015" s="518">
        <v>4500376</v>
      </c>
      <c r="Z1015" s="518">
        <v>537</v>
      </c>
      <c r="AA1015" s="518">
        <v>974</v>
      </c>
      <c r="AB1015" s="518">
        <v>5078349</v>
      </c>
      <c r="AC1015" s="518">
        <v>964</v>
      </c>
      <c r="AD1015" s="518">
        <v>2177</v>
      </c>
      <c r="AE1015" s="518">
        <v>132255631</v>
      </c>
      <c r="AF1015" s="518">
        <v>3328</v>
      </c>
      <c r="AG1015" s="518">
        <v>7412</v>
      </c>
      <c r="AH1015" s="518">
        <v>83680245</v>
      </c>
      <c r="AI1015" s="518">
        <v>10476</v>
      </c>
      <c r="AJ1015" s="518">
        <v>26821</v>
      </c>
      <c r="AK1015" s="518">
        <v>1036448</v>
      </c>
      <c r="AL1015" s="518">
        <v>10364</v>
      </c>
      <c r="AM1015" s="518">
        <v>25294</v>
      </c>
      <c r="AN1015" s="518"/>
      <c r="AO1015" s="518"/>
      <c r="AP1015" s="518"/>
      <c r="AQ1015" s="518"/>
      <c r="AR1015" s="518"/>
      <c r="AS1015" s="518"/>
      <c r="AT1015" s="518">
        <v>7987</v>
      </c>
      <c r="AU1015" s="518">
        <v>1385</v>
      </c>
      <c r="AV1015" s="518">
        <v>779</v>
      </c>
      <c r="AW1015" s="518">
        <v>51</v>
      </c>
      <c r="AX1015" s="518">
        <v>3983</v>
      </c>
      <c r="AY1015" s="518">
        <v>1840</v>
      </c>
      <c r="AZ1015" s="518">
        <v>2825</v>
      </c>
      <c r="BA1015" s="518"/>
      <c r="BB1015" s="518"/>
      <c r="BC1015" s="518"/>
      <c r="BD1015" s="518"/>
      <c r="BE1015" s="518"/>
      <c r="BF1015" s="518"/>
      <c r="BG1015" s="518"/>
      <c r="BH1015" s="518"/>
      <c r="BI1015" s="518">
        <v>33498</v>
      </c>
      <c r="BJ1015" s="518">
        <v>3554</v>
      </c>
      <c r="BK1015" s="518">
        <v>22196</v>
      </c>
      <c r="BL1015" s="518">
        <v>59248</v>
      </c>
      <c r="BM1015" s="518">
        <v>14530</v>
      </c>
      <c r="BN1015" s="518">
        <v>11379</v>
      </c>
      <c r="BO1015" s="518">
        <v>9392</v>
      </c>
      <c r="BP1015" s="518">
        <v>7398</v>
      </c>
      <c r="BQ1015" s="518">
        <v>54098</v>
      </c>
      <c r="BR1015" s="518">
        <v>42567</v>
      </c>
      <c r="BS1015" s="518">
        <v>12133</v>
      </c>
      <c r="BT1015" s="518">
        <v>8636</v>
      </c>
      <c r="BU1015" s="518">
        <v>81</v>
      </c>
      <c r="BV1015" s="518">
        <v>57</v>
      </c>
      <c r="BW1015" s="518">
        <v>0</v>
      </c>
      <c r="BX1015" s="518">
        <v>0</v>
      </c>
      <c r="BY1015" s="518" t="s">
        <v>152</v>
      </c>
      <c r="BZ1015" s="518" t="s">
        <v>152</v>
      </c>
      <c r="CA1015" s="518">
        <v>4</v>
      </c>
      <c r="CB1015" s="518">
        <v>2038</v>
      </c>
      <c r="CC1015" s="518">
        <v>510</v>
      </c>
      <c r="CD1015" s="518">
        <v>861</v>
      </c>
      <c r="CE1015" s="518">
        <v>8377</v>
      </c>
      <c r="CF1015" s="518">
        <v>4498338</v>
      </c>
      <c r="CG1015" s="518">
        <v>537</v>
      </c>
      <c r="CH1015" s="518">
        <v>974</v>
      </c>
      <c r="CI1015" s="518">
        <v>641</v>
      </c>
      <c r="CJ1015" s="518">
        <v>2332748</v>
      </c>
      <c r="CK1015" s="518">
        <v>3639</v>
      </c>
      <c r="CL1015" s="518">
        <v>7722</v>
      </c>
      <c r="CM1015" s="518">
        <v>909</v>
      </c>
      <c r="CN1015" s="518">
        <v>3335834</v>
      </c>
      <c r="CO1015" s="518">
        <v>3670</v>
      </c>
      <c r="CP1015" s="518">
        <v>8771</v>
      </c>
      <c r="CQ1015" s="518">
        <v>38193</v>
      </c>
      <c r="CR1015" s="518">
        <v>126587049</v>
      </c>
      <c r="CS1015" s="518">
        <v>3314</v>
      </c>
      <c r="CT1015" s="518">
        <v>7375</v>
      </c>
      <c r="CU1015" s="518">
        <v>10</v>
      </c>
      <c r="CV1015" s="518">
        <v>95612</v>
      </c>
      <c r="CW1015" s="518">
        <v>9561</v>
      </c>
      <c r="CX1015" s="518">
        <v>17858</v>
      </c>
      <c r="CY1015" s="518">
        <v>268</v>
      </c>
      <c r="CZ1015" s="518">
        <v>3303383</v>
      </c>
      <c r="DA1015" s="518">
        <v>12326</v>
      </c>
      <c r="DB1015" s="518">
        <v>29746</v>
      </c>
      <c r="DC1015" s="518">
        <v>2094</v>
      </c>
      <c r="DD1015" s="518">
        <v>17115481</v>
      </c>
      <c r="DE1015" s="518">
        <v>8174</v>
      </c>
      <c r="DF1015" s="518">
        <v>16372</v>
      </c>
      <c r="DG1015" s="518">
        <v>72</v>
      </c>
      <c r="DH1015" s="518">
        <v>872073</v>
      </c>
      <c r="DI1015" s="518">
        <v>12112</v>
      </c>
      <c r="DJ1015" s="518">
        <v>25874</v>
      </c>
      <c r="DK1015" s="518">
        <v>440</v>
      </c>
      <c r="DL1015" s="518">
        <v>126600</v>
      </c>
      <c r="DM1015" s="518">
        <v>288</v>
      </c>
      <c r="DN1015" s="518">
        <v>464</v>
      </c>
      <c r="DO1015" s="518">
        <v>4519</v>
      </c>
      <c r="DP1015" s="518">
        <v>240787</v>
      </c>
      <c r="DQ1015" s="518">
        <v>53</v>
      </c>
      <c r="DR1015" s="518">
        <v>106</v>
      </c>
      <c r="DS1015" s="518">
        <v>42</v>
      </c>
      <c r="DT1015" s="518">
        <v>109765</v>
      </c>
      <c r="DU1015" s="518">
        <v>2613</v>
      </c>
      <c r="DV1015" s="518">
        <v>4908</v>
      </c>
      <c r="DW1015" s="518">
        <v>26</v>
      </c>
      <c r="DX1015" s="518"/>
      <c r="DY1015" s="518"/>
      <c r="DZ1015" s="518"/>
      <c r="EA1015" s="518"/>
      <c r="EB1015" s="518"/>
      <c r="EC1015" s="518"/>
      <c r="ED1015" s="518"/>
      <c r="EE1015" s="518"/>
      <c r="EF1015" s="518"/>
      <c r="EG1015" s="518" t="s">
        <v>152</v>
      </c>
      <c r="EH1015" s="518" t="s">
        <v>152</v>
      </c>
      <c r="EI1015" s="518">
        <v>0</v>
      </c>
      <c r="EJ1015" s="475"/>
      <c r="EK1015" s="475"/>
      <c r="EL1015" s="475"/>
      <c r="EM1015" s="475"/>
      <c r="EN1015" s="475"/>
      <c r="EO1015" s="475"/>
      <c r="EP1015" s="475"/>
      <c r="EQ1015" s="475"/>
      <c r="ER1015" s="475"/>
      <c r="ES1015" s="475"/>
      <c r="ET1015" s="475"/>
      <c r="EU1015" s="475"/>
      <c r="EV1015" s="475"/>
      <c r="EW1015" s="475"/>
      <c r="EX1015" s="475"/>
      <c r="EY1015" s="475"/>
      <c r="EZ1015" s="476"/>
      <c r="FA1015" s="477">
        <f t="shared" si="2315"/>
        <v>12</v>
      </c>
      <c r="FB1015" s="417">
        <f t="shared" si="2316"/>
        <v>2021</v>
      </c>
      <c r="FC1015" s="448">
        <f t="shared" si="2328"/>
        <v>44531</v>
      </c>
      <c r="FD1015" s="449">
        <f>DAY(EOMONTH($FC1015,0))</f>
        <v>31</v>
      </c>
      <c r="FE1015" s="450"/>
      <c r="FF1015" s="451">
        <f t="shared" si="2335"/>
        <v>0.56650369813212986</v>
      </c>
      <c r="FG1015" s="450"/>
      <c r="FH1015" s="452">
        <f t="shared" si="2317"/>
        <v>1.7336833313447082</v>
      </c>
      <c r="FI1015" s="452">
        <f t="shared" si="2318"/>
        <v>1.3577138766257011</v>
      </c>
      <c r="FJ1015" s="452">
        <f t="shared" si="2319"/>
        <v>1.7825014234200038</v>
      </c>
      <c r="FK1015" s="452">
        <f t="shared" si="2320"/>
        <v>1.4040614917441641</v>
      </c>
      <c r="FL1015" s="452">
        <f t="shared" si="2321"/>
        <v>1.361195682258511</v>
      </c>
      <c r="FM1015" s="452">
        <f t="shared" si="2322"/>
        <v>1.0710565382583097</v>
      </c>
      <c r="FN1015" s="452">
        <f t="shared" si="2323"/>
        <v>1.5189033550325488</v>
      </c>
      <c r="FO1015" s="452">
        <f t="shared" si="2324"/>
        <v>1.0811216825237857</v>
      </c>
      <c r="FP1015" s="452">
        <f t="shared" si="2325"/>
        <v>0.81</v>
      </c>
      <c r="FQ1015" s="452">
        <f t="shared" si="2326"/>
        <v>0.56999999999999995</v>
      </c>
      <c r="FR1015" s="453"/>
      <c r="FS1015" s="477">
        <f t="shared" si="2347"/>
        <v>176508</v>
      </c>
      <c r="FT1015" s="477">
        <f t="shared" si="2347"/>
        <v>3265398</v>
      </c>
      <c r="FU1015" s="477">
        <f t="shared" si="2347"/>
        <v>7413336</v>
      </c>
      <c r="FV1015" s="477">
        <f t="shared" si="2347"/>
        <v>16680006</v>
      </c>
      <c r="FW1015" s="477">
        <f t="shared" si="2347"/>
        <v>8163094</v>
      </c>
      <c r="FX1015" s="477">
        <f t="shared" si="2347"/>
        <v>11470613</v>
      </c>
      <c r="FY1015" s="477">
        <f t="shared" si="2347"/>
        <v>294575116</v>
      </c>
      <c r="FZ1015" s="477">
        <f t="shared" si="2347"/>
        <v>214246148</v>
      </c>
      <c r="GA1015" s="477">
        <f t="shared" si="2347"/>
        <v>2529400</v>
      </c>
      <c r="GB1015" s="477"/>
      <c r="GC1015" s="477"/>
      <c r="GD1015" s="477" t="str">
        <f t="shared" si="2345"/>
        <v>-</v>
      </c>
      <c r="GE1015" s="477">
        <f t="shared" si="2345"/>
        <v>3444</v>
      </c>
      <c r="GF1015" s="477">
        <f t="shared" si="2345"/>
        <v>8159198</v>
      </c>
      <c r="GG1015" s="477">
        <f t="shared" si="2345"/>
        <v>4949802</v>
      </c>
      <c r="GH1015" s="477">
        <f t="shared" si="2345"/>
        <v>7972839</v>
      </c>
      <c r="GI1015" s="477">
        <f t="shared" si="2345"/>
        <v>281673375</v>
      </c>
      <c r="GJ1015" s="477">
        <f t="shared" si="2345"/>
        <v>178580</v>
      </c>
      <c r="GK1015" s="477">
        <f t="shared" si="2345"/>
        <v>7971928</v>
      </c>
      <c r="GL1015" s="477">
        <f t="shared" si="2345"/>
        <v>34282968</v>
      </c>
      <c r="GM1015" s="477">
        <f t="shared" si="2345"/>
        <v>1862928</v>
      </c>
      <c r="GN1015" s="477">
        <f t="shared" si="2338"/>
        <v>206136</v>
      </c>
      <c r="GO1015" s="477">
        <f t="shared" si="2346"/>
        <v>204160</v>
      </c>
      <c r="GP1015" s="477">
        <f t="shared" si="2346"/>
        <v>479014</v>
      </c>
      <c r="GQ1015" s="477">
        <f t="shared" si="2346"/>
        <v>0</v>
      </c>
      <c r="GR1015" s="477"/>
      <c r="GS1015" s="477"/>
      <c r="GT1015" s="477"/>
      <c r="GU1015" s="477"/>
      <c r="GV1015" s="416"/>
      <c r="GW1015" s="402"/>
      <c r="GX1015" s="402"/>
      <c r="GY1015" s="402"/>
      <c r="GZ1015" s="402"/>
      <c r="HA1015" s="402"/>
    </row>
    <row r="1016" spans="1:209" ht="9.75" customHeight="1" x14ac:dyDescent="0.2">
      <c r="A1016" s="417" t="str">
        <f t="shared" si="2343"/>
        <v>2021-22DECEMBERRYC</v>
      </c>
      <c r="B1016" s="458" t="str">
        <f t="shared" si="2330"/>
        <v>2021-22</v>
      </c>
      <c r="C1016" s="402" t="s">
        <v>650</v>
      </c>
      <c r="D1016" s="402" t="s">
        <v>656</v>
      </c>
      <c r="E1016" s="402" t="s">
        <v>466</v>
      </c>
      <c r="F1016" s="478" t="s">
        <v>453</v>
      </c>
      <c r="G1016" s="478" t="s">
        <v>687</v>
      </c>
      <c r="H1016" s="510">
        <v>121021</v>
      </c>
      <c r="I1016" s="510">
        <v>87249</v>
      </c>
      <c r="J1016" s="510">
        <v>8198082</v>
      </c>
      <c r="K1016" s="510">
        <v>94</v>
      </c>
      <c r="L1016" s="510">
        <v>24</v>
      </c>
      <c r="M1016" s="510">
        <v>296</v>
      </c>
      <c r="N1016" s="510">
        <v>389</v>
      </c>
      <c r="O1016" s="510">
        <v>557</v>
      </c>
      <c r="P1016" s="510">
        <v>405</v>
      </c>
      <c r="Q1016" s="510">
        <v>6</v>
      </c>
      <c r="R1016" s="510">
        <v>2154</v>
      </c>
      <c r="S1016" s="510">
        <v>72264</v>
      </c>
      <c r="T1016" s="510">
        <v>9522</v>
      </c>
      <c r="U1016" s="510">
        <v>6237</v>
      </c>
      <c r="V1016" s="510">
        <v>43346</v>
      </c>
      <c r="W1016" s="510">
        <v>8903</v>
      </c>
      <c r="X1016" s="510">
        <v>295</v>
      </c>
      <c r="Y1016" s="510">
        <v>6594953</v>
      </c>
      <c r="Z1016" s="510">
        <v>693</v>
      </c>
      <c r="AA1016" s="510">
        <v>1240</v>
      </c>
      <c r="AB1016" s="510">
        <v>5616114</v>
      </c>
      <c r="AC1016" s="510">
        <v>900</v>
      </c>
      <c r="AD1016" s="510">
        <v>1569</v>
      </c>
      <c r="AE1016" s="510">
        <v>158635255</v>
      </c>
      <c r="AF1016" s="510">
        <v>3660</v>
      </c>
      <c r="AG1016" s="510">
        <v>7949</v>
      </c>
      <c r="AH1016" s="510">
        <v>105621755</v>
      </c>
      <c r="AI1016" s="510">
        <v>11864</v>
      </c>
      <c r="AJ1016" s="510">
        <v>28919</v>
      </c>
      <c r="AK1016" s="510">
        <v>3809361</v>
      </c>
      <c r="AL1016" s="510">
        <v>12913</v>
      </c>
      <c r="AM1016" s="510">
        <v>28165</v>
      </c>
      <c r="AN1016" s="510"/>
      <c r="AO1016" s="510"/>
      <c r="AP1016" s="510"/>
      <c r="AQ1016" s="510"/>
      <c r="AR1016" s="510"/>
      <c r="AS1016" s="510"/>
      <c r="AT1016" s="510">
        <v>6792</v>
      </c>
      <c r="AU1016" s="510">
        <v>90</v>
      </c>
      <c r="AV1016" s="510">
        <v>4723</v>
      </c>
      <c r="AW1016" s="510">
        <v>500</v>
      </c>
      <c r="AX1016" s="510">
        <v>27</v>
      </c>
      <c r="AY1016" s="510">
        <v>1952</v>
      </c>
      <c r="AZ1016" s="510">
        <v>400</v>
      </c>
      <c r="BA1016" s="510"/>
      <c r="BB1016" s="510"/>
      <c r="BC1016" s="510"/>
      <c r="BD1016" s="510"/>
      <c r="BE1016" s="510"/>
      <c r="BF1016" s="510"/>
      <c r="BG1016" s="510"/>
      <c r="BH1016" s="510"/>
      <c r="BI1016" s="510">
        <v>39460</v>
      </c>
      <c r="BJ1016" s="510">
        <v>2241</v>
      </c>
      <c r="BK1016" s="510">
        <v>23771</v>
      </c>
      <c r="BL1016" s="510">
        <v>65472</v>
      </c>
      <c r="BM1016" s="510">
        <v>20549</v>
      </c>
      <c r="BN1016" s="510">
        <v>14477</v>
      </c>
      <c r="BO1016" s="510">
        <v>13210</v>
      </c>
      <c r="BP1016" s="510">
        <v>9457</v>
      </c>
      <c r="BQ1016" s="510">
        <v>70131</v>
      </c>
      <c r="BR1016" s="510">
        <v>47164</v>
      </c>
      <c r="BS1016" s="510">
        <v>17546</v>
      </c>
      <c r="BT1016" s="510">
        <v>10064</v>
      </c>
      <c r="BU1016" s="510">
        <v>467</v>
      </c>
      <c r="BV1016" s="510">
        <v>314</v>
      </c>
      <c r="BW1016" s="510">
        <v>12</v>
      </c>
      <c r="BX1016" s="510">
        <v>8309</v>
      </c>
      <c r="BY1016" s="510">
        <v>692</v>
      </c>
      <c r="BZ1016" s="510">
        <v>1238</v>
      </c>
      <c r="CA1016" s="510">
        <v>2</v>
      </c>
      <c r="CB1016" s="510">
        <v>957</v>
      </c>
      <c r="CC1016" s="510">
        <v>479</v>
      </c>
      <c r="CD1016" s="510">
        <v>824</v>
      </c>
      <c r="CE1016" s="510">
        <v>9508</v>
      </c>
      <c r="CF1016" s="510">
        <v>6585687</v>
      </c>
      <c r="CG1016" s="510">
        <v>693</v>
      </c>
      <c r="CH1016" s="510">
        <v>1240</v>
      </c>
      <c r="CI1016" s="510">
        <v>2945</v>
      </c>
      <c r="CJ1016" s="510">
        <v>10997250</v>
      </c>
      <c r="CK1016" s="510">
        <v>3734</v>
      </c>
      <c r="CL1016" s="510">
        <v>7800</v>
      </c>
      <c r="CM1016" s="510">
        <v>1013</v>
      </c>
      <c r="CN1016" s="510">
        <v>3933968</v>
      </c>
      <c r="CO1016" s="510">
        <v>3883</v>
      </c>
      <c r="CP1016" s="510">
        <v>8718</v>
      </c>
      <c r="CQ1016" s="510">
        <v>39388</v>
      </c>
      <c r="CR1016" s="510">
        <v>143704037</v>
      </c>
      <c r="CS1016" s="510">
        <v>3648</v>
      </c>
      <c r="CT1016" s="510">
        <v>7939</v>
      </c>
      <c r="CU1016" s="510">
        <v>277</v>
      </c>
      <c r="CV1016" s="510">
        <v>4052325</v>
      </c>
      <c r="CW1016" s="510">
        <v>14629</v>
      </c>
      <c r="CX1016" s="510">
        <v>40974</v>
      </c>
      <c r="CY1016" s="510">
        <v>136</v>
      </c>
      <c r="CZ1016" s="510">
        <v>1700014</v>
      </c>
      <c r="DA1016" s="510">
        <v>12500</v>
      </c>
      <c r="DB1016" s="510">
        <v>35494</v>
      </c>
      <c r="DC1016" s="510">
        <v>763</v>
      </c>
      <c r="DD1016" s="510">
        <v>14520804</v>
      </c>
      <c r="DE1016" s="510">
        <v>19031</v>
      </c>
      <c r="DF1016" s="510">
        <v>55092</v>
      </c>
      <c r="DG1016" s="510">
        <v>70</v>
      </c>
      <c r="DH1016" s="510">
        <v>799711</v>
      </c>
      <c r="DI1016" s="510">
        <v>11424</v>
      </c>
      <c r="DJ1016" s="510">
        <v>25805</v>
      </c>
      <c r="DK1016" s="510">
        <v>613</v>
      </c>
      <c r="DL1016" s="510">
        <v>201729</v>
      </c>
      <c r="DM1016" s="510">
        <v>329</v>
      </c>
      <c r="DN1016" s="510">
        <v>597</v>
      </c>
      <c r="DO1016" s="510">
        <v>4656</v>
      </c>
      <c r="DP1016" s="510">
        <v>519822</v>
      </c>
      <c r="DQ1016" s="510">
        <v>112</v>
      </c>
      <c r="DR1016" s="510">
        <v>306</v>
      </c>
      <c r="DS1016" s="510">
        <v>140</v>
      </c>
      <c r="DT1016" s="510">
        <v>284560</v>
      </c>
      <c r="DU1016" s="510">
        <v>2033</v>
      </c>
      <c r="DV1016" s="510">
        <v>4158</v>
      </c>
      <c r="DW1016" s="510">
        <v>118</v>
      </c>
      <c r="DX1016" s="510"/>
      <c r="DY1016" s="510"/>
      <c r="DZ1016" s="510"/>
      <c r="EA1016" s="510"/>
      <c r="EB1016" s="510"/>
      <c r="EC1016" s="510"/>
      <c r="ED1016" s="510"/>
      <c r="EE1016" s="510"/>
      <c r="EF1016" s="510"/>
      <c r="EG1016" s="510" t="s">
        <v>152</v>
      </c>
      <c r="EH1016" s="510" t="s">
        <v>152</v>
      </c>
      <c r="EI1016" s="510">
        <v>6</v>
      </c>
      <c r="EJ1016" s="479"/>
      <c r="EK1016" s="479"/>
      <c r="EL1016" s="479"/>
      <c r="EM1016" s="479"/>
      <c r="EN1016" s="479"/>
      <c r="EO1016" s="479"/>
      <c r="EP1016" s="479"/>
      <c r="EQ1016" s="479"/>
      <c r="ER1016" s="479"/>
      <c r="ES1016" s="479"/>
      <c r="ET1016" s="479"/>
      <c r="EU1016" s="479"/>
      <c r="EV1016" s="479"/>
      <c r="EW1016" s="479"/>
      <c r="EX1016" s="479"/>
      <c r="EY1016" s="479"/>
      <c r="EZ1016" s="476"/>
      <c r="FA1016" s="446">
        <f t="shared" si="2315"/>
        <v>12</v>
      </c>
      <c r="FB1016" s="417">
        <f t="shared" si="2316"/>
        <v>2021</v>
      </c>
      <c r="FC1016" s="448">
        <f t="shared" si="2328"/>
        <v>44531</v>
      </c>
      <c r="FD1016" s="449">
        <f t="shared" si="2333"/>
        <v>31</v>
      </c>
      <c r="FE1016" s="450"/>
      <c r="FF1016" s="451">
        <f t="shared" si="2335"/>
        <v>0.51069430733794008</v>
      </c>
      <c r="FG1016" s="450"/>
      <c r="FH1016" s="452">
        <f t="shared" si="2317"/>
        <v>2.1580550304557864</v>
      </c>
      <c r="FI1016" s="452">
        <f t="shared" si="2318"/>
        <v>1.5203738710354968</v>
      </c>
      <c r="FJ1016" s="452">
        <f t="shared" si="2319"/>
        <v>2.1180054513387847</v>
      </c>
      <c r="FK1016" s="452">
        <f t="shared" si="2320"/>
        <v>1.516273849607183</v>
      </c>
      <c r="FL1016" s="452">
        <f t="shared" si="2321"/>
        <v>1.6179347575324137</v>
      </c>
      <c r="FM1016" s="452">
        <f t="shared" si="2322"/>
        <v>1.0880819452775343</v>
      </c>
      <c r="FN1016" s="452">
        <f t="shared" si="2323"/>
        <v>1.9707963607772661</v>
      </c>
      <c r="FO1016" s="452">
        <f t="shared" si="2324"/>
        <v>1.1304054812984388</v>
      </c>
      <c r="FP1016" s="452">
        <f t="shared" si="2325"/>
        <v>1.583050847457627</v>
      </c>
      <c r="FQ1016" s="452">
        <f t="shared" si="2326"/>
        <v>1.064406779661017</v>
      </c>
      <c r="FR1016" s="453"/>
      <c r="FS1016" s="446">
        <f t="shared" si="2347"/>
        <v>2093976</v>
      </c>
      <c r="FT1016" s="446">
        <f t="shared" si="2347"/>
        <v>25825704</v>
      </c>
      <c r="FU1016" s="446">
        <f t="shared" si="2347"/>
        <v>33939861</v>
      </c>
      <c r="FV1016" s="446">
        <f t="shared" si="2347"/>
        <v>48597693</v>
      </c>
      <c r="FW1016" s="446">
        <f t="shared" si="2347"/>
        <v>11807280</v>
      </c>
      <c r="FX1016" s="446">
        <f t="shared" si="2347"/>
        <v>9785853</v>
      </c>
      <c r="FY1016" s="446">
        <f t="shared" si="2347"/>
        <v>344557354</v>
      </c>
      <c r="FZ1016" s="446">
        <f t="shared" si="2347"/>
        <v>257465857</v>
      </c>
      <c r="GA1016" s="446">
        <f t="shared" si="2347"/>
        <v>8308675</v>
      </c>
      <c r="GB1016" s="446"/>
      <c r="GC1016" s="446"/>
      <c r="GD1016" s="446">
        <f t="shared" si="2345"/>
        <v>14856</v>
      </c>
      <c r="GE1016" s="446">
        <f t="shared" si="2345"/>
        <v>1648</v>
      </c>
      <c r="GF1016" s="446">
        <f t="shared" si="2345"/>
        <v>11789920</v>
      </c>
      <c r="GG1016" s="446">
        <f t="shared" si="2345"/>
        <v>22971000</v>
      </c>
      <c r="GH1016" s="446">
        <f t="shared" si="2345"/>
        <v>8831334</v>
      </c>
      <c r="GI1016" s="446">
        <f t="shared" si="2345"/>
        <v>312701332</v>
      </c>
      <c r="GJ1016" s="446">
        <f t="shared" si="2345"/>
        <v>11349798</v>
      </c>
      <c r="GK1016" s="446">
        <f t="shared" si="2345"/>
        <v>4827184</v>
      </c>
      <c r="GL1016" s="446">
        <f t="shared" si="2345"/>
        <v>42035196</v>
      </c>
      <c r="GM1016" s="446">
        <f t="shared" si="2345"/>
        <v>1806350</v>
      </c>
      <c r="GN1016" s="446">
        <f t="shared" si="2338"/>
        <v>582120</v>
      </c>
      <c r="GO1016" s="446">
        <f t="shared" si="2346"/>
        <v>365961</v>
      </c>
      <c r="GP1016" s="446">
        <f t="shared" si="2346"/>
        <v>1424736</v>
      </c>
      <c r="GQ1016" s="446">
        <f t="shared" si="2346"/>
        <v>0</v>
      </c>
      <c r="GR1016" s="446"/>
      <c r="GS1016" s="446"/>
      <c r="GT1016" s="446"/>
      <c r="GU1016" s="446"/>
      <c r="GV1016" s="416"/>
      <c r="GW1016" s="402"/>
      <c r="GX1016" s="402"/>
      <c r="GY1016" s="402"/>
      <c r="GZ1016" s="402"/>
      <c r="HA1016" s="402"/>
    </row>
    <row r="1017" spans="1:209" ht="9.75" customHeight="1" x14ac:dyDescent="0.2">
      <c r="A1017" s="417" t="str">
        <f t="shared" si="2343"/>
        <v>2021-22DECEMBERR1F</v>
      </c>
      <c r="B1017" s="458" t="str">
        <f t="shared" si="2330"/>
        <v>2021-22</v>
      </c>
      <c r="C1017" s="402" t="s">
        <v>650</v>
      </c>
      <c r="D1017" s="402" t="s">
        <v>663</v>
      </c>
      <c r="E1017" s="402" t="s">
        <v>662</v>
      </c>
      <c r="F1017" s="478" t="s">
        <v>458</v>
      </c>
      <c r="G1017" s="478" t="s">
        <v>688</v>
      </c>
      <c r="H1017" s="510">
        <v>3122</v>
      </c>
      <c r="I1017" s="510">
        <v>1702</v>
      </c>
      <c r="J1017" s="510">
        <v>19282</v>
      </c>
      <c r="K1017" s="510">
        <v>11</v>
      </c>
      <c r="L1017" s="510">
        <v>4</v>
      </c>
      <c r="M1017" s="510">
        <v>26</v>
      </c>
      <c r="N1017" s="510">
        <v>64</v>
      </c>
      <c r="O1017" s="510">
        <v>124</v>
      </c>
      <c r="P1017" s="510">
        <v>13</v>
      </c>
      <c r="Q1017" s="510">
        <v>0</v>
      </c>
      <c r="R1017" s="510">
        <v>19</v>
      </c>
      <c r="S1017" s="510">
        <v>2515</v>
      </c>
      <c r="T1017" s="510">
        <v>150</v>
      </c>
      <c r="U1017" s="510">
        <v>92</v>
      </c>
      <c r="V1017" s="510">
        <v>1050</v>
      </c>
      <c r="W1017" s="510">
        <v>863</v>
      </c>
      <c r="X1017" s="510">
        <v>60</v>
      </c>
      <c r="Y1017" s="510">
        <v>82829</v>
      </c>
      <c r="Z1017" s="510">
        <v>552</v>
      </c>
      <c r="AA1017" s="510">
        <v>1043</v>
      </c>
      <c r="AB1017" s="510">
        <v>65080</v>
      </c>
      <c r="AC1017" s="510">
        <v>707</v>
      </c>
      <c r="AD1017" s="510">
        <v>1144</v>
      </c>
      <c r="AE1017" s="510">
        <v>1475737</v>
      </c>
      <c r="AF1017" s="510">
        <v>1405</v>
      </c>
      <c r="AG1017" s="510">
        <v>2674</v>
      </c>
      <c r="AH1017" s="510">
        <v>3249398</v>
      </c>
      <c r="AI1017" s="510">
        <v>3765</v>
      </c>
      <c r="AJ1017" s="510">
        <v>7776</v>
      </c>
      <c r="AK1017" s="510">
        <v>250030</v>
      </c>
      <c r="AL1017" s="510">
        <v>4167</v>
      </c>
      <c r="AM1017" s="510">
        <v>9509</v>
      </c>
      <c r="AN1017" s="510"/>
      <c r="AO1017" s="510"/>
      <c r="AP1017" s="510"/>
      <c r="AQ1017" s="510"/>
      <c r="AR1017" s="510"/>
      <c r="AS1017" s="510"/>
      <c r="AT1017" s="510">
        <v>208</v>
      </c>
      <c r="AU1017" s="510">
        <v>0</v>
      </c>
      <c r="AV1017" s="510">
        <v>18</v>
      </c>
      <c r="AW1017" s="510">
        <v>23</v>
      </c>
      <c r="AX1017" s="510">
        <v>4</v>
      </c>
      <c r="AY1017" s="510">
        <v>186</v>
      </c>
      <c r="AZ1017" s="510">
        <v>17</v>
      </c>
      <c r="BA1017" s="510"/>
      <c r="BB1017" s="510"/>
      <c r="BC1017" s="510"/>
      <c r="BD1017" s="510"/>
      <c r="BE1017" s="510"/>
      <c r="BF1017" s="510"/>
      <c r="BG1017" s="510"/>
      <c r="BH1017" s="510"/>
      <c r="BI1017" s="510">
        <v>1460</v>
      </c>
      <c r="BJ1017" s="510">
        <v>20</v>
      </c>
      <c r="BK1017" s="510">
        <v>827</v>
      </c>
      <c r="BL1017" s="510">
        <v>2307</v>
      </c>
      <c r="BM1017" s="510">
        <v>254</v>
      </c>
      <c r="BN1017" s="510">
        <v>212</v>
      </c>
      <c r="BO1017" s="510">
        <v>157</v>
      </c>
      <c r="BP1017" s="510">
        <v>131</v>
      </c>
      <c r="BQ1017" s="510">
        <v>1272</v>
      </c>
      <c r="BR1017" s="510">
        <v>1145</v>
      </c>
      <c r="BS1017" s="510">
        <v>1038</v>
      </c>
      <c r="BT1017" s="510">
        <v>939</v>
      </c>
      <c r="BU1017" s="510">
        <v>76</v>
      </c>
      <c r="BV1017" s="510">
        <v>66</v>
      </c>
      <c r="BW1017" s="510">
        <v>2</v>
      </c>
      <c r="BX1017" s="510">
        <v>1231</v>
      </c>
      <c r="BY1017" s="510">
        <v>616</v>
      </c>
      <c r="BZ1017" s="510">
        <v>871</v>
      </c>
      <c r="CA1017" s="510">
        <v>5</v>
      </c>
      <c r="CB1017" s="510">
        <v>14864</v>
      </c>
      <c r="CC1017" s="510">
        <v>2973</v>
      </c>
      <c r="CD1017" s="510">
        <v>3781</v>
      </c>
      <c r="CE1017" s="510">
        <v>143</v>
      </c>
      <c r="CF1017" s="510">
        <v>66734</v>
      </c>
      <c r="CG1017" s="510">
        <v>467</v>
      </c>
      <c r="CH1017" s="510">
        <v>887</v>
      </c>
      <c r="CI1017" s="510">
        <v>90</v>
      </c>
      <c r="CJ1017" s="510">
        <v>131836</v>
      </c>
      <c r="CK1017" s="510">
        <v>1465</v>
      </c>
      <c r="CL1017" s="510">
        <v>2847</v>
      </c>
      <c r="CM1017" s="510">
        <v>28</v>
      </c>
      <c r="CN1017" s="510">
        <v>157683</v>
      </c>
      <c r="CO1017" s="510">
        <v>5632</v>
      </c>
      <c r="CP1017" s="510">
        <v>11848</v>
      </c>
      <c r="CQ1017" s="510">
        <v>932</v>
      </c>
      <c r="CR1017" s="510">
        <v>1186218</v>
      </c>
      <c r="CS1017" s="510">
        <v>1273</v>
      </c>
      <c r="CT1017" s="510">
        <v>2418</v>
      </c>
      <c r="CU1017" s="510">
        <v>153</v>
      </c>
      <c r="CV1017" s="510">
        <v>614423</v>
      </c>
      <c r="CW1017" s="510">
        <v>4016</v>
      </c>
      <c r="CX1017" s="510">
        <v>8403</v>
      </c>
      <c r="CY1017" s="510">
        <v>18</v>
      </c>
      <c r="CZ1017" s="510">
        <v>239317</v>
      </c>
      <c r="DA1017" s="510">
        <v>13295</v>
      </c>
      <c r="DB1017" s="510">
        <v>39655</v>
      </c>
      <c r="DC1017" s="510">
        <v>16</v>
      </c>
      <c r="DD1017" s="510">
        <v>149472</v>
      </c>
      <c r="DE1017" s="510">
        <v>9342</v>
      </c>
      <c r="DF1017" s="510">
        <v>20061</v>
      </c>
      <c r="DG1017" s="510">
        <v>12</v>
      </c>
      <c r="DH1017" s="510">
        <v>350392</v>
      </c>
      <c r="DI1017" s="510">
        <v>29199</v>
      </c>
      <c r="DJ1017" s="510">
        <v>54631</v>
      </c>
      <c r="DK1017" s="510">
        <v>6</v>
      </c>
      <c r="DL1017" s="510">
        <v>2370</v>
      </c>
      <c r="DM1017" s="510">
        <v>395</v>
      </c>
      <c r="DN1017" s="510">
        <v>606</v>
      </c>
      <c r="DO1017" s="510">
        <v>122</v>
      </c>
      <c r="DP1017" s="510">
        <v>6382</v>
      </c>
      <c r="DQ1017" s="510">
        <v>52</v>
      </c>
      <c r="DR1017" s="510">
        <v>101</v>
      </c>
      <c r="DS1017" s="510">
        <v>0</v>
      </c>
      <c r="DT1017" s="510">
        <v>0</v>
      </c>
      <c r="DU1017" s="510" t="s">
        <v>152</v>
      </c>
      <c r="DV1017" s="510" t="s">
        <v>152</v>
      </c>
      <c r="DW1017" s="510">
        <v>0</v>
      </c>
      <c r="DX1017" s="510"/>
      <c r="DY1017" s="510"/>
      <c r="DZ1017" s="510"/>
      <c r="EA1017" s="510"/>
      <c r="EB1017" s="510"/>
      <c r="EC1017" s="510"/>
      <c r="ED1017" s="510"/>
      <c r="EE1017" s="510"/>
      <c r="EF1017" s="510"/>
      <c r="EG1017" s="510" t="s">
        <v>152</v>
      </c>
      <c r="EH1017" s="510" t="s">
        <v>152</v>
      </c>
      <c r="EI1017" s="510">
        <v>0</v>
      </c>
      <c r="EJ1017" s="479"/>
      <c r="EK1017" s="479"/>
      <c r="EL1017" s="479"/>
      <c r="EM1017" s="479"/>
      <c r="EN1017" s="479"/>
      <c r="EO1017" s="479"/>
      <c r="EP1017" s="479"/>
      <c r="EQ1017" s="479"/>
      <c r="ER1017" s="479"/>
      <c r="ES1017" s="479"/>
      <c r="ET1017" s="479"/>
      <c r="EU1017" s="479"/>
      <c r="EV1017" s="479"/>
      <c r="EW1017" s="479"/>
      <c r="EX1017" s="479"/>
      <c r="EY1017" s="479"/>
      <c r="EZ1017" s="476"/>
      <c r="FA1017" s="446">
        <f t="shared" si="2315"/>
        <v>12</v>
      </c>
      <c r="FB1017" s="417">
        <f t="shared" si="2316"/>
        <v>2021</v>
      </c>
      <c r="FC1017" s="448">
        <f t="shared" si="2328"/>
        <v>44531</v>
      </c>
      <c r="FD1017" s="449">
        <f t="shared" si="2333"/>
        <v>31</v>
      </c>
      <c r="FE1017" s="450"/>
      <c r="FF1017" s="451">
        <f t="shared" si="2335"/>
        <v>0.89051094890510951</v>
      </c>
      <c r="FG1017" s="450"/>
      <c r="FH1017" s="452">
        <f t="shared" si="2317"/>
        <v>1.6933333333333334</v>
      </c>
      <c r="FI1017" s="452">
        <f t="shared" si="2318"/>
        <v>1.4133333333333333</v>
      </c>
      <c r="FJ1017" s="452">
        <f t="shared" si="2319"/>
        <v>1.7065217391304348</v>
      </c>
      <c r="FK1017" s="452">
        <f t="shared" si="2320"/>
        <v>1.423913043478261</v>
      </c>
      <c r="FL1017" s="452">
        <f t="shared" si="2321"/>
        <v>1.2114285714285715</v>
      </c>
      <c r="FM1017" s="452">
        <f t="shared" si="2322"/>
        <v>1.0904761904761904</v>
      </c>
      <c r="FN1017" s="452">
        <f t="shared" si="2323"/>
        <v>1.2027809965237544</v>
      </c>
      <c r="FO1017" s="452">
        <f t="shared" si="2324"/>
        <v>1.0880648899188876</v>
      </c>
      <c r="FP1017" s="452">
        <f t="shared" si="2325"/>
        <v>1.2666666666666666</v>
      </c>
      <c r="FQ1017" s="452">
        <f t="shared" si="2326"/>
        <v>1.1000000000000001</v>
      </c>
      <c r="FR1017" s="453"/>
      <c r="FS1017" s="446">
        <f t="shared" si="2347"/>
        <v>6808</v>
      </c>
      <c r="FT1017" s="446">
        <f t="shared" si="2347"/>
        <v>44252</v>
      </c>
      <c r="FU1017" s="446">
        <f t="shared" si="2347"/>
        <v>108928</v>
      </c>
      <c r="FV1017" s="446">
        <f t="shared" si="2347"/>
        <v>211048</v>
      </c>
      <c r="FW1017" s="446">
        <f t="shared" si="2347"/>
        <v>156450</v>
      </c>
      <c r="FX1017" s="446">
        <f t="shared" si="2347"/>
        <v>105248</v>
      </c>
      <c r="FY1017" s="446">
        <f t="shared" si="2347"/>
        <v>2807700</v>
      </c>
      <c r="FZ1017" s="446">
        <f t="shared" si="2347"/>
        <v>6710688</v>
      </c>
      <c r="GA1017" s="446">
        <f t="shared" si="2347"/>
        <v>570540</v>
      </c>
      <c r="GB1017" s="446"/>
      <c r="GC1017" s="446"/>
      <c r="GD1017" s="446">
        <f t="shared" si="2345"/>
        <v>1742</v>
      </c>
      <c r="GE1017" s="446">
        <f t="shared" si="2345"/>
        <v>18905</v>
      </c>
      <c r="GF1017" s="446">
        <f t="shared" si="2345"/>
        <v>126841</v>
      </c>
      <c r="GG1017" s="446">
        <f t="shared" si="2345"/>
        <v>256230</v>
      </c>
      <c r="GH1017" s="446">
        <f t="shared" si="2345"/>
        <v>331744</v>
      </c>
      <c r="GI1017" s="446">
        <f t="shared" si="2345"/>
        <v>2253576</v>
      </c>
      <c r="GJ1017" s="446">
        <f t="shared" si="2345"/>
        <v>1285659</v>
      </c>
      <c r="GK1017" s="446">
        <f t="shared" si="2345"/>
        <v>713790</v>
      </c>
      <c r="GL1017" s="446">
        <f t="shared" si="2345"/>
        <v>320976</v>
      </c>
      <c r="GM1017" s="446">
        <f t="shared" si="2345"/>
        <v>655572</v>
      </c>
      <c r="GN1017" s="446" t="str">
        <f t="shared" si="2338"/>
        <v>-</v>
      </c>
      <c r="GO1017" s="446">
        <f t="shared" si="2346"/>
        <v>3636</v>
      </c>
      <c r="GP1017" s="446">
        <f t="shared" si="2346"/>
        <v>12322</v>
      </c>
      <c r="GQ1017" s="446">
        <f t="shared" si="2346"/>
        <v>0</v>
      </c>
      <c r="GR1017" s="446"/>
      <c r="GS1017" s="446"/>
      <c r="GT1017" s="446"/>
      <c r="GU1017" s="446"/>
      <c r="GV1017" s="416"/>
      <c r="GW1017" s="402"/>
      <c r="GX1017" s="402"/>
      <c r="GY1017" s="402"/>
      <c r="GZ1017" s="402"/>
      <c r="HA1017" s="402"/>
    </row>
    <row r="1018" spans="1:209" ht="9.75" customHeight="1" x14ac:dyDescent="0.2">
      <c r="A1018" s="493" t="str">
        <f t="shared" si="2343"/>
        <v>2021-22DECEMBERRRU</v>
      </c>
      <c r="B1018" s="494" t="str">
        <f t="shared" si="2330"/>
        <v>2021-22</v>
      </c>
      <c r="C1018" s="480" t="s">
        <v>650</v>
      </c>
      <c r="D1018" s="480" t="s">
        <v>659</v>
      </c>
      <c r="E1018" s="480" t="s">
        <v>467</v>
      </c>
      <c r="F1018" s="495" t="s">
        <v>454</v>
      </c>
      <c r="G1018" s="511" t="s">
        <v>689</v>
      </c>
      <c r="H1018" s="519">
        <v>200916</v>
      </c>
      <c r="I1018" s="519">
        <v>153307</v>
      </c>
      <c r="J1018" s="519">
        <v>6165780</v>
      </c>
      <c r="K1018" s="519">
        <v>40</v>
      </c>
      <c r="L1018" s="519">
        <v>1</v>
      </c>
      <c r="M1018" s="519">
        <v>142</v>
      </c>
      <c r="N1018" s="519">
        <v>213</v>
      </c>
      <c r="O1018" s="519">
        <v>329</v>
      </c>
      <c r="P1018" s="519">
        <v>768</v>
      </c>
      <c r="Q1018" s="519">
        <v>0</v>
      </c>
      <c r="R1018" s="519">
        <v>1816</v>
      </c>
      <c r="S1018" s="519">
        <v>111351</v>
      </c>
      <c r="T1018" s="519">
        <v>10968</v>
      </c>
      <c r="U1018" s="519">
        <v>7422</v>
      </c>
      <c r="V1018" s="519">
        <v>61934</v>
      </c>
      <c r="W1018" s="519">
        <v>14508</v>
      </c>
      <c r="X1018" s="519">
        <v>1110</v>
      </c>
      <c r="Y1018" s="519">
        <v>4706832</v>
      </c>
      <c r="Z1018" s="519">
        <v>429</v>
      </c>
      <c r="AA1018" s="519">
        <v>719</v>
      </c>
      <c r="AB1018" s="519">
        <v>5317210</v>
      </c>
      <c r="AC1018" s="519">
        <v>716</v>
      </c>
      <c r="AD1018" s="519">
        <v>1230</v>
      </c>
      <c r="AE1018" s="519">
        <v>195068835</v>
      </c>
      <c r="AF1018" s="519">
        <v>3150</v>
      </c>
      <c r="AG1018" s="519">
        <v>6953</v>
      </c>
      <c r="AH1018" s="519">
        <v>110488506</v>
      </c>
      <c r="AI1018" s="519">
        <v>7616</v>
      </c>
      <c r="AJ1018" s="519">
        <v>19526</v>
      </c>
      <c r="AK1018" s="519">
        <v>15335488</v>
      </c>
      <c r="AL1018" s="519">
        <v>13816</v>
      </c>
      <c r="AM1018" s="519">
        <v>28718</v>
      </c>
      <c r="AN1018" s="519"/>
      <c r="AO1018" s="519"/>
      <c r="AP1018" s="519"/>
      <c r="AQ1018" s="519"/>
      <c r="AR1018" s="519"/>
      <c r="AS1018" s="519"/>
      <c r="AT1018" s="519">
        <v>18990</v>
      </c>
      <c r="AU1018" s="519">
        <v>430</v>
      </c>
      <c r="AV1018" s="519">
        <v>3738</v>
      </c>
      <c r="AW1018" s="519">
        <v>4466</v>
      </c>
      <c r="AX1018" s="519">
        <v>92</v>
      </c>
      <c r="AY1018" s="519">
        <v>14730</v>
      </c>
      <c r="AZ1018" s="519">
        <v>0</v>
      </c>
      <c r="BA1018" s="519"/>
      <c r="BB1018" s="519"/>
      <c r="BC1018" s="519"/>
      <c r="BD1018" s="519"/>
      <c r="BE1018" s="519"/>
      <c r="BF1018" s="519"/>
      <c r="BG1018" s="519"/>
      <c r="BH1018" s="519"/>
      <c r="BI1018" s="519">
        <v>53628</v>
      </c>
      <c r="BJ1018" s="519">
        <v>3516</v>
      </c>
      <c r="BK1018" s="519">
        <v>35217</v>
      </c>
      <c r="BL1018" s="519">
        <v>92361</v>
      </c>
      <c r="BM1018" s="519">
        <v>27808</v>
      </c>
      <c r="BN1018" s="519">
        <v>21275</v>
      </c>
      <c r="BO1018" s="519">
        <v>18487</v>
      </c>
      <c r="BP1018" s="519">
        <v>14342</v>
      </c>
      <c r="BQ1018" s="519">
        <v>85242</v>
      </c>
      <c r="BR1018" s="519">
        <v>68851</v>
      </c>
      <c r="BS1018" s="519">
        <v>21242</v>
      </c>
      <c r="BT1018" s="519">
        <v>16651</v>
      </c>
      <c r="BU1018" s="519">
        <v>1467</v>
      </c>
      <c r="BV1018" s="519">
        <v>1191</v>
      </c>
      <c r="BW1018" s="519">
        <v>123</v>
      </c>
      <c r="BX1018" s="519">
        <v>83883</v>
      </c>
      <c r="BY1018" s="519">
        <v>682</v>
      </c>
      <c r="BZ1018" s="519">
        <v>914</v>
      </c>
      <c r="CA1018" s="519">
        <v>63</v>
      </c>
      <c r="CB1018" s="519">
        <v>35822</v>
      </c>
      <c r="CC1018" s="519">
        <v>569</v>
      </c>
      <c r="CD1018" s="519">
        <v>1136</v>
      </c>
      <c r="CE1018" s="519">
        <v>10782</v>
      </c>
      <c r="CF1018" s="519">
        <v>4587127</v>
      </c>
      <c r="CG1018" s="519">
        <v>425</v>
      </c>
      <c r="CH1018" s="519">
        <v>714</v>
      </c>
      <c r="CI1018" s="519">
        <v>3075</v>
      </c>
      <c r="CJ1018" s="519">
        <v>10228313</v>
      </c>
      <c r="CK1018" s="519">
        <v>3326</v>
      </c>
      <c r="CL1018" s="519">
        <v>7030</v>
      </c>
      <c r="CM1018" s="519">
        <v>1102</v>
      </c>
      <c r="CN1018" s="519">
        <v>3742573</v>
      </c>
      <c r="CO1018" s="519">
        <v>3396</v>
      </c>
      <c r="CP1018" s="519">
        <v>7699</v>
      </c>
      <c r="CQ1018" s="519">
        <v>57757</v>
      </c>
      <c r="CR1018" s="519">
        <v>181097949</v>
      </c>
      <c r="CS1018" s="519">
        <v>3136</v>
      </c>
      <c r="CT1018" s="519">
        <v>6936</v>
      </c>
      <c r="CU1018" s="519">
        <v>737</v>
      </c>
      <c r="CV1018" s="519">
        <v>7483004</v>
      </c>
      <c r="CW1018" s="519">
        <v>10153</v>
      </c>
      <c r="CX1018" s="519">
        <v>22290</v>
      </c>
      <c r="CY1018" s="519">
        <v>219</v>
      </c>
      <c r="CZ1018" s="519">
        <v>1773817</v>
      </c>
      <c r="DA1018" s="519">
        <v>8100</v>
      </c>
      <c r="DB1018" s="519">
        <v>19292</v>
      </c>
      <c r="DC1018" s="519">
        <v>937</v>
      </c>
      <c r="DD1018" s="519">
        <v>11642943</v>
      </c>
      <c r="DE1018" s="519">
        <v>12426</v>
      </c>
      <c r="DF1018" s="519">
        <v>27341</v>
      </c>
      <c r="DG1018" s="519">
        <v>59</v>
      </c>
      <c r="DH1018" s="519">
        <v>718013</v>
      </c>
      <c r="DI1018" s="519">
        <v>12170</v>
      </c>
      <c r="DJ1018" s="519">
        <v>22706</v>
      </c>
      <c r="DK1018" s="519">
        <v>972</v>
      </c>
      <c r="DL1018" s="519">
        <v>323005</v>
      </c>
      <c r="DM1018" s="519">
        <v>332</v>
      </c>
      <c r="DN1018" s="519">
        <v>585</v>
      </c>
      <c r="DO1018" s="519">
        <v>5541</v>
      </c>
      <c r="DP1018" s="519">
        <v>604342</v>
      </c>
      <c r="DQ1018" s="519">
        <v>109</v>
      </c>
      <c r="DR1018" s="519">
        <v>237</v>
      </c>
      <c r="DS1018" s="519">
        <v>132</v>
      </c>
      <c r="DT1018" s="519">
        <v>489180</v>
      </c>
      <c r="DU1018" s="519">
        <v>3706</v>
      </c>
      <c r="DV1018" s="519">
        <v>7448</v>
      </c>
      <c r="DW1018" s="519">
        <v>113</v>
      </c>
      <c r="DX1018" s="519"/>
      <c r="DY1018" s="519"/>
      <c r="DZ1018" s="519"/>
      <c r="EA1018" s="519"/>
      <c r="EB1018" s="519"/>
      <c r="EC1018" s="519"/>
      <c r="ED1018" s="519"/>
      <c r="EE1018" s="519"/>
      <c r="EF1018" s="519"/>
      <c r="EG1018" s="519" t="s">
        <v>152</v>
      </c>
      <c r="EH1018" s="519" t="s">
        <v>152</v>
      </c>
      <c r="EI1018" s="519">
        <v>0</v>
      </c>
      <c r="EJ1018" s="512"/>
      <c r="EK1018" s="512"/>
      <c r="EL1018" s="512"/>
      <c r="EM1018" s="512"/>
      <c r="EN1018" s="512"/>
      <c r="EO1018" s="512"/>
      <c r="EP1018" s="512"/>
      <c r="EQ1018" s="512"/>
      <c r="ER1018" s="512"/>
      <c r="ES1018" s="512"/>
      <c r="ET1018" s="512"/>
      <c r="EU1018" s="512"/>
      <c r="EV1018" s="512"/>
      <c r="EW1018" s="512"/>
      <c r="EX1018" s="512"/>
      <c r="EY1018" s="512"/>
      <c r="EZ1018" s="514"/>
      <c r="FA1018" s="520">
        <f t="shared" si="2315"/>
        <v>12</v>
      </c>
      <c r="FB1018" s="493">
        <f t="shared" si="2316"/>
        <v>2021</v>
      </c>
      <c r="FC1018" s="498">
        <f t="shared" si="2328"/>
        <v>44531</v>
      </c>
      <c r="FD1018" s="499">
        <f t="shared" si="2333"/>
        <v>31</v>
      </c>
      <c r="FE1018" s="500"/>
      <c r="FF1018" s="515">
        <f t="shared" si="2335"/>
        <v>0.54323529411764704</v>
      </c>
      <c r="FG1018" s="500"/>
      <c r="FH1018" s="481">
        <f t="shared" si="2317"/>
        <v>2.5353756382202772</v>
      </c>
      <c r="FI1018" s="481">
        <f t="shared" si="2318"/>
        <v>1.9397337709700948</v>
      </c>
      <c r="FJ1018" s="481">
        <f t="shared" si="2319"/>
        <v>2.4908380490433846</v>
      </c>
      <c r="FK1018" s="481">
        <f t="shared" si="2320"/>
        <v>1.9323632444085153</v>
      </c>
      <c r="FL1018" s="481">
        <f t="shared" si="2321"/>
        <v>1.3763360997190557</v>
      </c>
      <c r="FM1018" s="481">
        <f t="shared" si="2322"/>
        <v>1.1116834049149094</v>
      </c>
      <c r="FN1018" s="481">
        <f t="shared" si="2323"/>
        <v>1.4641577060931901</v>
      </c>
      <c r="FO1018" s="481">
        <f t="shared" si="2324"/>
        <v>1.1477116073890268</v>
      </c>
      <c r="FP1018" s="481">
        <f t="shared" si="2325"/>
        <v>1.3216216216216217</v>
      </c>
      <c r="FQ1018" s="481">
        <f t="shared" si="2326"/>
        <v>1.0729729729729729</v>
      </c>
      <c r="FR1018" s="501"/>
      <c r="FS1018" s="482">
        <f t="shared" si="2347"/>
        <v>153307</v>
      </c>
      <c r="FT1018" s="482">
        <f t="shared" si="2347"/>
        <v>21769594</v>
      </c>
      <c r="FU1018" s="482">
        <f t="shared" si="2347"/>
        <v>32654391</v>
      </c>
      <c r="FV1018" s="482">
        <f t="shared" si="2347"/>
        <v>50438003</v>
      </c>
      <c r="FW1018" s="482">
        <f t="shared" si="2347"/>
        <v>7885992</v>
      </c>
      <c r="FX1018" s="482">
        <f t="shared" si="2347"/>
        <v>9129060</v>
      </c>
      <c r="FY1018" s="482">
        <f t="shared" si="2347"/>
        <v>430627102</v>
      </c>
      <c r="FZ1018" s="482">
        <f t="shared" si="2347"/>
        <v>283283208</v>
      </c>
      <c r="GA1018" s="482">
        <f t="shared" si="2347"/>
        <v>31876980</v>
      </c>
      <c r="GB1018" s="482"/>
      <c r="GC1018" s="482"/>
      <c r="GD1018" s="482">
        <f t="shared" si="2345"/>
        <v>112422</v>
      </c>
      <c r="GE1018" s="482">
        <f t="shared" si="2345"/>
        <v>71568</v>
      </c>
      <c r="GF1018" s="482">
        <f t="shared" si="2345"/>
        <v>7698348</v>
      </c>
      <c r="GG1018" s="482">
        <f t="shared" si="2345"/>
        <v>21617250</v>
      </c>
      <c r="GH1018" s="482">
        <f t="shared" si="2345"/>
        <v>8484298</v>
      </c>
      <c r="GI1018" s="482">
        <f t="shared" si="2345"/>
        <v>400602552</v>
      </c>
      <c r="GJ1018" s="482">
        <f t="shared" si="2345"/>
        <v>16427730</v>
      </c>
      <c r="GK1018" s="482">
        <f t="shared" si="2345"/>
        <v>4224948</v>
      </c>
      <c r="GL1018" s="482">
        <f t="shared" si="2345"/>
        <v>25618517</v>
      </c>
      <c r="GM1018" s="482">
        <f t="shared" si="2345"/>
        <v>1339654</v>
      </c>
      <c r="GN1018" s="482">
        <f t="shared" si="2338"/>
        <v>983136</v>
      </c>
      <c r="GO1018" s="482">
        <f t="shared" si="2346"/>
        <v>568620</v>
      </c>
      <c r="GP1018" s="482">
        <f t="shared" si="2346"/>
        <v>1313217</v>
      </c>
      <c r="GQ1018" s="482">
        <f t="shared" si="2346"/>
        <v>0</v>
      </c>
      <c r="GR1018" s="482"/>
      <c r="GS1018" s="482"/>
      <c r="GT1018" s="482"/>
      <c r="GU1018" s="482"/>
      <c r="GV1018" s="502"/>
      <c r="GW1018" s="402"/>
      <c r="GX1018" s="402"/>
      <c r="GY1018" s="402"/>
      <c r="GZ1018" s="402"/>
      <c r="HA1018" s="402"/>
    </row>
    <row r="1019" spans="1:209" ht="9.75" customHeight="1" x14ac:dyDescent="0.2">
      <c r="A1019" s="417" t="str">
        <f t="shared" si="2343"/>
        <v>2021-22DECEMBERRX6</v>
      </c>
      <c r="B1019" s="458" t="str">
        <f t="shared" si="2330"/>
        <v>2021-22</v>
      </c>
      <c r="C1019" s="402" t="s">
        <v>650</v>
      </c>
      <c r="D1019" s="402" t="s">
        <v>646</v>
      </c>
      <c r="E1019" s="402" t="s">
        <v>645</v>
      </c>
      <c r="F1019" s="478" t="s">
        <v>448</v>
      </c>
      <c r="G1019" s="478" t="s">
        <v>690</v>
      </c>
      <c r="H1019" s="510">
        <v>54814</v>
      </c>
      <c r="I1019" s="510">
        <v>43798</v>
      </c>
      <c r="J1019" s="510">
        <v>1806600</v>
      </c>
      <c r="K1019" s="510">
        <v>41</v>
      </c>
      <c r="L1019" s="510">
        <v>10</v>
      </c>
      <c r="M1019" s="510">
        <v>116</v>
      </c>
      <c r="N1019" s="510">
        <v>183</v>
      </c>
      <c r="O1019" s="510">
        <v>378</v>
      </c>
      <c r="P1019" s="510">
        <v>121</v>
      </c>
      <c r="Q1019" s="510">
        <v>2460</v>
      </c>
      <c r="R1019" s="510">
        <v>16</v>
      </c>
      <c r="S1019" s="510">
        <v>36186</v>
      </c>
      <c r="T1019" s="510">
        <v>3238</v>
      </c>
      <c r="U1019" s="510">
        <v>2056</v>
      </c>
      <c r="V1019" s="510">
        <v>20708</v>
      </c>
      <c r="W1019" s="510">
        <v>4975</v>
      </c>
      <c r="X1019" s="510">
        <v>417</v>
      </c>
      <c r="Y1019" s="510">
        <v>1490750</v>
      </c>
      <c r="Z1019" s="510">
        <v>460</v>
      </c>
      <c r="AA1019" s="510">
        <v>798</v>
      </c>
      <c r="AB1019" s="510">
        <v>1059712</v>
      </c>
      <c r="AC1019" s="510">
        <v>515</v>
      </c>
      <c r="AD1019" s="510">
        <v>930</v>
      </c>
      <c r="AE1019" s="510">
        <v>59475783</v>
      </c>
      <c r="AF1019" s="510">
        <v>2872</v>
      </c>
      <c r="AG1019" s="510">
        <v>6269</v>
      </c>
      <c r="AH1019" s="510">
        <v>50536038</v>
      </c>
      <c r="AI1019" s="510">
        <v>10158</v>
      </c>
      <c r="AJ1019" s="510">
        <v>26729</v>
      </c>
      <c r="AK1019" s="510">
        <v>2582382</v>
      </c>
      <c r="AL1019" s="510">
        <v>6193</v>
      </c>
      <c r="AM1019" s="510">
        <v>14701</v>
      </c>
      <c r="AN1019" s="510"/>
      <c r="AO1019" s="510"/>
      <c r="AP1019" s="510"/>
      <c r="AQ1019" s="510"/>
      <c r="AR1019" s="510"/>
      <c r="AS1019" s="510"/>
      <c r="AT1019" s="510">
        <v>4585</v>
      </c>
      <c r="AU1019" s="510">
        <v>91</v>
      </c>
      <c r="AV1019" s="510">
        <v>589</v>
      </c>
      <c r="AW1019" s="510">
        <v>3745</v>
      </c>
      <c r="AX1019" s="510">
        <v>218</v>
      </c>
      <c r="AY1019" s="510">
        <v>3687</v>
      </c>
      <c r="AZ1019" s="510">
        <v>0</v>
      </c>
      <c r="BA1019" s="510"/>
      <c r="BB1019" s="510"/>
      <c r="BC1019" s="510"/>
      <c r="BD1019" s="510"/>
      <c r="BE1019" s="510"/>
      <c r="BF1019" s="510"/>
      <c r="BG1019" s="510"/>
      <c r="BH1019" s="510"/>
      <c r="BI1019" s="510">
        <v>18774</v>
      </c>
      <c r="BJ1019" s="510">
        <v>3198</v>
      </c>
      <c r="BK1019" s="510">
        <v>9629</v>
      </c>
      <c r="BL1019" s="510">
        <v>31601</v>
      </c>
      <c r="BM1019" s="510">
        <v>6154</v>
      </c>
      <c r="BN1019" s="510">
        <v>4762</v>
      </c>
      <c r="BO1019" s="510">
        <v>3819</v>
      </c>
      <c r="BP1019" s="510">
        <v>2975</v>
      </c>
      <c r="BQ1019" s="510">
        <v>27130</v>
      </c>
      <c r="BR1019" s="510">
        <v>22393</v>
      </c>
      <c r="BS1019" s="510">
        <v>7353</v>
      </c>
      <c r="BT1019" s="510">
        <v>5356</v>
      </c>
      <c r="BU1019" s="510">
        <v>684</v>
      </c>
      <c r="BV1019" s="510">
        <v>438</v>
      </c>
      <c r="BW1019" s="510">
        <v>124</v>
      </c>
      <c r="BX1019" s="510">
        <v>64255</v>
      </c>
      <c r="BY1019" s="510">
        <v>518</v>
      </c>
      <c r="BZ1019" s="510">
        <v>879</v>
      </c>
      <c r="CA1019" s="510">
        <v>92</v>
      </c>
      <c r="CB1019" s="510">
        <v>42150</v>
      </c>
      <c r="CC1019" s="510">
        <v>458</v>
      </c>
      <c r="CD1019" s="510">
        <v>1031</v>
      </c>
      <c r="CE1019" s="510">
        <v>3022</v>
      </c>
      <c r="CF1019" s="510">
        <v>1384345</v>
      </c>
      <c r="CG1019" s="510">
        <v>458</v>
      </c>
      <c r="CH1019" s="510">
        <v>789</v>
      </c>
      <c r="CI1019" s="510">
        <v>2678</v>
      </c>
      <c r="CJ1019" s="510">
        <v>7786184</v>
      </c>
      <c r="CK1019" s="510">
        <v>2907</v>
      </c>
      <c r="CL1019" s="510">
        <v>6297</v>
      </c>
      <c r="CM1019" s="510">
        <v>657</v>
      </c>
      <c r="CN1019" s="510">
        <v>1305734</v>
      </c>
      <c r="CO1019" s="510">
        <v>1987</v>
      </c>
      <c r="CP1019" s="510">
        <v>4406</v>
      </c>
      <c r="CQ1019" s="510">
        <v>17373</v>
      </c>
      <c r="CR1019" s="510">
        <v>50383865</v>
      </c>
      <c r="CS1019" s="510">
        <v>2900</v>
      </c>
      <c r="CT1019" s="510">
        <v>6331</v>
      </c>
      <c r="CU1019" s="510">
        <v>186</v>
      </c>
      <c r="CV1019" s="510">
        <v>1379367</v>
      </c>
      <c r="CW1019" s="510">
        <v>7416</v>
      </c>
      <c r="CX1019" s="510">
        <v>13580</v>
      </c>
      <c r="CY1019" s="510">
        <v>54</v>
      </c>
      <c r="CZ1019" s="510">
        <v>446467</v>
      </c>
      <c r="DA1019" s="510">
        <v>8268</v>
      </c>
      <c r="DB1019" s="510">
        <v>17166</v>
      </c>
      <c r="DC1019" s="510">
        <v>1550</v>
      </c>
      <c r="DD1019" s="510">
        <v>17607404</v>
      </c>
      <c r="DE1019" s="510">
        <v>11360</v>
      </c>
      <c r="DF1019" s="510">
        <v>24166</v>
      </c>
      <c r="DG1019" s="510">
        <v>390</v>
      </c>
      <c r="DH1019" s="510">
        <v>5475321</v>
      </c>
      <c r="DI1019" s="510">
        <v>14039</v>
      </c>
      <c r="DJ1019" s="510">
        <v>35510</v>
      </c>
      <c r="DK1019" s="510">
        <v>132</v>
      </c>
      <c r="DL1019" s="510">
        <v>60799</v>
      </c>
      <c r="DM1019" s="510">
        <v>461</v>
      </c>
      <c r="DN1019" s="510">
        <v>762</v>
      </c>
      <c r="DO1019" s="510">
        <v>1693</v>
      </c>
      <c r="DP1019" s="510">
        <v>97194</v>
      </c>
      <c r="DQ1019" s="510">
        <v>57</v>
      </c>
      <c r="DR1019" s="510">
        <v>132</v>
      </c>
      <c r="DS1019" s="510">
        <v>0</v>
      </c>
      <c r="DT1019" s="510">
        <v>0</v>
      </c>
      <c r="DU1019" s="510" t="s">
        <v>152</v>
      </c>
      <c r="DV1019" s="510" t="s">
        <v>152</v>
      </c>
      <c r="DW1019" s="510">
        <v>0</v>
      </c>
      <c r="DX1019" s="510"/>
      <c r="DY1019" s="510"/>
      <c r="DZ1019" s="510"/>
      <c r="EA1019" s="510"/>
      <c r="EB1019" s="510"/>
      <c r="EC1019" s="510"/>
      <c r="ED1019" s="510"/>
      <c r="EE1019" s="510"/>
      <c r="EF1019" s="510"/>
      <c r="EG1019" s="510" t="s">
        <v>152</v>
      </c>
      <c r="EH1019" s="510" t="s">
        <v>152</v>
      </c>
      <c r="EI1019" s="510">
        <v>0</v>
      </c>
      <c r="EJ1019" s="479"/>
      <c r="EK1019" s="479"/>
      <c r="EL1019" s="479"/>
      <c r="EM1019" s="479"/>
      <c r="EN1019" s="479"/>
      <c r="EO1019" s="479"/>
      <c r="EP1019" s="479"/>
      <c r="EQ1019" s="479"/>
      <c r="ER1019" s="479"/>
      <c r="ES1019" s="479"/>
      <c r="ET1019" s="479"/>
      <c r="EU1019" s="479"/>
      <c r="EV1019" s="479"/>
      <c r="EW1019" s="479"/>
      <c r="EX1019" s="479"/>
      <c r="EY1019" s="479"/>
      <c r="EZ1019" s="476"/>
      <c r="FA1019" s="446">
        <f t="shared" ref="FA1019:FA1082" si="2348">MONTH(1&amp;C1019)</f>
        <v>12</v>
      </c>
      <c r="FB1019" s="417">
        <f t="shared" ref="FB1019:FB1025" si="2349">LEFT($B1019,4)+IF(FA1019&lt;4,1,0)</f>
        <v>2021</v>
      </c>
      <c r="FC1019" s="448">
        <f t="shared" si="2328"/>
        <v>44531</v>
      </c>
      <c r="FD1019" s="449">
        <f t="shared" si="2333"/>
        <v>31</v>
      </c>
      <c r="FE1019" s="450"/>
      <c r="FF1019" s="451">
        <f t="shared" si="2335"/>
        <v>0.54315046519088872</v>
      </c>
      <c r="FG1019" s="450"/>
      <c r="FH1019" s="452">
        <f t="shared" ref="FH1019:FH1082" si="2350">IFERROR(BM1019/HLOOKUP(FH$3,$T$5:$X$10112,ROW()-4,0),"-")</f>
        <v>1.900555898702903</v>
      </c>
      <c r="FI1019" s="452">
        <f t="shared" ref="FI1019:FI1082" si="2351">IFERROR(BN1019/HLOOKUP(FI$3,$T$5:$X$10112,ROW()-4,0),"-")</f>
        <v>1.4706609017912291</v>
      </c>
      <c r="FJ1019" s="452">
        <f t="shared" ref="FJ1019:FJ1082" si="2352">IFERROR(BO1019/HLOOKUP(FJ$3,$T$5:$X$10112,ROW()-4,0),"-")</f>
        <v>1.8574902723735409</v>
      </c>
      <c r="FK1019" s="452">
        <f t="shared" ref="FK1019:FK1082" si="2353">IFERROR(BP1019/HLOOKUP(FK$3,$T$5:$X$10112,ROW()-4,0),"-")</f>
        <v>1.4469844357976653</v>
      </c>
      <c r="FL1019" s="452">
        <f t="shared" ref="FL1019:FL1082" si="2354">IFERROR(BQ1019/HLOOKUP(FL$3,$T$5:$X$10112,ROW()-4,0),"-")</f>
        <v>1.3101216920996717</v>
      </c>
      <c r="FM1019" s="452">
        <f t="shared" ref="FM1019:FM1082" si="2355">IFERROR(BR1019/HLOOKUP(FM$3,$T$5:$X$10112,ROW()-4,0),"-")</f>
        <v>1.0813695190264632</v>
      </c>
      <c r="FN1019" s="452">
        <f t="shared" ref="FN1019:FN1082" si="2356">IFERROR(BS1019/HLOOKUP(FN$3,$T$5:$X$10112,ROW()-4,0),"-")</f>
        <v>1.4779899497487436</v>
      </c>
      <c r="FO1019" s="452">
        <f t="shared" ref="FO1019:FO1082" si="2357">IFERROR(BT1019/HLOOKUP(FO$3,$T$5:$X$10112,ROW()-4,0),"-")</f>
        <v>1.0765829145728643</v>
      </c>
      <c r="FP1019" s="452">
        <f t="shared" ref="FP1019:FP1082" si="2358">IFERROR(BU1019/HLOOKUP(FP$3,$T$5:$X$10112,ROW()-4,0),"-")</f>
        <v>1.6402877697841727</v>
      </c>
      <c r="FQ1019" s="452">
        <f t="shared" ref="FQ1019:FQ1082" si="2359">IFERROR(BV1019/HLOOKUP(FQ$3,$T$5:$X$10112,ROW()-4,0),"-")</f>
        <v>1.0503597122302157</v>
      </c>
      <c r="FR1019" s="453"/>
      <c r="FS1019" s="446">
        <f t="shared" si="2347"/>
        <v>437980</v>
      </c>
      <c r="FT1019" s="446">
        <f t="shared" si="2347"/>
        <v>5080568</v>
      </c>
      <c r="FU1019" s="446">
        <f t="shared" si="2347"/>
        <v>8015034</v>
      </c>
      <c r="FV1019" s="446">
        <f t="shared" si="2347"/>
        <v>16555644</v>
      </c>
      <c r="FW1019" s="446">
        <f t="shared" si="2347"/>
        <v>2583924</v>
      </c>
      <c r="FX1019" s="446">
        <f t="shared" si="2347"/>
        <v>1912080</v>
      </c>
      <c r="FY1019" s="446">
        <f t="shared" si="2347"/>
        <v>129818452</v>
      </c>
      <c r="FZ1019" s="446">
        <f t="shared" si="2347"/>
        <v>132976775</v>
      </c>
      <c r="GA1019" s="446">
        <f t="shared" si="2347"/>
        <v>6130317</v>
      </c>
      <c r="GB1019" s="446"/>
      <c r="GC1019" s="446"/>
      <c r="GD1019" s="446">
        <f t="shared" ref="GD1019:GM1028" si="2360">IFERROR(HLOOKUP(GD$1,$H$5:$HA$10112,MATCH($A1019,$A$5:$A$10112,0),0)*HLOOKUP(GD$2,$H$5:$HA$10112,MATCH($A1019,$A$5:$A$10112,0),0),"-")</f>
        <v>108996</v>
      </c>
      <c r="GE1019" s="446">
        <f t="shared" si="2360"/>
        <v>94852</v>
      </c>
      <c r="GF1019" s="446">
        <f t="shared" si="2360"/>
        <v>2384358</v>
      </c>
      <c r="GG1019" s="446">
        <f t="shared" si="2360"/>
        <v>16863366</v>
      </c>
      <c r="GH1019" s="446">
        <f t="shared" si="2360"/>
        <v>2894742</v>
      </c>
      <c r="GI1019" s="446">
        <f t="shared" si="2360"/>
        <v>109988463</v>
      </c>
      <c r="GJ1019" s="446">
        <f t="shared" si="2360"/>
        <v>2525880</v>
      </c>
      <c r="GK1019" s="446">
        <f t="shared" si="2360"/>
        <v>926964</v>
      </c>
      <c r="GL1019" s="446">
        <f t="shared" si="2360"/>
        <v>37457300</v>
      </c>
      <c r="GM1019" s="446">
        <f t="shared" si="2360"/>
        <v>13848900</v>
      </c>
      <c r="GN1019" s="446" t="str">
        <f t="shared" si="2338"/>
        <v>-</v>
      </c>
      <c r="GO1019" s="446">
        <f t="shared" si="2346"/>
        <v>100584</v>
      </c>
      <c r="GP1019" s="446">
        <f t="shared" si="2346"/>
        <v>223476</v>
      </c>
      <c r="GQ1019" s="446">
        <f t="shared" si="2346"/>
        <v>0</v>
      </c>
      <c r="GR1019" s="446"/>
      <c r="GS1019" s="446"/>
      <c r="GT1019" s="446"/>
      <c r="GU1019" s="446"/>
      <c r="GV1019" s="416"/>
      <c r="GW1019" s="402"/>
      <c r="GX1019" s="402"/>
      <c r="GY1019" s="402"/>
      <c r="GZ1019" s="402"/>
      <c r="HA1019" s="402"/>
    </row>
    <row r="1020" spans="1:209" ht="9.75" customHeight="1" x14ac:dyDescent="0.2">
      <c r="A1020" s="417" t="str">
        <f t="shared" si="2343"/>
        <v>2021-22DECEMBERRX7</v>
      </c>
      <c r="B1020" s="458" t="str">
        <f t="shared" si="2330"/>
        <v>2021-22</v>
      </c>
      <c r="C1020" s="402" t="s">
        <v>650</v>
      </c>
      <c r="D1020" s="402" t="s">
        <v>649</v>
      </c>
      <c r="E1020" s="402" t="s">
        <v>462</v>
      </c>
      <c r="F1020" s="478" t="s">
        <v>449</v>
      </c>
      <c r="G1020" s="478" t="s">
        <v>691</v>
      </c>
      <c r="H1020" s="510">
        <v>157486</v>
      </c>
      <c r="I1020" s="510">
        <v>131728</v>
      </c>
      <c r="J1020" s="510">
        <v>3660910</v>
      </c>
      <c r="K1020" s="510">
        <v>28</v>
      </c>
      <c r="L1020" s="510">
        <v>0</v>
      </c>
      <c r="M1020" s="510">
        <v>90</v>
      </c>
      <c r="N1020" s="510">
        <v>136</v>
      </c>
      <c r="O1020" s="510">
        <v>232</v>
      </c>
      <c r="P1020" s="510">
        <v>242</v>
      </c>
      <c r="Q1020" s="510">
        <v>16185</v>
      </c>
      <c r="R1020" s="510">
        <v>3373</v>
      </c>
      <c r="S1020" s="510">
        <v>92153</v>
      </c>
      <c r="T1020" s="510">
        <v>14826</v>
      </c>
      <c r="U1020" s="510">
        <v>10274</v>
      </c>
      <c r="V1020" s="510">
        <v>49880</v>
      </c>
      <c r="W1020" s="510">
        <v>9621</v>
      </c>
      <c r="X1020" s="510">
        <v>228</v>
      </c>
      <c r="Y1020" s="510">
        <v>8080666</v>
      </c>
      <c r="Z1020" s="510">
        <v>545</v>
      </c>
      <c r="AA1020" s="510">
        <v>917</v>
      </c>
      <c r="AB1020" s="510">
        <v>7265649</v>
      </c>
      <c r="AC1020" s="510">
        <v>707</v>
      </c>
      <c r="AD1020" s="510">
        <v>1221</v>
      </c>
      <c r="AE1020" s="510">
        <v>199687639</v>
      </c>
      <c r="AF1020" s="510">
        <v>4003</v>
      </c>
      <c r="AG1020" s="510">
        <v>9238</v>
      </c>
      <c r="AH1020" s="510">
        <v>147573676</v>
      </c>
      <c r="AI1020" s="510">
        <v>15339</v>
      </c>
      <c r="AJ1020" s="510">
        <v>39431</v>
      </c>
      <c r="AK1020" s="510">
        <v>6672239</v>
      </c>
      <c r="AL1020" s="510">
        <v>29264</v>
      </c>
      <c r="AM1020" s="510">
        <v>69059</v>
      </c>
      <c r="AN1020" s="510"/>
      <c r="AO1020" s="510"/>
      <c r="AP1020" s="510"/>
      <c r="AQ1020" s="510"/>
      <c r="AR1020" s="510"/>
      <c r="AS1020" s="510"/>
      <c r="AT1020" s="510">
        <v>10051</v>
      </c>
      <c r="AU1020" s="510">
        <v>669</v>
      </c>
      <c r="AV1020" s="510">
        <v>5200</v>
      </c>
      <c r="AW1020" s="510">
        <v>441</v>
      </c>
      <c r="AX1020" s="510">
        <v>755</v>
      </c>
      <c r="AY1020" s="510">
        <v>3427</v>
      </c>
      <c r="AZ1020" s="510">
        <v>126</v>
      </c>
      <c r="BA1020" s="510"/>
      <c r="BB1020" s="510"/>
      <c r="BC1020" s="510"/>
      <c r="BD1020" s="510"/>
      <c r="BE1020" s="510"/>
      <c r="BF1020" s="510"/>
      <c r="BG1020" s="510"/>
      <c r="BH1020" s="510"/>
      <c r="BI1020" s="510">
        <v>47668</v>
      </c>
      <c r="BJ1020" s="510">
        <v>5992</v>
      </c>
      <c r="BK1020" s="510">
        <v>28442</v>
      </c>
      <c r="BL1020" s="510">
        <v>82102</v>
      </c>
      <c r="BM1020" s="510">
        <v>28878</v>
      </c>
      <c r="BN1020" s="510">
        <v>23090</v>
      </c>
      <c r="BO1020" s="510">
        <v>19844</v>
      </c>
      <c r="BP1020" s="510">
        <v>16048</v>
      </c>
      <c r="BQ1020" s="510">
        <v>70037</v>
      </c>
      <c r="BR1020" s="510">
        <v>52166</v>
      </c>
      <c r="BS1020" s="510">
        <v>13392</v>
      </c>
      <c r="BT1020" s="510">
        <v>9789</v>
      </c>
      <c r="BU1020" s="510">
        <v>267</v>
      </c>
      <c r="BV1020" s="510">
        <v>214</v>
      </c>
      <c r="BW1020" s="510">
        <v>98</v>
      </c>
      <c r="BX1020" s="510">
        <v>70951</v>
      </c>
      <c r="BY1020" s="510">
        <v>724</v>
      </c>
      <c r="BZ1020" s="510">
        <v>1237</v>
      </c>
      <c r="CA1020" s="510">
        <v>38</v>
      </c>
      <c r="CB1020" s="510">
        <v>23041</v>
      </c>
      <c r="CC1020" s="510">
        <v>606</v>
      </c>
      <c r="CD1020" s="510">
        <v>1072</v>
      </c>
      <c r="CE1020" s="510">
        <v>14690</v>
      </c>
      <c r="CF1020" s="510">
        <v>7986674</v>
      </c>
      <c r="CG1020" s="510">
        <v>544</v>
      </c>
      <c r="CH1020" s="510">
        <v>914</v>
      </c>
      <c r="CI1020" s="510">
        <v>3831</v>
      </c>
      <c r="CJ1020" s="510">
        <v>17260503</v>
      </c>
      <c r="CK1020" s="510">
        <v>4505</v>
      </c>
      <c r="CL1020" s="510">
        <v>10090</v>
      </c>
      <c r="CM1020" s="510">
        <v>2018</v>
      </c>
      <c r="CN1020" s="510">
        <v>8207372</v>
      </c>
      <c r="CO1020" s="510">
        <v>4067</v>
      </c>
      <c r="CP1020" s="510">
        <v>9005</v>
      </c>
      <c r="CQ1020" s="510">
        <v>44031</v>
      </c>
      <c r="CR1020" s="510">
        <v>174219764</v>
      </c>
      <c r="CS1020" s="510">
        <v>3957</v>
      </c>
      <c r="CT1020" s="510">
        <v>9176</v>
      </c>
      <c r="CU1020" s="510">
        <v>1611</v>
      </c>
      <c r="CV1020" s="510">
        <v>25147276</v>
      </c>
      <c r="CW1020" s="510">
        <v>15610</v>
      </c>
      <c r="CX1020" s="510">
        <v>44356</v>
      </c>
      <c r="CY1020" s="510">
        <v>1155</v>
      </c>
      <c r="CZ1020" s="510">
        <v>20086839</v>
      </c>
      <c r="DA1020" s="510">
        <v>17391</v>
      </c>
      <c r="DB1020" s="510">
        <v>45465</v>
      </c>
      <c r="DC1020" s="510">
        <v>985</v>
      </c>
      <c r="DD1020" s="510">
        <v>24520911</v>
      </c>
      <c r="DE1020" s="510">
        <v>24894</v>
      </c>
      <c r="DF1020" s="510">
        <v>67376</v>
      </c>
      <c r="DG1020" s="510">
        <v>423</v>
      </c>
      <c r="DH1020" s="510">
        <v>12782636</v>
      </c>
      <c r="DI1020" s="510">
        <v>30219</v>
      </c>
      <c r="DJ1020" s="510">
        <v>69233</v>
      </c>
      <c r="DK1020" s="510">
        <v>310</v>
      </c>
      <c r="DL1020" s="510">
        <v>108086</v>
      </c>
      <c r="DM1020" s="510">
        <v>349</v>
      </c>
      <c r="DN1020" s="510">
        <v>648</v>
      </c>
      <c r="DO1020" s="510">
        <v>7784</v>
      </c>
      <c r="DP1020" s="510">
        <v>434303</v>
      </c>
      <c r="DQ1020" s="510">
        <v>56</v>
      </c>
      <c r="DR1020" s="510">
        <v>126</v>
      </c>
      <c r="DS1020" s="510">
        <v>61</v>
      </c>
      <c r="DT1020" s="510">
        <v>112461</v>
      </c>
      <c r="DU1020" s="510">
        <v>1844</v>
      </c>
      <c r="DV1020" s="510">
        <v>4337</v>
      </c>
      <c r="DW1020" s="510">
        <v>47</v>
      </c>
      <c r="DX1020" s="510"/>
      <c r="DY1020" s="510"/>
      <c r="DZ1020" s="510"/>
      <c r="EA1020" s="510"/>
      <c r="EB1020" s="510"/>
      <c r="EC1020" s="510"/>
      <c r="ED1020" s="510"/>
      <c r="EE1020" s="510"/>
      <c r="EF1020" s="510"/>
      <c r="EG1020" s="510" t="s">
        <v>152</v>
      </c>
      <c r="EH1020" s="510" t="s">
        <v>152</v>
      </c>
      <c r="EI1020" s="510">
        <v>0</v>
      </c>
      <c r="EJ1020" s="479"/>
      <c r="EK1020" s="479"/>
      <c r="EL1020" s="479"/>
      <c r="EM1020" s="479"/>
      <c r="EN1020" s="479"/>
      <c r="EO1020" s="479"/>
      <c r="EP1020" s="479"/>
      <c r="EQ1020" s="479"/>
      <c r="ER1020" s="479"/>
      <c r="ES1020" s="479"/>
      <c r="ET1020" s="479"/>
      <c r="EU1020" s="479"/>
      <c r="EV1020" s="479"/>
      <c r="EW1020" s="479"/>
      <c r="EX1020" s="479"/>
      <c r="EY1020" s="479"/>
      <c r="EZ1020" s="476"/>
      <c r="FA1020" s="446">
        <f t="shared" si="2348"/>
        <v>12</v>
      </c>
      <c r="FB1020" s="417">
        <f t="shared" si="2349"/>
        <v>2021</v>
      </c>
      <c r="FC1020" s="448">
        <f t="shared" si="2328"/>
        <v>44531</v>
      </c>
      <c r="FD1020" s="449">
        <f t="shared" si="2333"/>
        <v>31</v>
      </c>
      <c r="FE1020" s="450"/>
      <c r="FF1020" s="451">
        <f t="shared" si="2335"/>
        <v>0.53373560065825565</v>
      </c>
      <c r="FG1020" s="450"/>
      <c r="FH1020" s="452">
        <f t="shared" si="2350"/>
        <v>1.9477944152165116</v>
      </c>
      <c r="FI1020" s="452">
        <f t="shared" si="2351"/>
        <v>1.5573991636314581</v>
      </c>
      <c r="FJ1020" s="452">
        <f t="shared" si="2352"/>
        <v>1.9314775160599571</v>
      </c>
      <c r="FK1020" s="452">
        <f t="shared" si="2353"/>
        <v>1.5620011679968853</v>
      </c>
      <c r="FL1020" s="452">
        <f t="shared" si="2354"/>
        <v>1.4041098636728147</v>
      </c>
      <c r="FM1020" s="452">
        <f t="shared" si="2355"/>
        <v>1.0458299919807539</v>
      </c>
      <c r="FN1020" s="452">
        <f t="shared" si="2356"/>
        <v>1.3919550982226381</v>
      </c>
      <c r="FO1020" s="452">
        <f t="shared" si="2357"/>
        <v>1.0174618023074524</v>
      </c>
      <c r="FP1020" s="452">
        <f t="shared" si="2358"/>
        <v>1.1710526315789473</v>
      </c>
      <c r="FQ1020" s="452">
        <f t="shared" si="2359"/>
        <v>0.93859649122807021</v>
      </c>
      <c r="FR1020" s="453"/>
      <c r="FS1020" s="446">
        <f t="shared" si="2347"/>
        <v>0</v>
      </c>
      <c r="FT1020" s="446">
        <f t="shared" si="2347"/>
        <v>11855520</v>
      </c>
      <c r="FU1020" s="446">
        <f t="shared" si="2347"/>
        <v>17915008</v>
      </c>
      <c r="FV1020" s="446">
        <f t="shared" si="2347"/>
        <v>30560896</v>
      </c>
      <c r="FW1020" s="446">
        <f t="shared" si="2347"/>
        <v>13595442</v>
      </c>
      <c r="FX1020" s="446">
        <f t="shared" si="2347"/>
        <v>12544554</v>
      </c>
      <c r="FY1020" s="446">
        <f t="shared" si="2347"/>
        <v>460791440</v>
      </c>
      <c r="FZ1020" s="446">
        <f t="shared" si="2347"/>
        <v>379365651</v>
      </c>
      <c r="GA1020" s="446">
        <f t="shared" si="2347"/>
        <v>15745452</v>
      </c>
      <c r="GB1020" s="446"/>
      <c r="GC1020" s="446"/>
      <c r="GD1020" s="446">
        <f t="shared" si="2360"/>
        <v>121226</v>
      </c>
      <c r="GE1020" s="446">
        <f t="shared" si="2360"/>
        <v>40736</v>
      </c>
      <c r="GF1020" s="446">
        <f t="shared" si="2360"/>
        <v>13426660</v>
      </c>
      <c r="GG1020" s="446">
        <f t="shared" si="2360"/>
        <v>38654790</v>
      </c>
      <c r="GH1020" s="446">
        <f t="shared" si="2360"/>
        <v>18172090</v>
      </c>
      <c r="GI1020" s="446">
        <f t="shared" si="2360"/>
        <v>404028456</v>
      </c>
      <c r="GJ1020" s="446">
        <f t="shared" si="2360"/>
        <v>71457516</v>
      </c>
      <c r="GK1020" s="446">
        <f t="shared" si="2360"/>
        <v>52512075</v>
      </c>
      <c r="GL1020" s="446">
        <f t="shared" si="2360"/>
        <v>66365360</v>
      </c>
      <c r="GM1020" s="446">
        <f t="shared" si="2360"/>
        <v>29285559</v>
      </c>
      <c r="GN1020" s="446">
        <f t="shared" si="2338"/>
        <v>264557</v>
      </c>
      <c r="GO1020" s="446">
        <f t="shared" si="2346"/>
        <v>200880</v>
      </c>
      <c r="GP1020" s="446">
        <f t="shared" si="2346"/>
        <v>980784</v>
      </c>
      <c r="GQ1020" s="446">
        <f t="shared" si="2346"/>
        <v>0</v>
      </c>
      <c r="GR1020" s="446"/>
      <c r="GS1020" s="446"/>
      <c r="GT1020" s="446"/>
      <c r="GU1020" s="446"/>
      <c r="GV1020" s="416"/>
      <c r="GW1020" s="402"/>
      <c r="GX1020" s="402"/>
      <c r="GY1020" s="402"/>
      <c r="GZ1020" s="402"/>
      <c r="HA1020" s="402"/>
    </row>
    <row r="1021" spans="1:209" ht="9.75" customHeight="1" x14ac:dyDescent="0.2">
      <c r="A1021" s="493" t="str">
        <f t="shared" si="2343"/>
        <v>2021-22DECEMBERRYE</v>
      </c>
      <c r="B1021" s="494" t="str">
        <f t="shared" si="2330"/>
        <v>2021-22</v>
      </c>
      <c r="C1021" s="480" t="s">
        <v>650</v>
      </c>
      <c r="D1021" s="480" t="s">
        <v>663</v>
      </c>
      <c r="E1021" s="480" t="s">
        <v>662</v>
      </c>
      <c r="F1021" s="495" t="s">
        <v>456</v>
      </c>
      <c r="G1021" s="495" t="s">
        <v>692</v>
      </c>
      <c r="H1021" s="521">
        <v>95323</v>
      </c>
      <c r="I1021" s="521">
        <v>53723</v>
      </c>
      <c r="J1021" s="521">
        <v>2518110</v>
      </c>
      <c r="K1021" s="521">
        <v>47</v>
      </c>
      <c r="L1021" s="521">
        <v>3</v>
      </c>
      <c r="M1021" s="521">
        <v>170</v>
      </c>
      <c r="N1021" s="521">
        <v>253</v>
      </c>
      <c r="O1021" s="521">
        <v>433</v>
      </c>
      <c r="P1021" s="521">
        <v>331</v>
      </c>
      <c r="Q1021" s="521">
        <v>24</v>
      </c>
      <c r="R1021" s="521">
        <v>36</v>
      </c>
      <c r="S1021" s="521">
        <v>54222</v>
      </c>
      <c r="T1021" s="521">
        <v>3889</v>
      </c>
      <c r="U1021" s="521">
        <v>2367</v>
      </c>
      <c r="V1021" s="521">
        <v>26625</v>
      </c>
      <c r="W1021" s="521">
        <v>13885</v>
      </c>
      <c r="X1021" s="521">
        <v>823</v>
      </c>
      <c r="Y1021" s="521">
        <v>2044332</v>
      </c>
      <c r="Z1021" s="521">
        <v>526</v>
      </c>
      <c r="AA1021" s="521">
        <v>990</v>
      </c>
      <c r="AB1021" s="521">
        <v>1564924</v>
      </c>
      <c r="AC1021" s="521">
        <v>661</v>
      </c>
      <c r="AD1021" s="521">
        <v>1197</v>
      </c>
      <c r="AE1021" s="521">
        <v>52415416</v>
      </c>
      <c r="AF1021" s="521">
        <v>1969</v>
      </c>
      <c r="AG1021" s="521">
        <v>4087</v>
      </c>
      <c r="AH1021" s="521">
        <v>107120839</v>
      </c>
      <c r="AI1021" s="521">
        <v>7715</v>
      </c>
      <c r="AJ1021" s="521">
        <v>17989</v>
      </c>
      <c r="AK1021" s="521">
        <v>7255098</v>
      </c>
      <c r="AL1021" s="521">
        <v>8815</v>
      </c>
      <c r="AM1021" s="521">
        <v>21812</v>
      </c>
      <c r="AN1021" s="521"/>
      <c r="AO1021" s="521"/>
      <c r="AP1021" s="521"/>
      <c r="AQ1021" s="521"/>
      <c r="AR1021" s="521"/>
      <c r="AS1021" s="521"/>
      <c r="AT1021" s="521">
        <v>6790</v>
      </c>
      <c r="AU1021" s="521">
        <v>206</v>
      </c>
      <c r="AV1021" s="521">
        <v>652</v>
      </c>
      <c r="AW1021" s="521">
        <v>484</v>
      </c>
      <c r="AX1021" s="521">
        <v>838</v>
      </c>
      <c r="AY1021" s="521">
        <v>5094</v>
      </c>
      <c r="AZ1021" s="521">
        <v>294</v>
      </c>
      <c r="BA1021" s="521"/>
      <c r="BB1021" s="521"/>
      <c r="BC1021" s="521"/>
      <c r="BD1021" s="521"/>
      <c r="BE1021" s="521"/>
      <c r="BF1021" s="521"/>
      <c r="BG1021" s="521"/>
      <c r="BH1021" s="521"/>
      <c r="BI1021" s="521">
        <v>26452</v>
      </c>
      <c r="BJ1021" s="521">
        <v>2258</v>
      </c>
      <c r="BK1021" s="521">
        <v>18722</v>
      </c>
      <c r="BL1021" s="521">
        <v>47432</v>
      </c>
      <c r="BM1021" s="521">
        <v>7333</v>
      </c>
      <c r="BN1021" s="521">
        <v>5603</v>
      </c>
      <c r="BO1021" s="521">
        <v>4384</v>
      </c>
      <c r="BP1021" s="521">
        <v>3373</v>
      </c>
      <c r="BQ1021" s="521">
        <v>35000</v>
      </c>
      <c r="BR1021" s="521">
        <v>28265</v>
      </c>
      <c r="BS1021" s="521">
        <v>20844</v>
      </c>
      <c r="BT1021" s="521">
        <v>15220</v>
      </c>
      <c r="BU1021" s="521">
        <v>1299</v>
      </c>
      <c r="BV1021" s="521">
        <v>926</v>
      </c>
      <c r="BW1021" s="521">
        <v>48</v>
      </c>
      <c r="BX1021" s="521">
        <v>32887</v>
      </c>
      <c r="BY1021" s="521">
        <v>685</v>
      </c>
      <c r="BZ1021" s="521">
        <v>1350</v>
      </c>
      <c r="CA1021" s="521">
        <v>30</v>
      </c>
      <c r="CB1021" s="521">
        <v>18198</v>
      </c>
      <c r="CC1021" s="521">
        <v>607</v>
      </c>
      <c r="CD1021" s="521">
        <v>1067</v>
      </c>
      <c r="CE1021" s="521">
        <v>3811</v>
      </c>
      <c r="CF1021" s="521">
        <v>1993247</v>
      </c>
      <c r="CG1021" s="521">
        <v>523</v>
      </c>
      <c r="CH1021" s="521">
        <v>978</v>
      </c>
      <c r="CI1021" s="521">
        <v>1932</v>
      </c>
      <c r="CJ1021" s="521">
        <v>3553792</v>
      </c>
      <c r="CK1021" s="521">
        <v>1839</v>
      </c>
      <c r="CL1021" s="521">
        <v>3764</v>
      </c>
      <c r="CM1021" s="521">
        <v>544</v>
      </c>
      <c r="CN1021" s="521">
        <v>854705</v>
      </c>
      <c r="CO1021" s="521">
        <v>1571</v>
      </c>
      <c r="CP1021" s="521">
        <v>3468</v>
      </c>
      <c r="CQ1021" s="521">
        <v>24149</v>
      </c>
      <c r="CR1021" s="521">
        <v>48006919</v>
      </c>
      <c r="CS1021" s="521">
        <v>1988</v>
      </c>
      <c r="CT1021" s="521">
        <v>4126</v>
      </c>
      <c r="CU1021" s="521">
        <v>1879</v>
      </c>
      <c r="CV1021" s="521">
        <v>10623347</v>
      </c>
      <c r="CW1021" s="521">
        <v>5654</v>
      </c>
      <c r="CX1021" s="521">
        <v>10851</v>
      </c>
      <c r="CY1021" s="521">
        <v>583</v>
      </c>
      <c r="CZ1021" s="521">
        <v>2650639</v>
      </c>
      <c r="DA1021" s="521">
        <v>4547</v>
      </c>
      <c r="DB1021" s="521">
        <v>9356</v>
      </c>
      <c r="DC1021" s="521">
        <v>203</v>
      </c>
      <c r="DD1021" s="521">
        <v>2530183</v>
      </c>
      <c r="DE1021" s="521">
        <v>12464</v>
      </c>
      <c r="DF1021" s="521">
        <v>24318</v>
      </c>
      <c r="DG1021" s="521">
        <v>69</v>
      </c>
      <c r="DH1021" s="521">
        <v>487934</v>
      </c>
      <c r="DI1021" s="521">
        <v>7072</v>
      </c>
      <c r="DJ1021" s="521">
        <v>19572</v>
      </c>
      <c r="DK1021" s="521">
        <v>237</v>
      </c>
      <c r="DL1021" s="521">
        <v>88812</v>
      </c>
      <c r="DM1021" s="521">
        <v>375</v>
      </c>
      <c r="DN1021" s="521">
        <v>702</v>
      </c>
      <c r="DO1021" s="521">
        <v>2958</v>
      </c>
      <c r="DP1021" s="521">
        <v>236889</v>
      </c>
      <c r="DQ1021" s="521">
        <v>80</v>
      </c>
      <c r="DR1021" s="521">
        <v>197</v>
      </c>
      <c r="DS1021" s="521">
        <v>34</v>
      </c>
      <c r="DT1021" s="521">
        <v>100618</v>
      </c>
      <c r="DU1021" s="521">
        <v>2959</v>
      </c>
      <c r="DV1021" s="521">
        <v>7172</v>
      </c>
      <c r="DW1021" s="521">
        <v>33</v>
      </c>
      <c r="DX1021" s="521"/>
      <c r="DY1021" s="521"/>
      <c r="DZ1021" s="521"/>
      <c r="EA1021" s="521"/>
      <c r="EB1021" s="521"/>
      <c r="EC1021" s="521"/>
      <c r="ED1021" s="521"/>
      <c r="EE1021" s="521"/>
      <c r="EF1021" s="521"/>
      <c r="EG1021" s="521" t="s">
        <v>152</v>
      </c>
      <c r="EH1021" s="521" t="s">
        <v>152</v>
      </c>
      <c r="EI1021" s="521">
        <v>24</v>
      </c>
      <c r="EJ1021" s="496"/>
      <c r="EK1021" s="496"/>
      <c r="EL1021" s="496"/>
      <c r="EM1021" s="496"/>
      <c r="EN1021" s="496"/>
      <c r="EO1021" s="496"/>
      <c r="EP1021" s="496"/>
      <c r="EQ1021" s="496"/>
      <c r="ER1021" s="496"/>
      <c r="ES1021" s="496"/>
      <c r="ET1021" s="496"/>
      <c r="EU1021" s="496"/>
      <c r="EV1021" s="496"/>
      <c r="EW1021" s="496"/>
      <c r="EX1021" s="496"/>
      <c r="EY1021" s="496"/>
      <c r="EZ1021" s="497"/>
      <c r="FA1021" s="482">
        <f t="shared" si="2348"/>
        <v>12</v>
      </c>
      <c r="FB1021" s="493">
        <f t="shared" si="2349"/>
        <v>2021</v>
      </c>
      <c r="FC1021" s="498">
        <f t="shared" si="2328"/>
        <v>44531</v>
      </c>
      <c r="FD1021" s="499">
        <f t="shared" si="2333"/>
        <v>31</v>
      </c>
      <c r="FE1021" s="500"/>
      <c r="FF1021" s="515">
        <f t="shared" si="2335"/>
        <v>0.83136593591905561</v>
      </c>
      <c r="FG1021" s="500"/>
      <c r="FH1021" s="481">
        <f t="shared" si="2350"/>
        <v>1.8855746978657753</v>
      </c>
      <c r="FI1021" s="481">
        <f t="shared" si="2351"/>
        <v>1.4407302648495757</v>
      </c>
      <c r="FJ1021" s="481">
        <f t="shared" si="2352"/>
        <v>1.8521335023236163</v>
      </c>
      <c r="FK1021" s="481">
        <f t="shared" si="2353"/>
        <v>1.4250105618926912</v>
      </c>
      <c r="FL1021" s="481">
        <f t="shared" si="2354"/>
        <v>1.3145539906103287</v>
      </c>
      <c r="FM1021" s="481">
        <f t="shared" si="2355"/>
        <v>1.0615962441314555</v>
      </c>
      <c r="FN1021" s="481">
        <f t="shared" si="2356"/>
        <v>1.5011883327331652</v>
      </c>
      <c r="FO1021" s="481">
        <f t="shared" si="2357"/>
        <v>1.0961469211379187</v>
      </c>
      <c r="FP1021" s="481">
        <f t="shared" si="2358"/>
        <v>1.5783718104495748</v>
      </c>
      <c r="FQ1021" s="481">
        <f t="shared" si="2359"/>
        <v>1.1251518833535845</v>
      </c>
      <c r="FR1021" s="501"/>
      <c r="FS1021" s="482">
        <f t="shared" si="2347"/>
        <v>161169</v>
      </c>
      <c r="FT1021" s="482">
        <f t="shared" si="2347"/>
        <v>9132910</v>
      </c>
      <c r="FU1021" s="482">
        <f t="shared" si="2347"/>
        <v>13591919</v>
      </c>
      <c r="FV1021" s="482">
        <f t="shared" si="2347"/>
        <v>23262059</v>
      </c>
      <c r="FW1021" s="482">
        <f t="shared" si="2347"/>
        <v>3850110</v>
      </c>
      <c r="FX1021" s="482">
        <f t="shared" si="2347"/>
        <v>2833299</v>
      </c>
      <c r="FY1021" s="482">
        <f t="shared" si="2347"/>
        <v>108816375</v>
      </c>
      <c r="FZ1021" s="482">
        <f t="shared" si="2347"/>
        <v>249777265</v>
      </c>
      <c r="GA1021" s="482">
        <f t="shared" si="2347"/>
        <v>17951276</v>
      </c>
      <c r="GB1021" s="482"/>
      <c r="GC1021" s="482"/>
      <c r="GD1021" s="482">
        <f t="shared" si="2360"/>
        <v>64800</v>
      </c>
      <c r="GE1021" s="482">
        <f t="shared" si="2360"/>
        <v>32010</v>
      </c>
      <c r="GF1021" s="482">
        <f t="shared" si="2360"/>
        <v>3727158</v>
      </c>
      <c r="GG1021" s="482">
        <f t="shared" si="2360"/>
        <v>7272048</v>
      </c>
      <c r="GH1021" s="482">
        <f t="shared" si="2360"/>
        <v>1886592</v>
      </c>
      <c r="GI1021" s="482">
        <f t="shared" si="2360"/>
        <v>99638774</v>
      </c>
      <c r="GJ1021" s="482">
        <f t="shared" si="2360"/>
        <v>20389029</v>
      </c>
      <c r="GK1021" s="482">
        <f t="shared" si="2360"/>
        <v>5454548</v>
      </c>
      <c r="GL1021" s="482">
        <f t="shared" si="2360"/>
        <v>4936554</v>
      </c>
      <c r="GM1021" s="482">
        <f t="shared" si="2360"/>
        <v>1350468</v>
      </c>
      <c r="GN1021" s="482">
        <f t="shared" si="2338"/>
        <v>243848</v>
      </c>
      <c r="GO1021" s="482">
        <f t="shared" si="2346"/>
        <v>166374</v>
      </c>
      <c r="GP1021" s="482">
        <f t="shared" si="2346"/>
        <v>582726</v>
      </c>
      <c r="GQ1021" s="482">
        <f t="shared" si="2346"/>
        <v>0</v>
      </c>
      <c r="GR1021" s="482"/>
      <c r="GS1021" s="482"/>
      <c r="GT1021" s="482"/>
      <c r="GU1021" s="482"/>
      <c r="GV1021" s="502"/>
      <c r="GW1021" s="402"/>
      <c r="GX1021" s="402"/>
      <c r="GY1021" s="402"/>
      <c r="GZ1021" s="402"/>
      <c r="HA1021" s="402"/>
    </row>
    <row r="1022" spans="1:209" ht="9.75" customHeight="1" x14ac:dyDescent="0.2">
      <c r="A1022" s="417" t="str">
        <f t="shared" si="2343"/>
        <v>2021-22DECEMBERRYD</v>
      </c>
      <c r="B1022" s="458" t="str">
        <f t="shared" si="2330"/>
        <v>2021-22</v>
      </c>
      <c r="C1022" s="402" t="s">
        <v>650</v>
      </c>
      <c r="D1022" s="402" t="s">
        <v>663</v>
      </c>
      <c r="E1022" s="402" t="s">
        <v>662</v>
      </c>
      <c r="F1022" s="478" t="s">
        <v>455</v>
      </c>
      <c r="G1022" s="478" t="s">
        <v>693</v>
      </c>
      <c r="H1022" s="510">
        <v>99179</v>
      </c>
      <c r="I1022" s="510">
        <v>81274</v>
      </c>
      <c r="J1022" s="510">
        <v>2056640</v>
      </c>
      <c r="K1022" s="510">
        <v>25</v>
      </c>
      <c r="L1022" s="510">
        <v>1</v>
      </c>
      <c r="M1022" s="510">
        <v>86</v>
      </c>
      <c r="N1022" s="510">
        <v>165</v>
      </c>
      <c r="O1022" s="510">
        <v>335</v>
      </c>
      <c r="P1022" s="510">
        <v>266</v>
      </c>
      <c r="Q1022" s="510">
        <v>13</v>
      </c>
      <c r="R1022" s="510">
        <v>45</v>
      </c>
      <c r="S1022" s="510">
        <v>63884</v>
      </c>
      <c r="T1022" s="510">
        <v>5075</v>
      </c>
      <c r="U1022" s="510">
        <v>3207</v>
      </c>
      <c r="V1022" s="510">
        <v>35204</v>
      </c>
      <c r="W1022" s="510">
        <v>14860</v>
      </c>
      <c r="X1022" s="510">
        <v>280</v>
      </c>
      <c r="Y1022" s="510">
        <v>2649114</v>
      </c>
      <c r="Z1022" s="510">
        <v>522</v>
      </c>
      <c r="AA1022" s="510">
        <v>963</v>
      </c>
      <c r="AB1022" s="510">
        <v>2064435</v>
      </c>
      <c r="AC1022" s="510">
        <v>644</v>
      </c>
      <c r="AD1022" s="510">
        <v>1201</v>
      </c>
      <c r="AE1022" s="510">
        <v>72434404</v>
      </c>
      <c r="AF1022" s="510">
        <v>2058</v>
      </c>
      <c r="AG1022" s="510">
        <v>4240</v>
      </c>
      <c r="AH1022" s="510">
        <v>148673741</v>
      </c>
      <c r="AI1022" s="510">
        <v>10005</v>
      </c>
      <c r="AJ1022" s="510">
        <v>22875</v>
      </c>
      <c r="AK1022" s="510">
        <v>4057296</v>
      </c>
      <c r="AL1022" s="510">
        <v>14490</v>
      </c>
      <c r="AM1022" s="510">
        <v>34961</v>
      </c>
      <c r="AN1022" s="510"/>
      <c r="AO1022" s="510"/>
      <c r="AP1022" s="510"/>
      <c r="AQ1022" s="510"/>
      <c r="AR1022" s="510"/>
      <c r="AS1022" s="510"/>
      <c r="AT1022" s="510">
        <v>6118</v>
      </c>
      <c r="AU1022" s="510">
        <v>216</v>
      </c>
      <c r="AV1022" s="510">
        <v>1242</v>
      </c>
      <c r="AW1022" s="510">
        <v>1623</v>
      </c>
      <c r="AX1022" s="510">
        <v>521</v>
      </c>
      <c r="AY1022" s="510">
        <v>4139</v>
      </c>
      <c r="AZ1022" s="510">
        <v>1353</v>
      </c>
      <c r="BA1022" s="510"/>
      <c r="BB1022" s="510"/>
      <c r="BC1022" s="510"/>
      <c r="BD1022" s="510"/>
      <c r="BE1022" s="510"/>
      <c r="BF1022" s="510"/>
      <c r="BG1022" s="510"/>
      <c r="BH1022" s="510"/>
      <c r="BI1022" s="510">
        <v>35394</v>
      </c>
      <c r="BJ1022" s="510">
        <v>1694</v>
      </c>
      <c r="BK1022" s="510">
        <v>20678</v>
      </c>
      <c r="BL1022" s="510">
        <v>57766</v>
      </c>
      <c r="BM1022" s="510">
        <v>10643</v>
      </c>
      <c r="BN1022" s="510">
        <v>7673</v>
      </c>
      <c r="BO1022" s="510">
        <v>6540</v>
      </c>
      <c r="BP1022" s="510">
        <v>4821</v>
      </c>
      <c r="BQ1022" s="510">
        <v>48997</v>
      </c>
      <c r="BR1022" s="510">
        <v>37132</v>
      </c>
      <c r="BS1022" s="510">
        <v>28203</v>
      </c>
      <c r="BT1022" s="510">
        <v>15694</v>
      </c>
      <c r="BU1022" s="510">
        <v>573</v>
      </c>
      <c r="BV1022" s="510">
        <v>292</v>
      </c>
      <c r="BW1022" s="510">
        <v>57</v>
      </c>
      <c r="BX1022" s="510">
        <v>33800</v>
      </c>
      <c r="BY1022" s="510">
        <v>593</v>
      </c>
      <c r="BZ1022" s="510">
        <v>979</v>
      </c>
      <c r="CA1022" s="510">
        <v>71</v>
      </c>
      <c r="CB1022" s="510">
        <v>39369</v>
      </c>
      <c r="CC1022" s="510">
        <v>554</v>
      </c>
      <c r="CD1022" s="510">
        <v>989</v>
      </c>
      <c r="CE1022" s="510">
        <v>4947</v>
      </c>
      <c r="CF1022" s="510">
        <v>2575945</v>
      </c>
      <c r="CG1022" s="510">
        <v>521</v>
      </c>
      <c r="CH1022" s="510">
        <v>962</v>
      </c>
      <c r="CI1022" s="510">
        <v>2222</v>
      </c>
      <c r="CJ1022" s="510">
        <v>4247953</v>
      </c>
      <c r="CK1022" s="510">
        <v>1912</v>
      </c>
      <c r="CL1022" s="510">
        <v>3830</v>
      </c>
      <c r="CM1022" s="510">
        <v>1103</v>
      </c>
      <c r="CN1022" s="510">
        <v>2237503</v>
      </c>
      <c r="CO1022" s="510">
        <v>2029</v>
      </c>
      <c r="CP1022" s="510">
        <v>4145</v>
      </c>
      <c r="CQ1022" s="510">
        <v>31879</v>
      </c>
      <c r="CR1022" s="510">
        <v>65948948</v>
      </c>
      <c r="CS1022" s="510">
        <v>2069</v>
      </c>
      <c r="CT1022" s="510">
        <v>4277</v>
      </c>
      <c r="CU1022" s="510">
        <v>1011</v>
      </c>
      <c r="CV1022" s="510">
        <v>11441865</v>
      </c>
      <c r="CW1022" s="510">
        <v>11317</v>
      </c>
      <c r="CX1022" s="510">
        <v>26915</v>
      </c>
      <c r="CY1022" s="510">
        <v>464</v>
      </c>
      <c r="CZ1022" s="510">
        <v>5559445</v>
      </c>
      <c r="DA1022" s="510">
        <v>11982</v>
      </c>
      <c r="DB1022" s="510">
        <v>28328</v>
      </c>
      <c r="DC1022" s="510">
        <v>834</v>
      </c>
      <c r="DD1022" s="510">
        <v>11285573</v>
      </c>
      <c r="DE1022" s="510">
        <v>13532</v>
      </c>
      <c r="DF1022" s="510">
        <v>31109</v>
      </c>
      <c r="DG1022" s="510">
        <v>119</v>
      </c>
      <c r="DH1022" s="510">
        <v>1667771</v>
      </c>
      <c r="DI1022" s="510">
        <v>14015</v>
      </c>
      <c r="DJ1022" s="510">
        <v>33727</v>
      </c>
      <c r="DK1022" s="510">
        <v>15</v>
      </c>
      <c r="DL1022" s="510">
        <v>3835</v>
      </c>
      <c r="DM1022" s="510">
        <v>256</v>
      </c>
      <c r="DN1022" s="510">
        <v>517</v>
      </c>
      <c r="DO1022" s="510">
        <v>3488</v>
      </c>
      <c r="DP1022" s="510">
        <v>265539</v>
      </c>
      <c r="DQ1022" s="510">
        <v>76</v>
      </c>
      <c r="DR1022" s="510">
        <v>106</v>
      </c>
      <c r="DS1022" s="510">
        <v>64</v>
      </c>
      <c r="DT1022" s="510">
        <v>123540</v>
      </c>
      <c r="DU1022" s="510">
        <v>1930</v>
      </c>
      <c r="DV1022" s="510">
        <v>4297</v>
      </c>
      <c r="DW1022" s="510">
        <v>58</v>
      </c>
      <c r="DX1022" s="510"/>
      <c r="DY1022" s="510"/>
      <c r="DZ1022" s="510"/>
      <c r="EA1022" s="510"/>
      <c r="EB1022" s="510"/>
      <c r="EC1022" s="510"/>
      <c r="ED1022" s="510"/>
      <c r="EE1022" s="510"/>
      <c r="EF1022" s="510"/>
      <c r="EG1022" s="510" t="s">
        <v>152</v>
      </c>
      <c r="EH1022" s="510" t="s">
        <v>152</v>
      </c>
      <c r="EI1022" s="510">
        <v>0</v>
      </c>
      <c r="EJ1022" s="479"/>
      <c r="EK1022" s="479"/>
      <c r="EL1022" s="479"/>
      <c r="EM1022" s="479"/>
      <c r="EN1022" s="479"/>
      <c r="EO1022" s="479"/>
      <c r="EP1022" s="479"/>
      <c r="EQ1022" s="479"/>
      <c r="ER1022" s="479"/>
      <c r="ES1022" s="479"/>
      <c r="ET1022" s="479"/>
      <c r="EU1022" s="479"/>
      <c r="EV1022" s="479"/>
      <c r="EW1022" s="479"/>
      <c r="EX1022" s="479"/>
      <c r="EY1022" s="479"/>
      <c r="EZ1022" s="516"/>
      <c r="FA1022" s="446">
        <f t="shared" si="2348"/>
        <v>12</v>
      </c>
      <c r="FB1022" s="417">
        <f t="shared" si="2349"/>
        <v>2021</v>
      </c>
      <c r="FC1022" s="448">
        <f t="shared" si="2328"/>
        <v>44531</v>
      </c>
      <c r="FD1022" s="449">
        <f t="shared" si="2333"/>
        <v>31</v>
      </c>
      <c r="FE1022" s="450"/>
      <c r="FF1022" s="451">
        <f t="shared" si="2335"/>
        <v>0.72530671657309209</v>
      </c>
      <c r="FG1022" s="450"/>
      <c r="FH1022" s="452">
        <f t="shared" si="2350"/>
        <v>2.097142857142857</v>
      </c>
      <c r="FI1022" s="452">
        <f t="shared" si="2351"/>
        <v>1.5119211822660099</v>
      </c>
      <c r="FJ1022" s="452">
        <f t="shared" si="2352"/>
        <v>2.0392890551917682</v>
      </c>
      <c r="FK1022" s="452">
        <f t="shared" si="2353"/>
        <v>1.5032740879326474</v>
      </c>
      <c r="FL1022" s="452">
        <f t="shared" si="2354"/>
        <v>1.3918020679468242</v>
      </c>
      <c r="FM1022" s="452">
        <f t="shared" si="2355"/>
        <v>1.0547665038063856</v>
      </c>
      <c r="FN1022" s="452">
        <f t="shared" si="2356"/>
        <v>1.897913862718708</v>
      </c>
      <c r="FO1022" s="452">
        <f t="shared" si="2357"/>
        <v>1.0561238223418574</v>
      </c>
      <c r="FP1022" s="452">
        <f t="shared" si="2358"/>
        <v>2.0464285714285713</v>
      </c>
      <c r="FQ1022" s="452">
        <f t="shared" si="2359"/>
        <v>1.0428571428571429</v>
      </c>
      <c r="FR1022" s="453"/>
      <c r="FS1022" s="446">
        <f t="shared" si="2347"/>
        <v>81274</v>
      </c>
      <c r="FT1022" s="446">
        <f t="shared" si="2347"/>
        <v>6989564</v>
      </c>
      <c r="FU1022" s="446">
        <f t="shared" si="2347"/>
        <v>13410210</v>
      </c>
      <c r="FV1022" s="446">
        <f t="shared" si="2347"/>
        <v>27226790</v>
      </c>
      <c r="FW1022" s="446">
        <f t="shared" si="2347"/>
        <v>4887225</v>
      </c>
      <c r="FX1022" s="446">
        <f t="shared" si="2347"/>
        <v>3851607</v>
      </c>
      <c r="FY1022" s="446">
        <f t="shared" si="2347"/>
        <v>149264960</v>
      </c>
      <c r="FZ1022" s="446">
        <f t="shared" si="2347"/>
        <v>339922500</v>
      </c>
      <c r="GA1022" s="446">
        <f t="shared" si="2347"/>
        <v>9789080</v>
      </c>
      <c r="GB1022" s="446"/>
      <c r="GC1022" s="446"/>
      <c r="GD1022" s="446">
        <f t="shared" si="2360"/>
        <v>55803</v>
      </c>
      <c r="GE1022" s="446">
        <f t="shared" si="2360"/>
        <v>70219</v>
      </c>
      <c r="GF1022" s="446">
        <f t="shared" si="2360"/>
        <v>4759014</v>
      </c>
      <c r="GG1022" s="446">
        <f t="shared" si="2360"/>
        <v>8510260</v>
      </c>
      <c r="GH1022" s="446">
        <f t="shared" si="2360"/>
        <v>4571935</v>
      </c>
      <c r="GI1022" s="446">
        <f t="shared" si="2360"/>
        <v>136346483</v>
      </c>
      <c r="GJ1022" s="446">
        <f t="shared" si="2360"/>
        <v>27211065</v>
      </c>
      <c r="GK1022" s="446">
        <f t="shared" si="2360"/>
        <v>13144192</v>
      </c>
      <c r="GL1022" s="446">
        <f t="shared" si="2360"/>
        <v>25944906</v>
      </c>
      <c r="GM1022" s="446">
        <f t="shared" si="2360"/>
        <v>4013513</v>
      </c>
      <c r="GN1022" s="446">
        <f t="shared" si="2338"/>
        <v>275008</v>
      </c>
      <c r="GO1022" s="446">
        <f t="shared" si="2346"/>
        <v>7755</v>
      </c>
      <c r="GP1022" s="446">
        <f t="shared" si="2346"/>
        <v>369728</v>
      </c>
      <c r="GQ1022" s="446">
        <f t="shared" si="2346"/>
        <v>0</v>
      </c>
      <c r="GR1022" s="446"/>
      <c r="GS1022" s="446"/>
      <c r="GT1022" s="446"/>
      <c r="GU1022" s="446"/>
      <c r="GV1022" s="416"/>
      <c r="GW1022" s="402"/>
      <c r="GX1022" s="402"/>
      <c r="GY1022" s="402"/>
      <c r="GZ1022" s="402"/>
      <c r="HA1022" s="402"/>
    </row>
    <row r="1023" spans="1:209" ht="9.75" customHeight="1" x14ac:dyDescent="0.2">
      <c r="A1023" s="417" t="str">
        <f t="shared" si="2343"/>
        <v>2021-22DECEMBERRYF</v>
      </c>
      <c r="B1023" s="458" t="str">
        <f t="shared" si="2330"/>
        <v>2021-22</v>
      </c>
      <c r="C1023" s="402" t="s">
        <v>650</v>
      </c>
      <c r="D1023" s="402" t="s">
        <v>667</v>
      </c>
      <c r="E1023" s="402" t="s">
        <v>666</v>
      </c>
      <c r="F1023" s="478" t="s">
        <v>457</v>
      </c>
      <c r="G1023" s="478" t="s">
        <v>694</v>
      </c>
      <c r="H1023" s="510">
        <v>112998</v>
      </c>
      <c r="I1023" s="510">
        <v>91692</v>
      </c>
      <c r="J1023" s="510">
        <v>11776496</v>
      </c>
      <c r="K1023" s="510">
        <v>128</v>
      </c>
      <c r="L1023" s="510">
        <v>75</v>
      </c>
      <c r="M1023" s="510">
        <v>327</v>
      </c>
      <c r="N1023" s="510">
        <v>412</v>
      </c>
      <c r="O1023" s="510">
        <v>635</v>
      </c>
      <c r="P1023" s="510">
        <v>350</v>
      </c>
      <c r="Q1023" s="510">
        <v>0</v>
      </c>
      <c r="R1023" s="510">
        <v>398</v>
      </c>
      <c r="S1023" s="510">
        <v>70295</v>
      </c>
      <c r="T1023" s="510">
        <v>8205</v>
      </c>
      <c r="U1023" s="510">
        <v>4940</v>
      </c>
      <c r="V1023" s="510">
        <v>42371</v>
      </c>
      <c r="W1023" s="510">
        <v>10879</v>
      </c>
      <c r="X1023" s="510">
        <v>135</v>
      </c>
      <c r="Y1023" s="510">
        <v>5725140</v>
      </c>
      <c r="Z1023" s="510">
        <v>698</v>
      </c>
      <c r="AA1023" s="510">
        <v>1251</v>
      </c>
      <c r="AB1023" s="510">
        <v>3840468</v>
      </c>
      <c r="AC1023" s="510">
        <v>777</v>
      </c>
      <c r="AD1023" s="510">
        <v>1419</v>
      </c>
      <c r="AE1023" s="510">
        <v>186260775</v>
      </c>
      <c r="AF1023" s="510">
        <v>4396</v>
      </c>
      <c r="AG1023" s="510">
        <v>10159</v>
      </c>
      <c r="AH1023" s="510">
        <v>118215426</v>
      </c>
      <c r="AI1023" s="510">
        <v>10866</v>
      </c>
      <c r="AJ1023" s="510">
        <v>30128</v>
      </c>
      <c r="AK1023" s="510">
        <v>1467282</v>
      </c>
      <c r="AL1023" s="510">
        <v>10869</v>
      </c>
      <c r="AM1023" s="510">
        <v>27775</v>
      </c>
      <c r="AN1023" s="510"/>
      <c r="AO1023" s="510"/>
      <c r="AP1023" s="510"/>
      <c r="AQ1023" s="510"/>
      <c r="AR1023" s="510"/>
      <c r="AS1023" s="510"/>
      <c r="AT1023" s="510">
        <v>6661</v>
      </c>
      <c r="AU1023" s="510">
        <v>896</v>
      </c>
      <c r="AV1023" s="510">
        <v>2618</v>
      </c>
      <c r="AW1023" s="510">
        <v>2887</v>
      </c>
      <c r="AX1023" s="510">
        <v>467</v>
      </c>
      <c r="AY1023" s="510">
        <v>2680</v>
      </c>
      <c r="AZ1023" s="510">
        <v>0</v>
      </c>
      <c r="BA1023" s="510"/>
      <c r="BB1023" s="510"/>
      <c r="BC1023" s="510"/>
      <c r="BD1023" s="510"/>
      <c r="BE1023" s="510"/>
      <c r="BF1023" s="510"/>
      <c r="BG1023" s="510"/>
      <c r="BH1023" s="510"/>
      <c r="BI1023" s="510">
        <v>33761</v>
      </c>
      <c r="BJ1023" s="510">
        <v>2380</v>
      </c>
      <c r="BK1023" s="510">
        <v>27493</v>
      </c>
      <c r="BL1023" s="510">
        <v>63634</v>
      </c>
      <c r="BM1023" s="510">
        <v>16162</v>
      </c>
      <c r="BN1023" s="510">
        <v>11736</v>
      </c>
      <c r="BO1023" s="510">
        <v>9719</v>
      </c>
      <c r="BP1023" s="510">
        <v>7129</v>
      </c>
      <c r="BQ1023" s="510">
        <v>57077</v>
      </c>
      <c r="BR1023" s="510">
        <v>45179</v>
      </c>
      <c r="BS1023" s="510">
        <v>16721</v>
      </c>
      <c r="BT1023" s="510">
        <v>11597</v>
      </c>
      <c r="BU1023" s="510">
        <v>213</v>
      </c>
      <c r="BV1023" s="510">
        <v>148</v>
      </c>
      <c r="BW1023" s="510">
        <v>48</v>
      </c>
      <c r="BX1023" s="510">
        <v>44015</v>
      </c>
      <c r="BY1023" s="510">
        <v>917</v>
      </c>
      <c r="BZ1023" s="510">
        <v>1743</v>
      </c>
      <c r="CA1023" s="510">
        <v>31</v>
      </c>
      <c r="CB1023" s="510">
        <v>25329</v>
      </c>
      <c r="CC1023" s="510">
        <v>817</v>
      </c>
      <c r="CD1023" s="510">
        <v>1292</v>
      </c>
      <c r="CE1023" s="510">
        <v>8126</v>
      </c>
      <c r="CF1023" s="510">
        <v>5655796</v>
      </c>
      <c r="CG1023" s="510">
        <v>696</v>
      </c>
      <c r="CH1023" s="510">
        <v>1250</v>
      </c>
      <c r="CI1023" s="510">
        <v>2034</v>
      </c>
      <c r="CJ1023" s="510">
        <v>9996546</v>
      </c>
      <c r="CK1023" s="510">
        <v>4915</v>
      </c>
      <c r="CL1023" s="510">
        <v>10518</v>
      </c>
      <c r="CM1023" s="510">
        <v>700</v>
      </c>
      <c r="CN1023" s="510">
        <v>3293966</v>
      </c>
      <c r="CO1023" s="510">
        <v>4706</v>
      </c>
      <c r="CP1023" s="510">
        <v>10539</v>
      </c>
      <c r="CQ1023" s="510">
        <v>39637</v>
      </c>
      <c r="CR1023" s="510">
        <v>172970263</v>
      </c>
      <c r="CS1023" s="510">
        <v>4364</v>
      </c>
      <c r="CT1023" s="510">
        <v>10136</v>
      </c>
      <c r="CU1023" s="510">
        <v>818</v>
      </c>
      <c r="CV1023" s="510">
        <v>8692776</v>
      </c>
      <c r="CW1023" s="510">
        <v>10627</v>
      </c>
      <c r="CX1023" s="510">
        <v>25279</v>
      </c>
      <c r="CY1023" s="510">
        <v>176</v>
      </c>
      <c r="CZ1023" s="510">
        <v>1839549</v>
      </c>
      <c r="DA1023" s="510">
        <v>10452</v>
      </c>
      <c r="DB1023" s="510">
        <v>23464</v>
      </c>
      <c r="DC1023" s="510">
        <v>626</v>
      </c>
      <c r="DD1023" s="510">
        <v>5642561</v>
      </c>
      <c r="DE1023" s="510">
        <v>9014</v>
      </c>
      <c r="DF1023" s="510">
        <v>18672</v>
      </c>
      <c r="DG1023" s="510">
        <v>27</v>
      </c>
      <c r="DH1023" s="510">
        <v>207775</v>
      </c>
      <c r="DI1023" s="510">
        <v>7695</v>
      </c>
      <c r="DJ1023" s="510">
        <v>17325</v>
      </c>
      <c r="DK1023" s="510">
        <v>772</v>
      </c>
      <c r="DL1023" s="510">
        <v>349545</v>
      </c>
      <c r="DM1023" s="510">
        <v>453</v>
      </c>
      <c r="DN1023" s="510">
        <v>768</v>
      </c>
      <c r="DO1023" s="510">
        <v>4667</v>
      </c>
      <c r="DP1023" s="510">
        <v>632374</v>
      </c>
      <c r="DQ1023" s="510">
        <v>135</v>
      </c>
      <c r="DR1023" s="510">
        <v>330</v>
      </c>
      <c r="DS1023" s="510">
        <v>70</v>
      </c>
      <c r="DT1023" s="510">
        <v>253814</v>
      </c>
      <c r="DU1023" s="510">
        <v>3626</v>
      </c>
      <c r="DV1023" s="510">
        <v>6801</v>
      </c>
      <c r="DW1023" s="510">
        <v>57</v>
      </c>
      <c r="DX1023" s="510"/>
      <c r="DY1023" s="510"/>
      <c r="DZ1023" s="510"/>
      <c r="EA1023" s="510"/>
      <c r="EB1023" s="510"/>
      <c r="EC1023" s="510"/>
      <c r="ED1023" s="510"/>
      <c r="EE1023" s="510"/>
      <c r="EF1023" s="510"/>
      <c r="EG1023" s="510" t="s">
        <v>152</v>
      </c>
      <c r="EH1023" s="510" t="s">
        <v>152</v>
      </c>
      <c r="EI1023" s="510">
        <v>0</v>
      </c>
      <c r="EJ1023" s="479"/>
      <c r="EK1023" s="479"/>
      <c r="EL1023" s="479"/>
      <c r="EM1023" s="479"/>
      <c r="EN1023" s="479"/>
      <c r="EO1023" s="479"/>
      <c r="EP1023" s="479"/>
      <c r="EQ1023" s="479"/>
      <c r="ER1023" s="479"/>
      <c r="ES1023" s="479"/>
      <c r="ET1023" s="479"/>
      <c r="EU1023" s="479"/>
      <c r="EV1023" s="479"/>
      <c r="EW1023" s="479"/>
      <c r="EX1023" s="479"/>
      <c r="EY1023" s="479"/>
      <c r="EZ1023" s="476"/>
      <c r="FA1023" s="446">
        <f t="shared" si="2348"/>
        <v>12</v>
      </c>
      <c r="FB1023" s="417">
        <f t="shared" si="2349"/>
        <v>2021</v>
      </c>
      <c r="FC1023" s="448">
        <f t="shared" si="2328"/>
        <v>44531</v>
      </c>
      <c r="FD1023" s="449">
        <f t="shared" si="2333"/>
        <v>31</v>
      </c>
      <c r="FE1023" s="450"/>
      <c r="FF1023" s="451">
        <f t="shared" si="2335"/>
        <v>0.59414385741565878</v>
      </c>
      <c r="FG1023" s="450"/>
      <c r="FH1023" s="452">
        <f t="shared" si="2350"/>
        <v>1.9697745277269958</v>
      </c>
      <c r="FI1023" s="452">
        <f t="shared" si="2351"/>
        <v>1.4303473491773309</v>
      </c>
      <c r="FJ1023" s="452">
        <f t="shared" si="2352"/>
        <v>1.9674089068825911</v>
      </c>
      <c r="FK1023" s="452">
        <f t="shared" si="2353"/>
        <v>1.4431174089068826</v>
      </c>
      <c r="FL1023" s="452">
        <f t="shared" si="2354"/>
        <v>1.3470770102192537</v>
      </c>
      <c r="FM1023" s="452">
        <f t="shared" si="2355"/>
        <v>1.0662717424653654</v>
      </c>
      <c r="FN1023" s="452">
        <f t="shared" si="2356"/>
        <v>1.5369978858350952</v>
      </c>
      <c r="FO1023" s="452">
        <f t="shared" si="2357"/>
        <v>1.0659987131170143</v>
      </c>
      <c r="FP1023" s="452">
        <f t="shared" si="2358"/>
        <v>1.5777777777777777</v>
      </c>
      <c r="FQ1023" s="452">
        <f t="shared" si="2359"/>
        <v>1.0962962962962963</v>
      </c>
      <c r="FR1023" s="453"/>
      <c r="FS1023" s="446">
        <f t="shared" ref="FS1023:GA1032" si="2361">IFERROR(HLOOKUP(FS$1,$H$5:$HA$10112,MATCH($A1023,$A$5:$A$10112,0),0)*HLOOKUP(FS$2,$H$5:$HA$10112,MATCH($A1023,$A$5:$A$10112,0),0),"-")</f>
        <v>6876900</v>
      </c>
      <c r="FT1023" s="446">
        <f t="shared" si="2361"/>
        <v>29983284</v>
      </c>
      <c r="FU1023" s="446">
        <f t="shared" si="2361"/>
        <v>37777104</v>
      </c>
      <c r="FV1023" s="446">
        <f t="shared" si="2361"/>
        <v>58224420</v>
      </c>
      <c r="FW1023" s="446">
        <f t="shared" si="2361"/>
        <v>10264455</v>
      </c>
      <c r="FX1023" s="446">
        <f t="shared" si="2361"/>
        <v>7009860</v>
      </c>
      <c r="FY1023" s="446">
        <f t="shared" si="2361"/>
        <v>430446989</v>
      </c>
      <c r="FZ1023" s="446">
        <f t="shared" si="2361"/>
        <v>327762512</v>
      </c>
      <c r="GA1023" s="446">
        <f t="shared" si="2361"/>
        <v>3749625</v>
      </c>
      <c r="GB1023" s="446"/>
      <c r="GC1023" s="446"/>
      <c r="GD1023" s="446">
        <f t="shared" si="2360"/>
        <v>83664</v>
      </c>
      <c r="GE1023" s="446">
        <f t="shared" si="2360"/>
        <v>40052</v>
      </c>
      <c r="GF1023" s="446">
        <f t="shared" si="2360"/>
        <v>10157500</v>
      </c>
      <c r="GG1023" s="446">
        <f t="shared" si="2360"/>
        <v>21393612</v>
      </c>
      <c r="GH1023" s="446">
        <f t="shared" si="2360"/>
        <v>7377300</v>
      </c>
      <c r="GI1023" s="446">
        <f t="shared" si="2360"/>
        <v>401760632</v>
      </c>
      <c r="GJ1023" s="446">
        <f t="shared" si="2360"/>
        <v>20678222</v>
      </c>
      <c r="GK1023" s="446">
        <f t="shared" si="2360"/>
        <v>4129664</v>
      </c>
      <c r="GL1023" s="446">
        <f t="shared" si="2360"/>
        <v>11688672</v>
      </c>
      <c r="GM1023" s="446">
        <f t="shared" si="2360"/>
        <v>467775</v>
      </c>
      <c r="GN1023" s="446">
        <f t="shared" si="2338"/>
        <v>476070</v>
      </c>
      <c r="GO1023" s="446">
        <f t="shared" si="2346"/>
        <v>592896</v>
      </c>
      <c r="GP1023" s="446">
        <f t="shared" si="2346"/>
        <v>1540110</v>
      </c>
      <c r="GQ1023" s="446">
        <f t="shared" si="2346"/>
        <v>0</v>
      </c>
      <c r="GR1023" s="446"/>
      <c r="GS1023" s="446"/>
      <c r="GT1023" s="446"/>
      <c r="GU1023" s="446"/>
      <c r="GV1023" s="416"/>
      <c r="GW1023" s="402"/>
      <c r="GX1023" s="402"/>
      <c r="GY1023" s="402"/>
      <c r="GZ1023" s="402"/>
      <c r="HA1023" s="402"/>
    </row>
    <row r="1024" spans="1:209" ht="9.75" customHeight="1" x14ac:dyDescent="0.2">
      <c r="A1024" s="417" t="str">
        <f t="shared" si="2343"/>
        <v>2021-22DECEMBERRYA</v>
      </c>
      <c r="B1024" s="458" t="str">
        <f t="shared" si="2330"/>
        <v>2021-22</v>
      </c>
      <c r="C1024" s="402" t="s">
        <v>650</v>
      </c>
      <c r="D1024" s="402" t="s">
        <v>653</v>
      </c>
      <c r="E1024" s="402" t="s">
        <v>652</v>
      </c>
      <c r="F1024" s="478" t="s">
        <v>452</v>
      </c>
      <c r="G1024" s="478" t="s">
        <v>697</v>
      </c>
      <c r="H1024" s="510">
        <v>145976</v>
      </c>
      <c r="I1024" s="510">
        <v>114530</v>
      </c>
      <c r="J1024" s="510">
        <v>1261797</v>
      </c>
      <c r="K1024" s="510">
        <v>11</v>
      </c>
      <c r="L1024" s="510">
        <v>2</v>
      </c>
      <c r="M1024" s="510">
        <v>32</v>
      </c>
      <c r="N1024" s="510">
        <v>46</v>
      </c>
      <c r="O1024" s="510">
        <v>85</v>
      </c>
      <c r="P1024" s="510">
        <v>53</v>
      </c>
      <c r="Q1024" s="510">
        <v>0</v>
      </c>
      <c r="R1024" s="510">
        <v>191</v>
      </c>
      <c r="S1024" s="510">
        <v>92414</v>
      </c>
      <c r="T1024" s="510">
        <v>10003</v>
      </c>
      <c r="U1024" s="510">
        <v>6244</v>
      </c>
      <c r="V1024" s="510">
        <v>49701</v>
      </c>
      <c r="W1024" s="510">
        <v>13775</v>
      </c>
      <c r="X1024" s="510">
        <v>618</v>
      </c>
      <c r="Y1024" s="510">
        <v>4996176</v>
      </c>
      <c r="Z1024" s="510">
        <v>499</v>
      </c>
      <c r="AA1024" s="510">
        <v>867</v>
      </c>
      <c r="AB1024" s="510">
        <v>3640668</v>
      </c>
      <c r="AC1024" s="510">
        <v>583</v>
      </c>
      <c r="AD1024" s="510">
        <v>1030</v>
      </c>
      <c r="AE1024" s="510">
        <v>144086194</v>
      </c>
      <c r="AF1024" s="510">
        <v>2899</v>
      </c>
      <c r="AG1024" s="510">
        <v>6819</v>
      </c>
      <c r="AH1024" s="510">
        <v>165985333</v>
      </c>
      <c r="AI1024" s="510">
        <v>12050</v>
      </c>
      <c r="AJ1024" s="510">
        <v>32141</v>
      </c>
      <c r="AK1024" s="510">
        <v>8382147</v>
      </c>
      <c r="AL1024" s="510">
        <v>13563</v>
      </c>
      <c r="AM1024" s="510">
        <v>34375</v>
      </c>
      <c r="AN1024" s="510"/>
      <c r="AO1024" s="510"/>
      <c r="AP1024" s="510"/>
      <c r="AQ1024" s="510"/>
      <c r="AR1024" s="510"/>
      <c r="AS1024" s="510"/>
      <c r="AT1024" s="510">
        <v>14694</v>
      </c>
      <c r="AU1024" s="510">
        <v>2624</v>
      </c>
      <c r="AV1024" s="510">
        <v>4801</v>
      </c>
      <c r="AW1024" s="510">
        <v>3277</v>
      </c>
      <c r="AX1024" s="510">
        <v>725</v>
      </c>
      <c r="AY1024" s="510">
        <v>6544</v>
      </c>
      <c r="AZ1024" s="510">
        <v>3707</v>
      </c>
      <c r="BA1024" s="510"/>
      <c r="BB1024" s="510"/>
      <c r="BC1024" s="510"/>
      <c r="BD1024" s="510"/>
      <c r="BE1024" s="510"/>
      <c r="BF1024" s="510"/>
      <c r="BG1024" s="510"/>
      <c r="BH1024" s="510"/>
      <c r="BI1024" s="510">
        <v>43462</v>
      </c>
      <c r="BJ1024" s="510">
        <v>5193</v>
      </c>
      <c r="BK1024" s="510">
        <v>29065</v>
      </c>
      <c r="BL1024" s="510">
        <v>77720</v>
      </c>
      <c r="BM1024" s="510">
        <v>20910</v>
      </c>
      <c r="BN1024" s="510">
        <v>14287</v>
      </c>
      <c r="BO1024" s="510">
        <v>12700</v>
      </c>
      <c r="BP1024" s="510">
        <v>8950</v>
      </c>
      <c r="BQ1024" s="510">
        <v>68361</v>
      </c>
      <c r="BR1024" s="510">
        <v>51832</v>
      </c>
      <c r="BS1024" s="510">
        <v>27247</v>
      </c>
      <c r="BT1024" s="510">
        <v>14505</v>
      </c>
      <c r="BU1024" s="510">
        <v>1647</v>
      </c>
      <c r="BV1024" s="510">
        <v>673</v>
      </c>
      <c r="BW1024" s="510">
        <v>142</v>
      </c>
      <c r="BX1024" s="510">
        <v>83281</v>
      </c>
      <c r="BY1024" s="510">
        <v>586</v>
      </c>
      <c r="BZ1024" s="510">
        <v>1059</v>
      </c>
      <c r="CA1024" s="510">
        <v>104</v>
      </c>
      <c r="CB1024" s="510">
        <v>65308</v>
      </c>
      <c r="CC1024" s="510">
        <v>628</v>
      </c>
      <c r="CD1024" s="510">
        <v>1060</v>
      </c>
      <c r="CE1024" s="510">
        <v>9757</v>
      </c>
      <c r="CF1024" s="510">
        <v>4847587</v>
      </c>
      <c r="CG1024" s="510">
        <v>497</v>
      </c>
      <c r="CH1024" s="510">
        <v>865</v>
      </c>
      <c r="CI1024" s="510">
        <v>4843</v>
      </c>
      <c r="CJ1024" s="510">
        <v>14865480</v>
      </c>
      <c r="CK1024" s="510">
        <v>3069</v>
      </c>
      <c r="CL1024" s="510">
        <v>6930</v>
      </c>
      <c r="CM1024" s="510">
        <v>1163</v>
      </c>
      <c r="CN1024" s="510">
        <v>3961795</v>
      </c>
      <c r="CO1024" s="510">
        <v>3407</v>
      </c>
      <c r="CP1024" s="510">
        <v>8004</v>
      </c>
      <c r="CQ1024" s="510">
        <v>43695</v>
      </c>
      <c r="CR1024" s="510">
        <v>125258919</v>
      </c>
      <c r="CS1024" s="510">
        <v>2867</v>
      </c>
      <c r="CT1024" s="510">
        <v>6776</v>
      </c>
      <c r="CU1024" s="510">
        <v>1419</v>
      </c>
      <c r="CV1024" s="510">
        <v>15032100</v>
      </c>
      <c r="CW1024" s="510">
        <v>10593</v>
      </c>
      <c r="CX1024" s="510">
        <v>24690</v>
      </c>
      <c r="CY1024" s="510">
        <v>295</v>
      </c>
      <c r="CZ1024" s="510">
        <v>2627451</v>
      </c>
      <c r="DA1024" s="510">
        <v>8907</v>
      </c>
      <c r="DB1024" s="510">
        <v>24730</v>
      </c>
      <c r="DC1024" s="510">
        <v>1348</v>
      </c>
      <c r="DD1024" s="510">
        <v>20629441</v>
      </c>
      <c r="DE1024" s="510">
        <v>15304</v>
      </c>
      <c r="DF1024" s="510">
        <v>32427</v>
      </c>
      <c r="DG1024" s="510">
        <v>171</v>
      </c>
      <c r="DH1024" s="510">
        <v>2428160</v>
      </c>
      <c r="DI1024" s="510">
        <v>14200</v>
      </c>
      <c r="DJ1024" s="510">
        <v>34979</v>
      </c>
      <c r="DK1024" s="510">
        <v>540</v>
      </c>
      <c r="DL1024" s="510">
        <v>173235</v>
      </c>
      <c r="DM1024" s="510">
        <v>321</v>
      </c>
      <c r="DN1024" s="510">
        <v>549</v>
      </c>
      <c r="DO1024" s="510">
        <v>5452</v>
      </c>
      <c r="DP1024" s="510">
        <v>194066</v>
      </c>
      <c r="DQ1024" s="510">
        <v>36</v>
      </c>
      <c r="DR1024" s="510">
        <v>65</v>
      </c>
      <c r="DS1024" s="510">
        <v>142</v>
      </c>
      <c r="DT1024" s="510">
        <v>437317</v>
      </c>
      <c r="DU1024" s="510">
        <v>3080</v>
      </c>
      <c r="DV1024" s="510">
        <v>7803</v>
      </c>
      <c r="DW1024" s="510">
        <v>126</v>
      </c>
      <c r="DX1024" s="510"/>
      <c r="DY1024" s="510"/>
      <c r="DZ1024" s="510"/>
      <c r="EA1024" s="510"/>
      <c r="EB1024" s="510"/>
      <c r="EC1024" s="510"/>
      <c r="ED1024" s="510"/>
      <c r="EE1024" s="510"/>
      <c r="EF1024" s="510"/>
      <c r="EG1024" s="510" t="s">
        <v>152</v>
      </c>
      <c r="EH1024" s="510" t="s">
        <v>152</v>
      </c>
      <c r="EI1024" s="510">
        <v>199</v>
      </c>
      <c r="EJ1024" s="479"/>
      <c r="EK1024" s="479"/>
      <c r="EL1024" s="479"/>
      <c r="EM1024" s="479"/>
      <c r="EN1024" s="479"/>
      <c r="EO1024" s="479"/>
      <c r="EP1024" s="479"/>
      <c r="EQ1024" s="479"/>
      <c r="ER1024" s="479"/>
      <c r="ES1024" s="479"/>
      <c r="ET1024" s="479"/>
      <c r="EU1024" s="479"/>
      <c r="EV1024" s="479"/>
      <c r="EW1024" s="479"/>
      <c r="EX1024" s="479"/>
      <c r="EY1024" s="479"/>
      <c r="EZ1024" s="476"/>
      <c r="FA1024" s="446">
        <f t="shared" si="2348"/>
        <v>12</v>
      </c>
      <c r="FB1024" s="417">
        <f t="shared" si="2349"/>
        <v>2021</v>
      </c>
      <c r="FC1024" s="448">
        <f t="shared" si="2328"/>
        <v>44531</v>
      </c>
      <c r="FD1024" s="449">
        <f t="shared" si="2333"/>
        <v>31</v>
      </c>
      <c r="FE1024" s="450"/>
      <c r="FF1024" s="451">
        <f t="shared" si="2335"/>
        <v>0.54793969849246227</v>
      </c>
      <c r="FG1024" s="450"/>
      <c r="FH1024" s="452">
        <f t="shared" si="2350"/>
        <v>2.0903728881335599</v>
      </c>
      <c r="FI1024" s="452">
        <f t="shared" si="2351"/>
        <v>1.4282715185444366</v>
      </c>
      <c r="FJ1024" s="452">
        <f t="shared" si="2352"/>
        <v>2.0339525944907111</v>
      </c>
      <c r="FK1024" s="452">
        <f t="shared" si="2353"/>
        <v>1.4333760409993594</v>
      </c>
      <c r="FL1024" s="452">
        <f t="shared" si="2354"/>
        <v>1.3754451620691737</v>
      </c>
      <c r="FM1024" s="452">
        <f t="shared" si="2355"/>
        <v>1.042876400877246</v>
      </c>
      <c r="FN1024" s="452">
        <f t="shared" si="2356"/>
        <v>1.9780036297640653</v>
      </c>
      <c r="FO1024" s="452">
        <f t="shared" si="2357"/>
        <v>1.052994555353902</v>
      </c>
      <c r="FP1024" s="452">
        <f t="shared" si="2358"/>
        <v>2.6650485436893203</v>
      </c>
      <c r="FQ1024" s="452">
        <f t="shared" si="2359"/>
        <v>1.0889967637540454</v>
      </c>
      <c r="FR1024" s="453"/>
      <c r="FS1024" s="446">
        <f t="shared" si="2361"/>
        <v>229060</v>
      </c>
      <c r="FT1024" s="446">
        <f t="shared" si="2361"/>
        <v>3664960</v>
      </c>
      <c r="FU1024" s="446">
        <f t="shared" si="2361"/>
        <v>5268380</v>
      </c>
      <c r="FV1024" s="446">
        <f t="shared" si="2361"/>
        <v>9735050</v>
      </c>
      <c r="FW1024" s="446">
        <f t="shared" si="2361"/>
        <v>8672601</v>
      </c>
      <c r="FX1024" s="446">
        <f t="shared" si="2361"/>
        <v>6431320</v>
      </c>
      <c r="FY1024" s="446">
        <f t="shared" si="2361"/>
        <v>338911119</v>
      </c>
      <c r="FZ1024" s="446">
        <f t="shared" si="2361"/>
        <v>442742275</v>
      </c>
      <c r="GA1024" s="446">
        <f t="shared" si="2361"/>
        <v>21243750</v>
      </c>
      <c r="GB1024" s="446"/>
      <c r="GC1024" s="446"/>
      <c r="GD1024" s="446">
        <f t="shared" si="2360"/>
        <v>150378</v>
      </c>
      <c r="GE1024" s="446">
        <f t="shared" si="2360"/>
        <v>110240</v>
      </c>
      <c r="GF1024" s="446">
        <f t="shared" si="2360"/>
        <v>8439805</v>
      </c>
      <c r="GG1024" s="446">
        <f t="shared" si="2360"/>
        <v>33561990</v>
      </c>
      <c r="GH1024" s="446">
        <f t="shared" si="2360"/>
        <v>9308652</v>
      </c>
      <c r="GI1024" s="446">
        <f t="shared" si="2360"/>
        <v>296077320</v>
      </c>
      <c r="GJ1024" s="446">
        <f t="shared" si="2360"/>
        <v>35035110</v>
      </c>
      <c r="GK1024" s="446">
        <f t="shared" si="2360"/>
        <v>7295350</v>
      </c>
      <c r="GL1024" s="446">
        <f t="shared" si="2360"/>
        <v>43711596</v>
      </c>
      <c r="GM1024" s="446">
        <f t="shared" si="2360"/>
        <v>5981409</v>
      </c>
      <c r="GN1024" s="446">
        <f t="shared" si="2338"/>
        <v>1108026</v>
      </c>
      <c r="GO1024" s="446">
        <f t="shared" si="2346"/>
        <v>296460</v>
      </c>
      <c r="GP1024" s="446">
        <f t="shared" si="2346"/>
        <v>354380</v>
      </c>
      <c r="GQ1024" s="446">
        <f t="shared" si="2346"/>
        <v>0</v>
      </c>
      <c r="GR1024" s="446"/>
      <c r="GS1024" s="446"/>
      <c r="GT1024" s="446"/>
      <c r="GU1024" s="446"/>
      <c r="GV1024" s="416"/>
      <c r="GW1024" s="402"/>
      <c r="GX1024" s="402"/>
      <c r="GY1024" s="402"/>
      <c r="GZ1024" s="402"/>
      <c r="HA1024" s="402"/>
    </row>
    <row r="1025" spans="1:209" ht="9.75" customHeight="1" x14ac:dyDescent="0.2">
      <c r="A1025" s="485" t="str">
        <f t="shared" si="2343"/>
        <v>2021-22DECEMBERRX8</v>
      </c>
      <c r="B1025" s="503" t="str">
        <f t="shared" si="2330"/>
        <v>2021-22</v>
      </c>
      <c r="C1025" s="436" t="s">
        <v>650</v>
      </c>
      <c r="D1025" s="436" t="s">
        <v>646</v>
      </c>
      <c r="E1025" s="436" t="s">
        <v>645</v>
      </c>
      <c r="F1025" s="504" t="s">
        <v>450</v>
      </c>
      <c r="G1025" s="504" t="s">
        <v>696</v>
      </c>
      <c r="H1025" s="522">
        <v>114628</v>
      </c>
      <c r="I1025" s="522">
        <v>77861</v>
      </c>
      <c r="J1025" s="522">
        <v>2800417</v>
      </c>
      <c r="K1025" s="522">
        <v>36</v>
      </c>
      <c r="L1025" s="522">
        <v>0</v>
      </c>
      <c r="M1025" s="522">
        <v>132</v>
      </c>
      <c r="N1025" s="522">
        <v>221</v>
      </c>
      <c r="O1025" s="522">
        <v>379</v>
      </c>
      <c r="P1025" s="522">
        <v>343</v>
      </c>
      <c r="Q1025" s="522">
        <v>192</v>
      </c>
      <c r="R1025" s="522">
        <v>301</v>
      </c>
      <c r="S1025" s="522">
        <v>69557</v>
      </c>
      <c r="T1025" s="522">
        <v>8102</v>
      </c>
      <c r="U1025" s="522">
        <v>5681</v>
      </c>
      <c r="V1025" s="522">
        <v>39340</v>
      </c>
      <c r="W1025" s="522">
        <v>8936</v>
      </c>
      <c r="X1025" s="522">
        <v>147</v>
      </c>
      <c r="Y1025" s="522">
        <v>4775841</v>
      </c>
      <c r="Z1025" s="522">
        <v>589</v>
      </c>
      <c r="AA1025" s="522">
        <v>1030</v>
      </c>
      <c r="AB1025" s="522">
        <v>3745611</v>
      </c>
      <c r="AC1025" s="522">
        <v>659</v>
      </c>
      <c r="AD1025" s="522">
        <v>1153</v>
      </c>
      <c r="AE1025" s="522">
        <v>110798530</v>
      </c>
      <c r="AF1025" s="522">
        <v>2816</v>
      </c>
      <c r="AG1025" s="522">
        <v>6143</v>
      </c>
      <c r="AH1025" s="522">
        <v>79550788</v>
      </c>
      <c r="AI1025" s="522">
        <v>8902</v>
      </c>
      <c r="AJ1025" s="522">
        <v>21647</v>
      </c>
      <c r="AK1025" s="522">
        <v>1727717</v>
      </c>
      <c r="AL1025" s="522">
        <v>11753</v>
      </c>
      <c r="AM1025" s="522">
        <v>32421</v>
      </c>
      <c r="AN1025" s="522"/>
      <c r="AO1025" s="522"/>
      <c r="AP1025" s="522"/>
      <c r="AQ1025" s="522"/>
      <c r="AR1025" s="522"/>
      <c r="AS1025" s="522"/>
      <c r="AT1025" s="522">
        <v>7465</v>
      </c>
      <c r="AU1025" s="522">
        <v>454</v>
      </c>
      <c r="AV1025" s="522">
        <v>1206</v>
      </c>
      <c r="AW1025" s="522">
        <v>5732</v>
      </c>
      <c r="AX1025" s="522">
        <v>2693</v>
      </c>
      <c r="AY1025" s="522">
        <v>3112</v>
      </c>
      <c r="AZ1025" s="522">
        <v>1053</v>
      </c>
      <c r="BA1025" s="522"/>
      <c r="BB1025" s="522"/>
      <c r="BC1025" s="522"/>
      <c r="BD1025" s="522"/>
      <c r="BE1025" s="522"/>
      <c r="BF1025" s="522"/>
      <c r="BG1025" s="522"/>
      <c r="BH1025" s="522"/>
      <c r="BI1025" s="522">
        <v>37506</v>
      </c>
      <c r="BJ1025" s="522">
        <v>4917</v>
      </c>
      <c r="BK1025" s="522">
        <v>19669</v>
      </c>
      <c r="BL1025" s="522">
        <v>62092</v>
      </c>
      <c r="BM1025" s="522">
        <v>13560</v>
      </c>
      <c r="BN1025" s="522">
        <v>10755</v>
      </c>
      <c r="BO1025" s="522">
        <v>9162</v>
      </c>
      <c r="BP1025" s="522">
        <v>7371</v>
      </c>
      <c r="BQ1025" s="522">
        <v>51026</v>
      </c>
      <c r="BR1025" s="522">
        <v>41539</v>
      </c>
      <c r="BS1025" s="522">
        <v>13089</v>
      </c>
      <c r="BT1025" s="522">
        <v>9505</v>
      </c>
      <c r="BU1025" s="522">
        <v>213</v>
      </c>
      <c r="BV1025" s="522">
        <v>160</v>
      </c>
      <c r="BW1025" s="522">
        <v>218</v>
      </c>
      <c r="BX1025" s="522">
        <v>139977</v>
      </c>
      <c r="BY1025" s="522">
        <v>642</v>
      </c>
      <c r="BZ1025" s="522">
        <v>1137</v>
      </c>
      <c r="CA1025" s="522">
        <v>65</v>
      </c>
      <c r="CB1025" s="522">
        <v>42475</v>
      </c>
      <c r="CC1025" s="522">
        <v>653</v>
      </c>
      <c r="CD1025" s="522">
        <v>1366</v>
      </c>
      <c r="CE1025" s="522">
        <v>7819</v>
      </c>
      <c r="CF1025" s="522">
        <v>4593389</v>
      </c>
      <c r="CG1025" s="522">
        <v>587</v>
      </c>
      <c r="CH1025" s="522">
        <v>1024</v>
      </c>
      <c r="CI1025" s="522">
        <v>3490</v>
      </c>
      <c r="CJ1025" s="522">
        <v>10070093</v>
      </c>
      <c r="CK1025" s="522">
        <v>2885</v>
      </c>
      <c r="CL1025" s="522">
        <v>6122</v>
      </c>
      <c r="CM1025" s="522">
        <v>1103</v>
      </c>
      <c r="CN1025" s="522">
        <v>3051612</v>
      </c>
      <c r="CO1025" s="522">
        <v>2767</v>
      </c>
      <c r="CP1025" s="522">
        <v>6552</v>
      </c>
      <c r="CQ1025" s="522">
        <v>34747</v>
      </c>
      <c r="CR1025" s="522">
        <v>97676825</v>
      </c>
      <c r="CS1025" s="522">
        <v>2811</v>
      </c>
      <c r="CT1025" s="522">
        <v>6138</v>
      </c>
      <c r="CU1025" s="522">
        <v>1860</v>
      </c>
      <c r="CV1025" s="522">
        <v>16346974</v>
      </c>
      <c r="CW1025" s="522">
        <v>8789</v>
      </c>
      <c r="CX1025" s="522">
        <v>18807</v>
      </c>
      <c r="CY1025" s="522">
        <v>1558</v>
      </c>
      <c r="CZ1025" s="522">
        <v>15939441</v>
      </c>
      <c r="DA1025" s="522">
        <v>10231</v>
      </c>
      <c r="DB1025" s="522">
        <v>22974</v>
      </c>
      <c r="DC1025" s="522">
        <v>1270</v>
      </c>
      <c r="DD1025" s="522">
        <v>19716320</v>
      </c>
      <c r="DE1025" s="522">
        <v>15525</v>
      </c>
      <c r="DF1025" s="522">
        <v>39889</v>
      </c>
      <c r="DG1025" s="522">
        <v>578</v>
      </c>
      <c r="DH1025" s="522">
        <v>11138902</v>
      </c>
      <c r="DI1025" s="522">
        <v>19271</v>
      </c>
      <c r="DJ1025" s="522">
        <v>48851</v>
      </c>
      <c r="DK1025" s="522">
        <v>293</v>
      </c>
      <c r="DL1025" s="522">
        <v>117817</v>
      </c>
      <c r="DM1025" s="522">
        <v>402</v>
      </c>
      <c r="DN1025" s="522">
        <v>721</v>
      </c>
      <c r="DO1025" s="522">
        <v>4305</v>
      </c>
      <c r="DP1025" s="522">
        <v>289053</v>
      </c>
      <c r="DQ1025" s="522">
        <v>67</v>
      </c>
      <c r="DR1025" s="522">
        <v>152</v>
      </c>
      <c r="DS1025" s="522">
        <v>69</v>
      </c>
      <c r="DT1025" s="522">
        <v>167014</v>
      </c>
      <c r="DU1025" s="522">
        <v>2420</v>
      </c>
      <c r="DV1025" s="522">
        <v>5980</v>
      </c>
      <c r="DW1025" s="522">
        <v>55</v>
      </c>
      <c r="DX1025" s="522"/>
      <c r="DY1025" s="522"/>
      <c r="DZ1025" s="522"/>
      <c r="EA1025" s="522"/>
      <c r="EB1025" s="522"/>
      <c r="EC1025" s="522"/>
      <c r="ED1025" s="522"/>
      <c r="EE1025" s="522"/>
      <c r="EF1025" s="522"/>
      <c r="EG1025" s="522" t="s">
        <v>152</v>
      </c>
      <c r="EH1025" s="522" t="s">
        <v>152</v>
      </c>
      <c r="EI1025" s="522">
        <v>0</v>
      </c>
      <c r="EJ1025" s="483"/>
      <c r="EK1025" s="483"/>
      <c r="EL1025" s="483"/>
      <c r="EM1025" s="483"/>
      <c r="EN1025" s="483"/>
      <c r="EO1025" s="483"/>
      <c r="EP1025" s="483"/>
      <c r="EQ1025" s="483"/>
      <c r="ER1025" s="483"/>
      <c r="ES1025" s="483"/>
      <c r="ET1025" s="483"/>
      <c r="EU1025" s="483"/>
      <c r="EV1025" s="483"/>
      <c r="EW1025" s="483"/>
      <c r="EX1025" s="483"/>
      <c r="EY1025" s="483"/>
      <c r="EZ1025" s="484"/>
      <c r="FA1025" s="468">
        <f t="shared" si="2348"/>
        <v>12</v>
      </c>
      <c r="FB1025" s="485">
        <f t="shared" si="2349"/>
        <v>2021</v>
      </c>
      <c r="FC1025" s="486">
        <f t="shared" si="2328"/>
        <v>44531</v>
      </c>
      <c r="FD1025" s="470">
        <f t="shared" si="2333"/>
        <v>31</v>
      </c>
      <c r="FE1025" s="471"/>
      <c r="FF1025" s="517">
        <f t="shared" si="2335"/>
        <v>0.55483954117798684</v>
      </c>
      <c r="FG1025" s="471"/>
      <c r="FH1025" s="487">
        <f t="shared" si="2350"/>
        <v>1.6736608244877809</v>
      </c>
      <c r="FI1025" s="487">
        <f t="shared" si="2351"/>
        <v>1.3274500123426314</v>
      </c>
      <c r="FJ1025" s="487">
        <f t="shared" si="2352"/>
        <v>1.6127442351698644</v>
      </c>
      <c r="FK1025" s="487">
        <f t="shared" si="2353"/>
        <v>1.297482837528604</v>
      </c>
      <c r="FL1025" s="487">
        <f t="shared" si="2354"/>
        <v>1.2970513472292833</v>
      </c>
      <c r="FM1025" s="487">
        <f t="shared" si="2355"/>
        <v>1.0558973055414336</v>
      </c>
      <c r="FN1025" s="487">
        <f t="shared" si="2356"/>
        <v>1.4647493285586393</v>
      </c>
      <c r="FO1025" s="487">
        <f t="shared" si="2357"/>
        <v>1.0636750223813787</v>
      </c>
      <c r="FP1025" s="487">
        <f t="shared" si="2358"/>
        <v>1.4489795918367347</v>
      </c>
      <c r="FQ1025" s="487">
        <f t="shared" si="2359"/>
        <v>1.08843537414966</v>
      </c>
      <c r="FR1025" s="459"/>
      <c r="FS1025" s="468">
        <f t="shared" si="2361"/>
        <v>0</v>
      </c>
      <c r="FT1025" s="468">
        <f t="shared" si="2361"/>
        <v>10277652</v>
      </c>
      <c r="FU1025" s="468">
        <f t="shared" si="2361"/>
        <v>17207281</v>
      </c>
      <c r="FV1025" s="468">
        <f t="shared" si="2361"/>
        <v>29509319</v>
      </c>
      <c r="FW1025" s="468">
        <f t="shared" si="2361"/>
        <v>8345060</v>
      </c>
      <c r="FX1025" s="468">
        <f t="shared" si="2361"/>
        <v>6550193</v>
      </c>
      <c r="FY1025" s="468">
        <f t="shared" si="2361"/>
        <v>241665620</v>
      </c>
      <c r="FZ1025" s="468">
        <f t="shared" si="2361"/>
        <v>193437592</v>
      </c>
      <c r="GA1025" s="468">
        <f t="shared" si="2361"/>
        <v>4765887</v>
      </c>
      <c r="GB1025" s="468"/>
      <c r="GC1025" s="468"/>
      <c r="GD1025" s="468">
        <f t="shared" si="2360"/>
        <v>247866</v>
      </c>
      <c r="GE1025" s="468">
        <f t="shared" si="2360"/>
        <v>88790</v>
      </c>
      <c r="GF1025" s="468">
        <f t="shared" si="2360"/>
        <v>8006656</v>
      </c>
      <c r="GG1025" s="468">
        <f t="shared" si="2360"/>
        <v>21365780</v>
      </c>
      <c r="GH1025" s="468">
        <f t="shared" si="2360"/>
        <v>7226856</v>
      </c>
      <c r="GI1025" s="468">
        <f t="shared" si="2360"/>
        <v>213277086</v>
      </c>
      <c r="GJ1025" s="468">
        <f t="shared" si="2360"/>
        <v>34981020</v>
      </c>
      <c r="GK1025" s="468">
        <f t="shared" si="2360"/>
        <v>35793492</v>
      </c>
      <c r="GL1025" s="468">
        <f t="shared" si="2360"/>
        <v>50659030</v>
      </c>
      <c r="GM1025" s="468">
        <f t="shared" si="2360"/>
        <v>28235878</v>
      </c>
      <c r="GN1025" s="468">
        <f t="shared" si="2338"/>
        <v>412620</v>
      </c>
      <c r="GO1025" s="468">
        <f t="shared" si="2346"/>
        <v>211253</v>
      </c>
      <c r="GP1025" s="468">
        <f t="shared" si="2346"/>
        <v>654360</v>
      </c>
      <c r="GQ1025" s="468">
        <f t="shared" si="2346"/>
        <v>0</v>
      </c>
      <c r="GR1025" s="468"/>
      <c r="GS1025" s="468"/>
      <c r="GT1025" s="468"/>
      <c r="GU1025" s="468"/>
      <c r="GV1025" s="425"/>
      <c r="GW1025" s="402"/>
      <c r="GX1025" s="402"/>
      <c r="GY1025" s="402"/>
      <c r="GZ1025" s="402"/>
      <c r="HA1025" s="402"/>
    </row>
    <row r="1026" spans="1:209" ht="9.75" customHeight="1" x14ac:dyDescent="0.2">
      <c r="A1026" s="417" t="str">
        <f t="shared" si="2343"/>
        <v>2021-22JANUARYRX9</v>
      </c>
      <c r="B1026" s="458" t="str">
        <f t="shared" si="2330"/>
        <v>2021-22</v>
      </c>
      <c r="C1026" s="400" t="s">
        <v>654</v>
      </c>
      <c r="D1026" s="402" t="s">
        <v>653</v>
      </c>
      <c r="E1026" s="402" t="s">
        <v>652</v>
      </c>
      <c r="F1026" s="478" t="s">
        <v>451</v>
      </c>
      <c r="G1026" s="478" t="s">
        <v>686</v>
      </c>
      <c r="H1026" s="518">
        <v>96938</v>
      </c>
      <c r="I1026" s="518">
        <v>75983</v>
      </c>
      <c r="J1026" s="518">
        <v>396232</v>
      </c>
      <c r="K1026" s="518">
        <v>5</v>
      </c>
      <c r="L1026" s="518">
        <v>2</v>
      </c>
      <c r="M1026" s="518">
        <v>3</v>
      </c>
      <c r="N1026" s="518">
        <v>9</v>
      </c>
      <c r="O1026" s="518">
        <v>116</v>
      </c>
      <c r="P1026" s="518">
        <v>383</v>
      </c>
      <c r="Q1026" s="518">
        <v>2177</v>
      </c>
      <c r="R1026" s="518">
        <v>607</v>
      </c>
      <c r="S1026" s="518">
        <v>64829</v>
      </c>
      <c r="T1026" s="518">
        <v>7245</v>
      </c>
      <c r="U1026" s="518">
        <v>4553</v>
      </c>
      <c r="V1026" s="518">
        <v>36908</v>
      </c>
      <c r="W1026" s="518">
        <v>10407</v>
      </c>
      <c r="X1026" s="518">
        <v>105</v>
      </c>
      <c r="Y1026" s="518">
        <v>3701845</v>
      </c>
      <c r="Z1026" s="518">
        <v>511</v>
      </c>
      <c r="AA1026" s="518">
        <v>921</v>
      </c>
      <c r="AB1026" s="518">
        <v>4243670</v>
      </c>
      <c r="AC1026" s="518">
        <v>932</v>
      </c>
      <c r="AD1026" s="518">
        <v>2100</v>
      </c>
      <c r="AE1026" s="518">
        <v>85977886</v>
      </c>
      <c r="AF1026" s="518">
        <v>2330</v>
      </c>
      <c r="AG1026" s="518">
        <v>5004</v>
      </c>
      <c r="AH1026" s="518">
        <v>77319088</v>
      </c>
      <c r="AI1026" s="518">
        <v>7430</v>
      </c>
      <c r="AJ1026" s="518">
        <v>18088</v>
      </c>
      <c r="AK1026" s="518">
        <v>752788</v>
      </c>
      <c r="AL1026" s="518">
        <v>7169</v>
      </c>
      <c r="AM1026" s="518">
        <v>16593</v>
      </c>
      <c r="AN1026" s="518"/>
      <c r="AO1026" s="518"/>
      <c r="AP1026" s="518"/>
      <c r="AQ1026" s="518"/>
      <c r="AR1026" s="518"/>
      <c r="AS1026" s="518"/>
      <c r="AT1026" s="518">
        <v>6837</v>
      </c>
      <c r="AU1026" s="518">
        <v>1235</v>
      </c>
      <c r="AV1026" s="518">
        <v>761</v>
      </c>
      <c r="AW1026" s="518">
        <v>72</v>
      </c>
      <c r="AX1026" s="518">
        <v>3370</v>
      </c>
      <c r="AY1026" s="518">
        <v>1471</v>
      </c>
      <c r="AZ1026" s="518">
        <v>2524</v>
      </c>
      <c r="BA1026" s="518"/>
      <c r="BB1026" s="518"/>
      <c r="BC1026" s="518"/>
      <c r="BD1026" s="518"/>
      <c r="BE1026" s="518"/>
      <c r="BF1026" s="518"/>
      <c r="BG1026" s="518"/>
      <c r="BH1026" s="518"/>
      <c r="BI1026" s="518">
        <v>33215</v>
      </c>
      <c r="BJ1026" s="518">
        <v>3508</v>
      </c>
      <c r="BK1026" s="518">
        <v>21269</v>
      </c>
      <c r="BL1026" s="518">
        <v>57992</v>
      </c>
      <c r="BM1026" s="518">
        <v>12958</v>
      </c>
      <c r="BN1026" s="518">
        <v>10147</v>
      </c>
      <c r="BO1026" s="518">
        <v>8298</v>
      </c>
      <c r="BP1026" s="518">
        <v>6552</v>
      </c>
      <c r="BQ1026" s="518">
        <v>49182</v>
      </c>
      <c r="BR1026" s="518">
        <v>39218</v>
      </c>
      <c r="BS1026" s="518">
        <v>16116</v>
      </c>
      <c r="BT1026" s="518">
        <v>11140</v>
      </c>
      <c r="BU1026" s="518">
        <v>98</v>
      </c>
      <c r="BV1026" s="518">
        <v>75</v>
      </c>
      <c r="BW1026" s="518">
        <v>0</v>
      </c>
      <c r="BX1026" s="518">
        <v>0</v>
      </c>
      <c r="BY1026" s="518" t="s">
        <v>152</v>
      </c>
      <c r="BZ1026" s="518" t="s">
        <v>152</v>
      </c>
      <c r="CA1026" s="518">
        <v>13</v>
      </c>
      <c r="CB1026" s="518">
        <v>9998</v>
      </c>
      <c r="CC1026" s="518">
        <v>769</v>
      </c>
      <c r="CD1026" s="518">
        <v>1482</v>
      </c>
      <c r="CE1026" s="518">
        <v>7232</v>
      </c>
      <c r="CF1026" s="518">
        <v>3691847</v>
      </c>
      <c r="CG1026" s="518">
        <v>510</v>
      </c>
      <c r="CH1026" s="518">
        <v>920</v>
      </c>
      <c r="CI1026" s="518">
        <v>618</v>
      </c>
      <c r="CJ1026" s="518">
        <v>1614044</v>
      </c>
      <c r="CK1026" s="518">
        <v>2612</v>
      </c>
      <c r="CL1026" s="518">
        <v>5177</v>
      </c>
      <c r="CM1026" s="518">
        <v>891</v>
      </c>
      <c r="CN1026" s="518">
        <v>1961245</v>
      </c>
      <c r="CO1026" s="518">
        <v>2201</v>
      </c>
      <c r="CP1026" s="518">
        <v>5084</v>
      </c>
      <c r="CQ1026" s="518">
        <v>35399</v>
      </c>
      <c r="CR1026" s="518">
        <v>82402597</v>
      </c>
      <c r="CS1026" s="518">
        <v>2328</v>
      </c>
      <c r="CT1026" s="518">
        <v>4997</v>
      </c>
      <c r="CU1026" s="518">
        <v>7</v>
      </c>
      <c r="CV1026" s="518">
        <v>41687</v>
      </c>
      <c r="CW1026" s="518">
        <v>5955</v>
      </c>
      <c r="CX1026" s="518">
        <v>12862</v>
      </c>
      <c r="CY1026" s="518">
        <v>285</v>
      </c>
      <c r="CZ1026" s="518">
        <v>2445911</v>
      </c>
      <c r="DA1026" s="518">
        <v>8582</v>
      </c>
      <c r="DB1026" s="518">
        <v>20829</v>
      </c>
      <c r="DC1026" s="518">
        <v>2334</v>
      </c>
      <c r="DD1026" s="518">
        <v>14716396</v>
      </c>
      <c r="DE1026" s="518">
        <v>6305</v>
      </c>
      <c r="DF1026" s="518">
        <v>13063</v>
      </c>
      <c r="DG1026" s="518">
        <v>73</v>
      </c>
      <c r="DH1026" s="518">
        <v>518617</v>
      </c>
      <c r="DI1026" s="518">
        <v>7104</v>
      </c>
      <c r="DJ1026" s="518">
        <v>13170</v>
      </c>
      <c r="DK1026" s="518">
        <v>379</v>
      </c>
      <c r="DL1026" s="518">
        <v>102719</v>
      </c>
      <c r="DM1026" s="518">
        <v>271</v>
      </c>
      <c r="DN1026" s="518">
        <v>459</v>
      </c>
      <c r="DO1026" s="518">
        <v>3976</v>
      </c>
      <c r="DP1026" s="518">
        <v>172772</v>
      </c>
      <c r="DQ1026" s="518">
        <v>43</v>
      </c>
      <c r="DR1026" s="518">
        <v>88</v>
      </c>
      <c r="DS1026" s="518">
        <v>47</v>
      </c>
      <c r="DT1026" s="518">
        <v>90115</v>
      </c>
      <c r="DU1026" s="518">
        <v>1917</v>
      </c>
      <c r="DV1026" s="518">
        <v>3704</v>
      </c>
      <c r="DW1026" s="518">
        <v>38</v>
      </c>
      <c r="DX1026" s="518"/>
      <c r="DY1026" s="518"/>
      <c r="DZ1026" s="518"/>
      <c r="EA1026" s="518"/>
      <c r="EB1026" s="518"/>
      <c r="EC1026" s="518"/>
      <c r="ED1026" s="518"/>
      <c r="EE1026" s="518"/>
      <c r="EF1026" s="518"/>
      <c r="EG1026" s="518" t="s">
        <v>152</v>
      </c>
      <c r="EH1026" s="518" t="s">
        <v>152</v>
      </c>
      <c r="EI1026" s="518">
        <v>0</v>
      </c>
      <c r="EJ1026" s="475"/>
      <c r="EK1026" s="475"/>
      <c r="EL1026" s="475"/>
      <c r="EM1026" s="475"/>
      <c r="EN1026" s="475"/>
      <c r="EO1026" s="475"/>
      <c r="EP1026" s="475"/>
      <c r="EQ1026" s="475"/>
      <c r="ER1026" s="475"/>
      <c r="ES1026" s="475"/>
      <c r="ET1026" s="475"/>
      <c r="EU1026" s="475"/>
      <c r="EV1026" s="475"/>
      <c r="EW1026" s="475"/>
      <c r="EX1026" s="475"/>
      <c r="EY1026" s="475"/>
      <c r="EZ1026" s="476"/>
      <c r="FA1026" s="446">
        <f t="shared" si="2348"/>
        <v>1</v>
      </c>
      <c r="FB1026" s="417">
        <f>LEFT($B1026,4)+IF(FA1026&lt;4,1,0)</f>
        <v>2022</v>
      </c>
      <c r="FC1026" s="448">
        <f>DATE($FB1026,$FA1026,1)</f>
        <v>44562</v>
      </c>
      <c r="FD1026" s="449">
        <f>DAY(EOMONTH($FC1026,0))</f>
        <v>31</v>
      </c>
      <c r="FE1026" s="450"/>
      <c r="FF1026" s="451">
        <f t="shared" si="2335"/>
        <v>0.57942290877295244</v>
      </c>
      <c r="FG1026" s="450"/>
      <c r="FH1026" s="452">
        <f t="shared" si="2350"/>
        <v>1.7885438233264319</v>
      </c>
      <c r="FI1026" s="452">
        <f t="shared" si="2351"/>
        <v>1.400552104899931</v>
      </c>
      <c r="FJ1026" s="452">
        <f t="shared" si="2352"/>
        <v>1.8225345925763232</v>
      </c>
      <c r="FK1026" s="452">
        <f t="shared" si="2353"/>
        <v>1.4390511750494179</v>
      </c>
      <c r="FL1026" s="452">
        <f t="shared" si="2354"/>
        <v>1.3325566272894764</v>
      </c>
      <c r="FM1026" s="452">
        <f t="shared" si="2355"/>
        <v>1.0625880567898558</v>
      </c>
      <c r="FN1026" s="452">
        <f t="shared" si="2356"/>
        <v>1.5485730758143557</v>
      </c>
      <c r="FO1026" s="452">
        <f t="shared" si="2357"/>
        <v>1.0704333621600846</v>
      </c>
      <c r="FP1026" s="452">
        <f t="shared" si="2358"/>
        <v>0.93333333333333335</v>
      </c>
      <c r="FQ1026" s="452">
        <f t="shared" si="2359"/>
        <v>0.7142857142857143</v>
      </c>
      <c r="FR1026" s="453"/>
      <c r="FS1026" s="446">
        <f t="shared" si="2361"/>
        <v>151966</v>
      </c>
      <c r="FT1026" s="446">
        <f t="shared" si="2361"/>
        <v>227949</v>
      </c>
      <c r="FU1026" s="446">
        <f t="shared" si="2361"/>
        <v>683847</v>
      </c>
      <c r="FV1026" s="446">
        <f t="shared" si="2361"/>
        <v>8814028</v>
      </c>
      <c r="FW1026" s="446">
        <f t="shared" si="2361"/>
        <v>6672645</v>
      </c>
      <c r="FX1026" s="446">
        <f t="shared" si="2361"/>
        <v>9561300</v>
      </c>
      <c r="FY1026" s="446">
        <f t="shared" si="2361"/>
        <v>184687632</v>
      </c>
      <c r="FZ1026" s="446">
        <f t="shared" si="2361"/>
        <v>188241816</v>
      </c>
      <c r="GA1026" s="446">
        <f t="shared" si="2361"/>
        <v>1742265</v>
      </c>
      <c r="GB1026" s="446"/>
      <c r="GC1026" s="446"/>
      <c r="GD1026" s="446" t="str">
        <f t="shared" si="2360"/>
        <v>-</v>
      </c>
      <c r="GE1026" s="446">
        <f t="shared" si="2360"/>
        <v>19266</v>
      </c>
      <c r="GF1026" s="446">
        <f t="shared" si="2360"/>
        <v>6653440</v>
      </c>
      <c r="GG1026" s="446">
        <f t="shared" si="2360"/>
        <v>3199386</v>
      </c>
      <c r="GH1026" s="446">
        <f t="shared" si="2360"/>
        <v>4529844</v>
      </c>
      <c r="GI1026" s="446">
        <f t="shared" si="2360"/>
        <v>176888803</v>
      </c>
      <c r="GJ1026" s="446">
        <f t="shared" si="2360"/>
        <v>90034</v>
      </c>
      <c r="GK1026" s="446">
        <f t="shared" si="2360"/>
        <v>5936265</v>
      </c>
      <c r="GL1026" s="446">
        <f t="shared" si="2360"/>
        <v>30489042</v>
      </c>
      <c r="GM1026" s="446">
        <f t="shared" si="2360"/>
        <v>961410</v>
      </c>
      <c r="GN1026" s="446">
        <f t="shared" si="2338"/>
        <v>174088</v>
      </c>
      <c r="GO1026" s="446">
        <f t="shared" si="2346"/>
        <v>173961</v>
      </c>
      <c r="GP1026" s="446">
        <f t="shared" si="2346"/>
        <v>349888</v>
      </c>
      <c r="GQ1026" s="446">
        <f t="shared" si="2346"/>
        <v>0</v>
      </c>
      <c r="GR1026" s="446"/>
      <c r="GS1026" s="446"/>
      <c r="GT1026" s="446"/>
      <c r="GU1026" s="446"/>
      <c r="GV1026" s="416"/>
      <c r="GW1026" s="402"/>
      <c r="GX1026" s="402"/>
      <c r="GY1026" s="402"/>
      <c r="GZ1026" s="402"/>
      <c r="HA1026" s="402"/>
    </row>
    <row r="1027" spans="1:209" ht="9.75" customHeight="1" x14ac:dyDescent="0.2">
      <c r="A1027" s="417" t="str">
        <f t="shared" si="2343"/>
        <v>2021-22JANUARYRYC</v>
      </c>
      <c r="B1027" s="458" t="str">
        <f t="shared" si="2330"/>
        <v>2021-22</v>
      </c>
      <c r="C1027" s="402" t="s">
        <v>654</v>
      </c>
      <c r="D1027" s="402" t="s">
        <v>656</v>
      </c>
      <c r="E1027" s="402" t="s">
        <v>466</v>
      </c>
      <c r="F1027" s="478" t="s">
        <v>453</v>
      </c>
      <c r="G1027" s="478" t="s">
        <v>687</v>
      </c>
      <c r="H1027" s="510">
        <v>110377</v>
      </c>
      <c r="I1027" s="510">
        <v>79802</v>
      </c>
      <c r="J1027" s="510">
        <v>2847275</v>
      </c>
      <c r="K1027" s="510">
        <v>36</v>
      </c>
      <c r="L1027" s="510">
        <v>0</v>
      </c>
      <c r="M1027" s="510">
        <v>117</v>
      </c>
      <c r="N1027" s="510">
        <v>207</v>
      </c>
      <c r="O1027" s="510">
        <v>398</v>
      </c>
      <c r="P1027" s="510">
        <v>421</v>
      </c>
      <c r="Q1027" s="510">
        <v>11</v>
      </c>
      <c r="R1027" s="510">
        <v>2084</v>
      </c>
      <c r="S1027" s="510">
        <v>71029</v>
      </c>
      <c r="T1027" s="510">
        <v>8232</v>
      </c>
      <c r="U1027" s="510">
        <v>5330</v>
      </c>
      <c r="V1027" s="510">
        <v>41566</v>
      </c>
      <c r="W1027" s="510">
        <v>10856</v>
      </c>
      <c r="X1027" s="510">
        <v>324</v>
      </c>
      <c r="Y1027" s="510">
        <v>4909433</v>
      </c>
      <c r="Z1027" s="510">
        <v>596</v>
      </c>
      <c r="AA1027" s="510">
        <v>1089</v>
      </c>
      <c r="AB1027" s="510">
        <v>4281291</v>
      </c>
      <c r="AC1027" s="510">
        <v>803</v>
      </c>
      <c r="AD1027" s="510">
        <v>1407</v>
      </c>
      <c r="AE1027" s="510">
        <v>115089169</v>
      </c>
      <c r="AF1027" s="510">
        <v>2769</v>
      </c>
      <c r="AG1027" s="510">
        <v>6017</v>
      </c>
      <c r="AH1027" s="510">
        <v>89932146</v>
      </c>
      <c r="AI1027" s="510">
        <v>8284</v>
      </c>
      <c r="AJ1027" s="510">
        <v>20219</v>
      </c>
      <c r="AK1027" s="510">
        <v>3467381</v>
      </c>
      <c r="AL1027" s="510">
        <v>10702</v>
      </c>
      <c r="AM1027" s="510">
        <v>21919</v>
      </c>
      <c r="AN1027" s="510"/>
      <c r="AO1027" s="510"/>
      <c r="AP1027" s="510"/>
      <c r="AQ1027" s="510"/>
      <c r="AR1027" s="510"/>
      <c r="AS1027" s="510"/>
      <c r="AT1027" s="510">
        <v>6512</v>
      </c>
      <c r="AU1027" s="510">
        <v>83</v>
      </c>
      <c r="AV1027" s="510">
        <v>4550</v>
      </c>
      <c r="AW1027" s="510">
        <v>525</v>
      </c>
      <c r="AX1027" s="510">
        <v>16</v>
      </c>
      <c r="AY1027" s="510">
        <v>1863</v>
      </c>
      <c r="AZ1027" s="510">
        <v>441</v>
      </c>
      <c r="BA1027" s="510"/>
      <c r="BB1027" s="510"/>
      <c r="BC1027" s="510"/>
      <c r="BD1027" s="510"/>
      <c r="BE1027" s="510"/>
      <c r="BF1027" s="510"/>
      <c r="BG1027" s="510"/>
      <c r="BH1027" s="510"/>
      <c r="BI1027" s="510">
        <v>39596</v>
      </c>
      <c r="BJ1027" s="510">
        <v>2189</v>
      </c>
      <c r="BK1027" s="510">
        <v>22732</v>
      </c>
      <c r="BL1027" s="510">
        <v>64517</v>
      </c>
      <c r="BM1027" s="510">
        <v>18197</v>
      </c>
      <c r="BN1027" s="510">
        <v>12691</v>
      </c>
      <c r="BO1027" s="510">
        <v>11335</v>
      </c>
      <c r="BP1027" s="510">
        <v>8108</v>
      </c>
      <c r="BQ1027" s="510">
        <v>65106</v>
      </c>
      <c r="BR1027" s="510">
        <v>45246</v>
      </c>
      <c r="BS1027" s="510">
        <v>20728</v>
      </c>
      <c r="BT1027" s="510">
        <v>12157</v>
      </c>
      <c r="BU1027" s="510">
        <v>523</v>
      </c>
      <c r="BV1027" s="510">
        <v>356</v>
      </c>
      <c r="BW1027" s="510">
        <v>17</v>
      </c>
      <c r="BX1027" s="510">
        <v>7426</v>
      </c>
      <c r="BY1027" s="510">
        <v>437</v>
      </c>
      <c r="BZ1027" s="510">
        <v>629</v>
      </c>
      <c r="CA1027" s="510">
        <v>2</v>
      </c>
      <c r="CB1027" s="510">
        <v>1578</v>
      </c>
      <c r="CC1027" s="510">
        <v>789</v>
      </c>
      <c r="CD1027" s="510">
        <v>1519</v>
      </c>
      <c r="CE1027" s="510">
        <v>8213</v>
      </c>
      <c r="CF1027" s="510">
        <v>4900429</v>
      </c>
      <c r="CG1027" s="510">
        <v>597</v>
      </c>
      <c r="CH1027" s="510">
        <v>1090</v>
      </c>
      <c r="CI1027" s="510">
        <v>2832</v>
      </c>
      <c r="CJ1027" s="510">
        <v>7842311</v>
      </c>
      <c r="CK1027" s="510">
        <v>2769</v>
      </c>
      <c r="CL1027" s="510">
        <v>5823</v>
      </c>
      <c r="CM1027" s="510">
        <v>998</v>
      </c>
      <c r="CN1027" s="510">
        <v>2844866</v>
      </c>
      <c r="CO1027" s="510">
        <v>2851</v>
      </c>
      <c r="CP1027" s="510">
        <v>6745</v>
      </c>
      <c r="CQ1027" s="510">
        <v>37736</v>
      </c>
      <c r="CR1027" s="510">
        <v>104401992</v>
      </c>
      <c r="CS1027" s="510">
        <v>2767</v>
      </c>
      <c r="CT1027" s="510">
        <v>6017</v>
      </c>
      <c r="CU1027" s="510">
        <v>298</v>
      </c>
      <c r="CV1027" s="510">
        <v>3336968</v>
      </c>
      <c r="CW1027" s="510">
        <v>11198</v>
      </c>
      <c r="CX1027" s="510">
        <v>35270</v>
      </c>
      <c r="CY1027" s="510">
        <v>147</v>
      </c>
      <c r="CZ1027" s="510">
        <v>1287074</v>
      </c>
      <c r="DA1027" s="510">
        <v>8756</v>
      </c>
      <c r="DB1027" s="510">
        <v>22977</v>
      </c>
      <c r="DC1027" s="510">
        <v>925</v>
      </c>
      <c r="DD1027" s="510">
        <v>11712075</v>
      </c>
      <c r="DE1027" s="510">
        <v>12662</v>
      </c>
      <c r="DF1027" s="510">
        <v>38390</v>
      </c>
      <c r="DG1027" s="510">
        <v>74</v>
      </c>
      <c r="DH1027" s="510">
        <v>794638</v>
      </c>
      <c r="DI1027" s="510">
        <v>10738</v>
      </c>
      <c r="DJ1027" s="510">
        <v>26866</v>
      </c>
      <c r="DK1027" s="510">
        <v>590</v>
      </c>
      <c r="DL1027" s="510">
        <v>187560</v>
      </c>
      <c r="DM1027" s="510">
        <v>318</v>
      </c>
      <c r="DN1027" s="510">
        <v>578</v>
      </c>
      <c r="DO1027" s="510">
        <v>4276</v>
      </c>
      <c r="DP1027" s="510">
        <v>270788</v>
      </c>
      <c r="DQ1027" s="510">
        <v>63</v>
      </c>
      <c r="DR1027" s="510">
        <v>145</v>
      </c>
      <c r="DS1027" s="510">
        <v>149</v>
      </c>
      <c r="DT1027" s="510">
        <v>273127</v>
      </c>
      <c r="DU1027" s="510">
        <v>1833</v>
      </c>
      <c r="DV1027" s="510">
        <v>4396</v>
      </c>
      <c r="DW1027" s="510">
        <v>133</v>
      </c>
      <c r="DX1027" s="510"/>
      <c r="DY1027" s="510"/>
      <c r="DZ1027" s="510"/>
      <c r="EA1027" s="510"/>
      <c r="EB1027" s="510"/>
      <c r="EC1027" s="510"/>
      <c r="ED1027" s="510"/>
      <c r="EE1027" s="510"/>
      <c r="EF1027" s="510"/>
      <c r="EG1027" s="510" t="s">
        <v>152</v>
      </c>
      <c r="EH1027" s="510" t="s">
        <v>152</v>
      </c>
      <c r="EI1027" s="510">
        <v>11</v>
      </c>
      <c r="EJ1027" s="479"/>
      <c r="EK1027" s="479"/>
      <c r="EL1027" s="479"/>
      <c r="EM1027" s="479"/>
      <c r="EN1027" s="479"/>
      <c r="EO1027" s="479"/>
      <c r="EP1027" s="479"/>
      <c r="EQ1027" s="479"/>
      <c r="ER1027" s="479"/>
      <c r="ES1027" s="479"/>
      <c r="ET1027" s="479"/>
      <c r="EU1027" s="479"/>
      <c r="EV1027" s="479"/>
      <c r="EW1027" s="479"/>
      <c r="EX1027" s="479"/>
      <c r="EY1027" s="479"/>
      <c r="EZ1027" s="476"/>
      <c r="FA1027" s="446">
        <f t="shared" si="2348"/>
        <v>1</v>
      </c>
      <c r="FB1027" s="417">
        <f>LEFT($B1027,4)+IF(FA1027&lt;4,1,0)</f>
        <v>2022</v>
      </c>
      <c r="FC1027" s="448">
        <f>DATE($FB1027,$FA1027,1)</f>
        <v>44562</v>
      </c>
      <c r="FD1027" s="449">
        <f>DAY(EOMONTH($FC1027,0))</f>
        <v>31</v>
      </c>
      <c r="FE1027" s="450"/>
      <c r="FF1027" s="451">
        <f t="shared" si="2335"/>
        <v>0.54743310715657412</v>
      </c>
      <c r="FG1027" s="450"/>
      <c r="FH1027" s="452">
        <f t="shared" si="2350"/>
        <v>2.2105199222546164</v>
      </c>
      <c r="FI1027" s="452">
        <f t="shared" si="2351"/>
        <v>1.5416666666666667</v>
      </c>
      <c r="FJ1027" s="452">
        <f t="shared" si="2352"/>
        <v>2.1266416510318948</v>
      </c>
      <c r="FK1027" s="452">
        <f t="shared" si="2353"/>
        <v>1.5212007504690432</v>
      </c>
      <c r="FL1027" s="452">
        <f t="shared" si="2354"/>
        <v>1.5663282490497041</v>
      </c>
      <c r="FM1027" s="452">
        <f t="shared" si="2355"/>
        <v>1.08853389789732</v>
      </c>
      <c r="FN1027" s="452">
        <f t="shared" si="2356"/>
        <v>1.9093588798820929</v>
      </c>
      <c r="FO1027" s="452">
        <f t="shared" si="2357"/>
        <v>1.1198415622697127</v>
      </c>
      <c r="FP1027" s="452">
        <f t="shared" si="2358"/>
        <v>1.6141975308641976</v>
      </c>
      <c r="FQ1027" s="452">
        <f t="shared" si="2359"/>
        <v>1.0987654320987654</v>
      </c>
      <c r="FR1027" s="453"/>
      <c r="FS1027" s="446">
        <f t="shared" si="2361"/>
        <v>0</v>
      </c>
      <c r="FT1027" s="446">
        <f t="shared" si="2361"/>
        <v>9336834</v>
      </c>
      <c r="FU1027" s="446">
        <f t="shared" si="2361"/>
        <v>16519014</v>
      </c>
      <c r="FV1027" s="446">
        <f t="shared" si="2361"/>
        <v>31761196</v>
      </c>
      <c r="FW1027" s="446">
        <f t="shared" si="2361"/>
        <v>8964648</v>
      </c>
      <c r="FX1027" s="446">
        <f t="shared" si="2361"/>
        <v>7499310</v>
      </c>
      <c r="FY1027" s="446">
        <f t="shared" si="2361"/>
        <v>250102622</v>
      </c>
      <c r="FZ1027" s="446">
        <f t="shared" si="2361"/>
        <v>219497464</v>
      </c>
      <c r="GA1027" s="446">
        <f t="shared" si="2361"/>
        <v>7101756</v>
      </c>
      <c r="GB1027" s="446"/>
      <c r="GC1027" s="446"/>
      <c r="GD1027" s="446">
        <f t="shared" si="2360"/>
        <v>10693</v>
      </c>
      <c r="GE1027" s="446">
        <f t="shared" si="2360"/>
        <v>3038</v>
      </c>
      <c r="GF1027" s="446">
        <f t="shared" si="2360"/>
        <v>8952170</v>
      </c>
      <c r="GG1027" s="446">
        <f t="shared" si="2360"/>
        <v>16490736</v>
      </c>
      <c r="GH1027" s="446">
        <f t="shared" si="2360"/>
        <v>6731510</v>
      </c>
      <c r="GI1027" s="446">
        <f t="shared" si="2360"/>
        <v>227057512</v>
      </c>
      <c r="GJ1027" s="446">
        <f t="shared" si="2360"/>
        <v>10510460</v>
      </c>
      <c r="GK1027" s="446">
        <f t="shared" si="2360"/>
        <v>3377619</v>
      </c>
      <c r="GL1027" s="446">
        <f t="shared" si="2360"/>
        <v>35510750</v>
      </c>
      <c r="GM1027" s="446">
        <f t="shared" si="2360"/>
        <v>1988084</v>
      </c>
      <c r="GN1027" s="446">
        <f t="shared" si="2338"/>
        <v>655004</v>
      </c>
      <c r="GO1027" s="446">
        <f t="shared" si="2346"/>
        <v>341020</v>
      </c>
      <c r="GP1027" s="446">
        <f t="shared" si="2346"/>
        <v>620020</v>
      </c>
      <c r="GQ1027" s="446">
        <f t="shared" si="2346"/>
        <v>0</v>
      </c>
      <c r="GR1027" s="446"/>
      <c r="GS1027" s="446"/>
      <c r="GT1027" s="446"/>
      <c r="GU1027" s="446"/>
      <c r="GV1027" s="416"/>
      <c r="GW1027" s="402"/>
      <c r="GX1027" s="402"/>
      <c r="GY1027" s="402"/>
      <c r="GZ1027" s="402"/>
      <c r="HA1027" s="402"/>
    </row>
    <row r="1028" spans="1:209" ht="9.75" customHeight="1" x14ac:dyDescent="0.2">
      <c r="A1028" s="417" t="str">
        <f t="shared" si="2343"/>
        <v>2021-22JANUARYR1F</v>
      </c>
      <c r="B1028" s="458" t="str">
        <f t="shared" si="2330"/>
        <v>2021-22</v>
      </c>
      <c r="C1028" s="402" t="s">
        <v>654</v>
      </c>
      <c r="D1028" s="402" t="s">
        <v>663</v>
      </c>
      <c r="E1028" s="402" t="s">
        <v>662</v>
      </c>
      <c r="F1028" s="478" t="s">
        <v>458</v>
      </c>
      <c r="G1028" s="478" t="s">
        <v>688</v>
      </c>
      <c r="H1028" s="510">
        <v>2966</v>
      </c>
      <c r="I1028" s="510">
        <v>1574</v>
      </c>
      <c r="J1028" s="510">
        <v>13510</v>
      </c>
      <c r="K1028" s="510">
        <v>9</v>
      </c>
      <c r="L1028" s="510">
        <v>4</v>
      </c>
      <c r="M1028" s="510">
        <v>14</v>
      </c>
      <c r="N1028" s="510">
        <v>47</v>
      </c>
      <c r="O1028" s="510">
        <v>107</v>
      </c>
      <c r="P1028" s="510">
        <v>11</v>
      </c>
      <c r="Q1028" s="510">
        <v>0</v>
      </c>
      <c r="R1028" s="510">
        <v>7</v>
      </c>
      <c r="S1028" s="510">
        <v>2322</v>
      </c>
      <c r="T1028" s="510">
        <v>163</v>
      </c>
      <c r="U1028" s="510">
        <v>86</v>
      </c>
      <c r="V1028" s="510">
        <v>988</v>
      </c>
      <c r="W1028" s="510">
        <v>750</v>
      </c>
      <c r="X1028" s="510">
        <v>56</v>
      </c>
      <c r="Y1028" s="510">
        <v>78317</v>
      </c>
      <c r="Z1028" s="510">
        <v>480</v>
      </c>
      <c r="AA1028" s="510">
        <v>1009</v>
      </c>
      <c r="AB1028" s="510">
        <v>48004</v>
      </c>
      <c r="AC1028" s="510">
        <v>558</v>
      </c>
      <c r="AD1028" s="510">
        <v>1062</v>
      </c>
      <c r="AE1028" s="510">
        <v>1287745</v>
      </c>
      <c r="AF1028" s="510">
        <v>1303</v>
      </c>
      <c r="AG1028" s="510">
        <v>2627</v>
      </c>
      <c r="AH1028" s="510">
        <v>2442194</v>
      </c>
      <c r="AI1028" s="510">
        <v>3256</v>
      </c>
      <c r="AJ1028" s="510">
        <v>7763</v>
      </c>
      <c r="AK1028" s="510">
        <v>268306</v>
      </c>
      <c r="AL1028" s="510">
        <v>4791</v>
      </c>
      <c r="AM1028" s="510">
        <v>10941</v>
      </c>
      <c r="AN1028" s="510"/>
      <c r="AO1028" s="510"/>
      <c r="AP1028" s="510"/>
      <c r="AQ1028" s="510"/>
      <c r="AR1028" s="510"/>
      <c r="AS1028" s="510"/>
      <c r="AT1028" s="510">
        <v>170</v>
      </c>
      <c r="AU1028" s="510">
        <v>0</v>
      </c>
      <c r="AV1028" s="510">
        <v>13</v>
      </c>
      <c r="AW1028" s="510">
        <v>35</v>
      </c>
      <c r="AX1028" s="510">
        <v>4</v>
      </c>
      <c r="AY1028" s="510">
        <v>153</v>
      </c>
      <c r="AZ1028" s="510">
        <v>13</v>
      </c>
      <c r="BA1028" s="510"/>
      <c r="BB1028" s="510"/>
      <c r="BC1028" s="510"/>
      <c r="BD1028" s="510"/>
      <c r="BE1028" s="510"/>
      <c r="BF1028" s="510"/>
      <c r="BG1028" s="510"/>
      <c r="BH1028" s="510"/>
      <c r="BI1028" s="510">
        <v>1316</v>
      </c>
      <c r="BJ1028" s="510">
        <v>17</v>
      </c>
      <c r="BK1028" s="510">
        <v>819</v>
      </c>
      <c r="BL1028" s="510">
        <v>2152</v>
      </c>
      <c r="BM1028" s="510">
        <v>290</v>
      </c>
      <c r="BN1028" s="510">
        <v>244</v>
      </c>
      <c r="BO1028" s="510">
        <v>152</v>
      </c>
      <c r="BP1028" s="510">
        <v>133</v>
      </c>
      <c r="BQ1028" s="510">
        <v>1212</v>
      </c>
      <c r="BR1028" s="510">
        <v>1083</v>
      </c>
      <c r="BS1028" s="510">
        <v>904</v>
      </c>
      <c r="BT1028" s="510">
        <v>813</v>
      </c>
      <c r="BU1028" s="510">
        <v>63</v>
      </c>
      <c r="BV1028" s="510">
        <v>59</v>
      </c>
      <c r="BW1028" s="510">
        <v>5</v>
      </c>
      <c r="BX1028" s="510">
        <v>3543</v>
      </c>
      <c r="BY1028" s="510">
        <v>709</v>
      </c>
      <c r="BZ1028" s="510">
        <v>1210</v>
      </c>
      <c r="CA1028" s="510">
        <v>0</v>
      </c>
      <c r="CB1028" s="510">
        <v>0</v>
      </c>
      <c r="CC1028" s="510" t="s">
        <v>152</v>
      </c>
      <c r="CD1028" s="510" t="s">
        <v>152</v>
      </c>
      <c r="CE1028" s="510">
        <v>158</v>
      </c>
      <c r="CF1028" s="510">
        <v>74774</v>
      </c>
      <c r="CG1028" s="510">
        <v>473</v>
      </c>
      <c r="CH1028" s="510">
        <v>981</v>
      </c>
      <c r="CI1028" s="510">
        <v>90</v>
      </c>
      <c r="CJ1028" s="510">
        <v>117935</v>
      </c>
      <c r="CK1028" s="510">
        <v>1310</v>
      </c>
      <c r="CL1028" s="510">
        <v>2656</v>
      </c>
      <c r="CM1028" s="510">
        <v>17</v>
      </c>
      <c r="CN1028" s="510">
        <v>85355</v>
      </c>
      <c r="CO1028" s="510">
        <v>5021</v>
      </c>
      <c r="CP1028" s="510">
        <v>10865</v>
      </c>
      <c r="CQ1028" s="510">
        <v>881</v>
      </c>
      <c r="CR1028" s="510">
        <v>1084455</v>
      </c>
      <c r="CS1028" s="510">
        <v>1231</v>
      </c>
      <c r="CT1028" s="510">
        <v>2514</v>
      </c>
      <c r="CU1028" s="510">
        <v>163</v>
      </c>
      <c r="CV1028" s="510">
        <v>481983</v>
      </c>
      <c r="CW1028" s="510">
        <v>2957</v>
      </c>
      <c r="CX1028" s="510">
        <v>5922</v>
      </c>
      <c r="CY1028" s="510">
        <v>12</v>
      </c>
      <c r="CZ1028" s="510">
        <v>114038</v>
      </c>
      <c r="DA1028" s="510">
        <v>9503</v>
      </c>
      <c r="DB1028" s="510">
        <v>16696</v>
      </c>
      <c r="DC1028" s="510">
        <v>16</v>
      </c>
      <c r="DD1028" s="510">
        <v>70206</v>
      </c>
      <c r="DE1028" s="510">
        <v>4388</v>
      </c>
      <c r="DF1028" s="510">
        <v>8755</v>
      </c>
      <c r="DG1028" s="510">
        <v>7</v>
      </c>
      <c r="DH1028" s="510">
        <v>102863</v>
      </c>
      <c r="DI1028" s="510">
        <v>14695</v>
      </c>
      <c r="DJ1028" s="510">
        <v>32690</v>
      </c>
      <c r="DK1028" s="510">
        <v>3</v>
      </c>
      <c r="DL1028" s="510">
        <v>565</v>
      </c>
      <c r="DM1028" s="510">
        <v>188</v>
      </c>
      <c r="DN1028" s="510">
        <v>204</v>
      </c>
      <c r="DO1028" s="510">
        <v>133</v>
      </c>
      <c r="DP1028" s="510">
        <v>6669</v>
      </c>
      <c r="DQ1028" s="510">
        <v>50</v>
      </c>
      <c r="DR1028" s="510">
        <v>103</v>
      </c>
      <c r="DS1028" s="510">
        <v>3</v>
      </c>
      <c r="DT1028" s="510">
        <v>3579</v>
      </c>
      <c r="DU1028" s="510">
        <v>1193</v>
      </c>
      <c r="DV1028" s="510">
        <v>2275</v>
      </c>
      <c r="DW1028" s="510">
        <v>3</v>
      </c>
      <c r="DX1028" s="510"/>
      <c r="DY1028" s="510"/>
      <c r="DZ1028" s="510"/>
      <c r="EA1028" s="510"/>
      <c r="EB1028" s="510"/>
      <c r="EC1028" s="510"/>
      <c r="ED1028" s="510"/>
      <c r="EE1028" s="510"/>
      <c r="EF1028" s="510"/>
      <c r="EG1028" s="510" t="s">
        <v>152</v>
      </c>
      <c r="EH1028" s="510" t="s">
        <v>152</v>
      </c>
      <c r="EI1028" s="510">
        <v>0</v>
      </c>
      <c r="EJ1028" s="479"/>
      <c r="EK1028" s="479"/>
      <c r="EL1028" s="479"/>
      <c r="EM1028" s="479"/>
      <c r="EN1028" s="479"/>
      <c r="EO1028" s="479"/>
      <c r="EP1028" s="479"/>
      <c r="EQ1028" s="479"/>
      <c r="ER1028" s="479"/>
      <c r="ES1028" s="479"/>
      <c r="ET1028" s="479"/>
      <c r="EU1028" s="479"/>
      <c r="EV1028" s="479"/>
      <c r="EW1028" s="479"/>
      <c r="EX1028" s="479"/>
      <c r="EY1028" s="479"/>
      <c r="EZ1028" s="476"/>
      <c r="FA1028" s="446">
        <f t="shared" si="2348"/>
        <v>1</v>
      </c>
      <c r="FB1028" s="417">
        <f t="shared" ref="FB1028:FB1036" si="2362">LEFT($B1028,4)+IF(FA1028&lt;4,1,0)</f>
        <v>2022</v>
      </c>
      <c r="FC1028" s="448">
        <f t="shared" ref="FC1028:FC1036" si="2363">DATE($FB1028,$FA1028,1)</f>
        <v>44562</v>
      </c>
      <c r="FD1028" s="449">
        <f t="shared" si="2333"/>
        <v>31</v>
      </c>
      <c r="FE1028" s="450"/>
      <c r="FF1028" s="451">
        <f t="shared" si="2335"/>
        <v>0.875</v>
      </c>
      <c r="FG1028" s="450"/>
      <c r="FH1028" s="452">
        <f t="shared" si="2350"/>
        <v>1.7791411042944785</v>
      </c>
      <c r="FI1028" s="452">
        <f t="shared" si="2351"/>
        <v>1.4969325153374233</v>
      </c>
      <c r="FJ1028" s="452">
        <f t="shared" si="2352"/>
        <v>1.7674418604651163</v>
      </c>
      <c r="FK1028" s="452">
        <f t="shared" si="2353"/>
        <v>1.5465116279069768</v>
      </c>
      <c r="FL1028" s="452">
        <f t="shared" si="2354"/>
        <v>1.2267206477732793</v>
      </c>
      <c r="FM1028" s="452">
        <f t="shared" si="2355"/>
        <v>1.0961538461538463</v>
      </c>
      <c r="FN1028" s="452">
        <f t="shared" si="2356"/>
        <v>1.2053333333333334</v>
      </c>
      <c r="FO1028" s="452">
        <f t="shared" si="2357"/>
        <v>1.0840000000000001</v>
      </c>
      <c r="FP1028" s="452">
        <f t="shared" si="2358"/>
        <v>1.125</v>
      </c>
      <c r="FQ1028" s="452">
        <f t="shared" si="2359"/>
        <v>1.0535714285714286</v>
      </c>
      <c r="FR1028" s="453"/>
      <c r="FS1028" s="446">
        <f t="shared" si="2361"/>
        <v>6296</v>
      </c>
      <c r="FT1028" s="446">
        <f t="shared" si="2361"/>
        <v>22036</v>
      </c>
      <c r="FU1028" s="446">
        <f t="shared" si="2361"/>
        <v>73978</v>
      </c>
      <c r="FV1028" s="446">
        <f t="shared" si="2361"/>
        <v>168418</v>
      </c>
      <c r="FW1028" s="446">
        <f t="shared" si="2361"/>
        <v>164467</v>
      </c>
      <c r="FX1028" s="446">
        <f t="shared" si="2361"/>
        <v>91332</v>
      </c>
      <c r="FY1028" s="446">
        <f t="shared" si="2361"/>
        <v>2595476</v>
      </c>
      <c r="FZ1028" s="446">
        <f t="shared" si="2361"/>
        <v>5822250</v>
      </c>
      <c r="GA1028" s="446">
        <f t="shared" si="2361"/>
        <v>612696</v>
      </c>
      <c r="GB1028" s="446"/>
      <c r="GC1028" s="446"/>
      <c r="GD1028" s="446">
        <f t="shared" si="2360"/>
        <v>6050</v>
      </c>
      <c r="GE1028" s="446" t="str">
        <f t="shared" si="2360"/>
        <v>-</v>
      </c>
      <c r="GF1028" s="446">
        <f t="shared" si="2360"/>
        <v>154998</v>
      </c>
      <c r="GG1028" s="446">
        <f t="shared" si="2360"/>
        <v>239040</v>
      </c>
      <c r="GH1028" s="446">
        <f t="shared" si="2360"/>
        <v>184705</v>
      </c>
      <c r="GI1028" s="446">
        <f t="shared" si="2360"/>
        <v>2214834</v>
      </c>
      <c r="GJ1028" s="446">
        <f t="shared" si="2360"/>
        <v>965286</v>
      </c>
      <c r="GK1028" s="446">
        <f t="shared" si="2360"/>
        <v>200352</v>
      </c>
      <c r="GL1028" s="446">
        <f t="shared" si="2360"/>
        <v>140080</v>
      </c>
      <c r="GM1028" s="446">
        <f t="shared" si="2360"/>
        <v>228830</v>
      </c>
      <c r="GN1028" s="446">
        <f t="shared" si="2338"/>
        <v>6825</v>
      </c>
      <c r="GO1028" s="446">
        <f t="shared" si="2346"/>
        <v>612</v>
      </c>
      <c r="GP1028" s="446">
        <f t="shared" si="2346"/>
        <v>13699</v>
      </c>
      <c r="GQ1028" s="446">
        <f t="shared" si="2346"/>
        <v>0</v>
      </c>
      <c r="GR1028" s="446"/>
      <c r="GS1028" s="446"/>
      <c r="GT1028" s="446"/>
      <c r="GU1028" s="446"/>
      <c r="GV1028" s="416"/>
      <c r="GW1028" s="402"/>
      <c r="GX1028" s="402"/>
      <c r="GY1028" s="402"/>
      <c r="GZ1028" s="402"/>
      <c r="HA1028" s="402"/>
    </row>
    <row r="1029" spans="1:209" ht="9.75" customHeight="1" x14ac:dyDescent="0.2">
      <c r="A1029" s="493" t="str">
        <f t="shared" si="2343"/>
        <v>2021-22JANUARYRRU</v>
      </c>
      <c r="B1029" s="494" t="str">
        <f t="shared" si="2330"/>
        <v>2021-22</v>
      </c>
      <c r="C1029" s="480" t="s">
        <v>654</v>
      </c>
      <c r="D1029" s="480" t="s">
        <v>659</v>
      </c>
      <c r="E1029" s="480" t="s">
        <v>467</v>
      </c>
      <c r="F1029" s="495" t="s">
        <v>454</v>
      </c>
      <c r="G1029" s="511" t="s">
        <v>689</v>
      </c>
      <c r="H1029" s="519">
        <v>175423</v>
      </c>
      <c r="I1029" s="519">
        <v>132426</v>
      </c>
      <c r="J1029" s="519">
        <v>1854462</v>
      </c>
      <c r="K1029" s="519">
        <v>14</v>
      </c>
      <c r="L1029" s="519">
        <v>0</v>
      </c>
      <c r="M1029" s="519">
        <v>54</v>
      </c>
      <c r="N1029" s="519">
        <v>98</v>
      </c>
      <c r="O1029" s="519">
        <v>198</v>
      </c>
      <c r="P1029" s="519">
        <v>609</v>
      </c>
      <c r="Q1029" s="519">
        <v>0</v>
      </c>
      <c r="R1029" s="519">
        <v>1599</v>
      </c>
      <c r="S1029" s="519">
        <v>105419</v>
      </c>
      <c r="T1029" s="519">
        <v>9498</v>
      </c>
      <c r="U1029" s="519">
        <v>6430</v>
      </c>
      <c r="V1029" s="519">
        <v>56829</v>
      </c>
      <c r="W1029" s="519">
        <v>19250</v>
      </c>
      <c r="X1029" s="519">
        <v>1134</v>
      </c>
      <c r="Y1029" s="519">
        <v>3773594</v>
      </c>
      <c r="Z1029" s="519">
        <v>397</v>
      </c>
      <c r="AA1029" s="519">
        <v>663</v>
      </c>
      <c r="AB1029" s="519">
        <v>4268402</v>
      </c>
      <c r="AC1029" s="519">
        <v>664</v>
      </c>
      <c r="AD1029" s="519">
        <v>1154</v>
      </c>
      <c r="AE1029" s="519">
        <v>119095926</v>
      </c>
      <c r="AF1029" s="519">
        <v>2096</v>
      </c>
      <c r="AG1029" s="519">
        <v>4665</v>
      </c>
      <c r="AH1029" s="519">
        <v>110593547</v>
      </c>
      <c r="AI1029" s="519">
        <v>5745</v>
      </c>
      <c r="AJ1029" s="519">
        <v>14281</v>
      </c>
      <c r="AK1029" s="519">
        <v>13227682</v>
      </c>
      <c r="AL1029" s="519">
        <v>11665</v>
      </c>
      <c r="AM1029" s="519">
        <v>24475</v>
      </c>
      <c r="AN1029" s="519"/>
      <c r="AO1029" s="519"/>
      <c r="AP1029" s="519"/>
      <c r="AQ1029" s="519"/>
      <c r="AR1029" s="519"/>
      <c r="AS1029" s="519"/>
      <c r="AT1029" s="519">
        <v>14784</v>
      </c>
      <c r="AU1029" s="519">
        <v>272</v>
      </c>
      <c r="AV1029" s="519">
        <v>2782</v>
      </c>
      <c r="AW1029" s="519">
        <v>4173</v>
      </c>
      <c r="AX1029" s="519">
        <v>111</v>
      </c>
      <c r="AY1029" s="519">
        <v>11619</v>
      </c>
      <c r="AZ1029" s="519">
        <v>0</v>
      </c>
      <c r="BA1029" s="519"/>
      <c r="BB1029" s="519"/>
      <c r="BC1029" s="519"/>
      <c r="BD1029" s="519"/>
      <c r="BE1029" s="519"/>
      <c r="BF1029" s="519"/>
      <c r="BG1029" s="519"/>
      <c r="BH1029" s="519"/>
      <c r="BI1029" s="519">
        <v>54268</v>
      </c>
      <c r="BJ1029" s="519">
        <v>3689</v>
      </c>
      <c r="BK1029" s="519">
        <v>32678</v>
      </c>
      <c r="BL1029" s="519">
        <v>90635</v>
      </c>
      <c r="BM1029" s="519">
        <v>24552</v>
      </c>
      <c r="BN1029" s="519">
        <v>18822</v>
      </c>
      <c r="BO1029" s="519">
        <v>16321</v>
      </c>
      <c r="BP1029" s="519">
        <v>12767</v>
      </c>
      <c r="BQ1029" s="519">
        <v>83602</v>
      </c>
      <c r="BR1029" s="519">
        <v>63857</v>
      </c>
      <c r="BS1029" s="519">
        <v>28428</v>
      </c>
      <c r="BT1029" s="519">
        <v>21866</v>
      </c>
      <c r="BU1029" s="519">
        <v>1548</v>
      </c>
      <c r="BV1029" s="519">
        <v>1227</v>
      </c>
      <c r="BW1029" s="519">
        <v>114</v>
      </c>
      <c r="BX1029" s="519">
        <v>62132</v>
      </c>
      <c r="BY1029" s="519">
        <v>545</v>
      </c>
      <c r="BZ1029" s="519">
        <v>961</v>
      </c>
      <c r="CA1029" s="519">
        <v>76</v>
      </c>
      <c r="CB1029" s="519">
        <v>51492</v>
      </c>
      <c r="CC1029" s="519">
        <v>678</v>
      </c>
      <c r="CD1029" s="519">
        <v>969</v>
      </c>
      <c r="CE1029" s="519">
        <v>9308</v>
      </c>
      <c r="CF1029" s="519">
        <v>3659970</v>
      </c>
      <c r="CG1029" s="519">
        <v>393</v>
      </c>
      <c r="CH1029" s="519">
        <v>657</v>
      </c>
      <c r="CI1029" s="519">
        <v>3033</v>
      </c>
      <c r="CJ1029" s="519">
        <v>6473079</v>
      </c>
      <c r="CK1029" s="519">
        <v>2134</v>
      </c>
      <c r="CL1029" s="519">
        <v>4550</v>
      </c>
      <c r="CM1029" s="519">
        <v>1075</v>
      </c>
      <c r="CN1029" s="519">
        <v>2178216</v>
      </c>
      <c r="CO1029" s="519">
        <v>2026</v>
      </c>
      <c r="CP1029" s="519">
        <v>4891</v>
      </c>
      <c r="CQ1029" s="519">
        <v>52721</v>
      </c>
      <c r="CR1029" s="519">
        <v>110444631</v>
      </c>
      <c r="CS1029" s="519">
        <v>2095</v>
      </c>
      <c r="CT1029" s="519">
        <v>4665</v>
      </c>
      <c r="CU1029" s="519">
        <v>966</v>
      </c>
      <c r="CV1029" s="519">
        <v>6897438</v>
      </c>
      <c r="CW1029" s="519">
        <v>7140</v>
      </c>
      <c r="CX1029" s="519">
        <v>15066</v>
      </c>
      <c r="CY1029" s="519">
        <v>251</v>
      </c>
      <c r="CZ1029" s="519">
        <v>1605411</v>
      </c>
      <c r="DA1029" s="519">
        <v>6396</v>
      </c>
      <c r="DB1029" s="519">
        <v>13881</v>
      </c>
      <c r="DC1029" s="519">
        <v>962</v>
      </c>
      <c r="DD1029" s="519">
        <v>9758404</v>
      </c>
      <c r="DE1029" s="519">
        <v>10144</v>
      </c>
      <c r="DF1029" s="519">
        <v>21834</v>
      </c>
      <c r="DG1029" s="519">
        <v>58</v>
      </c>
      <c r="DH1029" s="519">
        <v>580740</v>
      </c>
      <c r="DI1029" s="519">
        <v>10013</v>
      </c>
      <c r="DJ1029" s="519">
        <v>22838</v>
      </c>
      <c r="DK1029" s="519">
        <v>791</v>
      </c>
      <c r="DL1029" s="519">
        <v>241522</v>
      </c>
      <c r="DM1029" s="519">
        <v>305</v>
      </c>
      <c r="DN1029" s="519">
        <v>523</v>
      </c>
      <c r="DO1029" s="519">
        <v>5099</v>
      </c>
      <c r="DP1029" s="519">
        <v>423272</v>
      </c>
      <c r="DQ1029" s="519">
        <v>83</v>
      </c>
      <c r="DR1029" s="519">
        <v>169</v>
      </c>
      <c r="DS1029" s="519">
        <v>158</v>
      </c>
      <c r="DT1029" s="519">
        <v>427478</v>
      </c>
      <c r="DU1029" s="519">
        <v>2706</v>
      </c>
      <c r="DV1029" s="519">
        <v>5716</v>
      </c>
      <c r="DW1029" s="519">
        <v>143</v>
      </c>
      <c r="DX1029" s="519"/>
      <c r="DY1029" s="519"/>
      <c r="DZ1029" s="519"/>
      <c r="EA1029" s="519"/>
      <c r="EB1029" s="519"/>
      <c r="EC1029" s="519"/>
      <c r="ED1029" s="519"/>
      <c r="EE1029" s="519"/>
      <c r="EF1029" s="519"/>
      <c r="EG1029" s="519" t="s">
        <v>152</v>
      </c>
      <c r="EH1029" s="519" t="s">
        <v>152</v>
      </c>
      <c r="EI1029" s="519">
        <v>0</v>
      </c>
      <c r="EJ1029" s="512"/>
      <c r="EK1029" s="512"/>
      <c r="EL1029" s="512"/>
      <c r="EM1029" s="512"/>
      <c r="EN1029" s="512"/>
      <c r="EO1029" s="512"/>
      <c r="EP1029" s="512"/>
      <c r="EQ1029" s="512"/>
      <c r="ER1029" s="512"/>
      <c r="ES1029" s="512"/>
      <c r="ET1029" s="512"/>
      <c r="EU1029" s="512"/>
      <c r="EV1029" s="512"/>
      <c r="EW1029" s="512"/>
      <c r="EX1029" s="512"/>
      <c r="EY1029" s="512"/>
      <c r="EZ1029" s="514"/>
      <c r="FA1029" s="520">
        <f t="shared" si="2348"/>
        <v>1</v>
      </c>
      <c r="FB1029" s="493">
        <f t="shared" si="2362"/>
        <v>2022</v>
      </c>
      <c r="FC1029" s="498">
        <f t="shared" si="2363"/>
        <v>44562</v>
      </c>
      <c r="FD1029" s="499">
        <f t="shared" si="2333"/>
        <v>31</v>
      </c>
      <c r="FE1029" s="500"/>
      <c r="FF1029" s="515">
        <f t="shared" si="2335"/>
        <v>0.57363032962087979</v>
      </c>
      <c r="FG1029" s="500"/>
      <c r="FH1029" s="481">
        <f t="shared" si="2350"/>
        <v>2.5849652558433354</v>
      </c>
      <c r="FI1029" s="481">
        <f t="shared" si="2351"/>
        <v>1.981680353758686</v>
      </c>
      <c r="FJ1029" s="481">
        <f t="shared" si="2352"/>
        <v>2.5382581648522549</v>
      </c>
      <c r="FK1029" s="481">
        <f t="shared" si="2353"/>
        <v>1.9855365474339035</v>
      </c>
      <c r="FL1029" s="481">
        <f t="shared" si="2354"/>
        <v>1.47111509968502</v>
      </c>
      <c r="FM1029" s="481">
        <f t="shared" si="2355"/>
        <v>1.1236692533741575</v>
      </c>
      <c r="FN1029" s="481">
        <f t="shared" si="2356"/>
        <v>1.4767792207792207</v>
      </c>
      <c r="FO1029" s="481">
        <f t="shared" si="2357"/>
        <v>1.135896103896104</v>
      </c>
      <c r="FP1029" s="481">
        <f t="shared" si="2358"/>
        <v>1.3650793650793651</v>
      </c>
      <c r="FQ1029" s="481">
        <f t="shared" si="2359"/>
        <v>1.0820105820105821</v>
      </c>
      <c r="FR1029" s="501"/>
      <c r="FS1029" s="482">
        <f t="shared" si="2361"/>
        <v>0</v>
      </c>
      <c r="FT1029" s="482">
        <f t="shared" si="2361"/>
        <v>7151004</v>
      </c>
      <c r="FU1029" s="482">
        <f t="shared" si="2361"/>
        <v>12977748</v>
      </c>
      <c r="FV1029" s="482">
        <f t="shared" si="2361"/>
        <v>26220348</v>
      </c>
      <c r="FW1029" s="482">
        <f t="shared" si="2361"/>
        <v>6297174</v>
      </c>
      <c r="FX1029" s="482">
        <f t="shared" si="2361"/>
        <v>7420220</v>
      </c>
      <c r="FY1029" s="482">
        <f t="shared" si="2361"/>
        <v>265107285</v>
      </c>
      <c r="FZ1029" s="482">
        <f t="shared" si="2361"/>
        <v>274909250</v>
      </c>
      <c r="GA1029" s="482">
        <f t="shared" si="2361"/>
        <v>27754650</v>
      </c>
      <c r="GB1029" s="482"/>
      <c r="GC1029" s="482"/>
      <c r="GD1029" s="482">
        <f t="shared" ref="GD1029:GM1038" si="2364">IFERROR(HLOOKUP(GD$1,$H$5:$HA$10112,MATCH($A1029,$A$5:$A$10112,0),0)*HLOOKUP(GD$2,$H$5:$HA$10112,MATCH($A1029,$A$5:$A$10112,0),0),"-")</f>
        <v>109554</v>
      </c>
      <c r="GE1029" s="482">
        <f t="shared" si="2364"/>
        <v>73644</v>
      </c>
      <c r="GF1029" s="482">
        <f t="shared" si="2364"/>
        <v>6115356</v>
      </c>
      <c r="GG1029" s="482">
        <f t="shared" si="2364"/>
        <v>13800150</v>
      </c>
      <c r="GH1029" s="482">
        <f t="shared" si="2364"/>
        <v>5257825</v>
      </c>
      <c r="GI1029" s="482">
        <f t="shared" si="2364"/>
        <v>245943465</v>
      </c>
      <c r="GJ1029" s="482">
        <f t="shared" si="2364"/>
        <v>14553756</v>
      </c>
      <c r="GK1029" s="482">
        <f t="shared" si="2364"/>
        <v>3484131</v>
      </c>
      <c r="GL1029" s="482">
        <f t="shared" si="2364"/>
        <v>21004308</v>
      </c>
      <c r="GM1029" s="482">
        <f t="shared" si="2364"/>
        <v>1324604</v>
      </c>
      <c r="GN1029" s="482">
        <f t="shared" si="2338"/>
        <v>903128</v>
      </c>
      <c r="GO1029" s="482">
        <f t="shared" ref="GO1029:GQ1048" si="2365">IFERROR(HLOOKUP(GO$1,$H$5:$HA$10112,MATCH($A1029,$A$5:$A$10112,0),0)*HLOOKUP(GO$2,$H$5:$HA$10112,MATCH($A1029,$A$5:$A$10112,0),0),"-")</f>
        <v>413693</v>
      </c>
      <c r="GP1029" s="482">
        <f t="shared" si="2365"/>
        <v>861731</v>
      </c>
      <c r="GQ1029" s="482">
        <f t="shared" si="2365"/>
        <v>0</v>
      </c>
      <c r="GR1029" s="482"/>
      <c r="GS1029" s="482"/>
      <c r="GT1029" s="482"/>
      <c r="GU1029" s="482"/>
      <c r="GV1029" s="502"/>
      <c r="GW1029" s="402"/>
      <c r="GX1029" s="402"/>
      <c r="GY1029" s="402"/>
      <c r="GZ1029" s="402"/>
      <c r="HA1029" s="402"/>
    </row>
    <row r="1030" spans="1:209" ht="9.75" customHeight="1" x14ac:dyDescent="0.2">
      <c r="A1030" s="417" t="str">
        <f t="shared" si="2343"/>
        <v>2021-22JANUARYRX6</v>
      </c>
      <c r="B1030" s="458" t="str">
        <f t="shared" ref="B1030:B1093" si="2366">IF($FA1030=4,LEFT($B1019,4)+1&amp;-1-RIGHT($B1019,2),$B1019)</f>
        <v>2021-22</v>
      </c>
      <c r="C1030" s="402" t="s">
        <v>654</v>
      </c>
      <c r="D1030" s="402" t="s">
        <v>646</v>
      </c>
      <c r="E1030" s="402" t="s">
        <v>645</v>
      </c>
      <c r="F1030" s="478" t="s">
        <v>448</v>
      </c>
      <c r="G1030" s="478" t="s">
        <v>690</v>
      </c>
      <c r="H1030" s="510">
        <v>47682</v>
      </c>
      <c r="I1030" s="510">
        <v>36412</v>
      </c>
      <c r="J1030" s="510">
        <v>640424</v>
      </c>
      <c r="K1030" s="510">
        <v>18</v>
      </c>
      <c r="L1030" s="510">
        <v>0</v>
      </c>
      <c r="M1030" s="510">
        <v>44</v>
      </c>
      <c r="N1030" s="510">
        <v>73</v>
      </c>
      <c r="O1030" s="510">
        <v>160</v>
      </c>
      <c r="P1030" s="510">
        <v>91</v>
      </c>
      <c r="Q1030" s="510">
        <v>2566</v>
      </c>
      <c r="R1030" s="510">
        <v>14</v>
      </c>
      <c r="S1030" s="510">
        <v>35216</v>
      </c>
      <c r="T1030" s="510">
        <v>2947</v>
      </c>
      <c r="U1030" s="510">
        <v>1827</v>
      </c>
      <c r="V1030" s="510">
        <v>19517</v>
      </c>
      <c r="W1030" s="510">
        <v>6016</v>
      </c>
      <c r="X1030" s="510">
        <v>471</v>
      </c>
      <c r="Y1030" s="510">
        <v>1235719</v>
      </c>
      <c r="Z1030" s="510">
        <v>419</v>
      </c>
      <c r="AA1030" s="510">
        <v>738</v>
      </c>
      <c r="AB1030" s="510">
        <v>905656</v>
      </c>
      <c r="AC1030" s="510">
        <v>496</v>
      </c>
      <c r="AD1030" s="510">
        <v>897</v>
      </c>
      <c r="AE1030" s="510">
        <v>36820744</v>
      </c>
      <c r="AF1030" s="510">
        <v>1887</v>
      </c>
      <c r="AG1030" s="510">
        <v>4005</v>
      </c>
      <c r="AH1030" s="510">
        <v>27627594</v>
      </c>
      <c r="AI1030" s="510">
        <v>4592</v>
      </c>
      <c r="AJ1030" s="510">
        <v>11785</v>
      </c>
      <c r="AK1030" s="510">
        <v>2153255</v>
      </c>
      <c r="AL1030" s="510">
        <v>4572</v>
      </c>
      <c r="AM1030" s="510">
        <v>9675</v>
      </c>
      <c r="AN1030" s="510"/>
      <c r="AO1030" s="510"/>
      <c r="AP1030" s="510"/>
      <c r="AQ1030" s="510"/>
      <c r="AR1030" s="510"/>
      <c r="AS1030" s="510"/>
      <c r="AT1030" s="510">
        <v>3752</v>
      </c>
      <c r="AU1030" s="510">
        <v>51</v>
      </c>
      <c r="AV1030" s="510">
        <v>371</v>
      </c>
      <c r="AW1030" s="510">
        <v>3193</v>
      </c>
      <c r="AX1030" s="510">
        <v>194</v>
      </c>
      <c r="AY1030" s="510">
        <v>3136</v>
      </c>
      <c r="AZ1030" s="510">
        <v>0</v>
      </c>
      <c r="BA1030" s="510"/>
      <c r="BB1030" s="510"/>
      <c r="BC1030" s="510"/>
      <c r="BD1030" s="510"/>
      <c r="BE1030" s="510"/>
      <c r="BF1030" s="510"/>
      <c r="BG1030" s="510"/>
      <c r="BH1030" s="510"/>
      <c r="BI1030" s="510">
        <v>18629</v>
      </c>
      <c r="BJ1030" s="510">
        <v>3135</v>
      </c>
      <c r="BK1030" s="510">
        <v>9700</v>
      </c>
      <c r="BL1030" s="510">
        <v>31464</v>
      </c>
      <c r="BM1030" s="510">
        <v>5582</v>
      </c>
      <c r="BN1030" s="510">
        <v>4391</v>
      </c>
      <c r="BO1030" s="510">
        <v>3448</v>
      </c>
      <c r="BP1030" s="510">
        <v>2723</v>
      </c>
      <c r="BQ1030" s="510">
        <v>24994</v>
      </c>
      <c r="BR1030" s="510">
        <v>21035</v>
      </c>
      <c r="BS1030" s="510">
        <v>9115</v>
      </c>
      <c r="BT1030" s="510">
        <v>6380</v>
      </c>
      <c r="BU1030" s="510">
        <v>840</v>
      </c>
      <c r="BV1030" s="510">
        <v>501</v>
      </c>
      <c r="BW1030" s="510">
        <v>87</v>
      </c>
      <c r="BX1030" s="510">
        <v>44737</v>
      </c>
      <c r="BY1030" s="510">
        <v>514</v>
      </c>
      <c r="BZ1030" s="510">
        <v>864</v>
      </c>
      <c r="CA1030" s="510">
        <v>87</v>
      </c>
      <c r="CB1030" s="510">
        <v>33775</v>
      </c>
      <c r="CC1030" s="510">
        <v>388</v>
      </c>
      <c r="CD1030" s="510">
        <v>822</v>
      </c>
      <c r="CE1030" s="510">
        <v>2773</v>
      </c>
      <c r="CF1030" s="510">
        <v>1157207</v>
      </c>
      <c r="CG1030" s="510">
        <v>417</v>
      </c>
      <c r="CH1030" s="510">
        <v>728</v>
      </c>
      <c r="CI1030" s="510">
        <v>2523</v>
      </c>
      <c r="CJ1030" s="510">
        <v>4675712</v>
      </c>
      <c r="CK1030" s="510">
        <v>1853</v>
      </c>
      <c r="CL1030" s="510">
        <v>3825</v>
      </c>
      <c r="CM1030" s="510">
        <v>634</v>
      </c>
      <c r="CN1030" s="510">
        <v>969935</v>
      </c>
      <c r="CO1030" s="510">
        <v>1530</v>
      </c>
      <c r="CP1030" s="510">
        <v>3175</v>
      </c>
      <c r="CQ1030" s="510">
        <v>16360</v>
      </c>
      <c r="CR1030" s="510">
        <v>31175097</v>
      </c>
      <c r="CS1030" s="510">
        <v>1906</v>
      </c>
      <c r="CT1030" s="510">
        <v>4063</v>
      </c>
      <c r="CU1030" s="510">
        <v>169</v>
      </c>
      <c r="CV1030" s="510">
        <v>741725</v>
      </c>
      <c r="CW1030" s="510">
        <v>4389</v>
      </c>
      <c r="CX1030" s="510">
        <v>10024</v>
      </c>
      <c r="CY1030" s="510">
        <v>54</v>
      </c>
      <c r="CZ1030" s="510">
        <v>252488</v>
      </c>
      <c r="DA1030" s="510">
        <v>4676</v>
      </c>
      <c r="DB1030" s="510">
        <v>8400</v>
      </c>
      <c r="DC1030" s="510">
        <v>1748</v>
      </c>
      <c r="DD1030" s="510">
        <v>13241598</v>
      </c>
      <c r="DE1030" s="510">
        <v>7575</v>
      </c>
      <c r="DF1030" s="510">
        <v>14336</v>
      </c>
      <c r="DG1030" s="510">
        <v>429</v>
      </c>
      <c r="DH1030" s="510">
        <v>3717535</v>
      </c>
      <c r="DI1030" s="510">
        <v>8666</v>
      </c>
      <c r="DJ1030" s="510">
        <v>18091</v>
      </c>
      <c r="DK1030" s="510">
        <v>111</v>
      </c>
      <c r="DL1030" s="510">
        <v>52649</v>
      </c>
      <c r="DM1030" s="510">
        <v>474</v>
      </c>
      <c r="DN1030" s="510">
        <v>769</v>
      </c>
      <c r="DO1030" s="510">
        <v>1688</v>
      </c>
      <c r="DP1030" s="510">
        <v>61734</v>
      </c>
      <c r="DQ1030" s="510">
        <v>37</v>
      </c>
      <c r="DR1030" s="510">
        <v>72</v>
      </c>
      <c r="DS1030" s="510">
        <v>0</v>
      </c>
      <c r="DT1030" s="510">
        <v>0</v>
      </c>
      <c r="DU1030" s="510" t="s">
        <v>152</v>
      </c>
      <c r="DV1030" s="510" t="s">
        <v>152</v>
      </c>
      <c r="DW1030" s="510">
        <v>0</v>
      </c>
      <c r="DX1030" s="510"/>
      <c r="DY1030" s="510"/>
      <c r="DZ1030" s="510"/>
      <c r="EA1030" s="510"/>
      <c r="EB1030" s="510"/>
      <c r="EC1030" s="510"/>
      <c r="ED1030" s="510"/>
      <c r="EE1030" s="510"/>
      <c r="EF1030" s="510"/>
      <c r="EG1030" s="510" t="s">
        <v>152</v>
      </c>
      <c r="EH1030" s="510" t="s">
        <v>152</v>
      </c>
      <c r="EI1030" s="510">
        <v>0</v>
      </c>
      <c r="EJ1030" s="479"/>
      <c r="EK1030" s="479"/>
      <c r="EL1030" s="479"/>
      <c r="EM1030" s="479"/>
      <c r="EN1030" s="479"/>
      <c r="EO1030" s="479"/>
      <c r="EP1030" s="479"/>
      <c r="EQ1030" s="479"/>
      <c r="ER1030" s="479"/>
      <c r="ES1030" s="479"/>
      <c r="ET1030" s="479"/>
      <c r="EU1030" s="479"/>
      <c r="EV1030" s="479"/>
      <c r="EW1030" s="479"/>
      <c r="EX1030" s="479"/>
      <c r="EY1030" s="479"/>
      <c r="EZ1030" s="476"/>
      <c r="FA1030" s="446">
        <f t="shared" si="2348"/>
        <v>1</v>
      </c>
      <c r="FB1030" s="417">
        <f t="shared" si="2362"/>
        <v>2022</v>
      </c>
      <c r="FC1030" s="448">
        <f t="shared" si="2363"/>
        <v>44562</v>
      </c>
      <c r="FD1030" s="449">
        <f t="shared" si="2333"/>
        <v>31</v>
      </c>
      <c r="FE1030" s="450"/>
      <c r="FF1030" s="451">
        <f t="shared" si="2335"/>
        <v>0.59103641456582634</v>
      </c>
      <c r="FG1030" s="450"/>
      <c r="FH1030" s="452">
        <f t="shared" si="2350"/>
        <v>1.8941296233457754</v>
      </c>
      <c r="FI1030" s="452">
        <f t="shared" si="2351"/>
        <v>1.489989820156091</v>
      </c>
      <c r="FJ1030" s="452">
        <f t="shared" si="2352"/>
        <v>1.8872468527640942</v>
      </c>
      <c r="FK1030" s="452">
        <f t="shared" si="2353"/>
        <v>1.4904214559386972</v>
      </c>
      <c r="FL1030" s="452">
        <f t="shared" si="2354"/>
        <v>1.2806271455654046</v>
      </c>
      <c r="FM1030" s="452">
        <f t="shared" si="2355"/>
        <v>1.077778347082031</v>
      </c>
      <c r="FN1030" s="452">
        <f t="shared" si="2356"/>
        <v>1.5151263297872339</v>
      </c>
      <c r="FO1030" s="452">
        <f t="shared" si="2357"/>
        <v>1.0605053191489362</v>
      </c>
      <c r="FP1030" s="452">
        <f t="shared" si="2358"/>
        <v>1.7834394904458599</v>
      </c>
      <c r="FQ1030" s="452">
        <f t="shared" si="2359"/>
        <v>1.0636942675159236</v>
      </c>
      <c r="FR1030" s="453"/>
      <c r="FS1030" s="446">
        <f t="shared" si="2361"/>
        <v>0</v>
      </c>
      <c r="FT1030" s="446">
        <f t="shared" si="2361"/>
        <v>1602128</v>
      </c>
      <c r="FU1030" s="446">
        <f t="shared" si="2361"/>
        <v>2658076</v>
      </c>
      <c r="FV1030" s="446">
        <f t="shared" si="2361"/>
        <v>5825920</v>
      </c>
      <c r="FW1030" s="446">
        <f t="shared" si="2361"/>
        <v>2174886</v>
      </c>
      <c r="FX1030" s="446">
        <f t="shared" si="2361"/>
        <v>1638819</v>
      </c>
      <c r="FY1030" s="446">
        <f t="shared" si="2361"/>
        <v>78165585</v>
      </c>
      <c r="FZ1030" s="446">
        <f t="shared" si="2361"/>
        <v>70898560</v>
      </c>
      <c r="GA1030" s="446">
        <f t="shared" si="2361"/>
        <v>4556925</v>
      </c>
      <c r="GB1030" s="446"/>
      <c r="GC1030" s="446"/>
      <c r="GD1030" s="446">
        <f t="shared" si="2364"/>
        <v>75168</v>
      </c>
      <c r="GE1030" s="446">
        <f t="shared" si="2364"/>
        <v>71514</v>
      </c>
      <c r="GF1030" s="446">
        <f t="shared" si="2364"/>
        <v>2018744</v>
      </c>
      <c r="GG1030" s="446">
        <f t="shared" si="2364"/>
        <v>9650475</v>
      </c>
      <c r="GH1030" s="446">
        <f t="shared" si="2364"/>
        <v>2012950</v>
      </c>
      <c r="GI1030" s="446">
        <f t="shared" si="2364"/>
        <v>66470680</v>
      </c>
      <c r="GJ1030" s="446">
        <f t="shared" si="2364"/>
        <v>1694056</v>
      </c>
      <c r="GK1030" s="446">
        <f t="shared" si="2364"/>
        <v>453600</v>
      </c>
      <c r="GL1030" s="446">
        <f t="shared" si="2364"/>
        <v>25059328</v>
      </c>
      <c r="GM1030" s="446">
        <f t="shared" si="2364"/>
        <v>7761039</v>
      </c>
      <c r="GN1030" s="446" t="str">
        <f t="shared" si="2338"/>
        <v>-</v>
      </c>
      <c r="GO1030" s="446">
        <f t="shared" si="2365"/>
        <v>85359</v>
      </c>
      <c r="GP1030" s="446">
        <f t="shared" si="2365"/>
        <v>121536</v>
      </c>
      <c r="GQ1030" s="446">
        <f t="shared" si="2365"/>
        <v>0</v>
      </c>
      <c r="GR1030" s="446"/>
      <c r="GS1030" s="446"/>
      <c r="GT1030" s="446"/>
      <c r="GU1030" s="446"/>
      <c r="GV1030" s="416"/>
      <c r="GW1030" s="402"/>
      <c r="GX1030" s="402"/>
      <c r="GY1030" s="402"/>
      <c r="GZ1030" s="402"/>
      <c r="HA1030" s="402"/>
    </row>
    <row r="1031" spans="1:209" ht="9.75" customHeight="1" x14ac:dyDescent="0.2">
      <c r="A1031" s="417" t="str">
        <f t="shared" si="2343"/>
        <v>2021-22JANUARYRX7</v>
      </c>
      <c r="B1031" s="458" t="str">
        <f t="shared" si="2366"/>
        <v>2021-22</v>
      </c>
      <c r="C1031" s="402" t="s">
        <v>654</v>
      </c>
      <c r="D1031" s="402" t="s">
        <v>649</v>
      </c>
      <c r="E1031" s="402" t="s">
        <v>462</v>
      </c>
      <c r="F1031" s="478" t="s">
        <v>449</v>
      </c>
      <c r="G1031" s="478" t="s">
        <v>691</v>
      </c>
      <c r="H1031" s="510">
        <v>135839</v>
      </c>
      <c r="I1031" s="510">
        <v>110588</v>
      </c>
      <c r="J1031" s="510">
        <v>1413601</v>
      </c>
      <c r="K1031" s="510">
        <v>13</v>
      </c>
      <c r="L1031" s="510">
        <v>0</v>
      </c>
      <c r="M1031" s="510">
        <v>33</v>
      </c>
      <c r="N1031" s="510">
        <v>85</v>
      </c>
      <c r="O1031" s="510">
        <v>189</v>
      </c>
      <c r="P1031" s="510">
        <v>197</v>
      </c>
      <c r="Q1031" s="510">
        <v>15267</v>
      </c>
      <c r="R1031" s="510">
        <v>3522</v>
      </c>
      <c r="S1031" s="510">
        <v>90712</v>
      </c>
      <c r="T1031" s="510">
        <v>12509</v>
      </c>
      <c r="U1031" s="510">
        <v>8498</v>
      </c>
      <c r="V1031" s="510">
        <v>46149</v>
      </c>
      <c r="W1031" s="510">
        <v>13921</v>
      </c>
      <c r="X1031" s="510">
        <v>336</v>
      </c>
      <c r="Y1031" s="510">
        <v>6397176</v>
      </c>
      <c r="Z1031" s="510">
        <v>511</v>
      </c>
      <c r="AA1031" s="510">
        <v>872</v>
      </c>
      <c r="AB1031" s="510">
        <v>5529592</v>
      </c>
      <c r="AC1031" s="510">
        <v>651</v>
      </c>
      <c r="AD1031" s="510">
        <v>1129</v>
      </c>
      <c r="AE1031" s="510">
        <v>120755329</v>
      </c>
      <c r="AF1031" s="510">
        <v>2617</v>
      </c>
      <c r="AG1031" s="510">
        <v>6095</v>
      </c>
      <c r="AH1031" s="510">
        <v>114737719</v>
      </c>
      <c r="AI1031" s="510">
        <v>8242</v>
      </c>
      <c r="AJ1031" s="510">
        <v>20383</v>
      </c>
      <c r="AK1031" s="510">
        <v>4948850</v>
      </c>
      <c r="AL1031" s="510">
        <v>14729</v>
      </c>
      <c r="AM1031" s="510">
        <v>40072</v>
      </c>
      <c r="AN1031" s="510"/>
      <c r="AO1031" s="510"/>
      <c r="AP1031" s="510"/>
      <c r="AQ1031" s="510"/>
      <c r="AR1031" s="510"/>
      <c r="AS1031" s="510"/>
      <c r="AT1031" s="510">
        <v>9621</v>
      </c>
      <c r="AU1031" s="510">
        <v>536</v>
      </c>
      <c r="AV1031" s="510">
        <v>5590</v>
      </c>
      <c r="AW1031" s="510">
        <v>489</v>
      </c>
      <c r="AX1031" s="510">
        <v>586</v>
      </c>
      <c r="AY1031" s="510">
        <v>2909</v>
      </c>
      <c r="AZ1031" s="510">
        <v>103</v>
      </c>
      <c r="BA1031" s="510"/>
      <c r="BB1031" s="510"/>
      <c r="BC1031" s="510"/>
      <c r="BD1031" s="510"/>
      <c r="BE1031" s="510"/>
      <c r="BF1031" s="510"/>
      <c r="BG1031" s="510"/>
      <c r="BH1031" s="510"/>
      <c r="BI1031" s="510">
        <v>47286</v>
      </c>
      <c r="BJ1031" s="510">
        <v>6371</v>
      </c>
      <c r="BK1031" s="510">
        <v>27434</v>
      </c>
      <c r="BL1031" s="510">
        <v>81091</v>
      </c>
      <c r="BM1031" s="510">
        <v>24215</v>
      </c>
      <c r="BN1031" s="510">
        <v>19451</v>
      </c>
      <c r="BO1031" s="510">
        <v>16275</v>
      </c>
      <c r="BP1031" s="510">
        <v>13287</v>
      </c>
      <c r="BQ1031" s="510">
        <v>62475</v>
      </c>
      <c r="BR1031" s="510">
        <v>48195</v>
      </c>
      <c r="BS1031" s="510">
        <v>19276</v>
      </c>
      <c r="BT1031" s="510">
        <v>14249</v>
      </c>
      <c r="BU1031" s="510">
        <v>407</v>
      </c>
      <c r="BV1031" s="510">
        <v>331</v>
      </c>
      <c r="BW1031" s="510">
        <v>54</v>
      </c>
      <c r="BX1031" s="510">
        <v>33044</v>
      </c>
      <c r="BY1031" s="510">
        <v>612</v>
      </c>
      <c r="BZ1031" s="510">
        <v>1256</v>
      </c>
      <c r="CA1031" s="510">
        <v>19</v>
      </c>
      <c r="CB1031" s="510">
        <v>12688</v>
      </c>
      <c r="CC1031" s="510">
        <v>668</v>
      </c>
      <c r="CD1031" s="510">
        <v>969</v>
      </c>
      <c r="CE1031" s="510">
        <v>12436</v>
      </c>
      <c r="CF1031" s="510">
        <v>6351444</v>
      </c>
      <c r="CG1031" s="510">
        <v>511</v>
      </c>
      <c r="CH1031" s="510">
        <v>870</v>
      </c>
      <c r="CI1031" s="510">
        <v>3740</v>
      </c>
      <c r="CJ1031" s="510">
        <v>10020601</v>
      </c>
      <c r="CK1031" s="510">
        <v>2679</v>
      </c>
      <c r="CL1031" s="510">
        <v>6102</v>
      </c>
      <c r="CM1031" s="510">
        <v>1781</v>
      </c>
      <c r="CN1031" s="510">
        <v>4727911</v>
      </c>
      <c r="CO1031" s="510">
        <v>2655</v>
      </c>
      <c r="CP1031" s="510">
        <v>6108</v>
      </c>
      <c r="CQ1031" s="510">
        <v>40628</v>
      </c>
      <c r="CR1031" s="510">
        <v>106006817</v>
      </c>
      <c r="CS1031" s="510">
        <v>2609</v>
      </c>
      <c r="CT1031" s="510">
        <v>6093</v>
      </c>
      <c r="CU1031" s="510">
        <v>1731</v>
      </c>
      <c r="CV1031" s="510">
        <v>14958699</v>
      </c>
      <c r="CW1031" s="510">
        <v>8642</v>
      </c>
      <c r="CX1031" s="510">
        <v>19675</v>
      </c>
      <c r="CY1031" s="510">
        <v>1221</v>
      </c>
      <c r="CZ1031" s="510">
        <v>11311165</v>
      </c>
      <c r="DA1031" s="510">
        <v>9264</v>
      </c>
      <c r="DB1031" s="510">
        <v>23343</v>
      </c>
      <c r="DC1031" s="510">
        <v>1218</v>
      </c>
      <c r="DD1031" s="510">
        <v>16472301</v>
      </c>
      <c r="DE1031" s="510">
        <v>13524</v>
      </c>
      <c r="DF1031" s="510">
        <v>32319</v>
      </c>
      <c r="DG1031" s="510">
        <v>484</v>
      </c>
      <c r="DH1031" s="510">
        <v>7702732</v>
      </c>
      <c r="DI1031" s="510">
        <v>15915</v>
      </c>
      <c r="DJ1031" s="510">
        <v>45147</v>
      </c>
      <c r="DK1031" s="510">
        <v>319</v>
      </c>
      <c r="DL1031" s="510">
        <v>108040</v>
      </c>
      <c r="DM1031" s="510">
        <v>339</v>
      </c>
      <c r="DN1031" s="510">
        <v>593</v>
      </c>
      <c r="DO1031" s="510">
        <v>6787</v>
      </c>
      <c r="DP1031" s="510">
        <v>292763</v>
      </c>
      <c r="DQ1031" s="510">
        <v>43</v>
      </c>
      <c r="DR1031" s="510">
        <v>83</v>
      </c>
      <c r="DS1031" s="510">
        <v>63</v>
      </c>
      <c r="DT1031" s="510">
        <v>171566</v>
      </c>
      <c r="DU1031" s="510">
        <v>2723</v>
      </c>
      <c r="DV1031" s="510">
        <v>3891</v>
      </c>
      <c r="DW1031" s="510">
        <v>50</v>
      </c>
      <c r="DX1031" s="510"/>
      <c r="DY1031" s="510"/>
      <c r="DZ1031" s="510"/>
      <c r="EA1031" s="510"/>
      <c r="EB1031" s="510"/>
      <c r="EC1031" s="510"/>
      <c r="ED1031" s="510"/>
      <c r="EE1031" s="510"/>
      <c r="EF1031" s="510"/>
      <c r="EG1031" s="510" t="s">
        <v>152</v>
      </c>
      <c r="EH1031" s="510" t="s">
        <v>152</v>
      </c>
      <c r="EI1031" s="510">
        <v>0</v>
      </c>
      <c r="EJ1031" s="479"/>
      <c r="EK1031" s="479"/>
      <c r="EL1031" s="479"/>
      <c r="EM1031" s="479"/>
      <c r="EN1031" s="479"/>
      <c r="EO1031" s="479"/>
      <c r="EP1031" s="479"/>
      <c r="EQ1031" s="479"/>
      <c r="ER1031" s="479"/>
      <c r="ES1031" s="479"/>
      <c r="ET1031" s="479"/>
      <c r="EU1031" s="479"/>
      <c r="EV1031" s="479"/>
      <c r="EW1031" s="479"/>
      <c r="EX1031" s="479"/>
      <c r="EY1031" s="479"/>
      <c r="EZ1031" s="476"/>
      <c r="FA1031" s="446">
        <f t="shared" si="2348"/>
        <v>1</v>
      </c>
      <c r="FB1031" s="417">
        <f t="shared" si="2362"/>
        <v>2022</v>
      </c>
      <c r="FC1031" s="448">
        <f t="shared" si="2363"/>
        <v>44562</v>
      </c>
      <c r="FD1031" s="449">
        <f t="shared" si="2333"/>
        <v>31</v>
      </c>
      <c r="FE1031" s="450"/>
      <c r="FF1031" s="451">
        <f t="shared" si="2335"/>
        <v>0.55125081221572447</v>
      </c>
      <c r="FG1031" s="450"/>
      <c r="FH1031" s="452">
        <f t="shared" si="2350"/>
        <v>1.9358062195219441</v>
      </c>
      <c r="FI1031" s="452">
        <f t="shared" si="2351"/>
        <v>1.5549604284914862</v>
      </c>
      <c r="FJ1031" s="452">
        <f t="shared" si="2352"/>
        <v>1.9151565074135091</v>
      </c>
      <c r="FK1031" s="452">
        <f t="shared" si="2353"/>
        <v>1.5635443633796187</v>
      </c>
      <c r="FL1031" s="452">
        <f t="shared" si="2354"/>
        <v>1.3537671455502829</v>
      </c>
      <c r="FM1031" s="452">
        <f t="shared" si="2355"/>
        <v>1.0443346551387895</v>
      </c>
      <c r="FN1031" s="452">
        <f t="shared" si="2356"/>
        <v>1.3846706414769054</v>
      </c>
      <c r="FO1031" s="452">
        <f t="shared" si="2357"/>
        <v>1.0235615257524604</v>
      </c>
      <c r="FP1031" s="452">
        <f t="shared" si="2358"/>
        <v>1.2113095238095237</v>
      </c>
      <c r="FQ1031" s="452">
        <f t="shared" si="2359"/>
        <v>0.98511904761904767</v>
      </c>
      <c r="FR1031" s="453"/>
      <c r="FS1031" s="446">
        <f t="shared" si="2361"/>
        <v>0</v>
      </c>
      <c r="FT1031" s="446">
        <f t="shared" si="2361"/>
        <v>3649404</v>
      </c>
      <c r="FU1031" s="446">
        <f t="shared" si="2361"/>
        <v>9399980</v>
      </c>
      <c r="FV1031" s="446">
        <f t="shared" si="2361"/>
        <v>20901132</v>
      </c>
      <c r="FW1031" s="446">
        <f t="shared" si="2361"/>
        <v>10907848</v>
      </c>
      <c r="FX1031" s="446">
        <f t="shared" si="2361"/>
        <v>9594242</v>
      </c>
      <c r="FY1031" s="446">
        <f t="shared" si="2361"/>
        <v>281278155</v>
      </c>
      <c r="FZ1031" s="446">
        <f t="shared" si="2361"/>
        <v>283751743</v>
      </c>
      <c r="GA1031" s="446">
        <f t="shared" si="2361"/>
        <v>13464192</v>
      </c>
      <c r="GB1031" s="446"/>
      <c r="GC1031" s="446"/>
      <c r="GD1031" s="446">
        <f t="shared" si="2364"/>
        <v>67824</v>
      </c>
      <c r="GE1031" s="446">
        <f t="shared" si="2364"/>
        <v>18411</v>
      </c>
      <c r="GF1031" s="446">
        <f t="shared" si="2364"/>
        <v>10819320</v>
      </c>
      <c r="GG1031" s="446">
        <f t="shared" si="2364"/>
        <v>22821480</v>
      </c>
      <c r="GH1031" s="446">
        <f t="shared" si="2364"/>
        <v>10878348</v>
      </c>
      <c r="GI1031" s="446">
        <f t="shared" si="2364"/>
        <v>247546404</v>
      </c>
      <c r="GJ1031" s="446">
        <f t="shared" si="2364"/>
        <v>34057425</v>
      </c>
      <c r="GK1031" s="446">
        <f t="shared" si="2364"/>
        <v>28501803</v>
      </c>
      <c r="GL1031" s="446">
        <f t="shared" si="2364"/>
        <v>39364542</v>
      </c>
      <c r="GM1031" s="446">
        <f t="shared" si="2364"/>
        <v>21851148</v>
      </c>
      <c r="GN1031" s="446">
        <f t="shared" si="2338"/>
        <v>245133</v>
      </c>
      <c r="GO1031" s="446">
        <f t="shared" si="2365"/>
        <v>189167</v>
      </c>
      <c r="GP1031" s="446">
        <f t="shared" si="2365"/>
        <v>563321</v>
      </c>
      <c r="GQ1031" s="446">
        <f t="shared" si="2365"/>
        <v>0</v>
      </c>
      <c r="GR1031" s="446"/>
      <c r="GS1031" s="446"/>
      <c r="GT1031" s="446"/>
      <c r="GU1031" s="446"/>
      <c r="GV1031" s="416"/>
      <c r="GW1031" s="402"/>
      <c r="GX1031" s="402"/>
      <c r="GY1031" s="402"/>
      <c r="GZ1031" s="402"/>
      <c r="HA1031" s="402"/>
    </row>
    <row r="1032" spans="1:209" ht="9.75" customHeight="1" x14ac:dyDescent="0.2">
      <c r="A1032" s="493" t="str">
        <f t="shared" si="2343"/>
        <v>2021-22JANUARYRYE</v>
      </c>
      <c r="B1032" s="494" t="str">
        <f t="shared" si="2366"/>
        <v>2021-22</v>
      </c>
      <c r="C1032" s="480" t="s">
        <v>654</v>
      </c>
      <c r="D1032" s="480" t="s">
        <v>663</v>
      </c>
      <c r="E1032" s="480" t="s">
        <v>662</v>
      </c>
      <c r="F1032" s="495" t="s">
        <v>456</v>
      </c>
      <c r="G1032" s="495" t="s">
        <v>692</v>
      </c>
      <c r="H1032" s="521">
        <v>82782</v>
      </c>
      <c r="I1032" s="521">
        <v>45488</v>
      </c>
      <c r="J1032" s="521">
        <v>1326575</v>
      </c>
      <c r="K1032" s="521">
        <v>29</v>
      </c>
      <c r="L1032" s="521">
        <v>3</v>
      </c>
      <c r="M1032" s="521">
        <v>111</v>
      </c>
      <c r="N1032" s="521">
        <v>173</v>
      </c>
      <c r="O1032" s="521">
        <v>303</v>
      </c>
      <c r="P1032" s="521">
        <v>290</v>
      </c>
      <c r="Q1032" s="521">
        <v>27</v>
      </c>
      <c r="R1032" s="521">
        <v>41</v>
      </c>
      <c r="S1032" s="521">
        <v>52656</v>
      </c>
      <c r="T1032" s="521">
        <v>3804</v>
      </c>
      <c r="U1032" s="521">
        <v>2268</v>
      </c>
      <c r="V1032" s="521">
        <v>25006</v>
      </c>
      <c r="W1032" s="521">
        <v>14784</v>
      </c>
      <c r="X1032" s="521">
        <v>1027</v>
      </c>
      <c r="Y1032" s="521">
        <v>1793879</v>
      </c>
      <c r="Z1032" s="521">
        <v>472</v>
      </c>
      <c r="AA1032" s="521">
        <v>867</v>
      </c>
      <c r="AB1032" s="521">
        <v>1328949</v>
      </c>
      <c r="AC1032" s="521">
        <v>586</v>
      </c>
      <c r="AD1032" s="521">
        <v>1119</v>
      </c>
      <c r="AE1032" s="521">
        <v>34465513</v>
      </c>
      <c r="AF1032" s="521">
        <v>1378</v>
      </c>
      <c r="AG1032" s="521">
        <v>2747</v>
      </c>
      <c r="AH1032" s="521">
        <v>74952726</v>
      </c>
      <c r="AI1032" s="521">
        <v>5070</v>
      </c>
      <c r="AJ1032" s="521">
        <v>11220</v>
      </c>
      <c r="AK1032" s="521">
        <v>7049273</v>
      </c>
      <c r="AL1032" s="521">
        <v>6864</v>
      </c>
      <c r="AM1032" s="521">
        <v>15854</v>
      </c>
      <c r="AN1032" s="521"/>
      <c r="AO1032" s="521"/>
      <c r="AP1032" s="521"/>
      <c r="AQ1032" s="521"/>
      <c r="AR1032" s="521"/>
      <c r="AS1032" s="521"/>
      <c r="AT1032" s="521">
        <v>5817</v>
      </c>
      <c r="AU1032" s="521">
        <v>168</v>
      </c>
      <c r="AV1032" s="521">
        <v>718</v>
      </c>
      <c r="AW1032" s="521">
        <v>422</v>
      </c>
      <c r="AX1032" s="521">
        <v>599</v>
      </c>
      <c r="AY1032" s="521">
        <v>4332</v>
      </c>
      <c r="AZ1032" s="521">
        <v>342</v>
      </c>
      <c r="BA1032" s="521"/>
      <c r="BB1032" s="521"/>
      <c r="BC1032" s="521"/>
      <c r="BD1032" s="521"/>
      <c r="BE1032" s="521"/>
      <c r="BF1032" s="521"/>
      <c r="BG1032" s="521"/>
      <c r="BH1032" s="521"/>
      <c r="BI1032" s="521">
        <v>26327</v>
      </c>
      <c r="BJ1032" s="521">
        <v>2199</v>
      </c>
      <c r="BK1032" s="521">
        <v>18313</v>
      </c>
      <c r="BL1032" s="521">
        <v>46839</v>
      </c>
      <c r="BM1032" s="521">
        <v>7160</v>
      </c>
      <c r="BN1032" s="521">
        <v>5453</v>
      </c>
      <c r="BO1032" s="521">
        <v>4164</v>
      </c>
      <c r="BP1032" s="521">
        <v>3210</v>
      </c>
      <c r="BQ1032" s="521">
        <v>33058</v>
      </c>
      <c r="BR1032" s="521">
        <v>26614</v>
      </c>
      <c r="BS1032" s="521">
        <v>22353</v>
      </c>
      <c r="BT1032" s="521">
        <v>16422</v>
      </c>
      <c r="BU1032" s="521">
        <v>1686</v>
      </c>
      <c r="BV1032" s="521">
        <v>1201</v>
      </c>
      <c r="BW1032" s="521">
        <v>36</v>
      </c>
      <c r="BX1032" s="521">
        <v>27805</v>
      </c>
      <c r="BY1032" s="521">
        <v>772</v>
      </c>
      <c r="BZ1032" s="521">
        <v>1416</v>
      </c>
      <c r="CA1032" s="521">
        <v>26</v>
      </c>
      <c r="CB1032" s="521">
        <v>12259</v>
      </c>
      <c r="CC1032" s="521">
        <v>472</v>
      </c>
      <c r="CD1032" s="521">
        <v>923</v>
      </c>
      <c r="CE1032" s="521">
        <v>3742</v>
      </c>
      <c r="CF1032" s="521">
        <v>1753815</v>
      </c>
      <c r="CG1032" s="521">
        <v>469</v>
      </c>
      <c r="CH1032" s="521">
        <v>864</v>
      </c>
      <c r="CI1032" s="521">
        <v>1924</v>
      </c>
      <c r="CJ1032" s="521">
        <v>2464425</v>
      </c>
      <c r="CK1032" s="521">
        <v>1281</v>
      </c>
      <c r="CL1032" s="521">
        <v>2461</v>
      </c>
      <c r="CM1032" s="521">
        <v>486</v>
      </c>
      <c r="CN1032" s="521">
        <v>589786</v>
      </c>
      <c r="CO1032" s="521">
        <v>1214</v>
      </c>
      <c r="CP1032" s="521">
        <v>2441</v>
      </c>
      <c r="CQ1032" s="521">
        <v>22596</v>
      </c>
      <c r="CR1032" s="521">
        <v>31411302</v>
      </c>
      <c r="CS1032" s="521">
        <v>1390</v>
      </c>
      <c r="CT1032" s="521">
        <v>2775</v>
      </c>
      <c r="CU1032" s="521">
        <v>1903</v>
      </c>
      <c r="CV1032" s="521">
        <v>8350251</v>
      </c>
      <c r="CW1032" s="521">
        <v>4388</v>
      </c>
      <c r="CX1032" s="521">
        <v>8941</v>
      </c>
      <c r="CY1032" s="521">
        <v>665</v>
      </c>
      <c r="CZ1032" s="521">
        <v>2300662</v>
      </c>
      <c r="DA1032" s="521">
        <v>3460</v>
      </c>
      <c r="DB1032" s="521">
        <v>7199</v>
      </c>
      <c r="DC1032" s="521">
        <v>173</v>
      </c>
      <c r="DD1032" s="521">
        <v>1576046</v>
      </c>
      <c r="DE1032" s="521">
        <v>9110</v>
      </c>
      <c r="DF1032" s="521">
        <v>18073</v>
      </c>
      <c r="DG1032" s="521">
        <v>78</v>
      </c>
      <c r="DH1032" s="521">
        <v>314595</v>
      </c>
      <c r="DI1032" s="521">
        <v>4033</v>
      </c>
      <c r="DJ1032" s="521">
        <v>11572</v>
      </c>
      <c r="DK1032" s="521">
        <v>211</v>
      </c>
      <c r="DL1032" s="521">
        <v>72765</v>
      </c>
      <c r="DM1032" s="521">
        <v>345</v>
      </c>
      <c r="DN1032" s="521">
        <v>555</v>
      </c>
      <c r="DO1032" s="521">
        <v>2953</v>
      </c>
      <c r="DP1032" s="521">
        <v>187197</v>
      </c>
      <c r="DQ1032" s="521">
        <v>63</v>
      </c>
      <c r="DR1032" s="521">
        <v>154</v>
      </c>
      <c r="DS1032" s="521">
        <v>41</v>
      </c>
      <c r="DT1032" s="521">
        <v>126477</v>
      </c>
      <c r="DU1032" s="521">
        <v>3085</v>
      </c>
      <c r="DV1032" s="521">
        <v>4281</v>
      </c>
      <c r="DW1032" s="521">
        <v>38</v>
      </c>
      <c r="DX1032" s="521"/>
      <c r="DY1032" s="521"/>
      <c r="DZ1032" s="521"/>
      <c r="EA1032" s="521"/>
      <c r="EB1032" s="521"/>
      <c r="EC1032" s="521"/>
      <c r="ED1032" s="521"/>
      <c r="EE1032" s="521"/>
      <c r="EF1032" s="521"/>
      <c r="EG1032" s="521" t="s">
        <v>152</v>
      </c>
      <c r="EH1032" s="521" t="s">
        <v>152</v>
      </c>
      <c r="EI1032" s="521">
        <v>27</v>
      </c>
      <c r="EJ1032" s="496"/>
      <c r="EK1032" s="496"/>
      <c r="EL1032" s="496"/>
      <c r="EM1032" s="496"/>
      <c r="EN1032" s="496"/>
      <c r="EO1032" s="496"/>
      <c r="EP1032" s="496"/>
      <c r="EQ1032" s="496"/>
      <c r="ER1032" s="496"/>
      <c r="ES1032" s="496"/>
      <c r="ET1032" s="496"/>
      <c r="EU1032" s="496"/>
      <c r="EV1032" s="496"/>
      <c r="EW1032" s="496"/>
      <c r="EX1032" s="496"/>
      <c r="EY1032" s="496"/>
      <c r="EZ1032" s="497"/>
      <c r="FA1032" s="482">
        <f t="shared" si="2348"/>
        <v>1</v>
      </c>
      <c r="FB1032" s="493">
        <f t="shared" si="2362"/>
        <v>2022</v>
      </c>
      <c r="FC1032" s="498">
        <f t="shared" si="2363"/>
        <v>44562</v>
      </c>
      <c r="FD1032" s="499">
        <f t="shared" si="2333"/>
        <v>31</v>
      </c>
      <c r="FE1032" s="500"/>
      <c r="FF1032" s="515">
        <f t="shared" si="2335"/>
        <v>0.840352874217416</v>
      </c>
      <c r="FG1032" s="500"/>
      <c r="FH1032" s="481">
        <f t="shared" si="2350"/>
        <v>1.8822292323869612</v>
      </c>
      <c r="FI1032" s="481">
        <f t="shared" si="2351"/>
        <v>1.4334910620399579</v>
      </c>
      <c r="FJ1032" s="481">
        <f t="shared" si="2352"/>
        <v>1.835978835978836</v>
      </c>
      <c r="FK1032" s="481">
        <f t="shared" si="2353"/>
        <v>1.4153439153439153</v>
      </c>
      <c r="FL1032" s="481">
        <f t="shared" si="2354"/>
        <v>1.3220027193473567</v>
      </c>
      <c r="FM1032" s="481">
        <f t="shared" si="2355"/>
        <v>1.064304566903943</v>
      </c>
      <c r="FN1032" s="481">
        <f t="shared" si="2356"/>
        <v>1.5119724025974026</v>
      </c>
      <c r="FO1032" s="481">
        <f t="shared" si="2357"/>
        <v>1.1107954545454546</v>
      </c>
      <c r="FP1032" s="481">
        <f t="shared" si="2358"/>
        <v>1.6416747809152872</v>
      </c>
      <c r="FQ1032" s="481">
        <f t="shared" si="2359"/>
        <v>1.169425511197663</v>
      </c>
      <c r="FR1032" s="501"/>
      <c r="FS1032" s="482">
        <f t="shared" si="2361"/>
        <v>136464</v>
      </c>
      <c r="FT1032" s="482">
        <f t="shared" si="2361"/>
        <v>5049168</v>
      </c>
      <c r="FU1032" s="482">
        <f t="shared" si="2361"/>
        <v>7869424</v>
      </c>
      <c r="FV1032" s="482">
        <f t="shared" si="2361"/>
        <v>13782864</v>
      </c>
      <c r="FW1032" s="482">
        <f t="shared" si="2361"/>
        <v>3298068</v>
      </c>
      <c r="FX1032" s="482">
        <f t="shared" si="2361"/>
        <v>2537892</v>
      </c>
      <c r="FY1032" s="482">
        <f t="shared" si="2361"/>
        <v>68691482</v>
      </c>
      <c r="FZ1032" s="482">
        <f t="shared" si="2361"/>
        <v>165876480</v>
      </c>
      <c r="GA1032" s="482">
        <f t="shared" si="2361"/>
        <v>16282058</v>
      </c>
      <c r="GB1032" s="482"/>
      <c r="GC1032" s="482"/>
      <c r="GD1032" s="482">
        <f t="shared" si="2364"/>
        <v>50976</v>
      </c>
      <c r="GE1032" s="482">
        <f t="shared" si="2364"/>
        <v>23998</v>
      </c>
      <c r="GF1032" s="482">
        <f t="shared" si="2364"/>
        <v>3233088</v>
      </c>
      <c r="GG1032" s="482">
        <f t="shared" si="2364"/>
        <v>4734964</v>
      </c>
      <c r="GH1032" s="482">
        <f t="shared" si="2364"/>
        <v>1186326</v>
      </c>
      <c r="GI1032" s="482">
        <f t="shared" si="2364"/>
        <v>62703900</v>
      </c>
      <c r="GJ1032" s="482">
        <f t="shared" si="2364"/>
        <v>17014723</v>
      </c>
      <c r="GK1032" s="482">
        <f t="shared" si="2364"/>
        <v>4787335</v>
      </c>
      <c r="GL1032" s="482">
        <f t="shared" si="2364"/>
        <v>3126629</v>
      </c>
      <c r="GM1032" s="482">
        <f t="shared" si="2364"/>
        <v>902616</v>
      </c>
      <c r="GN1032" s="482">
        <f t="shared" si="2338"/>
        <v>175521</v>
      </c>
      <c r="GO1032" s="482">
        <f t="shared" si="2365"/>
        <v>117105</v>
      </c>
      <c r="GP1032" s="482">
        <f t="shared" si="2365"/>
        <v>454762</v>
      </c>
      <c r="GQ1032" s="482">
        <f t="shared" si="2365"/>
        <v>0</v>
      </c>
      <c r="GR1032" s="482"/>
      <c r="GS1032" s="482"/>
      <c r="GT1032" s="482"/>
      <c r="GU1032" s="482"/>
      <c r="GV1032" s="502"/>
      <c r="GW1032" s="402"/>
      <c r="GX1032" s="402"/>
      <c r="GY1032" s="402"/>
      <c r="GZ1032" s="402"/>
      <c r="HA1032" s="402"/>
    </row>
    <row r="1033" spans="1:209" ht="9.75" customHeight="1" x14ac:dyDescent="0.2">
      <c r="A1033" s="417" t="str">
        <f t="shared" si="2343"/>
        <v>2021-22JANUARYRYD</v>
      </c>
      <c r="B1033" s="458" t="str">
        <f t="shared" si="2366"/>
        <v>2021-22</v>
      </c>
      <c r="C1033" s="402" t="s">
        <v>654</v>
      </c>
      <c r="D1033" s="402" t="s">
        <v>663</v>
      </c>
      <c r="E1033" s="402" t="s">
        <v>662</v>
      </c>
      <c r="F1033" s="478" t="s">
        <v>455</v>
      </c>
      <c r="G1033" s="478" t="s">
        <v>693</v>
      </c>
      <c r="H1033" s="510">
        <v>89582</v>
      </c>
      <c r="I1033" s="510">
        <v>71054</v>
      </c>
      <c r="J1033" s="510">
        <v>879310</v>
      </c>
      <c r="K1033" s="510">
        <v>12</v>
      </c>
      <c r="L1033" s="510">
        <v>1</v>
      </c>
      <c r="M1033" s="510">
        <v>38</v>
      </c>
      <c r="N1033" s="510">
        <v>84</v>
      </c>
      <c r="O1033" s="510">
        <v>185</v>
      </c>
      <c r="P1033" s="510">
        <v>280</v>
      </c>
      <c r="Q1033" s="510">
        <v>28</v>
      </c>
      <c r="R1033" s="510">
        <v>37</v>
      </c>
      <c r="S1033" s="510">
        <v>62456</v>
      </c>
      <c r="T1033" s="510">
        <v>4582</v>
      </c>
      <c r="U1033" s="510">
        <v>2864</v>
      </c>
      <c r="V1033" s="510">
        <v>32765</v>
      </c>
      <c r="W1033" s="510">
        <v>16894</v>
      </c>
      <c r="X1033" s="510">
        <v>350</v>
      </c>
      <c r="Y1033" s="510">
        <v>2365444</v>
      </c>
      <c r="Z1033" s="510">
        <v>516</v>
      </c>
      <c r="AA1033" s="510">
        <v>948</v>
      </c>
      <c r="AB1033" s="510">
        <v>1793211</v>
      </c>
      <c r="AC1033" s="510">
        <v>626</v>
      </c>
      <c r="AD1033" s="510">
        <v>1167</v>
      </c>
      <c r="AE1033" s="510">
        <v>55758097</v>
      </c>
      <c r="AF1033" s="510">
        <v>1702</v>
      </c>
      <c r="AG1033" s="510">
        <v>3416</v>
      </c>
      <c r="AH1033" s="510">
        <v>123215945</v>
      </c>
      <c r="AI1033" s="510">
        <v>7293</v>
      </c>
      <c r="AJ1033" s="510">
        <v>16482</v>
      </c>
      <c r="AK1033" s="510">
        <v>3514886</v>
      </c>
      <c r="AL1033" s="510">
        <v>10043</v>
      </c>
      <c r="AM1033" s="510">
        <v>22940</v>
      </c>
      <c r="AN1033" s="510"/>
      <c r="AO1033" s="510"/>
      <c r="AP1033" s="510"/>
      <c r="AQ1033" s="510"/>
      <c r="AR1033" s="510"/>
      <c r="AS1033" s="510"/>
      <c r="AT1033" s="510">
        <v>5407</v>
      </c>
      <c r="AU1033" s="510">
        <v>166</v>
      </c>
      <c r="AV1033" s="510">
        <v>1168</v>
      </c>
      <c r="AW1033" s="510">
        <v>1696</v>
      </c>
      <c r="AX1033" s="510">
        <v>408</v>
      </c>
      <c r="AY1033" s="510">
        <v>3665</v>
      </c>
      <c r="AZ1033" s="510">
        <v>1422</v>
      </c>
      <c r="BA1033" s="510"/>
      <c r="BB1033" s="510"/>
      <c r="BC1033" s="510"/>
      <c r="BD1033" s="510"/>
      <c r="BE1033" s="510"/>
      <c r="BF1033" s="510"/>
      <c r="BG1033" s="510"/>
      <c r="BH1033" s="510"/>
      <c r="BI1033" s="510">
        <v>35350</v>
      </c>
      <c r="BJ1033" s="510">
        <v>1666</v>
      </c>
      <c r="BK1033" s="510">
        <v>20033</v>
      </c>
      <c r="BL1033" s="510">
        <v>57049</v>
      </c>
      <c r="BM1033" s="510">
        <v>9716</v>
      </c>
      <c r="BN1033" s="510">
        <v>7060</v>
      </c>
      <c r="BO1033" s="510">
        <v>5912</v>
      </c>
      <c r="BP1033" s="510">
        <v>4426</v>
      </c>
      <c r="BQ1033" s="510">
        <v>44836</v>
      </c>
      <c r="BR1033" s="510">
        <v>34625</v>
      </c>
      <c r="BS1033" s="510">
        <v>31912</v>
      </c>
      <c r="BT1033" s="510">
        <v>17797</v>
      </c>
      <c r="BU1033" s="510">
        <v>648</v>
      </c>
      <c r="BV1033" s="510">
        <v>363</v>
      </c>
      <c r="BW1033" s="510">
        <v>47</v>
      </c>
      <c r="BX1033" s="510">
        <v>27470</v>
      </c>
      <c r="BY1033" s="510">
        <v>584</v>
      </c>
      <c r="BZ1033" s="510">
        <v>1092</v>
      </c>
      <c r="CA1033" s="510">
        <v>68</v>
      </c>
      <c r="CB1033" s="510">
        <v>37507</v>
      </c>
      <c r="CC1033" s="510">
        <v>552</v>
      </c>
      <c r="CD1033" s="510">
        <v>982</v>
      </c>
      <c r="CE1033" s="510">
        <v>4467</v>
      </c>
      <c r="CF1033" s="510">
        <v>2300467</v>
      </c>
      <c r="CG1033" s="510">
        <v>515</v>
      </c>
      <c r="CH1033" s="510">
        <v>942</v>
      </c>
      <c r="CI1033" s="510">
        <v>2108</v>
      </c>
      <c r="CJ1033" s="510">
        <v>3349655</v>
      </c>
      <c r="CK1033" s="510">
        <v>1589</v>
      </c>
      <c r="CL1033" s="510">
        <v>3124</v>
      </c>
      <c r="CM1033" s="510">
        <v>1087</v>
      </c>
      <c r="CN1033" s="510">
        <v>1739340</v>
      </c>
      <c r="CO1033" s="510">
        <v>1600</v>
      </c>
      <c r="CP1033" s="510">
        <v>3388</v>
      </c>
      <c r="CQ1033" s="510">
        <v>29570</v>
      </c>
      <c r="CR1033" s="510">
        <v>50669102</v>
      </c>
      <c r="CS1033" s="510">
        <v>1714</v>
      </c>
      <c r="CT1033" s="510">
        <v>3440</v>
      </c>
      <c r="CU1033" s="510">
        <v>998</v>
      </c>
      <c r="CV1033" s="510">
        <v>8612674</v>
      </c>
      <c r="CW1033" s="510">
        <v>8630</v>
      </c>
      <c r="CX1033" s="510">
        <v>19634</v>
      </c>
      <c r="CY1033" s="510">
        <v>521</v>
      </c>
      <c r="CZ1033" s="510">
        <v>5451062</v>
      </c>
      <c r="DA1033" s="510">
        <v>10463</v>
      </c>
      <c r="DB1033" s="510">
        <v>26900</v>
      </c>
      <c r="DC1033" s="510">
        <v>883</v>
      </c>
      <c r="DD1033" s="510">
        <v>9785596</v>
      </c>
      <c r="DE1033" s="510">
        <v>11082</v>
      </c>
      <c r="DF1033" s="510">
        <v>24812</v>
      </c>
      <c r="DG1033" s="510">
        <v>117</v>
      </c>
      <c r="DH1033" s="510">
        <v>1229165</v>
      </c>
      <c r="DI1033" s="510">
        <v>10506</v>
      </c>
      <c r="DJ1033" s="510">
        <v>25726</v>
      </c>
      <c r="DK1033" s="510">
        <v>10</v>
      </c>
      <c r="DL1033" s="510">
        <v>3606</v>
      </c>
      <c r="DM1033" s="510">
        <v>361</v>
      </c>
      <c r="DN1033" s="510">
        <v>702</v>
      </c>
      <c r="DO1033" s="510">
        <v>3143</v>
      </c>
      <c r="DP1033" s="510">
        <v>175842</v>
      </c>
      <c r="DQ1033" s="510">
        <v>56</v>
      </c>
      <c r="DR1033" s="510">
        <v>77</v>
      </c>
      <c r="DS1033" s="510">
        <v>89</v>
      </c>
      <c r="DT1033" s="510">
        <v>121358</v>
      </c>
      <c r="DU1033" s="510">
        <v>1364</v>
      </c>
      <c r="DV1033" s="510">
        <v>2538</v>
      </c>
      <c r="DW1033" s="510">
        <v>83</v>
      </c>
      <c r="DX1033" s="510"/>
      <c r="DY1033" s="510"/>
      <c r="DZ1033" s="510"/>
      <c r="EA1033" s="510"/>
      <c r="EB1033" s="510"/>
      <c r="EC1033" s="510"/>
      <c r="ED1033" s="510"/>
      <c r="EE1033" s="510"/>
      <c r="EF1033" s="510"/>
      <c r="EG1033" s="510" t="s">
        <v>152</v>
      </c>
      <c r="EH1033" s="510" t="s">
        <v>152</v>
      </c>
      <c r="EI1033" s="510">
        <v>0</v>
      </c>
      <c r="EJ1033" s="479"/>
      <c r="EK1033" s="479"/>
      <c r="EL1033" s="479"/>
      <c r="EM1033" s="479"/>
      <c r="EN1033" s="479"/>
      <c r="EO1033" s="479"/>
      <c r="EP1033" s="479"/>
      <c r="EQ1033" s="479"/>
      <c r="ER1033" s="479"/>
      <c r="ES1033" s="479"/>
      <c r="ET1033" s="479"/>
      <c r="EU1033" s="479"/>
      <c r="EV1033" s="479"/>
      <c r="EW1033" s="479"/>
      <c r="EX1033" s="479"/>
      <c r="EY1033" s="479"/>
      <c r="EZ1033" s="516"/>
      <c r="FA1033" s="446">
        <f t="shared" si="2348"/>
        <v>1</v>
      </c>
      <c r="FB1033" s="417">
        <f t="shared" si="2362"/>
        <v>2022</v>
      </c>
      <c r="FC1033" s="448">
        <f t="shared" si="2363"/>
        <v>44562</v>
      </c>
      <c r="FD1033" s="449">
        <f t="shared" si="2333"/>
        <v>31</v>
      </c>
      <c r="FE1033" s="450"/>
      <c r="FF1033" s="451">
        <f t="shared" si="2335"/>
        <v>0.73059042305904232</v>
      </c>
      <c r="FG1033" s="450"/>
      <c r="FH1033" s="452">
        <f t="shared" si="2350"/>
        <v>2.1204714098646877</v>
      </c>
      <c r="FI1033" s="452">
        <f t="shared" si="2351"/>
        <v>1.5408118725447404</v>
      </c>
      <c r="FJ1033" s="452">
        <f t="shared" si="2352"/>
        <v>2.064245810055866</v>
      </c>
      <c r="FK1033" s="452">
        <f t="shared" si="2353"/>
        <v>1.5453910614525139</v>
      </c>
      <c r="FL1033" s="452">
        <f t="shared" si="2354"/>
        <v>1.3684114146192583</v>
      </c>
      <c r="FM1033" s="452">
        <f t="shared" si="2355"/>
        <v>1.0567678925682893</v>
      </c>
      <c r="FN1033" s="452">
        <f t="shared" si="2356"/>
        <v>1.8889546584586243</v>
      </c>
      <c r="FO1033" s="452">
        <f t="shared" si="2357"/>
        <v>1.0534509293240204</v>
      </c>
      <c r="FP1033" s="452">
        <f t="shared" si="2358"/>
        <v>1.8514285714285714</v>
      </c>
      <c r="FQ1033" s="452">
        <f t="shared" si="2359"/>
        <v>1.0371428571428571</v>
      </c>
      <c r="FR1033" s="453"/>
      <c r="FS1033" s="446">
        <f t="shared" ref="FS1033:GA1042" si="2367">IFERROR(HLOOKUP(FS$1,$H$5:$HA$10112,MATCH($A1033,$A$5:$A$10112,0),0)*HLOOKUP(FS$2,$H$5:$HA$10112,MATCH($A1033,$A$5:$A$10112,0),0),"-")</f>
        <v>71054</v>
      </c>
      <c r="FT1033" s="446">
        <f t="shared" si="2367"/>
        <v>2700052</v>
      </c>
      <c r="FU1033" s="446">
        <f t="shared" si="2367"/>
        <v>5968536</v>
      </c>
      <c r="FV1033" s="446">
        <f t="shared" si="2367"/>
        <v>13144990</v>
      </c>
      <c r="FW1033" s="446">
        <f t="shared" si="2367"/>
        <v>4343736</v>
      </c>
      <c r="FX1033" s="446">
        <f t="shared" si="2367"/>
        <v>3342288</v>
      </c>
      <c r="FY1033" s="446">
        <f t="shared" si="2367"/>
        <v>111925240</v>
      </c>
      <c r="FZ1033" s="446">
        <f t="shared" si="2367"/>
        <v>278446908</v>
      </c>
      <c r="GA1033" s="446">
        <f t="shared" si="2367"/>
        <v>8029000</v>
      </c>
      <c r="GB1033" s="446"/>
      <c r="GC1033" s="446"/>
      <c r="GD1033" s="446">
        <f t="shared" si="2364"/>
        <v>51324</v>
      </c>
      <c r="GE1033" s="446">
        <f t="shared" si="2364"/>
        <v>66776</v>
      </c>
      <c r="GF1033" s="446">
        <f t="shared" si="2364"/>
        <v>4207914</v>
      </c>
      <c r="GG1033" s="446">
        <f t="shared" si="2364"/>
        <v>6585392</v>
      </c>
      <c r="GH1033" s="446">
        <f t="shared" si="2364"/>
        <v>3682756</v>
      </c>
      <c r="GI1033" s="446">
        <f t="shared" si="2364"/>
        <v>101720800</v>
      </c>
      <c r="GJ1033" s="446">
        <f t="shared" si="2364"/>
        <v>19594732</v>
      </c>
      <c r="GK1033" s="446">
        <f t="shared" si="2364"/>
        <v>14014900</v>
      </c>
      <c r="GL1033" s="446">
        <f t="shared" si="2364"/>
        <v>21908996</v>
      </c>
      <c r="GM1033" s="446">
        <f t="shared" si="2364"/>
        <v>3009942</v>
      </c>
      <c r="GN1033" s="446">
        <f t="shared" si="2338"/>
        <v>225882</v>
      </c>
      <c r="GO1033" s="446">
        <f t="shared" si="2365"/>
        <v>7020</v>
      </c>
      <c r="GP1033" s="446">
        <f t="shared" si="2365"/>
        <v>242011</v>
      </c>
      <c r="GQ1033" s="446">
        <f t="shared" si="2365"/>
        <v>0</v>
      </c>
      <c r="GR1033" s="446"/>
      <c r="GS1033" s="446"/>
      <c r="GT1033" s="446"/>
      <c r="GU1033" s="446"/>
      <c r="GV1033" s="416"/>
      <c r="GW1033" s="402"/>
      <c r="GX1033" s="402"/>
      <c r="GY1033" s="402"/>
      <c r="GZ1033" s="402"/>
      <c r="HA1033" s="402"/>
    </row>
    <row r="1034" spans="1:209" ht="9.75" customHeight="1" x14ac:dyDescent="0.2">
      <c r="A1034" s="417" t="str">
        <f t="shared" si="2343"/>
        <v>2021-22JANUARYRYF</v>
      </c>
      <c r="B1034" s="458" t="str">
        <f t="shared" si="2366"/>
        <v>2021-22</v>
      </c>
      <c r="C1034" s="402" t="s">
        <v>654</v>
      </c>
      <c r="D1034" s="402" t="s">
        <v>667</v>
      </c>
      <c r="E1034" s="402" t="s">
        <v>666</v>
      </c>
      <c r="F1034" s="478" t="s">
        <v>457</v>
      </c>
      <c r="G1034" s="478" t="s">
        <v>694</v>
      </c>
      <c r="H1034" s="510">
        <v>107417</v>
      </c>
      <c r="I1034" s="510">
        <v>85143</v>
      </c>
      <c r="J1034" s="510">
        <v>3751104</v>
      </c>
      <c r="K1034" s="510">
        <v>44</v>
      </c>
      <c r="L1034" s="510">
        <v>3</v>
      </c>
      <c r="M1034" s="510">
        <v>152</v>
      </c>
      <c r="N1034" s="510">
        <v>238</v>
      </c>
      <c r="O1034" s="510">
        <v>397</v>
      </c>
      <c r="P1034" s="510">
        <v>308</v>
      </c>
      <c r="Q1034" s="510">
        <v>0</v>
      </c>
      <c r="R1034" s="510">
        <v>339</v>
      </c>
      <c r="S1034" s="510">
        <v>68992</v>
      </c>
      <c r="T1034" s="510">
        <v>7439</v>
      </c>
      <c r="U1034" s="510">
        <v>4429</v>
      </c>
      <c r="V1034" s="510">
        <v>39083</v>
      </c>
      <c r="W1034" s="510">
        <v>14029</v>
      </c>
      <c r="X1034" s="510">
        <v>160</v>
      </c>
      <c r="Y1034" s="510">
        <v>4568075</v>
      </c>
      <c r="Z1034" s="510">
        <v>614</v>
      </c>
      <c r="AA1034" s="510">
        <v>1133</v>
      </c>
      <c r="AB1034" s="510">
        <v>3028047</v>
      </c>
      <c r="AC1034" s="510">
        <v>684</v>
      </c>
      <c r="AD1034" s="510">
        <v>1277</v>
      </c>
      <c r="AE1034" s="510">
        <v>134658974</v>
      </c>
      <c r="AF1034" s="510">
        <v>3445</v>
      </c>
      <c r="AG1034" s="510">
        <v>7699</v>
      </c>
      <c r="AH1034" s="510">
        <v>115425756</v>
      </c>
      <c r="AI1034" s="510">
        <v>8228</v>
      </c>
      <c r="AJ1034" s="510">
        <v>22415</v>
      </c>
      <c r="AK1034" s="510">
        <v>1319996</v>
      </c>
      <c r="AL1034" s="510">
        <v>8250</v>
      </c>
      <c r="AM1034" s="510">
        <v>19061</v>
      </c>
      <c r="AN1034" s="510"/>
      <c r="AO1034" s="510"/>
      <c r="AP1034" s="510"/>
      <c r="AQ1034" s="510"/>
      <c r="AR1034" s="510"/>
      <c r="AS1034" s="510"/>
      <c r="AT1034" s="510">
        <v>5875</v>
      </c>
      <c r="AU1034" s="510">
        <v>864</v>
      </c>
      <c r="AV1034" s="510">
        <v>2170</v>
      </c>
      <c r="AW1034" s="510">
        <v>3090</v>
      </c>
      <c r="AX1034" s="510">
        <v>452</v>
      </c>
      <c r="AY1034" s="510">
        <v>2389</v>
      </c>
      <c r="AZ1034" s="510">
        <v>0</v>
      </c>
      <c r="BA1034" s="510"/>
      <c r="BB1034" s="510"/>
      <c r="BC1034" s="510"/>
      <c r="BD1034" s="510"/>
      <c r="BE1034" s="510"/>
      <c r="BF1034" s="510"/>
      <c r="BG1034" s="510"/>
      <c r="BH1034" s="510"/>
      <c r="BI1034" s="510">
        <v>33798</v>
      </c>
      <c r="BJ1034" s="510">
        <v>2474</v>
      </c>
      <c r="BK1034" s="510">
        <v>26845</v>
      </c>
      <c r="BL1034" s="510">
        <v>63117</v>
      </c>
      <c r="BM1034" s="510">
        <v>15073</v>
      </c>
      <c r="BN1034" s="510">
        <v>10803</v>
      </c>
      <c r="BO1034" s="510">
        <v>8902</v>
      </c>
      <c r="BP1034" s="510">
        <v>6418</v>
      </c>
      <c r="BQ1034" s="510">
        <v>52279</v>
      </c>
      <c r="BR1034" s="510">
        <v>41881</v>
      </c>
      <c r="BS1034" s="510">
        <v>21168</v>
      </c>
      <c r="BT1034" s="510">
        <v>14900</v>
      </c>
      <c r="BU1034" s="510">
        <v>250</v>
      </c>
      <c r="BV1034" s="510">
        <v>173</v>
      </c>
      <c r="BW1034" s="510">
        <v>31</v>
      </c>
      <c r="BX1034" s="510">
        <v>24419</v>
      </c>
      <c r="BY1034" s="510">
        <v>788</v>
      </c>
      <c r="BZ1034" s="510">
        <v>1207</v>
      </c>
      <c r="CA1034" s="510">
        <v>27</v>
      </c>
      <c r="CB1034" s="510">
        <v>15214</v>
      </c>
      <c r="CC1034" s="510">
        <v>563</v>
      </c>
      <c r="CD1034" s="510">
        <v>1026</v>
      </c>
      <c r="CE1034" s="510">
        <v>7381</v>
      </c>
      <c r="CF1034" s="510">
        <v>4528442</v>
      </c>
      <c r="CG1034" s="510">
        <v>614</v>
      </c>
      <c r="CH1034" s="510">
        <v>1132</v>
      </c>
      <c r="CI1034" s="510">
        <v>2167</v>
      </c>
      <c r="CJ1034" s="510">
        <v>8458540</v>
      </c>
      <c r="CK1034" s="510">
        <v>3903</v>
      </c>
      <c r="CL1034" s="510">
        <v>7804</v>
      </c>
      <c r="CM1034" s="510">
        <v>736</v>
      </c>
      <c r="CN1034" s="510">
        <v>2444690</v>
      </c>
      <c r="CO1034" s="510">
        <v>3322</v>
      </c>
      <c r="CP1034" s="510">
        <v>7467</v>
      </c>
      <c r="CQ1034" s="510">
        <v>36180</v>
      </c>
      <c r="CR1034" s="510">
        <v>123755744</v>
      </c>
      <c r="CS1034" s="510">
        <v>3421</v>
      </c>
      <c r="CT1034" s="510">
        <v>7697</v>
      </c>
      <c r="CU1034" s="510">
        <v>1059</v>
      </c>
      <c r="CV1034" s="510">
        <v>8902251</v>
      </c>
      <c r="CW1034" s="510">
        <v>8406</v>
      </c>
      <c r="CX1034" s="510">
        <v>20127</v>
      </c>
      <c r="CY1034" s="510">
        <v>196</v>
      </c>
      <c r="CZ1034" s="510">
        <v>1773769</v>
      </c>
      <c r="DA1034" s="510">
        <v>9050</v>
      </c>
      <c r="DB1034" s="510">
        <v>23405</v>
      </c>
      <c r="DC1034" s="510">
        <v>781</v>
      </c>
      <c r="DD1034" s="510">
        <v>6356282</v>
      </c>
      <c r="DE1034" s="510">
        <v>8139</v>
      </c>
      <c r="DF1034" s="510">
        <v>16863</v>
      </c>
      <c r="DG1034" s="510">
        <v>31</v>
      </c>
      <c r="DH1034" s="510">
        <v>202551</v>
      </c>
      <c r="DI1034" s="510">
        <v>6534</v>
      </c>
      <c r="DJ1034" s="510">
        <v>16596</v>
      </c>
      <c r="DK1034" s="510">
        <v>769</v>
      </c>
      <c r="DL1034" s="510">
        <v>327713</v>
      </c>
      <c r="DM1034" s="510">
        <v>426</v>
      </c>
      <c r="DN1034" s="510">
        <v>784</v>
      </c>
      <c r="DO1034" s="510">
        <v>4333</v>
      </c>
      <c r="DP1034" s="510">
        <v>293728</v>
      </c>
      <c r="DQ1034" s="510">
        <v>68</v>
      </c>
      <c r="DR1034" s="510">
        <v>160</v>
      </c>
      <c r="DS1034" s="510">
        <v>112</v>
      </c>
      <c r="DT1034" s="510">
        <v>277404</v>
      </c>
      <c r="DU1034" s="510">
        <v>2477</v>
      </c>
      <c r="DV1034" s="510">
        <v>5528</v>
      </c>
      <c r="DW1034" s="510">
        <v>92</v>
      </c>
      <c r="DX1034" s="510"/>
      <c r="DY1034" s="510"/>
      <c r="DZ1034" s="510"/>
      <c r="EA1034" s="510"/>
      <c r="EB1034" s="510"/>
      <c r="EC1034" s="510"/>
      <c r="ED1034" s="510"/>
      <c r="EE1034" s="510"/>
      <c r="EF1034" s="510"/>
      <c r="EG1034" s="510" t="s">
        <v>152</v>
      </c>
      <c r="EH1034" s="510" t="s">
        <v>152</v>
      </c>
      <c r="EI1034" s="510">
        <v>0</v>
      </c>
      <c r="EJ1034" s="479"/>
      <c r="EK1034" s="479"/>
      <c r="EL1034" s="479"/>
      <c r="EM1034" s="479"/>
      <c r="EN1034" s="479"/>
      <c r="EO1034" s="479"/>
      <c r="EP1034" s="479"/>
      <c r="EQ1034" s="479"/>
      <c r="ER1034" s="479"/>
      <c r="ES1034" s="479"/>
      <c r="ET1034" s="479"/>
      <c r="EU1034" s="479"/>
      <c r="EV1034" s="479"/>
      <c r="EW1034" s="479"/>
      <c r="EX1034" s="479"/>
      <c r="EY1034" s="479"/>
      <c r="EZ1034" s="476"/>
      <c r="FA1034" s="446">
        <f t="shared" si="2348"/>
        <v>1</v>
      </c>
      <c r="FB1034" s="417">
        <f t="shared" si="2362"/>
        <v>2022</v>
      </c>
      <c r="FC1034" s="448">
        <f t="shared" si="2363"/>
        <v>44562</v>
      </c>
      <c r="FD1034" s="449">
        <f t="shared" si="2333"/>
        <v>31</v>
      </c>
      <c r="FE1034" s="450"/>
      <c r="FF1034" s="451">
        <f t="shared" si="2335"/>
        <v>0.60762866358154533</v>
      </c>
      <c r="FG1034" s="450"/>
      <c r="FH1034" s="452">
        <f t="shared" si="2350"/>
        <v>2.0262132006990186</v>
      </c>
      <c r="FI1034" s="452">
        <f t="shared" si="2351"/>
        <v>1.4522113187256351</v>
      </c>
      <c r="FJ1034" s="452">
        <f t="shared" si="2352"/>
        <v>2.009934522465568</v>
      </c>
      <c r="FK1034" s="452">
        <f t="shared" si="2353"/>
        <v>1.4490855723639648</v>
      </c>
      <c r="FL1034" s="452">
        <f t="shared" si="2354"/>
        <v>1.337640406314766</v>
      </c>
      <c r="FM1034" s="452">
        <f t="shared" si="2355"/>
        <v>1.0715912289230611</v>
      </c>
      <c r="FN1034" s="452">
        <f t="shared" si="2356"/>
        <v>1.508874474303229</v>
      </c>
      <c r="FO1034" s="452">
        <f t="shared" si="2357"/>
        <v>1.062085679663554</v>
      </c>
      <c r="FP1034" s="452">
        <f t="shared" si="2358"/>
        <v>1.5625</v>
      </c>
      <c r="FQ1034" s="452">
        <f t="shared" si="2359"/>
        <v>1.08125</v>
      </c>
      <c r="FR1034" s="453"/>
      <c r="FS1034" s="446">
        <f t="shared" si="2367"/>
        <v>255429</v>
      </c>
      <c r="FT1034" s="446">
        <f t="shared" si="2367"/>
        <v>12941736</v>
      </c>
      <c r="FU1034" s="446">
        <f t="shared" si="2367"/>
        <v>20264034</v>
      </c>
      <c r="FV1034" s="446">
        <f t="shared" si="2367"/>
        <v>33801771</v>
      </c>
      <c r="FW1034" s="446">
        <f t="shared" si="2367"/>
        <v>8428387</v>
      </c>
      <c r="FX1034" s="446">
        <f t="shared" si="2367"/>
        <v>5655833</v>
      </c>
      <c r="FY1034" s="446">
        <f t="shared" si="2367"/>
        <v>300900017</v>
      </c>
      <c r="FZ1034" s="446">
        <f t="shared" si="2367"/>
        <v>314460035</v>
      </c>
      <c r="GA1034" s="446">
        <f t="shared" si="2367"/>
        <v>3049760</v>
      </c>
      <c r="GB1034" s="446"/>
      <c r="GC1034" s="446"/>
      <c r="GD1034" s="446">
        <f t="shared" si="2364"/>
        <v>37417</v>
      </c>
      <c r="GE1034" s="446">
        <f t="shared" si="2364"/>
        <v>27702</v>
      </c>
      <c r="GF1034" s="446">
        <f t="shared" si="2364"/>
        <v>8355292</v>
      </c>
      <c r="GG1034" s="446">
        <f t="shared" si="2364"/>
        <v>16911268</v>
      </c>
      <c r="GH1034" s="446">
        <f t="shared" si="2364"/>
        <v>5495712</v>
      </c>
      <c r="GI1034" s="446">
        <f t="shared" si="2364"/>
        <v>278477460</v>
      </c>
      <c r="GJ1034" s="446">
        <f t="shared" si="2364"/>
        <v>21314493</v>
      </c>
      <c r="GK1034" s="446">
        <f t="shared" si="2364"/>
        <v>4587380</v>
      </c>
      <c r="GL1034" s="446">
        <f t="shared" si="2364"/>
        <v>13170003</v>
      </c>
      <c r="GM1034" s="446">
        <f t="shared" si="2364"/>
        <v>514476</v>
      </c>
      <c r="GN1034" s="446">
        <f t="shared" si="2338"/>
        <v>619136</v>
      </c>
      <c r="GO1034" s="446">
        <f t="shared" si="2365"/>
        <v>602896</v>
      </c>
      <c r="GP1034" s="446">
        <f t="shared" si="2365"/>
        <v>693280</v>
      </c>
      <c r="GQ1034" s="446">
        <f t="shared" si="2365"/>
        <v>0</v>
      </c>
      <c r="GR1034" s="446"/>
      <c r="GS1034" s="446"/>
      <c r="GT1034" s="446"/>
      <c r="GU1034" s="446"/>
      <c r="GV1034" s="416"/>
      <c r="GW1034" s="402"/>
      <c r="GX1034" s="402"/>
      <c r="GY1034" s="402"/>
      <c r="GZ1034" s="402"/>
      <c r="HA1034" s="402"/>
    </row>
    <row r="1035" spans="1:209" ht="9.75" customHeight="1" x14ac:dyDescent="0.2">
      <c r="A1035" s="417" t="str">
        <f t="shared" si="2343"/>
        <v>2021-22JANUARYRYA</v>
      </c>
      <c r="B1035" s="458" t="str">
        <f t="shared" si="2366"/>
        <v>2021-22</v>
      </c>
      <c r="C1035" s="402" t="s">
        <v>654</v>
      </c>
      <c r="D1035" s="402" t="s">
        <v>653</v>
      </c>
      <c r="E1035" s="402" t="s">
        <v>652</v>
      </c>
      <c r="F1035" s="478" t="s">
        <v>452</v>
      </c>
      <c r="G1035" s="478" t="s">
        <v>697</v>
      </c>
      <c r="H1035" s="510">
        <v>129984</v>
      </c>
      <c r="I1035" s="510">
        <v>96493</v>
      </c>
      <c r="J1035" s="510">
        <v>743316</v>
      </c>
      <c r="K1035" s="510">
        <v>8</v>
      </c>
      <c r="L1035" s="510">
        <v>2</v>
      </c>
      <c r="M1035" s="510">
        <v>21</v>
      </c>
      <c r="N1035" s="510">
        <v>33</v>
      </c>
      <c r="O1035" s="510">
        <v>66</v>
      </c>
      <c r="P1035" s="510">
        <v>51</v>
      </c>
      <c r="Q1035" s="510">
        <v>0</v>
      </c>
      <c r="R1035" s="510">
        <v>114</v>
      </c>
      <c r="S1035" s="510">
        <v>90053</v>
      </c>
      <c r="T1035" s="510">
        <v>8954</v>
      </c>
      <c r="U1035" s="510">
        <v>5334</v>
      </c>
      <c r="V1035" s="510">
        <v>47465</v>
      </c>
      <c r="W1035" s="510">
        <v>15246</v>
      </c>
      <c r="X1035" s="510">
        <v>785</v>
      </c>
      <c r="Y1035" s="510">
        <v>4385059</v>
      </c>
      <c r="Z1035" s="510">
        <v>490</v>
      </c>
      <c r="AA1035" s="510">
        <v>861</v>
      </c>
      <c r="AB1035" s="510">
        <v>3028361</v>
      </c>
      <c r="AC1035" s="510">
        <v>568</v>
      </c>
      <c r="AD1035" s="510">
        <v>1012</v>
      </c>
      <c r="AE1035" s="510">
        <v>98900047</v>
      </c>
      <c r="AF1035" s="510">
        <v>2084</v>
      </c>
      <c r="AG1035" s="510">
        <v>4570</v>
      </c>
      <c r="AH1035" s="510">
        <v>141891360</v>
      </c>
      <c r="AI1035" s="510">
        <v>9307</v>
      </c>
      <c r="AJ1035" s="510">
        <v>23375</v>
      </c>
      <c r="AK1035" s="510">
        <v>8214146</v>
      </c>
      <c r="AL1035" s="510">
        <v>10464</v>
      </c>
      <c r="AM1035" s="510">
        <v>25027</v>
      </c>
      <c r="AN1035" s="510"/>
      <c r="AO1035" s="510"/>
      <c r="AP1035" s="510"/>
      <c r="AQ1035" s="510"/>
      <c r="AR1035" s="510"/>
      <c r="AS1035" s="510"/>
      <c r="AT1035" s="510">
        <v>13921</v>
      </c>
      <c r="AU1035" s="510">
        <v>2389</v>
      </c>
      <c r="AV1035" s="510">
        <v>5350</v>
      </c>
      <c r="AW1035" s="510">
        <v>3883</v>
      </c>
      <c r="AX1035" s="510">
        <v>581</v>
      </c>
      <c r="AY1035" s="510">
        <v>5601</v>
      </c>
      <c r="AZ1035" s="510">
        <v>4296</v>
      </c>
      <c r="BA1035" s="510"/>
      <c r="BB1035" s="510"/>
      <c r="BC1035" s="510"/>
      <c r="BD1035" s="510"/>
      <c r="BE1035" s="510"/>
      <c r="BF1035" s="510"/>
      <c r="BG1035" s="510"/>
      <c r="BH1035" s="510"/>
      <c r="BI1035" s="510">
        <v>42750</v>
      </c>
      <c r="BJ1035" s="510">
        <v>5113</v>
      </c>
      <c r="BK1035" s="510">
        <v>28269</v>
      </c>
      <c r="BL1035" s="510">
        <v>76132</v>
      </c>
      <c r="BM1035" s="510">
        <v>19170</v>
      </c>
      <c r="BN1035" s="510">
        <v>12946</v>
      </c>
      <c r="BO1035" s="510">
        <v>11148</v>
      </c>
      <c r="BP1035" s="510">
        <v>7717</v>
      </c>
      <c r="BQ1035" s="510">
        <v>64889</v>
      </c>
      <c r="BR1035" s="510">
        <v>49660</v>
      </c>
      <c r="BS1035" s="510">
        <v>30902</v>
      </c>
      <c r="BT1035" s="510">
        <v>16002</v>
      </c>
      <c r="BU1035" s="510">
        <v>2091</v>
      </c>
      <c r="BV1035" s="510">
        <v>821</v>
      </c>
      <c r="BW1035" s="510">
        <v>108</v>
      </c>
      <c r="BX1035" s="510">
        <v>61726</v>
      </c>
      <c r="BY1035" s="510">
        <v>572</v>
      </c>
      <c r="BZ1035" s="510">
        <v>965</v>
      </c>
      <c r="CA1035" s="510">
        <v>88</v>
      </c>
      <c r="CB1035" s="510">
        <v>60482</v>
      </c>
      <c r="CC1035" s="510">
        <v>687</v>
      </c>
      <c r="CD1035" s="510">
        <v>925</v>
      </c>
      <c r="CE1035" s="510">
        <v>8758</v>
      </c>
      <c r="CF1035" s="510">
        <v>4262851</v>
      </c>
      <c r="CG1035" s="510">
        <v>487</v>
      </c>
      <c r="CH1035" s="510">
        <v>860</v>
      </c>
      <c r="CI1035" s="510">
        <v>4673</v>
      </c>
      <c r="CJ1035" s="510">
        <v>9674931</v>
      </c>
      <c r="CK1035" s="510">
        <v>2070</v>
      </c>
      <c r="CL1035" s="510">
        <v>4383</v>
      </c>
      <c r="CM1035" s="510">
        <v>1052</v>
      </c>
      <c r="CN1035" s="510">
        <v>2722153</v>
      </c>
      <c r="CO1035" s="510">
        <v>2588</v>
      </c>
      <c r="CP1035" s="510">
        <v>6136</v>
      </c>
      <c r="CQ1035" s="510">
        <v>41740</v>
      </c>
      <c r="CR1035" s="510">
        <v>86502963</v>
      </c>
      <c r="CS1035" s="510">
        <v>2072</v>
      </c>
      <c r="CT1035" s="510">
        <v>4563</v>
      </c>
      <c r="CU1035" s="510">
        <v>1523</v>
      </c>
      <c r="CV1035" s="510">
        <v>13149613</v>
      </c>
      <c r="CW1035" s="510">
        <v>8634</v>
      </c>
      <c r="CX1035" s="510">
        <v>19423</v>
      </c>
      <c r="CY1035" s="510">
        <v>307</v>
      </c>
      <c r="CZ1035" s="510">
        <v>2664284</v>
      </c>
      <c r="DA1035" s="510">
        <v>8678</v>
      </c>
      <c r="DB1035" s="510">
        <v>21136</v>
      </c>
      <c r="DC1035" s="510">
        <v>1383</v>
      </c>
      <c r="DD1035" s="510">
        <v>16820879</v>
      </c>
      <c r="DE1035" s="510">
        <v>12163</v>
      </c>
      <c r="DF1035" s="510">
        <v>26600</v>
      </c>
      <c r="DG1035" s="510">
        <v>179</v>
      </c>
      <c r="DH1035" s="510">
        <v>1942818</v>
      </c>
      <c r="DI1035" s="510">
        <v>10854</v>
      </c>
      <c r="DJ1035" s="510">
        <v>28708</v>
      </c>
      <c r="DK1035" s="510">
        <v>486</v>
      </c>
      <c r="DL1035" s="510">
        <v>145494</v>
      </c>
      <c r="DM1035" s="510">
        <v>299</v>
      </c>
      <c r="DN1035" s="510">
        <v>504</v>
      </c>
      <c r="DO1035" s="510">
        <v>5010</v>
      </c>
      <c r="DP1035" s="510">
        <v>161151</v>
      </c>
      <c r="DQ1035" s="510">
        <v>32</v>
      </c>
      <c r="DR1035" s="510">
        <v>57</v>
      </c>
      <c r="DS1035" s="510">
        <v>128</v>
      </c>
      <c r="DT1035" s="510">
        <v>231308</v>
      </c>
      <c r="DU1035" s="510">
        <v>1807</v>
      </c>
      <c r="DV1035" s="510">
        <v>4446</v>
      </c>
      <c r="DW1035" s="510">
        <v>115</v>
      </c>
      <c r="DX1035" s="510"/>
      <c r="DY1035" s="510"/>
      <c r="DZ1035" s="510"/>
      <c r="EA1035" s="510"/>
      <c r="EB1035" s="510"/>
      <c r="EC1035" s="510"/>
      <c r="ED1035" s="510"/>
      <c r="EE1035" s="510"/>
      <c r="EF1035" s="510"/>
      <c r="EG1035" s="510" t="s">
        <v>152</v>
      </c>
      <c r="EH1035" s="510" t="s">
        <v>152</v>
      </c>
      <c r="EI1035" s="510">
        <v>176</v>
      </c>
      <c r="EJ1035" s="479"/>
      <c r="EK1035" s="479"/>
      <c r="EL1035" s="479"/>
      <c r="EM1035" s="479"/>
      <c r="EN1035" s="479"/>
      <c r="EO1035" s="479"/>
      <c r="EP1035" s="479"/>
      <c r="EQ1035" s="479"/>
      <c r="ER1035" s="479"/>
      <c r="ES1035" s="479"/>
      <c r="ET1035" s="479"/>
      <c r="EU1035" s="479"/>
      <c r="EV1035" s="479"/>
      <c r="EW1035" s="479"/>
      <c r="EX1035" s="479"/>
      <c r="EY1035" s="479"/>
      <c r="EZ1035" s="476"/>
      <c r="FA1035" s="446">
        <f t="shared" si="2348"/>
        <v>1</v>
      </c>
      <c r="FB1035" s="417">
        <f t="shared" si="2362"/>
        <v>2022</v>
      </c>
      <c r="FC1035" s="448">
        <f t="shared" si="2363"/>
        <v>44562</v>
      </c>
      <c r="FD1035" s="449">
        <f t="shared" si="2333"/>
        <v>31</v>
      </c>
      <c r="FE1035" s="450"/>
      <c r="FF1035" s="451">
        <f t="shared" si="2335"/>
        <v>0.56273166348421877</v>
      </c>
      <c r="FG1035" s="450"/>
      <c r="FH1035" s="452">
        <f t="shared" si="2350"/>
        <v>2.1409425954880499</v>
      </c>
      <c r="FI1035" s="452">
        <f t="shared" si="2351"/>
        <v>1.4458342640160822</v>
      </c>
      <c r="FJ1035" s="452">
        <f t="shared" si="2352"/>
        <v>2.0899887514060742</v>
      </c>
      <c r="FK1035" s="452">
        <f t="shared" si="2353"/>
        <v>1.4467566554180726</v>
      </c>
      <c r="FL1035" s="452">
        <f t="shared" si="2354"/>
        <v>1.3670915411355735</v>
      </c>
      <c r="FM1035" s="452">
        <f t="shared" si="2355"/>
        <v>1.0462446012851574</v>
      </c>
      <c r="FN1035" s="452">
        <f t="shared" si="2356"/>
        <v>2.0268922996195724</v>
      </c>
      <c r="FO1035" s="452">
        <f t="shared" si="2357"/>
        <v>1.0495867768595042</v>
      </c>
      <c r="FP1035" s="452">
        <f t="shared" si="2358"/>
        <v>2.6636942675159236</v>
      </c>
      <c r="FQ1035" s="452">
        <f t="shared" si="2359"/>
        <v>1.045859872611465</v>
      </c>
      <c r="FR1035" s="453"/>
      <c r="FS1035" s="446">
        <f t="shared" si="2367"/>
        <v>192986</v>
      </c>
      <c r="FT1035" s="446">
        <f t="shared" si="2367"/>
        <v>2026353</v>
      </c>
      <c r="FU1035" s="446">
        <f t="shared" si="2367"/>
        <v>3184269</v>
      </c>
      <c r="FV1035" s="446">
        <f t="shared" si="2367"/>
        <v>6368538</v>
      </c>
      <c r="FW1035" s="446">
        <f t="shared" si="2367"/>
        <v>7709394</v>
      </c>
      <c r="FX1035" s="446">
        <f t="shared" si="2367"/>
        <v>5398008</v>
      </c>
      <c r="FY1035" s="446">
        <f t="shared" si="2367"/>
        <v>216915050</v>
      </c>
      <c r="FZ1035" s="446">
        <f t="shared" si="2367"/>
        <v>356375250</v>
      </c>
      <c r="GA1035" s="446">
        <f t="shared" si="2367"/>
        <v>19646195</v>
      </c>
      <c r="GB1035" s="446"/>
      <c r="GC1035" s="446"/>
      <c r="GD1035" s="446">
        <f t="shared" si="2364"/>
        <v>104220</v>
      </c>
      <c r="GE1035" s="446">
        <f t="shared" si="2364"/>
        <v>81400</v>
      </c>
      <c r="GF1035" s="446">
        <f t="shared" si="2364"/>
        <v>7531880</v>
      </c>
      <c r="GG1035" s="446">
        <f t="shared" si="2364"/>
        <v>20481759</v>
      </c>
      <c r="GH1035" s="446">
        <f t="shared" si="2364"/>
        <v>6455072</v>
      </c>
      <c r="GI1035" s="446">
        <f t="shared" si="2364"/>
        <v>190459620</v>
      </c>
      <c r="GJ1035" s="446">
        <f t="shared" si="2364"/>
        <v>29581229</v>
      </c>
      <c r="GK1035" s="446">
        <f t="shared" si="2364"/>
        <v>6488752</v>
      </c>
      <c r="GL1035" s="446">
        <f t="shared" si="2364"/>
        <v>36787800</v>
      </c>
      <c r="GM1035" s="446">
        <f t="shared" si="2364"/>
        <v>5138732</v>
      </c>
      <c r="GN1035" s="446">
        <f t="shared" si="2338"/>
        <v>569088</v>
      </c>
      <c r="GO1035" s="446">
        <f t="shared" si="2365"/>
        <v>244944</v>
      </c>
      <c r="GP1035" s="446">
        <f t="shared" si="2365"/>
        <v>285570</v>
      </c>
      <c r="GQ1035" s="446">
        <f t="shared" si="2365"/>
        <v>0</v>
      </c>
      <c r="GR1035" s="446"/>
      <c r="GS1035" s="446"/>
      <c r="GT1035" s="446"/>
      <c r="GU1035" s="446"/>
      <c r="GV1035" s="416"/>
      <c r="GW1035" s="402"/>
      <c r="GX1035" s="402"/>
      <c r="GY1035" s="402"/>
      <c r="GZ1035" s="402"/>
      <c r="HA1035" s="402"/>
    </row>
    <row r="1036" spans="1:209" ht="9.75" customHeight="1" x14ac:dyDescent="0.2">
      <c r="A1036" s="485" t="str">
        <f t="shared" si="2343"/>
        <v>2021-22JANUARYRX8</v>
      </c>
      <c r="B1036" s="503" t="str">
        <f t="shared" si="2366"/>
        <v>2021-22</v>
      </c>
      <c r="C1036" s="436" t="s">
        <v>654</v>
      </c>
      <c r="D1036" s="436" t="s">
        <v>646</v>
      </c>
      <c r="E1036" s="436" t="s">
        <v>645</v>
      </c>
      <c r="F1036" s="504" t="s">
        <v>450</v>
      </c>
      <c r="G1036" s="504" t="s">
        <v>696</v>
      </c>
      <c r="H1036" s="522">
        <v>101048</v>
      </c>
      <c r="I1036" s="522">
        <v>66918</v>
      </c>
      <c r="J1036" s="522">
        <v>1138159</v>
      </c>
      <c r="K1036" s="522">
        <v>17</v>
      </c>
      <c r="L1036" s="522">
        <v>0</v>
      </c>
      <c r="M1036" s="522">
        <v>44</v>
      </c>
      <c r="N1036" s="522">
        <v>108</v>
      </c>
      <c r="O1036" s="522">
        <v>310</v>
      </c>
      <c r="P1036" s="522">
        <v>319</v>
      </c>
      <c r="Q1036" s="522">
        <v>150</v>
      </c>
      <c r="R1036" s="522">
        <v>292</v>
      </c>
      <c r="S1036" s="522">
        <v>68433</v>
      </c>
      <c r="T1036" s="522">
        <v>6921</v>
      </c>
      <c r="U1036" s="522">
        <v>4792</v>
      </c>
      <c r="V1036" s="522">
        <v>36718</v>
      </c>
      <c r="W1036" s="522">
        <v>11593</v>
      </c>
      <c r="X1036" s="522">
        <v>222</v>
      </c>
      <c r="Y1036" s="522">
        <v>3701693</v>
      </c>
      <c r="Z1036" s="522">
        <v>535</v>
      </c>
      <c r="AA1036" s="522">
        <v>945</v>
      </c>
      <c r="AB1036" s="522">
        <v>2784185</v>
      </c>
      <c r="AC1036" s="522">
        <v>581</v>
      </c>
      <c r="AD1036" s="522">
        <v>1037</v>
      </c>
      <c r="AE1036" s="522">
        <v>72093114</v>
      </c>
      <c r="AF1036" s="522">
        <v>1963</v>
      </c>
      <c r="AG1036" s="522">
        <v>4383</v>
      </c>
      <c r="AH1036" s="522">
        <v>59732915</v>
      </c>
      <c r="AI1036" s="522">
        <v>5152</v>
      </c>
      <c r="AJ1036" s="522">
        <v>12717</v>
      </c>
      <c r="AK1036" s="522">
        <v>1247576</v>
      </c>
      <c r="AL1036" s="522">
        <v>5620</v>
      </c>
      <c r="AM1036" s="522">
        <v>12489</v>
      </c>
      <c r="AN1036" s="522"/>
      <c r="AO1036" s="522"/>
      <c r="AP1036" s="522"/>
      <c r="AQ1036" s="522"/>
      <c r="AR1036" s="522"/>
      <c r="AS1036" s="522"/>
      <c r="AT1036" s="522">
        <v>7124</v>
      </c>
      <c r="AU1036" s="522">
        <v>541</v>
      </c>
      <c r="AV1036" s="522">
        <v>1045</v>
      </c>
      <c r="AW1036" s="522">
        <v>5352</v>
      </c>
      <c r="AX1036" s="522">
        <v>2437</v>
      </c>
      <c r="AY1036" s="522">
        <v>3101</v>
      </c>
      <c r="AZ1036" s="522">
        <v>1121</v>
      </c>
      <c r="BA1036" s="522"/>
      <c r="BB1036" s="522"/>
      <c r="BC1036" s="522"/>
      <c r="BD1036" s="522"/>
      <c r="BE1036" s="522"/>
      <c r="BF1036" s="522"/>
      <c r="BG1036" s="522"/>
      <c r="BH1036" s="522"/>
      <c r="BI1036" s="522">
        <v>37163</v>
      </c>
      <c r="BJ1036" s="522">
        <v>4884</v>
      </c>
      <c r="BK1036" s="522">
        <v>19262</v>
      </c>
      <c r="BL1036" s="522">
        <v>61309</v>
      </c>
      <c r="BM1036" s="522">
        <v>11394</v>
      </c>
      <c r="BN1036" s="522">
        <v>9004</v>
      </c>
      <c r="BO1036" s="522">
        <v>7638</v>
      </c>
      <c r="BP1036" s="522">
        <v>6089</v>
      </c>
      <c r="BQ1036" s="522">
        <v>46512</v>
      </c>
      <c r="BR1036" s="522">
        <v>38526</v>
      </c>
      <c r="BS1036" s="522">
        <v>16273</v>
      </c>
      <c r="BT1036" s="522">
        <v>12151</v>
      </c>
      <c r="BU1036" s="522">
        <v>297</v>
      </c>
      <c r="BV1036" s="522">
        <v>238</v>
      </c>
      <c r="BW1036" s="522">
        <v>178</v>
      </c>
      <c r="BX1036" s="522">
        <v>94401</v>
      </c>
      <c r="BY1036" s="522">
        <v>530</v>
      </c>
      <c r="BZ1036" s="522">
        <v>904</v>
      </c>
      <c r="CA1036" s="522">
        <v>51</v>
      </c>
      <c r="CB1036" s="522">
        <v>32205</v>
      </c>
      <c r="CC1036" s="522">
        <v>631</v>
      </c>
      <c r="CD1036" s="522">
        <v>1044</v>
      </c>
      <c r="CE1036" s="522">
        <v>6692</v>
      </c>
      <c r="CF1036" s="522">
        <v>3575087</v>
      </c>
      <c r="CG1036" s="522">
        <v>534</v>
      </c>
      <c r="CH1036" s="522">
        <v>945</v>
      </c>
      <c r="CI1036" s="522">
        <v>3332</v>
      </c>
      <c r="CJ1036" s="522">
        <v>6595215</v>
      </c>
      <c r="CK1036" s="522">
        <v>1979</v>
      </c>
      <c r="CL1036" s="522">
        <v>4295</v>
      </c>
      <c r="CM1036" s="522">
        <v>1010</v>
      </c>
      <c r="CN1036" s="522">
        <v>1914787</v>
      </c>
      <c r="CO1036" s="522">
        <v>1896</v>
      </c>
      <c r="CP1036" s="522">
        <v>4211</v>
      </c>
      <c r="CQ1036" s="522">
        <v>32376</v>
      </c>
      <c r="CR1036" s="522">
        <v>63583112</v>
      </c>
      <c r="CS1036" s="522">
        <v>1964</v>
      </c>
      <c r="CT1036" s="522">
        <v>4400</v>
      </c>
      <c r="CU1036" s="522">
        <v>2025</v>
      </c>
      <c r="CV1036" s="522">
        <v>11554500</v>
      </c>
      <c r="CW1036" s="522">
        <v>5706</v>
      </c>
      <c r="CX1036" s="522">
        <v>12223</v>
      </c>
      <c r="CY1036" s="522">
        <v>1594</v>
      </c>
      <c r="CZ1036" s="522">
        <v>9141734</v>
      </c>
      <c r="DA1036" s="522">
        <v>5735</v>
      </c>
      <c r="DB1036" s="522">
        <v>13204</v>
      </c>
      <c r="DC1036" s="522">
        <v>1386</v>
      </c>
      <c r="DD1036" s="522">
        <v>10656986</v>
      </c>
      <c r="DE1036" s="522">
        <v>7689</v>
      </c>
      <c r="DF1036" s="522">
        <v>17815</v>
      </c>
      <c r="DG1036" s="522">
        <v>558</v>
      </c>
      <c r="DH1036" s="522">
        <v>4938559</v>
      </c>
      <c r="DI1036" s="522">
        <v>8850</v>
      </c>
      <c r="DJ1036" s="522">
        <v>23342</v>
      </c>
      <c r="DK1036" s="522">
        <v>277</v>
      </c>
      <c r="DL1036" s="522">
        <v>103783</v>
      </c>
      <c r="DM1036" s="522">
        <v>375</v>
      </c>
      <c r="DN1036" s="522">
        <v>682</v>
      </c>
      <c r="DO1036" s="522">
        <v>3639</v>
      </c>
      <c r="DP1036" s="522">
        <v>189105</v>
      </c>
      <c r="DQ1036" s="522">
        <v>52</v>
      </c>
      <c r="DR1036" s="522">
        <v>103</v>
      </c>
      <c r="DS1036" s="522">
        <v>82</v>
      </c>
      <c r="DT1036" s="522">
        <v>127282</v>
      </c>
      <c r="DU1036" s="522">
        <v>1552</v>
      </c>
      <c r="DV1036" s="522">
        <v>2831</v>
      </c>
      <c r="DW1036" s="522">
        <v>72</v>
      </c>
      <c r="DX1036" s="522"/>
      <c r="DY1036" s="522"/>
      <c r="DZ1036" s="522"/>
      <c r="EA1036" s="522"/>
      <c r="EB1036" s="522"/>
      <c r="EC1036" s="522"/>
      <c r="ED1036" s="522"/>
      <c r="EE1036" s="522"/>
      <c r="EF1036" s="522"/>
      <c r="EG1036" s="522" t="s">
        <v>152</v>
      </c>
      <c r="EH1036" s="522" t="s">
        <v>152</v>
      </c>
      <c r="EI1036" s="522">
        <v>0</v>
      </c>
      <c r="EJ1036" s="483"/>
      <c r="EK1036" s="483"/>
      <c r="EL1036" s="483"/>
      <c r="EM1036" s="483"/>
      <c r="EN1036" s="483"/>
      <c r="EO1036" s="483"/>
      <c r="EP1036" s="483"/>
      <c r="EQ1036" s="483"/>
      <c r="ER1036" s="483"/>
      <c r="ES1036" s="483"/>
      <c r="ET1036" s="483"/>
      <c r="EU1036" s="483"/>
      <c r="EV1036" s="483"/>
      <c r="EW1036" s="483"/>
      <c r="EX1036" s="483"/>
      <c r="EY1036" s="483"/>
      <c r="EZ1036" s="484"/>
      <c r="FA1036" s="468">
        <f t="shared" si="2348"/>
        <v>1</v>
      </c>
      <c r="FB1036" s="485">
        <f t="shared" si="2362"/>
        <v>2022</v>
      </c>
      <c r="FC1036" s="486">
        <f t="shared" si="2363"/>
        <v>44562</v>
      </c>
      <c r="FD1036" s="470">
        <f>DAY(EOMONTH($FC1036,0))</f>
        <v>31</v>
      </c>
      <c r="FE1036" s="471"/>
      <c r="FF1036" s="517">
        <f t="shared" si="2335"/>
        <v>0.55119660708876095</v>
      </c>
      <c r="FG1036" s="471"/>
      <c r="FH1036" s="487">
        <f t="shared" si="2350"/>
        <v>1.6462938881664499</v>
      </c>
      <c r="FI1036" s="487">
        <f t="shared" si="2351"/>
        <v>1.3009680681982372</v>
      </c>
      <c r="FJ1036" s="487">
        <f t="shared" si="2352"/>
        <v>1.593906510851419</v>
      </c>
      <c r="FK1036" s="487">
        <f t="shared" si="2353"/>
        <v>1.2706594323873122</v>
      </c>
      <c r="FL1036" s="487">
        <f t="shared" si="2354"/>
        <v>1.2667356609837137</v>
      </c>
      <c r="FM1036" s="487">
        <f t="shared" si="2355"/>
        <v>1.0492401546925214</v>
      </c>
      <c r="FN1036" s="487">
        <f t="shared" si="2356"/>
        <v>1.4036918830328646</v>
      </c>
      <c r="FO1036" s="487">
        <f t="shared" si="2357"/>
        <v>1.0481324937462262</v>
      </c>
      <c r="FP1036" s="487">
        <f t="shared" si="2358"/>
        <v>1.3378378378378379</v>
      </c>
      <c r="FQ1036" s="487">
        <f t="shared" si="2359"/>
        <v>1.072072072072072</v>
      </c>
      <c r="FR1036" s="459"/>
      <c r="FS1036" s="468">
        <f t="shared" si="2367"/>
        <v>0</v>
      </c>
      <c r="FT1036" s="468">
        <f t="shared" si="2367"/>
        <v>2944392</v>
      </c>
      <c r="FU1036" s="468">
        <f t="shared" si="2367"/>
        <v>7227144</v>
      </c>
      <c r="FV1036" s="468">
        <f t="shared" si="2367"/>
        <v>20744580</v>
      </c>
      <c r="FW1036" s="468">
        <f t="shared" si="2367"/>
        <v>6540345</v>
      </c>
      <c r="FX1036" s="468">
        <f t="shared" si="2367"/>
        <v>4969304</v>
      </c>
      <c r="FY1036" s="468">
        <f t="shared" si="2367"/>
        <v>160934994</v>
      </c>
      <c r="FZ1036" s="468">
        <f t="shared" si="2367"/>
        <v>147428181</v>
      </c>
      <c r="GA1036" s="468">
        <f t="shared" si="2367"/>
        <v>2772558</v>
      </c>
      <c r="GB1036" s="468"/>
      <c r="GC1036" s="468"/>
      <c r="GD1036" s="468">
        <f t="shared" si="2364"/>
        <v>160912</v>
      </c>
      <c r="GE1036" s="468">
        <f t="shared" si="2364"/>
        <v>53244</v>
      </c>
      <c r="GF1036" s="468">
        <f t="shared" si="2364"/>
        <v>6323940</v>
      </c>
      <c r="GG1036" s="468">
        <f t="shared" si="2364"/>
        <v>14310940</v>
      </c>
      <c r="GH1036" s="468">
        <f t="shared" si="2364"/>
        <v>4253110</v>
      </c>
      <c r="GI1036" s="468">
        <f t="shared" si="2364"/>
        <v>142454400</v>
      </c>
      <c r="GJ1036" s="468">
        <f t="shared" si="2364"/>
        <v>24751575</v>
      </c>
      <c r="GK1036" s="468">
        <f t="shared" si="2364"/>
        <v>21047176</v>
      </c>
      <c r="GL1036" s="468">
        <f t="shared" si="2364"/>
        <v>24691590</v>
      </c>
      <c r="GM1036" s="468">
        <f t="shared" si="2364"/>
        <v>13024836</v>
      </c>
      <c r="GN1036" s="468">
        <f t="shared" si="2338"/>
        <v>232142</v>
      </c>
      <c r="GO1036" s="468">
        <f t="shared" si="2365"/>
        <v>188914</v>
      </c>
      <c r="GP1036" s="468">
        <f t="shared" si="2365"/>
        <v>374817</v>
      </c>
      <c r="GQ1036" s="468">
        <f t="shared" si="2365"/>
        <v>0</v>
      </c>
      <c r="GR1036" s="468"/>
      <c r="GS1036" s="468"/>
      <c r="GT1036" s="468"/>
      <c r="GU1036" s="468"/>
      <c r="GV1036" s="425"/>
      <c r="GW1036" s="402"/>
      <c r="GX1036" s="402"/>
      <c r="GY1036" s="402"/>
      <c r="GZ1036" s="402"/>
      <c r="HA1036" s="402"/>
    </row>
    <row r="1037" spans="1:209" ht="9.75" customHeight="1" x14ac:dyDescent="0.2">
      <c r="A1037" s="417" t="str">
        <f t="shared" si="2343"/>
        <v>2021-22FEBRUARYRX9</v>
      </c>
      <c r="B1037" s="458" t="str">
        <f t="shared" si="2366"/>
        <v>2021-22</v>
      </c>
      <c r="C1037" s="400" t="s">
        <v>657</v>
      </c>
      <c r="D1037" s="402" t="s">
        <v>653</v>
      </c>
      <c r="E1037" s="402" t="s">
        <v>652</v>
      </c>
      <c r="F1037" s="478" t="s">
        <v>451</v>
      </c>
      <c r="G1037" s="478" t="s">
        <v>686</v>
      </c>
      <c r="H1037" s="518">
        <v>93346</v>
      </c>
      <c r="I1037" s="518">
        <v>73569</v>
      </c>
      <c r="J1037" s="518">
        <v>332957</v>
      </c>
      <c r="K1037" s="518">
        <v>5</v>
      </c>
      <c r="L1037" s="518">
        <v>2</v>
      </c>
      <c r="M1037" s="518">
        <v>3</v>
      </c>
      <c r="N1037" s="518">
        <v>18</v>
      </c>
      <c r="O1037" s="518">
        <v>79</v>
      </c>
      <c r="P1037" s="518">
        <v>422</v>
      </c>
      <c r="Q1037" s="518">
        <v>1854</v>
      </c>
      <c r="R1037" s="518">
        <v>490</v>
      </c>
      <c r="S1037" s="518">
        <v>57917</v>
      </c>
      <c r="T1037" s="518">
        <v>7172</v>
      </c>
      <c r="U1037" s="518">
        <v>4565</v>
      </c>
      <c r="V1037" s="518">
        <v>33611</v>
      </c>
      <c r="W1037" s="518">
        <v>7899</v>
      </c>
      <c r="X1037" s="518">
        <v>105</v>
      </c>
      <c r="Y1037" s="518">
        <v>3841421</v>
      </c>
      <c r="Z1037" s="518">
        <v>536</v>
      </c>
      <c r="AA1037" s="518">
        <v>978</v>
      </c>
      <c r="AB1037" s="518">
        <v>4610188</v>
      </c>
      <c r="AC1037" s="518">
        <v>1010</v>
      </c>
      <c r="AD1037" s="518">
        <v>2281</v>
      </c>
      <c r="AE1037" s="518">
        <v>97451887</v>
      </c>
      <c r="AF1037" s="518">
        <v>2899</v>
      </c>
      <c r="AG1037" s="518">
        <v>6107</v>
      </c>
      <c r="AH1037" s="518">
        <v>76375772</v>
      </c>
      <c r="AI1037" s="518">
        <v>9669</v>
      </c>
      <c r="AJ1037" s="518">
        <v>23203</v>
      </c>
      <c r="AK1037" s="518">
        <v>1081849</v>
      </c>
      <c r="AL1037" s="518">
        <v>10303</v>
      </c>
      <c r="AM1037" s="518">
        <v>21877</v>
      </c>
      <c r="AN1037" s="518"/>
      <c r="AO1037" s="518"/>
      <c r="AP1037" s="518"/>
      <c r="AQ1037" s="518"/>
      <c r="AR1037" s="518"/>
      <c r="AS1037" s="518"/>
      <c r="AT1037" s="518">
        <v>6384</v>
      </c>
      <c r="AU1037" s="518">
        <v>1211</v>
      </c>
      <c r="AV1037" s="518">
        <v>773</v>
      </c>
      <c r="AW1037" s="518">
        <v>93</v>
      </c>
      <c r="AX1037" s="518">
        <v>3052</v>
      </c>
      <c r="AY1037" s="518">
        <v>1348</v>
      </c>
      <c r="AZ1037" s="518">
        <v>2236</v>
      </c>
      <c r="BA1037" s="518"/>
      <c r="BB1037" s="518"/>
      <c r="BC1037" s="518"/>
      <c r="BD1037" s="518"/>
      <c r="BE1037" s="518"/>
      <c r="BF1037" s="518"/>
      <c r="BG1037" s="518"/>
      <c r="BH1037" s="518"/>
      <c r="BI1037" s="518">
        <v>29896</v>
      </c>
      <c r="BJ1037" s="518">
        <v>3346</v>
      </c>
      <c r="BK1037" s="518">
        <v>18291</v>
      </c>
      <c r="BL1037" s="518">
        <v>51533</v>
      </c>
      <c r="BM1037" s="518">
        <v>12743</v>
      </c>
      <c r="BN1037" s="518">
        <v>9931</v>
      </c>
      <c r="BO1037" s="518">
        <v>8290</v>
      </c>
      <c r="BP1037" s="518">
        <v>6514</v>
      </c>
      <c r="BQ1037" s="518">
        <v>45492</v>
      </c>
      <c r="BR1037" s="518">
        <v>35827</v>
      </c>
      <c r="BS1037" s="518">
        <v>12087</v>
      </c>
      <c r="BT1037" s="518">
        <v>8517</v>
      </c>
      <c r="BU1037" s="518">
        <v>91</v>
      </c>
      <c r="BV1037" s="518">
        <v>66</v>
      </c>
      <c r="BW1037" s="518">
        <v>0</v>
      </c>
      <c r="BX1037" s="518">
        <v>0</v>
      </c>
      <c r="BY1037" s="518" t="s">
        <v>152</v>
      </c>
      <c r="BZ1037" s="518" t="s">
        <v>152</v>
      </c>
      <c r="CA1037" s="518">
        <v>12</v>
      </c>
      <c r="CB1037" s="518">
        <v>8473</v>
      </c>
      <c r="CC1037" s="518">
        <v>706</v>
      </c>
      <c r="CD1037" s="518">
        <v>1419</v>
      </c>
      <c r="CE1037" s="518">
        <v>7160</v>
      </c>
      <c r="CF1037" s="518">
        <v>3832948</v>
      </c>
      <c r="CG1037" s="518">
        <v>535</v>
      </c>
      <c r="CH1037" s="518">
        <v>978</v>
      </c>
      <c r="CI1037" s="518">
        <v>629</v>
      </c>
      <c r="CJ1037" s="518">
        <v>2112391</v>
      </c>
      <c r="CK1037" s="518">
        <v>3358</v>
      </c>
      <c r="CL1037" s="518">
        <v>6434</v>
      </c>
      <c r="CM1037" s="518">
        <v>800</v>
      </c>
      <c r="CN1037" s="518">
        <v>2289315</v>
      </c>
      <c r="CO1037" s="518">
        <v>2862</v>
      </c>
      <c r="CP1037" s="518">
        <v>6473</v>
      </c>
      <c r="CQ1037" s="518">
        <v>32182</v>
      </c>
      <c r="CR1037" s="518">
        <v>93050181</v>
      </c>
      <c r="CS1037" s="518">
        <v>2891</v>
      </c>
      <c r="CT1037" s="518">
        <v>6075</v>
      </c>
      <c r="CU1037" s="518">
        <v>7</v>
      </c>
      <c r="CV1037" s="518">
        <v>59170</v>
      </c>
      <c r="CW1037" s="518">
        <v>8453</v>
      </c>
      <c r="CX1037" s="518">
        <v>14045</v>
      </c>
      <c r="CY1037" s="518">
        <v>254</v>
      </c>
      <c r="CZ1037" s="518">
        <v>3354094</v>
      </c>
      <c r="DA1037" s="518">
        <v>13205</v>
      </c>
      <c r="DB1037" s="518">
        <v>31496</v>
      </c>
      <c r="DC1037" s="518">
        <v>1918</v>
      </c>
      <c r="DD1037" s="518">
        <v>16059737</v>
      </c>
      <c r="DE1037" s="518">
        <v>8373</v>
      </c>
      <c r="DF1037" s="518">
        <v>16770</v>
      </c>
      <c r="DG1037" s="518">
        <v>57</v>
      </c>
      <c r="DH1037" s="518">
        <v>585860</v>
      </c>
      <c r="DI1037" s="518">
        <v>10278</v>
      </c>
      <c r="DJ1037" s="518">
        <v>25188</v>
      </c>
      <c r="DK1037" s="518">
        <v>347</v>
      </c>
      <c r="DL1037" s="518">
        <v>101818</v>
      </c>
      <c r="DM1037" s="518">
        <v>293</v>
      </c>
      <c r="DN1037" s="518">
        <v>497</v>
      </c>
      <c r="DO1037" s="518">
        <v>3833</v>
      </c>
      <c r="DP1037" s="518">
        <v>169889</v>
      </c>
      <c r="DQ1037" s="518">
        <v>44</v>
      </c>
      <c r="DR1037" s="518">
        <v>85</v>
      </c>
      <c r="DS1037" s="518">
        <v>33</v>
      </c>
      <c r="DT1037" s="518">
        <v>70242</v>
      </c>
      <c r="DU1037" s="518">
        <v>2129</v>
      </c>
      <c r="DV1037" s="518">
        <v>4432</v>
      </c>
      <c r="DW1037" s="518">
        <v>26</v>
      </c>
      <c r="DX1037" s="518"/>
      <c r="DY1037" s="518"/>
      <c r="DZ1037" s="518"/>
      <c r="EA1037" s="518"/>
      <c r="EB1037" s="518"/>
      <c r="EC1037" s="518"/>
      <c r="ED1037" s="518"/>
      <c r="EE1037" s="518"/>
      <c r="EF1037" s="518"/>
      <c r="EG1037" s="518" t="s">
        <v>152</v>
      </c>
      <c r="EH1037" s="518" t="s">
        <v>152</v>
      </c>
      <c r="EI1037" s="518">
        <v>0</v>
      </c>
      <c r="EJ1037" s="475"/>
      <c r="EK1037" s="475"/>
      <c r="EL1037" s="475"/>
      <c r="EM1037" s="475"/>
      <c r="EN1037" s="475"/>
      <c r="EO1037" s="475"/>
      <c r="EP1037" s="475"/>
      <c r="EQ1037" s="475"/>
      <c r="ER1037" s="475"/>
      <c r="ES1037" s="475"/>
      <c r="ET1037" s="475"/>
      <c r="EU1037" s="475"/>
      <c r="EV1037" s="475"/>
      <c r="EW1037" s="475"/>
      <c r="EX1037" s="475"/>
      <c r="EY1037" s="475"/>
      <c r="EZ1037" s="476"/>
      <c r="FA1037" s="446">
        <f t="shared" si="2348"/>
        <v>2</v>
      </c>
      <c r="FB1037" s="417">
        <f>LEFT($B1037,4)+IF(FA1037&lt;4,1,0)</f>
        <v>2022</v>
      </c>
      <c r="FC1037" s="448">
        <f>DATE($FB1037,$FA1037,1)</f>
        <v>44593</v>
      </c>
      <c r="FD1037" s="449">
        <f>DAY(EOMONTH($FC1037,0))</f>
        <v>28</v>
      </c>
      <c r="FE1037" s="450"/>
      <c r="FF1037" s="451">
        <f t="shared" si="2335"/>
        <v>0.56785185185185183</v>
      </c>
      <c r="FG1037" s="450"/>
      <c r="FH1037" s="452">
        <f t="shared" si="2350"/>
        <v>1.776770775237033</v>
      </c>
      <c r="FI1037" s="452">
        <f t="shared" si="2351"/>
        <v>1.3846904629113219</v>
      </c>
      <c r="FJ1037" s="452">
        <f t="shared" si="2352"/>
        <v>1.8159912376779848</v>
      </c>
      <c r="FK1037" s="452">
        <f t="shared" si="2353"/>
        <v>1.4269441401971523</v>
      </c>
      <c r="FL1037" s="452">
        <f t="shared" si="2354"/>
        <v>1.3534854660676565</v>
      </c>
      <c r="FM1037" s="452">
        <f t="shared" si="2355"/>
        <v>1.0659307964654428</v>
      </c>
      <c r="FN1037" s="452">
        <f t="shared" si="2356"/>
        <v>1.5301936954044817</v>
      </c>
      <c r="FO1037" s="452">
        <f t="shared" si="2357"/>
        <v>1.0782377516141284</v>
      </c>
      <c r="FP1037" s="452">
        <f t="shared" si="2358"/>
        <v>0.8666666666666667</v>
      </c>
      <c r="FQ1037" s="452">
        <f t="shared" si="2359"/>
        <v>0.62857142857142856</v>
      </c>
      <c r="FR1037" s="453"/>
      <c r="FS1037" s="446">
        <f t="shared" si="2367"/>
        <v>147138</v>
      </c>
      <c r="FT1037" s="446">
        <f t="shared" si="2367"/>
        <v>220707</v>
      </c>
      <c r="FU1037" s="446">
        <f t="shared" si="2367"/>
        <v>1324242</v>
      </c>
      <c r="FV1037" s="446">
        <f t="shared" si="2367"/>
        <v>5811951</v>
      </c>
      <c r="FW1037" s="446">
        <f t="shared" si="2367"/>
        <v>7014216</v>
      </c>
      <c r="FX1037" s="446">
        <f t="shared" si="2367"/>
        <v>10412765</v>
      </c>
      <c r="FY1037" s="446">
        <f t="shared" si="2367"/>
        <v>205262377</v>
      </c>
      <c r="FZ1037" s="446">
        <f t="shared" si="2367"/>
        <v>183280497</v>
      </c>
      <c r="GA1037" s="446">
        <f t="shared" si="2367"/>
        <v>2297085</v>
      </c>
      <c r="GB1037" s="446"/>
      <c r="GC1037" s="446"/>
      <c r="GD1037" s="446" t="str">
        <f t="shared" si="2364"/>
        <v>-</v>
      </c>
      <c r="GE1037" s="446">
        <f t="shared" si="2364"/>
        <v>17028</v>
      </c>
      <c r="GF1037" s="446">
        <f t="shared" si="2364"/>
        <v>7002480</v>
      </c>
      <c r="GG1037" s="446">
        <f t="shared" si="2364"/>
        <v>4046986</v>
      </c>
      <c r="GH1037" s="446">
        <f t="shared" si="2364"/>
        <v>5178400</v>
      </c>
      <c r="GI1037" s="446">
        <f t="shared" si="2364"/>
        <v>195505650</v>
      </c>
      <c r="GJ1037" s="446">
        <f t="shared" si="2364"/>
        <v>98315</v>
      </c>
      <c r="GK1037" s="446">
        <f t="shared" si="2364"/>
        <v>7999984</v>
      </c>
      <c r="GL1037" s="446">
        <f t="shared" si="2364"/>
        <v>32164860</v>
      </c>
      <c r="GM1037" s="446">
        <f t="shared" si="2364"/>
        <v>1435716</v>
      </c>
      <c r="GN1037" s="446">
        <f t="shared" si="2338"/>
        <v>146256</v>
      </c>
      <c r="GO1037" s="446">
        <f t="shared" si="2365"/>
        <v>172459</v>
      </c>
      <c r="GP1037" s="446">
        <f t="shared" si="2365"/>
        <v>325805</v>
      </c>
      <c r="GQ1037" s="446">
        <f t="shared" si="2365"/>
        <v>0</v>
      </c>
      <c r="GR1037" s="446"/>
      <c r="GS1037" s="446"/>
      <c r="GT1037" s="446"/>
      <c r="GU1037" s="446"/>
      <c r="GV1037" s="416"/>
      <c r="GW1037" s="402"/>
      <c r="GX1037" s="402"/>
      <c r="GY1037" s="402"/>
      <c r="GZ1037" s="402"/>
      <c r="HA1037" s="402"/>
    </row>
    <row r="1038" spans="1:209" ht="9.75" customHeight="1" x14ac:dyDescent="0.2">
      <c r="A1038" s="417" t="str">
        <f t="shared" si="2343"/>
        <v>2021-22FEBRUARYRYC</v>
      </c>
      <c r="B1038" s="458" t="str">
        <f t="shared" si="2366"/>
        <v>2021-22</v>
      </c>
      <c r="C1038" s="402" t="s">
        <v>657</v>
      </c>
      <c r="D1038" s="402" t="s">
        <v>656</v>
      </c>
      <c r="E1038" s="402" t="s">
        <v>466</v>
      </c>
      <c r="F1038" s="478" t="s">
        <v>453</v>
      </c>
      <c r="G1038" s="478" t="s">
        <v>687</v>
      </c>
      <c r="H1038" s="510">
        <v>105464</v>
      </c>
      <c r="I1038" s="510">
        <v>76105</v>
      </c>
      <c r="J1038" s="510">
        <v>3960620</v>
      </c>
      <c r="K1038" s="510">
        <v>52</v>
      </c>
      <c r="L1038" s="510">
        <v>3</v>
      </c>
      <c r="M1038" s="510">
        <v>158</v>
      </c>
      <c r="N1038" s="510">
        <v>245</v>
      </c>
      <c r="O1038" s="510">
        <v>439</v>
      </c>
      <c r="P1038" s="510">
        <v>344</v>
      </c>
      <c r="Q1038" s="510">
        <v>6</v>
      </c>
      <c r="R1038" s="510">
        <v>1473</v>
      </c>
      <c r="S1038" s="510">
        <v>62683</v>
      </c>
      <c r="T1038" s="510">
        <v>7921</v>
      </c>
      <c r="U1038" s="510">
        <v>5203</v>
      </c>
      <c r="V1038" s="510">
        <v>37494</v>
      </c>
      <c r="W1038" s="510">
        <v>8952</v>
      </c>
      <c r="X1038" s="510">
        <v>297</v>
      </c>
      <c r="Y1038" s="510">
        <v>5095623</v>
      </c>
      <c r="Z1038" s="510">
        <v>643</v>
      </c>
      <c r="AA1038" s="510">
        <v>1182</v>
      </c>
      <c r="AB1038" s="510">
        <v>4377447</v>
      </c>
      <c r="AC1038" s="510">
        <v>841</v>
      </c>
      <c r="AD1038" s="510">
        <v>1490</v>
      </c>
      <c r="AE1038" s="510">
        <v>120888371</v>
      </c>
      <c r="AF1038" s="510">
        <v>3224</v>
      </c>
      <c r="AG1038" s="510">
        <v>7025</v>
      </c>
      <c r="AH1038" s="510">
        <v>98338419</v>
      </c>
      <c r="AI1038" s="510">
        <v>10985</v>
      </c>
      <c r="AJ1038" s="510">
        <v>26994</v>
      </c>
      <c r="AK1038" s="510">
        <v>3212453</v>
      </c>
      <c r="AL1038" s="510">
        <v>10816</v>
      </c>
      <c r="AM1038" s="510">
        <v>27165</v>
      </c>
      <c r="AN1038" s="510"/>
      <c r="AO1038" s="510"/>
      <c r="AP1038" s="510"/>
      <c r="AQ1038" s="510"/>
      <c r="AR1038" s="510"/>
      <c r="AS1038" s="510"/>
      <c r="AT1038" s="510">
        <v>5374</v>
      </c>
      <c r="AU1038" s="510">
        <v>54</v>
      </c>
      <c r="AV1038" s="510">
        <v>3845</v>
      </c>
      <c r="AW1038" s="510">
        <v>319</v>
      </c>
      <c r="AX1038" s="510">
        <v>11</v>
      </c>
      <c r="AY1038" s="510">
        <v>1464</v>
      </c>
      <c r="AZ1038" s="510">
        <v>313</v>
      </c>
      <c r="BA1038" s="510"/>
      <c r="BB1038" s="510"/>
      <c r="BC1038" s="510"/>
      <c r="BD1038" s="510"/>
      <c r="BE1038" s="510"/>
      <c r="BF1038" s="510"/>
      <c r="BG1038" s="510"/>
      <c r="BH1038" s="510"/>
      <c r="BI1038" s="510">
        <v>35232</v>
      </c>
      <c r="BJ1038" s="510">
        <v>1962</v>
      </c>
      <c r="BK1038" s="510">
        <v>20115</v>
      </c>
      <c r="BL1038" s="510">
        <v>57309</v>
      </c>
      <c r="BM1038" s="510">
        <v>16928</v>
      </c>
      <c r="BN1038" s="510">
        <v>12028</v>
      </c>
      <c r="BO1038" s="510">
        <v>10840</v>
      </c>
      <c r="BP1038" s="510">
        <v>7834</v>
      </c>
      <c r="BQ1038" s="510">
        <v>60602</v>
      </c>
      <c r="BR1038" s="510">
        <v>40984</v>
      </c>
      <c r="BS1038" s="510">
        <v>17502</v>
      </c>
      <c r="BT1038" s="510">
        <v>10067</v>
      </c>
      <c r="BU1038" s="510">
        <v>513</v>
      </c>
      <c r="BV1038" s="510">
        <v>328</v>
      </c>
      <c r="BW1038" s="510">
        <v>9</v>
      </c>
      <c r="BX1038" s="510">
        <v>4818</v>
      </c>
      <c r="BY1038" s="510">
        <v>535</v>
      </c>
      <c r="BZ1038" s="510">
        <v>1186</v>
      </c>
      <c r="CA1038" s="510">
        <v>0</v>
      </c>
      <c r="CB1038" s="510">
        <v>0</v>
      </c>
      <c r="CC1038" s="510" t="s">
        <v>152</v>
      </c>
      <c r="CD1038" s="510" t="s">
        <v>152</v>
      </c>
      <c r="CE1038" s="510">
        <v>7912</v>
      </c>
      <c r="CF1038" s="510">
        <v>5090805</v>
      </c>
      <c r="CG1038" s="510">
        <v>643</v>
      </c>
      <c r="CH1038" s="510">
        <v>1182</v>
      </c>
      <c r="CI1038" s="510">
        <v>2834</v>
      </c>
      <c r="CJ1038" s="510">
        <v>9459198</v>
      </c>
      <c r="CK1038" s="510">
        <v>3338</v>
      </c>
      <c r="CL1038" s="510">
        <v>7016</v>
      </c>
      <c r="CM1038" s="510">
        <v>955</v>
      </c>
      <c r="CN1038" s="510">
        <v>3226335</v>
      </c>
      <c r="CO1038" s="510">
        <v>3378</v>
      </c>
      <c r="CP1038" s="510">
        <v>7931</v>
      </c>
      <c r="CQ1038" s="510">
        <v>33705</v>
      </c>
      <c r="CR1038" s="510">
        <v>108202838</v>
      </c>
      <c r="CS1038" s="510">
        <v>3210</v>
      </c>
      <c r="CT1038" s="510">
        <v>6994</v>
      </c>
      <c r="CU1038" s="510">
        <v>291</v>
      </c>
      <c r="CV1038" s="510">
        <v>4083796</v>
      </c>
      <c r="CW1038" s="510">
        <v>14034</v>
      </c>
      <c r="CX1038" s="510">
        <v>39405</v>
      </c>
      <c r="CY1038" s="510">
        <v>122</v>
      </c>
      <c r="CZ1038" s="510">
        <v>1596238</v>
      </c>
      <c r="DA1038" s="510">
        <v>13084</v>
      </c>
      <c r="DB1038" s="510">
        <v>38222</v>
      </c>
      <c r="DC1038" s="510">
        <v>677</v>
      </c>
      <c r="DD1038" s="510">
        <v>13938163</v>
      </c>
      <c r="DE1038" s="510">
        <v>20588</v>
      </c>
      <c r="DF1038" s="510">
        <v>58589</v>
      </c>
      <c r="DG1038" s="510">
        <v>76</v>
      </c>
      <c r="DH1038" s="510">
        <v>878025</v>
      </c>
      <c r="DI1038" s="510">
        <v>11553</v>
      </c>
      <c r="DJ1038" s="510">
        <v>40714</v>
      </c>
      <c r="DK1038" s="510">
        <v>520</v>
      </c>
      <c r="DL1038" s="510">
        <v>160738</v>
      </c>
      <c r="DM1038" s="510">
        <v>309</v>
      </c>
      <c r="DN1038" s="510">
        <v>554</v>
      </c>
      <c r="DO1038" s="510">
        <v>3835</v>
      </c>
      <c r="DP1038" s="510">
        <v>291488</v>
      </c>
      <c r="DQ1038" s="510">
        <v>76</v>
      </c>
      <c r="DR1038" s="510">
        <v>169</v>
      </c>
      <c r="DS1038" s="510">
        <v>144</v>
      </c>
      <c r="DT1038" s="510">
        <v>382843</v>
      </c>
      <c r="DU1038" s="510">
        <v>2659</v>
      </c>
      <c r="DV1038" s="510">
        <v>6659</v>
      </c>
      <c r="DW1038" s="510">
        <v>120</v>
      </c>
      <c r="DX1038" s="510"/>
      <c r="DY1038" s="510"/>
      <c r="DZ1038" s="510"/>
      <c r="EA1038" s="510"/>
      <c r="EB1038" s="510"/>
      <c r="EC1038" s="510"/>
      <c r="ED1038" s="510"/>
      <c r="EE1038" s="510"/>
      <c r="EF1038" s="510"/>
      <c r="EG1038" s="510" t="s">
        <v>152</v>
      </c>
      <c r="EH1038" s="510" t="s">
        <v>152</v>
      </c>
      <c r="EI1038" s="510">
        <v>6</v>
      </c>
      <c r="EJ1038" s="479"/>
      <c r="EK1038" s="479"/>
      <c r="EL1038" s="479"/>
      <c r="EM1038" s="479"/>
      <c r="EN1038" s="479"/>
      <c r="EO1038" s="479"/>
      <c r="EP1038" s="479"/>
      <c r="EQ1038" s="479"/>
      <c r="ER1038" s="479"/>
      <c r="ES1038" s="479"/>
      <c r="ET1038" s="479"/>
      <c r="EU1038" s="479"/>
      <c r="EV1038" s="479"/>
      <c r="EW1038" s="479"/>
      <c r="EX1038" s="479"/>
      <c r="EY1038" s="479"/>
      <c r="EZ1038" s="476"/>
      <c r="FA1038" s="446">
        <f t="shared" si="2348"/>
        <v>2</v>
      </c>
      <c r="FB1038" s="417">
        <f>LEFT($B1038,4)+IF(FA1038&lt;4,1,0)</f>
        <v>2022</v>
      </c>
      <c r="FC1038" s="448">
        <f>DATE($FB1038,$FA1038,1)</f>
        <v>44593</v>
      </c>
      <c r="FD1038" s="449">
        <f>DAY(EOMONTH($FC1038,0))</f>
        <v>28</v>
      </c>
      <c r="FE1038" s="450"/>
      <c r="FF1038" s="451">
        <f t="shared" ref="FF1038:FF1101" si="2368">DO1038/(T1038-P1038)</f>
        <v>0.50613699353306063</v>
      </c>
      <c r="FG1038" s="450"/>
      <c r="FH1038" s="452">
        <f t="shared" si="2350"/>
        <v>2.1371039010225981</v>
      </c>
      <c r="FI1038" s="452">
        <f t="shared" si="2351"/>
        <v>1.5184951395025881</v>
      </c>
      <c r="FJ1038" s="452">
        <f t="shared" si="2352"/>
        <v>2.0834134153373056</v>
      </c>
      <c r="FK1038" s="452">
        <f t="shared" si="2353"/>
        <v>1.5056698058812223</v>
      </c>
      <c r="FL1038" s="452">
        <f t="shared" si="2354"/>
        <v>1.6163119432442523</v>
      </c>
      <c r="FM1038" s="452">
        <f t="shared" si="2355"/>
        <v>1.0930815597162213</v>
      </c>
      <c r="FN1038" s="452">
        <f t="shared" si="2356"/>
        <v>1.9550938337801609</v>
      </c>
      <c r="FO1038" s="452">
        <f t="shared" si="2357"/>
        <v>1.1245531724754245</v>
      </c>
      <c r="FP1038" s="452">
        <f t="shared" si="2358"/>
        <v>1.7272727272727273</v>
      </c>
      <c r="FQ1038" s="452">
        <f t="shared" si="2359"/>
        <v>1.1043771043771045</v>
      </c>
      <c r="FR1038" s="453"/>
      <c r="FS1038" s="446">
        <f t="shared" si="2367"/>
        <v>228315</v>
      </c>
      <c r="FT1038" s="446">
        <f t="shared" si="2367"/>
        <v>12024590</v>
      </c>
      <c r="FU1038" s="446">
        <f t="shared" si="2367"/>
        <v>18645725</v>
      </c>
      <c r="FV1038" s="446">
        <f t="shared" si="2367"/>
        <v>33410095</v>
      </c>
      <c r="FW1038" s="446">
        <f t="shared" si="2367"/>
        <v>9362622</v>
      </c>
      <c r="FX1038" s="446">
        <f t="shared" si="2367"/>
        <v>7752470</v>
      </c>
      <c r="FY1038" s="446">
        <f t="shared" si="2367"/>
        <v>263395350</v>
      </c>
      <c r="FZ1038" s="446">
        <f t="shared" si="2367"/>
        <v>241650288</v>
      </c>
      <c r="GA1038" s="446">
        <f t="shared" si="2367"/>
        <v>8068005</v>
      </c>
      <c r="GB1038" s="446"/>
      <c r="GC1038" s="446"/>
      <c r="GD1038" s="446">
        <f t="shared" si="2364"/>
        <v>10674</v>
      </c>
      <c r="GE1038" s="446" t="str">
        <f t="shared" si="2364"/>
        <v>-</v>
      </c>
      <c r="GF1038" s="446">
        <f t="shared" si="2364"/>
        <v>9351984</v>
      </c>
      <c r="GG1038" s="446">
        <f t="shared" si="2364"/>
        <v>19883344</v>
      </c>
      <c r="GH1038" s="446">
        <f t="shared" si="2364"/>
        <v>7574105</v>
      </c>
      <c r="GI1038" s="446">
        <f t="shared" si="2364"/>
        <v>235732770</v>
      </c>
      <c r="GJ1038" s="446">
        <f t="shared" si="2364"/>
        <v>11466855</v>
      </c>
      <c r="GK1038" s="446">
        <f t="shared" si="2364"/>
        <v>4663084</v>
      </c>
      <c r="GL1038" s="446">
        <f t="shared" si="2364"/>
        <v>39664753</v>
      </c>
      <c r="GM1038" s="446">
        <f t="shared" si="2364"/>
        <v>3094264</v>
      </c>
      <c r="GN1038" s="446">
        <f t="shared" si="2338"/>
        <v>958896</v>
      </c>
      <c r="GO1038" s="446">
        <f t="shared" si="2365"/>
        <v>288080</v>
      </c>
      <c r="GP1038" s="446">
        <f t="shared" si="2365"/>
        <v>648115</v>
      </c>
      <c r="GQ1038" s="446">
        <f t="shared" si="2365"/>
        <v>0</v>
      </c>
      <c r="GR1038" s="446"/>
      <c r="GS1038" s="446"/>
      <c r="GT1038" s="446"/>
      <c r="GU1038" s="446"/>
      <c r="GV1038" s="416"/>
      <c r="GW1038" s="402"/>
      <c r="GX1038" s="402"/>
      <c r="GY1038" s="402"/>
      <c r="GZ1038" s="402"/>
      <c r="HA1038" s="402"/>
    </row>
    <row r="1039" spans="1:209" ht="9.75" customHeight="1" x14ac:dyDescent="0.2">
      <c r="A1039" s="417" t="str">
        <f t="shared" si="2343"/>
        <v>2021-22FEBRUARYR1F</v>
      </c>
      <c r="B1039" s="458" t="str">
        <f t="shared" si="2366"/>
        <v>2021-22</v>
      </c>
      <c r="C1039" s="402" t="s">
        <v>657</v>
      </c>
      <c r="D1039" s="402" t="s">
        <v>663</v>
      </c>
      <c r="E1039" s="402" t="s">
        <v>662</v>
      </c>
      <c r="F1039" s="478" t="s">
        <v>458</v>
      </c>
      <c r="G1039" s="478" t="s">
        <v>688</v>
      </c>
      <c r="H1039" s="510">
        <v>2845</v>
      </c>
      <c r="I1039" s="510">
        <v>1578</v>
      </c>
      <c r="J1039" s="510">
        <v>7731</v>
      </c>
      <c r="K1039" s="510">
        <v>5</v>
      </c>
      <c r="L1039" s="510">
        <v>0</v>
      </c>
      <c r="M1039" s="510">
        <v>4</v>
      </c>
      <c r="N1039" s="510">
        <v>34</v>
      </c>
      <c r="O1039" s="510">
        <v>101</v>
      </c>
      <c r="P1039" s="510">
        <v>8</v>
      </c>
      <c r="Q1039" s="510">
        <v>0</v>
      </c>
      <c r="R1039" s="510">
        <v>7</v>
      </c>
      <c r="S1039" s="510">
        <v>2165</v>
      </c>
      <c r="T1039" s="510">
        <v>117</v>
      </c>
      <c r="U1039" s="510">
        <v>78</v>
      </c>
      <c r="V1039" s="510">
        <v>954</v>
      </c>
      <c r="W1039" s="510">
        <v>703</v>
      </c>
      <c r="X1039" s="510">
        <v>36</v>
      </c>
      <c r="Y1039" s="510">
        <v>59941</v>
      </c>
      <c r="Z1039" s="510">
        <v>512</v>
      </c>
      <c r="AA1039" s="510">
        <v>991</v>
      </c>
      <c r="AB1039" s="510">
        <v>41512</v>
      </c>
      <c r="AC1039" s="510">
        <v>532</v>
      </c>
      <c r="AD1039" s="510">
        <v>998</v>
      </c>
      <c r="AE1039" s="510">
        <v>1473885</v>
      </c>
      <c r="AF1039" s="510">
        <v>1545</v>
      </c>
      <c r="AG1039" s="510">
        <v>3063</v>
      </c>
      <c r="AH1039" s="510">
        <v>3288455</v>
      </c>
      <c r="AI1039" s="510">
        <v>4678</v>
      </c>
      <c r="AJ1039" s="510">
        <v>10452</v>
      </c>
      <c r="AK1039" s="510">
        <v>167419</v>
      </c>
      <c r="AL1039" s="510">
        <v>4651</v>
      </c>
      <c r="AM1039" s="510">
        <v>13557</v>
      </c>
      <c r="AN1039" s="510"/>
      <c r="AO1039" s="510"/>
      <c r="AP1039" s="510"/>
      <c r="AQ1039" s="510"/>
      <c r="AR1039" s="510"/>
      <c r="AS1039" s="510"/>
      <c r="AT1039" s="510">
        <v>194</v>
      </c>
      <c r="AU1039" s="510">
        <v>2</v>
      </c>
      <c r="AV1039" s="510">
        <v>18</v>
      </c>
      <c r="AW1039" s="510">
        <v>28</v>
      </c>
      <c r="AX1039" s="510">
        <v>5</v>
      </c>
      <c r="AY1039" s="510">
        <v>169</v>
      </c>
      <c r="AZ1039" s="510">
        <v>5</v>
      </c>
      <c r="BA1039" s="510"/>
      <c r="BB1039" s="510"/>
      <c r="BC1039" s="510"/>
      <c r="BD1039" s="510"/>
      <c r="BE1039" s="510"/>
      <c r="BF1039" s="510"/>
      <c r="BG1039" s="510"/>
      <c r="BH1039" s="510"/>
      <c r="BI1039" s="510">
        <v>1261</v>
      </c>
      <c r="BJ1039" s="510">
        <v>12</v>
      </c>
      <c r="BK1039" s="510">
        <v>698</v>
      </c>
      <c r="BL1039" s="510">
        <v>1971</v>
      </c>
      <c r="BM1039" s="510">
        <v>217</v>
      </c>
      <c r="BN1039" s="510">
        <v>184</v>
      </c>
      <c r="BO1039" s="510">
        <v>143</v>
      </c>
      <c r="BP1039" s="510">
        <v>122</v>
      </c>
      <c r="BQ1039" s="510">
        <v>1144</v>
      </c>
      <c r="BR1039" s="510">
        <v>1036</v>
      </c>
      <c r="BS1039" s="510">
        <v>850</v>
      </c>
      <c r="BT1039" s="510">
        <v>759</v>
      </c>
      <c r="BU1039" s="510">
        <v>43</v>
      </c>
      <c r="BV1039" s="510">
        <v>38</v>
      </c>
      <c r="BW1039" s="510">
        <v>3</v>
      </c>
      <c r="BX1039" s="510">
        <v>2760</v>
      </c>
      <c r="BY1039" s="510">
        <v>920</v>
      </c>
      <c r="BZ1039" s="510">
        <v>1218</v>
      </c>
      <c r="CA1039" s="510">
        <v>1</v>
      </c>
      <c r="CB1039" s="510">
        <v>287</v>
      </c>
      <c r="CC1039" s="510">
        <v>287</v>
      </c>
      <c r="CD1039" s="510">
        <v>287</v>
      </c>
      <c r="CE1039" s="510">
        <v>113</v>
      </c>
      <c r="CF1039" s="510">
        <v>56894</v>
      </c>
      <c r="CG1039" s="510">
        <v>503</v>
      </c>
      <c r="CH1039" s="510">
        <v>981</v>
      </c>
      <c r="CI1039" s="510">
        <v>104</v>
      </c>
      <c r="CJ1039" s="510">
        <v>162601</v>
      </c>
      <c r="CK1039" s="510">
        <v>1563</v>
      </c>
      <c r="CL1039" s="510">
        <v>3306</v>
      </c>
      <c r="CM1039" s="510">
        <v>16</v>
      </c>
      <c r="CN1039" s="510">
        <v>37989</v>
      </c>
      <c r="CO1039" s="510">
        <v>2374</v>
      </c>
      <c r="CP1039" s="510">
        <v>3592</v>
      </c>
      <c r="CQ1039" s="510">
        <v>834</v>
      </c>
      <c r="CR1039" s="510">
        <v>1273295</v>
      </c>
      <c r="CS1039" s="510">
        <v>1527</v>
      </c>
      <c r="CT1039" s="510">
        <v>3016</v>
      </c>
      <c r="CU1039" s="510">
        <v>132</v>
      </c>
      <c r="CV1039" s="510">
        <v>499597</v>
      </c>
      <c r="CW1039" s="510">
        <v>3785</v>
      </c>
      <c r="CX1039" s="510">
        <v>7718</v>
      </c>
      <c r="CY1039" s="510">
        <v>18</v>
      </c>
      <c r="CZ1039" s="510">
        <v>279962</v>
      </c>
      <c r="DA1039" s="510">
        <v>15553</v>
      </c>
      <c r="DB1039" s="510">
        <v>30519</v>
      </c>
      <c r="DC1039" s="510">
        <v>18</v>
      </c>
      <c r="DD1039" s="510">
        <v>147076</v>
      </c>
      <c r="DE1039" s="510">
        <v>8171</v>
      </c>
      <c r="DF1039" s="510">
        <v>18148</v>
      </c>
      <c r="DG1039" s="510">
        <v>9</v>
      </c>
      <c r="DH1039" s="510">
        <v>202773</v>
      </c>
      <c r="DI1039" s="510">
        <v>22530</v>
      </c>
      <c r="DJ1039" s="510">
        <v>53304</v>
      </c>
      <c r="DK1039" s="510">
        <v>9</v>
      </c>
      <c r="DL1039" s="510">
        <v>3007</v>
      </c>
      <c r="DM1039" s="510">
        <v>334</v>
      </c>
      <c r="DN1039" s="510">
        <v>474</v>
      </c>
      <c r="DO1039" s="510">
        <v>98</v>
      </c>
      <c r="DP1039" s="510">
        <v>5565</v>
      </c>
      <c r="DQ1039" s="510">
        <v>57</v>
      </c>
      <c r="DR1039" s="510">
        <v>114</v>
      </c>
      <c r="DS1039" s="510">
        <v>0</v>
      </c>
      <c r="DT1039" s="510">
        <v>0</v>
      </c>
      <c r="DU1039" s="510" t="s">
        <v>152</v>
      </c>
      <c r="DV1039" s="510" t="s">
        <v>152</v>
      </c>
      <c r="DW1039" s="510">
        <v>0</v>
      </c>
      <c r="DX1039" s="510"/>
      <c r="DY1039" s="510"/>
      <c r="DZ1039" s="510"/>
      <c r="EA1039" s="510"/>
      <c r="EB1039" s="510"/>
      <c r="EC1039" s="510"/>
      <c r="ED1039" s="510"/>
      <c r="EE1039" s="510"/>
      <c r="EF1039" s="510"/>
      <c r="EG1039" s="510" t="s">
        <v>152</v>
      </c>
      <c r="EH1039" s="510" t="s">
        <v>152</v>
      </c>
      <c r="EI1039" s="510">
        <v>0</v>
      </c>
      <c r="EJ1039" s="479"/>
      <c r="EK1039" s="479"/>
      <c r="EL1039" s="479"/>
      <c r="EM1039" s="479"/>
      <c r="EN1039" s="479"/>
      <c r="EO1039" s="479"/>
      <c r="EP1039" s="479"/>
      <c r="EQ1039" s="479"/>
      <c r="ER1039" s="479"/>
      <c r="ES1039" s="479"/>
      <c r="ET1039" s="479"/>
      <c r="EU1039" s="479"/>
      <c r="EV1039" s="479"/>
      <c r="EW1039" s="479"/>
      <c r="EX1039" s="479"/>
      <c r="EY1039" s="479"/>
      <c r="EZ1039" s="476"/>
      <c r="FA1039" s="446">
        <f t="shared" si="2348"/>
        <v>2</v>
      </c>
      <c r="FB1039" s="417">
        <f t="shared" ref="FB1039:FB1047" si="2369">LEFT($B1039,4)+IF(FA1039&lt;4,1,0)</f>
        <v>2022</v>
      </c>
      <c r="FC1039" s="448">
        <f t="shared" ref="FC1039:FC1047" si="2370">DATE($FB1039,$FA1039,1)</f>
        <v>44593</v>
      </c>
      <c r="FD1039" s="449">
        <f t="shared" ref="FD1039:FD1047" si="2371">DAY(EOMONTH($FC1039,0))</f>
        <v>28</v>
      </c>
      <c r="FE1039" s="450"/>
      <c r="FF1039" s="451">
        <f t="shared" si="2368"/>
        <v>0.8990825688073395</v>
      </c>
      <c r="FG1039" s="450"/>
      <c r="FH1039" s="452">
        <f t="shared" si="2350"/>
        <v>1.8547008547008548</v>
      </c>
      <c r="FI1039" s="452">
        <f t="shared" si="2351"/>
        <v>1.5726495726495726</v>
      </c>
      <c r="FJ1039" s="452">
        <f t="shared" si="2352"/>
        <v>1.8333333333333333</v>
      </c>
      <c r="FK1039" s="452">
        <f t="shared" si="2353"/>
        <v>1.5641025641025641</v>
      </c>
      <c r="FL1039" s="452">
        <f t="shared" si="2354"/>
        <v>1.1991614255765199</v>
      </c>
      <c r="FM1039" s="452">
        <f t="shared" si="2355"/>
        <v>1.0859538784067087</v>
      </c>
      <c r="FN1039" s="452">
        <f t="shared" si="2356"/>
        <v>1.2091038406827881</v>
      </c>
      <c r="FO1039" s="452">
        <f t="shared" si="2357"/>
        <v>1.0796586059743956</v>
      </c>
      <c r="FP1039" s="452">
        <f t="shared" si="2358"/>
        <v>1.1944444444444444</v>
      </c>
      <c r="FQ1039" s="452">
        <f t="shared" si="2359"/>
        <v>1.0555555555555556</v>
      </c>
      <c r="FR1039" s="453"/>
      <c r="FS1039" s="446">
        <f t="shared" si="2367"/>
        <v>0</v>
      </c>
      <c r="FT1039" s="446">
        <f t="shared" si="2367"/>
        <v>6312</v>
      </c>
      <c r="FU1039" s="446">
        <f t="shared" si="2367"/>
        <v>53652</v>
      </c>
      <c r="FV1039" s="446">
        <f t="shared" si="2367"/>
        <v>159378</v>
      </c>
      <c r="FW1039" s="446">
        <f t="shared" si="2367"/>
        <v>115947</v>
      </c>
      <c r="FX1039" s="446">
        <f t="shared" si="2367"/>
        <v>77844</v>
      </c>
      <c r="FY1039" s="446">
        <f t="shared" si="2367"/>
        <v>2922102</v>
      </c>
      <c r="FZ1039" s="446">
        <f t="shared" si="2367"/>
        <v>7347756</v>
      </c>
      <c r="GA1039" s="446">
        <f t="shared" si="2367"/>
        <v>488052</v>
      </c>
      <c r="GB1039" s="446"/>
      <c r="GC1039" s="446"/>
      <c r="GD1039" s="446">
        <f t="shared" ref="GD1039:GM1048" si="2372">IFERROR(HLOOKUP(GD$1,$H$5:$HA$10112,MATCH($A1039,$A$5:$A$10112,0),0)*HLOOKUP(GD$2,$H$5:$HA$10112,MATCH($A1039,$A$5:$A$10112,0),0),"-")</f>
        <v>3654</v>
      </c>
      <c r="GE1039" s="446">
        <f t="shared" si="2372"/>
        <v>287</v>
      </c>
      <c r="GF1039" s="446">
        <f t="shared" si="2372"/>
        <v>110853</v>
      </c>
      <c r="GG1039" s="446">
        <f t="shared" si="2372"/>
        <v>343824</v>
      </c>
      <c r="GH1039" s="446">
        <f t="shared" si="2372"/>
        <v>57472</v>
      </c>
      <c r="GI1039" s="446">
        <f t="shared" si="2372"/>
        <v>2515344</v>
      </c>
      <c r="GJ1039" s="446">
        <f t="shared" si="2372"/>
        <v>1018776</v>
      </c>
      <c r="GK1039" s="446">
        <f t="shared" si="2372"/>
        <v>549342</v>
      </c>
      <c r="GL1039" s="446">
        <f t="shared" si="2372"/>
        <v>326664</v>
      </c>
      <c r="GM1039" s="446">
        <f t="shared" si="2372"/>
        <v>479736</v>
      </c>
      <c r="GN1039" s="446" t="str">
        <f t="shared" si="2338"/>
        <v>-</v>
      </c>
      <c r="GO1039" s="446">
        <f t="shared" si="2365"/>
        <v>4266</v>
      </c>
      <c r="GP1039" s="446">
        <f t="shared" si="2365"/>
        <v>11172</v>
      </c>
      <c r="GQ1039" s="446">
        <f t="shared" si="2365"/>
        <v>0</v>
      </c>
      <c r="GR1039" s="446"/>
      <c r="GS1039" s="446"/>
      <c r="GT1039" s="446"/>
      <c r="GU1039" s="446"/>
      <c r="GV1039" s="416"/>
      <c r="GW1039" s="402"/>
      <c r="GX1039" s="402"/>
      <c r="GY1039" s="402"/>
      <c r="GZ1039" s="402"/>
      <c r="HA1039" s="402"/>
    </row>
    <row r="1040" spans="1:209" ht="9.75" customHeight="1" x14ac:dyDescent="0.2">
      <c r="A1040" s="493" t="str">
        <f t="shared" si="2343"/>
        <v>2021-22FEBRUARYRRU</v>
      </c>
      <c r="B1040" s="494" t="str">
        <f t="shared" si="2366"/>
        <v>2021-22</v>
      </c>
      <c r="C1040" s="480" t="s">
        <v>657</v>
      </c>
      <c r="D1040" s="480" t="s">
        <v>659</v>
      </c>
      <c r="E1040" s="480" t="s">
        <v>467</v>
      </c>
      <c r="F1040" s="495" t="s">
        <v>454</v>
      </c>
      <c r="G1040" s="511" t="s">
        <v>689</v>
      </c>
      <c r="H1040" s="519">
        <v>164810</v>
      </c>
      <c r="I1040" s="519">
        <v>126749</v>
      </c>
      <c r="J1040" s="519">
        <v>1692203</v>
      </c>
      <c r="K1040" s="519">
        <v>13</v>
      </c>
      <c r="L1040" s="519">
        <v>0</v>
      </c>
      <c r="M1040" s="519">
        <v>52</v>
      </c>
      <c r="N1040" s="519">
        <v>91</v>
      </c>
      <c r="O1040" s="519">
        <v>185</v>
      </c>
      <c r="P1040" s="519">
        <v>548</v>
      </c>
      <c r="Q1040" s="519">
        <v>0</v>
      </c>
      <c r="R1040" s="519">
        <v>1533</v>
      </c>
      <c r="S1040" s="519">
        <v>94744</v>
      </c>
      <c r="T1040" s="519">
        <v>8982</v>
      </c>
      <c r="U1040" s="519">
        <v>6287</v>
      </c>
      <c r="V1040" s="519">
        <v>51014</v>
      </c>
      <c r="W1040" s="519">
        <v>17407</v>
      </c>
      <c r="X1040" s="519">
        <v>970</v>
      </c>
      <c r="Y1040" s="519">
        <v>3629509</v>
      </c>
      <c r="Z1040" s="519">
        <v>404</v>
      </c>
      <c r="AA1040" s="519">
        <v>688</v>
      </c>
      <c r="AB1040" s="519">
        <v>4235846</v>
      </c>
      <c r="AC1040" s="519">
        <v>674</v>
      </c>
      <c r="AD1040" s="519">
        <v>1157</v>
      </c>
      <c r="AE1040" s="519">
        <v>114843965</v>
      </c>
      <c r="AF1040" s="519">
        <v>2251</v>
      </c>
      <c r="AG1040" s="519">
        <v>4926</v>
      </c>
      <c r="AH1040" s="519">
        <v>113137618</v>
      </c>
      <c r="AI1040" s="519">
        <v>6500</v>
      </c>
      <c r="AJ1040" s="519">
        <v>15834</v>
      </c>
      <c r="AK1040" s="519">
        <v>13062234</v>
      </c>
      <c r="AL1040" s="519">
        <v>13466</v>
      </c>
      <c r="AM1040" s="519">
        <v>27051</v>
      </c>
      <c r="AN1040" s="519"/>
      <c r="AO1040" s="519"/>
      <c r="AP1040" s="519"/>
      <c r="AQ1040" s="519"/>
      <c r="AR1040" s="519"/>
      <c r="AS1040" s="519"/>
      <c r="AT1040" s="519">
        <v>13047</v>
      </c>
      <c r="AU1040" s="519">
        <v>270</v>
      </c>
      <c r="AV1040" s="519">
        <v>2331</v>
      </c>
      <c r="AW1040" s="519">
        <v>3317</v>
      </c>
      <c r="AX1040" s="519">
        <v>127</v>
      </c>
      <c r="AY1040" s="519">
        <v>10319</v>
      </c>
      <c r="AZ1040" s="519">
        <v>0</v>
      </c>
      <c r="BA1040" s="519"/>
      <c r="BB1040" s="519"/>
      <c r="BC1040" s="519"/>
      <c r="BD1040" s="519"/>
      <c r="BE1040" s="519"/>
      <c r="BF1040" s="519"/>
      <c r="BG1040" s="519"/>
      <c r="BH1040" s="519"/>
      <c r="BI1040" s="519">
        <v>49491</v>
      </c>
      <c r="BJ1040" s="519">
        <v>3384</v>
      </c>
      <c r="BK1040" s="519">
        <v>28822</v>
      </c>
      <c r="BL1040" s="519">
        <v>81697</v>
      </c>
      <c r="BM1040" s="519">
        <v>23266</v>
      </c>
      <c r="BN1040" s="519">
        <v>17739</v>
      </c>
      <c r="BO1040" s="519">
        <v>16113</v>
      </c>
      <c r="BP1040" s="519">
        <v>12517</v>
      </c>
      <c r="BQ1040" s="519">
        <v>75554</v>
      </c>
      <c r="BR1040" s="519">
        <v>57365</v>
      </c>
      <c r="BS1040" s="519">
        <v>25784</v>
      </c>
      <c r="BT1040" s="519">
        <v>19849</v>
      </c>
      <c r="BU1040" s="519">
        <v>1306</v>
      </c>
      <c r="BV1040" s="519">
        <v>1050</v>
      </c>
      <c r="BW1040" s="519">
        <v>111</v>
      </c>
      <c r="BX1040" s="519">
        <v>52054</v>
      </c>
      <c r="BY1040" s="519">
        <v>469</v>
      </c>
      <c r="BZ1040" s="519">
        <v>810</v>
      </c>
      <c r="CA1040" s="519">
        <v>78</v>
      </c>
      <c r="CB1040" s="519">
        <v>38666</v>
      </c>
      <c r="CC1040" s="519">
        <v>496</v>
      </c>
      <c r="CD1040" s="519">
        <v>965</v>
      </c>
      <c r="CE1040" s="519">
        <v>8793</v>
      </c>
      <c r="CF1040" s="519">
        <v>3538789</v>
      </c>
      <c r="CG1040" s="519">
        <v>402</v>
      </c>
      <c r="CH1040" s="519">
        <v>684</v>
      </c>
      <c r="CI1040" s="519">
        <v>2933</v>
      </c>
      <c r="CJ1040" s="519">
        <v>7380416</v>
      </c>
      <c r="CK1040" s="519">
        <v>2516</v>
      </c>
      <c r="CL1040" s="519">
        <v>5463</v>
      </c>
      <c r="CM1040" s="519">
        <v>1165</v>
      </c>
      <c r="CN1040" s="519">
        <v>2513952</v>
      </c>
      <c r="CO1040" s="519">
        <v>2158</v>
      </c>
      <c r="CP1040" s="519">
        <v>4815</v>
      </c>
      <c r="CQ1040" s="519">
        <v>46916</v>
      </c>
      <c r="CR1040" s="519">
        <v>104949597</v>
      </c>
      <c r="CS1040" s="519">
        <v>2237</v>
      </c>
      <c r="CT1040" s="519">
        <v>4899</v>
      </c>
      <c r="CU1040" s="519">
        <v>686</v>
      </c>
      <c r="CV1040" s="519">
        <v>5530490</v>
      </c>
      <c r="CW1040" s="519">
        <v>8062</v>
      </c>
      <c r="CX1040" s="519">
        <v>18150</v>
      </c>
      <c r="CY1040" s="519">
        <v>210</v>
      </c>
      <c r="CZ1040" s="519">
        <v>1381403</v>
      </c>
      <c r="DA1040" s="519">
        <v>6578</v>
      </c>
      <c r="DB1040" s="519">
        <v>14578</v>
      </c>
      <c r="DC1040" s="519">
        <v>783</v>
      </c>
      <c r="DD1040" s="519">
        <v>8468623</v>
      </c>
      <c r="DE1040" s="519">
        <v>10816</v>
      </c>
      <c r="DF1040" s="519">
        <v>21568</v>
      </c>
      <c r="DG1040" s="519">
        <v>53</v>
      </c>
      <c r="DH1040" s="519">
        <v>515225</v>
      </c>
      <c r="DI1040" s="519">
        <v>9721</v>
      </c>
      <c r="DJ1040" s="519">
        <v>19356</v>
      </c>
      <c r="DK1040" s="519">
        <v>700</v>
      </c>
      <c r="DL1040" s="519">
        <v>217758</v>
      </c>
      <c r="DM1040" s="519">
        <v>311</v>
      </c>
      <c r="DN1040" s="519">
        <v>535</v>
      </c>
      <c r="DO1040" s="519">
        <v>4711</v>
      </c>
      <c r="DP1040" s="519">
        <v>391286</v>
      </c>
      <c r="DQ1040" s="519">
        <v>83</v>
      </c>
      <c r="DR1040" s="519">
        <v>165</v>
      </c>
      <c r="DS1040" s="519">
        <v>159</v>
      </c>
      <c r="DT1040" s="519">
        <v>508288</v>
      </c>
      <c r="DU1040" s="519">
        <v>3197</v>
      </c>
      <c r="DV1040" s="519">
        <v>6920</v>
      </c>
      <c r="DW1040" s="519">
        <v>134</v>
      </c>
      <c r="DX1040" s="519"/>
      <c r="DY1040" s="519"/>
      <c r="DZ1040" s="519"/>
      <c r="EA1040" s="519"/>
      <c r="EB1040" s="519"/>
      <c r="EC1040" s="519"/>
      <c r="ED1040" s="519"/>
      <c r="EE1040" s="519"/>
      <c r="EF1040" s="519"/>
      <c r="EG1040" s="519" t="s">
        <v>152</v>
      </c>
      <c r="EH1040" s="519" t="s">
        <v>152</v>
      </c>
      <c r="EI1040" s="519">
        <v>0</v>
      </c>
      <c r="EJ1040" s="512"/>
      <c r="EK1040" s="512"/>
      <c r="EL1040" s="512"/>
      <c r="EM1040" s="512"/>
      <c r="EN1040" s="512"/>
      <c r="EO1040" s="512"/>
      <c r="EP1040" s="512"/>
      <c r="EQ1040" s="512"/>
      <c r="ER1040" s="512"/>
      <c r="ES1040" s="512"/>
      <c r="ET1040" s="512"/>
      <c r="EU1040" s="512"/>
      <c r="EV1040" s="512"/>
      <c r="EW1040" s="512"/>
      <c r="EX1040" s="512"/>
      <c r="EY1040" s="512"/>
      <c r="EZ1040" s="514"/>
      <c r="FA1040" s="520">
        <f t="shared" si="2348"/>
        <v>2</v>
      </c>
      <c r="FB1040" s="493">
        <f t="shared" si="2369"/>
        <v>2022</v>
      </c>
      <c r="FC1040" s="498">
        <f t="shared" si="2370"/>
        <v>44593</v>
      </c>
      <c r="FD1040" s="499">
        <f t="shared" si="2371"/>
        <v>28</v>
      </c>
      <c r="FE1040" s="500"/>
      <c r="FF1040" s="515">
        <f t="shared" si="2368"/>
        <v>0.55857244486601854</v>
      </c>
      <c r="FG1040" s="500"/>
      <c r="FH1040" s="481">
        <f t="shared" si="2350"/>
        <v>2.5902916945001113</v>
      </c>
      <c r="FI1040" s="481">
        <f t="shared" si="2351"/>
        <v>1.9749498997995991</v>
      </c>
      <c r="FJ1040" s="481">
        <f t="shared" si="2352"/>
        <v>2.5629075870844602</v>
      </c>
      <c r="FK1040" s="481">
        <f t="shared" si="2353"/>
        <v>1.9909336726578655</v>
      </c>
      <c r="FL1040" s="481">
        <f t="shared" si="2354"/>
        <v>1.4810444191790488</v>
      </c>
      <c r="FM1040" s="481">
        <f t="shared" si="2355"/>
        <v>1.1244952366017171</v>
      </c>
      <c r="FN1040" s="481">
        <f t="shared" si="2356"/>
        <v>1.4812431780318263</v>
      </c>
      <c r="FO1040" s="481">
        <f t="shared" si="2357"/>
        <v>1.1402883897282703</v>
      </c>
      <c r="FP1040" s="481">
        <f t="shared" si="2358"/>
        <v>1.3463917525773197</v>
      </c>
      <c r="FQ1040" s="481">
        <f t="shared" si="2359"/>
        <v>1.0824742268041236</v>
      </c>
      <c r="FR1040" s="501"/>
      <c r="FS1040" s="482">
        <f t="shared" si="2367"/>
        <v>0</v>
      </c>
      <c r="FT1040" s="482">
        <f t="shared" si="2367"/>
        <v>6590948</v>
      </c>
      <c r="FU1040" s="482">
        <f t="shared" si="2367"/>
        <v>11534159</v>
      </c>
      <c r="FV1040" s="482">
        <f t="shared" si="2367"/>
        <v>23448565</v>
      </c>
      <c r="FW1040" s="482">
        <f t="shared" si="2367"/>
        <v>6179616</v>
      </c>
      <c r="FX1040" s="482">
        <f t="shared" si="2367"/>
        <v>7274059</v>
      </c>
      <c r="FY1040" s="482">
        <f t="shared" si="2367"/>
        <v>251294964</v>
      </c>
      <c r="FZ1040" s="482">
        <f t="shared" si="2367"/>
        <v>275622438</v>
      </c>
      <c r="GA1040" s="482">
        <f t="shared" si="2367"/>
        <v>26239470</v>
      </c>
      <c r="GB1040" s="482"/>
      <c r="GC1040" s="482"/>
      <c r="GD1040" s="482">
        <f t="shared" si="2372"/>
        <v>89910</v>
      </c>
      <c r="GE1040" s="482">
        <f t="shared" si="2372"/>
        <v>75270</v>
      </c>
      <c r="GF1040" s="482">
        <f t="shared" si="2372"/>
        <v>6014412</v>
      </c>
      <c r="GG1040" s="482">
        <f t="shared" si="2372"/>
        <v>16022979</v>
      </c>
      <c r="GH1040" s="482">
        <f t="shared" si="2372"/>
        <v>5609475</v>
      </c>
      <c r="GI1040" s="482">
        <f t="shared" si="2372"/>
        <v>229841484</v>
      </c>
      <c r="GJ1040" s="482">
        <f t="shared" si="2372"/>
        <v>12450900</v>
      </c>
      <c r="GK1040" s="482">
        <f t="shared" si="2372"/>
        <v>3061380</v>
      </c>
      <c r="GL1040" s="482">
        <f t="shared" si="2372"/>
        <v>16887744</v>
      </c>
      <c r="GM1040" s="482">
        <f t="shared" si="2372"/>
        <v>1025868</v>
      </c>
      <c r="GN1040" s="482">
        <f t="shared" si="2338"/>
        <v>1100280</v>
      </c>
      <c r="GO1040" s="482">
        <f t="shared" si="2365"/>
        <v>374500</v>
      </c>
      <c r="GP1040" s="482">
        <f t="shared" si="2365"/>
        <v>777315</v>
      </c>
      <c r="GQ1040" s="482">
        <f t="shared" si="2365"/>
        <v>0</v>
      </c>
      <c r="GR1040" s="482"/>
      <c r="GS1040" s="482"/>
      <c r="GT1040" s="482"/>
      <c r="GU1040" s="482"/>
      <c r="GV1040" s="502"/>
      <c r="GW1040" s="402"/>
      <c r="GX1040" s="402"/>
      <c r="GY1040" s="402"/>
      <c r="GZ1040" s="402"/>
      <c r="HA1040" s="402"/>
    </row>
    <row r="1041" spans="1:209" ht="9.75" customHeight="1" x14ac:dyDescent="0.2">
      <c r="A1041" s="417" t="str">
        <f t="shared" si="2343"/>
        <v>2021-22FEBRUARYRX6</v>
      </c>
      <c r="B1041" s="458" t="str">
        <f t="shared" si="2366"/>
        <v>2021-22</v>
      </c>
      <c r="C1041" s="402" t="s">
        <v>657</v>
      </c>
      <c r="D1041" s="402" t="s">
        <v>646</v>
      </c>
      <c r="E1041" s="402" t="s">
        <v>645</v>
      </c>
      <c r="F1041" s="478" t="s">
        <v>448</v>
      </c>
      <c r="G1041" s="478" t="s">
        <v>690</v>
      </c>
      <c r="H1041" s="510">
        <v>43616</v>
      </c>
      <c r="I1041" s="510">
        <v>32564</v>
      </c>
      <c r="J1041" s="510">
        <v>278727</v>
      </c>
      <c r="K1041" s="510">
        <v>9</v>
      </c>
      <c r="L1041" s="510">
        <v>0</v>
      </c>
      <c r="M1041" s="510">
        <v>22</v>
      </c>
      <c r="N1041" s="510">
        <v>36</v>
      </c>
      <c r="O1041" s="510">
        <v>93</v>
      </c>
      <c r="P1041" s="510">
        <v>118</v>
      </c>
      <c r="Q1041" s="510">
        <v>2303</v>
      </c>
      <c r="R1041" s="510">
        <v>10</v>
      </c>
      <c r="S1041" s="510">
        <v>33144</v>
      </c>
      <c r="T1041" s="510">
        <v>2623</v>
      </c>
      <c r="U1041" s="510">
        <v>1658</v>
      </c>
      <c r="V1041" s="510">
        <v>17923</v>
      </c>
      <c r="W1041" s="510">
        <v>6638</v>
      </c>
      <c r="X1041" s="510">
        <v>408</v>
      </c>
      <c r="Y1041" s="510">
        <v>1055346</v>
      </c>
      <c r="Z1041" s="510">
        <v>402</v>
      </c>
      <c r="AA1041" s="510">
        <v>718</v>
      </c>
      <c r="AB1041" s="510">
        <v>778454</v>
      </c>
      <c r="AC1041" s="510">
        <v>470</v>
      </c>
      <c r="AD1041" s="510">
        <v>843</v>
      </c>
      <c r="AE1041" s="510">
        <v>29431211</v>
      </c>
      <c r="AF1041" s="510">
        <v>1642</v>
      </c>
      <c r="AG1041" s="510">
        <v>3323</v>
      </c>
      <c r="AH1041" s="510">
        <v>28836413</v>
      </c>
      <c r="AI1041" s="510">
        <v>4344</v>
      </c>
      <c r="AJ1041" s="510">
        <v>10703</v>
      </c>
      <c r="AK1041" s="510">
        <v>1832937</v>
      </c>
      <c r="AL1041" s="510">
        <v>4492</v>
      </c>
      <c r="AM1041" s="510">
        <v>10718</v>
      </c>
      <c r="AN1041" s="510"/>
      <c r="AO1041" s="510"/>
      <c r="AP1041" s="510"/>
      <c r="AQ1041" s="510"/>
      <c r="AR1041" s="510"/>
      <c r="AS1041" s="510"/>
      <c r="AT1041" s="510">
        <v>3179</v>
      </c>
      <c r="AU1041" s="510">
        <v>57</v>
      </c>
      <c r="AV1041" s="510">
        <v>425</v>
      </c>
      <c r="AW1041" s="510">
        <v>2991</v>
      </c>
      <c r="AX1041" s="510">
        <v>162</v>
      </c>
      <c r="AY1041" s="510">
        <v>2535</v>
      </c>
      <c r="AZ1041" s="510">
        <v>0</v>
      </c>
      <c r="BA1041" s="510"/>
      <c r="BB1041" s="510"/>
      <c r="BC1041" s="510"/>
      <c r="BD1041" s="510"/>
      <c r="BE1041" s="510"/>
      <c r="BF1041" s="510"/>
      <c r="BG1041" s="510"/>
      <c r="BH1041" s="510"/>
      <c r="BI1041" s="510">
        <v>17964</v>
      </c>
      <c r="BJ1041" s="510">
        <v>3103</v>
      </c>
      <c r="BK1041" s="510">
        <v>8898</v>
      </c>
      <c r="BL1041" s="510">
        <v>29965</v>
      </c>
      <c r="BM1041" s="510">
        <v>5066</v>
      </c>
      <c r="BN1041" s="510">
        <v>3862</v>
      </c>
      <c r="BO1041" s="510">
        <v>3163</v>
      </c>
      <c r="BP1041" s="510">
        <v>2466</v>
      </c>
      <c r="BQ1041" s="510">
        <v>22912</v>
      </c>
      <c r="BR1041" s="510">
        <v>19369</v>
      </c>
      <c r="BS1041" s="510">
        <v>10201</v>
      </c>
      <c r="BT1041" s="510">
        <v>7118</v>
      </c>
      <c r="BU1041" s="510">
        <v>627</v>
      </c>
      <c r="BV1041" s="510">
        <v>434</v>
      </c>
      <c r="BW1041" s="510">
        <v>89</v>
      </c>
      <c r="BX1041" s="510">
        <v>45853</v>
      </c>
      <c r="BY1041" s="510">
        <v>515</v>
      </c>
      <c r="BZ1041" s="510">
        <v>815</v>
      </c>
      <c r="CA1041" s="510">
        <v>68</v>
      </c>
      <c r="CB1041" s="510">
        <v>24026</v>
      </c>
      <c r="CC1041" s="510">
        <v>353</v>
      </c>
      <c r="CD1041" s="510">
        <v>670</v>
      </c>
      <c r="CE1041" s="510">
        <v>2466</v>
      </c>
      <c r="CF1041" s="510">
        <v>985467</v>
      </c>
      <c r="CG1041" s="510">
        <v>400</v>
      </c>
      <c r="CH1041" s="510">
        <v>714</v>
      </c>
      <c r="CI1041" s="510">
        <v>2484</v>
      </c>
      <c r="CJ1041" s="510">
        <v>4110358</v>
      </c>
      <c r="CK1041" s="510">
        <v>1655</v>
      </c>
      <c r="CL1041" s="510">
        <v>3228</v>
      </c>
      <c r="CM1041" s="510">
        <v>590</v>
      </c>
      <c r="CN1041" s="510">
        <v>812357</v>
      </c>
      <c r="CO1041" s="510">
        <v>1377</v>
      </c>
      <c r="CP1041" s="510">
        <v>2695</v>
      </c>
      <c r="CQ1041" s="510">
        <v>14849</v>
      </c>
      <c r="CR1041" s="510">
        <v>24508496</v>
      </c>
      <c r="CS1041" s="510">
        <v>1651</v>
      </c>
      <c r="CT1041" s="510">
        <v>3362</v>
      </c>
      <c r="CU1041" s="510">
        <v>174</v>
      </c>
      <c r="CV1041" s="510">
        <v>715940</v>
      </c>
      <c r="CW1041" s="510">
        <v>4115</v>
      </c>
      <c r="CX1041" s="510">
        <v>7335</v>
      </c>
      <c r="CY1041" s="510">
        <v>44</v>
      </c>
      <c r="CZ1041" s="510">
        <v>144044</v>
      </c>
      <c r="DA1041" s="510">
        <v>3274</v>
      </c>
      <c r="DB1041" s="510">
        <v>6205</v>
      </c>
      <c r="DC1041" s="510">
        <v>1601</v>
      </c>
      <c r="DD1041" s="510">
        <v>12363831</v>
      </c>
      <c r="DE1041" s="510">
        <v>7723</v>
      </c>
      <c r="DF1041" s="510">
        <v>14131</v>
      </c>
      <c r="DG1041" s="510">
        <v>422</v>
      </c>
      <c r="DH1041" s="510">
        <v>3781452</v>
      </c>
      <c r="DI1041" s="510">
        <v>8961</v>
      </c>
      <c r="DJ1041" s="510">
        <v>18554</v>
      </c>
      <c r="DK1041" s="510">
        <v>69</v>
      </c>
      <c r="DL1041" s="510">
        <v>26949</v>
      </c>
      <c r="DM1041" s="510">
        <v>391</v>
      </c>
      <c r="DN1041" s="510">
        <v>744</v>
      </c>
      <c r="DO1041" s="510">
        <v>1466</v>
      </c>
      <c r="DP1041" s="510">
        <v>46346</v>
      </c>
      <c r="DQ1041" s="510">
        <v>32</v>
      </c>
      <c r="DR1041" s="510">
        <v>59</v>
      </c>
      <c r="DS1041" s="510">
        <v>0</v>
      </c>
      <c r="DT1041" s="510">
        <v>0</v>
      </c>
      <c r="DU1041" s="510" t="s">
        <v>152</v>
      </c>
      <c r="DV1041" s="510" t="s">
        <v>152</v>
      </c>
      <c r="DW1041" s="510">
        <v>0</v>
      </c>
      <c r="DX1041" s="510"/>
      <c r="DY1041" s="510"/>
      <c r="DZ1041" s="510"/>
      <c r="EA1041" s="510"/>
      <c r="EB1041" s="510"/>
      <c r="EC1041" s="510"/>
      <c r="ED1041" s="510"/>
      <c r="EE1041" s="510"/>
      <c r="EF1041" s="510"/>
      <c r="EG1041" s="510" t="s">
        <v>152</v>
      </c>
      <c r="EH1041" s="510" t="s">
        <v>152</v>
      </c>
      <c r="EI1041" s="510">
        <v>0</v>
      </c>
      <c r="EJ1041" s="479"/>
      <c r="EK1041" s="479"/>
      <c r="EL1041" s="479"/>
      <c r="EM1041" s="479"/>
      <c r="EN1041" s="479"/>
      <c r="EO1041" s="479"/>
      <c r="EP1041" s="479"/>
      <c r="EQ1041" s="479"/>
      <c r="ER1041" s="479"/>
      <c r="ES1041" s="479"/>
      <c r="ET1041" s="479"/>
      <c r="EU1041" s="479"/>
      <c r="EV1041" s="479"/>
      <c r="EW1041" s="479"/>
      <c r="EX1041" s="479"/>
      <c r="EY1041" s="479"/>
      <c r="EZ1041" s="476"/>
      <c r="FA1041" s="446">
        <f t="shared" si="2348"/>
        <v>2</v>
      </c>
      <c r="FB1041" s="417">
        <f t="shared" si="2369"/>
        <v>2022</v>
      </c>
      <c r="FC1041" s="448">
        <f t="shared" si="2370"/>
        <v>44593</v>
      </c>
      <c r="FD1041" s="449">
        <f t="shared" si="2371"/>
        <v>28</v>
      </c>
      <c r="FE1041" s="450"/>
      <c r="FF1041" s="451">
        <f t="shared" si="2368"/>
        <v>0.5852295409181637</v>
      </c>
      <c r="FG1041" s="450"/>
      <c r="FH1041" s="452">
        <f t="shared" si="2350"/>
        <v>1.9313762866946245</v>
      </c>
      <c r="FI1041" s="452">
        <f t="shared" si="2351"/>
        <v>1.4723598932520015</v>
      </c>
      <c r="FJ1041" s="452">
        <f t="shared" si="2352"/>
        <v>1.9077201447527141</v>
      </c>
      <c r="FK1041" s="452">
        <f t="shared" si="2353"/>
        <v>1.4873341375150784</v>
      </c>
      <c r="FL1041" s="452">
        <f t="shared" si="2354"/>
        <v>1.2783574178429951</v>
      </c>
      <c r="FM1041" s="452">
        <f t="shared" si="2355"/>
        <v>1.0806784578474586</v>
      </c>
      <c r="FN1041" s="452">
        <f t="shared" si="2356"/>
        <v>1.5367580596565231</v>
      </c>
      <c r="FO1041" s="452">
        <f t="shared" si="2357"/>
        <v>1.0723109370292256</v>
      </c>
      <c r="FP1041" s="452">
        <f t="shared" si="2358"/>
        <v>1.536764705882353</v>
      </c>
      <c r="FQ1041" s="452">
        <f t="shared" si="2359"/>
        <v>1.0637254901960784</v>
      </c>
      <c r="FR1041" s="453"/>
      <c r="FS1041" s="446">
        <f t="shared" si="2367"/>
        <v>0</v>
      </c>
      <c r="FT1041" s="446">
        <f t="shared" si="2367"/>
        <v>716408</v>
      </c>
      <c r="FU1041" s="446">
        <f t="shared" si="2367"/>
        <v>1172304</v>
      </c>
      <c r="FV1041" s="446">
        <f t="shared" si="2367"/>
        <v>3028452</v>
      </c>
      <c r="FW1041" s="446">
        <f t="shared" si="2367"/>
        <v>1883314</v>
      </c>
      <c r="FX1041" s="446">
        <f t="shared" si="2367"/>
        <v>1397694</v>
      </c>
      <c r="FY1041" s="446">
        <f t="shared" si="2367"/>
        <v>59558129</v>
      </c>
      <c r="FZ1041" s="446">
        <f t="shared" si="2367"/>
        <v>71046514</v>
      </c>
      <c r="GA1041" s="446">
        <f t="shared" si="2367"/>
        <v>4372944</v>
      </c>
      <c r="GB1041" s="446"/>
      <c r="GC1041" s="446"/>
      <c r="GD1041" s="446">
        <f t="shared" si="2372"/>
        <v>72535</v>
      </c>
      <c r="GE1041" s="446">
        <f t="shared" si="2372"/>
        <v>45560</v>
      </c>
      <c r="GF1041" s="446">
        <f t="shared" si="2372"/>
        <v>1760724</v>
      </c>
      <c r="GG1041" s="446">
        <f t="shared" si="2372"/>
        <v>8018352</v>
      </c>
      <c r="GH1041" s="446">
        <f t="shared" si="2372"/>
        <v>1590050</v>
      </c>
      <c r="GI1041" s="446">
        <f t="shared" si="2372"/>
        <v>49922338</v>
      </c>
      <c r="GJ1041" s="446">
        <f t="shared" si="2372"/>
        <v>1276290</v>
      </c>
      <c r="GK1041" s="446">
        <f t="shared" si="2372"/>
        <v>273020</v>
      </c>
      <c r="GL1041" s="446">
        <f t="shared" si="2372"/>
        <v>22623731</v>
      </c>
      <c r="GM1041" s="446">
        <f t="shared" si="2372"/>
        <v>7829788</v>
      </c>
      <c r="GN1041" s="446" t="str">
        <f t="shared" si="2338"/>
        <v>-</v>
      </c>
      <c r="GO1041" s="446">
        <f t="shared" si="2365"/>
        <v>51336</v>
      </c>
      <c r="GP1041" s="446">
        <f t="shared" si="2365"/>
        <v>86494</v>
      </c>
      <c r="GQ1041" s="446">
        <f t="shared" si="2365"/>
        <v>0</v>
      </c>
      <c r="GR1041" s="446"/>
      <c r="GS1041" s="446"/>
      <c r="GT1041" s="446"/>
      <c r="GU1041" s="446"/>
      <c r="GV1041" s="416"/>
      <c r="GW1041" s="402"/>
      <c r="GX1041" s="402"/>
      <c r="GY1041" s="402"/>
      <c r="GZ1041" s="402"/>
      <c r="HA1041" s="402"/>
    </row>
    <row r="1042" spans="1:209" ht="9.75" customHeight="1" x14ac:dyDescent="0.2">
      <c r="A1042" s="417" t="str">
        <f t="shared" si="2343"/>
        <v>2021-22FEBRUARYRX7</v>
      </c>
      <c r="B1042" s="458" t="str">
        <f t="shared" si="2366"/>
        <v>2021-22</v>
      </c>
      <c r="C1042" s="402" t="s">
        <v>657</v>
      </c>
      <c r="D1042" s="402" t="s">
        <v>649</v>
      </c>
      <c r="E1042" s="402" t="s">
        <v>462</v>
      </c>
      <c r="F1042" s="478" t="s">
        <v>449</v>
      </c>
      <c r="G1042" s="478" t="s">
        <v>691</v>
      </c>
      <c r="H1042" s="510">
        <v>124051</v>
      </c>
      <c r="I1042" s="510">
        <v>101101</v>
      </c>
      <c r="J1042" s="510">
        <v>331549</v>
      </c>
      <c r="K1042" s="510">
        <v>3</v>
      </c>
      <c r="L1042" s="510">
        <v>0</v>
      </c>
      <c r="M1042" s="510">
        <v>0</v>
      </c>
      <c r="N1042" s="510">
        <v>3</v>
      </c>
      <c r="O1042" s="510">
        <v>91</v>
      </c>
      <c r="P1042" s="510">
        <v>222</v>
      </c>
      <c r="Q1042" s="510">
        <v>306</v>
      </c>
      <c r="R1042" s="510">
        <v>3625</v>
      </c>
      <c r="S1042" s="510">
        <v>84645</v>
      </c>
      <c r="T1042" s="510">
        <v>11282</v>
      </c>
      <c r="U1042" s="510">
        <v>7756</v>
      </c>
      <c r="V1042" s="510">
        <v>42780</v>
      </c>
      <c r="W1042" s="510">
        <v>13359</v>
      </c>
      <c r="X1042" s="510">
        <v>309</v>
      </c>
      <c r="Y1042" s="510">
        <v>5674335</v>
      </c>
      <c r="Z1042" s="510">
        <v>503</v>
      </c>
      <c r="AA1042" s="510">
        <v>869</v>
      </c>
      <c r="AB1042" s="510">
        <v>4922031</v>
      </c>
      <c r="AC1042" s="510">
        <v>635</v>
      </c>
      <c r="AD1042" s="510">
        <v>1099</v>
      </c>
      <c r="AE1042" s="510">
        <v>91273678</v>
      </c>
      <c r="AF1042" s="510">
        <v>2134</v>
      </c>
      <c r="AG1042" s="510">
        <v>4730</v>
      </c>
      <c r="AH1042" s="510">
        <v>88376484</v>
      </c>
      <c r="AI1042" s="510">
        <v>6616</v>
      </c>
      <c r="AJ1042" s="510">
        <v>16008</v>
      </c>
      <c r="AK1042" s="510">
        <v>3935232</v>
      </c>
      <c r="AL1042" s="510">
        <v>12735</v>
      </c>
      <c r="AM1042" s="510">
        <v>35119</v>
      </c>
      <c r="AN1042" s="510"/>
      <c r="AO1042" s="510"/>
      <c r="AP1042" s="510"/>
      <c r="AQ1042" s="510"/>
      <c r="AR1042" s="510"/>
      <c r="AS1042" s="510"/>
      <c r="AT1042" s="510">
        <v>8510</v>
      </c>
      <c r="AU1042" s="510">
        <v>434</v>
      </c>
      <c r="AV1042" s="510">
        <v>4928</v>
      </c>
      <c r="AW1042" s="510">
        <v>308</v>
      </c>
      <c r="AX1042" s="510">
        <v>566</v>
      </c>
      <c r="AY1042" s="510">
        <v>2582</v>
      </c>
      <c r="AZ1042" s="510">
        <v>62</v>
      </c>
      <c r="BA1042" s="510"/>
      <c r="BB1042" s="510"/>
      <c r="BC1042" s="510"/>
      <c r="BD1042" s="510"/>
      <c r="BE1042" s="510"/>
      <c r="BF1042" s="510"/>
      <c r="BG1042" s="510"/>
      <c r="BH1042" s="510"/>
      <c r="BI1042" s="510">
        <v>45316</v>
      </c>
      <c r="BJ1042" s="510">
        <v>6025</v>
      </c>
      <c r="BK1042" s="510">
        <v>24794</v>
      </c>
      <c r="BL1042" s="510">
        <v>76135</v>
      </c>
      <c r="BM1042" s="510">
        <v>22247</v>
      </c>
      <c r="BN1042" s="510">
        <v>17650</v>
      </c>
      <c r="BO1042" s="510">
        <v>15156</v>
      </c>
      <c r="BP1042" s="510">
        <v>12212</v>
      </c>
      <c r="BQ1042" s="510">
        <v>57913</v>
      </c>
      <c r="BR1042" s="510">
        <v>44722</v>
      </c>
      <c r="BS1042" s="510">
        <v>18247</v>
      </c>
      <c r="BT1042" s="510">
        <v>13542</v>
      </c>
      <c r="BU1042" s="510">
        <v>379</v>
      </c>
      <c r="BV1042" s="510">
        <v>289</v>
      </c>
      <c r="BW1042" s="510">
        <v>79</v>
      </c>
      <c r="BX1042" s="510">
        <v>49698</v>
      </c>
      <c r="BY1042" s="510">
        <v>629</v>
      </c>
      <c r="BZ1042" s="510">
        <v>975</v>
      </c>
      <c r="CA1042" s="510">
        <v>18</v>
      </c>
      <c r="CB1042" s="510">
        <v>9538</v>
      </c>
      <c r="CC1042" s="510">
        <v>530</v>
      </c>
      <c r="CD1042" s="510">
        <v>792</v>
      </c>
      <c r="CE1042" s="510">
        <v>11185</v>
      </c>
      <c r="CF1042" s="510">
        <v>5615099</v>
      </c>
      <c r="CG1042" s="510">
        <v>502</v>
      </c>
      <c r="CH1042" s="510">
        <v>862</v>
      </c>
      <c r="CI1042" s="510">
        <v>3397</v>
      </c>
      <c r="CJ1042" s="510">
        <v>8113784</v>
      </c>
      <c r="CK1042" s="510">
        <v>2389</v>
      </c>
      <c r="CL1042" s="510">
        <v>5128</v>
      </c>
      <c r="CM1042" s="510">
        <v>1791</v>
      </c>
      <c r="CN1042" s="510">
        <v>4003387</v>
      </c>
      <c r="CO1042" s="510">
        <v>2235</v>
      </c>
      <c r="CP1042" s="510">
        <v>5087</v>
      </c>
      <c r="CQ1042" s="510">
        <v>37592</v>
      </c>
      <c r="CR1042" s="510">
        <v>79156507</v>
      </c>
      <c r="CS1042" s="510">
        <v>2106</v>
      </c>
      <c r="CT1042" s="510">
        <v>4683</v>
      </c>
      <c r="CU1042" s="510">
        <v>1787</v>
      </c>
      <c r="CV1042" s="510">
        <v>10764183</v>
      </c>
      <c r="CW1042" s="510">
        <v>6024</v>
      </c>
      <c r="CX1042" s="510">
        <v>13007</v>
      </c>
      <c r="CY1042" s="510">
        <v>1233</v>
      </c>
      <c r="CZ1042" s="510">
        <v>9270510</v>
      </c>
      <c r="DA1042" s="510">
        <v>7519</v>
      </c>
      <c r="DB1042" s="510">
        <v>16509</v>
      </c>
      <c r="DC1042" s="510">
        <v>1251</v>
      </c>
      <c r="DD1042" s="510">
        <v>13195497</v>
      </c>
      <c r="DE1042" s="510">
        <v>10548</v>
      </c>
      <c r="DF1042" s="510">
        <v>25516</v>
      </c>
      <c r="DG1042" s="510">
        <v>509</v>
      </c>
      <c r="DH1042" s="510">
        <v>6697500</v>
      </c>
      <c r="DI1042" s="510">
        <v>13158</v>
      </c>
      <c r="DJ1042" s="510">
        <v>35187</v>
      </c>
      <c r="DK1042" s="510">
        <v>276</v>
      </c>
      <c r="DL1042" s="510">
        <v>102561</v>
      </c>
      <c r="DM1042" s="510">
        <v>372</v>
      </c>
      <c r="DN1042" s="510">
        <v>689</v>
      </c>
      <c r="DO1042" s="510">
        <v>6019</v>
      </c>
      <c r="DP1042" s="510">
        <v>220641</v>
      </c>
      <c r="DQ1042" s="510">
        <v>37</v>
      </c>
      <c r="DR1042" s="510">
        <v>66</v>
      </c>
      <c r="DS1042" s="510">
        <v>62</v>
      </c>
      <c r="DT1042" s="510">
        <v>127210</v>
      </c>
      <c r="DU1042" s="510">
        <v>2052</v>
      </c>
      <c r="DV1042" s="510">
        <v>3062</v>
      </c>
      <c r="DW1042" s="510">
        <v>41</v>
      </c>
      <c r="DX1042" s="510"/>
      <c r="DY1042" s="510"/>
      <c r="DZ1042" s="510"/>
      <c r="EA1042" s="510"/>
      <c r="EB1042" s="510"/>
      <c r="EC1042" s="510"/>
      <c r="ED1042" s="510"/>
      <c r="EE1042" s="510"/>
      <c r="EF1042" s="510"/>
      <c r="EG1042" s="510" t="s">
        <v>152</v>
      </c>
      <c r="EH1042" s="510" t="s">
        <v>152</v>
      </c>
      <c r="EI1042" s="510">
        <v>0</v>
      </c>
      <c r="EJ1042" s="479"/>
      <c r="EK1042" s="479"/>
      <c r="EL1042" s="479"/>
      <c r="EM1042" s="479"/>
      <c r="EN1042" s="479"/>
      <c r="EO1042" s="479"/>
      <c r="EP1042" s="479"/>
      <c r="EQ1042" s="479"/>
      <c r="ER1042" s="479"/>
      <c r="ES1042" s="479"/>
      <c r="ET1042" s="479"/>
      <c r="EU1042" s="479"/>
      <c r="EV1042" s="479"/>
      <c r="EW1042" s="479"/>
      <c r="EX1042" s="479"/>
      <c r="EY1042" s="479"/>
      <c r="EZ1042" s="476"/>
      <c r="FA1042" s="446">
        <f t="shared" si="2348"/>
        <v>2</v>
      </c>
      <c r="FB1042" s="417">
        <f t="shared" si="2369"/>
        <v>2022</v>
      </c>
      <c r="FC1042" s="448">
        <f t="shared" si="2370"/>
        <v>44593</v>
      </c>
      <c r="FD1042" s="449">
        <f t="shared" si="2371"/>
        <v>28</v>
      </c>
      <c r="FE1042" s="450"/>
      <c r="FF1042" s="451">
        <f t="shared" si="2368"/>
        <v>0.54421338155515375</v>
      </c>
      <c r="FG1042" s="450"/>
      <c r="FH1042" s="452">
        <f t="shared" si="2350"/>
        <v>1.97190214500975</v>
      </c>
      <c r="FI1042" s="452">
        <f t="shared" si="2351"/>
        <v>1.5644389292678602</v>
      </c>
      <c r="FJ1042" s="452">
        <f t="shared" si="2352"/>
        <v>1.9541000515729758</v>
      </c>
      <c r="FK1042" s="452">
        <f t="shared" si="2353"/>
        <v>1.5745229499742135</v>
      </c>
      <c r="FL1042" s="452">
        <f t="shared" si="2354"/>
        <v>1.3537400654511453</v>
      </c>
      <c r="FM1042" s="452">
        <f t="shared" si="2355"/>
        <v>1.0453950444132771</v>
      </c>
      <c r="FN1042" s="452">
        <f t="shared" si="2356"/>
        <v>1.3658956508720712</v>
      </c>
      <c r="FO1042" s="452">
        <f t="shared" si="2357"/>
        <v>1.0136986301369864</v>
      </c>
      <c r="FP1042" s="452">
        <f t="shared" si="2358"/>
        <v>1.2265372168284789</v>
      </c>
      <c r="FQ1042" s="452">
        <f t="shared" si="2359"/>
        <v>0.93527508090614886</v>
      </c>
      <c r="FR1042" s="453"/>
      <c r="FS1042" s="446">
        <f t="shared" si="2367"/>
        <v>0</v>
      </c>
      <c r="FT1042" s="446">
        <f t="shared" si="2367"/>
        <v>0</v>
      </c>
      <c r="FU1042" s="446">
        <f t="shared" si="2367"/>
        <v>303303</v>
      </c>
      <c r="FV1042" s="446">
        <f t="shared" si="2367"/>
        <v>9200191</v>
      </c>
      <c r="FW1042" s="446">
        <f t="shared" si="2367"/>
        <v>9804058</v>
      </c>
      <c r="FX1042" s="446">
        <f t="shared" si="2367"/>
        <v>8523844</v>
      </c>
      <c r="FY1042" s="446">
        <f t="shared" si="2367"/>
        <v>202349400</v>
      </c>
      <c r="FZ1042" s="446">
        <f t="shared" si="2367"/>
        <v>213850872</v>
      </c>
      <c r="GA1042" s="446">
        <f t="shared" si="2367"/>
        <v>10851771</v>
      </c>
      <c r="GB1042" s="446"/>
      <c r="GC1042" s="446"/>
      <c r="GD1042" s="446">
        <f t="shared" si="2372"/>
        <v>77025</v>
      </c>
      <c r="GE1042" s="446">
        <f t="shared" si="2372"/>
        <v>14256</v>
      </c>
      <c r="GF1042" s="446">
        <f t="shared" si="2372"/>
        <v>9641470</v>
      </c>
      <c r="GG1042" s="446">
        <f t="shared" si="2372"/>
        <v>17419816</v>
      </c>
      <c r="GH1042" s="446">
        <f t="shared" si="2372"/>
        <v>9110817</v>
      </c>
      <c r="GI1042" s="446">
        <f t="shared" si="2372"/>
        <v>176043336</v>
      </c>
      <c r="GJ1042" s="446">
        <f t="shared" si="2372"/>
        <v>23243509</v>
      </c>
      <c r="GK1042" s="446">
        <f t="shared" si="2372"/>
        <v>20355597</v>
      </c>
      <c r="GL1042" s="446">
        <f t="shared" si="2372"/>
        <v>31920516</v>
      </c>
      <c r="GM1042" s="446">
        <f t="shared" si="2372"/>
        <v>17910183</v>
      </c>
      <c r="GN1042" s="446">
        <f t="shared" si="2338"/>
        <v>189844</v>
      </c>
      <c r="GO1042" s="446">
        <f t="shared" si="2365"/>
        <v>190164</v>
      </c>
      <c r="GP1042" s="446">
        <f t="shared" si="2365"/>
        <v>397254</v>
      </c>
      <c r="GQ1042" s="446">
        <f t="shared" si="2365"/>
        <v>0</v>
      </c>
      <c r="GR1042" s="446"/>
      <c r="GS1042" s="446"/>
      <c r="GT1042" s="446"/>
      <c r="GU1042" s="446"/>
      <c r="GV1042" s="416"/>
      <c r="GW1042" s="402"/>
      <c r="GX1042" s="402"/>
      <c r="GY1042" s="402"/>
      <c r="GZ1042" s="402"/>
      <c r="HA1042" s="402"/>
    </row>
    <row r="1043" spans="1:209" ht="9.75" customHeight="1" x14ac:dyDescent="0.2">
      <c r="A1043" s="493" t="str">
        <f t="shared" si="2343"/>
        <v>2021-22FEBRUARYRYE</v>
      </c>
      <c r="B1043" s="494" t="str">
        <f t="shared" si="2366"/>
        <v>2021-22</v>
      </c>
      <c r="C1043" s="480" t="s">
        <v>657</v>
      </c>
      <c r="D1043" s="480" t="s">
        <v>663</v>
      </c>
      <c r="E1043" s="480" t="s">
        <v>662</v>
      </c>
      <c r="F1043" s="495" t="s">
        <v>456</v>
      </c>
      <c r="G1043" s="495" t="s">
        <v>692</v>
      </c>
      <c r="H1043" s="521">
        <v>81781</v>
      </c>
      <c r="I1043" s="521">
        <v>44717</v>
      </c>
      <c r="J1043" s="521">
        <v>2043302</v>
      </c>
      <c r="K1043" s="521">
        <v>46</v>
      </c>
      <c r="L1043" s="521">
        <v>3</v>
      </c>
      <c r="M1043" s="521">
        <v>167</v>
      </c>
      <c r="N1043" s="521">
        <v>240</v>
      </c>
      <c r="O1043" s="521">
        <v>388</v>
      </c>
      <c r="P1043" s="521">
        <v>303</v>
      </c>
      <c r="Q1043" s="521">
        <v>23</v>
      </c>
      <c r="R1043" s="521">
        <v>33</v>
      </c>
      <c r="S1043" s="521">
        <v>46824</v>
      </c>
      <c r="T1043" s="521">
        <v>3395</v>
      </c>
      <c r="U1043" s="521">
        <v>2090</v>
      </c>
      <c r="V1043" s="521">
        <v>23077</v>
      </c>
      <c r="W1043" s="521">
        <v>12214</v>
      </c>
      <c r="X1043" s="521">
        <v>715</v>
      </c>
      <c r="Y1043" s="521">
        <v>1802707</v>
      </c>
      <c r="Z1043" s="521">
        <v>531</v>
      </c>
      <c r="AA1043" s="521">
        <v>963</v>
      </c>
      <c r="AB1043" s="521">
        <v>1386353</v>
      </c>
      <c r="AC1043" s="521">
        <v>663</v>
      </c>
      <c r="AD1043" s="521">
        <v>1216</v>
      </c>
      <c r="AE1043" s="521">
        <v>42498207</v>
      </c>
      <c r="AF1043" s="521">
        <v>1842</v>
      </c>
      <c r="AG1043" s="521">
        <v>3769</v>
      </c>
      <c r="AH1043" s="521">
        <v>98112547</v>
      </c>
      <c r="AI1043" s="521">
        <v>8033</v>
      </c>
      <c r="AJ1043" s="521">
        <v>17447</v>
      </c>
      <c r="AK1043" s="521">
        <v>7340672</v>
      </c>
      <c r="AL1043" s="521">
        <v>10267</v>
      </c>
      <c r="AM1043" s="521">
        <v>21828</v>
      </c>
      <c r="AN1043" s="521"/>
      <c r="AO1043" s="521"/>
      <c r="AP1043" s="521"/>
      <c r="AQ1043" s="521"/>
      <c r="AR1043" s="521"/>
      <c r="AS1043" s="521"/>
      <c r="AT1043" s="521">
        <v>5331</v>
      </c>
      <c r="AU1043" s="521">
        <v>157</v>
      </c>
      <c r="AV1043" s="521">
        <v>474</v>
      </c>
      <c r="AW1043" s="521">
        <v>363</v>
      </c>
      <c r="AX1043" s="521">
        <v>772</v>
      </c>
      <c r="AY1043" s="521">
        <v>3928</v>
      </c>
      <c r="AZ1043" s="521">
        <v>300</v>
      </c>
      <c r="BA1043" s="521"/>
      <c r="BB1043" s="521"/>
      <c r="BC1043" s="521"/>
      <c r="BD1043" s="521"/>
      <c r="BE1043" s="521"/>
      <c r="BF1043" s="521"/>
      <c r="BG1043" s="521"/>
      <c r="BH1043" s="521"/>
      <c r="BI1043" s="521">
        <v>23723</v>
      </c>
      <c r="BJ1043" s="521">
        <v>1969</v>
      </c>
      <c r="BK1043" s="521">
        <v>15801</v>
      </c>
      <c r="BL1043" s="521">
        <v>41493</v>
      </c>
      <c r="BM1043" s="521">
        <v>6556</v>
      </c>
      <c r="BN1043" s="521">
        <v>4988</v>
      </c>
      <c r="BO1043" s="521">
        <v>3999</v>
      </c>
      <c r="BP1043" s="521">
        <v>3087</v>
      </c>
      <c r="BQ1043" s="521">
        <v>30198</v>
      </c>
      <c r="BR1043" s="521">
        <v>24338</v>
      </c>
      <c r="BS1043" s="521">
        <v>18361</v>
      </c>
      <c r="BT1043" s="521">
        <v>13408</v>
      </c>
      <c r="BU1043" s="521">
        <v>1155</v>
      </c>
      <c r="BV1043" s="521">
        <v>826</v>
      </c>
      <c r="BW1043" s="521">
        <v>33</v>
      </c>
      <c r="BX1043" s="521">
        <v>24306</v>
      </c>
      <c r="BY1043" s="521">
        <v>737</v>
      </c>
      <c r="BZ1043" s="521">
        <v>1111</v>
      </c>
      <c r="CA1043" s="521">
        <v>31</v>
      </c>
      <c r="CB1043" s="521">
        <v>16687</v>
      </c>
      <c r="CC1043" s="521">
        <v>538</v>
      </c>
      <c r="CD1043" s="521">
        <v>1307</v>
      </c>
      <c r="CE1043" s="521">
        <v>3331</v>
      </c>
      <c r="CF1043" s="521">
        <v>1761714</v>
      </c>
      <c r="CG1043" s="521">
        <v>529</v>
      </c>
      <c r="CH1043" s="521">
        <v>958</v>
      </c>
      <c r="CI1043" s="521">
        <v>1825</v>
      </c>
      <c r="CJ1043" s="521">
        <v>3030180</v>
      </c>
      <c r="CK1043" s="521">
        <v>1660</v>
      </c>
      <c r="CL1043" s="521">
        <v>3192</v>
      </c>
      <c r="CM1043" s="521">
        <v>451</v>
      </c>
      <c r="CN1043" s="521">
        <v>697994</v>
      </c>
      <c r="CO1043" s="521">
        <v>1548</v>
      </c>
      <c r="CP1043" s="521">
        <v>3137</v>
      </c>
      <c r="CQ1043" s="521">
        <v>20801</v>
      </c>
      <c r="CR1043" s="521">
        <v>38770033</v>
      </c>
      <c r="CS1043" s="521">
        <v>1864</v>
      </c>
      <c r="CT1043" s="521">
        <v>3834</v>
      </c>
      <c r="CU1043" s="521">
        <v>1780</v>
      </c>
      <c r="CV1043" s="521">
        <v>9807809</v>
      </c>
      <c r="CW1043" s="521">
        <v>5510</v>
      </c>
      <c r="CX1043" s="521">
        <v>10092</v>
      </c>
      <c r="CY1043" s="521">
        <v>538</v>
      </c>
      <c r="CZ1043" s="521">
        <v>2603512</v>
      </c>
      <c r="DA1043" s="521">
        <v>4839</v>
      </c>
      <c r="DB1043" s="521">
        <v>9366</v>
      </c>
      <c r="DC1043" s="521">
        <v>192</v>
      </c>
      <c r="DD1043" s="521">
        <v>2502575</v>
      </c>
      <c r="DE1043" s="521">
        <v>13034</v>
      </c>
      <c r="DF1043" s="521">
        <v>22109</v>
      </c>
      <c r="DG1043" s="521">
        <v>68</v>
      </c>
      <c r="DH1043" s="521">
        <v>431820</v>
      </c>
      <c r="DI1043" s="521">
        <v>6350</v>
      </c>
      <c r="DJ1043" s="521">
        <v>15573</v>
      </c>
      <c r="DK1043" s="521">
        <v>209</v>
      </c>
      <c r="DL1043" s="521">
        <v>74706</v>
      </c>
      <c r="DM1043" s="521">
        <v>357</v>
      </c>
      <c r="DN1043" s="521">
        <v>632</v>
      </c>
      <c r="DO1043" s="521">
        <v>2504</v>
      </c>
      <c r="DP1043" s="521">
        <v>200901</v>
      </c>
      <c r="DQ1043" s="521">
        <v>80</v>
      </c>
      <c r="DR1043" s="521">
        <v>208</v>
      </c>
      <c r="DS1043" s="521">
        <v>36</v>
      </c>
      <c r="DT1043" s="521">
        <v>101253</v>
      </c>
      <c r="DU1043" s="521">
        <v>2813</v>
      </c>
      <c r="DV1043" s="521">
        <v>5412</v>
      </c>
      <c r="DW1043" s="521">
        <v>32</v>
      </c>
      <c r="DX1043" s="521"/>
      <c r="DY1043" s="521"/>
      <c r="DZ1043" s="521"/>
      <c r="EA1043" s="521"/>
      <c r="EB1043" s="521"/>
      <c r="EC1043" s="521"/>
      <c r="ED1043" s="521"/>
      <c r="EE1043" s="521"/>
      <c r="EF1043" s="521"/>
      <c r="EG1043" s="521" t="s">
        <v>152</v>
      </c>
      <c r="EH1043" s="521" t="s">
        <v>152</v>
      </c>
      <c r="EI1043" s="521">
        <v>23</v>
      </c>
      <c r="EJ1043" s="496"/>
      <c r="EK1043" s="496"/>
      <c r="EL1043" s="496"/>
      <c r="EM1043" s="496"/>
      <c r="EN1043" s="496"/>
      <c r="EO1043" s="496"/>
      <c r="EP1043" s="496"/>
      <c r="EQ1043" s="496"/>
      <c r="ER1043" s="496"/>
      <c r="ES1043" s="496"/>
      <c r="ET1043" s="496"/>
      <c r="EU1043" s="496"/>
      <c r="EV1043" s="496"/>
      <c r="EW1043" s="496"/>
      <c r="EX1043" s="496"/>
      <c r="EY1043" s="496"/>
      <c r="EZ1043" s="497"/>
      <c r="FA1043" s="482">
        <f t="shared" si="2348"/>
        <v>2</v>
      </c>
      <c r="FB1043" s="493">
        <f t="shared" si="2369"/>
        <v>2022</v>
      </c>
      <c r="FC1043" s="498">
        <f t="shared" si="2370"/>
        <v>44593</v>
      </c>
      <c r="FD1043" s="499">
        <f t="shared" si="2371"/>
        <v>28</v>
      </c>
      <c r="FE1043" s="500"/>
      <c r="FF1043" s="515">
        <f t="shared" si="2368"/>
        <v>0.80983182406209575</v>
      </c>
      <c r="FG1043" s="500"/>
      <c r="FH1043" s="481">
        <f t="shared" si="2350"/>
        <v>1.9310751104565538</v>
      </c>
      <c r="FI1043" s="481">
        <f t="shared" si="2351"/>
        <v>1.4692194403534611</v>
      </c>
      <c r="FJ1043" s="481">
        <f t="shared" si="2352"/>
        <v>1.9133971291866028</v>
      </c>
      <c r="FK1043" s="481">
        <f t="shared" si="2353"/>
        <v>1.4770334928229665</v>
      </c>
      <c r="FL1043" s="481">
        <f t="shared" si="2354"/>
        <v>1.3085756380812064</v>
      </c>
      <c r="FM1043" s="481">
        <f t="shared" si="2355"/>
        <v>1.054643151189496</v>
      </c>
      <c r="FN1043" s="481">
        <f t="shared" si="2356"/>
        <v>1.5032749304077289</v>
      </c>
      <c r="FO1043" s="481">
        <f t="shared" si="2357"/>
        <v>1.0977566726707058</v>
      </c>
      <c r="FP1043" s="481">
        <f t="shared" si="2358"/>
        <v>1.6153846153846154</v>
      </c>
      <c r="FQ1043" s="481">
        <f t="shared" si="2359"/>
        <v>1.1552447552447553</v>
      </c>
      <c r="FR1043" s="501"/>
      <c r="FS1043" s="482">
        <f t="shared" ref="FS1043:GA1052" si="2373">IFERROR(HLOOKUP(FS$1,$H$5:$HA$10112,MATCH($A1043,$A$5:$A$10112,0),0)*HLOOKUP(FS$2,$H$5:$HA$10112,MATCH($A1043,$A$5:$A$10112,0),0),"-")</f>
        <v>134151</v>
      </c>
      <c r="FT1043" s="482">
        <f t="shared" si="2373"/>
        <v>7467739</v>
      </c>
      <c r="FU1043" s="482">
        <f t="shared" si="2373"/>
        <v>10732080</v>
      </c>
      <c r="FV1043" s="482">
        <f t="shared" si="2373"/>
        <v>17350196</v>
      </c>
      <c r="FW1043" s="482">
        <f t="shared" si="2373"/>
        <v>3269385</v>
      </c>
      <c r="FX1043" s="482">
        <f t="shared" si="2373"/>
        <v>2541440</v>
      </c>
      <c r="FY1043" s="482">
        <f t="shared" si="2373"/>
        <v>86977213</v>
      </c>
      <c r="FZ1043" s="482">
        <f t="shared" si="2373"/>
        <v>213097658</v>
      </c>
      <c r="GA1043" s="482">
        <f t="shared" si="2373"/>
        <v>15607020</v>
      </c>
      <c r="GB1043" s="482"/>
      <c r="GC1043" s="482"/>
      <c r="GD1043" s="482">
        <f t="shared" si="2372"/>
        <v>36663</v>
      </c>
      <c r="GE1043" s="482">
        <f t="shared" si="2372"/>
        <v>40517</v>
      </c>
      <c r="GF1043" s="482">
        <f t="shared" si="2372"/>
        <v>3191098</v>
      </c>
      <c r="GG1043" s="482">
        <f t="shared" si="2372"/>
        <v>5825400</v>
      </c>
      <c r="GH1043" s="482">
        <f t="shared" si="2372"/>
        <v>1414787</v>
      </c>
      <c r="GI1043" s="482">
        <f t="shared" si="2372"/>
        <v>79751034</v>
      </c>
      <c r="GJ1043" s="482">
        <f t="shared" si="2372"/>
        <v>17963760</v>
      </c>
      <c r="GK1043" s="482">
        <f t="shared" si="2372"/>
        <v>5038908</v>
      </c>
      <c r="GL1043" s="482">
        <f t="shared" si="2372"/>
        <v>4244928</v>
      </c>
      <c r="GM1043" s="482">
        <f t="shared" si="2372"/>
        <v>1058964</v>
      </c>
      <c r="GN1043" s="482">
        <f t="shared" si="2338"/>
        <v>194832</v>
      </c>
      <c r="GO1043" s="482">
        <f t="shared" si="2365"/>
        <v>132088</v>
      </c>
      <c r="GP1043" s="482">
        <f t="shared" si="2365"/>
        <v>520832</v>
      </c>
      <c r="GQ1043" s="482">
        <f t="shared" si="2365"/>
        <v>0</v>
      </c>
      <c r="GR1043" s="482"/>
      <c r="GS1043" s="482"/>
      <c r="GT1043" s="482"/>
      <c r="GU1043" s="482"/>
      <c r="GV1043" s="502"/>
      <c r="GW1043" s="402"/>
      <c r="GX1043" s="402"/>
      <c r="GY1043" s="402"/>
      <c r="GZ1043" s="402"/>
      <c r="HA1043" s="402"/>
    </row>
    <row r="1044" spans="1:209" ht="9.75" customHeight="1" x14ac:dyDescent="0.2">
      <c r="A1044" s="417" t="str">
        <f t="shared" si="2343"/>
        <v>2021-22FEBRUARYRYD</v>
      </c>
      <c r="B1044" s="458" t="str">
        <f t="shared" si="2366"/>
        <v>2021-22</v>
      </c>
      <c r="C1044" s="402" t="s">
        <v>657</v>
      </c>
      <c r="D1044" s="402" t="s">
        <v>663</v>
      </c>
      <c r="E1044" s="402" t="s">
        <v>662</v>
      </c>
      <c r="F1044" s="478" t="s">
        <v>455</v>
      </c>
      <c r="G1044" s="478" t="s">
        <v>693</v>
      </c>
      <c r="H1044" s="510">
        <v>86497</v>
      </c>
      <c r="I1044" s="510">
        <v>70221</v>
      </c>
      <c r="J1044" s="510">
        <v>1144438</v>
      </c>
      <c r="K1044" s="510">
        <v>16</v>
      </c>
      <c r="L1044" s="510">
        <v>1</v>
      </c>
      <c r="M1044" s="510">
        <v>61</v>
      </c>
      <c r="N1044" s="510">
        <v>101</v>
      </c>
      <c r="O1044" s="510">
        <v>183</v>
      </c>
      <c r="P1044" s="510">
        <v>232</v>
      </c>
      <c r="Q1044" s="510">
        <v>25</v>
      </c>
      <c r="R1044" s="510">
        <v>46</v>
      </c>
      <c r="S1044" s="510">
        <v>56084</v>
      </c>
      <c r="T1044" s="510">
        <v>4087</v>
      </c>
      <c r="U1044" s="510">
        <v>2594</v>
      </c>
      <c r="V1044" s="510">
        <v>29982</v>
      </c>
      <c r="W1044" s="510">
        <v>14207</v>
      </c>
      <c r="X1044" s="510">
        <v>275</v>
      </c>
      <c r="Y1044" s="510">
        <v>2138794</v>
      </c>
      <c r="Z1044" s="510">
        <v>523</v>
      </c>
      <c r="AA1044" s="510">
        <v>947</v>
      </c>
      <c r="AB1044" s="510">
        <v>1666531</v>
      </c>
      <c r="AC1044" s="510">
        <v>642</v>
      </c>
      <c r="AD1044" s="510">
        <v>1207</v>
      </c>
      <c r="AE1044" s="510">
        <v>58056567</v>
      </c>
      <c r="AF1044" s="510">
        <v>1936</v>
      </c>
      <c r="AG1044" s="510">
        <v>3983</v>
      </c>
      <c r="AH1044" s="510">
        <v>126252671</v>
      </c>
      <c r="AI1044" s="510">
        <v>8887</v>
      </c>
      <c r="AJ1044" s="510">
        <v>20090</v>
      </c>
      <c r="AK1044" s="510">
        <v>3354436</v>
      </c>
      <c r="AL1044" s="510">
        <v>12198</v>
      </c>
      <c r="AM1044" s="510">
        <v>28195</v>
      </c>
      <c r="AN1044" s="510"/>
      <c r="AO1044" s="510"/>
      <c r="AP1044" s="510"/>
      <c r="AQ1044" s="510"/>
      <c r="AR1044" s="510"/>
      <c r="AS1044" s="510"/>
      <c r="AT1044" s="510">
        <v>5334</v>
      </c>
      <c r="AU1044" s="510">
        <v>182</v>
      </c>
      <c r="AV1044" s="510">
        <v>1102</v>
      </c>
      <c r="AW1044" s="510">
        <v>1495</v>
      </c>
      <c r="AX1044" s="510">
        <v>415</v>
      </c>
      <c r="AY1044" s="510">
        <v>3635</v>
      </c>
      <c r="AZ1044" s="510">
        <v>1214</v>
      </c>
      <c r="BA1044" s="510"/>
      <c r="BB1044" s="510"/>
      <c r="BC1044" s="510"/>
      <c r="BD1044" s="510"/>
      <c r="BE1044" s="510"/>
      <c r="BF1044" s="510"/>
      <c r="BG1044" s="510"/>
      <c r="BH1044" s="510"/>
      <c r="BI1044" s="510">
        <v>31788</v>
      </c>
      <c r="BJ1044" s="510">
        <v>1527</v>
      </c>
      <c r="BK1044" s="510">
        <v>17435</v>
      </c>
      <c r="BL1044" s="510">
        <v>50750</v>
      </c>
      <c r="BM1044" s="510">
        <v>8540</v>
      </c>
      <c r="BN1044" s="510">
        <v>6209</v>
      </c>
      <c r="BO1044" s="510">
        <v>5308</v>
      </c>
      <c r="BP1044" s="510">
        <v>3936</v>
      </c>
      <c r="BQ1044" s="510">
        <v>41382</v>
      </c>
      <c r="BR1044" s="510">
        <v>31722</v>
      </c>
      <c r="BS1044" s="510">
        <v>26912</v>
      </c>
      <c r="BT1044" s="510">
        <v>15055</v>
      </c>
      <c r="BU1044" s="510">
        <v>538</v>
      </c>
      <c r="BV1044" s="510">
        <v>292</v>
      </c>
      <c r="BW1044" s="510">
        <v>73</v>
      </c>
      <c r="BX1044" s="510">
        <v>42197</v>
      </c>
      <c r="BY1044" s="510">
        <v>578</v>
      </c>
      <c r="BZ1044" s="510">
        <v>986</v>
      </c>
      <c r="CA1044" s="510">
        <v>58</v>
      </c>
      <c r="CB1044" s="510">
        <v>36476</v>
      </c>
      <c r="CC1044" s="510">
        <v>629</v>
      </c>
      <c r="CD1044" s="510">
        <v>1281</v>
      </c>
      <c r="CE1044" s="510">
        <v>3956</v>
      </c>
      <c r="CF1044" s="510">
        <v>2060121</v>
      </c>
      <c r="CG1044" s="510">
        <v>521</v>
      </c>
      <c r="CH1044" s="510">
        <v>944</v>
      </c>
      <c r="CI1044" s="510">
        <v>2078</v>
      </c>
      <c r="CJ1044" s="510">
        <v>3730911</v>
      </c>
      <c r="CK1044" s="510">
        <v>1795</v>
      </c>
      <c r="CL1044" s="510">
        <v>3562</v>
      </c>
      <c r="CM1044" s="510">
        <v>1081</v>
      </c>
      <c r="CN1044" s="510">
        <v>2146740</v>
      </c>
      <c r="CO1044" s="510">
        <v>1986</v>
      </c>
      <c r="CP1044" s="510">
        <v>4258</v>
      </c>
      <c r="CQ1044" s="510">
        <v>26823</v>
      </c>
      <c r="CR1044" s="510">
        <v>52178916</v>
      </c>
      <c r="CS1044" s="510">
        <v>1945</v>
      </c>
      <c r="CT1044" s="510">
        <v>4010</v>
      </c>
      <c r="CU1044" s="510">
        <v>945</v>
      </c>
      <c r="CV1044" s="510">
        <v>9453777</v>
      </c>
      <c r="CW1044" s="510">
        <v>10004</v>
      </c>
      <c r="CX1044" s="510">
        <v>20997</v>
      </c>
      <c r="CY1044" s="510">
        <v>468</v>
      </c>
      <c r="CZ1044" s="510">
        <v>5471395</v>
      </c>
      <c r="DA1044" s="510">
        <v>11691</v>
      </c>
      <c r="DB1044" s="510">
        <v>26586</v>
      </c>
      <c r="DC1044" s="510">
        <v>758</v>
      </c>
      <c r="DD1044" s="510">
        <v>9946772</v>
      </c>
      <c r="DE1044" s="510">
        <v>13122</v>
      </c>
      <c r="DF1044" s="510">
        <v>28751</v>
      </c>
      <c r="DG1044" s="510">
        <v>90</v>
      </c>
      <c r="DH1044" s="510">
        <v>1070037</v>
      </c>
      <c r="DI1044" s="510">
        <v>11889</v>
      </c>
      <c r="DJ1044" s="510">
        <v>27092</v>
      </c>
      <c r="DK1044" s="510">
        <v>5</v>
      </c>
      <c r="DL1044" s="510">
        <v>1518</v>
      </c>
      <c r="DM1044" s="510">
        <v>304</v>
      </c>
      <c r="DN1044" s="510">
        <v>432</v>
      </c>
      <c r="DO1044" s="510">
        <v>2801</v>
      </c>
      <c r="DP1044" s="510">
        <v>166849</v>
      </c>
      <c r="DQ1044" s="510">
        <v>60</v>
      </c>
      <c r="DR1044" s="510">
        <v>88</v>
      </c>
      <c r="DS1044" s="510">
        <v>58</v>
      </c>
      <c r="DT1044" s="510">
        <v>90253</v>
      </c>
      <c r="DU1044" s="510">
        <v>1556</v>
      </c>
      <c r="DV1044" s="510">
        <v>2895</v>
      </c>
      <c r="DW1044" s="510">
        <v>52</v>
      </c>
      <c r="DX1044" s="510"/>
      <c r="DY1044" s="510"/>
      <c r="DZ1044" s="510"/>
      <c r="EA1044" s="510"/>
      <c r="EB1044" s="510"/>
      <c r="EC1044" s="510"/>
      <c r="ED1044" s="510"/>
      <c r="EE1044" s="510"/>
      <c r="EF1044" s="510"/>
      <c r="EG1044" s="510" t="s">
        <v>152</v>
      </c>
      <c r="EH1044" s="510" t="s">
        <v>152</v>
      </c>
      <c r="EI1044" s="510">
        <v>0</v>
      </c>
      <c r="EJ1044" s="479"/>
      <c r="EK1044" s="479"/>
      <c r="EL1044" s="479"/>
      <c r="EM1044" s="479"/>
      <c r="EN1044" s="479"/>
      <c r="EO1044" s="479"/>
      <c r="EP1044" s="479"/>
      <c r="EQ1044" s="479"/>
      <c r="ER1044" s="479"/>
      <c r="ES1044" s="479"/>
      <c r="ET1044" s="479"/>
      <c r="EU1044" s="479"/>
      <c r="EV1044" s="479"/>
      <c r="EW1044" s="479"/>
      <c r="EX1044" s="479"/>
      <c r="EY1044" s="479"/>
      <c r="EZ1044" s="516"/>
      <c r="FA1044" s="446">
        <f t="shared" si="2348"/>
        <v>2</v>
      </c>
      <c r="FB1044" s="417">
        <f t="shared" si="2369"/>
        <v>2022</v>
      </c>
      <c r="FC1044" s="448">
        <f t="shared" si="2370"/>
        <v>44593</v>
      </c>
      <c r="FD1044" s="449">
        <f t="shared" si="2371"/>
        <v>28</v>
      </c>
      <c r="FE1044" s="450"/>
      <c r="FF1044" s="451">
        <f t="shared" si="2368"/>
        <v>0.72658884565499349</v>
      </c>
      <c r="FG1044" s="450"/>
      <c r="FH1044" s="452">
        <f t="shared" si="2350"/>
        <v>2.08955223880597</v>
      </c>
      <c r="FI1044" s="452">
        <f t="shared" si="2351"/>
        <v>1.5192072424761438</v>
      </c>
      <c r="FJ1044" s="452">
        <f t="shared" si="2352"/>
        <v>2.046260601387818</v>
      </c>
      <c r="FK1044" s="452">
        <f t="shared" si="2353"/>
        <v>1.5173477255204317</v>
      </c>
      <c r="FL1044" s="452">
        <f t="shared" si="2354"/>
        <v>1.3802281368821292</v>
      </c>
      <c r="FM1044" s="452">
        <f t="shared" si="2355"/>
        <v>1.0580348208925354</v>
      </c>
      <c r="FN1044" s="452">
        <f t="shared" si="2356"/>
        <v>1.8942774688533821</v>
      </c>
      <c r="FO1044" s="452">
        <f t="shared" si="2357"/>
        <v>1.0596888857605407</v>
      </c>
      <c r="FP1044" s="452">
        <f t="shared" si="2358"/>
        <v>1.9563636363636363</v>
      </c>
      <c r="FQ1044" s="452">
        <f t="shared" si="2359"/>
        <v>1.0618181818181818</v>
      </c>
      <c r="FR1044" s="453"/>
      <c r="FS1044" s="446">
        <f t="shared" si="2373"/>
        <v>70221</v>
      </c>
      <c r="FT1044" s="446">
        <f t="shared" si="2373"/>
        <v>4283481</v>
      </c>
      <c r="FU1044" s="446">
        <f t="shared" si="2373"/>
        <v>7092321</v>
      </c>
      <c r="FV1044" s="446">
        <f t="shared" si="2373"/>
        <v>12850443</v>
      </c>
      <c r="FW1044" s="446">
        <f t="shared" si="2373"/>
        <v>3870389</v>
      </c>
      <c r="FX1044" s="446">
        <f t="shared" si="2373"/>
        <v>3130958</v>
      </c>
      <c r="FY1044" s="446">
        <f t="shared" si="2373"/>
        <v>119418306</v>
      </c>
      <c r="FZ1044" s="446">
        <f t="shared" si="2373"/>
        <v>285418630</v>
      </c>
      <c r="GA1044" s="446">
        <f t="shared" si="2373"/>
        <v>7753625</v>
      </c>
      <c r="GB1044" s="446"/>
      <c r="GC1044" s="446"/>
      <c r="GD1044" s="446">
        <f t="shared" si="2372"/>
        <v>71978</v>
      </c>
      <c r="GE1044" s="446">
        <f t="shared" si="2372"/>
        <v>74298</v>
      </c>
      <c r="GF1044" s="446">
        <f t="shared" si="2372"/>
        <v>3734464</v>
      </c>
      <c r="GG1044" s="446">
        <f t="shared" si="2372"/>
        <v>7401836</v>
      </c>
      <c r="GH1044" s="446">
        <f t="shared" si="2372"/>
        <v>4602898</v>
      </c>
      <c r="GI1044" s="446">
        <f t="shared" si="2372"/>
        <v>107560230</v>
      </c>
      <c r="GJ1044" s="446">
        <f t="shared" si="2372"/>
        <v>19842165</v>
      </c>
      <c r="GK1044" s="446">
        <f t="shared" si="2372"/>
        <v>12442248</v>
      </c>
      <c r="GL1044" s="446">
        <f t="shared" si="2372"/>
        <v>21793258</v>
      </c>
      <c r="GM1044" s="446">
        <f t="shared" si="2372"/>
        <v>2438280</v>
      </c>
      <c r="GN1044" s="446">
        <f t="shared" si="2338"/>
        <v>167910</v>
      </c>
      <c r="GO1044" s="446">
        <f t="shared" si="2365"/>
        <v>2160</v>
      </c>
      <c r="GP1044" s="446">
        <f t="shared" si="2365"/>
        <v>246488</v>
      </c>
      <c r="GQ1044" s="446">
        <f t="shared" si="2365"/>
        <v>0</v>
      </c>
      <c r="GR1044" s="446"/>
      <c r="GS1044" s="446"/>
      <c r="GT1044" s="446"/>
      <c r="GU1044" s="446"/>
      <c r="GV1044" s="416"/>
      <c r="GW1044" s="402"/>
      <c r="GX1044" s="402"/>
      <c r="GY1044" s="402"/>
      <c r="GZ1044" s="402"/>
      <c r="HA1044" s="402"/>
    </row>
    <row r="1045" spans="1:209" ht="9.75" customHeight="1" x14ac:dyDescent="0.2">
      <c r="A1045" s="417" t="str">
        <f t="shared" si="2343"/>
        <v>2021-22FEBRUARYRYF</v>
      </c>
      <c r="B1045" s="458" t="str">
        <f t="shared" si="2366"/>
        <v>2021-22</v>
      </c>
      <c r="C1045" s="402" t="s">
        <v>657</v>
      </c>
      <c r="D1045" s="402" t="s">
        <v>667</v>
      </c>
      <c r="E1045" s="402" t="s">
        <v>666</v>
      </c>
      <c r="F1045" s="478" t="s">
        <v>457</v>
      </c>
      <c r="G1045" s="478" t="s">
        <v>694</v>
      </c>
      <c r="H1045" s="510">
        <v>108065</v>
      </c>
      <c r="I1045" s="510">
        <v>88359</v>
      </c>
      <c r="J1045" s="510">
        <v>6575273</v>
      </c>
      <c r="K1045" s="510">
        <v>74</v>
      </c>
      <c r="L1045" s="510">
        <v>28</v>
      </c>
      <c r="M1045" s="510">
        <v>220</v>
      </c>
      <c r="N1045" s="510">
        <v>284</v>
      </c>
      <c r="O1045" s="510">
        <v>422</v>
      </c>
      <c r="P1045" s="510">
        <v>312</v>
      </c>
      <c r="Q1045" s="510">
        <v>1</v>
      </c>
      <c r="R1045" s="510">
        <v>255</v>
      </c>
      <c r="S1045" s="510">
        <v>61055</v>
      </c>
      <c r="T1045" s="510">
        <v>7472</v>
      </c>
      <c r="U1045" s="510">
        <v>4462</v>
      </c>
      <c r="V1045" s="510">
        <v>34676</v>
      </c>
      <c r="W1045" s="510">
        <v>10200</v>
      </c>
      <c r="X1045" s="510">
        <v>114</v>
      </c>
      <c r="Y1045" s="510">
        <v>5221699</v>
      </c>
      <c r="Z1045" s="510">
        <v>699</v>
      </c>
      <c r="AA1045" s="510">
        <v>1264</v>
      </c>
      <c r="AB1045" s="510">
        <v>3485720</v>
      </c>
      <c r="AC1045" s="510">
        <v>781</v>
      </c>
      <c r="AD1045" s="510">
        <v>1419</v>
      </c>
      <c r="AE1045" s="510">
        <v>177729514</v>
      </c>
      <c r="AF1045" s="510">
        <v>5125</v>
      </c>
      <c r="AG1045" s="510">
        <v>12006</v>
      </c>
      <c r="AH1045" s="510">
        <v>141873274</v>
      </c>
      <c r="AI1045" s="510">
        <v>13909</v>
      </c>
      <c r="AJ1045" s="510">
        <v>37977</v>
      </c>
      <c r="AK1045" s="510">
        <v>1544335</v>
      </c>
      <c r="AL1045" s="510">
        <v>13547</v>
      </c>
      <c r="AM1045" s="510">
        <v>33053</v>
      </c>
      <c r="AN1045" s="510"/>
      <c r="AO1045" s="510"/>
      <c r="AP1045" s="510"/>
      <c r="AQ1045" s="510"/>
      <c r="AR1045" s="510"/>
      <c r="AS1045" s="510"/>
      <c r="AT1045" s="510">
        <v>6765</v>
      </c>
      <c r="AU1045" s="510">
        <v>1043</v>
      </c>
      <c r="AV1045" s="510">
        <v>2671</v>
      </c>
      <c r="AW1045" s="510">
        <v>2483</v>
      </c>
      <c r="AX1045" s="510">
        <v>623</v>
      </c>
      <c r="AY1045" s="510">
        <v>2428</v>
      </c>
      <c r="AZ1045" s="510">
        <v>0</v>
      </c>
      <c r="BA1045" s="510"/>
      <c r="BB1045" s="510"/>
      <c r="BC1045" s="510"/>
      <c r="BD1045" s="510"/>
      <c r="BE1045" s="510"/>
      <c r="BF1045" s="510"/>
      <c r="BG1045" s="510"/>
      <c r="BH1045" s="510"/>
      <c r="BI1045" s="510">
        <v>28554</v>
      </c>
      <c r="BJ1045" s="510">
        <v>2284</v>
      </c>
      <c r="BK1045" s="510">
        <v>23452</v>
      </c>
      <c r="BL1045" s="510">
        <v>54290</v>
      </c>
      <c r="BM1045" s="510">
        <v>14885</v>
      </c>
      <c r="BN1045" s="510">
        <v>10706</v>
      </c>
      <c r="BO1045" s="510">
        <v>8917</v>
      </c>
      <c r="BP1045" s="510">
        <v>6472</v>
      </c>
      <c r="BQ1045" s="510">
        <v>47115</v>
      </c>
      <c r="BR1045" s="510">
        <v>37008</v>
      </c>
      <c r="BS1045" s="510">
        <v>15829</v>
      </c>
      <c r="BT1045" s="510">
        <v>10914</v>
      </c>
      <c r="BU1045" s="510">
        <v>151</v>
      </c>
      <c r="BV1045" s="510">
        <v>115</v>
      </c>
      <c r="BW1045" s="510">
        <v>39</v>
      </c>
      <c r="BX1045" s="510">
        <v>34042</v>
      </c>
      <c r="BY1045" s="510">
        <v>873</v>
      </c>
      <c r="BZ1045" s="510">
        <v>1431</v>
      </c>
      <c r="CA1045" s="510">
        <v>29</v>
      </c>
      <c r="CB1045" s="510">
        <v>25230</v>
      </c>
      <c r="CC1045" s="510">
        <v>870</v>
      </c>
      <c r="CD1045" s="510">
        <v>1874</v>
      </c>
      <c r="CE1045" s="510">
        <v>7404</v>
      </c>
      <c r="CF1045" s="510">
        <v>5162427</v>
      </c>
      <c r="CG1045" s="510">
        <v>697</v>
      </c>
      <c r="CH1045" s="510">
        <v>1262</v>
      </c>
      <c r="CI1045" s="510">
        <v>1969</v>
      </c>
      <c r="CJ1045" s="510">
        <v>11003979</v>
      </c>
      <c r="CK1045" s="510">
        <v>5589</v>
      </c>
      <c r="CL1045" s="510">
        <v>12706</v>
      </c>
      <c r="CM1045" s="510">
        <v>711</v>
      </c>
      <c r="CN1045" s="510">
        <v>3763481</v>
      </c>
      <c r="CO1045" s="510">
        <v>5293</v>
      </c>
      <c r="CP1045" s="510">
        <v>12619</v>
      </c>
      <c r="CQ1045" s="510">
        <v>31996</v>
      </c>
      <c r="CR1045" s="510">
        <v>162962054</v>
      </c>
      <c r="CS1045" s="510">
        <v>5093</v>
      </c>
      <c r="CT1045" s="510">
        <v>11943</v>
      </c>
      <c r="CU1045" s="510">
        <v>862</v>
      </c>
      <c r="CV1045" s="510">
        <v>12533137</v>
      </c>
      <c r="CW1045" s="510">
        <v>14540</v>
      </c>
      <c r="CX1045" s="510">
        <v>39973</v>
      </c>
      <c r="CY1045" s="510">
        <v>156</v>
      </c>
      <c r="CZ1045" s="510">
        <v>2300436</v>
      </c>
      <c r="DA1045" s="510">
        <v>14746</v>
      </c>
      <c r="DB1045" s="510">
        <v>38923</v>
      </c>
      <c r="DC1045" s="510">
        <v>539</v>
      </c>
      <c r="DD1045" s="510">
        <v>6291152</v>
      </c>
      <c r="DE1045" s="510">
        <v>11672</v>
      </c>
      <c r="DF1045" s="510">
        <v>28665</v>
      </c>
      <c r="DG1045" s="510">
        <v>16</v>
      </c>
      <c r="DH1045" s="510">
        <v>356837</v>
      </c>
      <c r="DI1045" s="510">
        <v>22302</v>
      </c>
      <c r="DJ1045" s="510">
        <v>67260</v>
      </c>
      <c r="DK1045" s="510">
        <v>650</v>
      </c>
      <c r="DL1045" s="510">
        <v>285500</v>
      </c>
      <c r="DM1045" s="510">
        <v>439</v>
      </c>
      <c r="DN1045" s="510">
        <v>726</v>
      </c>
      <c r="DO1045" s="510">
        <v>4113</v>
      </c>
      <c r="DP1045" s="510">
        <v>394087</v>
      </c>
      <c r="DQ1045" s="510">
        <v>96</v>
      </c>
      <c r="DR1045" s="510">
        <v>238</v>
      </c>
      <c r="DS1045" s="510">
        <v>69</v>
      </c>
      <c r="DT1045" s="510">
        <v>209222</v>
      </c>
      <c r="DU1045" s="510">
        <v>3032</v>
      </c>
      <c r="DV1045" s="510">
        <v>7836</v>
      </c>
      <c r="DW1045" s="510">
        <v>48</v>
      </c>
      <c r="DX1045" s="510"/>
      <c r="DY1045" s="510"/>
      <c r="DZ1045" s="510"/>
      <c r="EA1045" s="510"/>
      <c r="EB1045" s="510"/>
      <c r="EC1045" s="510"/>
      <c r="ED1045" s="510"/>
      <c r="EE1045" s="510"/>
      <c r="EF1045" s="510"/>
      <c r="EG1045" s="510" t="s">
        <v>152</v>
      </c>
      <c r="EH1045" s="510" t="s">
        <v>152</v>
      </c>
      <c r="EI1045" s="510">
        <v>1</v>
      </c>
      <c r="EJ1045" s="479"/>
      <c r="EK1045" s="479"/>
      <c r="EL1045" s="479"/>
      <c r="EM1045" s="479"/>
      <c r="EN1045" s="479"/>
      <c r="EO1045" s="479"/>
      <c r="EP1045" s="479"/>
      <c r="EQ1045" s="479"/>
      <c r="ER1045" s="479"/>
      <c r="ES1045" s="479"/>
      <c r="ET1045" s="479"/>
      <c r="EU1045" s="479"/>
      <c r="EV1045" s="479"/>
      <c r="EW1045" s="479"/>
      <c r="EX1045" s="479"/>
      <c r="EY1045" s="479"/>
      <c r="EZ1045" s="476"/>
      <c r="FA1045" s="446">
        <f t="shared" si="2348"/>
        <v>2</v>
      </c>
      <c r="FB1045" s="417">
        <f t="shared" si="2369"/>
        <v>2022</v>
      </c>
      <c r="FC1045" s="448">
        <f t="shared" si="2370"/>
        <v>44593</v>
      </c>
      <c r="FD1045" s="449">
        <f t="shared" si="2371"/>
        <v>28</v>
      </c>
      <c r="FE1045" s="450"/>
      <c r="FF1045" s="451">
        <f t="shared" si="2368"/>
        <v>0.57444134078212294</v>
      </c>
      <c r="FG1045" s="450"/>
      <c r="FH1045" s="452">
        <f t="shared" si="2350"/>
        <v>1.9921038543897216</v>
      </c>
      <c r="FI1045" s="452">
        <f t="shared" si="2351"/>
        <v>1.4328158458244111</v>
      </c>
      <c r="FJ1045" s="452">
        <f t="shared" si="2352"/>
        <v>1.9984311967727477</v>
      </c>
      <c r="FK1045" s="452">
        <f t="shared" si="2353"/>
        <v>1.4504706409681758</v>
      </c>
      <c r="FL1045" s="452">
        <f t="shared" si="2354"/>
        <v>1.3587207290344907</v>
      </c>
      <c r="FM1045" s="452">
        <f t="shared" si="2355"/>
        <v>1.067251124697197</v>
      </c>
      <c r="FN1045" s="452">
        <f t="shared" si="2356"/>
        <v>1.5518627450980391</v>
      </c>
      <c r="FO1045" s="452">
        <f t="shared" si="2357"/>
        <v>1.07</v>
      </c>
      <c r="FP1045" s="452">
        <f t="shared" si="2358"/>
        <v>1.3245614035087718</v>
      </c>
      <c r="FQ1045" s="452">
        <f t="shared" si="2359"/>
        <v>1.0087719298245614</v>
      </c>
      <c r="FR1045" s="453"/>
      <c r="FS1045" s="446">
        <f t="shared" si="2373"/>
        <v>2474052</v>
      </c>
      <c r="FT1045" s="446">
        <f t="shared" si="2373"/>
        <v>19438980</v>
      </c>
      <c r="FU1045" s="446">
        <f t="shared" si="2373"/>
        <v>25093956</v>
      </c>
      <c r="FV1045" s="446">
        <f t="shared" si="2373"/>
        <v>37287498</v>
      </c>
      <c r="FW1045" s="446">
        <f t="shared" si="2373"/>
        <v>9444608</v>
      </c>
      <c r="FX1045" s="446">
        <f t="shared" si="2373"/>
        <v>6331578</v>
      </c>
      <c r="FY1045" s="446">
        <f t="shared" si="2373"/>
        <v>416320056</v>
      </c>
      <c r="FZ1045" s="446">
        <f t="shared" si="2373"/>
        <v>387365400</v>
      </c>
      <c r="GA1045" s="446">
        <f t="shared" si="2373"/>
        <v>3768042</v>
      </c>
      <c r="GB1045" s="446"/>
      <c r="GC1045" s="446"/>
      <c r="GD1045" s="446">
        <f t="shared" si="2372"/>
        <v>55809</v>
      </c>
      <c r="GE1045" s="446">
        <f t="shared" si="2372"/>
        <v>54346</v>
      </c>
      <c r="GF1045" s="446">
        <f t="shared" si="2372"/>
        <v>9343848</v>
      </c>
      <c r="GG1045" s="446">
        <f t="shared" si="2372"/>
        <v>25018114</v>
      </c>
      <c r="GH1045" s="446">
        <f t="shared" si="2372"/>
        <v>8972109</v>
      </c>
      <c r="GI1045" s="446">
        <f t="shared" si="2372"/>
        <v>382128228</v>
      </c>
      <c r="GJ1045" s="446">
        <f t="shared" si="2372"/>
        <v>34456726</v>
      </c>
      <c r="GK1045" s="446">
        <f t="shared" si="2372"/>
        <v>6071988</v>
      </c>
      <c r="GL1045" s="446">
        <f t="shared" si="2372"/>
        <v>15450435</v>
      </c>
      <c r="GM1045" s="446">
        <f t="shared" si="2372"/>
        <v>1076160</v>
      </c>
      <c r="GN1045" s="446">
        <f t="shared" si="2338"/>
        <v>540684</v>
      </c>
      <c r="GO1045" s="446">
        <f t="shared" si="2365"/>
        <v>471900</v>
      </c>
      <c r="GP1045" s="446">
        <f t="shared" si="2365"/>
        <v>978894</v>
      </c>
      <c r="GQ1045" s="446">
        <f t="shared" si="2365"/>
        <v>0</v>
      </c>
      <c r="GR1045" s="446"/>
      <c r="GS1045" s="446"/>
      <c r="GT1045" s="446"/>
      <c r="GU1045" s="446"/>
      <c r="GV1045" s="416"/>
      <c r="GW1045" s="402"/>
      <c r="GX1045" s="402"/>
      <c r="GY1045" s="402"/>
      <c r="GZ1045" s="402"/>
      <c r="HA1045" s="402"/>
    </row>
    <row r="1046" spans="1:209" ht="9.75" customHeight="1" x14ac:dyDescent="0.2">
      <c r="A1046" s="417" t="str">
        <f t="shared" si="2343"/>
        <v>2021-22FEBRUARYRYA</v>
      </c>
      <c r="B1046" s="458" t="str">
        <f t="shared" si="2366"/>
        <v>2021-22</v>
      </c>
      <c r="C1046" s="402" t="s">
        <v>657</v>
      </c>
      <c r="D1046" s="402" t="s">
        <v>653</v>
      </c>
      <c r="E1046" s="402" t="s">
        <v>652</v>
      </c>
      <c r="F1046" s="478" t="s">
        <v>452</v>
      </c>
      <c r="G1046" s="478" t="s">
        <v>697</v>
      </c>
      <c r="H1046" s="510">
        <v>118861</v>
      </c>
      <c r="I1046" s="510">
        <v>87084</v>
      </c>
      <c r="J1046" s="510">
        <v>261519</v>
      </c>
      <c r="K1046" s="510">
        <v>3</v>
      </c>
      <c r="L1046" s="510">
        <v>2</v>
      </c>
      <c r="M1046" s="510">
        <v>2</v>
      </c>
      <c r="N1046" s="510">
        <v>9</v>
      </c>
      <c r="O1046" s="510">
        <v>33</v>
      </c>
      <c r="P1046" s="510">
        <v>41</v>
      </c>
      <c r="Q1046" s="510">
        <v>0</v>
      </c>
      <c r="R1046" s="510">
        <v>165</v>
      </c>
      <c r="S1046" s="510">
        <v>83258</v>
      </c>
      <c r="T1046" s="510">
        <v>8237</v>
      </c>
      <c r="U1046" s="510">
        <v>5148</v>
      </c>
      <c r="V1046" s="510">
        <v>43713</v>
      </c>
      <c r="W1046" s="510">
        <v>13661</v>
      </c>
      <c r="X1046" s="510">
        <v>681</v>
      </c>
      <c r="Y1046" s="510">
        <v>4042483</v>
      </c>
      <c r="Z1046" s="510">
        <v>491</v>
      </c>
      <c r="AA1046" s="510">
        <v>857</v>
      </c>
      <c r="AB1046" s="510">
        <v>2963423</v>
      </c>
      <c r="AC1046" s="510">
        <v>576</v>
      </c>
      <c r="AD1046" s="510">
        <v>1004</v>
      </c>
      <c r="AE1046" s="510">
        <v>88144665</v>
      </c>
      <c r="AF1046" s="510">
        <v>2016</v>
      </c>
      <c r="AG1046" s="510">
        <v>4311</v>
      </c>
      <c r="AH1046" s="510">
        <v>119865200</v>
      </c>
      <c r="AI1046" s="510">
        <v>8774</v>
      </c>
      <c r="AJ1046" s="510">
        <v>21334</v>
      </c>
      <c r="AK1046" s="510">
        <v>7985507</v>
      </c>
      <c r="AL1046" s="510">
        <v>11726</v>
      </c>
      <c r="AM1046" s="510">
        <v>28370</v>
      </c>
      <c r="AN1046" s="510"/>
      <c r="AO1046" s="510"/>
      <c r="AP1046" s="510"/>
      <c r="AQ1046" s="510"/>
      <c r="AR1046" s="510"/>
      <c r="AS1046" s="510"/>
      <c r="AT1046" s="510">
        <v>13272</v>
      </c>
      <c r="AU1046" s="510">
        <v>2569</v>
      </c>
      <c r="AV1046" s="510">
        <v>5115</v>
      </c>
      <c r="AW1046" s="510">
        <v>4436</v>
      </c>
      <c r="AX1046" s="510">
        <v>562</v>
      </c>
      <c r="AY1046" s="510">
        <v>5026</v>
      </c>
      <c r="AZ1046" s="510">
        <v>4298</v>
      </c>
      <c r="BA1046" s="510"/>
      <c r="BB1046" s="510"/>
      <c r="BC1046" s="510"/>
      <c r="BD1046" s="510"/>
      <c r="BE1046" s="510"/>
      <c r="BF1046" s="510"/>
      <c r="BG1046" s="510"/>
      <c r="BH1046" s="510"/>
      <c r="BI1046" s="510">
        <v>40341</v>
      </c>
      <c r="BJ1046" s="510">
        <v>4936</v>
      </c>
      <c r="BK1046" s="510">
        <v>24709</v>
      </c>
      <c r="BL1046" s="510">
        <v>69986</v>
      </c>
      <c r="BM1046" s="510">
        <v>17563</v>
      </c>
      <c r="BN1046" s="510">
        <v>11904</v>
      </c>
      <c r="BO1046" s="510">
        <v>10794</v>
      </c>
      <c r="BP1046" s="510">
        <v>7473</v>
      </c>
      <c r="BQ1046" s="510">
        <v>60283</v>
      </c>
      <c r="BR1046" s="510">
        <v>45749</v>
      </c>
      <c r="BS1046" s="510">
        <v>28059</v>
      </c>
      <c r="BT1046" s="510">
        <v>14368</v>
      </c>
      <c r="BU1046" s="510">
        <v>1802</v>
      </c>
      <c r="BV1046" s="510">
        <v>723</v>
      </c>
      <c r="BW1046" s="510">
        <v>120</v>
      </c>
      <c r="BX1046" s="510">
        <v>72814</v>
      </c>
      <c r="BY1046" s="510">
        <v>607</v>
      </c>
      <c r="BZ1046" s="510">
        <v>1042</v>
      </c>
      <c r="CA1046" s="510">
        <v>81</v>
      </c>
      <c r="CB1046" s="510">
        <v>50804</v>
      </c>
      <c r="CC1046" s="510">
        <v>627</v>
      </c>
      <c r="CD1046" s="510">
        <v>850</v>
      </c>
      <c r="CE1046" s="510">
        <v>8036</v>
      </c>
      <c r="CF1046" s="510">
        <v>3918865</v>
      </c>
      <c r="CG1046" s="510">
        <v>488</v>
      </c>
      <c r="CH1046" s="510">
        <v>854</v>
      </c>
      <c r="CI1046" s="510">
        <v>4430</v>
      </c>
      <c r="CJ1046" s="510">
        <v>9144013</v>
      </c>
      <c r="CK1046" s="510">
        <v>2064</v>
      </c>
      <c r="CL1046" s="510">
        <v>4352</v>
      </c>
      <c r="CM1046" s="510">
        <v>1047</v>
      </c>
      <c r="CN1046" s="510">
        <v>2535307</v>
      </c>
      <c r="CO1046" s="510">
        <v>2421</v>
      </c>
      <c r="CP1046" s="510">
        <v>5982</v>
      </c>
      <c r="CQ1046" s="510">
        <v>38236</v>
      </c>
      <c r="CR1046" s="510">
        <v>76465345</v>
      </c>
      <c r="CS1046" s="510">
        <v>2000</v>
      </c>
      <c r="CT1046" s="510">
        <v>4276</v>
      </c>
      <c r="CU1046" s="510">
        <v>1493</v>
      </c>
      <c r="CV1046" s="510">
        <v>14909648</v>
      </c>
      <c r="CW1046" s="510">
        <v>9986</v>
      </c>
      <c r="CX1046" s="510">
        <v>21895</v>
      </c>
      <c r="CY1046" s="510">
        <v>338</v>
      </c>
      <c r="CZ1046" s="510">
        <v>3117011</v>
      </c>
      <c r="DA1046" s="510">
        <v>9222</v>
      </c>
      <c r="DB1046" s="510">
        <v>23985</v>
      </c>
      <c r="DC1046" s="510">
        <v>1278</v>
      </c>
      <c r="DD1046" s="510">
        <v>20193789</v>
      </c>
      <c r="DE1046" s="510">
        <v>15801</v>
      </c>
      <c r="DF1046" s="510">
        <v>33030</v>
      </c>
      <c r="DG1046" s="510">
        <v>192</v>
      </c>
      <c r="DH1046" s="510">
        <v>3145001</v>
      </c>
      <c r="DI1046" s="510">
        <v>16380</v>
      </c>
      <c r="DJ1046" s="510">
        <v>41501</v>
      </c>
      <c r="DK1046" s="510">
        <v>433</v>
      </c>
      <c r="DL1046" s="510">
        <v>138254</v>
      </c>
      <c r="DM1046" s="510">
        <v>319</v>
      </c>
      <c r="DN1046" s="510">
        <v>537</v>
      </c>
      <c r="DO1046" s="510">
        <v>4492</v>
      </c>
      <c r="DP1046" s="510">
        <v>148804</v>
      </c>
      <c r="DQ1046" s="510">
        <v>33</v>
      </c>
      <c r="DR1046" s="510">
        <v>47</v>
      </c>
      <c r="DS1046" s="510">
        <v>135</v>
      </c>
      <c r="DT1046" s="510">
        <v>232192</v>
      </c>
      <c r="DU1046" s="510">
        <v>1720</v>
      </c>
      <c r="DV1046" s="510">
        <v>3563</v>
      </c>
      <c r="DW1046" s="510">
        <v>123</v>
      </c>
      <c r="DX1046" s="510"/>
      <c r="DY1046" s="510"/>
      <c r="DZ1046" s="510"/>
      <c r="EA1046" s="510"/>
      <c r="EB1046" s="510"/>
      <c r="EC1046" s="510"/>
      <c r="ED1046" s="510"/>
      <c r="EE1046" s="510"/>
      <c r="EF1046" s="510"/>
      <c r="EG1046" s="510" t="s">
        <v>152</v>
      </c>
      <c r="EH1046" s="510" t="s">
        <v>152</v>
      </c>
      <c r="EI1046" s="510">
        <v>228</v>
      </c>
      <c r="EJ1046" s="479"/>
      <c r="EK1046" s="479"/>
      <c r="EL1046" s="479"/>
      <c r="EM1046" s="479"/>
      <c r="EN1046" s="479"/>
      <c r="EO1046" s="479"/>
      <c r="EP1046" s="479"/>
      <c r="EQ1046" s="479"/>
      <c r="ER1046" s="479"/>
      <c r="ES1046" s="479"/>
      <c r="ET1046" s="479"/>
      <c r="EU1046" s="479"/>
      <c r="EV1046" s="479"/>
      <c r="EW1046" s="479"/>
      <c r="EX1046" s="479"/>
      <c r="EY1046" s="479"/>
      <c r="EZ1046" s="476"/>
      <c r="FA1046" s="446">
        <f t="shared" si="2348"/>
        <v>2</v>
      </c>
      <c r="FB1046" s="417">
        <f t="shared" si="2369"/>
        <v>2022</v>
      </c>
      <c r="FC1046" s="448">
        <f t="shared" si="2370"/>
        <v>44593</v>
      </c>
      <c r="FD1046" s="449">
        <f t="shared" si="2371"/>
        <v>28</v>
      </c>
      <c r="FE1046" s="450"/>
      <c r="FF1046" s="451">
        <f t="shared" si="2368"/>
        <v>0.54807223035627139</v>
      </c>
      <c r="FG1046" s="450"/>
      <c r="FH1046" s="452">
        <f t="shared" si="2350"/>
        <v>2.1322083282748574</v>
      </c>
      <c r="FI1046" s="452">
        <f t="shared" si="2351"/>
        <v>1.4451863542551899</v>
      </c>
      <c r="FJ1046" s="452">
        <f t="shared" si="2352"/>
        <v>2.096736596736597</v>
      </c>
      <c r="FK1046" s="452">
        <f t="shared" si="2353"/>
        <v>1.4516317016317015</v>
      </c>
      <c r="FL1046" s="452">
        <f t="shared" si="2354"/>
        <v>1.3790634365063024</v>
      </c>
      <c r="FM1046" s="452">
        <f t="shared" si="2355"/>
        <v>1.0465765332967309</v>
      </c>
      <c r="FN1046" s="452">
        <f t="shared" si="2356"/>
        <v>2.0539491984481368</v>
      </c>
      <c r="FO1046" s="452">
        <f t="shared" si="2357"/>
        <v>1.051753165946856</v>
      </c>
      <c r="FP1046" s="452">
        <f t="shared" si="2358"/>
        <v>2.6461086637298092</v>
      </c>
      <c r="FQ1046" s="452">
        <f t="shared" si="2359"/>
        <v>1.0616740088105727</v>
      </c>
      <c r="FR1046" s="453"/>
      <c r="FS1046" s="446">
        <f t="shared" si="2373"/>
        <v>174168</v>
      </c>
      <c r="FT1046" s="446">
        <f t="shared" si="2373"/>
        <v>174168</v>
      </c>
      <c r="FU1046" s="446">
        <f t="shared" si="2373"/>
        <v>783756</v>
      </c>
      <c r="FV1046" s="446">
        <f t="shared" si="2373"/>
        <v>2873772</v>
      </c>
      <c r="FW1046" s="446">
        <f t="shared" si="2373"/>
        <v>7059109</v>
      </c>
      <c r="FX1046" s="446">
        <f t="shared" si="2373"/>
        <v>5168592</v>
      </c>
      <c r="FY1046" s="446">
        <f t="shared" si="2373"/>
        <v>188446743</v>
      </c>
      <c r="FZ1046" s="446">
        <f t="shared" si="2373"/>
        <v>291443774</v>
      </c>
      <c r="GA1046" s="446">
        <f t="shared" si="2373"/>
        <v>19319970</v>
      </c>
      <c r="GB1046" s="446"/>
      <c r="GC1046" s="446"/>
      <c r="GD1046" s="446">
        <f t="shared" si="2372"/>
        <v>125040</v>
      </c>
      <c r="GE1046" s="446">
        <f t="shared" si="2372"/>
        <v>68850</v>
      </c>
      <c r="GF1046" s="446">
        <f t="shared" si="2372"/>
        <v>6862744</v>
      </c>
      <c r="GG1046" s="446">
        <f t="shared" si="2372"/>
        <v>19279360</v>
      </c>
      <c r="GH1046" s="446">
        <f t="shared" si="2372"/>
        <v>6263154</v>
      </c>
      <c r="GI1046" s="446">
        <f t="shared" si="2372"/>
        <v>163497136</v>
      </c>
      <c r="GJ1046" s="446">
        <f t="shared" si="2372"/>
        <v>32689235</v>
      </c>
      <c r="GK1046" s="446">
        <f t="shared" si="2372"/>
        <v>8106930</v>
      </c>
      <c r="GL1046" s="446">
        <f t="shared" si="2372"/>
        <v>42212340</v>
      </c>
      <c r="GM1046" s="446">
        <f t="shared" si="2372"/>
        <v>7968192</v>
      </c>
      <c r="GN1046" s="446">
        <f t="shared" si="2338"/>
        <v>481005</v>
      </c>
      <c r="GO1046" s="446">
        <f t="shared" si="2365"/>
        <v>232521</v>
      </c>
      <c r="GP1046" s="446">
        <f t="shared" si="2365"/>
        <v>211124</v>
      </c>
      <c r="GQ1046" s="446">
        <f t="shared" si="2365"/>
        <v>0</v>
      </c>
      <c r="GR1046" s="446"/>
      <c r="GS1046" s="446"/>
      <c r="GT1046" s="446"/>
      <c r="GU1046" s="446"/>
      <c r="GV1046" s="416"/>
      <c r="GW1046" s="402"/>
      <c r="GX1046" s="402"/>
      <c r="GY1046" s="402"/>
      <c r="GZ1046" s="402"/>
      <c r="HA1046" s="402"/>
    </row>
    <row r="1047" spans="1:209" ht="9.75" customHeight="1" x14ac:dyDescent="0.2">
      <c r="A1047" s="417" t="str">
        <f t="shared" si="2343"/>
        <v>2021-22FEBRUARYRX8</v>
      </c>
      <c r="B1047" s="458" t="str">
        <f t="shared" si="2366"/>
        <v>2021-22</v>
      </c>
      <c r="C1047" s="436" t="s">
        <v>657</v>
      </c>
      <c r="D1047" s="402" t="s">
        <v>646</v>
      </c>
      <c r="E1047" s="402" t="s">
        <v>645</v>
      </c>
      <c r="F1047" s="478" t="s">
        <v>450</v>
      </c>
      <c r="G1047" s="478" t="s">
        <v>696</v>
      </c>
      <c r="H1047" s="522">
        <v>94654</v>
      </c>
      <c r="I1047" s="522">
        <v>62202</v>
      </c>
      <c r="J1047" s="522">
        <v>339350</v>
      </c>
      <c r="K1047" s="522">
        <v>5</v>
      </c>
      <c r="L1047" s="522">
        <v>0</v>
      </c>
      <c r="M1047" s="522">
        <v>12</v>
      </c>
      <c r="N1047" s="522">
        <v>42</v>
      </c>
      <c r="O1047" s="522">
        <v>98</v>
      </c>
      <c r="P1047" s="522">
        <v>278</v>
      </c>
      <c r="Q1047" s="522">
        <v>186</v>
      </c>
      <c r="R1047" s="522">
        <v>281</v>
      </c>
      <c r="S1047" s="522">
        <v>63628</v>
      </c>
      <c r="T1047" s="522">
        <v>6238</v>
      </c>
      <c r="U1047" s="522">
        <v>4379</v>
      </c>
      <c r="V1047" s="522">
        <v>34029</v>
      </c>
      <c r="W1047" s="522">
        <v>10477</v>
      </c>
      <c r="X1047" s="522">
        <v>211</v>
      </c>
      <c r="Y1047" s="522">
        <v>3272669</v>
      </c>
      <c r="Z1047" s="522">
        <v>525</v>
      </c>
      <c r="AA1047" s="522">
        <v>913</v>
      </c>
      <c r="AB1047" s="522">
        <v>2509255</v>
      </c>
      <c r="AC1047" s="522">
        <v>573</v>
      </c>
      <c r="AD1047" s="522">
        <v>1014</v>
      </c>
      <c r="AE1047" s="522">
        <v>60740679</v>
      </c>
      <c r="AF1047" s="522">
        <v>1785</v>
      </c>
      <c r="AG1047" s="522">
        <v>3821</v>
      </c>
      <c r="AH1047" s="522">
        <v>51264152</v>
      </c>
      <c r="AI1047" s="522">
        <v>4893</v>
      </c>
      <c r="AJ1047" s="522">
        <v>11759</v>
      </c>
      <c r="AK1047" s="522">
        <v>1344774</v>
      </c>
      <c r="AL1047" s="522">
        <v>6373</v>
      </c>
      <c r="AM1047" s="522">
        <v>15107</v>
      </c>
      <c r="AN1047" s="522"/>
      <c r="AO1047" s="522"/>
      <c r="AP1047" s="522"/>
      <c r="AQ1047" s="522"/>
      <c r="AR1047" s="522"/>
      <c r="AS1047" s="522"/>
      <c r="AT1047" s="522">
        <v>7002</v>
      </c>
      <c r="AU1047" s="522">
        <v>568</v>
      </c>
      <c r="AV1047" s="522">
        <v>952</v>
      </c>
      <c r="AW1047" s="522">
        <v>4676</v>
      </c>
      <c r="AX1047" s="522">
        <v>2750</v>
      </c>
      <c r="AY1047" s="522">
        <v>2732</v>
      </c>
      <c r="AZ1047" s="522">
        <v>1076</v>
      </c>
      <c r="BA1047" s="522"/>
      <c r="BB1047" s="522"/>
      <c r="BC1047" s="522"/>
      <c r="BD1047" s="522"/>
      <c r="BE1047" s="522"/>
      <c r="BF1047" s="522"/>
      <c r="BG1047" s="522"/>
      <c r="BH1047" s="522"/>
      <c r="BI1047" s="522">
        <v>34775</v>
      </c>
      <c r="BJ1047" s="522">
        <v>4629</v>
      </c>
      <c r="BK1047" s="522">
        <v>17222</v>
      </c>
      <c r="BL1047" s="522">
        <v>56626</v>
      </c>
      <c r="BM1047" s="522">
        <v>10278</v>
      </c>
      <c r="BN1047" s="522">
        <v>8193</v>
      </c>
      <c r="BO1047" s="522">
        <v>6968</v>
      </c>
      <c r="BP1047" s="522">
        <v>5618</v>
      </c>
      <c r="BQ1047" s="522">
        <v>43453</v>
      </c>
      <c r="BR1047" s="522">
        <v>35937</v>
      </c>
      <c r="BS1047" s="522">
        <v>15074</v>
      </c>
      <c r="BT1047" s="522">
        <v>11072</v>
      </c>
      <c r="BU1047" s="522">
        <v>269</v>
      </c>
      <c r="BV1047" s="522">
        <v>220</v>
      </c>
      <c r="BW1047" s="522">
        <v>182</v>
      </c>
      <c r="BX1047" s="522">
        <v>105244</v>
      </c>
      <c r="BY1047" s="522">
        <v>578</v>
      </c>
      <c r="BZ1047" s="522">
        <v>1050</v>
      </c>
      <c r="CA1047" s="522">
        <v>55</v>
      </c>
      <c r="CB1047" s="522">
        <v>30595</v>
      </c>
      <c r="CC1047" s="522">
        <v>556</v>
      </c>
      <c r="CD1047" s="522">
        <v>1206</v>
      </c>
      <c r="CE1047" s="522">
        <v>6001</v>
      </c>
      <c r="CF1047" s="522">
        <v>3136830</v>
      </c>
      <c r="CG1047" s="522">
        <v>523</v>
      </c>
      <c r="CH1047" s="522">
        <v>909</v>
      </c>
      <c r="CI1047" s="522">
        <v>3189</v>
      </c>
      <c r="CJ1047" s="522">
        <v>5961049</v>
      </c>
      <c r="CK1047" s="522">
        <v>1869</v>
      </c>
      <c r="CL1047" s="522">
        <v>3943</v>
      </c>
      <c r="CM1047" s="522">
        <v>927</v>
      </c>
      <c r="CN1047" s="522">
        <v>1540390</v>
      </c>
      <c r="CO1047" s="522">
        <v>1662</v>
      </c>
      <c r="CP1047" s="522">
        <v>3685</v>
      </c>
      <c r="CQ1047" s="522">
        <v>29913</v>
      </c>
      <c r="CR1047" s="522">
        <v>53239240</v>
      </c>
      <c r="CS1047" s="522">
        <v>1780</v>
      </c>
      <c r="CT1047" s="522">
        <v>3815</v>
      </c>
      <c r="CU1047" s="522">
        <v>2016</v>
      </c>
      <c r="CV1047" s="522">
        <v>9539872</v>
      </c>
      <c r="CW1047" s="522">
        <v>4732</v>
      </c>
      <c r="CX1047" s="522">
        <v>9822</v>
      </c>
      <c r="CY1047" s="522">
        <v>1404</v>
      </c>
      <c r="CZ1047" s="522">
        <v>6157556</v>
      </c>
      <c r="DA1047" s="522">
        <v>4386</v>
      </c>
      <c r="DB1047" s="522">
        <v>9366</v>
      </c>
      <c r="DC1047" s="522">
        <v>1457</v>
      </c>
      <c r="DD1047" s="522">
        <v>10369915</v>
      </c>
      <c r="DE1047" s="522">
        <v>7117</v>
      </c>
      <c r="DF1047" s="522">
        <v>15986</v>
      </c>
      <c r="DG1047" s="522">
        <v>513</v>
      </c>
      <c r="DH1047" s="522">
        <v>3298064</v>
      </c>
      <c r="DI1047" s="522">
        <v>6429</v>
      </c>
      <c r="DJ1047" s="522">
        <v>15611</v>
      </c>
      <c r="DK1047" s="522">
        <v>227</v>
      </c>
      <c r="DL1047" s="522">
        <v>83334</v>
      </c>
      <c r="DM1047" s="522">
        <v>367</v>
      </c>
      <c r="DN1047" s="522">
        <v>660</v>
      </c>
      <c r="DO1047" s="522">
        <v>3282</v>
      </c>
      <c r="DP1047" s="522">
        <v>140763</v>
      </c>
      <c r="DQ1047" s="522">
        <v>43</v>
      </c>
      <c r="DR1047" s="522">
        <v>80</v>
      </c>
      <c r="DS1047" s="522">
        <v>60</v>
      </c>
      <c r="DT1047" s="522">
        <v>104076</v>
      </c>
      <c r="DU1047" s="522">
        <v>1735</v>
      </c>
      <c r="DV1047" s="522">
        <v>3475</v>
      </c>
      <c r="DW1047" s="522">
        <v>51</v>
      </c>
      <c r="DX1047" s="522"/>
      <c r="DY1047" s="522"/>
      <c r="DZ1047" s="522"/>
      <c r="EA1047" s="522"/>
      <c r="EB1047" s="522"/>
      <c r="EC1047" s="522"/>
      <c r="ED1047" s="522"/>
      <c r="EE1047" s="522"/>
      <c r="EF1047" s="522"/>
      <c r="EG1047" s="522" t="s">
        <v>152</v>
      </c>
      <c r="EH1047" s="522" t="s">
        <v>152</v>
      </c>
      <c r="EI1047" s="522">
        <v>0</v>
      </c>
      <c r="EJ1047" s="483"/>
      <c r="EK1047" s="483"/>
      <c r="EL1047" s="483"/>
      <c r="EM1047" s="483"/>
      <c r="EN1047" s="483"/>
      <c r="EO1047" s="483"/>
      <c r="EP1047" s="483"/>
      <c r="EQ1047" s="483"/>
      <c r="ER1047" s="483"/>
      <c r="ES1047" s="483"/>
      <c r="ET1047" s="483"/>
      <c r="EU1047" s="483"/>
      <c r="EV1047" s="483"/>
      <c r="EW1047" s="483"/>
      <c r="EX1047" s="483"/>
      <c r="EY1047" s="483"/>
      <c r="EZ1047" s="484"/>
      <c r="FA1047" s="468">
        <f t="shared" si="2348"/>
        <v>2</v>
      </c>
      <c r="FB1047" s="485">
        <f t="shared" si="2369"/>
        <v>2022</v>
      </c>
      <c r="FC1047" s="486">
        <f t="shared" si="2370"/>
        <v>44593</v>
      </c>
      <c r="FD1047" s="470">
        <f t="shared" si="2371"/>
        <v>28</v>
      </c>
      <c r="FE1047" s="471"/>
      <c r="FF1047" s="517">
        <f t="shared" si="2368"/>
        <v>0.55067114093959735</v>
      </c>
      <c r="FG1047" s="471"/>
      <c r="FH1047" s="487">
        <f t="shared" si="2350"/>
        <v>1.6476434754729079</v>
      </c>
      <c r="FI1047" s="487">
        <f t="shared" si="2351"/>
        <v>1.3134017313241424</v>
      </c>
      <c r="FJ1047" s="487">
        <f t="shared" si="2352"/>
        <v>1.5912308746289108</v>
      </c>
      <c r="FK1047" s="487">
        <f t="shared" si="2353"/>
        <v>1.2829413108015528</v>
      </c>
      <c r="FL1047" s="487">
        <f t="shared" si="2354"/>
        <v>1.2769402568397543</v>
      </c>
      <c r="FM1047" s="487">
        <f t="shared" si="2355"/>
        <v>1.0560698227982015</v>
      </c>
      <c r="FN1047" s="487">
        <f t="shared" si="2356"/>
        <v>1.4387706404505107</v>
      </c>
      <c r="FO1047" s="487">
        <f t="shared" si="2357"/>
        <v>1.0567910661448887</v>
      </c>
      <c r="FP1047" s="487">
        <f t="shared" si="2358"/>
        <v>1.2748815165876777</v>
      </c>
      <c r="FQ1047" s="487">
        <f t="shared" si="2359"/>
        <v>1.0426540284360191</v>
      </c>
      <c r="FR1047" s="459"/>
      <c r="FS1047" s="468">
        <f t="shared" si="2373"/>
        <v>0</v>
      </c>
      <c r="FT1047" s="468">
        <f t="shared" si="2373"/>
        <v>746424</v>
      </c>
      <c r="FU1047" s="468">
        <f t="shared" si="2373"/>
        <v>2612484</v>
      </c>
      <c r="FV1047" s="468">
        <f t="shared" si="2373"/>
        <v>6095796</v>
      </c>
      <c r="FW1047" s="468">
        <f t="shared" si="2373"/>
        <v>5695294</v>
      </c>
      <c r="FX1047" s="468">
        <f t="shared" si="2373"/>
        <v>4440306</v>
      </c>
      <c r="FY1047" s="468">
        <f t="shared" si="2373"/>
        <v>130024809</v>
      </c>
      <c r="FZ1047" s="468">
        <f t="shared" si="2373"/>
        <v>123199043</v>
      </c>
      <c r="GA1047" s="468">
        <f t="shared" si="2373"/>
        <v>3187577</v>
      </c>
      <c r="GB1047" s="468"/>
      <c r="GC1047" s="468"/>
      <c r="GD1047" s="468">
        <f t="shared" si="2372"/>
        <v>191100</v>
      </c>
      <c r="GE1047" s="468">
        <f t="shared" si="2372"/>
        <v>66330</v>
      </c>
      <c r="GF1047" s="468">
        <f t="shared" si="2372"/>
        <v>5454909</v>
      </c>
      <c r="GG1047" s="468">
        <f t="shared" si="2372"/>
        <v>12574227</v>
      </c>
      <c r="GH1047" s="468">
        <f t="shared" si="2372"/>
        <v>3415995</v>
      </c>
      <c r="GI1047" s="468">
        <f t="shared" si="2372"/>
        <v>114118095</v>
      </c>
      <c r="GJ1047" s="468">
        <f t="shared" si="2372"/>
        <v>19801152</v>
      </c>
      <c r="GK1047" s="468">
        <f t="shared" si="2372"/>
        <v>13149864</v>
      </c>
      <c r="GL1047" s="468">
        <f t="shared" si="2372"/>
        <v>23291602</v>
      </c>
      <c r="GM1047" s="468">
        <f t="shared" si="2372"/>
        <v>8008443</v>
      </c>
      <c r="GN1047" s="468">
        <f t="shared" ref="GN1047:GN1110" si="2374">IFERROR(HLOOKUP(GN$1,$H$5:$HA$10112,MATCH($A1047,$A$5:$A$10112,0),0)*HLOOKUP(GN$2,$H$5:$HA$10112,MATCH($A1047,$A$5:$A$10112,0),0),"-")</f>
        <v>208500</v>
      </c>
      <c r="GO1047" s="468">
        <f t="shared" si="2365"/>
        <v>149820</v>
      </c>
      <c r="GP1047" s="468">
        <f t="shared" si="2365"/>
        <v>262560</v>
      </c>
      <c r="GQ1047" s="468">
        <f t="shared" si="2365"/>
        <v>0</v>
      </c>
      <c r="GR1047" s="468"/>
      <c r="GS1047" s="468"/>
      <c r="GT1047" s="468"/>
      <c r="GU1047" s="468"/>
      <c r="GV1047" s="425"/>
      <c r="GW1047" s="402"/>
      <c r="GX1047" s="402"/>
      <c r="GY1047" s="402"/>
      <c r="GZ1047" s="402"/>
      <c r="HA1047" s="402"/>
    </row>
    <row r="1048" spans="1:209" ht="9.75" customHeight="1" x14ac:dyDescent="0.2">
      <c r="A1048" s="472" t="str">
        <f t="shared" si="2343"/>
        <v>2021-22MARCHRX9</v>
      </c>
      <c r="B1048" s="488" t="str">
        <f t="shared" si="2366"/>
        <v>2021-22</v>
      </c>
      <c r="C1048" s="400" t="s">
        <v>660</v>
      </c>
      <c r="D1048" s="400" t="s">
        <v>653</v>
      </c>
      <c r="E1048" s="400" t="s">
        <v>652</v>
      </c>
      <c r="F1048" s="474" t="s">
        <v>451</v>
      </c>
      <c r="G1048" s="474" t="s">
        <v>686</v>
      </c>
      <c r="H1048" s="518">
        <v>113930</v>
      </c>
      <c r="I1048" s="518">
        <v>91997</v>
      </c>
      <c r="J1048" s="518">
        <v>891660</v>
      </c>
      <c r="K1048" s="518">
        <v>10</v>
      </c>
      <c r="L1048" s="518">
        <v>2</v>
      </c>
      <c r="M1048" s="518">
        <v>21</v>
      </c>
      <c r="N1048" s="518">
        <v>61</v>
      </c>
      <c r="O1048" s="518">
        <v>152</v>
      </c>
      <c r="P1048" s="518">
        <v>470</v>
      </c>
      <c r="Q1048" s="518">
        <v>1952</v>
      </c>
      <c r="R1048" s="518">
        <v>515</v>
      </c>
      <c r="S1048" s="518">
        <v>65079</v>
      </c>
      <c r="T1048" s="518">
        <v>8636</v>
      </c>
      <c r="U1048" s="518">
        <v>5585</v>
      </c>
      <c r="V1048" s="518">
        <v>37897</v>
      </c>
      <c r="W1048" s="518">
        <v>8250</v>
      </c>
      <c r="X1048" s="518">
        <v>102</v>
      </c>
      <c r="Y1048" s="518">
        <v>5011097</v>
      </c>
      <c r="Z1048" s="518">
        <v>580</v>
      </c>
      <c r="AA1048" s="518">
        <v>1059</v>
      </c>
      <c r="AB1048" s="518">
        <v>5794939</v>
      </c>
      <c r="AC1048" s="518">
        <v>1038</v>
      </c>
      <c r="AD1048" s="518">
        <v>2381</v>
      </c>
      <c r="AE1048" s="518">
        <v>146031885</v>
      </c>
      <c r="AF1048" s="518">
        <v>3853</v>
      </c>
      <c r="AG1048" s="518">
        <v>8642</v>
      </c>
      <c r="AH1048" s="518">
        <v>113269832</v>
      </c>
      <c r="AI1048" s="518">
        <v>13730</v>
      </c>
      <c r="AJ1048" s="518">
        <v>33684</v>
      </c>
      <c r="AK1048" s="518">
        <v>1565656</v>
      </c>
      <c r="AL1048" s="518">
        <v>15350</v>
      </c>
      <c r="AM1048" s="518">
        <v>29720</v>
      </c>
      <c r="AN1048" s="518"/>
      <c r="AO1048" s="518"/>
      <c r="AP1048" s="518"/>
      <c r="AQ1048" s="518"/>
      <c r="AR1048" s="518"/>
      <c r="AS1048" s="518"/>
      <c r="AT1048" s="518">
        <v>7588</v>
      </c>
      <c r="AU1048" s="518">
        <v>1441</v>
      </c>
      <c r="AV1048" s="518">
        <v>915</v>
      </c>
      <c r="AW1048" s="518">
        <v>77</v>
      </c>
      <c r="AX1048" s="518">
        <v>3120</v>
      </c>
      <c r="AY1048" s="518">
        <v>2112</v>
      </c>
      <c r="AZ1048" s="518">
        <v>2237</v>
      </c>
      <c r="BA1048" s="518"/>
      <c r="BB1048" s="518"/>
      <c r="BC1048" s="518"/>
      <c r="BD1048" s="518"/>
      <c r="BE1048" s="518"/>
      <c r="BF1048" s="518"/>
      <c r="BG1048" s="518"/>
      <c r="BH1048" s="518"/>
      <c r="BI1048" s="518">
        <v>32586</v>
      </c>
      <c r="BJ1048" s="518">
        <v>3493</v>
      </c>
      <c r="BK1048" s="518">
        <v>21412</v>
      </c>
      <c r="BL1048" s="518">
        <v>57491</v>
      </c>
      <c r="BM1048" s="518">
        <v>15015</v>
      </c>
      <c r="BN1048" s="518">
        <v>11648</v>
      </c>
      <c r="BO1048" s="518">
        <v>9898</v>
      </c>
      <c r="BP1048" s="518">
        <v>7811</v>
      </c>
      <c r="BQ1048" s="518">
        <v>51743</v>
      </c>
      <c r="BR1048" s="518">
        <v>40537</v>
      </c>
      <c r="BS1048" s="518">
        <v>12637</v>
      </c>
      <c r="BT1048" s="518">
        <v>8978</v>
      </c>
      <c r="BU1048" s="518">
        <v>68</v>
      </c>
      <c r="BV1048" s="518">
        <v>54</v>
      </c>
      <c r="BW1048" s="518">
        <v>0</v>
      </c>
      <c r="BX1048" s="518">
        <v>0</v>
      </c>
      <c r="BY1048" s="518" t="s">
        <v>152</v>
      </c>
      <c r="BZ1048" s="518" t="s">
        <v>152</v>
      </c>
      <c r="CA1048" s="518">
        <v>14</v>
      </c>
      <c r="CB1048" s="518">
        <v>8129</v>
      </c>
      <c r="CC1048" s="518">
        <v>581</v>
      </c>
      <c r="CD1048" s="518">
        <v>856</v>
      </c>
      <c r="CE1048" s="518">
        <v>8622</v>
      </c>
      <c r="CF1048" s="518">
        <v>5002968</v>
      </c>
      <c r="CG1048" s="518">
        <v>580</v>
      </c>
      <c r="CH1048" s="518">
        <v>1059</v>
      </c>
      <c r="CI1048" s="518">
        <v>668</v>
      </c>
      <c r="CJ1048" s="518">
        <v>2588135</v>
      </c>
      <c r="CK1048" s="518">
        <v>3874</v>
      </c>
      <c r="CL1048" s="518">
        <v>8151</v>
      </c>
      <c r="CM1048" s="518">
        <v>933</v>
      </c>
      <c r="CN1048" s="518">
        <v>3766561</v>
      </c>
      <c r="CO1048" s="518">
        <v>4037</v>
      </c>
      <c r="CP1048" s="518">
        <v>10201</v>
      </c>
      <c r="CQ1048" s="518">
        <v>36296</v>
      </c>
      <c r="CR1048" s="518">
        <v>139677189</v>
      </c>
      <c r="CS1048" s="518">
        <v>3848</v>
      </c>
      <c r="CT1048" s="518">
        <v>8615</v>
      </c>
      <c r="CU1048" s="518">
        <v>4</v>
      </c>
      <c r="CV1048" s="518">
        <v>26236</v>
      </c>
      <c r="CW1048" s="518">
        <v>6559</v>
      </c>
      <c r="CX1048" s="518">
        <v>11641</v>
      </c>
      <c r="CY1048" s="518">
        <v>179</v>
      </c>
      <c r="CZ1048" s="518">
        <v>3305164</v>
      </c>
      <c r="DA1048" s="518">
        <v>18465</v>
      </c>
      <c r="DB1048" s="518">
        <v>44196</v>
      </c>
      <c r="DC1048" s="518">
        <v>1817</v>
      </c>
      <c r="DD1048" s="518">
        <v>21393716</v>
      </c>
      <c r="DE1048" s="518">
        <v>11774</v>
      </c>
      <c r="DF1048" s="518">
        <v>21114</v>
      </c>
      <c r="DG1048" s="518">
        <v>75</v>
      </c>
      <c r="DH1048" s="518">
        <v>1007769</v>
      </c>
      <c r="DI1048" s="518">
        <v>13437</v>
      </c>
      <c r="DJ1048" s="518">
        <v>33490</v>
      </c>
      <c r="DK1048" s="518">
        <v>356</v>
      </c>
      <c r="DL1048" s="518">
        <v>102363</v>
      </c>
      <c r="DM1048" s="518">
        <v>288</v>
      </c>
      <c r="DN1048" s="518">
        <v>475</v>
      </c>
      <c r="DO1048" s="518">
        <v>4616</v>
      </c>
      <c r="DP1048" s="518">
        <v>226657</v>
      </c>
      <c r="DQ1048" s="518">
        <v>49</v>
      </c>
      <c r="DR1048" s="518">
        <v>102</v>
      </c>
      <c r="DS1048" s="518">
        <v>26</v>
      </c>
      <c r="DT1048" s="518">
        <v>71216</v>
      </c>
      <c r="DU1048" s="518">
        <v>2739</v>
      </c>
      <c r="DV1048" s="518">
        <v>6746</v>
      </c>
      <c r="DW1048" s="518">
        <v>16</v>
      </c>
      <c r="DX1048" s="518"/>
      <c r="DY1048" s="518"/>
      <c r="DZ1048" s="518"/>
      <c r="EA1048" s="518"/>
      <c r="EB1048" s="518"/>
      <c r="EC1048" s="518"/>
      <c r="ED1048" s="518"/>
      <c r="EE1048" s="518"/>
      <c r="EF1048" s="518"/>
      <c r="EG1048" s="518" t="s">
        <v>152</v>
      </c>
      <c r="EH1048" s="518" t="s">
        <v>152</v>
      </c>
      <c r="EI1048" s="518">
        <v>0</v>
      </c>
      <c r="EJ1048" s="475"/>
      <c r="EK1048" s="475"/>
      <c r="EL1048" s="475"/>
      <c r="EM1048" s="475"/>
      <c r="EN1048" s="475"/>
      <c r="EO1048" s="475"/>
      <c r="EP1048" s="475"/>
      <c r="EQ1048" s="475"/>
      <c r="ER1048" s="475"/>
      <c r="ES1048" s="475"/>
      <c r="ET1048" s="475"/>
      <c r="EU1048" s="475"/>
      <c r="EV1048" s="475"/>
      <c r="EW1048" s="475"/>
      <c r="EX1048" s="475"/>
      <c r="EY1048" s="475"/>
      <c r="EZ1048" s="476"/>
      <c r="FA1048" s="446">
        <f t="shared" si="2348"/>
        <v>3</v>
      </c>
      <c r="FB1048" s="417">
        <f>LEFT($B1048,4)+IF(FA1048&lt;4,1,0)</f>
        <v>2022</v>
      </c>
      <c r="FC1048" s="448">
        <f>DATE($FB1048,$FA1048,1)</f>
        <v>44621</v>
      </c>
      <c r="FD1048" s="449">
        <f>DAY(EOMONTH($FC1048,0))</f>
        <v>31</v>
      </c>
      <c r="FE1048" s="450"/>
      <c r="FF1048" s="451">
        <f t="shared" si="2368"/>
        <v>0.56527063433749691</v>
      </c>
      <c r="FG1048" s="450"/>
      <c r="FH1048" s="452">
        <f t="shared" si="2350"/>
        <v>1.7386521537748958</v>
      </c>
      <c r="FI1048" s="452">
        <f t="shared" si="2351"/>
        <v>1.348772579898101</v>
      </c>
      <c r="FJ1048" s="452">
        <f t="shared" si="2352"/>
        <v>1.7722470904207699</v>
      </c>
      <c r="FK1048" s="452">
        <f t="shared" si="2353"/>
        <v>1.3985675917636526</v>
      </c>
      <c r="FL1048" s="452">
        <f t="shared" si="2354"/>
        <v>1.3653587355199619</v>
      </c>
      <c r="FM1048" s="452">
        <f t="shared" si="2355"/>
        <v>1.0696625062669869</v>
      </c>
      <c r="FN1048" s="452">
        <f t="shared" si="2356"/>
        <v>1.5317575757575757</v>
      </c>
      <c r="FO1048" s="452">
        <f t="shared" si="2357"/>
        <v>1.0882424242424242</v>
      </c>
      <c r="FP1048" s="452">
        <f t="shared" si="2358"/>
        <v>0.66666666666666663</v>
      </c>
      <c r="FQ1048" s="452">
        <f t="shared" si="2359"/>
        <v>0.52941176470588236</v>
      </c>
      <c r="FR1048" s="453"/>
      <c r="FS1048" s="446">
        <f t="shared" si="2373"/>
        <v>183994</v>
      </c>
      <c r="FT1048" s="446">
        <f t="shared" si="2373"/>
        <v>1931937</v>
      </c>
      <c r="FU1048" s="446">
        <f t="shared" si="2373"/>
        <v>5611817</v>
      </c>
      <c r="FV1048" s="446">
        <f t="shared" si="2373"/>
        <v>13983544</v>
      </c>
      <c r="FW1048" s="446">
        <f t="shared" si="2373"/>
        <v>9145524</v>
      </c>
      <c r="FX1048" s="446">
        <f t="shared" si="2373"/>
        <v>13297885</v>
      </c>
      <c r="FY1048" s="446">
        <f t="shared" si="2373"/>
        <v>327505874</v>
      </c>
      <c r="FZ1048" s="446">
        <f t="shared" si="2373"/>
        <v>277893000</v>
      </c>
      <c r="GA1048" s="446">
        <f t="shared" si="2373"/>
        <v>3031440</v>
      </c>
      <c r="GB1048" s="446"/>
      <c r="GC1048" s="446"/>
      <c r="GD1048" s="446" t="str">
        <f t="shared" si="2372"/>
        <v>-</v>
      </c>
      <c r="GE1048" s="446">
        <f t="shared" si="2372"/>
        <v>11984</v>
      </c>
      <c r="GF1048" s="446">
        <f t="shared" si="2372"/>
        <v>9130698</v>
      </c>
      <c r="GG1048" s="446">
        <f t="shared" si="2372"/>
        <v>5444868</v>
      </c>
      <c r="GH1048" s="446">
        <f t="shared" si="2372"/>
        <v>9517533</v>
      </c>
      <c r="GI1048" s="446">
        <f t="shared" si="2372"/>
        <v>312690040</v>
      </c>
      <c r="GJ1048" s="446">
        <f t="shared" si="2372"/>
        <v>46564</v>
      </c>
      <c r="GK1048" s="446">
        <f t="shared" si="2372"/>
        <v>7911084</v>
      </c>
      <c r="GL1048" s="446">
        <f t="shared" si="2372"/>
        <v>38364138</v>
      </c>
      <c r="GM1048" s="446">
        <f t="shared" si="2372"/>
        <v>2511750</v>
      </c>
      <c r="GN1048" s="446">
        <f t="shared" si="2374"/>
        <v>175396</v>
      </c>
      <c r="GO1048" s="446">
        <f t="shared" si="2365"/>
        <v>169100</v>
      </c>
      <c r="GP1048" s="446">
        <f t="shared" si="2365"/>
        <v>470832</v>
      </c>
      <c r="GQ1048" s="446">
        <f t="shared" si="2365"/>
        <v>0</v>
      </c>
      <c r="GR1048" s="446"/>
      <c r="GS1048" s="446"/>
      <c r="GT1048" s="446"/>
      <c r="GU1048" s="446"/>
      <c r="GV1048" s="416"/>
      <c r="GW1048" s="402"/>
      <c r="GX1048" s="402"/>
      <c r="GY1048" s="402"/>
      <c r="GZ1048" s="402"/>
      <c r="HA1048" s="402"/>
    </row>
    <row r="1049" spans="1:209" ht="9.75" customHeight="1" x14ac:dyDescent="0.2">
      <c r="A1049" s="417" t="str">
        <f t="shared" si="2343"/>
        <v>2021-22MARCHRYC</v>
      </c>
      <c r="B1049" s="458" t="str">
        <f t="shared" si="2366"/>
        <v>2021-22</v>
      </c>
      <c r="C1049" s="402" t="s">
        <v>660</v>
      </c>
      <c r="D1049" s="402" t="s">
        <v>656</v>
      </c>
      <c r="E1049" s="402" t="s">
        <v>466</v>
      </c>
      <c r="F1049" s="478" t="s">
        <v>453</v>
      </c>
      <c r="G1049" s="478" t="s">
        <v>687</v>
      </c>
      <c r="H1049" s="510">
        <v>128534</v>
      </c>
      <c r="I1049" s="510">
        <v>95424</v>
      </c>
      <c r="J1049" s="510">
        <v>6611097</v>
      </c>
      <c r="K1049" s="510">
        <v>69</v>
      </c>
      <c r="L1049" s="510">
        <v>18</v>
      </c>
      <c r="M1049" s="510">
        <v>219</v>
      </c>
      <c r="N1049" s="510">
        <v>281</v>
      </c>
      <c r="O1049" s="510">
        <v>403</v>
      </c>
      <c r="P1049" s="510">
        <v>362</v>
      </c>
      <c r="Q1049" s="510">
        <v>9</v>
      </c>
      <c r="R1049" s="510">
        <v>1493</v>
      </c>
      <c r="S1049" s="510">
        <v>66677</v>
      </c>
      <c r="T1049" s="510">
        <v>8571</v>
      </c>
      <c r="U1049" s="510">
        <v>5544</v>
      </c>
      <c r="V1049" s="510">
        <v>40834</v>
      </c>
      <c r="W1049" s="510">
        <v>7845</v>
      </c>
      <c r="X1049" s="510">
        <v>282</v>
      </c>
      <c r="Y1049" s="510">
        <v>5876997</v>
      </c>
      <c r="Z1049" s="510">
        <v>686</v>
      </c>
      <c r="AA1049" s="510">
        <v>1249</v>
      </c>
      <c r="AB1049" s="510">
        <v>4920857</v>
      </c>
      <c r="AC1049" s="510">
        <v>888</v>
      </c>
      <c r="AD1049" s="510">
        <v>1566</v>
      </c>
      <c r="AE1049" s="510">
        <v>202076277</v>
      </c>
      <c r="AF1049" s="510">
        <v>4949</v>
      </c>
      <c r="AG1049" s="510">
        <v>10888</v>
      </c>
      <c r="AH1049" s="510">
        <v>126158118</v>
      </c>
      <c r="AI1049" s="510">
        <v>16081</v>
      </c>
      <c r="AJ1049" s="510">
        <v>41149</v>
      </c>
      <c r="AK1049" s="510">
        <v>3122218</v>
      </c>
      <c r="AL1049" s="510">
        <v>11072</v>
      </c>
      <c r="AM1049" s="510">
        <v>58507</v>
      </c>
      <c r="AN1049" s="510"/>
      <c r="AO1049" s="510"/>
      <c r="AP1049" s="510"/>
      <c r="AQ1049" s="510"/>
      <c r="AR1049" s="510"/>
      <c r="AS1049" s="510"/>
      <c r="AT1049" s="510">
        <v>6684</v>
      </c>
      <c r="AU1049" s="510">
        <v>62</v>
      </c>
      <c r="AV1049" s="510">
        <v>4871</v>
      </c>
      <c r="AW1049" s="510">
        <v>349</v>
      </c>
      <c r="AX1049" s="510">
        <v>16</v>
      </c>
      <c r="AY1049" s="510">
        <v>1735</v>
      </c>
      <c r="AZ1049" s="510">
        <v>260</v>
      </c>
      <c r="BA1049" s="510"/>
      <c r="BB1049" s="510"/>
      <c r="BC1049" s="510"/>
      <c r="BD1049" s="510"/>
      <c r="BE1049" s="510"/>
      <c r="BF1049" s="510"/>
      <c r="BG1049" s="510"/>
      <c r="BH1049" s="510"/>
      <c r="BI1049" s="510">
        <v>36386</v>
      </c>
      <c r="BJ1049" s="510">
        <v>2079</v>
      </c>
      <c r="BK1049" s="510">
        <v>21528</v>
      </c>
      <c r="BL1049" s="510">
        <v>59993</v>
      </c>
      <c r="BM1049" s="510">
        <v>18857</v>
      </c>
      <c r="BN1049" s="510">
        <v>13079</v>
      </c>
      <c r="BO1049" s="510">
        <v>12021</v>
      </c>
      <c r="BP1049" s="510">
        <v>8455</v>
      </c>
      <c r="BQ1049" s="510">
        <v>68983</v>
      </c>
      <c r="BR1049" s="510">
        <v>44771</v>
      </c>
      <c r="BS1049" s="510">
        <v>15075</v>
      </c>
      <c r="BT1049" s="510">
        <v>8824</v>
      </c>
      <c r="BU1049" s="510">
        <v>462</v>
      </c>
      <c r="BV1049" s="510">
        <v>319</v>
      </c>
      <c r="BW1049" s="510">
        <v>10</v>
      </c>
      <c r="BX1049" s="510">
        <v>6643</v>
      </c>
      <c r="BY1049" s="510">
        <v>664</v>
      </c>
      <c r="BZ1049" s="510">
        <v>969</v>
      </c>
      <c r="CA1049" s="510">
        <v>4</v>
      </c>
      <c r="CB1049" s="510">
        <v>1284</v>
      </c>
      <c r="CC1049" s="510">
        <v>321</v>
      </c>
      <c r="CD1049" s="510">
        <v>511</v>
      </c>
      <c r="CE1049" s="510">
        <v>8557</v>
      </c>
      <c r="CF1049" s="510">
        <v>5869070</v>
      </c>
      <c r="CG1049" s="510">
        <v>686</v>
      </c>
      <c r="CH1049" s="510">
        <v>1250</v>
      </c>
      <c r="CI1049" s="510">
        <v>3173</v>
      </c>
      <c r="CJ1049" s="510">
        <v>16342290</v>
      </c>
      <c r="CK1049" s="510">
        <v>5150</v>
      </c>
      <c r="CL1049" s="510">
        <v>10580</v>
      </c>
      <c r="CM1049" s="510">
        <v>1019</v>
      </c>
      <c r="CN1049" s="510">
        <v>5433330</v>
      </c>
      <c r="CO1049" s="510">
        <v>5332</v>
      </c>
      <c r="CP1049" s="510">
        <v>12142</v>
      </c>
      <c r="CQ1049" s="510">
        <v>36642</v>
      </c>
      <c r="CR1049" s="510">
        <v>180300657</v>
      </c>
      <c r="CS1049" s="510">
        <v>4921</v>
      </c>
      <c r="CT1049" s="510">
        <v>10891</v>
      </c>
      <c r="CU1049" s="510">
        <v>251</v>
      </c>
      <c r="CV1049" s="510">
        <v>5334161</v>
      </c>
      <c r="CW1049" s="510">
        <v>21252</v>
      </c>
      <c r="CX1049" s="510">
        <v>59345</v>
      </c>
      <c r="CY1049" s="510">
        <v>82</v>
      </c>
      <c r="CZ1049" s="510">
        <v>1658122</v>
      </c>
      <c r="DA1049" s="510">
        <v>20221</v>
      </c>
      <c r="DB1049" s="510">
        <v>64607</v>
      </c>
      <c r="DC1049" s="510">
        <v>561</v>
      </c>
      <c r="DD1049" s="510">
        <v>18615939</v>
      </c>
      <c r="DE1049" s="510">
        <v>33183</v>
      </c>
      <c r="DF1049" s="510">
        <v>77660</v>
      </c>
      <c r="DG1049" s="510">
        <v>65</v>
      </c>
      <c r="DH1049" s="510">
        <v>2075853</v>
      </c>
      <c r="DI1049" s="510">
        <v>31936</v>
      </c>
      <c r="DJ1049" s="510">
        <v>80686</v>
      </c>
      <c r="DK1049" s="510">
        <v>624</v>
      </c>
      <c r="DL1049" s="510">
        <v>216453</v>
      </c>
      <c r="DM1049" s="510">
        <v>347</v>
      </c>
      <c r="DN1049" s="510">
        <v>602</v>
      </c>
      <c r="DO1049" s="510">
        <v>4779</v>
      </c>
      <c r="DP1049" s="510">
        <v>439486</v>
      </c>
      <c r="DQ1049" s="510">
        <v>92</v>
      </c>
      <c r="DR1049" s="510">
        <v>232</v>
      </c>
      <c r="DS1049" s="510">
        <v>127</v>
      </c>
      <c r="DT1049" s="510">
        <v>343714</v>
      </c>
      <c r="DU1049" s="510">
        <v>2706</v>
      </c>
      <c r="DV1049" s="510">
        <v>7191</v>
      </c>
      <c r="DW1049" s="510">
        <v>98</v>
      </c>
      <c r="DX1049" s="510"/>
      <c r="DY1049" s="510"/>
      <c r="DZ1049" s="510"/>
      <c r="EA1049" s="510"/>
      <c r="EB1049" s="510"/>
      <c r="EC1049" s="510"/>
      <c r="ED1049" s="510"/>
      <c r="EE1049" s="510"/>
      <c r="EF1049" s="510"/>
      <c r="EG1049" s="510" t="s">
        <v>152</v>
      </c>
      <c r="EH1049" s="510" t="s">
        <v>152</v>
      </c>
      <c r="EI1049" s="510">
        <v>9</v>
      </c>
      <c r="EJ1049" s="479"/>
      <c r="EK1049" s="479"/>
      <c r="EL1049" s="479"/>
      <c r="EM1049" s="479"/>
      <c r="EN1049" s="479"/>
      <c r="EO1049" s="479"/>
      <c r="EP1049" s="479"/>
      <c r="EQ1049" s="479"/>
      <c r="ER1049" s="479"/>
      <c r="ES1049" s="479"/>
      <c r="ET1049" s="479"/>
      <c r="EU1049" s="479"/>
      <c r="EV1049" s="479"/>
      <c r="EW1049" s="479"/>
      <c r="EX1049" s="479"/>
      <c r="EY1049" s="479"/>
      <c r="EZ1049" s="476"/>
      <c r="FA1049" s="446">
        <f t="shared" si="2348"/>
        <v>3</v>
      </c>
      <c r="FB1049" s="417">
        <f>LEFT($B1049,4)+IF(FA1049&lt;4,1,0)</f>
        <v>2022</v>
      </c>
      <c r="FC1049" s="448">
        <f>DATE($FB1049,$FA1049,1)</f>
        <v>44621</v>
      </c>
      <c r="FD1049" s="449">
        <f>DAY(EOMONTH($FC1049,0))</f>
        <v>31</v>
      </c>
      <c r="FE1049" s="450"/>
      <c r="FF1049" s="451">
        <f t="shared" si="2368"/>
        <v>0.58216591545864294</v>
      </c>
      <c r="FG1049" s="450"/>
      <c r="FH1049" s="452">
        <f t="shared" si="2350"/>
        <v>2.2000933380002334</v>
      </c>
      <c r="FI1049" s="452">
        <f t="shared" si="2351"/>
        <v>1.5259596313148991</v>
      </c>
      <c r="FJ1049" s="452">
        <f t="shared" si="2352"/>
        <v>2.1682900432900434</v>
      </c>
      <c r="FK1049" s="452">
        <f t="shared" si="2353"/>
        <v>1.52507215007215</v>
      </c>
      <c r="FL1049" s="452">
        <f t="shared" si="2354"/>
        <v>1.6893520105794191</v>
      </c>
      <c r="FM1049" s="452">
        <f t="shared" si="2355"/>
        <v>1.0964147524122054</v>
      </c>
      <c r="FN1049" s="452">
        <f t="shared" si="2356"/>
        <v>1.9216061185468452</v>
      </c>
      <c r="FO1049" s="452">
        <f t="shared" si="2357"/>
        <v>1.1247928616953473</v>
      </c>
      <c r="FP1049" s="452">
        <f t="shared" si="2358"/>
        <v>1.6382978723404256</v>
      </c>
      <c r="FQ1049" s="452">
        <f t="shared" si="2359"/>
        <v>1.1312056737588652</v>
      </c>
      <c r="FR1049" s="453"/>
      <c r="FS1049" s="446">
        <f t="shared" si="2373"/>
        <v>1717632</v>
      </c>
      <c r="FT1049" s="446">
        <f t="shared" si="2373"/>
        <v>20897856</v>
      </c>
      <c r="FU1049" s="446">
        <f t="shared" si="2373"/>
        <v>26814144</v>
      </c>
      <c r="FV1049" s="446">
        <f t="shared" si="2373"/>
        <v>38455872</v>
      </c>
      <c r="FW1049" s="446">
        <f t="shared" si="2373"/>
        <v>10705179</v>
      </c>
      <c r="FX1049" s="446">
        <f t="shared" si="2373"/>
        <v>8681904</v>
      </c>
      <c r="FY1049" s="446">
        <f t="shared" si="2373"/>
        <v>444600592</v>
      </c>
      <c r="FZ1049" s="446">
        <f t="shared" si="2373"/>
        <v>322813905</v>
      </c>
      <c r="GA1049" s="446">
        <f t="shared" si="2373"/>
        <v>16498974</v>
      </c>
      <c r="GB1049" s="446"/>
      <c r="GC1049" s="446"/>
      <c r="GD1049" s="446">
        <f t="shared" ref="GD1049:GM1058" si="2375">IFERROR(HLOOKUP(GD$1,$H$5:$HA$10112,MATCH($A1049,$A$5:$A$10112,0),0)*HLOOKUP(GD$2,$H$5:$HA$10112,MATCH($A1049,$A$5:$A$10112,0),0),"-")</f>
        <v>9690</v>
      </c>
      <c r="GE1049" s="446">
        <f t="shared" si="2375"/>
        <v>2044</v>
      </c>
      <c r="GF1049" s="446">
        <f t="shared" si="2375"/>
        <v>10696250</v>
      </c>
      <c r="GG1049" s="446">
        <f t="shared" si="2375"/>
        <v>33570340</v>
      </c>
      <c r="GH1049" s="446">
        <f t="shared" si="2375"/>
        <v>12372698</v>
      </c>
      <c r="GI1049" s="446">
        <f t="shared" si="2375"/>
        <v>399068022</v>
      </c>
      <c r="GJ1049" s="446">
        <f t="shared" si="2375"/>
        <v>14895595</v>
      </c>
      <c r="GK1049" s="446">
        <f t="shared" si="2375"/>
        <v>5297774</v>
      </c>
      <c r="GL1049" s="446">
        <f t="shared" si="2375"/>
        <v>43567260</v>
      </c>
      <c r="GM1049" s="446">
        <f t="shared" si="2375"/>
        <v>5244590</v>
      </c>
      <c r="GN1049" s="446">
        <f t="shared" si="2374"/>
        <v>913257</v>
      </c>
      <c r="GO1049" s="446">
        <f t="shared" ref="GO1049:GQ1068" si="2376">IFERROR(HLOOKUP(GO$1,$H$5:$HA$10112,MATCH($A1049,$A$5:$A$10112,0),0)*HLOOKUP(GO$2,$H$5:$HA$10112,MATCH($A1049,$A$5:$A$10112,0),0),"-")</f>
        <v>375648</v>
      </c>
      <c r="GP1049" s="446">
        <f t="shared" si="2376"/>
        <v>1108728</v>
      </c>
      <c r="GQ1049" s="446">
        <f t="shared" si="2376"/>
        <v>0</v>
      </c>
      <c r="GR1049" s="446"/>
      <c r="GS1049" s="446"/>
      <c r="GT1049" s="446"/>
      <c r="GU1049" s="446"/>
      <c r="GV1049" s="416"/>
      <c r="GW1049" s="402"/>
      <c r="GX1049" s="402"/>
      <c r="GY1049" s="402"/>
      <c r="GZ1049" s="402"/>
      <c r="HA1049" s="402"/>
    </row>
    <row r="1050" spans="1:209" ht="9.75" customHeight="1" x14ac:dyDescent="0.2">
      <c r="A1050" s="417" t="str">
        <f t="shared" si="2343"/>
        <v>2021-22MARCHR1F</v>
      </c>
      <c r="B1050" s="458" t="str">
        <f t="shared" si="2366"/>
        <v>2021-22</v>
      </c>
      <c r="C1050" s="402" t="s">
        <v>660</v>
      </c>
      <c r="D1050" s="402" t="s">
        <v>663</v>
      </c>
      <c r="E1050" s="402" t="s">
        <v>662</v>
      </c>
      <c r="F1050" s="478" t="s">
        <v>458</v>
      </c>
      <c r="G1050" s="478" t="s">
        <v>688</v>
      </c>
      <c r="H1050" s="510">
        <v>3552</v>
      </c>
      <c r="I1050" s="510">
        <v>2112</v>
      </c>
      <c r="J1050" s="510">
        <v>14568</v>
      </c>
      <c r="K1050" s="510">
        <v>7</v>
      </c>
      <c r="L1050" s="510">
        <v>0</v>
      </c>
      <c r="M1050" s="510">
        <v>16</v>
      </c>
      <c r="N1050" s="510">
        <v>51</v>
      </c>
      <c r="O1050" s="510">
        <v>120</v>
      </c>
      <c r="P1050" s="510">
        <v>9</v>
      </c>
      <c r="Q1050" s="510">
        <v>0</v>
      </c>
      <c r="R1050" s="510">
        <v>65</v>
      </c>
      <c r="S1050" s="510">
        <v>2540</v>
      </c>
      <c r="T1050" s="510">
        <v>128</v>
      </c>
      <c r="U1050" s="510">
        <v>83</v>
      </c>
      <c r="V1050" s="510">
        <v>1245</v>
      </c>
      <c r="W1050" s="510">
        <v>687</v>
      </c>
      <c r="X1050" s="510">
        <v>32</v>
      </c>
      <c r="Y1050" s="510">
        <v>75887</v>
      </c>
      <c r="Z1050" s="510">
        <v>593</v>
      </c>
      <c r="AA1050" s="510">
        <v>1101</v>
      </c>
      <c r="AB1050" s="510">
        <v>62030</v>
      </c>
      <c r="AC1050" s="510">
        <v>747</v>
      </c>
      <c r="AD1050" s="510">
        <v>1357</v>
      </c>
      <c r="AE1050" s="510">
        <v>2621342</v>
      </c>
      <c r="AF1050" s="510">
        <v>2105</v>
      </c>
      <c r="AG1050" s="510">
        <v>4166</v>
      </c>
      <c r="AH1050" s="510">
        <v>4078808</v>
      </c>
      <c r="AI1050" s="510">
        <v>5937</v>
      </c>
      <c r="AJ1050" s="510">
        <v>14881</v>
      </c>
      <c r="AK1050" s="510">
        <v>255263</v>
      </c>
      <c r="AL1050" s="510">
        <v>7977</v>
      </c>
      <c r="AM1050" s="510">
        <v>17111</v>
      </c>
      <c r="AN1050" s="510"/>
      <c r="AO1050" s="510"/>
      <c r="AP1050" s="510"/>
      <c r="AQ1050" s="510"/>
      <c r="AR1050" s="510"/>
      <c r="AS1050" s="510"/>
      <c r="AT1050" s="510">
        <v>271</v>
      </c>
      <c r="AU1050" s="510">
        <v>1</v>
      </c>
      <c r="AV1050" s="510">
        <v>32</v>
      </c>
      <c r="AW1050" s="510">
        <v>61</v>
      </c>
      <c r="AX1050" s="510">
        <v>2</v>
      </c>
      <c r="AY1050" s="510">
        <v>236</v>
      </c>
      <c r="AZ1050" s="510">
        <v>7</v>
      </c>
      <c r="BA1050" s="510"/>
      <c r="BB1050" s="510"/>
      <c r="BC1050" s="510"/>
      <c r="BD1050" s="510"/>
      <c r="BE1050" s="510"/>
      <c r="BF1050" s="510"/>
      <c r="BG1050" s="510"/>
      <c r="BH1050" s="510"/>
      <c r="BI1050" s="510">
        <v>1433</v>
      </c>
      <c r="BJ1050" s="510">
        <v>22</v>
      </c>
      <c r="BK1050" s="510">
        <v>814</v>
      </c>
      <c r="BL1050" s="510">
        <v>2269</v>
      </c>
      <c r="BM1050" s="510">
        <v>237</v>
      </c>
      <c r="BN1050" s="510">
        <v>206</v>
      </c>
      <c r="BO1050" s="510">
        <v>153</v>
      </c>
      <c r="BP1050" s="510">
        <v>131</v>
      </c>
      <c r="BQ1050" s="510">
        <v>1617</v>
      </c>
      <c r="BR1050" s="510">
        <v>1486</v>
      </c>
      <c r="BS1050" s="510">
        <v>920</v>
      </c>
      <c r="BT1050" s="510">
        <v>829</v>
      </c>
      <c r="BU1050" s="510">
        <v>38</v>
      </c>
      <c r="BV1050" s="510">
        <v>33</v>
      </c>
      <c r="BW1050" s="510">
        <v>3</v>
      </c>
      <c r="BX1050" s="510">
        <v>1119</v>
      </c>
      <c r="BY1050" s="510">
        <v>373</v>
      </c>
      <c r="BZ1050" s="510">
        <v>576</v>
      </c>
      <c r="CA1050" s="510">
        <v>1</v>
      </c>
      <c r="CB1050" s="510">
        <v>3426</v>
      </c>
      <c r="CC1050" s="510">
        <v>3426</v>
      </c>
      <c r="CD1050" s="510">
        <v>3426</v>
      </c>
      <c r="CE1050" s="510">
        <v>124</v>
      </c>
      <c r="CF1050" s="510">
        <v>71342</v>
      </c>
      <c r="CG1050" s="510">
        <v>575</v>
      </c>
      <c r="CH1050" s="510">
        <v>1084</v>
      </c>
      <c r="CI1050" s="510">
        <v>93</v>
      </c>
      <c r="CJ1050" s="510">
        <v>184151</v>
      </c>
      <c r="CK1050" s="510">
        <v>1980</v>
      </c>
      <c r="CL1050" s="510">
        <v>3793</v>
      </c>
      <c r="CM1050" s="510">
        <v>30</v>
      </c>
      <c r="CN1050" s="510">
        <v>189519</v>
      </c>
      <c r="CO1050" s="510">
        <v>6317</v>
      </c>
      <c r="CP1050" s="510">
        <v>11850</v>
      </c>
      <c r="CQ1050" s="510">
        <v>1122</v>
      </c>
      <c r="CR1050" s="510">
        <v>2247672</v>
      </c>
      <c r="CS1050" s="510">
        <v>2003</v>
      </c>
      <c r="CT1050" s="510">
        <v>4067</v>
      </c>
      <c r="CU1050" s="510">
        <v>144</v>
      </c>
      <c r="CV1050" s="510">
        <v>905484</v>
      </c>
      <c r="CW1050" s="510">
        <v>6288</v>
      </c>
      <c r="CX1050" s="510">
        <v>12392</v>
      </c>
      <c r="CY1050" s="510">
        <v>17</v>
      </c>
      <c r="CZ1050" s="510">
        <v>219848</v>
      </c>
      <c r="DA1050" s="510">
        <v>12932</v>
      </c>
      <c r="DB1050" s="510">
        <v>18358</v>
      </c>
      <c r="DC1050" s="510">
        <v>21</v>
      </c>
      <c r="DD1050" s="510">
        <v>326720</v>
      </c>
      <c r="DE1050" s="510">
        <v>15558</v>
      </c>
      <c r="DF1050" s="510">
        <v>48449</v>
      </c>
      <c r="DG1050" s="510">
        <v>10</v>
      </c>
      <c r="DH1050" s="510">
        <v>261787</v>
      </c>
      <c r="DI1050" s="510">
        <v>26179</v>
      </c>
      <c r="DJ1050" s="510">
        <v>68442</v>
      </c>
      <c r="DK1050" s="510">
        <v>10</v>
      </c>
      <c r="DL1050" s="510">
        <v>3895</v>
      </c>
      <c r="DM1050" s="510">
        <v>390</v>
      </c>
      <c r="DN1050" s="510">
        <v>537</v>
      </c>
      <c r="DO1050" s="510">
        <v>103</v>
      </c>
      <c r="DP1050" s="510">
        <v>5498</v>
      </c>
      <c r="DQ1050" s="510">
        <v>53</v>
      </c>
      <c r="DR1050" s="510">
        <v>111</v>
      </c>
      <c r="DS1050" s="510">
        <v>0</v>
      </c>
      <c r="DT1050" s="510">
        <v>0</v>
      </c>
      <c r="DU1050" s="510" t="s">
        <v>152</v>
      </c>
      <c r="DV1050" s="510" t="s">
        <v>152</v>
      </c>
      <c r="DW1050" s="510">
        <v>0</v>
      </c>
      <c r="DX1050" s="510"/>
      <c r="DY1050" s="510"/>
      <c r="DZ1050" s="510"/>
      <c r="EA1050" s="510"/>
      <c r="EB1050" s="510"/>
      <c r="EC1050" s="510"/>
      <c r="ED1050" s="510"/>
      <c r="EE1050" s="510"/>
      <c r="EF1050" s="510"/>
      <c r="EG1050" s="510" t="s">
        <v>152</v>
      </c>
      <c r="EH1050" s="510" t="s">
        <v>152</v>
      </c>
      <c r="EI1050" s="510">
        <v>0</v>
      </c>
      <c r="EJ1050" s="479"/>
      <c r="EK1050" s="479"/>
      <c r="EL1050" s="479"/>
      <c r="EM1050" s="479"/>
      <c r="EN1050" s="479"/>
      <c r="EO1050" s="479"/>
      <c r="EP1050" s="479"/>
      <c r="EQ1050" s="479"/>
      <c r="ER1050" s="479"/>
      <c r="ES1050" s="479"/>
      <c r="ET1050" s="479"/>
      <c r="EU1050" s="479"/>
      <c r="EV1050" s="479"/>
      <c r="EW1050" s="479"/>
      <c r="EX1050" s="479"/>
      <c r="EY1050" s="479"/>
      <c r="EZ1050" s="476"/>
      <c r="FA1050" s="446">
        <f t="shared" si="2348"/>
        <v>3</v>
      </c>
      <c r="FB1050" s="417">
        <f t="shared" ref="FB1050:FB1058" si="2377">LEFT($B1050,4)+IF(FA1050&lt;4,1,0)</f>
        <v>2022</v>
      </c>
      <c r="FC1050" s="448">
        <f t="shared" ref="FC1050:FC1058" si="2378">DATE($FB1050,$FA1050,1)</f>
        <v>44621</v>
      </c>
      <c r="FD1050" s="449">
        <f t="shared" ref="FD1050:FD1058" si="2379">DAY(EOMONTH($FC1050,0))</f>
        <v>31</v>
      </c>
      <c r="FE1050" s="450"/>
      <c r="FF1050" s="451">
        <f t="shared" si="2368"/>
        <v>0.86554621848739499</v>
      </c>
      <c r="FG1050" s="450"/>
      <c r="FH1050" s="452">
        <f t="shared" si="2350"/>
        <v>1.8515625</v>
      </c>
      <c r="FI1050" s="452">
        <f t="shared" si="2351"/>
        <v>1.609375</v>
      </c>
      <c r="FJ1050" s="452">
        <f t="shared" si="2352"/>
        <v>1.8433734939759037</v>
      </c>
      <c r="FK1050" s="452">
        <f t="shared" si="2353"/>
        <v>1.5783132530120483</v>
      </c>
      <c r="FL1050" s="452">
        <f t="shared" si="2354"/>
        <v>1.2987951807228915</v>
      </c>
      <c r="FM1050" s="452">
        <f t="shared" si="2355"/>
        <v>1.1935742971887551</v>
      </c>
      <c r="FN1050" s="452">
        <f t="shared" si="2356"/>
        <v>1.3391557496360991</v>
      </c>
      <c r="FO1050" s="452">
        <f t="shared" si="2357"/>
        <v>1.2066957787481805</v>
      </c>
      <c r="FP1050" s="452">
        <f t="shared" si="2358"/>
        <v>1.1875</v>
      </c>
      <c r="FQ1050" s="452">
        <f t="shared" si="2359"/>
        <v>1.03125</v>
      </c>
      <c r="FR1050" s="453"/>
      <c r="FS1050" s="446">
        <f t="shared" si="2373"/>
        <v>0</v>
      </c>
      <c r="FT1050" s="446">
        <f t="shared" si="2373"/>
        <v>33792</v>
      </c>
      <c r="FU1050" s="446">
        <f t="shared" si="2373"/>
        <v>107712</v>
      </c>
      <c r="FV1050" s="446">
        <f t="shared" si="2373"/>
        <v>253440</v>
      </c>
      <c r="FW1050" s="446">
        <f t="shared" si="2373"/>
        <v>140928</v>
      </c>
      <c r="FX1050" s="446">
        <f t="shared" si="2373"/>
        <v>112631</v>
      </c>
      <c r="FY1050" s="446">
        <f t="shared" si="2373"/>
        <v>5186670</v>
      </c>
      <c r="FZ1050" s="446">
        <f t="shared" si="2373"/>
        <v>10223247</v>
      </c>
      <c r="GA1050" s="446">
        <f t="shared" si="2373"/>
        <v>547552</v>
      </c>
      <c r="GB1050" s="446"/>
      <c r="GC1050" s="446"/>
      <c r="GD1050" s="446">
        <f t="shared" si="2375"/>
        <v>1728</v>
      </c>
      <c r="GE1050" s="446">
        <f t="shared" si="2375"/>
        <v>3426</v>
      </c>
      <c r="GF1050" s="446">
        <f t="shared" si="2375"/>
        <v>134416</v>
      </c>
      <c r="GG1050" s="446">
        <f t="shared" si="2375"/>
        <v>352749</v>
      </c>
      <c r="GH1050" s="446">
        <f t="shared" si="2375"/>
        <v>355500</v>
      </c>
      <c r="GI1050" s="446">
        <f t="shared" si="2375"/>
        <v>4563174</v>
      </c>
      <c r="GJ1050" s="446">
        <f t="shared" si="2375"/>
        <v>1784448</v>
      </c>
      <c r="GK1050" s="446">
        <f t="shared" si="2375"/>
        <v>312086</v>
      </c>
      <c r="GL1050" s="446">
        <f t="shared" si="2375"/>
        <v>1017429</v>
      </c>
      <c r="GM1050" s="446">
        <f t="shared" si="2375"/>
        <v>684420</v>
      </c>
      <c r="GN1050" s="446" t="str">
        <f t="shared" si="2374"/>
        <v>-</v>
      </c>
      <c r="GO1050" s="446">
        <f t="shared" si="2376"/>
        <v>5370</v>
      </c>
      <c r="GP1050" s="446">
        <f t="shared" si="2376"/>
        <v>11433</v>
      </c>
      <c r="GQ1050" s="446">
        <f t="shared" si="2376"/>
        <v>0</v>
      </c>
      <c r="GR1050" s="446"/>
      <c r="GS1050" s="446"/>
      <c r="GT1050" s="446"/>
      <c r="GU1050" s="446"/>
      <c r="GV1050" s="416"/>
      <c r="GW1050" s="402"/>
      <c r="GX1050" s="402"/>
      <c r="GY1050" s="402"/>
      <c r="GZ1050" s="402"/>
      <c r="HA1050" s="402"/>
    </row>
    <row r="1051" spans="1:209" ht="9.75" customHeight="1" x14ac:dyDescent="0.2">
      <c r="A1051" s="493" t="str">
        <f t="shared" si="2343"/>
        <v>2021-22MARCHRRU</v>
      </c>
      <c r="B1051" s="494" t="str">
        <f t="shared" si="2366"/>
        <v>2021-22</v>
      </c>
      <c r="C1051" s="480" t="s">
        <v>660</v>
      </c>
      <c r="D1051" s="480" t="s">
        <v>659</v>
      </c>
      <c r="E1051" s="480" t="s">
        <v>467</v>
      </c>
      <c r="F1051" s="495" t="s">
        <v>454</v>
      </c>
      <c r="G1051" s="511" t="s">
        <v>689</v>
      </c>
      <c r="H1051" s="519">
        <v>198374</v>
      </c>
      <c r="I1051" s="519">
        <v>154714</v>
      </c>
      <c r="J1051" s="519">
        <v>4063274</v>
      </c>
      <c r="K1051" s="519">
        <v>26</v>
      </c>
      <c r="L1051" s="519">
        <v>1</v>
      </c>
      <c r="M1051" s="519">
        <v>97</v>
      </c>
      <c r="N1051" s="519">
        <v>136</v>
      </c>
      <c r="O1051" s="519">
        <v>242</v>
      </c>
      <c r="P1051" s="519">
        <v>784</v>
      </c>
      <c r="Q1051" s="519">
        <v>0</v>
      </c>
      <c r="R1051" s="519">
        <v>1769</v>
      </c>
      <c r="S1051" s="519">
        <v>105725</v>
      </c>
      <c r="T1051" s="519">
        <v>11070</v>
      </c>
      <c r="U1051" s="519">
        <v>7760</v>
      </c>
      <c r="V1051" s="519">
        <v>57122</v>
      </c>
      <c r="W1051" s="519">
        <v>16281</v>
      </c>
      <c r="X1051" s="519">
        <v>1092</v>
      </c>
      <c r="Y1051" s="519">
        <v>4792200</v>
      </c>
      <c r="Z1051" s="519">
        <v>433</v>
      </c>
      <c r="AA1051" s="519">
        <v>726</v>
      </c>
      <c r="AB1051" s="519">
        <v>5712813</v>
      </c>
      <c r="AC1051" s="519">
        <v>736</v>
      </c>
      <c r="AD1051" s="519">
        <v>1291</v>
      </c>
      <c r="AE1051" s="519">
        <v>174628150</v>
      </c>
      <c r="AF1051" s="519">
        <v>3057</v>
      </c>
      <c r="AG1051" s="519">
        <v>6743</v>
      </c>
      <c r="AH1051" s="519">
        <v>125617500</v>
      </c>
      <c r="AI1051" s="519">
        <v>7716</v>
      </c>
      <c r="AJ1051" s="519">
        <v>18775</v>
      </c>
      <c r="AK1051" s="519">
        <v>15788322</v>
      </c>
      <c r="AL1051" s="519">
        <v>14458</v>
      </c>
      <c r="AM1051" s="519">
        <v>28069</v>
      </c>
      <c r="AN1051" s="519"/>
      <c r="AO1051" s="519"/>
      <c r="AP1051" s="519"/>
      <c r="AQ1051" s="519"/>
      <c r="AR1051" s="519"/>
      <c r="AS1051" s="519"/>
      <c r="AT1051" s="519">
        <v>16418</v>
      </c>
      <c r="AU1051" s="519">
        <v>214</v>
      </c>
      <c r="AV1051" s="519">
        <v>2944</v>
      </c>
      <c r="AW1051" s="519">
        <v>3963</v>
      </c>
      <c r="AX1051" s="519">
        <v>108</v>
      </c>
      <c r="AY1051" s="519">
        <v>13152</v>
      </c>
      <c r="AZ1051" s="519">
        <v>0</v>
      </c>
      <c r="BA1051" s="519"/>
      <c r="BB1051" s="519"/>
      <c r="BC1051" s="519"/>
      <c r="BD1051" s="519"/>
      <c r="BE1051" s="519"/>
      <c r="BF1051" s="519"/>
      <c r="BG1051" s="519"/>
      <c r="BH1051" s="519"/>
      <c r="BI1051" s="519">
        <v>53643</v>
      </c>
      <c r="BJ1051" s="519">
        <v>3478</v>
      </c>
      <c r="BK1051" s="519">
        <v>32186</v>
      </c>
      <c r="BL1051" s="519">
        <v>89307</v>
      </c>
      <c r="BM1051" s="519">
        <v>27804</v>
      </c>
      <c r="BN1051" s="519">
        <v>21340</v>
      </c>
      <c r="BO1051" s="519">
        <v>19311</v>
      </c>
      <c r="BP1051" s="519">
        <v>15070</v>
      </c>
      <c r="BQ1051" s="519">
        <v>81821</v>
      </c>
      <c r="BR1051" s="519">
        <v>64291</v>
      </c>
      <c r="BS1051" s="519">
        <v>24089</v>
      </c>
      <c r="BT1051" s="519">
        <v>18653</v>
      </c>
      <c r="BU1051" s="519">
        <v>1479</v>
      </c>
      <c r="BV1051" s="519">
        <v>1181</v>
      </c>
      <c r="BW1051" s="519">
        <v>164</v>
      </c>
      <c r="BX1051" s="519">
        <v>110795</v>
      </c>
      <c r="BY1051" s="519">
        <v>676</v>
      </c>
      <c r="BZ1051" s="519">
        <v>1211</v>
      </c>
      <c r="CA1051" s="519">
        <v>92</v>
      </c>
      <c r="CB1051" s="519">
        <v>81645</v>
      </c>
      <c r="CC1051" s="519">
        <v>887</v>
      </c>
      <c r="CD1051" s="519">
        <v>1684</v>
      </c>
      <c r="CE1051" s="519">
        <v>10814</v>
      </c>
      <c r="CF1051" s="519">
        <v>4599760</v>
      </c>
      <c r="CG1051" s="519">
        <v>425</v>
      </c>
      <c r="CH1051" s="519">
        <v>716</v>
      </c>
      <c r="CI1051" s="519">
        <v>3363</v>
      </c>
      <c r="CJ1051" s="519">
        <v>11532099</v>
      </c>
      <c r="CK1051" s="519">
        <v>3429</v>
      </c>
      <c r="CL1051" s="519">
        <v>7313</v>
      </c>
      <c r="CM1051" s="519">
        <v>1312</v>
      </c>
      <c r="CN1051" s="519">
        <v>4244685</v>
      </c>
      <c r="CO1051" s="519">
        <v>3235</v>
      </c>
      <c r="CP1051" s="519">
        <v>7126</v>
      </c>
      <c r="CQ1051" s="519">
        <v>52447</v>
      </c>
      <c r="CR1051" s="519">
        <v>158851366</v>
      </c>
      <c r="CS1051" s="519">
        <v>3029</v>
      </c>
      <c r="CT1051" s="519">
        <v>6678</v>
      </c>
      <c r="CU1051" s="519">
        <v>729</v>
      </c>
      <c r="CV1051" s="519">
        <v>7307422</v>
      </c>
      <c r="CW1051" s="519">
        <v>10024</v>
      </c>
      <c r="CX1051" s="519">
        <v>20624</v>
      </c>
      <c r="CY1051" s="519">
        <v>199</v>
      </c>
      <c r="CZ1051" s="519">
        <v>1807280</v>
      </c>
      <c r="DA1051" s="519">
        <v>9082</v>
      </c>
      <c r="DB1051" s="519">
        <v>18360</v>
      </c>
      <c r="DC1051" s="519">
        <v>924</v>
      </c>
      <c r="DD1051" s="519">
        <v>11066233</v>
      </c>
      <c r="DE1051" s="519">
        <v>11976</v>
      </c>
      <c r="DF1051" s="519">
        <v>23173</v>
      </c>
      <c r="DG1051" s="519">
        <v>59</v>
      </c>
      <c r="DH1051" s="519">
        <v>682931</v>
      </c>
      <c r="DI1051" s="519">
        <v>11575</v>
      </c>
      <c r="DJ1051" s="519">
        <v>24192</v>
      </c>
      <c r="DK1051" s="519">
        <v>826</v>
      </c>
      <c r="DL1051" s="519">
        <v>279520</v>
      </c>
      <c r="DM1051" s="519">
        <v>338</v>
      </c>
      <c r="DN1051" s="519">
        <v>586</v>
      </c>
      <c r="DO1051" s="519">
        <v>5756</v>
      </c>
      <c r="DP1051" s="519">
        <v>573729</v>
      </c>
      <c r="DQ1051" s="519">
        <v>100</v>
      </c>
      <c r="DR1051" s="519">
        <v>198</v>
      </c>
      <c r="DS1051" s="519">
        <v>188</v>
      </c>
      <c r="DT1051" s="519">
        <v>753358</v>
      </c>
      <c r="DU1051" s="519">
        <v>4007</v>
      </c>
      <c r="DV1051" s="519">
        <v>9691</v>
      </c>
      <c r="DW1051" s="519">
        <v>170</v>
      </c>
      <c r="DX1051" s="519"/>
      <c r="DY1051" s="519"/>
      <c r="DZ1051" s="519"/>
      <c r="EA1051" s="519"/>
      <c r="EB1051" s="519"/>
      <c r="EC1051" s="519"/>
      <c r="ED1051" s="519"/>
      <c r="EE1051" s="519"/>
      <c r="EF1051" s="519"/>
      <c r="EG1051" s="519" t="s">
        <v>152</v>
      </c>
      <c r="EH1051" s="519" t="s">
        <v>152</v>
      </c>
      <c r="EI1051" s="519">
        <v>0</v>
      </c>
      <c r="EJ1051" s="512"/>
      <c r="EK1051" s="512"/>
      <c r="EL1051" s="512"/>
      <c r="EM1051" s="512"/>
      <c r="EN1051" s="512"/>
      <c r="EO1051" s="512"/>
      <c r="EP1051" s="512"/>
      <c r="EQ1051" s="512"/>
      <c r="ER1051" s="512"/>
      <c r="ES1051" s="512"/>
      <c r="ET1051" s="512"/>
      <c r="EU1051" s="512"/>
      <c r="EV1051" s="512"/>
      <c r="EW1051" s="512"/>
      <c r="EX1051" s="512"/>
      <c r="EY1051" s="512"/>
      <c r="EZ1051" s="514"/>
      <c r="FA1051" s="520">
        <f t="shared" si="2348"/>
        <v>3</v>
      </c>
      <c r="FB1051" s="493">
        <f t="shared" si="2377"/>
        <v>2022</v>
      </c>
      <c r="FC1051" s="498">
        <f t="shared" si="2378"/>
        <v>44621</v>
      </c>
      <c r="FD1051" s="499">
        <f t="shared" si="2379"/>
        <v>31</v>
      </c>
      <c r="FE1051" s="500"/>
      <c r="FF1051" s="515">
        <f t="shared" si="2368"/>
        <v>0.55959556678981137</v>
      </c>
      <c r="FG1051" s="500"/>
      <c r="FH1051" s="481">
        <f t="shared" si="2350"/>
        <v>2.5116531165311655</v>
      </c>
      <c r="FI1051" s="481">
        <f t="shared" si="2351"/>
        <v>1.9277326106594399</v>
      </c>
      <c r="FJ1051" s="481">
        <f t="shared" si="2352"/>
        <v>2.4885309278350514</v>
      </c>
      <c r="FK1051" s="481">
        <f t="shared" si="2353"/>
        <v>1.9420103092783505</v>
      </c>
      <c r="FL1051" s="481">
        <f t="shared" si="2354"/>
        <v>1.4323903224677008</v>
      </c>
      <c r="FM1051" s="481">
        <f t="shared" si="2355"/>
        <v>1.1255033087076782</v>
      </c>
      <c r="FN1051" s="481">
        <f t="shared" si="2356"/>
        <v>1.4795774215343038</v>
      </c>
      <c r="FO1051" s="481">
        <f t="shared" si="2357"/>
        <v>1.1456912966034027</v>
      </c>
      <c r="FP1051" s="481">
        <f t="shared" si="2358"/>
        <v>1.3543956043956045</v>
      </c>
      <c r="FQ1051" s="481">
        <f t="shared" si="2359"/>
        <v>1.0815018315018314</v>
      </c>
      <c r="FR1051" s="501"/>
      <c r="FS1051" s="482">
        <f t="shared" si="2373"/>
        <v>154714</v>
      </c>
      <c r="FT1051" s="482">
        <f t="shared" si="2373"/>
        <v>15007258</v>
      </c>
      <c r="FU1051" s="482">
        <f t="shared" si="2373"/>
        <v>21041104</v>
      </c>
      <c r="FV1051" s="482">
        <f t="shared" si="2373"/>
        <v>37440788</v>
      </c>
      <c r="FW1051" s="482">
        <f t="shared" si="2373"/>
        <v>8036820</v>
      </c>
      <c r="FX1051" s="482">
        <f t="shared" si="2373"/>
        <v>10018160</v>
      </c>
      <c r="FY1051" s="482">
        <f t="shared" si="2373"/>
        <v>385173646</v>
      </c>
      <c r="FZ1051" s="482">
        <f t="shared" si="2373"/>
        <v>305675775</v>
      </c>
      <c r="GA1051" s="482">
        <f t="shared" si="2373"/>
        <v>30651348</v>
      </c>
      <c r="GB1051" s="482"/>
      <c r="GC1051" s="482"/>
      <c r="GD1051" s="482">
        <f t="shared" si="2375"/>
        <v>198604</v>
      </c>
      <c r="GE1051" s="482">
        <f t="shared" si="2375"/>
        <v>154928</v>
      </c>
      <c r="GF1051" s="482">
        <f t="shared" si="2375"/>
        <v>7742824</v>
      </c>
      <c r="GG1051" s="482">
        <f t="shared" si="2375"/>
        <v>24593619</v>
      </c>
      <c r="GH1051" s="482">
        <f t="shared" si="2375"/>
        <v>9349312</v>
      </c>
      <c r="GI1051" s="482">
        <f t="shared" si="2375"/>
        <v>350241066</v>
      </c>
      <c r="GJ1051" s="482">
        <f t="shared" si="2375"/>
        <v>15034896</v>
      </c>
      <c r="GK1051" s="482">
        <f t="shared" si="2375"/>
        <v>3653640</v>
      </c>
      <c r="GL1051" s="482">
        <f t="shared" si="2375"/>
        <v>21411852</v>
      </c>
      <c r="GM1051" s="482">
        <f t="shared" si="2375"/>
        <v>1427328</v>
      </c>
      <c r="GN1051" s="482">
        <f t="shared" si="2374"/>
        <v>1821908</v>
      </c>
      <c r="GO1051" s="482">
        <f t="shared" si="2376"/>
        <v>484036</v>
      </c>
      <c r="GP1051" s="482">
        <f t="shared" si="2376"/>
        <v>1139688</v>
      </c>
      <c r="GQ1051" s="482">
        <f t="shared" si="2376"/>
        <v>0</v>
      </c>
      <c r="GR1051" s="482"/>
      <c r="GS1051" s="482"/>
      <c r="GT1051" s="482"/>
      <c r="GU1051" s="482"/>
      <c r="GV1051" s="502"/>
      <c r="GW1051" s="402"/>
      <c r="GX1051" s="402"/>
      <c r="GY1051" s="402"/>
      <c r="GZ1051" s="402"/>
      <c r="HA1051" s="402"/>
    </row>
    <row r="1052" spans="1:209" ht="9.75" customHeight="1" x14ac:dyDescent="0.2">
      <c r="A1052" s="417" t="str">
        <f t="shared" si="2343"/>
        <v>2021-22MARCHRX6</v>
      </c>
      <c r="B1052" s="458" t="str">
        <f t="shared" si="2366"/>
        <v>2021-22</v>
      </c>
      <c r="C1052" s="402" t="s">
        <v>660</v>
      </c>
      <c r="D1052" s="402" t="s">
        <v>646</v>
      </c>
      <c r="E1052" s="402" t="s">
        <v>645</v>
      </c>
      <c r="F1052" s="478" t="s">
        <v>448</v>
      </c>
      <c r="G1052" s="478" t="s">
        <v>690</v>
      </c>
      <c r="H1052" s="510">
        <v>51662</v>
      </c>
      <c r="I1052" s="510">
        <v>40101</v>
      </c>
      <c r="J1052" s="510">
        <v>1343259</v>
      </c>
      <c r="K1052" s="510">
        <v>33</v>
      </c>
      <c r="L1052" s="510">
        <v>5</v>
      </c>
      <c r="M1052" s="510">
        <v>80</v>
      </c>
      <c r="N1052" s="510">
        <v>149</v>
      </c>
      <c r="O1052" s="510">
        <v>382</v>
      </c>
      <c r="P1052" s="510">
        <v>103</v>
      </c>
      <c r="Q1052" s="510">
        <v>3123</v>
      </c>
      <c r="R1052" s="510">
        <v>10</v>
      </c>
      <c r="S1052" s="510">
        <v>36876</v>
      </c>
      <c r="T1052" s="510">
        <v>3062</v>
      </c>
      <c r="U1052" s="510">
        <v>1718</v>
      </c>
      <c r="V1052" s="510">
        <v>20321</v>
      </c>
      <c r="W1052" s="510">
        <v>6451</v>
      </c>
      <c r="X1052" s="510">
        <v>434</v>
      </c>
      <c r="Y1052" s="510">
        <v>1301467</v>
      </c>
      <c r="Z1052" s="510">
        <v>425</v>
      </c>
      <c r="AA1052" s="510">
        <v>744</v>
      </c>
      <c r="AB1052" s="510">
        <v>835928</v>
      </c>
      <c r="AC1052" s="510">
        <v>487</v>
      </c>
      <c r="AD1052" s="510">
        <v>844</v>
      </c>
      <c r="AE1052" s="510">
        <v>40974829</v>
      </c>
      <c r="AF1052" s="510">
        <v>2016</v>
      </c>
      <c r="AG1052" s="510">
        <v>4166</v>
      </c>
      <c r="AH1052" s="510">
        <v>41378614</v>
      </c>
      <c r="AI1052" s="510">
        <v>6414</v>
      </c>
      <c r="AJ1052" s="510">
        <v>16456</v>
      </c>
      <c r="AK1052" s="510">
        <v>2522133</v>
      </c>
      <c r="AL1052" s="510">
        <v>5811</v>
      </c>
      <c r="AM1052" s="510">
        <v>13031</v>
      </c>
      <c r="AN1052" s="510"/>
      <c r="AO1052" s="510"/>
      <c r="AP1052" s="510"/>
      <c r="AQ1052" s="510"/>
      <c r="AR1052" s="510"/>
      <c r="AS1052" s="510"/>
      <c r="AT1052" s="510">
        <v>3904</v>
      </c>
      <c r="AU1052" s="510">
        <v>88</v>
      </c>
      <c r="AV1052" s="510">
        <v>380</v>
      </c>
      <c r="AW1052" s="510">
        <v>3290</v>
      </c>
      <c r="AX1052" s="510">
        <v>217</v>
      </c>
      <c r="AY1052" s="510">
        <v>3219</v>
      </c>
      <c r="AZ1052" s="510">
        <v>0</v>
      </c>
      <c r="BA1052" s="510"/>
      <c r="BB1052" s="510"/>
      <c r="BC1052" s="510"/>
      <c r="BD1052" s="510"/>
      <c r="BE1052" s="510"/>
      <c r="BF1052" s="510"/>
      <c r="BG1052" s="510"/>
      <c r="BH1052" s="510"/>
      <c r="BI1052" s="510">
        <v>19620</v>
      </c>
      <c r="BJ1052" s="510">
        <v>3412</v>
      </c>
      <c r="BK1052" s="510">
        <v>9940</v>
      </c>
      <c r="BL1052" s="510">
        <v>32972</v>
      </c>
      <c r="BM1052" s="510">
        <v>5747</v>
      </c>
      <c r="BN1052" s="510">
        <v>4456</v>
      </c>
      <c r="BO1052" s="510">
        <v>3211</v>
      </c>
      <c r="BP1052" s="510">
        <v>2521</v>
      </c>
      <c r="BQ1052" s="510">
        <v>26300</v>
      </c>
      <c r="BR1052" s="510">
        <v>21959</v>
      </c>
      <c r="BS1052" s="510">
        <v>10048</v>
      </c>
      <c r="BT1052" s="510">
        <v>6938</v>
      </c>
      <c r="BU1052" s="510">
        <v>683</v>
      </c>
      <c r="BV1052" s="510">
        <v>446</v>
      </c>
      <c r="BW1052" s="510">
        <v>94</v>
      </c>
      <c r="BX1052" s="510">
        <v>46319</v>
      </c>
      <c r="BY1052" s="510">
        <v>493</v>
      </c>
      <c r="BZ1052" s="510">
        <v>792</v>
      </c>
      <c r="CA1052" s="510">
        <v>99</v>
      </c>
      <c r="CB1052" s="510">
        <v>44170</v>
      </c>
      <c r="CC1052" s="510">
        <v>446</v>
      </c>
      <c r="CD1052" s="510">
        <v>891</v>
      </c>
      <c r="CE1052" s="510">
        <v>2869</v>
      </c>
      <c r="CF1052" s="510">
        <v>1210978</v>
      </c>
      <c r="CG1052" s="510">
        <v>422</v>
      </c>
      <c r="CH1052" s="510">
        <v>738</v>
      </c>
      <c r="CI1052" s="510">
        <v>2708</v>
      </c>
      <c r="CJ1052" s="510">
        <v>5648321</v>
      </c>
      <c r="CK1052" s="510">
        <v>2086</v>
      </c>
      <c r="CL1052" s="510">
        <v>4197</v>
      </c>
      <c r="CM1052" s="510">
        <v>671</v>
      </c>
      <c r="CN1052" s="510">
        <v>1070052</v>
      </c>
      <c r="CO1052" s="510">
        <v>1595</v>
      </c>
      <c r="CP1052" s="510">
        <v>3403</v>
      </c>
      <c r="CQ1052" s="510">
        <v>16942</v>
      </c>
      <c r="CR1052" s="510">
        <v>34256456</v>
      </c>
      <c r="CS1052" s="510">
        <v>2022</v>
      </c>
      <c r="CT1052" s="510">
        <v>4193</v>
      </c>
      <c r="CU1052" s="510">
        <v>199</v>
      </c>
      <c r="CV1052" s="510">
        <v>1064734</v>
      </c>
      <c r="CW1052" s="510">
        <v>5350</v>
      </c>
      <c r="CX1052" s="510">
        <v>9169</v>
      </c>
      <c r="CY1052" s="510">
        <v>81</v>
      </c>
      <c r="CZ1052" s="510">
        <v>435348</v>
      </c>
      <c r="DA1052" s="510">
        <v>5375</v>
      </c>
      <c r="DB1052" s="510">
        <v>9654</v>
      </c>
      <c r="DC1052" s="510">
        <v>1783</v>
      </c>
      <c r="DD1052" s="510">
        <v>16567024</v>
      </c>
      <c r="DE1052" s="510">
        <v>9292</v>
      </c>
      <c r="DF1052" s="510">
        <v>18306</v>
      </c>
      <c r="DG1052" s="510">
        <v>473</v>
      </c>
      <c r="DH1052" s="510">
        <v>4950567</v>
      </c>
      <c r="DI1052" s="510">
        <v>10466</v>
      </c>
      <c r="DJ1052" s="510">
        <v>22470</v>
      </c>
      <c r="DK1052" s="510">
        <v>104</v>
      </c>
      <c r="DL1052" s="510">
        <v>49218</v>
      </c>
      <c r="DM1052" s="510">
        <v>473</v>
      </c>
      <c r="DN1052" s="510">
        <v>815</v>
      </c>
      <c r="DO1052" s="510">
        <v>1731</v>
      </c>
      <c r="DP1052" s="510">
        <v>88663</v>
      </c>
      <c r="DQ1052" s="510">
        <v>51</v>
      </c>
      <c r="DR1052" s="510">
        <v>119</v>
      </c>
      <c r="DS1052" s="510">
        <v>0</v>
      </c>
      <c r="DT1052" s="510">
        <v>0</v>
      </c>
      <c r="DU1052" s="510" t="s">
        <v>152</v>
      </c>
      <c r="DV1052" s="510" t="s">
        <v>152</v>
      </c>
      <c r="DW1052" s="510">
        <v>0</v>
      </c>
      <c r="DX1052" s="510"/>
      <c r="DY1052" s="510"/>
      <c r="DZ1052" s="510"/>
      <c r="EA1052" s="510"/>
      <c r="EB1052" s="510"/>
      <c r="EC1052" s="510"/>
      <c r="ED1052" s="510"/>
      <c r="EE1052" s="510"/>
      <c r="EF1052" s="510"/>
      <c r="EG1052" s="510" t="s">
        <v>152</v>
      </c>
      <c r="EH1052" s="510" t="s">
        <v>152</v>
      </c>
      <c r="EI1052" s="510">
        <v>1</v>
      </c>
      <c r="EJ1052" s="479"/>
      <c r="EK1052" s="479"/>
      <c r="EL1052" s="479"/>
      <c r="EM1052" s="479"/>
      <c r="EN1052" s="479"/>
      <c r="EO1052" s="479"/>
      <c r="EP1052" s="479"/>
      <c r="EQ1052" s="479"/>
      <c r="ER1052" s="479"/>
      <c r="ES1052" s="479"/>
      <c r="ET1052" s="479"/>
      <c r="EU1052" s="479"/>
      <c r="EV1052" s="479"/>
      <c r="EW1052" s="479"/>
      <c r="EX1052" s="479"/>
      <c r="EY1052" s="479"/>
      <c r="EZ1052" s="476"/>
      <c r="FA1052" s="446">
        <f t="shared" si="2348"/>
        <v>3</v>
      </c>
      <c r="FB1052" s="417">
        <f t="shared" si="2377"/>
        <v>2022</v>
      </c>
      <c r="FC1052" s="448">
        <f t="shared" si="2378"/>
        <v>44621</v>
      </c>
      <c r="FD1052" s="449">
        <f t="shared" si="2379"/>
        <v>31</v>
      </c>
      <c r="FE1052" s="450"/>
      <c r="FF1052" s="451">
        <f t="shared" si="2368"/>
        <v>0.58499493071983777</v>
      </c>
      <c r="FG1052" s="450"/>
      <c r="FH1052" s="452">
        <f t="shared" si="2350"/>
        <v>1.8768778576094056</v>
      </c>
      <c r="FI1052" s="452">
        <f t="shared" si="2351"/>
        <v>1.4552580013063356</v>
      </c>
      <c r="FJ1052" s="452">
        <f t="shared" si="2352"/>
        <v>1.869033760186263</v>
      </c>
      <c r="FK1052" s="452">
        <f t="shared" si="2353"/>
        <v>1.4674039580908032</v>
      </c>
      <c r="FL1052" s="452">
        <f t="shared" si="2354"/>
        <v>1.2942276462772502</v>
      </c>
      <c r="FM1052" s="452">
        <f t="shared" si="2355"/>
        <v>1.0806062693765071</v>
      </c>
      <c r="FN1052" s="452">
        <f t="shared" si="2356"/>
        <v>1.5575879708572313</v>
      </c>
      <c r="FO1052" s="452">
        <f t="shared" si="2357"/>
        <v>1.0754921717563168</v>
      </c>
      <c r="FP1052" s="452">
        <f t="shared" si="2358"/>
        <v>1.5737327188940091</v>
      </c>
      <c r="FQ1052" s="452">
        <f t="shared" si="2359"/>
        <v>1.0276497695852536</v>
      </c>
      <c r="FR1052" s="453"/>
      <c r="FS1052" s="446">
        <f t="shared" si="2373"/>
        <v>200505</v>
      </c>
      <c r="FT1052" s="446">
        <f t="shared" si="2373"/>
        <v>3208080</v>
      </c>
      <c r="FU1052" s="446">
        <f t="shared" si="2373"/>
        <v>5975049</v>
      </c>
      <c r="FV1052" s="446">
        <f t="shared" si="2373"/>
        <v>15318582</v>
      </c>
      <c r="FW1052" s="446">
        <f t="shared" si="2373"/>
        <v>2278128</v>
      </c>
      <c r="FX1052" s="446">
        <f t="shared" si="2373"/>
        <v>1449992</v>
      </c>
      <c r="FY1052" s="446">
        <f t="shared" si="2373"/>
        <v>84657286</v>
      </c>
      <c r="FZ1052" s="446">
        <f t="shared" si="2373"/>
        <v>106157656</v>
      </c>
      <c r="GA1052" s="446">
        <f t="shared" si="2373"/>
        <v>5655454</v>
      </c>
      <c r="GB1052" s="446"/>
      <c r="GC1052" s="446"/>
      <c r="GD1052" s="446">
        <f t="shared" si="2375"/>
        <v>74448</v>
      </c>
      <c r="GE1052" s="446">
        <f t="shared" si="2375"/>
        <v>88209</v>
      </c>
      <c r="GF1052" s="446">
        <f t="shared" si="2375"/>
        <v>2117322</v>
      </c>
      <c r="GG1052" s="446">
        <f t="shared" si="2375"/>
        <v>11365476</v>
      </c>
      <c r="GH1052" s="446">
        <f t="shared" si="2375"/>
        <v>2283413</v>
      </c>
      <c r="GI1052" s="446">
        <f t="shared" si="2375"/>
        <v>71037806</v>
      </c>
      <c r="GJ1052" s="446">
        <f t="shared" si="2375"/>
        <v>1824631</v>
      </c>
      <c r="GK1052" s="446">
        <f t="shared" si="2375"/>
        <v>781974</v>
      </c>
      <c r="GL1052" s="446">
        <f t="shared" si="2375"/>
        <v>32639598</v>
      </c>
      <c r="GM1052" s="446">
        <f t="shared" si="2375"/>
        <v>10628310</v>
      </c>
      <c r="GN1052" s="446" t="str">
        <f t="shared" si="2374"/>
        <v>-</v>
      </c>
      <c r="GO1052" s="446">
        <f t="shared" si="2376"/>
        <v>84760</v>
      </c>
      <c r="GP1052" s="446">
        <f t="shared" si="2376"/>
        <v>205989</v>
      </c>
      <c r="GQ1052" s="446">
        <f t="shared" si="2376"/>
        <v>0</v>
      </c>
      <c r="GR1052" s="446"/>
      <c r="GS1052" s="446"/>
      <c r="GT1052" s="446"/>
      <c r="GU1052" s="446"/>
      <c r="GV1052" s="416"/>
      <c r="GW1052" s="402"/>
      <c r="GX1052" s="402"/>
      <c r="GY1052" s="402"/>
      <c r="GZ1052" s="402"/>
      <c r="HA1052" s="402"/>
    </row>
    <row r="1053" spans="1:209" ht="9.75" customHeight="1" x14ac:dyDescent="0.2">
      <c r="A1053" s="417" t="str">
        <f t="shared" si="2343"/>
        <v>2021-22MARCHRX7</v>
      </c>
      <c r="B1053" s="458" t="str">
        <f t="shared" si="2366"/>
        <v>2021-22</v>
      </c>
      <c r="C1053" s="402" t="s">
        <v>660</v>
      </c>
      <c r="D1053" s="402" t="s">
        <v>649</v>
      </c>
      <c r="E1053" s="402" t="s">
        <v>462</v>
      </c>
      <c r="F1053" s="478" t="s">
        <v>449</v>
      </c>
      <c r="G1053" s="478" t="s">
        <v>691</v>
      </c>
      <c r="H1053" s="510">
        <v>156099</v>
      </c>
      <c r="I1053" s="510">
        <v>131394</v>
      </c>
      <c r="J1053" s="510">
        <v>836548</v>
      </c>
      <c r="K1053" s="510">
        <v>6</v>
      </c>
      <c r="L1053" s="510">
        <v>0</v>
      </c>
      <c r="M1053" s="510">
        <v>6</v>
      </c>
      <c r="N1053" s="510">
        <v>41</v>
      </c>
      <c r="O1053" s="510">
        <v>118</v>
      </c>
      <c r="P1053" s="510">
        <v>176</v>
      </c>
      <c r="Q1053" s="510">
        <v>278</v>
      </c>
      <c r="R1053" s="510">
        <v>3313</v>
      </c>
      <c r="S1053" s="510">
        <v>92697</v>
      </c>
      <c r="T1053" s="510">
        <v>14688</v>
      </c>
      <c r="U1053" s="510">
        <v>10153</v>
      </c>
      <c r="V1053" s="510">
        <v>47338</v>
      </c>
      <c r="W1053" s="510">
        <v>12697</v>
      </c>
      <c r="X1053" s="510">
        <v>295</v>
      </c>
      <c r="Y1053" s="510">
        <v>7997456</v>
      </c>
      <c r="Z1053" s="510">
        <v>544</v>
      </c>
      <c r="AA1053" s="510">
        <v>923</v>
      </c>
      <c r="AB1053" s="510">
        <v>7091385</v>
      </c>
      <c r="AC1053" s="510">
        <v>698</v>
      </c>
      <c r="AD1053" s="510">
        <v>1201</v>
      </c>
      <c r="AE1053" s="510">
        <v>164648597</v>
      </c>
      <c r="AF1053" s="510">
        <v>3478</v>
      </c>
      <c r="AG1053" s="510">
        <v>8076</v>
      </c>
      <c r="AH1053" s="510">
        <v>142847410</v>
      </c>
      <c r="AI1053" s="510">
        <v>11250</v>
      </c>
      <c r="AJ1053" s="510">
        <v>26796</v>
      </c>
      <c r="AK1053" s="510">
        <v>6738873</v>
      </c>
      <c r="AL1053" s="510">
        <v>22844</v>
      </c>
      <c r="AM1053" s="510">
        <v>57987</v>
      </c>
      <c r="AN1053" s="510"/>
      <c r="AO1053" s="510"/>
      <c r="AP1053" s="510"/>
      <c r="AQ1053" s="510"/>
      <c r="AR1053" s="510"/>
      <c r="AS1053" s="510"/>
      <c r="AT1053" s="510">
        <v>9835</v>
      </c>
      <c r="AU1053" s="510">
        <v>511</v>
      </c>
      <c r="AV1053" s="510">
        <v>5568</v>
      </c>
      <c r="AW1053" s="510">
        <v>471</v>
      </c>
      <c r="AX1053" s="510">
        <v>626</v>
      </c>
      <c r="AY1053" s="510">
        <v>3130</v>
      </c>
      <c r="AZ1053" s="510">
        <v>82</v>
      </c>
      <c r="BA1053" s="510"/>
      <c r="BB1053" s="510"/>
      <c r="BC1053" s="510"/>
      <c r="BD1053" s="510"/>
      <c r="BE1053" s="510"/>
      <c r="BF1053" s="510"/>
      <c r="BG1053" s="510"/>
      <c r="BH1053" s="510"/>
      <c r="BI1053" s="510">
        <v>48031</v>
      </c>
      <c r="BJ1053" s="510">
        <v>6865</v>
      </c>
      <c r="BK1053" s="510">
        <v>27966</v>
      </c>
      <c r="BL1053" s="510">
        <v>82862</v>
      </c>
      <c r="BM1053" s="510">
        <v>28168</v>
      </c>
      <c r="BN1053" s="510">
        <v>22391</v>
      </c>
      <c r="BO1053" s="510">
        <v>19296</v>
      </c>
      <c r="BP1053" s="510">
        <v>15549</v>
      </c>
      <c r="BQ1053" s="510">
        <v>66994</v>
      </c>
      <c r="BR1053" s="510">
        <v>49415</v>
      </c>
      <c r="BS1053" s="510">
        <v>17244</v>
      </c>
      <c r="BT1053" s="510">
        <v>12702</v>
      </c>
      <c r="BU1053" s="510">
        <v>345</v>
      </c>
      <c r="BV1053" s="510">
        <v>279</v>
      </c>
      <c r="BW1053" s="510">
        <v>101</v>
      </c>
      <c r="BX1053" s="510">
        <v>63649</v>
      </c>
      <c r="BY1053" s="510">
        <v>630</v>
      </c>
      <c r="BZ1053" s="510">
        <v>1156</v>
      </c>
      <c r="CA1053" s="510">
        <v>27</v>
      </c>
      <c r="CB1053" s="510">
        <v>36312</v>
      </c>
      <c r="CC1053" s="510">
        <v>1345</v>
      </c>
      <c r="CD1053" s="510">
        <v>2046</v>
      </c>
      <c r="CE1053" s="510">
        <v>14560</v>
      </c>
      <c r="CF1053" s="510">
        <v>7897495</v>
      </c>
      <c r="CG1053" s="510">
        <v>542</v>
      </c>
      <c r="CH1053" s="510">
        <v>921</v>
      </c>
      <c r="CI1053" s="510">
        <v>4079</v>
      </c>
      <c r="CJ1053" s="510">
        <v>14982466</v>
      </c>
      <c r="CK1053" s="510">
        <v>3673</v>
      </c>
      <c r="CL1053" s="510">
        <v>8466</v>
      </c>
      <c r="CM1053" s="510">
        <v>2127</v>
      </c>
      <c r="CN1053" s="510">
        <v>7406275</v>
      </c>
      <c r="CO1053" s="510">
        <v>3482</v>
      </c>
      <c r="CP1053" s="510">
        <v>8353</v>
      </c>
      <c r="CQ1053" s="510">
        <v>41132</v>
      </c>
      <c r="CR1053" s="510">
        <v>142259856</v>
      </c>
      <c r="CS1053" s="510">
        <v>3459</v>
      </c>
      <c r="CT1053" s="510">
        <v>8025</v>
      </c>
      <c r="CU1053" s="510">
        <v>1720</v>
      </c>
      <c r="CV1053" s="510">
        <v>19351888</v>
      </c>
      <c r="CW1053" s="510">
        <v>11251</v>
      </c>
      <c r="CX1053" s="510">
        <v>25250</v>
      </c>
      <c r="CY1053" s="510">
        <v>1186</v>
      </c>
      <c r="CZ1053" s="510">
        <v>15453115</v>
      </c>
      <c r="DA1053" s="510">
        <v>13030</v>
      </c>
      <c r="DB1053" s="510">
        <v>32458</v>
      </c>
      <c r="DC1053" s="510">
        <v>1170</v>
      </c>
      <c r="DD1053" s="510">
        <v>21839140</v>
      </c>
      <c r="DE1053" s="510">
        <v>18666</v>
      </c>
      <c r="DF1053" s="510">
        <v>59021</v>
      </c>
      <c r="DG1053" s="510">
        <v>455</v>
      </c>
      <c r="DH1053" s="510">
        <v>10704029</v>
      </c>
      <c r="DI1053" s="510">
        <v>23525</v>
      </c>
      <c r="DJ1053" s="510">
        <v>57361</v>
      </c>
      <c r="DK1053" s="510">
        <v>361</v>
      </c>
      <c r="DL1053" s="510">
        <v>134188</v>
      </c>
      <c r="DM1053" s="510">
        <v>372</v>
      </c>
      <c r="DN1053" s="510">
        <v>641</v>
      </c>
      <c r="DO1053" s="510">
        <v>7714</v>
      </c>
      <c r="DP1053" s="510">
        <v>312289</v>
      </c>
      <c r="DQ1053" s="510">
        <v>40</v>
      </c>
      <c r="DR1053" s="510">
        <v>75</v>
      </c>
      <c r="DS1053" s="510">
        <v>91</v>
      </c>
      <c r="DT1053" s="510">
        <v>200099</v>
      </c>
      <c r="DU1053" s="510">
        <v>2199</v>
      </c>
      <c r="DV1053" s="510">
        <v>4082</v>
      </c>
      <c r="DW1053" s="510">
        <v>58</v>
      </c>
      <c r="DX1053" s="510"/>
      <c r="DY1053" s="510"/>
      <c r="DZ1053" s="510"/>
      <c r="EA1053" s="510"/>
      <c r="EB1053" s="510"/>
      <c r="EC1053" s="510"/>
      <c r="ED1053" s="510"/>
      <c r="EE1053" s="510"/>
      <c r="EF1053" s="510"/>
      <c r="EG1053" s="510" t="s">
        <v>152</v>
      </c>
      <c r="EH1053" s="510" t="s">
        <v>152</v>
      </c>
      <c r="EI1053" s="510">
        <v>0</v>
      </c>
      <c r="EJ1053" s="479"/>
      <c r="EK1053" s="479"/>
      <c r="EL1053" s="479"/>
      <c r="EM1053" s="479"/>
      <c r="EN1053" s="479"/>
      <c r="EO1053" s="479"/>
      <c r="EP1053" s="479"/>
      <c r="EQ1053" s="479"/>
      <c r="ER1053" s="479"/>
      <c r="ES1053" s="479"/>
      <c r="ET1053" s="479"/>
      <c r="EU1053" s="479"/>
      <c r="EV1053" s="479"/>
      <c r="EW1053" s="479"/>
      <c r="EX1053" s="479"/>
      <c r="EY1053" s="479"/>
      <c r="EZ1053" s="476"/>
      <c r="FA1053" s="446">
        <f t="shared" si="2348"/>
        <v>3</v>
      </c>
      <c r="FB1053" s="417">
        <f t="shared" si="2377"/>
        <v>2022</v>
      </c>
      <c r="FC1053" s="448">
        <f t="shared" si="2378"/>
        <v>44621</v>
      </c>
      <c r="FD1053" s="449">
        <f t="shared" si="2379"/>
        <v>31</v>
      </c>
      <c r="FE1053" s="450"/>
      <c r="FF1053" s="451">
        <f t="shared" si="2368"/>
        <v>0.5315600882028666</v>
      </c>
      <c r="FG1053" s="450"/>
      <c r="FH1053" s="452">
        <f t="shared" si="2350"/>
        <v>1.917755991285403</v>
      </c>
      <c r="FI1053" s="452">
        <f t="shared" si="2351"/>
        <v>1.5244417211328976</v>
      </c>
      <c r="FJ1053" s="452">
        <f t="shared" si="2352"/>
        <v>1.9005220131980696</v>
      </c>
      <c r="FK1053" s="452">
        <f t="shared" si="2353"/>
        <v>1.5314685314685315</v>
      </c>
      <c r="FL1053" s="452">
        <f t="shared" si="2354"/>
        <v>1.4152266677933161</v>
      </c>
      <c r="FM1053" s="452">
        <f t="shared" si="2355"/>
        <v>1.0438759558916726</v>
      </c>
      <c r="FN1053" s="452">
        <f t="shared" si="2356"/>
        <v>1.3581160904150587</v>
      </c>
      <c r="FO1053" s="452">
        <f t="shared" si="2357"/>
        <v>1.0003937938095613</v>
      </c>
      <c r="FP1053" s="452">
        <f t="shared" si="2358"/>
        <v>1.1694915254237288</v>
      </c>
      <c r="FQ1053" s="452">
        <f t="shared" si="2359"/>
        <v>0.94576271186440675</v>
      </c>
      <c r="FR1053" s="453"/>
      <c r="FS1053" s="446">
        <f t="shared" ref="FS1053:GA1062" si="2380">IFERROR(HLOOKUP(FS$1,$H$5:$HA$10112,MATCH($A1053,$A$5:$A$10112,0),0)*HLOOKUP(FS$2,$H$5:$HA$10112,MATCH($A1053,$A$5:$A$10112,0),0),"-")</f>
        <v>0</v>
      </c>
      <c r="FT1053" s="446">
        <f t="shared" si="2380"/>
        <v>788364</v>
      </c>
      <c r="FU1053" s="446">
        <f t="shared" si="2380"/>
        <v>5387154</v>
      </c>
      <c r="FV1053" s="446">
        <f t="shared" si="2380"/>
        <v>15504492</v>
      </c>
      <c r="FW1053" s="446">
        <f t="shared" si="2380"/>
        <v>13557024</v>
      </c>
      <c r="FX1053" s="446">
        <f t="shared" si="2380"/>
        <v>12193753</v>
      </c>
      <c r="FY1053" s="446">
        <f t="shared" si="2380"/>
        <v>382301688</v>
      </c>
      <c r="FZ1053" s="446">
        <f t="shared" si="2380"/>
        <v>340228812</v>
      </c>
      <c r="GA1053" s="446">
        <f t="shared" si="2380"/>
        <v>17106165</v>
      </c>
      <c r="GB1053" s="446"/>
      <c r="GC1053" s="446"/>
      <c r="GD1053" s="446">
        <f t="shared" si="2375"/>
        <v>116756</v>
      </c>
      <c r="GE1053" s="446">
        <f t="shared" si="2375"/>
        <v>55242</v>
      </c>
      <c r="GF1053" s="446">
        <f t="shared" si="2375"/>
        <v>13409760</v>
      </c>
      <c r="GG1053" s="446">
        <f t="shared" si="2375"/>
        <v>34532814</v>
      </c>
      <c r="GH1053" s="446">
        <f t="shared" si="2375"/>
        <v>17766831</v>
      </c>
      <c r="GI1053" s="446">
        <f t="shared" si="2375"/>
        <v>330084300</v>
      </c>
      <c r="GJ1053" s="446">
        <f t="shared" si="2375"/>
        <v>43430000</v>
      </c>
      <c r="GK1053" s="446">
        <f t="shared" si="2375"/>
        <v>38495188</v>
      </c>
      <c r="GL1053" s="446">
        <f t="shared" si="2375"/>
        <v>69054570</v>
      </c>
      <c r="GM1053" s="446">
        <f t="shared" si="2375"/>
        <v>26099255</v>
      </c>
      <c r="GN1053" s="446">
        <f t="shared" si="2374"/>
        <v>371462</v>
      </c>
      <c r="GO1053" s="446">
        <f t="shared" si="2376"/>
        <v>231401</v>
      </c>
      <c r="GP1053" s="446">
        <f t="shared" si="2376"/>
        <v>578550</v>
      </c>
      <c r="GQ1053" s="446">
        <f t="shared" si="2376"/>
        <v>0</v>
      </c>
      <c r="GR1053" s="446"/>
      <c r="GS1053" s="446"/>
      <c r="GT1053" s="446"/>
      <c r="GU1053" s="446"/>
      <c r="GV1053" s="416"/>
      <c r="GW1053" s="402"/>
      <c r="GX1053" s="402"/>
      <c r="GY1053" s="402"/>
      <c r="GZ1053" s="402"/>
      <c r="HA1053" s="402"/>
    </row>
    <row r="1054" spans="1:209" ht="9.75" customHeight="1" x14ac:dyDescent="0.2">
      <c r="A1054" s="493" t="str">
        <f t="shared" si="2343"/>
        <v>2021-22MARCHRYE</v>
      </c>
      <c r="B1054" s="494" t="str">
        <f t="shared" si="2366"/>
        <v>2021-22</v>
      </c>
      <c r="C1054" s="480" t="s">
        <v>660</v>
      </c>
      <c r="D1054" s="480" t="s">
        <v>663</v>
      </c>
      <c r="E1054" s="480" t="s">
        <v>662</v>
      </c>
      <c r="F1054" s="495" t="s">
        <v>456</v>
      </c>
      <c r="G1054" s="495" t="s">
        <v>692</v>
      </c>
      <c r="H1054" s="521">
        <v>78409</v>
      </c>
      <c r="I1054" s="521">
        <v>56484</v>
      </c>
      <c r="J1054" s="521">
        <v>6013032</v>
      </c>
      <c r="K1054" s="521">
        <v>106</v>
      </c>
      <c r="L1054" s="521">
        <v>4</v>
      </c>
      <c r="M1054" s="521">
        <v>323</v>
      </c>
      <c r="N1054" s="521">
        <v>444</v>
      </c>
      <c r="O1054" s="521">
        <v>760</v>
      </c>
      <c r="P1054" s="521">
        <v>549</v>
      </c>
      <c r="Q1054" s="521">
        <v>35</v>
      </c>
      <c r="R1054" s="521">
        <v>34</v>
      </c>
      <c r="S1054" s="521">
        <v>50908</v>
      </c>
      <c r="T1054" s="521">
        <v>3885</v>
      </c>
      <c r="U1054" s="521">
        <v>2432</v>
      </c>
      <c r="V1054" s="521">
        <v>26029</v>
      </c>
      <c r="W1054" s="521">
        <v>11740</v>
      </c>
      <c r="X1054" s="521">
        <v>572</v>
      </c>
      <c r="Y1054" s="521">
        <v>2439110</v>
      </c>
      <c r="Z1054" s="521">
        <v>628</v>
      </c>
      <c r="AA1054" s="521">
        <v>1131</v>
      </c>
      <c r="AB1054" s="521">
        <v>1837983</v>
      </c>
      <c r="AC1054" s="521">
        <v>756</v>
      </c>
      <c r="AD1054" s="521">
        <v>1355</v>
      </c>
      <c r="AE1054" s="521">
        <v>83282584</v>
      </c>
      <c r="AF1054" s="521">
        <v>3200</v>
      </c>
      <c r="AG1054" s="521">
        <v>6610</v>
      </c>
      <c r="AH1054" s="521">
        <v>163068837</v>
      </c>
      <c r="AI1054" s="521">
        <v>13890</v>
      </c>
      <c r="AJ1054" s="521">
        <v>31118</v>
      </c>
      <c r="AK1054" s="521">
        <v>9879802</v>
      </c>
      <c r="AL1054" s="521">
        <v>17272</v>
      </c>
      <c r="AM1054" s="521">
        <v>38213</v>
      </c>
      <c r="AN1054" s="521"/>
      <c r="AO1054" s="521"/>
      <c r="AP1054" s="521"/>
      <c r="AQ1054" s="521"/>
      <c r="AR1054" s="521"/>
      <c r="AS1054" s="521"/>
      <c r="AT1054" s="521">
        <v>6579</v>
      </c>
      <c r="AU1054" s="521">
        <v>203</v>
      </c>
      <c r="AV1054" s="521">
        <v>439</v>
      </c>
      <c r="AW1054" s="521">
        <v>357</v>
      </c>
      <c r="AX1054" s="521">
        <v>1011</v>
      </c>
      <c r="AY1054" s="521">
        <v>4926</v>
      </c>
      <c r="AZ1054" s="521">
        <v>230</v>
      </c>
      <c r="BA1054" s="521"/>
      <c r="BB1054" s="521"/>
      <c r="BC1054" s="521"/>
      <c r="BD1054" s="521"/>
      <c r="BE1054" s="521"/>
      <c r="BF1054" s="521"/>
      <c r="BG1054" s="521"/>
      <c r="BH1054" s="521"/>
      <c r="BI1054" s="521">
        <v>24801</v>
      </c>
      <c r="BJ1054" s="521">
        <v>2023</v>
      </c>
      <c r="BK1054" s="521">
        <v>17505</v>
      </c>
      <c r="BL1054" s="521">
        <v>44329</v>
      </c>
      <c r="BM1054" s="521">
        <v>7230</v>
      </c>
      <c r="BN1054" s="521">
        <v>5584</v>
      </c>
      <c r="BO1054" s="521">
        <v>4439</v>
      </c>
      <c r="BP1054" s="521">
        <v>3469</v>
      </c>
      <c r="BQ1054" s="521">
        <v>34066</v>
      </c>
      <c r="BR1054" s="521">
        <v>27513</v>
      </c>
      <c r="BS1054" s="521">
        <v>17011</v>
      </c>
      <c r="BT1054" s="521">
        <v>12840</v>
      </c>
      <c r="BU1054" s="521">
        <v>907</v>
      </c>
      <c r="BV1054" s="521">
        <v>662</v>
      </c>
      <c r="BW1054" s="521">
        <v>51</v>
      </c>
      <c r="BX1054" s="521">
        <v>35868</v>
      </c>
      <c r="BY1054" s="521">
        <v>703</v>
      </c>
      <c r="BZ1054" s="521">
        <v>1326</v>
      </c>
      <c r="CA1054" s="521">
        <v>31</v>
      </c>
      <c r="CB1054" s="521">
        <v>13532</v>
      </c>
      <c r="CC1054" s="521">
        <v>437</v>
      </c>
      <c r="CD1054" s="521">
        <v>955</v>
      </c>
      <c r="CE1054" s="521">
        <v>3803</v>
      </c>
      <c r="CF1054" s="521">
        <v>2389710</v>
      </c>
      <c r="CG1054" s="521">
        <v>628</v>
      </c>
      <c r="CH1054" s="521">
        <v>1130</v>
      </c>
      <c r="CI1054" s="521">
        <v>2005</v>
      </c>
      <c r="CJ1054" s="521">
        <v>5628311</v>
      </c>
      <c r="CK1054" s="521">
        <v>2807</v>
      </c>
      <c r="CL1054" s="521">
        <v>5762</v>
      </c>
      <c r="CM1054" s="521">
        <v>483</v>
      </c>
      <c r="CN1054" s="521">
        <v>1270069</v>
      </c>
      <c r="CO1054" s="521">
        <v>2630</v>
      </c>
      <c r="CP1054" s="521">
        <v>5741</v>
      </c>
      <c r="CQ1054" s="521">
        <v>23541</v>
      </c>
      <c r="CR1054" s="521">
        <v>76384204</v>
      </c>
      <c r="CS1054" s="521">
        <v>3245</v>
      </c>
      <c r="CT1054" s="521">
        <v>6682</v>
      </c>
      <c r="CU1054" s="521">
        <v>1807</v>
      </c>
      <c r="CV1054" s="521">
        <v>14253360</v>
      </c>
      <c r="CW1054" s="521">
        <v>7888</v>
      </c>
      <c r="CX1054" s="521">
        <v>14615</v>
      </c>
      <c r="CY1054" s="521">
        <v>633</v>
      </c>
      <c r="CZ1054" s="521">
        <v>4207338</v>
      </c>
      <c r="DA1054" s="521">
        <v>6647</v>
      </c>
      <c r="DB1054" s="521">
        <v>12508</v>
      </c>
      <c r="DC1054" s="521">
        <v>167</v>
      </c>
      <c r="DD1054" s="521">
        <v>2909086</v>
      </c>
      <c r="DE1054" s="521">
        <v>17420</v>
      </c>
      <c r="DF1054" s="521">
        <v>28611</v>
      </c>
      <c r="DG1054" s="521">
        <v>65</v>
      </c>
      <c r="DH1054" s="521">
        <v>504871</v>
      </c>
      <c r="DI1054" s="521">
        <v>7767</v>
      </c>
      <c r="DJ1054" s="521">
        <v>18252</v>
      </c>
      <c r="DK1054" s="521">
        <v>204</v>
      </c>
      <c r="DL1054" s="521">
        <v>74526</v>
      </c>
      <c r="DM1054" s="521">
        <v>365</v>
      </c>
      <c r="DN1054" s="521">
        <v>620</v>
      </c>
      <c r="DO1054" s="521">
        <v>2603</v>
      </c>
      <c r="DP1054" s="521">
        <v>343660</v>
      </c>
      <c r="DQ1054" s="521">
        <v>132</v>
      </c>
      <c r="DR1054" s="521">
        <v>325</v>
      </c>
      <c r="DS1054" s="521">
        <v>41</v>
      </c>
      <c r="DT1054" s="521">
        <v>145837</v>
      </c>
      <c r="DU1054" s="521">
        <v>3557</v>
      </c>
      <c r="DV1054" s="521">
        <v>6389</v>
      </c>
      <c r="DW1054" s="521">
        <v>36</v>
      </c>
      <c r="DX1054" s="521"/>
      <c r="DY1054" s="521"/>
      <c r="DZ1054" s="521"/>
      <c r="EA1054" s="521"/>
      <c r="EB1054" s="521"/>
      <c r="EC1054" s="521"/>
      <c r="ED1054" s="521"/>
      <c r="EE1054" s="521"/>
      <c r="EF1054" s="521"/>
      <c r="EG1054" s="521" t="s">
        <v>152</v>
      </c>
      <c r="EH1054" s="521" t="s">
        <v>152</v>
      </c>
      <c r="EI1054" s="521">
        <v>35</v>
      </c>
      <c r="EJ1054" s="496"/>
      <c r="EK1054" s="496"/>
      <c r="EL1054" s="496"/>
      <c r="EM1054" s="496"/>
      <c r="EN1054" s="496"/>
      <c r="EO1054" s="496"/>
      <c r="EP1054" s="496"/>
      <c r="EQ1054" s="496"/>
      <c r="ER1054" s="496"/>
      <c r="ES1054" s="496"/>
      <c r="ET1054" s="496"/>
      <c r="EU1054" s="496"/>
      <c r="EV1054" s="496"/>
      <c r="EW1054" s="496"/>
      <c r="EX1054" s="496"/>
      <c r="EY1054" s="496"/>
      <c r="EZ1054" s="497"/>
      <c r="FA1054" s="482">
        <f t="shared" si="2348"/>
        <v>3</v>
      </c>
      <c r="FB1054" s="493">
        <f t="shared" si="2377"/>
        <v>2022</v>
      </c>
      <c r="FC1054" s="498">
        <f t="shared" si="2378"/>
        <v>44621</v>
      </c>
      <c r="FD1054" s="499">
        <f t="shared" si="2379"/>
        <v>31</v>
      </c>
      <c r="FE1054" s="500"/>
      <c r="FF1054" s="515">
        <f t="shared" si="2368"/>
        <v>0.78027577937649883</v>
      </c>
      <c r="FG1054" s="500"/>
      <c r="FH1054" s="481">
        <f t="shared" si="2350"/>
        <v>1.8610038610038611</v>
      </c>
      <c r="FI1054" s="481">
        <f t="shared" si="2351"/>
        <v>1.4373230373230372</v>
      </c>
      <c r="FJ1054" s="481">
        <f t="shared" si="2352"/>
        <v>1.8252467105263157</v>
      </c>
      <c r="FK1054" s="481">
        <f t="shared" si="2353"/>
        <v>1.4263980263157894</v>
      </c>
      <c r="FL1054" s="481">
        <f t="shared" si="2354"/>
        <v>1.3087709862076915</v>
      </c>
      <c r="FM1054" s="481">
        <f t="shared" si="2355"/>
        <v>1.0570133312843366</v>
      </c>
      <c r="FN1054" s="481">
        <f t="shared" si="2356"/>
        <v>1.4489778534923339</v>
      </c>
      <c r="FO1054" s="481">
        <f t="shared" si="2357"/>
        <v>1.0936967632027257</v>
      </c>
      <c r="FP1054" s="481">
        <f t="shared" si="2358"/>
        <v>1.5856643356643356</v>
      </c>
      <c r="FQ1054" s="481">
        <f t="shared" si="2359"/>
        <v>1.1573426573426573</v>
      </c>
      <c r="FR1054" s="501"/>
      <c r="FS1054" s="482">
        <f t="shared" si="2380"/>
        <v>225936</v>
      </c>
      <c r="FT1054" s="482">
        <f t="shared" si="2380"/>
        <v>18244332</v>
      </c>
      <c r="FU1054" s="482">
        <f t="shared" si="2380"/>
        <v>25078896</v>
      </c>
      <c r="FV1054" s="482">
        <f t="shared" si="2380"/>
        <v>42927840</v>
      </c>
      <c r="FW1054" s="482">
        <f t="shared" si="2380"/>
        <v>4393935</v>
      </c>
      <c r="FX1054" s="482">
        <f t="shared" si="2380"/>
        <v>3295360</v>
      </c>
      <c r="FY1054" s="482">
        <f t="shared" si="2380"/>
        <v>172051690</v>
      </c>
      <c r="FZ1054" s="482">
        <f t="shared" si="2380"/>
        <v>365325320</v>
      </c>
      <c r="GA1054" s="482">
        <f t="shared" si="2380"/>
        <v>21857836</v>
      </c>
      <c r="GB1054" s="482"/>
      <c r="GC1054" s="482"/>
      <c r="GD1054" s="482">
        <f t="shared" si="2375"/>
        <v>67626</v>
      </c>
      <c r="GE1054" s="482">
        <f t="shared" si="2375"/>
        <v>29605</v>
      </c>
      <c r="GF1054" s="482">
        <f t="shared" si="2375"/>
        <v>4297390</v>
      </c>
      <c r="GG1054" s="482">
        <f t="shared" si="2375"/>
        <v>11552810</v>
      </c>
      <c r="GH1054" s="482">
        <f t="shared" si="2375"/>
        <v>2772903</v>
      </c>
      <c r="GI1054" s="482">
        <f t="shared" si="2375"/>
        <v>157300962</v>
      </c>
      <c r="GJ1054" s="482">
        <f t="shared" si="2375"/>
        <v>26409305</v>
      </c>
      <c r="GK1054" s="482">
        <f t="shared" si="2375"/>
        <v>7917564</v>
      </c>
      <c r="GL1054" s="482">
        <f t="shared" si="2375"/>
        <v>4778037</v>
      </c>
      <c r="GM1054" s="482">
        <f t="shared" si="2375"/>
        <v>1186380</v>
      </c>
      <c r="GN1054" s="482">
        <f t="shared" si="2374"/>
        <v>261949</v>
      </c>
      <c r="GO1054" s="482">
        <f t="shared" si="2376"/>
        <v>126480</v>
      </c>
      <c r="GP1054" s="482">
        <f t="shared" si="2376"/>
        <v>845975</v>
      </c>
      <c r="GQ1054" s="482">
        <f t="shared" si="2376"/>
        <v>0</v>
      </c>
      <c r="GR1054" s="482"/>
      <c r="GS1054" s="482"/>
      <c r="GT1054" s="482"/>
      <c r="GU1054" s="482"/>
      <c r="GV1054" s="502"/>
      <c r="GW1054" s="402"/>
      <c r="GX1054" s="402"/>
      <c r="GY1054" s="402"/>
      <c r="GZ1054" s="402"/>
      <c r="HA1054" s="402"/>
    </row>
    <row r="1055" spans="1:209" ht="9.75" customHeight="1" x14ac:dyDescent="0.2">
      <c r="A1055" s="417" t="str">
        <f t="shared" si="2343"/>
        <v>2021-22MARCHRYD</v>
      </c>
      <c r="B1055" s="458" t="str">
        <f t="shared" si="2366"/>
        <v>2021-22</v>
      </c>
      <c r="C1055" s="402" t="s">
        <v>660</v>
      </c>
      <c r="D1055" s="402" t="s">
        <v>663</v>
      </c>
      <c r="E1055" s="402" t="s">
        <v>662</v>
      </c>
      <c r="F1055" s="478" t="s">
        <v>455</v>
      </c>
      <c r="G1055" s="478" t="s">
        <v>693</v>
      </c>
      <c r="H1055" s="510">
        <v>103767</v>
      </c>
      <c r="I1055" s="510">
        <v>86812</v>
      </c>
      <c r="J1055" s="510">
        <v>3154037</v>
      </c>
      <c r="K1055" s="510">
        <v>36</v>
      </c>
      <c r="L1055" s="510">
        <v>1</v>
      </c>
      <c r="M1055" s="510">
        <v>123</v>
      </c>
      <c r="N1055" s="510">
        <v>169</v>
      </c>
      <c r="O1055" s="510">
        <v>264</v>
      </c>
      <c r="P1055" s="510">
        <v>226</v>
      </c>
      <c r="Q1055" s="510">
        <v>30</v>
      </c>
      <c r="R1055" s="510">
        <v>50</v>
      </c>
      <c r="S1055" s="510">
        <v>62609</v>
      </c>
      <c r="T1055" s="510">
        <v>4701</v>
      </c>
      <c r="U1055" s="510">
        <v>3018</v>
      </c>
      <c r="V1055" s="510">
        <v>34260</v>
      </c>
      <c r="W1055" s="510">
        <v>14428</v>
      </c>
      <c r="X1055" s="510">
        <v>317</v>
      </c>
      <c r="Y1055" s="510">
        <v>2701011</v>
      </c>
      <c r="Z1055" s="510">
        <v>575</v>
      </c>
      <c r="AA1055" s="510">
        <v>1008</v>
      </c>
      <c r="AB1055" s="510">
        <v>2094573</v>
      </c>
      <c r="AC1055" s="510">
        <v>694</v>
      </c>
      <c r="AD1055" s="510">
        <v>1236</v>
      </c>
      <c r="AE1055" s="510">
        <v>82108647</v>
      </c>
      <c r="AF1055" s="510">
        <v>2397</v>
      </c>
      <c r="AG1055" s="510">
        <v>4957</v>
      </c>
      <c r="AH1055" s="510">
        <v>178492931</v>
      </c>
      <c r="AI1055" s="510">
        <v>12371</v>
      </c>
      <c r="AJ1055" s="510">
        <v>29201</v>
      </c>
      <c r="AK1055" s="510">
        <v>5020824</v>
      </c>
      <c r="AL1055" s="510">
        <v>15839</v>
      </c>
      <c r="AM1055" s="510">
        <v>35309</v>
      </c>
      <c r="AN1055" s="510"/>
      <c r="AO1055" s="510"/>
      <c r="AP1055" s="510"/>
      <c r="AQ1055" s="510"/>
      <c r="AR1055" s="510"/>
      <c r="AS1055" s="510"/>
      <c r="AT1055" s="510">
        <v>6547</v>
      </c>
      <c r="AU1055" s="510">
        <v>151</v>
      </c>
      <c r="AV1055" s="510">
        <v>1439</v>
      </c>
      <c r="AW1055" s="510">
        <v>1882</v>
      </c>
      <c r="AX1055" s="510">
        <v>378</v>
      </c>
      <c r="AY1055" s="510">
        <v>4579</v>
      </c>
      <c r="AZ1055" s="510">
        <v>1463</v>
      </c>
      <c r="BA1055" s="510"/>
      <c r="BB1055" s="510"/>
      <c r="BC1055" s="510"/>
      <c r="BD1055" s="510"/>
      <c r="BE1055" s="510"/>
      <c r="BF1055" s="510"/>
      <c r="BG1055" s="510"/>
      <c r="BH1055" s="510"/>
      <c r="BI1055" s="510">
        <v>34934</v>
      </c>
      <c r="BJ1055" s="510">
        <v>1547</v>
      </c>
      <c r="BK1055" s="510">
        <v>19581</v>
      </c>
      <c r="BL1055" s="510">
        <v>56062</v>
      </c>
      <c r="BM1055" s="510">
        <v>10030</v>
      </c>
      <c r="BN1055" s="510">
        <v>7154</v>
      </c>
      <c r="BO1055" s="510">
        <v>6326</v>
      </c>
      <c r="BP1055" s="510">
        <v>4588</v>
      </c>
      <c r="BQ1055" s="510">
        <v>48028</v>
      </c>
      <c r="BR1055" s="510">
        <v>36092</v>
      </c>
      <c r="BS1055" s="510">
        <v>27210</v>
      </c>
      <c r="BT1055" s="510">
        <v>15379</v>
      </c>
      <c r="BU1055" s="510">
        <v>630</v>
      </c>
      <c r="BV1055" s="510">
        <v>329</v>
      </c>
      <c r="BW1055" s="510">
        <v>78</v>
      </c>
      <c r="BX1055" s="510">
        <v>55252</v>
      </c>
      <c r="BY1055" s="510">
        <v>708</v>
      </c>
      <c r="BZ1055" s="510">
        <v>1080</v>
      </c>
      <c r="CA1055" s="510">
        <v>72</v>
      </c>
      <c r="CB1055" s="510">
        <v>46078</v>
      </c>
      <c r="CC1055" s="510">
        <v>640</v>
      </c>
      <c r="CD1055" s="510">
        <v>1056</v>
      </c>
      <c r="CE1055" s="510">
        <v>4551</v>
      </c>
      <c r="CF1055" s="510">
        <v>2599681</v>
      </c>
      <c r="CG1055" s="510">
        <v>571</v>
      </c>
      <c r="CH1055" s="510">
        <v>1004</v>
      </c>
      <c r="CI1055" s="510">
        <v>2401</v>
      </c>
      <c r="CJ1055" s="510">
        <v>5510557</v>
      </c>
      <c r="CK1055" s="510">
        <v>2295</v>
      </c>
      <c r="CL1055" s="510">
        <v>4178</v>
      </c>
      <c r="CM1055" s="510">
        <v>1157</v>
      </c>
      <c r="CN1055" s="510">
        <v>2626725</v>
      </c>
      <c r="CO1055" s="510">
        <v>2270</v>
      </c>
      <c r="CP1055" s="510">
        <v>4999</v>
      </c>
      <c r="CQ1055" s="510">
        <v>30702</v>
      </c>
      <c r="CR1055" s="510">
        <v>73971365</v>
      </c>
      <c r="CS1055" s="510">
        <v>2409</v>
      </c>
      <c r="CT1055" s="510">
        <v>5026</v>
      </c>
      <c r="CU1055" s="510">
        <v>1018</v>
      </c>
      <c r="CV1055" s="510">
        <v>13436974</v>
      </c>
      <c r="CW1055" s="510">
        <v>13199</v>
      </c>
      <c r="CX1055" s="510">
        <v>33615</v>
      </c>
      <c r="CY1055" s="510">
        <v>445</v>
      </c>
      <c r="CZ1055" s="510">
        <v>6945879</v>
      </c>
      <c r="DA1055" s="510">
        <v>15609</v>
      </c>
      <c r="DB1055" s="510">
        <v>37202</v>
      </c>
      <c r="DC1055" s="510">
        <v>842</v>
      </c>
      <c r="DD1055" s="510">
        <v>14314826</v>
      </c>
      <c r="DE1055" s="510">
        <v>17001</v>
      </c>
      <c r="DF1055" s="510">
        <v>37770</v>
      </c>
      <c r="DG1055" s="510">
        <v>88</v>
      </c>
      <c r="DH1055" s="510">
        <v>1551740</v>
      </c>
      <c r="DI1055" s="510">
        <v>17633</v>
      </c>
      <c r="DJ1055" s="510">
        <v>35899</v>
      </c>
      <c r="DK1055" s="510">
        <v>12</v>
      </c>
      <c r="DL1055" s="510">
        <v>4508</v>
      </c>
      <c r="DM1055" s="510">
        <v>376</v>
      </c>
      <c r="DN1055" s="510">
        <v>422</v>
      </c>
      <c r="DO1055" s="510">
        <v>3236</v>
      </c>
      <c r="DP1055" s="510">
        <v>279380</v>
      </c>
      <c r="DQ1055" s="510">
        <v>86</v>
      </c>
      <c r="DR1055" s="510">
        <v>142</v>
      </c>
      <c r="DS1055" s="510">
        <v>57</v>
      </c>
      <c r="DT1055" s="510">
        <v>94742</v>
      </c>
      <c r="DU1055" s="510">
        <v>1662</v>
      </c>
      <c r="DV1055" s="510">
        <v>3676</v>
      </c>
      <c r="DW1055" s="510">
        <v>51</v>
      </c>
      <c r="DX1055" s="510"/>
      <c r="DY1055" s="510"/>
      <c r="DZ1055" s="510"/>
      <c r="EA1055" s="510"/>
      <c r="EB1055" s="510"/>
      <c r="EC1055" s="510"/>
      <c r="ED1055" s="510"/>
      <c r="EE1055" s="510"/>
      <c r="EF1055" s="510"/>
      <c r="EG1055" s="510" t="s">
        <v>152</v>
      </c>
      <c r="EH1055" s="510" t="s">
        <v>152</v>
      </c>
      <c r="EI1055" s="510">
        <v>1</v>
      </c>
      <c r="EJ1055" s="479"/>
      <c r="EK1055" s="479"/>
      <c r="EL1055" s="479"/>
      <c r="EM1055" s="479"/>
      <c r="EN1055" s="479"/>
      <c r="EO1055" s="479"/>
      <c r="EP1055" s="479"/>
      <c r="EQ1055" s="479"/>
      <c r="ER1055" s="479"/>
      <c r="ES1055" s="479"/>
      <c r="ET1055" s="479"/>
      <c r="EU1055" s="479"/>
      <c r="EV1055" s="479"/>
      <c r="EW1055" s="479"/>
      <c r="EX1055" s="479"/>
      <c r="EY1055" s="479"/>
      <c r="EZ1055" s="516"/>
      <c r="FA1055" s="446">
        <f t="shared" si="2348"/>
        <v>3</v>
      </c>
      <c r="FB1055" s="417">
        <f t="shared" si="2377"/>
        <v>2022</v>
      </c>
      <c r="FC1055" s="448">
        <f t="shared" si="2378"/>
        <v>44621</v>
      </c>
      <c r="FD1055" s="449">
        <f t="shared" si="2379"/>
        <v>31</v>
      </c>
      <c r="FE1055" s="450"/>
      <c r="FF1055" s="451">
        <f t="shared" si="2368"/>
        <v>0.72312849162011172</v>
      </c>
      <c r="FG1055" s="450"/>
      <c r="FH1055" s="452">
        <f t="shared" si="2350"/>
        <v>2.133588598170602</v>
      </c>
      <c r="FI1055" s="452">
        <f t="shared" si="2351"/>
        <v>1.5218038715166986</v>
      </c>
      <c r="FJ1055" s="452">
        <f t="shared" si="2352"/>
        <v>2.0960901259111995</v>
      </c>
      <c r="FK1055" s="452">
        <f t="shared" si="2353"/>
        <v>1.5202120609675283</v>
      </c>
      <c r="FL1055" s="452">
        <f t="shared" si="2354"/>
        <v>1.4018680677174546</v>
      </c>
      <c r="FM1055" s="452">
        <f t="shared" si="2355"/>
        <v>1.0534734384121425</v>
      </c>
      <c r="FN1055" s="452">
        <f t="shared" si="2356"/>
        <v>1.885916273911838</v>
      </c>
      <c r="FO1055" s="452">
        <f t="shared" si="2357"/>
        <v>1.0659135015248129</v>
      </c>
      <c r="FP1055" s="452">
        <f t="shared" si="2358"/>
        <v>1.9873817034700316</v>
      </c>
      <c r="FQ1055" s="452">
        <f t="shared" si="2359"/>
        <v>1.0378548895899053</v>
      </c>
      <c r="FR1055" s="453"/>
      <c r="FS1055" s="446">
        <f t="shared" si="2380"/>
        <v>86812</v>
      </c>
      <c r="FT1055" s="446">
        <f t="shared" si="2380"/>
        <v>10677876</v>
      </c>
      <c r="FU1055" s="446">
        <f t="shared" si="2380"/>
        <v>14671228</v>
      </c>
      <c r="FV1055" s="446">
        <f t="shared" si="2380"/>
        <v>22918368</v>
      </c>
      <c r="FW1055" s="446">
        <f t="shared" si="2380"/>
        <v>4738608</v>
      </c>
      <c r="FX1055" s="446">
        <f t="shared" si="2380"/>
        <v>3730248</v>
      </c>
      <c r="FY1055" s="446">
        <f t="shared" si="2380"/>
        <v>169826820</v>
      </c>
      <c r="FZ1055" s="446">
        <f t="shared" si="2380"/>
        <v>421312028</v>
      </c>
      <c r="GA1055" s="446">
        <f t="shared" si="2380"/>
        <v>11192953</v>
      </c>
      <c r="GB1055" s="446"/>
      <c r="GC1055" s="446"/>
      <c r="GD1055" s="446">
        <f t="shared" si="2375"/>
        <v>84240</v>
      </c>
      <c r="GE1055" s="446">
        <f t="shared" si="2375"/>
        <v>76032</v>
      </c>
      <c r="GF1055" s="446">
        <f t="shared" si="2375"/>
        <v>4569204</v>
      </c>
      <c r="GG1055" s="446">
        <f t="shared" si="2375"/>
        <v>10031378</v>
      </c>
      <c r="GH1055" s="446">
        <f t="shared" si="2375"/>
        <v>5783843</v>
      </c>
      <c r="GI1055" s="446">
        <f t="shared" si="2375"/>
        <v>154308252</v>
      </c>
      <c r="GJ1055" s="446">
        <f t="shared" si="2375"/>
        <v>34220070</v>
      </c>
      <c r="GK1055" s="446">
        <f t="shared" si="2375"/>
        <v>16554890</v>
      </c>
      <c r="GL1055" s="446">
        <f t="shared" si="2375"/>
        <v>31802340</v>
      </c>
      <c r="GM1055" s="446">
        <f t="shared" si="2375"/>
        <v>3159112</v>
      </c>
      <c r="GN1055" s="446">
        <f t="shared" si="2374"/>
        <v>209532</v>
      </c>
      <c r="GO1055" s="446">
        <f t="shared" si="2376"/>
        <v>5064</v>
      </c>
      <c r="GP1055" s="446">
        <f t="shared" si="2376"/>
        <v>459512</v>
      </c>
      <c r="GQ1055" s="446">
        <f t="shared" si="2376"/>
        <v>0</v>
      </c>
      <c r="GR1055" s="446"/>
      <c r="GS1055" s="446"/>
      <c r="GT1055" s="446"/>
      <c r="GU1055" s="446"/>
      <c r="GV1055" s="416"/>
      <c r="GW1055" s="402"/>
      <c r="GX1055" s="402"/>
      <c r="GY1055" s="402"/>
      <c r="GZ1055" s="402"/>
      <c r="HA1055" s="402"/>
    </row>
    <row r="1056" spans="1:209" ht="9.75" customHeight="1" x14ac:dyDescent="0.2">
      <c r="A1056" s="417" t="str">
        <f t="shared" si="2343"/>
        <v>2021-22MARCHRYF</v>
      </c>
      <c r="B1056" s="458" t="str">
        <f t="shared" si="2366"/>
        <v>2021-22</v>
      </c>
      <c r="C1056" s="402" t="s">
        <v>660</v>
      </c>
      <c r="D1056" s="402" t="s">
        <v>667</v>
      </c>
      <c r="E1056" s="402" t="s">
        <v>666</v>
      </c>
      <c r="F1056" s="478" t="s">
        <v>457</v>
      </c>
      <c r="G1056" s="478" t="s">
        <v>694</v>
      </c>
      <c r="H1056" s="510">
        <v>126773</v>
      </c>
      <c r="I1056" s="510">
        <v>106310</v>
      </c>
      <c r="J1056" s="510">
        <v>14490675</v>
      </c>
      <c r="K1056" s="510">
        <v>136</v>
      </c>
      <c r="L1056" s="510">
        <v>94</v>
      </c>
      <c r="M1056" s="510">
        <v>328</v>
      </c>
      <c r="N1056" s="510">
        <v>409</v>
      </c>
      <c r="O1056" s="510">
        <v>603</v>
      </c>
      <c r="P1056" s="510">
        <v>389</v>
      </c>
      <c r="Q1056" s="510">
        <v>7</v>
      </c>
      <c r="R1056" s="510">
        <v>299</v>
      </c>
      <c r="S1056" s="510">
        <v>65979</v>
      </c>
      <c r="T1056" s="510">
        <v>8970</v>
      </c>
      <c r="U1056" s="510">
        <v>5207</v>
      </c>
      <c r="V1056" s="510">
        <v>37716</v>
      </c>
      <c r="W1056" s="510">
        <v>8578</v>
      </c>
      <c r="X1056" s="510">
        <v>79</v>
      </c>
      <c r="Y1056" s="510">
        <v>7059595</v>
      </c>
      <c r="Z1056" s="510">
        <v>787</v>
      </c>
      <c r="AA1056" s="510">
        <v>1405</v>
      </c>
      <c r="AB1056" s="510">
        <v>4562975</v>
      </c>
      <c r="AC1056" s="510">
        <v>876</v>
      </c>
      <c r="AD1056" s="510">
        <v>1568</v>
      </c>
      <c r="AE1056" s="510">
        <v>257331852</v>
      </c>
      <c r="AF1056" s="510">
        <v>6823</v>
      </c>
      <c r="AG1056" s="510">
        <v>16310</v>
      </c>
      <c r="AH1056" s="510">
        <v>189071147</v>
      </c>
      <c r="AI1056" s="510">
        <v>22041</v>
      </c>
      <c r="AJ1056" s="510">
        <v>57429</v>
      </c>
      <c r="AK1056" s="510">
        <v>1976696</v>
      </c>
      <c r="AL1056" s="510">
        <v>25021</v>
      </c>
      <c r="AM1056" s="510">
        <v>68037</v>
      </c>
      <c r="AN1056" s="510"/>
      <c r="AO1056" s="510"/>
      <c r="AP1056" s="510"/>
      <c r="AQ1056" s="510"/>
      <c r="AR1056" s="510"/>
      <c r="AS1056" s="510"/>
      <c r="AT1056" s="510">
        <v>8990</v>
      </c>
      <c r="AU1056" s="510">
        <v>1303</v>
      </c>
      <c r="AV1056" s="510">
        <v>4204</v>
      </c>
      <c r="AW1056" s="510">
        <v>2494</v>
      </c>
      <c r="AX1056" s="510">
        <v>641</v>
      </c>
      <c r="AY1056" s="510">
        <v>2842</v>
      </c>
      <c r="AZ1056" s="510">
        <v>0</v>
      </c>
      <c r="BA1056" s="510"/>
      <c r="BB1056" s="510"/>
      <c r="BC1056" s="510"/>
      <c r="BD1056" s="510"/>
      <c r="BE1056" s="510"/>
      <c r="BF1056" s="510"/>
      <c r="BG1056" s="510"/>
      <c r="BH1056" s="510"/>
      <c r="BI1056" s="510">
        <v>28937</v>
      </c>
      <c r="BJ1056" s="510">
        <v>2210</v>
      </c>
      <c r="BK1056" s="510">
        <v>25842</v>
      </c>
      <c r="BL1056" s="510">
        <v>56989</v>
      </c>
      <c r="BM1056" s="510">
        <v>17407</v>
      </c>
      <c r="BN1056" s="510">
        <v>12628</v>
      </c>
      <c r="BO1056" s="510">
        <v>10208</v>
      </c>
      <c r="BP1056" s="510">
        <v>7443</v>
      </c>
      <c r="BQ1056" s="510">
        <v>51829</v>
      </c>
      <c r="BR1056" s="510">
        <v>40186</v>
      </c>
      <c r="BS1056" s="510">
        <v>13187</v>
      </c>
      <c r="BT1056" s="510">
        <v>9214</v>
      </c>
      <c r="BU1056" s="510">
        <v>119</v>
      </c>
      <c r="BV1056" s="510">
        <v>83</v>
      </c>
      <c r="BW1056" s="510">
        <v>58</v>
      </c>
      <c r="BX1056" s="510">
        <v>50129</v>
      </c>
      <c r="BY1056" s="510">
        <v>864</v>
      </c>
      <c r="BZ1056" s="510">
        <v>1330</v>
      </c>
      <c r="CA1056" s="510">
        <v>34</v>
      </c>
      <c r="CB1056" s="510">
        <v>23697</v>
      </c>
      <c r="CC1056" s="510">
        <v>697</v>
      </c>
      <c r="CD1056" s="510">
        <v>1287</v>
      </c>
      <c r="CE1056" s="510">
        <v>8878</v>
      </c>
      <c r="CF1056" s="510">
        <v>6985769</v>
      </c>
      <c r="CG1056" s="510">
        <v>787</v>
      </c>
      <c r="CH1056" s="510">
        <v>1406</v>
      </c>
      <c r="CI1056" s="510">
        <v>2105</v>
      </c>
      <c r="CJ1056" s="510">
        <v>15291994</v>
      </c>
      <c r="CK1056" s="510">
        <v>7265</v>
      </c>
      <c r="CL1056" s="510">
        <v>15270</v>
      </c>
      <c r="CM1056" s="510">
        <v>713</v>
      </c>
      <c r="CN1056" s="510">
        <v>4797479</v>
      </c>
      <c r="CO1056" s="510">
        <v>6729</v>
      </c>
      <c r="CP1056" s="510">
        <v>15535</v>
      </c>
      <c r="CQ1056" s="510">
        <v>34898</v>
      </c>
      <c r="CR1056" s="510">
        <v>237242379</v>
      </c>
      <c r="CS1056" s="510">
        <v>6798</v>
      </c>
      <c r="CT1056" s="510">
        <v>16346</v>
      </c>
      <c r="CU1056" s="510">
        <v>732</v>
      </c>
      <c r="CV1056" s="510">
        <v>17343853</v>
      </c>
      <c r="CW1056" s="510">
        <v>23694</v>
      </c>
      <c r="CX1056" s="510">
        <v>62778</v>
      </c>
      <c r="CY1056" s="510">
        <v>131</v>
      </c>
      <c r="CZ1056" s="510">
        <v>3413484</v>
      </c>
      <c r="DA1056" s="510">
        <v>26057</v>
      </c>
      <c r="DB1056" s="510">
        <v>63758</v>
      </c>
      <c r="DC1056" s="510">
        <v>472</v>
      </c>
      <c r="DD1056" s="510">
        <v>9335175</v>
      </c>
      <c r="DE1056" s="510">
        <v>19778</v>
      </c>
      <c r="DF1056" s="510">
        <v>59028</v>
      </c>
      <c r="DG1056" s="510">
        <v>14</v>
      </c>
      <c r="DH1056" s="510">
        <v>359113</v>
      </c>
      <c r="DI1056" s="510">
        <v>25651</v>
      </c>
      <c r="DJ1056" s="510">
        <v>46849</v>
      </c>
      <c r="DK1056" s="510">
        <v>707</v>
      </c>
      <c r="DL1056" s="510">
        <v>340431</v>
      </c>
      <c r="DM1056" s="510">
        <v>482</v>
      </c>
      <c r="DN1056" s="510">
        <v>790</v>
      </c>
      <c r="DO1056" s="510">
        <v>4794</v>
      </c>
      <c r="DP1056" s="510">
        <v>699454</v>
      </c>
      <c r="DQ1056" s="510">
        <v>146</v>
      </c>
      <c r="DR1056" s="510">
        <v>336</v>
      </c>
      <c r="DS1056" s="510">
        <v>49</v>
      </c>
      <c r="DT1056" s="510">
        <v>190312</v>
      </c>
      <c r="DU1056" s="510">
        <v>3884</v>
      </c>
      <c r="DV1056" s="510">
        <v>9657</v>
      </c>
      <c r="DW1056" s="510">
        <v>35</v>
      </c>
      <c r="DX1056" s="510"/>
      <c r="DY1056" s="510"/>
      <c r="DZ1056" s="510"/>
      <c r="EA1056" s="510"/>
      <c r="EB1056" s="510"/>
      <c r="EC1056" s="510"/>
      <c r="ED1056" s="510"/>
      <c r="EE1056" s="510"/>
      <c r="EF1056" s="510"/>
      <c r="EG1056" s="510" t="s">
        <v>152</v>
      </c>
      <c r="EH1056" s="510" t="s">
        <v>152</v>
      </c>
      <c r="EI1056" s="510">
        <v>7</v>
      </c>
      <c r="EJ1056" s="479"/>
      <c r="EK1056" s="479"/>
      <c r="EL1056" s="479"/>
      <c r="EM1056" s="479"/>
      <c r="EN1056" s="479"/>
      <c r="EO1056" s="479"/>
      <c r="EP1056" s="479"/>
      <c r="EQ1056" s="479"/>
      <c r="ER1056" s="479"/>
      <c r="ES1056" s="479"/>
      <c r="ET1056" s="479"/>
      <c r="EU1056" s="479"/>
      <c r="EV1056" s="479"/>
      <c r="EW1056" s="479"/>
      <c r="EX1056" s="479"/>
      <c r="EY1056" s="479"/>
      <c r="EZ1056" s="476"/>
      <c r="FA1056" s="446">
        <f t="shared" si="2348"/>
        <v>3</v>
      </c>
      <c r="FB1056" s="417">
        <f t="shared" si="2377"/>
        <v>2022</v>
      </c>
      <c r="FC1056" s="448">
        <f t="shared" si="2378"/>
        <v>44621</v>
      </c>
      <c r="FD1056" s="449">
        <f t="shared" si="2379"/>
        <v>31</v>
      </c>
      <c r="FE1056" s="450"/>
      <c r="FF1056" s="451">
        <f t="shared" si="2368"/>
        <v>0.55867614497144857</v>
      </c>
      <c r="FG1056" s="450"/>
      <c r="FH1056" s="452">
        <f t="shared" si="2350"/>
        <v>1.9405797101449276</v>
      </c>
      <c r="FI1056" s="452">
        <f t="shared" si="2351"/>
        <v>1.407803790412486</v>
      </c>
      <c r="FJ1056" s="452">
        <f t="shared" si="2352"/>
        <v>1.9604378720952564</v>
      </c>
      <c r="FK1056" s="452">
        <f t="shared" si="2353"/>
        <v>1.4294219320145958</v>
      </c>
      <c r="FL1056" s="452">
        <f t="shared" si="2354"/>
        <v>1.374191324636759</v>
      </c>
      <c r="FM1056" s="452">
        <f t="shared" si="2355"/>
        <v>1.0654894474493584</v>
      </c>
      <c r="FN1056" s="452">
        <f t="shared" si="2356"/>
        <v>1.5373047330380043</v>
      </c>
      <c r="FO1056" s="452">
        <f t="shared" si="2357"/>
        <v>1.0741431569130333</v>
      </c>
      <c r="FP1056" s="452">
        <f t="shared" si="2358"/>
        <v>1.5063291139240507</v>
      </c>
      <c r="FQ1056" s="452">
        <f t="shared" si="2359"/>
        <v>1.0506329113924051</v>
      </c>
      <c r="FR1056" s="453"/>
      <c r="FS1056" s="446">
        <f t="shared" si="2380"/>
        <v>9993140</v>
      </c>
      <c r="FT1056" s="446">
        <f t="shared" si="2380"/>
        <v>34869680</v>
      </c>
      <c r="FU1056" s="446">
        <f t="shared" si="2380"/>
        <v>43480790</v>
      </c>
      <c r="FV1056" s="446">
        <f t="shared" si="2380"/>
        <v>64104930</v>
      </c>
      <c r="FW1056" s="446">
        <f t="shared" si="2380"/>
        <v>12602850</v>
      </c>
      <c r="FX1056" s="446">
        <f t="shared" si="2380"/>
        <v>8164576</v>
      </c>
      <c r="FY1056" s="446">
        <f t="shared" si="2380"/>
        <v>615147960</v>
      </c>
      <c r="FZ1056" s="446">
        <f t="shared" si="2380"/>
        <v>492625962</v>
      </c>
      <c r="GA1056" s="446">
        <f t="shared" si="2380"/>
        <v>5374923</v>
      </c>
      <c r="GB1056" s="446"/>
      <c r="GC1056" s="446"/>
      <c r="GD1056" s="446">
        <f t="shared" si="2375"/>
        <v>77140</v>
      </c>
      <c r="GE1056" s="446">
        <f t="shared" si="2375"/>
        <v>43758</v>
      </c>
      <c r="GF1056" s="446">
        <f t="shared" si="2375"/>
        <v>12482468</v>
      </c>
      <c r="GG1056" s="446">
        <f t="shared" si="2375"/>
        <v>32143350</v>
      </c>
      <c r="GH1056" s="446">
        <f t="shared" si="2375"/>
        <v>11076455</v>
      </c>
      <c r="GI1056" s="446">
        <f t="shared" si="2375"/>
        <v>570442708</v>
      </c>
      <c r="GJ1056" s="446">
        <f t="shared" si="2375"/>
        <v>45953496</v>
      </c>
      <c r="GK1056" s="446">
        <f t="shared" si="2375"/>
        <v>8352298</v>
      </c>
      <c r="GL1056" s="446">
        <f t="shared" si="2375"/>
        <v>27861216</v>
      </c>
      <c r="GM1056" s="446">
        <f t="shared" si="2375"/>
        <v>655886</v>
      </c>
      <c r="GN1056" s="446">
        <f t="shared" si="2374"/>
        <v>473193</v>
      </c>
      <c r="GO1056" s="446">
        <f t="shared" si="2376"/>
        <v>558530</v>
      </c>
      <c r="GP1056" s="446">
        <f t="shared" si="2376"/>
        <v>1610784</v>
      </c>
      <c r="GQ1056" s="446">
        <f t="shared" si="2376"/>
        <v>0</v>
      </c>
      <c r="GR1056" s="446"/>
      <c r="GS1056" s="446"/>
      <c r="GT1056" s="446"/>
      <c r="GU1056" s="446"/>
      <c r="GV1056" s="416"/>
      <c r="GW1056" s="402"/>
      <c r="GX1056" s="402"/>
      <c r="GY1056" s="402"/>
      <c r="GZ1056" s="402"/>
      <c r="HA1056" s="402"/>
    </row>
    <row r="1057" spans="1:209" ht="9.75" customHeight="1" x14ac:dyDescent="0.2">
      <c r="A1057" s="417" t="str">
        <f t="shared" si="2343"/>
        <v>2021-22MARCHRYA</v>
      </c>
      <c r="B1057" s="458" t="str">
        <f t="shared" si="2366"/>
        <v>2021-22</v>
      </c>
      <c r="C1057" s="402" t="s">
        <v>660</v>
      </c>
      <c r="D1057" s="402" t="s">
        <v>653</v>
      </c>
      <c r="E1057" s="402" t="s">
        <v>652</v>
      </c>
      <c r="F1057" s="478" t="s">
        <v>452</v>
      </c>
      <c r="G1057" s="478" t="s">
        <v>697</v>
      </c>
      <c r="H1057" s="510">
        <v>149892</v>
      </c>
      <c r="I1057" s="510">
        <v>114625</v>
      </c>
      <c r="J1057" s="510">
        <v>611750</v>
      </c>
      <c r="K1057" s="510">
        <v>5</v>
      </c>
      <c r="L1057" s="510">
        <v>2</v>
      </c>
      <c r="M1057" s="510">
        <v>14</v>
      </c>
      <c r="N1057" s="510">
        <v>25</v>
      </c>
      <c r="O1057" s="510">
        <v>52</v>
      </c>
      <c r="P1057" s="510">
        <v>50</v>
      </c>
      <c r="Q1057" s="510">
        <v>0</v>
      </c>
      <c r="R1057" s="510">
        <v>174</v>
      </c>
      <c r="S1057" s="510">
        <v>92514</v>
      </c>
      <c r="T1057" s="510">
        <v>10346</v>
      </c>
      <c r="U1057" s="510">
        <v>6581</v>
      </c>
      <c r="V1057" s="510">
        <v>48814</v>
      </c>
      <c r="W1057" s="510">
        <v>13017</v>
      </c>
      <c r="X1057" s="510">
        <v>453</v>
      </c>
      <c r="Y1057" s="510">
        <v>5284958</v>
      </c>
      <c r="Z1057" s="510">
        <v>511</v>
      </c>
      <c r="AA1057" s="510">
        <v>887</v>
      </c>
      <c r="AB1057" s="510">
        <v>3911940</v>
      </c>
      <c r="AC1057" s="510">
        <v>594</v>
      </c>
      <c r="AD1057" s="510">
        <v>1046</v>
      </c>
      <c r="AE1057" s="510">
        <v>168687950</v>
      </c>
      <c r="AF1057" s="510">
        <v>3456</v>
      </c>
      <c r="AG1057" s="510">
        <v>7989</v>
      </c>
      <c r="AH1057" s="510">
        <v>194357326</v>
      </c>
      <c r="AI1057" s="510">
        <v>14931</v>
      </c>
      <c r="AJ1057" s="510">
        <v>40923</v>
      </c>
      <c r="AK1057" s="510">
        <v>8214337</v>
      </c>
      <c r="AL1057" s="510">
        <v>18133</v>
      </c>
      <c r="AM1057" s="510">
        <v>44650</v>
      </c>
      <c r="AN1057" s="510"/>
      <c r="AO1057" s="510"/>
      <c r="AP1057" s="510"/>
      <c r="AQ1057" s="510"/>
      <c r="AR1057" s="510"/>
      <c r="AS1057" s="510"/>
      <c r="AT1057" s="510">
        <v>16481</v>
      </c>
      <c r="AU1057" s="510">
        <v>3405</v>
      </c>
      <c r="AV1057" s="510">
        <v>6191</v>
      </c>
      <c r="AW1057" s="510">
        <v>4344</v>
      </c>
      <c r="AX1057" s="510">
        <v>826</v>
      </c>
      <c r="AY1057" s="510">
        <v>6059</v>
      </c>
      <c r="AZ1057" s="510">
        <v>4168</v>
      </c>
      <c r="BA1057" s="510"/>
      <c r="BB1057" s="510"/>
      <c r="BC1057" s="510"/>
      <c r="BD1057" s="510"/>
      <c r="BE1057" s="510"/>
      <c r="BF1057" s="510"/>
      <c r="BG1057" s="510"/>
      <c r="BH1057" s="510"/>
      <c r="BI1057" s="510">
        <v>43202</v>
      </c>
      <c r="BJ1057" s="510">
        <v>5030</v>
      </c>
      <c r="BK1057" s="510">
        <v>27801</v>
      </c>
      <c r="BL1057" s="510">
        <v>76033</v>
      </c>
      <c r="BM1057" s="510">
        <v>21468</v>
      </c>
      <c r="BN1057" s="510">
        <v>14749</v>
      </c>
      <c r="BO1057" s="510">
        <v>13532</v>
      </c>
      <c r="BP1057" s="510">
        <v>9344</v>
      </c>
      <c r="BQ1057" s="510">
        <v>68202</v>
      </c>
      <c r="BR1057" s="510">
        <v>50910</v>
      </c>
      <c r="BS1057" s="510">
        <v>25799</v>
      </c>
      <c r="BT1057" s="510">
        <v>13766</v>
      </c>
      <c r="BU1057" s="510">
        <v>1164</v>
      </c>
      <c r="BV1057" s="510">
        <v>488</v>
      </c>
      <c r="BW1057" s="510">
        <v>150</v>
      </c>
      <c r="BX1057" s="510">
        <v>90155</v>
      </c>
      <c r="BY1057" s="510">
        <v>601</v>
      </c>
      <c r="BZ1057" s="510">
        <v>1089</v>
      </c>
      <c r="CA1057" s="510">
        <v>116</v>
      </c>
      <c r="CB1057" s="510">
        <v>94903</v>
      </c>
      <c r="CC1057" s="510">
        <v>818</v>
      </c>
      <c r="CD1057" s="510">
        <v>1062</v>
      </c>
      <c r="CE1057" s="510">
        <v>10080</v>
      </c>
      <c r="CF1057" s="510">
        <v>5099900</v>
      </c>
      <c r="CG1057" s="510">
        <v>506</v>
      </c>
      <c r="CH1057" s="510">
        <v>883</v>
      </c>
      <c r="CI1057" s="510">
        <v>5256</v>
      </c>
      <c r="CJ1057" s="510">
        <v>19528282</v>
      </c>
      <c r="CK1057" s="510">
        <v>3715</v>
      </c>
      <c r="CL1057" s="510">
        <v>8526</v>
      </c>
      <c r="CM1057" s="510">
        <v>1249</v>
      </c>
      <c r="CN1057" s="510">
        <v>5102025</v>
      </c>
      <c r="CO1057" s="510">
        <v>4085</v>
      </c>
      <c r="CP1057" s="510">
        <v>9752</v>
      </c>
      <c r="CQ1057" s="510">
        <v>42309</v>
      </c>
      <c r="CR1057" s="510">
        <v>144057643</v>
      </c>
      <c r="CS1057" s="510">
        <v>3405</v>
      </c>
      <c r="CT1057" s="510">
        <v>7807</v>
      </c>
      <c r="CU1057" s="510">
        <v>1266</v>
      </c>
      <c r="CV1057" s="510">
        <v>19684853</v>
      </c>
      <c r="CW1057" s="510">
        <v>15549</v>
      </c>
      <c r="CX1057" s="510">
        <v>40456</v>
      </c>
      <c r="CY1057" s="510">
        <v>303</v>
      </c>
      <c r="CZ1057" s="510">
        <v>4366742</v>
      </c>
      <c r="DA1057" s="510">
        <v>14412</v>
      </c>
      <c r="DB1057" s="510">
        <v>39128</v>
      </c>
      <c r="DC1057" s="510">
        <v>1294</v>
      </c>
      <c r="DD1057" s="510">
        <v>29836015</v>
      </c>
      <c r="DE1057" s="510">
        <v>23057</v>
      </c>
      <c r="DF1057" s="510">
        <v>54842</v>
      </c>
      <c r="DG1057" s="510">
        <v>187</v>
      </c>
      <c r="DH1057" s="510">
        <v>3876303</v>
      </c>
      <c r="DI1057" s="510">
        <v>20729</v>
      </c>
      <c r="DJ1057" s="510">
        <v>53688</v>
      </c>
      <c r="DK1057" s="510">
        <v>444</v>
      </c>
      <c r="DL1057" s="510">
        <v>142529</v>
      </c>
      <c r="DM1057" s="510">
        <v>321</v>
      </c>
      <c r="DN1057" s="510">
        <v>558</v>
      </c>
      <c r="DO1057" s="510">
        <v>5678</v>
      </c>
      <c r="DP1057" s="510">
        <v>165463</v>
      </c>
      <c r="DQ1057" s="510">
        <v>29</v>
      </c>
      <c r="DR1057" s="510">
        <v>52</v>
      </c>
      <c r="DS1057" s="510">
        <v>122</v>
      </c>
      <c r="DT1057" s="510">
        <v>402411</v>
      </c>
      <c r="DU1057" s="510">
        <v>3298</v>
      </c>
      <c r="DV1057" s="510">
        <v>5729</v>
      </c>
      <c r="DW1057" s="510">
        <v>105</v>
      </c>
      <c r="DX1057" s="510"/>
      <c r="DY1057" s="510"/>
      <c r="DZ1057" s="510"/>
      <c r="EA1057" s="510"/>
      <c r="EB1057" s="510"/>
      <c r="EC1057" s="510"/>
      <c r="ED1057" s="510"/>
      <c r="EE1057" s="510"/>
      <c r="EF1057" s="510"/>
      <c r="EG1057" s="510" t="s">
        <v>152</v>
      </c>
      <c r="EH1057" s="510" t="s">
        <v>152</v>
      </c>
      <c r="EI1057" s="510">
        <v>179</v>
      </c>
      <c r="EJ1057" s="479"/>
      <c r="EK1057" s="479"/>
      <c r="EL1057" s="479"/>
      <c r="EM1057" s="479"/>
      <c r="EN1057" s="479"/>
      <c r="EO1057" s="479"/>
      <c r="EP1057" s="479"/>
      <c r="EQ1057" s="479"/>
      <c r="ER1057" s="479"/>
      <c r="ES1057" s="479"/>
      <c r="ET1057" s="479"/>
      <c r="EU1057" s="479"/>
      <c r="EV1057" s="479"/>
      <c r="EW1057" s="479"/>
      <c r="EX1057" s="479"/>
      <c r="EY1057" s="479"/>
      <c r="EZ1057" s="476"/>
      <c r="FA1057" s="446">
        <f t="shared" si="2348"/>
        <v>3</v>
      </c>
      <c r="FB1057" s="417">
        <f t="shared" si="2377"/>
        <v>2022</v>
      </c>
      <c r="FC1057" s="448">
        <f t="shared" si="2378"/>
        <v>44621</v>
      </c>
      <c r="FD1057" s="449">
        <f t="shared" si="2379"/>
        <v>31</v>
      </c>
      <c r="FE1057" s="450"/>
      <c r="FF1057" s="451">
        <f t="shared" si="2368"/>
        <v>0.55147630147630144</v>
      </c>
      <c r="FG1057" s="450"/>
      <c r="FH1057" s="452">
        <f t="shared" si="2350"/>
        <v>2.0750048327856176</v>
      </c>
      <c r="FI1057" s="452">
        <f t="shared" si="2351"/>
        <v>1.4255751014884979</v>
      </c>
      <c r="FJ1057" s="452">
        <f t="shared" si="2352"/>
        <v>2.0562224585929192</v>
      </c>
      <c r="FK1057" s="452">
        <f t="shared" si="2353"/>
        <v>1.4198450083573926</v>
      </c>
      <c r="FL1057" s="452">
        <f t="shared" si="2354"/>
        <v>1.3971811365591837</v>
      </c>
      <c r="FM1057" s="452">
        <f t="shared" si="2355"/>
        <v>1.0429385012496415</v>
      </c>
      <c r="FN1057" s="452">
        <f t="shared" si="2356"/>
        <v>1.9819466851040946</v>
      </c>
      <c r="FO1057" s="452">
        <f t="shared" si="2357"/>
        <v>1.0575401398171622</v>
      </c>
      <c r="FP1057" s="452">
        <f t="shared" si="2358"/>
        <v>2.5695364238410594</v>
      </c>
      <c r="FQ1057" s="452">
        <f t="shared" si="2359"/>
        <v>1.0772626931567328</v>
      </c>
      <c r="FR1057" s="453"/>
      <c r="FS1057" s="446">
        <f t="shared" si="2380"/>
        <v>229250</v>
      </c>
      <c r="FT1057" s="446">
        <f t="shared" si="2380"/>
        <v>1604750</v>
      </c>
      <c r="FU1057" s="446">
        <f t="shared" si="2380"/>
        <v>2865625</v>
      </c>
      <c r="FV1057" s="446">
        <f t="shared" si="2380"/>
        <v>5960500</v>
      </c>
      <c r="FW1057" s="446">
        <f t="shared" si="2380"/>
        <v>9176902</v>
      </c>
      <c r="FX1057" s="446">
        <f t="shared" si="2380"/>
        <v>6883726</v>
      </c>
      <c r="FY1057" s="446">
        <f t="shared" si="2380"/>
        <v>389975046</v>
      </c>
      <c r="FZ1057" s="446">
        <f t="shared" si="2380"/>
        <v>532694691</v>
      </c>
      <c r="GA1057" s="446">
        <f t="shared" si="2380"/>
        <v>20226450</v>
      </c>
      <c r="GB1057" s="446"/>
      <c r="GC1057" s="446"/>
      <c r="GD1057" s="446">
        <f t="shared" si="2375"/>
        <v>163350</v>
      </c>
      <c r="GE1057" s="446">
        <f t="shared" si="2375"/>
        <v>123192</v>
      </c>
      <c r="GF1057" s="446">
        <f t="shared" si="2375"/>
        <v>8900640</v>
      </c>
      <c r="GG1057" s="446">
        <f t="shared" si="2375"/>
        <v>44812656</v>
      </c>
      <c r="GH1057" s="446">
        <f t="shared" si="2375"/>
        <v>12180248</v>
      </c>
      <c r="GI1057" s="446">
        <f t="shared" si="2375"/>
        <v>330306363</v>
      </c>
      <c r="GJ1057" s="446">
        <f t="shared" si="2375"/>
        <v>51217296</v>
      </c>
      <c r="GK1057" s="446">
        <f t="shared" si="2375"/>
        <v>11855784</v>
      </c>
      <c r="GL1057" s="446">
        <f t="shared" si="2375"/>
        <v>70965548</v>
      </c>
      <c r="GM1057" s="446">
        <f t="shared" si="2375"/>
        <v>10039656</v>
      </c>
      <c r="GN1057" s="446">
        <f t="shared" si="2374"/>
        <v>698938</v>
      </c>
      <c r="GO1057" s="446">
        <f t="shared" si="2376"/>
        <v>247752</v>
      </c>
      <c r="GP1057" s="446">
        <f t="shared" si="2376"/>
        <v>295256</v>
      </c>
      <c r="GQ1057" s="446">
        <f t="shared" si="2376"/>
        <v>0</v>
      </c>
      <c r="GR1057" s="446"/>
      <c r="GS1057" s="446"/>
      <c r="GT1057" s="446"/>
      <c r="GU1057" s="446"/>
      <c r="GV1057" s="416"/>
      <c r="GW1057" s="402"/>
      <c r="GX1057" s="402"/>
      <c r="GY1057" s="402"/>
      <c r="GZ1057" s="402"/>
      <c r="HA1057" s="402"/>
    </row>
    <row r="1058" spans="1:209" ht="9.75" customHeight="1" x14ac:dyDescent="0.2">
      <c r="A1058" s="485" t="str">
        <f t="shared" si="2343"/>
        <v>2021-22MARCHRX8</v>
      </c>
      <c r="B1058" s="503" t="str">
        <f t="shared" si="2366"/>
        <v>2021-22</v>
      </c>
      <c r="C1058" s="436" t="s">
        <v>660</v>
      </c>
      <c r="D1058" s="436" t="s">
        <v>646</v>
      </c>
      <c r="E1058" s="436" t="s">
        <v>645</v>
      </c>
      <c r="F1058" s="504" t="s">
        <v>450</v>
      </c>
      <c r="G1058" s="504" t="s">
        <v>696</v>
      </c>
      <c r="H1058" s="522">
        <v>116884</v>
      </c>
      <c r="I1058" s="522">
        <v>80901</v>
      </c>
      <c r="J1058" s="522">
        <v>2282588</v>
      </c>
      <c r="K1058" s="522">
        <v>28</v>
      </c>
      <c r="L1058" s="522">
        <v>0</v>
      </c>
      <c r="M1058" s="522">
        <v>95</v>
      </c>
      <c r="N1058" s="522">
        <v>165</v>
      </c>
      <c r="O1058" s="522">
        <v>336</v>
      </c>
      <c r="P1058" s="522">
        <v>306</v>
      </c>
      <c r="Q1058" s="522">
        <v>163</v>
      </c>
      <c r="R1058" s="522">
        <v>274</v>
      </c>
      <c r="S1058" s="522">
        <v>71785</v>
      </c>
      <c r="T1058" s="522">
        <v>7800</v>
      </c>
      <c r="U1058" s="522">
        <v>5524</v>
      </c>
      <c r="V1058" s="522">
        <v>39216</v>
      </c>
      <c r="W1058" s="522">
        <v>9057</v>
      </c>
      <c r="X1058" s="522">
        <v>134</v>
      </c>
      <c r="Y1058" s="522">
        <v>4541770</v>
      </c>
      <c r="Z1058" s="522">
        <v>582</v>
      </c>
      <c r="AA1058" s="522">
        <v>1012</v>
      </c>
      <c r="AB1058" s="522">
        <v>3626990</v>
      </c>
      <c r="AC1058" s="522">
        <v>657</v>
      </c>
      <c r="AD1058" s="522">
        <v>1160</v>
      </c>
      <c r="AE1058" s="522">
        <v>109842995</v>
      </c>
      <c r="AF1058" s="522">
        <v>2801</v>
      </c>
      <c r="AG1058" s="522">
        <v>6116</v>
      </c>
      <c r="AH1058" s="522">
        <v>83679672</v>
      </c>
      <c r="AI1058" s="522">
        <v>9239</v>
      </c>
      <c r="AJ1058" s="522">
        <v>22559</v>
      </c>
      <c r="AK1058" s="522">
        <v>1265634</v>
      </c>
      <c r="AL1058" s="522">
        <v>9445</v>
      </c>
      <c r="AM1058" s="522">
        <v>25875</v>
      </c>
      <c r="AN1058" s="522"/>
      <c r="AO1058" s="522"/>
      <c r="AP1058" s="522"/>
      <c r="AQ1058" s="522"/>
      <c r="AR1058" s="522"/>
      <c r="AS1058" s="522"/>
      <c r="AT1058" s="522">
        <v>9813</v>
      </c>
      <c r="AU1058" s="522">
        <v>668</v>
      </c>
      <c r="AV1058" s="522">
        <v>1559</v>
      </c>
      <c r="AW1058" s="522">
        <v>4702</v>
      </c>
      <c r="AX1058" s="522">
        <v>4642</v>
      </c>
      <c r="AY1058" s="522">
        <v>2944</v>
      </c>
      <c r="AZ1058" s="522">
        <v>613</v>
      </c>
      <c r="BA1058" s="522"/>
      <c r="BB1058" s="522"/>
      <c r="BC1058" s="522"/>
      <c r="BD1058" s="522"/>
      <c r="BE1058" s="522"/>
      <c r="BF1058" s="522"/>
      <c r="BG1058" s="522"/>
      <c r="BH1058" s="522"/>
      <c r="BI1058" s="522">
        <v>37785</v>
      </c>
      <c r="BJ1058" s="522">
        <v>4839</v>
      </c>
      <c r="BK1058" s="522">
        <v>19348</v>
      </c>
      <c r="BL1058" s="522">
        <v>61972</v>
      </c>
      <c r="BM1058" s="522">
        <v>13006</v>
      </c>
      <c r="BN1058" s="522">
        <v>10297</v>
      </c>
      <c r="BO1058" s="522">
        <v>8953</v>
      </c>
      <c r="BP1058" s="522">
        <v>7161</v>
      </c>
      <c r="BQ1058" s="522">
        <v>51057</v>
      </c>
      <c r="BR1058" s="522">
        <v>41426</v>
      </c>
      <c r="BS1058" s="522">
        <v>13054</v>
      </c>
      <c r="BT1058" s="522">
        <v>9614</v>
      </c>
      <c r="BU1058" s="522">
        <v>217</v>
      </c>
      <c r="BV1058" s="522">
        <v>166</v>
      </c>
      <c r="BW1058" s="522">
        <v>197</v>
      </c>
      <c r="BX1058" s="522">
        <v>123911</v>
      </c>
      <c r="BY1058" s="522">
        <v>629</v>
      </c>
      <c r="BZ1058" s="522">
        <v>1073</v>
      </c>
      <c r="CA1058" s="522">
        <v>62</v>
      </c>
      <c r="CB1058" s="522">
        <v>39267</v>
      </c>
      <c r="CC1058" s="522">
        <v>633</v>
      </c>
      <c r="CD1058" s="522">
        <v>1113</v>
      </c>
      <c r="CE1058" s="522">
        <v>7541</v>
      </c>
      <c r="CF1058" s="522">
        <v>4378592</v>
      </c>
      <c r="CG1058" s="522">
        <v>581</v>
      </c>
      <c r="CH1058" s="522">
        <v>1010</v>
      </c>
      <c r="CI1058" s="522">
        <v>3748</v>
      </c>
      <c r="CJ1058" s="522">
        <v>10912907</v>
      </c>
      <c r="CK1058" s="522">
        <v>2912</v>
      </c>
      <c r="CL1058" s="522">
        <v>6130</v>
      </c>
      <c r="CM1058" s="522">
        <v>1053</v>
      </c>
      <c r="CN1058" s="522">
        <v>2814258</v>
      </c>
      <c r="CO1058" s="522">
        <v>2673</v>
      </c>
      <c r="CP1058" s="522">
        <v>6016</v>
      </c>
      <c r="CQ1058" s="522">
        <v>34415</v>
      </c>
      <c r="CR1058" s="522">
        <v>96115830</v>
      </c>
      <c r="CS1058" s="522">
        <v>2793</v>
      </c>
      <c r="CT1058" s="522">
        <v>6120</v>
      </c>
      <c r="CU1058" s="522">
        <v>2113</v>
      </c>
      <c r="CV1058" s="522">
        <v>19359369</v>
      </c>
      <c r="CW1058" s="522">
        <v>9162</v>
      </c>
      <c r="CX1058" s="522">
        <v>20642</v>
      </c>
      <c r="CY1058" s="522">
        <v>1449</v>
      </c>
      <c r="CZ1058" s="522">
        <v>13796017</v>
      </c>
      <c r="DA1058" s="522">
        <v>9521</v>
      </c>
      <c r="DB1058" s="522">
        <v>21174</v>
      </c>
      <c r="DC1058" s="522">
        <v>1417</v>
      </c>
      <c r="DD1058" s="522">
        <v>22412729</v>
      </c>
      <c r="DE1058" s="522">
        <v>15817</v>
      </c>
      <c r="DF1058" s="522">
        <v>38909</v>
      </c>
      <c r="DG1058" s="522">
        <v>512</v>
      </c>
      <c r="DH1058" s="522">
        <v>8698651</v>
      </c>
      <c r="DI1058" s="522">
        <v>16990</v>
      </c>
      <c r="DJ1058" s="522">
        <v>40917</v>
      </c>
      <c r="DK1058" s="522">
        <v>267</v>
      </c>
      <c r="DL1058" s="522">
        <v>107200</v>
      </c>
      <c r="DM1058" s="522">
        <v>401</v>
      </c>
      <c r="DN1058" s="522">
        <v>726</v>
      </c>
      <c r="DO1058" s="522">
        <v>4268</v>
      </c>
      <c r="DP1058" s="522">
        <v>267457</v>
      </c>
      <c r="DQ1058" s="522">
        <v>63</v>
      </c>
      <c r="DR1058" s="522">
        <v>136</v>
      </c>
      <c r="DS1058" s="522">
        <v>72</v>
      </c>
      <c r="DT1058" s="522">
        <v>188551</v>
      </c>
      <c r="DU1058" s="522">
        <v>2619</v>
      </c>
      <c r="DV1058" s="522">
        <v>4887</v>
      </c>
      <c r="DW1058" s="522">
        <v>59</v>
      </c>
      <c r="DX1058" s="522"/>
      <c r="DY1058" s="522"/>
      <c r="DZ1058" s="522"/>
      <c r="EA1058" s="522"/>
      <c r="EB1058" s="522"/>
      <c r="EC1058" s="522"/>
      <c r="ED1058" s="522"/>
      <c r="EE1058" s="522"/>
      <c r="EF1058" s="522"/>
      <c r="EG1058" s="522" t="s">
        <v>152</v>
      </c>
      <c r="EH1058" s="522" t="s">
        <v>152</v>
      </c>
      <c r="EI1058" s="522">
        <v>0</v>
      </c>
      <c r="EJ1058" s="483"/>
      <c r="EK1058" s="483"/>
      <c r="EL1058" s="483"/>
      <c r="EM1058" s="483"/>
      <c r="EN1058" s="483"/>
      <c r="EO1058" s="483"/>
      <c r="EP1058" s="483"/>
      <c r="EQ1058" s="483"/>
      <c r="ER1058" s="483"/>
      <c r="ES1058" s="483"/>
      <c r="ET1058" s="483"/>
      <c r="EU1058" s="483"/>
      <c r="EV1058" s="483"/>
      <c r="EW1058" s="483"/>
      <c r="EX1058" s="483"/>
      <c r="EY1058" s="483"/>
      <c r="EZ1058" s="484"/>
      <c r="FA1058" s="468">
        <f t="shared" si="2348"/>
        <v>3</v>
      </c>
      <c r="FB1058" s="485">
        <f t="shared" si="2377"/>
        <v>2022</v>
      </c>
      <c r="FC1058" s="486">
        <f t="shared" si="2378"/>
        <v>44621</v>
      </c>
      <c r="FD1058" s="470">
        <f t="shared" si="2379"/>
        <v>31</v>
      </c>
      <c r="FE1058" s="471"/>
      <c r="FF1058" s="517">
        <f t="shared" si="2368"/>
        <v>0.56952228449426212</v>
      </c>
      <c r="FG1058" s="471"/>
      <c r="FH1058" s="487">
        <f t="shared" si="2350"/>
        <v>1.6674358974358974</v>
      </c>
      <c r="FI1058" s="487">
        <f t="shared" si="2351"/>
        <v>1.3201282051282051</v>
      </c>
      <c r="FJ1058" s="487">
        <f t="shared" si="2352"/>
        <v>1.6207458363504708</v>
      </c>
      <c r="FK1058" s="487">
        <f t="shared" si="2353"/>
        <v>1.2963432295438089</v>
      </c>
      <c r="FL1058" s="487">
        <f t="shared" si="2354"/>
        <v>1.3019430844553244</v>
      </c>
      <c r="FM1058" s="487">
        <f t="shared" si="2355"/>
        <v>1.0563545491636066</v>
      </c>
      <c r="FN1058" s="487">
        <f t="shared" si="2356"/>
        <v>1.4413161090868942</v>
      </c>
      <c r="FO1058" s="487">
        <f t="shared" si="2357"/>
        <v>1.0614993927349012</v>
      </c>
      <c r="FP1058" s="487">
        <f t="shared" si="2358"/>
        <v>1.6194029850746268</v>
      </c>
      <c r="FQ1058" s="487">
        <f t="shared" si="2359"/>
        <v>1.2388059701492538</v>
      </c>
      <c r="FR1058" s="459"/>
      <c r="FS1058" s="468">
        <f t="shared" si="2380"/>
        <v>0</v>
      </c>
      <c r="FT1058" s="468">
        <f t="shared" si="2380"/>
        <v>7685595</v>
      </c>
      <c r="FU1058" s="468">
        <f t="shared" si="2380"/>
        <v>13348665</v>
      </c>
      <c r="FV1058" s="468">
        <f t="shared" si="2380"/>
        <v>27182736</v>
      </c>
      <c r="FW1058" s="468">
        <f t="shared" si="2380"/>
        <v>7893600</v>
      </c>
      <c r="FX1058" s="468">
        <f t="shared" si="2380"/>
        <v>6407840</v>
      </c>
      <c r="FY1058" s="468">
        <f t="shared" si="2380"/>
        <v>239845056</v>
      </c>
      <c r="FZ1058" s="468">
        <f t="shared" si="2380"/>
        <v>204316863</v>
      </c>
      <c r="GA1058" s="468">
        <f t="shared" si="2380"/>
        <v>3467250</v>
      </c>
      <c r="GB1058" s="468"/>
      <c r="GC1058" s="468"/>
      <c r="GD1058" s="468">
        <f t="shared" si="2375"/>
        <v>211381</v>
      </c>
      <c r="GE1058" s="468">
        <f t="shared" si="2375"/>
        <v>69006</v>
      </c>
      <c r="GF1058" s="468">
        <f t="shared" si="2375"/>
        <v>7616410</v>
      </c>
      <c r="GG1058" s="468">
        <f t="shared" si="2375"/>
        <v>22975240</v>
      </c>
      <c r="GH1058" s="468">
        <f t="shared" si="2375"/>
        <v>6334848</v>
      </c>
      <c r="GI1058" s="468">
        <f t="shared" si="2375"/>
        <v>210619800</v>
      </c>
      <c r="GJ1058" s="468">
        <f t="shared" si="2375"/>
        <v>43616546</v>
      </c>
      <c r="GK1058" s="468">
        <f t="shared" si="2375"/>
        <v>30681126</v>
      </c>
      <c r="GL1058" s="468">
        <f t="shared" si="2375"/>
        <v>55134053</v>
      </c>
      <c r="GM1058" s="468">
        <f t="shared" si="2375"/>
        <v>20949504</v>
      </c>
      <c r="GN1058" s="468">
        <f t="shared" si="2374"/>
        <v>351864</v>
      </c>
      <c r="GO1058" s="468">
        <f t="shared" si="2376"/>
        <v>193842</v>
      </c>
      <c r="GP1058" s="468">
        <f t="shared" si="2376"/>
        <v>580448</v>
      </c>
      <c r="GQ1058" s="468">
        <f t="shared" si="2376"/>
        <v>0</v>
      </c>
      <c r="GR1058" s="468"/>
      <c r="GS1058" s="468"/>
      <c r="GT1058" s="468"/>
      <c r="GU1058" s="468"/>
      <c r="GV1058" s="425"/>
      <c r="GW1058" s="402"/>
      <c r="GX1058" s="402"/>
      <c r="GY1058" s="402"/>
      <c r="GZ1058" s="402"/>
      <c r="HA1058" s="402"/>
    </row>
    <row r="1059" spans="1:209" ht="9.75" customHeight="1" x14ac:dyDescent="0.2">
      <c r="A1059" s="472" t="str">
        <f t="shared" si="2343"/>
        <v>2022-23APRILRX9</v>
      </c>
      <c r="B1059" s="488" t="str">
        <f t="shared" si="2366"/>
        <v>2022-23</v>
      </c>
      <c r="C1059" s="400" t="s">
        <v>664</v>
      </c>
      <c r="D1059" s="400" t="s">
        <v>653</v>
      </c>
      <c r="E1059" s="400" t="s">
        <v>652</v>
      </c>
      <c r="F1059" s="474" t="s">
        <v>451</v>
      </c>
      <c r="G1059" s="474" t="s">
        <v>686</v>
      </c>
      <c r="H1059" s="518">
        <v>108835</v>
      </c>
      <c r="I1059" s="518">
        <v>88131</v>
      </c>
      <c r="J1059" s="518">
        <v>1082356</v>
      </c>
      <c r="K1059" s="518">
        <v>12</v>
      </c>
      <c r="L1059" s="518">
        <v>2</v>
      </c>
      <c r="M1059" s="518">
        <v>37</v>
      </c>
      <c r="N1059" s="518">
        <v>75</v>
      </c>
      <c r="O1059" s="518">
        <v>169</v>
      </c>
      <c r="P1059" s="518">
        <v>453</v>
      </c>
      <c r="Q1059" s="518">
        <v>1710</v>
      </c>
      <c r="R1059" s="518">
        <v>484</v>
      </c>
      <c r="S1059" s="518">
        <v>62435</v>
      </c>
      <c r="T1059" s="518">
        <v>8618</v>
      </c>
      <c r="U1059" s="518">
        <v>5590</v>
      </c>
      <c r="V1059" s="518">
        <v>35971</v>
      </c>
      <c r="W1059" s="518">
        <v>7619</v>
      </c>
      <c r="X1059" s="518">
        <v>94</v>
      </c>
      <c r="Y1059" s="518">
        <v>5033062</v>
      </c>
      <c r="Z1059" s="518">
        <v>584</v>
      </c>
      <c r="AA1059" s="518">
        <v>1072</v>
      </c>
      <c r="AB1059" s="518">
        <v>5647436</v>
      </c>
      <c r="AC1059" s="518">
        <v>1010</v>
      </c>
      <c r="AD1059" s="518">
        <v>2199</v>
      </c>
      <c r="AE1059" s="518">
        <v>149926669</v>
      </c>
      <c r="AF1059" s="518">
        <v>4168</v>
      </c>
      <c r="AG1059" s="518">
        <v>9352</v>
      </c>
      <c r="AH1059" s="518">
        <v>94235874</v>
      </c>
      <c r="AI1059" s="518">
        <v>12369</v>
      </c>
      <c r="AJ1059" s="518">
        <v>31971</v>
      </c>
      <c r="AK1059" s="518">
        <v>1231648</v>
      </c>
      <c r="AL1059" s="518">
        <v>13103</v>
      </c>
      <c r="AM1059" s="518">
        <v>34378</v>
      </c>
      <c r="AN1059" s="518" t="s">
        <v>152</v>
      </c>
      <c r="AO1059" s="518" t="s">
        <v>152</v>
      </c>
      <c r="AP1059" s="518" t="s">
        <v>152</v>
      </c>
      <c r="AQ1059" s="518" t="s">
        <v>152</v>
      </c>
      <c r="AR1059" s="518" t="s">
        <v>152</v>
      </c>
      <c r="AS1059" s="518" t="s">
        <v>152</v>
      </c>
      <c r="AT1059" s="518">
        <v>7845</v>
      </c>
      <c r="AU1059" s="518">
        <v>1595</v>
      </c>
      <c r="AV1059" s="518">
        <v>1193</v>
      </c>
      <c r="AW1059" s="518">
        <v>62</v>
      </c>
      <c r="AX1059" s="518">
        <v>3066</v>
      </c>
      <c r="AY1059" s="518">
        <v>1991</v>
      </c>
      <c r="AZ1059" s="518">
        <v>2133</v>
      </c>
      <c r="BA1059" s="518" t="s">
        <v>152</v>
      </c>
      <c r="BB1059" s="518" t="s">
        <v>152</v>
      </c>
      <c r="BC1059" s="518" t="s">
        <v>152</v>
      </c>
      <c r="BD1059" s="518" t="s">
        <v>152</v>
      </c>
      <c r="BE1059" s="518" t="s">
        <v>152</v>
      </c>
      <c r="BF1059" s="518" t="s">
        <v>152</v>
      </c>
      <c r="BG1059" s="518" t="s">
        <v>152</v>
      </c>
      <c r="BH1059" s="518" t="s">
        <v>152</v>
      </c>
      <c r="BI1059" s="518">
        <v>30503</v>
      </c>
      <c r="BJ1059" s="518">
        <v>3123</v>
      </c>
      <c r="BK1059" s="518">
        <v>20964</v>
      </c>
      <c r="BL1059" s="518">
        <v>54590</v>
      </c>
      <c r="BM1059" s="518">
        <v>14954</v>
      </c>
      <c r="BN1059" s="518">
        <v>11675</v>
      </c>
      <c r="BO1059" s="518">
        <v>9892</v>
      </c>
      <c r="BP1059" s="518">
        <v>7777</v>
      </c>
      <c r="BQ1059" s="518">
        <v>49319</v>
      </c>
      <c r="BR1059" s="518">
        <v>38333</v>
      </c>
      <c r="BS1059" s="518">
        <v>11355</v>
      </c>
      <c r="BT1059" s="518">
        <v>8269</v>
      </c>
      <c r="BU1059" s="518">
        <v>85</v>
      </c>
      <c r="BV1059" s="518">
        <v>68</v>
      </c>
      <c r="BW1059" s="518">
        <v>0</v>
      </c>
      <c r="BX1059" s="518">
        <v>0</v>
      </c>
      <c r="BY1059" s="518" t="s">
        <v>152</v>
      </c>
      <c r="BZ1059" s="518" t="s">
        <v>152</v>
      </c>
      <c r="CA1059" s="518">
        <v>22</v>
      </c>
      <c r="CB1059" s="518">
        <v>12717</v>
      </c>
      <c r="CC1059" s="518">
        <v>578</v>
      </c>
      <c r="CD1059" s="518">
        <v>913</v>
      </c>
      <c r="CE1059" s="518">
        <v>8596</v>
      </c>
      <c r="CF1059" s="518">
        <v>5020345</v>
      </c>
      <c r="CG1059" s="518">
        <v>584</v>
      </c>
      <c r="CH1059" s="518">
        <v>1072</v>
      </c>
      <c r="CI1059" s="518">
        <v>610</v>
      </c>
      <c r="CJ1059" s="518">
        <v>2948517</v>
      </c>
      <c r="CK1059" s="518">
        <v>4834</v>
      </c>
      <c r="CL1059" s="518">
        <v>10545</v>
      </c>
      <c r="CM1059" s="518">
        <v>759</v>
      </c>
      <c r="CN1059" s="518">
        <v>3499035</v>
      </c>
      <c r="CO1059" s="518">
        <v>4610</v>
      </c>
      <c r="CP1059" s="518">
        <v>10536</v>
      </c>
      <c r="CQ1059" s="518">
        <v>34602</v>
      </c>
      <c r="CR1059" s="518">
        <v>143479117</v>
      </c>
      <c r="CS1059" s="518">
        <v>4147</v>
      </c>
      <c r="CT1059" s="518">
        <v>9308</v>
      </c>
      <c r="CU1059" s="518">
        <v>6</v>
      </c>
      <c r="CV1059" s="518">
        <v>69482</v>
      </c>
      <c r="CW1059" s="518">
        <v>11580</v>
      </c>
      <c r="CX1059" s="518">
        <v>27691</v>
      </c>
      <c r="CY1059" s="518">
        <v>169</v>
      </c>
      <c r="CZ1059" s="518">
        <v>2901999</v>
      </c>
      <c r="DA1059" s="518">
        <v>17172</v>
      </c>
      <c r="DB1059" s="518">
        <v>47529</v>
      </c>
      <c r="DC1059" s="518">
        <v>1572</v>
      </c>
      <c r="DD1059" s="518">
        <v>17746684</v>
      </c>
      <c r="DE1059" s="518">
        <v>11289</v>
      </c>
      <c r="DF1059" s="518">
        <v>20750</v>
      </c>
      <c r="DG1059" s="518">
        <v>48</v>
      </c>
      <c r="DH1059" s="518">
        <v>559123</v>
      </c>
      <c r="DI1059" s="518">
        <v>11648</v>
      </c>
      <c r="DJ1059" s="518">
        <v>24144</v>
      </c>
      <c r="DK1059" s="518">
        <v>370</v>
      </c>
      <c r="DL1059" s="518">
        <v>109283</v>
      </c>
      <c r="DM1059" s="518">
        <v>295</v>
      </c>
      <c r="DN1059" s="518">
        <v>496</v>
      </c>
      <c r="DO1059" s="518">
        <v>4586</v>
      </c>
      <c r="DP1059" s="518">
        <v>235418</v>
      </c>
      <c r="DQ1059" s="518">
        <v>51</v>
      </c>
      <c r="DR1059" s="518">
        <v>107</v>
      </c>
      <c r="DS1059" s="518">
        <v>38</v>
      </c>
      <c r="DT1059" s="518">
        <v>130338</v>
      </c>
      <c r="DU1059" s="518">
        <v>3430</v>
      </c>
      <c r="DV1059" s="518">
        <v>7456</v>
      </c>
      <c r="DW1059" s="518">
        <v>26</v>
      </c>
      <c r="DX1059" s="518"/>
      <c r="DY1059" s="518"/>
      <c r="DZ1059" s="518"/>
      <c r="EA1059" s="518"/>
      <c r="EB1059" s="518"/>
      <c r="EC1059" s="518"/>
      <c r="ED1059" s="518"/>
      <c r="EE1059" s="518"/>
      <c r="EF1059" s="518"/>
      <c r="EG1059" s="518" t="s">
        <v>152</v>
      </c>
      <c r="EH1059" s="518" t="s">
        <v>152</v>
      </c>
      <c r="EI1059" s="518">
        <v>0</v>
      </c>
      <c r="EJ1059" s="475"/>
      <c r="EK1059" s="475"/>
      <c r="EL1059" s="475"/>
      <c r="EM1059" s="475"/>
      <c r="EN1059" s="475"/>
      <c r="EO1059" s="475"/>
      <c r="EP1059" s="475"/>
      <c r="EQ1059" s="475"/>
      <c r="ER1059" s="475"/>
      <c r="ES1059" s="475"/>
      <c r="ET1059" s="475"/>
      <c r="EU1059" s="475"/>
      <c r="EV1059" s="475"/>
      <c r="EW1059" s="475"/>
      <c r="EX1059" s="475"/>
      <c r="EY1059" s="475"/>
      <c r="EZ1059" s="476"/>
      <c r="FA1059" s="446">
        <f t="shared" si="2348"/>
        <v>4</v>
      </c>
      <c r="FB1059" s="417">
        <f>LEFT($B1059,4)+IF(FA1059&lt;4,1,0)</f>
        <v>2022</v>
      </c>
      <c r="FC1059" s="448">
        <f>DATE($FB1059,$FA1059,1)</f>
        <v>44652</v>
      </c>
      <c r="FD1059" s="449">
        <f>DAY(EOMONTH($FC1059,0))</f>
        <v>30</v>
      </c>
      <c r="FE1059" s="450"/>
      <c r="FF1059" s="451">
        <f t="shared" si="2368"/>
        <v>0.5616656460502143</v>
      </c>
      <c r="FG1059" s="450"/>
      <c r="FH1059" s="452">
        <f t="shared" si="2350"/>
        <v>1.7352053840798329</v>
      </c>
      <c r="FI1059" s="452">
        <f t="shared" si="2351"/>
        <v>1.354722673474124</v>
      </c>
      <c r="FJ1059" s="452">
        <f t="shared" si="2352"/>
        <v>1.7695885509838998</v>
      </c>
      <c r="FK1059" s="452">
        <f t="shared" si="2353"/>
        <v>1.3912343470483006</v>
      </c>
      <c r="FL1059" s="452">
        <f t="shared" si="2354"/>
        <v>1.3710767006755442</v>
      </c>
      <c r="FM1059" s="452">
        <f t="shared" si="2355"/>
        <v>1.0656640071168442</v>
      </c>
      <c r="FN1059" s="452">
        <f t="shared" si="2356"/>
        <v>1.4903530647066545</v>
      </c>
      <c r="FO1059" s="452">
        <f t="shared" si="2357"/>
        <v>1.0853130332064576</v>
      </c>
      <c r="FP1059" s="452">
        <f t="shared" si="2358"/>
        <v>0.9042553191489362</v>
      </c>
      <c r="FQ1059" s="452">
        <f t="shared" si="2359"/>
        <v>0.72340425531914898</v>
      </c>
      <c r="FR1059" s="453"/>
      <c r="FS1059" s="446">
        <f t="shared" si="2380"/>
        <v>176262</v>
      </c>
      <c r="FT1059" s="446">
        <f t="shared" si="2380"/>
        <v>3260847</v>
      </c>
      <c r="FU1059" s="446">
        <f t="shared" si="2380"/>
        <v>6609825</v>
      </c>
      <c r="FV1059" s="446">
        <f t="shared" si="2380"/>
        <v>14894139</v>
      </c>
      <c r="FW1059" s="446">
        <f t="shared" si="2380"/>
        <v>9238496</v>
      </c>
      <c r="FX1059" s="446">
        <f t="shared" si="2380"/>
        <v>12292410</v>
      </c>
      <c r="FY1059" s="446">
        <f t="shared" si="2380"/>
        <v>336400792</v>
      </c>
      <c r="FZ1059" s="446">
        <f t="shared" si="2380"/>
        <v>243587049</v>
      </c>
      <c r="GA1059" s="446">
        <f t="shared" si="2380"/>
        <v>3231532</v>
      </c>
      <c r="GB1059" s="446"/>
      <c r="GC1059" s="446"/>
      <c r="GD1059" s="446" t="str">
        <f t="shared" ref="GD1059:GM1068" si="2381">IFERROR(HLOOKUP(GD$1,$H$5:$HA$10112,MATCH($A1059,$A$5:$A$10112,0),0)*HLOOKUP(GD$2,$H$5:$HA$10112,MATCH($A1059,$A$5:$A$10112,0),0),"-")</f>
        <v>-</v>
      </c>
      <c r="GE1059" s="446">
        <f t="shared" si="2381"/>
        <v>20086</v>
      </c>
      <c r="GF1059" s="446">
        <f t="shared" si="2381"/>
        <v>9214912</v>
      </c>
      <c r="GG1059" s="446">
        <f t="shared" si="2381"/>
        <v>6432450</v>
      </c>
      <c r="GH1059" s="446">
        <f t="shared" si="2381"/>
        <v>7996824</v>
      </c>
      <c r="GI1059" s="446">
        <f t="shared" si="2381"/>
        <v>322075416</v>
      </c>
      <c r="GJ1059" s="446">
        <f t="shared" si="2381"/>
        <v>166146</v>
      </c>
      <c r="GK1059" s="446">
        <f t="shared" si="2381"/>
        <v>8032401</v>
      </c>
      <c r="GL1059" s="446">
        <f t="shared" si="2381"/>
        <v>32619000</v>
      </c>
      <c r="GM1059" s="446">
        <f t="shared" si="2381"/>
        <v>1158912</v>
      </c>
      <c r="GN1059" s="446">
        <f t="shared" si="2374"/>
        <v>283328</v>
      </c>
      <c r="GO1059" s="446">
        <f t="shared" si="2376"/>
        <v>183520</v>
      </c>
      <c r="GP1059" s="446">
        <f t="shared" si="2376"/>
        <v>490702</v>
      </c>
      <c r="GQ1059" s="446">
        <f t="shared" si="2376"/>
        <v>0</v>
      </c>
      <c r="GR1059" s="446"/>
      <c r="GS1059" s="446"/>
      <c r="GT1059" s="446"/>
      <c r="GU1059" s="446"/>
      <c r="GV1059" s="416"/>
      <c r="GW1059" s="402"/>
      <c r="GX1059" s="402"/>
      <c r="GY1059" s="402"/>
      <c r="GZ1059" s="402"/>
      <c r="HA1059" s="402"/>
    </row>
    <row r="1060" spans="1:209" ht="9.75" customHeight="1" x14ac:dyDescent="0.2">
      <c r="A1060" s="417" t="str">
        <f t="shared" si="2343"/>
        <v>2022-23APRILRYC</v>
      </c>
      <c r="B1060" s="458" t="str">
        <f t="shared" si="2366"/>
        <v>2022-23</v>
      </c>
      <c r="C1060" s="402" t="s">
        <v>664</v>
      </c>
      <c r="D1060" s="402" t="s">
        <v>656</v>
      </c>
      <c r="E1060" s="402" t="s">
        <v>466</v>
      </c>
      <c r="F1060" s="478" t="s">
        <v>453</v>
      </c>
      <c r="G1060" s="478" t="s">
        <v>687</v>
      </c>
      <c r="H1060" s="510">
        <v>116754</v>
      </c>
      <c r="I1060" s="510">
        <v>86622</v>
      </c>
      <c r="J1060" s="510">
        <v>2052368</v>
      </c>
      <c r="K1060" s="510">
        <v>24</v>
      </c>
      <c r="L1060" s="510">
        <v>0</v>
      </c>
      <c r="M1060" s="510">
        <v>89</v>
      </c>
      <c r="N1060" s="510">
        <v>120</v>
      </c>
      <c r="O1060" s="510">
        <v>232</v>
      </c>
      <c r="P1060" s="510">
        <v>378</v>
      </c>
      <c r="Q1060" s="510">
        <v>5</v>
      </c>
      <c r="R1060" s="510">
        <v>1860</v>
      </c>
      <c r="S1060" s="510">
        <v>64387</v>
      </c>
      <c r="T1060" s="510">
        <v>8062</v>
      </c>
      <c r="U1060" s="510">
        <v>5133</v>
      </c>
      <c r="V1060" s="510">
        <v>38847</v>
      </c>
      <c r="W1060" s="510">
        <v>8758</v>
      </c>
      <c r="X1060" s="510">
        <v>279</v>
      </c>
      <c r="Y1060" s="510">
        <v>4972841</v>
      </c>
      <c r="Z1060" s="510">
        <v>617</v>
      </c>
      <c r="AA1060" s="510">
        <v>1141</v>
      </c>
      <c r="AB1060" s="510">
        <v>4257087</v>
      </c>
      <c r="AC1060" s="510">
        <v>829</v>
      </c>
      <c r="AD1060" s="510">
        <v>1460</v>
      </c>
      <c r="AE1060" s="510">
        <v>148801475</v>
      </c>
      <c r="AF1060" s="510">
        <v>3830</v>
      </c>
      <c r="AG1060" s="510">
        <v>8431</v>
      </c>
      <c r="AH1060" s="510">
        <v>104285668</v>
      </c>
      <c r="AI1060" s="510">
        <v>11907</v>
      </c>
      <c r="AJ1060" s="510">
        <v>28375</v>
      </c>
      <c r="AK1060" s="510">
        <v>2433156</v>
      </c>
      <c r="AL1060" s="510">
        <v>8721</v>
      </c>
      <c r="AM1060" s="510">
        <v>32476</v>
      </c>
      <c r="AN1060" s="510" t="s">
        <v>152</v>
      </c>
      <c r="AO1060" s="510" t="s">
        <v>152</v>
      </c>
      <c r="AP1060" s="510" t="s">
        <v>152</v>
      </c>
      <c r="AQ1060" s="510" t="s">
        <v>152</v>
      </c>
      <c r="AR1060" s="510" t="s">
        <v>152</v>
      </c>
      <c r="AS1060" s="510" t="s">
        <v>152</v>
      </c>
      <c r="AT1060" s="510">
        <v>5574</v>
      </c>
      <c r="AU1060" s="510">
        <v>66</v>
      </c>
      <c r="AV1060" s="510">
        <v>3937</v>
      </c>
      <c r="AW1060" s="510">
        <v>396</v>
      </c>
      <c r="AX1060" s="510">
        <v>15</v>
      </c>
      <c r="AY1060" s="510">
        <v>1556</v>
      </c>
      <c r="AZ1060" s="510">
        <v>197</v>
      </c>
      <c r="BA1060" s="510" t="s">
        <v>152</v>
      </c>
      <c r="BB1060" s="510" t="s">
        <v>152</v>
      </c>
      <c r="BC1060" s="510" t="s">
        <v>152</v>
      </c>
      <c r="BD1060" s="510" t="s">
        <v>152</v>
      </c>
      <c r="BE1060" s="510" t="s">
        <v>152</v>
      </c>
      <c r="BF1060" s="510" t="s">
        <v>152</v>
      </c>
      <c r="BG1060" s="510" t="s">
        <v>152</v>
      </c>
      <c r="BH1060" s="510" t="s">
        <v>152</v>
      </c>
      <c r="BI1060" s="510">
        <v>35075</v>
      </c>
      <c r="BJ1060" s="510">
        <v>1924</v>
      </c>
      <c r="BK1060" s="510">
        <v>21814</v>
      </c>
      <c r="BL1060" s="510">
        <v>58813</v>
      </c>
      <c r="BM1060" s="510">
        <v>17866</v>
      </c>
      <c r="BN1060" s="510">
        <v>12425</v>
      </c>
      <c r="BO1060" s="510">
        <v>11192</v>
      </c>
      <c r="BP1060" s="510">
        <v>7937</v>
      </c>
      <c r="BQ1060" s="510">
        <v>63483</v>
      </c>
      <c r="BR1060" s="510">
        <v>42511</v>
      </c>
      <c r="BS1060" s="510">
        <v>17138</v>
      </c>
      <c r="BT1060" s="510">
        <v>9747</v>
      </c>
      <c r="BU1060" s="510">
        <v>513</v>
      </c>
      <c r="BV1060" s="510">
        <v>368</v>
      </c>
      <c r="BW1060" s="510">
        <v>6</v>
      </c>
      <c r="BX1060" s="510">
        <v>4358</v>
      </c>
      <c r="BY1060" s="510">
        <v>726</v>
      </c>
      <c r="BZ1060" s="510">
        <v>1684</v>
      </c>
      <c r="CA1060" s="510">
        <v>3</v>
      </c>
      <c r="CB1060" s="510">
        <v>1067</v>
      </c>
      <c r="CC1060" s="510">
        <v>356</v>
      </c>
      <c r="CD1060" s="510">
        <v>809</v>
      </c>
      <c r="CE1060" s="510">
        <v>8053</v>
      </c>
      <c r="CF1060" s="510">
        <v>4967416</v>
      </c>
      <c r="CG1060" s="510">
        <v>617</v>
      </c>
      <c r="CH1060" s="510">
        <v>1141</v>
      </c>
      <c r="CI1060" s="510">
        <v>2567</v>
      </c>
      <c r="CJ1060" s="510">
        <v>9900573</v>
      </c>
      <c r="CK1060" s="510">
        <v>3857</v>
      </c>
      <c r="CL1060" s="510">
        <v>7987</v>
      </c>
      <c r="CM1060" s="510">
        <v>924</v>
      </c>
      <c r="CN1060" s="510">
        <v>3769885</v>
      </c>
      <c r="CO1060" s="510">
        <v>4080</v>
      </c>
      <c r="CP1060" s="510">
        <v>9948</v>
      </c>
      <c r="CQ1060" s="510">
        <v>35356</v>
      </c>
      <c r="CR1060" s="510">
        <v>135131017</v>
      </c>
      <c r="CS1060" s="510">
        <v>3822</v>
      </c>
      <c r="CT1060" s="510">
        <v>8442</v>
      </c>
      <c r="CU1060" s="510">
        <v>203</v>
      </c>
      <c r="CV1060" s="510">
        <v>3682274</v>
      </c>
      <c r="CW1060" s="510">
        <v>18139</v>
      </c>
      <c r="CX1060" s="510">
        <v>52594</v>
      </c>
      <c r="CY1060" s="510">
        <v>107</v>
      </c>
      <c r="CZ1060" s="510">
        <v>1528748</v>
      </c>
      <c r="DA1060" s="510">
        <v>14287</v>
      </c>
      <c r="DB1060" s="510">
        <v>44977</v>
      </c>
      <c r="DC1060" s="510">
        <v>622</v>
      </c>
      <c r="DD1060" s="510">
        <v>15818304</v>
      </c>
      <c r="DE1060" s="510">
        <v>25431</v>
      </c>
      <c r="DF1060" s="510">
        <v>68290</v>
      </c>
      <c r="DG1060" s="510">
        <v>70</v>
      </c>
      <c r="DH1060" s="510">
        <v>1336212</v>
      </c>
      <c r="DI1060" s="510">
        <v>19089</v>
      </c>
      <c r="DJ1060" s="510">
        <v>63579</v>
      </c>
      <c r="DK1060" s="510">
        <v>577</v>
      </c>
      <c r="DL1060" s="510">
        <v>190561</v>
      </c>
      <c r="DM1060" s="510">
        <v>330</v>
      </c>
      <c r="DN1060" s="510">
        <v>576</v>
      </c>
      <c r="DO1060" s="510">
        <v>4649</v>
      </c>
      <c r="DP1060" s="510">
        <v>249502</v>
      </c>
      <c r="DQ1060" s="510">
        <v>54</v>
      </c>
      <c r="DR1060" s="510">
        <v>122</v>
      </c>
      <c r="DS1060" s="510">
        <v>142</v>
      </c>
      <c r="DT1060" s="510">
        <v>343336</v>
      </c>
      <c r="DU1060" s="510">
        <v>2418</v>
      </c>
      <c r="DV1060" s="510">
        <v>5269</v>
      </c>
      <c r="DW1060" s="510">
        <v>122</v>
      </c>
      <c r="DX1060" s="510"/>
      <c r="DY1060" s="510"/>
      <c r="DZ1060" s="510"/>
      <c r="EA1060" s="510"/>
      <c r="EB1060" s="510"/>
      <c r="EC1060" s="510"/>
      <c r="ED1060" s="510"/>
      <c r="EE1060" s="510"/>
      <c r="EF1060" s="510"/>
      <c r="EG1060" s="510" t="s">
        <v>152</v>
      </c>
      <c r="EH1060" s="510" t="s">
        <v>152</v>
      </c>
      <c r="EI1060" s="510">
        <v>5</v>
      </c>
      <c r="EJ1060" s="479"/>
      <c r="EK1060" s="479"/>
      <c r="EL1060" s="479"/>
      <c r="EM1060" s="479"/>
      <c r="EN1060" s="479"/>
      <c r="EO1060" s="479"/>
      <c r="EP1060" s="479"/>
      <c r="EQ1060" s="479"/>
      <c r="ER1060" s="479"/>
      <c r="ES1060" s="479"/>
      <c r="ET1060" s="479"/>
      <c r="EU1060" s="479"/>
      <c r="EV1060" s="479"/>
      <c r="EW1060" s="479"/>
      <c r="EX1060" s="479"/>
      <c r="EY1060" s="479"/>
      <c r="EZ1060" s="476"/>
      <c r="FA1060" s="446">
        <f t="shared" si="2348"/>
        <v>4</v>
      </c>
      <c r="FB1060" s="417">
        <f>LEFT($B1060,4)+IF(FA1060&lt;4,1,0)</f>
        <v>2022</v>
      </c>
      <c r="FC1060" s="448">
        <f>DATE($FB1060,$FA1060,1)</f>
        <v>44652</v>
      </c>
      <c r="FD1060" s="449">
        <f>DAY(EOMONTH($FC1060,0))</f>
        <v>30</v>
      </c>
      <c r="FE1060" s="450"/>
      <c r="FF1060" s="451">
        <f t="shared" si="2368"/>
        <v>0.60502342529932329</v>
      </c>
      <c r="FG1060" s="450"/>
      <c r="FH1060" s="452">
        <f t="shared" si="2350"/>
        <v>2.2160754155296454</v>
      </c>
      <c r="FI1060" s="452">
        <f t="shared" si="2351"/>
        <v>1.5411808484247085</v>
      </c>
      <c r="FJ1060" s="452">
        <f t="shared" si="2352"/>
        <v>2.1804013247613483</v>
      </c>
      <c r="FK1060" s="452">
        <f t="shared" si="2353"/>
        <v>1.5462692382622247</v>
      </c>
      <c r="FL1060" s="452">
        <f t="shared" si="2354"/>
        <v>1.6341802455788093</v>
      </c>
      <c r="FM1060" s="452">
        <f t="shared" si="2355"/>
        <v>1.0943187376116559</v>
      </c>
      <c r="FN1060" s="452">
        <f t="shared" si="2356"/>
        <v>1.9568394610641699</v>
      </c>
      <c r="FO1060" s="452">
        <f t="shared" si="2357"/>
        <v>1.1129253254167619</v>
      </c>
      <c r="FP1060" s="452">
        <f t="shared" si="2358"/>
        <v>1.8387096774193548</v>
      </c>
      <c r="FQ1060" s="452">
        <f t="shared" si="2359"/>
        <v>1.3189964157706093</v>
      </c>
      <c r="FR1060" s="453"/>
      <c r="FS1060" s="446">
        <f t="shared" si="2380"/>
        <v>0</v>
      </c>
      <c r="FT1060" s="446">
        <f t="shared" si="2380"/>
        <v>7709358</v>
      </c>
      <c r="FU1060" s="446">
        <f t="shared" si="2380"/>
        <v>10394640</v>
      </c>
      <c r="FV1060" s="446">
        <f t="shared" si="2380"/>
        <v>20096304</v>
      </c>
      <c r="FW1060" s="446">
        <f t="shared" si="2380"/>
        <v>9198742</v>
      </c>
      <c r="FX1060" s="446">
        <f t="shared" si="2380"/>
        <v>7494180</v>
      </c>
      <c r="FY1060" s="446">
        <f t="shared" si="2380"/>
        <v>327519057</v>
      </c>
      <c r="FZ1060" s="446">
        <f t="shared" si="2380"/>
        <v>248508250</v>
      </c>
      <c r="GA1060" s="446">
        <f t="shared" si="2380"/>
        <v>9060804</v>
      </c>
      <c r="GB1060" s="446"/>
      <c r="GC1060" s="446"/>
      <c r="GD1060" s="446">
        <f t="shared" si="2381"/>
        <v>10104</v>
      </c>
      <c r="GE1060" s="446">
        <f t="shared" si="2381"/>
        <v>2427</v>
      </c>
      <c r="GF1060" s="446">
        <f t="shared" si="2381"/>
        <v>9188473</v>
      </c>
      <c r="GG1060" s="446">
        <f t="shared" si="2381"/>
        <v>20502629</v>
      </c>
      <c r="GH1060" s="446">
        <f t="shared" si="2381"/>
        <v>9191952</v>
      </c>
      <c r="GI1060" s="446">
        <f t="shared" si="2381"/>
        <v>298475352</v>
      </c>
      <c r="GJ1060" s="446">
        <f t="shared" si="2381"/>
        <v>10676582</v>
      </c>
      <c r="GK1060" s="446">
        <f t="shared" si="2381"/>
        <v>4812539</v>
      </c>
      <c r="GL1060" s="446">
        <f t="shared" si="2381"/>
        <v>42476380</v>
      </c>
      <c r="GM1060" s="446">
        <f t="shared" si="2381"/>
        <v>4450530</v>
      </c>
      <c r="GN1060" s="446">
        <f t="shared" si="2374"/>
        <v>748198</v>
      </c>
      <c r="GO1060" s="446">
        <f t="shared" si="2376"/>
        <v>332352</v>
      </c>
      <c r="GP1060" s="446">
        <f t="shared" si="2376"/>
        <v>567178</v>
      </c>
      <c r="GQ1060" s="446">
        <f t="shared" si="2376"/>
        <v>0</v>
      </c>
      <c r="GR1060" s="446"/>
      <c r="GS1060" s="446"/>
      <c r="GT1060" s="446"/>
      <c r="GU1060" s="446"/>
      <c r="GV1060" s="416"/>
      <c r="GW1060" s="402"/>
      <c r="GX1060" s="402"/>
      <c r="GY1060" s="402"/>
      <c r="GZ1060" s="402"/>
      <c r="HA1060" s="402"/>
    </row>
    <row r="1061" spans="1:209" ht="9.75" customHeight="1" x14ac:dyDescent="0.2">
      <c r="A1061" s="417" t="str">
        <f t="shared" si="2343"/>
        <v>2022-23APRILR1F</v>
      </c>
      <c r="B1061" s="458" t="str">
        <f t="shared" si="2366"/>
        <v>2022-23</v>
      </c>
      <c r="C1061" s="402" t="s">
        <v>664</v>
      </c>
      <c r="D1061" s="402" t="s">
        <v>663</v>
      </c>
      <c r="E1061" s="402" t="s">
        <v>662</v>
      </c>
      <c r="F1061" s="478" t="s">
        <v>458</v>
      </c>
      <c r="G1061" s="478" t="s">
        <v>688</v>
      </c>
      <c r="H1061" s="510">
        <v>3333</v>
      </c>
      <c r="I1061" s="510">
        <v>1964</v>
      </c>
      <c r="J1061" s="510">
        <v>16149</v>
      </c>
      <c r="K1061" s="510">
        <v>8</v>
      </c>
      <c r="L1061" s="510">
        <v>0</v>
      </c>
      <c r="M1061" s="510">
        <v>28</v>
      </c>
      <c r="N1061" s="510">
        <v>65</v>
      </c>
      <c r="O1061" s="510">
        <v>115</v>
      </c>
      <c r="P1061" s="510">
        <v>13</v>
      </c>
      <c r="Q1061" s="510">
        <v>0</v>
      </c>
      <c r="R1061" s="510">
        <v>24</v>
      </c>
      <c r="S1061" s="510">
        <v>2364</v>
      </c>
      <c r="T1061" s="510">
        <v>113</v>
      </c>
      <c r="U1061" s="510">
        <v>81</v>
      </c>
      <c r="V1061" s="510">
        <v>1073</v>
      </c>
      <c r="W1061" s="510">
        <v>746</v>
      </c>
      <c r="X1061" s="510">
        <v>51</v>
      </c>
      <c r="Y1061" s="510">
        <v>74371</v>
      </c>
      <c r="Z1061" s="510">
        <v>658</v>
      </c>
      <c r="AA1061" s="510">
        <v>1186</v>
      </c>
      <c r="AB1061" s="510">
        <v>61589</v>
      </c>
      <c r="AC1061" s="510">
        <v>760</v>
      </c>
      <c r="AD1061" s="510">
        <v>1212</v>
      </c>
      <c r="AE1061" s="510">
        <v>1809175</v>
      </c>
      <c r="AF1061" s="510">
        <v>1686</v>
      </c>
      <c r="AG1061" s="510">
        <v>3671</v>
      </c>
      <c r="AH1061" s="510">
        <v>2916585</v>
      </c>
      <c r="AI1061" s="510">
        <v>3910</v>
      </c>
      <c r="AJ1061" s="510">
        <v>8936</v>
      </c>
      <c r="AK1061" s="510">
        <v>306622</v>
      </c>
      <c r="AL1061" s="510">
        <v>6012</v>
      </c>
      <c r="AM1061" s="510">
        <v>11554</v>
      </c>
      <c r="AN1061" s="510" t="s">
        <v>152</v>
      </c>
      <c r="AO1061" s="510" t="s">
        <v>152</v>
      </c>
      <c r="AP1061" s="510" t="s">
        <v>152</v>
      </c>
      <c r="AQ1061" s="510" t="s">
        <v>152</v>
      </c>
      <c r="AR1061" s="510" t="s">
        <v>152</v>
      </c>
      <c r="AS1061" s="510" t="s">
        <v>152</v>
      </c>
      <c r="AT1061" s="510">
        <v>209</v>
      </c>
      <c r="AU1061" s="510">
        <v>0</v>
      </c>
      <c r="AV1061" s="510">
        <v>15</v>
      </c>
      <c r="AW1061" s="510">
        <v>38</v>
      </c>
      <c r="AX1061" s="510">
        <v>5</v>
      </c>
      <c r="AY1061" s="510">
        <v>189</v>
      </c>
      <c r="AZ1061" s="510">
        <v>5</v>
      </c>
      <c r="BA1061" s="510" t="s">
        <v>152</v>
      </c>
      <c r="BB1061" s="510" t="s">
        <v>152</v>
      </c>
      <c r="BC1061" s="510" t="s">
        <v>152</v>
      </c>
      <c r="BD1061" s="510" t="s">
        <v>152</v>
      </c>
      <c r="BE1061" s="510" t="s">
        <v>152</v>
      </c>
      <c r="BF1061" s="510" t="s">
        <v>152</v>
      </c>
      <c r="BG1061" s="510" t="s">
        <v>152</v>
      </c>
      <c r="BH1061" s="510" t="s">
        <v>152</v>
      </c>
      <c r="BI1061" s="510">
        <v>1412</v>
      </c>
      <c r="BJ1061" s="510">
        <v>18</v>
      </c>
      <c r="BK1061" s="510">
        <v>725</v>
      </c>
      <c r="BL1061" s="510">
        <v>2155</v>
      </c>
      <c r="BM1061" s="510">
        <v>205</v>
      </c>
      <c r="BN1061" s="510">
        <v>174</v>
      </c>
      <c r="BO1061" s="510">
        <v>150</v>
      </c>
      <c r="BP1061" s="510">
        <v>128</v>
      </c>
      <c r="BQ1061" s="510">
        <v>1272</v>
      </c>
      <c r="BR1061" s="510">
        <v>1184</v>
      </c>
      <c r="BS1061" s="510">
        <v>879</v>
      </c>
      <c r="BT1061" s="510">
        <v>813</v>
      </c>
      <c r="BU1061" s="510">
        <v>60</v>
      </c>
      <c r="BV1061" s="510">
        <v>54</v>
      </c>
      <c r="BW1061" s="510">
        <v>2</v>
      </c>
      <c r="BX1061" s="510">
        <v>1694</v>
      </c>
      <c r="BY1061" s="510">
        <v>847</v>
      </c>
      <c r="BZ1061" s="510">
        <v>1118</v>
      </c>
      <c r="CA1061" s="510">
        <v>1</v>
      </c>
      <c r="CB1061" s="510">
        <v>118</v>
      </c>
      <c r="CC1061" s="510">
        <v>118</v>
      </c>
      <c r="CD1061" s="510">
        <v>118</v>
      </c>
      <c r="CE1061" s="510">
        <v>110</v>
      </c>
      <c r="CF1061" s="510">
        <v>72559</v>
      </c>
      <c r="CG1061" s="510">
        <v>660</v>
      </c>
      <c r="CH1061" s="510">
        <v>1185</v>
      </c>
      <c r="CI1061" s="510">
        <v>96</v>
      </c>
      <c r="CJ1061" s="510">
        <v>151433</v>
      </c>
      <c r="CK1061" s="510">
        <v>1577</v>
      </c>
      <c r="CL1061" s="510">
        <v>3207</v>
      </c>
      <c r="CM1061" s="510">
        <v>13</v>
      </c>
      <c r="CN1061" s="510">
        <v>58934</v>
      </c>
      <c r="CO1061" s="510">
        <v>4533</v>
      </c>
      <c r="CP1061" s="510">
        <v>11503</v>
      </c>
      <c r="CQ1061" s="510">
        <v>964</v>
      </c>
      <c r="CR1061" s="510">
        <v>1598808</v>
      </c>
      <c r="CS1061" s="510">
        <v>1659</v>
      </c>
      <c r="CT1061" s="510">
        <v>3671</v>
      </c>
      <c r="CU1061" s="510">
        <v>143</v>
      </c>
      <c r="CV1061" s="510">
        <v>663456</v>
      </c>
      <c r="CW1061" s="510">
        <v>4640</v>
      </c>
      <c r="CX1061" s="510">
        <v>9036</v>
      </c>
      <c r="CY1061" s="510">
        <v>12</v>
      </c>
      <c r="CZ1061" s="510">
        <v>146124</v>
      </c>
      <c r="DA1061" s="510">
        <v>12177</v>
      </c>
      <c r="DB1061" s="510">
        <v>20565</v>
      </c>
      <c r="DC1061" s="510">
        <v>20</v>
      </c>
      <c r="DD1061" s="510">
        <v>226009</v>
      </c>
      <c r="DE1061" s="510">
        <v>11300</v>
      </c>
      <c r="DF1061" s="510">
        <v>28323</v>
      </c>
      <c r="DG1061" s="510">
        <v>6</v>
      </c>
      <c r="DH1061" s="510">
        <v>47097</v>
      </c>
      <c r="DI1061" s="510">
        <v>7850</v>
      </c>
      <c r="DJ1061" s="510">
        <v>14480</v>
      </c>
      <c r="DK1061" s="510">
        <v>8</v>
      </c>
      <c r="DL1061" s="510">
        <v>3604</v>
      </c>
      <c r="DM1061" s="510">
        <v>451</v>
      </c>
      <c r="DN1061" s="510">
        <v>764</v>
      </c>
      <c r="DO1061" s="510">
        <v>54</v>
      </c>
      <c r="DP1061" s="510">
        <v>3118</v>
      </c>
      <c r="DQ1061" s="510">
        <v>58</v>
      </c>
      <c r="DR1061" s="510">
        <v>117</v>
      </c>
      <c r="DS1061" s="510">
        <v>0</v>
      </c>
      <c r="DT1061" s="510">
        <v>0</v>
      </c>
      <c r="DU1061" s="510" t="s">
        <v>152</v>
      </c>
      <c r="DV1061" s="510" t="s">
        <v>152</v>
      </c>
      <c r="DW1061" s="510">
        <v>0</v>
      </c>
      <c r="DX1061" s="510"/>
      <c r="DY1061" s="510"/>
      <c r="DZ1061" s="510"/>
      <c r="EA1061" s="510"/>
      <c r="EB1061" s="510"/>
      <c r="EC1061" s="510"/>
      <c r="ED1061" s="510"/>
      <c r="EE1061" s="510"/>
      <c r="EF1061" s="510"/>
      <c r="EG1061" s="510" t="s">
        <v>152</v>
      </c>
      <c r="EH1061" s="510" t="s">
        <v>152</v>
      </c>
      <c r="EI1061" s="510">
        <v>0</v>
      </c>
      <c r="EJ1061" s="479"/>
      <c r="EK1061" s="479"/>
      <c r="EL1061" s="479"/>
      <c r="EM1061" s="479"/>
      <c r="EN1061" s="479"/>
      <c r="EO1061" s="479"/>
      <c r="EP1061" s="479"/>
      <c r="EQ1061" s="479"/>
      <c r="ER1061" s="479"/>
      <c r="ES1061" s="479"/>
      <c r="ET1061" s="479"/>
      <c r="EU1061" s="479"/>
      <c r="EV1061" s="479"/>
      <c r="EW1061" s="479"/>
      <c r="EX1061" s="479"/>
      <c r="EY1061" s="479"/>
      <c r="EZ1061" s="476"/>
      <c r="FA1061" s="446">
        <f t="shared" si="2348"/>
        <v>4</v>
      </c>
      <c r="FB1061" s="417">
        <f t="shared" ref="FB1061:FB1069" si="2382">LEFT($B1061,4)+IF(FA1061&lt;4,1,0)</f>
        <v>2022</v>
      </c>
      <c r="FC1061" s="448">
        <f t="shared" ref="FC1061:FC1069" si="2383">DATE($FB1061,$FA1061,1)</f>
        <v>44652</v>
      </c>
      <c r="FD1061" s="449">
        <f t="shared" ref="FD1061:FD1069" si="2384">DAY(EOMONTH($FC1061,0))</f>
        <v>30</v>
      </c>
      <c r="FE1061" s="450"/>
      <c r="FF1061" s="451">
        <f t="shared" si="2368"/>
        <v>0.54</v>
      </c>
      <c r="FG1061" s="450"/>
      <c r="FH1061" s="452">
        <f t="shared" si="2350"/>
        <v>1.8141592920353982</v>
      </c>
      <c r="FI1061" s="452">
        <f t="shared" si="2351"/>
        <v>1.5398230088495575</v>
      </c>
      <c r="FJ1061" s="452">
        <f t="shared" si="2352"/>
        <v>1.8518518518518519</v>
      </c>
      <c r="FK1061" s="452">
        <f t="shared" si="2353"/>
        <v>1.5802469135802468</v>
      </c>
      <c r="FL1061" s="452">
        <f t="shared" si="2354"/>
        <v>1.1854613233923579</v>
      </c>
      <c r="FM1061" s="452">
        <f t="shared" si="2355"/>
        <v>1.103448275862069</v>
      </c>
      <c r="FN1061" s="452">
        <f t="shared" si="2356"/>
        <v>1.17828418230563</v>
      </c>
      <c r="FO1061" s="452">
        <f t="shared" si="2357"/>
        <v>1.0898123324396782</v>
      </c>
      <c r="FP1061" s="452">
        <f t="shared" si="2358"/>
        <v>1.1764705882352942</v>
      </c>
      <c r="FQ1061" s="452">
        <f t="shared" si="2359"/>
        <v>1.0588235294117647</v>
      </c>
      <c r="FR1061" s="453"/>
      <c r="FS1061" s="446">
        <f t="shared" si="2380"/>
        <v>0</v>
      </c>
      <c r="FT1061" s="446">
        <f t="shared" si="2380"/>
        <v>54992</v>
      </c>
      <c r="FU1061" s="446">
        <f t="shared" si="2380"/>
        <v>127660</v>
      </c>
      <c r="FV1061" s="446">
        <f t="shared" si="2380"/>
        <v>225860</v>
      </c>
      <c r="FW1061" s="446">
        <f t="shared" si="2380"/>
        <v>134018</v>
      </c>
      <c r="FX1061" s="446">
        <f t="shared" si="2380"/>
        <v>98172</v>
      </c>
      <c r="FY1061" s="446">
        <f t="shared" si="2380"/>
        <v>3938983</v>
      </c>
      <c r="FZ1061" s="446">
        <f t="shared" si="2380"/>
        <v>6666256</v>
      </c>
      <c r="GA1061" s="446">
        <f t="shared" si="2380"/>
        <v>589254</v>
      </c>
      <c r="GB1061" s="446"/>
      <c r="GC1061" s="446"/>
      <c r="GD1061" s="446">
        <f t="shared" si="2381"/>
        <v>2236</v>
      </c>
      <c r="GE1061" s="446">
        <f t="shared" si="2381"/>
        <v>118</v>
      </c>
      <c r="GF1061" s="446">
        <f t="shared" si="2381"/>
        <v>130350</v>
      </c>
      <c r="GG1061" s="446">
        <f t="shared" si="2381"/>
        <v>307872</v>
      </c>
      <c r="GH1061" s="446">
        <f t="shared" si="2381"/>
        <v>149539</v>
      </c>
      <c r="GI1061" s="446">
        <f t="shared" si="2381"/>
        <v>3538844</v>
      </c>
      <c r="GJ1061" s="446">
        <f t="shared" si="2381"/>
        <v>1292148</v>
      </c>
      <c r="GK1061" s="446">
        <f t="shared" si="2381"/>
        <v>246780</v>
      </c>
      <c r="GL1061" s="446">
        <f t="shared" si="2381"/>
        <v>566460</v>
      </c>
      <c r="GM1061" s="446">
        <f t="shared" si="2381"/>
        <v>86880</v>
      </c>
      <c r="GN1061" s="446" t="str">
        <f t="shared" si="2374"/>
        <v>-</v>
      </c>
      <c r="GO1061" s="446">
        <f t="shared" si="2376"/>
        <v>6112</v>
      </c>
      <c r="GP1061" s="446">
        <f t="shared" si="2376"/>
        <v>6318</v>
      </c>
      <c r="GQ1061" s="446">
        <f t="shared" si="2376"/>
        <v>0</v>
      </c>
      <c r="GR1061" s="446"/>
      <c r="GS1061" s="446"/>
      <c r="GT1061" s="446"/>
      <c r="GU1061" s="446"/>
      <c r="GV1061" s="416"/>
      <c r="GW1061" s="402"/>
      <c r="GX1061" s="402"/>
      <c r="GY1061" s="402"/>
      <c r="GZ1061" s="402"/>
      <c r="HA1061" s="402"/>
    </row>
    <row r="1062" spans="1:209" ht="9.75" customHeight="1" x14ac:dyDescent="0.2">
      <c r="A1062" s="493" t="str">
        <f t="shared" si="2343"/>
        <v>2022-23APRILRRU</v>
      </c>
      <c r="B1062" s="494" t="str">
        <f t="shared" si="2366"/>
        <v>2022-23</v>
      </c>
      <c r="C1062" s="480" t="s">
        <v>664</v>
      </c>
      <c r="D1062" s="480" t="s">
        <v>659</v>
      </c>
      <c r="E1062" s="480" t="s">
        <v>467</v>
      </c>
      <c r="F1062" s="495" t="s">
        <v>454</v>
      </c>
      <c r="G1062" s="511" t="s">
        <v>689</v>
      </c>
      <c r="H1062" s="519">
        <v>173641</v>
      </c>
      <c r="I1062" s="519">
        <v>134580</v>
      </c>
      <c r="J1062" s="519">
        <v>2618225</v>
      </c>
      <c r="K1062" s="519">
        <v>19</v>
      </c>
      <c r="L1062" s="519">
        <v>1</v>
      </c>
      <c r="M1062" s="519">
        <v>75</v>
      </c>
      <c r="N1062" s="519">
        <v>131</v>
      </c>
      <c r="O1062" s="519">
        <v>234</v>
      </c>
      <c r="P1062" s="519">
        <v>587</v>
      </c>
      <c r="Q1062" s="519">
        <v>0</v>
      </c>
      <c r="R1062" s="519">
        <v>1734</v>
      </c>
      <c r="S1062" s="519">
        <v>101697</v>
      </c>
      <c r="T1062" s="519">
        <v>9966</v>
      </c>
      <c r="U1062" s="519">
        <v>6927</v>
      </c>
      <c r="V1062" s="519">
        <v>53235</v>
      </c>
      <c r="W1062" s="519">
        <v>18696</v>
      </c>
      <c r="X1062" s="519">
        <v>1028</v>
      </c>
      <c r="Y1062" s="519">
        <v>3984451</v>
      </c>
      <c r="Z1062" s="519">
        <v>400</v>
      </c>
      <c r="AA1062" s="519">
        <v>686</v>
      </c>
      <c r="AB1062" s="519">
        <v>4590869</v>
      </c>
      <c r="AC1062" s="519">
        <v>663</v>
      </c>
      <c r="AD1062" s="519">
        <v>1156</v>
      </c>
      <c r="AE1062" s="519">
        <v>120781702</v>
      </c>
      <c r="AF1062" s="519">
        <v>2269</v>
      </c>
      <c r="AG1062" s="519">
        <v>5263</v>
      </c>
      <c r="AH1062" s="519">
        <v>103075786</v>
      </c>
      <c r="AI1062" s="519">
        <v>5513</v>
      </c>
      <c r="AJ1062" s="519">
        <v>13969</v>
      </c>
      <c r="AK1062" s="519">
        <v>11648596</v>
      </c>
      <c r="AL1062" s="519">
        <v>11331</v>
      </c>
      <c r="AM1062" s="519">
        <v>24277</v>
      </c>
      <c r="AN1062" s="519" t="s">
        <v>152</v>
      </c>
      <c r="AO1062" s="519" t="s">
        <v>152</v>
      </c>
      <c r="AP1062" s="519" t="s">
        <v>152</v>
      </c>
      <c r="AQ1062" s="519" t="s">
        <v>152</v>
      </c>
      <c r="AR1062" s="519" t="s">
        <v>152</v>
      </c>
      <c r="AS1062" s="519" t="s">
        <v>152</v>
      </c>
      <c r="AT1062" s="519">
        <v>14838</v>
      </c>
      <c r="AU1062" s="519">
        <v>180</v>
      </c>
      <c r="AV1062" s="519">
        <v>2226</v>
      </c>
      <c r="AW1062" s="519">
        <v>3529</v>
      </c>
      <c r="AX1062" s="519">
        <v>43</v>
      </c>
      <c r="AY1062" s="519">
        <v>12389</v>
      </c>
      <c r="AZ1062" s="519">
        <v>0</v>
      </c>
      <c r="BA1062" s="519" t="s">
        <v>152</v>
      </c>
      <c r="BB1062" s="519" t="s">
        <v>152</v>
      </c>
      <c r="BC1062" s="519" t="s">
        <v>152</v>
      </c>
      <c r="BD1062" s="519" t="s">
        <v>152</v>
      </c>
      <c r="BE1062" s="519" t="s">
        <v>152</v>
      </c>
      <c r="BF1062" s="519" t="s">
        <v>152</v>
      </c>
      <c r="BG1062" s="519" t="s">
        <v>152</v>
      </c>
      <c r="BH1062" s="519" t="s">
        <v>152</v>
      </c>
      <c r="BI1062" s="519">
        <v>52123</v>
      </c>
      <c r="BJ1062" s="519">
        <v>3272</v>
      </c>
      <c r="BK1062" s="519">
        <v>31464</v>
      </c>
      <c r="BL1062" s="519">
        <v>86859</v>
      </c>
      <c r="BM1062" s="519">
        <v>25595</v>
      </c>
      <c r="BN1062" s="519">
        <v>19448</v>
      </c>
      <c r="BO1062" s="519">
        <v>17609</v>
      </c>
      <c r="BP1062" s="519">
        <v>13633</v>
      </c>
      <c r="BQ1062" s="519">
        <v>77199</v>
      </c>
      <c r="BR1062" s="519">
        <v>59970</v>
      </c>
      <c r="BS1062" s="519">
        <v>27251</v>
      </c>
      <c r="BT1062" s="519">
        <v>21251</v>
      </c>
      <c r="BU1062" s="519">
        <v>1395</v>
      </c>
      <c r="BV1062" s="519">
        <v>1119</v>
      </c>
      <c r="BW1062" s="519">
        <v>132</v>
      </c>
      <c r="BX1062" s="519">
        <v>64360</v>
      </c>
      <c r="BY1062" s="519">
        <v>488</v>
      </c>
      <c r="BZ1062" s="519">
        <v>806</v>
      </c>
      <c r="CA1062" s="519">
        <v>60</v>
      </c>
      <c r="CB1062" s="519">
        <v>39643</v>
      </c>
      <c r="CC1062" s="519">
        <v>661</v>
      </c>
      <c r="CD1062" s="519">
        <v>1132</v>
      </c>
      <c r="CE1062" s="519">
        <v>9774</v>
      </c>
      <c r="CF1062" s="519">
        <v>3880448</v>
      </c>
      <c r="CG1062" s="519">
        <v>397</v>
      </c>
      <c r="CH1062" s="519">
        <v>681</v>
      </c>
      <c r="CI1062" s="519">
        <v>2946</v>
      </c>
      <c r="CJ1062" s="519">
        <v>7557650</v>
      </c>
      <c r="CK1062" s="519">
        <v>2565</v>
      </c>
      <c r="CL1062" s="519">
        <v>5969</v>
      </c>
      <c r="CM1062" s="519">
        <v>1150</v>
      </c>
      <c r="CN1062" s="519">
        <v>2568929</v>
      </c>
      <c r="CO1062" s="519">
        <v>2234</v>
      </c>
      <c r="CP1062" s="519">
        <v>5586</v>
      </c>
      <c r="CQ1062" s="519">
        <v>49139</v>
      </c>
      <c r="CR1062" s="519">
        <v>110655123</v>
      </c>
      <c r="CS1062" s="519">
        <v>2252</v>
      </c>
      <c r="CT1062" s="519">
        <v>5210</v>
      </c>
      <c r="CU1062" s="519">
        <v>799</v>
      </c>
      <c r="CV1062" s="519">
        <v>5341322</v>
      </c>
      <c r="CW1062" s="519">
        <v>6685</v>
      </c>
      <c r="CX1062" s="519">
        <v>14692</v>
      </c>
      <c r="CY1062" s="519">
        <v>305</v>
      </c>
      <c r="CZ1062" s="519">
        <v>1553381</v>
      </c>
      <c r="DA1062" s="519">
        <v>5093</v>
      </c>
      <c r="DB1062" s="519">
        <v>11459</v>
      </c>
      <c r="DC1062" s="519">
        <v>944</v>
      </c>
      <c r="DD1062" s="519">
        <v>9685026</v>
      </c>
      <c r="DE1062" s="519">
        <v>10260</v>
      </c>
      <c r="DF1062" s="519">
        <v>20755</v>
      </c>
      <c r="DG1062" s="519">
        <v>82</v>
      </c>
      <c r="DH1062" s="519">
        <v>768555</v>
      </c>
      <c r="DI1062" s="519">
        <v>9373</v>
      </c>
      <c r="DJ1062" s="519">
        <v>17405</v>
      </c>
      <c r="DK1062" s="519">
        <v>778</v>
      </c>
      <c r="DL1062" s="519">
        <v>243609</v>
      </c>
      <c r="DM1062" s="519">
        <v>313</v>
      </c>
      <c r="DN1062" s="519">
        <v>556</v>
      </c>
      <c r="DO1062" s="519">
        <v>5404</v>
      </c>
      <c r="DP1062" s="519">
        <v>457224</v>
      </c>
      <c r="DQ1062" s="519">
        <v>85</v>
      </c>
      <c r="DR1062" s="519">
        <v>174</v>
      </c>
      <c r="DS1062" s="519">
        <v>200</v>
      </c>
      <c r="DT1062" s="519">
        <v>594325</v>
      </c>
      <c r="DU1062" s="519">
        <v>2972</v>
      </c>
      <c r="DV1062" s="519">
        <v>6329</v>
      </c>
      <c r="DW1062" s="519">
        <v>182</v>
      </c>
      <c r="DX1062" s="519"/>
      <c r="DY1062" s="519"/>
      <c r="DZ1062" s="519"/>
      <c r="EA1062" s="519"/>
      <c r="EB1062" s="519"/>
      <c r="EC1062" s="519"/>
      <c r="ED1062" s="519"/>
      <c r="EE1062" s="519"/>
      <c r="EF1062" s="519"/>
      <c r="EG1062" s="519" t="s">
        <v>152</v>
      </c>
      <c r="EH1062" s="519" t="s">
        <v>152</v>
      </c>
      <c r="EI1062" s="519">
        <v>0</v>
      </c>
      <c r="EJ1062" s="512"/>
      <c r="EK1062" s="512"/>
      <c r="EL1062" s="512"/>
      <c r="EM1062" s="512"/>
      <c r="EN1062" s="512"/>
      <c r="EO1062" s="512"/>
      <c r="EP1062" s="512"/>
      <c r="EQ1062" s="512"/>
      <c r="ER1062" s="512"/>
      <c r="ES1062" s="512"/>
      <c r="ET1062" s="512"/>
      <c r="EU1062" s="512"/>
      <c r="EV1062" s="512"/>
      <c r="EW1062" s="512"/>
      <c r="EX1062" s="512"/>
      <c r="EY1062" s="512"/>
      <c r="EZ1062" s="514"/>
      <c r="FA1062" s="520">
        <f t="shared" si="2348"/>
        <v>4</v>
      </c>
      <c r="FB1062" s="493">
        <f t="shared" si="2382"/>
        <v>2022</v>
      </c>
      <c r="FC1062" s="498">
        <f t="shared" si="2383"/>
        <v>44652</v>
      </c>
      <c r="FD1062" s="499">
        <f t="shared" si="2384"/>
        <v>30</v>
      </c>
      <c r="FE1062" s="500"/>
      <c r="FF1062" s="515">
        <f t="shared" si="2368"/>
        <v>0.57618082951274119</v>
      </c>
      <c r="FG1062" s="500"/>
      <c r="FH1062" s="481">
        <f t="shared" si="2350"/>
        <v>2.5682319887617902</v>
      </c>
      <c r="FI1062" s="481">
        <f t="shared" si="2351"/>
        <v>1.9514348785871964</v>
      </c>
      <c r="FJ1062" s="481">
        <f t="shared" si="2352"/>
        <v>2.5420817092536452</v>
      </c>
      <c r="FK1062" s="481">
        <f t="shared" si="2353"/>
        <v>1.9680958567922622</v>
      </c>
      <c r="FL1062" s="481">
        <f t="shared" si="2354"/>
        <v>1.4501549732318963</v>
      </c>
      <c r="FM1062" s="481">
        <f t="shared" si="2355"/>
        <v>1.1265145111298958</v>
      </c>
      <c r="FN1062" s="481">
        <f t="shared" si="2356"/>
        <v>1.4575845100556268</v>
      </c>
      <c r="FO1062" s="481">
        <f t="shared" si="2357"/>
        <v>1.1366602481814292</v>
      </c>
      <c r="FP1062" s="481">
        <f t="shared" si="2358"/>
        <v>1.3570038910505837</v>
      </c>
      <c r="FQ1062" s="481">
        <f t="shared" si="2359"/>
        <v>1.08852140077821</v>
      </c>
      <c r="FR1062" s="501"/>
      <c r="FS1062" s="482">
        <f t="shared" si="2380"/>
        <v>134580</v>
      </c>
      <c r="FT1062" s="482">
        <f t="shared" si="2380"/>
        <v>10093500</v>
      </c>
      <c r="FU1062" s="482">
        <f t="shared" si="2380"/>
        <v>17629980</v>
      </c>
      <c r="FV1062" s="482">
        <f t="shared" si="2380"/>
        <v>31491720</v>
      </c>
      <c r="FW1062" s="482">
        <f t="shared" si="2380"/>
        <v>6836676</v>
      </c>
      <c r="FX1062" s="482">
        <f t="shared" si="2380"/>
        <v>8007612</v>
      </c>
      <c r="FY1062" s="482">
        <f t="shared" si="2380"/>
        <v>280175805</v>
      </c>
      <c r="FZ1062" s="482">
        <f t="shared" si="2380"/>
        <v>261164424</v>
      </c>
      <c r="GA1062" s="482">
        <f t="shared" si="2380"/>
        <v>24956756</v>
      </c>
      <c r="GB1062" s="482"/>
      <c r="GC1062" s="482"/>
      <c r="GD1062" s="482">
        <f t="shared" si="2381"/>
        <v>106392</v>
      </c>
      <c r="GE1062" s="482">
        <f t="shared" si="2381"/>
        <v>67920</v>
      </c>
      <c r="GF1062" s="482">
        <f t="shared" si="2381"/>
        <v>6656094</v>
      </c>
      <c r="GG1062" s="482">
        <f t="shared" si="2381"/>
        <v>17584674</v>
      </c>
      <c r="GH1062" s="482">
        <f t="shared" si="2381"/>
        <v>6423900</v>
      </c>
      <c r="GI1062" s="482">
        <f t="shared" si="2381"/>
        <v>256014190</v>
      </c>
      <c r="GJ1062" s="482">
        <f t="shared" si="2381"/>
        <v>11738908</v>
      </c>
      <c r="GK1062" s="482">
        <f t="shared" si="2381"/>
        <v>3494995</v>
      </c>
      <c r="GL1062" s="482">
        <f t="shared" si="2381"/>
        <v>19592720</v>
      </c>
      <c r="GM1062" s="482">
        <f t="shared" si="2381"/>
        <v>1427210</v>
      </c>
      <c r="GN1062" s="482">
        <f t="shared" si="2374"/>
        <v>1265800</v>
      </c>
      <c r="GO1062" s="482">
        <f t="shared" si="2376"/>
        <v>432568</v>
      </c>
      <c r="GP1062" s="482">
        <f t="shared" si="2376"/>
        <v>940296</v>
      </c>
      <c r="GQ1062" s="482">
        <f t="shared" si="2376"/>
        <v>0</v>
      </c>
      <c r="GR1062" s="482"/>
      <c r="GS1062" s="482"/>
      <c r="GT1062" s="482"/>
      <c r="GU1062" s="482"/>
      <c r="GV1062" s="502"/>
      <c r="GW1062" s="402"/>
      <c r="GX1062" s="402"/>
      <c r="GY1062" s="402"/>
      <c r="GZ1062" s="402"/>
      <c r="HA1062" s="402"/>
    </row>
    <row r="1063" spans="1:209" ht="9.75" customHeight="1" x14ac:dyDescent="0.2">
      <c r="A1063" s="417" t="str">
        <f t="shared" si="2343"/>
        <v>2022-23APRILRX6</v>
      </c>
      <c r="B1063" s="458" t="str">
        <f t="shared" si="2366"/>
        <v>2022-23</v>
      </c>
      <c r="C1063" s="402" t="s">
        <v>664</v>
      </c>
      <c r="D1063" s="402" t="s">
        <v>646</v>
      </c>
      <c r="E1063" s="402" t="s">
        <v>645</v>
      </c>
      <c r="F1063" s="478" t="s">
        <v>448</v>
      </c>
      <c r="G1063" s="478" t="s">
        <v>690</v>
      </c>
      <c r="H1063" s="510">
        <v>51576</v>
      </c>
      <c r="I1063" s="510">
        <v>38914</v>
      </c>
      <c r="J1063" s="510">
        <v>878574</v>
      </c>
      <c r="K1063" s="510">
        <v>23</v>
      </c>
      <c r="L1063" s="510">
        <v>3</v>
      </c>
      <c r="M1063" s="510">
        <v>59</v>
      </c>
      <c r="N1063" s="510">
        <v>99</v>
      </c>
      <c r="O1063" s="510">
        <v>196</v>
      </c>
      <c r="P1063" s="510">
        <v>101</v>
      </c>
      <c r="Q1063" s="510">
        <v>2909</v>
      </c>
      <c r="R1063" s="510">
        <v>11</v>
      </c>
      <c r="S1063" s="510">
        <v>34818</v>
      </c>
      <c r="T1063" s="510">
        <v>2951</v>
      </c>
      <c r="U1063" s="510">
        <v>1700</v>
      </c>
      <c r="V1063" s="510">
        <v>19619</v>
      </c>
      <c r="W1063" s="510">
        <v>5396</v>
      </c>
      <c r="X1063" s="510">
        <v>467</v>
      </c>
      <c r="Y1063" s="510">
        <v>1287292</v>
      </c>
      <c r="Z1063" s="510">
        <v>436</v>
      </c>
      <c r="AA1063" s="510">
        <v>769</v>
      </c>
      <c r="AB1063" s="510">
        <v>857821</v>
      </c>
      <c r="AC1063" s="510">
        <v>505</v>
      </c>
      <c r="AD1063" s="510">
        <v>894</v>
      </c>
      <c r="AE1063" s="510">
        <v>52753104</v>
      </c>
      <c r="AF1063" s="510">
        <v>2689</v>
      </c>
      <c r="AG1063" s="510">
        <v>5862</v>
      </c>
      <c r="AH1063" s="510">
        <v>41924296</v>
      </c>
      <c r="AI1063" s="510">
        <v>7770</v>
      </c>
      <c r="AJ1063" s="510">
        <v>20937</v>
      </c>
      <c r="AK1063" s="510">
        <v>2904919</v>
      </c>
      <c r="AL1063" s="510">
        <v>6220</v>
      </c>
      <c r="AM1063" s="510">
        <v>13831</v>
      </c>
      <c r="AN1063" s="510" t="s">
        <v>152</v>
      </c>
      <c r="AO1063" s="510" t="s">
        <v>152</v>
      </c>
      <c r="AP1063" s="510" t="s">
        <v>152</v>
      </c>
      <c r="AQ1063" s="510" t="s">
        <v>152</v>
      </c>
      <c r="AR1063" s="510" t="s">
        <v>152</v>
      </c>
      <c r="AS1063" s="510" t="s">
        <v>152</v>
      </c>
      <c r="AT1063" s="510">
        <v>3837</v>
      </c>
      <c r="AU1063" s="510">
        <v>74</v>
      </c>
      <c r="AV1063" s="510">
        <v>415</v>
      </c>
      <c r="AW1063" s="510">
        <v>3623</v>
      </c>
      <c r="AX1063" s="510">
        <v>166</v>
      </c>
      <c r="AY1063" s="510">
        <v>3182</v>
      </c>
      <c r="AZ1063" s="510">
        <v>0</v>
      </c>
      <c r="BA1063" s="510" t="s">
        <v>152</v>
      </c>
      <c r="BB1063" s="510" t="s">
        <v>152</v>
      </c>
      <c r="BC1063" s="510" t="s">
        <v>152</v>
      </c>
      <c r="BD1063" s="510" t="s">
        <v>152</v>
      </c>
      <c r="BE1063" s="510" t="s">
        <v>152</v>
      </c>
      <c r="BF1063" s="510" t="s">
        <v>152</v>
      </c>
      <c r="BG1063" s="510" t="s">
        <v>152</v>
      </c>
      <c r="BH1063" s="510" t="s">
        <v>152</v>
      </c>
      <c r="BI1063" s="510">
        <v>18394</v>
      </c>
      <c r="BJ1063" s="510">
        <v>3201</v>
      </c>
      <c r="BK1063" s="510">
        <v>9386</v>
      </c>
      <c r="BL1063" s="510">
        <v>30981</v>
      </c>
      <c r="BM1063" s="510">
        <v>5548</v>
      </c>
      <c r="BN1063" s="510">
        <v>4278</v>
      </c>
      <c r="BO1063" s="510">
        <v>3150</v>
      </c>
      <c r="BP1063" s="510">
        <v>2474</v>
      </c>
      <c r="BQ1063" s="510">
        <v>25362</v>
      </c>
      <c r="BR1063" s="510">
        <v>21218</v>
      </c>
      <c r="BS1063" s="510">
        <v>8000</v>
      </c>
      <c r="BT1063" s="510">
        <v>5810</v>
      </c>
      <c r="BU1063" s="510">
        <v>765</v>
      </c>
      <c r="BV1063" s="510">
        <v>485</v>
      </c>
      <c r="BW1063" s="510">
        <v>91</v>
      </c>
      <c r="BX1063" s="510">
        <v>53505</v>
      </c>
      <c r="BY1063" s="510">
        <v>588</v>
      </c>
      <c r="BZ1063" s="510">
        <v>924</v>
      </c>
      <c r="CA1063" s="510">
        <v>94</v>
      </c>
      <c r="CB1063" s="510">
        <v>40814</v>
      </c>
      <c r="CC1063" s="510">
        <v>434</v>
      </c>
      <c r="CD1063" s="510">
        <v>748</v>
      </c>
      <c r="CE1063" s="510">
        <v>2766</v>
      </c>
      <c r="CF1063" s="510">
        <v>1192973</v>
      </c>
      <c r="CG1063" s="510">
        <v>431</v>
      </c>
      <c r="CH1063" s="510">
        <v>762</v>
      </c>
      <c r="CI1063" s="510">
        <v>2336</v>
      </c>
      <c r="CJ1063" s="510">
        <v>6221204</v>
      </c>
      <c r="CK1063" s="510">
        <v>2663</v>
      </c>
      <c r="CL1063" s="510">
        <v>5632</v>
      </c>
      <c r="CM1063" s="510">
        <v>658</v>
      </c>
      <c r="CN1063" s="510">
        <v>1191615</v>
      </c>
      <c r="CO1063" s="510">
        <v>1811</v>
      </c>
      <c r="CP1063" s="510">
        <v>3793</v>
      </c>
      <c r="CQ1063" s="510">
        <v>16625</v>
      </c>
      <c r="CR1063" s="510">
        <v>45340285</v>
      </c>
      <c r="CS1063" s="510">
        <v>2727</v>
      </c>
      <c r="CT1063" s="510">
        <v>5972</v>
      </c>
      <c r="CU1063" s="510">
        <v>164</v>
      </c>
      <c r="CV1063" s="510">
        <v>697146</v>
      </c>
      <c r="CW1063" s="510">
        <v>4251</v>
      </c>
      <c r="CX1063" s="510">
        <v>9970</v>
      </c>
      <c r="CY1063" s="510">
        <v>41</v>
      </c>
      <c r="CZ1063" s="510">
        <v>239779</v>
      </c>
      <c r="DA1063" s="510">
        <v>5848</v>
      </c>
      <c r="DB1063" s="510">
        <v>11979</v>
      </c>
      <c r="DC1063" s="510">
        <v>1638</v>
      </c>
      <c r="DD1063" s="510">
        <v>16384676</v>
      </c>
      <c r="DE1063" s="510">
        <v>10003</v>
      </c>
      <c r="DF1063" s="510">
        <v>21128</v>
      </c>
      <c r="DG1063" s="510">
        <v>481</v>
      </c>
      <c r="DH1063" s="510">
        <v>5962637</v>
      </c>
      <c r="DI1063" s="510">
        <v>12396</v>
      </c>
      <c r="DJ1063" s="510">
        <v>29281</v>
      </c>
      <c r="DK1063" s="510">
        <v>91</v>
      </c>
      <c r="DL1063" s="510">
        <v>44211</v>
      </c>
      <c r="DM1063" s="510">
        <v>486</v>
      </c>
      <c r="DN1063" s="510">
        <v>903</v>
      </c>
      <c r="DO1063" s="510">
        <v>1610</v>
      </c>
      <c r="DP1063" s="510">
        <v>72866</v>
      </c>
      <c r="DQ1063" s="510">
        <v>45</v>
      </c>
      <c r="DR1063" s="510">
        <v>99</v>
      </c>
      <c r="DS1063" s="510">
        <v>0</v>
      </c>
      <c r="DT1063" s="510">
        <v>0</v>
      </c>
      <c r="DU1063" s="510" t="s">
        <v>152</v>
      </c>
      <c r="DV1063" s="510" t="s">
        <v>152</v>
      </c>
      <c r="DW1063" s="510">
        <v>0</v>
      </c>
      <c r="DX1063" s="510"/>
      <c r="DY1063" s="510"/>
      <c r="DZ1063" s="510"/>
      <c r="EA1063" s="510"/>
      <c r="EB1063" s="510"/>
      <c r="EC1063" s="510"/>
      <c r="ED1063" s="510"/>
      <c r="EE1063" s="510"/>
      <c r="EF1063" s="510"/>
      <c r="EG1063" s="510" t="s">
        <v>152</v>
      </c>
      <c r="EH1063" s="510" t="s">
        <v>152</v>
      </c>
      <c r="EI1063" s="510">
        <v>0</v>
      </c>
      <c r="EJ1063" s="479"/>
      <c r="EK1063" s="479"/>
      <c r="EL1063" s="479"/>
      <c r="EM1063" s="479"/>
      <c r="EN1063" s="479"/>
      <c r="EO1063" s="479"/>
      <c r="EP1063" s="479"/>
      <c r="EQ1063" s="479"/>
      <c r="ER1063" s="479"/>
      <c r="ES1063" s="479"/>
      <c r="ET1063" s="479"/>
      <c r="EU1063" s="479"/>
      <c r="EV1063" s="479"/>
      <c r="EW1063" s="479"/>
      <c r="EX1063" s="479"/>
      <c r="EY1063" s="479"/>
      <c r="EZ1063" s="476"/>
      <c r="FA1063" s="446">
        <f t="shared" si="2348"/>
        <v>4</v>
      </c>
      <c r="FB1063" s="417">
        <f t="shared" si="2382"/>
        <v>2022</v>
      </c>
      <c r="FC1063" s="448">
        <f t="shared" si="2383"/>
        <v>44652</v>
      </c>
      <c r="FD1063" s="449">
        <f t="shared" si="2384"/>
        <v>30</v>
      </c>
      <c r="FE1063" s="450"/>
      <c r="FF1063" s="451">
        <f t="shared" si="2368"/>
        <v>0.56491228070175437</v>
      </c>
      <c r="FG1063" s="450"/>
      <c r="FH1063" s="452">
        <f t="shared" si="2350"/>
        <v>1.8800406641816334</v>
      </c>
      <c r="FI1063" s="452">
        <f t="shared" si="2351"/>
        <v>1.4496780752287359</v>
      </c>
      <c r="FJ1063" s="452">
        <f t="shared" si="2352"/>
        <v>1.8529411764705883</v>
      </c>
      <c r="FK1063" s="452">
        <f t="shared" si="2353"/>
        <v>1.4552941176470588</v>
      </c>
      <c r="FL1063" s="452">
        <f t="shared" si="2354"/>
        <v>1.2927264386564046</v>
      </c>
      <c r="FM1063" s="452">
        <f t="shared" si="2355"/>
        <v>1.0815026250063713</v>
      </c>
      <c r="FN1063" s="452">
        <f t="shared" si="2356"/>
        <v>1.4825796886582654</v>
      </c>
      <c r="FO1063" s="452">
        <f t="shared" si="2357"/>
        <v>1.0767234988880652</v>
      </c>
      <c r="FP1063" s="452">
        <f t="shared" si="2358"/>
        <v>1.6381156316916488</v>
      </c>
      <c r="FQ1063" s="452">
        <f t="shared" si="2359"/>
        <v>1.0385438972162742</v>
      </c>
      <c r="FR1063" s="453"/>
      <c r="FS1063" s="446">
        <f t="shared" ref="FS1063:GA1072" si="2385">IFERROR(HLOOKUP(FS$1,$H$5:$HA$10112,MATCH($A1063,$A$5:$A$10112,0),0)*HLOOKUP(FS$2,$H$5:$HA$10112,MATCH($A1063,$A$5:$A$10112,0),0),"-")</f>
        <v>116742</v>
      </c>
      <c r="FT1063" s="446">
        <f t="shared" si="2385"/>
        <v>2295926</v>
      </c>
      <c r="FU1063" s="446">
        <f t="shared" si="2385"/>
        <v>3852486</v>
      </c>
      <c r="FV1063" s="446">
        <f t="shared" si="2385"/>
        <v>7627144</v>
      </c>
      <c r="FW1063" s="446">
        <f t="shared" si="2385"/>
        <v>2269319</v>
      </c>
      <c r="FX1063" s="446">
        <f t="shared" si="2385"/>
        <v>1519800</v>
      </c>
      <c r="FY1063" s="446">
        <f t="shared" si="2385"/>
        <v>115006578</v>
      </c>
      <c r="FZ1063" s="446">
        <f t="shared" si="2385"/>
        <v>112976052</v>
      </c>
      <c r="GA1063" s="446">
        <f t="shared" si="2385"/>
        <v>6459077</v>
      </c>
      <c r="GB1063" s="446"/>
      <c r="GC1063" s="446"/>
      <c r="GD1063" s="446">
        <f t="shared" si="2381"/>
        <v>84084</v>
      </c>
      <c r="GE1063" s="446">
        <f t="shared" si="2381"/>
        <v>70312</v>
      </c>
      <c r="GF1063" s="446">
        <f t="shared" si="2381"/>
        <v>2107692</v>
      </c>
      <c r="GG1063" s="446">
        <f t="shared" si="2381"/>
        <v>13156352</v>
      </c>
      <c r="GH1063" s="446">
        <f t="shared" si="2381"/>
        <v>2495794</v>
      </c>
      <c r="GI1063" s="446">
        <f t="shared" si="2381"/>
        <v>99284500</v>
      </c>
      <c r="GJ1063" s="446">
        <f t="shared" si="2381"/>
        <v>1635080</v>
      </c>
      <c r="GK1063" s="446">
        <f t="shared" si="2381"/>
        <v>491139</v>
      </c>
      <c r="GL1063" s="446">
        <f t="shared" si="2381"/>
        <v>34607664</v>
      </c>
      <c r="GM1063" s="446">
        <f t="shared" si="2381"/>
        <v>14084161</v>
      </c>
      <c r="GN1063" s="446" t="str">
        <f t="shared" si="2374"/>
        <v>-</v>
      </c>
      <c r="GO1063" s="446">
        <f t="shared" si="2376"/>
        <v>82173</v>
      </c>
      <c r="GP1063" s="446">
        <f t="shared" si="2376"/>
        <v>159390</v>
      </c>
      <c r="GQ1063" s="446">
        <f t="shared" si="2376"/>
        <v>0</v>
      </c>
      <c r="GR1063" s="446"/>
      <c r="GS1063" s="446"/>
      <c r="GT1063" s="446"/>
      <c r="GU1063" s="446"/>
      <c r="GV1063" s="416"/>
      <c r="GW1063" s="402"/>
      <c r="GX1063" s="402"/>
      <c r="GY1063" s="402"/>
      <c r="GZ1063" s="402"/>
      <c r="HA1063" s="402"/>
    </row>
    <row r="1064" spans="1:209" ht="9.75" customHeight="1" x14ac:dyDescent="0.2">
      <c r="A1064" s="417" t="str">
        <f t="shared" si="2343"/>
        <v>2022-23APRILRX7</v>
      </c>
      <c r="B1064" s="458" t="str">
        <f t="shared" si="2366"/>
        <v>2022-23</v>
      </c>
      <c r="C1064" s="402" t="s">
        <v>664</v>
      </c>
      <c r="D1064" s="402" t="s">
        <v>649</v>
      </c>
      <c r="E1064" s="402" t="s">
        <v>462</v>
      </c>
      <c r="F1064" s="478" t="s">
        <v>449</v>
      </c>
      <c r="G1064" s="478" t="s">
        <v>691</v>
      </c>
      <c r="H1064" s="510">
        <v>144051</v>
      </c>
      <c r="I1064" s="510">
        <v>119510</v>
      </c>
      <c r="J1064" s="510">
        <v>1700667</v>
      </c>
      <c r="K1064" s="510">
        <v>14</v>
      </c>
      <c r="L1064" s="510">
        <v>0</v>
      </c>
      <c r="M1064" s="510">
        <v>49</v>
      </c>
      <c r="N1064" s="510">
        <v>90</v>
      </c>
      <c r="O1064" s="510">
        <v>170</v>
      </c>
      <c r="P1064" s="510">
        <v>239</v>
      </c>
      <c r="Q1064" s="510">
        <v>210</v>
      </c>
      <c r="R1064" s="510">
        <v>2674</v>
      </c>
      <c r="S1064" s="510">
        <v>89224</v>
      </c>
      <c r="T1064" s="510">
        <v>13081</v>
      </c>
      <c r="U1064" s="510">
        <v>8989</v>
      </c>
      <c r="V1064" s="510">
        <v>46458</v>
      </c>
      <c r="W1064" s="510">
        <v>12556</v>
      </c>
      <c r="X1064" s="510">
        <v>542</v>
      </c>
      <c r="Y1064" s="510">
        <v>6688957</v>
      </c>
      <c r="Z1064" s="510">
        <v>511</v>
      </c>
      <c r="AA1064" s="510">
        <v>866</v>
      </c>
      <c r="AB1064" s="510">
        <v>5828205</v>
      </c>
      <c r="AC1064" s="510">
        <v>648</v>
      </c>
      <c r="AD1064" s="510">
        <v>1124</v>
      </c>
      <c r="AE1064" s="510">
        <v>131224772</v>
      </c>
      <c r="AF1064" s="510">
        <v>2825</v>
      </c>
      <c r="AG1064" s="510">
        <v>6466</v>
      </c>
      <c r="AH1064" s="510">
        <v>152788238</v>
      </c>
      <c r="AI1064" s="510">
        <v>12169</v>
      </c>
      <c r="AJ1064" s="510">
        <v>29948</v>
      </c>
      <c r="AK1064" s="510">
        <v>8947120</v>
      </c>
      <c r="AL1064" s="510">
        <v>16508</v>
      </c>
      <c r="AM1064" s="510">
        <v>44539</v>
      </c>
      <c r="AN1064" s="510" t="s">
        <v>152</v>
      </c>
      <c r="AO1064" s="510" t="s">
        <v>152</v>
      </c>
      <c r="AP1064" s="510" t="s">
        <v>152</v>
      </c>
      <c r="AQ1064" s="510" t="s">
        <v>152</v>
      </c>
      <c r="AR1064" s="510" t="s">
        <v>152</v>
      </c>
      <c r="AS1064" s="510" t="s">
        <v>152</v>
      </c>
      <c r="AT1064" s="510">
        <v>9812</v>
      </c>
      <c r="AU1064" s="510">
        <v>621</v>
      </c>
      <c r="AV1064" s="510">
        <v>5479</v>
      </c>
      <c r="AW1064" s="510">
        <v>394</v>
      </c>
      <c r="AX1064" s="510">
        <v>583</v>
      </c>
      <c r="AY1064" s="510">
        <v>3129</v>
      </c>
      <c r="AZ1064" s="510">
        <v>43</v>
      </c>
      <c r="BA1064" s="510" t="s">
        <v>152</v>
      </c>
      <c r="BB1064" s="510" t="s">
        <v>152</v>
      </c>
      <c r="BC1064" s="510" t="s">
        <v>152</v>
      </c>
      <c r="BD1064" s="510" t="s">
        <v>152</v>
      </c>
      <c r="BE1064" s="510" t="s">
        <v>152</v>
      </c>
      <c r="BF1064" s="510" t="s">
        <v>152</v>
      </c>
      <c r="BG1064" s="510" t="s">
        <v>152</v>
      </c>
      <c r="BH1064" s="510" t="s">
        <v>152</v>
      </c>
      <c r="BI1064" s="510">
        <v>45825</v>
      </c>
      <c r="BJ1064" s="510">
        <v>6296</v>
      </c>
      <c r="BK1064" s="510">
        <v>27291</v>
      </c>
      <c r="BL1064" s="510">
        <v>79412</v>
      </c>
      <c r="BM1064" s="510">
        <v>25084</v>
      </c>
      <c r="BN1064" s="510">
        <v>19912</v>
      </c>
      <c r="BO1064" s="510">
        <v>16998</v>
      </c>
      <c r="BP1064" s="510">
        <v>13718</v>
      </c>
      <c r="BQ1064" s="510">
        <v>64981</v>
      </c>
      <c r="BR1064" s="510">
        <v>48580</v>
      </c>
      <c r="BS1064" s="510">
        <v>17929</v>
      </c>
      <c r="BT1064" s="510">
        <v>12700</v>
      </c>
      <c r="BU1064" s="510">
        <v>686</v>
      </c>
      <c r="BV1064" s="510">
        <v>534</v>
      </c>
      <c r="BW1064" s="510">
        <v>113</v>
      </c>
      <c r="BX1064" s="510">
        <v>69967</v>
      </c>
      <c r="BY1064" s="510">
        <v>619</v>
      </c>
      <c r="BZ1064" s="510">
        <v>1050</v>
      </c>
      <c r="CA1064" s="510">
        <v>32</v>
      </c>
      <c r="CB1064" s="510">
        <v>20857</v>
      </c>
      <c r="CC1064" s="510">
        <v>652</v>
      </c>
      <c r="CD1064" s="510">
        <v>1058</v>
      </c>
      <c r="CE1064" s="510">
        <v>12936</v>
      </c>
      <c r="CF1064" s="510">
        <v>6598133</v>
      </c>
      <c r="CG1064" s="510">
        <v>510</v>
      </c>
      <c r="CH1064" s="510">
        <v>862</v>
      </c>
      <c r="CI1064" s="510">
        <v>3841</v>
      </c>
      <c r="CJ1064" s="510">
        <v>12498820</v>
      </c>
      <c r="CK1064" s="510">
        <v>3254</v>
      </c>
      <c r="CL1064" s="510">
        <v>7184</v>
      </c>
      <c r="CM1064" s="510">
        <v>2006</v>
      </c>
      <c r="CN1064" s="510">
        <v>5875808</v>
      </c>
      <c r="CO1064" s="510">
        <v>2929</v>
      </c>
      <c r="CP1064" s="510">
        <v>7111</v>
      </c>
      <c r="CQ1064" s="510">
        <v>40611</v>
      </c>
      <c r="CR1064" s="510">
        <v>112850144</v>
      </c>
      <c r="CS1064" s="510">
        <v>2779</v>
      </c>
      <c r="CT1064" s="510">
        <v>6361</v>
      </c>
      <c r="CU1064" s="510">
        <v>1546</v>
      </c>
      <c r="CV1064" s="510">
        <v>20673978</v>
      </c>
      <c r="CW1064" s="510">
        <v>13373</v>
      </c>
      <c r="CX1064" s="510">
        <v>37464</v>
      </c>
      <c r="CY1064" s="510">
        <v>1078</v>
      </c>
      <c r="CZ1064" s="510">
        <v>14303778</v>
      </c>
      <c r="DA1064" s="510">
        <v>13269</v>
      </c>
      <c r="DB1064" s="510">
        <v>34476</v>
      </c>
      <c r="DC1064" s="510">
        <v>1044</v>
      </c>
      <c r="DD1064" s="510">
        <v>21436287</v>
      </c>
      <c r="DE1064" s="510">
        <v>20533</v>
      </c>
      <c r="DF1064" s="510">
        <v>57257</v>
      </c>
      <c r="DG1064" s="510">
        <v>433</v>
      </c>
      <c r="DH1064" s="510">
        <v>11337884</v>
      </c>
      <c r="DI1064" s="510">
        <v>26184</v>
      </c>
      <c r="DJ1064" s="510">
        <v>62946</v>
      </c>
      <c r="DK1064" s="510">
        <v>297</v>
      </c>
      <c r="DL1064" s="510">
        <v>100041</v>
      </c>
      <c r="DM1064" s="510">
        <v>337</v>
      </c>
      <c r="DN1064" s="510">
        <v>631</v>
      </c>
      <c r="DO1064" s="510">
        <v>6276</v>
      </c>
      <c r="DP1064" s="510">
        <v>277967</v>
      </c>
      <c r="DQ1064" s="510">
        <v>44</v>
      </c>
      <c r="DR1064" s="510">
        <v>89</v>
      </c>
      <c r="DS1064" s="510">
        <v>84</v>
      </c>
      <c r="DT1064" s="510">
        <v>173489</v>
      </c>
      <c r="DU1064" s="510">
        <v>2065</v>
      </c>
      <c r="DV1064" s="510">
        <v>4504</v>
      </c>
      <c r="DW1064" s="510">
        <v>58</v>
      </c>
      <c r="DX1064" s="510"/>
      <c r="DY1064" s="510"/>
      <c r="DZ1064" s="510"/>
      <c r="EA1064" s="510"/>
      <c r="EB1064" s="510"/>
      <c r="EC1064" s="510"/>
      <c r="ED1064" s="510"/>
      <c r="EE1064" s="510"/>
      <c r="EF1064" s="510"/>
      <c r="EG1064" s="510" t="s">
        <v>152</v>
      </c>
      <c r="EH1064" s="510" t="s">
        <v>152</v>
      </c>
      <c r="EI1064" s="510">
        <v>0</v>
      </c>
      <c r="EJ1064" s="479"/>
      <c r="EK1064" s="479"/>
      <c r="EL1064" s="479"/>
      <c r="EM1064" s="479"/>
      <c r="EN1064" s="479"/>
      <c r="EO1064" s="479"/>
      <c r="EP1064" s="479"/>
      <c r="EQ1064" s="479"/>
      <c r="ER1064" s="479"/>
      <c r="ES1064" s="479"/>
      <c r="ET1064" s="479"/>
      <c r="EU1064" s="479"/>
      <c r="EV1064" s="479"/>
      <c r="EW1064" s="479"/>
      <c r="EX1064" s="479"/>
      <c r="EY1064" s="479"/>
      <c r="EZ1064" s="476"/>
      <c r="FA1064" s="446">
        <f t="shared" si="2348"/>
        <v>4</v>
      </c>
      <c r="FB1064" s="417">
        <f t="shared" si="2382"/>
        <v>2022</v>
      </c>
      <c r="FC1064" s="448">
        <f t="shared" si="2383"/>
        <v>44652</v>
      </c>
      <c r="FD1064" s="449">
        <f t="shared" si="2384"/>
        <v>30</v>
      </c>
      <c r="FE1064" s="450"/>
      <c r="FF1064" s="451">
        <f t="shared" si="2368"/>
        <v>0.48870892384363807</v>
      </c>
      <c r="FG1064" s="450"/>
      <c r="FH1064" s="452">
        <f t="shared" si="2350"/>
        <v>1.9175903982875926</v>
      </c>
      <c r="FI1064" s="452">
        <f t="shared" si="2351"/>
        <v>1.5222077822796423</v>
      </c>
      <c r="FJ1064" s="452">
        <f t="shared" si="2352"/>
        <v>1.890977861831127</v>
      </c>
      <c r="FK1064" s="452">
        <f t="shared" si="2353"/>
        <v>1.5260874402046947</v>
      </c>
      <c r="FL1064" s="452">
        <f t="shared" si="2354"/>
        <v>1.3987042059494597</v>
      </c>
      <c r="FM1064" s="452">
        <f t="shared" si="2355"/>
        <v>1.0456756640406388</v>
      </c>
      <c r="FN1064" s="452">
        <f t="shared" si="2356"/>
        <v>1.4279229053838802</v>
      </c>
      <c r="FO1064" s="452">
        <f t="shared" si="2357"/>
        <v>1.0114686205798025</v>
      </c>
      <c r="FP1064" s="452">
        <f t="shared" si="2358"/>
        <v>1.2656826568265682</v>
      </c>
      <c r="FQ1064" s="452">
        <f t="shared" si="2359"/>
        <v>0.98523985239852396</v>
      </c>
      <c r="FR1064" s="453"/>
      <c r="FS1064" s="446">
        <f t="shared" si="2385"/>
        <v>0</v>
      </c>
      <c r="FT1064" s="446">
        <f t="shared" si="2385"/>
        <v>5855990</v>
      </c>
      <c r="FU1064" s="446">
        <f t="shared" si="2385"/>
        <v>10755900</v>
      </c>
      <c r="FV1064" s="446">
        <f t="shared" si="2385"/>
        <v>20316700</v>
      </c>
      <c r="FW1064" s="446">
        <f t="shared" si="2385"/>
        <v>11328146</v>
      </c>
      <c r="FX1064" s="446">
        <f t="shared" si="2385"/>
        <v>10103636</v>
      </c>
      <c r="FY1064" s="446">
        <f t="shared" si="2385"/>
        <v>300397428</v>
      </c>
      <c r="FZ1064" s="446">
        <f t="shared" si="2385"/>
        <v>376027088</v>
      </c>
      <c r="GA1064" s="446">
        <f t="shared" si="2385"/>
        <v>24140138</v>
      </c>
      <c r="GB1064" s="446"/>
      <c r="GC1064" s="446"/>
      <c r="GD1064" s="446">
        <f t="shared" si="2381"/>
        <v>118650</v>
      </c>
      <c r="GE1064" s="446">
        <f t="shared" si="2381"/>
        <v>33856</v>
      </c>
      <c r="GF1064" s="446">
        <f t="shared" si="2381"/>
        <v>11150832</v>
      </c>
      <c r="GG1064" s="446">
        <f t="shared" si="2381"/>
        <v>27593744</v>
      </c>
      <c r="GH1064" s="446">
        <f t="shared" si="2381"/>
        <v>14264666</v>
      </c>
      <c r="GI1064" s="446">
        <f t="shared" si="2381"/>
        <v>258326571</v>
      </c>
      <c r="GJ1064" s="446">
        <f t="shared" si="2381"/>
        <v>57919344</v>
      </c>
      <c r="GK1064" s="446">
        <f t="shared" si="2381"/>
        <v>37165128</v>
      </c>
      <c r="GL1064" s="446">
        <f t="shared" si="2381"/>
        <v>59776308</v>
      </c>
      <c r="GM1064" s="446">
        <f t="shared" si="2381"/>
        <v>27255618</v>
      </c>
      <c r="GN1064" s="446">
        <f t="shared" si="2374"/>
        <v>378336</v>
      </c>
      <c r="GO1064" s="446">
        <f t="shared" si="2376"/>
        <v>187407</v>
      </c>
      <c r="GP1064" s="446">
        <f t="shared" si="2376"/>
        <v>558564</v>
      </c>
      <c r="GQ1064" s="446">
        <f t="shared" si="2376"/>
        <v>0</v>
      </c>
      <c r="GR1064" s="446"/>
      <c r="GS1064" s="446"/>
      <c r="GT1064" s="446"/>
      <c r="GU1064" s="446"/>
      <c r="GV1064" s="416"/>
      <c r="GW1064" s="402"/>
      <c r="GX1064" s="402"/>
      <c r="GY1064" s="402"/>
      <c r="GZ1064" s="402"/>
      <c r="HA1064" s="402"/>
    </row>
    <row r="1065" spans="1:209" ht="9.75" customHeight="1" x14ac:dyDescent="0.2">
      <c r="A1065" s="493" t="str">
        <f t="shared" si="2343"/>
        <v>2022-23APRILRYE</v>
      </c>
      <c r="B1065" s="494" t="str">
        <f t="shared" si="2366"/>
        <v>2022-23</v>
      </c>
      <c r="C1065" s="480" t="s">
        <v>664</v>
      </c>
      <c r="D1065" s="480" t="s">
        <v>663</v>
      </c>
      <c r="E1065" s="480" t="s">
        <v>662</v>
      </c>
      <c r="F1065" s="495" t="s">
        <v>456</v>
      </c>
      <c r="G1065" s="495" t="s">
        <v>692</v>
      </c>
      <c r="H1065" s="521">
        <v>77618</v>
      </c>
      <c r="I1065" s="521">
        <v>48105</v>
      </c>
      <c r="J1065" s="521">
        <v>2757997</v>
      </c>
      <c r="K1065" s="521">
        <v>57</v>
      </c>
      <c r="L1065" s="521">
        <v>1</v>
      </c>
      <c r="M1065" s="521">
        <v>208</v>
      </c>
      <c r="N1065" s="521">
        <v>281</v>
      </c>
      <c r="O1065" s="521">
        <v>509</v>
      </c>
      <c r="P1065" s="521">
        <v>486</v>
      </c>
      <c r="Q1065" s="521">
        <v>26</v>
      </c>
      <c r="R1065" s="521">
        <v>33</v>
      </c>
      <c r="S1065" s="521">
        <v>48325</v>
      </c>
      <c r="T1065" s="521">
        <v>3246</v>
      </c>
      <c r="U1065" s="521">
        <v>1991</v>
      </c>
      <c r="V1065" s="521">
        <v>23962</v>
      </c>
      <c r="W1065" s="521">
        <v>12730</v>
      </c>
      <c r="X1065" s="521">
        <v>705</v>
      </c>
      <c r="Y1065" s="521">
        <v>1827654</v>
      </c>
      <c r="Z1065" s="521">
        <v>563</v>
      </c>
      <c r="AA1065" s="521">
        <v>1024</v>
      </c>
      <c r="AB1065" s="521">
        <v>1322589</v>
      </c>
      <c r="AC1065" s="521">
        <v>664</v>
      </c>
      <c r="AD1065" s="521">
        <v>1207</v>
      </c>
      <c r="AE1065" s="521">
        <v>46930867</v>
      </c>
      <c r="AF1065" s="521">
        <v>1959</v>
      </c>
      <c r="AG1065" s="521">
        <v>4162</v>
      </c>
      <c r="AH1065" s="521">
        <v>94181515</v>
      </c>
      <c r="AI1065" s="521">
        <v>7398</v>
      </c>
      <c r="AJ1065" s="521">
        <v>16659</v>
      </c>
      <c r="AK1065" s="521">
        <v>5901961</v>
      </c>
      <c r="AL1065" s="521">
        <v>8372</v>
      </c>
      <c r="AM1065" s="521">
        <v>18201</v>
      </c>
      <c r="AN1065" s="521" t="s">
        <v>152</v>
      </c>
      <c r="AO1065" s="521" t="s">
        <v>152</v>
      </c>
      <c r="AP1065" s="521" t="s">
        <v>152</v>
      </c>
      <c r="AQ1065" s="521" t="s">
        <v>152</v>
      </c>
      <c r="AR1065" s="521" t="s">
        <v>152</v>
      </c>
      <c r="AS1065" s="521" t="s">
        <v>152</v>
      </c>
      <c r="AT1065" s="521">
        <v>5686</v>
      </c>
      <c r="AU1065" s="521">
        <v>167</v>
      </c>
      <c r="AV1065" s="521">
        <v>634</v>
      </c>
      <c r="AW1065" s="521">
        <v>738</v>
      </c>
      <c r="AX1065" s="521">
        <v>613</v>
      </c>
      <c r="AY1065" s="521">
        <v>4272</v>
      </c>
      <c r="AZ1065" s="521">
        <v>288</v>
      </c>
      <c r="BA1065" s="521" t="s">
        <v>152</v>
      </c>
      <c r="BB1065" s="521" t="s">
        <v>152</v>
      </c>
      <c r="BC1065" s="521" t="s">
        <v>152</v>
      </c>
      <c r="BD1065" s="521" t="s">
        <v>152</v>
      </c>
      <c r="BE1065" s="521" t="s">
        <v>152</v>
      </c>
      <c r="BF1065" s="521" t="s">
        <v>152</v>
      </c>
      <c r="BG1065" s="521" t="s">
        <v>152</v>
      </c>
      <c r="BH1065" s="521" t="s">
        <v>152</v>
      </c>
      <c r="BI1065" s="521">
        <v>23952</v>
      </c>
      <c r="BJ1065" s="521">
        <v>1936</v>
      </c>
      <c r="BK1065" s="521">
        <v>16751</v>
      </c>
      <c r="BL1065" s="521">
        <v>42639</v>
      </c>
      <c r="BM1065" s="521">
        <v>6608</v>
      </c>
      <c r="BN1065" s="521">
        <v>4957</v>
      </c>
      <c r="BO1065" s="521">
        <v>4012</v>
      </c>
      <c r="BP1065" s="521">
        <v>3043</v>
      </c>
      <c r="BQ1065" s="521">
        <v>30222</v>
      </c>
      <c r="BR1065" s="521">
        <v>25349</v>
      </c>
      <c r="BS1065" s="521">
        <v>18529</v>
      </c>
      <c r="BT1065" s="521">
        <v>14030</v>
      </c>
      <c r="BU1065" s="521">
        <v>1109</v>
      </c>
      <c r="BV1065" s="521">
        <v>814</v>
      </c>
      <c r="BW1065" s="521">
        <v>25</v>
      </c>
      <c r="BX1065" s="521">
        <v>16899</v>
      </c>
      <c r="BY1065" s="521">
        <v>676</v>
      </c>
      <c r="BZ1065" s="521">
        <v>1124</v>
      </c>
      <c r="CA1065" s="521">
        <v>21</v>
      </c>
      <c r="CB1065" s="521">
        <v>9036</v>
      </c>
      <c r="CC1065" s="521">
        <v>430</v>
      </c>
      <c r="CD1065" s="521">
        <v>1015</v>
      </c>
      <c r="CE1065" s="521">
        <v>3200</v>
      </c>
      <c r="CF1065" s="521">
        <v>1801719</v>
      </c>
      <c r="CG1065" s="521">
        <v>563</v>
      </c>
      <c r="CH1065" s="521">
        <v>1022</v>
      </c>
      <c r="CI1065" s="521">
        <v>1655</v>
      </c>
      <c r="CJ1065" s="521">
        <v>3162489</v>
      </c>
      <c r="CK1065" s="521">
        <v>1911</v>
      </c>
      <c r="CL1065" s="521">
        <v>3826</v>
      </c>
      <c r="CM1065" s="521">
        <v>507</v>
      </c>
      <c r="CN1065" s="521">
        <v>839532</v>
      </c>
      <c r="CO1065" s="521">
        <v>1656</v>
      </c>
      <c r="CP1065" s="521">
        <v>3678</v>
      </c>
      <c r="CQ1065" s="521">
        <v>21800</v>
      </c>
      <c r="CR1065" s="521">
        <v>42928846</v>
      </c>
      <c r="CS1065" s="521">
        <v>1969</v>
      </c>
      <c r="CT1065" s="521">
        <v>2405</v>
      </c>
      <c r="CU1065" s="521">
        <v>1699</v>
      </c>
      <c r="CV1065" s="521">
        <v>9634366</v>
      </c>
      <c r="CW1065" s="521">
        <v>5671</v>
      </c>
      <c r="CX1065" s="521">
        <v>10827</v>
      </c>
      <c r="CY1065" s="521">
        <v>617</v>
      </c>
      <c r="CZ1065" s="521">
        <v>2977878</v>
      </c>
      <c r="DA1065" s="521">
        <v>4826</v>
      </c>
      <c r="DB1065" s="521">
        <v>10120</v>
      </c>
      <c r="DC1065" s="521">
        <v>158</v>
      </c>
      <c r="DD1065" s="521">
        <v>1932812</v>
      </c>
      <c r="DE1065" s="521">
        <v>12233</v>
      </c>
      <c r="DF1065" s="521">
        <v>22420</v>
      </c>
      <c r="DG1065" s="521">
        <v>64</v>
      </c>
      <c r="DH1065" s="521">
        <v>368146</v>
      </c>
      <c r="DI1065" s="521">
        <v>5752</v>
      </c>
      <c r="DJ1065" s="521">
        <v>16850</v>
      </c>
      <c r="DK1065" s="521">
        <v>225</v>
      </c>
      <c r="DL1065" s="521">
        <v>84495</v>
      </c>
      <c r="DM1065" s="521">
        <v>376</v>
      </c>
      <c r="DN1065" s="521">
        <v>631</v>
      </c>
      <c r="DO1065" s="521">
        <v>1667</v>
      </c>
      <c r="DP1065" s="521">
        <v>140853</v>
      </c>
      <c r="DQ1065" s="521">
        <v>84</v>
      </c>
      <c r="DR1065" s="521">
        <v>224</v>
      </c>
      <c r="DS1065" s="521">
        <v>49</v>
      </c>
      <c r="DT1065" s="521">
        <v>143629</v>
      </c>
      <c r="DU1065" s="521">
        <v>2931</v>
      </c>
      <c r="DV1065" s="521">
        <v>6533</v>
      </c>
      <c r="DW1065" s="521">
        <v>45</v>
      </c>
      <c r="DX1065" s="521"/>
      <c r="DY1065" s="521"/>
      <c r="DZ1065" s="521"/>
      <c r="EA1065" s="521"/>
      <c r="EB1065" s="521"/>
      <c r="EC1065" s="521"/>
      <c r="ED1065" s="521"/>
      <c r="EE1065" s="521"/>
      <c r="EF1065" s="521"/>
      <c r="EG1065" s="521" t="s">
        <v>152</v>
      </c>
      <c r="EH1065" s="521" t="s">
        <v>152</v>
      </c>
      <c r="EI1065" s="521">
        <v>26</v>
      </c>
      <c r="EJ1065" s="496"/>
      <c r="EK1065" s="496"/>
      <c r="EL1065" s="496"/>
      <c r="EM1065" s="496"/>
      <c r="EN1065" s="496"/>
      <c r="EO1065" s="496"/>
      <c r="EP1065" s="496"/>
      <c r="EQ1065" s="496"/>
      <c r="ER1065" s="496"/>
      <c r="ES1065" s="496"/>
      <c r="ET1065" s="496"/>
      <c r="EU1065" s="496"/>
      <c r="EV1065" s="496"/>
      <c r="EW1065" s="496"/>
      <c r="EX1065" s="496"/>
      <c r="EY1065" s="496"/>
      <c r="EZ1065" s="497"/>
      <c r="FA1065" s="482">
        <f t="shared" si="2348"/>
        <v>4</v>
      </c>
      <c r="FB1065" s="493">
        <f t="shared" si="2382"/>
        <v>2022</v>
      </c>
      <c r="FC1065" s="498">
        <f t="shared" si="2383"/>
        <v>44652</v>
      </c>
      <c r="FD1065" s="499">
        <f t="shared" si="2384"/>
        <v>30</v>
      </c>
      <c r="FE1065" s="500"/>
      <c r="FF1065" s="515">
        <f t="shared" si="2368"/>
        <v>0.60398550724637678</v>
      </c>
      <c r="FG1065" s="500"/>
      <c r="FH1065" s="481">
        <f t="shared" si="2350"/>
        <v>2.0357362908194703</v>
      </c>
      <c r="FI1065" s="481">
        <f t="shared" si="2351"/>
        <v>1.5271102895871842</v>
      </c>
      <c r="FJ1065" s="481">
        <f t="shared" si="2352"/>
        <v>2.0150678051230537</v>
      </c>
      <c r="FK1065" s="481">
        <f t="shared" si="2353"/>
        <v>1.528377699648418</v>
      </c>
      <c r="FL1065" s="481">
        <f t="shared" si="2354"/>
        <v>1.2612469743760955</v>
      </c>
      <c r="FM1065" s="481">
        <f t="shared" si="2355"/>
        <v>1.0578833152491445</v>
      </c>
      <c r="FN1065" s="481">
        <f t="shared" si="2356"/>
        <v>1.4555380989787903</v>
      </c>
      <c r="FO1065" s="481">
        <f t="shared" si="2357"/>
        <v>1.1021209740769835</v>
      </c>
      <c r="FP1065" s="481">
        <f t="shared" si="2358"/>
        <v>1.5730496453900709</v>
      </c>
      <c r="FQ1065" s="481">
        <f t="shared" si="2359"/>
        <v>1.1546099290780141</v>
      </c>
      <c r="FR1065" s="501"/>
      <c r="FS1065" s="482">
        <f t="shared" si="2385"/>
        <v>48105</v>
      </c>
      <c r="FT1065" s="482">
        <f t="shared" si="2385"/>
        <v>10005840</v>
      </c>
      <c r="FU1065" s="482">
        <f t="shared" si="2385"/>
        <v>13517505</v>
      </c>
      <c r="FV1065" s="482">
        <f t="shared" si="2385"/>
        <v>24485445</v>
      </c>
      <c r="FW1065" s="482">
        <f t="shared" si="2385"/>
        <v>3323904</v>
      </c>
      <c r="FX1065" s="482">
        <f t="shared" si="2385"/>
        <v>2403137</v>
      </c>
      <c r="FY1065" s="482">
        <f t="shared" si="2385"/>
        <v>99729844</v>
      </c>
      <c r="FZ1065" s="482">
        <f t="shared" si="2385"/>
        <v>212069070</v>
      </c>
      <c r="GA1065" s="482">
        <f t="shared" si="2385"/>
        <v>12831705</v>
      </c>
      <c r="GB1065" s="482"/>
      <c r="GC1065" s="482"/>
      <c r="GD1065" s="482">
        <f t="shared" si="2381"/>
        <v>28100</v>
      </c>
      <c r="GE1065" s="482">
        <f t="shared" si="2381"/>
        <v>21315</v>
      </c>
      <c r="GF1065" s="482">
        <f t="shared" si="2381"/>
        <v>3270400</v>
      </c>
      <c r="GG1065" s="482">
        <f t="shared" si="2381"/>
        <v>6332030</v>
      </c>
      <c r="GH1065" s="482">
        <f t="shared" si="2381"/>
        <v>1864746</v>
      </c>
      <c r="GI1065" s="482">
        <f t="shared" si="2381"/>
        <v>52429000</v>
      </c>
      <c r="GJ1065" s="482">
        <f t="shared" si="2381"/>
        <v>18395073</v>
      </c>
      <c r="GK1065" s="482">
        <f t="shared" si="2381"/>
        <v>6244040</v>
      </c>
      <c r="GL1065" s="482">
        <f t="shared" si="2381"/>
        <v>3542360</v>
      </c>
      <c r="GM1065" s="482">
        <f t="shared" si="2381"/>
        <v>1078400</v>
      </c>
      <c r="GN1065" s="482">
        <f t="shared" si="2374"/>
        <v>320117</v>
      </c>
      <c r="GO1065" s="482">
        <f t="shared" si="2376"/>
        <v>141975</v>
      </c>
      <c r="GP1065" s="482">
        <f t="shared" si="2376"/>
        <v>373408</v>
      </c>
      <c r="GQ1065" s="482">
        <f t="shared" si="2376"/>
        <v>0</v>
      </c>
      <c r="GR1065" s="482"/>
      <c r="GS1065" s="482"/>
      <c r="GT1065" s="482"/>
      <c r="GU1065" s="482"/>
      <c r="GV1065" s="502"/>
      <c r="GW1065" s="402"/>
      <c r="GX1065" s="402"/>
      <c r="GY1065" s="402"/>
      <c r="GZ1065" s="402"/>
      <c r="HA1065" s="402"/>
    </row>
    <row r="1066" spans="1:209" ht="9.75" customHeight="1" x14ac:dyDescent="0.2">
      <c r="A1066" s="417" t="str">
        <f t="shared" ref="A1066:A1129" si="2386">B1066&amp;C1066&amp;F1066</f>
        <v>2022-23APRILRYD</v>
      </c>
      <c r="B1066" s="458" t="str">
        <f t="shared" si="2366"/>
        <v>2022-23</v>
      </c>
      <c r="C1066" s="402" t="s">
        <v>664</v>
      </c>
      <c r="D1066" s="402" t="s">
        <v>663</v>
      </c>
      <c r="E1066" s="402" t="s">
        <v>662</v>
      </c>
      <c r="F1066" s="478" t="s">
        <v>455</v>
      </c>
      <c r="G1066" s="478" t="s">
        <v>693</v>
      </c>
      <c r="H1066" s="510">
        <v>92105</v>
      </c>
      <c r="I1066" s="510">
        <v>75235</v>
      </c>
      <c r="J1066" s="510">
        <v>1411721</v>
      </c>
      <c r="K1066" s="510">
        <v>19</v>
      </c>
      <c r="L1066" s="510">
        <v>1</v>
      </c>
      <c r="M1066" s="510">
        <v>72</v>
      </c>
      <c r="N1066" s="510">
        <v>120</v>
      </c>
      <c r="O1066" s="510">
        <v>207</v>
      </c>
      <c r="P1066" s="510">
        <v>266</v>
      </c>
      <c r="Q1066" s="510">
        <v>23</v>
      </c>
      <c r="R1066" s="510">
        <v>12</v>
      </c>
      <c r="S1066" s="510">
        <v>60817</v>
      </c>
      <c r="T1066" s="510">
        <v>4646</v>
      </c>
      <c r="U1066" s="510">
        <v>2884</v>
      </c>
      <c r="V1066" s="510">
        <v>31901</v>
      </c>
      <c r="W1066" s="510">
        <v>15491</v>
      </c>
      <c r="X1066" s="510">
        <v>360</v>
      </c>
      <c r="Y1066" s="510">
        <v>2388491</v>
      </c>
      <c r="Z1066" s="510">
        <v>514</v>
      </c>
      <c r="AA1066" s="510">
        <v>951</v>
      </c>
      <c r="AB1066" s="510">
        <v>1787099</v>
      </c>
      <c r="AC1066" s="510">
        <v>620</v>
      </c>
      <c r="AD1066" s="510">
        <v>1157</v>
      </c>
      <c r="AE1066" s="510">
        <v>63574769</v>
      </c>
      <c r="AF1066" s="510">
        <v>1993</v>
      </c>
      <c r="AG1066" s="510">
        <v>4106</v>
      </c>
      <c r="AH1066" s="510">
        <v>138531226</v>
      </c>
      <c r="AI1066" s="510">
        <v>8943</v>
      </c>
      <c r="AJ1066" s="510">
        <v>20048</v>
      </c>
      <c r="AK1066" s="510">
        <v>4615196</v>
      </c>
      <c r="AL1066" s="510">
        <v>12820</v>
      </c>
      <c r="AM1066" s="510">
        <v>30215</v>
      </c>
      <c r="AN1066" s="510" t="s">
        <v>152</v>
      </c>
      <c r="AO1066" s="510" t="s">
        <v>152</v>
      </c>
      <c r="AP1066" s="510" t="s">
        <v>152</v>
      </c>
      <c r="AQ1066" s="510" t="s">
        <v>152</v>
      </c>
      <c r="AR1066" s="510" t="s">
        <v>152</v>
      </c>
      <c r="AS1066" s="510" t="s">
        <v>152</v>
      </c>
      <c r="AT1066" s="510">
        <v>6068</v>
      </c>
      <c r="AU1066" s="510">
        <v>146</v>
      </c>
      <c r="AV1066" s="510">
        <v>1288</v>
      </c>
      <c r="AW1066" s="510">
        <v>2005</v>
      </c>
      <c r="AX1066" s="510">
        <v>390</v>
      </c>
      <c r="AY1066" s="510">
        <v>4244</v>
      </c>
      <c r="AZ1066" s="510">
        <v>1565</v>
      </c>
      <c r="BA1066" s="510" t="s">
        <v>152</v>
      </c>
      <c r="BB1066" s="510" t="s">
        <v>152</v>
      </c>
      <c r="BC1066" s="510" t="s">
        <v>152</v>
      </c>
      <c r="BD1066" s="510" t="s">
        <v>152</v>
      </c>
      <c r="BE1066" s="510" t="s">
        <v>152</v>
      </c>
      <c r="BF1066" s="510" t="s">
        <v>152</v>
      </c>
      <c r="BG1066" s="510" t="s">
        <v>152</v>
      </c>
      <c r="BH1066" s="510" t="s">
        <v>152</v>
      </c>
      <c r="BI1066" s="510">
        <v>33503</v>
      </c>
      <c r="BJ1066" s="510">
        <v>1650</v>
      </c>
      <c r="BK1066" s="510">
        <v>19596</v>
      </c>
      <c r="BL1066" s="510">
        <v>54749</v>
      </c>
      <c r="BM1066" s="510">
        <v>10019</v>
      </c>
      <c r="BN1066" s="510">
        <v>7080</v>
      </c>
      <c r="BO1066" s="510">
        <v>6116</v>
      </c>
      <c r="BP1066" s="510">
        <v>4405</v>
      </c>
      <c r="BQ1066" s="510">
        <v>44697</v>
      </c>
      <c r="BR1066" s="510">
        <v>33866</v>
      </c>
      <c r="BS1066" s="510">
        <v>28932</v>
      </c>
      <c r="BT1066" s="510">
        <v>16386</v>
      </c>
      <c r="BU1066" s="510">
        <v>670</v>
      </c>
      <c r="BV1066" s="510">
        <v>381</v>
      </c>
      <c r="BW1066" s="510">
        <v>63</v>
      </c>
      <c r="BX1066" s="510">
        <v>41938</v>
      </c>
      <c r="BY1066" s="510">
        <v>666</v>
      </c>
      <c r="BZ1066" s="510">
        <v>1107</v>
      </c>
      <c r="CA1066" s="510">
        <v>65</v>
      </c>
      <c r="CB1066" s="510">
        <v>40185</v>
      </c>
      <c r="CC1066" s="510">
        <v>618</v>
      </c>
      <c r="CD1066" s="510">
        <v>1149</v>
      </c>
      <c r="CE1066" s="510">
        <v>4518</v>
      </c>
      <c r="CF1066" s="510">
        <v>2306368</v>
      </c>
      <c r="CG1066" s="510">
        <v>510</v>
      </c>
      <c r="CH1066" s="510">
        <v>946</v>
      </c>
      <c r="CI1066" s="510">
        <v>2131</v>
      </c>
      <c r="CJ1066" s="510">
        <v>3956229</v>
      </c>
      <c r="CK1066" s="510">
        <v>1857</v>
      </c>
      <c r="CL1066" s="510">
        <v>3861</v>
      </c>
      <c r="CM1066" s="510">
        <v>1132</v>
      </c>
      <c r="CN1066" s="510">
        <v>2341464</v>
      </c>
      <c r="CO1066" s="510">
        <v>2068</v>
      </c>
      <c r="CP1066" s="510">
        <v>4441</v>
      </c>
      <c r="CQ1066" s="510">
        <v>28638</v>
      </c>
      <c r="CR1066" s="510">
        <v>57277076</v>
      </c>
      <c r="CS1066" s="510">
        <v>2000</v>
      </c>
      <c r="CT1066" s="510">
        <v>4116</v>
      </c>
      <c r="CU1066" s="510">
        <v>990</v>
      </c>
      <c r="CV1066" s="510">
        <v>10876026</v>
      </c>
      <c r="CW1066" s="510">
        <v>10986</v>
      </c>
      <c r="CX1066" s="510">
        <v>25859</v>
      </c>
      <c r="CY1066" s="510">
        <v>472</v>
      </c>
      <c r="CZ1066" s="510">
        <v>5692932</v>
      </c>
      <c r="DA1066" s="510">
        <v>12061</v>
      </c>
      <c r="DB1066" s="510">
        <v>31478</v>
      </c>
      <c r="DC1066" s="510">
        <v>849</v>
      </c>
      <c r="DD1066" s="510">
        <v>11064421</v>
      </c>
      <c r="DE1066" s="510">
        <v>13032</v>
      </c>
      <c r="DF1066" s="510">
        <v>29436</v>
      </c>
      <c r="DG1066" s="510">
        <v>124</v>
      </c>
      <c r="DH1066" s="510">
        <v>1466415</v>
      </c>
      <c r="DI1066" s="510">
        <v>11826</v>
      </c>
      <c r="DJ1066" s="510">
        <v>26653</v>
      </c>
      <c r="DK1066" s="510">
        <v>16</v>
      </c>
      <c r="DL1066" s="510">
        <v>3621</v>
      </c>
      <c r="DM1066" s="510">
        <v>226</v>
      </c>
      <c r="DN1066" s="510">
        <v>407</v>
      </c>
      <c r="DO1066" s="510">
        <v>3221</v>
      </c>
      <c r="DP1066" s="510">
        <v>202994</v>
      </c>
      <c r="DQ1066" s="510">
        <v>63</v>
      </c>
      <c r="DR1066" s="510">
        <v>98</v>
      </c>
      <c r="DS1066" s="510">
        <v>58</v>
      </c>
      <c r="DT1066" s="510">
        <v>82131</v>
      </c>
      <c r="DU1066" s="510">
        <v>1416</v>
      </c>
      <c r="DV1066" s="510">
        <v>2535</v>
      </c>
      <c r="DW1066" s="510">
        <v>57</v>
      </c>
      <c r="DX1066" s="510"/>
      <c r="DY1066" s="510"/>
      <c r="DZ1066" s="510"/>
      <c r="EA1066" s="510"/>
      <c r="EB1066" s="510"/>
      <c r="EC1066" s="510"/>
      <c r="ED1066" s="510"/>
      <c r="EE1066" s="510"/>
      <c r="EF1066" s="510"/>
      <c r="EG1066" s="510" t="s">
        <v>152</v>
      </c>
      <c r="EH1066" s="510" t="s">
        <v>152</v>
      </c>
      <c r="EI1066" s="510">
        <v>0</v>
      </c>
      <c r="EJ1066" s="479"/>
      <c r="EK1066" s="479"/>
      <c r="EL1066" s="479"/>
      <c r="EM1066" s="479"/>
      <c r="EN1066" s="479"/>
      <c r="EO1066" s="479"/>
      <c r="EP1066" s="479"/>
      <c r="EQ1066" s="479"/>
      <c r="ER1066" s="479"/>
      <c r="ES1066" s="479"/>
      <c r="ET1066" s="479"/>
      <c r="EU1066" s="479"/>
      <c r="EV1066" s="479"/>
      <c r="EW1066" s="479"/>
      <c r="EX1066" s="479"/>
      <c r="EY1066" s="479"/>
      <c r="EZ1066" s="516"/>
      <c r="FA1066" s="446">
        <f t="shared" si="2348"/>
        <v>4</v>
      </c>
      <c r="FB1066" s="417">
        <f t="shared" si="2382"/>
        <v>2022</v>
      </c>
      <c r="FC1066" s="448">
        <f t="shared" si="2383"/>
        <v>44652</v>
      </c>
      <c r="FD1066" s="449">
        <f t="shared" si="2384"/>
        <v>30</v>
      </c>
      <c r="FE1066" s="450"/>
      <c r="FF1066" s="451">
        <f t="shared" si="2368"/>
        <v>0.7353881278538813</v>
      </c>
      <c r="FG1066" s="450"/>
      <c r="FH1066" s="452">
        <f t="shared" si="2350"/>
        <v>2.1564786913473957</v>
      </c>
      <c r="FI1066" s="452">
        <f t="shared" si="2351"/>
        <v>1.5238915195867413</v>
      </c>
      <c r="FJ1066" s="452">
        <f t="shared" si="2352"/>
        <v>2.1206657420249653</v>
      </c>
      <c r="FK1066" s="452">
        <f t="shared" si="2353"/>
        <v>1.5273925104022192</v>
      </c>
      <c r="FL1066" s="452">
        <f t="shared" si="2354"/>
        <v>1.4011159524779788</v>
      </c>
      <c r="FM1066" s="452">
        <f t="shared" si="2355"/>
        <v>1.0615968151468607</v>
      </c>
      <c r="FN1066" s="452">
        <f t="shared" si="2356"/>
        <v>1.8676650958621135</v>
      </c>
      <c r="FO1066" s="452">
        <f t="shared" si="2357"/>
        <v>1.0577754825382479</v>
      </c>
      <c r="FP1066" s="452">
        <f t="shared" si="2358"/>
        <v>1.8611111111111112</v>
      </c>
      <c r="FQ1066" s="452">
        <f t="shared" si="2359"/>
        <v>1.0583333333333333</v>
      </c>
      <c r="FR1066" s="453"/>
      <c r="FS1066" s="446">
        <f t="shared" si="2385"/>
        <v>75235</v>
      </c>
      <c r="FT1066" s="446">
        <f t="shared" si="2385"/>
        <v>5416920</v>
      </c>
      <c r="FU1066" s="446">
        <f t="shared" si="2385"/>
        <v>9028200</v>
      </c>
      <c r="FV1066" s="446">
        <f t="shared" si="2385"/>
        <v>15573645</v>
      </c>
      <c r="FW1066" s="446">
        <f t="shared" si="2385"/>
        <v>4418346</v>
      </c>
      <c r="FX1066" s="446">
        <f t="shared" si="2385"/>
        <v>3336788</v>
      </c>
      <c r="FY1066" s="446">
        <f t="shared" si="2385"/>
        <v>130985506</v>
      </c>
      <c r="FZ1066" s="446">
        <f t="shared" si="2385"/>
        <v>310563568</v>
      </c>
      <c r="GA1066" s="446">
        <f t="shared" si="2385"/>
        <v>10877400</v>
      </c>
      <c r="GB1066" s="446"/>
      <c r="GC1066" s="446"/>
      <c r="GD1066" s="446">
        <f t="shared" si="2381"/>
        <v>69741</v>
      </c>
      <c r="GE1066" s="446">
        <f t="shared" si="2381"/>
        <v>74685</v>
      </c>
      <c r="GF1066" s="446">
        <f t="shared" si="2381"/>
        <v>4274028</v>
      </c>
      <c r="GG1066" s="446">
        <f t="shared" si="2381"/>
        <v>8227791</v>
      </c>
      <c r="GH1066" s="446">
        <f t="shared" si="2381"/>
        <v>5027212</v>
      </c>
      <c r="GI1066" s="446">
        <f t="shared" si="2381"/>
        <v>117874008</v>
      </c>
      <c r="GJ1066" s="446">
        <f t="shared" si="2381"/>
        <v>25600410</v>
      </c>
      <c r="GK1066" s="446">
        <f t="shared" si="2381"/>
        <v>14857616</v>
      </c>
      <c r="GL1066" s="446">
        <f t="shared" si="2381"/>
        <v>24991164</v>
      </c>
      <c r="GM1066" s="446">
        <f t="shared" si="2381"/>
        <v>3304972</v>
      </c>
      <c r="GN1066" s="446">
        <f t="shared" si="2374"/>
        <v>147030</v>
      </c>
      <c r="GO1066" s="446">
        <f t="shared" si="2376"/>
        <v>6512</v>
      </c>
      <c r="GP1066" s="446">
        <f t="shared" si="2376"/>
        <v>315658</v>
      </c>
      <c r="GQ1066" s="446">
        <f t="shared" si="2376"/>
        <v>0</v>
      </c>
      <c r="GR1066" s="446"/>
      <c r="GS1066" s="446"/>
      <c r="GT1066" s="446"/>
      <c r="GU1066" s="446"/>
      <c r="GV1066" s="416"/>
      <c r="GW1066" s="402"/>
      <c r="GX1066" s="402"/>
      <c r="GY1066" s="402"/>
      <c r="GZ1066" s="402"/>
      <c r="HA1066" s="402"/>
    </row>
    <row r="1067" spans="1:209" ht="9.75" customHeight="1" x14ac:dyDescent="0.2">
      <c r="A1067" s="417" t="str">
        <f t="shared" si="2386"/>
        <v>2022-23APRILRYF</v>
      </c>
      <c r="B1067" s="458" t="str">
        <f t="shared" si="2366"/>
        <v>2022-23</v>
      </c>
      <c r="C1067" s="402" t="s">
        <v>664</v>
      </c>
      <c r="D1067" s="402" t="s">
        <v>667</v>
      </c>
      <c r="E1067" s="402" t="s">
        <v>666</v>
      </c>
      <c r="F1067" s="478" t="s">
        <v>457</v>
      </c>
      <c r="G1067" s="478" t="s">
        <v>694</v>
      </c>
      <c r="H1067" s="510">
        <v>111394</v>
      </c>
      <c r="I1067" s="510">
        <v>93196</v>
      </c>
      <c r="J1067" s="510">
        <v>7466161</v>
      </c>
      <c r="K1067" s="510">
        <v>80</v>
      </c>
      <c r="L1067" s="510">
        <v>24</v>
      </c>
      <c r="M1067" s="510">
        <v>245</v>
      </c>
      <c r="N1067" s="510">
        <v>301</v>
      </c>
      <c r="O1067" s="510">
        <v>427</v>
      </c>
      <c r="P1067" s="510">
        <v>339</v>
      </c>
      <c r="Q1067" s="510">
        <v>0</v>
      </c>
      <c r="R1067" s="510">
        <v>325</v>
      </c>
      <c r="S1067" s="510">
        <v>65674</v>
      </c>
      <c r="T1067" s="510">
        <v>8668</v>
      </c>
      <c r="U1067" s="510">
        <v>4932</v>
      </c>
      <c r="V1067" s="510">
        <v>35573</v>
      </c>
      <c r="W1067" s="510">
        <v>11412</v>
      </c>
      <c r="X1067" s="510">
        <v>131</v>
      </c>
      <c r="Y1067" s="510">
        <v>6107243</v>
      </c>
      <c r="Z1067" s="510">
        <v>705</v>
      </c>
      <c r="AA1067" s="510">
        <v>1289</v>
      </c>
      <c r="AB1067" s="510">
        <v>3844033</v>
      </c>
      <c r="AC1067" s="510">
        <v>779</v>
      </c>
      <c r="AD1067" s="510">
        <v>1431</v>
      </c>
      <c r="AE1067" s="510">
        <v>172789950</v>
      </c>
      <c r="AF1067" s="510">
        <v>4857</v>
      </c>
      <c r="AG1067" s="510">
        <v>11577</v>
      </c>
      <c r="AH1067" s="510">
        <v>140493625</v>
      </c>
      <c r="AI1067" s="510">
        <v>12311</v>
      </c>
      <c r="AJ1067" s="510">
        <v>34423</v>
      </c>
      <c r="AK1067" s="510">
        <v>1580557</v>
      </c>
      <c r="AL1067" s="510">
        <v>12065</v>
      </c>
      <c r="AM1067" s="510">
        <v>30391</v>
      </c>
      <c r="AN1067" s="510" t="s">
        <v>152</v>
      </c>
      <c r="AO1067" s="510" t="s">
        <v>152</v>
      </c>
      <c r="AP1067" s="510" t="s">
        <v>152</v>
      </c>
      <c r="AQ1067" s="510" t="s">
        <v>152</v>
      </c>
      <c r="AR1067" s="510" t="s">
        <v>152</v>
      </c>
      <c r="AS1067" s="510" t="s">
        <v>152</v>
      </c>
      <c r="AT1067" s="510">
        <v>8074</v>
      </c>
      <c r="AU1067" s="510">
        <v>1026</v>
      </c>
      <c r="AV1067" s="510">
        <v>3668</v>
      </c>
      <c r="AW1067" s="510">
        <v>2892</v>
      </c>
      <c r="AX1067" s="510">
        <v>578</v>
      </c>
      <c r="AY1067" s="510">
        <v>2802</v>
      </c>
      <c r="AZ1067" s="510">
        <v>0</v>
      </c>
      <c r="BA1067" s="510" t="s">
        <v>152</v>
      </c>
      <c r="BB1067" s="510" t="s">
        <v>152</v>
      </c>
      <c r="BC1067" s="510" t="s">
        <v>152</v>
      </c>
      <c r="BD1067" s="510" t="s">
        <v>152</v>
      </c>
      <c r="BE1067" s="510" t="s">
        <v>152</v>
      </c>
      <c r="BF1067" s="510" t="s">
        <v>152</v>
      </c>
      <c r="BG1067" s="510" t="s">
        <v>152</v>
      </c>
      <c r="BH1067" s="510" t="s">
        <v>152</v>
      </c>
      <c r="BI1067" s="510">
        <v>28873</v>
      </c>
      <c r="BJ1067" s="510">
        <v>2340</v>
      </c>
      <c r="BK1067" s="510">
        <v>26387</v>
      </c>
      <c r="BL1067" s="510">
        <v>57600</v>
      </c>
      <c r="BM1067" s="510">
        <v>16920</v>
      </c>
      <c r="BN1067" s="510">
        <v>12265</v>
      </c>
      <c r="BO1067" s="510">
        <v>9667</v>
      </c>
      <c r="BP1067" s="510">
        <v>7052</v>
      </c>
      <c r="BQ1067" s="510">
        <v>48175</v>
      </c>
      <c r="BR1067" s="510">
        <v>38015</v>
      </c>
      <c r="BS1067" s="510">
        <v>17439</v>
      </c>
      <c r="BT1067" s="510">
        <v>12251</v>
      </c>
      <c r="BU1067" s="510">
        <v>208</v>
      </c>
      <c r="BV1067" s="510">
        <v>142</v>
      </c>
      <c r="BW1067" s="510">
        <v>36</v>
      </c>
      <c r="BX1067" s="510">
        <v>33357</v>
      </c>
      <c r="BY1067" s="510">
        <v>927</v>
      </c>
      <c r="BZ1067" s="510">
        <v>1588</v>
      </c>
      <c r="CA1067" s="510">
        <v>23</v>
      </c>
      <c r="CB1067" s="510">
        <v>18735</v>
      </c>
      <c r="CC1067" s="510">
        <v>815</v>
      </c>
      <c r="CD1067" s="510">
        <v>1521</v>
      </c>
      <c r="CE1067" s="510">
        <v>8609</v>
      </c>
      <c r="CF1067" s="510">
        <v>6055151</v>
      </c>
      <c r="CG1067" s="510">
        <v>703</v>
      </c>
      <c r="CH1067" s="510">
        <v>1281</v>
      </c>
      <c r="CI1067" s="510">
        <v>1809</v>
      </c>
      <c r="CJ1067" s="510">
        <v>9684655</v>
      </c>
      <c r="CK1067" s="510">
        <v>5354</v>
      </c>
      <c r="CL1067" s="510">
        <v>12001</v>
      </c>
      <c r="CM1067" s="510">
        <v>714</v>
      </c>
      <c r="CN1067" s="510">
        <v>3601597</v>
      </c>
      <c r="CO1067" s="510">
        <v>5044</v>
      </c>
      <c r="CP1067" s="510">
        <v>11397</v>
      </c>
      <c r="CQ1067" s="510">
        <v>33050</v>
      </c>
      <c r="CR1067" s="510">
        <v>159503698</v>
      </c>
      <c r="CS1067" s="510">
        <v>4826</v>
      </c>
      <c r="CT1067" s="510">
        <v>11567</v>
      </c>
      <c r="CU1067" s="510">
        <v>722</v>
      </c>
      <c r="CV1067" s="510">
        <v>9907243</v>
      </c>
      <c r="CW1067" s="510">
        <v>13722</v>
      </c>
      <c r="CX1067" s="510">
        <v>35926</v>
      </c>
      <c r="CY1067" s="510">
        <v>164</v>
      </c>
      <c r="CZ1067" s="510">
        <v>2727576</v>
      </c>
      <c r="DA1067" s="510">
        <v>16632</v>
      </c>
      <c r="DB1067" s="510">
        <v>50182</v>
      </c>
      <c r="DC1067" s="510">
        <v>578</v>
      </c>
      <c r="DD1067" s="510">
        <v>7950545</v>
      </c>
      <c r="DE1067" s="510">
        <v>13755</v>
      </c>
      <c r="DF1067" s="510">
        <v>40359</v>
      </c>
      <c r="DG1067" s="510">
        <v>34</v>
      </c>
      <c r="DH1067" s="510">
        <v>445567</v>
      </c>
      <c r="DI1067" s="510">
        <v>13105</v>
      </c>
      <c r="DJ1067" s="510">
        <v>41698</v>
      </c>
      <c r="DK1067" s="510">
        <v>750</v>
      </c>
      <c r="DL1067" s="510">
        <v>328043</v>
      </c>
      <c r="DM1067" s="510">
        <v>437</v>
      </c>
      <c r="DN1067" s="510">
        <v>762</v>
      </c>
      <c r="DO1067" s="510">
        <v>4658</v>
      </c>
      <c r="DP1067" s="510">
        <v>476189</v>
      </c>
      <c r="DQ1067" s="510">
        <v>102</v>
      </c>
      <c r="DR1067" s="510">
        <v>258</v>
      </c>
      <c r="DS1067" s="510">
        <v>91</v>
      </c>
      <c r="DT1067" s="510">
        <v>217165</v>
      </c>
      <c r="DU1067" s="510">
        <v>2386</v>
      </c>
      <c r="DV1067" s="510">
        <v>4340</v>
      </c>
      <c r="DW1067" s="510">
        <v>69</v>
      </c>
      <c r="DX1067" s="510"/>
      <c r="DY1067" s="510"/>
      <c r="DZ1067" s="510"/>
      <c r="EA1067" s="510"/>
      <c r="EB1067" s="510"/>
      <c r="EC1067" s="510"/>
      <c r="ED1067" s="510"/>
      <c r="EE1067" s="510"/>
      <c r="EF1067" s="510"/>
      <c r="EG1067" s="510" t="s">
        <v>152</v>
      </c>
      <c r="EH1067" s="510" t="s">
        <v>152</v>
      </c>
      <c r="EI1067" s="510">
        <v>0</v>
      </c>
      <c r="EJ1067" s="479"/>
      <c r="EK1067" s="479"/>
      <c r="EL1067" s="479"/>
      <c r="EM1067" s="479"/>
      <c r="EN1067" s="479"/>
      <c r="EO1067" s="479"/>
      <c r="EP1067" s="479"/>
      <c r="EQ1067" s="479"/>
      <c r="ER1067" s="479"/>
      <c r="ES1067" s="479"/>
      <c r="ET1067" s="479"/>
      <c r="EU1067" s="479"/>
      <c r="EV1067" s="479"/>
      <c r="EW1067" s="479"/>
      <c r="EX1067" s="479"/>
      <c r="EY1067" s="479"/>
      <c r="EZ1067" s="476"/>
      <c r="FA1067" s="446">
        <f t="shared" si="2348"/>
        <v>4</v>
      </c>
      <c r="FB1067" s="417">
        <f t="shared" si="2382"/>
        <v>2022</v>
      </c>
      <c r="FC1067" s="448">
        <f t="shared" si="2383"/>
        <v>44652</v>
      </c>
      <c r="FD1067" s="449">
        <f t="shared" si="2384"/>
        <v>30</v>
      </c>
      <c r="FE1067" s="450"/>
      <c r="FF1067" s="451">
        <f t="shared" si="2368"/>
        <v>0.55925081042141911</v>
      </c>
      <c r="FG1067" s="450"/>
      <c r="FH1067" s="452">
        <f t="shared" si="2350"/>
        <v>1.9520073834794647</v>
      </c>
      <c r="FI1067" s="452">
        <f t="shared" si="2351"/>
        <v>1.4149746192893402</v>
      </c>
      <c r="FJ1067" s="452">
        <f t="shared" si="2352"/>
        <v>1.9600567721005677</v>
      </c>
      <c r="FK1067" s="452">
        <f t="shared" si="2353"/>
        <v>1.429845904298459</v>
      </c>
      <c r="FL1067" s="452">
        <f t="shared" si="2354"/>
        <v>1.3542574424423017</v>
      </c>
      <c r="FM1067" s="452">
        <f t="shared" si="2355"/>
        <v>1.0686475697860738</v>
      </c>
      <c r="FN1067" s="452">
        <f t="shared" si="2356"/>
        <v>1.5281282860147214</v>
      </c>
      <c r="FO1067" s="452">
        <f t="shared" si="2357"/>
        <v>1.0735191026989135</v>
      </c>
      <c r="FP1067" s="452">
        <f t="shared" si="2358"/>
        <v>1.5877862595419847</v>
      </c>
      <c r="FQ1067" s="452">
        <f t="shared" si="2359"/>
        <v>1.083969465648855</v>
      </c>
      <c r="FR1067" s="453"/>
      <c r="FS1067" s="446">
        <f t="shared" si="2385"/>
        <v>2236704</v>
      </c>
      <c r="FT1067" s="446">
        <f t="shared" si="2385"/>
        <v>22833020</v>
      </c>
      <c r="FU1067" s="446">
        <f t="shared" si="2385"/>
        <v>28051996</v>
      </c>
      <c r="FV1067" s="446">
        <f t="shared" si="2385"/>
        <v>39794692</v>
      </c>
      <c r="FW1067" s="446">
        <f t="shared" si="2385"/>
        <v>11173052</v>
      </c>
      <c r="FX1067" s="446">
        <f t="shared" si="2385"/>
        <v>7057692</v>
      </c>
      <c r="FY1067" s="446">
        <f t="shared" si="2385"/>
        <v>411828621</v>
      </c>
      <c r="FZ1067" s="446">
        <f t="shared" si="2385"/>
        <v>392835276</v>
      </c>
      <c r="GA1067" s="446">
        <f t="shared" si="2385"/>
        <v>3981221</v>
      </c>
      <c r="GB1067" s="446"/>
      <c r="GC1067" s="446"/>
      <c r="GD1067" s="446">
        <f t="shared" si="2381"/>
        <v>57168</v>
      </c>
      <c r="GE1067" s="446">
        <f t="shared" si="2381"/>
        <v>34983</v>
      </c>
      <c r="GF1067" s="446">
        <f t="shared" si="2381"/>
        <v>11028129</v>
      </c>
      <c r="GG1067" s="446">
        <f t="shared" si="2381"/>
        <v>21709809</v>
      </c>
      <c r="GH1067" s="446">
        <f t="shared" si="2381"/>
        <v>8137458</v>
      </c>
      <c r="GI1067" s="446">
        <f t="shared" si="2381"/>
        <v>382289350</v>
      </c>
      <c r="GJ1067" s="446">
        <f t="shared" si="2381"/>
        <v>25938572</v>
      </c>
      <c r="GK1067" s="446">
        <f t="shared" si="2381"/>
        <v>8229848</v>
      </c>
      <c r="GL1067" s="446">
        <f t="shared" si="2381"/>
        <v>23327502</v>
      </c>
      <c r="GM1067" s="446">
        <f t="shared" si="2381"/>
        <v>1417732</v>
      </c>
      <c r="GN1067" s="446">
        <f t="shared" si="2374"/>
        <v>394940</v>
      </c>
      <c r="GO1067" s="446">
        <f t="shared" si="2376"/>
        <v>571500</v>
      </c>
      <c r="GP1067" s="446">
        <f t="shared" si="2376"/>
        <v>1201764</v>
      </c>
      <c r="GQ1067" s="446">
        <f t="shared" si="2376"/>
        <v>0</v>
      </c>
      <c r="GR1067" s="446"/>
      <c r="GS1067" s="446"/>
      <c r="GT1067" s="446"/>
      <c r="GU1067" s="446"/>
      <c r="GV1067" s="416"/>
      <c r="GW1067" s="402"/>
      <c r="GX1067" s="402"/>
      <c r="GY1067" s="402"/>
      <c r="GZ1067" s="402"/>
      <c r="HA1067" s="402"/>
    </row>
    <row r="1068" spans="1:209" ht="9.75" customHeight="1" x14ac:dyDescent="0.2">
      <c r="A1068" s="417" t="str">
        <f t="shared" si="2386"/>
        <v>2022-23APRILRYA</v>
      </c>
      <c r="B1068" s="458" t="str">
        <f t="shared" si="2366"/>
        <v>2022-23</v>
      </c>
      <c r="C1068" s="402" t="s">
        <v>664</v>
      </c>
      <c r="D1068" s="402" t="s">
        <v>653</v>
      </c>
      <c r="E1068" s="402" t="s">
        <v>652</v>
      </c>
      <c r="F1068" s="478" t="s">
        <v>452</v>
      </c>
      <c r="G1068" s="478" t="s">
        <v>697</v>
      </c>
      <c r="H1068" s="510">
        <v>139461</v>
      </c>
      <c r="I1068" s="510">
        <v>105779</v>
      </c>
      <c r="J1068" s="510">
        <v>354023</v>
      </c>
      <c r="K1068" s="510">
        <v>3</v>
      </c>
      <c r="L1068" s="510">
        <v>2</v>
      </c>
      <c r="M1068" s="510">
        <v>5</v>
      </c>
      <c r="N1068" s="510">
        <v>13</v>
      </c>
      <c r="O1068" s="510">
        <v>31</v>
      </c>
      <c r="P1068" s="510">
        <v>38</v>
      </c>
      <c r="Q1068" s="510">
        <v>0</v>
      </c>
      <c r="R1068" s="510">
        <v>148</v>
      </c>
      <c r="S1068" s="510">
        <v>88219</v>
      </c>
      <c r="T1068" s="510">
        <v>9742</v>
      </c>
      <c r="U1068" s="510">
        <v>6101</v>
      </c>
      <c r="V1068" s="510">
        <v>46938</v>
      </c>
      <c r="W1068" s="510">
        <v>12422</v>
      </c>
      <c r="X1068" s="510">
        <v>554</v>
      </c>
      <c r="Y1068" s="510">
        <v>4832086</v>
      </c>
      <c r="Z1068" s="510">
        <v>496</v>
      </c>
      <c r="AA1068" s="510">
        <v>885</v>
      </c>
      <c r="AB1068" s="510">
        <v>3551020</v>
      </c>
      <c r="AC1068" s="510">
        <v>582</v>
      </c>
      <c r="AD1068" s="510">
        <v>1054</v>
      </c>
      <c r="AE1068" s="510">
        <v>157639242</v>
      </c>
      <c r="AF1068" s="510">
        <v>3358</v>
      </c>
      <c r="AG1068" s="510">
        <v>7822</v>
      </c>
      <c r="AH1068" s="510">
        <v>157936109</v>
      </c>
      <c r="AI1068" s="510">
        <v>12714</v>
      </c>
      <c r="AJ1068" s="510">
        <v>35829</v>
      </c>
      <c r="AK1068" s="510">
        <v>8315991</v>
      </c>
      <c r="AL1068" s="510">
        <v>15011</v>
      </c>
      <c r="AM1068" s="510">
        <v>39439</v>
      </c>
      <c r="AN1068" s="510" t="s">
        <v>152</v>
      </c>
      <c r="AO1068" s="510" t="s">
        <v>152</v>
      </c>
      <c r="AP1068" s="510" t="s">
        <v>152</v>
      </c>
      <c r="AQ1068" s="510" t="s">
        <v>152</v>
      </c>
      <c r="AR1068" s="510" t="s">
        <v>152</v>
      </c>
      <c r="AS1068" s="510" t="s">
        <v>152</v>
      </c>
      <c r="AT1068" s="510">
        <v>15256</v>
      </c>
      <c r="AU1068" s="510">
        <v>3113</v>
      </c>
      <c r="AV1068" s="510">
        <v>5884</v>
      </c>
      <c r="AW1068" s="510">
        <v>4420</v>
      </c>
      <c r="AX1068" s="510">
        <v>686</v>
      </c>
      <c r="AY1068" s="510">
        <v>5573</v>
      </c>
      <c r="AZ1068" s="510">
        <v>4627</v>
      </c>
      <c r="BA1068" s="510" t="s">
        <v>152</v>
      </c>
      <c r="BB1068" s="510" t="s">
        <v>152</v>
      </c>
      <c r="BC1068" s="510" t="s">
        <v>152</v>
      </c>
      <c r="BD1068" s="510" t="s">
        <v>152</v>
      </c>
      <c r="BE1068" s="510" t="s">
        <v>152</v>
      </c>
      <c r="BF1068" s="510" t="s">
        <v>152</v>
      </c>
      <c r="BG1068" s="510" t="s">
        <v>152</v>
      </c>
      <c r="BH1068" s="510" t="s">
        <v>152</v>
      </c>
      <c r="BI1068" s="510">
        <v>41450</v>
      </c>
      <c r="BJ1068" s="510">
        <v>4741</v>
      </c>
      <c r="BK1068" s="510">
        <v>26772</v>
      </c>
      <c r="BL1068" s="510">
        <v>72963</v>
      </c>
      <c r="BM1068" s="510">
        <v>20273</v>
      </c>
      <c r="BN1068" s="510">
        <v>13903</v>
      </c>
      <c r="BO1068" s="510">
        <v>12609</v>
      </c>
      <c r="BP1068" s="510">
        <v>8741</v>
      </c>
      <c r="BQ1068" s="510">
        <v>64952</v>
      </c>
      <c r="BR1068" s="510">
        <v>48991</v>
      </c>
      <c r="BS1068" s="510">
        <v>24742</v>
      </c>
      <c r="BT1068" s="510">
        <v>13182</v>
      </c>
      <c r="BU1068" s="510">
        <v>1518</v>
      </c>
      <c r="BV1068" s="510">
        <v>592</v>
      </c>
      <c r="BW1068" s="510">
        <v>109</v>
      </c>
      <c r="BX1068" s="510">
        <v>73283</v>
      </c>
      <c r="BY1068" s="510">
        <v>672</v>
      </c>
      <c r="BZ1068" s="510">
        <v>1238</v>
      </c>
      <c r="CA1068" s="510">
        <v>88</v>
      </c>
      <c r="CB1068" s="510">
        <v>51624</v>
      </c>
      <c r="CC1068" s="510">
        <v>587</v>
      </c>
      <c r="CD1068" s="510">
        <v>1148</v>
      </c>
      <c r="CE1068" s="510">
        <v>9545</v>
      </c>
      <c r="CF1068" s="510">
        <v>4707179</v>
      </c>
      <c r="CG1068" s="510">
        <v>493</v>
      </c>
      <c r="CH1068" s="510">
        <v>877</v>
      </c>
      <c r="CI1068" s="510">
        <v>4590</v>
      </c>
      <c r="CJ1068" s="510">
        <v>17722448</v>
      </c>
      <c r="CK1068" s="510">
        <v>3861</v>
      </c>
      <c r="CL1068" s="510">
        <v>8856</v>
      </c>
      <c r="CM1068" s="510">
        <v>1259</v>
      </c>
      <c r="CN1068" s="510">
        <v>5221183</v>
      </c>
      <c r="CO1068" s="510">
        <v>4147</v>
      </c>
      <c r="CP1068" s="510">
        <v>10412</v>
      </c>
      <c r="CQ1068" s="510">
        <v>41089</v>
      </c>
      <c r="CR1068" s="510">
        <v>134695611</v>
      </c>
      <c r="CS1068" s="510">
        <v>3278</v>
      </c>
      <c r="CT1068" s="510">
        <v>7621</v>
      </c>
      <c r="CU1068" s="510">
        <v>1210</v>
      </c>
      <c r="CV1068" s="510">
        <v>17385388</v>
      </c>
      <c r="CW1068" s="510">
        <v>14368</v>
      </c>
      <c r="CX1068" s="510">
        <v>39123</v>
      </c>
      <c r="CY1068" s="510">
        <v>276</v>
      </c>
      <c r="CZ1068" s="510">
        <v>3585775</v>
      </c>
      <c r="DA1068" s="510">
        <v>12992</v>
      </c>
      <c r="DB1068" s="510">
        <v>30883</v>
      </c>
      <c r="DC1068" s="510">
        <v>1275</v>
      </c>
      <c r="DD1068" s="510">
        <v>25917051</v>
      </c>
      <c r="DE1068" s="510">
        <v>20327</v>
      </c>
      <c r="DF1068" s="510">
        <v>54670</v>
      </c>
      <c r="DG1068" s="510">
        <v>191</v>
      </c>
      <c r="DH1068" s="510">
        <v>3149821</v>
      </c>
      <c r="DI1068" s="510">
        <v>16491</v>
      </c>
      <c r="DJ1068" s="510">
        <v>45433</v>
      </c>
      <c r="DK1068" s="510">
        <v>457</v>
      </c>
      <c r="DL1068" s="510">
        <v>136237</v>
      </c>
      <c r="DM1068" s="510">
        <v>298</v>
      </c>
      <c r="DN1068" s="510">
        <v>521</v>
      </c>
      <c r="DO1068" s="510">
        <v>5437</v>
      </c>
      <c r="DP1068" s="510">
        <v>150637</v>
      </c>
      <c r="DQ1068" s="510">
        <v>28</v>
      </c>
      <c r="DR1068" s="510">
        <v>48</v>
      </c>
      <c r="DS1068" s="510">
        <v>143</v>
      </c>
      <c r="DT1068" s="510">
        <v>442111</v>
      </c>
      <c r="DU1068" s="510">
        <v>3092</v>
      </c>
      <c r="DV1068" s="510">
        <v>6883</v>
      </c>
      <c r="DW1068" s="510">
        <v>126</v>
      </c>
      <c r="DX1068" s="510"/>
      <c r="DY1068" s="510"/>
      <c r="DZ1068" s="510"/>
      <c r="EA1068" s="510"/>
      <c r="EB1068" s="510"/>
      <c r="EC1068" s="510"/>
      <c r="ED1068" s="510"/>
      <c r="EE1068" s="510"/>
      <c r="EF1068" s="510"/>
      <c r="EG1068" s="510" t="s">
        <v>152</v>
      </c>
      <c r="EH1068" s="510" t="s">
        <v>152</v>
      </c>
      <c r="EI1068" s="510">
        <v>207</v>
      </c>
      <c r="EJ1068" s="479"/>
      <c r="EK1068" s="479"/>
      <c r="EL1068" s="479"/>
      <c r="EM1068" s="479"/>
      <c r="EN1068" s="479"/>
      <c r="EO1068" s="479"/>
      <c r="EP1068" s="479"/>
      <c r="EQ1068" s="479"/>
      <c r="ER1068" s="479"/>
      <c r="ES1068" s="479"/>
      <c r="ET1068" s="479"/>
      <c r="EU1068" s="479"/>
      <c r="EV1068" s="479"/>
      <c r="EW1068" s="479"/>
      <c r="EX1068" s="479"/>
      <c r="EY1068" s="479"/>
      <c r="EZ1068" s="476"/>
      <c r="FA1068" s="446">
        <f t="shared" si="2348"/>
        <v>4</v>
      </c>
      <c r="FB1068" s="417">
        <f t="shared" si="2382"/>
        <v>2022</v>
      </c>
      <c r="FC1068" s="448">
        <f t="shared" si="2383"/>
        <v>44652</v>
      </c>
      <c r="FD1068" s="449">
        <f t="shared" si="2384"/>
        <v>30</v>
      </c>
      <c r="FE1068" s="450"/>
      <c r="FF1068" s="451">
        <f t="shared" si="2368"/>
        <v>0.56028441879637259</v>
      </c>
      <c r="FG1068" s="450"/>
      <c r="FH1068" s="452">
        <f t="shared" si="2350"/>
        <v>2.0809895298706631</v>
      </c>
      <c r="FI1068" s="452">
        <f t="shared" si="2351"/>
        <v>1.4271196879490864</v>
      </c>
      <c r="FJ1068" s="452">
        <f t="shared" si="2352"/>
        <v>2.0667103753483036</v>
      </c>
      <c r="FK1068" s="452">
        <f t="shared" si="2353"/>
        <v>1.4327159482052123</v>
      </c>
      <c r="FL1068" s="452">
        <f t="shared" si="2354"/>
        <v>1.3837828624994675</v>
      </c>
      <c r="FM1068" s="452">
        <f t="shared" si="2355"/>
        <v>1.0437385487238484</v>
      </c>
      <c r="FN1068" s="452">
        <f t="shared" si="2356"/>
        <v>1.9917887618740944</v>
      </c>
      <c r="FO1068" s="452">
        <f t="shared" si="2357"/>
        <v>1.0611817742714538</v>
      </c>
      <c r="FP1068" s="452">
        <f t="shared" si="2358"/>
        <v>2.7400722021660648</v>
      </c>
      <c r="FQ1068" s="452">
        <f t="shared" si="2359"/>
        <v>1.0685920577617329</v>
      </c>
      <c r="FR1068" s="453"/>
      <c r="FS1068" s="446">
        <f t="shared" si="2385"/>
        <v>211558</v>
      </c>
      <c r="FT1068" s="446">
        <f t="shared" si="2385"/>
        <v>528895</v>
      </c>
      <c r="FU1068" s="446">
        <f t="shared" si="2385"/>
        <v>1375127</v>
      </c>
      <c r="FV1068" s="446">
        <f t="shared" si="2385"/>
        <v>3279149</v>
      </c>
      <c r="FW1068" s="446">
        <f t="shared" si="2385"/>
        <v>8621670</v>
      </c>
      <c r="FX1068" s="446">
        <f t="shared" si="2385"/>
        <v>6430454</v>
      </c>
      <c r="FY1068" s="446">
        <f t="shared" si="2385"/>
        <v>367149036</v>
      </c>
      <c r="FZ1068" s="446">
        <f t="shared" si="2385"/>
        <v>445067838</v>
      </c>
      <c r="GA1068" s="446">
        <f t="shared" si="2385"/>
        <v>21849206</v>
      </c>
      <c r="GB1068" s="446"/>
      <c r="GC1068" s="446"/>
      <c r="GD1068" s="446">
        <f t="shared" si="2381"/>
        <v>134942</v>
      </c>
      <c r="GE1068" s="446">
        <f t="shared" si="2381"/>
        <v>101024</v>
      </c>
      <c r="GF1068" s="446">
        <f t="shared" si="2381"/>
        <v>8370965</v>
      </c>
      <c r="GG1068" s="446">
        <f t="shared" si="2381"/>
        <v>40649040</v>
      </c>
      <c r="GH1068" s="446">
        <f t="shared" si="2381"/>
        <v>13108708</v>
      </c>
      <c r="GI1068" s="446">
        <f t="shared" si="2381"/>
        <v>313139269</v>
      </c>
      <c r="GJ1068" s="446">
        <f t="shared" si="2381"/>
        <v>47338830</v>
      </c>
      <c r="GK1068" s="446">
        <f t="shared" si="2381"/>
        <v>8523708</v>
      </c>
      <c r="GL1068" s="446">
        <f t="shared" si="2381"/>
        <v>69704250</v>
      </c>
      <c r="GM1068" s="446">
        <f t="shared" si="2381"/>
        <v>8677703</v>
      </c>
      <c r="GN1068" s="446">
        <f t="shared" si="2374"/>
        <v>984269</v>
      </c>
      <c r="GO1068" s="446">
        <f t="shared" si="2376"/>
        <v>238097</v>
      </c>
      <c r="GP1068" s="446">
        <f t="shared" si="2376"/>
        <v>260976</v>
      </c>
      <c r="GQ1068" s="446">
        <f t="shared" si="2376"/>
        <v>0</v>
      </c>
      <c r="GR1068" s="446"/>
      <c r="GS1068" s="446"/>
      <c r="GT1068" s="446"/>
      <c r="GU1068" s="446"/>
      <c r="GV1068" s="416"/>
      <c r="GW1068" s="402"/>
      <c r="GX1068" s="402"/>
      <c r="GY1068" s="402"/>
      <c r="GZ1068" s="402"/>
      <c r="HA1068" s="402"/>
    </row>
    <row r="1069" spans="1:209" ht="9.75" customHeight="1" x14ac:dyDescent="0.2">
      <c r="A1069" s="485" t="str">
        <f t="shared" si="2386"/>
        <v>2022-23APRILRX8</v>
      </c>
      <c r="B1069" s="503" t="str">
        <f t="shared" si="2366"/>
        <v>2022-23</v>
      </c>
      <c r="C1069" s="436" t="s">
        <v>664</v>
      </c>
      <c r="D1069" s="436" t="s">
        <v>646</v>
      </c>
      <c r="E1069" s="436" t="s">
        <v>645</v>
      </c>
      <c r="F1069" s="504" t="s">
        <v>450</v>
      </c>
      <c r="G1069" s="504" t="s">
        <v>696</v>
      </c>
      <c r="H1069" s="522">
        <v>100633</v>
      </c>
      <c r="I1069" s="522">
        <v>68391</v>
      </c>
      <c r="J1069" s="522">
        <v>3416581</v>
      </c>
      <c r="K1069" s="522">
        <v>50</v>
      </c>
      <c r="L1069" s="522">
        <v>0</v>
      </c>
      <c r="M1069" s="522">
        <v>174</v>
      </c>
      <c r="N1069" s="522">
        <v>269</v>
      </c>
      <c r="O1069" s="522">
        <v>568</v>
      </c>
      <c r="P1069" s="522">
        <v>296</v>
      </c>
      <c r="Q1069" s="522">
        <v>174</v>
      </c>
      <c r="R1069" s="522">
        <v>255</v>
      </c>
      <c r="S1069" s="522">
        <v>66950</v>
      </c>
      <c r="T1069" s="522">
        <v>7454</v>
      </c>
      <c r="U1069" s="522">
        <v>5353</v>
      </c>
      <c r="V1069" s="522">
        <v>36078</v>
      </c>
      <c r="W1069" s="522">
        <v>9329</v>
      </c>
      <c r="X1069" s="522">
        <v>152</v>
      </c>
      <c r="Y1069" s="522">
        <v>4289323</v>
      </c>
      <c r="Z1069" s="522">
        <v>575</v>
      </c>
      <c r="AA1069" s="522">
        <v>1010</v>
      </c>
      <c r="AB1069" s="522">
        <v>3404071</v>
      </c>
      <c r="AC1069" s="522">
        <v>636</v>
      </c>
      <c r="AD1069" s="522">
        <v>1127</v>
      </c>
      <c r="AE1069" s="522">
        <v>91035189</v>
      </c>
      <c r="AF1069" s="522">
        <v>2523</v>
      </c>
      <c r="AG1069" s="522">
        <v>5773</v>
      </c>
      <c r="AH1069" s="522">
        <v>66681296</v>
      </c>
      <c r="AI1069" s="522">
        <v>7148</v>
      </c>
      <c r="AJ1069" s="522">
        <v>17758</v>
      </c>
      <c r="AK1069" s="522">
        <v>1340176</v>
      </c>
      <c r="AL1069" s="522">
        <v>8817</v>
      </c>
      <c r="AM1069" s="522">
        <v>18419</v>
      </c>
      <c r="AN1069" s="522" t="s">
        <v>152</v>
      </c>
      <c r="AO1069" s="522" t="s">
        <v>152</v>
      </c>
      <c r="AP1069" s="522" t="s">
        <v>152</v>
      </c>
      <c r="AQ1069" s="522" t="s">
        <v>152</v>
      </c>
      <c r="AR1069" s="522" t="s">
        <v>152</v>
      </c>
      <c r="AS1069" s="522" t="s">
        <v>152</v>
      </c>
      <c r="AT1069" s="522">
        <v>8574</v>
      </c>
      <c r="AU1069" s="522">
        <v>569</v>
      </c>
      <c r="AV1069" s="522">
        <v>1329</v>
      </c>
      <c r="AW1069" s="522">
        <v>4658</v>
      </c>
      <c r="AX1069" s="522">
        <v>3381</v>
      </c>
      <c r="AY1069" s="522">
        <v>3295</v>
      </c>
      <c r="AZ1069" s="522">
        <v>705</v>
      </c>
      <c r="BA1069" s="522" t="s">
        <v>152</v>
      </c>
      <c r="BB1069" s="522" t="s">
        <v>152</v>
      </c>
      <c r="BC1069" s="522" t="s">
        <v>152</v>
      </c>
      <c r="BD1069" s="522" t="s">
        <v>152</v>
      </c>
      <c r="BE1069" s="522" t="s">
        <v>152</v>
      </c>
      <c r="BF1069" s="522" t="s">
        <v>152</v>
      </c>
      <c r="BG1069" s="522" t="s">
        <v>152</v>
      </c>
      <c r="BH1069" s="522" t="s">
        <v>152</v>
      </c>
      <c r="BI1069" s="522">
        <v>35698</v>
      </c>
      <c r="BJ1069" s="522">
        <v>4615</v>
      </c>
      <c r="BK1069" s="522">
        <v>18063</v>
      </c>
      <c r="BL1069" s="522">
        <v>58376</v>
      </c>
      <c r="BM1069" s="522">
        <v>12717</v>
      </c>
      <c r="BN1069" s="522">
        <v>9977</v>
      </c>
      <c r="BO1069" s="522">
        <v>8921</v>
      </c>
      <c r="BP1069" s="522">
        <v>7076</v>
      </c>
      <c r="BQ1069" s="522">
        <v>46676</v>
      </c>
      <c r="BR1069" s="522">
        <v>38020</v>
      </c>
      <c r="BS1069" s="522">
        <v>13697</v>
      </c>
      <c r="BT1069" s="522">
        <v>9965</v>
      </c>
      <c r="BU1069" s="522">
        <v>242</v>
      </c>
      <c r="BV1069" s="522">
        <v>182</v>
      </c>
      <c r="BW1069" s="522">
        <v>192</v>
      </c>
      <c r="BX1069" s="522">
        <v>119546</v>
      </c>
      <c r="BY1069" s="522">
        <v>623</v>
      </c>
      <c r="BZ1069" s="522">
        <v>989</v>
      </c>
      <c r="CA1069" s="522">
        <v>46</v>
      </c>
      <c r="CB1069" s="522">
        <v>20355</v>
      </c>
      <c r="CC1069" s="522">
        <v>443</v>
      </c>
      <c r="CD1069" s="522">
        <v>929</v>
      </c>
      <c r="CE1069" s="522">
        <v>7216</v>
      </c>
      <c r="CF1069" s="522">
        <v>4149422</v>
      </c>
      <c r="CG1069" s="522">
        <v>575</v>
      </c>
      <c r="CH1069" s="522">
        <v>1011</v>
      </c>
      <c r="CI1069" s="522">
        <v>3189</v>
      </c>
      <c r="CJ1069" s="522">
        <v>8671050</v>
      </c>
      <c r="CK1069" s="522">
        <v>2719</v>
      </c>
      <c r="CL1069" s="522">
        <v>6219</v>
      </c>
      <c r="CM1069" s="522">
        <v>976</v>
      </c>
      <c r="CN1069" s="522">
        <v>2324952</v>
      </c>
      <c r="CO1069" s="522">
        <v>2382</v>
      </c>
      <c r="CP1069" s="522">
        <v>5512</v>
      </c>
      <c r="CQ1069" s="522">
        <v>31913</v>
      </c>
      <c r="CR1069" s="522">
        <v>80039187</v>
      </c>
      <c r="CS1069" s="522">
        <v>2508</v>
      </c>
      <c r="CT1069" s="522">
        <v>5738</v>
      </c>
      <c r="CU1069" s="522">
        <v>1855</v>
      </c>
      <c r="CV1069" s="522">
        <v>14971599</v>
      </c>
      <c r="CW1069" s="522">
        <v>8071</v>
      </c>
      <c r="CX1069" s="522">
        <v>18213</v>
      </c>
      <c r="CY1069" s="522">
        <v>1354</v>
      </c>
      <c r="CZ1069" s="522">
        <v>11450257</v>
      </c>
      <c r="DA1069" s="522">
        <v>8457</v>
      </c>
      <c r="DB1069" s="522">
        <v>19872</v>
      </c>
      <c r="DC1069" s="522">
        <v>1375</v>
      </c>
      <c r="DD1069" s="522">
        <v>17679731</v>
      </c>
      <c r="DE1069" s="522">
        <v>12858</v>
      </c>
      <c r="DF1069" s="522">
        <v>32371</v>
      </c>
      <c r="DG1069" s="522">
        <v>524</v>
      </c>
      <c r="DH1069" s="522">
        <v>6911586</v>
      </c>
      <c r="DI1069" s="522">
        <v>13190</v>
      </c>
      <c r="DJ1069" s="522">
        <v>37843</v>
      </c>
      <c r="DK1069" s="522">
        <v>279</v>
      </c>
      <c r="DL1069" s="522">
        <v>107516</v>
      </c>
      <c r="DM1069" s="522">
        <v>385</v>
      </c>
      <c r="DN1069" s="522">
        <v>678</v>
      </c>
      <c r="DO1069" s="522">
        <v>4275</v>
      </c>
      <c r="DP1069" s="522">
        <v>296738</v>
      </c>
      <c r="DQ1069" s="522">
        <v>69</v>
      </c>
      <c r="DR1069" s="522">
        <v>172</v>
      </c>
      <c r="DS1069" s="522">
        <v>66</v>
      </c>
      <c r="DT1069" s="522">
        <v>148352</v>
      </c>
      <c r="DU1069" s="522">
        <v>2248</v>
      </c>
      <c r="DV1069" s="522">
        <v>5421</v>
      </c>
      <c r="DW1069" s="522">
        <v>52</v>
      </c>
      <c r="DX1069" s="522"/>
      <c r="DY1069" s="522"/>
      <c r="DZ1069" s="522"/>
      <c r="EA1069" s="522"/>
      <c r="EB1069" s="522"/>
      <c r="EC1069" s="522"/>
      <c r="ED1069" s="522"/>
      <c r="EE1069" s="522"/>
      <c r="EF1069" s="522"/>
      <c r="EG1069" s="522" t="s">
        <v>152</v>
      </c>
      <c r="EH1069" s="522" t="s">
        <v>152</v>
      </c>
      <c r="EI1069" s="522">
        <v>0</v>
      </c>
      <c r="EJ1069" s="483"/>
      <c r="EK1069" s="483"/>
      <c r="EL1069" s="483"/>
      <c r="EM1069" s="483"/>
      <c r="EN1069" s="483"/>
      <c r="EO1069" s="483"/>
      <c r="EP1069" s="483"/>
      <c r="EQ1069" s="483"/>
      <c r="ER1069" s="483"/>
      <c r="ES1069" s="483"/>
      <c r="ET1069" s="483"/>
      <c r="EU1069" s="483"/>
      <c r="EV1069" s="483"/>
      <c r="EW1069" s="483"/>
      <c r="EX1069" s="483"/>
      <c r="EY1069" s="483"/>
      <c r="EZ1069" s="484"/>
      <c r="FA1069" s="468">
        <f t="shared" si="2348"/>
        <v>4</v>
      </c>
      <c r="FB1069" s="485">
        <f t="shared" si="2382"/>
        <v>2022</v>
      </c>
      <c r="FC1069" s="486">
        <f t="shared" si="2383"/>
        <v>44652</v>
      </c>
      <c r="FD1069" s="470">
        <f t="shared" si="2384"/>
        <v>30</v>
      </c>
      <c r="FE1069" s="471"/>
      <c r="FF1069" s="517">
        <f t="shared" si="2368"/>
        <v>0.59723386420787927</v>
      </c>
      <c r="FG1069" s="471"/>
      <c r="FH1069" s="487">
        <f t="shared" si="2350"/>
        <v>1.7060638583310974</v>
      </c>
      <c r="FI1069" s="487">
        <f t="shared" si="2351"/>
        <v>1.3384759860477595</v>
      </c>
      <c r="FJ1069" s="487">
        <f t="shared" si="2352"/>
        <v>1.6665421259107043</v>
      </c>
      <c r="FK1069" s="487">
        <f t="shared" si="2353"/>
        <v>1.3218755837847935</v>
      </c>
      <c r="FL1069" s="487">
        <f t="shared" si="2354"/>
        <v>1.2937524253007373</v>
      </c>
      <c r="FM1069" s="487">
        <f t="shared" si="2355"/>
        <v>1.0538278175065137</v>
      </c>
      <c r="FN1069" s="487">
        <f t="shared" si="2356"/>
        <v>1.4682173866437989</v>
      </c>
      <c r="FO1069" s="487">
        <f t="shared" si="2357"/>
        <v>1.0681745095937401</v>
      </c>
      <c r="FP1069" s="487">
        <f t="shared" si="2358"/>
        <v>1.5921052631578947</v>
      </c>
      <c r="FQ1069" s="487">
        <f t="shared" si="2359"/>
        <v>1.1973684210526316</v>
      </c>
      <c r="FR1069" s="459"/>
      <c r="FS1069" s="468">
        <f t="shared" si="2385"/>
        <v>0</v>
      </c>
      <c r="FT1069" s="468">
        <f t="shared" si="2385"/>
        <v>11900034</v>
      </c>
      <c r="FU1069" s="468">
        <f t="shared" si="2385"/>
        <v>18397179</v>
      </c>
      <c r="FV1069" s="468">
        <f t="shared" si="2385"/>
        <v>38846088</v>
      </c>
      <c r="FW1069" s="468">
        <f t="shared" si="2385"/>
        <v>7528540</v>
      </c>
      <c r="FX1069" s="468">
        <f t="shared" si="2385"/>
        <v>6032831</v>
      </c>
      <c r="FY1069" s="468">
        <f t="shared" si="2385"/>
        <v>208278294</v>
      </c>
      <c r="FZ1069" s="468">
        <f t="shared" si="2385"/>
        <v>165664382</v>
      </c>
      <c r="GA1069" s="468">
        <f t="shared" si="2385"/>
        <v>2799688</v>
      </c>
      <c r="GB1069" s="468"/>
      <c r="GC1069" s="468"/>
      <c r="GD1069" s="468">
        <f t="shared" ref="GD1069:GM1078" si="2387">IFERROR(HLOOKUP(GD$1,$H$5:$HA$10112,MATCH($A1069,$A$5:$A$10112,0),0)*HLOOKUP(GD$2,$H$5:$HA$10112,MATCH($A1069,$A$5:$A$10112,0),0),"-")</f>
        <v>189888</v>
      </c>
      <c r="GE1069" s="468">
        <f t="shared" si="2387"/>
        <v>42734</v>
      </c>
      <c r="GF1069" s="468">
        <f t="shared" si="2387"/>
        <v>7295376</v>
      </c>
      <c r="GG1069" s="468">
        <f t="shared" si="2387"/>
        <v>19832391</v>
      </c>
      <c r="GH1069" s="468">
        <f t="shared" si="2387"/>
        <v>5379712</v>
      </c>
      <c r="GI1069" s="468">
        <f t="shared" si="2387"/>
        <v>183116794</v>
      </c>
      <c r="GJ1069" s="468">
        <f t="shared" si="2387"/>
        <v>33785115</v>
      </c>
      <c r="GK1069" s="468">
        <f t="shared" si="2387"/>
        <v>26906688</v>
      </c>
      <c r="GL1069" s="468">
        <f t="shared" si="2387"/>
        <v>44510125</v>
      </c>
      <c r="GM1069" s="468">
        <f t="shared" si="2387"/>
        <v>19829732</v>
      </c>
      <c r="GN1069" s="468">
        <f t="shared" si="2374"/>
        <v>357786</v>
      </c>
      <c r="GO1069" s="468">
        <f t="shared" ref="GO1069:GQ1088" si="2388">IFERROR(HLOOKUP(GO$1,$H$5:$HA$10112,MATCH($A1069,$A$5:$A$10112,0),0)*HLOOKUP(GO$2,$H$5:$HA$10112,MATCH($A1069,$A$5:$A$10112,0),0),"-")</f>
        <v>189162</v>
      </c>
      <c r="GP1069" s="468">
        <f t="shared" si="2388"/>
        <v>735300</v>
      </c>
      <c r="GQ1069" s="468">
        <f t="shared" si="2388"/>
        <v>0</v>
      </c>
      <c r="GR1069" s="468"/>
      <c r="GS1069" s="468"/>
      <c r="GT1069" s="468"/>
      <c r="GU1069" s="468"/>
      <c r="GV1069" s="425"/>
      <c r="GW1069" s="402"/>
      <c r="GX1069" s="402"/>
      <c r="GY1069" s="402"/>
      <c r="GZ1069" s="402"/>
      <c r="HA1069" s="402"/>
    </row>
    <row r="1070" spans="1:209" ht="9.75" customHeight="1" x14ac:dyDescent="0.2">
      <c r="A1070" s="472" t="str">
        <f t="shared" si="2386"/>
        <v>2022-23MAYRX9</v>
      </c>
      <c r="B1070" s="488" t="str">
        <f t="shared" si="2366"/>
        <v>2022-23</v>
      </c>
      <c r="C1070" s="400" t="s">
        <v>668</v>
      </c>
      <c r="D1070" s="488" t="s">
        <v>653</v>
      </c>
      <c r="E1070" s="488" t="s">
        <v>652</v>
      </c>
      <c r="F1070" s="474" t="s">
        <v>451</v>
      </c>
      <c r="G1070" s="474" t="s">
        <v>686</v>
      </c>
      <c r="H1070" s="518">
        <v>109041</v>
      </c>
      <c r="I1070" s="518">
        <v>87320</v>
      </c>
      <c r="J1070" s="518">
        <v>605898</v>
      </c>
      <c r="K1070" s="518">
        <v>7</v>
      </c>
      <c r="L1070" s="518">
        <v>2</v>
      </c>
      <c r="M1070" s="518">
        <v>12</v>
      </c>
      <c r="N1070" s="518">
        <v>43</v>
      </c>
      <c r="O1070" s="518">
        <v>102</v>
      </c>
      <c r="P1070" s="518">
        <v>481</v>
      </c>
      <c r="Q1070" s="518">
        <v>1922</v>
      </c>
      <c r="R1070" s="518">
        <v>514</v>
      </c>
      <c r="S1070" s="518">
        <v>65261</v>
      </c>
      <c r="T1070" s="518">
        <v>8591</v>
      </c>
      <c r="U1070" s="518">
        <v>5548</v>
      </c>
      <c r="V1070" s="518">
        <v>36321</v>
      </c>
      <c r="W1070" s="518">
        <v>9471</v>
      </c>
      <c r="X1070" s="518">
        <v>83</v>
      </c>
      <c r="Y1070" s="518">
        <v>4787075</v>
      </c>
      <c r="Z1070" s="518">
        <v>557</v>
      </c>
      <c r="AA1070" s="518">
        <v>1016</v>
      </c>
      <c r="AB1070" s="518">
        <v>5492439</v>
      </c>
      <c r="AC1070" s="518">
        <v>990</v>
      </c>
      <c r="AD1070" s="518">
        <v>2259</v>
      </c>
      <c r="AE1070" s="518">
        <v>116399941</v>
      </c>
      <c r="AF1070" s="518">
        <v>3205</v>
      </c>
      <c r="AG1070" s="518">
        <v>6960</v>
      </c>
      <c r="AH1070" s="518">
        <v>87673812</v>
      </c>
      <c r="AI1070" s="518">
        <v>9257</v>
      </c>
      <c r="AJ1070" s="518">
        <v>23839</v>
      </c>
      <c r="AK1070" s="518">
        <v>1007635</v>
      </c>
      <c r="AL1070" s="518">
        <v>12140</v>
      </c>
      <c r="AM1070" s="518">
        <v>26656</v>
      </c>
      <c r="AN1070" s="518" t="s">
        <v>152</v>
      </c>
      <c r="AO1070" s="518" t="s">
        <v>152</v>
      </c>
      <c r="AP1070" s="518" t="s">
        <v>152</v>
      </c>
      <c r="AQ1070" s="518" t="s">
        <v>152</v>
      </c>
      <c r="AR1070" s="518" t="s">
        <v>152</v>
      </c>
      <c r="AS1070" s="518" t="s">
        <v>152</v>
      </c>
      <c r="AT1070" s="518">
        <v>8184</v>
      </c>
      <c r="AU1070" s="518">
        <v>1561</v>
      </c>
      <c r="AV1070" s="518">
        <v>1584</v>
      </c>
      <c r="AW1070" s="518">
        <v>104</v>
      </c>
      <c r="AX1070" s="518">
        <v>3077</v>
      </c>
      <c r="AY1070" s="518">
        <v>1962</v>
      </c>
      <c r="AZ1070" s="518">
        <v>2171</v>
      </c>
      <c r="BA1070" s="518" t="s">
        <v>152</v>
      </c>
      <c r="BB1070" s="518" t="s">
        <v>152</v>
      </c>
      <c r="BC1070" s="518" t="s">
        <v>152</v>
      </c>
      <c r="BD1070" s="518" t="s">
        <v>152</v>
      </c>
      <c r="BE1070" s="518" t="s">
        <v>152</v>
      </c>
      <c r="BF1070" s="518" t="s">
        <v>152</v>
      </c>
      <c r="BG1070" s="518" t="s">
        <v>152</v>
      </c>
      <c r="BH1070" s="518" t="s">
        <v>152</v>
      </c>
      <c r="BI1070" s="518">
        <v>32391</v>
      </c>
      <c r="BJ1070" s="518">
        <v>3501</v>
      </c>
      <c r="BK1070" s="518">
        <v>21185</v>
      </c>
      <c r="BL1070" s="518">
        <v>57077</v>
      </c>
      <c r="BM1070" s="518">
        <v>14793</v>
      </c>
      <c r="BN1070" s="518">
        <v>11607</v>
      </c>
      <c r="BO1070" s="518">
        <v>9802</v>
      </c>
      <c r="BP1070" s="518">
        <v>7769</v>
      </c>
      <c r="BQ1070" s="518">
        <v>49029</v>
      </c>
      <c r="BR1070" s="518">
        <v>38611</v>
      </c>
      <c r="BS1070" s="518">
        <v>14301</v>
      </c>
      <c r="BT1070" s="518">
        <v>10247</v>
      </c>
      <c r="BU1070" s="518">
        <v>75</v>
      </c>
      <c r="BV1070" s="518">
        <v>54</v>
      </c>
      <c r="BW1070" s="518">
        <v>0</v>
      </c>
      <c r="BX1070" s="518">
        <v>0</v>
      </c>
      <c r="BY1070" s="518" t="s">
        <v>152</v>
      </c>
      <c r="BZ1070" s="518" t="s">
        <v>152</v>
      </c>
      <c r="CA1070" s="518">
        <v>16</v>
      </c>
      <c r="CB1070" s="518">
        <v>8719</v>
      </c>
      <c r="CC1070" s="518">
        <v>545</v>
      </c>
      <c r="CD1070" s="518">
        <v>1023</v>
      </c>
      <c r="CE1070" s="518">
        <v>8575</v>
      </c>
      <c r="CF1070" s="518">
        <v>4778356</v>
      </c>
      <c r="CG1070" s="518">
        <v>557</v>
      </c>
      <c r="CH1070" s="518">
        <v>1016</v>
      </c>
      <c r="CI1070" s="518">
        <v>718</v>
      </c>
      <c r="CJ1070" s="518">
        <v>2176113</v>
      </c>
      <c r="CK1070" s="518">
        <v>3031</v>
      </c>
      <c r="CL1070" s="518">
        <v>6132</v>
      </c>
      <c r="CM1070" s="518">
        <v>912</v>
      </c>
      <c r="CN1070" s="518">
        <v>2941300</v>
      </c>
      <c r="CO1070" s="518">
        <v>3225</v>
      </c>
      <c r="CP1070" s="518">
        <v>6856</v>
      </c>
      <c r="CQ1070" s="518">
        <v>34691</v>
      </c>
      <c r="CR1070" s="518">
        <v>111282528</v>
      </c>
      <c r="CS1070" s="518">
        <v>3208</v>
      </c>
      <c r="CT1070" s="518">
        <v>6984</v>
      </c>
      <c r="CU1070" s="518">
        <v>7</v>
      </c>
      <c r="CV1070" s="518">
        <v>30261</v>
      </c>
      <c r="CW1070" s="518">
        <v>4323</v>
      </c>
      <c r="CX1070" s="518">
        <v>9906</v>
      </c>
      <c r="CY1070" s="518">
        <v>200</v>
      </c>
      <c r="CZ1070" s="518">
        <v>2091063</v>
      </c>
      <c r="DA1070" s="518">
        <v>10455</v>
      </c>
      <c r="DB1070" s="518">
        <v>24192</v>
      </c>
      <c r="DC1070" s="518">
        <v>1807</v>
      </c>
      <c r="DD1070" s="518">
        <v>15528853</v>
      </c>
      <c r="DE1070" s="518">
        <v>8594</v>
      </c>
      <c r="DF1070" s="518">
        <v>17083</v>
      </c>
      <c r="DG1070" s="518">
        <v>75</v>
      </c>
      <c r="DH1070" s="518">
        <v>894921</v>
      </c>
      <c r="DI1070" s="518">
        <v>11932</v>
      </c>
      <c r="DJ1070" s="518">
        <v>28562</v>
      </c>
      <c r="DK1070" s="518">
        <v>324</v>
      </c>
      <c r="DL1070" s="518">
        <v>86650</v>
      </c>
      <c r="DM1070" s="518">
        <v>267</v>
      </c>
      <c r="DN1070" s="518">
        <v>450</v>
      </c>
      <c r="DO1070" s="518">
        <v>4533</v>
      </c>
      <c r="DP1070" s="518">
        <v>208852</v>
      </c>
      <c r="DQ1070" s="518">
        <v>46</v>
      </c>
      <c r="DR1070" s="518">
        <v>90</v>
      </c>
      <c r="DS1070" s="518">
        <v>37</v>
      </c>
      <c r="DT1070" s="518">
        <v>95667</v>
      </c>
      <c r="DU1070" s="518">
        <v>2586</v>
      </c>
      <c r="DV1070" s="518">
        <v>6974</v>
      </c>
      <c r="DW1070" s="518">
        <v>27</v>
      </c>
      <c r="DX1070" s="518"/>
      <c r="DY1070" s="518"/>
      <c r="DZ1070" s="518"/>
      <c r="EA1070" s="518"/>
      <c r="EB1070" s="518"/>
      <c r="EC1070" s="518"/>
      <c r="ED1070" s="518"/>
      <c r="EE1070" s="518"/>
      <c r="EF1070" s="518"/>
      <c r="EG1070" s="518" t="s">
        <v>152</v>
      </c>
      <c r="EH1070" s="505" t="s">
        <v>152</v>
      </c>
      <c r="EI1070" s="518">
        <v>0</v>
      </c>
      <c r="EJ1070" s="475"/>
      <c r="EK1070" s="475"/>
      <c r="EL1070" s="475"/>
      <c r="EM1070" s="475"/>
      <c r="EN1070" s="475"/>
      <c r="EO1070" s="475"/>
      <c r="EP1070" s="475"/>
      <c r="EQ1070" s="475"/>
      <c r="ER1070" s="475"/>
      <c r="ES1070" s="475"/>
      <c r="ET1070" s="475"/>
      <c r="EU1070" s="475"/>
      <c r="EV1070" s="475"/>
      <c r="EW1070" s="475"/>
      <c r="EX1070" s="475"/>
      <c r="EY1070" s="475"/>
      <c r="EZ1070" s="476"/>
      <c r="FA1070" s="446">
        <f t="shared" si="2348"/>
        <v>5</v>
      </c>
      <c r="FB1070" s="417">
        <f>LEFT($B1070,4)+IF(FA1070&lt;4,1,0)</f>
        <v>2022</v>
      </c>
      <c r="FC1070" s="448">
        <f>DATE($FB1070,$FA1070,1)</f>
        <v>44682</v>
      </c>
      <c r="FD1070" s="449">
        <f>DAY(EOMONTH($FC1070,0))</f>
        <v>31</v>
      </c>
      <c r="FE1070" s="450"/>
      <c r="FF1070" s="451">
        <f t="shared" si="2368"/>
        <v>0.55893958076448824</v>
      </c>
      <c r="FG1070" s="450"/>
      <c r="FH1070" s="452">
        <f t="shared" si="2350"/>
        <v>1.7219182865789779</v>
      </c>
      <c r="FI1070" s="452">
        <f t="shared" si="2351"/>
        <v>1.3510650680945175</v>
      </c>
      <c r="FJ1070" s="452">
        <f t="shared" si="2352"/>
        <v>1.7667627974044702</v>
      </c>
      <c r="FK1070" s="452">
        <f t="shared" si="2353"/>
        <v>1.4003244412400866</v>
      </c>
      <c r="FL1070" s="452">
        <f t="shared" si="2354"/>
        <v>1.3498802345750391</v>
      </c>
      <c r="FM1070" s="452">
        <f t="shared" si="2355"/>
        <v>1.0630489248644035</v>
      </c>
      <c r="FN1070" s="452">
        <f t="shared" si="2356"/>
        <v>1.5099778270509978</v>
      </c>
      <c r="FO1070" s="452">
        <f t="shared" si="2357"/>
        <v>1.0819343258367649</v>
      </c>
      <c r="FP1070" s="452">
        <f t="shared" si="2358"/>
        <v>0.90361445783132532</v>
      </c>
      <c r="FQ1070" s="452">
        <f t="shared" si="2359"/>
        <v>0.6506024096385542</v>
      </c>
      <c r="FR1070" s="453"/>
      <c r="FS1070" s="446">
        <f t="shared" si="2385"/>
        <v>174640</v>
      </c>
      <c r="FT1070" s="446">
        <f t="shared" si="2385"/>
        <v>1047840</v>
      </c>
      <c r="FU1070" s="446">
        <f t="shared" si="2385"/>
        <v>3754760</v>
      </c>
      <c r="FV1070" s="446">
        <f t="shared" si="2385"/>
        <v>8906640</v>
      </c>
      <c r="FW1070" s="446">
        <f t="shared" si="2385"/>
        <v>8728456</v>
      </c>
      <c r="FX1070" s="446">
        <f t="shared" si="2385"/>
        <v>12532932</v>
      </c>
      <c r="FY1070" s="446">
        <f t="shared" si="2385"/>
        <v>252794160</v>
      </c>
      <c r="FZ1070" s="446">
        <f t="shared" si="2385"/>
        <v>225779169</v>
      </c>
      <c r="GA1070" s="446">
        <f t="shared" si="2385"/>
        <v>2212448</v>
      </c>
      <c r="GB1070" s="446"/>
      <c r="GC1070" s="446"/>
      <c r="GD1070" s="446" t="str">
        <f t="shared" si="2387"/>
        <v>-</v>
      </c>
      <c r="GE1070" s="446">
        <f t="shared" si="2387"/>
        <v>16368</v>
      </c>
      <c r="GF1070" s="446">
        <f t="shared" si="2387"/>
        <v>8712200</v>
      </c>
      <c r="GG1070" s="446">
        <f t="shared" si="2387"/>
        <v>4402776</v>
      </c>
      <c r="GH1070" s="446">
        <f t="shared" si="2387"/>
        <v>6252672</v>
      </c>
      <c r="GI1070" s="446">
        <f t="shared" si="2387"/>
        <v>242281944</v>
      </c>
      <c r="GJ1070" s="446">
        <f t="shared" si="2387"/>
        <v>69342</v>
      </c>
      <c r="GK1070" s="446">
        <f t="shared" si="2387"/>
        <v>4838400</v>
      </c>
      <c r="GL1070" s="446">
        <f t="shared" si="2387"/>
        <v>30868981</v>
      </c>
      <c r="GM1070" s="446">
        <f t="shared" si="2387"/>
        <v>2142150</v>
      </c>
      <c r="GN1070" s="446">
        <f t="shared" si="2374"/>
        <v>258038</v>
      </c>
      <c r="GO1070" s="446">
        <f t="shared" si="2388"/>
        <v>145800</v>
      </c>
      <c r="GP1070" s="446">
        <f t="shared" si="2388"/>
        <v>407970</v>
      </c>
      <c r="GQ1070" s="446">
        <f t="shared" si="2388"/>
        <v>0</v>
      </c>
      <c r="GR1070" s="446"/>
      <c r="GS1070" s="446"/>
      <c r="GT1070" s="446"/>
      <c r="GU1070" s="446"/>
      <c r="GV1070" s="416"/>
    </row>
    <row r="1071" spans="1:209" ht="9.75" customHeight="1" x14ac:dyDescent="0.2">
      <c r="A1071" s="417" t="str">
        <f t="shared" si="2386"/>
        <v>2022-23MAYRYC</v>
      </c>
      <c r="B1071" s="458" t="str">
        <f t="shared" si="2366"/>
        <v>2022-23</v>
      </c>
      <c r="C1071" s="402" t="s">
        <v>668</v>
      </c>
      <c r="D1071" s="458" t="s">
        <v>656</v>
      </c>
      <c r="E1071" s="458" t="s">
        <v>466</v>
      </c>
      <c r="F1071" s="478" t="s">
        <v>453</v>
      </c>
      <c r="G1071" s="478" t="s">
        <v>687</v>
      </c>
      <c r="H1071" s="510">
        <v>114675</v>
      </c>
      <c r="I1071" s="510">
        <v>84568</v>
      </c>
      <c r="J1071" s="510">
        <v>3555767</v>
      </c>
      <c r="K1071" s="510">
        <v>42</v>
      </c>
      <c r="L1071" s="510">
        <v>0</v>
      </c>
      <c r="M1071" s="510">
        <v>135</v>
      </c>
      <c r="N1071" s="510">
        <v>205</v>
      </c>
      <c r="O1071" s="510">
        <v>324</v>
      </c>
      <c r="P1071" s="510">
        <v>388</v>
      </c>
      <c r="Q1071" s="510">
        <v>3</v>
      </c>
      <c r="R1071" s="510">
        <v>2630</v>
      </c>
      <c r="S1071" s="510">
        <v>66618</v>
      </c>
      <c r="T1071" s="510">
        <v>7808</v>
      </c>
      <c r="U1071" s="510">
        <v>5017</v>
      </c>
      <c r="V1071" s="510">
        <v>39236</v>
      </c>
      <c r="W1071" s="510">
        <v>10062</v>
      </c>
      <c r="X1071" s="510">
        <v>299</v>
      </c>
      <c r="Y1071" s="510">
        <v>4645214</v>
      </c>
      <c r="Z1071" s="510">
        <v>595</v>
      </c>
      <c r="AA1071" s="510">
        <v>1100</v>
      </c>
      <c r="AB1071" s="510">
        <v>3990410</v>
      </c>
      <c r="AC1071" s="510">
        <v>795</v>
      </c>
      <c r="AD1071" s="510">
        <v>1457</v>
      </c>
      <c r="AE1071" s="510">
        <v>117307947</v>
      </c>
      <c r="AF1071" s="510">
        <v>2990</v>
      </c>
      <c r="AG1071" s="510">
        <v>6421</v>
      </c>
      <c r="AH1071" s="510">
        <v>93580918</v>
      </c>
      <c r="AI1071" s="510">
        <v>9300</v>
      </c>
      <c r="AJ1071" s="510">
        <v>23064</v>
      </c>
      <c r="AK1071" s="510">
        <v>2592322</v>
      </c>
      <c r="AL1071" s="510">
        <v>8670</v>
      </c>
      <c r="AM1071" s="510">
        <v>38956</v>
      </c>
      <c r="AN1071" s="510" t="s">
        <v>152</v>
      </c>
      <c r="AO1071" s="510" t="s">
        <v>152</v>
      </c>
      <c r="AP1071" s="510" t="s">
        <v>152</v>
      </c>
      <c r="AQ1071" s="510" t="s">
        <v>152</v>
      </c>
      <c r="AR1071" s="510" t="s">
        <v>152</v>
      </c>
      <c r="AS1071" s="510" t="s">
        <v>152</v>
      </c>
      <c r="AT1071" s="510">
        <v>5344</v>
      </c>
      <c r="AU1071" s="510">
        <v>34</v>
      </c>
      <c r="AV1071" s="510">
        <v>3323</v>
      </c>
      <c r="AW1071" s="510">
        <v>566</v>
      </c>
      <c r="AX1071" s="510">
        <v>19</v>
      </c>
      <c r="AY1071" s="510">
        <v>1968</v>
      </c>
      <c r="AZ1071" s="510">
        <v>318</v>
      </c>
      <c r="BA1071" s="510" t="s">
        <v>152</v>
      </c>
      <c r="BB1071" s="510" t="s">
        <v>152</v>
      </c>
      <c r="BC1071" s="510" t="s">
        <v>152</v>
      </c>
      <c r="BD1071" s="510" t="s">
        <v>152</v>
      </c>
      <c r="BE1071" s="510" t="s">
        <v>152</v>
      </c>
      <c r="BF1071" s="510" t="s">
        <v>152</v>
      </c>
      <c r="BG1071" s="510" t="s">
        <v>152</v>
      </c>
      <c r="BH1071" s="510" t="s">
        <v>152</v>
      </c>
      <c r="BI1071" s="510">
        <v>37034</v>
      </c>
      <c r="BJ1071" s="510">
        <v>2283</v>
      </c>
      <c r="BK1071" s="510">
        <v>21957</v>
      </c>
      <c r="BL1071" s="510">
        <v>61274</v>
      </c>
      <c r="BM1071" s="510">
        <v>17494</v>
      </c>
      <c r="BN1071" s="510">
        <v>12083</v>
      </c>
      <c r="BO1071" s="510">
        <v>10908</v>
      </c>
      <c r="BP1071" s="510">
        <v>7783</v>
      </c>
      <c r="BQ1071" s="510">
        <v>63114</v>
      </c>
      <c r="BR1071" s="510">
        <v>43030</v>
      </c>
      <c r="BS1071" s="510">
        <v>19567</v>
      </c>
      <c r="BT1071" s="510">
        <v>11366</v>
      </c>
      <c r="BU1071" s="510">
        <v>483</v>
      </c>
      <c r="BV1071" s="510">
        <v>328</v>
      </c>
      <c r="BW1071" s="510">
        <v>13</v>
      </c>
      <c r="BX1071" s="510">
        <v>7374</v>
      </c>
      <c r="BY1071" s="510">
        <v>567</v>
      </c>
      <c r="BZ1071" s="510">
        <v>981</v>
      </c>
      <c r="CA1071" s="510">
        <v>2</v>
      </c>
      <c r="CB1071" s="510">
        <v>667</v>
      </c>
      <c r="CC1071" s="510">
        <v>334</v>
      </c>
      <c r="CD1071" s="510">
        <v>468</v>
      </c>
      <c r="CE1071" s="510">
        <v>7793</v>
      </c>
      <c r="CF1071" s="510">
        <v>4637173</v>
      </c>
      <c r="CG1071" s="510">
        <v>595</v>
      </c>
      <c r="CH1071" s="510">
        <v>1101</v>
      </c>
      <c r="CI1071" s="510">
        <v>2622</v>
      </c>
      <c r="CJ1071" s="510">
        <v>7640432</v>
      </c>
      <c r="CK1071" s="510">
        <v>2914</v>
      </c>
      <c r="CL1071" s="510">
        <v>5849</v>
      </c>
      <c r="CM1071" s="510">
        <v>968</v>
      </c>
      <c r="CN1071" s="510">
        <v>2933687</v>
      </c>
      <c r="CO1071" s="510">
        <v>3031</v>
      </c>
      <c r="CP1071" s="510">
        <v>6551</v>
      </c>
      <c r="CQ1071" s="510">
        <v>35646</v>
      </c>
      <c r="CR1071" s="510">
        <v>106733828</v>
      </c>
      <c r="CS1071" s="510">
        <v>2994</v>
      </c>
      <c r="CT1071" s="510">
        <v>6463</v>
      </c>
      <c r="CU1071" s="510">
        <v>340</v>
      </c>
      <c r="CV1071" s="510">
        <v>4220903</v>
      </c>
      <c r="CW1071" s="510">
        <v>12414</v>
      </c>
      <c r="CX1071" s="510">
        <v>35245</v>
      </c>
      <c r="CY1071" s="510">
        <v>107</v>
      </c>
      <c r="CZ1071" s="510">
        <v>1246344</v>
      </c>
      <c r="DA1071" s="510">
        <v>11648</v>
      </c>
      <c r="DB1071" s="510">
        <v>31088</v>
      </c>
      <c r="DC1071" s="510">
        <v>697</v>
      </c>
      <c r="DD1071" s="510">
        <v>13613848</v>
      </c>
      <c r="DE1071" s="510">
        <v>19532</v>
      </c>
      <c r="DF1071" s="510">
        <v>59128</v>
      </c>
      <c r="DG1071" s="510">
        <v>92</v>
      </c>
      <c r="DH1071" s="510">
        <v>1181011</v>
      </c>
      <c r="DI1071" s="510">
        <v>12837</v>
      </c>
      <c r="DJ1071" s="510">
        <v>49827</v>
      </c>
      <c r="DK1071" s="510">
        <v>627</v>
      </c>
      <c r="DL1071" s="510">
        <v>217708</v>
      </c>
      <c r="DM1071" s="510">
        <v>347</v>
      </c>
      <c r="DN1071" s="510">
        <v>588</v>
      </c>
      <c r="DO1071" s="510">
        <v>4854</v>
      </c>
      <c r="DP1071" s="510">
        <v>338947</v>
      </c>
      <c r="DQ1071" s="510">
        <v>70</v>
      </c>
      <c r="DR1071" s="510">
        <v>160</v>
      </c>
      <c r="DS1071" s="510">
        <v>167</v>
      </c>
      <c r="DT1071" s="510">
        <v>349507</v>
      </c>
      <c r="DU1071" s="510">
        <v>2093</v>
      </c>
      <c r="DV1071" s="510">
        <v>5561</v>
      </c>
      <c r="DW1071" s="510">
        <v>150</v>
      </c>
      <c r="DX1071" s="510"/>
      <c r="DY1071" s="510"/>
      <c r="DZ1071" s="510"/>
      <c r="EA1071" s="510"/>
      <c r="EB1071" s="510"/>
      <c r="EC1071" s="510"/>
      <c r="ED1071" s="510"/>
      <c r="EE1071" s="510"/>
      <c r="EF1071" s="510"/>
      <c r="EG1071" s="510" t="s">
        <v>152</v>
      </c>
      <c r="EH1071" s="506" t="s">
        <v>152</v>
      </c>
      <c r="EI1071" s="510">
        <v>3</v>
      </c>
      <c r="EJ1071" s="479"/>
      <c r="EK1071" s="479"/>
      <c r="EL1071" s="479"/>
      <c r="EM1071" s="479"/>
      <c r="EN1071" s="479"/>
      <c r="EO1071" s="479"/>
      <c r="EP1071" s="479"/>
      <c r="EQ1071" s="479"/>
      <c r="ER1071" s="479"/>
      <c r="ES1071" s="479"/>
      <c r="ET1071" s="479"/>
      <c r="EU1071" s="479"/>
      <c r="EV1071" s="479"/>
      <c r="EW1071" s="479"/>
      <c r="EX1071" s="479"/>
      <c r="EY1071" s="479"/>
      <c r="EZ1071" s="516"/>
      <c r="FA1071" s="446">
        <f t="shared" si="2348"/>
        <v>5</v>
      </c>
      <c r="FB1071" s="417">
        <f>LEFT($B1071,4)+IF(FA1071&lt;4,1,0)</f>
        <v>2022</v>
      </c>
      <c r="FC1071" s="448">
        <f>DATE($FB1071,$FA1071,1)</f>
        <v>44682</v>
      </c>
      <c r="FD1071" s="449">
        <f>DAY(EOMONTH($FC1071,0))</f>
        <v>31</v>
      </c>
      <c r="FE1071" s="450"/>
      <c r="FF1071" s="451">
        <f t="shared" si="2368"/>
        <v>0.65417789757412403</v>
      </c>
      <c r="FG1071" s="450"/>
      <c r="FH1071" s="452">
        <f t="shared" si="2350"/>
        <v>2.2405225409836067</v>
      </c>
      <c r="FI1071" s="452">
        <f t="shared" si="2351"/>
        <v>1.547515368852459</v>
      </c>
      <c r="FJ1071" s="452">
        <f t="shared" si="2352"/>
        <v>2.1742076938409407</v>
      </c>
      <c r="FK1071" s="452">
        <f t="shared" si="2353"/>
        <v>1.5513254933227028</v>
      </c>
      <c r="FL1071" s="452">
        <f t="shared" si="2354"/>
        <v>1.6085737587929452</v>
      </c>
      <c r="FM1071" s="452">
        <f t="shared" si="2355"/>
        <v>1.0966969110001019</v>
      </c>
      <c r="FN1071" s="452">
        <f t="shared" si="2356"/>
        <v>1.9446432120850725</v>
      </c>
      <c r="FO1071" s="452">
        <f t="shared" si="2357"/>
        <v>1.1295965016895249</v>
      </c>
      <c r="FP1071" s="452">
        <f t="shared" si="2358"/>
        <v>1.6153846153846154</v>
      </c>
      <c r="FQ1071" s="452">
        <f t="shared" si="2359"/>
        <v>1.0969899665551839</v>
      </c>
      <c r="FR1071" s="453"/>
      <c r="FS1071" s="446">
        <f t="shared" si="2385"/>
        <v>0</v>
      </c>
      <c r="FT1071" s="446">
        <f t="shared" si="2385"/>
        <v>11416680</v>
      </c>
      <c r="FU1071" s="446">
        <f t="shared" si="2385"/>
        <v>17336440</v>
      </c>
      <c r="FV1071" s="446">
        <f t="shared" si="2385"/>
        <v>27400032</v>
      </c>
      <c r="FW1071" s="446">
        <f t="shared" si="2385"/>
        <v>8588800</v>
      </c>
      <c r="FX1071" s="446">
        <f t="shared" si="2385"/>
        <v>7309769</v>
      </c>
      <c r="FY1071" s="446">
        <f t="shared" si="2385"/>
        <v>251934356</v>
      </c>
      <c r="FZ1071" s="446">
        <f t="shared" si="2385"/>
        <v>232069968</v>
      </c>
      <c r="GA1071" s="446">
        <f t="shared" si="2385"/>
        <v>11647844</v>
      </c>
      <c r="GB1071" s="446"/>
      <c r="GC1071" s="446"/>
      <c r="GD1071" s="446">
        <f t="shared" si="2387"/>
        <v>12753</v>
      </c>
      <c r="GE1071" s="446">
        <f t="shared" si="2387"/>
        <v>936</v>
      </c>
      <c r="GF1071" s="446">
        <f t="shared" si="2387"/>
        <v>8580093</v>
      </c>
      <c r="GG1071" s="446">
        <f t="shared" si="2387"/>
        <v>15336078</v>
      </c>
      <c r="GH1071" s="446">
        <f t="shared" si="2387"/>
        <v>6341368</v>
      </c>
      <c r="GI1071" s="446">
        <f t="shared" si="2387"/>
        <v>230380098</v>
      </c>
      <c r="GJ1071" s="446">
        <f t="shared" si="2387"/>
        <v>11983300</v>
      </c>
      <c r="GK1071" s="446">
        <f t="shared" si="2387"/>
        <v>3326416</v>
      </c>
      <c r="GL1071" s="446">
        <f t="shared" si="2387"/>
        <v>41212216</v>
      </c>
      <c r="GM1071" s="446">
        <f t="shared" si="2387"/>
        <v>4584084</v>
      </c>
      <c r="GN1071" s="446">
        <f t="shared" si="2374"/>
        <v>928687</v>
      </c>
      <c r="GO1071" s="446">
        <f t="shared" si="2388"/>
        <v>368676</v>
      </c>
      <c r="GP1071" s="446">
        <f t="shared" si="2388"/>
        <v>776640</v>
      </c>
      <c r="GQ1071" s="446">
        <f t="shared" si="2388"/>
        <v>0</v>
      </c>
      <c r="GR1071" s="446"/>
      <c r="GS1071" s="446"/>
      <c r="GT1071" s="446"/>
      <c r="GU1071" s="446"/>
      <c r="GV1071" s="416"/>
    </row>
    <row r="1072" spans="1:209" ht="9.75" customHeight="1" x14ac:dyDescent="0.2">
      <c r="A1072" s="417" t="str">
        <f t="shared" si="2386"/>
        <v>2022-23MAYR1F</v>
      </c>
      <c r="B1072" s="458" t="str">
        <f t="shared" si="2366"/>
        <v>2022-23</v>
      </c>
      <c r="C1072" s="402" t="s">
        <v>668</v>
      </c>
      <c r="D1072" s="458" t="s">
        <v>663</v>
      </c>
      <c r="E1072" s="458" t="s">
        <v>662</v>
      </c>
      <c r="F1072" s="478" t="s">
        <v>458</v>
      </c>
      <c r="G1072" s="478" t="s">
        <v>688</v>
      </c>
      <c r="H1072" s="510">
        <v>3489</v>
      </c>
      <c r="I1072" s="510">
        <v>2087</v>
      </c>
      <c r="J1072" s="510">
        <v>18358</v>
      </c>
      <c r="K1072" s="510">
        <v>9</v>
      </c>
      <c r="L1072" s="510">
        <v>0</v>
      </c>
      <c r="M1072" s="510">
        <v>27</v>
      </c>
      <c r="N1072" s="510">
        <v>67</v>
      </c>
      <c r="O1072" s="510">
        <v>121</v>
      </c>
      <c r="P1072" s="510">
        <v>6</v>
      </c>
      <c r="Q1072" s="510">
        <v>0</v>
      </c>
      <c r="R1072" s="510">
        <v>39</v>
      </c>
      <c r="S1072" s="510">
        <v>2611</v>
      </c>
      <c r="T1072" s="510">
        <v>116</v>
      </c>
      <c r="U1072" s="510">
        <v>77</v>
      </c>
      <c r="V1072" s="510">
        <v>1184</v>
      </c>
      <c r="W1072" s="510">
        <v>834</v>
      </c>
      <c r="X1072" s="510">
        <v>69</v>
      </c>
      <c r="Y1072" s="510">
        <v>68971</v>
      </c>
      <c r="Z1072" s="510">
        <v>595</v>
      </c>
      <c r="AA1072" s="510">
        <v>1102</v>
      </c>
      <c r="AB1072" s="510">
        <v>57739</v>
      </c>
      <c r="AC1072" s="510">
        <v>750</v>
      </c>
      <c r="AD1072" s="510">
        <v>1265</v>
      </c>
      <c r="AE1072" s="510">
        <v>1585353</v>
      </c>
      <c r="AF1072" s="510">
        <v>1339</v>
      </c>
      <c r="AG1072" s="510">
        <v>2605</v>
      </c>
      <c r="AH1072" s="510">
        <v>3039565</v>
      </c>
      <c r="AI1072" s="510">
        <v>3645</v>
      </c>
      <c r="AJ1072" s="510">
        <v>8142</v>
      </c>
      <c r="AK1072" s="510">
        <v>331134</v>
      </c>
      <c r="AL1072" s="510">
        <v>4799</v>
      </c>
      <c r="AM1072" s="510">
        <v>9011</v>
      </c>
      <c r="AN1072" s="510" t="s">
        <v>152</v>
      </c>
      <c r="AO1072" s="510" t="s">
        <v>152</v>
      </c>
      <c r="AP1072" s="510" t="s">
        <v>152</v>
      </c>
      <c r="AQ1072" s="510" t="s">
        <v>152</v>
      </c>
      <c r="AR1072" s="510" t="s">
        <v>152</v>
      </c>
      <c r="AS1072" s="510" t="s">
        <v>152</v>
      </c>
      <c r="AT1072" s="510">
        <v>224</v>
      </c>
      <c r="AU1072" s="510">
        <v>0</v>
      </c>
      <c r="AV1072" s="510">
        <v>18</v>
      </c>
      <c r="AW1072" s="510">
        <v>28</v>
      </c>
      <c r="AX1072" s="510">
        <v>6</v>
      </c>
      <c r="AY1072" s="510">
        <v>200</v>
      </c>
      <c r="AZ1072" s="510">
        <v>11</v>
      </c>
      <c r="BA1072" s="510" t="s">
        <v>152</v>
      </c>
      <c r="BB1072" s="510" t="s">
        <v>152</v>
      </c>
      <c r="BC1072" s="510" t="s">
        <v>152</v>
      </c>
      <c r="BD1072" s="510" t="s">
        <v>152</v>
      </c>
      <c r="BE1072" s="510" t="s">
        <v>152</v>
      </c>
      <c r="BF1072" s="510" t="s">
        <v>152</v>
      </c>
      <c r="BG1072" s="510" t="s">
        <v>152</v>
      </c>
      <c r="BH1072" s="510" t="s">
        <v>152</v>
      </c>
      <c r="BI1072" s="510">
        <v>1525</v>
      </c>
      <c r="BJ1072" s="510">
        <v>20</v>
      </c>
      <c r="BK1072" s="510">
        <v>842</v>
      </c>
      <c r="BL1072" s="510">
        <v>2387</v>
      </c>
      <c r="BM1072" s="510">
        <v>223</v>
      </c>
      <c r="BN1072" s="510">
        <v>189</v>
      </c>
      <c r="BO1072" s="510">
        <v>148</v>
      </c>
      <c r="BP1072" s="510">
        <v>128</v>
      </c>
      <c r="BQ1072" s="510">
        <v>1397</v>
      </c>
      <c r="BR1072" s="510">
        <v>1309</v>
      </c>
      <c r="BS1072" s="510">
        <v>1081</v>
      </c>
      <c r="BT1072" s="510">
        <v>961</v>
      </c>
      <c r="BU1072" s="510">
        <v>85</v>
      </c>
      <c r="BV1072" s="510">
        <v>78</v>
      </c>
      <c r="BW1072" s="510">
        <v>2</v>
      </c>
      <c r="BX1072" s="510">
        <v>1299</v>
      </c>
      <c r="BY1072" s="510">
        <v>650</v>
      </c>
      <c r="BZ1072" s="510">
        <v>738</v>
      </c>
      <c r="CA1072" s="510">
        <v>0</v>
      </c>
      <c r="CB1072" s="510">
        <v>0</v>
      </c>
      <c r="CC1072" s="510" t="s">
        <v>152</v>
      </c>
      <c r="CD1072" s="510" t="s">
        <v>152</v>
      </c>
      <c r="CE1072" s="510">
        <v>114</v>
      </c>
      <c r="CF1072" s="510">
        <v>67672</v>
      </c>
      <c r="CG1072" s="510">
        <v>594</v>
      </c>
      <c r="CH1072" s="510">
        <v>1102</v>
      </c>
      <c r="CI1072" s="510">
        <v>105</v>
      </c>
      <c r="CJ1072" s="510">
        <v>134609</v>
      </c>
      <c r="CK1072" s="510">
        <v>1282</v>
      </c>
      <c r="CL1072" s="510">
        <v>2515</v>
      </c>
      <c r="CM1072" s="510">
        <v>14</v>
      </c>
      <c r="CN1072" s="510">
        <v>55969</v>
      </c>
      <c r="CO1072" s="510">
        <v>3998</v>
      </c>
      <c r="CP1072" s="510">
        <v>5983</v>
      </c>
      <c r="CQ1072" s="510">
        <v>1065</v>
      </c>
      <c r="CR1072" s="510">
        <v>1394775</v>
      </c>
      <c r="CS1072" s="510">
        <v>1310</v>
      </c>
      <c r="CT1072" s="510">
        <v>2517</v>
      </c>
      <c r="CU1072" s="510">
        <v>152</v>
      </c>
      <c r="CV1072" s="510">
        <v>726583</v>
      </c>
      <c r="CW1072" s="510">
        <v>4780</v>
      </c>
      <c r="CX1072" s="510">
        <v>12123</v>
      </c>
      <c r="CY1072" s="510">
        <v>15</v>
      </c>
      <c r="CZ1072" s="510">
        <v>179164</v>
      </c>
      <c r="DA1072" s="510">
        <v>11944</v>
      </c>
      <c r="DB1072" s="510">
        <v>22450</v>
      </c>
      <c r="DC1072" s="510">
        <v>17</v>
      </c>
      <c r="DD1072" s="510">
        <v>145672</v>
      </c>
      <c r="DE1072" s="510">
        <v>8569</v>
      </c>
      <c r="DF1072" s="510">
        <v>17107</v>
      </c>
      <c r="DG1072" s="510">
        <v>13</v>
      </c>
      <c r="DH1072" s="510">
        <v>156483</v>
      </c>
      <c r="DI1072" s="510">
        <v>12037</v>
      </c>
      <c r="DJ1072" s="510">
        <v>14833</v>
      </c>
      <c r="DK1072" s="510">
        <v>7</v>
      </c>
      <c r="DL1072" s="510">
        <v>2661</v>
      </c>
      <c r="DM1072" s="510">
        <v>380</v>
      </c>
      <c r="DN1072" s="510">
        <v>685</v>
      </c>
      <c r="DO1072" s="510">
        <v>53</v>
      </c>
      <c r="DP1072" s="510">
        <v>2385</v>
      </c>
      <c r="DQ1072" s="510">
        <v>45</v>
      </c>
      <c r="DR1072" s="510">
        <v>86</v>
      </c>
      <c r="DS1072" s="510">
        <v>1</v>
      </c>
      <c r="DT1072" s="510">
        <v>1245</v>
      </c>
      <c r="DU1072" s="510">
        <v>1245</v>
      </c>
      <c r="DV1072" s="510">
        <v>1245</v>
      </c>
      <c r="DW1072" s="510">
        <v>1</v>
      </c>
      <c r="DX1072" s="510"/>
      <c r="DY1072" s="510"/>
      <c r="DZ1072" s="510"/>
      <c r="EA1072" s="510"/>
      <c r="EB1072" s="510"/>
      <c r="EC1072" s="510"/>
      <c r="ED1072" s="510"/>
      <c r="EE1072" s="510"/>
      <c r="EF1072" s="510"/>
      <c r="EG1072" s="510" t="s">
        <v>152</v>
      </c>
      <c r="EH1072" s="506" t="s">
        <v>152</v>
      </c>
      <c r="EI1072" s="510">
        <v>0</v>
      </c>
      <c r="EJ1072" s="479"/>
      <c r="EK1072" s="479"/>
      <c r="EL1072" s="479"/>
      <c r="EM1072" s="479"/>
      <c r="EN1072" s="479"/>
      <c r="EO1072" s="479"/>
      <c r="EP1072" s="479"/>
      <c r="EQ1072" s="479"/>
      <c r="ER1072" s="479"/>
      <c r="ES1072" s="479"/>
      <c r="ET1072" s="479"/>
      <c r="EU1072" s="479"/>
      <c r="EV1072" s="479"/>
      <c r="EW1072" s="479"/>
      <c r="EX1072" s="479"/>
      <c r="EY1072" s="479"/>
      <c r="EZ1072" s="476"/>
      <c r="FA1072" s="446">
        <f t="shared" si="2348"/>
        <v>5</v>
      </c>
      <c r="FB1072" s="417">
        <f t="shared" ref="FB1072:FB1080" si="2389">LEFT($B1072,4)+IF(FA1072&lt;4,1,0)</f>
        <v>2022</v>
      </c>
      <c r="FC1072" s="448">
        <f t="shared" ref="FC1072:FC1080" si="2390">DATE($FB1072,$FA1072,1)</f>
        <v>44682</v>
      </c>
      <c r="FD1072" s="449">
        <f t="shared" ref="FD1072:FD1080" si="2391">DAY(EOMONTH($FC1072,0))</f>
        <v>31</v>
      </c>
      <c r="FE1072" s="450"/>
      <c r="FF1072" s="451">
        <f t="shared" si="2368"/>
        <v>0.48181818181818181</v>
      </c>
      <c r="FG1072" s="450"/>
      <c r="FH1072" s="452">
        <f t="shared" si="2350"/>
        <v>1.9224137931034482</v>
      </c>
      <c r="FI1072" s="452">
        <f t="shared" si="2351"/>
        <v>1.6293103448275863</v>
      </c>
      <c r="FJ1072" s="452">
        <f t="shared" si="2352"/>
        <v>1.9220779220779221</v>
      </c>
      <c r="FK1072" s="452">
        <f t="shared" si="2353"/>
        <v>1.6623376623376624</v>
      </c>
      <c r="FL1072" s="452">
        <f t="shared" si="2354"/>
        <v>1.1798986486486487</v>
      </c>
      <c r="FM1072" s="452">
        <f t="shared" si="2355"/>
        <v>1.1055743243243243</v>
      </c>
      <c r="FN1072" s="452">
        <f t="shared" si="2356"/>
        <v>1.2961630695443644</v>
      </c>
      <c r="FO1072" s="452">
        <f t="shared" si="2357"/>
        <v>1.1522781774580335</v>
      </c>
      <c r="FP1072" s="452">
        <f t="shared" si="2358"/>
        <v>1.2318840579710144</v>
      </c>
      <c r="FQ1072" s="452">
        <f t="shared" si="2359"/>
        <v>1.1304347826086956</v>
      </c>
      <c r="FR1072" s="453"/>
      <c r="FS1072" s="446">
        <f t="shared" si="2385"/>
        <v>0</v>
      </c>
      <c r="FT1072" s="446">
        <f t="shared" si="2385"/>
        <v>56349</v>
      </c>
      <c r="FU1072" s="446">
        <f t="shared" si="2385"/>
        <v>139829</v>
      </c>
      <c r="FV1072" s="446">
        <f t="shared" si="2385"/>
        <v>252527</v>
      </c>
      <c r="FW1072" s="446">
        <f t="shared" si="2385"/>
        <v>127832</v>
      </c>
      <c r="FX1072" s="446">
        <f t="shared" si="2385"/>
        <v>97405</v>
      </c>
      <c r="FY1072" s="446">
        <f t="shared" si="2385"/>
        <v>3084320</v>
      </c>
      <c r="FZ1072" s="446">
        <f t="shared" si="2385"/>
        <v>6790428</v>
      </c>
      <c r="GA1072" s="446">
        <f t="shared" si="2385"/>
        <v>621759</v>
      </c>
      <c r="GB1072" s="446"/>
      <c r="GC1072" s="446"/>
      <c r="GD1072" s="446">
        <f t="shared" si="2387"/>
        <v>1476</v>
      </c>
      <c r="GE1072" s="446" t="str">
        <f t="shared" si="2387"/>
        <v>-</v>
      </c>
      <c r="GF1072" s="446">
        <f t="shared" si="2387"/>
        <v>125628</v>
      </c>
      <c r="GG1072" s="446">
        <f t="shared" si="2387"/>
        <v>264075</v>
      </c>
      <c r="GH1072" s="446">
        <f t="shared" si="2387"/>
        <v>83762</v>
      </c>
      <c r="GI1072" s="446">
        <f t="shared" si="2387"/>
        <v>2680605</v>
      </c>
      <c r="GJ1072" s="446">
        <f t="shared" si="2387"/>
        <v>1842696</v>
      </c>
      <c r="GK1072" s="446">
        <f t="shared" si="2387"/>
        <v>336750</v>
      </c>
      <c r="GL1072" s="446">
        <f t="shared" si="2387"/>
        <v>290819</v>
      </c>
      <c r="GM1072" s="446">
        <f t="shared" si="2387"/>
        <v>192829</v>
      </c>
      <c r="GN1072" s="446">
        <f t="shared" si="2374"/>
        <v>1245</v>
      </c>
      <c r="GO1072" s="446">
        <f t="shared" si="2388"/>
        <v>4795</v>
      </c>
      <c r="GP1072" s="446">
        <f t="shared" si="2388"/>
        <v>4558</v>
      </c>
      <c r="GQ1072" s="446">
        <f t="shared" si="2388"/>
        <v>0</v>
      </c>
      <c r="GR1072" s="446"/>
      <c r="GS1072" s="446"/>
      <c r="GT1072" s="446"/>
      <c r="GU1072" s="446"/>
      <c r="GV1072" s="416"/>
    </row>
    <row r="1073" spans="1:204" ht="9.75" customHeight="1" x14ac:dyDescent="0.2">
      <c r="A1073" s="493" t="str">
        <f t="shared" si="2386"/>
        <v>2022-23MAYRRU</v>
      </c>
      <c r="B1073" s="494" t="str">
        <f t="shared" si="2366"/>
        <v>2022-23</v>
      </c>
      <c r="C1073" s="480" t="s">
        <v>668</v>
      </c>
      <c r="D1073" s="494" t="s">
        <v>659</v>
      </c>
      <c r="E1073" s="494" t="s">
        <v>467</v>
      </c>
      <c r="F1073" s="495" t="s">
        <v>454</v>
      </c>
      <c r="G1073" s="511" t="s">
        <v>689</v>
      </c>
      <c r="H1073" s="519">
        <v>187558</v>
      </c>
      <c r="I1073" s="519">
        <v>145755</v>
      </c>
      <c r="J1073" s="519">
        <v>3478763</v>
      </c>
      <c r="K1073" s="519">
        <v>24</v>
      </c>
      <c r="L1073" s="519">
        <v>1</v>
      </c>
      <c r="M1073" s="519">
        <v>93</v>
      </c>
      <c r="N1073" s="519">
        <v>151</v>
      </c>
      <c r="O1073" s="519">
        <v>252</v>
      </c>
      <c r="P1073" s="519">
        <v>705</v>
      </c>
      <c r="Q1073" s="519">
        <v>0</v>
      </c>
      <c r="R1073" s="519">
        <v>1913</v>
      </c>
      <c r="S1073" s="519">
        <v>104288</v>
      </c>
      <c r="T1073" s="519">
        <v>11312</v>
      </c>
      <c r="U1073" s="519">
        <v>7916</v>
      </c>
      <c r="V1073" s="519">
        <v>55185</v>
      </c>
      <c r="W1073" s="519">
        <v>17758</v>
      </c>
      <c r="X1073" s="519">
        <v>999</v>
      </c>
      <c r="Y1073" s="519">
        <v>4746289</v>
      </c>
      <c r="Z1073" s="519">
        <v>420</v>
      </c>
      <c r="AA1073" s="519">
        <v>703</v>
      </c>
      <c r="AB1073" s="519">
        <v>5584907</v>
      </c>
      <c r="AC1073" s="519">
        <v>706</v>
      </c>
      <c r="AD1073" s="519">
        <v>1217</v>
      </c>
      <c r="AE1073" s="519">
        <v>138256305</v>
      </c>
      <c r="AF1073" s="519">
        <v>2505</v>
      </c>
      <c r="AG1073" s="519">
        <v>5544</v>
      </c>
      <c r="AH1073" s="519">
        <v>113233634</v>
      </c>
      <c r="AI1073" s="519">
        <v>6376</v>
      </c>
      <c r="AJ1073" s="519">
        <v>16161</v>
      </c>
      <c r="AK1073" s="519">
        <v>12318468</v>
      </c>
      <c r="AL1073" s="519">
        <v>12331</v>
      </c>
      <c r="AM1073" s="519">
        <v>25573</v>
      </c>
      <c r="AN1073" s="519" t="s">
        <v>152</v>
      </c>
      <c r="AO1073" s="519" t="s">
        <v>152</v>
      </c>
      <c r="AP1073" s="519" t="s">
        <v>152</v>
      </c>
      <c r="AQ1073" s="519" t="s">
        <v>152</v>
      </c>
      <c r="AR1073" s="519" t="s">
        <v>152</v>
      </c>
      <c r="AS1073" s="519" t="s">
        <v>152</v>
      </c>
      <c r="AT1073" s="519">
        <v>14978</v>
      </c>
      <c r="AU1073" s="519">
        <v>156</v>
      </c>
      <c r="AV1073" s="519">
        <v>2233</v>
      </c>
      <c r="AW1073" s="519">
        <v>3790</v>
      </c>
      <c r="AX1073" s="519">
        <v>39</v>
      </c>
      <c r="AY1073" s="519">
        <v>12550</v>
      </c>
      <c r="AZ1073" s="519">
        <v>0</v>
      </c>
      <c r="BA1073" s="519" t="s">
        <v>152</v>
      </c>
      <c r="BB1073" s="519" t="s">
        <v>152</v>
      </c>
      <c r="BC1073" s="519" t="s">
        <v>152</v>
      </c>
      <c r="BD1073" s="519" t="s">
        <v>152</v>
      </c>
      <c r="BE1073" s="519" t="s">
        <v>152</v>
      </c>
      <c r="BF1073" s="519" t="s">
        <v>152</v>
      </c>
      <c r="BG1073" s="519" t="s">
        <v>152</v>
      </c>
      <c r="BH1073" s="519" t="s">
        <v>152</v>
      </c>
      <c r="BI1073" s="519">
        <v>53690</v>
      </c>
      <c r="BJ1073" s="519">
        <v>3440</v>
      </c>
      <c r="BK1073" s="519">
        <v>32180</v>
      </c>
      <c r="BL1073" s="519">
        <v>89310</v>
      </c>
      <c r="BM1073" s="519">
        <v>28507</v>
      </c>
      <c r="BN1073" s="519">
        <v>21907</v>
      </c>
      <c r="BO1073" s="519">
        <v>19841</v>
      </c>
      <c r="BP1073" s="519">
        <v>15460</v>
      </c>
      <c r="BQ1073" s="519">
        <v>81517</v>
      </c>
      <c r="BR1073" s="519">
        <v>62408</v>
      </c>
      <c r="BS1073" s="519">
        <v>26672</v>
      </c>
      <c r="BT1073" s="519">
        <v>20628</v>
      </c>
      <c r="BU1073" s="519">
        <v>1317</v>
      </c>
      <c r="BV1073" s="519">
        <v>1085</v>
      </c>
      <c r="BW1073" s="519">
        <v>125</v>
      </c>
      <c r="BX1073" s="519">
        <v>78053</v>
      </c>
      <c r="BY1073" s="519">
        <v>624</v>
      </c>
      <c r="BZ1073" s="519">
        <v>885</v>
      </c>
      <c r="CA1073" s="519">
        <v>86</v>
      </c>
      <c r="CB1073" s="519">
        <v>52825</v>
      </c>
      <c r="CC1073" s="519">
        <v>614</v>
      </c>
      <c r="CD1073" s="519">
        <v>1070</v>
      </c>
      <c r="CE1073" s="519">
        <v>11101</v>
      </c>
      <c r="CF1073" s="519">
        <v>4615411</v>
      </c>
      <c r="CG1073" s="519">
        <v>416</v>
      </c>
      <c r="CH1073" s="519">
        <v>698</v>
      </c>
      <c r="CI1073" s="519">
        <v>3080</v>
      </c>
      <c r="CJ1073" s="519">
        <v>7957247</v>
      </c>
      <c r="CK1073" s="519">
        <v>2584</v>
      </c>
      <c r="CL1073" s="519">
        <v>5648</v>
      </c>
      <c r="CM1073" s="519">
        <v>1329</v>
      </c>
      <c r="CN1073" s="519">
        <v>3312879</v>
      </c>
      <c r="CO1073" s="519">
        <v>2493</v>
      </c>
      <c r="CP1073" s="519">
        <v>5666</v>
      </c>
      <c r="CQ1073" s="519">
        <v>50776</v>
      </c>
      <c r="CR1073" s="519">
        <v>126986179</v>
      </c>
      <c r="CS1073" s="519">
        <v>2501</v>
      </c>
      <c r="CT1073" s="519">
        <v>5532</v>
      </c>
      <c r="CU1073" s="519">
        <v>770</v>
      </c>
      <c r="CV1073" s="519">
        <v>6074986</v>
      </c>
      <c r="CW1073" s="519">
        <v>7890</v>
      </c>
      <c r="CX1073" s="519">
        <v>17933</v>
      </c>
      <c r="CY1073" s="519">
        <v>299</v>
      </c>
      <c r="CZ1073" s="519">
        <v>1685294</v>
      </c>
      <c r="DA1073" s="519">
        <v>5636</v>
      </c>
      <c r="DB1073" s="519">
        <v>13516</v>
      </c>
      <c r="DC1073" s="519">
        <v>942</v>
      </c>
      <c r="DD1073" s="519">
        <v>9831413</v>
      </c>
      <c r="DE1073" s="519">
        <v>10437</v>
      </c>
      <c r="DF1073" s="519">
        <v>21510</v>
      </c>
      <c r="DG1073" s="519">
        <v>67</v>
      </c>
      <c r="DH1073" s="519">
        <v>762481</v>
      </c>
      <c r="DI1073" s="519">
        <v>11380</v>
      </c>
      <c r="DJ1073" s="519">
        <v>27221</v>
      </c>
      <c r="DK1073" s="519">
        <v>808</v>
      </c>
      <c r="DL1073" s="519">
        <v>269633</v>
      </c>
      <c r="DM1073" s="519">
        <v>334</v>
      </c>
      <c r="DN1073" s="519">
        <v>597</v>
      </c>
      <c r="DO1073" s="519">
        <v>6026</v>
      </c>
      <c r="DP1073" s="519">
        <v>576782</v>
      </c>
      <c r="DQ1073" s="519">
        <v>96</v>
      </c>
      <c r="DR1073" s="519">
        <v>206</v>
      </c>
      <c r="DS1073" s="519">
        <v>171</v>
      </c>
      <c r="DT1073" s="519">
        <v>616125</v>
      </c>
      <c r="DU1073" s="519">
        <v>3603</v>
      </c>
      <c r="DV1073" s="519">
        <v>7561</v>
      </c>
      <c r="DW1073" s="519">
        <v>143</v>
      </c>
      <c r="DX1073" s="519"/>
      <c r="DY1073" s="519"/>
      <c r="DZ1073" s="519"/>
      <c r="EA1073" s="519"/>
      <c r="EB1073" s="519"/>
      <c r="EC1073" s="519"/>
      <c r="ED1073" s="519"/>
      <c r="EE1073" s="519"/>
      <c r="EF1073" s="519"/>
      <c r="EG1073" s="519" t="s">
        <v>152</v>
      </c>
      <c r="EH1073" s="513" t="s">
        <v>152</v>
      </c>
      <c r="EI1073" s="519">
        <v>0</v>
      </c>
      <c r="EJ1073" s="512"/>
      <c r="EK1073" s="512"/>
      <c r="EL1073" s="512"/>
      <c r="EM1073" s="512"/>
      <c r="EN1073" s="512"/>
      <c r="EO1073" s="512"/>
      <c r="EP1073" s="512"/>
      <c r="EQ1073" s="512"/>
      <c r="ER1073" s="512"/>
      <c r="ES1073" s="512"/>
      <c r="ET1073" s="512"/>
      <c r="EU1073" s="512"/>
      <c r="EV1073" s="512"/>
      <c r="EW1073" s="512"/>
      <c r="EX1073" s="512"/>
      <c r="EY1073" s="512"/>
      <c r="EZ1073" s="514"/>
      <c r="FA1073" s="520">
        <f t="shared" si="2348"/>
        <v>5</v>
      </c>
      <c r="FB1073" s="493">
        <f t="shared" si="2389"/>
        <v>2022</v>
      </c>
      <c r="FC1073" s="498">
        <f t="shared" si="2390"/>
        <v>44682</v>
      </c>
      <c r="FD1073" s="499">
        <f t="shared" si="2391"/>
        <v>31</v>
      </c>
      <c r="FE1073" s="500"/>
      <c r="FF1073" s="515">
        <f t="shared" si="2368"/>
        <v>0.56811539549354195</v>
      </c>
      <c r="FG1073" s="500"/>
      <c r="FH1073" s="481">
        <f t="shared" si="2350"/>
        <v>2.5200671852899577</v>
      </c>
      <c r="FI1073" s="481">
        <f t="shared" si="2351"/>
        <v>1.9366159830268741</v>
      </c>
      <c r="FJ1073" s="481">
        <f t="shared" si="2352"/>
        <v>2.5064426478019199</v>
      </c>
      <c r="FK1073" s="481">
        <f t="shared" si="2353"/>
        <v>1.9530065689742293</v>
      </c>
      <c r="FL1073" s="481">
        <f t="shared" si="2354"/>
        <v>1.4771586481833832</v>
      </c>
      <c r="FM1073" s="481">
        <f t="shared" si="2355"/>
        <v>1.1308870163993838</v>
      </c>
      <c r="FN1073" s="481">
        <f t="shared" si="2356"/>
        <v>1.5019709426737244</v>
      </c>
      <c r="FO1073" s="481">
        <f t="shared" si="2357"/>
        <v>1.1616172992454106</v>
      </c>
      <c r="FP1073" s="481">
        <f t="shared" si="2358"/>
        <v>1.3183183183183182</v>
      </c>
      <c r="FQ1073" s="481">
        <f t="shared" si="2359"/>
        <v>1.0860860860860861</v>
      </c>
      <c r="FR1073" s="501"/>
      <c r="FS1073" s="482">
        <f t="shared" ref="FS1073:GA1082" si="2392">IFERROR(HLOOKUP(FS$1,$H$5:$HA$10112,MATCH($A1073,$A$5:$A$10112,0),0)*HLOOKUP(FS$2,$H$5:$HA$10112,MATCH($A1073,$A$5:$A$10112,0),0),"-")</f>
        <v>145755</v>
      </c>
      <c r="FT1073" s="482">
        <f t="shared" si="2392"/>
        <v>13555215</v>
      </c>
      <c r="FU1073" s="482">
        <f t="shared" si="2392"/>
        <v>22009005</v>
      </c>
      <c r="FV1073" s="482">
        <f t="shared" si="2392"/>
        <v>36730260</v>
      </c>
      <c r="FW1073" s="482">
        <f t="shared" si="2392"/>
        <v>7952336</v>
      </c>
      <c r="FX1073" s="482">
        <f t="shared" si="2392"/>
        <v>9633772</v>
      </c>
      <c r="FY1073" s="482">
        <f t="shared" si="2392"/>
        <v>305945640</v>
      </c>
      <c r="FZ1073" s="482">
        <f t="shared" si="2392"/>
        <v>286987038</v>
      </c>
      <c r="GA1073" s="482">
        <f t="shared" si="2392"/>
        <v>25547427</v>
      </c>
      <c r="GB1073" s="482"/>
      <c r="GC1073" s="482"/>
      <c r="GD1073" s="482">
        <f t="shared" si="2387"/>
        <v>110625</v>
      </c>
      <c r="GE1073" s="482">
        <f t="shared" si="2387"/>
        <v>92020</v>
      </c>
      <c r="GF1073" s="482">
        <f t="shared" si="2387"/>
        <v>7748498</v>
      </c>
      <c r="GG1073" s="482">
        <f t="shared" si="2387"/>
        <v>17395840</v>
      </c>
      <c r="GH1073" s="482">
        <f t="shared" si="2387"/>
        <v>7530114</v>
      </c>
      <c r="GI1073" s="482">
        <f t="shared" si="2387"/>
        <v>280892832</v>
      </c>
      <c r="GJ1073" s="482">
        <f t="shared" si="2387"/>
        <v>13808410</v>
      </c>
      <c r="GK1073" s="482">
        <f t="shared" si="2387"/>
        <v>4041284</v>
      </c>
      <c r="GL1073" s="482">
        <f t="shared" si="2387"/>
        <v>20262420</v>
      </c>
      <c r="GM1073" s="482">
        <f t="shared" si="2387"/>
        <v>1823807</v>
      </c>
      <c r="GN1073" s="482">
        <f t="shared" si="2374"/>
        <v>1292931</v>
      </c>
      <c r="GO1073" s="482">
        <f t="shared" si="2388"/>
        <v>482376</v>
      </c>
      <c r="GP1073" s="482">
        <f t="shared" si="2388"/>
        <v>1241356</v>
      </c>
      <c r="GQ1073" s="482">
        <f t="shared" si="2388"/>
        <v>0</v>
      </c>
      <c r="GR1073" s="482"/>
      <c r="GS1073" s="482"/>
      <c r="GT1073" s="482"/>
      <c r="GU1073" s="482"/>
      <c r="GV1073" s="502"/>
    </row>
    <row r="1074" spans="1:204" ht="9.75" customHeight="1" x14ac:dyDescent="0.2">
      <c r="A1074" s="417" t="str">
        <f t="shared" si="2386"/>
        <v>2022-23MAYRX6</v>
      </c>
      <c r="B1074" s="458" t="str">
        <f t="shared" si="2366"/>
        <v>2022-23</v>
      </c>
      <c r="C1074" s="402" t="s">
        <v>668</v>
      </c>
      <c r="D1074" s="458" t="s">
        <v>646</v>
      </c>
      <c r="E1074" s="458" t="s">
        <v>645</v>
      </c>
      <c r="F1074" s="478" t="s">
        <v>448</v>
      </c>
      <c r="G1074" s="478" t="s">
        <v>690</v>
      </c>
      <c r="H1074" s="510">
        <v>51021</v>
      </c>
      <c r="I1074" s="510">
        <v>38038</v>
      </c>
      <c r="J1074" s="510">
        <v>638532</v>
      </c>
      <c r="K1074" s="510">
        <v>17</v>
      </c>
      <c r="L1074" s="510">
        <v>1</v>
      </c>
      <c r="M1074" s="510">
        <v>47</v>
      </c>
      <c r="N1074" s="510">
        <v>80</v>
      </c>
      <c r="O1074" s="510">
        <v>175</v>
      </c>
      <c r="P1074" s="510">
        <v>137</v>
      </c>
      <c r="Q1074" s="510">
        <v>2811</v>
      </c>
      <c r="R1074" s="510">
        <v>10</v>
      </c>
      <c r="S1074" s="510">
        <v>36054</v>
      </c>
      <c r="T1074" s="510">
        <v>3105</v>
      </c>
      <c r="U1074" s="510">
        <v>1853</v>
      </c>
      <c r="V1074" s="510">
        <v>20321</v>
      </c>
      <c r="W1074" s="510">
        <v>5903</v>
      </c>
      <c r="X1074" s="510">
        <v>462</v>
      </c>
      <c r="Y1074" s="510">
        <v>1373708</v>
      </c>
      <c r="Z1074" s="510">
        <v>442</v>
      </c>
      <c r="AA1074" s="510">
        <v>768</v>
      </c>
      <c r="AB1074" s="510">
        <v>929035</v>
      </c>
      <c r="AC1074" s="510">
        <v>501</v>
      </c>
      <c r="AD1074" s="510">
        <v>899</v>
      </c>
      <c r="AE1074" s="510">
        <v>47397081</v>
      </c>
      <c r="AF1074" s="510">
        <v>2332</v>
      </c>
      <c r="AG1074" s="510">
        <v>4802</v>
      </c>
      <c r="AH1074" s="510">
        <v>44204113</v>
      </c>
      <c r="AI1074" s="510">
        <v>7488</v>
      </c>
      <c r="AJ1074" s="510">
        <v>18767</v>
      </c>
      <c r="AK1074" s="510">
        <v>3066671</v>
      </c>
      <c r="AL1074" s="510">
        <v>6638</v>
      </c>
      <c r="AM1074" s="510">
        <v>17267</v>
      </c>
      <c r="AN1074" s="510" t="s">
        <v>152</v>
      </c>
      <c r="AO1074" s="510" t="s">
        <v>152</v>
      </c>
      <c r="AP1074" s="510" t="s">
        <v>152</v>
      </c>
      <c r="AQ1074" s="510" t="s">
        <v>152</v>
      </c>
      <c r="AR1074" s="510" t="s">
        <v>152</v>
      </c>
      <c r="AS1074" s="510" t="s">
        <v>152</v>
      </c>
      <c r="AT1074" s="510">
        <v>3322</v>
      </c>
      <c r="AU1074" s="510">
        <v>50</v>
      </c>
      <c r="AV1074" s="510">
        <v>312</v>
      </c>
      <c r="AW1074" s="510">
        <v>3004</v>
      </c>
      <c r="AX1074" s="510">
        <v>132</v>
      </c>
      <c r="AY1074" s="510">
        <v>2828</v>
      </c>
      <c r="AZ1074" s="510">
        <v>0</v>
      </c>
      <c r="BA1074" s="510" t="s">
        <v>152</v>
      </c>
      <c r="BB1074" s="510" t="s">
        <v>152</v>
      </c>
      <c r="BC1074" s="510" t="s">
        <v>152</v>
      </c>
      <c r="BD1074" s="510" t="s">
        <v>152</v>
      </c>
      <c r="BE1074" s="510" t="s">
        <v>152</v>
      </c>
      <c r="BF1074" s="510" t="s">
        <v>152</v>
      </c>
      <c r="BG1074" s="510" t="s">
        <v>152</v>
      </c>
      <c r="BH1074" s="510" t="s">
        <v>152</v>
      </c>
      <c r="BI1074" s="510">
        <v>19486</v>
      </c>
      <c r="BJ1074" s="510">
        <v>3203</v>
      </c>
      <c r="BK1074" s="510">
        <v>10043</v>
      </c>
      <c r="BL1074" s="510">
        <v>32732</v>
      </c>
      <c r="BM1074" s="510">
        <v>6032</v>
      </c>
      <c r="BN1074" s="510">
        <v>4540</v>
      </c>
      <c r="BO1074" s="510">
        <v>3581</v>
      </c>
      <c r="BP1074" s="510">
        <v>2738</v>
      </c>
      <c r="BQ1074" s="510">
        <v>26581</v>
      </c>
      <c r="BR1074" s="510">
        <v>22208</v>
      </c>
      <c r="BS1074" s="510">
        <v>9049</v>
      </c>
      <c r="BT1074" s="510">
        <v>6413</v>
      </c>
      <c r="BU1074" s="510">
        <v>812</v>
      </c>
      <c r="BV1074" s="510">
        <v>515</v>
      </c>
      <c r="BW1074" s="510">
        <v>91</v>
      </c>
      <c r="BX1074" s="510">
        <v>47653</v>
      </c>
      <c r="BY1074" s="510">
        <v>524</v>
      </c>
      <c r="BZ1074" s="510">
        <v>927</v>
      </c>
      <c r="CA1074" s="510">
        <v>101</v>
      </c>
      <c r="CB1074" s="510">
        <v>41705</v>
      </c>
      <c r="CC1074" s="510">
        <v>413</v>
      </c>
      <c r="CD1074" s="510">
        <v>781</v>
      </c>
      <c r="CE1074" s="510">
        <v>2913</v>
      </c>
      <c r="CF1074" s="510">
        <v>1284350</v>
      </c>
      <c r="CG1074" s="510">
        <v>441</v>
      </c>
      <c r="CH1074" s="510">
        <v>764</v>
      </c>
      <c r="CI1074" s="510">
        <v>2427</v>
      </c>
      <c r="CJ1074" s="510">
        <v>5289904</v>
      </c>
      <c r="CK1074" s="510">
        <v>2180</v>
      </c>
      <c r="CL1074" s="510">
        <v>4326</v>
      </c>
      <c r="CM1074" s="510">
        <v>725</v>
      </c>
      <c r="CN1074" s="510">
        <v>1298119</v>
      </c>
      <c r="CO1074" s="510">
        <v>1791</v>
      </c>
      <c r="CP1074" s="510">
        <v>3369</v>
      </c>
      <c r="CQ1074" s="510">
        <v>17169</v>
      </c>
      <c r="CR1074" s="510">
        <v>40809058</v>
      </c>
      <c r="CS1074" s="510">
        <v>2377</v>
      </c>
      <c r="CT1074" s="510">
        <v>4933</v>
      </c>
      <c r="CU1074" s="510">
        <v>176</v>
      </c>
      <c r="CV1074" s="510">
        <v>993816</v>
      </c>
      <c r="CW1074" s="510">
        <v>5647</v>
      </c>
      <c r="CX1074" s="510">
        <v>10748</v>
      </c>
      <c r="CY1074" s="510">
        <v>61</v>
      </c>
      <c r="CZ1074" s="510">
        <v>350234</v>
      </c>
      <c r="DA1074" s="510">
        <v>5742</v>
      </c>
      <c r="DB1074" s="510">
        <v>11593</v>
      </c>
      <c r="DC1074" s="510">
        <v>1690</v>
      </c>
      <c r="DD1074" s="510">
        <v>16255929</v>
      </c>
      <c r="DE1074" s="510">
        <v>9619</v>
      </c>
      <c r="DF1074" s="510">
        <v>19610</v>
      </c>
      <c r="DG1074" s="510">
        <v>539</v>
      </c>
      <c r="DH1074" s="510">
        <v>6267734</v>
      </c>
      <c r="DI1074" s="510">
        <v>11628</v>
      </c>
      <c r="DJ1074" s="510">
        <v>28796</v>
      </c>
      <c r="DK1074" s="510">
        <v>78</v>
      </c>
      <c r="DL1074" s="510">
        <v>45167</v>
      </c>
      <c r="DM1074" s="510">
        <v>579</v>
      </c>
      <c r="DN1074" s="510">
        <v>1006</v>
      </c>
      <c r="DO1074" s="510">
        <v>1662</v>
      </c>
      <c r="DP1074" s="510">
        <v>70364</v>
      </c>
      <c r="DQ1074" s="510">
        <v>42</v>
      </c>
      <c r="DR1074" s="510">
        <v>91</v>
      </c>
      <c r="DS1074" s="510">
        <v>0</v>
      </c>
      <c r="DT1074" s="510">
        <v>0</v>
      </c>
      <c r="DU1074" s="510" t="s">
        <v>152</v>
      </c>
      <c r="DV1074" s="510" t="s">
        <v>152</v>
      </c>
      <c r="DW1074" s="510">
        <v>0</v>
      </c>
      <c r="DX1074" s="510"/>
      <c r="DY1074" s="510"/>
      <c r="DZ1074" s="510"/>
      <c r="EA1074" s="510"/>
      <c r="EB1074" s="510"/>
      <c r="EC1074" s="510"/>
      <c r="ED1074" s="510"/>
      <c r="EE1074" s="510"/>
      <c r="EF1074" s="510"/>
      <c r="EG1074" s="510" t="s">
        <v>152</v>
      </c>
      <c r="EH1074" s="506" t="s">
        <v>152</v>
      </c>
      <c r="EI1074" s="510">
        <v>0</v>
      </c>
      <c r="EJ1074" s="479"/>
      <c r="EK1074" s="479"/>
      <c r="EL1074" s="479"/>
      <c r="EM1074" s="479"/>
      <c r="EN1074" s="479"/>
      <c r="EO1074" s="479"/>
      <c r="EP1074" s="479"/>
      <c r="EQ1074" s="479"/>
      <c r="ER1074" s="479"/>
      <c r="ES1074" s="479"/>
      <c r="ET1074" s="479"/>
      <c r="EU1074" s="479"/>
      <c r="EV1074" s="479"/>
      <c r="EW1074" s="479"/>
      <c r="EX1074" s="479"/>
      <c r="EY1074" s="479"/>
      <c r="EZ1074" s="476"/>
      <c r="FA1074" s="446">
        <f t="shared" si="2348"/>
        <v>5</v>
      </c>
      <c r="FB1074" s="417">
        <f t="shared" si="2389"/>
        <v>2022</v>
      </c>
      <c r="FC1074" s="448">
        <f t="shared" si="2390"/>
        <v>44682</v>
      </c>
      <c r="FD1074" s="449">
        <f t="shared" si="2391"/>
        <v>31</v>
      </c>
      <c r="FE1074" s="450"/>
      <c r="FF1074" s="451">
        <f t="shared" si="2368"/>
        <v>0.55997304582210239</v>
      </c>
      <c r="FG1074" s="450"/>
      <c r="FH1074" s="452">
        <f t="shared" si="2350"/>
        <v>1.9426731078904993</v>
      </c>
      <c r="FI1074" s="452">
        <f t="shared" si="2351"/>
        <v>1.462157809983897</v>
      </c>
      <c r="FJ1074" s="452">
        <f t="shared" si="2352"/>
        <v>1.9325418240690773</v>
      </c>
      <c r="FK1074" s="452">
        <f t="shared" si="2353"/>
        <v>1.4776038855909337</v>
      </c>
      <c r="FL1074" s="452">
        <f t="shared" si="2354"/>
        <v>1.3080557059199842</v>
      </c>
      <c r="FM1074" s="452">
        <f t="shared" si="2355"/>
        <v>1.0928596033659761</v>
      </c>
      <c r="FN1074" s="452">
        <f t="shared" si="2356"/>
        <v>1.5329493477892597</v>
      </c>
      <c r="FO1074" s="452">
        <f t="shared" si="2357"/>
        <v>1.0863967474165679</v>
      </c>
      <c r="FP1074" s="452">
        <f t="shared" si="2358"/>
        <v>1.7575757575757576</v>
      </c>
      <c r="FQ1074" s="452">
        <f t="shared" si="2359"/>
        <v>1.1147186147186148</v>
      </c>
      <c r="FR1074" s="453"/>
      <c r="FS1074" s="446">
        <f t="shared" si="2392"/>
        <v>38038</v>
      </c>
      <c r="FT1074" s="446">
        <f t="shared" si="2392"/>
        <v>1787786</v>
      </c>
      <c r="FU1074" s="446">
        <f t="shared" si="2392"/>
        <v>3043040</v>
      </c>
      <c r="FV1074" s="446">
        <f t="shared" si="2392"/>
        <v>6656650</v>
      </c>
      <c r="FW1074" s="446">
        <f t="shared" si="2392"/>
        <v>2384640</v>
      </c>
      <c r="FX1074" s="446">
        <f t="shared" si="2392"/>
        <v>1665847</v>
      </c>
      <c r="FY1074" s="446">
        <f t="shared" si="2392"/>
        <v>97581442</v>
      </c>
      <c r="FZ1074" s="446">
        <f t="shared" si="2392"/>
        <v>110781601</v>
      </c>
      <c r="GA1074" s="446">
        <f t="shared" si="2392"/>
        <v>7977354</v>
      </c>
      <c r="GB1074" s="446"/>
      <c r="GC1074" s="446"/>
      <c r="GD1074" s="446">
        <f t="shared" si="2387"/>
        <v>84357</v>
      </c>
      <c r="GE1074" s="446">
        <f t="shared" si="2387"/>
        <v>78881</v>
      </c>
      <c r="GF1074" s="446">
        <f t="shared" si="2387"/>
        <v>2225532</v>
      </c>
      <c r="GG1074" s="446">
        <f t="shared" si="2387"/>
        <v>10499202</v>
      </c>
      <c r="GH1074" s="446">
        <f t="shared" si="2387"/>
        <v>2442525</v>
      </c>
      <c r="GI1074" s="446">
        <f t="shared" si="2387"/>
        <v>84694677</v>
      </c>
      <c r="GJ1074" s="446">
        <f t="shared" si="2387"/>
        <v>1891648</v>
      </c>
      <c r="GK1074" s="446">
        <f t="shared" si="2387"/>
        <v>707173</v>
      </c>
      <c r="GL1074" s="446">
        <f t="shared" si="2387"/>
        <v>33140900</v>
      </c>
      <c r="GM1074" s="446">
        <f t="shared" si="2387"/>
        <v>15521044</v>
      </c>
      <c r="GN1074" s="446" t="str">
        <f t="shared" si="2374"/>
        <v>-</v>
      </c>
      <c r="GO1074" s="446">
        <f t="shared" si="2388"/>
        <v>78468</v>
      </c>
      <c r="GP1074" s="446">
        <f t="shared" si="2388"/>
        <v>151242</v>
      </c>
      <c r="GQ1074" s="446">
        <f t="shared" si="2388"/>
        <v>0</v>
      </c>
      <c r="GR1074" s="446"/>
      <c r="GS1074" s="446"/>
      <c r="GT1074" s="446"/>
      <c r="GU1074" s="446"/>
      <c r="GV1074" s="416"/>
    </row>
    <row r="1075" spans="1:204" ht="9.75" customHeight="1" x14ac:dyDescent="0.2">
      <c r="A1075" s="417" t="str">
        <f t="shared" si="2386"/>
        <v>2022-23MAYRX7</v>
      </c>
      <c r="B1075" s="458" t="str">
        <f t="shared" si="2366"/>
        <v>2022-23</v>
      </c>
      <c r="C1075" s="402" t="s">
        <v>668</v>
      </c>
      <c r="D1075" s="458" t="s">
        <v>649</v>
      </c>
      <c r="E1075" s="458" t="s">
        <v>462</v>
      </c>
      <c r="F1075" s="478" t="s">
        <v>449</v>
      </c>
      <c r="G1075" s="478" t="s">
        <v>691</v>
      </c>
      <c r="H1075" s="510">
        <v>140880</v>
      </c>
      <c r="I1075" s="510">
        <v>115557</v>
      </c>
      <c r="J1075" s="510">
        <v>1683512</v>
      </c>
      <c r="K1075" s="510">
        <v>15</v>
      </c>
      <c r="L1075" s="510">
        <v>0</v>
      </c>
      <c r="M1075" s="510">
        <v>49</v>
      </c>
      <c r="N1075" s="510">
        <v>88</v>
      </c>
      <c r="O1075" s="510">
        <v>165</v>
      </c>
      <c r="P1075" s="510">
        <v>254</v>
      </c>
      <c r="Q1075" s="510">
        <v>218</v>
      </c>
      <c r="R1075" s="510">
        <v>3100</v>
      </c>
      <c r="S1075" s="510">
        <v>93846</v>
      </c>
      <c r="T1075" s="510">
        <v>12568</v>
      </c>
      <c r="U1075" s="510">
        <v>8650</v>
      </c>
      <c r="V1075" s="510">
        <v>48951</v>
      </c>
      <c r="W1075" s="510">
        <v>14039</v>
      </c>
      <c r="X1075" s="510">
        <v>565</v>
      </c>
      <c r="Y1075" s="510">
        <v>6030597</v>
      </c>
      <c r="Z1075" s="510">
        <v>480</v>
      </c>
      <c r="AA1075" s="510">
        <v>820</v>
      </c>
      <c r="AB1075" s="510">
        <v>5247516</v>
      </c>
      <c r="AC1075" s="510">
        <v>607</v>
      </c>
      <c r="AD1075" s="510">
        <v>1043</v>
      </c>
      <c r="AE1075" s="510">
        <v>99802095</v>
      </c>
      <c r="AF1075" s="510">
        <v>2039</v>
      </c>
      <c r="AG1075" s="510">
        <v>4411</v>
      </c>
      <c r="AH1075" s="510">
        <v>129283155</v>
      </c>
      <c r="AI1075" s="510">
        <v>9209</v>
      </c>
      <c r="AJ1075" s="510">
        <v>22579</v>
      </c>
      <c r="AK1075" s="510">
        <v>6889008</v>
      </c>
      <c r="AL1075" s="510">
        <v>12193</v>
      </c>
      <c r="AM1075" s="510">
        <v>32105</v>
      </c>
      <c r="AN1075" s="510" t="s">
        <v>152</v>
      </c>
      <c r="AO1075" s="510" t="s">
        <v>152</v>
      </c>
      <c r="AP1075" s="510" t="s">
        <v>152</v>
      </c>
      <c r="AQ1075" s="510" t="s">
        <v>152</v>
      </c>
      <c r="AR1075" s="510" t="s">
        <v>152</v>
      </c>
      <c r="AS1075" s="510" t="s">
        <v>152</v>
      </c>
      <c r="AT1075" s="510">
        <v>9832</v>
      </c>
      <c r="AU1075" s="510">
        <v>567</v>
      </c>
      <c r="AV1075" s="510">
        <v>5458</v>
      </c>
      <c r="AW1075" s="510">
        <v>434</v>
      </c>
      <c r="AX1075" s="510">
        <v>569</v>
      </c>
      <c r="AY1075" s="510">
        <v>3238</v>
      </c>
      <c r="AZ1075" s="510">
        <v>114</v>
      </c>
      <c r="BA1075" s="510" t="s">
        <v>152</v>
      </c>
      <c r="BB1075" s="510" t="s">
        <v>152</v>
      </c>
      <c r="BC1075" s="510" t="s">
        <v>152</v>
      </c>
      <c r="BD1075" s="510" t="s">
        <v>152</v>
      </c>
      <c r="BE1075" s="510" t="s">
        <v>152</v>
      </c>
      <c r="BF1075" s="510" t="s">
        <v>152</v>
      </c>
      <c r="BG1075" s="510" t="s">
        <v>152</v>
      </c>
      <c r="BH1075" s="510" t="s">
        <v>152</v>
      </c>
      <c r="BI1075" s="510">
        <v>49215</v>
      </c>
      <c r="BJ1075" s="510">
        <v>6654</v>
      </c>
      <c r="BK1075" s="510">
        <v>28145</v>
      </c>
      <c r="BL1075" s="510">
        <v>84014</v>
      </c>
      <c r="BM1075" s="510">
        <v>24182</v>
      </c>
      <c r="BN1075" s="510">
        <v>19354</v>
      </c>
      <c r="BO1075" s="510">
        <v>16522</v>
      </c>
      <c r="BP1075" s="510">
        <v>13409</v>
      </c>
      <c r="BQ1075" s="510">
        <v>67302</v>
      </c>
      <c r="BR1075" s="510">
        <v>51325</v>
      </c>
      <c r="BS1075" s="510">
        <v>19815</v>
      </c>
      <c r="BT1075" s="510">
        <v>13945</v>
      </c>
      <c r="BU1075" s="510">
        <v>757</v>
      </c>
      <c r="BV1075" s="510">
        <v>550</v>
      </c>
      <c r="BW1075" s="510">
        <v>108</v>
      </c>
      <c r="BX1075" s="510">
        <v>63833</v>
      </c>
      <c r="BY1075" s="510">
        <v>591</v>
      </c>
      <c r="BZ1075" s="510">
        <v>1024</v>
      </c>
      <c r="CA1075" s="510">
        <v>26</v>
      </c>
      <c r="CB1075" s="510">
        <v>19321</v>
      </c>
      <c r="CC1075" s="510">
        <v>743</v>
      </c>
      <c r="CD1075" s="510">
        <v>1301</v>
      </c>
      <c r="CE1075" s="510">
        <v>12434</v>
      </c>
      <c r="CF1075" s="510">
        <v>5947443</v>
      </c>
      <c r="CG1075" s="510">
        <v>478</v>
      </c>
      <c r="CH1075" s="510">
        <v>815</v>
      </c>
      <c r="CI1075" s="510">
        <v>3958</v>
      </c>
      <c r="CJ1075" s="510">
        <v>8850598</v>
      </c>
      <c r="CK1075" s="510">
        <v>2236</v>
      </c>
      <c r="CL1075" s="510">
        <v>4763</v>
      </c>
      <c r="CM1075" s="510">
        <v>2145</v>
      </c>
      <c r="CN1075" s="510">
        <v>4375167</v>
      </c>
      <c r="CO1075" s="510">
        <v>2040</v>
      </c>
      <c r="CP1075" s="510">
        <v>4416</v>
      </c>
      <c r="CQ1075" s="510">
        <v>42848</v>
      </c>
      <c r="CR1075" s="510">
        <v>86576330</v>
      </c>
      <c r="CS1075" s="510">
        <v>2021</v>
      </c>
      <c r="CT1075" s="510">
        <v>4381</v>
      </c>
      <c r="CU1075" s="510">
        <v>1770</v>
      </c>
      <c r="CV1075" s="510">
        <v>14443918</v>
      </c>
      <c r="CW1075" s="510">
        <v>8160</v>
      </c>
      <c r="CX1075" s="510">
        <v>17396</v>
      </c>
      <c r="CY1075" s="510">
        <v>1190</v>
      </c>
      <c r="CZ1075" s="510">
        <v>11648423</v>
      </c>
      <c r="DA1075" s="510">
        <v>9789</v>
      </c>
      <c r="DB1075" s="510">
        <v>23992</v>
      </c>
      <c r="DC1075" s="510">
        <v>1318</v>
      </c>
      <c r="DD1075" s="510">
        <v>18369421</v>
      </c>
      <c r="DE1075" s="510">
        <v>13937</v>
      </c>
      <c r="DF1075" s="510">
        <v>35764</v>
      </c>
      <c r="DG1075" s="510">
        <v>513</v>
      </c>
      <c r="DH1075" s="510">
        <v>8741815</v>
      </c>
      <c r="DI1075" s="510">
        <v>17041</v>
      </c>
      <c r="DJ1075" s="510">
        <v>45862</v>
      </c>
      <c r="DK1075" s="510">
        <v>259</v>
      </c>
      <c r="DL1075" s="510">
        <v>86643</v>
      </c>
      <c r="DM1075" s="510">
        <v>335</v>
      </c>
      <c r="DN1075" s="510">
        <v>570</v>
      </c>
      <c r="DO1075" s="510">
        <v>6250</v>
      </c>
      <c r="DP1075" s="510">
        <v>284712</v>
      </c>
      <c r="DQ1075" s="510">
        <v>46</v>
      </c>
      <c r="DR1075" s="510">
        <v>94</v>
      </c>
      <c r="DS1075" s="510">
        <v>85</v>
      </c>
      <c r="DT1075" s="510">
        <v>161084</v>
      </c>
      <c r="DU1075" s="510">
        <v>1895</v>
      </c>
      <c r="DV1075" s="510">
        <v>3786</v>
      </c>
      <c r="DW1075" s="510">
        <v>60</v>
      </c>
      <c r="DX1075" s="510"/>
      <c r="DY1075" s="510"/>
      <c r="DZ1075" s="510"/>
      <c r="EA1075" s="510"/>
      <c r="EB1075" s="510"/>
      <c r="EC1075" s="510"/>
      <c r="ED1075" s="510"/>
      <c r="EE1075" s="510"/>
      <c r="EF1075" s="510"/>
      <c r="EG1075" s="510" t="s">
        <v>152</v>
      </c>
      <c r="EH1075" s="506" t="s">
        <v>152</v>
      </c>
      <c r="EI1075" s="510">
        <v>0</v>
      </c>
      <c r="EJ1075" s="479"/>
      <c r="EK1075" s="479"/>
      <c r="EL1075" s="479"/>
      <c r="EM1075" s="479"/>
      <c r="EN1075" s="479"/>
      <c r="EO1075" s="479"/>
      <c r="EP1075" s="479"/>
      <c r="EQ1075" s="479"/>
      <c r="ER1075" s="479"/>
      <c r="ES1075" s="479"/>
      <c r="ET1075" s="479"/>
      <c r="EU1075" s="479"/>
      <c r="EV1075" s="479"/>
      <c r="EW1075" s="479"/>
      <c r="EX1075" s="479"/>
      <c r="EY1075" s="479"/>
      <c r="EZ1075" s="476"/>
      <c r="FA1075" s="446">
        <f t="shared" si="2348"/>
        <v>5</v>
      </c>
      <c r="FB1075" s="417">
        <f t="shared" si="2389"/>
        <v>2022</v>
      </c>
      <c r="FC1075" s="448">
        <f t="shared" si="2390"/>
        <v>44682</v>
      </c>
      <c r="FD1075" s="449">
        <f t="shared" si="2391"/>
        <v>31</v>
      </c>
      <c r="FE1075" s="450"/>
      <c r="FF1075" s="451">
        <f t="shared" si="2368"/>
        <v>0.50755237940555464</v>
      </c>
      <c r="FG1075" s="450"/>
      <c r="FH1075" s="452">
        <f t="shared" si="2350"/>
        <v>1.9240929344366646</v>
      </c>
      <c r="FI1075" s="452">
        <f t="shared" si="2351"/>
        <v>1.5399427116486315</v>
      </c>
      <c r="FJ1075" s="452">
        <f t="shared" si="2352"/>
        <v>1.9100578034682081</v>
      </c>
      <c r="FK1075" s="452">
        <f t="shared" si="2353"/>
        <v>1.5501734104046243</v>
      </c>
      <c r="FL1075" s="452">
        <f t="shared" si="2354"/>
        <v>1.3748850891708035</v>
      </c>
      <c r="FM1075" s="452">
        <f t="shared" si="2355"/>
        <v>1.0484974770689057</v>
      </c>
      <c r="FN1075" s="452">
        <f t="shared" si="2356"/>
        <v>1.4114253151933898</v>
      </c>
      <c r="FO1075" s="452">
        <f t="shared" si="2357"/>
        <v>0.99330436640786379</v>
      </c>
      <c r="FP1075" s="452">
        <f t="shared" si="2358"/>
        <v>1.3398230088495575</v>
      </c>
      <c r="FQ1075" s="452">
        <f t="shared" si="2359"/>
        <v>0.97345132743362828</v>
      </c>
      <c r="FR1075" s="453"/>
      <c r="FS1075" s="446">
        <f t="shared" si="2392"/>
        <v>0</v>
      </c>
      <c r="FT1075" s="446">
        <f t="shared" si="2392"/>
        <v>5662293</v>
      </c>
      <c r="FU1075" s="446">
        <f t="shared" si="2392"/>
        <v>10169016</v>
      </c>
      <c r="FV1075" s="446">
        <f t="shared" si="2392"/>
        <v>19066905</v>
      </c>
      <c r="FW1075" s="446">
        <f t="shared" si="2392"/>
        <v>10305760</v>
      </c>
      <c r="FX1075" s="446">
        <f t="shared" si="2392"/>
        <v>9021950</v>
      </c>
      <c r="FY1075" s="446">
        <f t="shared" si="2392"/>
        <v>215922861</v>
      </c>
      <c r="FZ1075" s="446">
        <f t="shared" si="2392"/>
        <v>316986581</v>
      </c>
      <c r="GA1075" s="446">
        <f t="shared" si="2392"/>
        <v>18139325</v>
      </c>
      <c r="GB1075" s="446"/>
      <c r="GC1075" s="446"/>
      <c r="GD1075" s="446">
        <f t="shared" si="2387"/>
        <v>110592</v>
      </c>
      <c r="GE1075" s="446">
        <f t="shared" si="2387"/>
        <v>33826</v>
      </c>
      <c r="GF1075" s="446">
        <f t="shared" si="2387"/>
        <v>10133710</v>
      </c>
      <c r="GG1075" s="446">
        <f t="shared" si="2387"/>
        <v>18851954</v>
      </c>
      <c r="GH1075" s="446">
        <f t="shared" si="2387"/>
        <v>9472320</v>
      </c>
      <c r="GI1075" s="446">
        <f t="shared" si="2387"/>
        <v>187717088</v>
      </c>
      <c r="GJ1075" s="446">
        <f t="shared" si="2387"/>
        <v>30790920</v>
      </c>
      <c r="GK1075" s="446">
        <f t="shared" si="2387"/>
        <v>28550480</v>
      </c>
      <c r="GL1075" s="446">
        <f t="shared" si="2387"/>
        <v>47136952</v>
      </c>
      <c r="GM1075" s="446">
        <f t="shared" si="2387"/>
        <v>23527206</v>
      </c>
      <c r="GN1075" s="446">
        <f t="shared" si="2374"/>
        <v>321810</v>
      </c>
      <c r="GO1075" s="446">
        <f t="shared" si="2388"/>
        <v>147630</v>
      </c>
      <c r="GP1075" s="446">
        <f t="shared" si="2388"/>
        <v>587500</v>
      </c>
      <c r="GQ1075" s="446">
        <f t="shared" si="2388"/>
        <v>0</v>
      </c>
      <c r="GR1075" s="446"/>
      <c r="GS1075" s="446"/>
      <c r="GT1075" s="446"/>
      <c r="GU1075" s="446"/>
      <c r="GV1075" s="416"/>
    </row>
    <row r="1076" spans="1:204" ht="9.75" customHeight="1" x14ac:dyDescent="0.2">
      <c r="A1076" s="417" t="str">
        <f t="shared" si="2386"/>
        <v>2022-23MAYRYE</v>
      </c>
      <c r="B1076" s="458" t="str">
        <f t="shared" si="2366"/>
        <v>2022-23</v>
      </c>
      <c r="C1076" s="402" t="s">
        <v>668</v>
      </c>
      <c r="D1076" s="458" t="s">
        <v>663</v>
      </c>
      <c r="E1076" s="458" t="s">
        <v>662</v>
      </c>
      <c r="F1076" s="478" t="s">
        <v>456</v>
      </c>
      <c r="G1076" s="478" t="s">
        <v>692</v>
      </c>
      <c r="H1076" s="510">
        <v>79907</v>
      </c>
      <c r="I1076" s="510">
        <v>46385</v>
      </c>
      <c r="J1076" s="510">
        <v>1055355</v>
      </c>
      <c r="K1076" s="510">
        <v>23</v>
      </c>
      <c r="L1076" s="510">
        <v>1</v>
      </c>
      <c r="M1076" s="510">
        <v>90</v>
      </c>
      <c r="N1076" s="510">
        <v>155</v>
      </c>
      <c r="O1076" s="510">
        <v>262</v>
      </c>
      <c r="P1076" s="510">
        <v>668</v>
      </c>
      <c r="Q1076" s="510">
        <v>26</v>
      </c>
      <c r="R1076" s="510">
        <v>57</v>
      </c>
      <c r="S1076" s="510">
        <v>51319</v>
      </c>
      <c r="T1076" s="510">
        <v>3501</v>
      </c>
      <c r="U1076" s="510">
        <v>2221</v>
      </c>
      <c r="V1076" s="510">
        <v>25376</v>
      </c>
      <c r="W1076" s="510">
        <v>14236</v>
      </c>
      <c r="X1076" s="510">
        <v>716</v>
      </c>
      <c r="Y1076" s="510">
        <v>1794736</v>
      </c>
      <c r="Z1076" s="510">
        <v>513</v>
      </c>
      <c r="AA1076" s="510">
        <v>920</v>
      </c>
      <c r="AB1076" s="510">
        <v>1357218</v>
      </c>
      <c r="AC1076" s="510">
        <v>611</v>
      </c>
      <c r="AD1076" s="510">
        <v>1114</v>
      </c>
      <c r="AE1076" s="510">
        <v>40457757</v>
      </c>
      <c r="AF1076" s="510">
        <v>1594</v>
      </c>
      <c r="AG1076" s="510">
        <v>3234</v>
      </c>
      <c r="AH1076" s="510">
        <v>87489098</v>
      </c>
      <c r="AI1076" s="510">
        <v>6146</v>
      </c>
      <c r="AJ1076" s="510">
        <v>13947</v>
      </c>
      <c r="AK1076" s="510">
        <v>5592175</v>
      </c>
      <c r="AL1076" s="510">
        <v>7810</v>
      </c>
      <c r="AM1076" s="510">
        <v>18885</v>
      </c>
      <c r="AN1076" s="510" t="s">
        <v>152</v>
      </c>
      <c r="AO1076" s="510" t="s">
        <v>152</v>
      </c>
      <c r="AP1076" s="510" t="s">
        <v>152</v>
      </c>
      <c r="AQ1076" s="510" t="s">
        <v>152</v>
      </c>
      <c r="AR1076" s="510" t="s">
        <v>152</v>
      </c>
      <c r="AS1076" s="510" t="s">
        <v>152</v>
      </c>
      <c r="AT1076" s="510">
        <v>5450</v>
      </c>
      <c r="AU1076" s="510">
        <v>156</v>
      </c>
      <c r="AV1076" s="510">
        <v>512</v>
      </c>
      <c r="AW1076" s="510">
        <v>721</v>
      </c>
      <c r="AX1076" s="510">
        <v>586</v>
      </c>
      <c r="AY1076" s="510">
        <v>4196</v>
      </c>
      <c r="AZ1076" s="510">
        <v>300</v>
      </c>
      <c r="BA1076" s="510" t="s">
        <v>152</v>
      </c>
      <c r="BB1076" s="510" t="s">
        <v>152</v>
      </c>
      <c r="BC1076" s="510" t="s">
        <v>152</v>
      </c>
      <c r="BD1076" s="510" t="s">
        <v>152</v>
      </c>
      <c r="BE1076" s="510" t="s">
        <v>152</v>
      </c>
      <c r="BF1076" s="510" t="s">
        <v>152</v>
      </c>
      <c r="BG1076" s="510" t="s">
        <v>152</v>
      </c>
      <c r="BH1076" s="510" t="s">
        <v>152</v>
      </c>
      <c r="BI1076" s="510">
        <v>26159</v>
      </c>
      <c r="BJ1076" s="510">
        <v>2215</v>
      </c>
      <c r="BK1076" s="510">
        <v>17495</v>
      </c>
      <c r="BL1076" s="510">
        <v>45869</v>
      </c>
      <c r="BM1076" s="510">
        <v>7088</v>
      </c>
      <c r="BN1076" s="510">
        <v>5299</v>
      </c>
      <c r="BO1076" s="510">
        <v>4459</v>
      </c>
      <c r="BP1076" s="510">
        <v>3369</v>
      </c>
      <c r="BQ1076" s="510">
        <v>32108</v>
      </c>
      <c r="BR1076" s="510">
        <v>26754</v>
      </c>
      <c r="BS1076" s="510">
        <v>21143</v>
      </c>
      <c r="BT1076" s="510">
        <v>15465</v>
      </c>
      <c r="BU1076" s="510">
        <v>1144</v>
      </c>
      <c r="BV1076" s="510">
        <v>794</v>
      </c>
      <c r="BW1076" s="510">
        <v>54</v>
      </c>
      <c r="BX1076" s="510">
        <v>32352</v>
      </c>
      <c r="BY1076" s="510">
        <v>599</v>
      </c>
      <c r="BZ1076" s="510">
        <v>971</v>
      </c>
      <c r="CA1076" s="510">
        <v>43</v>
      </c>
      <c r="CB1076" s="510">
        <v>20371</v>
      </c>
      <c r="CC1076" s="510">
        <v>474</v>
      </c>
      <c r="CD1076" s="510">
        <v>938</v>
      </c>
      <c r="CE1076" s="510">
        <v>3404</v>
      </c>
      <c r="CF1076" s="510">
        <v>1742013</v>
      </c>
      <c r="CG1076" s="510">
        <v>512</v>
      </c>
      <c r="CH1076" s="510">
        <v>920</v>
      </c>
      <c r="CI1076" s="510">
        <v>1773</v>
      </c>
      <c r="CJ1076" s="510">
        <v>2610840</v>
      </c>
      <c r="CK1076" s="510">
        <v>1473</v>
      </c>
      <c r="CL1076" s="510">
        <v>2843</v>
      </c>
      <c r="CM1076" s="510">
        <v>491</v>
      </c>
      <c r="CN1076" s="510">
        <v>604884</v>
      </c>
      <c r="CO1076" s="510">
        <v>1232</v>
      </c>
      <c r="CP1076" s="510">
        <v>2737</v>
      </c>
      <c r="CQ1076" s="510">
        <v>23112</v>
      </c>
      <c r="CR1076" s="510">
        <v>37242033</v>
      </c>
      <c r="CS1076" s="510">
        <v>1611</v>
      </c>
      <c r="CT1076" s="510">
        <v>3289</v>
      </c>
      <c r="CU1076" s="510">
        <v>1719</v>
      </c>
      <c r="CV1076" s="510">
        <v>8121906</v>
      </c>
      <c r="CW1076" s="510">
        <v>4725</v>
      </c>
      <c r="CX1076" s="510">
        <v>9182</v>
      </c>
      <c r="CY1076" s="510">
        <v>650</v>
      </c>
      <c r="CZ1076" s="510">
        <v>2681059</v>
      </c>
      <c r="DA1076" s="510">
        <v>4125</v>
      </c>
      <c r="DB1076" s="510">
        <v>8548</v>
      </c>
      <c r="DC1076" s="510">
        <v>187</v>
      </c>
      <c r="DD1076" s="510">
        <v>2046561</v>
      </c>
      <c r="DE1076" s="510">
        <v>10944</v>
      </c>
      <c r="DF1076" s="510">
        <v>20007</v>
      </c>
      <c r="DG1076" s="510">
        <v>80</v>
      </c>
      <c r="DH1076" s="510">
        <v>410400</v>
      </c>
      <c r="DI1076" s="510">
        <v>5130</v>
      </c>
      <c r="DJ1076" s="510">
        <v>15430</v>
      </c>
      <c r="DK1076" s="510">
        <v>196</v>
      </c>
      <c r="DL1076" s="510">
        <v>66473</v>
      </c>
      <c r="DM1076" s="510">
        <v>339</v>
      </c>
      <c r="DN1076" s="510">
        <v>594</v>
      </c>
      <c r="DO1076" s="510">
        <v>1726</v>
      </c>
      <c r="DP1076" s="510">
        <v>90007</v>
      </c>
      <c r="DQ1076" s="510">
        <v>52</v>
      </c>
      <c r="DR1076" s="510">
        <v>118</v>
      </c>
      <c r="DS1076" s="510">
        <v>42</v>
      </c>
      <c r="DT1076" s="510">
        <v>95201</v>
      </c>
      <c r="DU1076" s="510">
        <v>2267</v>
      </c>
      <c r="DV1076" s="510">
        <v>4716</v>
      </c>
      <c r="DW1076" s="510">
        <v>39</v>
      </c>
      <c r="DX1076" s="510"/>
      <c r="DY1076" s="510"/>
      <c r="DZ1076" s="510"/>
      <c r="EA1076" s="510"/>
      <c r="EB1076" s="510"/>
      <c r="EC1076" s="510"/>
      <c r="ED1076" s="510"/>
      <c r="EE1076" s="510"/>
      <c r="EF1076" s="510"/>
      <c r="EG1076" s="510" t="s">
        <v>152</v>
      </c>
      <c r="EH1076" s="506" t="s">
        <v>152</v>
      </c>
      <c r="EI1076" s="510">
        <v>26</v>
      </c>
      <c r="EJ1076" s="479"/>
      <c r="EK1076" s="479"/>
      <c r="EL1076" s="479"/>
      <c r="EM1076" s="479"/>
      <c r="EN1076" s="479"/>
      <c r="EO1076" s="479"/>
      <c r="EP1076" s="479"/>
      <c r="EQ1076" s="479"/>
      <c r="ER1076" s="479"/>
      <c r="ES1076" s="479"/>
      <c r="ET1076" s="479"/>
      <c r="EU1076" s="479"/>
      <c r="EV1076" s="479"/>
      <c r="EW1076" s="479"/>
      <c r="EX1076" s="479"/>
      <c r="EY1076" s="479"/>
      <c r="EZ1076" s="476"/>
      <c r="FA1076" s="482">
        <f t="shared" si="2348"/>
        <v>5</v>
      </c>
      <c r="FB1076" s="493">
        <f t="shared" si="2389"/>
        <v>2022</v>
      </c>
      <c r="FC1076" s="498">
        <f t="shared" si="2390"/>
        <v>44682</v>
      </c>
      <c r="FD1076" s="499">
        <f t="shared" si="2391"/>
        <v>31</v>
      </c>
      <c r="FE1076" s="450"/>
      <c r="FF1076" s="451">
        <f t="shared" si="2368"/>
        <v>0.60924814684080475</v>
      </c>
      <c r="FG1076" s="450"/>
      <c r="FH1076" s="452">
        <f t="shared" si="2350"/>
        <v>2.0245644101685234</v>
      </c>
      <c r="FI1076" s="452">
        <f t="shared" si="2351"/>
        <v>1.5135675521279635</v>
      </c>
      <c r="FJ1076" s="452">
        <f t="shared" si="2352"/>
        <v>2.0076542098153984</v>
      </c>
      <c r="FK1076" s="452">
        <f t="shared" si="2353"/>
        <v>1.5168842863574967</v>
      </c>
      <c r="FL1076" s="452">
        <f t="shared" si="2354"/>
        <v>1.2652900378310215</v>
      </c>
      <c r="FM1076" s="452">
        <f t="shared" si="2355"/>
        <v>1.0543032786885247</v>
      </c>
      <c r="FN1076" s="452">
        <f t="shared" si="2356"/>
        <v>1.4851784209047485</v>
      </c>
      <c r="FO1076" s="452">
        <f t="shared" si="2357"/>
        <v>1.0863304298960381</v>
      </c>
      <c r="FP1076" s="452">
        <f t="shared" si="2358"/>
        <v>1.5977653631284916</v>
      </c>
      <c r="FQ1076" s="452">
        <f t="shared" si="2359"/>
        <v>1.1089385474860336</v>
      </c>
      <c r="FR1076" s="453"/>
      <c r="FS1076" s="446">
        <f t="shared" si="2392"/>
        <v>46385</v>
      </c>
      <c r="FT1076" s="446">
        <f t="shared" si="2392"/>
        <v>4174650</v>
      </c>
      <c r="FU1076" s="446">
        <f t="shared" si="2392"/>
        <v>7189675</v>
      </c>
      <c r="FV1076" s="446">
        <f t="shared" si="2392"/>
        <v>12152870</v>
      </c>
      <c r="FW1076" s="446">
        <f t="shared" si="2392"/>
        <v>3220920</v>
      </c>
      <c r="FX1076" s="446">
        <f t="shared" si="2392"/>
        <v>2474194</v>
      </c>
      <c r="FY1076" s="446">
        <f t="shared" si="2392"/>
        <v>82065984</v>
      </c>
      <c r="FZ1076" s="446">
        <f t="shared" si="2392"/>
        <v>198549492</v>
      </c>
      <c r="GA1076" s="446">
        <f t="shared" si="2392"/>
        <v>13521660</v>
      </c>
      <c r="GB1076" s="446"/>
      <c r="GC1076" s="446"/>
      <c r="GD1076" s="446">
        <f t="shared" si="2387"/>
        <v>52434</v>
      </c>
      <c r="GE1076" s="446">
        <f t="shared" si="2387"/>
        <v>40334</v>
      </c>
      <c r="GF1076" s="446">
        <f t="shared" si="2387"/>
        <v>3131680</v>
      </c>
      <c r="GG1076" s="446">
        <f t="shared" si="2387"/>
        <v>5040639</v>
      </c>
      <c r="GH1076" s="446">
        <f t="shared" si="2387"/>
        <v>1343867</v>
      </c>
      <c r="GI1076" s="446">
        <f t="shared" si="2387"/>
        <v>76015368</v>
      </c>
      <c r="GJ1076" s="446">
        <f t="shared" si="2387"/>
        <v>15783858</v>
      </c>
      <c r="GK1076" s="446">
        <f t="shared" si="2387"/>
        <v>5556200</v>
      </c>
      <c r="GL1076" s="446">
        <f t="shared" si="2387"/>
        <v>3741309</v>
      </c>
      <c r="GM1076" s="446">
        <f t="shared" si="2387"/>
        <v>1234400</v>
      </c>
      <c r="GN1076" s="446">
        <f t="shared" si="2374"/>
        <v>198072</v>
      </c>
      <c r="GO1076" s="446">
        <f t="shared" si="2388"/>
        <v>116424</v>
      </c>
      <c r="GP1076" s="446">
        <f t="shared" si="2388"/>
        <v>203668</v>
      </c>
      <c r="GQ1076" s="446">
        <f t="shared" si="2388"/>
        <v>0</v>
      </c>
      <c r="GR1076" s="446"/>
      <c r="GS1076" s="446"/>
      <c r="GT1076" s="446"/>
      <c r="GU1076" s="446"/>
      <c r="GV1076" s="416"/>
    </row>
    <row r="1077" spans="1:204" ht="9.75" customHeight="1" x14ac:dyDescent="0.2">
      <c r="A1077" s="523" t="str">
        <f t="shared" si="2386"/>
        <v>2022-23MAYRYD</v>
      </c>
      <c r="B1077" s="524" t="str">
        <f t="shared" si="2366"/>
        <v>2022-23</v>
      </c>
      <c r="C1077" s="525" t="s">
        <v>668</v>
      </c>
      <c r="D1077" s="524" t="s">
        <v>663</v>
      </c>
      <c r="E1077" s="524" t="s">
        <v>662</v>
      </c>
      <c r="F1077" s="526" t="s">
        <v>455</v>
      </c>
      <c r="G1077" s="526" t="s">
        <v>693</v>
      </c>
      <c r="H1077" s="527">
        <v>92620</v>
      </c>
      <c r="I1077" s="527">
        <v>74977</v>
      </c>
      <c r="J1077" s="527">
        <v>1027009</v>
      </c>
      <c r="K1077" s="527">
        <v>14</v>
      </c>
      <c r="L1077" s="527">
        <v>1</v>
      </c>
      <c r="M1077" s="527">
        <v>49</v>
      </c>
      <c r="N1077" s="527">
        <v>93</v>
      </c>
      <c r="O1077" s="527">
        <v>181</v>
      </c>
      <c r="P1077" s="527">
        <v>233</v>
      </c>
      <c r="Q1077" s="527">
        <v>33</v>
      </c>
      <c r="R1077" s="527">
        <v>36</v>
      </c>
      <c r="S1077" s="527">
        <v>63822</v>
      </c>
      <c r="T1077" s="527">
        <v>4641</v>
      </c>
      <c r="U1077" s="527">
        <v>3011</v>
      </c>
      <c r="V1077" s="527">
        <v>33235</v>
      </c>
      <c r="W1077" s="527">
        <v>17210</v>
      </c>
      <c r="X1077" s="527">
        <v>335</v>
      </c>
      <c r="Y1077" s="527">
        <v>2366130</v>
      </c>
      <c r="Z1077" s="527">
        <v>510</v>
      </c>
      <c r="AA1077" s="527">
        <v>933</v>
      </c>
      <c r="AB1077" s="527">
        <v>1851609</v>
      </c>
      <c r="AC1077" s="527">
        <v>615</v>
      </c>
      <c r="AD1077" s="527">
        <v>1106</v>
      </c>
      <c r="AE1077" s="527">
        <v>57166456</v>
      </c>
      <c r="AF1077" s="527">
        <v>1720</v>
      </c>
      <c r="AG1077" s="527">
        <v>3456</v>
      </c>
      <c r="AH1077" s="527">
        <v>127956462</v>
      </c>
      <c r="AI1077" s="527">
        <v>7435</v>
      </c>
      <c r="AJ1077" s="527">
        <v>16958</v>
      </c>
      <c r="AK1077" s="527">
        <v>3486805</v>
      </c>
      <c r="AL1077" s="527">
        <v>10408</v>
      </c>
      <c r="AM1077" s="527">
        <v>24707</v>
      </c>
      <c r="AN1077" s="527" t="s">
        <v>152</v>
      </c>
      <c r="AO1077" s="527" t="s">
        <v>152</v>
      </c>
      <c r="AP1077" s="527" t="s">
        <v>152</v>
      </c>
      <c r="AQ1077" s="527" t="s">
        <v>152</v>
      </c>
      <c r="AR1077" s="527" t="s">
        <v>152</v>
      </c>
      <c r="AS1077" s="527" t="s">
        <v>152</v>
      </c>
      <c r="AT1077" s="527">
        <v>5858</v>
      </c>
      <c r="AU1077" s="527">
        <v>128</v>
      </c>
      <c r="AV1077" s="527">
        <v>1311</v>
      </c>
      <c r="AW1077" s="527">
        <v>1926</v>
      </c>
      <c r="AX1077" s="527">
        <v>342</v>
      </c>
      <c r="AY1077" s="527">
        <v>4077</v>
      </c>
      <c r="AZ1077" s="527">
        <v>1553</v>
      </c>
      <c r="BA1077" s="527" t="s">
        <v>152</v>
      </c>
      <c r="BB1077" s="527" t="s">
        <v>152</v>
      </c>
      <c r="BC1077" s="527" t="s">
        <v>152</v>
      </c>
      <c r="BD1077" s="527" t="s">
        <v>152</v>
      </c>
      <c r="BE1077" s="527" t="s">
        <v>152</v>
      </c>
      <c r="BF1077" s="527" t="s">
        <v>152</v>
      </c>
      <c r="BG1077" s="527" t="s">
        <v>152</v>
      </c>
      <c r="BH1077" s="527" t="s">
        <v>152</v>
      </c>
      <c r="BI1077" s="527">
        <v>35984</v>
      </c>
      <c r="BJ1077" s="527">
        <v>1793</v>
      </c>
      <c r="BK1077" s="527">
        <v>20187</v>
      </c>
      <c r="BL1077" s="527">
        <v>57964</v>
      </c>
      <c r="BM1077" s="527">
        <v>10093</v>
      </c>
      <c r="BN1077" s="527">
        <v>7098</v>
      </c>
      <c r="BO1077" s="527">
        <v>6515</v>
      </c>
      <c r="BP1077" s="527">
        <v>4642</v>
      </c>
      <c r="BQ1077" s="527">
        <v>45601</v>
      </c>
      <c r="BR1077" s="527">
        <v>35024</v>
      </c>
      <c r="BS1077" s="527">
        <v>32840</v>
      </c>
      <c r="BT1077" s="527">
        <v>18091</v>
      </c>
      <c r="BU1077" s="527">
        <v>644</v>
      </c>
      <c r="BV1077" s="527">
        <v>351</v>
      </c>
      <c r="BW1077" s="527">
        <v>66</v>
      </c>
      <c r="BX1077" s="527">
        <v>44783</v>
      </c>
      <c r="BY1077" s="527">
        <v>679</v>
      </c>
      <c r="BZ1077" s="527">
        <v>1086</v>
      </c>
      <c r="CA1077" s="527">
        <v>93</v>
      </c>
      <c r="CB1077" s="527">
        <v>47148</v>
      </c>
      <c r="CC1077" s="527">
        <v>507</v>
      </c>
      <c r="CD1077" s="527">
        <v>874</v>
      </c>
      <c r="CE1077" s="527">
        <v>4482</v>
      </c>
      <c r="CF1077" s="527">
        <v>2274199</v>
      </c>
      <c r="CG1077" s="527">
        <v>507</v>
      </c>
      <c r="CH1077" s="527">
        <v>926</v>
      </c>
      <c r="CI1077" s="527">
        <v>2199</v>
      </c>
      <c r="CJ1077" s="527">
        <v>3313720</v>
      </c>
      <c r="CK1077" s="527">
        <v>1507</v>
      </c>
      <c r="CL1077" s="527">
        <v>2915</v>
      </c>
      <c r="CM1077" s="527">
        <v>1199</v>
      </c>
      <c r="CN1077" s="527">
        <v>2031832</v>
      </c>
      <c r="CO1077" s="527">
        <v>1695</v>
      </c>
      <c r="CP1077" s="527">
        <v>3569</v>
      </c>
      <c r="CQ1077" s="527">
        <v>29837</v>
      </c>
      <c r="CR1077" s="527">
        <v>51820904</v>
      </c>
      <c r="CS1077" s="527">
        <v>1737</v>
      </c>
      <c r="CT1077" s="527">
        <v>3494</v>
      </c>
      <c r="CU1077" s="527">
        <v>1087</v>
      </c>
      <c r="CV1077" s="527">
        <v>9420577</v>
      </c>
      <c r="CW1077" s="527">
        <v>8667</v>
      </c>
      <c r="CX1077" s="527">
        <v>18853</v>
      </c>
      <c r="CY1077" s="527">
        <v>562</v>
      </c>
      <c r="CZ1077" s="527">
        <v>5815764</v>
      </c>
      <c r="DA1077" s="527">
        <v>10348</v>
      </c>
      <c r="DB1077" s="527">
        <v>24751</v>
      </c>
      <c r="DC1077" s="527">
        <v>864</v>
      </c>
      <c r="DD1077" s="527">
        <v>8989886</v>
      </c>
      <c r="DE1077" s="527">
        <v>10405</v>
      </c>
      <c r="DF1077" s="527">
        <v>23447</v>
      </c>
      <c r="DG1077" s="527">
        <v>109</v>
      </c>
      <c r="DH1077" s="527">
        <v>1295742</v>
      </c>
      <c r="DI1077" s="527">
        <v>11888</v>
      </c>
      <c r="DJ1077" s="527">
        <v>28988</v>
      </c>
      <c r="DK1077" s="527">
        <v>16</v>
      </c>
      <c r="DL1077" s="527">
        <v>4619</v>
      </c>
      <c r="DM1077" s="527">
        <v>289</v>
      </c>
      <c r="DN1077" s="527">
        <v>417</v>
      </c>
      <c r="DO1077" s="527">
        <v>2920</v>
      </c>
      <c r="DP1077" s="527">
        <v>179066</v>
      </c>
      <c r="DQ1077" s="527">
        <v>61</v>
      </c>
      <c r="DR1077" s="527">
        <v>79</v>
      </c>
      <c r="DS1077" s="527">
        <v>89</v>
      </c>
      <c r="DT1077" s="527">
        <v>129023</v>
      </c>
      <c r="DU1077" s="527">
        <v>1450</v>
      </c>
      <c r="DV1077" s="527">
        <v>2808</v>
      </c>
      <c r="DW1077" s="527">
        <v>80</v>
      </c>
      <c r="DX1077" s="527"/>
      <c r="DY1077" s="527"/>
      <c r="DZ1077" s="527"/>
      <c r="EA1077" s="527"/>
      <c r="EB1077" s="527"/>
      <c r="EC1077" s="527"/>
      <c r="ED1077" s="527"/>
      <c r="EE1077" s="527"/>
      <c r="EF1077" s="527"/>
      <c r="EG1077" s="527" t="s">
        <v>152</v>
      </c>
      <c r="EH1077" s="527" t="s">
        <v>152</v>
      </c>
      <c r="EI1077" s="527">
        <v>3</v>
      </c>
      <c r="EJ1077" s="528"/>
      <c r="EK1077" s="528"/>
      <c r="EL1077" s="528"/>
      <c r="EM1077" s="528"/>
      <c r="EN1077" s="528"/>
      <c r="EO1077" s="528"/>
      <c r="EP1077" s="528"/>
      <c r="EQ1077" s="528"/>
      <c r="ER1077" s="528"/>
      <c r="ES1077" s="528"/>
      <c r="ET1077" s="528"/>
      <c r="EU1077" s="528"/>
      <c r="EV1077" s="528"/>
      <c r="EW1077" s="528"/>
      <c r="EX1077" s="528"/>
      <c r="EY1077" s="528"/>
      <c r="EZ1077" s="529"/>
      <c r="FA1077" s="446">
        <f t="shared" si="2348"/>
        <v>5</v>
      </c>
      <c r="FB1077" s="417">
        <f t="shared" si="2389"/>
        <v>2022</v>
      </c>
      <c r="FC1077" s="448">
        <f t="shared" si="2390"/>
        <v>44682</v>
      </c>
      <c r="FD1077" s="449">
        <f t="shared" si="2391"/>
        <v>31</v>
      </c>
      <c r="FE1077" s="530"/>
      <c r="FF1077" s="531">
        <f t="shared" si="2368"/>
        <v>0.66243194192377497</v>
      </c>
      <c r="FG1077" s="530"/>
      <c r="FH1077" s="532">
        <f t="shared" si="2350"/>
        <v>2.1747468218056452</v>
      </c>
      <c r="FI1077" s="532">
        <f t="shared" si="2351"/>
        <v>1.5294117647058822</v>
      </c>
      <c r="FJ1077" s="532">
        <f t="shared" si="2352"/>
        <v>2.1637329790767188</v>
      </c>
      <c r="FK1077" s="532">
        <f t="shared" si="2353"/>
        <v>1.5416805048156759</v>
      </c>
      <c r="FL1077" s="532">
        <f t="shared" si="2354"/>
        <v>1.3720776290055665</v>
      </c>
      <c r="FM1077" s="532">
        <f t="shared" si="2355"/>
        <v>1.053828794945088</v>
      </c>
      <c r="FN1077" s="532">
        <f t="shared" si="2356"/>
        <v>1.9081929110981988</v>
      </c>
      <c r="FO1077" s="532">
        <f t="shared" si="2357"/>
        <v>1.0511911679256247</v>
      </c>
      <c r="FP1077" s="532">
        <f t="shared" si="2358"/>
        <v>1.9223880597014926</v>
      </c>
      <c r="FQ1077" s="532">
        <f t="shared" si="2359"/>
        <v>1.0477611940298508</v>
      </c>
      <c r="FR1077" s="533"/>
      <c r="FS1077" s="534">
        <f t="shared" si="2392"/>
        <v>74977</v>
      </c>
      <c r="FT1077" s="534">
        <f t="shared" si="2392"/>
        <v>3673873</v>
      </c>
      <c r="FU1077" s="534">
        <f t="shared" si="2392"/>
        <v>6972861</v>
      </c>
      <c r="FV1077" s="534">
        <f t="shared" si="2392"/>
        <v>13570837</v>
      </c>
      <c r="FW1077" s="534">
        <f t="shared" si="2392"/>
        <v>4330053</v>
      </c>
      <c r="FX1077" s="534">
        <f t="shared" si="2392"/>
        <v>3330166</v>
      </c>
      <c r="FY1077" s="534">
        <f t="shared" si="2392"/>
        <v>114860160</v>
      </c>
      <c r="FZ1077" s="534">
        <f t="shared" si="2392"/>
        <v>291847180</v>
      </c>
      <c r="GA1077" s="534">
        <f t="shared" si="2392"/>
        <v>8276845</v>
      </c>
      <c r="GB1077" s="534"/>
      <c r="GC1077" s="534"/>
      <c r="GD1077" s="534">
        <f t="shared" si="2387"/>
        <v>71676</v>
      </c>
      <c r="GE1077" s="534">
        <f t="shared" si="2387"/>
        <v>81282</v>
      </c>
      <c r="GF1077" s="534">
        <f t="shared" si="2387"/>
        <v>4150332</v>
      </c>
      <c r="GG1077" s="534">
        <f t="shared" si="2387"/>
        <v>6410085</v>
      </c>
      <c r="GH1077" s="534">
        <f t="shared" si="2387"/>
        <v>4279231</v>
      </c>
      <c r="GI1077" s="534">
        <f t="shared" si="2387"/>
        <v>104250478</v>
      </c>
      <c r="GJ1077" s="534">
        <f t="shared" si="2387"/>
        <v>20493211</v>
      </c>
      <c r="GK1077" s="534">
        <f t="shared" si="2387"/>
        <v>13910062</v>
      </c>
      <c r="GL1077" s="534">
        <f t="shared" si="2387"/>
        <v>20258208</v>
      </c>
      <c r="GM1077" s="534">
        <f t="shared" si="2387"/>
        <v>3159692</v>
      </c>
      <c r="GN1077" s="534">
        <f t="shared" si="2374"/>
        <v>249912</v>
      </c>
      <c r="GO1077" s="534">
        <f t="shared" si="2388"/>
        <v>6672</v>
      </c>
      <c r="GP1077" s="534">
        <f t="shared" si="2388"/>
        <v>230680</v>
      </c>
      <c r="GQ1077" s="534">
        <f t="shared" si="2388"/>
        <v>0</v>
      </c>
      <c r="GR1077" s="534"/>
      <c r="GS1077" s="534"/>
      <c r="GT1077" s="534"/>
      <c r="GU1077" s="534"/>
      <c r="GV1077" s="535"/>
    </row>
    <row r="1078" spans="1:204" ht="9.75" customHeight="1" x14ac:dyDescent="0.2">
      <c r="A1078" s="417" t="str">
        <f t="shared" si="2386"/>
        <v>2022-23MAYRYF</v>
      </c>
      <c r="B1078" s="458" t="str">
        <f t="shared" si="2366"/>
        <v>2022-23</v>
      </c>
      <c r="C1078" s="402" t="s">
        <v>668</v>
      </c>
      <c r="D1078" s="458" t="s">
        <v>667</v>
      </c>
      <c r="E1078" s="458" t="s">
        <v>666</v>
      </c>
      <c r="F1078" s="478" t="s">
        <v>457</v>
      </c>
      <c r="G1078" s="478" t="s">
        <v>694</v>
      </c>
      <c r="H1078" s="510">
        <v>108891</v>
      </c>
      <c r="I1078" s="510">
        <v>89327</v>
      </c>
      <c r="J1078" s="510">
        <v>3526593</v>
      </c>
      <c r="K1078" s="510">
        <v>39</v>
      </c>
      <c r="L1078" s="510">
        <v>3</v>
      </c>
      <c r="M1078" s="510">
        <v>139</v>
      </c>
      <c r="N1078" s="510">
        <v>205</v>
      </c>
      <c r="O1078" s="510">
        <v>311</v>
      </c>
      <c r="P1078" s="510">
        <v>332</v>
      </c>
      <c r="Q1078" s="510">
        <v>0</v>
      </c>
      <c r="R1078" s="510">
        <v>384</v>
      </c>
      <c r="S1078" s="510">
        <v>70580</v>
      </c>
      <c r="T1078" s="510">
        <v>9151</v>
      </c>
      <c r="U1078" s="510">
        <v>5362</v>
      </c>
      <c r="V1078" s="510">
        <v>36505</v>
      </c>
      <c r="W1078" s="510">
        <v>14380</v>
      </c>
      <c r="X1078" s="510">
        <v>163</v>
      </c>
      <c r="Y1078" s="510">
        <v>5895840</v>
      </c>
      <c r="Z1078" s="510">
        <v>644</v>
      </c>
      <c r="AA1078" s="510">
        <v>1183</v>
      </c>
      <c r="AB1078" s="510">
        <v>3840438</v>
      </c>
      <c r="AC1078" s="510">
        <v>716</v>
      </c>
      <c r="AD1078" s="510">
        <v>1326</v>
      </c>
      <c r="AE1078" s="510">
        <v>123214373</v>
      </c>
      <c r="AF1078" s="510">
        <v>3375</v>
      </c>
      <c r="AG1078" s="510">
        <v>7248</v>
      </c>
      <c r="AH1078" s="510">
        <v>117504471</v>
      </c>
      <c r="AI1078" s="510">
        <v>8171</v>
      </c>
      <c r="AJ1078" s="510">
        <v>22379</v>
      </c>
      <c r="AK1078" s="510">
        <v>1157103</v>
      </c>
      <c r="AL1078" s="510">
        <v>7099</v>
      </c>
      <c r="AM1078" s="510">
        <v>18170</v>
      </c>
      <c r="AN1078" s="510" t="s">
        <v>152</v>
      </c>
      <c r="AO1078" s="510" t="s">
        <v>152</v>
      </c>
      <c r="AP1078" s="510" t="s">
        <v>152</v>
      </c>
      <c r="AQ1078" s="510" t="s">
        <v>152</v>
      </c>
      <c r="AR1078" s="510" t="s">
        <v>152</v>
      </c>
      <c r="AS1078" s="510" t="s">
        <v>152</v>
      </c>
      <c r="AT1078" s="510">
        <v>8052</v>
      </c>
      <c r="AU1078" s="510">
        <v>1024</v>
      </c>
      <c r="AV1078" s="510">
        <v>3582</v>
      </c>
      <c r="AW1078" s="510">
        <v>3698</v>
      </c>
      <c r="AX1078" s="510">
        <v>591</v>
      </c>
      <c r="AY1078" s="510">
        <v>2855</v>
      </c>
      <c r="AZ1078" s="510">
        <v>0</v>
      </c>
      <c r="BA1078" s="510" t="s">
        <v>152</v>
      </c>
      <c r="BB1078" s="510" t="s">
        <v>152</v>
      </c>
      <c r="BC1078" s="510" t="s">
        <v>152</v>
      </c>
      <c r="BD1078" s="510" t="s">
        <v>152</v>
      </c>
      <c r="BE1078" s="510" t="s">
        <v>152</v>
      </c>
      <c r="BF1078" s="510" t="s">
        <v>152</v>
      </c>
      <c r="BG1078" s="510" t="s">
        <v>152</v>
      </c>
      <c r="BH1078" s="510" t="s">
        <v>152</v>
      </c>
      <c r="BI1078" s="510">
        <v>32162</v>
      </c>
      <c r="BJ1078" s="510">
        <v>2661</v>
      </c>
      <c r="BK1078" s="510">
        <v>27705</v>
      </c>
      <c r="BL1078" s="510">
        <v>62528</v>
      </c>
      <c r="BM1078" s="510">
        <v>18410</v>
      </c>
      <c r="BN1078" s="510">
        <v>13082</v>
      </c>
      <c r="BO1078" s="510">
        <v>11053</v>
      </c>
      <c r="BP1078" s="510">
        <v>7816</v>
      </c>
      <c r="BQ1078" s="510">
        <v>49207</v>
      </c>
      <c r="BR1078" s="510">
        <v>38973</v>
      </c>
      <c r="BS1078" s="510">
        <v>21882</v>
      </c>
      <c r="BT1078" s="510">
        <v>15287</v>
      </c>
      <c r="BU1078" s="510">
        <v>204</v>
      </c>
      <c r="BV1078" s="510">
        <v>171</v>
      </c>
      <c r="BW1078" s="510">
        <v>36</v>
      </c>
      <c r="BX1078" s="510">
        <v>28678</v>
      </c>
      <c r="BY1078" s="510">
        <v>797</v>
      </c>
      <c r="BZ1078" s="510">
        <v>1224</v>
      </c>
      <c r="CA1078" s="510">
        <v>28</v>
      </c>
      <c r="CB1078" s="510">
        <v>17803</v>
      </c>
      <c r="CC1078" s="510">
        <v>636</v>
      </c>
      <c r="CD1078" s="510">
        <v>1252</v>
      </c>
      <c r="CE1078" s="510">
        <v>9087</v>
      </c>
      <c r="CF1078" s="510">
        <v>5849359</v>
      </c>
      <c r="CG1078" s="510">
        <v>644</v>
      </c>
      <c r="CH1078" s="510">
        <v>1183</v>
      </c>
      <c r="CI1078" s="510">
        <v>1900</v>
      </c>
      <c r="CJ1078" s="510">
        <v>7063741</v>
      </c>
      <c r="CK1078" s="510">
        <v>3718</v>
      </c>
      <c r="CL1078" s="510">
        <v>7342</v>
      </c>
      <c r="CM1078" s="510">
        <v>791</v>
      </c>
      <c r="CN1078" s="510">
        <v>2946618</v>
      </c>
      <c r="CO1078" s="510">
        <v>3725</v>
      </c>
      <c r="CP1078" s="510">
        <v>7767</v>
      </c>
      <c r="CQ1078" s="510">
        <v>33814</v>
      </c>
      <c r="CR1078" s="510">
        <v>113204014</v>
      </c>
      <c r="CS1078" s="510">
        <v>3348</v>
      </c>
      <c r="CT1078" s="510">
        <v>7220</v>
      </c>
      <c r="CU1078" s="510">
        <v>970</v>
      </c>
      <c r="CV1078" s="510">
        <v>8799322</v>
      </c>
      <c r="CW1078" s="510">
        <v>9071</v>
      </c>
      <c r="CX1078" s="510">
        <v>22807</v>
      </c>
      <c r="CY1078" s="510">
        <v>220</v>
      </c>
      <c r="CZ1078" s="510">
        <v>2494745</v>
      </c>
      <c r="DA1078" s="510">
        <v>11340</v>
      </c>
      <c r="DB1078" s="510">
        <v>27212</v>
      </c>
      <c r="DC1078" s="510">
        <v>726</v>
      </c>
      <c r="DD1078" s="510">
        <v>6429568</v>
      </c>
      <c r="DE1078" s="510">
        <v>8856</v>
      </c>
      <c r="DF1078" s="510">
        <v>20023</v>
      </c>
      <c r="DG1078" s="510">
        <v>34</v>
      </c>
      <c r="DH1078" s="510">
        <v>305612</v>
      </c>
      <c r="DI1078" s="510">
        <v>8989</v>
      </c>
      <c r="DJ1078" s="510">
        <v>21732</v>
      </c>
      <c r="DK1078" s="510">
        <v>679</v>
      </c>
      <c r="DL1078" s="510">
        <v>279190</v>
      </c>
      <c r="DM1078" s="510">
        <v>411</v>
      </c>
      <c r="DN1078" s="510">
        <v>691</v>
      </c>
      <c r="DO1078" s="510">
        <v>5198</v>
      </c>
      <c r="DP1078" s="510">
        <v>355705</v>
      </c>
      <c r="DQ1078" s="510">
        <v>68</v>
      </c>
      <c r="DR1078" s="510">
        <v>162</v>
      </c>
      <c r="DS1078" s="510">
        <v>92</v>
      </c>
      <c r="DT1078" s="510">
        <v>188724</v>
      </c>
      <c r="DU1078" s="510">
        <v>2051</v>
      </c>
      <c r="DV1078" s="510">
        <v>4454</v>
      </c>
      <c r="DW1078" s="510">
        <v>76</v>
      </c>
      <c r="DX1078" s="510"/>
      <c r="DY1078" s="510"/>
      <c r="DZ1078" s="510"/>
      <c r="EA1078" s="510"/>
      <c r="EB1078" s="510"/>
      <c r="EC1078" s="510"/>
      <c r="ED1078" s="510"/>
      <c r="EE1078" s="510"/>
      <c r="EF1078" s="510"/>
      <c r="EG1078" s="510" t="s">
        <v>152</v>
      </c>
      <c r="EH1078" s="510" t="s">
        <v>152</v>
      </c>
      <c r="EI1078" s="510">
        <v>0</v>
      </c>
      <c r="EJ1078" s="479"/>
      <c r="EK1078" s="479"/>
      <c r="EL1078" s="479"/>
      <c r="EM1078" s="479"/>
      <c r="EN1078" s="479"/>
      <c r="EO1078" s="479"/>
      <c r="EP1078" s="479"/>
      <c r="EQ1078" s="479"/>
      <c r="ER1078" s="479"/>
      <c r="ES1078" s="479"/>
      <c r="ET1078" s="479"/>
      <c r="EU1078" s="479"/>
      <c r="EV1078" s="479"/>
      <c r="EW1078" s="479"/>
      <c r="EX1078" s="479"/>
      <c r="EY1078" s="479"/>
      <c r="EZ1078" s="476"/>
      <c r="FA1078" s="446">
        <f t="shared" si="2348"/>
        <v>5</v>
      </c>
      <c r="FB1078" s="417">
        <f t="shared" si="2389"/>
        <v>2022</v>
      </c>
      <c r="FC1078" s="448">
        <f t="shared" si="2390"/>
        <v>44682</v>
      </c>
      <c r="FD1078" s="449">
        <f t="shared" si="2391"/>
        <v>31</v>
      </c>
      <c r="FE1078" s="450"/>
      <c r="FF1078" s="451">
        <f t="shared" si="2368"/>
        <v>0.58940923007143664</v>
      </c>
      <c r="FG1078" s="450"/>
      <c r="FH1078" s="452">
        <f t="shared" si="2350"/>
        <v>2.0118019888536773</v>
      </c>
      <c r="FI1078" s="452">
        <f t="shared" si="2351"/>
        <v>1.4295705387389357</v>
      </c>
      <c r="FJ1078" s="452">
        <f t="shared" si="2352"/>
        <v>2.0613577023498695</v>
      </c>
      <c r="FK1078" s="452">
        <f t="shared" si="2353"/>
        <v>1.4576650503543453</v>
      </c>
      <c r="FL1078" s="452">
        <f t="shared" si="2354"/>
        <v>1.3479523352965348</v>
      </c>
      <c r="FM1078" s="452">
        <f t="shared" si="2355"/>
        <v>1.0676071770990276</v>
      </c>
      <c r="FN1078" s="452">
        <f t="shared" si="2356"/>
        <v>1.5216968011126564</v>
      </c>
      <c r="FO1078" s="452">
        <f t="shared" si="2357"/>
        <v>1.0630737134909596</v>
      </c>
      <c r="FP1078" s="452">
        <f t="shared" si="2358"/>
        <v>1.2515337423312884</v>
      </c>
      <c r="FQ1078" s="452">
        <f t="shared" si="2359"/>
        <v>1.0490797546012269</v>
      </c>
      <c r="FR1078" s="453"/>
      <c r="FS1078" s="446">
        <f t="shared" si="2392"/>
        <v>267981</v>
      </c>
      <c r="FT1078" s="446">
        <f t="shared" si="2392"/>
        <v>12416453</v>
      </c>
      <c r="FU1078" s="446">
        <f t="shared" si="2392"/>
        <v>18312035</v>
      </c>
      <c r="FV1078" s="446">
        <f t="shared" si="2392"/>
        <v>27780697</v>
      </c>
      <c r="FW1078" s="446">
        <f t="shared" si="2392"/>
        <v>10825633</v>
      </c>
      <c r="FX1078" s="446">
        <f t="shared" si="2392"/>
        <v>7110012</v>
      </c>
      <c r="FY1078" s="446">
        <f t="shared" si="2392"/>
        <v>264588240</v>
      </c>
      <c r="FZ1078" s="446">
        <f t="shared" si="2392"/>
        <v>321810020</v>
      </c>
      <c r="GA1078" s="446">
        <f t="shared" si="2392"/>
        <v>2961710</v>
      </c>
      <c r="GB1078" s="446"/>
      <c r="GC1078" s="446"/>
      <c r="GD1078" s="446">
        <f t="shared" si="2387"/>
        <v>44064</v>
      </c>
      <c r="GE1078" s="446">
        <f t="shared" si="2387"/>
        <v>35056</v>
      </c>
      <c r="GF1078" s="446">
        <f t="shared" si="2387"/>
        <v>10749921</v>
      </c>
      <c r="GG1078" s="446">
        <f t="shared" si="2387"/>
        <v>13949800</v>
      </c>
      <c r="GH1078" s="446">
        <f t="shared" si="2387"/>
        <v>6143697</v>
      </c>
      <c r="GI1078" s="446">
        <f t="shared" si="2387"/>
        <v>244137080</v>
      </c>
      <c r="GJ1078" s="446">
        <f t="shared" si="2387"/>
        <v>22122790</v>
      </c>
      <c r="GK1078" s="446">
        <f t="shared" si="2387"/>
        <v>5986640</v>
      </c>
      <c r="GL1078" s="446">
        <f t="shared" si="2387"/>
        <v>14536698</v>
      </c>
      <c r="GM1078" s="446">
        <f t="shared" si="2387"/>
        <v>738888</v>
      </c>
      <c r="GN1078" s="446">
        <f t="shared" si="2374"/>
        <v>409768</v>
      </c>
      <c r="GO1078" s="446">
        <f t="shared" si="2388"/>
        <v>469189</v>
      </c>
      <c r="GP1078" s="446">
        <f t="shared" si="2388"/>
        <v>842076</v>
      </c>
      <c r="GQ1078" s="446">
        <f t="shared" si="2388"/>
        <v>0</v>
      </c>
      <c r="GR1078" s="446"/>
      <c r="GS1078" s="446"/>
      <c r="GT1078" s="446"/>
      <c r="GU1078" s="446"/>
      <c r="GV1078" s="416"/>
    </row>
    <row r="1079" spans="1:204" ht="9.75" customHeight="1" x14ac:dyDescent="0.2">
      <c r="A1079" s="417" t="str">
        <f t="shared" si="2386"/>
        <v>2022-23MAYRYA</v>
      </c>
      <c r="B1079" s="458" t="str">
        <f t="shared" si="2366"/>
        <v>2022-23</v>
      </c>
      <c r="C1079" s="402" t="s">
        <v>668</v>
      </c>
      <c r="D1079" s="458" t="s">
        <v>653</v>
      </c>
      <c r="E1079" s="458" t="s">
        <v>652</v>
      </c>
      <c r="F1079" s="478" t="s">
        <v>452</v>
      </c>
      <c r="G1079" s="478" t="s">
        <v>697</v>
      </c>
      <c r="H1079" s="510">
        <v>131845</v>
      </c>
      <c r="I1079" s="510">
        <v>98663</v>
      </c>
      <c r="J1079" s="510">
        <v>228524</v>
      </c>
      <c r="K1079" s="510">
        <v>2</v>
      </c>
      <c r="L1079" s="510">
        <v>2</v>
      </c>
      <c r="M1079" s="510">
        <v>2</v>
      </c>
      <c r="N1079" s="510">
        <v>2</v>
      </c>
      <c r="O1079" s="510">
        <v>19</v>
      </c>
      <c r="P1079" s="510">
        <v>36</v>
      </c>
      <c r="Q1079" s="510">
        <v>0</v>
      </c>
      <c r="R1079" s="510">
        <v>165</v>
      </c>
      <c r="S1079" s="510">
        <v>91264</v>
      </c>
      <c r="T1079" s="510">
        <v>9520</v>
      </c>
      <c r="U1079" s="510">
        <v>5945</v>
      </c>
      <c r="V1079" s="510">
        <v>47761</v>
      </c>
      <c r="W1079" s="510">
        <v>15302</v>
      </c>
      <c r="X1079" s="510">
        <v>632</v>
      </c>
      <c r="Y1079" s="510">
        <v>4567867</v>
      </c>
      <c r="Z1079" s="510">
        <v>480</v>
      </c>
      <c r="AA1079" s="510">
        <v>847</v>
      </c>
      <c r="AB1079" s="510">
        <v>3233283</v>
      </c>
      <c r="AC1079" s="510">
        <v>544</v>
      </c>
      <c r="AD1079" s="510">
        <v>968</v>
      </c>
      <c r="AE1079" s="510">
        <v>98612989</v>
      </c>
      <c r="AF1079" s="510">
        <v>2065</v>
      </c>
      <c r="AG1079" s="510">
        <v>4537</v>
      </c>
      <c r="AH1079" s="510">
        <v>145169349</v>
      </c>
      <c r="AI1079" s="510">
        <v>9487</v>
      </c>
      <c r="AJ1079" s="510">
        <v>24456</v>
      </c>
      <c r="AK1079" s="510">
        <v>7671107</v>
      </c>
      <c r="AL1079" s="510">
        <v>12138</v>
      </c>
      <c r="AM1079" s="510">
        <v>30293</v>
      </c>
      <c r="AN1079" s="510" t="s">
        <v>152</v>
      </c>
      <c r="AO1079" s="510" t="s">
        <v>152</v>
      </c>
      <c r="AP1079" s="510" t="s">
        <v>152</v>
      </c>
      <c r="AQ1079" s="510" t="s">
        <v>152</v>
      </c>
      <c r="AR1079" s="510" t="s">
        <v>152</v>
      </c>
      <c r="AS1079" s="510" t="s">
        <v>152</v>
      </c>
      <c r="AT1079" s="510">
        <v>14159</v>
      </c>
      <c r="AU1079" s="510">
        <v>2612</v>
      </c>
      <c r="AV1079" s="510">
        <v>5487</v>
      </c>
      <c r="AW1079" s="510">
        <v>5187</v>
      </c>
      <c r="AX1079" s="510">
        <v>617</v>
      </c>
      <c r="AY1079" s="510">
        <v>5443</v>
      </c>
      <c r="AZ1079" s="510">
        <v>5424</v>
      </c>
      <c r="BA1079" s="510" t="s">
        <v>152</v>
      </c>
      <c r="BB1079" s="510" t="s">
        <v>152</v>
      </c>
      <c r="BC1079" s="510" t="s">
        <v>152</v>
      </c>
      <c r="BD1079" s="510" t="s">
        <v>152</v>
      </c>
      <c r="BE1079" s="510" t="s">
        <v>152</v>
      </c>
      <c r="BF1079" s="510" t="s">
        <v>152</v>
      </c>
      <c r="BG1079" s="510" t="s">
        <v>152</v>
      </c>
      <c r="BH1079" s="510" t="s">
        <v>152</v>
      </c>
      <c r="BI1079" s="510">
        <v>44666</v>
      </c>
      <c r="BJ1079" s="510">
        <v>5118</v>
      </c>
      <c r="BK1079" s="510">
        <v>27321</v>
      </c>
      <c r="BL1079" s="510">
        <v>77105</v>
      </c>
      <c r="BM1079" s="510">
        <v>19974</v>
      </c>
      <c r="BN1079" s="510">
        <v>13627</v>
      </c>
      <c r="BO1079" s="510">
        <v>12254</v>
      </c>
      <c r="BP1079" s="510">
        <v>8451</v>
      </c>
      <c r="BQ1079" s="510">
        <v>66158</v>
      </c>
      <c r="BR1079" s="510">
        <v>50132</v>
      </c>
      <c r="BS1079" s="510">
        <v>30613</v>
      </c>
      <c r="BT1079" s="510">
        <v>16136</v>
      </c>
      <c r="BU1079" s="510">
        <v>1748</v>
      </c>
      <c r="BV1079" s="510">
        <v>664</v>
      </c>
      <c r="BW1079" s="510">
        <v>107</v>
      </c>
      <c r="BX1079" s="510">
        <v>60557</v>
      </c>
      <c r="BY1079" s="510">
        <v>566</v>
      </c>
      <c r="BZ1079" s="510">
        <v>919</v>
      </c>
      <c r="CA1079" s="510">
        <v>77</v>
      </c>
      <c r="CB1079" s="510">
        <v>40953</v>
      </c>
      <c r="CC1079" s="510">
        <v>532</v>
      </c>
      <c r="CD1079" s="510">
        <v>866</v>
      </c>
      <c r="CE1079" s="510">
        <v>9336</v>
      </c>
      <c r="CF1079" s="510">
        <v>4466357</v>
      </c>
      <c r="CG1079" s="510">
        <v>478</v>
      </c>
      <c r="CH1079" s="510">
        <v>845</v>
      </c>
      <c r="CI1079" s="510">
        <v>4900</v>
      </c>
      <c r="CJ1079" s="510">
        <v>10549482</v>
      </c>
      <c r="CK1079" s="510">
        <v>2153</v>
      </c>
      <c r="CL1079" s="510">
        <v>4708</v>
      </c>
      <c r="CM1079" s="510">
        <v>1242</v>
      </c>
      <c r="CN1079" s="510">
        <v>2936158</v>
      </c>
      <c r="CO1079" s="510">
        <v>2364</v>
      </c>
      <c r="CP1079" s="510">
        <v>5538</v>
      </c>
      <c r="CQ1079" s="510">
        <v>41619</v>
      </c>
      <c r="CR1079" s="510">
        <v>85127349</v>
      </c>
      <c r="CS1079" s="510">
        <v>2045</v>
      </c>
      <c r="CT1079" s="510">
        <v>4480</v>
      </c>
      <c r="CU1079" s="510">
        <v>1562</v>
      </c>
      <c r="CV1079" s="510">
        <v>14848983</v>
      </c>
      <c r="CW1079" s="510">
        <v>9506</v>
      </c>
      <c r="CX1079" s="510">
        <v>21302</v>
      </c>
      <c r="CY1079" s="510">
        <v>356</v>
      </c>
      <c r="CZ1079" s="510">
        <v>2973734</v>
      </c>
      <c r="DA1079" s="510">
        <v>8353</v>
      </c>
      <c r="DB1079" s="510">
        <v>21134</v>
      </c>
      <c r="DC1079" s="510">
        <v>1377</v>
      </c>
      <c r="DD1079" s="510">
        <v>20149792</v>
      </c>
      <c r="DE1079" s="510">
        <v>14633</v>
      </c>
      <c r="DF1079" s="510">
        <v>31490</v>
      </c>
      <c r="DG1079" s="510">
        <v>215</v>
      </c>
      <c r="DH1079" s="510">
        <v>3011421</v>
      </c>
      <c r="DI1079" s="510">
        <v>14007</v>
      </c>
      <c r="DJ1079" s="510">
        <v>33901</v>
      </c>
      <c r="DK1079" s="510">
        <v>396</v>
      </c>
      <c r="DL1079" s="510">
        <v>121849</v>
      </c>
      <c r="DM1079" s="510">
        <v>308</v>
      </c>
      <c r="DN1079" s="510">
        <v>533</v>
      </c>
      <c r="DO1079" s="510">
        <v>5443</v>
      </c>
      <c r="DP1079" s="510">
        <v>137995</v>
      </c>
      <c r="DQ1079" s="510">
        <v>25</v>
      </c>
      <c r="DR1079" s="510">
        <v>43</v>
      </c>
      <c r="DS1079" s="510">
        <v>153</v>
      </c>
      <c r="DT1079" s="510">
        <v>323564</v>
      </c>
      <c r="DU1079" s="510">
        <v>2115</v>
      </c>
      <c r="DV1079" s="510">
        <v>5172</v>
      </c>
      <c r="DW1079" s="510">
        <v>138</v>
      </c>
      <c r="DX1079" s="510"/>
      <c r="DY1079" s="510"/>
      <c r="DZ1079" s="510"/>
      <c r="EA1079" s="510"/>
      <c r="EB1079" s="510"/>
      <c r="EC1079" s="510"/>
      <c r="ED1079" s="510"/>
      <c r="EE1079" s="510"/>
      <c r="EF1079" s="510"/>
      <c r="EG1079" s="510" t="s">
        <v>152</v>
      </c>
      <c r="EH1079" s="510" t="s">
        <v>152</v>
      </c>
      <c r="EI1079" s="510">
        <v>215</v>
      </c>
      <c r="EJ1079" s="479"/>
      <c r="EK1079" s="479"/>
      <c r="EL1079" s="479"/>
      <c r="EM1079" s="479"/>
      <c r="EN1079" s="479"/>
      <c r="EO1079" s="479"/>
      <c r="EP1079" s="479"/>
      <c r="EQ1079" s="479"/>
      <c r="ER1079" s="479"/>
      <c r="ES1079" s="479"/>
      <c r="ET1079" s="479"/>
      <c r="EU1079" s="479"/>
      <c r="EV1079" s="479"/>
      <c r="EW1079" s="479"/>
      <c r="EX1079" s="479"/>
      <c r="EY1079" s="479"/>
      <c r="EZ1079" s="476"/>
      <c r="FA1079" s="446">
        <f t="shared" si="2348"/>
        <v>5</v>
      </c>
      <c r="FB1079" s="417">
        <f t="shared" si="2389"/>
        <v>2022</v>
      </c>
      <c r="FC1079" s="448">
        <f t="shared" si="2390"/>
        <v>44682</v>
      </c>
      <c r="FD1079" s="449">
        <f t="shared" si="2391"/>
        <v>31</v>
      </c>
      <c r="FE1079" s="450"/>
      <c r="FF1079" s="451">
        <f t="shared" si="2368"/>
        <v>0.57391396035428088</v>
      </c>
      <c r="FG1079" s="450"/>
      <c r="FH1079" s="452">
        <f t="shared" si="2350"/>
        <v>2.0981092436974791</v>
      </c>
      <c r="FI1079" s="452">
        <f t="shared" si="2351"/>
        <v>1.4314075630252101</v>
      </c>
      <c r="FJ1079" s="452">
        <f t="shared" si="2352"/>
        <v>2.0612279226240537</v>
      </c>
      <c r="FK1079" s="452">
        <f t="shared" si="2353"/>
        <v>1.4215306980656013</v>
      </c>
      <c r="FL1079" s="452">
        <f t="shared" si="2354"/>
        <v>1.3851887523293063</v>
      </c>
      <c r="FM1079" s="452">
        <f t="shared" si="2355"/>
        <v>1.049643014174745</v>
      </c>
      <c r="FN1079" s="452">
        <f t="shared" si="2356"/>
        <v>2.0005881584106651</v>
      </c>
      <c r="FO1079" s="452">
        <f t="shared" si="2357"/>
        <v>1.0545026793883152</v>
      </c>
      <c r="FP1079" s="452">
        <f t="shared" si="2358"/>
        <v>2.7658227848101267</v>
      </c>
      <c r="FQ1079" s="452">
        <f t="shared" si="2359"/>
        <v>1.0506329113924051</v>
      </c>
      <c r="FR1079" s="453"/>
      <c r="FS1079" s="446">
        <f t="shared" si="2392"/>
        <v>197326</v>
      </c>
      <c r="FT1079" s="446">
        <f t="shared" si="2392"/>
        <v>197326</v>
      </c>
      <c r="FU1079" s="446">
        <f t="shared" si="2392"/>
        <v>197326</v>
      </c>
      <c r="FV1079" s="446">
        <f t="shared" si="2392"/>
        <v>1874597</v>
      </c>
      <c r="FW1079" s="446">
        <f t="shared" si="2392"/>
        <v>8063440</v>
      </c>
      <c r="FX1079" s="446">
        <f t="shared" si="2392"/>
        <v>5754760</v>
      </c>
      <c r="FY1079" s="446">
        <f t="shared" si="2392"/>
        <v>216691657</v>
      </c>
      <c r="FZ1079" s="446">
        <f t="shared" si="2392"/>
        <v>374225712</v>
      </c>
      <c r="GA1079" s="446">
        <f t="shared" si="2392"/>
        <v>19145176</v>
      </c>
      <c r="GB1079" s="446"/>
      <c r="GC1079" s="446"/>
      <c r="GD1079" s="446">
        <f t="shared" ref="GD1079:GM1088" si="2393">IFERROR(HLOOKUP(GD$1,$H$5:$HA$10112,MATCH($A1079,$A$5:$A$10112,0),0)*HLOOKUP(GD$2,$H$5:$HA$10112,MATCH($A1079,$A$5:$A$10112,0),0),"-")</f>
        <v>98333</v>
      </c>
      <c r="GE1079" s="446">
        <f t="shared" si="2393"/>
        <v>66682</v>
      </c>
      <c r="GF1079" s="446">
        <f t="shared" si="2393"/>
        <v>7888920</v>
      </c>
      <c r="GG1079" s="446">
        <f t="shared" si="2393"/>
        <v>23069200</v>
      </c>
      <c r="GH1079" s="446">
        <f t="shared" si="2393"/>
        <v>6878196</v>
      </c>
      <c r="GI1079" s="446">
        <f t="shared" si="2393"/>
        <v>186453120</v>
      </c>
      <c r="GJ1079" s="446">
        <f t="shared" si="2393"/>
        <v>33273724</v>
      </c>
      <c r="GK1079" s="446">
        <f t="shared" si="2393"/>
        <v>7523704</v>
      </c>
      <c r="GL1079" s="446">
        <f t="shared" si="2393"/>
        <v>43361730</v>
      </c>
      <c r="GM1079" s="446">
        <f t="shared" si="2393"/>
        <v>7288715</v>
      </c>
      <c r="GN1079" s="446">
        <f t="shared" si="2374"/>
        <v>791316</v>
      </c>
      <c r="GO1079" s="446">
        <f t="shared" si="2388"/>
        <v>211068</v>
      </c>
      <c r="GP1079" s="446">
        <f t="shared" si="2388"/>
        <v>234049</v>
      </c>
      <c r="GQ1079" s="446">
        <f t="shared" si="2388"/>
        <v>0</v>
      </c>
      <c r="GR1079" s="446"/>
      <c r="GS1079" s="446"/>
      <c r="GT1079" s="446"/>
      <c r="GU1079" s="446"/>
      <c r="GV1079" s="416"/>
    </row>
    <row r="1080" spans="1:204" ht="9.75" customHeight="1" x14ac:dyDescent="0.2">
      <c r="A1080" s="485" t="str">
        <f t="shared" si="2386"/>
        <v>2022-23MAYRX8</v>
      </c>
      <c r="B1080" s="503" t="str">
        <f t="shared" si="2366"/>
        <v>2022-23</v>
      </c>
      <c r="C1080" s="436" t="s">
        <v>668</v>
      </c>
      <c r="D1080" s="503" t="s">
        <v>646</v>
      </c>
      <c r="E1080" s="503" t="s">
        <v>645</v>
      </c>
      <c r="F1080" s="504" t="s">
        <v>450</v>
      </c>
      <c r="G1080" s="504" t="s">
        <v>696</v>
      </c>
      <c r="H1080" s="522">
        <v>104282</v>
      </c>
      <c r="I1080" s="522">
        <v>70388</v>
      </c>
      <c r="J1080" s="522">
        <v>491438</v>
      </c>
      <c r="K1080" s="522">
        <v>7</v>
      </c>
      <c r="L1080" s="522">
        <v>0</v>
      </c>
      <c r="M1080" s="522">
        <v>12</v>
      </c>
      <c r="N1080" s="522">
        <v>50</v>
      </c>
      <c r="O1080" s="522">
        <v>148</v>
      </c>
      <c r="P1080" s="522">
        <v>329</v>
      </c>
      <c r="Q1080" s="522">
        <v>171</v>
      </c>
      <c r="R1080" s="522">
        <v>253</v>
      </c>
      <c r="S1080" s="522">
        <v>70445</v>
      </c>
      <c r="T1080" s="522">
        <v>7620</v>
      </c>
      <c r="U1080" s="522">
        <v>5419</v>
      </c>
      <c r="V1080" s="522">
        <v>37825</v>
      </c>
      <c r="W1080" s="522">
        <v>10955</v>
      </c>
      <c r="X1080" s="522">
        <v>192</v>
      </c>
      <c r="Y1080" s="522">
        <v>3915091</v>
      </c>
      <c r="Z1080" s="522">
        <v>514</v>
      </c>
      <c r="AA1080" s="522">
        <v>895</v>
      </c>
      <c r="AB1080" s="522">
        <v>3127266</v>
      </c>
      <c r="AC1080" s="522">
        <v>577</v>
      </c>
      <c r="AD1080" s="522">
        <v>1019</v>
      </c>
      <c r="AE1080" s="522">
        <v>74209045</v>
      </c>
      <c r="AF1080" s="522">
        <v>1962</v>
      </c>
      <c r="AG1080" s="522">
        <v>4235</v>
      </c>
      <c r="AH1080" s="522">
        <v>61968808</v>
      </c>
      <c r="AI1080" s="522">
        <v>5657</v>
      </c>
      <c r="AJ1080" s="522">
        <v>13541</v>
      </c>
      <c r="AK1080" s="522">
        <v>1388141</v>
      </c>
      <c r="AL1080" s="522">
        <v>7230</v>
      </c>
      <c r="AM1080" s="522">
        <v>19554</v>
      </c>
      <c r="AN1080" s="522" t="s">
        <v>152</v>
      </c>
      <c r="AO1080" s="522" t="s">
        <v>152</v>
      </c>
      <c r="AP1080" s="522" t="s">
        <v>152</v>
      </c>
      <c r="AQ1080" s="522" t="s">
        <v>152</v>
      </c>
      <c r="AR1080" s="522" t="s">
        <v>152</v>
      </c>
      <c r="AS1080" s="522" t="s">
        <v>152</v>
      </c>
      <c r="AT1080" s="522">
        <v>8080</v>
      </c>
      <c r="AU1080" s="522">
        <v>432</v>
      </c>
      <c r="AV1080" s="522">
        <v>1086</v>
      </c>
      <c r="AW1080" s="522">
        <v>4996</v>
      </c>
      <c r="AX1080" s="522">
        <v>3722</v>
      </c>
      <c r="AY1080" s="522">
        <v>2840</v>
      </c>
      <c r="AZ1080" s="522">
        <v>929</v>
      </c>
      <c r="BA1080" s="522" t="s">
        <v>152</v>
      </c>
      <c r="BB1080" s="522" t="s">
        <v>152</v>
      </c>
      <c r="BC1080" s="522" t="s">
        <v>152</v>
      </c>
      <c r="BD1080" s="522" t="s">
        <v>152</v>
      </c>
      <c r="BE1080" s="522" t="s">
        <v>152</v>
      </c>
      <c r="BF1080" s="522" t="s">
        <v>152</v>
      </c>
      <c r="BG1080" s="522" t="s">
        <v>152</v>
      </c>
      <c r="BH1080" s="522" t="s">
        <v>152</v>
      </c>
      <c r="BI1080" s="522">
        <v>38496</v>
      </c>
      <c r="BJ1080" s="522">
        <v>4943</v>
      </c>
      <c r="BK1080" s="522">
        <v>18926</v>
      </c>
      <c r="BL1080" s="522">
        <v>62365</v>
      </c>
      <c r="BM1080" s="522">
        <v>13338</v>
      </c>
      <c r="BN1080" s="522">
        <v>10395</v>
      </c>
      <c r="BO1080" s="522">
        <v>9228</v>
      </c>
      <c r="BP1080" s="522">
        <v>7287</v>
      </c>
      <c r="BQ1080" s="522">
        <v>49537</v>
      </c>
      <c r="BR1080" s="522">
        <v>40198</v>
      </c>
      <c r="BS1080" s="522">
        <v>16052</v>
      </c>
      <c r="BT1080" s="522">
        <v>11671</v>
      </c>
      <c r="BU1080" s="522">
        <v>281</v>
      </c>
      <c r="BV1080" s="522">
        <v>221</v>
      </c>
      <c r="BW1080" s="522">
        <v>203</v>
      </c>
      <c r="BX1080" s="522">
        <v>112304</v>
      </c>
      <c r="BY1080" s="522">
        <v>553</v>
      </c>
      <c r="BZ1080" s="522">
        <v>937</v>
      </c>
      <c r="CA1080" s="522">
        <v>43</v>
      </c>
      <c r="CB1080" s="522">
        <v>18309</v>
      </c>
      <c r="CC1080" s="522">
        <v>426</v>
      </c>
      <c r="CD1080" s="522">
        <v>716</v>
      </c>
      <c r="CE1080" s="522">
        <v>7374</v>
      </c>
      <c r="CF1080" s="522">
        <v>3784478</v>
      </c>
      <c r="CG1080" s="522">
        <v>513</v>
      </c>
      <c r="CH1080" s="522">
        <v>892</v>
      </c>
      <c r="CI1080" s="522">
        <v>3516</v>
      </c>
      <c r="CJ1080" s="522">
        <v>7300613</v>
      </c>
      <c r="CK1080" s="522">
        <v>2076</v>
      </c>
      <c r="CL1080" s="522">
        <v>4354</v>
      </c>
      <c r="CM1080" s="522">
        <v>984</v>
      </c>
      <c r="CN1080" s="522">
        <v>1840323</v>
      </c>
      <c r="CO1080" s="522">
        <v>1870</v>
      </c>
      <c r="CP1080" s="522">
        <v>4367</v>
      </c>
      <c r="CQ1080" s="522">
        <v>33325</v>
      </c>
      <c r="CR1080" s="522">
        <v>65068109</v>
      </c>
      <c r="CS1080" s="522">
        <v>1953</v>
      </c>
      <c r="CT1080" s="522">
        <v>4215</v>
      </c>
      <c r="CU1080" s="522">
        <v>2027</v>
      </c>
      <c r="CV1080" s="522">
        <v>13896289</v>
      </c>
      <c r="CW1080" s="522">
        <v>6856</v>
      </c>
      <c r="CX1080" s="522">
        <v>14514</v>
      </c>
      <c r="CY1080" s="522">
        <v>1432</v>
      </c>
      <c r="CZ1080" s="522">
        <v>9999298</v>
      </c>
      <c r="DA1080" s="522">
        <v>6983</v>
      </c>
      <c r="DB1080" s="522">
        <v>16033</v>
      </c>
      <c r="DC1080" s="522">
        <v>1465</v>
      </c>
      <c r="DD1080" s="522">
        <v>15936915</v>
      </c>
      <c r="DE1080" s="522">
        <v>10878</v>
      </c>
      <c r="DF1080" s="522">
        <v>27371</v>
      </c>
      <c r="DG1080" s="522">
        <v>596</v>
      </c>
      <c r="DH1080" s="522">
        <v>6509667</v>
      </c>
      <c r="DI1080" s="522">
        <v>10922</v>
      </c>
      <c r="DJ1080" s="522">
        <v>27131</v>
      </c>
      <c r="DK1080" s="522">
        <v>254</v>
      </c>
      <c r="DL1080" s="522">
        <v>98840</v>
      </c>
      <c r="DM1080" s="522">
        <v>389</v>
      </c>
      <c r="DN1080" s="522">
        <v>642</v>
      </c>
      <c r="DO1080" s="522">
        <v>4362</v>
      </c>
      <c r="DP1080" s="522">
        <v>189615</v>
      </c>
      <c r="DQ1080" s="522">
        <v>43</v>
      </c>
      <c r="DR1080" s="522">
        <v>80</v>
      </c>
      <c r="DS1080" s="522">
        <v>86</v>
      </c>
      <c r="DT1080" s="522">
        <v>144941</v>
      </c>
      <c r="DU1080" s="522">
        <v>1685</v>
      </c>
      <c r="DV1080" s="522">
        <v>3031</v>
      </c>
      <c r="DW1080" s="522">
        <v>73</v>
      </c>
      <c r="DX1080" s="522"/>
      <c r="DY1080" s="522"/>
      <c r="DZ1080" s="522"/>
      <c r="EA1080" s="522"/>
      <c r="EB1080" s="522"/>
      <c r="EC1080" s="522"/>
      <c r="ED1080" s="522"/>
      <c r="EE1080" s="522"/>
      <c r="EF1080" s="522"/>
      <c r="EG1080" s="522" t="s">
        <v>152</v>
      </c>
      <c r="EH1080" s="508" t="s">
        <v>152</v>
      </c>
      <c r="EI1080" s="522">
        <v>0</v>
      </c>
      <c r="EJ1080" s="483"/>
      <c r="EK1080" s="483"/>
      <c r="EL1080" s="483"/>
      <c r="EM1080" s="483"/>
      <c r="EN1080" s="483"/>
      <c r="EO1080" s="483"/>
      <c r="EP1080" s="483"/>
      <c r="EQ1080" s="483"/>
      <c r="ER1080" s="483"/>
      <c r="ES1080" s="483"/>
      <c r="ET1080" s="483"/>
      <c r="EU1080" s="483"/>
      <c r="EV1080" s="483"/>
      <c r="EW1080" s="483"/>
      <c r="EX1080" s="483"/>
      <c r="EY1080" s="483"/>
      <c r="EZ1080" s="484"/>
      <c r="FA1080" s="468">
        <f t="shared" si="2348"/>
        <v>5</v>
      </c>
      <c r="FB1080" s="485">
        <f t="shared" si="2389"/>
        <v>2022</v>
      </c>
      <c r="FC1080" s="486">
        <f t="shared" si="2390"/>
        <v>44682</v>
      </c>
      <c r="FD1080" s="470">
        <f t="shared" si="2391"/>
        <v>31</v>
      </c>
      <c r="FE1080" s="471"/>
      <c r="FF1080" s="517">
        <f t="shared" si="2368"/>
        <v>0.59827184199698258</v>
      </c>
      <c r="FG1080" s="471"/>
      <c r="FH1080" s="487">
        <f t="shared" si="2350"/>
        <v>1.7503937007874015</v>
      </c>
      <c r="FI1080" s="487">
        <f t="shared" si="2351"/>
        <v>1.3641732283464567</v>
      </c>
      <c r="FJ1080" s="487">
        <f t="shared" si="2352"/>
        <v>1.7028972135080274</v>
      </c>
      <c r="FK1080" s="487">
        <f t="shared" si="2353"/>
        <v>1.3447130466875807</v>
      </c>
      <c r="FL1080" s="487">
        <f t="shared" si="2354"/>
        <v>1.309636483807006</v>
      </c>
      <c r="FM1080" s="487">
        <f t="shared" si="2355"/>
        <v>1.0627362855254461</v>
      </c>
      <c r="FN1080" s="487">
        <f t="shared" si="2356"/>
        <v>1.4652670013692377</v>
      </c>
      <c r="FO1080" s="487">
        <f t="shared" si="2357"/>
        <v>1.0653582838886353</v>
      </c>
      <c r="FP1080" s="487">
        <f t="shared" si="2358"/>
        <v>1.4635416666666667</v>
      </c>
      <c r="FQ1080" s="487">
        <f t="shared" si="2359"/>
        <v>1.1510416666666667</v>
      </c>
      <c r="FR1080" s="459"/>
      <c r="FS1080" s="468">
        <f t="shared" si="2392"/>
        <v>0</v>
      </c>
      <c r="FT1080" s="468">
        <f t="shared" si="2392"/>
        <v>844656</v>
      </c>
      <c r="FU1080" s="468">
        <f t="shared" si="2392"/>
        <v>3519400</v>
      </c>
      <c r="FV1080" s="468">
        <f t="shared" si="2392"/>
        <v>10417424</v>
      </c>
      <c r="FW1080" s="468">
        <f t="shared" si="2392"/>
        <v>6819900</v>
      </c>
      <c r="FX1080" s="468">
        <f t="shared" si="2392"/>
        <v>5521961</v>
      </c>
      <c r="FY1080" s="468">
        <f t="shared" si="2392"/>
        <v>160188875</v>
      </c>
      <c r="FZ1080" s="468">
        <f t="shared" si="2392"/>
        <v>148341655</v>
      </c>
      <c r="GA1080" s="468">
        <f t="shared" si="2392"/>
        <v>3754368</v>
      </c>
      <c r="GB1080" s="468"/>
      <c r="GC1080" s="468"/>
      <c r="GD1080" s="468">
        <f t="shared" si="2393"/>
        <v>190211</v>
      </c>
      <c r="GE1080" s="468">
        <f t="shared" si="2393"/>
        <v>30788</v>
      </c>
      <c r="GF1080" s="468">
        <f t="shared" si="2393"/>
        <v>6577608</v>
      </c>
      <c r="GG1080" s="468">
        <f t="shared" si="2393"/>
        <v>15308664</v>
      </c>
      <c r="GH1080" s="468">
        <f t="shared" si="2393"/>
        <v>4297128</v>
      </c>
      <c r="GI1080" s="468">
        <f t="shared" si="2393"/>
        <v>140464875</v>
      </c>
      <c r="GJ1080" s="468">
        <f t="shared" si="2393"/>
        <v>29419878</v>
      </c>
      <c r="GK1080" s="468">
        <f t="shared" si="2393"/>
        <v>22959256</v>
      </c>
      <c r="GL1080" s="468">
        <f t="shared" si="2393"/>
        <v>40098515</v>
      </c>
      <c r="GM1080" s="468">
        <f t="shared" si="2393"/>
        <v>16170076</v>
      </c>
      <c r="GN1080" s="468">
        <f t="shared" si="2374"/>
        <v>260666</v>
      </c>
      <c r="GO1080" s="468">
        <f t="shared" si="2388"/>
        <v>163068</v>
      </c>
      <c r="GP1080" s="468">
        <f t="shared" si="2388"/>
        <v>348960</v>
      </c>
      <c r="GQ1080" s="468">
        <f t="shared" si="2388"/>
        <v>0</v>
      </c>
      <c r="GR1080" s="468"/>
      <c r="GS1080" s="468"/>
      <c r="GT1080" s="468"/>
      <c r="GU1080" s="468"/>
      <c r="GV1080" s="425"/>
    </row>
    <row r="1081" spans="1:204" ht="9.75" customHeight="1" x14ac:dyDescent="0.2">
      <c r="A1081" s="472" t="str">
        <f t="shared" si="2386"/>
        <v>2022-23JUNERX9</v>
      </c>
      <c r="B1081" s="488" t="str">
        <f t="shared" si="2366"/>
        <v>2022-23</v>
      </c>
      <c r="C1081" s="400" t="s">
        <v>671</v>
      </c>
      <c r="D1081" s="488" t="s">
        <v>653</v>
      </c>
      <c r="E1081" s="488" t="s">
        <v>652</v>
      </c>
      <c r="F1081" s="474" t="s">
        <v>451</v>
      </c>
      <c r="G1081" s="474" t="s">
        <v>686</v>
      </c>
      <c r="H1081" s="518">
        <v>111389</v>
      </c>
      <c r="I1081" s="518">
        <v>89677</v>
      </c>
      <c r="J1081" s="518">
        <v>656314</v>
      </c>
      <c r="K1081" s="518">
        <v>7</v>
      </c>
      <c r="L1081" s="518">
        <v>2</v>
      </c>
      <c r="M1081" s="518">
        <v>16</v>
      </c>
      <c r="N1081" s="518">
        <v>46</v>
      </c>
      <c r="O1081" s="518">
        <v>102</v>
      </c>
      <c r="P1081" s="518">
        <v>446</v>
      </c>
      <c r="Q1081" s="518">
        <v>1792</v>
      </c>
      <c r="R1081" s="518">
        <v>486</v>
      </c>
      <c r="S1081" s="518">
        <v>62713</v>
      </c>
      <c r="T1081" s="518">
        <v>8955</v>
      </c>
      <c r="U1081" s="518">
        <v>5845</v>
      </c>
      <c r="V1081" s="518">
        <v>34759</v>
      </c>
      <c r="W1081" s="518">
        <v>7969</v>
      </c>
      <c r="X1081" s="518">
        <v>80</v>
      </c>
      <c r="Y1081" s="518">
        <v>5250787</v>
      </c>
      <c r="Z1081" s="518">
        <v>586</v>
      </c>
      <c r="AA1081" s="518">
        <v>1062</v>
      </c>
      <c r="AB1081" s="518">
        <v>6030530</v>
      </c>
      <c r="AC1081" s="518">
        <v>1032</v>
      </c>
      <c r="AD1081" s="518">
        <v>2262</v>
      </c>
      <c r="AE1081" s="518">
        <v>149834517</v>
      </c>
      <c r="AF1081" s="518">
        <v>4311</v>
      </c>
      <c r="AG1081" s="518">
        <v>9510</v>
      </c>
      <c r="AH1081" s="518">
        <v>102908534</v>
      </c>
      <c r="AI1081" s="518">
        <v>12914</v>
      </c>
      <c r="AJ1081" s="518">
        <v>33458</v>
      </c>
      <c r="AK1081" s="518">
        <v>1080308</v>
      </c>
      <c r="AL1081" s="518">
        <v>13504</v>
      </c>
      <c r="AM1081" s="518">
        <v>31333</v>
      </c>
      <c r="AN1081" s="518" t="s">
        <v>152</v>
      </c>
      <c r="AO1081" s="518" t="s">
        <v>152</v>
      </c>
      <c r="AP1081" s="518" t="s">
        <v>152</v>
      </c>
      <c r="AQ1081" s="518" t="s">
        <v>152</v>
      </c>
      <c r="AR1081" s="518" t="s">
        <v>152</v>
      </c>
      <c r="AS1081" s="518" t="s">
        <v>152</v>
      </c>
      <c r="AT1081" s="518">
        <v>8621</v>
      </c>
      <c r="AU1081" s="518">
        <v>1583</v>
      </c>
      <c r="AV1081" s="518">
        <v>1711</v>
      </c>
      <c r="AW1081" s="518">
        <v>120</v>
      </c>
      <c r="AX1081" s="518">
        <v>3310</v>
      </c>
      <c r="AY1081" s="518">
        <v>2017</v>
      </c>
      <c r="AZ1081" s="518">
        <v>2191</v>
      </c>
      <c r="BA1081" s="518" t="s">
        <v>152</v>
      </c>
      <c r="BB1081" s="518" t="s">
        <v>152</v>
      </c>
      <c r="BC1081" s="518" t="s">
        <v>152</v>
      </c>
      <c r="BD1081" s="518" t="s">
        <v>152</v>
      </c>
      <c r="BE1081" s="518" t="s">
        <v>152</v>
      </c>
      <c r="BF1081" s="518" t="s">
        <v>152</v>
      </c>
      <c r="BG1081" s="518" t="s">
        <v>152</v>
      </c>
      <c r="BH1081" s="518" t="s">
        <v>152</v>
      </c>
      <c r="BI1081" s="518">
        <v>30552</v>
      </c>
      <c r="BJ1081" s="518">
        <v>3155</v>
      </c>
      <c r="BK1081" s="518">
        <v>20385</v>
      </c>
      <c r="BL1081" s="518">
        <v>54092</v>
      </c>
      <c r="BM1081" s="518">
        <v>15600</v>
      </c>
      <c r="BN1081" s="518">
        <v>12041</v>
      </c>
      <c r="BO1081" s="518">
        <v>10427</v>
      </c>
      <c r="BP1081" s="518">
        <v>8152</v>
      </c>
      <c r="BQ1081" s="518">
        <v>47911</v>
      </c>
      <c r="BR1081" s="518">
        <v>37144</v>
      </c>
      <c r="BS1081" s="518">
        <v>11913</v>
      </c>
      <c r="BT1081" s="518">
        <v>8653</v>
      </c>
      <c r="BU1081" s="518">
        <v>71</v>
      </c>
      <c r="BV1081" s="518">
        <v>54</v>
      </c>
      <c r="BW1081" s="518">
        <v>0</v>
      </c>
      <c r="BX1081" s="518">
        <v>0</v>
      </c>
      <c r="BY1081" s="518" t="s">
        <v>152</v>
      </c>
      <c r="BZ1081" s="518" t="s">
        <v>152</v>
      </c>
      <c r="CA1081" s="518">
        <v>16</v>
      </c>
      <c r="CB1081" s="518">
        <v>16070</v>
      </c>
      <c r="CC1081" s="518">
        <v>1004</v>
      </c>
      <c r="CD1081" s="518">
        <v>1748</v>
      </c>
      <c r="CE1081" s="518">
        <v>8939</v>
      </c>
      <c r="CF1081" s="518">
        <v>5234717</v>
      </c>
      <c r="CG1081" s="518">
        <v>586</v>
      </c>
      <c r="CH1081" s="518">
        <v>1059</v>
      </c>
      <c r="CI1081" s="518">
        <v>655</v>
      </c>
      <c r="CJ1081" s="518">
        <v>2973007</v>
      </c>
      <c r="CK1081" s="518">
        <v>4539</v>
      </c>
      <c r="CL1081" s="518">
        <v>9368</v>
      </c>
      <c r="CM1081" s="518">
        <v>856</v>
      </c>
      <c r="CN1081" s="518">
        <v>4095976</v>
      </c>
      <c r="CO1081" s="518">
        <v>4785</v>
      </c>
      <c r="CP1081" s="518">
        <v>10168</v>
      </c>
      <c r="CQ1081" s="518">
        <v>33248</v>
      </c>
      <c r="CR1081" s="518">
        <v>142765534</v>
      </c>
      <c r="CS1081" s="518">
        <v>4294</v>
      </c>
      <c r="CT1081" s="518">
        <v>9499</v>
      </c>
      <c r="CU1081" s="518">
        <v>3</v>
      </c>
      <c r="CV1081" s="518">
        <v>16938</v>
      </c>
      <c r="CW1081" s="518">
        <v>5646</v>
      </c>
      <c r="CX1081" s="518">
        <v>9166</v>
      </c>
      <c r="CY1081" s="518">
        <v>175</v>
      </c>
      <c r="CZ1081" s="518">
        <v>3209359</v>
      </c>
      <c r="DA1081" s="518">
        <v>18339</v>
      </c>
      <c r="DB1081" s="518">
        <v>42059</v>
      </c>
      <c r="DC1081" s="518">
        <v>1589</v>
      </c>
      <c r="DD1081" s="518">
        <v>15983235</v>
      </c>
      <c r="DE1081" s="518">
        <v>10059</v>
      </c>
      <c r="DF1081" s="518">
        <v>18937</v>
      </c>
      <c r="DG1081" s="518">
        <v>69</v>
      </c>
      <c r="DH1081" s="518">
        <v>1054130</v>
      </c>
      <c r="DI1081" s="518">
        <v>15277</v>
      </c>
      <c r="DJ1081" s="518">
        <v>36146</v>
      </c>
      <c r="DK1081" s="518">
        <v>329</v>
      </c>
      <c r="DL1081" s="518">
        <v>93329</v>
      </c>
      <c r="DM1081" s="518">
        <v>284</v>
      </c>
      <c r="DN1081" s="518">
        <v>447</v>
      </c>
      <c r="DO1081" s="518">
        <v>4609</v>
      </c>
      <c r="DP1081" s="518">
        <v>220419</v>
      </c>
      <c r="DQ1081" s="518">
        <v>48</v>
      </c>
      <c r="DR1081" s="518">
        <v>92</v>
      </c>
      <c r="DS1081" s="518">
        <v>33</v>
      </c>
      <c r="DT1081" s="518">
        <v>113269</v>
      </c>
      <c r="DU1081" s="518">
        <v>3432</v>
      </c>
      <c r="DV1081" s="518">
        <v>6461</v>
      </c>
      <c r="DW1081" s="518">
        <v>26</v>
      </c>
      <c r="DX1081" s="518"/>
      <c r="DY1081" s="518"/>
      <c r="DZ1081" s="518"/>
      <c r="EA1081" s="518"/>
      <c r="EB1081" s="518"/>
      <c r="EC1081" s="518"/>
      <c r="ED1081" s="518"/>
      <c r="EE1081" s="518"/>
      <c r="EF1081" s="518"/>
      <c r="EG1081" s="518" t="s">
        <v>152</v>
      </c>
      <c r="EH1081" s="505" t="s">
        <v>152</v>
      </c>
      <c r="EI1081" s="518">
        <v>0</v>
      </c>
      <c r="EJ1081" s="475"/>
      <c r="EK1081" s="475"/>
      <c r="EL1081" s="475"/>
      <c r="EM1081" s="475"/>
      <c r="EN1081" s="475"/>
      <c r="EO1081" s="475"/>
      <c r="EP1081" s="475"/>
      <c r="EQ1081" s="475"/>
      <c r="ER1081" s="475"/>
      <c r="ES1081" s="475"/>
      <c r="ET1081" s="475"/>
      <c r="EU1081" s="475"/>
      <c r="EV1081" s="475"/>
      <c r="EW1081" s="475"/>
      <c r="EX1081" s="475"/>
      <c r="EY1081" s="475"/>
      <c r="EZ1081" s="476"/>
      <c r="FA1081" s="446">
        <f t="shared" si="2348"/>
        <v>6</v>
      </c>
      <c r="FB1081" s="417">
        <f>LEFT($B1081,4)+IF(FA1081&lt;4,1,0)</f>
        <v>2022</v>
      </c>
      <c r="FC1081" s="448">
        <f>DATE($FB1081,$FA1081,1)</f>
        <v>44713</v>
      </c>
      <c r="FD1081" s="449">
        <f>DAY(EOMONTH($FC1081,0))</f>
        <v>30</v>
      </c>
      <c r="FE1081" s="450"/>
      <c r="FF1081" s="451">
        <f t="shared" si="2368"/>
        <v>0.54166176989070391</v>
      </c>
      <c r="FG1081" s="450"/>
      <c r="FH1081" s="452">
        <f t="shared" si="2350"/>
        <v>1.7420435510887773</v>
      </c>
      <c r="FI1081" s="452">
        <f t="shared" si="2351"/>
        <v>1.3446119486320491</v>
      </c>
      <c r="FJ1081" s="452">
        <f t="shared" si="2352"/>
        <v>1.7839178785286569</v>
      </c>
      <c r="FK1081" s="452">
        <f t="shared" si="2353"/>
        <v>1.3946963216424295</v>
      </c>
      <c r="FL1081" s="452">
        <f t="shared" si="2354"/>
        <v>1.3783768232687936</v>
      </c>
      <c r="FM1081" s="452">
        <f t="shared" si="2355"/>
        <v>1.0686153226502488</v>
      </c>
      <c r="FN1081" s="452">
        <f t="shared" si="2356"/>
        <v>1.4949178065001882</v>
      </c>
      <c r="FO1081" s="452">
        <f t="shared" si="2357"/>
        <v>1.0858326013301542</v>
      </c>
      <c r="FP1081" s="452">
        <f t="shared" si="2358"/>
        <v>0.88749999999999996</v>
      </c>
      <c r="FQ1081" s="452">
        <f t="shared" si="2359"/>
        <v>0.67500000000000004</v>
      </c>
      <c r="FR1081" s="453"/>
      <c r="FS1081" s="446">
        <f t="shared" si="2392"/>
        <v>179354</v>
      </c>
      <c r="FT1081" s="446">
        <f t="shared" si="2392"/>
        <v>1434832</v>
      </c>
      <c r="FU1081" s="446">
        <f t="shared" si="2392"/>
        <v>4125142</v>
      </c>
      <c r="FV1081" s="446">
        <f t="shared" si="2392"/>
        <v>9147054</v>
      </c>
      <c r="FW1081" s="446">
        <f t="shared" si="2392"/>
        <v>9510210</v>
      </c>
      <c r="FX1081" s="446">
        <f t="shared" si="2392"/>
        <v>13221390</v>
      </c>
      <c r="FY1081" s="446">
        <f t="shared" si="2392"/>
        <v>330558090</v>
      </c>
      <c r="FZ1081" s="446">
        <f t="shared" si="2392"/>
        <v>266626802</v>
      </c>
      <c r="GA1081" s="446">
        <f t="shared" si="2392"/>
        <v>2506640</v>
      </c>
      <c r="GB1081" s="446"/>
      <c r="GC1081" s="446"/>
      <c r="GD1081" s="446" t="str">
        <f t="shared" si="2393"/>
        <v>-</v>
      </c>
      <c r="GE1081" s="446">
        <f t="shared" si="2393"/>
        <v>27968</v>
      </c>
      <c r="GF1081" s="446">
        <f t="shared" si="2393"/>
        <v>9466401</v>
      </c>
      <c r="GG1081" s="446">
        <f t="shared" si="2393"/>
        <v>6136040</v>
      </c>
      <c r="GH1081" s="446">
        <f t="shared" si="2393"/>
        <v>8703808</v>
      </c>
      <c r="GI1081" s="446">
        <f t="shared" si="2393"/>
        <v>315822752</v>
      </c>
      <c r="GJ1081" s="446">
        <f t="shared" si="2393"/>
        <v>27498</v>
      </c>
      <c r="GK1081" s="446">
        <f t="shared" si="2393"/>
        <v>7360325</v>
      </c>
      <c r="GL1081" s="446">
        <f t="shared" si="2393"/>
        <v>30090893</v>
      </c>
      <c r="GM1081" s="446">
        <f t="shared" si="2393"/>
        <v>2494074</v>
      </c>
      <c r="GN1081" s="446">
        <f t="shared" si="2374"/>
        <v>213213</v>
      </c>
      <c r="GO1081" s="446">
        <f t="shared" si="2388"/>
        <v>147063</v>
      </c>
      <c r="GP1081" s="446">
        <f t="shared" si="2388"/>
        <v>424028</v>
      </c>
      <c r="GQ1081" s="446">
        <f t="shared" si="2388"/>
        <v>0</v>
      </c>
      <c r="GR1081" s="446"/>
      <c r="GS1081" s="446"/>
      <c r="GT1081" s="446"/>
      <c r="GU1081" s="446"/>
      <c r="GV1081" s="416"/>
    </row>
    <row r="1082" spans="1:204" ht="9.75" customHeight="1" x14ac:dyDescent="0.2">
      <c r="A1082" s="417" t="str">
        <f t="shared" si="2386"/>
        <v>2022-23JUNERYC</v>
      </c>
      <c r="B1082" s="458" t="str">
        <f t="shared" si="2366"/>
        <v>2022-23</v>
      </c>
      <c r="C1082" s="402" t="s">
        <v>671</v>
      </c>
      <c r="D1082" s="458" t="s">
        <v>656</v>
      </c>
      <c r="E1082" s="458" t="s">
        <v>466</v>
      </c>
      <c r="F1082" s="478" t="s">
        <v>453</v>
      </c>
      <c r="G1082" s="478" t="s">
        <v>687</v>
      </c>
      <c r="H1082" s="510">
        <v>116676</v>
      </c>
      <c r="I1082" s="510">
        <v>87301</v>
      </c>
      <c r="J1082" s="510">
        <v>5246344</v>
      </c>
      <c r="K1082" s="510">
        <v>60</v>
      </c>
      <c r="L1082" s="510">
        <v>15</v>
      </c>
      <c r="M1082" s="510">
        <v>192</v>
      </c>
      <c r="N1082" s="510">
        <v>258</v>
      </c>
      <c r="O1082" s="510">
        <v>379</v>
      </c>
      <c r="P1082" s="510">
        <v>387</v>
      </c>
      <c r="Q1082" s="510">
        <v>3</v>
      </c>
      <c r="R1082" s="510">
        <v>3048</v>
      </c>
      <c r="S1082" s="510">
        <v>64266</v>
      </c>
      <c r="T1082" s="510">
        <v>7862</v>
      </c>
      <c r="U1082" s="510">
        <v>5057</v>
      </c>
      <c r="V1082" s="510">
        <v>37110</v>
      </c>
      <c r="W1082" s="510">
        <v>9325</v>
      </c>
      <c r="X1082" s="510">
        <v>322</v>
      </c>
      <c r="Y1082" s="510">
        <v>4833262</v>
      </c>
      <c r="Z1082" s="510">
        <v>615</v>
      </c>
      <c r="AA1082" s="510">
        <v>1127</v>
      </c>
      <c r="AB1082" s="510">
        <v>4153618</v>
      </c>
      <c r="AC1082" s="510">
        <v>821</v>
      </c>
      <c r="AD1082" s="510">
        <v>1470</v>
      </c>
      <c r="AE1082" s="510">
        <v>126463661</v>
      </c>
      <c r="AF1082" s="510">
        <v>3408</v>
      </c>
      <c r="AG1082" s="510">
        <v>7350</v>
      </c>
      <c r="AH1082" s="510">
        <v>95596564</v>
      </c>
      <c r="AI1082" s="510">
        <v>10252</v>
      </c>
      <c r="AJ1082" s="510">
        <v>25073</v>
      </c>
      <c r="AK1082" s="510">
        <v>3127916</v>
      </c>
      <c r="AL1082" s="510">
        <v>9714</v>
      </c>
      <c r="AM1082" s="510">
        <v>37955</v>
      </c>
      <c r="AN1082" s="510" t="s">
        <v>152</v>
      </c>
      <c r="AO1082" s="510" t="s">
        <v>152</v>
      </c>
      <c r="AP1082" s="510" t="s">
        <v>152</v>
      </c>
      <c r="AQ1082" s="510" t="s">
        <v>152</v>
      </c>
      <c r="AR1082" s="510" t="s">
        <v>152</v>
      </c>
      <c r="AS1082" s="510" t="s">
        <v>152</v>
      </c>
      <c r="AT1082" s="510">
        <v>5553</v>
      </c>
      <c r="AU1082" s="510">
        <v>39</v>
      </c>
      <c r="AV1082" s="510">
        <v>3147</v>
      </c>
      <c r="AW1082" s="510">
        <v>600</v>
      </c>
      <c r="AX1082" s="510">
        <v>23</v>
      </c>
      <c r="AY1082" s="510">
        <v>2344</v>
      </c>
      <c r="AZ1082" s="510">
        <v>376</v>
      </c>
      <c r="BA1082" s="510" t="s">
        <v>152</v>
      </c>
      <c r="BB1082" s="510" t="s">
        <v>152</v>
      </c>
      <c r="BC1082" s="510" t="s">
        <v>152</v>
      </c>
      <c r="BD1082" s="510" t="s">
        <v>152</v>
      </c>
      <c r="BE1082" s="510" t="s">
        <v>152</v>
      </c>
      <c r="BF1082" s="510" t="s">
        <v>152</v>
      </c>
      <c r="BG1082" s="510" t="s">
        <v>152</v>
      </c>
      <c r="BH1082" s="510" t="s">
        <v>152</v>
      </c>
      <c r="BI1082" s="510">
        <v>35303</v>
      </c>
      <c r="BJ1082" s="510">
        <v>2156</v>
      </c>
      <c r="BK1082" s="510">
        <v>21254</v>
      </c>
      <c r="BL1082" s="510">
        <v>58713</v>
      </c>
      <c r="BM1082" s="510">
        <v>17804</v>
      </c>
      <c r="BN1082" s="510">
        <v>12332</v>
      </c>
      <c r="BO1082" s="510">
        <v>11317</v>
      </c>
      <c r="BP1082" s="510">
        <v>8011</v>
      </c>
      <c r="BQ1082" s="510">
        <v>60988</v>
      </c>
      <c r="BR1082" s="510">
        <v>40750</v>
      </c>
      <c r="BS1082" s="510">
        <v>18057</v>
      </c>
      <c r="BT1082" s="510">
        <v>10423</v>
      </c>
      <c r="BU1082" s="510">
        <v>551</v>
      </c>
      <c r="BV1082" s="510">
        <v>354</v>
      </c>
      <c r="BW1082" s="510">
        <v>12</v>
      </c>
      <c r="BX1082" s="510">
        <v>8805</v>
      </c>
      <c r="BY1082" s="510">
        <v>734</v>
      </c>
      <c r="BZ1082" s="510">
        <v>1034</v>
      </c>
      <c r="CA1082" s="510">
        <v>2</v>
      </c>
      <c r="CB1082" s="510">
        <v>618</v>
      </c>
      <c r="CC1082" s="510">
        <v>309</v>
      </c>
      <c r="CD1082" s="510">
        <v>321</v>
      </c>
      <c r="CE1082" s="510">
        <v>7848</v>
      </c>
      <c r="CF1082" s="510">
        <v>4823839</v>
      </c>
      <c r="CG1082" s="510">
        <v>615</v>
      </c>
      <c r="CH1082" s="510">
        <v>1127</v>
      </c>
      <c r="CI1082" s="510">
        <v>2698</v>
      </c>
      <c r="CJ1082" s="510">
        <v>8927052</v>
      </c>
      <c r="CK1082" s="510">
        <v>3309</v>
      </c>
      <c r="CL1082" s="510">
        <v>6650</v>
      </c>
      <c r="CM1082" s="510">
        <v>967</v>
      </c>
      <c r="CN1082" s="510">
        <v>3317361</v>
      </c>
      <c r="CO1082" s="510">
        <v>3431</v>
      </c>
      <c r="CP1082" s="510">
        <v>7669</v>
      </c>
      <c r="CQ1082" s="510">
        <v>33445</v>
      </c>
      <c r="CR1082" s="510">
        <v>114219248</v>
      </c>
      <c r="CS1082" s="510">
        <v>3415</v>
      </c>
      <c r="CT1082" s="510">
        <v>7412</v>
      </c>
      <c r="CU1082" s="510">
        <v>291</v>
      </c>
      <c r="CV1082" s="510">
        <v>5285204</v>
      </c>
      <c r="CW1082" s="510">
        <v>18162</v>
      </c>
      <c r="CX1082" s="510">
        <v>50663</v>
      </c>
      <c r="CY1082" s="510">
        <v>107</v>
      </c>
      <c r="CZ1082" s="510">
        <v>1735025</v>
      </c>
      <c r="DA1082" s="510">
        <v>16215</v>
      </c>
      <c r="DB1082" s="510">
        <v>44530</v>
      </c>
      <c r="DC1082" s="510">
        <v>572</v>
      </c>
      <c r="DD1082" s="510">
        <v>13692056</v>
      </c>
      <c r="DE1082" s="510">
        <v>23937</v>
      </c>
      <c r="DF1082" s="510">
        <v>63988</v>
      </c>
      <c r="DG1082" s="510">
        <v>73</v>
      </c>
      <c r="DH1082" s="510">
        <v>1427153</v>
      </c>
      <c r="DI1082" s="510">
        <v>19550</v>
      </c>
      <c r="DJ1082" s="510">
        <v>51350</v>
      </c>
      <c r="DK1082" s="510">
        <v>658</v>
      </c>
      <c r="DL1082" s="510">
        <v>249913</v>
      </c>
      <c r="DM1082" s="510">
        <v>380</v>
      </c>
      <c r="DN1082" s="510">
        <v>688</v>
      </c>
      <c r="DO1082" s="510">
        <v>4992</v>
      </c>
      <c r="DP1082" s="510">
        <v>437912</v>
      </c>
      <c r="DQ1082" s="510">
        <v>88</v>
      </c>
      <c r="DR1082" s="510">
        <v>211</v>
      </c>
      <c r="DS1082" s="510">
        <v>149</v>
      </c>
      <c r="DT1082" s="510">
        <v>295833</v>
      </c>
      <c r="DU1082" s="510">
        <v>1985</v>
      </c>
      <c r="DV1082" s="510">
        <v>4140</v>
      </c>
      <c r="DW1082" s="510">
        <v>130</v>
      </c>
      <c r="DX1082" s="510"/>
      <c r="DY1082" s="510"/>
      <c r="DZ1082" s="510"/>
      <c r="EA1082" s="510"/>
      <c r="EB1082" s="510"/>
      <c r="EC1082" s="510"/>
      <c r="ED1082" s="510"/>
      <c r="EE1082" s="510"/>
      <c r="EF1082" s="510"/>
      <c r="EG1082" s="510" t="s">
        <v>152</v>
      </c>
      <c r="EH1082" s="506" t="s">
        <v>152</v>
      </c>
      <c r="EI1082" s="510">
        <v>3</v>
      </c>
      <c r="EJ1082" s="479"/>
      <c r="EK1082" s="479"/>
      <c r="EL1082" s="479"/>
      <c r="EM1082" s="479"/>
      <c r="EN1082" s="479"/>
      <c r="EO1082" s="479"/>
      <c r="EP1082" s="479"/>
      <c r="EQ1082" s="479"/>
      <c r="ER1082" s="479"/>
      <c r="ES1082" s="479"/>
      <c r="ET1082" s="479"/>
      <c r="EU1082" s="479"/>
      <c r="EV1082" s="479"/>
      <c r="EW1082" s="479"/>
      <c r="EX1082" s="479"/>
      <c r="EY1082" s="479"/>
      <c r="EZ1082" s="516"/>
      <c r="FA1082" s="446">
        <f t="shared" si="2348"/>
        <v>6</v>
      </c>
      <c r="FB1082" s="417">
        <f>LEFT($B1082,4)+IF(FA1082&lt;4,1,0)</f>
        <v>2022</v>
      </c>
      <c r="FC1082" s="448">
        <f>DATE($FB1082,$FA1082,1)</f>
        <v>44713</v>
      </c>
      <c r="FD1082" s="449">
        <f>DAY(EOMONTH($FC1082,0))</f>
        <v>30</v>
      </c>
      <c r="FE1082" s="450"/>
      <c r="FF1082" s="451">
        <f t="shared" si="2368"/>
        <v>0.66782608695652179</v>
      </c>
      <c r="FG1082" s="450"/>
      <c r="FH1082" s="452">
        <f t="shared" si="2350"/>
        <v>2.2645637242431951</v>
      </c>
      <c r="FI1082" s="452">
        <f t="shared" si="2351"/>
        <v>1.5685576189264818</v>
      </c>
      <c r="FJ1082" s="452">
        <f t="shared" si="2352"/>
        <v>2.2378880759343485</v>
      </c>
      <c r="FK1082" s="452">
        <f t="shared" si="2353"/>
        <v>1.5841407949377102</v>
      </c>
      <c r="FL1082" s="452">
        <f t="shared" si="2354"/>
        <v>1.6434384263001887</v>
      </c>
      <c r="FM1082" s="452">
        <f t="shared" si="2355"/>
        <v>1.0980867690649421</v>
      </c>
      <c r="FN1082" s="452">
        <f t="shared" si="2356"/>
        <v>1.9364075067024129</v>
      </c>
      <c r="FO1082" s="452">
        <f t="shared" si="2357"/>
        <v>1.1177479892761395</v>
      </c>
      <c r="FP1082" s="452">
        <f t="shared" si="2358"/>
        <v>1.7111801242236024</v>
      </c>
      <c r="FQ1082" s="452">
        <f t="shared" si="2359"/>
        <v>1.0993788819875776</v>
      </c>
      <c r="FR1082" s="453"/>
      <c r="FS1082" s="446">
        <f t="shared" si="2392"/>
        <v>1309515</v>
      </c>
      <c r="FT1082" s="446">
        <f t="shared" si="2392"/>
        <v>16761792</v>
      </c>
      <c r="FU1082" s="446">
        <f t="shared" si="2392"/>
        <v>22523658</v>
      </c>
      <c r="FV1082" s="446">
        <f t="shared" si="2392"/>
        <v>33087079</v>
      </c>
      <c r="FW1082" s="446">
        <f t="shared" si="2392"/>
        <v>8860474</v>
      </c>
      <c r="FX1082" s="446">
        <f t="shared" si="2392"/>
        <v>7433790</v>
      </c>
      <c r="FY1082" s="446">
        <f t="shared" si="2392"/>
        <v>272758500</v>
      </c>
      <c r="FZ1082" s="446">
        <f t="shared" si="2392"/>
        <v>233805725</v>
      </c>
      <c r="GA1082" s="446">
        <f t="shared" si="2392"/>
        <v>12221510</v>
      </c>
      <c r="GB1082" s="446"/>
      <c r="GC1082" s="446"/>
      <c r="GD1082" s="446">
        <f t="shared" si="2393"/>
        <v>12408</v>
      </c>
      <c r="GE1082" s="446">
        <f t="shared" si="2393"/>
        <v>642</v>
      </c>
      <c r="GF1082" s="446">
        <f t="shared" si="2393"/>
        <v>8844696</v>
      </c>
      <c r="GG1082" s="446">
        <f t="shared" si="2393"/>
        <v>17941700</v>
      </c>
      <c r="GH1082" s="446">
        <f t="shared" si="2393"/>
        <v>7415923</v>
      </c>
      <c r="GI1082" s="446">
        <f t="shared" si="2393"/>
        <v>247894340</v>
      </c>
      <c r="GJ1082" s="446">
        <f t="shared" si="2393"/>
        <v>14742933</v>
      </c>
      <c r="GK1082" s="446">
        <f t="shared" si="2393"/>
        <v>4764710</v>
      </c>
      <c r="GL1082" s="446">
        <f t="shared" si="2393"/>
        <v>36601136</v>
      </c>
      <c r="GM1082" s="446">
        <f t="shared" si="2393"/>
        <v>3748550</v>
      </c>
      <c r="GN1082" s="446">
        <f t="shared" si="2374"/>
        <v>616860</v>
      </c>
      <c r="GO1082" s="446">
        <f t="shared" si="2388"/>
        <v>452704</v>
      </c>
      <c r="GP1082" s="446">
        <f t="shared" si="2388"/>
        <v>1053312</v>
      </c>
      <c r="GQ1082" s="446">
        <f t="shared" si="2388"/>
        <v>0</v>
      </c>
      <c r="GR1082" s="446"/>
      <c r="GS1082" s="446"/>
      <c r="GT1082" s="446"/>
      <c r="GU1082" s="446"/>
      <c r="GV1082" s="416"/>
    </row>
    <row r="1083" spans="1:204" ht="9.75" customHeight="1" x14ac:dyDescent="0.2">
      <c r="A1083" s="417" t="str">
        <f t="shared" si="2386"/>
        <v>2022-23JUNER1F</v>
      </c>
      <c r="B1083" s="458" t="str">
        <f t="shared" si="2366"/>
        <v>2022-23</v>
      </c>
      <c r="C1083" s="402" t="s">
        <v>671</v>
      </c>
      <c r="D1083" s="458" t="s">
        <v>663</v>
      </c>
      <c r="E1083" s="458" t="s">
        <v>662</v>
      </c>
      <c r="F1083" s="478" t="s">
        <v>458</v>
      </c>
      <c r="G1083" s="478" t="s">
        <v>688</v>
      </c>
      <c r="H1083" s="510">
        <v>3619</v>
      </c>
      <c r="I1083" s="510">
        <v>2205</v>
      </c>
      <c r="J1083" s="510">
        <v>34136</v>
      </c>
      <c r="K1083" s="510">
        <v>15</v>
      </c>
      <c r="L1083" s="510">
        <v>0</v>
      </c>
      <c r="M1083" s="510">
        <v>59</v>
      </c>
      <c r="N1083" s="510">
        <v>91</v>
      </c>
      <c r="O1083" s="510">
        <v>152</v>
      </c>
      <c r="P1083" s="510">
        <v>11</v>
      </c>
      <c r="Q1083" s="510">
        <v>1</v>
      </c>
      <c r="R1083" s="510">
        <v>60</v>
      </c>
      <c r="S1083" s="510">
        <v>2600</v>
      </c>
      <c r="T1083" s="510">
        <v>138</v>
      </c>
      <c r="U1083" s="510">
        <v>95</v>
      </c>
      <c r="V1083" s="510">
        <v>1172</v>
      </c>
      <c r="W1083" s="510">
        <v>834</v>
      </c>
      <c r="X1083" s="510">
        <v>51</v>
      </c>
      <c r="Y1083" s="510">
        <v>89157</v>
      </c>
      <c r="Z1083" s="510">
        <v>646</v>
      </c>
      <c r="AA1083" s="510">
        <v>1072</v>
      </c>
      <c r="AB1083" s="510">
        <v>65827</v>
      </c>
      <c r="AC1083" s="510">
        <v>693</v>
      </c>
      <c r="AD1083" s="510">
        <v>1241</v>
      </c>
      <c r="AE1083" s="510">
        <v>1960348</v>
      </c>
      <c r="AF1083" s="510">
        <v>1673</v>
      </c>
      <c r="AG1083" s="510">
        <v>3324</v>
      </c>
      <c r="AH1083" s="510">
        <v>3740222</v>
      </c>
      <c r="AI1083" s="510">
        <v>4485</v>
      </c>
      <c r="AJ1083" s="510">
        <v>10211</v>
      </c>
      <c r="AK1083" s="510">
        <v>373068</v>
      </c>
      <c r="AL1083" s="510">
        <v>7315</v>
      </c>
      <c r="AM1083" s="510">
        <v>19181</v>
      </c>
      <c r="AN1083" s="510" t="s">
        <v>152</v>
      </c>
      <c r="AO1083" s="510" t="s">
        <v>152</v>
      </c>
      <c r="AP1083" s="510" t="s">
        <v>152</v>
      </c>
      <c r="AQ1083" s="510" t="s">
        <v>152</v>
      </c>
      <c r="AR1083" s="510" t="s">
        <v>152</v>
      </c>
      <c r="AS1083" s="510" t="s">
        <v>152</v>
      </c>
      <c r="AT1083" s="510">
        <v>217</v>
      </c>
      <c r="AU1083" s="510">
        <v>0</v>
      </c>
      <c r="AV1083" s="510">
        <v>17</v>
      </c>
      <c r="AW1083" s="510">
        <v>49</v>
      </c>
      <c r="AX1083" s="510">
        <v>3</v>
      </c>
      <c r="AY1083" s="510">
        <v>197</v>
      </c>
      <c r="AZ1083" s="510">
        <v>13</v>
      </c>
      <c r="BA1083" s="510" t="s">
        <v>152</v>
      </c>
      <c r="BB1083" s="510" t="s">
        <v>152</v>
      </c>
      <c r="BC1083" s="510" t="s">
        <v>152</v>
      </c>
      <c r="BD1083" s="510" t="s">
        <v>152</v>
      </c>
      <c r="BE1083" s="510" t="s">
        <v>152</v>
      </c>
      <c r="BF1083" s="510" t="s">
        <v>152</v>
      </c>
      <c r="BG1083" s="510" t="s">
        <v>152</v>
      </c>
      <c r="BH1083" s="510" t="s">
        <v>152</v>
      </c>
      <c r="BI1083" s="510">
        <v>1517</v>
      </c>
      <c r="BJ1083" s="510">
        <v>6</v>
      </c>
      <c r="BK1083" s="510">
        <v>860</v>
      </c>
      <c r="BL1083" s="510">
        <v>2383</v>
      </c>
      <c r="BM1083" s="510">
        <v>265</v>
      </c>
      <c r="BN1083" s="510">
        <v>222</v>
      </c>
      <c r="BO1083" s="510">
        <v>185</v>
      </c>
      <c r="BP1083" s="510">
        <v>155</v>
      </c>
      <c r="BQ1083" s="510">
        <v>1423</v>
      </c>
      <c r="BR1083" s="510">
        <v>1328</v>
      </c>
      <c r="BS1083" s="510">
        <v>1107</v>
      </c>
      <c r="BT1083" s="510">
        <v>969</v>
      </c>
      <c r="BU1083" s="510">
        <v>64</v>
      </c>
      <c r="BV1083" s="510">
        <v>60</v>
      </c>
      <c r="BW1083" s="510">
        <v>2</v>
      </c>
      <c r="BX1083" s="510">
        <v>2065</v>
      </c>
      <c r="BY1083" s="510">
        <v>1033</v>
      </c>
      <c r="BZ1083" s="510">
        <v>1310</v>
      </c>
      <c r="CA1083" s="510">
        <v>1</v>
      </c>
      <c r="CB1083" s="510">
        <v>8865</v>
      </c>
      <c r="CC1083" s="510">
        <v>8865</v>
      </c>
      <c r="CD1083" s="510">
        <v>8865</v>
      </c>
      <c r="CE1083" s="510">
        <v>135</v>
      </c>
      <c r="CF1083" s="510">
        <v>78227</v>
      </c>
      <c r="CG1083" s="510">
        <v>579</v>
      </c>
      <c r="CH1083" s="510">
        <v>1053</v>
      </c>
      <c r="CI1083" s="510">
        <v>105</v>
      </c>
      <c r="CJ1083" s="510">
        <v>165695</v>
      </c>
      <c r="CK1083" s="510">
        <v>1578</v>
      </c>
      <c r="CL1083" s="510">
        <v>2980</v>
      </c>
      <c r="CM1083" s="510">
        <v>20</v>
      </c>
      <c r="CN1083" s="510">
        <v>123968</v>
      </c>
      <c r="CO1083" s="510">
        <v>6198</v>
      </c>
      <c r="CP1083" s="510">
        <v>17469</v>
      </c>
      <c r="CQ1083" s="510">
        <v>1047</v>
      </c>
      <c r="CR1083" s="510">
        <v>1670685</v>
      </c>
      <c r="CS1083" s="510">
        <v>1596</v>
      </c>
      <c r="CT1083" s="510">
        <v>3236</v>
      </c>
      <c r="CU1083" s="510">
        <v>156</v>
      </c>
      <c r="CV1083" s="510">
        <v>792245</v>
      </c>
      <c r="CW1083" s="510">
        <v>5078</v>
      </c>
      <c r="CX1083" s="510">
        <v>11150</v>
      </c>
      <c r="CY1083" s="510">
        <v>14</v>
      </c>
      <c r="CZ1083" s="510">
        <v>289013</v>
      </c>
      <c r="DA1083" s="510">
        <v>20644</v>
      </c>
      <c r="DB1083" s="510">
        <v>51027</v>
      </c>
      <c r="DC1083" s="510">
        <v>17</v>
      </c>
      <c r="DD1083" s="510">
        <v>205913</v>
      </c>
      <c r="DE1083" s="510">
        <v>12113</v>
      </c>
      <c r="DF1083" s="510">
        <v>26145</v>
      </c>
      <c r="DG1083" s="510">
        <v>12</v>
      </c>
      <c r="DH1083" s="510">
        <v>439184</v>
      </c>
      <c r="DI1083" s="510">
        <v>36599</v>
      </c>
      <c r="DJ1083" s="510">
        <v>73739</v>
      </c>
      <c r="DK1083" s="510">
        <v>6</v>
      </c>
      <c r="DL1083" s="510">
        <v>1827</v>
      </c>
      <c r="DM1083" s="510">
        <v>305</v>
      </c>
      <c r="DN1083" s="510">
        <v>426</v>
      </c>
      <c r="DO1083" s="510">
        <v>70</v>
      </c>
      <c r="DP1083" s="510">
        <v>3339</v>
      </c>
      <c r="DQ1083" s="510">
        <v>48</v>
      </c>
      <c r="DR1083" s="510">
        <v>87</v>
      </c>
      <c r="DS1083" s="510">
        <v>0</v>
      </c>
      <c r="DT1083" s="510">
        <v>0</v>
      </c>
      <c r="DU1083" s="510" t="s">
        <v>152</v>
      </c>
      <c r="DV1083" s="510" t="s">
        <v>152</v>
      </c>
      <c r="DW1083" s="510">
        <v>0</v>
      </c>
      <c r="DX1083" s="510"/>
      <c r="DY1083" s="510"/>
      <c r="DZ1083" s="510"/>
      <c r="EA1083" s="510"/>
      <c r="EB1083" s="510"/>
      <c r="EC1083" s="510"/>
      <c r="ED1083" s="510"/>
      <c r="EE1083" s="510"/>
      <c r="EF1083" s="510"/>
      <c r="EG1083" s="510" t="s">
        <v>152</v>
      </c>
      <c r="EH1083" s="506" t="s">
        <v>152</v>
      </c>
      <c r="EI1083" s="510">
        <v>1</v>
      </c>
      <c r="EJ1083" s="479"/>
      <c r="EK1083" s="479"/>
      <c r="EL1083" s="479"/>
      <c r="EM1083" s="479"/>
      <c r="EN1083" s="479"/>
      <c r="EO1083" s="479"/>
      <c r="EP1083" s="479"/>
      <c r="EQ1083" s="479"/>
      <c r="ER1083" s="479"/>
      <c r="ES1083" s="479"/>
      <c r="ET1083" s="479"/>
      <c r="EU1083" s="479"/>
      <c r="EV1083" s="479"/>
      <c r="EW1083" s="479"/>
      <c r="EX1083" s="479"/>
      <c r="EY1083" s="479"/>
      <c r="EZ1083" s="476"/>
      <c r="FA1083" s="446">
        <f t="shared" ref="FA1083:FA1146" si="2394">MONTH(1&amp;C1083)</f>
        <v>6</v>
      </c>
      <c r="FB1083" s="417">
        <f t="shared" ref="FB1083:FB1091" si="2395">LEFT($B1083,4)+IF(FA1083&lt;4,1,0)</f>
        <v>2022</v>
      </c>
      <c r="FC1083" s="448">
        <f t="shared" ref="FC1083:FC1091" si="2396">DATE($FB1083,$FA1083,1)</f>
        <v>44713</v>
      </c>
      <c r="FD1083" s="449">
        <f t="shared" ref="FD1083:FD1091" si="2397">DAY(EOMONTH($FC1083,0))</f>
        <v>30</v>
      </c>
      <c r="FE1083" s="450"/>
      <c r="FF1083" s="451">
        <f t="shared" si="2368"/>
        <v>0.55118110236220474</v>
      </c>
      <c r="FG1083" s="450"/>
      <c r="FH1083" s="452">
        <f t="shared" ref="FH1083:FH1146" si="2398">IFERROR(BM1083/HLOOKUP(FH$3,$T$5:$X$10112,ROW()-4,0),"-")</f>
        <v>1.9202898550724639</v>
      </c>
      <c r="FI1083" s="452">
        <f t="shared" ref="FI1083:FI1146" si="2399">IFERROR(BN1083/HLOOKUP(FI$3,$T$5:$X$10112,ROW()-4,0),"-")</f>
        <v>1.6086956521739131</v>
      </c>
      <c r="FJ1083" s="452">
        <f t="shared" ref="FJ1083:FJ1146" si="2400">IFERROR(BO1083/HLOOKUP(FJ$3,$T$5:$X$10112,ROW()-4,0),"-")</f>
        <v>1.9473684210526316</v>
      </c>
      <c r="FK1083" s="452">
        <f t="shared" ref="FK1083:FK1146" si="2401">IFERROR(BP1083/HLOOKUP(FK$3,$T$5:$X$10112,ROW()-4,0),"-")</f>
        <v>1.631578947368421</v>
      </c>
      <c r="FL1083" s="452">
        <f t="shared" ref="FL1083:FL1146" si="2402">IFERROR(BQ1083/HLOOKUP(FL$3,$T$5:$X$10112,ROW()-4,0),"-")</f>
        <v>1.2141638225255973</v>
      </c>
      <c r="FM1083" s="452">
        <f t="shared" ref="FM1083:FM1146" si="2403">IFERROR(BR1083/HLOOKUP(FM$3,$T$5:$X$10112,ROW()-4,0),"-")</f>
        <v>1.1331058020477816</v>
      </c>
      <c r="FN1083" s="452">
        <f t="shared" ref="FN1083:FN1146" si="2404">IFERROR(BS1083/HLOOKUP(FN$3,$T$5:$X$10112,ROW()-4,0),"-")</f>
        <v>1.3273381294964028</v>
      </c>
      <c r="FO1083" s="452">
        <f t="shared" ref="FO1083:FO1146" si="2405">IFERROR(BT1083/HLOOKUP(FO$3,$T$5:$X$10112,ROW()-4,0),"-")</f>
        <v>1.1618705035971224</v>
      </c>
      <c r="FP1083" s="452">
        <f t="shared" ref="FP1083:FP1146" si="2406">IFERROR(BU1083/HLOOKUP(FP$3,$T$5:$X$10112,ROW()-4,0),"-")</f>
        <v>1.2549019607843137</v>
      </c>
      <c r="FQ1083" s="452">
        <f t="shared" ref="FQ1083:FQ1146" si="2407">IFERROR(BV1083/HLOOKUP(FQ$3,$T$5:$X$10112,ROW()-4,0),"-")</f>
        <v>1.1764705882352942</v>
      </c>
      <c r="FR1083" s="453"/>
      <c r="FS1083" s="446">
        <f t="shared" ref="FS1083:GA1092" si="2408">IFERROR(HLOOKUP(FS$1,$H$5:$HA$10112,MATCH($A1083,$A$5:$A$10112,0),0)*HLOOKUP(FS$2,$H$5:$HA$10112,MATCH($A1083,$A$5:$A$10112,0),0),"-")</f>
        <v>0</v>
      </c>
      <c r="FT1083" s="446">
        <f t="shared" si="2408"/>
        <v>130095</v>
      </c>
      <c r="FU1083" s="446">
        <f t="shared" si="2408"/>
        <v>200655</v>
      </c>
      <c r="FV1083" s="446">
        <f t="shared" si="2408"/>
        <v>335160</v>
      </c>
      <c r="FW1083" s="446">
        <f t="shared" si="2408"/>
        <v>147936</v>
      </c>
      <c r="FX1083" s="446">
        <f t="shared" si="2408"/>
        <v>117895</v>
      </c>
      <c r="FY1083" s="446">
        <f t="shared" si="2408"/>
        <v>3895728</v>
      </c>
      <c r="FZ1083" s="446">
        <f t="shared" si="2408"/>
        <v>8515974</v>
      </c>
      <c r="GA1083" s="446">
        <f t="shared" si="2408"/>
        <v>978231</v>
      </c>
      <c r="GB1083" s="446"/>
      <c r="GC1083" s="446"/>
      <c r="GD1083" s="446">
        <f t="shared" si="2393"/>
        <v>2620</v>
      </c>
      <c r="GE1083" s="446">
        <f t="shared" si="2393"/>
        <v>8865</v>
      </c>
      <c r="GF1083" s="446">
        <f t="shared" si="2393"/>
        <v>142155</v>
      </c>
      <c r="GG1083" s="446">
        <f t="shared" si="2393"/>
        <v>312900</v>
      </c>
      <c r="GH1083" s="446">
        <f t="shared" si="2393"/>
        <v>349380</v>
      </c>
      <c r="GI1083" s="446">
        <f t="shared" si="2393"/>
        <v>3388092</v>
      </c>
      <c r="GJ1083" s="446">
        <f t="shared" si="2393"/>
        <v>1739400</v>
      </c>
      <c r="GK1083" s="446">
        <f t="shared" si="2393"/>
        <v>714378</v>
      </c>
      <c r="GL1083" s="446">
        <f t="shared" si="2393"/>
        <v>444465</v>
      </c>
      <c r="GM1083" s="446">
        <f t="shared" si="2393"/>
        <v>884868</v>
      </c>
      <c r="GN1083" s="446" t="str">
        <f t="shared" si="2374"/>
        <v>-</v>
      </c>
      <c r="GO1083" s="446">
        <f t="shared" si="2388"/>
        <v>2556</v>
      </c>
      <c r="GP1083" s="446">
        <f t="shared" si="2388"/>
        <v>6090</v>
      </c>
      <c r="GQ1083" s="446">
        <f t="shared" si="2388"/>
        <v>0</v>
      </c>
      <c r="GR1083" s="446"/>
      <c r="GS1083" s="446"/>
      <c r="GT1083" s="446"/>
      <c r="GU1083" s="446"/>
      <c r="GV1083" s="416"/>
    </row>
    <row r="1084" spans="1:204" ht="9.75" customHeight="1" x14ac:dyDescent="0.2">
      <c r="A1084" s="493" t="str">
        <f t="shared" si="2386"/>
        <v>2022-23JUNERRU</v>
      </c>
      <c r="B1084" s="494" t="str">
        <f t="shared" si="2366"/>
        <v>2022-23</v>
      </c>
      <c r="C1084" s="480" t="s">
        <v>671</v>
      </c>
      <c r="D1084" s="494" t="s">
        <v>659</v>
      </c>
      <c r="E1084" s="494" t="s">
        <v>467</v>
      </c>
      <c r="F1084" s="495" t="s">
        <v>454</v>
      </c>
      <c r="G1084" s="511" t="s">
        <v>689</v>
      </c>
      <c r="H1084" s="519">
        <v>191829</v>
      </c>
      <c r="I1084" s="519">
        <v>148214</v>
      </c>
      <c r="J1084" s="519">
        <v>9235727</v>
      </c>
      <c r="K1084" s="519">
        <v>62</v>
      </c>
      <c r="L1084" s="519">
        <v>2</v>
      </c>
      <c r="M1084" s="519">
        <v>205</v>
      </c>
      <c r="N1084" s="519">
        <v>269</v>
      </c>
      <c r="O1084" s="519">
        <v>387</v>
      </c>
      <c r="P1084" s="519">
        <v>741</v>
      </c>
      <c r="Q1084" s="519">
        <v>0</v>
      </c>
      <c r="R1084" s="519">
        <v>2008</v>
      </c>
      <c r="S1084" s="519">
        <v>100598</v>
      </c>
      <c r="T1084" s="519">
        <v>11730</v>
      </c>
      <c r="U1084" s="519">
        <v>8090</v>
      </c>
      <c r="V1084" s="519">
        <v>52640</v>
      </c>
      <c r="W1084" s="519">
        <v>15579</v>
      </c>
      <c r="X1084" s="519">
        <v>922</v>
      </c>
      <c r="Y1084" s="519">
        <v>5319104</v>
      </c>
      <c r="Z1084" s="519">
        <v>453</v>
      </c>
      <c r="AA1084" s="519">
        <v>761</v>
      </c>
      <c r="AB1084" s="519">
        <v>6085015</v>
      </c>
      <c r="AC1084" s="519">
        <v>752</v>
      </c>
      <c r="AD1084" s="519">
        <v>1304</v>
      </c>
      <c r="AE1084" s="519">
        <v>176003634</v>
      </c>
      <c r="AF1084" s="519">
        <v>3344</v>
      </c>
      <c r="AG1084" s="519">
        <v>7409</v>
      </c>
      <c r="AH1084" s="519">
        <v>120461855</v>
      </c>
      <c r="AI1084" s="519">
        <v>7732</v>
      </c>
      <c r="AJ1084" s="519">
        <v>19270</v>
      </c>
      <c r="AK1084" s="519">
        <v>13914037</v>
      </c>
      <c r="AL1084" s="519">
        <v>15091</v>
      </c>
      <c r="AM1084" s="519">
        <v>30826</v>
      </c>
      <c r="AN1084" s="519" t="s">
        <v>152</v>
      </c>
      <c r="AO1084" s="519" t="s">
        <v>152</v>
      </c>
      <c r="AP1084" s="519" t="s">
        <v>152</v>
      </c>
      <c r="AQ1084" s="519" t="s">
        <v>152</v>
      </c>
      <c r="AR1084" s="519" t="s">
        <v>152</v>
      </c>
      <c r="AS1084" s="519" t="s">
        <v>152</v>
      </c>
      <c r="AT1084" s="519">
        <v>15793</v>
      </c>
      <c r="AU1084" s="519">
        <v>177</v>
      </c>
      <c r="AV1084" s="519">
        <v>2559</v>
      </c>
      <c r="AW1084" s="519">
        <v>3588</v>
      </c>
      <c r="AX1084" s="519">
        <v>32</v>
      </c>
      <c r="AY1084" s="519">
        <v>13025</v>
      </c>
      <c r="AZ1084" s="519">
        <v>0</v>
      </c>
      <c r="BA1084" s="519" t="s">
        <v>152</v>
      </c>
      <c r="BB1084" s="519" t="s">
        <v>152</v>
      </c>
      <c r="BC1084" s="519" t="s">
        <v>152</v>
      </c>
      <c r="BD1084" s="519" t="s">
        <v>152</v>
      </c>
      <c r="BE1084" s="519" t="s">
        <v>152</v>
      </c>
      <c r="BF1084" s="519" t="s">
        <v>152</v>
      </c>
      <c r="BG1084" s="519" t="s">
        <v>152</v>
      </c>
      <c r="BH1084" s="519" t="s">
        <v>152</v>
      </c>
      <c r="BI1084" s="519">
        <v>49570</v>
      </c>
      <c r="BJ1084" s="519">
        <v>2888</v>
      </c>
      <c r="BK1084" s="519">
        <v>32347</v>
      </c>
      <c r="BL1084" s="519">
        <v>84805</v>
      </c>
      <c r="BM1084" s="519">
        <v>29204</v>
      </c>
      <c r="BN1084" s="519">
        <v>22293</v>
      </c>
      <c r="BO1084" s="519">
        <v>19809</v>
      </c>
      <c r="BP1084" s="519">
        <v>15460</v>
      </c>
      <c r="BQ1084" s="519">
        <v>75855</v>
      </c>
      <c r="BR1084" s="519">
        <v>59294</v>
      </c>
      <c r="BS1084" s="519">
        <v>23398</v>
      </c>
      <c r="BT1084" s="519">
        <v>18204</v>
      </c>
      <c r="BU1084" s="519">
        <v>1185</v>
      </c>
      <c r="BV1084" s="519">
        <v>984</v>
      </c>
      <c r="BW1084" s="519">
        <v>136</v>
      </c>
      <c r="BX1084" s="519">
        <v>115745</v>
      </c>
      <c r="BY1084" s="519">
        <v>851</v>
      </c>
      <c r="BZ1084" s="519">
        <v>1160</v>
      </c>
      <c r="CA1084" s="519">
        <v>75</v>
      </c>
      <c r="CB1084" s="519">
        <v>45804</v>
      </c>
      <c r="CC1084" s="519">
        <v>611</v>
      </c>
      <c r="CD1084" s="519">
        <v>1127</v>
      </c>
      <c r="CE1084" s="519">
        <v>11519</v>
      </c>
      <c r="CF1084" s="519">
        <v>5157555</v>
      </c>
      <c r="CG1084" s="519">
        <v>448</v>
      </c>
      <c r="CH1084" s="519">
        <v>756</v>
      </c>
      <c r="CI1084" s="519">
        <v>3196</v>
      </c>
      <c r="CJ1084" s="519">
        <v>11342427</v>
      </c>
      <c r="CK1084" s="519">
        <v>3549</v>
      </c>
      <c r="CL1084" s="519">
        <v>7578</v>
      </c>
      <c r="CM1084" s="519">
        <v>1269</v>
      </c>
      <c r="CN1084" s="519">
        <v>4445975</v>
      </c>
      <c r="CO1084" s="519">
        <v>3504</v>
      </c>
      <c r="CP1084" s="519">
        <v>7866</v>
      </c>
      <c r="CQ1084" s="519">
        <v>48175</v>
      </c>
      <c r="CR1084" s="519">
        <v>160215232</v>
      </c>
      <c r="CS1084" s="519">
        <v>3326</v>
      </c>
      <c r="CT1084" s="519">
        <v>7375</v>
      </c>
      <c r="CU1084" s="519">
        <v>637</v>
      </c>
      <c r="CV1084" s="519">
        <v>6634004</v>
      </c>
      <c r="CW1084" s="519">
        <v>10414</v>
      </c>
      <c r="CX1084" s="519">
        <v>21936</v>
      </c>
      <c r="CY1084" s="519">
        <v>265</v>
      </c>
      <c r="CZ1084" s="519">
        <v>1647715</v>
      </c>
      <c r="DA1084" s="519">
        <v>6218</v>
      </c>
      <c r="DB1084" s="519">
        <v>14389</v>
      </c>
      <c r="DC1084" s="519">
        <v>917</v>
      </c>
      <c r="DD1084" s="519">
        <v>11594919</v>
      </c>
      <c r="DE1084" s="519">
        <v>12644</v>
      </c>
      <c r="DF1084" s="519">
        <v>25853</v>
      </c>
      <c r="DG1084" s="519">
        <v>54</v>
      </c>
      <c r="DH1084" s="519">
        <v>625289</v>
      </c>
      <c r="DI1084" s="519">
        <v>11579</v>
      </c>
      <c r="DJ1084" s="519">
        <v>22334</v>
      </c>
      <c r="DK1084" s="519">
        <v>841</v>
      </c>
      <c r="DL1084" s="519">
        <v>310074</v>
      </c>
      <c r="DM1084" s="519">
        <v>369</v>
      </c>
      <c r="DN1084" s="519">
        <v>659</v>
      </c>
      <c r="DO1084" s="519">
        <v>6143</v>
      </c>
      <c r="DP1084" s="519">
        <v>796019</v>
      </c>
      <c r="DQ1084" s="519">
        <v>130</v>
      </c>
      <c r="DR1084" s="519">
        <v>300</v>
      </c>
      <c r="DS1084" s="519">
        <v>205</v>
      </c>
      <c r="DT1084" s="519">
        <v>847121</v>
      </c>
      <c r="DU1084" s="519">
        <v>4132</v>
      </c>
      <c r="DV1084" s="519">
        <v>10160</v>
      </c>
      <c r="DW1084" s="519">
        <v>178</v>
      </c>
      <c r="DX1084" s="519"/>
      <c r="DY1084" s="519"/>
      <c r="DZ1084" s="519"/>
      <c r="EA1084" s="519"/>
      <c r="EB1084" s="519"/>
      <c r="EC1084" s="519"/>
      <c r="ED1084" s="519"/>
      <c r="EE1084" s="519"/>
      <c r="EF1084" s="519"/>
      <c r="EG1084" s="519" t="s">
        <v>152</v>
      </c>
      <c r="EH1084" s="513" t="s">
        <v>152</v>
      </c>
      <c r="EI1084" s="519">
        <v>0</v>
      </c>
      <c r="EJ1084" s="512"/>
      <c r="EK1084" s="512"/>
      <c r="EL1084" s="512"/>
      <c r="EM1084" s="512"/>
      <c r="EN1084" s="512"/>
      <c r="EO1084" s="512"/>
      <c r="EP1084" s="512"/>
      <c r="EQ1084" s="512"/>
      <c r="ER1084" s="512"/>
      <c r="ES1084" s="512"/>
      <c r="ET1084" s="512"/>
      <c r="EU1084" s="512"/>
      <c r="EV1084" s="512"/>
      <c r="EW1084" s="512"/>
      <c r="EX1084" s="512"/>
      <c r="EY1084" s="512"/>
      <c r="EZ1084" s="514"/>
      <c r="FA1084" s="520">
        <f t="shared" si="2394"/>
        <v>6</v>
      </c>
      <c r="FB1084" s="493">
        <f t="shared" si="2395"/>
        <v>2022</v>
      </c>
      <c r="FC1084" s="498">
        <f t="shared" si="2396"/>
        <v>44713</v>
      </c>
      <c r="FD1084" s="499">
        <f t="shared" si="2397"/>
        <v>30</v>
      </c>
      <c r="FE1084" s="500"/>
      <c r="FF1084" s="515">
        <f t="shared" si="2368"/>
        <v>0.55901355901355898</v>
      </c>
      <c r="FG1084" s="500"/>
      <c r="FH1084" s="481">
        <f t="shared" si="2398"/>
        <v>2.4896845694799659</v>
      </c>
      <c r="FI1084" s="481">
        <f t="shared" si="2399"/>
        <v>1.9005115089514066</v>
      </c>
      <c r="FJ1084" s="481">
        <f t="shared" si="2400"/>
        <v>2.4485784919653892</v>
      </c>
      <c r="FK1084" s="481">
        <f t="shared" si="2401"/>
        <v>1.9110012360939432</v>
      </c>
      <c r="FL1084" s="481">
        <f t="shared" si="2402"/>
        <v>1.4410144376899696</v>
      </c>
      <c r="FM1084" s="481">
        <f t="shared" si="2403"/>
        <v>1.1264057750759879</v>
      </c>
      <c r="FN1084" s="481">
        <f t="shared" si="2404"/>
        <v>1.5018935746838693</v>
      </c>
      <c r="FO1084" s="481">
        <f t="shared" si="2405"/>
        <v>1.1684960523782015</v>
      </c>
      <c r="FP1084" s="481">
        <f t="shared" si="2406"/>
        <v>1.2852494577006508</v>
      </c>
      <c r="FQ1084" s="481">
        <f t="shared" si="2407"/>
        <v>1.0672451193058567</v>
      </c>
      <c r="FR1084" s="501"/>
      <c r="FS1084" s="482">
        <f t="shared" si="2408"/>
        <v>296428</v>
      </c>
      <c r="FT1084" s="482">
        <f t="shared" si="2408"/>
        <v>30383870</v>
      </c>
      <c r="FU1084" s="482">
        <f t="shared" si="2408"/>
        <v>39869566</v>
      </c>
      <c r="FV1084" s="482">
        <f t="shared" si="2408"/>
        <v>57358818</v>
      </c>
      <c r="FW1084" s="482">
        <f t="shared" si="2408"/>
        <v>8926530</v>
      </c>
      <c r="FX1084" s="482">
        <f t="shared" si="2408"/>
        <v>10549360</v>
      </c>
      <c r="FY1084" s="482">
        <f t="shared" si="2408"/>
        <v>390009760</v>
      </c>
      <c r="FZ1084" s="482">
        <f t="shared" si="2408"/>
        <v>300207330</v>
      </c>
      <c r="GA1084" s="482">
        <f t="shared" si="2408"/>
        <v>28421572</v>
      </c>
      <c r="GB1084" s="482"/>
      <c r="GC1084" s="482"/>
      <c r="GD1084" s="482">
        <f t="shared" si="2393"/>
        <v>157760</v>
      </c>
      <c r="GE1084" s="482">
        <f t="shared" si="2393"/>
        <v>84525</v>
      </c>
      <c r="GF1084" s="482">
        <f t="shared" si="2393"/>
        <v>8708364</v>
      </c>
      <c r="GG1084" s="482">
        <f t="shared" si="2393"/>
        <v>24219288</v>
      </c>
      <c r="GH1084" s="482">
        <f t="shared" si="2393"/>
        <v>9981954</v>
      </c>
      <c r="GI1084" s="482">
        <f t="shared" si="2393"/>
        <v>355290625</v>
      </c>
      <c r="GJ1084" s="482">
        <f t="shared" si="2393"/>
        <v>13973232</v>
      </c>
      <c r="GK1084" s="482">
        <f t="shared" si="2393"/>
        <v>3813085</v>
      </c>
      <c r="GL1084" s="482">
        <f t="shared" si="2393"/>
        <v>23707201</v>
      </c>
      <c r="GM1084" s="482">
        <f t="shared" si="2393"/>
        <v>1206036</v>
      </c>
      <c r="GN1084" s="482">
        <f t="shared" si="2374"/>
        <v>2082800</v>
      </c>
      <c r="GO1084" s="482">
        <f t="shared" si="2388"/>
        <v>554219</v>
      </c>
      <c r="GP1084" s="482">
        <f t="shared" si="2388"/>
        <v>1842900</v>
      </c>
      <c r="GQ1084" s="482">
        <f t="shared" si="2388"/>
        <v>0</v>
      </c>
      <c r="GR1084" s="482"/>
      <c r="GS1084" s="482"/>
      <c r="GT1084" s="482"/>
      <c r="GU1084" s="482"/>
      <c r="GV1084" s="502"/>
    </row>
    <row r="1085" spans="1:204" ht="9.75" customHeight="1" x14ac:dyDescent="0.2">
      <c r="A1085" s="417" t="str">
        <f t="shared" si="2386"/>
        <v>2022-23JUNERX6</v>
      </c>
      <c r="B1085" s="458" t="str">
        <f t="shared" si="2366"/>
        <v>2022-23</v>
      </c>
      <c r="C1085" s="402" t="s">
        <v>671</v>
      </c>
      <c r="D1085" s="458" t="s">
        <v>646</v>
      </c>
      <c r="E1085" s="458" t="s">
        <v>645</v>
      </c>
      <c r="F1085" s="478" t="s">
        <v>448</v>
      </c>
      <c r="G1085" s="478" t="s">
        <v>690</v>
      </c>
      <c r="H1085" s="510">
        <v>52539</v>
      </c>
      <c r="I1085" s="510">
        <v>39200</v>
      </c>
      <c r="J1085" s="510">
        <v>1043209</v>
      </c>
      <c r="K1085" s="510">
        <v>27</v>
      </c>
      <c r="L1085" s="510">
        <v>4</v>
      </c>
      <c r="M1085" s="510">
        <v>67</v>
      </c>
      <c r="N1085" s="510">
        <v>102</v>
      </c>
      <c r="O1085" s="510">
        <v>198</v>
      </c>
      <c r="P1085" s="510">
        <v>131</v>
      </c>
      <c r="Q1085" s="510">
        <v>2616</v>
      </c>
      <c r="R1085" s="510">
        <v>11</v>
      </c>
      <c r="S1085" s="510">
        <v>35476</v>
      </c>
      <c r="T1085" s="510">
        <v>3281</v>
      </c>
      <c r="U1085" s="510">
        <v>2044</v>
      </c>
      <c r="V1085" s="510">
        <v>20286</v>
      </c>
      <c r="W1085" s="510">
        <v>5494</v>
      </c>
      <c r="X1085" s="510">
        <v>462</v>
      </c>
      <c r="Y1085" s="510">
        <v>1485192</v>
      </c>
      <c r="Z1085" s="510">
        <v>453</v>
      </c>
      <c r="AA1085" s="510">
        <v>775</v>
      </c>
      <c r="AB1085" s="510">
        <v>1051621</v>
      </c>
      <c r="AC1085" s="510">
        <v>514</v>
      </c>
      <c r="AD1085" s="510">
        <v>875</v>
      </c>
      <c r="AE1085" s="510">
        <v>53561408</v>
      </c>
      <c r="AF1085" s="510">
        <v>2640</v>
      </c>
      <c r="AG1085" s="510">
        <v>5565</v>
      </c>
      <c r="AH1085" s="510">
        <v>45059080</v>
      </c>
      <c r="AI1085" s="510">
        <v>8202</v>
      </c>
      <c r="AJ1085" s="510">
        <v>21117</v>
      </c>
      <c r="AK1085" s="510">
        <v>2867502</v>
      </c>
      <c r="AL1085" s="510">
        <v>6207</v>
      </c>
      <c r="AM1085" s="510">
        <v>14310</v>
      </c>
      <c r="AN1085" s="510" t="s">
        <v>152</v>
      </c>
      <c r="AO1085" s="510" t="s">
        <v>152</v>
      </c>
      <c r="AP1085" s="510" t="s">
        <v>152</v>
      </c>
      <c r="AQ1085" s="510" t="s">
        <v>152</v>
      </c>
      <c r="AR1085" s="510" t="s">
        <v>152</v>
      </c>
      <c r="AS1085" s="510" t="s">
        <v>152</v>
      </c>
      <c r="AT1085" s="510">
        <v>3403</v>
      </c>
      <c r="AU1085" s="510">
        <v>53</v>
      </c>
      <c r="AV1085" s="510">
        <v>344</v>
      </c>
      <c r="AW1085" s="510">
        <v>2930</v>
      </c>
      <c r="AX1085" s="510">
        <v>166</v>
      </c>
      <c r="AY1085" s="510">
        <v>2840</v>
      </c>
      <c r="AZ1085" s="510">
        <v>0</v>
      </c>
      <c r="BA1085" s="510" t="s">
        <v>152</v>
      </c>
      <c r="BB1085" s="510" t="s">
        <v>152</v>
      </c>
      <c r="BC1085" s="510" t="s">
        <v>152</v>
      </c>
      <c r="BD1085" s="510" t="s">
        <v>152</v>
      </c>
      <c r="BE1085" s="510" t="s">
        <v>152</v>
      </c>
      <c r="BF1085" s="510" t="s">
        <v>152</v>
      </c>
      <c r="BG1085" s="510" t="s">
        <v>152</v>
      </c>
      <c r="BH1085" s="510" t="s">
        <v>152</v>
      </c>
      <c r="BI1085" s="510">
        <v>19003</v>
      </c>
      <c r="BJ1085" s="510">
        <v>3096</v>
      </c>
      <c r="BK1085" s="510">
        <v>9974</v>
      </c>
      <c r="BL1085" s="510">
        <v>32073</v>
      </c>
      <c r="BM1085" s="510">
        <v>6296</v>
      </c>
      <c r="BN1085" s="510">
        <v>4726</v>
      </c>
      <c r="BO1085" s="510">
        <v>3882</v>
      </c>
      <c r="BP1085" s="510">
        <v>2907</v>
      </c>
      <c r="BQ1085" s="510">
        <v>26502</v>
      </c>
      <c r="BR1085" s="510">
        <v>22088</v>
      </c>
      <c r="BS1085" s="510">
        <v>8097</v>
      </c>
      <c r="BT1085" s="510">
        <v>5981</v>
      </c>
      <c r="BU1085" s="510">
        <v>770</v>
      </c>
      <c r="BV1085" s="510">
        <v>488</v>
      </c>
      <c r="BW1085" s="510">
        <v>137</v>
      </c>
      <c r="BX1085" s="510">
        <v>75622</v>
      </c>
      <c r="BY1085" s="510">
        <v>552</v>
      </c>
      <c r="BZ1085" s="510">
        <v>934</v>
      </c>
      <c r="CA1085" s="510">
        <v>110</v>
      </c>
      <c r="CB1085" s="510">
        <v>42823</v>
      </c>
      <c r="CC1085" s="510">
        <v>389</v>
      </c>
      <c r="CD1085" s="510">
        <v>730</v>
      </c>
      <c r="CE1085" s="510">
        <v>3034</v>
      </c>
      <c r="CF1085" s="510">
        <v>1366747</v>
      </c>
      <c r="CG1085" s="510">
        <v>450</v>
      </c>
      <c r="CH1085" s="510">
        <v>767</v>
      </c>
      <c r="CI1085" s="510">
        <v>2430</v>
      </c>
      <c r="CJ1085" s="510">
        <v>6197421</v>
      </c>
      <c r="CK1085" s="510">
        <v>2550</v>
      </c>
      <c r="CL1085" s="510">
        <v>5162</v>
      </c>
      <c r="CM1085" s="510">
        <v>684</v>
      </c>
      <c r="CN1085" s="510">
        <v>1247164</v>
      </c>
      <c r="CO1085" s="510">
        <v>1823</v>
      </c>
      <c r="CP1085" s="510">
        <v>3738</v>
      </c>
      <c r="CQ1085" s="510">
        <v>17172</v>
      </c>
      <c r="CR1085" s="510">
        <v>46116823</v>
      </c>
      <c r="CS1085" s="510">
        <v>2686</v>
      </c>
      <c r="CT1085" s="510">
        <v>5686</v>
      </c>
      <c r="CU1085" s="510">
        <v>152</v>
      </c>
      <c r="CV1085" s="510">
        <v>757569</v>
      </c>
      <c r="CW1085" s="510">
        <v>4984</v>
      </c>
      <c r="CX1085" s="510">
        <v>10127</v>
      </c>
      <c r="CY1085" s="510">
        <v>42</v>
      </c>
      <c r="CZ1085" s="510">
        <v>199779</v>
      </c>
      <c r="DA1085" s="510">
        <v>4757</v>
      </c>
      <c r="DB1085" s="510">
        <v>11286</v>
      </c>
      <c r="DC1085" s="510">
        <v>1509</v>
      </c>
      <c r="DD1085" s="510">
        <v>14614593</v>
      </c>
      <c r="DE1085" s="510">
        <v>9685</v>
      </c>
      <c r="DF1085" s="510">
        <v>20609</v>
      </c>
      <c r="DG1085" s="510">
        <v>464</v>
      </c>
      <c r="DH1085" s="510">
        <v>5453671</v>
      </c>
      <c r="DI1085" s="510">
        <v>11754</v>
      </c>
      <c r="DJ1085" s="510">
        <v>28082</v>
      </c>
      <c r="DK1085" s="510">
        <v>85</v>
      </c>
      <c r="DL1085" s="510">
        <v>42937</v>
      </c>
      <c r="DM1085" s="510">
        <v>505</v>
      </c>
      <c r="DN1085" s="510">
        <v>863</v>
      </c>
      <c r="DO1085" s="510">
        <v>1761</v>
      </c>
      <c r="DP1085" s="510">
        <v>86426</v>
      </c>
      <c r="DQ1085" s="510">
        <v>49</v>
      </c>
      <c r="DR1085" s="510">
        <v>113</v>
      </c>
      <c r="DS1085" s="510">
        <v>0</v>
      </c>
      <c r="DT1085" s="510">
        <v>0</v>
      </c>
      <c r="DU1085" s="510" t="s">
        <v>152</v>
      </c>
      <c r="DV1085" s="510" t="s">
        <v>152</v>
      </c>
      <c r="DW1085" s="510">
        <v>0</v>
      </c>
      <c r="DX1085" s="510"/>
      <c r="DY1085" s="510"/>
      <c r="DZ1085" s="510"/>
      <c r="EA1085" s="510"/>
      <c r="EB1085" s="510"/>
      <c r="EC1085" s="510"/>
      <c r="ED1085" s="510"/>
      <c r="EE1085" s="510"/>
      <c r="EF1085" s="510"/>
      <c r="EG1085" s="510" t="s">
        <v>152</v>
      </c>
      <c r="EH1085" s="506" t="s">
        <v>152</v>
      </c>
      <c r="EI1085" s="510">
        <v>0</v>
      </c>
      <c r="EJ1085" s="479"/>
      <c r="EK1085" s="479"/>
      <c r="EL1085" s="479"/>
      <c r="EM1085" s="479"/>
      <c r="EN1085" s="479"/>
      <c r="EO1085" s="479"/>
      <c r="EP1085" s="479"/>
      <c r="EQ1085" s="479"/>
      <c r="ER1085" s="479"/>
      <c r="ES1085" s="479"/>
      <c r="ET1085" s="479"/>
      <c r="EU1085" s="479"/>
      <c r="EV1085" s="479"/>
      <c r="EW1085" s="479"/>
      <c r="EX1085" s="479"/>
      <c r="EY1085" s="479"/>
      <c r="EZ1085" s="476"/>
      <c r="FA1085" s="446">
        <f t="shared" si="2394"/>
        <v>6</v>
      </c>
      <c r="FB1085" s="417">
        <f t="shared" si="2395"/>
        <v>2022</v>
      </c>
      <c r="FC1085" s="448">
        <f t="shared" si="2396"/>
        <v>44713</v>
      </c>
      <c r="FD1085" s="449">
        <f t="shared" si="2397"/>
        <v>30</v>
      </c>
      <c r="FE1085" s="450"/>
      <c r="FF1085" s="451">
        <f t="shared" si="2368"/>
        <v>0.55904761904761902</v>
      </c>
      <c r="FG1085" s="450"/>
      <c r="FH1085" s="452">
        <f t="shared" si="2398"/>
        <v>1.9189271563547698</v>
      </c>
      <c r="FI1085" s="452">
        <f t="shared" si="2399"/>
        <v>1.4404145077720207</v>
      </c>
      <c r="FJ1085" s="452">
        <f t="shared" si="2400"/>
        <v>1.8992172211350293</v>
      </c>
      <c r="FK1085" s="452">
        <f t="shared" si="2401"/>
        <v>1.4222113502935421</v>
      </c>
      <c r="FL1085" s="452">
        <f t="shared" si="2402"/>
        <v>1.3064182194616978</v>
      </c>
      <c r="FM1085" s="452">
        <f t="shared" si="2403"/>
        <v>1.0888297347924678</v>
      </c>
      <c r="FN1085" s="452">
        <f t="shared" si="2404"/>
        <v>1.473789588642155</v>
      </c>
      <c r="FO1085" s="452">
        <f t="shared" si="2405"/>
        <v>1.0886421550782672</v>
      </c>
      <c r="FP1085" s="452">
        <f t="shared" si="2406"/>
        <v>1.6666666666666667</v>
      </c>
      <c r="FQ1085" s="452">
        <f t="shared" si="2407"/>
        <v>1.0562770562770563</v>
      </c>
      <c r="FR1085" s="453"/>
      <c r="FS1085" s="446">
        <f t="shared" si="2408"/>
        <v>156800</v>
      </c>
      <c r="FT1085" s="446">
        <f t="shared" si="2408"/>
        <v>2626400</v>
      </c>
      <c r="FU1085" s="446">
        <f t="shared" si="2408"/>
        <v>3998400</v>
      </c>
      <c r="FV1085" s="446">
        <f t="shared" si="2408"/>
        <v>7761600</v>
      </c>
      <c r="FW1085" s="446">
        <f t="shared" si="2408"/>
        <v>2542775</v>
      </c>
      <c r="FX1085" s="446">
        <f t="shared" si="2408"/>
        <v>1788500</v>
      </c>
      <c r="FY1085" s="446">
        <f t="shared" si="2408"/>
        <v>112891590</v>
      </c>
      <c r="FZ1085" s="446">
        <f t="shared" si="2408"/>
        <v>116016798</v>
      </c>
      <c r="GA1085" s="446">
        <f t="shared" si="2408"/>
        <v>6611220</v>
      </c>
      <c r="GB1085" s="446"/>
      <c r="GC1085" s="446"/>
      <c r="GD1085" s="446">
        <f t="shared" si="2393"/>
        <v>127958</v>
      </c>
      <c r="GE1085" s="446">
        <f t="shared" si="2393"/>
        <v>80300</v>
      </c>
      <c r="GF1085" s="446">
        <f t="shared" si="2393"/>
        <v>2327078</v>
      </c>
      <c r="GG1085" s="446">
        <f t="shared" si="2393"/>
        <v>12543660</v>
      </c>
      <c r="GH1085" s="446">
        <f t="shared" si="2393"/>
        <v>2556792</v>
      </c>
      <c r="GI1085" s="446">
        <f t="shared" si="2393"/>
        <v>97639992</v>
      </c>
      <c r="GJ1085" s="446">
        <f t="shared" si="2393"/>
        <v>1539304</v>
      </c>
      <c r="GK1085" s="446">
        <f t="shared" si="2393"/>
        <v>474012</v>
      </c>
      <c r="GL1085" s="446">
        <f t="shared" si="2393"/>
        <v>31098981</v>
      </c>
      <c r="GM1085" s="446">
        <f t="shared" si="2393"/>
        <v>13030048</v>
      </c>
      <c r="GN1085" s="446" t="str">
        <f t="shared" si="2374"/>
        <v>-</v>
      </c>
      <c r="GO1085" s="446">
        <f t="shared" si="2388"/>
        <v>73355</v>
      </c>
      <c r="GP1085" s="446">
        <f t="shared" si="2388"/>
        <v>198993</v>
      </c>
      <c r="GQ1085" s="446">
        <f t="shared" si="2388"/>
        <v>0</v>
      </c>
      <c r="GR1085" s="446"/>
      <c r="GS1085" s="446"/>
      <c r="GT1085" s="446"/>
      <c r="GU1085" s="446"/>
      <c r="GV1085" s="416"/>
    </row>
    <row r="1086" spans="1:204" ht="9.75" customHeight="1" x14ac:dyDescent="0.2">
      <c r="A1086" s="417" t="str">
        <f t="shared" si="2386"/>
        <v>2022-23JUNERX7</v>
      </c>
      <c r="B1086" s="458" t="str">
        <f t="shared" si="2366"/>
        <v>2022-23</v>
      </c>
      <c r="C1086" s="402" t="s">
        <v>671</v>
      </c>
      <c r="D1086" s="458" t="s">
        <v>649</v>
      </c>
      <c r="E1086" s="458" t="s">
        <v>462</v>
      </c>
      <c r="F1086" s="478" t="s">
        <v>449</v>
      </c>
      <c r="G1086" s="478" t="s">
        <v>691</v>
      </c>
      <c r="H1086" s="510">
        <v>144432</v>
      </c>
      <c r="I1086" s="510">
        <v>120894</v>
      </c>
      <c r="J1086" s="510">
        <v>2668309</v>
      </c>
      <c r="K1086" s="510">
        <v>22</v>
      </c>
      <c r="L1086" s="510">
        <v>0</v>
      </c>
      <c r="M1086" s="510">
        <v>69</v>
      </c>
      <c r="N1086" s="510">
        <v>94</v>
      </c>
      <c r="O1086" s="510">
        <v>163</v>
      </c>
      <c r="P1086" s="510">
        <v>253</v>
      </c>
      <c r="Q1086" s="510">
        <v>221</v>
      </c>
      <c r="R1086" s="510">
        <v>3003</v>
      </c>
      <c r="S1086" s="510">
        <v>90885</v>
      </c>
      <c r="T1086" s="510">
        <v>12199</v>
      </c>
      <c r="U1086" s="510">
        <v>8290</v>
      </c>
      <c r="V1086" s="510">
        <v>48225</v>
      </c>
      <c r="W1086" s="510">
        <v>12675</v>
      </c>
      <c r="X1086" s="510">
        <v>475</v>
      </c>
      <c r="Y1086" s="510">
        <v>6004751</v>
      </c>
      <c r="Z1086" s="510">
        <v>492</v>
      </c>
      <c r="AA1086" s="510">
        <v>839</v>
      </c>
      <c r="AB1086" s="510">
        <v>5201217</v>
      </c>
      <c r="AC1086" s="510">
        <v>627</v>
      </c>
      <c r="AD1086" s="510">
        <v>1102</v>
      </c>
      <c r="AE1086" s="510">
        <v>115051200</v>
      </c>
      <c r="AF1086" s="510">
        <v>2386</v>
      </c>
      <c r="AG1086" s="510">
        <v>5250</v>
      </c>
      <c r="AH1086" s="510">
        <v>136722027</v>
      </c>
      <c r="AI1086" s="510">
        <v>10787</v>
      </c>
      <c r="AJ1086" s="510">
        <v>26440</v>
      </c>
      <c r="AK1086" s="510">
        <v>7392151</v>
      </c>
      <c r="AL1086" s="510">
        <v>15562</v>
      </c>
      <c r="AM1086" s="510">
        <v>45529</v>
      </c>
      <c r="AN1086" s="510" t="s">
        <v>152</v>
      </c>
      <c r="AO1086" s="510" t="s">
        <v>152</v>
      </c>
      <c r="AP1086" s="510" t="s">
        <v>152</v>
      </c>
      <c r="AQ1086" s="510" t="s">
        <v>152</v>
      </c>
      <c r="AR1086" s="510" t="s">
        <v>152</v>
      </c>
      <c r="AS1086" s="510" t="s">
        <v>152</v>
      </c>
      <c r="AT1086" s="510">
        <v>10052</v>
      </c>
      <c r="AU1086" s="510">
        <v>621</v>
      </c>
      <c r="AV1086" s="510">
        <v>5541</v>
      </c>
      <c r="AW1086" s="510">
        <v>382</v>
      </c>
      <c r="AX1086" s="510">
        <v>598</v>
      </c>
      <c r="AY1086" s="510">
        <v>3292</v>
      </c>
      <c r="AZ1086" s="510">
        <v>79</v>
      </c>
      <c r="BA1086" s="510" t="s">
        <v>152</v>
      </c>
      <c r="BB1086" s="510" t="s">
        <v>152</v>
      </c>
      <c r="BC1086" s="510" t="s">
        <v>152</v>
      </c>
      <c r="BD1086" s="510" t="s">
        <v>152</v>
      </c>
      <c r="BE1086" s="510" t="s">
        <v>152</v>
      </c>
      <c r="BF1086" s="510" t="s">
        <v>152</v>
      </c>
      <c r="BG1086" s="510" t="s">
        <v>152</v>
      </c>
      <c r="BH1086" s="510" t="s">
        <v>152</v>
      </c>
      <c r="BI1086" s="510">
        <v>47292</v>
      </c>
      <c r="BJ1086" s="510">
        <v>6053</v>
      </c>
      <c r="BK1086" s="510">
        <v>27488</v>
      </c>
      <c r="BL1086" s="510">
        <v>80833</v>
      </c>
      <c r="BM1086" s="510">
        <v>23527</v>
      </c>
      <c r="BN1086" s="510">
        <v>18832</v>
      </c>
      <c r="BO1086" s="510">
        <v>15874</v>
      </c>
      <c r="BP1086" s="510">
        <v>12871</v>
      </c>
      <c r="BQ1086" s="510">
        <v>66562</v>
      </c>
      <c r="BR1086" s="510">
        <v>50538</v>
      </c>
      <c r="BS1086" s="510">
        <v>17952</v>
      </c>
      <c r="BT1086" s="510">
        <v>12687</v>
      </c>
      <c r="BU1086" s="510">
        <v>615</v>
      </c>
      <c r="BV1086" s="510">
        <v>461</v>
      </c>
      <c r="BW1086" s="510">
        <v>89</v>
      </c>
      <c r="BX1086" s="510">
        <v>63313</v>
      </c>
      <c r="BY1086" s="510">
        <v>711</v>
      </c>
      <c r="BZ1086" s="510">
        <v>1283</v>
      </c>
      <c r="CA1086" s="510">
        <v>32</v>
      </c>
      <c r="CB1086" s="510">
        <v>21591</v>
      </c>
      <c r="CC1086" s="510">
        <v>675</v>
      </c>
      <c r="CD1086" s="510">
        <v>1265</v>
      </c>
      <c r="CE1086" s="510">
        <v>12078</v>
      </c>
      <c r="CF1086" s="510">
        <v>5919847</v>
      </c>
      <c r="CG1086" s="510">
        <v>490</v>
      </c>
      <c r="CH1086" s="510">
        <v>835</v>
      </c>
      <c r="CI1086" s="510">
        <v>4087</v>
      </c>
      <c r="CJ1086" s="510">
        <v>10744960</v>
      </c>
      <c r="CK1086" s="510">
        <v>2629</v>
      </c>
      <c r="CL1086" s="510">
        <v>5592</v>
      </c>
      <c r="CM1086" s="510">
        <v>2111</v>
      </c>
      <c r="CN1086" s="510">
        <v>5099794</v>
      </c>
      <c r="CO1086" s="510">
        <v>2416</v>
      </c>
      <c r="CP1086" s="510">
        <v>5246</v>
      </c>
      <c r="CQ1086" s="510">
        <v>42027</v>
      </c>
      <c r="CR1086" s="510">
        <v>99206446</v>
      </c>
      <c r="CS1086" s="510">
        <v>2361</v>
      </c>
      <c r="CT1086" s="510">
        <v>5215</v>
      </c>
      <c r="CU1086" s="510">
        <v>1651</v>
      </c>
      <c r="CV1086" s="510">
        <v>18000249</v>
      </c>
      <c r="CW1086" s="510">
        <v>10903</v>
      </c>
      <c r="CX1086" s="510">
        <v>27311</v>
      </c>
      <c r="CY1086" s="510">
        <v>1102</v>
      </c>
      <c r="CZ1086" s="510">
        <v>13392775</v>
      </c>
      <c r="DA1086" s="510">
        <v>12153</v>
      </c>
      <c r="DB1086" s="510">
        <v>31215</v>
      </c>
      <c r="DC1086" s="510">
        <v>1071</v>
      </c>
      <c r="DD1086" s="510">
        <v>20333944</v>
      </c>
      <c r="DE1086" s="510">
        <v>18986</v>
      </c>
      <c r="DF1086" s="510">
        <v>50099</v>
      </c>
      <c r="DG1086" s="510">
        <v>432</v>
      </c>
      <c r="DH1086" s="510">
        <v>10062064</v>
      </c>
      <c r="DI1086" s="510">
        <v>23292</v>
      </c>
      <c r="DJ1086" s="510">
        <v>55019</v>
      </c>
      <c r="DK1086" s="510">
        <v>249</v>
      </c>
      <c r="DL1086" s="510">
        <v>86704</v>
      </c>
      <c r="DM1086" s="510">
        <v>348</v>
      </c>
      <c r="DN1086" s="510">
        <v>561</v>
      </c>
      <c r="DO1086" s="510">
        <v>5882</v>
      </c>
      <c r="DP1086" s="510">
        <v>294291</v>
      </c>
      <c r="DQ1086" s="510">
        <v>50</v>
      </c>
      <c r="DR1086" s="510">
        <v>106</v>
      </c>
      <c r="DS1086" s="510">
        <v>61</v>
      </c>
      <c r="DT1086" s="510">
        <v>255178</v>
      </c>
      <c r="DU1086" s="510">
        <v>4183</v>
      </c>
      <c r="DV1086" s="510">
        <v>7852</v>
      </c>
      <c r="DW1086" s="510">
        <v>38</v>
      </c>
      <c r="DX1086" s="510"/>
      <c r="DY1086" s="510"/>
      <c r="DZ1086" s="510"/>
      <c r="EA1086" s="510"/>
      <c r="EB1086" s="510"/>
      <c r="EC1086" s="510"/>
      <c r="ED1086" s="510"/>
      <c r="EE1086" s="510"/>
      <c r="EF1086" s="510"/>
      <c r="EG1086" s="510" t="s">
        <v>152</v>
      </c>
      <c r="EH1086" s="506" t="s">
        <v>152</v>
      </c>
      <c r="EI1086" s="510">
        <v>0</v>
      </c>
      <c r="EJ1086" s="479"/>
      <c r="EK1086" s="479"/>
      <c r="EL1086" s="479"/>
      <c r="EM1086" s="479"/>
      <c r="EN1086" s="479"/>
      <c r="EO1086" s="479"/>
      <c r="EP1086" s="479"/>
      <c r="EQ1086" s="479"/>
      <c r="ER1086" s="479"/>
      <c r="ES1086" s="479"/>
      <c r="ET1086" s="479"/>
      <c r="EU1086" s="479"/>
      <c r="EV1086" s="479"/>
      <c r="EW1086" s="479"/>
      <c r="EX1086" s="479"/>
      <c r="EY1086" s="479"/>
      <c r="EZ1086" s="476"/>
      <c r="FA1086" s="446">
        <f t="shared" si="2394"/>
        <v>6</v>
      </c>
      <c r="FB1086" s="417">
        <f t="shared" si="2395"/>
        <v>2022</v>
      </c>
      <c r="FC1086" s="448">
        <f t="shared" si="2396"/>
        <v>44713</v>
      </c>
      <c r="FD1086" s="449">
        <f t="shared" si="2397"/>
        <v>30</v>
      </c>
      <c r="FE1086" s="450"/>
      <c r="FF1086" s="451">
        <f t="shared" si="2368"/>
        <v>0.49238238741001172</v>
      </c>
      <c r="FG1086" s="450"/>
      <c r="FH1086" s="452">
        <f t="shared" si="2398"/>
        <v>1.9286007049758176</v>
      </c>
      <c r="FI1086" s="452">
        <f t="shared" si="2399"/>
        <v>1.5437330928764652</v>
      </c>
      <c r="FJ1086" s="452">
        <f t="shared" si="2400"/>
        <v>1.9148371531966224</v>
      </c>
      <c r="FK1086" s="452">
        <f t="shared" si="2401"/>
        <v>1.552593486127865</v>
      </c>
      <c r="FL1086" s="452">
        <f t="shared" si="2402"/>
        <v>1.3802384655261795</v>
      </c>
      <c r="FM1086" s="452">
        <f t="shared" si="2403"/>
        <v>1.0479626749611197</v>
      </c>
      <c r="FN1086" s="452">
        <f t="shared" si="2404"/>
        <v>1.4163313609467456</v>
      </c>
      <c r="FO1086" s="452">
        <f t="shared" si="2405"/>
        <v>1.0009467455621301</v>
      </c>
      <c r="FP1086" s="452">
        <f t="shared" si="2406"/>
        <v>1.2947368421052632</v>
      </c>
      <c r="FQ1086" s="452">
        <f t="shared" si="2407"/>
        <v>0.97052631578947368</v>
      </c>
      <c r="FR1086" s="453"/>
      <c r="FS1086" s="446">
        <f t="shared" si="2408"/>
        <v>0</v>
      </c>
      <c r="FT1086" s="446">
        <f t="shared" si="2408"/>
        <v>8341686</v>
      </c>
      <c r="FU1086" s="446">
        <f t="shared" si="2408"/>
        <v>11364036</v>
      </c>
      <c r="FV1086" s="446">
        <f t="shared" si="2408"/>
        <v>19705722</v>
      </c>
      <c r="FW1086" s="446">
        <f t="shared" si="2408"/>
        <v>10234961</v>
      </c>
      <c r="FX1086" s="446">
        <f t="shared" si="2408"/>
        <v>9135580</v>
      </c>
      <c r="FY1086" s="446">
        <f t="shared" si="2408"/>
        <v>253181250</v>
      </c>
      <c r="FZ1086" s="446">
        <f t="shared" si="2408"/>
        <v>335127000</v>
      </c>
      <c r="GA1086" s="446">
        <f t="shared" si="2408"/>
        <v>21626275</v>
      </c>
      <c r="GB1086" s="446"/>
      <c r="GC1086" s="446"/>
      <c r="GD1086" s="446">
        <f t="shared" si="2393"/>
        <v>114187</v>
      </c>
      <c r="GE1086" s="446">
        <f t="shared" si="2393"/>
        <v>40480</v>
      </c>
      <c r="GF1086" s="446">
        <f t="shared" si="2393"/>
        <v>10085130</v>
      </c>
      <c r="GG1086" s="446">
        <f t="shared" si="2393"/>
        <v>22854504</v>
      </c>
      <c r="GH1086" s="446">
        <f t="shared" si="2393"/>
        <v>11074306</v>
      </c>
      <c r="GI1086" s="446">
        <f t="shared" si="2393"/>
        <v>219170805</v>
      </c>
      <c r="GJ1086" s="446">
        <f t="shared" si="2393"/>
        <v>45090461</v>
      </c>
      <c r="GK1086" s="446">
        <f t="shared" si="2393"/>
        <v>34398930</v>
      </c>
      <c r="GL1086" s="446">
        <f t="shared" si="2393"/>
        <v>53656029</v>
      </c>
      <c r="GM1086" s="446">
        <f t="shared" si="2393"/>
        <v>23768208</v>
      </c>
      <c r="GN1086" s="446">
        <f t="shared" si="2374"/>
        <v>478972</v>
      </c>
      <c r="GO1086" s="446">
        <f t="shared" si="2388"/>
        <v>139689</v>
      </c>
      <c r="GP1086" s="446">
        <f t="shared" si="2388"/>
        <v>623492</v>
      </c>
      <c r="GQ1086" s="446">
        <f t="shared" si="2388"/>
        <v>0</v>
      </c>
      <c r="GR1086" s="446"/>
      <c r="GS1086" s="446"/>
      <c r="GT1086" s="446"/>
      <c r="GU1086" s="446"/>
      <c r="GV1086" s="416"/>
    </row>
    <row r="1087" spans="1:204" ht="9.75" customHeight="1" x14ac:dyDescent="0.2">
      <c r="A1087" s="417" t="str">
        <f t="shared" si="2386"/>
        <v>2022-23JUNERYE</v>
      </c>
      <c r="B1087" s="458" t="str">
        <f t="shared" si="2366"/>
        <v>2022-23</v>
      </c>
      <c r="C1087" s="402" t="s">
        <v>671</v>
      </c>
      <c r="D1087" s="458" t="s">
        <v>663</v>
      </c>
      <c r="E1087" s="458" t="s">
        <v>662</v>
      </c>
      <c r="F1087" s="478" t="s">
        <v>456</v>
      </c>
      <c r="G1087" s="478" t="s">
        <v>692</v>
      </c>
      <c r="H1087" s="510">
        <v>85299</v>
      </c>
      <c r="I1087" s="510">
        <v>57343</v>
      </c>
      <c r="J1087" s="510">
        <v>3698188</v>
      </c>
      <c r="K1087" s="510">
        <v>64</v>
      </c>
      <c r="L1087" s="510">
        <v>1</v>
      </c>
      <c r="M1087" s="510">
        <v>214</v>
      </c>
      <c r="N1087" s="510">
        <v>271</v>
      </c>
      <c r="O1087" s="510">
        <v>414</v>
      </c>
      <c r="P1087" s="510">
        <v>393</v>
      </c>
      <c r="Q1087" s="510">
        <v>20</v>
      </c>
      <c r="R1087" s="510">
        <v>32</v>
      </c>
      <c r="S1087" s="510">
        <v>50034</v>
      </c>
      <c r="T1087" s="510">
        <v>3497</v>
      </c>
      <c r="U1087" s="510">
        <v>2227</v>
      </c>
      <c r="V1087" s="510">
        <v>25859</v>
      </c>
      <c r="W1087" s="510">
        <v>11937</v>
      </c>
      <c r="X1087" s="510">
        <v>516</v>
      </c>
      <c r="Y1087" s="510">
        <v>2046757</v>
      </c>
      <c r="Z1087" s="510">
        <v>585</v>
      </c>
      <c r="AA1087" s="510">
        <v>1040</v>
      </c>
      <c r="AB1087" s="510">
        <v>1514571</v>
      </c>
      <c r="AC1087" s="510">
        <v>680</v>
      </c>
      <c r="AD1087" s="510">
        <v>1214</v>
      </c>
      <c r="AE1087" s="510">
        <v>63465712</v>
      </c>
      <c r="AF1087" s="510">
        <v>2454</v>
      </c>
      <c r="AG1087" s="510">
        <v>5084</v>
      </c>
      <c r="AH1087" s="510">
        <v>131634519</v>
      </c>
      <c r="AI1087" s="510">
        <v>11027</v>
      </c>
      <c r="AJ1087" s="510">
        <v>25369</v>
      </c>
      <c r="AK1087" s="510">
        <v>6501362</v>
      </c>
      <c r="AL1087" s="510">
        <v>12600</v>
      </c>
      <c r="AM1087" s="510">
        <v>29845</v>
      </c>
      <c r="AN1087" s="510" t="s">
        <v>152</v>
      </c>
      <c r="AO1087" s="510" t="s">
        <v>152</v>
      </c>
      <c r="AP1087" s="510" t="s">
        <v>152</v>
      </c>
      <c r="AQ1087" s="510" t="s">
        <v>152</v>
      </c>
      <c r="AR1087" s="510" t="s">
        <v>152</v>
      </c>
      <c r="AS1087" s="510" t="s">
        <v>152</v>
      </c>
      <c r="AT1087" s="510">
        <v>6084</v>
      </c>
      <c r="AU1087" s="510">
        <v>155</v>
      </c>
      <c r="AV1087" s="510">
        <v>445</v>
      </c>
      <c r="AW1087" s="510">
        <v>981</v>
      </c>
      <c r="AX1087" s="510">
        <v>778</v>
      </c>
      <c r="AY1087" s="510">
        <v>4706</v>
      </c>
      <c r="AZ1087" s="510">
        <v>257</v>
      </c>
      <c r="BA1087" s="510" t="s">
        <v>152</v>
      </c>
      <c r="BB1087" s="510" t="s">
        <v>152</v>
      </c>
      <c r="BC1087" s="510" t="s">
        <v>152</v>
      </c>
      <c r="BD1087" s="510" t="s">
        <v>152</v>
      </c>
      <c r="BE1087" s="510" t="s">
        <v>152</v>
      </c>
      <c r="BF1087" s="510" t="s">
        <v>152</v>
      </c>
      <c r="BG1087" s="510" t="s">
        <v>152</v>
      </c>
      <c r="BH1087" s="510" t="s">
        <v>152</v>
      </c>
      <c r="BI1087" s="510">
        <v>24624</v>
      </c>
      <c r="BJ1087" s="510">
        <v>2011</v>
      </c>
      <c r="BK1087" s="510">
        <v>17315</v>
      </c>
      <c r="BL1087" s="510">
        <v>43950</v>
      </c>
      <c r="BM1087" s="510">
        <v>6972</v>
      </c>
      <c r="BN1087" s="510">
        <v>5283</v>
      </c>
      <c r="BO1087" s="510">
        <v>4376</v>
      </c>
      <c r="BP1087" s="510">
        <v>3355</v>
      </c>
      <c r="BQ1087" s="510">
        <v>33257</v>
      </c>
      <c r="BR1087" s="510">
        <v>27337</v>
      </c>
      <c r="BS1087" s="510">
        <v>17532</v>
      </c>
      <c r="BT1087" s="510">
        <v>12956</v>
      </c>
      <c r="BU1087" s="510">
        <v>780</v>
      </c>
      <c r="BV1087" s="510">
        <v>573</v>
      </c>
      <c r="BW1087" s="510">
        <v>57</v>
      </c>
      <c r="BX1087" s="510">
        <v>39002</v>
      </c>
      <c r="BY1087" s="510">
        <v>684</v>
      </c>
      <c r="BZ1087" s="510">
        <v>1249</v>
      </c>
      <c r="CA1087" s="510">
        <v>32</v>
      </c>
      <c r="CB1087" s="510">
        <v>15780</v>
      </c>
      <c r="CC1087" s="510">
        <v>493</v>
      </c>
      <c r="CD1087" s="510">
        <v>1084</v>
      </c>
      <c r="CE1087" s="510">
        <v>3408</v>
      </c>
      <c r="CF1087" s="510">
        <v>1991975</v>
      </c>
      <c r="CG1087" s="510">
        <v>584</v>
      </c>
      <c r="CH1087" s="510">
        <v>1035</v>
      </c>
      <c r="CI1087" s="510">
        <v>1786</v>
      </c>
      <c r="CJ1087" s="510">
        <v>3828679</v>
      </c>
      <c r="CK1087" s="510">
        <v>2144</v>
      </c>
      <c r="CL1087" s="510">
        <v>4259</v>
      </c>
      <c r="CM1087" s="510">
        <v>458</v>
      </c>
      <c r="CN1087" s="510">
        <v>876651</v>
      </c>
      <c r="CO1087" s="510">
        <v>1914</v>
      </c>
      <c r="CP1087" s="510">
        <v>3995</v>
      </c>
      <c r="CQ1087" s="510">
        <v>23615</v>
      </c>
      <c r="CR1087" s="510">
        <v>58760382</v>
      </c>
      <c r="CS1087" s="510">
        <v>2488</v>
      </c>
      <c r="CT1087" s="510">
        <v>5208</v>
      </c>
      <c r="CU1087" s="510">
        <v>1794</v>
      </c>
      <c r="CV1087" s="510">
        <v>12055245</v>
      </c>
      <c r="CW1087" s="510">
        <v>6720</v>
      </c>
      <c r="CX1087" s="510">
        <v>12812</v>
      </c>
      <c r="CY1087" s="510">
        <v>658</v>
      </c>
      <c r="CZ1087" s="510">
        <v>3661314</v>
      </c>
      <c r="DA1087" s="510">
        <v>5564</v>
      </c>
      <c r="DB1087" s="510">
        <v>10825</v>
      </c>
      <c r="DC1087" s="510">
        <v>213</v>
      </c>
      <c r="DD1087" s="510">
        <v>3214749</v>
      </c>
      <c r="DE1087" s="510">
        <v>15093</v>
      </c>
      <c r="DF1087" s="510">
        <v>22733</v>
      </c>
      <c r="DG1087" s="510">
        <v>75</v>
      </c>
      <c r="DH1087" s="510">
        <v>601557</v>
      </c>
      <c r="DI1087" s="510">
        <v>8021</v>
      </c>
      <c r="DJ1087" s="510">
        <v>19268</v>
      </c>
      <c r="DK1087" s="510">
        <v>227</v>
      </c>
      <c r="DL1087" s="510">
        <v>79173</v>
      </c>
      <c r="DM1087" s="510">
        <v>349</v>
      </c>
      <c r="DN1087" s="510">
        <v>551</v>
      </c>
      <c r="DO1087" s="510">
        <v>1829</v>
      </c>
      <c r="DP1087" s="510">
        <v>166246</v>
      </c>
      <c r="DQ1087" s="510">
        <v>91</v>
      </c>
      <c r="DR1087" s="510">
        <v>235</v>
      </c>
      <c r="DS1087" s="510">
        <v>44</v>
      </c>
      <c r="DT1087" s="510">
        <v>111892</v>
      </c>
      <c r="DU1087" s="510">
        <v>2543</v>
      </c>
      <c r="DV1087" s="510">
        <v>5262</v>
      </c>
      <c r="DW1087" s="510">
        <v>41</v>
      </c>
      <c r="DX1087" s="510"/>
      <c r="DY1087" s="510"/>
      <c r="DZ1087" s="510"/>
      <c r="EA1087" s="510"/>
      <c r="EB1087" s="510"/>
      <c r="EC1087" s="510"/>
      <c r="ED1087" s="510"/>
      <c r="EE1087" s="510"/>
      <c r="EF1087" s="510"/>
      <c r="EG1087" s="510" t="s">
        <v>152</v>
      </c>
      <c r="EH1087" s="506" t="s">
        <v>152</v>
      </c>
      <c r="EI1087" s="510">
        <v>20</v>
      </c>
      <c r="EJ1087" s="479"/>
      <c r="EK1087" s="479"/>
      <c r="EL1087" s="479"/>
      <c r="EM1087" s="479"/>
      <c r="EN1087" s="479"/>
      <c r="EO1087" s="479"/>
      <c r="EP1087" s="479"/>
      <c r="EQ1087" s="479"/>
      <c r="ER1087" s="479"/>
      <c r="ES1087" s="479"/>
      <c r="ET1087" s="479"/>
      <c r="EU1087" s="479"/>
      <c r="EV1087" s="479"/>
      <c r="EW1087" s="479"/>
      <c r="EX1087" s="479"/>
      <c r="EY1087" s="479"/>
      <c r="EZ1087" s="476"/>
      <c r="FA1087" s="482">
        <f t="shared" si="2394"/>
        <v>6</v>
      </c>
      <c r="FB1087" s="493">
        <f t="shared" si="2395"/>
        <v>2022</v>
      </c>
      <c r="FC1087" s="498">
        <f t="shared" si="2396"/>
        <v>44713</v>
      </c>
      <c r="FD1087" s="499">
        <f t="shared" si="2397"/>
        <v>30</v>
      </c>
      <c r="FE1087" s="450"/>
      <c r="FF1087" s="451">
        <f t="shared" si="2368"/>
        <v>0.5892396907216495</v>
      </c>
      <c r="FG1087" s="450"/>
      <c r="FH1087" s="452">
        <f t="shared" si="2398"/>
        <v>1.9937088933371461</v>
      </c>
      <c r="FI1087" s="452">
        <f t="shared" si="2399"/>
        <v>1.5107234772662281</v>
      </c>
      <c r="FJ1087" s="452">
        <f t="shared" si="2400"/>
        <v>1.9649753030983386</v>
      </c>
      <c r="FK1087" s="452">
        <f t="shared" si="2401"/>
        <v>1.5065110013471037</v>
      </c>
      <c r="FL1087" s="452">
        <f t="shared" si="2402"/>
        <v>1.286089949340655</v>
      </c>
      <c r="FM1087" s="452">
        <f t="shared" si="2403"/>
        <v>1.0571561158590819</v>
      </c>
      <c r="FN1087" s="452">
        <f t="shared" si="2404"/>
        <v>1.4687107313395324</v>
      </c>
      <c r="FO1087" s="452">
        <f t="shared" si="2405"/>
        <v>1.0853648320348497</v>
      </c>
      <c r="FP1087" s="452">
        <f t="shared" si="2406"/>
        <v>1.5116279069767442</v>
      </c>
      <c r="FQ1087" s="452">
        <f t="shared" si="2407"/>
        <v>1.1104651162790697</v>
      </c>
      <c r="FR1087" s="453"/>
      <c r="FS1087" s="446">
        <f t="shared" si="2408"/>
        <v>57343</v>
      </c>
      <c r="FT1087" s="446">
        <f t="shared" si="2408"/>
        <v>12271402</v>
      </c>
      <c r="FU1087" s="446">
        <f t="shared" si="2408"/>
        <v>15539953</v>
      </c>
      <c r="FV1087" s="446">
        <f t="shared" si="2408"/>
        <v>23740002</v>
      </c>
      <c r="FW1087" s="446">
        <f t="shared" si="2408"/>
        <v>3636880</v>
      </c>
      <c r="FX1087" s="446">
        <f t="shared" si="2408"/>
        <v>2703578</v>
      </c>
      <c r="FY1087" s="446">
        <f t="shared" si="2408"/>
        <v>131467156</v>
      </c>
      <c r="FZ1087" s="446">
        <f t="shared" si="2408"/>
        <v>302829753</v>
      </c>
      <c r="GA1087" s="446">
        <f t="shared" si="2408"/>
        <v>15400020</v>
      </c>
      <c r="GB1087" s="446"/>
      <c r="GC1087" s="446"/>
      <c r="GD1087" s="446">
        <f t="shared" si="2393"/>
        <v>71193</v>
      </c>
      <c r="GE1087" s="446">
        <f t="shared" si="2393"/>
        <v>34688</v>
      </c>
      <c r="GF1087" s="446">
        <f t="shared" si="2393"/>
        <v>3527280</v>
      </c>
      <c r="GG1087" s="446">
        <f t="shared" si="2393"/>
        <v>7606574</v>
      </c>
      <c r="GH1087" s="446">
        <f t="shared" si="2393"/>
        <v>1829710</v>
      </c>
      <c r="GI1087" s="446">
        <f t="shared" si="2393"/>
        <v>122986920</v>
      </c>
      <c r="GJ1087" s="446">
        <f t="shared" si="2393"/>
        <v>22984728</v>
      </c>
      <c r="GK1087" s="446">
        <f t="shared" si="2393"/>
        <v>7122850</v>
      </c>
      <c r="GL1087" s="446">
        <f t="shared" si="2393"/>
        <v>4842129</v>
      </c>
      <c r="GM1087" s="446">
        <f t="shared" si="2393"/>
        <v>1445100</v>
      </c>
      <c r="GN1087" s="446">
        <f t="shared" si="2374"/>
        <v>231528</v>
      </c>
      <c r="GO1087" s="446">
        <f t="shared" si="2388"/>
        <v>125077</v>
      </c>
      <c r="GP1087" s="446">
        <f t="shared" si="2388"/>
        <v>429815</v>
      </c>
      <c r="GQ1087" s="446">
        <f t="shared" si="2388"/>
        <v>0</v>
      </c>
      <c r="GR1087" s="446"/>
      <c r="GS1087" s="446"/>
      <c r="GT1087" s="446"/>
      <c r="GU1087" s="446"/>
      <c r="GV1087" s="416"/>
    </row>
    <row r="1088" spans="1:204" ht="9.75" customHeight="1" x14ac:dyDescent="0.2">
      <c r="A1088" s="523" t="str">
        <f t="shared" si="2386"/>
        <v>2022-23JUNERYD</v>
      </c>
      <c r="B1088" s="524" t="str">
        <f t="shared" si="2366"/>
        <v>2022-23</v>
      </c>
      <c r="C1088" s="525" t="s">
        <v>671</v>
      </c>
      <c r="D1088" s="524" t="s">
        <v>663</v>
      </c>
      <c r="E1088" s="524" t="s">
        <v>662</v>
      </c>
      <c r="F1088" s="526" t="s">
        <v>455</v>
      </c>
      <c r="G1088" s="526" t="s">
        <v>693</v>
      </c>
      <c r="H1088" s="527">
        <v>96371</v>
      </c>
      <c r="I1088" s="527">
        <v>80055</v>
      </c>
      <c r="J1088" s="527">
        <v>1499785</v>
      </c>
      <c r="K1088" s="527">
        <v>19</v>
      </c>
      <c r="L1088" s="527">
        <v>1</v>
      </c>
      <c r="M1088" s="527">
        <v>71</v>
      </c>
      <c r="N1088" s="527">
        <v>115</v>
      </c>
      <c r="O1088" s="527">
        <v>204</v>
      </c>
      <c r="P1088" s="527">
        <v>254</v>
      </c>
      <c r="Q1088" s="527">
        <v>31</v>
      </c>
      <c r="R1088" s="527">
        <v>30</v>
      </c>
      <c r="S1088" s="527">
        <v>61235</v>
      </c>
      <c r="T1088" s="527">
        <v>4701</v>
      </c>
      <c r="U1088" s="527">
        <v>3008</v>
      </c>
      <c r="V1088" s="527">
        <v>32769</v>
      </c>
      <c r="W1088" s="527">
        <v>14804</v>
      </c>
      <c r="X1088" s="527">
        <v>312</v>
      </c>
      <c r="Y1088" s="527">
        <v>2556142</v>
      </c>
      <c r="Z1088" s="527">
        <v>544</v>
      </c>
      <c r="AA1088" s="527">
        <v>988</v>
      </c>
      <c r="AB1088" s="527">
        <v>1959524</v>
      </c>
      <c r="AC1088" s="527">
        <v>651</v>
      </c>
      <c r="AD1088" s="527">
        <v>1200</v>
      </c>
      <c r="AE1088" s="527">
        <v>69737240</v>
      </c>
      <c r="AF1088" s="527">
        <v>2128</v>
      </c>
      <c r="AG1088" s="527">
        <v>4443</v>
      </c>
      <c r="AH1088" s="527">
        <v>147645488</v>
      </c>
      <c r="AI1088" s="527">
        <v>9973</v>
      </c>
      <c r="AJ1088" s="527">
        <v>23443</v>
      </c>
      <c r="AK1088" s="527">
        <v>4129770</v>
      </c>
      <c r="AL1088" s="527">
        <v>13236</v>
      </c>
      <c r="AM1088" s="527">
        <v>31713</v>
      </c>
      <c r="AN1088" s="527" t="s">
        <v>152</v>
      </c>
      <c r="AO1088" s="527" t="s">
        <v>152</v>
      </c>
      <c r="AP1088" s="527" t="s">
        <v>152</v>
      </c>
      <c r="AQ1088" s="527" t="s">
        <v>152</v>
      </c>
      <c r="AR1088" s="527" t="s">
        <v>152</v>
      </c>
      <c r="AS1088" s="527" t="s">
        <v>152</v>
      </c>
      <c r="AT1088" s="527">
        <v>6374</v>
      </c>
      <c r="AU1088" s="527">
        <v>167</v>
      </c>
      <c r="AV1088" s="527">
        <v>1431</v>
      </c>
      <c r="AW1088" s="527">
        <v>1841</v>
      </c>
      <c r="AX1088" s="527">
        <v>387</v>
      </c>
      <c r="AY1088" s="527">
        <v>4389</v>
      </c>
      <c r="AZ1088" s="527">
        <v>1456</v>
      </c>
      <c r="BA1088" s="527" t="s">
        <v>152</v>
      </c>
      <c r="BB1088" s="527" t="s">
        <v>152</v>
      </c>
      <c r="BC1088" s="527" t="s">
        <v>152</v>
      </c>
      <c r="BD1088" s="527" t="s">
        <v>152</v>
      </c>
      <c r="BE1088" s="527" t="s">
        <v>152</v>
      </c>
      <c r="BF1088" s="527" t="s">
        <v>152</v>
      </c>
      <c r="BG1088" s="527" t="s">
        <v>152</v>
      </c>
      <c r="BH1088" s="527" t="s">
        <v>152</v>
      </c>
      <c r="BI1088" s="527">
        <v>33819</v>
      </c>
      <c r="BJ1088" s="527">
        <v>1706</v>
      </c>
      <c r="BK1088" s="527">
        <v>19336</v>
      </c>
      <c r="BL1088" s="527">
        <v>54861</v>
      </c>
      <c r="BM1088" s="527">
        <v>10212</v>
      </c>
      <c r="BN1088" s="527">
        <v>6991</v>
      </c>
      <c r="BO1088" s="527">
        <v>6568</v>
      </c>
      <c r="BP1088" s="527">
        <v>4547</v>
      </c>
      <c r="BQ1088" s="527">
        <v>45606</v>
      </c>
      <c r="BR1088" s="527">
        <v>34601</v>
      </c>
      <c r="BS1088" s="527">
        <v>27983</v>
      </c>
      <c r="BT1088" s="527">
        <v>15655</v>
      </c>
      <c r="BU1088" s="527">
        <v>615</v>
      </c>
      <c r="BV1088" s="527">
        <v>324</v>
      </c>
      <c r="BW1088" s="527">
        <v>74</v>
      </c>
      <c r="BX1088" s="527">
        <v>56239</v>
      </c>
      <c r="BY1088" s="527">
        <v>760</v>
      </c>
      <c r="BZ1088" s="527">
        <v>1421</v>
      </c>
      <c r="CA1088" s="527">
        <v>90</v>
      </c>
      <c r="CB1088" s="527">
        <v>56223</v>
      </c>
      <c r="CC1088" s="527">
        <v>625</v>
      </c>
      <c r="CD1088" s="527">
        <v>1059</v>
      </c>
      <c r="CE1088" s="527">
        <v>4537</v>
      </c>
      <c r="CF1088" s="527">
        <v>2443680</v>
      </c>
      <c r="CG1088" s="527">
        <v>539</v>
      </c>
      <c r="CH1088" s="527">
        <v>968</v>
      </c>
      <c r="CI1088" s="527">
        <v>2170</v>
      </c>
      <c r="CJ1088" s="527">
        <v>4157464</v>
      </c>
      <c r="CK1088" s="527">
        <v>1916</v>
      </c>
      <c r="CL1088" s="527">
        <v>3737</v>
      </c>
      <c r="CM1088" s="527">
        <v>1310</v>
      </c>
      <c r="CN1088" s="527">
        <v>2596811</v>
      </c>
      <c r="CO1088" s="527">
        <v>1982</v>
      </c>
      <c r="CP1088" s="527">
        <v>4311</v>
      </c>
      <c r="CQ1088" s="527">
        <v>29289</v>
      </c>
      <c r="CR1088" s="527">
        <v>62982965</v>
      </c>
      <c r="CS1088" s="527">
        <v>2150</v>
      </c>
      <c r="CT1088" s="527">
        <v>4516</v>
      </c>
      <c r="CU1088" s="527">
        <v>966</v>
      </c>
      <c r="CV1088" s="527">
        <v>10670236</v>
      </c>
      <c r="CW1088" s="527">
        <v>11046</v>
      </c>
      <c r="CX1088" s="527">
        <v>24074</v>
      </c>
      <c r="CY1088" s="527">
        <v>492</v>
      </c>
      <c r="CZ1088" s="527">
        <v>6671242</v>
      </c>
      <c r="DA1088" s="527">
        <v>13559</v>
      </c>
      <c r="DB1088" s="527">
        <v>33385</v>
      </c>
      <c r="DC1088" s="527">
        <v>809</v>
      </c>
      <c r="DD1088" s="527">
        <v>12201127</v>
      </c>
      <c r="DE1088" s="527">
        <v>15082</v>
      </c>
      <c r="DF1088" s="527">
        <v>39080</v>
      </c>
      <c r="DG1088" s="527">
        <v>99</v>
      </c>
      <c r="DH1088" s="527">
        <v>1403752</v>
      </c>
      <c r="DI1088" s="527">
        <v>14179</v>
      </c>
      <c r="DJ1088" s="527">
        <v>31117</v>
      </c>
      <c r="DK1088" s="527">
        <v>7</v>
      </c>
      <c r="DL1088" s="527">
        <v>2638</v>
      </c>
      <c r="DM1088" s="527">
        <v>377</v>
      </c>
      <c r="DN1088" s="527">
        <v>623</v>
      </c>
      <c r="DO1088" s="527">
        <v>2717</v>
      </c>
      <c r="DP1088" s="527">
        <v>200205</v>
      </c>
      <c r="DQ1088" s="527">
        <v>74</v>
      </c>
      <c r="DR1088" s="527">
        <v>94</v>
      </c>
      <c r="DS1088" s="527">
        <v>62</v>
      </c>
      <c r="DT1088" s="527">
        <v>107786</v>
      </c>
      <c r="DU1088" s="527">
        <v>1738</v>
      </c>
      <c r="DV1088" s="527">
        <v>3194</v>
      </c>
      <c r="DW1088" s="527">
        <v>56</v>
      </c>
      <c r="DX1088" s="527"/>
      <c r="DY1088" s="527"/>
      <c r="DZ1088" s="527"/>
      <c r="EA1088" s="527"/>
      <c r="EB1088" s="527"/>
      <c r="EC1088" s="527"/>
      <c r="ED1088" s="527"/>
      <c r="EE1088" s="527"/>
      <c r="EF1088" s="527"/>
      <c r="EG1088" s="527" t="s">
        <v>152</v>
      </c>
      <c r="EH1088" s="527" t="s">
        <v>152</v>
      </c>
      <c r="EI1088" s="527">
        <v>2</v>
      </c>
      <c r="EJ1088" s="528"/>
      <c r="EK1088" s="528"/>
      <c r="EL1088" s="528"/>
      <c r="EM1088" s="528"/>
      <c r="EN1088" s="528"/>
      <c r="EO1088" s="528"/>
      <c r="EP1088" s="528"/>
      <c r="EQ1088" s="528"/>
      <c r="ER1088" s="528"/>
      <c r="ES1088" s="528"/>
      <c r="ET1088" s="528"/>
      <c r="EU1088" s="528"/>
      <c r="EV1088" s="528"/>
      <c r="EW1088" s="528"/>
      <c r="EX1088" s="528"/>
      <c r="EY1088" s="528"/>
      <c r="EZ1088" s="529"/>
      <c r="FA1088" s="446">
        <f t="shared" si="2394"/>
        <v>6</v>
      </c>
      <c r="FB1088" s="417">
        <f t="shared" si="2395"/>
        <v>2022</v>
      </c>
      <c r="FC1088" s="448">
        <f t="shared" si="2396"/>
        <v>44713</v>
      </c>
      <c r="FD1088" s="449">
        <f t="shared" si="2397"/>
        <v>30</v>
      </c>
      <c r="FE1088" s="530"/>
      <c r="FF1088" s="531">
        <f t="shared" si="2368"/>
        <v>0.61097369012817626</v>
      </c>
      <c r="FG1088" s="530"/>
      <c r="FH1088" s="532">
        <f t="shared" si="2398"/>
        <v>2.1723037651563497</v>
      </c>
      <c r="FI1088" s="532">
        <f t="shared" si="2399"/>
        <v>1.4871303977877048</v>
      </c>
      <c r="FJ1088" s="532">
        <f t="shared" si="2400"/>
        <v>2.1835106382978724</v>
      </c>
      <c r="FK1088" s="532">
        <f t="shared" si="2401"/>
        <v>1.5116356382978724</v>
      </c>
      <c r="FL1088" s="532">
        <f t="shared" si="2402"/>
        <v>1.391742195367573</v>
      </c>
      <c r="FM1088" s="532">
        <f t="shared" si="2403"/>
        <v>1.0559064969941103</v>
      </c>
      <c r="FN1088" s="532">
        <f t="shared" si="2404"/>
        <v>1.8902323696298298</v>
      </c>
      <c r="FO1088" s="532">
        <f t="shared" si="2405"/>
        <v>1.0574844636584706</v>
      </c>
      <c r="FP1088" s="532">
        <f t="shared" si="2406"/>
        <v>1.9711538461538463</v>
      </c>
      <c r="FQ1088" s="532">
        <f t="shared" si="2407"/>
        <v>1.0384615384615385</v>
      </c>
      <c r="FR1088" s="533"/>
      <c r="FS1088" s="534">
        <f t="shared" si="2408"/>
        <v>80055</v>
      </c>
      <c r="FT1088" s="534">
        <f t="shared" si="2408"/>
        <v>5683905</v>
      </c>
      <c r="FU1088" s="534">
        <f t="shared" si="2408"/>
        <v>9206325</v>
      </c>
      <c r="FV1088" s="534">
        <f t="shared" si="2408"/>
        <v>16331220</v>
      </c>
      <c r="FW1088" s="534">
        <f t="shared" si="2408"/>
        <v>4644588</v>
      </c>
      <c r="FX1088" s="534">
        <f t="shared" si="2408"/>
        <v>3609600</v>
      </c>
      <c r="FY1088" s="534">
        <f t="shared" si="2408"/>
        <v>145592667</v>
      </c>
      <c r="FZ1088" s="534">
        <f t="shared" si="2408"/>
        <v>347050172</v>
      </c>
      <c r="GA1088" s="534">
        <f t="shared" si="2408"/>
        <v>9894456</v>
      </c>
      <c r="GB1088" s="534"/>
      <c r="GC1088" s="534"/>
      <c r="GD1088" s="534">
        <f t="shared" si="2393"/>
        <v>105154</v>
      </c>
      <c r="GE1088" s="534">
        <f t="shared" si="2393"/>
        <v>95310</v>
      </c>
      <c r="GF1088" s="534">
        <f t="shared" si="2393"/>
        <v>4391816</v>
      </c>
      <c r="GG1088" s="534">
        <f t="shared" si="2393"/>
        <v>8109290</v>
      </c>
      <c r="GH1088" s="534">
        <f t="shared" si="2393"/>
        <v>5647410</v>
      </c>
      <c r="GI1088" s="534">
        <f t="shared" si="2393"/>
        <v>132269124</v>
      </c>
      <c r="GJ1088" s="534">
        <f t="shared" si="2393"/>
        <v>23255484</v>
      </c>
      <c r="GK1088" s="534">
        <f t="shared" si="2393"/>
        <v>16425420</v>
      </c>
      <c r="GL1088" s="534">
        <f t="shared" si="2393"/>
        <v>31615720</v>
      </c>
      <c r="GM1088" s="534">
        <f t="shared" si="2393"/>
        <v>3080583</v>
      </c>
      <c r="GN1088" s="534">
        <f t="shared" si="2374"/>
        <v>198028</v>
      </c>
      <c r="GO1088" s="534">
        <f t="shared" si="2388"/>
        <v>4361</v>
      </c>
      <c r="GP1088" s="534">
        <f t="shared" si="2388"/>
        <v>255398</v>
      </c>
      <c r="GQ1088" s="534">
        <f t="shared" si="2388"/>
        <v>0</v>
      </c>
      <c r="GR1088" s="534"/>
      <c r="GS1088" s="534"/>
      <c r="GT1088" s="534"/>
      <c r="GU1088" s="534"/>
      <c r="GV1088" s="535"/>
    </row>
    <row r="1089" spans="1:204" ht="9.75" customHeight="1" x14ac:dyDescent="0.2">
      <c r="A1089" s="417" t="str">
        <f t="shared" si="2386"/>
        <v>2022-23JUNERYF</v>
      </c>
      <c r="B1089" s="458" t="str">
        <f t="shared" si="2366"/>
        <v>2022-23</v>
      </c>
      <c r="C1089" s="402" t="s">
        <v>671</v>
      </c>
      <c r="D1089" s="458" t="s">
        <v>667</v>
      </c>
      <c r="E1089" s="458" t="s">
        <v>666</v>
      </c>
      <c r="F1089" s="478" t="s">
        <v>457</v>
      </c>
      <c r="G1089" s="478" t="s">
        <v>694</v>
      </c>
      <c r="H1089" s="510">
        <v>112967</v>
      </c>
      <c r="I1089" s="510">
        <v>94407</v>
      </c>
      <c r="J1089" s="510">
        <v>5925088</v>
      </c>
      <c r="K1089" s="510">
        <v>63</v>
      </c>
      <c r="L1089" s="510">
        <v>6</v>
      </c>
      <c r="M1089" s="510">
        <v>199</v>
      </c>
      <c r="N1089" s="510">
        <v>261</v>
      </c>
      <c r="O1089" s="510">
        <v>376</v>
      </c>
      <c r="P1089" s="510">
        <v>323</v>
      </c>
      <c r="Q1089" s="510">
        <v>1</v>
      </c>
      <c r="R1089" s="510">
        <v>377</v>
      </c>
      <c r="S1089" s="510">
        <v>70284</v>
      </c>
      <c r="T1089" s="510">
        <v>9435</v>
      </c>
      <c r="U1089" s="510">
        <v>5535</v>
      </c>
      <c r="V1089" s="510">
        <v>36290</v>
      </c>
      <c r="W1089" s="510">
        <v>12741</v>
      </c>
      <c r="X1089" s="510">
        <v>140</v>
      </c>
      <c r="Y1089" s="510">
        <v>6490824</v>
      </c>
      <c r="Z1089" s="510">
        <v>688</v>
      </c>
      <c r="AA1089" s="510">
        <v>1261</v>
      </c>
      <c r="AB1089" s="510">
        <v>4202091</v>
      </c>
      <c r="AC1089" s="510">
        <v>759</v>
      </c>
      <c r="AD1089" s="510">
        <v>1408</v>
      </c>
      <c r="AE1089" s="510">
        <v>152058658</v>
      </c>
      <c r="AF1089" s="510">
        <v>4190</v>
      </c>
      <c r="AG1089" s="510">
        <v>9416</v>
      </c>
      <c r="AH1089" s="510">
        <v>140416576</v>
      </c>
      <c r="AI1089" s="510">
        <v>11021</v>
      </c>
      <c r="AJ1089" s="510">
        <v>30968</v>
      </c>
      <c r="AK1089" s="510">
        <v>1182024</v>
      </c>
      <c r="AL1089" s="510">
        <v>8443</v>
      </c>
      <c r="AM1089" s="510">
        <v>18903</v>
      </c>
      <c r="AN1089" s="510" t="s">
        <v>152</v>
      </c>
      <c r="AO1089" s="510" t="s">
        <v>152</v>
      </c>
      <c r="AP1089" s="510" t="s">
        <v>152</v>
      </c>
      <c r="AQ1089" s="510" t="s">
        <v>152</v>
      </c>
      <c r="AR1089" s="510" t="s">
        <v>152</v>
      </c>
      <c r="AS1089" s="510" t="s">
        <v>152</v>
      </c>
      <c r="AT1089" s="510">
        <v>9695</v>
      </c>
      <c r="AU1089" s="510">
        <v>1389</v>
      </c>
      <c r="AV1089" s="510">
        <v>4507</v>
      </c>
      <c r="AW1089" s="510">
        <v>3288</v>
      </c>
      <c r="AX1089" s="510">
        <v>757</v>
      </c>
      <c r="AY1089" s="510">
        <v>3042</v>
      </c>
      <c r="AZ1089" s="510">
        <v>0</v>
      </c>
      <c r="BA1089" s="510" t="s">
        <v>152</v>
      </c>
      <c r="BB1089" s="510" t="s">
        <v>152</v>
      </c>
      <c r="BC1089" s="510" t="s">
        <v>152</v>
      </c>
      <c r="BD1089" s="510" t="s">
        <v>152</v>
      </c>
      <c r="BE1089" s="510" t="s">
        <v>152</v>
      </c>
      <c r="BF1089" s="510" t="s">
        <v>152</v>
      </c>
      <c r="BG1089" s="510" t="s">
        <v>152</v>
      </c>
      <c r="BH1089" s="510" t="s">
        <v>152</v>
      </c>
      <c r="BI1089" s="510">
        <v>31163</v>
      </c>
      <c r="BJ1089" s="510">
        <v>2465</v>
      </c>
      <c r="BK1089" s="510">
        <v>26961</v>
      </c>
      <c r="BL1089" s="510">
        <v>60589</v>
      </c>
      <c r="BM1089" s="510">
        <v>18210</v>
      </c>
      <c r="BN1089" s="510">
        <v>13228</v>
      </c>
      <c r="BO1089" s="510">
        <v>10780</v>
      </c>
      <c r="BP1089" s="510">
        <v>7885</v>
      </c>
      <c r="BQ1089" s="510">
        <v>48886</v>
      </c>
      <c r="BR1089" s="510">
        <v>38818</v>
      </c>
      <c r="BS1089" s="510">
        <v>19118</v>
      </c>
      <c r="BT1089" s="510">
        <v>13559</v>
      </c>
      <c r="BU1089" s="510">
        <v>177</v>
      </c>
      <c r="BV1089" s="510">
        <v>146</v>
      </c>
      <c r="BW1089" s="510">
        <v>35</v>
      </c>
      <c r="BX1089" s="510">
        <v>24768</v>
      </c>
      <c r="BY1089" s="510">
        <v>708</v>
      </c>
      <c r="BZ1089" s="510">
        <v>1161</v>
      </c>
      <c r="CA1089" s="510">
        <v>36</v>
      </c>
      <c r="CB1089" s="510">
        <v>30998</v>
      </c>
      <c r="CC1089" s="510">
        <v>861</v>
      </c>
      <c r="CD1089" s="510">
        <v>1687</v>
      </c>
      <c r="CE1089" s="510">
        <v>9364</v>
      </c>
      <c r="CF1089" s="510">
        <v>6435058</v>
      </c>
      <c r="CG1089" s="510">
        <v>687</v>
      </c>
      <c r="CH1089" s="510">
        <v>1260</v>
      </c>
      <c r="CI1089" s="510">
        <v>1809</v>
      </c>
      <c r="CJ1089" s="510">
        <v>8116350</v>
      </c>
      <c r="CK1089" s="510">
        <v>4487</v>
      </c>
      <c r="CL1089" s="510">
        <v>9350</v>
      </c>
      <c r="CM1089" s="510">
        <v>821</v>
      </c>
      <c r="CN1089" s="510">
        <v>3304857</v>
      </c>
      <c r="CO1089" s="510">
        <v>4025</v>
      </c>
      <c r="CP1089" s="510">
        <v>8718</v>
      </c>
      <c r="CQ1089" s="510">
        <v>33660</v>
      </c>
      <c r="CR1089" s="510">
        <v>140637451</v>
      </c>
      <c r="CS1089" s="510">
        <v>4178</v>
      </c>
      <c r="CT1089" s="510">
        <v>9439</v>
      </c>
      <c r="CU1089" s="510">
        <v>785</v>
      </c>
      <c r="CV1089" s="510">
        <v>9682219</v>
      </c>
      <c r="CW1089" s="510">
        <v>12334</v>
      </c>
      <c r="CX1089" s="510">
        <v>33895</v>
      </c>
      <c r="CY1089" s="510">
        <v>184</v>
      </c>
      <c r="CZ1089" s="510">
        <v>2276972</v>
      </c>
      <c r="DA1089" s="510">
        <v>12375</v>
      </c>
      <c r="DB1089" s="510">
        <v>30261</v>
      </c>
      <c r="DC1089" s="510">
        <v>602</v>
      </c>
      <c r="DD1089" s="510">
        <v>5891798</v>
      </c>
      <c r="DE1089" s="510">
        <v>9787</v>
      </c>
      <c r="DF1089" s="510">
        <v>20799</v>
      </c>
      <c r="DG1089" s="510">
        <v>36</v>
      </c>
      <c r="DH1089" s="510">
        <v>494519</v>
      </c>
      <c r="DI1089" s="510">
        <v>13737</v>
      </c>
      <c r="DJ1089" s="510">
        <v>40674</v>
      </c>
      <c r="DK1089" s="510">
        <v>617</v>
      </c>
      <c r="DL1089" s="510">
        <v>268860</v>
      </c>
      <c r="DM1089" s="510">
        <v>436</v>
      </c>
      <c r="DN1089" s="510">
        <v>758</v>
      </c>
      <c r="DO1089" s="510">
        <v>5194</v>
      </c>
      <c r="DP1089" s="510">
        <v>454489</v>
      </c>
      <c r="DQ1089" s="510">
        <v>88</v>
      </c>
      <c r="DR1089" s="510">
        <v>210</v>
      </c>
      <c r="DS1089" s="510">
        <v>91</v>
      </c>
      <c r="DT1089" s="510">
        <v>232965</v>
      </c>
      <c r="DU1089" s="510">
        <v>2560</v>
      </c>
      <c r="DV1089" s="510">
        <v>5272</v>
      </c>
      <c r="DW1089" s="510">
        <v>63</v>
      </c>
      <c r="DX1089" s="510"/>
      <c r="DY1089" s="510"/>
      <c r="DZ1089" s="510"/>
      <c r="EA1089" s="510"/>
      <c r="EB1089" s="510"/>
      <c r="EC1089" s="510"/>
      <c r="ED1089" s="510"/>
      <c r="EE1089" s="510"/>
      <c r="EF1089" s="510"/>
      <c r="EG1089" s="510" t="s">
        <v>152</v>
      </c>
      <c r="EH1089" s="510" t="s">
        <v>152</v>
      </c>
      <c r="EI1089" s="510">
        <v>1</v>
      </c>
      <c r="EJ1089" s="479"/>
      <c r="EK1089" s="479"/>
      <c r="EL1089" s="479"/>
      <c r="EM1089" s="479"/>
      <c r="EN1089" s="479"/>
      <c r="EO1089" s="479"/>
      <c r="EP1089" s="479"/>
      <c r="EQ1089" s="479"/>
      <c r="ER1089" s="479"/>
      <c r="ES1089" s="479"/>
      <c r="ET1089" s="479"/>
      <c r="EU1089" s="479"/>
      <c r="EV1089" s="479"/>
      <c r="EW1089" s="479"/>
      <c r="EX1089" s="479"/>
      <c r="EY1089" s="479"/>
      <c r="EZ1089" s="476"/>
      <c r="FA1089" s="446">
        <f t="shared" si="2394"/>
        <v>6</v>
      </c>
      <c r="FB1089" s="417">
        <f t="shared" si="2395"/>
        <v>2022</v>
      </c>
      <c r="FC1089" s="448">
        <f t="shared" si="2396"/>
        <v>44713</v>
      </c>
      <c r="FD1089" s="449">
        <f t="shared" si="2397"/>
        <v>30</v>
      </c>
      <c r="FE1089" s="450"/>
      <c r="FF1089" s="451">
        <f t="shared" si="2368"/>
        <v>0.57001755926251096</v>
      </c>
      <c r="FG1089" s="450"/>
      <c r="FH1089" s="452">
        <f t="shared" si="2398"/>
        <v>1.9300476947535772</v>
      </c>
      <c r="FI1089" s="452">
        <f t="shared" si="2399"/>
        <v>1.4020137784843667</v>
      </c>
      <c r="FJ1089" s="452">
        <f t="shared" si="2400"/>
        <v>1.947606142728094</v>
      </c>
      <c r="FK1089" s="452">
        <f t="shared" si="2401"/>
        <v>1.4245709123757904</v>
      </c>
      <c r="FL1089" s="452">
        <f t="shared" si="2402"/>
        <v>1.3470928630476715</v>
      </c>
      <c r="FM1089" s="452">
        <f t="shared" si="2403"/>
        <v>1.0696610636538992</v>
      </c>
      <c r="FN1089" s="452">
        <f t="shared" si="2404"/>
        <v>1.5005101640373597</v>
      </c>
      <c r="FO1089" s="452">
        <f t="shared" si="2405"/>
        <v>1.0642021819323444</v>
      </c>
      <c r="FP1089" s="452">
        <f t="shared" si="2406"/>
        <v>1.2642857142857142</v>
      </c>
      <c r="FQ1089" s="452">
        <f t="shared" si="2407"/>
        <v>1.0428571428571429</v>
      </c>
      <c r="FR1089" s="453"/>
      <c r="FS1089" s="446">
        <f t="shared" si="2408"/>
        <v>566442</v>
      </c>
      <c r="FT1089" s="446">
        <f t="shared" si="2408"/>
        <v>18786993</v>
      </c>
      <c r="FU1089" s="446">
        <f t="shared" si="2408"/>
        <v>24640227</v>
      </c>
      <c r="FV1089" s="446">
        <f t="shared" si="2408"/>
        <v>35497032</v>
      </c>
      <c r="FW1089" s="446">
        <f t="shared" si="2408"/>
        <v>11897535</v>
      </c>
      <c r="FX1089" s="446">
        <f t="shared" si="2408"/>
        <v>7793280</v>
      </c>
      <c r="FY1089" s="446">
        <f t="shared" si="2408"/>
        <v>341706640</v>
      </c>
      <c r="FZ1089" s="446">
        <f t="shared" si="2408"/>
        <v>394563288</v>
      </c>
      <c r="GA1089" s="446">
        <f t="shared" si="2408"/>
        <v>2646420</v>
      </c>
      <c r="GB1089" s="446"/>
      <c r="GC1089" s="446"/>
      <c r="GD1089" s="446">
        <f t="shared" ref="GD1089:GM1098" si="2409">IFERROR(HLOOKUP(GD$1,$H$5:$HA$10112,MATCH($A1089,$A$5:$A$10112,0),0)*HLOOKUP(GD$2,$H$5:$HA$10112,MATCH($A1089,$A$5:$A$10112,0),0),"-")</f>
        <v>40635</v>
      </c>
      <c r="GE1089" s="446">
        <f t="shared" si="2409"/>
        <v>60732</v>
      </c>
      <c r="GF1089" s="446">
        <f t="shared" si="2409"/>
        <v>11798640</v>
      </c>
      <c r="GG1089" s="446">
        <f t="shared" si="2409"/>
        <v>16914150</v>
      </c>
      <c r="GH1089" s="446">
        <f t="shared" si="2409"/>
        <v>7157478</v>
      </c>
      <c r="GI1089" s="446">
        <f t="shared" si="2409"/>
        <v>317716740</v>
      </c>
      <c r="GJ1089" s="446">
        <f t="shared" si="2409"/>
        <v>26607575</v>
      </c>
      <c r="GK1089" s="446">
        <f t="shared" si="2409"/>
        <v>5568024</v>
      </c>
      <c r="GL1089" s="446">
        <f t="shared" si="2409"/>
        <v>12520998</v>
      </c>
      <c r="GM1089" s="446">
        <f t="shared" si="2409"/>
        <v>1464264</v>
      </c>
      <c r="GN1089" s="446">
        <f t="shared" si="2374"/>
        <v>479752</v>
      </c>
      <c r="GO1089" s="446">
        <f t="shared" ref="GO1089:GQ1108" si="2410">IFERROR(HLOOKUP(GO$1,$H$5:$HA$10112,MATCH($A1089,$A$5:$A$10112,0),0)*HLOOKUP(GO$2,$H$5:$HA$10112,MATCH($A1089,$A$5:$A$10112,0),0),"-")</f>
        <v>467686</v>
      </c>
      <c r="GP1089" s="446">
        <f t="shared" si="2410"/>
        <v>1090740</v>
      </c>
      <c r="GQ1089" s="446">
        <f t="shared" si="2410"/>
        <v>0</v>
      </c>
      <c r="GR1089" s="446"/>
      <c r="GS1089" s="446"/>
      <c r="GT1089" s="446"/>
      <c r="GU1089" s="446"/>
      <c r="GV1089" s="416"/>
    </row>
    <row r="1090" spans="1:204" ht="9.75" customHeight="1" x14ac:dyDescent="0.2">
      <c r="A1090" s="417" t="str">
        <f t="shared" si="2386"/>
        <v>2022-23JUNERYA</v>
      </c>
      <c r="B1090" s="458" t="str">
        <f t="shared" si="2366"/>
        <v>2022-23</v>
      </c>
      <c r="C1090" s="402" t="s">
        <v>671</v>
      </c>
      <c r="D1090" s="458" t="s">
        <v>653</v>
      </c>
      <c r="E1090" s="458" t="s">
        <v>652</v>
      </c>
      <c r="F1090" s="478" t="s">
        <v>452</v>
      </c>
      <c r="G1090" s="478" t="s">
        <v>697</v>
      </c>
      <c r="H1090" s="510">
        <v>138597</v>
      </c>
      <c r="I1090" s="510">
        <v>105035</v>
      </c>
      <c r="J1090" s="510">
        <v>532735</v>
      </c>
      <c r="K1090" s="510">
        <v>5</v>
      </c>
      <c r="L1090" s="510">
        <v>2</v>
      </c>
      <c r="M1090" s="510">
        <v>14</v>
      </c>
      <c r="N1090" s="510">
        <v>25</v>
      </c>
      <c r="O1090" s="510">
        <v>47</v>
      </c>
      <c r="P1090" s="510">
        <v>59</v>
      </c>
      <c r="Q1090" s="510">
        <v>0</v>
      </c>
      <c r="R1090" s="510">
        <v>144</v>
      </c>
      <c r="S1090" s="510">
        <v>87972</v>
      </c>
      <c r="T1090" s="510">
        <v>9885</v>
      </c>
      <c r="U1090" s="510">
        <v>6284</v>
      </c>
      <c r="V1090" s="510">
        <v>46624</v>
      </c>
      <c r="W1090" s="510">
        <v>12863</v>
      </c>
      <c r="X1090" s="510">
        <v>487</v>
      </c>
      <c r="Y1090" s="510">
        <v>4834953</v>
      </c>
      <c r="Z1090" s="510">
        <v>489</v>
      </c>
      <c r="AA1090" s="510">
        <v>853</v>
      </c>
      <c r="AB1090" s="510">
        <v>3522039</v>
      </c>
      <c r="AC1090" s="510">
        <v>560</v>
      </c>
      <c r="AD1090" s="510">
        <v>998</v>
      </c>
      <c r="AE1090" s="510">
        <v>145974346</v>
      </c>
      <c r="AF1090" s="510">
        <v>3131</v>
      </c>
      <c r="AG1090" s="510">
        <v>7550</v>
      </c>
      <c r="AH1090" s="510">
        <v>181966086</v>
      </c>
      <c r="AI1090" s="510">
        <v>14146</v>
      </c>
      <c r="AJ1090" s="510">
        <v>39870</v>
      </c>
      <c r="AK1090" s="510">
        <v>7767745</v>
      </c>
      <c r="AL1090" s="510">
        <v>15950</v>
      </c>
      <c r="AM1090" s="510">
        <v>43346</v>
      </c>
      <c r="AN1090" s="510" t="s">
        <v>152</v>
      </c>
      <c r="AO1090" s="510" t="s">
        <v>152</v>
      </c>
      <c r="AP1090" s="510" t="s">
        <v>152</v>
      </c>
      <c r="AQ1090" s="510" t="s">
        <v>152</v>
      </c>
      <c r="AR1090" s="510" t="s">
        <v>152</v>
      </c>
      <c r="AS1090" s="510" t="s">
        <v>152</v>
      </c>
      <c r="AT1090" s="510">
        <v>14853</v>
      </c>
      <c r="AU1090" s="510">
        <v>3008</v>
      </c>
      <c r="AV1090" s="510">
        <v>5513</v>
      </c>
      <c r="AW1090" s="510">
        <v>4665</v>
      </c>
      <c r="AX1090" s="510">
        <v>647</v>
      </c>
      <c r="AY1090" s="510">
        <v>5685</v>
      </c>
      <c r="AZ1090" s="510">
        <v>4599</v>
      </c>
      <c r="BA1090" s="510" t="s">
        <v>152</v>
      </c>
      <c r="BB1090" s="510" t="s">
        <v>152</v>
      </c>
      <c r="BC1090" s="510" t="s">
        <v>152</v>
      </c>
      <c r="BD1090" s="510" t="s">
        <v>152</v>
      </c>
      <c r="BE1090" s="510" t="s">
        <v>152</v>
      </c>
      <c r="BF1090" s="510" t="s">
        <v>152</v>
      </c>
      <c r="BG1090" s="510" t="s">
        <v>152</v>
      </c>
      <c r="BH1090" s="510" t="s">
        <v>152</v>
      </c>
      <c r="BI1090" s="510">
        <v>42413</v>
      </c>
      <c r="BJ1090" s="510">
        <v>4361</v>
      </c>
      <c r="BK1090" s="510">
        <v>26345</v>
      </c>
      <c r="BL1090" s="510">
        <v>73119</v>
      </c>
      <c r="BM1090" s="510">
        <v>20719</v>
      </c>
      <c r="BN1090" s="510">
        <v>14159</v>
      </c>
      <c r="BO1090" s="510">
        <v>13150</v>
      </c>
      <c r="BP1090" s="510">
        <v>9021</v>
      </c>
      <c r="BQ1090" s="510">
        <v>65202</v>
      </c>
      <c r="BR1090" s="510">
        <v>48957</v>
      </c>
      <c r="BS1090" s="510">
        <v>25701</v>
      </c>
      <c r="BT1090" s="510">
        <v>13615</v>
      </c>
      <c r="BU1090" s="510">
        <v>1422</v>
      </c>
      <c r="BV1090" s="510">
        <v>586</v>
      </c>
      <c r="BW1090" s="510">
        <v>114</v>
      </c>
      <c r="BX1090" s="510">
        <v>74571</v>
      </c>
      <c r="BY1090" s="510">
        <v>654</v>
      </c>
      <c r="BZ1090" s="510">
        <v>1268</v>
      </c>
      <c r="CA1090" s="510">
        <v>112</v>
      </c>
      <c r="CB1090" s="510">
        <v>52511</v>
      </c>
      <c r="CC1090" s="510">
        <v>469</v>
      </c>
      <c r="CD1090" s="510">
        <v>886</v>
      </c>
      <c r="CE1090" s="510">
        <v>9659</v>
      </c>
      <c r="CF1090" s="510">
        <v>4707871</v>
      </c>
      <c r="CG1090" s="510">
        <v>487</v>
      </c>
      <c r="CH1090" s="510">
        <v>850</v>
      </c>
      <c r="CI1090" s="510">
        <v>4949</v>
      </c>
      <c r="CJ1090" s="510">
        <v>16425108</v>
      </c>
      <c r="CK1090" s="510">
        <v>3319</v>
      </c>
      <c r="CL1090" s="510">
        <v>7589</v>
      </c>
      <c r="CM1090" s="510">
        <v>1109</v>
      </c>
      <c r="CN1090" s="510">
        <v>4482919</v>
      </c>
      <c r="CO1090" s="510">
        <v>4042</v>
      </c>
      <c r="CP1090" s="510">
        <v>9915</v>
      </c>
      <c r="CQ1090" s="510">
        <v>40566</v>
      </c>
      <c r="CR1090" s="510">
        <v>125066319</v>
      </c>
      <c r="CS1090" s="510">
        <v>3083</v>
      </c>
      <c r="CT1090" s="510">
        <v>7456</v>
      </c>
      <c r="CU1090" s="510">
        <v>1175</v>
      </c>
      <c r="CV1090" s="510">
        <v>17947456</v>
      </c>
      <c r="CW1090" s="510">
        <v>15274</v>
      </c>
      <c r="CX1090" s="510">
        <v>44413</v>
      </c>
      <c r="CY1090" s="510">
        <v>272</v>
      </c>
      <c r="CZ1090" s="510">
        <v>3265143</v>
      </c>
      <c r="DA1090" s="510">
        <v>12004</v>
      </c>
      <c r="DB1090" s="510">
        <v>30103</v>
      </c>
      <c r="DC1090" s="510">
        <v>1331</v>
      </c>
      <c r="DD1090" s="510">
        <v>26910944</v>
      </c>
      <c r="DE1090" s="510">
        <v>20219</v>
      </c>
      <c r="DF1090" s="510">
        <v>52106</v>
      </c>
      <c r="DG1090" s="510">
        <v>159</v>
      </c>
      <c r="DH1090" s="510">
        <v>2931583</v>
      </c>
      <c r="DI1090" s="510">
        <v>18438</v>
      </c>
      <c r="DJ1090" s="510">
        <v>49650</v>
      </c>
      <c r="DK1090" s="510">
        <v>462</v>
      </c>
      <c r="DL1090" s="510">
        <v>145427</v>
      </c>
      <c r="DM1090" s="510">
        <v>315</v>
      </c>
      <c r="DN1090" s="510">
        <v>538</v>
      </c>
      <c r="DO1090" s="510">
        <v>5577</v>
      </c>
      <c r="DP1090" s="510">
        <v>149999</v>
      </c>
      <c r="DQ1090" s="510">
        <v>27</v>
      </c>
      <c r="DR1090" s="510">
        <v>49</v>
      </c>
      <c r="DS1090" s="510">
        <v>139</v>
      </c>
      <c r="DT1090" s="510">
        <v>420860</v>
      </c>
      <c r="DU1090" s="510">
        <v>3028</v>
      </c>
      <c r="DV1090" s="510">
        <v>7694</v>
      </c>
      <c r="DW1090" s="510">
        <v>121</v>
      </c>
      <c r="DX1090" s="510"/>
      <c r="DY1090" s="510"/>
      <c r="DZ1090" s="510"/>
      <c r="EA1090" s="510"/>
      <c r="EB1090" s="510"/>
      <c r="EC1090" s="510"/>
      <c r="ED1090" s="510"/>
      <c r="EE1090" s="510"/>
      <c r="EF1090" s="510"/>
      <c r="EG1090" s="510" t="s">
        <v>152</v>
      </c>
      <c r="EH1090" s="510" t="s">
        <v>152</v>
      </c>
      <c r="EI1090" s="510">
        <v>179</v>
      </c>
      <c r="EJ1090" s="479"/>
      <c r="EK1090" s="479"/>
      <c r="EL1090" s="479"/>
      <c r="EM1090" s="479"/>
      <c r="EN1090" s="479"/>
      <c r="EO1090" s="479"/>
      <c r="EP1090" s="479"/>
      <c r="EQ1090" s="479"/>
      <c r="ER1090" s="479"/>
      <c r="ES1090" s="479"/>
      <c r="ET1090" s="479"/>
      <c r="EU1090" s="479"/>
      <c r="EV1090" s="479"/>
      <c r="EW1090" s="479"/>
      <c r="EX1090" s="479"/>
      <c r="EY1090" s="479"/>
      <c r="EZ1090" s="476"/>
      <c r="FA1090" s="446">
        <f t="shared" si="2394"/>
        <v>6</v>
      </c>
      <c r="FB1090" s="417">
        <f t="shared" si="2395"/>
        <v>2022</v>
      </c>
      <c r="FC1090" s="448">
        <f t="shared" si="2396"/>
        <v>44713</v>
      </c>
      <c r="FD1090" s="449">
        <f t="shared" si="2397"/>
        <v>30</v>
      </c>
      <c r="FE1090" s="450"/>
      <c r="FF1090" s="451">
        <f t="shared" si="2368"/>
        <v>0.56757581925503764</v>
      </c>
      <c r="FG1090" s="450"/>
      <c r="FH1090" s="452">
        <f t="shared" si="2398"/>
        <v>2.0960040465351542</v>
      </c>
      <c r="FI1090" s="452">
        <f t="shared" si="2399"/>
        <v>1.4323722812341932</v>
      </c>
      <c r="FJ1090" s="452">
        <f t="shared" si="2400"/>
        <v>2.0926161680458306</v>
      </c>
      <c r="FK1090" s="452">
        <f t="shared" si="2401"/>
        <v>1.4355506047103757</v>
      </c>
      <c r="FL1090" s="452">
        <f t="shared" si="2402"/>
        <v>1.3984643102264929</v>
      </c>
      <c r="FM1090" s="452">
        <f t="shared" si="2403"/>
        <v>1.0500386067261496</v>
      </c>
      <c r="FN1090" s="452">
        <f t="shared" si="2404"/>
        <v>1.9980564409546762</v>
      </c>
      <c r="FO1090" s="452">
        <f t="shared" si="2405"/>
        <v>1.0584622560833399</v>
      </c>
      <c r="FP1090" s="452">
        <f t="shared" si="2406"/>
        <v>2.9199178644763859</v>
      </c>
      <c r="FQ1090" s="452">
        <f t="shared" si="2407"/>
        <v>1.2032854209445585</v>
      </c>
      <c r="FR1090" s="453"/>
      <c r="FS1090" s="446">
        <f t="shared" si="2408"/>
        <v>210070</v>
      </c>
      <c r="FT1090" s="446">
        <f t="shared" si="2408"/>
        <v>1470490</v>
      </c>
      <c r="FU1090" s="446">
        <f t="shared" si="2408"/>
        <v>2625875</v>
      </c>
      <c r="FV1090" s="446">
        <f t="shared" si="2408"/>
        <v>4936645</v>
      </c>
      <c r="FW1090" s="446">
        <f t="shared" si="2408"/>
        <v>8431905</v>
      </c>
      <c r="FX1090" s="446">
        <f t="shared" si="2408"/>
        <v>6271432</v>
      </c>
      <c r="FY1090" s="446">
        <f t="shared" si="2408"/>
        <v>352011200</v>
      </c>
      <c r="FZ1090" s="446">
        <f t="shared" si="2408"/>
        <v>512847810</v>
      </c>
      <c r="GA1090" s="446">
        <f t="shared" si="2408"/>
        <v>21109502</v>
      </c>
      <c r="GB1090" s="446"/>
      <c r="GC1090" s="446"/>
      <c r="GD1090" s="446">
        <f t="shared" si="2409"/>
        <v>144552</v>
      </c>
      <c r="GE1090" s="446">
        <f t="shared" si="2409"/>
        <v>99232</v>
      </c>
      <c r="GF1090" s="446">
        <f t="shared" si="2409"/>
        <v>8210150</v>
      </c>
      <c r="GG1090" s="446">
        <f t="shared" si="2409"/>
        <v>37557961</v>
      </c>
      <c r="GH1090" s="446">
        <f t="shared" si="2409"/>
        <v>10995735</v>
      </c>
      <c r="GI1090" s="446">
        <f t="shared" si="2409"/>
        <v>302460096</v>
      </c>
      <c r="GJ1090" s="446">
        <f t="shared" si="2409"/>
        <v>52185275</v>
      </c>
      <c r="GK1090" s="446">
        <f t="shared" si="2409"/>
        <v>8188016</v>
      </c>
      <c r="GL1090" s="446">
        <f t="shared" si="2409"/>
        <v>69353086</v>
      </c>
      <c r="GM1090" s="446">
        <f t="shared" si="2409"/>
        <v>7894350</v>
      </c>
      <c r="GN1090" s="446">
        <f t="shared" si="2374"/>
        <v>1069466</v>
      </c>
      <c r="GO1090" s="446">
        <f t="shared" si="2410"/>
        <v>248556</v>
      </c>
      <c r="GP1090" s="446">
        <f t="shared" si="2410"/>
        <v>273273</v>
      </c>
      <c r="GQ1090" s="446">
        <f t="shared" si="2410"/>
        <v>0</v>
      </c>
      <c r="GR1090" s="446"/>
      <c r="GS1090" s="446"/>
      <c r="GT1090" s="446"/>
      <c r="GU1090" s="446"/>
      <c r="GV1090" s="416"/>
    </row>
    <row r="1091" spans="1:204" ht="9.75" customHeight="1" x14ac:dyDescent="0.2">
      <c r="A1091" s="485" t="str">
        <f t="shared" si="2386"/>
        <v>2022-23JUNERX8</v>
      </c>
      <c r="B1091" s="503" t="str">
        <f t="shared" si="2366"/>
        <v>2022-23</v>
      </c>
      <c r="C1091" s="436" t="s">
        <v>671</v>
      </c>
      <c r="D1091" s="503" t="s">
        <v>646</v>
      </c>
      <c r="E1091" s="503" t="s">
        <v>645</v>
      </c>
      <c r="F1091" s="504" t="s">
        <v>450</v>
      </c>
      <c r="G1091" s="504" t="s">
        <v>696</v>
      </c>
      <c r="H1091" s="522">
        <v>108097</v>
      </c>
      <c r="I1091" s="522">
        <v>74836</v>
      </c>
      <c r="J1091" s="522">
        <v>1786172</v>
      </c>
      <c r="K1091" s="522">
        <v>24</v>
      </c>
      <c r="L1091" s="522">
        <v>0</v>
      </c>
      <c r="M1091" s="522">
        <v>85</v>
      </c>
      <c r="N1091" s="522">
        <v>154</v>
      </c>
      <c r="O1091" s="522">
        <v>294</v>
      </c>
      <c r="P1091" s="522">
        <v>282</v>
      </c>
      <c r="Q1091" s="522">
        <v>190</v>
      </c>
      <c r="R1091" s="522">
        <v>204</v>
      </c>
      <c r="S1091" s="522">
        <v>68762</v>
      </c>
      <c r="T1091" s="522">
        <v>7753</v>
      </c>
      <c r="U1091" s="522">
        <v>5556</v>
      </c>
      <c r="V1091" s="522">
        <v>37273</v>
      </c>
      <c r="W1091" s="522">
        <v>8886</v>
      </c>
      <c r="X1091" s="522">
        <v>113</v>
      </c>
      <c r="Y1091" s="522">
        <v>4419120</v>
      </c>
      <c r="Z1091" s="522">
        <v>570</v>
      </c>
      <c r="AA1091" s="522">
        <v>988</v>
      </c>
      <c r="AB1091" s="522">
        <v>3518523</v>
      </c>
      <c r="AC1091" s="522">
        <v>633</v>
      </c>
      <c r="AD1091" s="522">
        <v>1111</v>
      </c>
      <c r="AE1091" s="522">
        <v>96846590</v>
      </c>
      <c r="AF1091" s="522">
        <v>2598</v>
      </c>
      <c r="AG1091" s="522">
        <v>5757</v>
      </c>
      <c r="AH1091" s="522">
        <v>73047600</v>
      </c>
      <c r="AI1091" s="522">
        <v>8221</v>
      </c>
      <c r="AJ1091" s="522">
        <v>19497</v>
      </c>
      <c r="AK1091" s="522">
        <v>1093232</v>
      </c>
      <c r="AL1091" s="522">
        <v>9675</v>
      </c>
      <c r="AM1091" s="522">
        <v>24247</v>
      </c>
      <c r="AN1091" s="522" t="s">
        <v>152</v>
      </c>
      <c r="AO1091" s="522" t="s">
        <v>152</v>
      </c>
      <c r="AP1091" s="522" t="s">
        <v>152</v>
      </c>
      <c r="AQ1091" s="522" t="s">
        <v>152</v>
      </c>
      <c r="AR1091" s="522" t="s">
        <v>152</v>
      </c>
      <c r="AS1091" s="522" t="s">
        <v>152</v>
      </c>
      <c r="AT1091" s="522">
        <v>9278</v>
      </c>
      <c r="AU1091" s="522">
        <v>598</v>
      </c>
      <c r="AV1091" s="522">
        <v>1383</v>
      </c>
      <c r="AW1091" s="522">
        <v>5073</v>
      </c>
      <c r="AX1091" s="522">
        <v>4068</v>
      </c>
      <c r="AY1091" s="522">
        <v>3229</v>
      </c>
      <c r="AZ1091" s="522">
        <v>550</v>
      </c>
      <c r="BA1091" s="522" t="s">
        <v>152</v>
      </c>
      <c r="BB1091" s="522" t="s">
        <v>152</v>
      </c>
      <c r="BC1091" s="522" t="s">
        <v>152</v>
      </c>
      <c r="BD1091" s="522" t="s">
        <v>152</v>
      </c>
      <c r="BE1091" s="522" t="s">
        <v>152</v>
      </c>
      <c r="BF1091" s="522" t="s">
        <v>152</v>
      </c>
      <c r="BG1091" s="522" t="s">
        <v>152</v>
      </c>
      <c r="BH1091" s="522" t="s">
        <v>152</v>
      </c>
      <c r="BI1091" s="522">
        <v>36606</v>
      </c>
      <c r="BJ1091" s="522">
        <v>4639</v>
      </c>
      <c r="BK1091" s="522">
        <v>18239</v>
      </c>
      <c r="BL1091" s="522">
        <v>59484</v>
      </c>
      <c r="BM1091" s="522">
        <v>13578</v>
      </c>
      <c r="BN1091" s="522">
        <v>10602</v>
      </c>
      <c r="BO1091" s="522">
        <v>9505</v>
      </c>
      <c r="BP1091" s="522">
        <v>7464</v>
      </c>
      <c r="BQ1091" s="522">
        <v>50291</v>
      </c>
      <c r="BR1091" s="522">
        <v>40497</v>
      </c>
      <c r="BS1091" s="522">
        <v>12980</v>
      </c>
      <c r="BT1091" s="522">
        <v>9475</v>
      </c>
      <c r="BU1091" s="522">
        <v>175</v>
      </c>
      <c r="BV1091" s="522">
        <v>138</v>
      </c>
      <c r="BW1091" s="522">
        <v>184</v>
      </c>
      <c r="BX1091" s="522">
        <v>106161</v>
      </c>
      <c r="BY1091" s="522">
        <v>577</v>
      </c>
      <c r="BZ1091" s="522">
        <v>1102</v>
      </c>
      <c r="CA1091" s="522">
        <v>36</v>
      </c>
      <c r="CB1091" s="522">
        <v>18105</v>
      </c>
      <c r="CC1091" s="522">
        <v>503</v>
      </c>
      <c r="CD1091" s="522">
        <v>1108</v>
      </c>
      <c r="CE1091" s="522">
        <v>7533</v>
      </c>
      <c r="CF1091" s="522">
        <v>4294854</v>
      </c>
      <c r="CG1091" s="522">
        <v>570</v>
      </c>
      <c r="CH1091" s="522">
        <v>986</v>
      </c>
      <c r="CI1091" s="522">
        <v>3458</v>
      </c>
      <c r="CJ1091" s="522">
        <v>9523818</v>
      </c>
      <c r="CK1091" s="522">
        <v>2754</v>
      </c>
      <c r="CL1091" s="522">
        <v>5903</v>
      </c>
      <c r="CM1091" s="522">
        <v>974</v>
      </c>
      <c r="CN1091" s="522">
        <v>2486528</v>
      </c>
      <c r="CO1091" s="522">
        <v>2553</v>
      </c>
      <c r="CP1091" s="522">
        <v>6034</v>
      </c>
      <c r="CQ1091" s="522">
        <v>32841</v>
      </c>
      <c r="CR1091" s="522">
        <v>84836244</v>
      </c>
      <c r="CS1091" s="522">
        <v>2583</v>
      </c>
      <c r="CT1091" s="522">
        <v>5731</v>
      </c>
      <c r="CU1091" s="522">
        <v>2019</v>
      </c>
      <c r="CV1091" s="522">
        <v>16095841</v>
      </c>
      <c r="CW1091" s="522">
        <v>7972</v>
      </c>
      <c r="CX1091" s="522">
        <v>16583</v>
      </c>
      <c r="CY1091" s="522">
        <v>1364</v>
      </c>
      <c r="CZ1091" s="522">
        <v>9591146</v>
      </c>
      <c r="DA1091" s="522">
        <v>7032</v>
      </c>
      <c r="DB1091" s="522">
        <v>15278</v>
      </c>
      <c r="DC1091" s="522">
        <v>1354</v>
      </c>
      <c r="DD1091" s="522">
        <v>18617139</v>
      </c>
      <c r="DE1091" s="522">
        <v>13750</v>
      </c>
      <c r="DF1091" s="522">
        <v>35014</v>
      </c>
      <c r="DG1091" s="522">
        <v>518</v>
      </c>
      <c r="DH1091" s="522">
        <v>7534256</v>
      </c>
      <c r="DI1091" s="522">
        <v>14545</v>
      </c>
      <c r="DJ1091" s="522">
        <v>38361</v>
      </c>
      <c r="DK1091" s="522">
        <v>253</v>
      </c>
      <c r="DL1091" s="522">
        <v>99795</v>
      </c>
      <c r="DM1091" s="522">
        <v>394</v>
      </c>
      <c r="DN1091" s="522">
        <v>686</v>
      </c>
      <c r="DO1091" s="522">
        <v>4502</v>
      </c>
      <c r="DP1091" s="522">
        <v>267933</v>
      </c>
      <c r="DQ1091" s="522">
        <v>60</v>
      </c>
      <c r="DR1091" s="522">
        <v>128</v>
      </c>
      <c r="DS1091" s="522">
        <v>71</v>
      </c>
      <c r="DT1091" s="522">
        <v>155004</v>
      </c>
      <c r="DU1091" s="522">
        <v>2183</v>
      </c>
      <c r="DV1091" s="522">
        <v>4140</v>
      </c>
      <c r="DW1091" s="522">
        <v>57</v>
      </c>
      <c r="DX1091" s="522"/>
      <c r="DY1091" s="522"/>
      <c r="DZ1091" s="522"/>
      <c r="EA1091" s="522"/>
      <c r="EB1091" s="522"/>
      <c r="EC1091" s="522"/>
      <c r="ED1091" s="522"/>
      <c r="EE1091" s="522"/>
      <c r="EF1091" s="522"/>
      <c r="EG1091" s="522" t="s">
        <v>152</v>
      </c>
      <c r="EH1091" s="508" t="s">
        <v>152</v>
      </c>
      <c r="EI1091" s="522">
        <v>0</v>
      </c>
      <c r="EJ1091" s="483"/>
      <c r="EK1091" s="483"/>
      <c r="EL1091" s="483"/>
      <c r="EM1091" s="483"/>
      <c r="EN1091" s="483"/>
      <c r="EO1091" s="483"/>
      <c r="EP1091" s="483"/>
      <c r="EQ1091" s="483"/>
      <c r="ER1091" s="483"/>
      <c r="ES1091" s="483"/>
      <c r="ET1091" s="483"/>
      <c r="EU1091" s="483"/>
      <c r="EV1091" s="483"/>
      <c r="EW1091" s="483"/>
      <c r="EX1091" s="483"/>
      <c r="EY1091" s="483"/>
      <c r="EZ1091" s="484"/>
      <c r="FA1091" s="468">
        <f t="shared" si="2394"/>
        <v>6</v>
      </c>
      <c r="FB1091" s="485">
        <f t="shared" si="2395"/>
        <v>2022</v>
      </c>
      <c r="FC1091" s="486">
        <f t="shared" si="2396"/>
        <v>44713</v>
      </c>
      <c r="FD1091" s="470">
        <f t="shared" si="2397"/>
        <v>30</v>
      </c>
      <c r="FE1091" s="471"/>
      <c r="FF1091" s="517">
        <f t="shared" si="2368"/>
        <v>0.60259670726810333</v>
      </c>
      <c r="FG1091" s="471"/>
      <c r="FH1091" s="487">
        <f t="shared" si="2398"/>
        <v>1.7513220688765638</v>
      </c>
      <c r="FI1091" s="487">
        <f t="shared" si="2399"/>
        <v>1.3674706565200567</v>
      </c>
      <c r="FJ1091" s="487">
        <f t="shared" si="2400"/>
        <v>1.710763138948884</v>
      </c>
      <c r="FK1091" s="487">
        <f t="shared" si="2401"/>
        <v>1.3434125269978401</v>
      </c>
      <c r="FL1091" s="487">
        <f t="shared" si="2402"/>
        <v>1.3492608590668849</v>
      </c>
      <c r="FM1091" s="487">
        <f t="shared" si="2403"/>
        <v>1.086496928071258</v>
      </c>
      <c r="FN1091" s="487">
        <f t="shared" si="2404"/>
        <v>1.4607247355390502</v>
      </c>
      <c r="FO1091" s="487">
        <f t="shared" si="2405"/>
        <v>1.0662840423137521</v>
      </c>
      <c r="FP1091" s="487">
        <f t="shared" si="2406"/>
        <v>1.5486725663716814</v>
      </c>
      <c r="FQ1091" s="487">
        <f t="shared" si="2407"/>
        <v>1.2212389380530972</v>
      </c>
      <c r="FR1091" s="459"/>
      <c r="FS1091" s="468">
        <f t="shared" si="2408"/>
        <v>0</v>
      </c>
      <c r="FT1091" s="468">
        <f t="shared" si="2408"/>
        <v>6361060</v>
      </c>
      <c r="FU1091" s="468">
        <f t="shared" si="2408"/>
        <v>11524744</v>
      </c>
      <c r="FV1091" s="468">
        <f t="shared" si="2408"/>
        <v>22001784</v>
      </c>
      <c r="FW1091" s="468">
        <f t="shared" si="2408"/>
        <v>7659964</v>
      </c>
      <c r="FX1091" s="468">
        <f t="shared" si="2408"/>
        <v>6172716</v>
      </c>
      <c r="FY1091" s="468">
        <f t="shared" si="2408"/>
        <v>214580661</v>
      </c>
      <c r="FZ1091" s="468">
        <f t="shared" si="2408"/>
        <v>173250342</v>
      </c>
      <c r="GA1091" s="468">
        <f t="shared" si="2408"/>
        <v>2739911</v>
      </c>
      <c r="GB1091" s="468"/>
      <c r="GC1091" s="468"/>
      <c r="GD1091" s="468">
        <f t="shared" si="2409"/>
        <v>202768</v>
      </c>
      <c r="GE1091" s="468">
        <f t="shared" si="2409"/>
        <v>39888</v>
      </c>
      <c r="GF1091" s="468">
        <f t="shared" si="2409"/>
        <v>7427538</v>
      </c>
      <c r="GG1091" s="468">
        <f t="shared" si="2409"/>
        <v>20412574</v>
      </c>
      <c r="GH1091" s="468">
        <f t="shared" si="2409"/>
        <v>5877116</v>
      </c>
      <c r="GI1091" s="468">
        <f t="shared" si="2409"/>
        <v>188211771</v>
      </c>
      <c r="GJ1091" s="468">
        <f t="shared" si="2409"/>
        <v>33481077</v>
      </c>
      <c r="GK1091" s="468">
        <f t="shared" si="2409"/>
        <v>20839192</v>
      </c>
      <c r="GL1091" s="468">
        <f t="shared" si="2409"/>
        <v>47408956</v>
      </c>
      <c r="GM1091" s="468">
        <f t="shared" si="2409"/>
        <v>19870998</v>
      </c>
      <c r="GN1091" s="468">
        <f t="shared" si="2374"/>
        <v>293940</v>
      </c>
      <c r="GO1091" s="468">
        <f t="shared" si="2410"/>
        <v>173558</v>
      </c>
      <c r="GP1091" s="468">
        <f t="shared" si="2410"/>
        <v>576256</v>
      </c>
      <c r="GQ1091" s="468">
        <f t="shared" si="2410"/>
        <v>0</v>
      </c>
      <c r="GR1091" s="468"/>
      <c r="GS1091" s="468"/>
      <c r="GT1091" s="468"/>
      <c r="GU1091" s="468"/>
      <c r="GV1091" s="425"/>
    </row>
    <row r="1092" spans="1:204" ht="9.75" customHeight="1" x14ac:dyDescent="0.2">
      <c r="A1092" s="472" t="str">
        <f t="shared" si="2386"/>
        <v>2022-23JULYRX9</v>
      </c>
      <c r="B1092" s="488" t="str">
        <f t="shared" si="2366"/>
        <v>2022-23</v>
      </c>
      <c r="C1092" s="400" t="s">
        <v>673</v>
      </c>
      <c r="D1092" s="488" t="s">
        <v>653</v>
      </c>
      <c r="E1092" s="488" t="s">
        <v>652</v>
      </c>
      <c r="F1092" s="474" t="s">
        <v>451</v>
      </c>
      <c r="G1092" s="474" t="s">
        <v>686</v>
      </c>
      <c r="H1092" s="518">
        <v>115827</v>
      </c>
      <c r="I1092" s="518">
        <v>94666</v>
      </c>
      <c r="J1092" s="518">
        <v>769953</v>
      </c>
      <c r="K1092" s="518">
        <v>8</v>
      </c>
      <c r="L1092" s="518">
        <v>2</v>
      </c>
      <c r="M1092" s="518">
        <v>20</v>
      </c>
      <c r="N1092" s="518">
        <v>53</v>
      </c>
      <c r="O1092" s="518">
        <v>117</v>
      </c>
      <c r="P1092" s="518">
        <v>504</v>
      </c>
      <c r="Q1092" s="518">
        <v>1754</v>
      </c>
      <c r="R1092" s="518">
        <v>458</v>
      </c>
      <c r="S1092" s="518">
        <v>62703</v>
      </c>
      <c r="T1092" s="518">
        <v>9883</v>
      </c>
      <c r="U1092" s="518">
        <v>6366</v>
      </c>
      <c r="V1092" s="518">
        <v>34982</v>
      </c>
      <c r="W1092" s="518">
        <v>6741</v>
      </c>
      <c r="X1092" s="518">
        <v>78</v>
      </c>
      <c r="Y1092" s="518">
        <v>5875703</v>
      </c>
      <c r="Z1092" s="518">
        <v>595</v>
      </c>
      <c r="AA1092" s="518">
        <v>1076</v>
      </c>
      <c r="AB1092" s="518">
        <v>6553779</v>
      </c>
      <c r="AC1092" s="518">
        <v>1029</v>
      </c>
      <c r="AD1092" s="518">
        <v>2232</v>
      </c>
      <c r="AE1092" s="518">
        <v>169231566</v>
      </c>
      <c r="AF1092" s="518">
        <v>4838</v>
      </c>
      <c r="AG1092" s="518">
        <v>11068</v>
      </c>
      <c r="AH1092" s="518">
        <v>106582077</v>
      </c>
      <c r="AI1092" s="518">
        <v>15811</v>
      </c>
      <c r="AJ1092" s="518">
        <v>41468</v>
      </c>
      <c r="AK1092" s="518">
        <v>816472</v>
      </c>
      <c r="AL1092" s="518">
        <v>10468</v>
      </c>
      <c r="AM1092" s="518">
        <v>23664</v>
      </c>
      <c r="AN1092" s="518" t="s">
        <v>152</v>
      </c>
      <c r="AO1092" s="518" t="s">
        <v>152</v>
      </c>
      <c r="AP1092" s="518" t="s">
        <v>152</v>
      </c>
      <c r="AQ1092" s="518" t="s">
        <v>152</v>
      </c>
      <c r="AR1092" s="518" t="s">
        <v>152</v>
      </c>
      <c r="AS1092" s="518" t="s">
        <v>152</v>
      </c>
      <c r="AT1092" s="518">
        <v>8766</v>
      </c>
      <c r="AU1092" s="518">
        <v>1593</v>
      </c>
      <c r="AV1092" s="518">
        <v>1763</v>
      </c>
      <c r="AW1092" s="518">
        <v>112</v>
      </c>
      <c r="AX1092" s="518">
        <v>3210</v>
      </c>
      <c r="AY1092" s="518">
        <v>2200</v>
      </c>
      <c r="AZ1092" s="518">
        <v>2234</v>
      </c>
      <c r="BA1092" s="518" t="s">
        <v>152</v>
      </c>
      <c r="BB1092" s="518" t="s">
        <v>152</v>
      </c>
      <c r="BC1092" s="518" t="s">
        <v>152</v>
      </c>
      <c r="BD1092" s="518" t="s">
        <v>152</v>
      </c>
      <c r="BE1092" s="518" t="s">
        <v>152</v>
      </c>
      <c r="BF1092" s="518" t="s">
        <v>152</v>
      </c>
      <c r="BG1092" s="518" t="s">
        <v>152</v>
      </c>
      <c r="BH1092" s="518" t="s">
        <v>152</v>
      </c>
      <c r="BI1092" s="518">
        <v>29633</v>
      </c>
      <c r="BJ1092" s="518">
        <v>2988</v>
      </c>
      <c r="BK1092" s="518">
        <v>21316</v>
      </c>
      <c r="BL1092" s="518">
        <v>53937</v>
      </c>
      <c r="BM1092" s="518">
        <v>16948</v>
      </c>
      <c r="BN1092" s="518">
        <v>13120</v>
      </c>
      <c r="BO1092" s="518">
        <v>11268</v>
      </c>
      <c r="BP1092" s="518">
        <v>8829</v>
      </c>
      <c r="BQ1092" s="518">
        <v>48809</v>
      </c>
      <c r="BR1092" s="518">
        <v>37311</v>
      </c>
      <c r="BS1092" s="518">
        <v>10292</v>
      </c>
      <c r="BT1092" s="518">
        <v>7276</v>
      </c>
      <c r="BU1092" s="518">
        <v>64</v>
      </c>
      <c r="BV1092" s="518">
        <v>46</v>
      </c>
      <c r="BW1092" s="518">
        <v>0</v>
      </c>
      <c r="BX1092" s="518">
        <v>0</v>
      </c>
      <c r="BY1092" s="518" t="s">
        <v>152</v>
      </c>
      <c r="BZ1092" s="518" t="s">
        <v>152</v>
      </c>
      <c r="CA1092" s="518">
        <v>19</v>
      </c>
      <c r="CB1092" s="518">
        <v>10753</v>
      </c>
      <c r="CC1092" s="518">
        <v>566</v>
      </c>
      <c r="CD1092" s="518">
        <v>1000</v>
      </c>
      <c r="CE1092" s="518">
        <v>9864</v>
      </c>
      <c r="CF1092" s="518">
        <v>5864950</v>
      </c>
      <c r="CG1092" s="518">
        <v>595</v>
      </c>
      <c r="CH1092" s="518">
        <v>1076</v>
      </c>
      <c r="CI1092" s="518">
        <v>550</v>
      </c>
      <c r="CJ1092" s="518">
        <v>2779076</v>
      </c>
      <c r="CK1092" s="518">
        <v>5053</v>
      </c>
      <c r="CL1092" s="518">
        <v>10926</v>
      </c>
      <c r="CM1092" s="518">
        <v>826</v>
      </c>
      <c r="CN1092" s="518">
        <v>4521195</v>
      </c>
      <c r="CO1092" s="518">
        <v>5474</v>
      </c>
      <c r="CP1092" s="518">
        <v>13208</v>
      </c>
      <c r="CQ1092" s="518">
        <v>33606</v>
      </c>
      <c r="CR1092" s="518">
        <v>161931295</v>
      </c>
      <c r="CS1092" s="518">
        <v>4819</v>
      </c>
      <c r="CT1092" s="518">
        <v>11031</v>
      </c>
      <c r="CU1092" s="518">
        <v>3</v>
      </c>
      <c r="CV1092" s="518">
        <v>127608</v>
      </c>
      <c r="CW1092" s="518">
        <v>42536</v>
      </c>
      <c r="CX1092" s="518">
        <v>65136</v>
      </c>
      <c r="CY1092" s="518">
        <v>189</v>
      </c>
      <c r="CZ1092" s="518">
        <v>3375008</v>
      </c>
      <c r="DA1092" s="518">
        <v>17857</v>
      </c>
      <c r="DB1092" s="518">
        <v>51347</v>
      </c>
      <c r="DC1092" s="518">
        <v>1535</v>
      </c>
      <c r="DD1092" s="518">
        <v>15116333</v>
      </c>
      <c r="DE1092" s="518">
        <v>9848</v>
      </c>
      <c r="DF1092" s="518">
        <v>19292</v>
      </c>
      <c r="DG1092" s="518">
        <v>57</v>
      </c>
      <c r="DH1092" s="518">
        <v>1101615</v>
      </c>
      <c r="DI1092" s="518">
        <v>19327</v>
      </c>
      <c r="DJ1092" s="518">
        <v>71998</v>
      </c>
      <c r="DK1092" s="518">
        <v>384</v>
      </c>
      <c r="DL1092" s="518">
        <v>114517</v>
      </c>
      <c r="DM1092" s="518">
        <v>298</v>
      </c>
      <c r="DN1092" s="518">
        <v>461</v>
      </c>
      <c r="DO1092" s="518">
        <v>4968</v>
      </c>
      <c r="DP1092" s="518">
        <v>262741</v>
      </c>
      <c r="DQ1092" s="518">
        <v>53</v>
      </c>
      <c r="DR1092" s="518">
        <v>98</v>
      </c>
      <c r="DS1092" s="518">
        <v>30</v>
      </c>
      <c r="DT1092" s="518">
        <v>122631</v>
      </c>
      <c r="DU1092" s="518">
        <v>4088</v>
      </c>
      <c r="DV1092" s="518">
        <v>9088</v>
      </c>
      <c r="DW1092" s="518">
        <v>22</v>
      </c>
      <c r="DX1092" s="518"/>
      <c r="DY1092" s="518"/>
      <c r="DZ1092" s="518"/>
      <c r="EA1092" s="518"/>
      <c r="EB1092" s="518"/>
      <c r="EC1092" s="518"/>
      <c r="ED1092" s="518"/>
      <c r="EE1092" s="518"/>
      <c r="EF1092" s="518"/>
      <c r="EG1092" s="518" t="s">
        <v>152</v>
      </c>
      <c r="EH1092" s="505" t="s">
        <v>152</v>
      </c>
      <c r="EI1092" s="518">
        <v>0</v>
      </c>
      <c r="EJ1092" s="475"/>
      <c r="EK1092" s="475"/>
      <c r="EL1092" s="475"/>
      <c r="EM1092" s="475"/>
      <c r="EN1092" s="475"/>
      <c r="EO1092" s="475"/>
      <c r="EP1092" s="475"/>
      <c r="EQ1092" s="475"/>
      <c r="ER1092" s="475"/>
      <c r="ES1092" s="475"/>
      <c r="ET1092" s="475"/>
      <c r="EU1092" s="475"/>
      <c r="EV1092" s="475"/>
      <c r="EW1092" s="475"/>
      <c r="EX1092" s="475"/>
      <c r="EY1092" s="475"/>
      <c r="EZ1092" s="476"/>
      <c r="FA1092" s="446">
        <f t="shared" si="2394"/>
        <v>7</v>
      </c>
      <c r="FB1092" s="417">
        <f>LEFT($B1092,4)+IF(FA1092&lt;4,1,0)</f>
        <v>2022</v>
      </c>
      <c r="FC1092" s="448">
        <f>DATE($FB1092,$FA1092,1)</f>
        <v>44743</v>
      </c>
      <c r="FD1092" s="449">
        <f>DAY(EOMONTH($FC1092,0))</f>
        <v>31</v>
      </c>
      <c r="FE1092" s="450"/>
      <c r="FF1092" s="451">
        <f t="shared" si="2368"/>
        <v>0.52969399722784949</v>
      </c>
      <c r="FG1092" s="450"/>
      <c r="FH1092" s="452">
        <f t="shared" si="2398"/>
        <v>1.7148639077203278</v>
      </c>
      <c r="FI1092" s="452">
        <f t="shared" si="2399"/>
        <v>1.3275321258727106</v>
      </c>
      <c r="FJ1092" s="452">
        <f t="shared" si="2400"/>
        <v>1.7700282752120642</v>
      </c>
      <c r="FK1092" s="452">
        <f t="shared" si="2401"/>
        <v>1.386899151743638</v>
      </c>
      <c r="FL1092" s="452">
        <f t="shared" si="2402"/>
        <v>1.3952604196443885</v>
      </c>
      <c r="FM1092" s="452">
        <f t="shared" si="2403"/>
        <v>1.0665770967926362</v>
      </c>
      <c r="FN1092" s="452">
        <f t="shared" si="2404"/>
        <v>1.5267764426642931</v>
      </c>
      <c r="FO1092" s="452">
        <f t="shared" si="2405"/>
        <v>1.0793650793650793</v>
      </c>
      <c r="FP1092" s="452">
        <f t="shared" si="2406"/>
        <v>0.82051282051282048</v>
      </c>
      <c r="FQ1092" s="452">
        <f t="shared" si="2407"/>
        <v>0.58974358974358976</v>
      </c>
      <c r="FR1092" s="453"/>
      <c r="FS1092" s="446">
        <f t="shared" si="2408"/>
        <v>189332</v>
      </c>
      <c r="FT1092" s="446">
        <f t="shared" si="2408"/>
        <v>1893320</v>
      </c>
      <c r="FU1092" s="446">
        <f t="shared" si="2408"/>
        <v>5017298</v>
      </c>
      <c r="FV1092" s="446">
        <f t="shared" si="2408"/>
        <v>11075922</v>
      </c>
      <c r="FW1092" s="446">
        <f t="shared" si="2408"/>
        <v>10634108</v>
      </c>
      <c r="FX1092" s="446">
        <f t="shared" si="2408"/>
        <v>14208912</v>
      </c>
      <c r="FY1092" s="446">
        <f t="shared" si="2408"/>
        <v>387180776</v>
      </c>
      <c r="FZ1092" s="446">
        <f t="shared" si="2408"/>
        <v>279535788</v>
      </c>
      <c r="GA1092" s="446">
        <f t="shared" si="2408"/>
        <v>1845792</v>
      </c>
      <c r="GB1092" s="446"/>
      <c r="GC1092" s="446"/>
      <c r="GD1092" s="446" t="str">
        <f t="shared" si="2409"/>
        <v>-</v>
      </c>
      <c r="GE1092" s="446">
        <f t="shared" si="2409"/>
        <v>19000</v>
      </c>
      <c r="GF1092" s="446">
        <f t="shared" si="2409"/>
        <v>10613664</v>
      </c>
      <c r="GG1092" s="446">
        <f t="shared" si="2409"/>
        <v>6009300</v>
      </c>
      <c r="GH1092" s="446">
        <f t="shared" si="2409"/>
        <v>10909808</v>
      </c>
      <c r="GI1092" s="446">
        <f t="shared" si="2409"/>
        <v>370707786</v>
      </c>
      <c r="GJ1092" s="446">
        <f t="shared" si="2409"/>
        <v>195408</v>
      </c>
      <c r="GK1092" s="446">
        <f t="shared" si="2409"/>
        <v>9704583</v>
      </c>
      <c r="GL1092" s="446">
        <f t="shared" si="2409"/>
        <v>29613220</v>
      </c>
      <c r="GM1092" s="446">
        <f t="shared" si="2409"/>
        <v>4103886</v>
      </c>
      <c r="GN1092" s="446">
        <f t="shared" si="2374"/>
        <v>272640</v>
      </c>
      <c r="GO1092" s="446">
        <f t="shared" si="2410"/>
        <v>177024</v>
      </c>
      <c r="GP1092" s="446">
        <f t="shared" si="2410"/>
        <v>486864</v>
      </c>
      <c r="GQ1092" s="446">
        <f t="shared" si="2410"/>
        <v>0</v>
      </c>
      <c r="GR1092" s="446"/>
      <c r="GS1092" s="446"/>
      <c r="GT1092" s="446"/>
      <c r="GU1092" s="446"/>
      <c r="GV1092" s="416"/>
    </row>
    <row r="1093" spans="1:204" ht="9.75" customHeight="1" x14ac:dyDescent="0.2">
      <c r="A1093" s="417" t="str">
        <f t="shared" si="2386"/>
        <v>2022-23JULYRYC</v>
      </c>
      <c r="B1093" s="458" t="str">
        <f t="shared" si="2366"/>
        <v>2022-23</v>
      </c>
      <c r="C1093" s="402" t="s">
        <v>673</v>
      </c>
      <c r="D1093" s="458" t="s">
        <v>656</v>
      </c>
      <c r="E1093" s="458" t="s">
        <v>466</v>
      </c>
      <c r="F1093" s="478" t="s">
        <v>453</v>
      </c>
      <c r="G1093" s="478" t="s">
        <v>687</v>
      </c>
      <c r="H1093" s="510">
        <v>126866</v>
      </c>
      <c r="I1093" s="510">
        <v>95173</v>
      </c>
      <c r="J1093" s="510">
        <v>7634039</v>
      </c>
      <c r="K1093" s="510">
        <v>80</v>
      </c>
      <c r="L1093" s="510">
        <v>31</v>
      </c>
      <c r="M1093" s="510">
        <v>240</v>
      </c>
      <c r="N1093" s="510">
        <v>297</v>
      </c>
      <c r="O1093" s="510">
        <v>416</v>
      </c>
      <c r="P1093" s="510">
        <v>448</v>
      </c>
      <c r="Q1093" s="510">
        <v>4</v>
      </c>
      <c r="R1093" s="510">
        <v>2572</v>
      </c>
      <c r="S1093" s="510">
        <v>63446</v>
      </c>
      <c r="T1093" s="510">
        <v>8954</v>
      </c>
      <c r="U1093" s="510">
        <v>5777</v>
      </c>
      <c r="V1093" s="510">
        <v>36520</v>
      </c>
      <c r="W1093" s="510">
        <v>8436</v>
      </c>
      <c r="X1093" s="510">
        <v>321</v>
      </c>
      <c r="Y1093" s="510">
        <v>5967443</v>
      </c>
      <c r="Z1093" s="510">
        <v>666</v>
      </c>
      <c r="AA1093" s="510">
        <v>1240</v>
      </c>
      <c r="AB1093" s="510">
        <v>5041655</v>
      </c>
      <c r="AC1093" s="510">
        <v>873</v>
      </c>
      <c r="AD1093" s="510">
        <v>1596</v>
      </c>
      <c r="AE1093" s="510">
        <v>171522511</v>
      </c>
      <c r="AF1093" s="510">
        <v>4697</v>
      </c>
      <c r="AG1093" s="510">
        <v>10493</v>
      </c>
      <c r="AH1093" s="510">
        <v>122700207</v>
      </c>
      <c r="AI1093" s="510">
        <v>14545</v>
      </c>
      <c r="AJ1093" s="510">
        <v>36504</v>
      </c>
      <c r="AK1093" s="510">
        <v>3786708</v>
      </c>
      <c r="AL1093" s="510">
        <v>11797</v>
      </c>
      <c r="AM1093" s="510">
        <v>45917</v>
      </c>
      <c r="AN1093" s="510" t="s">
        <v>152</v>
      </c>
      <c r="AO1093" s="510" t="s">
        <v>152</v>
      </c>
      <c r="AP1093" s="510" t="s">
        <v>152</v>
      </c>
      <c r="AQ1093" s="510" t="s">
        <v>152</v>
      </c>
      <c r="AR1093" s="510" t="s">
        <v>152</v>
      </c>
      <c r="AS1093" s="510" t="s">
        <v>152</v>
      </c>
      <c r="AT1093" s="510">
        <v>5609</v>
      </c>
      <c r="AU1093" s="510">
        <v>39</v>
      </c>
      <c r="AV1093" s="510">
        <v>3282</v>
      </c>
      <c r="AW1093" s="510">
        <v>593</v>
      </c>
      <c r="AX1093" s="510">
        <v>17</v>
      </c>
      <c r="AY1093" s="510">
        <v>2271</v>
      </c>
      <c r="AZ1093" s="510">
        <v>337</v>
      </c>
      <c r="BA1093" s="510" t="s">
        <v>152</v>
      </c>
      <c r="BB1093" s="510" t="s">
        <v>152</v>
      </c>
      <c r="BC1093" s="510" t="s">
        <v>152</v>
      </c>
      <c r="BD1093" s="510" t="s">
        <v>152</v>
      </c>
      <c r="BE1093" s="510" t="s">
        <v>152</v>
      </c>
      <c r="BF1093" s="510" t="s">
        <v>152</v>
      </c>
      <c r="BG1093" s="510" t="s">
        <v>152</v>
      </c>
      <c r="BH1093" s="510" t="s">
        <v>152</v>
      </c>
      <c r="BI1093" s="510">
        <v>34165</v>
      </c>
      <c r="BJ1093" s="510">
        <v>1989</v>
      </c>
      <c r="BK1093" s="510">
        <v>21683</v>
      </c>
      <c r="BL1093" s="510">
        <v>57837</v>
      </c>
      <c r="BM1093" s="510">
        <v>19978</v>
      </c>
      <c r="BN1093" s="510">
        <v>13640</v>
      </c>
      <c r="BO1093" s="510">
        <v>12676</v>
      </c>
      <c r="BP1093" s="510">
        <v>8895</v>
      </c>
      <c r="BQ1093" s="510">
        <v>61981</v>
      </c>
      <c r="BR1093" s="510">
        <v>40211</v>
      </c>
      <c r="BS1093" s="510">
        <v>16580</v>
      </c>
      <c r="BT1093" s="510">
        <v>9589</v>
      </c>
      <c r="BU1093" s="510">
        <v>537</v>
      </c>
      <c r="BV1093" s="510">
        <v>376</v>
      </c>
      <c r="BW1093" s="510">
        <v>10</v>
      </c>
      <c r="BX1093" s="510">
        <v>4936</v>
      </c>
      <c r="BY1093" s="510">
        <v>494</v>
      </c>
      <c r="BZ1093" s="510">
        <v>866</v>
      </c>
      <c r="CA1093" s="510">
        <v>3</v>
      </c>
      <c r="CB1093" s="510">
        <v>476</v>
      </c>
      <c r="CC1093" s="510">
        <v>159</v>
      </c>
      <c r="CD1093" s="510">
        <v>360</v>
      </c>
      <c r="CE1093" s="510">
        <v>8941</v>
      </c>
      <c r="CF1093" s="510">
        <v>5962031</v>
      </c>
      <c r="CG1093" s="510">
        <v>667</v>
      </c>
      <c r="CH1093" s="510">
        <v>1240</v>
      </c>
      <c r="CI1093" s="510">
        <v>2760</v>
      </c>
      <c r="CJ1093" s="510">
        <v>13156188</v>
      </c>
      <c r="CK1093" s="510">
        <v>4767</v>
      </c>
      <c r="CL1093" s="510">
        <v>9623</v>
      </c>
      <c r="CM1093" s="510">
        <v>992</v>
      </c>
      <c r="CN1093" s="510">
        <v>5141841</v>
      </c>
      <c r="CO1093" s="510">
        <v>5183</v>
      </c>
      <c r="CP1093" s="510">
        <v>11731</v>
      </c>
      <c r="CQ1093" s="510">
        <v>32768</v>
      </c>
      <c r="CR1093" s="510">
        <v>153224482</v>
      </c>
      <c r="CS1093" s="510">
        <v>4676</v>
      </c>
      <c r="CT1093" s="510">
        <v>10545</v>
      </c>
      <c r="CU1093" s="510">
        <v>284</v>
      </c>
      <c r="CV1093" s="510">
        <v>7636185</v>
      </c>
      <c r="CW1093" s="510">
        <v>26888</v>
      </c>
      <c r="CX1093" s="510">
        <v>71511</v>
      </c>
      <c r="CY1093" s="510">
        <v>106</v>
      </c>
      <c r="CZ1093" s="510">
        <v>2710456</v>
      </c>
      <c r="DA1093" s="510">
        <v>25570</v>
      </c>
      <c r="DB1093" s="510">
        <v>57920</v>
      </c>
      <c r="DC1093" s="510">
        <v>563</v>
      </c>
      <c r="DD1093" s="510">
        <v>16982026</v>
      </c>
      <c r="DE1093" s="510">
        <v>30163</v>
      </c>
      <c r="DF1093" s="510">
        <v>76864</v>
      </c>
      <c r="DG1093" s="510">
        <v>77</v>
      </c>
      <c r="DH1093" s="510">
        <v>1479421</v>
      </c>
      <c r="DI1093" s="510">
        <v>19213</v>
      </c>
      <c r="DJ1093" s="510">
        <v>56356</v>
      </c>
      <c r="DK1093" s="510">
        <v>667</v>
      </c>
      <c r="DL1093" s="510">
        <v>252842</v>
      </c>
      <c r="DM1093" s="510">
        <v>379</v>
      </c>
      <c r="DN1093" s="510">
        <v>652</v>
      </c>
      <c r="DO1093" s="510">
        <v>5749</v>
      </c>
      <c r="DP1093" s="510">
        <v>603801</v>
      </c>
      <c r="DQ1093" s="510">
        <v>105</v>
      </c>
      <c r="DR1093" s="510">
        <v>261</v>
      </c>
      <c r="DS1093" s="510">
        <v>127</v>
      </c>
      <c r="DT1093" s="510">
        <v>316622</v>
      </c>
      <c r="DU1093" s="510">
        <v>2493</v>
      </c>
      <c r="DV1093" s="510">
        <v>5777</v>
      </c>
      <c r="DW1093" s="510">
        <v>114</v>
      </c>
      <c r="DX1093" s="510"/>
      <c r="DY1093" s="510"/>
      <c r="DZ1093" s="510"/>
      <c r="EA1093" s="510"/>
      <c r="EB1093" s="510"/>
      <c r="EC1093" s="510"/>
      <c r="ED1093" s="510"/>
      <c r="EE1093" s="510"/>
      <c r="EF1093" s="510"/>
      <c r="EG1093" s="510" t="s">
        <v>152</v>
      </c>
      <c r="EH1093" s="506" t="s">
        <v>152</v>
      </c>
      <c r="EI1093" s="510">
        <v>4</v>
      </c>
      <c r="EJ1093" s="479"/>
      <c r="EK1093" s="479"/>
      <c r="EL1093" s="479"/>
      <c r="EM1093" s="479"/>
      <c r="EN1093" s="479"/>
      <c r="EO1093" s="479"/>
      <c r="EP1093" s="479"/>
      <c r="EQ1093" s="479"/>
      <c r="ER1093" s="479"/>
      <c r="ES1093" s="479"/>
      <c r="ET1093" s="479"/>
      <c r="EU1093" s="479"/>
      <c r="EV1093" s="479"/>
      <c r="EW1093" s="479"/>
      <c r="EX1093" s="479"/>
      <c r="EY1093" s="479"/>
      <c r="EZ1093" s="516"/>
      <c r="FA1093" s="446">
        <f t="shared" si="2394"/>
        <v>7</v>
      </c>
      <c r="FB1093" s="417">
        <f>LEFT($B1093,4)+IF(FA1093&lt;4,1,0)</f>
        <v>2022</v>
      </c>
      <c r="FC1093" s="448">
        <f>DATE($FB1093,$FA1093,1)</f>
        <v>44743</v>
      </c>
      <c r="FD1093" s="449">
        <f>DAY(EOMONTH($FC1093,0))</f>
        <v>31</v>
      </c>
      <c r="FE1093" s="450"/>
      <c r="FF1093" s="451">
        <f t="shared" si="2368"/>
        <v>0.67587585233952507</v>
      </c>
      <c r="FG1093" s="450"/>
      <c r="FH1093" s="452">
        <f t="shared" si="2398"/>
        <v>2.2311815948179583</v>
      </c>
      <c r="FI1093" s="452">
        <f t="shared" si="2399"/>
        <v>1.5233415233415233</v>
      </c>
      <c r="FJ1093" s="452">
        <f t="shared" si="2400"/>
        <v>2.1942184524839883</v>
      </c>
      <c r="FK1093" s="452">
        <f t="shared" si="2401"/>
        <v>1.5397265016444521</v>
      </c>
      <c r="FL1093" s="452">
        <f t="shared" si="2402"/>
        <v>1.6971796276013142</v>
      </c>
      <c r="FM1093" s="452">
        <f t="shared" si="2403"/>
        <v>1.1010679079956189</v>
      </c>
      <c r="FN1093" s="452">
        <f t="shared" si="2404"/>
        <v>1.9653864390706497</v>
      </c>
      <c r="FO1093" s="452">
        <f t="shared" si="2405"/>
        <v>1.1366761498340445</v>
      </c>
      <c r="FP1093" s="452">
        <f t="shared" si="2406"/>
        <v>1.6728971962616823</v>
      </c>
      <c r="FQ1093" s="452">
        <f t="shared" si="2407"/>
        <v>1.1713395638629283</v>
      </c>
      <c r="FR1093" s="453"/>
      <c r="FS1093" s="446">
        <f t="shared" ref="FS1093:GA1102" si="2411">IFERROR(HLOOKUP(FS$1,$H$5:$HA$10112,MATCH($A1093,$A$5:$A$10112,0),0)*HLOOKUP(FS$2,$H$5:$HA$10112,MATCH($A1093,$A$5:$A$10112,0),0),"-")</f>
        <v>2950363</v>
      </c>
      <c r="FT1093" s="446">
        <f t="shared" si="2411"/>
        <v>22841520</v>
      </c>
      <c r="FU1093" s="446">
        <f t="shared" si="2411"/>
        <v>28266381</v>
      </c>
      <c r="FV1093" s="446">
        <f t="shared" si="2411"/>
        <v>39591968</v>
      </c>
      <c r="FW1093" s="446">
        <f t="shared" si="2411"/>
        <v>11102960</v>
      </c>
      <c r="FX1093" s="446">
        <f t="shared" si="2411"/>
        <v>9220092</v>
      </c>
      <c r="FY1093" s="446">
        <f t="shared" si="2411"/>
        <v>383204360</v>
      </c>
      <c r="FZ1093" s="446">
        <f t="shared" si="2411"/>
        <v>307947744</v>
      </c>
      <c r="GA1093" s="446">
        <f t="shared" si="2411"/>
        <v>14739357</v>
      </c>
      <c r="GB1093" s="446"/>
      <c r="GC1093" s="446"/>
      <c r="GD1093" s="446">
        <f t="shared" si="2409"/>
        <v>8660</v>
      </c>
      <c r="GE1093" s="446">
        <f t="shared" si="2409"/>
        <v>1080</v>
      </c>
      <c r="GF1093" s="446">
        <f t="shared" si="2409"/>
        <v>11086840</v>
      </c>
      <c r="GG1093" s="446">
        <f t="shared" si="2409"/>
        <v>26559480</v>
      </c>
      <c r="GH1093" s="446">
        <f t="shared" si="2409"/>
        <v>11637152</v>
      </c>
      <c r="GI1093" s="446">
        <f t="shared" si="2409"/>
        <v>345538560</v>
      </c>
      <c r="GJ1093" s="446">
        <f t="shared" si="2409"/>
        <v>20309124</v>
      </c>
      <c r="GK1093" s="446">
        <f t="shared" si="2409"/>
        <v>6139520</v>
      </c>
      <c r="GL1093" s="446">
        <f t="shared" si="2409"/>
        <v>43274432</v>
      </c>
      <c r="GM1093" s="446">
        <f t="shared" si="2409"/>
        <v>4339412</v>
      </c>
      <c r="GN1093" s="446">
        <f t="shared" si="2374"/>
        <v>733679</v>
      </c>
      <c r="GO1093" s="446">
        <f t="shared" si="2410"/>
        <v>434884</v>
      </c>
      <c r="GP1093" s="446">
        <f t="shared" si="2410"/>
        <v>1500489</v>
      </c>
      <c r="GQ1093" s="446">
        <f t="shared" si="2410"/>
        <v>0</v>
      </c>
      <c r="GR1093" s="446"/>
      <c r="GS1093" s="446"/>
      <c r="GT1093" s="446"/>
      <c r="GU1093" s="446"/>
      <c r="GV1093" s="416"/>
    </row>
    <row r="1094" spans="1:204" ht="9.75" customHeight="1" x14ac:dyDescent="0.2">
      <c r="A1094" s="417" t="str">
        <f t="shared" si="2386"/>
        <v>2022-23JULYR1F</v>
      </c>
      <c r="B1094" s="458" t="str">
        <f t="shared" ref="B1094:B1157" si="2412">IF($FA1094=4,LEFT($B1083,4)+1&amp;-1-RIGHT($B1083,2),$B1083)</f>
        <v>2022-23</v>
      </c>
      <c r="C1094" s="402" t="s">
        <v>673</v>
      </c>
      <c r="D1094" s="458" t="s">
        <v>663</v>
      </c>
      <c r="E1094" s="458" t="s">
        <v>662</v>
      </c>
      <c r="F1094" s="478" t="s">
        <v>458</v>
      </c>
      <c r="G1094" s="478" t="s">
        <v>688</v>
      </c>
      <c r="H1094" s="510">
        <v>3774</v>
      </c>
      <c r="I1094" s="510">
        <v>2360</v>
      </c>
      <c r="J1094" s="510">
        <v>46539</v>
      </c>
      <c r="K1094" s="510">
        <v>20</v>
      </c>
      <c r="L1094" s="510">
        <v>0</v>
      </c>
      <c r="M1094" s="510">
        <v>75</v>
      </c>
      <c r="N1094" s="510">
        <v>107</v>
      </c>
      <c r="O1094" s="510">
        <v>159</v>
      </c>
      <c r="P1094" s="510">
        <v>13</v>
      </c>
      <c r="Q1094" s="510">
        <v>0</v>
      </c>
      <c r="R1094" s="510">
        <v>37</v>
      </c>
      <c r="S1094" s="510">
        <v>2781</v>
      </c>
      <c r="T1094" s="510">
        <v>122</v>
      </c>
      <c r="U1094" s="510">
        <v>74</v>
      </c>
      <c r="V1094" s="510">
        <v>1279</v>
      </c>
      <c r="W1094" s="510">
        <v>823</v>
      </c>
      <c r="X1094" s="510">
        <v>52</v>
      </c>
      <c r="Y1094" s="510">
        <v>88954</v>
      </c>
      <c r="Z1094" s="510">
        <v>729</v>
      </c>
      <c r="AA1094" s="510">
        <v>1196</v>
      </c>
      <c r="AB1094" s="510">
        <v>60205</v>
      </c>
      <c r="AC1094" s="510">
        <v>814</v>
      </c>
      <c r="AD1094" s="510">
        <v>1242</v>
      </c>
      <c r="AE1094" s="510">
        <v>2304696</v>
      </c>
      <c r="AF1094" s="510">
        <v>1802</v>
      </c>
      <c r="AG1094" s="510">
        <v>3705</v>
      </c>
      <c r="AH1094" s="510">
        <v>3807761</v>
      </c>
      <c r="AI1094" s="510">
        <v>4627</v>
      </c>
      <c r="AJ1094" s="510">
        <v>10558</v>
      </c>
      <c r="AK1094" s="510">
        <v>245832</v>
      </c>
      <c r="AL1094" s="510">
        <v>4728</v>
      </c>
      <c r="AM1094" s="510">
        <v>11407</v>
      </c>
      <c r="AN1094" s="510" t="s">
        <v>152</v>
      </c>
      <c r="AO1094" s="510" t="s">
        <v>152</v>
      </c>
      <c r="AP1094" s="510" t="s">
        <v>152</v>
      </c>
      <c r="AQ1094" s="510" t="s">
        <v>152</v>
      </c>
      <c r="AR1094" s="510" t="s">
        <v>152</v>
      </c>
      <c r="AS1094" s="510" t="s">
        <v>152</v>
      </c>
      <c r="AT1094" s="510">
        <v>318</v>
      </c>
      <c r="AU1094" s="510">
        <v>1</v>
      </c>
      <c r="AV1094" s="510">
        <v>27</v>
      </c>
      <c r="AW1094" s="510">
        <v>58</v>
      </c>
      <c r="AX1094" s="510">
        <v>5</v>
      </c>
      <c r="AY1094" s="510">
        <v>285</v>
      </c>
      <c r="AZ1094" s="510">
        <v>8</v>
      </c>
      <c r="BA1094" s="510" t="s">
        <v>152</v>
      </c>
      <c r="BB1094" s="510" t="s">
        <v>152</v>
      </c>
      <c r="BC1094" s="510" t="s">
        <v>152</v>
      </c>
      <c r="BD1094" s="510" t="s">
        <v>152</v>
      </c>
      <c r="BE1094" s="510" t="s">
        <v>152</v>
      </c>
      <c r="BF1094" s="510" t="s">
        <v>152</v>
      </c>
      <c r="BG1094" s="510" t="s">
        <v>152</v>
      </c>
      <c r="BH1094" s="510" t="s">
        <v>152</v>
      </c>
      <c r="BI1094" s="510">
        <v>1570</v>
      </c>
      <c r="BJ1094" s="510">
        <v>15</v>
      </c>
      <c r="BK1094" s="510">
        <v>878</v>
      </c>
      <c r="BL1094" s="510">
        <v>2463</v>
      </c>
      <c r="BM1094" s="510">
        <v>238</v>
      </c>
      <c r="BN1094" s="510">
        <v>200</v>
      </c>
      <c r="BO1094" s="510">
        <v>138</v>
      </c>
      <c r="BP1094" s="510">
        <v>118</v>
      </c>
      <c r="BQ1094" s="510">
        <v>1532</v>
      </c>
      <c r="BR1094" s="510">
        <v>1411</v>
      </c>
      <c r="BS1094" s="510">
        <v>1038</v>
      </c>
      <c r="BT1094" s="510">
        <v>909</v>
      </c>
      <c r="BU1094" s="510">
        <v>66</v>
      </c>
      <c r="BV1094" s="510">
        <v>59</v>
      </c>
      <c r="BW1094" s="510">
        <v>3</v>
      </c>
      <c r="BX1094" s="510">
        <v>1928</v>
      </c>
      <c r="BY1094" s="510">
        <v>643</v>
      </c>
      <c r="BZ1094" s="510">
        <v>793</v>
      </c>
      <c r="CA1094" s="510">
        <v>1</v>
      </c>
      <c r="CB1094" s="510">
        <v>5934</v>
      </c>
      <c r="CC1094" s="510">
        <v>5934</v>
      </c>
      <c r="CD1094" s="510">
        <v>5934</v>
      </c>
      <c r="CE1094" s="510">
        <v>118</v>
      </c>
      <c r="CF1094" s="510">
        <v>81092</v>
      </c>
      <c r="CG1094" s="510">
        <v>687</v>
      </c>
      <c r="CH1094" s="510">
        <v>1193</v>
      </c>
      <c r="CI1094" s="510">
        <v>104</v>
      </c>
      <c r="CJ1094" s="510">
        <v>184951</v>
      </c>
      <c r="CK1094" s="510">
        <v>1778</v>
      </c>
      <c r="CL1094" s="510">
        <v>4150</v>
      </c>
      <c r="CM1094" s="510">
        <v>22</v>
      </c>
      <c r="CN1094" s="510">
        <v>54394</v>
      </c>
      <c r="CO1094" s="510">
        <v>2472</v>
      </c>
      <c r="CP1094" s="510">
        <v>4889</v>
      </c>
      <c r="CQ1094" s="510">
        <v>1153</v>
      </c>
      <c r="CR1094" s="510">
        <v>2065351</v>
      </c>
      <c r="CS1094" s="510">
        <v>1791</v>
      </c>
      <c r="CT1094" s="510">
        <v>3493</v>
      </c>
      <c r="CU1094" s="510">
        <v>150</v>
      </c>
      <c r="CV1094" s="510">
        <v>805565</v>
      </c>
      <c r="CW1094" s="510">
        <v>5370</v>
      </c>
      <c r="CX1094" s="510">
        <v>10769</v>
      </c>
      <c r="CY1094" s="510">
        <v>23</v>
      </c>
      <c r="CZ1094" s="510">
        <v>226838</v>
      </c>
      <c r="DA1094" s="510">
        <v>9863</v>
      </c>
      <c r="DB1094" s="510">
        <v>16547</v>
      </c>
      <c r="DC1094" s="510">
        <v>26</v>
      </c>
      <c r="DD1094" s="510">
        <v>318353</v>
      </c>
      <c r="DE1094" s="510">
        <v>12244</v>
      </c>
      <c r="DF1094" s="510">
        <v>27651</v>
      </c>
      <c r="DG1094" s="510">
        <v>9</v>
      </c>
      <c r="DH1094" s="510">
        <v>140191</v>
      </c>
      <c r="DI1094" s="510">
        <v>15577</v>
      </c>
      <c r="DJ1094" s="510">
        <v>29878</v>
      </c>
      <c r="DK1094" s="510">
        <v>10</v>
      </c>
      <c r="DL1094" s="510">
        <v>4560</v>
      </c>
      <c r="DM1094" s="510">
        <v>456</v>
      </c>
      <c r="DN1094" s="510">
        <v>761</v>
      </c>
      <c r="DO1094" s="510">
        <v>61</v>
      </c>
      <c r="DP1094" s="510">
        <v>2932</v>
      </c>
      <c r="DQ1094" s="510">
        <v>48</v>
      </c>
      <c r="DR1094" s="510">
        <v>92</v>
      </c>
      <c r="DS1094" s="510">
        <v>0</v>
      </c>
      <c r="DT1094" s="510">
        <v>0</v>
      </c>
      <c r="DU1094" s="510" t="s">
        <v>152</v>
      </c>
      <c r="DV1094" s="510" t="s">
        <v>152</v>
      </c>
      <c r="DW1094" s="510">
        <v>0</v>
      </c>
      <c r="DX1094" s="510"/>
      <c r="DY1094" s="510"/>
      <c r="DZ1094" s="510"/>
      <c r="EA1094" s="510"/>
      <c r="EB1094" s="510"/>
      <c r="EC1094" s="510"/>
      <c r="ED1094" s="510"/>
      <c r="EE1094" s="510"/>
      <c r="EF1094" s="510"/>
      <c r="EG1094" s="510" t="s">
        <v>152</v>
      </c>
      <c r="EH1094" s="506" t="s">
        <v>152</v>
      </c>
      <c r="EI1094" s="510">
        <v>0</v>
      </c>
      <c r="EJ1094" s="479"/>
      <c r="EK1094" s="479"/>
      <c r="EL1094" s="479"/>
      <c r="EM1094" s="479"/>
      <c r="EN1094" s="479"/>
      <c r="EO1094" s="479"/>
      <c r="EP1094" s="479"/>
      <c r="EQ1094" s="479"/>
      <c r="ER1094" s="479"/>
      <c r="ES1094" s="479"/>
      <c r="ET1094" s="479"/>
      <c r="EU1094" s="479"/>
      <c r="EV1094" s="479"/>
      <c r="EW1094" s="479"/>
      <c r="EX1094" s="479"/>
      <c r="EY1094" s="479"/>
      <c r="EZ1094" s="476"/>
      <c r="FA1094" s="446">
        <f t="shared" si="2394"/>
        <v>7</v>
      </c>
      <c r="FB1094" s="417">
        <f t="shared" ref="FB1094:FB1102" si="2413">LEFT($B1094,4)+IF(FA1094&lt;4,1,0)</f>
        <v>2022</v>
      </c>
      <c r="FC1094" s="448">
        <f t="shared" ref="FC1094:FC1102" si="2414">DATE($FB1094,$FA1094,1)</f>
        <v>44743</v>
      </c>
      <c r="FD1094" s="449">
        <f t="shared" ref="FD1094:FD1102" si="2415">DAY(EOMONTH($FC1094,0))</f>
        <v>31</v>
      </c>
      <c r="FE1094" s="450"/>
      <c r="FF1094" s="451">
        <f t="shared" si="2368"/>
        <v>0.55963302752293576</v>
      </c>
      <c r="FG1094" s="450"/>
      <c r="FH1094" s="452">
        <f t="shared" si="2398"/>
        <v>1.9508196721311475</v>
      </c>
      <c r="FI1094" s="452">
        <f t="shared" si="2399"/>
        <v>1.639344262295082</v>
      </c>
      <c r="FJ1094" s="452">
        <f t="shared" si="2400"/>
        <v>1.8648648648648649</v>
      </c>
      <c r="FK1094" s="452">
        <f t="shared" si="2401"/>
        <v>1.5945945945945945</v>
      </c>
      <c r="FL1094" s="452">
        <f t="shared" si="2402"/>
        <v>1.197810789679437</v>
      </c>
      <c r="FM1094" s="452">
        <f t="shared" si="2403"/>
        <v>1.1032056293979671</v>
      </c>
      <c r="FN1094" s="452">
        <f t="shared" si="2404"/>
        <v>1.2612393681652492</v>
      </c>
      <c r="FO1094" s="452">
        <f t="shared" si="2405"/>
        <v>1.1044957472660997</v>
      </c>
      <c r="FP1094" s="452">
        <f t="shared" si="2406"/>
        <v>1.2692307692307692</v>
      </c>
      <c r="FQ1094" s="452">
        <f t="shared" si="2407"/>
        <v>1.1346153846153846</v>
      </c>
      <c r="FR1094" s="453"/>
      <c r="FS1094" s="446">
        <f t="shared" si="2411"/>
        <v>0</v>
      </c>
      <c r="FT1094" s="446">
        <f t="shared" si="2411"/>
        <v>177000</v>
      </c>
      <c r="FU1094" s="446">
        <f t="shared" si="2411"/>
        <v>252520</v>
      </c>
      <c r="FV1094" s="446">
        <f t="shared" si="2411"/>
        <v>375240</v>
      </c>
      <c r="FW1094" s="446">
        <f t="shared" si="2411"/>
        <v>145912</v>
      </c>
      <c r="FX1094" s="446">
        <f t="shared" si="2411"/>
        <v>91908</v>
      </c>
      <c r="FY1094" s="446">
        <f t="shared" si="2411"/>
        <v>4738695</v>
      </c>
      <c r="FZ1094" s="446">
        <f t="shared" si="2411"/>
        <v>8689234</v>
      </c>
      <c r="GA1094" s="446">
        <f t="shared" si="2411"/>
        <v>593164</v>
      </c>
      <c r="GB1094" s="446"/>
      <c r="GC1094" s="446"/>
      <c r="GD1094" s="446">
        <f t="shared" si="2409"/>
        <v>2379</v>
      </c>
      <c r="GE1094" s="446">
        <f t="shared" si="2409"/>
        <v>5934</v>
      </c>
      <c r="GF1094" s="446">
        <f t="shared" si="2409"/>
        <v>140774</v>
      </c>
      <c r="GG1094" s="446">
        <f t="shared" si="2409"/>
        <v>431600</v>
      </c>
      <c r="GH1094" s="446">
        <f t="shared" si="2409"/>
        <v>107558</v>
      </c>
      <c r="GI1094" s="446">
        <f t="shared" si="2409"/>
        <v>4027429</v>
      </c>
      <c r="GJ1094" s="446">
        <f t="shared" si="2409"/>
        <v>1615350</v>
      </c>
      <c r="GK1094" s="446">
        <f t="shared" si="2409"/>
        <v>380581</v>
      </c>
      <c r="GL1094" s="446">
        <f t="shared" si="2409"/>
        <v>718926</v>
      </c>
      <c r="GM1094" s="446">
        <f t="shared" si="2409"/>
        <v>268902</v>
      </c>
      <c r="GN1094" s="446" t="str">
        <f t="shared" si="2374"/>
        <v>-</v>
      </c>
      <c r="GO1094" s="446">
        <f t="shared" si="2410"/>
        <v>7610</v>
      </c>
      <c r="GP1094" s="446">
        <f t="shared" si="2410"/>
        <v>5612</v>
      </c>
      <c r="GQ1094" s="446">
        <f t="shared" si="2410"/>
        <v>0</v>
      </c>
      <c r="GR1094" s="446"/>
      <c r="GS1094" s="446"/>
      <c r="GT1094" s="446"/>
      <c r="GU1094" s="446"/>
      <c r="GV1094" s="416"/>
    </row>
    <row r="1095" spans="1:204" ht="9.75" customHeight="1" x14ac:dyDescent="0.2">
      <c r="A1095" s="493" t="str">
        <f t="shared" si="2386"/>
        <v>2022-23JULYRRU</v>
      </c>
      <c r="B1095" s="494" t="str">
        <f t="shared" si="2412"/>
        <v>2022-23</v>
      </c>
      <c r="C1095" s="480" t="s">
        <v>673</v>
      </c>
      <c r="D1095" s="494" t="s">
        <v>659</v>
      </c>
      <c r="E1095" s="494" t="s">
        <v>467</v>
      </c>
      <c r="F1095" s="495" t="s">
        <v>454</v>
      </c>
      <c r="G1095" s="511" t="s">
        <v>689</v>
      </c>
      <c r="H1095" s="519">
        <v>194266</v>
      </c>
      <c r="I1095" s="519">
        <v>146081</v>
      </c>
      <c r="J1095" s="519">
        <v>17068747</v>
      </c>
      <c r="K1095" s="519">
        <v>117</v>
      </c>
      <c r="L1095" s="519">
        <v>60</v>
      </c>
      <c r="M1095" s="519">
        <v>313</v>
      </c>
      <c r="N1095" s="519">
        <v>398</v>
      </c>
      <c r="O1095" s="519">
        <v>599</v>
      </c>
      <c r="P1095" s="519">
        <v>782</v>
      </c>
      <c r="Q1095" s="519">
        <v>0</v>
      </c>
      <c r="R1095" s="519">
        <v>1805</v>
      </c>
      <c r="S1095" s="519">
        <v>100977</v>
      </c>
      <c r="T1095" s="519">
        <v>12052</v>
      </c>
      <c r="U1095" s="519">
        <v>8421</v>
      </c>
      <c r="V1095" s="519">
        <v>53683</v>
      </c>
      <c r="W1095" s="519">
        <v>14017</v>
      </c>
      <c r="X1095" s="519">
        <v>965</v>
      </c>
      <c r="Y1095" s="519">
        <v>5823200</v>
      </c>
      <c r="Z1095" s="519">
        <v>483</v>
      </c>
      <c r="AA1095" s="519">
        <v>830</v>
      </c>
      <c r="AB1095" s="519">
        <v>6670549</v>
      </c>
      <c r="AC1095" s="519">
        <v>792</v>
      </c>
      <c r="AD1095" s="519">
        <v>1405</v>
      </c>
      <c r="AE1095" s="519">
        <v>197033455</v>
      </c>
      <c r="AF1095" s="519">
        <v>3670</v>
      </c>
      <c r="AG1095" s="519">
        <v>8118</v>
      </c>
      <c r="AH1095" s="519">
        <v>107932883</v>
      </c>
      <c r="AI1095" s="519">
        <v>7700</v>
      </c>
      <c r="AJ1095" s="519">
        <v>19763</v>
      </c>
      <c r="AK1095" s="519">
        <v>15636576</v>
      </c>
      <c r="AL1095" s="519">
        <v>16204</v>
      </c>
      <c r="AM1095" s="519">
        <v>33498</v>
      </c>
      <c r="AN1095" s="519" t="s">
        <v>152</v>
      </c>
      <c r="AO1095" s="519" t="s">
        <v>152</v>
      </c>
      <c r="AP1095" s="519" t="s">
        <v>152</v>
      </c>
      <c r="AQ1095" s="519" t="s">
        <v>152</v>
      </c>
      <c r="AR1095" s="519" t="s">
        <v>152</v>
      </c>
      <c r="AS1095" s="519" t="s">
        <v>152</v>
      </c>
      <c r="AT1095" s="519">
        <v>16392</v>
      </c>
      <c r="AU1095" s="519">
        <v>219</v>
      </c>
      <c r="AV1095" s="519">
        <v>2838</v>
      </c>
      <c r="AW1095" s="519">
        <v>3676</v>
      </c>
      <c r="AX1095" s="519">
        <v>23</v>
      </c>
      <c r="AY1095" s="519">
        <v>13312</v>
      </c>
      <c r="AZ1095" s="519">
        <v>0</v>
      </c>
      <c r="BA1095" s="519" t="s">
        <v>152</v>
      </c>
      <c r="BB1095" s="519" t="s">
        <v>152</v>
      </c>
      <c r="BC1095" s="519" t="s">
        <v>152</v>
      </c>
      <c r="BD1095" s="519" t="s">
        <v>152</v>
      </c>
      <c r="BE1095" s="519" t="s">
        <v>152</v>
      </c>
      <c r="BF1095" s="519" t="s">
        <v>152</v>
      </c>
      <c r="BG1095" s="519" t="s">
        <v>152</v>
      </c>
      <c r="BH1095" s="519" t="s">
        <v>152</v>
      </c>
      <c r="BI1095" s="519">
        <v>49778</v>
      </c>
      <c r="BJ1095" s="519">
        <v>2816</v>
      </c>
      <c r="BK1095" s="519">
        <v>31991</v>
      </c>
      <c r="BL1095" s="519">
        <v>84585</v>
      </c>
      <c r="BM1095" s="519">
        <v>29973</v>
      </c>
      <c r="BN1095" s="519">
        <v>22877</v>
      </c>
      <c r="BO1095" s="519">
        <v>20731</v>
      </c>
      <c r="BP1095" s="519">
        <v>16128</v>
      </c>
      <c r="BQ1095" s="519">
        <v>77408</v>
      </c>
      <c r="BR1095" s="519">
        <v>60911</v>
      </c>
      <c r="BS1095" s="519">
        <v>21197</v>
      </c>
      <c r="BT1095" s="519">
        <v>16530</v>
      </c>
      <c r="BU1095" s="519">
        <v>1317</v>
      </c>
      <c r="BV1095" s="519">
        <v>1062</v>
      </c>
      <c r="BW1095" s="519">
        <v>140</v>
      </c>
      <c r="BX1095" s="519">
        <v>105594</v>
      </c>
      <c r="BY1095" s="519">
        <v>754</v>
      </c>
      <c r="BZ1095" s="519">
        <v>1276</v>
      </c>
      <c r="CA1095" s="519">
        <v>89</v>
      </c>
      <c r="CB1095" s="519">
        <v>75488</v>
      </c>
      <c r="CC1095" s="519">
        <v>848</v>
      </c>
      <c r="CD1095" s="519">
        <v>1573</v>
      </c>
      <c r="CE1095" s="519">
        <v>11823</v>
      </c>
      <c r="CF1095" s="519">
        <v>5642118</v>
      </c>
      <c r="CG1095" s="519">
        <v>477</v>
      </c>
      <c r="CH1095" s="519">
        <v>821</v>
      </c>
      <c r="CI1095" s="519">
        <v>3143</v>
      </c>
      <c r="CJ1095" s="519">
        <v>12274856</v>
      </c>
      <c r="CK1095" s="519">
        <v>3905</v>
      </c>
      <c r="CL1095" s="519">
        <v>8153</v>
      </c>
      <c r="CM1095" s="519">
        <v>1329</v>
      </c>
      <c r="CN1095" s="519">
        <v>5105345</v>
      </c>
      <c r="CO1095" s="519">
        <v>3841</v>
      </c>
      <c r="CP1095" s="519">
        <v>8775</v>
      </c>
      <c r="CQ1095" s="519">
        <v>49211</v>
      </c>
      <c r="CR1095" s="519">
        <v>179653254</v>
      </c>
      <c r="CS1095" s="519">
        <v>3651</v>
      </c>
      <c r="CT1095" s="519">
        <v>8102</v>
      </c>
      <c r="CU1095" s="519">
        <v>674</v>
      </c>
      <c r="CV1095" s="519">
        <v>7175192</v>
      </c>
      <c r="CW1095" s="519">
        <v>10646</v>
      </c>
      <c r="CX1095" s="519">
        <v>23110</v>
      </c>
      <c r="CY1095" s="519">
        <v>305</v>
      </c>
      <c r="CZ1095" s="519">
        <v>1977673</v>
      </c>
      <c r="DA1095" s="519">
        <v>6484</v>
      </c>
      <c r="DB1095" s="519">
        <v>17189</v>
      </c>
      <c r="DC1095" s="519">
        <v>968</v>
      </c>
      <c r="DD1095" s="519">
        <v>12377893</v>
      </c>
      <c r="DE1095" s="519">
        <v>12787</v>
      </c>
      <c r="DF1095" s="519">
        <v>26963</v>
      </c>
      <c r="DG1095" s="519">
        <v>68</v>
      </c>
      <c r="DH1095" s="519">
        <v>790327</v>
      </c>
      <c r="DI1095" s="519">
        <v>11622</v>
      </c>
      <c r="DJ1095" s="519">
        <v>25027</v>
      </c>
      <c r="DK1095" s="519">
        <v>837</v>
      </c>
      <c r="DL1095" s="519">
        <v>359510</v>
      </c>
      <c r="DM1095" s="519">
        <v>430</v>
      </c>
      <c r="DN1095" s="519">
        <v>756</v>
      </c>
      <c r="DO1095" s="519">
        <v>6118</v>
      </c>
      <c r="DP1095" s="519">
        <v>1105554</v>
      </c>
      <c r="DQ1095" s="519">
        <v>181</v>
      </c>
      <c r="DR1095" s="519">
        <v>404</v>
      </c>
      <c r="DS1095" s="519">
        <v>202</v>
      </c>
      <c r="DT1095" s="519">
        <v>770595</v>
      </c>
      <c r="DU1095" s="519">
        <v>3815</v>
      </c>
      <c r="DV1095" s="519">
        <v>8157</v>
      </c>
      <c r="DW1095" s="519">
        <v>188</v>
      </c>
      <c r="DX1095" s="519"/>
      <c r="DY1095" s="519"/>
      <c r="DZ1095" s="519"/>
      <c r="EA1095" s="519"/>
      <c r="EB1095" s="519"/>
      <c r="EC1095" s="519"/>
      <c r="ED1095" s="519"/>
      <c r="EE1095" s="519"/>
      <c r="EF1095" s="519"/>
      <c r="EG1095" s="519" t="s">
        <v>152</v>
      </c>
      <c r="EH1095" s="513" t="s">
        <v>152</v>
      </c>
      <c r="EI1095" s="519">
        <v>0</v>
      </c>
      <c r="EJ1095" s="512"/>
      <c r="EK1095" s="512"/>
      <c r="EL1095" s="512"/>
      <c r="EM1095" s="512"/>
      <c r="EN1095" s="512"/>
      <c r="EO1095" s="512"/>
      <c r="EP1095" s="512"/>
      <c r="EQ1095" s="512"/>
      <c r="ER1095" s="512"/>
      <c r="ES1095" s="512"/>
      <c r="ET1095" s="512"/>
      <c r="EU1095" s="512"/>
      <c r="EV1095" s="512"/>
      <c r="EW1095" s="512"/>
      <c r="EX1095" s="512"/>
      <c r="EY1095" s="512"/>
      <c r="EZ1095" s="514"/>
      <c r="FA1095" s="520">
        <f t="shared" si="2394"/>
        <v>7</v>
      </c>
      <c r="FB1095" s="493">
        <f t="shared" si="2413"/>
        <v>2022</v>
      </c>
      <c r="FC1095" s="498">
        <f t="shared" si="2414"/>
        <v>44743</v>
      </c>
      <c r="FD1095" s="499">
        <f t="shared" si="2415"/>
        <v>31</v>
      </c>
      <c r="FE1095" s="500"/>
      <c r="FF1095" s="515">
        <f t="shared" si="2368"/>
        <v>0.54285714285714282</v>
      </c>
      <c r="FG1095" s="500"/>
      <c r="FH1095" s="481">
        <f t="shared" si="2398"/>
        <v>2.4869731164951876</v>
      </c>
      <c r="FI1095" s="481">
        <f t="shared" si="2399"/>
        <v>1.8981911715897777</v>
      </c>
      <c r="FJ1095" s="481">
        <f t="shared" si="2400"/>
        <v>2.4618216363852272</v>
      </c>
      <c r="FK1095" s="481">
        <f t="shared" si="2401"/>
        <v>1.9152119700748129</v>
      </c>
      <c r="FL1095" s="481">
        <f t="shared" si="2402"/>
        <v>1.4419462399642344</v>
      </c>
      <c r="FM1095" s="481">
        <f t="shared" si="2403"/>
        <v>1.1346422517370489</v>
      </c>
      <c r="FN1095" s="481">
        <f t="shared" si="2404"/>
        <v>1.5122351430405936</v>
      </c>
      <c r="FO1095" s="481">
        <f t="shared" si="2405"/>
        <v>1.1792823000642076</v>
      </c>
      <c r="FP1095" s="481">
        <f t="shared" si="2406"/>
        <v>1.3647668393782384</v>
      </c>
      <c r="FQ1095" s="481">
        <f t="shared" si="2407"/>
        <v>1.1005181347150259</v>
      </c>
      <c r="FR1095" s="501"/>
      <c r="FS1095" s="482">
        <f t="shared" si="2411"/>
        <v>8764860</v>
      </c>
      <c r="FT1095" s="482">
        <f t="shared" si="2411"/>
        <v>45723353</v>
      </c>
      <c r="FU1095" s="482">
        <f t="shared" si="2411"/>
        <v>58140238</v>
      </c>
      <c r="FV1095" s="482">
        <f t="shared" si="2411"/>
        <v>87502519</v>
      </c>
      <c r="FW1095" s="482">
        <f t="shared" si="2411"/>
        <v>10003160</v>
      </c>
      <c r="FX1095" s="482">
        <f t="shared" si="2411"/>
        <v>11831505</v>
      </c>
      <c r="FY1095" s="482">
        <f t="shared" si="2411"/>
        <v>435798594</v>
      </c>
      <c r="FZ1095" s="482">
        <f t="shared" si="2411"/>
        <v>277017971</v>
      </c>
      <c r="GA1095" s="482">
        <f t="shared" si="2411"/>
        <v>32325570</v>
      </c>
      <c r="GB1095" s="482"/>
      <c r="GC1095" s="482"/>
      <c r="GD1095" s="482">
        <f t="shared" si="2409"/>
        <v>178640</v>
      </c>
      <c r="GE1095" s="482">
        <f t="shared" si="2409"/>
        <v>139997</v>
      </c>
      <c r="GF1095" s="482">
        <f t="shared" si="2409"/>
        <v>9706683</v>
      </c>
      <c r="GG1095" s="482">
        <f t="shared" si="2409"/>
        <v>25624879</v>
      </c>
      <c r="GH1095" s="482">
        <f t="shared" si="2409"/>
        <v>11661975</v>
      </c>
      <c r="GI1095" s="482">
        <f t="shared" si="2409"/>
        <v>398707522</v>
      </c>
      <c r="GJ1095" s="482">
        <f t="shared" si="2409"/>
        <v>15576140</v>
      </c>
      <c r="GK1095" s="482">
        <f t="shared" si="2409"/>
        <v>5242645</v>
      </c>
      <c r="GL1095" s="482">
        <f t="shared" si="2409"/>
        <v>26100184</v>
      </c>
      <c r="GM1095" s="482">
        <f t="shared" si="2409"/>
        <v>1701836</v>
      </c>
      <c r="GN1095" s="482">
        <f t="shared" si="2374"/>
        <v>1647714</v>
      </c>
      <c r="GO1095" s="482">
        <f t="shared" si="2410"/>
        <v>632772</v>
      </c>
      <c r="GP1095" s="482">
        <f t="shared" si="2410"/>
        <v>2471672</v>
      </c>
      <c r="GQ1095" s="482">
        <f t="shared" si="2410"/>
        <v>0</v>
      </c>
      <c r="GR1095" s="482"/>
      <c r="GS1095" s="482"/>
      <c r="GT1095" s="482"/>
      <c r="GU1095" s="482"/>
      <c r="GV1095" s="502"/>
    </row>
    <row r="1096" spans="1:204" ht="9.75" customHeight="1" x14ac:dyDescent="0.2">
      <c r="A1096" s="417" t="str">
        <f t="shared" si="2386"/>
        <v>2022-23JULYRX6</v>
      </c>
      <c r="B1096" s="458" t="str">
        <f t="shared" si="2412"/>
        <v>2022-23</v>
      </c>
      <c r="C1096" s="402" t="s">
        <v>673</v>
      </c>
      <c r="D1096" s="458" t="s">
        <v>646</v>
      </c>
      <c r="E1096" s="458" t="s">
        <v>645</v>
      </c>
      <c r="F1096" s="478" t="s">
        <v>448</v>
      </c>
      <c r="G1096" s="478" t="s">
        <v>690</v>
      </c>
      <c r="H1096" s="510">
        <v>56231</v>
      </c>
      <c r="I1096" s="510">
        <v>42512</v>
      </c>
      <c r="J1096" s="510">
        <v>2054770</v>
      </c>
      <c r="K1096" s="510">
        <v>48</v>
      </c>
      <c r="L1096" s="510">
        <v>16</v>
      </c>
      <c r="M1096" s="510">
        <v>114</v>
      </c>
      <c r="N1096" s="510">
        <v>160</v>
      </c>
      <c r="O1096" s="510">
        <v>265</v>
      </c>
      <c r="P1096" s="510">
        <v>151</v>
      </c>
      <c r="Q1096" s="510">
        <v>2469</v>
      </c>
      <c r="R1096" s="510">
        <v>11</v>
      </c>
      <c r="S1096" s="510">
        <v>36057</v>
      </c>
      <c r="T1096" s="510">
        <v>3382</v>
      </c>
      <c r="U1096" s="510">
        <v>2154</v>
      </c>
      <c r="V1096" s="510">
        <v>21190</v>
      </c>
      <c r="W1096" s="510">
        <v>5105</v>
      </c>
      <c r="X1096" s="510">
        <v>428</v>
      </c>
      <c r="Y1096" s="510">
        <v>1640051</v>
      </c>
      <c r="Z1096" s="510">
        <v>485</v>
      </c>
      <c r="AA1096" s="510">
        <v>862</v>
      </c>
      <c r="AB1096" s="510">
        <v>1163624</v>
      </c>
      <c r="AC1096" s="510">
        <v>540</v>
      </c>
      <c r="AD1096" s="510">
        <v>977</v>
      </c>
      <c r="AE1096" s="510">
        <v>61764275</v>
      </c>
      <c r="AF1096" s="510">
        <v>2915</v>
      </c>
      <c r="AG1096" s="510">
        <v>6092</v>
      </c>
      <c r="AH1096" s="510">
        <v>53712682</v>
      </c>
      <c r="AI1096" s="510">
        <v>10522</v>
      </c>
      <c r="AJ1096" s="510">
        <v>26730</v>
      </c>
      <c r="AK1096" s="510">
        <v>3464061</v>
      </c>
      <c r="AL1096" s="510">
        <v>8094</v>
      </c>
      <c r="AM1096" s="510">
        <v>19404</v>
      </c>
      <c r="AN1096" s="510" t="s">
        <v>152</v>
      </c>
      <c r="AO1096" s="510" t="s">
        <v>152</v>
      </c>
      <c r="AP1096" s="510" t="s">
        <v>152</v>
      </c>
      <c r="AQ1096" s="510" t="s">
        <v>152</v>
      </c>
      <c r="AR1096" s="510" t="s">
        <v>152</v>
      </c>
      <c r="AS1096" s="510" t="s">
        <v>152</v>
      </c>
      <c r="AT1096" s="510">
        <v>3493</v>
      </c>
      <c r="AU1096" s="510">
        <v>40</v>
      </c>
      <c r="AV1096" s="510">
        <v>269</v>
      </c>
      <c r="AW1096" s="510">
        <v>2566</v>
      </c>
      <c r="AX1096" s="510">
        <v>213</v>
      </c>
      <c r="AY1096" s="510">
        <v>2971</v>
      </c>
      <c r="AZ1096" s="510">
        <v>0</v>
      </c>
      <c r="BA1096" s="510" t="s">
        <v>152</v>
      </c>
      <c r="BB1096" s="510" t="s">
        <v>152</v>
      </c>
      <c r="BC1096" s="510" t="s">
        <v>152</v>
      </c>
      <c r="BD1096" s="510" t="s">
        <v>152</v>
      </c>
      <c r="BE1096" s="510" t="s">
        <v>152</v>
      </c>
      <c r="BF1096" s="510" t="s">
        <v>152</v>
      </c>
      <c r="BG1096" s="510" t="s">
        <v>152</v>
      </c>
      <c r="BH1096" s="510" t="s">
        <v>152</v>
      </c>
      <c r="BI1096" s="510">
        <v>19020</v>
      </c>
      <c r="BJ1096" s="510">
        <v>3033</v>
      </c>
      <c r="BK1096" s="510">
        <v>10511</v>
      </c>
      <c r="BL1096" s="510">
        <v>32564</v>
      </c>
      <c r="BM1096" s="510">
        <v>6549</v>
      </c>
      <c r="BN1096" s="510">
        <v>4874</v>
      </c>
      <c r="BO1096" s="510">
        <v>4137</v>
      </c>
      <c r="BP1096" s="510">
        <v>3111</v>
      </c>
      <c r="BQ1096" s="510">
        <v>27696</v>
      </c>
      <c r="BR1096" s="510">
        <v>23032</v>
      </c>
      <c r="BS1096" s="510">
        <v>7595</v>
      </c>
      <c r="BT1096" s="510">
        <v>5640</v>
      </c>
      <c r="BU1096" s="510">
        <v>733</v>
      </c>
      <c r="BV1096" s="510">
        <v>460</v>
      </c>
      <c r="BW1096" s="510">
        <v>87</v>
      </c>
      <c r="BX1096" s="510">
        <v>47860</v>
      </c>
      <c r="BY1096" s="510">
        <v>550</v>
      </c>
      <c r="BZ1096" s="510">
        <v>885</v>
      </c>
      <c r="CA1096" s="510">
        <v>107</v>
      </c>
      <c r="CB1096" s="510">
        <v>50236</v>
      </c>
      <c r="CC1096" s="510">
        <v>469</v>
      </c>
      <c r="CD1096" s="510">
        <v>922</v>
      </c>
      <c r="CE1096" s="510">
        <v>3188</v>
      </c>
      <c r="CF1096" s="510">
        <v>1541955</v>
      </c>
      <c r="CG1096" s="510">
        <v>484</v>
      </c>
      <c r="CH1096" s="510">
        <v>860</v>
      </c>
      <c r="CI1096" s="510">
        <v>2458</v>
      </c>
      <c r="CJ1096" s="510">
        <v>6830481</v>
      </c>
      <c r="CK1096" s="510">
        <v>2779</v>
      </c>
      <c r="CL1096" s="510">
        <v>5531</v>
      </c>
      <c r="CM1096" s="510">
        <v>731</v>
      </c>
      <c r="CN1096" s="510">
        <v>1464256</v>
      </c>
      <c r="CO1096" s="510">
        <v>2003</v>
      </c>
      <c r="CP1096" s="510">
        <v>4001</v>
      </c>
      <c r="CQ1096" s="510">
        <v>18001</v>
      </c>
      <c r="CR1096" s="510">
        <v>53469538</v>
      </c>
      <c r="CS1096" s="510">
        <v>2970</v>
      </c>
      <c r="CT1096" s="510">
        <v>6223</v>
      </c>
      <c r="CU1096" s="510">
        <v>182</v>
      </c>
      <c r="CV1096" s="510">
        <v>1266232</v>
      </c>
      <c r="CW1096" s="510">
        <v>6957</v>
      </c>
      <c r="CX1096" s="510">
        <v>15682</v>
      </c>
      <c r="CY1096" s="510">
        <v>30</v>
      </c>
      <c r="CZ1096" s="510">
        <v>251685</v>
      </c>
      <c r="DA1096" s="510">
        <v>8390</v>
      </c>
      <c r="DB1096" s="510">
        <v>18457</v>
      </c>
      <c r="DC1096" s="510">
        <v>1491</v>
      </c>
      <c r="DD1096" s="510">
        <v>17336687</v>
      </c>
      <c r="DE1096" s="510">
        <v>11628</v>
      </c>
      <c r="DF1096" s="510">
        <v>24905</v>
      </c>
      <c r="DG1096" s="510">
        <v>418</v>
      </c>
      <c r="DH1096" s="510">
        <v>6640555</v>
      </c>
      <c r="DI1096" s="510">
        <v>15886</v>
      </c>
      <c r="DJ1096" s="510">
        <v>39295</v>
      </c>
      <c r="DK1096" s="510">
        <v>96</v>
      </c>
      <c r="DL1096" s="510">
        <v>52464</v>
      </c>
      <c r="DM1096" s="510">
        <v>547</v>
      </c>
      <c r="DN1096" s="510">
        <v>736</v>
      </c>
      <c r="DO1096" s="510">
        <v>1854</v>
      </c>
      <c r="DP1096" s="510">
        <v>122683</v>
      </c>
      <c r="DQ1096" s="510">
        <v>66</v>
      </c>
      <c r="DR1096" s="510">
        <v>163</v>
      </c>
      <c r="DS1096" s="510">
        <v>0</v>
      </c>
      <c r="DT1096" s="510">
        <v>0</v>
      </c>
      <c r="DU1096" s="510" t="s">
        <v>152</v>
      </c>
      <c r="DV1096" s="510" t="s">
        <v>152</v>
      </c>
      <c r="DW1096" s="510">
        <v>0</v>
      </c>
      <c r="DX1096" s="510"/>
      <c r="DY1096" s="510"/>
      <c r="DZ1096" s="510"/>
      <c r="EA1096" s="510"/>
      <c r="EB1096" s="510"/>
      <c r="EC1096" s="510"/>
      <c r="ED1096" s="510"/>
      <c r="EE1096" s="510"/>
      <c r="EF1096" s="510"/>
      <c r="EG1096" s="510" t="s">
        <v>152</v>
      </c>
      <c r="EH1096" s="506" t="s">
        <v>152</v>
      </c>
      <c r="EI1096" s="510">
        <v>0</v>
      </c>
      <c r="EJ1096" s="479"/>
      <c r="EK1096" s="479"/>
      <c r="EL1096" s="479"/>
      <c r="EM1096" s="479"/>
      <c r="EN1096" s="479"/>
      <c r="EO1096" s="479"/>
      <c r="EP1096" s="479"/>
      <c r="EQ1096" s="479"/>
      <c r="ER1096" s="479"/>
      <c r="ES1096" s="479"/>
      <c r="ET1096" s="479"/>
      <c r="EU1096" s="479"/>
      <c r="EV1096" s="479"/>
      <c r="EW1096" s="479"/>
      <c r="EX1096" s="479"/>
      <c r="EY1096" s="479"/>
      <c r="EZ1096" s="476"/>
      <c r="FA1096" s="446">
        <f t="shared" si="2394"/>
        <v>7</v>
      </c>
      <c r="FB1096" s="417">
        <f t="shared" si="2413"/>
        <v>2022</v>
      </c>
      <c r="FC1096" s="448">
        <f t="shared" si="2414"/>
        <v>44743</v>
      </c>
      <c r="FD1096" s="449">
        <f t="shared" si="2415"/>
        <v>31</v>
      </c>
      <c r="FE1096" s="450"/>
      <c r="FF1096" s="451">
        <f t="shared" si="2368"/>
        <v>0.57381615598885793</v>
      </c>
      <c r="FG1096" s="450"/>
      <c r="FH1096" s="452">
        <f t="shared" si="2398"/>
        <v>1.9364281490242461</v>
      </c>
      <c r="FI1096" s="452">
        <f t="shared" si="2399"/>
        <v>1.4411590774689533</v>
      </c>
      <c r="FJ1096" s="452">
        <f t="shared" si="2400"/>
        <v>1.9206128133704736</v>
      </c>
      <c r="FK1096" s="452">
        <f t="shared" si="2401"/>
        <v>1.4442896935933147</v>
      </c>
      <c r="FL1096" s="452">
        <f t="shared" si="2402"/>
        <v>1.3070316186880604</v>
      </c>
      <c r="FM1096" s="452">
        <f t="shared" si="2403"/>
        <v>1.0869277961302501</v>
      </c>
      <c r="FN1096" s="452">
        <f t="shared" si="2404"/>
        <v>1.4877571008814887</v>
      </c>
      <c r="FO1096" s="452">
        <f t="shared" si="2405"/>
        <v>1.1047992164544564</v>
      </c>
      <c r="FP1096" s="452">
        <f t="shared" si="2406"/>
        <v>1.7126168224299065</v>
      </c>
      <c r="FQ1096" s="452">
        <f t="shared" si="2407"/>
        <v>1.0747663551401869</v>
      </c>
      <c r="FR1096" s="453"/>
      <c r="FS1096" s="446">
        <f t="shared" si="2411"/>
        <v>680192</v>
      </c>
      <c r="FT1096" s="446">
        <f t="shared" si="2411"/>
        <v>4846368</v>
      </c>
      <c r="FU1096" s="446">
        <f t="shared" si="2411"/>
        <v>6801920</v>
      </c>
      <c r="FV1096" s="446">
        <f t="shared" si="2411"/>
        <v>11265680</v>
      </c>
      <c r="FW1096" s="446">
        <f t="shared" si="2411"/>
        <v>2915284</v>
      </c>
      <c r="FX1096" s="446">
        <f t="shared" si="2411"/>
        <v>2104458</v>
      </c>
      <c r="FY1096" s="446">
        <f t="shared" si="2411"/>
        <v>129089480</v>
      </c>
      <c r="FZ1096" s="446">
        <f t="shared" si="2411"/>
        <v>136456650</v>
      </c>
      <c r="GA1096" s="446">
        <f t="shared" si="2411"/>
        <v>8304912</v>
      </c>
      <c r="GB1096" s="446"/>
      <c r="GC1096" s="446"/>
      <c r="GD1096" s="446">
        <f t="shared" si="2409"/>
        <v>76995</v>
      </c>
      <c r="GE1096" s="446">
        <f t="shared" si="2409"/>
        <v>98654</v>
      </c>
      <c r="GF1096" s="446">
        <f t="shared" si="2409"/>
        <v>2741680</v>
      </c>
      <c r="GG1096" s="446">
        <f t="shared" si="2409"/>
        <v>13595198</v>
      </c>
      <c r="GH1096" s="446">
        <f t="shared" si="2409"/>
        <v>2924731</v>
      </c>
      <c r="GI1096" s="446">
        <f t="shared" si="2409"/>
        <v>112020223</v>
      </c>
      <c r="GJ1096" s="446">
        <f t="shared" si="2409"/>
        <v>2854124</v>
      </c>
      <c r="GK1096" s="446">
        <f t="shared" si="2409"/>
        <v>553710</v>
      </c>
      <c r="GL1096" s="446">
        <f t="shared" si="2409"/>
        <v>37133355</v>
      </c>
      <c r="GM1096" s="446">
        <f t="shared" si="2409"/>
        <v>16425310</v>
      </c>
      <c r="GN1096" s="446" t="str">
        <f t="shared" si="2374"/>
        <v>-</v>
      </c>
      <c r="GO1096" s="446">
        <f t="shared" si="2410"/>
        <v>70656</v>
      </c>
      <c r="GP1096" s="446">
        <f t="shared" si="2410"/>
        <v>302202</v>
      </c>
      <c r="GQ1096" s="446">
        <f t="shared" si="2410"/>
        <v>0</v>
      </c>
      <c r="GR1096" s="446"/>
      <c r="GS1096" s="446"/>
      <c r="GT1096" s="446"/>
      <c r="GU1096" s="446"/>
      <c r="GV1096" s="416"/>
    </row>
    <row r="1097" spans="1:204" ht="9.75" customHeight="1" x14ac:dyDescent="0.2">
      <c r="A1097" s="417" t="str">
        <f t="shared" si="2386"/>
        <v>2022-23JULYRX7</v>
      </c>
      <c r="B1097" s="458" t="str">
        <f t="shared" si="2412"/>
        <v>2022-23</v>
      </c>
      <c r="C1097" s="402" t="s">
        <v>673</v>
      </c>
      <c r="D1097" s="458" t="s">
        <v>649</v>
      </c>
      <c r="E1097" s="458" t="s">
        <v>462</v>
      </c>
      <c r="F1097" s="478" t="s">
        <v>449</v>
      </c>
      <c r="G1097" s="478" t="s">
        <v>691</v>
      </c>
      <c r="H1097" s="510">
        <v>156046</v>
      </c>
      <c r="I1097" s="510">
        <v>132434</v>
      </c>
      <c r="J1097" s="510">
        <v>5894948</v>
      </c>
      <c r="K1097" s="510">
        <v>45</v>
      </c>
      <c r="L1097" s="510">
        <v>0</v>
      </c>
      <c r="M1097" s="510">
        <v>121</v>
      </c>
      <c r="N1097" s="510">
        <v>166</v>
      </c>
      <c r="O1097" s="510">
        <v>274</v>
      </c>
      <c r="P1097" s="510">
        <v>243</v>
      </c>
      <c r="Q1097" s="510">
        <v>212</v>
      </c>
      <c r="R1097" s="510">
        <v>2687</v>
      </c>
      <c r="S1097" s="510">
        <v>91391</v>
      </c>
      <c r="T1097" s="510">
        <v>13104</v>
      </c>
      <c r="U1097" s="510">
        <v>8879</v>
      </c>
      <c r="V1097" s="510">
        <v>48665</v>
      </c>
      <c r="W1097" s="510">
        <v>12225</v>
      </c>
      <c r="X1097" s="510">
        <v>525</v>
      </c>
      <c r="Y1097" s="510">
        <v>6806485</v>
      </c>
      <c r="Z1097" s="510">
        <v>519</v>
      </c>
      <c r="AA1097" s="510">
        <v>878</v>
      </c>
      <c r="AB1097" s="510">
        <v>5910279</v>
      </c>
      <c r="AC1097" s="510">
        <v>666</v>
      </c>
      <c r="AD1097" s="510">
        <v>1151</v>
      </c>
      <c r="AE1097" s="510">
        <v>147383233</v>
      </c>
      <c r="AF1097" s="510">
        <v>3029</v>
      </c>
      <c r="AG1097" s="510">
        <v>6756</v>
      </c>
      <c r="AH1097" s="510">
        <v>175911206</v>
      </c>
      <c r="AI1097" s="510">
        <v>14389</v>
      </c>
      <c r="AJ1097" s="510">
        <v>35060</v>
      </c>
      <c r="AK1097" s="510">
        <v>10081221</v>
      </c>
      <c r="AL1097" s="510">
        <v>19202</v>
      </c>
      <c r="AM1097" s="510">
        <v>47865</v>
      </c>
      <c r="AN1097" s="510" t="s">
        <v>152</v>
      </c>
      <c r="AO1097" s="510" t="s">
        <v>152</v>
      </c>
      <c r="AP1097" s="510" t="s">
        <v>152</v>
      </c>
      <c r="AQ1097" s="510" t="s">
        <v>152</v>
      </c>
      <c r="AR1097" s="510" t="s">
        <v>152</v>
      </c>
      <c r="AS1097" s="510" t="s">
        <v>152</v>
      </c>
      <c r="AT1097" s="510">
        <v>10240</v>
      </c>
      <c r="AU1097" s="510">
        <v>662</v>
      </c>
      <c r="AV1097" s="510">
        <v>5500</v>
      </c>
      <c r="AW1097" s="510">
        <v>463</v>
      </c>
      <c r="AX1097" s="510">
        <v>583</v>
      </c>
      <c r="AY1097" s="510">
        <v>3495</v>
      </c>
      <c r="AZ1097" s="510">
        <v>62</v>
      </c>
      <c r="BA1097" s="510" t="s">
        <v>152</v>
      </c>
      <c r="BB1097" s="510" t="s">
        <v>152</v>
      </c>
      <c r="BC1097" s="510" t="s">
        <v>152</v>
      </c>
      <c r="BD1097" s="510" t="s">
        <v>152</v>
      </c>
      <c r="BE1097" s="510" t="s">
        <v>152</v>
      </c>
      <c r="BF1097" s="510" t="s">
        <v>152</v>
      </c>
      <c r="BG1097" s="510" t="s">
        <v>152</v>
      </c>
      <c r="BH1097" s="510" t="s">
        <v>152</v>
      </c>
      <c r="BI1097" s="510">
        <v>46065</v>
      </c>
      <c r="BJ1097" s="510">
        <v>6060</v>
      </c>
      <c r="BK1097" s="510">
        <v>29026</v>
      </c>
      <c r="BL1097" s="510">
        <v>81151</v>
      </c>
      <c r="BM1097" s="510">
        <v>25346</v>
      </c>
      <c r="BN1097" s="510">
        <v>20266</v>
      </c>
      <c r="BO1097" s="510">
        <v>17021</v>
      </c>
      <c r="BP1097" s="510">
        <v>13815</v>
      </c>
      <c r="BQ1097" s="510">
        <v>68482</v>
      </c>
      <c r="BR1097" s="510">
        <v>50995</v>
      </c>
      <c r="BS1097" s="510">
        <v>17299</v>
      </c>
      <c r="BT1097" s="510">
        <v>12460</v>
      </c>
      <c r="BU1097" s="510">
        <v>685</v>
      </c>
      <c r="BV1097" s="510">
        <v>523</v>
      </c>
      <c r="BW1097" s="510">
        <v>138</v>
      </c>
      <c r="BX1097" s="510">
        <v>97891</v>
      </c>
      <c r="BY1097" s="510">
        <v>709</v>
      </c>
      <c r="BZ1097" s="510">
        <v>1223</v>
      </c>
      <c r="CA1097" s="510">
        <v>51</v>
      </c>
      <c r="CB1097" s="510">
        <v>32168</v>
      </c>
      <c r="CC1097" s="510">
        <v>631</v>
      </c>
      <c r="CD1097" s="510">
        <v>1141</v>
      </c>
      <c r="CE1097" s="510">
        <v>12915</v>
      </c>
      <c r="CF1097" s="510">
        <v>6676426</v>
      </c>
      <c r="CG1097" s="510">
        <v>517</v>
      </c>
      <c r="CH1097" s="510">
        <v>873</v>
      </c>
      <c r="CI1097" s="510">
        <v>4187</v>
      </c>
      <c r="CJ1097" s="510">
        <v>13676708</v>
      </c>
      <c r="CK1097" s="510">
        <v>3266</v>
      </c>
      <c r="CL1097" s="510">
        <v>7023</v>
      </c>
      <c r="CM1097" s="510">
        <v>2143</v>
      </c>
      <c r="CN1097" s="510">
        <v>6540391</v>
      </c>
      <c r="CO1097" s="510">
        <v>3052</v>
      </c>
      <c r="CP1097" s="510">
        <v>6876</v>
      </c>
      <c r="CQ1097" s="510">
        <v>42335</v>
      </c>
      <c r="CR1097" s="510">
        <v>127166134</v>
      </c>
      <c r="CS1097" s="510">
        <v>3004</v>
      </c>
      <c r="CT1097" s="510">
        <v>6724</v>
      </c>
      <c r="CU1097" s="510">
        <v>1478</v>
      </c>
      <c r="CV1097" s="510">
        <v>21555438</v>
      </c>
      <c r="CW1097" s="510">
        <v>14584</v>
      </c>
      <c r="CX1097" s="510">
        <v>37663</v>
      </c>
      <c r="CY1097" s="510">
        <v>1045</v>
      </c>
      <c r="CZ1097" s="510">
        <v>15313673</v>
      </c>
      <c r="DA1097" s="510">
        <v>14654</v>
      </c>
      <c r="DB1097" s="510">
        <v>38268</v>
      </c>
      <c r="DC1097" s="510">
        <v>1020</v>
      </c>
      <c r="DD1097" s="510">
        <v>23556154</v>
      </c>
      <c r="DE1097" s="510">
        <v>23094</v>
      </c>
      <c r="DF1097" s="510">
        <v>60205</v>
      </c>
      <c r="DG1097" s="510">
        <v>402</v>
      </c>
      <c r="DH1097" s="510">
        <v>11181220</v>
      </c>
      <c r="DI1097" s="510">
        <v>27814</v>
      </c>
      <c r="DJ1097" s="510">
        <v>61501</v>
      </c>
      <c r="DK1097" s="510">
        <v>266</v>
      </c>
      <c r="DL1097" s="510">
        <v>89241</v>
      </c>
      <c r="DM1097" s="510">
        <v>335</v>
      </c>
      <c r="DN1097" s="510">
        <v>591</v>
      </c>
      <c r="DO1097" s="510">
        <v>6447</v>
      </c>
      <c r="DP1097" s="510">
        <v>420188</v>
      </c>
      <c r="DQ1097" s="510">
        <v>65</v>
      </c>
      <c r="DR1097" s="510">
        <v>152</v>
      </c>
      <c r="DS1097" s="510">
        <v>76</v>
      </c>
      <c r="DT1097" s="510">
        <v>227450</v>
      </c>
      <c r="DU1097" s="510">
        <v>2993</v>
      </c>
      <c r="DV1097" s="510">
        <v>5432</v>
      </c>
      <c r="DW1097" s="510">
        <v>52</v>
      </c>
      <c r="DX1097" s="510"/>
      <c r="DY1097" s="510"/>
      <c r="DZ1097" s="510"/>
      <c r="EA1097" s="510"/>
      <c r="EB1097" s="510"/>
      <c r="EC1097" s="510"/>
      <c r="ED1097" s="510"/>
      <c r="EE1097" s="510"/>
      <c r="EF1097" s="510"/>
      <c r="EG1097" s="510" t="s">
        <v>152</v>
      </c>
      <c r="EH1097" s="506" t="s">
        <v>152</v>
      </c>
      <c r="EI1097" s="510">
        <v>0</v>
      </c>
      <c r="EJ1097" s="479"/>
      <c r="EK1097" s="479"/>
      <c r="EL1097" s="479"/>
      <c r="EM1097" s="479"/>
      <c r="EN1097" s="479"/>
      <c r="EO1097" s="479"/>
      <c r="EP1097" s="479"/>
      <c r="EQ1097" s="479"/>
      <c r="ER1097" s="479"/>
      <c r="ES1097" s="479"/>
      <c r="ET1097" s="479"/>
      <c r="EU1097" s="479"/>
      <c r="EV1097" s="479"/>
      <c r="EW1097" s="479"/>
      <c r="EX1097" s="479"/>
      <c r="EY1097" s="479"/>
      <c r="EZ1097" s="476"/>
      <c r="FA1097" s="446">
        <f t="shared" si="2394"/>
        <v>7</v>
      </c>
      <c r="FB1097" s="417">
        <f t="shared" si="2413"/>
        <v>2022</v>
      </c>
      <c r="FC1097" s="448">
        <f t="shared" si="2414"/>
        <v>44743</v>
      </c>
      <c r="FD1097" s="449">
        <f t="shared" si="2415"/>
        <v>31</v>
      </c>
      <c r="FE1097" s="450"/>
      <c r="FF1097" s="451">
        <f t="shared" si="2368"/>
        <v>0.50128294844879873</v>
      </c>
      <c r="FG1097" s="450"/>
      <c r="FH1097" s="452">
        <f t="shared" si="2398"/>
        <v>1.9342185592185592</v>
      </c>
      <c r="FI1097" s="452">
        <f t="shared" si="2399"/>
        <v>1.5465506715506716</v>
      </c>
      <c r="FJ1097" s="452">
        <f t="shared" si="2400"/>
        <v>1.9169951571122874</v>
      </c>
      <c r="FK1097" s="452">
        <f t="shared" si="2401"/>
        <v>1.5559184592859556</v>
      </c>
      <c r="FL1097" s="452">
        <f t="shared" si="2402"/>
        <v>1.4072125757731428</v>
      </c>
      <c r="FM1097" s="452">
        <f t="shared" si="2403"/>
        <v>1.0478783519983561</v>
      </c>
      <c r="FN1097" s="452">
        <f t="shared" si="2404"/>
        <v>1.4150511247443762</v>
      </c>
      <c r="FO1097" s="452">
        <f t="shared" si="2405"/>
        <v>1.0192229038854805</v>
      </c>
      <c r="FP1097" s="452">
        <f t="shared" si="2406"/>
        <v>1.3047619047619048</v>
      </c>
      <c r="FQ1097" s="452">
        <f t="shared" si="2407"/>
        <v>0.99619047619047618</v>
      </c>
      <c r="FR1097" s="453"/>
      <c r="FS1097" s="446">
        <f t="shared" si="2411"/>
        <v>0</v>
      </c>
      <c r="FT1097" s="446">
        <f t="shared" si="2411"/>
        <v>16024514</v>
      </c>
      <c r="FU1097" s="446">
        <f t="shared" si="2411"/>
        <v>21984044</v>
      </c>
      <c r="FV1097" s="446">
        <f t="shared" si="2411"/>
        <v>36286916</v>
      </c>
      <c r="FW1097" s="446">
        <f t="shared" si="2411"/>
        <v>11505312</v>
      </c>
      <c r="FX1097" s="446">
        <f t="shared" si="2411"/>
        <v>10219729</v>
      </c>
      <c r="FY1097" s="446">
        <f t="shared" si="2411"/>
        <v>328780740</v>
      </c>
      <c r="FZ1097" s="446">
        <f t="shared" si="2411"/>
        <v>428608500</v>
      </c>
      <c r="GA1097" s="446">
        <f t="shared" si="2411"/>
        <v>25129125</v>
      </c>
      <c r="GB1097" s="446"/>
      <c r="GC1097" s="446"/>
      <c r="GD1097" s="446">
        <f t="shared" si="2409"/>
        <v>168774</v>
      </c>
      <c r="GE1097" s="446">
        <f t="shared" si="2409"/>
        <v>58191</v>
      </c>
      <c r="GF1097" s="446">
        <f t="shared" si="2409"/>
        <v>11274795</v>
      </c>
      <c r="GG1097" s="446">
        <f t="shared" si="2409"/>
        <v>29405301</v>
      </c>
      <c r="GH1097" s="446">
        <f t="shared" si="2409"/>
        <v>14735268</v>
      </c>
      <c r="GI1097" s="446">
        <f t="shared" si="2409"/>
        <v>284660540</v>
      </c>
      <c r="GJ1097" s="446">
        <f t="shared" si="2409"/>
        <v>55665914</v>
      </c>
      <c r="GK1097" s="446">
        <f t="shared" si="2409"/>
        <v>39990060</v>
      </c>
      <c r="GL1097" s="446">
        <f t="shared" si="2409"/>
        <v>61409100</v>
      </c>
      <c r="GM1097" s="446">
        <f t="shared" si="2409"/>
        <v>24723402</v>
      </c>
      <c r="GN1097" s="446">
        <f t="shared" si="2374"/>
        <v>412832</v>
      </c>
      <c r="GO1097" s="446">
        <f t="shared" si="2410"/>
        <v>157206</v>
      </c>
      <c r="GP1097" s="446">
        <f t="shared" si="2410"/>
        <v>979944</v>
      </c>
      <c r="GQ1097" s="446">
        <f t="shared" si="2410"/>
        <v>0</v>
      </c>
      <c r="GR1097" s="446"/>
      <c r="GS1097" s="446"/>
      <c r="GT1097" s="446"/>
      <c r="GU1097" s="446"/>
      <c r="GV1097" s="416"/>
    </row>
    <row r="1098" spans="1:204" ht="9.75" customHeight="1" x14ac:dyDescent="0.2">
      <c r="A1098" s="417" t="str">
        <f t="shared" si="2386"/>
        <v>2022-23JULYRYE</v>
      </c>
      <c r="B1098" s="458" t="str">
        <f t="shared" si="2412"/>
        <v>2022-23</v>
      </c>
      <c r="C1098" s="402" t="s">
        <v>673</v>
      </c>
      <c r="D1098" s="458" t="s">
        <v>663</v>
      </c>
      <c r="E1098" s="458" t="s">
        <v>662</v>
      </c>
      <c r="F1098" s="478" t="s">
        <v>456</v>
      </c>
      <c r="G1098" s="478" t="s">
        <v>692</v>
      </c>
      <c r="H1098" s="510">
        <v>83974</v>
      </c>
      <c r="I1098" s="510">
        <v>56080</v>
      </c>
      <c r="J1098" s="510">
        <v>6186659</v>
      </c>
      <c r="K1098" s="510">
        <v>110</v>
      </c>
      <c r="L1098" s="510">
        <v>46</v>
      </c>
      <c r="M1098" s="510">
        <v>301</v>
      </c>
      <c r="N1098" s="510">
        <v>398</v>
      </c>
      <c r="O1098" s="510">
        <v>604</v>
      </c>
      <c r="P1098" s="510">
        <v>384</v>
      </c>
      <c r="Q1098" s="510">
        <v>43</v>
      </c>
      <c r="R1098" s="510">
        <v>30</v>
      </c>
      <c r="S1098" s="510">
        <v>50157</v>
      </c>
      <c r="T1098" s="510">
        <v>3577</v>
      </c>
      <c r="U1098" s="510">
        <v>2231</v>
      </c>
      <c r="V1098" s="510">
        <v>26774</v>
      </c>
      <c r="W1098" s="510">
        <v>11740</v>
      </c>
      <c r="X1098" s="510">
        <v>521</v>
      </c>
      <c r="Y1098" s="510">
        <v>2237951</v>
      </c>
      <c r="Z1098" s="510">
        <v>626</v>
      </c>
      <c r="AA1098" s="510">
        <v>1106</v>
      </c>
      <c r="AB1098" s="510">
        <v>1601928</v>
      </c>
      <c r="AC1098" s="510">
        <v>718</v>
      </c>
      <c r="AD1098" s="510">
        <v>1279</v>
      </c>
      <c r="AE1098" s="510">
        <v>65387671</v>
      </c>
      <c r="AF1098" s="510">
        <v>2442</v>
      </c>
      <c r="AG1098" s="510">
        <v>5028</v>
      </c>
      <c r="AH1098" s="510">
        <v>122084528</v>
      </c>
      <c r="AI1098" s="510">
        <v>10399</v>
      </c>
      <c r="AJ1098" s="510">
        <v>25242</v>
      </c>
      <c r="AK1098" s="510">
        <v>6515909</v>
      </c>
      <c r="AL1098" s="510">
        <v>12507</v>
      </c>
      <c r="AM1098" s="510">
        <v>29637</v>
      </c>
      <c r="AN1098" s="510" t="s">
        <v>152</v>
      </c>
      <c r="AO1098" s="510" t="s">
        <v>152</v>
      </c>
      <c r="AP1098" s="510" t="s">
        <v>152</v>
      </c>
      <c r="AQ1098" s="510" t="s">
        <v>152</v>
      </c>
      <c r="AR1098" s="510" t="s">
        <v>152</v>
      </c>
      <c r="AS1098" s="510" t="s">
        <v>152</v>
      </c>
      <c r="AT1098" s="510">
        <v>5790</v>
      </c>
      <c r="AU1098" s="510">
        <v>157</v>
      </c>
      <c r="AV1098" s="510">
        <v>491</v>
      </c>
      <c r="AW1098" s="510">
        <v>1095</v>
      </c>
      <c r="AX1098" s="510">
        <v>664</v>
      </c>
      <c r="AY1098" s="510">
        <v>4478</v>
      </c>
      <c r="AZ1098" s="510">
        <v>230</v>
      </c>
      <c r="BA1098" s="510" t="s">
        <v>152</v>
      </c>
      <c r="BB1098" s="510" t="s">
        <v>152</v>
      </c>
      <c r="BC1098" s="510" t="s">
        <v>152</v>
      </c>
      <c r="BD1098" s="510" t="s">
        <v>152</v>
      </c>
      <c r="BE1098" s="510" t="s">
        <v>152</v>
      </c>
      <c r="BF1098" s="510" t="s">
        <v>152</v>
      </c>
      <c r="BG1098" s="510" t="s">
        <v>152</v>
      </c>
      <c r="BH1098" s="510" t="s">
        <v>152</v>
      </c>
      <c r="BI1098" s="510">
        <v>24226</v>
      </c>
      <c r="BJ1098" s="510">
        <v>1892</v>
      </c>
      <c r="BK1098" s="510">
        <v>18249</v>
      </c>
      <c r="BL1098" s="510">
        <v>44367</v>
      </c>
      <c r="BM1098" s="510">
        <v>7075</v>
      </c>
      <c r="BN1098" s="510">
        <v>5346</v>
      </c>
      <c r="BO1098" s="510">
        <v>4315</v>
      </c>
      <c r="BP1098" s="510">
        <v>3296</v>
      </c>
      <c r="BQ1098" s="510">
        <v>34256</v>
      </c>
      <c r="BR1098" s="510">
        <v>28255</v>
      </c>
      <c r="BS1098" s="510">
        <v>17282</v>
      </c>
      <c r="BT1098" s="510">
        <v>12743</v>
      </c>
      <c r="BU1098" s="510">
        <v>810</v>
      </c>
      <c r="BV1098" s="510">
        <v>595</v>
      </c>
      <c r="BW1098" s="510">
        <v>63</v>
      </c>
      <c r="BX1098" s="510">
        <v>43604</v>
      </c>
      <c r="BY1098" s="510">
        <v>692</v>
      </c>
      <c r="BZ1098" s="510">
        <v>1163</v>
      </c>
      <c r="CA1098" s="510">
        <v>46</v>
      </c>
      <c r="CB1098" s="510">
        <v>24732</v>
      </c>
      <c r="CC1098" s="510">
        <v>538</v>
      </c>
      <c r="CD1098" s="510">
        <v>1118</v>
      </c>
      <c r="CE1098" s="510">
        <v>3468</v>
      </c>
      <c r="CF1098" s="510">
        <v>2169615</v>
      </c>
      <c r="CG1098" s="510">
        <v>626</v>
      </c>
      <c r="CH1098" s="510">
        <v>1105</v>
      </c>
      <c r="CI1098" s="510">
        <v>1654</v>
      </c>
      <c r="CJ1098" s="510">
        <v>3615081</v>
      </c>
      <c r="CK1098" s="510">
        <v>2186</v>
      </c>
      <c r="CL1098" s="510">
        <v>4158</v>
      </c>
      <c r="CM1098" s="510">
        <v>500</v>
      </c>
      <c r="CN1098" s="510">
        <v>1024997</v>
      </c>
      <c r="CO1098" s="510">
        <v>2050</v>
      </c>
      <c r="CP1098" s="510">
        <v>4466</v>
      </c>
      <c r="CQ1098" s="510">
        <v>24620</v>
      </c>
      <c r="CR1098" s="510">
        <v>60747593</v>
      </c>
      <c r="CS1098" s="510">
        <v>2467</v>
      </c>
      <c r="CT1098" s="510">
        <v>5102</v>
      </c>
      <c r="CU1098" s="510">
        <v>1494</v>
      </c>
      <c r="CV1098" s="510">
        <v>8585079</v>
      </c>
      <c r="CW1098" s="510">
        <v>5746</v>
      </c>
      <c r="CX1098" s="510">
        <v>10497</v>
      </c>
      <c r="CY1098" s="510">
        <v>543</v>
      </c>
      <c r="CZ1098" s="510">
        <v>2936899</v>
      </c>
      <c r="DA1098" s="510">
        <v>5409</v>
      </c>
      <c r="DB1098" s="510">
        <v>10939</v>
      </c>
      <c r="DC1098" s="510">
        <v>150</v>
      </c>
      <c r="DD1098" s="510">
        <v>1984476</v>
      </c>
      <c r="DE1098" s="510">
        <v>13230</v>
      </c>
      <c r="DF1098" s="510">
        <v>23167</v>
      </c>
      <c r="DG1098" s="510">
        <v>77</v>
      </c>
      <c r="DH1098" s="510">
        <v>453130</v>
      </c>
      <c r="DI1098" s="510">
        <v>5885</v>
      </c>
      <c r="DJ1098" s="510">
        <v>18173</v>
      </c>
      <c r="DK1098" s="510">
        <v>227</v>
      </c>
      <c r="DL1098" s="510">
        <v>96780</v>
      </c>
      <c r="DM1098" s="510">
        <v>426</v>
      </c>
      <c r="DN1098" s="510">
        <v>750</v>
      </c>
      <c r="DO1098" s="510">
        <v>1869</v>
      </c>
      <c r="DP1098" s="510">
        <v>255610</v>
      </c>
      <c r="DQ1098" s="510">
        <v>137</v>
      </c>
      <c r="DR1098" s="510">
        <v>341</v>
      </c>
      <c r="DS1098" s="510">
        <v>26</v>
      </c>
      <c r="DT1098" s="510">
        <v>77269</v>
      </c>
      <c r="DU1098" s="510">
        <v>2972</v>
      </c>
      <c r="DV1098" s="510">
        <v>5360</v>
      </c>
      <c r="DW1098" s="510">
        <v>21</v>
      </c>
      <c r="DX1098" s="510"/>
      <c r="DY1098" s="510"/>
      <c r="DZ1098" s="510"/>
      <c r="EA1098" s="510"/>
      <c r="EB1098" s="510"/>
      <c r="EC1098" s="510"/>
      <c r="ED1098" s="510"/>
      <c r="EE1098" s="510"/>
      <c r="EF1098" s="510"/>
      <c r="EG1098" s="510" t="s">
        <v>152</v>
      </c>
      <c r="EH1098" s="506" t="s">
        <v>152</v>
      </c>
      <c r="EI1098" s="510">
        <v>43</v>
      </c>
      <c r="EJ1098" s="479"/>
      <c r="EK1098" s="479"/>
      <c r="EL1098" s="479"/>
      <c r="EM1098" s="479"/>
      <c r="EN1098" s="479"/>
      <c r="EO1098" s="479"/>
      <c r="EP1098" s="479"/>
      <c r="EQ1098" s="479"/>
      <c r="ER1098" s="479"/>
      <c r="ES1098" s="479"/>
      <c r="ET1098" s="479"/>
      <c r="EU1098" s="479"/>
      <c r="EV1098" s="479"/>
      <c r="EW1098" s="479"/>
      <c r="EX1098" s="479"/>
      <c r="EY1098" s="479"/>
      <c r="EZ1098" s="476"/>
      <c r="FA1098" s="482">
        <f t="shared" si="2394"/>
        <v>7</v>
      </c>
      <c r="FB1098" s="493">
        <f t="shared" si="2413"/>
        <v>2022</v>
      </c>
      <c r="FC1098" s="498">
        <f t="shared" si="2414"/>
        <v>44743</v>
      </c>
      <c r="FD1098" s="499">
        <f t="shared" si="2415"/>
        <v>31</v>
      </c>
      <c r="FE1098" s="450"/>
      <c r="FF1098" s="451">
        <f t="shared" si="2368"/>
        <v>0.58534293767616663</v>
      </c>
      <c r="FG1098" s="450"/>
      <c r="FH1098" s="452">
        <f t="shared" si="2398"/>
        <v>1.9779144534526139</v>
      </c>
      <c r="FI1098" s="452">
        <f t="shared" si="2399"/>
        <v>1.49454850433324</v>
      </c>
      <c r="FJ1098" s="452">
        <f t="shared" si="2400"/>
        <v>1.9341102644554011</v>
      </c>
      <c r="FK1098" s="452">
        <f t="shared" si="2401"/>
        <v>1.477364410578216</v>
      </c>
      <c r="FL1098" s="452">
        <f t="shared" si="2402"/>
        <v>1.2794502128931053</v>
      </c>
      <c r="FM1098" s="452">
        <f t="shared" si="2403"/>
        <v>1.0553148576977665</v>
      </c>
      <c r="FN1098" s="452">
        <f t="shared" si="2404"/>
        <v>1.47206132879046</v>
      </c>
      <c r="FO1098" s="452">
        <f t="shared" si="2405"/>
        <v>1.085434412265758</v>
      </c>
      <c r="FP1098" s="452">
        <f t="shared" si="2406"/>
        <v>1.5547024952015356</v>
      </c>
      <c r="FQ1098" s="452">
        <f t="shared" si="2407"/>
        <v>1.1420345489443378</v>
      </c>
      <c r="FR1098" s="453"/>
      <c r="FS1098" s="446">
        <f t="shared" si="2411"/>
        <v>2579680</v>
      </c>
      <c r="FT1098" s="446">
        <f t="shared" si="2411"/>
        <v>16880080</v>
      </c>
      <c r="FU1098" s="446">
        <f t="shared" si="2411"/>
        <v>22319840</v>
      </c>
      <c r="FV1098" s="446">
        <f t="shared" si="2411"/>
        <v>33872320</v>
      </c>
      <c r="FW1098" s="446">
        <f t="shared" si="2411"/>
        <v>3956162</v>
      </c>
      <c r="FX1098" s="446">
        <f t="shared" si="2411"/>
        <v>2853449</v>
      </c>
      <c r="FY1098" s="446">
        <f t="shared" si="2411"/>
        <v>134619672</v>
      </c>
      <c r="FZ1098" s="446">
        <f t="shared" si="2411"/>
        <v>296341080</v>
      </c>
      <c r="GA1098" s="446">
        <f t="shared" si="2411"/>
        <v>15440877</v>
      </c>
      <c r="GB1098" s="446"/>
      <c r="GC1098" s="446"/>
      <c r="GD1098" s="446">
        <f t="shared" si="2409"/>
        <v>73269</v>
      </c>
      <c r="GE1098" s="446">
        <f t="shared" si="2409"/>
        <v>51428</v>
      </c>
      <c r="GF1098" s="446">
        <f t="shared" si="2409"/>
        <v>3832140</v>
      </c>
      <c r="GG1098" s="446">
        <f t="shared" si="2409"/>
        <v>6877332</v>
      </c>
      <c r="GH1098" s="446">
        <f t="shared" si="2409"/>
        <v>2233000</v>
      </c>
      <c r="GI1098" s="446">
        <f t="shared" si="2409"/>
        <v>125611240</v>
      </c>
      <c r="GJ1098" s="446">
        <f t="shared" si="2409"/>
        <v>15682518</v>
      </c>
      <c r="GK1098" s="446">
        <f t="shared" si="2409"/>
        <v>5939877</v>
      </c>
      <c r="GL1098" s="446">
        <f t="shared" si="2409"/>
        <v>3475050</v>
      </c>
      <c r="GM1098" s="446">
        <f t="shared" si="2409"/>
        <v>1399321</v>
      </c>
      <c r="GN1098" s="446">
        <f t="shared" si="2374"/>
        <v>139360</v>
      </c>
      <c r="GO1098" s="446">
        <f t="shared" si="2410"/>
        <v>170250</v>
      </c>
      <c r="GP1098" s="446">
        <f t="shared" si="2410"/>
        <v>637329</v>
      </c>
      <c r="GQ1098" s="446">
        <f t="shared" si="2410"/>
        <v>0</v>
      </c>
      <c r="GR1098" s="446"/>
      <c r="GS1098" s="446"/>
      <c r="GT1098" s="446"/>
      <c r="GU1098" s="446"/>
      <c r="GV1098" s="416"/>
    </row>
    <row r="1099" spans="1:204" ht="9.75" customHeight="1" x14ac:dyDescent="0.2">
      <c r="A1099" s="523" t="str">
        <f t="shared" si="2386"/>
        <v>2022-23JULYRYD</v>
      </c>
      <c r="B1099" s="524" t="str">
        <f t="shared" si="2412"/>
        <v>2022-23</v>
      </c>
      <c r="C1099" s="525" t="s">
        <v>673</v>
      </c>
      <c r="D1099" s="524" t="s">
        <v>663</v>
      </c>
      <c r="E1099" s="524" t="s">
        <v>662</v>
      </c>
      <c r="F1099" s="526" t="s">
        <v>455</v>
      </c>
      <c r="G1099" s="526" t="s">
        <v>693</v>
      </c>
      <c r="H1099" s="527">
        <v>104770</v>
      </c>
      <c r="I1099" s="527">
        <v>88741</v>
      </c>
      <c r="J1099" s="527">
        <v>4134512</v>
      </c>
      <c r="K1099" s="527">
        <v>47</v>
      </c>
      <c r="L1099" s="527">
        <v>1</v>
      </c>
      <c r="M1099" s="527">
        <v>156</v>
      </c>
      <c r="N1099" s="527">
        <v>210</v>
      </c>
      <c r="O1099" s="527">
        <v>308</v>
      </c>
      <c r="P1099" s="527">
        <v>252</v>
      </c>
      <c r="Q1099" s="527">
        <v>29</v>
      </c>
      <c r="R1099" s="527">
        <v>43</v>
      </c>
      <c r="S1099" s="527">
        <v>61664</v>
      </c>
      <c r="T1099" s="527">
        <v>4929</v>
      </c>
      <c r="U1099" s="527">
        <v>3156</v>
      </c>
      <c r="V1099" s="527">
        <v>33945</v>
      </c>
      <c r="W1099" s="527">
        <v>13474</v>
      </c>
      <c r="X1099" s="527">
        <v>289</v>
      </c>
      <c r="Y1099" s="527">
        <v>2809175</v>
      </c>
      <c r="Z1099" s="527">
        <v>570</v>
      </c>
      <c r="AA1099" s="527">
        <v>1017</v>
      </c>
      <c r="AB1099" s="527">
        <v>2208409</v>
      </c>
      <c r="AC1099" s="527">
        <v>700</v>
      </c>
      <c r="AD1099" s="527">
        <v>1265</v>
      </c>
      <c r="AE1099" s="527">
        <v>86165548</v>
      </c>
      <c r="AF1099" s="527">
        <v>2538</v>
      </c>
      <c r="AG1099" s="527">
        <v>5348</v>
      </c>
      <c r="AH1099" s="527">
        <v>174960096</v>
      </c>
      <c r="AI1099" s="527">
        <v>12985</v>
      </c>
      <c r="AJ1099" s="527">
        <v>31702</v>
      </c>
      <c r="AK1099" s="527">
        <v>5643877</v>
      </c>
      <c r="AL1099" s="527">
        <v>19529</v>
      </c>
      <c r="AM1099" s="527">
        <v>44800</v>
      </c>
      <c r="AN1099" s="527" t="s">
        <v>152</v>
      </c>
      <c r="AO1099" s="527" t="s">
        <v>152</v>
      </c>
      <c r="AP1099" s="527" t="s">
        <v>152</v>
      </c>
      <c r="AQ1099" s="527" t="s">
        <v>152</v>
      </c>
      <c r="AR1099" s="527" t="s">
        <v>152</v>
      </c>
      <c r="AS1099" s="527" t="s">
        <v>152</v>
      </c>
      <c r="AT1099" s="527">
        <v>6785</v>
      </c>
      <c r="AU1099" s="527">
        <v>210</v>
      </c>
      <c r="AV1099" s="527">
        <v>1729</v>
      </c>
      <c r="AW1099" s="527">
        <v>2007</v>
      </c>
      <c r="AX1099" s="527">
        <v>375</v>
      </c>
      <c r="AY1099" s="527">
        <v>4471</v>
      </c>
      <c r="AZ1099" s="527">
        <v>1575</v>
      </c>
      <c r="BA1099" s="527" t="s">
        <v>152</v>
      </c>
      <c r="BB1099" s="527" t="s">
        <v>152</v>
      </c>
      <c r="BC1099" s="527" t="s">
        <v>152</v>
      </c>
      <c r="BD1099" s="527" t="s">
        <v>152</v>
      </c>
      <c r="BE1099" s="527" t="s">
        <v>152</v>
      </c>
      <c r="BF1099" s="527" t="s">
        <v>152</v>
      </c>
      <c r="BG1099" s="527" t="s">
        <v>152</v>
      </c>
      <c r="BH1099" s="527" t="s">
        <v>152</v>
      </c>
      <c r="BI1099" s="527">
        <v>33329</v>
      </c>
      <c r="BJ1099" s="527">
        <v>1680</v>
      </c>
      <c r="BK1099" s="527">
        <v>19870</v>
      </c>
      <c r="BL1099" s="527">
        <v>54879</v>
      </c>
      <c r="BM1099" s="527">
        <v>10907</v>
      </c>
      <c r="BN1099" s="527">
        <v>7503</v>
      </c>
      <c r="BO1099" s="527">
        <v>6969</v>
      </c>
      <c r="BP1099" s="527">
        <v>4880</v>
      </c>
      <c r="BQ1099" s="527">
        <v>47362</v>
      </c>
      <c r="BR1099" s="527">
        <v>35880</v>
      </c>
      <c r="BS1099" s="527">
        <v>24487</v>
      </c>
      <c r="BT1099" s="527">
        <v>14255</v>
      </c>
      <c r="BU1099" s="527">
        <v>502</v>
      </c>
      <c r="BV1099" s="527">
        <v>308</v>
      </c>
      <c r="BW1099" s="527">
        <v>70</v>
      </c>
      <c r="BX1099" s="527">
        <v>56936</v>
      </c>
      <c r="BY1099" s="527">
        <v>813</v>
      </c>
      <c r="BZ1099" s="527">
        <v>1442</v>
      </c>
      <c r="CA1099" s="527">
        <v>81</v>
      </c>
      <c r="CB1099" s="527">
        <v>60871</v>
      </c>
      <c r="CC1099" s="527">
        <v>751</v>
      </c>
      <c r="CD1099" s="527">
        <v>1371</v>
      </c>
      <c r="CE1099" s="527">
        <v>4778</v>
      </c>
      <c r="CF1099" s="527">
        <v>2691368</v>
      </c>
      <c r="CG1099" s="527">
        <v>563</v>
      </c>
      <c r="CH1099" s="527">
        <v>1008</v>
      </c>
      <c r="CI1099" s="527">
        <v>2278</v>
      </c>
      <c r="CJ1099" s="527">
        <v>5270554</v>
      </c>
      <c r="CK1099" s="527">
        <v>2314</v>
      </c>
      <c r="CL1099" s="527">
        <v>4742</v>
      </c>
      <c r="CM1099" s="527">
        <v>1257</v>
      </c>
      <c r="CN1099" s="527">
        <v>3283622</v>
      </c>
      <c r="CO1099" s="527">
        <v>2612</v>
      </c>
      <c r="CP1099" s="527">
        <v>5685</v>
      </c>
      <c r="CQ1099" s="527">
        <v>30410</v>
      </c>
      <c r="CR1099" s="527">
        <v>77611372</v>
      </c>
      <c r="CS1099" s="527">
        <v>2552</v>
      </c>
      <c r="CT1099" s="527">
        <v>5384</v>
      </c>
      <c r="CU1099" s="527">
        <v>946</v>
      </c>
      <c r="CV1099" s="527">
        <v>14234910</v>
      </c>
      <c r="CW1099" s="527">
        <v>15047</v>
      </c>
      <c r="CX1099" s="527">
        <v>40031</v>
      </c>
      <c r="CY1099" s="527">
        <v>408</v>
      </c>
      <c r="CZ1099" s="527">
        <v>6553044</v>
      </c>
      <c r="DA1099" s="527">
        <v>16061</v>
      </c>
      <c r="DB1099" s="527">
        <v>39265</v>
      </c>
      <c r="DC1099" s="527">
        <v>859</v>
      </c>
      <c r="DD1099" s="527">
        <v>16029105</v>
      </c>
      <c r="DE1099" s="527">
        <v>18660</v>
      </c>
      <c r="DF1099" s="527">
        <v>48077</v>
      </c>
      <c r="DG1099" s="527">
        <v>100</v>
      </c>
      <c r="DH1099" s="527">
        <v>2020431</v>
      </c>
      <c r="DI1099" s="527">
        <v>20204</v>
      </c>
      <c r="DJ1099" s="527">
        <v>50578</v>
      </c>
      <c r="DK1099" s="527">
        <v>4</v>
      </c>
      <c r="DL1099" s="527">
        <v>1069</v>
      </c>
      <c r="DM1099" s="527">
        <v>267</v>
      </c>
      <c r="DN1099" s="527">
        <v>364</v>
      </c>
      <c r="DO1099" s="527">
        <v>2919</v>
      </c>
      <c r="DP1099" s="527">
        <v>333659</v>
      </c>
      <c r="DQ1099" s="527">
        <v>114</v>
      </c>
      <c r="DR1099" s="527">
        <v>170</v>
      </c>
      <c r="DS1099" s="527">
        <v>71</v>
      </c>
      <c r="DT1099" s="527">
        <v>159986</v>
      </c>
      <c r="DU1099" s="527">
        <v>2253</v>
      </c>
      <c r="DV1099" s="527">
        <v>4834</v>
      </c>
      <c r="DW1099" s="527">
        <v>60</v>
      </c>
      <c r="DX1099" s="527"/>
      <c r="DY1099" s="527"/>
      <c r="DZ1099" s="527"/>
      <c r="EA1099" s="527"/>
      <c r="EB1099" s="527"/>
      <c r="EC1099" s="527"/>
      <c r="ED1099" s="527"/>
      <c r="EE1099" s="527"/>
      <c r="EF1099" s="527"/>
      <c r="EG1099" s="527" t="s">
        <v>152</v>
      </c>
      <c r="EH1099" s="527" t="s">
        <v>152</v>
      </c>
      <c r="EI1099" s="527">
        <v>0</v>
      </c>
      <c r="EJ1099" s="528"/>
      <c r="EK1099" s="528"/>
      <c r="EL1099" s="528"/>
      <c r="EM1099" s="528"/>
      <c r="EN1099" s="528"/>
      <c r="EO1099" s="528"/>
      <c r="EP1099" s="528"/>
      <c r="EQ1099" s="528"/>
      <c r="ER1099" s="528"/>
      <c r="ES1099" s="528"/>
      <c r="ET1099" s="528"/>
      <c r="EU1099" s="528"/>
      <c r="EV1099" s="528"/>
      <c r="EW1099" s="528"/>
      <c r="EX1099" s="528"/>
      <c r="EY1099" s="528"/>
      <c r="EZ1099" s="529"/>
      <c r="FA1099" s="446">
        <f t="shared" si="2394"/>
        <v>7</v>
      </c>
      <c r="FB1099" s="417">
        <f t="shared" si="2413"/>
        <v>2022</v>
      </c>
      <c r="FC1099" s="448">
        <f t="shared" si="2414"/>
        <v>44743</v>
      </c>
      <c r="FD1099" s="449">
        <f t="shared" si="2415"/>
        <v>31</v>
      </c>
      <c r="FE1099" s="530"/>
      <c r="FF1099" s="531">
        <f t="shared" si="2368"/>
        <v>0.62411802437459907</v>
      </c>
      <c r="FG1099" s="530"/>
      <c r="FH1099" s="532">
        <f t="shared" si="2398"/>
        <v>2.2128220734428892</v>
      </c>
      <c r="FI1099" s="532">
        <f t="shared" si="2399"/>
        <v>1.5222154595252586</v>
      </c>
      <c r="FJ1099" s="532">
        <f t="shared" si="2400"/>
        <v>2.208174904942966</v>
      </c>
      <c r="FK1099" s="532">
        <f t="shared" si="2401"/>
        <v>1.5462610899873257</v>
      </c>
      <c r="FL1099" s="532">
        <f t="shared" si="2402"/>
        <v>1.3952570334364414</v>
      </c>
      <c r="FM1099" s="532">
        <f t="shared" si="2403"/>
        <v>1.0570039770216526</v>
      </c>
      <c r="FN1099" s="532">
        <f t="shared" si="2404"/>
        <v>1.817351937063975</v>
      </c>
      <c r="FO1099" s="532">
        <f t="shared" si="2405"/>
        <v>1.0579634852308148</v>
      </c>
      <c r="FP1099" s="532">
        <f t="shared" si="2406"/>
        <v>1.7370242214532872</v>
      </c>
      <c r="FQ1099" s="532">
        <f t="shared" si="2407"/>
        <v>1.0657439446366781</v>
      </c>
      <c r="FR1099" s="533"/>
      <c r="FS1099" s="534">
        <f t="shared" si="2411"/>
        <v>88741</v>
      </c>
      <c r="FT1099" s="534">
        <f t="shared" si="2411"/>
        <v>13843596</v>
      </c>
      <c r="FU1099" s="534">
        <f t="shared" si="2411"/>
        <v>18635610</v>
      </c>
      <c r="FV1099" s="534">
        <f t="shared" si="2411"/>
        <v>27332228</v>
      </c>
      <c r="FW1099" s="534">
        <f t="shared" si="2411"/>
        <v>5012793</v>
      </c>
      <c r="FX1099" s="534">
        <f t="shared" si="2411"/>
        <v>3992340</v>
      </c>
      <c r="FY1099" s="534">
        <f t="shared" si="2411"/>
        <v>181537860</v>
      </c>
      <c r="FZ1099" s="534">
        <f t="shared" si="2411"/>
        <v>427152748</v>
      </c>
      <c r="GA1099" s="534">
        <f t="shared" si="2411"/>
        <v>12947200</v>
      </c>
      <c r="GB1099" s="534"/>
      <c r="GC1099" s="534"/>
      <c r="GD1099" s="534">
        <f t="shared" ref="GD1099:GM1108" si="2416">IFERROR(HLOOKUP(GD$1,$H$5:$HA$10112,MATCH($A1099,$A$5:$A$10112,0),0)*HLOOKUP(GD$2,$H$5:$HA$10112,MATCH($A1099,$A$5:$A$10112,0),0),"-")</f>
        <v>100940</v>
      </c>
      <c r="GE1099" s="534">
        <f t="shared" si="2416"/>
        <v>111051</v>
      </c>
      <c r="GF1099" s="534">
        <f t="shared" si="2416"/>
        <v>4816224</v>
      </c>
      <c r="GG1099" s="534">
        <f t="shared" si="2416"/>
        <v>10802276</v>
      </c>
      <c r="GH1099" s="534">
        <f t="shared" si="2416"/>
        <v>7146045</v>
      </c>
      <c r="GI1099" s="534">
        <f t="shared" si="2416"/>
        <v>163727440</v>
      </c>
      <c r="GJ1099" s="534">
        <f t="shared" si="2416"/>
        <v>37869326</v>
      </c>
      <c r="GK1099" s="534">
        <f t="shared" si="2416"/>
        <v>16020120</v>
      </c>
      <c r="GL1099" s="534">
        <f t="shared" si="2416"/>
        <v>41298143</v>
      </c>
      <c r="GM1099" s="534">
        <f t="shared" si="2416"/>
        <v>5057800</v>
      </c>
      <c r="GN1099" s="534">
        <f t="shared" si="2374"/>
        <v>343214</v>
      </c>
      <c r="GO1099" s="534">
        <f t="shared" si="2410"/>
        <v>1456</v>
      </c>
      <c r="GP1099" s="534">
        <f t="shared" si="2410"/>
        <v>496230</v>
      </c>
      <c r="GQ1099" s="534">
        <f t="shared" si="2410"/>
        <v>0</v>
      </c>
      <c r="GR1099" s="534"/>
      <c r="GS1099" s="534"/>
      <c r="GT1099" s="534"/>
      <c r="GU1099" s="534"/>
      <c r="GV1099" s="535"/>
    </row>
    <row r="1100" spans="1:204" ht="9.75" customHeight="1" x14ac:dyDescent="0.2">
      <c r="A1100" s="417" t="str">
        <f t="shared" si="2386"/>
        <v>2022-23JULYRYF</v>
      </c>
      <c r="B1100" s="458" t="str">
        <f t="shared" si="2412"/>
        <v>2022-23</v>
      </c>
      <c r="C1100" s="402" t="s">
        <v>673</v>
      </c>
      <c r="D1100" s="458" t="s">
        <v>667</v>
      </c>
      <c r="E1100" s="458" t="s">
        <v>666</v>
      </c>
      <c r="F1100" s="478" t="s">
        <v>457</v>
      </c>
      <c r="G1100" s="478" t="s">
        <v>694</v>
      </c>
      <c r="H1100" s="510">
        <v>116243</v>
      </c>
      <c r="I1100" s="510">
        <v>97881</v>
      </c>
      <c r="J1100" s="510">
        <v>9480075</v>
      </c>
      <c r="K1100" s="510">
        <v>97</v>
      </c>
      <c r="L1100" s="510">
        <v>51</v>
      </c>
      <c r="M1100" s="510">
        <v>269</v>
      </c>
      <c r="N1100" s="510">
        <v>322</v>
      </c>
      <c r="O1100" s="510">
        <v>434</v>
      </c>
      <c r="P1100" s="510">
        <v>368</v>
      </c>
      <c r="Q1100" s="510">
        <v>0</v>
      </c>
      <c r="R1100" s="510">
        <v>305</v>
      </c>
      <c r="S1100" s="510">
        <v>71420</v>
      </c>
      <c r="T1100" s="510">
        <v>10213</v>
      </c>
      <c r="U1100" s="510">
        <v>5904</v>
      </c>
      <c r="V1100" s="510">
        <v>36938</v>
      </c>
      <c r="W1100" s="510">
        <v>12369</v>
      </c>
      <c r="X1100" s="510">
        <v>126</v>
      </c>
      <c r="Y1100" s="510">
        <v>7232734</v>
      </c>
      <c r="Z1100" s="510">
        <v>708</v>
      </c>
      <c r="AA1100" s="510">
        <v>1278</v>
      </c>
      <c r="AB1100" s="510">
        <v>4679073</v>
      </c>
      <c r="AC1100" s="510">
        <v>793</v>
      </c>
      <c r="AD1100" s="510">
        <v>1438</v>
      </c>
      <c r="AE1100" s="510">
        <v>167626751</v>
      </c>
      <c r="AF1100" s="510">
        <v>4538</v>
      </c>
      <c r="AG1100" s="510">
        <v>10276</v>
      </c>
      <c r="AH1100" s="510">
        <v>150496606</v>
      </c>
      <c r="AI1100" s="510">
        <v>12167</v>
      </c>
      <c r="AJ1100" s="510">
        <v>33062</v>
      </c>
      <c r="AK1100" s="510">
        <v>1572359</v>
      </c>
      <c r="AL1100" s="510">
        <v>12479</v>
      </c>
      <c r="AM1100" s="510">
        <v>32414</v>
      </c>
      <c r="AN1100" s="510" t="s">
        <v>152</v>
      </c>
      <c r="AO1100" s="510" t="s">
        <v>152</v>
      </c>
      <c r="AP1100" s="510" t="s">
        <v>152</v>
      </c>
      <c r="AQ1100" s="510" t="s">
        <v>152</v>
      </c>
      <c r="AR1100" s="510" t="s">
        <v>152</v>
      </c>
      <c r="AS1100" s="510" t="s">
        <v>152</v>
      </c>
      <c r="AT1100" s="510">
        <v>9868</v>
      </c>
      <c r="AU1100" s="510">
        <v>1465</v>
      </c>
      <c r="AV1100" s="510">
        <v>4586</v>
      </c>
      <c r="AW1100" s="510">
        <v>2921</v>
      </c>
      <c r="AX1100" s="510">
        <v>825</v>
      </c>
      <c r="AY1100" s="510">
        <v>2992</v>
      </c>
      <c r="AZ1100" s="510">
        <v>0</v>
      </c>
      <c r="BA1100" s="510" t="s">
        <v>152</v>
      </c>
      <c r="BB1100" s="510" t="s">
        <v>152</v>
      </c>
      <c r="BC1100" s="510" t="s">
        <v>152</v>
      </c>
      <c r="BD1100" s="510" t="s">
        <v>152</v>
      </c>
      <c r="BE1100" s="510" t="s">
        <v>152</v>
      </c>
      <c r="BF1100" s="510" t="s">
        <v>152</v>
      </c>
      <c r="BG1100" s="510" t="s">
        <v>152</v>
      </c>
      <c r="BH1100" s="510" t="s">
        <v>152</v>
      </c>
      <c r="BI1100" s="510">
        <v>31088</v>
      </c>
      <c r="BJ1100" s="510">
        <v>2305</v>
      </c>
      <c r="BK1100" s="510">
        <v>28159</v>
      </c>
      <c r="BL1100" s="510">
        <v>61552</v>
      </c>
      <c r="BM1100" s="510">
        <v>20056</v>
      </c>
      <c r="BN1100" s="510">
        <v>14636</v>
      </c>
      <c r="BO1100" s="510">
        <v>11668</v>
      </c>
      <c r="BP1100" s="510">
        <v>8582</v>
      </c>
      <c r="BQ1100" s="510">
        <v>50450</v>
      </c>
      <c r="BR1100" s="510">
        <v>39498</v>
      </c>
      <c r="BS1100" s="510">
        <v>19106</v>
      </c>
      <c r="BT1100" s="510">
        <v>13224</v>
      </c>
      <c r="BU1100" s="510">
        <v>191</v>
      </c>
      <c r="BV1100" s="510">
        <v>133</v>
      </c>
      <c r="BW1100" s="510">
        <v>36</v>
      </c>
      <c r="BX1100" s="510">
        <v>24695</v>
      </c>
      <c r="BY1100" s="510">
        <v>686</v>
      </c>
      <c r="BZ1100" s="510">
        <v>1104</v>
      </c>
      <c r="CA1100" s="510">
        <v>28</v>
      </c>
      <c r="CB1100" s="510">
        <v>20870</v>
      </c>
      <c r="CC1100" s="510">
        <v>745</v>
      </c>
      <c r="CD1100" s="510">
        <v>1451</v>
      </c>
      <c r="CE1100" s="510">
        <v>10149</v>
      </c>
      <c r="CF1100" s="510">
        <v>7187169</v>
      </c>
      <c r="CG1100" s="510">
        <v>708</v>
      </c>
      <c r="CH1100" s="510">
        <v>1278</v>
      </c>
      <c r="CI1100" s="510">
        <v>1716</v>
      </c>
      <c r="CJ1100" s="510">
        <v>8997563</v>
      </c>
      <c r="CK1100" s="510">
        <v>5243</v>
      </c>
      <c r="CL1100" s="510">
        <v>10688</v>
      </c>
      <c r="CM1100" s="510">
        <v>714</v>
      </c>
      <c r="CN1100" s="510">
        <v>3036558</v>
      </c>
      <c r="CO1100" s="510">
        <v>4253</v>
      </c>
      <c r="CP1100" s="510">
        <v>9415</v>
      </c>
      <c r="CQ1100" s="510">
        <v>34508</v>
      </c>
      <c r="CR1100" s="510">
        <v>155592630</v>
      </c>
      <c r="CS1100" s="510">
        <v>4509</v>
      </c>
      <c r="CT1100" s="510">
        <v>10276</v>
      </c>
      <c r="CU1100" s="510">
        <v>763</v>
      </c>
      <c r="CV1100" s="510">
        <v>10883240</v>
      </c>
      <c r="CW1100" s="510">
        <v>14264</v>
      </c>
      <c r="CX1100" s="510">
        <v>42119</v>
      </c>
      <c r="CY1100" s="510">
        <v>152</v>
      </c>
      <c r="CZ1100" s="510">
        <v>1766431</v>
      </c>
      <c r="DA1100" s="510">
        <v>11621</v>
      </c>
      <c r="DB1100" s="510">
        <v>32354</v>
      </c>
      <c r="DC1100" s="510">
        <v>657</v>
      </c>
      <c r="DD1100" s="510">
        <v>8455883</v>
      </c>
      <c r="DE1100" s="510">
        <v>12870</v>
      </c>
      <c r="DF1100" s="510">
        <v>33249</v>
      </c>
      <c r="DG1100" s="510">
        <v>32</v>
      </c>
      <c r="DH1100" s="510">
        <v>497016</v>
      </c>
      <c r="DI1100" s="510">
        <v>15532</v>
      </c>
      <c r="DJ1100" s="510">
        <v>43577</v>
      </c>
      <c r="DK1100" s="510">
        <v>682</v>
      </c>
      <c r="DL1100" s="510">
        <v>304019</v>
      </c>
      <c r="DM1100" s="510">
        <v>446</v>
      </c>
      <c r="DN1100" s="510">
        <v>747</v>
      </c>
      <c r="DO1100" s="510">
        <v>5560</v>
      </c>
      <c r="DP1100" s="510">
        <v>672771</v>
      </c>
      <c r="DQ1100" s="510">
        <v>121</v>
      </c>
      <c r="DR1100" s="510">
        <v>293</v>
      </c>
      <c r="DS1100" s="510">
        <v>69</v>
      </c>
      <c r="DT1100" s="510">
        <v>267493</v>
      </c>
      <c r="DU1100" s="510">
        <v>3877</v>
      </c>
      <c r="DV1100" s="510">
        <v>7706</v>
      </c>
      <c r="DW1100" s="510">
        <v>43</v>
      </c>
      <c r="DX1100" s="510"/>
      <c r="DY1100" s="510"/>
      <c r="DZ1100" s="510"/>
      <c r="EA1100" s="510"/>
      <c r="EB1100" s="510"/>
      <c r="EC1100" s="510"/>
      <c r="ED1100" s="510"/>
      <c r="EE1100" s="510"/>
      <c r="EF1100" s="510"/>
      <c r="EG1100" s="510" t="s">
        <v>152</v>
      </c>
      <c r="EH1100" s="510" t="s">
        <v>152</v>
      </c>
      <c r="EI1100" s="510">
        <v>0</v>
      </c>
      <c r="EJ1100" s="479"/>
      <c r="EK1100" s="479"/>
      <c r="EL1100" s="479"/>
      <c r="EM1100" s="479"/>
      <c r="EN1100" s="479"/>
      <c r="EO1100" s="479"/>
      <c r="EP1100" s="479"/>
      <c r="EQ1100" s="479"/>
      <c r="ER1100" s="479"/>
      <c r="ES1100" s="479"/>
      <c r="ET1100" s="479"/>
      <c r="EU1100" s="479"/>
      <c r="EV1100" s="479"/>
      <c r="EW1100" s="479"/>
      <c r="EX1100" s="479"/>
      <c r="EY1100" s="479"/>
      <c r="EZ1100" s="476"/>
      <c r="FA1100" s="446">
        <f t="shared" si="2394"/>
        <v>7</v>
      </c>
      <c r="FB1100" s="417">
        <f t="shared" si="2413"/>
        <v>2022</v>
      </c>
      <c r="FC1100" s="448">
        <f t="shared" si="2414"/>
        <v>44743</v>
      </c>
      <c r="FD1100" s="449">
        <f t="shared" si="2415"/>
        <v>31</v>
      </c>
      <c r="FE1100" s="450"/>
      <c r="FF1100" s="451">
        <f t="shared" si="2368"/>
        <v>0.56475368207211785</v>
      </c>
      <c r="FG1100" s="450"/>
      <c r="FH1100" s="452">
        <f t="shared" si="2398"/>
        <v>1.9637716635660434</v>
      </c>
      <c r="FI1100" s="452">
        <f t="shared" si="2399"/>
        <v>1.4330754920199746</v>
      </c>
      <c r="FJ1100" s="452">
        <f t="shared" si="2400"/>
        <v>1.9762872628726287</v>
      </c>
      <c r="FK1100" s="452">
        <f t="shared" si="2401"/>
        <v>1.4535907859078592</v>
      </c>
      <c r="FL1100" s="452">
        <f t="shared" si="2402"/>
        <v>1.3658021549623693</v>
      </c>
      <c r="FM1100" s="452">
        <f t="shared" si="2403"/>
        <v>1.0693053224321836</v>
      </c>
      <c r="FN1100" s="452">
        <f t="shared" si="2404"/>
        <v>1.5446681219176974</v>
      </c>
      <c r="FO1100" s="452">
        <f t="shared" si="2405"/>
        <v>1.0691244239631337</v>
      </c>
      <c r="FP1100" s="452">
        <f t="shared" si="2406"/>
        <v>1.5158730158730158</v>
      </c>
      <c r="FQ1100" s="452">
        <f t="shared" si="2407"/>
        <v>1.0555555555555556</v>
      </c>
      <c r="FR1100" s="453"/>
      <c r="FS1100" s="446">
        <f t="shared" si="2411"/>
        <v>4991931</v>
      </c>
      <c r="FT1100" s="446">
        <f t="shared" si="2411"/>
        <v>26329989</v>
      </c>
      <c r="FU1100" s="446">
        <f t="shared" si="2411"/>
        <v>31517682</v>
      </c>
      <c r="FV1100" s="446">
        <f t="shared" si="2411"/>
        <v>42480354</v>
      </c>
      <c r="FW1100" s="446">
        <f t="shared" si="2411"/>
        <v>13052214</v>
      </c>
      <c r="FX1100" s="446">
        <f t="shared" si="2411"/>
        <v>8489952</v>
      </c>
      <c r="FY1100" s="446">
        <f t="shared" si="2411"/>
        <v>379574888</v>
      </c>
      <c r="FZ1100" s="446">
        <f t="shared" si="2411"/>
        <v>408943878</v>
      </c>
      <c r="GA1100" s="446">
        <f t="shared" si="2411"/>
        <v>4084164</v>
      </c>
      <c r="GB1100" s="446"/>
      <c r="GC1100" s="446"/>
      <c r="GD1100" s="446">
        <f t="shared" si="2416"/>
        <v>39744</v>
      </c>
      <c r="GE1100" s="446">
        <f t="shared" si="2416"/>
        <v>40628</v>
      </c>
      <c r="GF1100" s="446">
        <f t="shared" si="2416"/>
        <v>12970422</v>
      </c>
      <c r="GG1100" s="446">
        <f t="shared" si="2416"/>
        <v>18340608</v>
      </c>
      <c r="GH1100" s="446">
        <f t="shared" si="2416"/>
        <v>6722310</v>
      </c>
      <c r="GI1100" s="446">
        <f t="shared" si="2416"/>
        <v>354604208</v>
      </c>
      <c r="GJ1100" s="446">
        <f t="shared" si="2416"/>
        <v>32136797</v>
      </c>
      <c r="GK1100" s="446">
        <f t="shared" si="2416"/>
        <v>4917808</v>
      </c>
      <c r="GL1100" s="446">
        <f t="shared" si="2416"/>
        <v>21844593</v>
      </c>
      <c r="GM1100" s="446">
        <f t="shared" si="2416"/>
        <v>1394464</v>
      </c>
      <c r="GN1100" s="446">
        <f t="shared" si="2374"/>
        <v>531714</v>
      </c>
      <c r="GO1100" s="446">
        <f t="shared" si="2410"/>
        <v>509454</v>
      </c>
      <c r="GP1100" s="446">
        <f t="shared" si="2410"/>
        <v>1629080</v>
      </c>
      <c r="GQ1100" s="446">
        <f t="shared" si="2410"/>
        <v>0</v>
      </c>
      <c r="GR1100" s="446"/>
      <c r="GS1100" s="446"/>
      <c r="GT1100" s="446"/>
      <c r="GU1100" s="446"/>
      <c r="GV1100" s="416"/>
    </row>
    <row r="1101" spans="1:204" ht="9.75" customHeight="1" x14ac:dyDescent="0.2">
      <c r="A1101" s="417" t="str">
        <f t="shared" si="2386"/>
        <v>2022-23JULYRYA</v>
      </c>
      <c r="B1101" s="458" t="str">
        <f t="shared" si="2412"/>
        <v>2022-23</v>
      </c>
      <c r="C1101" s="402" t="s">
        <v>673</v>
      </c>
      <c r="D1101" s="458" t="s">
        <v>653</v>
      </c>
      <c r="E1101" s="458" t="s">
        <v>652</v>
      </c>
      <c r="F1101" s="478" t="s">
        <v>452</v>
      </c>
      <c r="G1101" s="478" t="s">
        <v>697</v>
      </c>
      <c r="H1101" s="510">
        <v>146750</v>
      </c>
      <c r="I1101" s="510">
        <v>113189</v>
      </c>
      <c r="J1101" s="510">
        <v>893703</v>
      </c>
      <c r="K1101" s="510">
        <v>8</v>
      </c>
      <c r="L1101" s="510">
        <v>2</v>
      </c>
      <c r="M1101" s="510">
        <v>23</v>
      </c>
      <c r="N1101" s="510">
        <v>35</v>
      </c>
      <c r="O1101" s="510">
        <v>65</v>
      </c>
      <c r="P1101" s="510">
        <v>71</v>
      </c>
      <c r="Q1101" s="510">
        <v>0</v>
      </c>
      <c r="R1101" s="510">
        <v>193</v>
      </c>
      <c r="S1101" s="510">
        <v>88722</v>
      </c>
      <c r="T1101" s="510">
        <v>10742</v>
      </c>
      <c r="U1101" s="510">
        <v>6806</v>
      </c>
      <c r="V1101" s="510">
        <v>47070</v>
      </c>
      <c r="W1101" s="510">
        <v>12229</v>
      </c>
      <c r="X1101" s="510">
        <v>425</v>
      </c>
      <c r="Y1101" s="510">
        <v>5335665</v>
      </c>
      <c r="Z1101" s="510">
        <v>497</v>
      </c>
      <c r="AA1101" s="510">
        <v>864</v>
      </c>
      <c r="AB1101" s="510">
        <v>3978073</v>
      </c>
      <c r="AC1101" s="510">
        <v>584</v>
      </c>
      <c r="AD1101" s="510">
        <v>1046</v>
      </c>
      <c r="AE1101" s="510">
        <v>169239528</v>
      </c>
      <c r="AF1101" s="510">
        <v>3595</v>
      </c>
      <c r="AG1101" s="510">
        <v>8505</v>
      </c>
      <c r="AH1101" s="510">
        <v>167720676</v>
      </c>
      <c r="AI1101" s="510">
        <v>13715</v>
      </c>
      <c r="AJ1101" s="510">
        <v>37604</v>
      </c>
      <c r="AK1101" s="510">
        <v>7141061</v>
      </c>
      <c r="AL1101" s="510">
        <v>16802</v>
      </c>
      <c r="AM1101" s="510">
        <v>45050</v>
      </c>
      <c r="AN1101" s="510" t="s">
        <v>152</v>
      </c>
      <c r="AO1101" s="510" t="s">
        <v>152</v>
      </c>
      <c r="AP1101" s="510" t="s">
        <v>152</v>
      </c>
      <c r="AQ1101" s="510" t="s">
        <v>152</v>
      </c>
      <c r="AR1101" s="510" t="s">
        <v>152</v>
      </c>
      <c r="AS1101" s="510" t="s">
        <v>152</v>
      </c>
      <c r="AT1101" s="510">
        <v>14949</v>
      </c>
      <c r="AU1101" s="510">
        <v>3108</v>
      </c>
      <c r="AV1101" s="510">
        <v>5428</v>
      </c>
      <c r="AW1101" s="510">
        <v>4419</v>
      </c>
      <c r="AX1101" s="510">
        <v>711</v>
      </c>
      <c r="AY1101" s="510">
        <v>5702</v>
      </c>
      <c r="AZ1101" s="510">
        <v>4268</v>
      </c>
      <c r="BA1101" s="510" t="s">
        <v>152</v>
      </c>
      <c r="BB1101" s="510" t="s">
        <v>152</v>
      </c>
      <c r="BC1101" s="510" t="s">
        <v>152</v>
      </c>
      <c r="BD1101" s="510" t="s">
        <v>152</v>
      </c>
      <c r="BE1101" s="510" t="s">
        <v>152</v>
      </c>
      <c r="BF1101" s="510" t="s">
        <v>152</v>
      </c>
      <c r="BG1101" s="510" t="s">
        <v>152</v>
      </c>
      <c r="BH1101" s="510" t="s">
        <v>152</v>
      </c>
      <c r="BI1101" s="510">
        <v>41611</v>
      </c>
      <c r="BJ1101" s="510">
        <v>4298</v>
      </c>
      <c r="BK1101" s="510">
        <v>27864</v>
      </c>
      <c r="BL1101" s="510">
        <v>73773</v>
      </c>
      <c r="BM1101" s="510">
        <v>22374</v>
      </c>
      <c r="BN1101" s="510">
        <v>15381</v>
      </c>
      <c r="BO1101" s="510">
        <v>14126</v>
      </c>
      <c r="BP1101" s="510">
        <v>9784</v>
      </c>
      <c r="BQ1101" s="510">
        <v>66517</v>
      </c>
      <c r="BR1101" s="510">
        <v>49401</v>
      </c>
      <c r="BS1101" s="510">
        <v>24030</v>
      </c>
      <c r="BT1101" s="510">
        <v>12961</v>
      </c>
      <c r="BU1101" s="510">
        <v>1084</v>
      </c>
      <c r="BV1101" s="510">
        <v>446</v>
      </c>
      <c r="BW1101" s="510">
        <v>108</v>
      </c>
      <c r="BX1101" s="510">
        <v>63323</v>
      </c>
      <c r="BY1101" s="510">
        <v>586</v>
      </c>
      <c r="BZ1101" s="510">
        <v>1108</v>
      </c>
      <c r="CA1101" s="510">
        <v>105</v>
      </c>
      <c r="CB1101" s="510">
        <v>57743</v>
      </c>
      <c r="CC1101" s="510">
        <v>550</v>
      </c>
      <c r="CD1101" s="510">
        <v>951</v>
      </c>
      <c r="CE1101" s="510">
        <v>10529</v>
      </c>
      <c r="CF1101" s="510">
        <v>5214599</v>
      </c>
      <c r="CG1101" s="510">
        <v>495</v>
      </c>
      <c r="CH1101" s="510">
        <v>861</v>
      </c>
      <c r="CI1101" s="510">
        <v>4931</v>
      </c>
      <c r="CJ1101" s="510">
        <v>18748962</v>
      </c>
      <c r="CK1101" s="510">
        <v>3802</v>
      </c>
      <c r="CL1101" s="510">
        <v>8656</v>
      </c>
      <c r="CM1101" s="510">
        <v>1199</v>
      </c>
      <c r="CN1101" s="510">
        <v>4979619</v>
      </c>
      <c r="CO1101" s="510">
        <v>4153</v>
      </c>
      <c r="CP1101" s="510">
        <v>10052</v>
      </c>
      <c r="CQ1101" s="510">
        <v>40940</v>
      </c>
      <c r="CR1101" s="510">
        <v>145510947</v>
      </c>
      <c r="CS1101" s="510">
        <v>3554</v>
      </c>
      <c r="CT1101" s="510">
        <v>8408</v>
      </c>
      <c r="CU1101" s="510">
        <v>1142</v>
      </c>
      <c r="CV1101" s="510">
        <v>17827125</v>
      </c>
      <c r="CW1101" s="510">
        <v>15610</v>
      </c>
      <c r="CX1101" s="510">
        <v>45232</v>
      </c>
      <c r="CY1101" s="510">
        <v>292</v>
      </c>
      <c r="CZ1101" s="510">
        <v>3911833</v>
      </c>
      <c r="DA1101" s="510">
        <v>13397</v>
      </c>
      <c r="DB1101" s="510">
        <v>39168</v>
      </c>
      <c r="DC1101" s="510">
        <v>1289</v>
      </c>
      <c r="DD1101" s="510">
        <v>26282709</v>
      </c>
      <c r="DE1101" s="510">
        <v>20390</v>
      </c>
      <c r="DF1101" s="510">
        <v>55535</v>
      </c>
      <c r="DG1101" s="510">
        <v>186</v>
      </c>
      <c r="DH1101" s="510">
        <v>3673083</v>
      </c>
      <c r="DI1101" s="510">
        <v>19748</v>
      </c>
      <c r="DJ1101" s="510">
        <v>54109</v>
      </c>
      <c r="DK1101" s="510">
        <v>461</v>
      </c>
      <c r="DL1101" s="510">
        <v>149981</v>
      </c>
      <c r="DM1101" s="510">
        <v>325</v>
      </c>
      <c r="DN1101" s="510">
        <v>579</v>
      </c>
      <c r="DO1101" s="510">
        <v>6097</v>
      </c>
      <c r="DP1101" s="510">
        <v>181160</v>
      </c>
      <c r="DQ1101" s="510">
        <v>30</v>
      </c>
      <c r="DR1101" s="510">
        <v>55</v>
      </c>
      <c r="DS1101" s="510">
        <v>129</v>
      </c>
      <c r="DT1101" s="510">
        <v>385489</v>
      </c>
      <c r="DU1101" s="510">
        <v>2988</v>
      </c>
      <c r="DV1101" s="510">
        <v>7556</v>
      </c>
      <c r="DW1101" s="510">
        <v>117</v>
      </c>
      <c r="DX1101" s="510"/>
      <c r="DY1101" s="510"/>
      <c r="DZ1101" s="510"/>
      <c r="EA1101" s="510"/>
      <c r="EB1101" s="510"/>
      <c r="EC1101" s="510"/>
      <c r="ED1101" s="510"/>
      <c r="EE1101" s="510"/>
      <c r="EF1101" s="510"/>
      <c r="EG1101" s="510" t="s">
        <v>152</v>
      </c>
      <c r="EH1101" s="510" t="s">
        <v>152</v>
      </c>
      <c r="EI1101" s="510">
        <v>196</v>
      </c>
      <c r="EJ1101" s="479"/>
      <c r="EK1101" s="479"/>
      <c r="EL1101" s="479"/>
      <c r="EM1101" s="479"/>
      <c r="EN1101" s="479"/>
      <c r="EO1101" s="479"/>
      <c r="EP1101" s="479"/>
      <c r="EQ1101" s="479"/>
      <c r="ER1101" s="479"/>
      <c r="ES1101" s="479"/>
      <c r="ET1101" s="479"/>
      <c r="EU1101" s="479"/>
      <c r="EV1101" s="479"/>
      <c r="EW1101" s="479"/>
      <c r="EX1101" s="479"/>
      <c r="EY1101" s="479"/>
      <c r="EZ1101" s="476"/>
      <c r="FA1101" s="446">
        <f t="shared" si="2394"/>
        <v>7</v>
      </c>
      <c r="FB1101" s="417">
        <f t="shared" si="2413"/>
        <v>2022</v>
      </c>
      <c r="FC1101" s="448">
        <f t="shared" si="2414"/>
        <v>44743</v>
      </c>
      <c r="FD1101" s="449">
        <f t="shared" si="2415"/>
        <v>31</v>
      </c>
      <c r="FE1101" s="450"/>
      <c r="FF1101" s="451">
        <f t="shared" si="2368"/>
        <v>0.57136163433605103</v>
      </c>
      <c r="FG1101" s="450"/>
      <c r="FH1101" s="452">
        <f t="shared" si="2398"/>
        <v>2.0828523552411098</v>
      </c>
      <c r="FI1101" s="452">
        <f t="shared" si="2399"/>
        <v>1.4318562651275368</v>
      </c>
      <c r="FJ1101" s="452">
        <f t="shared" si="2400"/>
        <v>2.0755215985894799</v>
      </c>
      <c r="FK1101" s="452">
        <f t="shared" si="2401"/>
        <v>1.4375550984425507</v>
      </c>
      <c r="FL1101" s="452">
        <f t="shared" si="2402"/>
        <v>1.4131506267261524</v>
      </c>
      <c r="FM1101" s="452">
        <f t="shared" si="2403"/>
        <v>1.0495219885277247</v>
      </c>
      <c r="FN1101" s="452">
        <f t="shared" si="2404"/>
        <v>1.9650012265925261</v>
      </c>
      <c r="FO1101" s="452">
        <f t="shared" si="2405"/>
        <v>1.0598577152669884</v>
      </c>
      <c r="FP1101" s="452">
        <f t="shared" si="2406"/>
        <v>2.5505882352941178</v>
      </c>
      <c r="FQ1101" s="452">
        <f t="shared" si="2407"/>
        <v>1.0494117647058823</v>
      </c>
      <c r="FR1101" s="453"/>
      <c r="FS1101" s="446">
        <f t="shared" si="2411"/>
        <v>226378</v>
      </c>
      <c r="FT1101" s="446">
        <f t="shared" si="2411"/>
        <v>2603347</v>
      </c>
      <c r="FU1101" s="446">
        <f t="shared" si="2411"/>
        <v>3961615</v>
      </c>
      <c r="FV1101" s="446">
        <f t="shared" si="2411"/>
        <v>7357285</v>
      </c>
      <c r="FW1101" s="446">
        <f t="shared" si="2411"/>
        <v>9281088</v>
      </c>
      <c r="FX1101" s="446">
        <f t="shared" si="2411"/>
        <v>7119076</v>
      </c>
      <c r="FY1101" s="446">
        <f t="shared" si="2411"/>
        <v>400330350</v>
      </c>
      <c r="FZ1101" s="446">
        <f t="shared" si="2411"/>
        <v>459859316</v>
      </c>
      <c r="GA1101" s="446">
        <f t="shared" si="2411"/>
        <v>19146250</v>
      </c>
      <c r="GB1101" s="446"/>
      <c r="GC1101" s="446"/>
      <c r="GD1101" s="446">
        <f t="shared" si="2416"/>
        <v>119664</v>
      </c>
      <c r="GE1101" s="446">
        <f t="shared" si="2416"/>
        <v>99855</v>
      </c>
      <c r="GF1101" s="446">
        <f t="shared" si="2416"/>
        <v>9065469</v>
      </c>
      <c r="GG1101" s="446">
        <f t="shared" si="2416"/>
        <v>42682736</v>
      </c>
      <c r="GH1101" s="446">
        <f t="shared" si="2416"/>
        <v>12052348</v>
      </c>
      <c r="GI1101" s="446">
        <f t="shared" si="2416"/>
        <v>344223520</v>
      </c>
      <c r="GJ1101" s="446">
        <f t="shared" si="2416"/>
        <v>51654944</v>
      </c>
      <c r="GK1101" s="446">
        <f t="shared" si="2416"/>
        <v>11437056</v>
      </c>
      <c r="GL1101" s="446">
        <f t="shared" si="2416"/>
        <v>71584615</v>
      </c>
      <c r="GM1101" s="446">
        <f t="shared" si="2416"/>
        <v>10064274</v>
      </c>
      <c r="GN1101" s="446">
        <f t="shared" si="2374"/>
        <v>974724</v>
      </c>
      <c r="GO1101" s="446">
        <f t="shared" si="2410"/>
        <v>266919</v>
      </c>
      <c r="GP1101" s="446">
        <f t="shared" si="2410"/>
        <v>335335</v>
      </c>
      <c r="GQ1101" s="446">
        <f t="shared" si="2410"/>
        <v>0</v>
      </c>
      <c r="GR1101" s="446"/>
      <c r="GS1101" s="446"/>
      <c r="GT1101" s="446"/>
      <c r="GU1101" s="446"/>
      <c r="GV1101" s="416"/>
    </row>
    <row r="1102" spans="1:204" ht="9.75" customHeight="1" x14ac:dyDescent="0.2">
      <c r="A1102" s="485" t="str">
        <f t="shared" si="2386"/>
        <v>2022-23JULYRX8</v>
      </c>
      <c r="B1102" s="503" t="str">
        <f t="shared" si="2412"/>
        <v>2022-23</v>
      </c>
      <c r="C1102" s="436" t="s">
        <v>673</v>
      </c>
      <c r="D1102" s="503" t="s">
        <v>646</v>
      </c>
      <c r="E1102" s="503" t="s">
        <v>645</v>
      </c>
      <c r="F1102" s="504" t="s">
        <v>450</v>
      </c>
      <c r="G1102" s="504" t="s">
        <v>696</v>
      </c>
      <c r="H1102" s="522">
        <v>111294</v>
      </c>
      <c r="I1102" s="522">
        <v>76501</v>
      </c>
      <c r="J1102" s="522">
        <v>6066055</v>
      </c>
      <c r="K1102" s="522">
        <v>79</v>
      </c>
      <c r="L1102" s="522">
        <v>3</v>
      </c>
      <c r="M1102" s="522">
        <v>258</v>
      </c>
      <c r="N1102" s="522">
        <v>348</v>
      </c>
      <c r="O1102" s="522">
        <v>543</v>
      </c>
      <c r="P1102" s="522">
        <v>315</v>
      </c>
      <c r="Q1102" s="522">
        <v>163</v>
      </c>
      <c r="R1102" s="522">
        <v>188</v>
      </c>
      <c r="S1102" s="522">
        <v>67691</v>
      </c>
      <c r="T1102" s="522">
        <v>8434</v>
      </c>
      <c r="U1102" s="522">
        <v>5998</v>
      </c>
      <c r="V1102" s="522">
        <v>38408</v>
      </c>
      <c r="W1102" s="522">
        <v>9674</v>
      </c>
      <c r="X1102" s="522">
        <v>132</v>
      </c>
      <c r="Y1102" s="522">
        <v>5235433</v>
      </c>
      <c r="Z1102" s="522">
        <v>621</v>
      </c>
      <c r="AA1102" s="522">
        <v>1077</v>
      </c>
      <c r="AB1102" s="522">
        <v>4111463</v>
      </c>
      <c r="AC1102" s="522">
        <v>685</v>
      </c>
      <c r="AD1102" s="522">
        <v>1201</v>
      </c>
      <c r="AE1102" s="522">
        <v>103072380</v>
      </c>
      <c r="AF1102" s="522">
        <v>2684</v>
      </c>
      <c r="AG1102" s="522">
        <v>5947</v>
      </c>
      <c r="AH1102" s="522">
        <v>76934554</v>
      </c>
      <c r="AI1102" s="522">
        <v>7953</v>
      </c>
      <c r="AJ1102" s="522">
        <v>19152</v>
      </c>
      <c r="AK1102" s="522">
        <v>1397688</v>
      </c>
      <c r="AL1102" s="522">
        <v>10589</v>
      </c>
      <c r="AM1102" s="522">
        <v>27650</v>
      </c>
      <c r="AN1102" s="522" t="s">
        <v>152</v>
      </c>
      <c r="AO1102" s="522" t="s">
        <v>152</v>
      </c>
      <c r="AP1102" s="522" t="s">
        <v>152</v>
      </c>
      <c r="AQ1102" s="522" t="s">
        <v>152</v>
      </c>
      <c r="AR1102" s="522" t="s">
        <v>152</v>
      </c>
      <c r="AS1102" s="522" t="s">
        <v>152</v>
      </c>
      <c r="AT1102" s="522">
        <v>5638</v>
      </c>
      <c r="AU1102" s="522">
        <v>501</v>
      </c>
      <c r="AV1102" s="522">
        <v>490</v>
      </c>
      <c r="AW1102" s="522">
        <v>5174</v>
      </c>
      <c r="AX1102" s="522">
        <v>3110</v>
      </c>
      <c r="AY1102" s="522">
        <v>1537</v>
      </c>
      <c r="AZ1102" s="522">
        <v>509</v>
      </c>
      <c r="BA1102" s="522" t="s">
        <v>152</v>
      </c>
      <c r="BB1102" s="522" t="s">
        <v>152</v>
      </c>
      <c r="BC1102" s="522" t="s">
        <v>152</v>
      </c>
      <c r="BD1102" s="522" t="s">
        <v>152</v>
      </c>
      <c r="BE1102" s="522" t="s">
        <v>152</v>
      </c>
      <c r="BF1102" s="522" t="s">
        <v>152</v>
      </c>
      <c r="BG1102" s="522" t="s">
        <v>152</v>
      </c>
      <c r="BH1102" s="522" t="s">
        <v>152</v>
      </c>
      <c r="BI1102" s="522">
        <v>37431</v>
      </c>
      <c r="BJ1102" s="522">
        <v>4565</v>
      </c>
      <c r="BK1102" s="522">
        <v>20057</v>
      </c>
      <c r="BL1102" s="522">
        <v>62053</v>
      </c>
      <c r="BM1102" s="522">
        <v>14822</v>
      </c>
      <c r="BN1102" s="522">
        <v>11631</v>
      </c>
      <c r="BO1102" s="522">
        <v>10196</v>
      </c>
      <c r="BP1102" s="522">
        <v>8139</v>
      </c>
      <c r="BQ1102" s="522">
        <v>51797</v>
      </c>
      <c r="BR1102" s="522">
        <v>41852</v>
      </c>
      <c r="BS1102" s="522">
        <v>14044</v>
      </c>
      <c r="BT1102" s="522">
        <v>10357</v>
      </c>
      <c r="BU1102" s="522">
        <v>207</v>
      </c>
      <c r="BV1102" s="522">
        <v>156</v>
      </c>
      <c r="BW1102" s="522">
        <v>189</v>
      </c>
      <c r="BX1102" s="522">
        <v>123090</v>
      </c>
      <c r="BY1102" s="522">
        <v>651</v>
      </c>
      <c r="BZ1102" s="522">
        <v>1157</v>
      </c>
      <c r="CA1102" s="522">
        <v>40</v>
      </c>
      <c r="CB1102" s="522">
        <v>23728</v>
      </c>
      <c r="CC1102" s="522">
        <v>593</v>
      </c>
      <c r="CD1102" s="522">
        <v>1409</v>
      </c>
      <c r="CE1102" s="522">
        <v>8205</v>
      </c>
      <c r="CF1102" s="522">
        <v>5088615</v>
      </c>
      <c r="CG1102" s="522">
        <v>620</v>
      </c>
      <c r="CH1102" s="522">
        <v>1073</v>
      </c>
      <c r="CI1102" s="522">
        <v>3383</v>
      </c>
      <c r="CJ1102" s="522">
        <v>9529325</v>
      </c>
      <c r="CK1102" s="522">
        <v>2817</v>
      </c>
      <c r="CL1102" s="522">
        <v>6121</v>
      </c>
      <c r="CM1102" s="522">
        <v>975</v>
      </c>
      <c r="CN1102" s="522">
        <v>2474238</v>
      </c>
      <c r="CO1102" s="522">
        <v>2538</v>
      </c>
      <c r="CP1102" s="522">
        <v>5836</v>
      </c>
      <c r="CQ1102" s="522">
        <v>34050</v>
      </c>
      <c r="CR1102" s="522">
        <v>91068817</v>
      </c>
      <c r="CS1102" s="522">
        <v>2675</v>
      </c>
      <c r="CT1102" s="522">
        <v>5941</v>
      </c>
      <c r="CU1102" s="522">
        <v>1955</v>
      </c>
      <c r="CV1102" s="522">
        <v>16348265</v>
      </c>
      <c r="CW1102" s="522">
        <v>8362</v>
      </c>
      <c r="CX1102" s="522">
        <v>18197</v>
      </c>
      <c r="CY1102" s="522">
        <v>1384</v>
      </c>
      <c r="CZ1102" s="522">
        <v>11492627</v>
      </c>
      <c r="DA1102" s="522">
        <v>8304</v>
      </c>
      <c r="DB1102" s="522">
        <v>18833</v>
      </c>
      <c r="DC1102" s="522">
        <v>1347</v>
      </c>
      <c r="DD1102" s="522">
        <v>19021931</v>
      </c>
      <c r="DE1102" s="522">
        <v>14122</v>
      </c>
      <c r="DF1102" s="522">
        <v>35522</v>
      </c>
      <c r="DG1102" s="522">
        <v>531</v>
      </c>
      <c r="DH1102" s="522">
        <v>7319801</v>
      </c>
      <c r="DI1102" s="522">
        <v>13785</v>
      </c>
      <c r="DJ1102" s="522">
        <v>35959</v>
      </c>
      <c r="DK1102" s="522">
        <v>279</v>
      </c>
      <c r="DL1102" s="522">
        <v>127196</v>
      </c>
      <c r="DM1102" s="522">
        <v>456</v>
      </c>
      <c r="DN1102" s="522">
        <v>829</v>
      </c>
      <c r="DO1102" s="522">
        <v>4887</v>
      </c>
      <c r="DP1102" s="522">
        <v>510258</v>
      </c>
      <c r="DQ1102" s="522">
        <v>104</v>
      </c>
      <c r="DR1102" s="522">
        <v>279</v>
      </c>
      <c r="DS1102" s="522">
        <v>82</v>
      </c>
      <c r="DT1102" s="522">
        <v>157637</v>
      </c>
      <c r="DU1102" s="522">
        <v>1922</v>
      </c>
      <c r="DV1102" s="522">
        <v>4202</v>
      </c>
      <c r="DW1102" s="522">
        <v>70</v>
      </c>
      <c r="DX1102" s="522"/>
      <c r="DY1102" s="522"/>
      <c r="DZ1102" s="522"/>
      <c r="EA1102" s="522"/>
      <c r="EB1102" s="522"/>
      <c r="EC1102" s="522"/>
      <c r="ED1102" s="522"/>
      <c r="EE1102" s="522"/>
      <c r="EF1102" s="522"/>
      <c r="EG1102" s="522" t="s">
        <v>152</v>
      </c>
      <c r="EH1102" s="508" t="s">
        <v>152</v>
      </c>
      <c r="EI1102" s="522">
        <v>0</v>
      </c>
      <c r="EJ1102" s="483"/>
      <c r="EK1102" s="483"/>
      <c r="EL1102" s="483"/>
      <c r="EM1102" s="483"/>
      <c r="EN1102" s="483"/>
      <c r="EO1102" s="483"/>
      <c r="EP1102" s="483"/>
      <c r="EQ1102" s="483"/>
      <c r="ER1102" s="483"/>
      <c r="ES1102" s="483"/>
      <c r="ET1102" s="483"/>
      <c r="EU1102" s="483"/>
      <c r="EV1102" s="483"/>
      <c r="EW1102" s="483"/>
      <c r="EX1102" s="483"/>
      <c r="EY1102" s="483"/>
      <c r="EZ1102" s="484"/>
      <c r="FA1102" s="468">
        <f t="shared" si="2394"/>
        <v>7</v>
      </c>
      <c r="FB1102" s="485">
        <f t="shared" si="2413"/>
        <v>2022</v>
      </c>
      <c r="FC1102" s="486">
        <f t="shared" si="2414"/>
        <v>44743</v>
      </c>
      <c r="FD1102" s="470">
        <f t="shared" si="2415"/>
        <v>31</v>
      </c>
      <c r="FE1102" s="471"/>
      <c r="FF1102" s="517">
        <f t="shared" ref="FF1102:FF1165" si="2417">DO1102/(T1102-P1102)</f>
        <v>0.60192141889395245</v>
      </c>
      <c r="FG1102" s="471"/>
      <c r="FH1102" s="487">
        <f t="shared" si="2398"/>
        <v>1.7574104813848708</v>
      </c>
      <c r="FI1102" s="487">
        <f t="shared" si="2399"/>
        <v>1.3790609437989092</v>
      </c>
      <c r="FJ1102" s="487">
        <f t="shared" si="2400"/>
        <v>1.6998999666555519</v>
      </c>
      <c r="FK1102" s="487">
        <f t="shared" si="2401"/>
        <v>1.3569523174391465</v>
      </c>
      <c r="FL1102" s="487">
        <f t="shared" si="2402"/>
        <v>1.3485992501562174</v>
      </c>
      <c r="FM1102" s="487">
        <f t="shared" si="2403"/>
        <v>1.0896688189960424</v>
      </c>
      <c r="FN1102" s="487">
        <f t="shared" si="2404"/>
        <v>1.4517262766177383</v>
      </c>
      <c r="FO1102" s="487">
        <f t="shared" si="2405"/>
        <v>1.0706016125697746</v>
      </c>
      <c r="FP1102" s="487">
        <f t="shared" si="2406"/>
        <v>1.5681818181818181</v>
      </c>
      <c r="FQ1102" s="487">
        <f t="shared" si="2407"/>
        <v>1.1818181818181819</v>
      </c>
      <c r="FR1102" s="459"/>
      <c r="FS1102" s="468">
        <f t="shared" si="2411"/>
        <v>229503</v>
      </c>
      <c r="FT1102" s="468">
        <f t="shared" si="2411"/>
        <v>19737258</v>
      </c>
      <c r="FU1102" s="468">
        <f t="shared" si="2411"/>
        <v>26622348</v>
      </c>
      <c r="FV1102" s="468">
        <f t="shared" si="2411"/>
        <v>41540043</v>
      </c>
      <c r="FW1102" s="468">
        <f t="shared" si="2411"/>
        <v>9083418</v>
      </c>
      <c r="FX1102" s="468">
        <f t="shared" si="2411"/>
        <v>7203598</v>
      </c>
      <c r="FY1102" s="468">
        <f t="shared" si="2411"/>
        <v>228412376</v>
      </c>
      <c r="FZ1102" s="468">
        <f t="shared" si="2411"/>
        <v>185276448</v>
      </c>
      <c r="GA1102" s="468">
        <f t="shared" si="2411"/>
        <v>3649800</v>
      </c>
      <c r="GB1102" s="468"/>
      <c r="GC1102" s="468"/>
      <c r="GD1102" s="468">
        <f t="shared" si="2416"/>
        <v>218673</v>
      </c>
      <c r="GE1102" s="468">
        <f t="shared" si="2416"/>
        <v>56360</v>
      </c>
      <c r="GF1102" s="468">
        <f t="shared" si="2416"/>
        <v>8803965</v>
      </c>
      <c r="GG1102" s="468">
        <f t="shared" si="2416"/>
        <v>20707343</v>
      </c>
      <c r="GH1102" s="468">
        <f t="shared" si="2416"/>
        <v>5690100</v>
      </c>
      <c r="GI1102" s="468">
        <f t="shared" si="2416"/>
        <v>202291050</v>
      </c>
      <c r="GJ1102" s="468">
        <f t="shared" si="2416"/>
        <v>35575135</v>
      </c>
      <c r="GK1102" s="468">
        <f t="shared" si="2416"/>
        <v>26064872</v>
      </c>
      <c r="GL1102" s="468">
        <f t="shared" si="2416"/>
        <v>47848134</v>
      </c>
      <c r="GM1102" s="468">
        <f t="shared" si="2416"/>
        <v>19094229</v>
      </c>
      <c r="GN1102" s="468">
        <f t="shared" si="2374"/>
        <v>344564</v>
      </c>
      <c r="GO1102" s="468">
        <f t="shared" si="2410"/>
        <v>231291</v>
      </c>
      <c r="GP1102" s="468">
        <f t="shared" si="2410"/>
        <v>1363473</v>
      </c>
      <c r="GQ1102" s="468">
        <f t="shared" si="2410"/>
        <v>0</v>
      </c>
      <c r="GR1102" s="468"/>
      <c r="GS1102" s="468"/>
      <c r="GT1102" s="468"/>
      <c r="GU1102" s="468"/>
      <c r="GV1102" s="425"/>
    </row>
    <row r="1103" spans="1:204" ht="9.75" customHeight="1" x14ac:dyDescent="0.2">
      <c r="A1103" s="472" t="str">
        <f t="shared" si="2386"/>
        <v>2022-23AUGUSTRX9</v>
      </c>
      <c r="B1103" s="488" t="str">
        <f t="shared" si="2412"/>
        <v>2022-23</v>
      </c>
      <c r="C1103" s="400" t="s">
        <v>636</v>
      </c>
      <c r="D1103" s="488" t="s">
        <v>653</v>
      </c>
      <c r="E1103" s="488" t="s">
        <v>652</v>
      </c>
      <c r="F1103" s="474" t="s">
        <v>451</v>
      </c>
      <c r="G1103" s="474" t="s">
        <v>686</v>
      </c>
      <c r="H1103" s="518">
        <v>99133</v>
      </c>
      <c r="I1103" s="518">
        <v>81784</v>
      </c>
      <c r="J1103" s="518">
        <v>741982</v>
      </c>
      <c r="K1103" s="518">
        <v>9</v>
      </c>
      <c r="L1103" s="518">
        <v>2</v>
      </c>
      <c r="M1103" s="518">
        <v>24</v>
      </c>
      <c r="N1103" s="518">
        <v>55</v>
      </c>
      <c r="O1103" s="518">
        <v>125</v>
      </c>
      <c r="P1103" s="518">
        <v>396</v>
      </c>
      <c r="Q1103" s="518">
        <v>1766</v>
      </c>
      <c r="R1103" s="518">
        <v>623</v>
      </c>
      <c r="S1103" s="518">
        <v>60636</v>
      </c>
      <c r="T1103" s="518">
        <v>8198</v>
      </c>
      <c r="U1103" s="518">
        <v>5270</v>
      </c>
      <c r="V1103" s="518">
        <v>33548</v>
      </c>
      <c r="W1103" s="518">
        <v>8188</v>
      </c>
      <c r="X1103" s="518">
        <v>66</v>
      </c>
      <c r="Y1103" s="518">
        <v>4576798</v>
      </c>
      <c r="Z1103" s="518">
        <v>558</v>
      </c>
      <c r="AA1103" s="518">
        <v>1011</v>
      </c>
      <c r="AB1103" s="518">
        <v>5496285</v>
      </c>
      <c r="AC1103" s="518">
        <v>1043</v>
      </c>
      <c r="AD1103" s="518">
        <v>2370</v>
      </c>
      <c r="AE1103" s="518">
        <v>106930793</v>
      </c>
      <c r="AF1103" s="518">
        <v>3187</v>
      </c>
      <c r="AG1103" s="518">
        <v>7201</v>
      </c>
      <c r="AH1103" s="518">
        <v>75708717</v>
      </c>
      <c r="AI1103" s="518">
        <v>9246</v>
      </c>
      <c r="AJ1103" s="518">
        <v>23274</v>
      </c>
      <c r="AK1103" s="518">
        <v>883747</v>
      </c>
      <c r="AL1103" s="518">
        <v>13390</v>
      </c>
      <c r="AM1103" s="518">
        <v>40392</v>
      </c>
      <c r="AN1103" s="518" t="s">
        <v>152</v>
      </c>
      <c r="AO1103" s="518" t="s">
        <v>152</v>
      </c>
      <c r="AP1103" s="518" t="s">
        <v>152</v>
      </c>
      <c r="AQ1103" s="518" t="s">
        <v>152</v>
      </c>
      <c r="AR1103" s="518" t="s">
        <v>152</v>
      </c>
      <c r="AS1103" s="518" t="s">
        <v>152</v>
      </c>
      <c r="AT1103" s="518">
        <v>7830</v>
      </c>
      <c r="AU1103" s="518">
        <v>1409</v>
      </c>
      <c r="AV1103" s="518">
        <v>1891</v>
      </c>
      <c r="AW1103" s="518">
        <v>84</v>
      </c>
      <c r="AX1103" s="518">
        <v>3350</v>
      </c>
      <c r="AY1103" s="518">
        <v>1180</v>
      </c>
      <c r="AZ1103" s="518">
        <v>2569</v>
      </c>
      <c r="BA1103" s="518" t="s">
        <v>152</v>
      </c>
      <c r="BB1103" s="518" t="s">
        <v>152</v>
      </c>
      <c r="BC1103" s="518" t="s">
        <v>152</v>
      </c>
      <c r="BD1103" s="518" t="s">
        <v>152</v>
      </c>
      <c r="BE1103" s="518" t="s">
        <v>152</v>
      </c>
      <c r="BF1103" s="518" t="s">
        <v>152</v>
      </c>
      <c r="BG1103" s="518" t="s">
        <v>152</v>
      </c>
      <c r="BH1103" s="518" t="s">
        <v>152</v>
      </c>
      <c r="BI1103" s="518">
        <v>29938</v>
      </c>
      <c r="BJ1103" s="518">
        <v>3149</v>
      </c>
      <c r="BK1103" s="518">
        <v>19719</v>
      </c>
      <c r="BL1103" s="518">
        <v>52806</v>
      </c>
      <c r="BM1103" s="518">
        <v>14246</v>
      </c>
      <c r="BN1103" s="518">
        <v>11259</v>
      </c>
      <c r="BO1103" s="518">
        <v>9473</v>
      </c>
      <c r="BP1103" s="518">
        <v>7547</v>
      </c>
      <c r="BQ1103" s="518">
        <v>46095</v>
      </c>
      <c r="BR1103" s="518">
        <v>35878</v>
      </c>
      <c r="BS1103" s="518">
        <v>12796</v>
      </c>
      <c r="BT1103" s="518">
        <v>8763</v>
      </c>
      <c r="BU1103" s="518">
        <v>62</v>
      </c>
      <c r="BV1103" s="518">
        <v>43</v>
      </c>
      <c r="BW1103" s="518">
        <v>0</v>
      </c>
      <c r="BX1103" s="518">
        <v>0</v>
      </c>
      <c r="BY1103" s="518" t="s">
        <v>152</v>
      </c>
      <c r="BZ1103" s="518" t="s">
        <v>152</v>
      </c>
      <c r="CA1103" s="518">
        <v>16</v>
      </c>
      <c r="CB1103" s="518">
        <v>14232</v>
      </c>
      <c r="CC1103" s="518">
        <v>890</v>
      </c>
      <c r="CD1103" s="518">
        <v>2016</v>
      </c>
      <c r="CE1103" s="518">
        <v>8182</v>
      </c>
      <c r="CF1103" s="518">
        <v>4562566</v>
      </c>
      <c r="CG1103" s="518">
        <v>558</v>
      </c>
      <c r="CH1103" s="518">
        <v>1009</v>
      </c>
      <c r="CI1103" s="518">
        <v>575</v>
      </c>
      <c r="CJ1103" s="518">
        <v>1951171</v>
      </c>
      <c r="CK1103" s="518">
        <v>3393</v>
      </c>
      <c r="CL1103" s="518">
        <v>6725</v>
      </c>
      <c r="CM1103" s="518">
        <v>701</v>
      </c>
      <c r="CN1103" s="518">
        <v>2962203</v>
      </c>
      <c r="CO1103" s="518">
        <v>4226</v>
      </c>
      <c r="CP1103" s="518">
        <v>9913</v>
      </c>
      <c r="CQ1103" s="518">
        <v>32272</v>
      </c>
      <c r="CR1103" s="518">
        <v>102017419</v>
      </c>
      <c r="CS1103" s="518">
        <v>3161</v>
      </c>
      <c r="CT1103" s="518">
        <v>7164</v>
      </c>
      <c r="CU1103" s="518">
        <v>12</v>
      </c>
      <c r="CV1103" s="518">
        <v>75304</v>
      </c>
      <c r="CW1103" s="518">
        <v>6275</v>
      </c>
      <c r="CX1103" s="518">
        <v>17012</v>
      </c>
      <c r="CY1103" s="518">
        <v>219</v>
      </c>
      <c r="CZ1103" s="518">
        <v>2668374</v>
      </c>
      <c r="DA1103" s="518">
        <v>12184</v>
      </c>
      <c r="DB1103" s="518">
        <v>33907</v>
      </c>
      <c r="DC1103" s="518">
        <v>1803</v>
      </c>
      <c r="DD1103" s="518">
        <v>14225269</v>
      </c>
      <c r="DE1103" s="518">
        <v>7890</v>
      </c>
      <c r="DF1103" s="518">
        <v>15653</v>
      </c>
      <c r="DG1103" s="518">
        <v>83</v>
      </c>
      <c r="DH1103" s="518">
        <v>1189160</v>
      </c>
      <c r="DI1103" s="518">
        <v>14327</v>
      </c>
      <c r="DJ1103" s="518">
        <v>40386</v>
      </c>
      <c r="DK1103" s="518">
        <v>322</v>
      </c>
      <c r="DL1103" s="518">
        <v>89785</v>
      </c>
      <c r="DM1103" s="518">
        <v>279</v>
      </c>
      <c r="DN1103" s="518">
        <v>446</v>
      </c>
      <c r="DO1103" s="518">
        <v>4334</v>
      </c>
      <c r="DP1103" s="518">
        <v>219122</v>
      </c>
      <c r="DQ1103" s="518">
        <v>51</v>
      </c>
      <c r="DR1103" s="518">
        <v>95</v>
      </c>
      <c r="DS1103" s="518">
        <v>44</v>
      </c>
      <c r="DT1103" s="518">
        <v>91469</v>
      </c>
      <c r="DU1103" s="518">
        <v>2079</v>
      </c>
      <c r="DV1103" s="518">
        <v>4334</v>
      </c>
      <c r="DW1103" s="518">
        <v>36</v>
      </c>
      <c r="DX1103" s="518"/>
      <c r="DY1103" s="518"/>
      <c r="DZ1103" s="518"/>
      <c r="EA1103" s="518"/>
      <c r="EB1103" s="518"/>
      <c r="EC1103" s="518"/>
      <c r="ED1103" s="518"/>
      <c r="EE1103" s="518"/>
      <c r="EF1103" s="518"/>
      <c r="EG1103" s="518" t="s">
        <v>152</v>
      </c>
      <c r="EH1103" s="505" t="s">
        <v>152</v>
      </c>
      <c r="EI1103" s="518">
        <v>0</v>
      </c>
      <c r="EJ1103" s="475"/>
      <c r="EK1103" s="475"/>
      <c r="EL1103" s="475"/>
      <c r="EM1103" s="475"/>
      <c r="EN1103" s="475"/>
      <c r="EO1103" s="475"/>
      <c r="EP1103" s="475"/>
      <c r="EQ1103" s="475"/>
      <c r="ER1103" s="475"/>
      <c r="ES1103" s="475"/>
      <c r="ET1103" s="475"/>
      <c r="EU1103" s="475"/>
      <c r="EV1103" s="475"/>
      <c r="EW1103" s="475"/>
      <c r="EX1103" s="475"/>
      <c r="EY1103" s="475"/>
      <c r="EZ1103" s="476"/>
      <c r="FA1103" s="446">
        <f t="shared" si="2394"/>
        <v>8</v>
      </c>
      <c r="FB1103" s="417">
        <f>LEFT($B1103,4)+IF(FA1103&lt;4,1,0)</f>
        <v>2022</v>
      </c>
      <c r="FC1103" s="448">
        <f>DATE($FB1103,$FA1103,1)</f>
        <v>44774</v>
      </c>
      <c r="FD1103" s="449">
        <f>DAY(EOMONTH($FC1103,0))</f>
        <v>31</v>
      </c>
      <c r="FE1103" s="450"/>
      <c r="FF1103" s="451">
        <f t="shared" si="2417"/>
        <v>0.55549859010510128</v>
      </c>
      <c r="FG1103" s="450"/>
      <c r="FH1103" s="452">
        <f t="shared" si="2398"/>
        <v>1.7377409124176628</v>
      </c>
      <c r="FI1103" s="452">
        <f t="shared" si="2399"/>
        <v>1.373383752134667</v>
      </c>
      <c r="FJ1103" s="452">
        <f t="shared" si="2400"/>
        <v>1.7975332068311196</v>
      </c>
      <c r="FK1103" s="452">
        <f t="shared" si="2401"/>
        <v>1.432068311195446</v>
      </c>
      <c r="FL1103" s="452">
        <f t="shared" si="2402"/>
        <v>1.3740014307857398</v>
      </c>
      <c r="FM1103" s="452">
        <f t="shared" si="2403"/>
        <v>1.0694527244545129</v>
      </c>
      <c r="FN1103" s="452">
        <f t="shared" si="2404"/>
        <v>1.5627747923790913</v>
      </c>
      <c r="FO1103" s="452">
        <f t="shared" si="2405"/>
        <v>1.0702247191011236</v>
      </c>
      <c r="FP1103" s="452">
        <f t="shared" si="2406"/>
        <v>0.93939393939393945</v>
      </c>
      <c r="FQ1103" s="452">
        <f t="shared" si="2407"/>
        <v>0.65151515151515149</v>
      </c>
      <c r="FR1103" s="453"/>
      <c r="FS1103" s="446">
        <f t="shared" ref="FS1103:GA1112" si="2418">IFERROR(HLOOKUP(FS$1,$H$5:$HA$10112,MATCH($A1103,$A$5:$A$10112,0),0)*HLOOKUP(FS$2,$H$5:$HA$10112,MATCH($A1103,$A$5:$A$10112,0),0),"-")</f>
        <v>163568</v>
      </c>
      <c r="FT1103" s="446">
        <f t="shared" si="2418"/>
        <v>1962816</v>
      </c>
      <c r="FU1103" s="446">
        <f t="shared" si="2418"/>
        <v>4498120</v>
      </c>
      <c r="FV1103" s="446">
        <f t="shared" si="2418"/>
        <v>10223000</v>
      </c>
      <c r="FW1103" s="446">
        <f t="shared" si="2418"/>
        <v>8288178</v>
      </c>
      <c r="FX1103" s="446">
        <f t="shared" si="2418"/>
        <v>12489900</v>
      </c>
      <c r="FY1103" s="446">
        <f t="shared" si="2418"/>
        <v>241579148</v>
      </c>
      <c r="FZ1103" s="446">
        <f t="shared" si="2418"/>
        <v>190567512</v>
      </c>
      <c r="GA1103" s="446">
        <f t="shared" si="2418"/>
        <v>2665872</v>
      </c>
      <c r="GB1103" s="446"/>
      <c r="GC1103" s="446"/>
      <c r="GD1103" s="446" t="str">
        <f t="shared" si="2416"/>
        <v>-</v>
      </c>
      <c r="GE1103" s="446">
        <f t="shared" si="2416"/>
        <v>32256</v>
      </c>
      <c r="GF1103" s="446">
        <f t="shared" si="2416"/>
        <v>8255638</v>
      </c>
      <c r="GG1103" s="446">
        <f t="shared" si="2416"/>
        <v>3866875</v>
      </c>
      <c r="GH1103" s="446">
        <f t="shared" si="2416"/>
        <v>6949013</v>
      </c>
      <c r="GI1103" s="446">
        <f t="shared" si="2416"/>
        <v>231196608</v>
      </c>
      <c r="GJ1103" s="446">
        <f t="shared" si="2416"/>
        <v>204144</v>
      </c>
      <c r="GK1103" s="446">
        <f t="shared" si="2416"/>
        <v>7425633</v>
      </c>
      <c r="GL1103" s="446">
        <f t="shared" si="2416"/>
        <v>28222359</v>
      </c>
      <c r="GM1103" s="446">
        <f t="shared" si="2416"/>
        <v>3352038</v>
      </c>
      <c r="GN1103" s="446">
        <f t="shared" si="2374"/>
        <v>190696</v>
      </c>
      <c r="GO1103" s="446">
        <f t="shared" si="2410"/>
        <v>143612</v>
      </c>
      <c r="GP1103" s="446">
        <f t="shared" si="2410"/>
        <v>411730</v>
      </c>
      <c r="GQ1103" s="446">
        <f t="shared" si="2410"/>
        <v>0</v>
      </c>
      <c r="GR1103" s="446"/>
      <c r="GS1103" s="446"/>
      <c r="GT1103" s="446"/>
      <c r="GU1103" s="446"/>
      <c r="GV1103" s="416"/>
    </row>
    <row r="1104" spans="1:204" ht="9.75" customHeight="1" x14ac:dyDescent="0.2">
      <c r="A1104" s="417" t="str">
        <f t="shared" si="2386"/>
        <v>2022-23AUGUSTRYC</v>
      </c>
      <c r="B1104" s="458" t="str">
        <f t="shared" si="2412"/>
        <v>2022-23</v>
      </c>
      <c r="C1104" s="402" t="s">
        <v>636</v>
      </c>
      <c r="D1104" s="458" t="s">
        <v>656</v>
      </c>
      <c r="E1104" s="458" t="s">
        <v>466</v>
      </c>
      <c r="F1104" s="478" t="s">
        <v>453</v>
      </c>
      <c r="G1104" s="478" t="s">
        <v>687</v>
      </c>
      <c r="H1104" s="510">
        <v>111545</v>
      </c>
      <c r="I1104" s="510">
        <v>89355</v>
      </c>
      <c r="J1104" s="510">
        <v>1655305</v>
      </c>
      <c r="K1104" s="510">
        <v>19</v>
      </c>
      <c r="L1104" s="510">
        <v>0</v>
      </c>
      <c r="M1104" s="510">
        <v>70</v>
      </c>
      <c r="N1104" s="510">
        <v>112</v>
      </c>
      <c r="O1104" s="510">
        <v>254</v>
      </c>
      <c r="P1104" s="510">
        <v>218</v>
      </c>
      <c r="Q1104" s="510">
        <v>8</v>
      </c>
      <c r="R1104" s="510">
        <v>2505</v>
      </c>
      <c r="S1104" s="510">
        <v>62126</v>
      </c>
      <c r="T1104" s="510">
        <v>8321</v>
      </c>
      <c r="U1104" s="510">
        <v>5383</v>
      </c>
      <c r="V1104" s="510">
        <v>35630</v>
      </c>
      <c r="W1104" s="510">
        <v>9116</v>
      </c>
      <c r="X1104" s="510">
        <v>249</v>
      </c>
      <c r="Y1104" s="510">
        <v>5136501</v>
      </c>
      <c r="Z1104" s="510">
        <v>617</v>
      </c>
      <c r="AA1104" s="510">
        <v>1164</v>
      </c>
      <c r="AB1104" s="510">
        <v>4348852</v>
      </c>
      <c r="AC1104" s="510">
        <v>808</v>
      </c>
      <c r="AD1104" s="510">
        <v>1481</v>
      </c>
      <c r="AE1104" s="510">
        <v>131171849</v>
      </c>
      <c r="AF1104" s="510">
        <v>3682</v>
      </c>
      <c r="AG1104" s="510">
        <v>8266</v>
      </c>
      <c r="AH1104" s="510">
        <v>92551268</v>
      </c>
      <c r="AI1104" s="510">
        <v>10153</v>
      </c>
      <c r="AJ1104" s="510">
        <v>25040</v>
      </c>
      <c r="AK1104" s="510">
        <v>2186896</v>
      </c>
      <c r="AL1104" s="510">
        <v>8783</v>
      </c>
      <c r="AM1104" s="510">
        <v>42862</v>
      </c>
      <c r="AN1104" s="510" t="s">
        <v>152</v>
      </c>
      <c r="AO1104" s="510" t="s">
        <v>152</v>
      </c>
      <c r="AP1104" s="510" t="s">
        <v>152</v>
      </c>
      <c r="AQ1104" s="510" t="s">
        <v>152</v>
      </c>
      <c r="AR1104" s="510" t="s">
        <v>152</v>
      </c>
      <c r="AS1104" s="510" t="s">
        <v>152</v>
      </c>
      <c r="AT1104" s="510">
        <v>5087</v>
      </c>
      <c r="AU1104" s="510">
        <v>39</v>
      </c>
      <c r="AV1104" s="510">
        <v>2923</v>
      </c>
      <c r="AW1104" s="510">
        <v>595</v>
      </c>
      <c r="AX1104" s="510">
        <v>18</v>
      </c>
      <c r="AY1104" s="510">
        <v>2107</v>
      </c>
      <c r="AZ1104" s="510">
        <v>318</v>
      </c>
      <c r="BA1104" s="510" t="s">
        <v>152</v>
      </c>
      <c r="BB1104" s="510" t="s">
        <v>152</v>
      </c>
      <c r="BC1104" s="510" t="s">
        <v>152</v>
      </c>
      <c r="BD1104" s="510" t="s">
        <v>152</v>
      </c>
      <c r="BE1104" s="510" t="s">
        <v>152</v>
      </c>
      <c r="BF1104" s="510" t="s">
        <v>152</v>
      </c>
      <c r="BG1104" s="510" t="s">
        <v>152</v>
      </c>
      <c r="BH1104" s="510" t="s">
        <v>152</v>
      </c>
      <c r="BI1104" s="510">
        <v>34496</v>
      </c>
      <c r="BJ1104" s="510">
        <v>2030</v>
      </c>
      <c r="BK1104" s="510">
        <v>20513</v>
      </c>
      <c r="BL1104" s="510">
        <v>57039</v>
      </c>
      <c r="BM1104" s="510">
        <v>18654</v>
      </c>
      <c r="BN1104" s="510">
        <v>12777</v>
      </c>
      <c r="BO1104" s="510">
        <v>11918</v>
      </c>
      <c r="BP1104" s="510">
        <v>8307</v>
      </c>
      <c r="BQ1104" s="510">
        <v>58921</v>
      </c>
      <c r="BR1104" s="510">
        <v>39189</v>
      </c>
      <c r="BS1104" s="510">
        <v>17808</v>
      </c>
      <c r="BT1104" s="510">
        <v>10353</v>
      </c>
      <c r="BU1104" s="510">
        <v>451</v>
      </c>
      <c r="BV1104" s="510">
        <v>310</v>
      </c>
      <c r="BW1104" s="510">
        <v>7</v>
      </c>
      <c r="BX1104" s="510">
        <v>3475</v>
      </c>
      <c r="BY1104" s="510">
        <v>496</v>
      </c>
      <c r="BZ1104" s="510">
        <v>1190</v>
      </c>
      <c r="CA1104" s="510">
        <v>5</v>
      </c>
      <c r="CB1104" s="510">
        <v>3690</v>
      </c>
      <c r="CC1104" s="510">
        <v>738</v>
      </c>
      <c r="CD1104" s="510">
        <v>2042</v>
      </c>
      <c r="CE1104" s="510">
        <v>8309</v>
      </c>
      <c r="CF1104" s="510">
        <v>5129336</v>
      </c>
      <c r="CG1104" s="510">
        <v>617</v>
      </c>
      <c r="CH1104" s="510">
        <v>1164</v>
      </c>
      <c r="CI1104" s="510">
        <v>2702</v>
      </c>
      <c r="CJ1104" s="510">
        <v>9778925</v>
      </c>
      <c r="CK1104" s="510">
        <v>3619</v>
      </c>
      <c r="CL1104" s="510">
        <v>7583</v>
      </c>
      <c r="CM1104" s="510">
        <v>948</v>
      </c>
      <c r="CN1104" s="510">
        <v>3448479</v>
      </c>
      <c r="CO1104" s="510">
        <v>3638</v>
      </c>
      <c r="CP1104" s="510">
        <v>8347</v>
      </c>
      <c r="CQ1104" s="510">
        <v>31980</v>
      </c>
      <c r="CR1104" s="510">
        <v>117944445</v>
      </c>
      <c r="CS1104" s="510">
        <v>3688</v>
      </c>
      <c r="CT1104" s="510">
        <v>8357</v>
      </c>
      <c r="CU1104" s="510">
        <v>300</v>
      </c>
      <c r="CV1104" s="510">
        <v>4673041</v>
      </c>
      <c r="CW1104" s="510">
        <v>15577</v>
      </c>
      <c r="CX1104" s="510">
        <v>48134</v>
      </c>
      <c r="CY1104" s="510">
        <v>107</v>
      </c>
      <c r="CZ1104" s="510">
        <v>988387</v>
      </c>
      <c r="DA1104" s="510">
        <v>9237</v>
      </c>
      <c r="DB1104" s="510">
        <v>28431</v>
      </c>
      <c r="DC1104" s="510">
        <v>729</v>
      </c>
      <c r="DD1104" s="510">
        <v>14334319</v>
      </c>
      <c r="DE1104" s="510">
        <v>19663</v>
      </c>
      <c r="DF1104" s="510">
        <v>59938</v>
      </c>
      <c r="DG1104" s="510">
        <v>74</v>
      </c>
      <c r="DH1104" s="510">
        <v>1102432</v>
      </c>
      <c r="DI1104" s="510">
        <v>14898</v>
      </c>
      <c r="DJ1104" s="510">
        <v>50683</v>
      </c>
      <c r="DK1104" s="510">
        <v>581</v>
      </c>
      <c r="DL1104" s="510">
        <v>212930</v>
      </c>
      <c r="DM1104" s="510">
        <v>366</v>
      </c>
      <c r="DN1104" s="510">
        <v>644</v>
      </c>
      <c r="DO1104" s="510">
        <v>5376</v>
      </c>
      <c r="DP1104" s="510">
        <v>292438</v>
      </c>
      <c r="DQ1104" s="510">
        <v>54</v>
      </c>
      <c r="DR1104" s="510">
        <v>110</v>
      </c>
      <c r="DS1104" s="510">
        <v>147</v>
      </c>
      <c r="DT1104" s="510">
        <v>272616</v>
      </c>
      <c r="DU1104" s="510">
        <v>1855</v>
      </c>
      <c r="DV1104" s="510">
        <v>4450</v>
      </c>
      <c r="DW1104" s="510">
        <v>130</v>
      </c>
      <c r="DX1104" s="510"/>
      <c r="DY1104" s="510"/>
      <c r="DZ1104" s="510"/>
      <c r="EA1104" s="510"/>
      <c r="EB1104" s="510"/>
      <c r="EC1104" s="510"/>
      <c r="ED1104" s="510"/>
      <c r="EE1104" s="510"/>
      <c r="EF1104" s="510"/>
      <c r="EG1104" s="510" t="s">
        <v>152</v>
      </c>
      <c r="EH1104" s="506" t="s">
        <v>152</v>
      </c>
      <c r="EI1104" s="510">
        <v>8</v>
      </c>
      <c r="EJ1104" s="479"/>
      <c r="EK1104" s="479"/>
      <c r="EL1104" s="479"/>
      <c r="EM1104" s="479"/>
      <c r="EN1104" s="479"/>
      <c r="EO1104" s="479"/>
      <c r="EP1104" s="479"/>
      <c r="EQ1104" s="479"/>
      <c r="ER1104" s="479"/>
      <c r="ES1104" s="479"/>
      <c r="ET1104" s="479"/>
      <c r="EU1104" s="479"/>
      <c r="EV1104" s="479"/>
      <c r="EW1104" s="479"/>
      <c r="EX1104" s="479"/>
      <c r="EY1104" s="479"/>
      <c r="EZ1104" s="516"/>
      <c r="FA1104" s="446">
        <f t="shared" si="2394"/>
        <v>8</v>
      </c>
      <c r="FB1104" s="417">
        <f>LEFT($B1104,4)+IF(FA1104&lt;4,1,0)</f>
        <v>2022</v>
      </c>
      <c r="FC1104" s="448">
        <f>DATE($FB1104,$FA1104,1)</f>
        <v>44774</v>
      </c>
      <c r="FD1104" s="449">
        <f>DAY(EOMONTH($FC1104,0))</f>
        <v>31</v>
      </c>
      <c r="FE1104" s="450"/>
      <c r="FF1104" s="451">
        <f t="shared" si="2417"/>
        <v>0.6634579785264717</v>
      </c>
      <c r="FG1104" s="450"/>
      <c r="FH1104" s="452">
        <f t="shared" si="2398"/>
        <v>2.2417978608340343</v>
      </c>
      <c r="FI1104" s="452">
        <f t="shared" si="2399"/>
        <v>1.5355125585867084</v>
      </c>
      <c r="FJ1104" s="452">
        <f t="shared" si="2400"/>
        <v>2.2140070592606351</v>
      </c>
      <c r="FK1104" s="452">
        <f t="shared" si="2401"/>
        <v>1.5431915288872375</v>
      </c>
      <c r="FL1104" s="452">
        <f t="shared" si="2402"/>
        <v>1.6536907100757789</v>
      </c>
      <c r="FM1104" s="452">
        <f t="shared" si="2403"/>
        <v>1.0998877350547291</v>
      </c>
      <c r="FN1104" s="452">
        <f t="shared" si="2404"/>
        <v>1.9534883720930232</v>
      </c>
      <c r="FO1104" s="452">
        <f t="shared" si="2405"/>
        <v>1.1356954804738921</v>
      </c>
      <c r="FP1104" s="452">
        <f t="shared" si="2406"/>
        <v>1.8112449799196788</v>
      </c>
      <c r="FQ1104" s="452">
        <f t="shared" si="2407"/>
        <v>1.2449799196787148</v>
      </c>
      <c r="FR1104" s="453"/>
      <c r="FS1104" s="446">
        <f t="shared" si="2418"/>
        <v>0</v>
      </c>
      <c r="FT1104" s="446">
        <f t="shared" si="2418"/>
        <v>6254850</v>
      </c>
      <c r="FU1104" s="446">
        <f t="shared" si="2418"/>
        <v>10007760</v>
      </c>
      <c r="FV1104" s="446">
        <f t="shared" si="2418"/>
        <v>22696170</v>
      </c>
      <c r="FW1104" s="446">
        <f t="shared" si="2418"/>
        <v>9685644</v>
      </c>
      <c r="FX1104" s="446">
        <f t="shared" si="2418"/>
        <v>7972223</v>
      </c>
      <c r="FY1104" s="446">
        <f t="shared" si="2418"/>
        <v>294517580</v>
      </c>
      <c r="FZ1104" s="446">
        <f t="shared" si="2418"/>
        <v>228264640</v>
      </c>
      <c r="GA1104" s="446">
        <f t="shared" si="2418"/>
        <v>10672638</v>
      </c>
      <c r="GB1104" s="446"/>
      <c r="GC1104" s="446"/>
      <c r="GD1104" s="446">
        <f t="shared" si="2416"/>
        <v>8330</v>
      </c>
      <c r="GE1104" s="446">
        <f t="shared" si="2416"/>
        <v>10210</v>
      </c>
      <c r="GF1104" s="446">
        <f t="shared" si="2416"/>
        <v>9671676</v>
      </c>
      <c r="GG1104" s="446">
        <f t="shared" si="2416"/>
        <v>20489266</v>
      </c>
      <c r="GH1104" s="446">
        <f t="shared" si="2416"/>
        <v>7912956</v>
      </c>
      <c r="GI1104" s="446">
        <f t="shared" si="2416"/>
        <v>267256860</v>
      </c>
      <c r="GJ1104" s="446">
        <f t="shared" si="2416"/>
        <v>14440200</v>
      </c>
      <c r="GK1104" s="446">
        <f t="shared" si="2416"/>
        <v>3042117</v>
      </c>
      <c r="GL1104" s="446">
        <f t="shared" si="2416"/>
        <v>43694802</v>
      </c>
      <c r="GM1104" s="446">
        <f t="shared" si="2416"/>
        <v>3750542</v>
      </c>
      <c r="GN1104" s="446">
        <f t="shared" si="2374"/>
        <v>654150</v>
      </c>
      <c r="GO1104" s="446">
        <f t="shared" si="2410"/>
        <v>374164</v>
      </c>
      <c r="GP1104" s="446">
        <f t="shared" si="2410"/>
        <v>591360</v>
      </c>
      <c r="GQ1104" s="446">
        <f t="shared" si="2410"/>
        <v>0</v>
      </c>
      <c r="GR1104" s="446"/>
      <c r="GS1104" s="446"/>
      <c r="GT1104" s="446"/>
      <c r="GU1104" s="446"/>
      <c r="GV1104" s="416"/>
    </row>
    <row r="1105" spans="1:204" ht="9.75" customHeight="1" x14ac:dyDescent="0.2">
      <c r="A1105" s="417" t="str">
        <f t="shared" si="2386"/>
        <v>2022-23AUGUSTR1F</v>
      </c>
      <c r="B1105" s="458" t="str">
        <f t="shared" si="2412"/>
        <v>2022-23</v>
      </c>
      <c r="C1105" s="402" t="s">
        <v>636</v>
      </c>
      <c r="D1105" s="458" t="s">
        <v>663</v>
      </c>
      <c r="E1105" s="458" t="s">
        <v>662</v>
      </c>
      <c r="F1105" s="478" t="s">
        <v>458</v>
      </c>
      <c r="G1105" s="478" t="s">
        <v>688</v>
      </c>
      <c r="H1105" s="510">
        <v>3509</v>
      </c>
      <c r="I1105" s="510">
        <v>2320</v>
      </c>
      <c r="J1105" s="510">
        <v>32698</v>
      </c>
      <c r="K1105" s="510">
        <v>14</v>
      </c>
      <c r="L1105" s="510">
        <v>0</v>
      </c>
      <c r="M1105" s="510">
        <v>46</v>
      </c>
      <c r="N1105" s="510">
        <v>80</v>
      </c>
      <c r="O1105" s="510">
        <v>125</v>
      </c>
      <c r="P1105" s="510">
        <v>7</v>
      </c>
      <c r="Q1105" s="510">
        <v>1</v>
      </c>
      <c r="R1105" s="510">
        <v>42</v>
      </c>
      <c r="S1105" s="510">
        <v>2689</v>
      </c>
      <c r="T1105" s="510">
        <v>142</v>
      </c>
      <c r="U1105" s="510">
        <v>101</v>
      </c>
      <c r="V1105" s="510">
        <v>1196</v>
      </c>
      <c r="W1105" s="510">
        <v>812</v>
      </c>
      <c r="X1105" s="510">
        <v>100</v>
      </c>
      <c r="Y1105" s="510">
        <v>102559</v>
      </c>
      <c r="Z1105" s="510">
        <v>722</v>
      </c>
      <c r="AA1105" s="510">
        <v>1316</v>
      </c>
      <c r="AB1105" s="510">
        <v>83286</v>
      </c>
      <c r="AC1105" s="510">
        <v>825</v>
      </c>
      <c r="AD1105" s="510">
        <v>1388</v>
      </c>
      <c r="AE1105" s="510">
        <v>2047298</v>
      </c>
      <c r="AF1105" s="510">
        <v>1712</v>
      </c>
      <c r="AG1105" s="510">
        <v>3451</v>
      </c>
      <c r="AH1105" s="510">
        <v>3314563</v>
      </c>
      <c r="AI1105" s="510">
        <v>4082</v>
      </c>
      <c r="AJ1105" s="510">
        <v>9512</v>
      </c>
      <c r="AK1105" s="510">
        <v>530124</v>
      </c>
      <c r="AL1105" s="510">
        <v>5301</v>
      </c>
      <c r="AM1105" s="510">
        <v>10274</v>
      </c>
      <c r="AN1105" s="510" t="s">
        <v>152</v>
      </c>
      <c r="AO1105" s="510" t="s">
        <v>152</v>
      </c>
      <c r="AP1105" s="510" t="s">
        <v>152</v>
      </c>
      <c r="AQ1105" s="510" t="s">
        <v>152</v>
      </c>
      <c r="AR1105" s="510" t="s">
        <v>152</v>
      </c>
      <c r="AS1105" s="510" t="s">
        <v>152</v>
      </c>
      <c r="AT1105" s="510">
        <v>229</v>
      </c>
      <c r="AU1105" s="510">
        <v>0</v>
      </c>
      <c r="AV1105" s="510">
        <v>11</v>
      </c>
      <c r="AW1105" s="510">
        <v>33</v>
      </c>
      <c r="AX1105" s="510">
        <v>4</v>
      </c>
      <c r="AY1105" s="510">
        <v>214</v>
      </c>
      <c r="AZ1105" s="510">
        <v>16</v>
      </c>
      <c r="BA1105" s="510" t="s">
        <v>152</v>
      </c>
      <c r="BB1105" s="510" t="s">
        <v>152</v>
      </c>
      <c r="BC1105" s="510" t="s">
        <v>152</v>
      </c>
      <c r="BD1105" s="510" t="s">
        <v>152</v>
      </c>
      <c r="BE1105" s="510" t="s">
        <v>152</v>
      </c>
      <c r="BF1105" s="510" t="s">
        <v>152</v>
      </c>
      <c r="BG1105" s="510" t="s">
        <v>152</v>
      </c>
      <c r="BH1105" s="510" t="s">
        <v>152</v>
      </c>
      <c r="BI1105" s="510">
        <v>1531</v>
      </c>
      <c r="BJ1105" s="510">
        <v>20</v>
      </c>
      <c r="BK1105" s="510">
        <v>909</v>
      </c>
      <c r="BL1105" s="510">
        <v>2460</v>
      </c>
      <c r="BM1105" s="510">
        <v>266</v>
      </c>
      <c r="BN1105" s="510">
        <v>207</v>
      </c>
      <c r="BO1105" s="510">
        <v>193</v>
      </c>
      <c r="BP1105" s="510">
        <v>154</v>
      </c>
      <c r="BQ1105" s="510">
        <v>1453</v>
      </c>
      <c r="BR1105" s="510">
        <v>1341</v>
      </c>
      <c r="BS1105" s="510">
        <v>1001</v>
      </c>
      <c r="BT1105" s="510">
        <v>901</v>
      </c>
      <c r="BU1105" s="510">
        <v>119</v>
      </c>
      <c r="BV1105" s="510">
        <v>109</v>
      </c>
      <c r="BW1105" s="510">
        <v>2</v>
      </c>
      <c r="BX1105" s="510">
        <v>2066</v>
      </c>
      <c r="BY1105" s="510">
        <v>1033</v>
      </c>
      <c r="BZ1105" s="510">
        <v>1585</v>
      </c>
      <c r="CA1105" s="510">
        <v>0</v>
      </c>
      <c r="CB1105" s="510">
        <v>0</v>
      </c>
      <c r="CC1105" s="510" t="s">
        <v>152</v>
      </c>
      <c r="CD1105" s="510" t="s">
        <v>152</v>
      </c>
      <c r="CE1105" s="510">
        <v>140</v>
      </c>
      <c r="CF1105" s="510">
        <v>100493</v>
      </c>
      <c r="CG1105" s="510">
        <v>718</v>
      </c>
      <c r="CH1105" s="510">
        <v>1290</v>
      </c>
      <c r="CI1105" s="510">
        <v>96</v>
      </c>
      <c r="CJ1105" s="510">
        <v>147795</v>
      </c>
      <c r="CK1105" s="510">
        <v>1540</v>
      </c>
      <c r="CL1105" s="510">
        <v>3248</v>
      </c>
      <c r="CM1105" s="510">
        <v>21</v>
      </c>
      <c r="CN1105" s="510">
        <v>80103</v>
      </c>
      <c r="CO1105" s="510">
        <v>3814</v>
      </c>
      <c r="CP1105" s="510">
        <v>7719</v>
      </c>
      <c r="CQ1105" s="510">
        <v>1079</v>
      </c>
      <c r="CR1105" s="510">
        <v>1819400</v>
      </c>
      <c r="CS1105" s="510">
        <v>1686</v>
      </c>
      <c r="CT1105" s="510">
        <v>3217</v>
      </c>
      <c r="CU1105" s="510">
        <v>149</v>
      </c>
      <c r="CV1105" s="510">
        <v>783655</v>
      </c>
      <c r="CW1105" s="510">
        <v>5259</v>
      </c>
      <c r="CX1105" s="510">
        <v>10799</v>
      </c>
      <c r="CY1105" s="510">
        <v>22</v>
      </c>
      <c r="CZ1105" s="510">
        <v>183843</v>
      </c>
      <c r="DA1105" s="510">
        <v>8357</v>
      </c>
      <c r="DB1105" s="510">
        <v>16794</v>
      </c>
      <c r="DC1105" s="510">
        <v>43</v>
      </c>
      <c r="DD1105" s="510">
        <v>467080</v>
      </c>
      <c r="DE1105" s="510">
        <v>10862</v>
      </c>
      <c r="DF1105" s="510">
        <v>26145</v>
      </c>
      <c r="DG1105" s="510">
        <v>11</v>
      </c>
      <c r="DH1105" s="510">
        <v>191255</v>
      </c>
      <c r="DI1105" s="510">
        <v>17387</v>
      </c>
      <c r="DJ1105" s="510">
        <v>28238</v>
      </c>
      <c r="DK1105" s="510">
        <v>3</v>
      </c>
      <c r="DL1105" s="510">
        <v>1358</v>
      </c>
      <c r="DM1105" s="510">
        <v>453</v>
      </c>
      <c r="DN1105" s="510">
        <v>492</v>
      </c>
      <c r="DO1105" s="510">
        <v>70</v>
      </c>
      <c r="DP1105" s="510">
        <v>4635</v>
      </c>
      <c r="DQ1105" s="510">
        <v>66</v>
      </c>
      <c r="DR1105" s="510">
        <v>130</v>
      </c>
      <c r="DS1105" s="510">
        <v>3</v>
      </c>
      <c r="DT1105" s="510">
        <v>16402</v>
      </c>
      <c r="DU1105" s="510">
        <v>5467</v>
      </c>
      <c r="DV1105" s="510">
        <v>10800</v>
      </c>
      <c r="DW1105" s="510">
        <v>3</v>
      </c>
      <c r="DX1105" s="510"/>
      <c r="DY1105" s="510"/>
      <c r="DZ1105" s="510"/>
      <c r="EA1105" s="510"/>
      <c r="EB1105" s="510"/>
      <c r="EC1105" s="510"/>
      <c r="ED1105" s="510"/>
      <c r="EE1105" s="510"/>
      <c r="EF1105" s="510"/>
      <c r="EG1105" s="510" t="s">
        <v>152</v>
      </c>
      <c r="EH1105" s="506" t="s">
        <v>152</v>
      </c>
      <c r="EI1105" s="510">
        <v>1</v>
      </c>
      <c r="EJ1105" s="479"/>
      <c r="EK1105" s="479"/>
      <c r="EL1105" s="479"/>
      <c r="EM1105" s="479"/>
      <c r="EN1105" s="479"/>
      <c r="EO1105" s="479"/>
      <c r="EP1105" s="479"/>
      <c r="EQ1105" s="479"/>
      <c r="ER1105" s="479"/>
      <c r="ES1105" s="479"/>
      <c r="ET1105" s="479"/>
      <c r="EU1105" s="479"/>
      <c r="EV1105" s="479"/>
      <c r="EW1105" s="479"/>
      <c r="EX1105" s="479"/>
      <c r="EY1105" s="479"/>
      <c r="EZ1105" s="476"/>
      <c r="FA1105" s="446">
        <f t="shared" si="2394"/>
        <v>8</v>
      </c>
      <c r="FB1105" s="417">
        <f t="shared" ref="FB1105:FB1113" si="2419">LEFT($B1105,4)+IF(FA1105&lt;4,1,0)</f>
        <v>2022</v>
      </c>
      <c r="FC1105" s="448">
        <f t="shared" ref="FC1105:FC1113" si="2420">DATE($FB1105,$FA1105,1)</f>
        <v>44774</v>
      </c>
      <c r="FD1105" s="449">
        <f t="shared" ref="FD1105:FD1113" si="2421">DAY(EOMONTH($FC1105,0))</f>
        <v>31</v>
      </c>
      <c r="FE1105" s="450"/>
      <c r="FF1105" s="451">
        <f t="shared" si="2417"/>
        <v>0.51851851851851849</v>
      </c>
      <c r="FG1105" s="450"/>
      <c r="FH1105" s="452">
        <f t="shared" si="2398"/>
        <v>1.8732394366197183</v>
      </c>
      <c r="FI1105" s="452">
        <f t="shared" si="2399"/>
        <v>1.4577464788732395</v>
      </c>
      <c r="FJ1105" s="452">
        <f t="shared" si="2400"/>
        <v>1.9108910891089108</v>
      </c>
      <c r="FK1105" s="452">
        <f t="shared" si="2401"/>
        <v>1.5247524752475248</v>
      </c>
      <c r="FL1105" s="452">
        <f t="shared" si="2402"/>
        <v>1.2148829431438126</v>
      </c>
      <c r="FM1105" s="452">
        <f t="shared" si="2403"/>
        <v>1.1212374581939799</v>
      </c>
      <c r="FN1105" s="452">
        <f t="shared" si="2404"/>
        <v>1.2327586206896552</v>
      </c>
      <c r="FO1105" s="452">
        <f t="shared" si="2405"/>
        <v>1.1096059113300492</v>
      </c>
      <c r="FP1105" s="452">
        <f t="shared" si="2406"/>
        <v>1.19</v>
      </c>
      <c r="FQ1105" s="452">
        <f t="shared" si="2407"/>
        <v>1.0900000000000001</v>
      </c>
      <c r="FR1105" s="453"/>
      <c r="FS1105" s="446">
        <f t="shared" si="2418"/>
        <v>0</v>
      </c>
      <c r="FT1105" s="446">
        <f t="shared" si="2418"/>
        <v>106720</v>
      </c>
      <c r="FU1105" s="446">
        <f t="shared" si="2418"/>
        <v>185600</v>
      </c>
      <c r="FV1105" s="446">
        <f t="shared" si="2418"/>
        <v>290000</v>
      </c>
      <c r="FW1105" s="446">
        <f t="shared" si="2418"/>
        <v>186872</v>
      </c>
      <c r="FX1105" s="446">
        <f t="shared" si="2418"/>
        <v>140188</v>
      </c>
      <c r="FY1105" s="446">
        <f t="shared" si="2418"/>
        <v>4127396</v>
      </c>
      <c r="FZ1105" s="446">
        <f t="shared" si="2418"/>
        <v>7723744</v>
      </c>
      <c r="GA1105" s="446">
        <f t="shared" si="2418"/>
        <v>1027400</v>
      </c>
      <c r="GB1105" s="446"/>
      <c r="GC1105" s="446"/>
      <c r="GD1105" s="446">
        <f t="shared" si="2416"/>
        <v>3170</v>
      </c>
      <c r="GE1105" s="446" t="str">
        <f t="shared" si="2416"/>
        <v>-</v>
      </c>
      <c r="GF1105" s="446">
        <f t="shared" si="2416"/>
        <v>180600</v>
      </c>
      <c r="GG1105" s="446">
        <f t="shared" si="2416"/>
        <v>311808</v>
      </c>
      <c r="GH1105" s="446">
        <f t="shared" si="2416"/>
        <v>162099</v>
      </c>
      <c r="GI1105" s="446">
        <f t="shared" si="2416"/>
        <v>3471143</v>
      </c>
      <c r="GJ1105" s="446">
        <f t="shared" si="2416"/>
        <v>1609051</v>
      </c>
      <c r="GK1105" s="446">
        <f t="shared" si="2416"/>
        <v>369468</v>
      </c>
      <c r="GL1105" s="446">
        <f t="shared" si="2416"/>
        <v>1124235</v>
      </c>
      <c r="GM1105" s="446">
        <f t="shared" si="2416"/>
        <v>310618</v>
      </c>
      <c r="GN1105" s="446">
        <f t="shared" si="2374"/>
        <v>32400</v>
      </c>
      <c r="GO1105" s="446">
        <f t="shared" si="2410"/>
        <v>1476</v>
      </c>
      <c r="GP1105" s="446">
        <f t="shared" si="2410"/>
        <v>9100</v>
      </c>
      <c r="GQ1105" s="446">
        <f t="shared" si="2410"/>
        <v>0</v>
      </c>
      <c r="GR1105" s="446"/>
      <c r="GS1105" s="446"/>
      <c r="GT1105" s="446"/>
      <c r="GU1105" s="446"/>
      <c r="GV1105" s="416"/>
    </row>
    <row r="1106" spans="1:204" ht="9.75" customHeight="1" x14ac:dyDescent="0.2">
      <c r="A1106" s="493" t="str">
        <f t="shared" si="2386"/>
        <v>2022-23AUGUSTRRU</v>
      </c>
      <c r="B1106" s="494" t="str">
        <f t="shared" si="2412"/>
        <v>2022-23</v>
      </c>
      <c r="C1106" s="480" t="s">
        <v>636</v>
      </c>
      <c r="D1106" s="494" t="s">
        <v>659</v>
      </c>
      <c r="E1106" s="494" t="s">
        <v>467</v>
      </c>
      <c r="F1106" s="495" t="s">
        <v>454</v>
      </c>
      <c r="G1106" s="511" t="s">
        <v>689</v>
      </c>
      <c r="H1106" s="519">
        <v>172860</v>
      </c>
      <c r="I1106" s="519">
        <v>138947</v>
      </c>
      <c r="J1106" s="519">
        <v>8831682</v>
      </c>
      <c r="K1106" s="519">
        <v>64</v>
      </c>
      <c r="L1106" s="519">
        <v>1</v>
      </c>
      <c r="M1106" s="519">
        <v>224</v>
      </c>
      <c r="N1106" s="519">
        <v>294</v>
      </c>
      <c r="O1106" s="519">
        <v>433</v>
      </c>
      <c r="P1106" s="519">
        <v>252</v>
      </c>
      <c r="Q1106" s="519">
        <v>0</v>
      </c>
      <c r="R1106" s="519">
        <v>2420</v>
      </c>
      <c r="S1106" s="519">
        <v>95560</v>
      </c>
      <c r="T1106" s="519">
        <v>10256</v>
      </c>
      <c r="U1106" s="519">
        <v>7067</v>
      </c>
      <c r="V1106" s="519">
        <v>49649</v>
      </c>
      <c r="W1106" s="519">
        <v>17626</v>
      </c>
      <c r="X1106" s="519">
        <v>667</v>
      </c>
      <c r="Y1106" s="519">
        <v>4698942</v>
      </c>
      <c r="Z1106" s="519">
        <v>458</v>
      </c>
      <c r="AA1106" s="519">
        <v>793</v>
      </c>
      <c r="AB1106" s="519">
        <v>5343467</v>
      </c>
      <c r="AC1106" s="519">
        <v>756</v>
      </c>
      <c r="AD1106" s="519">
        <v>1367</v>
      </c>
      <c r="AE1106" s="519">
        <v>125812408</v>
      </c>
      <c r="AF1106" s="519">
        <v>2534</v>
      </c>
      <c r="AG1106" s="519">
        <v>5779</v>
      </c>
      <c r="AH1106" s="519">
        <v>112435969</v>
      </c>
      <c r="AI1106" s="519">
        <v>6379</v>
      </c>
      <c r="AJ1106" s="519">
        <v>16212</v>
      </c>
      <c r="AK1106" s="519">
        <v>9043175</v>
      </c>
      <c r="AL1106" s="519">
        <v>13558</v>
      </c>
      <c r="AM1106" s="519">
        <v>28934</v>
      </c>
      <c r="AN1106" s="519" t="s">
        <v>152</v>
      </c>
      <c r="AO1106" s="519" t="s">
        <v>152</v>
      </c>
      <c r="AP1106" s="519" t="s">
        <v>152</v>
      </c>
      <c r="AQ1106" s="519" t="s">
        <v>152</v>
      </c>
      <c r="AR1106" s="519" t="s">
        <v>152</v>
      </c>
      <c r="AS1106" s="519" t="s">
        <v>152</v>
      </c>
      <c r="AT1106" s="519">
        <v>12658</v>
      </c>
      <c r="AU1106" s="519">
        <v>239</v>
      </c>
      <c r="AV1106" s="519">
        <v>1717</v>
      </c>
      <c r="AW1106" s="519">
        <v>4493</v>
      </c>
      <c r="AX1106" s="519">
        <v>86</v>
      </c>
      <c r="AY1106" s="519">
        <v>10616</v>
      </c>
      <c r="AZ1106" s="519">
        <v>0</v>
      </c>
      <c r="BA1106" s="519" t="s">
        <v>152</v>
      </c>
      <c r="BB1106" s="519" t="s">
        <v>152</v>
      </c>
      <c r="BC1106" s="519" t="s">
        <v>152</v>
      </c>
      <c r="BD1106" s="519" t="s">
        <v>152</v>
      </c>
      <c r="BE1106" s="519" t="s">
        <v>152</v>
      </c>
      <c r="BF1106" s="519" t="s">
        <v>152</v>
      </c>
      <c r="BG1106" s="519" t="s">
        <v>152</v>
      </c>
      <c r="BH1106" s="519" t="s">
        <v>152</v>
      </c>
      <c r="BI1106" s="519">
        <v>49200</v>
      </c>
      <c r="BJ1106" s="519">
        <v>2785</v>
      </c>
      <c r="BK1106" s="519">
        <v>30917</v>
      </c>
      <c r="BL1106" s="519">
        <v>82902</v>
      </c>
      <c r="BM1106" s="519">
        <v>25762</v>
      </c>
      <c r="BN1106" s="519">
        <v>19683</v>
      </c>
      <c r="BO1106" s="519">
        <v>17607</v>
      </c>
      <c r="BP1106" s="519">
        <v>13694</v>
      </c>
      <c r="BQ1106" s="519">
        <v>73715</v>
      </c>
      <c r="BR1106" s="519">
        <v>56283</v>
      </c>
      <c r="BS1106" s="519">
        <v>25795</v>
      </c>
      <c r="BT1106" s="519">
        <v>20348</v>
      </c>
      <c r="BU1106" s="519">
        <v>882</v>
      </c>
      <c r="BV1106" s="519">
        <v>704</v>
      </c>
      <c r="BW1106" s="519">
        <v>101</v>
      </c>
      <c r="BX1106" s="519">
        <v>58777</v>
      </c>
      <c r="BY1106" s="519">
        <v>582</v>
      </c>
      <c r="BZ1106" s="519">
        <v>985</v>
      </c>
      <c r="CA1106" s="519">
        <v>65</v>
      </c>
      <c r="CB1106" s="519">
        <v>35231</v>
      </c>
      <c r="CC1106" s="519">
        <v>542</v>
      </c>
      <c r="CD1106" s="519">
        <v>892</v>
      </c>
      <c r="CE1106" s="519">
        <v>10090</v>
      </c>
      <c r="CF1106" s="519">
        <v>4604934</v>
      </c>
      <c r="CG1106" s="519">
        <v>456</v>
      </c>
      <c r="CH1106" s="519">
        <v>789</v>
      </c>
      <c r="CI1106" s="519">
        <v>3275</v>
      </c>
      <c r="CJ1106" s="519">
        <v>8578975</v>
      </c>
      <c r="CK1106" s="519">
        <v>2620</v>
      </c>
      <c r="CL1106" s="519">
        <v>5795</v>
      </c>
      <c r="CM1106" s="519">
        <v>1293</v>
      </c>
      <c r="CN1106" s="519">
        <v>3262010</v>
      </c>
      <c r="CO1106" s="519">
        <v>2523</v>
      </c>
      <c r="CP1106" s="519">
        <v>5829</v>
      </c>
      <c r="CQ1106" s="519">
        <v>45081</v>
      </c>
      <c r="CR1106" s="519">
        <v>113971423</v>
      </c>
      <c r="CS1106" s="519">
        <v>2528</v>
      </c>
      <c r="CT1106" s="519">
        <v>5773</v>
      </c>
      <c r="CU1106" s="519">
        <v>831</v>
      </c>
      <c r="CV1106" s="519">
        <v>7168700</v>
      </c>
      <c r="CW1106" s="519">
        <v>8627</v>
      </c>
      <c r="CX1106" s="519">
        <v>19551</v>
      </c>
      <c r="CY1106" s="519">
        <v>301</v>
      </c>
      <c r="CZ1106" s="519">
        <v>1517168</v>
      </c>
      <c r="DA1106" s="519">
        <v>5040</v>
      </c>
      <c r="DB1106" s="519">
        <v>12007</v>
      </c>
      <c r="DC1106" s="519">
        <v>1013</v>
      </c>
      <c r="DD1106" s="519">
        <v>11268006</v>
      </c>
      <c r="DE1106" s="519">
        <v>11123</v>
      </c>
      <c r="DF1106" s="519">
        <v>24774</v>
      </c>
      <c r="DG1106" s="519">
        <v>56</v>
      </c>
      <c r="DH1106" s="519">
        <v>518903</v>
      </c>
      <c r="DI1106" s="519">
        <v>9266</v>
      </c>
      <c r="DJ1106" s="519">
        <v>18016</v>
      </c>
      <c r="DK1106" s="519">
        <v>686</v>
      </c>
      <c r="DL1106" s="519">
        <v>273587</v>
      </c>
      <c r="DM1106" s="519">
        <v>399</v>
      </c>
      <c r="DN1106" s="519">
        <v>724</v>
      </c>
      <c r="DO1106" s="519">
        <v>5518</v>
      </c>
      <c r="DP1106" s="519">
        <v>735247</v>
      </c>
      <c r="DQ1106" s="519">
        <v>133</v>
      </c>
      <c r="DR1106" s="519">
        <v>309</v>
      </c>
      <c r="DS1106" s="519">
        <v>200</v>
      </c>
      <c r="DT1106" s="519">
        <v>589798</v>
      </c>
      <c r="DU1106" s="519">
        <v>2949</v>
      </c>
      <c r="DV1106" s="519">
        <v>6879</v>
      </c>
      <c r="DW1106" s="519">
        <v>178</v>
      </c>
      <c r="DX1106" s="519"/>
      <c r="DY1106" s="519"/>
      <c r="DZ1106" s="519"/>
      <c r="EA1106" s="519"/>
      <c r="EB1106" s="519"/>
      <c r="EC1106" s="519"/>
      <c r="ED1106" s="519"/>
      <c r="EE1106" s="519"/>
      <c r="EF1106" s="519"/>
      <c r="EG1106" s="519" t="s">
        <v>152</v>
      </c>
      <c r="EH1106" s="513" t="s">
        <v>152</v>
      </c>
      <c r="EI1106" s="519">
        <v>0</v>
      </c>
      <c r="EJ1106" s="512"/>
      <c r="EK1106" s="512"/>
      <c r="EL1106" s="512"/>
      <c r="EM1106" s="512"/>
      <c r="EN1106" s="512"/>
      <c r="EO1106" s="512"/>
      <c r="EP1106" s="512"/>
      <c r="EQ1106" s="512"/>
      <c r="ER1106" s="512"/>
      <c r="ES1106" s="512"/>
      <c r="ET1106" s="512"/>
      <c r="EU1106" s="512"/>
      <c r="EV1106" s="512"/>
      <c r="EW1106" s="512"/>
      <c r="EX1106" s="512"/>
      <c r="EY1106" s="512"/>
      <c r="EZ1106" s="514"/>
      <c r="FA1106" s="520">
        <f t="shared" si="2394"/>
        <v>8</v>
      </c>
      <c r="FB1106" s="493">
        <f t="shared" si="2419"/>
        <v>2022</v>
      </c>
      <c r="FC1106" s="498">
        <f t="shared" si="2420"/>
        <v>44774</v>
      </c>
      <c r="FD1106" s="499">
        <f t="shared" si="2421"/>
        <v>31</v>
      </c>
      <c r="FE1106" s="500"/>
      <c r="FF1106" s="515">
        <f t="shared" si="2417"/>
        <v>0.55157936825269893</v>
      </c>
      <c r="FG1106" s="500"/>
      <c r="FH1106" s="481">
        <f t="shared" si="2398"/>
        <v>2.5118954758190326</v>
      </c>
      <c r="FI1106" s="481">
        <f t="shared" si="2399"/>
        <v>1.9191692667706708</v>
      </c>
      <c r="FJ1106" s="481">
        <f t="shared" si="2400"/>
        <v>2.4914390830621196</v>
      </c>
      <c r="FK1106" s="481">
        <f t="shared" si="2401"/>
        <v>1.9377387859063251</v>
      </c>
      <c r="FL1106" s="481">
        <f t="shared" si="2402"/>
        <v>1.4847227537311929</v>
      </c>
      <c r="FM1106" s="481">
        <f t="shared" si="2403"/>
        <v>1.1336179983484058</v>
      </c>
      <c r="FN1106" s="481">
        <f t="shared" si="2404"/>
        <v>1.4634630659253376</v>
      </c>
      <c r="FO1106" s="481">
        <f t="shared" si="2405"/>
        <v>1.1544309542720981</v>
      </c>
      <c r="FP1106" s="481">
        <f t="shared" si="2406"/>
        <v>1.3223388305847077</v>
      </c>
      <c r="FQ1106" s="481">
        <f t="shared" si="2407"/>
        <v>1.055472263868066</v>
      </c>
      <c r="FR1106" s="501"/>
      <c r="FS1106" s="482">
        <f t="shared" si="2418"/>
        <v>138947</v>
      </c>
      <c r="FT1106" s="482">
        <f t="shared" si="2418"/>
        <v>31124128</v>
      </c>
      <c r="FU1106" s="482">
        <f t="shared" si="2418"/>
        <v>40850418</v>
      </c>
      <c r="FV1106" s="482">
        <f t="shared" si="2418"/>
        <v>60164051</v>
      </c>
      <c r="FW1106" s="482">
        <f t="shared" si="2418"/>
        <v>8133008</v>
      </c>
      <c r="FX1106" s="482">
        <f t="shared" si="2418"/>
        <v>9660589</v>
      </c>
      <c r="FY1106" s="482">
        <f t="shared" si="2418"/>
        <v>286921571</v>
      </c>
      <c r="FZ1106" s="482">
        <f t="shared" si="2418"/>
        <v>285752712</v>
      </c>
      <c r="GA1106" s="482">
        <f t="shared" si="2418"/>
        <v>19298978</v>
      </c>
      <c r="GB1106" s="482"/>
      <c r="GC1106" s="482"/>
      <c r="GD1106" s="482">
        <f t="shared" si="2416"/>
        <v>99485</v>
      </c>
      <c r="GE1106" s="482">
        <f t="shared" si="2416"/>
        <v>57980</v>
      </c>
      <c r="GF1106" s="482">
        <f t="shared" si="2416"/>
        <v>7961010</v>
      </c>
      <c r="GG1106" s="482">
        <f t="shared" si="2416"/>
        <v>18978625</v>
      </c>
      <c r="GH1106" s="482">
        <f t="shared" si="2416"/>
        <v>7536897</v>
      </c>
      <c r="GI1106" s="482">
        <f t="shared" si="2416"/>
        <v>260252613</v>
      </c>
      <c r="GJ1106" s="482">
        <f t="shared" si="2416"/>
        <v>16246881</v>
      </c>
      <c r="GK1106" s="482">
        <f t="shared" si="2416"/>
        <v>3614107</v>
      </c>
      <c r="GL1106" s="482">
        <f t="shared" si="2416"/>
        <v>25096062</v>
      </c>
      <c r="GM1106" s="482">
        <f t="shared" si="2416"/>
        <v>1008896</v>
      </c>
      <c r="GN1106" s="482">
        <f t="shared" si="2374"/>
        <v>1375800</v>
      </c>
      <c r="GO1106" s="482">
        <f t="shared" si="2410"/>
        <v>496664</v>
      </c>
      <c r="GP1106" s="482">
        <f t="shared" si="2410"/>
        <v>1705062</v>
      </c>
      <c r="GQ1106" s="482">
        <f t="shared" si="2410"/>
        <v>0</v>
      </c>
      <c r="GR1106" s="482"/>
      <c r="GS1106" s="482"/>
      <c r="GT1106" s="482"/>
      <c r="GU1106" s="482"/>
      <c r="GV1106" s="502"/>
    </row>
    <row r="1107" spans="1:204" ht="9.75" customHeight="1" x14ac:dyDescent="0.2">
      <c r="A1107" s="417" t="str">
        <f t="shared" si="2386"/>
        <v>2022-23AUGUSTRX6</v>
      </c>
      <c r="B1107" s="458" t="str">
        <f t="shared" si="2412"/>
        <v>2022-23</v>
      </c>
      <c r="C1107" s="402" t="s">
        <v>636</v>
      </c>
      <c r="D1107" s="458" t="s">
        <v>646</v>
      </c>
      <c r="E1107" s="458" t="s">
        <v>645</v>
      </c>
      <c r="F1107" s="478" t="s">
        <v>448</v>
      </c>
      <c r="G1107" s="478" t="s">
        <v>690</v>
      </c>
      <c r="H1107" s="510">
        <v>49434</v>
      </c>
      <c r="I1107" s="510">
        <v>35929</v>
      </c>
      <c r="J1107" s="510">
        <v>1202939</v>
      </c>
      <c r="K1107" s="510">
        <v>33</v>
      </c>
      <c r="L1107" s="510">
        <v>6</v>
      </c>
      <c r="M1107" s="510">
        <v>98</v>
      </c>
      <c r="N1107" s="510">
        <v>147</v>
      </c>
      <c r="O1107" s="510">
        <v>245</v>
      </c>
      <c r="P1107" s="510">
        <v>141</v>
      </c>
      <c r="Q1107" s="510">
        <v>2207</v>
      </c>
      <c r="R1107" s="510">
        <v>10</v>
      </c>
      <c r="S1107" s="510">
        <v>35003</v>
      </c>
      <c r="T1107" s="510">
        <v>3048</v>
      </c>
      <c r="U1107" s="510">
        <v>1986</v>
      </c>
      <c r="V1107" s="510">
        <v>20061</v>
      </c>
      <c r="W1107" s="510">
        <v>6068</v>
      </c>
      <c r="X1107" s="510">
        <v>424</v>
      </c>
      <c r="Y1107" s="510">
        <v>1398370</v>
      </c>
      <c r="Z1107" s="510">
        <v>459</v>
      </c>
      <c r="AA1107" s="510">
        <v>802</v>
      </c>
      <c r="AB1107" s="510">
        <v>1021007</v>
      </c>
      <c r="AC1107" s="510">
        <v>514</v>
      </c>
      <c r="AD1107" s="510">
        <v>898</v>
      </c>
      <c r="AE1107" s="510">
        <v>45172898</v>
      </c>
      <c r="AF1107" s="510">
        <v>2252</v>
      </c>
      <c r="AG1107" s="510">
        <v>4691</v>
      </c>
      <c r="AH1107" s="510">
        <v>42593570</v>
      </c>
      <c r="AI1107" s="510">
        <v>7019</v>
      </c>
      <c r="AJ1107" s="510">
        <v>18306</v>
      </c>
      <c r="AK1107" s="510">
        <v>3067076</v>
      </c>
      <c r="AL1107" s="510">
        <v>7234</v>
      </c>
      <c r="AM1107" s="510">
        <v>17692</v>
      </c>
      <c r="AN1107" s="510" t="s">
        <v>152</v>
      </c>
      <c r="AO1107" s="510" t="s">
        <v>152</v>
      </c>
      <c r="AP1107" s="510" t="s">
        <v>152</v>
      </c>
      <c r="AQ1107" s="510" t="s">
        <v>152</v>
      </c>
      <c r="AR1107" s="510" t="s">
        <v>152</v>
      </c>
      <c r="AS1107" s="510" t="s">
        <v>152</v>
      </c>
      <c r="AT1107" s="510">
        <v>2798</v>
      </c>
      <c r="AU1107" s="510">
        <v>40</v>
      </c>
      <c r="AV1107" s="510">
        <v>191</v>
      </c>
      <c r="AW1107" s="510">
        <v>2565</v>
      </c>
      <c r="AX1107" s="510">
        <v>164</v>
      </c>
      <c r="AY1107" s="510">
        <v>2403</v>
      </c>
      <c r="AZ1107" s="510">
        <v>0</v>
      </c>
      <c r="BA1107" s="510" t="s">
        <v>152</v>
      </c>
      <c r="BB1107" s="510" t="s">
        <v>152</v>
      </c>
      <c r="BC1107" s="510" t="s">
        <v>152</v>
      </c>
      <c r="BD1107" s="510" t="s">
        <v>152</v>
      </c>
      <c r="BE1107" s="510" t="s">
        <v>152</v>
      </c>
      <c r="BF1107" s="510" t="s">
        <v>152</v>
      </c>
      <c r="BG1107" s="510" t="s">
        <v>152</v>
      </c>
      <c r="BH1107" s="510" t="s">
        <v>152</v>
      </c>
      <c r="BI1107" s="510">
        <v>18908</v>
      </c>
      <c r="BJ1107" s="510">
        <v>3257</v>
      </c>
      <c r="BK1107" s="510">
        <v>10040</v>
      </c>
      <c r="BL1107" s="510">
        <v>32205</v>
      </c>
      <c r="BM1107" s="510">
        <v>5921</v>
      </c>
      <c r="BN1107" s="510">
        <v>4386</v>
      </c>
      <c r="BO1107" s="510">
        <v>3853</v>
      </c>
      <c r="BP1107" s="510">
        <v>2848</v>
      </c>
      <c r="BQ1107" s="510">
        <v>26266</v>
      </c>
      <c r="BR1107" s="510">
        <v>21905</v>
      </c>
      <c r="BS1107" s="510">
        <v>9205</v>
      </c>
      <c r="BT1107" s="510">
        <v>6602</v>
      </c>
      <c r="BU1107" s="510">
        <v>749</v>
      </c>
      <c r="BV1107" s="510">
        <v>470</v>
      </c>
      <c r="BW1107" s="510">
        <v>80</v>
      </c>
      <c r="BX1107" s="510">
        <v>45073</v>
      </c>
      <c r="BY1107" s="510">
        <v>563</v>
      </c>
      <c r="BZ1107" s="510">
        <v>894</v>
      </c>
      <c r="CA1107" s="510">
        <v>108</v>
      </c>
      <c r="CB1107" s="510">
        <v>46540</v>
      </c>
      <c r="CC1107" s="510">
        <v>431</v>
      </c>
      <c r="CD1107" s="510">
        <v>795</v>
      </c>
      <c r="CE1107" s="510">
        <v>2860</v>
      </c>
      <c r="CF1107" s="510">
        <v>1306757</v>
      </c>
      <c r="CG1107" s="510">
        <v>457</v>
      </c>
      <c r="CH1107" s="510">
        <v>799</v>
      </c>
      <c r="CI1107" s="510">
        <v>2371</v>
      </c>
      <c r="CJ1107" s="510">
        <v>5031809</v>
      </c>
      <c r="CK1107" s="510">
        <v>2122</v>
      </c>
      <c r="CL1107" s="510">
        <v>4428</v>
      </c>
      <c r="CM1107" s="510">
        <v>652</v>
      </c>
      <c r="CN1107" s="510">
        <v>1020035</v>
      </c>
      <c r="CO1107" s="510">
        <v>1564</v>
      </c>
      <c r="CP1107" s="510">
        <v>3049</v>
      </c>
      <c r="CQ1107" s="510">
        <v>17038</v>
      </c>
      <c r="CR1107" s="510">
        <v>39121054</v>
      </c>
      <c r="CS1107" s="510">
        <v>2296</v>
      </c>
      <c r="CT1107" s="510">
        <v>4790</v>
      </c>
      <c r="CU1107" s="510">
        <v>183</v>
      </c>
      <c r="CV1107" s="510">
        <v>786095</v>
      </c>
      <c r="CW1107" s="510">
        <v>4296</v>
      </c>
      <c r="CX1107" s="510">
        <v>7602</v>
      </c>
      <c r="CY1107" s="510">
        <v>26</v>
      </c>
      <c r="CZ1107" s="510">
        <v>178682</v>
      </c>
      <c r="DA1107" s="510">
        <v>6872</v>
      </c>
      <c r="DB1107" s="510">
        <v>15601</v>
      </c>
      <c r="DC1107" s="510">
        <v>1591</v>
      </c>
      <c r="DD1107" s="510">
        <v>15764819</v>
      </c>
      <c r="DE1107" s="510">
        <v>9909</v>
      </c>
      <c r="DF1107" s="510">
        <v>20188</v>
      </c>
      <c r="DG1107" s="510">
        <v>433</v>
      </c>
      <c r="DH1107" s="510">
        <v>4831542</v>
      </c>
      <c r="DI1107" s="510">
        <v>11158</v>
      </c>
      <c r="DJ1107" s="510">
        <v>26645</v>
      </c>
      <c r="DK1107" s="510">
        <v>81</v>
      </c>
      <c r="DL1107" s="510">
        <v>39527</v>
      </c>
      <c r="DM1107" s="510">
        <v>488</v>
      </c>
      <c r="DN1107" s="510">
        <v>935</v>
      </c>
      <c r="DO1107" s="510">
        <v>1690</v>
      </c>
      <c r="DP1107" s="510">
        <v>91231</v>
      </c>
      <c r="DQ1107" s="510">
        <v>54</v>
      </c>
      <c r="DR1107" s="510">
        <v>122</v>
      </c>
      <c r="DS1107" s="510">
        <v>0</v>
      </c>
      <c r="DT1107" s="510">
        <v>0</v>
      </c>
      <c r="DU1107" s="510" t="s">
        <v>152</v>
      </c>
      <c r="DV1107" s="510" t="s">
        <v>152</v>
      </c>
      <c r="DW1107" s="510">
        <v>0</v>
      </c>
      <c r="DX1107" s="510"/>
      <c r="DY1107" s="510"/>
      <c r="DZ1107" s="510"/>
      <c r="EA1107" s="510"/>
      <c r="EB1107" s="510"/>
      <c r="EC1107" s="510"/>
      <c r="ED1107" s="510"/>
      <c r="EE1107" s="510"/>
      <c r="EF1107" s="510"/>
      <c r="EG1107" s="510" t="s">
        <v>152</v>
      </c>
      <c r="EH1107" s="506" t="s">
        <v>152</v>
      </c>
      <c r="EI1107" s="510">
        <v>0</v>
      </c>
      <c r="EJ1107" s="479"/>
      <c r="EK1107" s="479"/>
      <c r="EL1107" s="479"/>
      <c r="EM1107" s="479"/>
      <c r="EN1107" s="479"/>
      <c r="EO1107" s="479"/>
      <c r="EP1107" s="479"/>
      <c r="EQ1107" s="479"/>
      <c r="ER1107" s="479"/>
      <c r="ES1107" s="479"/>
      <c r="ET1107" s="479"/>
      <c r="EU1107" s="479"/>
      <c r="EV1107" s="479"/>
      <c r="EW1107" s="479"/>
      <c r="EX1107" s="479"/>
      <c r="EY1107" s="479"/>
      <c r="EZ1107" s="476"/>
      <c r="FA1107" s="446">
        <f t="shared" si="2394"/>
        <v>8</v>
      </c>
      <c r="FB1107" s="417">
        <f t="shared" si="2419"/>
        <v>2022</v>
      </c>
      <c r="FC1107" s="448">
        <f t="shared" si="2420"/>
        <v>44774</v>
      </c>
      <c r="FD1107" s="449">
        <f t="shared" si="2421"/>
        <v>31</v>
      </c>
      <c r="FE1107" s="450"/>
      <c r="FF1107" s="451">
        <f t="shared" si="2417"/>
        <v>0.58135534915720677</v>
      </c>
      <c r="FG1107" s="450"/>
      <c r="FH1107" s="452">
        <f t="shared" si="2398"/>
        <v>1.9425853018372703</v>
      </c>
      <c r="FI1107" s="452">
        <f t="shared" si="2399"/>
        <v>1.438976377952756</v>
      </c>
      <c r="FJ1107" s="452">
        <f t="shared" si="2400"/>
        <v>1.9400805639476335</v>
      </c>
      <c r="FK1107" s="452">
        <f t="shared" si="2401"/>
        <v>1.4340382678751258</v>
      </c>
      <c r="FL1107" s="452">
        <f t="shared" si="2402"/>
        <v>1.3093066148247845</v>
      </c>
      <c r="FM1107" s="452">
        <f t="shared" si="2403"/>
        <v>1.0919196450824984</v>
      </c>
      <c r="FN1107" s="452">
        <f t="shared" si="2404"/>
        <v>1.5169742913645352</v>
      </c>
      <c r="FO1107" s="452">
        <f t="shared" si="2405"/>
        <v>1.0880026367831246</v>
      </c>
      <c r="FP1107" s="452">
        <f t="shared" si="2406"/>
        <v>1.7665094339622642</v>
      </c>
      <c r="FQ1107" s="452">
        <f t="shared" si="2407"/>
        <v>1.1084905660377358</v>
      </c>
      <c r="FR1107" s="453"/>
      <c r="FS1107" s="446">
        <f t="shared" si="2418"/>
        <v>215574</v>
      </c>
      <c r="FT1107" s="446">
        <f t="shared" si="2418"/>
        <v>3521042</v>
      </c>
      <c r="FU1107" s="446">
        <f t="shared" si="2418"/>
        <v>5281563</v>
      </c>
      <c r="FV1107" s="446">
        <f t="shared" si="2418"/>
        <v>8802605</v>
      </c>
      <c r="FW1107" s="446">
        <f t="shared" si="2418"/>
        <v>2444496</v>
      </c>
      <c r="FX1107" s="446">
        <f t="shared" si="2418"/>
        <v>1783428</v>
      </c>
      <c r="FY1107" s="446">
        <f t="shared" si="2418"/>
        <v>94106151</v>
      </c>
      <c r="FZ1107" s="446">
        <f t="shared" si="2418"/>
        <v>111080808</v>
      </c>
      <c r="GA1107" s="446">
        <f t="shared" si="2418"/>
        <v>7501408</v>
      </c>
      <c r="GB1107" s="446"/>
      <c r="GC1107" s="446"/>
      <c r="GD1107" s="446">
        <f t="shared" si="2416"/>
        <v>71520</v>
      </c>
      <c r="GE1107" s="446">
        <f t="shared" si="2416"/>
        <v>85860</v>
      </c>
      <c r="GF1107" s="446">
        <f t="shared" si="2416"/>
        <v>2285140</v>
      </c>
      <c r="GG1107" s="446">
        <f t="shared" si="2416"/>
        <v>10498788</v>
      </c>
      <c r="GH1107" s="446">
        <f t="shared" si="2416"/>
        <v>1987948</v>
      </c>
      <c r="GI1107" s="446">
        <f t="shared" si="2416"/>
        <v>81612020</v>
      </c>
      <c r="GJ1107" s="446">
        <f t="shared" si="2416"/>
        <v>1391166</v>
      </c>
      <c r="GK1107" s="446">
        <f t="shared" si="2416"/>
        <v>405626</v>
      </c>
      <c r="GL1107" s="446">
        <f t="shared" si="2416"/>
        <v>32119108</v>
      </c>
      <c r="GM1107" s="446">
        <f t="shared" si="2416"/>
        <v>11537285</v>
      </c>
      <c r="GN1107" s="446" t="str">
        <f t="shared" si="2374"/>
        <v>-</v>
      </c>
      <c r="GO1107" s="446">
        <f t="shared" si="2410"/>
        <v>75735</v>
      </c>
      <c r="GP1107" s="446">
        <f t="shared" si="2410"/>
        <v>206180</v>
      </c>
      <c r="GQ1107" s="446">
        <f t="shared" si="2410"/>
        <v>0</v>
      </c>
      <c r="GR1107" s="446"/>
      <c r="GS1107" s="446"/>
      <c r="GT1107" s="446"/>
      <c r="GU1107" s="446"/>
      <c r="GV1107" s="416"/>
    </row>
    <row r="1108" spans="1:204" ht="9.75" customHeight="1" x14ac:dyDescent="0.2">
      <c r="A1108" s="417" t="str">
        <f t="shared" si="2386"/>
        <v>2022-23AUGUSTRX7</v>
      </c>
      <c r="B1108" s="458" t="str">
        <f t="shared" si="2412"/>
        <v>2022-23</v>
      </c>
      <c r="C1108" s="402" t="s">
        <v>636</v>
      </c>
      <c r="D1108" s="458" t="s">
        <v>649</v>
      </c>
      <c r="E1108" s="458" t="s">
        <v>462</v>
      </c>
      <c r="F1108" s="478" t="s">
        <v>449</v>
      </c>
      <c r="G1108" s="478" t="s">
        <v>691</v>
      </c>
      <c r="H1108" s="510">
        <v>138602</v>
      </c>
      <c r="I1108" s="510">
        <v>115799</v>
      </c>
      <c r="J1108" s="510">
        <v>5540848</v>
      </c>
      <c r="K1108" s="510">
        <v>48</v>
      </c>
      <c r="L1108" s="510">
        <v>0</v>
      </c>
      <c r="M1108" s="510">
        <v>146</v>
      </c>
      <c r="N1108" s="510">
        <v>200</v>
      </c>
      <c r="O1108" s="510">
        <v>298</v>
      </c>
      <c r="P1108" s="510">
        <v>266</v>
      </c>
      <c r="Q1108" s="510">
        <v>235</v>
      </c>
      <c r="R1108" s="510">
        <v>1538</v>
      </c>
      <c r="S1108" s="510">
        <v>89635</v>
      </c>
      <c r="T1108" s="510">
        <v>8900</v>
      </c>
      <c r="U1108" s="510">
        <v>5900</v>
      </c>
      <c r="V1108" s="510">
        <v>47278</v>
      </c>
      <c r="W1108" s="510">
        <v>15346</v>
      </c>
      <c r="X1108" s="510">
        <v>907</v>
      </c>
      <c r="Y1108" s="510">
        <v>4229818</v>
      </c>
      <c r="Z1108" s="510">
        <v>475</v>
      </c>
      <c r="AA1108" s="510">
        <v>831</v>
      </c>
      <c r="AB1108" s="510">
        <v>3596106</v>
      </c>
      <c r="AC1108" s="510">
        <v>610</v>
      </c>
      <c r="AD1108" s="510">
        <v>1078</v>
      </c>
      <c r="AE1108" s="510">
        <v>102408102</v>
      </c>
      <c r="AF1108" s="510">
        <v>2166</v>
      </c>
      <c r="AG1108" s="510">
        <v>4783</v>
      </c>
      <c r="AH1108" s="510">
        <v>160711936</v>
      </c>
      <c r="AI1108" s="510">
        <v>10473</v>
      </c>
      <c r="AJ1108" s="510">
        <v>25935</v>
      </c>
      <c r="AK1108" s="510">
        <v>11036183</v>
      </c>
      <c r="AL1108" s="510">
        <v>12168</v>
      </c>
      <c r="AM1108" s="510">
        <v>29905</v>
      </c>
      <c r="AN1108" s="510" t="s">
        <v>152</v>
      </c>
      <c r="AO1108" s="510" t="s">
        <v>152</v>
      </c>
      <c r="AP1108" s="510" t="s">
        <v>152</v>
      </c>
      <c r="AQ1108" s="510" t="s">
        <v>152</v>
      </c>
      <c r="AR1108" s="510" t="s">
        <v>152</v>
      </c>
      <c r="AS1108" s="510" t="s">
        <v>152</v>
      </c>
      <c r="AT1108" s="510">
        <v>11036</v>
      </c>
      <c r="AU1108" s="510">
        <v>760</v>
      </c>
      <c r="AV1108" s="510">
        <v>5410</v>
      </c>
      <c r="AW1108" s="510">
        <v>306</v>
      </c>
      <c r="AX1108" s="510">
        <v>483</v>
      </c>
      <c r="AY1108" s="510">
        <v>4383</v>
      </c>
      <c r="AZ1108" s="510">
        <v>36</v>
      </c>
      <c r="BA1108" s="510" t="s">
        <v>152</v>
      </c>
      <c r="BB1108" s="510" t="s">
        <v>152</v>
      </c>
      <c r="BC1108" s="510" t="s">
        <v>152</v>
      </c>
      <c r="BD1108" s="510" t="s">
        <v>152</v>
      </c>
      <c r="BE1108" s="510" t="s">
        <v>152</v>
      </c>
      <c r="BF1108" s="510" t="s">
        <v>152</v>
      </c>
      <c r="BG1108" s="510" t="s">
        <v>152</v>
      </c>
      <c r="BH1108" s="510" t="s">
        <v>152</v>
      </c>
      <c r="BI1108" s="510">
        <v>45144</v>
      </c>
      <c r="BJ1108" s="510">
        <v>6119</v>
      </c>
      <c r="BK1108" s="510">
        <v>27336</v>
      </c>
      <c r="BL1108" s="510">
        <v>78599</v>
      </c>
      <c r="BM1108" s="510">
        <v>17482</v>
      </c>
      <c r="BN1108" s="510">
        <v>14254</v>
      </c>
      <c r="BO1108" s="510">
        <v>11491</v>
      </c>
      <c r="BP1108" s="510">
        <v>9476</v>
      </c>
      <c r="BQ1108" s="510">
        <v>62758</v>
      </c>
      <c r="BR1108" s="510">
        <v>49761</v>
      </c>
      <c r="BS1108" s="510">
        <v>21270</v>
      </c>
      <c r="BT1108" s="510">
        <v>15774</v>
      </c>
      <c r="BU1108" s="510">
        <v>1140</v>
      </c>
      <c r="BV1108" s="510">
        <v>914</v>
      </c>
      <c r="BW1108" s="510">
        <v>187</v>
      </c>
      <c r="BX1108" s="510">
        <v>122341</v>
      </c>
      <c r="BY1108" s="510">
        <v>654</v>
      </c>
      <c r="BZ1108" s="510">
        <v>1123</v>
      </c>
      <c r="CA1108" s="510">
        <v>78</v>
      </c>
      <c r="CB1108" s="510">
        <v>42664</v>
      </c>
      <c r="CC1108" s="510">
        <v>547</v>
      </c>
      <c r="CD1108" s="510">
        <v>1050</v>
      </c>
      <c r="CE1108" s="510">
        <v>8635</v>
      </c>
      <c r="CF1108" s="510">
        <v>4064813</v>
      </c>
      <c r="CG1108" s="510">
        <v>471</v>
      </c>
      <c r="CH1108" s="510">
        <v>821</v>
      </c>
      <c r="CI1108" s="510">
        <v>4182</v>
      </c>
      <c r="CJ1108" s="510">
        <v>9763895</v>
      </c>
      <c r="CK1108" s="510">
        <v>2335</v>
      </c>
      <c r="CL1108" s="510">
        <v>4999</v>
      </c>
      <c r="CM1108" s="510">
        <v>2098</v>
      </c>
      <c r="CN1108" s="510">
        <v>4490817</v>
      </c>
      <c r="CO1108" s="510">
        <v>2141</v>
      </c>
      <c r="CP1108" s="510">
        <v>4675</v>
      </c>
      <c r="CQ1108" s="510">
        <v>40998</v>
      </c>
      <c r="CR1108" s="510">
        <v>88153390</v>
      </c>
      <c r="CS1108" s="510">
        <v>2150</v>
      </c>
      <c r="CT1108" s="510">
        <v>4770</v>
      </c>
      <c r="CU1108" s="510">
        <v>1668</v>
      </c>
      <c r="CV1108" s="510">
        <v>15998575</v>
      </c>
      <c r="CW1108" s="510">
        <v>9591</v>
      </c>
      <c r="CX1108" s="510">
        <v>22831</v>
      </c>
      <c r="CY1108" s="510">
        <v>1179</v>
      </c>
      <c r="CZ1108" s="510">
        <v>12585331</v>
      </c>
      <c r="DA1108" s="510">
        <v>10675</v>
      </c>
      <c r="DB1108" s="510">
        <v>28158</v>
      </c>
      <c r="DC1108" s="510">
        <v>1338</v>
      </c>
      <c r="DD1108" s="510">
        <v>20706480</v>
      </c>
      <c r="DE1108" s="510">
        <v>15476</v>
      </c>
      <c r="DF1108" s="510">
        <v>41485</v>
      </c>
      <c r="DG1108" s="510">
        <v>445</v>
      </c>
      <c r="DH1108" s="510">
        <v>8497757</v>
      </c>
      <c r="DI1108" s="510">
        <v>19096</v>
      </c>
      <c r="DJ1108" s="510">
        <v>51763</v>
      </c>
      <c r="DK1108" s="510">
        <v>197</v>
      </c>
      <c r="DL1108" s="510">
        <v>69460</v>
      </c>
      <c r="DM1108" s="510">
        <v>353</v>
      </c>
      <c r="DN1108" s="510">
        <v>700</v>
      </c>
      <c r="DO1108" s="510">
        <v>5332</v>
      </c>
      <c r="DP1108" s="510">
        <v>338145</v>
      </c>
      <c r="DQ1108" s="510">
        <v>63</v>
      </c>
      <c r="DR1108" s="510">
        <v>155</v>
      </c>
      <c r="DS1108" s="510">
        <v>78</v>
      </c>
      <c r="DT1108" s="510">
        <v>162103</v>
      </c>
      <c r="DU1108" s="510">
        <v>2078</v>
      </c>
      <c r="DV1108" s="510">
        <v>4171</v>
      </c>
      <c r="DW1108" s="510">
        <v>56</v>
      </c>
      <c r="DX1108" s="510"/>
      <c r="DY1108" s="510"/>
      <c r="DZ1108" s="510"/>
      <c r="EA1108" s="510"/>
      <c r="EB1108" s="510"/>
      <c r="EC1108" s="510"/>
      <c r="ED1108" s="510"/>
      <c r="EE1108" s="510"/>
      <c r="EF1108" s="510"/>
      <c r="EG1108" s="510" t="s">
        <v>152</v>
      </c>
      <c r="EH1108" s="506" t="s">
        <v>152</v>
      </c>
      <c r="EI1108" s="510">
        <v>0</v>
      </c>
      <c r="EJ1108" s="479"/>
      <c r="EK1108" s="479"/>
      <c r="EL1108" s="479"/>
      <c r="EM1108" s="479"/>
      <c r="EN1108" s="479"/>
      <c r="EO1108" s="479"/>
      <c r="EP1108" s="479"/>
      <c r="EQ1108" s="479"/>
      <c r="ER1108" s="479"/>
      <c r="ES1108" s="479"/>
      <c r="ET1108" s="479"/>
      <c r="EU1108" s="479"/>
      <c r="EV1108" s="479"/>
      <c r="EW1108" s="479"/>
      <c r="EX1108" s="479"/>
      <c r="EY1108" s="479"/>
      <c r="EZ1108" s="476"/>
      <c r="FA1108" s="446">
        <f t="shared" si="2394"/>
        <v>8</v>
      </c>
      <c r="FB1108" s="417">
        <f t="shared" si="2419"/>
        <v>2022</v>
      </c>
      <c r="FC1108" s="448">
        <f t="shared" si="2420"/>
        <v>44774</v>
      </c>
      <c r="FD1108" s="449">
        <f t="shared" si="2421"/>
        <v>31</v>
      </c>
      <c r="FE1108" s="450"/>
      <c r="FF1108" s="451">
        <f t="shared" si="2417"/>
        <v>0.61755848969191574</v>
      </c>
      <c r="FG1108" s="450"/>
      <c r="FH1108" s="452">
        <f t="shared" si="2398"/>
        <v>1.9642696629213483</v>
      </c>
      <c r="FI1108" s="452">
        <f t="shared" si="2399"/>
        <v>1.6015730337078651</v>
      </c>
      <c r="FJ1108" s="452">
        <f t="shared" si="2400"/>
        <v>1.9476271186440679</v>
      </c>
      <c r="FK1108" s="452">
        <f t="shared" si="2401"/>
        <v>1.6061016949152542</v>
      </c>
      <c r="FL1108" s="452">
        <f t="shared" si="2402"/>
        <v>1.3274250179787639</v>
      </c>
      <c r="FM1108" s="452">
        <f t="shared" si="2403"/>
        <v>1.0525191420956894</v>
      </c>
      <c r="FN1108" s="452">
        <f t="shared" si="2404"/>
        <v>1.3860289326208783</v>
      </c>
      <c r="FO1108" s="452">
        <f t="shared" si="2405"/>
        <v>1.0278900039098136</v>
      </c>
      <c r="FP1108" s="452">
        <f t="shared" si="2406"/>
        <v>1.256890848952591</v>
      </c>
      <c r="FQ1108" s="452">
        <f t="shared" si="2407"/>
        <v>1.007717750826902</v>
      </c>
      <c r="FR1108" s="453"/>
      <c r="FS1108" s="446">
        <f t="shared" si="2418"/>
        <v>0</v>
      </c>
      <c r="FT1108" s="446">
        <f t="shared" si="2418"/>
        <v>16906654</v>
      </c>
      <c r="FU1108" s="446">
        <f t="shared" si="2418"/>
        <v>23159800</v>
      </c>
      <c r="FV1108" s="446">
        <f t="shared" si="2418"/>
        <v>34508102</v>
      </c>
      <c r="FW1108" s="446">
        <f t="shared" si="2418"/>
        <v>7395900</v>
      </c>
      <c r="FX1108" s="446">
        <f t="shared" si="2418"/>
        <v>6360200</v>
      </c>
      <c r="FY1108" s="446">
        <f t="shared" si="2418"/>
        <v>226130674</v>
      </c>
      <c r="FZ1108" s="446">
        <f t="shared" si="2418"/>
        <v>397998510</v>
      </c>
      <c r="GA1108" s="446">
        <f t="shared" si="2418"/>
        <v>27123835</v>
      </c>
      <c r="GB1108" s="446"/>
      <c r="GC1108" s="446"/>
      <c r="GD1108" s="446">
        <f t="shared" si="2416"/>
        <v>210001</v>
      </c>
      <c r="GE1108" s="446">
        <f t="shared" si="2416"/>
        <v>81900</v>
      </c>
      <c r="GF1108" s="446">
        <f t="shared" si="2416"/>
        <v>7089335</v>
      </c>
      <c r="GG1108" s="446">
        <f t="shared" si="2416"/>
        <v>20905818</v>
      </c>
      <c r="GH1108" s="446">
        <f t="shared" si="2416"/>
        <v>9808150</v>
      </c>
      <c r="GI1108" s="446">
        <f t="shared" si="2416"/>
        <v>195560460</v>
      </c>
      <c r="GJ1108" s="446">
        <f t="shared" si="2416"/>
        <v>38082108</v>
      </c>
      <c r="GK1108" s="446">
        <f t="shared" si="2416"/>
        <v>33198282</v>
      </c>
      <c r="GL1108" s="446">
        <f t="shared" si="2416"/>
        <v>55506930</v>
      </c>
      <c r="GM1108" s="446">
        <f t="shared" si="2416"/>
        <v>23034535</v>
      </c>
      <c r="GN1108" s="446">
        <f t="shared" si="2374"/>
        <v>325338</v>
      </c>
      <c r="GO1108" s="446">
        <f t="shared" si="2410"/>
        <v>137900</v>
      </c>
      <c r="GP1108" s="446">
        <f t="shared" si="2410"/>
        <v>826460</v>
      </c>
      <c r="GQ1108" s="446">
        <f t="shared" si="2410"/>
        <v>0</v>
      </c>
      <c r="GR1108" s="446"/>
      <c r="GS1108" s="446"/>
      <c r="GT1108" s="446"/>
      <c r="GU1108" s="446"/>
      <c r="GV1108" s="416"/>
    </row>
    <row r="1109" spans="1:204" ht="9.75" customHeight="1" x14ac:dyDescent="0.2">
      <c r="A1109" s="417" t="str">
        <f t="shared" si="2386"/>
        <v>2022-23AUGUSTRYE</v>
      </c>
      <c r="B1109" s="458" t="str">
        <f t="shared" si="2412"/>
        <v>2022-23</v>
      </c>
      <c r="C1109" s="402" t="s">
        <v>636</v>
      </c>
      <c r="D1109" s="458" t="s">
        <v>663</v>
      </c>
      <c r="E1109" s="458" t="s">
        <v>662</v>
      </c>
      <c r="F1109" s="478" t="s">
        <v>456</v>
      </c>
      <c r="G1109" s="478" t="s">
        <v>692</v>
      </c>
      <c r="H1109" s="510">
        <v>76253</v>
      </c>
      <c r="I1109" s="510">
        <v>52064</v>
      </c>
      <c r="J1109" s="510">
        <v>3141073</v>
      </c>
      <c r="K1109" s="510">
        <v>60</v>
      </c>
      <c r="L1109" s="510">
        <v>1</v>
      </c>
      <c r="M1109" s="510">
        <v>212</v>
      </c>
      <c r="N1109" s="510">
        <v>274</v>
      </c>
      <c r="O1109" s="510">
        <v>421</v>
      </c>
      <c r="P1109" s="510">
        <v>217</v>
      </c>
      <c r="Q1109" s="510">
        <v>45</v>
      </c>
      <c r="R1109" s="510">
        <v>38</v>
      </c>
      <c r="S1109" s="510">
        <v>48282</v>
      </c>
      <c r="T1109" s="510">
        <v>3109</v>
      </c>
      <c r="U1109" s="510">
        <v>1938</v>
      </c>
      <c r="V1109" s="510">
        <v>23454</v>
      </c>
      <c r="W1109" s="510">
        <v>13915</v>
      </c>
      <c r="X1109" s="510">
        <v>654</v>
      </c>
      <c r="Y1109" s="510">
        <v>1772828</v>
      </c>
      <c r="Z1109" s="510">
        <v>570</v>
      </c>
      <c r="AA1109" s="510">
        <v>1012</v>
      </c>
      <c r="AB1109" s="510">
        <v>1278794</v>
      </c>
      <c r="AC1109" s="510">
        <v>660</v>
      </c>
      <c r="AD1109" s="510">
        <v>1177</v>
      </c>
      <c r="AE1109" s="510">
        <v>42338767</v>
      </c>
      <c r="AF1109" s="510">
        <v>1805</v>
      </c>
      <c r="AG1109" s="510">
        <v>3575</v>
      </c>
      <c r="AH1109" s="510">
        <v>93281533</v>
      </c>
      <c r="AI1109" s="510">
        <v>6704</v>
      </c>
      <c r="AJ1109" s="510">
        <v>15061</v>
      </c>
      <c r="AK1109" s="510">
        <v>5408442</v>
      </c>
      <c r="AL1109" s="510">
        <v>8270</v>
      </c>
      <c r="AM1109" s="510">
        <v>19516</v>
      </c>
      <c r="AN1109" s="510" t="s">
        <v>152</v>
      </c>
      <c r="AO1109" s="510" t="s">
        <v>152</v>
      </c>
      <c r="AP1109" s="510" t="s">
        <v>152</v>
      </c>
      <c r="AQ1109" s="510" t="s">
        <v>152</v>
      </c>
      <c r="AR1109" s="510" t="s">
        <v>152</v>
      </c>
      <c r="AS1109" s="510" t="s">
        <v>152</v>
      </c>
      <c r="AT1109" s="510">
        <v>5192</v>
      </c>
      <c r="AU1109" s="510">
        <v>139</v>
      </c>
      <c r="AV1109" s="510">
        <v>517</v>
      </c>
      <c r="AW1109" s="510">
        <v>792</v>
      </c>
      <c r="AX1109" s="510">
        <v>621</v>
      </c>
      <c r="AY1109" s="510">
        <v>3915</v>
      </c>
      <c r="AZ1109" s="510">
        <v>321</v>
      </c>
      <c r="BA1109" s="510" t="s">
        <v>152</v>
      </c>
      <c r="BB1109" s="510" t="s">
        <v>152</v>
      </c>
      <c r="BC1109" s="510" t="s">
        <v>152</v>
      </c>
      <c r="BD1109" s="510" t="s">
        <v>152</v>
      </c>
      <c r="BE1109" s="510" t="s">
        <v>152</v>
      </c>
      <c r="BF1109" s="510" t="s">
        <v>152</v>
      </c>
      <c r="BG1109" s="510" t="s">
        <v>152</v>
      </c>
      <c r="BH1109" s="510" t="s">
        <v>152</v>
      </c>
      <c r="BI1109" s="510">
        <v>23912</v>
      </c>
      <c r="BJ1109" s="510">
        <v>1946</v>
      </c>
      <c r="BK1109" s="510">
        <v>17232</v>
      </c>
      <c r="BL1109" s="510">
        <v>43090</v>
      </c>
      <c r="BM1109" s="510">
        <v>6215</v>
      </c>
      <c r="BN1109" s="510">
        <v>4622</v>
      </c>
      <c r="BO1109" s="510">
        <v>3836</v>
      </c>
      <c r="BP1109" s="510">
        <v>2885</v>
      </c>
      <c r="BQ1109" s="510">
        <v>29557</v>
      </c>
      <c r="BR1109" s="510">
        <v>24745</v>
      </c>
      <c r="BS1109" s="510">
        <v>20229</v>
      </c>
      <c r="BT1109" s="510">
        <v>14903</v>
      </c>
      <c r="BU1109" s="510">
        <v>1005</v>
      </c>
      <c r="BV1109" s="510">
        <v>722</v>
      </c>
      <c r="BW1109" s="510">
        <v>54</v>
      </c>
      <c r="BX1109" s="510">
        <v>39283</v>
      </c>
      <c r="BY1109" s="510">
        <v>727</v>
      </c>
      <c r="BZ1109" s="510">
        <v>1177</v>
      </c>
      <c r="CA1109" s="510">
        <v>26</v>
      </c>
      <c r="CB1109" s="510">
        <v>9153</v>
      </c>
      <c r="CC1109" s="510">
        <v>352</v>
      </c>
      <c r="CD1109" s="510">
        <v>644</v>
      </c>
      <c r="CE1109" s="510">
        <v>3029</v>
      </c>
      <c r="CF1109" s="510">
        <v>1724392</v>
      </c>
      <c r="CG1109" s="510">
        <v>569</v>
      </c>
      <c r="CH1109" s="510">
        <v>1008</v>
      </c>
      <c r="CI1109" s="510">
        <v>1699</v>
      </c>
      <c r="CJ1109" s="510">
        <v>2877940</v>
      </c>
      <c r="CK1109" s="510">
        <v>1694</v>
      </c>
      <c r="CL1109" s="510">
        <v>3343</v>
      </c>
      <c r="CM1109" s="510">
        <v>514</v>
      </c>
      <c r="CN1109" s="510">
        <v>730269</v>
      </c>
      <c r="CO1109" s="510">
        <v>1421</v>
      </c>
      <c r="CP1109" s="510">
        <v>2751</v>
      </c>
      <c r="CQ1109" s="510">
        <v>21241</v>
      </c>
      <c r="CR1109" s="510">
        <v>38730558</v>
      </c>
      <c r="CS1109" s="510">
        <v>1823</v>
      </c>
      <c r="CT1109" s="510">
        <v>3620</v>
      </c>
      <c r="CU1109" s="510">
        <v>1645</v>
      </c>
      <c r="CV1109" s="510">
        <v>8309323</v>
      </c>
      <c r="CW1109" s="510">
        <v>5051</v>
      </c>
      <c r="CX1109" s="510">
        <v>10330</v>
      </c>
      <c r="CY1109" s="510">
        <v>559</v>
      </c>
      <c r="CZ1109" s="510">
        <v>2170754</v>
      </c>
      <c r="DA1109" s="510">
        <v>3883</v>
      </c>
      <c r="DB1109" s="510">
        <v>7895</v>
      </c>
      <c r="DC1109" s="510">
        <v>177</v>
      </c>
      <c r="DD1109" s="510">
        <v>1939782</v>
      </c>
      <c r="DE1109" s="510">
        <v>10959</v>
      </c>
      <c r="DF1109" s="510">
        <v>20991</v>
      </c>
      <c r="DG1109" s="510">
        <v>80</v>
      </c>
      <c r="DH1109" s="510">
        <v>432062</v>
      </c>
      <c r="DI1109" s="510">
        <v>5401</v>
      </c>
      <c r="DJ1109" s="510">
        <v>14410</v>
      </c>
      <c r="DK1109" s="510">
        <v>194</v>
      </c>
      <c r="DL1109" s="510">
        <v>72537</v>
      </c>
      <c r="DM1109" s="510">
        <v>374</v>
      </c>
      <c r="DN1109" s="510">
        <v>621</v>
      </c>
      <c r="DO1109" s="510">
        <v>1687</v>
      </c>
      <c r="DP1109" s="510">
        <v>154303</v>
      </c>
      <c r="DQ1109" s="510">
        <v>91</v>
      </c>
      <c r="DR1109" s="510">
        <v>242</v>
      </c>
      <c r="DS1109" s="510">
        <v>43</v>
      </c>
      <c r="DT1109" s="510">
        <v>94154</v>
      </c>
      <c r="DU1109" s="510">
        <v>2190</v>
      </c>
      <c r="DV1109" s="510">
        <v>3956</v>
      </c>
      <c r="DW1109" s="510">
        <v>40</v>
      </c>
      <c r="DX1109" s="510"/>
      <c r="DY1109" s="510"/>
      <c r="DZ1109" s="510"/>
      <c r="EA1109" s="510"/>
      <c r="EB1109" s="510"/>
      <c r="EC1109" s="510"/>
      <c r="ED1109" s="510"/>
      <c r="EE1109" s="510"/>
      <c r="EF1109" s="510"/>
      <c r="EG1109" s="510" t="s">
        <v>152</v>
      </c>
      <c r="EH1109" s="506" t="s">
        <v>152</v>
      </c>
      <c r="EI1109" s="510">
        <v>45</v>
      </c>
      <c r="EJ1109" s="479"/>
      <c r="EK1109" s="479"/>
      <c r="EL1109" s="479"/>
      <c r="EM1109" s="479"/>
      <c r="EN1109" s="479"/>
      <c r="EO1109" s="479"/>
      <c r="EP1109" s="479"/>
      <c r="EQ1109" s="479"/>
      <c r="ER1109" s="479"/>
      <c r="ES1109" s="479"/>
      <c r="ET1109" s="479"/>
      <c r="EU1109" s="479"/>
      <c r="EV1109" s="479"/>
      <c r="EW1109" s="479"/>
      <c r="EX1109" s="479"/>
      <c r="EY1109" s="479"/>
      <c r="EZ1109" s="476"/>
      <c r="FA1109" s="482">
        <f t="shared" si="2394"/>
        <v>8</v>
      </c>
      <c r="FB1109" s="493">
        <f t="shared" si="2419"/>
        <v>2022</v>
      </c>
      <c r="FC1109" s="498">
        <f t="shared" si="2420"/>
        <v>44774</v>
      </c>
      <c r="FD1109" s="499">
        <f t="shared" si="2421"/>
        <v>31</v>
      </c>
      <c r="FE1109" s="450"/>
      <c r="FF1109" s="451">
        <f t="shared" si="2417"/>
        <v>0.58333333333333337</v>
      </c>
      <c r="FG1109" s="450"/>
      <c r="FH1109" s="452">
        <f t="shared" si="2398"/>
        <v>1.999035059504664</v>
      </c>
      <c r="FI1109" s="452">
        <f t="shared" si="2399"/>
        <v>1.4866516564811836</v>
      </c>
      <c r="FJ1109" s="452">
        <f t="shared" si="2400"/>
        <v>1.979360165118679</v>
      </c>
      <c r="FK1109" s="452">
        <f t="shared" si="2401"/>
        <v>1.4886480908152735</v>
      </c>
      <c r="FL1109" s="452">
        <f t="shared" si="2402"/>
        <v>1.2602114777863052</v>
      </c>
      <c r="FM1109" s="452">
        <f t="shared" si="2403"/>
        <v>1.0550439157499787</v>
      </c>
      <c r="FN1109" s="452">
        <f t="shared" si="2404"/>
        <v>1.4537549407114625</v>
      </c>
      <c r="FO1109" s="452">
        <f t="shared" si="2405"/>
        <v>1.0710025152712899</v>
      </c>
      <c r="FP1109" s="452">
        <f t="shared" si="2406"/>
        <v>1.536697247706422</v>
      </c>
      <c r="FQ1109" s="452">
        <f t="shared" si="2407"/>
        <v>1.1039755351681957</v>
      </c>
      <c r="FR1109" s="453"/>
      <c r="FS1109" s="446">
        <f t="shared" si="2418"/>
        <v>52064</v>
      </c>
      <c r="FT1109" s="446">
        <f t="shared" si="2418"/>
        <v>11037568</v>
      </c>
      <c r="FU1109" s="446">
        <f t="shared" si="2418"/>
        <v>14265536</v>
      </c>
      <c r="FV1109" s="446">
        <f t="shared" si="2418"/>
        <v>21918944</v>
      </c>
      <c r="FW1109" s="446">
        <f t="shared" si="2418"/>
        <v>3146308</v>
      </c>
      <c r="FX1109" s="446">
        <f t="shared" si="2418"/>
        <v>2281026</v>
      </c>
      <c r="FY1109" s="446">
        <f t="shared" si="2418"/>
        <v>83848050</v>
      </c>
      <c r="FZ1109" s="446">
        <f t="shared" si="2418"/>
        <v>209573815</v>
      </c>
      <c r="GA1109" s="446">
        <f t="shared" si="2418"/>
        <v>12763464</v>
      </c>
      <c r="GB1109" s="446"/>
      <c r="GC1109" s="446"/>
      <c r="GD1109" s="446">
        <f t="shared" ref="GD1109:GM1118" si="2422">IFERROR(HLOOKUP(GD$1,$H$5:$HA$10112,MATCH($A1109,$A$5:$A$10112,0),0)*HLOOKUP(GD$2,$H$5:$HA$10112,MATCH($A1109,$A$5:$A$10112,0),0),"-")</f>
        <v>63558</v>
      </c>
      <c r="GE1109" s="446">
        <f t="shared" si="2422"/>
        <v>16744</v>
      </c>
      <c r="GF1109" s="446">
        <f t="shared" si="2422"/>
        <v>3053232</v>
      </c>
      <c r="GG1109" s="446">
        <f t="shared" si="2422"/>
        <v>5679757</v>
      </c>
      <c r="GH1109" s="446">
        <f t="shared" si="2422"/>
        <v>1414014</v>
      </c>
      <c r="GI1109" s="446">
        <f t="shared" si="2422"/>
        <v>76892420</v>
      </c>
      <c r="GJ1109" s="446">
        <f t="shared" si="2422"/>
        <v>16992850</v>
      </c>
      <c r="GK1109" s="446">
        <f t="shared" si="2422"/>
        <v>4413305</v>
      </c>
      <c r="GL1109" s="446">
        <f t="shared" si="2422"/>
        <v>3715407</v>
      </c>
      <c r="GM1109" s="446">
        <f t="shared" si="2422"/>
        <v>1152800</v>
      </c>
      <c r="GN1109" s="446">
        <f t="shared" si="2374"/>
        <v>170108</v>
      </c>
      <c r="GO1109" s="446">
        <f t="shared" ref="GO1109:GQ1128" si="2423">IFERROR(HLOOKUP(GO$1,$H$5:$HA$10112,MATCH($A1109,$A$5:$A$10112,0),0)*HLOOKUP(GO$2,$H$5:$HA$10112,MATCH($A1109,$A$5:$A$10112,0),0),"-")</f>
        <v>120474</v>
      </c>
      <c r="GP1109" s="446">
        <f t="shared" si="2423"/>
        <v>408254</v>
      </c>
      <c r="GQ1109" s="446">
        <f t="shared" si="2423"/>
        <v>0</v>
      </c>
      <c r="GR1109" s="446"/>
      <c r="GS1109" s="446"/>
      <c r="GT1109" s="446"/>
      <c r="GU1109" s="446"/>
      <c r="GV1109" s="416"/>
    </row>
    <row r="1110" spans="1:204" ht="9.75" customHeight="1" x14ac:dyDescent="0.2">
      <c r="A1110" s="523" t="str">
        <f t="shared" si="2386"/>
        <v>2022-23AUGUSTRYD</v>
      </c>
      <c r="B1110" s="524" t="str">
        <f t="shared" si="2412"/>
        <v>2022-23</v>
      </c>
      <c r="C1110" s="525" t="s">
        <v>636</v>
      </c>
      <c r="D1110" s="524" t="s">
        <v>663</v>
      </c>
      <c r="E1110" s="524" t="s">
        <v>662</v>
      </c>
      <c r="F1110" s="526" t="s">
        <v>455</v>
      </c>
      <c r="G1110" s="526" t="s">
        <v>693</v>
      </c>
      <c r="H1110" s="527">
        <v>93141</v>
      </c>
      <c r="I1110" s="527">
        <v>78174</v>
      </c>
      <c r="J1110" s="527">
        <v>2442302</v>
      </c>
      <c r="K1110" s="527">
        <v>31</v>
      </c>
      <c r="L1110" s="527">
        <v>1</v>
      </c>
      <c r="M1110" s="527">
        <v>115</v>
      </c>
      <c r="N1110" s="527">
        <v>167</v>
      </c>
      <c r="O1110" s="527">
        <v>263</v>
      </c>
      <c r="P1110" s="527">
        <v>192</v>
      </c>
      <c r="Q1110" s="527">
        <v>27</v>
      </c>
      <c r="R1110" s="527">
        <v>34</v>
      </c>
      <c r="S1110" s="527">
        <v>58869</v>
      </c>
      <c r="T1110" s="527">
        <v>4495</v>
      </c>
      <c r="U1110" s="527">
        <v>2846</v>
      </c>
      <c r="V1110" s="527">
        <v>31487</v>
      </c>
      <c r="W1110" s="527">
        <v>14626</v>
      </c>
      <c r="X1110" s="527">
        <v>345</v>
      </c>
      <c r="Y1110" s="527">
        <v>2473612</v>
      </c>
      <c r="Z1110" s="527">
        <v>550</v>
      </c>
      <c r="AA1110" s="527">
        <v>988</v>
      </c>
      <c r="AB1110" s="527">
        <v>1891657</v>
      </c>
      <c r="AC1110" s="527">
        <v>665</v>
      </c>
      <c r="AD1110" s="527">
        <v>1213</v>
      </c>
      <c r="AE1110" s="527">
        <v>67123422</v>
      </c>
      <c r="AF1110" s="527">
        <v>2132</v>
      </c>
      <c r="AG1110" s="527">
        <v>4413</v>
      </c>
      <c r="AH1110" s="527">
        <v>144265838</v>
      </c>
      <c r="AI1110" s="527">
        <v>9864</v>
      </c>
      <c r="AJ1110" s="527">
        <v>24552</v>
      </c>
      <c r="AK1110" s="527">
        <v>5469207</v>
      </c>
      <c r="AL1110" s="527">
        <v>15853</v>
      </c>
      <c r="AM1110" s="527">
        <v>40463</v>
      </c>
      <c r="AN1110" s="527" t="s">
        <v>152</v>
      </c>
      <c r="AO1110" s="527" t="s">
        <v>152</v>
      </c>
      <c r="AP1110" s="527" t="s">
        <v>152</v>
      </c>
      <c r="AQ1110" s="527" t="s">
        <v>152</v>
      </c>
      <c r="AR1110" s="527" t="s">
        <v>152</v>
      </c>
      <c r="AS1110" s="527" t="s">
        <v>152</v>
      </c>
      <c r="AT1110" s="527">
        <v>5607</v>
      </c>
      <c r="AU1110" s="527">
        <v>169</v>
      </c>
      <c r="AV1110" s="527">
        <v>1228</v>
      </c>
      <c r="AW1110" s="527">
        <v>2026</v>
      </c>
      <c r="AX1110" s="527">
        <v>316</v>
      </c>
      <c r="AY1110" s="527">
        <v>3894</v>
      </c>
      <c r="AZ1110" s="527">
        <v>1559</v>
      </c>
      <c r="BA1110" s="527" t="s">
        <v>152</v>
      </c>
      <c r="BB1110" s="527" t="s">
        <v>152</v>
      </c>
      <c r="BC1110" s="527" t="s">
        <v>152</v>
      </c>
      <c r="BD1110" s="527" t="s">
        <v>152</v>
      </c>
      <c r="BE1110" s="527" t="s">
        <v>152</v>
      </c>
      <c r="BF1110" s="527" t="s">
        <v>152</v>
      </c>
      <c r="BG1110" s="527" t="s">
        <v>152</v>
      </c>
      <c r="BH1110" s="527" t="s">
        <v>152</v>
      </c>
      <c r="BI1110" s="527">
        <v>32729</v>
      </c>
      <c r="BJ1110" s="527">
        <v>1584</v>
      </c>
      <c r="BK1110" s="527">
        <v>18949</v>
      </c>
      <c r="BL1110" s="527">
        <v>53262</v>
      </c>
      <c r="BM1110" s="527">
        <v>10261</v>
      </c>
      <c r="BN1110" s="527">
        <v>7016</v>
      </c>
      <c r="BO1110" s="527">
        <v>6442</v>
      </c>
      <c r="BP1110" s="527">
        <v>4463</v>
      </c>
      <c r="BQ1110" s="527">
        <v>44178</v>
      </c>
      <c r="BR1110" s="527">
        <v>33300</v>
      </c>
      <c r="BS1110" s="527">
        <v>27202</v>
      </c>
      <c r="BT1110" s="527">
        <v>15455</v>
      </c>
      <c r="BU1110" s="527">
        <v>636</v>
      </c>
      <c r="BV1110" s="527">
        <v>365</v>
      </c>
      <c r="BW1110" s="527">
        <v>58</v>
      </c>
      <c r="BX1110" s="527">
        <v>41420</v>
      </c>
      <c r="BY1110" s="527">
        <v>714</v>
      </c>
      <c r="BZ1110" s="527">
        <v>1097</v>
      </c>
      <c r="CA1110" s="527">
        <v>68</v>
      </c>
      <c r="CB1110" s="527">
        <v>43687</v>
      </c>
      <c r="CC1110" s="527">
        <v>642</v>
      </c>
      <c r="CD1110" s="527">
        <v>1320</v>
      </c>
      <c r="CE1110" s="527">
        <v>4369</v>
      </c>
      <c r="CF1110" s="527">
        <v>2388505</v>
      </c>
      <c r="CG1110" s="527">
        <v>547</v>
      </c>
      <c r="CH1110" s="527">
        <v>983</v>
      </c>
      <c r="CI1110" s="527">
        <v>2213</v>
      </c>
      <c r="CJ1110" s="527">
        <v>4504090</v>
      </c>
      <c r="CK1110" s="527">
        <v>2035</v>
      </c>
      <c r="CL1110" s="527">
        <v>4228</v>
      </c>
      <c r="CM1110" s="527">
        <v>1166</v>
      </c>
      <c r="CN1110" s="527">
        <v>2557429</v>
      </c>
      <c r="CO1110" s="527">
        <v>2193</v>
      </c>
      <c r="CP1110" s="527">
        <v>4715</v>
      </c>
      <c r="CQ1110" s="527">
        <v>28108</v>
      </c>
      <c r="CR1110" s="527">
        <v>60061903</v>
      </c>
      <c r="CS1110" s="527">
        <v>2137</v>
      </c>
      <c r="CT1110" s="527">
        <v>4416</v>
      </c>
      <c r="CU1110" s="527">
        <v>951</v>
      </c>
      <c r="CV1110" s="527">
        <v>10637220</v>
      </c>
      <c r="CW1110" s="527">
        <v>11185</v>
      </c>
      <c r="CX1110" s="527">
        <v>26813</v>
      </c>
      <c r="CY1110" s="527">
        <v>457</v>
      </c>
      <c r="CZ1110" s="527">
        <v>6306850</v>
      </c>
      <c r="DA1110" s="527">
        <v>13801</v>
      </c>
      <c r="DB1110" s="527">
        <v>33000</v>
      </c>
      <c r="DC1110" s="527">
        <v>870</v>
      </c>
      <c r="DD1110" s="527">
        <v>13890589</v>
      </c>
      <c r="DE1110" s="527">
        <v>15966</v>
      </c>
      <c r="DF1110" s="527">
        <v>37397</v>
      </c>
      <c r="DG1110" s="527">
        <v>98</v>
      </c>
      <c r="DH1110" s="527">
        <v>1395773</v>
      </c>
      <c r="DI1110" s="527">
        <v>14243</v>
      </c>
      <c r="DJ1110" s="527">
        <v>35009</v>
      </c>
      <c r="DK1110" s="527">
        <v>10</v>
      </c>
      <c r="DL1110" s="527">
        <v>2985</v>
      </c>
      <c r="DM1110" s="527">
        <v>299</v>
      </c>
      <c r="DN1110" s="527">
        <v>484</v>
      </c>
      <c r="DO1110" s="527">
        <v>2691</v>
      </c>
      <c r="DP1110" s="527">
        <v>268701</v>
      </c>
      <c r="DQ1110" s="527">
        <v>100</v>
      </c>
      <c r="DR1110" s="527">
        <v>131</v>
      </c>
      <c r="DS1110" s="527">
        <v>63</v>
      </c>
      <c r="DT1110" s="527">
        <v>129635</v>
      </c>
      <c r="DU1110" s="527">
        <v>2058</v>
      </c>
      <c r="DV1110" s="527">
        <v>4533</v>
      </c>
      <c r="DW1110" s="527">
        <v>58</v>
      </c>
      <c r="DX1110" s="527"/>
      <c r="DY1110" s="527"/>
      <c r="DZ1110" s="527"/>
      <c r="EA1110" s="527"/>
      <c r="EB1110" s="527"/>
      <c r="EC1110" s="527"/>
      <c r="ED1110" s="527"/>
      <c r="EE1110" s="527"/>
      <c r="EF1110" s="527"/>
      <c r="EG1110" s="527" t="s">
        <v>152</v>
      </c>
      <c r="EH1110" s="527" t="s">
        <v>152</v>
      </c>
      <c r="EI1110" s="527">
        <v>1</v>
      </c>
      <c r="EJ1110" s="528"/>
      <c r="EK1110" s="528"/>
      <c r="EL1110" s="528"/>
      <c r="EM1110" s="528"/>
      <c r="EN1110" s="528"/>
      <c r="EO1110" s="528"/>
      <c r="EP1110" s="528"/>
      <c r="EQ1110" s="528"/>
      <c r="ER1110" s="528"/>
      <c r="ES1110" s="528"/>
      <c r="ET1110" s="528"/>
      <c r="EU1110" s="528"/>
      <c r="EV1110" s="528"/>
      <c r="EW1110" s="528"/>
      <c r="EX1110" s="528"/>
      <c r="EY1110" s="528"/>
      <c r="EZ1110" s="529"/>
      <c r="FA1110" s="446">
        <f t="shared" si="2394"/>
        <v>8</v>
      </c>
      <c r="FB1110" s="417">
        <f t="shared" si="2419"/>
        <v>2022</v>
      </c>
      <c r="FC1110" s="448">
        <f t="shared" si="2420"/>
        <v>44774</v>
      </c>
      <c r="FD1110" s="449">
        <f t="shared" si="2421"/>
        <v>31</v>
      </c>
      <c r="FE1110" s="530"/>
      <c r="FF1110" s="531">
        <f t="shared" si="2417"/>
        <v>0.62537764350453173</v>
      </c>
      <c r="FG1110" s="530"/>
      <c r="FH1110" s="532">
        <f t="shared" si="2398"/>
        <v>2.2827586206896551</v>
      </c>
      <c r="FI1110" s="532">
        <f t="shared" si="2399"/>
        <v>1.5608453837597331</v>
      </c>
      <c r="FJ1110" s="532">
        <f t="shared" si="2400"/>
        <v>2.2635277582572031</v>
      </c>
      <c r="FK1110" s="532">
        <f t="shared" si="2401"/>
        <v>1.5681658468025299</v>
      </c>
      <c r="FL1110" s="532">
        <f t="shared" si="2402"/>
        <v>1.4030552291421856</v>
      </c>
      <c r="FM1110" s="532">
        <f t="shared" si="2403"/>
        <v>1.0575793184488838</v>
      </c>
      <c r="FN1110" s="532">
        <f t="shared" si="2404"/>
        <v>1.8598386435115548</v>
      </c>
      <c r="FO1110" s="532">
        <f t="shared" si="2405"/>
        <v>1.056679885136059</v>
      </c>
      <c r="FP1110" s="532">
        <f t="shared" si="2406"/>
        <v>1.8434782608695652</v>
      </c>
      <c r="FQ1110" s="532">
        <f t="shared" si="2407"/>
        <v>1.0579710144927537</v>
      </c>
      <c r="FR1110" s="533"/>
      <c r="FS1110" s="534">
        <f t="shared" si="2418"/>
        <v>78174</v>
      </c>
      <c r="FT1110" s="534">
        <f t="shared" si="2418"/>
        <v>8990010</v>
      </c>
      <c r="FU1110" s="534">
        <f t="shared" si="2418"/>
        <v>13055058</v>
      </c>
      <c r="FV1110" s="534">
        <f t="shared" si="2418"/>
        <v>20559762</v>
      </c>
      <c r="FW1110" s="534">
        <f t="shared" si="2418"/>
        <v>4441060</v>
      </c>
      <c r="FX1110" s="534">
        <f t="shared" si="2418"/>
        <v>3452198</v>
      </c>
      <c r="FY1110" s="534">
        <f t="shared" si="2418"/>
        <v>138952131</v>
      </c>
      <c r="FZ1110" s="534">
        <f t="shared" si="2418"/>
        <v>359097552</v>
      </c>
      <c r="GA1110" s="534">
        <f t="shared" si="2418"/>
        <v>13959735</v>
      </c>
      <c r="GB1110" s="534"/>
      <c r="GC1110" s="534"/>
      <c r="GD1110" s="534">
        <f t="shared" si="2422"/>
        <v>63626</v>
      </c>
      <c r="GE1110" s="534">
        <f t="shared" si="2422"/>
        <v>89760</v>
      </c>
      <c r="GF1110" s="534">
        <f t="shared" si="2422"/>
        <v>4294727</v>
      </c>
      <c r="GG1110" s="534">
        <f t="shared" si="2422"/>
        <v>9356564</v>
      </c>
      <c r="GH1110" s="534">
        <f t="shared" si="2422"/>
        <v>5497690</v>
      </c>
      <c r="GI1110" s="534">
        <f t="shared" si="2422"/>
        <v>124124928</v>
      </c>
      <c r="GJ1110" s="534">
        <f t="shared" si="2422"/>
        <v>25499163</v>
      </c>
      <c r="GK1110" s="534">
        <f t="shared" si="2422"/>
        <v>15081000</v>
      </c>
      <c r="GL1110" s="534">
        <f t="shared" si="2422"/>
        <v>32535390</v>
      </c>
      <c r="GM1110" s="534">
        <f t="shared" si="2422"/>
        <v>3430882</v>
      </c>
      <c r="GN1110" s="534">
        <f t="shared" si="2374"/>
        <v>285579</v>
      </c>
      <c r="GO1110" s="534">
        <f t="shared" si="2423"/>
        <v>4840</v>
      </c>
      <c r="GP1110" s="534">
        <f t="shared" si="2423"/>
        <v>352521</v>
      </c>
      <c r="GQ1110" s="534">
        <f t="shared" si="2423"/>
        <v>0</v>
      </c>
      <c r="GR1110" s="534"/>
      <c r="GS1110" s="534"/>
      <c r="GT1110" s="534"/>
      <c r="GU1110" s="534"/>
      <c r="GV1110" s="535"/>
    </row>
    <row r="1111" spans="1:204" ht="9.75" customHeight="1" x14ac:dyDescent="0.2">
      <c r="A1111" s="417" t="str">
        <f t="shared" si="2386"/>
        <v>2022-23AUGUSTRYF</v>
      </c>
      <c r="B1111" s="458" t="str">
        <f t="shared" si="2412"/>
        <v>2022-23</v>
      </c>
      <c r="C1111" s="402" t="s">
        <v>636</v>
      </c>
      <c r="D1111" s="458" t="s">
        <v>667</v>
      </c>
      <c r="E1111" s="458" t="s">
        <v>666</v>
      </c>
      <c r="F1111" s="478" t="s">
        <v>457</v>
      </c>
      <c r="G1111" s="478" t="s">
        <v>694</v>
      </c>
      <c r="H1111" s="510">
        <v>103827</v>
      </c>
      <c r="I1111" s="510">
        <v>87732</v>
      </c>
      <c r="J1111" s="510">
        <v>7787720</v>
      </c>
      <c r="K1111" s="510">
        <v>89</v>
      </c>
      <c r="L1111" s="510">
        <v>32</v>
      </c>
      <c r="M1111" s="510">
        <v>261</v>
      </c>
      <c r="N1111" s="510">
        <v>320</v>
      </c>
      <c r="O1111" s="510">
        <v>455</v>
      </c>
      <c r="P1111" s="510">
        <v>269</v>
      </c>
      <c r="Q1111" s="510">
        <v>0</v>
      </c>
      <c r="R1111" s="510">
        <v>411</v>
      </c>
      <c r="S1111" s="510">
        <v>68611</v>
      </c>
      <c r="T1111" s="510">
        <v>9327</v>
      </c>
      <c r="U1111" s="510">
        <v>5368</v>
      </c>
      <c r="V1111" s="510">
        <v>35141</v>
      </c>
      <c r="W1111" s="510">
        <v>14161</v>
      </c>
      <c r="X1111" s="510">
        <v>195</v>
      </c>
      <c r="Y1111" s="510">
        <v>6409218</v>
      </c>
      <c r="Z1111" s="510">
        <v>687</v>
      </c>
      <c r="AA1111" s="510">
        <v>1244</v>
      </c>
      <c r="AB1111" s="510">
        <v>4094053</v>
      </c>
      <c r="AC1111" s="510">
        <v>763</v>
      </c>
      <c r="AD1111" s="510">
        <v>1412</v>
      </c>
      <c r="AE1111" s="510">
        <v>125724586</v>
      </c>
      <c r="AF1111" s="510">
        <v>3578</v>
      </c>
      <c r="AG1111" s="510">
        <v>7508</v>
      </c>
      <c r="AH1111" s="510">
        <v>110059876</v>
      </c>
      <c r="AI1111" s="510">
        <v>7772</v>
      </c>
      <c r="AJ1111" s="510">
        <v>20684</v>
      </c>
      <c r="AK1111" s="510">
        <v>1703411</v>
      </c>
      <c r="AL1111" s="510">
        <v>8735</v>
      </c>
      <c r="AM1111" s="510">
        <v>24867</v>
      </c>
      <c r="AN1111" s="510" t="s">
        <v>152</v>
      </c>
      <c r="AO1111" s="510" t="s">
        <v>152</v>
      </c>
      <c r="AP1111" s="510" t="s">
        <v>152</v>
      </c>
      <c r="AQ1111" s="510" t="s">
        <v>152</v>
      </c>
      <c r="AR1111" s="510" t="s">
        <v>152</v>
      </c>
      <c r="AS1111" s="510" t="s">
        <v>152</v>
      </c>
      <c r="AT1111" s="510">
        <v>7577</v>
      </c>
      <c r="AU1111" s="510">
        <v>1061</v>
      </c>
      <c r="AV1111" s="510">
        <v>3136</v>
      </c>
      <c r="AW1111" s="510">
        <v>3212</v>
      </c>
      <c r="AX1111" s="510">
        <v>736</v>
      </c>
      <c r="AY1111" s="510">
        <v>2644</v>
      </c>
      <c r="AZ1111" s="510">
        <v>0</v>
      </c>
      <c r="BA1111" s="510" t="s">
        <v>152</v>
      </c>
      <c r="BB1111" s="510" t="s">
        <v>152</v>
      </c>
      <c r="BC1111" s="510" t="s">
        <v>152</v>
      </c>
      <c r="BD1111" s="510" t="s">
        <v>152</v>
      </c>
      <c r="BE1111" s="510" t="s">
        <v>152</v>
      </c>
      <c r="BF1111" s="510" t="s">
        <v>152</v>
      </c>
      <c r="BG1111" s="510" t="s">
        <v>152</v>
      </c>
      <c r="BH1111" s="510" t="s">
        <v>152</v>
      </c>
      <c r="BI1111" s="510">
        <v>31190</v>
      </c>
      <c r="BJ1111" s="510">
        <v>2381</v>
      </c>
      <c r="BK1111" s="510">
        <v>27463</v>
      </c>
      <c r="BL1111" s="510">
        <v>61034</v>
      </c>
      <c r="BM1111" s="510">
        <v>18549</v>
      </c>
      <c r="BN1111" s="510">
        <v>13574</v>
      </c>
      <c r="BO1111" s="510">
        <v>10792</v>
      </c>
      <c r="BP1111" s="510">
        <v>7942</v>
      </c>
      <c r="BQ1111" s="510">
        <v>47622</v>
      </c>
      <c r="BR1111" s="510">
        <v>37695</v>
      </c>
      <c r="BS1111" s="510">
        <v>21368</v>
      </c>
      <c r="BT1111" s="510">
        <v>15077</v>
      </c>
      <c r="BU1111" s="510">
        <v>271</v>
      </c>
      <c r="BV1111" s="510">
        <v>205</v>
      </c>
      <c r="BW1111" s="510">
        <v>22</v>
      </c>
      <c r="BX1111" s="510">
        <v>17602</v>
      </c>
      <c r="BY1111" s="510">
        <v>800</v>
      </c>
      <c r="BZ1111" s="510">
        <v>1216</v>
      </c>
      <c r="CA1111" s="510">
        <v>16</v>
      </c>
      <c r="CB1111" s="510">
        <v>14577</v>
      </c>
      <c r="CC1111" s="510">
        <v>911</v>
      </c>
      <c r="CD1111" s="510">
        <v>1677</v>
      </c>
      <c r="CE1111" s="510">
        <v>9289</v>
      </c>
      <c r="CF1111" s="510">
        <v>6377039</v>
      </c>
      <c r="CG1111" s="510">
        <v>687</v>
      </c>
      <c r="CH1111" s="510">
        <v>1245</v>
      </c>
      <c r="CI1111" s="510">
        <v>1726</v>
      </c>
      <c r="CJ1111" s="510">
        <v>6981205</v>
      </c>
      <c r="CK1111" s="510">
        <v>4045</v>
      </c>
      <c r="CL1111" s="510">
        <v>7910</v>
      </c>
      <c r="CM1111" s="510">
        <v>754</v>
      </c>
      <c r="CN1111" s="510">
        <v>2511404</v>
      </c>
      <c r="CO1111" s="510">
        <v>3331</v>
      </c>
      <c r="CP1111" s="510">
        <v>6990</v>
      </c>
      <c r="CQ1111" s="510">
        <v>32661</v>
      </c>
      <c r="CR1111" s="510">
        <v>116231977</v>
      </c>
      <c r="CS1111" s="510">
        <v>3559</v>
      </c>
      <c r="CT1111" s="510">
        <v>7496</v>
      </c>
      <c r="CU1111" s="510">
        <v>815</v>
      </c>
      <c r="CV1111" s="510">
        <v>6832274</v>
      </c>
      <c r="CW1111" s="510">
        <v>8383</v>
      </c>
      <c r="CX1111" s="510">
        <v>19612</v>
      </c>
      <c r="CY1111" s="510">
        <v>186</v>
      </c>
      <c r="CZ1111" s="510">
        <v>1818624</v>
      </c>
      <c r="DA1111" s="510">
        <v>9778</v>
      </c>
      <c r="DB1111" s="510">
        <v>21483</v>
      </c>
      <c r="DC1111" s="510">
        <v>753</v>
      </c>
      <c r="DD1111" s="510">
        <v>6895065</v>
      </c>
      <c r="DE1111" s="510">
        <v>9157</v>
      </c>
      <c r="DF1111" s="510">
        <v>20718</v>
      </c>
      <c r="DG1111" s="510">
        <v>47</v>
      </c>
      <c r="DH1111" s="510">
        <v>456331</v>
      </c>
      <c r="DI1111" s="510">
        <v>9709</v>
      </c>
      <c r="DJ1111" s="510">
        <v>20829</v>
      </c>
      <c r="DK1111" s="510">
        <v>699</v>
      </c>
      <c r="DL1111" s="510">
        <v>318862</v>
      </c>
      <c r="DM1111" s="510">
        <v>456</v>
      </c>
      <c r="DN1111" s="510">
        <v>753</v>
      </c>
      <c r="DO1111" s="510">
        <v>5205</v>
      </c>
      <c r="DP1111" s="510">
        <v>599237</v>
      </c>
      <c r="DQ1111" s="510">
        <v>115</v>
      </c>
      <c r="DR1111" s="510">
        <v>291</v>
      </c>
      <c r="DS1111" s="510">
        <v>94</v>
      </c>
      <c r="DT1111" s="510">
        <v>171919</v>
      </c>
      <c r="DU1111" s="510">
        <v>1829</v>
      </c>
      <c r="DV1111" s="510">
        <v>3328</v>
      </c>
      <c r="DW1111" s="510">
        <v>79</v>
      </c>
      <c r="DX1111" s="510"/>
      <c r="DY1111" s="510"/>
      <c r="DZ1111" s="510"/>
      <c r="EA1111" s="510"/>
      <c r="EB1111" s="510"/>
      <c r="EC1111" s="510"/>
      <c r="ED1111" s="510"/>
      <c r="EE1111" s="510"/>
      <c r="EF1111" s="510"/>
      <c r="EG1111" s="510" t="s">
        <v>152</v>
      </c>
      <c r="EH1111" s="510" t="s">
        <v>152</v>
      </c>
      <c r="EI1111" s="510">
        <v>0</v>
      </c>
      <c r="EJ1111" s="479"/>
      <c r="EK1111" s="479"/>
      <c r="EL1111" s="479"/>
      <c r="EM1111" s="479"/>
      <c r="EN1111" s="479"/>
      <c r="EO1111" s="479"/>
      <c r="EP1111" s="479"/>
      <c r="EQ1111" s="479"/>
      <c r="ER1111" s="479"/>
      <c r="ES1111" s="479"/>
      <c r="ET1111" s="479"/>
      <c r="EU1111" s="479"/>
      <c r="EV1111" s="479"/>
      <c r="EW1111" s="479"/>
      <c r="EX1111" s="479"/>
      <c r="EY1111" s="479"/>
      <c r="EZ1111" s="476"/>
      <c r="FA1111" s="446">
        <f t="shared" si="2394"/>
        <v>8</v>
      </c>
      <c r="FB1111" s="417">
        <f t="shared" si="2419"/>
        <v>2022</v>
      </c>
      <c r="FC1111" s="448">
        <f t="shared" si="2420"/>
        <v>44774</v>
      </c>
      <c r="FD1111" s="449">
        <f t="shared" si="2421"/>
        <v>31</v>
      </c>
      <c r="FE1111" s="450"/>
      <c r="FF1111" s="451">
        <f t="shared" si="2417"/>
        <v>0.5746301611834842</v>
      </c>
      <c r="FG1111" s="450"/>
      <c r="FH1111" s="452">
        <f t="shared" si="2398"/>
        <v>1.9887423608877453</v>
      </c>
      <c r="FI1111" s="452">
        <f t="shared" si="2399"/>
        <v>1.4553446981880562</v>
      </c>
      <c r="FJ1111" s="452">
        <f t="shared" si="2400"/>
        <v>2.0104321907600595</v>
      </c>
      <c r="FK1111" s="452">
        <f t="shared" si="2401"/>
        <v>1.4795081967213115</v>
      </c>
      <c r="FL1111" s="452">
        <f t="shared" si="2402"/>
        <v>1.3551691756068409</v>
      </c>
      <c r="FM1111" s="452">
        <f t="shared" si="2403"/>
        <v>1.072678637488973</v>
      </c>
      <c r="FN1111" s="452">
        <f t="shared" si="2404"/>
        <v>1.5089329849586894</v>
      </c>
      <c r="FO1111" s="452">
        <f t="shared" si="2405"/>
        <v>1.064684697408375</v>
      </c>
      <c r="FP1111" s="452">
        <f t="shared" si="2406"/>
        <v>1.3897435897435897</v>
      </c>
      <c r="FQ1111" s="452">
        <f t="shared" si="2407"/>
        <v>1.0512820512820513</v>
      </c>
      <c r="FR1111" s="453"/>
      <c r="FS1111" s="446">
        <f t="shared" si="2418"/>
        <v>2807424</v>
      </c>
      <c r="FT1111" s="446">
        <f t="shared" si="2418"/>
        <v>22898052</v>
      </c>
      <c r="FU1111" s="446">
        <f t="shared" si="2418"/>
        <v>28074240</v>
      </c>
      <c r="FV1111" s="446">
        <f t="shared" si="2418"/>
        <v>39918060</v>
      </c>
      <c r="FW1111" s="446">
        <f t="shared" si="2418"/>
        <v>11602788</v>
      </c>
      <c r="FX1111" s="446">
        <f t="shared" si="2418"/>
        <v>7579616</v>
      </c>
      <c r="FY1111" s="446">
        <f t="shared" si="2418"/>
        <v>263838628</v>
      </c>
      <c r="FZ1111" s="446">
        <f t="shared" si="2418"/>
        <v>292906124</v>
      </c>
      <c r="GA1111" s="446">
        <f t="shared" si="2418"/>
        <v>4849065</v>
      </c>
      <c r="GB1111" s="446"/>
      <c r="GC1111" s="446"/>
      <c r="GD1111" s="446">
        <f t="shared" si="2422"/>
        <v>26752</v>
      </c>
      <c r="GE1111" s="446">
        <f t="shared" si="2422"/>
        <v>26832</v>
      </c>
      <c r="GF1111" s="446">
        <f t="shared" si="2422"/>
        <v>11564805</v>
      </c>
      <c r="GG1111" s="446">
        <f t="shared" si="2422"/>
        <v>13652660</v>
      </c>
      <c r="GH1111" s="446">
        <f t="shared" si="2422"/>
        <v>5270460</v>
      </c>
      <c r="GI1111" s="446">
        <f t="shared" si="2422"/>
        <v>244826856</v>
      </c>
      <c r="GJ1111" s="446">
        <f t="shared" si="2422"/>
        <v>15983780</v>
      </c>
      <c r="GK1111" s="446">
        <f t="shared" si="2422"/>
        <v>3995838</v>
      </c>
      <c r="GL1111" s="446">
        <f t="shared" si="2422"/>
        <v>15600654</v>
      </c>
      <c r="GM1111" s="446">
        <f t="shared" si="2422"/>
        <v>978963</v>
      </c>
      <c r="GN1111" s="446">
        <f t="shared" ref="GN1111:GN1174" si="2424">IFERROR(HLOOKUP(GN$1,$H$5:$HA$10112,MATCH($A1111,$A$5:$A$10112,0),0)*HLOOKUP(GN$2,$H$5:$HA$10112,MATCH($A1111,$A$5:$A$10112,0),0),"-")</f>
        <v>312832</v>
      </c>
      <c r="GO1111" s="446">
        <f t="shared" si="2423"/>
        <v>526347</v>
      </c>
      <c r="GP1111" s="446">
        <f t="shared" si="2423"/>
        <v>1514655</v>
      </c>
      <c r="GQ1111" s="446">
        <f t="shared" si="2423"/>
        <v>0</v>
      </c>
      <c r="GR1111" s="446"/>
      <c r="GS1111" s="446"/>
      <c r="GT1111" s="446"/>
      <c r="GU1111" s="446"/>
      <c r="GV1111" s="416"/>
    </row>
    <row r="1112" spans="1:204" ht="9.75" customHeight="1" x14ac:dyDescent="0.2">
      <c r="A1112" s="417" t="str">
        <f t="shared" si="2386"/>
        <v>2022-23AUGUSTRYA</v>
      </c>
      <c r="B1112" s="458" t="str">
        <f t="shared" si="2412"/>
        <v>2022-23</v>
      </c>
      <c r="C1112" s="402" t="s">
        <v>636</v>
      </c>
      <c r="D1112" s="458" t="s">
        <v>653</v>
      </c>
      <c r="E1112" s="458" t="s">
        <v>652</v>
      </c>
      <c r="F1112" s="478" t="s">
        <v>452</v>
      </c>
      <c r="G1112" s="478" t="s">
        <v>697</v>
      </c>
      <c r="H1112" s="510">
        <v>125598</v>
      </c>
      <c r="I1112" s="510">
        <v>95297</v>
      </c>
      <c r="J1112" s="510">
        <v>372148</v>
      </c>
      <c r="K1112" s="510">
        <v>4</v>
      </c>
      <c r="L1112" s="510">
        <v>2</v>
      </c>
      <c r="M1112" s="510">
        <v>7</v>
      </c>
      <c r="N1112" s="510">
        <v>18</v>
      </c>
      <c r="O1112" s="510">
        <v>39</v>
      </c>
      <c r="P1112" s="510">
        <v>43</v>
      </c>
      <c r="Q1112" s="510">
        <v>0</v>
      </c>
      <c r="R1112" s="510">
        <v>154</v>
      </c>
      <c r="S1112" s="510">
        <v>84877</v>
      </c>
      <c r="T1112" s="510">
        <v>9004</v>
      </c>
      <c r="U1112" s="510">
        <v>5445</v>
      </c>
      <c r="V1112" s="510">
        <v>44272</v>
      </c>
      <c r="W1112" s="510">
        <v>15178</v>
      </c>
      <c r="X1112" s="510">
        <v>559</v>
      </c>
      <c r="Y1112" s="510">
        <v>4428950</v>
      </c>
      <c r="Z1112" s="510">
        <v>492</v>
      </c>
      <c r="AA1112" s="510">
        <v>867</v>
      </c>
      <c r="AB1112" s="510">
        <v>3123284</v>
      </c>
      <c r="AC1112" s="510">
        <v>574</v>
      </c>
      <c r="AD1112" s="510">
        <v>1033</v>
      </c>
      <c r="AE1112" s="510">
        <v>95171608</v>
      </c>
      <c r="AF1112" s="510">
        <v>2150</v>
      </c>
      <c r="AG1112" s="510">
        <v>4772</v>
      </c>
      <c r="AH1112" s="510">
        <v>139528408</v>
      </c>
      <c r="AI1112" s="510">
        <v>9193</v>
      </c>
      <c r="AJ1112" s="510">
        <v>23950</v>
      </c>
      <c r="AK1112" s="510">
        <v>5871573</v>
      </c>
      <c r="AL1112" s="510">
        <v>10504</v>
      </c>
      <c r="AM1112" s="510">
        <v>27274</v>
      </c>
      <c r="AN1112" s="510" t="s">
        <v>152</v>
      </c>
      <c r="AO1112" s="510" t="s">
        <v>152</v>
      </c>
      <c r="AP1112" s="510" t="s">
        <v>152</v>
      </c>
      <c r="AQ1112" s="510" t="s">
        <v>152</v>
      </c>
      <c r="AR1112" s="510" t="s">
        <v>152</v>
      </c>
      <c r="AS1112" s="510" t="s">
        <v>152</v>
      </c>
      <c r="AT1112" s="510">
        <v>12085</v>
      </c>
      <c r="AU1112" s="510">
        <v>2482</v>
      </c>
      <c r="AV1112" s="510">
        <v>4368</v>
      </c>
      <c r="AW1112" s="510">
        <v>4795</v>
      </c>
      <c r="AX1112" s="510">
        <v>554</v>
      </c>
      <c r="AY1112" s="510">
        <v>4681</v>
      </c>
      <c r="AZ1112" s="510">
        <v>4887</v>
      </c>
      <c r="BA1112" s="510" t="s">
        <v>152</v>
      </c>
      <c r="BB1112" s="510" t="s">
        <v>152</v>
      </c>
      <c r="BC1112" s="510" t="s">
        <v>152</v>
      </c>
      <c r="BD1112" s="510" t="s">
        <v>152</v>
      </c>
      <c r="BE1112" s="510" t="s">
        <v>152</v>
      </c>
      <c r="BF1112" s="510" t="s">
        <v>152</v>
      </c>
      <c r="BG1112" s="510" t="s">
        <v>152</v>
      </c>
      <c r="BH1112" s="510" t="s">
        <v>152</v>
      </c>
      <c r="BI1112" s="510">
        <v>41899</v>
      </c>
      <c r="BJ1112" s="510">
        <v>3959</v>
      </c>
      <c r="BK1112" s="510">
        <v>26934</v>
      </c>
      <c r="BL1112" s="510">
        <v>72792</v>
      </c>
      <c r="BM1112" s="510">
        <v>18932</v>
      </c>
      <c r="BN1112" s="510">
        <v>13023</v>
      </c>
      <c r="BO1112" s="510">
        <v>11363</v>
      </c>
      <c r="BP1112" s="510">
        <v>7915</v>
      </c>
      <c r="BQ1112" s="510">
        <v>61457</v>
      </c>
      <c r="BR1112" s="510">
        <v>46685</v>
      </c>
      <c r="BS1112" s="510">
        <v>30363</v>
      </c>
      <c r="BT1112" s="510">
        <v>16121</v>
      </c>
      <c r="BU1112" s="510">
        <v>1536</v>
      </c>
      <c r="BV1112" s="510">
        <v>582</v>
      </c>
      <c r="BW1112" s="510">
        <v>88</v>
      </c>
      <c r="BX1112" s="510">
        <v>51148</v>
      </c>
      <c r="BY1112" s="510">
        <v>581</v>
      </c>
      <c r="BZ1112" s="510">
        <v>963</v>
      </c>
      <c r="CA1112" s="510">
        <v>69</v>
      </c>
      <c r="CB1112" s="510">
        <v>35026</v>
      </c>
      <c r="CC1112" s="510">
        <v>508</v>
      </c>
      <c r="CD1112" s="510">
        <v>1074</v>
      </c>
      <c r="CE1112" s="510">
        <v>8847</v>
      </c>
      <c r="CF1112" s="510">
        <v>4342776</v>
      </c>
      <c r="CG1112" s="510">
        <v>491</v>
      </c>
      <c r="CH1112" s="510">
        <v>865</v>
      </c>
      <c r="CI1112" s="510">
        <v>4558</v>
      </c>
      <c r="CJ1112" s="510">
        <v>10647783</v>
      </c>
      <c r="CK1112" s="510">
        <v>2336</v>
      </c>
      <c r="CL1112" s="510">
        <v>5075</v>
      </c>
      <c r="CM1112" s="510">
        <v>1120</v>
      </c>
      <c r="CN1112" s="510">
        <v>2858435</v>
      </c>
      <c r="CO1112" s="510">
        <v>2552</v>
      </c>
      <c r="CP1112" s="510">
        <v>5636</v>
      </c>
      <c r="CQ1112" s="510">
        <v>38594</v>
      </c>
      <c r="CR1112" s="510">
        <v>81665390</v>
      </c>
      <c r="CS1112" s="510">
        <v>2116</v>
      </c>
      <c r="CT1112" s="510">
        <v>4711</v>
      </c>
      <c r="CU1112" s="510">
        <v>1449</v>
      </c>
      <c r="CV1112" s="510">
        <v>14592973</v>
      </c>
      <c r="CW1112" s="510">
        <v>10071</v>
      </c>
      <c r="CX1112" s="510">
        <v>24574</v>
      </c>
      <c r="CY1112" s="510">
        <v>311</v>
      </c>
      <c r="CZ1112" s="510">
        <v>2951409</v>
      </c>
      <c r="DA1112" s="510">
        <v>9490</v>
      </c>
      <c r="DB1112" s="510">
        <v>26841</v>
      </c>
      <c r="DC1112" s="510">
        <v>1471</v>
      </c>
      <c r="DD1112" s="510">
        <v>19193739</v>
      </c>
      <c r="DE1112" s="510">
        <v>13048</v>
      </c>
      <c r="DF1112" s="510">
        <v>30866</v>
      </c>
      <c r="DG1112" s="510">
        <v>213</v>
      </c>
      <c r="DH1112" s="510">
        <v>2492066</v>
      </c>
      <c r="DI1112" s="510">
        <v>11700</v>
      </c>
      <c r="DJ1112" s="510">
        <v>37338</v>
      </c>
      <c r="DK1112" s="510">
        <v>430</v>
      </c>
      <c r="DL1112" s="510">
        <v>151092</v>
      </c>
      <c r="DM1112" s="510">
        <v>351</v>
      </c>
      <c r="DN1112" s="510">
        <v>629</v>
      </c>
      <c r="DO1112" s="510">
        <v>5274</v>
      </c>
      <c r="DP1112" s="510">
        <v>139612</v>
      </c>
      <c r="DQ1112" s="510">
        <v>26</v>
      </c>
      <c r="DR1112" s="510">
        <v>46</v>
      </c>
      <c r="DS1112" s="510">
        <v>165</v>
      </c>
      <c r="DT1112" s="510">
        <v>390758</v>
      </c>
      <c r="DU1112" s="510">
        <v>2368</v>
      </c>
      <c r="DV1112" s="510">
        <v>4502</v>
      </c>
      <c r="DW1112" s="510">
        <v>142</v>
      </c>
      <c r="DX1112" s="510"/>
      <c r="DY1112" s="510"/>
      <c r="DZ1112" s="510"/>
      <c r="EA1112" s="510"/>
      <c r="EB1112" s="510"/>
      <c r="EC1112" s="510"/>
      <c r="ED1112" s="510"/>
      <c r="EE1112" s="510"/>
      <c r="EF1112" s="510"/>
      <c r="EG1112" s="510" t="s">
        <v>152</v>
      </c>
      <c r="EH1112" s="510" t="s">
        <v>152</v>
      </c>
      <c r="EI1112" s="510">
        <v>181</v>
      </c>
      <c r="EJ1112" s="479"/>
      <c r="EK1112" s="479"/>
      <c r="EL1112" s="479"/>
      <c r="EM1112" s="479"/>
      <c r="EN1112" s="479"/>
      <c r="EO1112" s="479"/>
      <c r="EP1112" s="479"/>
      <c r="EQ1112" s="479"/>
      <c r="ER1112" s="479"/>
      <c r="ES1112" s="479"/>
      <c r="ET1112" s="479"/>
      <c r="EU1112" s="479"/>
      <c r="EV1112" s="479"/>
      <c r="EW1112" s="479"/>
      <c r="EX1112" s="479"/>
      <c r="EY1112" s="479"/>
      <c r="EZ1112" s="476"/>
      <c r="FA1112" s="446">
        <f t="shared" si="2394"/>
        <v>8</v>
      </c>
      <c r="FB1112" s="417">
        <f t="shared" si="2419"/>
        <v>2022</v>
      </c>
      <c r="FC1112" s="448">
        <f t="shared" si="2420"/>
        <v>44774</v>
      </c>
      <c r="FD1112" s="449">
        <f t="shared" si="2421"/>
        <v>31</v>
      </c>
      <c r="FE1112" s="450"/>
      <c r="FF1112" s="451">
        <f t="shared" si="2417"/>
        <v>0.58855038500167389</v>
      </c>
      <c r="FG1112" s="450"/>
      <c r="FH1112" s="452">
        <f t="shared" si="2398"/>
        <v>2.102621057307863</v>
      </c>
      <c r="FI1112" s="452">
        <f t="shared" si="2399"/>
        <v>1.4463571745890715</v>
      </c>
      <c r="FJ1112" s="452">
        <f t="shared" si="2400"/>
        <v>2.0868686868686868</v>
      </c>
      <c r="FK1112" s="452">
        <f t="shared" si="2401"/>
        <v>1.4536271808999082</v>
      </c>
      <c r="FL1112" s="452">
        <f t="shared" si="2402"/>
        <v>1.3881685941452837</v>
      </c>
      <c r="FM1112" s="452">
        <f t="shared" si="2403"/>
        <v>1.0545039754246477</v>
      </c>
      <c r="FN1112" s="452">
        <f t="shared" si="2404"/>
        <v>2.0004611938331798</v>
      </c>
      <c r="FO1112" s="452">
        <f t="shared" si="2405"/>
        <v>1.0621293978126236</v>
      </c>
      <c r="FP1112" s="452">
        <f t="shared" si="2406"/>
        <v>2.7477638640429336</v>
      </c>
      <c r="FQ1112" s="452">
        <f t="shared" si="2407"/>
        <v>1.0411449016100178</v>
      </c>
      <c r="FR1112" s="453"/>
      <c r="FS1112" s="446">
        <f t="shared" si="2418"/>
        <v>190594</v>
      </c>
      <c r="FT1112" s="446">
        <f t="shared" si="2418"/>
        <v>667079</v>
      </c>
      <c r="FU1112" s="446">
        <f t="shared" si="2418"/>
        <v>1715346</v>
      </c>
      <c r="FV1112" s="446">
        <f t="shared" si="2418"/>
        <v>3716583</v>
      </c>
      <c r="FW1112" s="446">
        <f t="shared" si="2418"/>
        <v>7806468</v>
      </c>
      <c r="FX1112" s="446">
        <f t="shared" si="2418"/>
        <v>5624685</v>
      </c>
      <c r="FY1112" s="446">
        <f t="shared" si="2418"/>
        <v>211265984</v>
      </c>
      <c r="FZ1112" s="446">
        <f t="shared" si="2418"/>
        <v>363513100</v>
      </c>
      <c r="GA1112" s="446">
        <f t="shared" si="2418"/>
        <v>15246166</v>
      </c>
      <c r="GB1112" s="446"/>
      <c r="GC1112" s="446"/>
      <c r="GD1112" s="446">
        <f t="shared" si="2422"/>
        <v>84744</v>
      </c>
      <c r="GE1112" s="446">
        <f t="shared" si="2422"/>
        <v>74106</v>
      </c>
      <c r="GF1112" s="446">
        <f t="shared" si="2422"/>
        <v>7652655</v>
      </c>
      <c r="GG1112" s="446">
        <f t="shared" si="2422"/>
        <v>23131850</v>
      </c>
      <c r="GH1112" s="446">
        <f t="shared" si="2422"/>
        <v>6312320</v>
      </c>
      <c r="GI1112" s="446">
        <f t="shared" si="2422"/>
        <v>181816334</v>
      </c>
      <c r="GJ1112" s="446">
        <f t="shared" si="2422"/>
        <v>35607726</v>
      </c>
      <c r="GK1112" s="446">
        <f t="shared" si="2422"/>
        <v>8347551</v>
      </c>
      <c r="GL1112" s="446">
        <f t="shared" si="2422"/>
        <v>45403886</v>
      </c>
      <c r="GM1112" s="446">
        <f t="shared" si="2422"/>
        <v>7952994</v>
      </c>
      <c r="GN1112" s="446">
        <f t="shared" si="2424"/>
        <v>742830</v>
      </c>
      <c r="GO1112" s="446">
        <f t="shared" si="2423"/>
        <v>270470</v>
      </c>
      <c r="GP1112" s="446">
        <f t="shared" si="2423"/>
        <v>242604</v>
      </c>
      <c r="GQ1112" s="446">
        <f t="shared" si="2423"/>
        <v>0</v>
      </c>
      <c r="GR1112" s="446"/>
      <c r="GS1112" s="446"/>
      <c r="GT1112" s="446"/>
      <c r="GU1112" s="446"/>
      <c r="GV1112" s="416"/>
    </row>
    <row r="1113" spans="1:204" ht="9.75" customHeight="1" x14ac:dyDescent="0.2">
      <c r="A1113" s="485" t="str">
        <f t="shared" si="2386"/>
        <v>2022-23AUGUSTRX8</v>
      </c>
      <c r="B1113" s="503" t="str">
        <f t="shared" si="2412"/>
        <v>2022-23</v>
      </c>
      <c r="C1113" s="436" t="s">
        <v>636</v>
      </c>
      <c r="D1113" s="503" t="s">
        <v>646</v>
      </c>
      <c r="E1113" s="503" t="s">
        <v>645</v>
      </c>
      <c r="F1113" s="504" t="s">
        <v>450</v>
      </c>
      <c r="G1113" s="504" t="s">
        <v>696</v>
      </c>
      <c r="H1113" s="522">
        <v>95672</v>
      </c>
      <c r="I1113" s="522">
        <v>66274</v>
      </c>
      <c r="J1113" s="522">
        <v>3804777</v>
      </c>
      <c r="K1113" s="522">
        <v>57</v>
      </c>
      <c r="L1113" s="522">
        <v>0</v>
      </c>
      <c r="M1113" s="522">
        <v>191</v>
      </c>
      <c r="N1113" s="522">
        <v>277</v>
      </c>
      <c r="O1113" s="522">
        <v>578</v>
      </c>
      <c r="P1113" s="522">
        <v>232</v>
      </c>
      <c r="Q1113" s="522">
        <v>228</v>
      </c>
      <c r="R1113" s="522">
        <v>260</v>
      </c>
      <c r="S1113" s="522">
        <v>64634</v>
      </c>
      <c r="T1113" s="522">
        <v>7648</v>
      </c>
      <c r="U1113" s="522">
        <v>5337</v>
      </c>
      <c r="V1113" s="522">
        <v>35675</v>
      </c>
      <c r="W1113" s="522">
        <v>10933</v>
      </c>
      <c r="X1113" s="522">
        <v>215</v>
      </c>
      <c r="Y1113" s="522">
        <v>4453520</v>
      </c>
      <c r="Z1113" s="522">
        <v>582</v>
      </c>
      <c r="AA1113" s="522">
        <v>1028</v>
      </c>
      <c r="AB1113" s="522">
        <v>3401790</v>
      </c>
      <c r="AC1113" s="522">
        <v>637</v>
      </c>
      <c r="AD1113" s="522">
        <v>1145</v>
      </c>
      <c r="AE1113" s="522">
        <v>69863966</v>
      </c>
      <c r="AF1113" s="522">
        <v>1958</v>
      </c>
      <c r="AG1113" s="522">
        <v>4307</v>
      </c>
      <c r="AH1113" s="522">
        <v>56193325</v>
      </c>
      <c r="AI1113" s="522">
        <v>5140</v>
      </c>
      <c r="AJ1113" s="522">
        <v>12092</v>
      </c>
      <c r="AK1113" s="522">
        <v>1241750</v>
      </c>
      <c r="AL1113" s="522">
        <v>5776</v>
      </c>
      <c r="AM1113" s="522">
        <v>12255</v>
      </c>
      <c r="AN1113" s="522" t="s">
        <v>152</v>
      </c>
      <c r="AO1113" s="522" t="s">
        <v>152</v>
      </c>
      <c r="AP1113" s="522" t="s">
        <v>152</v>
      </c>
      <c r="AQ1113" s="522" t="s">
        <v>152</v>
      </c>
      <c r="AR1113" s="522" t="s">
        <v>152</v>
      </c>
      <c r="AS1113" s="522" t="s">
        <v>152</v>
      </c>
      <c r="AT1113" s="522">
        <v>4475</v>
      </c>
      <c r="AU1113" s="522">
        <v>455</v>
      </c>
      <c r="AV1113" s="522">
        <v>291</v>
      </c>
      <c r="AW1113" s="522">
        <v>4277</v>
      </c>
      <c r="AX1113" s="522">
        <v>2498</v>
      </c>
      <c r="AY1113" s="522">
        <v>1231</v>
      </c>
      <c r="AZ1113" s="522">
        <v>847</v>
      </c>
      <c r="BA1113" s="522" t="s">
        <v>152</v>
      </c>
      <c r="BB1113" s="522" t="s">
        <v>152</v>
      </c>
      <c r="BC1113" s="522" t="s">
        <v>152</v>
      </c>
      <c r="BD1113" s="522" t="s">
        <v>152</v>
      </c>
      <c r="BE1113" s="522" t="s">
        <v>152</v>
      </c>
      <c r="BF1113" s="522" t="s">
        <v>152</v>
      </c>
      <c r="BG1113" s="522" t="s">
        <v>152</v>
      </c>
      <c r="BH1113" s="522" t="s">
        <v>152</v>
      </c>
      <c r="BI1113" s="522">
        <v>36673</v>
      </c>
      <c r="BJ1113" s="522">
        <v>4533</v>
      </c>
      <c r="BK1113" s="522">
        <v>18953</v>
      </c>
      <c r="BL1113" s="522">
        <v>60159</v>
      </c>
      <c r="BM1113" s="522">
        <v>13786</v>
      </c>
      <c r="BN1113" s="522">
        <v>10651</v>
      </c>
      <c r="BO1113" s="522">
        <v>9417</v>
      </c>
      <c r="BP1113" s="522">
        <v>7370</v>
      </c>
      <c r="BQ1113" s="522">
        <v>47619</v>
      </c>
      <c r="BR1113" s="522">
        <v>38745</v>
      </c>
      <c r="BS1113" s="522">
        <v>15874</v>
      </c>
      <c r="BT1113" s="522">
        <v>11733</v>
      </c>
      <c r="BU1113" s="522">
        <v>296</v>
      </c>
      <c r="BV1113" s="522">
        <v>244</v>
      </c>
      <c r="BW1113" s="522">
        <v>183</v>
      </c>
      <c r="BX1113" s="522">
        <v>109712</v>
      </c>
      <c r="BY1113" s="522">
        <v>600</v>
      </c>
      <c r="BZ1113" s="522">
        <v>1036</v>
      </c>
      <c r="CA1113" s="522">
        <v>39</v>
      </c>
      <c r="CB1113" s="522">
        <v>21108</v>
      </c>
      <c r="CC1113" s="522">
        <v>541</v>
      </c>
      <c r="CD1113" s="522">
        <v>1062</v>
      </c>
      <c r="CE1113" s="522">
        <v>7426</v>
      </c>
      <c r="CF1113" s="522">
        <v>4322700</v>
      </c>
      <c r="CG1113" s="522">
        <v>582</v>
      </c>
      <c r="CH1113" s="522">
        <v>1028</v>
      </c>
      <c r="CI1113" s="522">
        <v>3259</v>
      </c>
      <c r="CJ1113" s="522">
        <v>6948695</v>
      </c>
      <c r="CK1113" s="522">
        <v>2132</v>
      </c>
      <c r="CL1113" s="522">
        <v>4585</v>
      </c>
      <c r="CM1113" s="522">
        <v>906</v>
      </c>
      <c r="CN1113" s="522">
        <v>1711970</v>
      </c>
      <c r="CO1113" s="522">
        <v>1890</v>
      </c>
      <c r="CP1113" s="522">
        <v>4407</v>
      </c>
      <c r="CQ1113" s="522">
        <v>31510</v>
      </c>
      <c r="CR1113" s="522">
        <v>61203301</v>
      </c>
      <c r="CS1113" s="522">
        <v>1942</v>
      </c>
      <c r="CT1113" s="522">
        <v>4266</v>
      </c>
      <c r="CU1113" s="522">
        <v>1929</v>
      </c>
      <c r="CV1113" s="522">
        <v>10348046</v>
      </c>
      <c r="CW1113" s="522">
        <v>5364</v>
      </c>
      <c r="CX1113" s="522">
        <v>10370</v>
      </c>
      <c r="CY1113" s="522">
        <v>1311</v>
      </c>
      <c r="CZ1113" s="522">
        <v>7358279</v>
      </c>
      <c r="DA1113" s="522">
        <v>5613</v>
      </c>
      <c r="DB1113" s="522">
        <v>11913</v>
      </c>
      <c r="DC1113" s="522">
        <v>1640</v>
      </c>
      <c r="DD1113" s="522">
        <v>10871162</v>
      </c>
      <c r="DE1113" s="522">
        <v>6629</v>
      </c>
      <c r="DF1113" s="522">
        <v>13701</v>
      </c>
      <c r="DG1113" s="522">
        <v>548</v>
      </c>
      <c r="DH1113" s="522">
        <v>3559081</v>
      </c>
      <c r="DI1113" s="522">
        <v>6495</v>
      </c>
      <c r="DJ1113" s="522">
        <v>13352</v>
      </c>
      <c r="DK1113" s="522">
        <v>225</v>
      </c>
      <c r="DL1113" s="522">
        <v>97148</v>
      </c>
      <c r="DM1113" s="522">
        <v>432</v>
      </c>
      <c r="DN1113" s="522">
        <v>789</v>
      </c>
      <c r="DO1113" s="522">
        <v>4581</v>
      </c>
      <c r="DP1113" s="522">
        <v>398600</v>
      </c>
      <c r="DQ1113" s="522">
        <v>87</v>
      </c>
      <c r="DR1113" s="522">
        <v>212</v>
      </c>
      <c r="DS1113" s="522">
        <v>100</v>
      </c>
      <c r="DT1113" s="522">
        <v>222571</v>
      </c>
      <c r="DU1113" s="522">
        <v>2226</v>
      </c>
      <c r="DV1113" s="522">
        <v>5005</v>
      </c>
      <c r="DW1113" s="522">
        <v>83</v>
      </c>
      <c r="DX1113" s="522"/>
      <c r="DY1113" s="522"/>
      <c r="DZ1113" s="522"/>
      <c r="EA1113" s="522"/>
      <c r="EB1113" s="522"/>
      <c r="EC1113" s="522"/>
      <c r="ED1113" s="522"/>
      <c r="EE1113" s="522"/>
      <c r="EF1113" s="522"/>
      <c r="EG1113" s="522" t="s">
        <v>152</v>
      </c>
      <c r="EH1113" s="508" t="s">
        <v>152</v>
      </c>
      <c r="EI1113" s="522">
        <v>0</v>
      </c>
      <c r="EJ1113" s="483"/>
      <c r="EK1113" s="483"/>
      <c r="EL1113" s="483"/>
      <c r="EM1113" s="483"/>
      <c r="EN1113" s="483"/>
      <c r="EO1113" s="483"/>
      <c r="EP1113" s="483"/>
      <c r="EQ1113" s="483"/>
      <c r="ER1113" s="483"/>
      <c r="ES1113" s="483"/>
      <c r="ET1113" s="483"/>
      <c r="EU1113" s="483"/>
      <c r="EV1113" s="483"/>
      <c r="EW1113" s="483"/>
      <c r="EX1113" s="483"/>
      <c r="EY1113" s="483"/>
      <c r="EZ1113" s="484"/>
      <c r="FA1113" s="468">
        <f t="shared" si="2394"/>
        <v>8</v>
      </c>
      <c r="FB1113" s="485">
        <f t="shared" si="2419"/>
        <v>2022</v>
      </c>
      <c r="FC1113" s="486">
        <f t="shared" si="2420"/>
        <v>44774</v>
      </c>
      <c r="FD1113" s="470">
        <f t="shared" si="2421"/>
        <v>31</v>
      </c>
      <c r="FE1113" s="471"/>
      <c r="FF1113" s="517">
        <f t="shared" si="2417"/>
        <v>0.61771844660194175</v>
      </c>
      <c r="FG1113" s="471"/>
      <c r="FH1113" s="487">
        <f t="shared" si="2398"/>
        <v>1.8025627615062763</v>
      </c>
      <c r="FI1113" s="487">
        <f t="shared" si="2399"/>
        <v>1.3926516736401673</v>
      </c>
      <c r="FJ1113" s="487">
        <f t="shared" si="2400"/>
        <v>1.7644744238336143</v>
      </c>
      <c r="FK1113" s="487">
        <f t="shared" si="2401"/>
        <v>1.3809256136406221</v>
      </c>
      <c r="FL1113" s="487">
        <f t="shared" si="2402"/>
        <v>1.3348002803083392</v>
      </c>
      <c r="FM1113" s="487">
        <f t="shared" si="2403"/>
        <v>1.0860546601261387</v>
      </c>
      <c r="FN1113" s="487">
        <f t="shared" si="2404"/>
        <v>1.4519345101984817</v>
      </c>
      <c r="FO1113" s="487">
        <f t="shared" si="2405"/>
        <v>1.0731729625903228</v>
      </c>
      <c r="FP1113" s="487">
        <f t="shared" si="2406"/>
        <v>1.3767441860465117</v>
      </c>
      <c r="FQ1113" s="487">
        <f t="shared" si="2407"/>
        <v>1.1348837209302325</v>
      </c>
      <c r="FR1113" s="459"/>
      <c r="FS1113" s="468">
        <f t="shared" ref="FS1113:GA1122" si="2425">IFERROR(HLOOKUP(FS$1,$H$5:$HA$10112,MATCH($A1113,$A$5:$A$10112,0),0)*HLOOKUP(FS$2,$H$5:$HA$10112,MATCH($A1113,$A$5:$A$10112,0),0),"-")</f>
        <v>0</v>
      </c>
      <c r="FT1113" s="468">
        <f t="shared" si="2425"/>
        <v>12658334</v>
      </c>
      <c r="FU1113" s="468">
        <f t="shared" si="2425"/>
        <v>18357898</v>
      </c>
      <c r="FV1113" s="468">
        <f t="shared" si="2425"/>
        <v>38306372</v>
      </c>
      <c r="FW1113" s="468">
        <f t="shared" si="2425"/>
        <v>7862144</v>
      </c>
      <c r="FX1113" s="468">
        <f t="shared" si="2425"/>
        <v>6110865</v>
      </c>
      <c r="FY1113" s="468">
        <f t="shared" si="2425"/>
        <v>153652225</v>
      </c>
      <c r="FZ1113" s="468">
        <f t="shared" si="2425"/>
        <v>132201836</v>
      </c>
      <c r="GA1113" s="468">
        <f t="shared" si="2425"/>
        <v>2634825</v>
      </c>
      <c r="GB1113" s="468"/>
      <c r="GC1113" s="468"/>
      <c r="GD1113" s="468">
        <f t="shared" si="2422"/>
        <v>189588</v>
      </c>
      <c r="GE1113" s="468">
        <f t="shared" si="2422"/>
        <v>41418</v>
      </c>
      <c r="GF1113" s="468">
        <f t="shared" si="2422"/>
        <v>7633928</v>
      </c>
      <c r="GG1113" s="468">
        <f t="shared" si="2422"/>
        <v>14942515</v>
      </c>
      <c r="GH1113" s="468">
        <f t="shared" si="2422"/>
        <v>3992742</v>
      </c>
      <c r="GI1113" s="468">
        <f t="shared" si="2422"/>
        <v>134421660</v>
      </c>
      <c r="GJ1113" s="468">
        <f t="shared" si="2422"/>
        <v>20003730</v>
      </c>
      <c r="GK1113" s="468">
        <f t="shared" si="2422"/>
        <v>15617943</v>
      </c>
      <c r="GL1113" s="468">
        <f t="shared" si="2422"/>
        <v>22469640</v>
      </c>
      <c r="GM1113" s="468">
        <f t="shared" si="2422"/>
        <v>7316896</v>
      </c>
      <c r="GN1113" s="468">
        <f t="shared" si="2424"/>
        <v>500500</v>
      </c>
      <c r="GO1113" s="468">
        <f t="shared" si="2423"/>
        <v>177525</v>
      </c>
      <c r="GP1113" s="468">
        <f t="shared" si="2423"/>
        <v>971172</v>
      </c>
      <c r="GQ1113" s="468">
        <f t="shared" si="2423"/>
        <v>0</v>
      </c>
      <c r="GR1113" s="468"/>
      <c r="GS1113" s="468"/>
      <c r="GT1113" s="468"/>
      <c r="GU1113" s="468"/>
      <c r="GV1113" s="425"/>
    </row>
    <row r="1114" spans="1:204" ht="9.75" customHeight="1" x14ac:dyDescent="0.2">
      <c r="A1114" s="472" t="str">
        <f t="shared" si="2386"/>
        <v>2022-23SEPTEMBERRX9</v>
      </c>
      <c r="B1114" s="488" t="str">
        <f t="shared" si="2412"/>
        <v>2022-23</v>
      </c>
      <c r="C1114" s="400" t="s">
        <v>640</v>
      </c>
      <c r="D1114" s="488" t="s">
        <v>653</v>
      </c>
      <c r="E1114" s="488" t="s">
        <v>652</v>
      </c>
      <c r="F1114" s="474" t="s">
        <v>451</v>
      </c>
      <c r="G1114" s="474" t="s">
        <v>686</v>
      </c>
      <c r="H1114" s="518">
        <v>94545</v>
      </c>
      <c r="I1114" s="518">
        <v>77208</v>
      </c>
      <c r="J1114" s="518">
        <v>486000</v>
      </c>
      <c r="K1114" s="518">
        <v>6</v>
      </c>
      <c r="L1114" s="518">
        <v>2</v>
      </c>
      <c r="M1114" s="518">
        <v>6</v>
      </c>
      <c r="N1114" s="518">
        <v>37</v>
      </c>
      <c r="O1114" s="518">
        <v>97</v>
      </c>
      <c r="P1114" s="518">
        <v>406</v>
      </c>
      <c r="Q1114" s="518">
        <v>1855</v>
      </c>
      <c r="R1114" s="518">
        <v>964</v>
      </c>
      <c r="S1114" s="518">
        <v>59144</v>
      </c>
      <c r="T1114" s="518">
        <v>7853</v>
      </c>
      <c r="U1114" s="518">
        <v>5058</v>
      </c>
      <c r="V1114" s="518">
        <v>33766</v>
      </c>
      <c r="W1114" s="518">
        <v>7606</v>
      </c>
      <c r="X1114" s="518">
        <v>131</v>
      </c>
      <c r="Y1114" s="518">
        <v>4292084</v>
      </c>
      <c r="Z1114" s="518">
        <v>547</v>
      </c>
      <c r="AA1114" s="518">
        <v>987</v>
      </c>
      <c r="AB1114" s="518">
        <v>5112798</v>
      </c>
      <c r="AC1114" s="518">
        <v>1011</v>
      </c>
      <c r="AD1114" s="518">
        <v>2278</v>
      </c>
      <c r="AE1114" s="518">
        <v>107512701</v>
      </c>
      <c r="AF1114" s="518">
        <v>3184</v>
      </c>
      <c r="AG1114" s="518">
        <v>7250</v>
      </c>
      <c r="AH1114" s="518">
        <v>76636234</v>
      </c>
      <c r="AI1114" s="518">
        <v>10076</v>
      </c>
      <c r="AJ1114" s="518">
        <v>25588</v>
      </c>
      <c r="AK1114" s="518">
        <v>1570747</v>
      </c>
      <c r="AL1114" s="518">
        <v>11990</v>
      </c>
      <c r="AM1114" s="518">
        <v>30500</v>
      </c>
      <c r="AN1114" s="518" t="s">
        <v>152</v>
      </c>
      <c r="AO1114" s="518" t="s">
        <v>152</v>
      </c>
      <c r="AP1114" s="518" t="s">
        <v>152</v>
      </c>
      <c r="AQ1114" s="518" t="s">
        <v>152</v>
      </c>
      <c r="AR1114" s="518" t="s">
        <v>152</v>
      </c>
      <c r="AS1114" s="518" t="s">
        <v>152</v>
      </c>
      <c r="AT1114" s="518">
        <v>6993</v>
      </c>
      <c r="AU1114" s="518">
        <v>1271</v>
      </c>
      <c r="AV1114" s="518">
        <v>1579</v>
      </c>
      <c r="AW1114" s="518">
        <v>112</v>
      </c>
      <c r="AX1114" s="518">
        <v>3072</v>
      </c>
      <c r="AY1114" s="518">
        <v>1071</v>
      </c>
      <c r="AZ1114" s="518">
        <v>2309</v>
      </c>
      <c r="BA1114" s="518" t="s">
        <v>152</v>
      </c>
      <c r="BB1114" s="518" t="s">
        <v>152</v>
      </c>
      <c r="BC1114" s="518" t="s">
        <v>152</v>
      </c>
      <c r="BD1114" s="518" t="s">
        <v>152</v>
      </c>
      <c r="BE1114" s="518" t="s">
        <v>152</v>
      </c>
      <c r="BF1114" s="518" t="s">
        <v>152</v>
      </c>
      <c r="BG1114" s="518" t="s">
        <v>152</v>
      </c>
      <c r="BH1114" s="518" t="s">
        <v>152</v>
      </c>
      <c r="BI1114" s="518">
        <v>29852</v>
      </c>
      <c r="BJ1114" s="518">
        <v>3253</v>
      </c>
      <c r="BK1114" s="518">
        <v>19046</v>
      </c>
      <c r="BL1114" s="518">
        <v>52151</v>
      </c>
      <c r="BM1114" s="518">
        <v>13747</v>
      </c>
      <c r="BN1114" s="518">
        <v>10842</v>
      </c>
      <c r="BO1114" s="518">
        <v>9108</v>
      </c>
      <c r="BP1114" s="518">
        <v>7286</v>
      </c>
      <c r="BQ1114" s="518">
        <v>45450</v>
      </c>
      <c r="BR1114" s="518">
        <v>36148</v>
      </c>
      <c r="BS1114" s="518">
        <v>11725</v>
      </c>
      <c r="BT1114" s="518">
        <v>8127</v>
      </c>
      <c r="BU1114" s="518">
        <v>123</v>
      </c>
      <c r="BV1114" s="518">
        <v>82</v>
      </c>
      <c r="BW1114" s="518">
        <v>0</v>
      </c>
      <c r="BX1114" s="518">
        <v>0</v>
      </c>
      <c r="BY1114" s="518" t="s">
        <v>152</v>
      </c>
      <c r="BZ1114" s="518" t="s">
        <v>152</v>
      </c>
      <c r="CA1114" s="518">
        <v>11</v>
      </c>
      <c r="CB1114" s="518">
        <v>6909</v>
      </c>
      <c r="CC1114" s="518">
        <v>628</v>
      </c>
      <c r="CD1114" s="518">
        <v>1309</v>
      </c>
      <c r="CE1114" s="518">
        <v>7842</v>
      </c>
      <c r="CF1114" s="518">
        <v>4285175</v>
      </c>
      <c r="CG1114" s="518">
        <v>546</v>
      </c>
      <c r="CH1114" s="518">
        <v>987</v>
      </c>
      <c r="CI1114" s="518">
        <v>656</v>
      </c>
      <c r="CJ1114" s="518">
        <v>2040712</v>
      </c>
      <c r="CK1114" s="518">
        <v>3111</v>
      </c>
      <c r="CL1114" s="518">
        <v>6730</v>
      </c>
      <c r="CM1114" s="518">
        <v>794</v>
      </c>
      <c r="CN1114" s="518">
        <v>3232908</v>
      </c>
      <c r="CO1114" s="518">
        <v>4072</v>
      </c>
      <c r="CP1114" s="518">
        <v>9996</v>
      </c>
      <c r="CQ1114" s="518">
        <v>32316</v>
      </c>
      <c r="CR1114" s="518">
        <v>102239081</v>
      </c>
      <c r="CS1114" s="518">
        <v>3164</v>
      </c>
      <c r="CT1114" s="518">
        <v>7209</v>
      </c>
      <c r="CU1114" s="518">
        <v>8</v>
      </c>
      <c r="CV1114" s="518">
        <v>50541</v>
      </c>
      <c r="CW1114" s="518">
        <v>6318</v>
      </c>
      <c r="CX1114" s="518">
        <v>13256</v>
      </c>
      <c r="CY1114" s="518">
        <v>192</v>
      </c>
      <c r="CZ1114" s="518">
        <v>2435121</v>
      </c>
      <c r="DA1114" s="518">
        <v>12683</v>
      </c>
      <c r="DB1114" s="518">
        <v>33200</v>
      </c>
      <c r="DC1114" s="518">
        <v>1859</v>
      </c>
      <c r="DD1114" s="518">
        <v>14210490</v>
      </c>
      <c r="DE1114" s="518">
        <v>7644</v>
      </c>
      <c r="DF1114" s="518">
        <v>15340</v>
      </c>
      <c r="DG1114" s="518">
        <v>75</v>
      </c>
      <c r="DH1114" s="518">
        <v>1056197</v>
      </c>
      <c r="DI1114" s="518">
        <v>14083</v>
      </c>
      <c r="DJ1114" s="518">
        <v>38664</v>
      </c>
      <c r="DK1114" s="518">
        <v>348</v>
      </c>
      <c r="DL1114" s="518">
        <v>99238</v>
      </c>
      <c r="DM1114" s="518">
        <v>285</v>
      </c>
      <c r="DN1114" s="518">
        <v>504</v>
      </c>
      <c r="DO1114" s="518">
        <v>4291</v>
      </c>
      <c r="DP1114" s="518">
        <v>209284</v>
      </c>
      <c r="DQ1114" s="518">
        <v>49</v>
      </c>
      <c r="DR1114" s="518">
        <v>93</v>
      </c>
      <c r="DS1114" s="518">
        <v>33</v>
      </c>
      <c r="DT1114" s="518">
        <v>71183</v>
      </c>
      <c r="DU1114" s="518">
        <v>2157</v>
      </c>
      <c r="DV1114" s="518">
        <v>4125</v>
      </c>
      <c r="DW1114" s="518">
        <v>26</v>
      </c>
      <c r="DX1114" s="518"/>
      <c r="DY1114" s="518"/>
      <c r="DZ1114" s="518"/>
      <c r="EA1114" s="518"/>
      <c r="EB1114" s="518"/>
      <c r="EC1114" s="518"/>
      <c r="ED1114" s="518"/>
      <c r="EE1114" s="518"/>
      <c r="EF1114" s="518"/>
      <c r="EG1114" s="518" t="s">
        <v>152</v>
      </c>
      <c r="EH1114" s="505" t="s">
        <v>152</v>
      </c>
      <c r="EI1114" s="518">
        <v>0</v>
      </c>
      <c r="EJ1114" s="475"/>
      <c r="EK1114" s="475"/>
      <c r="EL1114" s="475"/>
      <c r="EM1114" s="475"/>
      <c r="EN1114" s="475"/>
      <c r="EO1114" s="475"/>
      <c r="EP1114" s="475"/>
      <c r="EQ1114" s="475"/>
      <c r="ER1114" s="475"/>
      <c r="ES1114" s="475"/>
      <c r="ET1114" s="475"/>
      <c r="EU1114" s="475"/>
      <c r="EV1114" s="475"/>
      <c r="EW1114" s="475"/>
      <c r="EX1114" s="475"/>
      <c r="EY1114" s="475"/>
      <c r="EZ1114" s="476"/>
      <c r="FA1114" s="446">
        <f t="shared" si="2394"/>
        <v>9</v>
      </c>
      <c r="FB1114" s="417">
        <f>LEFT($B1114,4)+IF(FA1114&lt;4,1,0)</f>
        <v>2022</v>
      </c>
      <c r="FC1114" s="448">
        <f>DATE($FB1114,$FA1114,1)</f>
        <v>44805</v>
      </c>
      <c r="FD1114" s="449">
        <f>DAY(EOMONTH($FC1114,0))</f>
        <v>30</v>
      </c>
      <c r="FE1114" s="450"/>
      <c r="FF1114" s="451">
        <f t="shared" si="2417"/>
        <v>0.57620518329528669</v>
      </c>
      <c r="FG1114" s="450"/>
      <c r="FH1114" s="452">
        <f t="shared" si="2398"/>
        <v>1.7505411944479816</v>
      </c>
      <c r="FI1114" s="452">
        <f t="shared" si="2399"/>
        <v>1.3806188717687509</v>
      </c>
      <c r="FJ1114" s="452">
        <f t="shared" si="2400"/>
        <v>1.800711743772242</v>
      </c>
      <c r="FK1114" s="452">
        <f t="shared" si="2401"/>
        <v>1.4404903123764334</v>
      </c>
      <c r="FL1114" s="452">
        <f t="shared" si="2402"/>
        <v>1.3460285494284192</v>
      </c>
      <c r="FM1114" s="452">
        <f t="shared" si="2403"/>
        <v>1.0705443345377006</v>
      </c>
      <c r="FN1114" s="452">
        <f t="shared" si="2404"/>
        <v>1.5415461477780699</v>
      </c>
      <c r="FO1114" s="452">
        <f t="shared" si="2405"/>
        <v>1.0684985537733369</v>
      </c>
      <c r="FP1114" s="452">
        <f t="shared" si="2406"/>
        <v>0.93893129770992367</v>
      </c>
      <c r="FQ1114" s="452">
        <f t="shared" si="2407"/>
        <v>0.62595419847328249</v>
      </c>
      <c r="FR1114" s="453"/>
      <c r="FS1114" s="446">
        <f t="shared" si="2425"/>
        <v>154416</v>
      </c>
      <c r="FT1114" s="446">
        <f t="shared" si="2425"/>
        <v>463248</v>
      </c>
      <c r="FU1114" s="446">
        <f t="shared" si="2425"/>
        <v>2856696</v>
      </c>
      <c r="FV1114" s="446">
        <f t="shared" si="2425"/>
        <v>7489176</v>
      </c>
      <c r="FW1114" s="446">
        <f t="shared" si="2425"/>
        <v>7750911</v>
      </c>
      <c r="FX1114" s="446">
        <f t="shared" si="2425"/>
        <v>11522124</v>
      </c>
      <c r="FY1114" s="446">
        <f t="shared" si="2425"/>
        <v>244803500</v>
      </c>
      <c r="FZ1114" s="446">
        <f t="shared" si="2425"/>
        <v>194622328</v>
      </c>
      <c r="GA1114" s="446">
        <f t="shared" si="2425"/>
        <v>3995500</v>
      </c>
      <c r="GB1114" s="446"/>
      <c r="GC1114" s="446"/>
      <c r="GD1114" s="446" t="str">
        <f t="shared" si="2422"/>
        <v>-</v>
      </c>
      <c r="GE1114" s="446">
        <f t="shared" si="2422"/>
        <v>14399</v>
      </c>
      <c r="GF1114" s="446">
        <f t="shared" si="2422"/>
        <v>7740054</v>
      </c>
      <c r="GG1114" s="446">
        <f t="shared" si="2422"/>
        <v>4414880</v>
      </c>
      <c r="GH1114" s="446">
        <f t="shared" si="2422"/>
        <v>7936824</v>
      </c>
      <c r="GI1114" s="446">
        <f t="shared" si="2422"/>
        <v>232966044</v>
      </c>
      <c r="GJ1114" s="446">
        <f t="shared" si="2422"/>
        <v>106048</v>
      </c>
      <c r="GK1114" s="446">
        <f t="shared" si="2422"/>
        <v>6374400</v>
      </c>
      <c r="GL1114" s="446">
        <f t="shared" si="2422"/>
        <v>28517060</v>
      </c>
      <c r="GM1114" s="446">
        <f t="shared" si="2422"/>
        <v>2899800</v>
      </c>
      <c r="GN1114" s="446">
        <f t="shared" si="2424"/>
        <v>136125</v>
      </c>
      <c r="GO1114" s="446">
        <f t="shared" si="2423"/>
        <v>175392</v>
      </c>
      <c r="GP1114" s="446">
        <f t="shared" si="2423"/>
        <v>399063</v>
      </c>
      <c r="GQ1114" s="446">
        <f t="shared" si="2423"/>
        <v>0</v>
      </c>
      <c r="GR1114" s="446"/>
      <c r="GS1114" s="446"/>
      <c r="GT1114" s="446"/>
      <c r="GU1114" s="446"/>
      <c r="GV1114" s="416"/>
    </row>
    <row r="1115" spans="1:204" ht="9.75" customHeight="1" x14ac:dyDescent="0.2">
      <c r="A1115" s="417" t="str">
        <f t="shared" si="2386"/>
        <v>2022-23SEPTEMBERRYC</v>
      </c>
      <c r="B1115" s="458" t="str">
        <f t="shared" si="2412"/>
        <v>2022-23</v>
      </c>
      <c r="C1115" s="402" t="s">
        <v>640</v>
      </c>
      <c r="D1115" s="458" t="s">
        <v>656</v>
      </c>
      <c r="E1115" s="458" t="s">
        <v>466</v>
      </c>
      <c r="F1115" s="478" t="s">
        <v>453</v>
      </c>
      <c r="G1115" s="478" t="s">
        <v>687</v>
      </c>
      <c r="H1115" s="510">
        <v>112457</v>
      </c>
      <c r="I1115" s="510">
        <v>83830</v>
      </c>
      <c r="J1115" s="510">
        <v>2966550</v>
      </c>
      <c r="K1115" s="510">
        <v>35</v>
      </c>
      <c r="L1115" s="510">
        <v>1</v>
      </c>
      <c r="M1115" s="510">
        <v>136</v>
      </c>
      <c r="N1115" s="510">
        <v>200</v>
      </c>
      <c r="O1115" s="510">
        <v>291</v>
      </c>
      <c r="P1115" s="510">
        <v>355</v>
      </c>
      <c r="Q1115" s="510">
        <v>6</v>
      </c>
      <c r="R1115" s="510">
        <v>1817</v>
      </c>
      <c r="S1115" s="510">
        <v>59732</v>
      </c>
      <c r="T1115" s="510">
        <v>8562</v>
      </c>
      <c r="U1115" s="510">
        <v>5614</v>
      </c>
      <c r="V1115" s="510">
        <v>35787</v>
      </c>
      <c r="W1115" s="510">
        <v>7860</v>
      </c>
      <c r="X1115" s="510">
        <v>242</v>
      </c>
      <c r="Y1115" s="510">
        <v>5553562</v>
      </c>
      <c r="Z1115" s="510">
        <v>649</v>
      </c>
      <c r="AA1115" s="510">
        <v>1207</v>
      </c>
      <c r="AB1115" s="510">
        <v>4786455</v>
      </c>
      <c r="AC1115" s="510">
        <v>853</v>
      </c>
      <c r="AD1115" s="510">
        <v>1519</v>
      </c>
      <c r="AE1115" s="510">
        <v>159312326</v>
      </c>
      <c r="AF1115" s="510">
        <v>4452</v>
      </c>
      <c r="AG1115" s="510">
        <v>10057</v>
      </c>
      <c r="AH1115" s="510">
        <v>103337459</v>
      </c>
      <c r="AI1115" s="510">
        <v>13147</v>
      </c>
      <c r="AJ1115" s="510">
        <v>33049</v>
      </c>
      <c r="AK1115" s="510">
        <v>2723368</v>
      </c>
      <c r="AL1115" s="510">
        <v>11254</v>
      </c>
      <c r="AM1115" s="510">
        <v>47406</v>
      </c>
      <c r="AN1115" s="510" t="s">
        <v>152</v>
      </c>
      <c r="AO1115" s="510" t="s">
        <v>152</v>
      </c>
      <c r="AP1115" s="510" t="s">
        <v>152</v>
      </c>
      <c r="AQ1115" s="510" t="s">
        <v>152</v>
      </c>
      <c r="AR1115" s="510" t="s">
        <v>152</v>
      </c>
      <c r="AS1115" s="510" t="s">
        <v>152</v>
      </c>
      <c r="AT1115" s="510">
        <v>4345</v>
      </c>
      <c r="AU1115" s="510">
        <v>50</v>
      </c>
      <c r="AV1115" s="510">
        <v>2812</v>
      </c>
      <c r="AW1115" s="510">
        <v>330</v>
      </c>
      <c r="AX1115" s="510">
        <v>8</v>
      </c>
      <c r="AY1115" s="510">
        <v>1475</v>
      </c>
      <c r="AZ1115" s="510">
        <v>234</v>
      </c>
      <c r="BA1115" s="510" t="s">
        <v>152</v>
      </c>
      <c r="BB1115" s="510" t="s">
        <v>152</v>
      </c>
      <c r="BC1115" s="510" t="s">
        <v>152</v>
      </c>
      <c r="BD1115" s="510" t="s">
        <v>152</v>
      </c>
      <c r="BE1115" s="510" t="s">
        <v>152</v>
      </c>
      <c r="BF1115" s="510" t="s">
        <v>152</v>
      </c>
      <c r="BG1115" s="510" t="s">
        <v>152</v>
      </c>
      <c r="BH1115" s="510" t="s">
        <v>152</v>
      </c>
      <c r="BI1115" s="510">
        <v>33312</v>
      </c>
      <c r="BJ1115" s="510">
        <v>1938</v>
      </c>
      <c r="BK1115" s="510">
        <v>20137</v>
      </c>
      <c r="BL1115" s="510">
        <v>55387</v>
      </c>
      <c r="BM1115" s="510">
        <v>18793</v>
      </c>
      <c r="BN1115" s="510">
        <v>13038</v>
      </c>
      <c r="BO1115" s="510">
        <v>11983</v>
      </c>
      <c r="BP1115" s="510">
        <v>8517</v>
      </c>
      <c r="BQ1115" s="510">
        <v>58944</v>
      </c>
      <c r="BR1115" s="510">
        <v>39213</v>
      </c>
      <c r="BS1115" s="510">
        <v>15365</v>
      </c>
      <c r="BT1115" s="510">
        <v>8878</v>
      </c>
      <c r="BU1115" s="510">
        <v>400</v>
      </c>
      <c r="BV1115" s="510">
        <v>281</v>
      </c>
      <c r="BW1115" s="510">
        <v>7</v>
      </c>
      <c r="BX1115" s="510">
        <v>4432</v>
      </c>
      <c r="BY1115" s="510">
        <v>633</v>
      </c>
      <c r="BZ1115" s="510">
        <v>1340</v>
      </c>
      <c r="CA1115" s="510">
        <v>3</v>
      </c>
      <c r="CB1115" s="510">
        <v>1270</v>
      </c>
      <c r="CC1115" s="510">
        <v>423</v>
      </c>
      <c r="CD1115" s="510">
        <v>735</v>
      </c>
      <c r="CE1115" s="510">
        <v>8552</v>
      </c>
      <c r="CF1115" s="510">
        <v>5547860</v>
      </c>
      <c r="CG1115" s="510">
        <v>649</v>
      </c>
      <c r="CH1115" s="510">
        <v>1207</v>
      </c>
      <c r="CI1115" s="510">
        <v>2717</v>
      </c>
      <c r="CJ1115" s="510">
        <v>12587798</v>
      </c>
      <c r="CK1115" s="510">
        <v>4633</v>
      </c>
      <c r="CL1115" s="510">
        <v>9748</v>
      </c>
      <c r="CM1115" s="510">
        <v>970</v>
      </c>
      <c r="CN1115" s="510">
        <v>3949181</v>
      </c>
      <c r="CO1115" s="510">
        <v>4071</v>
      </c>
      <c r="CP1115" s="510">
        <v>9382</v>
      </c>
      <c r="CQ1115" s="510">
        <v>32100</v>
      </c>
      <c r="CR1115" s="510">
        <v>142775347</v>
      </c>
      <c r="CS1115" s="510">
        <v>4448</v>
      </c>
      <c r="CT1115" s="510">
        <v>10088</v>
      </c>
      <c r="CU1115" s="510">
        <v>246</v>
      </c>
      <c r="CV1115" s="510">
        <v>6200422</v>
      </c>
      <c r="CW1115" s="510">
        <v>25205</v>
      </c>
      <c r="CX1115" s="510">
        <v>70930</v>
      </c>
      <c r="CY1115" s="510">
        <v>121</v>
      </c>
      <c r="CZ1115" s="510">
        <v>1915582</v>
      </c>
      <c r="DA1115" s="510">
        <v>15831</v>
      </c>
      <c r="DB1115" s="510">
        <v>48899</v>
      </c>
      <c r="DC1115" s="510">
        <v>652</v>
      </c>
      <c r="DD1115" s="510">
        <v>17887315</v>
      </c>
      <c r="DE1115" s="510">
        <v>27435</v>
      </c>
      <c r="DF1115" s="510">
        <v>73044</v>
      </c>
      <c r="DG1115" s="510">
        <v>94</v>
      </c>
      <c r="DH1115" s="510">
        <v>2044316</v>
      </c>
      <c r="DI1115" s="510">
        <v>21748</v>
      </c>
      <c r="DJ1115" s="510">
        <v>74668</v>
      </c>
      <c r="DK1115" s="510">
        <v>624</v>
      </c>
      <c r="DL1115" s="510">
        <v>249986</v>
      </c>
      <c r="DM1115" s="510">
        <v>401</v>
      </c>
      <c r="DN1115" s="510">
        <v>700</v>
      </c>
      <c r="DO1115" s="510">
        <v>5350</v>
      </c>
      <c r="DP1115" s="510">
        <v>363684</v>
      </c>
      <c r="DQ1115" s="510">
        <v>68</v>
      </c>
      <c r="DR1115" s="510">
        <v>159</v>
      </c>
      <c r="DS1115" s="510">
        <v>124</v>
      </c>
      <c r="DT1115" s="510">
        <v>318632</v>
      </c>
      <c r="DU1115" s="510">
        <v>2570</v>
      </c>
      <c r="DV1115" s="510">
        <v>6540</v>
      </c>
      <c r="DW1115" s="510">
        <v>97</v>
      </c>
      <c r="DX1115" s="510"/>
      <c r="DY1115" s="510"/>
      <c r="DZ1115" s="510"/>
      <c r="EA1115" s="510"/>
      <c r="EB1115" s="510"/>
      <c r="EC1115" s="510"/>
      <c r="ED1115" s="510"/>
      <c r="EE1115" s="510"/>
      <c r="EF1115" s="510"/>
      <c r="EG1115" s="510" t="s">
        <v>152</v>
      </c>
      <c r="EH1115" s="506" t="s">
        <v>152</v>
      </c>
      <c r="EI1115" s="510">
        <v>6</v>
      </c>
      <c r="EJ1115" s="479"/>
      <c r="EK1115" s="479"/>
      <c r="EL1115" s="479"/>
      <c r="EM1115" s="479"/>
      <c r="EN1115" s="479"/>
      <c r="EO1115" s="479"/>
      <c r="EP1115" s="479"/>
      <c r="EQ1115" s="479"/>
      <c r="ER1115" s="479"/>
      <c r="ES1115" s="479"/>
      <c r="ET1115" s="479"/>
      <c r="EU1115" s="479"/>
      <c r="EV1115" s="479"/>
      <c r="EW1115" s="479"/>
      <c r="EX1115" s="479"/>
      <c r="EY1115" s="479"/>
      <c r="EZ1115" s="516"/>
      <c r="FA1115" s="446">
        <f t="shared" si="2394"/>
        <v>9</v>
      </c>
      <c r="FB1115" s="417">
        <f>LEFT($B1115,4)+IF(FA1115&lt;4,1,0)</f>
        <v>2022</v>
      </c>
      <c r="FC1115" s="448">
        <f>DATE($FB1115,$FA1115,1)</f>
        <v>44805</v>
      </c>
      <c r="FD1115" s="449">
        <f>DAY(EOMONTH($FC1115,0))</f>
        <v>30</v>
      </c>
      <c r="FE1115" s="450"/>
      <c r="FF1115" s="451">
        <f t="shared" si="2417"/>
        <v>0.65188253929572315</v>
      </c>
      <c r="FG1115" s="450"/>
      <c r="FH1115" s="452">
        <f t="shared" si="2398"/>
        <v>2.19493109086662</v>
      </c>
      <c r="FI1115" s="452">
        <f t="shared" si="2399"/>
        <v>1.5227750525578136</v>
      </c>
      <c r="FJ1115" s="452">
        <f t="shared" si="2400"/>
        <v>2.1344852155325973</v>
      </c>
      <c r="FK1115" s="452">
        <f t="shared" si="2401"/>
        <v>1.517100106875668</v>
      </c>
      <c r="FL1115" s="452">
        <f t="shared" si="2402"/>
        <v>1.647078548076117</v>
      </c>
      <c r="FM1115" s="452">
        <f t="shared" si="2403"/>
        <v>1.0957330874339843</v>
      </c>
      <c r="FN1115" s="452">
        <f t="shared" si="2404"/>
        <v>1.9548346055979644</v>
      </c>
      <c r="FO1115" s="452">
        <f t="shared" si="2405"/>
        <v>1.1295165394402036</v>
      </c>
      <c r="FP1115" s="452">
        <f t="shared" si="2406"/>
        <v>1.6528925619834711</v>
      </c>
      <c r="FQ1115" s="452">
        <f t="shared" si="2407"/>
        <v>1.1611570247933884</v>
      </c>
      <c r="FR1115" s="453"/>
      <c r="FS1115" s="446">
        <f t="shared" si="2425"/>
        <v>83830</v>
      </c>
      <c r="FT1115" s="446">
        <f t="shared" si="2425"/>
        <v>11400880</v>
      </c>
      <c r="FU1115" s="446">
        <f t="shared" si="2425"/>
        <v>16766000</v>
      </c>
      <c r="FV1115" s="446">
        <f t="shared" si="2425"/>
        <v>24394530</v>
      </c>
      <c r="FW1115" s="446">
        <f t="shared" si="2425"/>
        <v>10334334</v>
      </c>
      <c r="FX1115" s="446">
        <f t="shared" si="2425"/>
        <v>8527666</v>
      </c>
      <c r="FY1115" s="446">
        <f t="shared" si="2425"/>
        <v>359909859</v>
      </c>
      <c r="FZ1115" s="446">
        <f t="shared" si="2425"/>
        <v>259765140</v>
      </c>
      <c r="GA1115" s="446">
        <f t="shared" si="2425"/>
        <v>11472252</v>
      </c>
      <c r="GB1115" s="446"/>
      <c r="GC1115" s="446"/>
      <c r="GD1115" s="446">
        <f t="shared" si="2422"/>
        <v>9380</v>
      </c>
      <c r="GE1115" s="446">
        <f t="shared" si="2422"/>
        <v>2205</v>
      </c>
      <c r="GF1115" s="446">
        <f t="shared" si="2422"/>
        <v>10322264</v>
      </c>
      <c r="GG1115" s="446">
        <f t="shared" si="2422"/>
        <v>26485316</v>
      </c>
      <c r="GH1115" s="446">
        <f t="shared" si="2422"/>
        <v>9100540</v>
      </c>
      <c r="GI1115" s="446">
        <f t="shared" si="2422"/>
        <v>323824800</v>
      </c>
      <c r="GJ1115" s="446">
        <f t="shared" si="2422"/>
        <v>17448780</v>
      </c>
      <c r="GK1115" s="446">
        <f t="shared" si="2422"/>
        <v>5916779</v>
      </c>
      <c r="GL1115" s="446">
        <f t="shared" si="2422"/>
        <v>47624688</v>
      </c>
      <c r="GM1115" s="446">
        <f t="shared" si="2422"/>
        <v>7018792</v>
      </c>
      <c r="GN1115" s="446">
        <f t="shared" si="2424"/>
        <v>810960</v>
      </c>
      <c r="GO1115" s="446">
        <f t="shared" si="2423"/>
        <v>436800</v>
      </c>
      <c r="GP1115" s="446">
        <f t="shared" si="2423"/>
        <v>850650</v>
      </c>
      <c r="GQ1115" s="446">
        <f t="shared" si="2423"/>
        <v>0</v>
      </c>
      <c r="GR1115" s="446"/>
      <c r="GS1115" s="446"/>
      <c r="GT1115" s="446"/>
      <c r="GU1115" s="446"/>
      <c r="GV1115" s="416"/>
    </row>
    <row r="1116" spans="1:204" ht="9.75" customHeight="1" x14ac:dyDescent="0.2">
      <c r="A1116" s="417" t="str">
        <f t="shared" si="2386"/>
        <v>2022-23SEPTEMBERR1F</v>
      </c>
      <c r="B1116" s="458" t="str">
        <f t="shared" si="2412"/>
        <v>2022-23</v>
      </c>
      <c r="C1116" s="402" t="s">
        <v>640</v>
      </c>
      <c r="D1116" s="458" t="s">
        <v>663</v>
      </c>
      <c r="E1116" s="458" t="s">
        <v>662</v>
      </c>
      <c r="F1116" s="478" t="s">
        <v>458</v>
      </c>
      <c r="G1116" s="478" t="s">
        <v>688</v>
      </c>
      <c r="H1116" s="510">
        <v>3293</v>
      </c>
      <c r="I1116" s="510">
        <v>1908</v>
      </c>
      <c r="J1116" s="510">
        <v>13198</v>
      </c>
      <c r="K1116" s="510">
        <v>7</v>
      </c>
      <c r="L1116" s="510">
        <v>0</v>
      </c>
      <c r="M1116" s="510">
        <v>14</v>
      </c>
      <c r="N1116" s="510">
        <v>41</v>
      </c>
      <c r="O1116" s="510">
        <v>138</v>
      </c>
      <c r="P1116" s="510">
        <v>13</v>
      </c>
      <c r="Q1116" s="510">
        <v>0</v>
      </c>
      <c r="R1116" s="510">
        <v>3</v>
      </c>
      <c r="S1116" s="510">
        <v>2511</v>
      </c>
      <c r="T1116" s="510">
        <v>132</v>
      </c>
      <c r="U1116" s="510">
        <v>84</v>
      </c>
      <c r="V1116" s="510">
        <v>1165</v>
      </c>
      <c r="W1116" s="510">
        <v>747</v>
      </c>
      <c r="X1116" s="510">
        <v>52</v>
      </c>
      <c r="Y1116" s="510">
        <v>84528</v>
      </c>
      <c r="Z1116" s="510">
        <v>640</v>
      </c>
      <c r="AA1116" s="510">
        <v>1068</v>
      </c>
      <c r="AB1116" s="510">
        <v>65733</v>
      </c>
      <c r="AC1116" s="510">
        <v>783</v>
      </c>
      <c r="AD1116" s="510">
        <v>1252</v>
      </c>
      <c r="AE1116" s="510">
        <v>2010457</v>
      </c>
      <c r="AF1116" s="510">
        <v>1726</v>
      </c>
      <c r="AG1116" s="510">
        <v>3599</v>
      </c>
      <c r="AH1116" s="510">
        <v>3115222</v>
      </c>
      <c r="AI1116" s="510">
        <v>4170</v>
      </c>
      <c r="AJ1116" s="510">
        <v>9566</v>
      </c>
      <c r="AK1116" s="510">
        <v>224354</v>
      </c>
      <c r="AL1116" s="510">
        <v>4315</v>
      </c>
      <c r="AM1116" s="510">
        <v>10665</v>
      </c>
      <c r="AN1116" s="510" t="s">
        <v>152</v>
      </c>
      <c r="AO1116" s="510" t="s">
        <v>152</v>
      </c>
      <c r="AP1116" s="510" t="s">
        <v>152</v>
      </c>
      <c r="AQ1116" s="510" t="s">
        <v>152</v>
      </c>
      <c r="AR1116" s="510" t="s">
        <v>152</v>
      </c>
      <c r="AS1116" s="510" t="s">
        <v>152</v>
      </c>
      <c r="AT1116" s="510">
        <v>222</v>
      </c>
      <c r="AU1116" s="510">
        <v>1</v>
      </c>
      <c r="AV1116" s="510">
        <v>17</v>
      </c>
      <c r="AW1116" s="510">
        <v>48</v>
      </c>
      <c r="AX1116" s="510">
        <v>3</v>
      </c>
      <c r="AY1116" s="510">
        <v>201</v>
      </c>
      <c r="AZ1116" s="510">
        <v>3</v>
      </c>
      <c r="BA1116" s="510" t="s">
        <v>152</v>
      </c>
      <c r="BB1116" s="510" t="s">
        <v>152</v>
      </c>
      <c r="BC1116" s="510" t="s">
        <v>152</v>
      </c>
      <c r="BD1116" s="510" t="s">
        <v>152</v>
      </c>
      <c r="BE1116" s="510" t="s">
        <v>152</v>
      </c>
      <c r="BF1116" s="510" t="s">
        <v>152</v>
      </c>
      <c r="BG1116" s="510" t="s">
        <v>152</v>
      </c>
      <c r="BH1116" s="510" t="s">
        <v>152</v>
      </c>
      <c r="BI1116" s="510">
        <v>1523</v>
      </c>
      <c r="BJ1116" s="510">
        <v>24</v>
      </c>
      <c r="BK1116" s="510">
        <v>742</v>
      </c>
      <c r="BL1116" s="510">
        <v>2289</v>
      </c>
      <c r="BM1116" s="510">
        <v>231</v>
      </c>
      <c r="BN1116" s="510">
        <v>201</v>
      </c>
      <c r="BO1116" s="510">
        <v>150</v>
      </c>
      <c r="BP1116" s="510">
        <v>127</v>
      </c>
      <c r="BQ1116" s="510">
        <v>1361</v>
      </c>
      <c r="BR1116" s="510">
        <v>1263</v>
      </c>
      <c r="BS1116" s="510">
        <v>880</v>
      </c>
      <c r="BT1116" s="510">
        <v>801</v>
      </c>
      <c r="BU1116" s="510">
        <v>59</v>
      </c>
      <c r="BV1116" s="510">
        <v>55</v>
      </c>
      <c r="BW1116" s="510">
        <v>1</v>
      </c>
      <c r="BX1116" s="510">
        <v>441</v>
      </c>
      <c r="BY1116" s="510">
        <v>441</v>
      </c>
      <c r="BZ1116" s="510">
        <v>441</v>
      </c>
      <c r="CA1116" s="510">
        <v>2</v>
      </c>
      <c r="CB1116" s="510">
        <v>9763</v>
      </c>
      <c r="CC1116" s="510">
        <v>4882</v>
      </c>
      <c r="CD1116" s="510">
        <v>8536</v>
      </c>
      <c r="CE1116" s="510">
        <v>129</v>
      </c>
      <c r="CF1116" s="510">
        <v>74324</v>
      </c>
      <c r="CG1116" s="510">
        <v>576</v>
      </c>
      <c r="CH1116" s="510">
        <v>1058</v>
      </c>
      <c r="CI1116" s="510">
        <v>97</v>
      </c>
      <c r="CJ1116" s="510">
        <v>201468</v>
      </c>
      <c r="CK1116" s="510">
        <v>2077</v>
      </c>
      <c r="CL1116" s="510">
        <v>4097</v>
      </c>
      <c r="CM1116" s="510">
        <v>18</v>
      </c>
      <c r="CN1116" s="510">
        <v>89328</v>
      </c>
      <c r="CO1116" s="510">
        <v>4963</v>
      </c>
      <c r="CP1116" s="510">
        <v>9470</v>
      </c>
      <c r="CQ1116" s="510">
        <v>1050</v>
      </c>
      <c r="CR1116" s="510">
        <v>1719661</v>
      </c>
      <c r="CS1116" s="510">
        <v>1638</v>
      </c>
      <c r="CT1116" s="510">
        <v>3381</v>
      </c>
      <c r="CU1116" s="510">
        <v>157</v>
      </c>
      <c r="CV1116" s="510">
        <v>804213</v>
      </c>
      <c r="CW1116" s="510">
        <v>5122</v>
      </c>
      <c r="CX1116" s="510">
        <v>10970</v>
      </c>
      <c r="CY1116" s="510">
        <v>28</v>
      </c>
      <c r="CZ1116" s="510">
        <v>265141</v>
      </c>
      <c r="DA1116" s="510">
        <v>9469</v>
      </c>
      <c r="DB1116" s="510">
        <v>16388</v>
      </c>
      <c r="DC1116" s="510">
        <v>29</v>
      </c>
      <c r="DD1116" s="510">
        <v>288273</v>
      </c>
      <c r="DE1116" s="510">
        <v>9940</v>
      </c>
      <c r="DF1116" s="510">
        <v>19346</v>
      </c>
      <c r="DG1116" s="510">
        <v>5</v>
      </c>
      <c r="DH1116" s="510">
        <v>63019</v>
      </c>
      <c r="DI1116" s="510">
        <v>12604</v>
      </c>
      <c r="DJ1116" s="510">
        <v>21473</v>
      </c>
      <c r="DK1116" s="510">
        <v>8</v>
      </c>
      <c r="DL1116" s="510">
        <v>3533</v>
      </c>
      <c r="DM1116" s="510">
        <v>442</v>
      </c>
      <c r="DN1116" s="510">
        <v>871</v>
      </c>
      <c r="DO1116" s="510">
        <v>71</v>
      </c>
      <c r="DP1116" s="510">
        <v>2974</v>
      </c>
      <c r="DQ1116" s="510">
        <v>42</v>
      </c>
      <c r="DR1116" s="510">
        <v>76</v>
      </c>
      <c r="DS1116" s="510">
        <v>0</v>
      </c>
      <c r="DT1116" s="510">
        <v>0</v>
      </c>
      <c r="DU1116" s="510" t="s">
        <v>152</v>
      </c>
      <c r="DV1116" s="510" t="s">
        <v>152</v>
      </c>
      <c r="DW1116" s="510">
        <v>0</v>
      </c>
      <c r="DX1116" s="510"/>
      <c r="DY1116" s="510"/>
      <c r="DZ1116" s="510"/>
      <c r="EA1116" s="510"/>
      <c r="EB1116" s="510"/>
      <c r="EC1116" s="510"/>
      <c r="ED1116" s="510"/>
      <c r="EE1116" s="510"/>
      <c r="EF1116" s="510"/>
      <c r="EG1116" s="510" t="s">
        <v>152</v>
      </c>
      <c r="EH1116" s="506" t="s">
        <v>152</v>
      </c>
      <c r="EI1116" s="510">
        <v>0</v>
      </c>
      <c r="EJ1116" s="479"/>
      <c r="EK1116" s="479"/>
      <c r="EL1116" s="479"/>
      <c r="EM1116" s="479"/>
      <c r="EN1116" s="479"/>
      <c r="EO1116" s="479"/>
      <c r="EP1116" s="479"/>
      <c r="EQ1116" s="479"/>
      <c r="ER1116" s="479"/>
      <c r="ES1116" s="479"/>
      <c r="ET1116" s="479"/>
      <c r="EU1116" s="479"/>
      <c r="EV1116" s="479"/>
      <c r="EW1116" s="479"/>
      <c r="EX1116" s="479"/>
      <c r="EY1116" s="479"/>
      <c r="EZ1116" s="476"/>
      <c r="FA1116" s="446">
        <f t="shared" si="2394"/>
        <v>9</v>
      </c>
      <c r="FB1116" s="417">
        <f t="shared" ref="FB1116:FB1124" si="2426">LEFT($B1116,4)+IF(FA1116&lt;4,1,0)</f>
        <v>2022</v>
      </c>
      <c r="FC1116" s="448">
        <f t="shared" ref="FC1116:FC1124" si="2427">DATE($FB1116,$FA1116,1)</f>
        <v>44805</v>
      </c>
      <c r="FD1116" s="449">
        <f t="shared" ref="FD1116:FD1124" si="2428">DAY(EOMONTH($FC1116,0))</f>
        <v>30</v>
      </c>
      <c r="FE1116" s="450"/>
      <c r="FF1116" s="451">
        <f t="shared" si="2417"/>
        <v>0.59663865546218486</v>
      </c>
      <c r="FG1116" s="450"/>
      <c r="FH1116" s="452">
        <f t="shared" si="2398"/>
        <v>1.75</v>
      </c>
      <c r="FI1116" s="452">
        <f t="shared" si="2399"/>
        <v>1.5227272727272727</v>
      </c>
      <c r="FJ1116" s="452">
        <f t="shared" si="2400"/>
        <v>1.7857142857142858</v>
      </c>
      <c r="FK1116" s="452">
        <f t="shared" si="2401"/>
        <v>1.5119047619047619</v>
      </c>
      <c r="FL1116" s="452">
        <f t="shared" si="2402"/>
        <v>1.1682403433476394</v>
      </c>
      <c r="FM1116" s="452">
        <f t="shared" si="2403"/>
        <v>1.0841201716738198</v>
      </c>
      <c r="FN1116" s="452">
        <f t="shared" si="2404"/>
        <v>1.178045515394913</v>
      </c>
      <c r="FO1116" s="452">
        <f t="shared" si="2405"/>
        <v>1.072289156626506</v>
      </c>
      <c r="FP1116" s="452">
        <f t="shared" si="2406"/>
        <v>1.1346153846153846</v>
      </c>
      <c r="FQ1116" s="452">
        <f t="shared" si="2407"/>
        <v>1.0576923076923077</v>
      </c>
      <c r="FR1116" s="453"/>
      <c r="FS1116" s="446">
        <f t="shared" si="2425"/>
        <v>0</v>
      </c>
      <c r="FT1116" s="446">
        <f t="shared" si="2425"/>
        <v>26712</v>
      </c>
      <c r="FU1116" s="446">
        <f t="shared" si="2425"/>
        <v>78228</v>
      </c>
      <c r="FV1116" s="446">
        <f t="shared" si="2425"/>
        <v>263304</v>
      </c>
      <c r="FW1116" s="446">
        <f t="shared" si="2425"/>
        <v>140976</v>
      </c>
      <c r="FX1116" s="446">
        <f t="shared" si="2425"/>
        <v>105168</v>
      </c>
      <c r="FY1116" s="446">
        <f t="shared" si="2425"/>
        <v>4192835</v>
      </c>
      <c r="FZ1116" s="446">
        <f t="shared" si="2425"/>
        <v>7145802</v>
      </c>
      <c r="GA1116" s="446">
        <f t="shared" si="2425"/>
        <v>554580</v>
      </c>
      <c r="GB1116" s="446"/>
      <c r="GC1116" s="446"/>
      <c r="GD1116" s="446">
        <f t="shared" si="2422"/>
        <v>441</v>
      </c>
      <c r="GE1116" s="446">
        <f t="shared" si="2422"/>
        <v>17072</v>
      </c>
      <c r="GF1116" s="446">
        <f t="shared" si="2422"/>
        <v>136482</v>
      </c>
      <c r="GG1116" s="446">
        <f t="shared" si="2422"/>
        <v>397409</v>
      </c>
      <c r="GH1116" s="446">
        <f t="shared" si="2422"/>
        <v>170460</v>
      </c>
      <c r="GI1116" s="446">
        <f t="shared" si="2422"/>
        <v>3550050</v>
      </c>
      <c r="GJ1116" s="446">
        <f t="shared" si="2422"/>
        <v>1722290</v>
      </c>
      <c r="GK1116" s="446">
        <f t="shared" si="2422"/>
        <v>458864</v>
      </c>
      <c r="GL1116" s="446">
        <f t="shared" si="2422"/>
        <v>561034</v>
      </c>
      <c r="GM1116" s="446">
        <f t="shared" si="2422"/>
        <v>107365</v>
      </c>
      <c r="GN1116" s="446" t="str">
        <f t="shared" si="2424"/>
        <v>-</v>
      </c>
      <c r="GO1116" s="446">
        <f t="shared" si="2423"/>
        <v>6968</v>
      </c>
      <c r="GP1116" s="446">
        <f t="shared" si="2423"/>
        <v>5396</v>
      </c>
      <c r="GQ1116" s="446">
        <f t="shared" si="2423"/>
        <v>0</v>
      </c>
      <c r="GR1116" s="446"/>
      <c r="GS1116" s="446"/>
      <c r="GT1116" s="446"/>
      <c r="GU1116" s="446"/>
      <c r="GV1116" s="416"/>
    </row>
    <row r="1117" spans="1:204" ht="9.75" customHeight="1" x14ac:dyDescent="0.2">
      <c r="A1117" s="493" t="str">
        <f t="shared" si="2386"/>
        <v>2022-23SEPTEMBERRRU</v>
      </c>
      <c r="B1117" s="494" t="str">
        <f t="shared" si="2412"/>
        <v>2022-23</v>
      </c>
      <c r="C1117" s="480" t="s">
        <v>640</v>
      </c>
      <c r="D1117" s="494" t="s">
        <v>659</v>
      </c>
      <c r="E1117" s="494" t="s">
        <v>467</v>
      </c>
      <c r="F1117" s="495" t="s">
        <v>454</v>
      </c>
      <c r="G1117" s="511" t="s">
        <v>689</v>
      </c>
      <c r="H1117" s="519">
        <v>181125</v>
      </c>
      <c r="I1117" s="519">
        <v>125437</v>
      </c>
      <c r="J1117" s="519">
        <v>9963017</v>
      </c>
      <c r="K1117" s="519">
        <v>79</v>
      </c>
      <c r="L1117" s="519">
        <v>12</v>
      </c>
      <c r="M1117" s="519">
        <v>255</v>
      </c>
      <c r="N1117" s="519">
        <v>285</v>
      </c>
      <c r="O1117" s="519">
        <v>361</v>
      </c>
      <c r="P1117" s="519">
        <v>410</v>
      </c>
      <c r="Q1117" s="519">
        <v>0</v>
      </c>
      <c r="R1117" s="519">
        <v>1387</v>
      </c>
      <c r="S1117" s="519">
        <v>92629</v>
      </c>
      <c r="T1117" s="519">
        <v>7508</v>
      </c>
      <c r="U1117" s="519">
        <v>5259</v>
      </c>
      <c r="V1117" s="519">
        <v>36841</v>
      </c>
      <c r="W1117" s="519">
        <v>12281</v>
      </c>
      <c r="X1117" s="519">
        <v>636</v>
      </c>
      <c r="Y1117" s="519">
        <v>3260443</v>
      </c>
      <c r="Z1117" s="519">
        <v>434</v>
      </c>
      <c r="AA1117" s="519">
        <v>736</v>
      </c>
      <c r="AB1117" s="519">
        <v>3830363</v>
      </c>
      <c r="AC1117" s="519">
        <v>728</v>
      </c>
      <c r="AD1117" s="519">
        <v>1266</v>
      </c>
      <c r="AE1117" s="519">
        <v>89710134</v>
      </c>
      <c r="AF1117" s="519">
        <v>2435</v>
      </c>
      <c r="AG1117" s="519">
        <v>5562</v>
      </c>
      <c r="AH1117" s="519">
        <v>72618441</v>
      </c>
      <c r="AI1117" s="519">
        <v>5913</v>
      </c>
      <c r="AJ1117" s="519">
        <v>14952</v>
      </c>
      <c r="AK1117" s="519">
        <v>7934010</v>
      </c>
      <c r="AL1117" s="519">
        <v>12475</v>
      </c>
      <c r="AM1117" s="519">
        <v>26112</v>
      </c>
      <c r="AN1117" s="519" t="s">
        <v>152</v>
      </c>
      <c r="AO1117" s="519" t="s">
        <v>152</v>
      </c>
      <c r="AP1117" s="519" t="s">
        <v>152</v>
      </c>
      <c r="AQ1117" s="519" t="s">
        <v>152</v>
      </c>
      <c r="AR1117" s="519" t="s">
        <v>152</v>
      </c>
      <c r="AS1117" s="519" t="s">
        <v>152</v>
      </c>
      <c r="AT1117" s="519">
        <v>11806</v>
      </c>
      <c r="AU1117" s="519">
        <v>112</v>
      </c>
      <c r="AV1117" s="519">
        <v>4284</v>
      </c>
      <c r="AW1117" s="519">
        <v>2830</v>
      </c>
      <c r="AX1117" s="519">
        <v>28</v>
      </c>
      <c r="AY1117" s="519">
        <v>7382</v>
      </c>
      <c r="AZ1117" s="519">
        <v>0</v>
      </c>
      <c r="BA1117" s="519" t="s">
        <v>152</v>
      </c>
      <c r="BB1117" s="519" t="s">
        <v>152</v>
      </c>
      <c r="BC1117" s="519" t="s">
        <v>152</v>
      </c>
      <c r="BD1117" s="519" t="s">
        <v>152</v>
      </c>
      <c r="BE1117" s="519" t="s">
        <v>152</v>
      </c>
      <c r="BF1117" s="519" t="s">
        <v>152</v>
      </c>
      <c r="BG1117" s="519" t="s">
        <v>152</v>
      </c>
      <c r="BH1117" s="519" t="s">
        <v>152</v>
      </c>
      <c r="BI1117" s="519">
        <v>48791</v>
      </c>
      <c r="BJ1117" s="519">
        <v>2577</v>
      </c>
      <c r="BK1117" s="519">
        <v>29455</v>
      </c>
      <c r="BL1117" s="519">
        <v>80823</v>
      </c>
      <c r="BM1117" s="519">
        <v>18976</v>
      </c>
      <c r="BN1117" s="519">
        <v>14317</v>
      </c>
      <c r="BO1117" s="519">
        <v>12888</v>
      </c>
      <c r="BP1117" s="519">
        <v>10110</v>
      </c>
      <c r="BQ1117" s="519">
        <v>56622</v>
      </c>
      <c r="BR1117" s="519">
        <v>41183</v>
      </c>
      <c r="BS1117" s="519">
        <v>20098</v>
      </c>
      <c r="BT1117" s="519">
        <v>14096</v>
      </c>
      <c r="BU1117" s="519">
        <v>931</v>
      </c>
      <c r="BV1117" s="519">
        <v>686</v>
      </c>
      <c r="BW1117" s="519">
        <v>109</v>
      </c>
      <c r="BX1117" s="519">
        <v>61153</v>
      </c>
      <c r="BY1117" s="519">
        <v>561</v>
      </c>
      <c r="BZ1117" s="519">
        <v>850</v>
      </c>
      <c r="CA1117" s="519">
        <v>48</v>
      </c>
      <c r="CB1117" s="519">
        <v>29807</v>
      </c>
      <c r="CC1117" s="519">
        <v>621</v>
      </c>
      <c r="CD1117" s="519">
        <v>1129</v>
      </c>
      <c r="CE1117" s="519">
        <v>7351</v>
      </c>
      <c r="CF1117" s="519">
        <v>3169483</v>
      </c>
      <c r="CG1117" s="519">
        <v>431</v>
      </c>
      <c r="CH1117" s="519">
        <v>730</v>
      </c>
      <c r="CI1117" s="519">
        <v>2221</v>
      </c>
      <c r="CJ1117" s="519">
        <v>5480717</v>
      </c>
      <c r="CK1117" s="519">
        <v>2468</v>
      </c>
      <c r="CL1117" s="519">
        <v>5515</v>
      </c>
      <c r="CM1117" s="519">
        <v>916</v>
      </c>
      <c r="CN1117" s="519">
        <v>2115878</v>
      </c>
      <c r="CO1117" s="519">
        <v>2310</v>
      </c>
      <c r="CP1117" s="519">
        <v>5377</v>
      </c>
      <c r="CQ1117" s="519">
        <v>33704</v>
      </c>
      <c r="CR1117" s="519">
        <v>82113539</v>
      </c>
      <c r="CS1117" s="519">
        <v>2436</v>
      </c>
      <c r="CT1117" s="519">
        <v>5588</v>
      </c>
      <c r="CU1117" s="519">
        <v>541</v>
      </c>
      <c r="CV1117" s="519">
        <v>3948420</v>
      </c>
      <c r="CW1117" s="519">
        <v>7298</v>
      </c>
      <c r="CX1117" s="519">
        <v>16663</v>
      </c>
      <c r="CY1117" s="519">
        <v>212</v>
      </c>
      <c r="CZ1117" s="519">
        <v>1045069</v>
      </c>
      <c r="DA1117" s="519">
        <v>4930</v>
      </c>
      <c r="DB1117" s="519">
        <v>12849</v>
      </c>
      <c r="DC1117" s="519">
        <v>557</v>
      </c>
      <c r="DD1117" s="519">
        <v>6693925</v>
      </c>
      <c r="DE1117" s="519">
        <v>12018</v>
      </c>
      <c r="DF1117" s="519">
        <v>25264</v>
      </c>
      <c r="DG1117" s="519">
        <v>40</v>
      </c>
      <c r="DH1117" s="519">
        <v>287558</v>
      </c>
      <c r="DI1117" s="519">
        <v>7189</v>
      </c>
      <c r="DJ1117" s="519">
        <v>15545</v>
      </c>
      <c r="DK1117" s="519">
        <v>516</v>
      </c>
      <c r="DL1117" s="519">
        <v>179376</v>
      </c>
      <c r="DM1117" s="519">
        <v>348</v>
      </c>
      <c r="DN1117" s="519">
        <v>602</v>
      </c>
      <c r="DO1117" s="519">
        <v>5912</v>
      </c>
      <c r="DP1117" s="519">
        <v>688534</v>
      </c>
      <c r="DQ1117" s="519">
        <v>116</v>
      </c>
      <c r="DR1117" s="519">
        <v>295</v>
      </c>
      <c r="DS1117" s="519">
        <v>65</v>
      </c>
      <c r="DT1117" s="519">
        <v>184833</v>
      </c>
      <c r="DU1117" s="519">
        <v>2844</v>
      </c>
      <c r="DV1117" s="519">
        <v>5823</v>
      </c>
      <c r="DW1117" s="519">
        <v>42</v>
      </c>
      <c r="DX1117" s="519"/>
      <c r="DY1117" s="519"/>
      <c r="DZ1117" s="519"/>
      <c r="EA1117" s="519"/>
      <c r="EB1117" s="519"/>
      <c r="EC1117" s="519"/>
      <c r="ED1117" s="519"/>
      <c r="EE1117" s="519"/>
      <c r="EF1117" s="519"/>
      <c r="EG1117" s="519" t="s">
        <v>152</v>
      </c>
      <c r="EH1117" s="513" t="s">
        <v>152</v>
      </c>
      <c r="EI1117" s="519">
        <v>0</v>
      </c>
      <c r="EJ1117" s="512"/>
      <c r="EK1117" s="512"/>
      <c r="EL1117" s="512"/>
      <c r="EM1117" s="512"/>
      <c r="EN1117" s="512"/>
      <c r="EO1117" s="512"/>
      <c r="EP1117" s="512"/>
      <c r="EQ1117" s="512"/>
      <c r="ER1117" s="512"/>
      <c r="ES1117" s="512"/>
      <c r="ET1117" s="512"/>
      <c r="EU1117" s="512"/>
      <c r="EV1117" s="512"/>
      <c r="EW1117" s="512"/>
      <c r="EX1117" s="512"/>
      <c r="EY1117" s="512"/>
      <c r="EZ1117" s="514"/>
      <c r="FA1117" s="520">
        <f t="shared" si="2394"/>
        <v>9</v>
      </c>
      <c r="FB1117" s="493">
        <f t="shared" si="2426"/>
        <v>2022</v>
      </c>
      <c r="FC1117" s="498">
        <f t="shared" si="2427"/>
        <v>44805</v>
      </c>
      <c r="FD1117" s="499">
        <f t="shared" si="2428"/>
        <v>30</v>
      </c>
      <c r="FE1117" s="500"/>
      <c r="FF1117" s="515">
        <f t="shared" si="2417"/>
        <v>0.83291067906452521</v>
      </c>
      <c r="FG1117" s="500"/>
      <c r="FH1117" s="481">
        <f t="shared" si="2398"/>
        <v>2.5274374001065532</v>
      </c>
      <c r="FI1117" s="481">
        <f t="shared" si="2399"/>
        <v>1.9068993074054341</v>
      </c>
      <c r="FJ1117" s="481">
        <f t="shared" si="2400"/>
        <v>2.450656018254421</v>
      </c>
      <c r="FK1117" s="481">
        <f t="shared" si="2401"/>
        <v>1.9224187107815174</v>
      </c>
      <c r="FL1117" s="481">
        <f t="shared" si="2402"/>
        <v>1.5369289650118074</v>
      </c>
      <c r="FM1117" s="481">
        <f t="shared" si="2403"/>
        <v>1.1178578214489292</v>
      </c>
      <c r="FN1117" s="481">
        <f t="shared" si="2404"/>
        <v>1.6365116847162282</v>
      </c>
      <c r="FO1117" s="481">
        <f t="shared" si="2405"/>
        <v>1.1477892679749206</v>
      </c>
      <c r="FP1117" s="481">
        <f t="shared" si="2406"/>
        <v>1.4638364779874213</v>
      </c>
      <c r="FQ1117" s="481">
        <f t="shared" si="2407"/>
        <v>1.078616352201258</v>
      </c>
      <c r="FR1117" s="501"/>
      <c r="FS1117" s="482">
        <f t="shared" si="2425"/>
        <v>1505244</v>
      </c>
      <c r="FT1117" s="482">
        <f t="shared" si="2425"/>
        <v>31986435</v>
      </c>
      <c r="FU1117" s="482">
        <f t="shared" si="2425"/>
        <v>35749545</v>
      </c>
      <c r="FV1117" s="482">
        <f t="shared" si="2425"/>
        <v>45282757</v>
      </c>
      <c r="FW1117" s="482">
        <f t="shared" si="2425"/>
        <v>5525888</v>
      </c>
      <c r="FX1117" s="482">
        <f t="shared" si="2425"/>
        <v>6657894</v>
      </c>
      <c r="FY1117" s="482">
        <f t="shared" si="2425"/>
        <v>204909642</v>
      </c>
      <c r="FZ1117" s="482">
        <f t="shared" si="2425"/>
        <v>183625512</v>
      </c>
      <c r="GA1117" s="482">
        <f t="shared" si="2425"/>
        <v>16607232</v>
      </c>
      <c r="GB1117" s="482"/>
      <c r="GC1117" s="482"/>
      <c r="GD1117" s="482">
        <f t="shared" si="2422"/>
        <v>92650</v>
      </c>
      <c r="GE1117" s="482">
        <f t="shared" si="2422"/>
        <v>54192</v>
      </c>
      <c r="GF1117" s="482">
        <f t="shared" si="2422"/>
        <v>5366230</v>
      </c>
      <c r="GG1117" s="482">
        <f t="shared" si="2422"/>
        <v>12248815</v>
      </c>
      <c r="GH1117" s="482">
        <f t="shared" si="2422"/>
        <v>4925332</v>
      </c>
      <c r="GI1117" s="482">
        <f t="shared" si="2422"/>
        <v>188337952</v>
      </c>
      <c r="GJ1117" s="482">
        <f t="shared" si="2422"/>
        <v>9014683</v>
      </c>
      <c r="GK1117" s="482">
        <f t="shared" si="2422"/>
        <v>2723988</v>
      </c>
      <c r="GL1117" s="482">
        <f t="shared" si="2422"/>
        <v>14072048</v>
      </c>
      <c r="GM1117" s="482">
        <f t="shared" si="2422"/>
        <v>621800</v>
      </c>
      <c r="GN1117" s="482">
        <f t="shared" si="2424"/>
        <v>378495</v>
      </c>
      <c r="GO1117" s="482">
        <f t="shared" si="2423"/>
        <v>310632</v>
      </c>
      <c r="GP1117" s="482">
        <f t="shared" si="2423"/>
        <v>1744040</v>
      </c>
      <c r="GQ1117" s="482">
        <f t="shared" si="2423"/>
        <v>0</v>
      </c>
      <c r="GR1117" s="482"/>
      <c r="GS1117" s="482"/>
      <c r="GT1117" s="482"/>
      <c r="GU1117" s="482"/>
      <c r="GV1117" s="502"/>
    </row>
    <row r="1118" spans="1:204" ht="9.75" customHeight="1" x14ac:dyDescent="0.2">
      <c r="A1118" s="417" t="str">
        <f t="shared" si="2386"/>
        <v>2022-23SEPTEMBERRX6</v>
      </c>
      <c r="B1118" s="458" t="str">
        <f t="shared" si="2412"/>
        <v>2022-23</v>
      </c>
      <c r="C1118" s="402" t="s">
        <v>640</v>
      </c>
      <c r="D1118" s="458" t="s">
        <v>646</v>
      </c>
      <c r="E1118" s="458" t="s">
        <v>645</v>
      </c>
      <c r="F1118" s="478" t="s">
        <v>448</v>
      </c>
      <c r="G1118" s="478" t="s">
        <v>690</v>
      </c>
      <c r="H1118" s="510">
        <v>49486</v>
      </c>
      <c r="I1118" s="510">
        <v>35955</v>
      </c>
      <c r="J1118" s="510">
        <v>1078236</v>
      </c>
      <c r="K1118" s="510">
        <v>30</v>
      </c>
      <c r="L1118" s="510">
        <v>5</v>
      </c>
      <c r="M1118" s="510">
        <v>80</v>
      </c>
      <c r="N1118" s="510">
        <v>114</v>
      </c>
      <c r="O1118" s="510">
        <v>202</v>
      </c>
      <c r="P1118" s="510">
        <v>159</v>
      </c>
      <c r="Q1118" s="510">
        <v>2142</v>
      </c>
      <c r="R1118" s="510">
        <v>6</v>
      </c>
      <c r="S1118" s="510">
        <v>34903</v>
      </c>
      <c r="T1118" s="510">
        <v>3094</v>
      </c>
      <c r="U1118" s="510">
        <v>2016</v>
      </c>
      <c r="V1118" s="510">
        <v>20915</v>
      </c>
      <c r="W1118" s="510">
        <v>5517</v>
      </c>
      <c r="X1118" s="510">
        <v>403</v>
      </c>
      <c r="Y1118" s="510">
        <v>1396019</v>
      </c>
      <c r="Z1118" s="510">
        <v>451</v>
      </c>
      <c r="AA1118" s="510">
        <v>799</v>
      </c>
      <c r="AB1118" s="510">
        <v>1018031</v>
      </c>
      <c r="AC1118" s="510">
        <v>505</v>
      </c>
      <c r="AD1118" s="510">
        <v>899</v>
      </c>
      <c r="AE1118" s="510">
        <v>51137299</v>
      </c>
      <c r="AF1118" s="510">
        <v>2445</v>
      </c>
      <c r="AG1118" s="510">
        <v>5010</v>
      </c>
      <c r="AH1118" s="510">
        <v>45992296</v>
      </c>
      <c r="AI1118" s="510">
        <v>8336</v>
      </c>
      <c r="AJ1118" s="510">
        <v>20744</v>
      </c>
      <c r="AK1118" s="510">
        <v>3183959</v>
      </c>
      <c r="AL1118" s="510">
        <v>7901</v>
      </c>
      <c r="AM1118" s="510">
        <v>19368</v>
      </c>
      <c r="AN1118" s="510" t="s">
        <v>152</v>
      </c>
      <c r="AO1118" s="510" t="s">
        <v>152</v>
      </c>
      <c r="AP1118" s="510" t="s">
        <v>152</v>
      </c>
      <c r="AQ1118" s="510" t="s">
        <v>152</v>
      </c>
      <c r="AR1118" s="510" t="s">
        <v>152</v>
      </c>
      <c r="AS1118" s="510" t="s">
        <v>152</v>
      </c>
      <c r="AT1118" s="510">
        <v>2762</v>
      </c>
      <c r="AU1118" s="510">
        <v>35</v>
      </c>
      <c r="AV1118" s="510">
        <v>177</v>
      </c>
      <c r="AW1118" s="510">
        <v>2741</v>
      </c>
      <c r="AX1118" s="510">
        <v>157</v>
      </c>
      <c r="AY1118" s="510">
        <v>2393</v>
      </c>
      <c r="AZ1118" s="510">
        <v>0</v>
      </c>
      <c r="BA1118" s="510" t="s">
        <v>152</v>
      </c>
      <c r="BB1118" s="510" t="s">
        <v>152</v>
      </c>
      <c r="BC1118" s="510" t="s">
        <v>152</v>
      </c>
      <c r="BD1118" s="510" t="s">
        <v>152</v>
      </c>
      <c r="BE1118" s="510" t="s">
        <v>152</v>
      </c>
      <c r="BF1118" s="510" t="s">
        <v>152</v>
      </c>
      <c r="BG1118" s="510" t="s">
        <v>152</v>
      </c>
      <c r="BH1118" s="510" t="s">
        <v>152</v>
      </c>
      <c r="BI1118" s="510">
        <v>18975</v>
      </c>
      <c r="BJ1118" s="510">
        <v>3130</v>
      </c>
      <c r="BK1118" s="510">
        <v>10036</v>
      </c>
      <c r="BL1118" s="510">
        <v>32141</v>
      </c>
      <c r="BM1118" s="510">
        <v>5964</v>
      </c>
      <c r="BN1118" s="510">
        <v>4498</v>
      </c>
      <c r="BO1118" s="510">
        <v>3846</v>
      </c>
      <c r="BP1118" s="510">
        <v>2915</v>
      </c>
      <c r="BQ1118" s="510">
        <v>27184</v>
      </c>
      <c r="BR1118" s="510">
        <v>22734</v>
      </c>
      <c r="BS1118" s="510">
        <v>8204</v>
      </c>
      <c r="BT1118" s="510">
        <v>6021</v>
      </c>
      <c r="BU1118" s="510">
        <v>720</v>
      </c>
      <c r="BV1118" s="510">
        <v>444</v>
      </c>
      <c r="BW1118" s="510">
        <v>96</v>
      </c>
      <c r="BX1118" s="510">
        <v>56892</v>
      </c>
      <c r="BY1118" s="510">
        <v>593</v>
      </c>
      <c r="BZ1118" s="510">
        <v>1011</v>
      </c>
      <c r="CA1118" s="510">
        <v>106</v>
      </c>
      <c r="CB1118" s="510">
        <v>47473</v>
      </c>
      <c r="CC1118" s="510">
        <v>448</v>
      </c>
      <c r="CD1118" s="510">
        <v>875</v>
      </c>
      <c r="CE1118" s="510">
        <v>2892</v>
      </c>
      <c r="CF1118" s="510">
        <v>1291654</v>
      </c>
      <c r="CG1118" s="510">
        <v>447</v>
      </c>
      <c r="CH1118" s="510">
        <v>788</v>
      </c>
      <c r="CI1118" s="510">
        <v>2537</v>
      </c>
      <c r="CJ1118" s="510">
        <v>6048880</v>
      </c>
      <c r="CK1118" s="510">
        <v>2384</v>
      </c>
      <c r="CL1118" s="510">
        <v>4780</v>
      </c>
      <c r="CM1118" s="510">
        <v>685</v>
      </c>
      <c r="CN1118" s="510">
        <v>1298543</v>
      </c>
      <c r="CO1118" s="510">
        <v>1896</v>
      </c>
      <c r="CP1118" s="510">
        <v>4074</v>
      </c>
      <c r="CQ1118" s="510">
        <v>17693</v>
      </c>
      <c r="CR1118" s="510">
        <v>43789876</v>
      </c>
      <c r="CS1118" s="510">
        <v>2475</v>
      </c>
      <c r="CT1118" s="510">
        <v>5093</v>
      </c>
      <c r="CU1118" s="510">
        <v>163</v>
      </c>
      <c r="CV1118" s="510">
        <v>987421</v>
      </c>
      <c r="CW1118" s="510">
        <v>6058</v>
      </c>
      <c r="CX1118" s="510">
        <v>11135</v>
      </c>
      <c r="CY1118" s="510">
        <v>27</v>
      </c>
      <c r="CZ1118" s="510">
        <v>212429</v>
      </c>
      <c r="DA1118" s="510">
        <v>7868</v>
      </c>
      <c r="DB1118" s="510">
        <v>18984</v>
      </c>
      <c r="DC1118" s="510">
        <v>1449</v>
      </c>
      <c r="DD1118" s="510">
        <v>18040461</v>
      </c>
      <c r="DE1118" s="510">
        <v>12450</v>
      </c>
      <c r="DF1118" s="510">
        <v>25364</v>
      </c>
      <c r="DG1118" s="510">
        <v>344</v>
      </c>
      <c r="DH1118" s="510">
        <v>4981507</v>
      </c>
      <c r="DI1118" s="510">
        <v>14481</v>
      </c>
      <c r="DJ1118" s="510">
        <v>31952</v>
      </c>
      <c r="DK1118" s="510">
        <v>108</v>
      </c>
      <c r="DL1118" s="510">
        <v>47320</v>
      </c>
      <c r="DM1118" s="510">
        <v>438</v>
      </c>
      <c r="DN1118" s="510">
        <v>725</v>
      </c>
      <c r="DO1118" s="510">
        <v>1715</v>
      </c>
      <c r="DP1118" s="510">
        <v>85053</v>
      </c>
      <c r="DQ1118" s="510">
        <v>50</v>
      </c>
      <c r="DR1118" s="510">
        <v>113</v>
      </c>
      <c r="DS1118" s="510">
        <v>0</v>
      </c>
      <c r="DT1118" s="510">
        <v>0</v>
      </c>
      <c r="DU1118" s="510" t="s">
        <v>152</v>
      </c>
      <c r="DV1118" s="510" t="s">
        <v>152</v>
      </c>
      <c r="DW1118" s="510">
        <v>0</v>
      </c>
      <c r="DX1118" s="510"/>
      <c r="DY1118" s="510"/>
      <c r="DZ1118" s="510"/>
      <c r="EA1118" s="510"/>
      <c r="EB1118" s="510"/>
      <c r="EC1118" s="510"/>
      <c r="ED1118" s="510"/>
      <c r="EE1118" s="510"/>
      <c r="EF1118" s="510"/>
      <c r="EG1118" s="510" t="s">
        <v>152</v>
      </c>
      <c r="EH1118" s="506" t="s">
        <v>152</v>
      </c>
      <c r="EI1118" s="510">
        <v>0</v>
      </c>
      <c r="EJ1118" s="479"/>
      <c r="EK1118" s="479"/>
      <c r="EL1118" s="479"/>
      <c r="EM1118" s="479"/>
      <c r="EN1118" s="479"/>
      <c r="EO1118" s="479"/>
      <c r="EP1118" s="479"/>
      <c r="EQ1118" s="479"/>
      <c r="ER1118" s="479"/>
      <c r="ES1118" s="479"/>
      <c r="ET1118" s="479"/>
      <c r="EU1118" s="479"/>
      <c r="EV1118" s="479"/>
      <c r="EW1118" s="479"/>
      <c r="EX1118" s="479"/>
      <c r="EY1118" s="479"/>
      <c r="EZ1118" s="476"/>
      <c r="FA1118" s="446">
        <f t="shared" si="2394"/>
        <v>9</v>
      </c>
      <c r="FB1118" s="417">
        <f t="shared" si="2426"/>
        <v>2022</v>
      </c>
      <c r="FC1118" s="448">
        <f t="shared" si="2427"/>
        <v>44805</v>
      </c>
      <c r="FD1118" s="449">
        <f t="shared" si="2428"/>
        <v>30</v>
      </c>
      <c r="FE1118" s="450"/>
      <c r="FF1118" s="451">
        <f t="shared" si="2417"/>
        <v>0.58432708688245316</v>
      </c>
      <c r="FG1118" s="450"/>
      <c r="FH1118" s="452">
        <f t="shared" si="2398"/>
        <v>1.9276018099547512</v>
      </c>
      <c r="FI1118" s="452">
        <f t="shared" si="2399"/>
        <v>1.453781512605042</v>
      </c>
      <c r="FJ1118" s="452">
        <f t="shared" si="2400"/>
        <v>1.9077380952380953</v>
      </c>
      <c r="FK1118" s="452">
        <f t="shared" si="2401"/>
        <v>1.4459325396825398</v>
      </c>
      <c r="FL1118" s="452">
        <f t="shared" si="2402"/>
        <v>1.2997370308391107</v>
      </c>
      <c r="FM1118" s="452">
        <f t="shared" si="2403"/>
        <v>1.0869710733923021</v>
      </c>
      <c r="FN1118" s="452">
        <f t="shared" si="2404"/>
        <v>1.4870400580025376</v>
      </c>
      <c r="FO1118" s="452">
        <f t="shared" si="2405"/>
        <v>1.0913539967373573</v>
      </c>
      <c r="FP1118" s="452">
        <f t="shared" si="2406"/>
        <v>1.7866004962779156</v>
      </c>
      <c r="FQ1118" s="452">
        <f t="shared" si="2407"/>
        <v>1.1017369727047146</v>
      </c>
      <c r="FR1118" s="453"/>
      <c r="FS1118" s="446">
        <f t="shared" si="2425"/>
        <v>179775</v>
      </c>
      <c r="FT1118" s="446">
        <f t="shared" si="2425"/>
        <v>2876400</v>
      </c>
      <c r="FU1118" s="446">
        <f t="shared" si="2425"/>
        <v>4098870</v>
      </c>
      <c r="FV1118" s="446">
        <f t="shared" si="2425"/>
        <v>7262910</v>
      </c>
      <c r="FW1118" s="446">
        <f t="shared" si="2425"/>
        <v>2472106</v>
      </c>
      <c r="FX1118" s="446">
        <f t="shared" si="2425"/>
        <v>1812384</v>
      </c>
      <c r="FY1118" s="446">
        <f t="shared" si="2425"/>
        <v>104784150</v>
      </c>
      <c r="FZ1118" s="446">
        <f t="shared" si="2425"/>
        <v>114444648</v>
      </c>
      <c r="GA1118" s="446">
        <f t="shared" si="2425"/>
        <v>7805304</v>
      </c>
      <c r="GB1118" s="446"/>
      <c r="GC1118" s="446"/>
      <c r="GD1118" s="446">
        <f t="shared" si="2422"/>
        <v>97056</v>
      </c>
      <c r="GE1118" s="446">
        <f t="shared" si="2422"/>
        <v>92750</v>
      </c>
      <c r="GF1118" s="446">
        <f t="shared" si="2422"/>
        <v>2278896</v>
      </c>
      <c r="GG1118" s="446">
        <f t="shared" si="2422"/>
        <v>12126860</v>
      </c>
      <c r="GH1118" s="446">
        <f t="shared" si="2422"/>
        <v>2790690</v>
      </c>
      <c r="GI1118" s="446">
        <f t="shared" si="2422"/>
        <v>90110449</v>
      </c>
      <c r="GJ1118" s="446">
        <f t="shared" si="2422"/>
        <v>1815005</v>
      </c>
      <c r="GK1118" s="446">
        <f t="shared" si="2422"/>
        <v>512568</v>
      </c>
      <c r="GL1118" s="446">
        <f t="shared" si="2422"/>
        <v>36752436</v>
      </c>
      <c r="GM1118" s="446">
        <f t="shared" si="2422"/>
        <v>10991488</v>
      </c>
      <c r="GN1118" s="446" t="str">
        <f t="shared" si="2424"/>
        <v>-</v>
      </c>
      <c r="GO1118" s="446">
        <f t="shared" si="2423"/>
        <v>78300</v>
      </c>
      <c r="GP1118" s="446">
        <f t="shared" si="2423"/>
        <v>193795</v>
      </c>
      <c r="GQ1118" s="446">
        <f t="shared" si="2423"/>
        <v>0</v>
      </c>
      <c r="GR1118" s="446"/>
      <c r="GS1118" s="446"/>
      <c r="GT1118" s="446"/>
      <c r="GU1118" s="446"/>
      <c r="GV1118" s="416"/>
    </row>
    <row r="1119" spans="1:204" ht="9.75" customHeight="1" x14ac:dyDescent="0.2">
      <c r="A1119" s="417" t="str">
        <f t="shared" si="2386"/>
        <v>2022-23SEPTEMBERRX7</v>
      </c>
      <c r="B1119" s="458" t="str">
        <f t="shared" si="2412"/>
        <v>2022-23</v>
      </c>
      <c r="C1119" s="402" t="s">
        <v>640</v>
      </c>
      <c r="D1119" s="458" t="s">
        <v>649</v>
      </c>
      <c r="E1119" s="458" t="s">
        <v>462</v>
      </c>
      <c r="F1119" s="478" t="s">
        <v>449</v>
      </c>
      <c r="G1119" s="478" t="s">
        <v>691</v>
      </c>
      <c r="H1119" s="510">
        <v>131474</v>
      </c>
      <c r="I1119" s="510">
        <v>108765</v>
      </c>
      <c r="J1119" s="510">
        <v>5191293</v>
      </c>
      <c r="K1119" s="510">
        <v>48</v>
      </c>
      <c r="L1119" s="510">
        <v>0</v>
      </c>
      <c r="M1119" s="510">
        <v>147</v>
      </c>
      <c r="N1119" s="510">
        <v>209</v>
      </c>
      <c r="O1119" s="510">
        <v>311</v>
      </c>
      <c r="P1119" s="510">
        <v>278</v>
      </c>
      <c r="Q1119" s="510">
        <v>215</v>
      </c>
      <c r="R1119" s="510">
        <v>1156</v>
      </c>
      <c r="S1119" s="510">
        <v>87772</v>
      </c>
      <c r="T1119" s="510">
        <v>8385</v>
      </c>
      <c r="U1119" s="510">
        <v>5578</v>
      </c>
      <c r="V1119" s="510">
        <v>47288</v>
      </c>
      <c r="W1119" s="510">
        <v>14167</v>
      </c>
      <c r="X1119" s="510">
        <v>888</v>
      </c>
      <c r="Y1119" s="510">
        <v>4384926</v>
      </c>
      <c r="Z1119" s="510">
        <v>523</v>
      </c>
      <c r="AA1119" s="510">
        <v>891</v>
      </c>
      <c r="AB1119" s="510">
        <v>3731594</v>
      </c>
      <c r="AC1119" s="510">
        <v>669</v>
      </c>
      <c r="AD1119" s="510">
        <v>1156</v>
      </c>
      <c r="AE1119" s="510">
        <v>108487755</v>
      </c>
      <c r="AF1119" s="510">
        <v>2294</v>
      </c>
      <c r="AG1119" s="510">
        <v>5061</v>
      </c>
      <c r="AH1119" s="510">
        <v>154035282</v>
      </c>
      <c r="AI1119" s="510">
        <v>10873</v>
      </c>
      <c r="AJ1119" s="510">
        <v>25686</v>
      </c>
      <c r="AK1119" s="510">
        <v>11448670</v>
      </c>
      <c r="AL1119" s="510">
        <v>12893</v>
      </c>
      <c r="AM1119" s="510">
        <v>27159</v>
      </c>
      <c r="AN1119" s="510" t="s">
        <v>152</v>
      </c>
      <c r="AO1119" s="510" t="s">
        <v>152</v>
      </c>
      <c r="AP1119" s="510" t="s">
        <v>152</v>
      </c>
      <c r="AQ1119" s="510" t="s">
        <v>152</v>
      </c>
      <c r="AR1119" s="510" t="s">
        <v>152</v>
      </c>
      <c r="AS1119" s="510" t="s">
        <v>152</v>
      </c>
      <c r="AT1119" s="510">
        <v>11432</v>
      </c>
      <c r="AU1119" s="510">
        <v>837</v>
      </c>
      <c r="AV1119" s="510">
        <v>5943</v>
      </c>
      <c r="AW1119" s="510">
        <v>383</v>
      </c>
      <c r="AX1119" s="510">
        <v>366</v>
      </c>
      <c r="AY1119" s="510">
        <v>4286</v>
      </c>
      <c r="AZ1119" s="510">
        <v>48</v>
      </c>
      <c r="BA1119" s="510" t="s">
        <v>152</v>
      </c>
      <c r="BB1119" s="510" t="s">
        <v>152</v>
      </c>
      <c r="BC1119" s="510" t="s">
        <v>152</v>
      </c>
      <c r="BD1119" s="510" t="s">
        <v>152</v>
      </c>
      <c r="BE1119" s="510" t="s">
        <v>152</v>
      </c>
      <c r="BF1119" s="510" t="s">
        <v>152</v>
      </c>
      <c r="BG1119" s="510" t="s">
        <v>152</v>
      </c>
      <c r="BH1119" s="510" t="s">
        <v>152</v>
      </c>
      <c r="BI1119" s="510">
        <v>44234</v>
      </c>
      <c r="BJ1119" s="510">
        <v>5982</v>
      </c>
      <c r="BK1119" s="510">
        <v>26124</v>
      </c>
      <c r="BL1119" s="510">
        <v>76340</v>
      </c>
      <c r="BM1119" s="510">
        <v>15793</v>
      </c>
      <c r="BN1119" s="510">
        <v>12960</v>
      </c>
      <c r="BO1119" s="510">
        <v>10459</v>
      </c>
      <c r="BP1119" s="510">
        <v>8683</v>
      </c>
      <c r="BQ1119" s="510">
        <v>63063</v>
      </c>
      <c r="BR1119" s="510">
        <v>49623</v>
      </c>
      <c r="BS1119" s="510">
        <v>19768</v>
      </c>
      <c r="BT1119" s="510">
        <v>14563</v>
      </c>
      <c r="BU1119" s="510">
        <v>1136</v>
      </c>
      <c r="BV1119" s="510">
        <v>907</v>
      </c>
      <c r="BW1119" s="510">
        <v>213</v>
      </c>
      <c r="BX1119" s="510">
        <v>137573</v>
      </c>
      <c r="BY1119" s="510">
        <v>646</v>
      </c>
      <c r="BZ1119" s="510">
        <v>1041</v>
      </c>
      <c r="CA1119" s="510">
        <v>72</v>
      </c>
      <c r="CB1119" s="510">
        <v>57244</v>
      </c>
      <c r="CC1119" s="510">
        <v>795</v>
      </c>
      <c r="CD1119" s="510">
        <v>1249</v>
      </c>
      <c r="CE1119" s="510">
        <v>8100</v>
      </c>
      <c r="CF1119" s="510">
        <v>4190109</v>
      </c>
      <c r="CG1119" s="510">
        <v>517</v>
      </c>
      <c r="CH1119" s="510">
        <v>887</v>
      </c>
      <c r="CI1119" s="510">
        <v>4644</v>
      </c>
      <c r="CJ1119" s="510">
        <v>11990912</v>
      </c>
      <c r="CK1119" s="510">
        <v>2582</v>
      </c>
      <c r="CL1119" s="510">
        <v>5499</v>
      </c>
      <c r="CM1119" s="510">
        <v>2126</v>
      </c>
      <c r="CN1119" s="510">
        <v>5004868</v>
      </c>
      <c r="CO1119" s="510">
        <v>2354</v>
      </c>
      <c r="CP1119" s="510">
        <v>5343</v>
      </c>
      <c r="CQ1119" s="510">
        <v>40518</v>
      </c>
      <c r="CR1119" s="510">
        <v>91491975</v>
      </c>
      <c r="CS1119" s="510">
        <v>2258</v>
      </c>
      <c r="CT1119" s="510">
        <v>4983</v>
      </c>
      <c r="CU1119" s="510">
        <v>1740</v>
      </c>
      <c r="CV1119" s="510">
        <v>17882387</v>
      </c>
      <c r="CW1119" s="510">
        <v>10277</v>
      </c>
      <c r="CX1119" s="510">
        <v>25429</v>
      </c>
      <c r="CY1119" s="510">
        <v>1157</v>
      </c>
      <c r="CZ1119" s="510">
        <v>13895589</v>
      </c>
      <c r="DA1119" s="510">
        <v>12010</v>
      </c>
      <c r="DB1119" s="510">
        <v>31895</v>
      </c>
      <c r="DC1119" s="510">
        <v>1142</v>
      </c>
      <c r="DD1119" s="510">
        <v>19389517</v>
      </c>
      <c r="DE1119" s="510">
        <v>16979</v>
      </c>
      <c r="DF1119" s="510">
        <v>44202</v>
      </c>
      <c r="DG1119" s="510">
        <v>417</v>
      </c>
      <c r="DH1119" s="510">
        <v>10039120</v>
      </c>
      <c r="DI1119" s="510">
        <v>24075</v>
      </c>
      <c r="DJ1119" s="510">
        <v>57969</v>
      </c>
      <c r="DK1119" s="510">
        <v>194</v>
      </c>
      <c r="DL1119" s="510">
        <v>69573</v>
      </c>
      <c r="DM1119" s="510">
        <v>359</v>
      </c>
      <c r="DN1119" s="510">
        <v>577</v>
      </c>
      <c r="DO1119" s="510">
        <v>5088</v>
      </c>
      <c r="DP1119" s="510">
        <v>320180</v>
      </c>
      <c r="DQ1119" s="510">
        <v>63</v>
      </c>
      <c r="DR1119" s="510">
        <v>155</v>
      </c>
      <c r="DS1119" s="510">
        <v>70</v>
      </c>
      <c r="DT1119" s="510">
        <v>168925</v>
      </c>
      <c r="DU1119" s="510">
        <v>2413</v>
      </c>
      <c r="DV1119" s="510">
        <v>3633</v>
      </c>
      <c r="DW1119" s="510">
        <v>46</v>
      </c>
      <c r="DX1119" s="510"/>
      <c r="DY1119" s="510"/>
      <c r="DZ1119" s="510"/>
      <c r="EA1119" s="510"/>
      <c r="EB1119" s="510"/>
      <c r="EC1119" s="510"/>
      <c r="ED1119" s="510"/>
      <c r="EE1119" s="510"/>
      <c r="EF1119" s="510"/>
      <c r="EG1119" s="510" t="s">
        <v>152</v>
      </c>
      <c r="EH1119" s="506" t="s">
        <v>152</v>
      </c>
      <c r="EI1119" s="510">
        <v>0</v>
      </c>
      <c r="EJ1119" s="479"/>
      <c r="EK1119" s="479"/>
      <c r="EL1119" s="479"/>
      <c r="EM1119" s="479"/>
      <c r="EN1119" s="479"/>
      <c r="EO1119" s="479"/>
      <c r="EP1119" s="479"/>
      <c r="EQ1119" s="479"/>
      <c r="ER1119" s="479"/>
      <c r="ES1119" s="479"/>
      <c r="ET1119" s="479"/>
      <c r="EU1119" s="479"/>
      <c r="EV1119" s="479"/>
      <c r="EW1119" s="479"/>
      <c r="EX1119" s="479"/>
      <c r="EY1119" s="479"/>
      <c r="EZ1119" s="476"/>
      <c r="FA1119" s="446">
        <f t="shared" si="2394"/>
        <v>9</v>
      </c>
      <c r="FB1119" s="417">
        <f t="shared" si="2426"/>
        <v>2022</v>
      </c>
      <c r="FC1119" s="448">
        <f t="shared" si="2427"/>
        <v>44805</v>
      </c>
      <c r="FD1119" s="449">
        <f t="shared" si="2428"/>
        <v>30</v>
      </c>
      <c r="FE1119" s="450"/>
      <c r="FF1119" s="451">
        <f t="shared" si="2417"/>
        <v>0.6276057727889478</v>
      </c>
      <c r="FG1119" s="450"/>
      <c r="FH1119" s="452">
        <f t="shared" si="2398"/>
        <v>1.8834824090638045</v>
      </c>
      <c r="FI1119" s="452">
        <f t="shared" si="2399"/>
        <v>1.5456171735241502</v>
      </c>
      <c r="FJ1119" s="452">
        <f t="shared" si="2400"/>
        <v>1.8750448189315168</v>
      </c>
      <c r="FK1119" s="452">
        <f t="shared" si="2401"/>
        <v>1.5566511294370742</v>
      </c>
      <c r="FL1119" s="452">
        <f t="shared" si="2402"/>
        <v>1.3335941465065133</v>
      </c>
      <c r="FM1119" s="452">
        <f t="shared" si="2403"/>
        <v>1.0493782777871765</v>
      </c>
      <c r="FN1119" s="452">
        <f t="shared" si="2404"/>
        <v>1.3953554034022728</v>
      </c>
      <c r="FO1119" s="452">
        <f t="shared" si="2405"/>
        <v>1.0279522834756829</v>
      </c>
      <c r="FP1119" s="452">
        <f t="shared" si="2406"/>
        <v>1.2792792792792793</v>
      </c>
      <c r="FQ1119" s="452">
        <f t="shared" si="2407"/>
        <v>1.0213963963963963</v>
      </c>
      <c r="FR1119" s="453"/>
      <c r="FS1119" s="446">
        <f t="shared" si="2425"/>
        <v>0</v>
      </c>
      <c r="FT1119" s="446">
        <f t="shared" si="2425"/>
        <v>15988455</v>
      </c>
      <c r="FU1119" s="446">
        <f t="shared" si="2425"/>
        <v>22731885</v>
      </c>
      <c r="FV1119" s="446">
        <f t="shared" si="2425"/>
        <v>33825915</v>
      </c>
      <c r="FW1119" s="446">
        <f t="shared" si="2425"/>
        <v>7471035</v>
      </c>
      <c r="FX1119" s="446">
        <f t="shared" si="2425"/>
        <v>6448168</v>
      </c>
      <c r="FY1119" s="446">
        <f t="shared" si="2425"/>
        <v>239324568</v>
      </c>
      <c r="FZ1119" s="446">
        <f t="shared" si="2425"/>
        <v>363893562</v>
      </c>
      <c r="GA1119" s="446">
        <f t="shared" si="2425"/>
        <v>24117192</v>
      </c>
      <c r="GB1119" s="446"/>
      <c r="GC1119" s="446"/>
      <c r="GD1119" s="446">
        <f t="shared" ref="GD1119:GM1128" si="2429">IFERROR(HLOOKUP(GD$1,$H$5:$HA$10112,MATCH($A1119,$A$5:$A$10112,0),0)*HLOOKUP(GD$2,$H$5:$HA$10112,MATCH($A1119,$A$5:$A$10112,0),0),"-")</f>
        <v>221733</v>
      </c>
      <c r="GE1119" s="446">
        <f t="shared" si="2429"/>
        <v>89928</v>
      </c>
      <c r="GF1119" s="446">
        <f t="shared" si="2429"/>
        <v>7184700</v>
      </c>
      <c r="GG1119" s="446">
        <f t="shared" si="2429"/>
        <v>25537356</v>
      </c>
      <c r="GH1119" s="446">
        <f t="shared" si="2429"/>
        <v>11359218</v>
      </c>
      <c r="GI1119" s="446">
        <f t="shared" si="2429"/>
        <v>201901194</v>
      </c>
      <c r="GJ1119" s="446">
        <f t="shared" si="2429"/>
        <v>44246460</v>
      </c>
      <c r="GK1119" s="446">
        <f t="shared" si="2429"/>
        <v>36902515</v>
      </c>
      <c r="GL1119" s="446">
        <f t="shared" si="2429"/>
        <v>50478684</v>
      </c>
      <c r="GM1119" s="446">
        <f t="shared" si="2429"/>
        <v>24173073</v>
      </c>
      <c r="GN1119" s="446">
        <f t="shared" si="2424"/>
        <v>254310</v>
      </c>
      <c r="GO1119" s="446">
        <f t="shared" si="2423"/>
        <v>111938</v>
      </c>
      <c r="GP1119" s="446">
        <f t="shared" si="2423"/>
        <v>788640</v>
      </c>
      <c r="GQ1119" s="446">
        <f t="shared" si="2423"/>
        <v>0</v>
      </c>
      <c r="GR1119" s="446"/>
      <c r="GS1119" s="446"/>
      <c r="GT1119" s="446"/>
      <c r="GU1119" s="446"/>
      <c r="GV1119" s="416"/>
    </row>
    <row r="1120" spans="1:204" ht="9.75" customHeight="1" x14ac:dyDescent="0.2">
      <c r="A1120" s="417" t="str">
        <f t="shared" si="2386"/>
        <v>2022-23SEPTEMBERRYE</v>
      </c>
      <c r="B1120" s="458" t="str">
        <f t="shared" si="2412"/>
        <v>2022-23</v>
      </c>
      <c r="C1120" s="402" t="s">
        <v>640</v>
      </c>
      <c r="D1120" s="458" t="s">
        <v>663</v>
      </c>
      <c r="E1120" s="458" t="s">
        <v>662</v>
      </c>
      <c r="F1120" s="478" t="s">
        <v>456</v>
      </c>
      <c r="G1120" s="478" t="s">
        <v>692</v>
      </c>
      <c r="H1120" s="510">
        <v>78467</v>
      </c>
      <c r="I1120" s="510">
        <v>51673</v>
      </c>
      <c r="J1120" s="510">
        <v>2533608</v>
      </c>
      <c r="K1120" s="510">
        <v>49</v>
      </c>
      <c r="L1120" s="510">
        <v>1</v>
      </c>
      <c r="M1120" s="510">
        <v>179</v>
      </c>
      <c r="N1120" s="510">
        <v>243</v>
      </c>
      <c r="O1120" s="510">
        <v>392</v>
      </c>
      <c r="P1120" s="510">
        <v>287</v>
      </c>
      <c r="Q1120" s="510">
        <v>18</v>
      </c>
      <c r="R1120" s="510">
        <v>61</v>
      </c>
      <c r="S1120" s="510">
        <v>47850</v>
      </c>
      <c r="T1120" s="510">
        <v>3327</v>
      </c>
      <c r="U1120" s="510">
        <v>2109</v>
      </c>
      <c r="V1120" s="510">
        <v>25166</v>
      </c>
      <c r="W1120" s="510">
        <v>11458</v>
      </c>
      <c r="X1120" s="510">
        <v>607</v>
      </c>
      <c r="Y1120" s="510">
        <v>1935812</v>
      </c>
      <c r="Z1120" s="510">
        <v>582</v>
      </c>
      <c r="AA1120" s="510">
        <v>1036</v>
      </c>
      <c r="AB1120" s="510">
        <v>1415574</v>
      </c>
      <c r="AC1120" s="510">
        <v>671</v>
      </c>
      <c r="AD1120" s="510">
        <v>1197</v>
      </c>
      <c r="AE1120" s="510">
        <v>56741215</v>
      </c>
      <c r="AF1120" s="510">
        <v>2255</v>
      </c>
      <c r="AG1120" s="510">
        <v>4697</v>
      </c>
      <c r="AH1120" s="510">
        <v>109379720</v>
      </c>
      <c r="AI1120" s="510">
        <v>9546</v>
      </c>
      <c r="AJ1120" s="510">
        <v>22684</v>
      </c>
      <c r="AK1120" s="510">
        <v>6673913</v>
      </c>
      <c r="AL1120" s="510">
        <v>10995</v>
      </c>
      <c r="AM1120" s="510">
        <v>27011</v>
      </c>
      <c r="AN1120" s="510" t="s">
        <v>152</v>
      </c>
      <c r="AO1120" s="510" t="s">
        <v>152</v>
      </c>
      <c r="AP1120" s="510" t="s">
        <v>152</v>
      </c>
      <c r="AQ1120" s="510" t="s">
        <v>152</v>
      </c>
      <c r="AR1120" s="510" t="s">
        <v>152</v>
      </c>
      <c r="AS1120" s="510" t="s">
        <v>152</v>
      </c>
      <c r="AT1120" s="510">
        <v>5186</v>
      </c>
      <c r="AU1120" s="510">
        <v>132</v>
      </c>
      <c r="AV1120" s="510">
        <v>405</v>
      </c>
      <c r="AW1120" s="510">
        <v>1035</v>
      </c>
      <c r="AX1120" s="510">
        <v>577</v>
      </c>
      <c r="AY1120" s="510">
        <v>4072</v>
      </c>
      <c r="AZ1120" s="510">
        <v>281</v>
      </c>
      <c r="BA1120" s="510" t="s">
        <v>152</v>
      </c>
      <c r="BB1120" s="510" t="s">
        <v>152</v>
      </c>
      <c r="BC1120" s="510" t="s">
        <v>152</v>
      </c>
      <c r="BD1120" s="510" t="s">
        <v>152</v>
      </c>
      <c r="BE1120" s="510" t="s">
        <v>152</v>
      </c>
      <c r="BF1120" s="510" t="s">
        <v>152</v>
      </c>
      <c r="BG1120" s="510" t="s">
        <v>152</v>
      </c>
      <c r="BH1120" s="510" t="s">
        <v>152</v>
      </c>
      <c r="BI1120" s="510">
        <v>23931</v>
      </c>
      <c r="BJ1120" s="510">
        <v>1984</v>
      </c>
      <c r="BK1120" s="510">
        <v>16749</v>
      </c>
      <c r="BL1120" s="510">
        <v>42664</v>
      </c>
      <c r="BM1120" s="510">
        <v>6525</v>
      </c>
      <c r="BN1120" s="510">
        <v>4929</v>
      </c>
      <c r="BO1120" s="510">
        <v>4117</v>
      </c>
      <c r="BP1120" s="510">
        <v>3100</v>
      </c>
      <c r="BQ1120" s="510">
        <v>32016</v>
      </c>
      <c r="BR1120" s="510">
        <v>26628</v>
      </c>
      <c r="BS1120" s="510">
        <v>16771</v>
      </c>
      <c r="BT1120" s="510">
        <v>12525</v>
      </c>
      <c r="BU1120" s="510">
        <v>950</v>
      </c>
      <c r="BV1120" s="510">
        <v>702</v>
      </c>
      <c r="BW1120" s="510">
        <v>85</v>
      </c>
      <c r="BX1120" s="510">
        <v>64641</v>
      </c>
      <c r="BY1120" s="510">
        <v>760</v>
      </c>
      <c r="BZ1120" s="510">
        <v>1333</v>
      </c>
      <c r="CA1120" s="510">
        <v>37</v>
      </c>
      <c r="CB1120" s="510">
        <v>17868</v>
      </c>
      <c r="CC1120" s="510">
        <v>483</v>
      </c>
      <c r="CD1120" s="510">
        <v>948</v>
      </c>
      <c r="CE1120" s="510">
        <v>3205</v>
      </c>
      <c r="CF1120" s="510">
        <v>1853303</v>
      </c>
      <c r="CG1120" s="510">
        <v>578</v>
      </c>
      <c r="CH1120" s="510">
        <v>1023</v>
      </c>
      <c r="CI1120" s="510">
        <v>1938</v>
      </c>
      <c r="CJ1120" s="510">
        <v>3937091</v>
      </c>
      <c r="CK1120" s="510">
        <v>2032</v>
      </c>
      <c r="CL1120" s="510">
        <v>4157</v>
      </c>
      <c r="CM1120" s="510">
        <v>525</v>
      </c>
      <c r="CN1120" s="510">
        <v>931561</v>
      </c>
      <c r="CO1120" s="510">
        <v>1774</v>
      </c>
      <c r="CP1120" s="510">
        <v>4208</v>
      </c>
      <c r="CQ1120" s="510">
        <v>22703</v>
      </c>
      <c r="CR1120" s="510">
        <v>51872563</v>
      </c>
      <c r="CS1120" s="510">
        <v>2285</v>
      </c>
      <c r="CT1120" s="510">
        <v>4790</v>
      </c>
      <c r="CU1120" s="510">
        <v>1757</v>
      </c>
      <c r="CV1120" s="510">
        <v>10912239</v>
      </c>
      <c r="CW1120" s="510">
        <v>6211</v>
      </c>
      <c r="CX1120" s="510">
        <v>12043</v>
      </c>
      <c r="CY1120" s="510">
        <v>643</v>
      </c>
      <c r="CZ1120" s="510">
        <v>3363068</v>
      </c>
      <c r="DA1120" s="510">
        <v>5230</v>
      </c>
      <c r="DB1120" s="510">
        <v>10798</v>
      </c>
      <c r="DC1120" s="510">
        <v>226</v>
      </c>
      <c r="DD1120" s="510">
        <v>3559876</v>
      </c>
      <c r="DE1120" s="510">
        <v>15752</v>
      </c>
      <c r="DF1120" s="510">
        <v>25703</v>
      </c>
      <c r="DG1120" s="510">
        <v>70</v>
      </c>
      <c r="DH1120" s="510">
        <v>542893</v>
      </c>
      <c r="DI1120" s="510">
        <v>7756</v>
      </c>
      <c r="DJ1120" s="510">
        <v>19488</v>
      </c>
      <c r="DK1120" s="510">
        <v>190</v>
      </c>
      <c r="DL1120" s="510">
        <v>71626</v>
      </c>
      <c r="DM1120" s="510">
        <v>377</v>
      </c>
      <c r="DN1120" s="510">
        <v>613</v>
      </c>
      <c r="DO1120" s="510">
        <v>1835</v>
      </c>
      <c r="DP1120" s="510">
        <v>152964</v>
      </c>
      <c r="DQ1120" s="510">
        <v>83</v>
      </c>
      <c r="DR1120" s="510">
        <v>222</v>
      </c>
      <c r="DS1120" s="510">
        <v>38</v>
      </c>
      <c r="DT1120" s="510">
        <v>96450</v>
      </c>
      <c r="DU1120" s="510">
        <v>2538</v>
      </c>
      <c r="DV1120" s="510">
        <v>4990</v>
      </c>
      <c r="DW1120" s="510">
        <v>34</v>
      </c>
      <c r="DX1120" s="510"/>
      <c r="DY1120" s="510"/>
      <c r="DZ1120" s="510"/>
      <c r="EA1120" s="510"/>
      <c r="EB1120" s="510"/>
      <c r="EC1120" s="510"/>
      <c r="ED1120" s="510"/>
      <c r="EE1120" s="510"/>
      <c r="EF1120" s="510"/>
      <c r="EG1120" s="510" t="s">
        <v>152</v>
      </c>
      <c r="EH1120" s="506" t="s">
        <v>152</v>
      </c>
      <c r="EI1120" s="510">
        <v>18</v>
      </c>
      <c r="EJ1120" s="479"/>
      <c r="EK1120" s="479"/>
      <c r="EL1120" s="479"/>
      <c r="EM1120" s="479"/>
      <c r="EN1120" s="479"/>
      <c r="EO1120" s="479"/>
      <c r="EP1120" s="479"/>
      <c r="EQ1120" s="479"/>
      <c r="ER1120" s="479"/>
      <c r="ES1120" s="479"/>
      <c r="ET1120" s="479"/>
      <c r="EU1120" s="479"/>
      <c r="EV1120" s="479"/>
      <c r="EW1120" s="479"/>
      <c r="EX1120" s="479"/>
      <c r="EY1120" s="479"/>
      <c r="EZ1120" s="476"/>
      <c r="FA1120" s="482">
        <f t="shared" si="2394"/>
        <v>9</v>
      </c>
      <c r="FB1120" s="493">
        <f t="shared" si="2426"/>
        <v>2022</v>
      </c>
      <c r="FC1120" s="498">
        <f t="shared" si="2427"/>
        <v>44805</v>
      </c>
      <c r="FD1120" s="499">
        <f t="shared" si="2428"/>
        <v>30</v>
      </c>
      <c r="FE1120" s="450"/>
      <c r="FF1120" s="451">
        <f t="shared" si="2417"/>
        <v>0.60361842105263153</v>
      </c>
      <c r="FG1120" s="450"/>
      <c r="FH1120" s="452">
        <f t="shared" si="2398"/>
        <v>1.9612263300270514</v>
      </c>
      <c r="FI1120" s="452">
        <f t="shared" si="2399"/>
        <v>1.4815148782687106</v>
      </c>
      <c r="FJ1120" s="452">
        <f t="shared" si="2400"/>
        <v>1.9521100047415836</v>
      </c>
      <c r="FK1120" s="452">
        <f t="shared" si="2401"/>
        <v>1.4698909435751542</v>
      </c>
      <c r="FL1120" s="452">
        <f t="shared" si="2402"/>
        <v>1.2721926408646587</v>
      </c>
      <c r="FM1120" s="452">
        <f t="shared" si="2403"/>
        <v>1.0580942541524279</v>
      </c>
      <c r="FN1120" s="452">
        <f t="shared" si="2404"/>
        <v>1.4636934892651423</v>
      </c>
      <c r="FO1120" s="452">
        <f t="shared" si="2405"/>
        <v>1.0931227090242626</v>
      </c>
      <c r="FP1120" s="452">
        <f t="shared" si="2406"/>
        <v>1.5650741350906097</v>
      </c>
      <c r="FQ1120" s="452">
        <f t="shared" si="2407"/>
        <v>1.1565074135090609</v>
      </c>
      <c r="FR1120" s="453"/>
      <c r="FS1120" s="446">
        <f t="shared" si="2425"/>
        <v>51673</v>
      </c>
      <c r="FT1120" s="446">
        <f t="shared" si="2425"/>
        <v>9249467</v>
      </c>
      <c r="FU1120" s="446">
        <f t="shared" si="2425"/>
        <v>12556539</v>
      </c>
      <c r="FV1120" s="446">
        <f t="shared" si="2425"/>
        <v>20255816</v>
      </c>
      <c r="FW1120" s="446">
        <f t="shared" si="2425"/>
        <v>3446772</v>
      </c>
      <c r="FX1120" s="446">
        <f t="shared" si="2425"/>
        <v>2524473</v>
      </c>
      <c r="FY1120" s="446">
        <f t="shared" si="2425"/>
        <v>118204702</v>
      </c>
      <c r="FZ1120" s="446">
        <f t="shared" si="2425"/>
        <v>259913272</v>
      </c>
      <c r="GA1120" s="446">
        <f t="shared" si="2425"/>
        <v>16395677</v>
      </c>
      <c r="GB1120" s="446"/>
      <c r="GC1120" s="446"/>
      <c r="GD1120" s="446">
        <f t="shared" si="2429"/>
        <v>113305</v>
      </c>
      <c r="GE1120" s="446">
        <f t="shared" si="2429"/>
        <v>35076</v>
      </c>
      <c r="GF1120" s="446">
        <f t="shared" si="2429"/>
        <v>3278715</v>
      </c>
      <c r="GG1120" s="446">
        <f t="shared" si="2429"/>
        <v>8056266</v>
      </c>
      <c r="GH1120" s="446">
        <f t="shared" si="2429"/>
        <v>2209200</v>
      </c>
      <c r="GI1120" s="446">
        <f t="shared" si="2429"/>
        <v>108747370</v>
      </c>
      <c r="GJ1120" s="446">
        <f t="shared" si="2429"/>
        <v>21159551</v>
      </c>
      <c r="GK1120" s="446">
        <f t="shared" si="2429"/>
        <v>6943114</v>
      </c>
      <c r="GL1120" s="446">
        <f t="shared" si="2429"/>
        <v>5808878</v>
      </c>
      <c r="GM1120" s="446">
        <f t="shared" si="2429"/>
        <v>1364160</v>
      </c>
      <c r="GN1120" s="446">
        <f t="shared" si="2424"/>
        <v>189620</v>
      </c>
      <c r="GO1120" s="446">
        <f t="shared" si="2423"/>
        <v>116470</v>
      </c>
      <c r="GP1120" s="446">
        <f t="shared" si="2423"/>
        <v>407370</v>
      </c>
      <c r="GQ1120" s="446">
        <f t="shared" si="2423"/>
        <v>0</v>
      </c>
      <c r="GR1120" s="446"/>
      <c r="GS1120" s="446"/>
      <c r="GT1120" s="446"/>
      <c r="GU1120" s="446"/>
      <c r="GV1120" s="416"/>
    </row>
    <row r="1121" spans="1:204" ht="9.75" customHeight="1" x14ac:dyDescent="0.2">
      <c r="A1121" s="523" t="str">
        <f t="shared" si="2386"/>
        <v>2022-23SEPTEMBERRYD</v>
      </c>
      <c r="B1121" s="524" t="str">
        <f t="shared" si="2412"/>
        <v>2022-23</v>
      </c>
      <c r="C1121" s="525" t="s">
        <v>640</v>
      </c>
      <c r="D1121" s="524" t="s">
        <v>663</v>
      </c>
      <c r="E1121" s="524" t="s">
        <v>662</v>
      </c>
      <c r="F1121" s="526" t="s">
        <v>455</v>
      </c>
      <c r="G1121" s="526" t="s">
        <v>693</v>
      </c>
      <c r="H1121" s="527">
        <v>91571</v>
      </c>
      <c r="I1121" s="527">
        <v>75935</v>
      </c>
      <c r="J1121" s="527">
        <v>3698884</v>
      </c>
      <c r="K1121" s="527">
        <v>49</v>
      </c>
      <c r="L1121" s="527">
        <v>1</v>
      </c>
      <c r="M1121" s="527">
        <v>163</v>
      </c>
      <c r="N1121" s="527">
        <v>223</v>
      </c>
      <c r="O1121" s="527">
        <v>351</v>
      </c>
      <c r="P1121" s="527">
        <v>241</v>
      </c>
      <c r="Q1121" s="527">
        <v>25</v>
      </c>
      <c r="R1121" s="527">
        <v>25</v>
      </c>
      <c r="S1121" s="527">
        <v>57618</v>
      </c>
      <c r="T1121" s="527">
        <v>4426</v>
      </c>
      <c r="U1121" s="527">
        <v>2865</v>
      </c>
      <c r="V1121" s="527">
        <v>31766</v>
      </c>
      <c r="W1121" s="527">
        <v>13402</v>
      </c>
      <c r="X1121" s="527">
        <v>354</v>
      </c>
      <c r="Y1121" s="527">
        <v>2517969</v>
      </c>
      <c r="Z1121" s="527">
        <v>569</v>
      </c>
      <c r="AA1121" s="527">
        <v>1040</v>
      </c>
      <c r="AB1121" s="527">
        <v>1974159</v>
      </c>
      <c r="AC1121" s="527">
        <v>689</v>
      </c>
      <c r="AD1121" s="527">
        <v>1265</v>
      </c>
      <c r="AE1121" s="527">
        <v>73943558</v>
      </c>
      <c r="AF1121" s="527">
        <v>2328</v>
      </c>
      <c r="AG1121" s="527">
        <v>4748</v>
      </c>
      <c r="AH1121" s="527">
        <v>145348185</v>
      </c>
      <c r="AI1121" s="527">
        <v>10845</v>
      </c>
      <c r="AJ1121" s="527">
        <v>26223</v>
      </c>
      <c r="AK1121" s="527">
        <v>5342505</v>
      </c>
      <c r="AL1121" s="527">
        <v>15092</v>
      </c>
      <c r="AM1121" s="527">
        <v>36489</v>
      </c>
      <c r="AN1121" s="527" t="s">
        <v>152</v>
      </c>
      <c r="AO1121" s="527" t="s">
        <v>152</v>
      </c>
      <c r="AP1121" s="527" t="s">
        <v>152</v>
      </c>
      <c r="AQ1121" s="527" t="s">
        <v>152</v>
      </c>
      <c r="AR1121" s="527" t="s">
        <v>152</v>
      </c>
      <c r="AS1121" s="527" t="s">
        <v>152</v>
      </c>
      <c r="AT1121" s="527">
        <v>5485</v>
      </c>
      <c r="AU1121" s="527">
        <v>179</v>
      </c>
      <c r="AV1121" s="527">
        <v>1377</v>
      </c>
      <c r="AW1121" s="527">
        <v>1848</v>
      </c>
      <c r="AX1121" s="527">
        <v>293</v>
      </c>
      <c r="AY1121" s="527">
        <v>3636</v>
      </c>
      <c r="AZ1121" s="527">
        <v>1351</v>
      </c>
      <c r="BA1121" s="527" t="s">
        <v>152</v>
      </c>
      <c r="BB1121" s="527" t="s">
        <v>152</v>
      </c>
      <c r="BC1121" s="527" t="s">
        <v>152</v>
      </c>
      <c r="BD1121" s="527" t="s">
        <v>152</v>
      </c>
      <c r="BE1121" s="527" t="s">
        <v>152</v>
      </c>
      <c r="BF1121" s="527" t="s">
        <v>152</v>
      </c>
      <c r="BG1121" s="527" t="s">
        <v>152</v>
      </c>
      <c r="BH1121" s="527" t="s">
        <v>152</v>
      </c>
      <c r="BI1121" s="527">
        <v>32105</v>
      </c>
      <c r="BJ1121" s="527">
        <v>1704</v>
      </c>
      <c r="BK1121" s="527">
        <v>18324</v>
      </c>
      <c r="BL1121" s="527">
        <v>52133</v>
      </c>
      <c r="BM1121" s="527">
        <v>10152</v>
      </c>
      <c r="BN1121" s="527">
        <v>6904</v>
      </c>
      <c r="BO1121" s="527">
        <v>6562</v>
      </c>
      <c r="BP1121" s="527">
        <v>4547</v>
      </c>
      <c r="BQ1121" s="527">
        <v>44882</v>
      </c>
      <c r="BR1121" s="527">
        <v>33658</v>
      </c>
      <c r="BS1121" s="527">
        <v>25408</v>
      </c>
      <c r="BT1121" s="527">
        <v>14331</v>
      </c>
      <c r="BU1121" s="527">
        <v>682</v>
      </c>
      <c r="BV1121" s="527">
        <v>375</v>
      </c>
      <c r="BW1121" s="527">
        <v>76</v>
      </c>
      <c r="BX1121" s="527">
        <v>51495</v>
      </c>
      <c r="BY1121" s="527">
        <v>678</v>
      </c>
      <c r="BZ1121" s="527">
        <v>1225</v>
      </c>
      <c r="CA1121" s="527">
        <v>77</v>
      </c>
      <c r="CB1121" s="527">
        <v>51847</v>
      </c>
      <c r="CC1121" s="527">
        <v>673</v>
      </c>
      <c r="CD1121" s="527">
        <v>1115</v>
      </c>
      <c r="CE1121" s="527">
        <v>4273</v>
      </c>
      <c r="CF1121" s="527">
        <v>2414627</v>
      </c>
      <c r="CG1121" s="527">
        <v>565</v>
      </c>
      <c r="CH1121" s="527">
        <v>1036</v>
      </c>
      <c r="CI1121" s="527">
        <v>2224</v>
      </c>
      <c r="CJ1121" s="527">
        <v>4836109</v>
      </c>
      <c r="CK1121" s="527">
        <v>2175</v>
      </c>
      <c r="CL1121" s="527">
        <v>4322</v>
      </c>
      <c r="CM1121" s="527">
        <v>1239</v>
      </c>
      <c r="CN1121" s="527">
        <v>3035832</v>
      </c>
      <c r="CO1121" s="527">
        <v>2450</v>
      </c>
      <c r="CP1121" s="527">
        <v>4991</v>
      </c>
      <c r="CQ1121" s="527">
        <v>28303</v>
      </c>
      <c r="CR1121" s="527">
        <v>66071617</v>
      </c>
      <c r="CS1121" s="527">
        <v>2334</v>
      </c>
      <c r="CT1121" s="527">
        <v>4773</v>
      </c>
      <c r="CU1121" s="527">
        <v>935</v>
      </c>
      <c r="CV1121" s="527">
        <v>11318487</v>
      </c>
      <c r="CW1121" s="527">
        <v>12105</v>
      </c>
      <c r="CX1121" s="527">
        <v>27880</v>
      </c>
      <c r="CY1121" s="527">
        <v>415</v>
      </c>
      <c r="CZ1121" s="527">
        <v>6404853</v>
      </c>
      <c r="DA1121" s="527">
        <v>15433</v>
      </c>
      <c r="DB1121" s="527">
        <v>34458</v>
      </c>
      <c r="DC1121" s="527">
        <v>794</v>
      </c>
      <c r="DD1121" s="527">
        <v>12380550</v>
      </c>
      <c r="DE1121" s="527">
        <v>15593</v>
      </c>
      <c r="DF1121" s="527">
        <v>36298</v>
      </c>
      <c r="DG1121" s="527">
        <v>110</v>
      </c>
      <c r="DH1121" s="527">
        <v>1762899</v>
      </c>
      <c r="DI1121" s="527">
        <v>16026</v>
      </c>
      <c r="DJ1121" s="527">
        <v>37379</v>
      </c>
      <c r="DK1121" s="527">
        <v>6</v>
      </c>
      <c r="DL1121" s="527">
        <v>1814</v>
      </c>
      <c r="DM1121" s="527">
        <v>302</v>
      </c>
      <c r="DN1121" s="527">
        <v>481</v>
      </c>
      <c r="DO1121" s="527">
        <v>2608</v>
      </c>
      <c r="DP1121" s="527">
        <v>288878</v>
      </c>
      <c r="DQ1121" s="527">
        <v>111</v>
      </c>
      <c r="DR1121" s="527">
        <v>169</v>
      </c>
      <c r="DS1121" s="527">
        <v>69</v>
      </c>
      <c r="DT1121" s="527">
        <v>101813</v>
      </c>
      <c r="DU1121" s="527">
        <v>1476</v>
      </c>
      <c r="DV1121" s="527">
        <v>2861</v>
      </c>
      <c r="DW1121" s="527">
        <v>66</v>
      </c>
      <c r="DX1121" s="527"/>
      <c r="DY1121" s="527"/>
      <c r="DZ1121" s="527"/>
      <c r="EA1121" s="527"/>
      <c r="EB1121" s="527"/>
      <c r="EC1121" s="527"/>
      <c r="ED1121" s="527"/>
      <c r="EE1121" s="527"/>
      <c r="EF1121" s="527"/>
      <c r="EG1121" s="527" t="s">
        <v>152</v>
      </c>
      <c r="EH1121" s="527" t="s">
        <v>152</v>
      </c>
      <c r="EI1121" s="527">
        <v>0</v>
      </c>
      <c r="EJ1121" s="528"/>
      <c r="EK1121" s="528"/>
      <c r="EL1121" s="528"/>
      <c r="EM1121" s="528"/>
      <c r="EN1121" s="528"/>
      <c r="EO1121" s="528"/>
      <c r="EP1121" s="528"/>
      <c r="EQ1121" s="528"/>
      <c r="ER1121" s="528"/>
      <c r="ES1121" s="528"/>
      <c r="ET1121" s="528"/>
      <c r="EU1121" s="528"/>
      <c r="EV1121" s="528"/>
      <c r="EW1121" s="528"/>
      <c r="EX1121" s="528"/>
      <c r="EY1121" s="528"/>
      <c r="EZ1121" s="529"/>
      <c r="FA1121" s="446">
        <f t="shared" si="2394"/>
        <v>9</v>
      </c>
      <c r="FB1121" s="417">
        <f t="shared" si="2426"/>
        <v>2022</v>
      </c>
      <c r="FC1121" s="448">
        <f t="shared" si="2427"/>
        <v>44805</v>
      </c>
      <c r="FD1121" s="449">
        <f t="shared" si="2428"/>
        <v>30</v>
      </c>
      <c r="FE1121" s="530"/>
      <c r="FF1121" s="531">
        <f t="shared" si="2417"/>
        <v>0.62317801672640383</v>
      </c>
      <c r="FG1121" s="530"/>
      <c r="FH1121" s="532">
        <f t="shared" si="2398"/>
        <v>2.2937189335743335</v>
      </c>
      <c r="FI1121" s="532">
        <f t="shared" si="2399"/>
        <v>1.5598734749209218</v>
      </c>
      <c r="FJ1121" s="532">
        <f t="shared" si="2400"/>
        <v>2.2904013961605583</v>
      </c>
      <c r="FK1121" s="532">
        <f t="shared" si="2401"/>
        <v>1.587085514834206</v>
      </c>
      <c r="FL1121" s="532">
        <f t="shared" si="2402"/>
        <v>1.4128942894919096</v>
      </c>
      <c r="FM1121" s="532">
        <f t="shared" si="2403"/>
        <v>1.0595605364225902</v>
      </c>
      <c r="FN1121" s="532">
        <f t="shared" si="2404"/>
        <v>1.8958364423220415</v>
      </c>
      <c r="FO1121" s="532">
        <f t="shared" si="2405"/>
        <v>1.0693180122369796</v>
      </c>
      <c r="FP1121" s="532">
        <f t="shared" si="2406"/>
        <v>1.9265536723163841</v>
      </c>
      <c r="FQ1121" s="532">
        <f t="shared" si="2407"/>
        <v>1.0593220338983051</v>
      </c>
      <c r="FR1121" s="533"/>
      <c r="FS1121" s="534">
        <f t="shared" si="2425"/>
        <v>75935</v>
      </c>
      <c r="FT1121" s="534">
        <f t="shared" si="2425"/>
        <v>12377405</v>
      </c>
      <c r="FU1121" s="534">
        <f t="shared" si="2425"/>
        <v>16933505</v>
      </c>
      <c r="FV1121" s="534">
        <f t="shared" si="2425"/>
        <v>26653185</v>
      </c>
      <c r="FW1121" s="534">
        <f t="shared" si="2425"/>
        <v>4603040</v>
      </c>
      <c r="FX1121" s="534">
        <f t="shared" si="2425"/>
        <v>3624225</v>
      </c>
      <c r="FY1121" s="534">
        <f t="shared" si="2425"/>
        <v>150824968</v>
      </c>
      <c r="FZ1121" s="534">
        <f t="shared" si="2425"/>
        <v>351440646</v>
      </c>
      <c r="GA1121" s="534">
        <f t="shared" si="2425"/>
        <v>12917106</v>
      </c>
      <c r="GB1121" s="534"/>
      <c r="GC1121" s="534"/>
      <c r="GD1121" s="534">
        <f t="shared" si="2429"/>
        <v>93100</v>
      </c>
      <c r="GE1121" s="534">
        <f t="shared" si="2429"/>
        <v>85855</v>
      </c>
      <c r="GF1121" s="534">
        <f t="shared" si="2429"/>
        <v>4426828</v>
      </c>
      <c r="GG1121" s="534">
        <f t="shared" si="2429"/>
        <v>9612128</v>
      </c>
      <c r="GH1121" s="534">
        <f t="shared" si="2429"/>
        <v>6183849</v>
      </c>
      <c r="GI1121" s="534">
        <f t="shared" si="2429"/>
        <v>135090219</v>
      </c>
      <c r="GJ1121" s="534">
        <f t="shared" si="2429"/>
        <v>26067800</v>
      </c>
      <c r="GK1121" s="534">
        <f t="shared" si="2429"/>
        <v>14300070</v>
      </c>
      <c r="GL1121" s="534">
        <f t="shared" si="2429"/>
        <v>28820612</v>
      </c>
      <c r="GM1121" s="534">
        <f t="shared" si="2429"/>
        <v>4111690</v>
      </c>
      <c r="GN1121" s="534">
        <f t="shared" si="2424"/>
        <v>197409</v>
      </c>
      <c r="GO1121" s="534">
        <f t="shared" si="2423"/>
        <v>2886</v>
      </c>
      <c r="GP1121" s="534">
        <f t="shared" si="2423"/>
        <v>440752</v>
      </c>
      <c r="GQ1121" s="534">
        <f t="shared" si="2423"/>
        <v>0</v>
      </c>
      <c r="GR1121" s="534"/>
      <c r="GS1121" s="534"/>
      <c r="GT1121" s="534"/>
      <c r="GU1121" s="534"/>
      <c r="GV1121" s="535"/>
    </row>
    <row r="1122" spans="1:204" ht="9.75" customHeight="1" x14ac:dyDescent="0.2">
      <c r="A1122" s="417" t="str">
        <f t="shared" si="2386"/>
        <v>2022-23SEPTEMBERRYF</v>
      </c>
      <c r="B1122" s="458" t="str">
        <f t="shared" si="2412"/>
        <v>2022-23</v>
      </c>
      <c r="C1122" s="402" t="s">
        <v>640</v>
      </c>
      <c r="D1122" s="458" t="s">
        <v>667</v>
      </c>
      <c r="E1122" s="458" t="s">
        <v>666</v>
      </c>
      <c r="F1122" s="478" t="s">
        <v>457</v>
      </c>
      <c r="G1122" s="478" t="s">
        <v>694</v>
      </c>
      <c r="H1122" s="510">
        <v>107500</v>
      </c>
      <c r="I1122" s="510">
        <v>86907</v>
      </c>
      <c r="J1122" s="510">
        <v>4907556</v>
      </c>
      <c r="K1122" s="510">
        <v>56</v>
      </c>
      <c r="L1122" s="510">
        <v>3</v>
      </c>
      <c r="M1122" s="510">
        <v>183</v>
      </c>
      <c r="N1122" s="510">
        <v>242</v>
      </c>
      <c r="O1122" s="510">
        <v>338</v>
      </c>
      <c r="P1122" s="510">
        <v>336</v>
      </c>
      <c r="Q1122" s="510">
        <v>0</v>
      </c>
      <c r="R1122" s="510">
        <v>311</v>
      </c>
      <c r="S1122" s="510">
        <v>66037</v>
      </c>
      <c r="T1122" s="510">
        <v>9528</v>
      </c>
      <c r="U1122" s="510">
        <v>5658</v>
      </c>
      <c r="V1122" s="510">
        <v>34654</v>
      </c>
      <c r="W1122" s="510">
        <v>11972</v>
      </c>
      <c r="X1122" s="510">
        <v>138</v>
      </c>
      <c r="Y1122" s="510">
        <v>6379789</v>
      </c>
      <c r="Z1122" s="510">
        <v>670</v>
      </c>
      <c r="AA1122" s="510">
        <v>1231</v>
      </c>
      <c r="AB1122" s="510">
        <v>4310413</v>
      </c>
      <c r="AC1122" s="510">
        <v>762</v>
      </c>
      <c r="AD1122" s="510">
        <v>1434</v>
      </c>
      <c r="AE1122" s="510">
        <v>143249911</v>
      </c>
      <c r="AF1122" s="510">
        <v>4134</v>
      </c>
      <c r="AG1122" s="510">
        <v>8751</v>
      </c>
      <c r="AH1122" s="510">
        <v>122338125</v>
      </c>
      <c r="AI1122" s="510">
        <v>10219</v>
      </c>
      <c r="AJ1122" s="510">
        <v>28840</v>
      </c>
      <c r="AK1122" s="510">
        <v>1680346</v>
      </c>
      <c r="AL1122" s="510">
        <v>12176</v>
      </c>
      <c r="AM1122" s="510">
        <v>35098</v>
      </c>
      <c r="AN1122" s="510" t="s">
        <v>152</v>
      </c>
      <c r="AO1122" s="510" t="s">
        <v>152</v>
      </c>
      <c r="AP1122" s="510" t="s">
        <v>152</v>
      </c>
      <c r="AQ1122" s="510" t="s">
        <v>152</v>
      </c>
      <c r="AR1122" s="510" t="s">
        <v>152</v>
      </c>
      <c r="AS1122" s="510" t="s">
        <v>152</v>
      </c>
      <c r="AT1122" s="510">
        <v>7826</v>
      </c>
      <c r="AU1122" s="510">
        <v>855</v>
      </c>
      <c r="AV1122" s="510">
        <v>3808</v>
      </c>
      <c r="AW1122" s="510">
        <v>3395</v>
      </c>
      <c r="AX1122" s="510">
        <v>648</v>
      </c>
      <c r="AY1122" s="510">
        <v>2515</v>
      </c>
      <c r="AZ1122" s="510">
        <v>0</v>
      </c>
      <c r="BA1122" s="510" t="s">
        <v>152</v>
      </c>
      <c r="BB1122" s="510" t="s">
        <v>152</v>
      </c>
      <c r="BC1122" s="510" t="s">
        <v>152</v>
      </c>
      <c r="BD1122" s="510" t="s">
        <v>152</v>
      </c>
      <c r="BE1122" s="510" t="s">
        <v>152</v>
      </c>
      <c r="BF1122" s="510" t="s">
        <v>152</v>
      </c>
      <c r="BG1122" s="510" t="s">
        <v>152</v>
      </c>
      <c r="BH1122" s="510" t="s">
        <v>152</v>
      </c>
      <c r="BI1122" s="510">
        <v>30351</v>
      </c>
      <c r="BJ1122" s="510">
        <v>2259</v>
      </c>
      <c r="BK1122" s="510">
        <v>25601</v>
      </c>
      <c r="BL1122" s="510">
        <v>58211</v>
      </c>
      <c r="BM1122" s="510">
        <v>19544</v>
      </c>
      <c r="BN1122" s="510">
        <v>13987</v>
      </c>
      <c r="BO1122" s="510">
        <v>11781</v>
      </c>
      <c r="BP1122" s="510">
        <v>8483</v>
      </c>
      <c r="BQ1122" s="510">
        <v>47636</v>
      </c>
      <c r="BR1122" s="510">
        <v>37342</v>
      </c>
      <c r="BS1122" s="510">
        <v>18327</v>
      </c>
      <c r="BT1122" s="510">
        <v>12784</v>
      </c>
      <c r="BU1122" s="510">
        <v>236</v>
      </c>
      <c r="BV1122" s="510">
        <v>151</v>
      </c>
      <c r="BW1122" s="510">
        <v>40</v>
      </c>
      <c r="BX1122" s="510">
        <v>32506</v>
      </c>
      <c r="BY1122" s="510">
        <v>813</v>
      </c>
      <c r="BZ1122" s="510">
        <v>1350</v>
      </c>
      <c r="CA1122" s="510">
        <v>26</v>
      </c>
      <c r="CB1122" s="510">
        <v>19004</v>
      </c>
      <c r="CC1122" s="510">
        <v>731</v>
      </c>
      <c r="CD1122" s="510">
        <v>1555</v>
      </c>
      <c r="CE1122" s="510">
        <v>9462</v>
      </c>
      <c r="CF1122" s="510">
        <v>6328279</v>
      </c>
      <c r="CG1122" s="510">
        <v>669</v>
      </c>
      <c r="CH1122" s="510">
        <v>1229</v>
      </c>
      <c r="CI1122" s="510">
        <v>1808</v>
      </c>
      <c r="CJ1122" s="510">
        <v>9219397</v>
      </c>
      <c r="CK1122" s="510">
        <v>5099</v>
      </c>
      <c r="CL1122" s="510">
        <v>10627</v>
      </c>
      <c r="CM1122" s="510">
        <v>810</v>
      </c>
      <c r="CN1122" s="510">
        <v>3093143</v>
      </c>
      <c r="CO1122" s="510">
        <v>3819</v>
      </c>
      <c r="CP1122" s="510">
        <v>7343</v>
      </c>
      <c r="CQ1122" s="510">
        <v>32036</v>
      </c>
      <c r="CR1122" s="510">
        <v>130937371</v>
      </c>
      <c r="CS1122" s="510">
        <v>4087</v>
      </c>
      <c r="CT1122" s="510">
        <v>8673</v>
      </c>
      <c r="CU1122" s="510">
        <v>751</v>
      </c>
      <c r="CV1122" s="510">
        <v>8582209</v>
      </c>
      <c r="CW1122" s="510">
        <v>11428</v>
      </c>
      <c r="CX1122" s="510">
        <v>32779</v>
      </c>
      <c r="CY1122" s="510">
        <v>173</v>
      </c>
      <c r="CZ1122" s="510">
        <v>2019332</v>
      </c>
      <c r="DA1122" s="510">
        <v>11672</v>
      </c>
      <c r="DB1122" s="510">
        <v>27323</v>
      </c>
      <c r="DC1122" s="510">
        <v>649</v>
      </c>
      <c r="DD1122" s="510">
        <v>6135812</v>
      </c>
      <c r="DE1122" s="510">
        <v>9454</v>
      </c>
      <c r="DF1122" s="510">
        <v>21342</v>
      </c>
      <c r="DG1122" s="510">
        <v>36</v>
      </c>
      <c r="DH1122" s="510">
        <v>392888</v>
      </c>
      <c r="DI1122" s="510">
        <v>10914</v>
      </c>
      <c r="DJ1122" s="510">
        <v>27656</v>
      </c>
      <c r="DK1122" s="510">
        <v>670</v>
      </c>
      <c r="DL1122" s="510">
        <v>304346</v>
      </c>
      <c r="DM1122" s="510">
        <v>454</v>
      </c>
      <c r="DN1122" s="510">
        <v>788</v>
      </c>
      <c r="DO1122" s="510">
        <v>5336</v>
      </c>
      <c r="DP1122" s="510">
        <v>472325</v>
      </c>
      <c r="DQ1122" s="510">
        <v>89</v>
      </c>
      <c r="DR1122" s="510">
        <v>212</v>
      </c>
      <c r="DS1122" s="510">
        <v>89</v>
      </c>
      <c r="DT1122" s="510">
        <v>255531</v>
      </c>
      <c r="DU1122" s="510">
        <v>2871</v>
      </c>
      <c r="DV1122" s="510">
        <v>6707</v>
      </c>
      <c r="DW1122" s="510">
        <v>65</v>
      </c>
      <c r="DX1122" s="510"/>
      <c r="DY1122" s="510"/>
      <c r="DZ1122" s="510"/>
      <c r="EA1122" s="510"/>
      <c r="EB1122" s="510"/>
      <c r="EC1122" s="510"/>
      <c r="ED1122" s="510"/>
      <c r="EE1122" s="510"/>
      <c r="EF1122" s="510"/>
      <c r="EG1122" s="510" t="s">
        <v>152</v>
      </c>
      <c r="EH1122" s="510" t="s">
        <v>152</v>
      </c>
      <c r="EI1122" s="510">
        <v>0</v>
      </c>
      <c r="EJ1122" s="479"/>
      <c r="EK1122" s="479"/>
      <c r="EL1122" s="479"/>
      <c r="EM1122" s="479"/>
      <c r="EN1122" s="479"/>
      <c r="EO1122" s="479"/>
      <c r="EP1122" s="479"/>
      <c r="EQ1122" s="479"/>
      <c r="ER1122" s="479"/>
      <c r="ES1122" s="479"/>
      <c r="ET1122" s="479"/>
      <c r="EU1122" s="479"/>
      <c r="EV1122" s="479"/>
      <c r="EW1122" s="479"/>
      <c r="EX1122" s="479"/>
      <c r="EY1122" s="479"/>
      <c r="EZ1122" s="476"/>
      <c r="FA1122" s="446">
        <f t="shared" si="2394"/>
        <v>9</v>
      </c>
      <c r="FB1122" s="417">
        <f t="shared" si="2426"/>
        <v>2022</v>
      </c>
      <c r="FC1122" s="448">
        <f t="shared" si="2427"/>
        <v>44805</v>
      </c>
      <c r="FD1122" s="449">
        <f t="shared" si="2428"/>
        <v>30</v>
      </c>
      <c r="FE1122" s="450"/>
      <c r="FF1122" s="451">
        <f t="shared" si="2417"/>
        <v>0.58050478677110529</v>
      </c>
      <c r="FG1122" s="450"/>
      <c r="FH1122" s="452">
        <f t="shared" si="2398"/>
        <v>2.0512174643157013</v>
      </c>
      <c r="FI1122" s="452">
        <f t="shared" si="2399"/>
        <v>1.4679890848026869</v>
      </c>
      <c r="FJ1122" s="452">
        <f t="shared" si="2400"/>
        <v>2.0821845174973488</v>
      </c>
      <c r="FK1122" s="452">
        <f t="shared" si="2401"/>
        <v>1.499293036408625</v>
      </c>
      <c r="FL1122" s="452">
        <f t="shared" si="2402"/>
        <v>1.3746176487562762</v>
      </c>
      <c r="FM1122" s="452">
        <f t="shared" si="2403"/>
        <v>1.0775668032550354</v>
      </c>
      <c r="FN1122" s="452">
        <f t="shared" si="2404"/>
        <v>1.5308219178082192</v>
      </c>
      <c r="FO1122" s="452">
        <f t="shared" si="2405"/>
        <v>1.0678249248245908</v>
      </c>
      <c r="FP1122" s="452">
        <f t="shared" si="2406"/>
        <v>1.7101449275362319</v>
      </c>
      <c r="FQ1122" s="452">
        <f t="shared" si="2407"/>
        <v>1.0942028985507246</v>
      </c>
      <c r="FR1122" s="453"/>
      <c r="FS1122" s="446">
        <f t="shared" si="2425"/>
        <v>260721</v>
      </c>
      <c r="FT1122" s="446">
        <f t="shared" si="2425"/>
        <v>15903981</v>
      </c>
      <c r="FU1122" s="446">
        <f t="shared" si="2425"/>
        <v>21031494</v>
      </c>
      <c r="FV1122" s="446">
        <f t="shared" si="2425"/>
        <v>29374566</v>
      </c>
      <c r="FW1122" s="446">
        <f t="shared" si="2425"/>
        <v>11728968</v>
      </c>
      <c r="FX1122" s="446">
        <f t="shared" si="2425"/>
        <v>8113572</v>
      </c>
      <c r="FY1122" s="446">
        <f t="shared" si="2425"/>
        <v>303257154</v>
      </c>
      <c r="FZ1122" s="446">
        <f t="shared" si="2425"/>
        <v>345272480</v>
      </c>
      <c r="GA1122" s="446">
        <f t="shared" si="2425"/>
        <v>4843524</v>
      </c>
      <c r="GB1122" s="446"/>
      <c r="GC1122" s="446"/>
      <c r="GD1122" s="446">
        <f t="shared" si="2429"/>
        <v>54000</v>
      </c>
      <c r="GE1122" s="446">
        <f t="shared" si="2429"/>
        <v>40430</v>
      </c>
      <c r="GF1122" s="446">
        <f t="shared" si="2429"/>
        <v>11628798</v>
      </c>
      <c r="GG1122" s="446">
        <f t="shared" si="2429"/>
        <v>19213616</v>
      </c>
      <c r="GH1122" s="446">
        <f t="shared" si="2429"/>
        <v>5947830</v>
      </c>
      <c r="GI1122" s="446">
        <f t="shared" si="2429"/>
        <v>277848228</v>
      </c>
      <c r="GJ1122" s="446">
        <f t="shared" si="2429"/>
        <v>24617029</v>
      </c>
      <c r="GK1122" s="446">
        <f t="shared" si="2429"/>
        <v>4726879</v>
      </c>
      <c r="GL1122" s="446">
        <f t="shared" si="2429"/>
        <v>13850958</v>
      </c>
      <c r="GM1122" s="446">
        <f t="shared" si="2429"/>
        <v>995616</v>
      </c>
      <c r="GN1122" s="446">
        <f t="shared" si="2424"/>
        <v>596923</v>
      </c>
      <c r="GO1122" s="446">
        <f t="shared" si="2423"/>
        <v>527960</v>
      </c>
      <c r="GP1122" s="446">
        <f t="shared" si="2423"/>
        <v>1131232</v>
      </c>
      <c r="GQ1122" s="446">
        <f t="shared" si="2423"/>
        <v>0</v>
      </c>
      <c r="GR1122" s="446"/>
      <c r="GS1122" s="446"/>
      <c r="GT1122" s="446"/>
      <c r="GU1122" s="446"/>
      <c r="GV1122" s="416"/>
    </row>
    <row r="1123" spans="1:204" ht="9.75" customHeight="1" x14ac:dyDescent="0.2">
      <c r="A1123" s="417" t="str">
        <f t="shared" si="2386"/>
        <v>2022-23SEPTEMBERRYA</v>
      </c>
      <c r="B1123" s="458" t="str">
        <f t="shared" si="2412"/>
        <v>2022-23</v>
      </c>
      <c r="C1123" s="402" t="s">
        <v>640</v>
      </c>
      <c r="D1123" s="458" t="s">
        <v>653</v>
      </c>
      <c r="E1123" s="458" t="s">
        <v>652</v>
      </c>
      <c r="F1123" s="478" t="s">
        <v>452</v>
      </c>
      <c r="G1123" s="478" t="s">
        <v>697</v>
      </c>
      <c r="H1123" s="510">
        <v>126172</v>
      </c>
      <c r="I1123" s="510">
        <v>97098</v>
      </c>
      <c r="J1123" s="510">
        <v>472166</v>
      </c>
      <c r="K1123" s="510">
        <v>5</v>
      </c>
      <c r="L1123" s="510">
        <v>2</v>
      </c>
      <c r="M1123" s="510">
        <v>13</v>
      </c>
      <c r="N1123" s="510">
        <v>22</v>
      </c>
      <c r="O1123" s="510">
        <v>46</v>
      </c>
      <c r="P1123" s="510">
        <v>61</v>
      </c>
      <c r="Q1123" s="510">
        <v>0</v>
      </c>
      <c r="R1123" s="510">
        <v>169</v>
      </c>
      <c r="S1123" s="510">
        <v>81119</v>
      </c>
      <c r="T1123" s="510">
        <v>9373</v>
      </c>
      <c r="U1123" s="510">
        <v>5843</v>
      </c>
      <c r="V1123" s="510">
        <v>43106</v>
      </c>
      <c r="W1123" s="510">
        <v>12971</v>
      </c>
      <c r="X1123" s="510">
        <v>557</v>
      </c>
      <c r="Y1123" s="510">
        <v>4685943</v>
      </c>
      <c r="Z1123" s="510">
        <v>500</v>
      </c>
      <c r="AA1123" s="510">
        <v>878</v>
      </c>
      <c r="AB1123" s="510">
        <v>3440514</v>
      </c>
      <c r="AC1123" s="510">
        <v>589</v>
      </c>
      <c r="AD1123" s="510">
        <v>1032</v>
      </c>
      <c r="AE1123" s="510">
        <v>116615633</v>
      </c>
      <c r="AF1123" s="510">
        <v>2705</v>
      </c>
      <c r="AG1123" s="510">
        <v>6171</v>
      </c>
      <c r="AH1123" s="510">
        <v>153357494</v>
      </c>
      <c r="AI1123" s="510">
        <v>11823</v>
      </c>
      <c r="AJ1123" s="510">
        <v>32728</v>
      </c>
      <c r="AK1123" s="510">
        <v>6302601</v>
      </c>
      <c r="AL1123" s="510">
        <v>11315</v>
      </c>
      <c r="AM1123" s="510">
        <v>29257</v>
      </c>
      <c r="AN1123" s="510" t="s">
        <v>152</v>
      </c>
      <c r="AO1123" s="510" t="s">
        <v>152</v>
      </c>
      <c r="AP1123" s="510" t="s">
        <v>152</v>
      </c>
      <c r="AQ1123" s="510" t="s">
        <v>152</v>
      </c>
      <c r="AR1123" s="510" t="s">
        <v>152</v>
      </c>
      <c r="AS1123" s="510" t="s">
        <v>152</v>
      </c>
      <c r="AT1123" s="510">
        <v>11847</v>
      </c>
      <c r="AU1123" s="510">
        <v>2480</v>
      </c>
      <c r="AV1123" s="510">
        <v>4122</v>
      </c>
      <c r="AW1123" s="510">
        <v>4757</v>
      </c>
      <c r="AX1123" s="510">
        <v>557</v>
      </c>
      <c r="AY1123" s="510">
        <v>4688</v>
      </c>
      <c r="AZ1123" s="510">
        <v>4369</v>
      </c>
      <c r="BA1123" s="510" t="s">
        <v>152</v>
      </c>
      <c r="BB1123" s="510" t="s">
        <v>152</v>
      </c>
      <c r="BC1123" s="510" t="s">
        <v>152</v>
      </c>
      <c r="BD1123" s="510" t="s">
        <v>152</v>
      </c>
      <c r="BE1123" s="510" t="s">
        <v>152</v>
      </c>
      <c r="BF1123" s="510" t="s">
        <v>152</v>
      </c>
      <c r="BG1123" s="510" t="s">
        <v>152</v>
      </c>
      <c r="BH1123" s="510" t="s">
        <v>152</v>
      </c>
      <c r="BI1123" s="510">
        <v>40296</v>
      </c>
      <c r="BJ1123" s="510">
        <v>3740</v>
      </c>
      <c r="BK1123" s="510">
        <v>25236</v>
      </c>
      <c r="BL1123" s="510">
        <v>69272</v>
      </c>
      <c r="BM1123" s="510">
        <v>19564</v>
      </c>
      <c r="BN1123" s="510">
        <v>13428</v>
      </c>
      <c r="BO1123" s="510">
        <v>12162</v>
      </c>
      <c r="BP1123" s="510">
        <v>8385</v>
      </c>
      <c r="BQ1123" s="510">
        <v>60464</v>
      </c>
      <c r="BR1123" s="510">
        <v>45287</v>
      </c>
      <c r="BS1123" s="510">
        <v>25794</v>
      </c>
      <c r="BT1123" s="510">
        <v>13767</v>
      </c>
      <c r="BU1123" s="510">
        <v>1453</v>
      </c>
      <c r="BV1123" s="510">
        <v>591</v>
      </c>
      <c r="BW1123" s="510">
        <v>119</v>
      </c>
      <c r="BX1123" s="510">
        <v>65408</v>
      </c>
      <c r="BY1123" s="510">
        <v>550</v>
      </c>
      <c r="BZ1123" s="510">
        <v>1168</v>
      </c>
      <c r="CA1123" s="510">
        <v>63</v>
      </c>
      <c r="CB1123" s="510">
        <v>41322</v>
      </c>
      <c r="CC1123" s="510">
        <v>656</v>
      </c>
      <c r="CD1123" s="510">
        <v>848</v>
      </c>
      <c r="CE1123" s="510">
        <v>9191</v>
      </c>
      <c r="CF1123" s="510">
        <v>4579213</v>
      </c>
      <c r="CG1123" s="510">
        <v>498</v>
      </c>
      <c r="CH1123" s="510">
        <v>876</v>
      </c>
      <c r="CI1123" s="510">
        <v>4722</v>
      </c>
      <c r="CJ1123" s="510">
        <v>13654997</v>
      </c>
      <c r="CK1123" s="510">
        <v>2892</v>
      </c>
      <c r="CL1123" s="510">
        <v>6826</v>
      </c>
      <c r="CM1123" s="510">
        <v>1198</v>
      </c>
      <c r="CN1123" s="510">
        <v>3632881</v>
      </c>
      <c r="CO1123" s="510">
        <v>3032</v>
      </c>
      <c r="CP1123" s="510">
        <v>7267</v>
      </c>
      <c r="CQ1123" s="510">
        <v>37186</v>
      </c>
      <c r="CR1123" s="510">
        <v>99327755</v>
      </c>
      <c r="CS1123" s="510">
        <v>2671</v>
      </c>
      <c r="CT1123" s="510">
        <v>6052</v>
      </c>
      <c r="CU1123" s="510">
        <v>1209</v>
      </c>
      <c r="CV1123" s="510">
        <v>14678379</v>
      </c>
      <c r="CW1123" s="510">
        <v>12141</v>
      </c>
      <c r="CX1123" s="510">
        <v>32457</v>
      </c>
      <c r="CY1123" s="510">
        <v>254</v>
      </c>
      <c r="CZ1123" s="510">
        <v>2612214</v>
      </c>
      <c r="DA1123" s="510">
        <v>10284</v>
      </c>
      <c r="DB1123" s="510">
        <v>29181</v>
      </c>
      <c r="DC1123" s="510">
        <v>1242</v>
      </c>
      <c r="DD1123" s="510">
        <v>21001579</v>
      </c>
      <c r="DE1123" s="510">
        <v>16909</v>
      </c>
      <c r="DF1123" s="510">
        <v>43931</v>
      </c>
      <c r="DG1123" s="510">
        <v>186</v>
      </c>
      <c r="DH1123" s="510">
        <v>3175999</v>
      </c>
      <c r="DI1123" s="510">
        <v>17075</v>
      </c>
      <c r="DJ1123" s="510">
        <v>56149</v>
      </c>
      <c r="DK1123" s="510">
        <v>456</v>
      </c>
      <c r="DL1123" s="510">
        <v>152328</v>
      </c>
      <c r="DM1123" s="510">
        <v>334</v>
      </c>
      <c r="DN1123" s="510">
        <v>582</v>
      </c>
      <c r="DO1123" s="510">
        <v>5464</v>
      </c>
      <c r="DP1123" s="510">
        <v>148122</v>
      </c>
      <c r="DQ1123" s="510">
        <v>27</v>
      </c>
      <c r="DR1123" s="510">
        <v>48</v>
      </c>
      <c r="DS1123" s="510">
        <v>123</v>
      </c>
      <c r="DT1123" s="510">
        <v>339138</v>
      </c>
      <c r="DU1123" s="510">
        <v>2757</v>
      </c>
      <c r="DV1123" s="510">
        <v>7431</v>
      </c>
      <c r="DW1123" s="510">
        <v>103</v>
      </c>
      <c r="DX1123" s="510"/>
      <c r="DY1123" s="510"/>
      <c r="DZ1123" s="510"/>
      <c r="EA1123" s="510"/>
      <c r="EB1123" s="510"/>
      <c r="EC1123" s="510"/>
      <c r="ED1123" s="510"/>
      <c r="EE1123" s="510"/>
      <c r="EF1123" s="510"/>
      <c r="EG1123" s="510" t="s">
        <v>152</v>
      </c>
      <c r="EH1123" s="510" t="s">
        <v>152</v>
      </c>
      <c r="EI1123" s="510">
        <v>205</v>
      </c>
      <c r="EJ1123" s="479"/>
      <c r="EK1123" s="479"/>
      <c r="EL1123" s="479"/>
      <c r="EM1123" s="479"/>
      <c r="EN1123" s="479"/>
      <c r="EO1123" s="479"/>
      <c r="EP1123" s="479"/>
      <c r="EQ1123" s="479"/>
      <c r="ER1123" s="479"/>
      <c r="ES1123" s="479"/>
      <c r="ET1123" s="479"/>
      <c r="EU1123" s="479"/>
      <c r="EV1123" s="479"/>
      <c r="EW1123" s="479"/>
      <c r="EX1123" s="479"/>
      <c r="EY1123" s="479"/>
      <c r="EZ1123" s="476"/>
      <c r="FA1123" s="446">
        <f t="shared" si="2394"/>
        <v>9</v>
      </c>
      <c r="FB1123" s="417">
        <f t="shared" si="2426"/>
        <v>2022</v>
      </c>
      <c r="FC1123" s="448">
        <f t="shared" si="2427"/>
        <v>44805</v>
      </c>
      <c r="FD1123" s="449">
        <f t="shared" si="2428"/>
        <v>30</v>
      </c>
      <c r="FE1123" s="450"/>
      <c r="FF1123" s="451">
        <f t="shared" si="2417"/>
        <v>0.58676975945017185</v>
      </c>
      <c r="FG1123" s="450"/>
      <c r="FH1123" s="452">
        <f t="shared" si="2398"/>
        <v>2.0872719513496212</v>
      </c>
      <c r="FI1123" s="452">
        <f t="shared" si="2399"/>
        <v>1.4326256268003841</v>
      </c>
      <c r="FJ1123" s="452">
        <f t="shared" si="2400"/>
        <v>2.0814650008557249</v>
      </c>
      <c r="FK1123" s="452">
        <f t="shared" si="2401"/>
        <v>1.4350504877631354</v>
      </c>
      <c r="FL1123" s="452">
        <f t="shared" si="2402"/>
        <v>1.4026817612397346</v>
      </c>
      <c r="FM1123" s="452">
        <f t="shared" si="2403"/>
        <v>1.0505962047046815</v>
      </c>
      <c r="FN1123" s="452">
        <f t="shared" si="2404"/>
        <v>1.9885899313853983</v>
      </c>
      <c r="FO1123" s="452">
        <f t="shared" si="2405"/>
        <v>1.0613676663325882</v>
      </c>
      <c r="FP1123" s="452">
        <f t="shared" si="2406"/>
        <v>2.608617594254937</v>
      </c>
      <c r="FQ1123" s="452">
        <f t="shared" si="2407"/>
        <v>1.0610412926391382</v>
      </c>
      <c r="FR1123" s="453"/>
      <c r="FS1123" s="446">
        <f t="shared" ref="FS1123:GA1132" si="2430">IFERROR(HLOOKUP(FS$1,$H$5:$HA$10112,MATCH($A1123,$A$5:$A$10112,0),0)*HLOOKUP(FS$2,$H$5:$HA$10112,MATCH($A1123,$A$5:$A$10112,0),0),"-")</f>
        <v>194196</v>
      </c>
      <c r="FT1123" s="446">
        <f t="shared" si="2430"/>
        <v>1262274</v>
      </c>
      <c r="FU1123" s="446">
        <f t="shared" si="2430"/>
        <v>2136156</v>
      </c>
      <c r="FV1123" s="446">
        <f t="shared" si="2430"/>
        <v>4466508</v>
      </c>
      <c r="FW1123" s="446">
        <f t="shared" si="2430"/>
        <v>8229494</v>
      </c>
      <c r="FX1123" s="446">
        <f t="shared" si="2430"/>
        <v>6029976</v>
      </c>
      <c r="FY1123" s="446">
        <f t="shared" si="2430"/>
        <v>266007126</v>
      </c>
      <c r="FZ1123" s="446">
        <f t="shared" si="2430"/>
        <v>424514888</v>
      </c>
      <c r="GA1123" s="446">
        <f t="shared" si="2430"/>
        <v>16296149</v>
      </c>
      <c r="GB1123" s="446"/>
      <c r="GC1123" s="446"/>
      <c r="GD1123" s="446">
        <f t="shared" si="2429"/>
        <v>138992</v>
      </c>
      <c r="GE1123" s="446">
        <f t="shared" si="2429"/>
        <v>53424</v>
      </c>
      <c r="GF1123" s="446">
        <f t="shared" si="2429"/>
        <v>8051316</v>
      </c>
      <c r="GG1123" s="446">
        <f t="shared" si="2429"/>
        <v>32232372</v>
      </c>
      <c r="GH1123" s="446">
        <f t="shared" si="2429"/>
        <v>8705866</v>
      </c>
      <c r="GI1123" s="446">
        <f t="shared" si="2429"/>
        <v>225049672</v>
      </c>
      <c r="GJ1123" s="446">
        <f t="shared" si="2429"/>
        <v>39240513</v>
      </c>
      <c r="GK1123" s="446">
        <f t="shared" si="2429"/>
        <v>7411974</v>
      </c>
      <c r="GL1123" s="446">
        <f t="shared" si="2429"/>
        <v>54562302</v>
      </c>
      <c r="GM1123" s="446">
        <f t="shared" si="2429"/>
        <v>10443714</v>
      </c>
      <c r="GN1123" s="446">
        <f t="shared" si="2424"/>
        <v>914013</v>
      </c>
      <c r="GO1123" s="446">
        <f t="shared" si="2423"/>
        <v>265392</v>
      </c>
      <c r="GP1123" s="446">
        <f t="shared" si="2423"/>
        <v>262272</v>
      </c>
      <c r="GQ1123" s="446">
        <f t="shared" si="2423"/>
        <v>0</v>
      </c>
      <c r="GR1123" s="446"/>
      <c r="GS1123" s="446"/>
      <c r="GT1123" s="446"/>
      <c r="GU1123" s="446"/>
      <c r="GV1123" s="416"/>
    </row>
    <row r="1124" spans="1:204" ht="9.75" customHeight="1" x14ac:dyDescent="0.2">
      <c r="A1124" s="485" t="str">
        <f t="shared" si="2386"/>
        <v>2022-23SEPTEMBERRX8</v>
      </c>
      <c r="B1124" s="503" t="str">
        <f t="shared" si="2412"/>
        <v>2022-23</v>
      </c>
      <c r="C1124" s="436" t="s">
        <v>640</v>
      </c>
      <c r="D1124" s="503" t="s">
        <v>646</v>
      </c>
      <c r="E1124" s="503" t="s">
        <v>645</v>
      </c>
      <c r="F1124" s="504" t="s">
        <v>450</v>
      </c>
      <c r="G1124" s="504" t="s">
        <v>696</v>
      </c>
      <c r="H1124" s="522">
        <v>97931</v>
      </c>
      <c r="I1124" s="522">
        <v>66642</v>
      </c>
      <c r="J1124" s="522">
        <v>3658351</v>
      </c>
      <c r="K1124" s="522">
        <v>55</v>
      </c>
      <c r="L1124" s="522">
        <v>0</v>
      </c>
      <c r="M1124" s="522">
        <v>187</v>
      </c>
      <c r="N1124" s="522">
        <v>256</v>
      </c>
      <c r="O1124" s="522">
        <v>426</v>
      </c>
      <c r="P1124" s="522">
        <v>258</v>
      </c>
      <c r="Q1124" s="522">
        <v>262</v>
      </c>
      <c r="R1124" s="522">
        <v>205</v>
      </c>
      <c r="S1124" s="522">
        <v>62337</v>
      </c>
      <c r="T1124" s="522">
        <v>7266</v>
      </c>
      <c r="U1124" s="522">
        <v>5220</v>
      </c>
      <c r="V1124" s="522">
        <v>35174</v>
      </c>
      <c r="W1124" s="522">
        <v>9597</v>
      </c>
      <c r="X1124" s="522">
        <v>166</v>
      </c>
      <c r="Y1124" s="522">
        <v>4358812</v>
      </c>
      <c r="Z1124" s="522">
        <v>600</v>
      </c>
      <c r="AA1124" s="522">
        <v>1051</v>
      </c>
      <c r="AB1124" s="522">
        <v>3463839</v>
      </c>
      <c r="AC1124" s="522">
        <v>664</v>
      </c>
      <c r="AD1124" s="522">
        <v>1170</v>
      </c>
      <c r="AE1124" s="522">
        <v>86436396</v>
      </c>
      <c r="AF1124" s="522">
        <v>2457</v>
      </c>
      <c r="AG1124" s="522">
        <v>5603</v>
      </c>
      <c r="AH1124" s="522">
        <v>62316521</v>
      </c>
      <c r="AI1124" s="522">
        <v>6493</v>
      </c>
      <c r="AJ1124" s="522">
        <v>15727</v>
      </c>
      <c r="AK1124" s="522">
        <v>1133596</v>
      </c>
      <c r="AL1124" s="522">
        <v>6829</v>
      </c>
      <c r="AM1124" s="522">
        <v>13530</v>
      </c>
      <c r="AN1124" s="522" t="s">
        <v>152</v>
      </c>
      <c r="AO1124" s="522" t="s">
        <v>152</v>
      </c>
      <c r="AP1124" s="522" t="s">
        <v>152</v>
      </c>
      <c r="AQ1124" s="522" t="s">
        <v>152</v>
      </c>
      <c r="AR1124" s="522" t="s">
        <v>152</v>
      </c>
      <c r="AS1124" s="522" t="s">
        <v>152</v>
      </c>
      <c r="AT1124" s="522">
        <v>4659</v>
      </c>
      <c r="AU1124" s="522">
        <v>499</v>
      </c>
      <c r="AV1124" s="522">
        <v>429</v>
      </c>
      <c r="AW1124" s="522">
        <v>4574</v>
      </c>
      <c r="AX1124" s="522">
        <v>2304</v>
      </c>
      <c r="AY1124" s="522">
        <v>1427</v>
      </c>
      <c r="AZ1124" s="522">
        <v>722</v>
      </c>
      <c r="BA1124" s="522" t="s">
        <v>152</v>
      </c>
      <c r="BB1124" s="522" t="s">
        <v>152</v>
      </c>
      <c r="BC1124" s="522" t="s">
        <v>152</v>
      </c>
      <c r="BD1124" s="522" t="s">
        <v>152</v>
      </c>
      <c r="BE1124" s="522" t="s">
        <v>152</v>
      </c>
      <c r="BF1124" s="522" t="s">
        <v>152</v>
      </c>
      <c r="BG1124" s="522" t="s">
        <v>152</v>
      </c>
      <c r="BH1124" s="522" t="s">
        <v>152</v>
      </c>
      <c r="BI1124" s="522">
        <v>35659</v>
      </c>
      <c r="BJ1124" s="522">
        <v>4419</v>
      </c>
      <c r="BK1124" s="522">
        <v>17600</v>
      </c>
      <c r="BL1124" s="522">
        <v>57678</v>
      </c>
      <c r="BM1124" s="522">
        <v>12707</v>
      </c>
      <c r="BN1124" s="522">
        <v>9979</v>
      </c>
      <c r="BO1124" s="522">
        <v>8840</v>
      </c>
      <c r="BP1124" s="522">
        <v>7030</v>
      </c>
      <c r="BQ1124" s="522">
        <v>46741</v>
      </c>
      <c r="BR1124" s="522">
        <v>37752</v>
      </c>
      <c r="BS1124" s="522">
        <v>14298</v>
      </c>
      <c r="BT1124" s="522">
        <v>10479</v>
      </c>
      <c r="BU1124" s="522">
        <v>235</v>
      </c>
      <c r="BV1124" s="522">
        <v>192</v>
      </c>
      <c r="BW1124" s="522">
        <v>227</v>
      </c>
      <c r="BX1124" s="522">
        <v>145482</v>
      </c>
      <c r="BY1124" s="522">
        <v>641</v>
      </c>
      <c r="BZ1124" s="522">
        <v>1096</v>
      </c>
      <c r="CA1124" s="522">
        <v>38</v>
      </c>
      <c r="CB1124" s="522">
        <v>19887</v>
      </c>
      <c r="CC1124" s="522">
        <v>523</v>
      </c>
      <c r="CD1124" s="522">
        <v>1025</v>
      </c>
      <c r="CE1124" s="522">
        <v>7001</v>
      </c>
      <c r="CF1124" s="522">
        <v>4193443</v>
      </c>
      <c r="CG1124" s="522">
        <v>599</v>
      </c>
      <c r="CH1124" s="522">
        <v>1048</v>
      </c>
      <c r="CI1124" s="522">
        <v>3344</v>
      </c>
      <c r="CJ1124" s="522">
        <v>8793389</v>
      </c>
      <c r="CK1124" s="522">
        <v>2630</v>
      </c>
      <c r="CL1124" s="522">
        <v>5767</v>
      </c>
      <c r="CM1124" s="522">
        <v>977</v>
      </c>
      <c r="CN1124" s="522">
        <v>2363450</v>
      </c>
      <c r="CO1124" s="522">
        <v>2419</v>
      </c>
      <c r="CP1124" s="522">
        <v>6016</v>
      </c>
      <c r="CQ1124" s="522">
        <v>30853</v>
      </c>
      <c r="CR1124" s="522">
        <v>75279557</v>
      </c>
      <c r="CS1124" s="522">
        <v>2440</v>
      </c>
      <c r="CT1124" s="522">
        <v>5580</v>
      </c>
      <c r="CU1124" s="522">
        <v>1866</v>
      </c>
      <c r="CV1124" s="522">
        <v>12523971</v>
      </c>
      <c r="CW1124" s="522">
        <v>6712</v>
      </c>
      <c r="CX1124" s="522">
        <v>14487</v>
      </c>
      <c r="CY1124" s="522">
        <v>1413</v>
      </c>
      <c r="CZ1124" s="522">
        <v>9344936</v>
      </c>
      <c r="DA1124" s="522">
        <v>6614</v>
      </c>
      <c r="DB1124" s="522">
        <v>15607</v>
      </c>
      <c r="DC1124" s="522">
        <v>1480</v>
      </c>
      <c r="DD1124" s="522">
        <v>14226974</v>
      </c>
      <c r="DE1124" s="522">
        <v>9613</v>
      </c>
      <c r="DF1124" s="522">
        <v>21519</v>
      </c>
      <c r="DG1124" s="522">
        <v>511</v>
      </c>
      <c r="DH1124" s="522">
        <v>4790451</v>
      </c>
      <c r="DI1124" s="522">
        <v>9375</v>
      </c>
      <c r="DJ1124" s="522">
        <v>21152</v>
      </c>
      <c r="DK1124" s="522">
        <v>274</v>
      </c>
      <c r="DL1124" s="522">
        <v>118648</v>
      </c>
      <c r="DM1124" s="522">
        <v>433</v>
      </c>
      <c r="DN1124" s="522">
        <v>731</v>
      </c>
      <c r="DO1124" s="522">
        <v>4050</v>
      </c>
      <c r="DP1124" s="522">
        <v>370113</v>
      </c>
      <c r="DQ1124" s="522">
        <v>91</v>
      </c>
      <c r="DR1124" s="522">
        <v>222</v>
      </c>
      <c r="DS1124" s="522">
        <v>98</v>
      </c>
      <c r="DT1124" s="522">
        <v>215918</v>
      </c>
      <c r="DU1124" s="522">
        <v>2203</v>
      </c>
      <c r="DV1124" s="522">
        <v>4349</v>
      </c>
      <c r="DW1124" s="522">
        <v>81</v>
      </c>
      <c r="DX1124" s="522"/>
      <c r="DY1124" s="522"/>
      <c r="DZ1124" s="522"/>
      <c r="EA1124" s="522"/>
      <c r="EB1124" s="522"/>
      <c r="EC1124" s="522"/>
      <c r="ED1124" s="522"/>
      <c r="EE1124" s="522"/>
      <c r="EF1124" s="522"/>
      <c r="EG1124" s="522" t="s">
        <v>152</v>
      </c>
      <c r="EH1124" s="508" t="s">
        <v>152</v>
      </c>
      <c r="EI1124" s="522">
        <v>0</v>
      </c>
      <c r="EJ1124" s="483"/>
      <c r="EK1124" s="483"/>
      <c r="EL1124" s="483"/>
      <c r="EM1124" s="483"/>
      <c r="EN1124" s="483"/>
      <c r="EO1124" s="483"/>
      <c r="EP1124" s="483"/>
      <c r="EQ1124" s="483"/>
      <c r="ER1124" s="483"/>
      <c r="ES1124" s="483"/>
      <c r="ET1124" s="483"/>
      <c r="EU1124" s="483"/>
      <c r="EV1124" s="483"/>
      <c r="EW1124" s="483"/>
      <c r="EX1124" s="483"/>
      <c r="EY1124" s="483"/>
      <c r="EZ1124" s="484"/>
      <c r="FA1124" s="468">
        <f t="shared" si="2394"/>
        <v>9</v>
      </c>
      <c r="FB1124" s="485">
        <f t="shared" si="2426"/>
        <v>2022</v>
      </c>
      <c r="FC1124" s="486">
        <f t="shared" si="2427"/>
        <v>44805</v>
      </c>
      <c r="FD1124" s="470">
        <f t="shared" si="2428"/>
        <v>30</v>
      </c>
      <c r="FE1124" s="471"/>
      <c r="FF1124" s="517">
        <f t="shared" si="2417"/>
        <v>0.5779109589041096</v>
      </c>
      <c r="FG1124" s="471"/>
      <c r="FH1124" s="487">
        <f t="shared" si="2398"/>
        <v>1.7488301679053124</v>
      </c>
      <c r="FI1124" s="487">
        <f t="shared" si="2399"/>
        <v>1.3733828791632259</v>
      </c>
      <c r="FJ1124" s="487">
        <f t="shared" si="2400"/>
        <v>1.6934865900383143</v>
      </c>
      <c r="FK1124" s="487">
        <f t="shared" si="2401"/>
        <v>1.3467432950191571</v>
      </c>
      <c r="FL1124" s="487">
        <f t="shared" si="2402"/>
        <v>1.3288508557457213</v>
      </c>
      <c r="FM1124" s="487">
        <f t="shared" si="2403"/>
        <v>1.0732927730710184</v>
      </c>
      <c r="FN1124" s="487">
        <f t="shared" si="2404"/>
        <v>1.4898405751797437</v>
      </c>
      <c r="FO1124" s="487">
        <f t="shared" si="2405"/>
        <v>1.0919037199124726</v>
      </c>
      <c r="FP1124" s="487">
        <f t="shared" si="2406"/>
        <v>1.4156626506024097</v>
      </c>
      <c r="FQ1124" s="487">
        <f t="shared" si="2407"/>
        <v>1.1566265060240963</v>
      </c>
      <c r="FR1124" s="459"/>
      <c r="FS1124" s="468">
        <f t="shared" si="2430"/>
        <v>0</v>
      </c>
      <c r="FT1124" s="468">
        <f t="shared" si="2430"/>
        <v>12462054</v>
      </c>
      <c r="FU1124" s="468">
        <f t="shared" si="2430"/>
        <v>17060352</v>
      </c>
      <c r="FV1124" s="468">
        <f t="shared" si="2430"/>
        <v>28389492</v>
      </c>
      <c r="FW1124" s="468">
        <f t="shared" si="2430"/>
        <v>7636566</v>
      </c>
      <c r="FX1124" s="468">
        <f t="shared" si="2430"/>
        <v>6107400</v>
      </c>
      <c r="FY1124" s="468">
        <f t="shared" si="2430"/>
        <v>197079922</v>
      </c>
      <c r="FZ1124" s="468">
        <f t="shared" si="2430"/>
        <v>150932019</v>
      </c>
      <c r="GA1124" s="468">
        <f t="shared" si="2430"/>
        <v>2245980</v>
      </c>
      <c r="GB1124" s="468"/>
      <c r="GC1124" s="468"/>
      <c r="GD1124" s="468">
        <f t="shared" si="2429"/>
        <v>248792</v>
      </c>
      <c r="GE1124" s="468">
        <f t="shared" si="2429"/>
        <v>38950</v>
      </c>
      <c r="GF1124" s="468">
        <f t="shared" si="2429"/>
        <v>7337048</v>
      </c>
      <c r="GG1124" s="468">
        <f t="shared" si="2429"/>
        <v>19284848</v>
      </c>
      <c r="GH1124" s="468">
        <f t="shared" si="2429"/>
        <v>5877632</v>
      </c>
      <c r="GI1124" s="468">
        <f t="shared" si="2429"/>
        <v>172159740</v>
      </c>
      <c r="GJ1124" s="468">
        <f t="shared" si="2429"/>
        <v>27032742</v>
      </c>
      <c r="GK1124" s="468">
        <f t="shared" si="2429"/>
        <v>22052691</v>
      </c>
      <c r="GL1124" s="468">
        <f t="shared" si="2429"/>
        <v>31848120</v>
      </c>
      <c r="GM1124" s="468">
        <f t="shared" si="2429"/>
        <v>10808672</v>
      </c>
      <c r="GN1124" s="468">
        <f t="shared" si="2424"/>
        <v>426202</v>
      </c>
      <c r="GO1124" s="468">
        <f t="shared" si="2423"/>
        <v>200294</v>
      </c>
      <c r="GP1124" s="468">
        <f t="shared" si="2423"/>
        <v>899100</v>
      </c>
      <c r="GQ1124" s="468">
        <f t="shared" si="2423"/>
        <v>0</v>
      </c>
      <c r="GR1124" s="468"/>
      <c r="GS1124" s="468"/>
      <c r="GT1124" s="468"/>
      <c r="GU1124" s="468"/>
      <c r="GV1124" s="425"/>
    </row>
    <row r="1125" spans="1:204" ht="9.75" customHeight="1" x14ac:dyDescent="0.2">
      <c r="A1125" s="472" t="str">
        <f t="shared" si="2386"/>
        <v>2022-23OCTOBERRX9</v>
      </c>
      <c r="B1125" s="488" t="str">
        <f t="shared" si="2412"/>
        <v>2022-23</v>
      </c>
      <c r="C1125" s="400" t="s">
        <v>643</v>
      </c>
      <c r="D1125" s="488" t="s">
        <v>653</v>
      </c>
      <c r="E1125" s="488" t="s">
        <v>652</v>
      </c>
      <c r="F1125" s="474" t="s">
        <v>451</v>
      </c>
      <c r="G1125" s="474" t="s">
        <v>686</v>
      </c>
      <c r="H1125" s="518">
        <v>110408</v>
      </c>
      <c r="I1125" s="518">
        <v>89782</v>
      </c>
      <c r="J1125" s="518">
        <v>644735</v>
      </c>
      <c r="K1125" s="518">
        <v>7</v>
      </c>
      <c r="L1125" s="518">
        <v>2</v>
      </c>
      <c r="M1125" s="518">
        <v>15</v>
      </c>
      <c r="N1125" s="518">
        <v>44</v>
      </c>
      <c r="O1125" s="518">
        <v>102</v>
      </c>
      <c r="P1125" s="518">
        <v>519</v>
      </c>
      <c r="Q1125" s="518">
        <v>1694</v>
      </c>
      <c r="R1125" s="518">
        <v>1103</v>
      </c>
      <c r="S1125" s="518">
        <v>62959</v>
      </c>
      <c r="T1125" s="518">
        <v>9116</v>
      </c>
      <c r="U1125" s="518">
        <v>5859</v>
      </c>
      <c r="V1125" s="518">
        <v>36832</v>
      </c>
      <c r="W1125" s="518">
        <v>6999</v>
      </c>
      <c r="X1125" s="518">
        <v>98</v>
      </c>
      <c r="Y1125" s="518">
        <v>5269888</v>
      </c>
      <c r="Z1125" s="518">
        <v>578</v>
      </c>
      <c r="AA1125" s="518">
        <v>1052</v>
      </c>
      <c r="AB1125" s="518">
        <v>6109823</v>
      </c>
      <c r="AC1125" s="518">
        <v>1043</v>
      </c>
      <c r="AD1125" s="518">
        <v>2286</v>
      </c>
      <c r="AE1125" s="518">
        <v>163237485</v>
      </c>
      <c r="AF1125" s="518">
        <v>4432</v>
      </c>
      <c r="AG1125" s="518">
        <v>9930</v>
      </c>
      <c r="AH1125" s="518">
        <v>99436780</v>
      </c>
      <c r="AI1125" s="518">
        <v>14207</v>
      </c>
      <c r="AJ1125" s="518">
        <v>37556</v>
      </c>
      <c r="AK1125" s="518">
        <v>1069415</v>
      </c>
      <c r="AL1125" s="518">
        <v>10912</v>
      </c>
      <c r="AM1125" s="518">
        <v>25857</v>
      </c>
      <c r="AN1125" s="518">
        <v>336</v>
      </c>
      <c r="AO1125" s="518">
        <v>3407</v>
      </c>
      <c r="AP1125" s="518">
        <v>5754</v>
      </c>
      <c r="AQ1125" s="518">
        <v>629606</v>
      </c>
      <c r="AR1125" s="518">
        <v>109</v>
      </c>
      <c r="AS1125" s="518">
        <v>5404</v>
      </c>
      <c r="AT1125" s="518">
        <v>8166</v>
      </c>
      <c r="AU1125" s="518">
        <v>1667</v>
      </c>
      <c r="AV1125" s="518">
        <v>2027</v>
      </c>
      <c r="AW1125" s="518">
        <v>135</v>
      </c>
      <c r="AX1125" s="518">
        <v>3092</v>
      </c>
      <c r="AY1125" s="518">
        <v>1380</v>
      </c>
      <c r="AZ1125" s="518">
        <v>2288</v>
      </c>
      <c r="BA1125" s="518">
        <v>10070</v>
      </c>
      <c r="BB1125" s="518">
        <v>19099330</v>
      </c>
      <c r="BC1125" s="518">
        <v>1897</v>
      </c>
      <c r="BD1125" s="518">
        <v>1977</v>
      </c>
      <c r="BE1125" s="518">
        <v>1121</v>
      </c>
      <c r="BF1125" s="518">
        <v>2322</v>
      </c>
      <c r="BG1125" s="518">
        <v>2152</v>
      </c>
      <c r="BH1125" s="518">
        <v>4475</v>
      </c>
      <c r="BI1125" s="518">
        <v>30488</v>
      </c>
      <c r="BJ1125" s="518">
        <v>3123</v>
      </c>
      <c r="BK1125" s="518">
        <v>21182</v>
      </c>
      <c r="BL1125" s="518">
        <v>54793</v>
      </c>
      <c r="BM1125" s="518">
        <v>15759</v>
      </c>
      <c r="BN1125" s="518">
        <v>12242</v>
      </c>
      <c r="BO1125" s="518">
        <v>10333</v>
      </c>
      <c r="BP1125" s="518">
        <v>8138</v>
      </c>
      <c r="BQ1125" s="518">
        <v>51450</v>
      </c>
      <c r="BR1125" s="518">
        <v>39706</v>
      </c>
      <c r="BS1125" s="518">
        <v>9952</v>
      </c>
      <c r="BT1125" s="518">
        <v>7085</v>
      </c>
      <c r="BU1125" s="518">
        <v>68</v>
      </c>
      <c r="BV1125" s="518">
        <v>50</v>
      </c>
      <c r="BW1125" s="518">
        <v>0</v>
      </c>
      <c r="BX1125" s="518">
        <v>0</v>
      </c>
      <c r="BY1125" s="518" t="s">
        <v>152</v>
      </c>
      <c r="BZ1125" s="518" t="s">
        <v>152</v>
      </c>
      <c r="CA1125" s="518">
        <v>10</v>
      </c>
      <c r="CB1125" s="518">
        <v>8112</v>
      </c>
      <c r="CC1125" s="518">
        <v>811</v>
      </c>
      <c r="CD1125" s="518">
        <v>1417</v>
      </c>
      <c r="CE1125" s="518">
        <v>9106</v>
      </c>
      <c r="CF1125" s="518">
        <v>5261776</v>
      </c>
      <c r="CG1125" s="518">
        <v>578</v>
      </c>
      <c r="CH1125" s="518">
        <v>1052</v>
      </c>
      <c r="CI1125" s="518">
        <v>689</v>
      </c>
      <c r="CJ1125" s="518">
        <v>3133696</v>
      </c>
      <c r="CK1125" s="518">
        <v>4548</v>
      </c>
      <c r="CL1125" s="518">
        <v>9630</v>
      </c>
      <c r="CM1125" s="518">
        <v>838</v>
      </c>
      <c r="CN1125" s="518">
        <v>3703964</v>
      </c>
      <c r="CO1125" s="518">
        <v>4420</v>
      </c>
      <c r="CP1125" s="518">
        <v>10418</v>
      </c>
      <c r="CQ1125" s="518">
        <v>35305</v>
      </c>
      <c r="CR1125" s="518">
        <v>156399825</v>
      </c>
      <c r="CS1125" s="518">
        <v>4430</v>
      </c>
      <c r="CT1125" s="518">
        <v>9922</v>
      </c>
      <c r="CU1125" s="518">
        <v>5</v>
      </c>
      <c r="CV1125" s="518">
        <v>44891</v>
      </c>
      <c r="CW1125" s="518">
        <v>8978</v>
      </c>
      <c r="CX1125" s="518">
        <v>15788</v>
      </c>
      <c r="CY1125" s="518">
        <v>148</v>
      </c>
      <c r="CZ1125" s="518">
        <v>2540906</v>
      </c>
      <c r="DA1125" s="518">
        <v>17168</v>
      </c>
      <c r="DB1125" s="518">
        <v>38194</v>
      </c>
      <c r="DC1125" s="518">
        <v>1536</v>
      </c>
      <c r="DD1125" s="518">
        <v>14822270</v>
      </c>
      <c r="DE1125" s="518">
        <v>9650</v>
      </c>
      <c r="DF1125" s="518">
        <v>18388</v>
      </c>
      <c r="DG1125" s="518">
        <v>45</v>
      </c>
      <c r="DH1125" s="518">
        <v>724366</v>
      </c>
      <c r="DI1125" s="518">
        <v>16097</v>
      </c>
      <c r="DJ1125" s="518">
        <v>43911</v>
      </c>
      <c r="DK1125" s="518">
        <v>362</v>
      </c>
      <c r="DL1125" s="518">
        <v>93994</v>
      </c>
      <c r="DM1125" s="518">
        <v>260</v>
      </c>
      <c r="DN1125" s="518">
        <v>484</v>
      </c>
      <c r="DO1125" s="518">
        <v>4782</v>
      </c>
      <c r="DP1125" s="518">
        <v>233232</v>
      </c>
      <c r="DQ1125" s="518">
        <v>49</v>
      </c>
      <c r="DR1125" s="518">
        <v>91</v>
      </c>
      <c r="DS1125" s="518">
        <v>23</v>
      </c>
      <c r="DT1125" s="518">
        <v>73572</v>
      </c>
      <c r="DU1125" s="518">
        <v>3199</v>
      </c>
      <c r="DV1125" s="518">
        <v>7596</v>
      </c>
      <c r="DW1125" s="518">
        <v>14</v>
      </c>
      <c r="DX1125" s="518" t="s">
        <v>152</v>
      </c>
      <c r="DY1125" s="518" t="s">
        <v>152</v>
      </c>
      <c r="DZ1125" s="518" t="s">
        <v>152</v>
      </c>
      <c r="EA1125" s="518" t="s">
        <v>152</v>
      </c>
      <c r="EB1125" s="518" t="s">
        <v>152</v>
      </c>
      <c r="EC1125" s="518" t="s">
        <v>152</v>
      </c>
      <c r="ED1125" s="518" t="s">
        <v>152</v>
      </c>
      <c r="EE1125" s="518" t="s">
        <v>152</v>
      </c>
      <c r="EF1125" s="518" t="s">
        <v>152</v>
      </c>
      <c r="EG1125" s="518">
        <v>129</v>
      </c>
      <c r="EH1125" s="505">
        <v>4</v>
      </c>
      <c r="EI1125" s="518" t="s">
        <v>152</v>
      </c>
      <c r="EJ1125" s="475"/>
      <c r="EK1125" s="475"/>
      <c r="EL1125" s="475"/>
      <c r="EM1125" s="475"/>
      <c r="EN1125" s="475"/>
      <c r="EO1125" s="475"/>
      <c r="EP1125" s="475"/>
      <c r="EQ1125" s="475"/>
      <c r="ER1125" s="475"/>
      <c r="ES1125" s="475"/>
      <c r="ET1125" s="475"/>
      <c r="EU1125" s="475"/>
      <c r="EV1125" s="475"/>
      <c r="EW1125" s="475"/>
      <c r="EX1125" s="475"/>
      <c r="EY1125" s="475"/>
      <c r="EZ1125" s="476"/>
      <c r="FA1125" s="446">
        <f t="shared" si="2394"/>
        <v>10</v>
      </c>
      <c r="FB1125" s="417">
        <f>LEFT($B1125,4)+IF(FA1125&lt;4,1,0)</f>
        <v>2022</v>
      </c>
      <c r="FC1125" s="448">
        <f>DATE($FB1125,$FA1125,1)</f>
        <v>44835</v>
      </c>
      <c r="FD1125" s="449">
        <f>DAY(EOMONTH($FC1125,0))</f>
        <v>31</v>
      </c>
      <c r="FE1125" s="450"/>
      <c r="FF1125" s="451">
        <f t="shared" si="2417"/>
        <v>0.55624054902873099</v>
      </c>
      <c r="FG1125" s="450"/>
      <c r="FH1125" s="452">
        <f t="shared" si="2398"/>
        <v>1.7287187362878456</v>
      </c>
      <c r="FI1125" s="452">
        <f t="shared" si="2399"/>
        <v>1.3429135585783238</v>
      </c>
      <c r="FJ1125" s="452">
        <f t="shared" si="2400"/>
        <v>1.7636115378050863</v>
      </c>
      <c r="FK1125" s="452">
        <f t="shared" si="2401"/>
        <v>1.388974227683905</v>
      </c>
      <c r="FL1125" s="452">
        <f t="shared" si="2402"/>
        <v>1.3968831450912251</v>
      </c>
      <c r="FM1125" s="452">
        <f t="shared" si="2403"/>
        <v>1.078029973935708</v>
      </c>
      <c r="FN1125" s="452">
        <f t="shared" si="2404"/>
        <v>1.4219174167738249</v>
      </c>
      <c r="FO1125" s="452">
        <f t="shared" si="2405"/>
        <v>1.0122874696385198</v>
      </c>
      <c r="FP1125" s="452">
        <f t="shared" si="2406"/>
        <v>0.69387755102040816</v>
      </c>
      <c r="FQ1125" s="452">
        <f t="shared" si="2407"/>
        <v>0.51020408163265307</v>
      </c>
      <c r="FR1125" s="453"/>
      <c r="FS1125" s="446">
        <f t="shared" si="2430"/>
        <v>179564</v>
      </c>
      <c r="FT1125" s="446">
        <f t="shared" si="2430"/>
        <v>1346730</v>
      </c>
      <c r="FU1125" s="446">
        <f t="shared" si="2430"/>
        <v>3950408</v>
      </c>
      <c r="FV1125" s="446">
        <f t="shared" si="2430"/>
        <v>9157764</v>
      </c>
      <c r="FW1125" s="446">
        <f t="shared" si="2430"/>
        <v>9590032</v>
      </c>
      <c r="FX1125" s="446">
        <f t="shared" si="2430"/>
        <v>13393674</v>
      </c>
      <c r="FY1125" s="446">
        <f t="shared" si="2430"/>
        <v>365741760</v>
      </c>
      <c r="FZ1125" s="446">
        <f t="shared" si="2430"/>
        <v>262854444</v>
      </c>
      <c r="GA1125" s="446">
        <f t="shared" si="2430"/>
        <v>2533986</v>
      </c>
      <c r="GB1125" s="446">
        <f t="shared" ref="GB1125:GC1144" si="2431">IFERROR(HLOOKUP(GB$1,$H$5:$HA$10112,MATCH($A1125,$A$5:$A$10112,0),0)*HLOOKUP(GB$2,$H$5:$HA$10112,MATCH($A1125,$A$5:$A$10112,0),0),"-")</f>
        <v>19908390</v>
      </c>
      <c r="GC1125" s="446">
        <f t="shared" si="2431"/>
        <v>31094616</v>
      </c>
      <c r="GD1125" s="446" t="str">
        <f t="shared" si="2429"/>
        <v>-</v>
      </c>
      <c r="GE1125" s="446">
        <f t="shared" si="2429"/>
        <v>14170</v>
      </c>
      <c r="GF1125" s="446">
        <f t="shared" si="2429"/>
        <v>9579512</v>
      </c>
      <c r="GG1125" s="446">
        <f t="shared" si="2429"/>
        <v>6635070</v>
      </c>
      <c r="GH1125" s="446">
        <f t="shared" si="2429"/>
        <v>8730284</v>
      </c>
      <c r="GI1125" s="446">
        <f t="shared" si="2429"/>
        <v>350296210</v>
      </c>
      <c r="GJ1125" s="446">
        <f t="shared" si="2429"/>
        <v>78940</v>
      </c>
      <c r="GK1125" s="446">
        <f t="shared" si="2429"/>
        <v>5652712</v>
      </c>
      <c r="GL1125" s="446">
        <f t="shared" si="2429"/>
        <v>28243968</v>
      </c>
      <c r="GM1125" s="446">
        <f t="shared" si="2429"/>
        <v>1975995</v>
      </c>
      <c r="GN1125" s="446">
        <f t="shared" si="2424"/>
        <v>174708</v>
      </c>
      <c r="GO1125" s="446">
        <f t="shared" si="2423"/>
        <v>175208</v>
      </c>
      <c r="GP1125" s="446">
        <f t="shared" si="2423"/>
        <v>435162</v>
      </c>
      <c r="GQ1125" s="446" t="str">
        <f t="shared" si="2423"/>
        <v>-</v>
      </c>
      <c r="GR1125" s="446"/>
      <c r="GS1125" s="446"/>
      <c r="GT1125" s="446"/>
      <c r="GU1125" s="446"/>
      <c r="GV1125" s="416"/>
    </row>
    <row r="1126" spans="1:204" ht="9.75" customHeight="1" x14ac:dyDescent="0.2">
      <c r="A1126" s="417" t="str">
        <f t="shared" si="2386"/>
        <v>2022-23OCTOBERRYC</v>
      </c>
      <c r="B1126" s="458" t="str">
        <f t="shared" si="2412"/>
        <v>2022-23</v>
      </c>
      <c r="C1126" s="402" t="s">
        <v>643</v>
      </c>
      <c r="D1126" s="458" t="s">
        <v>656</v>
      </c>
      <c r="E1126" s="458" t="s">
        <v>466</v>
      </c>
      <c r="F1126" s="478" t="s">
        <v>453</v>
      </c>
      <c r="G1126" s="478" t="s">
        <v>687</v>
      </c>
      <c r="H1126" s="510">
        <v>127155</v>
      </c>
      <c r="I1126" s="510">
        <v>96204</v>
      </c>
      <c r="J1126" s="510">
        <v>3630036</v>
      </c>
      <c r="K1126" s="510">
        <v>38</v>
      </c>
      <c r="L1126" s="510">
        <v>1</v>
      </c>
      <c r="M1126" s="510">
        <v>137</v>
      </c>
      <c r="N1126" s="510">
        <v>191</v>
      </c>
      <c r="O1126" s="510">
        <v>279</v>
      </c>
      <c r="P1126" s="510">
        <v>440</v>
      </c>
      <c r="Q1126" s="510">
        <v>6</v>
      </c>
      <c r="R1126" s="510">
        <v>1723</v>
      </c>
      <c r="S1126" s="510">
        <v>60043</v>
      </c>
      <c r="T1126" s="510">
        <v>9640</v>
      </c>
      <c r="U1126" s="510">
        <v>6108</v>
      </c>
      <c r="V1126" s="510">
        <v>35769</v>
      </c>
      <c r="W1126" s="510">
        <v>8899</v>
      </c>
      <c r="X1126" s="510">
        <v>185</v>
      </c>
      <c r="Y1126" s="510">
        <v>6474585</v>
      </c>
      <c r="Z1126" s="510">
        <v>672</v>
      </c>
      <c r="AA1126" s="510">
        <v>1250</v>
      </c>
      <c r="AB1126" s="510">
        <v>5442653</v>
      </c>
      <c r="AC1126" s="510">
        <v>891</v>
      </c>
      <c r="AD1126" s="510">
        <v>1617</v>
      </c>
      <c r="AE1126" s="510">
        <v>186507812</v>
      </c>
      <c r="AF1126" s="510">
        <v>5214</v>
      </c>
      <c r="AG1126" s="510">
        <v>11630</v>
      </c>
      <c r="AH1126" s="510">
        <v>132972587</v>
      </c>
      <c r="AI1126" s="510">
        <v>14942</v>
      </c>
      <c r="AJ1126" s="510">
        <v>37292</v>
      </c>
      <c r="AK1126" s="510">
        <v>2961673</v>
      </c>
      <c r="AL1126" s="510">
        <v>16009</v>
      </c>
      <c r="AM1126" s="510">
        <v>51317</v>
      </c>
      <c r="AN1126" s="510">
        <v>103</v>
      </c>
      <c r="AO1126" s="510">
        <v>555</v>
      </c>
      <c r="AP1126" s="510">
        <v>434</v>
      </c>
      <c r="AQ1126" s="510">
        <v>4197105</v>
      </c>
      <c r="AR1126" s="510">
        <v>9671</v>
      </c>
      <c r="AS1126" s="510">
        <v>18490</v>
      </c>
      <c r="AT1126" s="510">
        <v>4585</v>
      </c>
      <c r="AU1126" s="510">
        <v>36</v>
      </c>
      <c r="AV1126" s="510">
        <v>2925</v>
      </c>
      <c r="AW1126" s="510">
        <v>851</v>
      </c>
      <c r="AX1126" s="510">
        <v>20</v>
      </c>
      <c r="AY1126" s="510">
        <v>1604</v>
      </c>
      <c r="AZ1126" s="510">
        <v>64</v>
      </c>
      <c r="BA1126" s="510">
        <v>816</v>
      </c>
      <c r="BB1126" s="510">
        <v>7437908</v>
      </c>
      <c r="BC1126" s="510">
        <v>9115</v>
      </c>
      <c r="BD1126" s="510">
        <v>17685</v>
      </c>
      <c r="BE1126" s="510">
        <v>17</v>
      </c>
      <c r="BF1126" s="510">
        <v>556</v>
      </c>
      <c r="BG1126" s="510">
        <v>173</v>
      </c>
      <c r="BH1126" s="510">
        <v>70</v>
      </c>
      <c r="BI1126" s="510">
        <v>32108</v>
      </c>
      <c r="BJ1126" s="510">
        <v>1839</v>
      </c>
      <c r="BK1126" s="510">
        <v>21511</v>
      </c>
      <c r="BL1126" s="510">
        <v>55458</v>
      </c>
      <c r="BM1126" s="510">
        <v>21274</v>
      </c>
      <c r="BN1126" s="510">
        <v>14455</v>
      </c>
      <c r="BO1126" s="510">
        <v>13300</v>
      </c>
      <c r="BP1126" s="510">
        <v>9222</v>
      </c>
      <c r="BQ1126" s="510">
        <v>60336</v>
      </c>
      <c r="BR1126" s="510">
        <v>39134</v>
      </c>
      <c r="BS1126" s="510">
        <v>16974</v>
      </c>
      <c r="BT1126" s="510">
        <v>9912</v>
      </c>
      <c r="BU1126" s="510">
        <v>345</v>
      </c>
      <c r="BV1126" s="510">
        <v>224</v>
      </c>
      <c r="BW1126" s="510">
        <v>13</v>
      </c>
      <c r="BX1126" s="510">
        <v>9906</v>
      </c>
      <c r="BY1126" s="510">
        <v>762</v>
      </c>
      <c r="BZ1126" s="510">
        <v>1507</v>
      </c>
      <c r="CA1126" s="510">
        <v>4</v>
      </c>
      <c r="CB1126" s="510">
        <v>777</v>
      </c>
      <c r="CC1126" s="510">
        <v>194</v>
      </c>
      <c r="CD1126" s="510">
        <v>400</v>
      </c>
      <c r="CE1126" s="510">
        <v>9623</v>
      </c>
      <c r="CF1126" s="510">
        <v>6463902</v>
      </c>
      <c r="CG1126" s="510">
        <v>672</v>
      </c>
      <c r="CH1126" s="510">
        <v>1250</v>
      </c>
      <c r="CI1126" s="510">
        <v>2701</v>
      </c>
      <c r="CJ1126" s="510">
        <v>13647702</v>
      </c>
      <c r="CK1126" s="510">
        <v>5053</v>
      </c>
      <c r="CL1126" s="510">
        <v>10593</v>
      </c>
      <c r="CM1126" s="510">
        <v>927</v>
      </c>
      <c r="CN1126" s="510">
        <v>4649114</v>
      </c>
      <c r="CO1126" s="510">
        <v>5015</v>
      </c>
      <c r="CP1126" s="510">
        <v>11909</v>
      </c>
      <c r="CQ1126" s="510">
        <v>32141</v>
      </c>
      <c r="CR1126" s="510">
        <v>168210996</v>
      </c>
      <c r="CS1126" s="510">
        <v>5234</v>
      </c>
      <c r="CT1126" s="510">
        <v>11716</v>
      </c>
      <c r="CU1126" s="510">
        <v>244</v>
      </c>
      <c r="CV1126" s="510">
        <v>6465625</v>
      </c>
      <c r="CW1126" s="510">
        <v>26498</v>
      </c>
      <c r="CX1126" s="510">
        <v>68583</v>
      </c>
      <c r="CY1126" s="510">
        <v>90</v>
      </c>
      <c r="CZ1126" s="510">
        <v>2616012</v>
      </c>
      <c r="DA1126" s="510">
        <v>29067</v>
      </c>
      <c r="DB1126" s="510">
        <v>79781</v>
      </c>
      <c r="DC1126" s="510">
        <v>560</v>
      </c>
      <c r="DD1126" s="510">
        <v>18680111</v>
      </c>
      <c r="DE1126" s="510">
        <v>33357</v>
      </c>
      <c r="DF1126" s="510">
        <v>80950</v>
      </c>
      <c r="DG1126" s="510">
        <v>65</v>
      </c>
      <c r="DH1126" s="510">
        <v>1700697</v>
      </c>
      <c r="DI1126" s="510">
        <v>26165</v>
      </c>
      <c r="DJ1126" s="510">
        <v>78680</v>
      </c>
      <c r="DK1126" s="510">
        <v>640</v>
      </c>
      <c r="DL1126" s="510">
        <v>254896</v>
      </c>
      <c r="DM1126" s="510">
        <v>398</v>
      </c>
      <c r="DN1126" s="510">
        <v>707</v>
      </c>
      <c r="DO1126" s="510">
        <v>6003</v>
      </c>
      <c r="DP1126" s="510">
        <v>431309</v>
      </c>
      <c r="DQ1126" s="510">
        <v>72</v>
      </c>
      <c r="DR1126" s="510">
        <v>172</v>
      </c>
      <c r="DS1126" s="510">
        <v>131</v>
      </c>
      <c r="DT1126" s="510">
        <v>288444</v>
      </c>
      <c r="DU1126" s="510">
        <v>2202</v>
      </c>
      <c r="DV1126" s="510">
        <v>4938</v>
      </c>
      <c r="DW1126" s="510">
        <v>107</v>
      </c>
      <c r="DX1126" s="510" t="s">
        <v>152</v>
      </c>
      <c r="DY1126" s="510" t="s">
        <v>152</v>
      </c>
      <c r="DZ1126" s="510" t="s">
        <v>152</v>
      </c>
      <c r="EA1126" s="510" t="s">
        <v>152</v>
      </c>
      <c r="EB1126" s="510" t="s">
        <v>152</v>
      </c>
      <c r="EC1126" s="510" t="s">
        <v>152</v>
      </c>
      <c r="ED1126" s="510" t="s">
        <v>152</v>
      </c>
      <c r="EE1126" s="510" t="s">
        <v>152</v>
      </c>
      <c r="EF1126" s="510" t="s">
        <v>152</v>
      </c>
      <c r="EG1126" s="510">
        <v>313</v>
      </c>
      <c r="EH1126" s="506">
        <v>1</v>
      </c>
      <c r="EI1126" s="510" t="s">
        <v>152</v>
      </c>
      <c r="EJ1126" s="479"/>
      <c r="EK1126" s="479"/>
      <c r="EL1126" s="479"/>
      <c r="EM1126" s="479"/>
      <c r="EN1126" s="479"/>
      <c r="EO1126" s="479"/>
      <c r="EP1126" s="479"/>
      <c r="EQ1126" s="479"/>
      <c r="ER1126" s="479"/>
      <c r="ES1126" s="479"/>
      <c r="ET1126" s="479"/>
      <c r="EU1126" s="479"/>
      <c r="EV1126" s="479"/>
      <c r="EW1126" s="479"/>
      <c r="EX1126" s="479"/>
      <c r="EY1126" s="479"/>
      <c r="EZ1126" s="516"/>
      <c r="FA1126" s="446">
        <f t="shared" si="2394"/>
        <v>10</v>
      </c>
      <c r="FB1126" s="417">
        <f>LEFT($B1126,4)+IF(FA1126&lt;4,1,0)</f>
        <v>2022</v>
      </c>
      <c r="FC1126" s="448">
        <f>DATE($FB1126,$FA1126,1)</f>
        <v>44835</v>
      </c>
      <c r="FD1126" s="449">
        <f>DAY(EOMONTH($FC1126,0))</f>
        <v>31</v>
      </c>
      <c r="FE1126" s="450"/>
      <c r="FF1126" s="451">
        <f t="shared" si="2417"/>
        <v>0.65249999999999997</v>
      </c>
      <c r="FG1126" s="450"/>
      <c r="FH1126" s="452">
        <f t="shared" si="2398"/>
        <v>2.2068464730290458</v>
      </c>
      <c r="FI1126" s="452">
        <f t="shared" si="2399"/>
        <v>1.4994813278008299</v>
      </c>
      <c r="FJ1126" s="452">
        <f t="shared" si="2400"/>
        <v>2.1774721676489848</v>
      </c>
      <c r="FK1126" s="452">
        <f t="shared" si="2401"/>
        <v>1.5098231827111985</v>
      </c>
      <c r="FL1126" s="452">
        <f t="shared" si="2402"/>
        <v>1.6868237859599093</v>
      </c>
      <c r="FM1126" s="452">
        <f t="shared" si="2403"/>
        <v>1.0940758757583382</v>
      </c>
      <c r="FN1126" s="452">
        <f t="shared" si="2404"/>
        <v>1.9074053264411732</v>
      </c>
      <c r="FO1126" s="452">
        <f t="shared" si="2405"/>
        <v>1.1138330149454996</v>
      </c>
      <c r="FP1126" s="452">
        <f t="shared" si="2406"/>
        <v>1.8648648648648649</v>
      </c>
      <c r="FQ1126" s="452">
        <f t="shared" si="2407"/>
        <v>1.2108108108108109</v>
      </c>
      <c r="FR1126" s="453"/>
      <c r="FS1126" s="446">
        <f t="shared" si="2430"/>
        <v>96204</v>
      </c>
      <c r="FT1126" s="446">
        <f t="shared" si="2430"/>
        <v>13179948</v>
      </c>
      <c r="FU1126" s="446">
        <f t="shared" si="2430"/>
        <v>18374964</v>
      </c>
      <c r="FV1126" s="446">
        <f t="shared" si="2430"/>
        <v>26840916</v>
      </c>
      <c r="FW1126" s="446">
        <f t="shared" si="2430"/>
        <v>12050000</v>
      </c>
      <c r="FX1126" s="446">
        <f t="shared" si="2430"/>
        <v>9876636</v>
      </c>
      <c r="FY1126" s="446">
        <f t="shared" si="2430"/>
        <v>415993470</v>
      </c>
      <c r="FZ1126" s="446">
        <f t="shared" si="2430"/>
        <v>331861508</v>
      </c>
      <c r="GA1126" s="446">
        <f t="shared" si="2430"/>
        <v>9493645</v>
      </c>
      <c r="GB1126" s="446">
        <f t="shared" si="2431"/>
        <v>14430960</v>
      </c>
      <c r="GC1126" s="446">
        <f t="shared" si="2431"/>
        <v>8024660</v>
      </c>
      <c r="GD1126" s="446">
        <f t="shared" si="2429"/>
        <v>19591</v>
      </c>
      <c r="GE1126" s="446">
        <f t="shared" si="2429"/>
        <v>1600</v>
      </c>
      <c r="GF1126" s="446">
        <f t="shared" si="2429"/>
        <v>12028750</v>
      </c>
      <c r="GG1126" s="446">
        <f t="shared" si="2429"/>
        <v>28611693</v>
      </c>
      <c r="GH1126" s="446">
        <f t="shared" si="2429"/>
        <v>11039643</v>
      </c>
      <c r="GI1126" s="446">
        <f t="shared" si="2429"/>
        <v>376563956</v>
      </c>
      <c r="GJ1126" s="446">
        <f t="shared" si="2429"/>
        <v>16734252</v>
      </c>
      <c r="GK1126" s="446">
        <f t="shared" si="2429"/>
        <v>7180290</v>
      </c>
      <c r="GL1126" s="446">
        <f t="shared" si="2429"/>
        <v>45332000</v>
      </c>
      <c r="GM1126" s="446">
        <f t="shared" si="2429"/>
        <v>5114200</v>
      </c>
      <c r="GN1126" s="446">
        <f t="shared" si="2424"/>
        <v>646878</v>
      </c>
      <c r="GO1126" s="446">
        <f t="shared" si="2423"/>
        <v>452480</v>
      </c>
      <c r="GP1126" s="446">
        <f t="shared" si="2423"/>
        <v>1032516</v>
      </c>
      <c r="GQ1126" s="446" t="str">
        <f t="shared" si="2423"/>
        <v>-</v>
      </c>
      <c r="GR1126" s="446"/>
      <c r="GS1126" s="446"/>
      <c r="GT1126" s="446"/>
      <c r="GU1126" s="446"/>
      <c r="GV1126" s="416"/>
    </row>
    <row r="1127" spans="1:204" ht="9.75" customHeight="1" x14ac:dyDescent="0.2">
      <c r="A1127" s="417" t="str">
        <f t="shared" si="2386"/>
        <v>2022-23OCTOBERR1F</v>
      </c>
      <c r="B1127" s="458" t="str">
        <f t="shared" si="2412"/>
        <v>2022-23</v>
      </c>
      <c r="C1127" s="402" t="s">
        <v>643</v>
      </c>
      <c r="D1127" s="458" t="s">
        <v>663</v>
      </c>
      <c r="E1127" s="458" t="s">
        <v>662</v>
      </c>
      <c r="F1127" s="478" t="s">
        <v>458</v>
      </c>
      <c r="G1127" s="478" t="s">
        <v>688</v>
      </c>
      <c r="H1127" s="510">
        <v>3580</v>
      </c>
      <c r="I1127" s="510">
        <v>2059</v>
      </c>
      <c r="J1127" s="510">
        <v>31880</v>
      </c>
      <c r="K1127" s="510">
        <v>15</v>
      </c>
      <c r="L1127" s="510">
        <v>0</v>
      </c>
      <c r="M1127" s="510">
        <v>55</v>
      </c>
      <c r="N1127" s="510">
        <v>104</v>
      </c>
      <c r="O1127" s="510">
        <v>224</v>
      </c>
      <c r="P1127" s="510">
        <v>16</v>
      </c>
      <c r="Q1127" s="510">
        <v>0</v>
      </c>
      <c r="R1127" s="510">
        <v>5</v>
      </c>
      <c r="S1127" s="510">
        <v>2704</v>
      </c>
      <c r="T1127" s="510">
        <v>119</v>
      </c>
      <c r="U1127" s="510">
        <v>85</v>
      </c>
      <c r="V1127" s="510">
        <v>1280</v>
      </c>
      <c r="W1127" s="510">
        <v>794</v>
      </c>
      <c r="X1127" s="510">
        <v>49</v>
      </c>
      <c r="Y1127" s="510">
        <v>73006</v>
      </c>
      <c r="Z1127" s="510">
        <v>613</v>
      </c>
      <c r="AA1127" s="510">
        <v>1122</v>
      </c>
      <c r="AB1127" s="510">
        <v>60016</v>
      </c>
      <c r="AC1127" s="510">
        <v>706</v>
      </c>
      <c r="AD1127" s="510">
        <v>1141</v>
      </c>
      <c r="AE1127" s="510">
        <v>2338675</v>
      </c>
      <c r="AF1127" s="510">
        <v>1827</v>
      </c>
      <c r="AG1127" s="510">
        <v>3756</v>
      </c>
      <c r="AH1127" s="510">
        <v>3940480</v>
      </c>
      <c r="AI1127" s="510">
        <v>4963</v>
      </c>
      <c r="AJ1127" s="510">
        <v>11683</v>
      </c>
      <c r="AK1127" s="510">
        <v>286185</v>
      </c>
      <c r="AL1127" s="510">
        <v>5841</v>
      </c>
      <c r="AM1127" s="510">
        <v>14062</v>
      </c>
      <c r="AN1127" s="510" t="s">
        <v>152</v>
      </c>
      <c r="AO1127" s="510">
        <v>143</v>
      </c>
      <c r="AP1127" s="510">
        <v>25</v>
      </c>
      <c r="AQ1127" s="510">
        <v>60822</v>
      </c>
      <c r="AR1127" s="510">
        <v>2433</v>
      </c>
      <c r="AS1127" s="510">
        <v>4810</v>
      </c>
      <c r="AT1127" s="510">
        <v>285</v>
      </c>
      <c r="AU1127" s="510">
        <v>2</v>
      </c>
      <c r="AV1127" s="510">
        <v>31</v>
      </c>
      <c r="AW1127" s="510">
        <v>47</v>
      </c>
      <c r="AX1127" s="510">
        <v>5</v>
      </c>
      <c r="AY1127" s="510">
        <v>247</v>
      </c>
      <c r="AZ1127" s="510">
        <v>13</v>
      </c>
      <c r="BA1127" s="510" t="s">
        <v>152</v>
      </c>
      <c r="BB1127" s="510" t="s">
        <v>152</v>
      </c>
      <c r="BC1127" s="510" t="s">
        <v>152</v>
      </c>
      <c r="BD1127" s="510" t="s">
        <v>152</v>
      </c>
      <c r="BE1127" s="510" t="s">
        <v>152</v>
      </c>
      <c r="BF1127" s="510" t="s">
        <v>152</v>
      </c>
      <c r="BG1127" s="510" t="s">
        <v>152</v>
      </c>
      <c r="BH1127" s="510" t="s">
        <v>152</v>
      </c>
      <c r="BI1127" s="510">
        <v>1523</v>
      </c>
      <c r="BJ1127" s="510">
        <v>14</v>
      </c>
      <c r="BK1127" s="510">
        <v>882</v>
      </c>
      <c r="BL1127" s="510">
        <v>2419</v>
      </c>
      <c r="BM1127" s="510">
        <v>205</v>
      </c>
      <c r="BN1127" s="510">
        <v>162</v>
      </c>
      <c r="BO1127" s="510">
        <v>143</v>
      </c>
      <c r="BP1127" s="510">
        <v>114</v>
      </c>
      <c r="BQ1127" s="510">
        <v>1476</v>
      </c>
      <c r="BR1127" s="510">
        <v>1374</v>
      </c>
      <c r="BS1127" s="510">
        <v>964</v>
      </c>
      <c r="BT1127" s="510">
        <v>841</v>
      </c>
      <c r="BU1127" s="510">
        <v>56</v>
      </c>
      <c r="BV1127" s="510">
        <v>51</v>
      </c>
      <c r="BW1127" s="510">
        <v>3</v>
      </c>
      <c r="BX1127" s="510">
        <v>1869</v>
      </c>
      <c r="BY1127" s="510">
        <v>623</v>
      </c>
      <c r="BZ1127" s="510">
        <v>1146</v>
      </c>
      <c r="CA1127" s="510">
        <v>1</v>
      </c>
      <c r="CB1127" s="510">
        <v>1102</v>
      </c>
      <c r="CC1127" s="510">
        <v>1102</v>
      </c>
      <c r="CD1127" s="510">
        <v>1102</v>
      </c>
      <c r="CE1127" s="510">
        <v>115</v>
      </c>
      <c r="CF1127" s="510">
        <v>70035</v>
      </c>
      <c r="CG1127" s="510">
        <v>609</v>
      </c>
      <c r="CH1127" s="510">
        <v>1112</v>
      </c>
      <c r="CI1127" s="510">
        <v>98</v>
      </c>
      <c r="CJ1127" s="510">
        <v>170732</v>
      </c>
      <c r="CK1127" s="510">
        <v>1742</v>
      </c>
      <c r="CL1127" s="510">
        <v>3694</v>
      </c>
      <c r="CM1127" s="510">
        <v>19</v>
      </c>
      <c r="CN1127" s="510">
        <v>85052</v>
      </c>
      <c r="CO1127" s="510">
        <v>4476</v>
      </c>
      <c r="CP1127" s="510">
        <v>9150</v>
      </c>
      <c r="CQ1127" s="510">
        <v>1163</v>
      </c>
      <c r="CR1127" s="510">
        <v>2082891</v>
      </c>
      <c r="CS1127" s="510">
        <v>1791</v>
      </c>
      <c r="CT1127" s="510">
        <v>3712</v>
      </c>
      <c r="CU1127" s="510">
        <v>137</v>
      </c>
      <c r="CV1127" s="510">
        <v>808622</v>
      </c>
      <c r="CW1127" s="510">
        <v>5902</v>
      </c>
      <c r="CX1127" s="510">
        <v>12542</v>
      </c>
      <c r="CY1127" s="510">
        <v>23</v>
      </c>
      <c r="CZ1127" s="510">
        <v>239692</v>
      </c>
      <c r="DA1127" s="510">
        <v>10421</v>
      </c>
      <c r="DB1127" s="510">
        <v>20430</v>
      </c>
      <c r="DC1127" s="510">
        <v>24</v>
      </c>
      <c r="DD1127" s="510">
        <v>330486</v>
      </c>
      <c r="DE1127" s="510">
        <v>13770</v>
      </c>
      <c r="DF1127" s="510">
        <v>28425</v>
      </c>
      <c r="DG1127" s="510">
        <v>14</v>
      </c>
      <c r="DH1127" s="510">
        <v>174576</v>
      </c>
      <c r="DI1127" s="510">
        <v>12470</v>
      </c>
      <c r="DJ1127" s="510">
        <v>22404</v>
      </c>
      <c r="DK1127" s="510">
        <v>5</v>
      </c>
      <c r="DL1127" s="510">
        <v>1225</v>
      </c>
      <c r="DM1127" s="510">
        <v>245</v>
      </c>
      <c r="DN1127" s="510">
        <v>334</v>
      </c>
      <c r="DO1127" s="510">
        <v>48</v>
      </c>
      <c r="DP1127" s="510">
        <v>3079</v>
      </c>
      <c r="DQ1127" s="510">
        <v>64</v>
      </c>
      <c r="DR1127" s="510">
        <v>156</v>
      </c>
      <c r="DS1127" s="510">
        <v>0</v>
      </c>
      <c r="DT1127" s="510">
        <v>0</v>
      </c>
      <c r="DU1127" s="510" t="s">
        <v>152</v>
      </c>
      <c r="DV1127" s="510" t="s">
        <v>152</v>
      </c>
      <c r="DW1127" s="510">
        <v>0</v>
      </c>
      <c r="DX1127" s="510" t="s">
        <v>152</v>
      </c>
      <c r="DY1127" s="510" t="s">
        <v>152</v>
      </c>
      <c r="DZ1127" s="510" t="s">
        <v>152</v>
      </c>
      <c r="EA1127" s="510" t="s">
        <v>152</v>
      </c>
      <c r="EB1127" s="510" t="s">
        <v>152</v>
      </c>
      <c r="EC1127" s="510" t="s">
        <v>152</v>
      </c>
      <c r="ED1127" s="510" t="s">
        <v>152</v>
      </c>
      <c r="EE1127" s="510" t="s">
        <v>152</v>
      </c>
      <c r="EF1127" s="510" t="s">
        <v>152</v>
      </c>
      <c r="EG1127" s="510">
        <v>0</v>
      </c>
      <c r="EH1127" s="506">
        <v>1</v>
      </c>
      <c r="EI1127" s="510" t="s">
        <v>152</v>
      </c>
      <c r="EJ1127" s="479"/>
      <c r="EK1127" s="479"/>
      <c r="EL1127" s="479"/>
      <c r="EM1127" s="479"/>
      <c r="EN1127" s="479"/>
      <c r="EO1127" s="479"/>
      <c r="EP1127" s="479"/>
      <c r="EQ1127" s="479"/>
      <c r="ER1127" s="479"/>
      <c r="ES1127" s="479"/>
      <c r="ET1127" s="479"/>
      <c r="EU1127" s="479"/>
      <c r="EV1127" s="479"/>
      <c r="EW1127" s="479"/>
      <c r="EX1127" s="479"/>
      <c r="EY1127" s="479"/>
      <c r="EZ1127" s="476"/>
      <c r="FA1127" s="446">
        <f t="shared" si="2394"/>
        <v>10</v>
      </c>
      <c r="FB1127" s="417">
        <f t="shared" ref="FB1127:FB1135" si="2432">LEFT($B1127,4)+IF(FA1127&lt;4,1,0)</f>
        <v>2022</v>
      </c>
      <c r="FC1127" s="448">
        <f t="shared" ref="FC1127:FC1135" si="2433">DATE($FB1127,$FA1127,1)</f>
        <v>44835</v>
      </c>
      <c r="FD1127" s="449">
        <f t="shared" ref="FD1127:FD1135" si="2434">DAY(EOMONTH($FC1127,0))</f>
        <v>31</v>
      </c>
      <c r="FE1127" s="450"/>
      <c r="FF1127" s="451">
        <f t="shared" si="2417"/>
        <v>0.46601941747572817</v>
      </c>
      <c r="FG1127" s="450"/>
      <c r="FH1127" s="452">
        <f t="shared" si="2398"/>
        <v>1.7226890756302522</v>
      </c>
      <c r="FI1127" s="452">
        <f t="shared" si="2399"/>
        <v>1.3613445378151261</v>
      </c>
      <c r="FJ1127" s="452">
        <f t="shared" si="2400"/>
        <v>1.6823529411764706</v>
      </c>
      <c r="FK1127" s="452">
        <f t="shared" si="2401"/>
        <v>1.3411764705882352</v>
      </c>
      <c r="FL1127" s="452">
        <f t="shared" si="2402"/>
        <v>1.153125</v>
      </c>
      <c r="FM1127" s="452">
        <f t="shared" si="2403"/>
        <v>1.0734375</v>
      </c>
      <c r="FN1127" s="452">
        <f t="shared" si="2404"/>
        <v>1.2141057934508817</v>
      </c>
      <c r="FO1127" s="452">
        <f t="shared" si="2405"/>
        <v>1.0591939546599496</v>
      </c>
      <c r="FP1127" s="452">
        <f t="shared" si="2406"/>
        <v>1.1428571428571428</v>
      </c>
      <c r="FQ1127" s="452">
        <f t="shared" si="2407"/>
        <v>1.0408163265306123</v>
      </c>
      <c r="FR1127" s="453"/>
      <c r="FS1127" s="446">
        <f t="shared" si="2430"/>
        <v>0</v>
      </c>
      <c r="FT1127" s="446">
        <f t="shared" si="2430"/>
        <v>113245</v>
      </c>
      <c r="FU1127" s="446">
        <f t="shared" si="2430"/>
        <v>214136</v>
      </c>
      <c r="FV1127" s="446">
        <f t="shared" si="2430"/>
        <v>461216</v>
      </c>
      <c r="FW1127" s="446">
        <f t="shared" si="2430"/>
        <v>133518</v>
      </c>
      <c r="FX1127" s="446">
        <f t="shared" si="2430"/>
        <v>96985</v>
      </c>
      <c r="FY1127" s="446">
        <f t="shared" si="2430"/>
        <v>4807680</v>
      </c>
      <c r="FZ1127" s="446">
        <f t="shared" si="2430"/>
        <v>9276302</v>
      </c>
      <c r="GA1127" s="446">
        <f t="shared" si="2430"/>
        <v>689038</v>
      </c>
      <c r="GB1127" s="446" t="str">
        <f t="shared" si="2431"/>
        <v>-</v>
      </c>
      <c r="GC1127" s="446">
        <f t="shared" si="2431"/>
        <v>120250</v>
      </c>
      <c r="GD1127" s="446">
        <f t="shared" si="2429"/>
        <v>3438</v>
      </c>
      <c r="GE1127" s="446">
        <f t="shared" si="2429"/>
        <v>1102</v>
      </c>
      <c r="GF1127" s="446">
        <f t="shared" si="2429"/>
        <v>127880</v>
      </c>
      <c r="GG1127" s="446">
        <f t="shared" si="2429"/>
        <v>362012</v>
      </c>
      <c r="GH1127" s="446">
        <f t="shared" si="2429"/>
        <v>173850</v>
      </c>
      <c r="GI1127" s="446">
        <f t="shared" si="2429"/>
        <v>4317056</v>
      </c>
      <c r="GJ1127" s="446">
        <f t="shared" si="2429"/>
        <v>1718254</v>
      </c>
      <c r="GK1127" s="446">
        <f t="shared" si="2429"/>
        <v>469890</v>
      </c>
      <c r="GL1127" s="446">
        <f t="shared" si="2429"/>
        <v>682200</v>
      </c>
      <c r="GM1127" s="446">
        <f t="shared" si="2429"/>
        <v>313656</v>
      </c>
      <c r="GN1127" s="446" t="str">
        <f t="shared" si="2424"/>
        <v>-</v>
      </c>
      <c r="GO1127" s="446">
        <f t="shared" si="2423"/>
        <v>1670</v>
      </c>
      <c r="GP1127" s="446">
        <f t="shared" si="2423"/>
        <v>7488</v>
      </c>
      <c r="GQ1127" s="446" t="str">
        <f t="shared" si="2423"/>
        <v>-</v>
      </c>
      <c r="GR1127" s="446"/>
      <c r="GS1127" s="446"/>
      <c r="GT1127" s="446"/>
      <c r="GU1127" s="446"/>
      <c r="GV1127" s="416"/>
    </row>
    <row r="1128" spans="1:204" ht="9.75" customHeight="1" x14ac:dyDescent="0.2">
      <c r="A1128" s="493" t="str">
        <f t="shared" si="2386"/>
        <v>2022-23OCTOBERRRU</v>
      </c>
      <c r="B1128" s="494" t="str">
        <f t="shared" si="2412"/>
        <v>2022-23</v>
      </c>
      <c r="C1128" s="480" t="s">
        <v>643</v>
      </c>
      <c r="D1128" s="494" t="s">
        <v>659</v>
      </c>
      <c r="E1128" s="494" t="s">
        <v>467</v>
      </c>
      <c r="F1128" s="495" t="s">
        <v>454</v>
      </c>
      <c r="G1128" s="511" t="s">
        <v>689</v>
      </c>
      <c r="H1128" s="519">
        <v>192743</v>
      </c>
      <c r="I1128" s="519">
        <v>130625</v>
      </c>
      <c r="J1128" s="519">
        <v>10970151</v>
      </c>
      <c r="K1128" s="519">
        <v>84</v>
      </c>
      <c r="L1128" s="519">
        <v>17</v>
      </c>
      <c r="M1128" s="519">
        <v>253</v>
      </c>
      <c r="N1128" s="519">
        <v>297</v>
      </c>
      <c r="O1128" s="519">
        <v>480</v>
      </c>
      <c r="P1128" s="519" t="s">
        <v>152</v>
      </c>
      <c r="Q1128" s="519">
        <v>0</v>
      </c>
      <c r="R1128" s="519">
        <v>941</v>
      </c>
      <c r="S1128" s="519">
        <v>96335</v>
      </c>
      <c r="T1128" s="519" t="s">
        <v>152</v>
      </c>
      <c r="U1128" s="519" t="s">
        <v>152</v>
      </c>
      <c r="V1128" s="519" t="s">
        <v>152</v>
      </c>
      <c r="W1128" s="519" t="s">
        <v>152</v>
      </c>
      <c r="X1128" s="519" t="s">
        <v>152</v>
      </c>
      <c r="Y1128" s="519" t="s">
        <v>152</v>
      </c>
      <c r="Z1128" s="519" t="s">
        <v>152</v>
      </c>
      <c r="AA1128" s="519" t="s">
        <v>152</v>
      </c>
      <c r="AB1128" s="519" t="s">
        <v>152</v>
      </c>
      <c r="AC1128" s="519" t="s">
        <v>152</v>
      </c>
      <c r="AD1128" s="519" t="s">
        <v>152</v>
      </c>
      <c r="AE1128" s="519" t="s">
        <v>152</v>
      </c>
      <c r="AF1128" s="519" t="s">
        <v>152</v>
      </c>
      <c r="AG1128" s="519" t="s">
        <v>152</v>
      </c>
      <c r="AH1128" s="519" t="s">
        <v>152</v>
      </c>
      <c r="AI1128" s="519" t="s">
        <v>152</v>
      </c>
      <c r="AJ1128" s="519" t="s">
        <v>152</v>
      </c>
      <c r="AK1128" s="519" t="s">
        <v>152</v>
      </c>
      <c r="AL1128" s="519" t="s">
        <v>152</v>
      </c>
      <c r="AM1128" s="519" t="s">
        <v>152</v>
      </c>
      <c r="AN1128" s="519">
        <v>39</v>
      </c>
      <c r="AO1128" s="519">
        <v>201</v>
      </c>
      <c r="AP1128" s="519" t="s">
        <v>152</v>
      </c>
      <c r="AQ1128" s="519" t="s">
        <v>152</v>
      </c>
      <c r="AR1128" s="519" t="s">
        <v>152</v>
      </c>
      <c r="AS1128" s="519" t="s">
        <v>152</v>
      </c>
      <c r="AT1128" s="519">
        <v>12956</v>
      </c>
      <c r="AU1128" s="519">
        <v>29</v>
      </c>
      <c r="AV1128" s="519">
        <v>8916</v>
      </c>
      <c r="AW1128" s="519" t="s">
        <v>152</v>
      </c>
      <c r="AX1128" s="519">
        <v>0</v>
      </c>
      <c r="AY1128" s="519">
        <v>4011</v>
      </c>
      <c r="AZ1128" s="519" t="s">
        <v>152</v>
      </c>
      <c r="BA1128" s="519" t="s">
        <v>152</v>
      </c>
      <c r="BB1128" s="519" t="s">
        <v>152</v>
      </c>
      <c r="BC1128" s="519" t="s">
        <v>152</v>
      </c>
      <c r="BD1128" s="519" t="s">
        <v>152</v>
      </c>
      <c r="BE1128" s="519" t="s">
        <v>152</v>
      </c>
      <c r="BF1128" s="519" t="s">
        <v>152</v>
      </c>
      <c r="BG1128" s="519" t="s">
        <v>152</v>
      </c>
      <c r="BH1128" s="519" t="s">
        <v>152</v>
      </c>
      <c r="BI1128" s="519">
        <v>50018</v>
      </c>
      <c r="BJ1128" s="519">
        <v>2149</v>
      </c>
      <c r="BK1128" s="519">
        <v>31212</v>
      </c>
      <c r="BL1128" s="519">
        <v>83379</v>
      </c>
      <c r="BM1128" s="519">
        <v>30337</v>
      </c>
      <c r="BN1128" s="519">
        <v>24589</v>
      </c>
      <c r="BO1128" s="519">
        <v>21245</v>
      </c>
      <c r="BP1128" s="519">
        <v>17786</v>
      </c>
      <c r="BQ1128" s="519">
        <v>71807</v>
      </c>
      <c r="BR1128" s="519">
        <v>59777</v>
      </c>
      <c r="BS1128" s="519">
        <v>20667</v>
      </c>
      <c r="BT1128" s="519">
        <v>15031</v>
      </c>
      <c r="BU1128" s="519">
        <v>1148</v>
      </c>
      <c r="BV1128" s="519">
        <v>944</v>
      </c>
      <c r="BW1128" s="519" t="s">
        <v>152</v>
      </c>
      <c r="BX1128" s="519" t="s">
        <v>152</v>
      </c>
      <c r="BY1128" s="519" t="s">
        <v>152</v>
      </c>
      <c r="BZ1128" s="519" t="s">
        <v>152</v>
      </c>
      <c r="CA1128" s="519" t="s">
        <v>152</v>
      </c>
      <c r="CB1128" s="519" t="s">
        <v>152</v>
      </c>
      <c r="CC1128" s="519" t="s">
        <v>152</v>
      </c>
      <c r="CD1128" s="519" t="s">
        <v>152</v>
      </c>
      <c r="CE1128" s="519" t="s">
        <v>152</v>
      </c>
      <c r="CF1128" s="519" t="s">
        <v>152</v>
      </c>
      <c r="CG1128" s="519" t="s">
        <v>152</v>
      </c>
      <c r="CH1128" s="519" t="s">
        <v>152</v>
      </c>
      <c r="CI1128" s="519" t="s">
        <v>152</v>
      </c>
      <c r="CJ1128" s="519" t="s">
        <v>152</v>
      </c>
      <c r="CK1128" s="519" t="s">
        <v>152</v>
      </c>
      <c r="CL1128" s="519" t="s">
        <v>152</v>
      </c>
      <c r="CM1128" s="519" t="s">
        <v>152</v>
      </c>
      <c r="CN1128" s="519" t="s">
        <v>152</v>
      </c>
      <c r="CO1128" s="519" t="s">
        <v>152</v>
      </c>
      <c r="CP1128" s="519" t="s">
        <v>152</v>
      </c>
      <c r="CQ1128" s="519" t="s">
        <v>152</v>
      </c>
      <c r="CR1128" s="519" t="s">
        <v>152</v>
      </c>
      <c r="CS1128" s="519" t="s">
        <v>152</v>
      </c>
      <c r="CT1128" s="519" t="s">
        <v>152</v>
      </c>
      <c r="CU1128" s="519" t="s">
        <v>152</v>
      </c>
      <c r="CV1128" s="519" t="s">
        <v>152</v>
      </c>
      <c r="CW1128" s="519" t="s">
        <v>152</v>
      </c>
      <c r="CX1128" s="519" t="s">
        <v>152</v>
      </c>
      <c r="CY1128" s="519" t="s">
        <v>152</v>
      </c>
      <c r="CZ1128" s="519" t="s">
        <v>152</v>
      </c>
      <c r="DA1128" s="519" t="s">
        <v>152</v>
      </c>
      <c r="DB1128" s="519" t="s">
        <v>152</v>
      </c>
      <c r="DC1128" s="519" t="s">
        <v>152</v>
      </c>
      <c r="DD1128" s="519" t="s">
        <v>152</v>
      </c>
      <c r="DE1128" s="519" t="s">
        <v>152</v>
      </c>
      <c r="DF1128" s="519" t="s">
        <v>152</v>
      </c>
      <c r="DG1128" s="519" t="s">
        <v>152</v>
      </c>
      <c r="DH1128" s="519" t="s">
        <v>152</v>
      </c>
      <c r="DI1128" s="519" t="s">
        <v>152</v>
      </c>
      <c r="DJ1128" s="519" t="s">
        <v>152</v>
      </c>
      <c r="DK1128" s="519" t="s">
        <v>152</v>
      </c>
      <c r="DL1128" s="519" t="s">
        <v>152</v>
      </c>
      <c r="DM1128" s="519" t="s">
        <v>152</v>
      </c>
      <c r="DN1128" s="519" t="s">
        <v>152</v>
      </c>
      <c r="DO1128" s="519" t="s">
        <v>152</v>
      </c>
      <c r="DP1128" s="519" t="s">
        <v>152</v>
      </c>
      <c r="DQ1128" s="519" t="s">
        <v>152</v>
      </c>
      <c r="DR1128" s="519" t="s">
        <v>152</v>
      </c>
      <c r="DS1128" s="519" t="s">
        <v>152</v>
      </c>
      <c r="DT1128" s="519" t="s">
        <v>152</v>
      </c>
      <c r="DU1128" s="519" t="s">
        <v>152</v>
      </c>
      <c r="DV1128" s="519" t="s">
        <v>152</v>
      </c>
      <c r="DW1128" s="519" t="s">
        <v>152</v>
      </c>
      <c r="DX1128" s="519" t="s">
        <v>152</v>
      </c>
      <c r="DY1128" s="519" t="s">
        <v>152</v>
      </c>
      <c r="DZ1128" s="519" t="s">
        <v>152</v>
      </c>
      <c r="EA1128" s="519" t="s">
        <v>152</v>
      </c>
      <c r="EB1128" s="519" t="s">
        <v>152</v>
      </c>
      <c r="EC1128" s="519" t="s">
        <v>152</v>
      </c>
      <c r="ED1128" s="519" t="s">
        <v>152</v>
      </c>
      <c r="EE1128" s="519" t="s">
        <v>152</v>
      </c>
      <c r="EF1128" s="519" t="s">
        <v>152</v>
      </c>
      <c r="EG1128" s="519">
        <v>0</v>
      </c>
      <c r="EH1128" s="513">
        <v>2613</v>
      </c>
      <c r="EI1128" s="519" t="s">
        <v>152</v>
      </c>
      <c r="EJ1128" s="512"/>
      <c r="EK1128" s="512"/>
      <c r="EL1128" s="512"/>
      <c r="EM1128" s="512"/>
      <c r="EN1128" s="512"/>
      <c r="EO1128" s="512"/>
      <c r="EP1128" s="512"/>
      <c r="EQ1128" s="512"/>
      <c r="ER1128" s="512"/>
      <c r="ES1128" s="512"/>
      <c r="ET1128" s="512"/>
      <c r="EU1128" s="512"/>
      <c r="EV1128" s="512"/>
      <c r="EW1128" s="512"/>
      <c r="EX1128" s="512"/>
      <c r="EY1128" s="512"/>
      <c r="EZ1128" s="514"/>
      <c r="FA1128" s="520">
        <f t="shared" si="2394"/>
        <v>10</v>
      </c>
      <c r="FB1128" s="493">
        <f t="shared" si="2432"/>
        <v>2022</v>
      </c>
      <c r="FC1128" s="498">
        <f t="shared" si="2433"/>
        <v>44835</v>
      </c>
      <c r="FD1128" s="499">
        <f t="shared" si="2434"/>
        <v>31</v>
      </c>
      <c r="FE1128" s="500"/>
      <c r="FF1128" s="515" t="e">
        <f t="shared" si="2417"/>
        <v>#VALUE!</v>
      </c>
      <c r="FG1128" s="500"/>
      <c r="FH1128" s="481" t="str">
        <f t="shared" si="2398"/>
        <v>-</v>
      </c>
      <c r="FI1128" s="481" t="str">
        <f t="shared" si="2399"/>
        <v>-</v>
      </c>
      <c r="FJ1128" s="481" t="str">
        <f t="shared" si="2400"/>
        <v>-</v>
      </c>
      <c r="FK1128" s="481" t="str">
        <f t="shared" si="2401"/>
        <v>-</v>
      </c>
      <c r="FL1128" s="481" t="str">
        <f t="shared" si="2402"/>
        <v>-</v>
      </c>
      <c r="FM1128" s="481" t="str">
        <f t="shared" si="2403"/>
        <v>-</v>
      </c>
      <c r="FN1128" s="481" t="str">
        <f t="shared" si="2404"/>
        <v>-</v>
      </c>
      <c r="FO1128" s="481" t="str">
        <f t="shared" si="2405"/>
        <v>-</v>
      </c>
      <c r="FP1128" s="481" t="str">
        <f t="shared" si="2406"/>
        <v>-</v>
      </c>
      <c r="FQ1128" s="481" t="str">
        <f t="shared" si="2407"/>
        <v>-</v>
      </c>
      <c r="FR1128" s="501"/>
      <c r="FS1128" s="482">
        <f t="shared" si="2430"/>
        <v>2220625</v>
      </c>
      <c r="FT1128" s="482">
        <f t="shared" si="2430"/>
        <v>33048125</v>
      </c>
      <c r="FU1128" s="482">
        <f t="shared" si="2430"/>
        <v>38795625</v>
      </c>
      <c r="FV1128" s="482">
        <f t="shared" si="2430"/>
        <v>62700000</v>
      </c>
      <c r="FW1128" s="482" t="str">
        <f t="shared" si="2430"/>
        <v>-</v>
      </c>
      <c r="FX1128" s="482" t="str">
        <f t="shared" si="2430"/>
        <v>-</v>
      </c>
      <c r="FY1128" s="482" t="str">
        <f t="shared" si="2430"/>
        <v>-</v>
      </c>
      <c r="FZ1128" s="482" t="str">
        <f t="shared" si="2430"/>
        <v>-</v>
      </c>
      <c r="GA1128" s="482" t="str">
        <f t="shared" si="2430"/>
        <v>-</v>
      </c>
      <c r="GB1128" s="482" t="str">
        <f t="shared" si="2431"/>
        <v>-</v>
      </c>
      <c r="GC1128" s="482" t="str">
        <f t="shared" si="2431"/>
        <v>-</v>
      </c>
      <c r="GD1128" s="482" t="str">
        <f t="shared" si="2429"/>
        <v>-</v>
      </c>
      <c r="GE1128" s="482" t="str">
        <f t="shared" si="2429"/>
        <v>-</v>
      </c>
      <c r="GF1128" s="482" t="str">
        <f t="shared" si="2429"/>
        <v>-</v>
      </c>
      <c r="GG1128" s="482" t="str">
        <f t="shared" si="2429"/>
        <v>-</v>
      </c>
      <c r="GH1128" s="482" t="str">
        <f t="shared" si="2429"/>
        <v>-</v>
      </c>
      <c r="GI1128" s="482" t="str">
        <f t="shared" si="2429"/>
        <v>-</v>
      </c>
      <c r="GJ1128" s="482" t="str">
        <f t="shared" si="2429"/>
        <v>-</v>
      </c>
      <c r="GK1128" s="482" t="str">
        <f t="shared" si="2429"/>
        <v>-</v>
      </c>
      <c r="GL1128" s="482" t="str">
        <f t="shared" si="2429"/>
        <v>-</v>
      </c>
      <c r="GM1128" s="482" t="str">
        <f t="shared" si="2429"/>
        <v>-</v>
      </c>
      <c r="GN1128" s="482" t="str">
        <f t="shared" si="2424"/>
        <v>-</v>
      </c>
      <c r="GO1128" s="482" t="str">
        <f t="shared" si="2423"/>
        <v>-</v>
      </c>
      <c r="GP1128" s="482" t="str">
        <f t="shared" si="2423"/>
        <v>-</v>
      </c>
      <c r="GQ1128" s="482" t="str">
        <f t="shared" si="2423"/>
        <v>-</v>
      </c>
      <c r="GR1128" s="482"/>
      <c r="GS1128" s="482"/>
      <c r="GT1128" s="482"/>
      <c r="GU1128" s="482"/>
      <c r="GV1128" s="502"/>
    </row>
    <row r="1129" spans="1:204" ht="9.75" customHeight="1" x14ac:dyDescent="0.2">
      <c r="A1129" s="417" t="str">
        <f t="shared" si="2386"/>
        <v>2022-23OCTOBERRX6</v>
      </c>
      <c r="B1129" s="458" t="str">
        <f t="shared" si="2412"/>
        <v>2022-23</v>
      </c>
      <c r="C1129" s="402" t="s">
        <v>643</v>
      </c>
      <c r="D1129" s="458" t="s">
        <v>646</v>
      </c>
      <c r="E1129" s="458" t="s">
        <v>645</v>
      </c>
      <c r="F1129" s="478" t="s">
        <v>448</v>
      </c>
      <c r="G1129" s="478" t="s">
        <v>690</v>
      </c>
      <c r="H1129" s="510">
        <v>54480</v>
      </c>
      <c r="I1129" s="510">
        <v>40544</v>
      </c>
      <c r="J1129" s="510">
        <v>1587632</v>
      </c>
      <c r="K1129" s="510">
        <v>39</v>
      </c>
      <c r="L1129" s="510">
        <v>12</v>
      </c>
      <c r="M1129" s="510">
        <v>100</v>
      </c>
      <c r="N1129" s="510">
        <v>145</v>
      </c>
      <c r="O1129" s="510">
        <v>225</v>
      </c>
      <c r="P1129" s="510">
        <v>174</v>
      </c>
      <c r="Q1129" s="510">
        <v>2179</v>
      </c>
      <c r="R1129" s="510">
        <v>16</v>
      </c>
      <c r="S1129" s="510">
        <v>34928</v>
      </c>
      <c r="T1129" s="510">
        <v>3457</v>
      </c>
      <c r="U1129" s="510">
        <v>2285</v>
      </c>
      <c r="V1129" s="510">
        <v>21291</v>
      </c>
      <c r="W1129" s="510">
        <v>4530</v>
      </c>
      <c r="X1129" s="510">
        <v>389</v>
      </c>
      <c r="Y1129" s="510">
        <v>1691433</v>
      </c>
      <c r="Z1129" s="510">
        <v>489</v>
      </c>
      <c r="AA1129" s="510">
        <v>855</v>
      </c>
      <c r="AB1129" s="510">
        <v>1246085</v>
      </c>
      <c r="AC1129" s="510">
        <v>545</v>
      </c>
      <c r="AD1129" s="510">
        <v>939</v>
      </c>
      <c r="AE1129" s="510">
        <v>73540709</v>
      </c>
      <c r="AF1129" s="510">
        <v>3454</v>
      </c>
      <c r="AG1129" s="510">
        <v>7159</v>
      </c>
      <c r="AH1129" s="510">
        <v>57163586</v>
      </c>
      <c r="AI1129" s="510">
        <v>12619</v>
      </c>
      <c r="AJ1129" s="510">
        <v>29664</v>
      </c>
      <c r="AK1129" s="510">
        <v>3560651</v>
      </c>
      <c r="AL1129" s="510">
        <v>9153</v>
      </c>
      <c r="AM1129" s="510">
        <v>20377</v>
      </c>
      <c r="AN1129" s="510" t="s">
        <v>152</v>
      </c>
      <c r="AO1129" s="510">
        <v>1204</v>
      </c>
      <c r="AP1129" s="510">
        <v>1406</v>
      </c>
      <c r="AQ1129" s="510">
        <v>3031827</v>
      </c>
      <c r="AR1129" s="510">
        <v>2156</v>
      </c>
      <c r="AS1129" s="510">
        <v>4337</v>
      </c>
      <c r="AT1129" s="510">
        <v>3199</v>
      </c>
      <c r="AU1129" s="510">
        <v>55</v>
      </c>
      <c r="AV1129" s="510">
        <v>271</v>
      </c>
      <c r="AW1129" s="510">
        <v>3294</v>
      </c>
      <c r="AX1129" s="510">
        <v>159</v>
      </c>
      <c r="AY1129" s="510">
        <v>2714</v>
      </c>
      <c r="AZ1129" s="510">
        <v>0</v>
      </c>
      <c r="BA1129" s="510" t="s">
        <v>152</v>
      </c>
      <c r="BB1129" s="510" t="s">
        <v>152</v>
      </c>
      <c r="BC1129" s="510" t="s">
        <v>152</v>
      </c>
      <c r="BD1129" s="510" t="s">
        <v>152</v>
      </c>
      <c r="BE1129" s="510" t="s">
        <v>152</v>
      </c>
      <c r="BF1129" s="510" t="s">
        <v>152</v>
      </c>
      <c r="BG1129" s="510" t="s">
        <v>152</v>
      </c>
      <c r="BH1129" s="510" t="s">
        <v>152</v>
      </c>
      <c r="BI1129" s="510">
        <v>18313</v>
      </c>
      <c r="BJ1129" s="510">
        <v>3247</v>
      </c>
      <c r="BK1129" s="510">
        <v>10169</v>
      </c>
      <c r="BL1129" s="510">
        <v>31729</v>
      </c>
      <c r="BM1129" s="510">
        <v>6535</v>
      </c>
      <c r="BN1129" s="510">
        <v>4854</v>
      </c>
      <c r="BO1129" s="510">
        <v>4246</v>
      </c>
      <c r="BP1129" s="510">
        <v>3176</v>
      </c>
      <c r="BQ1129" s="510">
        <v>27864</v>
      </c>
      <c r="BR1129" s="510">
        <v>23188</v>
      </c>
      <c r="BS1129" s="510">
        <v>6528</v>
      </c>
      <c r="BT1129" s="510">
        <v>4955</v>
      </c>
      <c r="BU1129" s="510">
        <v>689</v>
      </c>
      <c r="BV1129" s="510">
        <v>414</v>
      </c>
      <c r="BW1129" s="510">
        <v>147</v>
      </c>
      <c r="BX1129" s="510">
        <v>88831</v>
      </c>
      <c r="BY1129" s="510">
        <v>604</v>
      </c>
      <c r="BZ1129" s="510">
        <v>879</v>
      </c>
      <c r="CA1129" s="510">
        <v>131</v>
      </c>
      <c r="CB1129" s="510">
        <v>56867</v>
      </c>
      <c r="CC1129" s="510">
        <v>434</v>
      </c>
      <c r="CD1129" s="510">
        <v>846</v>
      </c>
      <c r="CE1129" s="510">
        <v>3179</v>
      </c>
      <c r="CF1129" s="510">
        <v>1545735</v>
      </c>
      <c r="CG1129" s="510">
        <v>486</v>
      </c>
      <c r="CH1129" s="510">
        <v>855</v>
      </c>
      <c r="CI1129" s="510">
        <v>2577</v>
      </c>
      <c r="CJ1129" s="510">
        <v>8682651</v>
      </c>
      <c r="CK1129" s="510">
        <v>3369</v>
      </c>
      <c r="CL1129" s="510">
        <v>6681</v>
      </c>
      <c r="CM1129" s="510">
        <v>719</v>
      </c>
      <c r="CN1129" s="510">
        <v>1692757</v>
      </c>
      <c r="CO1129" s="510">
        <v>2354</v>
      </c>
      <c r="CP1129" s="510">
        <v>4734</v>
      </c>
      <c r="CQ1129" s="510">
        <v>17995</v>
      </c>
      <c r="CR1129" s="510">
        <v>63165301</v>
      </c>
      <c r="CS1129" s="510">
        <v>3510</v>
      </c>
      <c r="CT1129" s="510">
        <v>7289</v>
      </c>
      <c r="CU1129" s="510">
        <v>186</v>
      </c>
      <c r="CV1129" s="510">
        <v>1253342</v>
      </c>
      <c r="CW1129" s="510">
        <v>6738</v>
      </c>
      <c r="CX1129" s="510">
        <v>12301</v>
      </c>
      <c r="CY1129" s="510">
        <v>31</v>
      </c>
      <c r="CZ1129" s="510">
        <v>320157</v>
      </c>
      <c r="DA1129" s="510">
        <v>10328</v>
      </c>
      <c r="DB1129" s="510">
        <v>20865</v>
      </c>
      <c r="DC1129" s="510">
        <v>1284</v>
      </c>
      <c r="DD1129" s="510">
        <v>16475183</v>
      </c>
      <c r="DE1129" s="510">
        <v>12831</v>
      </c>
      <c r="DF1129" s="510">
        <v>26120</v>
      </c>
      <c r="DG1129" s="510">
        <v>345</v>
      </c>
      <c r="DH1129" s="510">
        <v>5434288</v>
      </c>
      <c r="DI1129" s="510">
        <v>15752</v>
      </c>
      <c r="DJ1129" s="510">
        <v>38485</v>
      </c>
      <c r="DK1129" s="510">
        <v>91</v>
      </c>
      <c r="DL1129" s="510">
        <v>43834</v>
      </c>
      <c r="DM1129" s="510">
        <v>482</v>
      </c>
      <c r="DN1129" s="510">
        <v>763</v>
      </c>
      <c r="DO1129" s="510">
        <v>1825</v>
      </c>
      <c r="DP1129" s="510">
        <v>107178</v>
      </c>
      <c r="DQ1129" s="510">
        <v>59</v>
      </c>
      <c r="DR1129" s="510">
        <v>145</v>
      </c>
      <c r="DS1129" s="510">
        <v>0</v>
      </c>
      <c r="DT1129" s="510">
        <v>0</v>
      </c>
      <c r="DU1129" s="510" t="s">
        <v>152</v>
      </c>
      <c r="DV1129" s="510" t="s">
        <v>152</v>
      </c>
      <c r="DW1129" s="510">
        <v>0</v>
      </c>
      <c r="DX1129" s="510" t="s">
        <v>152</v>
      </c>
      <c r="DY1129" s="510" t="s">
        <v>152</v>
      </c>
      <c r="DZ1129" s="510" t="s">
        <v>152</v>
      </c>
      <c r="EA1129" s="510" t="s">
        <v>152</v>
      </c>
      <c r="EB1129" s="510" t="s">
        <v>152</v>
      </c>
      <c r="EC1129" s="510" t="s">
        <v>152</v>
      </c>
      <c r="ED1129" s="510" t="s">
        <v>152</v>
      </c>
      <c r="EE1129" s="510" t="s">
        <v>152</v>
      </c>
      <c r="EF1129" s="510" t="s">
        <v>152</v>
      </c>
      <c r="EG1129" s="510">
        <v>239</v>
      </c>
      <c r="EH1129" s="506">
        <v>0</v>
      </c>
      <c r="EI1129" s="510" t="s">
        <v>152</v>
      </c>
      <c r="EJ1129" s="479"/>
      <c r="EK1129" s="479"/>
      <c r="EL1129" s="479"/>
      <c r="EM1129" s="479"/>
      <c r="EN1129" s="479"/>
      <c r="EO1129" s="479"/>
      <c r="EP1129" s="479"/>
      <c r="EQ1129" s="479"/>
      <c r="ER1129" s="479"/>
      <c r="ES1129" s="479"/>
      <c r="ET1129" s="479"/>
      <c r="EU1129" s="479"/>
      <c r="EV1129" s="479"/>
      <c r="EW1129" s="479"/>
      <c r="EX1129" s="479"/>
      <c r="EY1129" s="479"/>
      <c r="EZ1129" s="476"/>
      <c r="FA1129" s="446">
        <f t="shared" si="2394"/>
        <v>10</v>
      </c>
      <c r="FB1129" s="417">
        <f t="shared" si="2432"/>
        <v>2022</v>
      </c>
      <c r="FC1129" s="448">
        <f t="shared" si="2433"/>
        <v>44835</v>
      </c>
      <c r="FD1129" s="449">
        <f t="shared" si="2434"/>
        <v>31</v>
      </c>
      <c r="FE1129" s="450"/>
      <c r="FF1129" s="451">
        <f t="shared" si="2417"/>
        <v>0.55589399939080109</v>
      </c>
      <c r="FG1129" s="450"/>
      <c r="FH1129" s="452">
        <f t="shared" si="2398"/>
        <v>1.8903673705525021</v>
      </c>
      <c r="FI1129" s="452">
        <f t="shared" si="2399"/>
        <v>1.4041076077523864</v>
      </c>
      <c r="FJ1129" s="452">
        <f t="shared" si="2400"/>
        <v>1.8582056892778993</v>
      </c>
      <c r="FK1129" s="452">
        <f t="shared" si="2401"/>
        <v>1.3899343544857767</v>
      </c>
      <c r="FL1129" s="452">
        <f t="shared" si="2402"/>
        <v>1.3087219952092433</v>
      </c>
      <c r="FM1129" s="452">
        <f t="shared" si="2403"/>
        <v>1.089098680193509</v>
      </c>
      <c r="FN1129" s="452">
        <f t="shared" si="2404"/>
        <v>1.4410596026490066</v>
      </c>
      <c r="FO1129" s="452">
        <f t="shared" si="2405"/>
        <v>1.0938189845474613</v>
      </c>
      <c r="FP1129" s="452">
        <f t="shared" si="2406"/>
        <v>1.7712082262210798</v>
      </c>
      <c r="FQ1129" s="452">
        <f t="shared" si="2407"/>
        <v>1.0642673521850901</v>
      </c>
      <c r="FR1129" s="453"/>
      <c r="FS1129" s="446">
        <f t="shared" si="2430"/>
        <v>486528</v>
      </c>
      <c r="FT1129" s="446">
        <f t="shared" si="2430"/>
        <v>4054400</v>
      </c>
      <c r="FU1129" s="446">
        <f t="shared" si="2430"/>
        <v>5878880</v>
      </c>
      <c r="FV1129" s="446">
        <f t="shared" si="2430"/>
        <v>9122400</v>
      </c>
      <c r="FW1129" s="446">
        <f t="shared" si="2430"/>
        <v>2955735</v>
      </c>
      <c r="FX1129" s="446">
        <f t="shared" si="2430"/>
        <v>2145615</v>
      </c>
      <c r="FY1129" s="446">
        <f t="shared" si="2430"/>
        <v>152422269</v>
      </c>
      <c r="FZ1129" s="446">
        <f t="shared" si="2430"/>
        <v>134377920</v>
      </c>
      <c r="GA1129" s="446">
        <f t="shared" si="2430"/>
        <v>7926653</v>
      </c>
      <c r="GB1129" s="446" t="str">
        <f t="shared" si="2431"/>
        <v>-</v>
      </c>
      <c r="GC1129" s="446">
        <f t="shared" si="2431"/>
        <v>6097822</v>
      </c>
      <c r="GD1129" s="446">
        <f t="shared" ref="GD1129:GM1138" si="2435">IFERROR(HLOOKUP(GD$1,$H$5:$HA$10112,MATCH($A1129,$A$5:$A$10112,0),0)*HLOOKUP(GD$2,$H$5:$HA$10112,MATCH($A1129,$A$5:$A$10112,0),0),"-")</f>
        <v>129213</v>
      </c>
      <c r="GE1129" s="446">
        <f t="shared" si="2435"/>
        <v>110826</v>
      </c>
      <c r="GF1129" s="446">
        <f t="shared" si="2435"/>
        <v>2718045</v>
      </c>
      <c r="GG1129" s="446">
        <f t="shared" si="2435"/>
        <v>17216937</v>
      </c>
      <c r="GH1129" s="446">
        <f t="shared" si="2435"/>
        <v>3403746</v>
      </c>
      <c r="GI1129" s="446">
        <f t="shared" si="2435"/>
        <v>131165555</v>
      </c>
      <c r="GJ1129" s="446">
        <f t="shared" si="2435"/>
        <v>2287986</v>
      </c>
      <c r="GK1129" s="446">
        <f t="shared" si="2435"/>
        <v>646815</v>
      </c>
      <c r="GL1129" s="446">
        <f t="shared" si="2435"/>
        <v>33538080</v>
      </c>
      <c r="GM1129" s="446">
        <f t="shared" si="2435"/>
        <v>13277325</v>
      </c>
      <c r="GN1129" s="446" t="str">
        <f t="shared" si="2424"/>
        <v>-</v>
      </c>
      <c r="GO1129" s="446">
        <f t="shared" ref="GO1129:GQ1148" si="2436">IFERROR(HLOOKUP(GO$1,$H$5:$HA$10112,MATCH($A1129,$A$5:$A$10112,0),0)*HLOOKUP(GO$2,$H$5:$HA$10112,MATCH($A1129,$A$5:$A$10112,0),0),"-")</f>
        <v>69433</v>
      </c>
      <c r="GP1129" s="446">
        <f t="shared" si="2436"/>
        <v>264625</v>
      </c>
      <c r="GQ1129" s="446" t="str">
        <f t="shared" si="2436"/>
        <v>-</v>
      </c>
      <c r="GR1129" s="446"/>
      <c r="GS1129" s="446"/>
      <c r="GT1129" s="446"/>
      <c r="GU1129" s="446"/>
      <c r="GV1129" s="416"/>
    </row>
    <row r="1130" spans="1:204" ht="9.75" customHeight="1" x14ac:dyDescent="0.2">
      <c r="A1130" s="417" t="str">
        <f t="shared" ref="A1130:A1193" si="2437">B1130&amp;C1130&amp;F1130</f>
        <v>2022-23OCTOBERRX7</v>
      </c>
      <c r="B1130" s="458" t="str">
        <f t="shared" si="2412"/>
        <v>2022-23</v>
      </c>
      <c r="C1130" s="402" t="s">
        <v>643</v>
      </c>
      <c r="D1130" s="458" t="s">
        <v>649</v>
      </c>
      <c r="E1130" s="458" t="s">
        <v>462</v>
      </c>
      <c r="F1130" s="478" t="s">
        <v>449</v>
      </c>
      <c r="G1130" s="478" t="s">
        <v>691</v>
      </c>
      <c r="H1130" s="510">
        <v>147974</v>
      </c>
      <c r="I1130" s="510">
        <v>123825</v>
      </c>
      <c r="J1130" s="510">
        <v>7291780</v>
      </c>
      <c r="K1130" s="510">
        <v>59</v>
      </c>
      <c r="L1130" s="510">
        <v>0</v>
      </c>
      <c r="M1130" s="510">
        <v>162</v>
      </c>
      <c r="N1130" s="510">
        <v>230</v>
      </c>
      <c r="O1130" s="510">
        <v>351</v>
      </c>
      <c r="P1130" s="510">
        <v>281</v>
      </c>
      <c r="Q1130" s="510">
        <v>202</v>
      </c>
      <c r="R1130" s="510">
        <v>1164</v>
      </c>
      <c r="S1130" s="510">
        <v>91315</v>
      </c>
      <c r="T1130" s="510">
        <v>9693</v>
      </c>
      <c r="U1130" s="510">
        <v>6534</v>
      </c>
      <c r="V1130" s="510">
        <v>50566</v>
      </c>
      <c r="W1130" s="510">
        <v>12267</v>
      </c>
      <c r="X1130" s="510">
        <v>781</v>
      </c>
      <c r="Y1130" s="510">
        <v>5414494</v>
      </c>
      <c r="Z1130" s="510">
        <v>559</v>
      </c>
      <c r="AA1130" s="510">
        <v>953</v>
      </c>
      <c r="AB1130" s="510">
        <v>4659692</v>
      </c>
      <c r="AC1130" s="510">
        <v>713</v>
      </c>
      <c r="AD1130" s="510">
        <v>1248</v>
      </c>
      <c r="AE1130" s="510">
        <v>176108933</v>
      </c>
      <c r="AF1130" s="510">
        <v>3483</v>
      </c>
      <c r="AG1130" s="510">
        <v>7556</v>
      </c>
      <c r="AH1130" s="510">
        <v>197680887</v>
      </c>
      <c r="AI1130" s="510">
        <v>16115</v>
      </c>
      <c r="AJ1130" s="510">
        <v>38012</v>
      </c>
      <c r="AK1130" s="510">
        <v>14813802</v>
      </c>
      <c r="AL1130" s="510">
        <v>18968</v>
      </c>
      <c r="AM1130" s="510">
        <v>44635</v>
      </c>
      <c r="AN1130" s="510">
        <v>1473</v>
      </c>
      <c r="AO1130" s="510">
        <v>4319</v>
      </c>
      <c r="AP1130" s="510">
        <v>2970</v>
      </c>
      <c r="AQ1130" s="510">
        <v>12371681</v>
      </c>
      <c r="AR1130" s="510">
        <v>4166</v>
      </c>
      <c r="AS1130" s="510">
        <v>10872</v>
      </c>
      <c r="AT1130" s="510">
        <v>12942</v>
      </c>
      <c r="AU1130" s="510">
        <v>954</v>
      </c>
      <c r="AV1130" s="510">
        <v>6336</v>
      </c>
      <c r="AW1130" s="510">
        <v>323</v>
      </c>
      <c r="AX1130" s="510">
        <v>579</v>
      </c>
      <c r="AY1130" s="510">
        <v>5073</v>
      </c>
      <c r="AZ1130" s="510">
        <v>26</v>
      </c>
      <c r="BA1130" s="510">
        <v>5076</v>
      </c>
      <c r="BB1130" s="510">
        <v>40561574</v>
      </c>
      <c r="BC1130" s="510">
        <v>7991</v>
      </c>
      <c r="BD1130" s="510">
        <v>17135</v>
      </c>
      <c r="BE1130" s="510">
        <v>295</v>
      </c>
      <c r="BF1130" s="510">
        <v>1612</v>
      </c>
      <c r="BG1130" s="510">
        <v>1325</v>
      </c>
      <c r="BH1130" s="510">
        <v>1844</v>
      </c>
      <c r="BI1130" s="510">
        <v>44728</v>
      </c>
      <c r="BJ1130" s="510">
        <v>6010</v>
      </c>
      <c r="BK1130" s="510">
        <v>27635</v>
      </c>
      <c r="BL1130" s="510">
        <v>78373</v>
      </c>
      <c r="BM1130" s="510">
        <v>18462</v>
      </c>
      <c r="BN1130" s="510">
        <v>15082</v>
      </c>
      <c r="BO1130" s="510">
        <v>12284</v>
      </c>
      <c r="BP1130" s="510">
        <v>10257</v>
      </c>
      <c r="BQ1130" s="510">
        <v>69077</v>
      </c>
      <c r="BR1130" s="510">
        <v>52992</v>
      </c>
      <c r="BS1130" s="510">
        <v>16789</v>
      </c>
      <c r="BT1130" s="510">
        <v>12582</v>
      </c>
      <c r="BU1130" s="510">
        <v>1036</v>
      </c>
      <c r="BV1130" s="510">
        <v>798</v>
      </c>
      <c r="BW1130" s="510">
        <v>267</v>
      </c>
      <c r="BX1130" s="510">
        <v>197164</v>
      </c>
      <c r="BY1130" s="510">
        <v>738</v>
      </c>
      <c r="BZ1130" s="510">
        <v>1250</v>
      </c>
      <c r="CA1130" s="510">
        <v>107</v>
      </c>
      <c r="CB1130" s="510">
        <v>84832</v>
      </c>
      <c r="CC1130" s="510">
        <v>793</v>
      </c>
      <c r="CD1130" s="510">
        <v>1328</v>
      </c>
      <c r="CE1130" s="510">
        <v>9319</v>
      </c>
      <c r="CF1130" s="510">
        <v>5132498</v>
      </c>
      <c r="CG1130" s="510">
        <v>551</v>
      </c>
      <c r="CH1130" s="510">
        <v>940</v>
      </c>
      <c r="CI1130" s="510">
        <v>5059</v>
      </c>
      <c r="CJ1130" s="510">
        <v>19579416</v>
      </c>
      <c r="CK1130" s="510">
        <v>3870</v>
      </c>
      <c r="CL1130" s="510">
        <v>8051</v>
      </c>
      <c r="CM1130" s="510">
        <v>2378</v>
      </c>
      <c r="CN1130" s="510">
        <v>8882489</v>
      </c>
      <c r="CO1130" s="510">
        <v>3735</v>
      </c>
      <c r="CP1130" s="510">
        <v>7835</v>
      </c>
      <c r="CQ1130" s="510">
        <v>43129</v>
      </c>
      <c r="CR1130" s="510">
        <v>147647028</v>
      </c>
      <c r="CS1130" s="510">
        <v>3423</v>
      </c>
      <c r="CT1130" s="510">
        <v>7472</v>
      </c>
      <c r="CU1130" s="510">
        <v>1484</v>
      </c>
      <c r="CV1130" s="510">
        <v>22717201</v>
      </c>
      <c r="CW1130" s="510">
        <v>15308</v>
      </c>
      <c r="CX1130" s="510">
        <v>39817</v>
      </c>
      <c r="CY1130" s="510">
        <v>934</v>
      </c>
      <c r="CZ1130" s="510">
        <v>16773528</v>
      </c>
      <c r="DA1130" s="510">
        <v>17959</v>
      </c>
      <c r="DB1130" s="510">
        <v>44869</v>
      </c>
      <c r="DC1130" s="510">
        <v>1137</v>
      </c>
      <c r="DD1130" s="510">
        <v>29709958</v>
      </c>
      <c r="DE1130" s="510">
        <v>26130</v>
      </c>
      <c r="DF1130" s="510">
        <v>64498</v>
      </c>
      <c r="DG1130" s="510">
        <v>347</v>
      </c>
      <c r="DH1130" s="510">
        <v>11694396</v>
      </c>
      <c r="DI1130" s="510">
        <v>33701</v>
      </c>
      <c r="DJ1130" s="510">
        <v>67817</v>
      </c>
      <c r="DK1130" s="510">
        <v>243</v>
      </c>
      <c r="DL1130" s="510">
        <v>100494</v>
      </c>
      <c r="DM1130" s="510">
        <v>414</v>
      </c>
      <c r="DN1130" s="510">
        <v>619</v>
      </c>
      <c r="DO1130" s="510">
        <v>5632</v>
      </c>
      <c r="DP1130" s="510">
        <v>383848</v>
      </c>
      <c r="DQ1130" s="510">
        <v>68</v>
      </c>
      <c r="DR1130" s="510">
        <v>166</v>
      </c>
      <c r="DS1130" s="510">
        <v>72</v>
      </c>
      <c r="DT1130" s="510">
        <v>211277</v>
      </c>
      <c r="DU1130" s="510">
        <v>2934</v>
      </c>
      <c r="DV1130" s="510">
        <v>5150</v>
      </c>
      <c r="DW1130" s="510">
        <v>52</v>
      </c>
      <c r="DX1130" s="510" t="s">
        <v>152</v>
      </c>
      <c r="DY1130" s="510" t="s">
        <v>152</v>
      </c>
      <c r="DZ1130" s="510" t="s">
        <v>152</v>
      </c>
      <c r="EA1130" s="510" t="s">
        <v>152</v>
      </c>
      <c r="EB1130" s="510" t="s">
        <v>152</v>
      </c>
      <c r="EC1130" s="510" t="s">
        <v>152</v>
      </c>
      <c r="ED1130" s="510" t="s">
        <v>152</v>
      </c>
      <c r="EE1130" s="510" t="s">
        <v>152</v>
      </c>
      <c r="EF1130" s="510" t="s">
        <v>152</v>
      </c>
      <c r="EG1130" s="510">
        <v>165</v>
      </c>
      <c r="EH1130" s="506">
        <v>0</v>
      </c>
      <c r="EI1130" s="510" t="s">
        <v>152</v>
      </c>
      <c r="EJ1130" s="479"/>
      <c r="EK1130" s="479"/>
      <c r="EL1130" s="479"/>
      <c r="EM1130" s="479"/>
      <c r="EN1130" s="479"/>
      <c r="EO1130" s="479"/>
      <c r="EP1130" s="479"/>
      <c r="EQ1130" s="479"/>
      <c r="ER1130" s="479"/>
      <c r="ES1130" s="479"/>
      <c r="ET1130" s="479"/>
      <c r="EU1130" s="479"/>
      <c r="EV1130" s="479"/>
      <c r="EW1130" s="479"/>
      <c r="EX1130" s="479"/>
      <c r="EY1130" s="479"/>
      <c r="EZ1130" s="476"/>
      <c r="FA1130" s="446">
        <f t="shared" si="2394"/>
        <v>10</v>
      </c>
      <c r="FB1130" s="417">
        <f t="shared" si="2432"/>
        <v>2022</v>
      </c>
      <c r="FC1130" s="448">
        <f t="shared" si="2433"/>
        <v>44835</v>
      </c>
      <c r="FD1130" s="449">
        <f t="shared" si="2434"/>
        <v>31</v>
      </c>
      <c r="FE1130" s="450"/>
      <c r="FF1130" s="451">
        <f t="shared" si="2417"/>
        <v>0.59838504037399065</v>
      </c>
      <c r="FG1130" s="450"/>
      <c r="FH1130" s="452">
        <f t="shared" si="2398"/>
        <v>1.9046734757041164</v>
      </c>
      <c r="FI1130" s="452">
        <f t="shared" si="2399"/>
        <v>1.5559682244919013</v>
      </c>
      <c r="FJ1130" s="452">
        <f t="shared" si="2400"/>
        <v>1.8800122436486073</v>
      </c>
      <c r="FK1130" s="452">
        <f t="shared" si="2401"/>
        <v>1.5697887970615243</v>
      </c>
      <c r="FL1130" s="452">
        <f t="shared" si="2402"/>
        <v>1.3660760194597159</v>
      </c>
      <c r="FM1130" s="452">
        <f t="shared" si="2403"/>
        <v>1.0479769014752995</v>
      </c>
      <c r="FN1130" s="452">
        <f t="shared" si="2404"/>
        <v>1.3686312871932829</v>
      </c>
      <c r="FO1130" s="452">
        <f t="shared" si="2405"/>
        <v>1.0256786500366837</v>
      </c>
      <c r="FP1130" s="452">
        <f t="shared" si="2406"/>
        <v>1.326504481434059</v>
      </c>
      <c r="FQ1130" s="452">
        <f t="shared" si="2407"/>
        <v>1.0217669654289372</v>
      </c>
      <c r="FR1130" s="453"/>
      <c r="FS1130" s="446">
        <f t="shared" si="2430"/>
        <v>0</v>
      </c>
      <c r="FT1130" s="446">
        <f t="shared" si="2430"/>
        <v>20059650</v>
      </c>
      <c r="FU1130" s="446">
        <f t="shared" si="2430"/>
        <v>28479750</v>
      </c>
      <c r="FV1130" s="446">
        <f t="shared" si="2430"/>
        <v>43462575</v>
      </c>
      <c r="FW1130" s="446">
        <f t="shared" si="2430"/>
        <v>9237429</v>
      </c>
      <c r="FX1130" s="446">
        <f t="shared" si="2430"/>
        <v>8154432</v>
      </c>
      <c r="FY1130" s="446">
        <f t="shared" si="2430"/>
        <v>382076696</v>
      </c>
      <c r="FZ1130" s="446">
        <f t="shared" si="2430"/>
        <v>466293204</v>
      </c>
      <c r="GA1130" s="446">
        <f t="shared" si="2430"/>
        <v>34859935</v>
      </c>
      <c r="GB1130" s="446">
        <f t="shared" si="2431"/>
        <v>86977260</v>
      </c>
      <c r="GC1130" s="446">
        <f t="shared" si="2431"/>
        <v>32289840</v>
      </c>
      <c r="GD1130" s="446">
        <f t="shared" si="2435"/>
        <v>333750</v>
      </c>
      <c r="GE1130" s="446">
        <f t="shared" si="2435"/>
        <v>142096</v>
      </c>
      <c r="GF1130" s="446">
        <f t="shared" si="2435"/>
        <v>8759860</v>
      </c>
      <c r="GG1130" s="446">
        <f t="shared" si="2435"/>
        <v>40730009</v>
      </c>
      <c r="GH1130" s="446">
        <f t="shared" si="2435"/>
        <v>18631630</v>
      </c>
      <c r="GI1130" s="446">
        <f t="shared" si="2435"/>
        <v>322259888</v>
      </c>
      <c r="GJ1130" s="446">
        <f t="shared" si="2435"/>
        <v>59088428</v>
      </c>
      <c r="GK1130" s="446">
        <f t="shared" si="2435"/>
        <v>41907646</v>
      </c>
      <c r="GL1130" s="446">
        <f t="shared" si="2435"/>
        <v>73334226</v>
      </c>
      <c r="GM1130" s="446">
        <f t="shared" si="2435"/>
        <v>23532499</v>
      </c>
      <c r="GN1130" s="446">
        <f t="shared" si="2424"/>
        <v>370800</v>
      </c>
      <c r="GO1130" s="446">
        <f t="shared" si="2436"/>
        <v>150417</v>
      </c>
      <c r="GP1130" s="446">
        <f t="shared" si="2436"/>
        <v>934912</v>
      </c>
      <c r="GQ1130" s="446" t="str">
        <f t="shared" si="2436"/>
        <v>-</v>
      </c>
      <c r="GR1130" s="446"/>
      <c r="GS1130" s="446"/>
      <c r="GT1130" s="446"/>
      <c r="GU1130" s="446"/>
      <c r="GV1130" s="416"/>
    </row>
    <row r="1131" spans="1:204" ht="9.75" customHeight="1" x14ac:dyDescent="0.2">
      <c r="A1131" s="417" t="str">
        <f t="shared" si="2437"/>
        <v>2022-23OCTOBERRYE</v>
      </c>
      <c r="B1131" s="458" t="str">
        <f t="shared" si="2412"/>
        <v>2022-23</v>
      </c>
      <c r="C1131" s="402" t="s">
        <v>643</v>
      </c>
      <c r="D1131" s="458" t="s">
        <v>663</v>
      </c>
      <c r="E1131" s="458" t="s">
        <v>662</v>
      </c>
      <c r="F1131" s="478" t="s">
        <v>456</v>
      </c>
      <c r="G1131" s="478" t="s">
        <v>692</v>
      </c>
      <c r="H1131" s="510">
        <v>87046</v>
      </c>
      <c r="I1131" s="510">
        <v>58326</v>
      </c>
      <c r="J1131" s="510">
        <v>3017850</v>
      </c>
      <c r="K1131" s="510">
        <v>52</v>
      </c>
      <c r="L1131" s="510">
        <v>1</v>
      </c>
      <c r="M1131" s="510">
        <v>183</v>
      </c>
      <c r="N1131" s="510">
        <v>255</v>
      </c>
      <c r="O1131" s="510">
        <v>455</v>
      </c>
      <c r="P1131" s="510">
        <v>290</v>
      </c>
      <c r="Q1131" s="510">
        <v>26</v>
      </c>
      <c r="R1131" s="510">
        <v>77</v>
      </c>
      <c r="S1131" s="510">
        <v>52079</v>
      </c>
      <c r="T1131" s="510">
        <v>3644</v>
      </c>
      <c r="U1131" s="510">
        <v>2336</v>
      </c>
      <c r="V1131" s="510">
        <v>27738</v>
      </c>
      <c r="W1131" s="510">
        <v>11853</v>
      </c>
      <c r="X1131" s="510">
        <v>517</v>
      </c>
      <c r="Y1131" s="510">
        <v>2066240</v>
      </c>
      <c r="Z1131" s="510">
        <v>567</v>
      </c>
      <c r="AA1131" s="510">
        <v>1034</v>
      </c>
      <c r="AB1131" s="510">
        <v>1528182</v>
      </c>
      <c r="AC1131" s="510">
        <v>654</v>
      </c>
      <c r="AD1131" s="510">
        <v>1198</v>
      </c>
      <c r="AE1131" s="510">
        <v>63548468</v>
      </c>
      <c r="AF1131" s="510">
        <v>2291</v>
      </c>
      <c r="AG1131" s="510">
        <v>4667</v>
      </c>
      <c r="AH1131" s="510">
        <v>118538778</v>
      </c>
      <c r="AI1131" s="510">
        <v>10001</v>
      </c>
      <c r="AJ1131" s="510">
        <v>22616</v>
      </c>
      <c r="AK1131" s="510">
        <v>6135100</v>
      </c>
      <c r="AL1131" s="510">
        <v>11867</v>
      </c>
      <c r="AM1131" s="510">
        <v>30138</v>
      </c>
      <c r="AN1131" s="510">
        <v>0</v>
      </c>
      <c r="AO1131" s="510">
        <v>2107</v>
      </c>
      <c r="AP1131" s="510">
        <v>1983</v>
      </c>
      <c r="AQ1131" s="510">
        <v>6187056</v>
      </c>
      <c r="AR1131" s="510">
        <v>3120</v>
      </c>
      <c r="AS1131" s="510">
        <v>6122</v>
      </c>
      <c r="AT1131" s="510">
        <v>6219</v>
      </c>
      <c r="AU1131" s="510">
        <v>147</v>
      </c>
      <c r="AV1131" s="510">
        <v>478</v>
      </c>
      <c r="AW1131" s="510">
        <v>1141</v>
      </c>
      <c r="AX1131" s="510">
        <v>652</v>
      </c>
      <c r="AY1131" s="510">
        <v>4942</v>
      </c>
      <c r="AZ1131" s="510">
        <v>252</v>
      </c>
      <c r="BA1131" s="510">
        <v>587</v>
      </c>
      <c r="BB1131" s="510">
        <v>1435649</v>
      </c>
      <c r="BC1131" s="510">
        <v>2446</v>
      </c>
      <c r="BD1131" s="510">
        <v>4932</v>
      </c>
      <c r="BE1131" s="510">
        <v>38</v>
      </c>
      <c r="BF1131" s="510">
        <v>293</v>
      </c>
      <c r="BG1131" s="510">
        <v>187</v>
      </c>
      <c r="BH1131" s="510">
        <v>69</v>
      </c>
      <c r="BI1131" s="510">
        <v>25570</v>
      </c>
      <c r="BJ1131" s="510">
        <v>2081</v>
      </c>
      <c r="BK1131" s="510">
        <v>18209</v>
      </c>
      <c r="BL1131" s="510">
        <v>45860</v>
      </c>
      <c r="BM1131" s="510">
        <v>7036</v>
      </c>
      <c r="BN1131" s="510">
        <v>5380</v>
      </c>
      <c r="BO1131" s="510">
        <v>4457</v>
      </c>
      <c r="BP1131" s="510">
        <v>3432</v>
      </c>
      <c r="BQ1131" s="510">
        <v>35181</v>
      </c>
      <c r="BR1131" s="510">
        <v>29221</v>
      </c>
      <c r="BS1131" s="510">
        <v>17507</v>
      </c>
      <c r="BT1131" s="510">
        <v>12871</v>
      </c>
      <c r="BU1131" s="510">
        <v>803</v>
      </c>
      <c r="BV1131" s="510">
        <v>585</v>
      </c>
      <c r="BW1131" s="510">
        <v>83</v>
      </c>
      <c r="BX1131" s="510">
        <v>48804</v>
      </c>
      <c r="BY1131" s="510">
        <v>588</v>
      </c>
      <c r="BZ1131" s="510">
        <v>1020</v>
      </c>
      <c r="CA1131" s="510">
        <v>27</v>
      </c>
      <c r="CB1131" s="510">
        <v>14200</v>
      </c>
      <c r="CC1131" s="510">
        <v>526</v>
      </c>
      <c r="CD1131" s="510">
        <v>1018</v>
      </c>
      <c r="CE1131" s="510">
        <v>3534</v>
      </c>
      <c r="CF1131" s="510">
        <v>2003236</v>
      </c>
      <c r="CG1131" s="510">
        <v>567</v>
      </c>
      <c r="CH1131" s="510">
        <v>1034</v>
      </c>
      <c r="CI1131" s="510">
        <v>2030</v>
      </c>
      <c r="CJ1131" s="510">
        <v>4305874</v>
      </c>
      <c r="CK1131" s="510">
        <v>2121</v>
      </c>
      <c r="CL1131" s="510">
        <v>4165</v>
      </c>
      <c r="CM1131" s="510">
        <v>566</v>
      </c>
      <c r="CN1131" s="510">
        <v>1104839</v>
      </c>
      <c r="CO1131" s="510">
        <v>1952</v>
      </c>
      <c r="CP1131" s="510">
        <v>4214</v>
      </c>
      <c r="CQ1131" s="510">
        <v>25142</v>
      </c>
      <c r="CR1131" s="510">
        <v>58137755</v>
      </c>
      <c r="CS1131" s="510">
        <v>2312</v>
      </c>
      <c r="CT1131" s="510">
        <v>4722</v>
      </c>
      <c r="CU1131" s="510">
        <v>1774</v>
      </c>
      <c r="CV1131" s="510">
        <v>11350529</v>
      </c>
      <c r="CW1131" s="510">
        <v>6398</v>
      </c>
      <c r="CX1131" s="510">
        <v>11494</v>
      </c>
      <c r="CY1131" s="510">
        <v>585</v>
      </c>
      <c r="CZ1131" s="510">
        <v>3550958</v>
      </c>
      <c r="DA1131" s="510">
        <v>6070</v>
      </c>
      <c r="DB1131" s="510">
        <v>12217</v>
      </c>
      <c r="DC1131" s="510">
        <v>181</v>
      </c>
      <c r="DD1131" s="510">
        <v>2973607</v>
      </c>
      <c r="DE1131" s="510">
        <v>16429</v>
      </c>
      <c r="DF1131" s="510">
        <v>28285</v>
      </c>
      <c r="DG1131" s="510">
        <v>97</v>
      </c>
      <c r="DH1131" s="510">
        <v>818539</v>
      </c>
      <c r="DI1131" s="510">
        <v>8439</v>
      </c>
      <c r="DJ1131" s="510">
        <v>20204</v>
      </c>
      <c r="DK1131" s="510">
        <v>208</v>
      </c>
      <c r="DL1131" s="510">
        <v>75809</v>
      </c>
      <c r="DM1131" s="510">
        <v>364</v>
      </c>
      <c r="DN1131" s="510">
        <v>591</v>
      </c>
      <c r="DO1131" s="510">
        <v>2052</v>
      </c>
      <c r="DP1131" s="510">
        <v>159098</v>
      </c>
      <c r="DQ1131" s="510">
        <v>78</v>
      </c>
      <c r="DR1131" s="510">
        <v>205</v>
      </c>
      <c r="DS1131" s="510">
        <v>45</v>
      </c>
      <c r="DT1131" s="510">
        <v>134273</v>
      </c>
      <c r="DU1131" s="510">
        <v>2984</v>
      </c>
      <c r="DV1131" s="510">
        <v>6203</v>
      </c>
      <c r="DW1131" s="510">
        <v>42</v>
      </c>
      <c r="DX1131" s="510" t="s">
        <v>152</v>
      </c>
      <c r="DY1131" s="510" t="s">
        <v>152</v>
      </c>
      <c r="DZ1131" s="510" t="s">
        <v>152</v>
      </c>
      <c r="EA1131" s="510" t="s">
        <v>152</v>
      </c>
      <c r="EB1131" s="510" t="s">
        <v>152</v>
      </c>
      <c r="EC1131" s="510" t="s">
        <v>152</v>
      </c>
      <c r="ED1131" s="510" t="s">
        <v>152</v>
      </c>
      <c r="EE1131" s="510" t="s">
        <v>152</v>
      </c>
      <c r="EF1131" s="510" t="s">
        <v>152</v>
      </c>
      <c r="EG1131" s="510">
        <v>322</v>
      </c>
      <c r="EH1131" s="506">
        <v>0</v>
      </c>
      <c r="EI1131" s="510" t="s">
        <v>152</v>
      </c>
      <c r="EJ1131" s="479"/>
      <c r="EK1131" s="479"/>
      <c r="EL1131" s="479"/>
      <c r="EM1131" s="479"/>
      <c r="EN1131" s="479"/>
      <c r="EO1131" s="479"/>
      <c r="EP1131" s="479"/>
      <c r="EQ1131" s="479"/>
      <c r="ER1131" s="479"/>
      <c r="ES1131" s="479"/>
      <c r="ET1131" s="479"/>
      <c r="EU1131" s="479"/>
      <c r="EV1131" s="479"/>
      <c r="EW1131" s="479"/>
      <c r="EX1131" s="479"/>
      <c r="EY1131" s="479"/>
      <c r="EZ1131" s="476"/>
      <c r="FA1131" s="482">
        <f t="shared" si="2394"/>
        <v>10</v>
      </c>
      <c r="FB1131" s="493">
        <f t="shared" si="2432"/>
        <v>2022</v>
      </c>
      <c r="FC1131" s="498">
        <f t="shared" si="2433"/>
        <v>44835</v>
      </c>
      <c r="FD1131" s="499">
        <f t="shared" si="2434"/>
        <v>31</v>
      </c>
      <c r="FE1131" s="450"/>
      <c r="FF1131" s="451">
        <f t="shared" si="2417"/>
        <v>0.61180679785330949</v>
      </c>
      <c r="FG1131" s="450"/>
      <c r="FH1131" s="452">
        <f t="shared" si="2398"/>
        <v>1.9308452250274424</v>
      </c>
      <c r="FI1131" s="452">
        <f t="shared" si="2399"/>
        <v>1.4763995609220637</v>
      </c>
      <c r="FJ1131" s="452">
        <f t="shared" si="2400"/>
        <v>1.9079623287671232</v>
      </c>
      <c r="FK1131" s="452">
        <f t="shared" si="2401"/>
        <v>1.4691780821917808</v>
      </c>
      <c r="FL1131" s="452">
        <f t="shared" si="2402"/>
        <v>1.2683322517845554</v>
      </c>
      <c r="FM1131" s="452">
        <f t="shared" si="2403"/>
        <v>1.0534645612517124</v>
      </c>
      <c r="FN1131" s="452">
        <f t="shared" si="2404"/>
        <v>1.4770100396524086</v>
      </c>
      <c r="FO1131" s="452">
        <f t="shared" si="2405"/>
        <v>1.0858854298489833</v>
      </c>
      <c r="FP1131" s="452">
        <f t="shared" si="2406"/>
        <v>1.553191489361702</v>
      </c>
      <c r="FQ1131" s="452">
        <f t="shared" si="2407"/>
        <v>1.1315280464216635</v>
      </c>
      <c r="FR1131" s="453"/>
      <c r="FS1131" s="446">
        <f t="shared" si="2430"/>
        <v>58326</v>
      </c>
      <c r="FT1131" s="446">
        <f t="shared" si="2430"/>
        <v>10673658</v>
      </c>
      <c r="FU1131" s="446">
        <f t="shared" si="2430"/>
        <v>14873130</v>
      </c>
      <c r="FV1131" s="446">
        <f t="shared" si="2430"/>
        <v>26538330</v>
      </c>
      <c r="FW1131" s="446">
        <f t="shared" si="2430"/>
        <v>3767896</v>
      </c>
      <c r="FX1131" s="446">
        <f t="shared" si="2430"/>
        <v>2798528</v>
      </c>
      <c r="FY1131" s="446">
        <f t="shared" si="2430"/>
        <v>129453246</v>
      </c>
      <c r="FZ1131" s="446">
        <f t="shared" si="2430"/>
        <v>268067448</v>
      </c>
      <c r="GA1131" s="446">
        <f t="shared" si="2430"/>
        <v>15581346</v>
      </c>
      <c r="GB1131" s="446">
        <f t="shared" si="2431"/>
        <v>2895084</v>
      </c>
      <c r="GC1131" s="446">
        <f t="shared" si="2431"/>
        <v>12139926</v>
      </c>
      <c r="GD1131" s="446">
        <f t="shared" si="2435"/>
        <v>84660</v>
      </c>
      <c r="GE1131" s="446">
        <f t="shared" si="2435"/>
        <v>27486</v>
      </c>
      <c r="GF1131" s="446">
        <f t="shared" si="2435"/>
        <v>3654156</v>
      </c>
      <c r="GG1131" s="446">
        <f t="shared" si="2435"/>
        <v>8454950</v>
      </c>
      <c r="GH1131" s="446">
        <f t="shared" si="2435"/>
        <v>2385124</v>
      </c>
      <c r="GI1131" s="446">
        <f t="shared" si="2435"/>
        <v>118720524</v>
      </c>
      <c r="GJ1131" s="446">
        <f t="shared" si="2435"/>
        <v>20390356</v>
      </c>
      <c r="GK1131" s="446">
        <f t="shared" si="2435"/>
        <v>7146945</v>
      </c>
      <c r="GL1131" s="446">
        <f t="shared" si="2435"/>
        <v>5119585</v>
      </c>
      <c r="GM1131" s="446">
        <f t="shared" si="2435"/>
        <v>1959788</v>
      </c>
      <c r="GN1131" s="446">
        <f t="shared" si="2424"/>
        <v>279135</v>
      </c>
      <c r="GO1131" s="446">
        <f t="shared" si="2436"/>
        <v>122928</v>
      </c>
      <c r="GP1131" s="446">
        <f t="shared" si="2436"/>
        <v>420660</v>
      </c>
      <c r="GQ1131" s="446" t="str">
        <f t="shared" si="2436"/>
        <v>-</v>
      </c>
      <c r="GR1131" s="446"/>
      <c r="GS1131" s="446"/>
      <c r="GT1131" s="446"/>
      <c r="GU1131" s="446"/>
      <c r="GV1131" s="416"/>
    </row>
    <row r="1132" spans="1:204" ht="9.75" customHeight="1" x14ac:dyDescent="0.2">
      <c r="A1132" s="523" t="str">
        <f t="shared" si="2437"/>
        <v>2022-23OCTOBERRYD</v>
      </c>
      <c r="B1132" s="524" t="str">
        <f t="shared" si="2412"/>
        <v>2022-23</v>
      </c>
      <c r="C1132" s="525" t="s">
        <v>643</v>
      </c>
      <c r="D1132" s="524" t="s">
        <v>663</v>
      </c>
      <c r="E1132" s="524" t="s">
        <v>662</v>
      </c>
      <c r="F1132" s="526" t="s">
        <v>455</v>
      </c>
      <c r="G1132" s="526" t="s">
        <v>693</v>
      </c>
      <c r="H1132" s="527">
        <v>92455</v>
      </c>
      <c r="I1132" s="527">
        <v>77307</v>
      </c>
      <c r="J1132" s="527">
        <v>5407060</v>
      </c>
      <c r="K1132" s="527">
        <v>70</v>
      </c>
      <c r="L1132" s="527">
        <v>19</v>
      </c>
      <c r="M1132" s="527">
        <v>213</v>
      </c>
      <c r="N1132" s="527">
        <v>266</v>
      </c>
      <c r="O1132" s="527">
        <v>403</v>
      </c>
      <c r="P1132" s="527">
        <v>232</v>
      </c>
      <c r="Q1132" s="527">
        <v>31</v>
      </c>
      <c r="R1132" s="527">
        <v>38</v>
      </c>
      <c r="S1132" s="527">
        <v>60447</v>
      </c>
      <c r="T1132" s="527">
        <v>4843</v>
      </c>
      <c r="U1132" s="527">
        <v>3132</v>
      </c>
      <c r="V1132" s="527">
        <v>33284</v>
      </c>
      <c r="W1132" s="527">
        <v>13991</v>
      </c>
      <c r="X1132" s="527">
        <v>329</v>
      </c>
      <c r="Y1132" s="527">
        <v>2821497</v>
      </c>
      <c r="Z1132" s="527">
        <v>583</v>
      </c>
      <c r="AA1132" s="527">
        <v>1061</v>
      </c>
      <c r="AB1132" s="527">
        <v>2207992</v>
      </c>
      <c r="AC1132" s="527">
        <v>705</v>
      </c>
      <c r="AD1132" s="527">
        <v>1325</v>
      </c>
      <c r="AE1132" s="527">
        <v>73720834</v>
      </c>
      <c r="AF1132" s="527">
        <v>2215</v>
      </c>
      <c r="AG1132" s="527">
        <v>4536</v>
      </c>
      <c r="AH1132" s="527">
        <v>144735761</v>
      </c>
      <c r="AI1132" s="527">
        <v>10345</v>
      </c>
      <c r="AJ1132" s="527">
        <v>24780</v>
      </c>
      <c r="AK1132" s="527">
        <v>4774310</v>
      </c>
      <c r="AL1132" s="527">
        <v>14512</v>
      </c>
      <c r="AM1132" s="527">
        <v>33892</v>
      </c>
      <c r="AN1132" s="527">
        <v>85</v>
      </c>
      <c r="AO1132" s="527">
        <v>1976</v>
      </c>
      <c r="AP1132" s="527">
        <v>4115</v>
      </c>
      <c r="AQ1132" s="527">
        <v>38046898</v>
      </c>
      <c r="AR1132" s="527">
        <v>9246</v>
      </c>
      <c r="AS1132" s="527">
        <v>16799</v>
      </c>
      <c r="AT1132" s="527">
        <v>5954</v>
      </c>
      <c r="AU1132" s="527">
        <v>184</v>
      </c>
      <c r="AV1132" s="527">
        <v>1559</v>
      </c>
      <c r="AW1132" s="527">
        <v>1770</v>
      </c>
      <c r="AX1132" s="527">
        <v>304</v>
      </c>
      <c r="AY1132" s="527">
        <v>3907</v>
      </c>
      <c r="AZ1132" s="527">
        <v>1362</v>
      </c>
      <c r="BA1132" s="527">
        <v>1905</v>
      </c>
      <c r="BB1132" s="527">
        <v>4809436</v>
      </c>
      <c r="BC1132" s="527">
        <v>2525</v>
      </c>
      <c r="BD1132" s="527">
        <v>6123</v>
      </c>
      <c r="BE1132" s="527">
        <v>41</v>
      </c>
      <c r="BF1132" s="527">
        <v>367</v>
      </c>
      <c r="BG1132" s="527">
        <v>1279</v>
      </c>
      <c r="BH1132" s="527">
        <v>218</v>
      </c>
      <c r="BI1132" s="527">
        <v>33646</v>
      </c>
      <c r="BJ1132" s="527">
        <v>1652</v>
      </c>
      <c r="BK1132" s="527">
        <v>19195</v>
      </c>
      <c r="BL1132" s="527">
        <v>54493</v>
      </c>
      <c r="BM1132" s="527">
        <v>11248</v>
      </c>
      <c r="BN1132" s="527">
        <v>7610</v>
      </c>
      <c r="BO1132" s="527">
        <v>7231</v>
      </c>
      <c r="BP1132" s="527">
        <v>4968</v>
      </c>
      <c r="BQ1132" s="527">
        <v>46434</v>
      </c>
      <c r="BR1132" s="527">
        <v>35134</v>
      </c>
      <c r="BS1132" s="527">
        <v>26586</v>
      </c>
      <c r="BT1132" s="527">
        <v>14842</v>
      </c>
      <c r="BU1132" s="527">
        <v>623</v>
      </c>
      <c r="BV1132" s="527">
        <v>347</v>
      </c>
      <c r="BW1132" s="527">
        <v>77</v>
      </c>
      <c r="BX1132" s="527">
        <v>52565</v>
      </c>
      <c r="BY1132" s="527">
        <v>683</v>
      </c>
      <c r="BZ1132" s="527">
        <v>1115</v>
      </c>
      <c r="CA1132" s="527">
        <v>83</v>
      </c>
      <c r="CB1132" s="527">
        <v>54440</v>
      </c>
      <c r="CC1132" s="527">
        <v>656</v>
      </c>
      <c r="CD1132" s="527">
        <v>1344</v>
      </c>
      <c r="CE1132" s="527">
        <v>4683</v>
      </c>
      <c r="CF1132" s="527">
        <v>2714492</v>
      </c>
      <c r="CG1132" s="527">
        <v>580</v>
      </c>
      <c r="CH1132" s="527">
        <v>1056</v>
      </c>
      <c r="CI1132" s="527">
        <v>2251</v>
      </c>
      <c r="CJ1132" s="527">
        <v>4522267</v>
      </c>
      <c r="CK1132" s="527">
        <v>2009</v>
      </c>
      <c r="CL1132" s="527">
        <v>4022</v>
      </c>
      <c r="CM1132" s="527">
        <v>1221</v>
      </c>
      <c r="CN1132" s="527">
        <v>2922350</v>
      </c>
      <c r="CO1132" s="527">
        <v>2393</v>
      </c>
      <c r="CP1132" s="527">
        <v>4997</v>
      </c>
      <c r="CQ1132" s="527">
        <v>29812</v>
      </c>
      <c r="CR1132" s="527">
        <v>66276217</v>
      </c>
      <c r="CS1132" s="527">
        <v>2223</v>
      </c>
      <c r="CT1132" s="527">
        <v>4550</v>
      </c>
      <c r="CU1132" s="527">
        <v>854</v>
      </c>
      <c r="CV1132" s="527">
        <v>9736598</v>
      </c>
      <c r="CW1132" s="527">
        <v>11401</v>
      </c>
      <c r="CX1132" s="527">
        <v>25421</v>
      </c>
      <c r="CY1132" s="527">
        <v>434</v>
      </c>
      <c r="CZ1132" s="527">
        <v>5677722</v>
      </c>
      <c r="DA1132" s="527">
        <v>13082</v>
      </c>
      <c r="DB1132" s="527">
        <v>31068</v>
      </c>
      <c r="DC1132" s="527">
        <v>746</v>
      </c>
      <c r="DD1132" s="527">
        <v>10482270</v>
      </c>
      <c r="DE1132" s="527">
        <v>14051</v>
      </c>
      <c r="DF1132" s="527">
        <v>33308</v>
      </c>
      <c r="DG1132" s="527">
        <v>103</v>
      </c>
      <c r="DH1132" s="527">
        <v>1507719</v>
      </c>
      <c r="DI1132" s="527">
        <v>14638</v>
      </c>
      <c r="DJ1132" s="527">
        <v>31576</v>
      </c>
      <c r="DK1132" s="527">
        <v>11</v>
      </c>
      <c r="DL1132" s="527">
        <v>3510</v>
      </c>
      <c r="DM1132" s="527">
        <v>319</v>
      </c>
      <c r="DN1132" s="527">
        <v>648</v>
      </c>
      <c r="DO1132" s="527">
        <v>2829</v>
      </c>
      <c r="DP1132" s="527">
        <v>391539</v>
      </c>
      <c r="DQ1132" s="527">
        <v>138</v>
      </c>
      <c r="DR1132" s="527">
        <v>210</v>
      </c>
      <c r="DS1132" s="527">
        <v>49</v>
      </c>
      <c r="DT1132" s="527">
        <v>88785</v>
      </c>
      <c r="DU1132" s="527">
        <v>1812</v>
      </c>
      <c r="DV1132" s="527">
        <v>4093</v>
      </c>
      <c r="DW1132" s="527">
        <v>47</v>
      </c>
      <c r="DX1132" s="527" t="s">
        <v>152</v>
      </c>
      <c r="DY1132" s="527" t="s">
        <v>152</v>
      </c>
      <c r="DZ1132" s="527" t="s">
        <v>152</v>
      </c>
      <c r="EA1132" s="527" t="s">
        <v>152</v>
      </c>
      <c r="EB1132" s="527" t="s">
        <v>152</v>
      </c>
      <c r="EC1132" s="527" t="s">
        <v>152</v>
      </c>
      <c r="ED1132" s="527" t="s">
        <v>152</v>
      </c>
      <c r="EE1132" s="527" t="s">
        <v>152</v>
      </c>
      <c r="EF1132" s="527" t="s">
        <v>152</v>
      </c>
      <c r="EG1132" s="527">
        <v>167</v>
      </c>
      <c r="EH1132" s="527">
        <v>0</v>
      </c>
      <c r="EI1132" s="527" t="s">
        <v>152</v>
      </c>
      <c r="EJ1132" s="528"/>
      <c r="EK1132" s="528"/>
      <c r="EL1132" s="528"/>
      <c r="EM1132" s="528"/>
      <c r="EN1132" s="528"/>
      <c r="EO1132" s="528"/>
      <c r="EP1132" s="528"/>
      <c r="EQ1132" s="528"/>
      <c r="ER1132" s="528"/>
      <c r="ES1132" s="528"/>
      <c r="ET1132" s="528"/>
      <c r="EU1132" s="528"/>
      <c r="EV1132" s="528"/>
      <c r="EW1132" s="528"/>
      <c r="EX1132" s="528"/>
      <c r="EY1132" s="528"/>
      <c r="EZ1132" s="529"/>
      <c r="FA1132" s="446">
        <f t="shared" si="2394"/>
        <v>10</v>
      </c>
      <c r="FB1132" s="417">
        <f t="shared" si="2432"/>
        <v>2022</v>
      </c>
      <c r="FC1132" s="448">
        <f t="shared" si="2433"/>
        <v>44835</v>
      </c>
      <c r="FD1132" s="449">
        <f t="shared" si="2434"/>
        <v>31</v>
      </c>
      <c r="FE1132" s="530"/>
      <c r="FF1132" s="531">
        <f t="shared" si="2417"/>
        <v>0.6135328562134027</v>
      </c>
      <c r="FG1132" s="530"/>
      <c r="FH1132" s="532">
        <f t="shared" si="2398"/>
        <v>2.3225273590749533</v>
      </c>
      <c r="FI1132" s="532">
        <f t="shared" si="2399"/>
        <v>1.5713400784637621</v>
      </c>
      <c r="FJ1132" s="532">
        <f t="shared" si="2400"/>
        <v>2.30874840357599</v>
      </c>
      <c r="FK1132" s="532">
        <f t="shared" si="2401"/>
        <v>1.5862068965517242</v>
      </c>
      <c r="FL1132" s="532">
        <f t="shared" si="2402"/>
        <v>1.3950847253935825</v>
      </c>
      <c r="FM1132" s="532">
        <f t="shared" si="2403"/>
        <v>1.0555822617473862</v>
      </c>
      <c r="FN1132" s="532">
        <f t="shared" si="2404"/>
        <v>1.9002215710099351</v>
      </c>
      <c r="FO1132" s="532">
        <f t="shared" si="2405"/>
        <v>1.0608248159531126</v>
      </c>
      <c r="FP1132" s="532">
        <f t="shared" si="2406"/>
        <v>1.8936170212765957</v>
      </c>
      <c r="FQ1132" s="532">
        <f t="shared" si="2407"/>
        <v>1.0547112462006079</v>
      </c>
      <c r="FR1132" s="533"/>
      <c r="FS1132" s="534">
        <f t="shared" si="2430"/>
        <v>1468833</v>
      </c>
      <c r="FT1132" s="534">
        <f t="shared" si="2430"/>
        <v>16466391</v>
      </c>
      <c r="FU1132" s="534">
        <f t="shared" si="2430"/>
        <v>20563662</v>
      </c>
      <c r="FV1132" s="534">
        <f t="shared" si="2430"/>
        <v>31154721</v>
      </c>
      <c r="FW1132" s="534">
        <f t="shared" si="2430"/>
        <v>5138423</v>
      </c>
      <c r="FX1132" s="534">
        <f t="shared" si="2430"/>
        <v>4149900</v>
      </c>
      <c r="FY1132" s="534">
        <f t="shared" si="2430"/>
        <v>150976224</v>
      </c>
      <c r="FZ1132" s="534">
        <f t="shared" si="2430"/>
        <v>346696980</v>
      </c>
      <c r="GA1132" s="534">
        <f t="shared" si="2430"/>
        <v>11150468</v>
      </c>
      <c r="GB1132" s="534">
        <f t="shared" si="2431"/>
        <v>11664315</v>
      </c>
      <c r="GC1132" s="534">
        <f t="shared" si="2431"/>
        <v>69127885</v>
      </c>
      <c r="GD1132" s="534">
        <f t="shared" si="2435"/>
        <v>85855</v>
      </c>
      <c r="GE1132" s="534">
        <f t="shared" si="2435"/>
        <v>111552</v>
      </c>
      <c r="GF1132" s="534">
        <f t="shared" si="2435"/>
        <v>4945248</v>
      </c>
      <c r="GG1132" s="534">
        <f t="shared" si="2435"/>
        <v>9053522</v>
      </c>
      <c r="GH1132" s="534">
        <f t="shared" si="2435"/>
        <v>6101337</v>
      </c>
      <c r="GI1132" s="534">
        <f t="shared" si="2435"/>
        <v>135644600</v>
      </c>
      <c r="GJ1132" s="534">
        <f t="shared" si="2435"/>
        <v>21709534</v>
      </c>
      <c r="GK1132" s="534">
        <f t="shared" si="2435"/>
        <v>13483512</v>
      </c>
      <c r="GL1132" s="534">
        <f t="shared" si="2435"/>
        <v>24847768</v>
      </c>
      <c r="GM1132" s="534">
        <f t="shared" si="2435"/>
        <v>3252328</v>
      </c>
      <c r="GN1132" s="534">
        <f t="shared" si="2424"/>
        <v>200557</v>
      </c>
      <c r="GO1132" s="534">
        <f t="shared" si="2436"/>
        <v>7128</v>
      </c>
      <c r="GP1132" s="534">
        <f t="shared" si="2436"/>
        <v>594090</v>
      </c>
      <c r="GQ1132" s="534" t="str">
        <f t="shared" si="2436"/>
        <v>-</v>
      </c>
      <c r="GR1132" s="534"/>
      <c r="GS1132" s="534"/>
      <c r="GT1132" s="534"/>
      <c r="GU1132" s="534"/>
      <c r="GV1132" s="535"/>
    </row>
    <row r="1133" spans="1:204" ht="9.75" customHeight="1" x14ac:dyDescent="0.2">
      <c r="A1133" s="417" t="str">
        <f t="shared" si="2437"/>
        <v>2022-23OCTOBERRYF</v>
      </c>
      <c r="B1133" s="458" t="str">
        <f t="shared" si="2412"/>
        <v>2022-23</v>
      </c>
      <c r="C1133" s="402" t="s">
        <v>643</v>
      </c>
      <c r="D1133" s="458" t="s">
        <v>667</v>
      </c>
      <c r="E1133" s="458" t="s">
        <v>666</v>
      </c>
      <c r="F1133" s="478" t="s">
        <v>457</v>
      </c>
      <c r="G1133" s="478" t="s">
        <v>694</v>
      </c>
      <c r="H1133" s="510">
        <v>116866</v>
      </c>
      <c r="I1133" s="510">
        <v>93403</v>
      </c>
      <c r="J1133" s="510">
        <v>5478012</v>
      </c>
      <c r="K1133" s="510">
        <v>59</v>
      </c>
      <c r="L1133" s="510">
        <v>3</v>
      </c>
      <c r="M1133" s="510">
        <v>199</v>
      </c>
      <c r="N1133" s="510">
        <v>265</v>
      </c>
      <c r="O1133" s="510">
        <v>374</v>
      </c>
      <c r="P1133" s="510">
        <v>434</v>
      </c>
      <c r="Q1133" s="510">
        <v>5</v>
      </c>
      <c r="R1133" s="510">
        <v>286</v>
      </c>
      <c r="S1133" s="510">
        <v>69920</v>
      </c>
      <c r="T1133" s="510">
        <v>10663</v>
      </c>
      <c r="U1133" s="510">
        <v>6224</v>
      </c>
      <c r="V1133" s="510">
        <v>36445</v>
      </c>
      <c r="W1133" s="510">
        <v>12595</v>
      </c>
      <c r="X1133" s="510">
        <v>140</v>
      </c>
      <c r="Y1133" s="510">
        <v>7159767</v>
      </c>
      <c r="Z1133" s="510">
        <v>671</v>
      </c>
      <c r="AA1133" s="510">
        <v>1204</v>
      </c>
      <c r="AB1133" s="510">
        <v>4783206</v>
      </c>
      <c r="AC1133" s="510">
        <v>769</v>
      </c>
      <c r="AD1133" s="510">
        <v>1402</v>
      </c>
      <c r="AE1133" s="510">
        <v>158761458</v>
      </c>
      <c r="AF1133" s="510">
        <v>4356</v>
      </c>
      <c r="AG1133" s="510">
        <v>9685</v>
      </c>
      <c r="AH1133" s="510">
        <v>147315723</v>
      </c>
      <c r="AI1133" s="510">
        <v>11696</v>
      </c>
      <c r="AJ1133" s="510">
        <v>31802</v>
      </c>
      <c r="AK1133" s="510">
        <v>1489572</v>
      </c>
      <c r="AL1133" s="510">
        <v>10640</v>
      </c>
      <c r="AM1133" s="510">
        <v>26565</v>
      </c>
      <c r="AN1133" s="510">
        <v>572</v>
      </c>
      <c r="AO1133" s="510">
        <v>3215</v>
      </c>
      <c r="AP1133" s="510" t="s">
        <v>152</v>
      </c>
      <c r="AQ1133" s="510" t="s">
        <v>152</v>
      </c>
      <c r="AR1133" s="510" t="s">
        <v>152</v>
      </c>
      <c r="AS1133" s="510" t="s">
        <v>152</v>
      </c>
      <c r="AT1133" s="510">
        <v>8421</v>
      </c>
      <c r="AU1133" s="510">
        <v>955</v>
      </c>
      <c r="AV1133" s="510">
        <v>4163</v>
      </c>
      <c r="AW1133" s="510">
        <v>3184</v>
      </c>
      <c r="AX1133" s="510">
        <v>619</v>
      </c>
      <c r="AY1133" s="510">
        <v>2684</v>
      </c>
      <c r="AZ1133" s="510">
        <v>0</v>
      </c>
      <c r="BA1133" s="510">
        <v>0</v>
      </c>
      <c r="BB1133" s="510">
        <v>0</v>
      </c>
      <c r="BC1133" s="510" t="s">
        <v>152</v>
      </c>
      <c r="BD1133" s="510" t="s">
        <v>152</v>
      </c>
      <c r="BE1133" s="510">
        <v>0</v>
      </c>
      <c r="BF1133" s="510">
        <v>0</v>
      </c>
      <c r="BG1133" s="510">
        <v>0</v>
      </c>
      <c r="BH1133" s="510">
        <v>0</v>
      </c>
      <c r="BI1133" s="510">
        <v>31258</v>
      </c>
      <c r="BJ1133" s="510">
        <v>2469</v>
      </c>
      <c r="BK1133" s="510">
        <v>27772</v>
      </c>
      <c r="BL1133" s="510">
        <v>61499</v>
      </c>
      <c r="BM1133" s="510">
        <v>22205</v>
      </c>
      <c r="BN1133" s="510">
        <v>15595</v>
      </c>
      <c r="BO1133" s="510">
        <v>13090</v>
      </c>
      <c r="BP1133" s="510">
        <v>9271</v>
      </c>
      <c r="BQ1133" s="510">
        <v>50995</v>
      </c>
      <c r="BR1133" s="510">
        <v>39053</v>
      </c>
      <c r="BS1133" s="510">
        <v>20393</v>
      </c>
      <c r="BT1133" s="510">
        <v>13515</v>
      </c>
      <c r="BU1133" s="510">
        <v>212</v>
      </c>
      <c r="BV1133" s="510">
        <v>150</v>
      </c>
      <c r="BW1133" s="510">
        <v>47</v>
      </c>
      <c r="BX1133" s="510">
        <v>32928</v>
      </c>
      <c r="BY1133" s="510">
        <v>701</v>
      </c>
      <c r="BZ1133" s="510">
        <v>1303</v>
      </c>
      <c r="CA1133" s="510">
        <v>18</v>
      </c>
      <c r="CB1133" s="510">
        <v>11201</v>
      </c>
      <c r="CC1133" s="510">
        <v>622</v>
      </c>
      <c r="CD1133" s="510">
        <v>1040</v>
      </c>
      <c r="CE1133" s="510">
        <v>10598</v>
      </c>
      <c r="CF1133" s="510">
        <v>7115638</v>
      </c>
      <c r="CG1133" s="510">
        <v>671</v>
      </c>
      <c r="CH1133" s="510">
        <v>1205</v>
      </c>
      <c r="CI1133" s="510">
        <v>1767</v>
      </c>
      <c r="CJ1133" s="510">
        <v>8353305</v>
      </c>
      <c r="CK1133" s="510">
        <v>4727</v>
      </c>
      <c r="CL1133" s="510">
        <v>10186</v>
      </c>
      <c r="CM1133" s="510">
        <v>802</v>
      </c>
      <c r="CN1133" s="510">
        <v>3249367</v>
      </c>
      <c r="CO1133" s="510">
        <v>4052</v>
      </c>
      <c r="CP1133" s="510">
        <v>8547</v>
      </c>
      <c r="CQ1133" s="510">
        <v>33876</v>
      </c>
      <c r="CR1133" s="510">
        <v>147158786</v>
      </c>
      <c r="CS1133" s="510">
        <v>4344</v>
      </c>
      <c r="CT1133" s="510">
        <v>9692</v>
      </c>
      <c r="CU1133" s="510">
        <v>755</v>
      </c>
      <c r="CV1133" s="510">
        <v>9816126</v>
      </c>
      <c r="CW1133" s="510">
        <v>13001</v>
      </c>
      <c r="CX1133" s="510">
        <v>33312</v>
      </c>
      <c r="CY1133" s="510">
        <v>179</v>
      </c>
      <c r="CZ1133" s="510">
        <v>2528508</v>
      </c>
      <c r="DA1133" s="510">
        <v>14126</v>
      </c>
      <c r="DB1133" s="510">
        <v>38037</v>
      </c>
      <c r="DC1133" s="510">
        <v>678</v>
      </c>
      <c r="DD1133" s="510">
        <v>8733937</v>
      </c>
      <c r="DE1133" s="510">
        <v>12882</v>
      </c>
      <c r="DF1133" s="510">
        <v>32206</v>
      </c>
      <c r="DG1133" s="510">
        <v>45</v>
      </c>
      <c r="DH1133" s="510">
        <v>449906</v>
      </c>
      <c r="DI1133" s="510">
        <v>9998</v>
      </c>
      <c r="DJ1133" s="510">
        <v>30979</v>
      </c>
      <c r="DK1133" s="510">
        <v>719</v>
      </c>
      <c r="DL1133" s="510">
        <v>323296</v>
      </c>
      <c r="DM1133" s="510">
        <v>450</v>
      </c>
      <c r="DN1133" s="510">
        <v>775</v>
      </c>
      <c r="DO1133" s="510">
        <v>5837</v>
      </c>
      <c r="DP1133" s="510">
        <v>504723</v>
      </c>
      <c r="DQ1133" s="510">
        <v>86</v>
      </c>
      <c r="DR1133" s="510">
        <v>218</v>
      </c>
      <c r="DS1133" s="510">
        <v>63</v>
      </c>
      <c r="DT1133" s="510">
        <v>169652</v>
      </c>
      <c r="DU1133" s="510">
        <v>2693</v>
      </c>
      <c r="DV1133" s="510">
        <v>5626</v>
      </c>
      <c r="DW1133" s="510">
        <v>41</v>
      </c>
      <c r="DX1133" s="510" t="s">
        <v>152</v>
      </c>
      <c r="DY1133" s="510" t="s">
        <v>152</v>
      </c>
      <c r="DZ1133" s="510" t="s">
        <v>152</v>
      </c>
      <c r="EA1133" s="510" t="s">
        <v>152</v>
      </c>
      <c r="EB1133" s="510" t="s">
        <v>152</v>
      </c>
      <c r="EC1133" s="510" t="s">
        <v>152</v>
      </c>
      <c r="ED1133" s="510" t="s">
        <v>152</v>
      </c>
      <c r="EE1133" s="510" t="s">
        <v>152</v>
      </c>
      <c r="EF1133" s="510" t="s">
        <v>152</v>
      </c>
      <c r="EG1133" s="510">
        <v>235</v>
      </c>
      <c r="EH1133" s="510">
        <v>9</v>
      </c>
      <c r="EI1133" s="510" t="s">
        <v>152</v>
      </c>
      <c r="EJ1133" s="479"/>
      <c r="EK1133" s="479"/>
      <c r="EL1133" s="479"/>
      <c r="EM1133" s="479"/>
      <c r="EN1133" s="479"/>
      <c r="EO1133" s="479"/>
      <c r="EP1133" s="479"/>
      <c r="EQ1133" s="479"/>
      <c r="ER1133" s="479"/>
      <c r="ES1133" s="479"/>
      <c r="ET1133" s="479"/>
      <c r="EU1133" s="479"/>
      <c r="EV1133" s="479"/>
      <c r="EW1133" s="479"/>
      <c r="EX1133" s="479"/>
      <c r="EY1133" s="479"/>
      <c r="EZ1133" s="476"/>
      <c r="FA1133" s="446">
        <f t="shared" si="2394"/>
        <v>10</v>
      </c>
      <c r="FB1133" s="417">
        <f t="shared" si="2432"/>
        <v>2022</v>
      </c>
      <c r="FC1133" s="448">
        <f t="shared" si="2433"/>
        <v>44835</v>
      </c>
      <c r="FD1133" s="449">
        <f t="shared" si="2434"/>
        <v>31</v>
      </c>
      <c r="FE1133" s="450"/>
      <c r="FF1133" s="451">
        <f t="shared" si="2417"/>
        <v>0.57063251539739956</v>
      </c>
      <c r="FG1133" s="450"/>
      <c r="FH1133" s="452">
        <f t="shared" si="2398"/>
        <v>2.0824345868892431</v>
      </c>
      <c r="FI1133" s="452">
        <f t="shared" si="2399"/>
        <v>1.4625339960611461</v>
      </c>
      <c r="FJ1133" s="452">
        <f t="shared" si="2400"/>
        <v>2.1031491002570695</v>
      </c>
      <c r="FK1133" s="452">
        <f t="shared" si="2401"/>
        <v>1.4895565552699228</v>
      </c>
      <c r="FL1133" s="452">
        <f t="shared" si="2402"/>
        <v>1.3992317190286734</v>
      </c>
      <c r="FM1133" s="452">
        <f t="shared" si="2403"/>
        <v>1.0715598847578542</v>
      </c>
      <c r="FN1133" s="452">
        <f t="shared" si="2404"/>
        <v>1.6191345772131798</v>
      </c>
      <c r="FO1133" s="452">
        <f t="shared" si="2405"/>
        <v>1.07304485907106</v>
      </c>
      <c r="FP1133" s="452">
        <f t="shared" si="2406"/>
        <v>1.5142857142857142</v>
      </c>
      <c r="FQ1133" s="452">
        <f t="shared" si="2407"/>
        <v>1.0714285714285714</v>
      </c>
      <c r="FR1133" s="453"/>
      <c r="FS1133" s="446">
        <f t="shared" ref="FS1133:GA1142" si="2438">IFERROR(HLOOKUP(FS$1,$H$5:$HA$10112,MATCH($A1133,$A$5:$A$10112,0),0)*HLOOKUP(FS$2,$H$5:$HA$10112,MATCH($A1133,$A$5:$A$10112,0),0),"-")</f>
        <v>280209</v>
      </c>
      <c r="FT1133" s="446">
        <f t="shared" si="2438"/>
        <v>18587197</v>
      </c>
      <c r="FU1133" s="446">
        <f t="shared" si="2438"/>
        <v>24751795</v>
      </c>
      <c r="FV1133" s="446">
        <f t="shared" si="2438"/>
        <v>34932722</v>
      </c>
      <c r="FW1133" s="446">
        <f t="shared" si="2438"/>
        <v>12838252</v>
      </c>
      <c r="FX1133" s="446">
        <f t="shared" si="2438"/>
        <v>8726048</v>
      </c>
      <c r="FY1133" s="446">
        <f t="shared" si="2438"/>
        <v>352969825</v>
      </c>
      <c r="FZ1133" s="446">
        <f t="shared" si="2438"/>
        <v>400546190</v>
      </c>
      <c r="GA1133" s="446">
        <f t="shared" si="2438"/>
        <v>3719100</v>
      </c>
      <c r="GB1133" s="446" t="str">
        <f t="shared" si="2431"/>
        <v>-</v>
      </c>
      <c r="GC1133" s="446" t="str">
        <f t="shared" si="2431"/>
        <v>-</v>
      </c>
      <c r="GD1133" s="446">
        <f t="shared" si="2435"/>
        <v>61241</v>
      </c>
      <c r="GE1133" s="446">
        <f t="shared" si="2435"/>
        <v>18720</v>
      </c>
      <c r="GF1133" s="446">
        <f t="shared" si="2435"/>
        <v>12770590</v>
      </c>
      <c r="GG1133" s="446">
        <f t="shared" si="2435"/>
        <v>17998662</v>
      </c>
      <c r="GH1133" s="446">
        <f t="shared" si="2435"/>
        <v>6854694</v>
      </c>
      <c r="GI1133" s="446">
        <f t="shared" si="2435"/>
        <v>328326192</v>
      </c>
      <c r="GJ1133" s="446">
        <f t="shared" si="2435"/>
        <v>25150560</v>
      </c>
      <c r="GK1133" s="446">
        <f t="shared" si="2435"/>
        <v>6808623</v>
      </c>
      <c r="GL1133" s="446">
        <f t="shared" si="2435"/>
        <v>21835668</v>
      </c>
      <c r="GM1133" s="446">
        <f t="shared" si="2435"/>
        <v>1394055</v>
      </c>
      <c r="GN1133" s="446">
        <f t="shared" si="2424"/>
        <v>354438</v>
      </c>
      <c r="GO1133" s="446">
        <f t="shared" si="2436"/>
        <v>557225</v>
      </c>
      <c r="GP1133" s="446">
        <f t="shared" si="2436"/>
        <v>1272466</v>
      </c>
      <c r="GQ1133" s="446" t="str">
        <f t="shared" si="2436"/>
        <v>-</v>
      </c>
      <c r="GR1133" s="446"/>
      <c r="GS1133" s="446"/>
      <c r="GT1133" s="446"/>
      <c r="GU1133" s="446"/>
      <c r="GV1133" s="416"/>
    </row>
    <row r="1134" spans="1:204" ht="9.75" customHeight="1" x14ac:dyDescent="0.2">
      <c r="A1134" s="417" t="str">
        <f t="shared" si="2437"/>
        <v>2022-23OCTOBERRYA</v>
      </c>
      <c r="B1134" s="458" t="str">
        <f t="shared" si="2412"/>
        <v>2022-23</v>
      </c>
      <c r="C1134" s="402" t="s">
        <v>643</v>
      </c>
      <c r="D1134" s="458" t="s">
        <v>653</v>
      </c>
      <c r="E1134" s="458" t="s">
        <v>652</v>
      </c>
      <c r="F1134" s="478" t="s">
        <v>452</v>
      </c>
      <c r="G1134" s="478" t="s">
        <v>697</v>
      </c>
      <c r="H1134" s="510">
        <v>166535</v>
      </c>
      <c r="I1134" s="510">
        <v>135416</v>
      </c>
      <c r="J1134" s="510">
        <v>2000964</v>
      </c>
      <c r="K1134" s="510">
        <v>15</v>
      </c>
      <c r="L1134" s="510">
        <v>4</v>
      </c>
      <c r="M1134" s="510">
        <v>38</v>
      </c>
      <c r="N1134" s="510">
        <v>57</v>
      </c>
      <c r="O1134" s="510">
        <v>124</v>
      </c>
      <c r="P1134" s="510">
        <v>82</v>
      </c>
      <c r="Q1134" s="510">
        <v>0</v>
      </c>
      <c r="R1134" s="510">
        <v>32</v>
      </c>
      <c r="S1134" s="510">
        <v>83425</v>
      </c>
      <c r="T1134" s="510">
        <v>10937</v>
      </c>
      <c r="U1134" s="510">
        <v>7130</v>
      </c>
      <c r="V1134" s="510">
        <v>44467</v>
      </c>
      <c r="W1134" s="510">
        <v>10691</v>
      </c>
      <c r="X1134" s="510">
        <v>397</v>
      </c>
      <c r="Y1134" s="510">
        <v>5740415</v>
      </c>
      <c r="Z1134" s="510">
        <v>525</v>
      </c>
      <c r="AA1134" s="510">
        <v>915</v>
      </c>
      <c r="AB1134" s="510">
        <v>4391539</v>
      </c>
      <c r="AC1134" s="510">
        <v>616</v>
      </c>
      <c r="AD1134" s="510">
        <v>1105</v>
      </c>
      <c r="AE1134" s="510">
        <v>182180348</v>
      </c>
      <c r="AF1134" s="510">
        <v>4097</v>
      </c>
      <c r="AG1134" s="510">
        <v>9845</v>
      </c>
      <c r="AH1134" s="510">
        <v>189063810</v>
      </c>
      <c r="AI1134" s="510">
        <v>17684</v>
      </c>
      <c r="AJ1134" s="510">
        <v>46258</v>
      </c>
      <c r="AK1134" s="510">
        <v>7617605</v>
      </c>
      <c r="AL1134" s="510">
        <v>19188</v>
      </c>
      <c r="AM1134" s="510">
        <v>48952</v>
      </c>
      <c r="AN1134" s="510">
        <v>0</v>
      </c>
      <c r="AO1134" s="510">
        <v>1726</v>
      </c>
      <c r="AP1134" s="510">
        <v>2960</v>
      </c>
      <c r="AQ1134" s="510">
        <v>15599034</v>
      </c>
      <c r="AR1134" s="510">
        <v>5270</v>
      </c>
      <c r="AS1134" s="510">
        <v>13218</v>
      </c>
      <c r="AT1134" s="510">
        <v>14121</v>
      </c>
      <c r="AU1134" s="510">
        <v>2983</v>
      </c>
      <c r="AV1134" s="510">
        <v>4583</v>
      </c>
      <c r="AW1134" s="510">
        <v>3547</v>
      </c>
      <c r="AX1134" s="510">
        <v>782</v>
      </c>
      <c r="AY1134" s="510">
        <v>5773</v>
      </c>
      <c r="AZ1134" s="510">
        <v>2871</v>
      </c>
      <c r="BA1134" s="510">
        <v>9512</v>
      </c>
      <c r="BB1134" s="510">
        <v>114099633</v>
      </c>
      <c r="BC1134" s="510">
        <v>11995</v>
      </c>
      <c r="BD1134" s="510">
        <v>21637</v>
      </c>
      <c r="BE1134" s="510">
        <v>2570</v>
      </c>
      <c r="BF1134" s="510">
        <v>3576</v>
      </c>
      <c r="BG1134" s="510">
        <v>2421</v>
      </c>
      <c r="BH1134" s="510">
        <v>945</v>
      </c>
      <c r="BI1134" s="510">
        <v>40161</v>
      </c>
      <c r="BJ1134" s="510">
        <v>3739</v>
      </c>
      <c r="BK1134" s="510">
        <v>25404</v>
      </c>
      <c r="BL1134" s="510">
        <v>69304</v>
      </c>
      <c r="BM1134" s="510">
        <v>23299</v>
      </c>
      <c r="BN1134" s="510">
        <v>15884</v>
      </c>
      <c r="BO1134" s="510">
        <v>15059</v>
      </c>
      <c r="BP1134" s="510">
        <v>10386</v>
      </c>
      <c r="BQ1134" s="510">
        <v>64168</v>
      </c>
      <c r="BR1134" s="510">
        <v>46940</v>
      </c>
      <c r="BS1134" s="510">
        <v>20894</v>
      </c>
      <c r="BT1134" s="510">
        <v>11462</v>
      </c>
      <c r="BU1134" s="510">
        <v>1035</v>
      </c>
      <c r="BV1134" s="510">
        <v>411</v>
      </c>
      <c r="BW1134" s="510">
        <v>123</v>
      </c>
      <c r="BX1134" s="510">
        <v>81847</v>
      </c>
      <c r="BY1134" s="510">
        <v>665</v>
      </c>
      <c r="BZ1134" s="510">
        <v>1099</v>
      </c>
      <c r="CA1134" s="510">
        <v>98</v>
      </c>
      <c r="CB1134" s="510">
        <v>72560</v>
      </c>
      <c r="CC1134" s="510">
        <v>740</v>
      </c>
      <c r="CD1134" s="510">
        <v>1162</v>
      </c>
      <c r="CE1134" s="510">
        <v>10716</v>
      </c>
      <c r="CF1134" s="510">
        <v>5586008</v>
      </c>
      <c r="CG1134" s="510">
        <v>521</v>
      </c>
      <c r="CH1134" s="510">
        <v>911</v>
      </c>
      <c r="CI1134" s="510">
        <v>5188</v>
      </c>
      <c r="CJ1134" s="510">
        <v>22609219</v>
      </c>
      <c r="CK1134" s="510">
        <v>4358</v>
      </c>
      <c r="CL1134" s="510">
        <v>10010</v>
      </c>
      <c r="CM1134" s="510">
        <v>1230</v>
      </c>
      <c r="CN1134" s="510">
        <v>5585414</v>
      </c>
      <c r="CO1134" s="510">
        <v>4541</v>
      </c>
      <c r="CP1134" s="510">
        <v>11081</v>
      </c>
      <c r="CQ1134" s="510">
        <v>38049</v>
      </c>
      <c r="CR1134" s="510">
        <v>153985715</v>
      </c>
      <c r="CS1134" s="510">
        <v>4047</v>
      </c>
      <c r="CT1134" s="510">
        <v>9761</v>
      </c>
      <c r="CU1134" s="510">
        <v>942</v>
      </c>
      <c r="CV1134" s="510">
        <v>19822749</v>
      </c>
      <c r="CW1134" s="510">
        <v>21043</v>
      </c>
      <c r="CX1134" s="510">
        <v>55143</v>
      </c>
      <c r="CY1134" s="510">
        <v>193</v>
      </c>
      <c r="CZ1134" s="510">
        <v>3591697</v>
      </c>
      <c r="DA1134" s="510">
        <v>18610</v>
      </c>
      <c r="DB1134" s="510">
        <v>50020</v>
      </c>
      <c r="DC1134" s="510">
        <v>1144</v>
      </c>
      <c r="DD1134" s="510">
        <v>29367248</v>
      </c>
      <c r="DE1134" s="510">
        <v>25671</v>
      </c>
      <c r="DF1134" s="510">
        <v>59135</v>
      </c>
      <c r="DG1134" s="510">
        <v>178</v>
      </c>
      <c r="DH1134" s="510">
        <v>3863105</v>
      </c>
      <c r="DI1134" s="510">
        <v>21703</v>
      </c>
      <c r="DJ1134" s="510">
        <v>53125</v>
      </c>
      <c r="DK1134" s="510">
        <v>684</v>
      </c>
      <c r="DL1134" s="510">
        <v>241751</v>
      </c>
      <c r="DM1134" s="510">
        <v>353</v>
      </c>
      <c r="DN1134" s="510">
        <v>630</v>
      </c>
      <c r="DO1134" s="510">
        <v>6257</v>
      </c>
      <c r="DP1134" s="510">
        <v>225552</v>
      </c>
      <c r="DQ1134" s="510">
        <v>36</v>
      </c>
      <c r="DR1134" s="510">
        <v>68</v>
      </c>
      <c r="DS1134" s="510">
        <v>111</v>
      </c>
      <c r="DT1134" s="510">
        <v>350550</v>
      </c>
      <c r="DU1134" s="510">
        <v>3158</v>
      </c>
      <c r="DV1134" s="510">
        <v>9529</v>
      </c>
      <c r="DW1134" s="510">
        <v>93</v>
      </c>
      <c r="DX1134" s="510" t="s">
        <v>152</v>
      </c>
      <c r="DY1134" s="510" t="s">
        <v>152</v>
      </c>
      <c r="DZ1134" s="510" t="s">
        <v>152</v>
      </c>
      <c r="EA1134" s="510" t="s">
        <v>152</v>
      </c>
      <c r="EB1134" s="510" t="s">
        <v>152</v>
      </c>
      <c r="EC1134" s="510" t="s">
        <v>152</v>
      </c>
      <c r="ED1134" s="510" t="s">
        <v>152</v>
      </c>
      <c r="EE1134" s="510" t="s">
        <v>152</v>
      </c>
      <c r="EF1134" s="510" t="s">
        <v>152</v>
      </c>
      <c r="EG1134" s="510">
        <v>159</v>
      </c>
      <c r="EH1134" s="510">
        <v>2</v>
      </c>
      <c r="EI1134" s="510" t="s">
        <v>152</v>
      </c>
      <c r="EJ1134" s="479"/>
      <c r="EK1134" s="479"/>
      <c r="EL1134" s="479"/>
      <c r="EM1134" s="479"/>
      <c r="EN1134" s="479"/>
      <c r="EO1134" s="479"/>
      <c r="EP1134" s="479"/>
      <c r="EQ1134" s="479"/>
      <c r="ER1134" s="479"/>
      <c r="ES1134" s="479"/>
      <c r="ET1134" s="479"/>
      <c r="EU1134" s="479"/>
      <c r="EV1134" s="479"/>
      <c r="EW1134" s="479"/>
      <c r="EX1134" s="479"/>
      <c r="EY1134" s="479"/>
      <c r="EZ1134" s="476"/>
      <c r="FA1134" s="446">
        <f t="shared" si="2394"/>
        <v>10</v>
      </c>
      <c r="FB1134" s="417">
        <f t="shared" si="2432"/>
        <v>2022</v>
      </c>
      <c r="FC1134" s="448">
        <f t="shared" si="2433"/>
        <v>44835</v>
      </c>
      <c r="FD1134" s="449">
        <f t="shared" si="2434"/>
        <v>31</v>
      </c>
      <c r="FE1134" s="450"/>
      <c r="FF1134" s="451">
        <f t="shared" si="2417"/>
        <v>0.57641639797328426</v>
      </c>
      <c r="FG1134" s="450"/>
      <c r="FH1134" s="452">
        <f t="shared" si="2398"/>
        <v>2.1302916704763648</v>
      </c>
      <c r="FI1134" s="452">
        <f t="shared" si="2399"/>
        <v>1.4523178202432112</v>
      </c>
      <c r="FJ1134" s="452">
        <f t="shared" si="2400"/>
        <v>2.112061711079944</v>
      </c>
      <c r="FK1134" s="452">
        <f t="shared" si="2401"/>
        <v>1.4566619915848527</v>
      </c>
      <c r="FL1134" s="452">
        <f t="shared" si="2402"/>
        <v>1.4430476533159422</v>
      </c>
      <c r="FM1134" s="452">
        <f t="shared" si="2403"/>
        <v>1.0556142757550544</v>
      </c>
      <c r="FN1134" s="452">
        <f t="shared" si="2404"/>
        <v>1.9543541296417548</v>
      </c>
      <c r="FO1134" s="452">
        <f t="shared" si="2405"/>
        <v>1.0721167337012441</v>
      </c>
      <c r="FP1134" s="452">
        <f t="shared" si="2406"/>
        <v>2.6070528967254409</v>
      </c>
      <c r="FQ1134" s="452">
        <f t="shared" si="2407"/>
        <v>1.035264483627204</v>
      </c>
      <c r="FR1134" s="453"/>
      <c r="FS1134" s="446">
        <f t="shared" si="2438"/>
        <v>541664</v>
      </c>
      <c r="FT1134" s="446">
        <f t="shared" si="2438"/>
        <v>5145808</v>
      </c>
      <c r="FU1134" s="446">
        <f t="shared" si="2438"/>
        <v>7718712</v>
      </c>
      <c r="FV1134" s="446">
        <f t="shared" si="2438"/>
        <v>16791584</v>
      </c>
      <c r="FW1134" s="446">
        <f t="shared" si="2438"/>
        <v>10007355</v>
      </c>
      <c r="FX1134" s="446">
        <f t="shared" si="2438"/>
        <v>7878650</v>
      </c>
      <c r="FY1134" s="446">
        <f t="shared" si="2438"/>
        <v>437777615</v>
      </c>
      <c r="FZ1134" s="446">
        <f t="shared" si="2438"/>
        <v>494544278</v>
      </c>
      <c r="GA1134" s="446">
        <f t="shared" si="2438"/>
        <v>19433944</v>
      </c>
      <c r="GB1134" s="446">
        <f t="shared" si="2431"/>
        <v>205811144</v>
      </c>
      <c r="GC1134" s="446">
        <f t="shared" si="2431"/>
        <v>39125280</v>
      </c>
      <c r="GD1134" s="446">
        <f t="shared" si="2435"/>
        <v>135177</v>
      </c>
      <c r="GE1134" s="446">
        <f t="shared" si="2435"/>
        <v>113876</v>
      </c>
      <c r="GF1134" s="446">
        <f t="shared" si="2435"/>
        <v>9762276</v>
      </c>
      <c r="GG1134" s="446">
        <f t="shared" si="2435"/>
        <v>51931880</v>
      </c>
      <c r="GH1134" s="446">
        <f t="shared" si="2435"/>
        <v>13629630</v>
      </c>
      <c r="GI1134" s="446">
        <f t="shared" si="2435"/>
        <v>371396289</v>
      </c>
      <c r="GJ1134" s="446">
        <f t="shared" si="2435"/>
        <v>51944706</v>
      </c>
      <c r="GK1134" s="446">
        <f t="shared" si="2435"/>
        <v>9653860</v>
      </c>
      <c r="GL1134" s="446">
        <f t="shared" si="2435"/>
        <v>67650440</v>
      </c>
      <c r="GM1134" s="446">
        <f t="shared" si="2435"/>
        <v>9456250</v>
      </c>
      <c r="GN1134" s="446">
        <f t="shared" si="2424"/>
        <v>1057719</v>
      </c>
      <c r="GO1134" s="446">
        <f t="shared" si="2436"/>
        <v>430920</v>
      </c>
      <c r="GP1134" s="446">
        <f t="shared" si="2436"/>
        <v>425476</v>
      </c>
      <c r="GQ1134" s="446" t="str">
        <f t="shared" si="2436"/>
        <v>-</v>
      </c>
      <c r="GR1134" s="446"/>
      <c r="GS1134" s="446"/>
      <c r="GT1134" s="446"/>
      <c r="GU1134" s="446"/>
      <c r="GV1134" s="416"/>
    </row>
    <row r="1135" spans="1:204" ht="9.75" customHeight="1" x14ac:dyDescent="0.2">
      <c r="A1135" s="485" t="str">
        <f t="shared" si="2437"/>
        <v>2022-23OCTOBERRX8</v>
      </c>
      <c r="B1135" s="503" t="str">
        <f t="shared" si="2412"/>
        <v>2022-23</v>
      </c>
      <c r="C1135" s="436" t="s">
        <v>643</v>
      </c>
      <c r="D1135" s="503" t="s">
        <v>646</v>
      </c>
      <c r="E1135" s="503" t="s">
        <v>645</v>
      </c>
      <c r="F1135" s="504" t="s">
        <v>450</v>
      </c>
      <c r="G1135" s="504" t="s">
        <v>696</v>
      </c>
      <c r="H1135" s="522">
        <v>105168</v>
      </c>
      <c r="I1135" s="522">
        <v>73117</v>
      </c>
      <c r="J1135" s="522">
        <v>6351044</v>
      </c>
      <c r="K1135" s="522">
        <v>87</v>
      </c>
      <c r="L1135" s="522">
        <v>6</v>
      </c>
      <c r="M1135" s="522">
        <v>266</v>
      </c>
      <c r="N1135" s="522">
        <v>366</v>
      </c>
      <c r="O1135" s="522">
        <v>692</v>
      </c>
      <c r="P1135" s="522">
        <v>311</v>
      </c>
      <c r="Q1135" s="522">
        <v>292</v>
      </c>
      <c r="R1135" s="522">
        <v>218</v>
      </c>
      <c r="S1135" s="522">
        <v>63473</v>
      </c>
      <c r="T1135" s="522">
        <v>8660</v>
      </c>
      <c r="U1135" s="522">
        <v>6238</v>
      </c>
      <c r="V1135" s="522">
        <v>36764</v>
      </c>
      <c r="W1135" s="522">
        <v>8535</v>
      </c>
      <c r="X1135" s="522">
        <v>136</v>
      </c>
      <c r="Y1135" s="522">
        <v>5503049</v>
      </c>
      <c r="Z1135" s="522">
        <v>635</v>
      </c>
      <c r="AA1135" s="522">
        <v>1092</v>
      </c>
      <c r="AB1135" s="522">
        <v>4324668</v>
      </c>
      <c r="AC1135" s="522">
        <v>693</v>
      </c>
      <c r="AD1135" s="522">
        <v>1194</v>
      </c>
      <c r="AE1135" s="522">
        <v>113689194</v>
      </c>
      <c r="AF1135" s="522">
        <v>3092</v>
      </c>
      <c r="AG1135" s="522">
        <v>7051</v>
      </c>
      <c r="AH1135" s="522">
        <v>75859926</v>
      </c>
      <c r="AI1135" s="522">
        <v>8888</v>
      </c>
      <c r="AJ1135" s="522">
        <v>21473</v>
      </c>
      <c r="AK1135" s="522">
        <v>1127848</v>
      </c>
      <c r="AL1135" s="522">
        <v>8293</v>
      </c>
      <c r="AM1135" s="522">
        <v>17393</v>
      </c>
      <c r="AN1135" s="522">
        <v>389</v>
      </c>
      <c r="AO1135" s="522">
        <v>1354</v>
      </c>
      <c r="AP1135" s="522">
        <v>1011</v>
      </c>
      <c r="AQ1135" s="522">
        <v>4729720</v>
      </c>
      <c r="AR1135" s="522">
        <v>4678</v>
      </c>
      <c r="AS1135" s="522">
        <v>9295</v>
      </c>
      <c r="AT1135" s="522">
        <v>4182</v>
      </c>
      <c r="AU1135" s="522">
        <v>426</v>
      </c>
      <c r="AV1135" s="522">
        <v>530</v>
      </c>
      <c r="AW1135" s="522">
        <v>5199</v>
      </c>
      <c r="AX1135" s="522">
        <v>1557</v>
      </c>
      <c r="AY1135" s="522">
        <v>1669</v>
      </c>
      <c r="AZ1135" s="522">
        <v>556</v>
      </c>
      <c r="BA1135" s="522">
        <v>3319</v>
      </c>
      <c r="BB1135" s="522">
        <v>15254787</v>
      </c>
      <c r="BC1135" s="522">
        <v>4596</v>
      </c>
      <c r="BD1135" s="522">
        <v>8075</v>
      </c>
      <c r="BE1135" s="522">
        <v>372</v>
      </c>
      <c r="BF1135" s="522">
        <v>742</v>
      </c>
      <c r="BG1135" s="522">
        <v>854</v>
      </c>
      <c r="BH1135" s="522">
        <v>1351</v>
      </c>
      <c r="BI1135" s="522">
        <v>36668</v>
      </c>
      <c r="BJ1135" s="522">
        <v>4366</v>
      </c>
      <c r="BK1135" s="522">
        <v>18257</v>
      </c>
      <c r="BL1135" s="522">
        <v>59291</v>
      </c>
      <c r="BM1135" s="522">
        <v>15058</v>
      </c>
      <c r="BN1135" s="522">
        <v>11709</v>
      </c>
      <c r="BO1135" s="522">
        <v>10574</v>
      </c>
      <c r="BP1135" s="522">
        <v>8281</v>
      </c>
      <c r="BQ1135" s="522">
        <v>49268</v>
      </c>
      <c r="BR1135" s="522">
        <v>39353</v>
      </c>
      <c r="BS1135" s="522">
        <v>12811</v>
      </c>
      <c r="BT1135" s="522">
        <v>9229</v>
      </c>
      <c r="BU1135" s="522">
        <v>226</v>
      </c>
      <c r="BV1135" s="522">
        <v>172</v>
      </c>
      <c r="BW1135" s="522">
        <v>241</v>
      </c>
      <c r="BX1135" s="522">
        <v>156868</v>
      </c>
      <c r="BY1135" s="522">
        <v>651</v>
      </c>
      <c r="BZ1135" s="522">
        <v>1076</v>
      </c>
      <c r="CA1135" s="522">
        <v>41</v>
      </c>
      <c r="CB1135" s="522">
        <v>19116</v>
      </c>
      <c r="CC1135" s="522">
        <v>466</v>
      </c>
      <c r="CD1135" s="522">
        <v>771</v>
      </c>
      <c r="CE1135" s="522">
        <v>8378</v>
      </c>
      <c r="CF1135" s="522">
        <v>5327065</v>
      </c>
      <c r="CG1135" s="522">
        <v>636</v>
      </c>
      <c r="CH1135" s="522">
        <v>1093</v>
      </c>
      <c r="CI1135" s="522">
        <v>3606</v>
      </c>
      <c r="CJ1135" s="522">
        <v>11941819</v>
      </c>
      <c r="CK1135" s="522">
        <v>3312</v>
      </c>
      <c r="CL1135" s="522">
        <v>7347</v>
      </c>
      <c r="CM1135" s="522">
        <v>1062</v>
      </c>
      <c r="CN1135" s="522">
        <v>3306344</v>
      </c>
      <c r="CO1135" s="522">
        <v>3113</v>
      </c>
      <c r="CP1135" s="522">
        <v>7445</v>
      </c>
      <c r="CQ1135" s="522">
        <v>32096</v>
      </c>
      <c r="CR1135" s="522">
        <v>98441031</v>
      </c>
      <c r="CS1135" s="522">
        <v>3067</v>
      </c>
      <c r="CT1135" s="522">
        <v>6998</v>
      </c>
      <c r="CU1135" s="522">
        <v>1905</v>
      </c>
      <c r="CV1135" s="522">
        <v>15178524</v>
      </c>
      <c r="CW1135" s="522">
        <v>7968</v>
      </c>
      <c r="CX1135" s="522">
        <v>17861</v>
      </c>
      <c r="CY1135" s="522">
        <v>1317</v>
      </c>
      <c r="CZ1135" s="522">
        <v>9486847</v>
      </c>
      <c r="DA1135" s="522">
        <v>7203</v>
      </c>
      <c r="DB1135" s="522">
        <v>15237</v>
      </c>
      <c r="DC1135" s="522">
        <v>1481</v>
      </c>
      <c r="DD1135" s="522">
        <v>16577196</v>
      </c>
      <c r="DE1135" s="522">
        <v>11193</v>
      </c>
      <c r="DF1135" s="522">
        <v>25404</v>
      </c>
      <c r="DG1135" s="522">
        <v>493</v>
      </c>
      <c r="DH1135" s="522">
        <v>5940879</v>
      </c>
      <c r="DI1135" s="522">
        <v>12050</v>
      </c>
      <c r="DJ1135" s="522">
        <v>31938</v>
      </c>
      <c r="DK1135" s="522">
        <v>315</v>
      </c>
      <c r="DL1135" s="522">
        <v>153758</v>
      </c>
      <c r="DM1135" s="522">
        <v>488</v>
      </c>
      <c r="DN1135" s="522">
        <v>892</v>
      </c>
      <c r="DO1135" s="522">
        <v>4733</v>
      </c>
      <c r="DP1135" s="522">
        <v>529129</v>
      </c>
      <c r="DQ1135" s="522">
        <v>112</v>
      </c>
      <c r="DR1135" s="522">
        <v>290</v>
      </c>
      <c r="DS1135" s="522">
        <v>83</v>
      </c>
      <c r="DT1135" s="522">
        <v>200791</v>
      </c>
      <c r="DU1135" s="522">
        <v>2419</v>
      </c>
      <c r="DV1135" s="522">
        <v>4679</v>
      </c>
      <c r="DW1135" s="522">
        <v>67</v>
      </c>
      <c r="DX1135" s="522" t="s">
        <v>152</v>
      </c>
      <c r="DY1135" s="522" t="s">
        <v>152</v>
      </c>
      <c r="DZ1135" s="522" t="s">
        <v>152</v>
      </c>
      <c r="EA1135" s="522" t="s">
        <v>152</v>
      </c>
      <c r="EB1135" s="522" t="s">
        <v>152</v>
      </c>
      <c r="EC1135" s="522" t="s">
        <v>152</v>
      </c>
      <c r="ED1135" s="522" t="s">
        <v>152</v>
      </c>
      <c r="EE1135" s="522" t="s">
        <v>152</v>
      </c>
      <c r="EF1135" s="522" t="s">
        <v>152</v>
      </c>
      <c r="EG1135" s="522">
        <v>297</v>
      </c>
      <c r="EH1135" s="508">
        <v>0</v>
      </c>
      <c r="EI1135" s="522" t="s">
        <v>152</v>
      </c>
      <c r="EJ1135" s="483"/>
      <c r="EK1135" s="483"/>
      <c r="EL1135" s="483"/>
      <c r="EM1135" s="483"/>
      <c r="EN1135" s="483"/>
      <c r="EO1135" s="483"/>
      <c r="EP1135" s="483"/>
      <c r="EQ1135" s="483"/>
      <c r="ER1135" s="483"/>
      <c r="ES1135" s="483"/>
      <c r="ET1135" s="483"/>
      <c r="EU1135" s="483"/>
      <c r="EV1135" s="483"/>
      <c r="EW1135" s="483"/>
      <c r="EX1135" s="483"/>
      <c r="EY1135" s="483"/>
      <c r="EZ1135" s="484"/>
      <c r="FA1135" s="468">
        <f t="shared" si="2394"/>
        <v>10</v>
      </c>
      <c r="FB1135" s="485">
        <f t="shared" si="2432"/>
        <v>2022</v>
      </c>
      <c r="FC1135" s="486">
        <f t="shared" si="2433"/>
        <v>44835</v>
      </c>
      <c r="FD1135" s="470">
        <f t="shared" si="2434"/>
        <v>31</v>
      </c>
      <c r="FE1135" s="471"/>
      <c r="FF1135" s="517">
        <f t="shared" si="2417"/>
        <v>0.56689423883099777</v>
      </c>
      <c r="FG1135" s="471"/>
      <c r="FH1135" s="487">
        <f t="shared" si="2398"/>
        <v>1.7387990762124712</v>
      </c>
      <c r="FI1135" s="487">
        <f t="shared" si="2399"/>
        <v>1.3520785219399538</v>
      </c>
      <c r="FJ1135" s="487">
        <f t="shared" si="2400"/>
        <v>1.6950945815966656</v>
      </c>
      <c r="FK1135" s="487">
        <f t="shared" si="2401"/>
        <v>1.3275088169285028</v>
      </c>
      <c r="FL1135" s="487">
        <f t="shared" si="2402"/>
        <v>1.34011533021434</v>
      </c>
      <c r="FM1135" s="487">
        <f t="shared" si="2403"/>
        <v>1.0704221521053203</v>
      </c>
      <c r="FN1135" s="487">
        <f t="shared" si="2404"/>
        <v>1.50099589923843</v>
      </c>
      <c r="FO1135" s="487">
        <f t="shared" si="2405"/>
        <v>1.0813122437024019</v>
      </c>
      <c r="FP1135" s="487">
        <f t="shared" si="2406"/>
        <v>1.661764705882353</v>
      </c>
      <c r="FQ1135" s="487">
        <f t="shared" si="2407"/>
        <v>1.2647058823529411</v>
      </c>
      <c r="FR1135" s="459"/>
      <c r="FS1135" s="468">
        <f t="shared" si="2438"/>
        <v>438702</v>
      </c>
      <c r="FT1135" s="468">
        <f t="shared" si="2438"/>
        <v>19449122</v>
      </c>
      <c r="FU1135" s="468">
        <f t="shared" si="2438"/>
        <v>26760822</v>
      </c>
      <c r="FV1135" s="468">
        <f t="shared" si="2438"/>
        <v>50596964</v>
      </c>
      <c r="FW1135" s="468">
        <f t="shared" si="2438"/>
        <v>9456720</v>
      </c>
      <c r="FX1135" s="468">
        <f t="shared" si="2438"/>
        <v>7448172</v>
      </c>
      <c r="FY1135" s="468">
        <f t="shared" si="2438"/>
        <v>259222964</v>
      </c>
      <c r="FZ1135" s="468">
        <f t="shared" si="2438"/>
        <v>183272055</v>
      </c>
      <c r="GA1135" s="468">
        <f t="shared" si="2438"/>
        <v>2365448</v>
      </c>
      <c r="GB1135" s="468">
        <f t="shared" si="2431"/>
        <v>26800925</v>
      </c>
      <c r="GC1135" s="468">
        <f t="shared" si="2431"/>
        <v>9397245</v>
      </c>
      <c r="GD1135" s="468">
        <f t="shared" si="2435"/>
        <v>259316</v>
      </c>
      <c r="GE1135" s="468">
        <f t="shared" si="2435"/>
        <v>31611</v>
      </c>
      <c r="GF1135" s="468">
        <f t="shared" si="2435"/>
        <v>9157154</v>
      </c>
      <c r="GG1135" s="468">
        <f t="shared" si="2435"/>
        <v>26493282</v>
      </c>
      <c r="GH1135" s="468">
        <f t="shared" si="2435"/>
        <v>7906590</v>
      </c>
      <c r="GI1135" s="468">
        <f t="shared" si="2435"/>
        <v>224607808</v>
      </c>
      <c r="GJ1135" s="468">
        <f t="shared" si="2435"/>
        <v>34025205</v>
      </c>
      <c r="GK1135" s="468">
        <f t="shared" si="2435"/>
        <v>20067129</v>
      </c>
      <c r="GL1135" s="468">
        <f t="shared" si="2435"/>
        <v>37623324</v>
      </c>
      <c r="GM1135" s="468">
        <f t="shared" si="2435"/>
        <v>15745434</v>
      </c>
      <c r="GN1135" s="468">
        <f t="shared" si="2424"/>
        <v>388357</v>
      </c>
      <c r="GO1135" s="468">
        <f t="shared" si="2436"/>
        <v>280980</v>
      </c>
      <c r="GP1135" s="468">
        <f t="shared" si="2436"/>
        <v>1372570</v>
      </c>
      <c r="GQ1135" s="468" t="str">
        <f t="shared" si="2436"/>
        <v>-</v>
      </c>
      <c r="GR1135" s="468"/>
      <c r="GS1135" s="468"/>
      <c r="GT1135" s="468"/>
      <c r="GU1135" s="468"/>
      <c r="GV1135" s="425"/>
    </row>
    <row r="1136" spans="1:204" ht="9.75" customHeight="1" x14ac:dyDescent="0.2">
      <c r="A1136" s="472" t="str">
        <f t="shared" si="2437"/>
        <v>2022-23NOVEMBERRX9</v>
      </c>
      <c r="B1136" s="488" t="str">
        <f t="shared" si="2412"/>
        <v>2022-23</v>
      </c>
      <c r="C1136" s="400" t="s">
        <v>647</v>
      </c>
      <c r="D1136" s="488" t="s">
        <v>653</v>
      </c>
      <c r="E1136" s="488" t="s">
        <v>652</v>
      </c>
      <c r="F1136" s="474" t="s">
        <v>451</v>
      </c>
      <c r="G1136" s="474" t="s">
        <v>686</v>
      </c>
      <c r="H1136" s="518">
        <v>103218</v>
      </c>
      <c r="I1136" s="518">
        <v>84196</v>
      </c>
      <c r="J1136" s="518">
        <v>439032</v>
      </c>
      <c r="K1136" s="518">
        <v>5</v>
      </c>
      <c r="L1136" s="518">
        <v>2</v>
      </c>
      <c r="M1136" s="518">
        <v>3</v>
      </c>
      <c r="N1136" s="518">
        <v>28</v>
      </c>
      <c r="O1136" s="518">
        <v>91</v>
      </c>
      <c r="P1136" s="518">
        <v>443</v>
      </c>
      <c r="Q1136" s="518">
        <v>1649</v>
      </c>
      <c r="R1136" s="518">
        <v>1221</v>
      </c>
      <c r="S1136" s="518">
        <v>63161</v>
      </c>
      <c r="T1136" s="518">
        <v>8675</v>
      </c>
      <c r="U1136" s="518">
        <v>5610</v>
      </c>
      <c r="V1136" s="518">
        <v>36494</v>
      </c>
      <c r="W1136" s="518">
        <v>7403</v>
      </c>
      <c r="X1136" s="518">
        <v>128</v>
      </c>
      <c r="Y1136" s="518">
        <v>4688717</v>
      </c>
      <c r="Z1136" s="518">
        <v>540</v>
      </c>
      <c r="AA1136" s="518">
        <v>980</v>
      </c>
      <c r="AB1136" s="518">
        <v>5394807</v>
      </c>
      <c r="AC1136" s="518">
        <v>962</v>
      </c>
      <c r="AD1136" s="518">
        <v>2127</v>
      </c>
      <c r="AE1136" s="518">
        <v>126493973</v>
      </c>
      <c r="AF1136" s="518">
        <v>3466</v>
      </c>
      <c r="AG1136" s="518">
        <v>7683</v>
      </c>
      <c r="AH1136" s="518">
        <v>74127713</v>
      </c>
      <c r="AI1136" s="518">
        <v>10013</v>
      </c>
      <c r="AJ1136" s="518">
        <v>27757</v>
      </c>
      <c r="AK1136" s="518">
        <v>1154744</v>
      </c>
      <c r="AL1136" s="518">
        <v>9021</v>
      </c>
      <c r="AM1136" s="518">
        <v>21946</v>
      </c>
      <c r="AN1136" s="518">
        <v>284</v>
      </c>
      <c r="AO1136" s="518">
        <v>4102</v>
      </c>
      <c r="AP1136" s="518">
        <v>6445</v>
      </c>
      <c r="AQ1136" s="518">
        <v>1101896</v>
      </c>
      <c r="AR1136" s="518">
        <v>171</v>
      </c>
      <c r="AS1136" s="518">
        <v>6719</v>
      </c>
      <c r="AT1136" s="518">
        <v>8532</v>
      </c>
      <c r="AU1136" s="518">
        <v>1533</v>
      </c>
      <c r="AV1136" s="518">
        <v>1818</v>
      </c>
      <c r="AW1136" s="518">
        <v>175</v>
      </c>
      <c r="AX1136" s="518">
        <v>3073</v>
      </c>
      <c r="AY1136" s="518">
        <v>2108</v>
      </c>
      <c r="AZ1136" s="518">
        <v>2223</v>
      </c>
      <c r="BA1136" s="518">
        <v>7915</v>
      </c>
      <c r="BB1136" s="518">
        <v>15991000</v>
      </c>
      <c r="BC1136" s="518">
        <v>2020</v>
      </c>
      <c r="BD1136" s="518">
        <v>3316</v>
      </c>
      <c r="BE1136" s="518">
        <v>579</v>
      </c>
      <c r="BF1136" s="518">
        <v>1334</v>
      </c>
      <c r="BG1136" s="518">
        <v>1815</v>
      </c>
      <c r="BH1136" s="518">
        <v>4187</v>
      </c>
      <c r="BI1136" s="518">
        <v>31029</v>
      </c>
      <c r="BJ1136" s="518">
        <v>3274</v>
      </c>
      <c r="BK1136" s="518">
        <v>20326</v>
      </c>
      <c r="BL1136" s="518">
        <v>54629</v>
      </c>
      <c r="BM1136" s="518">
        <v>15176</v>
      </c>
      <c r="BN1136" s="518">
        <v>11803</v>
      </c>
      <c r="BO1136" s="518">
        <v>10002</v>
      </c>
      <c r="BP1136" s="518">
        <v>7880</v>
      </c>
      <c r="BQ1136" s="518">
        <v>50657</v>
      </c>
      <c r="BR1136" s="518">
        <v>38988</v>
      </c>
      <c r="BS1136" s="518">
        <v>10610</v>
      </c>
      <c r="BT1136" s="518">
        <v>7357</v>
      </c>
      <c r="BU1136" s="518">
        <v>118</v>
      </c>
      <c r="BV1136" s="518">
        <v>82</v>
      </c>
      <c r="BW1136" s="518">
        <v>0</v>
      </c>
      <c r="BX1136" s="518">
        <v>0</v>
      </c>
      <c r="BY1136" s="518" t="s">
        <v>152</v>
      </c>
      <c r="BZ1136" s="518" t="s">
        <v>152</v>
      </c>
      <c r="CA1136" s="518">
        <v>21</v>
      </c>
      <c r="CB1136" s="518">
        <v>12527</v>
      </c>
      <c r="CC1136" s="518">
        <v>597</v>
      </c>
      <c r="CD1136" s="518">
        <v>1081</v>
      </c>
      <c r="CE1136" s="518">
        <v>8654</v>
      </c>
      <c r="CF1136" s="518">
        <v>4676190</v>
      </c>
      <c r="CG1136" s="518">
        <v>540</v>
      </c>
      <c r="CH1136" s="518">
        <v>979</v>
      </c>
      <c r="CI1136" s="518">
        <v>618</v>
      </c>
      <c r="CJ1136" s="518">
        <v>2243325</v>
      </c>
      <c r="CK1136" s="518">
        <v>3630</v>
      </c>
      <c r="CL1136" s="518">
        <v>7380</v>
      </c>
      <c r="CM1136" s="518">
        <v>734</v>
      </c>
      <c r="CN1136" s="518">
        <v>2772247</v>
      </c>
      <c r="CO1136" s="518">
        <v>3777</v>
      </c>
      <c r="CP1136" s="518">
        <v>8464</v>
      </c>
      <c r="CQ1136" s="518">
        <v>35142</v>
      </c>
      <c r="CR1136" s="518">
        <v>121478401</v>
      </c>
      <c r="CS1136" s="518">
        <v>3457</v>
      </c>
      <c r="CT1136" s="518">
        <v>7665</v>
      </c>
      <c r="CU1136" s="518">
        <v>3</v>
      </c>
      <c r="CV1136" s="518">
        <v>37329</v>
      </c>
      <c r="CW1136" s="518">
        <v>12443</v>
      </c>
      <c r="CX1136" s="518">
        <v>21853</v>
      </c>
      <c r="CY1136" s="518">
        <v>205</v>
      </c>
      <c r="CZ1136" s="518">
        <v>2720347</v>
      </c>
      <c r="DA1136" s="518">
        <v>13270</v>
      </c>
      <c r="DB1136" s="518">
        <v>32910</v>
      </c>
      <c r="DC1136" s="518">
        <v>1647</v>
      </c>
      <c r="DD1136" s="518">
        <v>13445027</v>
      </c>
      <c r="DE1136" s="518">
        <v>8163</v>
      </c>
      <c r="DF1136" s="518">
        <v>16256</v>
      </c>
      <c r="DG1136" s="518">
        <v>63</v>
      </c>
      <c r="DH1136" s="518">
        <v>1022089</v>
      </c>
      <c r="DI1136" s="518">
        <v>16224</v>
      </c>
      <c r="DJ1136" s="518">
        <v>45101</v>
      </c>
      <c r="DK1136" s="518">
        <v>359</v>
      </c>
      <c r="DL1136" s="518">
        <v>100118</v>
      </c>
      <c r="DM1136" s="518">
        <v>279</v>
      </c>
      <c r="DN1136" s="518">
        <v>454</v>
      </c>
      <c r="DO1136" s="518">
        <v>4693</v>
      </c>
      <c r="DP1136" s="518">
        <v>226891</v>
      </c>
      <c r="DQ1136" s="518">
        <v>48</v>
      </c>
      <c r="DR1136" s="518">
        <v>91</v>
      </c>
      <c r="DS1136" s="518">
        <v>29</v>
      </c>
      <c r="DT1136" s="518">
        <v>61916</v>
      </c>
      <c r="DU1136" s="518">
        <v>2135</v>
      </c>
      <c r="DV1136" s="518">
        <v>5519</v>
      </c>
      <c r="DW1136" s="518">
        <v>23</v>
      </c>
      <c r="DX1136" s="518" t="s">
        <v>152</v>
      </c>
      <c r="DY1136" s="518" t="s">
        <v>152</v>
      </c>
      <c r="DZ1136" s="518" t="s">
        <v>152</v>
      </c>
      <c r="EA1136" s="518" t="s">
        <v>152</v>
      </c>
      <c r="EB1136" s="518" t="s">
        <v>152</v>
      </c>
      <c r="EC1136" s="518" t="s">
        <v>152</v>
      </c>
      <c r="ED1136" s="518" t="s">
        <v>152</v>
      </c>
      <c r="EE1136" s="518" t="s">
        <v>152</v>
      </c>
      <c r="EF1136" s="518" t="s">
        <v>152</v>
      </c>
      <c r="EG1136" s="518">
        <v>1582</v>
      </c>
      <c r="EH1136" s="505">
        <v>15</v>
      </c>
      <c r="EI1136" s="518" t="s">
        <v>152</v>
      </c>
      <c r="EJ1136" s="475"/>
      <c r="EK1136" s="475"/>
      <c r="EL1136" s="475"/>
      <c r="EM1136" s="475"/>
      <c r="EN1136" s="475"/>
      <c r="EO1136" s="475"/>
      <c r="EP1136" s="475"/>
      <c r="EQ1136" s="475"/>
      <c r="ER1136" s="475"/>
      <c r="ES1136" s="475"/>
      <c r="ET1136" s="475"/>
      <c r="EU1136" s="475"/>
      <c r="EV1136" s="475"/>
      <c r="EW1136" s="475"/>
      <c r="EX1136" s="475"/>
      <c r="EY1136" s="475"/>
      <c r="EZ1136" s="476"/>
      <c r="FA1136" s="446">
        <f t="shared" si="2394"/>
        <v>11</v>
      </c>
      <c r="FB1136" s="417">
        <f>LEFT($B1136,4)+IF(FA1136&lt;4,1,0)</f>
        <v>2022</v>
      </c>
      <c r="FC1136" s="448">
        <f>DATE($FB1136,$FA1136,1)</f>
        <v>44866</v>
      </c>
      <c r="FD1136" s="449">
        <f>DAY(EOMONTH($FC1136,0))</f>
        <v>30</v>
      </c>
      <c r="FE1136" s="450"/>
      <c r="FF1136" s="451">
        <f t="shared" si="2417"/>
        <v>0.57009232264334309</v>
      </c>
      <c r="FG1136" s="450"/>
      <c r="FH1136" s="452">
        <f t="shared" si="2398"/>
        <v>1.7493948126801153</v>
      </c>
      <c r="FI1136" s="452">
        <f t="shared" si="2399"/>
        <v>1.3605763688760808</v>
      </c>
      <c r="FJ1136" s="452">
        <f t="shared" si="2400"/>
        <v>1.7828877005347594</v>
      </c>
      <c r="FK1136" s="452">
        <f t="shared" si="2401"/>
        <v>1.4046345811051693</v>
      </c>
      <c r="FL1136" s="452">
        <f t="shared" si="2402"/>
        <v>1.3880911930728339</v>
      </c>
      <c r="FM1136" s="452">
        <f t="shared" si="2403"/>
        <v>1.0683400010960706</v>
      </c>
      <c r="FN1136" s="452">
        <f t="shared" si="2404"/>
        <v>1.4332027556396056</v>
      </c>
      <c r="FO1136" s="452">
        <f t="shared" si="2405"/>
        <v>0.99378630285019587</v>
      </c>
      <c r="FP1136" s="452">
        <f t="shared" si="2406"/>
        <v>0.921875</v>
      </c>
      <c r="FQ1136" s="452">
        <f t="shared" si="2407"/>
        <v>0.640625</v>
      </c>
      <c r="FR1136" s="453"/>
      <c r="FS1136" s="446">
        <f t="shared" si="2438"/>
        <v>168392</v>
      </c>
      <c r="FT1136" s="446">
        <f t="shared" si="2438"/>
        <v>252588</v>
      </c>
      <c r="FU1136" s="446">
        <f t="shared" si="2438"/>
        <v>2357488</v>
      </c>
      <c r="FV1136" s="446">
        <f t="shared" si="2438"/>
        <v>7661836</v>
      </c>
      <c r="FW1136" s="446">
        <f t="shared" si="2438"/>
        <v>8501500</v>
      </c>
      <c r="FX1136" s="446">
        <f t="shared" si="2438"/>
        <v>11932470</v>
      </c>
      <c r="FY1136" s="446">
        <f t="shared" si="2438"/>
        <v>280383402</v>
      </c>
      <c r="FZ1136" s="446">
        <f t="shared" si="2438"/>
        <v>205485071</v>
      </c>
      <c r="GA1136" s="446">
        <f t="shared" si="2438"/>
        <v>2809088</v>
      </c>
      <c r="GB1136" s="446">
        <f t="shared" si="2431"/>
        <v>26246140</v>
      </c>
      <c r="GC1136" s="446">
        <f t="shared" si="2431"/>
        <v>43303955</v>
      </c>
      <c r="GD1136" s="446" t="str">
        <f t="shared" si="2435"/>
        <v>-</v>
      </c>
      <c r="GE1136" s="446">
        <f t="shared" si="2435"/>
        <v>22701</v>
      </c>
      <c r="GF1136" s="446">
        <f t="shared" si="2435"/>
        <v>8472266</v>
      </c>
      <c r="GG1136" s="446">
        <f t="shared" si="2435"/>
        <v>4560840</v>
      </c>
      <c r="GH1136" s="446">
        <f t="shared" si="2435"/>
        <v>6212576</v>
      </c>
      <c r="GI1136" s="446">
        <f t="shared" si="2435"/>
        <v>269363430</v>
      </c>
      <c r="GJ1136" s="446">
        <f t="shared" si="2435"/>
        <v>65559</v>
      </c>
      <c r="GK1136" s="446">
        <f t="shared" si="2435"/>
        <v>6746550</v>
      </c>
      <c r="GL1136" s="446">
        <f t="shared" si="2435"/>
        <v>26773632</v>
      </c>
      <c r="GM1136" s="446">
        <f t="shared" si="2435"/>
        <v>2841363</v>
      </c>
      <c r="GN1136" s="446">
        <f t="shared" si="2424"/>
        <v>160051</v>
      </c>
      <c r="GO1136" s="446">
        <f t="shared" si="2436"/>
        <v>162986</v>
      </c>
      <c r="GP1136" s="446">
        <f t="shared" si="2436"/>
        <v>427063</v>
      </c>
      <c r="GQ1136" s="446" t="str">
        <f t="shared" si="2436"/>
        <v>-</v>
      </c>
      <c r="GR1136" s="446"/>
      <c r="GS1136" s="446"/>
      <c r="GT1136" s="446"/>
      <c r="GU1136" s="446"/>
      <c r="GV1136" s="416"/>
    </row>
    <row r="1137" spans="1:204" ht="9.75" customHeight="1" x14ac:dyDescent="0.2">
      <c r="A1137" s="417" t="str">
        <f t="shared" si="2437"/>
        <v>2022-23NOVEMBERRYC</v>
      </c>
      <c r="B1137" s="458" t="str">
        <f t="shared" si="2412"/>
        <v>2022-23</v>
      </c>
      <c r="C1137" s="402" t="s">
        <v>647</v>
      </c>
      <c r="D1137" s="458" t="s">
        <v>656</v>
      </c>
      <c r="E1137" s="458" t="s">
        <v>466</v>
      </c>
      <c r="F1137" s="478" t="s">
        <v>453</v>
      </c>
      <c r="G1137" s="478" t="s">
        <v>687</v>
      </c>
      <c r="H1137" s="510">
        <v>117014</v>
      </c>
      <c r="I1137" s="510">
        <v>86915</v>
      </c>
      <c r="J1137" s="510">
        <v>1832618</v>
      </c>
      <c r="K1137" s="510">
        <v>21</v>
      </c>
      <c r="L1137" s="510">
        <v>1</v>
      </c>
      <c r="M1137" s="510">
        <v>79</v>
      </c>
      <c r="N1137" s="510">
        <v>141</v>
      </c>
      <c r="O1137" s="510">
        <v>259</v>
      </c>
      <c r="P1137" s="510">
        <v>388</v>
      </c>
      <c r="Q1137" s="510">
        <v>2</v>
      </c>
      <c r="R1137" s="510">
        <v>2093</v>
      </c>
      <c r="S1137" s="510">
        <v>61580</v>
      </c>
      <c r="T1137" s="510">
        <v>9097</v>
      </c>
      <c r="U1137" s="510">
        <v>6039</v>
      </c>
      <c r="V1137" s="510">
        <v>36234</v>
      </c>
      <c r="W1137" s="510">
        <v>10067</v>
      </c>
      <c r="X1137" s="510">
        <v>208</v>
      </c>
      <c r="Y1137" s="510">
        <v>5725638</v>
      </c>
      <c r="Z1137" s="510">
        <v>629</v>
      </c>
      <c r="AA1137" s="510">
        <v>1166</v>
      </c>
      <c r="AB1137" s="510">
        <v>4909654</v>
      </c>
      <c r="AC1137" s="510">
        <v>813</v>
      </c>
      <c r="AD1137" s="510">
        <v>1471</v>
      </c>
      <c r="AE1137" s="510">
        <v>136512550</v>
      </c>
      <c r="AF1137" s="510">
        <v>3768</v>
      </c>
      <c r="AG1137" s="510">
        <v>8334</v>
      </c>
      <c r="AH1137" s="510">
        <v>111563462</v>
      </c>
      <c r="AI1137" s="510">
        <v>11082</v>
      </c>
      <c r="AJ1137" s="510">
        <v>27770</v>
      </c>
      <c r="AK1137" s="510">
        <v>3558508</v>
      </c>
      <c r="AL1137" s="510">
        <v>17108</v>
      </c>
      <c r="AM1137" s="510">
        <v>46451</v>
      </c>
      <c r="AN1137" s="510">
        <v>86</v>
      </c>
      <c r="AO1137" s="510">
        <v>550</v>
      </c>
      <c r="AP1137" s="510">
        <v>390</v>
      </c>
      <c r="AQ1137" s="510">
        <v>3936215</v>
      </c>
      <c r="AR1137" s="510">
        <v>10093</v>
      </c>
      <c r="AS1137" s="510">
        <v>19284</v>
      </c>
      <c r="AT1137" s="510">
        <v>4933</v>
      </c>
      <c r="AU1137" s="510">
        <v>22</v>
      </c>
      <c r="AV1137" s="510">
        <v>3238</v>
      </c>
      <c r="AW1137" s="510">
        <v>994</v>
      </c>
      <c r="AX1137" s="510">
        <v>8</v>
      </c>
      <c r="AY1137" s="510">
        <v>1665</v>
      </c>
      <c r="AZ1137" s="510">
        <v>64</v>
      </c>
      <c r="BA1137" s="510">
        <v>944</v>
      </c>
      <c r="BB1137" s="510">
        <v>7419130</v>
      </c>
      <c r="BC1137" s="510">
        <v>7859</v>
      </c>
      <c r="BD1137" s="510">
        <v>16331</v>
      </c>
      <c r="BE1137" s="510">
        <v>10</v>
      </c>
      <c r="BF1137" s="510">
        <v>568</v>
      </c>
      <c r="BG1137" s="510">
        <v>285</v>
      </c>
      <c r="BH1137" s="510">
        <v>81</v>
      </c>
      <c r="BI1137" s="510">
        <v>34256</v>
      </c>
      <c r="BJ1137" s="510">
        <v>2041</v>
      </c>
      <c r="BK1137" s="510">
        <v>20350</v>
      </c>
      <c r="BL1137" s="510">
        <v>56647</v>
      </c>
      <c r="BM1137" s="510">
        <v>20602</v>
      </c>
      <c r="BN1137" s="510">
        <v>13781</v>
      </c>
      <c r="BO1137" s="510">
        <v>13388</v>
      </c>
      <c r="BP1137" s="510">
        <v>9120</v>
      </c>
      <c r="BQ1137" s="510">
        <v>59090</v>
      </c>
      <c r="BR1137" s="510">
        <v>39488</v>
      </c>
      <c r="BS1137" s="510">
        <v>19044</v>
      </c>
      <c r="BT1137" s="510">
        <v>11140</v>
      </c>
      <c r="BU1137" s="510">
        <v>384</v>
      </c>
      <c r="BV1137" s="510">
        <v>227</v>
      </c>
      <c r="BW1137" s="510">
        <v>7</v>
      </c>
      <c r="BX1137" s="510">
        <v>3008</v>
      </c>
      <c r="BY1137" s="510">
        <v>430</v>
      </c>
      <c r="BZ1137" s="510">
        <v>821</v>
      </c>
      <c r="CA1137" s="510">
        <v>3</v>
      </c>
      <c r="CB1137" s="510">
        <v>452</v>
      </c>
      <c r="CC1137" s="510">
        <v>151</v>
      </c>
      <c r="CD1137" s="510">
        <v>209</v>
      </c>
      <c r="CE1137" s="510">
        <v>9087</v>
      </c>
      <c r="CF1137" s="510">
        <v>5722178</v>
      </c>
      <c r="CG1137" s="510">
        <v>630</v>
      </c>
      <c r="CH1137" s="510">
        <v>1167</v>
      </c>
      <c r="CI1137" s="510">
        <v>2901</v>
      </c>
      <c r="CJ1137" s="510">
        <v>10810816</v>
      </c>
      <c r="CK1137" s="510">
        <v>3727</v>
      </c>
      <c r="CL1137" s="510">
        <v>7782</v>
      </c>
      <c r="CM1137" s="510">
        <v>933</v>
      </c>
      <c r="CN1137" s="510">
        <v>4649114</v>
      </c>
      <c r="CO1137" s="510">
        <v>4983</v>
      </c>
      <c r="CP1137" s="510">
        <v>8525</v>
      </c>
      <c r="CQ1137" s="510">
        <v>32400</v>
      </c>
      <c r="CR1137" s="510">
        <v>121052620</v>
      </c>
      <c r="CS1137" s="510">
        <v>3736</v>
      </c>
      <c r="CT1137" s="510">
        <v>8385</v>
      </c>
      <c r="CU1137" s="510">
        <v>233</v>
      </c>
      <c r="CV1137" s="510">
        <v>4214596</v>
      </c>
      <c r="CW1137" s="510">
        <v>18088</v>
      </c>
      <c r="CX1137" s="510">
        <v>53972</v>
      </c>
      <c r="CY1137" s="510">
        <v>112</v>
      </c>
      <c r="CZ1137" s="510">
        <v>1547806</v>
      </c>
      <c r="DA1137" s="510">
        <v>13820</v>
      </c>
      <c r="DB1137" s="510">
        <v>43447</v>
      </c>
      <c r="DC1137" s="510">
        <v>622</v>
      </c>
      <c r="DD1137" s="510">
        <v>15394710</v>
      </c>
      <c r="DE1137" s="510">
        <v>24750</v>
      </c>
      <c r="DF1137" s="510">
        <v>64628</v>
      </c>
      <c r="DG1137" s="510">
        <v>72</v>
      </c>
      <c r="DH1137" s="510">
        <v>1026766</v>
      </c>
      <c r="DI1137" s="510">
        <v>14261</v>
      </c>
      <c r="DJ1137" s="510">
        <v>46191</v>
      </c>
      <c r="DK1137" s="510">
        <v>634</v>
      </c>
      <c r="DL1137" s="510">
        <v>219315</v>
      </c>
      <c r="DM1137" s="510">
        <v>346</v>
      </c>
      <c r="DN1137" s="510">
        <v>641</v>
      </c>
      <c r="DO1137" s="510">
        <v>5882</v>
      </c>
      <c r="DP1137" s="510">
        <v>327460</v>
      </c>
      <c r="DQ1137" s="510">
        <v>56</v>
      </c>
      <c r="DR1137" s="510">
        <v>116</v>
      </c>
      <c r="DS1137" s="510">
        <v>129</v>
      </c>
      <c r="DT1137" s="510">
        <v>259060</v>
      </c>
      <c r="DU1137" s="510">
        <v>2008</v>
      </c>
      <c r="DV1137" s="510">
        <v>4242</v>
      </c>
      <c r="DW1137" s="510">
        <v>102</v>
      </c>
      <c r="DX1137" s="510" t="s">
        <v>152</v>
      </c>
      <c r="DY1137" s="510" t="s">
        <v>152</v>
      </c>
      <c r="DZ1137" s="510" t="s">
        <v>152</v>
      </c>
      <c r="EA1137" s="510" t="s">
        <v>152</v>
      </c>
      <c r="EB1137" s="510" t="s">
        <v>152</v>
      </c>
      <c r="EC1137" s="510" t="s">
        <v>152</v>
      </c>
      <c r="ED1137" s="510" t="s">
        <v>152</v>
      </c>
      <c r="EE1137" s="510" t="s">
        <v>152</v>
      </c>
      <c r="EF1137" s="510" t="s">
        <v>152</v>
      </c>
      <c r="EG1137" s="510">
        <v>1441</v>
      </c>
      <c r="EH1137" s="506">
        <v>269</v>
      </c>
      <c r="EI1137" s="510" t="s">
        <v>152</v>
      </c>
      <c r="EJ1137" s="479"/>
      <c r="EK1137" s="479"/>
      <c r="EL1137" s="479"/>
      <c r="EM1137" s="479"/>
      <c r="EN1137" s="479"/>
      <c r="EO1137" s="479"/>
      <c r="EP1137" s="479"/>
      <c r="EQ1137" s="479"/>
      <c r="ER1137" s="479"/>
      <c r="ES1137" s="479"/>
      <c r="ET1137" s="479"/>
      <c r="EU1137" s="479"/>
      <c r="EV1137" s="479"/>
      <c r="EW1137" s="479"/>
      <c r="EX1137" s="479"/>
      <c r="EY1137" s="479"/>
      <c r="EZ1137" s="516"/>
      <c r="FA1137" s="446">
        <f t="shared" si="2394"/>
        <v>11</v>
      </c>
      <c r="FB1137" s="417">
        <f>LEFT($B1137,4)+IF(FA1137&lt;4,1,0)</f>
        <v>2022</v>
      </c>
      <c r="FC1137" s="448">
        <f>DATE($FB1137,$FA1137,1)</f>
        <v>44866</v>
      </c>
      <c r="FD1137" s="449">
        <f>DAY(EOMONTH($FC1137,0))</f>
        <v>30</v>
      </c>
      <c r="FE1137" s="450"/>
      <c r="FF1137" s="451">
        <f t="shared" si="2417"/>
        <v>0.67539327132851079</v>
      </c>
      <c r="FG1137" s="450"/>
      <c r="FH1137" s="452">
        <f t="shared" si="2398"/>
        <v>2.2647026492250193</v>
      </c>
      <c r="FI1137" s="452">
        <f t="shared" si="2399"/>
        <v>1.5148950203363747</v>
      </c>
      <c r="FJ1137" s="452">
        <f t="shared" si="2400"/>
        <v>2.2169233316774299</v>
      </c>
      <c r="FK1137" s="452">
        <f t="shared" si="2401"/>
        <v>1.5101838052657726</v>
      </c>
      <c r="FL1137" s="452">
        <f t="shared" si="2402"/>
        <v>1.6307887619363028</v>
      </c>
      <c r="FM1137" s="452">
        <f t="shared" si="2403"/>
        <v>1.0898051553789259</v>
      </c>
      <c r="FN1137" s="452">
        <f t="shared" si="2404"/>
        <v>1.8917254395549816</v>
      </c>
      <c r="FO1137" s="452">
        <f t="shared" si="2405"/>
        <v>1.1065858746399126</v>
      </c>
      <c r="FP1137" s="452">
        <f t="shared" si="2406"/>
        <v>1.8461538461538463</v>
      </c>
      <c r="FQ1137" s="452">
        <f t="shared" si="2407"/>
        <v>1.0913461538461537</v>
      </c>
      <c r="FR1137" s="453"/>
      <c r="FS1137" s="446">
        <f t="shared" si="2438"/>
        <v>86915</v>
      </c>
      <c r="FT1137" s="446">
        <f t="shared" si="2438"/>
        <v>6866285</v>
      </c>
      <c r="FU1137" s="446">
        <f t="shared" si="2438"/>
        <v>12255015</v>
      </c>
      <c r="FV1137" s="446">
        <f t="shared" si="2438"/>
        <v>22510985</v>
      </c>
      <c r="FW1137" s="446">
        <f t="shared" si="2438"/>
        <v>10607102</v>
      </c>
      <c r="FX1137" s="446">
        <f t="shared" si="2438"/>
        <v>8883369</v>
      </c>
      <c r="FY1137" s="446">
        <f t="shared" si="2438"/>
        <v>301974156</v>
      </c>
      <c r="FZ1137" s="446">
        <f t="shared" si="2438"/>
        <v>279560590</v>
      </c>
      <c r="GA1137" s="446">
        <f t="shared" si="2438"/>
        <v>9661808</v>
      </c>
      <c r="GB1137" s="446">
        <f t="shared" si="2431"/>
        <v>15416464</v>
      </c>
      <c r="GC1137" s="446">
        <f t="shared" si="2431"/>
        <v>7520760</v>
      </c>
      <c r="GD1137" s="446">
        <f t="shared" si="2435"/>
        <v>5747</v>
      </c>
      <c r="GE1137" s="446">
        <f t="shared" si="2435"/>
        <v>627</v>
      </c>
      <c r="GF1137" s="446">
        <f t="shared" si="2435"/>
        <v>10604529</v>
      </c>
      <c r="GG1137" s="446">
        <f t="shared" si="2435"/>
        <v>22575582</v>
      </c>
      <c r="GH1137" s="446">
        <f t="shared" si="2435"/>
        <v>7953825</v>
      </c>
      <c r="GI1137" s="446">
        <f t="shared" si="2435"/>
        <v>271674000</v>
      </c>
      <c r="GJ1137" s="446">
        <f t="shared" si="2435"/>
        <v>12575476</v>
      </c>
      <c r="GK1137" s="446">
        <f t="shared" si="2435"/>
        <v>4866064</v>
      </c>
      <c r="GL1137" s="446">
        <f t="shared" si="2435"/>
        <v>40198616</v>
      </c>
      <c r="GM1137" s="446">
        <f t="shared" si="2435"/>
        <v>3325752</v>
      </c>
      <c r="GN1137" s="446">
        <f t="shared" si="2424"/>
        <v>547218</v>
      </c>
      <c r="GO1137" s="446">
        <f t="shared" si="2436"/>
        <v>406394</v>
      </c>
      <c r="GP1137" s="446">
        <f t="shared" si="2436"/>
        <v>682312</v>
      </c>
      <c r="GQ1137" s="446" t="str">
        <f t="shared" si="2436"/>
        <v>-</v>
      </c>
      <c r="GR1137" s="446"/>
      <c r="GS1137" s="446"/>
      <c r="GT1137" s="446"/>
      <c r="GU1137" s="446"/>
      <c r="GV1137" s="416"/>
    </row>
    <row r="1138" spans="1:204" ht="9.75" customHeight="1" x14ac:dyDescent="0.2">
      <c r="A1138" s="417" t="str">
        <f t="shared" si="2437"/>
        <v>2022-23NOVEMBERR1F</v>
      </c>
      <c r="B1138" s="458" t="str">
        <f t="shared" si="2412"/>
        <v>2022-23</v>
      </c>
      <c r="C1138" s="402" t="s">
        <v>647</v>
      </c>
      <c r="D1138" s="458" t="s">
        <v>663</v>
      </c>
      <c r="E1138" s="458" t="s">
        <v>662</v>
      </c>
      <c r="F1138" s="478" t="s">
        <v>458</v>
      </c>
      <c r="G1138" s="478" t="s">
        <v>688</v>
      </c>
      <c r="H1138" s="510">
        <v>3429</v>
      </c>
      <c r="I1138" s="510">
        <v>1942</v>
      </c>
      <c r="J1138" s="510">
        <v>32499</v>
      </c>
      <c r="K1138" s="510">
        <v>17</v>
      </c>
      <c r="L1138" s="510">
        <v>0</v>
      </c>
      <c r="M1138" s="510">
        <v>55</v>
      </c>
      <c r="N1138" s="510">
        <v>123</v>
      </c>
      <c r="O1138" s="510">
        <v>238</v>
      </c>
      <c r="P1138" s="510">
        <v>8</v>
      </c>
      <c r="Q1138" s="510">
        <v>0</v>
      </c>
      <c r="R1138" s="510">
        <v>2</v>
      </c>
      <c r="S1138" s="510">
        <v>2636</v>
      </c>
      <c r="T1138" s="510">
        <v>107</v>
      </c>
      <c r="U1138" s="510">
        <v>67</v>
      </c>
      <c r="V1138" s="510">
        <v>1261</v>
      </c>
      <c r="W1138" s="510">
        <v>760</v>
      </c>
      <c r="X1138" s="510">
        <v>42</v>
      </c>
      <c r="Y1138" s="510">
        <v>66664</v>
      </c>
      <c r="Z1138" s="510">
        <v>623</v>
      </c>
      <c r="AA1138" s="510">
        <v>1176</v>
      </c>
      <c r="AB1138" s="510">
        <v>47271</v>
      </c>
      <c r="AC1138" s="510">
        <v>706</v>
      </c>
      <c r="AD1138" s="510">
        <v>1231</v>
      </c>
      <c r="AE1138" s="510">
        <v>2138500</v>
      </c>
      <c r="AF1138" s="510">
        <v>1696</v>
      </c>
      <c r="AG1138" s="510">
        <v>3391</v>
      </c>
      <c r="AH1138" s="510">
        <v>3857135</v>
      </c>
      <c r="AI1138" s="510">
        <v>5075</v>
      </c>
      <c r="AJ1138" s="510">
        <v>12492</v>
      </c>
      <c r="AK1138" s="510">
        <v>323928</v>
      </c>
      <c r="AL1138" s="510">
        <v>7713</v>
      </c>
      <c r="AM1138" s="510">
        <v>18740</v>
      </c>
      <c r="AN1138" s="510" t="s">
        <v>152</v>
      </c>
      <c r="AO1138" s="510">
        <v>135</v>
      </c>
      <c r="AP1138" s="510">
        <v>24</v>
      </c>
      <c r="AQ1138" s="510">
        <v>45012</v>
      </c>
      <c r="AR1138" s="510">
        <v>1876</v>
      </c>
      <c r="AS1138" s="510">
        <v>2584</v>
      </c>
      <c r="AT1138" s="510">
        <v>271</v>
      </c>
      <c r="AU1138" s="510">
        <v>1</v>
      </c>
      <c r="AV1138" s="510">
        <v>22</v>
      </c>
      <c r="AW1138" s="510">
        <v>55</v>
      </c>
      <c r="AX1138" s="510">
        <v>8</v>
      </c>
      <c r="AY1138" s="510">
        <v>240</v>
      </c>
      <c r="AZ1138" s="510">
        <v>7</v>
      </c>
      <c r="BA1138" s="510" t="s">
        <v>152</v>
      </c>
      <c r="BB1138" s="510" t="s">
        <v>152</v>
      </c>
      <c r="BC1138" s="510" t="s">
        <v>152</v>
      </c>
      <c r="BD1138" s="510" t="s">
        <v>152</v>
      </c>
      <c r="BE1138" s="510" t="s">
        <v>152</v>
      </c>
      <c r="BF1138" s="510" t="s">
        <v>152</v>
      </c>
      <c r="BG1138" s="510" t="s">
        <v>152</v>
      </c>
      <c r="BH1138" s="510" t="s">
        <v>152</v>
      </c>
      <c r="BI1138" s="510">
        <v>1489</v>
      </c>
      <c r="BJ1138" s="510">
        <v>17</v>
      </c>
      <c r="BK1138" s="510">
        <v>859</v>
      </c>
      <c r="BL1138" s="510">
        <v>2365</v>
      </c>
      <c r="BM1138" s="510">
        <v>192</v>
      </c>
      <c r="BN1138" s="510">
        <v>159</v>
      </c>
      <c r="BO1138" s="510">
        <v>132</v>
      </c>
      <c r="BP1138" s="510">
        <v>109</v>
      </c>
      <c r="BQ1138" s="510">
        <v>1464</v>
      </c>
      <c r="BR1138" s="510">
        <v>1366</v>
      </c>
      <c r="BS1138" s="510">
        <v>901</v>
      </c>
      <c r="BT1138" s="510">
        <v>808</v>
      </c>
      <c r="BU1138" s="510">
        <v>56</v>
      </c>
      <c r="BV1138" s="510">
        <v>46</v>
      </c>
      <c r="BW1138" s="510">
        <v>0</v>
      </c>
      <c r="BX1138" s="510">
        <v>0</v>
      </c>
      <c r="BY1138" s="510" t="s">
        <v>152</v>
      </c>
      <c r="BZ1138" s="510" t="s">
        <v>152</v>
      </c>
      <c r="CA1138" s="510">
        <v>0</v>
      </c>
      <c r="CB1138" s="510">
        <v>0</v>
      </c>
      <c r="CC1138" s="510" t="s">
        <v>152</v>
      </c>
      <c r="CD1138" s="510" t="s">
        <v>152</v>
      </c>
      <c r="CE1138" s="510">
        <v>107</v>
      </c>
      <c r="CF1138" s="510">
        <v>66664</v>
      </c>
      <c r="CG1138" s="510">
        <v>623</v>
      </c>
      <c r="CH1138" s="510">
        <v>1176</v>
      </c>
      <c r="CI1138" s="510">
        <v>115</v>
      </c>
      <c r="CJ1138" s="510">
        <v>211798</v>
      </c>
      <c r="CK1138" s="510">
        <v>1842</v>
      </c>
      <c r="CL1138" s="510">
        <v>3559</v>
      </c>
      <c r="CM1138" s="510">
        <v>17</v>
      </c>
      <c r="CN1138" s="510">
        <v>78871</v>
      </c>
      <c r="CO1138" s="510">
        <v>4639</v>
      </c>
      <c r="CP1138" s="510">
        <v>8261</v>
      </c>
      <c r="CQ1138" s="510">
        <v>1129</v>
      </c>
      <c r="CR1138" s="510">
        <v>1847831</v>
      </c>
      <c r="CS1138" s="510">
        <v>1637</v>
      </c>
      <c r="CT1138" s="510">
        <v>3345</v>
      </c>
      <c r="CU1138" s="510">
        <v>159</v>
      </c>
      <c r="CV1138" s="510">
        <v>865959</v>
      </c>
      <c r="CW1138" s="510">
        <v>5446</v>
      </c>
      <c r="CX1138" s="510">
        <v>11012</v>
      </c>
      <c r="CY1138" s="510">
        <v>13</v>
      </c>
      <c r="CZ1138" s="510">
        <v>148984</v>
      </c>
      <c r="DA1138" s="510">
        <v>11460</v>
      </c>
      <c r="DB1138" s="510">
        <v>16078</v>
      </c>
      <c r="DC1138" s="510">
        <v>21</v>
      </c>
      <c r="DD1138" s="510">
        <v>261925</v>
      </c>
      <c r="DE1138" s="510">
        <v>12473</v>
      </c>
      <c r="DF1138" s="510">
        <v>25443</v>
      </c>
      <c r="DG1138" s="510">
        <v>13</v>
      </c>
      <c r="DH1138" s="510">
        <v>134374</v>
      </c>
      <c r="DI1138" s="510">
        <v>10336</v>
      </c>
      <c r="DJ1138" s="510">
        <v>19213</v>
      </c>
      <c r="DK1138" s="510">
        <v>3</v>
      </c>
      <c r="DL1138" s="510">
        <v>861</v>
      </c>
      <c r="DM1138" s="510">
        <v>287</v>
      </c>
      <c r="DN1138" s="510">
        <v>310</v>
      </c>
      <c r="DO1138" s="510">
        <v>52</v>
      </c>
      <c r="DP1138" s="510">
        <v>2765</v>
      </c>
      <c r="DQ1138" s="510">
        <v>53</v>
      </c>
      <c r="DR1138" s="510">
        <v>101</v>
      </c>
      <c r="DS1138" s="510">
        <v>1</v>
      </c>
      <c r="DT1138" s="510">
        <v>1026</v>
      </c>
      <c r="DU1138" s="510">
        <v>1026</v>
      </c>
      <c r="DV1138" s="510">
        <v>1026</v>
      </c>
      <c r="DW1138" s="510">
        <v>1</v>
      </c>
      <c r="DX1138" s="510" t="s">
        <v>152</v>
      </c>
      <c r="DY1138" s="510" t="s">
        <v>152</v>
      </c>
      <c r="DZ1138" s="510" t="s">
        <v>152</v>
      </c>
      <c r="EA1138" s="510" t="s">
        <v>152</v>
      </c>
      <c r="EB1138" s="510" t="s">
        <v>152</v>
      </c>
      <c r="EC1138" s="510" t="s">
        <v>152</v>
      </c>
      <c r="ED1138" s="510" t="s">
        <v>152</v>
      </c>
      <c r="EE1138" s="510" t="s">
        <v>152</v>
      </c>
      <c r="EF1138" s="510" t="s">
        <v>152</v>
      </c>
      <c r="EG1138" s="510">
        <v>0</v>
      </c>
      <c r="EH1138" s="506">
        <v>30</v>
      </c>
      <c r="EI1138" s="510" t="s">
        <v>152</v>
      </c>
      <c r="EJ1138" s="479"/>
      <c r="EK1138" s="479"/>
      <c r="EL1138" s="479"/>
      <c r="EM1138" s="479"/>
      <c r="EN1138" s="479"/>
      <c r="EO1138" s="479"/>
      <c r="EP1138" s="479"/>
      <c r="EQ1138" s="479"/>
      <c r="ER1138" s="479"/>
      <c r="ES1138" s="479"/>
      <c r="ET1138" s="479"/>
      <c r="EU1138" s="479"/>
      <c r="EV1138" s="479"/>
      <c r="EW1138" s="479"/>
      <c r="EX1138" s="479"/>
      <c r="EY1138" s="479"/>
      <c r="EZ1138" s="476"/>
      <c r="FA1138" s="446">
        <f t="shared" si="2394"/>
        <v>11</v>
      </c>
      <c r="FB1138" s="417">
        <f t="shared" ref="FB1138:FB1146" si="2439">LEFT($B1138,4)+IF(FA1138&lt;4,1,0)</f>
        <v>2022</v>
      </c>
      <c r="FC1138" s="448">
        <f t="shared" ref="FC1138:FC1146" si="2440">DATE($FB1138,$FA1138,1)</f>
        <v>44866</v>
      </c>
      <c r="FD1138" s="449">
        <f t="shared" ref="FD1138:FD1146" si="2441">DAY(EOMONTH($FC1138,0))</f>
        <v>30</v>
      </c>
      <c r="FE1138" s="450"/>
      <c r="FF1138" s="451">
        <f t="shared" si="2417"/>
        <v>0.5252525252525253</v>
      </c>
      <c r="FG1138" s="450"/>
      <c r="FH1138" s="452">
        <f t="shared" si="2398"/>
        <v>1.794392523364486</v>
      </c>
      <c r="FI1138" s="452">
        <f t="shared" si="2399"/>
        <v>1.485981308411215</v>
      </c>
      <c r="FJ1138" s="452">
        <f t="shared" si="2400"/>
        <v>1.9701492537313432</v>
      </c>
      <c r="FK1138" s="452">
        <f t="shared" si="2401"/>
        <v>1.6268656716417911</v>
      </c>
      <c r="FL1138" s="452">
        <f t="shared" si="2402"/>
        <v>1.160983346550357</v>
      </c>
      <c r="FM1138" s="452">
        <f t="shared" si="2403"/>
        <v>1.0832672482157018</v>
      </c>
      <c r="FN1138" s="452">
        <f t="shared" si="2404"/>
        <v>1.1855263157894738</v>
      </c>
      <c r="FO1138" s="452">
        <f t="shared" si="2405"/>
        <v>1.0631578947368421</v>
      </c>
      <c r="FP1138" s="452">
        <f t="shared" si="2406"/>
        <v>1.3333333333333333</v>
      </c>
      <c r="FQ1138" s="452">
        <f t="shared" si="2407"/>
        <v>1.0952380952380953</v>
      </c>
      <c r="FR1138" s="453"/>
      <c r="FS1138" s="446">
        <f t="shared" si="2438"/>
        <v>0</v>
      </c>
      <c r="FT1138" s="446">
        <f t="shared" si="2438"/>
        <v>106810</v>
      </c>
      <c r="FU1138" s="446">
        <f t="shared" si="2438"/>
        <v>238866</v>
      </c>
      <c r="FV1138" s="446">
        <f t="shared" si="2438"/>
        <v>462196</v>
      </c>
      <c r="FW1138" s="446">
        <f t="shared" si="2438"/>
        <v>125832</v>
      </c>
      <c r="FX1138" s="446">
        <f t="shared" si="2438"/>
        <v>82477</v>
      </c>
      <c r="FY1138" s="446">
        <f t="shared" si="2438"/>
        <v>4276051</v>
      </c>
      <c r="FZ1138" s="446">
        <f t="shared" si="2438"/>
        <v>9493920</v>
      </c>
      <c r="GA1138" s="446">
        <f t="shared" si="2438"/>
        <v>787080</v>
      </c>
      <c r="GB1138" s="446" t="str">
        <f t="shared" si="2431"/>
        <v>-</v>
      </c>
      <c r="GC1138" s="446">
        <f t="shared" si="2431"/>
        <v>62016</v>
      </c>
      <c r="GD1138" s="446" t="str">
        <f t="shared" si="2435"/>
        <v>-</v>
      </c>
      <c r="GE1138" s="446" t="str">
        <f t="shared" si="2435"/>
        <v>-</v>
      </c>
      <c r="GF1138" s="446">
        <f t="shared" si="2435"/>
        <v>125832</v>
      </c>
      <c r="GG1138" s="446">
        <f t="shared" si="2435"/>
        <v>409285</v>
      </c>
      <c r="GH1138" s="446">
        <f t="shared" si="2435"/>
        <v>140437</v>
      </c>
      <c r="GI1138" s="446">
        <f t="shared" si="2435"/>
        <v>3776505</v>
      </c>
      <c r="GJ1138" s="446">
        <f t="shared" si="2435"/>
        <v>1750908</v>
      </c>
      <c r="GK1138" s="446">
        <f t="shared" si="2435"/>
        <v>209014</v>
      </c>
      <c r="GL1138" s="446">
        <f t="shared" si="2435"/>
        <v>534303</v>
      </c>
      <c r="GM1138" s="446">
        <f t="shared" si="2435"/>
        <v>249769</v>
      </c>
      <c r="GN1138" s="446">
        <f t="shared" si="2424"/>
        <v>1026</v>
      </c>
      <c r="GO1138" s="446">
        <f t="shared" si="2436"/>
        <v>930</v>
      </c>
      <c r="GP1138" s="446">
        <f t="shared" si="2436"/>
        <v>5252</v>
      </c>
      <c r="GQ1138" s="446" t="str">
        <f t="shared" si="2436"/>
        <v>-</v>
      </c>
      <c r="GR1138" s="446"/>
      <c r="GS1138" s="446"/>
      <c r="GT1138" s="446"/>
      <c r="GU1138" s="446"/>
      <c r="GV1138" s="416"/>
    </row>
    <row r="1139" spans="1:204" ht="9.75" customHeight="1" x14ac:dyDescent="0.2">
      <c r="A1139" s="493" t="str">
        <f t="shared" si="2437"/>
        <v>2022-23NOVEMBERRRU</v>
      </c>
      <c r="B1139" s="494" t="str">
        <f t="shared" si="2412"/>
        <v>2022-23</v>
      </c>
      <c r="C1139" s="480" t="s">
        <v>647</v>
      </c>
      <c r="D1139" s="494" t="s">
        <v>659</v>
      </c>
      <c r="E1139" s="494" t="s">
        <v>467</v>
      </c>
      <c r="F1139" s="495" t="s">
        <v>454</v>
      </c>
      <c r="G1139" s="511" t="s">
        <v>689</v>
      </c>
      <c r="H1139" s="519">
        <v>181126</v>
      </c>
      <c r="I1139" s="519">
        <v>125437</v>
      </c>
      <c r="J1139" s="519">
        <v>9963017</v>
      </c>
      <c r="K1139" s="519">
        <v>79</v>
      </c>
      <c r="L1139" s="519">
        <v>12</v>
      </c>
      <c r="M1139" s="519">
        <v>255</v>
      </c>
      <c r="N1139" s="519">
        <v>285</v>
      </c>
      <c r="O1139" s="519">
        <v>361</v>
      </c>
      <c r="P1139" s="519" t="s">
        <v>152</v>
      </c>
      <c r="Q1139" s="519">
        <v>0</v>
      </c>
      <c r="R1139" s="519">
        <v>869</v>
      </c>
      <c r="S1139" s="519">
        <v>95482</v>
      </c>
      <c r="T1139" s="519" t="s">
        <v>152</v>
      </c>
      <c r="U1139" s="519" t="s">
        <v>152</v>
      </c>
      <c r="V1139" s="519" t="s">
        <v>152</v>
      </c>
      <c r="W1139" s="519" t="s">
        <v>152</v>
      </c>
      <c r="X1139" s="519" t="s">
        <v>152</v>
      </c>
      <c r="Y1139" s="519" t="s">
        <v>152</v>
      </c>
      <c r="Z1139" s="519" t="s">
        <v>152</v>
      </c>
      <c r="AA1139" s="519" t="s">
        <v>152</v>
      </c>
      <c r="AB1139" s="519" t="s">
        <v>152</v>
      </c>
      <c r="AC1139" s="519" t="s">
        <v>152</v>
      </c>
      <c r="AD1139" s="519" t="s">
        <v>152</v>
      </c>
      <c r="AE1139" s="519" t="s">
        <v>152</v>
      </c>
      <c r="AF1139" s="519" t="s">
        <v>152</v>
      </c>
      <c r="AG1139" s="519" t="s">
        <v>152</v>
      </c>
      <c r="AH1139" s="519" t="s">
        <v>152</v>
      </c>
      <c r="AI1139" s="519" t="s">
        <v>152</v>
      </c>
      <c r="AJ1139" s="519" t="s">
        <v>152</v>
      </c>
      <c r="AK1139" s="519" t="s">
        <v>152</v>
      </c>
      <c r="AL1139" s="519" t="s">
        <v>152</v>
      </c>
      <c r="AM1139" s="519" t="s">
        <v>152</v>
      </c>
      <c r="AN1139" s="519">
        <v>193</v>
      </c>
      <c r="AO1139" s="519">
        <v>640</v>
      </c>
      <c r="AP1139" s="519" t="s">
        <v>152</v>
      </c>
      <c r="AQ1139" s="519" t="s">
        <v>152</v>
      </c>
      <c r="AR1139" s="519" t="s">
        <v>152</v>
      </c>
      <c r="AS1139" s="519" t="s">
        <v>152</v>
      </c>
      <c r="AT1139" s="519">
        <v>13058</v>
      </c>
      <c r="AU1139" s="519">
        <v>47</v>
      </c>
      <c r="AV1139" s="519">
        <v>2424</v>
      </c>
      <c r="AW1139" s="519" t="s">
        <v>152</v>
      </c>
      <c r="AX1139" s="519">
        <v>4</v>
      </c>
      <c r="AY1139" s="519">
        <v>10583</v>
      </c>
      <c r="AZ1139" s="519" t="s">
        <v>152</v>
      </c>
      <c r="BA1139" s="519" t="s">
        <v>152</v>
      </c>
      <c r="BB1139" s="519" t="s">
        <v>152</v>
      </c>
      <c r="BC1139" s="519" t="s">
        <v>152</v>
      </c>
      <c r="BD1139" s="519" t="s">
        <v>152</v>
      </c>
      <c r="BE1139" s="519" t="s">
        <v>152</v>
      </c>
      <c r="BF1139" s="519" t="s">
        <v>152</v>
      </c>
      <c r="BG1139" s="519" t="s">
        <v>152</v>
      </c>
      <c r="BH1139" s="519" t="s">
        <v>152</v>
      </c>
      <c r="BI1139" s="519">
        <v>50397</v>
      </c>
      <c r="BJ1139" s="519">
        <v>2291</v>
      </c>
      <c r="BK1139" s="519">
        <v>29736</v>
      </c>
      <c r="BL1139" s="519">
        <v>82424</v>
      </c>
      <c r="BM1139" s="519">
        <v>31440</v>
      </c>
      <c r="BN1139" s="519">
        <v>25048</v>
      </c>
      <c r="BO1139" s="519">
        <v>21937</v>
      </c>
      <c r="BP1139" s="519">
        <v>18055</v>
      </c>
      <c r="BQ1139" s="519">
        <v>71297</v>
      </c>
      <c r="BR1139" s="519">
        <v>59033</v>
      </c>
      <c r="BS1139" s="519">
        <v>21685</v>
      </c>
      <c r="BT1139" s="519">
        <v>15320</v>
      </c>
      <c r="BU1139" s="519">
        <v>880</v>
      </c>
      <c r="BV1139" s="519">
        <v>726</v>
      </c>
      <c r="BW1139" s="519" t="s">
        <v>152</v>
      </c>
      <c r="BX1139" s="519" t="s">
        <v>152</v>
      </c>
      <c r="BY1139" s="519" t="s">
        <v>152</v>
      </c>
      <c r="BZ1139" s="519" t="s">
        <v>152</v>
      </c>
      <c r="CA1139" s="519" t="s">
        <v>152</v>
      </c>
      <c r="CB1139" s="519" t="s">
        <v>152</v>
      </c>
      <c r="CC1139" s="519" t="s">
        <v>152</v>
      </c>
      <c r="CD1139" s="519" t="s">
        <v>152</v>
      </c>
      <c r="CE1139" s="519" t="s">
        <v>152</v>
      </c>
      <c r="CF1139" s="519" t="s">
        <v>152</v>
      </c>
      <c r="CG1139" s="519" t="s">
        <v>152</v>
      </c>
      <c r="CH1139" s="519" t="s">
        <v>152</v>
      </c>
      <c r="CI1139" s="519" t="s">
        <v>152</v>
      </c>
      <c r="CJ1139" s="519" t="s">
        <v>152</v>
      </c>
      <c r="CK1139" s="519" t="s">
        <v>152</v>
      </c>
      <c r="CL1139" s="519" t="s">
        <v>152</v>
      </c>
      <c r="CM1139" s="519" t="s">
        <v>152</v>
      </c>
      <c r="CN1139" s="519" t="s">
        <v>152</v>
      </c>
      <c r="CO1139" s="519" t="s">
        <v>152</v>
      </c>
      <c r="CP1139" s="519" t="s">
        <v>152</v>
      </c>
      <c r="CQ1139" s="519" t="s">
        <v>152</v>
      </c>
      <c r="CR1139" s="519" t="s">
        <v>152</v>
      </c>
      <c r="CS1139" s="519" t="s">
        <v>152</v>
      </c>
      <c r="CT1139" s="519" t="s">
        <v>152</v>
      </c>
      <c r="CU1139" s="519" t="s">
        <v>152</v>
      </c>
      <c r="CV1139" s="519" t="s">
        <v>152</v>
      </c>
      <c r="CW1139" s="519" t="s">
        <v>152</v>
      </c>
      <c r="CX1139" s="519" t="s">
        <v>152</v>
      </c>
      <c r="CY1139" s="519" t="s">
        <v>152</v>
      </c>
      <c r="CZ1139" s="519" t="s">
        <v>152</v>
      </c>
      <c r="DA1139" s="519" t="s">
        <v>152</v>
      </c>
      <c r="DB1139" s="519" t="s">
        <v>152</v>
      </c>
      <c r="DC1139" s="519" t="s">
        <v>152</v>
      </c>
      <c r="DD1139" s="519" t="s">
        <v>152</v>
      </c>
      <c r="DE1139" s="519" t="s">
        <v>152</v>
      </c>
      <c r="DF1139" s="519" t="s">
        <v>152</v>
      </c>
      <c r="DG1139" s="519" t="s">
        <v>152</v>
      </c>
      <c r="DH1139" s="519" t="s">
        <v>152</v>
      </c>
      <c r="DI1139" s="519" t="s">
        <v>152</v>
      </c>
      <c r="DJ1139" s="519" t="s">
        <v>152</v>
      </c>
      <c r="DK1139" s="519" t="s">
        <v>152</v>
      </c>
      <c r="DL1139" s="519" t="s">
        <v>152</v>
      </c>
      <c r="DM1139" s="519" t="s">
        <v>152</v>
      </c>
      <c r="DN1139" s="519" t="s">
        <v>152</v>
      </c>
      <c r="DO1139" s="519" t="s">
        <v>152</v>
      </c>
      <c r="DP1139" s="519" t="s">
        <v>152</v>
      </c>
      <c r="DQ1139" s="519" t="s">
        <v>152</v>
      </c>
      <c r="DR1139" s="519" t="s">
        <v>152</v>
      </c>
      <c r="DS1139" s="519" t="s">
        <v>152</v>
      </c>
      <c r="DT1139" s="519" t="s">
        <v>152</v>
      </c>
      <c r="DU1139" s="519" t="s">
        <v>152</v>
      </c>
      <c r="DV1139" s="519" t="s">
        <v>152</v>
      </c>
      <c r="DW1139" s="519" t="s">
        <v>152</v>
      </c>
      <c r="DX1139" s="519" t="s">
        <v>152</v>
      </c>
      <c r="DY1139" s="519" t="s">
        <v>152</v>
      </c>
      <c r="DZ1139" s="519" t="s">
        <v>152</v>
      </c>
      <c r="EA1139" s="519" t="s">
        <v>152</v>
      </c>
      <c r="EB1139" s="519" t="s">
        <v>152</v>
      </c>
      <c r="EC1139" s="519" t="s">
        <v>152</v>
      </c>
      <c r="ED1139" s="519" t="s">
        <v>152</v>
      </c>
      <c r="EE1139" s="519" t="s">
        <v>152</v>
      </c>
      <c r="EF1139" s="519" t="s">
        <v>152</v>
      </c>
      <c r="EG1139" s="519">
        <v>443</v>
      </c>
      <c r="EH1139" s="513">
        <v>7240</v>
      </c>
      <c r="EI1139" s="519" t="s">
        <v>152</v>
      </c>
      <c r="EJ1139" s="512"/>
      <c r="EK1139" s="512"/>
      <c r="EL1139" s="512"/>
      <c r="EM1139" s="512"/>
      <c r="EN1139" s="512"/>
      <c r="EO1139" s="512"/>
      <c r="EP1139" s="512"/>
      <c r="EQ1139" s="512"/>
      <c r="ER1139" s="512"/>
      <c r="ES1139" s="512"/>
      <c r="ET1139" s="512"/>
      <c r="EU1139" s="512"/>
      <c r="EV1139" s="512"/>
      <c r="EW1139" s="512"/>
      <c r="EX1139" s="512"/>
      <c r="EY1139" s="512"/>
      <c r="EZ1139" s="514"/>
      <c r="FA1139" s="520">
        <f t="shared" si="2394"/>
        <v>11</v>
      </c>
      <c r="FB1139" s="493">
        <f t="shared" si="2439"/>
        <v>2022</v>
      </c>
      <c r="FC1139" s="498">
        <f t="shared" si="2440"/>
        <v>44866</v>
      </c>
      <c r="FD1139" s="499">
        <f t="shared" si="2441"/>
        <v>30</v>
      </c>
      <c r="FE1139" s="500"/>
      <c r="FF1139" s="515" t="e">
        <f t="shared" si="2417"/>
        <v>#VALUE!</v>
      </c>
      <c r="FG1139" s="500"/>
      <c r="FH1139" s="481" t="str">
        <f t="shared" si="2398"/>
        <v>-</v>
      </c>
      <c r="FI1139" s="481" t="str">
        <f t="shared" si="2399"/>
        <v>-</v>
      </c>
      <c r="FJ1139" s="481" t="str">
        <f t="shared" si="2400"/>
        <v>-</v>
      </c>
      <c r="FK1139" s="481" t="str">
        <f t="shared" si="2401"/>
        <v>-</v>
      </c>
      <c r="FL1139" s="481" t="str">
        <f t="shared" si="2402"/>
        <v>-</v>
      </c>
      <c r="FM1139" s="481" t="str">
        <f t="shared" si="2403"/>
        <v>-</v>
      </c>
      <c r="FN1139" s="481" t="str">
        <f t="shared" si="2404"/>
        <v>-</v>
      </c>
      <c r="FO1139" s="481" t="str">
        <f t="shared" si="2405"/>
        <v>-</v>
      </c>
      <c r="FP1139" s="481" t="str">
        <f t="shared" si="2406"/>
        <v>-</v>
      </c>
      <c r="FQ1139" s="481" t="str">
        <f t="shared" si="2407"/>
        <v>-</v>
      </c>
      <c r="FR1139" s="501"/>
      <c r="FS1139" s="482">
        <f t="shared" si="2438"/>
        <v>1505244</v>
      </c>
      <c r="FT1139" s="482">
        <f t="shared" si="2438"/>
        <v>31986435</v>
      </c>
      <c r="FU1139" s="482">
        <f t="shared" si="2438"/>
        <v>35749545</v>
      </c>
      <c r="FV1139" s="482">
        <f t="shared" si="2438"/>
        <v>45282757</v>
      </c>
      <c r="FW1139" s="482" t="str">
        <f t="shared" si="2438"/>
        <v>-</v>
      </c>
      <c r="FX1139" s="482" t="str">
        <f t="shared" si="2438"/>
        <v>-</v>
      </c>
      <c r="FY1139" s="482" t="str">
        <f t="shared" si="2438"/>
        <v>-</v>
      </c>
      <c r="FZ1139" s="482" t="str">
        <f t="shared" si="2438"/>
        <v>-</v>
      </c>
      <c r="GA1139" s="482" t="str">
        <f t="shared" si="2438"/>
        <v>-</v>
      </c>
      <c r="GB1139" s="482" t="str">
        <f t="shared" si="2431"/>
        <v>-</v>
      </c>
      <c r="GC1139" s="482" t="str">
        <f t="shared" si="2431"/>
        <v>-</v>
      </c>
      <c r="GD1139" s="482" t="str">
        <f t="shared" ref="GD1139:GM1148" si="2442">IFERROR(HLOOKUP(GD$1,$H$5:$HA$10112,MATCH($A1139,$A$5:$A$10112,0),0)*HLOOKUP(GD$2,$H$5:$HA$10112,MATCH($A1139,$A$5:$A$10112,0),0),"-")</f>
        <v>-</v>
      </c>
      <c r="GE1139" s="482" t="str">
        <f t="shared" si="2442"/>
        <v>-</v>
      </c>
      <c r="GF1139" s="482" t="str">
        <f t="shared" si="2442"/>
        <v>-</v>
      </c>
      <c r="GG1139" s="482" t="str">
        <f t="shared" si="2442"/>
        <v>-</v>
      </c>
      <c r="GH1139" s="482" t="str">
        <f t="shared" si="2442"/>
        <v>-</v>
      </c>
      <c r="GI1139" s="482" t="str">
        <f t="shared" si="2442"/>
        <v>-</v>
      </c>
      <c r="GJ1139" s="482" t="str">
        <f t="shared" si="2442"/>
        <v>-</v>
      </c>
      <c r="GK1139" s="482" t="str">
        <f t="shared" si="2442"/>
        <v>-</v>
      </c>
      <c r="GL1139" s="482" t="str">
        <f t="shared" si="2442"/>
        <v>-</v>
      </c>
      <c r="GM1139" s="482" t="str">
        <f t="shared" si="2442"/>
        <v>-</v>
      </c>
      <c r="GN1139" s="482" t="str">
        <f t="shared" si="2424"/>
        <v>-</v>
      </c>
      <c r="GO1139" s="482" t="str">
        <f t="shared" si="2436"/>
        <v>-</v>
      </c>
      <c r="GP1139" s="482" t="str">
        <f t="shared" si="2436"/>
        <v>-</v>
      </c>
      <c r="GQ1139" s="482" t="str">
        <f t="shared" si="2436"/>
        <v>-</v>
      </c>
      <c r="GR1139" s="482"/>
      <c r="GS1139" s="482"/>
      <c r="GT1139" s="482"/>
      <c r="GU1139" s="482"/>
      <c r="GV1139" s="502"/>
    </row>
    <row r="1140" spans="1:204" ht="9.75" customHeight="1" x14ac:dyDescent="0.2">
      <c r="A1140" s="417" t="str">
        <f t="shared" si="2437"/>
        <v>2022-23NOVEMBERRX6</v>
      </c>
      <c r="B1140" s="458" t="str">
        <f t="shared" si="2412"/>
        <v>2022-23</v>
      </c>
      <c r="C1140" s="402" t="s">
        <v>647</v>
      </c>
      <c r="D1140" s="458" t="s">
        <v>646</v>
      </c>
      <c r="E1140" s="458" t="s">
        <v>645</v>
      </c>
      <c r="F1140" s="478" t="s">
        <v>448</v>
      </c>
      <c r="G1140" s="478" t="s">
        <v>690</v>
      </c>
      <c r="H1140" s="510">
        <v>51108</v>
      </c>
      <c r="I1140" s="510">
        <v>37456</v>
      </c>
      <c r="J1140" s="510">
        <v>1001058</v>
      </c>
      <c r="K1140" s="510">
        <v>27</v>
      </c>
      <c r="L1140" s="510">
        <v>3</v>
      </c>
      <c r="M1140" s="510">
        <v>73</v>
      </c>
      <c r="N1140" s="510">
        <v>120</v>
      </c>
      <c r="O1140" s="510">
        <v>196</v>
      </c>
      <c r="P1140" s="510">
        <v>164</v>
      </c>
      <c r="Q1140" s="510">
        <v>2149</v>
      </c>
      <c r="R1140" s="510">
        <v>11</v>
      </c>
      <c r="S1140" s="510">
        <v>33918</v>
      </c>
      <c r="T1140" s="510">
        <v>3348</v>
      </c>
      <c r="U1140" s="510">
        <v>2188</v>
      </c>
      <c r="V1140" s="510">
        <v>19630</v>
      </c>
      <c r="W1140" s="510">
        <v>5138</v>
      </c>
      <c r="X1140" s="510">
        <v>433</v>
      </c>
      <c r="Y1140" s="510">
        <v>1568528</v>
      </c>
      <c r="Z1140" s="510">
        <v>468</v>
      </c>
      <c r="AA1140" s="510">
        <v>831</v>
      </c>
      <c r="AB1140" s="510">
        <v>1143344</v>
      </c>
      <c r="AC1140" s="510">
        <v>523</v>
      </c>
      <c r="AD1140" s="510">
        <v>923</v>
      </c>
      <c r="AE1140" s="510">
        <v>58070937</v>
      </c>
      <c r="AF1140" s="510">
        <v>2958</v>
      </c>
      <c r="AG1140" s="510">
        <v>6219</v>
      </c>
      <c r="AH1140" s="510">
        <v>46224391</v>
      </c>
      <c r="AI1140" s="510">
        <v>8997</v>
      </c>
      <c r="AJ1140" s="510">
        <v>22062</v>
      </c>
      <c r="AK1140" s="510">
        <v>3394817</v>
      </c>
      <c r="AL1140" s="510">
        <v>7840</v>
      </c>
      <c r="AM1140" s="510">
        <v>20277</v>
      </c>
      <c r="AN1140" s="510" t="s">
        <v>152</v>
      </c>
      <c r="AO1140" s="510">
        <v>1212</v>
      </c>
      <c r="AP1140" s="510">
        <v>1434</v>
      </c>
      <c r="AQ1140" s="510">
        <v>2855334</v>
      </c>
      <c r="AR1140" s="510">
        <v>1991</v>
      </c>
      <c r="AS1140" s="510">
        <v>4026</v>
      </c>
      <c r="AT1140" s="510">
        <v>3143</v>
      </c>
      <c r="AU1140" s="510">
        <v>41</v>
      </c>
      <c r="AV1140" s="510">
        <v>222</v>
      </c>
      <c r="AW1140" s="510">
        <v>2695</v>
      </c>
      <c r="AX1140" s="510">
        <v>159</v>
      </c>
      <c r="AY1140" s="510">
        <v>2721</v>
      </c>
      <c r="AZ1140" s="510">
        <v>0</v>
      </c>
      <c r="BA1140" s="510" t="s">
        <v>152</v>
      </c>
      <c r="BB1140" s="510" t="s">
        <v>152</v>
      </c>
      <c r="BC1140" s="510" t="s">
        <v>152</v>
      </c>
      <c r="BD1140" s="510" t="s">
        <v>152</v>
      </c>
      <c r="BE1140" s="510" t="s">
        <v>152</v>
      </c>
      <c r="BF1140" s="510" t="s">
        <v>152</v>
      </c>
      <c r="BG1140" s="510" t="s">
        <v>152</v>
      </c>
      <c r="BH1140" s="510" t="s">
        <v>152</v>
      </c>
      <c r="BI1140" s="510">
        <v>18017</v>
      </c>
      <c r="BJ1140" s="510">
        <v>3267</v>
      </c>
      <c r="BK1140" s="510">
        <v>9491</v>
      </c>
      <c r="BL1140" s="510">
        <v>30775</v>
      </c>
      <c r="BM1140" s="510">
        <v>6509</v>
      </c>
      <c r="BN1140" s="510">
        <v>4829</v>
      </c>
      <c r="BO1140" s="510">
        <v>4176</v>
      </c>
      <c r="BP1140" s="510">
        <v>3114</v>
      </c>
      <c r="BQ1140" s="510">
        <v>25789</v>
      </c>
      <c r="BR1140" s="510">
        <v>21326</v>
      </c>
      <c r="BS1140" s="510">
        <v>7353</v>
      </c>
      <c r="BT1140" s="510">
        <v>5601</v>
      </c>
      <c r="BU1140" s="510">
        <v>738</v>
      </c>
      <c r="BV1140" s="510">
        <v>469</v>
      </c>
      <c r="BW1140" s="510">
        <v>123</v>
      </c>
      <c r="BX1140" s="510">
        <v>75931</v>
      </c>
      <c r="BY1140" s="510">
        <v>617</v>
      </c>
      <c r="BZ1140" s="510">
        <v>1011</v>
      </c>
      <c r="CA1140" s="510">
        <v>125</v>
      </c>
      <c r="CB1140" s="510">
        <v>57522</v>
      </c>
      <c r="CC1140" s="510">
        <v>460</v>
      </c>
      <c r="CD1140" s="510">
        <v>879</v>
      </c>
      <c r="CE1140" s="510">
        <v>3100</v>
      </c>
      <c r="CF1140" s="510">
        <v>1435075</v>
      </c>
      <c r="CG1140" s="510">
        <v>463</v>
      </c>
      <c r="CH1140" s="510">
        <v>823</v>
      </c>
      <c r="CI1140" s="510">
        <v>2595</v>
      </c>
      <c r="CJ1140" s="510">
        <v>7529826</v>
      </c>
      <c r="CK1140" s="510">
        <v>2902</v>
      </c>
      <c r="CL1140" s="510">
        <v>6017</v>
      </c>
      <c r="CM1140" s="510">
        <v>774</v>
      </c>
      <c r="CN1140" s="510">
        <v>1643755</v>
      </c>
      <c r="CO1140" s="510">
        <v>2124</v>
      </c>
      <c r="CP1140" s="510">
        <v>4503</v>
      </c>
      <c r="CQ1140" s="510">
        <v>16261</v>
      </c>
      <c r="CR1140" s="510">
        <v>48897356</v>
      </c>
      <c r="CS1140" s="510">
        <v>3007</v>
      </c>
      <c r="CT1140" s="510">
        <v>6338</v>
      </c>
      <c r="CU1140" s="510">
        <v>186</v>
      </c>
      <c r="CV1140" s="510">
        <v>1079855</v>
      </c>
      <c r="CW1140" s="510">
        <v>5806</v>
      </c>
      <c r="CX1140" s="510">
        <v>9963</v>
      </c>
      <c r="CY1140" s="510">
        <v>45</v>
      </c>
      <c r="CZ1140" s="510">
        <v>268603</v>
      </c>
      <c r="DA1140" s="510">
        <v>5969</v>
      </c>
      <c r="DB1140" s="510">
        <v>13523</v>
      </c>
      <c r="DC1140" s="510">
        <v>1433</v>
      </c>
      <c r="DD1140" s="510">
        <v>16434731</v>
      </c>
      <c r="DE1140" s="510">
        <v>11469</v>
      </c>
      <c r="DF1140" s="510">
        <v>23640</v>
      </c>
      <c r="DG1140" s="510">
        <v>347</v>
      </c>
      <c r="DH1140" s="510">
        <v>4251191</v>
      </c>
      <c r="DI1140" s="510">
        <v>12251</v>
      </c>
      <c r="DJ1140" s="510">
        <v>31226</v>
      </c>
      <c r="DK1140" s="510">
        <v>121</v>
      </c>
      <c r="DL1140" s="510">
        <v>61626</v>
      </c>
      <c r="DM1140" s="510">
        <v>509</v>
      </c>
      <c r="DN1140" s="510">
        <v>902</v>
      </c>
      <c r="DO1140" s="510">
        <v>1796</v>
      </c>
      <c r="DP1140" s="510">
        <v>91798</v>
      </c>
      <c r="DQ1140" s="510">
        <v>51</v>
      </c>
      <c r="DR1140" s="510">
        <v>121</v>
      </c>
      <c r="DS1140" s="510">
        <v>0</v>
      </c>
      <c r="DT1140" s="510">
        <v>0</v>
      </c>
      <c r="DU1140" s="510" t="s">
        <v>152</v>
      </c>
      <c r="DV1140" s="510" t="s">
        <v>152</v>
      </c>
      <c r="DW1140" s="510">
        <v>0</v>
      </c>
      <c r="DX1140" s="510" t="s">
        <v>152</v>
      </c>
      <c r="DY1140" s="510" t="s">
        <v>152</v>
      </c>
      <c r="DZ1140" s="510" t="s">
        <v>152</v>
      </c>
      <c r="EA1140" s="510" t="s">
        <v>152</v>
      </c>
      <c r="EB1140" s="510" t="s">
        <v>152</v>
      </c>
      <c r="EC1140" s="510" t="s">
        <v>152</v>
      </c>
      <c r="ED1140" s="510" t="s">
        <v>152</v>
      </c>
      <c r="EE1140" s="510" t="s">
        <v>152</v>
      </c>
      <c r="EF1140" s="510" t="s">
        <v>152</v>
      </c>
      <c r="EG1140" s="510">
        <v>1114</v>
      </c>
      <c r="EH1140" s="506">
        <v>355</v>
      </c>
      <c r="EI1140" s="510" t="s">
        <v>152</v>
      </c>
      <c r="EJ1140" s="479"/>
      <c r="EK1140" s="479"/>
      <c r="EL1140" s="479"/>
      <c r="EM1140" s="479"/>
      <c r="EN1140" s="479"/>
      <c r="EO1140" s="479"/>
      <c r="EP1140" s="479"/>
      <c r="EQ1140" s="479"/>
      <c r="ER1140" s="479"/>
      <c r="ES1140" s="479"/>
      <c r="ET1140" s="479"/>
      <c r="EU1140" s="479"/>
      <c r="EV1140" s="479"/>
      <c r="EW1140" s="479"/>
      <c r="EX1140" s="479"/>
      <c r="EY1140" s="479"/>
      <c r="EZ1140" s="476"/>
      <c r="FA1140" s="446">
        <f t="shared" si="2394"/>
        <v>11</v>
      </c>
      <c r="FB1140" s="417">
        <f t="shared" si="2439"/>
        <v>2022</v>
      </c>
      <c r="FC1140" s="448">
        <f t="shared" si="2440"/>
        <v>44866</v>
      </c>
      <c r="FD1140" s="449">
        <f t="shared" si="2441"/>
        <v>30</v>
      </c>
      <c r="FE1140" s="450"/>
      <c r="FF1140" s="451">
        <f t="shared" si="2417"/>
        <v>0.56407035175879394</v>
      </c>
      <c r="FG1140" s="450"/>
      <c r="FH1140" s="452">
        <f t="shared" si="2398"/>
        <v>1.9441457586618878</v>
      </c>
      <c r="FI1140" s="452">
        <f t="shared" si="2399"/>
        <v>1.4423536439665472</v>
      </c>
      <c r="FJ1140" s="452">
        <f t="shared" si="2400"/>
        <v>1.9085923217550274</v>
      </c>
      <c r="FK1140" s="452">
        <f t="shared" si="2401"/>
        <v>1.423217550274223</v>
      </c>
      <c r="FL1140" s="452">
        <f t="shared" si="2402"/>
        <v>1.3137544574630666</v>
      </c>
      <c r="FM1140" s="452">
        <f t="shared" si="2403"/>
        <v>1.0863983698420785</v>
      </c>
      <c r="FN1140" s="452">
        <f t="shared" si="2404"/>
        <v>1.4311015959517321</v>
      </c>
      <c r="FO1140" s="452">
        <f t="shared" si="2405"/>
        <v>1.0901128843908134</v>
      </c>
      <c r="FP1140" s="452">
        <f t="shared" si="2406"/>
        <v>1.7043879907621247</v>
      </c>
      <c r="FQ1140" s="452">
        <f t="shared" si="2407"/>
        <v>1.0831408775981524</v>
      </c>
      <c r="FR1140" s="453"/>
      <c r="FS1140" s="446">
        <f t="shared" si="2438"/>
        <v>112368</v>
      </c>
      <c r="FT1140" s="446">
        <f t="shared" si="2438"/>
        <v>2734288</v>
      </c>
      <c r="FU1140" s="446">
        <f t="shared" si="2438"/>
        <v>4494720</v>
      </c>
      <c r="FV1140" s="446">
        <f t="shared" si="2438"/>
        <v>7341376</v>
      </c>
      <c r="FW1140" s="446">
        <f t="shared" si="2438"/>
        <v>2782188</v>
      </c>
      <c r="FX1140" s="446">
        <f t="shared" si="2438"/>
        <v>2019524</v>
      </c>
      <c r="FY1140" s="446">
        <f t="shared" si="2438"/>
        <v>122078970</v>
      </c>
      <c r="FZ1140" s="446">
        <f t="shared" si="2438"/>
        <v>113354556</v>
      </c>
      <c r="GA1140" s="446">
        <f t="shared" si="2438"/>
        <v>8779941</v>
      </c>
      <c r="GB1140" s="446" t="str">
        <f t="shared" si="2431"/>
        <v>-</v>
      </c>
      <c r="GC1140" s="446">
        <f t="shared" si="2431"/>
        <v>5773284</v>
      </c>
      <c r="GD1140" s="446">
        <f t="shared" si="2442"/>
        <v>124353</v>
      </c>
      <c r="GE1140" s="446">
        <f t="shared" si="2442"/>
        <v>109875</v>
      </c>
      <c r="GF1140" s="446">
        <f t="shared" si="2442"/>
        <v>2551300</v>
      </c>
      <c r="GG1140" s="446">
        <f t="shared" si="2442"/>
        <v>15614115</v>
      </c>
      <c r="GH1140" s="446">
        <f t="shared" si="2442"/>
        <v>3485322</v>
      </c>
      <c r="GI1140" s="446">
        <f t="shared" si="2442"/>
        <v>103062218</v>
      </c>
      <c r="GJ1140" s="446">
        <f t="shared" si="2442"/>
        <v>1853118</v>
      </c>
      <c r="GK1140" s="446">
        <f t="shared" si="2442"/>
        <v>608535</v>
      </c>
      <c r="GL1140" s="446">
        <f t="shared" si="2442"/>
        <v>33876120</v>
      </c>
      <c r="GM1140" s="446">
        <f t="shared" si="2442"/>
        <v>10835422</v>
      </c>
      <c r="GN1140" s="446" t="str">
        <f t="shared" si="2424"/>
        <v>-</v>
      </c>
      <c r="GO1140" s="446">
        <f t="shared" si="2436"/>
        <v>109142</v>
      </c>
      <c r="GP1140" s="446">
        <f t="shared" si="2436"/>
        <v>217316</v>
      </c>
      <c r="GQ1140" s="446" t="str">
        <f t="shared" si="2436"/>
        <v>-</v>
      </c>
      <c r="GR1140" s="446"/>
      <c r="GS1140" s="446"/>
      <c r="GT1140" s="446"/>
      <c r="GU1140" s="446"/>
      <c r="GV1140" s="416"/>
    </row>
    <row r="1141" spans="1:204" ht="9.75" customHeight="1" x14ac:dyDescent="0.2">
      <c r="A1141" s="417" t="str">
        <f t="shared" si="2437"/>
        <v>2022-23NOVEMBERRX7</v>
      </c>
      <c r="B1141" s="458" t="str">
        <f t="shared" si="2412"/>
        <v>2022-23</v>
      </c>
      <c r="C1141" s="402" t="s">
        <v>647</v>
      </c>
      <c r="D1141" s="458" t="s">
        <v>649</v>
      </c>
      <c r="E1141" s="458" t="s">
        <v>462</v>
      </c>
      <c r="F1141" s="478" t="s">
        <v>449</v>
      </c>
      <c r="G1141" s="478" t="s">
        <v>691</v>
      </c>
      <c r="H1141" s="510">
        <v>137362</v>
      </c>
      <c r="I1141" s="510">
        <v>113108</v>
      </c>
      <c r="J1141" s="510">
        <v>4038946</v>
      </c>
      <c r="K1141" s="510">
        <v>36</v>
      </c>
      <c r="L1141" s="510">
        <v>0</v>
      </c>
      <c r="M1141" s="510">
        <v>117</v>
      </c>
      <c r="N1141" s="510">
        <v>178</v>
      </c>
      <c r="O1141" s="510">
        <v>272</v>
      </c>
      <c r="P1141" s="510">
        <v>227</v>
      </c>
      <c r="Q1141" s="510">
        <v>203</v>
      </c>
      <c r="R1141" s="510">
        <v>1117</v>
      </c>
      <c r="S1141" s="510">
        <v>89522</v>
      </c>
      <c r="T1141" s="510">
        <v>9343</v>
      </c>
      <c r="U1141" s="510">
        <v>6267</v>
      </c>
      <c r="V1141" s="510">
        <v>48742</v>
      </c>
      <c r="W1141" s="510">
        <v>12421</v>
      </c>
      <c r="X1141" s="510">
        <v>775</v>
      </c>
      <c r="Y1141" s="510">
        <v>4978248</v>
      </c>
      <c r="Z1141" s="510">
        <v>533</v>
      </c>
      <c r="AA1141" s="510">
        <v>908</v>
      </c>
      <c r="AB1141" s="510">
        <v>4183266</v>
      </c>
      <c r="AC1141" s="510">
        <v>668</v>
      </c>
      <c r="AD1141" s="510">
        <v>1150</v>
      </c>
      <c r="AE1141" s="510">
        <v>129454781</v>
      </c>
      <c r="AF1141" s="510">
        <v>2656</v>
      </c>
      <c r="AG1141" s="510">
        <v>5733</v>
      </c>
      <c r="AH1141" s="510">
        <v>157446119</v>
      </c>
      <c r="AI1141" s="510">
        <v>12676</v>
      </c>
      <c r="AJ1141" s="510">
        <v>29857</v>
      </c>
      <c r="AK1141" s="510">
        <v>11597277</v>
      </c>
      <c r="AL1141" s="510">
        <v>14964</v>
      </c>
      <c r="AM1141" s="510">
        <v>32190</v>
      </c>
      <c r="AN1141" s="510">
        <v>1630</v>
      </c>
      <c r="AO1141" s="510">
        <v>4570</v>
      </c>
      <c r="AP1141" s="510">
        <v>3048</v>
      </c>
      <c r="AQ1141" s="510">
        <v>9527590</v>
      </c>
      <c r="AR1141" s="510">
        <v>3126</v>
      </c>
      <c r="AS1141" s="510">
        <v>15720</v>
      </c>
      <c r="AT1141" s="510">
        <v>12939</v>
      </c>
      <c r="AU1141" s="510">
        <v>909</v>
      </c>
      <c r="AV1141" s="510">
        <v>6479</v>
      </c>
      <c r="AW1141" s="510">
        <v>231</v>
      </c>
      <c r="AX1141" s="510">
        <v>526</v>
      </c>
      <c r="AY1141" s="510">
        <v>5025</v>
      </c>
      <c r="AZ1141" s="510">
        <v>18</v>
      </c>
      <c r="BA1141" s="510">
        <v>4739</v>
      </c>
      <c r="BB1141" s="510">
        <v>26739917</v>
      </c>
      <c r="BC1141" s="510">
        <v>5643</v>
      </c>
      <c r="BD1141" s="510">
        <v>20057</v>
      </c>
      <c r="BE1141" s="510">
        <v>245</v>
      </c>
      <c r="BF1141" s="510">
        <v>1523</v>
      </c>
      <c r="BG1141" s="510">
        <v>1087</v>
      </c>
      <c r="BH1141" s="510">
        <v>1884</v>
      </c>
      <c r="BI1141" s="510">
        <v>44380</v>
      </c>
      <c r="BJ1141" s="510">
        <v>6271</v>
      </c>
      <c r="BK1141" s="510">
        <v>25932</v>
      </c>
      <c r="BL1141" s="510">
        <v>76583</v>
      </c>
      <c r="BM1141" s="510">
        <v>17991</v>
      </c>
      <c r="BN1141" s="510">
        <v>14759</v>
      </c>
      <c r="BO1141" s="510">
        <v>11953</v>
      </c>
      <c r="BP1141" s="510">
        <v>9938</v>
      </c>
      <c r="BQ1141" s="510">
        <v>65755</v>
      </c>
      <c r="BR1141" s="510">
        <v>51107</v>
      </c>
      <c r="BS1141" s="510">
        <v>17363</v>
      </c>
      <c r="BT1141" s="510">
        <v>12698</v>
      </c>
      <c r="BU1141" s="510">
        <v>1005</v>
      </c>
      <c r="BV1141" s="510">
        <v>786</v>
      </c>
      <c r="BW1141" s="510">
        <v>247</v>
      </c>
      <c r="BX1141" s="510">
        <v>169983</v>
      </c>
      <c r="BY1141" s="510">
        <v>688</v>
      </c>
      <c r="BZ1141" s="510">
        <v>1172</v>
      </c>
      <c r="CA1141" s="510">
        <v>109</v>
      </c>
      <c r="CB1141" s="510">
        <v>71609</v>
      </c>
      <c r="CC1141" s="510">
        <v>657</v>
      </c>
      <c r="CD1141" s="510">
        <v>1212</v>
      </c>
      <c r="CE1141" s="510">
        <v>8987</v>
      </c>
      <c r="CF1141" s="510">
        <v>4736656</v>
      </c>
      <c r="CG1141" s="510">
        <v>527</v>
      </c>
      <c r="CH1141" s="510">
        <v>895</v>
      </c>
      <c r="CI1141" s="510">
        <v>4835</v>
      </c>
      <c r="CJ1141" s="510">
        <v>14257254</v>
      </c>
      <c r="CK1141" s="510">
        <v>2949</v>
      </c>
      <c r="CL1141" s="510">
        <v>6131</v>
      </c>
      <c r="CM1141" s="510">
        <v>2344</v>
      </c>
      <c r="CN1141" s="510">
        <v>6466569</v>
      </c>
      <c r="CO1141" s="510">
        <v>2759</v>
      </c>
      <c r="CP1141" s="510">
        <v>5883</v>
      </c>
      <c r="CQ1141" s="510">
        <v>41563</v>
      </c>
      <c r="CR1141" s="510">
        <v>108730958</v>
      </c>
      <c r="CS1141" s="510">
        <v>2616</v>
      </c>
      <c r="CT1141" s="510">
        <v>5680</v>
      </c>
      <c r="CU1141" s="510">
        <v>1596</v>
      </c>
      <c r="CV1141" s="510">
        <v>18666354</v>
      </c>
      <c r="CW1141" s="510">
        <v>11696</v>
      </c>
      <c r="CX1141" s="510">
        <v>28989</v>
      </c>
      <c r="CY1141" s="510">
        <v>1061</v>
      </c>
      <c r="CZ1141" s="510">
        <v>14189525</v>
      </c>
      <c r="DA1141" s="510">
        <v>13374</v>
      </c>
      <c r="DB1141" s="510">
        <v>32054</v>
      </c>
      <c r="DC1141" s="510">
        <v>1147</v>
      </c>
      <c r="DD1141" s="510">
        <v>24177424</v>
      </c>
      <c r="DE1141" s="510">
        <v>21079</v>
      </c>
      <c r="DF1141" s="510">
        <v>55409</v>
      </c>
      <c r="DG1141" s="510">
        <v>381</v>
      </c>
      <c r="DH1141" s="510">
        <v>10332347</v>
      </c>
      <c r="DI1141" s="510">
        <v>27119</v>
      </c>
      <c r="DJ1141" s="510">
        <v>64308</v>
      </c>
      <c r="DK1141" s="510">
        <v>287</v>
      </c>
      <c r="DL1141" s="510">
        <v>98920</v>
      </c>
      <c r="DM1141" s="510">
        <v>345</v>
      </c>
      <c r="DN1141" s="510">
        <v>567</v>
      </c>
      <c r="DO1141" s="510">
        <v>5783</v>
      </c>
      <c r="DP1141" s="510">
        <v>343845</v>
      </c>
      <c r="DQ1141" s="510">
        <v>59</v>
      </c>
      <c r="DR1141" s="510">
        <v>139</v>
      </c>
      <c r="DS1141" s="510">
        <v>45</v>
      </c>
      <c r="DT1141" s="510">
        <v>117313</v>
      </c>
      <c r="DU1141" s="510">
        <v>2607</v>
      </c>
      <c r="DV1141" s="510">
        <v>4310</v>
      </c>
      <c r="DW1141" s="510">
        <v>23</v>
      </c>
      <c r="DX1141" s="510" t="s">
        <v>152</v>
      </c>
      <c r="DY1141" s="510" t="s">
        <v>152</v>
      </c>
      <c r="DZ1141" s="510" t="s">
        <v>152</v>
      </c>
      <c r="EA1141" s="510" t="s">
        <v>152</v>
      </c>
      <c r="EB1141" s="510" t="s">
        <v>152</v>
      </c>
      <c r="EC1141" s="510" t="s">
        <v>152</v>
      </c>
      <c r="ED1141" s="510" t="s">
        <v>152</v>
      </c>
      <c r="EE1141" s="510" t="s">
        <v>152</v>
      </c>
      <c r="EF1141" s="510" t="s">
        <v>152</v>
      </c>
      <c r="EG1141" s="510">
        <v>1417</v>
      </c>
      <c r="EH1141" s="506">
        <v>508</v>
      </c>
      <c r="EI1141" s="510" t="s">
        <v>152</v>
      </c>
      <c r="EJ1141" s="479"/>
      <c r="EK1141" s="479"/>
      <c r="EL1141" s="479"/>
      <c r="EM1141" s="479"/>
      <c r="EN1141" s="479"/>
      <c r="EO1141" s="479"/>
      <c r="EP1141" s="479"/>
      <c r="EQ1141" s="479"/>
      <c r="ER1141" s="479"/>
      <c r="ES1141" s="479"/>
      <c r="ET1141" s="479"/>
      <c r="EU1141" s="479"/>
      <c r="EV1141" s="479"/>
      <c r="EW1141" s="479"/>
      <c r="EX1141" s="479"/>
      <c r="EY1141" s="479"/>
      <c r="EZ1141" s="476"/>
      <c r="FA1141" s="446">
        <f t="shared" si="2394"/>
        <v>11</v>
      </c>
      <c r="FB1141" s="417">
        <f t="shared" si="2439"/>
        <v>2022</v>
      </c>
      <c r="FC1141" s="448">
        <f t="shared" si="2440"/>
        <v>44866</v>
      </c>
      <c r="FD1141" s="449">
        <f t="shared" si="2441"/>
        <v>30</v>
      </c>
      <c r="FE1141" s="450"/>
      <c r="FF1141" s="451">
        <f t="shared" si="2417"/>
        <v>0.63437911364633615</v>
      </c>
      <c r="FG1141" s="450"/>
      <c r="FH1141" s="452">
        <f t="shared" si="2398"/>
        <v>1.9256127582147062</v>
      </c>
      <c r="FI1141" s="452">
        <f t="shared" si="2399"/>
        <v>1.5796853259124479</v>
      </c>
      <c r="FJ1141" s="452">
        <f t="shared" si="2400"/>
        <v>1.9072921653103558</v>
      </c>
      <c r="FK1141" s="452">
        <f t="shared" si="2401"/>
        <v>1.5857667145364609</v>
      </c>
      <c r="FL1141" s="452">
        <f t="shared" si="2402"/>
        <v>1.3490418940544089</v>
      </c>
      <c r="FM1141" s="452">
        <f t="shared" si="2403"/>
        <v>1.0485207828977063</v>
      </c>
      <c r="FN1141" s="452">
        <f t="shared" si="2404"/>
        <v>1.3978745672651156</v>
      </c>
      <c r="FO1141" s="452">
        <f t="shared" si="2405"/>
        <v>1.0223009419531439</v>
      </c>
      <c r="FP1141" s="452">
        <f t="shared" si="2406"/>
        <v>1.2967741935483872</v>
      </c>
      <c r="FQ1141" s="452">
        <f t="shared" si="2407"/>
        <v>1.0141935483870967</v>
      </c>
      <c r="FR1141" s="453"/>
      <c r="FS1141" s="446">
        <f t="shared" si="2438"/>
        <v>0</v>
      </c>
      <c r="FT1141" s="446">
        <f t="shared" si="2438"/>
        <v>13233636</v>
      </c>
      <c r="FU1141" s="446">
        <f t="shared" si="2438"/>
        <v>20133224</v>
      </c>
      <c r="FV1141" s="446">
        <f t="shared" si="2438"/>
        <v>30765376</v>
      </c>
      <c r="FW1141" s="446">
        <f t="shared" si="2438"/>
        <v>8483444</v>
      </c>
      <c r="FX1141" s="446">
        <f t="shared" si="2438"/>
        <v>7207050</v>
      </c>
      <c r="FY1141" s="446">
        <f t="shared" si="2438"/>
        <v>279437886</v>
      </c>
      <c r="FZ1141" s="446">
        <f t="shared" si="2438"/>
        <v>370853797</v>
      </c>
      <c r="GA1141" s="446">
        <f t="shared" si="2438"/>
        <v>24947250</v>
      </c>
      <c r="GB1141" s="446">
        <f t="shared" si="2431"/>
        <v>95050123</v>
      </c>
      <c r="GC1141" s="446">
        <f t="shared" si="2431"/>
        <v>47914560</v>
      </c>
      <c r="GD1141" s="446">
        <f t="shared" si="2442"/>
        <v>289484</v>
      </c>
      <c r="GE1141" s="446">
        <f t="shared" si="2442"/>
        <v>132108</v>
      </c>
      <c r="GF1141" s="446">
        <f t="shared" si="2442"/>
        <v>8043365</v>
      </c>
      <c r="GG1141" s="446">
        <f t="shared" si="2442"/>
        <v>29643385</v>
      </c>
      <c r="GH1141" s="446">
        <f t="shared" si="2442"/>
        <v>13789752</v>
      </c>
      <c r="GI1141" s="446">
        <f t="shared" si="2442"/>
        <v>236077840</v>
      </c>
      <c r="GJ1141" s="446">
        <f t="shared" si="2442"/>
        <v>46266444</v>
      </c>
      <c r="GK1141" s="446">
        <f t="shared" si="2442"/>
        <v>34009294</v>
      </c>
      <c r="GL1141" s="446">
        <f t="shared" si="2442"/>
        <v>63554123</v>
      </c>
      <c r="GM1141" s="446">
        <f t="shared" si="2442"/>
        <v>24501348</v>
      </c>
      <c r="GN1141" s="446">
        <f t="shared" si="2424"/>
        <v>193950</v>
      </c>
      <c r="GO1141" s="446">
        <f t="shared" si="2436"/>
        <v>162729</v>
      </c>
      <c r="GP1141" s="446">
        <f t="shared" si="2436"/>
        <v>803837</v>
      </c>
      <c r="GQ1141" s="446" t="str">
        <f t="shared" si="2436"/>
        <v>-</v>
      </c>
      <c r="GR1141" s="446"/>
      <c r="GS1141" s="446"/>
      <c r="GT1141" s="446"/>
      <c r="GU1141" s="446"/>
      <c r="GV1141" s="416"/>
    </row>
    <row r="1142" spans="1:204" ht="9.75" customHeight="1" x14ac:dyDescent="0.2">
      <c r="A1142" s="417" t="str">
        <f t="shared" si="2437"/>
        <v>2022-23NOVEMBERRYE</v>
      </c>
      <c r="B1142" s="458" t="str">
        <f t="shared" si="2412"/>
        <v>2022-23</v>
      </c>
      <c r="C1142" s="402" t="s">
        <v>647</v>
      </c>
      <c r="D1142" s="458" t="s">
        <v>663</v>
      </c>
      <c r="E1142" s="458" t="s">
        <v>662</v>
      </c>
      <c r="F1142" s="478" t="s">
        <v>456</v>
      </c>
      <c r="G1142" s="478" t="s">
        <v>692</v>
      </c>
      <c r="H1142" s="510">
        <v>81271</v>
      </c>
      <c r="I1142" s="510">
        <v>51367</v>
      </c>
      <c r="J1142" s="510">
        <v>1561690</v>
      </c>
      <c r="K1142" s="510">
        <v>30</v>
      </c>
      <c r="L1142" s="510">
        <v>1</v>
      </c>
      <c r="M1142" s="510">
        <v>121</v>
      </c>
      <c r="N1142" s="510">
        <v>183</v>
      </c>
      <c r="O1142" s="510">
        <v>270</v>
      </c>
      <c r="P1142" s="510">
        <v>303</v>
      </c>
      <c r="Q1142" s="510">
        <v>40</v>
      </c>
      <c r="R1142" s="510">
        <v>94</v>
      </c>
      <c r="S1142" s="510">
        <v>51817</v>
      </c>
      <c r="T1142" s="510">
        <v>3459</v>
      </c>
      <c r="U1142" s="510">
        <v>2179</v>
      </c>
      <c r="V1142" s="510">
        <v>26482</v>
      </c>
      <c r="W1142" s="510">
        <v>13460</v>
      </c>
      <c r="X1142" s="510">
        <v>649</v>
      </c>
      <c r="Y1142" s="510">
        <v>1792393</v>
      </c>
      <c r="Z1142" s="510">
        <v>518</v>
      </c>
      <c r="AA1142" s="510">
        <v>948</v>
      </c>
      <c r="AB1142" s="510">
        <v>1336349</v>
      </c>
      <c r="AC1142" s="510">
        <v>613</v>
      </c>
      <c r="AD1142" s="510">
        <v>1138</v>
      </c>
      <c r="AE1142" s="510">
        <v>44544231</v>
      </c>
      <c r="AF1142" s="510">
        <v>1682</v>
      </c>
      <c r="AG1142" s="510">
        <v>3294</v>
      </c>
      <c r="AH1142" s="510">
        <v>84319571</v>
      </c>
      <c r="AI1142" s="510">
        <v>6264</v>
      </c>
      <c r="AJ1142" s="510">
        <v>13896</v>
      </c>
      <c r="AK1142" s="510">
        <v>5402399</v>
      </c>
      <c r="AL1142" s="510">
        <v>8324</v>
      </c>
      <c r="AM1142" s="510">
        <v>18954</v>
      </c>
      <c r="AN1142" s="510">
        <v>0</v>
      </c>
      <c r="AO1142" s="510">
        <v>2050</v>
      </c>
      <c r="AP1142" s="510">
        <v>1696</v>
      </c>
      <c r="AQ1142" s="510">
        <v>4017478</v>
      </c>
      <c r="AR1142" s="510">
        <v>2369</v>
      </c>
      <c r="AS1142" s="510">
        <v>4982</v>
      </c>
      <c r="AT1142" s="510">
        <v>5924</v>
      </c>
      <c r="AU1142" s="510">
        <v>113</v>
      </c>
      <c r="AV1142" s="510">
        <v>562</v>
      </c>
      <c r="AW1142" s="510">
        <v>808</v>
      </c>
      <c r="AX1142" s="510">
        <v>554</v>
      </c>
      <c r="AY1142" s="510">
        <v>4695</v>
      </c>
      <c r="AZ1142" s="510">
        <v>270</v>
      </c>
      <c r="BA1142" s="510">
        <v>816</v>
      </c>
      <c r="BB1142" s="510">
        <v>1842444</v>
      </c>
      <c r="BC1142" s="510">
        <v>2258</v>
      </c>
      <c r="BD1142" s="510">
        <v>4104</v>
      </c>
      <c r="BE1142" s="510">
        <v>51</v>
      </c>
      <c r="BF1142" s="510">
        <v>379</v>
      </c>
      <c r="BG1142" s="510">
        <v>291</v>
      </c>
      <c r="BH1142" s="510">
        <v>95</v>
      </c>
      <c r="BI1142" s="510">
        <v>25640</v>
      </c>
      <c r="BJ1142" s="510">
        <v>2245</v>
      </c>
      <c r="BK1142" s="510">
        <v>18008</v>
      </c>
      <c r="BL1142" s="510">
        <v>45893</v>
      </c>
      <c r="BM1142" s="510">
        <v>6767</v>
      </c>
      <c r="BN1142" s="510">
        <v>5087</v>
      </c>
      <c r="BO1142" s="510">
        <v>4181</v>
      </c>
      <c r="BP1142" s="510">
        <v>3197</v>
      </c>
      <c r="BQ1142" s="510">
        <v>33509</v>
      </c>
      <c r="BR1142" s="510">
        <v>27851</v>
      </c>
      <c r="BS1142" s="510">
        <v>20199</v>
      </c>
      <c r="BT1142" s="510">
        <v>14624</v>
      </c>
      <c r="BU1142" s="510">
        <v>1049</v>
      </c>
      <c r="BV1142" s="510">
        <v>742</v>
      </c>
      <c r="BW1142" s="510">
        <v>72</v>
      </c>
      <c r="BX1142" s="510">
        <v>48701</v>
      </c>
      <c r="BY1142" s="510">
        <v>676</v>
      </c>
      <c r="BZ1142" s="510">
        <v>1119</v>
      </c>
      <c r="CA1142" s="510">
        <v>42</v>
      </c>
      <c r="CB1142" s="510">
        <v>18547</v>
      </c>
      <c r="CC1142" s="510">
        <v>442</v>
      </c>
      <c r="CD1142" s="510">
        <v>903</v>
      </c>
      <c r="CE1142" s="510">
        <v>3345</v>
      </c>
      <c r="CF1142" s="510">
        <v>1725145</v>
      </c>
      <c r="CG1142" s="510">
        <v>516</v>
      </c>
      <c r="CH1142" s="510">
        <v>943</v>
      </c>
      <c r="CI1142" s="510">
        <v>2147</v>
      </c>
      <c r="CJ1142" s="510">
        <v>3441274</v>
      </c>
      <c r="CK1142" s="510">
        <v>1603</v>
      </c>
      <c r="CL1142" s="510">
        <v>3053</v>
      </c>
      <c r="CM1142" s="510">
        <v>553</v>
      </c>
      <c r="CN1142" s="510">
        <v>835783</v>
      </c>
      <c r="CO1142" s="510">
        <v>1511</v>
      </c>
      <c r="CP1142" s="510">
        <v>2944</v>
      </c>
      <c r="CQ1142" s="510">
        <v>23782</v>
      </c>
      <c r="CR1142" s="510">
        <v>40267174</v>
      </c>
      <c r="CS1142" s="510">
        <v>1693</v>
      </c>
      <c r="CT1142" s="510">
        <v>3331</v>
      </c>
      <c r="CU1142" s="510">
        <v>1574</v>
      </c>
      <c r="CV1142" s="510">
        <v>7648956</v>
      </c>
      <c r="CW1142" s="510">
        <v>4860</v>
      </c>
      <c r="CX1142" s="510">
        <v>9303</v>
      </c>
      <c r="CY1142" s="510">
        <v>622</v>
      </c>
      <c r="CZ1142" s="510">
        <v>2545605</v>
      </c>
      <c r="DA1142" s="510">
        <v>4093</v>
      </c>
      <c r="DB1142" s="510">
        <v>8434</v>
      </c>
      <c r="DC1142" s="510">
        <v>141</v>
      </c>
      <c r="DD1142" s="510">
        <v>1683640</v>
      </c>
      <c r="DE1142" s="510">
        <v>11941</v>
      </c>
      <c r="DF1142" s="510">
        <v>20719</v>
      </c>
      <c r="DG1142" s="510">
        <v>75</v>
      </c>
      <c r="DH1142" s="510">
        <v>353717</v>
      </c>
      <c r="DI1142" s="510">
        <v>4716</v>
      </c>
      <c r="DJ1142" s="510">
        <v>13774</v>
      </c>
      <c r="DK1142" s="510">
        <v>189</v>
      </c>
      <c r="DL1142" s="510">
        <v>73374</v>
      </c>
      <c r="DM1142" s="510">
        <v>388</v>
      </c>
      <c r="DN1142" s="510">
        <v>663</v>
      </c>
      <c r="DO1142" s="510">
        <v>1976</v>
      </c>
      <c r="DP1142" s="510">
        <v>116798</v>
      </c>
      <c r="DQ1142" s="510">
        <v>59</v>
      </c>
      <c r="DR1142" s="510">
        <v>142</v>
      </c>
      <c r="DS1142" s="510">
        <v>38</v>
      </c>
      <c r="DT1142" s="510">
        <v>141910</v>
      </c>
      <c r="DU1142" s="510">
        <v>3734</v>
      </c>
      <c r="DV1142" s="510">
        <v>7614</v>
      </c>
      <c r="DW1142" s="510">
        <v>30</v>
      </c>
      <c r="DX1142" s="510" t="s">
        <v>152</v>
      </c>
      <c r="DY1142" s="510" t="s">
        <v>152</v>
      </c>
      <c r="DZ1142" s="510" t="s">
        <v>152</v>
      </c>
      <c r="EA1142" s="510" t="s">
        <v>152</v>
      </c>
      <c r="EB1142" s="510" t="s">
        <v>152</v>
      </c>
      <c r="EC1142" s="510" t="s">
        <v>152</v>
      </c>
      <c r="ED1142" s="510" t="s">
        <v>152</v>
      </c>
      <c r="EE1142" s="510" t="s">
        <v>152</v>
      </c>
      <c r="EF1142" s="510" t="s">
        <v>152</v>
      </c>
      <c r="EG1142" s="510">
        <v>1603</v>
      </c>
      <c r="EH1142" s="506">
        <v>578</v>
      </c>
      <c r="EI1142" s="510" t="s">
        <v>152</v>
      </c>
      <c r="EJ1142" s="479"/>
      <c r="EK1142" s="479"/>
      <c r="EL1142" s="479"/>
      <c r="EM1142" s="479"/>
      <c r="EN1142" s="479"/>
      <c r="EO1142" s="479"/>
      <c r="EP1142" s="479"/>
      <c r="EQ1142" s="479"/>
      <c r="ER1142" s="479"/>
      <c r="ES1142" s="479"/>
      <c r="ET1142" s="479"/>
      <c r="EU1142" s="479"/>
      <c r="EV1142" s="479"/>
      <c r="EW1142" s="479"/>
      <c r="EX1142" s="479"/>
      <c r="EY1142" s="479"/>
      <c r="EZ1142" s="476"/>
      <c r="FA1142" s="482">
        <f t="shared" si="2394"/>
        <v>11</v>
      </c>
      <c r="FB1142" s="493">
        <f t="shared" si="2439"/>
        <v>2022</v>
      </c>
      <c r="FC1142" s="498">
        <f t="shared" si="2440"/>
        <v>44866</v>
      </c>
      <c r="FD1142" s="499">
        <f t="shared" si="2441"/>
        <v>30</v>
      </c>
      <c r="FE1142" s="450"/>
      <c r="FF1142" s="451">
        <f t="shared" si="2417"/>
        <v>0.62610899873257286</v>
      </c>
      <c r="FG1142" s="450"/>
      <c r="FH1142" s="452">
        <f t="shared" si="2398"/>
        <v>1.9563457646718705</v>
      </c>
      <c r="FI1142" s="452">
        <f t="shared" si="2399"/>
        <v>1.470656259034403</v>
      </c>
      <c r="FJ1142" s="452">
        <f t="shared" si="2400"/>
        <v>1.9187700780174393</v>
      </c>
      <c r="FK1142" s="452">
        <f t="shared" si="2401"/>
        <v>1.4671867829279486</v>
      </c>
      <c r="FL1142" s="452">
        <f t="shared" si="2402"/>
        <v>1.2653500490899479</v>
      </c>
      <c r="FM1142" s="452">
        <f t="shared" si="2403"/>
        <v>1.0516954912770939</v>
      </c>
      <c r="FN1142" s="452">
        <f t="shared" si="2404"/>
        <v>1.5006686478454681</v>
      </c>
      <c r="FO1142" s="452">
        <f t="shared" si="2405"/>
        <v>1.0864784546805348</v>
      </c>
      <c r="FP1142" s="452">
        <f t="shared" si="2406"/>
        <v>1.6163328197226503</v>
      </c>
      <c r="FQ1142" s="452">
        <f t="shared" si="2407"/>
        <v>1.1432973805855162</v>
      </c>
      <c r="FR1142" s="453"/>
      <c r="FS1142" s="446">
        <f t="shared" si="2438"/>
        <v>51367</v>
      </c>
      <c r="FT1142" s="446">
        <f t="shared" si="2438"/>
        <v>6215407</v>
      </c>
      <c r="FU1142" s="446">
        <f t="shared" si="2438"/>
        <v>9400161</v>
      </c>
      <c r="FV1142" s="446">
        <f t="shared" si="2438"/>
        <v>13869090</v>
      </c>
      <c r="FW1142" s="446">
        <f t="shared" si="2438"/>
        <v>3279132</v>
      </c>
      <c r="FX1142" s="446">
        <f t="shared" si="2438"/>
        <v>2479702</v>
      </c>
      <c r="FY1142" s="446">
        <f t="shared" si="2438"/>
        <v>87231708</v>
      </c>
      <c r="FZ1142" s="446">
        <f t="shared" si="2438"/>
        <v>187040160</v>
      </c>
      <c r="GA1142" s="446">
        <f t="shared" si="2438"/>
        <v>12301146</v>
      </c>
      <c r="GB1142" s="446">
        <f t="shared" si="2431"/>
        <v>3348864</v>
      </c>
      <c r="GC1142" s="446">
        <f t="shared" si="2431"/>
        <v>8449472</v>
      </c>
      <c r="GD1142" s="446">
        <f t="shared" si="2442"/>
        <v>80568</v>
      </c>
      <c r="GE1142" s="446">
        <f t="shared" si="2442"/>
        <v>37926</v>
      </c>
      <c r="GF1142" s="446">
        <f t="shared" si="2442"/>
        <v>3154335</v>
      </c>
      <c r="GG1142" s="446">
        <f t="shared" si="2442"/>
        <v>6554791</v>
      </c>
      <c r="GH1142" s="446">
        <f t="shared" si="2442"/>
        <v>1628032</v>
      </c>
      <c r="GI1142" s="446">
        <f t="shared" si="2442"/>
        <v>79217842</v>
      </c>
      <c r="GJ1142" s="446">
        <f t="shared" si="2442"/>
        <v>14642922</v>
      </c>
      <c r="GK1142" s="446">
        <f t="shared" si="2442"/>
        <v>5245948</v>
      </c>
      <c r="GL1142" s="446">
        <f t="shared" si="2442"/>
        <v>2921379</v>
      </c>
      <c r="GM1142" s="446">
        <f t="shared" si="2442"/>
        <v>1033050</v>
      </c>
      <c r="GN1142" s="446">
        <f t="shared" si="2424"/>
        <v>289332</v>
      </c>
      <c r="GO1142" s="446">
        <f t="shared" si="2436"/>
        <v>125307</v>
      </c>
      <c r="GP1142" s="446">
        <f t="shared" si="2436"/>
        <v>280592</v>
      </c>
      <c r="GQ1142" s="446" t="str">
        <f t="shared" si="2436"/>
        <v>-</v>
      </c>
      <c r="GR1142" s="446"/>
      <c r="GS1142" s="446"/>
      <c r="GT1142" s="446"/>
      <c r="GU1142" s="446"/>
      <c r="GV1142" s="416"/>
    </row>
    <row r="1143" spans="1:204" ht="9.75" customHeight="1" x14ac:dyDescent="0.2">
      <c r="A1143" s="523" t="str">
        <f t="shared" si="2437"/>
        <v>2022-23NOVEMBERRYD</v>
      </c>
      <c r="B1143" s="524" t="str">
        <f t="shared" si="2412"/>
        <v>2022-23</v>
      </c>
      <c r="C1143" s="525" t="s">
        <v>647</v>
      </c>
      <c r="D1143" s="524" t="s">
        <v>663</v>
      </c>
      <c r="E1143" s="524" t="s">
        <v>662</v>
      </c>
      <c r="F1143" s="526" t="s">
        <v>455</v>
      </c>
      <c r="G1143" s="526" t="s">
        <v>693</v>
      </c>
      <c r="H1143" s="527">
        <v>84776</v>
      </c>
      <c r="I1143" s="527">
        <v>61391</v>
      </c>
      <c r="J1143" s="527">
        <v>4809382</v>
      </c>
      <c r="K1143" s="527">
        <v>78</v>
      </c>
      <c r="L1143" s="527">
        <v>29</v>
      </c>
      <c r="M1143" s="527">
        <v>234</v>
      </c>
      <c r="N1143" s="527">
        <v>271</v>
      </c>
      <c r="O1143" s="527">
        <v>370</v>
      </c>
      <c r="P1143" s="527">
        <v>201</v>
      </c>
      <c r="Q1143" s="527">
        <v>16</v>
      </c>
      <c r="R1143" s="527">
        <v>28</v>
      </c>
      <c r="S1143" s="527">
        <v>59323</v>
      </c>
      <c r="T1143" s="527">
        <v>4614</v>
      </c>
      <c r="U1143" s="527">
        <v>2962</v>
      </c>
      <c r="V1143" s="527">
        <v>32446</v>
      </c>
      <c r="W1143" s="527">
        <v>14808</v>
      </c>
      <c r="X1143" s="527">
        <v>349</v>
      </c>
      <c r="Y1143" s="527">
        <v>2770011</v>
      </c>
      <c r="Z1143" s="527">
        <v>600</v>
      </c>
      <c r="AA1143" s="527">
        <v>1063</v>
      </c>
      <c r="AB1143" s="527">
        <v>2107168</v>
      </c>
      <c r="AC1143" s="527">
        <v>711</v>
      </c>
      <c r="AD1143" s="527">
        <v>1283</v>
      </c>
      <c r="AE1143" s="527">
        <v>67255231</v>
      </c>
      <c r="AF1143" s="527">
        <v>2073</v>
      </c>
      <c r="AG1143" s="527">
        <v>4166</v>
      </c>
      <c r="AH1143" s="527">
        <v>130675027</v>
      </c>
      <c r="AI1143" s="527">
        <v>8825</v>
      </c>
      <c r="AJ1143" s="527">
        <v>19646</v>
      </c>
      <c r="AK1143" s="527">
        <v>4555487</v>
      </c>
      <c r="AL1143" s="527">
        <v>13053</v>
      </c>
      <c r="AM1143" s="527">
        <v>26988</v>
      </c>
      <c r="AN1143" s="527">
        <v>153</v>
      </c>
      <c r="AO1143" s="527">
        <v>1710</v>
      </c>
      <c r="AP1143" s="527">
        <v>3660</v>
      </c>
      <c r="AQ1143" s="527">
        <v>24775846</v>
      </c>
      <c r="AR1143" s="527">
        <v>6769</v>
      </c>
      <c r="AS1143" s="527">
        <v>14665</v>
      </c>
      <c r="AT1143" s="527">
        <v>5162</v>
      </c>
      <c r="AU1143" s="527">
        <v>164</v>
      </c>
      <c r="AV1143" s="527">
        <v>1503</v>
      </c>
      <c r="AW1143" s="527">
        <v>1682</v>
      </c>
      <c r="AX1143" s="527">
        <v>274</v>
      </c>
      <c r="AY1143" s="527">
        <v>3221</v>
      </c>
      <c r="AZ1143" s="527">
        <v>1255</v>
      </c>
      <c r="BA1143" s="527">
        <v>2013</v>
      </c>
      <c r="BB1143" s="527">
        <v>8273440</v>
      </c>
      <c r="BC1143" s="527">
        <v>4110</v>
      </c>
      <c r="BD1143" s="527">
        <v>4516</v>
      </c>
      <c r="BE1143" s="527">
        <v>47</v>
      </c>
      <c r="BF1143" s="527">
        <v>348</v>
      </c>
      <c r="BG1143" s="527">
        <v>1374</v>
      </c>
      <c r="BH1143" s="527">
        <v>244</v>
      </c>
      <c r="BI1143" s="527">
        <v>34083</v>
      </c>
      <c r="BJ1143" s="527">
        <v>1242</v>
      </c>
      <c r="BK1143" s="527">
        <v>18836</v>
      </c>
      <c r="BL1143" s="527">
        <v>54161</v>
      </c>
      <c r="BM1143" s="527">
        <v>10709</v>
      </c>
      <c r="BN1143" s="527">
        <v>7381</v>
      </c>
      <c r="BO1143" s="527">
        <v>6763</v>
      </c>
      <c r="BP1143" s="527">
        <v>4713</v>
      </c>
      <c r="BQ1143" s="527">
        <v>44710</v>
      </c>
      <c r="BR1143" s="527">
        <v>34232</v>
      </c>
      <c r="BS1143" s="527">
        <v>28207</v>
      </c>
      <c r="BT1143" s="527">
        <v>15662</v>
      </c>
      <c r="BU1143" s="527">
        <v>612</v>
      </c>
      <c r="BV1143" s="527">
        <v>364</v>
      </c>
      <c r="BW1143" s="527">
        <v>63</v>
      </c>
      <c r="BX1143" s="527">
        <v>49785</v>
      </c>
      <c r="BY1143" s="527">
        <v>790</v>
      </c>
      <c r="BZ1143" s="527">
        <v>1309</v>
      </c>
      <c r="CA1143" s="527">
        <v>71</v>
      </c>
      <c r="CB1143" s="527">
        <v>49861</v>
      </c>
      <c r="CC1143" s="527">
        <v>702</v>
      </c>
      <c r="CD1143" s="527">
        <v>1275</v>
      </c>
      <c r="CE1143" s="527">
        <v>4480</v>
      </c>
      <c r="CF1143" s="527">
        <v>2670365</v>
      </c>
      <c r="CG1143" s="527">
        <v>596</v>
      </c>
      <c r="CH1143" s="527">
        <v>1050</v>
      </c>
      <c r="CI1143" s="527">
        <v>2306</v>
      </c>
      <c r="CJ1143" s="527">
        <v>4292939</v>
      </c>
      <c r="CK1143" s="527">
        <v>1862</v>
      </c>
      <c r="CL1143" s="527">
        <v>3652</v>
      </c>
      <c r="CM1143" s="527">
        <v>1203</v>
      </c>
      <c r="CN1143" s="527">
        <v>2542460</v>
      </c>
      <c r="CO1143" s="527">
        <v>2113</v>
      </c>
      <c r="CP1143" s="527">
        <v>4324</v>
      </c>
      <c r="CQ1143" s="527">
        <v>28937</v>
      </c>
      <c r="CR1143" s="527">
        <v>60419832</v>
      </c>
      <c r="CS1143" s="527">
        <v>2088</v>
      </c>
      <c r="CT1143" s="527">
        <v>4194</v>
      </c>
      <c r="CU1143" s="527">
        <v>818</v>
      </c>
      <c r="CV1143" s="527">
        <v>7759139</v>
      </c>
      <c r="CW1143" s="527">
        <v>9486</v>
      </c>
      <c r="CX1143" s="527">
        <v>19186</v>
      </c>
      <c r="CY1143" s="527">
        <v>392</v>
      </c>
      <c r="CZ1143" s="527">
        <v>4535203</v>
      </c>
      <c r="DA1143" s="527">
        <v>11569</v>
      </c>
      <c r="DB1143" s="527">
        <v>25864</v>
      </c>
      <c r="DC1143" s="527">
        <v>715</v>
      </c>
      <c r="DD1143" s="527">
        <v>8991847</v>
      </c>
      <c r="DE1143" s="527">
        <v>12576</v>
      </c>
      <c r="DF1143" s="527">
        <v>26518</v>
      </c>
      <c r="DG1143" s="527">
        <v>104</v>
      </c>
      <c r="DH1143" s="527">
        <v>1355446</v>
      </c>
      <c r="DI1143" s="527">
        <v>13033</v>
      </c>
      <c r="DJ1143" s="527">
        <v>29742</v>
      </c>
      <c r="DK1143" s="527">
        <v>6</v>
      </c>
      <c r="DL1143" s="527">
        <v>2349</v>
      </c>
      <c r="DM1143" s="527">
        <v>392</v>
      </c>
      <c r="DN1143" s="527">
        <v>718</v>
      </c>
      <c r="DO1143" s="527">
        <v>2620</v>
      </c>
      <c r="DP1143" s="527">
        <v>528048</v>
      </c>
      <c r="DQ1143" s="527">
        <v>202</v>
      </c>
      <c r="DR1143" s="527">
        <v>226</v>
      </c>
      <c r="DS1143" s="527">
        <v>54</v>
      </c>
      <c r="DT1143" s="527">
        <v>103318</v>
      </c>
      <c r="DU1143" s="527">
        <v>1913</v>
      </c>
      <c r="DV1143" s="527">
        <v>3539</v>
      </c>
      <c r="DW1143" s="527">
        <v>50</v>
      </c>
      <c r="DX1143" s="527" t="s">
        <v>152</v>
      </c>
      <c r="DY1143" s="527" t="s">
        <v>152</v>
      </c>
      <c r="DZ1143" s="527" t="s">
        <v>152</v>
      </c>
      <c r="EA1143" s="527" t="s">
        <v>152</v>
      </c>
      <c r="EB1143" s="527" t="s">
        <v>152</v>
      </c>
      <c r="EC1143" s="527" t="s">
        <v>152</v>
      </c>
      <c r="ED1143" s="527" t="s">
        <v>152</v>
      </c>
      <c r="EE1143" s="527" t="s">
        <v>152</v>
      </c>
      <c r="EF1143" s="527" t="s">
        <v>152</v>
      </c>
      <c r="EG1143" s="527">
        <v>362</v>
      </c>
      <c r="EH1143" s="527">
        <v>3862</v>
      </c>
      <c r="EI1143" s="527" t="s">
        <v>152</v>
      </c>
      <c r="EJ1143" s="528"/>
      <c r="EK1143" s="528"/>
      <c r="EL1143" s="528"/>
      <c r="EM1143" s="528"/>
      <c r="EN1143" s="528"/>
      <c r="EO1143" s="528"/>
      <c r="EP1143" s="528"/>
      <c r="EQ1143" s="528"/>
      <c r="ER1143" s="528"/>
      <c r="ES1143" s="528"/>
      <c r="ET1143" s="528"/>
      <c r="EU1143" s="528"/>
      <c r="EV1143" s="528"/>
      <c r="EW1143" s="528"/>
      <c r="EX1143" s="528"/>
      <c r="EY1143" s="528"/>
      <c r="EZ1143" s="529"/>
      <c r="FA1143" s="446">
        <f t="shared" si="2394"/>
        <v>11</v>
      </c>
      <c r="FB1143" s="417">
        <f t="shared" si="2439"/>
        <v>2022</v>
      </c>
      <c r="FC1143" s="448">
        <f t="shared" si="2440"/>
        <v>44866</v>
      </c>
      <c r="FD1143" s="449">
        <f t="shared" si="2441"/>
        <v>30</v>
      </c>
      <c r="FE1143" s="530"/>
      <c r="FF1143" s="531">
        <f t="shared" si="2417"/>
        <v>0.59370043054611377</v>
      </c>
      <c r="FG1143" s="530"/>
      <c r="FH1143" s="532">
        <f t="shared" si="2398"/>
        <v>2.3209796272215</v>
      </c>
      <c r="FI1143" s="532">
        <f t="shared" si="2399"/>
        <v>1.5996965756393584</v>
      </c>
      <c r="FJ1143" s="532">
        <f t="shared" si="2400"/>
        <v>2.2832545577312628</v>
      </c>
      <c r="FK1143" s="532">
        <f t="shared" si="2401"/>
        <v>1.5911546252532074</v>
      </c>
      <c r="FL1143" s="532">
        <f t="shared" si="2402"/>
        <v>1.3779818775812118</v>
      </c>
      <c r="FM1143" s="532">
        <f t="shared" si="2403"/>
        <v>1.0550453060469704</v>
      </c>
      <c r="FN1143" s="532">
        <f t="shared" si="2404"/>
        <v>1.9048487304159913</v>
      </c>
      <c r="FO1143" s="532">
        <f t="shared" si="2405"/>
        <v>1.0576715289032954</v>
      </c>
      <c r="FP1143" s="532">
        <f t="shared" si="2406"/>
        <v>1.7535816618911175</v>
      </c>
      <c r="FQ1143" s="532">
        <f t="shared" si="2407"/>
        <v>1.0429799426934097</v>
      </c>
      <c r="FR1143" s="533"/>
      <c r="FS1143" s="534">
        <f t="shared" ref="FS1143:GA1152" si="2443">IFERROR(HLOOKUP(FS$1,$H$5:$HA$10112,MATCH($A1143,$A$5:$A$10112,0),0)*HLOOKUP(FS$2,$H$5:$HA$10112,MATCH($A1143,$A$5:$A$10112,0),0),"-")</f>
        <v>1780339</v>
      </c>
      <c r="FT1143" s="534">
        <f t="shared" si="2443"/>
        <v>14365494</v>
      </c>
      <c r="FU1143" s="534">
        <f t="shared" si="2443"/>
        <v>16636961</v>
      </c>
      <c r="FV1143" s="534">
        <f t="shared" si="2443"/>
        <v>22714670</v>
      </c>
      <c r="FW1143" s="534">
        <f t="shared" si="2443"/>
        <v>4904682</v>
      </c>
      <c r="FX1143" s="534">
        <f t="shared" si="2443"/>
        <v>3800246</v>
      </c>
      <c r="FY1143" s="534">
        <f t="shared" si="2443"/>
        <v>135170036</v>
      </c>
      <c r="FZ1143" s="534">
        <f t="shared" si="2443"/>
        <v>290917968</v>
      </c>
      <c r="GA1143" s="534">
        <f t="shared" si="2443"/>
        <v>9418812</v>
      </c>
      <c r="GB1143" s="534">
        <f t="shared" si="2431"/>
        <v>9090708</v>
      </c>
      <c r="GC1143" s="534">
        <f t="shared" si="2431"/>
        <v>53673900</v>
      </c>
      <c r="GD1143" s="534">
        <f t="shared" si="2442"/>
        <v>82467</v>
      </c>
      <c r="GE1143" s="534">
        <f t="shared" si="2442"/>
        <v>90525</v>
      </c>
      <c r="GF1143" s="534">
        <f t="shared" si="2442"/>
        <v>4704000</v>
      </c>
      <c r="GG1143" s="534">
        <f t="shared" si="2442"/>
        <v>8421512</v>
      </c>
      <c r="GH1143" s="534">
        <f t="shared" si="2442"/>
        <v>5201772</v>
      </c>
      <c r="GI1143" s="534">
        <f t="shared" si="2442"/>
        <v>121361778</v>
      </c>
      <c r="GJ1143" s="534">
        <f t="shared" si="2442"/>
        <v>15694148</v>
      </c>
      <c r="GK1143" s="534">
        <f t="shared" si="2442"/>
        <v>10138688</v>
      </c>
      <c r="GL1143" s="534">
        <f t="shared" si="2442"/>
        <v>18960370</v>
      </c>
      <c r="GM1143" s="534">
        <f t="shared" si="2442"/>
        <v>3093168</v>
      </c>
      <c r="GN1143" s="534">
        <f t="shared" si="2424"/>
        <v>191106</v>
      </c>
      <c r="GO1143" s="534">
        <f t="shared" si="2436"/>
        <v>4308</v>
      </c>
      <c r="GP1143" s="534">
        <f t="shared" si="2436"/>
        <v>592120</v>
      </c>
      <c r="GQ1143" s="534" t="str">
        <f t="shared" si="2436"/>
        <v>-</v>
      </c>
      <c r="GR1143" s="534"/>
      <c r="GS1143" s="534"/>
      <c r="GT1143" s="534"/>
      <c r="GU1143" s="534"/>
      <c r="GV1143" s="535"/>
    </row>
    <row r="1144" spans="1:204" ht="9.75" customHeight="1" x14ac:dyDescent="0.2">
      <c r="A1144" s="417" t="str">
        <f t="shared" si="2437"/>
        <v>2022-23NOVEMBERRYF</v>
      </c>
      <c r="B1144" s="458" t="str">
        <f t="shared" si="2412"/>
        <v>2022-23</v>
      </c>
      <c r="C1144" s="402" t="s">
        <v>647</v>
      </c>
      <c r="D1144" s="458" t="s">
        <v>667</v>
      </c>
      <c r="E1144" s="458" t="s">
        <v>666</v>
      </c>
      <c r="F1144" s="478" t="s">
        <v>457</v>
      </c>
      <c r="G1144" s="478" t="s">
        <v>694</v>
      </c>
      <c r="H1144" s="510">
        <v>110817</v>
      </c>
      <c r="I1144" s="510">
        <v>87406</v>
      </c>
      <c r="J1144" s="510">
        <v>2348424</v>
      </c>
      <c r="K1144" s="510">
        <v>27</v>
      </c>
      <c r="L1144" s="510">
        <v>3</v>
      </c>
      <c r="M1144" s="510">
        <v>95</v>
      </c>
      <c r="N1144" s="510">
        <v>158</v>
      </c>
      <c r="O1144" s="510">
        <v>280</v>
      </c>
      <c r="P1144" s="510">
        <v>473</v>
      </c>
      <c r="Q1144" s="510">
        <v>0</v>
      </c>
      <c r="R1144" s="510">
        <v>283</v>
      </c>
      <c r="S1144" s="510">
        <v>70175</v>
      </c>
      <c r="T1144" s="510">
        <v>10833</v>
      </c>
      <c r="U1144" s="510">
        <v>6395</v>
      </c>
      <c r="V1144" s="510">
        <v>36639</v>
      </c>
      <c r="W1144" s="510">
        <v>12918</v>
      </c>
      <c r="X1144" s="510">
        <v>210</v>
      </c>
      <c r="Y1144" s="510">
        <v>6618463</v>
      </c>
      <c r="Z1144" s="510">
        <v>611</v>
      </c>
      <c r="AA1144" s="510">
        <v>1131</v>
      </c>
      <c r="AB1144" s="510">
        <v>4430559</v>
      </c>
      <c r="AC1144" s="510">
        <v>693</v>
      </c>
      <c r="AD1144" s="510">
        <v>1306</v>
      </c>
      <c r="AE1144" s="510">
        <v>122050103</v>
      </c>
      <c r="AF1144" s="510">
        <v>3331</v>
      </c>
      <c r="AG1144" s="510">
        <v>7244</v>
      </c>
      <c r="AH1144" s="510">
        <v>109732943</v>
      </c>
      <c r="AI1144" s="510">
        <v>8495</v>
      </c>
      <c r="AJ1144" s="510">
        <v>23287</v>
      </c>
      <c r="AK1144" s="510">
        <v>2630848</v>
      </c>
      <c r="AL1144" s="510">
        <v>12528</v>
      </c>
      <c r="AM1144" s="510">
        <v>37556</v>
      </c>
      <c r="AN1144" s="510">
        <v>640</v>
      </c>
      <c r="AO1144" s="510">
        <v>3018</v>
      </c>
      <c r="AP1144" s="510" t="s">
        <v>152</v>
      </c>
      <c r="AQ1144" s="510" t="s">
        <v>152</v>
      </c>
      <c r="AR1144" s="510" t="s">
        <v>152</v>
      </c>
      <c r="AS1144" s="510" t="s">
        <v>152</v>
      </c>
      <c r="AT1144" s="510">
        <v>7762</v>
      </c>
      <c r="AU1144" s="510">
        <v>788</v>
      </c>
      <c r="AV1144" s="510">
        <v>3461</v>
      </c>
      <c r="AW1144" s="510">
        <v>3456</v>
      </c>
      <c r="AX1144" s="510">
        <v>717</v>
      </c>
      <c r="AY1144" s="510">
        <v>2796</v>
      </c>
      <c r="AZ1144" s="510">
        <v>0</v>
      </c>
      <c r="BA1144" s="510">
        <v>0</v>
      </c>
      <c r="BB1144" s="510">
        <v>0</v>
      </c>
      <c r="BC1144" s="510" t="s">
        <v>152</v>
      </c>
      <c r="BD1144" s="510" t="s">
        <v>152</v>
      </c>
      <c r="BE1144" s="510">
        <v>0</v>
      </c>
      <c r="BF1144" s="510">
        <v>0</v>
      </c>
      <c r="BG1144" s="510">
        <v>0</v>
      </c>
      <c r="BH1144" s="510">
        <v>0</v>
      </c>
      <c r="BI1144" s="510">
        <v>32487</v>
      </c>
      <c r="BJ1144" s="510">
        <v>2582</v>
      </c>
      <c r="BK1144" s="510">
        <v>27344</v>
      </c>
      <c r="BL1144" s="510">
        <v>62413</v>
      </c>
      <c r="BM1144" s="510">
        <v>22490</v>
      </c>
      <c r="BN1144" s="510">
        <v>15653</v>
      </c>
      <c r="BO1144" s="510">
        <v>13390</v>
      </c>
      <c r="BP1144" s="510">
        <v>9369</v>
      </c>
      <c r="BQ1144" s="510">
        <v>51384</v>
      </c>
      <c r="BR1144" s="510">
        <v>39260</v>
      </c>
      <c r="BS1144" s="510">
        <v>20903</v>
      </c>
      <c r="BT1144" s="510">
        <v>13857</v>
      </c>
      <c r="BU1144" s="510">
        <v>333</v>
      </c>
      <c r="BV1144" s="510">
        <v>225</v>
      </c>
      <c r="BW1144" s="510">
        <v>29</v>
      </c>
      <c r="BX1144" s="510">
        <v>18284</v>
      </c>
      <c r="BY1144" s="510">
        <v>630</v>
      </c>
      <c r="BZ1144" s="510">
        <v>1154</v>
      </c>
      <c r="CA1144" s="510">
        <v>16</v>
      </c>
      <c r="CB1144" s="510">
        <v>9382</v>
      </c>
      <c r="CC1144" s="510">
        <v>586</v>
      </c>
      <c r="CD1144" s="510">
        <v>1696</v>
      </c>
      <c r="CE1144" s="510">
        <v>10788</v>
      </c>
      <c r="CF1144" s="510">
        <v>6590797</v>
      </c>
      <c r="CG1144" s="510">
        <v>611</v>
      </c>
      <c r="CH1144" s="510">
        <v>1131</v>
      </c>
      <c r="CI1144" s="510">
        <v>1862</v>
      </c>
      <c r="CJ1144" s="510">
        <v>6132945</v>
      </c>
      <c r="CK1144" s="510">
        <v>3294</v>
      </c>
      <c r="CL1144" s="510">
        <v>6696</v>
      </c>
      <c r="CM1144" s="510">
        <v>810</v>
      </c>
      <c r="CN1144" s="510">
        <v>2442373</v>
      </c>
      <c r="CO1144" s="510">
        <v>3015</v>
      </c>
      <c r="CP1144" s="510">
        <v>6794</v>
      </c>
      <c r="CQ1144" s="510">
        <v>33967</v>
      </c>
      <c r="CR1144" s="510">
        <v>113474785</v>
      </c>
      <c r="CS1144" s="510">
        <v>3341</v>
      </c>
      <c r="CT1144" s="510">
        <v>7300</v>
      </c>
      <c r="CU1144" s="510">
        <v>815</v>
      </c>
      <c r="CV1144" s="510">
        <v>7901044</v>
      </c>
      <c r="CW1144" s="510">
        <v>9695</v>
      </c>
      <c r="CX1144" s="510">
        <v>24618</v>
      </c>
      <c r="CY1144" s="510">
        <v>220</v>
      </c>
      <c r="CZ1144" s="510">
        <v>2022297</v>
      </c>
      <c r="DA1144" s="510">
        <v>9192</v>
      </c>
      <c r="DB1144" s="510">
        <v>25679</v>
      </c>
      <c r="DC1144" s="510">
        <v>743</v>
      </c>
      <c r="DD1144" s="510">
        <v>7274796</v>
      </c>
      <c r="DE1144" s="510">
        <v>9791</v>
      </c>
      <c r="DF1144" s="510">
        <v>21914</v>
      </c>
      <c r="DG1144" s="510">
        <v>35</v>
      </c>
      <c r="DH1144" s="510">
        <v>335904</v>
      </c>
      <c r="DI1144" s="510">
        <v>9597</v>
      </c>
      <c r="DJ1144" s="510">
        <v>28302</v>
      </c>
      <c r="DK1144" s="510">
        <v>700</v>
      </c>
      <c r="DL1144" s="510">
        <v>289007</v>
      </c>
      <c r="DM1144" s="510">
        <v>413</v>
      </c>
      <c r="DN1144" s="510">
        <v>703</v>
      </c>
      <c r="DO1144" s="510">
        <v>6099</v>
      </c>
      <c r="DP1144" s="510">
        <v>354953</v>
      </c>
      <c r="DQ1144" s="510">
        <v>58</v>
      </c>
      <c r="DR1144" s="510">
        <v>120</v>
      </c>
      <c r="DS1144" s="510">
        <v>55</v>
      </c>
      <c r="DT1144" s="510">
        <v>170874</v>
      </c>
      <c r="DU1144" s="510">
        <v>3107</v>
      </c>
      <c r="DV1144" s="510">
        <v>6088</v>
      </c>
      <c r="DW1144" s="510">
        <v>43</v>
      </c>
      <c r="DX1144" s="510" t="s">
        <v>152</v>
      </c>
      <c r="DY1144" s="510" t="s">
        <v>152</v>
      </c>
      <c r="DZ1144" s="510" t="s">
        <v>152</v>
      </c>
      <c r="EA1144" s="510" t="s">
        <v>152</v>
      </c>
      <c r="EB1144" s="510" t="s">
        <v>152</v>
      </c>
      <c r="EC1144" s="510" t="s">
        <v>152</v>
      </c>
      <c r="ED1144" s="510" t="s">
        <v>152</v>
      </c>
      <c r="EE1144" s="510" t="s">
        <v>152</v>
      </c>
      <c r="EF1144" s="510" t="s">
        <v>152</v>
      </c>
      <c r="EG1144" s="510">
        <v>1630</v>
      </c>
      <c r="EH1144" s="510">
        <v>375</v>
      </c>
      <c r="EI1144" s="510" t="s">
        <v>152</v>
      </c>
      <c r="EJ1144" s="479"/>
      <c r="EK1144" s="479"/>
      <c r="EL1144" s="479"/>
      <c r="EM1144" s="479"/>
      <c r="EN1144" s="479"/>
      <c r="EO1144" s="479"/>
      <c r="EP1144" s="479"/>
      <c r="EQ1144" s="479"/>
      <c r="ER1144" s="479"/>
      <c r="ES1144" s="479"/>
      <c r="ET1144" s="479"/>
      <c r="EU1144" s="479"/>
      <c r="EV1144" s="479"/>
      <c r="EW1144" s="479"/>
      <c r="EX1144" s="479"/>
      <c r="EY1144" s="479"/>
      <c r="EZ1144" s="476"/>
      <c r="FA1144" s="446">
        <f t="shared" si="2394"/>
        <v>11</v>
      </c>
      <c r="FB1144" s="417">
        <f t="shared" si="2439"/>
        <v>2022</v>
      </c>
      <c r="FC1144" s="448">
        <f t="shared" si="2440"/>
        <v>44866</v>
      </c>
      <c r="FD1144" s="449">
        <f t="shared" si="2441"/>
        <v>30</v>
      </c>
      <c r="FE1144" s="450"/>
      <c r="FF1144" s="451">
        <f t="shared" si="2417"/>
        <v>0.58870656370656371</v>
      </c>
      <c r="FG1144" s="450"/>
      <c r="FH1144" s="452">
        <f t="shared" si="2398"/>
        <v>2.076063878888581</v>
      </c>
      <c r="FI1144" s="452">
        <f t="shared" si="2399"/>
        <v>1.4449367672851472</v>
      </c>
      <c r="FJ1144" s="452">
        <f t="shared" si="2400"/>
        <v>2.0938232994526973</v>
      </c>
      <c r="FK1144" s="452">
        <f t="shared" si="2401"/>
        <v>1.4650508209538702</v>
      </c>
      <c r="FL1144" s="452">
        <f t="shared" si="2402"/>
        <v>1.4024400229263898</v>
      </c>
      <c r="FM1144" s="452">
        <f t="shared" si="2403"/>
        <v>1.0715357951909168</v>
      </c>
      <c r="FN1144" s="452">
        <f t="shared" si="2404"/>
        <v>1.6181297414460443</v>
      </c>
      <c r="FO1144" s="452">
        <f t="shared" si="2405"/>
        <v>1.0726892707849511</v>
      </c>
      <c r="FP1144" s="452">
        <f t="shared" si="2406"/>
        <v>1.5857142857142856</v>
      </c>
      <c r="FQ1144" s="452">
        <f t="shared" si="2407"/>
        <v>1.0714285714285714</v>
      </c>
      <c r="FR1144" s="453"/>
      <c r="FS1144" s="446">
        <f t="shared" si="2443"/>
        <v>262218</v>
      </c>
      <c r="FT1144" s="446">
        <f t="shared" si="2443"/>
        <v>8303570</v>
      </c>
      <c r="FU1144" s="446">
        <f t="shared" si="2443"/>
        <v>13810148</v>
      </c>
      <c r="FV1144" s="446">
        <f t="shared" si="2443"/>
        <v>24473680</v>
      </c>
      <c r="FW1144" s="446">
        <f t="shared" si="2443"/>
        <v>12252123</v>
      </c>
      <c r="FX1144" s="446">
        <f t="shared" si="2443"/>
        <v>8351870</v>
      </c>
      <c r="FY1144" s="446">
        <f t="shared" si="2443"/>
        <v>265412916</v>
      </c>
      <c r="FZ1144" s="446">
        <f t="shared" si="2443"/>
        <v>300821466</v>
      </c>
      <c r="GA1144" s="446">
        <f t="shared" si="2443"/>
        <v>7886760</v>
      </c>
      <c r="GB1144" s="446" t="str">
        <f t="shared" si="2431"/>
        <v>-</v>
      </c>
      <c r="GC1144" s="446" t="str">
        <f t="shared" si="2431"/>
        <v>-</v>
      </c>
      <c r="GD1144" s="446">
        <f t="shared" si="2442"/>
        <v>33466</v>
      </c>
      <c r="GE1144" s="446">
        <f t="shared" si="2442"/>
        <v>27136</v>
      </c>
      <c r="GF1144" s="446">
        <f t="shared" si="2442"/>
        <v>12201228</v>
      </c>
      <c r="GG1144" s="446">
        <f t="shared" si="2442"/>
        <v>12467952</v>
      </c>
      <c r="GH1144" s="446">
        <f t="shared" si="2442"/>
        <v>5503140</v>
      </c>
      <c r="GI1144" s="446">
        <f t="shared" si="2442"/>
        <v>247959100</v>
      </c>
      <c r="GJ1144" s="446">
        <f t="shared" si="2442"/>
        <v>20063670</v>
      </c>
      <c r="GK1144" s="446">
        <f t="shared" si="2442"/>
        <v>5649380</v>
      </c>
      <c r="GL1144" s="446">
        <f t="shared" si="2442"/>
        <v>16282102</v>
      </c>
      <c r="GM1144" s="446">
        <f t="shared" si="2442"/>
        <v>990570</v>
      </c>
      <c r="GN1144" s="446">
        <f t="shared" si="2424"/>
        <v>334840</v>
      </c>
      <c r="GO1144" s="446">
        <f t="shared" si="2436"/>
        <v>492100</v>
      </c>
      <c r="GP1144" s="446">
        <f t="shared" si="2436"/>
        <v>731880</v>
      </c>
      <c r="GQ1144" s="446" t="str">
        <f t="shared" si="2436"/>
        <v>-</v>
      </c>
      <c r="GR1144" s="446"/>
      <c r="GS1144" s="446"/>
      <c r="GT1144" s="446"/>
      <c r="GU1144" s="446"/>
      <c r="GV1144" s="416"/>
    </row>
    <row r="1145" spans="1:204" ht="9.75" customHeight="1" x14ac:dyDescent="0.2">
      <c r="A1145" s="417" t="str">
        <f t="shared" si="2437"/>
        <v>2022-23NOVEMBERRYA</v>
      </c>
      <c r="B1145" s="458" t="str">
        <f t="shared" si="2412"/>
        <v>2022-23</v>
      </c>
      <c r="C1145" s="402" t="s">
        <v>647</v>
      </c>
      <c r="D1145" s="458" t="s">
        <v>653</v>
      </c>
      <c r="E1145" s="458" t="s">
        <v>652</v>
      </c>
      <c r="F1145" s="478" t="s">
        <v>452</v>
      </c>
      <c r="G1145" s="478" t="s">
        <v>697</v>
      </c>
      <c r="H1145" s="510">
        <v>148814</v>
      </c>
      <c r="I1145" s="510">
        <v>117747</v>
      </c>
      <c r="J1145" s="510">
        <v>1274106</v>
      </c>
      <c r="K1145" s="510">
        <v>11</v>
      </c>
      <c r="L1145" s="510">
        <v>2</v>
      </c>
      <c r="M1145" s="510">
        <v>31</v>
      </c>
      <c r="N1145" s="510">
        <v>47</v>
      </c>
      <c r="O1145" s="510">
        <v>93</v>
      </c>
      <c r="P1145" s="510">
        <v>58</v>
      </c>
      <c r="Q1145" s="510">
        <v>0</v>
      </c>
      <c r="R1145" s="510">
        <v>32</v>
      </c>
      <c r="S1145" s="510">
        <v>84220</v>
      </c>
      <c r="T1145" s="510">
        <v>10567</v>
      </c>
      <c r="U1145" s="510">
        <v>6849</v>
      </c>
      <c r="V1145" s="510">
        <v>44640</v>
      </c>
      <c r="W1145" s="510">
        <v>12150</v>
      </c>
      <c r="X1145" s="510">
        <v>429</v>
      </c>
      <c r="Y1145" s="510">
        <v>5408344</v>
      </c>
      <c r="Z1145" s="510">
        <v>512</v>
      </c>
      <c r="AA1145" s="510">
        <v>893</v>
      </c>
      <c r="AB1145" s="510">
        <v>3978460</v>
      </c>
      <c r="AC1145" s="510">
        <v>581</v>
      </c>
      <c r="AD1145" s="510">
        <v>1043</v>
      </c>
      <c r="AE1145" s="510">
        <v>128363301</v>
      </c>
      <c r="AF1145" s="510">
        <v>2876</v>
      </c>
      <c r="AG1145" s="510">
        <v>6601</v>
      </c>
      <c r="AH1145" s="510">
        <v>160035660</v>
      </c>
      <c r="AI1145" s="510">
        <v>13172</v>
      </c>
      <c r="AJ1145" s="510">
        <v>35142</v>
      </c>
      <c r="AK1145" s="510">
        <v>6708050</v>
      </c>
      <c r="AL1145" s="510">
        <v>15636</v>
      </c>
      <c r="AM1145" s="510">
        <v>42404</v>
      </c>
      <c r="AN1145" s="510">
        <v>0</v>
      </c>
      <c r="AO1145" s="510">
        <v>1886</v>
      </c>
      <c r="AP1145" s="510">
        <v>3151</v>
      </c>
      <c r="AQ1145" s="510">
        <v>10753330</v>
      </c>
      <c r="AR1145" s="510">
        <v>3413</v>
      </c>
      <c r="AS1145" s="510">
        <v>9832</v>
      </c>
      <c r="AT1145" s="510">
        <v>13318</v>
      </c>
      <c r="AU1145" s="510">
        <v>2642</v>
      </c>
      <c r="AV1145" s="510">
        <v>4588</v>
      </c>
      <c r="AW1145" s="510">
        <v>3020</v>
      </c>
      <c r="AX1145" s="510">
        <v>669</v>
      </c>
      <c r="AY1145" s="510">
        <v>5419</v>
      </c>
      <c r="AZ1145" s="510">
        <v>3003</v>
      </c>
      <c r="BA1145" s="510">
        <v>7340</v>
      </c>
      <c r="BB1145" s="510">
        <v>97489110</v>
      </c>
      <c r="BC1145" s="510">
        <v>13282</v>
      </c>
      <c r="BD1145" s="510">
        <v>27771</v>
      </c>
      <c r="BE1145" s="510">
        <v>2053</v>
      </c>
      <c r="BF1145" s="510">
        <v>2879</v>
      </c>
      <c r="BG1145" s="510">
        <v>1741</v>
      </c>
      <c r="BH1145" s="510">
        <v>667</v>
      </c>
      <c r="BI1145" s="510">
        <v>41387</v>
      </c>
      <c r="BJ1145" s="510">
        <v>4023</v>
      </c>
      <c r="BK1145" s="510">
        <v>25492</v>
      </c>
      <c r="BL1145" s="510">
        <v>70902</v>
      </c>
      <c r="BM1145" s="510">
        <v>21705</v>
      </c>
      <c r="BN1145" s="510">
        <v>14861</v>
      </c>
      <c r="BO1145" s="510">
        <v>13947</v>
      </c>
      <c r="BP1145" s="510">
        <v>9648</v>
      </c>
      <c r="BQ1145" s="510">
        <v>63851</v>
      </c>
      <c r="BR1145" s="510">
        <v>46906</v>
      </c>
      <c r="BS1145" s="510">
        <v>24880</v>
      </c>
      <c r="BT1145" s="510">
        <v>12919</v>
      </c>
      <c r="BU1145" s="510">
        <v>1248</v>
      </c>
      <c r="BV1145" s="510">
        <v>467</v>
      </c>
      <c r="BW1145" s="510">
        <v>136</v>
      </c>
      <c r="BX1145" s="510">
        <v>81885</v>
      </c>
      <c r="BY1145" s="510">
        <v>602</v>
      </c>
      <c r="BZ1145" s="510">
        <v>1152</v>
      </c>
      <c r="CA1145" s="510">
        <v>101</v>
      </c>
      <c r="CB1145" s="510">
        <v>61865</v>
      </c>
      <c r="CC1145" s="510">
        <v>613</v>
      </c>
      <c r="CD1145" s="510">
        <v>1027</v>
      </c>
      <c r="CE1145" s="510">
        <v>10330</v>
      </c>
      <c r="CF1145" s="510">
        <v>5264594</v>
      </c>
      <c r="CG1145" s="510">
        <v>510</v>
      </c>
      <c r="CH1145" s="510">
        <v>888</v>
      </c>
      <c r="CI1145" s="510">
        <v>5012</v>
      </c>
      <c r="CJ1145" s="510">
        <v>15342674</v>
      </c>
      <c r="CK1145" s="510">
        <v>3061</v>
      </c>
      <c r="CL1145" s="510">
        <v>6819</v>
      </c>
      <c r="CM1145" s="510">
        <v>1207</v>
      </c>
      <c r="CN1145" s="510">
        <v>3606777</v>
      </c>
      <c r="CO1145" s="510">
        <v>2988</v>
      </c>
      <c r="CP1145" s="510">
        <v>6881</v>
      </c>
      <c r="CQ1145" s="510">
        <v>38421</v>
      </c>
      <c r="CR1145" s="510">
        <v>109413850</v>
      </c>
      <c r="CS1145" s="510">
        <v>2848</v>
      </c>
      <c r="CT1145" s="510">
        <v>6552</v>
      </c>
      <c r="CU1145" s="510">
        <v>1033</v>
      </c>
      <c r="CV1145" s="510">
        <v>14498610</v>
      </c>
      <c r="CW1145" s="510">
        <v>14035</v>
      </c>
      <c r="CX1145" s="510">
        <v>35281</v>
      </c>
      <c r="CY1145" s="510">
        <v>229</v>
      </c>
      <c r="CZ1145" s="510">
        <v>2831056</v>
      </c>
      <c r="DA1145" s="510">
        <v>12363</v>
      </c>
      <c r="DB1145" s="510">
        <v>35928</v>
      </c>
      <c r="DC1145" s="510">
        <v>1275</v>
      </c>
      <c r="DD1145" s="510">
        <v>26843656</v>
      </c>
      <c r="DE1145" s="510">
        <v>21054</v>
      </c>
      <c r="DF1145" s="510">
        <v>52329</v>
      </c>
      <c r="DG1145" s="510">
        <v>169</v>
      </c>
      <c r="DH1145" s="510">
        <v>3321665</v>
      </c>
      <c r="DI1145" s="510">
        <v>19655</v>
      </c>
      <c r="DJ1145" s="510">
        <v>49056</v>
      </c>
      <c r="DK1145" s="510">
        <v>627</v>
      </c>
      <c r="DL1145" s="510">
        <v>217158</v>
      </c>
      <c r="DM1145" s="510">
        <v>346</v>
      </c>
      <c r="DN1145" s="510">
        <v>612</v>
      </c>
      <c r="DO1145" s="510">
        <v>6104</v>
      </c>
      <c r="DP1145" s="510">
        <v>198861</v>
      </c>
      <c r="DQ1145" s="510">
        <v>33</v>
      </c>
      <c r="DR1145" s="510">
        <v>62</v>
      </c>
      <c r="DS1145" s="510">
        <v>137</v>
      </c>
      <c r="DT1145" s="510">
        <v>393284</v>
      </c>
      <c r="DU1145" s="510">
        <v>2871</v>
      </c>
      <c r="DV1145" s="510">
        <v>6797</v>
      </c>
      <c r="DW1145" s="510">
        <v>122</v>
      </c>
      <c r="DX1145" s="510" t="s">
        <v>152</v>
      </c>
      <c r="DY1145" s="510" t="s">
        <v>152</v>
      </c>
      <c r="DZ1145" s="510" t="s">
        <v>152</v>
      </c>
      <c r="EA1145" s="510" t="s">
        <v>152</v>
      </c>
      <c r="EB1145" s="510" t="s">
        <v>152</v>
      </c>
      <c r="EC1145" s="510" t="s">
        <v>152</v>
      </c>
      <c r="ED1145" s="510" t="s">
        <v>152</v>
      </c>
      <c r="EE1145" s="510" t="s">
        <v>152</v>
      </c>
      <c r="EF1145" s="510" t="s">
        <v>152</v>
      </c>
      <c r="EG1145" s="510">
        <v>1863</v>
      </c>
      <c r="EH1145" s="510">
        <v>11</v>
      </c>
      <c r="EI1145" s="510" t="s">
        <v>152</v>
      </c>
      <c r="EJ1145" s="479"/>
      <c r="EK1145" s="479"/>
      <c r="EL1145" s="479"/>
      <c r="EM1145" s="479"/>
      <c r="EN1145" s="479"/>
      <c r="EO1145" s="479"/>
      <c r="EP1145" s="479"/>
      <c r="EQ1145" s="479"/>
      <c r="ER1145" s="479"/>
      <c r="ES1145" s="479"/>
      <c r="ET1145" s="479"/>
      <c r="EU1145" s="479"/>
      <c r="EV1145" s="479"/>
      <c r="EW1145" s="479"/>
      <c r="EX1145" s="479"/>
      <c r="EY1145" s="479"/>
      <c r="EZ1145" s="476"/>
      <c r="FA1145" s="446">
        <f t="shared" si="2394"/>
        <v>11</v>
      </c>
      <c r="FB1145" s="417">
        <f t="shared" si="2439"/>
        <v>2022</v>
      </c>
      <c r="FC1145" s="448">
        <f t="shared" si="2440"/>
        <v>44866</v>
      </c>
      <c r="FD1145" s="449">
        <f t="shared" si="2441"/>
        <v>30</v>
      </c>
      <c r="FE1145" s="450"/>
      <c r="FF1145" s="451">
        <f t="shared" si="2417"/>
        <v>0.58083547435531446</v>
      </c>
      <c r="FG1145" s="450"/>
      <c r="FH1145" s="452">
        <f t="shared" si="2398"/>
        <v>2.0540361502791709</v>
      </c>
      <c r="FI1145" s="452">
        <f t="shared" si="2399"/>
        <v>1.4063594208384593</v>
      </c>
      <c r="FJ1145" s="452">
        <f t="shared" si="2400"/>
        <v>2.0363556723609286</v>
      </c>
      <c r="FK1145" s="452">
        <f t="shared" si="2401"/>
        <v>1.4086727989487517</v>
      </c>
      <c r="FL1145" s="452">
        <f t="shared" si="2402"/>
        <v>1.4303539426523297</v>
      </c>
      <c r="FM1145" s="452">
        <f t="shared" si="2403"/>
        <v>1.0507616487455198</v>
      </c>
      <c r="FN1145" s="452">
        <f t="shared" si="2404"/>
        <v>2.0477366255144034</v>
      </c>
      <c r="FO1145" s="452">
        <f t="shared" si="2405"/>
        <v>1.0632921810699589</v>
      </c>
      <c r="FP1145" s="452">
        <f t="shared" si="2406"/>
        <v>2.9090909090909092</v>
      </c>
      <c r="FQ1145" s="452">
        <f t="shared" si="2407"/>
        <v>1.0885780885780887</v>
      </c>
      <c r="FR1145" s="453"/>
      <c r="FS1145" s="446">
        <f t="shared" si="2443"/>
        <v>235494</v>
      </c>
      <c r="FT1145" s="446">
        <f t="shared" si="2443"/>
        <v>3650157</v>
      </c>
      <c r="FU1145" s="446">
        <f t="shared" si="2443"/>
        <v>5534109</v>
      </c>
      <c r="FV1145" s="446">
        <f t="shared" si="2443"/>
        <v>10950471</v>
      </c>
      <c r="FW1145" s="446">
        <f t="shared" si="2443"/>
        <v>9436331</v>
      </c>
      <c r="FX1145" s="446">
        <f t="shared" si="2443"/>
        <v>7143507</v>
      </c>
      <c r="FY1145" s="446">
        <f t="shared" si="2443"/>
        <v>294668640</v>
      </c>
      <c r="FZ1145" s="446">
        <f t="shared" si="2443"/>
        <v>426975300</v>
      </c>
      <c r="GA1145" s="446">
        <f t="shared" si="2443"/>
        <v>18191316</v>
      </c>
      <c r="GB1145" s="446">
        <f t="shared" ref="GB1145:GC1164" si="2444">IFERROR(HLOOKUP(GB$1,$H$5:$HA$10112,MATCH($A1145,$A$5:$A$10112,0),0)*HLOOKUP(GB$2,$H$5:$HA$10112,MATCH($A1145,$A$5:$A$10112,0),0),"-")</f>
        <v>203839140</v>
      </c>
      <c r="GC1145" s="446">
        <f t="shared" si="2444"/>
        <v>30980632</v>
      </c>
      <c r="GD1145" s="446">
        <f t="shared" si="2442"/>
        <v>156672</v>
      </c>
      <c r="GE1145" s="446">
        <f t="shared" si="2442"/>
        <v>103727</v>
      </c>
      <c r="GF1145" s="446">
        <f t="shared" si="2442"/>
        <v>9173040</v>
      </c>
      <c r="GG1145" s="446">
        <f t="shared" si="2442"/>
        <v>34176828</v>
      </c>
      <c r="GH1145" s="446">
        <f t="shared" si="2442"/>
        <v>8305367</v>
      </c>
      <c r="GI1145" s="446">
        <f t="shared" si="2442"/>
        <v>251734392</v>
      </c>
      <c r="GJ1145" s="446">
        <f t="shared" si="2442"/>
        <v>36445273</v>
      </c>
      <c r="GK1145" s="446">
        <f t="shared" si="2442"/>
        <v>8227512</v>
      </c>
      <c r="GL1145" s="446">
        <f t="shared" si="2442"/>
        <v>66719475</v>
      </c>
      <c r="GM1145" s="446">
        <f t="shared" si="2442"/>
        <v>8290464</v>
      </c>
      <c r="GN1145" s="446">
        <f t="shared" si="2424"/>
        <v>931189</v>
      </c>
      <c r="GO1145" s="446">
        <f t="shared" si="2436"/>
        <v>383724</v>
      </c>
      <c r="GP1145" s="446">
        <f t="shared" si="2436"/>
        <v>378448</v>
      </c>
      <c r="GQ1145" s="446" t="str">
        <f t="shared" si="2436"/>
        <v>-</v>
      </c>
      <c r="GR1145" s="446"/>
      <c r="GS1145" s="446"/>
      <c r="GT1145" s="446"/>
      <c r="GU1145" s="446"/>
      <c r="GV1145" s="416"/>
    </row>
    <row r="1146" spans="1:204" ht="9.75" customHeight="1" x14ac:dyDescent="0.2">
      <c r="A1146" s="485" t="str">
        <f t="shared" si="2437"/>
        <v>2022-23NOVEMBERRX8</v>
      </c>
      <c r="B1146" s="503" t="str">
        <f t="shared" si="2412"/>
        <v>2022-23</v>
      </c>
      <c r="C1146" s="436" t="s">
        <v>647</v>
      </c>
      <c r="D1146" s="503" t="s">
        <v>646</v>
      </c>
      <c r="E1146" s="503" t="s">
        <v>645</v>
      </c>
      <c r="F1146" s="504" t="s">
        <v>450</v>
      </c>
      <c r="G1146" s="504" t="s">
        <v>696</v>
      </c>
      <c r="H1146" s="522">
        <v>103612</v>
      </c>
      <c r="I1146" s="522">
        <v>72078</v>
      </c>
      <c r="J1146" s="522">
        <v>4081740</v>
      </c>
      <c r="K1146" s="522">
        <v>57</v>
      </c>
      <c r="L1146" s="522">
        <v>0</v>
      </c>
      <c r="M1146" s="522">
        <v>200</v>
      </c>
      <c r="N1146" s="522">
        <v>252</v>
      </c>
      <c r="O1146" s="522">
        <v>299</v>
      </c>
      <c r="P1146" s="522">
        <v>310</v>
      </c>
      <c r="Q1146" s="522">
        <v>279</v>
      </c>
      <c r="R1146" s="522">
        <v>196</v>
      </c>
      <c r="S1146" s="522">
        <v>62812</v>
      </c>
      <c r="T1146" s="522">
        <v>8845</v>
      </c>
      <c r="U1146" s="522">
        <v>6513</v>
      </c>
      <c r="V1146" s="522">
        <v>37389</v>
      </c>
      <c r="W1146" s="522">
        <v>7785</v>
      </c>
      <c r="X1146" s="522">
        <v>180</v>
      </c>
      <c r="Y1146" s="522">
        <v>5399232</v>
      </c>
      <c r="Z1146" s="522">
        <v>610</v>
      </c>
      <c r="AA1146" s="522">
        <v>1055</v>
      </c>
      <c r="AB1146" s="522">
        <v>4386602</v>
      </c>
      <c r="AC1146" s="522">
        <v>674</v>
      </c>
      <c r="AD1146" s="522">
        <v>1180</v>
      </c>
      <c r="AE1146" s="522">
        <v>109739430</v>
      </c>
      <c r="AF1146" s="522">
        <v>2935</v>
      </c>
      <c r="AG1146" s="522">
        <v>6737</v>
      </c>
      <c r="AH1146" s="522">
        <v>65302420</v>
      </c>
      <c r="AI1146" s="522">
        <v>8388</v>
      </c>
      <c r="AJ1146" s="522">
        <v>19408</v>
      </c>
      <c r="AK1146" s="522">
        <v>1861101</v>
      </c>
      <c r="AL1146" s="522">
        <v>10339</v>
      </c>
      <c r="AM1146" s="522">
        <v>29590</v>
      </c>
      <c r="AN1146" s="522">
        <v>390</v>
      </c>
      <c r="AO1146" s="522">
        <v>1381</v>
      </c>
      <c r="AP1146" s="522">
        <v>1013</v>
      </c>
      <c r="AQ1146" s="522">
        <v>5090229</v>
      </c>
      <c r="AR1146" s="522">
        <v>5025</v>
      </c>
      <c r="AS1146" s="522">
        <v>9519</v>
      </c>
      <c r="AT1146" s="522">
        <v>3370</v>
      </c>
      <c r="AU1146" s="522">
        <v>338</v>
      </c>
      <c r="AV1146" s="522">
        <v>475</v>
      </c>
      <c r="AW1146" s="522">
        <v>5190</v>
      </c>
      <c r="AX1146" s="522">
        <v>1026</v>
      </c>
      <c r="AY1146" s="522">
        <v>1531</v>
      </c>
      <c r="AZ1146" s="522">
        <v>776</v>
      </c>
      <c r="BA1146" s="522">
        <v>3993</v>
      </c>
      <c r="BB1146" s="522">
        <v>17284864</v>
      </c>
      <c r="BC1146" s="522">
        <v>4329</v>
      </c>
      <c r="BD1146" s="522">
        <v>7436</v>
      </c>
      <c r="BE1146" s="522">
        <v>466</v>
      </c>
      <c r="BF1146" s="522">
        <v>863</v>
      </c>
      <c r="BG1146" s="522">
        <v>1095</v>
      </c>
      <c r="BH1146" s="522">
        <v>1569</v>
      </c>
      <c r="BI1146" s="522">
        <v>37381</v>
      </c>
      <c r="BJ1146" s="522">
        <v>4619</v>
      </c>
      <c r="BK1146" s="522">
        <v>17442</v>
      </c>
      <c r="BL1146" s="522">
        <v>59442</v>
      </c>
      <c r="BM1146" s="522">
        <v>15816</v>
      </c>
      <c r="BN1146" s="522">
        <v>12133</v>
      </c>
      <c r="BO1146" s="522">
        <v>11378</v>
      </c>
      <c r="BP1146" s="522">
        <v>8772</v>
      </c>
      <c r="BQ1146" s="522">
        <v>50854</v>
      </c>
      <c r="BR1146" s="522">
        <v>40333</v>
      </c>
      <c r="BS1146" s="522">
        <v>11700</v>
      </c>
      <c r="BT1146" s="522">
        <v>8438</v>
      </c>
      <c r="BU1146" s="522">
        <v>277</v>
      </c>
      <c r="BV1146" s="522">
        <v>214</v>
      </c>
      <c r="BW1146" s="522">
        <v>277</v>
      </c>
      <c r="BX1146" s="522">
        <v>184556</v>
      </c>
      <c r="BY1146" s="522">
        <v>666</v>
      </c>
      <c r="BZ1146" s="522">
        <v>1121</v>
      </c>
      <c r="CA1146" s="522">
        <v>49</v>
      </c>
      <c r="CB1146" s="522">
        <v>24332</v>
      </c>
      <c r="CC1146" s="522">
        <v>497</v>
      </c>
      <c r="CD1146" s="522">
        <v>763</v>
      </c>
      <c r="CE1146" s="522">
        <v>8519</v>
      </c>
      <c r="CF1146" s="522">
        <v>5190344</v>
      </c>
      <c r="CG1146" s="522">
        <v>609</v>
      </c>
      <c r="CH1146" s="522">
        <v>1055</v>
      </c>
      <c r="CI1146" s="522">
        <v>3732</v>
      </c>
      <c r="CJ1146" s="522">
        <v>11995461</v>
      </c>
      <c r="CK1146" s="522">
        <v>3214</v>
      </c>
      <c r="CL1146" s="522">
        <v>7011</v>
      </c>
      <c r="CM1146" s="522">
        <v>1015</v>
      </c>
      <c r="CN1146" s="522">
        <v>3237493</v>
      </c>
      <c r="CO1146" s="522">
        <v>3190</v>
      </c>
      <c r="CP1146" s="522">
        <v>7534</v>
      </c>
      <c r="CQ1146" s="522">
        <v>32642</v>
      </c>
      <c r="CR1146" s="522">
        <v>94506476</v>
      </c>
      <c r="CS1146" s="522">
        <v>2895</v>
      </c>
      <c r="CT1146" s="522">
        <v>6678</v>
      </c>
      <c r="CU1146" s="522">
        <v>1934</v>
      </c>
      <c r="CV1146" s="522">
        <v>15358187</v>
      </c>
      <c r="CW1146" s="522">
        <v>7941</v>
      </c>
      <c r="CX1146" s="522">
        <v>16549</v>
      </c>
      <c r="CY1146" s="522">
        <v>1323</v>
      </c>
      <c r="CZ1146" s="522">
        <v>10514417</v>
      </c>
      <c r="DA1146" s="522">
        <v>7947</v>
      </c>
      <c r="DB1146" s="522">
        <v>17839</v>
      </c>
      <c r="DC1146" s="522">
        <v>1533</v>
      </c>
      <c r="DD1146" s="522">
        <v>17849338</v>
      </c>
      <c r="DE1146" s="522">
        <v>11643</v>
      </c>
      <c r="DF1146" s="522">
        <v>27421</v>
      </c>
      <c r="DG1146" s="522">
        <v>453</v>
      </c>
      <c r="DH1146" s="522">
        <v>5729502</v>
      </c>
      <c r="DI1146" s="522">
        <v>12648</v>
      </c>
      <c r="DJ1146" s="522">
        <v>34126</v>
      </c>
      <c r="DK1146" s="522">
        <v>322</v>
      </c>
      <c r="DL1146" s="522">
        <v>142460</v>
      </c>
      <c r="DM1146" s="522">
        <v>442</v>
      </c>
      <c r="DN1146" s="522">
        <v>758</v>
      </c>
      <c r="DO1146" s="522">
        <v>4901</v>
      </c>
      <c r="DP1146" s="522">
        <v>445533</v>
      </c>
      <c r="DQ1146" s="522">
        <v>91</v>
      </c>
      <c r="DR1146" s="522">
        <v>230</v>
      </c>
      <c r="DS1146" s="522">
        <v>80</v>
      </c>
      <c r="DT1146" s="522">
        <v>190204</v>
      </c>
      <c r="DU1146" s="522">
        <v>2378</v>
      </c>
      <c r="DV1146" s="522">
        <v>5128</v>
      </c>
      <c r="DW1146" s="522">
        <v>69</v>
      </c>
      <c r="DX1146" s="522" t="s">
        <v>152</v>
      </c>
      <c r="DY1146" s="522" t="s">
        <v>152</v>
      </c>
      <c r="DZ1146" s="522" t="s">
        <v>152</v>
      </c>
      <c r="EA1146" s="522" t="s">
        <v>152</v>
      </c>
      <c r="EB1146" s="522" t="s">
        <v>152</v>
      </c>
      <c r="EC1146" s="522" t="s">
        <v>152</v>
      </c>
      <c r="ED1146" s="522" t="s">
        <v>152</v>
      </c>
      <c r="EE1146" s="522" t="s">
        <v>152</v>
      </c>
      <c r="EF1146" s="522" t="s">
        <v>152</v>
      </c>
      <c r="EG1146" s="522">
        <v>1907</v>
      </c>
      <c r="EH1146" s="508">
        <v>1988</v>
      </c>
      <c r="EI1146" s="522" t="s">
        <v>152</v>
      </c>
      <c r="EJ1146" s="483"/>
      <c r="EK1146" s="483"/>
      <c r="EL1146" s="483"/>
      <c r="EM1146" s="483"/>
      <c r="EN1146" s="483"/>
      <c r="EO1146" s="483"/>
      <c r="EP1146" s="483"/>
      <c r="EQ1146" s="483"/>
      <c r="ER1146" s="483"/>
      <c r="ES1146" s="483"/>
      <c r="ET1146" s="483"/>
      <c r="EU1146" s="483"/>
      <c r="EV1146" s="483"/>
      <c r="EW1146" s="483"/>
      <c r="EX1146" s="483"/>
      <c r="EY1146" s="483"/>
      <c r="EZ1146" s="484"/>
      <c r="FA1146" s="468">
        <f t="shared" si="2394"/>
        <v>11</v>
      </c>
      <c r="FB1146" s="485">
        <f t="shared" si="2439"/>
        <v>2022</v>
      </c>
      <c r="FC1146" s="486">
        <f t="shared" si="2440"/>
        <v>44866</v>
      </c>
      <c r="FD1146" s="470">
        <f t="shared" si="2441"/>
        <v>30</v>
      </c>
      <c r="FE1146" s="471"/>
      <c r="FF1146" s="517">
        <f t="shared" si="2417"/>
        <v>0.57422378441710609</v>
      </c>
      <c r="FG1146" s="471"/>
      <c r="FH1146" s="487">
        <f t="shared" si="2398"/>
        <v>1.7881288863764839</v>
      </c>
      <c r="FI1146" s="487">
        <f t="shared" si="2399"/>
        <v>1.3717354437535332</v>
      </c>
      <c r="FJ1146" s="487">
        <f t="shared" si="2400"/>
        <v>1.7469676032550283</v>
      </c>
      <c r="FK1146" s="487">
        <f t="shared" si="2401"/>
        <v>1.3468447719944725</v>
      </c>
      <c r="FL1146" s="487">
        <f t="shared" si="2402"/>
        <v>1.3601326593383081</v>
      </c>
      <c r="FM1146" s="487">
        <f t="shared" si="2403"/>
        <v>1.0787397362860733</v>
      </c>
      <c r="FN1146" s="487">
        <f t="shared" si="2404"/>
        <v>1.5028901734104045</v>
      </c>
      <c r="FO1146" s="487">
        <f t="shared" si="2405"/>
        <v>1.0838792549775209</v>
      </c>
      <c r="FP1146" s="487">
        <f t="shared" si="2406"/>
        <v>1.538888888888889</v>
      </c>
      <c r="FQ1146" s="487">
        <f t="shared" si="2407"/>
        <v>1.1888888888888889</v>
      </c>
      <c r="FR1146" s="459"/>
      <c r="FS1146" s="468">
        <f t="shared" si="2443"/>
        <v>0</v>
      </c>
      <c r="FT1146" s="468">
        <f t="shared" si="2443"/>
        <v>14415600</v>
      </c>
      <c r="FU1146" s="468">
        <f t="shared" si="2443"/>
        <v>18163656</v>
      </c>
      <c r="FV1146" s="468">
        <f t="shared" si="2443"/>
        <v>21551322</v>
      </c>
      <c r="FW1146" s="468">
        <f t="shared" si="2443"/>
        <v>9331475</v>
      </c>
      <c r="FX1146" s="468">
        <f t="shared" si="2443"/>
        <v>7685340</v>
      </c>
      <c r="FY1146" s="468">
        <f t="shared" si="2443"/>
        <v>251889693</v>
      </c>
      <c r="FZ1146" s="468">
        <f t="shared" si="2443"/>
        <v>151091280</v>
      </c>
      <c r="GA1146" s="468">
        <f t="shared" si="2443"/>
        <v>5326200</v>
      </c>
      <c r="GB1146" s="468">
        <f t="shared" si="2444"/>
        <v>29691948</v>
      </c>
      <c r="GC1146" s="468">
        <f t="shared" si="2444"/>
        <v>9642747</v>
      </c>
      <c r="GD1146" s="468">
        <f t="shared" si="2442"/>
        <v>310517</v>
      </c>
      <c r="GE1146" s="468">
        <f t="shared" si="2442"/>
        <v>37387</v>
      </c>
      <c r="GF1146" s="468">
        <f t="shared" si="2442"/>
        <v>8987545</v>
      </c>
      <c r="GG1146" s="468">
        <f t="shared" si="2442"/>
        <v>26165052</v>
      </c>
      <c r="GH1146" s="468">
        <f t="shared" si="2442"/>
        <v>7647010</v>
      </c>
      <c r="GI1146" s="468">
        <f t="shared" si="2442"/>
        <v>217983276</v>
      </c>
      <c r="GJ1146" s="468">
        <f t="shared" si="2442"/>
        <v>32005766</v>
      </c>
      <c r="GK1146" s="468">
        <f t="shared" si="2442"/>
        <v>23600997</v>
      </c>
      <c r="GL1146" s="468">
        <f t="shared" si="2442"/>
        <v>42036393</v>
      </c>
      <c r="GM1146" s="468">
        <f t="shared" si="2442"/>
        <v>15459078</v>
      </c>
      <c r="GN1146" s="468">
        <f t="shared" si="2424"/>
        <v>410240</v>
      </c>
      <c r="GO1146" s="468">
        <f t="shared" si="2436"/>
        <v>244076</v>
      </c>
      <c r="GP1146" s="468">
        <f t="shared" si="2436"/>
        <v>1127230</v>
      </c>
      <c r="GQ1146" s="468" t="str">
        <f t="shared" si="2436"/>
        <v>-</v>
      </c>
      <c r="GR1146" s="468"/>
      <c r="GS1146" s="468"/>
      <c r="GT1146" s="468"/>
      <c r="GU1146" s="468"/>
      <c r="GV1146" s="425"/>
    </row>
    <row r="1147" spans="1:204" ht="9.75" customHeight="1" x14ac:dyDescent="0.2">
      <c r="A1147" s="472" t="str">
        <f t="shared" si="2437"/>
        <v>2022-23DECEMBERRX9</v>
      </c>
      <c r="B1147" s="488" t="str">
        <f t="shared" si="2412"/>
        <v>2022-23</v>
      </c>
      <c r="C1147" s="400" t="s">
        <v>650</v>
      </c>
      <c r="D1147" s="488" t="s">
        <v>653</v>
      </c>
      <c r="E1147" s="488" t="s">
        <v>652</v>
      </c>
      <c r="F1147" s="474" t="s">
        <v>451</v>
      </c>
      <c r="G1147" s="474" t="s">
        <v>686</v>
      </c>
      <c r="H1147" s="518">
        <v>130227</v>
      </c>
      <c r="I1147" s="518">
        <v>109528</v>
      </c>
      <c r="J1147" s="518">
        <v>1273293</v>
      </c>
      <c r="K1147" s="518">
        <v>12</v>
      </c>
      <c r="L1147" s="518">
        <v>2</v>
      </c>
      <c r="M1147" s="518">
        <v>38</v>
      </c>
      <c r="N1147" s="518">
        <v>67</v>
      </c>
      <c r="O1147" s="518">
        <v>138</v>
      </c>
      <c r="P1147" s="518">
        <v>605</v>
      </c>
      <c r="Q1147" s="518">
        <v>1564</v>
      </c>
      <c r="R1147" s="518">
        <v>541</v>
      </c>
      <c r="S1147" s="518">
        <v>64759</v>
      </c>
      <c r="T1147" s="518">
        <v>11587</v>
      </c>
      <c r="U1147" s="518">
        <v>7551</v>
      </c>
      <c r="V1147" s="518">
        <v>34317</v>
      </c>
      <c r="W1147" s="518">
        <v>4467</v>
      </c>
      <c r="X1147" s="518">
        <v>121</v>
      </c>
      <c r="Y1147" s="518">
        <v>7584082</v>
      </c>
      <c r="Z1147" s="518">
        <v>655</v>
      </c>
      <c r="AA1147" s="518">
        <v>1199</v>
      </c>
      <c r="AB1147" s="518">
        <v>8476068</v>
      </c>
      <c r="AC1147" s="518">
        <v>1123</v>
      </c>
      <c r="AD1147" s="518">
        <v>2409</v>
      </c>
      <c r="AE1147" s="518">
        <v>280262171</v>
      </c>
      <c r="AF1147" s="518">
        <v>8167</v>
      </c>
      <c r="AG1147" s="518">
        <v>19396</v>
      </c>
      <c r="AH1147" s="518">
        <v>83299651</v>
      </c>
      <c r="AI1147" s="518">
        <v>18648</v>
      </c>
      <c r="AJ1147" s="518">
        <v>47624</v>
      </c>
      <c r="AK1147" s="518">
        <v>2484757</v>
      </c>
      <c r="AL1147" s="518">
        <v>20535</v>
      </c>
      <c r="AM1147" s="518">
        <v>50390</v>
      </c>
      <c r="AN1147" s="518">
        <v>384</v>
      </c>
      <c r="AO1147" s="518">
        <v>6829</v>
      </c>
      <c r="AP1147" s="518">
        <v>6492</v>
      </c>
      <c r="AQ1147" s="518">
        <v>1121461</v>
      </c>
      <c r="AR1147" s="518">
        <v>173</v>
      </c>
      <c r="AS1147" s="518">
        <v>7808</v>
      </c>
      <c r="AT1147" s="518">
        <v>12782</v>
      </c>
      <c r="AU1147" s="518">
        <v>2070</v>
      </c>
      <c r="AV1147" s="518">
        <v>2983</v>
      </c>
      <c r="AW1147" s="518">
        <v>134</v>
      </c>
      <c r="AX1147" s="518">
        <v>3883</v>
      </c>
      <c r="AY1147" s="518">
        <v>3846</v>
      </c>
      <c r="AZ1147" s="518">
        <v>3234</v>
      </c>
      <c r="BA1147" s="518">
        <v>7936</v>
      </c>
      <c r="BB1147" s="518">
        <v>22583434</v>
      </c>
      <c r="BC1147" s="518">
        <v>2846</v>
      </c>
      <c r="BD1147" s="518">
        <v>3747</v>
      </c>
      <c r="BE1147" s="518">
        <v>709</v>
      </c>
      <c r="BF1147" s="518">
        <v>1967</v>
      </c>
      <c r="BG1147" s="518">
        <v>1746</v>
      </c>
      <c r="BH1147" s="518">
        <v>3514</v>
      </c>
      <c r="BI1147" s="518">
        <v>28133</v>
      </c>
      <c r="BJ1147" s="518">
        <v>2959</v>
      </c>
      <c r="BK1147" s="518">
        <v>20885</v>
      </c>
      <c r="BL1147" s="518">
        <v>51977</v>
      </c>
      <c r="BM1147" s="518">
        <v>19948</v>
      </c>
      <c r="BN1147" s="518">
        <v>15273</v>
      </c>
      <c r="BO1147" s="518">
        <v>13184</v>
      </c>
      <c r="BP1147" s="518">
        <v>10237</v>
      </c>
      <c r="BQ1147" s="518">
        <v>50034</v>
      </c>
      <c r="BR1147" s="518">
        <v>36850</v>
      </c>
      <c r="BS1147" s="518">
        <v>6742</v>
      </c>
      <c r="BT1147" s="518">
        <v>4723</v>
      </c>
      <c r="BU1147" s="518">
        <v>88</v>
      </c>
      <c r="BV1147" s="518">
        <v>61</v>
      </c>
      <c r="BW1147" s="518">
        <v>0</v>
      </c>
      <c r="BX1147" s="518">
        <v>0</v>
      </c>
      <c r="BY1147" s="518" t="s">
        <v>152</v>
      </c>
      <c r="BZ1147" s="518" t="s">
        <v>152</v>
      </c>
      <c r="CA1147" s="518">
        <v>10</v>
      </c>
      <c r="CB1147" s="518">
        <v>5857</v>
      </c>
      <c r="CC1147" s="518">
        <v>586</v>
      </c>
      <c r="CD1147" s="518">
        <v>916</v>
      </c>
      <c r="CE1147" s="518">
        <v>11577</v>
      </c>
      <c r="CF1147" s="518">
        <v>7578225</v>
      </c>
      <c r="CG1147" s="518">
        <v>655</v>
      </c>
      <c r="CH1147" s="518">
        <v>1200</v>
      </c>
      <c r="CI1147" s="518">
        <v>586</v>
      </c>
      <c r="CJ1147" s="518">
        <v>5454351</v>
      </c>
      <c r="CK1147" s="518">
        <v>9308</v>
      </c>
      <c r="CL1147" s="518">
        <v>20854</v>
      </c>
      <c r="CM1147" s="518">
        <v>753</v>
      </c>
      <c r="CN1147" s="518">
        <v>6851437</v>
      </c>
      <c r="CO1147" s="518">
        <v>9099</v>
      </c>
      <c r="CP1147" s="518">
        <v>21518</v>
      </c>
      <c r="CQ1147" s="518">
        <v>32978</v>
      </c>
      <c r="CR1147" s="518">
        <v>267956383</v>
      </c>
      <c r="CS1147" s="518">
        <v>8125</v>
      </c>
      <c r="CT1147" s="518">
        <v>19310</v>
      </c>
      <c r="CU1147" s="518">
        <v>2</v>
      </c>
      <c r="CV1147" s="518">
        <v>16030</v>
      </c>
      <c r="CW1147" s="518">
        <v>8015</v>
      </c>
      <c r="CX1147" s="518">
        <v>10614</v>
      </c>
      <c r="CY1147" s="518">
        <v>102</v>
      </c>
      <c r="CZ1147" s="518">
        <v>3096394</v>
      </c>
      <c r="DA1147" s="518">
        <v>30357</v>
      </c>
      <c r="DB1147" s="518">
        <v>69606</v>
      </c>
      <c r="DC1147" s="518">
        <v>1324</v>
      </c>
      <c r="DD1147" s="518">
        <v>19229094</v>
      </c>
      <c r="DE1147" s="518">
        <v>14523</v>
      </c>
      <c r="DF1147" s="518">
        <v>33452</v>
      </c>
      <c r="DG1147" s="518">
        <v>45</v>
      </c>
      <c r="DH1147" s="518">
        <v>1221531</v>
      </c>
      <c r="DI1147" s="518">
        <v>27145</v>
      </c>
      <c r="DJ1147" s="518">
        <v>71602</v>
      </c>
      <c r="DK1147" s="518">
        <v>477</v>
      </c>
      <c r="DL1147" s="518">
        <v>169744</v>
      </c>
      <c r="DM1147" s="518">
        <v>356</v>
      </c>
      <c r="DN1147" s="518">
        <v>515</v>
      </c>
      <c r="DO1147" s="518">
        <v>6268</v>
      </c>
      <c r="DP1147" s="518">
        <v>368924</v>
      </c>
      <c r="DQ1147" s="518">
        <v>59</v>
      </c>
      <c r="DR1147" s="518">
        <v>106</v>
      </c>
      <c r="DS1147" s="518">
        <v>13</v>
      </c>
      <c r="DT1147" s="518">
        <v>37490</v>
      </c>
      <c r="DU1147" s="518">
        <v>2884</v>
      </c>
      <c r="DV1147" s="518">
        <v>4933</v>
      </c>
      <c r="DW1147" s="518">
        <v>10</v>
      </c>
      <c r="DX1147" s="518" t="s">
        <v>152</v>
      </c>
      <c r="DY1147" s="518" t="s">
        <v>152</v>
      </c>
      <c r="DZ1147" s="518" t="s">
        <v>152</v>
      </c>
      <c r="EA1147" s="518" t="s">
        <v>152</v>
      </c>
      <c r="EB1147" s="518" t="s">
        <v>152</v>
      </c>
      <c r="EC1147" s="518" t="s">
        <v>152</v>
      </c>
      <c r="ED1147" s="518" t="s">
        <v>152</v>
      </c>
      <c r="EE1147" s="518" t="s">
        <v>152</v>
      </c>
      <c r="EF1147" s="518" t="s">
        <v>152</v>
      </c>
      <c r="EG1147" s="518">
        <v>7714</v>
      </c>
      <c r="EH1147" s="505">
        <v>109</v>
      </c>
      <c r="EI1147" s="518" t="s">
        <v>152</v>
      </c>
      <c r="EJ1147" s="475"/>
      <c r="EK1147" s="475"/>
      <c r="EL1147" s="475"/>
      <c r="EM1147" s="475"/>
      <c r="EN1147" s="475"/>
      <c r="EO1147" s="475"/>
      <c r="EP1147" s="475"/>
      <c r="EQ1147" s="475"/>
      <c r="ER1147" s="475"/>
      <c r="ES1147" s="475"/>
      <c r="ET1147" s="475"/>
      <c r="EU1147" s="475"/>
      <c r="EV1147" s="475"/>
      <c r="EW1147" s="475"/>
      <c r="EX1147" s="475"/>
      <c r="EY1147" s="475"/>
      <c r="EZ1147" s="476"/>
      <c r="FA1147" s="446">
        <f t="shared" ref="FA1147:FA1210" si="2445">MONTH(1&amp;C1147)</f>
        <v>12</v>
      </c>
      <c r="FB1147" s="417">
        <f>LEFT($B1147,4)+IF(FA1147&lt;4,1,0)</f>
        <v>2022</v>
      </c>
      <c r="FC1147" s="448">
        <f>DATE($FB1147,$FA1147,1)</f>
        <v>44896</v>
      </c>
      <c r="FD1147" s="449">
        <f>DAY(EOMONTH($FC1147,0))</f>
        <v>31</v>
      </c>
      <c r="FE1147" s="450"/>
      <c r="FF1147" s="451">
        <f t="shared" si="2417"/>
        <v>0.57075213986523399</v>
      </c>
      <c r="FG1147" s="450"/>
      <c r="FH1147" s="452">
        <f t="shared" ref="FH1147:FH1210" si="2446">IFERROR(BM1147/HLOOKUP(FH$3,$T$5:$X$10112,ROW()-4,0),"-")</f>
        <v>1.7215845343919911</v>
      </c>
      <c r="FI1147" s="452">
        <f t="shared" ref="FI1147:FI1210" si="2447">IFERROR(BN1147/HLOOKUP(FI$3,$T$5:$X$10112,ROW()-4,0),"-")</f>
        <v>1.3181151290239062</v>
      </c>
      <c r="FJ1147" s="452">
        <f t="shared" ref="FJ1147:FJ1210" si="2448">IFERROR(BO1147/HLOOKUP(FJ$3,$T$5:$X$10112,ROW()-4,0),"-")</f>
        <v>1.7459939080916436</v>
      </c>
      <c r="FK1147" s="452">
        <f t="shared" ref="FK1147:FK1210" si="2449">IFERROR(BP1147/HLOOKUP(FK$3,$T$5:$X$10112,ROW()-4,0),"-")</f>
        <v>1.3557144749039862</v>
      </c>
      <c r="FL1147" s="452">
        <f t="shared" ref="FL1147:FL1210" si="2450">IFERROR(BQ1147/HLOOKUP(FL$3,$T$5:$X$10112,ROW()-4,0),"-")</f>
        <v>1.4579945799457994</v>
      </c>
      <c r="FM1147" s="452">
        <f t="shared" ref="FM1147:FM1210" si="2451">IFERROR(BR1147/HLOOKUP(FM$3,$T$5:$X$10112,ROW()-4,0),"-")</f>
        <v>1.073811813386951</v>
      </c>
      <c r="FN1147" s="452">
        <f t="shared" ref="FN1147:FN1210" si="2452">IFERROR(BS1147/HLOOKUP(FN$3,$T$5:$X$10112,ROW()-4,0),"-")</f>
        <v>1.5092903514663085</v>
      </c>
      <c r="FO1147" s="452">
        <f t="shared" ref="FO1147:FO1210" si="2453">IFERROR(BT1147/HLOOKUP(FO$3,$T$5:$X$10112,ROW()-4,0),"-")</f>
        <v>1.0573091560331318</v>
      </c>
      <c r="FP1147" s="452">
        <f t="shared" ref="FP1147:FP1210" si="2454">IFERROR(BU1147/HLOOKUP(FP$3,$T$5:$X$10112,ROW()-4,0),"-")</f>
        <v>0.72727272727272729</v>
      </c>
      <c r="FQ1147" s="452">
        <f t="shared" ref="FQ1147:FQ1210" si="2455">IFERROR(BV1147/HLOOKUP(FQ$3,$T$5:$X$10112,ROW()-4,0),"-")</f>
        <v>0.50413223140495866</v>
      </c>
      <c r="FR1147" s="453"/>
      <c r="FS1147" s="446">
        <f t="shared" si="2443"/>
        <v>219056</v>
      </c>
      <c r="FT1147" s="446">
        <f t="shared" si="2443"/>
        <v>4162064</v>
      </c>
      <c r="FU1147" s="446">
        <f t="shared" si="2443"/>
        <v>7338376</v>
      </c>
      <c r="FV1147" s="446">
        <f t="shared" si="2443"/>
        <v>15114864</v>
      </c>
      <c r="FW1147" s="446">
        <f t="shared" si="2443"/>
        <v>13892813</v>
      </c>
      <c r="FX1147" s="446">
        <f t="shared" si="2443"/>
        <v>18190359</v>
      </c>
      <c r="FY1147" s="446">
        <f t="shared" si="2443"/>
        <v>665612532</v>
      </c>
      <c r="FZ1147" s="446">
        <f t="shared" si="2443"/>
        <v>212736408</v>
      </c>
      <c r="GA1147" s="446">
        <f t="shared" si="2443"/>
        <v>6097190</v>
      </c>
      <c r="GB1147" s="446">
        <f t="shared" si="2444"/>
        <v>29736192</v>
      </c>
      <c r="GC1147" s="446">
        <f t="shared" si="2444"/>
        <v>50689536</v>
      </c>
      <c r="GD1147" s="446" t="str">
        <f t="shared" si="2442"/>
        <v>-</v>
      </c>
      <c r="GE1147" s="446">
        <f t="shared" si="2442"/>
        <v>9160</v>
      </c>
      <c r="GF1147" s="446">
        <f t="shared" si="2442"/>
        <v>13892400</v>
      </c>
      <c r="GG1147" s="446">
        <f t="shared" si="2442"/>
        <v>12220444</v>
      </c>
      <c r="GH1147" s="446">
        <f t="shared" si="2442"/>
        <v>16203054</v>
      </c>
      <c r="GI1147" s="446">
        <f t="shared" si="2442"/>
        <v>636805180</v>
      </c>
      <c r="GJ1147" s="446">
        <f t="shared" si="2442"/>
        <v>21228</v>
      </c>
      <c r="GK1147" s="446">
        <f t="shared" si="2442"/>
        <v>7099812</v>
      </c>
      <c r="GL1147" s="446">
        <f t="shared" si="2442"/>
        <v>44290448</v>
      </c>
      <c r="GM1147" s="446">
        <f t="shared" si="2442"/>
        <v>3222090</v>
      </c>
      <c r="GN1147" s="446">
        <f t="shared" si="2424"/>
        <v>64129</v>
      </c>
      <c r="GO1147" s="446">
        <f t="shared" si="2436"/>
        <v>245655</v>
      </c>
      <c r="GP1147" s="446">
        <f t="shared" si="2436"/>
        <v>664408</v>
      </c>
      <c r="GQ1147" s="446" t="str">
        <f t="shared" si="2436"/>
        <v>-</v>
      </c>
      <c r="GR1147" s="446"/>
      <c r="GS1147" s="446"/>
      <c r="GT1147" s="446"/>
      <c r="GU1147" s="446"/>
      <c r="GV1147" s="416"/>
    </row>
    <row r="1148" spans="1:204" ht="9.75" customHeight="1" x14ac:dyDescent="0.2">
      <c r="A1148" s="417" t="str">
        <f t="shared" si="2437"/>
        <v>2022-23DECEMBERRYC</v>
      </c>
      <c r="B1148" s="458" t="str">
        <f t="shared" si="2412"/>
        <v>2022-23</v>
      </c>
      <c r="C1148" s="402" t="s">
        <v>650</v>
      </c>
      <c r="D1148" s="458" t="s">
        <v>656</v>
      </c>
      <c r="E1148" s="458" t="s">
        <v>466</v>
      </c>
      <c r="F1148" s="478" t="s">
        <v>453</v>
      </c>
      <c r="G1148" s="478" t="s">
        <v>687</v>
      </c>
      <c r="H1148" s="510">
        <v>140859</v>
      </c>
      <c r="I1148" s="510">
        <v>110991</v>
      </c>
      <c r="J1148" s="510">
        <v>5679066</v>
      </c>
      <c r="K1148" s="510">
        <v>51</v>
      </c>
      <c r="L1148" s="510">
        <v>2</v>
      </c>
      <c r="M1148" s="510">
        <v>173</v>
      </c>
      <c r="N1148" s="510">
        <v>229</v>
      </c>
      <c r="O1148" s="510">
        <v>296</v>
      </c>
      <c r="P1148" s="510">
        <v>365</v>
      </c>
      <c r="Q1148" s="510">
        <v>5</v>
      </c>
      <c r="R1148" s="510">
        <v>2067</v>
      </c>
      <c r="S1148" s="510">
        <v>61348</v>
      </c>
      <c r="T1148" s="510">
        <v>11225</v>
      </c>
      <c r="U1148" s="510">
        <v>7292</v>
      </c>
      <c r="V1148" s="510">
        <v>33983</v>
      </c>
      <c r="W1148" s="510">
        <v>9034</v>
      </c>
      <c r="X1148" s="510">
        <v>174</v>
      </c>
      <c r="Y1148" s="510">
        <v>8030095</v>
      </c>
      <c r="Z1148" s="510">
        <v>715</v>
      </c>
      <c r="AA1148" s="510">
        <v>1336</v>
      </c>
      <c r="AB1148" s="510">
        <v>6932711</v>
      </c>
      <c r="AC1148" s="510">
        <v>951</v>
      </c>
      <c r="AD1148" s="510">
        <v>1683</v>
      </c>
      <c r="AE1148" s="510">
        <v>256826595</v>
      </c>
      <c r="AF1148" s="510">
        <v>7558</v>
      </c>
      <c r="AG1148" s="510">
        <v>18999</v>
      </c>
      <c r="AH1148" s="510">
        <v>168489347</v>
      </c>
      <c r="AI1148" s="510">
        <v>18651</v>
      </c>
      <c r="AJ1148" s="510">
        <v>48590</v>
      </c>
      <c r="AK1148" s="510">
        <v>3931391</v>
      </c>
      <c r="AL1148" s="510">
        <v>22594</v>
      </c>
      <c r="AM1148" s="510">
        <v>66755</v>
      </c>
      <c r="AN1148" s="510">
        <v>115</v>
      </c>
      <c r="AO1148" s="510">
        <v>554</v>
      </c>
      <c r="AP1148" s="510">
        <v>381</v>
      </c>
      <c r="AQ1148" s="510">
        <v>4423066</v>
      </c>
      <c r="AR1148" s="510">
        <v>11609</v>
      </c>
      <c r="AS1148" s="510">
        <v>21837</v>
      </c>
      <c r="AT1148" s="510">
        <v>6107</v>
      </c>
      <c r="AU1148" s="510">
        <v>28</v>
      </c>
      <c r="AV1148" s="510">
        <v>3943</v>
      </c>
      <c r="AW1148" s="510">
        <v>848</v>
      </c>
      <c r="AX1148" s="510">
        <v>10</v>
      </c>
      <c r="AY1148" s="510">
        <v>2126</v>
      </c>
      <c r="AZ1148" s="510">
        <v>48</v>
      </c>
      <c r="BA1148" s="510">
        <v>1143</v>
      </c>
      <c r="BB1148" s="510">
        <v>9554067</v>
      </c>
      <c r="BC1148" s="510">
        <v>8359</v>
      </c>
      <c r="BD1148" s="510">
        <v>18332</v>
      </c>
      <c r="BE1148" s="510">
        <v>15</v>
      </c>
      <c r="BF1148" s="510">
        <v>757</v>
      </c>
      <c r="BG1148" s="510">
        <v>316</v>
      </c>
      <c r="BH1148" s="510">
        <v>55</v>
      </c>
      <c r="BI1148" s="510">
        <v>32369</v>
      </c>
      <c r="BJ1148" s="510">
        <v>1819</v>
      </c>
      <c r="BK1148" s="510">
        <v>21053</v>
      </c>
      <c r="BL1148" s="510">
        <v>55241</v>
      </c>
      <c r="BM1148" s="510">
        <v>24831</v>
      </c>
      <c r="BN1148" s="510">
        <v>16753</v>
      </c>
      <c r="BO1148" s="510">
        <v>15794</v>
      </c>
      <c r="BP1148" s="510">
        <v>10822</v>
      </c>
      <c r="BQ1148" s="510">
        <v>59439</v>
      </c>
      <c r="BR1148" s="510">
        <v>37243</v>
      </c>
      <c r="BS1148" s="510">
        <v>17204</v>
      </c>
      <c r="BT1148" s="510">
        <v>9940</v>
      </c>
      <c r="BU1148" s="510">
        <v>266</v>
      </c>
      <c r="BV1148" s="510">
        <v>181</v>
      </c>
      <c r="BW1148" s="510">
        <v>8</v>
      </c>
      <c r="BX1148" s="510">
        <v>5849</v>
      </c>
      <c r="BY1148" s="510">
        <v>731</v>
      </c>
      <c r="BZ1148" s="510">
        <v>920</v>
      </c>
      <c r="CA1148" s="510">
        <v>1</v>
      </c>
      <c r="CB1148" s="510">
        <v>806</v>
      </c>
      <c r="CC1148" s="510">
        <v>806</v>
      </c>
      <c r="CD1148" s="510">
        <v>806</v>
      </c>
      <c r="CE1148" s="510">
        <v>11216</v>
      </c>
      <c r="CF1148" s="510">
        <v>8023440</v>
      </c>
      <c r="CG1148" s="510">
        <v>715</v>
      </c>
      <c r="CH1148" s="510">
        <v>1336</v>
      </c>
      <c r="CI1148" s="510">
        <v>2606</v>
      </c>
      <c r="CJ1148" s="510">
        <v>21609201</v>
      </c>
      <c r="CK1148" s="510">
        <v>8292</v>
      </c>
      <c r="CL1148" s="510">
        <v>19719</v>
      </c>
      <c r="CM1148" s="510">
        <v>949</v>
      </c>
      <c r="CN1148" s="510">
        <v>7034040</v>
      </c>
      <c r="CO1148" s="510">
        <v>7412</v>
      </c>
      <c r="CP1148" s="510">
        <v>18171</v>
      </c>
      <c r="CQ1148" s="510">
        <v>30428</v>
      </c>
      <c r="CR1148" s="510">
        <v>228183354</v>
      </c>
      <c r="CS1148" s="510">
        <v>7499</v>
      </c>
      <c r="CT1148" s="510">
        <v>18940</v>
      </c>
      <c r="CU1148" s="510">
        <v>175</v>
      </c>
      <c r="CV1148" s="510">
        <v>5508999</v>
      </c>
      <c r="CW1148" s="510">
        <v>31480</v>
      </c>
      <c r="CX1148" s="510">
        <v>75162</v>
      </c>
      <c r="CY1148" s="510">
        <v>72</v>
      </c>
      <c r="CZ1148" s="510">
        <v>1744672</v>
      </c>
      <c r="DA1148" s="510">
        <v>24232</v>
      </c>
      <c r="DB1148" s="510">
        <v>59202</v>
      </c>
      <c r="DC1148" s="510">
        <v>512</v>
      </c>
      <c r="DD1148" s="510">
        <v>18423511</v>
      </c>
      <c r="DE1148" s="510">
        <v>35983</v>
      </c>
      <c r="DF1148" s="510">
        <v>91522</v>
      </c>
      <c r="DG1148" s="510">
        <v>61</v>
      </c>
      <c r="DH1148" s="510">
        <v>1224346</v>
      </c>
      <c r="DI1148" s="510">
        <v>20071</v>
      </c>
      <c r="DJ1148" s="510">
        <v>72095</v>
      </c>
      <c r="DK1148" s="510">
        <v>912</v>
      </c>
      <c r="DL1148" s="510">
        <v>336637</v>
      </c>
      <c r="DM1148" s="510">
        <v>369</v>
      </c>
      <c r="DN1148" s="510">
        <v>633</v>
      </c>
      <c r="DO1148" s="510">
        <v>7221</v>
      </c>
      <c r="DP1148" s="510">
        <v>574308</v>
      </c>
      <c r="DQ1148" s="510">
        <v>80</v>
      </c>
      <c r="DR1148" s="510">
        <v>195</v>
      </c>
      <c r="DS1148" s="510">
        <v>91</v>
      </c>
      <c r="DT1148" s="510">
        <v>207297</v>
      </c>
      <c r="DU1148" s="510">
        <v>2278</v>
      </c>
      <c r="DV1148" s="510">
        <v>5176</v>
      </c>
      <c r="DW1148" s="510">
        <v>80</v>
      </c>
      <c r="DX1148" s="510" t="s">
        <v>152</v>
      </c>
      <c r="DY1148" s="510" t="s">
        <v>152</v>
      </c>
      <c r="DZ1148" s="510" t="s">
        <v>152</v>
      </c>
      <c r="EA1148" s="510" t="s">
        <v>152</v>
      </c>
      <c r="EB1148" s="510" t="s">
        <v>152</v>
      </c>
      <c r="EC1148" s="510" t="s">
        <v>152</v>
      </c>
      <c r="ED1148" s="510" t="s">
        <v>152</v>
      </c>
      <c r="EE1148" s="510" t="s">
        <v>152</v>
      </c>
      <c r="EF1148" s="510" t="s">
        <v>152</v>
      </c>
      <c r="EG1148" s="510">
        <v>3005</v>
      </c>
      <c r="EH1148" s="506">
        <v>543</v>
      </c>
      <c r="EI1148" s="510" t="s">
        <v>152</v>
      </c>
      <c r="EJ1148" s="479"/>
      <c r="EK1148" s="479"/>
      <c r="EL1148" s="479"/>
      <c r="EM1148" s="479"/>
      <c r="EN1148" s="479"/>
      <c r="EO1148" s="479"/>
      <c r="EP1148" s="479"/>
      <c r="EQ1148" s="479"/>
      <c r="ER1148" s="479"/>
      <c r="ES1148" s="479"/>
      <c r="ET1148" s="479"/>
      <c r="EU1148" s="479"/>
      <c r="EV1148" s="479"/>
      <c r="EW1148" s="479"/>
      <c r="EX1148" s="479"/>
      <c r="EY1148" s="479"/>
      <c r="EZ1148" s="516"/>
      <c r="FA1148" s="446">
        <f t="shared" si="2445"/>
        <v>12</v>
      </c>
      <c r="FB1148" s="417">
        <f>LEFT($B1148,4)+IF(FA1148&lt;4,1,0)</f>
        <v>2022</v>
      </c>
      <c r="FC1148" s="448">
        <f>DATE($FB1148,$FA1148,1)</f>
        <v>44896</v>
      </c>
      <c r="FD1148" s="449">
        <f>DAY(EOMONTH($FC1148,0))</f>
        <v>31</v>
      </c>
      <c r="FE1148" s="450"/>
      <c r="FF1148" s="451">
        <f t="shared" si="2417"/>
        <v>0.66491712707182316</v>
      </c>
      <c r="FG1148" s="450"/>
      <c r="FH1148" s="452">
        <f t="shared" si="2446"/>
        <v>2.2121158129175948</v>
      </c>
      <c r="FI1148" s="452">
        <f t="shared" si="2447"/>
        <v>1.4924721603563473</v>
      </c>
      <c r="FJ1148" s="452">
        <f t="shared" si="2448"/>
        <v>2.1659352715304445</v>
      </c>
      <c r="FK1148" s="452">
        <f t="shared" si="2449"/>
        <v>1.484092155787164</v>
      </c>
      <c r="FL1148" s="452">
        <f t="shared" si="2450"/>
        <v>1.7490804225642234</v>
      </c>
      <c r="FM1148" s="452">
        <f t="shared" si="2451"/>
        <v>1.0959303181002267</v>
      </c>
      <c r="FN1148" s="452">
        <f t="shared" si="2452"/>
        <v>1.9043613017489485</v>
      </c>
      <c r="FO1148" s="452">
        <f t="shared" si="2453"/>
        <v>1.1002878016382556</v>
      </c>
      <c r="FP1148" s="452">
        <f t="shared" si="2454"/>
        <v>1.5287356321839081</v>
      </c>
      <c r="FQ1148" s="452">
        <f t="shared" si="2455"/>
        <v>1.0402298850574712</v>
      </c>
      <c r="FR1148" s="453"/>
      <c r="FS1148" s="446">
        <f t="shared" si="2443"/>
        <v>221982</v>
      </c>
      <c r="FT1148" s="446">
        <f t="shared" si="2443"/>
        <v>19201443</v>
      </c>
      <c r="FU1148" s="446">
        <f t="shared" si="2443"/>
        <v>25416939</v>
      </c>
      <c r="FV1148" s="446">
        <f t="shared" si="2443"/>
        <v>32853336</v>
      </c>
      <c r="FW1148" s="446">
        <f t="shared" si="2443"/>
        <v>14996600</v>
      </c>
      <c r="FX1148" s="446">
        <f t="shared" si="2443"/>
        <v>12272436</v>
      </c>
      <c r="FY1148" s="446">
        <f t="shared" si="2443"/>
        <v>645643017</v>
      </c>
      <c r="FZ1148" s="446">
        <f t="shared" si="2443"/>
        <v>438962060</v>
      </c>
      <c r="GA1148" s="446">
        <f t="shared" si="2443"/>
        <v>11615370</v>
      </c>
      <c r="GB1148" s="446">
        <f t="shared" si="2444"/>
        <v>20953476</v>
      </c>
      <c r="GC1148" s="446">
        <f t="shared" si="2444"/>
        <v>8319897</v>
      </c>
      <c r="GD1148" s="446">
        <f t="shared" si="2442"/>
        <v>7360</v>
      </c>
      <c r="GE1148" s="446">
        <f t="shared" si="2442"/>
        <v>806</v>
      </c>
      <c r="GF1148" s="446">
        <f t="shared" si="2442"/>
        <v>14984576</v>
      </c>
      <c r="GG1148" s="446">
        <f t="shared" si="2442"/>
        <v>51387714</v>
      </c>
      <c r="GH1148" s="446">
        <f t="shared" si="2442"/>
        <v>17244279</v>
      </c>
      <c r="GI1148" s="446">
        <f t="shared" si="2442"/>
        <v>576306320</v>
      </c>
      <c r="GJ1148" s="446">
        <f t="shared" si="2442"/>
        <v>13153350</v>
      </c>
      <c r="GK1148" s="446">
        <f t="shared" si="2442"/>
        <v>4262544</v>
      </c>
      <c r="GL1148" s="446">
        <f t="shared" si="2442"/>
        <v>46859264</v>
      </c>
      <c r="GM1148" s="446">
        <f t="shared" si="2442"/>
        <v>4397795</v>
      </c>
      <c r="GN1148" s="446">
        <f t="shared" si="2424"/>
        <v>471016</v>
      </c>
      <c r="GO1148" s="446">
        <f t="shared" si="2436"/>
        <v>577296</v>
      </c>
      <c r="GP1148" s="446">
        <f t="shared" si="2436"/>
        <v>1408095</v>
      </c>
      <c r="GQ1148" s="446" t="str">
        <f t="shared" si="2436"/>
        <v>-</v>
      </c>
      <c r="GR1148" s="446"/>
      <c r="GS1148" s="446"/>
      <c r="GT1148" s="446"/>
      <c r="GU1148" s="446"/>
      <c r="GV1148" s="416"/>
    </row>
    <row r="1149" spans="1:204" ht="9.75" customHeight="1" x14ac:dyDescent="0.2">
      <c r="A1149" s="417" t="str">
        <f t="shared" si="2437"/>
        <v>2022-23DECEMBERR1F</v>
      </c>
      <c r="B1149" s="458" t="str">
        <f t="shared" si="2412"/>
        <v>2022-23</v>
      </c>
      <c r="C1149" s="402" t="s">
        <v>650</v>
      </c>
      <c r="D1149" s="458" t="s">
        <v>663</v>
      </c>
      <c r="E1149" s="458" t="s">
        <v>662</v>
      </c>
      <c r="F1149" s="478" t="s">
        <v>458</v>
      </c>
      <c r="G1149" s="478" t="s">
        <v>688</v>
      </c>
      <c r="H1149" s="510">
        <v>3855</v>
      </c>
      <c r="I1149" s="510">
        <v>2412</v>
      </c>
      <c r="J1149" s="510">
        <v>81273</v>
      </c>
      <c r="K1149" s="510">
        <v>34</v>
      </c>
      <c r="L1149" s="510">
        <v>0</v>
      </c>
      <c r="M1149" s="510">
        <v>132</v>
      </c>
      <c r="N1149" s="510">
        <v>201</v>
      </c>
      <c r="O1149" s="510">
        <v>290</v>
      </c>
      <c r="P1149" s="510">
        <v>12</v>
      </c>
      <c r="Q1149" s="510">
        <v>0</v>
      </c>
      <c r="R1149" s="510">
        <v>20</v>
      </c>
      <c r="S1149" s="510">
        <v>2897</v>
      </c>
      <c r="T1149" s="510">
        <v>111</v>
      </c>
      <c r="U1149" s="510">
        <v>73</v>
      </c>
      <c r="V1149" s="510">
        <v>1557</v>
      </c>
      <c r="W1149" s="510">
        <v>675</v>
      </c>
      <c r="X1149" s="510">
        <v>48</v>
      </c>
      <c r="Y1149" s="510">
        <v>72661</v>
      </c>
      <c r="Z1149" s="510">
        <v>655</v>
      </c>
      <c r="AA1149" s="510">
        <v>1164</v>
      </c>
      <c r="AB1149" s="510">
        <v>51445</v>
      </c>
      <c r="AC1149" s="510">
        <v>705</v>
      </c>
      <c r="AD1149" s="510">
        <v>1190</v>
      </c>
      <c r="AE1149" s="510">
        <v>3713910</v>
      </c>
      <c r="AF1149" s="510">
        <v>2385</v>
      </c>
      <c r="AG1149" s="510">
        <v>5417</v>
      </c>
      <c r="AH1149" s="510">
        <v>4181510</v>
      </c>
      <c r="AI1149" s="510">
        <v>6195</v>
      </c>
      <c r="AJ1149" s="510">
        <v>16618</v>
      </c>
      <c r="AK1149" s="510">
        <v>335048</v>
      </c>
      <c r="AL1149" s="510">
        <v>6980</v>
      </c>
      <c r="AM1149" s="510">
        <v>16253</v>
      </c>
      <c r="AN1149" s="510" t="s">
        <v>152</v>
      </c>
      <c r="AO1149" s="510">
        <v>165</v>
      </c>
      <c r="AP1149" s="510">
        <v>24</v>
      </c>
      <c r="AQ1149" s="510">
        <v>105104</v>
      </c>
      <c r="AR1149" s="510">
        <v>4379</v>
      </c>
      <c r="AS1149" s="510">
        <v>11683</v>
      </c>
      <c r="AT1149" s="510">
        <v>337</v>
      </c>
      <c r="AU1149" s="510">
        <v>1</v>
      </c>
      <c r="AV1149" s="510">
        <v>33</v>
      </c>
      <c r="AW1149" s="510">
        <v>72</v>
      </c>
      <c r="AX1149" s="510">
        <v>3</v>
      </c>
      <c r="AY1149" s="510">
        <v>300</v>
      </c>
      <c r="AZ1149" s="510">
        <v>16</v>
      </c>
      <c r="BA1149" s="510" t="s">
        <v>152</v>
      </c>
      <c r="BB1149" s="510" t="s">
        <v>152</v>
      </c>
      <c r="BC1149" s="510" t="s">
        <v>152</v>
      </c>
      <c r="BD1149" s="510" t="s">
        <v>152</v>
      </c>
      <c r="BE1149" s="510" t="s">
        <v>152</v>
      </c>
      <c r="BF1149" s="510" t="s">
        <v>152</v>
      </c>
      <c r="BG1149" s="510" t="s">
        <v>152</v>
      </c>
      <c r="BH1149" s="510" t="s">
        <v>152</v>
      </c>
      <c r="BI1149" s="510">
        <v>1592</v>
      </c>
      <c r="BJ1149" s="510">
        <v>17</v>
      </c>
      <c r="BK1149" s="510">
        <v>951</v>
      </c>
      <c r="BL1149" s="510">
        <v>2560</v>
      </c>
      <c r="BM1149" s="510">
        <v>213</v>
      </c>
      <c r="BN1149" s="510">
        <v>173</v>
      </c>
      <c r="BO1149" s="510">
        <v>133</v>
      </c>
      <c r="BP1149" s="510">
        <v>109</v>
      </c>
      <c r="BQ1149" s="510">
        <v>1875</v>
      </c>
      <c r="BR1149" s="510">
        <v>1719</v>
      </c>
      <c r="BS1149" s="510">
        <v>835</v>
      </c>
      <c r="BT1149" s="510">
        <v>755</v>
      </c>
      <c r="BU1149" s="510">
        <v>57</v>
      </c>
      <c r="BV1149" s="510">
        <v>50</v>
      </c>
      <c r="BW1149" s="510">
        <v>1</v>
      </c>
      <c r="BX1149" s="510">
        <v>1549</v>
      </c>
      <c r="BY1149" s="510">
        <v>1549</v>
      </c>
      <c r="BZ1149" s="510">
        <v>1549</v>
      </c>
      <c r="CA1149" s="510">
        <v>0</v>
      </c>
      <c r="CB1149" s="510">
        <v>0</v>
      </c>
      <c r="CC1149" s="510" t="s">
        <v>152</v>
      </c>
      <c r="CD1149" s="510" t="s">
        <v>152</v>
      </c>
      <c r="CE1149" s="510">
        <v>110</v>
      </c>
      <c r="CF1149" s="510">
        <v>71112</v>
      </c>
      <c r="CG1149" s="510">
        <v>646</v>
      </c>
      <c r="CH1149" s="510">
        <v>1143</v>
      </c>
      <c r="CI1149" s="510">
        <v>146</v>
      </c>
      <c r="CJ1149" s="510">
        <v>394643</v>
      </c>
      <c r="CK1149" s="510">
        <v>2703</v>
      </c>
      <c r="CL1149" s="510">
        <v>6152</v>
      </c>
      <c r="CM1149" s="510">
        <v>24</v>
      </c>
      <c r="CN1149" s="510">
        <v>100479</v>
      </c>
      <c r="CO1149" s="510">
        <v>4187</v>
      </c>
      <c r="CP1149" s="510">
        <v>8106</v>
      </c>
      <c r="CQ1149" s="510">
        <v>1387</v>
      </c>
      <c r="CR1149" s="510">
        <v>3218788</v>
      </c>
      <c r="CS1149" s="510">
        <v>2321</v>
      </c>
      <c r="CT1149" s="510">
        <v>5168</v>
      </c>
      <c r="CU1149" s="510">
        <v>139</v>
      </c>
      <c r="CV1149" s="510">
        <v>793695</v>
      </c>
      <c r="CW1149" s="510">
        <v>5710</v>
      </c>
      <c r="CX1149" s="510">
        <v>11844</v>
      </c>
      <c r="CY1149" s="510">
        <v>23</v>
      </c>
      <c r="CZ1149" s="510">
        <v>224865</v>
      </c>
      <c r="DA1149" s="510">
        <v>9777</v>
      </c>
      <c r="DB1149" s="510">
        <v>20768</v>
      </c>
      <c r="DC1149" s="510">
        <v>20</v>
      </c>
      <c r="DD1149" s="510">
        <v>249592</v>
      </c>
      <c r="DE1149" s="510">
        <v>12480</v>
      </c>
      <c r="DF1149" s="510">
        <v>27849</v>
      </c>
      <c r="DG1149" s="510">
        <v>6</v>
      </c>
      <c r="DH1149" s="510">
        <v>76803</v>
      </c>
      <c r="DI1149" s="510">
        <v>12801</v>
      </c>
      <c r="DJ1149" s="510">
        <v>33988</v>
      </c>
      <c r="DK1149" s="510">
        <v>7</v>
      </c>
      <c r="DL1149" s="510">
        <v>2485</v>
      </c>
      <c r="DM1149" s="510">
        <v>355</v>
      </c>
      <c r="DN1149" s="510">
        <v>469</v>
      </c>
      <c r="DO1149" s="510">
        <v>65</v>
      </c>
      <c r="DP1149" s="510">
        <v>4488</v>
      </c>
      <c r="DQ1149" s="510">
        <v>69</v>
      </c>
      <c r="DR1149" s="510">
        <v>165</v>
      </c>
      <c r="DS1149" s="510">
        <v>0</v>
      </c>
      <c r="DT1149" s="510">
        <v>0</v>
      </c>
      <c r="DU1149" s="510" t="s">
        <v>152</v>
      </c>
      <c r="DV1149" s="510" t="s">
        <v>152</v>
      </c>
      <c r="DW1149" s="510">
        <v>0</v>
      </c>
      <c r="DX1149" s="510" t="s">
        <v>152</v>
      </c>
      <c r="DY1149" s="510" t="s">
        <v>152</v>
      </c>
      <c r="DZ1149" s="510" t="s">
        <v>152</v>
      </c>
      <c r="EA1149" s="510" t="s">
        <v>152</v>
      </c>
      <c r="EB1149" s="510" t="s">
        <v>152</v>
      </c>
      <c r="EC1149" s="510" t="s">
        <v>152</v>
      </c>
      <c r="ED1149" s="510" t="s">
        <v>152</v>
      </c>
      <c r="EE1149" s="510" t="s">
        <v>152</v>
      </c>
      <c r="EF1149" s="510" t="s">
        <v>152</v>
      </c>
      <c r="EG1149" s="510">
        <v>0</v>
      </c>
      <c r="EH1149" s="506">
        <v>83</v>
      </c>
      <c r="EI1149" s="510" t="s">
        <v>152</v>
      </c>
      <c r="EJ1149" s="479"/>
      <c r="EK1149" s="479"/>
      <c r="EL1149" s="479"/>
      <c r="EM1149" s="479"/>
      <c r="EN1149" s="479"/>
      <c r="EO1149" s="479"/>
      <c r="EP1149" s="479"/>
      <c r="EQ1149" s="479"/>
      <c r="ER1149" s="479"/>
      <c r="ES1149" s="479"/>
      <c r="ET1149" s="479"/>
      <c r="EU1149" s="479"/>
      <c r="EV1149" s="479"/>
      <c r="EW1149" s="479"/>
      <c r="EX1149" s="479"/>
      <c r="EY1149" s="479"/>
      <c r="EZ1149" s="476"/>
      <c r="FA1149" s="446">
        <f t="shared" si="2445"/>
        <v>12</v>
      </c>
      <c r="FB1149" s="417">
        <f t="shared" ref="FB1149:FB1157" si="2456">LEFT($B1149,4)+IF(FA1149&lt;4,1,0)</f>
        <v>2022</v>
      </c>
      <c r="FC1149" s="448">
        <f t="shared" ref="FC1149:FC1157" si="2457">DATE($FB1149,$FA1149,1)</f>
        <v>44896</v>
      </c>
      <c r="FD1149" s="449">
        <f t="shared" ref="FD1149:FD1157" si="2458">DAY(EOMONTH($FC1149,0))</f>
        <v>31</v>
      </c>
      <c r="FE1149" s="450"/>
      <c r="FF1149" s="451">
        <f t="shared" si="2417"/>
        <v>0.65656565656565657</v>
      </c>
      <c r="FG1149" s="450"/>
      <c r="FH1149" s="452">
        <f t="shared" si="2446"/>
        <v>1.9189189189189189</v>
      </c>
      <c r="FI1149" s="452">
        <f t="shared" si="2447"/>
        <v>1.5585585585585586</v>
      </c>
      <c r="FJ1149" s="452">
        <f t="shared" si="2448"/>
        <v>1.821917808219178</v>
      </c>
      <c r="FK1149" s="452">
        <f t="shared" si="2449"/>
        <v>1.4931506849315068</v>
      </c>
      <c r="FL1149" s="452">
        <f t="shared" si="2450"/>
        <v>1.2042389210019269</v>
      </c>
      <c r="FM1149" s="452">
        <f t="shared" si="2451"/>
        <v>1.1040462427745665</v>
      </c>
      <c r="FN1149" s="452">
        <f t="shared" si="2452"/>
        <v>1.2370370370370369</v>
      </c>
      <c r="FO1149" s="452">
        <f t="shared" si="2453"/>
        <v>1.1185185185185185</v>
      </c>
      <c r="FP1149" s="452">
        <f t="shared" si="2454"/>
        <v>1.1875</v>
      </c>
      <c r="FQ1149" s="452">
        <f t="shared" si="2455"/>
        <v>1.0416666666666667</v>
      </c>
      <c r="FR1149" s="453"/>
      <c r="FS1149" s="446">
        <f t="shared" si="2443"/>
        <v>0</v>
      </c>
      <c r="FT1149" s="446">
        <f t="shared" si="2443"/>
        <v>318384</v>
      </c>
      <c r="FU1149" s="446">
        <f t="shared" si="2443"/>
        <v>484812</v>
      </c>
      <c r="FV1149" s="446">
        <f t="shared" si="2443"/>
        <v>699480</v>
      </c>
      <c r="FW1149" s="446">
        <f t="shared" si="2443"/>
        <v>129204</v>
      </c>
      <c r="FX1149" s="446">
        <f t="shared" si="2443"/>
        <v>86870</v>
      </c>
      <c r="FY1149" s="446">
        <f t="shared" si="2443"/>
        <v>8434269</v>
      </c>
      <c r="FZ1149" s="446">
        <f t="shared" si="2443"/>
        <v>11217150</v>
      </c>
      <c r="GA1149" s="446">
        <f t="shared" si="2443"/>
        <v>780144</v>
      </c>
      <c r="GB1149" s="446" t="str">
        <f t="shared" si="2444"/>
        <v>-</v>
      </c>
      <c r="GC1149" s="446">
        <f t="shared" si="2444"/>
        <v>280392</v>
      </c>
      <c r="GD1149" s="446">
        <f t="shared" ref="GD1149:GM1158" si="2459">IFERROR(HLOOKUP(GD$1,$H$5:$HA$10112,MATCH($A1149,$A$5:$A$10112,0),0)*HLOOKUP(GD$2,$H$5:$HA$10112,MATCH($A1149,$A$5:$A$10112,0),0),"-")</f>
        <v>1549</v>
      </c>
      <c r="GE1149" s="446" t="str">
        <f t="shared" si="2459"/>
        <v>-</v>
      </c>
      <c r="GF1149" s="446">
        <f t="shared" si="2459"/>
        <v>125730</v>
      </c>
      <c r="GG1149" s="446">
        <f t="shared" si="2459"/>
        <v>898192</v>
      </c>
      <c r="GH1149" s="446">
        <f t="shared" si="2459"/>
        <v>194544</v>
      </c>
      <c r="GI1149" s="446">
        <f t="shared" si="2459"/>
        <v>7168016</v>
      </c>
      <c r="GJ1149" s="446">
        <f t="shared" si="2459"/>
        <v>1646316</v>
      </c>
      <c r="GK1149" s="446">
        <f t="shared" si="2459"/>
        <v>477664</v>
      </c>
      <c r="GL1149" s="446">
        <f t="shared" si="2459"/>
        <v>556980</v>
      </c>
      <c r="GM1149" s="446">
        <f t="shared" si="2459"/>
        <v>203928</v>
      </c>
      <c r="GN1149" s="446" t="str">
        <f t="shared" si="2424"/>
        <v>-</v>
      </c>
      <c r="GO1149" s="446">
        <f t="shared" ref="GO1149:GQ1168" si="2460">IFERROR(HLOOKUP(GO$1,$H$5:$HA$10112,MATCH($A1149,$A$5:$A$10112,0),0)*HLOOKUP(GO$2,$H$5:$HA$10112,MATCH($A1149,$A$5:$A$10112,0),0),"-")</f>
        <v>3283</v>
      </c>
      <c r="GP1149" s="446">
        <f t="shared" si="2460"/>
        <v>10725</v>
      </c>
      <c r="GQ1149" s="446" t="str">
        <f t="shared" si="2460"/>
        <v>-</v>
      </c>
      <c r="GR1149" s="446"/>
      <c r="GS1149" s="446"/>
      <c r="GT1149" s="446"/>
      <c r="GU1149" s="446"/>
      <c r="GV1149" s="416"/>
    </row>
    <row r="1150" spans="1:204" ht="9.75" customHeight="1" x14ac:dyDescent="0.2">
      <c r="A1150" s="493" t="str">
        <f t="shared" si="2437"/>
        <v>2022-23DECEMBERRRU</v>
      </c>
      <c r="B1150" s="494" t="str">
        <f t="shared" si="2412"/>
        <v>2022-23</v>
      </c>
      <c r="C1150" s="480" t="s">
        <v>650</v>
      </c>
      <c r="D1150" s="494" t="s">
        <v>659</v>
      </c>
      <c r="E1150" s="494" t="s">
        <v>467</v>
      </c>
      <c r="F1150" s="495" t="s">
        <v>454</v>
      </c>
      <c r="G1150" s="511" t="s">
        <v>689</v>
      </c>
      <c r="H1150" s="519">
        <v>186898</v>
      </c>
      <c r="I1150" s="519">
        <v>139193</v>
      </c>
      <c r="J1150" s="519">
        <v>20945518</v>
      </c>
      <c r="K1150" s="519">
        <v>150</v>
      </c>
      <c r="L1150" s="519">
        <v>80</v>
      </c>
      <c r="M1150" s="519">
        <v>377</v>
      </c>
      <c r="N1150" s="519">
        <v>523</v>
      </c>
      <c r="O1150" s="519">
        <v>866</v>
      </c>
      <c r="P1150" s="519" t="s">
        <v>152</v>
      </c>
      <c r="Q1150" s="519">
        <v>0</v>
      </c>
      <c r="R1150" s="519">
        <v>843</v>
      </c>
      <c r="S1150" s="519">
        <v>98297</v>
      </c>
      <c r="T1150" s="519">
        <v>14135</v>
      </c>
      <c r="U1150" s="519">
        <v>9899</v>
      </c>
      <c r="V1150" s="519">
        <v>51956</v>
      </c>
      <c r="W1150" s="519">
        <v>10984</v>
      </c>
      <c r="X1150" s="519">
        <v>556</v>
      </c>
      <c r="Y1150" s="519">
        <v>8972232</v>
      </c>
      <c r="Z1150" s="519">
        <v>635</v>
      </c>
      <c r="AA1150" s="519">
        <v>1092</v>
      </c>
      <c r="AB1150" s="519">
        <v>9408214</v>
      </c>
      <c r="AC1150" s="519">
        <v>950</v>
      </c>
      <c r="AD1150" s="519">
        <v>1634</v>
      </c>
      <c r="AE1150" s="519">
        <v>260470985</v>
      </c>
      <c r="AF1150" s="519">
        <v>5013</v>
      </c>
      <c r="AG1150" s="519">
        <v>11601</v>
      </c>
      <c r="AH1150" s="519">
        <v>93203670</v>
      </c>
      <c r="AI1150" s="519">
        <v>8485</v>
      </c>
      <c r="AJ1150" s="519">
        <v>22301</v>
      </c>
      <c r="AK1150" s="519">
        <v>7751844</v>
      </c>
      <c r="AL1150" s="519">
        <v>13942</v>
      </c>
      <c r="AM1150" s="519">
        <v>32264</v>
      </c>
      <c r="AN1150" s="519">
        <v>423</v>
      </c>
      <c r="AO1150" s="519">
        <v>1540</v>
      </c>
      <c r="AP1150" s="519" t="s">
        <v>152</v>
      </c>
      <c r="AQ1150" s="519" t="s">
        <v>152</v>
      </c>
      <c r="AR1150" s="519" t="s">
        <v>152</v>
      </c>
      <c r="AS1150" s="519" t="s">
        <v>152</v>
      </c>
      <c r="AT1150" s="519">
        <v>17535</v>
      </c>
      <c r="AU1150" s="519">
        <v>149</v>
      </c>
      <c r="AV1150" s="519">
        <v>4080</v>
      </c>
      <c r="AW1150" s="519" t="s">
        <v>152</v>
      </c>
      <c r="AX1150" s="519">
        <v>4</v>
      </c>
      <c r="AY1150" s="519">
        <v>13302</v>
      </c>
      <c r="AZ1150" s="519" t="s">
        <v>152</v>
      </c>
      <c r="BA1150" s="519" t="s">
        <v>152</v>
      </c>
      <c r="BB1150" s="519" t="s">
        <v>152</v>
      </c>
      <c r="BC1150" s="519" t="s">
        <v>152</v>
      </c>
      <c r="BD1150" s="519" t="s">
        <v>152</v>
      </c>
      <c r="BE1150" s="519" t="s">
        <v>152</v>
      </c>
      <c r="BF1150" s="519" t="s">
        <v>152</v>
      </c>
      <c r="BG1150" s="519" t="s">
        <v>152</v>
      </c>
      <c r="BH1150" s="519" t="s">
        <v>152</v>
      </c>
      <c r="BI1150" s="519">
        <v>48694</v>
      </c>
      <c r="BJ1150" s="519">
        <v>1989</v>
      </c>
      <c r="BK1150" s="519">
        <v>30079</v>
      </c>
      <c r="BL1150" s="519">
        <v>80762</v>
      </c>
      <c r="BM1150" s="519">
        <v>35437</v>
      </c>
      <c r="BN1150" s="519">
        <v>27841</v>
      </c>
      <c r="BO1150" s="519">
        <v>24252</v>
      </c>
      <c r="BP1150" s="519">
        <v>19651</v>
      </c>
      <c r="BQ1150" s="519">
        <v>74198</v>
      </c>
      <c r="BR1150" s="519">
        <v>60331</v>
      </c>
      <c r="BS1150" s="519">
        <v>19440</v>
      </c>
      <c r="BT1150" s="519">
        <v>13149</v>
      </c>
      <c r="BU1150" s="519">
        <v>772</v>
      </c>
      <c r="BV1150" s="519">
        <v>644</v>
      </c>
      <c r="BW1150" s="519">
        <v>91</v>
      </c>
      <c r="BX1150" s="519">
        <v>86594</v>
      </c>
      <c r="BY1150" s="519">
        <v>952</v>
      </c>
      <c r="BZ1150" s="519">
        <v>1426</v>
      </c>
      <c r="CA1150" s="519">
        <v>63</v>
      </c>
      <c r="CB1150" s="519">
        <v>64951</v>
      </c>
      <c r="CC1150" s="519">
        <v>1031</v>
      </c>
      <c r="CD1150" s="519">
        <v>1652</v>
      </c>
      <c r="CE1150" s="519">
        <v>13981</v>
      </c>
      <c r="CF1150" s="519">
        <v>8820687</v>
      </c>
      <c r="CG1150" s="519">
        <v>631</v>
      </c>
      <c r="CH1150" s="519">
        <v>1092</v>
      </c>
      <c r="CI1150" s="519">
        <v>3338</v>
      </c>
      <c r="CJ1150" s="519">
        <v>18511958</v>
      </c>
      <c r="CK1150" s="519">
        <v>5546</v>
      </c>
      <c r="CL1150" s="519">
        <v>12320</v>
      </c>
      <c r="CM1150" s="519">
        <v>1176</v>
      </c>
      <c r="CN1150" s="519">
        <v>5553769</v>
      </c>
      <c r="CO1150" s="519">
        <v>4723</v>
      </c>
      <c r="CP1150" s="519">
        <v>10415</v>
      </c>
      <c r="CQ1150" s="519">
        <v>47442</v>
      </c>
      <c r="CR1150" s="519">
        <v>236405258</v>
      </c>
      <c r="CS1150" s="519">
        <v>4983</v>
      </c>
      <c r="CT1150" s="519">
        <v>11601</v>
      </c>
      <c r="CU1150" s="519">
        <v>746</v>
      </c>
      <c r="CV1150" s="519">
        <v>10386694</v>
      </c>
      <c r="CW1150" s="519">
        <v>13923</v>
      </c>
      <c r="CX1150" s="519">
        <v>30919</v>
      </c>
      <c r="CY1150" s="519">
        <v>344</v>
      </c>
      <c r="CZ1150" s="519">
        <v>3160293</v>
      </c>
      <c r="DA1150" s="519">
        <v>9187</v>
      </c>
      <c r="DB1150" s="519">
        <v>22665</v>
      </c>
      <c r="DC1150" s="519">
        <v>1087</v>
      </c>
      <c r="DD1150" s="519">
        <v>18265532</v>
      </c>
      <c r="DE1150" s="519">
        <v>16804</v>
      </c>
      <c r="DF1150" s="519">
        <v>37206</v>
      </c>
      <c r="DG1150" s="519">
        <v>67</v>
      </c>
      <c r="DH1150" s="519">
        <v>944161</v>
      </c>
      <c r="DI1150" s="519">
        <v>14092</v>
      </c>
      <c r="DJ1150" s="519">
        <v>36952</v>
      </c>
      <c r="DK1150" s="519" t="s">
        <v>152</v>
      </c>
      <c r="DL1150" s="519" t="s">
        <v>152</v>
      </c>
      <c r="DM1150" s="519" t="s">
        <v>152</v>
      </c>
      <c r="DN1150" s="519" t="s">
        <v>152</v>
      </c>
      <c r="DO1150" s="519">
        <v>7103</v>
      </c>
      <c r="DP1150" s="519">
        <v>1267472</v>
      </c>
      <c r="DQ1150" s="519">
        <v>178</v>
      </c>
      <c r="DR1150" s="519">
        <v>424</v>
      </c>
      <c r="DS1150" s="519">
        <v>64</v>
      </c>
      <c r="DT1150" s="519">
        <v>308239</v>
      </c>
      <c r="DU1150" s="519">
        <v>4816</v>
      </c>
      <c r="DV1150" s="519">
        <v>11284</v>
      </c>
      <c r="DW1150" s="519">
        <v>52</v>
      </c>
      <c r="DX1150" s="519" t="s">
        <v>152</v>
      </c>
      <c r="DY1150" s="519" t="s">
        <v>152</v>
      </c>
      <c r="DZ1150" s="519" t="s">
        <v>152</v>
      </c>
      <c r="EA1150" s="519" t="s">
        <v>152</v>
      </c>
      <c r="EB1150" s="519" t="s">
        <v>152</v>
      </c>
      <c r="EC1150" s="519" t="s">
        <v>152</v>
      </c>
      <c r="ED1150" s="519" t="s">
        <v>152</v>
      </c>
      <c r="EE1150" s="519" t="s">
        <v>152</v>
      </c>
      <c r="EF1150" s="519" t="s">
        <v>152</v>
      </c>
      <c r="EG1150" s="519">
        <v>1115</v>
      </c>
      <c r="EH1150" s="513">
        <v>10451</v>
      </c>
      <c r="EI1150" s="519" t="s">
        <v>152</v>
      </c>
      <c r="EJ1150" s="512"/>
      <c r="EK1150" s="512"/>
      <c r="EL1150" s="512"/>
      <c r="EM1150" s="512"/>
      <c r="EN1150" s="512"/>
      <c r="EO1150" s="512"/>
      <c r="EP1150" s="512"/>
      <c r="EQ1150" s="512"/>
      <c r="ER1150" s="512"/>
      <c r="ES1150" s="512"/>
      <c r="ET1150" s="512"/>
      <c r="EU1150" s="512"/>
      <c r="EV1150" s="512"/>
      <c r="EW1150" s="512"/>
      <c r="EX1150" s="512"/>
      <c r="EY1150" s="512"/>
      <c r="EZ1150" s="514"/>
      <c r="FA1150" s="520">
        <f t="shared" si="2445"/>
        <v>12</v>
      </c>
      <c r="FB1150" s="493">
        <f t="shared" si="2456"/>
        <v>2022</v>
      </c>
      <c r="FC1150" s="498">
        <f t="shared" si="2457"/>
        <v>44896</v>
      </c>
      <c r="FD1150" s="499">
        <f t="shared" si="2458"/>
        <v>31</v>
      </c>
      <c r="FE1150" s="500"/>
      <c r="FF1150" s="515" t="e">
        <f t="shared" si="2417"/>
        <v>#VALUE!</v>
      </c>
      <c r="FG1150" s="500"/>
      <c r="FH1150" s="481">
        <f t="shared" si="2446"/>
        <v>2.507039264237708</v>
      </c>
      <c r="FI1150" s="481">
        <f t="shared" si="2447"/>
        <v>1.9696498054474709</v>
      </c>
      <c r="FJ1150" s="481">
        <f t="shared" si="2448"/>
        <v>2.4499444388322051</v>
      </c>
      <c r="FK1150" s="481">
        <f t="shared" si="2449"/>
        <v>1.9851500151530457</v>
      </c>
      <c r="FL1150" s="481">
        <f t="shared" si="2450"/>
        <v>1.4280930017707292</v>
      </c>
      <c r="FM1150" s="481">
        <f t="shared" si="2451"/>
        <v>1.1611940873046425</v>
      </c>
      <c r="FN1150" s="481">
        <f t="shared" si="2452"/>
        <v>1.7698470502549162</v>
      </c>
      <c r="FO1150" s="481">
        <f t="shared" si="2453"/>
        <v>1.1971048798252002</v>
      </c>
      <c r="FP1150" s="481">
        <f t="shared" si="2454"/>
        <v>1.3884892086330936</v>
      </c>
      <c r="FQ1150" s="481">
        <f t="shared" si="2455"/>
        <v>1.1582733812949639</v>
      </c>
      <c r="FR1150" s="501"/>
      <c r="FS1150" s="482">
        <f t="shared" si="2443"/>
        <v>11135440</v>
      </c>
      <c r="FT1150" s="482">
        <f t="shared" si="2443"/>
        <v>52475761</v>
      </c>
      <c r="FU1150" s="482">
        <f t="shared" si="2443"/>
        <v>72797939</v>
      </c>
      <c r="FV1150" s="482">
        <f t="shared" si="2443"/>
        <v>120541138</v>
      </c>
      <c r="FW1150" s="482">
        <f t="shared" si="2443"/>
        <v>15435420</v>
      </c>
      <c r="FX1150" s="482">
        <f t="shared" si="2443"/>
        <v>16174966</v>
      </c>
      <c r="FY1150" s="482">
        <f t="shared" si="2443"/>
        <v>602741556</v>
      </c>
      <c r="FZ1150" s="482">
        <f t="shared" si="2443"/>
        <v>244954184</v>
      </c>
      <c r="GA1150" s="482">
        <f t="shared" si="2443"/>
        <v>17938784</v>
      </c>
      <c r="GB1150" s="482" t="str">
        <f t="shared" si="2444"/>
        <v>-</v>
      </c>
      <c r="GC1150" s="482" t="str">
        <f t="shared" si="2444"/>
        <v>-</v>
      </c>
      <c r="GD1150" s="482">
        <f t="shared" si="2459"/>
        <v>129766</v>
      </c>
      <c r="GE1150" s="482">
        <f t="shared" si="2459"/>
        <v>104076</v>
      </c>
      <c r="GF1150" s="482">
        <f t="shared" si="2459"/>
        <v>15267252</v>
      </c>
      <c r="GG1150" s="482">
        <f t="shared" si="2459"/>
        <v>41124160</v>
      </c>
      <c r="GH1150" s="482">
        <f t="shared" si="2459"/>
        <v>12248040</v>
      </c>
      <c r="GI1150" s="482">
        <f t="shared" si="2459"/>
        <v>550374642</v>
      </c>
      <c r="GJ1150" s="482">
        <f t="shared" si="2459"/>
        <v>23065574</v>
      </c>
      <c r="GK1150" s="482">
        <f t="shared" si="2459"/>
        <v>7796760</v>
      </c>
      <c r="GL1150" s="482">
        <f t="shared" si="2459"/>
        <v>40442922</v>
      </c>
      <c r="GM1150" s="482">
        <f t="shared" si="2459"/>
        <v>2475784</v>
      </c>
      <c r="GN1150" s="482">
        <f t="shared" si="2424"/>
        <v>722176</v>
      </c>
      <c r="GO1150" s="482" t="str">
        <f t="shared" si="2460"/>
        <v>-</v>
      </c>
      <c r="GP1150" s="482">
        <f t="shared" si="2460"/>
        <v>3011672</v>
      </c>
      <c r="GQ1150" s="482" t="str">
        <f t="shared" si="2460"/>
        <v>-</v>
      </c>
      <c r="GR1150" s="482"/>
      <c r="GS1150" s="482"/>
      <c r="GT1150" s="482"/>
      <c r="GU1150" s="482"/>
      <c r="GV1150" s="502"/>
    </row>
    <row r="1151" spans="1:204" ht="9.75" customHeight="1" x14ac:dyDescent="0.2">
      <c r="A1151" s="417" t="str">
        <f t="shared" si="2437"/>
        <v>2022-23DECEMBERRX6</v>
      </c>
      <c r="B1151" s="458" t="str">
        <f t="shared" si="2412"/>
        <v>2022-23</v>
      </c>
      <c r="C1151" s="402" t="s">
        <v>650</v>
      </c>
      <c r="D1151" s="458" t="s">
        <v>646</v>
      </c>
      <c r="E1151" s="458" t="s">
        <v>645</v>
      </c>
      <c r="F1151" s="478" t="s">
        <v>448</v>
      </c>
      <c r="G1151" s="478" t="s">
        <v>690</v>
      </c>
      <c r="H1151" s="510">
        <v>62511</v>
      </c>
      <c r="I1151" s="510">
        <v>48836</v>
      </c>
      <c r="J1151" s="510">
        <v>1870592</v>
      </c>
      <c r="K1151" s="510">
        <v>38</v>
      </c>
      <c r="L1151" s="510">
        <v>14</v>
      </c>
      <c r="M1151" s="510">
        <v>101</v>
      </c>
      <c r="N1151" s="510">
        <v>139</v>
      </c>
      <c r="O1151" s="510">
        <v>213</v>
      </c>
      <c r="P1151" s="510">
        <v>213</v>
      </c>
      <c r="Q1151" s="510">
        <v>2088</v>
      </c>
      <c r="R1151" s="510">
        <v>9</v>
      </c>
      <c r="S1151" s="510">
        <v>33381</v>
      </c>
      <c r="T1151" s="510">
        <v>4031</v>
      </c>
      <c r="U1151" s="510">
        <v>2626</v>
      </c>
      <c r="V1151" s="510">
        <v>19109</v>
      </c>
      <c r="W1151" s="510">
        <v>3958</v>
      </c>
      <c r="X1151" s="510">
        <v>506</v>
      </c>
      <c r="Y1151" s="510">
        <v>2141793</v>
      </c>
      <c r="Z1151" s="510">
        <v>531</v>
      </c>
      <c r="AA1151" s="510">
        <v>927</v>
      </c>
      <c r="AB1151" s="510">
        <v>1621502</v>
      </c>
      <c r="AC1151" s="510">
        <v>617</v>
      </c>
      <c r="AD1151" s="510">
        <v>1087</v>
      </c>
      <c r="AE1151" s="510">
        <v>110498068</v>
      </c>
      <c r="AF1151" s="510">
        <v>5783</v>
      </c>
      <c r="AG1151" s="510">
        <v>13166</v>
      </c>
      <c r="AH1151" s="510">
        <v>59616665</v>
      </c>
      <c r="AI1151" s="510">
        <v>15062</v>
      </c>
      <c r="AJ1151" s="510">
        <v>38517</v>
      </c>
      <c r="AK1151" s="510">
        <v>4402922</v>
      </c>
      <c r="AL1151" s="510">
        <v>8701</v>
      </c>
      <c r="AM1151" s="510">
        <v>19302</v>
      </c>
      <c r="AN1151" s="510" t="s">
        <v>152</v>
      </c>
      <c r="AO1151" s="510">
        <v>1439</v>
      </c>
      <c r="AP1151" s="510">
        <v>1507</v>
      </c>
      <c r="AQ1151" s="510">
        <v>5189187</v>
      </c>
      <c r="AR1151" s="510">
        <v>3443</v>
      </c>
      <c r="AS1151" s="510">
        <v>7008</v>
      </c>
      <c r="AT1151" s="510">
        <v>4173</v>
      </c>
      <c r="AU1151" s="510">
        <v>78</v>
      </c>
      <c r="AV1151" s="510">
        <v>344</v>
      </c>
      <c r="AW1151" s="510">
        <v>2790</v>
      </c>
      <c r="AX1151" s="510">
        <v>183</v>
      </c>
      <c r="AY1151" s="510">
        <v>3568</v>
      </c>
      <c r="AZ1151" s="510">
        <v>0</v>
      </c>
      <c r="BA1151" s="510" t="s">
        <v>152</v>
      </c>
      <c r="BB1151" s="510" t="s">
        <v>152</v>
      </c>
      <c r="BC1151" s="510" t="s">
        <v>152</v>
      </c>
      <c r="BD1151" s="510" t="s">
        <v>152</v>
      </c>
      <c r="BE1151" s="510" t="s">
        <v>152</v>
      </c>
      <c r="BF1151" s="510" t="s">
        <v>152</v>
      </c>
      <c r="BG1151" s="510" t="s">
        <v>152</v>
      </c>
      <c r="BH1151" s="510" t="s">
        <v>152</v>
      </c>
      <c r="BI1151" s="510">
        <v>16657</v>
      </c>
      <c r="BJ1151" s="510">
        <v>2828</v>
      </c>
      <c r="BK1151" s="510">
        <v>9723</v>
      </c>
      <c r="BL1151" s="510">
        <v>29208</v>
      </c>
      <c r="BM1151" s="510">
        <v>7801</v>
      </c>
      <c r="BN1151" s="510">
        <v>5794</v>
      </c>
      <c r="BO1151" s="510">
        <v>4944</v>
      </c>
      <c r="BP1151" s="510">
        <v>3685</v>
      </c>
      <c r="BQ1151" s="510">
        <v>26385</v>
      </c>
      <c r="BR1151" s="510">
        <v>20974</v>
      </c>
      <c r="BS1151" s="510">
        <v>5344</v>
      </c>
      <c r="BT1151" s="510">
        <v>4283</v>
      </c>
      <c r="BU1151" s="510">
        <v>878</v>
      </c>
      <c r="BV1151" s="510">
        <v>529</v>
      </c>
      <c r="BW1151" s="510">
        <v>123</v>
      </c>
      <c r="BX1151" s="510">
        <v>76233</v>
      </c>
      <c r="BY1151" s="510">
        <v>620</v>
      </c>
      <c r="BZ1151" s="510">
        <v>1030</v>
      </c>
      <c r="CA1151" s="510">
        <v>164</v>
      </c>
      <c r="CB1151" s="510">
        <v>87313</v>
      </c>
      <c r="CC1151" s="510">
        <v>532</v>
      </c>
      <c r="CD1151" s="510">
        <v>917</v>
      </c>
      <c r="CE1151" s="510">
        <v>3744</v>
      </c>
      <c r="CF1151" s="510">
        <v>1978247</v>
      </c>
      <c r="CG1151" s="510">
        <v>528</v>
      </c>
      <c r="CH1151" s="510">
        <v>924</v>
      </c>
      <c r="CI1151" s="510">
        <v>2034</v>
      </c>
      <c r="CJ1151" s="510">
        <v>10970294</v>
      </c>
      <c r="CK1151" s="510">
        <v>5393</v>
      </c>
      <c r="CL1151" s="510">
        <v>11995</v>
      </c>
      <c r="CM1151" s="510">
        <v>624</v>
      </c>
      <c r="CN1151" s="510">
        <v>2342766</v>
      </c>
      <c r="CO1151" s="510">
        <v>3754</v>
      </c>
      <c r="CP1151" s="510">
        <v>8725</v>
      </c>
      <c r="CQ1151" s="510">
        <v>16451</v>
      </c>
      <c r="CR1151" s="510">
        <v>97185008</v>
      </c>
      <c r="CS1151" s="510">
        <v>5908</v>
      </c>
      <c r="CT1151" s="510">
        <v>13460</v>
      </c>
      <c r="CU1151" s="510">
        <v>184</v>
      </c>
      <c r="CV1151" s="510">
        <v>1785736</v>
      </c>
      <c r="CW1151" s="510">
        <v>9705</v>
      </c>
      <c r="CX1151" s="510">
        <v>21288</v>
      </c>
      <c r="CY1151" s="510">
        <v>41</v>
      </c>
      <c r="CZ1151" s="510">
        <v>324942</v>
      </c>
      <c r="DA1151" s="510">
        <v>7925</v>
      </c>
      <c r="DB1151" s="510">
        <v>18581</v>
      </c>
      <c r="DC1151" s="510">
        <v>971</v>
      </c>
      <c r="DD1151" s="510">
        <v>15991553</v>
      </c>
      <c r="DE1151" s="510">
        <v>16469</v>
      </c>
      <c r="DF1151" s="510">
        <v>37556</v>
      </c>
      <c r="DG1151" s="510">
        <v>230</v>
      </c>
      <c r="DH1151" s="510">
        <v>3757938</v>
      </c>
      <c r="DI1151" s="510">
        <v>16339</v>
      </c>
      <c r="DJ1151" s="510">
        <v>41030</v>
      </c>
      <c r="DK1151" s="510">
        <v>140</v>
      </c>
      <c r="DL1151" s="510">
        <v>80939</v>
      </c>
      <c r="DM1151" s="510">
        <v>578</v>
      </c>
      <c r="DN1151" s="510">
        <v>946</v>
      </c>
      <c r="DO1151" s="510">
        <v>2073</v>
      </c>
      <c r="DP1151" s="510">
        <v>124257</v>
      </c>
      <c r="DQ1151" s="510">
        <v>60</v>
      </c>
      <c r="DR1151" s="510">
        <v>142</v>
      </c>
      <c r="DS1151" s="510">
        <v>0</v>
      </c>
      <c r="DT1151" s="510">
        <v>0</v>
      </c>
      <c r="DU1151" s="510" t="s">
        <v>152</v>
      </c>
      <c r="DV1151" s="510" t="s">
        <v>152</v>
      </c>
      <c r="DW1151" s="510">
        <v>0</v>
      </c>
      <c r="DX1151" s="510" t="s">
        <v>152</v>
      </c>
      <c r="DY1151" s="510" t="s">
        <v>152</v>
      </c>
      <c r="DZ1151" s="510" t="s">
        <v>152</v>
      </c>
      <c r="EA1151" s="510" t="s">
        <v>152</v>
      </c>
      <c r="EB1151" s="510" t="s">
        <v>152</v>
      </c>
      <c r="EC1151" s="510" t="s">
        <v>152</v>
      </c>
      <c r="ED1151" s="510" t="s">
        <v>152</v>
      </c>
      <c r="EE1151" s="510" t="s">
        <v>152</v>
      </c>
      <c r="EF1151" s="510" t="s">
        <v>152</v>
      </c>
      <c r="EG1151" s="510">
        <v>3702</v>
      </c>
      <c r="EH1151" s="506">
        <v>417</v>
      </c>
      <c r="EI1151" s="510" t="s">
        <v>152</v>
      </c>
      <c r="EJ1151" s="479"/>
      <c r="EK1151" s="479"/>
      <c r="EL1151" s="479"/>
      <c r="EM1151" s="479"/>
      <c r="EN1151" s="479"/>
      <c r="EO1151" s="479"/>
      <c r="EP1151" s="479"/>
      <c r="EQ1151" s="479"/>
      <c r="ER1151" s="479"/>
      <c r="ES1151" s="479"/>
      <c r="ET1151" s="479"/>
      <c r="EU1151" s="479"/>
      <c r="EV1151" s="479"/>
      <c r="EW1151" s="479"/>
      <c r="EX1151" s="479"/>
      <c r="EY1151" s="479"/>
      <c r="EZ1151" s="476"/>
      <c r="FA1151" s="446">
        <f t="shared" si="2445"/>
        <v>12</v>
      </c>
      <c r="FB1151" s="417">
        <f t="shared" si="2456"/>
        <v>2022</v>
      </c>
      <c r="FC1151" s="448">
        <f t="shared" si="2457"/>
        <v>44896</v>
      </c>
      <c r="FD1151" s="449">
        <f t="shared" si="2458"/>
        <v>31</v>
      </c>
      <c r="FE1151" s="450"/>
      <c r="FF1151" s="451">
        <f t="shared" si="2417"/>
        <v>0.54295442640125724</v>
      </c>
      <c r="FG1151" s="450"/>
      <c r="FH1151" s="452">
        <f t="shared" si="2446"/>
        <v>1.935251798561151</v>
      </c>
      <c r="FI1151" s="452">
        <f t="shared" si="2447"/>
        <v>1.4373604564624163</v>
      </c>
      <c r="FJ1151" s="452">
        <f t="shared" si="2448"/>
        <v>1.8827113480578828</v>
      </c>
      <c r="FK1151" s="452">
        <f t="shared" si="2449"/>
        <v>1.4032749428789033</v>
      </c>
      <c r="FL1151" s="452">
        <f t="shared" si="2450"/>
        <v>1.3807629912606625</v>
      </c>
      <c r="FM1151" s="452">
        <f t="shared" si="2451"/>
        <v>1.0975979904756921</v>
      </c>
      <c r="FN1151" s="452">
        <f t="shared" si="2452"/>
        <v>1.350176856998484</v>
      </c>
      <c r="FO1151" s="452">
        <f t="shared" si="2453"/>
        <v>1.0821121778676099</v>
      </c>
      <c r="FP1151" s="452">
        <f t="shared" si="2454"/>
        <v>1.7351778656126482</v>
      </c>
      <c r="FQ1151" s="452">
        <f t="shared" si="2455"/>
        <v>1.0454545454545454</v>
      </c>
      <c r="FR1151" s="453"/>
      <c r="FS1151" s="446">
        <f t="shared" si="2443"/>
        <v>683704</v>
      </c>
      <c r="FT1151" s="446">
        <f t="shared" si="2443"/>
        <v>4932436</v>
      </c>
      <c r="FU1151" s="446">
        <f t="shared" si="2443"/>
        <v>6788204</v>
      </c>
      <c r="FV1151" s="446">
        <f t="shared" si="2443"/>
        <v>10402068</v>
      </c>
      <c r="FW1151" s="446">
        <f t="shared" si="2443"/>
        <v>3736737</v>
      </c>
      <c r="FX1151" s="446">
        <f t="shared" si="2443"/>
        <v>2854462</v>
      </c>
      <c r="FY1151" s="446">
        <f t="shared" si="2443"/>
        <v>251589094</v>
      </c>
      <c r="FZ1151" s="446">
        <f t="shared" si="2443"/>
        <v>152450286</v>
      </c>
      <c r="GA1151" s="446">
        <f t="shared" si="2443"/>
        <v>9766812</v>
      </c>
      <c r="GB1151" s="446" t="str">
        <f t="shared" si="2444"/>
        <v>-</v>
      </c>
      <c r="GC1151" s="446">
        <f t="shared" si="2444"/>
        <v>10561056</v>
      </c>
      <c r="GD1151" s="446">
        <f t="shared" si="2459"/>
        <v>126690</v>
      </c>
      <c r="GE1151" s="446">
        <f t="shared" si="2459"/>
        <v>150388</v>
      </c>
      <c r="GF1151" s="446">
        <f t="shared" si="2459"/>
        <v>3459456</v>
      </c>
      <c r="GG1151" s="446">
        <f t="shared" si="2459"/>
        <v>24397830</v>
      </c>
      <c r="GH1151" s="446">
        <f t="shared" si="2459"/>
        <v>5444400</v>
      </c>
      <c r="GI1151" s="446">
        <f t="shared" si="2459"/>
        <v>221430460</v>
      </c>
      <c r="GJ1151" s="446">
        <f t="shared" si="2459"/>
        <v>3916992</v>
      </c>
      <c r="GK1151" s="446">
        <f t="shared" si="2459"/>
        <v>761821</v>
      </c>
      <c r="GL1151" s="446">
        <f t="shared" si="2459"/>
        <v>36466876</v>
      </c>
      <c r="GM1151" s="446">
        <f t="shared" si="2459"/>
        <v>9436900</v>
      </c>
      <c r="GN1151" s="446" t="str">
        <f t="shared" si="2424"/>
        <v>-</v>
      </c>
      <c r="GO1151" s="446">
        <f t="shared" si="2460"/>
        <v>132440</v>
      </c>
      <c r="GP1151" s="446">
        <f t="shared" si="2460"/>
        <v>294366</v>
      </c>
      <c r="GQ1151" s="446" t="str">
        <f t="shared" si="2460"/>
        <v>-</v>
      </c>
      <c r="GR1151" s="446"/>
      <c r="GS1151" s="446"/>
      <c r="GT1151" s="446"/>
      <c r="GU1151" s="446"/>
      <c r="GV1151" s="416"/>
    </row>
    <row r="1152" spans="1:204" ht="9.75" customHeight="1" x14ac:dyDescent="0.2">
      <c r="A1152" s="417" t="str">
        <f t="shared" si="2437"/>
        <v>2022-23DECEMBERRX7</v>
      </c>
      <c r="B1152" s="458" t="str">
        <f t="shared" si="2412"/>
        <v>2022-23</v>
      </c>
      <c r="C1152" s="402" t="s">
        <v>650</v>
      </c>
      <c r="D1152" s="458" t="s">
        <v>649</v>
      </c>
      <c r="E1152" s="458" t="s">
        <v>462</v>
      </c>
      <c r="F1152" s="478" t="s">
        <v>449</v>
      </c>
      <c r="G1152" s="478" t="s">
        <v>691</v>
      </c>
      <c r="H1152" s="510">
        <v>155933</v>
      </c>
      <c r="I1152" s="510">
        <v>130863</v>
      </c>
      <c r="J1152" s="510">
        <v>10783971</v>
      </c>
      <c r="K1152" s="510">
        <v>82</v>
      </c>
      <c r="L1152" s="510">
        <v>1</v>
      </c>
      <c r="M1152" s="510">
        <v>218</v>
      </c>
      <c r="N1152" s="510">
        <v>285</v>
      </c>
      <c r="O1152" s="510">
        <v>485</v>
      </c>
      <c r="P1152" s="510">
        <v>202</v>
      </c>
      <c r="Q1152" s="510">
        <v>230</v>
      </c>
      <c r="R1152" s="510">
        <v>1129</v>
      </c>
      <c r="S1152" s="510">
        <v>92945</v>
      </c>
      <c r="T1152" s="510">
        <v>11001</v>
      </c>
      <c r="U1152" s="510">
        <v>7113</v>
      </c>
      <c r="V1152" s="510">
        <v>49187</v>
      </c>
      <c r="W1152" s="510">
        <v>11055</v>
      </c>
      <c r="X1152" s="510">
        <v>728</v>
      </c>
      <c r="Y1152" s="510">
        <v>6584010</v>
      </c>
      <c r="Z1152" s="510">
        <v>598</v>
      </c>
      <c r="AA1152" s="510">
        <v>1016</v>
      </c>
      <c r="AB1152" s="510">
        <v>5674213</v>
      </c>
      <c r="AC1152" s="510">
        <v>798</v>
      </c>
      <c r="AD1152" s="510">
        <v>1421</v>
      </c>
      <c r="AE1152" s="510">
        <v>213031990</v>
      </c>
      <c r="AF1152" s="510">
        <v>4331</v>
      </c>
      <c r="AG1152" s="510">
        <v>9919</v>
      </c>
      <c r="AH1152" s="510">
        <v>209680298</v>
      </c>
      <c r="AI1152" s="510">
        <v>18967</v>
      </c>
      <c r="AJ1152" s="510">
        <v>46361</v>
      </c>
      <c r="AK1152" s="510">
        <v>16341988</v>
      </c>
      <c r="AL1152" s="510">
        <v>22448</v>
      </c>
      <c r="AM1152" s="510">
        <v>57145</v>
      </c>
      <c r="AN1152" s="510">
        <v>1745</v>
      </c>
      <c r="AO1152" s="510">
        <v>6047</v>
      </c>
      <c r="AP1152" s="510">
        <v>3166</v>
      </c>
      <c r="AQ1152" s="510">
        <v>12666127</v>
      </c>
      <c r="AR1152" s="510">
        <v>4001</v>
      </c>
      <c r="AS1152" s="510">
        <v>20490</v>
      </c>
      <c r="AT1152" s="510">
        <v>16447</v>
      </c>
      <c r="AU1152" s="510">
        <v>1238</v>
      </c>
      <c r="AV1152" s="510">
        <v>7505</v>
      </c>
      <c r="AW1152" s="510">
        <v>282</v>
      </c>
      <c r="AX1152" s="510">
        <v>701</v>
      </c>
      <c r="AY1152" s="510">
        <v>7003</v>
      </c>
      <c r="AZ1152" s="510">
        <v>37</v>
      </c>
      <c r="BA1152" s="510">
        <v>4905</v>
      </c>
      <c r="BB1152" s="510">
        <v>41518915</v>
      </c>
      <c r="BC1152" s="510">
        <v>8465</v>
      </c>
      <c r="BD1152" s="510">
        <v>34202</v>
      </c>
      <c r="BE1152" s="510">
        <v>281</v>
      </c>
      <c r="BF1152" s="510">
        <v>1713</v>
      </c>
      <c r="BG1152" s="510">
        <v>1053</v>
      </c>
      <c r="BH1152" s="510">
        <v>1858</v>
      </c>
      <c r="BI1152" s="510">
        <v>43691</v>
      </c>
      <c r="BJ1152" s="510">
        <v>5836</v>
      </c>
      <c r="BK1152" s="510">
        <v>26971</v>
      </c>
      <c r="BL1152" s="510">
        <v>76498</v>
      </c>
      <c r="BM1152" s="510">
        <v>20443</v>
      </c>
      <c r="BN1152" s="510">
        <v>16611</v>
      </c>
      <c r="BO1152" s="510">
        <v>13201</v>
      </c>
      <c r="BP1152" s="510">
        <v>10921</v>
      </c>
      <c r="BQ1152" s="510">
        <v>67835</v>
      </c>
      <c r="BR1152" s="510">
        <v>51351</v>
      </c>
      <c r="BS1152" s="510">
        <v>14870</v>
      </c>
      <c r="BT1152" s="510">
        <v>11146</v>
      </c>
      <c r="BU1152" s="510">
        <v>911</v>
      </c>
      <c r="BV1152" s="510">
        <v>731</v>
      </c>
      <c r="BW1152" s="510">
        <v>287</v>
      </c>
      <c r="BX1152" s="510">
        <v>265497</v>
      </c>
      <c r="BY1152" s="510">
        <v>925</v>
      </c>
      <c r="BZ1152" s="510">
        <v>1561</v>
      </c>
      <c r="CA1152" s="510">
        <v>95</v>
      </c>
      <c r="CB1152" s="510">
        <v>71052</v>
      </c>
      <c r="CC1152" s="510">
        <v>748</v>
      </c>
      <c r="CD1152" s="510">
        <v>1209</v>
      </c>
      <c r="CE1152" s="510">
        <v>10619</v>
      </c>
      <c r="CF1152" s="510">
        <v>6247461</v>
      </c>
      <c r="CG1152" s="510">
        <v>588</v>
      </c>
      <c r="CH1152" s="510">
        <v>1000</v>
      </c>
      <c r="CI1152" s="510">
        <v>5028</v>
      </c>
      <c r="CJ1152" s="510">
        <v>23537746</v>
      </c>
      <c r="CK1152" s="510">
        <v>4681</v>
      </c>
      <c r="CL1152" s="510">
        <v>10591</v>
      </c>
      <c r="CM1152" s="510">
        <v>2258</v>
      </c>
      <c r="CN1152" s="510">
        <v>9642454</v>
      </c>
      <c r="CO1152" s="510">
        <v>4270</v>
      </c>
      <c r="CP1152" s="510">
        <v>9839</v>
      </c>
      <c r="CQ1152" s="510">
        <v>41901</v>
      </c>
      <c r="CR1152" s="510">
        <v>179851790</v>
      </c>
      <c r="CS1152" s="510">
        <v>4292</v>
      </c>
      <c r="CT1152" s="510">
        <v>9861</v>
      </c>
      <c r="CU1152" s="510">
        <v>1188</v>
      </c>
      <c r="CV1152" s="510">
        <v>26354144</v>
      </c>
      <c r="CW1152" s="510">
        <v>22184</v>
      </c>
      <c r="CX1152" s="510">
        <v>60638</v>
      </c>
      <c r="CY1152" s="510">
        <v>914</v>
      </c>
      <c r="CZ1152" s="510">
        <v>18215177</v>
      </c>
      <c r="DA1152" s="510">
        <v>19929</v>
      </c>
      <c r="DB1152" s="510">
        <v>49872</v>
      </c>
      <c r="DC1152" s="510">
        <v>1010</v>
      </c>
      <c r="DD1152" s="510">
        <v>30406039</v>
      </c>
      <c r="DE1152" s="510">
        <v>30105</v>
      </c>
      <c r="DF1152" s="510">
        <v>73032</v>
      </c>
      <c r="DG1152" s="510">
        <v>286</v>
      </c>
      <c r="DH1152" s="510">
        <v>9947585</v>
      </c>
      <c r="DI1152" s="510">
        <v>34782</v>
      </c>
      <c r="DJ1152" s="510">
        <v>75690</v>
      </c>
      <c r="DK1152" s="510">
        <v>317</v>
      </c>
      <c r="DL1152" s="510">
        <v>115954</v>
      </c>
      <c r="DM1152" s="510">
        <v>366</v>
      </c>
      <c r="DN1152" s="510">
        <v>626</v>
      </c>
      <c r="DO1152" s="510">
        <v>6543</v>
      </c>
      <c r="DP1152" s="510">
        <v>477024</v>
      </c>
      <c r="DQ1152" s="510">
        <v>73</v>
      </c>
      <c r="DR1152" s="510">
        <v>189</v>
      </c>
      <c r="DS1152" s="510">
        <v>29</v>
      </c>
      <c r="DT1152" s="510">
        <v>131678</v>
      </c>
      <c r="DU1152" s="510">
        <v>4541</v>
      </c>
      <c r="DV1152" s="510">
        <v>11163</v>
      </c>
      <c r="DW1152" s="510">
        <v>11</v>
      </c>
      <c r="DX1152" s="510" t="s">
        <v>152</v>
      </c>
      <c r="DY1152" s="510" t="s">
        <v>152</v>
      </c>
      <c r="DZ1152" s="510" t="s">
        <v>152</v>
      </c>
      <c r="EA1152" s="510" t="s">
        <v>152</v>
      </c>
      <c r="EB1152" s="510" t="s">
        <v>152</v>
      </c>
      <c r="EC1152" s="510" t="s">
        <v>152</v>
      </c>
      <c r="ED1152" s="510" t="s">
        <v>152</v>
      </c>
      <c r="EE1152" s="510" t="s">
        <v>152</v>
      </c>
      <c r="EF1152" s="510" t="s">
        <v>152</v>
      </c>
      <c r="EG1152" s="510">
        <v>2907</v>
      </c>
      <c r="EH1152" s="506">
        <v>1210</v>
      </c>
      <c r="EI1152" s="510" t="s">
        <v>152</v>
      </c>
      <c r="EJ1152" s="479"/>
      <c r="EK1152" s="479"/>
      <c r="EL1152" s="479"/>
      <c r="EM1152" s="479"/>
      <c r="EN1152" s="479"/>
      <c r="EO1152" s="479"/>
      <c r="EP1152" s="479"/>
      <c r="EQ1152" s="479"/>
      <c r="ER1152" s="479"/>
      <c r="ES1152" s="479"/>
      <c r="ET1152" s="479"/>
      <c r="EU1152" s="479"/>
      <c r="EV1152" s="479"/>
      <c r="EW1152" s="479"/>
      <c r="EX1152" s="479"/>
      <c r="EY1152" s="479"/>
      <c r="EZ1152" s="476"/>
      <c r="FA1152" s="446">
        <f t="shared" si="2445"/>
        <v>12</v>
      </c>
      <c r="FB1152" s="417">
        <f t="shared" si="2456"/>
        <v>2022</v>
      </c>
      <c r="FC1152" s="448">
        <f t="shared" si="2457"/>
        <v>44896</v>
      </c>
      <c r="FD1152" s="449">
        <f t="shared" si="2458"/>
        <v>31</v>
      </c>
      <c r="FE1152" s="450"/>
      <c r="FF1152" s="451">
        <f t="shared" si="2417"/>
        <v>0.60588943420687102</v>
      </c>
      <c r="FG1152" s="450"/>
      <c r="FH1152" s="452">
        <f t="shared" si="2446"/>
        <v>1.8582856103990546</v>
      </c>
      <c r="FI1152" s="452">
        <f t="shared" si="2447"/>
        <v>1.5099536405781293</v>
      </c>
      <c r="FJ1152" s="452">
        <f t="shared" si="2448"/>
        <v>1.8558976521861381</v>
      </c>
      <c r="FK1152" s="452">
        <f t="shared" si="2449"/>
        <v>1.5353577955855475</v>
      </c>
      <c r="FL1152" s="452">
        <f t="shared" si="2450"/>
        <v>1.3791245654339561</v>
      </c>
      <c r="FM1152" s="452">
        <f t="shared" si="2451"/>
        <v>1.0439953646288653</v>
      </c>
      <c r="FN1152" s="452">
        <f t="shared" si="2452"/>
        <v>1.3450927182270467</v>
      </c>
      <c r="FO1152" s="452">
        <f t="shared" si="2453"/>
        <v>1.0082315694255992</v>
      </c>
      <c r="FP1152" s="452">
        <f t="shared" si="2454"/>
        <v>1.2513736263736264</v>
      </c>
      <c r="FQ1152" s="452">
        <f t="shared" si="2455"/>
        <v>1.0041208791208791</v>
      </c>
      <c r="FR1152" s="453"/>
      <c r="FS1152" s="446">
        <f t="shared" si="2443"/>
        <v>130863</v>
      </c>
      <c r="FT1152" s="446">
        <f t="shared" si="2443"/>
        <v>28528134</v>
      </c>
      <c r="FU1152" s="446">
        <f t="shared" si="2443"/>
        <v>37295955</v>
      </c>
      <c r="FV1152" s="446">
        <f t="shared" si="2443"/>
        <v>63468555</v>
      </c>
      <c r="FW1152" s="446">
        <f t="shared" si="2443"/>
        <v>11177016</v>
      </c>
      <c r="FX1152" s="446">
        <f t="shared" si="2443"/>
        <v>10107573</v>
      </c>
      <c r="FY1152" s="446">
        <f t="shared" si="2443"/>
        <v>487885853</v>
      </c>
      <c r="FZ1152" s="446">
        <f t="shared" si="2443"/>
        <v>512520855</v>
      </c>
      <c r="GA1152" s="446">
        <f t="shared" si="2443"/>
        <v>41601560</v>
      </c>
      <c r="GB1152" s="446">
        <f t="shared" si="2444"/>
        <v>167760810</v>
      </c>
      <c r="GC1152" s="446">
        <f t="shared" si="2444"/>
        <v>64871340</v>
      </c>
      <c r="GD1152" s="446">
        <f t="shared" si="2459"/>
        <v>448007</v>
      </c>
      <c r="GE1152" s="446">
        <f t="shared" si="2459"/>
        <v>114855</v>
      </c>
      <c r="GF1152" s="446">
        <f t="shared" si="2459"/>
        <v>10619000</v>
      </c>
      <c r="GG1152" s="446">
        <f t="shared" si="2459"/>
        <v>53251548</v>
      </c>
      <c r="GH1152" s="446">
        <f t="shared" si="2459"/>
        <v>22216462</v>
      </c>
      <c r="GI1152" s="446">
        <f t="shared" si="2459"/>
        <v>413185761</v>
      </c>
      <c r="GJ1152" s="446">
        <f t="shared" si="2459"/>
        <v>72037944</v>
      </c>
      <c r="GK1152" s="446">
        <f t="shared" si="2459"/>
        <v>45583008</v>
      </c>
      <c r="GL1152" s="446">
        <f t="shared" si="2459"/>
        <v>73762320</v>
      </c>
      <c r="GM1152" s="446">
        <f t="shared" si="2459"/>
        <v>21647340</v>
      </c>
      <c r="GN1152" s="446">
        <f t="shared" si="2424"/>
        <v>323727</v>
      </c>
      <c r="GO1152" s="446">
        <f t="shared" si="2460"/>
        <v>198442</v>
      </c>
      <c r="GP1152" s="446">
        <f t="shared" si="2460"/>
        <v>1236627</v>
      </c>
      <c r="GQ1152" s="446" t="str">
        <f t="shared" si="2460"/>
        <v>-</v>
      </c>
      <c r="GR1152" s="446"/>
      <c r="GS1152" s="446"/>
      <c r="GT1152" s="446"/>
      <c r="GU1152" s="446"/>
      <c r="GV1152" s="416"/>
    </row>
    <row r="1153" spans="1:204" ht="9.75" customHeight="1" x14ac:dyDescent="0.2">
      <c r="A1153" s="417" t="str">
        <f t="shared" si="2437"/>
        <v>2022-23DECEMBERRYE</v>
      </c>
      <c r="B1153" s="458" t="str">
        <f t="shared" si="2412"/>
        <v>2022-23</v>
      </c>
      <c r="C1153" s="402" t="s">
        <v>650</v>
      </c>
      <c r="D1153" s="458" t="s">
        <v>663</v>
      </c>
      <c r="E1153" s="458" t="s">
        <v>662</v>
      </c>
      <c r="F1153" s="478" t="s">
        <v>456</v>
      </c>
      <c r="G1153" s="478" t="s">
        <v>692</v>
      </c>
      <c r="H1153" s="510">
        <v>93088</v>
      </c>
      <c r="I1153" s="510">
        <v>64201</v>
      </c>
      <c r="J1153" s="510">
        <v>7400280</v>
      </c>
      <c r="K1153" s="510">
        <v>115</v>
      </c>
      <c r="L1153" s="510">
        <v>45</v>
      </c>
      <c r="M1153" s="510">
        <v>293</v>
      </c>
      <c r="N1153" s="510">
        <v>435</v>
      </c>
      <c r="O1153" s="510">
        <v>780</v>
      </c>
      <c r="P1153" s="510">
        <v>441</v>
      </c>
      <c r="Q1153" s="510">
        <v>31</v>
      </c>
      <c r="R1153" s="510">
        <v>164</v>
      </c>
      <c r="S1153" s="510">
        <v>54684</v>
      </c>
      <c r="T1153" s="510">
        <v>4243</v>
      </c>
      <c r="U1153" s="510">
        <v>2687</v>
      </c>
      <c r="V1153" s="510">
        <v>29641</v>
      </c>
      <c r="W1153" s="510">
        <v>10743</v>
      </c>
      <c r="X1153" s="510">
        <v>399</v>
      </c>
      <c r="Y1153" s="510">
        <v>2780965</v>
      </c>
      <c r="Z1153" s="510">
        <v>655</v>
      </c>
      <c r="AA1153" s="510">
        <v>1177</v>
      </c>
      <c r="AB1153" s="510">
        <v>2011769</v>
      </c>
      <c r="AC1153" s="510">
        <v>749</v>
      </c>
      <c r="AD1153" s="510">
        <v>1335</v>
      </c>
      <c r="AE1153" s="510">
        <v>96092724</v>
      </c>
      <c r="AF1153" s="510">
        <v>3242</v>
      </c>
      <c r="AG1153" s="510">
        <v>6804</v>
      </c>
      <c r="AH1153" s="510">
        <v>153672178</v>
      </c>
      <c r="AI1153" s="510">
        <v>14304</v>
      </c>
      <c r="AJ1153" s="510">
        <v>35544</v>
      </c>
      <c r="AK1153" s="510">
        <v>6482043</v>
      </c>
      <c r="AL1153" s="510">
        <v>16246</v>
      </c>
      <c r="AM1153" s="510">
        <v>43842</v>
      </c>
      <c r="AN1153" s="510">
        <v>0</v>
      </c>
      <c r="AO1153" s="510">
        <v>2440</v>
      </c>
      <c r="AP1153" s="510">
        <v>2103</v>
      </c>
      <c r="AQ1153" s="510">
        <v>8031058</v>
      </c>
      <c r="AR1153" s="510">
        <v>3819</v>
      </c>
      <c r="AS1153" s="510">
        <v>7781</v>
      </c>
      <c r="AT1153" s="510">
        <v>7749</v>
      </c>
      <c r="AU1153" s="510">
        <v>159</v>
      </c>
      <c r="AV1153" s="510">
        <v>754</v>
      </c>
      <c r="AW1153" s="510">
        <v>1362</v>
      </c>
      <c r="AX1153" s="510">
        <v>757</v>
      </c>
      <c r="AY1153" s="510">
        <v>6079</v>
      </c>
      <c r="AZ1153" s="510">
        <v>212</v>
      </c>
      <c r="BA1153" s="510">
        <v>488</v>
      </c>
      <c r="BB1153" s="510">
        <v>1311458</v>
      </c>
      <c r="BC1153" s="510">
        <v>2687</v>
      </c>
      <c r="BD1153" s="510">
        <v>4572</v>
      </c>
      <c r="BE1153" s="510">
        <v>22</v>
      </c>
      <c r="BF1153" s="510">
        <v>253</v>
      </c>
      <c r="BG1153" s="510">
        <v>147</v>
      </c>
      <c r="BH1153" s="510">
        <v>66</v>
      </c>
      <c r="BI1153" s="510">
        <v>25192</v>
      </c>
      <c r="BJ1153" s="510">
        <v>2103</v>
      </c>
      <c r="BK1153" s="510">
        <v>19640</v>
      </c>
      <c r="BL1153" s="510">
        <v>46935</v>
      </c>
      <c r="BM1153" s="510">
        <v>8535</v>
      </c>
      <c r="BN1153" s="510">
        <v>6525</v>
      </c>
      <c r="BO1153" s="510">
        <v>5322</v>
      </c>
      <c r="BP1153" s="510">
        <v>4093</v>
      </c>
      <c r="BQ1153" s="510">
        <v>37888</v>
      </c>
      <c r="BR1153" s="510">
        <v>31348</v>
      </c>
      <c r="BS1153" s="510">
        <v>15668</v>
      </c>
      <c r="BT1153" s="510">
        <v>11681</v>
      </c>
      <c r="BU1153" s="510">
        <v>633</v>
      </c>
      <c r="BV1153" s="510">
        <v>454</v>
      </c>
      <c r="BW1153" s="510">
        <v>89</v>
      </c>
      <c r="BX1153" s="510">
        <v>68551</v>
      </c>
      <c r="BY1153" s="510">
        <v>770</v>
      </c>
      <c r="BZ1153" s="510">
        <v>1348</v>
      </c>
      <c r="CA1153" s="510">
        <v>42</v>
      </c>
      <c r="CB1153" s="510">
        <v>26059</v>
      </c>
      <c r="CC1153" s="510">
        <v>620</v>
      </c>
      <c r="CD1153" s="510">
        <v>1172</v>
      </c>
      <c r="CE1153" s="510">
        <v>4112</v>
      </c>
      <c r="CF1153" s="510">
        <v>2686355</v>
      </c>
      <c r="CG1153" s="510">
        <v>653</v>
      </c>
      <c r="CH1153" s="510">
        <v>1173</v>
      </c>
      <c r="CI1153" s="510">
        <v>2154</v>
      </c>
      <c r="CJ1153" s="510">
        <v>6290933</v>
      </c>
      <c r="CK1153" s="510">
        <v>2921</v>
      </c>
      <c r="CL1153" s="510">
        <v>6143</v>
      </c>
      <c r="CM1153" s="510">
        <v>568</v>
      </c>
      <c r="CN1153" s="510">
        <v>1423072</v>
      </c>
      <c r="CO1153" s="510">
        <v>2505</v>
      </c>
      <c r="CP1153" s="510">
        <v>5399</v>
      </c>
      <c r="CQ1153" s="510">
        <v>26919</v>
      </c>
      <c r="CR1153" s="510">
        <v>88378719</v>
      </c>
      <c r="CS1153" s="510">
        <v>3283</v>
      </c>
      <c r="CT1153" s="510">
        <v>6874</v>
      </c>
      <c r="CU1153" s="510">
        <v>1593</v>
      </c>
      <c r="CV1153" s="510">
        <v>10581606</v>
      </c>
      <c r="CW1153" s="510">
        <v>6643</v>
      </c>
      <c r="CX1153" s="510">
        <v>12396</v>
      </c>
      <c r="CY1153" s="510">
        <v>528</v>
      </c>
      <c r="CZ1153" s="510">
        <v>3148089</v>
      </c>
      <c r="DA1153" s="510">
        <v>5962</v>
      </c>
      <c r="DB1153" s="510">
        <v>12724</v>
      </c>
      <c r="DC1153" s="510">
        <v>196</v>
      </c>
      <c r="DD1153" s="510">
        <v>3345630</v>
      </c>
      <c r="DE1153" s="510">
        <v>17070</v>
      </c>
      <c r="DF1153" s="510">
        <v>31029</v>
      </c>
      <c r="DG1153" s="510">
        <v>79</v>
      </c>
      <c r="DH1153" s="510">
        <v>669903</v>
      </c>
      <c r="DI1153" s="510">
        <v>8480</v>
      </c>
      <c r="DJ1153" s="510">
        <v>22463</v>
      </c>
      <c r="DK1153" s="510">
        <v>331</v>
      </c>
      <c r="DL1153" s="510">
        <v>131912</v>
      </c>
      <c r="DM1153" s="510">
        <v>399</v>
      </c>
      <c r="DN1153" s="510">
        <v>709</v>
      </c>
      <c r="DO1153" s="510">
        <v>2281</v>
      </c>
      <c r="DP1153" s="510">
        <v>328093</v>
      </c>
      <c r="DQ1153" s="510">
        <v>144</v>
      </c>
      <c r="DR1153" s="510">
        <v>333</v>
      </c>
      <c r="DS1153" s="510">
        <v>22</v>
      </c>
      <c r="DT1153" s="510">
        <v>74540</v>
      </c>
      <c r="DU1153" s="510">
        <v>3388</v>
      </c>
      <c r="DV1153" s="510">
        <v>7085</v>
      </c>
      <c r="DW1153" s="510">
        <v>19</v>
      </c>
      <c r="DX1153" s="510" t="s">
        <v>152</v>
      </c>
      <c r="DY1153" s="510" t="s">
        <v>152</v>
      </c>
      <c r="DZ1153" s="510" t="s">
        <v>152</v>
      </c>
      <c r="EA1153" s="510" t="s">
        <v>152</v>
      </c>
      <c r="EB1153" s="510" t="s">
        <v>152</v>
      </c>
      <c r="EC1153" s="510" t="s">
        <v>152</v>
      </c>
      <c r="ED1153" s="510" t="s">
        <v>152</v>
      </c>
      <c r="EE1153" s="510" t="s">
        <v>152</v>
      </c>
      <c r="EF1153" s="510" t="s">
        <v>152</v>
      </c>
      <c r="EG1153" s="510">
        <v>1237</v>
      </c>
      <c r="EH1153" s="506">
        <v>3874</v>
      </c>
      <c r="EI1153" s="510" t="s">
        <v>152</v>
      </c>
      <c r="EJ1153" s="479"/>
      <c r="EK1153" s="479"/>
      <c r="EL1153" s="479"/>
      <c r="EM1153" s="479"/>
      <c r="EN1153" s="479"/>
      <c r="EO1153" s="479"/>
      <c r="EP1153" s="479"/>
      <c r="EQ1153" s="479"/>
      <c r="ER1153" s="479"/>
      <c r="ES1153" s="479"/>
      <c r="ET1153" s="479"/>
      <c r="EU1153" s="479"/>
      <c r="EV1153" s="479"/>
      <c r="EW1153" s="479"/>
      <c r="EX1153" s="479"/>
      <c r="EY1153" s="479"/>
      <c r="EZ1153" s="476"/>
      <c r="FA1153" s="482">
        <f t="shared" si="2445"/>
        <v>12</v>
      </c>
      <c r="FB1153" s="493">
        <f t="shared" si="2456"/>
        <v>2022</v>
      </c>
      <c r="FC1153" s="498">
        <f t="shared" si="2457"/>
        <v>44896</v>
      </c>
      <c r="FD1153" s="499">
        <f t="shared" si="2458"/>
        <v>31</v>
      </c>
      <c r="FE1153" s="450"/>
      <c r="FF1153" s="451">
        <f t="shared" si="2417"/>
        <v>0.59994739610731196</v>
      </c>
      <c r="FG1153" s="450"/>
      <c r="FH1153" s="452">
        <f t="shared" si="2446"/>
        <v>2.0115484327127033</v>
      </c>
      <c r="FI1153" s="452">
        <f t="shared" si="2447"/>
        <v>1.5378270091916098</v>
      </c>
      <c r="FJ1153" s="452">
        <f t="shared" si="2448"/>
        <v>1.9806475623371791</v>
      </c>
      <c r="FK1153" s="452">
        <f t="shared" si="2449"/>
        <v>1.5232601414216598</v>
      </c>
      <c r="FL1153" s="452">
        <f t="shared" si="2450"/>
        <v>1.2782294794372659</v>
      </c>
      <c r="FM1153" s="452">
        <f t="shared" si="2451"/>
        <v>1.0575891501636248</v>
      </c>
      <c r="FN1153" s="452">
        <f t="shared" si="2452"/>
        <v>1.4584380526854697</v>
      </c>
      <c r="FO1153" s="452">
        <f t="shared" si="2453"/>
        <v>1.0873126687145118</v>
      </c>
      <c r="FP1153" s="452">
        <f t="shared" si="2454"/>
        <v>1.5864661654135339</v>
      </c>
      <c r="FQ1153" s="452">
        <f t="shared" si="2455"/>
        <v>1.1378446115288221</v>
      </c>
      <c r="FR1153" s="453"/>
      <c r="FS1153" s="446">
        <f t="shared" ref="FS1153:GA1162" si="2461">IFERROR(HLOOKUP(FS$1,$H$5:$HA$10112,MATCH($A1153,$A$5:$A$10112,0),0)*HLOOKUP(FS$2,$H$5:$HA$10112,MATCH($A1153,$A$5:$A$10112,0),0),"-")</f>
        <v>2889045</v>
      </c>
      <c r="FT1153" s="446">
        <f t="shared" si="2461"/>
        <v>18810893</v>
      </c>
      <c r="FU1153" s="446">
        <f t="shared" si="2461"/>
        <v>27927435</v>
      </c>
      <c r="FV1153" s="446">
        <f t="shared" si="2461"/>
        <v>50076780</v>
      </c>
      <c r="FW1153" s="446">
        <f t="shared" si="2461"/>
        <v>4994011</v>
      </c>
      <c r="FX1153" s="446">
        <f t="shared" si="2461"/>
        <v>3587145</v>
      </c>
      <c r="FY1153" s="446">
        <f t="shared" si="2461"/>
        <v>201677364</v>
      </c>
      <c r="FZ1153" s="446">
        <f t="shared" si="2461"/>
        <v>381849192</v>
      </c>
      <c r="GA1153" s="446">
        <f t="shared" si="2461"/>
        <v>17492958</v>
      </c>
      <c r="GB1153" s="446">
        <f t="shared" si="2444"/>
        <v>2231136</v>
      </c>
      <c r="GC1153" s="446">
        <f t="shared" si="2444"/>
        <v>16363443</v>
      </c>
      <c r="GD1153" s="446">
        <f t="shared" si="2459"/>
        <v>119972</v>
      </c>
      <c r="GE1153" s="446">
        <f t="shared" si="2459"/>
        <v>49224</v>
      </c>
      <c r="GF1153" s="446">
        <f t="shared" si="2459"/>
        <v>4823376</v>
      </c>
      <c r="GG1153" s="446">
        <f t="shared" si="2459"/>
        <v>13232022</v>
      </c>
      <c r="GH1153" s="446">
        <f t="shared" si="2459"/>
        <v>3066632</v>
      </c>
      <c r="GI1153" s="446">
        <f t="shared" si="2459"/>
        <v>185041206</v>
      </c>
      <c r="GJ1153" s="446">
        <f t="shared" si="2459"/>
        <v>19746828</v>
      </c>
      <c r="GK1153" s="446">
        <f t="shared" si="2459"/>
        <v>6718272</v>
      </c>
      <c r="GL1153" s="446">
        <f t="shared" si="2459"/>
        <v>6081684</v>
      </c>
      <c r="GM1153" s="446">
        <f t="shared" si="2459"/>
        <v>1774577</v>
      </c>
      <c r="GN1153" s="446">
        <f t="shared" si="2424"/>
        <v>155870</v>
      </c>
      <c r="GO1153" s="446">
        <f t="shared" si="2460"/>
        <v>234679</v>
      </c>
      <c r="GP1153" s="446">
        <f t="shared" si="2460"/>
        <v>759573</v>
      </c>
      <c r="GQ1153" s="446" t="str">
        <f t="shared" si="2460"/>
        <v>-</v>
      </c>
      <c r="GR1153" s="446"/>
      <c r="GS1153" s="446"/>
      <c r="GT1153" s="446"/>
      <c r="GU1153" s="446"/>
      <c r="GV1153" s="416"/>
    </row>
    <row r="1154" spans="1:204" ht="9.75" customHeight="1" x14ac:dyDescent="0.2">
      <c r="A1154" s="523" t="str">
        <f t="shared" si="2437"/>
        <v>2022-23DECEMBERRYD</v>
      </c>
      <c r="B1154" s="524" t="str">
        <f t="shared" si="2412"/>
        <v>2022-23</v>
      </c>
      <c r="C1154" s="525" t="s">
        <v>650</v>
      </c>
      <c r="D1154" s="524" t="s">
        <v>663</v>
      </c>
      <c r="E1154" s="524" t="s">
        <v>662</v>
      </c>
      <c r="F1154" s="526" t="s">
        <v>455</v>
      </c>
      <c r="G1154" s="526" t="s">
        <v>693</v>
      </c>
      <c r="H1154" s="527">
        <v>99740</v>
      </c>
      <c r="I1154" s="527">
        <v>84799</v>
      </c>
      <c r="J1154" s="527">
        <v>14869410</v>
      </c>
      <c r="K1154" s="527">
        <v>175</v>
      </c>
      <c r="L1154" s="527">
        <v>111</v>
      </c>
      <c r="M1154" s="527">
        <v>425</v>
      </c>
      <c r="N1154" s="527">
        <v>602</v>
      </c>
      <c r="O1154" s="527">
        <v>1127</v>
      </c>
      <c r="P1154" s="527">
        <v>167</v>
      </c>
      <c r="Q1154" s="527">
        <v>23</v>
      </c>
      <c r="R1154" s="527">
        <v>28</v>
      </c>
      <c r="S1154" s="527">
        <v>61377</v>
      </c>
      <c r="T1154" s="527">
        <v>5213</v>
      </c>
      <c r="U1154" s="527">
        <v>3281</v>
      </c>
      <c r="V1154" s="527">
        <v>34441</v>
      </c>
      <c r="W1154" s="527">
        <v>13801</v>
      </c>
      <c r="X1154" s="527">
        <v>255</v>
      </c>
      <c r="Y1154" s="527">
        <v>3452203</v>
      </c>
      <c r="Z1154" s="527">
        <v>662</v>
      </c>
      <c r="AA1154" s="527">
        <v>1166</v>
      </c>
      <c r="AB1154" s="527">
        <v>2499459</v>
      </c>
      <c r="AC1154" s="527">
        <v>762</v>
      </c>
      <c r="AD1154" s="527">
        <v>1360</v>
      </c>
      <c r="AE1154" s="527">
        <v>95571593</v>
      </c>
      <c r="AF1154" s="527">
        <v>2775</v>
      </c>
      <c r="AG1154" s="527">
        <v>5808</v>
      </c>
      <c r="AH1154" s="527">
        <v>192407638</v>
      </c>
      <c r="AI1154" s="527">
        <v>13942</v>
      </c>
      <c r="AJ1154" s="527">
        <v>35742</v>
      </c>
      <c r="AK1154" s="527">
        <v>4626608</v>
      </c>
      <c r="AL1154" s="527">
        <v>18144</v>
      </c>
      <c r="AM1154" s="527">
        <v>45666</v>
      </c>
      <c r="AN1154" s="527">
        <v>155</v>
      </c>
      <c r="AO1154" s="527">
        <v>1814</v>
      </c>
      <c r="AP1154" s="527">
        <v>4223</v>
      </c>
      <c r="AQ1154" s="527">
        <v>61869579</v>
      </c>
      <c r="AR1154" s="527">
        <v>14651</v>
      </c>
      <c r="AS1154" s="527">
        <v>26691</v>
      </c>
      <c r="AT1154" s="527">
        <v>5939</v>
      </c>
      <c r="AU1154" s="527">
        <v>269</v>
      </c>
      <c r="AV1154" s="527">
        <v>1792</v>
      </c>
      <c r="AW1154" s="527">
        <v>1880</v>
      </c>
      <c r="AX1154" s="527">
        <v>325</v>
      </c>
      <c r="AY1154" s="527">
        <v>3553</v>
      </c>
      <c r="AZ1154" s="527">
        <v>1273</v>
      </c>
      <c r="BA1154" s="527">
        <v>1697</v>
      </c>
      <c r="BB1154" s="527">
        <v>7323942</v>
      </c>
      <c r="BC1154" s="527">
        <v>4316</v>
      </c>
      <c r="BD1154" s="527">
        <v>10322</v>
      </c>
      <c r="BE1154" s="527">
        <v>68</v>
      </c>
      <c r="BF1154" s="527">
        <v>314</v>
      </c>
      <c r="BG1154" s="527">
        <v>1135</v>
      </c>
      <c r="BH1154" s="527">
        <v>180</v>
      </c>
      <c r="BI1154" s="527">
        <v>33357</v>
      </c>
      <c r="BJ1154" s="527">
        <v>1446</v>
      </c>
      <c r="BK1154" s="527">
        <v>20635</v>
      </c>
      <c r="BL1154" s="527">
        <v>55438</v>
      </c>
      <c r="BM1154" s="527">
        <v>12255</v>
      </c>
      <c r="BN1154" s="527">
        <v>8261</v>
      </c>
      <c r="BO1154" s="527">
        <v>7610</v>
      </c>
      <c r="BP1154" s="527">
        <v>5179</v>
      </c>
      <c r="BQ1154" s="527">
        <v>48799</v>
      </c>
      <c r="BR1154" s="527">
        <v>36236</v>
      </c>
      <c r="BS1154" s="527">
        <v>25480</v>
      </c>
      <c r="BT1154" s="527">
        <v>14614</v>
      </c>
      <c r="BU1154" s="527">
        <v>450</v>
      </c>
      <c r="BV1154" s="527">
        <v>269</v>
      </c>
      <c r="BW1154" s="527">
        <v>67</v>
      </c>
      <c r="BX1154" s="527">
        <v>58645</v>
      </c>
      <c r="BY1154" s="527">
        <v>875</v>
      </c>
      <c r="BZ1154" s="527">
        <v>1388</v>
      </c>
      <c r="CA1154" s="527">
        <v>69</v>
      </c>
      <c r="CB1154" s="527">
        <v>60133</v>
      </c>
      <c r="CC1154" s="527">
        <v>871</v>
      </c>
      <c r="CD1154" s="527">
        <v>1440</v>
      </c>
      <c r="CE1154" s="527">
        <v>5077</v>
      </c>
      <c r="CF1154" s="527">
        <v>3333425</v>
      </c>
      <c r="CG1154" s="527">
        <v>657</v>
      </c>
      <c r="CH1154" s="527">
        <v>1158</v>
      </c>
      <c r="CI1154" s="527">
        <v>2462</v>
      </c>
      <c r="CJ1154" s="527">
        <v>6449728</v>
      </c>
      <c r="CK1154" s="527">
        <v>2620</v>
      </c>
      <c r="CL1154" s="527">
        <v>5333</v>
      </c>
      <c r="CM1154" s="527">
        <v>1265</v>
      </c>
      <c r="CN1154" s="527">
        <v>3687106</v>
      </c>
      <c r="CO1154" s="527">
        <v>2915</v>
      </c>
      <c r="CP1154" s="527">
        <v>5969</v>
      </c>
      <c r="CQ1154" s="527">
        <v>30714</v>
      </c>
      <c r="CR1154" s="527">
        <v>85434759</v>
      </c>
      <c r="CS1154" s="527">
        <v>2782</v>
      </c>
      <c r="CT1154" s="527">
        <v>5860</v>
      </c>
      <c r="CU1154" s="527">
        <v>657</v>
      </c>
      <c r="CV1154" s="527">
        <v>9602990</v>
      </c>
      <c r="CW1154" s="527">
        <v>14616</v>
      </c>
      <c r="CX1154" s="527">
        <v>38592</v>
      </c>
      <c r="CY1154" s="527">
        <v>345</v>
      </c>
      <c r="CZ1154" s="527">
        <v>5488196</v>
      </c>
      <c r="DA1154" s="527">
        <v>15908</v>
      </c>
      <c r="DB1154" s="527">
        <v>40065</v>
      </c>
      <c r="DC1154" s="527">
        <v>708</v>
      </c>
      <c r="DD1154" s="527">
        <v>12627265</v>
      </c>
      <c r="DE1154" s="527">
        <v>17835</v>
      </c>
      <c r="DF1154" s="527">
        <v>43832</v>
      </c>
      <c r="DG1154" s="527">
        <v>81</v>
      </c>
      <c r="DH1154" s="527">
        <v>1647175</v>
      </c>
      <c r="DI1154" s="527">
        <v>20335</v>
      </c>
      <c r="DJ1154" s="527">
        <v>51348</v>
      </c>
      <c r="DK1154" s="527">
        <v>10</v>
      </c>
      <c r="DL1154" s="527">
        <v>3119</v>
      </c>
      <c r="DM1154" s="527">
        <v>312</v>
      </c>
      <c r="DN1154" s="527">
        <v>430</v>
      </c>
      <c r="DO1154" s="527">
        <v>2966</v>
      </c>
      <c r="DP1154" s="527">
        <v>757972</v>
      </c>
      <c r="DQ1154" s="527">
        <v>256</v>
      </c>
      <c r="DR1154" s="527">
        <v>359</v>
      </c>
      <c r="DS1154" s="527">
        <v>35</v>
      </c>
      <c r="DT1154" s="527">
        <v>67956</v>
      </c>
      <c r="DU1154" s="527">
        <v>1942</v>
      </c>
      <c r="DV1154" s="527">
        <v>3285</v>
      </c>
      <c r="DW1154" s="527">
        <v>32</v>
      </c>
      <c r="DX1154" s="527" t="s">
        <v>152</v>
      </c>
      <c r="DY1154" s="527" t="s">
        <v>152</v>
      </c>
      <c r="DZ1154" s="527" t="s">
        <v>152</v>
      </c>
      <c r="EA1154" s="527" t="s">
        <v>152</v>
      </c>
      <c r="EB1154" s="527" t="s">
        <v>152</v>
      </c>
      <c r="EC1154" s="527" t="s">
        <v>152</v>
      </c>
      <c r="ED1154" s="527" t="s">
        <v>152</v>
      </c>
      <c r="EE1154" s="527" t="s">
        <v>152</v>
      </c>
      <c r="EF1154" s="527" t="s">
        <v>152</v>
      </c>
      <c r="EG1154" s="527">
        <v>750</v>
      </c>
      <c r="EH1154" s="527">
        <v>5862</v>
      </c>
      <c r="EI1154" s="527" t="s">
        <v>152</v>
      </c>
      <c r="EJ1154" s="528"/>
      <c r="EK1154" s="528"/>
      <c r="EL1154" s="528"/>
      <c r="EM1154" s="528"/>
      <c r="EN1154" s="528"/>
      <c r="EO1154" s="528"/>
      <c r="EP1154" s="528"/>
      <c r="EQ1154" s="528"/>
      <c r="ER1154" s="528"/>
      <c r="ES1154" s="528"/>
      <c r="ET1154" s="528"/>
      <c r="EU1154" s="528"/>
      <c r="EV1154" s="528"/>
      <c r="EW1154" s="528"/>
      <c r="EX1154" s="528"/>
      <c r="EY1154" s="528"/>
      <c r="EZ1154" s="529"/>
      <c r="FA1154" s="446">
        <f t="shared" si="2445"/>
        <v>12</v>
      </c>
      <c r="FB1154" s="417">
        <f t="shared" si="2456"/>
        <v>2022</v>
      </c>
      <c r="FC1154" s="448">
        <f t="shared" si="2457"/>
        <v>44896</v>
      </c>
      <c r="FD1154" s="449">
        <f t="shared" si="2458"/>
        <v>31</v>
      </c>
      <c r="FE1154" s="530"/>
      <c r="FF1154" s="531">
        <f t="shared" si="2417"/>
        <v>0.5877923107411811</v>
      </c>
      <c r="FG1154" s="530"/>
      <c r="FH1154" s="532">
        <f t="shared" si="2446"/>
        <v>2.3508536351429119</v>
      </c>
      <c r="FI1154" s="532">
        <f t="shared" si="2447"/>
        <v>1.5846921158641858</v>
      </c>
      <c r="FJ1154" s="532">
        <f t="shared" si="2448"/>
        <v>2.3194148125571474</v>
      </c>
      <c r="FK1154" s="532">
        <f t="shared" si="2449"/>
        <v>1.5784821700701006</v>
      </c>
      <c r="FL1154" s="532">
        <f t="shared" si="2450"/>
        <v>1.4168868499753202</v>
      </c>
      <c r="FM1154" s="532">
        <f t="shared" si="2451"/>
        <v>1.0521181150373102</v>
      </c>
      <c r="FN1154" s="532">
        <f t="shared" si="2452"/>
        <v>1.8462430258676907</v>
      </c>
      <c r="FO1154" s="532">
        <f t="shared" si="2453"/>
        <v>1.0589087747264692</v>
      </c>
      <c r="FP1154" s="532">
        <f t="shared" si="2454"/>
        <v>1.7647058823529411</v>
      </c>
      <c r="FQ1154" s="532">
        <f t="shared" si="2455"/>
        <v>1.0549019607843138</v>
      </c>
      <c r="FR1154" s="533"/>
      <c r="FS1154" s="534">
        <f t="shared" si="2461"/>
        <v>9412689</v>
      </c>
      <c r="FT1154" s="534">
        <f t="shared" si="2461"/>
        <v>36039575</v>
      </c>
      <c r="FU1154" s="534">
        <f t="shared" si="2461"/>
        <v>51048998</v>
      </c>
      <c r="FV1154" s="534">
        <f t="shared" si="2461"/>
        <v>95568473</v>
      </c>
      <c r="FW1154" s="534">
        <f t="shared" si="2461"/>
        <v>6078358</v>
      </c>
      <c r="FX1154" s="534">
        <f t="shared" si="2461"/>
        <v>4462160</v>
      </c>
      <c r="FY1154" s="534">
        <f t="shared" si="2461"/>
        <v>200033328</v>
      </c>
      <c r="FZ1154" s="534">
        <f t="shared" si="2461"/>
        <v>493275342</v>
      </c>
      <c r="GA1154" s="534">
        <f t="shared" si="2461"/>
        <v>11644830</v>
      </c>
      <c r="GB1154" s="534">
        <f t="shared" si="2444"/>
        <v>17516434</v>
      </c>
      <c r="GC1154" s="534">
        <f t="shared" si="2444"/>
        <v>112716093</v>
      </c>
      <c r="GD1154" s="534">
        <f t="shared" si="2459"/>
        <v>92996</v>
      </c>
      <c r="GE1154" s="534">
        <f t="shared" si="2459"/>
        <v>99360</v>
      </c>
      <c r="GF1154" s="534">
        <f t="shared" si="2459"/>
        <v>5879166</v>
      </c>
      <c r="GG1154" s="534">
        <f t="shared" si="2459"/>
        <v>13129846</v>
      </c>
      <c r="GH1154" s="534">
        <f t="shared" si="2459"/>
        <v>7550785</v>
      </c>
      <c r="GI1154" s="534">
        <f t="shared" si="2459"/>
        <v>179984040</v>
      </c>
      <c r="GJ1154" s="534">
        <f t="shared" si="2459"/>
        <v>25354944</v>
      </c>
      <c r="GK1154" s="534">
        <f t="shared" si="2459"/>
        <v>13822425</v>
      </c>
      <c r="GL1154" s="534">
        <f t="shared" si="2459"/>
        <v>31033056</v>
      </c>
      <c r="GM1154" s="534">
        <f t="shared" si="2459"/>
        <v>4159188</v>
      </c>
      <c r="GN1154" s="534">
        <f t="shared" si="2424"/>
        <v>114975</v>
      </c>
      <c r="GO1154" s="534">
        <f t="shared" si="2460"/>
        <v>4300</v>
      </c>
      <c r="GP1154" s="534">
        <f t="shared" si="2460"/>
        <v>1064794</v>
      </c>
      <c r="GQ1154" s="534" t="str">
        <f t="shared" si="2460"/>
        <v>-</v>
      </c>
      <c r="GR1154" s="534"/>
      <c r="GS1154" s="534"/>
      <c r="GT1154" s="534"/>
      <c r="GU1154" s="534"/>
      <c r="GV1154" s="535"/>
    </row>
    <row r="1155" spans="1:204" ht="9.75" customHeight="1" x14ac:dyDescent="0.2">
      <c r="A1155" s="417" t="str">
        <f t="shared" si="2437"/>
        <v>2022-23DECEMBERRYF</v>
      </c>
      <c r="B1155" s="458" t="str">
        <f t="shared" si="2412"/>
        <v>2022-23</v>
      </c>
      <c r="C1155" s="402" t="s">
        <v>650</v>
      </c>
      <c r="D1155" s="458" t="s">
        <v>667</v>
      </c>
      <c r="E1155" s="458" t="s">
        <v>666</v>
      </c>
      <c r="F1155" s="478" t="s">
        <v>457</v>
      </c>
      <c r="G1155" s="478" t="s">
        <v>694</v>
      </c>
      <c r="H1155" s="510">
        <v>137210</v>
      </c>
      <c r="I1155" s="510">
        <v>113082</v>
      </c>
      <c r="J1155" s="510">
        <v>14276155</v>
      </c>
      <c r="K1155" s="510">
        <v>126</v>
      </c>
      <c r="L1155" s="510">
        <v>59</v>
      </c>
      <c r="M1155" s="510">
        <v>333</v>
      </c>
      <c r="N1155" s="510">
        <v>444</v>
      </c>
      <c r="O1155" s="510">
        <v>782</v>
      </c>
      <c r="P1155" s="510">
        <v>567</v>
      </c>
      <c r="Q1155" s="510">
        <v>2</v>
      </c>
      <c r="R1155" s="510">
        <v>146</v>
      </c>
      <c r="S1155" s="510">
        <v>69575</v>
      </c>
      <c r="T1155" s="510">
        <v>14929</v>
      </c>
      <c r="U1155" s="510">
        <v>8490</v>
      </c>
      <c r="V1155" s="510">
        <v>34817</v>
      </c>
      <c r="W1155" s="510">
        <v>7168</v>
      </c>
      <c r="X1155" s="510">
        <v>107</v>
      </c>
      <c r="Y1155" s="510">
        <v>11809258</v>
      </c>
      <c r="Z1155" s="510">
        <v>791</v>
      </c>
      <c r="AA1155" s="510">
        <v>1419</v>
      </c>
      <c r="AB1155" s="510">
        <v>7704969</v>
      </c>
      <c r="AC1155" s="510">
        <v>908</v>
      </c>
      <c r="AD1155" s="510">
        <v>1665</v>
      </c>
      <c r="AE1155" s="510">
        <v>332614945</v>
      </c>
      <c r="AF1155" s="510">
        <v>9553</v>
      </c>
      <c r="AG1155" s="510">
        <v>23975</v>
      </c>
      <c r="AH1155" s="510">
        <v>147576005</v>
      </c>
      <c r="AI1155" s="510">
        <v>20588</v>
      </c>
      <c r="AJ1155" s="510">
        <v>55916</v>
      </c>
      <c r="AK1155" s="510">
        <v>2106573</v>
      </c>
      <c r="AL1155" s="510">
        <v>19688</v>
      </c>
      <c r="AM1155" s="510">
        <v>52537</v>
      </c>
      <c r="AN1155" s="510">
        <v>795</v>
      </c>
      <c r="AO1155" s="510">
        <v>3944</v>
      </c>
      <c r="AP1155" s="510" t="s">
        <v>152</v>
      </c>
      <c r="AQ1155" s="510" t="s">
        <v>152</v>
      </c>
      <c r="AR1155" s="510" t="s">
        <v>152</v>
      </c>
      <c r="AS1155" s="510" t="s">
        <v>152</v>
      </c>
      <c r="AT1155" s="510">
        <v>11473</v>
      </c>
      <c r="AU1155" s="510">
        <v>1272</v>
      </c>
      <c r="AV1155" s="510">
        <v>6509</v>
      </c>
      <c r="AW1155" s="510">
        <v>2854</v>
      </c>
      <c r="AX1155" s="510">
        <v>565</v>
      </c>
      <c r="AY1155" s="510">
        <v>3127</v>
      </c>
      <c r="AZ1155" s="510">
        <v>0</v>
      </c>
      <c r="BA1155" s="510" t="s">
        <v>152</v>
      </c>
      <c r="BB1155" s="510" t="s">
        <v>152</v>
      </c>
      <c r="BC1155" s="510" t="s">
        <v>152</v>
      </c>
      <c r="BD1155" s="510" t="s">
        <v>152</v>
      </c>
      <c r="BE1155" s="510" t="s">
        <v>152</v>
      </c>
      <c r="BF1155" s="510" t="s">
        <v>152</v>
      </c>
      <c r="BG1155" s="510" t="s">
        <v>152</v>
      </c>
      <c r="BH1155" s="510" t="s">
        <v>152</v>
      </c>
      <c r="BI1155" s="510">
        <v>28591</v>
      </c>
      <c r="BJ1155" s="510">
        <v>2272</v>
      </c>
      <c r="BK1155" s="510">
        <v>27239</v>
      </c>
      <c r="BL1155" s="510">
        <v>58102</v>
      </c>
      <c r="BM1155" s="510">
        <v>29855</v>
      </c>
      <c r="BN1155" s="510">
        <v>20728</v>
      </c>
      <c r="BO1155" s="510">
        <v>17192</v>
      </c>
      <c r="BP1155" s="510">
        <v>11982</v>
      </c>
      <c r="BQ1155" s="510">
        <v>51667</v>
      </c>
      <c r="BR1155" s="510">
        <v>37094</v>
      </c>
      <c r="BS1155" s="510">
        <v>11611</v>
      </c>
      <c r="BT1155" s="510">
        <v>7656</v>
      </c>
      <c r="BU1155" s="510">
        <v>158</v>
      </c>
      <c r="BV1155" s="510">
        <v>118</v>
      </c>
      <c r="BW1155" s="510">
        <v>48</v>
      </c>
      <c r="BX1155" s="510">
        <v>40198</v>
      </c>
      <c r="BY1155" s="510">
        <v>837</v>
      </c>
      <c r="BZ1155" s="510">
        <v>1516</v>
      </c>
      <c r="CA1155" s="510">
        <v>16</v>
      </c>
      <c r="CB1155" s="510">
        <v>13320</v>
      </c>
      <c r="CC1155" s="510">
        <v>833</v>
      </c>
      <c r="CD1155" s="510">
        <v>1848</v>
      </c>
      <c r="CE1155" s="510">
        <v>14865</v>
      </c>
      <c r="CF1155" s="510">
        <v>11755740</v>
      </c>
      <c r="CG1155" s="510">
        <v>791</v>
      </c>
      <c r="CH1155" s="510">
        <v>1418</v>
      </c>
      <c r="CI1155" s="510">
        <v>1760</v>
      </c>
      <c r="CJ1155" s="510">
        <v>18681371</v>
      </c>
      <c r="CK1155" s="510">
        <v>10614</v>
      </c>
      <c r="CL1155" s="510">
        <v>25440</v>
      </c>
      <c r="CM1155" s="510">
        <v>751</v>
      </c>
      <c r="CN1155" s="510">
        <v>7302925</v>
      </c>
      <c r="CO1155" s="510">
        <v>9724</v>
      </c>
      <c r="CP1155" s="510">
        <v>23300</v>
      </c>
      <c r="CQ1155" s="510">
        <v>32306</v>
      </c>
      <c r="CR1155" s="510">
        <v>306630649</v>
      </c>
      <c r="CS1155" s="510">
        <v>9491</v>
      </c>
      <c r="CT1155" s="510">
        <v>23930</v>
      </c>
      <c r="CU1155" s="510">
        <v>450</v>
      </c>
      <c r="CV1155" s="510">
        <v>11093845</v>
      </c>
      <c r="CW1155" s="510">
        <v>24653</v>
      </c>
      <c r="CX1155" s="510">
        <v>67058</v>
      </c>
      <c r="CY1155" s="510">
        <v>110</v>
      </c>
      <c r="CZ1155" s="510">
        <v>2309255</v>
      </c>
      <c r="DA1155" s="510">
        <v>20993</v>
      </c>
      <c r="DB1155" s="510">
        <v>60350</v>
      </c>
      <c r="DC1155" s="510">
        <v>494</v>
      </c>
      <c r="DD1155" s="510">
        <v>11254660</v>
      </c>
      <c r="DE1155" s="510">
        <v>22783</v>
      </c>
      <c r="DF1155" s="510">
        <v>64577</v>
      </c>
      <c r="DG1155" s="510">
        <v>30</v>
      </c>
      <c r="DH1155" s="510">
        <v>433833</v>
      </c>
      <c r="DI1155" s="510">
        <v>14461</v>
      </c>
      <c r="DJ1155" s="510">
        <v>25670</v>
      </c>
      <c r="DK1155" s="510">
        <v>1014</v>
      </c>
      <c r="DL1155" s="510">
        <v>486995</v>
      </c>
      <c r="DM1155" s="510">
        <v>480</v>
      </c>
      <c r="DN1155" s="510">
        <v>788</v>
      </c>
      <c r="DO1155" s="510">
        <v>8031</v>
      </c>
      <c r="DP1155" s="510">
        <v>1037616</v>
      </c>
      <c r="DQ1155" s="510">
        <v>129</v>
      </c>
      <c r="DR1155" s="510">
        <v>326</v>
      </c>
      <c r="DS1155" s="510">
        <v>22</v>
      </c>
      <c r="DT1155" s="510">
        <v>42965</v>
      </c>
      <c r="DU1155" s="510">
        <v>1953</v>
      </c>
      <c r="DV1155" s="510">
        <v>3679</v>
      </c>
      <c r="DW1155" s="510">
        <v>17</v>
      </c>
      <c r="DX1155" s="510" t="s">
        <v>152</v>
      </c>
      <c r="DY1155" s="510" t="s">
        <v>152</v>
      </c>
      <c r="DZ1155" s="510" t="s">
        <v>152</v>
      </c>
      <c r="EA1155" s="510" t="s">
        <v>152</v>
      </c>
      <c r="EB1155" s="510" t="s">
        <v>152</v>
      </c>
      <c r="EC1155" s="510" t="s">
        <v>152</v>
      </c>
      <c r="ED1155" s="510" t="s">
        <v>152</v>
      </c>
      <c r="EE1155" s="510" t="s">
        <v>152</v>
      </c>
      <c r="EF1155" s="510" t="s">
        <v>152</v>
      </c>
      <c r="EG1155" s="510">
        <v>1246</v>
      </c>
      <c r="EH1155" s="510">
        <v>2617</v>
      </c>
      <c r="EI1155" s="510" t="s">
        <v>152</v>
      </c>
      <c r="EJ1155" s="479"/>
      <c r="EK1155" s="479"/>
      <c r="EL1155" s="479"/>
      <c r="EM1155" s="479"/>
      <c r="EN1155" s="479"/>
      <c r="EO1155" s="479"/>
      <c r="EP1155" s="479"/>
      <c r="EQ1155" s="479"/>
      <c r="ER1155" s="479"/>
      <c r="ES1155" s="479"/>
      <c r="ET1155" s="479"/>
      <c r="EU1155" s="479"/>
      <c r="EV1155" s="479"/>
      <c r="EW1155" s="479"/>
      <c r="EX1155" s="479"/>
      <c r="EY1155" s="479"/>
      <c r="EZ1155" s="476"/>
      <c r="FA1155" s="446">
        <f t="shared" si="2445"/>
        <v>12</v>
      </c>
      <c r="FB1155" s="417">
        <f t="shared" si="2456"/>
        <v>2022</v>
      </c>
      <c r="FC1155" s="448">
        <f t="shared" si="2457"/>
        <v>44896</v>
      </c>
      <c r="FD1155" s="449">
        <f t="shared" si="2458"/>
        <v>31</v>
      </c>
      <c r="FE1155" s="450"/>
      <c r="FF1155" s="451">
        <f t="shared" si="2417"/>
        <v>0.55918395766606321</v>
      </c>
      <c r="FG1155" s="450"/>
      <c r="FH1155" s="452">
        <f t="shared" si="2446"/>
        <v>1.9997990488311341</v>
      </c>
      <c r="FI1155" s="452">
        <f t="shared" si="2447"/>
        <v>1.3884386094179115</v>
      </c>
      <c r="FJ1155" s="452">
        <f t="shared" si="2448"/>
        <v>2.0249705535924618</v>
      </c>
      <c r="FK1155" s="452">
        <f t="shared" si="2449"/>
        <v>1.4113074204946996</v>
      </c>
      <c r="FL1155" s="452">
        <f t="shared" si="2450"/>
        <v>1.4839589855530344</v>
      </c>
      <c r="FM1155" s="452">
        <f t="shared" si="2451"/>
        <v>1.0653990866530718</v>
      </c>
      <c r="FN1155" s="452">
        <f t="shared" si="2452"/>
        <v>1.6198381696428572</v>
      </c>
      <c r="FO1155" s="452">
        <f t="shared" si="2453"/>
        <v>1.0680803571428572</v>
      </c>
      <c r="FP1155" s="452">
        <f t="shared" si="2454"/>
        <v>1.4766355140186915</v>
      </c>
      <c r="FQ1155" s="452">
        <f t="shared" si="2455"/>
        <v>1.1028037383177569</v>
      </c>
      <c r="FR1155" s="453"/>
      <c r="FS1155" s="446">
        <f t="shared" si="2461"/>
        <v>6671838</v>
      </c>
      <c r="FT1155" s="446">
        <f t="shared" si="2461"/>
        <v>37656306</v>
      </c>
      <c r="FU1155" s="446">
        <f t="shared" si="2461"/>
        <v>50208408</v>
      </c>
      <c r="FV1155" s="446">
        <f t="shared" si="2461"/>
        <v>88430124</v>
      </c>
      <c r="FW1155" s="446">
        <f t="shared" si="2461"/>
        <v>21184251</v>
      </c>
      <c r="FX1155" s="446">
        <f t="shared" si="2461"/>
        <v>14135850</v>
      </c>
      <c r="FY1155" s="446">
        <f t="shared" si="2461"/>
        <v>834737575</v>
      </c>
      <c r="FZ1155" s="446">
        <f t="shared" si="2461"/>
        <v>400805888</v>
      </c>
      <c r="GA1155" s="446">
        <f t="shared" si="2461"/>
        <v>5621459</v>
      </c>
      <c r="GB1155" s="446" t="str">
        <f t="shared" si="2444"/>
        <v>-</v>
      </c>
      <c r="GC1155" s="446" t="str">
        <f t="shared" si="2444"/>
        <v>-</v>
      </c>
      <c r="GD1155" s="446">
        <f t="shared" si="2459"/>
        <v>72768</v>
      </c>
      <c r="GE1155" s="446">
        <f t="shared" si="2459"/>
        <v>29568</v>
      </c>
      <c r="GF1155" s="446">
        <f t="shared" si="2459"/>
        <v>21078570</v>
      </c>
      <c r="GG1155" s="446">
        <f t="shared" si="2459"/>
        <v>44774400</v>
      </c>
      <c r="GH1155" s="446">
        <f t="shared" si="2459"/>
        <v>17498300</v>
      </c>
      <c r="GI1155" s="446">
        <f t="shared" si="2459"/>
        <v>773082580</v>
      </c>
      <c r="GJ1155" s="446">
        <f t="shared" si="2459"/>
        <v>30176100</v>
      </c>
      <c r="GK1155" s="446">
        <f t="shared" si="2459"/>
        <v>6638500</v>
      </c>
      <c r="GL1155" s="446">
        <f t="shared" si="2459"/>
        <v>31901038</v>
      </c>
      <c r="GM1155" s="446">
        <f t="shared" si="2459"/>
        <v>770100</v>
      </c>
      <c r="GN1155" s="446">
        <f t="shared" si="2424"/>
        <v>80938</v>
      </c>
      <c r="GO1155" s="446">
        <f t="shared" si="2460"/>
        <v>799032</v>
      </c>
      <c r="GP1155" s="446">
        <f t="shared" si="2460"/>
        <v>2618106</v>
      </c>
      <c r="GQ1155" s="446" t="str">
        <f t="shared" si="2460"/>
        <v>-</v>
      </c>
      <c r="GR1155" s="446"/>
      <c r="GS1155" s="446"/>
      <c r="GT1155" s="446"/>
      <c r="GU1155" s="446"/>
      <c r="GV1155" s="416"/>
    </row>
    <row r="1156" spans="1:204" ht="9.75" customHeight="1" x14ac:dyDescent="0.2">
      <c r="A1156" s="417" t="str">
        <f t="shared" si="2437"/>
        <v>2022-23DECEMBERRYA</v>
      </c>
      <c r="B1156" s="458" t="str">
        <f t="shared" si="2412"/>
        <v>2022-23</v>
      </c>
      <c r="C1156" s="402" t="s">
        <v>650</v>
      </c>
      <c r="D1156" s="458" t="s">
        <v>653</v>
      </c>
      <c r="E1156" s="458" t="s">
        <v>652</v>
      </c>
      <c r="F1156" s="478" t="s">
        <v>452</v>
      </c>
      <c r="G1156" s="478" t="s">
        <v>697</v>
      </c>
      <c r="H1156" s="510">
        <v>160805</v>
      </c>
      <c r="I1156" s="510">
        <v>131386</v>
      </c>
      <c r="J1156" s="510">
        <v>3080644</v>
      </c>
      <c r="K1156" s="510">
        <v>23</v>
      </c>
      <c r="L1156" s="510">
        <v>11</v>
      </c>
      <c r="M1156" s="510">
        <v>59</v>
      </c>
      <c r="N1156" s="510">
        <v>87</v>
      </c>
      <c r="O1156" s="510">
        <v>177</v>
      </c>
      <c r="P1156" s="510">
        <v>68</v>
      </c>
      <c r="Q1156" s="510">
        <v>0</v>
      </c>
      <c r="R1156" s="510">
        <v>32</v>
      </c>
      <c r="S1156" s="510">
        <v>84384</v>
      </c>
      <c r="T1156" s="510">
        <v>13287</v>
      </c>
      <c r="U1156" s="510">
        <v>8624</v>
      </c>
      <c r="V1156" s="510">
        <v>41380</v>
      </c>
      <c r="W1156" s="510">
        <v>9680</v>
      </c>
      <c r="X1156" s="510">
        <v>413</v>
      </c>
      <c r="Y1156" s="510">
        <v>7362436</v>
      </c>
      <c r="Z1156" s="510">
        <v>554</v>
      </c>
      <c r="AA1156" s="510">
        <v>969</v>
      </c>
      <c r="AB1156" s="510">
        <v>5604038</v>
      </c>
      <c r="AC1156" s="510">
        <v>650</v>
      </c>
      <c r="AD1156" s="510">
        <v>1182</v>
      </c>
      <c r="AE1156" s="510">
        <v>226329153</v>
      </c>
      <c r="AF1156" s="510">
        <v>5470</v>
      </c>
      <c r="AG1156" s="510">
        <v>14210</v>
      </c>
      <c r="AH1156" s="510">
        <v>167572756</v>
      </c>
      <c r="AI1156" s="510">
        <v>17311</v>
      </c>
      <c r="AJ1156" s="510">
        <v>47988</v>
      </c>
      <c r="AK1156" s="510">
        <v>6783865</v>
      </c>
      <c r="AL1156" s="510">
        <v>16426</v>
      </c>
      <c r="AM1156" s="510">
        <v>43213</v>
      </c>
      <c r="AN1156" s="510">
        <v>0</v>
      </c>
      <c r="AO1156" s="510">
        <v>1999</v>
      </c>
      <c r="AP1156" s="510">
        <v>3531</v>
      </c>
      <c r="AQ1156" s="510">
        <v>17852386</v>
      </c>
      <c r="AR1156" s="510">
        <v>5056</v>
      </c>
      <c r="AS1156" s="510">
        <v>13420</v>
      </c>
      <c r="AT1156" s="510">
        <v>17119</v>
      </c>
      <c r="AU1156" s="510">
        <v>2602</v>
      </c>
      <c r="AV1156" s="510">
        <v>6130</v>
      </c>
      <c r="AW1156" s="510">
        <v>2788</v>
      </c>
      <c r="AX1156" s="510">
        <v>750</v>
      </c>
      <c r="AY1156" s="510">
        <v>7637</v>
      </c>
      <c r="AZ1156" s="510">
        <v>3003</v>
      </c>
      <c r="BA1156" s="510">
        <v>7494</v>
      </c>
      <c r="BB1156" s="510">
        <v>134588866</v>
      </c>
      <c r="BC1156" s="510">
        <v>17960</v>
      </c>
      <c r="BD1156" s="510">
        <v>39098</v>
      </c>
      <c r="BE1156" s="510">
        <v>2147</v>
      </c>
      <c r="BF1156" s="510">
        <v>3625</v>
      </c>
      <c r="BG1156" s="510">
        <v>1145</v>
      </c>
      <c r="BH1156" s="510">
        <v>577</v>
      </c>
      <c r="BI1156" s="510">
        <v>38472</v>
      </c>
      <c r="BJ1156" s="510">
        <v>3488</v>
      </c>
      <c r="BK1156" s="510">
        <v>25305</v>
      </c>
      <c r="BL1156" s="510">
        <v>67265</v>
      </c>
      <c r="BM1156" s="510">
        <v>27715</v>
      </c>
      <c r="BN1156" s="510">
        <v>18986</v>
      </c>
      <c r="BO1156" s="510">
        <v>17784</v>
      </c>
      <c r="BP1156" s="510">
        <v>12288</v>
      </c>
      <c r="BQ1156" s="510">
        <v>63048</v>
      </c>
      <c r="BR1156" s="510">
        <v>43651</v>
      </c>
      <c r="BS1156" s="510">
        <v>19861</v>
      </c>
      <c r="BT1156" s="510">
        <v>10288</v>
      </c>
      <c r="BU1156" s="510">
        <v>1277</v>
      </c>
      <c r="BV1156" s="510">
        <v>460</v>
      </c>
      <c r="BW1156" s="510">
        <v>142</v>
      </c>
      <c r="BX1156" s="510">
        <v>95541</v>
      </c>
      <c r="BY1156" s="510">
        <v>673</v>
      </c>
      <c r="BZ1156" s="510">
        <v>1265</v>
      </c>
      <c r="CA1156" s="510">
        <v>107</v>
      </c>
      <c r="CB1156" s="510">
        <v>62270</v>
      </c>
      <c r="CC1156" s="510">
        <v>582</v>
      </c>
      <c r="CD1156" s="510">
        <v>1100</v>
      </c>
      <c r="CE1156" s="510">
        <v>13038</v>
      </c>
      <c r="CF1156" s="510">
        <v>7204625</v>
      </c>
      <c r="CG1156" s="510">
        <v>553</v>
      </c>
      <c r="CH1156" s="510">
        <v>967</v>
      </c>
      <c r="CI1156" s="510">
        <v>5258</v>
      </c>
      <c r="CJ1156" s="510">
        <v>33090247</v>
      </c>
      <c r="CK1156" s="510">
        <v>6293</v>
      </c>
      <c r="CL1156" s="510">
        <v>15328</v>
      </c>
      <c r="CM1156" s="510">
        <v>1142</v>
      </c>
      <c r="CN1156" s="510">
        <v>6829611</v>
      </c>
      <c r="CO1156" s="510">
        <v>5980</v>
      </c>
      <c r="CP1156" s="510">
        <v>15846</v>
      </c>
      <c r="CQ1156" s="510">
        <v>34980</v>
      </c>
      <c r="CR1156" s="510">
        <v>186409295</v>
      </c>
      <c r="CS1156" s="510">
        <v>5329</v>
      </c>
      <c r="CT1156" s="510">
        <v>14007</v>
      </c>
      <c r="CU1156" s="510">
        <v>738</v>
      </c>
      <c r="CV1156" s="510">
        <v>17723796</v>
      </c>
      <c r="CW1156" s="510">
        <v>24016</v>
      </c>
      <c r="CX1156" s="510">
        <v>65016</v>
      </c>
      <c r="CY1156" s="510">
        <v>153</v>
      </c>
      <c r="CZ1156" s="510">
        <v>3395509</v>
      </c>
      <c r="DA1156" s="510">
        <v>22193</v>
      </c>
      <c r="DB1156" s="510">
        <v>54770</v>
      </c>
      <c r="DC1156" s="510">
        <v>1023</v>
      </c>
      <c r="DD1156" s="510">
        <v>31519189</v>
      </c>
      <c r="DE1156" s="510">
        <v>30811</v>
      </c>
      <c r="DF1156" s="510">
        <v>71096</v>
      </c>
      <c r="DG1156" s="510">
        <v>147</v>
      </c>
      <c r="DH1156" s="510">
        <v>4508263</v>
      </c>
      <c r="DI1156" s="510">
        <v>30668</v>
      </c>
      <c r="DJ1156" s="510">
        <v>71741</v>
      </c>
      <c r="DK1156" s="510">
        <v>804</v>
      </c>
      <c r="DL1156" s="510">
        <v>274208</v>
      </c>
      <c r="DM1156" s="510">
        <v>341</v>
      </c>
      <c r="DN1156" s="510">
        <v>620</v>
      </c>
      <c r="DO1156" s="510">
        <v>7606</v>
      </c>
      <c r="DP1156" s="510">
        <v>323697</v>
      </c>
      <c r="DQ1156" s="510">
        <v>43</v>
      </c>
      <c r="DR1156" s="510">
        <v>83</v>
      </c>
      <c r="DS1156" s="510">
        <v>75</v>
      </c>
      <c r="DT1156" s="510">
        <v>359037</v>
      </c>
      <c r="DU1156" s="510">
        <v>4787</v>
      </c>
      <c r="DV1156" s="510">
        <v>13526</v>
      </c>
      <c r="DW1156" s="510">
        <v>63</v>
      </c>
      <c r="DX1156" s="510" t="s">
        <v>152</v>
      </c>
      <c r="DY1156" s="510" t="s">
        <v>152</v>
      </c>
      <c r="DZ1156" s="510" t="s">
        <v>152</v>
      </c>
      <c r="EA1156" s="510" t="s">
        <v>152</v>
      </c>
      <c r="EB1156" s="510" t="s">
        <v>152</v>
      </c>
      <c r="EC1156" s="510" t="s">
        <v>152</v>
      </c>
      <c r="ED1156" s="510" t="s">
        <v>152</v>
      </c>
      <c r="EE1156" s="510" t="s">
        <v>152</v>
      </c>
      <c r="EF1156" s="510" t="s">
        <v>152</v>
      </c>
      <c r="EG1156" s="510">
        <v>1134</v>
      </c>
      <c r="EH1156" s="510">
        <v>120</v>
      </c>
      <c r="EI1156" s="510" t="s">
        <v>152</v>
      </c>
      <c r="EJ1156" s="479"/>
      <c r="EK1156" s="479"/>
      <c r="EL1156" s="479"/>
      <c r="EM1156" s="479"/>
      <c r="EN1156" s="479"/>
      <c r="EO1156" s="479"/>
      <c r="EP1156" s="479"/>
      <c r="EQ1156" s="479"/>
      <c r="ER1156" s="479"/>
      <c r="ES1156" s="479"/>
      <c r="ET1156" s="479"/>
      <c r="EU1156" s="479"/>
      <c r="EV1156" s="479"/>
      <c r="EW1156" s="479"/>
      <c r="EX1156" s="479"/>
      <c r="EY1156" s="479"/>
      <c r="EZ1156" s="476"/>
      <c r="FA1156" s="446">
        <f t="shared" si="2445"/>
        <v>12</v>
      </c>
      <c r="FB1156" s="417">
        <f t="shared" si="2456"/>
        <v>2022</v>
      </c>
      <c r="FC1156" s="448">
        <f t="shared" si="2457"/>
        <v>44896</v>
      </c>
      <c r="FD1156" s="449">
        <f t="shared" si="2458"/>
        <v>31</v>
      </c>
      <c r="FE1156" s="450"/>
      <c r="FF1156" s="451">
        <f t="shared" si="2417"/>
        <v>0.57538391708903847</v>
      </c>
      <c r="FG1156" s="450"/>
      <c r="FH1156" s="452">
        <f t="shared" si="2446"/>
        <v>2.0858734101000977</v>
      </c>
      <c r="FI1156" s="452">
        <f t="shared" si="2447"/>
        <v>1.4289154812975089</v>
      </c>
      <c r="FJ1156" s="452">
        <f t="shared" si="2448"/>
        <v>2.0621521335807049</v>
      </c>
      <c r="FK1156" s="452">
        <f t="shared" si="2449"/>
        <v>1.424860853432282</v>
      </c>
      <c r="FL1156" s="452">
        <f t="shared" si="2450"/>
        <v>1.5236346060898984</v>
      </c>
      <c r="FM1156" s="452">
        <f t="shared" si="2451"/>
        <v>1.0548815853069116</v>
      </c>
      <c r="FN1156" s="452">
        <f t="shared" si="2452"/>
        <v>2.0517561983471073</v>
      </c>
      <c r="FO1156" s="452">
        <f t="shared" si="2453"/>
        <v>1.062809917355372</v>
      </c>
      <c r="FP1156" s="452">
        <f t="shared" si="2454"/>
        <v>3.0920096852300243</v>
      </c>
      <c r="FQ1156" s="452">
        <f t="shared" si="2455"/>
        <v>1.1138014527845037</v>
      </c>
      <c r="FR1156" s="453"/>
      <c r="FS1156" s="446">
        <f t="shared" si="2461"/>
        <v>1445246</v>
      </c>
      <c r="FT1156" s="446">
        <f t="shared" si="2461"/>
        <v>7751774</v>
      </c>
      <c r="FU1156" s="446">
        <f t="shared" si="2461"/>
        <v>11430582</v>
      </c>
      <c r="FV1156" s="446">
        <f t="shared" si="2461"/>
        <v>23255322</v>
      </c>
      <c r="FW1156" s="446">
        <f t="shared" si="2461"/>
        <v>12875103</v>
      </c>
      <c r="FX1156" s="446">
        <f t="shared" si="2461"/>
        <v>10193568</v>
      </c>
      <c r="FY1156" s="446">
        <f t="shared" si="2461"/>
        <v>588009800</v>
      </c>
      <c r="FZ1156" s="446">
        <f t="shared" si="2461"/>
        <v>464523840</v>
      </c>
      <c r="GA1156" s="446">
        <f t="shared" si="2461"/>
        <v>17846969</v>
      </c>
      <c r="GB1156" s="446">
        <f t="shared" si="2444"/>
        <v>293000412</v>
      </c>
      <c r="GC1156" s="446">
        <f t="shared" si="2444"/>
        <v>47386020</v>
      </c>
      <c r="GD1156" s="446">
        <f t="shared" si="2459"/>
        <v>179630</v>
      </c>
      <c r="GE1156" s="446">
        <f t="shared" si="2459"/>
        <v>117700</v>
      </c>
      <c r="GF1156" s="446">
        <f t="shared" si="2459"/>
        <v>12607746</v>
      </c>
      <c r="GG1156" s="446">
        <f t="shared" si="2459"/>
        <v>80594624</v>
      </c>
      <c r="GH1156" s="446">
        <f t="shared" si="2459"/>
        <v>18096132</v>
      </c>
      <c r="GI1156" s="446">
        <f t="shared" si="2459"/>
        <v>489964860</v>
      </c>
      <c r="GJ1156" s="446">
        <f t="shared" si="2459"/>
        <v>47981808</v>
      </c>
      <c r="GK1156" s="446">
        <f t="shared" si="2459"/>
        <v>8379810</v>
      </c>
      <c r="GL1156" s="446">
        <f t="shared" si="2459"/>
        <v>72731208</v>
      </c>
      <c r="GM1156" s="446">
        <f t="shared" si="2459"/>
        <v>10545927</v>
      </c>
      <c r="GN1156" s="446">
        <f t="shared" si="2424"/>
        <v>1014450</v>
      </c>
      <c r="GO1156" s="446">
        <f t="shared" si="2460"/>
        <v>498480</v>
      </c>
      <c r="GP1156" s="446">
        <f t="shared" si="2460"/>
        <v>631298</v>
      </c>
      <c r="GQ1156" s="446" t="str">
        <f t="shared" si="2460"/>
        <v>-</v>
      </c>
      <c r="GR1156" s="446"/>
      <c r="GS1156" s="446"/>
      <c r="GT1156" s="446"/>
      <c r="GU1156" s="446"/>
      <c r="GV1156" s="416"/>
    </row>
    <row r="1157" spans="1:204" ht="9.75" customHeight="1" x14ac:dyDescent="0.2">
      <c r="A1157" s="485" t="str">
        <f t="shared" si="2437"/>
        <v>2022-23DECEMBERRX8</v>
      </c>
      <c r="B1157" s="503" t="str">
        <f t="shared" si="2412"/>
        <v>2022-23</v>
      </c>
      <c r="C1157" s="436" t="s">
        <v>650</v>
      </c>
      <c r="D1157" s="503" t="s">
        <v>646</v>
      </c>
      <c r="E1157" s="503" t="s">
        <v>645</v>
      </c>
      <c r="F1157" s="504" t="s">
        <v>450</v>
      </c>
      <c r="G1157" s="504" t="s">
        <v>696</v>
      </c>
      <c r="H1157" s="522">
        <v>111195</v>
      </c>
      <c r="I1157" s="522">
        <v>79214</v>
      </c>
      <c r="J1157" s="522">
        <v>9277268</v>
      </c>
      <c r="K1157" s="522">
        <v>117</v>
      </c>
      <c r="L1157" s="522">
        <v>61</v>
      </c>
      <c r="M1157" s="522">
        <v>291</v>
      </c>
      <c r="N1157" s="522">
        <v>377</v>
      </c>
      <c r="O1157" s="522">
        <v>652</v>
      </c>
      <c r="P1157" s="522">
        <v>374</v>
      </c>
      <c r="Q1157" s="522">
        <v>305</v>
      </c>
      <c r="R1157" s="522">
        <v>135</v>
      </c>
      <c r="S1157" s="522">
        <v>64527</v>
      </c>
      <c r="T1157" s="522">
        <v>11328</v>
      </c>
      <c r="U1157" s="522">
        <v>8222</v>
      </c>
      <c r="V1157" s="522">
        <v>37597</v>
      </c>
      <c r="W1157" s="522">
        <v>5769</v>
      </c>
      <c r="X1157" s="522">
        <v>146</v>
      </c>
      <c r="Y1157" s="522">
        <v>7694448</v>
      </c>
      <c r="Z1157" s="522">
        <v>679</v>
      </c>
      <c r="AA1157" s="522">
        <v>1174</v>
      </c>
      <c r="AB1157" s="522">
        <v>6274331</v>
      </c>
      <c r="AC1157" s="522">
        <v>763</v>
      </c>
      <c r="AD1157" s="522">
        <v>1342</v>
      </c>
      <c r="AE1157" s="522">
        <v>176009907</v>
      </c>
      <c r="AF1157" s="522">
        <v>4681</v>
      </c>
      <c r="AG1157" s="522">
        <v>10940</v>
      </c>
      <c r="AH1157" s="522">
        <v>73629611</v>
      </c>
      <c r="AI1157" s="522">
        <v>12763</v>
      </c>
      <c r="AJ1157" s="522">
        <v>31014</v>
      </c>
      <c r="AK1157" s="522">
        <v>1714636</v>
      </c>
      <c r="AL1157" s="522">
        <v>11744</v>
      </c>
      <c r="AM1157" s="522">
        <v>30686</v>
      </c>
      <c r="AN1157" s="522">
        <v>398</v>
      </c>
      <c r="AO1157" s="522">
        <v>1552</v>
      </c>
      <c r="AP1157" s="522">
        <v>733</v>
      </c>
      <c r="AQ1157" s="522">
        <v>4134063</v>
      </c>
      <c r="AR1157" s="522">
        <v>5640</v>
      </c>
      <c r="AS1157" s="522">
        <v>11315</v>
      </c>
      <c r="AT1157" s="522">
        <v>5096</v>
      </c>
      <c r="AU1157" s="522">
        <v>1425</v>
      </c>
      <c r="AV1157" s="522">
        <v>921</v>
      </c>
      <c r="AW1157" s="522">
        <v>4933</v>
      </c>
      <c r="AX1157" s="522">
        <v>1127</v>
      </c>
      <c r="AY1157" s="522">
        <v>1623</v>
      </c>
      <c r="AZ1157" s="522">
        <v>707</v>
      </c>
      <c r="BA1157" s="522">
        <v>3438</v>
      </c>
      <c r="BB1157" s="522">
        <v>17735033</v>
      </c>
      <c r="BC1157" s="522">
        <v>5159</v>
      </c>
      <c r="BD1157" s="522">
        <v>9818</v>
      </c>
      <c r="BE1157" s="522">
        <v>614</v>
      </c>
      <c r="BF1157" s="522">
        <v>786</v>
      </c>
      <c r="BG1157" s="522">
        <v>928</v>
      </c>
      <c r="BH1157" s="522">
        <v>1110</v>
      </c>
      <c r="BI1157" s="522">
        <v>36405</v>
      </c>
      <c r="BJ1157" s="522">
        <v>4035</v>
      </c>
      <c r="BK1157" s="522">
        <v>18991</v>
      </c>
      <c r="BL1157" s="522">
        <v>59431</v>
      </c>
      <c r="BM1157" s="522">
        <v>20732</v>
      </c>
      <c r="BN1157" s="522">
        <v>15963</v>
      </c>
      <c r="BO1157" s="522">
        <v>14594</v>
      </c>
      <c r="BP1157" s="522">
        <v>11396</v>
      </c>
      <c r="BQ1157" s="522">
        <v>52943</v>
      </c>
      <c r="BR1157" s="522">
        <v>41181</v>
      </c>
      <c r="BS1157" s="522">
        <v>8899</v>
      </c>
      <c r="BT1157" s="522">
        <v>6278</v>
      </c>
      <c r="BU1157" s="522">
        <v>231</v>
      </c>
      <c r="BV1157" s="522">
        <v>174</v>
      </c>
      <c r="BW1157" s="522">
        <v>373</v>
      </c>
      <c r="BX1157" s="522">
        <v>258847</v>
      </c>
      <c r="BY1157" s="522">
        <v>694</v>
      </c>
      <c r="BZ1157" s="522">
        <v>1198</v>
      </c>
      <c r="CA1157" s="522">
        <v>47</v>
      </c>
      <c r="CB1157" s="522">
        <v>34865</v>
      </c>
      <c r="CC1157" s="522">
        <v>742</v>
      </c>
      <c r="CD1157" s="522">
        <v>1384</v>
      </c>
      <c r="CE1157" s="522">
        <v>10908</v>
      </c>
      <c r="CF1157" s="522">
        <v>7400736</v>
      </c>
      <c r="CG1157" s="522">
        <v>678</v>
      </c>
      <c r="CH1157" s="522">
        <v>1172</v>
      </c>
      <c r="CI1157" s="522">
        <v>3639</v>
      </c>
      <c r="CJ1157" s="522">
        <v>17626590</v>
      </c>
      <c r="CK1157" s="522">
        <v>4844</v>
      </c>
      <c r="CL1157" s="522">
        <v>11539</v>
      </c>
      <c r="CM1157" s="522">
        <v>970</v>
      </c>
      <c r="CN1157" s="522">
        <v>4358703</v>
      </c>
      <c r="CO1157" s="522">
        <v>4494</v>
      </c>
      <c r="CP1157" s="522">
        <v>9969</v>
      </c>
      <c r="CQ1157" s="522">
        <v>32988</v>
      </c>
      <c r="CR1157" s="522">
        <v>154024614</v>
      </c>
      <c r="CS1157" s="522">
        <v>4669</v>
      </c>
      <c r="CT1157" s="522">
        <v>10901</v>
      </c>
      <c r="CU1157" s="522">
        <v>1536</v>
      </c>
      <c r="CV1157" s="522">
        <v>16514875</v>
      </c>
      <c r="CW1157" s="522">
        <v>10752</v>
      </c>
      <c r="CX1157" s="522">
        <v>25883</v>
      </c>
      <c r="CY1157" s="522">
        <v>1151</v>
      </c>
      <c r="CZ1157" s="522">
        <v>11392590</v>
      </c>
      <c r="DA1157" s="522">
        <v>9898</v>
      </c>
      <c r="DB1157" s="522">
        <v>24938</v>
      </c>
      <c r="DC1157" s="522">
        <v>1457</v>
      </c>
      <c r="DD1157" s="522">
        <v>22540670</v>
      </c>
      <c r="DE1157" s="522">
        <v>15471</v>
      </c>
      <c r="DF1157" s="522">
        <v>42734</v>
      </c>
      <c r="DG1157" s="522">
        <v>447</v>
      </c>
      <c r="DH1157" s="522">
        <v>7181263</v>
      </c>
      <c r="DI1157" s="522">
        <v>16065</v>
      </c>
      <c r="DJ1157" s="522">
        <v>39095</v>
      </c>
      <c r="DK1157" s="522">
        <v>441</v>
      </c>
      <c r="DL1157" s="522">
        <v>208301</v>
      </c>
      <c r="DM1157" s="522">
        <v>472</v>
      </c>
      <c r="DN1157" s="522">
        <v>785</v>
      </c>
      <c r="DO1157" s="522">
        <v>6226</v>
      </c>
      <c r="DP1157" s="522">
        <v>853748</v>
      </c>
      <c r="DQ1157" s="522">
        <v>137</v>
      </c>
      <c r="DR1157" s="522">
        <v>319</v>
      </c>
      <c r="DS1157" s="522">
        <v>48</v>
      </c>
      <c r="DT1157" s="522">
        <v>144668</v>
      </c>
      <c r="DU1157" s="522">
        <v>3014</v>
      </c>
      <c r="DV1157" s="522">
        <v>6949</v>
      </c>
      <c r="DW1157" s="522">
        <v>38</v>
      </c>
      <c r="DX1157" s="522" t="s">
        <v>152</v>
      </c>
      <c r="DY1157" s="522" t="s">
        <v>152</v>
      </c>
      <c r="DZ1157" s="522" t="s">
        <v>152</v>
      </c>
      <c r="EA1157" s="522" t="s">
        <v>152</v>
      </c>
      <c r="EB1157" s="522" t="s">
        <v>152</v>
      </c>
      <c r="EC1157" s="522" t="s">
        <v>152</v>
      </c>
      <c r="ED1157" s="522" t="s">
        <v>152</v>
      </c>
      <c r="EE1157" s="522" t="s">
        <v>152</v>
      </c>
      <c r="EF1157" s="522" t="s">
        <v>152</v>
      </c>
      <c r="EG1157" s="522">
        <v>1151</v>
      </c>
      <c r="EH1157" s="508">
        <v>3841</v>
      </c>
      <c r="EI1157" s="522" t="s">
        <v>152</v>
      </c>
      <c r="EJ1157" s="483"/>
      <c r="EK1157" s="483"/>
      <c r="EL1157" s="483"/>
      <c r="EM1157" s="483"/>
      <c r="EN1157" s="483"/>
      <c r="EO1157" s="483"/>
      <c r="EP1157" s="483"/>
      <c r="EQ1157" s="483"/>
      <c r="ER1157" s="483"/>
      <c r="ES1157" s="483"/>
      <c r="ET1157" s="483"/>
      <c r="EU1157" s="483"/>
      <c r="EV1157" s="483"/>
      <c r="EW1157" s="483"/>
      <c r="EX1157" s="483"/>
      <c r="EY1157" s="483"/>
      <c r="EZ1157" s="484"/>
      <c r="FA1157" s="468">
        <f t="shared" si="2445"/>
        <v>12</v>
      </c>
      <c r="FB1157" s="485">
        <f t="shared" si="2456"/>
        <v>2022</v>
      </c>
      <c r="FC1157" s="486">
        <f t="shared" si="2457"/>
        <v>44896</v>
      </c>
      <c r="FD1157" s="470">
        <f t="shared" si="2458"/>
        <v>31</v>
      </c>
      <c r="FE1157" s="471"/>
      <c r="FF1157" s="517">
        <f t="shared" si="2417"/>
        <v>0.56837684863976634</v>
      </c>
      <c r="FG1157" s="471"/>
      <c r="FH1157" s="487">
        <f t="shared" si="2446"/>
        <v>1.8301553672316384</v>
      </c>
      <c r="FI1157" s="487">
        <f t="shared" si="2447"/>
        <v>1.4091631355932204</v>
      </c>
      <c r="FJ1157" s="487">
        <f t="shared" si="2448"/>
        <v>1.7749939187545609</v>
      </c>
      <c r="FK1157" s="487">
        <f t="shared" si="2449"/>
        <v>1.3860374604719046</v>
      </c>
      <c r="FL1157" s="487">
        <f t="shared" si="2450"/>
        <v>1.4081708646966513</v>
      </c>
      <c r="FM1157" s="487">
        <f t="shared" si="2451"/>
        <v>1.0953267547942656</v>
      </c>
      <c r="FN1157" s="487">
        <f t="shared" si="2452"/>
        <v>1.5425550355347548</v>
      </c>
      <c r="FO1157" s="487">
        <f t="shared" si="2453"/>
        <v>1.0882301958745015</v>
      </c>
      <c r="FP1157" s="487">
        <f t="shared" si="2454"/>
        <v>1.5821917808219179</v>
      </c>
      <c r="FQ1157" s="487">
        <f t="shared" si="2455"/>
        <v>1.1917808219178083</v>
      </c>
      <c r="FR1157" s="459"/>
      <c r="FS1157" s="468">
        <f t="shared" si="2461"/>
        <v>4832054</v>
      </c>
      <c r="FT1157" s="468">
        <f t="shared" si="2461"/>
        <v>23051274</v>
      </c>
      <c r="FU1157" s="468">
        <f t="shared" si="2461"/>
        <v>29863678</v>
      </c>
      <c r="FV1157" s="468">
        <f t="shared" si="2461"/>
        <v>51647528</v>
      </c>
      <c r="FW1157" s="468">
        <f t="shared" si="2461"/>
        <v>13299072</v>
      </c>
      <c r="FX1157" s="468">
        <f t="shared" si="2461"/>
        <v>11033924</v>
      </c>
      <c r="FY1157" s="468">
        <f t="shared" si="2461"/>
        <v>411311180</v>
      </c>
      <c r="FZ1157" s="468">
        <f t="shared" si="2461"/>
        <v>178919766</v>
      </c>
      <c r="GA1157" s="468">
        <f t="shared" si="2461"/>
        <v>4480156</v>
      </c>
      <c r="GB1157" s="468">
        <f t="shared" si="2444"/>
        <v>33754284</v>
      </c>
      <c r="GC1157" s="468">
        <f t="shared" si="2444"/>
        <v>8293895</v>
      </c>
      <c r="GD1157" s="468">
        <f t="shared" si="2459"/>
        <v>446854</v>
      </c>
      <c r="GE1157" s="468">
        <f t="shared" si="2459"/>
        <v>65048</v>
      </c>
      <c r="GF1157" s="468">
        <f t="shared" si="2459"/>
        <v>12784176</v>
      </c>
      <c r="GG1157" s="468">
        <f t="shared" si="2459"/>
        <v>41990421</v>
      </c>
      <c r="GH1157" s="468">
        <f t="shared" si="2459"/>
        <v>9669930</v>
      </c>
      <c r="GI1157" s="468">
        <f t="shared" si="2459"/>
        <v>359602188</v>
      </c>
      <c r="GJ1157" s="468">
        <f t="shared" si="2459"/>
        <v>39756288</v>
      </c>
      <c r="GK1157" s="468">
        <f t="shared" si="2459"/>
        <v>28703638</v>
      </c>
      <c r="GL1157" s="468">
        <f t="shared" si="2459"/>
        <v>62263438</v>
      </c>
      <c r="GM1157" s="468">
        <f t="shared" si="2459"/>
        <v>17475465</v>
      </c>
      <c r="GN1157" s="468">
        <f t="shared" si="2424"/>
        <v>333552</v>
      </c>
      <c r="GO1157" s="468">
        <f t="shared" si="2460"/>
        <v>346185</v>
      </c>
      <c r="GP1157" s="468">
        <f t="shared" si="2460"/>
        <v>1986094</v>
      </c>
      <c r="GQ1157" s="468" t="str">
        <f t="shared" si="2460"/>
        <v>-</v>
      </c>
      <c r="GR1157" s="468"/>
      <c r="GS1157" s="468"/>
      <c r="GT1157" s="468"/>
      <c r="GU1157" s="468"/>
      <c r="GV1157" s="425"/>
    </row>
    <row r="1158" spans="1:204" ht="9.75" customHeight="1" x14ac:dyDescent="0.2">
      <c r="A1158" s="472" t="str">
        <f t="shared" si="2437"/>
        <v>2022-23JANUARYRX9</v>
      </c>
      <c r="B1158" s="488" t="str">
        <f t="shared" ref="B1158:B1221" si="2462">IF($FA1158=4,LEFT($B1147,4)+1&amp;-1-RIGHT($B1147,2),$B1147)</f>
        <v>2022-23</v>
      </c>
      <c r="C1158" s="400" t="s">
        <v>654</v>
      </c>
      <c r="D1158" s="488" t="s">
        <v>653</v>
      </c>
      <c r="E1158" s="488" t="s">
        <v>652</v>
      </c>
      <c r="F1158" s="474" t="s">
        <v>451</v>
      </c>
      <c r="G1158" s="474" t="s">
        <v>686</v>
      </c>
      <c r="H1158" s="518">
        <v>89634</v>
      </c>
      <c r="I1158" s="518">
        <v>67383</v>
      </c>
      <c r="J1158" s="518">
        <v>128687</v>
      </c>
      <c r="K1158" s="518">
        <v>2</v>
      </c>
      <c r="L1158" s="518">
        <v>2</v>
      </c>
      <c r="M1158" s="518">
        <v>2</v>
      </c>
      <c r="N1158" s="518">
        <v>3</v>
      </c>
      <c r="O1158" s="518">
        <v>4</v>
      </c>
      <c r="P1158" s="518">
        <v>512</v>
      </c>
      <c r="Q1158" s="518">
        <v>1557</v>
      </c>
      <c r="R1158" s="518">
        <v>1110</v>
      </c>
      <c r="S1158" s="518">
        <v>60927</v>
      </c>
      <c r="T1158" s="518">
        <v>7739</v>
      </c>
      <c r="U1158" s="518">
        <v>4890</v>
      </c>
      <c r="V1158" s="518">
        <v>34289</v>
      </c>
      <c r="W1158" s="518">
        <v>8207</v>
      </c>
      <c r="X1158" s="518">
        <v>188</v>
      </c>
      <c r="Y1158" s="518">
        <v>4108319</v>
      </c>
      <c r="Z1158" s="518">
        <v>531</v>
      </c>
      <c r="AA1158" s="518">
        <v>947</v>
      </c>
      <c r="AB1158" s="518">
        <v>4625712</v>
      </c>
      <c r="AC1158" s="518">
        <v>946</v>
      </c>
      <c r="AD1158" s="518">
        <v>2078</v>
      </c>
      <c r="AE1158" s="518">
        <v>90318506</v>
      </c>
      <c r="AF1158" s="518">
        <v>2634</v>
      </c>
      <c r="AG1158" s="518">
        <v>5891</v>
      </c>
      <c r="AH1158" s="518">
        <v>55022835</v>
      </c>
      <c r="AI1158" s="518">
        <v>6704</v>
      </c>
      <c r="AJ1158" s="518">
        <v>15604</v>
      </c>
      <c r="AK1158" s="518">
        <v>1121591</v>
      </c>
      <c r="AL1158" s="518">
        <v>5966</v>
      </c>
      <c r="AM1158" s="518">
        <v>14913</v>
      </c>
      <c r="AN1158" s="518">
        <v>260</v>
      </c>
      <c r="AO1158" s="518">
        <v>4675</v>
      </c>
      <c r="AP1158" s="518">
        <v>5389</v>
      </c>
      <c r="AQ1158" s="518">
        <v>912371</v>
      </c>
      <c r="AR1158" s="518">
        <v>169</v>
      </c>
      <c r="AS1158" s="518">
        <v>5645</v>
      </c>
      <c r="AT1158" s="518">
        <v>8380</v>
      </c>
      <c r="AU1158" s="518">
        <v>1400</v>
      </c>
      <c r="AV1158" s="518">
        <v>2028</v>
      </c>
      <c r="AW1158" s="518">
        <v>122</v>
      </c>
      <c r="AX1158" s="518">
        <v>2305</v>
      </c>
      <c r="AY1158" s="518">
        <v>2647</v>
      </c>
      <c r="AZ1158" s="518">
        <v>1854</v>
      </c>
      <c r="BA1158" s="518">
        <v>6630</v>
      </c>
      <c r="BB1158" s="518">
        <v>7546982</v>
      </c>
      <c r="BC1158" s="518">
        <v>1138</v>
      </c>
      <c r="BD1158" s="518">
        <v>2605</v>
      </c>
      <c r="BE1158" s="518">
        <v>427</v>
      </c>
      <c r="BF1158" s="518">
        <v>1244</v>
      </c>
      <c r="BG1158" s="518">
        <v>1777</v>
      </c>
      <c r="BH1158" s="518">
        <v>3182</v>
      </c>
      <c r="BI1158" s="518">
        <v>30154</v>
      </c>
      <c r="BJ1158" s="518">
        <v>3131</v>
      </c>
      <c r="BK1158" s="518">
        <v>19262</v>
      </c>
      <c r="BL1158" s="518">
        <v>52547</v>
      </c>
      <c r="BM1158" s="518">
        <v>13988</v>
      </c>
      <c r="BN1158" s="518">
        <v>10850</v>
      </c>
      <c r="BO1158" s="518">
        <v>8920</v>
      </c>
      <c r="BP1158" s="518">
        <v>7032</v>
      </c>
      <c r="BQ1158" s="518">
        <v>46571</v>
      </c>
      <c r="BR1158" s="518">
        <v>36853</v>
      </c>
      <c r="BS1158" s="518">
        <v>13041</v>
      </c>
      <c r="BT1158" s="518">
        <v>8705</v>
      </c>
      <c r="BU1158" s="518">
        <v>175</v>
      </c>
      <c r="BV1158" s="518">
        <v>134</v>
      </c>
      <c r="BW1158" s="518">
        <v>0</v>
      </c>
      <c r="BX1158" s="518">
        <v>0</v>
      </c>
      <c r="BY1158" s="518" t="s">
        <v>152</v>
      </c>
      <c r="BZ1158" s="518" t="s">
        <v>152</v>
      </c>
      <c r="CA1158" s="518">
        <v>10</v>
      </c>
      <c r="CB1158" s="518">
        <v>5270</v>
      </c>
      <c r="CC1158" s="518">
        <v>527</v>
      </c>
      <c r="CD1158" s="518">
        <v>968</v>
      </c>
      <c r="CE1158" s="518">
        <v>7729</v>
      </c>
      <c r="CF1158" s="518">
        <v>4103049</v>
      </c>
      <c r="CG1158" s="518">
        <v>531</v>
      </c>
      <c r="CH1158" s="518">
        <v>947</v>
      </c>
      <c r="CI1158" s="518">
        <v>562</v>
      </c>
      <c r="CJ1158" s="518">
        <v>1521724</v>
      </c>
      <c r="CK1158" s="518">
        <v>2708</v>
      </c>
      <c r="CL1158" s="518">
        <v>6445</v>
      </c>
      <c r="CM1158" s="518">
        <v>719</v>
      </c>
      <c r="CN1158" s="518">
        <v>2126660</v>
      </c>
      <c r="CO1158" s="518">
        <v>2958</v>
      </c>
      <c r="CP1158" s="518">
        <v>6445</v>
      </c>
      <c r="CQ1158" s="518">
        <v>33008</v>
      </c>
      <c r="CR1158" s="518">
        <v>86670122</v>
      </c>
      <c r="CS1158" s="518">
        <v>2626</v>
      </c>
      <c r="CT1158" s="518">
        <v>5875</v>
      </c>
      <c r="CU1158" s="518">
        <v>10</v>
      </c>
      <c r="CV1158" s="518">
        <v>58917</v>
      </c>
      <c r="CW1158" s="518">
        <v>5892</v>
      </c>
      <c r="CX1158" s="518">
        <v>12653</v>
      </c>
      <c r="CY1158" s="518">
        <v>269</v>
      </c>
      <c r="CZ1158" s="518">
        <v>2213361</v>
      </c>
      <c r="DA1158" s="518">
        <v>8228</v>
      </c>
      <c r="DB1158" s="518">
        <v>21839</v>
      </c>
      <c r="DC1158" s="518">
        <v>1761</v>
      </c>
      <c r="DD1158" s="518">
        <v>12606680</v>
      </c>
      <c r="DE1158" s="518">
        <v>7159</v>
      </c>
      <c r="DF1158" s="518">
        <v>14772</v>
      </c>
      <c r="DG1158" s="518">
        <v>70</v>
      </c>
      <c r="DH1158" s="518">
        <v>745025</v>
      </c>
      <c r="DI1158" s="518">
        <v>10643</v>
      </c>
      <c r="DJ1158" s="518">
        <v>29596</v>
      </c>
      <c r="DK1158" s="518">
        <v>399</v>
      </c>
      <c r="DL1158" s="518">
        <v>111351</v>
      </c>
      <c r="DM1158" s="518">
        <v>279</v>
      </c>
      <c r="DN1158" s="518">
        <v>484</v>
      </c>
      <c r="DO1158" s="518">
        <v>4308</v>
      </c>
      <c r="DP1158" s="518">
        <v>184413</v>
      </c>
      <c r="DQ1158" s="518">
        <v>43</v>
      </c>
      <c r="DR1158" s="518">
        <v>81</v>
      </c>
      <c r="DS1158" s="518">
        <v>27</v>
      </c>
      <c r="DT1158" s="518">
        <v>49703</v>
      </c>
      <c r="DU1158" s="518">
        <v>1841</v>
      </c>
      <c r="DV1158" s="518">
        <v>3772</v>
      </c>
      <c r="DW1158" s="518">
        <v>19</v>
      </c>
      <c r="DX1158" s="518" t="s">
        <v>152</v>
      </c>
      <c r="DY1158" s="518" t="s">
        <v>152</v>
      </c>
      <c r="DZ1158" s="518" t="s">
        <v>152</v>
      </c>
      <c r="EA1158" s="518" t="s">
        <v>152</v>
      </c>
      <c r="EB1158" s="518" t="s">
        <v>152</v>
      </c>
      <c r="EC1158" s="518" t="s">
        <v>152</v>
      </c>
      <c r="ED1158" s="518" t="s">
        <v>152</v>
      </c>
      <c r="EE1158" s="518" t="s">
        <v>152</v>
      </c>
      <c r="EF1158" s="518" t="s">
        <v>152</v>
      </c>
      <c r="EG1158" s="518">
        <v>208</v>
      </c>
      <c r="EH1158" s="505">
        <v>8</v>
      </c>
      <c r="EI1158" s="518" t="s">
        <v>152</v>
      </c>
      <c r="EJ1158" s="475"/>
      <c r="EK1158" s="475"/>
      <c r="EL1158" s="475"/>
      <c r="EM1158" s="475"/>
      <c r="EN1158" s="475"/>
      <c r="EO1158" s="475"/>
      <c r="EP1158" s="475"/>
      <c r="EQ1158" s="475"/>
      <c r="ER1158" s="475"/>
      <c r="ES1158" s="475"/>
      <c r="ET1158" s="475"/>
      <c r="EU1158" s="475"/>
      <c r="EV1158" s="475"/>
      <c r="EW1158" s="475"/>
      <c r="EX1158" s="475"/>
      <c r="EY1158" s="475"/>
      <c r="EZ1158" s="476"/>
      <c r="FA1158" s="446">
        <f t="shared" si="2445"/>
        <v>1</v>
      </c>
      <c r="FB1158" s="417">
        <f>LEFT($B1158,4)+IF(FA1158&lt;4,1,0)</f>
        <v>2023</v>
      </c>
      <c r="FC1158" s="448">
        <f>DATE($FB1158,$FA1158,1)</f>
        <v>44927</v>
      </c>
      <c r="FD1158" s="449">
        <f>DAY(EOMONTH($FC1158,0))</f>
        <v>31</v>
      </c>
      <c r="FE1158" s="450"/>
      <c r="FF1158" s="451">
        <f t="shared" si="2417"/>
        <v>0.59609796596097964</v>
      </c>
      <c r="FG1158" s="450"/>
      <c r="FH1158" s="452">
        <f t="shared" si="2446"/>
        <v>1.8074686652022225</v>
      </c>
      <c r="FI1158" s="452">
        <f t="shared" si="2447"/>
        <v>1.4019899211784468</v>
      </c>
      <c r="FJ1158" s="452">
        <f t="shared" si="2448"/>
        <v>1.8241308793456033</v>
      </c>
      <c r="FK1158" s="452">
        <f t="shared" si="2449"/>
        <v>1.4380368098159508</v>
      </c>
      <c r="FL1158" s="452">
        <f t="shared" si="2450"/>
        <v>1.3581906733937998</v>
      </c>
      <c r="FM1158" s="452">
        <f t="shared" si="2451"/>
        <v>1.0747761672839686</v>
      </c>
      <c r="FN1158" s="452">
        <f t="shared" si="2452"/>
        <v>1.5890093822346778</v>
      </c>
      <c r="FO1158" s="452">
        <f t="shared" si="2453"/>
        <v>1.0606799073961253</v>
      </c>
      <c r="FP1158" s="452">
        <f t="shared" si="2454"/>
        <v>0.93085106382978722</v>
      </c>
      <c r="FQ1158" s="452">
        <f t="shared" si="2455"/>
        <v>0.71276595744680848</v>
      </c>
      <c r="FR1158" s="453"/>
      <c r="FS1158" s="446">
        <f t="shared" si="2461"/>
        <v>134766</v>
      </c>
      <c r="FT1158" s="446">
        <f t="shared" si="2461"/>
        <v>134766</v>
      </c>
      <c r="FU1158" s="446">
        <f t="shared" si="2461"/>
        <v>202149</v>
      </c>
      <c r="FV1158" s="446">
        <f t="shared" si="2461"/>
        <v>269532</v>
      </c>
      <c r="FW1158" s="446">
        <f t="shared" si="2461"/>
        <v>7328833</v>
      </c>
      <c r="FX1158" s="446">
        <f t="shared" si="2461"/>
        <v>10161420</v>
      </c>
      <c r="FY1158" s="446">
        <f t="shared" si="2461"/>
        <v>201996499</v>
      </c>
      <c r="FZ1158" s="446">
        <f t="shared" si="2461"/>
        <v>128062028</v>
      </c>
      <c r="GA1158" s="446">
        <f t="shared" si="2461"/>
        <v>2803644</v>
      </c>
      <c r="GB1158" s="446">
        <f t="shared" si="2444"/>
        <v>17271150</v>
      </c>
      <c r="GC1158" s="446">
        <f t="shared" si="2444"/>
        <v>30420905</v>
      </c>
      <c r="GD1158" s="446" t="str">
        <f t="shared" si="2459"/>
        <v>-</v>
      </c>
      <c r="GE1158" s="446">
        <f t="shared" si="2459"/>
        <v>9680</v>
      </c>
      <c r="GF1158" s="446">
        <f t="shared" si="2459"/>
        <v>7319363</v>
      </c>
      <c r="GG1158" s="446">
        <f t="shared" si="2459"/>
        <v>3622090</v>
      </c>
      <c r="GH1158" s="446">
        <f t="shared" si="2459"/>
        <v>4633955</v>
      </c>
      <c r="GI1158" s="446">
        <f t="shared" si="2459"/>
        <v>193922000</v>
      </c>
      <c r="GJ1158" s="446">
        <f t="shared" si="2459"/>
        <v>126530</v>
      </c>
      <c r="GK1158" s="446">
        <f t="shared" si="2459"/>
        <v>5874691</v>
      </c>
      <c r="GL1158" s="446">
        <f t="shared" si="2459"/>
        <v>26013492</v>
      </c>
      <c r="GM1158" s="446">
        <f t="shared" si="2459"/>
        <v>2071720</v>
      </c>
      <c r="GN1158" s="446">
        <f t="shared" si="2424"/>
        <v>101844</v>
      </c>
      <c r="GO1158" s="446">
        <f t="shared" si="2460"/>
        <v>193116</v>
      </c>
      <c r="GP1158" s="446">
        <f t="shared" si="2460"/>
        <v>348948</v>
      </c>
      <c r="GQ1158" s="446" t="str">
        <f t="shared" si="2460"/>
        <v>-</v>
      </c>
      <c r="GR1158" s="446"/>
      <c r="GS1158" s="446"/>
      <c r="GT1158" s="446"/>
      <c r="GU1158" s="446"/>
      <c r="GV1158" s="416"/>
    </row>
    <row r="1159" spans="1:204" ht="9.75" customHeight="1" x14ac:dyDescent="0.2">
      <c r="A1159" s="417" t="str">
        <f t="shared" si="2437"/>
        <v>2022-23JANUARYRYC</v>
      </c>
      <c r="B1159" s="458" t="str">
        <f t="shared" si="2462"/>
        <v>2022-23</v>
      </c>
      <c r="C1159" s="402" t="s">
        <v>654</v>
      </c>
      <c r="D1159" s="458" t="s">
        <v>656</v>
      </c>
      <c r="E1159" s="458" t="s">
        <v>466</v>
      </c>
      <c r="F1159" s="478" t="s">
        <v>453</v>
      </c>
      <c r="G1159" s="478" t="s">
        <v>687</v>
      </c>
      <c r="H1159" s="510">
        <v>101755</v>
      </c>
      <c r="I1159" s="510">
        <v>73222</v>
      </c>
      <c r="J1159" s="510">
        <v>138059</v>
      </c>
      <c r="K1159" s="510">
        <v>2</v>
      </c>
      <c r="L1159" s="510">
        <v>1</v>
      </c>
      <c r="M1159" s="510">
        <v>1</v>
      </c>
      <c r="N1159" s="510">
        <v>1</v>
      </c>
      <c r="O1159" s="510">
        <v>44</v>
      </c>
      <c r="P1159" s="510">
        <v>398</v>
      </c>
      <c r="Q1159" s="510">
        <v>7</v>
      </c>
      <c r="R1159" s="510">
        <v>2982</v>
      </c>
      <c r="S1159" s="510">
        <v>64471</v>
      </c>
      <c r="T1159" s="510">
        <v>8301</v>
      </c>
      <c r="U1159" s="510">
        <v>5168</v>
      </c>
      <c r="V1159" s="510">
        <v>35667</v>
      </c>
      <c r="W1159" s="510">
        <v>13409</v>
      </c>
      <c r="X1159" s="510">
        <v>303</v>
      </c>
      <c r="Y1159" s="510">
        <v>4590989</v>
      </c>
      <c r="Z1159" s="510">
        <v>553</v>
      </c>
      <c r="AA1159" s="510">
        <v>1052</v>
      </c>
      <c r="AB1159" s="510">
        <v>3840262</v>
      </c>
      <c r="AC1159" s="510">
        <v>743</v>
      </c>
      <c r="AD1159" s="510">
        <v>1344</v>
      </c>
      <c r="AE1159" s="510">
        <v>104986822</v>
      </c>
      <c r="AF1159" s="510">
        <v>2944</v>
      </c>
      <c r="AG1159" s="510">
        <v>6377</v>
      </c>
      <c r="AH1159" s="510">
        <v>88258984</v>
      </c>
      <c r="AI1159" s="510">
        <v>6582</v>
      </c>
      <c r="AJ1159" s="510">
        <v>16108</v>
      </c>
      <c r="AK1159" s="510">
        <v>2581330</v>
      </c>
      <c r="AL1159" s="510">
        <v>8519</v>
      </c>
      <c r="AM1159" s="510">
        <v>22930</v>
      </c>
      <c r="AN1159" s="510">
        <v>111</v>
      </c>
      <c r="AO1159" s="510">
        <v>731</v>
      </c>
      <c r="AP1159" s="510">
        <v>422</v>
      </c>
      <c r="AQ1159" s="510">
        <v>3609681</v>
      </c>
      <c r="AR1159" s="510">
        <v>8554</v>
      </c>
      <c r="AS1159" s="510">
        <v>16079</v>
      </c>
      <c r="AT1159" s="510">
        <v>5508</v>
      </c>
      <c r="AU1159" s="510">
        <v>40</v>
      </c>
      <c r="AV1159" s="510">
        <v>3738</v>
      </c>
      <c r="AW1159" s="510">
        <v>1210</v>
      </c>
      <c r="AX1159" s="510">
        <v>16</v>
      </c>
      <c r="AY1159" s="510">
        <v>1714</v>
      </c>
      <c r="AZ1159" s="510">
        <v>90</v>
      </c>
      <c r="BA1159" s="510">
        <v>1245</v>
      </c>
      <c r="BB1159" s="510">
        <v>8768635</v>
      </c>
      <c r="BC1159" s="510">
        <v>7043</v>
      </c>
      <c r="BD1159" s="510">
        <v>13802</v>
      </c>
      <c r="BE1159" s="510">
        <v>24</v>
      </c>
      <c r="BF1159" s="510">
        <v>720</v>
      </c>
      <c r="BG1159" s="510">
        <v>414</v>
      </c>
      <c r="BH1159" s="510">
        <v>87</v>
      </c>
      <c r="BI1159" s="510">
        <v>35017</v>
      </c>
      <c r="BJ1159" s="510">
        <v>2012</v>
      </c>
      <c r="BK1159" s="510">
        <v>21934</v>
      </c>
      <c r="BL1159" s="510">
        <v>58963</v>
      </c>
      <c r="BM1159" s="510">
        <v>18620</v>
      </c>
      <c r="BN1159" s="510">
        <v>12892</v>
      </c>
      <c r="BO1159" s="510">
        <v>11202</v>
      </c>
      <c r="BP1159" s="510">
        <v>7987</v>
      </c>
      <c r="BQ1159" s="510">
        <v>54996</v>
      </c>
      <c r="BR1159" s="510">
        <v>38734</v>
      </c>
      <c r="BS1159" s="510">
        <v>24333</v>
      </c>
      <c r="BT1159" s="510">
        <v>14786</v>
      </c>
      <c r="BU1159" s="510">
        <v>535</v>
      </c>
      <c r="BV1159" s="510">
        <v>318</v>
      </c>
      <c r="BW1159" s="510">
        <v>9</v>
      </c>
      <c r="BX1159" s="510">
        <v>4410</v>
      </c>
      <c r="BY1159" s="510">
        <v>490</v>
      </c>
      <c r="BZ1159" s="510">
        <v>1211</v>
      </c>
      <c r="CA1159" s="510">
        <v>5</v>
      </c>
      <c r="CB1159" s="510">
        <v>3061</v>
      </c>
      <c r="CC1159" s="510">
        <v>612</v>
      </c>
      <c r="CD1159" s="510">
        <v>1539</v>
      </c>
      <c r="CE1159" s="510">
        <v>8287</v>
      </c>
      <c r="CF1159" s="510">
        <v>4583518</v>
      </c>
      <c r="CG1159" s="510">
        <v>553</v>
      </c>
      <c r="CH1159" s="510">
        <v>1052</v>
      </c>
      <c r="CI1159" s="510">
        <v>2707</v>
      </c>
      <c r="CJ1159" s="510">
        <v>7792611</v>
      </c>
      <c r="CK1159" s="510">
        <v>2879</v>
      </c>
      <c r="CL1159" s="510">
        <v>5861</v>
      </c>
      <c r="CM1159" s="510">
        <v>910</v>
      </c>
      <c r="CN1159" s="510">
        <v>2243874</v>
      </c>
      <c r="CO1159" s="510">
        <v>2466</v>
      </c>
      <c r="CP1159" s="510">
        <v>5285</v>
      </c>
      <c r="CQ1159" s="510">
        <v>32050</v>
      </c>
      <c r="CR1159" s="510">
        <v>94950337</v>
      </c>
      <c r="CS1159" s="510">
        <v>2963</v>
      </c>
      <c r="CT1159" s="510">
        <v>6463</v>
      </c>
      <c r="CU1159" s="510">
        <v>202</v>
      </c>
      <c r="CV1159" s="510">
        <v>1967824</v>
      </c>
      <c r="CW1159" s="510">
        <v>9742</v>
      </c>
      <c r="CX1159" s="510">
        <v>24311</v>
      </c>
      <c r="CY1159" s="510">
        <v>133</v>
      </c>
      <c r="CZ1159" s="510">
        <v>1103390</v>
      </c>
      <c r="DA1159" s="510">
        <v>8296</v>
      </c>
      <c r="DB1159" s="510">
        <v>18666</v>
      </c>
      <c r="DC1159" s="510">
        <v>850</v>
      </c>
      <c r="DD1159" s="510">
        <v>8103717</v>
      </c>
      <c r="DE1159" s="510">
        <v>9534</v>
      </c>
      <c r="DF1159" s="510">
        <v>23357</v>
      </c>
      <c r="DG1159" s="510">
        <v>91</v>
      </c>
      <c r="DH1159" s="510">
        <v>867089</v>
      </c>
      <c r="DI1159" s="510">
        <v>9528</v>
      </c>
      <c r="DJ1159" s="510">
        <v>29733</v>
      </c>
      <c r="DK1159" s="510">
        <v>673</v>
      </c>
      <c r="DL1159" s="510">
        <v>225238</v>
      </c>
      <c r="DM1159" s="510">
        <v>335</v>
      </c>
      <c r="DN1159" s="510">
        <v>599</v>
      </c>
      <c r="DO1159" s="510">
        <v>5505</v>
      </c>
      <c r="DP1159" s="510">
        <v>216667</v>
      </c>
      <c r="DQ1159" s="510">
        <v>39</v>
      </c>
      <c r="DR1159" s="510">
        <v>71</v>
      </c>
      <c r="DS1159" s="510">
        <v>131</v>
      </c>
      <c r="DT1159" s="510">
        <v>162954</v>
      </c>
      <c r="DU1159" s="510">
        <v>1244</v>
      </c>
      <c r="DV1159" s="510">
        <v>2692</v>
      </c>
      <c r="DW1159" s="510">
        <v>115</v>
      </c>
      <c r="DX1159" s="510" t="s">
        <v>152</v>
      </c>
      <c r="DY1159" s="510" t="s">
        <v>152</v>
      </c>
      <c r="DZ1159" s="510" t="s">
        <v>152</v>
      </c>
      <c r="EA1159" s="510" t="s">
        <v>152</v>
      </c>
      <c r="EB1159" s="510" t="s">
        <v>152</v>
      </c>
      <c r="EC1159" s="510" t="s">
        <v>152</v>
      </c>
      <c r="ED1159" s="510" t="s">
        <v>152</v>
      </c>
      <c r="EE1159" s="510" t="s">
        <v>152</v>
      </c>
      <c r="EF1159" s="510" t="s">
        <v>152</v>
      </c>
      <c r="EG1159" s="510">
        <v>217</v>
      </c>
      <c r="EH1159" s="506">
        <v>13</v>
      </c>
      <c r="EI1159" s="510" t="s">
        <v>152</v>
      </c>
      <c r="EJ1159" s="479"/>
      <c r="EK1159" s="479"/>
      <c r="EL1159" s="479"/>
      <c r="EM1159" s="479"/>
      <c r="EN1159" s="479"/>
      <c r="EO1159" s="479"/>
      <c r="EP1159" s="479"/>
      <c r="EQ1159" s="479"/>
      <c r="ER1159" s="479"/>
      <c r="ES1159" s="479"/>
      <c r="ET1159" s="479"/>
      <c r="EU1159" s="479"/>
      <c r="EV1159" s="479"/>
      <c r="EW1159" s="479"/>
      <c r="EX1159" s="479"/>
      <c r="EY1159" s="479"/>
      <c r="EZ1159" s="516"/>
      <c r="FA1159" s="446">
        <f t="shared" si="2445"/>
        <v>1</v>
      </c>
      <c r="FB1159" s="417">
        <f>LEFT($B1159,4)+IF(FA1159&lt;4,1,0)</f>
        <v>2023</v>
      </c>
      <c r="FC1159" s="448">
        <f>DATE($FB1159,$FA1159,1)</f>
        <v>44927</v>
      </c>
      <c r="FD1159" s="449">
        <f>DAY(EOMONTH($FC1159,0))</f>
        <v>31</v>
      </c>
      <c r="FE1159" s="450"/>
      <c r="FF1159" s="451">
        <f t="shared" si="2417"/>
        <v>0.69657092243451857</v>
      </c>
      <c r="FG1159" s="450"/>
      <c r="FH1159" s="452">
        <f t="shared" si="2446"/>
        <v>2.2431032405734248</v>
      </c>
      <c r="FI1159" s="452">
        <f t="shared" si="2447"/>
        <v>1.5530658956752199</v>
      </c>
      <c r="FJ1159" s="452">
        <f t="shared" si="2448"/>
        <v>2.1675696594427243</v>
      </c>
      <c r="FK1159" s="452">
        <f t="shared" si="2449"/>
        <v>1.5454721362229102</v>
      </c>
      <c r="FL1159" s="452">
        <f t="shared" si="2450"/>
        <v>1.541929514677433</v>
      </c>
      <c r="FM1159" s="452">
        <f t="shared" si="2451"/>
        <v>1.0859898505621444</v>
      </c>
      <c r="FN1159" s="452">
        <f t="shared" si="2452"/>
        <v>1.814676709672608</v>
      </c>
      <c r="FO1159" s="452">
        <f t="shared" si="2453"/>
        <v>1.1026922216421806</v>
      </c>
      <c r="FP1159" s="452">
        <f t="shared" si="2454"/>
        <v>1.7656765676567656</v>
      </c>
      <c r="FQ1159" s="452">
        <f t="shared" si="2455"/>
        <v>1.0495049504950495</v>
      </c>
      <c r="FR1159" s="453"/>
      <c r="FS1159" s="446">
        <f t="shared" si="2461"/>
        <v>73222</v>
      </c>
      <c r="FT1159" s="446">
        <f t="shared" si="2461"/>
        <v>73222</v>
      </c>
      <c r="FU1159" s="446">
        <f t="shared" si="2461"/>
        <v>73222</v>
      </c>
      <c r="FV1159" s="446">
        <f t="shared" si="2461"/>
        <v>3221768</v>
      </c>
      <c r="FW1159" s="446">
        <f t="shared" si="2461"/>
        <v>8732652</v>
      </c>
      <c r="FX1159" s="446">
        <f t="shared" si="2461"/>
        <v>6945792</v>
      </c>
      <c r="FY1159" s="446">
        <f t="shared" si="2461"/>
        <v>227448459</v>
      </c>
      <c r="FZ1159" s="446">
        <f t="shared" si="2461"/>
        <v>215992172</v>
      </c>
      <c r="GA1159" s="446">
        <f t="shared" si="2461"/>
        <v>6947790</v>
      </c>
      <c r="GB1159" s="446">
        <f t="shared" si="2444"/>
        <v>17183490</v>
      </c>
      <c r="GC1159" s="446">
        <f t="shared" si="2444"/>
        <v>6785338</v>
      </c>
      <c r="GD1159" s="446">
        <f t="shared" ref="GD1159:GM1168" si="2463">IFERROR(HLOOKUP(GD$1,$H$5:$HA$10112,MATCH($A1159,$A$5:$A$10112,0),0)*HLOOKUP(GD$2,$H$5:$HA$10112,MATCH($A1159,$A$5:$A$10112,0),0),"-")</f>
        <v>10899</v>
      </c>
      <c r="GE1159" s="446">
        <f t="shared" si="2463"/>
        <v>7695</v>
      </c>
      <c r="GF1159" s="446">
        <f t="shared" si="2463"/>
        <v>8717924</v>
      </c>
      <c r="GG1159" s="446">
        <f t="shared" si="2463"/>
        <v>15865727</v>
      </c>
      <c r="GH1159" s="446">
        <f t="shared" si="2463"/>
        <v>4809350</v>
      </c>
      <c r="GI1159" s="446">
        <f t="shared" si="2463"/>
        <v>207139150</v>
      </c>
      <c r="GJ1159" s="446">
        <f t="shared" si="2463"/>
        <v>4910822</v>
      </c>
      <c r="GK1159" s="446">
        <f t="shared" si="2463"/>
        <v>2482578</v>
      </c>
      <c r="GL1159" s="446">
        <f t="shared" si="2463"/>
        <v>19853450</v>
      </c>
      <c r="GM1159" s="446">
        <f t="shared" si="2463"/>
        <v>2705703</v>
      </c>
      <c r="GN1159" s="446">
        <f t="shared" si="2424"/>
        <v>352652</v>
      </c>
      <c r="GO1159" s="446">
        <f t="shared" si="2460"/>
        <v>403127</v>
      </c>
      <c r="GP1159" s="446">
        <f t="shared" si="2460"/>
        <v>390855</v>
      </c>
      <c r="GQ1159" s="446" t="str">
        <f t="shared" si="2460"/>
        <v>-</v>
      </c>
      <c r="GR1159" s="446"/>
      <c r="GS1159" s="446"/>
      <c r="GT1159" s="446"/>
      <c r="GU1159" s="446"/>
      <c r="GV1159" s="416"/>
    </row>
    <row r="1160" spans="1:204" ht="9.75" customHeight="1" x14ac:dyDescent="0.2">
      <c r="A1160" s="417" t="str">
        <f t="shared" si="2437"/>
        <v>2022-23JANUARYR1F</v>
      </c>
      <c r="B1160" s="458" t="str">
        <f t="shared" si="2462"/>
        <v>2022-23</v>
      </c>
      <c r="C1160" s="402" t="s">
        <v>654</v>
      </c>
      <c r="D1160" s="458" t="s">
        <v>663</v>
      </c>
      <c r="E1160" s="458" t="s">
        <v>662</v>
      </c>
      <c r="F1160" s="478" t="s">
        <v>458</v>
      </c>
      <c r="G1160" s="478" t="s">
        <v>688</v>
      </c>
      <c r="H1160" s="510">
        <v>3342</v>
      </c>
      <c r="I1160" s="510">
        <v>1976</v>
      </c>
      <c r="J1160" s="510">
        <v>36959</v>
      </c>
      <c r="K1160" s="510">
        <v>19</v>
      </c>
      <c r="L1160" s="510">
        <v>0</v>
      </c>
      <c r="M1160" s="510">
        <v>66</v>
      </c>
      <c r="N1160" s="510">
        <v>139</v>
      </c>
      <c r="O1160" s="510">
        <v>258</v>
      </c>
      <c r="P1160" s="510">
        <v>11</v>
      </c>
      <c r="Q1160" s="510">
        <v>0</v>
      </c>
      <c r="R1160" s="510">
        <v>7</v>
      </c>
      <c r="S1160" s="510">
        <v>2546</v>
      </c>
      <c r="T1160" s="510">
        <v>120</v>
      </c>
      <c r="U1160" s="510">
        <v>72</v>
      </c>
      <c r="V1160" s="510">
        <v>1243</v>
      </c>
      <c r="W1160" s="510">
        <v>729</v>
      </c>
      <c r="X1160" s="510">
        <v>46</v>
      </c>
      <c r="Y1160" s="510">
        <v>67857</v>
      </c>
      <c r="Z1160" s="510">
        <v>565</v>
      </c>
      <c r="AA1160" s="510">
        <v>1080</v>
      </c>
      <c r="AB1160" s="510">
        <v>50130</v>
      </c>
      <c r="AC1160" s="510">
        <v>696</v>
      </c>
      <c r="AD1160" s="510">
        <v>1185</v>
      </c>
      <c r="AE1160" s="510">
        <v>2126171</v>
      </c>
      <c r="AF1160" s="510">
        <v>1711</v>
      </c>
      <c r="AG1160" s="510">
        <v>3565</v>
      </c>
      <c r="AH1160" s="510">
        <v>3692391</v>
      </c>
      <c r="AI1160" s="510">
        <v>5065</v>
      </c>
      <c r="AJ1160" s="510">
        <v>12245</v>
      </c>
      <c r="AK1160" s="510">
        <v>208549</v>
      </c>
      <c r="AL1160" s="510">
        <v>4534</v>
      </c>
      <c r="AM1160" s="510">
        <v>9404</v>
      </c>
      <c r="AN1160" s="510" t="s">
        <v>152</v>
      </c>
      <c r="AO1160" s="510">
        <v>93</v>
      </c>
      <c r="AP1160" s="510">
        <v>23</v>
      </c>
      <c r="AQ1160" s="510">
        <v>68656</v>
      </c>
      <c r="AR1160" s="510">
        <v>2985</v>
      </c>
      <c r="AS1160" s="510">
        <v>2772</v>
      </c>
      <c r="AT1160" s="510">
        <v>212</v>
      </c>
      <c r="AU1160" s="510">
        <v>2</v>
      </c>
      <c r="AV1160" s="510">
        <v>19</v>
      </c>
      <c r="AW1160" s="510">
        <v>54</v>
      </c>
      <c r="AX1160" s="510">
        <v>7</v>
      </c>
      <c r="AY1160" s="510">
        <v>184</v>
      </c>
      <c r="AZ1160" s="510">
        <v>14</v>
      </c>
      <c r="BA1160" s="510" t="s">
        <v>152</v>
      </c>
      <c r="BB1160" s="510" t="s">
        <v>152</v>
      </c>
      <c r="BC1160" s="510" t="s">
        <v>152</v>
      </c>
      <c r="BD1160" s="510" t="s">
        <v>152</v>
      </c>
      <c r="BE1160" s="510" t="s">
        <v>152</v>
      </c>
      <c r="BF1160" s="510" t="s">
        <v>152</v>
      </c>
      <c r="BG1160" s="510" t="s">
        <v>152</v>
      </c>
      <c r="BH1160" s="510" t="s">
        <v>152</v>
      </c>
      <c r="BI1160" s="510">
        <v>1468</v>
      </c>
      <c r="BJ1160" s="510">
        <v>26</v>
      </c>
      <c r="BK1160" s="510">
        <v>840</v>
      </c>
      <c r="BL1160" s="510">
        <v>2334</v>
      </c>
      <c r="BM1160" s="510">
        <v>222</v>
      </c>
      <c r="BN1160" s="510">
        <v>190</v>
      </c>
      <c r="BO1160" s="510">
        <v>134</v>
      </c>
      <c r="BP1160" s="510">
        <v>114</v>
      </c>
      <c r="BQ1160" s="510">
        <v>1455</v>
      </c>
      <c r="BR1160" s="510">
        <v>1338</v>
      </c>
      <c r="BS1160" s="510">
        <v>892</v>
      </c>
      <c r="BT1160" s="510">
        <v>781</v>
      </c>
      <c r="BU1160" s="510">
        <v>51</v>
      </c>
      <c r="BV1160" s="510">
        <v>50</v>
      </c>
      <c r="BW1160" s="510">
        <v>4</v>
      </c>
      <c r="BX1160" s="510">
        <v>1959</v>
      </c>
      <c r="BY1160" s="510">
        <v>490</v>
      </c>
      <c r="BZ1160" s="510">
        <v>819</v>
      </c>
      <c r="CA1160" s="510">
        <v>0</v>
      </c>
      <c r="CB1160" s="510">
        <v>0</v>
      </c>
      <c r="CC1160" s="510" t="s">
        <v>152</v>
      </c>
      <c r="CD1160" s="510" t="s">
        <v>152</v>
      </c>
      <c r="CE1160" s="510">
        <v>116</v>
      </c>
      <c r="CF1160" s="510">
        <v>65898</v>
      </c>
      <c r="CG1160" s="510">
        <v>568</v>
      </c>
      <c r="CH1160" s="510">
        <v>1101</v>
      </c>
      <c r="CI1160" s="510">
        <v>124</v>
      </c>
      <c r="CJ1160" s="510">
        <v>205586</v>
      </c>
      <c r="CK1160" s="510">
        <v>1658</v>
      </c>
      <c r="CL1160" s="510">
        <v>3396</v>
      </c>
      <c r="CM1160" s="510">
        <v>22</v>
      </c>
      <c r="CN1160" s="510">
        <v>139747</v>
      </c>
      <c r="CO1160" s="510">
        <v>6352</v>
      </c>
      <c r="CP1160" s="510">
        <v>10677</v>
      </c>
      <c r="CQ1160" s="510">
        <v>1097</v>
      </c>
      <c r="CR1160" s="510">
        <v>1780838</v>
      </c>
      <c r="CS1160" s="510">
        <v>1623</v>
      </c>
      <c r="CT1160" s="510">
        <v>3444</v>
      </c>
      <c r="CU1160" s="510">
        <v>148</v>
      </c>
      <c r="CV1160" s="510">
        <v>717565</v>
      </c>
      <c r="CW1160" s="510">
        <v>4848</v>
      </c>
      <c r="CX1160" s="510">
        <v>9993</v>
      </c>
      <c r="CY1160" s="510">
        <v>21</v>
      </c>
      <c r="CZ1160" s="510">
        <v>281862</v>
      </c>
      <c r="DA1160" s="510">
        <v>13422</v>
      </c>
      <c r="DB1160" s="510">
        <v>25745</v>
      </c>
      <c r="DC1160" s="510">
        <v>34</v>
      </c>
      <c r="DD1160" s="510">
        <v>409635</v>
      </c>
      <c r="DE1160" s="510">
        <v>12048</v>
      </c>
      <c r="DF1160" s="510">
        <v>26247</v>
      </c>
      <c r="DG1160" s="510">
        <v>13</v>
      </c>
      <c r="DH1160" s="510">
        <v>107782</v>
      </c>
      <c r="DI1160" s="510">
        <v>8291</v>
      </c>
      <c r="DJ1160" s="510">
        <v>20547</v>
      </c>
      <c r="DK1160" s="510">
        <v>6</v>
      </c>
      <c r="DL1160" s="510">
        <v>2348</v>
      </c>
      <c r="DM1160" s="510">
        <v>391</v>
      </c>
      <c r="DN1160" s="510">
        <v>742</v>
      </c>
      <c r="DO1160" s="510">
        <v>54</v>
      </c>
      <c r="DP1160" s="510">
        <v>2193</v>
      </c>
      <c r="DQ1160" s="510">
        <v>41</v>
      </c>
      <c r="DR1160" s="510">
        <v>90</v>
      </c>
      <c r="DS1160" s="510">
        <v>0</v>
      </c>
      <c r="DT1160" s="510">
        <v>0</v>
      </c>
      <c r="DU1160" s="510" t="s">
        <v>152</v>
      </c>
      <c r="DV1160" s="510" t="s">
        <v>152</v>
      </c>
      <c r="DW1160" s="510">
        <v>0</v>
      </c>
      <c r="DX1160" s="510" t="s">
        <v>152</v>
      </c>
      <c r="DY1160" s="510" t="s">
        <v>152</v>
      </c>
      <c r="DZ1160" s="510" t="s">
        <v>152</v>
      </c>
      <c r="EA1160" s="510" t="s">
        <v>152</v>
      </c>
      <c r="EB1160" s="510" t="s">
        <v>152</v>
      </c>
      <c r="EC1160" s="510" t="s">
        <v>152</v>
      </c>
      <c r="ED1160" s="510" t="s">
        <v>152</v>
      </c>
      <c r="EE1160" s="510" t="s">
        <v>152</v>
      </c>
      <c r="EF1160" s="510" t="s">
        <v>152</v>
      </c>
      <c r="EG1160" s="510">
        <v>0</v>
      </c>
      <c r="EH1160" s="506">
        <v>38</v>
      </c>
      <c r="EI1160" s="510" t="s">
        <v>152</v>
      </c>
      <c r="EJ1160" s="479"/>
      <c r="EK1160" s="479"/>
      <c r="EL1160" s="479"/>
      <c r="EM1160" s="479"/>
      <c r="EN1160" s="479"/>
      <c r="EO1160" s="479"/>
      <c r="EP1160" s="479"/>
      <c r="EQ1160" s="479"/>
      <c r="ER1160" s="479"/>
      <c r="ES1160" s="479"/>
      <c r="ET1160" s="479"/>
      <c r="EU1160" s="479"/>
      <c r="EV1160" s="479"/>
      <c r="EW1160" s="479"/>
      <c r="EX1160" s="479"/>
      <c r="EY1160" s="479"/>
      <c r="EZ1160" s="476"/>
      <c r="FA1160" s="446">
        <f t="shared" si="2445"/>
        <v>1</v>
      </c>
      <c r="FB1160" s="417">
        <f t="shared" ref="FB1160:FB1168" si="2464">LEFT($B1160,4)+IF(FA1160&lt;4,1,0)</f>
        <v>2023</v>
      </c>
      <c r="FC1160" s="448">
        <f t="shared" ref="FC1160:FC1168" si="2465">DATE($FB1160,$FA1160,1)</f>
        <v>44927</v>
      </c>
      <c r="FD1160" s="449">
        <f t="shared" ref="FD1160:FD1168" si="2466">DAY(EOMONTH($FC1160,0))</f>
        <v>31</v>
      </c>
      <c r="FE1160" s="450"/>
      <c r="FF1160" s="451">
        <f t="shared" si="2417"/>
        <v>0.49541284403669728</v>
      </c>
      <c r="FG1160" s="450"/>
      <c r="FH1160" s="452">
        <f t="shared" si="2446"/>
        <v>1.85</v>
      </c>
      <c r="FI1160" s="452">
        <f t="shared" si="2447"/>
        <v>1.5833333333333333</v>
      </c>
      <c r="FJ1160" s="452">
        <f t="shared" si="2448"/>
        <v>1.8611111111111112</v>
      </c>
      <c r="FK1160" s="452">
        <f t="shared" si="2449"/>
        <v>1.5833333333333333</v>
      </c>
      <c r="FL1160" s="452">
        <f t="shared" si="2450"/>
        <v>1.170555108608206</v>
      </c>
      <c r="FM1160" s="452">
        <f t="shared" si="2451"/>
        <v>1.076427996781979</v>
      </c>
      <c r="FN1160" s="452">
        <f t="shared" si="2452"/>
        <v>1.2235939643347051</v>
      </c>
      <c r="FO1160" s="452">
        <f t="shared" si="2453"/>
        <v>1.0713305898491083</v>
      </c>
      <c r="FP1160" s="452">
        <f t="shared" si="2454"/>
        <v>1.1086956521739131</v>
      </c>
      <c r="FQ1160" s="452">
        <f t="shared" si="2455"/>
        <v>1.0869565217391304</v>
      </c>
      <c r="FR1160" s="453"/>
      <c r="FS1160" s="446">
        <f t="shared" si="2461"/>
        <v>0</v>
      </c>
      <c r="FT1160" s="446">
        <f t="shared" si="2461"/>
        <v>130416</v>
      </c>
      <c r="FU1160" s="446">
        <f t="shared" si="2461"/>
        <v>274664</v>
      </c>
      <c r="FV1160" s="446">
        <f t="shared" si="2461"/>
        <v>509808</v>
      </c>
      <c r="FW1160" s="446">
        <f t="shared" si="2461"/>
        <v>129600</v>
      </c>
      <c r="FX1160" s="446">
        <f t="shared" si="2461"/>
        <v>85320</v>
      </c>
      <c r="FY1160" s="446">
        <f t="shared" si="2461"/>
        <v>4431295</v>
      </c>
      <c r="FZ1160" s="446">
        <f t="shared" si="2461"/>
        <v>8926605</v>
      </c>
      <c r="GA1160" s="446">
        <f t="shared" si="2461"/>
        <v>432584</v>
      </c>
      <c r="GB1160" s="446" t="str">
        <f t="shared" si="2444"/>
        <v>-</v>
      </c>
      <c r="GC1160" s="446">
        <f t="shared" si="2444"/>
        <v>63756</v>
      </c>
      <c r="GD1160" s="446">
        <f t="shared" si="2463"/>
        <v>3276</v>
      </c>
      <c r="GE1160" s="446" t="str">
        <f t="shared" si="2463"/>
        <v>-</v>
      </c>
      <c r="GF1160" s="446">
        <f t="shared" si="2463"/>
        <v>127716</v>
      </c>
      <c r="GG1160" s="446">
        <f t="shared" si="2463"/>
        <v>421104</v>
      </c>
      <c r="GH1160" s="446">
        <f t="shared" si="2463"/>
        <v>234894</v>
      </c>
      <c r="GI1160" s="446">
        <f t="shared" si="2463"/>
        <v>3778068</v>
      </c>
      <c r="GJ1160" s="446">
        <f t="shared" si="2463"/>
        <v>1478964</v>
      </c>
      <c r="GK1160" s="446">
        <f t="shared" si="2463"/>
        <v>540645</v>
      </c>
      <c r="GL1160" s="446">
        <f t="shared" si="2463"/>
        <v>892398</v>
      </c>
      <c r="GM1160" s="446">
        <f t="shared" si="2463"/>
        <v>267111</v>
      </c>
      <c r="GN1160" s="446" t="str">
        <f t="shared" si="2424"/>
        <v>-</v>
      </c>
      <c r="GO1160" s="446">
        <f t="shared" si="2460"/>
        <v>4452</v>
      </c>
      <c r="GP1160" s="446">
        <f t="shared" si="2460"/>
        <v>4860</v>
      </c>
      <c r="GQ1160" s="446" t="str">
        <f t="shared" si="2460"/>
        <v>-</v>
      </c>
      <c r="GR1160" s="446"/>
      <c r="GS1160" s="446"/>
      <c r="GT1160" s="446"/>
      <c r="GU1160" s="446"/>
      <c r="GV1160" s="416"/>
    </row>
    <row r="1161" spans="1:204" ht="9.75" customHeight="1" x14ac:dyDescent="0.2">
      <c r="A1161" s="493" t="str">
        <f t="shared" si="2437"/>
        <v>2022-23JANUARYRRU</v>
      </c>
      <c r="B1161" s="494" t="str">
        <f t="shared" si="2462"/>
        <v>2022-23</v>
      </c>
      <c r="C1161" s="480" t="s">
        <v>654</v>
      </c>
      <c r="D1161" s="494" t="s">
        <v>659</v>
      </c>
      <c r="E1161" s="494" t="s">
        <v>467</v>
      </c>
      <c r="F1161" s="495" t="s">
        <v>454</v>
      </c>
      <c r="G1161" s="511" t="s">
        <v>689</v>
      </c>
      <c r="H1161" s="519">
        <v>139814</v>
      </c>
      <c r="I1161" s="519">
        <v>108361</v>
      </c>
      <c r="J1161" s="519">
        <v>1536440</v>
      </c>
      <c r="K1161" s="519">
        <v>14</v>
      </c>
      <c r="L1161" s="519">
        <v>0</v>
      </c>
      <c r="M1161" s="519">
        <v>44</v>
      </c>
      <c r="N1161" s="519">
        <v>110</v>
      </c>
      <c r="O1161" s="519">
        <v>230</v>
      </c>
      <c r="P1161" s="519" t="s">
        <v>152</v>
      </c>
      <c r="Q1161" s="519">
        <v>0</v>
      </c>
      <c r="R1161" s="519">
        <v>954</v>
      </c>
      <c r="S1161" s="519">
        <v>94694</v>
      </c>
      <c r="T1161" s="519">
        <v>10678</v>
      </c>
      <c r="U1161" s="519">
        <v>7379</v>
      </c>
      <c r="V1161" s="519">
        <v>49769</v>
      </c>
      <c r="W1161" s="519">
        <v>14537</v>
      </c>
      <c r="X1161" s="519">
        <v>557</v>
      </c>
      <c r="Y1161" s="519">
        <v>4956698</v>
      </c>
      <c r="Z1161" s="519">
        <v>464</v>
      </c>
      <c r="AA1161" s="519">
        <v>777</v>
      </c>
      <c r="AB1161" s="519">
        <v>5217204</v>
      </c>
      <c r="AC1161" s="519">
        <v>707</v>
      </c>
      <c r="AD1161" s="519">
        <v>1199</v>
      </c>
      <c r="AE1161" s="519">
        <v>88072850</v>
      </c>
      <c r="AF1161" s="519">
        <v>1770</v>
      </c>
      <c r="AG1161" s="519">
        <v>3913</v>
      </c>
      <c r="AH1161" s="519">
        <v>46472622</v>
      </c>
      <c r="AI1161" s="519">
        <v>3197</v>
      </c>
      <c r="AJ1161" s="519">
        <v>7499</v>
      </c>
      <c r="AK1161" s="519">
        <v>3652965</v>
      </c>
      <c r="AL1161" s="519">
        <v>6558</v>
      </c>
      <c r="AM1161" s="519">
        <v>13901</v>
      </c>
      <c r="AN1161" s="519">
        <v>316</v>
      </c>
      <c r="AO1161" s="519">
        <v>1227</v>
      </c>
      <c r="AP1161" s="519" t="s">
        <v>152</v>
      </c>
      <c r="AQ1161" s="519" t="s">
        <v>152</v>
      </c>
      <c r="AR1161" s="519" t="s">
        <v>152</v>
      </c>
      <c r="AS1161" s="519" t="s">
        <v>152</v>
      </c>
      <c r="AT1161" s="519">
        <v>15354</v>
      </c>
      <c r="AU1161" s="519">
        <v>91</v>
      </c>
      <c r="AV1161" s="519">
        <v>3355</v>
      </c>
      <c r="AW1161" s="519" t="s">
        <v>152</v>
      </c>
      <c r="AX1161" s="519">
        <v>4</v>
      </c>
      <c r="AY1161" s="519">
        <v>11904</v>
      </c>
      <c r="AZ1161" s="519" t="s">
        <v>152</v>
      </c>
      <c r="BA1161" s="519" t="s">
        <v>152</v>
      </c>
      <c r="BB1161" s="519" t="s">
        <v>152</v>
      </c>
      <c r="BC1161" s="519" t="s">
        <v>152</v>
      </c>
      <c r="BD1161" s="519" t="s">
        <v>152</v>
      </c>
      <c r="BE1161" s="519" t="s">
        <v>152</v>
      </c>
      <c r="BF1161" s="519" t="s">
        <v>152</v>
      </c>
      <c r="BG1161" s="519" t="s">
        <v>152</v>
      </c>
      <c r="BH1161" s="519" t="s">
        <v>152</v>
      </c>
      <c r="BI1161" s="519">
        <v>50049</v>
      </c>
      <c r="BJ1161" s="519">
        <v>2177</v>
      </c>
      <c r="BK1161" s="519">
        <v>27114</v>
      </c>
      <c r="BL1161" s="519">
        <v>79340</v>
      </c>
      <c r="BM1161" s="519">
        <v>26897</v>
      </c>
      <c r="BN1161" s="519">
        <v>21475</v>
      </c>
      <c r="BO1161" s="519">
        <v>18136</v>
      </c>
      <c r="BP1161" s="519">
        <v>14990</v>
      </c>
      <c r="BQ1161" s="519">
        <v>66983</v>
      </c>
      <c r="BR1161" s="519">
        <v>56560</v>
      </c>
      <c r="BS1161" s="519">
        <v>23867</v>
      </c>
      <c r="BT1161" s="519">
        <v>16858</v>
      </c>
      <c r="BU1161" s="519">
        <v>758</v>
      </c>
      <c r="BV1161" s="519">
        <v>615</v>
      </c>
      <c r="BW1161" s="519">
        <v>73</v>
      </c>
      <c r="BX1161" s="519">
        <v>46009</v>
      </c>
      <c r="BY1161" s="519">
        <v>630</v>
      </c>
      <c r="BZ1161" s="519">
        <v>925</v>
      </c>
      <c r="CA1161" s="519">
        <v>34</v>
      </c>
      <c r="CB1161" s="519">
        <v>22297</v>
      </c>
      <c r="CC1161" s="519">
        <v>656</v>
      </c>
      <c r="CD1161" s="519">
        <v>1020</v>
      </c>
      <c r="CE1161" s="519">
        <v>10571</v>
      </c>
      <c r="CF1161" s="519">
        <v>4888392</v>
      </c>
      <c r="CG1161" s="519">
        <v>462</v>
      </c>
      <c r="CH1161" s="519">
        <v>777</v>
      </c>
      <c r="CI1161" s="519">
        <v>3358</v>
      </c>
      <c r="CJ1161" s="519">
        <v>5974050</v>
      </c>
      <c r="CK1161" s="519">
        <v>1779</v>
      </c>
      <c r="CL1161" s="519">
        <v>3705</v>
      </c>
      <c r="CM1161" s="519">
        <v>1252</v>
      </c>
      <c r="CN1161" s="519">
        <v>2028910</v>
      </c>
      <c r="CO1161" s="519">
        <v>1621</v>
      </c>
      <c r="CP1161" s="519">
        <v>3791</v>
      </c>
      <c r="CQ1161" s="519">
        <v>45159</v>
      </c>
      <c r="CR1161" s="519">
        <v>80069890</v>
      </c>
      <c r="CS1161" s="519">
        <v>1773</v>
      </c>
      <c r="CT1161" s="519">
        <v>3913</v>
      </c>
      <c r="CU1161" s="519">
        <v>967</v>
      </c>
      <c r="CV1161" s="519">
        <v>3883195</v>
      </c>
      <c r="CW1161" s="519">
        <v>4016</v>
      </c>
      <c r="CX1161" s="519">
        <v>10114</v>
      </c>
      <c r="CY1161" s="519">
        <v>402</v>
      </c>
      <c r="CZ1161" s="519">
        <v>1454623</v>
      </c>
      <c r="DA1161" s="519">
        <v>3618</v>
      </c>
      <c r="DB1161" s="519">
        <v>8974</v>
      </c>
      <c r="DC1161" s="519">
        <v>1299</v>
      </c>
      <c r="DD1161" s="519">
        <v>9419025</v>
      </c>
      <c r="DE1161" s="519">
        <v>7251</v>
      </c>
      <c r="DF1161" s="519">
        <v>16113</v>
      </c>
      <c r="DG1161" s="519">
        <v>101</v>
      </c>
      <c r="DH1161" s="519">
        <v>517925</v>
      </c>
      <c r="DI1161" s="519">
        <v>5128</v>
      </c>
      <c r="DJ1161" s="519">
        <v>9735</v>
      </c>
      <c r="DK1161" s="519" t="s">
        <v>152</v>
      </c>
      <c r="DL1161" s="519" t="s">
        <v>152</v>
      </c>
      <c r="DM1161" s="519" t="s">
        <v>152</v>
      </c>
      <c r="DN1161" s="519" t="s">
        <v>152</v>
      </c>
      <c r="DO1161" s="519">
        <v>5978</v>
      </c>
      <c r="DP1161" s="519">
        <v>344688</v>
      </c>
      <c r="DQ1161" s="519">
        <v>58</v>
      </c>
      <c r="DR1161" s="519">
        <v>121</v>
      </c>
      <c r="DS1161" s="519">
        <v>79</v>
      </c>
      <c r="DT1161" s="519">
        <v>165415</v>
      </c>
      <c r="DU1161" s="519">
        <v>2094</v>
      </c>
      <c r="DV1161" s="519">
        <v>3995</v>
      </c>
      <c r="DW1161" s="519">
        <v>69</v>
      </c>
      <c r="DX1161" s="519" t="s">
        <v>152</v>
      </c>
      <c r="DY1161" s="519" t="s">
        <v>152</v>
      </c>
      <c r="DZ1161" s="519" t="s">
        <v>152</v>
      </c>
      <c r="EA1161" s="519" t="s">
        <v>152</v>
      </c>
      <c r="EB1161" s="519" t="s">
        <v>152</v>
      </c>
      <c r="EC1161" s="519" t="s">
        <v>152</v>
      </c>
      <c r="ED1161" s="519" t="s">
        <v>152</v>
      </c>
      <c r="EE1161" s="519" t="s">
        <v>152</v>
      </c>
      <c r="EF1161" s="519" t="s">
        <v>152</v>
      </c>
      <c r="EG1161" s="519">
        <v>142</v>
      </c>
      <c r="EH1161" s="513">
        <v>285</v>
      </c>
      <c r="EI1161" s="519" t="s">
        <v>152</v>
      </c>
      <c r="EJ1161" s="512"/>
      <c r="EK1161" s="512"/>
      <c r="EL1161" s="512"/>
      <c r="EM1161" s="512"/>
      <c r="EN1161" s="512"/>
      <c r="EO1161" s="512"/>
      <c r="EP1161" s="512"/>
      <c r="EQ1161" s="512"/>
      <c r="ER1161" s="512"/>
      <c r="ES1161" s="512"/>
      <c r="ET1161" s="512"/>
      <c r="EU1161" s="512"/>
      <c r="EV1161" s="512"/>
      <c r="EW1161" s="512"/>
      <c r="EX1161" s="512"/>
      <c r="EY1161" s="512"/>
      <c r="EZ1161" s="514"/>
      <c r="FA1161" s="520">
        <f t="shared" si="2445"/>
        <v>1</v>
      </c>
      <c r="FB1161" s="493">
        <f t="shared" si="2464"/>
        <v>2023</v>
      </c>
      <c r="FC1161" s="498">
        <f t="shared" si="2465"/>
        <v>44927</v>
      </c>
      <c r="FD1161" s="499">
        <f t="shared" si="2466"/>
        <v>31</v>
      </c>
      <c r="FE1161" s="500"/>
      <c r="FF1161" s="515" t="e">
        <f t="shared" si="2417"/>
        <v>#VALUE!</v>
      </c>
      <c r="FG1161" s="500"/>
      <c r="FH1161" s="481">
        <f t="shared" si="2446"/>
        <v>2.5189174002622212</v>
      </c>
      <c r="FI1161" s="481">
        <f t="shared" si="2447"/>
        <v>2.0111444090653681</v>
      </c>
      <c r="FJ1161" s="481">
        <f t="shared" si="2448"/>
        <v>2.4577856078059357</v>
      </c>
      <c r="FK1161" s="481">
        <f t="shared" si="2449"/>
        <v>2.0314405746036046</v>
      </c>
      <c r="FL1161" s="481">
        <f t="shared" si="2450"/>
        <v>1.3458779561574474</v>
      </c>
      <c r="FM1161" s="481">
        <f t="shared" si="2451"/>
        <v>1.136450400851936</v>
      </c>
      <c r="FN1161" s="481">
        <f t="shared" si="2452"/>
        <v>1.6418105523835729</v>
      </c>
      <c r="FO1161" s="481">
        <f t="shared" si="2453"/>
        <v>1.1596615532778427</v>
      </c>
      <c r="FP1161" s="481">
        <f t="shared" si="2454"/>
        <v>1.3608617594254937</v>
      </c>
      <c r="FQ1161" s="481">
        <f t="shared" si="2455"/>
        <v>1.104129263913824</v>
      </c>
      <c r="FR1161" s="501"/>
      <c r="FS1161" s="482">
        <f t="shared" si="2461"/>
        <v>0</v>
      </c>
      <c r="FT1161" s="482">
        <f t="shared" si="2461"/>
        <v>4767884</v>
      </c>
      <c r="FU1161" s="482">
        <f t="shared" si="2461"/>
        <v>11919710</v>
      </c>
      <c r="FV1161" s="482">
        <f t="shared" si="2461"/>
        <v>24923030</v>
      </c>
      <c r="FW1161" s="482">
        <f t="shared" si="2461"/>
        <v>8296806</v>
      </c>
      <c r="FX1161" s="482">
        <f t="shared" si="2461"/>
        <v>8847421</v>
      </c>
      <c r="FY1161" s="482">
        <f t="shared" si="2461"/>
        <v>194746097</v>
      </c>
      <c r="FZ1161" s="482">
        <f t="shared" si="2461"/>
        <v>109012963</v>
      </c>
      <c r="GA1161" s="482">
        <f t="shared" si="2461"/>
        <v>7742857</v>
      </c>
      <c r="GB1161" s="482" t="str">
        <f t="shared" si="2444"/>
        <v>-</v>
      </c>
      <c r="GC1161" s="482" t="str">
        <f t="shared" si="2444"/>
        <v>-</v>
      </c>
      <c r="GD1161" s="482">
        <f t="shared" si="2463"/>
        <v>67525</v>
      </c>
      <c r="GE1161" s="482">
        <f t="shared" si="2463"/>
        <v>34680</v>
      </c>
      <c r="GF1161" s="482">
        <f t="shared" si="2463"/>
        <v>8213667</v>
      </c>
      <c r="GG1161" s="482">
        <f t="shared" si="2463"/>
        <v>12441390</v>
      </c>
      <c r="GH1161" s="482">
        <f t="shared" si="2463"/>
        <v>4746332</v>
      </c>
      <c r="GI1161" s="482">
        <f t="shared" si="2463"/>
        <v>176707167</v>
      </c>
      <c r="GJ1161" s="482">
        <f t="shared" si="2463"/>
        <v>9780238</v>
      </c>
      <c r="GK1161" s="482">
        <f t="shared" si="2463"/>
        <v>3607548</v>
      </c>
      <c r="GL1161" s="482">
        <f t="shared" si="2463"/>
        <v>20930787</v>
      </c>
      <c r="GM1161" s="482">
        <f t="shared" si="2463"/>
        <v>983235</v>
      </c>
      <c r="GN1161" s="482">
        <f t="shared" si="2424"/>
        <v>315605</v>
      </c>
      <c r="GO1161" s="482" t="str">
        <f t="shared" si="2460"/>
        <v>-</v>
      </c>
      <c r="GP1161" s="482">
        <f t="shared" si="2460"/>
        <v>723338</v>
      </c>
      <c r="GQ1161" s="482" t="str">
        <f t="shared" si="2460"/>
        <v>-</v>
      </c>
      <c r="GR1161" s="482"/>
      <c r="GS1161" s="482"/>
      <c r="GT1161" s="482"/>
      <c r="GU1161" s="482"/>
      <c r="GV1161" s="502"/>
    </row>
    <row r="1162" spans="1:204" ht="9.75" customHeight="1" x14ac:dyDescent="0.2">
      <c r="A1162" s="417" t="str">
        <f t="shared" si="2437"/>
        <v>2022-23JANUARYRX6</v>
      </c>
      <c r="B1162" s="458" t="str">
        <f t="shared" si="2462"/>
        <v>2022-23</v>
      </c>
      <c r="C1162" s="402" t="s">
        <v>654</v>
      </c>
      <c r="D1162" s="458" t="s">
        <v>646</v>
      </c>
      <c r="E1162" s="458" t="s">
        <v>645</v>
      </c>
      <c r="F1162" s="478" t="s">
        <v>448</v>
      </c>
      <c r="G1162" s="478" t="s">
        <v>690</v>
      </c>
      <c r="H1162" s="510">
        <v>43956</v>
      </c>
      <c r="I1162" s="510">
        <v>29721</v>
      </c>
      <c r="J1162" s="510">
        <v>212568</v>
      </c>
      <c r="K1162" s="510">
        <v>7</v>
      </c>
      <c r="L1162" s="510">
        <v>0</v>
      </c>
      <c r="M1162" s="510">
        <v>20</v>
      </c>
      <c r="N1162" s="510">
        <v>35</v>
      </c>
      <c r="O1162" s="510">
        <v>80</v>
      </c>
      <c r="P1162" s="510">
        <v>183</v>
      </c>
      <c r="Q1162" s="510">
        <v>1383</v>
      </c>
      <c r="R1162" s="510">
        <v>16</v>
      </c>
      <c r="S1162" s="510">
        <v>32956</v>
      </c>
      <c r="T1162" s="510">
        <v>2961</v>
      </c>
      <c r="U1162" s="510">
        <v>1914</v>
      </c>
      <c r="V1162" s="510">
        <v>18384</v>
      </c>
      <c r="W1162" s="510">
        <v>6685</v>
      </c>
      <c r="X1162" s="510">
        <v>511</v>
      </c>
      <c r="Y1162" s="510">
        <v>1264382</v>
      </c>
      <c r="Z1162" s="510">
        <v>427</v>
      </c>
      <c r="AA1162" s="510">
        <v>738</v>
      </c>
      <c r="AB1162" s="510">
        <v>972096</v>
      </c>
      <c r="AC1162" s="510">
        <v>508</v>
      </c>
      <c r="AD1162" s="510">
        <v>885</v>
      </c>
      <c r="AE1162" s="510">
        <v>35756055</v>
      </c>
      <c r="AF1162" s="510">
        <v>1945</v>
      </c>
      <c r="AG1162" s="510">
        <v>4087</v>
      </c>
      <c r="AH1162" s="510">
        <v>24765726</v>
      </c>
      <c r="AI1162" s="510">
        <v>3705</v>
      </c>
      <c r="AJ1162" s="510">
        <v>8351</v>
      </c>
      <c r="AK1162" s="510">
        <v>2277556</v>
      </c>
      <c r="AL1162" s="510">
        <v>4457</v>
      </c>
      <c r="AM1162" s="510">
        <v>9688</v>
      </c>
      <c r="AN1162" s="510" t="s">
        <v>152</v>
      </c>
      <c r="AO1162" s="510">
        <v>917</v>
      </c>
      <c r="AP1162" s="510">
        <v>1130</v>
      </c>
      <c r="AQ1162" s="510">
        <v>1967611</v>
      </c>
      <c r="AR1162" s="510">
        <v>1741</v>
      </c>
      <c r="AS1162" s="510">
        <v>3141</v>
      </c>
      <c r="AT1162" s="510">
        <v>2421</v>
      </c>
      <c r="AU1162" s="510">
        <v>18</v>
      </c>
      <c r="AV1162" s="510">
        <v>110</v>
      </c>
      <c r="AW1162" s="510">
        <v>1676</v>
      </c>
      <c r="AX1162" s="510">
        <v>113</v>
      </c>
      <c r="AY1162" s="510">
        <v>2180</v>
      </c>
      <c r="AZ1162" s="510">
        <v>0</v>
      </c>
      <c r="BA1162" s="510" t="s">
        <v>152</v>
      </c>
      <c r="BB1162" s="510" t="s">
        <v>152</v>
      </c>
      <c r="BC1162" s="510" t="s">
        <v>152</v>
      </c>
      <c r="BD1162" s="510" t="s">
        <v>152</v>
      </c>
      <c r="BE1162" s="510" t="s">
        <v>152</v>
      </c>
      <c r="BF1162" s="510" t="s">
        <v>152</v>
      </c>
      <c r="BG1162" s="510" t="s">
        <v>152</v>
      </c>
      <c r="BH1162" s="510" t="s">
        <v>152</v>
      </c>
      <c r="BI1162" s="510">
        <v>17629</v>
      </c>
      <c r="BJ1162" s="510">
        <v>3078</v>
      </c>
      <c r="BK1162" s="510">
        <v>9828</v>
      </c>
      <c r="BL1162" s="510">
        <v>30535</v>
      </c>
      <c r="BM1162" s="510">
        <v>6093</v>
      </c>
      <c r="BN1162" s="510">
        <v>4525</v>
      </c>
      <c r="BO1162" s="510">
        <v>3882</v>
      </c>
      <c r="BP1162" s="510">
        <v>2900</v>
      </c>
      <c r="BQ1162" s="510">
        <v>23914</v>
      </c>
      <c r="BR1162" s="510">
        <v>20036</v>
      </c>
      <c r="BS1162" s="510">
        <v>9524</v>
      </c>
      <c r="BT1162" s="510">
        <v>7142</v>
      </c>
      <c r="BU1162" s="510">
        <v>959</v>
      </c>
      <c r="BV1162" s="510">
        <v>577</v>
      </c>
      <c r="BW1162" s="510">
        <v>26</v>
      </c>
      <c r="BX1162" s="510">
        <v>12739</v>
      </c>
      <c r="BY1162" s="510">
        <v>490</v>
      </c>
      <c r="BZ1162" s="510">
        <v>811</v>
      </c>
      <c r="CA1162" s="510">
        <v>87</v>
      </c>
      <c r="CB1162" s="510">
        <v>37762</v>
      </c>
      <c r="CC1162" s="510">
        <v>434</v>
      </c>
      <c r="CD1162" s="510">
        <v>745</v>
      </c>
      <c r="CE1162" s="510">
        <v>2848</v>
      </c>
      <c r="CF1162" s="510">
        <v>1213881</v>
      </c>
      <c r="CG1162" s="510">
        <v>426</v>
      </c>
      <c r="CH1162" s="510">
        <v>737</v>
      </c>
      <c r="CI1162" s="510">
        <v>1079</v>
      </c>
      <c r="CJ1162" s="510">
        <v>2104263</v>
      </c>
      <c r="CK1162" s="510">
        <v>1950</v>
      </c>
      <c r="CL1162" s="510">
        <v>3930</v>
      </c>
      <c r="CM1162" s="510">
        <v>638</v>
      </c>
      <c r="CN1162" s="510">
        <v>1051343</v>
      </c>
      <c r="CO1162" s="510">
        <v>1648</v>
      </c>
      <c r="CP1162" s="510">
        <v>3203</v>
      </c>
      <c r="CQ1162" s="510">
        <v>16667</v>
      </c>
      <c r="CR1162" s="510">
        <v>32600449</v>
      </c>
      <c r="CS1162" s="510">
        <v>1956</v>
      </c>
      <c r="CT1162" s="510">
        <v>4151</v>
      </c>
      <c r="CU1162" s="510">
        <v>194</v>
      </c>
      <c r="CV1162" s="510">
        <v>817642</v>
      </c>
      <c r="CW1162" s="510">
        <v>4215</v>
      </c>
      <c r="CX1162" s="510">
        <v>7377</v>
      </c>
      <c r="CY1162" s="510">
        <v>45</v>
      </c>
      <c r="CZ1162" s="510">
        <v>150805</v>
      </c>
      <c r="DA1162" s="510">
        <v>3351</v>
      </c>
      <c r="DB1162" s="510">
        <v>6348</v>
      </c>
      <c r="DC1162" s="510">
        <v>1133</v>
      </c>
      <c r="DD1162" s="510">
        <v>8807659</v>
      </c>
      <c r="DE1162" s="510">
        <v>7774</v>
      </c>
      <c r="DF1162" s="510">
        <v>15019</v>
      </c>
      <c r="DG1162" s="510">
        <v>336</v>
      </c>
      <c r="DH1162" s="510">
        <v>2258370</v>
      </c>
      <c r="DI1162" s="510">
        <v>6721</v>
      </c>
      <c r="DJ1162" s="510">
        <v>14298</v>
      </c>
      <c r="DK1162" s="510">
        <v>97</v>
      </c>
      <c r="DL1162" s="510">
        <v>59590</v>
      </c>
      <c r="DM1162" s="510">
        <v>614</v>
      </c>
      <c r="DN1162" s="510">
        <v>850</v>
      </c>
      <c r="DO1162" s="510">
        <v>1712</v>
      </c>
      <c r="DP1162" s="510">
        <v>59711</v>
      </c>
      <c r="DQ1162" s="510">
        <v>35</v>
      </c>
      <c r="DR1162" s="510">
        <v>69</v>
      </c>
      <c r="DS1162" s="510">
        <v>0</v>
      </c>
      <c r="DT1162" s="510">
        <v>0</v>
      </c>
      <c r="DU1162" s="510" t="s">
        <v>152</v>
      </c>
      <c r="DV1162" s="510" t="s">
        <v>152</v>
      </c>
      <c r="DW1162" s="510">
        <v>0</v>
      </c>
      <c r="DX1162" s="510" t="s">
        <v>152</v>
      </c>
      <c r="DY1162" s="510" t="s">
        <v>152</v>
      </c>
      <c r="DZ1162" s="510" t="s">
        <v>152</v>
      </c>
      <c r="EA1162" s="510" t="s">
        <v>152</v>
      </c>
      <c r="EB1162" s="510" t="s">
        <v>152</v>
      </c>
      <c r="EC1162" s="510" t="s">
        <v>152</v>
      </c>
      <c r="ED1162" s="510" t="s">
        <v>152</v>
      </c>
      <c r="EE1162" s="510" t="s">
        <v>152</v>
      </c>
      <c r="EF1162" s="510" t="s">
        <v>152</v>
      </c>
      <c r="EG1162" s="510">
        <v>184</v>
      </c>
      <c r="EH1162" s="506">
        <v>31</v>
      </c>
      <c r="EI1162" s="510" t="s">
        <v>152</v>
      </c>
      <c r="EJ1162" s="479"/>
      <c r="EK1162" s="479"/>
      <c r="EL1162" s="479"/>
      <c r="EM1162" s="479"/>
      <c r="EN1162" s="479"/>
      <c r="EO1162" s="479"/>
      <c r="EP1162" s="479"/>
      <c r="EQ1162" s="479"/>
      <c r="ER1162" s="479"/>
      <c r="ES1162" s="479"/>
      <c r="ET1162" s="479"/>
      <c r="EU1162" s="479"/>
      <c r="EV1162" s="479"/>
      <c r="EW1162" s="479"/>
      <c r="EX1162" s="479"/>
      <c r="EY1162" s="479"/>
      <c r="EZ1162" s="476"/>
      <c r="FA1162" s="446">
        <f t="shared" si="2445"/>
        <v>1</v>
      </c>
      <c r="FB1162" s="417">
        <f t="shared" si="2464"/>
        <v>2023</v>
      </c>
      <c r="FC1162" s="448">
        <f t="shared" si="2465"/>
        <v>44927</v>
      </c>
      <c r="FD1162" s="449">
        <f t="shared" si="2466"/>
        <v>31</v>
      </c>
      <c r="FE1162" s="450"/>
      <c r="FF1162" s="451">
        <f t="shared" si="2417"/>
        <v>0.61627069834413251</v>
      </c>
      <c r="FG1162" s="450"/>
      <c r="FH1162" s="452">
        <f t="shared" si="2446"/>
        <v>2.0577507598784193</v>
      </c>
      <c r="FI1162" s="452">
        <f t="shared" si="2447"/>
        <v>1.5281999324552515</v>
      </c>
      <c r="FJ1162" s="452">
        <f t="shared" si="2448"/>
        <v>2.0282131661442007</v>
      </c>
      <c r="FK1162" s="452">
        <f t="shared" si="2449"/>
        <v>1.5151515151515151</v>
      </c>
      <c r="FL1162" s="452">
        <f t="shared" si="2450"/>
        <v>1.3008050478677111</v>
      </c>
      <c r="FM1162" s="452">
        <f t="shared" si="2451"/>
        <v>1.0898607484769365</v>
      </c>
      <c r="FN1162" s="452">
        <f t="shared" si="2452"/>
        <v>1.4246821241585639</v>
      </c>
      <c r="FO1162" s="452">
        <f t="shared" si="2453"/>
        <v>1.0683620044876589</v>
      </c>
      <c r="FP1162" s="452">
        <f t="shared" si="2454"/>
        <v>1.8767123287671232</v>
      </c>
      <c r="FQ1162" s="452">
        <f t="shared" si="2455"/>
        <v>1.1291585127201567</v>
      </c>
      <c r="FR1162" s="453"/>
      <c r="FS1162" s="446">
        <f t="shared" si="2461"/>
        <v>0</v>
      </c>
      <c r="FT1162" s="446">
        <f t="shared" si="2461"/>
        <v>594420</v>
      </c>
      <c r="FU1162" s="446">
        <f t="shared" si="2461"/>
        <v>1040235</v>
      </c>
      <c r="FV1162" s="446">
        <f t="shared" si="2461"/>
        <v>2377680</v>
      </c>
      <c r="FW1162" s="446">
        <f t="shared" si="2461"/>
        <v>2185218</v>
      </c>
      <c r="FX1162" s="446">
        <f t="shared" si="2461"/>
        <v>1693890</v>
      </c>
      <c r="FY1162" s="446">
        <f t="shared" si="2461"/>
        <v>75135408</v>
      </c>
      <c r="FZ1162" s="446">
        <f t="shared" si="2461"/>
        <v>55826435</v>
      </c>
      <c r="GA1162" s="446">
        <f t="shared" si="2461"/>
        <v>4950568</v>
      </c>
      <c r="GB1162" s="446" t="str">
        <f t="shared" si="2444"/>
        <v>-</v>
      </c>
      <c r="GC1162" s="446">
        <f t="shared" si="2444"/>
        <v>3549330</v>
      </c>
      <c r="GD1162" s="446">
        <f t="shared" si="2463"/>
        <v>21086</v>
      </c>
      <c r="GE1162" s="446">
        <f t="shared" si="2463"/>
        <v>64815</v>
      </c>
      <c r="GF1162" s="446">
        <f t="shared" si="2463"/>
        <v>2098976</v>
      </c>
      <c r="GG1162" s="446">
        <f t="shared" si="2463"/>
        <v>4240470</v>
      </c>
      <c r="GH1162" s="446">
        <f t="shared" si="2463"/>
        <v>2043514</v>
      </c>
      <c r="GI1162" s="446">
        <f t="shared" si="2463"/>
        <v>69184717</v>
      </c>
      <c r="GJ1162" s="446">
        <f t="shared" si="2463"/>
        <v>1431138</v>
      </c>
      <c r="GK1162" s="446">
        <f t="shared" si="2463"/>
        <v>285660</v>
      </c>
      <c r="GL1162" s="446">
        <f t="shared" si="2463"/>
        <v>17016527</v>
      </c>
      <c r="GM1162" s="446">
        <f t="shared" si="2463"/>
        <v>4804128</v>
      </c>
      <c r="GN1162" s="446" t="str">
        <f t="shared" si="2424"/>
        <v>-</v>
      </c>
      <c r="GO1162" s="446">
        <f t="shared" si="2460"/>
        <v>82450</v>
      </c>
      <c r="GP1162" s="446">
        <f t="shared" si="2460"/>
        <v>118128</v>
      </c>
      <c r="GQ1162" s="446" t="str">
        <f t="shared" si="2460"/>
        <v>-</v>
      </c>
      <c r="GR1162" s="446"/>
      <c r="GS1162" s="446"/>
      <c r="GT1162" s="446"/>
      <c r="GU1162" s="446"/>
      <c r="GV1162" s="416"/>
    </row>
    <row r="1163" spans="1:204" ht="9.75" customHeight="1" x14ac:dyDescent="0.2">
      <c r="A1163" s="417" t="str">
        <f t="shared" si="2437"/>
        <v>2022-23JANUARYRX7</v>
      </c>
      <c r="B1163" s="458" t="str">
        <f t="shared" si="2462"/>
        <v>2022-23</v>
      </c>
      <c r="C1163" s="402" t="s">
        <v>654</v>
      </c>
      <c r="D1163" s="458" t="s">
        <v>649</v>
      </c>
      <c r="E1163" s="458" t="s">
        <v>462</v>
      </c>
      <c r="F1163" s="478" t="s">
        <v>449</v>
      </c>
      <c r="G1163" s="478" t="s">
        <v>691</v>
      </c>
      <c r="H1163" s="510">
        <v>114992</v>
      </c>
      <c r="I1163" s="510">
        <v>90143</v>
      </c>
      <c r="J1163" s="510">
        <v>297366</v>
      </c>
      <c r="K1163" s="510">
        <v>3</v>
      </c>
      <c r="L1163" s="510">
        <v>0</v>
      </c>
      <c r="M1163" s="510">
        <v>0</v>
      </c>
      <c r="N1163" s="510">
        <v>1</v>
      </c>
      <c r="O1163" s="510">
        <v>103</v>
      </c>
      <c r="P1163" s="510">
        <v>275</v>
      </c>
      <c r="Q1163" s="510">
        <v>178</v>
      </c>
      <c r="R1163" s="510">
        <v>1073</v>
      </c>
      <c r="S1163" s="510">
        <v>86099</v>
      </c>
      <c r="T1163" s="510">
        <v>8434</v>
      </c>
      <c r="U1163" s="510">
        <v>5365</v>
      </c>
      <c r="V1163" s="510">
        <v>44972</v>
      </c>
      <c r="W1163" s="510">
        <v>13061</v>
      </c>
      <c r="X1163" s="510">
        <v>955</v>
      </c>
      <c r="Y1163" s="510">
        <v>4176164</v>
      </c>
      <c r="Z1163" s="510">
        <v>495</v>
      </c>
      <c r="AA1163" s="510">
        <v>851</v>
      </c>
      <c r="AB1163" s="510">
        <v>3212935</v>
      </c>
      <c r="AC1163" s="510">
        <v>599</v>
      </c>
      <c r="AD1163" s="510">
        <v>1063</v>
      </c>
      <c r="AE1163" s="510">
        <v>79013897</v>
      </c>
      <c r="AF1163" s="510">
        <v>1757</v>
      </c>
      <c r="AG1163" s="510">
        <v>3667</v>
      </c>
      <c r="AH1163" s="510">
        <v>84060012</v>
      </c>
      <c r="AI1163" s="510">
        <v>6436</v>
      </c>
      <c r="AJ1163" s="510">
        <v>13864</v>
      </c>
      <c r="AK1163" s="510">
        <v>7948651</v>
      </c>
      <c r="AL1163" s="510">
        <v>8323</v>
      </c>
      <c r="AM1163" s="510">
        <v>20128</v>
      </c>
      <c r="AN1163" s="510">
        <v>1712</v>
      </c>
      <c r="AO1163" s="510">
        <v>4665</v>
      </c>
      <c r="AP1163" s="510">
        <v>2857</v>
      </c>
      <c r="AQ1163" s="510">
        <v>6217681</v>
      </c>
      <c r="AR1163" s="510">
        <v>2176</v>
      </c>
      <c r="AS1163" s="510">
        <v>17473</v>
      </c>
      <c r="AT1163" s="510">
        <v>13225</v>
      </c>
      <c r="AU1163" s="510">
        <v>1081</v>
      </c>
      <c r="AV1163" s="510">
        <v>7049</v>
      </c>
      <c r="AW1163" s="510">
        <v>195</v>
      </c>
      <c r="AX1163" s="510">
        <v>528</v>
      </c>
      <c r="AY1163" s="510">
        <v>4567</v>
      </c>
      <c r="AZ1163" s="510">
        <v>64</v>
      </c>
      <c r="BA1163" s="510">
        <v>5750</v>
      </c>
      <c r="BB1163" s="510">
        <v>17311924</v>
      </c>
      <c r="BC1163" s="510">
        <v>3011</v>
      </c>
      <c r="BD1163" s="510">
        <v>14205</v>
      </c>
      <c r="BE1163" s="510">
        <v>243</v>
      </c>
      <c r="BF1163" s="510">
        <v>1846</v>
      </c>
      <c r="BG1163" s="510">
        <v>1392</v>
      </c>
      <c r="BH1163" s="510">
        <v>2269</v>
      </c>
      <c r="BI1163" s="510">
        <v>42658</v>
      </c>
      <c r="BJ1163" s="510">
        <v>6169</v>
      </c>
      <c r="BK1163" s="510">
        <v>24047</v>
      </c>
      <c r="BL1163" s="510">
        <v>72874</v>
      </c>
      <c r="BM1163" s="510">
        <v>16041</v>
      </c>
      <c r="BN1163" s="510">
        <v>13061</v>
      </c>
      <c r="BO1163" s="510">
        <v>10041</v>
      </c>
      <c r="BP1163" s="510">
        <v>8321</v>
      </c>
      <c r="BQ1163" s="510">
        <v>57380</v>
      </c>
      <c r="BR1163" s="510">
        <v>46998</v>
      </c>
      <c r="BS1163" s="510">
        <v>17815</v>
      </c>
      <c r="BT1163" s="510">
        <v>13432</v>
      </c>
      <c r="BU1163" s="510">
        <v>1278</v>
      </c>
      <c r="BV1163" s="510">
        <v>1004</v>
      </c>
      <c r="BW1163" s="510">
        <v>178</v>
      </c>
      <c r="BX1163" s="510">
        <v>110554</v>
      </c>
      <c r="BY1163" s="510">
        <v>621</v>
      </c>
      <c r="BZ1163" s="510">
        <v>1057</v>
      </c>
      <c r="CA1163" s="510">
        <v>79</v>
      </c>
      <c r="CB1163" s="510">
        <v>47924</v>
      </c>
      <c r="CC1163" s="510">
        <v>607</v>
      </c>
      <c r="CD1163" s="510">
        <v>1075</v>
      </c>
      <c r="CE1163" s="510">
        <v>8177</v>
      </c>
      <c r="CF1163" s="510">
        <v>4017686</v>
      </c>
      <c r="CG1163" s="510">
        <v>491</v>
      </c>
      <c r="CH1163" s="510">
        <v>844</v>
      </c>
      <c r="CI1163" s="510">
        <v>4767</v>
      </c>
      <c r="CJ1163" s="510">
        <v>9482178</v>
      </c>
      <c r="CK1163" s="510">
        <v>1989</v>
      </c>
      <c r="CL1163" s="510">
        <v>4182</v>
      </c>
      <c r="CM1163" s="510">
        <v>2019</v>
      </c>
      <c r="CN1163" s="510">
        <v>3460538</v>
      </c>
      <c r="CO1163" s="510">
        <v>1714</v>
      </c>
      <c r="CP1163" s="510">
        <v>3605</v>
      </c>
      <c r="CQ1163" s="510">
        <v>38186</v>
      </c>
      <c r="CR1163" s="510">
        <v>66071181</v>
      </c>
      <c r="CS1163" s="510">
        <v>1730</v>
      </c>
      <c r="CT1163" s="510">
        <v>3592</v>
      </c>
      <c r="CU1163" s="510">
        <v>1589</v>
      </c>
      <c r="CV1163" s="510">
        <v>9120829</v>
      </c>
      <c r="CW1163" s="510">
        <v>5740</v>
      </c>
      <c r="CX1163" s="510">
        <v>11400</v>
      </c>
      <c r="CY1163" s="510">
        <v>1019</v>
      </c>
      <c r="CZ1163" s="510">
        <v>7261294</v>
      </c>
      <c r="DA1163" s="510">
        <v>7126</v>
      </c>
      <c r="DB1163" s="510">
        <v>15127</v>
      </c>
      <c r="DC1163" s="510">
        <v>1379</v>
      </c>
      <c r="DD1163" s="510">
        <v>15339785</v>
      </c>
      <c r="DE1163" s="510">
        <v>11124</v>
      </c>
      <c r="DF1163" s="510">
        <v>25145</v>
      </c>
      <c r="DG1163" s="510">
        <v>392</v>
      </c>
      <c r="DH1163" s="510">
        <v>4612072</v>
      </c>
      <c r="DI1163" s="510">
        <v>11765</v>
      </c>
      <c r="DJ1163" s="510">
        <v>32010</v>
      </c>
      <c r="DK1163" s="510">
        <v>327</v>
      </c>
      <c r="DL1163" s="510">
        <v>115505</v>
      </c>
      <c r="DM1163" s="510">
        <v>353</v>
      </c>
      <c r="DN1163" s="510">
        <v>504</v>
      </c>
      <c r="DO1163" s="510">
        <v>5308</v>
      </c>
      <c r="DP1163" s="510">
        <v>195736</v>
      </c>
      <c r="DQ1163" s="510">
        <v>37</v>
      </c>
      <c r="DR1163" s="510">
        <v>67</v>
      </c>
      <c r="DS1163" s="510">
        <v>51</v>
      </c>
      <c r="DT1163" s="510">
        <v>81530</v>
      </c>
      <c r="DU1163" s="510">
        <v>1599</v>
      </c>
      <c r="DV1163" s="510">
        <v>2675</v>
      </c>
      <c r="DW1163" s="510">
        <v>41</v>
      </c>
      <c r="DX1163" s="510" t="s">
        <v>152</v>
      </c>
      <c r="DY1163" s="510" t="s">
        <v>152</v>
      </c>
      <c r="DZ1163" s="510" t="s">
        <v>152</v>
      </c>
      <c r="EA1163" s="510" t="s">
        <v>152</v>
      </c>
      <c r="EB1163" s="510" t="s">
        <v>152</v>
      </c>
      <c r="EC1163" s="510" t="s">
        <v>152</v>
      </c>
      <c r="ED1163" s="510" t="s">
        <v>152</v>
      </c>
      <c r="EE1163" s="510" t="s">
        <v>152</v>
      </c>
      <c r="EF1163" s="510" t="s">
        <v>152</v>
      </c>
      <c r="EG1163" s="510">
        <v>177</v>
      </c>
      <c r="EH1163" s="506">
        <v>23</v>
      </c>
      <c r="EI1163" s="510" t="s">
        <v>152</v>
      </c>
      <c r="EJ1163" s="479"/>
      <c r="EK1163" s="479"/>
      <c r="EL1163" s="479"/>
      <c r="EM1163" s="479"/>
      <c r="EN1163" s="479"/>
      <c r="EO1163" s="479"/>
      <c r="EP1163" s="479"/>
      <c r="EQ1163" s="479"/>
      <c r="ER1163" s="479"/>
      <c r="ES1163" s="479"/>
      <c r="ET1163" s="479"/>
      <c r="EU1163" s="479"/>
      <c r="EV1163" s="479"/>
      <c r="EW1163" s="479"/>
      <c r="EX1163" s="479"/>
      <c r="EY1163" s="479"/>
      <c r="EZ1163" s="476"/>
      <c r="FA1163" s="446">
        <f t="shared" si="2445"/>
        <v>1</v>
      </c>
      <c r="FB1163" s="417">
        <f t="shared" si="2464"/>
        <v>2023</v>
      </c>
      <c r="FC1163" s="448">
        <f t="shared" si="2465"/>
        <v>44927</v>
      </c>
      <c r="FD1163" s="449">
        <f t="shared" si="2466"/>
        <v>31</v>
      </c>
      <c r="FE1163" s="450"/>
      <c r="FF1163" s="451">
        <f t="shared" si="2417"/>
        <v>0.65056992278465497</v>
      </c>
      <c r="FG1163" s="450"/>
      <c r="FH1163" s="452">
        <f t="shared" si="2446"/>
        <v>1.90194451031539</v>
      </c>
      <c r="FI1163" s="452">
        <f t="shared" si="2447"/>
        <v>1.5486127578847522</v>
      </c>
      <c r="FJ1163" s="452">
        <f t="shared" si="2448"/>
        <v>1.8715750232991613</v>
      </c>
      <c r="FK1163" s="452">
        <f t="shared" si="2449"/>
        <v>1.5509785647716683</v>
      </c>
      <c r="FL1163" s="452">
        <f t="shared" si="2450"/>
        <v>1.2759050075602598</v>
      </c>
      <c r="FM1163" s="452">
        <f t="shared" si="2451"/>
        <v>1.0450502534910611</v>
      </c>
      <c r="FN1163" s="452">
        <f t="shared" si="2452"/>
        <v>1.3639843809815482</v>
      </c>
      <c r="FO1163" s="452">
        <f t="shared" si="2453"/>
        <v>1.0284051757139576</v>
      </c>
      <c r="FP1163" s="452">
        <f t="shared" si="2454"/>
        <v>1.338219895287958</v>
      </c>
      <c r="FQ1163" s="452">
        <f t="shared" si="2455"/>
        <v>1.0513089005235603</v>
      </c>
      <c r="FR1163" s="453"/>
      <c r="FS1163" s="446">
        <f t="shared" ref="FS1163:GA1172" si="2467">IFERROR(HLOOKUP(FS$1,$H$5:$HA$10112,MATCH($A1163,$A$5:$A$10112,0),0)*HLOOKUP(FS$2,$H$5:$HA$10112,MATCH($A1163,$A$5:$A$10112,0),0),"-")</f>
        <v>0</v>
      </c>
      <c r="FT1163" s="446">
        <f t="shared" si="2467"/>
        <v>0</v>
      </c>
      <c r="FU1163" s="446">
        <f t="shared" si="2467"/>
        <v>90143</v>
      </c>
      <c r="FV1163" s="446">
        <f t="shared" si="2467"/>
        <v>9284729</v>
      </c>
      <c r="FW1163" s="446">
        <f t="shared" si="2467"/>
        <v>7177334</v>
      </c>
      <c r="FX1163" s="446">
        <f t="shared" si="2467"/>
        <v>5702995</v>
      </c>
      <c r="FY1163" s="446">
        <f t="shared" si="2467"/>
        <v>164912324</v>
      </c>
      <c r="FZ1163" s="446">
        <f t="shared" si="2467"/>
        <v>181077704</v>
      </c>
      <c r="GA1163" s="446">
        <f t="shared" si="2467"/>
        <v>19222240</v>
      </c>
      <c r="GB1163" s="446">
        <f t="shared" si="2444"/>
        <v>81678750</v>
      </c>
      <c r="GC1163" s="446">
        <f t="shared" si="2444"/>
        <v>49920361</v>
      </c>
      <c r="GD1163" s="446">
        <f t="shared" si="2463"/>
        <v>188146</v>
      </c>
      <c r="GE1163" s="446">
        <f t="shared" si="2463"/>
        <v>84925</v>
      </c>
      <c r="GF1163" s="446">
        <f t="shared" si="2463"/>
        <v>6901388</v>
      </c>
      <c r="GG1163" s="446">
        <f t="shared" si="2463"/>
        <v>19935594</v>
      </c>
      <c r="GH1163" s="446">
        <f t="shared" si="2463"/>
        <v>7278495</v>
      </c>
      <c r="GI1163" s="446">
        <f t="shared" si="2463"/>
        <v>137164112</v>
      </c>
      <c r="GJ1163" s="446">
        <f t="shared" si="2463"/>
        <v>18114600</v>
      </c>
      <c r="GK1163" s="446">
        <f t="shared" si="2463"/>
        <v>15414413</v>
      </c>
      <c r="GL1163" s="446">
        <f t="shared" si="2463"/>
        <v>34674955</v>
      </c>
      <c r="GM1163" s="446">
        <f t="shared" si="2463"/>
        <v>12547920</v>
      </c>
      <c r="GN1163" s="446">
        <f t="shared" si="2424"/>
        <v>136425</v>
      </c>
      <c r="GO1163" s="446">
        <f t="shared" si="2460"/>
        <v>164808</v>
      </c>
      <c r="GP1163" s="446">
        <f t="shared" si="2460"/>
        <v>355636</v>
      </c>
      <c r="GQ1163" s="446" t="str">
        <f t="shared" si="2460"/>
        <v>-</v>
      </c>
      <c r="GR1163" s="446"/>
      <c r="GS1163" s="446"/>
      <c r="GT1163" s="446"/>
      <c r="GU1163" s="446"/>
      <c r="GV1163" s="416"/>
    </row>
    <row r="1164" spans="1:204" ht="9.75" customHeight="1" x14ac:dyDescent="0.2">
      <c r="A1164" s="417" t="str">
        <f t="shared" si="2437"/>
        <v>2022-23JANUARYRYE</v>
      </c>
      <c r="B1164" s="458" t="str">
        <f t="shared" si="2462"/>
        <v>2022-23</v>
      </c>
      <c r="C1164" s="402" t="s">
        <v>654</v>
      </c>
      <c r="D1164" s="458" t="s">
        <v>663</v>
      </c>
      <c r="E1164" s="458" t="s">
        <v>662</v>
      </c>
      <c r="F1164" s="478" t="s">
        <v>456</v>
      </c>
      <c r="G1164" s="478" t="s">
        <v>692</v>
      </c>
      <c r="H1164" s="510">
        <v>69558</v>
      </c>
      <c r="I1164" s="510">
        <v>42271</v>
      </c>
      <c r="J1164" s="510">
        <v>903770</v>
      </c>
      <c r="K1164" s="510">
        <v>21</v>
      </c>
      <c r="L1164" s="510">
        <v>1</v>
      </c>
      <c r="M1164" s="510">
        <v>78</v>
      </c>
      <c r="N1164" s="510">
        <v>157</v>
      </c>
      <c r="O1164" s="510">
        <v>276</v>
      </c>
      <c r="P1164" s="510">
        <v>288</v>
      </c>
      <c r="Q1164" s="510">
        <v>30</v>
      </c>
      <c r="R1164" s="510">
        <v>42</v>
      </c>
      <c r="S1164" s="510">
        <v>48759</v>
      </c>
      <c r="T1164" s="510">
        <v>3334</v>
      </c>
      <c r="U1164" s="510">
        <v>2065</v>
      </c>
      <c r="V1164" s="510">
        <v>24650</v>
      </c>
      <c r="W1164" s="510">
        <v>13203</v>
      </c>
      <c r="X1164" s="510">
        <v>746</v>
      </c>
      <c r="Y1164" s="510">
        <v>1566603</v>
      </c>
      <c r="Z1164" s="510">
        <v>470</v>
      </c>
      <c r="AA1164" s="510">
        <v>834</v>
      </c>
      <c r="AB1164" s="510">
        <v>1156166</v>
      </c>
      <c r="AC1164" s="510">
        <v>560</v>
      </c>
      <c r="AD1164" s="510">
        <v>1017</v>
      </c>
      <c r="AE1164" s="510">
        <v>31950267</v>
      </c>
      <c r="AF1164" s="510">
        <v>1296</v>
      </c>
      <c r="AG1164" s="510">
        <v>2527</v>
      </c>
      <c r="AH1164" s="510">
        <v>50450165</v>
      </c>
      <c r="AI1164" s="510">
        <v>3821</v>
      </c>
      <c r="AJ1164" s="510">
        <v>8317</v>
      </c>
      <c r="AK1164" s="510">
        <v>3611111</v>
      </c>
      <c r="AL1164" s="510">
        <v>4841</v>
      </c>
      <c r="AM1164" s="510">
        <v>11607</v>
      </c>
      <c r="AN1164" s="510">
        <v>0</v>
      </c>
      <c r="AO1164" s="510">
        <v>1579</v>
      </c>
      <c r="AP1164" s="510">
        <v>1321</v>
      </c>
      <c r="AQ1164" s="510">
        <v>2323545</v>
      </c>
      <c r="AR1164" s="510">
        <v>1759</v>
      </c>
      <c r="AS1164" s="510">
        <v>3324</v>
      </c>
      <c r="AT1164" s="510">
        <v>4756</v>
      </c>
      <c r="AU1164" s="510">
        <v>92</v>
      </c>
      <c r="AV1164" s="510">
        <v>537</v>
      </c>
      <c r="AW1164" s="510">
        <v>525</v>
      </c>
      <c r="AX1164" s="510">
        <v>424</v>
      </c>
      <c r="AY1164" s="510">
        <v>3703</v>
      </c>
      <c r="AZ1164" s="510">
        <v>213</v>
      </c>
      <c r="BA1164" s="510">
        <v>1010</v>
      </c>
      <c r="BB1164" s="510">
        <v>1927797</v>
      </c>
      <c r="BC1164" s="510">
        <v>1909</v>
      </c>
      <c r="BD1164" s="510">
        <v>3788</v>
      </c>
      <c r="BE1164" s="510">
        <v>55</v>
      </c>
      <c r="BF1164" s="510">
        <v>443</v>
      </c>
      <c r="BG1164" s="510">
        <v>413</v>
      </c>
      <c r="BH1164" s="510">
        <v>99</v>
      </c>
      <c r="BI1164" s="510">
        <v>24771</v>
      </c>
      <c r="BJ1164" s="510">
        <v>2141</v>
      </c>
      <c r="BK1164" s="510">
        <v>17091</v>
      </c>
      <c r="BL1164" s="510">
        <v>44003</v>
      </c>
      <c r="BM1164" s="510">
        <v>7032</v>
      </c>
      <c r="BN1164" s="510">
        <v>5314</v>
      </c>
      <c r="BO1164" s="510">
        <v>4320</v>
      </c>
      <c r="BP1164" s="510">
        <v>3282</v>
      </c>
      <c r="BQ1164" s="510">
        <v>30728</v>
      </c>
      <c r="BR1164" s="510">
        <v>26017</v>
      </c>
      <c r="BS1164" s="510">
        <v>19067</v>
      </c>
      <c r="BT1164" s="510">
        <v>14249</v>
      </c>
      <c r="BU1164" s="510">
        <v>1136</v>
      </c>
      <c r="BV1164" s="510">
        <v>823</v>
      </c>
      <c r="BW1164" s="510">
        <v>48</v>
      </c>
      <c r="BX1164" s="510">
        <v>29155</v>
      </c>
      <c r="BY1164" s="510">
        <v>607</v>
      </c>
      <c r="BZ1164" s="510">
        <v>1046</v>
      </c>
      <c r="CA1164" s="510">
        <v>34</v>
      </c>
      <c r="CB1164" s="510">
        <v>18998</v>
      </c>
      <c r="CC1164" s="510">
        <v>559</v>
      </c>
      <c r="CD1164" s="510">
        <v>1050</v>
      </c>
      <c r="CE1164" s="510">
        <v>3252</v>
      </c>
      <c r="CF1164" s="510">
        <v>1518450</v>
      </c>
      <c r="CG1164" s="510">
        <v>467</v>
      </c>
      <c r="CH1164" s="510">
        <v>829</v>
      </c>
      <c r="CI1164" s="510">
        <v>1973</v>
      </c>
      <c r="CJ1164" s="510">
        <v>2413130</v>
      </c>
      <c r="CK1164" s="510">
        <v>1223</v>
      </c>
      <c r="CL1164" s="510">
        <v>2284</v>
      </c>
      <c r="CM1164" s="510">
        <v>530</v>
      </c>
      <c r="CN1164" s="510">
        <v>513398</v>
      </c>
      <c r="CO1164" s="510">
        <v>969</v>
      </c>
      <c r="CP1164" s="510">
        <v>2079</v>
      </c>
      <c r="CQ1164" s="510">
        <v>22147</v>
      </c>
      <c r="CR1164" s="510">
        <v>29023739</v>
      </c>
      <c r="CS1164" s="510">
        <v>1311</v>
      </c>
      <c r="CT1164" s="510">
        <v>2564</v>
      </c>
      <c r="CU1164" s="510">
        <v>1755</v>
      </c>
      <c r="CV1164" s="510">
        <v>6300691</v>
      </c>
      <c r="CW1164" s="510">
        <v>3590</v>
      </c>
      <c r="CX1164" s="510">
        <v>7476</v>
      </c>
      <c r="CY1164" s="510">
        <v>606</v>
      </c>
      <c r="CZ1164" s="510">
        <v>1765354</v>
      </c>
      <c r="DA1164" s="510">
        <v>2913</v>
      </c>
      <c r="DB1164" s="510">
        <v>6190</v>
      </c>
      <c r="DC1164" s="510">
        <v>175</v>
      </c>
      <c r="DD1164" s="510">
        <v>1196111</v>
      </c>
      <c r="DE1164" s="510">
        <v>6835</v>
      </c>
      <c r="DF1164" s="510">
        <v>16670</v>
      </c>
      <c r="DG1164" s="510">
        <v>85</v>
      </c>
      <c r="DH1164" s="510">
        <v>298770</v>
      </c>
      <c r="DI1164" s="510">
        <v>3515</v>
      </c>
      <c r="DJ1164" s="510">
        <v>7371</v>
      </c>
      <c r="DK1164" s="510">
        <v>252</v>
      </c>
      <c r="DL1164" s="510">
        <v>79948</v>
      </c>
      <c r="DM1164" s="510">
        <v>317</v>
      </c>
      <c r="DN1164" s="510">
        <v>561</v>
      </c>
      <c r="DO1164" s="510">
        <v>2035</v>
      </c>
      <c r="DP1164" s="510">
        <v>105957</v>
      </c>
      <c r="DQ1164" s="510">
        <v>52</v>
      </c>
      <c r="DR1164" s="510">
        <v>117</v>
      </c>
      <c r="DS1164" s="510">
        <v>44</v>
      </c>
      <c r="DT1164" s="510">
        <v>87717</v>
      </c>
      <c r="DU1164" s="510">
        <v>1994</v>
      </c>
      <c r="DV1164" s="510">
        <v>4475</v>
      </c>
      <c r="DW1164" s="510">
        <v>40</v>
      </c>
      <c r="DX1164" s="510" t="s">
        <v>152</v>
      </c>
      <c r="DY1164" s="510" t="s">
        <v>152</v>
      </c>
      <c r="DZ1164" s="510" t="s">
        <v>152</v>
      </c>
      <c r="EA1164" s="510" t="s">
        <v>152</v>
      </c>
      <c r="EB1164" s="510" t="s">
        <v>152</v>
      </c>
      <c r="EC1164" s="510" t="s">
        <v>152</v>
      </c>
      <c r="ED1164" s="510" t="s">
        <v>152</v>
      </c>
      <c r="EE1164" s="510" t="s">
        <v>152</v>
      </c>
      <c r="EF1164" s="510" t="s">
        <v>152</v>
      </c>
      <c r="EG1164" s="510">
        <v>95</v>
      </c>
      <c r="EH1164" s="506">
        <v>450</v>
      </c>
      <c r="EI1164" s="510" t="s">
        <v>152</v>
      </c>
      <c r="EJ1164" s="479"/>
      <c r="EK1164" s="479"/>
      <c r="EL1164" s="479"/>
      <c r="EM1164" s="479"/>
      <c r="EN1164" s="479"/>
      <c r="EO1164" s="479"/>
      <c r="EP1164" s="479"/>
      <c r="EQ1164" s="479"/>
      <c r="ER1164" s="479"/>
      <c r="ES1164" s="479"/>
      <c r="ET1164" s="479"/>
      <c r="EU1164" s="479"/>
      <c r="EV1164" s="479"/>
      <c r="EW1164" s="479"/>
      <c r="EX1164" s="479"/>
      <c r="EY1164" s="479"/>
      <c r="EZ1164" s="476"/>
      <c r="FA1164" s="482">
        <f t="shared" si="2445"/>
        <v>1</v>
      </c>
      <c r="FB1164" s="493">
        <f t="shared" si="2464"/>
        <v>2023</v>
      </c>
      <c r="FC1164" s="498">
        <f t="shared" si="2465"/>
        <v>44927</v>
      </c>
      <c r="FD1164" s="499">
        <f t="shared" si="2466"/>
        <v>31</v>
      </c>
      <c r="FE1164" s="450"/>
      <c r="FF1164" s="451">
        <f t="shared" si="2417"/>
        <v>0.6680892974392646</v>
      </c>
      <c r="FG1164" s="450"/>
      <c r="FH1164" s="452">
        <f t="shared" si="2446"/>
        <v>2.1091781643671266</v>
      </c>
      <c r="FI1164" s="452">
        <f t="shared" si="2447"/>
        <v>1.5938812237552489</v>
      </c>
      <c r="FJ1164" s="452">
        <f t="shared" si="2448"/>
        <v>2.0920096852300243</v>
      </c>
      <c r="FK1164" s="452">
        <f t="shared" si="2449"/>
        <v>1.5893462469733657</v>
      </c>
      <c r="FL1164" s="452">
        <f t="shared" si="2450"/>
        <v>1.2465720081135903</v>
      </c>
      <c r="FM1164" s="452">
        <f t="shared" si="2451"/>
        <v>1.0554563894523326</v>
      </c>
      <c r="FN1164" s="452">
        <f t="shared" si="2452"/>
        <v>1.4441414829962886</v>
      </c>
      <c r="FO1164" s="452">
        <f t="shared" si="2453"/>
        <v>1.0792244186927213</v>
      </c>
      <c r="FP1164" s="452">
        <f t="shared" si="2454"/>
        <v>1.5227882037533511</v>
      </c>
      <c r="FQ1164" s="452">
        <f t="shared" si="2455"/>
        <v>1.1032171581769437</v>
      </c>
      <c r="FR1164" s="453"/>
      <c r="FS1164" s="446">
        <f t="shared" si="2467"/>
        <v>42271</v>
      </c>
      <c r="FT1164" s="446">
        <f t="shared" si="2467"/>
        <v>3297138</v>
      </c>
      <c r="FU1164" s="446">
        <f t="shared" si="2467"/>
        <v>6636547</v>
      </c>
      <c r="FV1164" s="446">
        <f t="shared" si="2467"/>
        <v>11666796</v>
      </c>
      <c r="FW1164" s="446">
        <f t="shared" si="2467"/>
        <v>2780556</v>
      </c>
      <c r="FX1164" s="446">
        <f t="shared" si="2467"/>
        <v>2100105</v>
      </c>
      <c r="FY1164" s="446">
        <f t="shared" si="2467"/>
        <v>62290550</v>
      </c>
      <c r="FZ1164" s="446">
        <f t="shared" si="2467"/>
        <v>109809351</v>
      </c>
      <c r="GA1164" s="446">
        <f t="shared" si="2467"/>
        <v>8658822</v>
      </c>
      <c r="GB1164" s="446">
        <f t="shared" si="2444"/>
        <v>3825880</v>
      </c>
      <c r="GC1164" s="446">
        <f t="shared" si="2444"/>
        <v>4391004</v>
      </c>
      <c r="GD1164" s="446">
        <f t="shared" si="2463"/>
        <v>50208</v>
      </c>
      <c r="GE1164" s="446">
        <f t="shared" si="2463"/>
        <v>35700</v>
      </c>
      <c r="GF1164" s="446">
        <f t="shared" si="2463"/>
        <v>2695908</v>
      </c>
      <c r="GG1164" s="446">
        <f t="shared" si="2463"/>
        <v>4506332</v>
      </c>
      <c r="GH1164" s="446">
        <f t="shared" si="2463"/>
        <v>1101870</v>
      </c>
      <c r="GI1164" s="446">
        <f t="shared" si="2463"/>
        <v>56784908</v>
      </c>
      <c r="GJ1164" s="446">
        <f t="shared" si="2463"/>
        <v>13120380</v>
      </c>
      <c r="GK1164" s="446">
        <f t="shared" si="2463"/>
        <v>3751140</v>
      </c>
      <c r="GL1164" s="446">
        <f t="shared" si="2463"/>
        <v>2917250</v>
      </c>
      <c r="GM1164" s="446">
        <f t="shared" si="2463"/>
        <v>626535</v>
      </c>
      <c r="GN1164" s="446">
        <f t="shared" si="2424"/>
        <v>196900</v>
      </c>
      <c r="GO1164" s="446">
        <f t="shared" si="2460"/>
        <v>141372</v>
      </c>
      <c r="GP1164" s="446">
        <f t="shared" si="2460"/>
        <v>238095</v>
      </c>
      <c r="GQ1164" s="446" t="str">
        <f t="shared" si="2460"/>
        <v>-</v>
      </c>
      <c r="GR1164" s="446"/>
      <c r="GS1164" s="446"/>
      <c r="GT1164" s="446"/>
      <c r="GU1164" s="446"/>
      <c r="GV1164" s="416"/>
    </row>
    <row r="1165" spans="1:204" ht="9.75" customHeight="1" x14ac:dyDescent="0.2">
      <c r="A1165" s="523" t="str">
        <f t="shared" si="2437"/>
        <v>2022-23JANUARYRYD</v>
      </c>
      <c r="B1165" s="524" t="str">
        <f t="shared" si="2462"/>
        <v>2022-23</v>
      </c>
      <c r="C1165" s="525" t="s">
        <v>654</v>
      </c>
      <c r="D1165" s="524" t="s">
        <v>663</v>
      </c>
      <c r="E1165" s="524" t="s">
        <v>662</v>
      </c>
      <c r="F1165" s="526" t="s">
        <v>455</v>
      </c>
      <c r="G1165" s="526" t="s">
        <v>693</v>
      </c>
      <c r="H1165" s="527">
        <v>76853</v>
      </c>
      <c r="I1165" s="527">
        <v>60888</v>
      </c>
      <c r="J1165" s="527">
        <v>1556936</v>
      </c>
      <c r="K1165" s="527">
        <v>26</v>
      </c>
      <c r="L1165" s="527">
        <v>1</v>
      </c>
      <c r="M1165" s="527">
        <v>105</v>
      </c>
      <c r="N1165" s="527">
        <v>177</v>
      </c>
      <c r="O1165" s="527">
        <v>270</v>
      </c>
      <c r="P1165" s="527">
        <v>265</v>
      </c>
      <c r="Q1165" s="527">
        <v>8</v>
      </c>
      <c r="R1165" s="527">
        <v>49</v>
      </c>
      <c r="S1165" s="527">
        <v>58076</v>
      </c>
      <c r="T1165" s="527">
        <v>4326</v>
      </c>
      <c r="U1165" s="527">
        <v>2688</v>
      </c>
      <c r="V1165" s="527">
        <v>31322</v>
      </c>
      <c r="W1165" s="527">
        <v>14105</v>
      </c>
      <c r="X1165" s="527">
        <v>445</v>
      </c>
      <c r="Y1165" s="527">
        <v>2189472</v>
      </c>
      <c r="Z1165" s="527">
        <v>506</v>
      </c>
      <c r="AA1165" s="527">
        <v>935</v>
      </c>
      <c r="AB1165" s="527">
        <v>1600205</v>
      </c>
      <c r="AC1165" s="527">
        <v>595</v>
      </c>
      <c r="AD1165" s="527">
        <v>1093</v>
      </c>
      <c r="AE1165" s="527">
        <v>44875332</v>
      </c>
      <c r="AF1165" s="527">
        <v>1433</v>
      </c>
      <c r="AG1165" s="527">
        <v>2884</v>
      </c>
      <c r="AH1165" s="527">
        <v>84607478</v>
      </c>
      <c r="AI1165" s="527">
        <v>5998</v>
      </c>
      <c r="AJ1165" s="527">
        <v>13163</v>
      </c>
      <c r="AK1165" s="527">
        <v>3392790</v>
      </c>
      <c r="AL1165" s="527">
        <v>7624</v>
      </c>
      <c r="AM1165" s="527">
        <v>17932</v>
      </c>
      <c r="AN1165" s="527">
        <v>99</v>
      </c>
      <c r="AO1165" s="527">
        <v>1910</v>
      </c>
      <c r="AP1165" s="527">
        <v>3219</v>
      </c>
      <c r="AQ1165" s="527">
        <v>22008968</v>
      </c>
      <c r="AR1165" s="527">
        <v>6837</v>
      </c>
      <c r="AS1165" s="527">
        <v>15622</v>
      </c>
      <c r="AT1165" s="527">
        <v>5630</v>
      </c>
      <c r="AU1165" s="527">
        <v>257</v>
      </c>
      <c r="AV1165" s="527">
        <v>1721</v>
      </c>
      <c r="AW1165" s="527">
        <v>1890</v>
      </c>
      <c r="AX1165" s="527">
        <v>306</v>
      </c>
      <c r="AY1165" s="527">
        <v>3346</v>
      </c>
      <c r="AZ1165" s="527">
        <v>1315</v>
      </c>
      <c r="BA1165" s="527">
        <v>5427</v>
      </c>
      <c r="BB1165" s="527">
        <v>6637837</v>
      </c>
      <c r="BC1165" s="527">
        <v>1223</v>
      </c>
      <c r="BD1165" s="527">
        <v>1734</v>
      </c>
      <c r="BE1165" s="527">
        <v>131</v>
      </c>
      <c r="BF1165" s="527">
        <v>728</v>
      </c>
      <c r="BG1165" s="527">
        <v>3854</v>
      </c>
      <c r="BH1165" s="527">
        <v>714</v>
      </c>
      <c r="BI1165" s="527">
        <v>32031</v>
      </c>
      <c r="BJ1165" s="527">
        <v>1722</v>
      </c>
      <c r="BK1165" s="527">
        <v>18693</v>
      </c>
      <c r="BL1165" s="527">
        <v>52446</v>
      </c>
      <c r="BM1165" s="527">
        <v>9942</v>
      </c>
      <c r="BN1165" s="527">
        <v>6889</v>
      </c>
      <c r="BO1165" s="527">
        <v>6051</v>
      </c>
      <c r="BP1165" s="527">
        <v>4233</v>
      </c>
      <c r="BQ1165" s="527">
        <v>42354</v>
      </c>
      <c r="BR1165" s="527">
        <v>33064</v>
      </c>
      <c r="BS1165" s="527">
        <v>26930</v>
      </c>
      <c r="BT1165" s="527">
        <v>14805</v>
      </c>
      <c r="BU1165" s="527">
        <v>826</v>
      </c>
      <c r="BV1165" s="527">
        <v>464</v>
      </c>
      <c r="BW1165" s="527">
        <v>64</v>
      </c>
      <c r="BX1165" s="527">
        <v>39968</v>
      </c>
      <c r="BY1165" s="527">
        <v>625</v>
      </c>
      <c r="BZ1165" s="527">
        <v>1136</v>
      </c>
      <c r="CA1165" s="527">
        <v>84</v>
      </c>
      <c r="CB1165" s="527">
        <v>52544</v>
      </c>
      <c r="CC1165" s="527">
        <v>626</v>
      </c>
      <c r="CD1165" s="527">
        <v>1114</v>
      </c>
      <c r="CE1165" s="527">
        <v>4178</v>
      </c>
      <c r="CF1165" s="527">
        <v>2096960</v>
      </c>
      <c r="CG1165" s="527">
        <v>502</v>
      </c>
      <c r="CH1165" s="527">
        <v>931</v>
      </c>
      <c r="CI1165" s="527">
        <v>2218</v>
      </c>
      <c r="CJ1165" s="527">
        <v>2936553</v>
      </c>
      <c r="CK1165" s="527">
        <v>1324</v>
      </c>
      <c r="CL1165" s="527">
        <v>2658</v>
      </c>
      <c r="CM1165" s="527">
        <v>1139</v>
      </c>
      <c r="CN1165" s="527">
        <v>1535667</v>
      </c>
      <c r="CO1165" s="527">
        <v>1348</v>
      </c>
      <c r="CP1165" s="527">
        <v>2799</v>
      </c>
      <c r="CQ1165" s="527">
        <v>27965</v>
      </c>
      <c r="CR1165" s="527">
        <v>40403112</v>
      </c>
      <c r="CS1165" s="527">
        <v>1445</v>
      </c>
      <c r="CT1165" s="527">
        <v>2900</v>
      </c>
      <c r="CU1165" s="527">
        <v>892</v>
      </c>
      <c r="CV1165" s="527">
        <v>5245433</v>
      </c>
      <c r="CW1165" s="527">
        <v>5881</v>
      </c>
      <c r="CX1165" s="527">
        <v>12864</v>
      </c>
      <c r="CY1165" s="527">
        <v>495</v>
      </c>
      <c r="CZ1165" s="527">
        <v>2671106</v>
      </c>
      <c r="DA1165" s="527">
        <v>5396</v>
      </c>
      <c r="DB1165" s="527">
        <v>12101</v>
      </c>
      <c r="DC1165" s="527">
        <v>849</v>
      </c>
      <c r="DD1165" s="527">
        <v>5671786</v>
      </c>
      <c r="DE1165" s="527">
        <v>6681</v>
      </c>
      <c r="DF1165" s="527">
        <v>16237</v>
      </c>
      <c r="DG1165" s="527">
        <v>125</v>
      </c>
      <c r="DH1165" s="527">
        <v>859277</v>
      </c>
      <c r="DI1165" s="527">
        <v>6874</v>
      </c>
      <c r="DJ1165" s="527">
        <v>17637</v>
      </c>
      <c r="DK1165" s="527">
        <v>13</v>
      </c>
      <c r="DL1165" s="527">
        <v>5252</v>
      </c>
      <c r="DM1165" s="527">
        <v>404</v>
      </c>
      <c r="DN1165" s="527">
        <v>694</v>
      </c>
      <c r="DO1165" s="527">
        <v>2639</v>
      </c>
      <c r="DP1165" s="527">
        <v>197803</v>
      </c>
      <c r="DQ1165" s="527">
        <v>75</v>
      </c>
      <c r="DR1165" s="527">
        <v>105</v>
      </c>
      <c r="DS1165" s="527">
        <v>44</v>
      </c>
      <c r="DT1165" s="527">
        <v>62568</v>
      </c>
      <c r="DU1165" s="527">
        <v>1422</v>
      </c>
      <c r="DV1165" s="527">
        <v>2889</v>
      </c>
      <c r="DW1165" s="527">
        <v>42</v>
      </c>
      <c r="DX1165" s="527" t="s">
        <v>152</v>
      </c>
      <c r="DY1165" s="527" t="s">
        <v>152</v>
      </c>
      <c r="DZ1165" s="527" t="s">
        <v>152</v>
      </c>
      <c r="EA1165" s="527" t="s">
        <v>152</v>
      </c>
      <c r="EB1165" s="527" t="s">
        <v>152</v>
      </c>
      <c r="EC1165" s="527" t="s">
        <v>152</v>
      </c>
      <c r="ED1165" s="527" t="s">
        <v>152</v>
      </c>
      <c r="EE1165" s="527" t="s">
        <v>152</v>
      </c>
      <c r="EF1165" s="527" t="s">
        <v>152</v>
      </c>
      <c r="EG1165" s="527">
        <v>76</v>
      </c>
      <c r="EH1165" s="527">
        <v>606</v>
      </c>
      <c r="EI1165" s="527" t="s">
        <v>152</v>
      </c>
      <c r="EJ1165" s="528"/>
      <c r="EK1165" s="528"/>
      <c r="EL1165" s="528"/>
      <c r="EM1165" s="528"/>
      <c r="EN1165" s="528"/>
      <c r="EO1165" s="528"/>
      <c r="EP1165" s="528"/>
      <c r="EQ1165" s="528"/>
      <c r="ER1165" s="528"/>
      <c r="ES1165" s="528"/>
      <c r="ET1165" s="528"/>
      <c r="EU1165" s="528"/>
      <c r="EV1165" s="528"/>
      <c r="EW1165" s="528"/>
      <c r="EX1165" s="528"/>
      <c r="EY1165" s="528"/>
      <c r="EZ1165" s="529"/>
      <c r="FA1165" s="446">
        <f t="shared" si="2445"/>
        <v>1</v>
      </c>
      <c r="FB1165" s="417">
        <f t="shared" si="2464"/>
        <v>2023</v>
      </c>
      <c r="FC1165" s="448">
        <f t="shared" si="2465"/>
        <v>44927</v>
      </c>
      <c r="FD1165" s="449">
        <f t="shared" si="2466"/>
        <v>31</v>
      </c>
      <c r="FE1165" s="530"/>
      <c r="FF1165" s="531">
        <f t="shared" si="2417"/>
        <v>0.64983994090125585</v>
      </c>
      <c r="FG1165" s="530"/>
      <c r="FH1165" s="532">
        <f t="shared" si="2446"/>
        <v>2.2981969486823854</v>
      </c>
      <c r="FI1165" s="532">
        <f t="shared" si="2447"/>
        <v>1.5924641701340732</v>
      </c>
      <c r="FJ1165" s="532">
        <f t="shared" si="2448"/>
        <v>2.2511160714285716</v>
      </c>
      <c r="FK1165" s="532">
        <f t="shared" si="2449"/>
        <v>1.5747767857142858</v>
      </c>
      <c r="FL1165" s="532">
        <f t="shared" si="2450"/>
        <v>1.3522125023944831</v>
      </c>
      <c r="FM1165" s="532">
        <f t="shared" si="2451"/>
        <v>1.0556158610561266</v>
      </c>
      <c r="FN1165" s="532">
        <f t="shared" si="2452"/>
        <v>1.9092520382842963</v>
      </c>
      <c r="FO1165" s="532">
        <f t="shared" si="2453"/>
        <v>1.0496277915632755</v>
      </c>
      <c r="FP1165" s="532">
        <f t="shared" si="2454"/>
        <v>1.8561797752808988</v>
      </c>
      <c r="FQ1165" s="532">
        <f t="shared" si="2455"/>
        <v>1.0426966292134832</v>
      </c>
      <c r="FR1165" s="533"/>
      <c r="FS1165" s="534">
        <f t="shared" si="2467"/>
        <v>60888</v>
      </c>
      <c r="FT1165" s="534">
        <f t="shared" si="2467"/>
        <v>6393240</v>
      </c>
      <c r="FU1165" s="534">
        <f t="shared" si="2467"/>
        <v>10777176</v>
      </c>
      <c r="FV1165" s="534">
        <f t="shared" si="2467"/>
        <v>16439760</v>
      </c>
      <c r="FW1165" s="534">
        <f t="shared" si="2467"/>
        <v>4044810</v>
      </c>
      <c r="FX1165" s="534">
        <f t="shared" si="2467"/>
        <v>2937984</v>
      </c>
      <c r="FY1165" s="534">
        <f t="shared" si="2467"/>
        <v>90332648</v>
      </c>
      <c r="FZ1165" s="534">
        <f t="shared" si="2467"/>
        <v>185664115</v>
      </c>
      <c r="GA1165" s="534">
        <f t="shared" si="2467"/>
        <v>7979740</v>
      </c>
      <c r="GB1165" s="534">
        <f t="shared" ref="GB1165:GC1184" si="2468">IFERROR(HLOOKUP(GB$1,$H$5:$HA$10112,MATCH($A1165,$A$5:$A$10112,0),0)*HLOOKUP(GB$2,$H$5:$HA$10112,MATCH($A1165,$A$5:$A$10112,0),0),"-")</f>
        <v>9410418</v>
      </c>
      <c r="GC1165" s="534">
        <f t="shared" si="2468"/>
        <v>50287218</v>
      </c>
      <c r="GD1165" s="534">
        <f t="shared" si="2463"/>
        <v>72704</v>
      </c>
      <c r="GE1165" s="534">
        <f t="shared" si="2463"/>
        <v>93576</v>
      </c>
      <c r="GF1165" s="534">
        <f t="shared" si="2463"/>
        <v>3889718</v>
      </c>
      <c r="GG1165" s="534">
        <f t="shared" si="2463"/>
        <v>5895444</v>
      </c>
      <c r="GH1165" s="534">
        <f t="shared" si="2463"/>
        <v>3188061</v>
      </c>
      <c r="GI1165" s="534">
        <f t="shared" si="2463"/>
        <v>81098500</v>
      </c>
      <c r="GJ1165" s="534">
        <f t="shared" si="2463"/>
        <v>11474688</v>
      </c>
      <c r="GK1165" s="534">
        <f t="shared" si="2463"/>
        <v>5989995</v>
      </c>
      <c r="GL1165" s="534">
        <f t="shared" si="2463"/>
        <v>13785213</v>
      </c>
      <c r="GM1165" s="534">
        <f t="shared" si="2463"/>
        <v>2204625</v>
      </c>
      <c r="GN1165" s="534">
        <f t="shared" si="2424"/>
        <v>127116</v>
      </c>
      <c r="GO1165" s="534">
        <f t="shared" si="2460"/>
        <v>9022</v>
      </c>
      <c r="GP1165" s="534">
        <f t="shared" si="2460"/>
        <v>277095</v>
      </c>
      <c r="GQ1165" s="534" t="str">
        <f t="shared" si="2460"/>
        <v>-</v>
      </c>
      <c r="GR1165" s="534"/>
      <c r="GS1165" s="534"/>
      <c r="GT1165" s="534"/>
      <c r="GU1165" s="534"/>
      <c r="GV1165" s="535"/>
    </row>
    <row r="1166" spans="1:204" ht="9.75" customHeight="1" x14ac:dyDescent="0.2">
      <c r="A1166" s="417" t="str">
        <f t="shared" si="2437"/>
        <v>2022-23JANUARYRYF</v>
      </c>
      <c r="B1166" s="458" t="str">
        <f t="shared" si="2462"/>
        <v>2022-23</v>
      </c>
      <c r="C1166" s="402" t="s">
        <v>654</v>
      </c>
      <c r="D1166" s="458" t="s">
        <v>667</v>
      </c>
      <c r="E1166" s="458" t="s">
        <v>666</v>
      </c>
      <c r="F1166" s="478" t="s">
        <v>457</v>
      </c>
      <c r="G1166" s="478" t="s">
        <v>694</v>
      </c>
      <c r="H1166" s="510">
        <v>94385</v>
      </c>
      <c r="I1166" s="510">
        <v>71337</v>
      </c>
      <c r="J1166" s="510">
        <v>270117</v>
      </c>
      <c r="K1166" s="510">
        <v>4</v>
      </c>
      <c r="L1166" s="510">
        <v>2</v>
      </c>
      <c r="M1166" s="510">
        <v>3</v>
      </c>
      <c r="N1166" s="510">
        <v>3</v>
      </c>
      <c r="O1166" s="510">
        <v>50</v>
      </c>
      <c r="P1166" s="510">
        <v>386</v>
      </c>
      <c r="Q1166" s="510">
        <v>0</v>
      </c>
      <c r="R1166" s="510">
        <v>234</v>
      </c>
      <c r="S1166" s="510">
        <v>64619</v>
      </c>
      <c r="T1166" s="510">
        <v>9525</v>
      </c>
      <c r="U1166" s="510">
        <v>5308</v>
      </c>
      <c r="V1166" s="510">
        <v>34323</v>
      </c>
      <c r="W1166" s="510">
        <v>11962</v>
      </c>
      <c r="X1166" s="510">
        <v>261</v>
      </c>
      <c r="Y1166" s="510">
        <v>5574831</v>
      </c>
      <c r="Z1166" s="510">
        <v>585</v>
      </c>
      <c r="AA1166" s="510">
        <v>1094</v>
      </c>
      <c r="AB1166" s="510">
        <v>3528718</v>
      </c>
      <c r="AC1166" s="510">
        <v>665</v>
      </c>
      <c r="AD1166" s="510">
        <v>1241</v>
      </c>
      <c r="AE1166" s="510">
        <v>78506043</v>
      </c>
      <c r="AF1166" s="510">
        <v>2287</v>
      </c>
      <c r="AG1166" s="510">
        <v>4815</v>
      </c>
      <c r="AH1166" s="510">
        <v>57179509</v>
      </c>
      <c r="AI1166" s="510">
        <v>4780</v>
      </c>
      <c r="AJ1166" s="510">
        <v>10888</v>
      </c>
      <c r="AK1166" s="510">
        <v>1653544</v>
      </c>
      <c r="AL1166" s="510">
        <v>6335</v>
      </c>
      <c r="AM1166" s="510">
        <v>16057</v>
      </c>
      <c r="AN1166" s="510">
        <v>391</v>
      </c>
      <c r="AO1166" s="510">
        <v>1759</v>
      </c>
      <c r="AP1166" s="510" t="s">
        <v>152</v>
      </c>
      <c r="AQ1166" s="510" t="s">
        <v>152</v>
      </c>
      <c r="AR1166" s="510" t="s">
        <v>152</v>
      </c>
      <c r="AS1166" s="510" t="s">
        <v>152</v>
      </c>
      <c r="AT1166" s="510">
        <v>6486</v>
      </c>
      <c r="AU1166" s="510">
        <v>631</v>
      </c>
      <c r="AV1166" s="510">
        <v>2806</v>
      </c>
      <c r="AW1166" s="510">
        <v>3683</v>
      </c>
      <c r="AX1166" s="510">
        <v>694</v>
      </c>
      <c r="AY1166" s="510">
        <v>2355</v>
      </c>
      <c r="AZ1166" s="510">
        <v>0</v>
      </c>
      <c r="BA1166" s="510">
        <v>5509</v>
      </c>
      <c r="BB1166" s="510">
        <v>18348914</v>
      </c>
      <c r="BC1166" s="510">
        <v>3331</v>
      </c>
      <c r="BD1166" s="510">
        <v>6747</v>
      </c>
      <c r="BE1166" s="510">
        <v>469</v>
      </c>
      <c r="BF1166" s="510">
        <v>1617</v>
      </c>
      <c r="BG1166" s="510">
        <v>2492</v>
      </c>
      <c r="BH1166" s="510">
        <v>931</v>
      </c>
      <c r="BI1166" s="510">
        <v>29713</v>
      </c>
      <c r="BJ1166" s="510">
        <v>2552</v>
      </c>
      <c r="BK1166" s="510">
        <v>25868</v>
      </c>
      <c r="BL1166" s="510">
        <v>58133</v>
      </c>
      <c r="BM1166" s="510">
        <v>18238</v>
      </c>
      <c r="BN1166" s="510">
        <v>12925</v>
      </c>
      <c r="BO1166" s="510">
        <v>10262</v>
      </c>
      <c r="BP1166" s="510">
        <v>7316</v>
      </c>
      <c r="BQ1166" s="510">
        <v>46473</v>
      </c>
      <c r="BR1166" s="510">
        <v>36855</v>
      </c>
      <c r="BS1166" s="510">
        <v>18537</v>
      </c>
      <c r="BT1166" s="510">
        <v>12805</v>
      </c>
      <c r="BU1166" s="510">
        <v>394</v>
      </c>
      <c r="BV1166" s="510">
        <v>273</v>
      </c>
      <c r="BW1166" s="510">
        <v>34</v>
      </c>
      <c r="BX1166" s="510">
        <v>21080</v>
      </c>
      <c r="BY1166" s="510">
        <v>620</v>
      </c>
      <c r="BZ1166" s="510">
        <v>1020</v>
      </c>
      <c r="CA1166" s="510">
        <v>11</v>
      </c>
      <c r="CB1166" s="510">
        <v>6098</v>
      </c>
      <c r="CC1166" s="510">
        <v>554</v>
      </c>
      <c r="CD1166" s="510">
        <v>802</v>
      </c>
      <c r="CE1166" s="510">
        <v>9480</v>
      </c>
      <c r="CF1166" s="510">
        <v>5547653</v>
      </c>
      <c r="CG1166" s="510">
        <v>585</v>
      </c>
      <c r="CH1166" s="510">
        <v>1094</v>
      </c>
      <c r="CI1166" s="510">
        <v>1857</v>
      </c>
      <c r="CJ1166" s="510">
        <v>4519682</v>
      </c>
      <c r="CK1166" s="510">
        <v>2434</v>
      </c>
      <c r="CL1166" s="510">
        <v>5144</v>
      </c>
      <c r="CM1166" s="510">
        <v>713</v>
      </c>
      <c r="CN1166" s="510">
        <v>1560824</v>
      </c>
      <c r="CO1166" s="510">
        <v>2189</v>
      </c>
      <c r="CP1166" s="510">
        <v>4833</v>
      </c>
      <c r="CQ1166" s="510">
        <v>31753</v>
      </c>
      <c r="CR1166" s="510">
        <v>72425537</v>
      </c>
      <c r="CS1166" s="510">
        <v>2281</v>
      </c>
      <c r="CT1166" s="510">
        <v>4783</v>
      </c>
      <c r="CU1166" s="510">
        <v>791</v>
      </c>
      <c r="CV1166" s="510">
        <v>3562103</v>
      </c>
      <c r="CW1166" s="510">
        <v>4503</v>
      </c>
      <c r="CX1166" s="510">
        <v>10039</v>
      </c>
      <c r="CY1166" s="510">
        <v>213</v>
      </c>
      <c r="CZ1166" s="510">
        <v>945685</v>
      </c>
      <c r="DA1166" s="510">
        <v>4440</v>
      </c>
      <c r="DB1166" s="510">
        <v>11652</v>
      </c>
      <c r="DC1166" s="510">
        <v>1018</v>
      </c>
      <c r="DD1166" s="510">
        <v>6107347</v>
      </c>
      <c r="DE1166" s="510">
        <v>5999</v>
      </c>
      <c r="DF1166" s="510">
        <v>12544</v>
      </c>
      <c r="DG1166" s="510">
        <v>40</v>
      </c>
      <c r="DH1166" s="510">
        <v>125006</v>
      </c>
      <c r="DI1166" s="510">
        <v>3125</v>
      </c>
      <c r="DJ1166" s="510">
        <v>7628</v>
      </c>
      <c r="DK1166" s="510">
        <v>730</v>
      </c>
      <c r="DL1166" s="510">
        <v>278680</v>
      </c>
      <c r="DM1166" s="510">
        <v>382</v>
      </c>
      <c r="DN1166" s="510">
        <v>625</v>
      </c>
      <c r="DO1166" s="510">
        <v>5575</v>
      </c>
      <c r="DP1166" s="510">
        <v>214565</v>
      </c>
      <c r="DQ1166" s="510">
        <v>38</v>
      </c>
      <c r="DR1166" s="510">
        <v>65</v>
      </c>
      <c r="DS1166" s="510">
        <v>74</v>
      </c>
      <c r="DT1166" s="510">
        <v>111623</v>
      </c>
      <c r="DU1166" s="510">
        <v>1508</v>
      </c>
      <c r="DV1166" s="510">
        <v>3647</v>
      </c>
      <c r="DW1166" s="510">
        <v>64</v>
      </c>
      <c r="DX1166" s="510" t="s">
        <v>152</v>
      </c>
      <c r="DY1166" s="510" t="s">
        <v>152</v>
      </c>
      <c r="DZ1166" s="510" t="s">
        <v>152</v>
      </c>
      <c r="EA1166" s="510" t="s">
        <v>152</v>
      </c>
      <c r="EB1166" s="510" t="s">
        <v>152</v>
      </c>
      <c r="EC1166" s="510" t="s">
        <v>152</v>
      </c>
      <c r="ED1166" s="510" t="s">
        <v>152</v>
      </c>
      <c r="EE1166" s="510" t="s">
        <v>152</v>
      </c>
      <c r="EF1166" s="510" t="s">
        <v>152</v>
      </c>
      <c r="EG1166" s="510">
        <v>230</v>
      </c>
      <c r="EH1166" s="510">
        <v>34</v>
      </c>
      <c r="EI1166" s="510" t="s">
        <v>152</v>
      </c>
      <c r="EJ1166" s="479"/>
      <c r="EK1166" s="479"/>
      <c r="EL1166" s="479"/>
      <c r="EM1166" s="479"/>
      <c r="EN1166" s="479"/>
      <c r="EO1166" s="479"/>
      <c r="EP1166" s="479"/>
      <c r="EQ1166" s="479"/>
      <c r="ER1166" s="479"/>
      <c r="ES1166" s="479"/>
      <c r="ET1166" s="479"/>
      <c r="EU1166" s="479"/>
      <c r="EV1166" s="479"/>
      <c r="EW1166" s="479"/>
      <c r="EX1166" s="479"/>
      <c r="EY1166" s="479"/>
      <c r="EZ1166" s="476"/>
      <c r="FA1166" s="446">
        <f t="shared" si="2445"/>
        <v>1</v>
      </c>
      <c r="FB1166" s="417">
        <f t="shared" si="2464"/>
        <v>2023</v>
      </c>
      <c r="FC1166" s="448">
        <f t="shared" si="2465"/>
        <v>44927</v>
      </c>
      <c r="FD1166" s="449">
        <f t="shared" si="2466"/>
        <v>31</v>
      </c>
      <c r="FE1166" s="450"/>
      <c r="FF1166" s="451">
        <f t="shared" ref="FF1166:FF1229" si="2469">DO1166/(T1166-P1166)</f>
        <v>0.61002297844403108</v>
      </c>
      <c r="FG1166" s="450"/>
      <c r="FH1166" s="452">
        <f t="shared" si="2446"/>
        <v>1.914750656167979</v>
      </c>
      <c r="FI1166" s="452">
        <f t="shared" si="2447"/>
        <v>1.3569553805774279</v>
      </c>
      <c r="FJ1166" s="452">
        <f t="shared" si="2448"/>
        <v>1.9333082140165787</v>
      </c>
      <c r="FK1166" s="452">
        <f t="shared" si="2449"/>
        <v>1.3782969103240392</v>
      </c>
      <c r="FL1166" s="452">
        <f t="shared" si="2450"/>
        <v>1.3539900358360284</v>
      </c>
      <c r="FM1166" s="452">
        <f t="shared" si="2451"/>
        <v>1.0737697753692859</v>
      </c>
      <c r="FN1166" s="452">
        <f t="shared" si="2452"/>
        <v>1.5496572479518476</v>
      </c>
      <c r="FO1166" s="452">
        <f t="shared" si="2453"/>
        <v>1.0704731650225714</v>
      </c>
      <c r="FP1166" s="452">
        <f t="shared" si="2454"/>
        <v>1.5095785440613028</v>
      </c>
      <c r="FQ1166" s="452">
        <f t="shared" si="2455"/>
        <v>1.0459770114942528</v>
      </c>
      <c r="FR1166" s="453"/>
      <c r="FS1166" s="446">
        <f t="shared" si="2467"/>
        <v>142674</v>
      </c>
      <c r="FT1166" s="446">
        <f t="shared" si="2467"/>
        <v>214011</v>
      </c>
      <c r="FU1166" s="446">
        <f t="shared" si="2467"/>
        <v>214011</v>
      </c>
      <c r="FV1166" s="446">
        <f t="shared" si="2467"/>
        <v>3566850</v>
      </c>
      <c r="FW1166" s="446">
        <f t="shared" si="2467"/>
        <v>10420350</v>
      </c>
      <c r="FX1166" s="446">
        <f t="shared" si="2467"/>
        <v>6587228</v>
      </c>
      <c r="FY1166" s="446">
        <f t="shared" si="2467"/>
        <v>165265245</v>
      </c>
      <c r="FZ1166" s="446">
        <f t="shared" si="2467"/>
        <v>130242256</v>
      </c>
      <c r="GA1166" s="446">
        <f t="shared" si="2467"/>
        <v>4190877</v>
      </c>
      <c r="GB1166" s="446">
        <f t="shared" si="2468"/>
        <v>37169223</v>
      </c>
      <c r="GC1166" s="446" t="str">
        <f t="shared" si="2468"/>
        <v>-</v>
      </c>
      <c r="GD1166" s="446">
        <f t="shared" si="2463"/>
        <v>34680</v>
      </c>
      <c r="GE1166" s="446">
        <f t="shared" si="2463"/>
        <v>8822</v>
      </c>
      <c r="GF1166" s="446">
        <f t="shared" si="2463"/>
        <v>10371120</v>
      </c>
      <c r="GG1166" s="446">
        <f t="shared" si="2463"/>
        <v>9552408</v>
      </c>
      <c r="GH1166" s="446">
        <f t="shared" si="2463"/>
        <v>3445929</v>
      </c>
      <c r="GI1166" s="446">
        <f t="shared" si="2463"/>
        <v>151874599</v>
      </c>
      <c r="GJ1166" s="446">
        <f t="shared" si="2463"/>
        <v>7940849</v>
      </c>
      <c r="GK1166" s="446">
        <f t="shared" si="2463"/>
        <v>2481876</v>
      </c>
      <c r="GL1166" s="446">
        <f t="shared" si="2463"/>
        <v>12769792</v>
      </c>
      <c r="GM1166" s="446">
        <f t="shared" si="2463"/>
        <v>305120</v>
      </c>
      <c r="GN1166" s="446">
        <f t="shared" si="2424"/>
        <v>269878</v>
      </c>
      <c r="GO1166" s="446">
        <f t="shared" si="2460"/>
        <v>456250</v>
      </c>
      <c r="GP1166" s="446">
        <f t="shared" si="2460"/>
        <v>362375</v>
      </c>
      <c r="GQ1166" s="446" t="str">
        <f t="shared" si="2460"/>
        <v>-</v>
      </c>
      <c r="GR1166" s="446"/>
      <c r="GS1166" s="446"/>
      <c r="GT1166" s="446"/>
      <c r="GU1166" s="446"/>
      <c r="GV1166" s="416"/>
    </row>
    <row r="1167" spans="1:204" ht="9.75" customHeight="1" x14ac:dyDescent="0.2">
      <c r="A1167" s="417" t="str">
        <f t="shared" si="2437"/>
        <v>2022-23JANUARYRYA</v>
      </c>
      <c r="B1167" s="458" t="str">
        <f t="shared" si="2462"/>
        <v>2022-23</v>
      </c>
      <c r="C1167" s="402" t="s">
        <v>654</v>
      </c>
      <c r="D1167" s="458" t="s">
        <v>653</v>
      </c>
      <c r="E1167" s="458" t="s">
        <v>652</v>
      </c>
      <c r="F1167" s="478" t="s">
        <v>452</v>
      </c>
      <c r="G1167" s="478" t="s">
        <v>697</v>
      </c>
      <c r="H1167" s="510">
        <v>108845</v>
      </c>
      <c r="I1167" s="510">
        <v>78649</v>
      </c>
      <c r="J1167" s="510">
        <v>347244</v>
      </c>
      <c r="K1167" s="510">
        <v>4</v>
      </c>
      <c r="L1167" s="510">
        <v>2</v>
      </c>
      <c r="M1167" s="510">
        <v>10</v>
      </c>
      <c r="N1167" s="510">
        <v>21</v>
      </c>
      <c r="O1167" s="510">
        <v>46</v>
      </c>
      <c r="P1167" s="510">
        <v>62</v>
      </c>
      <c r="Q1167" s="510">
        <v>0</v>
      </c>
      <c r="R1167" s="510">
        <v>26</v>
      </c>
      <c r="S1167" s="510">
        <v>79257</v>
      </c>
      <c r="T1167" s="510">
        <v>9419</v>
      </c>
      <c r="U1167" s="510">
        <v>5846</v>
      </c>
      <c r="V1167" s="510">
        <v>41137</v>
      </c>
      <c r="W1167" s="510">
        <v>15095</v>
      </c>
      <c r="X1167" s="510">
        <v>575</v>
      </c>
      <c r="Y1167" s="510">
        <v>4625963</v>
      </c>
      <c r="Z1167" s="510">
        <v>491</v>
      </c>
      <c r="AA1167" s="510">
        <v>868</v>
      </c>
      <c r="AB1167" s="510">
        <v>3276822</v>
      </c>
      <c r="AC1167" s="510">
        <v>561</v>
      </c>
      <c r="AD1167" s="510">
        <v>1001</v>
      </c>
      <c r="AE1167" s="510">
        <v>67509180</v>
      </c>
      <c r="AF1167" s="510">
        <v>1641</v>
      </c>
      <c r="AG1167" s="510">
        <v>3216</v>
      </c>
      <c r="AH1167" s="510">
        <v>89931695</v>
      </c>
      <c r="AI1167" s="510">
        <v>5958</v>
      </c>
      <c r="AJ1167" s="510">
        <v>14426</v>
      </c>
      <c r="AK1167" s="510">
        <v>3859664</v>
      </c>
      <c r="AL1167" s="510">
        <v>6712</v>
      </c>
      <c r="AM1167" s="510">
        <v>15198</v>
      </c>
      <c r="AN1167" s="510">
        <v>0</v>
      </c>
      <c r="AO1167" s="510">
        <v>1352</v>
      </c>
      <c r="AP1167" s="510">
        <v>3408</v>
      </c>
      <c r="AQ1167" s="510">
        <v>6269556</v>
      </c>
      <c r="AR1167" s="510">
        <v>1840</v>
      </c>
      <c r="AS1167" s="510">
        <v>6910</v>
      </c>
      <c r="AT1167" s="510">
        <v>9521</v>
      </c>
      <c r="AU1167" s="510">
        <v>1397</v>
      </c>
      <c r="AV1167" s="510">
        <v>3603</v>
      </c>
      <c r="AW1167" s="510">
        <v>3056</v>
      </c>
      <c r="AX1167" s="510">
        <v>463</v>
      </c>
      <c r="AY1167" s="510">
        <v>4058</v>
      </c>
      <c r="AZ1167" s="510">
        <v>3444</v>
      </c>
      <c r="BA1167" s="510">
        <v>6439</v>
      </c>
      <c r="BB1167" s="510">
        <v>32098082</v>
      </c>
      <c r="BC1167" s="510">
        <v>4985</v>
      </c>
      <c r="BD1167" s="510">
        <v>11778</v>
      </c>
      <c r="BE1167" s="510">
        <v>1216</v>
      </c>
      <c r="BF1167" s="510">
        <v>2631</v>
      </c>
      <c r="BG1167" s="510">
        <v>1980</v>
      </c>
      <c r="BH1167" s="510">
        <v>612</v>
      </c>
      <c r="BI1167" s="510">
        <v>40641</v>
      </c>
      <c r="BJ1167" s="510">
        <v>3832</v>
      </c>
      <c r="BK1167" s="510">
        <v>25263</v>
      </c>
      <c r="BL1167" s="510">
        <v>69736</v>
      </c>
      <c r="BM1167" s="510">
        <v>19176</v>
      </c>
      <c r="BN1167" s="510">
        <v>13238</v>
      </c>
      <c r="BO1167" s="510">
        <v>11863</v>
      </c>
      <c r="BP1167" s="510">
        <v>8223</v>
      </c>
      <c r="BQ1167" s="510">
        <v>57583</v>
      </c>
      <c r="BR1167" s="510">
        <v>43230</v>
      </c>
      <c r="BS1167" s="510">
        <v>31048</v>
      </c>
      <c r="BT1167" s="510">
        <v>16030</v>
      </c>
      <c r="BU1167" s="510">
        <v>1643</v>
      </c>
      <c r="BV1167" s="510">
        <v>610</v>
      </c>
      <c r="BW1167" s="510">
        <v>85</v>
      </c>
      <c r="BX1167" s="510">
        <v>48540</v>
      </c>
      <c r="BY1167" s="510">
        <v>571</v>
      </c>
      <c r="BZ1167" s="510">
        <v>934</v>
      </c>
      <c r="CA1167" s="510">
        <v>78</v>
      </c>
      <c r="CB1167" s="510">
        <v>40413</v>
      </c>
      <c r="CC1167" s="510">
        <v>518</v>
      </c>
      <c r="CD1167" s="510">
        <v>989</v>
      </c>
      <c r="CE1167" s="510">
        <v>9256</v>
      </c>
      <c r="CF1167" s="510">
        <v>4537010</v>
      </c>
      <c r="CG1167" s="510">
        <v>490</v>
      </c>
      <c r="CH1167" s="510">
        <v>867</v>
      </c>
      <c r="CI1167" s="510">
        <v>4814</v>
      </c>
      <c r="CJ1167" s="510">
        <v>8862993</v>
      </c>
      <c r="CK1167" s="510">
        <v>1841</v>
      </c>
      <c r="CL1167" s="510">
        <v>3619</v>
      </c>
      <c r="CM1167" s="510">
        <v>1113</v>
      </c>
      <c r="CN1167" s="510">
        <v>2014103</v>
      </c>
      <c r="CO1167" s="510">
        <v>1810</v>
      </c>
      <c r="CP1167" s="510">
        <v>3688</v>
      </c>
      <c r="CQ1167" s="510">
        <v>35210</v>
      </c>
      <c r="CR1167" s="510">
        <v>56632084</v>
      </c>
      <c r="CS1167" s="510">
        <v>1608</v>
      </c>
      <c r="CT1167" s="510">
        <v>3133</v>
      </c>
      <c r="CU1167" s="510">
        <v>1130</v>
      </c>
      <c r="CV1167" s="510">
        <v>10631683</v>
      </c>
      <c r="CW1167" s="510">
        <v>9409</v>
      </c>
      <c r="CX1167" s="510">
        <v>24481</v>
      </c>
      <c r="CY1167" s="510">
        <v>244</v>
      </c>
      <c r="CZ1167" s="510">
        <v>1689349</v>
      </c>
      <c r="DA1167" s="510">
        <v>6924</v>
      </c>
      <c r="DB1167" s="510">
        <v>18176</v>
      </c>
      <c r="DC1167" s="510">
        <v>1303</v>
      </c>
      <c r="DD1167" s="510">
        <v>20672208</v>
      </c>
      <c r="DE1167" s="510">
        <v>15865</v>
      </c>
      <c r="DF1167" s="510">
        <v>43240</v>
      </c>
      <c r="DG1167" s="510">
        <v>186</v>
      </c>
      <c r="DH1167" s="510">
        <v>2190217</v>
      </c>
      <c r="DI1167" s="510">
        <v>11775</v>
      </c>
      <c r="DJ1167" s="510">
        <v>35716</v>
      </c>
      <c r="DK1167" s="510">
        <v>551</v>
      </c>
      <c r="DL1167" s="510">
        <v>172964</v>
      </c>
      <c r="DM1167" s="510">
        <v>314</v>
      </c>
      <c r="DN1167" s="510">
        <v>528</v>
      </c>
      <c r="DO1167" s="510">
        <v>5621</v>
      </c>
      <c r="DP1167" s="510">
        <v>150533</v>
      </c>
      <c r="DQ1167" s="510">
        <v>27</v>
      </c>
      <c r="DR1167" s="510">
        <v>47</v>
      </c>
      <c r="DS1167" s="510">
        <v>134</v>
      </c>
      <c r="DT1167" s="510">
        <v>182446</v>
      </c>
      <c r="DU1167" s="510">
        <v>1362</v>
      </c>
      <c r="DV1167" s="510">
        <v>2807</v>
      </c>
      <c r="DW1167" s="510">
        <v>119</v>
      </c>
      <c r="DX1167" s="510" t="s">
        <v>152</v>
      </c>
      <c r="DY1167" s="510" t="s">
        <v>152</v>
      </c>
      <c r="DZ1167" s="510" t="s">
        <v>152</v>
      </c>
      <c r="EA1167" s="510" t="s">
        <v>152</v>
      </c>
      <c r="EB1167" s="510" t="s">
        <v>152</v>
      </c>
      <c r="EC1167" s="510" t="s">
        <v>152</v>
      </c>
      <c r="ED1167" s="510" t="s">
        <v>152</v>
      </c>
      <c r="EE1167" s="510" t="s">
        <v>152</v>
      </c>
      <c r="EF1167" s="510" t="s">
        <v>152</v>
      </c>
      <c r="EG1167" s="510">
        <v>147</v>
      </c>
      <c r="EH1167" s="510">
        <v>14</v>
      </c>
      <c r="EI1167" s="510" t="s">
        <v>152</v>
      </c>
      <c r="EJ1167" s="479"/>
      <c r="EK1167" s="479"/>
      <c r="EL1167" s="479"/>
      <c r="EM1167" s="479"/>
      <c r="EN1167" s="479"/>
      <c r="EO1167" s="479"/>
      <c r="EP1167" s="479"/>
      <c r="EQ1167" s="479"/>
      <c r="ER1167" s="479"/>
      <c r="ES1167" s="479"/>
      <c r="ET1167" s="479"/>
      <c r="EU1167" s="479"/>
      <c r="EV1167" s="479"/>
      <c r="EW1167" s="479"/>
      <c r="EX1167" s="479"/>
      <c r="EY1167" s="479"/>
      <c r="EZ1167" s="476"/>
      <c r="FA1167" s="446">
        <f t="shared" si="2445"/>
        <v>1</v>
      </c>
      <c r="FB1167" s="417">
        <f t="shared" si="2464"/>
        <v>2023</v>
      </c>
      <c r="FC1167" s="448">
        <f t="shared" si="2465"/>
        <v>44927</v>
      </c>
      <c r="FD1167" s="449">
        <f t="shared" si="2466"/>
        <v>31</v>
      </c>
      <c r="FE1167" s="450"/>
      <c r="FF1167" s="451">
        <f t="shared" si="2469"/>
        <v>0.60072672865234589</v>
      </c>
      <c r="FG1167" s="450"/>
      <c r="FH1167" s="452">
        <f t="shared" si="2446"/>
        <v>2.0358849134727679</v>
      </c>
      <c r="FI1167" s="452">
        <f t="shared" si="2447"/>
        <v>1.4054570548890541</v>
      </c>
      <c r="FJ1167" s="452">
        <f t="shared" si="2448"/>
        <v>2.0292507697570987</v>
      </c>
      <c r="FK1167" s="452">
        <f t="shared" si="2449"/>
        <v>1.4066028053369826</v>
      </c>
      <c r="FL1167" s="452">
        <f t="shared" si="2450"/>
        <v>1.3997860806573157</v>
      </c>
      <c r="FM1167" s="452">
        <f t="shared" si="2451"/>
        <v>1.0508787709361402</v>
      </c>
      <c r="FN1167" s="452">
        <f t="shared" si="2452"/>
        <v>2.0568400132494205</v>
      </c>
      <c r="FO1167" s="452">
        <f t="shared" si="2453"/>
        <v>1.0619410400794964</v>
      </c>
      <c r="FP1167" s="452">
        <f t="shared" si="2454"/>
        <v>2.8573913043478263</v>
      </c>
      <c r="FQ1167" s="452">
        <f t="shared" si="2455"/>
        <v>1.0608695652173914</v>
      </c>
      <c r="FR1167" s="453"/>
      <c r="FS1167" s="446">
        <f t="shared" si="2467"/>
        <v>157298</v>
      </c>
      <c r="FT1167" s="446">
        <f t="shared" si="2467"/>
        <v>786490</v>
      </c>
      <c r="FU1167" s="446">
        <f t="shared" si="2467"/>
        <v>1651629</v>
      </c>
      <c r="FV1167" s="446">
        <f t="shared" si="2467"/>
        <v>3617854</v>
      </c>
      <c r="FW1167" s="446">
        <f t="shared" si="2467"/>
        <v>8175692</v>
      </c>
      <c r="FX1167" s="446">
        <f t="shared" si="2467"/>
        <v>5851846</v>
      </c>
      <c r="FY1167" s="446">
        <f t="shared" si="2467"/>
        <v>132296592</v>
      </c>
      <c r="FZ1167" s="446">
        <f t="shared" si="2467"/>
        <v>217760470</v>
      </c>
      <c r="GA1167" s="446">
        <f t="shared" si="2467"/>
        <v>8738850</v>
      </c>
      <c r="GB1167" s="446">
        <f t="shared" si="2468"/>
        <v>75838542</v>
      </c>
      <c r="GC1167" s="446">
        <f t="shared" si="2468"/>
        <v>23549280</v>
      </c>
      <c r="GD1167" s="446">
        <f t="shared" si="2463"/>
        <v>79390</v>
      </c>
      <c r="GE1167" s="446">
        <f t="shared" si="2463"/>
        <v>77142</v>
      </c>
      <c r="GF1167" s="446">
        <f t="shared" si="2463"/>
        <v>8024952</v>
      </c>
      <c r="GG1167" s="446">
        <f t="shared" si="2463"/>
        <v>17421866</v>
      </c>
      <c r="GH1167" s="446">
        <f t="shared" si="2463"/>
        <v>4104744</v>
      </c>
      <c r="GI1167" s="446">
        <f t="shared" si="2463"/>
        <v>110312930</v>
      </c>
      <c r="GJ1167" s="446">
        <f t="shared" si="2463"/>
        <v>27663530</v>
      </c>
      <c r="GK1167" s="446">
        <f t="shared" si="2463"/>
        <v>4434944</v>
      </c>
      <c r="GL1167" s="446">
        <f t="shared" si="2463"/>
        <v>56341720</v>
      </c>
      <c r="GM1167" s="446">
        <f t="shared" si="2463"/>
        <v>6643176</v>
      </c>
      <c r="GN1167" s="446">
        <f t="shared" si="2424"/>
        <v>376138</v>
      </c>
      <c r="GO1167" s="446">
        <f t="shared" si="2460"/>
        <v>290928</v>
      </c>
      <c r="GP1167" s="446">
        <f t="shared" si="2460"/>
        <v>264187</v>
      </c>
      <c r="GQ1167" s="446" t="str">
        <f t="shared" si="2460"/>
        <v>-</v>
      </c>
      <c r="GR1167" s="446"/>
      <c r="GS1167" s="446"/>
      <c r="GT1167" s="446"/>
      <c r="GU1167" s="446"/>
      <c r="GV1167" s="416"/>
    </row>
    <row r="1168" spans="1:204" ht="9.75" customHeight="1" x14ac:dyDescent="0.2">
      <c r="A1168" s="485" t="str">
        <f t="shared" si="2437"/>
        <v>2022-23JANUARYRX8</v>
      </c>
      <c r="B1168" s="503" t="str">
        <f t="shared" si="2462"/>
        <v>2022-23</v>
      </c>
      <c r="C1168" s="436" t="s">
        <v>654</v>
      </c>
      <c r="D1168" s="503" t="s">
        <v>646</v>
      </c>
      <c r="E1168" s="503" t="s">
        <v>645</v>
      </c>
      <c r="F1168" s="504" t="s">
        <v>450</v>
      </c>
      <c r="G1168" s="504" t="s">
        <v>696</v>
      </c>
      <c r="H1168" s="522">
        <v>86714</v>
      </c>
      <c r="I1168" s="522">
        <v>55193</v>
      </c>
      <c r="J1168" s="522">
        <v>427295</v>
      </c>
      <c r="K1168" s="522">
        <v>8</v>
      </c>
      <c r="L1168" s="522">
        <v>0</v>
      </c>
      <c r="M1168" s="522">
        <v>4</v>
      </c>
      <c r="N1168" s="522">
        <v>51</v>
      </c>
      <c r="O1168" s="522">
        <v>190</v>
      </c>
      <c r="P1168" s="522">
        <v>382</v>
      </c>
      <c r="Q1168" s="522">
        <v>178</v>
      </c>
      <c r="R1168" s="522">
        <v>238</v>
      </c>
      <c r="S1168" s="522">
        <v>62514</v>
      </c>
      <c r="T1168" s="522">
        <v>8023</v>
      </c>
      <c r="U1168" s="522">
        <v>5600</v>
      </c>
      <c r="V1168" s="522">
        <v>35808</v>
      </c>
      <c r="W1168" s="522">
        <v>8815</v>
      </c>
      <c r="X1168" s="522">
        <v>230</v>
      </c>
      <c r="Y1168" s="522">
        <v>4058928</v>
      </c>
      <c r="Z1168" s="522">
        <v>506</v>
      </c>
      <c r="AA1168" s="522">
        <v>884</v>
      </c>
      <c r="AB1168" s="522">
        <v>3096768</v>
      </c>
      <c r="AC1168" s="522">
        <v>553</v>
      </c>
      <c r="AD1168" s="522">
        <v>972</v>
      </c>
      <c r="AE1168" s="522">
        <v>54153180</v>
      </c>
      <c r="AF1168" s="522">
        <v>1512</v>
      </c>
      <c r="AG1168" s="522">
        <v>3236</v>
      </c>
      <c r="AH1168" s="522">
        <v>34895901</v>
      </c>
      <c r="AI1168" s="522">
        <v>3959</v>
      </c>
      <c r="AJ1168" s="522">
        <v>8746</v>
      </c>
      <c r="AK1168" s="522">
        <v>1128280</v>
      </c>
      <c r="AL1168" s="522">
        <v>4906</v>
      </c>
      <c r="AM1168" s="522">
        <v>10828</v>
      </c>
      <c r="AN1168" s="522">
        <v>340</v>
      </c>
      <c r="AO1168" s="522">
        <v>1073</v>
      </c>
      <c r="AP1168" s="522">
        <v>2014</v>
      </c>
      <c r="AQ1168" s="522">
        <v>5895612</v>
      </c>
      <c r="AR1168" s="522">
        <v>2927</v>
      </c>
      <c r="AS1168" s="522">
        <v>6157</v>
      </c>
      <c r="AT1168" s="522">
        <v>4546</v>
      </c>
      <c r="AU1168" s="522">
        <v>1123</v>
      </c>
      <c r="AV1168" s="522">
        <v>512</v>
      </c>
      <c r="AW1168" s="522">
        <v>5031</v>
      </c>
      <c r="AX1168" s="522">
        <v>1680</v>
      </c>
      <c r="AY1168" s="522">
        <v>1231</v>
      </c>
      <c r="AZ1168" s="522">
        <v>1854</v>
      </c>
      <c r="BA1168" s="522">
        <v>3966</v>
      </c>
      <c r="BB1168" s="522">
        <v>9223915</v>
      </c>
      <c r="BC1168" s="522">
        <v>2326</v>
      </c>
      <c r="BD1168" s="522">
        <v>4656</v>
      </c>
      <c r="BE1168" s="522">
        <v>519</v>
      </c>
      <c r="BF1168" s="522">
        <v>657</v>
      </c>
      <c r="BG1168" s="522">
        <v>1491</v>
      </c>
      <c r="BH1168" s="522">
        <v>1299</v>
      </c>
      <c r="BI1168" s="522">
        <v>36244</v>
      </c>
      <c r="BJ1168" s="522">
        <v>4316</v>
      </c>
      <c r="BK1168" s="522">
        <v>17408</v>
      </c>
      <c r="BL1168" s="522">
        <v>57968</v>
      </c>
      <c r="BM1168" s="522">
        <v>14482</v>
      </c>
      <c r="BN1168" s="522">
        <v>11122</v>
      </c>
      <c r="BO1168" s="522">
        <v>9776</v>
      </c>
      <c r="BP1168" s="522">
        <v>7598</v>
      </c>
      <c r="BQ1168" s="522">
        <v>46300</v>
      </c>
      <c r="BR1168" s="522">
        <v>38276</v>
      </c>
      <c r="BS1168" s="522">
        <v>12609</v>
      </c>
      <c r="BT1168" s="522">
        <v>9300</v>
      </c>
      <c r="BU1168" s="522">
        <v>343</v>
      </c>
      <c r="BV1168" s="522">
        <v>263</v>
      </c>
      <c r="BW1168" s="522">
        <v>292</v>
      </c>
      <c r="BX1168" s="522">
        <v>158739</v>
      </c>
      <c r="BY1168" s="522">
        <v>544</v>
      </c>
      <c r="BZ1168" s="522">
        <v>927</v>
      </c>
      <c r="CA1168" s="522">
        <v>41</v>
      </c>
      <c r="CB1168" s="522">
        <v>17941</v>
      </c>
      <c r="CC1168" s="522">
        <v>438</v>
      </c>
      <c r="CD1168" s="522">
        <v>874</v>
      </c>
      <c r="CE1168" s="522">
        <v>7690</v>
      </c>
      <c r="CF1168" s="522">
        <v>3882248</v>
      </c>
      <c r="CG1168" s="522">
        <v>505</v>
      </c>
      <c r="CH1168" s="522">
        <v>880</v>
      </c>
      <c r="CI1168" s="522">
        <v>3645</v>
      </c>
      <c r="CJ1168" s="522">
        <v>6031560</v>
      </c>
      <c r="CK1168" s="522">
        <v>1655</v>
      </c>
      <c r="CL1168" s="522">
        <v>3579</v>
      </c>
      <c r="CM1168" s="522">
        <v>922</v>
      </c>
      <c r="CN1168" s="522">
        <v>1350224</v>
      </c>
      <c r="CO1168" s="522">
        <v>1464</v>
      </c>
      <c r="CP1168" s="522">
        <v>3327</v>
      </c>
      <c r="CQ1168" s="522">
        <v>31241</v>
      </c>
      <c r="CR1168" s="522">
        <v>46771396</v>
      </c>
      <c r="CS1168" s="522">
        <v>1497</v>
      </c>
      <c r="CT1168" s="522">
        <v>3194</v>
      </c>
      <c r="CU1168" s="522">
        <v>1647</v>
      </c>
      <c r="CV1168" s="522">
        <v>7817305</v>
      </c>
      <c r="CW1168" s="522">
        <v>4746</v>
      </c>
      <c r="CX1168" s="522">
        <v>9647</v>
      </c>
      <c r="CY1168" s="522">
        <v>1119</v>
      </c>
      <c r="CZ1168" s="522">
        <v>4969980</v>
      </c>
      <c r="DA1168" s="522">
        <v>4441</v>
      </c>
      <c r="DB1168" s="522">
        <v>9336</v>
      </c>
      <c r="DC1168" s="522">
        <v>1829</v>
      </c>
      <c r="DD1168" s="522">
        <v>12168646</v>
      </c>
      <c r="DE1168" s="522">
        <v>6653</v>
      </c>
      <c r="DF1168" s="522">
        <v>13545</v>
      </c>
      <c r="DG1168" s="522">
        <v>497</v>
      </c>
      <c r="DH1168" s="522">
        <v>3477907</v>
      </c>
      <c r="DI1168" s="522">
        <v>6998</v>
      </c>
      <c r="DJ1168" s="522">
        <v>14550</v>
      </c>
      <c r="DK1168" s="522">
        <v>287</v>
      </c>
      <c r="DL1168" s="522">
        <v>105449</v>
      </c>
      <c r="DM1168" s="522">
        <v>367</v>
      </c>
      <c r="DN1168" s="522">
        <v>599</v>
      </c>
      <c r="DO1168" s="522">
        <v>4514</v>
      </c>
      <c r="DP1168" s="522">
        <v>220380</v>
      </c>
      <c r="DQ1168" s="522">
        <v>49</v>
      </c>
      <c r="DR1168" s="522">
        <v>86</v>
      </c>
      <c r="DS1168" s="522">
        <v>84</v>
      </c>
      <c r="DT1168" s="522">
        <v>96258</v>
      </c>
      <c r="DU1168" s="522">
        <v>1146</v>
      </c>
      <c r="DV1168" s="522">
        <v>2074</v>
      </c>
      <c r="DW1168" s="522">
        <v>73</v>
      </c>
      <c r="DX1168" s="522" t="s">
        <v>152</v>
      </c>
      <c r="DY1168" s="522" t="s">
        <v>152</v>
      </c>
      <c r="DZ1168" s="522" t="s">
        <v>152</v>
      </c>
      <c r="EA1168" s="522" t="s">
        <v>152</v>
      </c>
      <c r="EB1168" s="522" t="s">
        <v>152</v>
      </c>
      <c r="EC1168" s="522" t="s">
        <v>152</v>
      </c>
      <c r="ED1168" s="522" t="s">
        <v>152</v>
      </c>
      <c r="EE1168" s="522" t="s">
        <v>152</v>
      </c>
      <c r="EF1168" s="522" t="s">
        <v>152</v>
      </c>
      <c r="EG1168" s="522">
        <v>146</v>
      </c>
      <c r="EH1168" s="508">
        <v>88</v>
      </c>
      <c r="EI1168" s="522" t="s">
        <v>152</v>
      </c>
      <c r="EJ1168" s="483"/>
      <c r="EK1168" s="483"/>
      <c r="EL1168" s="483"/>
      <c r="EM1168" s="483"/>
      <c r="EN1168" s="483"/>
      <c r="EO1168" s="483"/>
      <c r="EP1168" s="483"/>
      <c r="EQ1168" s="483"/>
      <c r="ER1168" s="483"/>
      <c r="ES1168" s="483"/>
      <c r="ET1168" s="483"/>
      <c r="EU1168" s="483"/>
      <c r="EV1168" s="483"/>
      <c r="EW1168" s="483"/>
      <c r="EX1168" s="483"/>
      <c r="EY1168" s="483"/>
      <c r="EZ1168" s="484"/>
      <c r="FA1168" s="468">
        <f t="shared" si="2445"/>
        <v>1</v>
      </c>
      <c r="FB1168" s="485">
        <f t="shared" si="2464"/>
        <v>2023</v>
      </c>
      <c r="FC1168" s="486">
        <f t="shared" si="2465"/>
        <v>44927</v>
      </c>
      <c r="FD1168" s="470">
        <f t="shared" si="2466"/>
        <v>31</v>
      </c>
      <c r="FE1168" s="471"/>
      <c r="FF1168" s="517">
        <f t="shared" si="2469"/>
        <v>0.59076037167909956</v>
      </c>
      <c r="FG1168" s="471"/>
      <c r="FH1168" s="487">
        <f t="shared" si="2446"/>
        <v>1.8050604512027919</v>
      </c>
      <c r="FI1168" s="487">
        <f t="shared" si="2447"/>
        <v>1.3862644895924219</v>
      </c>
      <c r="FJ1168" s="487">
        <f t="shared" si="2448"/>
        <v>1.7457142857142858</v>
      </c>
      <c r="FK1168" s="487">
        <f t="shared" si="2449"/>
        <v>1.3567857142857143</v>
      </c>
      <c r="FL1168" s="487">
        <f t="shared" si="2450"/>
        <v>1.2930071492403932</v>
      </c>
      <c r="FM1168" s="487">
        <f t="shared" si="2451"/>
        <v>1.0689231456657731</v>
      </c>
      <c r="FN1168" s="487">
        <f t="shared" si="2452"/>
        <v>1.4304027226318774</v>
      </c>
      <c r="FO1168" s="487">
        <f t="shared" si="2453"/>
        <v>1.0550198525241066</v>
      </c>
      <c r="FP1168" s="487">
        <f t="shared" si="2454"/>
        <v>1.491304347826087</v>
      </c>
      <c r="FQ1168" s="487">
        <f t="shared" si="2455"/>
        <v>1.1434782608695653</v>
      </c>
      <c r="FR1168" s="459"/>
      <c r="FS1168" s="468">
        <f t="shared" si="2467"/>
        <v>0</v>
      </c>
      <c r="FT1168" s="468">
        <f t="shared" si="2467"/>
        <v>220772</v>
      </c>
      <c r="FU1168" s="468">
        <f t="shared" si="2467"/>
        <v>2814843</v>
      </c>
      <c r="FV1168" s="468">
        <f t="shared" si="2467"/>
        <v>10486670</v>
      </c>
      <c r="FW1168" s="468">
        <f t="shared" si="2467"/>
        <v>7092332</v>
      </c>
      <c r="FX1168" s="468">
        <f t="shared" si="2467"/>
        <v>5443200</v>
      </c>
      <c r="FY1168" s="468">
        <f t="shared" si="2467"/>
        <v>115874688</v>
      </c>
      <c r="FZ1168" s="468">
        <f t="shared" si="2467"/>
        <v>77095990</v>
      </c>
      <c r="GA1168" s="468">
        <f t="shared" si="2467"/>
        <v>2490440</v>
      </c>
      <c r="GB1168" s="468">
        <f t="shared" si="2468"/>
        <v>18465696</v>
      </c>
      <c r="GC1168" s="468">
        <f t="shared" si="2468"/>
        <v>12400198</v>
      </c>
      <c r="GD1168" s="468">
        <f t="shared" si="2463"/>
        <v>270684</v>
      </c>
      <c r="GE1168" s="468">
        <f t="shared" si="2463"/>
        <v>35834</v>
      </c>
      <c r="GF1168" s="468">
        <f t="shared" si="2463"/>
        <v>6767200</v>
      </c>
      <c r="GG1168" s="468">
        <f t="shared" si="2463"/>
        <v>13045455</v>
      </c>
      <c r="GH1168" s="468">
        <f t="shared" si="2463"/>
        <v>3067494</v>
      </c>
      <c r="GI1168" s="468">
        <f t="shared" si="2463"/>
        <v>99783754</v>
      </c>
      <c r="GJ1168" s="468">
        <f t="shared" si="2463"/>
        <v>15888609</v>
      </c>
      <c r="GK1168" s="468">
        <f t="shared" si="2463"/>
        <v>10446984</v>
      </c>
      <c r="GL1168" s="468">
        <f t="shared" si="2463"/>
        <v>24773805</v>
      </c>
      <c r="GM1168" s="468">
        <f t="shared" si="2463"/>
        <v>7231350</v>
      </c>
      <c r="GN1168" s="468">
        <f t="shared" si="2424"/>
        <v>174216</v>
      </c>
      <c r="GO1168" s="468">
        <f t="shared" si="2460"/>
        <v>171913</v>
      </c>
      <c r="GP1168" s="468">
        <f t="shared" si="2460"/>
        <v>388204</v>
      </c>
      <c r="GQ1168" s="468" t="str">
        <f t="shared" si="2460"/>
        <v>-</v>
      </c>
      <c r="GR1168" s="468"/>
      <c r="GS1168" s="468"/>
      <c r="GT1168" s="468"/>
      <c r="GU1168" s="468"/>
      <c r="GV1168" s="425"/>
    </row>
    <row r="1169" spans="1:204" ht="9.75" customHeight="1" x14ac:dyDescent="0.2">
      <c r="A1169" s="472" t="str">
        <f t="shared" si="2437"/>
        <v>2022-23FEBRUARYRX9</v>
      </c>
      <c r="B1169" s="488" t="str">
        <f t="shared" si="2462"/>
        <v>2022-23</v>
      </c>
      <c r="C1169" s="400" t="s">
        <v>657</v>
      </c>
      <c r="D1169" s="488" t="s">
        <v>653</v>
      </c>
      <c r="E1169" s="488" t="s">
        <v>652</v>
      </c>
      <c r="F1169" s="474" t="s">
        <v>451</v>
      </c>
      <c r="G1169" s="474" t="s">
        <v>686</v>
      </c>
      <c r="H1169" s="518">
        <v>85693</v>
      </c>
      <c r="I1169" s="518">
        <v>64915</v>
      </c>
      <c r="J1169" s="518">
        <v>195791</v>
      </c>
      <c r="K1169" s="518">
        <v>3</v>
      </c>
      <c r="L1169" s="518">
        <v>2</v>
      </c>
      <c r="M1169" s="518">
        <v>2</v>
      </c>
      <c r="N1169" s="518">
        <v>3</v>
      </c>
      <c r="O1169" s="518">
        <v>51</v>
      </c>
      <c r="P1169" s="518">
        <v>477</v>
      </c>
      <c r="Q1169" s="518">
        <v>1545</v>
      </c>
      <c r="R1169" s="518">
        <v>1031</v>
      </c>
      <c r="S1169" s="518">
        <v>55785</v>
      </c>
      <c r="T1169" s="518">
        <v>6978</v>
      </c>
      <c r="U1169" s="518">
        <v>4400</v>
      </c>
      <c r="V1169" s="518">
        <v>31190</v>
      </c>
      <c r="W1169" s="518">
        <v>8045</v>
      </c>
      <c r="X1169" s="518">
        <v>227</v>
      </c>
      <c r="Y1169" s="518">
        <v>3662003</v>
      </c>
      <c r="Z1169" s="518">
        <v>525</v>
      </c>
      <c r="AA1169" s="518">
        <v>956</v>
      </c>
      <c r="AB1169" s="518">
        <v>4061930</v>
      </c>
      <c r="AC1169" s="518">
        <v>923</v>
      </c>
      <c r="AD1169" s="518">
        <v>2056</v>
      </c>
      <c r="AE1169" s="518">
        <v>83962345</v>
      </c>
      <c r="AF1169" s="518">
        <v>2692</v>
      </c>
      <c r="AG1169" s="518">
        <v>5808</v>
      </c>
      <c r="AH1169" s="518">
        <v>73527564</v>
      </c>
      <c r="AI1169" s="518">
        <v>9140</v>
      </c>
      <c r="AJ1169" s="518">
        <v>22421</v>
      </c>
      <c r="AK1169" s="518">
        <v>1821154</v>
      </c>
      <c r="AL1169" s="518">
        <v>8023</v>
      </c>
      <c r="AM1169" s="518">
        <v>21045</v>
      </c>
      <c r="AN1169" s="518">
        <v>280</v>
      </c>
      <c r="AO1169" s="518">
        <v>4204</v>
      </c>
      <c r="AP1169" s="518">
        <v>5204</v>
      </c>
      <c r="AQ1169" s="518">
        <v>908411</v>
      </c>
      <c r="AR1169" s="518">
        <v>175</v>
      </c>
      <c r="AS1169" s="518">
        <v>267</v>
      </c>
      <c r="AT1169" s="518">
        <v>7470</v>
      </c>
      <c r="AU1169" s="518">
        <v>1143</v>
      </c>
      <c r="AV1169" s="518">
        <v>1798</v>
      </c>
      <c r="AW1169" s="518">
        <v>76</v>
      </c>
      <c r="AX1169" s="518">
        <v>2123</v>
      </c>
      <c r="AY1169" s="518">
        <v>2406</v>
      </c>
      <c r="AZ1169" s="518">
        <v>1635</v>
      </c>
      <c r="BA1169" s="518">
        <v>5653</v>
      </c>
      <c r="BB1169" s="518">
        <v>8346083</v>
      </c>
      <c r="BC1169" s="518">
        <v>1476</v>
      </c>
      <c r="BD1169" s="518">
        <v>2469</v>
      </c>
      <c r="BE1169" s="518">
        <v>395</v>
      </c>
      <c r="BF1169" s="518">
        <v>1066</v>
      </c>
      <c r="BG1169" s="518">
        <v>1631</v>
      </c>
      <c r="BH1169" s="518">
        <v>2561</v>
      </c>
      <c r="BI1169" s="518">
        <v>27454</v>
      </c>
      <c r="BJ1169" s="518">
        <v>2850</v>
      </c>
      <c r="BK1169" s="518">
        <v>18011</v>
      </c>
      <c r="BL1169" s="518">
        <v>48315</v>
      </c>
      <c r="BM1169" s="518">
        <v>12426</v>
      </c>
      <c r="BN1169" s="518">
        <v>9679</v>
      </c>
      <c r="BO1169" s="518">
        <v>8017</v>
      </c>
      <c r="BP1169" s="518">
        <v>6326</v>
      </c>
      <c r="BQ1169" s="518">
        <v>42064</v>
      </c>
      <c r="BR1169" s="518">
        <v>33373</v>
      </c>
      <c r="BS1169" s="518">
        <v>12664</v>
      </c>
      <c r="BT1169" s="518">
        <v>8556</v>
      </c>
      <c r="BU1169" s="518">
        <v>196</v>
      </c>
      <c r="BV1169" s="518">
        <v>135</v>
      </c>
      <c r="BW1169" s="518">
        <v>0</v>
      </c>
      <c r="BX1169" s="518">
        <v>0</v>
      </c>
      <c r="BY1169" s="518" t="s">
        <v>152</v>
      </c>
      <c r="BZ1169" s="518" t="s">
        <v>152</v>
      </c>
      <c r="CA1169" s="518">
        <v>17</v>
      </c>
      <c r="CB1169" s="518">
        <v>11091</v>
      </c>
      <c r="CC1169" s="518">
        <v>652</v>
      </c>
      <c r="CD1169" s="518">
        <v>1138</v>
      </c>
      <c r="CE1169" s="518">
        <v>6961</v>
      </c>
      <c r="CF1169" s="518">
        <v>3650912</v>
      </c>
      <c r="CG1169" s="518">
        <v>524</v>
      </c>
      <c r="CH1169" s="518">
        <v>955</v>
      </c>
      <c r="CI1169" s="518">
        <v>511</v>
      </c>
      <c r="CJ1169" s="518">
        <v>1762921</v>
      </c>
      <c r="CK1169" s="518">
        <v>3450</v>
      </c>
      <c r="CL1169" s="518">
        <v>7029</v>
      </c>
      <c r="CM1169" s="518">
        <v>646</v>
      </c>
      <c r="CN1169" s="518">
        <v>2054690</v>
      </c>
      <c r="CO1169" s="518">
        <v>3181</v>
      </c>
      <c r="CP1169" s="518">
        <v>7204</v>
      </c>
      <c r="CQ1169" s="518">
        <v>30033</v>
      </c>
      <c r="CR1169" s="518">
        <v>80144734</v>
      </c>
      <c r="CS1169" s="518">
        <v>2669</v>
      </c>
      <c r="CT1169" s="518">
        <v>5763</v>
      </c>
      <c r="CU1169" s="518">
        <v>7</v>
      </c>
      <c r="CV1169" s="518">
        <v>66696</v>
      </c>
      <c r="CW1169" s="518">
        <v>9528</v>
      </c>
      <c r="CX1169" s="518">
        <v>20845</v>
      </c>
      <c r="CY1169" s="518">
        <v>237</v>
      </c>
      <c r="CZ1169" s="518">
        <v>2972534</v>
      </c>
      <c r="DA1169" s="518">
        <v>12542</v>
      </c>
      <c r="DB1169" s="518">
        <v>36654</v>
      </c>
      <c r="DC1169" s="518">
        <v>1552</v>
      </c>
      <c r="DD1169" s="518">
        <v>13093300</v>
      </c>
      <c r="DE1169" s="518">
        <v>8436</v>
      </c>
      <c r="DF1169" s="518">
        <v>17681</v>
      </c>
      <c r="DG1169" s="518">
        <v>66</v>
      </c>
      <c r="DH1169" s="518">
        <v>669719</v>
      </c>
      <c r="DI1169" s="518">
        <v>10147</v>
      </c>
      <c r="DJ1169" s="518">
        <v>28122</v>
      </c>
      <c r="DK1169" s="518">
        <v>305</v>
      </c>
      <c r="DL1169" s="518">
        <v>84170</v>
      </c>
      <c r="DM1169" s="518">
        <v>276</v>
      </c>
      <c r="DN1169" s="518">
        <v>471</v>
      </c>
      <c r="DO1169" s="518">
        <v>3779</v>
      </c>
      <c r="DP1169" s="518">
        <v>163986</v>
      </c>
      <c r="DQ1169" s="518">
        <v>43</v>
      </c>
      <c r="DR1169" s="518">
        <v>81</v>
      </c>
      <c r="DS1169" s="518">
        <v>29</v>
      </c>
      <c r="DT1169" s="518">
        <v>66603</v>
      </c>
      <c r="DU1169" s="518">
        <v>2297</v>
      </c>
      <c r="DV1169" s="518">
        <v>4959</v>
      </c>
      <c r="DW1169" s="518">
        <v>22</v>
      </c>
      <c r="DX1169" s="518" t="s">
        <v>152</v>
      </c>
      <c r="DY1169" s="518" t="s">
        <v>152</v>
      </c>
      <c r="DZ1169" s="518" t="s">
        <v>152</v>
      </c>
      <c r="EA1169" s="518" t="s">
        <v>152</v>
      </c>
      <c r="EB1169" s="518" t="s">
        <v>152</v>
      </c>
      <c r="EC1169" s="518" t="s">
        <v>152</v>
      </c>
      <c r="ED1169" s="518" t="s">
        <v>152</v>
      </c>
      <c r="EE1169" s="518" t="s">
        <v>152</v>
      </c>
      <c r="EF1169" s="518" t="s">
        <v>152</v>
      </c>
      <c r="EG1169" s="518">
        <v>380</v>
      </c>
      <c r="EH1169" s="505">
        <v>13</v>
      </c>
      <c r="EI1169" s="518" t="s">
        <v>152</v>
      </c>
      <c r="EJ1169" s="475"/>
      <c r="EK1169" s="475"/>
      <c r="EL1169" s="475"/>
      <c r="EM1169" s="475"/>
      <c r="EN1169" s="475"/>
      <c r="EO1169" s="475"/>
      <c r="EP1169" s="475"/>
      <c r="EQ1169" s="475"/>
      <c r="ER1169" s="475"/>
      <c r="ES1169" s="475"/>
      <c r="ET1169" s="475"/>
      <c r="EU1169" s="475"/>
      <c r="EV1169" s="475"/>
      <c r="EW1169" s="475"/>
      <c r="EX1169" s="475"/>
      <c r="EY1169" s="475"/>
      <c r="EZ1169" s="476"/>
      <c r="FA1169" s="446">
        <f t="shared" si="2445"/>
        <v>2</v>
      </c>
      <c r="FB1169" s="417">
        <f>LEFT($B1169,4)+IF(FA1169&lt;4,1,0)</f>
        <v>2023</v>
      </c>
      <c r="FC1169" s="448">
        <f>DATE($FB1169,$FA1169,1)</f>
        <v>44958</v>
      </c>
      <c r="FD1169" s="449">
        <f>DAY(EOMONTH($FC1169,0))</f>
        <v>28</v>
      </c>
      <c r="FE1169" s="450"/>
      <c r="FF1169" s="451">
        <f t="shared" si="2469"/>
        <v>0.58129518535609903</v>
      </c>
      <c r="FG1169" s="450"/>
      <c r="FH1169" s="452">
        <f t="shared" si="2446"/>
        <v>1.7807394668959586</v>
      </c>
      <c r="FI1169" s="452">
        <f t="shared" si="2447"/>
        <v>1.3870736600745199</v>
      </c>
      <c r="FJ1169" s="452">
        <f t="shared" si="2448"/>
        <v>1.8220454545454545</v>
      </c>
      <c r="FK1169" s="452">
        <f t="shared" si="2449"/>
        <v>1.4377272727272727</v>
      </c>
      <c r="FL1169" s="452">
        <f t="shared" si="2450"/>
        <v>1.3486373837768515</v>
      </c>
      <c r="FM1169" s="452">
        <f t="shared" si="2451"/>
        <v>1.0699903815325424</v>
      </c>
      <c r="FN1169" s="452">
        <f t="shared" si="2452"/>
        <v>1.5741454319453076</v>
      </c>
      <c r="FO1169" s="452">
        <f t="shared" si="2453"/>
        <v>1.0635177128651336</v>
      </c>
      <c r="FP1169" s="452">
        <f t="shared" si="2454"/>
        <v>0.86343612334801767</v>
      </c>
      <c r="FQ1169" s="452">
        <f t="shared" si="2455"/>
        <v>0.59471365638766516</v>
      </c>
      <c r="FR1169" s="453"/>
      <c r="FS1169" s="446">
        <f t="shared" si="2467"/>
        <v>129830</v>
      </c>
      <c r="FT1169" s="446">
        <f t="shared" si="2467"/>
        <v>129830</v>
      </c>
      <c r="FU1169" s="446">
        <f t="shared" si="2467"/>
        <v>194745</v>
      </c>
      <c r="FV1169" s="446">
        <f t="shared" si="2467"/>
        <v>3310665</v>
      </c>
      <c r="FW1169" s="446">
        <f t="shared" si="2467"/>
        <v>6670968</v>
      </c>
      <c r="FX1169" s="446">
        <f t="shared" si="2467"/>
        <v>9046400</v>
      </c>
      <c r="FY1169" s="446">
        <f t="shared" si="2467"/>
        <v>181151520</v>
      </c>
      <c r="FZ1169" s="446">
        <f t="shared" si="2467"/>
        <v>180376945</v>
      </c>
      <c r="GA1169" s="446">
        <f t="shared" si="2467"/>
        <v>4777215</v>
      </c>
      <c r="GB1169" s="446">
        <f t="shared" si="2468"/>
        <v>13957257</v>
      </c>
      <c r="GC1169" s="446">
        <f t="shared" si="2468"/>
        <v>1389468</v>
      </c>
      <c r="GD1169" s="446" t="str">
        <f t="shared" ref="GD1169:GM1178" si="2470">IFERROR(HLOOKUP(GD$1,$H$5:$HA$10112,MATCH($A1169,$A$5:$A$10112,0),0)*HLOOKUP(GD$2,$H$5:$HA$10112,MATCH($A1169,$A$5:$A$10112,0),0),"-")</f>
        <v>-</v>
      </c>
      <c r="GE1169" s="446">
        <f t="shared" si="2470"/>
        <v>19346</v>
      </c>
      <c r="GF1169" s="446">
        <f t="shared" si="2470"/>
        <v>6647755</v>
      </c>
      <c r="GG1169" s="446">
        <f t="shared" si="2470"/>
        <v>3591819</v>
      </c>
      <c r="GH1169" s="446">
        <f t="shared" si="2470"/>
        <v>4653784</v>
      </c>
      <c r="GI1169" s="446">
        <f t="shared" si="2470"/>
        <v>173080179</v>
      </c>
      <c r="GJ1169" s="446">
        <f t="shared" si="2470"/>
        <v>145915</v>
      </c>
      <c r="GK1169" s="446">
        <f t="shared" si="2470"/>
        <v>8686998</v>
      </c>
      <c r="GL1169" s="446">
        <f t="shared" si="2470"/>
        <v>27440912</v>
      </c>
      <c r="GM1169" s="446">
        <f t="shared" si="2470"/>
        <v>1856052</v>
      </c>
      <c r="GN1169" s="446">
        <f t="shared" si="2424"/>
        <v>143811</v>
      </c>
      <c r="GO1169" s="446">
        <f t="shared" ref="GO1169:GQ1188" si="2471">IFERROR(HLOOKUP(GO$1,$H$5:$HA$10112,MATCH($A1169,$A$5:$A$10112,0),0)*HLOOKUP(GO$2,$H$5:$HA$10112,MATCH($A1169,$A$5:$A$10112,0),0),"-")</f>
        <v>143655</v>
      </c>
      <c r="GP1169" s="446">
        <f t="shared" si="2471"/>
        <v>306099</v>
      </c>
      <c r="GQ1169" s="446" t="str">
        <f t="shared" si="2471"/>
        <v>-</v>
      </c>
      <c r="GR1169" s="446"/>
      <c r="GS1169" s="446"/>
      <c r="GT1169" s="446"/>
      <c r="GU1169" s="446"/>
      <c r="GV1169" s="416"/>
    </row>
    <row r="1170" spans="1:204" ht="9.75" customHeight="1" x14ac:dyDescent="0.2">
      <c r="A1170" s="417" t="str">
        <f t="shared" si="2437"/>
        <v>2022-23FEBRUARYRYC</v>
      </c>
      <c r="B1170" s="458" t="str">
        <f t="shared" si="2462"/>
        <v>2022-23</v>
      </c>
      <c r="C1170" s="402" t="s">
        <v>657</v>
      </c>
      <c r="D1170" s="458" t="s">
        <v>656</v>
      </c>
      <c r="E1170" s="458" t="s">
        <v>466</v>
      </c>
      <c r="F1170" s="478" t="s">
        <v>453</v>
      </c>
      <c r="G1170" s="478" t="s">
        <v>687</v>
      </c>
      <c r="H1170" s="510">
        <v>96392</v>
      </c>
      <c r="I1170" s="510">
        <v>70978</v>
      </c>
      <c r="J1170" s="510">
        <v>196891</v>
      </c>
      <c r="K1170" s="510">
        <v>3</v>
      </c>
      <c r="L1170" s="510">
        <v>0</v>
      </c>
      <c r="M1170" s="510">
        <v>0</v>
      </c>
      <c r="N1170" s="510">
        <v>8</v>
      </c>
      <c r="O1170" s="510">
        <v>80</v>
      </c>
      <c r="P1170" s="510">
        <v>364</v>
      </c>
      <c r="Q1170" s="510">
        <v>13</v>
      </c>
      <c r="R1170" s="510">
        <v>3315</v>
      </c>
      <c r="S1170" s="510">
        <v>61152</v>
      </c>
      <c r="T1170" s="510">
        <v>7307</v>
      </c>
      <c r="U1170" s="510">
        <v>4732</v>
      </c>
      <c r="V1170" s="510">
        <v>33740</v>
      </c>
      <c r="W1170" s="510">
        <v>13594</v>
      </c>
      <c r="X1170" s="510">
        <v>275</v>
      </c>
      <c r="Y1170" s="510">
        <v>4024525</v>
      </c>
      <c r="Z1170" s="510">
        <v>551</v>
      </c>
      <c r="AA1170" s="510">
        <v>1055</v>
      </c>
      <c r="AB1170" s="510">
        <v>3500379</v>
      </c>
      <c r="AC1170" s="510">
        <v>740</v>
      </c>
      <c r="AD1170" s="510">
        <v>1384</v>
      </c>
      <c r="AE1170" s="510">
        <v>91285313</v>
      </c>
      <c r="AF1170" s="510">
        <v>2706</v>
      </c>
      <c r="AG1170" s="510">
        <v>5815</v>
      </c>
      <c r="AH1170" s="510">
        <v>102980423</v>
      </c>
      <c r="AI1170" s="510">
        <v>7575</v>
      </c>
      <c r="AJ1170" s="510">
        <v>18804</v>
      </c>
      <c r="AK1170" s="510">
        <v>2936720</v>
      </c>
      <c r="AL1170" s="510">
        <v>10679</v>
      </c>
      <c r="AM1170" s="510">
        <v>30522</v>
      </c>
      <c r="AN1170" s="510">
        <v>88</v>
      </c>
      <c r="AO1170" s="510">
        <v>569</v>
      </c>
      <c r="AP1170" s="510">
        <v>403</v>
      </c>
      <c r="AQ1170" s="510">
        <v>3676345</v>
      </c>
      <c r="AR1170" s="510">
        <v>9122</v>
      </c>
      <c r="AS1170" s="510">
        <v>16835</v>
      </c>
      <c r="AT1170" s="510">
        <v>5010</v>
      </c>
      <c r="AU1170" s="510">
        <v>25</v>
      </c>
      <c r="AV1170" s="510">
        <v>3117</v>
      </c>
      <c r="AW1170" s="510">
        <v>892</v>
      </c>
      <c r="AX1170" s="510">
        <v>17</v>
      </c>
      <c r="AY1170" s="510">
        <v>1851</v>
      </c>
      <c r="AZ1170" s="510">
        <v>90</v>
      </c>
      <c r="BA1170" s="510">
        <v>980</v>
      </c>
      <c r="BB1170" s="510">
        <v>6926069</v>
      </c>
      <c r="BC1170" s="510">
        <v>7067</v>
      </c>
      <c r="BD1170" s="510">
        <v>14895</v>
      </c>
      <c r="BE1170" s="510">
        <v>12</v>
      </c>
      <c r="BF1170" s="510">
        <v>548</v>
      </c>
      <c r="BG1170" s="510">
        <v>332</v>
      </c>
      <c r="BH1170" s="510">
        <v>88</v>
      </c>
      <c r="BI1170" s="510">
        <v>33847</v>
      </c>
      <c r="BJ1170" s="510">
        <v>2019</v>
      </c>
      <c r="BK1170" s="510">
        <v>20276</v>
      </c>
      <c r="BL1170" s="510">
        <v>56142</v>
      </c>
      <c r="BM1170" s="510">
        <v>16575</v>
      </c>
      <c r="BN1170" s="510">
        <v>11395</v>
      </c>
      <c r="BO1170" s="510">
        <v>10469</v>
      </c>
      <c r="BP1170" s="510">
        <v>7344</v>
      </c>
      <c r="BQ1170" s="510">
        <v>52678</v>
      </c>
      <c r="BR1170" s="510">
        <v>36795</v>
      </c>
      <c r="BS1170" s="510">
        <v>25316</v>
      </c>
      <c r="BT1170" s="510">
        <v>14965</v>
      </c>
      <c r="BU1170" s="510">
        <v>465</v>
      </c>
      <c r="BV1170" s="510">
        <v>294</v>
      </c>
      <c r="BW1170" s="510">
        <v>8</v>
      </c>
      <c r="BX1170" s="510">
        <v>2380</v>
      </c>
      <c r="BY1170" s="510">
        <v>298</v>
      </c>
      <c r="BZ1170" s="510">
        <v>544</v>
      </c>
      <c r="CA1170" s="510">
        <v>3</v>
      </c>
      <c r="CB1170" s="510">
        <v>1367</v>
      </c>
      <c r="CC1170" s="510">
        <v>456</v>
      </c>
      <c r="CD1170" s="510">
        <v>819</v>
      </c>
      <c r="CE1170" s="510">
        <v>7296</v>
      </c>
      <c r="CF1170" s="510">
        <v>4020778</v>
      </c>
      <c r="CG1170" s="510">
        <v>551</v>
      </c>
      <c r="CH1170" s="510">
        <v>1056</v>
      </c>
      <c r="CI1170" s="510">
        <v>2460</v>
      </c>
      <c r="CJ1170" s="510">
        <v>6257303</v>
      </c>
      <c r="CK1170" s="510">
        <v>2544</v>
      </c>
      <c r="CL1170" s="510">
        <v>5145</v>
      </c>
      <c r="CM1170" s="510">
        <v>870</v>
      </c>
      <c r="CN1170" s="510">
        <v>2124536</v>
      </c>
      <c r="CO1170" s="510">
        <v>2442</v>
      </c>
      <c r="CP1170" s="510">
        <v>5395</v>
      </c>
      <c r="CQ1170" s="510">
        <v>30410</v>
      </c>
      <c r="CR1170" s="510">
        <v>82903474</v>
      </c>
      <c r="CS1170" s="510">
        <v>2726</v>
      </c>
      <c r="CT1170" s="510">
        <v>5868</v>
      </c>
      <c r="CU1170" s="510">
        <v>255</v>
      </c>
      <c r="CV1170" s="510">
        <v>2362658</v>
      </c>
      <c r="CW1170" s="510">
        <v>9265</v>
      </c>
      <c r="CX1170" s="510">
        <v>25710</v>
      </c>
      <c r="CY1170" s="510">
        <v>136</v>
      </c>
      <c r="CZ1170" s="510">
        <v>1167838</v>
      </c>
      <c r="DA1170" s="510">
        <v>8587</v>
      </c>
      <c r="DB1170" s="510">
        <v>21362</v>
      </c>
      <c r="DC1170" s="510">
        <v>700</v>
      </c>
      <c r="DD1170" s="510">
        <v>9617138</v>
      </c>
      <c r="DE1170" s="510">
        <v>13739</v>
      </c>
      <c r="DF1170" s="510">
        <v>44407</v>
      </c>
      <c r="DG1170" s="510">
        <v>122</v>
      </c>
      <c r="DH1170" s="510">
        <v>1747817</v>
      </c>
      <c r="DI1170" s="510">
        <v>14326</v>
      </c>
      <c r="DJ1170" s="510">
        <v>50504</v>
      </c>
      <c r="DK1170" s="510">
        <v>560</v>
      </c>
      <c r="DL1170" s="510">
        <v>189508</v>
      </c>
      <c r="DM1170" s="510">
        <v>338</v>
      </c>
      <c r="DN1170" s="510">
        <v>585</v>
      </c>
      <c r="DO1170" s="510">
        <v>4844</v>
      </c>
      <c r="DP1170" s="510">
        <v>196642</v>
      </c>
      <c r="DQ1170" s="510">
        <v>41</v>
      </c>
      <c r="DR1170" s="510">
        <v>74</v>
      </c>
      <c r="DS1170" s="510">
        <v>106</v>
      </c>
      <c r="DT1170" s="510">
        <v>172714</v>
      </c>
      <c r="DU1170" s="510">
        <v>1629</v>
      </c>
      <c r="DV1170" s="510">
        <v>3681</v>
      </c>
      <c r="DW1170" s="510">
        <v>96</v>
      </c>
      <c r="DX1170" s="510" t="s">
        <v>152</v>
      </c>
      <c r="DY1170" s="510" t="s">
        <v>152</v>
      </c>
      <c r="DZ1170" s="510" t="s">
        <v>152</v>
      </c>
      <c r="EA1170" s="510" t="s">
        <v>152</v>
      </c>
      <c r="EB1170" s="510" t="s">
        <v>152</v>
      </c>
      <c r="EC1170" s="510" t="s">
        <v>152</v>
      </c>
      <c r="ED1170" s="510" t="s">
        <v>152</v>
      </c>
      <c r="EE1170" s="510" t="s">
        <v>152</v>
      </c>
      <c r="EF1170" s="510" t="s">
        <v>152</v>
      </c>
      <c r="EG1170" s="510">
        <v>377</v>
      </c>
      <c r="EH1170" s="506">
        <v>20</v>
      </c>
      <c r="EI1170" s="510" t="s">
        <v>152</v>
      </c>
      <c r="EJ1170" s="479"/>
      <c r="EK1170" s="479"/>
      <c r="EL1170" s="479"/>
      <c r="EM1170" s="479"/>
      <c r="EN1170" s="479"/>
      <c r="EO1170" s="479"/>
      <c r="EP1170" s="479"/>
      <c r="EQ1170" s="479"/>
      <c r="ER1170" s="479"/>
      <c r="ES1170" s="479"/>
      <c r="ET1170" s="479"/>
      <c r="EU1170" s="479"/>
      <c r="EV1170" s="479"/>
      <c r="EW1170" s="479"/>
      <c r="EX1170" s="479"/>
      <c r="EY1170" s="479"/>
      <c r="EZ1170" s="516"/>
      <c r="FA1170" s="446">
        <f t="shared" si="2445"/>
        <v>2</v>
      </c>
      <c r="FB1170" s="417">
        <f>LEFT($B1170,4)+IF(FA1170&lt;4,1,0)</f>
        <v>2023</v>
      </c>
      <c r="FC1170" s="448">
        <f>DATE($FB1170,$FA1170,1)</f>
        <v>44958</v>
      </c>
      <c r="FD1170" s="449">
        <f>DAY(EOMONTH($FC1170,0))</f>
        <v>28</v>
      </c>
      <c r="FE1170" s="450"/>
      <c r="FF1170" s="451">
        <f t="shared" si="2469"/>
        <v>0.69768111767247587</v>
      </c>
      <c r="FG1170" s="450"/>
      <c r="FH1170" s="452">
        <f t="shared" si="2446"/>
        <v>2.2683727932119884</v>
      </c>
      <c r="FI1170" s="452">
        <f t="shared" si="2447"/>
        <v>1.559463528123717</v>
      </c>
      <c r="FJ1170" s="452">
        <f t="shared" si="2448"/>
        <v>2.2123837700760776</v>
      </c>
      <c r="FK1170" s="452">
        <f t="shared" si="2449"/>
        <v>1.551986475063398</v>
      </c>
      <c r="FL1170" s="452">
        <f t="shared" si="2450"/>
        <v>1.5612922347362181</v>
      </c>
      <c r="FM1170" s="452">
        <f t="shared" si="2451"/>
        <v>1.0905453467694131</v>
      </c>
      <c r="FN1170" s="452">
        <f t="shared" si="2452"/>
        <v>1.8622921877298808</v>
      </c>
      <c r="FO1170" s="452">
        <f t="shared" si="2453"/>
        <v>1.1008533176401354</v>
      </c>
      <c r="FP1170" s="452">
        <f t="shared" si="2454"/>
        <v>1.6909090909090909</v>
      </c>
      <c r="FQ1170" s="452">
        <f t="shared" si="2455"/>
        <v>1.0690909090909091</v>
      </c>
      <c r="FR1170" s="453"/>
      <c r="FS1170" s="446">
        <f t="shared" si="2467"/>
        <v>0</v>
      </c>
      <c r="FT1170" s="446">
        <f t="shared" si="2467"/>
        <v>0</v>
      </c>
      <c r="FU1170" s="446">
        <f t="shared" si="2467"/>
        <v>567824</v>
      </c>
      <c r="FV1170" s="446">
        <f t="shared" si="2467"/>
        <v>5678240</v>
      </c>
      <c r="FW1170" s="446">
        <f t="shared" si="2467"/>
        <v>7708885</v>
      </c>
      <c r="FX1170" s="446">
        <f t="shared" si="2467"/>
        <v>6549088</v>
      </c>
      <c r="FY1170" s="446">
        <f t="shared" si="2467"/>
        <v>196198100</v>
      </c>
      <c r="FZ1170" s="446">
        <f t="shared" si="2467"/>
        <v>255621576</v>
      </c>
      <c r="GA1170" s="446">
        <f t="shared" si="2467"/>
        <v>8393550</v>
      </c>
      <c r="GB1170" s="446">
        <f t="shared" si="2468"/>
        <v>14597100</v>
      </c>
      <c r="GC1170" s="446">
        <f t="shared" si="2468"/>
        <v>6784505</v>
      </c>
      <c r="GD1170" s="446">
        <f t="shared" si="2470"/>
        <v>4352</v>
      </c>
      <c r="GE1170" s="446">
        <f t="shared" si="2470"/>
        <v>2457</v>
      </c>
      <c r="GF1170" s="446">
        <f t="shared" si="2470"/>
        <v>7704576</v>
      </c>
      <c r="GG1170" s="446">
        <f t="shared" si="2470"/>
        <v>12656700</v>
      </c>
      <c r="GH1170" s="446">
        <f t="shared" si="2470"/>
        <v>4693650</v>
      </c>
      <c r="GI1170" s="446">
        <f t="shared" si="2470"/>
        <v>178445880</v>
      </c>
      <c r="GJ1170" s="446">
        <f t="shared" si="2470"/>
        <v>6556050</v>
      </c>
      <c r="GK1170" s="446">
        <f t="shared" si="2470"/>
        <v>2905232</v>
      </c>
      <c r="GL1170" s="446">
        <f t="shared" si="2470"/>
        <v>31084900</v>
      </c>
      <c r="GM1170" s="446">
        <f t="shared" si="2470"/>
        <v>6161488</v>
      </c>
      <c r="GN1170" s="446">
        <f t="shared" si="2424"/>
        <v>390186</v>
      </c>
      <c r="GO1170" s="446">
        <f t="shared" si="2471"/>
        <v>327600</v>
      </c>
      <c r="GP1170" s="446">
        <f t="shared" si="2471"/>
        <v>358456</v>
      </c>
      <c r="GQ1170" s="446" t="str">
        <f t="shared" si="2471"/>
        <v>-</v>
      </c>
      <c r="GR1170" s="446"/>
      <c r="GS1170" s="446"/>
      <c r="GT1170" s="446"/>
      <c r="GU1170" s="446"/>
      <c r="GV1170" s="416"/>
    </row>
    <row r="1171" spans="1:204" ht="9.75" customHeight="1" x14ac:dyDescent="0.2">
      <c r="A1171" s="417" t="str">
        <f t="shared" si="2437"/>
        <v>2022-23FEBRUARYR1F</v>
      </c>
      <c r="B1171" s="458" t="str">
        <f t="shared" si="2462"/>
        <v>2022-23</v>
      </c>
      <c r="C1171" s="402" t="s">
        <v>657</v>
      </c>
      <c r="D1171" s="458" t="s">
        <v>663</v>
      </c>
      <c r="E1171" s="458" t="s">
        <v>662</v>
      </c>
      <c r="F1171" s="478" t="s">
        <v>458</v>
      </c>
      <c r="G1171" s="478" t="s">
        <v>688</v>
      </c>
      <c r="H1171" s="510">
        <v>2775</v>
      </c>
      <c r="I1171" s="510">
        <v>1546</v>
      </c>
      <c r="J1171" s="510">
        <v>31016</v>
      </c>
      <c r="K1171" s="510">
        <v>20</v>
      </c>
      <c r="L1171" s="510">
        <v>0</v>
      </c>
      <c r="M1171" s="510">
        <v>76</v>
      </c>
      <c r="N1171" s="510">
        <v>135</v>
      </c>
      <c r="O1171" s="510">
        <v>250</v>
      </c>
      <c r="P1171" s="510">
        <v>6</v>
      </c>
      <c r="Q1171" s="510">
        <v>0</v>
      </c>
      <c r="R1171" s="510">
        <v>13</v>
      </c>
      <c r="S1171" s="510">
        <v>2248</v>
      </c>
      <c r="T1171" s="510">
        <v>97</v>
      </c>
      <c r="U1171" s="510">
        <v>57</v>
      </c>
      <c r="V1171" s="510">
        <v>1067</v>
      </c>
      <c r="W1171" s="510">
        <v>726</v>
      </c>
      <c r="X1171" s="510">
        <v>58</v>
      </c>
      <c r="Y1171" s="510">
        <v>60658</v>
      </c>
      <c r="Z1171" s="510">
        <v>625</v>
      </c>
      <c r="AA1171" s="510">
        <v>1131</v>
      </c>
      <c r="AB1171" s="510">
        <v>35622</v>
      </c>
      <c r="AC1171" s="510">
        <v>625</v>
      </c>
      <c r="AD1171" s="510">
        <v>1131</v>
      </c>
      <c r="AE1171" s="510">
        <v>1538539</v>
      </c>
      <c r="AF1171" s="510">
        <v>1442</v>
      </c>
      <c r="AG1171" s="510">
        <v>2935</v>
      </c>
      <c r="AH1171" s="510">
        <v>2083262</v>
      </c>
      <c r="AI1171" s="510">
        <v>2870</v>
      </c>
      <c r="AJ1171" s="510">
        <v>6297</v>
      </c>
      <c r="AK1171" s="510">
        <v>237993</v>
      </c>
      <c r="AL1171" s="510">
        <v>4103</v>
      </c>
      <c r="AM1171" s="510">
        <v>8095</v>
      </c>
      <c r="AN1171" s="510" t="s">
        <v>152</v>
      </c>
      <c r="AO1171" s="510">
        <v>64</v>
      </c>
      <c r="AP1171" s="510">
        <v>16</v>
      </c>
      <c r="AQ1171" s="510">
        <v>30081</v>
      </c>
      <c r="AR1171" s="510">
        <v>1880</v>
      </c>
      <c r="AS1171" s="510">
        <v>2778</v>
      </c>
      <c r="AT1171" s="510">
        <v>148</v>
      </c>
      <c r="AU1171" s="510">
        <v>1</v>
      </c>
      <c r="AV1171" s="510">
        <v>4</v>
      </c>
      <c r="AW1171" s="510">
        <v>35</v>
      </c>
      <c r="AX1171" s="510">
        <v>4</v>
      </c>
      <c r="AY1171" s="510">
        <v>139</v>
      </c>
      <c r="AZ1171" s="510">
        <v>17</v>
      </c>
      <c r="BA1171" s="510" t="s">
        <v>152</v>
      </c>
      <c r="BB1171" s="510" t="s">
        <v>152</v>
      </c>
      <c r="BC1171" s="510" t="s">
        <v>152</v>
      </c>
      <c r="BD1171" s="510" t="s">
        <v>152</v>
      </c>
      <c r="BE1171" s="510" t="s">
        <v>152</v>
      </c>
      <c r="BF1171" s="510" t="s">
        <v>152</v>
      </c>
      <c r="BG1171" s="510" t="s">
        <v>152</v>
      </c>
      <c r="BH1171" s="510" t="s">
        <v>152</v>
      </c>
      <c r="BI1171" s="510">
        <v>1332</v>
      </c>
      <c r="BJ1171" s="510">
        <v>18</v>
      </c>
      <c r="BK1171" s="510">
        <v>750</v>
      </c>
      <c r="BL1171" s="510">
        <v>2100</v>
      </c>
      <c r="BM1171" s="510">
        <v>174</v>
      </c>
      <c r="BN1171" s="510">
        <v>149</v>
      </c>
      <c r="BO1171" s="510">
        <v>105</v>
      </c>
      <c r="BP1171" s="510">
        <v>88</v>
      </c>
      <c r="BQ1171" s="510">
        <v>1262</v>
      </c>
      <c r="BR1171" s="510">
        <v>1180</v>
      </c>
      <c r="BS1171" s="510">
        <v>889</v>
      </c>
      <c r="BT1171" s="510">
        <v>804</v>
      </c>
      <c r="BU1171" s="510">
        <v>71</v>
      </c>
      <c r="BV1171" s="510">
        <v>64</v>
      </c>
      <c r="BW1171" s="510">
        <v>1</v>
      </c>
      <c r="BX1171" s="510">
        <v>378</v>
      </c>
      <c r="BY1171" s="510">
        <v>378</v>
      </c>
      <c r="BZ1171" s="510">
        <v>378</v>
      </c>
      <c r="CA1171" s="510">
        <v>0</v>
      </c>
      <c r="CB1171" s="510">
        <v>0</v>
      </c>
      <c r="CC1171" s="510" t="s">
        <v>152</v>
      </c>
      <c r="CD1171" s="510" t="s">
        <v>152</v>
      </c>
      <c r="CE1171" s="510">
        <v>96</v>
      </c>
      <c r="CF1171" s="510">
        <v>60280</v>
      </c>
      <c r="CG1171" s="510">
        <v>628</v>
      </c>
      <c r="CH1171" s="510">
        <v>1131</v>
      </c>
      <c r="CI1171" s="510">
        <v>93</v>
      </c>
      <c r="CJ1171" s="510">
        <v>115701</v>
      </c>
      <c r="CK1171" s="510">
        <v>1244</v>
      </c>
      <c r="CL1171" s="510">
        <v>2262</v>
      </c>
      <c r="CM1171" s="510">
        <v>20</v>
      </c>
      <c r="CN1171" s="510">
        <v>71547</v>
      </c>
      <c r="CO1171" s="510">
        <v>3577</v>
      </c>
      <c r="CP1171" s="510">
        <v>6896</v>
      </c>
      <c r="CQ1171" s="510">
        <v>954</v>
      </c>
      <c r="CR1171" s="510">
        <v>1351291</v>
      </c>
      <c r="CS1171" s="510">
        <v>1416</v>
      </c>
      <c r="CT1171" s="510">
        <v>2846</v>
      </c>
      <c r="CU1171" s="510">
        <v>109</v>
      </c>
      <c r="CV1171" s="510">
        <v>399051</v>
      </c>
      <c r="CW1171" s="510">
        <v>3661</v>
      </c>
      <c r="CX1171" s="510">
        <v>6595</v>
      </c>
      <c r="CY1171" s="510">
        <v>20</v>
      </c>
      <c r="CZ1171" s="510">
        <v>119541</v>
      </c>
      <c r="DA1171" s="510">
        <v>5977</v>
      </c>
      <c r="DB1171" s="510">
        <v>11433</v>
      </c>
      <c r="DC1171" s="510">
        <v>29</v>
      </c>
      <c r="DD1171" s="510">
        <v>238571</v>
      </c>
      <c r="DE1171" s="510">
        <v>8227</v>
      </c>
      <c r="DF1171" s="510">
        <v>16527</v>
      </c>
      <c r="DG1171" s="510">
        <v>13</v>
      </c>
      <c r="DH1171" s="510">
        <v>124812</v>
      </c>
      <c r="DI1171" s="510">
        <v>9601</v>
      </c>
      <c r="DJ1171" s="510">
        <v>13430</v>
      </c>
      <c r="DK1171" s="510">
        <v>8</v>
      </c>
      <c r="DL1171" s="510">
        <v>3127</v>
      </c>
      <c r="DM1171" s="510">
        <v>391</v>
      </c>
      <c r="DN1171" s="510">
        <v>600</v>
      </c>
      <c r="DO1171" s="510">
        <v>52</v>
      </c>
      <c r="DP1171" s="510">
        <v>1942</v>
      </c>
      <c r="DQ1171" s="510">
        <v>37</v>
      </c>
      <c r="DR1171" s="510">
        <v>69</v>
      </c>
      <c r="DS1171" s="510">
        <v>0</v>
      </c>
      <c r="DT1171" s="510">
        <v>0</v>
      </c>
      <c r="DU1171" s="510" t="s">
        <v>152</v>
      </c>
      <c r="DV1171" s="510" t="s">
        <v>152</v>
      </c>
      <c r="DW1171" s="510">
        <v>0</v>
      </c>
      <c r="DX1171" s="510" t="s">
        <v>152</v>
      </c>
      <c r="DY1171" s="510" t="s">
        <v>152</v>
      </c>
      <c r="DZ1171" s="510" t="s">
        <v>152</v>
      </c>
      <c r="EA1171" s="510" t="s">
        <v>152</v>
      </c>
      <c r="EB1171" s="510" t="s">
        <v>152</v>
      </c>
      <c r="EC1171" s="510" t="s">
        <v>152</v>
      </c>
      <c r="ED1171" s="510" t="s">
        <v>152</v>
      </c>
      <c r="EE1171" s="510" t="s">
        <v>152</v>
      </c>
      <c r="EF1171" s="510" t="s">
        <v>152</v>
      </c>
      <c r="EG1171" s="510">
        <v>0</v>
      </c>
      <c r="EH1171" s="506">
        <v>13</v>
      </c>
      <c r="EI1171" s="510" t="s">
        <v>152</v>
      </c>
      <c r="EJ1171" s="479"/>
      <c r="EK1171" s="479"/>
      <c r="EL1171" s="479"/>
      <c r="EM1171" s="479"/>
      <c r="EN1171" s="479"/>
      <c r="EO1171" s="479"/>
      <c r="EP1171" s="479"/>
      <c r="EQ1171" s="479"/>
      <c r="ER1171" s="479"/>
      <c r="ES1171" s="479"/>
      <c r="ET1171" s="479"/>
      <c r="EU1171" s="479"/>
      <c r="EV1171" s="479"/>
      <c r="EW1171" s="479"/>
      <c r="EX1171" s="479"/>
      <c r="EY1171" s="479"/>
      <c r="EZ1171" s="476"/>
      <c r="FA1171" s="446">
        <f t="shared" si="2445"/>
        <v>2</v>
      </c>
      <c r="FB1171" s="417">
        <f t="shared" ref="FB1171:FB1179" si="2472">LEFT($B1171,4)+IF(FA1171&lt;4,1,0)</f>
        <v>2023</v>
      </c>
      <c r="FC1171" s="448">
        <f t="shared" ref="FC1171:FC1179" si="2473">DATE($FB1171,$FA1171,1)</f>
        <v>44958</v>
      </c>
      <c r="FD1171" s="449">
        <f t="shared" ref="FD1171:FD1179" si="2474">DAY(EOMONTH($FC1171,0))</f>
        <v>28</v>
      </c>
      <c r="FE1171" s="450"/>
      <c r="FF1171" s="451">
        <f t="shared" si="2469"/>
        <v>0.5714285714285714</v>
      </c>
      <c r="FG1171" s="450"/>
      <c r="FH1171" s="452">
        <f t="shared" si="2446"/>
        <v>1.7938144329896908</v>
      </c>
      <c r="FI1171" s="452">
        <f t="shared" si="2447"/>
        <v>1.5360824742268042</v>
      </c>
      <c r="FJ1171" s="452">
        <f t="shared" si="2448"/>
        <v>1.8421052631578947</v>
      </c>
      <c r="FK1171" s="452">
        <f t="shared" si="2449"/>
        <v>1.5438596491228069</v>
      </c>
      <c r="FL1171" s="452">
        <f t="shared" si="2450"/>
        <v>1.1827553889409559</v>
      </c>
      <c r="FM1171" s="452">
        <f t="shared" si="2451"/>
        <v>1.105904404873477</v>
      </c>
      <c r="FN1171" s="452">
        <f t="shared" si="2452"/>
        <v>1.2245179063360883</v>
      </c>
      <c r="FO1171" s="452">
        <f t="shared" si="2453"/>
        <v>1.1074380165289257</v>
      </c>
      <c r="FP1171" s="452">
        <f t="shared" si="2454"/>
        <v>1.2241379310344827</v>
      </c>
      <c r="FQ1171" s="452">
        <f t="shared" si="2455"/>
        <v>1.103448275862069</v>
      </c>
      <c r="FR1171" s="453"/>
      <c r="FS1171" s="446">
        <f t="shared" si="2467"/>
        <v>0</v>
      </c>
      <c r="FT1171" s="446">
        <f t="shared" si="2467"/>
        <v>117496</v>
      </c>
      <c r="FU1171" s="446">
        <f t="shared" si="2467"/>
        <v>208710</v>
      </c>
      <c r="FV1171" s="446">
        <f t="shared" si="2467"/>
        <v>386500</v>
      </c>
      <c r="FW1171" s="446">
        <f t="shared" si="2467"/>
        <v>109707</v>
      </c>
      <c r="FX1171" s="446">
        <f t="shared" si="2467"/>
        <v>64467</v>
      </c>
      <c r="FY1171" s="446">
        <f t="shared" si="2467"/>
        <v>3131645</v>
      </c>
      <c r="FZ1171" s="446">
        <f t="shared" si="2467"/>
        <v>4571622</v>
      </c>
      <c r="GA1171" s="446">
        <f t="shared" si="2467"/>
        <v>469510</v>
      </c>
      <c r="GB1171" s="446" t="str">
        <f t="shared" si="2468"/>
        <v>-</v>
      </c>
      <c r="GC1171" s="446">
        <f t="shared" si="2468"/>
        <v>44448</v>
      </c>
      <c r="GD1171" s="446">
        <f t="shared" si="2470"/>
        <v>378</v>
      </c>
      <c r="GE1171" s="446" t="str">
        <f t="shared" si="2470"/>
        <v>-</v>
      </c>
      <c r="GF1171" s="446">
        <f t="shared" si="2470"/>
        <v>108576</v>
      </c>
      <c r="GG1171" s="446">
        <f t="shared" si="2470"/>
        <v>210366</v>
      </c>
      <c r="GH1171" s="446">
        <f t="shared" si="2470"/>
        <v>137920</v>
      </c>
      <c r="GI1171" s="446">
        <f t="shared" si="2470"/>
        <v>2715084</v>
      </c>
      <c r="GJ1171" s="446">
        <f t="shared" si="2470"/>
        <v>718855</v>
      </c>
      <c r="GK1171" s="446">
        <f t="shared" si="2470"/>
        <v>228660</v>
      </c>
      <c r="GL1171" s="446">
        <f t="shared" si="2470"/>
        <v>479283</v>
      </c>
      <c r="GM1171" s="446">
        <f t="shared" si="2470"/>
        <v>174590</v>
      </c>
      <c r="GN1171" s="446" t="str">
        <f t="shared" si="2424"/>
        <v>-</v>
      </c>
      <c r="GO1171" s="446">
        <f t="shared" si="2471"/>
        <v>4800</v>
      </c>
      <c r="GP1171" s="446">
        <f t="shared" si="2471"/>
        <v>3588</v>
      </c>
      <c r="GQ1171" s="446" t="str">
        <f t="shared" si="2471"/>
        <v>-</v>
      </c>
      <c r="GR1171" s="446"/>
      <c r="GS1171" s="446"/>
      <c r="GT1171" s="446"/>
      <c r="GU1171" s="446"/>
      <c r="GV1171" s="416"/>
    </row>
    <row r="1172" spans="1:204" ht="9.75" customHeight="1" x14ac:dyDescent="0.2">
      <c r="A1172" s="493" t="str">
        <f t="shared" si="2437"/>
        <v>2022-23FEBRUARYRRU</v>
      </c>
      <c r="B1172" s="494" t="str">
        <f t="shared" si="2462"/>
        <v>2022-23</v>
      </c>
      <c r="C1172" s="480" t="s">
        <v>657</v>
      </c>
      <c r="D1172" s="494" t="s">
        <v>659</v>
      </c>
      <c r="E1172" s="494" t="s">
        <v>467</v>
      </c>
      <c r="F1172" s="495" t="s">
        <v>454</v>
      </c>
      <c r="G1172" s="511" t="s">
        <v>689</v>
      </c>
      <c r="H1172" s="519">
        <v>135122</v>
      </c>
      <c r="I1172" s="519">
        <v>105471</v>
      </c>
      <c r="J1172" s="519">
        <v>2849059</v>
      </c>
      <c r="K1172" s="519">
        <v>27</v>
      </c>
      <c r="L1172" s="519">
        <v>0</v>
      </c>
      <c r="M1172" s="519">
        <v>107</v>
      </c>
      <c r="N1172" s="519">
        <v>175</v>
      </c>
      <c r="O1172" s="519">
        <v>275</v>
      </c>
      <c r="P1172" s="519" t="s">
        <v>152</v>
      </c>
      <c r="Q1172" s="519">
        <v>0</v>
      </c>
      <c r="R1172" s="519">
        <v>972</v>
      </c>
      <c r="S1172" s="519">
        <v>89321</v>
      </c>
      <c r="T1172" s="519">
        <v>10229</v>
      </c>
      <c r="U1172" s="519">
        <v>7153</v>
      </c>
      <c r="V1172" s="519">
        <v>46302</v>
      </c>
      <c r="W1172" s="519">
        <v>14401</v>
      </c>
      <c r="X1172" s="519">
        <v>534</v>
      </c>
      <c r="Y1172" s="519">
        <v>4806406</v>
      </c>
      <c r="Z1172" s="519">
        <v>470</v>
      </c>
      <c r="AA1172" s="519">
        <v>777</v>
      </c>
      <c r="AB1172" s="519">
        <v>5179840</v>
      </c>
      <c r="AC1172" s="519">
        <v>724</v>
      </c>
      <c r="AD1172" s="519">
        <v>1211</v>
      </c>
      <c r="AE1172" s="519">
        <v>93517810</v>
      </c>
      <c r="AF1172" s="519">
        <v>2020</v>
      </c>
      <c r="AG1172" s="519">
        <v>4486</v>
      </c>
      <c r="AH1172" s="519">
        <v>58644912</v>
      </c>
      <c r="AI1172" s="519">
        <v>4072</v>
      </c>
      <c r="AJ1172" s="519">
        <v>9741</v>
      </c>
      <c r="AK1172" s="519">
        <v>4360521</v>
      </c>
      <c r="AL1172" s="519">
        <v>8166</v>
      </c>
      <c r="AM1172" s="519">
        <v>18494</v>
      </c>
      <c r="AN1172" s="519">
        <v>359</v>
      </c>
      <c r="AO1172" s="519">
        <v>1306</v>
      </c>
      <c r="AP1172" s="519" t="s">
        <v>152</v>
      </c>
      <c r="AQ1172" s="519" t="s">
        <v>152</v>
      </c>
      <c r="AR1172" s="519" t="s">
        <v>152</v>
      </c>
      <c r="AS1172" s="519" t="s">
        <v>152</v>
      </c>
      <c r="AT1172" s="519">
        <v>14097</v>
      </c>
      <c r="AU1172" s="519">
        <v>70</v>
      </c>
      <c r="AV1172" s="519">
        <v>2940</v>
      </c>
      <c r="AW1172" s="519" t="s">
        <v>152</v>
      </c>
      <c r="AX1172" s="519">
        <v>8</v>
      </c>
      <c r="AY1172" s="519">
        <v>11079</v>
      </c>
      <c r="AZ1172" s="519" t="s">
        <v>152</v>
      </c>
      <c r="BA1172" s="519" t="s">
        <v>152</v>
      </c>
      <c r="BB1172" s="519" t="s">
        <v>152</v>
      </c>
      <c r="BC1172" s="519" t="s">
        <v>152</v>
      </c>
      <c r="BD1172" s="519" t="s">
        <v>152</v>
      </c>
      <c r="BE1172" s="519" t="s">
        <v>152</v>
      </c>
      <c r="BF1172" s="519" t="s">
        <v>152</v>
      </c>
      <c r="BG1172" s="519" t="s">
        <v>152</v>
      </c>
      <c r="BH1172" s="519" t="s">
        <v>152</v>
      </c>
      <c r="BI1172" s="519">
        <v>47465</v>
      </c>
      <c r="BJ1172" s="519">
        <v>2006</v>
      </c>
      <c r="BK1172" s="519">
        <v>25753</v>
      </c>
      <c r="BL1172" s="519">
        <v>75224</v>
      </c>
      <c r="BM1172" s="519">
        <v>25637</v>
      </c>
      <c r="BN1172" s="519">
        <v>20527</v>
      </c>
      <c r="BO1172" s="519">
        <v>17492</v>
      </c>
      <c r="BP1172" s="519">
        <v>14554</v>
      </c>
      <c r="BQ1172" s="519">
        <v>63247</v>
      </c>
      <c r="BR1172" s="519">
        <v>52983</v>
      </c>
      <c r="BS1172" s="519">
        <v>23447</v>
      </c>
      <c r="BT1172" s="519">
        <v>16542</v>
      </c>
      <c r="BU1172" s="519">
        <v>751</v>
      </c>
      <c r="BV1172" s="519">
        <v>610</v>
      </c>
      <c r="BW1172" s="519">
        <v>32</v>
      </c>
      <c r="BX1172" s="519">
        <v>23305</v>
      </c>
      <c r="BY1172" s="519">
        <v>728</v>
      </c>
      <c r="BZ1172" s="519">
        <v>993</v>
      </c>
      <c r="CA1172" s="519">
        <v>21</v>
      </c>
      <c r="CB1172" s="519">
        <v>12186</v>
      </c>
      <c r="CC1172" s="519">
        <v>580</v>
      </c>
      <c r="CD1172" s="519">
        <v>917</v>
      </c>
      <c r="CE1172" s="519">
        <v>10176</v>
      </c>
      <c r="CF1172" s="519">
        <v>4770915</v>
      </c>
      <c r="CG1172" s="519">
        <v>469</v>
      </c>
      <c r="CH1172" s="519">
        <v>777</v>
      </c>
      <c r="CI1172" s="519">
        <v>3009</v>
      </c>
      <c r="CJ1172" s="519">
        <v>6417972</v>
      </c>
      <c r="CK1172" s="519">
        <v>2133</v>
      </c>
      <c r="CL1172" s="519">
        <v>4559</v>
      </c>
      <c r="CM1172" s="519">
        <v>1008</v>
      </c>
      <c r="CN1172" s="519">
        <v>2030198</v>
      </c>
      <c r="CO1172" s="519">
        <v>2014</v>
      </c>
      <c r="CP1172" s="519">
        <v>4557</v>
      </c>
      <c r="CQ1172" s="519">
        <v>42285</v>
      </c>
      <c r="CR1172" s="519">
        <v>85069640</v>
      </c>
      <c r="CS1172" s="519">
        <v>2012</v>
      </c>
      <c r="CT1172" s="519">
        <v>4486</v>
      </c>
      <c r="CU1172" s="519">
        <v>999</v>
      </c>
      <c r="CV1172" s="519">
        <v>5380381</v>
      </c>
      <c r="CW1172" s="519">
        <v>5386</v>
      </c>
      <c r="CX1172" s="519">
        <v>12630</v>
      </c>
      <c r="CY1172" s="519">
        <v>379</v>
      </c>
      <c r="CZ1172" s="519">
        <v>1555454</v>
      </c>
      <c r="DA1172" s="519">
        <v>4104</v>
      </c>
      <c r="DB1172" s="519">
        <v>9448</v>
      </c>
      <c r="DC1172" s="519">
        <v>1190</v>
      </c>
      <c r="DD1172" s="519">
        <v>10494542</v>
      </c>
      <c r="DE1172" s="519">
        <v>8819</v>
      </c>
      <c r="DF1172" s="519">
        <v>19112</v>
      </c>
      <c r="DG1172" s="519">
        <v>96</v>
      </c>
      <c r="DH1172" s="519">
        <v>689357</v>
      </c>
      <c r="DI1172" s="519">
        <v>7181</v>
      </c>
      <c r="DJ1172" s="519">
        <v>16790</v>
      </c>
      <c r="DK1172" s="519" t="s">
        <v>152</v>
      </c>
      <c r="DL1172" s="519" t="s">
        <v>152</v>
      </c>
      <c r="DM1172" s="519" t="s">
        <v>152</v>
      </c>
      <c r="DN1172" s="519" t="s">
        <v>152</v>
      </c>
      <c r="DO1172" s="519">
        <v>5607</v>
      </c>
      <c r="DP1172" s="519">
        <v>398986</v>
      </c>
      <c r="DQ1172" s="519">
        <v>71</v>
      </c>
      <c r="DR1172" s="519">
        <v>162</v>
      </c>
      <c r="DS1172" s="519">
        <v>77</v>
      </c>
      <c r="DT1172" s="519">
        <v>197729</v>
      </c>
      <c r="DU1172" s="519">
        <v>2568</v>
      </c>
      <c r="DV1172" s="519">
        <v>5919</v>
      </c>
      <c r="DW1172" s="519">
        <v>64</v>
      </c>
      <c r="DX1172" s="519" t="s">
        <v>152</v>
      </c>
      <c r="DY1172" s="519" t="s">
        <v>152</v>
      </c>
      <c r="DZ1172" s="519" t="s">
        <v>152</v>
      </c>
      <c r="EA1172" s="519" t="s">
        <v>152</v>
      </c>
      <c r="EB1172" s="519" t="s">
        <v>152</v>
      </c>
      <c r="EC1172" s="519" t="s">
        <v>152</v>
      </c>
      <c r="ED1172" s="519" t="s">
        <v>152</v>
      </c>
      <c r="EE1172" s="519" t="s">
        <v>152</v>
      </c>
      <c r="EF1172" s="519" t="s">
        <v>152</v>
      </c>
      <c r="EG1172" s="519">
        <v>252</v>
      </c>
      <c r="EH1172" s="513">
        <v>784</v>
      </c>
      <c r="EI1172" s="519" t="s">
        <v>152</v>
      </c>
      <c r="EJ1172" s="512"/>
      <c r="EK1172" s="512"/>
      <c r="EL1172" s="512"/>
      <c r="EM1172" s="512"/>
      <c r="EN1172" s="512"/>
      <c r="EO1172" s="512"/>
      <c r="EP1172" s="512"/>
      <c r="EQ1172" s="512"/>
      <c r="ER1172" s="512"/>
      <c r="ES1172" s="512"/>
      <c r="ET1172" s="512"/>
      <c r="EU1172" s="512"/>
      <c r="EV1172" s="512"/>
      <c r="EW1172" s="512"/>
      <c r="EX1172" s="512"/>
      <c r="EY1172" s="512"/>
      <c r="EZ1172" s="514"/>
      <c r="FA1172" s="520">
        <f t="shared" si="2445"/>
        <v>2</v>
      </c>
      <c r="FB1172" s="493">
        <f t="shared" si="2472"/>
        <v>2023</v>
      </c>
      <c r="FC1172" s="498">
        <f t="shared" si="2473"/>
        <v>44958</v>
      </c>
      <c r="FD1172" s="499">
        <f t="shared" si="2474"/>
        <v>28</v>
      </c>
      <c r="FE1172" s="500"/>
      <c r="FF1172" s="515" t="e">
        <f t="shared" si="2469"/>
        <v>#VALUE!</v>
      </c>
      <c r="FG1172" s="500"/>
      <c r="FH1172" s="481">
        <f t="shared" si="2446"/>
        <v>2.5063056017205985</v>
      </c>
      <c r="FI1172" s="481">
        <f t="shared" si="2447"/>
        <v>2.0067455274220354</v>
      </c>
      <c r="FJ1172" s="481">
        <f t="shared" si="2448"/>
        <v>2.4454075213197259</v>
      </c>
      <c r="FK1172" s="481">
        <f t="shared" si="2449"/>
        <v>2.0346707675101356</v>
      </c>
      <c r="FL1172" s="481">
        <f t="shared" si="2450"/>
        <v>1.3659669128763336</v>
      </c>
      <c r="FM1172" s="481">
        <f t="shared" si="2451"/>
        <v>1.144291823247376</v>
      </c>
      <c r="FN1172" s="481">
        <f t="shared" si="2452"/>
        <v>1.6281508228595236</v>
      </c>
      <c r="FO1172" s="481">
        <f t="shared" si="2453"/>
        <v>1.1486702312339421</v>
      </c>
      <c r="FP1172" s="481">
        <f t="shared" si="2454"/>
        <v>1.4063670411985019</v>
      </c>
      <c r="FQ1172" s="481">
        <f t="shared" si="2455"/>
        <v>1.1423220973782771</v>
      </c>
      <c r="FR1172" s="501"/>
      <c r="FS1172" s="482">
        <f t="shared" si="2467"/>
        <v>0</v>
      </c>
      <c r="FT1172" s="482">
        <f t="shared" si="2467"/>
        <v>11285397</v>
      </c>
      <c r="FU1172" s="482">
        <f t="shared" si="2467"/>
        <v>18457425</v>
      </c>
      <c r="FV1172" s="482">
        <f t="shared" si="2467"/>
        <v>29004525</v>
      </c>
      <c r="FW1172" s="482">
        <f t="shared" si="2467"/>
        <v>7947933</v>
      </c>
      <c r="FX1172" s="482">
        <f t="shared" si="2467"/>
        <v>8662283</v>
      </c>
      <c r="FY1172" s="482">
        <f t="shared" si="2467"/>
        <v>207710772</v>
      </c>
      <c r="FZ1172" s="482">
        <f t="shared" si="2467"/>
        <v>140280141</v>
      </c>
      <c r="GA1172" s="482">
        <f t="shared" si="2467"/>
        <v>9875796</v>
      </c>
      <c r="GB1172" s="482" t="str">
        <f t="shared" si="2468"/>
        <v>-</v>
      </c>
      <c r="GC1172" s="482" t="str">
        <f t="shared" si="2468"/>
        <v>-</v>
      </c>
      <c r="GD1172" s="482">
        <f t="shared" si="2470"/>
        <v>31776</v>
      </c>
      <c r="GE1172" s="482">
        <f t="shared" si="2470"/>
        <v>19257</v>
      </c>
      <c r="GF1172" s="482">
        <f t="shared" si="2470"/>
        <v>7906752</v>
      </c>
      <c r="GG1172" s="482">
        <f t="shared" si="2470"/>
        <v>13718031</v>
      </c>
      <c r="GH1172" s="482">
        <f t="shared" si="2470"/>
        <v>4593456</v>
      </c>
      <c r="GI1172" s="482">
        <f t="shared" si="2470"/>
        <v>189690510</v>
      </c>
      <c r="GJ1172" s="482">
        <f t="shared" si="2470"/>
        <v>12617370</v>
      </c>
      <c r="GK1172" s="482">
        <f t="shared" si="2470"/>
        <v>3580792</v>
      </c>
      <c r="GL1172" s="482">
        <f t="shared" si="2470"/>
        <v>22743280</v>
      </c>
      <c r="GM1172" s="482">
        <f t="shared" si="2470"/>
        <v>1611840</v>
      </c>
      <c r="GN1172" s="482">
        <f t="shared" si="2424"/>
        <v>455763</v>
      </c>
      <c r="GO1172" s="482" t="str">
        <f t="shared" si="2471"/>
        <v>-</v>
      </c>
      <c r="GP1172" s="482">
        <f t="shared" si="2471"/>
        <v>908334</v>
      </c>
      <c r="GQ1172" s="482" t="str">
        <f t="shared" si="2471"/>
        <v>-</v>
      </c>
      <c r="GR1172" s="482"/>
      <c r="GS1172" s="482"/>
      <c r="GT1172" s="482"/>
      <c r="GU1172" s="482"/>
      <c r="GV1172" s="502"/>
    </row>
    <row r="1173" spans="1:204" ht="9.75" customHeight="1" x14ac:dyDescent="0.2">
      <c r="A1173" s="417" t="str">
        <f t="shared" si="2437"/>
        <v>2022-23FEBRUARYRX6</v>
      </c>
      <c r="B1173" s="458" t="str">
        <f t="shared" si="2462"/>
        <v>2022-23</v>
      </c>
      <c r="C1173" s="402" t="s">
        <v>657</v>
      </c>
      <c r="D1173" s="458" t="s">
        <v>646</v>
      </c>
      <c r="E1173" s="458" t="s">
        <v>645</v>
      </c>
      <c r="F1173" s="478" t="s">
        <v>448</v>
      </c>
      <c r="G1173" s="478" t="s">
        <v>690</v>
      </c>
      <c r="H1173" s="510">
        <v>41253</v>
      </c>
      <c r="I1173" s="510">
        <v>27476</v>
      </c>
      <c r="J1173" s="510">
        <v>301233</v>
      </c>
      <c r="K1173" s="510">
        <v>11</v>
      </c>
      <c r="L1173" s="510">
        <v>0</v>
      </c>
      <c r="M1173" s="510">
        <v>30</v>
      </c>
      <c r="N1173" s="510">
        <v>57</v>
      </c>
      <c r="O1173" s="510">
        <v>113</v>
      </c>
      <c r="P1173" s="510">
        <v>177</v>
      </c>
      <c r="Q1173" s="510">
        <v>1645</v>
      </c>
      <c r="R1173" s="510">
        <v>9</v>
      </c>
      <c r="S1173" s="510">
        <v>31419</v>
      </c>
      <c r="T1173" s="510">
        <v>2728</v>
      </c>
      <c r="U1173" s="510">
        <v>1803</v>
      </c>
      <c r="V1173" s="510">
        <v>17553</v>
      </c>
      <c r="W1173" s="510">
        <v>6292</v>
      </c>
      <c r="X1173" s="510">
        <v>500</v>
      </c>
      <c r="Y1173" s="510">
        <v>1122674</v>
      </c>
      <c r="Z1173" s="510">
        <v>412</v>
      </c>
      <c r="AA1173" s="510">
        <v>703</v>
      </c>
      <c r="AB1173" s="510">
        <v>828397</v>
      </c>
      <c r="AC1173" s="510">
        <v>459</v>
      </c>
      <c r="AD1173" s="510">
        <v>804</v>
      </c>
      <c r="AE1173" s="510">
        <v>30939841</v>
      </c>
      <c r="AF1173" s="510">
        <v>1763</v>
      </c>
      <c r="AG1173" s="510">
        <v>3549</v>
      </c>
      <c r="AH1173" s="510">
        <v>25388325</v>
      </c>
      <c r="AI1173" s="510">
        <v>4035</v>
      </c>
      <c r="AJ1173" s="510">
        <v>9305</v>
      </c>
      <c r="AK1173" s="510">
        <v>2162480</v>
      </c>
      <c r="AL1173" s="510">
        <v>4325</v>
      </c>
      <c r="AM1173" s="510">
        <v>9030</v>
      </c>
      <c r="AN1173" s="510" t="s">
        <v>152</v>
      </c>
      <c r="AO1173" s="510">
        <v>842</v>
      </c>
      <c r="AP1173" s="510">
        <v>1006</v>
      </c>
      <c r="AQ1173" s="510">
        <v>1843722</v>
      </c>
      <c r="AR1173" s="510">
        <v>1833</v>
      </c>
      <c r="AS1173" s="510">
        <v>3440</v>
      </c>
      <c r="AT1173" s="510">
        <v>2260</v>
      </c>
      <c r="AU1173" s="510">
        <v>35</v>
      </c>
      <c r="AV1173" s="510">
        <v>169</v>
      </c>
      <c r="AW1173" s="510">
        <v>2205</v>
      </c>
      <c r="AX1173" s="510">
        <v>99</v>
      </c>
      <c r="AY1173" s="510">
        <v>1957</v>
      </c>
      <c r="AZ1173" s="510">
        <v>0</v>
      </c>
      <c r="BA1173" s="510" t="s">
        <v>152</v>
      </c>
      <c r="BB1173" s="510" t="s">
        <v>152</v>
      </c>
      <c r="BC1173" s="510" t="s">
        <v>152</v>
      </c>
      <c r="BD1173" s="510" t="s">
        <v>152</v>
      </c>
      <c r="BE1173" s="510" t="s">
        <v>152</v>
      </c>
      <c r="BF1173" s="510" t="s">
        <v>152</v>
      </c>
      <c r="BG1173" s="510" t="s">
        <v>152</v>
      </c>
      <c r="BH1173" s="510" t="s">
        <v>152</v>
      </c>
      <c r="BI1173" s="510">
        <v>17056</v>
      </c>
      <c r="BJ1173" s="510">
        <v>2942</v>
      </c>
      <c r="BK1173" s="510">
        <v>9161</v>
      </c>
      <c r="BL1173" s="510">
        <v>29159</v>
      </c>
      <c r="BM1173" s="510">
        <v>5540</v>
      </c>
      <c r="BN1173" s="510">
        <v>4143</v>
      </c>
      <c r="BO1173" s="510">
        <v>3585</v>
      </c>
      <c r="BP1173" s="510">
        <v>2689</v>
      </c>
      <c r="BQ1173" s="510">
        <v>22698</v>
      </c>
      <c r="BR1173" s="510">
        <v>18986</v>
      </c>
      <c r="BS1173" s="510">
        <v>9375</v>
      </c>
      <c r="BT1173" s="510">
        <v>6765</v>
      </c>
      <c r="BU1173" s="510">
        <v>853</v>
      </c>
      <c r="BV1173" s="510">
        <v>553</v>
      </c>
      <c r="BW1173" s="510">
        <v>64</v>
      </c>
      <c r="BX1173" s="510">
        <v>34730</v>
      </c>
      <c r="BY1173" s="510">
        <v>543</v>
      </c>
      <c r="BZ1173" s="510">
        <v>886</v>
      </c>
      <c r="CA1173" s="510">
        <v>81</v>
      </c>
      <c r="CB1173" s="510">
        <v>28099</v>
      </c>
      <c r="CC1173" s="510">
        <v>347</v>
      </c>
      <c r="CD1173" s="510">
        <v>600</v>
      </c>
      <c r="CE1173" s="510">
        <v>2583</v>
      </c>
      <c r="CF1173" s="510">
        <v>1059845</v>
      </c>
      <c r="CG1173" s="510">
        <v>410</v>
      </c>
      <c r="CH1173" s="510">
        <v>698</v>
      </c>
      <c r="CI1173" s="510">
        <v>1859</v>
      </c>
      <c r="CJ1173" s="510">
        <v>3196982</v>
      </c>
      <c r="CK1173" s="510">
        <v>1720</v>
      </c>
      <c r="CL1173" s="510">
        <v>3310</v>
      </c>
      <c r="CM1173" s="510">
        <v>596</v>
      </c>
      <c r="CN1173" s="510">
        <v>853207</v>
      </c>
      <c r="CO1173" s="510">
        <v>1432</v>
      </c>
      <c r="CP1173" s="510">
        <v>2882</v>
      </c>
      <c r="CQ1173" s="510">
        <v>15098</v>
      </c>
      <c r="CR1173" s="510">
        <v>26889652</v>
      </c>
      <c r="CS1173" s="510">
        <v>1781</v>
      </c>
      <c r="CT1173" s="510">
        <v>3618</v>
      </c>
      <c r="CU1173" s="510">
        <v>145</v>
      </c>
      <c r="CV1173" s="510">
        <v>533042</v>
      </c>
      <c r="CW1173" s="510">
        <v>3676</v>
      </c>
      <c r="CX1173" s="510">
        <v>6940</v>
      </c>
      <c r="CY1173" s="510">
        <v>39</v>
      </c>
      <c r="CZ1173" s="510">
        <v>188189</v>
      </c>
      <c r="DA1173" s="510">
        <v>4825</v>
      </c>
      <c r="DB1173" s="510">
        <v>10796</v>
      </c>
      <c r="DC1173" s="510">
        <v>1263</v>
      </c>
      <c r="DD1173" s="510">
        <v>9549931</v>
      </c>
      <c r="DE1173" s="510">
        <v>7561</v>
      </c>
      <c r="DF1173" s="510">
        <v>15174</v>
      </c>
      <c r="DG1173" s="510">
        <v>359</v>
      </c>
      <c r="DH1173" s="510">
        <v>3114221</v>
      </c>
      <c r="DI1173" s="510">
        <v>8675</v>
      </c>
      <c r="DJ1173" s="510">
        <v>21710</v>
      </c>
      <c r="DK1173" s="510">
        <v>80</v>
      </c>
      <c r="DL1173" s="510">
        <v>37803</v>
      </c>
      <c r="DM1173" s="510">
        <v>473</v>
      </c>
      <c r="DN1173" s="510">
        <v>730</v>
      </c>
      <c r="DO1173" s="510">
        <v>1564</v>
      </c>
      <c r="DP1173" s="510">
        <v>58158</v>
      </c>
      <c r="DQ1173" s="510">
        <v>37</v>
      </c>
      <c r="DR1173" s="510">
        <v>74</v>
      </c>
      <c r="DS1173" s="510">
        <v>0</v>
      </c>
      <c r="DT1173" s="510">
        <v>0</v>
      </c>
      <c r="DU1173" s="510" t="s">
        <v>152</v>
      </c>
      <c r="DV1173" s="510" t="s">
        <v>152</v>
      </c>
      <c r="DW1173" s="510">
        <v>0</v>
      </c>
      <c r="DX1173" s="510" t="s">
        <v>152</v>
      </c>
      <c r="DY1173" s="510" t="s">
        <v>152</v>
      </c>
      <c r="DZ1173" s="510" t="s">
        <v>152</v>
      </c>
      <c r="EA1173" s="510" t="s">
        <v>152</v>
      </c>
      <c r="EB1173" s="510" t="s">
        <v>152</v>
      </c>
      <c r="EC1173" s="510" t="s">
        <v>152</v>
      </c>
      <c r="ED1173" s="510" t="s">
        <v>152</v>
      </c>
      <c r="EE1173" s="510" t="s">
        <v>152</v>
      </c>
      <c r="EF1173" s="510" t="s">
        <v>152</v>
      </c>
      <c r="EG1173" s="510">
        <v>330</v>
      </c>
      <c r="EH1173" s="506">
        <v>80</v>
      </c>
      <c r="EI1173" s="510" t="s">
        <v>152</v>
      </c>
      <c r="EJ1173" s="479"/>
      <c r="EK1173" s="479"/>
      <c r="EL1173" s="479"/>
      <c r="EM1173" s="479"/>
      <c r="EN1173" s="479"/>
      <c r="EO1173" s="479"/>
      <c r="EP1173" s="479"/>
      <c r="EQ1173" s="479"/>
      <c r="ER1173" s="479"/>
      <c r="ES1173" s="479"/>
      <c r="ET1173" s="479"/>
      <c r="EU1173" s="479"/>
      <c r="EV1173" s="479"/>
      <c r="EW1173" s="479"/>
      <c r="EX1173" s="479"/>
      <c r="EY1173" s="479"/>
      <c r="EZ1173" s="476"/>
      <c r="FA1173" s="446">
        <f t="shared" si="2445"/>
        <v>2</v>
      </c>
      <c r="FB1173" s="417">
        <f t="shared" si="2472"/>
        <v>2023</v>
      </c>
      <c r="FC1173" s="448">
        <f t="shared" si="2473"/>
        <v>44958</v>
      </c>
      <c r="FD1173" s="449">
        <f t="shared" si="2474"/>
        <v>28</v>
      </c>
      <c r="FE1173" s="450"/>
      <c r="FF1173" s="451">
        <f t="shared" si="2469"/>
        <v>0.61309290474323797</v>
      </c>
      <c r="FG1173" s="450"/>
      <c r="FH1173" s="452">
        <f t="shared" si="2446"/>
        <v>2.030791788856305</v>
      </c>
      <c r="FI1173" s="452">
        <f t="shared" si="2447"/>
        <v>1.5186950146627567</v>
      </c>
      <c r="FJ1173" s="452">
        <f t="shared" si="2448"/>
        <v>1.9883527454242929</v>
      </c>
      <c r="FK1173" s="452">
        <f t="shared" si="2449"/>
        <v>1.4914032168607876</v>
      </c>
      <c r="FL1173" s="452">
        <f t="shared" si="2450"/>
        <v>1.2931122884976927</v>
      </c>
      <c r="FM1173" s="452">
        <f t="shared" si="2451"/>
        <v>1.0816384663590271</v>
      </c>
      <c r="FN1173" s="452">
        <f t="shared" si="2452"/>
        <v>1.4899872854418308</v>
      </c>
      <c r="FO1173" s="452">
        <f t="shared" si="2453"/>
        <v>1.0751748251748252</v>
      </c>
      <c r="FP1173" s="452">
        <f t="shared" si="2454"/>
        <v>1.706</v>
      </c>
      <c r="FQ1173" s="452">
        <f t="shared" si="2455"/>
        <v>1.1060000000000001</v>
      </c>
      <c r="FR1173" s="453"/>
      <c r="FS1173" s="446">
        <f t="shared" ref="FS1173:GA1182" si="2475">IFERROR(HLOOKUP(FS$1,$H$5:$HA$10112,MATCH($A1173,$A$5:$A$10112,0),0)*HLOOKUP(FS$2,$H$5:$HA$10112,MATCH($A1173,$A$5:$A$10112,0),0),"-")</f>
        <v>0</v>
      </c>
      <c r="FT1173" s="446">
        <f t="shared" si="2475"/>
        <v>824280</v>
      </c>
      <c r="FU1173" s="446">
        <f t="shared" si="2475"/>
        <v>1566132</v>
      </c>
      <c r="FV1173" s="446">
        <f t="shared" si="2475"/>
        <v>3104788</v>
      </c>
      <c r="FW1173" s="446">
        <f t="shared" si="2475"/>
        <v>1917784</v>
      </c>
      <c r="FX1173" s="446">
        <f t="shared" si="2475"/>
        <v>1449612</v>
      </c>
      <c r="FY1173" s="446">
        <f t="shared" si="2475"/>
        <v>62295597</v>
      </c>
      <c r="FZ1173" s="446">
        <f t="shared" si="2475"/>
        <v>58547060</v>
      </c>
      <c r="GA1173" s="446">
        <f t="shared" si="2475"/>
        <v>4515000</v>
      </c>
      <c r="GB1173" s="446" t="str">
        <f t="shared" si="2468"/>
        <v>-</v>
      </c>
      <c r="GC1173" s="446">
        <f t="shared" si="2468"/>
        <v>3460640</v>
      </c>
      <c r="GD1173" s="446">
        <f t="shared" si="2470"/>
        <v>56704</v>
      </c>
      <c r="GE1173" s="446">
        <f t="shared" si="2470"/>
        <v>48600</v>
      </c>
      <c r="GF1173" s="446">
        <f t="shared" si="2470"/>
        <v>1802934</v>
      </c>
      <c r="GG1173" s="446">
        <f t="shared" si="2470"/>
        <v>6153290</v>
      </c>
      <c r="GH1173" s="446">
        <f t="shared" si="2470"/>
        <v>1717672</v>
      </c>
      <c r="GI1173" s="446">
        <f t="shared" si="2470"/>
        <v>54624564</v>
      </c>
      <c r="GJ1173" s="446">
        <f t="shared" si="2470"/>
        <v>1006300</v>
      </c>
      <c r="GK1173" s="446">
        <f t="shared" si="2470"/>
        <v>421044</v>
      </c>
      <c r="GL1173" s="446">
        <f t="shared" si="2470"/>
        <v>19164762</v>
      </c>
      <c r="GM1173" s="446">
        <f t="shared" si="2470"/>
        <v>7793890</v>
      </c>
      <c r="GN1173" s="446" t="str">
        <f t="shared" si="2424"/>
        <v>-</v>
      </c>
      <c r="GO1173" s="446">
        <f t="shared" si="2471"/>
        <v>58400</v>
      </c>
      <c r="GP1173" s="446">
        <f t="shared" si="2471"/>
        <v>115736</v>
      </c>
      <c r="GQ1173" s="446" t="str">
        <f t="shared" si="2471"/>
        <v>-</v>
      </c>
      <c r="GR1173" s="446"/>
      <c r="GS1173" s="446"/>
      <c r="GT1173" s="446"/>
      <c r="GU1173" s="446"/>
      <c r="GV1173" s="416"/>
    </row>
    <row r="1174" spans="1:204" ht="9.75" customHeight="1" x14ac:dyDescent="0.2">
      <c r="A1174" s="417" t="str">
        <f t="shared" si="2437"/>
        <v>2022-23FEBRUARYRX7</v>
      </c>
      <c r="B1174" s="458" t="str">
        <f t="shared" si="2462"/>
        <v>2022-23</v>
      </c>
      <c r="C1174" s="402" t="s">
        <v>657</v>
      </c>
      <c r="D1174" s="458" t="s">
        <v>649</v>
      </c>
      <c r="E1174" s="458" t="s">
        <v>462</v>
      </c>
      <c r="F1174" s="478" t="s">
        <v>449</v>
      </c>
      <c r="G1174" s="478" t="s">
        <v>691</v>
      </c>
      <c r="H1174" s="510">
        <v>106572</v>
      </c>
      <c r="I1174" s="510">
        <v>83534</v>
      </c>
      <c r="J1174" s="510">
        <v>150653</v>
      </c>
      <c r="K1174" s="510">
        <v>2</v>
      </c>
      <c r="L1174" s="510">
        <v>0</v>
      </c>
      <c r="M1174" s="510">
        <v>0</v>
      </c>
      <c r="N1174" s="510">
        <v>1</v>
      </c>
      <c r="O1174" s="510">
        <v>53</v>
      </c>
      <c r="P1174" s="510">
        <v>206</v>
      </c>
      <c r="Q1174" s="510">
        <v>175</v>
      </c>
      <c r="R1174" s="510">
        <v>1038</v>
      </c>
      <c r="S1174" s="510">
        <v>79897</v>
      </c>
      <c r="T1174" s="510">
        <v>7440</v>
      </c>
      <c r="U1174" s="510">
        <v>4777</v>
      </c>
      <c r="V1174" s="510">
        <v>41425</v>
      </c>
      <c r="W1174" s="510">
        <v>12990</v>
      </c>
      <c r="X1174" s="510">
        <v>870</v>
      </c>
      <c r="Y1174" s="510">
        <v>3646164</v>
      </c>
      <c r="Z1174" s="510">
        <v>490</v>
      </c>
      <c r="AA1174" s="510">
        <v>826</v>
      </c>
      <c r="AB1174" s="510">
        <v>2840853</v>
      </c>
      <c r="AC1174" s="510">
        <v>595</v>
      </c>
      <c r="AD1174" s="510">
        <v>1031</v>
      </c>
      <c r="AE1174" s="510">
        <v>56155382</v>
      </c>
      <c r="AF1174" s="510">
        <v>1356</v>
      </c>
      <c r="AG1174" s="510">
        <v>2660</v>
      </c>
      <c r="AH1174" s="510">
        <v>75172407</v>
      </c>
      <c r="AI1174" s="510">
        <v>5787</v>
      </c>
      <c r="AJ1174" s="510">
        <v>13117</v>
      </c>
      <c r="AK1174" s="510">
        <v>7782211</v>
      </c>
      <c r="AL1174" s="510">
        <v>8945</v>
      </c>
      <c r="AM1174" s="510">
        <v>21039</v>
      </c>
      <c r="AN1174" s="510">
        <v>1635</v>
      </c>
      <c r="AO1174" s="510">
        <v>4084</v>
      </c>
      <c r="AP1174" s="510">
        <v>2662</v>
      </c>
      <c r="AQ1174" s="510">
        <v>6034378</v>
      </c>
      <c r="AR1174" s="510">
        <v>2267</v>
      </c>
      <c r="AS1174" s="510">
        <v>15708</v>
      </c>
      <c r="AT1174" s="510">
        <v>11849</v>
      </c>
      <c r="AU1174" s="510">
        <v>1048</v>
      </c>
      <c r="AV1174" s="510">
        <v>6029</v>
      </c>
      <c r="AW1174" s="510">
        <v>150</v>
      </c>
      <c r="AX1174" s="510">
        <v>547</v>
      </c>
      <c r="AY1174" s="510">
        <v>4225</v>
      </c>
      <c r="AZ1174" s="510">
        <v>44</v>
      </c>
      <c r="BA1174" s="510">
        <v>5263</v>
      </c>
      <c r="BB1174" s="510">
        <v>14688162</v>
      </c>
      <c r="BC1174" s="510">
        <v>2791</v>
      </c>
      <c r="BD1174" s="510">
        <v>14857</v>
      </c>
      <c r="BE1174" s="510">
        <v>279</v>
      </c>
      <c r="BF1174" s="510">
        <v>1580</v>
      </c>
      <c r="BG1174" s="510">
        <v>1318</v>
      </c>
      <c r="BH1174" s="510">
        <v>2086</v>
      </c>
      <c r="BI1174" s="510">
        <v>40562</v>
      </c>
      <c r="BJ1174" s="510">
        <v>5611</v>
      </c>
      <c r="BK1174" s="510">
        <v>21875</v>
      </c>
      <c r="BL1174" s="510">
        <v>68048</v>
      </c>
      <c r="BM1174" s="510">
        <v>14054</v>
      </c>
      <c r="BN1174" s="510">
        <v>11507</v>
      </c>
      <c r="BO1174" s="510">
        <v>8910</v>
      </c>
      <c r="BP1174" s="510">
        <v>7419</v>
      </c>
      <c r="BQ1174" s="510">
        <v>51505</v>
      </c>
      <c r="BR1174" s="510">
        <v>43326</v>
      </c>
      <c r="BS1174" s="510">
        <v>18129</v>
      </c>
      <c r="BT1174" s="510">
        <v>13529</v>
      </c>
      <c r="BU1174" s="510">
        <v>1186</v>
      </c>
      <c r="BV1174" s="510">
        <v>890</v>
      </c>
      <c r="BW1174" s="510">
        <v>138</v>
      </c>
      <c r="BX1174" s="510">
        <v>83868</v>
      </c>
      <c r="BY1174" s="510">
        <v>608</v>
      </c>
      <c r="BZ1174" s="510">
        <v>1040</v>
      </c>
      <c r="CA1174" s="510">
        <v>80</v>
      </c>
      <c r="CB1174" s="510">
        <v>49339</v>
      </c>
      <c r="CC1174" s="510">
        <v>617</v>
      </c>
      <c r="CD1174" s="510">
        <v>1090</v>
      </c>
      <c r="CE1174" s="510">
        <v>7222</v>
      </c>
      <c r="CF1174" s="510">
        <v>3512957</v>
      </c>
      <c r="CG1174" s="510">
        <v>486</v>
      </c>
      <c r="CH1174" s="510">
        <v>821</v>
      </c>
      <c r="CI1174" s="510">
        <v>4386</v>
      </c>
      <c r="CJ1174" s="510">
        <v>6595426</v>
      </c>
      <c r="CK1174" s="510">
        <v>1504</v>
      </c>
      <c r="CL1174" s="510">
        <v>3023</v>
      </c>
      <c r="CM1174" s="510">
        <v>1892</v>
      </c>
      <c r="CN1174" s="510">
        <v>2414549</v>
      </c>
      <c r="CO1174" s="510">
        <v>1276</v>
      </c>
      <c r="CP1174" s="510">
        <v>2641</v>
      </c>
      <c r="CQ1174" s="510">
        <v>35147</v>
      </c>
      <c r="CR1174" s="510">
        <v>47145407</v>
      </c>
      <c r="CS1174" s="510">
        <v>1341</v>
      </c>
      <c r="CT1174" s="510">
        <v>2618</v>
      </c>
      <c r="CU1174" s="510">
        <v>1583</v>
      </c>
      <c r="CV1174" s="510">
        <v>8017243</v>
      </c>
      <c r="CW1174" s="510">
        <v>5065</v>
      </c>
      <c r="CX1174" s="510">
        <v>11475</v>
      </c>
      <c r="CY1174" s="510">
        <v>1072</v>
      </c>
      <c r="CZ1174" s="510">
        <v>5928938</v>
      </c>
      <c r="DA1174" s="510">
        <v>5531</v>
      </c>
      <c r="DB1174" s="510">
        <v>11967</v>
      </c>
      <c r="DC1174" s="510">
        <v>1251</v>
      </c>
      <c r="DD1174" s="510">
        <v>14055006</v>
      </c>
      <c r="DE1174" s="510">
        <v>11235</v>
      </c>
      <c r="DF1174" s="510">
        <v>25893</v>
      </c>
      <c r="DG1174" s="510">
        <v>379</v>
      </c>
      <c r="DH1174" s="510">
        <v>5637958</v>
      </c>
      <c r="DI1174" s="510">
        <v>14876</v>
      </c>
      <c r="DJ1174" s="510">
        <v>39933</v>
      </c>
      <c r="DK1174" s="510">
        <v>221</v>
      </c>
      <c r="DL1174" s="510">
        <v>65372</v>
      </c>
      <c r="DM1174" s="510">
        <v>296</v>
      </c>
      <c r="DN1174" s="510">
        <v>458</v>
      </c>
      <c r="DO1174" s="510">
        <v>4344</v>
      </c>
      <c r="DP1174" s="510">
        <v>147984</v>
      </c>
      <c r="DQ1174" s="510">
        <v>34</v>
      </c>
      <c r="DR1174" s="510">
        <v>61</v>
      </c>
      <c r="DS1174" s="510">
        <v>47</v>
      </c>
      <c r="DT1174" s="510">
        <v>74312</v>
      </c>
      <c r="DU1174" s="510">
        <v>1581</v>
      </c>
      <c r="DV1174" s="510">
        <v>3896</v>
      </c>
      <c r="DW1174" s="510">
        <v>33</v>
      </c>
      <c r="DX1174" s="510" t="s">
        <v>152</v>
      </c>
      <c r="DY1174" s="510" t="s">
        <v>152</v>
      </c>
      <c r="DZ1174" s="510" t="s">
        <v>152</v>
      </c>
      <c r="EA1174" s="510" t="s">
        <v>152</v>
      </c>
      <c r="EB1174" s="510" t="s">
        <v>152</v>
      </c>
      <c r="EC1174" s="510" t="s">
        <v>152</v>
      </c>
      <c r="ED1174" s="510" t="s">
        <v>152</v>
      </c>
      <c r="EE1174" s="510" t="s">
        <v>152</v>
      </c>
      <c r="EF1174" s="510" t="s">
        <v>152</v>
      </c>
      <c r="EG1174" s="510">
        <v>407</v>
      </c>
      <c r="EH1174" s="506">
        <v>8</v>
      </c>
      <c r="EI1174" s="510" t="s">
        <v>152</v>
      </c>
      <c r="EJ1174" s="479"/>
      <c r="EK1174" s="479"/>
      <c r="EL1174" s="479"/>
      <c r="EM1174" s="479"/>
      <c r="EN1174" s="479"/>
      <c r="EO1174" s="479"/>
      <c r="EP1174" s="479"/>
      <c r="EQ1174" s="479"/>
      <c r="ER1174" s="479"/>
      <c r="ES1174" s="479"/>
      <c r="ET1174" s="479"/>
      <c r="EU1174" s="479"/>
      <c r="EV1174" s="479"/>
      <c r="EW1174" s="479"/>
      <c r="EX1174" s="479"/>
      <c r="EY1174" s="479"/>
      <c r="EZ1174" s="476"/>
      <c r="FA1174" s="446">
        <f t="shared" si="2445"/>
        <v>2</v>
      </c>
      <c r="FB1174" s="417">
        <f t="shared" si="2472"/>
        <v>2023</v>
      </c>
      <c r="FC1174" s="448">
        <f t="shared" si="2473"/>
        <v>44958</v>
      </c>
      <c r="FD1174" s="449">
        <f t="shared" si="2474"/>
        <v>28</v>
      </c>
      <c r="FE1174" s="450"/>
      <c r="FF1174" s="451">
        <f t="shared" si="2469"/>
        <v>0.60049764998617639</v>
      </c>
      <c r="FG1174" s="450"/>
      <c r="FH1174" s="452">
        <f t="shared" si="2446"/>
        <v>1.8889784946236559</v>
      </c>
      <c r="FI1174" s="452">
        <f t="shared" si="2447"/>
        <v>1.5466397849462366</v>
      </c>
      <c r="FJ1174" s="452">
        <f t="shared" si="2448"/>
        <v>1.8651873560812224</v>
      </c>
      <c r="FK1174" s="452">
        <f t="shared" si="2449"/>
        <v>1.5530667783127485</v>
      </c>
      <c r="FL1174" s="452">
        <f t="shared" si="2450"/>
        <v>1.2433313216656607</v>
      </c>
      <c r="FM1174" s="452">
        <f t="shared" si="2451"/>
        <v>1.0458901629450814</v>
      </c>
      <c r="FN1174" s="452">
        <f t="shared" si="2452"/>
        <v>1.3956120092378752</v>
      </c>
      <c r="FO1174" s="452">
        <f t="shared" si="2453"/>
        <v>1.0414934565050038</v>
      </c>
      <c r="FP1174" s="452">
        <f t="shared" si="2454"/>
        <v>1.3632183908045976</v>
      </c>
      <c r="FQ1174" s="452">
        <f t="shared" si="2455"/>
        <v>1.0229885057471264</v>
      </c>
      <c r="FR1174" s="453"/>
      <c r="FS1174" s="446">
        <f t="shared" si="2475"/>
        <v>0</v>
      </c>
      <c r="FT1174" s="446">
        <f t="shared" si="2475"/>
        <v>0</v>
      </c>
      <c r="FU1174" s="446">
        <f t="shared" si="2475"/>
        <v>83534</v>
      </c>
      <c r="FV1174" s="446">
        <f t="shared" si="2475"/>
        <v>4427302</v>
      </c>
      <c r="FW1174" s="446">
        <f t="shared" si="2475"/>
        <v>6145440</v>
      </c>
      <c r="FX1174" s="446">
        <f t="shared" si="2475"/>
        <v>4925087</v>
      </c>
      <c r="FY1174" s="446">
        <f t="shared" si="2475"/>
        <v>110190500</v>
      </c>
      <c r="FZ1174" s="446">
        <f t="shared" si="2475"/>
        <v>170389830</v>
      </c>
      <c r="GA1174" s="446">
        <f t="shared" si="2475"/>
        <v>18303930</v>
      </c>
      <c r="GB1174" s="446">
        <f t="shared" si="2468"/>
        <v>78192391</v>
      </c>
      <c r="GC1174" s="446">
        <f t="shared" si="2468"/>
        <v>41814696</v>
      </c>
      <c r="GD1174" s="446">
        <f t="shared" si="2470"/>
        <v>143520</v>
      </c>
      <c r="GE1174" s="446">
        <f t="shared" si="2470"/>
        <v>87200</v>
      </c>
      <c r="GF1174" s="446">
        <f t="shared" si="2470"/>
        <v>5929262</v>
      </c>
      <c r="GG1174" s="446">
        <f t="shared" si="2470"/>
        <v>13258878</v>
      </c>
      <c r="GH1174" s="446">
        <f t="shared" si="2470"/>
        <v>4996772</v>
      </c>
      <c r="GI1174" s="446">
        <f t="shared" si="2470"/>
        <v>92014846</v>
      </c>
      <c r="GJ1174" s="446">
        <f t="shared" si="2470"/>
        <v>18164925</v>
      </c>
      <c r="GK1174" s="446">
        <f t="shared" si="2470"/>
        <v>12828624</v>
      </c>
      <c r="GL1174" s="446">
        <f t="shared" si="2470"/>
        <v>32392143</v>
      </c>
      <c r="GM1174" s="446">
        <f t="shared" si="2470"/>
        <v>15134607</v>
      </c>
      <c r="GN1174" s="446">
        <f t="shared" si="2424"/>
        <v>183112</v>
      </c>
      <c r="GO1174" s="446">
        <f t="shared" si="2471"/>
        <v>101218</v>
      </c>
      <c r="GP1174" s="446">
        <f t="shared" si="2471"/>
        <v>264984</v>
      </c>
      <c r="GQ1174" s="446" t="str">
        <f t="shared" si="2471"/>
        <v>-</v>
      </c>
      <c r="GR1174" s="446"/>
      <c r="GS1174" s="446"/>
      <c r="GT1174" s="446"/>
      <c r="GU1174" s="446"/>
      <c r="GV1174" s="416"/>
    </row>
    <row r="1175" spans="1:204" ht="9.75" customHeight="1" x14ac:dyDescent="0.2">
      <c r="A1175" s="417" t="str">
        <f t="shared" si="2437"/>
        <v>2022-23FEBRUARYRYE</v>
      </c>
      <c r="B1175" s="458" t="str">
        <f t="shared" si="2462"/>
        <v>2022-23</v>
      </c>
      <c r="C1175" s="402" t="s">
        <v>657</v>
      </c>
      <c r="D1175" s="458" t="s">
        <v>663</v>
      </c>
      <c r="E1175" s="458" t="s">
        <v>662</v>
      </c>
      <c r="F1175" s="478" t="s">
        <v>456</v>
      </c>
      <c r="G1175" s="478" t="s">
        <v>692</v>
      </c>
      <c r="H1175" s="510">
        <v>69412</v>
      </c>
      <c r="I1175" s="510">
        <v>42302</v>
      </c>
      <c r="J1175" s="510">
        <v>1568738</v>
      </c>
      <c r="K1175" s="510">
        <v>37</v>
      </c>
      <c r="L1175" s="510">
        <v>1</v>
      </c>
      <c r="M1175" s="510">
        <v>144</v>
      </c>
      <c r="N1175" s="510">
        <v>204</v>
      </c>
      <c r="O1175" s="510">
        <v>283</v>
      </c>
      <c r="P1175" s="510">
        <v>308</v>
      </c>
      <c r="Q1175" s="510">
        <v>55</v>
      </c>
      <c r="R1175" s="510">
        <v>107</v>
      </c>
      <c r="S1175" s="510">
        <v>45333</v>
      </c>
      <c r="T1175" s="510">
        <v>2999</v>
      </c>
      <c r="U1175" s="510">
        <v>1902</v>
      </c>
      <c r="V1175" s="510">
        <v>23246</v>
      </c>
      <c r="W1175" s="510">
        <v>12124</v>
      </c>
      <c r="X1175" s="510">
        <v>669</v>
      </c>
      <c r="Y1175" s="510">
        <v>1535108</v>
      </c>
      <c r="Z1175" s="510">
        <v>512</v>
      </c>
      <c r="AA1175" s="510">
        <v>925</v>
      </c>
      <c r="AB1175" s="510">
        <v>1187445</v>
      </c>
      <c r="AC1175" s="510">
        <v>624</v>
      </c>
      <c r="AD1175" s="510">
        <v>1116</v>
      </c>
      <c r="AE1175" s="510">
        <v>35981553</v>
      </c>
      <c r="AF1175" s="510">
        <v>1548</v>
      </c>
      <c r="AG1175" s="510">
        <v>3070</v>
      </c>
      <c r="AH1175" s="510">
        <v>64554618</v>
      </c>
      <c r="AI1175" s="510">
        <v>5325</v>
      </c>
      <c r="AJ1175" s="510">
        <v>11772</v>
      </c>
      <c r="AK1175" s="510">
        <v>4791986</v>
      </c>
      <c r="AL1175" s="510">
        <v>7163</v>
      </c>
      <c r="AM1175" s="510">
        <v>16010</v>
      </c>
      <c r="AN1175" s="510">
        <v>0</v>
      </c>
      <c r="AO1175" s="510">
        <v>1469</v>
      </c>
      <c r="AP1175" s="510">
        <v>1227</v>
      </c>
      <c r="AQ1175" s="510">
        <v>2503849</v>
      </c>
      <c r="AR1175" s="510">
        <v>2041</v>
      </c>
      <c r="AS1175" s="510">
        <v>4126</v>
      </c>
      <c r="AT1175" s="510">
        <v>4520</v>
      </c>
      <c r="AU1175" s="510">
        <v>83</v>
      </c>
      <c r="AV1175" s="510">
        <v>410</v>
      </c>
      <c r="AW1175" s="510">
        <v>649</v>
      </c>
      <c r="AX1175" s="510">
        <v>429</v>
      </c>
      <c r="AY1175" s="510">
        <v>3598</v>
      </c>
      <c r="AZ1175" s="510">
        <v>196</v>
      </c>
      <c r="BA1175" s="510">
        <v>711</v>
      </c>
      <c r="BB1175" s="510">
        <v>1493311</v>
      </c>
      <c r="BC1175" s="510">
        <v>2100</v>
      </c>
      <c r="BD1175" s="510">
        <v>3788</v>
      </c>
      <c r="BE1175" s="510">
        <v>53</v>
      </c>
      <c r="BF1175" s="510">
        <v>316</v>
      </c>
      <c r="BG1175" s="510">
        <v>258</v>
      </c>
      <c r="BH1175" s="510">
        <v>84</v>
      </c>
      <c r="BI1175" s="510">
        <v>22936</v>
      </c>
      <c r="BJ1175" s="510">
        <v>1860</v>
      </c>
      <c r="BK1175" s="510">
        <v>16017</v>
      </c>
      <c r="BL1175" s="510">
        <v>40813</v>
      </c>
      <c r="BM1175" s="510">
        <v>6326</v>
      </c>
      <c r="BN1175" s="510">
        <v>4783</v>
      </c>
      <c r="BO1175" s="510">
        <v>3975</v>
      </c>
      <c r="BP1175" s="510">
        <v>3010</v>
      </c>
      <c r="BQ1175" s="510">
        <v>29458</v>
      </c>
      <c r="BR1175" s="510">
        <v>24557</v>
      </c>
      <c r="BS1175" s="510">
        <v>17755</v>
      </c>
      <c r="BT1175" s="510">
        <v>13218</v>
      </c>
      <c r="BU1175" s="510">
        <v>1067</v>
      </c>
      <c r="BV1175" s="510">
        <v>755</v>
      </c>
      <c r="BW1175" s="510">
        <v>34</v>
      </c>
      <c r="BX1175" s="510">
        <v>20887</v>
      </c>
      <c r="BY1175" s="510">
        <v>614</v>
      </c>
      <c r="BZ1175" s="510">
        <v>1143</v>
      </c>
      <c r="CA1175" s="510">
        <v>33</v>
      </c>
      <c r="CB1175" s="510">
        <v>17950</v>
      </c>
      <c r="CC1175" s="510">
        <v>544</v>
      </c>
      <c r="CD1175" s="510">
        <v>980</v>
      </c>
      <c r="CE1175" s="510">
        <v>2932</v>
      </c>
      <c r="CF1175" s="510">
        <v>1496271</v>
      </c>
      <c r="CG1175" s="510">
        <v>510</v>
      </c>
      <c r="CH1175" s="510">
        <v>922</v>
      </c>
      <c r="CI1175" s="510">
        <v>1774</v>
      </c>
      <c r="CJ1175" s="510">
        <v>2664781</v>
      </c>
      <c r="CK1175" s="510">
        <v>1502</v>
      </c>
      <c r="CL1175" s="510">
        <v>2884</v>
      </c>
      <c r="CM1175" s="510">
        <v>561</v>
      </c>
      <c r="CN1175" s="510">
        <v>762588</v>
      </c>
      <c r="CO1175" s="510">
        <v>1359</v>
      </c>
      <c r="CP1175" s="510">
        <v>2835</v>
      </c>
      <c r="CQ1175" s="510">
        <v>20911</v>
      </c>
      <c r="CR1175" s="510">
        <v>32554184</v>
      </c>
      <c r="CS1175" s="510">
        <v>1557</v>
      </c>
      <c r="CT1175" s="510">
        <v>3089</v>
      </c>
      <c r="CU1175" s="510">
        <v>1503</v>
      </c>
      <c r="CV1175" s="510">
        <v>6851826</v>
      </c>
      <c r="CW1175" s="510">
        <v>4559</v>
      </c>
      <c r="CX1175" s="510">
        <v>9063</v>
      </c>
      <c r="CY1175" s="510">
        <v>543</v>
      </c>
      <c r="CZ1175" s="510">
        <v>2152968</v>
      </c>
      <c r="DA1175" s="510">
        <v>3965</v>
      </c>
      <c r="DB1175" s="510">
        <v>8506</v>
      </c>
      <c r="DC1175" s="510">
        <v>138</v>
      </c>
      <c r="DD1175" s="510">
        <v>1344933</v>
      </c>
      <c r="DE1175" s="510">
        <v>9746</v>
      </c>
      <c r="DF1175" s="510">
        <v>18705</v>
      </c>
      <c r="DG1175" s="510">
        <v>76</v>
      </c>
      <c r="DH1175" s="510">
        <v>315985</v>
      </c>
      <c r="DI1175" s="510">
        <v>4158</v>
      </c>
      <c r="DJ1175" s="510">
        <v>12268</v>
      </c>
      <c r="DK1175" s="510">
        <v>241</v>
      </c>
      <c r="DL1175" s="510">
        <v>79879</v>
      </c>
      <c r="DM1175" s="510">
        <v>331</v>
      </c>
      <c r="DN1175" s="510">
        <v>542</v>
      </c>
      <c r="DO1175" s="510">
        <v>1751</v>
      </c>
      <c r="DP1175" s="510">
        <v>120539</v>
      </c>
      <c r="DQ1175" s="510">
        <v>69</v>
      </c>
      <c r="DR1175" s="510">
        <v>175</v>
      </c>
      <c r="DS1175" s="510">
        <v>42</v>
      </c>
      <c r="DT1175" s="510">
        <v>121162</v>
      </c>
      <c r="DU1175" s="510">
        <v>2885</v>
      </c>
      <c r="DV1175" s="510">
        <v>5939</v>
      </c>
      <c r="DW1175" s="510">
        <v>34</v>
      </c>
      <c r="DX1175" s="510" t="s">
        <v>152</v>
      </c>
      <c r="DY1175" s="510" t="s">
        <v>152</v>
      </c>
      <c r="DZ1175" s="510" t="s">
        <v>152</v>
      </c>
      <c r="EA1175" s="510" t="s">
        <v>152</v>
      </c>
      <c r="EB1175" s="510" t="s">
        <v>152</v>
      </c>
      <c r="EC1175" s="510" t="s">
        <v>152</v>
      </c>
      <c r="ED1175" s="510" t="s">
        <v>152</v>
      </c>
      <c r="EE1175" s="510" t="s">
        <v>152</v>
      </c>
      <c r="EF1175" s="510" t="s">
        <v>152</v>
      </c>
      <c r="EG1175" s="510">
        <v>237</v>
      </c>
      <c r="EH1175" s="506">
        <v>515</v>
      </c>
      <c r="EI1175" s="510" t="s">
        <v>152</v>
      </c>
      <c r="EJ1175" s="479"/>
      <c r="EK1175" s="479"/>
      <c r="EL1175" s="479"/>
      <c r="EM1175" s="479"/>
      <c r="EN1175" s="479"/>
      <c r="EO1175" s="479"/>
      <c r="EP1175" s="479"/>
      <c r="EQ1175" s="479"/>
      <c r="ER1175" s="479"/>
      <c r="ES1175" s="479"/>
      <c r="ET1175" s="479"/>
      <c r="EU1175" s="479"/>
      <c r="EV1175" s="479"/>
      <c r="EW1175" s="479"/>
      <c r="EX1175" s="479"/>
      <c r="EY1175" s="479"/>
      <c r="EZ1175" s="476"/>
      <c r="FA1175" s="482">
        <f t="shared" si="2445"/>
        <v>2</v>
      </c>
      <c r="FB1175" s="493">
        <f t="shared" si="2472"/>
        <v>2023</v>
      </c>
      <c r="FC1175" s="498">
        <f t="shared" si="2473"/>
        <v>44958</v>
      </c>
      <c r="FD1175" s="499">
        <f t="shared" si="2474"/>
        <v>28</v>
      </c>
      <c r="FE1175" s="450"/>
      <c r="FF1175" s="451">
        <f t="shared" si="2469"/>
        <v>0.65068747677443328</v>
      </c>
      <c r="FG1175" s="450"/>
      <c r="FH1175" s="452">
        <f t="shared" si="2446"/>
        <v>2.1093697899299766</v>
      </c>
      <c r="FI1175" s="452">
        <f t="shared" si="2447"/>
        <v>1.5948649549849949</v>
      </c>
      <c r="FJ1175" s="452">
        <f t="shared" si="2448"/>
        <v>2.0899053627760251</v>
      </c>
      <c r="FK1175" s="452">
        <f t="shared" si="2449"/>
        <v>1.5825446898002102</v>
      </c>
      <c r="FL1175" s="452">
        <f t="shared" si="2450"/>
        <v>1.2672287705411684</v>
      </c>
      <c r="FM1175" s="452">
        <f t="shared" si="2451"/>
        <v>1.0563967994493677</v>
      </c>
      <c r="FN1175" s="452">
        <f t="shared" si="2452"/>
        <v>1.4644506763444407</v>
      </c>
      <c r="FO1175" s="452">
        <f t="shared" si="2453"/>
        <v>1.0902342461233916</v>
      </c>
      <c r="FP1175" s="452">
        <f t="shared" si="2454"/>
        <v>1.5949177877428999</v>
      </c>
      <c r="FQ1175" s="452">
        <f t="shared" si="2455"/>
        <v>1.1285500747384156</v>
      </c>
      <c r="FR1175" s="453"/>
      <c r="FS1175" s="446">
        <f t="shared" si="2475"/>
        <v>42302</v>
      </c>
      <c r="FT1175" s="446">
        <f t="shared" si="2475"/>
        <v>6091488</v>
      </c>
      <c r="FU1175" s="446">
        <f t="shared" si="2475"/>
        <v>8629608</v>
      </c>
      <c r="FV1175" s="446">
        <f t="shared" si="2475"/>
        <v>11971466</v>
      </c>
      <c r="FW1175" s="446">
        <f t="shared" si="2475"/>
        <v>2774075</v>
      </c>
      <c r="FX1175" s="446">
        <f t="shared" si="2475"/>
        <v>2122632</v>
      </c>
      <c r="FY1175" s="446">
        <f t="shared" si="2475"/>
        <v>71365220</v>
      </c>
      <c r="FZ1175" s="446">
        <f t="shared" si="2475"/>
        <v>142723728</v>
      </c>
      <c r="GA1175" s="446">
        <f t="shared" si="2475"/>
        <v>10710690</v>
      </c>
      <c r="GB1175" s="446">
        <f t="shared" si="2468"/>
        <v>2693268</v>
      </c>
      <c r="GC1175" s="446">
        <f t="shared" si="2468"/>
        <v>5062602</v>
      </c>
      <c r="GD1175" s="446">
        <f t="shared" si="2470"/>
        <v>38862</v>
      </c>
      <c r="GE1175" s="446">
        <f t="shared" si="2470"/>
        <v>32340</v>
      </c>
      <c r="GF1175" s="446">
        <f t="shared" si="2470"/>
        <v>2703304</v>
      </c>
      <c r="GG1175" s="446">
        <f t="shared" si="2470"/>
        <v>5116216</v>
      </c>
      <c r="GH1175" s="446">
        <f t="shared" si="2470"/>
        <v>1590435</v>
      </c>
      <c r="GI1175" s="446">
        <f t="shared" si="2470"/>
        <v>64594079</v>
      </c>
      <c r="GJ1175" s="446">
        <f t="shared" si="2470"/>
        <v>13621689</v>
      </c>
      <c r="GK1175" s="446">
        <f t="shared" si="2470"/>
        <v>4618758</v>
      </c>
      <c r="GL1175" s="446">
        <f t="shared" si="2470"/>
        <v>2581290</v>
      </c>
      <c r="GM1175" s="446">
        <f t="shared" si="2470"/>
        <v>932368</v>
      </c>
      <c r="GN1175" s="446">
        <f t="shared" ref="GN1175:GN1238" si="2476">IFERROR(HLOOKUP(GN$1,$H$5:$HA$10112,MATCH($A1175,$A$5:$A$10112,0),0)*HLOOKUP(GN$2,$H$5:$HA$10112,MATCH($A1175,$A$5:$A$10112,0),0),"-")</f>
        <v>249438</v>
      </c>
      <c r="GO1175" s="446">
        <f t="shared" si="2471"/>
        <v>130622</v>
      </c>
      <c r="GP1175" s="446">
        <f t="shared" si="2471"/>
        <v>306425</v>
      </c>
      <c r="GQ1175" s="446" t="str">
        <f t="shared" si="2471"/>
        <v>-</v>
      </c>
      <c r="GR1175" s="446"/>
      <c r="GS1175" s="446"/>
      <c r="GT1175" s="446"/>
      <c r="GU1175" s="446"/>
      <c r="GV1175" s="416"/>
    </row>
    <row r="1176" spans="1:204" ht="9.75" customHeight="1" x14ac:dyDescent="0.2">
      <c r="A1176" s="523" t="str">
        <f t="shared" si="2437"/>
        <v>2022-23FEBRUARYRYD</v>
      </c>
      <c r="B1176" s="524" t="str">
        <f t="shared" si="2462"/>
        <v>2022-23</v>
      </c>
      <c r="C1176" s="525" t="s">
        <v>657</v>
      </c>
      <c r="D1176" s="524" t="s">
        <v>663</v>
      </c>
      <c r="E1176" s="524" t="s">
        <v>662</v>
      </c>
      <c r="F1176" s="526" t="s">
        <v>455</v>
      </c>
      <c r="G1176" s="526" t="s">
        <v>693</v>
      </c>
      <c r="H1176" s="527">
        <v>75706</v>
      </c>
      <c r="I1176" s="527">
        <v>61554</v>
      </c>
      <c r="J1176" s="527">
        <v>1712251</v>
      </c>
      <c r="K1176" s="527">
        <v>28</v>
      </c>
      <c r="L1176" s="527">
        <v>1</v>
      </c>
      <c r="M1176" s="527">
        <v>110</v>
      </c>
      <c r="N1176" s="527">
        <v>162</v>
      </c>
      <c r="O1176" s="527">
        <v>248</v>
      </c>
      <c r="P1176" s="527">
        <v>231</v>
      </c>
      <c r="Q1176" s="527">
        <v>17</v>
      </c>
      <c r="R1176" s="527">
        <v>43</v>
      </c>
      <c r="S1176" s="527">
        <v>53775</v>
      </c>
      <c r="T1176" s="527">
        <v>3972</v>
      </c>
      <c r="U1176" s="527">
        <v>2495</v>
      </c>
      <c r="V1176" s="527">
        <v>29627</v>
      </c>
      <c r="W1176" s="527">
        <v>12349</v>
      </c>
      <c r="X1176" s="527">
        <v>383</v>
      </c>
      <c r="Y1176" s="527">
        <v>2096750</v>
      </c>
      <c r="Z1176" s="527">
        <v>528</v>
      </c>
      <c r="AA1176" s="527">
        <v>954</v>
      </c>
      <c r="AB1176" s="527">
        <v>1573992</v>
      </c>
      <c r="AC1176" s="527">
        <v>631</v>
      </c>
      <c r="AD1176" s="527">
        <v>1174</v>
      </c>
      <c r="AE1176" s="527">
        <v>50292041</v>
      </c>
      <c r="AF1176" s="527">
        <v>1698</v>
      </c>
      <c r="AG1176" s="527">
        <v>3544</v>
      </c>
      <c r="AH1176" s="527">
        <v>97176948</v>
      </c>
      <c r="AI1176" s="527">
        <v>7869</v>
      </c>
      <c r="AJ1176" s="527">
        <v>17591</v>
      </c>
      <c r="AK1176" s="527">
        <v>3764879</v>
      </c>
      <c r="AL1176" s="527">
        <v>9830</v>
      </c>
      <c r="AM1176" s="527">
        <v>21745</v>
      </c>
      <c r="AN1176" s="527">
        <v>94</v>
      </c>
      <c r="AO1176" s="527">
        <v>1683</v>
      </c>
      <c r="AP1176" s="527">
        <v>3061</v>
      </c>
      <c r="AQ1176" s="527">
        <v>27537704</v>
      </c>
      <c r="AR1176" s="527">
        <v>8996</v>
      </c>
      <c r="AS1176" s="527">
        <v>19337</v>
      </c>
      <c r="AT1176" s="527">
        <v>5316</v>
      </c>
      <c r="AU1176" s="527">
        <v>287</v>
      </c>
      <c r="AV1176" s="527">
        <v>1507</v>
      </c>
      <c r="AW1176" s="527">
        <v>1944</v>
      </c>
      <c r="AX1176" s="527">
        <v>290</v>
      </c>
      <c r="AY1176" s="527">
        <v>3232</v>
      </c>
      <c r="AZ1176" s="527">
        <v>1200</v>
      </c>
      <c r="BA1176" s="527">
        <v>5553</v>
      </c>
      <c r="BB1176" s="527">
        <v>8744100</v>
      </c>
      <c r="BC1176" s="527">
        <v>1575</v>
      </c>
      <c r="BD1176" s="527">
        <v>2262</v>
      </c>
      <c r="BE1176" s="527">
        <v>170</v>
      </c>
      <c r="BF1176" s="527">
        <v>771</v>
      </c>
      <c r="BG1176" s="527">
        <v>3706</v>
      </c>
      <c r="BH1176" s="527">
        <v>906</v>
      </c>
      <c r="BI1176" s="527">
        <v>29960</v>
      </c>
      <c r="BJ1176" s="527">
        <v>1564</v>
      </c>
      <c r="BK1176" s="527">
        <v>16935</v>
      </c>
      <c r="BL1176" s="527">
        <v>48459</v>
      </c>
      <c r="BM1176" s="527">
        <v>9312</v>
      </c>
      <c r="BN1176" s="527">
        <v>6353</v>
      </c>
      <c r="BO1176" s="527">
        <v>5723</v>
      </c>
      <c r="BP1176" s="527">
        <v>3945</v>
      </c>
      <c r="BQ1176" s="527">
        <v>40024</v>
      </c>
      <c r="BR1176" s="527">
        <v>31186</v>
      </c>
      <c r="BS1176" s="527">
        <v>23361</v>
      </c>
      <c r="BT1176" s="527">
        <v>12974</v>
      </c>
      <c r="BU1176" s="527">
        <v>692</v>
      </c>
      <c r="BV1176" s="527">
        <v>403</v>
      </c>
      <c r="BW1176" s="527">
        <v>70</v>
      </c>
      <c r="BX1176" s="527">
        <v>45463</v>
      </c>
      <c r="BY1176" s="527">
        <v>649</v>
      </c>
      <c r="BZ1176" s="527">
        <v>1074</v>
      </c>
      <c r="CA1176" s="527">
        <v>68</v>
      </c>
      <c r="CB1176" s="527">
        <v>45603</v>
      </c>
      <c r="CC1176" s="527">
        <v>671</v>
      </c>
      <c r="CD1176" s="527">
        <v>1379</v>
      </c>
      <c r="CE1176" s="527">
        <v>3834</v>
      </c>
      <c r="CF1176" s="527">
        <v>2005684</v>
      </c>
      <c r="CG1176" s="527">
        <v>523</v>
      </c>
      <c r="CH1176" s="527">
        <v>948</v>
      </c>
      <c r="CI1176" s="527">
        <v>2062</v>
      </c>
      <c r="CJ1176" s="527">
        <v>3238168</v>
      </c>
      <c r="CK1176" s="527">
        <v>1570</v>
      </c>
      <c r="CL1176" s="527">
        <v>3159</v>
      </c>
      <c r="CM1176" s="527">
        <v>1102</v>
      </c>
      <c r="CN1176" s="527">
        <v>1881154</v>
      </c>
      <c r="CO1176" s="527">
        <v>1707</v>
      </c>
      <c r="CP1176" s="527">
        <v>3629</v>
      </c>
      <c r="CQ1176" s="527">
        <v>26463</v>
      </c>
      <c r="CR1176" s="527">
        <v>45172719</v>
      </c>
      <c r="CS1176" s="527">
        <v>1707</v>
      </c>
      <c r="CT1176" s="527">
        <v>3574</v>
      </c>
      <c r="CU1176" s="527">
        <v>821</v>
      </c>
      <c r="CV1176" s="527">
        <v>5500666</v>
      </c>
      <c r="CW1176" s="527">
        <v>6700</v>
      </c>
      <c r="CX1176" s="527">
        <v>15234</v>
      </c>
      <c r="CY1176" s="527">
        <v>506</v>
      </c>
      <c r="CZ1176" s="527">
        <v>3727123</v>
      </c>
      <c r="DA1176" s="527">
        <v>7366</v>
      </c>
      <c r="DB1176" s="527">
        <v>18208</v>
      </c>
      <c r="DC1176" s="527">
        <v>794</v>
      </c>
      <c r="DD1176" s="527">
        <v>6643037</v>
      </c>
      <c r="DE1176" s="527">
        <v>8367</v>
      </c>
      <c r="DF1176" s="527">
        <v>20294</v>
      </c>
      <c r="DG1176" s="527">
        <v>117</v>
      </c>
      <c r="DH1176" s="527">
        <v>806971</v>
      </c>
      <c r="DI1176" s="527">
        <v>6897</v>
      </c>
      <c r="DJ1176" s="527">
        <v>16154</v>
      </c>
      <c r="DK1176" s="527">
        <v>4</v>
      </c>
      <c r="DL1176" s="527">
        <v>6513</v>
      </c>
      <c r="DM1176" s="527">
        <v>1628</v>
      </c>
      <c r="DN1176" s="527">
        <v>3390</v>
      </c>
      <c r="DO1176" s="527">
        <v>2384</v>
      </c>
      <c r="DP1176" s="527">
        <v>221633</v>
      </c>
      <c r="DQ1176" s="527">
        <v>93</v>
      </c>
      <c r="DR1176" s="527">
        <v>118</v>
      </c>
      <c r="DS1176" s="527">
        <v>56</v>
      </c>
      <c r="DT1176" s="527">
        <v>71877</v>
      </c>
      <c r="DU1176" s="527">
        <v>1284</v>
      </c>
      <c r="DV1176" s="527">
        <v>2956</v>
      </c>
      <c r="DW1176" s="527">
        <v>50</v>
      </c>
      <c r="DX1176" s="527" t="s">
        <v>152</v>
      </c>
      <c r="DY1176" s="527" t="s">
        <v>152</v>
      </c>
      <c r="DZ1176" s="527" t="s">
        <v>152</v>
      </c>
      <c r="EA1176" s="527" t="s">
        <v>152</v>
      </c>
      <c r="EB1176" s="527" t="s">
        <v>152</v>
      </c>
      <c r="EC1176" s="527" t="s">
        <v>152</v>
      </c>
      <c r="ED1176" s="527" t="s">
        <v>152</v>
      </c>
      <c r="EE1176" s="527" t="s">
        <v>152</v>
      </c>
      <c r="EF1176" s="527" t="s">
        <v>152</v>
      </c>
      <c r="EG1176" s="527">
        <v>221</v>
      </c>
      <c r="EH1176" s="527">
        <v>261</v>
      </c>
      <c r="EI1176" s="527" t="s">
        <v>152</v>
      </c>
      <c r="EJ1176" s="528"/>
      <c r="EK1176" s="528"/>
      <c r="EL1176" s="528"/>
      <c r="EM1176" s="528"/>
      <c r="EN1176" s="528"/>
      <c r="EO1176" s="528"/>
      <c r="EP1176" s="528"/>
      <c r="EQ1176" s="528"/>
      <c r="ER1176" s="528"/>
      <c r="ES1176" s="528"/>
      <c r="ET1176" s="528"/>
      <c r="EU1176" s="528"/>
      <c r="EV1176" s="528"/>
      <c r="EW1176" s="528"/>
      <c r="EX1176" s="528"/>
      <c r="EY1176" s="528"/>
      <c r="EZ1176" s="529"/>
      <c r="FA1176" s="446">
        <f t="shared" si="2445"/>
        <v>2</v>
      </c>
      <c r="FB1176" s="417">
        <f t="shared" si="2472"/>
        <v>2023</v>
      </c>
      <c r="FC1176" s="448">
        <f t="shared" si="2473"/>
        <v>44958</v>
      </c>
      <c r="FD1176" s="449">
        <f t="shared" si="2474"/>
        <v>28</v>
      </c>
      <c r="FE1176" s="530"/>
      <c r="FF1176" s="531">
        <f t="shared" si="2469"/>
        <v>0.63726276396685377</v>
      </c>
      <c r="FG1176" s="530"/>
      <c r="FH1176" s="532">
        <f t="shared" si="2446"/>
        <v>2.3444108761329305</v>
      </c>
      <c r="FI1176" s="532">
        <f t="shared" si="2447"/>
        <v>1.5994461228600201</v>
      </c>
      <c r="FJ1176" s="532">
        <f t="shared" si="2448"/>
        <v>2.2937875751503007</v>
      </c>
      <c r="FK1176" s="532">
        <f t="shared" si="2449"/>
        <v>1.5811623246492985</v>
      </c>
      <c r="FL1176" s="532">
        <f t="shared" si="2450"/>
        <v>1.3509298950281838</v>
      </c>
      <c r="FM1176" s="532">
        <f t="shared" si="2451"/>
        <v>1.0526209201066594</v>
      </c>
      <c r="FN1176" s="532">
        <f t="shared" si="2452"/>
        <v>1.8917321240586282</v>
      </c>
      <c r="FO1176" s="532">
        <f t="shared" si="2453"/>
        <v>1.0506113855372905</v>
      </c>
      <c r="FP1176" s="532">
        <f t="shared" si="2454"/>
        <v>1.8067885117493472</v>
      </c>
      <c r="FQ1176" s="532">
        <f t="shared" si="2455"/>
        <v>1.0522193211488251</v>
      </c>
      <c r="FR1176" s="533"/>
      <c r="FS1176" s="534">
        <f t="shared" si="2475"/>
        <v>61554</v>
      </c>
      <c r="FT1176" s="534">
        <f t="shared" si="2475"/>
        <v>6770940</v>
      </c>
      <c r="FU1176" s="534">
        <f t="shared" si="2475"/>
        <v>9971748</v>
      </c>
      <c r="FV1176" s="534">
        <f t="shared" si="2475"/>
        <v>15265392</v>
      </c>
      <c r="FW1176" s="534">
        <f t="shared" si="2475"/>
        <v>3789288</v>
      </c>
      <c r="FX1176" s="534">
        <f t="shared" si="2475"/>
        <v>2929130</v>
      </c>
      <c r="FY1176" s="534">
        <f t="shared" si="2475"/>
        <v>104998088</v>
      </c>
      <c r="FZ1176" s="534">
        <f t="shared" si="2475"/>
        <v>217231259</v>
      </c>
      <c r="GA1176" s="534">
        <f t="shared" si="2475"/>
        <v>8328335</v>
      </c>
      <c r="GB1176" s="534">
        <f t="shared" si="2468"/>
        <v>12560886</v>
      </c>
      <c r="GC1176" s="534">
        <f t="shared" si="2468"/>
        <v>59190557</v>
      </c>
      <c r="GD1176" s="534">
        <f t="shared" si="2470"/>
        <v>75180</v>
      </c>
      <c r="GE1176" s="534">
        <f t="shared" si="2470"/>
        <v>93772</v>
      </c>
      <c r="GF1176" s="534">
        <f t="shared" si="2470"/>
        <v>3634632</v>
      </c>
      <c r="GG1176" s="534">
        <f t="shared" si="2470"/>
        <v>6513858</v>
      </c>
      <c r="GH1176" s="534">
        <f t="shared" si="2470"/>
        <v>3999158</v>
      </c>
      <c r="GI1176" s="534">
        <f t="shared" si="2470"/>
        <v>94578762</v>
      </c>
      <c r="GJ1176" s="534">
        <f t="shared" si="2470"/>
        <v>12507114</v>
      </c>
      <c r="GK1176" s="534">
        <f t="shared" si="2470"/>
        <v>9213248</v>
      </c>
      <c r="GL1176" s="534">
        <f t="shared" si="2470"/>
        <v>16113436</v>
      </c>
      <c r="GM1176" s="534">
        <f t="shared" si="2470"/>
        <v>1890018</v>
      </c>
      <c r="GN1176" s="534">
        <f t="shared" si="2476"/>
        <v>165536</v>
      </c>
      <c r="GO1176" s="534">
        <f t="shared" si="2471"/>
        <v>13560</v>
      </c>
      <c r="GP1176" s="534">
        <f t="shared" si="2471"/>
        <v>281312</v>
      </c>
      <c r="GQ1176" s="534" t="str">
        <f t="shared" si="2471"/>
        <v>-</v>
      </c>
      <c r="GR1176" s="534"/>
      <c r="GS1176" s="534"/>
      <c r="GT1176" s="534"/>
      <c r="GU1176" s="534"/>
      <c r="GV1176" s="535"/>
    </row>
    <row r="1177" spans="1:204" ht="9.75" customHeight="1" x14ac:dyDescent="0.2">
      <c r="A1177" s="417" t="str">
        <f t="shared" si="2437"/>
        <v>2022-23FEBRUARYRYF</v>
      </c>
      <c r="B1177" s="458" t="str">
        <f t="shared" si="2462"/>
        <v>2022-23</v>
      </c>
      <c r="C1177" s="402" t="s">
        <v>657</v>
      </c>
      <c r="D1177" s="458" t="s">
        <v>667</v>
      </c>
      <c r="E1177" s="458" t="s">
        <v>666</v>
      </c>
      <c r="F1177" s="478" t="s">
        <v>457</v>
      </c>
      <c r="G1177" s="478" t="s">
        <v>694</v>
      </c>
      <c r="H1177" s="510">
        <v>93302</v>
      </c>
      <c r="I1177" s="510">
        <v>69424</v>
      </c>
      <c r="J1177" s="510">
        <v>451170</v>
      </c>
      <c r="K1177" s="510">
        <v>6</v>
      </c>
      <c r="L1177" s="510">
        <v>2</v>
      </c>
      <c r="M1177" s="510">
        <v>3</v>
      </c>
      <c r="N1177" s="510">
        <v>21</v>
      </c>
      <c r="O1177" s="510">
        <v>125</v>
      </c>
      <c r="P1177" s="510">
        <v>388</v>
      </c>
      <c r="Q1177" s="510">
        <v>0</v>
      </c>
      <c r="R1177" s="510">
        <v>225</v>
      </c>
      <c r="S1177" s="510">
        <v>63424</v>
      </c>
      <c r="T1177" s="510">
        <v>8551</v>
      </c>
      <c r="U1177" s="510">
        <v>4917</v>
      </c>
      <c r="V1177" s="510">
        <v>33475</v>
      </c>
      <c r="W1177" s="510">
        <v>12226</v>
      </c>
      <c r="X1177" s="510">
        <v>289</v>
      </c>
      <c r="Y1177" s="510">
        <v>4827826</v>
      </c>
      <c r="Z1177" s="510">
        <v>565</v>
      </c>
      <c r="AA1177" s="510">
        <v>1054</v>
      </c>
      <c r="AB1177" s="510">
        <v>3103165</v>
      </c>
      <c r="AC1177" s="510">
        <v>631</v>
      </c>
      <c r="AD1177" s="510">
        <v>1196</v>
      </c>
      <c r="AE1177" s="510">
        <v>80321300</v>
      </c>
      <c r="AF1177" s="510">
        <v>2399</v>
      </c>
      <c r="AG1177" s="510">
        <v>5118</v>
      </c>
      <c r="AH1177" s="510">
        <v>71685113</v>
      </c>
      <c r="AI1177" s="510">
        <v>5863</v>
      </c>
      <c r="AJ1177" s="510">
        <v>15183</v>
      </c>
      <c r="AK1177" s="510">
        <v>2085701</v>
      </c>
      <c r="AL1177" s="510">
        <v>7217</v>
      </c>
      <c r="AM1177" s="510">
        <v>20479</v>
      </c>
      <c r="AN1177" s="510">
        <v>477</v>
      </c>
      <c r="AO1177" s="510">
        <v>1794</v>
      </c>
      <c r="AP1177" s="510" t="s">
        <v>152</v>
      </c>
      <c r="AQ1177" s="510" t="s">
        <v>152</v>
      </c>
      <c r="AR1177" s="510" t="s">
        <v>152</v>
      </c>
      <c r="AS1177" s="510" t="s">
        <v>152</v>
      </c>
      <c r="AT1177" s="510">
        <v>6808</v>
      </c>
      <c r="AU1177" s="510">
        <v>508</v>
      </c>
      <c r="AV1177" s="510">
        <v>2817</v>
      </c>
      <c r="AW1177" s="510">
        <v>3721</v>
      </c>
      <c r="AX1177" s="510">
        <v>717</v>
      </c>
      <c r="AY1177" s="510">
        <v>2766</v>
      </c>
      <c r="AZ1177" s="510">
        <v>0</v>
      </c>
      <c r="BA1177" s="510">
        <v>5740</v>
      </c>
      <c r="BB1177" s="510">
        <v>18017181</v>
      </c>
      <c r="BC1177" s="510">
        <v>3139</v>
      </c>
      <c r="BD1177" s="510">
        <v>6355</v>
      </c>
      <c r="BE1177" s="510">
        <v>392</v>
      </c>
      <c r="BF1177" s="510">
        <v>1765</v>
      </c>
      <c r="BG1177" s="510">
        <v>2656</v>
      </c>
      <c r="BH1177" s="510">
        <v>927</v>
      </c>
      <c r="BI1177" s="510">
        <v>29694</v>
      </c>
      <c r="BJ1177" s="510">
        <v>2395</v>
      </c>
      <c r="BK1177" s="510">
        <v>24527</v>
      </c>
      <c r="BL1177" s="510">
        <v>56616</v>
      </c>
      <c r="BM1177" s="510">
        <v>17445</v>
      </c>
      <c r="BN1177" s="510">
        <v>12288</v>
      </c>
      <c r="BO1177" s="510">
        <v>10190</v>
      </c>
      <c r="BP1177" s="510">
        <v>7152</v>
      </c>
      <c r="BQ1177" s="510">
        <v>45980</v>
      </c>
      <c r="BR1177" s="510">
        <v>35907</v>
      </c>
      <c r="BS1177" s="510">
        <v>19846</v>
      </c>
      <c r="BT1177" s="510">
        <v>13156</v>
      </c>
      <c r="BU1177" s="510">
        <v>466</v>
      </c>
      <c r="BV1177" s="510">
        <v>304</v>
      </c>
      <c r="BW1177" s="510">
        <v>27</v>
      </c>
      <c r="BX1177" s="510">
        <v>18468</v>
      </c>
      <c r="BY1177" s="510">
        <v>684</v>
      </c>
      <c r="BZ1177" s="510">
        <v>1316</v>
      </c>
      <c r="CA1177" s="510">
        <v>19</v>
      </c>
      <c r="CB1177" s="510">
        <v>13020</v>
      </c>
      <c r="CC1177" s="510">
        <v>685</v>
      </c>
      <c r="CD1177" s="510">
        <v>1387</v>
      </c>
      <c r="CE1177" s="510">
        <v>8505</v>
      </c>
      <c r="CF1177" s="510">
        <v>4796338</v>
      </c>
      <c r="CG1177" s="510">
        <v>564</v>
      </c>
      <c r="CH1177" s="510">
        <v>1052</v>
      </c>
      <c r="CI1177" s="510">
        <v>1835</v>
      </c>
      <c r="CJ1177" s="510">
        <v>4558438</v>
      </c>
      <c r="CK1177" s="510">
        <v>2484</v>
      </c>
      <c r="CL1177" s="510">
        <v>5050</v>
      </c>
      <c r="CM1177" s="510">
        <v>699</v>
      </c>
      <c r="CN1177" s="510">
        <v>1516992</v>
      </c>
      <c r="CO1177" s="510">
        <v>2170</v>
      </c>
      <c r="CP1177" s="510">
        <v>4632</v>
      </c>
      <c r="CQ1177" s="510">
        <v>30941</v>
      </c>
      <c r="CR1177" s="510">
        <v>74245870</v>
      </c>
      <c r="CS1177" s="510">
        <v>2400</v>
      </c>
      <c r="CT1177" s="510">
        <v>5141</v>
      </c>
      <c r="CU1177" s="510">
        <v>901</v>
      </c>
      <c r="CV1177" s="510">
        <v>5706486</v>
      </c>
      <c r="CW1177" s="510">
        <v>6334</v>
      </c>
      <c r="CX1177" s="510">
        <v>14409</v>
      </c>
      <c r="CY1177" s="510">
        <v>190</v>
      </c>
      <c r="CZ1177" s="510">
        <v>1096975</v>
      </c>
      <c r="DA1177" s="510">
        <v>5774</v>
      </c>
      <c r="DB1177" s="510">
        <v>12494</v>
      </c>
      <c r="DC1177" s="510">
        <v>943</v>
      </c>
      <c r="DD1177" s="510">
        <v>6436920</v>
      </c>
      <c r="DE1177" s="510">
        <v>6826</v>
      </c>
      <c r="DF1177" s="510">
        <v>15396</v>
      </c>
      <c r="DG1177" s="510">
        <v>42</v>
      </c>
      <c r="DH1177" s="510">
        <v>365712</v>
      </c>
      <c r="DI1177" s="510">
        <v>8707</v>
      </c>
      <c r="DJ1177" s="510">
        <v>23067</v>
      </c>
      <c r="DK1177" s="510">
        <v>607</v>
      </c>
      <c r="DL1177" s="510">
        <v>243922</v>
      </c>
      <c r="DM1177" s="510">
        <v>402</v>
      </c>
      <c r="DN1177" s="510">
        <v>690</v>
      </c>
      <c r="DO1177" s="510">
        <v>4868</v>
      </c>
      <c r="DP1177" s="510">
        <v>199901</v>
      </c>
      <c r="DQ1177" s="510">
        <v>41</v>
      </c>
      <c r="DR1177" s="510">
        <v>69</v>
      </c>
      <c r="DS1177" s="510">
        <v>68</v>
      </c>
      <c r="DT1177" s="510">
        <v>148331</v>
      </c>
      <c r="DU1177" s="510">
        <v>2181</v>
      </c>
      <c r="DV1177" s="510">
        <v>4008</v>
      </c>
      <c r="DW1177" s="510">
        <v>57</v>
      </c>
      <c r="DX1177" s="510" t="s">
        <v>152</v>
      </c>
      <c r="DY1177" s="510" t="s">
        <v>152</v>
      </c>
      <c r="DZ1177" s="510" t="s">
        <v>152</v>
      </c>
      <c r="EA1177" s="510" t="s">
        <v>152</v>
      </c>
      <c r="EB1177" s="510" t="s">
        <v>152</v>
      </c>
      <c r="EC1177" s="510" t="s">
        <v>152</v>
      </c>
      <c r="ED1177" s="510" t="s">
        <v>152</v>
      </c>
      <c r="EE1177" s="510" t="s">
        <v>152</v>
      </c>
      <c r="EF1177" s="510" t="s">
        <v>152</v>
      </c>
      <c r="EG1177" s="510">
        <v>206</v>
      </c>
      <c r="EH1177" s="510">
        <v>1513</v>
      </c>
      <c r="EI1177" s="510" t="s">
        <v>152</v>
      </c>
      <c r="EJ1177" s="479"/>
      <c r="EK1177" s="479"/>
      <c r="EL1177" s="479"/>
      <c r="EM1177" s="479"/>
      <c r="EN1177" s="479"/>
      <c r="EO1177" s="479"/>
      <c r="EP1177" s="479"/>
      <c r="EQ1177" s="479"/>
      <c r="ER1177" s="479"/>
      <c r="ES1177" s="479"/>
      <c r="ET1177" s="479"/>
      <c r="EU1177" s="479"/>
      <c r="EV1177" s="479"/>
      <c r="EW1177" s="479"/>
      <c r="EX1177" s="479"/>
      <c r="EY1177" s="479"/>
      <c r="EZ1177" s="476"/>
      <c r="FA1177" s="446">
        <f t="shared" si="2445"/>
        <v>2</v>
      </c>
      <c r="FB1177" s="417">
        <f t="shared" si="2472"/>
        <v>2023</v>
      </c>
      <c r="FC1177" s="448">
        <f t="shared" si="2473"/>
        <v>44958</v>
      </c>
      <c r="FD1177" s="449">
        <f t="shared" si="2474"/>
        <v>28</v>
      </c>
      <c r="FE1177" s="450"/>
      <c r="FF1177" s="451">
        <f t="shared" si="2469"/>
        <v>0.59634938135489401</v>
      </c>
      <c r="FG1177" s="450"/>
      <c r="FH1177" s="452">
        <f t="shared" si="2446"/>
        <v>2.0401122675710441</v>
      </c>
      <c r="FI1177" s="452">
        <f t="shared" si="2447"/>
        <v>1.4370249093673255</v>
      </c>
      <c r="FJ1177" s="452">
        <f t="shared" si="2448"/>
        <v>2.0724018710595891</v>
      </c>
      <c r="FK1177" s="452">
        <f t="shared" si="2449"/>
        <v>1.4545454545454546</v>
      </c>
      <c r="FL1177" s="452">
        <f t="shared" si="2450"/>
        <v>1.373562359970127</v>
      </c>
      <c r="FM1177" s="452">
        <f t="shared" si="2451"/>
        <v>1.0726512322628827</v>
      </c>
      <c r="FN1177" s="452">
        <f t="shared" si="2452"/>
        <v>1.6232619008670048</v>
      </c>
      <c r="FO1177" s="452">
        <f t="shared" si="2453"/>
        <v>1.07606739734991</v>
      </c>
      <c r="FP1177" s="452">
        <f t="shared" si="2454"/>
        <v>1.6124567474048443</v>
      </c>
      <c r="FQ1177" s="452">
        <f t="shared" si="2455"/>
        <v>1.0519031141868511</v>
      </c>
      <c r="FR1177" s="453"/>
      <c r="FS1177" s="446">
        <f t="shared" si="2475"/>
        <v>138848</v>
      </c>
      <c r="FT1177" s="446">
        <f t="shared" si="2475"/>
        <v>208272</v>
      </c>
      <c r="FU1177" s="446">
        <f t="shared" si="2475"/>
        <v>1457904</v>
      </c>
      <c r="FV1177" s="446">
        <f t="shared" si="2475"/>
        <v>8678000</v>
      </c>
      <c r="FW1177" s="446">
        <f t="shared" si="2475"/>
        <v>9012754</v>
      </c>
      <c r="FX1177" s="446">
        <f t="shared" si="2475"/>
        <v>5880732</v>
      </c>
      <c r="FY1177" s="446">
        <f t="shared" si="2475"/>
        <v>171325050</v>
      </c>
      <c r="FZ1177" s="446">
        <f t="shared" si="2475"/>
        <v>185627358</v>
      </c>
      <c r="GA1177" s="446">
        <f t="shared" si="2475"/>
        <v>5918431</v>
      </c>
      <c r="GB1177" s="446">
        <f t="shared" si="2468"/>
        <v>36477700</v>
      </c>
      <c r="GC1177" s="446" t="str">
        <f t="shared" si="2468"/>
        <v>-</v>
      </c>
      <c r="GD1177" s="446">
        <f t="shared" si="2470"/>
        <v>35532</v>
      </c>
      <c r="GE1177" s="446">
        <f t="shared" si="2470"/>
        <v>26353</v>
      </c>
      <c r="GF1177" s="446">
        <f t="shared" si="2470"/>
        <v>8947260</v>
      </c>
      <c r="GG1177" s="446">
        <f t="shared" si="2470"/>
        <v>9266750</v>
      </c>
      <c r="GH1177" s="446">
        <f t="shared" si="2470"/>
        <v>3237768</v>
      </c>
      <c r="GI1177" s="446">
        <f t="shared" si="2470"/>
        <v>159067681</v>
      </c>
      <c r="GJ1177" s="446">
        <f t="shared" si="2470"/>
        <v>12982509</v>
      </c>
      <c r="GK1177" s="446">
        <f t="shared" si="2470"/>
        <v>2373860</v>
      </c>
      <c r="GL1177" s="446">
        <f t="shared" si="2470"/>
        <v>14518428</v>
      </c>
      <c r="GM1177" s="446">
        <f t="shared" si="2470"/>
        <v>968814</v>
      </c>
      <c r="GN1177" s="446">
        <f t="shared" si="2476"/>
        <v>272544</v>
      </c>
      <c r="GO1177" s="446">
        <f t="shared" si="2471"/>
        <v>418830</v>
      </c>
      <c r="GP1177" s="446">
        <f t="shared" si="2471"/>
        <v>335892</v>
      </c>
      <c r="GQ1177" s="446" t="str">
        <f t="shared" si="2471"/>
        <v>-</v>
      </c>
      <c r="GR1177" s="446"/>
      <c r="GS1177" s="446"/>
      <c r="GT1177" s="446"/>
      <c r="GU1177" s="446"/>
      <c r="GV1177" s="416"/>
    </row>
    <row r="1178" spans="1:204" ht="9.75" customHeight="1" x14ac:dyDescent="0.2">
      <c r="A1178" s="417" t="str">
        <f t="shared" si="2437"/>
        <v>2022-23FEBRUARYRYA</v>
      </c>
      <c r="B1178" s="458" t="str">
        <f t="shared" si="2462"/>
        <v>2022-23</v>
      </c>
      <c r="C1178" s="402" t="s">
        <v>657</v>
      </c>
      <c r="D1178" s="458" t="s">
        <v>653</v>
      </c>
      <c r="E1178" s="458" t="s">
        <v>652</v>
      </c>
      <c r="F1178" s="478" t="s">
        <v>452</v>
      </c>
      <c r="G1178" s="478" t="s">
        <v>697</v>
      </c>
      <c r="H1178" s="510">
        <v>104637</v>
      </c>
      <c r="I1178" s="510">
        <v>77790</v>
      </c>
      <c r="J1178" s="510">
        <v>508444</v>
      </c>
      <c r="K1178" s="510">
        <v>7</v>
      </c>
      <c r="L1178" s="510">
        <v>2</v>
      </c>
      <c r="M1178" s="510">
        <v>20</v>
      </c>
      <c r="N1178" s="510">
        <v>32</v>
      </c>
      <c r="O1178" s="510">
        <v>58</v>
      </c>
      <c r="P1178" s="510">
        <v>68</v>
      </c>
      <c r="Q1178" s="510">
        <v>0</v>
      </c>
      <c r="R1178" s="510">
        <v>49</v>
      </c>
      <c r="S1178" s="510">
        <v>73362</v>
      </c>
      <c r="T1178" s="510">
        <v>8524</v>
      </c>
      <c r="U1178" s="510">
        <v>5355</v>
      </c>
      <c r="V1178" s="510">
        <v>37889</v>
      </c>
      <c r="W1178" s="510">
        <v>13675</v>
      </c>
      <c r="X1178" s="510">
        <v>531</v>
      </c>
      <c r="Y1178" s="510">
        <v>4247200</v>
      </c>
      <c r="Z1178" s="510">
        <v>498</v>
      </c>
      <c r="AA1178" s="510">
        <v>865</v>
      </c>
      <c r="AB1178" s="510">
        <v>3080084</v>
      </c>
      <c r="AC1178" s="510">
        <v>575</v>
      </c>
      <c r="AD1178" s="510">
        <v>1051</v>
      </c>
      <c r="AE1178" s="510">
        <v>58671327</v>
      </c>
      <c r="AF1178" s="510">
        <v>1549</v>
      </c>
      <c r="AG1178" s="510">
        <v>3265</v>
      </c>
      <c r="AH1178" s="510">
        <v>94113840</v>
      </c>
      <c r="AI1178" s="510">
        <v>6882</v>
      </c>
      <c r="AJ1178" s="510">
        <v>17986</v>
      </c>
      <c r="AK1178" s="510">
        <v>5031273</v>
      </c>
      <c r="AL1178" s="510">
        <v>9475</v>
      </c>
      <c r="AM1178" s="510">
        <v>24403</v>
      </c>
      <c r="AN1178" s="510">
        <v>0</v>
      </c>
      <c r="AO1178" s="510">
        <v>1225</v>
      </c>
      <c r="AP1178" s="510">
        <v>3314</v>
      </c>
      <c r="AQ1178" s="510">
        <v>8361124</v>
      </c>
      <c r="AR1178" s="510">
        <v>2523</v>
      </c>
      <c r="AS1178" s="510">
        <v>7472</v>
      </c>
      <c r="AT1178" s="510">
        <v>9331</v>
      </c>
      <c r="AU1178" s="510">
        <v>1230</v>
      </c>
      <c r="AV1178" s="510">
        <v>3410</v>
      </c>
      <c r="AW1178" s="510">
        <v>3200</v>
      </c>
      <c r="AX1178" s="510">
        <v>441</v>
      </c>
      <c r="AY1178" s="510">
        <v>4250</v>
      </c>
      <c r="AZ1178" s="510">
        <v>3098</v>
      </c>
      <c r="BA1178" s="510">
        <v>6224</v>
      </c>
      <c r="BB1178" s="510">
        <v>37466138</v>
      </c>
      <c r="BC1178" s="510">
        <v>6020</v>
      </c>
      <c r="BD1178" s="510">
        <v>13094</v>
      </c>
      <c r="BE1178" s="510">
        <v>1061</v>
      </c>
      <c r="BF1178" s="510">
        <v>2539</v>
      </c>
      <c r="BG1178" s="510">
        <v>2005</v>
      </c>
      <c r="BH1178" s="510">
        <v>619</v>
      </c>
      <c r="BI1178" s="510">
        <v>37769</v>
      </c>
      <c r="BJ1178" s="510">
        <v>3637</v>
      </c>
      <c r="BK1178" s="510">
        <v>22625</v>
      </c>
      <c r="BL1178" s="510">
        <v>64031</v>
      </c>
      <c r="BM1178" s="510">
        <v>17076</v>
      </c>
      <c r="BN1178" s="510">
        <v>11809</v>
      </c>
      <c r="BO1178" s="510">
        <v>10722</v>
      </c>
      <c r="BP1178" s="510">
        <v>7491</v>
      </c>
      <c r="BQ1178" s="510">
        <v>53464</v>
      </c>
      <c r="BR1178" s="510">
        <v>39828</v>
      </c>
      <c r="BS1178" s="510">
        <v>28457</v>
      </c>
      <c r="BT1178" s="510">
        <v>14541</v>
      </c>
      <c r="BU1178" s="510">
        <v>1688</v>
      </c>
      <c r="BV1178" s="510">
        <v>570</v>
      </c>
      <c r="BW1178" s="510">
        <v>64</v>
      </c>
      <c r="BX1178" s="510">
        <v>35499</v>
      </c>
      <c r="BY1178" s="510">
        <v>555</v>
      </c>
      <c r="BZ1178" s="510">
        <v>880</v>
      </c>
      <c r="CA1178" s="510">
        <v>67</v>
      </c>
      <c r="CB1178" s="510">
        <v>33339</v>
      </c>
      <c r="CC1178" s="510">
        <v>498</v>
      </c>
      <c r="CD1178" s="510">
        <v>870</v>
      </c>
      <c r="CE1178" s="510">
        <v>8393</v>
      </c>
      <c r="CF1178" s="510">
        <v>4178362</v>
      </c>
      <c r="CG1178" s="510">
        <v>498</v>
      </c>
      <c r="CH1178" s="510">
        <v>865</v>
      </c>
      <c r="CI1178" s="510">
        <v>4448</v>
      </c>
      <c r="CJ1178" s="510">
        <v>7298648</v>
      </c>
      <c r="CK1178" s="510">
        <v>1641</v>
      </c>
      <c r="CL1178" s="510">
        <v>3430</v>
      </c>
      <c r="CM1178" s="510">
        <v>1037</v>
      </c>
      <c r="CN1178" s="510">
        <v>1590227</v>
      </c>
      <c r="CO1178" s="510">
        <v>1533</v>
      </c>
      <c r="CP1178" s="510">
        <v>3363</v>
      </c>
      <c r="CQ1178" s="510">
        <v>32404</v>
      </c>
      <c r="CR1178" s="510">
        <v>49782452</v>
      </c>
      <c r="CS1178" s="510">
        <v>1536</v>
      </c>
      <c r="CT1178" s="510">
        <v>3229</v>
      </c>
      <c r="CU1178" s="510">
        <v>1141</v>
      </c>
      <c r="CV1178" s="510">
        <v>12837869</v>
      </c>
      <c r="CW1178" s="510">
        <v>11251</v>
      </c>
      <c r="CX1178" s="510">
        <v>29461</v>
      </c>
      <c r="CY1178" s="510">
        <v>267</v>
      </c>
      <c r="CZ1178" s="510">
        <v>2648807</v>
      </c>
      <c r="DA1178" s="510">
        <v>9921</v>
      </c>
      <c r="DB1178" s="510">
        <v>27386</v>
      </c>
      <c r="DC1178" s="510">
        <v>1139</v>
      </c>
      <c r="DD1178" s="510">
        <v>22093415</v>
      </c>
      <c r="DE1178" s="510">
        <v>19397</v>
      </c>
      <c r="DF1178" s="510">
        <v>47230</v>
      </c>
      <c r="DG1178" s="510">
        <v>192</v>
      </c>
      <c r="DH1178" s="510">
        <v>3078192</v>
      </c>
      <c r="DI1178" s="510">
        <v>16032</v>
      </c>
      <c r="DJ1178" s="510">
        <v>41770</v>
      </c>
      <c r="DK1178" s="510">
        <v>428</v>
      </c>
      <c r="DL1178" s="510">
        <v>136265</v>
      </c>
      <c r="DM1178" s="510">
        <v>318</v>
      </c>
      <c r="DN1178" s="510">
        <v>572</v>
      </c>
      <c r="DO1178" s="510">
        <v>5086</v>
      </c>
      <c r="DP1178" s="510">
        <v>143263</v>
      </c>
      <c r="DQ1178" s="510">
        <v>28</v>
      </c>
      <c r="DR1178" s="510">
        <v>51</v>
      </c>
      <c r="DS1178" s="510">
        <v>130</v>
      </c>
      <c r="DT1178" s="510">
        <v>203551</v>
      </c>
      <c r="DU1178" s="510">
        <v>1566</v>
      </c>
      <c r="DV1178" s="510">
        <v>3578</v>
      </c>
      <c r="DW1178" s="510">
        <v>111</v>
      </c>
      <c r="DX1178" s="510" t="s">
        <v>152</v>
      </c>
      <c r="DY1178" s="510" t="s">
        <v>152</v>
      </c>
      <c r="DZ1178" s="510" t="s">
        <v>152</v>
      </c>
      <c r="EA1178" s="510" t="s">
        <v>152</v>
      </c>
      <c r="EB1178" s="510" t="s">
        <v>152</v>
      </c>
      <c r="EC1178" s="510" t="s">
        <v>152</v>
      </c>
      <c r="ED1178" s="510" t="s">
        <v>152</v>
      </c>
      <c r="EE1178" s="510" t="s">
        <v>152</v>
      </c>
      <c r="EF1178" s="510" t="s">
        <v>152</v>
      </c>
      <c r="EG1178" s="510">
        <v>300</v>
      </c>
      <c r="EH1178" s="510">
        <v>14</v>
      </c>
      <c r="EI1178" s="510" t="s">
        <v>152</v>
      </c>
      <c r="EJ1178" s="479"/>
      <c r="EK1178" s="479"/>
      <c r="EL1178" s="479"/>
      <c r="EM1178" s="479"/>
      <c r="EN1178" s="479"/>
      <c r="EO1178" s="479"/>
      <c r="EP1178" s="479"/>
      <c r="EQ1178" s="479"/>
      <c r="ER1178" s="479"/>
      <c r="ES1178" s="479"/>
      <c r="ET1178" s="479"/>
      <c r="EU1178" s="479"/>
      <c r="EV1178" s="479"/>
      <c r="EW1178" s="479"/>
      <c r="EX1178" s="479"/>
      <c r="EY1178" s="479"/>
      <c r="EZ1178" s="476"/>
      <c r="FA1178" s="446">
        <f t="shared" si="2445"/>
        <v>2</v>
      </c>
      <c r="FB1178" s="417">
        <f t="shared" si="2472"/>
        <v>2023</v>
      </c>
      <c r="FC1178" s="448">
        <f t="shared" si="2473"/>
        <v>44958</v>
      </c>
      <c r="FD1178" s="449">
        <f t="shared" si="2474"/>
        <v>28</v>
      </c>
      <c r="FE1178" s="450"/>
      <c r="FF1178" s="451">
        <f t="shared" si="2469"/>
        <v>0.60146641438032167</v>
      </c>
      <c r="FG1178" s="450"/>
      <c r="FH1178" s="452">
        <f t="shared" si="2446"/>
        <v>2.0032848427968091</v>
      </c>
      <c r="FI1178" s="452">
        <f t="shared" si="2447"/>
        <v>1.3853824495542</v>
      </c>
      <c r="FJ1178" s="452">
        <f t="shared" si="2448"/>
        <v>2.0022408963585434</v>
      </c>
      <c r="FK1178" s="452">
        <f t="shared" si="2449"/>
        <v>1.3988795518207282</v>
      </c>
      <c r="FL1178" s="452">
        <f t="shared" si="2450"/>
        <v>1.4110691757502178</v>
      </c>
      <c r="FM1178" s="452">
        <f t="shared" si="2451"/>
        <v>1.0511758030035103</v>
      </c>
      <c r="FN1178" s="452">
        <f t="shared" si="2452"/>
        <v>2.0809506398537478</v>
      </c>
      <c r="FO1178" s="452">
        <f t="shared" si="2453"/>
        <v>1.063327239488117</v>
      </c>
      <c r="FP1178" s="452">
        <f t="shared" si="2454"/>
        <v>3.1789077212806025</v>
      </c>
      <c r="FQ1178" s="452">
        <f t="shared" si="2455"/>
        <v>1.0734463276836159</v>
      </c>
      <c r="FR1178" s="453"/>
      <c r="FS1178" s="446">
        <f t="shared" si="2475"/>
        <v>155580</v>
      </c>
      <c r="FT1178" s="446">
        <f t="shared" si="2475"/>
        <v>1555800</v>
      </c>
      <c r="FU1178" s="446">
        <f t="shared" si="2475"/>
        <v>2489280</v>
      </c>
      <c r="FV1178" s="446">
        <f t="shared" si="2475"/>
        <v>4511820</v>
      </c>
      <c r="FW1178" s="446">
        <f t="shared" si="2475"/>
        <v>7373260</v>
      </c>
      <c r="FX1178" s="446">
        <f t="shared" si="2475"/>
        <v>5628105</v>
      </c>
      <c r="FY1178" s="446">
        <f t="shared" si="2475"/>
        <v>123707585</v>
      </c>
      <c r="FZ1178" s="446">
        <f t="shared" si="2475"/>
        <v>245958550</v>
      </c>
      <c r="GA1178" s="446">
        <f t="shared" si="2475"/>
        <v>12957993</v>
      </c>
      <c r="GB1178" s="446">
        <f t="shared" si="2468"/>
        <v>81497056</v>
      </c>
      <c r="GC1178" s="446">
        <f t="shared" si="2468"/>
        <v>24762208</v>
      </c>
      <c r="GD1178" s="446">
        <f t="shared" si="2470"/>
        <v>56320</v>
      </c>
      <c r="GE1178" s="446">
        <f t="shared" si="2470"/>
        <v>58290</v>
      </c>
      <c r="GF1178" s="446">
        <f t="shared" si="2470"/>
        <v>7259945</v>
      </c>
      <c r="GG1178" s="446">
        <f t="shared" si="2470"/>
        <v>15256640</v>
      </c>
      <c r="GH1178" s="446">
        <f t="shared" si="2470"/>
        <v>3487431</v>
      </c>
      <c r="GI1178" s="446">
        <f t="shared" si="2470"/>
        <v>104632516</v>
      </c>
      <c r="GJ1178" s="446">
        <f t="shared" si="2470"/>
        <v>33615001</v>
      </c>
      <c r="GK1178" s="446">
        <f t="shared" si="2470"/>
        <v>7312062</v>
      </c>
      <c r="GL1178" s="446">
        <f t="shared" si="2470"/>
        <v>53794970</v>
      </c>
      <c r="GM1178" s="446">
        <f t="shared" si="2470"/>
        <v>8019840</v>
      </c>
      <c r="GN1178" s="446">
        <f t="shared" si="2476"/>
        <v>465140</v>
      </c>
      <c r="GO1178" s="446">
        <f t="shared" si="2471"/>
        <v>244816</v>
      </c>
      <c r="GP1178" s="446">
        <f t="shared" si="2471"/>
        <v>259386</v>
      </c>
      <c r="GQ1178" s="446" t="str">
        <f t="shared" si="2471"/>
        <v>-</v>
      </c>
      <c r="GR1178" s="446"/>
      <c r="GS1178" s="446"/>
      <c r="GT1178" s="446"/>
      <c r="GU1178" s="446"/>
      <c r="GV1178" s="416"/>
    </row>
    <row r="1179" spans="1:204" ht="9.75" customHeight="1" x14ac:dyDescent="0.2">
      <c r="A1179" s="485" t="str">
        <f t="shared" si="2437"/>
        <v>2022-23FEBRUARYRX8</v>
      </c>
      <c r="B1179" s="503" t="str">
        <f t="shared" si="2462"/>
        <v>2022-23</v>
      </c>
      <c r="C1179" s="436" t="s">
        <v>657</v>
      </c>
      <c r="D1179" s="503" t="s">
        <v>646</v>
      </c>
      <c r="E1179" s="503" t="s">
        <v>645</v>
      </c>
      <c r="F1179" s="504" t="s">
        <v>450</v>
      </c>
      <c r="G1179" s="504" t="s">
        <v>696</v>
      </c>
      <c r="H1179" s="522">
        <v>83001</v>
      </c>
      <c r="I1179" s="522">
        <v>52805</v>
      </c>
      <c r="J1179" s="522">
        <v>391398</v>
      </c>
      <c r="K1179" s="522">
        <v>7</v>
      </c>
      <c r="L1179" s="522">
        <v>0</v>
      </c>
      <c r="M1179" s="522">
        <v>11</v>
      </c>
      <c r="N1179" s="522">
        <v>51</v>
      </c>
      <c r="O1179" s="522">
        <v>164</v>
      </c>
      <c r="P1179" s="522">
        <v>388</v>
      </c>
      <c r="Q1179" s="522">
        <v>151</v>
      </c>
      <c r="R1179" s="522">
        <v>191</v>
      </c>
      <c r="S1179" s="522">
        <v>57956</v>
      </c>
      <c r="T1179" s="522">
        <v>7246</v>
      </c>
      <c r="U1179" s="522">
        <v>5075</v>
      </c>
      <c r="V1179" s="522">
        <v>33363</v>
      </c>
      <c r="W1179" s="522">
        <v>8392</v>
      </c>
      <c r="X1179" s="522">
        <v>204</v>
      </c>
      <c r="Y1179" s="522">
        <v>3659000</v>
      </c>
      <c r="Z1179" s="522">
        <v>505</v>
      </c>
      <c r="AA1179" s="522">
        <v>884</v>
      </c>
      <c r="AB1179" s="522">
        <v>2812397</v>
      </c>
      <c r="AC1179" s="522">
        <v>554</v>
      </c>
      <c r="AD1179" s="522">
        <v>991</v>
      </c>
      <c r="AE1179" s="522">
        <v>55220049</v>
      </c>
      <c r="AF1179" s="522">
        <v>1655</v>
      </c>
      <c r="AG1179" s="522">
        <v>3735</v>
      </c>
      <c r="AH1179" s="522">
        <v>41828352</v>
      </c>
      <c r="AI1179" s="522">
        <v>4984</v>
      </c>
      <c r="AJ1179" s="522">
        <v>11299</v>
      </c>
      <c r="AK1179" s="522">
        <v>1091026</v>
      </c>
      <c r="AL1179" s="522">
        <v>5348</v>
      </c>
      <c r="AM1179" s="522">
        <v>12862</v>
      </c>
      <c r="AN1179" s="522">
        <v>290</v>
      </c>
      <c r="AO1179" s="522">
        <v>1021</v>
      </c>
      <c r="AP1179" s="522">
        <v>2050</v>
      </c>
      <c r="AQ1179" s="522">
        <v>6216558</v>
      </c>
      <c r="AR1179" s="522">
        <v>3032</v>
      </c>
      <c r="AS1179" s="522">
        <v>6166</v>
      </c>
      <c r="AT1179" s="522">
        <v>4007</v>
      </c>
      <c r="AU1179" s="522">
        <v>928</v>
      </c>
      <c r="AV1179" s="522">
        <v>339</v>
      </c>
      <c r="AW1179" s="522">
        <v>4970</v>
      </c>
      <c r="AX1179" s="522">
        <v>1517</v>
      </c>
      <c r="AY1179" s="522">
        <v>1223</v>
      </c>
      <c r="AZ1179" s="522">
        <v>1998</v>
      </c>
      <c r="BA1179" s="522">
        <v>3530</v>
      </c>
      <c r="BB1179" s="522">
        <v>8028019</v>
      </c>
      <c r="BC1179" s="522">
        <v>2274</v>
      </c>
      <c r="BD1179" s="522">
        <v>4503</v>
      </c>
      <c r="BE1179" s="522">
        <v>500</v>
      </c>
      <c r="BF1179" s="522">
        <v>590</v>
      </c>
      <c r="BG1179" s="522">
        <v>1304</v>
      </c>
      <c r="BH1179" s="522">
        <v>1136</v>
      </c>
      <c r="BI1179" s="522">
        <v>33684</v>
      </c>
      <c r="BJ1179" s="522">
        <v>3859</v>
      </c>
      <c r="BK1179" s="522">
        <v>16406</v>
      </c>
      <c r="BL1179" s="522">
        <v>53949</v>
      </c>
      <c r="BM1179" s="522">
        <v>13146</v>
      </c>
      <c r="BN1179" s="522">
        <v>10022</v>
      </c>
      <c r="BO1179" s="522">
        <v>9030</v>
      </c>
      <c r="BP1179" s="522">
        <v>6939</v>
      </c>
      <c r="BQ1179" s="522">
        <v>43419</v>
      </c>
      <c r="BR1179" s="522">
        <v>35506</v>
      </c>
      <c r="BS1179" s="522">
        <v>12400</v>
      </c>
      <c r="BT1179" s="522">
        <v>8888</v>
      </c>
      <c r="BU1179" s="522">
        <v>296</v>
      </c>
      <c r="BV1179" s="522">
        <v>241</v>
      </c>
      <c r="BW1179" s="522">
        <v>230</v>
      </c>
      <c r="BX1179" s="522">
        <v>122638</v>
      </c>
      <c r="BY1179" s="522">
        <v>533</v>
      </c>
      <c r="BZ1179" s="522">
        <v>891</v>
      </c>
      <c r="CA1179" s="522">
        <v>33</v>
      </c>
      <c r="CB1179" s="522">
        <v>14893</v>
      </c>
      <c r="CC1179" s="522">
        <v>451</v>
      </c>
      <c r="CD1179" s="522">
        <v>811</v>
      </c>
      <c r="CE1179" s="522">
        <v>6983</v>
      </c>
      <c r="CF1179" s="522">
        <v>3521469</v>
      </c>
      <c r="CG1179" s="522">
        <v>504</v>
      </c>
      <c r="CH1179" s="522">
        <v>883</v>
      </c>
      <c r="CI1179" s="522">
        <v>3309</v>
      </c>
      <c r="CJ1179" s="522">
        <v>5783980</v>
      </c>
      <c r="CK1179" s="522">
        <v>1748</v>
      </c>
      <c r="CL1179" s="522">
        <v>3852</v>
      </c>
      <c r="CM1179" s="522">
        <v>860</v>
      </c>
      <c r="CN1179" s="522">
        <v>1345667</v>
      </c>
      <c r="CO1179" s="522">
        <v>1565</v>
      </c>
      <c r="CP1179" s="522">
        <v>3760</v>
      </c>
      <c r="CQ1179" s="522">
        <v>29194</v>
      </c>
      <c r="CR1179" s="522">
        <v>48090402</v>
      </c>
      <c r="CS1179" s="522">
        <v>1647</v>
      </c>
      <c r="CT1179" s="522">
        <v>3722</v>
      </c>
      <c r="CU1179" s="522">
        <v>1587</v>
      </c>
      <c r="CV1179" s="522">
        <v>7640781</v>
      </c>
      <c r="CW1179" s="522">
        <v>4815</v>
      </c>
      <c r="CX1179" s="522">
        <v>9774</v>
      </c>
      <c r="CY1179" s="522">
        <v>975</v>
      </c>
      <c r="CZ1179" s="522">
        <v>5067320</v>
      </c>
      <c r="DA1179" s="522">
        <v>5197</v>
      </c>
      <c r="DB1179" s="522">
        <v>10987</v>
      </c>
      <c r="DC1179" s="522">
        <v>1723</v>
      </c>
      <c r="DD1179" s="522">
        <v>12521705</v>
      </c>
      <c r="DE1179" s="522">
        <v>7267</v>
      </c>
      <c r="DF1179" s="522">
        <v>14957</v>
      </c>
      <c r="DG1179" s="522">
        <v>459</v>
      </c>
      <c r="DH1179" s="522">
        <v>3390658</v>
      </c>
      <c r="DI1179" s="522">
        <v>7387</v>
      </c>
      <c r="DJ1179" s="522">
        <v>16453</v>
      </c>
      <c r="DK1179" s="522">
        <v>251</v>
      </c>
      <c r="DL1179" s="522">
        <v>97963</v>
      </c>
      <c r="DM1179" s="522">
        <v>390</v>
      </c>
      <c r="DN1179" s="522">
        <v>624</v>
      </c>
      <c r="DO1179" s="522">
        <v>3998</v>
      </c>
      <c r="DP1179" s="522">
        <v>195581</v>
      </c>
      <c r="DQ1179" s="522">
        <v>49</v>
      </c>
      <c r="DR1179" s="522">
        <v>85</v>
      </c>
      <c r="DS1179" s="522">
        <v>56</v>
      </c>
      <c r="DT1179" s="522">
        <v>64162</v>
      </c>
      <c r="DU1179" s="522">
        <v>1146</v>
      </c>
      <c r="DV1179" s="522">
        <v>2532</v>
      </c>
      <c r="DW1179" s="522">
        <v>44</v>
      </c>
      <c r="DX1179" s="522" t="s">
        <v>152</v>
      </c>
      <c r="DY1179" s="522" t="s">
        <v>152</v>
      </c>
      <c r="DZ1179" s="522" t="s">
        <v>152</v>
      </c>
      <c r="EA1179" s="522" t="s">
        <v>152</v>
      </c>
      <c r="EB1179" s="522" t="s">
        <v>152</v>
      </c>
      <c r="EC1179" s="522" t="s">
        <v>152</v>
      </c>
      <c r="ED1179" s="522" t="s">
        <v>152</v>
      </c>
      <c r="EE1179" s="522" t="s">
        <v>152</v>
      </c>
      <c r="EF1179" s="522" t="s">
        <v>152</v>
      </c>
      <c r="EG1179" s="522">
        <v>352</v>
      </c>
      <c r="EH1179" s="508">
        <v>46</v>
      </c>
      <c r="EI1179" s="522" t="s">
        <v>152</v>
      </c>
      <c r="EJ1179" s="483"/>
      <c r="EK1179" s="483"/>
      <c r="EL1179" s="483"/>
      <c r="EM1179" s="483"/>
      <c r="EN1179" s="483"/>
      <c r="EO1179" s="483"/>
      <c r="EP1179" s="483"/>
      <c r="EQ1179" s="483"/>
      <c r="ER1179" s="483"/>
      <c r="ES1179" s="483"/>
      <c r="ET1179" s="483"/>
      <c r="EU1179" s="483"/>
      <c r="EV1179" s="483"/>
      <c r="EW1179" s="483"/>
      <c r="EX1179" s="483"/>
      <c r="EY1179" s="483"/>
      <c r="EZ1179" s="484"/>
      <c r="FA1179" s="468">
        <f t="shared" si="2445"/>
        <v>2</v>
      </c>
      <c r="FB1179" s="485">
        <f t="shared" si="2472"/>
        <v>2023</v>
      </c>
      <c r="FC1179" s="486">
        <f t="shared" si="2473"/>
        <v>44958</v>
      </c>
      <c r="FD1179" s="470">
        <f t="shared" si="2474"/>
        <v>28</v>
      </c>
      <c r="FE1179" s="471"/>
      <c r="FF1179" s="517">
        <f t="shared" si="2469"/>
        <v>0.58296879556722081</v>
      </c>
      <c r="FG1179" s="471"/>
      <c r="FH1179" s="487">
        <f t="shared" si="2446"/>
        <v>1.8142423406017112</v>
      </c>
      <c r="FI1179" s="487">
        <f t="shared" si="2447"/>
        <v>1.3831079216119238</v>
      </c>
      <c r="FJ1179" s="487">
        <f t="shared" si="2448"/>
        <v>1.7793103448275862</v>
      </c>
      <c r="FK1179" s="487">
        <f t="shared" si="2449"/>
        <v>1.3672906403940888</v>
      </c>
      <c r="FL1179" s="487">
        <f t="shared" si="2450"/>
        <v>1.301411743548242</v>
      </c>
      <c r="FM1179" s="487">
        <f t="shared" si="2451"/>
        <v>1.0642328327788269</v>
      </c>
      <c r="FN1179" s="487">
        <f t="shared" si="2452"/>
        <v>1.4775977121067683</v>
      </c>
      <c r="FO1179" s="487">
        <f t="shared" si="2453"/>
        <v>1.0591039084842708</v>
      </c>
      <c r="FP1179" s="487">
        <f t="shared" si="2454"/>
        <v>1.4509803921568627</v>
      </c>
      <c r="FQ1179" s="487">
        <f t="shared" si="2455"/>
        <v>1.1813725490196079</v>
      </c>
      <c r="FR1179" s="459"/>
      <c r="FS1179" s="468">
        <f t="shared" si="2475"/>
        <v>0</v>
      </c>
      <c r="FT1179" s="468">
        <f t="shared" si="2475"/>
        <v>580855</v>
      </c>
      <c r="FU1179" s="468">
        <f t="shared" si="2475"/>
        <v>2693055</v>
      </c>
      <c r="FV1179" s="468">
        <f t="shared" si="2475"/>
        <v>8660020</v>
      </c>
      <c r="FW1179" s="468">
        <f t="shared" si="2475"/>
        <v>6405464</v>
      </c>
      <c r="FX1179" s="468">
        <f t="shared" si="2475"/>
        <v>5029325</v>
      </c>
      <c r="FY1179" s="468">
        <f t="shared" si="2475"/>
        <v>124610805</v>
      </c>
      <c r="FZ1179" s="468">
        <f t="shared" si="2475"/>
        <v>94821208</v>
      </c>
      <c r="GA1179" s="468">
        <f t="shared" si="2475"/>
        <v>2623848</v>
      </c>
      <c r="GB1179" s="468">
        <f t="shared" si="2468"/>
        <v>15895590</v>
      </c>
      <c r="GC1179" s="468">
        <f t="shared" si="2468"/>
        <v>12640300</v>
      </c>
      <c r="GD1179" s="468">
        <f t="shared" ref="GD1179:GM1188" si="2477">IFERROR(HLOOKUP(GD$1,$H$5:$HA$10112,MATCH($A1179,$A$5:$A$10112,0),0)*HLOOKUP(GD$2,$H$5:$HA$10112,MATCH($A1179,$A$5:$A$10112,0),0),"-")</f>
        <v>204930</v>
      </c>
      <c r="GE1179" s="468">
        <f t="shared" si="2477"/>
        <v>26763</v>
      </c>
      <c r="GF1179" s="468">
        <f t="shared" si="2477"/>
        <v>6165989</v>
      </c>
      <c r="GG1179" s="468">
        <f t="shared" si="2477"/>
        <v>12746268</v>
      </c>
      <c r="GH1179" s="468">
        <f t="shared" si="2477"/>
        <v>3233600</v>
      </c>
      <c r="GI1179" s="468">
        <f t="shared" si="2477"/>
        <v>108660068</v>
      </c>
      <c r="GJ1179" s="468">
        <f t="shared" si="2477"/>
        <v>15511338</v>
      </c>
      <c r="GK1179" s="468">
        <f t="shared" si="2477"/>
        <v>10712325</v>
      </c>
      <c r="GL1179" s="468">
        <f t="shared" si="2477"/>
        <v>25770911</v>
      </c>
      <c r="GM1179" s="468">
        <f t="shared" si="2477"/>
        <v>7551927</v>
      </c>
      <c r="GN1179" s="468">
        <f t="shared" si="2476"/>
        <v>141792</v>
      </c>
      <c r="GO1179" s="468">
        <f t="shared" si="2471"/>
        <v>156624</v>
      </c>
      <c r="GP1179" s="468">
        <f t="shared" si="2471"/>
        <v>339830</v>
      </c>
      <c r="GQ1179" s="468" t="str">
        <f t="shared" si="2471"/>
        <v>-</v>
      </c>
      <c r="GR1179" s="468"/>
      <c r="GS1179" s="468"/>
      <c r="GT1179" s="468"/>
      <c r="GU1179" s="468"/>
      <c r="GV1179" s="425"/>
    </row>
    <row r="1180" spans="1:204" ht="9.75" customHeight="1" x14ac:dyDescent="0.2">
      <c r="A1180" s="472" t="str">
        <f t="shared" si="2437"/>
        <v>2022-23MARCHRX9</v>
      </c>
      <c r="B1180" s="488" t="str">
        <f t="shared" si="2462"/>
        <v>2022-23</v>
      </c>
      <c r="C1180" s="400" t="s">
        <v>660</v>
      </c>
      <c r="D1180" s="488" t="s">
        <v>653</v>
      </c>
      <c r="E1180" s="488" t="s">
        <v>652</v>
      </c>
      <c r="F1180" s="474" t="s">
        <v>451</v>
      </c>
      <c r="G1180" s="474" t="s">
        <v>686</v>
      </c>
      <c r="H1180" s="518">
        <v>102424</v>
      </c>
      <c r="I1180" s="518">
        <v>78852</v>
      </c>
      <c r="J1180" s="518">
        <v>505713</v>
      </c>
      <c r="K1180" s="518">
        <v>6</v>
      </c>
      <c r="L1180" s="518">
        <v>2</v>
      </c>
      <c r="M1180" s="518">
        <v>4</v>
      </c>
      <c r="N1180" s="518">
        <v>36</v>
      </c>
      <c r="O1180" s="518">
        <v>104</v>
      </c>
      <c r="P1180" s="518">
        <v>544</v>
      </c>
      <c r="Q1180" s="518">
        <v>1617</v>
      </c>
      <c r="R1180" s="518">
        <v>1105</v>
      </c>
      <c r="S1180" s="518">
        <v>63355</v>
      </c>
      <c r="T1180" s="518">
        <v>8281</v>
      </c>
      <c r="U1180" s="518">
        <v>5277</v>
      </c>
      <c r="V1180" s="518">
        <v>36219</v>
      </c>
      <c r="W1180" s="518">
        <v>8803</v>
      </c>
      <c r="X1180" s="518">
        <v>232</v>
      </c>
      <c r="Y1180" s="518">
        <v>4510953</v>
      </c>
      <c r="Z1180" s="518">
        <v>545</v>
      </c>
      <c r="AA1180" s="518">
        <v>988</v>
      </c>
      <c r="AB1180" s="518">
        <v>5159901</v>
      </c>
      <c r="AC1180" s="518">
        <v>978</v>
      </c>
      <c r="AD1180" s="518">
        <v>2275</v>
      </c>
      <c r="AE1180" s="518">
        <v>111464933</v>
      </c>
      <c r="AF1180" s="518">
        <v>3078</v>
      </c>
      <c r="AG1180" s="518">
        <v>6796</v>
      </c>
      <c r="AH1180" s="518">
        <v>91691691</v>
      </c>
      <c r="AI1180" s="518">
        <v>10416</v>
      </c>
      <c r="AJ1180" s="518">
        <v>24817</v>
      </c>
      <c r="AK1180" s="518">
        <v>2467319</v>
      </c>
      <c r="AL1180" s="518">
        <v>10635</v>
      </c>
      <c r="AM1180" s="518">
        <v>26137</v>
      </c>
      <c r="AN1180" s="518">
        <v>256</v>
      </c>
      <c r="AO1180" s="518">
        <v>4245</v>
      </c>
      <c r="AP1180" s="518">
        <v>5724</v>
      </c>
      <c r="AQ1180" s="518">
        <v>1031511</v>
      </c>
      <c r="AR1180" s="518">
        <v>180</v>
      </c>
      <c r="AS1180" s="518">
        <v>266</v>
      </c>
      <c r="AT1180" s="518">
        <v>7804</v>
      </c>
      <c r="AU1180" s="518">
        <v>1292</v>
      </c>
      <c r="AV1180" s="518">
        <v>1756</v>
      </c>
      <c r="AW1180" s="518">
        <v>90</v>
      </c>
      <c r="AX1180" s="518">
        <v>2267</v>
      </c>
      <c r="AY1180" s="518">
        <v>2489</v>
      </c>
      <c r="AZ1180" s="518">
        <v>1681</v>
      </c>
      <c r="BA1180" s="518">
        <v>7110</v>
      </c>
      <c r="BB1180" s="518">
        <v>13416825</v>
      </c>
      <c r="BC1180" s="518">
        <v>1887</v>
      </c>
      <c r="BD1180" s="518">
        <v>3647</v>
      </c>
      <c r="BE1180" s="518">
        <v>514</v>
      </c>
      <c r="BF1180" s="518">
        <v>1290</v>
      </c>
      <c r="BG1180" s="518">
        <v>1884</v>
      </c>
      <c r="BH1180" s="518">
        <v>3422</v>
      </c>
      <c r="BI1180" s="518">
        <v>31348</v>
      </c>
      <c r="BJ1180" s="518">
        <v>3195</v>
      </c>
      <c r="BK1180" s="518">
        <v>21008</v>
      </c>
      <c r="BL1180" s="518">
        <v>55551</v>
      </c>
      <c r="BM1180" s="518">
        <v>14887</v>
      </c>
      <c r="BN1180" s="518">
        <v>11486</v>
      </c>
      <c r="BO1180" s="518">
        <v>9664</v>
      </c>
      <c r="BP1180" s="518">
        <v>7560</v>
      </c>
      <c r="BQ1180" s="518">
        <v>49874</v>
      </c>
      <c r="BR1180" s="518">
        <v>38941</v>
      </c>
      <c r="BS1180" s="518">
        <v>13930</v>
      </c>
      <c r="BT1180" s="518">
        <v>9416</v>
      </c>
      <c r="BU1180" s="518">
        <v>244</v>
      </c>
      <c r="BV1180" s="518">
        <v>165</v>
      </c>
      <c r="BW1180" s="518">
        <v>0</v>
      </c>
      <c r="BX1180" s="518">
        <v>0</v>
      </c>
      <c r="BY1180" s="518" t="s">
        <v>152</v>
      </c>
      <c r="BZ1180" s="518" t="s">
        <v>152</v>
      </c>
      <c r="CA1180" s="518">
        <v>18</v>
      </c>
      <c r="CB1180" s="518">
        <v>10348</v>
      </c>
      <c r="CC1180" s="518">
        <v>575</v>
      </c>
      <c r="CD1180" s="518">
        <v>1201</v>
      </c>
      <c r="CE1180" s="518">
        <v>8263</v>
      </c>
      <c r="CF1180" s="518">
        <v>4500605</v>
      </c>
      <c r="CG1180" s="518">
        <v>545</v>
      </c>
      <c r="CH1180" s="518">
        <v>986</v>
      </c>
      <c r="CI1180" s="518">
        <v>641</v>
      </c>
      <c r="CJ1180" s="518">
        <v>2001250</v>
      </c>
      <c r="CK1180" s="518">
        <v>3122</v>
      </c>
      <c r="CL1180" s="518">
        <v>7212</v>
      </c>
      <c r="CM1180" s="518">
        <v>790</v>
      </c>
      <c r="CN1180" s="518">
        <v>2893334</v>
      </c>
      <c r="CO1180" s="518">
        <v>3662</v>
      </c>
      <c r="CP1180" s="518">
        <v>8592</v>
      </c>
      <c r="CQ1180" s="518">
        <v>34788</v>
      </c>
      <c r="CR1180" s="518">
        <v>106570349</v>
      </c>
      <c r="CS1180" s="518">
        <v>3063</v>
      </c>
      <c r="CT1180" s="518">
        <v>6768</v>
      </c>
      <c r="CU1180" s="518">
        <v>9</v>
      </c>
      <c r="CV1180" s="518">
        <v>95233</v>
      </c>
      <c r="CW1180" s="518">
        <v>10581</v>
      </c>
      <c r="CX1180" s="518">
        <v>17130</v>
      </c>
      <c r="CY1180" s="518">
        <v>213</v>
      </c>
      <c r="CZ1180" s="518">
        <v>3078870</v>
      </c>
      <c r="DA1180" s="518">
        <v>14455</v>
      </c>
      <c r="DB1180" s="518">
        <v>35881</v>
      </c>
      <c r="DC1180" s="518">
        <v>1713</v>
      </c>
      <c r="DD1180" s="518">
        <v>15056093</v>
      </c>
      <c r="DE1180" s="518">
        <v>8789</v>
      </c>
      <c r="DF1180" s="518">
        <v>17258</v>
      </c>
      <c r="DG1180" s="518">
        <v>67</v>
      </c>
      <c r="DH1180" s="518">
        <v>910369</v>
      </c>
      <c r="DI1180" s="518">
        <v>13588</v>
      </c>
      <c r="DJ1180" s="518">
        <v>36832</v>
      </c>
      <c r="DK1180" s="518">
        <v>354</v>
      </c>
      <c r="DL1180" s="518">
        <v>101155</v>
      </c>
      <c r="DM1180" s="518">
        <v>286</v>
      </c>
      <c r="DN1180" s="518">
        <v>491</v>
      </c>
      <c r="DO1180" s="518">
        <v>4516</v>
      </c>
      <c r="DP1180" s="518">
        <v>210466</v>
      </c>
      <c r="DQ1180" s="518">
        <v>47</v>
      </c>
      <c r="DR1180" s="518">
        <v>84</v>
      </c>
      <c r="DS1180" s="518">
        <v>27</v>
      </c>
      <c r="DT1180" s="518">
        <v>62423</v>
      </c>
      <c r="DU1180" s="518">
        <v>2312</v>
      </c>
      <c r="DV1180" s="518">
        <v>4941</v>
      </c>
      <c r="DW1180" s="518">
        <v>15</v>
      </c>
      <c r="DX1180" s="518" t="s">
        <v>152</v>
      </c>
      <c r="DY1180" s="518" t="s">
        <v>152</v>
      </c>
      <c r="DZ1180" s="518" t="s">
        <v>152</v>
      </c>
      <c r="EA1180" s="518" t="s">
        <v>152</v>
      </c>
      <c r="EB1180" s="518" t="s">
        <v>152</v>
      </c>
      <c r="EC1180" s="518" t="s">
        <v>152</v>
      </c>
      <c r="ED1180" s="518" t="s">
        <v>152</v>
      </c>
      <c r="EE1180" s="518" t="s">
        <v>152</v>
      </c>
      <c r="EF1180" s="518" t="s">
        <v>152</v>
      </c>
      <c r="EG1180" s="518">
        <v>423</v>
      </c>
      <c r="EH1180" s="505">
        <v>55</v>
      </c>
      <c r="EI1180" s="518" t="s">
        <v>152</v>
      </c>
      <c r="EJ1180" s="475"/>
      <c r="EK1180" s="475"/>
      <c r="EL1180" s="475"/>
      <c r="EM1180" s="475"/>
      <c r="EN1180" s="475"/>
      <c r="EO1180" s="475"/>
      <c r="EP1180" s="475"/>
      <c r="EQ1180" s="475"/>
      <c r="ER1180" s="475"/>
      <c r="ES1180" s="475"/>
      <c r="ET1180" s="475"/>
      <c r="EU1180" s="475"/>
      <c r="EV1180" s="475"/>
      <c r="EW1180" s="475"/>
      <c r="EX1180" s="475"/>
      <c r="EY1180" s="475"/>
      <c r="EZ1180" s="476"/>
      <c r="FA1180" s="446">
        <f t="shared" si="2445"/>
        <v>3</v>
      </c>
      <c r="FB1180" s="417">
        <f>LEFT($B1180,4)+IF(FA1180&lt;4,1,0)</f>
        <v>2023</v>
      </c>
      <c r="FC1180" s="448">
        <f>DATE($FB1180,$FA1180,1)</f>
        <v>44986</v>
      </c>
      <c r="FD1180" s="449">
        <f>DAY(EOMONTH($FC1180,0))</f>
        <v>31</v>
      </c>
      <c r="FE1180" s="450"/>
      <c r="FF1180" s="451">
        <f t="shared" si="2469"/>
        <v>0.58368876825643012</v>
      </c>
      <c r="FG1180" s="450"/>
      <c r="FH1180" s="452">
        <f t="shared" si="2446"/>
        <v>1.7977297427846879</v>
      </c>
      <c r="FI1180" s="452">
        <f t="shared" si="2447"/>
        <v>1.3870305518657167</v>
      </c>
      <c r="FJ1180" s="452">
        <f t="shared" si="2448"/>
        <v>1.8313435664203146</v>
      </c>
      <c r="FK1180" s="452">
        <f t="shared" si="2449"/>
        <v>1.4326321773735076</v>
      </c>
      <c r="FL1180" s="452">
        <f t="shared" si="2450"/>
        <v>1.3770120654904885</v>
      </c>
      <c r="FM1180" s="452">
        <f t="shared" si="2451"/>
        <v>1.0751539247356361</v>
      </c>
      <c r="FN1180" s="452">
        <f t="shared" si="2452"/>
        <v>1.582415085766216</v>
      </c>
      <c r="FO1180" s="452">
        <f t="shared" si="2453"/>
        <v>1.069635351584687</v>
      </c>
      <c r="FP1180" s="452">
        <f t="shared" si="2454"/>
        <v>1.0517241379310345</v>
      </c>
      <c r="FQ1180" s="452">
        <f t="shared" si="2455"/>
        <v>0.71120689655172409</v>
      </c>
      <c r="FR1180" s="453"/>
      <c r="FS1180" s="446">
        <f t="shared" si="2475"/>
        <v>157704</v>
      </c>
      <c r="FT1180" s="446">
        <f t="shared" si="2475"/>
        <v>315408</v>
      </c>
      <c r="FU1180" s="446">
        <f t="shared" si="2475"/>
        <v>2838672</v>
      </c>
      <c r="FV1180" s="446">
        <f t="shared" si="2475"/>
        <v>8200608</v>
      </c>
      <c r="FW1180" s="446">
        <f t="shared" si="2475"/>
        <v>8181628</v>
      </c>
      <c r="FX1180" s="446">
        <f t="shared" si="2475"/>
        <v>12005175</v>
      </c>
      <c r="FY1180" s="446">
        <f t="shared" si="2475"/>
        <v>246144324</v>
      </c>
      <c r="FZ1180" s="446">
        <f t="shared" si="2475"/>
        <v>218464051</v>
      </c>
      <c r="GA1180" s="446">
        <f t="shared" si="2475"/>
        <v>6063784</v>
      </c>
      <c r="GB1180" s="446">
        <f t="shared" si="2468"/>
        <v>25930170</v>
      </c>
      <c r="GC1180" s="446">
        <f t="shared" si="2468"/>
        <v>1522584</v>
      </c>
      <c r="GD1180" s="446" t="str">
        <f t="shared" si="2477"/>
        <v>-</v>
      </c>
      <c r="GE1180" s="446">
        <f t="shared" si="2477"/>
        <v>21618</v>
      </c>
      <c r="GF1180" s="446">
        <f t="shared" si="2477"/>
        <v>8147318</v>
      </c>
      <c r="GG1180" s="446">
        <f t="shared" si="2477"/>
        <v>4622892</v>
      </c>
      <c r="GH1180" s="446">
        <f t="shared" si="2477"/>
        <v>6787680</v>
      </c>
      <c r="GI1180" s="446">
        <f t="shared" si="2477"/>
        <v>235445184</v>
      </c>
      <c r="GJ1180" s="446">
        <f t="shared" si="2477"/>
        <v>154170</v>
      </c>
      <c r="GK1180" s="446">
        <f t="shared" si="2477"/>
        <v>7642653</v>
      </c>
      <c r="GL1180" s="446">
        <f t="shared" si="2477"/>
        <v>29562954</v>
      </c>
      <c r="GM1180" s="446">
        <f t="shared" si="2477"/>
        <v>2467744</v>
      </c>
      <c r="GN1180" s="446">
        <f t="shared" si="2476"/>
        <v>133407</v>
      </c>
      <c r="GO1180" s="446">
        <f t="shared" si="2471"/>
        <v>173814</v>
      </c>
      <c r="GP1180" s="446">
        <f t="shared" si="2471"/>
        <v>379344</v>
      </c>
      <c r="GQ1180" s="446" t="str">
        <f t="shared" si="2471"/>
        <v>-</v>
      </c>
      <c r="GR1180" s="446"/>
      <c r="GS1180" s="446"/>
      <c r="GT1180" s="446"/>
      <c r="GU1180" s="446"/>
      <c r="GV1180" s="416"/>
    </row>
    <row r="1181" spans="1:204" ht="9.75" customHeight="1" x14ac:dyDescent="0.2">
      <c r="A1181" s="417" t="str">
        <f t="shared" si="2437"/>
        <v>2022-23MARCHRYC</v>
      </c>
      <c r="B1181" s="458" t="str">
        <f t="shared" si="2462"/>
        <v>2022-23</v>
      </c>
      <c r="C1181" s="402" t="s">
        <v>660</v>
      </c>
      <c r="D1181" s="458" t="s">
        <v>656</v>
      </c>
      <c r="E1181" s="458" t="s">
        <v>466</v>
      </c>
      <c r="F1181" s="478" t="s">
        <v>453</v>
      </c>
      <c r="G1181" s="478" t="s">
        <v>687</v>
      </c>
      <c r="H1181" s="510">
        <v>114978</v>
      </c>
      <c r="I1181" s="510">
        <v>86350</v>
      </c>
      <c r="J1181" s="510">
        <v>414370</v>
      </c>
      <c r="K1181" s="510">
        <v>5</v>
      </c>
      <c r="L1181" s="510">
        <v>0</v>
      </c>
      <c r="M1181" s="510">
        <v>1</v>
      </c>
      <c r="N1181" s="510">
        <v>34</v>
      </c>
      <c r="O1181" s="510">
        <v>111</v>
      </c>
      <c r="P1181" s="510">
        <v>400</v>
      </c>
      <c r="Q1181" s="510">
        <v>7</v>
      </c>
      <c r="R1181" s="510">
        <v>3547</v>
      </c>
      <c r="S1181" s="510">
        <v>68790</v>
      </c>
      <c r="T1181" s="510">
        <v>8519</v>
      </c>
      <c r="U1181" s="510">
        <v>5527</v>
      </c>
      <c r="V1181" s="510">
        <v>38939</v>
      </c>
      <c r="W1181" s="510">
        <v>13959</v>
      </c>
      <c r="X1181" s="510">
        <v>287</v>
      </c>
      <c r="Y1181" s="510">
        <v>4888281</v>
      </c>
      <c r="Z1181" s="510">
        <v>574</v>
      </c>
      <c r="AA1181" s="510">
        <v>1085</v>
      </c>
      <c r="AB1181" s="510">
        <v>4269196</v>
      </c>
      <c r="AC1181" s="510">
        <v>772</v>
      </c>
      <c r="AD1181" s="510">
        <v>1391</v>
      </c>
      <c r="AE1181" s="510">
        <v>126119851</v>
      </c>
      <c r="AF1181" s="510">
        <v>3239</v>
      </c>
      <c r="AG1181" s="510">
        <v>7103</v>
      </c>
      <c r="AH1181" s="510">
        <v>131859929</v>
      </c>
      <c r="AI1181" s="510">
        <v>9446</v>
      </c>
      <c r="AJ1181" s="510">
        <v>22812</v>
      </c>
      <c r="AK1181" s="510">
        <v>4207353</v>
      </c>
      <c r="AL1181" s="510">
        <v>14660</v>
      </c>
      <c r="AM1181" s="510">
        <v>41017</v>
      </c>
      <c r="AN1181" s="510">
        <v>107</v>
      </c>
      <c r="AO1181" s="510">
        <v>718</v>
      </c>
      <c r="AP1181" s="510">
        <v>543</v>
      </c>
      <c r="AQ1181" s="510">
        <v>4570169</v>
      </c>
      <c r="AR1181" s="510">
        <v>8417</v>
      </c>
      <c r="AS1181" s="510">
        <v>15845</v>
      </c>
      <c r="AT1181" s="510">
        <v>5825</v>
      </c>
      <c r="AU1181" s="510">
        <v>42</v>
      </c>
      <c r="AV1181" s="510">
        <v>3462</v>
      </c>
      <c r="AW1181" s="510">
        <v>1002</v>
      </c>
      <c r="AX1181" s="510">
        <v>19</v>
      </c>
      <c r="AY1181" s="510">
        <v>2302</v>
      </c>
      <c r="AZ1181" s="510">
        <v>97</v>
      </c>
      <c r="BA1181" s="510">
        <v>1091</v>
      </c>
      <c r="BB1181" s="510">
        <v>6825358</v>
      </c>
      <c r="BC1181" s="510">
        <v>6256</v>
      </c>
      <c r="BD1181" s="510">
        <v>13469</v>
      </c>
      <c r="BE1181" s="510">
        <v>22</v>
      </c>
      <c r="BF1181" s="510">
        <v>654</v>
      </c>
      <c r="BG1181" s="510">
        <v>336</v>
      </c>
      <c r="BH1181" s="510">
        <v>79</v>
      </c>
      <c r="BI1181" s="510">
        <v>37723</v>
      </c>
      <c r="BJ1181" s="510">
        <v>2252</v>
      </c>
      <c r="BK1181" s="510">
        <v>22990</v>
      </c>
      <c r="BL1181" s="510">
        <v>62965</v>
      </c>
      <c r="BM1181" s="510">
        <v>19208</v>
      </c>
      <c r="BN1181" s="510">
        <v>13190</v>
      </c>
      <c r="BO1181" s="510">
        <v>12078</v>
      </c>
      <c r="BP1181" s="510">
        <v>8557</v>
      </c>
      <c r="BQ1181" s="510">
        <v>62403</v>
      </c>
      <c r="BR1181" s="510">
        <v>42347</v>
      </c>
      <c r="BS1181" s="510">
        <v>26089</v>
      </c>
      <c r="BT1181" s="510">
        <v>15342</v>
      </c>
      <c r="BU1181" s="510">
        <v>538</v>
      </c>
      <c r="BV1181" s="510">
        <v>314</v>
      </c>
      <c r="BW1181" s="510">
        <v>4</v>
      </c>
      <c r="BX1181" s="510">
        <v>1994</v>
      </c>
      <c r="BY1181" s="510">
        <v>499</v>
      </c>
      <c r="BZ1181" s="510">
        <v>1548</v>
      </c>
      <c r="CA1181" s="510">
        <v>6</v>
      </c>
      <c r="CB1181" s="510">
        <v>2745</v>
      </c>
      <c r="CC1181" s="510">
        <v>458</v>
      </c>
      <c r="CD1181" s="510">
        <v>1213</v>
      </c>
      <c r="CE1181" s="510">
        <v>8509</v>
      </c>
      <c r="CF1181" s="510">
        <v>4883542</v>
      </c>
      <c r="CG1181" s="510">
        <v>574</v>
      </c>
      <c r="CH1181" s="510">
        <v>1084</v>
      </c>
      <c r="CI1181" s="510">
        <v>3076</v>
      </c>
      <c r="CJ1181" s="510">
        <v>9631247</v>
      </c>
      <c r="CK1181" s="510">
        <v>3131</v>
      </c>
      <c r="CL1181" s="510">
        <v>6447</v>
      </c>
      <c r="CM1181" s="510">
        <v>1108</v>
      </c>
      <c r="CN1181" s="510">
        <v>3309081</v>
      </c>
      <c r="CO1181" s="510">
        <v>2987</v>
      </c>
      <c r="CP1181" s="510">
        <v>6664</v>
      </c>
      <c r="CQ1181" s="510">
        <v>34755</v>
      </c>
      <c r="CR1181" s="510">
        <v>113179523</v>
      </c>
      <c r="CS1181" s="510">
        <v>3256</v>
      </c>
      <c r="CT1181" s="510">
        <v>7163</v>
      </c>
      <c r="CU1181" s="510">
        <v>310</v>
      </c>
      <c r="CV1181" s="510">
        <v>5107301</v>
      </c>
      <c r="CW1181" s="510">
        <v>16475</v>
      </c>
      <c r="CX1181" s="510">
        <v>49285</v>
      </c>
      <c r="CY1181" s="510">
        <v>116</v>
      </c>
      <c r="CZ1181" s="510">
        <v>1203852</v>
      </c>
      <c r="DA1181" s="510">
        <v>10378</v>
      </c>
      <c r="DB1181" s="510">
        <v>25866</v>
      </c>
      <c r="DC1181" s="510">
        <v>749</v>
      </c>
      <c r="DD1181" s="510">
        <v>16599930</v>
      </c>
      <c r="DE1181" s="510">
        <v>22163</v>
      </c>
      <c r="DF1181" s="510">
        <v>61469</v>
      </c>
      <c r="DG1181" s="510">
        <v>79</v>
      </c>
      <c r="DH1181" s="510">
        <v>1670614</v>
      </c>
      <c r="DI1181" s="510">
        <v>21147</v>
      </c>
      <c r="DJ1181" s="510">
        <v>52161</v>
      </c>
      <c r="DK1181" s="510">
        <v>718</v>
      </c>
      <c r="DL1181" s="510">
        <v>235524</v>
      </c>
      <c r="DM1181" s="510">
        <v>328</v>
      </c>
      <c r="DN1181" s="510">
        <v>576</v>
      </c>
      <c r="DO1181" s="510">
        <v>5743</v>
      </c>
      <c r="DP1181" s="510">
        <v>249786</v>
      </c>
      <c r="DQ1181" s="510">
        <v>43</v>
      </c>
      <c r="DR1181" s="510">
        <v>82</v>
      </c>
      <c r="DS1181" s="510">
        <v>107</v>
      </c>
      <c r="DT1181" s="510">
        <v>169879</v>
      </c>
      <c r="DU1181" s="510">
        <v>1588</v>
      </c>
      <c r="DV1181" s="510">
        <v>3627</v>
      </c>
      <c r="DW1181" s="510">
        <v>92</v>
      </c>
      <c r="DX1181" s="510" t="s">
        <v>152</v>
      </c>
      <c r="DY1181" s="510" t="s">
        <v>152</v>
      </c>
      <c r="DZ1181" s="510" t="s">
        <v>152</v>
      </c>
      <c r="EA1181" s="510" t="s">
        <v>152</v>
      </c>
      <c r="EB1181" s="510" t="s">
        <v>152</v>
      </c>
      <c r="EC1181" s="510" t="s">
        <v>152</v>
      </c>
      <c r="ED1181" s="510" t="s">
        <v>152</v>
      </c>
      <c r="EE1181" s="510" t="s">
        <v>152</v>
      </c>
      <c r="EF1181" s="510" t="s">
        <v>152</v>
      </c>
      <c r="EG1181" s="510">
        <v>461</v>
      </c>
      <c r="EH1181" s="506">
        <v>36</v>
      </c>
      <c r="EI1181" s="510" t="s">
        <v>152</v>
      </c>
      <c r="EJ1181" s="479"/>
      <c r="EK1181" s="479"/>
      <c r="EL1181" s="479"/>
      <c r="EM1181" s="479"/>
      <c r="EN1181" s="479"/>
      <c r="EO1181" s="479"/>
      <c r="EP1181" s="479"/>
      <c r="EQ1181" s="479"/>
      <c r="ER1181" s="479"/>
      <c r="ES1181" s="479"/>
      <c r="ET1181" s="479"/>
      <c r="EU1181" s="479"/>
      <c r="EV1181" s="479"/>
      <c r="EW1181" s="479"/>
      <c r="EX1181" s="479"/>
      <c r="EY1181" s="479"/>
      <c r="EZ1181" s="516"/>
      <c r="FA1181" s="446">
        <f t="shared" si="2445"/>
        <v>3</v>
      </c>
      <c r="FB1181" s="417">
        <f>LEFT($B1181,4)+IF(FA1181&lt;4,1,0)</f>
        <v>2023</v>
      </c>
      <c r="FC1181" s="448">
        <f>DATE($FB1181,$FA1181,1)</f>
        <v>44986</v>
      </c>
      <c r="FD1181" s="449">
        <f>DAY(EOMONTH($FC1181,0))</f>
        <v>31</v>
      </c>
      <c r="FE1181" s="450"/>
      <c r="FF1181" s="451">
        <f t="shared" si="2469"/>
        <v>0.70735312230570269</v>
      </c>
      <c r="FG1181" s="450"/>
      <c r="FH1181" s="452">
        <f t="shared" si="2446"/>
        <v>2.2547247329498767</v>
      </c>
      <c r="FI1181" s="452">
        <f t="shared" si="2447"/>
        <v>1.5483037915248268</v>
      </c>
      <c r="FJ1181" s="452">
        <f t="shared" si="2448"/>
        <v>2.1852722996200469</v>
      </c>
      <c r="FK1181" s="452">
        <f t="shared" si="2449"/>
        <v>1.5482178396960375</v>
      </c>
      <c r="FL1181" s="452">
        <f t="shared" si="2450"/>
        <v>1.6025835280823852</v>
      </c>
      <c r="FM1181" s="452">
        <f t="shared" si="2451"/>
        <v>1.0875215079996918</v>
      </c>
      <c r="FN1181" s="452">
        <f t="shared" si="2452"/>
        <v>1.8689734221649115</v>
      </c>
      <c r="FO1181" s="452">
        <f t="shared" si="2453"/>
        <v>1.0990758650333119</v>
      </c>
      <c r="FP1181" s="452">
        <f t="shared" si="2454"/>
        <v>1.8745644599303135</v>
      </c>
      <c r="FQ1181" s="452">
        <f t="shared" si="2455"/>
        <v>1.0940766550522647</v>
      </c>
      <c r="FR1181" s="453"/>
      <c r="FS1181" s="446">
        <f t="shared" si="2475"/>
        <v>0</v>
      </c>
      <c r="FT1181" s="446">
        <f t="shared" si="2475"/>
        <v>86350</v>
      </c>
      <c r="FU1181" s="446">
        <f t="shared" si="2475"/>
        <v>2935900</v>
      </c>
      <c r="FV1181" s="446">
        <f t="shared" si="2475"/>
        <v>9584850</v>
      </c>
      <c r="FW1181" s="446">
        <f t="shared" si="2475"/>
        <v>9243115</v>
      </c>
      <c r="FX1181" s="446">
        <f t="shared" si="2475"/>
        <v>7688057</v>
      </c>
      <c r="FY1181" s="446">
        <f t="shared" si="2475"/>
        <v>276583717</v>
      </c>
      <c r="FZ1181" s="446">
        <f t="shared" si="2475"/>
        <v>318432708</v>
      </c>
      <c r="GA1181" s="446">
        <f t="shared" si="2475"/>
        <v>11771879</v>
      </c>
      <c r="GB1181" s="446">
        <f t="shared" si="2468"/>
        <v>14694679</v>
      </c>
      <c r="GC1181" s="446">
        <f t="shared" si="2468"/>
        <v>8603835</v>
      </c>
      <c r="GD1181" s="446">
        <f t="shared" si="2477"/>
        <v>6192</v>
      </c>
      <c r="GE1181" s="446">
        <f t="shared" si="2477"/>
        <v>7278</v>
      </c>
      <c r="GF1181" s="446">
        <f t="shared" si="2477"/>
        <v>9223756</v>
      </c>
      <c r="GG1181" s="446">
        <f t="shared" si="2477"/>
        <v>19830972</v>
      </c>
      <c r="GH1181" s="446">
        <f t="shared" si="2477"/>
        <v>7383712</v>
      </c>
      <c r="GI1181" s="446">
        <f t="shared" si="2477"/>
        <v>248950065</v>
      </c>
      <c r="GJ1181" s="446">
        <f t="shared" si="2477"/>
        <v>15278350</v>
      </c>
      <c r="GK1181" s="446">
        <f t="shared" si="2477"/>
        <v>3000456</v>
      </c>
      <c r="GL1181" s="446">
        <f t="shared" si="2477"/>
        <v>46040281</v>
      </c>
      <c r="GM1181" s="446">
        <f t="shared" si="2477"/>
        <v>4120719</v>
      </c>
      <c r="GN1181" s="446">
        <f t="shared" si="2476"/>
        <v>388089</v>
      </c>
      <c r="GO1181" s="446">
        <f t="shared" si="2471"/>
        <v>413568</v>
      </c>
      <c r="GP1181" s="446">
        <f t="shared" si="2471"/>
        <v>470926</v>
      </c>
      <c r="GQ1181" s="446" t="str">
        <f t="shared" si="2471"/>
        <v>-</v>
      </c>
      <c r="GR1181" s="446"/>
      <c r="GS1181" s="446"/>
      <c r="GT1181" s="446"/>
      <c r="GU1181" s="446"/>
      <c r="GV1181" s="416"/>
    </row>
    <row r="1182" spans="1:204" ht="9.75" customHeight="1" x14ac:dyDescent="0.2">
      <c r="A1182" s="417" t="str">
        <f t="shared" si="2437"/>
        <v>2022-23MARCHR1F</v>
      </c>
      <c r="B1182" s="458" t="str">
        <f t="shared" si="2462"/>
        <v>2022-23</v>
      </c>
      <c r="C1182" s="402" t="s">
        <v>660</v>
      </c>
      <c r="D1182" s="458" t="s">
        <v>663</v>
      </c>
      <c r="E1182" s="458" t="s">
        <v>662</v>
      </c>
      <c r="F1182" s="478" t="s">
        <v>458</v>
      </c>
      <c r="G1182" s="478" t="s">
        <v>688</v>
      </c>
      <c r="H1182" s="510">
        <v>3172</v>
      </c>
      <c r="I1182" s="510">
        <v>1791</v>
      </c>
      <c r="J1182" s="510">
        <v>32996</v>
      </c>
      <c r="K1182" s="510">
        <v>18</v>
      </c>
      <c r="L1182" s="510">
        <v>0</v>
      </c>
      <c r="M1182" s="510">
        <v>62</v>
      </c>
      <c r="N1182" s="510">
        <v>135</v>
      </c>
      <c r="O1182" s="510">
        <v>242</v>
      </c>
      <c r="P1182" s="510">
        <v>11</v>
      </c>
      <c r="Q1182" s="510">
        <v>0</v>
      </c>
      <c r="R1182" s="510">
        <v>12</v>
      </c>
      <c r="S1182" s="510">
        <v>2516</v>
      </c>
      <c r="T1182" s="510">
        <v>137</v>
      </c>
      <c r="U1182" s="510">
        <v>92</v>
      </c>
      <c r="V1182" s="510">
        <v>1184</v>
      </c>
      <c r="W1182" s="510">
        <v>755</v>
      </c>
      <c r="X1182" s="510">
        <v>48</v>
      </c>
      <c r="Y1182" s="510">
        <v>91229</v>
      </c>
      <c r="Z1182" s="510">
        <v>666</v>
      </c>
      <c r="AA1182" s="510">
        <v>1207</v>
      </c>
      <c r="AB1182" s="510">
        <v>65792</v>
      </c>
      <c r="AC1182" s="510">
        <v>715</v>
      </c>
      <c r="AD1182" s="510">
        <v>1277</v>
      </c>
      <c r="AE1182" s="510">
        <v>1658839</v>
      </c>
      <c r="AF1182" s="510">
        <v>1401</v>
      </c>
      <c r="AG1182" s="510">
        <v>2662</v>
      </c>
      <c r="AH1182" s="510">
        <v>2875292</v>
      </c>
      <c r="AI1182" s="510">
        <v>3808</v>
      </c>
      <c r="AJ1182" s="510">
        <v>9533</v>
      </c>
      <c r="AK1182" s="510">
        <v>309945</v>
      </c>
      <c r="AL1182" s="510">
        <v>6457</v>
      </c>
      <c r="AM1182" s="510">
        <v>19629</v>
      </c>
      <c r="AN1182" s="510" t="s">
        <v>152</v>
      </c>
      <c r="AO1182" s="510">
        <v>108</v>
      </c>
      <c r="AP1182" s="510">
        <v>14</v>
      </c>
      <c r="AQ1182" s="510">
        <v>19600</v>
      </c>
      <c r="AR1182" s="510">
        <v>1400</v>
      </c>
      <c r="AS1182" s="510">
        <v>2157</v>
      </c>
      <c r="AT1182" s="510">
        <v>217</v>
      </c>
      <c r="AU1182" s="510">
        <v>1</v>
      </c>
      <c r="AV1182" s="510">
        <v>11</v>
      </c>
      <c r="AW1182" s="510">
        <v>39</v>
      </c>
      <c r="AX1182" s="510">
        <v>9</v>
      </c>
      <c r="AY1182" s="510">
        <v>196</v>
      </c>
      <c r="AZ1182" s="510">
        <v>12</v>
      </c>
      <c r="BA1182" s="510" t="s">
        <v>152</v>
      </c>
      <c r="BB1182" s="510" t="s">
        <v>152</v>
      </c>
      <c r="BC1182" s="510" t="s">
        <v>152</v>
      </c>
      <c r="BD1182" s="510" t="s">
        <v>152</v>
      </c>
      <c r="BE1182" s="510" t="s">
        <v>152</v>
      </c>
      <c r="BF1182" s="510" t="s">
        <v>152</v>
      </c>
      <c r="BG1182" s="510" t="s">
        <v>152</v>
      </c>
      <c r="BH1182" s="510" t="s">
        <v>152</v>
      </c>
      <c r="BI1182" s="510">
        <v>1544</v>
      </c>
      <c r="BJ1182" s="510">
        <v>19</v>
      </c>
      <c r="BK1182" s="510">
        <v>736</v>
      </c>
      <c r="BL1182" s="510">
        <v>2299</v>
      </c>
      <c r="BM1182" s="510">
        <v>251</v>
      </c>
      <c r="BN1182" s="510">
        <v>221</v>
      </c>
      <c r="BO1182" s="510">
        <v>168</v>
      </c>
      <c r="BP1182" s="510">
        <v>147</v>
      </c>
      <c r="BQ1182" s="510">
        <v>1378</v>
      </c>
      <c r="BR1182" s="510">
        <v>1265</v>
      </c>
      <c r="BS1182" s="510">
        <v>954</v>
      </c>
      <c r="BT1182" s="510">
        <v>821</v>
      </c>
      <c r="BU1182" s="510">
        <v>56</v>
      </c>
      <c r="BV1182" s="510">
        <v>50</v>
      </c>
      <c r="BW1182" s="510">
        <v>4</v>
      </c>
      <c r="BX1182" s="510">
        <v>3673</v>
      </c>
      <c r="BY1182" s="510">
        <v>918</v>
      </c>
      <c r="BZ1182" s="510">
        <v>1468</v>
      </c>
      <c r="CA1182" s="510">
        <v>1</v>
      </c>
      <c r="CB1182" s="510">
        <v>961</v>
      </c>
      <c r="CC1182" s="510">
        <v>961</v>
      </c>
      <c r="CD1182" s="510">
        <v>961</v>
      </c>
      <c r="CE1182" s="510">
        <v>132</v>
      </c>
      <c r="CF1182" s="510">
        <v>86595</v>
      </c>
      <c r="CG1182" s="510">
        <v>656</v>
      </c>
      <c r="CH1182" s="510">
        <v>1169</v>
      </c>
      <c r="CI1182" s="510">
        <v>117</v>
      </c>
      <c r="CJ1182" s="510">
        <v>170767</v>
      </c>
      <c r="CK1182" s="510">
        <v>1460</v>
      </c>
      <c r="CL1182" s="510">
        <v>2149</v>
      </c>
      <c r="CM1182" s="510">
        <v>12</v>
      </c>
      <c r="CN1182" s="510">
        <v>56791</v>
      </c>
      <c r="CO1182" s="510">
        <v>4733</v>
      </c>
      <c r="CP1182" s="510">
        <v>8338</v>
      </c>
      <c r="CQ1182" s="510">
        <v>1055</v>
      </c>
      <c r="CR1182" s="510">
        <v>1431281</v>
      </c>
      <c r="CS1182" s="510">
        <v>1357</v>
      </c>
      <c r="CT1182" s="510">
        <v>2639</v>
      </c>
      <c r="CU1182" s="510">
        <v>129</v>
      </c>
      <c r="CV1182" s="510">
        <v>526865</v>
      </c>
      <c r="CW1182" s="510">
        <v>4084</v>
      </c>
      <c r="CX1182" s="510">
        <v>10039</v>
      </c>
      <c r="CY1182" s="510">
        <v>31</v>
      </c>
      <c r="CZ1182" s="510">
        <v>262212</v>
      </c>
      <c r="DA1182" s="510">
        <v>8458</v>
      </c>
      <c r="DB1182" s="510">
        <v>14108</v>
      </c>
      <c r="DC1182" s="510">
        <v>33</v>
      </c>
      <c r="DD1182" s="510">
        <v>349340</v>
      </c>
      <c r="DE1182" s="510">
        <v>10586</v>
      </c>
      <c r="DF1182" s="510">
        <v>25295</v>
      </c>
      <c r="DG1182" s="510">
        <v>10</v>
      </c>
      <c r="DH1182" s="510">
        <v>146202</v>
      </c>
      <c r="DI1182" s="510">
        <v>14620</v>
      </c>
      <c r="DJ1182" s="510">
        <v>25308</v>
      </c>
      <c r="DK1182" s="510">
        <v>7</v>
      </c>
      <c r="DL1182" s="510">
        <v>2616</v>
      </c>
      <c r="DM1182" s="510">
        <v>374</v>
      </c>
      <c r="DN1182" s="510">
        <v>581</v>
      </c>
      <c r="DO1182" s="510">
        <v>68</v>
      </c>
      <c r="DP1182" s="510">
        <v>3576</v>
      </c>
      <c r="DQ1182" s="510">
        <v>53</v>
      </c>
      <c r="DR1182" s="510">
        <v>119</v>
      </c>
      <c r="DS1182" s="510">
        <v>0</v>
      </c>
      <c r="DT1182" s="510">
        <v>0</v>
      </c>
      <c r="DU1182" s="510" t="s">
        <v>152</v>
      </c>
      <c r="DV1182" s="510" t="s">
        <v>152</v>
      </c>
      <c r="DW1182" s="510">
        <v>0</v>
      </c>
      <c r="DX1182" s="510" t="s">
        <v>152</v>
      </c>
      <c r="DY1182" s="510" t="s">
        <v>152</v>
      </c>
      <c r="DZ1182" s="510" t="s">
        <v>152</v>
      </c>
      <c r="EA1182" s="510" t="s">
        <v>152</v>
      </c>
      <c r="EB1182" s="510" t="s">
        <v>152</v>
      </c>
      <c r="EC1182" s="510" t="s">
        <v>152</v>
      </c>
      <c r="ED1182" s="510" t="s">
        <v>152</v>
      </c>
      <c r="EE1182" s="510" t="s">
        <v>152</v>
      </c>
      <c r="EF1182" s="510" t="s">
        <v>152</v>
      </c>
      <c r="EG1182" s="510">
        <v>0</v>
      </c>
      <c r="EH1182" s="506">
        <v>29</v>
      </c>
      <c r="EI1182" s="510" t="s">
        <v>152</v>
      </c>
      <c r="EJ1182" s="479"/>
      <c r="EK1182" s="479"/>
      <c r="EL1182" s="479"/>
      <c r="EM1182" s="479"/>
      <c r="EN1182" s="479"/>
      <c r="EO1182" s="479"/>
      <c r="EP1182" s="479"/>
      <c r="EQ1182" s="479"/>
      <c r="ER1182" s="479"/>
      <c r="ES1182" s="479"/>
      <c r="ET1182" s="479"/>
      <c r="EU1182" s="479"/>
      <c r="EV1182" s="479"/>
      <c r="EW1182" s="479"/>
      <c r="EX1182" s="479"/>
      <c r="EY1182" s="479"/>
      <c r="EZ1182" s="476"/>
      <c r="FA1182" s="446">
        <f t="shared" si="2445"/>
        <v>3</v>
      </c>
      <c r="FB1182" s="417">
        <f t="shared" ref="FB1182:FB1190" si="2478">LEFT($B1182,4)+IF(FA1182&lt;4,1,0)</f>
        <v>2023</v>
      </c>
      <c r="FC1182" s="448">
        <f t="shared" ref="FC1182:FC1190" si="2479">DATE($FB1182,$FA1182,1)</f>
        <v>44986</v>
      </c>
      <c r="FD1182" s="449">
        <f t="shared" ref="FD1182:FD1190" si="2480">DAY(EOMONTH($FC1182,0))</f>
        <v>31</v>
      </c>
      <c r="FE1182" s="450"/>
      <c r="FF1182" s="451">
        <f t="shared" si="2469"/>
        <v>0.53968253968253965</v>
      </c>
      <c r="FG1182" s="450"/>
      <c r="FH1182" s="452">
        <f t="shared" si="2446"/>
        <v>1.832116788321168</v>
      </c>
      <c r="FI1182" s="452">
        <f t="shared" si="2447"/>
        <v>1.6131386861313868</v>
      </c>
      <c r="FJ1182" s="452">
        <f t="shared" si="2448"/>
        <v>1.826086956521739</v>
      </c>
      <c r="FK1182" s="452">
        <f t="shared" si="2449"/>
        <v>1.5978260869565217</v>
      </c>
      <c r="FL1182" s="452">
        <f t="shared" si="2450"/>
        <v>1.1638513513513513</v>
      </c>
      <c r="FM1182" s="452">
        <f t="shared" si="2451"/>
        <v>1.0684121621621621</v>
      </c>
      <c r="FN1182" s="452">
        <f t="shared" si="2452"/>
        <v>1.2635761589403973</v>
      </c>
      <c r="FO1182" s="452">
        <f t="shared" si="2453"/>
        <v>1.0874172185430464</v>
      </c>
      <c r="FP1182" s="452">
        <f t="shared" si="2454"/>
        <v>1.1666666666666667</v>
      </c>
      <c r="FQ1182" s="452">
        <f t="shared" si="2455"/>
        <v>1.0416666666666667</v>
      </c>
      <c r="FR1182" s="453"/>
      <c r="FS1182" s="446">
        <f t="shared" si="2475"/>
        <v>0</v>
      </c>
      <c r="FT1182" s="446">
        <f t="shared" si="2475"/>
        <v>111042</v>
      </c>
      <c r="FU1182" s="446">
        <f t="shared" si="2475"/>
        <v>241785</v>
      </c>
      <c r="FV1182" s="446">
        <f t="shared" si="2475"/>
        <v>433422</v>
      </c>
      <c r="FW1182" s="446">
        <f t="shared" si="2475"/>
        <v>165359</v>
      </c>
      <c r="FX1182" s="446">
        <f t="shared" si="2475"/>
        <v>117484</v>
      </c>
      <c r="FY1182" s="446">
        <f t="shared" si="2475"/>
        <v>3151808</v>
      </c>
      <c r="FZ1182" s="446">
        <f t="shared" si="2475"/>
        <v>7197415</v>
      </c>
      <c r="GA1182" s="446">
        <f t="shared" si="2475"/>
        <v>942192</v>
      </c>
      <c r="GB1182" s="446" t="str">
        <f t="shared" si="2468"/>
        <v>-</v>
      </c>
      <c r="GC1182" s="446">
        <f t="shared" si="2468"/>
        <v>30198</v>
      </c>
      <c r="GD1182" s="446">
        <f t="shared" si="2477"/>
        <v>5872</v>
      </c>
      <c r="GE1182" s="446">
        <f t="shared" si="2477"/>
        <v>961</v>
      </c>
      <c r="GF1182" s="446">
        <f t="shared" si="2477"/>
        <v>154308</v>
      </c>
      <c r="GG1182" s="446">
        <f t="shared" si="2477"/>
        <v>251433</v>
      </c>
      <c r="GH1182" s="446">
        <f t="shared" si="2477"/>
        <v>100056</v>
      </c>
      <c r="GI1182" s="446">
        <f t="shared" si="2477"/>
        <v>2784145</v>
      </c>
      <c r="GJ1182" s="446">
        <f t="shared" si="2477"/>
        <v>1295031</v>
      </c>
      <c r="GK1182" s="446">
        <f t="shared" si="2477"/>
        <v>437348</v>
      </c>
      <c r="GL1182" s="446">
        <f t="shared" si="2477"/>
        <v>834735</v>
      </c>
      <c r="GM1182" s="446">
        <f t="shared" si="2477"/>
        <v>253080</v>
      </c>
      <c r="GN1182" s="446" t="str">
        <f t="shared" si="2476"/>
        <v>-</v>
      </c>
      <c r="GO1182" s="446">
        <f t="shared" si="2471"/>
        <v>4067</v>
      </c>
      <c r="GP1182" s="446">
        <f t="shared" si="2471"/>
        <v>8092</v>
      </c>
      <c r="GQ1182" s="446" t="str">
        <f t="shared" si="2471"/>
        <v>-</v>
      </c>
      <c r="GR1182" s="446"/>
      <c r="GS1182" s="446"/>
      <c r="GT1182" s="446"/>
      <c r="GU1182" s="446"/>
      <c r="GV1182" s="416"/>
    </row>
    <row r="1183" spans="1:204" ht="9.75" customHeight="1" x14ac:dyDescent="0.2">
      <c r="A1183" s="493" t="str">
        <f t="shared" si="2437"/>
        <v>2022-23MARCHRRU</v>
      </c>
      <c r="B1183" s="494" t="str">
        <f t="shared" si="2462"/>
        <v>2022-23</v>
      </c>
      <c r="C1183" s="480" t="s">
        <v>660</v>
      </c>
      <c r="D1183" s="494" t="s">
        <v>659</v>
      </c>
      <c r="E1183" s="494" t="s">
        <v>467</v>
      </c>
      <c r="F1183" s="495" t="s">
        <v>454</v>
      </c>
      <c r="G1183" s="511" t="s">
        <v>689</v>
      </c>
      <c r="H1183" s="519">
        <v>156439</v>
      </c>
      <c r="I1183" s="519">
        <v>123497</v>
      </c>
      <c r="J1183" s="519">
        <v>4373115</v>
      </c>
      <c r="K1183" s="519">
        <v>35</v>
      </c>
      <c r="L1183" s="519">
        <v>1</v>
      </c>
      <c r="M1183" s="519">
        <v>142</v>
      </c>
      <c r="N1183" s="519">
        <v>205</v>
      </c>
      <c r="O1183" s="519">
        <v>285</v>
      </c>
      <c r="P1183" s="519" t="s">
        <v>152</v>
      </c>
      <c r="Q1183" s="519">
        <v>0</v>
      </c>
      <c r="R1183" s="519">
        <v>1074</v>
      </c>
      <c r="S1183" s="519">
        <v>100581</v>
      </c>
      <c r="T1183" s="519">
        <v>12185</v>
      </c>
      <c r="U1183" s="519">
        <v>8672</v>
      </c>
      <c r="V1183" s="519">
        <v>53488</v>
      </c>
      <c r="W1183" s="519">
        <v>14823</v>
      </c>
      <c r="X1183" s="519">
        <v>672</v>
      </c>
      <c r="Y1183" s="519">
        <v>5927116</v>
      </c>
      <c r="Z1183" s="519">
        <v>486</v>
      </c>
      <c r="AA1183" s="519">
        <v>810</v>
      </c>
      <c r="AB1183" s="519">
        <v>6419941</v>
      </c>
      <c r="AC1183" s="519">
        <v>740</v>
      </c>
      <c r="AD1183" s="519">
        <v>1239</v>
      </c>
      <c r="AE1183" s="519">
        <v>125767941</v>
      </c>
      <c r="AF1183" s="519">
        <v>2351</v>
      </c>
      <c r="AG1183" s="519">
        <v>5303</v>
      </c>
      <c r="AH1183" s="519">
        <v>68192858</v>
      </c>
      <c r="AI1183" s="519">
        <v>4600</v>
      </c>
      <c r="AJ1183" s="519">
        <v>11066</v>
      </c>
      <c r="AK1183" s="519">
        <v>5849372</v>
      </c>
      <c r="AL1183" s="519">
        <v>8704</v>
      </c>
      <c r="AM1183" s="519">
        <v>18003</v>
      </c>
      <c r="AN1183" s="519">
        <v>385</v>
      </c>
      <c r="AO1183" s="519">
        <v>1221</v>
      </c>
      <c r="AP1183" s="519" t="s">
        <v>152</v>
      </c>
      <c r="AQ1183" s="519" t="s">
        <v>152</v>
      </c>
      <c r="AR1183" s="519" t="s">
        <v>152</v>
      </c>
      <c r="AS1183" s="519" t="s">
        <v>152</v>
      </c>
      <c r="AT1183" s="519">
        <v>15215</v>
      </c>
      <c r="AU1183" s="519">
        <v>79</v>
      </c>
      <c r="AV1183" s="519">
        <v>2595</v>
      </c>
      <c r="AW1183" s="519" t="s">
        <v>152</v>
      </c>
      <c r="AX1183" s="519">
        <v>5</v>
      </c>
      <c r="AY1183" s="519">
        <v>12536</v>
      </c>
      <c r="AZ1183" s="519" t="s">
        <v>152</v>
      </c>
      <c r="BA1183" s="519" t="s">
        <v>152</v>
      </c>
      <c r="BB1183" s="519" t="s">
        <v>152</v>
      </c>
      <c r="BC1183" s="519" t="s">
        <v>152</v>
      </c>
      <c r="BD1183" s="519" t="s">
        <v>152</v>
      </c>
      <c r="BE1183" s="519" t="s">
        <v>152</v>
      </c>
      <c r="BF1183" s="519" t="s">
        <v>152</v>
      </c>
      <c r="BG1183" s="519" t="s">
        <v>152</v>
      </c>
      <c r="BH1183" s="519" t="s">
        <v>152</v>
      </c>
      <c r="BI1183" s="519">
        <v>53942</v>
      </c>
      <c r="BJ1183" s="519">
        <v>2288</v>
      </c>
      <c r="BK1183" s="519">
        <v>29136</v>
      </c>
      <c r="BL1183" s="519">
        <v>85366</v>
      </c>
      <c r="BM1183" s="519">
        <v>30270</v>
      </c>
      <c r="BN1183" s="519">
        <v>23951</v>
      </c>
      <c r="BO1183" s="519">
        <v>21046</v>
      </c>
      <c r="BP1183" s="519">
        <v>17289</v>
      </c>
      <c r="BQ1183" s="519">
        <v>73956</v>
      </c>
      <c r="BR1183" s="519">
        <v>60661</v>
      </c>
      <c r="BS1183" s="519">
        <v>24578</v>
      </c>
      <c r="BT1183" s="519">
        <v>16958</v>
      </c>
      <c r="BU1183" s="519">
        <v>903</v>
      </c>
      <c r="BV1183" s="519">
        <v>736</v>
      </c>
      <c r="BW1183" s="519">
        <v>61</v>
      </c>
      <c r="BX1183" s="519">
        <v>36482</v>
      </c>
      <c r="BY1183" s="519">
        <v>598</v>
      </c>
      <c r="BZ1183" s="519">
        <v>918</v>
      </c>
      <c r="CA1183" s="519">
        <v>22</v>
      </c>
      <c r="CB1183" s="519">
        <v>16142</v>
      </c>
      <c r="CC1183" s="519">
        <v>734</v>
      </c>
      <c r="CD1183" s="519">
        <v>1142</v>
      </c>
      <c r="CE1183" s="519">
        <v>12102</v>
      </c>
      <c r="CF1183" s="519">
        <v>5874492</v>
      </c>
      <c r="CG1183" s="519">
        <v>485</v>
      </c>
      <c r="CH1183" s="519">
        <v>810</v>
      </c>
      <c r="CI1183" s="519">
        <v>3727</v>
      </c>
      <c r="CJ1183" s="519">
        <v>8526066</v>
      </c>
      <c r="CK1183" s="519">
        <v>2288</v>
      </c>
      <c r="CL1183" s="519">
        <v>4962</v>
      </c>
      <c r="CM1183" s="519">
        <v>1181</v>
      </c>
      <c r="CN1183" s="519">
        <v>2634714</v>
      </c>
      <c r="CO1183" s="519">
        <v>2231</v>
      </c>
      <c r="CP1183" s="519">
        <v>5103</v>
      </c>
      <c r="CQ1183" s="519">
        <v>48580</v>
      </c>
      <c r="CR1183" s="519">
        <v>114607161</v>
      </c>
      <c r="CS1183" s="519">
        <v>2359</v>
      </c>
      <c r="CT1183" s="519">
        <v>5303</v>
      </c>
      <c r="CU1183" s="519">
        <v>1102</v>
      </c>
      <c r="CV1183" s="519">
        <v>7454232</v>
      </c>
      <c r="CW1183" s="519">
        <v>6764</v>
      </c>
      <c r="CX1183" s="519">
        <v>16120</v>
      </c>
      <c r="CY1183" s="519">
        <v>394</v>
      </c>
      <c r="CZ1183" s="519">
        <v>1845825</v>
      </c>
      <c r="DA1183" s="519">
        <v>4685</v>
      </c>
      <c r="DB1183" s="519">
        <v>11716</v>
      </c>
      <c r="DC1183" s="519">
        <v>1409</v>
      </c>
      <c r="DD1183" s="519">
        <v>13292944</v>
      </c>
      <c r="DE1183" s="519">
        <v>9434</v>
      </c>
      <c r="DF1183" s="519">
        <v>21235</v>
      </c>
      <c r="DG1183" s="519">
        <v>101</v>
      </c>
      <c r="DH1183" s="519">
        <v>881621</v>
      </c>
      <c r="DI1183" s="519">
        <v>8729</v>
      </c>
      <c r="DJ1183" s="519">
        <v>18752</v>
      </c>
      <c r="DK1183" s="519" t="s">
        <v>152</v>
      </c>
      <c r="DL1183" s="519" t="s">
        <v>152</v>
      </c>
      <c r="DM1183" s="519" t="s">
        <v>152</v>
      </c>
      <c r="DN1183" s="519" t="s">
        <v>152</v>
      </c>
      <c r="DO1183" s="519">
        <v>6762</v>
      </c>
      <c r="DP1183" s="519">
        <v>540000</v>
      </c>
      <c r="DQ1183" s="519">
        <v>80</v>
      </c>
      <c r="DR1183" s="519">
        <v>194</v>
      </c>
      <c r="DS1183" s="519">
        <v>99</v>
      </c>
      <c r="DT1183" s="519">
        <v>315374</v>
      </c>
      <c r="DU1183" s="519">
        <v>3186</v>
      </c>
      <c r="DV1183" s="519">
        <v>8180</v>
      </c>
      <c r="DW1183" s="519">
        <v>86</v>
      </c>
      <c r="DX1183" s="519" t="s">
        <v>152</v>
      </c>
      <c r="DY1183" s="519" t="s">
        <v>152</v>
      </c>
      <c r="DZ1183" s="519" t="s">
        <v>152</v>
      </c>
      <c r="EA1183" s="519" t="s">
        <v>152</v>
      </c>
      <c r="EB1183" s="519" t="s">
        <v>152</v>
      </c>
      <c r="EC1183" s="519" t="s">
        <v>152</v>
      </c>
      <c r="ED1183" s="519" t="s">
        <v>152</v>
      </c>
      <c r="EE1183" s="519" t="s">
        <v>152</v>
      </c>
      <c r="EF1183" s="519" t="s">
        <v>152</v>
      </c>
      <c r="EG1183" s="519">
        <v>282</v>
      </c>
      <c r="EH1183" s="513">
        <v>1043</v>
      </c>
      <c r="EI1183" s="519" t="s">
        <v>152</v>
      </c>
      <c r="EJ1183" s="512"/>
      <c r="EK1183" s="512"/>
      <c r="EL1183" s="512"/>
      <c r="EM1183" s="512"/>
      <c r="EN1183" s="512"/>
      <c r="EO1183" s="512"/>
      <c r="EP1183" s="512"/>
      <c r="EQ1183" s="512"/>
      <c r="ER1183" s="512"/>
      <c r="ES1183" s="512"/>
      <c r="ET1183" s="512"/>
      <c r="EU1183" s="512"/>
      <c r="EV1183" s="512"/>
      <c r="EW1183" s="512"/>
      <c r="EX1183" s="512"/>
      <c r="EY1183" s="512"/>
      <c r="EZ1183" s="514"/>
      <c r="FA1183" s="520">
        <f t="shared" si="2445"/>
        <v>3</v>
      </c>
      <c r="FB1183" s="493">
        <f t="shared" si="2478"/>
        <v>2023</v>
      </c>
      <c r="FC1183" s="498">
        <f t="shared" si="2479"/>
        <v>44986</v>
      </c>
      <c r="FD1183" s="499">
        <f t="shared" si="2480"/>
        <v>31</v>
      </c>
      <c r="FE1183" s="500"/>
      <c r="FF1183" s="515" t="e">
        <f t="shared" si="2469"/>
        <v>#VALUE!</v>
      </c>
      <c r="FG1183" s="500"/>
      <c r="FH1183" s="481">
        <f t="shared" si="2446"/>
        <v>2.4842018875666803</v>
      </c>
      <c r="FI1183" s="481">
        <f t="shared" si="2447"/>
        <v>1.9656134591711121</v>
      </c>
      <c r="FJ1183" s="481">
        <f t="shared" si="2448"/>
        <v>2.4268911439114391</v>
      </c>
      <c r="FK1183" s="481">
        <f t="shared" si="2449"/>
        <v>1.9936577490774907</v>
      </c>
      <c r="FL1183" s="481">
        <f t="shared" si="2450"/>
        <v>1.3826652707149267</v>
      </c>
      <c r="FM1183" s="481">
        <f t="shared" si="2451"/>
        <v>1.1341048459467544</v>
      </c>
      <c r="FN1183" s="481">
        <f t="shared" si="2452"/>
        <v>1.6580989003575524</v>
      </c>
      <c r="FO1183" s="481">
        <f t="shared" si="2453"/>
        <v>1.1440329218106995</v>
      </c>
      <c r="FP1183" s="481">
        <f t="shared" si="2454"/>
        <v>1.34375</v>
      </c>
      <c r="FQ1183" s="481">
        <f t="shared" si="2455"/>
        <v>1.0952380952380953</v>
      </c>
      <c r="FR1183" s="501"/>
      <c r="FS1183" s="482">
        <f t="shared" ref="FS1183:GA1192" si="2481">IFERROR(HLOOKUP(FS$1,$H$5:$HA$10112,MATCH($A1183,$A$5:$A$10112,0),0)*HLOOKUP(FS$2,$H$5:$HA$10112,MATCH($A1183,$A$5:$A$10112,0),0),"-")</f>
        <v>123497</v>
      </c>
      <c r="FT1183" s="482">
        <f t="shared" si="2481"/>
        <v>17536574</v>
      </c>
      <c r="FU1183" s="482">
        <f t="shared" si="2481"/>
        <v>25316885</v>
      </c>
      <c r="FV1183" s="482">
        <f t="shared" si="2481"/>
        <v>35196645</v>
      </c>
      <c r="FW1183" s="482">
        <f t="shared" si="2481"/>
        <v>9869850</v>
      </c>
      <c r="FX1183" s="482">
        <f t="shared" si="2481"/>
        <v>10744608</v>
      </c>
      <c r="FY1183" s="482">
        <f t="shared" si="2481"/>
        <v>283646864</v>
      </c>
      <c r="FZ1183" s="482">
        <f t="shared" si="2481"/>
        <v>164031318</v>
      </c>
      <c r="GA1183" s="482">
        <f t="shared" si="2481"/>
        <v>12098016</v>
      </c>
      <c r="GB1183" s="482" t="str">
        <f t="shared" si="2468"/>
        <v>-</v>
      </c>
      <c r="GC1183" s="482" t="str">
        <f t="shared" si="2468"/>
        <v>-</v>
      </c>
      <c r="GD1183" s="482">
        <f t="shared" si="2477"/>
        <v>55998</v>
      </c>
      <c r="GE1183" s="482">
        <f t="shared" si="2477"/>
        <v>25124</v>
      </c>
      <c r="GF1183" s="482">
        <f t="shared" si="2477"/>
        <v>9802620</v>
      </c>
      <c r="GG1183" s="482">
        <f t="shared" si="2477"/>
        <v>18493374</v>
      </c>
      <c r="GH1183" s="482">
        <f t="shared" si="2477"/>
        <v>6026643</v>
      </c>
      <c r="GI1183" s="482">
        <f t="shared" si="2477"/>
        <v>257619740</v>
      </c>
      <c r="GJ1183" s="482">
        <f t="shared" si="2477"/>
        <v>17764240</v>
      </c>
      <c r="GK1183" s="482">
        <f t="shared" si="2477"/>
        <v>4616104</v>
      </c>
      <c r="GL1183" s="482">
        <f t="shared" si="2477"/>
        <v>29920115</v>
      </c>
      <c r="GM1183" s="482">
        <f t="shared" si="2477"/>
        <v>1893952</v>
      </c>
      <c r="GN1183" s="482">
        <f t="shared" si="2476"/>
        <v>809820</v>
      </c>
      <c r="GO1183" s="482" t="str">
        <f t="shared" si="2471"/>
        <v>-</v>
      </c>
      <c r="GP1183" s="482">
        <f t="shared" si="2471"/>
        <v>1311828</v>
      </c>
      <c r="GQ1183" s="482" t="str">
        <f t="shared" si="2471"/>
        <v>-</v>
      </c>
      <c r="GR1183" s="482"/>
      <c r="GS1183" s="482"/>
      <c r="GT1183" s="482"/>
      <c r="GU1183" s="482"/>
      <c r="GV1183" s="502"/>
    </row>
    <row r="1184" spans="1:204" ht="9.75" customHeight="1" x14ac:dyDescent="0.2">
      <c r="A1184" s="417" t="str">
        <f t="shared" si="2437"/>
        <v>2022-23MARCHRX6</v>
      </c>
      <c r="B1184" s="458" t="str">
        <f t="shared" si="2462"/>
        <v>2022-23</v>
      </c>
      <c r="C1184" s="402" t="s">
        <v>660</v>
      </c>
      <c r="D1184" s="458" t="s">
        <v>646</v>
      </c>
      <c r="E1184" s="458" t="s">
        <v>645</v>
      </c>
      <c r="F1184" s="478" t="s">
        <v>448</v>
      </c>
      <c r="G1184" s="478" t="s">
        <v>690</v>
      </c>
      <c r="H1184" s="510">
        <v>47215</v>
      </c>
      <c r="I1184" s="510">
        <v>33079</v>
      </c>
      <c r="J1184" s="510">
        <v>552247</v>
      </c>
      <c r="K1184" s="510">
        <v>17</v>
      </c>
      <c r="L1184" s="510">
        <v>0</v>
      </c>
      <c r="M1184" s="510">
        <v>46</v>
      </c>
      <c r="N1184" s="510">
        <v>73</v>
      </c>
      <c r="O1184" s="510">
        <v>139</v>
      </c>
      <c r="P1184" s="510">
        <v>191</v>
      </c>
      <c r="Q1184" s="510">
        <v>2195</v>
      </c>
      <c r="R1184" s="510">
        <v>10</v>
      </c>
      <c r="S1184" s="510">
        <v>35502</v>
      </c>
      <c r="T1184" s="510">
        <v>3086</v>
      </c>
      <c r="U1184" s="510">
        <v>1993</v>
      </c>
      <c r="V1184" s="510">
        <v>19877</v>
      </c>
      <c r="W1184" s="510">
        <v>6815</v>
      </c>
      <c r="X1184" s="510">
        <v>490</v>
      </c>
      <c r="Y1184" s="510">
        <v>1319083</v>
      </c>
      <c r="Z1184" s="510">
        <v>427</v>
      </c>
      <c r="AA1184" s="510">
        <v>742</v>
      </c>
      <c r="AB1184" s="510">
        <v>979132</v>
      </c>
      <c r="AC1184" s="510">
        <v>491</v>
      </c>
      <c r="AD1184" s="510">
        <v>859</v>
      </c>
      <c r="AE1184" s="510">
        <v>43225352</v>
      </c>
      <c r="AF1184" s="510">
        <v>2175</v>
      </c>
      <c r="AG1184" s="510">
        <v>4482</v>
      </c>
      <c r="AH1184" s="510">
        <v>31123405</v>
      </c>
      <c r="AI1184" s="510">
        <v>4567</v>
      </c>
      <c r="AJ1184" s="510">
        <v>10635</v>
      </c>
      <c r="AK1184" s="510">
        <v>2570517</v>
      </c>
      <c r="AL1184" s="510">
        <v>5246</v>
      </c>
      <c r="AM1184" s="510">
        <v>13338</v>
      </c>
      <c r="AN1184" s="510" t="s">
        <v>152</v>
      </c>
      <c r="AO1184" s="510">
        <v>978</v>
      </c>
      <c r="AP1184" s="510">
        <v>1231</v>
      </c>
      <c r="AQ1184" s="510">
        <v>2311860</v>
      </c>
      <c r="AR1184" s="510">
        <v>1878</v>
      </c>
      <c r="AS1184" s="510">
        <v>3446</v>
      </c>
      <c r="AT1184" s="510">
        <v>2561</v>
      </c>
      <c r="AU1184" s="510">
        <v>23</v>
      </c>
      <c r="AV1184" s="510">
        <v>180</v>
      </c>
      <c r="AW1184" s="510">
        <v>2769</v>
      </c>
      <c r="AX1184" s="510">
        <v>108</v>
      </c>
      <c r="AY1184" s="510">
        <v>2250</v>
      </c>
      <c r="AZ1184" s="510">
        <v>0</v>
      </c>
      <c r="BA1184" s="510" t="s">
        <v>152</v>
      </c>
      <c r="BB1184" s="510" t="s">
        <v>152</v>
      </c>
      <c r="BC1184" s="510" t="s">
        <v>152</v>
      </c>
      <c r="BD1184" s="510" t="s">
        <v>152</v>
      </c>
      <c r="BE1184" s="510" t="s">
        <v>152</v>
      </c>
      <c r="BF1184" s="510" t="s">
        <v>152</v>
      </c>
      <c r="BG1184" s="510" t="s">
        <v>152</v>
      </c>
      <c r="BH1184" s="510" t="s">
        <v>152</v>
      </c>
      <c r="BI1184" s="510">
        <v>19177</v>
      </c>
      <c r="BJ1184" s="510">
        <v>3495</v>
      </c>
      <c r="BK1184" s="510">
        <v>10269</v>
      </c>
      <c r="BL1184" s="510">
        <v>32941</v>
      </c>
      <c r="BM1184" s="510">
        <v>6178</v>
      </c>
      <c r="BN1184" s="510">
        <v>4549</v>
      </c>
      <c r="BO1184" s="510">
        <v>3923</v>
      </c>
      <c r="BP1184" s="510">
        <v>2908</v>
      </c>
      <c r="BQ1184" s="510">
        <v>26023</v>
      </c>
      <c r="BR1184" s="510">
        <v>21533</v>
      </c>
      <c r="BS1184" s="510">
        <v>9885</v>
      </c>
      <c r="BT1184" s="510">
        <v>7358</v>
      </c>
      <c r="BU1184" s="510">
        <v>850</v>
      </c>
      <c r="BV1184" s="510">
        <v>516</v>
      </c>
      <c r="BW1184" s="510">
        <v>84</v>
      </c>
      <c r="BX1184" s="510">
        <v>47153</v>
      </c>
      <c r="BY1184" s="510">
        <v>561</v>
      </c>
      <c r="BZ1184" s="510">
        <v>880</v>
      </c>
      <c r="CA1184" s="510">
        <v>96</v>
      </c>
      <c r="CB1184" s="510">
        <v>40446</v>
      </c>
      <c r="CC1184" s="510">
        <v>421</v>
      </c>
      <c r="CD1184" s="510">
        <v>755</v>
      </c>
      <c r="CE1184" s="510">
        <v>2906</v>
      </c>
      <c r="CF1184" s="510">
        <v>1231484</v>
      </c>
      <c r="CG1184" s="510">
        <v>424</v>
      </c>
      <c r="CH1184" s="510">
        <v>735</v>
      </c>
      <c r="CI1184" s="510">
        <v>2439</v>
      </c>
      <c r="CJ1184" s="510">
        <v>5247199</v>
      </c>
      <c r="CK1184" s="510">
        <v>2151</v>
      </c>
      <c r="CL1184" s="510">
        <v>4335</v>
      </c>
      <c r="CM1184" s="510">
        <v>703</v>
      </c>
      <c r="CN1184" s="510">
        <v>1076187</v>
      </c>
      <c r="CO1184" s="510">
        <v>1531</v>
      </c>
      <c r="CP1184" s="510">
        <v>3004</v>
      </c>
      <c r="CQ1184" s="510">
        <v>16735</v>
      </c>
      <c r="CR1184" s="510">
        <v>36901966</v>
      </c>
      <c r="CS1184" s="510">
        <v>2205</v>
      </c>
      <c r="CT1184" s="510">
        <v>4551</v>
      </c>
      <c r="CU1184" s="510">
        <v>229</v>
      </c>
      <c r="CV1184" s="510">
        <v>1019793</v>
      </c>
      <c r="CW1184" s="510">
        <v>4453</v>
      </c>
      <c r="CX1184" s="510">
        <v>8031</v>
      </c>
      <c r="CY1184" s="510">
        <v>61</v>
      </c>
      <c r="CZ1184" s="510">
        <v>299765</v>
      </c>
      <c r="DA1184" s="510">
        <v>4914</v>
      </c>
      <c r="DB1184" s="510">
        <v>10831</v>
      </c>
      <c r="DC1184" s="510">
        <v>1568</v>
      </c>
      <c r="DD1184" s="510">
        <v>13414681</v>
      </c>
      <c r="DE1184" s="510">
        <v>8555</v>
      </c>
      <c r="DF1184" s="510">
        <v>17723</v>
      </c>
      <c r="DG1184" s="510">
        <v>408</v>
      </c>
      <c r="DH1184" s="510">
        <v>3359393</v>
      </c>
      <c r="DI1184" s="510">
        <v>8234</v>
      </c>
      <c r="DJ1184" s="510">
        <v>17561</v>
      </c>
      <c r="DK1184" s="510">
        <v>97</v>
      </c>
      <c r="DL1184" s="510">
        <v>50748</v>
      </c>
      <c r="DM1184" s="510">
        <v>523</v>
      </c>
      <c r="DN1184" s="510">
        <v>880</v>
      </c>
      <c r="DO1184" s="510">
        <v>1726</v>
      </c>
      <c r="DP1184" s="510">
        <v>70456</v>
      </c>
      <c r="DQ1184" s="510">
        <v>41</v>
      </c>
      <c r="DR1184" s="510">
        <v>85</v>
      </c>
      <c r="DS1184" s="510">
        <v>0</v>
      </c>
      <c r="DT1184" s="510">
        <v>0</v>
      </c>
      <c r="DU1184" s="510" t="s">
        <v>152</v>
      </c>
      <c r="DV1184" s="510" t="s">
        <v>152</v>
      </c>
      <c r="DW1184" s="510">
        <v>0</v>
      </c>
      <c r="DX1184" s="510" t="s">
        <v>152</v>
      </c>
      <c r="DY1184" s="510" t="s">
        <v>152</v>
      </c>
      <c r="DZ1184" s="510" t="s">
        <v>152</v>
      </c>
      <c r="EA1184" s="510" t="s">
        <v>152</v>
      </c>
      <c r="EB1184" s="510" t="s">
        <v>152</v>
      </c>
      <c r="EC1184" s="510" t="s">
        <v>152</v>
      </c>
      <c r="ED1184" s="510" t="s">
        <v>152</v>
      </c>
      <c r="EE1184" s="510" t="s">
        <v>152</v>
      </c>
      <c r="EF1184" s="510" t="s">
        <v>152</v>
      </c>
      <c r="EG1184" s="510">
        <v>371</v>
      </c>
      <c r="EH1184" s="506">
        <v>127</v>
      </c>
      <c r="EI1184" s="510" t="s">
        <v>152</v>
      </c>
      <c r="EJ1184" s="479"/>
      <c r="EK1184" s="479"/>
      <c r="EL1184" s="479"/>
      <c r="EM1184" s="479"/>
      <c r="EN1184" s="479"/>
      <c r="EO1184" s="479"/>
      <c r="EP1184" s="479"/>
      <c r="EQ1184" s="479"/>
      <c r="ER1184" s="479"/>
      <c r="ES1184" s="479"/>
      <c r="ET1184" s="479"/>
      <c r="EU1184" s="479"/>
      <c r="EV1184" s="479"/>
      <c r="EW1184" s="479"/>
      <c r="EX1184" s="479"/>
      <c r="EY1184" s="479"/>
      <c r="EZ1184" s="476"/>
      <c r="FA1184" s="446">
        <f t="shared" si="2445"/>
        <v>3</v>
      </c>
      <c r="FB1184" s="417">
        <f t="shared" si="2478"/>
        <v>2023</v>
      </c>
      <c r="FC1184" s="448">
        <f t="shared" si="2479"/>
        <v>44986</v>
      </c>
      <c r="FD1184" s="449">
        <f t="shared" si="2480"/>
        <v>31</v>
      </c>
      <c r="FE1184" s="450"/>
      <c r="FF1184" s="451">
        <f t="shared" si="2469"/>
        <v>0.59620034542314337</v>
      </c>
      <c r="FG1184" s="450"/>
      <c r="FH1184" s="452">
        <f t="shared" si="2446"/>
        <v>2.001944264419961</v>
      </c>
      <c r="FI1184" s="452">
        <f t="shared" si="2447"/>
        <v>1.4740764744005184</v>
      </c>
      <c r="FJ1184" s="452">
        <f t="shared" si="2448"/>
        <v>1.968389362769694</v>
      </c>
      <c r="FK1184" s="452">
        <f t="shared" si="2449"/>
        <v>1.4591068740592072</v>
      </c>
      <c r="FL1184" s="452">
        <f t="shared" si="2450"/>
        <v>1.3092015897771294</v>
      </c>
      <c r="FM1184" s="452">
        <f t="shared" si="2451"/>
        <v>1.0833123710821553</v>
      </c>
      <c r="FN1184" s="452">
        <f t="shared" si="2452"/>
        <v>1.4504768892149671</v>
      </c>
      <c r="FO1184" s="452">
        <f t="shared" si="2453"/>
        <v>1.0796771826852531</v>
      </c>
      <c r="FP1184" s="452">
        <f t="shared" si="2454"/>
        <v>1.7346938775510203</v>
      </c>
      <c r="FQ1184" s="452">
        <f t="shared" si="2455"/>
        <v>1.0530612244897959</v>
      </c>
      <c r="FR1184" s="453"/>
      <c r="FS1184" s="446">
        <f t="shared" si="2481"/>
        <v>0</v>
      </c>
      <c r="FT1184" s="446">
        <f t="shared" si="2481"/>
        <v>1521634</v>
      </c>
      <c r="FU1184" s="446">
        <f t="shared" si="2481"/>
        <v>2414767</v>
      </c>
      <c r="FV1184" s="446">
        <f t="shared" si="2481"/>
        <v>4597981</v>
      </c>
      <c r="FW1184" s="446">
        <f t="shared" si="2481"/>
        <v>2289812</v>
      </c>
      <c r="FX1184" s="446">
        <f t="shared" si="2481"/>
        <v>1711987</v>
      </c>
      <c r="FY1184" s="446">
        <f t="shared" si="2481"/>
        <v>89088714</v>
      </c>
      <c r="FZ1184" s="446">
        <f t="shared" si="2481"/>
        <v>72477525</v>
      </c>
      <c r="GA1184" s="446">
        <f t="shared" si="2481"/>
        <v>6535620</v>
      </c>
      <c r="GB1184" s="446" t="str">
        <f t="shared" si="2468"/>
        <v>-</v>
      </c>
      <c r="GC1184" s="446">
        <f t="shared" si="2468"/>
        <v>4242026</v>
      </c>
      <c r="GD1184" s="446">
        <f t="shared" si="2477"/>
        <v>73920</v>
      </c>
      <c r="GE1184" s="446">
        <f t="shared" si="2477"/>
        <v>72480</v>
      </c>
      <c r="GF1184" s="446">
        <f t="shared" si="2477"/>
        <v>2135910</v>
      </c>
      <c r="GG1184" s="446">
        <f t="shared" si="2477"/>
        <v>10573065</v>
      </c>
      <c r="GH1184" s="446">
        <f t="shared" si="2477"/>
        <v>2111812</v>
      </c>
      <c r="GI1184" s="446">
        <f t="shared" si="2477"/>
        <v>76160985</v>
      </c>
      <c r="GJ1184" s="446">
        <f t="shared" si="2477"/>
        <v>1839099</v>
      </c>
      <c r="GK1184" s="446">
        <f t="shared" si="2477"/>
        <v>660691</v>
      </c>
      <c r="GL1184" s="446">
        <f t="shared" si="2477"/>
        <v>27789664</v>
      </c>
      <c r="GM1184" s="446">
        <f t="shared" si="2477"/>
        <v>7164888</v>
      </c>
      <c r="GN1184" s="446" t="str">
        <f t="shared" si="2476"/>
        <v>-</v>
      </c>
      <c r="GO1184" s="446">
        <f t="shared" si="2471"/>
        <v>85360</v>
      </c>
      <c r="GP1184" s="446">
        <f t="shared" si="2471"/>
        <v>146710</v>
      </c>
      <c r="GQ1184" s="446" t="str">
        <f t="shared" si="2471"/>
        <v>-</v>
      </c>
      <c r="GR1184" s="446"/>
      <c r="GS1184" s="446"/>
      <c r="GT1184" s="446"/>
      <c r="GU1184" s="446"/>
      <c r="GV1184" s="416"/>
    </row>
    <row r="1185" spans="1:204" ht="9.75" customHeight="1" x14ac:dyDescent="0.2">
      <c r="A1185" s="417" t="str">
        <f t="shared" si="2437"/>
        <v>2022-23MARCHRX7</v>
      </c>
      <c r="B1185" s="458" t="str">
        <f t="shared" si="2462"/>
        <v>2022-23</v>
      </c>
      <c r="C1185" s="402" t="s">
        <v>660</v>
      </c>
      <c r="D1185" s="458" t="s">
        <v>649</v>
      </c>
      <c r="E1185" s="458" t="s">
        <v>462</v>
      </c>
      <c r="F1185" s="478" t="s">
        <v>449</v>
      </c>
      <c r="G1185" s="478" t="s">
        <v>691</v>
      </c>
      <c r="H1185" s="510">
        <v>130208</v>
      </c>
      <c r="I1185" s="510">
        <v>104218</v>
      </c>
      <c r="J1185" s="510">
        <v>222939</v>
      </c>
      <c r="K1185" s="510">
        <v>2</v>
      </c>
      <c r="L1185" s="510">
        <v>0</v>
      </c>
      <c r="M1185" s="510">
        <v>0</v>
      </c>
      <c r="N1185" s="510">
        <v>1</v>
      </c>
      <c r="O1185" s="510">
        <v>59</v>
      </c>
      <c r="P1185" s="510">
        <v>228</v>
      </c>
      <c r="Q1185" s="510">
        <v>199</v>
      </c>
      <c r="R1185" s="510">
        <v>1161</v>
      </c>
      <c r="S1185" s="510">
        <v>91782</v>
      </c>
      <c r="T1185" s="510">
        <v>8428</v>
      </c>
      <c r="U1185" s="510">
        <v>5527</v>
      </c>
      <c r="V1185" s="510">
        <v>48839</v>
      </c>
      <c r="W1185" s="510">
        <v>13555</v>
      </c>
      <c r="X1185" s="510">
        <v>946</v>
      </c>
      <c r="Y1185" s="510">
        <v>4277152</v>
      </c>
      <c r="Z1185" s="510">
        <v>507</v>
      </c>
      <c r="AA1185" s="510">
        <v>860</v>
      </c>
      <c r="AB1185" s="510">
        <v>3421038</v>
      </c>
      <c r="AC1185" s="510">
        <v>619</v>
      </c>
      <c r="AD1185" s="510">
        <v>1048</v>
      </c>
      <c r="AE1185" s="510">
        <v>90670037</v>
      </c>
      <c r="AF1185" s="510">
        <v>1857</v>
      </c>
      <c r="AG1185" s="510">
        <v>4014</v>
      </c>
      <c r="AH1185" s="510">
        <v>122360779</v>
      </c>
      <c r="AI1185" s="510">
        <v>9027</v>
      </c>
      <c r="AJ1185" s="510">
        <v>20957</v>
      </c>
      <c r="AK1185" s="510">
        <v>12070181</v>
      </c>
      <c r="AL1185" s="510">
        <v>12759</v>
      </c>
      <c r="AM1185" s="510">
        <v>29277</v>
      </c>
      <c r="AN1185" s="510">
        <v>1928</v>
      </c>
      <c r="AO1185" s="510">
        <v>4888</v>
      </c>
      <c r="AP1185" s="510">
        <v>3224</v>
      </c>
      <c r="AQ1185" s="510">
        <v>9839090</v>
      </c>
      <c r="AR1185" s="510">
        <v>3052</v>
      </c>
      <c r="AS1185" s="510">
        <v>15446</v>
      </c>
      <c r="AT1185" s="510">
        <v>13879</v>
      </c>
      <c r="AU1185" s="510">
        <v>1138</v>
      </c>
      <c r="AV1185" s="510">
        <v>6826</v>
      </c>
      <c r="AW1185" s="510">
        <v>212</v>
      </c>
      <c r="AX1185" s="510">
        <v>676</v>
      </c>
      <c r="AY1185" s="510">
        <v>5239</v>
      </c>
      <c r="AZ1185" s="510">
        <v>42</v>
      </c>
      <c r="BA1185" s="510">
        <v>5502</v>
      </c>
      <c r="BB1185" s="510">
        <v>24477979</v>
      </c>
      <c r="BC1185" s="510">
        <v>4449</v>
      </c>
      <c r="BD1185" s="510">
        <v>18995</v>
      </c>
      <c r="BE1185" s="510">
        <v>352</v>
      </c>
      <c r="BF1185" s="510">
        <v>1661</v>
      </c>
      <c r="BG1185" s="510">
        <v>1313</v>
      </c>
      <c r="BH1185" s="510">
        <v>2176</v>
      </c>
      <c r="BI1185" s="510">
        <v>46252</v>
      </c>
      <c r="BJ1185" s="510">
        <v>6418</v>
      </c>
      <c r="BK1185" s="510">
        <v>25233</v>
      </c>
      <c r="BL1185" s="510">
        <v>77903</v>
      </c>
      <c r="BM1185" s="510">
        <v>16185</v>
      </c>
      <c r="BN1185" s="510">
        <v>13194</v>
      </c>
      <c r="BO1185" s="510">
        <v>10488</v>
      </c>
      <c r="BP1185" s="510">
        <v>8683</v>
      </c>
      <c r="BQ1185" s="510">
        <v>61931</v>
      </c>
      <c r="BR1185" s="510">
        <v>51221</v>
      </c>
      <c r="BS1185" s="510">
        <v>19002</v>
      </c>
      <c r="BT1185" s="510">
        <v>13799</v>
      </c>
      <c r="BU1185" s="510">
        <v>1263</v>
      </c>
      <c r="BV1185" s="510">
        <v>955</v>
      </c>
      <c r="BW1185" s="510">
        <v>173</v>
      </c>
      <c r="BX1185" s="510">
        <v>121588</v>
      </c>
      <c r="BY1185" s="510">
        <v>703</v>
      </c>
      <c r="BZ1185" s="510">
        <v>1041</v>
      </c>
      <c r="CA1185" s="510">
        <v>82</v>
      </c>
      <c r="CB1185" s="510">
        <v>47948</v>
      </c>
      <c r="CC1185" s="510">
        <v>585</v>
      </c>
      <c r="CD1185" s="510">
        <v>945</v>
      </c>
      <c r="CE1185" s="510">
        <v>8173</v>
      </c>
      <c r="CF1185" s="510">
        <v>4107616</v>
      </c>
      <c r="CG1185" s="510">
        <v>503</v>
      </c>
      <c r="CH1185" s="510">
        <v>854</v>
      </c>
      <c r="CI1185" s="510">
        <v>5272</v>
      </c>
      <c r="CJ1185" s="510">
        <v>10675104</v>
      </c>
      <c r="CK1185" s="510">
        <v>2025</v>
      </c>
      <c r="CL1185" s="510">
        <v>4288</v>
      </c>
      <c r="CM1185" s="510">
        <v>2323</v>
      </c>
      <c r="CN1185" s="510">
        <v>4279067</v>
      </c>
      <c r="CO1185" s="510">
        <v>1842</v>
      </c>
      <c r="CP1185" s="510">
        <v>4047</v>
      </c>
      <c r="CQ1185" s="510">
        <v>41244</v>
      </c>
      <c r="CR1185" s="510">
        <v>75715866</v>
      </c>
      <c r="CS1185" s="510">
        <v>1836</v>
      </c>
      <c r="CT1185" s="510">
        <v>3980</v>
      </c>
      <c r="CU1185" s="510">
        <v>1816</v>
      </c>
      <c r="CV1185" s="510">
        <v>16277390</v>
      </c>
      <c r="CW1185" s="510">
        <v>8963</v>
      </c>
      <c r="CX1185" s="510">
        <v>20695</v>
      </c>
      <c r="CY1185" s="510">
        <v>1204</v>
      </c>
      <c r="CZ1185" s="510">
        <v>10346620</v>
      </c>
      <c r="DA1185" s="510">
        <v>8594</v>
      </c>
      <c r="DB1185" s="510">
        <v>21020</v>
      </c>
      <c r="DC1185" s="510">
        <v>1525</v>
      </c>
      <c r="DD1185" s="510">
        <v>25123831</v>
      </c>
      <c r="DE1185" s="510">
        <v>16475</v>
      </c>
      <c r="DF1185" s="510">
        <v>42849</v>
      </c>
      <c r="DG1185" s="510">
        <v>429</v>
      </c>
      <c r="DH1185" s="510">
        <v>8286437</v>
      </c>
      <c r="DI1185" s="510">
        <v>19316</v>
      </c>
      <c r="DJ1185" s="510">
        <v>52258</v>
      </c>
      <c r="DK1185" s="510">
        <v>298</v>
      </c>
      <c r="DL1185" s="510">
        <v>91262</v>
      </c>
      <c r="DM1185" s="510">
        <v>306</v>
      </c>
      <c r="DN1185" s="510">
        <v>539</v>
      </c>
      <c r="DO1185" s="510">
        <v>4885</v>
      </c>
      <c r="DP1185" s="510">
        <v>169348</v>
      </c>
      <c r="DQ1185" s="510">
        <v>35</v>
      </c>
      <c r="DR1185" s="510">
        <v>63</v>
      </c>
      <c r="DS1185" s="510">
        <v>54</v>
      </c>
      <c r="DT1185" s="510">
        <v>138204</v>
      </c>
      <c r="DU1185" s="510">
        <v>2559</v>
      </c>
      <c r="DV1185" s="510">
        <v>4040</v>
      </c>
      <c r="DW1185" s="510">
        <v>38</v>
      </c>
      <c r="DX1185" s="510" t="s">
        <v>152</v>
      </c>
      <c r="DY1185" s="510" t="s">
        <v>152</v>
      </c>
      <c r="DZ1185" s="510" t="s">
        <v>152</v>
      </c>
      <c r="EA1185" s="510" t="s">
        <v>152</v>
      </c>
      <c r="EB1185" s="510" t="s">
        <v>152</v>
      </c>
      <c r="EC1185" s="510" t="s">
        <v>152</v>
      </c>
      <c r="ED1185" s="510" t="s">
        <v>152</v>
      </c>
      <c r="EE1185" s="510" t="s">
        <v>152</v>
      </c>
      <c r="EF1185" s="510" t="s">
        <v>152</v>
      </c>
      <c r="EG1185" s="510">
        <v>496</v>
      </c>
      <c r="EH1185" s="506">
        <v>17</v>
      </c>
      <c r="EI1185" s="510" t="s">
        <v>152</v>
      </c>
      <c r="EJ1185" s="479"/>
      <c r="EK1185" s="479"/>
      <c r="EL1185" s="479"/>
      <c r="EM1185" s="479"/>
      <c r="EN1185" s="479"/>
      <c r="EO1185" s="479"/>
      <c r="EP1185" s="479"/>
      <c r="EQ1185" s="479"/>
      <c r="ER1185" s="479"/>
      <c r="ES1185" s="479"/>
      <c r="ET1185" s="479"/>
      <c r="EU1185" s="479"/>
      <c r="EV1185" s="479"/>
      <c r="EW1185" s="479"/>
      <c r="EX1185" s="479"/>
      <c r="EY1185" s="479"/>
      <c r="EZ1185" s="476"/>
      <c r="FA1185" s="446">
        <f t="shared" si="2445"/>
        <v>3</v>
      </c>
      <c r="FB1185" s="417">
        <f t="shared" si="2478"/>
        <v>2023</v>
      </c>
      <c r="FC1185" s="448">
        <f t="shared" si="2479"/>
        <v>44986</v>
      </c>
      <c r="FD1185" s="449">
        <f t="shared" si="2480"/>
        <v>31</v>
      </c>
      <c r="FE1185" s="450"/>
      <c r="FF1185" s="451">
        <f t="shared" si="2469"/>
        <v>0.59573170731707314</v>
      </c>
      <c r="FG1185" s="450"/>
      <c r="FH1185" s="452">
        <f t="shared" si="2446"/>
        <v>1.9203844328429045</v>
      </c>
      <c r="FI1185" s="452">
        <f t="shared" si="2447"/>
        <v>1.5654959658281917</v>
      </c>
      <c r="FJ1185" s="452">
        <f t="shared" si="2448"/>
        <v>1.8975936312647006</v>
      </c>
      <c r="FK1185" s="452">
        <f t="shared" si="2449"/>
        <v>1.5710150171883481</v>
      </c>
      <c r="FL1185" s="452">
        <f t="shared" si="2450"/>
        <v>1.2680644566842072</v>
      </c>
      <c r="FM1185" s="452">
        <f t="shared" si="2451"/>
        <v>1.0487724973893815</v>
      </c>
      <c r="FN1185" s="452">
        <f t="shared" si="2452"/>
        <v>1.4018443378827001</v>
      </c>
      <c r="FO1185" s="452">
        <f t="shared" si="2453"/>
        <v>1.018000737735153</v>
      </c>
      <c r="FP1185" s="452">
        <f t="shared" si="2454"/>
        <v>1.3350951374207187</v>
      </c>
      <c r="FQ1185" s="452">
        <f t="shared" si="2455"/>
        <v>1.0095137420718816</v>
      </c>
      <c r="FR1185" s="453"/>
      <c r="FS1185" s="446">
        <f t="shared" si="2481"/>
        <v>0</v>
      </c>
      <c r="FT1185" s="446">
        <f t="shared" si="2481"/>
        <v>0</v>
      </c>
      <c r="FU1185" s="446">
        <f t="shared" si="2481"/>
        <v>104218</v>
      </c>
      <c r="FV1185" s="446">
        <f t="shared" si="2481"/>
        <v>6148862</v>
      </c>
      <c r="FW1185" s="446">
        <f t="shared" si="2481"/>
        <v>7248080</v>
      </c>
      <c r="FX1185" s="446">
        <f t="shared" si="2481"/>
        <v>5792296</v>
      </c>
      <c r="FY1185" s="446">
        <f t="shared" si="2481"/>
        <v>196039746</v>
      </c>
      <c r="FZ1185" s="446">
        <f t="shared" si="2481"/>
        <v>284072135</v>
      </c>
      <c r="GA1185" s="446">
        <f t="shared" si="2481"/>
        <v>27696042</v>
      </c>
      <c r="GB1185" s="446">
        <f t="shared" ref="GB1185:GC1204" si="2482">IFERROR(HLOOKUP(GB$1,$H$5:$HA$10112,MATCH($A1185,$A$5:$A$10112,0),0)*HLOOKUP(GB$2,$H$5:$HA$10112,MATCH($A1185,$A$5:$A$10112,0),0),"-")</f>
        <v>104510490</v>
      </c>
      <c r="GC1185" s="446">
        <f t="shared" si="2482"/>
        <v>49797904</v>
      </c>
      <c r="GD1185" s="446">
        <f t="shared" si="2477"/>
        <v>180093</v>
      </c>
      <c r="GE1185" s="446">
        <f t="shared" si="2477"/>
        <v>77490</v>
      </c>
      <c r="GF1185" s="446">
        <f t="shared" si="2477"/>
        <v>6979742</v>
      </c>
      <c r="GG1185" s="446">
        <f t="shared" si="2477"/>
        <v>22606336</v>
      </c>
      <c r="GH1185" s="446">
        <f t="shared" si="2477"/>
        <v>9401181</v>
      </c>
      <c r="GI1185" s="446">
        <f t="shared" si="2477"/>
        <v>164151120</v>
      </c>
      <c r="GJ1185" s="446">
        <f t="shared" si="2477"/>
        <v>37582120</v>
      </c>
      <c r="GK1185" s="446">
        <f t="shared" si="2477"/>
        <v>25308080</v>
      </c>
      <c r="GL1185" s="446">
        <f t="shared" si="2477"/>
        <v>65344725</v>
      </c>
      <c r="GM1185" s="446">
        <f t="shared" si="2477"/>
        <v>22418682</v>
      </c>
      <c r="GN1185" s="446">
        <f t="shared" si="2476"/>
        <v>218160</v>
      </c>
      <c r="GO1185" s="446">
        <f t="shared" si="2471"/>
        <v>160622</v>
      </c>
      <c r="GP1185" s="446">
        <f t="shared" si="2471"/>
        <v>307755</v>
      </c>
      <c r="GQ1185" s="446" t="str">
        <f t="shared" si="2471"/>
        <v>-</v>
      </c>
      <c r="GR1185" s="446"/>
      <c r="GS1185" s="446"/>
      <c r="GT1185" s="446"/>
      <c r="GU1185" s="446"/>
      <c r="GV1185" s="416"/>
    </row>
    <row r="1186" spans="1:204" ht="9.75" customHeight="1" x14ac:dyDescent="0.2">
      <c r="A1186" s="417" t="str">
        <f t="shared" si="2437"/>
        <v>2022-23MARCHRYE</v>
      </c>
      <c r="B1186" s="458" t="str">
        <f t="shared" si="2462"/>
        <v>2022-23</v>
      </c>
      <c r="C1186" s="402" t="s">
        <v>660</v>
      </c>
      <c r="D1186" s="458" t="s">
        <v>663</v>
      </c>
      <c r="E1186" s="458" t="s">
        <v>662</v>
      </c>
      <c r="F1186" s="478" t="s">
        <v>456</v>
      </c>
      <c r="G1186" s="478" t="s">
        <v>692</v>
      </c>
      <c r="H1186" s="510">
        <v>81238</v>
      </c>
      <c r="I1186" s="510">
        <v>51469</v>
      </c>
      <c r="J1186" s="510">
        <v>2415483</v>
      </c>
      <c r="K1186" s="510">
        <v>47</v>
      </c>
      <c r="L1186" s="510">
        <v>1</v>
      </c>
      <c r="M1186" s="510">
        <v>176</v>
      </c>
      <c r="N1186" s="510">
        <v>229</v>
      </c>
      <c r="O1186" s="510">
        <v>294</v>
      </c>
      <c r="P1186" s="510">
        <v>352</v>
      </c>
      <c r="Q1186" s="510">
        <v>51</v>
      </c>
      <c r="R1186" s="510">
        <v>99</v>
      </c>
      <c r="S1186" s="510">
        <v>50003</v>
      </c>
      <c r="T1186" s="510">
        <v>3412</v>
      </c>
      <c r="U1186" s="510">
        <v>2161</v>
      </c>
      <c r="V1186" s="510">
        <v>26469</v>
      </c>
      <c r="W1186" s="510">
        <v>12163</v>
      </c>
      <c r="X1186" s="510">
        <v>650</v>
      </c>
      <c r="Y1186" s="510">
        <v>1893241</v>
      </c>
      <c r="Z1186" s="510">
        <v>555</v>
      </c>
      <c r="AA1186" s="510">
        <v>1006</v>
      </c>
      <c r="AB1186" s="510">
        <v>1419535</v>
      </c>
      <c r="AC1186" s="510">
        <v>657</v>
      </c>
      <c r="AD1186" s="510">
        <v>1200</v>
      </c>
      <c r="AE1186" s="510">
        <v>52072158</v>
      </c>
      <c r="AF1186" s="510">
        <v>1967</v>
      </c>
      <c r="AG1186" s="510">
        <v>3917</v>
      </c>
      <c r="AH1186" s="510">
        <v>94457911</v>
      </c>
      <c r="AI1186" s="510">
        <v>7766</v>
      </c>
      <c r="AJ1186" s="510">
        <v>17175</v>
      </c>
      <c r="AK1186" s="510">
        <v>6756825</v>
      </c>
      <c r="AL1186" s="510">
        <v>10395</v>
      </c>
      <c r="AM1186" s="510">
        <v>24306</v>
      </c>
      <c r="AN1186" s="510">
        <v>0</v>
      </c>
      <c r="AO1186" s="510">
        <v>1839</v>
      </c>
      <c r="AP1186" s="510">
        <v>1306</v>
      </c>
      <c r="AQ1186" s="510">
        <v>3207236</v>
      </c>
      <c r="AR1186" s="510">
        <v>2456</v>
      </c>
      <c r="AS1186" s="510">
        <v>4887</v>
      </c>
      <c r="AT1186" s="510">
        <v>5364</v>
      </c>
      <c r="AU1186" s="510">
        <v>88</v>
      </c>
      <c r="AV1186" s="510">
        <v>428</v>
      </c>
      <c r="AW1186" s="510">
        <v>898</v>
      </c>
      <c r="AX1186" s="510">
        <v>448</v>
      </c>
      <c r="AY1186" s="510">
        <v>4400</v>
      </c>
      <c r="AZ1186" s="510">
        <v>303</v>
      </c>
      <c r="BA1186" s="510">
        <v>696</v>
      </c>
      <c r="BB1186" s="510">
        <v>1762992</v>
      </c>
      <c r="BC1186" s="510">
        <v>2533</v>
      </c>
      <c r="BD1186" s="510">
        <v>4843</v>
      </c>
      <c r="BE1186" s="510">
        <v>54</v>
      </c>
      <c r="BF1186" s="510">
        <v>298</v>
      </c>
      <c r="BG1186" s="510">
        <v>255</v>
      </c>
      <c r="BH1186" s="510">
        <v>89</v>
      </c>
      <c r="BI1186" s="510">
        <v>25135</v>
      </c>
      <c r="BJ1186" s="510">
        <v>2197</v>
      </c>
      <c r="BK1186" s="510">
        <v>17307</v>
      </c>
      <c r="BL1186" s="510">
        <v>44639</v>
      </c>
      <c r="BM1186" s="510">
        <v>6903</v>
      </c>
      <c r="BN1186" s="510">
        <v>5262</v>
      </c>
      <c r="BO1186" s="510">
        <v>4363</v>
      </c>
      <c r="BP1186" s="510">
        <v>3335</v>
      </c>
      <c r="BQ1186" s="510">
        <v>33622</v>
      </c>
      <c r="BR1186" s="510">
        <v>27947</v>
      </c>
      <c r="BS1186" s="510">
        <v>18413</v>
      </c>
      <c r="BT1186" s="510">
        <v>13311</v>
      </c>
      <c r="BU1186" s="510">
        <v>1082</v>
      </c>
      <c r="BV1186" s="510">
        <v>757</v>
      </c>
      <c r="BW1186" s="510">
        <v>45</v>
      </c>
      <c r="BX1186" s="510">
        <v>32515</v>
      </c>
      <c r="BY1186" s="510">
        <v>723</v>
      </c>
      <c r="BZ1186" s="510">
        <v>1255</v>
      </c>
      <c r="CA1186" s="510">
        <v>36</v>
      </c>
      <c r="CB1186" s="510">
        <v>15923</v>
      </c>
      <c r="CC1186" s="510">
        <v>442</v>
      </c>
      <c r="CD1186" s="510">
        <v>833</v>
      </c>
      <c r="CE1186" s="510">
        <v>3331</v>
      </c>
      <c r="CF1186" s="510">
        <v>1844803</v>
      </c>
      <c r="CG1186" s="510">
        <v>554</v>
      </c>
      <c r="CH1186" s="510">
        <v>1002</v>
      </c>
      <c r="CI1186" s="510">
        <v>2005</v>
      </c>
      <c r="CJ1186" s="510">
        <v>3633128</v>
      </c>
      <c r="CK1186" s="510">
        <v>1812</v>
      </c>
      <c r="CL1186" s="510">
        <v>3484</v>
      </c>
      <c r="CM1186" s="510">
        <v>553</v>
      </c>
      <c r="CN1186" s="510">
        <v>922052</v>
      </c>
      <c r="CO1186" s="510">
        <v>1667</v>
      </c>
      <c r="CP1186" s="510">
        <v>3441</v>
      </c>
      <c r="CQ1186" s="510">
        <v>23911</v>
      </c>
      <c r="CR1186" s="510">
        <v>47516978</v>
      </c>
      <c r="CS1186" s="510">
        <v>1987</v>
      </c>
      <c r="CT1186" s="510">
        <v>3976</v>
      </c>
      <c r="CU1186" s="510">
        <v>1671</v>
      </c>
      <c r="CV1186" s="510">
        <v>8908587</v>
      </c>
      <c r="CW1186" s="510">
        <v>5331</v>
      </c>
      <c r="CX1186" s="510">
        <v>10251</v>
      </c>
      <c r="CY1186" s="510">
        <v>687</v>
      </c>
      <c r="CZ1186" s="510">
        <v>3123032</v>
      </c>
      <c r="DA1186" s="510">
        <v>4546</v>
      </c>
      <c r="DB1186" s="510">
        <v>8852</v>
      </c>
      <c r="DC1186" s="510">
        <v>159</v>
      </c>
      <c r="DD1186" s="510">
        <v>1891420</v>
      </c>
      <c r="DE1186" s="510">
        <v>11896</v>
      </c>
      <c r="DF1186" s="510">
        <v>20353</v>
      </c>
      <c r="DG1186" s="510">
        <v>70</v>
      </c>
      <c r="DH1186" s="510">
        <v>490319</v>
      </c>
      <c r="DI1186" s="510">
        <v>7005</v>
      </c>
      <c r="DJ1186" s="510">
        <v>18529</v>
      </c>
      <c r="DK1186" s="510">
        <v>252</v>
      </c>
      <c r="DL1186" s="510">
        <v>97304</v>
      </c>
      <c r="DM1186" s="510">
        <v>386</v>
      </c>
      <c r="DN1186" s="510">
        <v>633</v>
      </c>
      <c r="DO1186" s="510">
        <v>1979</v>
      </c>
      <c r="DP1186" s="510">
        <v>153136</v>
      </c>
      <c r="DQ1186" s="510">
        <v>77</v>
      </c>
      <c r="DR1186" s="510">
        <v>204</v>
      </c>
      <c r="DS1186" s="510">
        <v>33</v>
      </c>
      <c r="DT1186" s="510">
        <v>92102</v>
      </c>
      <c r="DU1186" s="510">
        <v>2791</v>
      </c>
      <c r="DV1186" s="510">
        <v>5344</v>
      </c>
      <c r="DW1186" s="510">
        <v>31</v>
      </c>
      <c r="DX1186" s="510" t="s">
        <v>152</v>
      </c>
      <c r="DY1186" s="510" t="s">
        <v>152</v>
      </c>
      <c r="DZ1186" s="510" t="s">
        <v>152</v>
      </c>
      <c r="EA1186" s="510" t="s">
        <v>152</v>
      </c>
      <c r="EB1186" s="510" t="s">
        <v>152</v>
      </c>
      <c r="EC1186" s="510" t="s">
        <v>152</v>
      </c>
      <c r="ED1186" s="510" t="s">
        <v>152</v>
      </c>
      <c r="EE1186" s="510" t="s">
        <v>152</v>
      </c>
      <c r="EF1186" s="510" t="s">
        <v>152</v>
      </c>
      <c r="EG1186" s="510">
        <v>190</v>
      </c>
      <c r="EH1186" s="506">
        <v>1346</v>
      </c>
      <c r="EI1186" s="510" t="s">
        <v>152</v>
      </c>
      <c r="EJ1186" s="479"/>
      <c r="EK1186" s="479"/>
      <c r="EL1186" s="479"/>
      <c r="EM1186" s="479"/>
      <c r="EN1186" s="479"/>
      <c r="EO1186" s="479"/>
      <c r="EP1186" s="479"/>
      <c r="EQ1186" s="479"/>
      <c r="ER1186" s="479"/>
      <c r="ES1186" s="479"/>
      <c r="ET1186" s="479"/>
      <c r="EU1186" s="479"/>
      <c r="EV1186" s="479"/>
      <c r="EW1186" s="479"/>
      <c r="EX1186" s="479"/>
      <c r="EY1186" s="479"/>
      <c r="EZ1186" s="476"/>
      <c r="FA1186" s="482">
        <f t="shared" si="2445"/>
        <v>3</v>
      </c>
      <c r="FB1186" s="493">
        <f t="shared" si="2478"/>
        <v>2023</v>
      </c>
      <c r="FC1186" s="498">
        <f t="shared" si="2479"/>
        <v>44986</v>
      </c>
      <c r="FD1186" s="499">
        <f t="shared" si="2480"/>
        <v>31</v>
      </c>
      <c r="FE1186" s="450"/>
      <c r="FF1186" s="451">
        <f t="shared" si="2469"/>
        <v>0.64673202614379088</v>
      </c>
      <c r="FG1186" s="450"/>
      <c r="FH1186" s="452">
        <f t="shared" si="2446"/>
        <v>2.0231535756154746</v>
      </c>
      <c r="FI1186" s="452">
        <f t="shared" si="2447"/>
        <v>1.5422039859320047</v>
      </c>
      <c r="FJ1186" s="452">
        <f t="shared" si="2448"/>
        <v>2.018972697825081</v>
      </c>
      <c r="FK1186" s="452">
        <f t="shared" si="2449"/>
        <v>1.5432670060157334</v>
      </c>
      <c r="FL1186" s="452">
        <f t="shared" si="2450"/>
        <v>1.2702406588839774</v>
      </c>
      <c r="FM1186" s="452">
        <f t="shared" si="2451"/>
        <v>1.0558389058899089</v>
      </c>
      <c r="FN1186" s="452">
        <f t="shared" si="2452"/>
        <v>1.5138534900929048</v>
      </c>
      <c r="FO1186" s="452">
        <f t="shared" si="2453"/>
        <v>1.0943846090602647</v>
      </c>
      <c r="FP1186" s="452">
        <f t="shared" si="2454"/>
        <v>1.6646153846153846</v>
      </c>
      <c r="FQ1186" s="452">
        <f t="shared" si="2455"/>
        <v>1.1646153846153846</v>
      </c>
      <c r="FR1186" s="453"/>
      <c r="FS1186" s="446">
        <f t="shared" si="2481"/>
        <v>51469</v>
      </c>
      <c r="FT1186" s="446">
        <f t="shared" si="2481"/>
        <v>9058544</v>
      </c>
      <c r="FU1186" s="446">
        <f t="shared" si="2481"/>
        <v>11786401</v>
      </c>
      <c r="FV1186" s="446">
        <f t="shared" si="2481"/>
        <v>15131886</v>
      </c>
      <c r="FW1186" s="446">
        <f t="shared" si="2481"/>
        <v>3432472</v>
      </c>
      <c r="FX1186" s="446">
        <f t="shared" si="2481"/>
        <v>2593200</v>
      </c>
      <c r="FY1186" s="446">
        <f t="shared" si="2481"/>
        <v>103679073</v>
      </c>
      <c r="FZ1186" s="446">
        <f t="shared" si="2481"/>
        <v>208899525</v>
      </c>
      <c r="GA1186" s="446">
        <f t="shared" si="2481"/>
        <v>15798900</v>
      </c>
      <c r="GB1186" s="446">
        <f t="shared" si="2482"/>
        <v>3370728</v>
      </c>
      <c r="GC1186" s="446">
        <f t="shared" si="2482"/>
        <v>6382422</v>
      </c>
      <c r="GD1186" s="446">
        <f t="shared" si="2477"/>
        <v>56475</v>
      </c>
      <c r="GE1186" s="446">
        <f t="shared" si="2477"/>
        <v>29988</v>
      </c>
      <c r="GF1186" s="446">
        <f t="shared" si="2477"/>
        <v>3337662</v>
      </c>
      <c r="GG1186" s="446">
        <f t="shared" si="2477"/>
        <v>6985420</v>
      </c>
      <c r="GH1186" s="446">
        <f t="shared" si="2477"/>
        <v>1902873</v>
      </c>
      <c r="GI1186" s="446">
        <f t="shared" si="2477"/>
        <v>95070136</v>
      </c>
      <c r="GJ1186" s="446">
        <f t="shared" si="2477"/>
        <v>17129421</v>
      </c>
      <c r="GK1186" s="446">
        <f t="shared" si="2477"/>
        <v>6081324</v>
      </c>
      <c r="GL1186" s="446">
        <f t="shared" si="2477"/>
        <v>3236127</v>
      </c>
      <c r="GM1186" s="446">
        <f t="shared" si="2477"/>
        <v>1297030</v>
      </c>
      <c r="GN1186" s="446">
        <f t="shared" si="2476"/>
        <v>176352</v>
      </c>
      <c r="GO1186" s="446">
        <f t="shared" si="2471"/>
        <v>159516</v>
      </c>
      <c r="GP1186" s="446">
        <f t="shared" si="2471"/>
        <v>403716</v>
      </c>
      <c r="GQ1186" s="446" t="str">
        <f t="shared" si="2471"/>
        <v>-</v>
      </c>
      <c r="GR1186" s="446"/>
      <c r="GS1186" s="446"/>
      <c r="GT1186" s="446"/>
      <c r="GU1186" s="446"/>
      <c r="GV1186" s="416"/>
    </row>
    <row r="1187" spans="1:204" ht="9.75" customHeight="1" x14ac:dyDescent="0.2">
      <c r="A1187" s="523" t="str">
        <f t="shared" si="2437"/>
        <v>2022-23MARCHRYD</v>
      </c>
      <c r="B1187" s="524" t="str">
        <f t="shared" si="2462"/>
        <v>2022-23</v>
      </c>
      <c r="C1187" s="525" t="s">
        <v>660</v>
      </c>
      <c r="D1187" s="524" t="s">
        <v>663</v>
      </c>
      <c r="E1187" s="524" t="s">
        <v>662</v>
      </c>
      <c r="F1187" s="526" t="s">
        <v>455</v>
      </c>
      <c r="G1187" s="526" t="s">
        <v>693</v>
      </c>
      <c r="H1187" s="527">
        <v>88805</v>
      </c>
      <c r="I1187" s="527">
        <v>72859</v>
      </c>
      <c r="J1187" s="527">
        <v>3143796</v>
      </c>
      <c r="K1187" s="527">
        <v>43</v>
      </c>
      <c r="L1187" s="527">
        <v>1</v>
      </c>
      <c r="M1187" s="527">
        <v>157</v>
      </c>
      <c r="N1187" s="527">
        <v>213</v>
      </c>
      <c r="O1187" s="527">
        <v>281</v>
      </c>
      <c r="P1187" s="527">
        <v>262</v>
      </c>
      <c r="Q1187" s="527">
        <v>25</v>
      </c>
      <c r="R1187" s="527">
        <v>35</v>
      </c>
      <c r="S1187" s="527">
        <v>60406</v>
      </c>
      <c r="T1187" s="527">
        <v>4532</v>
      </c>
      <c r="U1187" s="527">
        <v>2880</v>
      </c>
      <c r="V1187" s="527">
        <v>33713</v>
      </c>
      <c r="W1187" s="527">
        <v>13021</v>
      </c>
      <c r="X1187" s="527">
        <v>386</v>
      </c>
      <c r="Y1187" s="527">
        <v>2498974</v>
      </c>
      <c r="Z1187" s="527">
        <v>551</v>
      </c>
      <c r="AA1187" s="527">
        <v>1001</v>
      </c>
      <c r="AB1187" s="527">
        <v>1898131</v>
      </c>
      <c r="AC1187" s="527">
        <v>659</v>
      </c>
      <c r="AD1187" s="527">
        <v>1202</v>
      </c>
      <c r="AE1187" s="527">
        <v>65101503</v>
      </c>
      <c r="AF1187" s="527">
        <v>1931</v>
      </c>
      <c r="AG1187" s="527">
        <v>3969</v>
      </c>
      <c r="AH1187" s="527">
        <v>121321354</v>
      </c>
      <c r="AI1187" s="527">
        <v>9317</v>
      </c>
      <c r="AJ1187" s="527">
        <v>21000</v>
      </c>
      <c r="AK1187" s="527">
        <v>4761038</v>
      </c>
      <c r="AL1187" s="527">
        <v>12334</v>
      </c>
      <c r="AM1187" s="527">
        <v>27989</v>
      </c>
      <c r="AN1187" s="527">
        <v>109</v>
      </c>
      <c r="AO1187" s="527">
        <v>2048</v>
      </c>
      <c r="AP1187" s="527">
        <v>3976</v>
      </c>
      <c r="AQ1187" s="527">
        <v>29004006</v>
      </c>
      <c r="AR1187" s="527">
        <v>7295</v>
      </c>
      <c r="AS1187" s="527">
        <v>15205</v>
      </c>
      <c r="AT1187" s="527">
        <v>6418</v>
      </c>
      <c r="AU1187" s="527">
        <v>351</v>
      </c>
      <c r="AV1187" s="527">
        <v>1833</v>
      </c>
      <c r="AW1187" s="527">
        <v>2587</v>
      </c>
      <c r="AX1187" s="527">
        <v>402</v>
      </c>
      <c r="AY1187" s="527">
        <v>3832</v>
      </c>
      <c r="AZ1187" s="527">
        <v>1452</v>
      </c>
      <c r="BA1187" s="527">
        <v>6758</v>
      </c>
      <c r="BB1187" s="527">
        <v>9815529</v>
      </c>
      <c r="BC1187" s="527">
        <v>1452</v>
      </c>
      <c r="BD1187" s="527">
        <v>2272</v>
      </c>
      <c r="BE1187" s="527">
        <v>245</v>
      </c>
      <c r="BF1187" s="527">
        <v>908</v>
      </c>
      <c r="BG1187" s="527">
        <v>4331</v>
      </c>
      <c r="BH1187" s="527">
        <v>1274</v>
      </c>
      <c r="BI1187" s="527">
        <v>33321</v>
      </c>
      <c r="BJ1187" s="527">
        <v>1882</v>
      </c>
      <c r="BK1187" s="527">
        <v>18785</v>
      </c>
      <c r="BL1187" s="527">
        <v>53988</v>
      </c>
      <c r="BM1187" s="527">
        <v>10431</v>
      </c>
      <c r="BN1187" s="527">
        <v>7076</v>
      </c>
      <c r="BO1187" s="527">
        <v>6550</v>
      </c>
      <c r="BP1187" s="527">
        <v>4513</v>
      </c>
      <c r="BQ1187" s="527">
        <v>46245</v>
      </c>
      <c r="BR1187" s="527">
        <v>35420</v>
      </c>
      <c r="BS1187" s="527">
        <v>24974</v>
      </c>
      <c r="BT1187" s="527">
        <v>13647</v>
      </c>
      <c r="BU1187" s="527">
        <v>729</v>
      </c>
      <c r="BV1187" s="527">
        <v>404</v>
      </c>
      <c r="BW1187" s="527">
        <v>79</v>
      </c>
      <c r="BX1187" s="527">
        <v>51719</v>
      </c>
      <c r="BY1187" s="527">
        <v>655</v>
      </c>
      <c r="BZ1187" s="527">
        <v>1176</v>
      </c>
      <c r="CA1187" s="527">
        <v>73</v>
      </c>
      <c r="CB1187" s="527">
        <v>52836</v>
      </c>
      <c r="CC1187" s="527">
        <v>724</v>
      </c>
      <c r="CD1187" s="527">
        <v>1406</v>
      </c>
      <c r="CE1187" s="527">
        <v>4380</v>
      </c>
      <c r="CF1187" s="527">
        <v>2394419</v>
      </c>
      <c r="CG1187" s="527">
        <v>547</v>
      </c>
      <c r="CH1187" s="527">
        <v>992</v>
      </c>
      <c r="CI1187" s="527">
        <v>2465</v>
      </c>
      <c r="CJ1187" s="527">
        <v>4358747</v>
      </c>
      <c r="CK1187" s="527">
        <v>1768</v>
      </c>
      <c r="CL1187" s="527">
        <v>3531</v>
      </c>
      <c r="CM1187" s="527">
        <v>1231</v>
      </c>
      <c r="CN1187" s="527">
        <v>2424975</v>
      </c>
      <c r="CO1187" s="527">
        <v>1970</v>
      </c>
      <c r="CP1187" s="527">
        <v>4128</v>
      </c>
      <c r="CQ1187" s="527">
        <v>30017</v>
      </c>
      <c r="CR1187" s="527">
        <v>58317781</v>
      </c>
      <c r="CS1187" s="527">
        <v>1943</v>
      </c>
      <c r="CT1187" s="527">
        <v>4001</v>
      </c>
      <c r="CU1187" s="527">
        <v>962</v>
      </c>
      <c r="CV1187" s="527">
        <v>8257740</v>
      </c>
      <c r="CW1187" s="527">
        <v>8584</v>
      </c>
      <c r="CX1187" s="527">
        <v>18368</v>
      </c>
      <c r="CY1187" s="527">
        <v>530</v>
      </c>
      <c r="CZ1187" s="527">
        <v>5843612</v>
      </c>
      <c r="DA1187" s="527">
        <v>11026</v>
      </c>
      <c r="DB1187" s="527">
        <v>27987</v>
      </c>
      <c r="DC1187" s="527">
        <v>855</v>
      </c>
      <c r="DD1187" s="527">
        <v>9627347</v>
      </c>
      <c r="DE1187" s="527">
        <v>11260</v>
      </c>
      <c r="DF1187" s="527">
        <v>25394</v>
      </c>
      <c r="DG1187" s="527">
        <v>109</v>
      </c>
      <c r="DH1187" s="527">
        <v>1484799</v>
      </c>
      <c r="DI1187" s="527">
        <v>13622</v>
      </c>
      <c r="DJ1187" s="527">
        <v>30214</v>
      </c>
      <c r="DK1187" s="527">
        <v>4</v>
      </c>
      <c r="DL1187" s="527">
        <v>1509</v>
      </c>
      <c r="DM1187" s="527">
        <v>377</v>
      </c>
      <c r="DN1187" s="527">
        <v>520</v>
      </c>
      <c r="DO1187" s="527">
        <v>2708</v>
      </c>
      <c r="DP1187" s="527">
        <v>270035</v>
      </c>
      <c r="DQ1187" s="527">
        <v>100</v>
      </c>
      <c r="DR1187" s="527">
        <v>160</v>
      </c>
      <c r="DS1187" s="527">
        <v>64</v>
      </c>
      <c r="DT1187" s="527">
        <v>122310</v>
      </c>
      <c r="DU1187" s="527">
        <v>1911</v>
      </c>
      <c r="DV1187" s="527">
        <v>3230</v>
      </c>
      <c r="DW1187" s="527">
        <v>56</v>
      </c>
      <c r="DX1187" s="527" t="s">
        <v>152</v>
      </c>
      <c r="DY1187" s="527" t="s">
        <v>152</v>
      </c>
      <c r="DZ1187" s="527" t="s">
        <v>152</v>
      </c>
      <c r="EA1187" s="527" t="s">
        <v>152</v>
      </c>
      <c r="EB1187" s="527" t="s">
        <v>152</v>
      </c>
      <c r="EC1187" s="527" t="s">
        <v>152</v>
      </c>
      <c r="ED1187" s="527" t="s">
        <v>152</v>
      </c>
      <c r="EE1187" s="527" t="s">
        <v>152</v>
      </c>
      <c r="EF1187" s="527" t="s">
        <v>152</v>
      </c>
      <c r="EG1187" s="527">
        <v>251</v>
      </c>
      <c r="EH1187" s="527">
        <v>1013</v>
      </c>
      <c r="EI1187" s="527" t="s">
        <v>152</v>
      </c>
      <c r="EJ1187" s="528"/>
      <c r="EK1187" s="528"/>
      <c r="EL1187" s="528"/>
      <c r="EM1187" s="528"/>
      <c r="EN1187" s="528"/>
      <c r="EO1187" s="528"/>
      <c r="EP1187" s="528"/>
      <c r="EQ1187" s="528"/>
      <c r="ER1187" s="528"/>
      <c r="ES1187" s="528"/>
      <c r="ET1187" s="528"/>
      <c r="EU1187" s="528"/>
      <c r="EV1187" s="528"/>
      <c r="EW1187" s="528"/>
      <c r="EX1187" s="528"/>
      <c r="EY1187" s="528"/>
      <c r="EZ1187" s="529"/>
      <c r="FA1187" s="446">
        <f t="shared" si="2445"/>
        <v>3</v>
      </c>
      <c r="FB1187" s="417">
        <f t="shared" si="2478"/>
        <v>2023</v>
      </c>
      <c r="FC1187" s="448">
        <f t="shared" si="2479"/>
        <v>44986</v>
      </c>
      <c r="FD1187" s="449">
        <f t="shared" si="2480"/>
        <v>31</v>
      </c>
      <c r="FE1187" s="530"/>
      <c r="FF1187" s="531">
        <f t="shared" si="2469"/>
        <v>0.63419203747072594</v>
      </c>
      <c r="FG1187" s="530"/>
      <c r="FH1187" s="532">
        <f t="shared" si="2446"/>
        <v>2.3016328331862312</v>
      </c>
      <c r="FI1187" s="532">
        <f t="shared" si="2447"/>
        <v>1.5613415710503089</v>
      </c>
      <c r="FJ1187" s="532">
        <f t="shared" si="2448"/>
        <v>2.2743055555555554</v>
      </c>
      <c r="FK1187" s="532">
        <f t="shared" si="2449"/>
        <v>1.5670138888888889</v>
      </c>
      <c r="FL1187" s="532">
        <f t="shared" si="2450"/>
        <v>1.3717260403998457</v>
      </c>
      <c r="FM1187" s="532">
        <f t="shared" si="2451"/>
        <v>1.0506332868626347</v>
      </c>
      <c r="FN1187" s="532">
        <f t="shared" si="2452"/>
        <v>1.9179786498732816</v>
      </c>
      <c r="FO1187" s="532">
        <f t="shared" si="2453"/>
        <v>1.0480761846248368</v>
      </c>
      <c r="FP1187" s="532">
        <f t="shared" si="2454"/>
        <v>1.8886010362694301</v>
      </c>
      <c r="FQ1187" s="532">
        <f t="shared" si="2455"/>
        <v>1.0466321243523315</v>
      </c>
      <c r="FR1187" s="533"/>
      <c r="FS1187" s="534">
        <f t="shared" si="2481"/>
        <v>72859</v>
      </c>
      <c r="FT1187" s="534">
        <f t="shared" si="2481"/>
        <v>11438863</v>
      </c>
      <c r="FU1187" s="534">
        <f t="shared" si="2481"/>
        <v>15518967</v>
      </c>
      <c r="FV1187" s="534">
        <f t="shared" si="2481"/>
        <v>20473379</v>
      </c>
      <c r="FW1187" s="534">
        <f t="shared" si="2481"/>
        <v>4536532</v>
      </c>
      <c r="FX1187" s="534">
        <f t="shared" si="2481"/>
        <v>3461760</v>
      </c>
      <c r="FY1187" s="534">
        <f t="shared" si="2481"/>
        <v>133806897</v>
      </c>
      <c r="FZ1187" s="534">
        <f t="shared" si="2481"/>
        <v>273441000</v>
      </c>
      <c r="GA1187" s="534">
        <f t="shared" si="2481"/>
        <v>10803754</v>
      </c>
      <c r="GB1187" s="534">
        <f t="shared" si="2482"/>
        <v>15354176</v>
      </c>
      <c r="GC1187" s="534">
        <f t="shared" si="2482"/>
        <v>60455080</v>
      </c>
      <c r="GD1187" s="534">
        <f t="shared" si="2477"/>
        <v>92904</v>
      </c>
      <c r="GE1187" s="534">
        <f t="shared" si="2477"/>
        <v>102638</v>
      </c>
      <c r="GF1187" s="534">
        <f t="shared" si="2477"/>
        <v>4344960</v>
      </c>
      <c r="GG1187" s="534">
        <f t="shared" si="2477"/>
        <v>8703915</v>
      </c>
      <c r="GH1187" s="534">
        <f t="shared" si="2477"/>
        <v>5081568</v>
      </c>
      <c r="GI1187" s="534">
        <f t="shared" si="2477"/>
        <v>120098017</v>
      </c>
      <c r="GJ1187" s="534">
        <f t="shared" si="2477"/>
        <v>17670016</v>
      </c>
      <c r="GK1187" s="534">
        <f t="shared" si="2477"/>
        <v>14833110</v>
      </c>
      <c r="GL1187" s="534">
        <f t="shared" si="2477"/>
        <v>21711870</v>
      </c>
      <c r="GM1187" s="534">
        <f t="shared" si="2477"/>
        <v>3293326</v>
      </c>
      <c r="GN1187" s="534">
        <f t="shared" si="2476"/>
        <v>206720</v>
      </c>
      <c r="GO1187" s="534">
        <f t="shared" si="2471"/>
        <v>2080</v>
      </c>
      <c r="GP1187" s="534">
        <f t="shared" si="2471"/>
        <v>433280</v>
      </c>
      <c r="GQ1187" s="534" t="str">
        <f t="shared" si="2471"/>
        <v>-</v>
      </c>
      <c r="GR1187" s="534"/>
      <c r="GS1187" s="534"/>
      <c r="GT1187" s="534"/>
      <c r="GU1187" s="534"/>
      <c r="GV1187" s="535"/>
    </row>
    <row r="1188" spans="1:204" ht="9.75" customHeight="1" x14ac:dyDescent="0.2">
      <c r="A1188" s="417" t="str">
        <f t="shared" si="2437"/>
        <v>2022-23MARCHRYF</v>
      </c>
      <c r="B1188" s="458" t="str">
        <f t="shared" si="2462"/>
        <v>2022-23</v>
      </c>
      <c r="C1188" s="402" t="s">
        <v>660</v>
      </c>
      <c r="D1188" s="458" t="s">
        <v>667</v>
      </c>
      <c r="E1188" s="458" t="s">
        <v>666</v>
      </c>
      <c r="F1188" s="478" t="s">
        <v>457</v>
      </c>
      <c r="G1188" s="478" t="s">
        <v>694</v>
      </c>
      <c r="H1188" s="510">
        <v>110741</v>
      </c>
      <c r="I1188" s="510">
        <v>84679</v>
      </c>
      <c r="J1188" s="510">
        <v>598589</v>
      </c>
      <c r="K1188" s="510">
        <v>7</v>
      </c>
      <c r="L1188" s="510">
        <v>2</v>
      </c>
      <c r="M1188" s="510">
        <v>3</v>
      </c>
      <c r="N1188" s="510">
        <v>35</v>
      </c>
      <c r="O1188" s="510">
        <v>112</v>
      </c>
      <c r="P1188" s="510">
        <v>480</v>
      </c>
      <c r="Q1188" s="510">
        <v>0</v>
      </c>
      <c r="R1188" s="510">
        <v>236</v>
      </c>
      <c r="S1188" s="510">
        <v>72431</v>
      </c>
      <c r="T1188" s="510">
        <v>10033</v>
      </c>
      <c r="U1188" s="510">
        <v>5881</v>
      </c>
      <c r="V1188" s="510">
        <v>37945</v>
      </c>
      <c r="W1188" s="510">
        <v>12650</v>
      </c>
      <c r="X1188" s="510">
        <v>271</v>
      </c>
      <c r="Y1188" s="510">
        <v>5884779</v>
      </c>
      <c r="Z1188" s="510">
        <v>587</v>
      </c>
      <c r="AA1188" s="510">
        <v>1089</v>
      </c>
      <c r="AB1188" s="510">
        <v>3946369</v>
      </c>
      <c r="AC1188" s="510">
        <v>671</v>
      </c>
      <c r="AD1188" s="510">
        <v>1293</v>
      </c>
      <c r="AE1188" s="510">
        <v>119745431</v>
      </c>
      <c r="AF1188" s="510">
        <v>3156</v>
      </c>
      <c r="AG1188" s="510">
        <v>6814</v>
      </c>
      <c r="AH1188" s="510">
        <v>106390372</v>
      </c>
      <c r="AI1188" s="510">
        <v>8410</v>
      </c>
      <c r="AJ1188" s="510">
        <v>22635</v>
      </c>
      <c r="AK1188" s="510">
        <v>2705092</v>
      </c>
      <c r="AL1188" s="510">
        <v>9982</v>
      </c>
      <c r="AM1188" s="510">
        <v>26708</v>
      </c>
      <c r="AN1188" s="510">
        <v>665</v>
      </c>
      <c r="AO1188" s="510">
        <v>2194</v>
      </c>
      <c r="AP1188" s="510" t="s">
        <v>152</v>
      </c>
      <c r="AQ1188" s="510" t="s">
        <v>152</v>
      </c>
      <c r="AR1188" s="510" t="s">
        <v>152</v>
      </c>
      <c r="AS1188" s="510" t="s">
        <v>152</v>
      </c>
      <c r="AT1188" s="510">
        <v>9229</v>
      </c>
      <c r="AU1188" s="510">
        <v>717</v>
      </c>
      <c r="AV1188" s="510">
        <v>4291</v>
      </c>
      <c r="AW1188" s="510">
        <v>3536</v>
      </c>
      <c r="AX1188" s="510">
        <v>691</v>
      </c>
      <c r="AY1188" s="510">
        <v>3530</v>
      </c>
      <c r="AZ1188" s="510">
        <v>0</v>
      </c>
      <c r="BA1188" s="510">
        <v>6018</v>
      </c>
      <c r="BB1188" s="510">
        <v>27021826</v>
      </c>
      <c r="BC1188" s="510">
        <v>4490</v>
      </c>
      <c r="BD1188" s="510">
        <v>8663</v>
      </c>
      <c r="BE1188" s="510">
        <v>561</v>
      </c>
      <c r="BF1188" s="510">
        <v>1909</v>
      </c>
      <c r="BG1188" s="510">
        <v>2709</v>
      </c>
      <c r="BH1188" s="510">
        <v>839</v>
      </c>
      <c r="BI1188" s="510">
        <v>33208</v>
      </c>
      <c r="BJ1188" s="510">
        <v>2915</v>
      </c>
      <c r="BK1188" s="510">
        <v>27079</v>
      </c>
      <c r="BL1188" s="510">
        <v>63202</v>
      </c>
      <c r="BM1188" s="510">
        <v>20562</v>
      </c>
      <c r="BN1188" s="510">
        <v>14244</v>
      </c>
      <c r="BO1188" s="510">
        <v>12019</v>
      </c>
      <c r="BP1188" s="510">
        <v>8420</v>
      </c>
      <c r="BQ1188" s="510">
        <v>52941</v>
      </c>
      <c r="BR1188" s="510">
        <v>40513</v>
      </c>
      <c r="BS1188" s="510">
        <v>20882</v>
      </c>
      <c r="BT1188" s="510">
        <v>13521</v>
      </c>
      <c r="BU1188" s="510">
        <v>404</v>
      </c>
      <c r="BV1188" s="510">
        <v>284</v>
      </c>
      <c r="BW1188" s="510">
        <v>24</v>
      </c>
      <c r="BX1188" s="510">
        <v>19811</v>
      </c>
      <c r="BY1188" s="510">
        <v>825</v>
      </c>
      <c r="BZ1188" s="510">
        <v>1370</v>
      </c>
      <c r="CA1188" s="510">
        <v>13</v>
      </c>
      <c r="CB1188" s="510">
        <v>7093</v>
      </c>
      <c r="CC1188" s="510">
        <v>546</v>
      </c>
      <c r="CD1188" s="510">
        <v>929</v>
      </c>
      <c r="CE1188" s="510">
        <v>9996</v>
      </c>
      <c r="CF1188" s="510">
        <v>5857875</v>
      </c>
      <c r="CG1188" s="510">
        <v>586</v>
      </c>
      <c r="CH1188" s="510">
        <v>1089</v>
      </c>
      <c r="CI1188" s="510">
        <v>2159</v>
      </c>
      <c r="CJ1188" s="510">
        <v>7161835</v>
      </c>
      <c r="CK1188" s="510">
        <v>3317</v>
      </c>
      <c r="CL1188" s="510">
        <v>6728</v>
      </c>
      <c r="CM1188" s="510">
        <v>786</v>
      </c>
      <c r="CN1188" s="510">
        <v>2404139</v>
      </c>
      <c r="CO1188" s="510">
        <v>3059</v>
      </c>
      <c r="CP1188" s="510">
        <v>6338</v>
      </c>
      <c r="CQ1188" s="510">
        <v>35000</v>
      </c>
      <c r="CR1188" s="510">
        <v>110179457</v>
      </c>
      <c r="CS1188" s="510">
        <v>3148</v>
      </c>
      <c r="CT1188" s="510">
        <v>6835</v>
      </c>
      <c r="CU1188" s="510">
        <v>1060</v>
      </c>
      <c r="CV1188" s="510">
        <v>9896684</v>
      </c>
      <c r="CW1188" s="510">
        <v>9336</v>
      </c>
      <c r="CX1188" s="510">
        <v>23871</v>
      </c>
      <c r="CY1188" s="510">
        <v>191</v>
      </c>
      <c r="CZ1188" s="510">
        <v>1651668</v>
      </c>
      <c r="DA1188" s="510">
        <v>8647</v>
      </c>
      <c r="DB1188" s="510">
        <v>24084</v>
      </c>
      <c r="DC1188" s="510">
        <v>1009</v>
      </c>
      <c r="DD1188" s="510">
        <v>10491605</v>
      </c>
      <c r="DE1188" s="510">
        <v>10398</v>
      </c>
      <c r="DF1188" s="510">
        <v>25624</v>
      </c>
      <c r="DG1188" s="510">
        <v>45</v>
      </c>
      <c r="DH1188" s="510">
        <v>458041</v>
      </c>
      <c r="DI1188" s="510">
        <v>10179</v>
      </c>
      <c r="DJ1188" s="510">
        <v>29557</v>
      </c>
      <c r="DK1188" s="510">
        <v>700</v>
      </c>
      <c r="DL1188" s="510">
        <v>298285</v>
      </c>
      <c r="DM1188" s="510">
        <v>426</v>
      </c>
      <c r="DN1188" s="510">
        <v>728</v>
      </c>
      <c r="DO1188" s="510">
        <v>5591</v>
      </c>
      <c r="DP1188" s="510">
        <v>244464</v>
      </c>
      <c r="DQ1188" s="510">
        <v>44</v>
      </c>
      <c r="DR1188" s="510">
        <v>75</v>
      </c>
      <c r="DS1188" s="510">
        <v>67</v>
      </c>
      <c r="DT1188" s="510">
        <v>176443</v>
      </c>
      <c r="DU1188" s="510">
        <v>2633</v>
      </c>
      <c r="DV1188" s="510">
        <v>4788</v>
      </c>
      <c r="DW1188" s="510">
        <v>58</v>
      </c>
      <c r="DX1188" s="510" t="s">
        <v>152</v>
      </c>
      <c r="DY1188" s="510" t="s">
        <v>152</v>
      </c>
      <c r="DZ1188" s="510" t="s">
        <v>152</v>
      </c>
      <c r="EA1188" s="510" t="s">
        <v>152</v>
      </c>
      <c r="EB1188" s="510" t="s">
        <v>152</v>
      </c>
      <c r="EC1188" s="510" t="s">
        <v>152</v>
      </c>
      <c r="ED1188" s="510" t="s">
        <v>152</v>
      </c>
      <c r="EE1188" s="510" t="s">
        <v>152</v>
      </c>
      <c r="EF1188" s="510" t="s">
        <v>152</v>
      </c>
      <c r="EG1188" s="510">
        <v>352</v>
      </c>
      <c r="EH1188" s="510">
        <v>46</v>
      </c>
      <c r="EI1188" s="510" t="s">
        <v>152</v>
      </c>
      <c r="EJ1188" s="479"/>
      <c r="EK1188" s="479"/>
      <c r="EL1188" s="479"/>
      <c r="EM1188" s="479"/>
      <c r="EN1188" s="479"/>
      <c r="EO1188" s="479"/>
      <c r="EP1188" s="479"/>
      <c r="EQ1188" s="479"/>
      <c r="ER1188" s="479"/>
      <c r="ES1188" s="479"/>
      <c r="ET1188" s="479"/>
      <c r="EU1188" s="479"/>
      <c r="EV1188" s="479"/>
      <c r="EW1188" s="479"/>
      <c r="EX1188" s="479"/>
      <c r="EY1188" s="479"/>
      <c r="EZ1188" s="476"/>
      <c r="FA1188" s="446">
        <f t="shared" si="2445"/>
        <v>3</v>
      </c>
      <c r="FB1188" s="417">
        <f t="shared" si="2478"/>
        <v>2023</v>
      </c>
      <c r="FC1188" s="448">
        <f t="shared" si="2479"/>
        <v>44986</v>
      </c>
      <c r="FD1188" s="449">
        <f t="shared" si="2480"/>
        <v>31</v>
      </c>
      <c r="FE1188" s="450"/>
      <c r="FF1188" s="451">
        <f t="shared" si="2469"/>
        <v>0.58526117450015702</v>
      </c>
      <c r="FG1188" s="450"/>
      <c r="FH1188" s="452">
        <f t="shared" si="2446"/>
        <v>2.0494368583673874</v>
      </c>
      <c r="FI1188" s="452">
        <f t="shared" si="2447"/>
        <v>1.4197149406957041</v>
      </c>
      <c r="FJ1188" s="452">
        <f t="shared" si="2448"/>
        <v>2.0437000510117329</v>
      </c>
      <c r="FK1188" s="452">
        <f t="shared" si="2449"/>
        <v>1.4317292977384799</v>
      </c>
      <c r="FL1188" s="452">
        <f t="shared" si="2450"/>
        <v>1.3952035841349322</v>
      </c>
      <c r="FM1188" s="452">
        <f t="shared" si="2451"/>
        <v>1.0676769007774409</v>
      </c>
      <c r="FN1188" s="452">
        <f t="shared" si="2452"/>
        <v>1.6507509881422926</v>
      </c>
      <c r="FO1188" s="452">
        <f t="shared" si="2453"/>
        <v>1.0688537549407116</v>
      </c>
      <c r="FP1188" s="452">
        <f t="shared" si="2454"/>
        <v>1.4907749077490775</v>
      </c>
      <c r="FQ1188" s="452">
        <f t="shared" si="2455"/>
        <v>1.0479704797047971</v>
      </c>
      <c r="FR1188" s="453"/>
      <c r="FS1188" s="446">
        <f t="shared" si="2481"/>
        <v>169358</v>
      </c>
      <c r="FT1188" s="446">
        <f t="shared" si="2481"/>
        <v>254037</v>
      </c>
      <c r="FU1188" s="446">
        <f t="shared" si="2481"/>
        <v>2963765</v>
      </c>
      <c r="FV1188" s="446">
        <f t="shared" si="2481"/>
        <v>9484048</v>
      </c>
      <c r="FW1188" s="446">
        <f t="shared" si="2481"/>
        <v>10925937</v>
      </c>
      <c r="FX1188" s="446">
        <f t="shared" si="2481"/>
        <v>7604133</v>
      </c>
      <c r="FY1188" s="446">
        <f t="shared" si="2481"/>
        <v>258557230</v>
      </c>
      <c r="FZ1188" s="446">
        <f t="shared" si="2481"/>
        <v>286332750</v>
      </c>
      <c r="GA1188" s="446">
        <f t="shared" si="2481"/>
        <v>7237868</v>
      </c>
      <c r="GB1188" s="446">
        <f t="shared" si="2482"/>
        <v>52133934</v>
      </c>
      <c r="GC1188" s="446" t="str">
        <f t="shared" si="2482"/>
        <v>-</v>
      </c>
      <c r="GD1188" s="446">
        <f t="shared" si="2477"/>
        <v>32880</v>
      </c>
      <c r="GE1188" s="446">
        <f t="shared" si="2477"/>
        <v>12077</v>
      </c>
      <c r="GF1188" s="446">
        <f t="shared" si="2477"/>
        <v>10885644</v>
      </c>
      <c r="GG1188" s="446">
        <f t="shared" si="2477"/>
        <v>14525752</v>
      </c>
      <c r="GH1188" s="446">
        <f t="shared" si="2477"/>
        <v>4981668</v>
      </c>
      <c r="GI1188" s="446">
        <f t="shared" si="2477"/>
        <v>239225000</v>
      </c>
      <c r="GJ1188" s="446">
        <f t="shared" si="2477"/>
        <v>25303260</v>
      </c>
      <c r="GK1188" s="446">
        <f t="shared" si="2477"/>
        <v>4600044</v>
      </c>
      <c r="GL1188" s="446">
        <f t="shared" si="2477"/>
        <v>25854616</v>
      </c>
      <c r="GM1188" s="446">
        <f t="shared" si="2477"/>
        <v>1330065</v>
      </c>
      <c r="GN1188" s="446">
        <f t="shared" si="2476"/>
        <v>320796</v>
      </c>
      <c r="GO1188" s="446">
        <f t="shared" si="2471"/>
        <v>509600</v>
      </c>
      <c r="GP1188" s="446">
        <f t="shared" si="2471"/>
        <v>419325</v>
      </c>
      <c r="GQ1188" s="446" t="str">
        <f t="shared" si="2471"/>
        <v>-</v>
      </c>
      <c r="GR1188" s="446"/>
      <c r="GS1188" s="446"/>
      <c r="GT1188" s="446"/>
      <c r="GU1188" s="446"/>
      <c r="GV1188" s="416"/>
    </row>
    <row r="1189" spans="1:204" ht="9.75" customHeight="1" x14ac:dyDescent="0.2">
      <c r="A1189" s="417" t="str">
        <f t="shared" si="2437"/>
        <v>2022-23MARCHRYA</v>
      </c>
      <c r="B1189" s="458" t="str">
        <f t="shared" si="2462"/>
        <v>2022-23</v>
      </c>
      <c r="C1189" s="402" t="s">
        <v>660</v>
      </c>
      <c r="D1189" s="458" t="s">
        <v>653</v>
      </c>
      <c r="E1189" s="458" t="s">
        <v>652</v>
      </c>
      <c r="F1189" s="478" t="s">
        <v>452</v>
      </c>
      <c r="G1189" s="478" t="s">
        <v>697</v>
      </c>
      <c r="H1189" s="510">
        <v>132443</v>
      </c>
      <c r="I1189" s="510">
        <v>97109</v>
      </c>
      <c r="J1189" s="510">
        <v>197305</v>
      </c>
      <c r="K1189" s="510">
        <v>2</v>
      </c>
      <c r="L1189" s="510">
        <v>2</v>
      </c>
      <c r="M1189" s="510">
        <v>2</v>
      </c>
      <c r="N1189" s="510">
        <v>2</v>
      </c>
      <c r="O1189" s="510">
        <v>5</v>
      </c>
      <c r="P1189" s="510">
        <v>415</v>
      </c>
      <c r="Q1189" s="510">
        <v>0</v>
      </c>
      <c r="R1189" s="510">
        <v>53</v>
      </c>
      <c r="S1189" s="510">
        <v>87415</v>
      </c>
      <c r="T1189" s="510">
        <v>9796</v>
      </c>
      <c r="U1189" s="510">
        <v>6228</v>
      </c>
      <c r="V1189" s="510">
        <v>43633</v>
      </c>
      <c r="W1189" s="510">
        <v>14728</v>
      </c>
      <c r="X1189" s="510">
        <v>446</v>
      </c>
      <c r="Y1189" s="510">
        <v>4802276</v>
      </c>
      <c r="Z1189" s="510">
        <v>490</v>
      </c>
      <c r="AA1189" s="510">
        <v>860</v>
      </c>
      <c r="AB1189" s="510">
        <v>3463288</v>
      </c>
      <c r="AC1189" s="510">
        <v>556</v>
      </c>
      <c r="AD1189" s="510">
        <v>994</v>
      </c>
      <c r="AE1189" s="510">
        <v>83259295</v>
      </c>
      <c r="AF1189" s="510">
        <v>1908</v>
      </c>
      <c r="AG1189" s="510">
        <v>4283</v>
      </c>
      <c r="AH1189" s="510">
        <v>136425589</v>
      </c>
      <c r="AI1189" s="510">
        <v>9263</v>
      </c>
      <c r="AJ1189" s="510">
        <v>23773</v>
      </c>
      <c r="AK1189" s="510">
        <v>4664074</v>
      </c>
      <c r="AL1189" s="510">
        <v>10458</v>
      </c>
      <c r="AM1189" s="510">
        <v>29573</v>
      </c>
      <c r="AN1189" s="510">
        <v>0</v>
      </c>
      <c r="AO1189" s="510">
        <v>2381</v>
      </c>
      <c r="AP1189" s="510">
        <v>2791</v>
      </c>
      <c r="AQ1189" s="510">
        <v>7959783</v>
      </c>
      <c r="AR1189" s="510">
        <v>2852</v>
      </c>
      <c r="AS1189" s="510">
        <v>6983</v>
      </c>
      <c r="AT1189" s="510">
        <v>15421</v>
      </c>
      <c r="AU1189" s="510">
        <v>2477</v>
      </c>
      <c r="AV1189" s="510">
        <v>7255</v>
      </c>
      <c r="AW1189" s="510">
        <v>5105</v>
      </c>
      <c r="AX1189" s="510">
        <v>550</v>
      </c>
      <c r="AY1189" s="510">
        <v>5139</v>
      </c>
      <c r="AZ1189" s="510">
        <v>1365</v>
      </c>
      <c r="BA1189" s="510">
        <v>13251</v>
      </c>
      <c r="BB1189" s="510">
        <v>74658174</v>
      </c>
      <c r="BC1189" s="510">
        <v>5634</v>
      </c>
      <c r="BD1189" s="510">
        <v>11948</v>
      </c>
      <c r="BE1189" s="510">
        <v>2242</v>
      </c>
      <c r="BF1189" s="510">
        <v>6478</v>
      </c>
      <c r="BG1189" s="510">
        <v>3406</v>
      </c>
      <c r="BH1189" s="510">
        <v>1125</v>
      </c>
      <c r="BI1189" s="510">
        <v>42551</v>
      </c>
      <c r="BJ1189" s="510">
        <v>3887</v>
      </c>
      <c r="BK1189" s="510">
        <v>25556</v>
      </c>
      <c r="BL1189" s="510">
        <v>71994</v>
      </c>
      <c r="BM1189" s="510">
        <v>19830</v>
      </c>
      <c r="BN1189" s="510">
        <v>13664</v>
      </c>
      <c r="BO1189" s="510">
        <v>12548</v>
      </c>
      <c r="BP1189" s="510">
        <v>8674</v>
      </c>
      <c r="BQ1189" s="510">
        <v>62021</v>
      </c>
      <c r="BR1189" s="510">
        <v>45808</v>
      </c>
      <c r="BS1189" s="510">
        <v>30133</v>
      </c>
      <c r="BT1189" s="510">
        <v>15609</v>
      </c>
      <c r="BU1189" s="510">
        <v>1209</v>
      </c>
      <c r="BV1189" s="510">
        <v>481</v>
      </c>
      <c r="BW1189" s="510">
        <v>91</v>
      </c>
      <c r="BX1189" s="510">
        <v>57613</v>
      </c>
      <c r="BY1189" s="510">
        <v>633</v>
      </c>
      <c r="BZ1189" s="510">
        <v>1270</v>
      </c>
      <c r="CA1189" s="510">
        <v>82</v>
      </c>
      <c r="CB1189" s="510">
        <v>40837</v>
      </c>
      <c r="CC1189" s="510">
        <v>498</v>
      </c>
      <c r="CD1189" s="510">
        <v>991</v>
      </c>
      <c r="CE1189" s="510">
        <v>9623</v>
      </c>
      <c r="CF1189" s="510">
        <v>4703826</v>
      </c>
      <c r="CG1189" s="510">
        <v>489</v>
      </c>
      <c r="CH1189" s="510">
        <v>857</v>
      </c>
      <c r="CI1189" s="510">
        <v>5354</v>
      </c>
      <c r="CJ1189" s="510">
        <v>10455912</v>
      </c>
      <c r="CK1189" s="510">
        <v>1953</v>
      </c>
      <c r="CL1189" s="510">
        <v>4283</v>
      </c>
      <c r="CM1189" s="510">
        <v>1226</v>
      </c>
      <c r="CN1189" s="510">
        <v>2389152</v>
      </c>
      <c r="CO1189" s="510">
        <v>1949</v>
      </c>
      <c r="CP1189" s="510">
        <v>4764</v>
      </c>
      <c r="CQ1189" s="510">
        <v>37053</v>
      </c>
      <c r="CR1189" s="510">
        <v>70414231</v>
      </c>
      <c r="CS1189" s="510">
        <v>1900</v>
      </c>
      <c r="CT1189" s="510">
        <v>4267</v>
      </c>
      <c r="CU1189" s="510">
        <v>1174</v>
      </c>
      <c r="CV1189" s="510">
        <v>18813581</v>
      </c>
      <c r="CW1189" s="510">
        <v>16025</v>
      </c>
      <c r="CX1189" s="510">
        <v>42421</v>
      </c>
      <c r="CY1189" s="510">
        <v>238</v>
      </c>
      <c r="CZ1189" s="510">
        <v>2739038</v>
      </c>
      <c r="DA1189" s="510">
        <v>11509</v>
      </c>
      <c r="DB1189" s="510">
        <v>34396</v>
      </c>
      <c r="DC1189" s="510">
        <v>1158</v>
      </c>
      <c r="DD1189" s="510">
        <v>28196436</v>
      </c>
      <c r="DE1189" s="510">
        <v>24349</v>
      </c>
      <c r="DF1189" s="510">
        <v>53764</v>
      </c>
      <c r="DG1189" s="510">
        <v>178</v>
      </c>
      <c r="DH1189" s="510">
        <v>3703001</v>
      </c>
      <c r="DI1189" s="510">
        <v>20803</v>
      </c>
      <c r="DJ1189" s="510">
        <v>41760</v>
      </c>
      <c r="DK1189" s="510">
        <v>475</v>
      </c>
      <c r="DL1189" s="510">
        <v>147373</v>
      </c>
      <c r="DM1189" s="510">
        <v>310</v>
      </c>
      <c r="DN1189" s="510">
        <v>571</v>
      </c>
      <c r="DO1189" s="510">
        <v>5920</v>
      </c>
      <c r="DP1189" s="510">
        <v>144703</v>
      </c>
      <c r="DQ1189" s="510">
        <v>24</v>
      </c>
      <c r="DR1189" s="510">
        <v>40</v>
      </c>
      <c r="DS1189" s="510">
        <v>146</v>
      </c>
      <c r="DT1189" s="510">
        <v>350495</v>
      </c>
      <c r="DU1189" s="510">
        <v>2401</v>
      </c>
      <c r="DV1189" s="510">
        <v>6081</v>
      </c>
      <c r="DW1189" s="510">
        <v>127</v>
      </c>
      <c r="DX1189" s="510" t="s">
        <v>152</v>
      </c>
      <c r="DY1189" s="510" t="s">
        <v>152</v>
      </c>
      <c r="DZ1189" s="510" t="s">
        <v>152</v>
      </c>
      <c r="EA1189" s="510" t="s">
        <v>152</v>
      </c>
      <c r="EB1189" s="510" t="s">
        <v>152</v>
      </c>
      <c r="EC1189" s="510" t="s">
        <v>152</v>
      </c>
      <c r="ED1189" s="510" t="s">
        <v>152</v>
      </c>
      <c r="EE1189" s="510" t="s">
        <v>152</v>
      </c>
      <c r="EF1189" s="510" t="s">
        <v>152</v>
      </c>
      <c r="EG1189" s="510">
        <v>530</v>
      </c>
      <c r="EH1189" s="510">
        <v>27</v>
      </c>
      <c r="EI1189" s="510" t="s">
        <v>152</v>
      </c>
      <c r="EJ1189" s="479"/>
      <c r="EK1189" s="479"/>
      <c r="EL1189" s="479"/>
      <c r="EM1189" s="479"/>
      <c r="EN1189" s="479"/>
      <c r="EO1189" s="479"/>
      <c r="EP1189" s="479"/>
      <c r="EQ1189" s="479"/>
      <c r="ER1189" s="479"/>
      <c r="ES1189" s="479"/>
      <c r="ET1189" s="479"/>
      <c r="EU1189" s="479"/>
      <c r="EV1189" s="479"/>
      <c r="EW1189" s="479"/>
      <c r="EX1189" s="479"/>
      <c r="EY1189" s="479"/>
      <c r="EZ1189" s="476"/>
      <c r="FA1189" s="446">
        <f t="shared" si="2445"/>
        <v>3</v>
      </c>
      <c r="FB1189" s="417">
        <f t="shared" si="2478"/>
        <v>2023</v>
      </c>
      <c r="FC1189" s="448">
        <f t="shared" si="2479"/>
        <v>44986</v>
      </c>
      <c r="FD1189" s="449">
        <f t="shared" si="2480"/>
        <v>31</v>
      </c>
      <c r="FE1189" s="450"/>
      <c r="FF1189" s="451">
        <f t="shared" si="2469"/>
        <v>0.63106278648331737</v>
      </c>
      <c r="FG1189" s="450"/>
      <c r="FH1189" s="452">
        <f t="shared" si="2446"/>
        <v>2.0242956308697426</v>
      </c>
      <c r="FI1189" s="452">
        <f t="shared" si="2447"/>
        <v>1.3948550428746427</v>
      </c>
      <c r="FJ1189" s="452">
        <f t="shared" si="2448"/>
        <v>2.014771997430957</v>
      </c>
      <c r="FK1189" s="452">
        <f t="shared" si="2449"/>
        <v>1.392742453436095</v>
      </c>
      <c r="FL1189" s="452">
        <f t="shared" si="2450"/>
        <v>1.4214241514450072</v>
      </c>
      <c r="FM1189" s="452">
        <f t="shared" si="2451"/>
        <v>1.0498475924185822</v>
      </c>
      <c r="FN1189" s="452">
        <f t="shared" si="2452"/>
        <v>2.045966865833786</v>
      </c>
      <c r="FO1189" s="452">
        <f t="shared" si="2453"/>
        <v>1.0598180336773493</v>
      </c>
      <c r="FP1189" s="452">
        <f t="shared" si="2454"/>
        <v>2.710762331838565</v>
      </c>
      <c r="FQ1189" s="452">
        <f t="shared" si="2455"/>
        <v>1.0784753363228698</v>
      </c>
      <c r="FR1189" s="453"/>
      <c r="FS1189" s="446">
        <f t="shared" si="2481"/>
        <v>194218</v>
      </c>
      <c r="FT1189" s="446">
        <f t="shared" si="2481"/>
        <v>194218</v>
      </c>
      <c r="FU1189" s="446">
        <f t="shared" si="2481"/>
        <v>194218</v>
      </c>
      <c r="FV1189" s="446">
        <f t="shared" si="2481"/>
        <v>485545</v>
      </c>
      <c r="FW1189" s="446">
        <f t="shared" si="2481"/>
        <v>8424560</v>
      </c>
      <c r="FX1189" s="446">
        <f t="shared" si="2481"/>
        <v>6190632</v>
      </c>
      <c r="FY1189" s="446">
        <f t="shared" si="2481"/>
        <v>186880139</v>
      </c>
      <c r="FZ1189" s="446">
        <f t="shared" si="2481"/>
        <v>350128744</v>
      </c>
      <c r="GA1189" s="446">
        <f t="shared" si="2481"/>
        <v>13189558</v>
      </c>
      <c r="GB1189" s="446">
        <f t="shared" si="2482"/>
        <v>158322948</v>
      </c>
      <c r="GC1189" s="446">
        <f t="shared" si="2482"/>
        <v>19489553</v>
      </c>
      <c r="GD1189" s="446">
        <f t="shared" ref="GD1189:GM1198" si="2483">IFERROR(HLOOKUP(GD$1,$H$5:$HA$10112,MATCH($A1189,$A$5:$A$10112,0),0)*HLOOKUP(GD$2,$H$5:$HA$10112,MATCH($A1189,$A$5:$A$10112,0),0),"-")</f>
        <v>115570</v>
      </c>
      <c r="GE1189" s="446">
        <f t="shared" si="2483"/>
        <v>81262</v>
      </c>
      <c r="GF1189" s="446">
        <f t="shared" si="2483"/>
        <v>8246911</v>
      </c>
      <c r="GG1189" s="446">
        <f t="shared" si="2483"/>
        <v>22931182</v>
      </c>
      <c r="GH1189" s="446">
        <f t="shared" si="2483"/>
        <v>5840664</v>
      </c>
      <c r="GI1189" s="446">
        <f t="shared" si="2483"/>
        <v>158105151</v>
      </c>
      <c r="GJ1189" s="446">
        <f t="shared" si="2483"/>
        <v>49802254</v>
      </c>
      <c r="GK1189" s="446">
        <f t="shared" si="2483"/>
        <v>8186248</v>
      </c>
      <c r="GL1189" s="446">
        <f t="shared" si="2483"/>
        <v>62258712</v>
      </c>
      <c r="GM1189" s="446">
        <f t="shared" si="2483"/>
        <v>7433280</v>
      </c>
      <c r="GN1189" s="446">
        <f t="shared" si="2476"/>
        <v>887826</v>
      </c>
      <c r="GO1189" s="446">
        <f t="shared" ref="GO1189:GQ1208" si="2484">IFERROR(HLOOKUP(GO$1,$H$5:$HA$10112,MATCH($A1189,$A$5:$A$10112,0),0)*HLOOKUP(GO$2,$H$5:$HA$10112,MATCH($A1189,$A$5:$A$10112,0),0),"-")</f>
        <v>271225</v>
      </c>
      <c r="GP1189" s="446">
        <f t="shared" si="2484"/>
        <v>236800</v>
      </c>
      <c r="GQ1189" s="446" t="str">
        <f t="shared" si="2484"/>
        <v>-</v>
      </c>
      <c r="GR1189" s="446"/>
      <c r="GS1189" s="446"/>
      <c r="GT1189" s="446"/>
      <c r="GU1189" s="446"/>
      <c r="GV1189" s="416"/>
    </row>
    <row r="1190" spans="1:204" ht="9.75" customHeight="1" x14ac:dyDescent="0.2">
      <c r="A1190" s="485" t="str">
        <f t="shared" si="2437"/>
        <v>2022-23MARCHRX8</v>
      </c>
      <c r="B1190" s="503" t="str">
        <f t="shared" si="2462"/>
        <v>2022-23</v>
      </c>
      <c r="C1190" s="436" t="s">
        <v>660</v>
      </c>
      <c r="D1190" s="503" t="s">
        <v>646</v>
      </c>
      <c r="E1190" s="503" t="s">
        <v>645</v>
      </c>
      <c r="F1190" s="504" t="s">
        <v>450</v>
      </c>
      <c r="G1190" s="504" t="s">
        <v>696</v>
      </c>
      <c r="H1190" s="522">
        <v>97955</v>
      </c>
      <c r="I1190" s="522">
        <v>65004</v>
      </c>
      <c r="J1190" s="522">
        <v>1508815</v>
      </c>
      <c r="K1190" s="522">
        <v>23</v>
      </c>
      <c r="L1190" s="522">
        <v>0</v>
      </c>
      <c r="M1190" s="522">
        <v>92</v>
      </c>
      <c r="N1190" s="522">
        <v>149</v>
      </c>
      <c r="O1190" s="522">
        <v>250</v>
      </c>
      <c r="P1190" s="522">
        <v>332</v>
      </c>
      <c r="Q1190" s="522">
        <v>196</v>
      </c>
      <c r="R1190" s="522">
        <v>176</v>
      </c>
      <c r="S1190" s="522">
        <v>65668</v>
      </c>
      <c r="T1190" s="522">
        <v>8540</v>
      </c>
      <c r="U1190" s="522">
        <v>6106</v>
      </c>
      <c r="V1190" s="522">
        <v>38129</v>
      </c>
      <c r="W1190" s="522">
        <v>8535</v>
      </c>
      <c r="X1190" s="522">
        <v>236</v>
      </c>
      <c r="Y1190" s="522">
        <v>4616412</v>
      </c>
      <c r="Z1190" s="522">
        <v>541</v>
      </c>
      <c r="AA1190" s="522">
        <v>919</v>
      </c>
      <c r="AB1190" s="522">
        <v>3637898</v>
      </c>
      <c r="AC1190" s="522">
        <v>596</v>
      </c>
      <c r="AD1190" s="522">
        <v>1028</v>
      </c>
      <c r="AE1190" s="522">
        <v>79125079</v>
      </c>
      <c r="AF1190" s="522">
        <v>2075</v>
      </c>
      <c r="AG1190" s="522">
        <v>4738</v>
      </c>
      <c r="AH1190" s="522">
        <v>54071359</v>
      </c>
      <c r="AI1190" s="522">
        <v>6335</v>
      </c>
      <c r="AJ1190" s="522">
        <v>14696</v>
      </c>
      <c r="AK1190" s="522">
        <v>1719518</v>
      </c>
      <c r="AL1190" s="522">
        <v>7286</v>
      </c>
      <c r="AM1190" s="522">
        <v>16172</v>
      </c>
      <c r="AN1190" s="522">
        <v>389</v>
      </c>
      <c r="AO1190" s="522">
        <v>1220</v>
      </c>
      <c r="AP1190" s="522">
        <v>2161</v>
      </c>
      <c r="AQ1190" s="522">
        <v>6743775</v>
      </c>
      <c r="AR1190" s="522">
        <v>3121</v>
      </c>
      <c r="AS1190" s="522">
        <v>6670</v>
      </c>
      <c r="AT1190" s="522">
        <v>4804</v>
      </c>
      <c r="AU1190" s="522">
        <v>1325</v>
      </c>
      <c r="AV1190" s="522">
        <v>479</v>
      </c>
      <c r="AW1190" s="522">
        <v>5658</v>
      </c>
      <c r="AX1190" s="522">
        <v>1580</v>
      </c>
      <c r="AY1190" s="522">
        <v>1420</v>
      </c>
      <c r="AZ1190" s="522">
        <v>1801</v>
      </c>
      <c r="BA1190" s="522">
        <v>4680</v>
      </c>
      <c r="BB1190" s="522">
        <v>11617606</v>
      </c>
      <c r="BC1190" s="522">
        <v>2482</v>
      </c>
      <c r="BD1190" s="522">
        <v>5011</v>
      </c>
      <c r="BE1190" s="522">
        <v>838</v>
      </c>
      <c r="BF1190" s="522">
        <v>718</v>
      </c>
      <c r="BG1190" s="522">
        <v>1754</v>
      </c>
      <c r="BH1190" s="522">
        <v>1370</v>
      </c>
      <c r="BI1190" s="522">
        <v>37774</v>
      </c>
      <c r="BJ1190" s="522">
        <v>4504</v>
      </c>
      <c r="BK1190" s="522">
        <v>18586</v>
      </c>
      <c r="BL1190" s="522">
        <v>60864</v>
      </c>
      <c r="BM1190" s="522">
        <v>15621</v>
      </c>
      <c r="BN1190" s="522">
        <v>11814</v>
      </c>
      <c r="BO1190" s="522">
        <v>10822</v>
      </c>
      <c r="BP1190" s="522">
        <v>8285</v>
      </c>
      <c r="BQ1190" s="522">
        <v>50821</v>
      </c>
      <c r="BR1190" s="522">
        <v>40712</v>
      </c>
      <c r="BS1190" s="522">
        <v>13137</v>
      </c>
      <c r="BT1190" s="522">
        <v>9033</v>
      </c>
      <c r="BU1190" s="522">
        <v>376</v>
      </c>
      <c r="BV1190" s="522">
        <v>290</v>
      </c>
      <c r="BW1190" s="522">
        <v>310</v>
      </c>
      <c r="BX1190" s="522">
        <v>173776</v>
      </c>
      <c r="BY1190" s="522">
        <v>561</v>
      </c>
      <c r="BZ1190" s="522">
        <v>921</v>
      </c>
      <c r="CA1190" s="522">
        <v>49</v>
      </c>
      <c r="CB1190" s="522">
        <v>19635</v>
      </c>
      <c r="CC1190" s="522">
        <v>401</v>
      </c>
      <c r="CD1190" s="522">
        <v>713</v>
      </c>
      <c r="CE1190" s="522">
        <v>8181</v>
      </c>
      <c r="CF1190" s="522">
        <v>4423001</v>
      </c>
      <c r="CG1190" s="522">
        <v>541</v>
      </c>
      <c r="CH1190" s="522">
        <v>920</v>
      </c>
      <c r="CI1190" s="522">
        <v>3879</v>
      </c>
      <c r="CJ1190" s="522">
        <v>8857245</v>
      </c>
      <c r="CK1190" s="522">
        <v>2283</v>
      </c>
      <c r="CL1190" s="522">
        <v>5304</v>
      </c>
      <c r="CM1190" s="522">
        <v>1038</v>
      </c>
      <c r="CN1190" s="522">
        <v>2240335</v>
      </c>
      <c r="CO1190" s="522">
        <v>2158</v>
      </c>
      <c r="CP1190" s="522">
        <v>5239</v>
      </c>
      <c r="CQ1190" s="522">
        <v>33212</v>
      </c>
      <c r="CR1190" s="522">
        <v>68027499</v>
      </c>
      <c r="CS1190" s="522">
        <v>2048</v>
      </c>
      <c r="CT1190" s="522">
        <v>4635</v>
      </c>
      <c r="CU1190" s="522">
        <v>1698</v>
      </c>
      <c r="CV1190" s="522">
        <v>10276467</v>
      </c>
      <c r="CW1190" s="522">
        <v>6052</v>
      </c>
      <c r="CX1190" s="522">
        <v>12744</v>
      </c>
      <c r="CY1190" s="522">
        <v>977</v>
      </c>
      <c r="CZ1190" s="522">
        <v>5765851</v>
      </c>
      <c r="DA1190" s="522">
        <v>5902</v>
      </c>
      <c r="DB1190" s="522">
        <v>12782</v>
      </c>
      <c r="DC1190" s="522">
        <v>2234</v>
      </c>
      <c r="DD1190" s="522">
        <v>20911194</v>
      </c>
      <c r="DE1190" s="522">
        <v>9360</v>
      </c>
      <c r="DF1190" s="522">
        <v>20803</v>
      </c>
      <c r="DG1190" s="522">
        <v>515</v>
      </c>
      <c r="DH1190" s="522">
        <v>4617303</v>
      </c>
      <c r="DI1190" s="522">
        <v>8966</v>
      </c>
      <c r="DJ1190" s="522">
        <v>19289</v>
      </c>
      <c r="DK1190" s="522">
        <v>312</v>
      </c>
      <c r="DL1190" s="522">
        <v>129456</v>
      </c>
      <c r="DM1190" s="522">
        <v>415</v>
      </c>
      <c r="DN1190" s="522">
        <v>708</v>
      </c>
      <c r="DO1190" s="522">
        <v>4746</v>
      </c>
      <c r="DP1190" s="522">
        <v>289824</v>
      </c>
      <c r="DQ1190" s="522">
        <v>61</v>
      </c>
      <c r="DR1190" s="522">
        <v>131</v>
      </c>
      <c r="DS1190" s="522">
        <v>61</v>
      </c>
      <c r="DT1190" s="522">
        <v>94262</v>
      </c>
      <c r="DU1190" s="522">
        <v>1545</v>
      </c>
      <c r="DV1190" s="522">
        <v>2840</v>
      </c>
      <c r="DW1190" s="522">
        <v>52</v>
      </c>
      <c r="DX1190" s="522" t="s">
        <v>152</v>
      </c>
      <c r="DY1190" s="522" t="s">
        <v>152</v>
      </c>
      <c r="DZ1190" s="522" t="s">
        <v>152</v>
      </c>
      <c r="EA1190" s="522" t="s">
        <v>152</v>
      </c>
      <c r="EB1190" s="522" t="s">
        <v>152</v>
      </c>
      <c r="EC1190" s="522" t="s">
        <v>152</v>
      </c>
      <c r="ED1190" s="522" t="s">
        <v>152</v>
      </c>
      <c r="EE1190" s="522" t="s">
        <v>152</v>
      </c>
      <c r="EF1190" s="522" t="s">
        <v>152</v>
      </c>
      <c r="EG1190" s="522">
        <v>336</v>
      </c>
      <c r="EH1190" s="508">
        <v>364</v>
      </c>
      <c r="EI1190" s="522" t="s">
        <v>152</v>
      </c>
      <c r="EJ1190" s="483"/>
      <c r="EK1190" s="483"/>
      <c r="EL1190" s="483"/>
      <c r="EM1190" s="483"/>
      <c r="EN1190" s="483"/>
      <c r="EO1190" s="483"/>
      <c r="EP1190" s="483"/>
      <c r="EQ1190" s="483"/>
      <c r="ER1190" s="483"/>
      <c r="ES1190" s="483"/>
      <c r="ET1190" s="483"/>
      <c r="EU1190" s="483"/>
      <c r="EV1190" s="483"/>
      <c r="EW1190" s="483"/>
      <c r="EX1190" s="483"/>
      <c r="EY1190" s="483"/>
      <c r="EZ1190" s="484"/>
      <c r="FA1190" s="468">
        <f t="shared" si="2445"/>
        <v>3</v>
      </c>
      <c r="FB1190" s="485">
        <f t="shared" si="2478"/>
        <v>2023</v>
      </c>
      <c r="FC1190" s="486">
        <f t="shared" si="2479"/>
        <v>44986</v>
      </c>
      <c r="FD1190" s="470">
        <f t="shared" si="2480"/>
        <v>31</v>
      </c>
      <c r="FE1190" s="471"/>
      <c r="FF1190" s="517">
        <f t="shared" si="2469"/>
        <v>0.57821637426900585</v>
      </c>
      <c r="FG1190" s="471"/>
      <c r="FH1190" s="487">
        <f t="shared" si="2446"/>
        <v>1.8291569086651054</v>
      </c>
      <c r="FI1190" s="487">
        <f t="shared" si="2447"/>
        <v>1.3833723653395784</v>
      </c>
      <c r="FJ1190" s="487">
        <f t="shared" si="2448"/>
        <v>1.7723550605961349</v>
      </c>
      <c r="FK1190" s="487">
        <f t="shared" si="2449"/>
        <v>1.3568621028496561</v>
      </c>
      <c r="FL1190" s="487">
        <f t="shared" si="2450"/>
        <v>1.3328699939678459</v>
      </c>
      <c r="FM1190" s="487">
        <f t="shared" si="2451"/>
        <v>1.0677437121351203</v>
      </c>
      <c r="FN1190" s="487">
        <f t="shared" si="2452"/>
        <v>1.5391915641476275</v>
      </c>
      <c r="FO1190" s="487">
        <f t="shared" si="2453"/>
        <v>1.0583479789103691</v>
      </c>
      <c r="FP1190" s="487">
        <f t="shared" si="2454"/>
        <v>1.5932203389830508</v>
      </c>
      <c r="FQ1190" s="487">
        <f t="shared" si="2455"/>
        <v>1.228813559322034</v>
      </c>
      <c r="FR1190" s="459"/>
      <c r="FS1190" s="468">
        <f t="shared" si="2481"/>
        <v>0</v>
      </c>
      <c r="FT1190" s="468">
        <f t="shared" si="2481"/>
        <v>5980368</v>
      </c>
      <c r="FU1190" s="468">
        <f t="shared" si="2481"/>
        <v>9685596</v>
      </c>
      <c r="FV1190" s="468">
        <f t="shared" si="2481"/>
        <v>16251000</v>
      </c>
      <c r="FW1190" s="468">
        <f t="shared" si="2481"/>
        <v>7848260</v>
      </c>
      <c r="FX1190" s="468">
        <f t="shared" si="2481"/>
        <v>6276968</v>
      </c>
      <c r="FY1190" s="468">
        <f t="shared" si="2481"/>
        <v>180655202</v>
      </c>
      <c r="FZ1190" s="468">
        <f t="shared" si="2481"/>
        <v>125430360</v>
      </c>
      <c r="GA1190" s="468">
        <f t="shared" si="2481"/>
        <v>3816592</v>
      </c>
      <c r="GB1190" s="468">
        <f t="shared" si="2482"/>
        <v>23451480</v>
      </c>
      <c r="GC1190" s="468">
        <f t="shared" si="2482"/>
        <v>14413870</v>
      </c>
      <c r="GD1190" s="468">
        <f t="shared" si="2483"/>
        <v>285510</v>
      </c>
      <c r="GE1190" s="468">
        <f t="shared" si="2483"/>
        <v>34937</v>
      </c>
      <c r="GF1190" s="468">
        <f t="shared" si="2483"/>
        <v>7526520</v>
      </c>
      <c r="GG1190" s="468">
        <f t="shared" si="2483"/>
        <v>20574216</v>
      </c>
      <c r="GH1190" s="468">
        <f t="shared" si="2483"/>
        <v>5438082</v>
      </c>
      <c r="GI1190" s="468">
        <f t="shared" si="2483"/>
        <v>153937620</v>
      </c>
      <c r="GJ1190" s="468">
        <f t="shared" si="2483"/>
        <v>21639312</v>
      </c>
      <c r="GK1190" s="468">
        <f t="shared" si="2483"/>
        <v>12488014</v>
      </c>
      <c r="GL1190" s="468">
        <f t="shared" si="2483"/>
        <v>46473902</v>
      </c>
      <c r="GM1190" s="468">
        <f t="shared" si="2483"/>
        <v>9933835</v>
      </c>
      <c r="GN1190" s="468">
        <f t="shared" si="2476"/>
        <v>173240</v>
      </c>
      <c r="GO1190" s="468">
        <f t="shared" si="2484"/>
        <v>220896</v>
      </c>
      <c r="GP1190" s="468">
        <f t="shared" si="2484"/>
        <v>621726</v>
      </c>
      <c r="GQ1190" s="468" t="str">
        <f t="shared" si="2484"/>
        <v>-</v>
      </c>
      <c r="GR1190" s="468"/>
      <c r="GS1190" s="468"/>
      <c r="GT1190" s="468"/>
      <c r="GU1190" s="468"/>
      <c r="GV1190" s="425"/>
    </row>
    <row r="1191" spans="1:204" ht="9.75" customHeight="1" x14ac:dyDescent="0.2">
      <c r="A1191" s="472" t="str">
        <f t="shared" si="2437"/>
        <v>2023-24APRILRX9</v>
      </c>
      <c r="B1191" s="488" t="str">
        <f t="shared" si="2462"/>
        <v>2023-24</v>
      </c>
      <c r="C1191" s="400" t="s">
        <v>664</v>
      </c>
      <c r="D1191" s="488" t="s">
        <v>653</v>
      </c>
      <c r="E1191" s="488" t="s">
        <v>652</v>
      </c>
      <c r="F1191" s="474" t="s">
        <v>451</v>
      </c>
      <c r="G1191" s="474" t="s">
        <v>686</v>
      </c>
      <c r="H1191" s="518">
        <v>91352</v>
      </c>
      <c r="I1191" s="518">
        <v>68169</v>
      </c>
      <c r="J1191" s="518">
        <v>269998</v>
      </c>
      <c r="K1191" s="518">
        <v>4</v>
      </c>
      <c r="L1191" s="518">
        <v>2</v>
      </c>
      <c r="M1191" s="518">
        <v>3</v>
      </c>
      <c r="N1191" s="518">
        <v>4</v>
      </c>
      <c r="O1191" s="518">
        <v>62</v>
      </c>
      <c r="P1191" s="518">
        <v>472</v>
      </c>
      <c r="Q1191" s="518">
        <v>1640</v>
      </c>
      <c r="R1191" s="518">
        <v>1393</v>
      </c>
      <c r="S1191" s="518">
        <v>62480</v>
      </c>
      <c r="T1191" s="518">
        <v>7453</v>
      </c>
      <c r="U1191" s="518">
        <v>4757</v>
      </c>
      <c r="V1191" s="518">
        <v>35098</v>
      </c>
      <c r="W1191" s="518">
        <v>10158</v>
      </c>
      <c r="X1191" s="518">
        <v>316</v>
      </c>
      <c r="Y1191" s="518">
        <v>3780746</v>
      </c>
      <c r="Z1191" s="518">
        <v>507</v>
      </c>
      <c r="AA1191" s="518">
        <v>920</v>
      </c>
      <c r="AB1191" s="518">
        <v>4286491</v>
      </c>
      <c r="AC1191" s="518">
        <v>901</v>
      </c>
      <c r="AD1191" s="518">
        <v>2045</v>
      </c>
      <c r="AE1191" s="518">
        <v>70625306</v>
      </c>
      <c r="AF1191" s="518">
        <v>2012</v>
      </c>
      <c r="AG1191" s="518">
        <v>4369</v>
      </c>
      <c r="AH1191" s="518">
        <v>75361003</v>
      </c>
      <c r="AI1191" s="518">
        <v>7419</v>
      </c>
      <c r="AJ1191" s="518">
        <v>17167</v>
      </c>
      <c r="AK1191" s="518">
        <v>2115734</v>
      </c>
      <c r="AL1191" s="518">
        <v>6695</v>
      </c>
      <c r="AM1191" s="518">
        <v>16329</v>
      </c>
      <c r="AN1191" s="518">
        <v>265</v>
      </c>
      <c r="AO1191" s="518">
        <v>3986</v>
      </c>
      <c r="AP1191" s="518">
        <v>5571</v>
      </c>
      <c r="AQ1191" s="518">
        <v>1004070</v>
      </c>
      <c r="AR1191" s="518">
        <v>180</v>
      </c>
      <c r="AS1191" s="518">
        <v>276</v>
      </c>
      <c r="AT1191" s="518">
        <v>7314</v>
      </c>
      <c r="AU1191" s="518">
        <v>1300</v>
      </c>
      <c r="AV1191" s="518">
        <v>1752</v>
      </c>
      <c r="AW1191" s="518">
        <v>76</v>
      </c>
      <c r="AX1191" s="518">
        <v>2028</v>
      </c>
      <c r="AY1191" s="518">
        <v>2234</v>
      </c>
      <c r="AZ1191" s="518">
        <v>1480</v>
      </c>
      <c r="BA1191" s="518">
        <v>6341</v>
      </c>
      <c r="BB1191" s="518">
        <v>7745536</v>
      </c>
      <c r="BC1191" s="518">
        <v>1222</v>
      </c>
      <c r="BD1191" s="518">
        <v>3200</v>
      </c>
      <c r="BE1191" s="518">
        <v>432</v>
      </c>
      <c r="BF1191" s="518">
        <v>1060</v>
      </c>
      <c r="BG1191" s="518">
        <v>2047</v>
      </c>
      <c r="BH1191" s="518">
        <v>2802</v>
      </c>
      <c r="BI1191" s="518">
        <v>31447</v>
      </c>
      <c r="BJ1191" s="518">
        <v>3186</v>
      </c>
      <c r="BK1191" s="518">
        <v>20533</v>
      </c>
      <c r="BL1191" s="518">
        <v>55166</v>
      </c>
      <c r="BM1191" s="518">
        <v>13299</v>
      </c>
      <c r="BN1191" s="518">
        <v>10435</v>
      </c>
      <c r="BO1191" s="518">
        <v>8654</v>
      </c>
      <c r="BP1191" s="518">
        <v>6872</v>
      </c>
      <c r="BQ1191" s="518">
        <v>46483</v>
      </c>
      <c r="BR1191" s="518">
        <v>37485</v>
      </c>
      <c r="BS1191" s="518">
        <v>16101</v>
      </c>
      <c r="BT1191" s="518">
        <v>10763</v>
      </c>
      <c r="BU1191" s="518">
        <v>316</v>
      </c>
      <c r="BV1191" s="518">
        <v>210</v>
      </c>
      <c r="BW1191" s="518">
        <v>0</v>
      </c>
      <c r="BX1191" s="518">
        <v>0</v>
      </c>
      <c r="BY1191" s="518" t="s">
        <v>152</v>
      </c>
      <c r="BZ1191" s="518" t="s">
        <v>152</v>
      </c>
      <c r="CA1191" s="518">
        <v>22</v>
      </c>
      <c r="CB1191" s="518">
        <v>14601</v>
      </c>
      <c r="CC1191" s="518">
        <v>664</v>
      </c>
      <c r="CD1191" s="518">
        <v>1197</v>
      </c>
      <c r="CE1191" s="518">
        <v>7431</v>
      </c>
      <c r="CF1191" s="518">
        <v>3766145</v>
      </c>
      <c r="CG1191" s="518">
        <v>507</v>
      </c>
      <c r="CH1191" s="518">
        <v>918</v>
      </c>
      <c r="CI1191" s="518">
        <v>559</v>
      </c>
      <c r="CJ1191" s="518">
        <v>1236164</v>
      </c>
      <c r="CK1191" s="518">
        <v>2211</v>
      </c>
      <c r="CL1191" s="518">
        <v>4489</v>
      </c>
      <c r="CM1191" s="518">
        <v>727</v>
      </c>
      <c r="CN1191" s="518">
        <v>1538393</v>
      </c>
      <c r="CO1191" s="518">
        <v>2116</v>
      </c>
      <c r="CP1191" s="518">
        <v>4699</v>
      </c>
      <c r="CQ1191" s="518">
        <v>33812</v>
      </c>
      <c r="CR1191" s="518">
        <v>67850749</v>
      </c>
      <c r="CS1191" s="518">
        <v>2007</v>
      </c>
      <c r="CT1191" s="518">
        <v>4355</v>
      </c>
      <c r="CU1191" s="518">
        <v>11</v>
      </c>
      <c r="CV1191" s="518">
        <v>71398</v>
      </c>
      <c r="CW1191" s="518">
        <v>6491</v>
      </c>
      <c r="CX1191" s="518">
        <v>8572</v>
      </c>
      <c r="CY1191" s="518">
        <v>301</v>
      </c>
      <c r="CZ1191" s="518">
        <v>2290920</v>
      </c>
      <c r="DA1191" s="518">
        <v>7611</v>
      </c>
      <c r="DB1191" s="518">
        <v>18574</v>
      </c>
      <c r="DC1191" s="518">
        <v>1715</v>
      </c>
      <c r="DD1191" s="518">
        <v>10894571</v>
      </c>
      <c r="DE1191" s="518">
        <v>6353</v>
      </c>
      <c r="DF1191" s="518">
        <v>13098</v>
      </c>
      <c r="DG1191" s="518">
        <v>81</v>
      </c>
      <c r="DH1191" s="518">
        <v>812701</v>
      </c>
      <c r="DI1191" s="518">
        <v>10033</v>
      </c>
      <c r="DJ1191" s="518">
        <v>32729</v>
      </c>
      <c r="DK1191" s="518">
        <v>322</v>
      </c>
      <c r="DL1191" s="518">
        <v>90491</v>
      </c>
      <c r="DM1191" s="518">
        <v>281</v>
      </c>
      <c r="DN1191" s="518">
        <v>411</v>
      </c>
      <c r="DO1191" s="518">
        <v>4168</v>
      </c>
      <c r="DP1191" s="518">
        <v>195017</v>
      </c>
      <c r="DQ1191" s="518">
        <v>47</v>
      </c>
      <c r="DR1191" s="518">
        <v>86</v>
      </c>
      <c r="DS1191" s="518">
        <v>36</v>
      </c>
      <c r="DT1191" s="518">
        <v>50892</v>
      </c>
      <c r="DU1191" s="518">
        <v>1414</v>
      </c>
      <c r="DV1191" s="518">
        <v>2562</v>
      </c>
      <c r="DW1191" s="518">
        <v>30</v>
      </c>
      <c r="DX1191" s="518" t="s">
        <v>152</v>
      </c>
      <c r="DY1191" s="518" t="s">
        <v>152</v>
      </c>
      <c r="DZ1191" s="518" t="s">
        <v>152</v>
      </c>
      <c r="EA1191" s="518" t="s">
        <v>152</v>
      </c>
      <c r="EB1191" s="518" t="s">
        <v>152</v>
      </c>
      <c r="EC1191" s="518" t="s">
        <v>152</v>
      </c>
      <c r="ED1191" s="518" t="s">
        <v>152</v>
      </c>
      <c r="EE1191" s="518" t="s">
        <v>152</v>
      </c>
      <c r="EF1191" s="518" t="s">
        <v>152</v>
      </c>
      <c r="EG1191" s="518">
        <v>117</v>
      </c>
      <c r="EH1191" s="505">
        <v>21</v>
      </c>
      <c r="EI1191" s="518" t="s">
        <v>152</v>
      </c>
      <c r="EJ1191" s="475"/>
      <c r="EK1191" s="475"/>
      <c r="EL1191" s="475"/>
      <c r="EM1191" s="475"/>
      <c r="EN1191" s="475"/>
      <c r="EO1191" s="475"/>
      <c r="EP1191" s="475"/>
      <c r="EQ1191" s="475"/>
      <c r="ER1191" s="475"/>
      <c r="ES1191" s="475"/>
      <c r="ET1191" s="475"/>
      <c r="EU1191" s="475"/>
      <c r="EV1191" s="475"/>
      <c r="EW1191" s="475"/>
      <c r="EX1191" s="475"/>
      <c r="EY1191" s="475"/>
      <c r="EZ1191" s="476"/>
      <c r="FA1191" s="446">
        <f t="shared" si="2445"/>
        <v>4</v>
      </c>
      <c r="FB1191" s="417">
        <f>LEFT($B1191,4)+IF(FA1191&lt;4,1,0)</f>
        <v>2023</v>
      </c>
      <c r="FC1191" s="448">
        <f>DATE($FB1191,$FA1191,1)</f>
        <v>45017</v>
      </c>
      <c r="FD1191" s="449">
        <f>DAY(EOMONTH($FC1191,0))</f>
        <v>30</v>
      </c>
      <c r="FE1191" s="450"/>
      <c r="FF1191" s="451">
        <f t="shared" si="2469"/>
        <v>0.59704913336198251</v>
      </c>
      <c r="FG1191" s="450"/>
      <c r="FH1191" s="452">
        <f t="shared" si="2446"/>
        <v>1.7843821280021468</v>
      </c>
      <c r="FI1191" s="452">
        <f t="shared" si="2447"/>
        <v>1.4001073393264458</v>
      </c>
      <c r="FJ1191" s="452">
        <f t="shared" si="2448"/>
        <v>1.8192137902039101</v>
      </c>
      <c r="FK1191" s="452">
        <f t="shared" si="2449"/>
        <v>1.44460794618457</v>
      </c>
      <c r="FL1191" s="452">
        <f t="shared" si="2450"/>
        <v>1.3243774574049803</v>
      </c>
      <c r="FM1191" s="452">
        <f t="shared" si="2451"/>
        <v>1.0680095731950539</v>
      </c>
      <c r="FN1191" s="452">
        <f t="shared" si="2452"/>
        <v>1.5850561134081511</v>
      </c>
      <c r="FO1191" s="452">
        <f t="shared" si="2453"/>
        <v>1.0595589683008466</v>
      </c>
      <c r="FP1191" s="452">
        <f t="shared" si="2454"/>
        <v>1</v>
      </c>
      <c r="FQ1191" s="452">
        <f t="shared" si="2455"/>
        <v>0.66455696202531644</v>
      </c>
      <c r="FR1191" s="453"/>
      <c r="FS1191" s="446">
        <f t="shared" si="2481"/>
        <v>136338</v>
      </c>
      <c r="FT1191" s="446">
        <f t="shared" si="2481"/>
        <v>204507</v>
      </c>
      <c r="FU1191" s="446">
        <f t="shared" si="2481"/>
        <v>272676</v>
      </c>
      <c r="FV1191" s="446">
        <f t="shared" si="2481"/>
        <v>4226478</v>
      </c>
      <c r="FW1191" s="446">
        <f t="shared" si="2481"/>
        <v>6856760</v>
      </c>
      <c r="FX1191" s="446">
        <f t="shared" si="2481"/>
        <v>9728065</v>
      </c>
      <c r="FY1191" s="446">
        <f t="shared" si="2481"/>
        <v>153343162</v>
      </c>
      <c r="FZ1191" s="446">
        <f t="shared" si="2481"/>
        <v>174382386</v>
      </c>
      <c r="GA1191" s="446">
        <f t="shared" si="2481"/>
        <v>5159964</v>
      </c>
      <c r="GB1191" s="446">
        <f t="shared" si="2482"/>
        <v>20291200</v>
      </c>
      <c r="GC1191" s="446">
        <f t="shared" si="2482"/>
        <v>1537596</v>
      </c>
      <c r="GD1191" s="446" t="str">
        <f t="shared" si="2483"/>
        <v>-</v>
      </c>
      <c r="GE1191" s="446">
        <f t="shared" si="2483"/>
        <v>26334</v>
      </c>
      <c r="GF1191" s="446">
        <f t="shared" si="2483"/>
        <v>6821658</v>
      </c>
      <c r="GG1191" s="446">
        <f t="shared" si="2483"/>
        <v>2509351</v>
      </c>
      <c r="GH1191" s="446">
        <f t="shared" si="2483"/>
        <v>3416173</v>
      </c>
      <c r="GI1191" s="446">
        <f t="shared" si="2483"/>
        <v>147251260</v>
      </c>
      <c r="GJ1191" s="446">
        <f t="shared" si="2483"/>
        <v>94292</v>
      </c>
      <c r="GK1191" s="446">
        <f t="shared" si="2483"/>
        <v>5590774</v>
      </c>
      <c r="GL1191" s="446">
        <f t="shared" si="2483"/>
        <v>22463070</v>
      </c>
      <c r="GM1191" s="446">
        <f t="shared" si="2483"/>
        <v>2651049</v>
      </c>
      <c r="GN1191" s="446">
        <f t="shared" si="2476"/>
        <v>92232</v>
      </c>
      <c r="GO1191" s="446">
        <f t="shared" si="2484"/>
        <v>132342</v>
      </c>
      <c r="GP1191" s="446">
        <f t="shared" si="2484"/>
        <v>358448</v>
      </c>
      <c r="GQ1191" s="446" t="str">
        <f t="shared" si="2484"/>
        <v>-</v>
      </c>
      <c r="GR1191" s="446"/>
      <c r="GS1191" s="446"/>
      <c r="GT1191" s="446"/>
      <c r="GU1191" s="446"/>
      <c r="GV1191" s="416"/>
    </row>
    <row r="1192" spans="1:204" ht="9.75" customHeight="1" x14ac:dyDescent="0.2">
      <c r="A1192" s="417" t="str">
        <f t="shared" si="2437"/>
        <v>2023-24APRILRYC</v>
      </c>
      <c r="B1192" s="458" t="str">
        <f t="shared" si="2462"/>
        <v>2023-24</v>
      </c>
      <c r="C1192" s="402" t="s">
        <v>664</v>
      </c>
      <c r="D1192" s="458" t="s">
        <v>656</v>
      </c>
      <c r="E1192" s="458" t="s">
        <v>466</v>
      </c>
      <c r="F1192" s="478" t="s">
        <v>453</v>
      </c>
      <c r="G1192" s="478" t="s">
        <v>687</v>
      </c>
      <c r="H1192" s="510">
        <v>101955</v>
      </c>
      <c r="I1192" s="510">
        <v>75416</v>
      </c>
      <c r="J1192" s="510">
        <v>176172</v>
      </c>
      <c r="K1192" s="510">
        <v>2</v>
      </c>
      <c r="L1192" s="510">
        <v>0</v>
      </c>
      <c r="M1192" s="510">
        <v>0</v>
      </c>
      <c r="N1192" s="510">
        <v>1</v>
      </c>
      <c r="O1192" s="510">
        <v>75</v>
      </c>
      <c r="P1192" s="510">
        <v>368</v>
      </c>
      <c r="Q1192" s="510">
        <v>4</v>
      </c>
      <c r="R1192" s="510">
        <v>4242</v>
      </c>
      <c r="S1192" s="510">
        <v>68002</v>
      </c>
      <c r="T1192" s="510">
        <v>7557</v>
      </c>
      <c r="U1192" s="510">
        <v>4792</v>
      </c>
      <c r="V1192" s="510">
        <v>36731</v>
      </c>
      <c r="W1192" s="510">
        <v>16425</v>
      </c>
      <c r="X1192" s="510">
        <v>298</v>
      </c>
      <c r="Y1192" s="510">
        <v>3910258</v>
      </c>
      <c r="Z1192" s="510">
        <v>517</v>
      </c>
      <c r="AA1192" s="510">
        <v>975</v>
      </c>
      <c r="AB1192" s="510">
        <v>3145879</v>
      </c>
      <c r="AC1192" s="510">
        <v>656</v>
      </c>
      <c r="AD1192" s="510">
        <v>1210</v>
      </c>
      <c r="AE1192" s="510">
        <v>77069944</v>
      </c>
      <c r="AF1192" s="510">
        <v>2098</v>
      </c>
      <c r="AG1192" s="510">
        <v>4429</v>
      </c>
      <c r="AH1192" s="510">
        <v>91799903</v>
      </c>
      <c r="AI1192" s="510">
        <v>5589</v>
      </c>
      <c r="AJ1192" s="510">
        <v>13763</v>
      </c>
      <c r="AK1192" s="510">
        <v>2489720</v>
      </c>
      <c r="AL1192" s="510">
        <v>8355</v>
      </c>
      <c r="AM1192" s="510">
        <v>20041</v>
      </c>
      <c r="AN1192" s="510">
        <v>72</v>
      </c>
      <c r="AO1192" s="510">
        <v>807</v>
      </c>
      <c r="AP1192" s="510">
        <v>2915</v>
      </c>
      <c r="AQ1192" s="510">
        <v>14572763</v>
      </c>
      <c r="AR1192" s="510">
        <v>4999</v>
      </c>
      <c r="AS1192" s="510">
        <v>11919</v>
      </c>
      <c r="AT1192" s="510">
        <v>5604</v>
      </c>
      <c r="AU1192" s="510">
        <v>43</v>
      </c>
      <c r="AV1192" s="510">
        <v>3105</v>
      </c>
      <c r="AW1192" s="510">
        <v>5201</v>
      </c>
      <c r="AX1192" s="510">
        <v>25</v>
      </c>
      <c r="AY1192" s="510">
        <v>2431</v>
      </c>
      <c r="AZ1192" s="510">
        <v>1534</v>
      </c>
      <c r="BA1192" s="510">
        <v>7587</v>
      </c>
      <c r="BB1192" s="510">
        <v>43933695</v>
      </c>
      <c r="BC1192" s="510">
        <v>5791</v>
      </c>
      <c r="BD1192" s="510">
        <v>10604</v>
      </c>
      <c r="BE1192" s="510">
        <v>43</v>
      </c>
      <c r="BF1192" s="510">
        <v>2666</v>
      </c>
      <c r="BG1192" s="510">
        <v>3262</v>
      </c>
      <c r="BH1192" s="510">
        <v>1616</v>
      </c>
      <c r="BI1192" s="510">
        <v>37333</v>
      </c>
      <c r="BJ1192" s="510">
        <v>2218</v>
      </c>
      <c r="BK1192" s="510">
        <v>22847</v>
      </c>
      <c r="BL1192" s="510">
        <v>62398</v>
      </c>
      <c r="BM1192" s="510">
        <v>17328</v>
      </c>
      <c r="BN1192" s="510">
        <v>12000</v>
      </c>
      <c r="BO1192" s="510">
        <v>10642</v>
      </c>
      <c r="BP1192" s="510">
        <v>7546</v>
      </c>
      <c r="BQ1192" s="510">
        <v>55630</v>
      </c>
      <c r="BR1192" s="510">
        <v>39973</v>
      </c>
      <c r="BS1192" s="510">
        <v>29721</v>
      </c>
      <c r="BT1192" s="510">
        <v>18067</v>
      </c>
      <c r="BU1192" s="510">
        <v>560</v>
      </c>
      <c r="BV1192" s="510">
        <v>347</v>
      </c>
      <c r="BW1192" s="510">
        <v>8</v>
      </c>
      <c r="BX1192" s="510">
        <v>3006</v>
      </c>
      <c r="BY1192" s="510">
        <v>376</v>
      </c>
      <c r="BZ1192" s="510">
        <v>867</v>
      </c>
      <c r="CA1192" s="510">
        <v>2</v>
      </c>
      <c r="CB1192" s="510">
        <v>565</v>
      </c>
      <c r="CC1192" s="510">
        <v>283</v>
      </c>
      <c r="CD1192" s="510">
        <v>444</v>
      </c>
      <c r="CE1192" s="510">
        <v>7547</v>
      </c>
      <c r="CF1192" s="510">
        <v>3906687</v>
      </c>
      <c r="CG1192" s="510">
        <v>518</v>
      </c>
      <c r="CH1192" s="510">
        <v>976</v>
      </c>
      <c r="CI1192" s="510">
        <v>2450</v>
      </c>
      <c r="CJ1192" s="510">
        <v>4963465</v>
      </c>
      <c r="CK1192" s="510">
        <v>2026</v>
      </c>
      <c r="CL1192" s="510">
        <v>4138</v>
      </c>
      <c r="CM1192" s="510">
        <v>957</v>
      </c>
      <c r="CN1192" s="510">
        <v>1728896</v>
      </c>
      <c r="CO1192" s="510">
        <v>1807</v>
      </c>
      <c r="CP1192" s="510">
        <v>4002</v>
      </c>
      <c r="CQ1192" s="510">
        <v>33324</v>
      </c>
      <c r="CR1192" s="510">
        <v>70377583</v>
      </c>
      <c r="CS1192" s="510">
        <v>2112</v>
      </c>
      <c r="CT1192" s="510">
        <v>4475</v>
      </c>
      <c r="CU1192" s="510">
        <v>259</v>
      </c>
      <c r="CV1192" s="510">
        <v>1802114</v>
      </c>
      <c r="CW1192" s="510">
        <v>6958</v>
      </c>
      <c r="CX1192" s="510">
        <v>18088</v>
      </c>
      <c r="CY1192" s="510">
        <v>163</v>
      </c>
      <c r="CZ1192" s="510">
        <v>903964</v>
      </c>
      <c r="DA1192" s="510">
        <v>5546</v>
      </c>
      <c r="DB1192" s="510">
        <v>11337</v>
      </c>
      <c r="DC1192" s="510">
        <v>844</v>
      </c>
      <c r="DD1192" s="510">
        <v>8157012</v>
      </c>
      <c r="DE1192" s="510">
        <v>9665</v>
      </c>
      <c r="DF1192" s="510">
        <v>28133</v>
      </c>
      <c r="DG1192" s="510">
        <v>116</v>
      </c>
      <c r="DH1192" s="510">
        <v>1042786</v>
      </c>
      <c r="DI1192" s="510">
        <v>8990</v>
      </c>
      <c r="DJ1192" s="510">
        <v>29013</v>
      </c>
      <c r="DK1192" s="510">
        <v>621</v>
      </c>
      <c r="DL1192" s="510">
        <v>205189</v>
      </c>
      <c r="DM1192" s="510">
        <v>330</v>
      </c>
      <c r="DN1192" s="510">
        <v>593</v>
      </c>
      <c r="DO1192" s="510">
        <v>5155</v>
      </c>
      <c r="DP1192" s="510">
        <v>209238</v>
      </c>
      <c r="DQ1192" s="510">
        <v>41</v>
      </c>
      <c r="DR1192" s="510">
        <v>74</v>
      </c>
      <c r="DS1192" s="510">
        <v>132</v>
      </c>
      <c r="DT1192" s="510">
        <v>176347</v>
      </c>
      <c r="DU1192" s="510">
        <v>1336</v>
      </c>
      <c r="DV1192" s="510">
        <v>3268</v>
      </c>
      <c r="DW1192" s="510">
        <v>121</v>
      </c>
      <c r="DX1192" s="510" t="s">
        <v>152</v>
      </c>
      <c r="DY1192" s="510" t="s">
        <v>152</v>
      </c>
      <c r="DZ1192" s="510" t="s">
        <v>152</v>
      </c>
      <c r="EA1192" s="510" t="s">
        <v>152</v>
      </c>
      <c r="EB1192" s="510" t="s">
        <v>152</v>
      </c>
      <c r="EC1192" s="510" t="s">
        <v>152</v>
      </c>
      <c r="ED1192" s="510" t="s">
        <v>152</v>
      </c>
      <c r="EE1192" s="510" t="s">
        <v>152</v>
      </c>
      <c r="EF1192" s="510" t="s">
        <v>152</v>
      </c>
      <c r="EG1192" s="510">
        <v>115</v>
      </c>
      <c r="EH1192" s="506">
        <v>25</v>
      </c>
      <c r="EI1192" s="510" t="s">
        <v>152</v>
      </c>
      <c r="EJ1192" s="479"/>
      <c r="EK1192" s="479"/>
      <c r="EL1192" s="479"/>
      <c r="EM1192" s="479"/>
      <c r="EN1192" s="479"/>
      <c r="EO1192" s="479"/>
      <c r="EP1192" s="479"/>
      <c r="EQ1192" s="479"/>
      <c r="ER1192" s="479"/>
      <c r="ES1192" s="479"/>
      <c r="ET1192" s="479"/>
      <c r="EU1192" s="479"/>
      <c r="EV1192" s="479"/>
      <c r="EW1192" s="479"/>
      <c r="EX1192" s="479"/>
      <c r="EY1192" s="479"/>
      <c r="EZ1192" s="516"/>
      <c r="FA1192" s="446">
        <f t="shared" si="2445"/>
        <v>4</v>
      </c>
      <c r="FB1192" s="417">
        <f>LEFT($B1192,4)+IF(FA1192&lt;4,1,0)</f>
        <v>2023</v>
      </c>
      <c r="FC1192" s="448">
        <f>DATE($FB1192,$FA1192,1)</f>
        <v>45017</v>
      </c>
      <c r="FD1192" s="449">
        <f>DAY(EOMONTH($FC1192,0))</f>
        <v>30</v>
      </c>
      <c r="FE1192" s="450"/>
      <c r="FF1192" s="451">
        <f t="shared" si="2469"/>
        <v>0.71706774238419813</v>
      </c>
      <c r="FG1192" s="450"/>
      <c r="FH1192" s="452">
        <f t="shared" si="2446"/>
        <v>2.292973402143708</v>
      </c>
      <c r="FI1192" s="452">
        <f t="shared" si="2447"/>
        <v>1.5879317189360858</v>
      </c>
      <c r="FJ1192" s="452">
        <f t="shared" si="2448"/>
        <v>2.2207846410684473</v>
      </c>
      <c r="FK1192" s="452">
        <f t="shared" si="2449"/>
        <v>1.5747078464106845</v>
      </c>
      <c r="FL1192" s="452">
        <f t="shared" si="2450"/>
        <v>1.5145245160763388</v>
      </c>
      <c r="FM1192" s="452">
        <f t="shared" si="2451"/>
        <v>1.0882633198116032</v>
      </c>
      <c r="FN1192" s="452">
        <f t="shared" si="2452"/>
        <v>1.8094977168949771</v>
      </c>
      <c r="FO1192" s="452">
        <f t="shared" si="2453"/>
        <v>1.0999695585996956</v>
      </c>
      <c r="FP1192" s="452">
        <f t="shared" si="2454"/>
        <v>1.8791946308724832</v>
      </c>
      <c r="FQ1192" s="452">
        <f t="shared" si="2455"/>
        <v>1.1644295302013423</v>
      </c>
      <c r="FR1192" s="453"/>
      <c r="FS1192" s="446">
        <f t="shared" si="2481"/>
        <v>0</v>
      </c>
      <c r="FT1192" s="446">
        <f t="shared" si="2481"/>
        <v>0</v>
      </c>
      <c r="FU1192" s="446">
        <f t="shared" si="2481"/>
        <v>75416</v>
      </c>
      <c r="FV1192" s="446">
        <f t="shared" si="2481"/>
        <v>5656200</v>
      </c>
      <c r="FW1192" s="446">
        <f t="shared" si="2481"/>
        <v>7368075</v>
      </c>
      <c r="FX1192" s="446">
        <f t="shared" si="2481"/>
        <v>5798320</v>
      </c>
      <c r="FY1192" s="446">
        <f t="shared" si="2481"/>
        <v>162681599</v>
      </c>
      <c r="FZ1192" s="446">
        <f t="shared" si="2481"/>
        <v>226057275</v>
      </c>
      <c r="GA1192" s="446">
        <f t="shared" si="2481"/>
        <v>5972218</v>
      </c>
      <c r="GB1192" s="446">
        <f t="shared" si="2482"/>
        <v>80452548</v>
      </c>
      <c r="GC1192" s="446">
        <f t="shared" si="2482"/>
        <v>34743885</v>
      </c>
      <c r="GD1192" s="446">
        <f t="shared" si="2483"/>
        <v>6936</v>
      </c>
      <c r="GE1192" s="446">
        <f t="shared" si="2483"/>
        <v>888</v>
      </c>
      <c r="GF1192" s="446">
        <f t="shared" si="2483"/>
        <v>7365872</v>
      </c>
      <c r="GG1192" s="446">
        <f t="shared" si="2483"/>
        <v>10138100</v>
      </c>
      <c r="GH1192" s="446">
        <f t="shared" si="2483"/>
        <v>3829914</v>
      </c>
      <c r="GI1192" s="446">
        <f t="shared" si="2483"/>
        <v>149124900</v>
      </c>
      <c r="GJ1192" s="446">
        <f t="shared" si="2483"/>
        <v>4684792</v>
      </c>
      <c r="GK1192" s="446">
        <f t="shared" si="2483"/>
        <v>1847931</v>
      </c>
      <c r="GL1192" s="446">
        <f t="shared" si="2483"/>
        <v>23744252</v>
      </c>
      <c r="GM1192" s="446">
        <f t="shared" si="2483"/>
        <v>3365508</v>
      </c>
      <c r="GN1192" s="446">
        <f t="shared" si="2476"/>
        <v>431376</v>
      </c>
      <c r="GO1192" s="446">
        <f t="shared" si="2484"/>
        <v>368253</v>
      </c>
      <c r="GP1192" s="446">
        <f t="shared" si="2484"/>
        <v>381470</v>
      </c>
      <c r="GQ1192" s="446" t="str">
        <f t="shared" si="2484"/>
        <v>-</v>
      </c>
      <c r="GR1192" s="446"/>
      <c r="GS1192" s="446"/>
      <c r="GT1192" s="446"/>
      <c r="GU1192" s="446"/>
      <c r="GV1192" s="416"/>
    </row>
    <row r="1193" spans="1:204" ht="9.75" customHeight="1" x14ac:dyDescent="0.2">
      <c r="A1193" s="417" t="str">
        <f t="shared" si="2437"/>
        <v>2023-24APRILR1F</v>
      </c>
      <c r="B1193" s="458" t="str">
        <f t="shared" si="2462"/>
        <v>2023-24</v>
      </c>
      <c r="C1193" s="402" t="s">
        <v>664</v>
      </c>
      <c r="D1193" s="458" t="s">
        <v>663</v>
      </c>
      <c r="E1193" s="458" t="s">
        <v>662</v>
      </c>
      <c r="F1193" s="478" t="s">
        <v>458</v>
      </c>
      <c r="G1193" s="478" t="s">
        <v>688</v>
      </c>
      <c r="H1193" s="510">
        <v>3181</v>
      </c>
      <c r="I1193" s="510">
        <v>1723</v>
      </c>
      <c r="J1193" s="510">
        <v>16499</v>
      </c>
      <c r="K1193" s="510">
        <v>10</v>
      </c>
      <c r="L1193" s="510">
        <v>0</v>
      </c>
      <c r="M1193" s="510">
        <v>16</v>
      </c>
      <c r="N1193" s="510">
        <v>69</v>
      </c>
      <c r="O1193" s="510">
        <v>205</v>
      </c>
      <c r="P1193" s="510">
        <v>6</v>
      </c>
      <c r="Q1193" s="510">
        <v>0</v>
      </c>
      <c r="R1193" s="510">
        <v>37</v>
      </c>
      <c r="S1193" s="510">
        <v>2539</v>
      </c>
      <c r="T1193" s="510">
        <v>127</v>
      </c>
      <c r="U1193" s="510">
        <v>89</v>
      </c>
      <c r="V1193" s="510">
        <v>1218</v>
      </c>
      <c r="W1193" s="510">
        <v>779</v>
      </c>
      <c r="X1193" s="510">
        <v>46</v>
      </c>
      <c r="Y1193" s="510">
        <v>74074</v>
      </c>
      <c r="Z1193" s="510">
        <v>583</v>
      </c>
      <c r="AA1193" s="510">
        <v>1073</v>
      </c>
      <c r="AB1193" s="510">
        <v>55589</v>
      </c>
      <c r="AC1193" s="510">
        <v>625</v>
      </c>
      <c r="AD1193" s="510">
        <v>1108</v>
      </c>
      <c r="AE1193" s="510">
        <v>1769947</v>
      </c>
      <c r="AF1193" s="510">
        <v>1453</v>
      </c>
      <c r="AG1193" s="510">
        <v>2890</v>
      </c>
      <c r="AH1193" s="510">
        <v>2601044</v>
      </c>
      <c r="AI1193" s="510">
        <v>3339</v>
      </c>
      <c r="AJ1193" s="510">
        <v>7444</v>
      </c>
      <c r="AK1193" s="510">
        <v>233412</v>
      </c>
      <c r="AL1193" s="510">
        <v>5074</v>
      </c>
      <c r="AM1193" s="510">
        <v>13015</v>
      </c>
      <c r="AN1193" s="510" t="s">
        <v>152</v>
      </c>
      <c r="AO1193" s="510">
        <v>70</v>
      </c>
      <c r="AP1193" s="510">
        <v>4</v>
      </c>
      <c r="AQ1193" s="510">
        <v>6387</v>
      </c>
      <c r="AR1193" s="510">
        <v>1597</v>
      </c>
      <c r="AS1193" s="510">
        <v>2097</v>
      </c>
      <c r="AT1193" s="510">
        <v>160</v>
      </c>
      <c r="AU1193" s="510">
        <v>0</v>
      </c>
      <c r="AV1193" s="510">
        <v>8</v>
      </c>
      <c r="AW1193" s="510">
        <v>31</v>
      </c>
      <c r="AX1193" s="510">
        <v>5</v>
      </c>
      <c r="AY1193" s="510">
        <v>147</v>
      </c>
      <c r="AZ1193" s="510">
        <v>22</v>
      </c>
      <c r="BA1193" s="510" t="s">
        <v>152</v>
      </c>
      <c r="BB1193" s="510" t="s">
        <v>152</v>
      </c>
      <c r="BC1193" s="510" t="s">
        <v>152</v>
      </c>
      <c r="BD1193" s="510" t="s">
        <v>152</v>
      </c>
      <c r="BE1193" s="510" t="s">
        <v>152</v>
      </c>
      <c r="BF1193" s="510" t="s">
        <v>152</v>
      </c>
      <c r="BG1193" s="510" t="s">
        <v>152</v>
      </c>
      <c r="BH1193" s="510" t="s">
        <v>152</v>
      </c>
      <c r="BI1193" s="510">
        <v>1513</v>
      </c>
      <c r="BJ1193" s="510">
        <v>34</v>
      </c>
      <c r="BK1193" s="510">
        <v>832</v>
      </c>
      <c r="BL1193" s="510">
        <v>2379</v>
      </c>
      <c r="BM1193" s="510">
        <v>235</v>
      </c>
      <c r="BN1193" s="510">
        <v>199</v>
      </c>
      <c r="BO1193" s="510">
        <v>157</v>
      </c>
      <c r="BP1193" s="510">
        <v>136</v>
      </c>
      <c r="BQ1193" s="510">
        <v>1477</v>
      </c>
      <c r="BR1193" s="510">
        <v>1379</v>
      </c>
      <c r="BS1193" s="510">
        <v>1000</v>
      </c>
      <c r="BT1193" s="510">
        <v>906</v>
      </c>
      <c r="BU1193" s="510">
        <v>56</v>
      </c>
      <c r="BV1193" s="510">
        <v>53</v>
      </c>
      <c r="BW1193" s="510">
        <v>1</v>
      </c>
      <c r="BX1193" s="510">
        <v>1023</v>
      </c>
      <c r="BY1193" s="510">
        <v>1023</v>
      </c>
      <c r="BZ1193" s="510">
        <v>1023</v>
      </c>
      <c r="CA1193" s="510">
        <v>1</v>
      </c>
      <c r="CB1193" s="510">
        <v>434</v>
      </c>
      <c r="CC1193" s="510">
        <v>434</v>
      </c>
      <c r="CD1193" s="510">
        <v>434</v>
      </c>
      <c r="CE1193" s="510">
        <v>125</v>
      </c>
      <c r="CF1193" s="510">
        <v>72617</v>
      </c>
      <c r="CG1193" s="510">
        <v>581</v>
      </c>
      <c r="CH1193" s="510">
        <v>1083</v>
      </c>
      <c r="CI1193" s="510">
        <v>102</v>
      </c>
      <c r="CJ1193" s="510">
        <v>160410</v>
      </c>
      <c r="CK1193" s="510">
        <v>1573</v>
      </c>
      <c r="CL1193" s="510">
        <v>3364</v>
      </c>
      <c r="CM1193" s="510">
        <v>31</v>
      </c>
      <c r="CN1193" s="510">
        <v>118650</v>
      </c>
      <c r="CO1193" s="510">
        <v>3827</v>
      </c>
      <c r="CP1193" s="510">
        <v>8027</v>
      </c>
      <c r="CQ1193" s="510">
        <v>1085</v>
      </c>
      <c r="CR1193" s="510">
        <v>1490887</v>
      </c>
      <c r="CS1193" s="510">
        <v>1374</v>
      </c>
      <c r="CT1193" s="510">
        <v>2692</v>
      </c>
      <c r="CU1193" s="510">
        <v>162</v>
      </c>
      <c r="CV1193" s="510">
        <v>621943</v>
      </c>
      <c r="CW1193" s="510">
        <v>3839</v>
      </c>
      <c r="CX1193" s="510">
        <v>7974</v>
      </c>
      <c r="CY1193" s="510">
        <v>24</v>
      </c>
      <c r="CZ1193" s="510">
        <v>288573</v>
      </c>
      <c r="DA1193" s="510">
        <v>12024</v>
      </c>
      <c r="DB1193" s="510">
        <v>19115</v>
      </c>
      <c r="DC1193" s="510">
        <v>30</v>
      </c>
      <c r="DD1193" s="510">
        <v>239255</v>
      </c>
      <c r="DE1193" s="510">
        <v>7975</v>
      </c>
      <c r="DF1193" s="510">
        <v>19639</v>
      </c>
      <c r="DG1193" s="510">
        <v>11</v>
      </c>
      <c r="DH1193" s="510">
        <v>147863</v>
      </c>
      <c r="DI1193" s="510">
        <v>13442</v>
      </c>
      <c r="DJ1193" s="510">
        <v>29694</v>
      </c>
      <c r="DK1193" s="510">
        <v>4</v>
      </c>
      <c r="DL1193" s="510">
        <v>1329</v>
      </c>
      <c r="DM1193" s="510">
        <v>332</v>
      </c>
      <c r="DN1193" s="510">
        <v>490</v>
      </c>
      <c r="DO1193" s="510">
        <v>62</v>
      </c>
      <c r="DP1193" s="510">
        <v>2454</v>
      </c>
      <c r="DQ1193" s="510">
        <v>40</v>
      </c>
      <c r="DR1193" s="510">
        <v>68</v>
      </c>
      <c r="DS1193" s="510">
        <v>1</v>
      </c>
      <c r="DT1193" s="510">
        <v>1702</v>
      </c>
      <c r="DU1193" s="510">
        <v>1702</v>
      </c>
      <c r="DV1193" s="510">
        <v>1702</v>
      </c>
      <c r="DW1193" s="510">
        <v>1</v>
      </c>
      <c r="DX1193" s="510" t="s">
        <v>152</v>
      </c>
      <c r="DY1193" s="510" t="s">
        <v>152</v>
      </c>
      <c r="DZ1193" s="510" t="s">
        <v>152</v>
      </c>
      <c r="EA1193" s="510" t="s">
        <v>152</v>
      </c>
      <c r="EB1193" s="510" t="s">
        <v>152</v>
      </c>
      <c r="EC1193" s="510" t="s">
        <v>152</v>
      </c>
      <c r="ED1193" s="510" t="s">
        <v>152</v>
      </c>
      <c r="EE1193" s="510" t="s">
        <v>152</v>
      </c>
      <c r="EF1193" s="510" t="s">
        <v>152</v>
      </c>
      <c r="EG1193" s="510">
        <v>0</v>
      </c>
      <c r="EH1193" s="506">
        <v>13</v>
      </c>
      <c r="EI1193" s="510" t="s">
        <v>152</v>
      </c>
      <c r="EJ1193" s="479"/>
      <c r="EK1193" s="479"/>
      <c r="EL1193" s="479"/>
      <c r="EM1193" s="479"/>
      <c r="EN1193" s="479"/>
      <c r="EO1193" s="479"/>
      <c r="EP1193" s="479"/>
      <c r="EQ1193" s="479"/>
      <c r="ER1193" s="479"/>
      <c r="ES1193" s="479"/>
      <c r="ET1193" s="479"/>
      <c r="EU1193" s="479"/>
      <c r="EV1193" s="479"/>
      <c r="EW1193" s="479"/>
      <c r="EX1193" s="479"/>
      <c r="EY1193" s="479"/>
      <c r="EZ1193" s="476"/>
      <c r="FA1193" s="446">
        <f t="shared" si="2445"/>
        <v>4</v>
      </c>
      <c r="FB1193" s="417">
        <f t="shared" ref="FB1193:FB1201" si="2485">LEFT($B1193,4)+IF(FA1193&lt;4,1,0)</f>
        <v>2023</v>
      </c>
      <c r="FC1193" s="448">
        <f t="shared" ref="FC1193:FC1201" si="2486">DATE($FB1193,$FA1193,1)</f>
        <v>45017</v>
      </c>
      <c r="FD1193" s="449">
        <f t="shared" ref="FD1193:FD1201" si="2487">DAY(EOMONTH($FC1193,0))</f>
        <v>30</v>
      </c>
      <c r="FE1193" s="450"/>
      <c r="FF1193" s="451">
        <f t="shared" si="2469"/>
        <v>0.51239669421487599</v>
      </c>
      <c r="FG1193" s="450"/>
      <c r="FH1193" s="452">
        <f t="shared" si="2446"/>
        <v>1.8503937007874016</v>
      </c>
      <c r="FI1193" s="452">
        <f t="shared" si="2447"/>
        <v>1.5669291338582678</v>
      </c>
      <c r="FJ1193" s="452">
        <f t="shared" si="2448"/>
        <v>1.7640449438202248</v>
      </c>
      <c r="FK1193" s="452">
        <f t="shared" si="2449"/>
        <v>1.5280898876404494</v>
      </c>
      <c r="FL1193" s="452">
        <f t="shared" si="2450"/>
        <v>1.2126436781609196</v>
      </c>
      <c r="FM1193" s="452">
        <f t="shared" si="2451"/>
        <v>1.132183908045977</v>
      </c>
      <c r="FN1193" s="452">
        <f t="shared" si="2452"/>
        <v>1.2836970474967908</v>
      </c>
      <c r="FO1193" s="452">
        <f t="shared" si="2453"/>
        <v>1.1630295250320923</v>
      </c>
      <c r="FP1193" s="452">
        <f t="shared" si="2454"/>
        <v>1.2173913043478262</v>
      </c>
      <c r="FQ1193" s="452">
        <f t="shared" si="2455"/>
        <v>1.1521739130434783</v>
      </c>
      <c r="FR1193" s="453"/>
      <c r="FS1193" s="446">
        <f t="shared" ref="FS1193:GA1202" si="2488">IFERROR(HLOOKUP(FS$1,$H$5:$HA$10112,MATCH($A1193,$A$5:$A$10112,0),0)*HLOOKUP(FS$2,$H$5:$HA$10112,MATCH($A1193,$A$5:$A$10112,0),0),"-")</f>
        <v>0</v>
      </c>
      <c r="FT1193" s="446">
        <f t="shared" si="2488"/>
        <v>27568</v>
      </c>
      <c r="FU1193" s="446">
        <f t="shared" si="2488"/>
        <v>118887</v>
      </c>
      <c r="FV1193" s="446">
        <f t="shared" si="2488"/>
        <v>353215</v>
      </c>
      <c r="FW1193" s="446">
        <f t="shared" si="2488"/>
        <v>136271</v>
      </c>
      <c r="FX1193" s="446">
        <f t="shared" si="2488"/>
        <v>98612</v>
      </c>
      <c r="FY1193" s="446">
        <f t="shared" si="2488"/>
        <v>3520020</v>
      </c>
      <c r="FZ1193" s="446">
        <f t="shared" si="2488"/>
        <v>5798876</v>
      </c>
      <c r="GA1193" s="446">
        <f t="shared" si="2488"/>
        <v>598690</v>
      </c>
      <c r="GB1193" s="446" t="str">
        <f t="shared" si="2482"/>
        <v>-</v>
      </c>
      <c r="GC1193" s="446">
        <f t="shared" si="2482"/>
        <v>8388</v>
      </c>
      <c r="GD1193" s="446">
        <f t="shared" si="2483"/>
        <v>1023</v>
      </c>
      <c r="GE1193" s="446">
        <f t="shared" si="2483"/>
        <v>434</v>
      </c>
      <c r="GF1193" s="446">
        <f t="shared" si="2483"/>
        <v>135375</v>
      </c>
      <c r="GG1193" s="446">
        <f t="shared" si="2483"/>
        <v>343128</v>
      </c>
      <c r="GH1193" s="446">
        <f t="shared" si="2483"/>
        <v>248837</v>
      </c>
      <c r="GI1193" s="446">
        <f t="shared" si="2483"/>
        <v>2920820</v>
      </c>
      <c r="GJ1193" s="446">
        <f t="shared" si="2483"/>
        <v>1291788</v>
      </c>
      <c r="GK1193" s="446">
        <f t="shared" si="2483"/>
        <v>458760</v>
      </c>
      <c r="GL1193" s="446">
        <f t="shared" si="2483"/>
        <v>589170</v>
      </c>
      <c r="GM1193" s="446">
        <f t="shared" si="2483"/>
        <v>326634</v>
      </c>
      <c r="GN1193" s="446">
        <f t="shared" si="2476"/>
        <v>1702</v>
      </c>
      <c r="GO1193" s="446">
        <f t="shared" si="2484"/>
        <v>1960</v>
      </c>
      <c r="GP1193" s="446">
        <f t="shared" si="2484"/>
        <v>4216</v>
      </c>
      <c r="GQ1193" s="446" t="str">
        <f t="shared" si="2484"/>
        <v>-</v>
      </c>
      <c r="GR1193" s="446"/>
      <c r="GS1193" s="446"/>
      <c r="GT1193" s="446"/>
      <c r="GU1193" s="446"/>
      <c r="GV1193" s="416"/>
    </row>
    <row r="1194" spans="1:204" ht="9.75" customHeight="1" x14ac:dyDescent="0.2">
      <c r="A1194" s="493" t="str">
        <f t="shared" ref="A1194:A1257" si="2489">B1194&amp;C1194&amp;F1194</f>
        <v>2023-24APRILRRU</v>
      </c>
      <c r="B1194" s="494" t="str">
        <f t="shared" si="2462"/>
        <v>2023-24</v>
      </c>
      <c r="C1194" s="480" t="s">
        <v>664</v>
      </c>
      <c r="D1194" s="494" t="s">
        <v>659</v>
      </c>
      <c r="E1194" s="494" t="s">
        <v>467</v>
      </c>
      <c r="F1194" s="495" t="s">
        <v>454</v>
      </c>
      <c r="G1194" s="511" t="s">
        <v>689</v>
      </c>
      <c r="H1194" s="519">
        <v>142364</v>
      </c>
      <c r="I1194" s="519">
        <v>112079</v>
      </c>
      <c r="J1194" s="519">
        <v>1729064</v>
      </c>
      <c r="K1194" s="519">
        <v>15</v>
      </c>
      <c r="L1194" s="519">
        <v>0</v>
      </c>
      <c r="M1194" s="519">
        <v>58</v>
      </c>
      <c r="N1194" s="519">
        <v>111</v>
      </c>
      <c r="O1194" s="519">
        <v>213</v>
      </c>
      <c r="P1194" s="519" t="s">
        <v>152</v>
      </c>
      <c r="Q1194" s="519">
        <v>0</v>
      </c>
      <c r="R1194" s="519">
        <v>1050</v>
      </c>
      <c r="S1194" s="519">
        <v>96313</v>
      </c>
      <c r="T1194" s="519">
        <v>11540</v>
      </c>
      <c r="U1194" s="519">
        <v>8159</v>
      </c>
      <c r="V1194" s="519">
        <v>50876</v>
      </c>
      <c r="W1194" s="519">
        <v>15566</v>
      </c>
      <c r="X1194" s="519">
        <v>720</v>
      </c>
      <c r="Y1194" s="519">
        <v>4946555</v>
      </c>
      <c r="Z1194" s="519">
        <v>429</v>
      </c>
      <c r="AA1194" s="519">
        <v>714</v>
      </c>
      <c r="AB1194" s="519">
        <v>4978923</v>
      </c>
      <c r="AC1194" s="519">
        <v>610</v>
      </c>
      <c r="AD1194" s="519">
        <v>1049</v>
      </c>
      <c r="AE1194" s="519">
        <v>95158583</v>
      </c>
      <c r="AF1194" s="519">
        <v>1870</v>
      </c>
      <c r="AG1194" s="519">
        <v>4206</v>
      </c>
      <c r="AH1194" s="519">
        <v>53487455</v>
      </c>
      <c r="AI1194" s="519">
        <v>3436</v>
      </c>
      <c r="AJ1194" s="519">
        <v>8188</v>
      </c>
      <c r="AK1194" s="519">
        <v>5031846</v>
      </c>
      <c r="AL1194" s="519">
        <v>6989</v>
      </c>
      <c r="AM1194" s="519">
        <v>13650</v>
      </c>
      <c r="AN1194" s="519">
        <v>189</v>
      </c>
      <c r="AO1194" s="519">
        <v>487</v>
      </c>
      <c r="AP1194" s="519">
        <v>20</v>
      </c>
      <c r="AQ1194" s="519">
        <v>40292</v>
      </c>
      <c r="AR1194" s="519">
        <v>2015</v>
      </c>
      <c r="AS1194" s="519">
        <v>4077</v>
      </c>
      <c r="AT1194" s="519">
        <v>13689</v>
      </c>
      <c r="AU1194" s="519">
        <v>66</v>
      </c>
      <c r="AV1194" s="519">
        <v>1947</v>
      </c>
      <c r="AW1194" s="519" t="s">
        <v>152</v>
      </c>
      <c r="AX1194" s="519">
        <v>6</v>
      </c>
      <c r="AY1194" s="519">
        <v>11670</v>
      </c>
      <c r="AZ1194" s="519" t="s">
        <v>152</v>
      </c>
      <c r="BA1194" s="519">
        <v>5860</v>
      </c>
      <c r="BB1194" s="519">
        <v>21954375</v>
      </c>
      <c r="BC1194" s="519">
        <v>3746</v>
      </c>
      <c r="BD1194" s="519">
        <v>7761</v>
      </c>
      <c r="BE1194" s="519">
        <v>59</v>
      </c>
      <c r="BF1194" s="519">
        <v>1274</v>
      </c>
      <c r="BG1194" s="519">
        <v>3407</v>
      </c>
      <c r="BH1194" s="519">
        <v>1120</v>
      </c>
      <c r="BI1194" s="519">
        <v>52248</v>
      </c>
      <c r="BJ1194" s="519">
        <v>2236</v>
      </c>
      <c r="BK1194" s="519">
        <v>28140</v>
      </c>
      <c r="BL1194" s="519">
        <v>82624</v>
      </c>
      <c r="BM1194" s="519">
        <v>27877</v>
      </c>
      <c r="BN1194" s="519">
        <v>22593</v>
      </c>
      <c r="BO1194" s="519">
        <v>19152</v>
      </c>
      <c r="BP1194" s="519">
        <v>16028</v>
      </c>
      <c r="BQ1194" s="519">
        <v>71430</v>
      </c>
      <c r="BR1194" s="519">
        <v>57483</v>
      </c>
      <c r="BS1194" s="519">
        <v>25477</v>
      </c>
      <c r="BT1194" s="519">
        <v>17468</v>
      </c>
      <c r="BU1194" s="519">
        <v>989</v>
      </c>
      <c r="BV1194" s="519">
        <v>786</v>
      </c>
      <c r="BW1194" s="519">
        <v>60</v>
      </c>
      <c r="BX1194" s="519">
        <v>38403</v>
      </c>
      <c r="BY1194" s="519">
        <v>640</v>
      </c>
      <c r="BZ1194" s="519">
        <v>854</v>
      </c>
      <c r="CA1194" s="519">
        <v>41</v>
      </c>
      <c r="CB1194" s="519">
        <v>25779</v>
      </c>
      <c r="CC1194" s="519">
        <v>629</v>
      </c>
      <c r="CD1194" s="519">
        <v>1094</v>
      </c>
      <c r="CE1194" s="519">
        <v>11439</v>
      </c>
      <c r="CF1194" s="519">
        <v>4882373</v>
      </c>
      <c r="CG1194" s="519">
        <v>427</v>
      </c>
      <c r="CH1194" s="519">
        <v>714</v>
      </c>
      <c r="CI1194" s="519">
        <v>3133</v>
      </c>
      <c r="CJ1194" s="519">
        <v>6119256</v>
      </c>
      <c r="CK1194" s="519">
        <v>1953</v>
      </c>
      <c r="CL1194" s="519">
        <v>4278</v>
      </c>
      <c r="CM1194" s="519">
        <v>1191</v>
      </c>
      <c r="CN1194" s="519">
        <v>2044351</v>
      </c>
      <c r="CO1194" s="519">
        <v>1716</v>
      </c>
      <c r="CP1194" s="519">
        <v>4042</v>
      </c>
      <c r="CQ1194" s="519">
        <v>46552</v>
      </c>
      <c r="CR1194" s="519">
        <v>86994976</v>
      </c>
      <c r="CS1194" s="519">
        <v>1869</v>
      </c>
      <c r="CT1194" s="519">
        <v>4206</v>
      </c>
      <c r="CU1194" s="519">
        <v>1080</v>
      </c>
      <c r="CV1194" s="519">
        <v>5143084</v>
      </c>
      <c r="CW1194" s="519">
        <v>4762</v>
      </c>
      <c r="CX1194" s="519">
        <v>10732</v>
      </c>
      <c r="CY1194" s="519">
        <v>376</v>
      </c>
      <c r="CZ1194" s="519">
        <v>1372149</v>
      </c>
      <c r="DA1194" s="519">
        <v>3649</v>
      </c>
      <c r="DB1194" s="519">
        <v>8838</v>
      </c>
      <c r="DC1194" s="519">
        <v>1271</v>
      </c>
      <c r="DD1194" s="519">
        <v>9901225</v>
      </c>
      <c r="DE1194" s="519">
        <v>7790</v>
      </c>
      <c r="DF1194" s="519">
        <v>16810</v>
      </c>
      <c r="DG1194" s="519">
        <v>130</v>
      </c>
      <c r="DH1194" s="519">
        <v>895492</v>
      </c>
      <c r="DI1194" s="519">
        <v>6888</v>
      </c>
      <c r="DJ1194" s="519">
        <v>14848</v>
      </c>
      <c r="DK1194" s="519">
        <v>981</v>
      </c>
      <c r="DL1194" s="519">
        <v>331371</v>
      </c>
      <c r="DM1194" s="519">
        <v>338</v>
      </c>
      <c r="DN1194" s="519">
        <v>575</v>
      </c>
      <c r="DO1194" s="519">
        <v>6516</v>
      </c>
      <c r="DP1194" s="519">
        <v>405560</v>
      </c>
      <c r="DQ1194" s="519">
        <v>62</v>
      </c>
      <c r="DR1194" s="519">
        <v>133</v>
      </c>
      <c r="DS1194" s="519">
        <v>94</v>
      </c>
      <c r="DT1194" s="519">
        <v>339443</v>
      </c>
      <c r="DU1194" s="519">
        <v>3611</v>
      </c>
      <c r="DV1194" s="519">
        <v>7908</v>
      </c>
      <c r="DW1194" s="519">
        <v>82</v>
      </c>
      <c r="DX1194" s="519" t="s">
        <v>152</v>
      </c>
      <c r="DY1194" s="519" t="s">
        <v>152</v>
      </c>
      <c r="DZ1194" s="519" t="s">
        <v>152</v>
      </c>
      <c r="EA1194" s="519" t="s">
        <v>152</v>
      </c>
      <c r="EB1194" s="519" t="s">
        <v>152</v>
      </c>
      <c r="EC1194" s="519" t="s">
        <v>152</v>
      </c>
      <c r="ED1194" s="519" t="s">
        <v>152</v>
      </c>
      <c r="EE1194" s="519" t="s">
        <v>152</v>
      </c>
      <c r="EF1194" s="519" t="s">
        <v>152</v>
      </c>
      <c r="EG1194" s="519">
        <v>95</v>
      </c>
      <c r="EH1194" s="513">
        <v>211</v>
      </c>
      <c r="EI1194" s="519" t="s">
        <v>152</v>
      </c>
      <c r="EJ1194" s="512"/>
      <c r="EK1194" s="512"/>
      <c r="EL1194" s="512"/>
      <c r="EM1194" s="512"/>
      <c r="EN1194" s="512"/>
      <c r="EO1194" s="512"/>
      <c r="EP1194" s="512"/>
      <c r="EQ1194" s="512"/>
      <c r="ER1194" s="512"/>
      <c r="ES1194" s="512"/>
      <c r="ET1194" s="512"/>
      <c r="EU1194" s="512"/>
      <c r="EV1194" s="512"/>
      <c r="EW1194" s="512"/>
      <c r="EX1194" s="512"/>
      <c r="EY1194" s="512"/>
      <c r="EZ1194" s="514"/>
      <c r="FA1194" s="520">
        <f t="shared" si="2445"/>
        <v>4</v>
      </c>
      <c r="FB1194" s="493">
        <f t="shared" si="2485"/>
        <v>2023</v>
      </c>
      <c r="FC1194" s="498">
        <f t="shared" si="2486"/>
        <v>45017</v>
      </c>
      <c r="FD1194" s="499">
        <f t="shared" si="2487"/>
        <v>30</v>
      </c>
      <c r="FE1194" s="500"/>
      <c r="FF1194" s="515" t="e">
        <f t="shared" si="2469"/>
        <v>#VALUE!</v>
      </c>
      <c r="FG1194" s="500"/>
      <c r="FH1194" s="481">
        <f t="shared" si="2446"/>
        <v>2.4156845753899479</v>
      </c>
      <c r="FI1194" s="481">
        <f t="shared" si="2447"/>
        <v>1.9577989601386481</v>
      </c>
      <c r="FJ1194" s="481">
        <f t="shared" si="2448"/>
        <v>2.3473464885402624</v>
      </c>
      <c r="FK1194" s="481">
        <f t="shared" si="2449"/>
        <v>1.9644564284838828</v>
      </c>
      <c r="FL1194" s="481">
        <f t="shared" si="2450"/>
        <v>1.4040018869407973</v>
      </c>
      <c r="FM1194" s="481">
        <f t="shared" si="2451"/>
        <v>1.1298647692428649</v>
      </c>
      <c r="FN1194" s="481">
        <f t="shared" si="2452"/>
        <v>1.6367082102017216</v>
      </c>
      <c r="FO1194" s="481">
        <f t="shared" si="2453"/>
        <v>1.1221893871257869</v>
      </c>
      <c r="FP1194" s="481">
        <f t="shared" si="2454"/>
        <v>1.3736111111111111</v>
      </c>
      <c r="FQ1194" s="481">
        <f t="shared" si="2455"/>
        <v>1.0916666666666666</v>
      </c>
      <c r="FR1194" s="501"/>
      <c r="FS1194" s="482">
        <f t="shared" si="2488"/>
        <v>0</v>
      </c>
      <c r="FT1194" s="482">
        <f t="shared" si="2488"/>
        <v>6500582</v>
      </c>
      <c r="FU1194" s="482">
        <f t="shared" si="2488"/>
        <v>12440769</v>
      </c>
      <c r="FV1194" s="482">
        <f t="shared" si="2488"/>
        <v>23872827</v>
      </c>
      <c r="FW1194" s="482">
        <f t="shared" si="2488"/>
        <v>8239560</v>
      </c>
      <c r="FX1194" s="482">
        <f t="shared" si="2488"/>
        <v>8558791</v>
      </c>
      <c r="FY1194" s="482">
        <f t="shared" si="2488"/>
        <v>213984456</v>
      </c>
      <c r="FZ1194" s="482">
        <f t="shared" si="2488"/>
        <v>127454408</v>
      </c>
      <c r="GA1194" s="482">
        <f t="shared" si="2488"/>
        <v>9828000</v>
      </c>
      <c r="GB1194" s="482">
        <f t="shared" si="2482"/>
        <v>45479460</v>
      </c>
      <c r="GC1194" s="482">
        <f t="shared" si="2482"/>
        <v>81540</v>
      </c>
      <c r="GD1194" s="482">
        <f t="shared" si="2483"/>
        <v>51240</v>
      </c>
      <c r="GE1194" s="482">
        <f t="shared" si="2483"/>
        <v>44854</v>
      </c>
      <c r="GF1194" s="482">
        <f t="shared" si="2483"/>
        <v>8167446</v>
      </c>
      <c r="GG1194" s="482">
        <f t="shared" si="2483"/>
        <v>13402974</v>
      </c>
      <c r="GH1194" s="482">
        <f t="shared" si="2483"/>
        <v>4814022</v>
      </c>
      <c r="GI1194" s="482">
        <f t="shared" si="2483"/>
        <v>195797712</v>
      </c>
      <c r="GJ1194" s="482">
        <f t="shared" si="2483"/>
        <v>11590560</v>
      </c>
      <c r="GK1194" s="482">
        <f t="shared" si="2483"/>
        <v>3323088</v>
      </c>
      <c r="GL1194" s="482">
        <f t="shared" si="2483"/>
        <v>21365510</v>
      </c>
      <c r="GM1194" s="482">
        <f t="shared" si="2483"/>
        <v>1930240</v>
      </c>
      <c r="GN1194" s="482">
        <f t="shared" si="2476"/>
        <v>743352</v>
      </c>
      <c r="GO1194" s="482">
        <f t="shared" si="2484"/>
        <v>564075</v>
      </c>
      <c r="GP1194" s="482">
        <f t="shared" si="2484"/>
        <v>866628</v>
      </c>
      <c r="GQ1194" s="482" t="str">
        <f t="shared" si="2484"/>
        <v>-</v>
      </c>
      <c r="GR1194" s="482"/>
      <c r="GS1194" s="482"/>
      <c r="GT1194" s="482"/>
      <c r="GU1194" s="482"/>
      <c r="GV1194" s="502"/>
    </row>
    <row r="1195" spans="1:204" ht="9.75" customHeight="1" x14ac:dyDescent="0.2">
      <c r="A1195" s="417" t="str">
        <f t="shared" si="2489"/>
        <v>2023-24APRILRX6</v>
      </c>
      <c r="B1195" s="458" t="str">
        <f t="shared" si="2462"/>
        <v>2023-24</v>
      </c>
      <c r="C1195" s="402" t="s">
        <v>664</v>
      </c>
      <c r="D1195" s="458" t="s">
        <v>646</v>
      </c>
      <c r="E1195" s="458" t="s">
        <v>645</v>
      </c>
      <c r="F1195" s="478" t="s">
        <v>448</v>
      </c>
      <c r="G1195" s="478" t="s">
        <v>690</v>
      </c>
      <c r="H1195" s="510">
        <v>45200</v>
      </c>
      <c r="I1195" s="510">
        <v>29904</v>
      </c>
      <c r="J1195" s="510">
        <v>266958</v>
      </c>
      <c r="K1195" s="510">
        <v>9</v>
      </c>
      <c r="L1195" s="510">
        <v>0</v>
      </c>
      <c r="M1195" s="510">
        <v>23</v>
      </c>
      <c r="N1195" s="510">
        <v>43</v>
      </c>
      <c r="O1195" s="510">
        <v>107</v>
      </c>
      <c r="P1195" s="510">
        <v>180</v>
      </c>
      <c r="Q1195" s="510">
        <v>1804</v>
      </c>
      <c r="R1195" s="510">
        <v>16</v>
      </c>
      <c r="S1195" s="510">
        <v>34579</v>
      </c>
      <c r="T1195" s="510">
        <v>3028</v>
      </c>
      <c r="U1195" s="510">
        <v>1964</v>
      </c>
      <c r="V1195" s="510">
        <v>19526</v>
      </c>
      <c r="W1195" s="510">
        <v>7103</v>
      </c>
      <c r="X1195" s="510">
        <v>445</v>
      </c>
      <c r="Y1195" s="510">
        <v>1275843</v>
      </c>
      <c r="Z1195" s="510">
        <v>421</v>
      </c>
      <c r="AA1195" s="510">
        <v>739</v>
      </c>
      <c r="AB1195" s="510">
        <v>945793</v>
      </c>
      <c r="AC1195" s="510">
        <v>482</v>
      </c>
      <c r="AD1195" s="510">
        <v>840</v>
      </c>
      <c r="AE1195" s="510">
        <v>36748675</v>
      </c>
      <c r="AF1195" s="510">
        <v>1882</v>
      </c>
      <c r="AG1195" s="510">
        <v>3785</v>
      </c>
      <c r="AH1195" s="510">
        <v>27538479</v>
      </c>
      <c r="AI1195" s="510">
        <v>3877</v>
      </c>
      <c r="AJ1195" s="510">
        <v>9025</v>
      </c>
      <c r="AK1195" s="510">
        <v>1772386</v>
      </c>
      <c r="AL1195" s="510">
        <v>3983</v>
      </c>
      <c r="AM1195" s="510">
        <v>8191</v>
      </c>
      <c r="AN1195" s="510" t="s">
        <v>152</v>
      </c>
      <c r="AO1195" s="510">
        <v>903</v>
      </c>
      <c r="AP1195" s="510">
        <v>1144</v>
      </c>
      <c r="AQ1195" s="510">
        <v>1993146</v>
      </c>
      <c r="AR1195" s="510">
        <v>1742</v>
      </c>
      <c r="AS1195" s="510">
        <v>3225</v>
      </c>
      <c r="AT1195" s="510">
        <v>2173</v>
      </c>
      <c r="AU1195" s="510">
        <v>27</v>
      </c>
      <c r="AV1195" s="510">
        <v>157</v>
      </c>
      <c r="AW1195" s="510">
        <v>2593</v>
      </c>
      <c r="AX1195" s="510">
        <v>95</v>
      </c>
      <c r="AY1195" s="510">
        <v>1894</v>
      </c>
      <c r="AZ1195" s="510">
        <v>0</v>
      </c>
      <c r="BA1195" s="510" t="s">
        <v>152</v>
      </c>
      <c r="BB1195" s="510" t="s">
        <v>152</v>
      </c>
      <c r="BC1195" s="510" t="s">
        <v>152</v>
      </c>
      <c r="BD1195" s="510" t="s">
        <v>152</v>
      </c>
      <c r="BE1195" s="510" t="s">
        <v>152</v>
      </c>
      <c r="BF1195" s="510" t="s">
        <v>152</v>
      </c>
      <c r="BG1195" s="510" t="s">
        <v>152</v>
      </c>
      <c r="BH1195" s="510" t="s">
        <v>152</v>
      </c>
      <c r="BI1195" s="510">
        <v>18953</v>
      </c>
      <c r="BJ1195" s="510">
        <v>3232</v>
      </c>
      <c r="BK1195" s="510">
        <v>10221</v>
      </c>
      <c r="BL1195" s="510">
        <v>32406</v>
      </c>
      <c r="BM1195" s="510">
        <v>6186</v>
      </c>
      <c r="BN1195" s="510">
        <v>4596</v>
      </c>
      <c r="BO1195" s="510">
        <v>3911</v>
      </c>
      <c r="BP1195" s="510">
        <v>2935</v>
      </c>
      <c r="BQ1195" s="510">
        <v>25298</v>
      </c>
      <c r="BR1195" s="510">
        <v>21105</v>
      </c>
      <c r="BS1195" s="510">
        <v>10238</v>
      </c>
      <c r="BT1195" s="510">
        <v>7644</v>
      </c>
      <c r="BU1195" s="510">
        <v>798</v>
      </c>
      <c r="BV1195" s="510">
        <v>487</v>
      </c>
      <c r="BW1195" s="510">
        <v>84</v>
      </c>
      <c r="BX1195" s="510">
        <v>42049</v>
      </c>
      <c r="BY1195" s="510">
        <v>501</v>
      </c>
      <c r="BZ1195" s="510">
        <v>758</v>
      </c>
      <c r="CA1195" s="510">
        <v>76</v>
      </c>
      <c r="CB1195" s="510">
        <v>25822</v>
      </c>
      <c r="CC1195" s="510">
        <v>340</v>
      </c>
      <c r="CD1195" s="510">
        <v>668</v>
      </c>
      <c r="CE1195" s="510">
        <v>2868</v>
      </c>
      <c r="CF1195" s="510">
        <v>1207972</v>
      </c>
      <c r="CG1195" s="510">
        <v>421</v>
      </c>
      <c r="CH1195" s="510">
        <v>739</v>
      </c>
      <c r="CI1195" s="510">
        <v>2187</v>
      </c>
      <c r="CJ1195" s="510">
        <v>4010674</v>
      </c>
      <c r="CK1195" s="510">
        <v>1834</v>
      </c>
      <c r="CL1195" s="510">
        <v>3406</v>
      </c>
      <c r="CM1195" s="510">
        <v>627</v>
      </c>
      <c r="CN1195" s="510">
        <v>867396</v>
      </c>
      <c r="CO1195" s="510">
        <v>1383</v>
      </c>
      <c r="CP1195" s="510">
        <v>2710</v>
      </c>
      <c r="CQ1195" s="510">
        <v>16712</v>
      </c>
      <c r="CR1195" s="510">
        <v>31870605</v>
      </c>
      <c r="CS1195" s="510">
        <v>1907</v>
      </c>
      <c r="CT1195" s="510">
        <v>3852</v>
      </c>
      <c r="CU1195" s="510">
        <v>181</v>
      </c>
      <c r="CV1195" s="510">
        <v>729331</v>
      </c>
      <c r="CW1195" s="510">
        <v>4029</v>
      </c>
      <c r="CX1195" s="510">
        <v>7824</v>
      </c>
      <c r="CY1195" s="510">
        <v>55</v>
      </c>
      <c r="CZ1195" s="510">
        <v>280307</v>
      </c>
      <c r="DA1195" s="510">
        <v>5096</v>
      </c>
      <c r="DB1195" s="510">
        <v>9273</v>
      </c>
      <c r="DC1195" s="510">
        <v>1386</v>
      </c>
      <c r="DD1195" s="510">
        <v>11285942</v>
      </c>
      <c r="DE1195" s="510">
        <v>8143</v>
      </c>
      <c r="DF1195" s="510">
        <v>16866</v>
      </c>
      <c r="DG1195" s="510">
        <v>355</v>
      </c>
      <c r="DH1195" s="510">
        <v>2921621</v>
      </c>
      <c r="DI1195" s="510">
        <v>8230</v>
      </c>
      <c r="DJ1195" s="510">
        <v>20076</v>
      </c>
      <c r="DK1195" s="510">
        <v>79</v>
      </c>
      <c r="DL1195" s="510">
        <v>32321</v>
      </c>
      <c r="DM1195" s="510">
        <v>409</v>
      </c>
      <c r="DN1195" s="510">
        <v>708</v>
      </c>
      <c r="DO1195" s="510">
        <v>1679</v>
      </c>
      <c r="DP1195" s="510">
        <v>60427</v>
      </c>
      <c r="DQ1195" s="510">
        <v>36</v>
      </c>
      <c r="DR1195" s="510">
        <v>66</v>
      </c>
      <c r="DS1195" s="510">
        <v>1</v>
      </c>
      <c r="DT1195" s="510">
        <v>1080</v>
      </c>
      <c r="DU1195" s="510">
        <v>1080</v>
      </c>
      <c r="DV1195" s="510">
        <v>1080</v>
      </c>
      <c r="DW1195" s="510">
        <v>1</v>
      </c>
      <c r="DX1195" s="510" t="s">
        <v>152</v>
      </c>
      <c r="DY1195" s="510" t="s">
        <v>152</v>
      </c>
      <c r="DZ1195" s="510" t="s">
        <v>152</v>
      </c>
      <c r="EA1195" s="510" t="s">
        <v>152</v>
      </c>
      <c r="EB1195" s="510" t="s">
        <v>152</v>
      </c>
      <c r="EC1195" s="510" t="s">
        <v>152</v>
      </c>
      <c r="ED1195" s="510" t="s">
        <v>152</v>
      </c>
      <c r="EE1195" s="510" t="s">
        <v>152</v>
      </c>
      <c r="EF1195" s="510" t="s">
        <v>152</v>
      </c>
      <c r="EG1195" s="510">
        <v>86</v>
      </c>
      <c r="EH1195" s="506">
        <v>73</v>
      </c>
      <c r="EI1195" s="510" t="s">
        <v>152</v>
      </c>
      <c r="EJ1195" s="479"/>
      <c r="EK1195" s="479"/>
      <c r="EL1195" s="479"/>
      <c r="EM1195" s="479"/>
      <c r="EN1195" s="479"/>
      <c r="EO1195" s="479"/>
      <c r="EP1195" s="479"/>
      <c r="EQ1195" s="479"/>
      <c r="ER1195" s="479"/>
      <c r="ES1195" s="479"/>
      <c r="ET1195" s="479"/>
      <c r="EU1195" s="479"/>
      <c r="EV1195" s="479"/>
      <c r="EW1195" s="479"/>
      <c r="EX1195" s="479"/>
      <c r="EY1195" s="479"/>
      <c r="EZ1195" s="476"/>
      <c r="FA1195" s="446">
        <f t="shared" si="2445"/>
        <v>4</v>
      </c>
      <c r="FB1195" s="417">
        <f t="shared" si="2485"/>
        <v>2023</v>
      </c>
      <c r="FC1195" s="448">
        <f t="shared" si="2486"/>
        <v>45017</v>
      </c>
      <c r="FD1195" s="449">
        <f t="shared" si="2487"/>
        <v>30</v>
      </c>
      <c r="FE1195" s="450"/>
      <c r="FF1195" s="451">
        <f t="shared" si="2469"/>
        <v>0.5895365168539326</v>
      </c>
      <c r="FG1195" s="450"/>
      <c r="FH1195" s="452">
        <f t="shared" si="2446"/>
        <v>2.0429326287978862</v>
      </c>
      <c r="FI1195" s="452">
        <f t="shared" si="2447"/>
        <v>1.5178335535006604</v>
      </c>
      <c r="FJ1195" s="452">
        <f t="shared" si="2448"/>
        <v>1.9913441955193483</v>
      </c>
      <c r="FK1195" s="452">
        <f t="shared" si="2449"/>
        <v>1.494399185336049</v>
      </c>
      <c r="FL1195" s="452">
        <f t="shared" si="2450"/>
        <v>1.2956058588548602</v>
      </c>
      <c r="FM1195" s="452">
        <f t="shared" si="2451"/>
        <v>1.0808665369251256</v>
      </c>
      <c r="FN1195" s="452">
        <f t="shared" si="2452"/>
        <v>1.4413628044488245</v>
      </c>
      <c r="FO1195" s="452">
        <f t="shared" si="2453"/>
        <v>1.0761650007039278</v>
      </c>
      <c r="FP1195" s="452">
        <f t="shared" si="2454"/>
        <v>1.7932584269662921</v>
      </c>
      <c r="FQ1195" s="452">
        <f t="shared" si="2455"/>
        <v>1.0943820224719101</v>
      </c>
      <c r="FR1195" s="453"/>
      <c r="FS1195" s="446">
        <f t="shared" si="2488"/>
        <v>0</v>
      </c>
      <c r="FT1195" s="446">
        <f t="shared" si="2488"/>
        <v>687792</v>
      </c>
      <c r="FU1195" s="446">
        <f t="shared" si="2488"/>
        <v>1285872</v>
      </c>
      <c r="FV1195" s="446">
        <f t="shared" si="2488"/>
        <v>3199728</v>
      </c>
      <c r="FW1195" s="446">
        <f t="shared" si="2488"/>
        <v>2237692</v>
      </c>
      <c r="FX1195" s="446">
        <f t="shared" si="2488"/>
        <v>1649760</v>
      </c>
      <c r="FY1195" s="446">
        <f t="shared" si="2488"/>
        <v>73905910</v>
      </c>
      <c r="FZ1195" s="446">
        <f t="shared" si="2488"/>
        <v>64104575</v>
      </c>
      <c r="GA1195" s="446">
        <f t="shared" si="2488"/>
        <v>3644995</v>
      </c>
      <c r="GB1195" s="446" t="str">
        <f t="shared" si="2482"/>
        <v>-</v>
      </c>
      <c r="GC1195" s="446">
        <f t="shared" si="2482"/>
        <v>3689400</v>
      </c>
      <c r="GD1195" s="446">
        <f t="shared" si="2483"/>
        <v>63672</v>
      </c>
      <c r="GE1195" s="446">
        <f t="shared" si="2483"/>
        <v>50768</v>
      </c>
      <c r="GF1195" s="446">
        <f t="shared" si="2483"/>
        <v>2119452</v>
      </c>
      <c r="GG1195" s="446">
        <f t="shared" si="2483"/>
        <v>7448922</v>
      </c>
      <c r="GH1195" s="446">
        <f t="shared" si="2483"/>
        <v>1699170</v>
      </c>
      <c r="GI1195" s="446">
        <f t="shared" si="2483"/>
        <v>64374624</v>
      </c>
      <c r="GJ1195" s="446">
        <f t="shared" si="2483"/>
        <v>1416144</v>
      </c>
      <c r="GK1195" s="446">
        <f t="shared" si="2483"/>
        <v>510015</v>
      </c>
      <c r="GL1195" s="446">
        <f t="shared" si="2483"/>
        <v>23376276</v>
      </c>
      <c r="GM1195" s="446">
        <f t="shared" si="2483"/>
        <v>7126980</v>
      </c>
      <c r="GN1195" s="446">
        <f t="shared" si="2476"/>
        <v>1080</v>
      </c>
      <c r="GO1195" s="446">
        <f t="shared" si="2484"/>
        <v>55932</v>
      </c>
      <c r="GP1195" s="446">
        <f t="shared" si="2484"/>
        <v>110814</v>
      </c>
      <c r="GQ1195" s="446" t="str">
        <f t="shared" si="2484"/>
        <v>-</v>
      </c>
      <c r="GR1195" s="446"/>
      <c r="GS1195" s="446"/>
      <c r="GT1195" s="446"/>
      <c r="GU1195" s="446"/>
      <c r="GV1195" s="416"/>
    </row>
    <row r="1196" spans="1:204" ht="9.75" customHeight="1" x14ac:dyDescent="0.2">
      <c r="A1196" s="417" t="str">
        <f t="shared" si="2489"/>
        <v>2023-24APRILRX7</v>
      </c>
      <c r="B1196" s="458" t="str">
        <f t="shared" si="2462"/>
        <v>2023-24</v>
      </c>
      <c r="C1196" s="402" t="s">
        <v>664</v>
      </c>
      <c r="D1196" s="458" t="s">
        <v>649</v>
      </c>
      <c r="E1196" s="458" t="s">
        <v>462</v>
      </c>
      <c r="F1196" s="478" t="s">
        <v>449</v>
      </c>
      <c r="G1196" s="478" t="s">
        <v>691</v>
      </c>
      <c r="H1196" s="510">
        <v>118103</v>
      </c>
      <c r="I1196" s="510">
        <v>91250</v>
      </c>
      <c r="J1196" s="510">
        <v>48108</v>
      </c>
      <c r="K1196" s="510">
        <v>1</v>
      </c>
      <c r="L1196" s="510">
        <v>0</v>
      </c>
      <c r="M1196" s="510">
        <v>0</v>
      </c>
      <c r="N1196" s="510">
        <v>0</v>
      </c>
      <c r="O1196" s="510">
        <v>2</v>
      </c>
      <c r="P1196" s="510">
        <v>295</v>
      </c>
      <c r="Q1196" s="510">
        <v>217</v>
      </c>
      <c r="R1196" s="510">
        <v>1170</v>
      </c>
      <c r="S1196" s="510">
        <v>90063</v>
      </c>
      <c r="T1196" s="510">
        <v>8261</v>
      </c>
      <c r="U1196" s="510">
        <v>5418</v>
      </c>
      <c r="V1196" s="510">
        <v>47019</v>
      </c>
      <c r="W1196" s="510">
        <v>14979</v>
      </c>
      <c r="X1196" s="510">
        <v>1043</v>
      </c>
      <c r="Y1196" s="510">
        <v>3885770</v>
      </c>
      <c r="Z1196" s="510">
        <v>470</v>
      </c>
      <c r="AA1196" s="510">
        <v>795</v>
      </c>
      <c r="AB1196" s="510">
        <v>3049562</v>
      </c>
      <c r="AC1196" s="510">
        <v>563</v>
      </c>
      <c r="AD1196" s="510">
        <v>968</v>
      </c>
      <c r="AE1196" s="510">
        <v>58124308</v>
      </c>
      <c r="AF1196" s="510">
        <v>1236</v>
      </c>
      <c r="AG1196" s="510">
        <v>2419</v>
      </c>
      <c r="AH1196" s="510">
        <v>77610578</v>
      </c>
      <c r="AI1196" s="510">
        <v>5181</v>
      </c>
      <c r="AJ1196" s="510">
        <v>11350</v>
      </c>
      <c r="AK1196" s="510">
        <v>7198403</v>
      </c>
      <c r="AL1196" s="510">
        <v>6902</v>
      </c>
      <c r="AM1196" s="510">
        <v>17341</v>
      </c>
      <c r="AN1196" s="510">
        <v>1752</v>
      </c>
      <c r="AO1196" s="510">
        <v>4383</v>
      </c>
      <c r="AP1196" s="510">
        <v>3165</v>
      </c>
      <c r="AQ1196" s="510">
        <v>6512620</v>
      </c>
      <c r="AR1196" s="510">
        <v>2058</v>
      </c>
      <c r="AS1196" s="510">
        <v>7990</v>
      </c>
      <c r="AT1196" s="510">
        <v>12434</v>
      </c>
      <c r="AU1196" s="510">
        <v>1102</v>
      </c>
      <c r="AV1196" s="510">
        <v>6441</v>
      </c>
      <c r="AW1196" s="510">
        <v>214</v>
      </c>
      <c r="AX1196" s="510">
        <v>549</v>
      </c>
      <c r="AY1196" s="510">
        <v>4342</v>
      </c>
      <c r="AZ1196" s="510">
        <v>67</v>
      </c>
      <c r="BA1196" s="510">
        <v>6362</v>
      </c>
      <c r="BB1196" s="510">
        <v>17530079</v>
      </c>
      <c r="BC1196" s="510">
        <v>2755</v>
      </c>
      <c r="BD1196" s="510">
        <v>15096</v>
      </c>
      <c r="BE1196" s="510">
        <v>325</v>
      </c>
      <c r="BF1196" s="510">
        <v>1897</v>
      </c>
      <c r="BG1196" s="510">
        <v>1590</v>
      </c>
      <c r="BH1196" s="510">
        <v>2550</v>
      </c>
      <c r="BI1196" s="510">
        <v>46398</v>
      </c>
      <c r="BJ1196" s="510">
        <v>6292</v>
      </c>
      <c r="BK1196" s="510">
        <v>24939</v>
      </c>
      <c r="BL1196" s="510">
        <v>77629</v>
      </c>
      <c r="BM1196" s="510">
        <v>15596</v>
      </c>
      <c r="BN1196" s="510">
        <v>12815</v>
      </c>
      <c r="BO1196" s="510">
        <v>10117</v>
      </c>
      <c r="BP1196" s="510">
        <v>8454</v>
      </c>
      <c r="BQ1196" s="510">
        <v>57987</v>
      </c>
      <c r="BR1196" s="510">
        <v>49199</v>
      </c>
      <c r="BS1196" s="510">
        <v>20796</v>
      </c>
      <c r="BT1196" s="510">
        <v>15426</v>
      </c>
      <c r="BU1196" s="510">
        <v>1358</v>
      </c>
      <c r="BV1196" s="510">
        <v>1038</v>
      </c>
      <c r="BW1196" s="510">
        <v>155</v>
      </c>
      <c r="BX1196" s="510">
        <v>87466</v>
      </c>
      <c r="BY1196" s="510">
        <v>564</v>
      </c>
      <c r="BZ1196" s="510">
        <v>967</v>
      </c>
      <c r="CA1196" s="510">
        <v>59</v>
      </c>
      <c r="CB1196" s="510">
        <v>32285</v>
      </c>
      <c r="CC1196" s="510">
        <v>547</v>
      </c>
      <c r="CD1196" s="510">
        <v>956</v>
      </c>
      <c r="CE1196" s="510">
        <v>8047</v>
      </c>
      <c r="CF1196" s="510">
        <v>3766019</v>
      </c>
      <c r="CG1196" s="510">
        <v>468</v>
      </c>
      <c r="CH1196" s="510">
        <v>790</v>
      </c>
      <c r="CI1196" s="510">
        <v>4235</v>
      </c>
      <c r="CJ1196" s="510">
        <v>5599869</v>
      </c>
      <c r="CK1196" s="510">
        <v>1322</v>
      </c>
      <c r="CL1196" s="510">
        <v>2536</v>
      </c>
      <c r="CM1196" s="510">
        <v>2107</v>
      </c>
      <c r="CN1196" s="510">
        <v>2513802</v>
      </c>
      <c r="CO1196" s="510">
        <v>1193</v>
      </c>
      <c r="CP1196" s="510">
        <v>2430</v>
      </c>
      <c r="CQ1196" s="510">
        <v>40677</v>
      </c>
      <c r="CR1196" s="510">
        <v>50010637</v>
      </c>
      <c r="CS1196" s="510">
        <v>1229</v>
      </c>
      <c r="CT1196" s="510">
        <v>2408</v>
      </c>
      <c r="CU1196" s="510">
        <v>1917</v>
      </c>
      <c r="CV1196" s="510">
        <v>8307510</v>
      </c>
      <c r="CW1196" s="510">
        <v>4334</v>
      </c>
      <c r="CX1196" s="510">
        <v>9204</v>
      </c>
      <c r="CY1196" s="510">
        <v>1258</v>
      </c>
      <c r="CZ1196" s="510">
        <v>5467935</v>
      </c>
      <c r="DA1196" s="510">
        <v>4347</v>
      </c>
      <c r="DB1196" s="510">
        <v>9951</v>
      </c>
      <c r="DC1196" s="510">
        <v>1505</v>
      </c>
      <c r="DD1196" s="510">
        <v>12294481</v>
      </c>
      <c r="DE1196" s="510">
        <v>8169</v>
      </c>
      <c r="DF1196" s="510">
        <v>18217</v>
      </c>
      <c r="DG1196" s="510">
        <v>477</v>
      </c>
      <c r="DH1196" s="510">
        <v>4522827</v>
      </c>
      <c r="DI1196" s="510">
        <v>9482</v>
      </c>
      <c r="DJ1196" s="510">
        <v>23470</v>
      </c>
      <c r="DK1196" s="510">
        <v>283</v>
      </c>
      <c r="DL1196" s="510">
        <v>95868</v>
      </c>
      <c r="DM1196" s="510">
        <v>339</v>
      </c>
      <c r="DN1196" s="510">
        <v>562</v>
      </c>
      <c r="DO1196" s="510">
        <v>4770</v>
      </c>
      <c r="DP1196" s="510">
        <v>156582</v>
      </c>
      <c r="DQ1196" s="510">
        <v>33</v>
      </c>
      <c r="DR1196" s="510">
        <v>59</v>
      </c>
      <c r="DS1196" s="510">
        <v>66</v>
      </c>
      <c r="DT1196" s="510">
        <v>98455</v>
      </c>
      <c r="DU1196" s="510">
        <v>1492</v>
      </c>
      <c r="DV1196" s="510">
        <v>3125</v>
      </c>
      <c r="DW1196" s="510">
        <v>50</v>
      </c>
      <c r="DX1196" s="510" t="s">
        <v>152</v>
      </c>
      <c r="DY1196" s="510" t="s">
        <v>152</v>
      </c>
      <c r="DZ1196" s="510" t="s">
        <v>152</v>
      </c>
      <c r="EA1196" s="510" t="s">
        <v>152</v>
      </c>
      <c r="EB1196" s="510" t="s">
        <v>152</v>
      </c>
      <c r="EC1196" s="510" t="s">
        <v>152</v>
      </c>
      <c r="ED1196" s="510" t="s">
        <v>152</v>
      </c>
      <c r="EE1196" s="510" t="s">
        <v>152</v>
      </c>
      <c r="EF1196" s="510" t="s">
        <v>152</v>
      </c>
      <c r="EG1196" s="510">
        <v>121</v>
      </c>
      <c r="EH1196" s="506">
        <v>8</v>
      </c>
      <c r="EI1196" s="510" t="s">
        <v>152</v>
      </c>
      <c r="EJ1196" s="479"/>
      <c r="EK1196" s="479"/>
      <c r="EL1196" s="479"/>
      <c r="EM1196" s="479"/>
      <c r="EN1196" s="479"/>
      <c r="EO1196" s="479"/>
      <c r="EP1196" s="479"/>
      <c r="EQ1196" s="479"/>
      <c r="ER1196" s="479"/>
      <c r="ES1196" s="479"/>
      <c r="ET1196" s="479"/>
      <c r="EU1196" s="479"/>
      <c r="EV1196" s="479"/>
      <c r="EW1196" s="479"/>
      <c r="EX1196" s="479"/>
      <c r="EY1196" s="479"/>
      <c r="EZ1196" s="476"/>
      <c r="FA1196" s="446">
        <f t="shared" si="2445"/>
        <v>4</v>
      </c>
      <c r="FB1196" s="417">
        <f t="shared" si="2485"/>
        <v>2023</v>
      </c>
      <c r="FC1196" s="448">
        <f t="shared" si="2486"/>
        <v>45017</v>
      </c>
      <c r="FD1196" s="449">
        <f t="shared" si="2487"/>
        <v>30</v>
      </c>
      <c r="FE1196" s="450"/>
      <c r="FF1196" s="451">
        <f t="shared" si="2469"/>
        <v>0.59879487823248811</v>
      </c>
      <c r="FG1196" s="450"/>
      <c r="FH1196" s="452">
        <f t="shared" si="2446"/>
        <v>1.8879070330468466</v>
      </c>
      <c r="FI1196" s="452">
        <f t="shared" si="2447"/>
        <v>1.5512649800266312</v>
      </c>
      <c r="FJ1196" s="452">
        <f t="shared" si="2448"/>
        <v>1.8672942045035068</v>
      </c>
      <c r="FK1196" s="452">
        <f t="shared" si="2449"/>
        <v>1.5603543743078627</v>
      </c>
      <c r="FL1196" s="452">
        <f t="shared" si="2450"/>
        <v>1.233267402539399</v>
      </c>
      <c r="FM1196" s="452">
        <f t="shared" si="2451"/>
        <v>1.0463642357344902</v>
      </c>
      <c r="FN1196" s="452">
        <f t="shared" si="2452"/>
        <v>1.388343681153615</v>
      </c>
      <c r="FO1196" s="452">
        <f t="shared" si="2453"/>
        <v>1.0298417784898859</v>
      </c>
      <c r="FP1196" s="452">
        <f t="shared" si="2454"/>
        <v>1.3020134228187918</v>
      </c>
      <c r="FQ1196" s="452">
        <f t="shared" si="2455"/>
        <v>0.9952061361457335</v>
      </c>
      <c r="FR1196" s="453"/>
      <c r="FS1196" s="446">
        <f t="shared" si="2488"/>
        <v>0</v>
      </c>
      <c r="FT1196" s="446">
        <f t="shared" si="2488"/>
        <v>0</v>
      </c>
      <c r="FU1196" s="446">
        <f t="shared" si="2488"/>
        <v>0</v>
      </c>
      <c r="FV1196" s="446">
        <f t="shared" si="2488"/>
        <v>182500</v>
      </c>
      <c r="FW1196" s="446">
        <f t="shared" si="2488"/>
        <v>6567495</v>
      </c>
      <c r="FX1196" s="446">
        <f t="shared" si="2488"/>
        <v>5244624</v>
      </c>
      <c r="FY1196" s="446">
        <f t="shared" si="2488"/>
        <v>113738961</v>
      </c>
      <c r="FZ1196" s="446">
        <f t="shared" si="2488"/>
        <v>170011650</v>
      </c>
      <c r="GA1196" s="446">
        <f t="shared" si="2488"/>
        <v>18086663</v>
      </c>
      <c r="GB1196" s="446">
        <f t="shared" si="2482"/>
        <v>96040752</v>
      </c>
      <c r="GC1196" s="446">
        <f t="shared" si="2482"/>
        <v>25288350</v>
      </c>
      <c r="GD1196" s="446">
        <f t="shared" si="2483"/>
        <v>149885</v>
      </c>
      <c r="GE1196" s="446">
        <f t="shared" si="2483"/>
        <v>56404</v>
      </c>
      <c r="GF1196" s="446">
        <f t="shared" si="2483"/>
        <v>6357130</v>
      </c>
      <c r="GG1196" s="446">
        <f t="shared" si="2483"/>
        <v>10739960</v>
      </c>
      <c r="GH1196" s="446">
        <f t="shared" si="2483"/>
        <v>5120010</v>
      </c>
      <c r="GI1196" s="446">
        <f t="shared" si="2483"/>
        <v>97950216</v>
      </c>
      <c r="GJ1196" s="446">
        <f t="shared" si="2483"/>
        <v>17644068</v>
      </c>
      <c r="GK1196" s="446">
        <f t="shared" si="2483"/>
        <v>12518358</v>
      </c>
      <c r="GL1196" s="446">
        <f t="shared" si="2483"/>
        <v>27416585</v>
      </c>
      <c r="GM1196" s="446">
        <f t="shared" si="2483"/>
        <v>11195190</v>
      </c>
      <c r="GN1196" s="446">
        <f t="shared" si="2476"/>
        <v>206250</v>
      </c>
      <c r="GO1196" s="446">
        <f t="shared" si="2484"/>
        <v>159046</v>
      </c>
      <c r="GP1196" s="446">
        <f t="shared" si="2484"/>
        <v>281430</v>
      </c>
      <c r="GQ1196" s="446" t="str">
        <f t="shared" si="2484"/>
        <v>-</v>
      </c>
      <c r="GR1196" s="446"/>
      <c r="GS1196" s="446"/>
      <c r="GT1196" s="446"/>
      <c r="GU1196" s="446"/>
      <c r="GV1196" s="416"/>
    </row>
    <row r="1197" spans="1:204" ht="9.75" customHeight="1" x14ac:dyDescent="0.2">
      <c r="A1197" s="417" t="str">
        <f t="shared" si="2489"/>
        <v>2023-24APRILRYE</v>
      </c>
      <c r="B1197" s="458" t="str">
        <f t="shared" si="2462"/>
        <v>2023-24</v>
      </c>
      <c r="C1197" s="402" t="s">
        <v>664</v>
      </c>
      <c r="D1197" s="458" t="s">
        <v>663</v>
      </c>
      <c r="E1197" s="458" t="s">
        <v>662</v>
      </c>
      <c r="F1197" s="478" t="s">
        <v>456</v>
      </c>
      <c r="G1197" s="478" t="s">
        <v>692</v>
      </c>
      <c r="H1197" s="510">
        <v>73055</v>
      </c>
      <c r="I1197" s="510">
        <v>44388</v>
      </c>
      <c r="J1197" s="510">
        <v>786403</v>
      </c>
      <c r="K1197" s="510">
        <v>18</v>
      </c>
      <c r="L1197" s="510">
        <v>1</v>
      </c>
      <c r="M1197" s="510">
        <v>62</v>
      </c>
      <c r="N1197" s="510">
        <v>132</v>
      </c>
      <c r="O1197" s="510">
        <v>248</v>
      </c>
      <c r="P1197" s="510">
        <v>244</v>
      </c>
      <c r="Q1197" s="510">
        <v>38</v>
      </c>
      <c r="R1197" s="510">
        <v>99</v>
      </c>
      <c r="S1197" s="510">
        <v>48284</v>
      </c>
      <c r="T1197" s="510">
        <v>3352</v>
      </c>
      <c r="U1197" s="510">
        <v>2134</v>
      </c>
      <c r="V1197" s="510">
        <v>24520</v>
      </c>
      <c r="W1197" s="510">
        <v>12851</v>
      </c>
      <c r="X1197" s="510">
        <v>724</v>
      </c>
      <c r="Y1197" s="510">
        <v>1655461</v>
      </c>
      <c r="Z1197" s="510">
        <v>494</v>
      </c>
      <c r="AA1197" s="510">
        <v>911</v>
      </c>
      <c r="AB1197" s="510">
        <v>1252784</v>
      </c>
      <c r="AC1197" s="510">
        <v>587</v>
      </c>
      <c r="AD1197" s="510">
        <v>1067</v>
      </c>
      <c r="AE1197" s="510">
        <v>37506989</v>
      </c>
      <c r="AF1197" s="510">
        <v>1530</v>
      </c>
      <c r="AG1197" s="510">
        <v>3058</v>
      </c>
      <c r="AH1197" s="510">
        <v>64387341</v>
      </c>
      <c r="AI1197" s="510">
        <v>5010</v>
      </c>
      <c r="AJ1197" s="510">
        <v>11073</v>
      </c>
      <c r="AK1197" s="510">
        <v>5105718</v>
      </c>
      <c r="AL1197" s="510">
        <v>7052</v>
      </c>
      <c r="AM1197" s="510">
        <v>15666</v>
      </c>
      <c r="AN1197" s="510">
        <v>0</v>
      </c>
      <c r="AO1197" s="510">
        <v>1422</v>
      </c>
      <c r="AP1197" s="510">
        <v>317</v>
      </c>
      <c r="AQ1197" s="510">
        <v>564174</v>
      </c>
      <c r="AR1197" s="510">
        <v>1780</v>
      </c>
      <c r="AS1197" s="510">
        <v>3457</v>
      </c>
      <c r="AT1197" s="510">
        <v>4949</v>
      </c>
      <c r="AU1197" s="510">
        <v>113</v>
      </c>
      <c r="AV1197" s="510">
        <v>611</v>
      </c>
      <c r="AW1197" s="510">
        <v>631</v>
      </c>
      <c r="AX1197" s="510">
        <v>502</v>
      </c>
      <c r="AY1197" s="510">
        <v>3723</v>
      </c>
      <c r="AZ1197" s="510">
        <v>973</v>
      </c>
      <c r="BA1197" s="510">
        <v>832</v>
      </c>
      <c r="BB1197" s="510">
        <v>1655945</v>
      </c>
      <c r="BC1197" s="510">
        <v>1990</v>
      </c>
      <c r="BD1197" s="510">
        <v>3722</v>
      </c>
      <c r="BE1197" s="510">
        <v>45</v>
      </c>
      <c r="BF1197" s="510">
        <v>401</v>
      </c>
      <c r="BG1197" s="510">
        <v>307</v>
      </c>
      <c r="BH1197" s="510">
        <v>79</v>
      </c>
      <c r="BI1197" s="510">
        <v>24539</v>
      </c>
      <c r="BJ1197" s="510">
        <v>2120</v>
      </c>
      <c r="BK1197" s="510">
        <v>16676</v>
      </c>
      <c r="BL1197" s="510">
        <v>43335</v>
      </c>
      <c r="BM1197" s="510">
        <v>6974</v>
      </c>
      <c r="BN1197" s="510">
        <v>5262</v>
      </c>
      <c r="BO1197" s="510">
        <v>4404</v>
      </c>
      <c r="BP1197" s="510">
        <v>3355</v>
      </c>
      <c r="BQ1197" s="510">
        <v>30979</v>
      </c>
      <c r="BR1197" s="510">
        <v>25841</v>
      </c>
      <c r="BS1197" s="510">
        <v>19037</v>
      </c>
      <c r="BT1197" s="510">
        <v>13970</v>
      </c>
      <c r="BU1197" s="510">
        <v>1174</v>
      </c>
      <c r="BV1197" s="510">
        <v>821</v>
      </c>
      <c r="BW1197" s="510">
        <v>46</v>
      </c>
      <c r="BX1197" s="510">
        <v>24183</v>
      </c>
      <c r="BY1197" s="510">
        <v>526</v>
      </c>
      <c r="BZ1197" s="510">
        <v>897</v>
      </c>
      <c r="CA1197" s="510">
        <v>39</v>
      </c>
      <c r="CB1197" s="510">
        <v>19302</v>
      </c>
      <c r="CC1197" s="510">
        <v>495</v>
      </c>
      <c r="CD1197" s="510">
        <v>842</v>
      </c>
      <c r="CE1197" s="510">
        <v>3267</v>
      </c>
      <c r="CF1197" s="510">
        <v>1611976</v>
      </c>
      <c r="CG1197" s="510">
        <v>493</v>
      </c>
      <c r="CH1197" s="510">
        <v>911</v>
      </c>
      <c r="CI1197" s="510">
        <v>1802</v>
      </c>
      <c r="CJ1197" s="510">
        <v>2588701</v>
      </c>
      <c r="CK1197" s="510">
        <v>1437</v>
      </c>
      <c r="CL1197" s="510">
        <v>2664</v>
      </c>
      <c r="CM1197" s="510">
        <v>517</v>
      </c>
      <c r="CN1197" s="510">
        <v>636715</v>
      </c>
      <c r="CO1197" s="510">
        <v>1232</v>
      </c>
      <c r="CP1197" s="510">
        <v>2699</v>
      </c>
      <c r="CQ1197" s="510">
        <v>22201</v>
      </c>
      <c r="CR1197" s="510">
        <v>34281573</v>
      </c>
      <c r="CS1197" s="510">
        <v>1544</v>
      </c>
      <c r="CT1197" s="510">
        <v>3101</v>
      </c>
      <c r="CU1197" s="510">
        <v>1607</v>
      </c>
      <c r="CV1197" s="510">
        <v>6704042</v>
      </c>
      <c r="CW1197" s="510">
        <v>4172</v>
      </c>
      <c r="CX1197" s="510">
        <v>8491</v>
      </c>
      <c r="CY1197" s="510">
        <v>587</v>
      </c>
      <c r="CZ1197" s="510">
        <v>1948547</v>
      </c>
      <c r="DA1197" s="510">
        <v>3320</v>
      </c>
      <c r="DB1197" s="510">
        <v>7394</v>
      </c>
      <c r="DC1197" s="510">
        <v>150</v>
      </c>
      <c r="DD1197" s="510">
        <v>1345749</v>
      </c>
      <c r="DE1197" s="510">
        <v>8972</v>
      </c>
      <c r="DF1197" s="510">
        <v>18648</v>
      </c>
      <c r="DG1197" s="510">
        <v>83</v>
      </c>
      <c r="DH1197" s="510">
        <v>382239</v>
      </c>
      <c r="DI1197" s="510">
        <v>4605</v>
      </c>
      <c r="DJ1197" s="510">
        <v>13148</v>
      </c>
      <c r="DK1197" s="510">
        <v>236</v>
      </c>
      <c r="DL1197" s="510">
        <v>81745</v>
      </c>
      <c r="DM1197" s="510">
        <v>346</v>
      </c>
      <c r="DN1197" s="510">
        <v>570</v>
      </c>
      <c r="DO1197" s="510">
        <v>1973</v>
      </c>
      <c r="DP1197" s="510">
        <v>100964</v>
      </c>
      <c r="DQ1197" s="510">
        <v>51</v>
      </c>
      <c r="DR1197" s="510">
        <v>114</v>
      </c>
      <c r="DS1197" s="510">
        <v>37</v>
      </c>
      <c r="DT1197" s="510">
        <v>88464</v>
      </c>
      <c r="DU1197" s="510">
        <v>2391</v>
      </c>
      <c r="DV1197" s="510">
        <v>3931</v>
      </c>
      <c r="DW1197" s="510">
        <v>31</v>
      </c>
      <c r="DX1197" s="510" t="s">
        <v>152</v>
      </c>
      <c r="DY1197" s="510" t="s">
        <v>152</v>
      </c>
      <c r="DZ1197" s="510" t="s">
        <v>152</v>
      </c>
      <c r="EA1197" s="510" t="s">
        <v>152</v>
      </c>
      <c r="EB1197" s="510" t="s">
        <v>152</v>
      </c>
      <c r="EC1197" s="510" t="s">
        <v>152</v>
      </c>
      <c r="ED1197" s="510" t="s">
        <v>152</v>
      </c>
      <c r="EE1197" s="510" t="s">
        <v>152</v>
      </c>
      <c r="EF1197" s="510" t="s">
        <v>152</v>
      </c>
      <c r="EG1197" s="510">
        <v>89</v>
      </c>
      <c r="EH1197" s="506">
        <v>295</v>
      </c>
      <c r="EI1197" s="510" t="s">
        <v>152</v>
      </c>
      <c r="EJ1197" s="479"/>
      <c r="EK1197" s="479"/>
      <c r="EL1197" s="479"/>
      <c r="EM1197" s="479"/>
      <c r="EN1197" s="479"/>
      <c r="EO1197" s="479"/>
      <c r="EP1197" s="479"/>
      <c r="EQ1197" s="479"/>
      <c r="ER1197" s="479"/>
      <c r="ES1197" s="479"/>
      <c r="ET1197" s="479"/>
      <c r="EU1197" s="479"/>
      <c r="EV1197" s="479"/>
      <c r="EW1197" s="479"/>
      <c r="EX1197" s="479"/>
      <c r="EY1197" s="479"/>
      <c r="EZ1197" s="476"/>
      <c r="FA1197" s="482">
        <f t="shared" si="2445"/>
        <v>4</v>
      </c>
      <c r="FB1197" s="493">
        <f t="shared" si="2485"/>
        <v>2023</v>
      </c>
      <c r="FC1197" s="498">
        <f t="shared" si="2486"/>
        <v>45017</v>
      </c>
      <c r="FD1197" s="499">
        <f t="shared" si="2487"/>
        <v>30</v>
      </c>
      <c r="FE1197" s="450"/>
      <c r="FF1197" s="451">
        <f t="shared" si="2469"/>
        <v>0.63481338481338478</v>
      </c>
      <c r="FG1197" s="450"/>
      <c r="FH1197" s="452">
        <f t="shared" si="2446"/>
        <v>2.0805489260143197</v>
      </c>
      <c r="FI1197" s="452">
        <f t="shared" si="2447"/>
        <v>1.5698090692124105</v>
      </c>
      <c r="FJ1197" s="452">
        <f t="shared" si="2448"/>
        <v>2.063730084348641</v>
      </c>
      <c r="FK1197" s="452">
        <f t="shared" si="2449"/>
        <v>1.5721649484536082</v>
      </c>
      <c r="FL1197" s="452">
        <f t="shared" si="2450"/>
        <v>1.2634176182707995</v>
      </c>
      <c r="FM1197" s="452">
        <f t="shared" si="2451"/>
        <v>1.0538743882544861</v>
      </c>
      <c r="FN1197" s="452">
        <f t="shared" si="2452"/>
        <v>1.4813633180297252</v>
      </c>
      <c r="FO1197" s="452">
        <f t="shared" si="2453"/>
        <v>1.0870749358026612</v>
      </c>
      <c r="FP1197" s="452">
        <f t="shared" si="2454"/>
        <v>1.6215469613259668</v>
      </c>
      <c r="FQ1197" s="452">
        <f t="shared" si="2455"/>
        <v>1.1339779005524862</v>
      </c>
      <c r="FR1197" s="453"/>
      <c r="FS1197" s="446">
        <f t="shared" si="2488"/>
        <v>44388</v>
      </c>
      <c r="FT1197" s="446">
        <f t="shared" si="2488"/>
        <v>2752056</v>
      </c>
      <c r="FU1197" s="446">
        <f t="shared" si="2488"/>
        <v>5859216</v>
      </c>
      <c r="FV1197" s="446">
        <f t="shared" si="2488"/>
        <v>11008224</v>
      </c>
      <c r="FW1197" s="446">
        <f t="shared" si="2488"/>
        <v>3053672</v>
      </c>
      <c r="FX1197" s="446">
        <f t="shared" si="2488"/>
        <v>2276978</v>
      </c>
      <c r="FY1197" s="446">
        <f t="shared" si="2488"/>
        <v>74982160</v>
      </c>
      <c r="FZ1197" s="446">
        <f t="shared" si="2488"/>
        <v>142299123</v>
      </c>
      <c r="GA1197" s="446">
        <f t="shared" si="2488"/>
        <v>11342184</v>
      </c>
      <c r="GB1197" s="446">
        <f t="shared" si="2482"/>
        <v>3096704</v>
      </c>
      <c r="GC1197" s="446">
        <f t="shared" si="2482"/>
        <v>1095869</v>
      </c>
      <c r="GD1197" s="446">
        <f t="shared" si="2483"/>
        <v>41262</v>
      </c>
      <c r="GE1197" s="446">
        <f t="shared" si="2483"/>
        <v>32838</v>
      </c>
      <c r="GF1197" s="446">
        <f t="shared" si="2483"/>
        <v>2976237</v>
      </c>
      <c r="GG1197" s="446">
        <f t="shared" si="2483"/>
        <v>4800528</v>
      </c>
      <c r="GH1197" s="446">
        <f t="shared" si="2483"/>
        <v>1395383</v>
      </c>
      <c r="GI1197" s="446">
        <f t="shared" si="2483"/>
        <v>68845301</v>
      </c>
      <c r="GJ1197" s="446">
        <f t="shared" si="2483"/>
        <v>13645037</v>
      </c>
      <c r="GK1197" s="446">
        <f t="shared" si="2483"/>
        <v>4340278</v>
      </c>
      <c r="GL1197" s="446">
        <f t="shared" si="2483"/>
        <v>2797200</v>
      </c>
      <c r="GM1197" s="446">
        <f t="shared" si="2483"/>
        <v>1091284</v>
      </c>
      <c r="GN1197" s="446">
        <f t="shared" si="2476"/>
        <v>145447</v>
      </c>
      <c r="GO1197" s="446">
        <f t="shared" si="2484"/>
        <v>134520</v>
      </c>
      <c r="GP1197" s="446">
        <f t="shared" si="2484"/>
        <v>224922</v>
      </c>
      <c r="GQ1197" s="446" t="str">
        <f t="shared" si="2484"/>
        <v>-</v>
      </c>
      <c r="GR1197" s="446"/>
      <c r="GS1197" s="446"/>
      <c r="GT1197" s="446"/>
      <c r="GU1197" s="446"/>
      <c r="GV1197" s="416"/>
    </row>
    <row r="1198" spans="1:204" ht="9.75" customHeight="1" x14ac:dyDescent="0.2">
      <c r="A1198" s="523" t="str">
        <f t="shared" si="2489"/>
        <v>2023-24APRILRYD</v>
      </c>
      <c r="B1198" s="524" t="str">
        <f t="shared" si="2462"/>
        <v>2023-24</v>
      </c>
      <c r="C1198" s="525" t="s">
        <v>664</v>
      </c>
      <c r="D1198" s="524" t="s">
        <v>663</v>
      </c>
      <c r="E1198" s="524" t="s">
        <v>662</v>
      </c>
      <c r="F1198" s="526" t="s">
        <v>455</v>
      </c>
      <c r="G1198" s="526" t="s">
        <v>693</v>
      </c>
      <c r="H1198" s="527">
        <v>79140</v>
      </c>
      <c r="I1198" s="527">
        <v>64710</v>
      </c>
      <c r="J1198" s="527">
        <v>765542</v>
      </c>
      <c r="K1198" s="527">
        <v>12</v>
      </c>
      <c r="L1198" s="527">
        <v>1</v>
      </c>
      <c r="M1198" s="527">
        <v>33</v>
      </c>
      <c r="N1198" s="527">
        <v>84</v>
      </c>
      <c r="O1198" s="527">
        <v>192</v>
      </c>
      <c r="P1198" s="527">
        <v>228</v>
      </c>
      <c r="Q1198" s="527">
        <v>38</v>
      </c>
      <c r="R1198" s="527">
        <v>42</v>
      </c>
      <c r="S1198" s="527">
        <v>58161</v>
      </c>
      <c r="T1198" s="527">
        <v>4286</v>
      </c>
      <c r="U1198" s="527">
        <v>2672</v>
      </c>
      <c r="V1198" s="527">
        <v>31115</v>
      </c>
      <c r="W1198" s="527">
        <v>14111</v>
      </c>
      <c r="X1198" s="527">
        <v>451</v>
      </c>
      <c r="Y1198" s="527">
        <v>2153178</v>
      </c>
      <c r="Z1198" s="527">
        <v>502</v>
      </c>
      <c r="AA1198" s="527">
        <v>917</v>
      </c>
      <c r="AB1198" s="527">
        <v>1584239</v>
      </c>
      <c r="AC1198" s="527">
        <v>593</v>
      </c>
      <c r="AD1198" s="527">
        <v>1112</v>
      </c>
      <c r="AE1198" s="527">
        <v>46143211</v>
      </c>
      <c r="AF1198" s="527">
        <v>1483</v>
      </c>
      <c r="AG1198" s="527">
        <v>3018</v>
      </c>
      <c r="AH1198" s="527">
        <v>91016843</v>
      </c>
      <c r="AI1198" s="527">
        <v>6450</v>
      </c>
      <c r="AJ1198" s="527">
        <v>14203</v>
      </c>
      <c r="AK1198" s="527">
        <v>3374166</v>
      </c>
      <c r="AL1198" s="527">
        <v>7482</v>
      </c>
      <c r="AM1198" s="527">
        <v>16865</v>
      </c>
      <c r="AN1198" s="527">
        <v>14</v>
      </c>
      <c r="AO1198" s="527">
        <v>1988</v>
      </c>
      <c r="AP1198" s="527">
        <v>3436</v>
      </c>
      <c r="AQ1198" s="527">
        <v>22000850</v>
      </c>
      <c r="AR1198" s="527">
        <v>6403</v>
      </c>
      <c r="AS1198" s="527">
        <v>12678</v>
      </c>
      <c r="AT1198" s="527">
        <v>5943</v>
      </c>
      <c r="AU1198" s="527">
        <v>355</v>
      </c>
      <c r="AV1198" s="527">
        <v>1728</v>
      </c>
      <c r="AW1198" s="527">
        <v>2395</v>
      </c>
      <c r="AX1198" s="527">
        <v>389</v>
      </c>
      <c r="AY1198" s="527">
        <v>3471</v>
      </c>
      <c r="AZ1198" s="527">
        <v>1483</v>
      </c>
      <c r="BA1198" s="527">
        <v>7228</v>
      </c>
      <c r="BB1198" s="527">
        <v>8469061</v>
      </c>
      <c r="BC1198" s="527">
        <v>1172</v>
      </c>
      <c r="BD1198" s="527">
        <v>1756</v>
      </c>
      <c r="BE1198" s="527">
        <v>253</v>
      </c>
      <c r="BF1198" s="527">
        <v>1032</v>
      </c>
      <c r="BG1198" s="527">
        <v>4898</v>
      </c>
      <c r="BH1198" s="527">
        <v>1045</v>
      </c>
      <c r="BI1198" s="527">
        <v>32289</v>
      </c>
      <c r="BJ1198" s="527">
        <v>1719</v>
      </c>
      <c r="BK1198" s="527">
        <v>18210</v>
      </c>
      <c r="BL1198" s="527">
        <v>52218</v>
      </c>
      <c r="BM1198" s="527">
        <v>9844</v>
      </c>
      <c r="BN1198" s="527">
        <v>6717</v>
      </c>
      <c r="BO1198" s="527">
        <v>6038</v>
      </c>
      <c r="BP1198" s="527">
        <v>4182</v>
      </c>
      <c r="BQ1198" s="527">
        <v>41830</v>
      </c>
      <c r="BR1198" s="527">
        <v>32929</v>
      </c>
      <c r="BS1198" s="527">
        <v>26222</v>
      </c>
      <c r="BT1198" s="527">
        <v>14901</v>
      </c>
      <c r="BU1198" s="527">
        <v>831</v>
      </c>
      <c r="BV1198" s="527">
        <v>478</v>
      </c>
      <c r="BW1198" s="527">
        <v>51</v>
      </c>
      <c r="BX1198" s="527">
        <v>33545</v>
      </c>
      <c r="BY1198" s="527">
        <v>658</v>
      </c>
      <c r="BZ1198" s="527">
        <v>1141</v>
      </c>
      <c r="CA1198" s="527">
        <v>89</v>
      </c>
      <c r="CB1198" s="527">
        <v>57526</v>
      </c>
      <c r="CC1198" s="527">
        <v>646</v>
      </c>
      <c r="CD1198" s="527">
        <v>1320</v>
      </c>
      <c r="CE1198" s="527">
        <v>4146</v>
      </c>
      <c r="CF1198" s="527">
        <v>2062107</v>
      </c>
      <c r="CG1198" s="527">
        <v>497</v>
      </c>
      <c r="CH1198" s="527">
        <v>907</v>
      </c>
      <c r="CI1198" s="527">
        <v>1955</v>
      </c>
      <c r="CJ1198" s="527">
        <v>2639179</v>
      </c>
      <c r="CK1198" s="527">
        <v>1350</v>
      </c>
      <c r="CL1198" s="527">
        <v>2677</v>
      </c>
      <c r="CM1198" s="527">
        <v>1198</v>
      </c>
      <c r="CN1198" s="527">
        <v>1813054</v>
      </c>
      <c r="CO1198" s="527">
        <v>1513</v>
      </c>
      <c r="CP1198" s="527">
        <v>3308</v>
      </c>
      <c r="CQ1198" s="527">
        <v>27962</v>
      </c>
      <c r="CR1198" s="527">
        <v>41690978</v>
      </c>
      <c r="CS1198" s="527">
        <v>1491</v>
      </c>
      <c r="CT1198" s="527">
        <v>3031</v>
      </c>
      <c r="CU1198" s="527">
        <v>971</v>
      </c>
      <c r="CV1198" s="527">
        <v>5891128</v>
      </c>
      <c r="CW1198" s="527">
        <v>6067</v>
      </c>
      <c r="CX1198" s="527">
        <v>13447</v>
      </c>
      <c r="CY1198" s="527">
        <v>489</v>
      </c>
      <c r="CZ1198" s="527">
        <v>3424695</v>
      </c>
      <c r="DA1198" s="527">
        <v>7003</v>
      </c>
      <c r="DB1198" s="527">
        <v>16997</v>
      </c>
      <c r="DC1198" s="527">
        <v>817</v>
      </c>
      <c r="DD1198" s="527">
        <v>6495055</v>
      </c>
      <c r="DE1198" s="527">
        <v>7950</v>
      </c>
      <c r="DF1198" s="527">
        <v>19256</v>
      </c>
      <c r="DG1198" s="527">
        <v>102</v>
      </c>
      <c r="DH1198" s="527">
        <v>780061</v>
      </c>
      <c r="DI1198" s="527">
        <v>7648</v>
      </c>
      <c r="DJ1198" s="527">
        <v>20110</v>
      </c>
      <c r="DK1198" s="527">
        <v>2</v>
      </c>
      <c r="DL1198" s="527">
        <v>153</v>
      </c>
      <c r="DM1198" s="527">
        <v>77</v>
      </c>
      <c r="DN1198" s="527">
        <v>137</v>
      </c>
      <c r="DO1198" s="527">
        <v>2533</v>
      </c>
      <c r="DP1198" s="527">
        <v>168469</v>
      </c>
      <c r="DQ1198" s="527">
        <v>67</v>
      </c>
      <c r="DR1198" s="527">
        <v>78</v>
      </c>
      <c r="DS1198" s="527">
        <v>55</v>
      </c>
      <c r="DT1198" s="527">
        <v>71371</v>
      </c>
      <c r="DU1198" s="527">
        <v>1298</v>
      </c>
      <c r="DV1198" s="527">
        <v>2971</v>
      </c>
      <c r="DW1198" s="527">
        <v>50</v>
      </c>
      <c r="DX1198" s="527" t="s">
        <v>152</v>
      </c>
      <c r="DY1198" s="527" t="s">
        <v>152</v>
      </c>
      <c r="DZ1198" s="527" t="s">
        <v>152</v>
      </c>
      <c r="EA1198" s="527" t="s">
        <v>152</v>
      </c>
      <c r="EB1198" s="527" t="s">
        <v>152</v>
      </c>
      <c r="EC1198" s="527" t="s">
        <v>152</v>
      </c>
      <c r="ED1198" s="527" t="s">
        <v>152</v>
      </c>
      <c r="EE1198" s="527" t="s">
        <v>152</v>
      </c>
      <c r="EF1198" s="527" t="s">
        <v>152</v>
      </c>
      <c r="EG1198" s="527">
        <v>89</v>
      </c>
      <c r="EH1198" s="527">
        <v>187</v>
      </c>
      <c r="EI1198" s="527" t="s">
        <v>152</v>
      </c>
      <c r="EJ1198" s="528"/>
      <c r="EK1198" s="528"/>
      <c r="EL1198" s="528"/>
      <c r="EM1198" s="528"/>
      <c r="EN1198" s="528"/>
      <c r="EO1198" s="528"/>
      <c r="EP1198" s="528"/>
      <c r="EQ1198" s="528"/>
      <c r="ER1198" s="528"/>
      <c r="ES1198" s="528"/>
      <c r="ET1198" s="528"/>
      <c r="EU1198" s="528"/>
      <c r="EV1198" s="528"/>
      <c r="EW1198" s="528"/>
      <c r="EX1198" s="528"/>
      <c r="EY1198" s="528"/>
      <c r="EZ1198" s="529"/>
      <c r="FA1198" s="446">
        <f t="shared" si="2445"/>
        <v>4</v>
      </c>
      <c r="FB1198" s="417">
        <f t="shared" si="2485"/>
        <v>2023</v>
      </c>
      <c r="FC1198" s="448">
        <f t="shared" si="2486"/>
        <v>45017</v>
      </c>
      <c r="FD1198" s="449">
        <f t="shared" si="2487"/>
        <v>30</v>
      </c>
      <c r="FE1198" s="530"/>
      <c r="FF1198" s="531">
        <f t="shared" si="2469"/>
        <v>0.62419911286347951</v>
      </c>
      <c r="FG1198" s="530"/>
      <c r="FH1198" s="532">
        <f t="shared" si="2446"/>
        <v>2.2967802146523564</v>
      </c>
      <c r="FI1198" s="532">
        <f t="shared" si="2447"/>
        <v>1.5671955202986467</v>
      </c>
      <c r="FJ1198" s="532">
        <f t="shared" si="2448"/>
        <v>2.2597305389221556</v>
      </c>
      <c r="FK1198" s="532">
        <f t="shared" si="2449"/>
        <v>1.5651197604790419</v>
      </c>
      <c r="FL1198" s="532">
        <f t="shared" si="2450"/>
        <v>1.3443676683271735</v>
      </c>
      <c r="FM1198" s="532">
        <f t="shared" si="2451"/>
        <v>1.058299855375221</v>
      </c>
      <c r="FN1198" s="532">
        <f t="shared" si="2452"/>
        <v>1.8582666005244135</v>
      </c>
      <c r="FO1198" s="532">
        <f t="shared" si="2453"/>
        <v>1.0559846927928567</v>
      </c>
      <c r="FP1198" s="532">
        <f t="shared" si="2454"/>
        <v>1.8425720620842572</v>
      </c>
      <c r="FQ1198" s="532">
        <f t="shared" si="2455"/>
        <v>1.0598669623059866</v>
      </c>
      <c r="FR1198" s="533"/>
      <c r="FS1198" s="534">
        <f t="shared" si="2488"/>
        <v>64710</v>
      </c>
      <c r="FT1198" s="534">
        <f t="shared" si="2488"/>
        <v>2135430</v>
      </c>
      <c r="FU1198" s="534">
        <f t="shared" si="2488"/>
        <v>5435640</v>
      </c>
      <c r="FV1198" s="534">
        <f t="shared" si="2488"/>
        <v>12424320</v>
      </c>
      <c r="FW1198" s="534">
        <f t="shared" si="2488"/>
        <v>3930262</v>
      </c>
      <c r="FX1198" s="534">
        <f t="shared" si="2488"/>
        <v>2971264</v>
      </c>
      <c r="FY1198" s="534">
        <f t="shared" si="2488"/>
        <v>93905070</v>
      </c>
      <c r="FZ1198" s="534">
        <f t="shared" si="2488"/>
        <v>200418533</v>
      </c>
      <c r="GA1198" s="534">
        <f t="shared" si="2488"/>
        <v>7606115</v>
      </c>
      <c r="GB1198" s="534">
        <f t="shared" si="2482"/>
        <v>12692368</v>
      </c>
      <c r="GC1198" s="534">
        <f t="shared" si="2482"/>
        <v>43561608</v>
      </c>
      <c r="GD1198" s="534">
        <f t="shared" si="2483"/>
        <v>58191</v>
      </c>
      <c r="GE1198" s="534">
        <f t="shared" si="2483"/>
        <v>117480</v>
      </c>
      <c r="GF1198" s="534">
        <f t="shared" si="2483"/>
        <v>3760422</v>
      </c>
      <c r="GG1198" s="534">
        <f t="shared" si="2483"/>
        <v>5233535</v>
      </c>
      <c r="GH1198" s="534">
        <f t="shared" si="2483"/>
        <v>3962984</v>
      </c>
      <c r="GI1198" s="534">
        <f t="shared" si="2483"/>
        <v>84752822</v>
      </c>
      <c r="GJ1198" s="534">
        <f t="shared" si="2483"/>
        <v>13057037</v>
      </c>
      <c r="GK1198" s="534">
        <f t="shared" si="2483"/>
        <v>8311533</v>
      </c>
      <c r="GL1198" s="534">
        <f t="shared" si="2483"/>
        <v>15732152</v>
      </c>
      <c r="GM1198" s="534">
        <f t="shared" si="2483"/>
        <v>2051220</v>
      </c>
      <c r="GN1198" s="534">
        <f t="shared" si="2476"/>
        <v>163405</v>
      </c>
      <c r="GO1198" s="534">
        <f t="shared" si="2484"/>
        <v>274</v>
      </c>
      <c r="GP1198" s="534">
        <f t="shared" si="2484"/>
        <v>197574</v>
      </c>
      <c r="GQ1198" s="534" t="str">
        <f t="shared" si="2484"/>
        <v>-</v>
      </c>
      <c r="GR1198" s="534"/>
      <c r="GS1198" s="534"/>
      <c r="GT1198" s="534"/>
      <c r="GU1198" s="534"/>
      <c r="GV1198" s="535"/>
    </row>
    <row r="1199" spans="1:204" ht="9.75" customHeight="1" x14ac:dyDescent="0.2">
      <c r="A1199" s="417" t="str">
        <f t="shared" si="2489"/>
        <v>2023-24APRILRYF</v>
      </c>
      <c r="B1199" s="458" t="str">
        <f t="shared" si="2462"/>
        <v>2023-24</v>
      </c>
      <c r="C1199" s="402" t="s">
        <v>664</v>
      </c>
      <c r="D1199" s="458" t="s">
        <v>667</v>
      </c>
      <c r="E1199" s="458" t="s">
        <v>666</v>
      </c>
      <c r="F1199" s="478" t="s">
        <v>457</v>
      </c>
      <c r="G1199" s="478" t="s">
        <v>694</v>
      </c>
      <c r="H1199" s="510">
        <v>100788</v>
      </c>
      <c r="I1199" s="510">
        <v>75751</v>
      </c>
      <c r="J1199" s="510">
        <v>225270</v>
      </c>
      <c r="K1199" s="510">
        <v>3</v>
      </c>
      <c r="L1199" s="510">
        <v>2</v>
      </c>
      <c r="M1199" s="510">
        <v>3</v>
      </c>
      <c r="N1199" s="510">
        <v>3</v>
      </c>
      <c r="O1199" s="510">
        <v>23</v>
      </c>
      <c r="P1199" s="510">
        <v>424</v>
      </c>
      <c r="Q1199" s="510">
        <v>0</v>
      </c>
      <c r="R1199" s="510">
        <v>275</v>
      </c>
      <c r="S1199" s="510">
        <v>70717</v>
      </c>
      <c r="T1199" s="510">
        <v>9294</v>
      </c>
      <c r="U1199" s="510">
        <v>5474</v>
      </c>
      <c r="V1199" s="510">
        <v>36975</v>
      </c>
      <c r="W1199" s="510">
        <v>14745</v>
      </c>
      <c r="X1199" s="510">
        <v>372</v>
      </c>
      <c r="Y1199" s="510">
        <v>5042186</v>
      </c>
      <c r="Z1199" s="510">
        <v>543</v>
      </c>
      <c r="AA1199" s="510">
        <v>1020</v>
      </c>
      <c r="AB1199" s="510">
        <v>3314404</v>
      </c>
      <c r="AC1199" s="510">
        <v>605</v>
      </c>
      <c r="AD1199" s="510">
        <v>1165</v>
      </c>
      <c r="AE1199" s="510">
        <v>74154172</v>
      </c>
      <c r="AF1199" s="510">
        <v>2006</v>
      </c>
      <c r="AG1199" s="510">
        <v>4280</v>
      </c>
      <c r="AH1199" s="510">
        <v>73682166</v>
      </c>
      <c r="AI1199" s="510">
        <v>4997</v>
      </c>
      <c r="AJ1199" s="510">
        <v>12317</v>
      </c>
      <c r="AK1199" s="510">
        <v>2182689</v>
      </c>
      <c r="AL1199" s="510">
        <v>5867</v>
      </c>
      <c r="AM1199" s="510">
        <v>15775</v>
      </c>
      <c r="AN1199" s="510">
        <v>536</v>
      </c>
      <c r="AO1199" s="510">
        <v>1705</v>
      </c>
      <c r="AP1199" s="510" t="s">
        <v>152</v>
      </c>
      <c r="AQ1199" s="510" t="s">
        <v>152</v>
      </c>
      <c r="AR1199" s="510" t="s">
        <v>152</v>
      </c>
      <c r="AS1199" s="510" t="s">
        <v>152</v>
      </c>
      <c r="AT1199" s="510">
        <v>7132</v>
      </c>
      <c r="AU1199" s="510">
        <v>544</v>
      </c>
      <c r="AV1199" s="510">
        <v>2604</v>
      </c>
      <c r="AW1199" s="510">
        <v>3844</v>
      </c>
      <c r="AX1199" s="510">
        <v>784</v>
      </c>
      <c r="AY1199" s="510">
        <v>3200</v>
      </c>
      <c r="AZ1199" s="510">
        <v>0</v>
      </c>
      <c r="BA1199" s="510">
        <v>5741</v>
      </c>
      <c r="BB1199" s="510">
        <v>15402560</v>
      </c>
      <c r="BC1199" s="510">
        <v>2683</v>
      </c>
      <c r="BD1199" s="510">
        <v>5226</v>
      </c>
      <c r="BE1199" s="510">
        <v>454</v>
      </c>
      <c r="BF1199" s="510">
        <v>1544</v>
      </c>
      <c r="BG1199" s="510">
        <v>2760</v>
      </c>
      <c r="BH1199" s="510">
        <v>983</v>
      </c>
      <c r="BI1199" s="510">
        <v>33795</v>
      </c>
      <c r="BJ1199" s="510">
        <v>2761</v>
      </c>
      <c r="BK1199" s="510">
        <v>27029</v>
      </c>
      <c r="BL1199" s="510">
        <v>63585</v>
      </c>
      <c r="BM1199" s="510">
        <v>19000</v>
      </c>
      <c r="BN1199" s="510">
        <v>13510</v>
      </c>
      <c r="BO1199" s="510">
        <v>11293</v>
      </c>
      <c r="BP1199" s="510">
        <v>8086</v>
      </c>
      <c r="BQ1199" s="510">
        <v>49408</v>
      </c>
      <c r="BR1199" s="510">
        <v>39621</v>
      </c>
      <c r="BS1199" s="510">
        <v>23222</v>
      </c>
      <c r="BT1199" s="510">
        <v>15809</v>
      </c>
      <c r="BU1199" s="510">
        <v>543</v>
      </c>
      <c r="BV1199" s="510">
        <v>392</v>
      </c>
      <c r="BW1199" s="510">
        <v>14</v>
      </c>
      <c r="BX1199" s="510">
        <v>8611</v>
      </c>
      <c r="BY1199" s="510">
        <v>615</v>
      </c>
      <c r="BZ1199" s="510">
        <v>1389</v>
      </c>
      <c r="CA1199" s="510">
        <v>6</v>
      </c>
      <c r="CB1199" s="510">
        <v>3819</v>
      </c>
      <c r="CC1199" s="510">
        <v>637</v>
      </c>
      <c r="CD1199" s="510">
        <v>1522</v>
      </c>
      <c r="CE1199" s="510">
        <v>9274</v>
      </c>
      <c r="CF1199" s="510">
        <v>5029756</v>
      </c>
      <c r="CG1199" s="510">
        <v>542</v>
      </c>
      <c r="CH1199" s="510">
        <v>1020</v>
      </c>
      <c r="CI1199" s="510">
        <v>1770</v>
      </c>
      <c r="CJ1199" s="510">
        <v>3778574</v>
      </c>
      <c r="CK1199" s="510">
        <v>2135</v>
      </c>
      <c r="CL1199" s="510">
        <v>4222</v>
      </c>
      <c r="CM1199" s="510">
        <v>844</v>
      </c>
      <c r="CN1199" s="510">
        <v>1629302</v>
      </c>
      <c r="CO1199" s="510">
        <v>1930</v>
      </c>
      <c r="CP1199" s="510">
        <v>4154</v>
      </c>
      <c r="CQ1199" s="510">
        <v>34361</v>
      </c>
      <c r="CR1199" s="510">
        <v>68746296</v>
      </c>
      <c r="CS1199" s="510">
        <v>2001</v>
      </c>
      <c r="CT1199" s="510">
        <v>4290</v>
      </c>
      <c r="CU1199" s="510">
        <v>918</v>
      </c>
      <c r="CV1199" s="510">
        <v>4852369</v>
      </c>
      <c r="CW1199" s="510">
        <v>5286</v>
      </c>
      <c r="CX1199" s="510">
        <v>12174</v>
      </c>
      <c r="CY1199" s="510">
        <v>235</v>
      </c>
      <c r="CZ1199" s="510">
        <v>1204706</v>
      </c>
      <c r="DA1199" s="510">
        <v>5126</v>
      </c>
      <c r="DB1199" s="510">
        <v>13076</v>
      </c>
      <c r="DC1199" s="510">
        <v>989</v>
      </c>
      <c r="DD1199" s="510">
        <v>6501200</v>
      </c>
      <c r="DE1199" s="510">
        <v>6574</v>
      </c>
      <c r="DF1199" s="510">
        <v>14302</v>
      </c>
      <c r="DG1199" s="510">
        <v>61</v>
      </c>
      <c r="DH1199" s="510">
        <v>422899</v>
      </c>
      <c r="DI1199" s="510">
        <v>6933</v>
      </c>
      <c r="DJ1199" s="510">
        <v>24784</v>
      </c>
      <c r="DK1199" s="510">
        <v>661</v>
      </c>
      <c r="DL1199" s="510">
        <v>280291</v>
      </c>
      <c r="DM1199" s="510">
        <v>424</v>
      </c>
      <c r="DN1199" s="510">
        <v>733</v>
      </c>
      <c r="DO1199" s="510">
        <v>5119</v>
      </c>
      <c r="DP1199" s="510">
        <v>203432</v>
      </c>
      <c r="DQ1199" s="510">
        <v>40</v>
      </c>
      <c r="DR1199" s="510">
        <v>68</v>
      </c>
      <c r="DS1199" s="510">
        <v>82</v>
      </c>
      <c r="DT1199" s="510">
        <v>143569</v>
      </c>
      <c r="DU1199" s="510">
        <v>1751</v>
      </c>
      <c r="DV1199" s="510">
        <v>3430</v>
      </c>
      <c r="DW1199" s="510">
        <v>72</v>
      </c>
      <c r="DX1199" s="510" t="s">
        <v>152</v>
      </c>
      <c r="DY1199" s="510" t="s">
        <v>152</v>
      </c>
      <c r="DZ1199" s="510" t="s">
        <v>152</v>
      </c>
      <c r="EA1199" s="510" t="s">
        <v>152</v>
      </c>
      <c r="EB1199" s="510" t="s">
        <v>152</v>
      </c>
      <c r="EC1199" s="510" t="s">
        <v>152</v>
      </c>
      <c r="ED1199" s="510" t="s">
        <v>152</v>
      </c>
      <c r="EE1199" s="510" t="s">
        <v>152</v>
      </c>
      <c r="EF1199" s="510" t="s">
        <v>152</v>
      </c>
      <c r="EG1199" s="510">
        <v>118</v>
      </c>
      <c r="EH1199" s="510">
        <v>13</v>
      </c>
      <c r="EI1199" s="510" t="s">
        <v>152</v>
      </c>
      <c r="EJ1199" s="479"/>
      <c r="EK1199" s="479"/>
      <c r="EL1199" s="479"/>
      <c r="EM1199" s="479"/>
      <c r="EN1199" s="479"/>
      <c r="EO1199" s="479"/>
      <c r="EP1199" s="479"/>
      <c r="EQ1199" s="479"/>
      <c r="ER1199" s="479"/>
      <c r="ES1199" s="479"/>
      <c r="ET1199" s="479"/>
      <c r="EU1199" s="479"/>
      <c r="EV1199" s="479"/>
      <c r="EW1199" s="479"/>
      <c r="EX1199" s="479"/>
      <c r="EY1199" s="479"/>
      <c r="EZ1199" s="476"/>
      <c r="FA1199" s="446">
        <f t="shared" si="2445"/>
        <v>4</v>
      </c>
      <c r="FB1199" s="417">
        <f t="shared" si="2485"/>
        <v>2023</v>
      </c>
      <c r="FC1199" s="448">
        <f t="shared" si="2486"/>
        <v>45017</v>
      </c>
      <c r="FD1199" s="449">
        <f t="shared" si="2487"/>
        <v>30</v>
      </c>
      <c r="FE1199" s="450"/>
      <c r="FF1199" s="451">
        <f t="shared" si="2469"/>
        <v>0.57711386696730549</v>
      </c>
      <c r="FG1199" s="450"/>
      <c r="FH1199" s="452">
        <f t="shared" si="2446"/>
        <v>2.0443296750591782</v>
      </c>
      <c r="FI1199" s="452">
        <f t="shared" si="2447"/>
        <v>1.4536259952657629</v>
      </c>
      <c r="FJ1199" s="452">
        <f t="shared" si="2448"/>
        <v>2.0630252100840338</v>
      </c>
      <c r="FK1199" s="452">
        <f t="shared" si="2449"/>
        <v>1.4771647789550604</v>
      </c>
      <c r="FL1199" s="452">
        <f t="shared" si="2450"/>
        <v>1.3362542258282624</v>
      </c>
      <c r="FM1199" s="452">
        <f t="shared" si="2451"/>
        <v>1.0715618661257607</v>
      </c>
      <c r="FN1199" s="452">
        <f t="shared" si="2452"/>
        <v>1.5749067480501866</v>
      </c>
      <c r="FO1199" s="452">
        <f t="shared" si="2453"/>
        <v>1.07216005425568</v>
      </c>
      <c r="FP1199" s="452">
        <f t="shared" si="2454"/>
        <v>1.4596774193548387</v>
      </c>
      <c r="FQ1199" s="452">
        <f t="shared" si="2455"/>
        <v>1.053763440860215</v>
      </c>
      <c r="FR1199" s="453"/>
      <c r="FS1199" s="446">
        <f t="shared" si="2488"/>
        <v>151502</v>
      </c>
      <c r="FT1199" s="446">
        <f t="shared" si="2488"/>
        <v>227253</v>
      </c>
      <c r="FU1199" s="446">
        <f t="shared" si="2488"/>
        <v>227253</v>
      </c>
      <c r="FV1199" s="446">
        <f t="shared" si="2488"/>
        <v>1742273</v>
      </c>
      <c r="FW1199" s="446">
        <f t="shared" si="2488"/>
        <v>9479880</v>
      </c>
      <c r="FX1199" s="446">
        <f t="shared" si="2488"/>
        <v>6377210</v>
      </c>
      <c r="FY1199" s="446">
        <f t="shared" si="2488"/>
        <v>158253000</v>
      </c>
      <c r="FZ1199" s="446">
        <f t="shared" si="2488"/>
        <v>181614165</v>
      </c>
      <c r="GA1199" s="446">
        <f t="shared" si="2488"/>
        <v>5868300</v>
      </c>
      <c r="GB1199" s="446">
        <f t="shared" si="2482"/>
        <v>30002466</v>
      </c>
      <c r="GC1199" s="446" t="str">
        <f t="shared" si="2482"/>
        <v>-</v>
      </c>
      <c r="GD1199" s="446">
        <f t="shared" ref="GD1199:GM1208" si="2490">IFERROR(HLOOKUP(GD$1,$H$5:$HA$10112,MATCH($A1199,$A$5:$A$10112,0),0)*HLOOKUP(GD$2,$H$5:$HA$10112,MATCH($A1199,$A$5:$A$10112,0),0),"-")</f>
        <v>19446</v>
      </c>
      <c r="GE1199" s="446">
        <f t="shared" si="2490"/>
        <v>9132</v>
      </c>
      <c r="GF1199" s="446">
        <f t="shared" si="2490"/>
        <v>9459480</v>
      </c>
      <c r="GG1199" s="446">
        <f t="shared" si="2490"/>
        <v>7472940</v>
      </c>
      <c r="GH1199" s="446">
        <f t="shared" si="2490"/>
        <v>3505976</v>
      </c>
      <c r="GI1199" s="446">
        <f t="shared" si="2490"/>
        <v>147408690</v>
      </c>
      <c r="GJ1199" s="446">
        <f t="shared" si="2490"/>
        <v>11175732</v>
      </c>
      <c r="GK1199" s="446">
        <f t="shared" si="2490"/>
        <v>3072860</v>
      </c>
      <c r="GL1199" s="446">
        <f t="shared" si="2490"/>
        <v>14144678</v>
      </c>
      <c r="GM1199" s="446">
        <f t="shared" si="2490"/>
        <v>1511824</v>
      </c>
      <c r="GN1199" s="446">
        <f t="shared" si="2476"/>
        <v>281260</v>
      </c>
      <c r="GO1199" s="446">
        <f t="shared" si="2484"/>
        <v>484513</v>
      </c>
      <c r="GP1199" s="446">
        <f t="shared" si="2484"/>
        <v>348092</v>
      </c>
      <c r="GQ1199" s="446" t="str">
        <f t="shared" si="2484"/>
        <v>-</v>
      </c>
      <c r="GR1199" s="446"/>
      <c r="GS1199" s="446"/>
      <c r="GT1199" s="446"/>
      <c r="GU1199" s="446"/>
      <c r="GV1199" s="416"/>
    </row>
    <row r="1200" spans="1:204" ht="9.75" customHeight="1" x14ac:dyDescent="0.2">
      <c r="A1200" s="417" t="str">
        <f t="shared" si="2489"/>
        <v>2023-24APRILRYA</v>
      </c>
      <c r="B1200" s="458" t="str">
        <f t="shared" si="2462"/>
        <v>2023-24</v>
      </c>
      <c r="C1200" s="402" t="s">
        <v>664</v>
      </c>
      <c r="D1200" s="458" t="s">
        <v>653</v>
      </c>
      <c r="E1200" s="458" t="s">
        <v>652</v>
      </c>
      <c r="F1200" s="478" t="s">
        <v>452</v>
      </c>
      <c r="G1200" s="478" t="s">
        <v>697</v>
      </c>
      <c r="H1200" s="510">
        <v>120540</v>
      </c>
      <c r="I1200" s="510">
        <v>86971</v>
      </c>
      <c r="J1200" s="510">
        <v>172206</v>
      </c>
      <c r="K1200" s="510">
        <v>2</v>
      </c>
      <c r="L1200" s="510">
        <v>2</v>
      </c>
      <c r="M1200" s="510">
        <v>2</v>
      </c>
      <c r="N1200" s="510">
        <v>2</v>
      </c>
      <c r="O1200" s="510">
        <v>2</v>
      </c>
      <c r="P1200" s="510">
        <v>393</v>
      </c>
      <c r="Q1200" s="510">
        <v>0</v>
      </c>
      <c r="R1200" s="510">
        <v>38</v>
      </c>
      <c r="S1200" s="510">
        <v>82628</v>
      </c>
      <c r="T1200" s="510">
        <v>9139</v>
      </c>
      <c r="U1200" s="510">
        <v>5752</v>
      </c>
      <c r="V1200" s="510">
        <v>41364</v>
      </c>
      <c r="W1200" s="510">
        <v>14672</v>
      </c>
      <c r="X1200" s="510">
        <v>553</v>
      </c>
      <c r="Y1200" s="510">
        <v>4434922</v>
      </c>
      <c r="Z1200" s="510">
        <v>485</v>
      </c>
      <c r="AA1200" s="510">
        <v>856</v>
      </c>
      <c r="AB1200" s="510">
        <v>2948298</v>
      </c>
      <c r="AC1200" s="510">
        <v>513</v>
      </c>
      <c r="AD1200" s="510">
        <v>919</v>
      </c>
      <c r="AE1200" s="510">
        <v>67500669</v>
      </c>
      <c r="AF1200" s="510">
        <v>1632</v>
      </c>
      <c r="AG1200" s="510">
        <v>3518</v>
      </c>
      <c r="AH1200" s="510">
        <v>113043335</v>
      </c>
      <c r="AI1200" s="510">
        <v>7705</v>
      </c>
      <c r="AJ1200" s="510">
        <v>19260</v>
      </c>
      <c r="AK1200" s="510">
        <v>4801368</v>
      </c>
      <c r="AL1200" s="510">
        <v>8682</v>
      </c>
      <c r="AM1200" s="510">
        <v>20773</v>
      </c>
      <c r="AN1200" s="510">
        <v>0</v>
      </c>
      <c r="AO1200" s="510">
        <v>2276</v>
      </c>
      <c r="AP1200" s="510">
        <v>2574</v>
      </c>
      <c r="AQ1200" s="510">
        <v>5584843</v>
      </c>
      <c r="AR1200" s="510">
        <v>2170</v>
      </c>
      <c r="AS1200" s="510">
        <v>4701</v>
      </c>
      <c r="AT1200" s="510">
        <v>13620</v>
      </c>
      <c r="AU1200" s="510">
        <v>2006</v>
      </c>
      <c r="AV1200" s="510">
        <v>6858</v>
      </c>
      <c r="AW1200" s="510">
        <v>5890</v>
      </c>
      <c r="AX1200" s="510">
        <v>431</v>
      </c>
      <c r="AY1200" s="510">
        <v>4325</v>
      </c>
      <c r="AZ1200" s="510">
        <v>1283</v>
      </c>
      <c r="BA1200" s="510">
        <v>13181</v>
      </c>
      <c r="BB1200" s="510">
        <v>63196992</v>
      </c>
      <c r="BC1200" s="510">
        <v>4795</v>
      </c>
      <c r="BD1200" s="510">
        <v>10354</v>
      </c>
      <c r="BE1200" s="510">
        <v>1882</v>
      </c>
      <c r="BF1200" s="510">
        <v>6149</v>
      </c>
      <c r="BG1200" s="510">
        <v>3964</v>
      </c>
      <c r="BH1200" s="510">
        <v>1186</v>
      </c>
      <c r="BI1200" s="510">
        <v>41043</v>
      </c>
      <c r="BJ1200" s="510">
        <v>3814</v>
      </c>
      <c r="BK1200" s="510">
        <v>24151</v>
      </c>
      <c r="BL1200" s="510">
        <v>69008</v>
      </c>
      <c r="BM1200" s="510">
        <v>18299</v>
      </c>
      <c r="BN1200" s="510">
        <v>12700</v>
      </c>
      <c r="BO1200" s="510">
        <v>11505</v>
      </c>
      <c r="BP1200" s="510">
        <v>8016</v>
      </c>
      <c r="BQ1200" s="510">
        <v>55444</v>
      </c>
      <c r="BR1200" s="510">
        <v>43380</v>
      </c>
      <c r="BS1200" s="510">
        <v>27680</v>
      </c>
      <c r="BT1200" s="510">
        <v>15399</v>
      </c>
      <c r="BU1200" s="510">
        <v>1252</v>
      </c>
      <c r="BV1200" s="510">
        <v>577</v>
      </c>
      <c r="BW1200" s="510">
        <v>56</v>
      </c>
      <c r="BX1200" s="510">
        <v>28584</v>
      </c>
      <c r="BY1200" s="510">
        <v>510</v>
      </c>
      <c r="BZ1200" s="510">
        <v>918</v>
      </c>
      <c r="CA1200" s="510">
        <v>62</v>
      </c>
      <c r="CB1200" s="510">
        <v>26315</v>
      </c>
      <c r="CC1200" s="510">
        <v>424</v>
      </c>
      <c r="CD1200" s="510">
        <v>864</v>
      </c>
      <c r="CE1200" s="510">
        <v>9021</v>
      </c>
      <c r="CF1200" s="510">
        <v>4380023</v>
      </c>
      <c r="CG1200" s="510">
        <v>486</v>
      </c>
      <c r="CH1200" s="510">
        <v>854</v>
      </c>
      <c r="CI1200" s="510">
        <v>4615</v>
      </c>
      <c r="CJ1200" s="510">
        <v>7953579</v>
      </c>
      <c r="CK1200" s="510">
        <v>1723</v>
      </c>
      <c r="CL1200" s="510">
        <v>3692</v>
      </c>
      <c r="CM1200" s="510">
        <v>1060</v>
      </c>
      <c r="CN1200" s="510">
        <v>1756870</v>
      </c>
      <c r="CO1200" s="510">
        <v>1657</v>
      </c>
      <c r="CP1200" s="510">
        <v>3802</v>
      </c>
      <c r="CQ1200" s="510">
        <v>35689</v>
      </c>
      <c r="CR1200" s="510">
        <v>57790220</v>
      </c>
      <c r="CS1200" s="510">
        <v>1619</v>
      </c>
      <c r="CT1200" s="510">
        <v>3493</v>
      </c>
      <c r="CU1200" s="510">
        <v>1118</v>
      </c>
      <c r="CV1200" s="510">
        <v>13688723</v>
      </c>
      <c r="CW1200" s="510">
        <v>12244</v>
      </c>
      <c r="CX1200" s="510">
        <v>31169</v>
      </c>
      <c r="CY1200" s="510">
        <v>254</v>
      </c>
      <c r="CZ1200" s="510">
        <v>2482005</v>
      </c>
      <c r="DA1200" s="510">
        <v>9772</v>
      </c>
      <c r="DB1200" s="510">
        <v>26880</v>
      </c>
      <c r="DC1200" s="510">
        <v>1065</v>
      </c>
      <c r="DD1200" s="510">
        <v>20567973</v>
      </c>
      <c r="DE1200" s="510">
        <v>19313</v>
      </c>
      <c r="DF1200" s="510">
        <v>43700</v>
      </c>
      <c r="DG1200" s="510">
        <v>188</v>
      </c>
      <c r="DH1200" s="510">
        <v>3081299</v>
      </c>
      <c r="DI1200" s="510">
        <v>16390</v>
      </c>
      <c r="DJ1200" s="510">
        <v>46537</v>
      </c>
      <c r="DK1200" s="510">
        <v>436</v>
      </c>
      <c r="DL1200" s="510">
        <v>137628</v>
      </c>
      <c r="DM1200" s="510">
        <v>316</v>
      </c>
      <c r="DN1200" s="510">
        <v>561</v>
      </c>
      <c r="DO1200" s="510">
        <v>5553</v>
      </c>
      <c r="DP1200" s="510">
        <v>138845</v>
      </c>
      <c r="DQ1200" s="510">
        <v>25</v>
      </c>
      <c r="DR1200" s="510">
        <v>40</v>
      </c>
      <c r="DS1200" s="510">
        <v>118</v>
      </c>
      <c r="DT1200" s="510">
        <v>185388</v>
      </c>
      <c r="DU1200" s="510">
        <v>1571</v>
      </c>
      <c r="DV1200" s="510">
        <v>3665</v>
      </c>
      <c r="DW1200" s="510">
        <v>107</v>
      </c>
      <c r="DX1200" s="510" t="s">
        <v>152</v>
      </c>
      <c r="DY1200" s="510" t="s">
        <v>152</v>
      </c>
      <c r="DZ1200" s="510" t="s">
        <v>152</v>
      </c>
      <c r="EA1200" s="510" t="s">
        <v>152</v>
      </c>
      <c r="EB1200" s="510" t="s">
        <v>152</v>
      </c>
      <c r="EC1200" s="510" t="s">
        <v>152</v>
      </c>
      <c r="ED1200" s="510" t="s">
        <v>152</v>
      </c>
      <c r="EE1200" s="510" t="s">
        <v>152</v>
      </c>
      <c r="EF1200" s="510" t="s">
        <v>152</v>
      </c>
      <c r="EG1200" s="510">
        <v>120</v>
      </c>
      <c r="EH1200" s="510">
        <v>6</v>
      </c>
      <c r="EI1200" s="510" t="s">
        <v>152</v>
      </c>
      <c r="EJ1200" s="479"/>
      <c r="EK1200" s="479"/>
      <c r="EL1200" s="479"/>
      <c r="EM1200" s="479"/>
      <c r="EN1200" s="479"/>
      <c r="EO1200" s="479"/>
      <c r="EP1200" s="479"/>
      <c r="EQ1200" s="479"/>
      <c r="ER1200" s="479"/>
      <c r="ES1200" s="479"/>
      <c r="ET1200" s="479"/>
      <c r="EU1200" s="479"/>
      <c r="EV1200" s="479"/>
      <c r="EW1200" s="479"/>
      <c r="EX1200" s="479"/>
      <c r="EY1200" s="479"/>
      <c r="EZ1200" s="476"/>
      <c r="FA1200" s="446">
        <f t="shared" si="2445"/>
        <v>4</v>
      </c>
      <c r="FB1200" s="417">
        <f t="shared" si="2485"/>
        <v>2023</v>
      </c>
      <c r="FC1200" s="448">
        <f t="shared" si="2486"/>
        <v>45017</v>
      </c>
      <c r="FD1200" s="449">
        <f t="shared" si="2487"/>
        <v>30</v>
      </c>
      <c r="FE1200" s="450"/>
      <c r="FF1200" s="451">
        <f t="shared" si="2469"/>
        <v>0.63491882003201461</v>
      </c>
      <c r="FG1200" s="450"/>
      <c r="FH1200" s="452">
        <f t="shared" si="2446"/>
        <v>2.0022978444031074</v>
      </c>
      <c r="FI1200" s="452">
        <f t="shared" si="2447"/>
        <v>1.3896487580698107</v>
      </c>
      <c r="FJ1200" s="452">
        <f t="shared" si="2448"/>
        <v>2.0001738525730182</v>
      </c>
      <c r="FK1200" s="452">
        <f t="shared" si="2449"/>
        <v>1.3936022253129345</v>
      </c>
      <c r="FL1200" s="452">
        <f t="shared" si="2450"/>
        <v>1.340392611933082</v>
      </c>
      <c r="FM1200" s="452">
        <f t="shared" si="2451"/>
        <v>1.0487380330722367</v>
      </c>
      <c r="FN1200" s="452">
        <f t="shared" si="2452"/>
        <v>1.886586695747001</v>
      </c>
      <c r="FO1200" s="452">
        <f t="shared" si="2453"/>
        <v>1.0495501635768811</v>
      </c>
      <c r="FP1200" s="452">
        <f t="shared" si="2454"/>
        <v>2.2640144665461119</v>
      </c>
      <c r="FQ1200" s="452">
        <f t="shared" si="2455"/>
        <v>1.0433996383363473</v>
      </c>
      <c r="FR1200" s="453"/>
      <c r="FS1200" s="446">
        <f t="shared" si="2488"/>
        <v>173942</v>
      </c>
      <c r="FT1200" s="446">
        <f t="shared" si="2488"/>
        <v>173942</v>
      </c>
      <c r="FU1200" s="446">
        <f t="shared" si="2488"/>
        <v>173942</v>
      </c>
      <c r="FV1200" s="446">
        <f t="shared" si="2488"/>
        <v>173942</v>
      </c>
      <c r="FW1200" s="446">
        <f t="shared" si="2488"/>
        <v>7822984</v>
      </c>
      <c r="FX1200" s="446">
        <f t="shared" si="2488"/>
        <v>5286088</v>
      </c>
      <c r="FY1200" s="446">
        <f t="shared" si="2488"/>
        <v>145518552</v>
      </c>
      <c r="FZ1200" s="446">
        <f t="shared" si="2488"/>
        <v>282582720</v>
      </c>
      <c r="GA1200" s="446">
        <f t="shared" si="2488"/>
        <v>11487469</v>
      </c>
      <c r="GB1200" s="446">
        <f t="shared" si="2482"/>
        <v>136476074</v>
      </c>
      <c r="GC1200" s="446">
        <f t="shared" si="2482"/>
        <v>12100374</v>
      </c>
      <c r="GD1200" s="446">
        <f t="shared" si="2490"/>
        <v>51408</v>
      </c>
      <c r="GE1200" s="446">
        <f t="shared" si="2490"/>
        <v>53568</v>
      </c>
      <c r="GF1200" s="446">
        <f t="shared" si="2490"/>
        <v>7703934</v>
      </c>
      <c r="GG1200" s="446">
        <f t="shared" si="2490"/>
        <v>17038580</v>
      </c>
      <c r="GH1200" s="446">
        <f t="shared" si="2490"/>
        <v>4030120</v>
      </c>
      <c r="GI1200" s="446">
        <f t="shared" si="2490"/>
        <v>124661677</v>
      </c>
      <c r="GJ1200" s="446">
        <f t="shared" si="2490"/>
        <v>34846942</v>
      </c>
      <c r="GK1200" s="446">
        <f t="shared" si="2490"/>
        <v>6827520</v>
      </c>
      <c r="GL1200" s="446">
        <f t="shared" si="2490"/>
        <v>46540500</v>
      </c>
      <c r="GM1200" s="446">
        <f t="shared" si="2490"/>
        <v>8748956</v>
      </c>
      <c r="GN1200" s="446">
        <f t="shared" si="2476"/>
        <v>432470</v>
      </c>
      <c r="GO1200" s="446">
        <f t="shared" si="2484"/>
        <v>244596</v>
      </c>
      <c r="GP1200" s="446">
        <f t="shared" si="2484"/>
        <v>222120</v>
      </c>
      <c r="GQ1200" s="446" t="str">
        <f t="shared" si="2484"/>
        <v>-</v>
      </c>
      <c r="GR1200" s="446"/>
      <c r="GS1200" s="446"/>
      <c r="GT1200" s="446"/>
      <c r="GU1200" s="446"/>
      <c r="GV1200" s="416"/>
    </row>
    <row r="1201" spans="1:204" ht="9.75" customHeight="1" x14ac:dyDescent="0.2">
      <c r="A1201" s="485" t="str">
        <f t="shared" si="2489"/>
        <v>2023-24APRILRX8</v>
      </c>
      <c r="B1201" s="503" t="str">
        <f t="shared" si="2462"/>
        <v>2023-24</v>
      </c>
      <c r="C1201" s="436" t="s">
        <v>664</v>
      </c>
      <c r="D1201" s="503" t="s">
        <v>646</v>
      </c>
      <c r="E1201" s="503" t="s">
        <v>645</v>
      </c>
      <c r="F1201" s="504" t="s">
        <v>450</v>
      </c>
      <c r="G1201" s="504" t="s">
        <v>696</v>
      </c>
      <c r="H1201" s="522">
        <v>88701</v>
      </c>
      <c r="I1201" s="522">
        <v>57140</v>
      </c>
      <c r="J1201" s="522">
        <v>562771</v>
      </c>
      <c r="K1201" s="522">
        <v>10</v>
      </c>
      <c r="L1201" s="522">
        <v>0</v>
      </c>
      <c r="M1201" s="522">
        <v>31</v>
      </c>
      <c r="N1201" s="522">
        <v>75</v>
      </c>
      <c r="O1201" s="522">
        <v>162</v>
      </c>
      <c r="P1201" s="522">
        <v>370</v>
      </c>
      <c r="Q1201" s="522">
        <v>103</v>
      </c>
      <c r="R1201" s="522">
        <v>194</v>
      </c>
      <c r="S1201" s="522">
        <v>63212</v>
      </c>
      <c r="T1201" s="522">
        <v>7960</v>
      </c>
      <c r="U1201" s="522">
        <v>5574</v>
      </c>
      <c r="V1201" s="522">
        <v>36257</v>
      </c>
      <c r="W1201" s="522">
        <v>9443</v>
      </c>
      <c r="X1201" s="522">
        <v>238</v>
      </c>
      <c r="Y1201" s="522">
        <v>3872901</v>
      </c>
      <c r="Z1201" s="522">
        <v>487</v>
      </c>
      <c r="AA1201" s="522">
        <v>847</v>
      </c>
      <c r="AB1201" s="522">
        <v>3005204</v>
      </c>
      <c r="AC1201" s="522">
        <v>539</v>
      </c>
      <c r="AD1201" s="522">
        <v>955</v>
      </c>
      <c r="AE1201" s="522">
        <v>53138397</v>
      </c>
      <c r="AF1201" s="522">
        <v>1466</v>
      </c>
      <c r="AG1201" s="522">
        <v>3167</v>
      </c>
      <c r="AH1201" s="522">
        <v>43069593</v>
      </c>
      <c r="AI1201" s="522">
        <v>4561</v>
      </c>
      <c r="AJ1201" s="522">
        <v>10260</v>
      </c>
      <c r="AK1201" s="522">
        <v>1392625</v>
      </c>
      <c r="AL1201" s="522">
        <v>5851</v>
      </c>
      <c r="AM1201" s="522">
        <v>13246</v>
      </c>
      <c r="AN1201" s="522">
        <v>257</v>
      </c>
      <c r="AO1201" s="522">
        <v>933</v>
      </c>
      <c r="AP1201" s="522">
        <v>2300</v>
      </c>
      <c r="AQ1201" s="522">
        <v>7481025</v>
      </c>
      <c r="AR1201" s="522">
        <v>3253</v>
      </c>
      <c r="AS1201" s="522">
        <v>6740</v>
      </c>
      <c r="AT1201" s="522">
        <v>3982</v>
      </c>
      <c r="AU1201" s="522">
        <v>1018</v>
      </c>
      <c r="AV1201" s="522">
        <v>350</v>
      </c>
      <c r="AW1201" s="522">
        <v>5286</v>
      </c>
      <c r="AX1201" s="522">
        <v>1458</v>
      </c>
      <c r="AY1201" s="522">
        <v>1156</v>
      </c>
      <c r="AZ1201" s="522">
        <v>2070</v>
      </c>
      <c r="BA1201" s="522">
        <v>4077</v>
      </c>
      <c r="BB1201" s="522">
        <v>9936683</v>
      </c>
      <c r="BC1201" s="522">
        <v>2437</v>
      </c>
      <c r="BD1201" s="522">
        <v>4845</v>
      </c>
      <c r="BE1201" s="522">
        <v>664</v>
      </c>
      <c r="BF1201" s="522">
        <v>487</v>
      </c>
      <c r="BG1201" s="522">
        <v>1754</v>
      </c>
      <c r="BH1201" s="522">
        <v>1172</v>
      </c>
      <c r="BI1201" s="522">
        <v>36824</v>
      </c>
      <c r="BJ1201" s="522">
        <v>4439</v>
      </c>
      <c r="BK1201" s="522">
        <v>17967</v>
      </c>
      <c r="BL1201" s="522">
        <v>59230</v>
      </c>
      <c r="BM1201" s="522">
        <v>14806</v>
      </c>
      <c r="BN1201" s="522">
        <v>11151</v>
      </c>
      <c r="BO1201" s="522">
        <v>10018</v>
      </c>
      <c r="BP1201" s="522">
        <v>7634</v>
      </c>
      <c r="BQ1201" s="522">
        <v>47043</v>
      </c>
      <c r="BR1201" s="522">
        <v>38370</v>
      </c>
      <c r="BS1201" s="522">
        <v>14069</v>
      </c>
      <c r="BT1201" s="522">
        <v>9863</v>
      </c>
      <c r="BU1201" s="522">
        <v>339</v>
      </c>
      <c r="BV1201" s="522">
        <v>247</v>
      </c>
      <c r="BW1201" s="522">
        <v>236</v>
      </c>
      <c r="BX1201" s="522">
        <v>118768</v>
      </c>
      <c r="BY1201" s="522">
        <v>503</v>
      </c>
      <c r="BZ1201" s="522">
        <v>908</v>
      </c>
      <c r="CA1201" s="522">
        <v>40</v>
      </c>
      <c r="CB1201" s="522">
        <v>18889</v>
      </c>
      <c r="CC1201" s="522">
        <v>472</v>
      </c>
      <c r="CD1201" s="522">
        <v>854</v>
      </c>
      <c r="CE1201" s="522">
        <v>7684</v>
      </c>
      <c r="CF1201" s="522">
        <v>3735244</v>
      </c>
      <c r="CG1201" s="522">
        <v>486</v>
      </c>
      <c r="CH1201" s="522">
        <v>845</v>
      </c>
      <c r="CI1201" s="522">
        <v>3406</v>
      </c>
      <c r="CJ1201" s="522">
        <v>5503973</v>
      </c>
      <c r="CK1201" s="522">
        <v>1616</v>
      </c>
      <c r="CL1201" s="522">
        <v>3454</v>
      </c>
      <c r="CM1201" s="522">
        <v>960</v>
      </c>
      <c r="CN1201" s="522">
        <v>1357242</v>
      </c>
      <c r="CO1201" s="522">
        <v>1414</v>
      </c>
      <c r="CP1201" s="522">
        <v>3253</v>
      </c>
      <c r="CQ1201" s="522">
        <v>31891</v>
      </c>
      <c r="CR1201" s="522">
        <v>46277182</v>
      </c>
      <c r="CS1201" s="522">
        <v>1451</v>
      </c>
      <c r="CT1201" s="522">
        <v>3134</v>
      </c>
      <c r="CU1201" s="522">
        <v>1573</v>
      </c>
      <c r="CV1201" s="522">
        <v>8424593</v>
      </c>
      <c r="CW1201" s="522">
        <v>5356</v>
      </c>
      <c r="CX1201" s="522">
        <v>10932</v>
      </c>
      <c r="CY1201" s="522">
        <v>1193</v>
      </c>
      <c r="CZ1201" s="522">
        <v>6338744</v>
      </c>
      <c r="DA1201" s="522">
        <v>5313</v>
      </c>
      <c r="DB1201" s="522">
        <v>11271</v>
      </c>
      <c r="DC1201" s="522">
        <v>1987</v>
      </c>
      <c r="DD1201" s="522">
        <v>16464264</v>
      </c>
      <c r="DE1201" s="522">
        <v>8286</v>
      </c>
      <c r="DF1201" s="522">
        <v>18275</v>
      </c>
      <c r="DG1201" s="522">
        <v>579</v>
      </c>
      <c r="DH1201" s="522">
        <v>5126350</v>
      </c>
      <c r="DI1201" s="522">
        <v>8854</v>
      </c>
      <c r="DJ1201" s="522">
        <v>21685</v>
      </c>
      <c r="DK1201" s="522">
        <v>256</v>
      </c>
      <c r="DL1201" s="522">
        <v>102738</v>
      </c>
      <c r="DM1201" s="522">
        <v>401</v>
      </c>
      <c r="DN1201" s="522">
        <v>630</v>
      </c>
      <c r="DO1201" s="522">
        <v>4434</v>
      </c>
      <c r="DP1201" s="522">
        <v>216033</v>
      </c>
      <c r="DQ1201" s="522">
        <v>49</v>
      </c>
      <c r="DR1201" s="522">
        <v>93</v>
      </c>
      <c r="DS1201" s="522">
        <v>79</v>
      </c>
      <c r="DT1201" s="522">
        <v>118445</v>
      </c>
      <c r="DU1201" s="522">
        <v>1499</v>
      </c>
      <c r="DV1201" s="522">
        <v>2898</v>
      </c>
      <c r="DW1201" s="522">
        <v>71</v>
      </c>
      <c r="DX1201" s="522" t="s">
        <v>152</v>
      </c>
      <c r="DY1201" s="522" t="s">
        <v>152</v>
      </c>
      <c r="DZ1201" s="522" t="s">
        <v>152</v>
      </c>
      <c r="EA1201" s="522" t="s">
        <v>152</v>
      </c>
      <c r="EB1201" s="522" t="s">
        <v>152</v>
      </c>
      <c r="EC1201" s="522" t="s">
        <v>152</v>
      </c>
      <c r="ED1201" s="522" t="s">
        <v>152</v>
      </c>
      <c r="EE1201" s="522" t="s">
        <v>152</v>
      </c>
      <c r="EF1201" s="522" t="s">
        <v>152</v>
      </c>
      <c r="EG1201" s="522">
        <v>125</v>
      </c>
      <c r="EH1201" s="508">
        <v>284</v>
      </c>
      <c r="EI1201" s="522" t="s">
        <v>152</v>
      </c>
      <c r="EJ1201" s="483"/>
      <c r="EK1201" s="483"/>
      <c r="EL1201" s="483"/>
      <c r="EM1201" s="483"/>
      <c r="EN1201" s="483"/>
      <c r="EO1201" s="483"/>
      <c r="EP1201" s="483"/>
      <c r="EQ1201" s="483"/>
      <c r="ER1201" s="483"/>
      <c r="ES1201" s="483"/>
      <c r="ET1201" s="483"/>
      <c r="EU1201" s="483"/>
      <c r="EV1201" s="483"/>
      <c r="EW1201" s="483"/>
      <c r="EX1201" s="483"/>
      <c r="EY1201" s="483"/>
      <c r="EZ1201" s="484"/>
      <c r="FA1201" s="468">
        <f t="shared" si="2445"/>
        <v>4</v>
      </c>
      <c r="FB1201" s="485">
        <f t="shared" si="2485"/>
        <v>2023</v>
      </c>
      <c r="FC1201" s="486">
        <f t="shared" si="2486"/>
        <v>45017</v>
      </c>
      <c r="FD1201" s="470">
        <f t="shared" si="2487"/>
        <v>30</v>
      </c>
      <c r="FE1201" s="471"/>
      <c r="FF1201" s="517">
        <f t="shared" si="2469"/>
        <v>0.58418972332015806</v>
      </c>
      <c r="FG1201" s="471"/>
      <c r="FH1201" s="487">
        <f t="shared" si="2446"/>
        <v>1.8600502512562813</v>
      </c>
      <c r="FI1201" s="487">
        <f t="shared" si="2447"/>
        <v>1.4008793969849247</v>
      </c>
      <c r="FJ1201" s="487">
        <f t="shared" si="2448"/>
        <v>1.7972730534625045</v>
      </c>
      <c r="FK1201" s="487">
        <f t="shared" si="2449"/>
        <v>1.369573017581629</v>
      </c>
      <c r="FL1201" s="487">
        <f t="shared" si="2450"/>
        <v>1.297487381746973</v>
      </c>
      <c r="FM1201" s="487">
        <f t="shared" si="2451"/>
        <v>1.0582784014121411</v>
      </c>
      <c r="FN1201" s="487">
        <f t="shared" si="2452"/>
        <v>1.4898866885523667</v>
      </c>
      <c r="FO1201" s="487">
        <f t="shared" si="2453"/>
        <v>1.044477390659748</v>
      </c>
      <c r="FP1201" s="487">
        <f t="shared" si="2454"/>
        <v>1.4243697478991597</v>
      </c>
      <c r="FQ1201" s="487">
        <f t="shared" si="2455"/>
        <v>1.0378151260504203</v>
      </c>
      <c r="FR1201" s="459"/>
      <c r="FS1201" s="468">
        <f t="shared" si="2488"/>
        <v>0</v>
      </c>
      <c r="FT1201" s="468">
        <f t="shared" si="2488"/>
        <v>1771340</v>
      </c>
      <c r="FU1201" s="468">
        <f t="shared" si="2488"/>
        <v>4285500</v>
      </c>
      <c r="FV1201" s="468">
        <f t="shared" si="2488"/>
        <v>9256680</v>
      </c>
      <c r="FW1201" s="468">
        <f t="shared" si="2488"/>
        <v>6742120</v>
      </c>
      <c r="FX1201" s="468">
        <f t="shared" si="2488"/>
        <v>5323170</v>
      </c>
      <c r="FY1201" s="468">
        <f t="shared" si="2488"/>
        <v>114825919</v>
      </c>
      <c r="FZ1201" s="468">
        <f t="shared" si="2488"/>
        <v>96885180</v>
      </c>
      <c r="GA1201" s="468">
        <f t="shared" si="2488"/>
        <v>3152548</v>
      </c>
      <c r="GB1201" s="468">
        <f t="shared" si="2482"/>
        <v>19753065</v>
      </c>
      <c r="GC1201" s="468">
        <f t="shared" si="2482"/>
        <v>15502000</v>
      </c>
      <c r="GD1201" s="468">
        <f t="shared" si="2490"/>
        <v>214288</v>
      </c>
      <c r="GE1201" s="468">
        <f t="shared" si="2490"/>
        <v>34160</v>
      </c>
      <c r="GF1201" s="468">
        <f t="shared" si="2490"/>
        <v>6492980</v>
      </c>
      <c r="GG1201" s="468">
        <f t="shared" si="2490"/>
        <v>11764324</v>
      </c>
      <c r="GH1201" s="468">
        <f t="shared" si="2490"/>
        <v>3122880</v>
      </c>
      <c r="GI1201" s="468">
        <f t="shared" si="2490"/>
        <v>99946394</v>
      </c>
      <c r="GJ1201" s="468">
        <f t="shared" si="2490"/>
        <v>17196036</v>
      </c>
      <c r="GK1201" s="468">
        <f t="shared" si="2490"/>
        <v>13446303</v>
      </c>
      <c r="GL1201" s="468">
        <f t="shared" si="2490"/>
        <v>36312425</v>
      </c>
      <c r="GM1201" s="468">
        <f t="shared" si="2490"/>
        <v>12555615</v>
      </c>
      <c r="GN1201" s="468">
        <f t="shared" si="2476"/>
        <v>228942</v>
      </c>
      <c r="GO1201" s="468">
        <f t="shared" si="2484"/>
        <v>161280</v>
      </c>
      <c r="GP1201" s="468">
        <f t="shared" si="2484"/>
        <v>412362</v>
      </c>
      <c r="GQ1201" s="468" t="str">
        <f t="shared" si="2484"/>
        <v>-</v>
      </c>
      <c r="GR1201" s="468"/>
      <c r="GS1201" s="468"/>
      <c r="GT1201" s="468"/>
      <c r="GU1201" s="468"/>
      <c r="GV1201" s="425"/>
    </row>
    <row r="1202" spans="1:204" ht="9.75" customHeight="1" x14ac:dyDescent="0.2">
      <c r="A1202" s="472" t="str">
        <f t="shared" si="2489"/>
        <v>2023-24MAYRX9</v>
      </c>
      <c r="B1202" s="488" t="str">
        <f t="shared" si="2462"/>
        <v>2023-24</v>
      </c>
      <c r="C1202" s="400" t="s">
        <v>668</v>
      </c>
      <c r="D1202" s="488" t="str">
        <f t="shared" ref="D1202:D1233" si="2491">VLOOKUP($F1202,$GY$14:$HA$28,2,0)</f>
        <v>Y60</v>
      </c>
      <c r="E1202" s="488" t="str">
        <f t="shared" ref="E1202:E1233" si="2492">VLOOKUP($D1202,$GZ$8:$HA$14,2,0)</f>
        <v>Midlands</v>
      </c>
      <c r="F1202" s="474" t="s">
        <v>451</v>
      </c>
      <c r="G1202" s="474" t="s">
        <v>686</v>
      </c>
      <c r="H1202" s="518">
        <v>98706</v>
      </c>
      <c r="I1202" s="518">
        <v>75024</v>
      </c>
      <c r="J1202" s="518">
        <v>257026</v>
      </c>
      <c r="K1202" s="518">
        <v>3</v>
      </c>
      <c r="L1202" s="518">
        <v>2</v>
      </c>
      <c r="M1202" s="518">
        <v>3</v>
      </c>
      <c r="N1202" s="518">
        <v>3</v>
      </c>
      <c r="O1202" s="518">
        <v>47</v>
      </c>
      <c r="P1202" s="518">
        <v>481</v>
      </c>
      <c r="Q1202" s="518">
        <v>1686</v>
      </c>
      <c r="R1202" s="518">
        <v>1523</v>
      </c>
      <c r="S1202" s="518">
        <v>65057</v>
      </c>
      <c r="T1202" s="518">
        <v>7792</v>
      </c>
      <c r="U1202" s="518">
        <v>4941</v>
      </c>
      <c r="V1202" s="518">
        <v>36538</v>
      </c>
      <c r="W1202" s="518">
        <v>10337</v>
      </c>
      <c r="X1202" s="518">
        <v>284</v>
      </c>
      <c r="Y1202" s="518">
        <v>3924627</v>
      </c>
      <c r="Z1202" s="518">
        <v>504</v>
      </c>
      <c r="AA1202" s="518">
        <v>911</v>
      </c>
      <c r="AB1202" s="518">
        <v>4368723</v>
      </c>
      <c r="AC1202" s="518">
        <v>884</v>
      </c>
      <c r="AD1202" s="518">
        <v>1947</v>
      </c>
      <c r="AE1202" s="518">
        <v>75382899</v>
      </c>
      <c r="AF1202" s="518">
        <v>2063</v>
      </c>
      <c r="AG1202" s="518">
        <v>4502</v>
      </c>
      <c r="AH1202" s="518">
        <v>84014606</v>
      </c>
      <c r="AI1202" s="518">
        <v>8128</v>
      </c>
      <c r="AJ1202" s="518">
        <v>19082</v>
      </c>
      <c r="AK1202" s="518">
        <v>2049139</v>
      </c>
      <c r="AL1202" s="518">
        <v>7215</v>
      </c>
      <c r="AM1202" s="518">
        <v>16203</v>
      </c>
      <c r="AN1202" s="518">
        <v>278</v>
      </c>
      <c r="AO1202" s="518">
        <v>4304</v>
      </c>
      <c r="AP1202" s="518">
        <v>6434</v>
      </c>
      <c r="AQ1202" s="518">
        <v>1207494</v>
      </c>
      <c r="AR1202" s="518">
        <v>188</v>
      </c>
      <c r="AS1202" s="518">
        <v>280</v>
      </c>
      <c r="AT1202" s="518">
        <v>7959</v>
      </c>
      <c r="AU1202" s="518">
        <v>1441</v>
      </c>
      <c r="AV1202" s="518">
        <v>1753</v>
      </c>
      <c r="AW1202" s="518">
        <v>83</v>
      </c>
      <c r="AX1202" s="518">
        <v>2214</v>
      </c>
      <c r="AY1202" s="518">
        <v>2551</v>
      </c>
      <c r="AZ1202" s="518">
        <v>1603</v>
      </c>
      <c r="BA1202" s="518">
        <v>6890</v>
      </c>
      <c r="BB1202" s="518">
        <v>10153756</v>
      </c>
      <c r="BC1202" s="518">
        <v>1474</v>
      </c>
      <c r="BD1202" s="518">
        <v>3365</v>
      </c>
      <c r="BE1202" s="518">
        <v>454</v>
      </c>
      <c r="BF1202" s="518">
        <v>1200</v>
      </c>
      <c r="BG1202" s="518">
        <v>1972</v>
      </c>
      <c r="BH1202" s="518">
        <v>3264</v>
      </c>
      <c r="BI1202" s="518">
        <v>32358</v>
      </c>
      <c r="BJ1202" s="518">
        <v>3414</v>
      </c>
      <c r="BK1202" s="518">
        <v>21326</v>
      </c>
      <c r="BL1202" s="518">
        <v>57098</v>
      </c>
      <c r="BM1202" s="518">
        <v>13853</v>
      </c>
      <c r="BN1202" s="518">
        <v>10788</v>
      </c>
      <c r="BO1202" s="518">
        <v>8969</v>
      </c>
      <c r="BP1202" s="518">
        <v>7076</v>
      </c>
      <c r="BQ1202" s="518">
        <v>49326</v>
      </c>
      <c r="BR1202" s="518">
        <v>39105</v>
      </c>
      <c r="BS1202" s="518">
        <v>16567</v>
      </c>
      <c r="BT1202" s="518">
        <v>11021</v>
      </c>
      <c r="BU1202" s="518">
        <v>304</v>
      </c>
      <c r="BV1202" s="518">
        <v>193</v>
      </c>
      <c r="BW1202" s="518">
        <v>0</v>
      </c>
      <c r="BX1202" s="518">
        <v>0</v>
      </c>
      <c r="BY1202" s="518" t="s">
        <v>152</v>
      </c>
      <c r="BZ1202" s="518" t="s">
        <v>152</v>
      </c>
      <c r="CA1202" s="518">
        <v>31</v>
      </c>
      <c r="CB1202" s="518">
        <v>14030</v>
      </c>
      <c r="CC1202" s="518">
        <v>453</v>
      </c>
      <c r="CD1202" s="518">
        <v>746</v>
      </c>
      <c r="CE1202" s="518">
        <v>7761</v>
      </c>
      <c r="CF1202" s="518">
        <v>3910597</v>
      </c>
      <c r="CG1202" s="518">
        <v>504</v>
      </c>
      <c r="CH1202" s="518">
        <v>911</v>
      </c>
      <c r="CI1202" s="518">
        <v>602</v>
      </c>
      <c r="CJ1202" s="518">
        <v>1319101</v>
      </c>
      <c r="CK1202" s="518">
        <v>2191</v>
      </c>
      <c r="CL1202" s="518">
        <v>4501</v>
      </c>
      <c r="CM1202" s="518">
        <v>862</v>
      </c>
      <c r="CN1202" s="518">
        <v>1805998</v>
      </c>
      <c r="CO1202" s="518">
        <v>2095</v>
      </c>
      <c r="CP1202" s="518">
        <v>4653</v>
      </c>
      <c r="CQ1202" s="518">
        <v>35074</v>
      </c>
      <c r="CR1202" s="518">
        <v>72257800</v>
      </c>
      <c r="CS1202" s="518">
        <v>2060</v>
      </c>
      <c r="CT1202" s="518">
        <v>4497</v>
      </c>
      <c r="CU1202" s="518">
        <v>7</v>
      </c>
      <c r="CV1202" s="518">
        <v>131247</v>
      </c>
      <c r="CW1202" s="518">
        <v>18750</v>
      </c>
      <c r="CX1202" s="518">
        <v>47851</v>
      </c>
      <c r="CY1202" s="518">
        <v>287</v>
      </c>
      <c r="CZ1202" s="518">
        <v>2122458</v>
      </c>
      <c r="DA1202" s="518">
        <v>7395</v>
      </c>
      <c r="DB1202" s="518">
        <v>18923</v>
      </c>
      <c r="DC1202" s="518">
        <v>1754</v>
      </c>
      <c r="DD1202" s="518">
        <v>12620710</v>
      </c>
      <c r="DE1202" s="518">
        <v>7195</v>
      </c>
      <c r="DF1202" s="518">
        <v>15386</v>
      </c>
      <c r="DG1202" s="518">
        <v>75</v>
      </c>
      <c r="DH1202" s="518">
        <v>701583</v>
      </c>
      <c r="DI1202" s="518">
        <v>9354</v>
      </c>
      <c r="DJ1202" s="518">
        <v>24579</v>
      </c>
      <c r="DK1202" s="518">
        <v>297</v>
      </c>
      <c r="DL1202" s="518">
        <v>85438</v>
      </c>
      <c r="DM1202" s="518">
        <v>288</v>
      </c>
      <c r="DN1202" s="518">
        <v>471</v>
      </c>
      <c r="DO1202" s="518">
        <v>4329</v>
      </c>
      <c r="DP1202" s="518">
        <v>202491</v>
      </c>
      <c r="DQ1202" s="518">
        <v>47</v>
      </c>
      <c r="DR1202" s="518">
        <v>87</v>
      </c>
      <c r="DS1202" s="518">
        <v>55</v>
      </c>
      <c r="DT1202" s="518">
        <v>108458</v>
      </c>
      <c r="DU1202" s="518">
        <v>1972</v>
      </c>
      <c r="DV1202" s="518">
        <v>4676</v>
      </c>
      <c r="DW1202" s="518">
        <v>37</v>
      </c>
      <c r="DX1202" s="518" t="s">
        <v>152</v>
      </c>
      <c r="DY1202" s="518" t="s">
        <v>152</v>
      </c>
      <c r="DZ1202" s="518" t="s">
        <v>152</v>
      </c>
      <c r="EA1202" s="518" t="s">
        <v>152</v>
      </c>
      <c r="EB1202" s="518" t="s">
        <v>152</v>
      </c>
      <c r="EC1202" s="518" t="s">
        <v>152</v>
      </c>
      <c r="ED1202" s="518" t="s">
        <v>152</v>
      </c>
      <c r="EE1202" s="518" t="s">
        <v>152</v>
      </c>
      <c r="EF1202" s="518" t="s">
        <v>152</v>
      </c>
      <c r="EG1202" s="518">
        <v>135</v>
      </c>
      <c r="EH1202" s="505">
        <v>14</v>
      </c>
      <c r="EI1202" s="518" t="s">
        <v>152</v>
      </c>
      <c r="EJ1202" s="475"/>
      <c r="EK1202" s="475"/>
      <c r="EL1202" s="475"/>
      <c r="EM1202" s="475"/>
      <c r="EN1202" s="475"/>
      <c r="EO1202" s="475"/>
      <c r="EP1202" s="475"/>
      <c r="EQ1202" s="475"/>
      <c r="ER1202" s="475"/>
      <c r="ES1202" s="475"/>
      <c r="ET1202" s="475"/>
      <c r="EU1202" s="475"/>
      <c r="EV1202" s="475"/>
      <c r="EW1202" s="475"/>
      <c r="EX1202" s="475"/>
      <c r="EY1202" s="475"/>
      <c r="EZ1202" s="476"/>
      <c r="FA1202" s="446">
        <f t="shared" si="2445"/>
        <v>5</v>
      </c>
      <c r="FB1202" s="417">
        <f>LEFT($B1202,4)+IF(FA1202&lt;4,1,0)</f>
        <v>2023</v>
      </c>
      <c r="FC1202" s="448">
        <f>DATE($FB1202,$FA1202,1)</f>
        <v>45047</v>
      </c>
      <c r="FD1202" s="449">
        <f>DAY(EOMONTH($FC1202,0))</f>
        <v>31</v>
      </c>
      <c r="FE1202" s="450"/>
      <c r="FF1202" s="451">
        <f t="shared" si="2469"/>
        <v>0.5921214608124743</v>
      </c>
      <c r="FG1202" s="450"/>
      <c r="FH1202" s="452">
        <f t="shared" si="2446"/>
        <v>1.7778490759753593</v>
      </c>
      <c r="FI1202" s="452">
        <f t="shared" si="2447"/>
        <v>1.3844969199178645</v>
      </c>
      <c r="FJ1202" s="452">
        <f t="shared" si="2448"/>
        <v>1.8152195911758753</v>
      </c>
      <c r="FK1202" s="452">
        <f t="shared" si="2449"/>
        <v>1.4320987654320987</v>
      </c>
      <c r="FL1202" s="452">
        <f t="shared" si="2450"/>
        <v>1.3499917893699709</v>
      </c>
      <c r="FM1202" s="452">
        <f t="shared" si="2451"/>
        <v>1.07025562428157</v>
      </c>
      <c r="FN1202" s="452">
        <f t="shared" si="2452"/>
        <v>1.6026893682886718</v>
      </c>
      <c r="FO1202" s="452">
        <f t="shared" si="2453"/>
        <v>1.0661700686853053</v>
      </c>
      <c r="FP1202" s="452">
        <f t="shared" si="2454"/>
        <v>1.0704225352112675</v>
      </c>
      <c r="FQ1202" s="452">
        <f t="shared" si="2455"/>
        <v>0.67957746478873238</v>
      </c>
      <c r="FR1202" s="453"/>
      <c r="FS1202" s="446">
        <f t="shared" si="2488"/>
        <v>150048</v>
      </c>
      <c r="FT1202" s="446">
        <f t="shared" si="2488"/>
        <v>225072</v>
      </c>
      <c r="FU1202" s="446">
        <f t="shared" si="2488"/>
        <v>225072</v>
      </c>
      <c r="FV1202" s="446">
        <f t="shared" si="2488"/>
        <v>3526128</v>
      </c>
      <c r="FW1202" s="446">
        <f t="shared" si="2488"/>
        <v>7098512</v>
      </c>
      <c r="FX1202" s="446">
        <f t="shared" si="2488"/>
        <v>9620127</v>
      </c>
      <c r="FY1202" s="446">
        <f t="shared" si="2488"/>
        <v>164494076</v>
      </c>
      <c r="FZ1202" s="446">
        <f t="shared" si="2488"/>
        <v>197250634</v>
      </c>
      <c r="GA1202" s="446">
        <f t="shared" si="2488"/>
        <v>4601652</v>
      </c>
      <c r="GB1202" s="446">
        <f t="shared" si="2482"/>
        <v>23184850</v>
      </c>
      <c r="GC1202" s="446">
        <f t="shared" si="2482"/>
        <v>1801520</v>
      </c>
      <c r="GD1202" s="446" t="str">
        <f t="shared" si="2490"/>
        <v>-</v>
      </c>
      <c r="GE1202" s="446">
        <f t="shared" si="2490"/>
        <v>23126</v>
      </c>
      <c r="GF1202" s="446">
        <f t="shared" si="2490"/>
        <v>7070271</v>
      </c>
      <c r="GG1202" s="446">
        <f t="shared" si="2490"/>
        <v>2709602</v>
      </c>
      <c r="GH1202" s="446">
        <f t="shared" si="2490"/>
        <v>4010886</v>
      </c>
      <c r="GI1202" s="446">
        <f t="shared" si="2490"/>
        <v>157727778</v>
      </c>
      <c r="GJ1202" s="446">
        <f t="shared" si="2490"/>
        <v>334957</v>
      </c>
      <c r="GK1202" s="446">
        <f t="shared" si="2490"/>
        <v>5430901</v>
      </c>
      <c r="GL1202" s="446">
        <f t="shared" si="2490"/>
        <v>26987044</v>
      </c>
      <c r="GM1202" s="446">
        <f t="shared" si="2490"/>
        <v>1843425</v>
      </c>
      <c r="GN1202" s="446">
        <f t="shared" si="2476"/>
        <v>257180</v>
      </c>
      <c r="GO1202" s="446">
        <f t="shared" si="2484"/>
        <v>139887</v>
      </c>
      <c r="GP1202" s="446">
        <f t="shared" si="2484"/>
        <v>376623</v>
      </c>
      <c r="GQ1202" s="446" t="str">
        <f t="shared" si="2484"/>
        <v>-</v>
      </c>
      <c r="GR1202" s="446"/>
      <c r="GS1202" s="446"/>
      <c r="GT1202" s="446"/>
      <c r="GU1202" s="446"/>
      <c r="GV1202" s="416"/>
    </row>
    <row r="1203" spans="1:204" ht="9.75" customHeight="1" x14ac:dyDescent="0.2">
      <c r="A1203" s="417" t="str">
        <f t="shared" si="2489"/>
        <v>2023-24MAYRYC</v>
      </c>
      <c r="B1203" s="458" t="str">
        <f t="shared" si="2462"/>
        <v>2023-24</v>
      </c>
      <c r="C1203" s="402" t="s">
        <v>668</v>
      </c>
      <c r="D1203" s="458" t="str">
        <f t="shared" si="2491"/>
        <v>Y61</v>
      </c>
      <c r="E1203" s="458" t="str">
        <f t="shared" si="2492"/>
        <v>East of England</v>
      </c>
      <c r="F1203" s="478" t="s">
        <v>453</v>
      </c>
      <c r="G1203" s="478" t="s">
        <v>687</v>
      </c>
      <c r="H1203" s="510">
        <v>109512</v>
      </c>
      <c r="I1203" s="510">
        <v>80785</v>
      </c>
      <c r="J1203" s="510">
        <v>291877</v>
      </c>
      <c r="K1203" s="510">
        <v>4</v>
      </c>
      <c r="L1203" s="510">
        <v>0</v>
      </c>
      <c r="M1203" s="510">
        <v>0</v>
      </c>
      <c r="N1203" s="510">
        <v>22</v>
      </c>
      <c r="O1203" s="510">
        <v>95</v>
      </c>
      <c r="P1203" s="510">
        <v>352</v>
      </c>
      <c r="Q1203" s="510">
        <v>3</v>
      </c>
      <c r="R1203" s="510">
        <v>4257</v>
      </c>
      <c r="S1203" s="510">
        <v>71061</v>
      </c>
      <c r="T1203" s="510">
        <v>8069</v>
      </c>
      <c r="U1203" s="510">
        <v>5215</v>
      </c>
      <c r="V1203" s="510">
        <v>38629</v>
      </c>
      <c r="W1203" s="510">
        <v>16762</v>
      </c>
      <c r="X1203" s="510">
        <v>325</v>
      </c>
      <c r="Y1203" s="510">
        <v>4276471</v>
      </c>
      <c r="Z1203" s="510">
        <v>530</v>
      </c>
      <c r="AA1203" s="510">
        <v>1006</v>
      </c>
      <c r="AB1203" s="510">
        <v>3638430</v>
      </c>
      <c r="AC1203" s="510">
        <v>698</v>
      </c>
      <c r="AD1203" s="510">
        <v>1304</v>
      </c>
      <c r="AE1203" s="510">
        <v>87623882</v>
      </c>
      <c r="AF1203" s="510">
        <v>2268</v>
      </c>
      <c r="AG1203" s="510">
        <v>4913</v>
      </c>
      <c r="AH1203" s="510">
        <v>103854893</v>
      </c>
      <c r="AI1203" s="510">
        <v>6196</v>
      </c>
      <c r="AJ1203" s="510">
        <v>15411</v>
      </c>
      <c r="AK1203" s="510">
        <v>3409169</v>
      </c>
      <c r="AL1203" s="510">
        <v>10490</v>
      </c>
      <c r="AM1203" s="510">
        <v>28246</v>
      </c>
      <c r="AN1203" s="510">
        <v>104</v>
      </c>
      <c r="AO1203" s="510">
        <v>839</v>
      </c>
      <c r="AP1203" s="510">
        <v>2836</v>
      </c>
      <c r="AQ1203" s="510">
        <v>14320777</v>
      </c>
      <c r="AR1203" s="510">
        <v>5050</v>
      </c>
      <c r="AS1203" s="510">
        <v>12135</v>
      </c>
      <c r="AT1203" s="510">
        <v>5845</v>
      </c>
      <c r="AU1203" s="510">
        <v>65</v>
      </c>
      <c r="AV1203" s="510">
        <v>3434</v>
      </c>
      <c r="AW1203" s="510">
        <v>7134</v>
      </c>
      <c r="AX1203" s="510">
        <v>21</v>
      </c>
      <c r="AY1203" s="510">
        <v>2325</v>
      </c>
      <c r="AZ1203" s="510">
        <v>1555</v>
      </c>
      <c r="BA1203" s="510">
        <v>8393</v>
      </c>
      <c r="BB1203" s="510">
        <v>36426213</v>
      </c>
      <c r="BC1203" s="510">
        <v>4340</v>
      </c>
      <c r="BD1203" s="510">
        <v>10193</v>
      </c>
      <c r="BE1203" s="510">
        <v>65</v>
      </c>
      <c r="BF1203" s="510">
        <v>3001</v>
      </c>
      <c r="BG1203" s="510">
        <v>3522</v>
      </c>
      <c r="BH1203" s="510">
        <v>1805</v>
      </c>
      <c r="BI1203" s="510">
        <v>39009</v>
      </c>
      <c r="BJ1203" s="510">
        <v>2370</v>
      </c>
      <c r="BK1203" s="510">
        <v>23837</v>
      </c>
      <c r="BL1203" s="510">
        <v>65216</v>
      </c>
      <c r="BM1203" s="510">
        <v>18003</v>
      </c>
      <c r="BN1203" s="510">
        <v>12475</v>
      </c>
      <c r="BO1203" s="510">
        <v>11353</v>
      </c>
      <c r="BP1203" s="510">
        <v>8036</v>
      </c>
      <c r="BQ1203" s="510">
        <v>59338</v>
      </c>
      <c r="BR1203" s="510">
        <v>42172</v>
      </c>
      <c r="BS1203" s="510">
        <v>30887</v>
      </c>
      <c r="BT1203" s="510">
        <v>18525</v>
      </c>
      <c r="BU1203" s="510">
        <v>635</v>
      </c>
      <c r="BV1203" s="510">
        <v>378</v>
      </c>
      <c r="BW1203" s="510">
        <v>7</v>
      </c>
      <c r="BX1203" s="510">
        <v>2467</v>
      </c>
      <c r="BY1203" s="510">
        <v>352</v>
      </c>
      <c r="BZ1203" s="510">
        <v>1006</v>
      </c>
      <c r="CA1203" s="510">
        <v>2</v>
      </c>
      <c r="CB1203" s="510">
        <v>2065</v>
      </c>
      <c r="CC1203" s="510">
        <v>1033</v>
      </c>
      <c r="CD1203" s="510">
        <v>1461</v>
      </c>
      <c r="CE1203" s="510">
        <v>8060</v>
      </c>
      <c r="CF1203" s="510">
        <v>4271939</v>
      </c>
      <c r="CG1203" s="510">
        <v>530</v>
      </c>
      <c r="CH1203" s="510">
        <v>1005</v>
      </c>
      <c r="CI1203" s="510">
        <v>2693</v>
      </c>
      <c r="CJ1203" s="510">
        <v>5992673</v>
      </c>
      <c r="CK1203" s="510">
        <v>2225</v>
      </c>
      <c r="CL1203" s="510">
        <v>4519</v>
      </c>
      <c r="CM1203" s="510">
        <v>999</v>
      </c>
      <c r="CN1203" s="510">
        <v>1978228</v>
      </c>
      <c r="CO1203" s="510">
        <v>1980</v>
      </c>
      <c r="CP1203" s="510">
        <v>4393</v>
      </c>
      <c r="CQ1203" s="510">
        <v>34937</v>
      </c>
      <c r="CR1203" s="510">
        <v>79652981</v>
      </c>
      <c r="CS1203" s="510">
        <v>2280</v>
      </c>
      <c r="CT1203" s="510">
        <v>4960</v>
      </c>
      <c r="CU1203" s="510">
        <v>287</v>
      </c>
      <c r="CV1203" s="510">
        <v>2643806</v>
      </c>
      <c r="CW1203" s="510">
        <v>9212</v>
      </c>
      <c r="CX1203" s="510">
        <v>24454</v>
      </c>
      <c r="CY1203" s="510">
        <v>173</v>
      </c>
      <c r="CZ1203" s="510">
        <v>1068804</v>
      </c>
      <c r="DA1203" s="510">
        <v>6178</v>
      </c>
      <c r="DB1203" s="510">
        <v>15358</v>
      </c>
      <c r="DC1203" s="510">
        <v>845</v>
      </c>
      <c r="DD1203" s="510">
        <v>9960469</v>
      </c>
      <c r="DE1203" s="510">
        <v>11788</v>
      </c>
      <c r="DF1203" s="510">
        <v>35542</v>
      </c>
      <c r="DG1203" s="510">
        <v>122</v>
      </c>
      <c r="DH1203" s="510">
        <v>1036468</v>
      </c>
      <c r="DI1203" s="510">
        <v>8496</v>
      </c>
      <c r="DJ1203" s="510">
        <v>28584</v>
      </c>
      <c r="DK1203" s="510">
        <v>541</v>
      </c>
      <c r="DL1203" s="510">
        <v>180718</v>
      </c>
      <c r="DM1203" s="510">
        <v>334</v>
      </c>
      <c r="DN1203" s="510">
        <v>591</v>
      </c>
      <c r="DO1203" s="510">
        <v>5378</v>
      </c>
      <c r="DP1203" s="510">
        <v>227388</v>
      </c>
      <c r="DQ1203" s="510">
        <v>42</v>
      </c>
      <c r="DR1203" s="510">
        <v>77</v>
      </c>
      <c r="DS1203" s="510">
        <v>116</v>
      </c>
      <c r="DT1203" s="510">
        <v>135109</v>
      </c>
      <c r="DU1203" s="510">
        <v>1165</v>
      </c>
      <c r="DV1203" s="510">
        <v>2832</v>
      </c>
      <c r="DW1203" s="510">
        <v>106</v>
      </c>
      <c r="DX1203" s="510" t="s">
        <v>152</v>
      </c>
      <c r="DY1203" s="510" t="s">
        <v>152</v>
      </c>
      <c r="DZ1203" s="510" t="s">
        <v>152</v>
      </c>
      <c r="EA1203" s="510" t="s">
        <v>152</v>
      </c>
      <c r="EB1203" s="510" t="s">
        <v>152</v>
      </c>
      <c r="EC1203" s="510" t="s">
        <v>152</v>
      </c>
      <c r="ED1203" s="510" t="s">
        <v>152</v>
      </c>
      <c r="EE1203" s="510" t="s">
        <v>152</v>
      </c>
      <c r="EF1203" s="510" t="s">
        <v>152</v>
      </c>
      <c r="EG1203" s="510">
        <v>131</v>
      </c>
      <c r="EH1203" s="506">
        <v>18</v>
      </c>
      <c r="EI1203" s="510" t="s">
        <v>152</v>
      </c>
      <c r="EJ1203" s="479"/>
      <c r="EK1203" s="479"/>
      <c r="EL1203" s="479"/>
      <c r="EM1203" s="479"/>
      <c r="EN1203" s="479"/>
      <c r="EO1203" s="479"/>
      <c r="EP1203" s="479"/>
      <c r="EQ1203" s="479"/>
      <c r="ER1203" s="479"/>
      <c r="ES1203" s="479"/>
      <c r="ET1203" s="479"/>
      <c r="EU1203" s="479"/>
      <c r="EV1203" s="479"/>
      <c r="EW1203" s="479"/>
      <c r="EX1203" s="479"/>
      <c r="EY1203" s="479"/>
      <c r="EZ1203" s="516"/>
      <c r="FA1203" s="446">
        <f t="shared" si="2445"/>
        <v>5</v>
      </c>
      <c r="FB1203" s="417">
        <f>LEFT($B1203,4)+IF(FA1203&lt;4,1,0)</f>
        <v>2023</v>
      </c>
      <c r="FC1203" s="448">
        <f>DATE($FB1203,$FA1203,1)</f>
        <v>45047</v>
      </c>
      <c r="FD1203" s="449">
        <f>DAY(EOMONTH($FC1203,0))</f>
        <v>31</v>
      </c>
      <c r="FE1203" s="450"/>
      <c r="FF1203" s="451">
        <f t="shared" si="2469"/>
        <v>0.69690294155760013</v>
      </c>
      <c r="FG1203" s="450"/>
      <c r="FH1203" s="452">
        <f t="shared" si="2446"/>
        <v>2.2311314908910647</v>
      </c>
      <c r="FI1203" s="452">
        <f t="shared" si="2447"/>
        <v>1.5460404015367455</v>
      </c>
      <c r="FJ1203" s="452">
        <f t="shared" si="2448"/>
        <v>2.1769894534995204</v>
      </c>
      <c r="FK1203" s="452">
        <f t="shared" si="2449"/>
        <v>1.5409395973154363</v>
      </c>
      <c r="FL1203" s="452">
        <f t="shared" si="2450"/>
        <v>1.5360998213777215</v>
      </c>
      <c r="FM1203" s="452">
        <f t="shared" si="2451"/>
        <v>1.0917186569675632</v>
      </c>
      <c r="FN1203" s="452">
        <f t="shared" si="2452"/>
        <v>1.8426798711370957</v>
      </c>
      <c r="FO1203" s="452">
        <f t="shared" si="2453"/>
        <v>1.1051783796682972</v>
      </c>
      <c r="FP1203" s="452">
        <f t="shared" si="2454"/>
        <v>1.9538461538461538</v>
      </c>
      <c r="FQ1203" s="452">
        <f t="shared" si="2455"/>
        <v>1.1630769230769231</v>
      </c>
      <c r="FR1203" s="453"/>
      <c r="FS1203" s="446">
        <f t="shared" ref="FS1203:GA1212" si="2493">IFERROR(HLOOKUP(FS$1,$H$5:$HA$10112,MATCH($A1203,$A$5:$A$10112,0),0)*HLOOKUP(FS$2,$H$5:$HA$10112,MATCH($A1203,$A$5:$A$10112,0),0),"-")</f>
        <v>0</v>
      </c>
      <c r="FT1203" s="446">
        <f t="shared" si="2493"/>
        <v>0</v>
      </c>
      <c r="FU1203" s="446">
        <f t="shared" si="2493"/>
        <v>1777270</v>
      </c>
      <c r="FV1203" s="446">
        <f t="shared" si="2493"/>
        <v>7674575</v>
      </c>
      <c r="FW1203" s="446">
        <f t="shared" si="2493"/>
        <v>8117414</v>
      </c>
      <c r="FX1203" s="446">
        <f t="shared" si="2493"/>
        <v>6800360</v>
      </c>
      <c r="FY1203" s="446">
        <f t="shared" si="2493"/>
        <v>189784277</v>
      </c>
      <c r="FZ1203" s="446">
        <f t="shared" si="2493"/>
        <v>258319182</v>
      </c>
      <c r="GA1203" s="446">
        <f t="shared" si="2493"/>
        <v>9179950</v>
      </c>
      <c r="GB1203" s="446">
        <f t="shared" si="2482"/>
        <v>85549849</v>
      </c>
      <c r="GC1203" s="446">
        <f t="shared" si="2482"/>
        <v>34414860</v>
      </c>
      <c r="GD1203" s="446">
        <f t="shared" si="2490"/>
        <v>7042</v>
      </c>
      <c r="GE1203" s="446">
        <f t="shared" si="2490"/>
        <v>2922</v>
      </c>
      <c r="GF1203" s="446">
        <f t="shared" si="2490"/>
        <v>8100300</v>
      </c>
      <c r="GG1203" s="446">
        <f t="shared" si="2490"/>
        <v>12169667</v>
      </c>
      <c r="GH1203" s="446">
        <f t="shared" si="2490"/>
        <v>4388607</v>
      </c>
      <c r="GI1203" s="446">
        <f t="shared" si="2490"/>
        <v>173287520</v>
      </c>
      <c r="GJ1203" s="446">
        <f t="shared" si="2490"/>
        <v>7018298</v>
      </c>
      <c r="GK1203" s="446">
        <f t="shared" si="2490"/>
        <v>2656934</v>
      </c>
      <c r="GL1203" s="446">
        <f t="shared" si="2490"/>
        <v>30032990</v>
      </c>
      <c r="GM1203" s="446">
        <f t="shared" si="2490"/>
        <v>3487248</v>
      </c>
      <c r="GN1203" s="446">
        <f t="shared" si="2476"/>
        <v>328512</v>
      </c>
      <c r="GO1203" s="446">
        <f t="shared" si="2484"/>
        <v>319731</v>
      </c>
      <c r="GP1203" s="446">
        <f t="shared" si="2484"/>
        <v>414106</v>
      </c>
      <c r="GQ1203" s="446" t="str">
        <f t="shared" si="2484"/>
        <v>-</v>
      </c>
      <c r="GR1203" s="446"/>
      <c r="GS1203" s="446"/>
      <c r="GT1203" s="446"/>
      <c r="GU1203" s="446"/>
      <c r="GV1203" s="416"/>
    </row>
    <row r="1204" spans="1:204" ht="9.75" customHeight="1" x14ac:dyDescent="0.2">
      <c r="A1204" s="417" t="str">
        <f t="shared" si="2489"/>
        <v>2023-24MAYR1F</v>
      </c>
      <c r="B1204" s="458" t="str">
        <f t="shared" si="2462"/>
        <v>2023-24</v>
      </c>
      <c r="C1204" s="402" t="s">
        <v>668</v>
      </c>
      <c r="D1204" s="458" t="str">
        <f t="shared" si="2491"/>
        <v>Y59</v>
      </c>
      <c r="E1204" s="458" t="str">
        <f t="shared" si="2492"/>
        <v>South East</v>
      </c>
      <c r="F1204" s="478" t="s">
        <v>458</v>
      </c>
      <c r="G1204" s="478" t="s">
        <v>688</v>
      </c>
      <c r="H1204" s="510">
        <v>3585</v>
      </c>
      <c r="I1204" s="510">
        <v>2028</v>
      </c>
      <c r="J1204" s="510">
        <v>18124</v>
      </c>
      <c r="K1204" s="510">
        <v>9</v>
      </c>
      <c r="L1204" s="510">
        <v>0</v>
      </c>
      <c r="M1204" s="510">
        <v>16</v>
      </c>
      <c r="N1204" s="510">
        <v>64</v>
      </c>
      <c r="O1204" s="510">
        <v>188</v>
      </c>
      <c r="P1204" s="510">
        <v>16</v>
      </c>
      <c r="Q1204" s="510">
        <v>0</v>
      </c>
      <c r="R1204" s="510">
        <v>40</v>
      </c>
      <c r="S1204" s="510">
        <v>2792</v>
      </c>
      <c r="T1204" s="510">
        <v>171</v>
      </c>
      <c r="U1204" s="510">
        <v>113</v>
      </c>
      <c r="V1204" s="510">
        <v>1337</v>
      </c>
      <c r="W1204" s="510">
        <v>856</v>
      </c>
      <c r="X1204" s="510">
        <v>45</v>
      </c>
      <c r="Y1204" s="510">
        <v>103794</v>
      </c>
      <c r="Z1204" s="510">
        <v>607</v>
      </c>
      <c r="AA1204" s="510">
        <v>980</v>
      </c>
      <c r="AB1204" s="510">
        <v>72802</v>
      </c>
      <c r="AC1204" s="510">
        <v>644</v>
      </c>
      <c r="AD1204" s="510">
        <v>1008</v>
      </c>
      <c r="AE1204" s="510">
        <v>2111552</v>
      </c>
      <c r="AF1204" s="510">
        <v>1579</v>
      </c>
      <c r="AG1204" s="510">
        <v>3285</v>
      </c>
      <c r="AH1204" s="510">
        <v>3761015</v>
      </c>
      <c r="AI1204" s="510">
        <v>4394</v>
      </c>
      <c r="AJ1204" s="510">
        <v>10797</v>
      </c>
      <c r="AK1204" s="510">
        <v>379060</v>
      </c>
      <c r="AL1204" s="510">
        <v>8424</v>
      </c>
      <c r="AM1204" s="510">
        <v>22003</v>
      </c>
      <c r="AN1204" s="510" t="s">
        <v>152</v>
      </c>
      <c r="AO1204" s="510">
        <v>82</v>
      </c>
      <c r="AP1204" s="510">
        <v>8</v>
      </c>
      <c r="AQ1204" s="510">
        <v>14410</v>
      </c>
      <c r="AR1204" s="510">
        <v>1801</v>
      </c>
      <c r="AS1204" s="510">
        <v>3277</v>
      </c>
      <c r="AT1204" s="510">
        <v>199</v>
      </c>
      <c r="AU1204" s="510">
        <v>2</v>
      </c>
      <c r="AV1204" s="510">
        <v>8</v>
      </c>
      <c r="AW1204" s="510">
        <v>36</v>
      </c>
      <c r="AX1204" s="510">
        <v>5</v>
      </c>
      <c r="AY1204" s="510">
        <v>184</v>
      </c>
      <c r="AZ1204" s="510">
        <v>18</v>
      </c>
      <c r="BA1204" s="510" t="s">
        <v>152</v>
      </c>
      <c r="BB1204" s="510" t="s">
        <v>152</v>
      </c>
      <c r="BC1204" s="510" t="s">
        <v>152</v>
      </c>
      <c r="BD1204" s="510" t="s">
        <v>152</v>
      </c>
      <c r="BE1204" s="510" t="s">
        <v>152</v>
      </c>
      <c r="BF1204" s="510" t="s">
        <v>152</v>
      </c>
      <c r="BG1204" s="510" t="s">
        <v>152</v>
      </c>
      <c r="BH1204" s="510" t="s">
        <v>152</v>
      </c>
      <c r="BI1204" s="510">
        <v>1611</v>
      </c>
      <c r="BJ1204" s="510">
        <v>26</v>
      </c>
      <c r="BK1204" s="510">
        <v>956</v>
      </c>
      <c r="BL1204" s="510">
        <v>2593</v>
      </c>
      <c r="BM1204" s="510">
        <v>316</v>
      </c>
      <c r="BN1204" s="510">
        <v>261</v>
      </c>
      <c r="BO1204" s="510">
        <v>212</v>
      </c>
      <c r="BP1204" s="510">
        <v>179</v>
      </c>
      <c r="BQ1204" s="510">
        <v>1621</v>
      </c>
      <c r="BR1204" s="510">
        <v>1489</v>
      </c>
      <c r="BS1204" s="510">
        <v>1125</v>
      </c>
      <c r="BT1204" s="510">
        <v>983</v>
      </c>
      <c r="BU1204" s="510">
        <v>59</v>
      </c>
      <c r="BV1204" s="510">
        <v>52</v>
      </c>
      <c r="BW1204" s="510">
        <v>6</v>
      </c>
      <c r="BX1204" s="510">
        <v>4938</v>
      </c>
      <c r="BY1204" s="510">
        <v>823</v>
      </c>
      <c r="BZ1204" s="510">
        <v>1450</v>
      </c>
      <c r="CA1204" s="510">
        <v>0</v>
      </c>
      <c r="CB1204" s="510">
        <v>0</v>
      </c>
      <c r="CC1204" s="510" t="s">
        <v>152</v>
      </c>
      <c r="CD1204" s="510" t="s">
        <v>152</v>
      </c>
      <c r="CE1204" s="510">
        <v>165</v>
      </c>
      <c r="CF1204" s="510">
        <v>98856</v>
      </c>
      <c r="CG1204" s="510">
        <v>599</v>
      </c>
      <c r="CH1204" s="510">
        <v>975</v>
      </c>
      <c r="CI1204" s="510">
        <v>92</v>
      </c>
      <c r="CJ1204" s="510">
        <v>156064</v>
      </c>
      <c r="CK1204" s="510">
        <v>1696</v>
      </c>
      <c r="CL1204" s="510">
        <v>3653</v>
      </c>
      <c r="CM1204" s="510">
        <v>20</v>
      </c>
      <c r="CN1204" s="510">
        <v>74217</v>
      </c>
      <c r="CO1204" s="510">
        <v>3711</v>
      </c>
      <c r="CP1204" s="510">
        <v>6131</v>
      </c>
      <c r="CQ1204" s="510">
        <v>1225</v>
      </c>
      <c r="CR1204" s="510">
        <v>1881271</v>
      </c>
      <c r="CS1204" s="510">
        <v>1536</v>
      </c>
      <c r="CT1204" s="510">
        <v>3161</v>
      </c>
      <c r="CU1204" s="510">
        <v>140</v>
      </c>
      <c r="CV1204" s="510">
        <v>609887</v>
      </c>
      <c r="CW1204" s="510">
        <v>4356</v>
      </c>
      <c r="CX1204" s="510">
        <v>9519</v>
      </c>
      <c r="CY1204" s="510">
        <v>28</v>
      </c>
      <c r="CZ1204" s="510">
        <v>302238</v>
      </c>
      <c r="DA1204" s="510">
        <v>10794</v>
      </c>
      <c r="DB1204" s="510">
        <v>26657</v>
      </c>
      <c r="DC1204" s="510">
        <v>26</v>
      </c>
      <c r="DD1204" s="510">
        <v>222211</v>
      </c>
      <c r="DE1204" s="510">
        <v>8547</v>
      </c>
      <c r="DF1204" s="510">
        <v>17125</v>
      </c>
      <c r="DG1204" s="510">
        <v>17</v>
      </c>
      <c r="DH1204" s="510">
        <v>307926</v>
      </c>
      <c r="DI1204" s="510">
        <v>18113</v>
      </c>
      <c r="DJ1204" s="510">
        <v>30761</v>
      </c>
      <c r="DK1204" s="510">
        <v>9</v>
      </c>
      <c r="DL1204" s="510">
        <v>4485</v>
      </c>
      <c r="DM1204" s="510">
        <v>498</v>
      </c>
      <c r="DN1204" s="510">
        <v>764</v>
      </c>
      <c r="DO1204" s="510">
        <v>65</v>
      </c>
      <c r="DP1204" s="510">
        <v>3011</v>
      </c>
      <c r="DQ1204" s="510">
        <v>46</v>
      </c>
      <c r="DR1204" s="510">
        <v>77</v>
      </c>
      <c r="DS1204" s="510">
        <v>0</v>
      </c>
      <c r="DT1204" s="510">
        <v>0</v>
      </c>
      <c r="DU1204" s="510" t="s">
        <v>152</v>
      </c>
      <c r="DV1204" s="510" t="s">
        <v>152</v>
      </c>
      <c r="DW1204" s="510">
        <v>0</v>
      </c>
      <c r="DX1204" s="510" t="s">
        <v>152</v>
      </c>
      <c r="DY1204" s="510" t="s">
        <v>152</v>
      </c>
      <c r="DZ1204" s="510" t="s">
        <v>152</v>
      </c>
      <c r="EA1204" s="510" t="s">
        <v>152</v>
      </c>
      <c r="EB1204" s="510" t="s">
        <v>152</v>
      </c>
      <c r="EC1204" s="510" t="s">
        <v>152</v>
      </c>
      <c r="ED1204" s="510" t="s">
        <v>152</v>
      </c>
      <c r="EE1204" s="510" t="s">
        <v>152</v>
      </c>
      <c r="EF1204" s="510" t="s">
        <v>152</v>
      </c>
      <c r="EG1204" s="510">
        <v>0</v>
      </c>
      <c r="EH1204" s="506">
        <v>18</v>
      </c>
      <c r="EI1204" s="510" t="s">
        <v>152</v>
      </c>
      <c r="EJ1204" s="479"/>
      <c r="EK1204" s="479"/>
      <c r="EL1204" s="479"/>
      <c r="EM1204" s="479"/>
      <c r="EN1204" s="479"/>
      <c r="EO1204" s="479"/>
      <c r="EP1204" s="479"/>
      <c r="EQ1204" s="479"/>
      <c r="ER1204" s="479"/>
      <c r="ES1204" s="479"/>
      <c r="ET1204" s="479"/>
      <c r="EU1204" s="479"/>
      <c r="EV1204" s="479"/>
      <c r="EW1204" s="479"/>
      <c r="EX1204" s="479"/>
      <c r="EY1204" s="479"/>
      <c r="EZ1204" s="476"/>
      <c r="FA1204" s="446">
        <f t="shared" si="2445"/>
        <v>5</v>
      </c>
      <c r="FB1204" s="417">
        <f t="shared" ref="FB1204:FB1212" si="2494">LEFT($B1204,4)+IF(FA1204&lt;4,1,0)</f>
        <v>2023</v>
      </c>
      <c r="FC1204" s="448">
        <f t="shared" ref="FC1204:FC1212" si="2495">DATE($FB1204,$FA1204,1)</f>
        <v>45047</v>
      </c>
      <c r="FD1204" s="449">
        <f t="shared" ref="FD1204:FD1212" si="2496">DAY(EOMONTH($FC1204,0))</f>
        <v>31</v>
      </c>
      <c r="FE1204" s="450"/>
      <c r="FF1204" s="451">
        <f t="shared" si="2469"/>
        <v>0.41935483870967744</v>
      </c>
      <c r="FG1204" s="450"/>
      <c r="FH1204" s="452">
        <f t="shared" si="2446"/>
        <v>1.8479532163742689</v>
      </c>
      <c r="FI1204" s="452">
        <f t="shared" si="2447"/>
        <v>1.5263157894736843</v>
      </c>
      <c r="FJ1204" s="452">
        <f t="shared" si="2448"/>
        <v>1.8761061946902655</v>
      </c>
      <c r="FK1204" s="452">
        <f t="shared" si="2449"/>
        <v>1.584070796460177</v>
      </c>
      <c r="FL1204" s="452">
        <f t="shared" si="2450"/>
        <v>1.2124158563949139</v>
      </c>
      <c r="FM1204" s="452">
        <f t="shared" si="2451"/>
        <v>1.1136873597606582</v>
      </c>
      <c r="FN1204" s="452">
        <f t="shared" si="2452"/>
        <v>1.3142523364485981</v>
      </c>
      <c r="FO1204" s="452">
        <f t="shared" si="2453"/>
        <v>1.1483644859813085</v>
      </c>
      <c r="FP1204" s="452">
        <f t="shared" si="2454"/>
        <v>1.3111111111111111</v>
      </c>
      <c r="FQ1204" s="452">
        <f t="shared" si="2455"/>
        <v>1.1555555555555554</v>
      </c>
      <c r="FR1204" s="453"/>
      <c r="FS1204" s="446">
        <f t="shared" si="2493"/>
        <v>0</v>
      </c>
      <c r="FT1204" s="446">
        <f t="shared" si="2493"/>
        <v>32448</v>
      </c>
      <c r="FU1204" s="446">
        <f t="shared" si="2493"/>
        <v>129792</v>
      </c>
      <c r="FV1204" s="446">
        <f t="shared" si="2493"/>
        <v>381264</v>
      </c>
      <c r="FW1204" s="446">
        <f t="shared" si="2493"/>
        <v>167580</v>
      </c>
      <c r="FX1204" s="446">
        <f t="shared" si="2493"/>
        <v>113904</v>
      </c>
      <c r="FY1204" s="446">
        <f t="shared" si="2493"/>
        <v>4392045</v>
      </c>
      <c r="FZ1204" s="446">
        <f t="shared" si="2493"/>
        <v>9242232</v>
      </c>
      <c r="GA1204" s="446">
        <f t="shared" si="2493"/>
        <v>990135</v>
      </c>
      <c r="GB1204" s="446" t="str">
        <f t="shared" si="2482"/>
        <v>-</v>
      </c>
      <c r="GC1204" s="446">
        <f t="shared" si="2482"/>
        <v>26216</v>
      </c>
      <c r="GD1204" s="446">
        <f t="shared" si="2490"/>
        <v>8700</v>
      </c>
      <c r="GE1204" s="446" t="str">
        <f t="shared" si="2490"/>
        <v>-</v>
      </c>
      <c r="GF1204" s="446">
        <f t="shared" si="2490"/>
        <v>160875</v>
      </c>
      <c r="GG1204" s="446">
        <f t="shared" si="2490"/>
        <v>336076</v>
      </c>
      <c r="GH1204" s="446">
        <f t="shared" si="2490"/>
        <v>122620</v>
      </c>
      <c r="GI1204" s="446">
        <f t="shared" si="2490"/>
        <v>3872225</v>
      </c>
      <c r="GJ1204" s="446">
        <f t="shared" si="2490"/>
        <v>1332660</v>
      </c>
      <c r="GK1204" s="446">
        <f t="shared" si="2490"/>
        <v>746396</v>
      </c>
      <c r="GL1204" s="446">
        <f t="shared" si="2490"/>
        <v>445250</v>
      </c>
      <c r="GM1204" s="446">
        <f t="shared" si="2490"/>
        <v>522937</v>
      </c>
      <c r="GN1204" s="446" t="str">
        <f t="shared" si="2476"/>
        <v>-</v>
      </c>
      <c r="GO1204" s="446">
        <f t="shared" si="2484"/>
        <v>6876</v>
      </c>
      <c r="GP1204" s="446">
        <f t="shared" si="2484"/>
        <v>5005</v>
      </c>
      <c r="GQ1204" s="446" t="str">
        <f t="shared" si="2484"/>
        <v>-</v>
      </c>
      <c r="GR1204" s="446"/>
      <c r="GS1204" s="446"/>
      <c r="GT1204" s="446"/>
      <c r="GU1204" s="446"/>
      <c r="GV1204" s="416"/>
    </row>
    <row r="1205" spans="1:204" ht="9.75" customHeight="1" x14ac:dyDescent="0.2">
      <c r="A1205" s="493" t="str">
        <f t="shared" si="2489"/>
        <v>2023-24MAYRRU</v>
      </c>
      <c r="B1205" s="494" t="str">
        <f t="shared" si="2462"/>
        <v>2023-24</v>
      </c>
      <c r="C1205" s="480" t="s">
        <v>668</v>
      </c>
      <c r="D1205" s="494" t="str">
        <f t="shared" si="2491"/>
        <v>Y56</v>
      </c>
      <c r="E1205" s="494" t="str">
        <f t="shared" si="2492"/>
        <v>London</v>
      </c>
      <c r="F1205" s="495" t="s">
        <v>454</v>
      </c>
      <c r="G1205" s="511" t="s">
        <v>689</v>
      </c>
      <c r="H1205" s="519">
        <v>160456</v>
      </c>
      <c r="I1205" s="519">
        <v>127287</v>
      </c>
      <c r="J1205" s="519">
        <v>1825293</v>
      </c>
      <c r="K1205" s="519">
        <v>14</v>
      </c>
      <c r="L1205" s="519">
        <v>0</v>
      </c>
      <c r="M1205" s="519">
        <v>51</v>
      </c>
      <c r="N1205" s="519">
        <v>102</v>
      </c>
      <c r="O1205" s="519">
        <v>207</v>
      </c>
      <c r="P1205" s="519" t="s">
        <v>152</v>
      </c>
      <c r="Q1205" s="519">
        <v>0</v>
      </c>
      <c r="R1205" s="519">
        <v>1161</v>
      </c>
      <c r="S1205" s="519">
        <v>97621</v>
      </c>
      <c r="T1205" s="519">
        <v>12300</v>
      </c>
      <c r="U1205" s="519">
        <v>8672</v>
      </c>
      <c r="V1205" s="519">
        <v>51940</v>
      </c>
      <c r="W1205" s="519">
        <v>14834</v>
      </c>
      <c r="X1205" s="519">
        <v>733</v>
      </c>
      <c r="Y1205" s="519">
        <v>5570360</v>
      </c>
      <c r="Z1205" s="519">
        <v>453</v>
      </c>
      <c r="AA1205" s="519">
        <v>761</v>
      </c>
      <c r="AB1205" s="519">
        <v>5877720</v>
      </c>
      <c r="AC1205" s="519">
        <v>678</v>
      </c>
      <c r="AD1205" s="519">
        <v>1151</v>
      </c>
      <c r="AE1205" s="519">
        <v>130832499</v>
      </c>
      <c r="AF1205" s="519">
        <v>2519</v>
      </c>
      <c r="AG1205" s="519">
        <v>5815</v>
      </c>
      <c r="AH1205" s="519">
        <v>73442756</v>
      </c>
      <c r="AI1205" s="519">
        <v>4951</v>
      </c>
      <c r="AJ1205" s="519">
        <v>12346</v>
      </c>
      <c r="AK1205" s="519">
        <v>6236026</v>
      </c>
      <c r="AL1205" s="519">
        <v>8508</v>
      </c>
      <c r="AM1205" s="519">
        <v>18912</v>
      </c>
      <c r="AN1205" s="519">
        <v>333</v>
      </c>
      <c r="AO1205" s="519">
        <v>780</v>
      </c>
      <c r="AP1205" s="519">
        <v>25</v>
      </c>
      <c r="AQ1205" s="519">
        <v>62238</v>
      </c>
      <c r="AR1205" s="519">
        <v>2490</v>
      </c>
      <c r="AS1205" s="519">
        <v>5704</v>
      </c>
      <c r="AT1205" s="519">
        <v>13677</v>
      </c>
      <c r="AU1205" s="519">
        <v>74</v>
      </c>
      <c r="AV1205" s="519">
        <v>1603</v>
      </c>
      <c r="AW1205" s="519" t="s">
        <v>152</v>
      </c>
      <c r="AX1205" s="519">
        <v>7</v>
      </c>
      <c r="AY1205" s="519">
        <v>11993</v>
      </c>
      <c r="AZ1205" s="519" t="s">
        <v>152</v>
      </c>
      <c r="BA1205" s="519">
        <v>5791</v>
      </c>
      <c r="BB1205" s="519">
        <v>31415675</v>
      </c>
      <c r="BC1205" s="519">
        <v>5425</v>
      </c>
      <c r="BD1205" s="519">
        <v>10980</v>
      </c>
      <c r="BE1205" s="519">
        <v>70</v>
      </c>
      <c r="BF1205" s="519">
        <v>906</v>
      </c>
      <c r="BG1205" s="519">
        <v>3577</v>
      </c>
      <c r="BH1205" s="519">
        <v>1238</v>
      </c>
      <c r="BI1205" s="519">
        <v>52227</v>
      </c>
      <c r="BJ1205" s="519">
        <v>2285</v>
      </c>
      <c r="BK1205" s="519">
        <v>29432</v>
      </c>
      <c r="BL1205" s="519">
        <v>83944</v>
      </c>
      <c r="BM1205" s="519">
        <v>29748</v>
      </c>
      <c r="BN1205" s="519">
        <v>24061</v>
      </c>
      <c r="BO1205" s="519">
        <v>20467</v>
      </c>
      <c r="BP1205" s="519">
        <v>17097</v>
      </c>
      <c r="BQ1205" s="519">
        <v>75428</v>
      </c>
      <c r="BR1205" s="519">
        <v>59384</v>
      </c>
      <c r="BS1205" s="519">
        <v>25299</v>
      </c>
      <c r="BT1205" s="519">
        <v>16889</v>
      </c>
      <c r="BU1205" s="519">
        <v>1019</v>
      </c>
      <c r="BV1205" s="519">
        <v>814</v>
      </c>
      <c r="BW1205" s="519">
        <v>61</v>
      </c>
      <c r="BX1205" s="519">
        <v>38640</v>
      </c>
      <c r="BY1205" s="519">
        <v>633</v>
      </c>
      <c r="BZ1205" s="519">
        <v>1001</v>
      </c>
      <c r="CA1205" s="519">
        <v>39</v>
      </c>
      <c r="CB1205" s="519">
        <v>24572</v>
      </c>
      <c r="CC1205" s="519">
        <v>630</v>
      </c>
      <c r="CD1205" s="519">
        <v>1071</v>
      </c>
      <c r="CE1205" s="519">
        <v>12200</v>
      </c>
      <c r="CF1205" s="519">
        <v>5507148</v>
      </c>
      <c r="CG1205" s="519">
        <v>451</v>
      </c>
      <c r="CH1205" s="519">
        <v>761</v>
      </c>
      <c r="CI1205" s="519">
        <v>3529</v>
      </c>
      <c r="CJ1205" s="519">
        <v>8744227</v>
      </c>
      <c r="CK1205" s="519">
        <v>2478</v>
      </c>
      <c r="CL1205" s="519">
        <v>5565</v>
      </c>
      <c r="CM1205" s="519">
        <v>1297</v>
      </c>
      <c r="CN1205" s="519">
        <v>3174621</v>
      </c>
      <c r="CO1205" s="519">
        <v>2448</v>
      </c>
      <c r="CP1205" s="519">
        <v>5952</v>
      </c>
      <c r="CQ1205" s="519">
        <v>47114</v>
      </c>
      <c r="CR1205" s="519">
        <v>118913651</v>
      </c>
      <c r="CS1205" s="519">
        <v>2524</v>
      </c>
      <c r="CT1205" s="519">
        <v>5815</v>
      </c>
      <c r="CU1205" s="519">
        <v>1075</v>
      </c>
      <c r="CV1205" s="519">
        <v>6939326</v>
      </c>
      <c r="CW1205" s="519">
        <v>6455</v>
      </c>
      <c r="CX1205" s="519">
        <v>15392</v>
      </c>
      <c r="CY1205" s="519">
        <v>467</v>
      </c>
      <c r="CZ1205" s="519">
        <v>2694694</v>
      </c>
      <c r="DA1205" s="519">
        <v>5770</v>
      </c>
      <c r="DB1205" s="519">
        <v>13939</v>
      </c>
      <c r="DC1205" s="519">
        <v>1300</v>
      </c>
      <c r="DD1205" s="519">
        <v>12125433</v>
      </c>
      <c r="DE1205" s="519">
        <v>9327</v>
      </c>
      <c r="DF1205" s="519">
        <v>20163</v>
      </c>
      <c r="DG1205" s="519">
        <v>116</v>
      </c>
      <c r="DH1205" s="519">
        <v>886274</v>
      </c>
      <c r="DI1205" s="519">
        <v>7640</v>
      </c>
      <c r="DJ1205" s="519">
        <v>18961</v>
      </c>
      <c r="DK1205" s="519">
        <v>1007</v>
      </c>
      <c r="DL1205" s="519">
        <v>338646</v>
      </c>
      <c r="DM1205" s="519">
        <v>336</v>
      </c>
      <c r="DN1205" s="519">
        <v>575</v>
      </c>
      <c r="DO1205" s="519">
        <v>6900</v>
      </c>
      <c r="DP1205" s="519">
        <v>426971</v>
      </c>
      <c r="DQ1205" s="519">
        <v>62</v>
      </c>
      <c r="DR1205" s="519">
        <v>134</v>
      </c>
      <c r="DS1205" s="519">
        <v>95</v>
      </c>
      <c r="DT1205" s="519">
        <v>363143</v>
      </c>
      <c r="DU1205" s="519">
        <v>3823</v>
      </c>
      <c r="DV1205" s="519">
        <v>8609</v>
      </c>
      <c r="DW1205" s="519">
        <v>80</v>
      </c>
      <c r="DX1205" s="519" t="s">
        <v>152</v>
      </c>
      <c r="DY1205" s="519" t="s">
        <v>152</v>
      </c>
      <c r="DZ1205" s="519" t="s">
        <v>152</v>
      </c>
      <c r="EA1205" s="519" t="s">
        <v>152</v>
      </c>
      <c r="EB1205" s="519" t="s">
        <v>152</v>
      </c>
      <c r="EC1205" s="519" t="s">
        <v>152</v>
      </c>
      <c r="ED1205" s="519" t="s">
        <v>152</v>
      </c>
      <c r="EE1205" s="519" t="s">
        <v>152</v>
      </c>
      <c r="EF1205" s="519" t="s">
        <v>152</v>
      </c>
      <c r="EG1205" s="519">
        <v>110</v>
      </c>
      <c r="EH1205" s="513">
        <v>159</v>
      </c>
      <c r="EI1205" s="519" t="s">
        <v>152</v>
      </c>
      <c r="EJ1205" s="512"/>
      <c r="EK1205" s="512"/>
      <c r="EL1205" s="512"/>
      <c r="EM1205" s="512"/>
      <c r="EN1205" s="512"/>
      <c r="EO1205" s="512"/>
      <c r="EP1205" s="512"/>
      <c r="EQ1205" s="512"/>
      <c r="ER1205" s="512"/>
      <c r="ES1205" s="512"/>
      <c r="ET1205" s="512"/>
      <c r="EU1205" s="512"/>
      <c r="EV1205" s="512"/>
      <c r="EW1205" s="512"/>
      <c r="EX1205" s="512"/>
      <c r="EY1205" s="512"/>
      <c r="EZ1205" s="514"/>
      <c r="FA1205" s="520">
        <f t="shared" si="2445"/>
        <v>5</v>
      </c>
      <c r="FB1205" s="493">
        <f t="shared" si="2494"/>
        <v>2023</v>
      </c>
      <c r="FC1205" s="498">
        <f t="shared" si="2495"/>
        <v>45047</v>
      </c>
      <c r="FD1205" s="499">
        <f t="shared" si="2496"/>
        <v>31</v>
      </c>
      <c r="FE1205" s="500"/>
      <c r="FF1205" s="515" t="e">
        <f t="shared" si="2469"/>
        <v>#VALUE!</v>
      </c>
      <c r="FG1205" s="500"/>
      <c r="FH1205" s="481">
        <f t="shared" si="2446"/>
        <v>2.4185365853658536</v>
      </c>
      <c r="FI1205" s="481">
        <f t="shared" si="2447"/>
        <v>1.956178861788618</v>
      </c>
      <c r="FJ1205" s="481">
        <f t="shared" si="2448"/>
        <v>2.3601245387453873</v>
      </c>
      <c r="FK1205" s="481">
        <f t="shared" si="2449"/>
        <v>1.9715175276752768</v>
      </c>
      <c r="FL1205" s="481">
        <f t="shared" si="2450"/>
        <v>1.4522140931844436</v>
      </c>
      <c r="FM1205" s="481">
        <f t="shared" si="2451"/>
        <v>1.143319214478244</v>
      </c>
      <c r="FN1205" s="481">
        <f t="shared" si="2452"/>
        <v>1.705473911284886</v>
      </c>
      <c r="FO1205" s="481">
        <f t="shared" si="2453"/>
        <v>1.1385330996359715</v>
      </c>
      <c r="FP1205" s="481">
        <f t="shared" si="2454"/>
        <v>1.3901773533424284</v>
      </c>
      <c r="FQ1205" s="481">
        <f t="shared" si="2455"/>
        <v>1.1105047748976808</v>
      </c>
      <c r="FR1205" s="501"/>
      <c r="FS1205" s="482">
        <f t="shared" si="2493"/>
        <v>0</v>
      </c>
      <c r="FT1205" s="482">
        <f t="shared" si="2493"/>
        <v>6491637</v>
      </c>
      <c r="FU1205" s="482">
        <f t="shared" si="2493"/>
        <v>12983274</v>
      </c>
      <c r="FV1205" s="482">
        <f t="shared" si="2493"/>
        <v>26348409</v>
      </c>
      <c r="FW1205" s="482">
        <f t="shared" si="2493"/>
        <v>9360300</v>
      </c>
      <c r="FX1205" s="482">
        <f t="shared" si="2493"/>
        <v>9981472</v>
      </c>
      <c r="FY1205" s="482">
        <f t="shared" si="2493"/>
        <v>302031100</v>
      </c>
      <c r="FZ1205" s="482">
        <f t="shared" si="2493"/>
        <v>183140564</v>
      </c>
      <c r="GA1205" s="482">
        <f t="shared" si="2493"/>
        <v>13862496</v>
      </c>
      <c r="GB1205" s="482">
        <f t="shared" ref="GB1205:GC1224" si="2497">IFERROR(HLOOKUP(GB$1,$H$5:$HA$10112,MATCH($A1205,$A$5:$A$10112,0),0)*HLOOKUP(GB$2,$H$5:$HA$10112,MATCH($A1205,$A$5:$A$10112,0),0),"-")</f>
        <v>63585180</v>
      </c>
      <c r="GC1205" s="482">
        <f t="shared" si="2497"/>
        <v>142600</v>
      </c>
      <c r="GD1205" s="482">
        <f t="shared" si="2490"/>
        <v>61061</v>
      </c>
      <c r="GE1205" s="482">
        <f t="shared" si="2490"/>
        <v>41769</v>
      </c>
      <c r="GF1205" s="482">
        <f t="shared" si="2490"/>
        <v>9284200</v>
      </c>
      <c r="GG1205" s="482">
        <f t="shared" si="2490"/>
        <v>19638885</v>
      </c>
      <c r="GH1205" s="482">
        <f t="shared" si="2490"/>
        <v>7719744</v>
      </c>
      <c r="GI1205" s="482">
        <f t="shared" si="2490"/>
        <v>273967910</v>
      </c>
      <c r="GJ1205" s="482">
        <f t="shared" si="2490"/>
        <v>16546400</v>
      </c>
      <c r="GK1205" s="482">
        <f t="shared" si="2490"/>
        <v>6509513</v>
      </c>
      <c r="GL1205" s="482">
        <f t="shared" si="2490"/>
        <v>26211900</v>
      </c>
      <c r="GM1205" s="482">
        <f t="shared" si="2490"/>
        <v>2199476</v>
      </c>
      <c r="GN1205" s="482">
        <f t="shared" si="2476"/>
        <v>817855</v>
      </c>
      <c r="GO1205" s="482">
        <f t="shared" si="2484"/>
        <v>579025</v>
      </c>
      <c r="GP1205" s="482">
        <f t="shared" si="2484"/>
        <v>924600</v>
      </c>
      <c r="GQ1205" s="482" t="str">
        <f t="shared" si="2484"/>
        <v>-</v>
      </c>
      <c r="GR1205" s="482"/>
      <c r="GS1205" s="482"/>
      <c r="GT1205" s="482"/>
      <c r="GU1205" s="482"/>
      <c r="GV1205" s="502"/>
    </row>
    <row r="1206" spans="1:204" ht="9.75" customHeight="1" x14ac:dyDescent="0.2">
      <c r="A1206" s="417" t="str">
        <f t="shared" si="2489"/>
        <v>2023-24MAYRX6</v>
      </c>
      <c r="B1206" s="458" t="str">
        <f t="shared" si="2462"/>
        <v>2023-24</v>
      </c>
      <c r="C1206" s="402" t="s">
        <v>668</v>
      </c>
      <c r="D1206" s="458" t="str">
        <f t="shared" si="2491"/>
        <v>Y63</v>
      </c>
      <c r="E1206" s="458" t="str">
        <f t="shared" si="2492"/>
        <v>North East and Yorkshire</v>
      </c>
      <c r="F1206" s="478" t="s">
        <v>448</v>
      </c>
      <c r="G1206" s="478" t="s">
        <v>690</v>
      </c>
      <c r="H1206" s="510">
        <v>48241</v>
      </c>
      <c r="I1206" s="510">
        <v>32916</v>
      </c>
      <c r="J1206" s="510">
        <v>322452</v>
      </c>
      <c r="K1206" s="510">
        <v>10</v>
      </c>
      <c r="L1206" s="510">
        <v>0</v>
      </c>
      <c r="M1206" s="510">
        <v>27</v>
      </c>
      <c r="N1206" s="510">
        <v>50</v>
      </c>
      <c r="O1206" s="510">
        <v>111</v>
      </c>
      <c r="P1206" s="510">
        <v>221</v>
      </c>
      <c r="Q1206" s="510">
        <v>1725</v>
      </c>
      <c r="R1206" s="510">
        <v>12</v>
      </c>
      <c r="S1206" s="510">
        <v>35721</v>
      </c>
      <c r="T1206" s="510">
        <v>3117</v>
      </c>
      <c r="U1206" s="510">
        <v>2103</v>
      </c>
      <c r="V1206" s="510">
        <v>20809</v>
      </c>
      <c r="W1206" s="510">
        <v>6798</v>
      </c>
      <c r="X1206" s="510">
        <v>478</v>
      </c>
      <c r="Y1206" s="510">
        <v>1318202</v>
      </c>
      <c r="Z1206" s="510">
        <v>423</v>
      </c>
      <c r="AA1206" s="510">
        <v>753</v>
      </c>
      <c r="AB1206" s="510">
        <v>1007341</v>
      </c>
      <c r="AC1206" s="510">
        <v>479</v>
      </c>
      <c r="AD1206" s="510">
        <v>866</v>
      </c>
      <c r="AE1206" s="510">
        <v>42322059</v>
      </c>
      <c r="AF1206" s="510">
        <v>2034</v>
      </c>
      <c r="AG1206" s="510">
        <v>4150</v>
      </c>
      <c r="AH1206" s="510">
        <v>35565693</v>
      </c>
      <c r="AI1206" s="510">
        <v>5232</v>
      </c>
      <c r="AJ1206" s="510">
        <v>12496</v>
      </c>
      <c r="AK1206" s="510">
        <v>2793911</v>
      </c>
      <c r="AL1206" s="510">
        <v>5845</v>
      </c>
      <c r="AM1206" s="510">
        <v>15358</v>
      </c>
      <c r="AN1206" s="510" t="s">
        <v>152</v>
      </c>
      <c r="AO1206" s="510">
        <v>934</v>
      </c>
      <c r="AP1206" s="510">
        <v>1229</v>
      </c>
      <c r="AQ1206" s="510">
        <v>2662390</v>
      </c>
      <c r="AR1206" s="510">
        <v>2166</v>
      </c>
      <c r="AS1206" s="510">
        <v>4347</v>
      </c>
      <c r="AT1206" s="510">
        <v>2395</v>
      </c>
      <c r="AU1206" s="510">
        <v>35</v>
      </c>
      <c r="AV1206" s="510">
        <v>151</v>
      </c>
      <c r="AW1206" s="510">
        <v>2424</v>
      </c>
      <c r="AX1206" s="510">
        <v>120</v>
      </c>
      <c r="AY1206" s="510">
        <v>2089</v>
      </c>
      <c r="AZ1206" s="510">
        <v>0</v>
      </c>
      <c r="BA1206" s="510" t="s">
        <v>152</v>
      </c>
      <c r="BB1206" s="510" t="s">
        <v>152</v>
      </c>
      <c r="BC1206" s="510" t="s">
        <v>152</v>
      </c>
      <c r="BD1206" s="510" t="s">
        <v>152</v>
      </c>
      <c r="BE1206" s="510" t="s">
        <v>152</v>
      </c>
      <c r="BF1206" s="510" t="s">
        <v>152</v>
      </c>
      <c r="BG1206" s="510" t="s">
        <v>152</v>
      </c>
      <c r="BH1206" s="510" t="s">
        <v>152</v>
      </c>
      <c r="BI1206" s="510">
        <v>19347</v>
      </c>
      <c r="BJ1206" s="510">
        <v>3486</v>
      </c>
      <c r="BK1206" s="510">
        <v>10493</v>
      </c>
      <c r="BL1206" s="510">
        <v>33326</v>
      </c>
      <c r="BM1206" s="510">
        <v>6292</v>
      </c>
      <c r="BN1206" s="510">
        <v>4682</v>
      </c>
      <c r="BO1206" s="510">
        <v>4195</v>
      </c>
      <c r="BP1206" s="510">
        <v>3109</v>
      </c>
      <c r="BQ1206" s="510">
        <v>26976</v>
      </c>
      <c r="BR1206" s="510">
        <v>22448</v>
      </c>
      <c r="BS1206" s="510">
        <v>9859</v>
      </c>
      <c r="BT1206" s="510">
        <v>7327</v>
      </c>
      <c r="BU1206" s="510">
        <v>859</v>
      </c>
      <c r="BV1206" s="510">
        <v>515</v>
      </c>
      <c r="BW1206" s="510">
        <v>79</v>
      </c>
      <c r="BX1206" s="510">
        <v>44143</v>
      </c>
      <c r="BY1206" s="510">
        <v>559</v>
      </c>
      <c r="BZ1206" s="510">
        <v>1063</v>
      </c>
      <c r="CA1206" s="510">
        <v>86</v>
      </c>
      <c r="CB1206" s="510">
        <v>33130</v>
      </c>
      <c r="CC1206" s="510">
        <v>385</v>
      </c>
      <c r="CD1206" s="510">
        <v>799</v>
      </c>
      <c r="CE1206" s="510">
        <v>2952</v>
      </c>
      <c r="CF1206" s="510">
        <v>1240929</v>
      </c>
      <c r="CG1206" s="510">
        <v>420</v>
      </c>
      <c r="CH1206" s="510">
        <v>746</v>
      </c>
      <c r="CI1206" s="510">
        <v>2385</v>
      </c>
      <c r="CJ1206" s="510">
        <v>4803633</v>
      </c>
      <c r="CK1206" s="510">
        <v>2014</v>
      </c>
      <c r="CL1206" s="510">
        <v>3967</v>
      </c>
      <c r="CM1206" s="510">
        <v>706</v>
      </c>
      <c r="CN1206" s="510">
        <v>1057583</v>
      </c>
      <c r="CO1206" s="510">
        <v>1498</v>
      </c>
      <c r="CP1206" s="510">
        <v>3040</v>
      </c>
      <c r="CQ1206" s="510">
        <v>17718</v>
      </c>
      <c r="CR1206" s="510">
        <v>36460843</v>
      </c>
      <c r="CS1206" s="510">
        <v>2058</v>
      </c>
      <c r="CT1206" s="510">
        <v>4208</v>
      </c>
      <c r="CU1206" s="510">
        <v>200</v>
      </c>
      <c r="CV1206" s="510">
        <v>1092282</v>
      </c>
      <c r="CW1206" s="510">
        <v>5461</v>
      </c>
      <c r="CX1206" s="510">
        <v>10070</v>
      </c>
      <c r="CY1206" s="510">
        <v>55</v>
      </c>
      <c r="CZ1206" s="510">
        <v>328122</v>
      </c>
      <c r="DA1206" s="510">
        <v>5966</v>
      </c>
      <c r="DB1206" s="510">
        <v>12349</v>
      </c>
      <c r="DC1206" s="510">
        <v>1375</v>
      </c>
      <c r="DD1206" s="510">
        <v>14391365</v>
      </c>
      <c r="DE1206" s="510">
        <v>10466</v>
      </c>
      <c r="DF1206" s="510">
        <v>21924</v>
      </c>
      <c r="DG1206" s="510">
        <v>368</v>
      </c>
      <c r="DH1206" s="510">
        <v>3709492</v>
      </c>
      <c r="DI1206" s="510">
        <v>10080</v>
      </c>
      <c r="DJ1206" s="510">
        <v>23184</v>
      </c>
      <c r="DK1206" s="510">
        <v>75</v>
      </c>
      <c r="DL1206" s="510">
        <v>35581</v>
      </c>
      <c r="DM1206" s="510">
        <v>474</v>
      </c>
      <c r="DN1206" s="510">
        <v>812</v>
      </c>
      <c r="DO1206" s="510">
        <v>1696</v>
      </c>
      <c r="DP1206" s="510">
        <v>64783</v>
      </c>
      <c r="DQ1206" s="510">
        <v>38</v>
      </c>
      <c r="DR1206" s="510">
        <v>73</v>
      </c>
      <c r="DS1206" s="510">
        <v>0</v>
      </c>
      <c r="DT1206" s="510">
        <v>0</v>
      </c>
      <c r="DU1206" s="510" t="s">
        <v>152</v>
      </c>
      <c r="DV1206" s="510" t="s">
        <v>152</v>
      </c>
      <c r="DW1206" s="510">
        <v>0</v>
      </c>
      <c r="DX1206" s="510" t="s">
        <v>152</v>
      </c>
      <c r="DY1206" s="510" t="s">
        <v>152</v>
      </c>
      <c r="DZ1206" s="510" t="s">
        <v>152</v>
      </c>
      <c r="EA1206" s="510" t="s">
        <v>152</v>
      </c>
      <c r="EB1206" s="510" t="s">
        <v>152</v>
      </c>
      <c r="EC1206" s="510" t="s">
        <v>152</v>
      </c>
      <c r="ED1206" s="510" t="s">
        <v>152</v>
      </c>
      <c r="EE1206" s="510" t="s">
        <v>152</v>
      </c>
      <c r="EF1206" s="510" t="s">
        <v>152</v>
      </c>
      <c r="EG1206" s="510">
        <v>121</v>
      </c>
      <c r="EH1206" s="506">
        <v>57</v>
      </c>
      <c r="EI1206" s="510" t="s">
        <v>152</v>
      </c>
      <c r="EJ1206" s="479"/>
      <c r="EK1206" s="479"/>
      <c r="EL1206" s="479"/>
      <c r="EM1206" s="479"/>
      <c r="EN1206" s="479"/>
      <c r="EO1206" s="479"/>
      <c r="EP1206" s="479"/>
      <c r="EQ1206" s="479"/>
      <c r="ER1206" s="479"/>
      <c r="ES1206" s="479"/>
      <c r="ET1206" s="479"/>
      <c r="EU1206" s="479"/>
      <c r="EV1206" s="479"/>
      <c r="EW1206" s="479"/>
      <c r="EX1206" s="479"/>
      <c r="EY1206" s="479"/>
      <c r="EZ1206" s="476"/>
      <c r="FA1206" s="446">
        <f t="shared" si="2445"/>
        <v>5</v>
      </c>
      <c r="FB1206" s="417">
        <f t="shared" si="2494"/>
        <v>2023</v>
      </c>
      <c r="FC1206" s="448">
        <f t="shared" si="2495"/>
        <v>45047</v>
      </c>
      <c r="FD1206" s="449">
        <f t="shared" si="2496"/>
        <v>31</v>
      </c>
      <c r="FE1206" s="450"/>
      <c r="FF1206" s="451">
        <f t="shared" si="2469"/>
        <v>0.58563535911602205</v>
      </c>
      <c r="FG1206" s="450"/>
      <c r="FH1206" s="452">
        <f t="shared" si="2446"/>
        <v>2.0186076355470002</v>
      </c>
      <c r="FI1206" s="452">
        <f t="shared" si="2447"/>
        <v>1.5020853384664741</v>
      </c>
      <c r="FJ1206" s="452">
        <f t="shared" si="2448"/>
        <v>1.9947693770803614</v>
      </c>
      <c r="FK1206" s="452">
        <f t="shared" si="2449"/>
        <v>1.4783642415596767</v>
      </c>
      <c r="FL1206" s="452">
        <f t="shared" si="2450"/>
        <v>1.2963621509923591</v>
      </c>
      <c r="FM1206" s="452">
        <f t="shared" si="2451"/>
        <v>1.0787639963477342</v>
      </c>
      <c r="FN1206" s="452">
        <f t="shared" si="2452"/>
        <v>1.4502794939688144</v>
      </c>
      <c r="FO1206" s="452">
        <f t="shared" si="2453"/>
        <v>1.077817005001471</v>
      </c>
      <c r="FP1206" s="452">
        <f t="shared" si="2454"/>
        <v>1.7970711297071129</v>
      </c>
      <c r="FQ1206" s="452">
        <f t="shared" si="2455"/>
        <v>1.0774058577405858</v>
      </c>
      <c r="FR1206" s="453"/>
      <c r="FS1206" s="446">
        <f t="shared" si="2493"/>
        <v>0</v>
      </c>
      <c r="FT1206" s="446">
        <f t="shared" si="2493"/>
        <v>888732</v>
      </c>
      <c r="FU1206" s="446">
        <f t="shared" si="2493"/>
        <v>1645800</v>
      </c>
      <c r="FV1206" s="446">
        <f t="shared" si="2493"/>
        <v>3653676</v>
      </c>
      <c r="FW1206" s="446">
        <f t="shared" si="2493"/>
        <v>2347101</v>
      </c>
      <c r="FX1206" s="446">
        <f t="shared" si="2493"/>
        <v>1821198</v>
      </c>
      <c r="FY1206" s="446">
        <f t="shared" si="2493"/>
        <v>86357350</v>
      </c>
      <c r="FZ1206" s="446">
        <f t="shared" si="2493"/>
        <v>84947808</v>
      </c>
      <c r="GA1206" s="446">
        <f t="shared" si="2493"/>
        <v>7341124</v>
      </c>
      <c r="GB1206" s="446" t="str">
        <f t="shared" si="2497"/>
        <v>-</v>
      </c>
      <c r="GC1206" s="446">
        <f t="shared" si="2497"/>
        <v>5342463</v>
      </c>
      <c r="GD1206" s="446">
        <f t="shared" si="2490"/>
        <v>83977</v>
      </c>
      <c r="GE1206" s="446">
        <f t="shared" si="2490"/>
        <v>68714</v>
      </c>
      <c r="GF1206" s="446">
        <f t="shared" si="2490"/>
        <v>2202192</v>
      </c>
      <c r="GG1206" s="446">
        <f t="shared" si="2490"/>
        <v>9461295</v>
      </c>
      <c r="GH1206" s="446">
        <f t="shared" si="2490"/>
        <v>2146240</v>
      </c>
      <c r="GI1206" s="446">
        <f t="shared" si="2490"/>
        <v>74557344</v>
      </c>
      <c r="GJ1206" s="446">
        <f t="shared" si="2490"/>
        <v>2014000</v>
      </c>
      <c r="GK1206" s="446">
        <f t="shared" si="2490"/>
        <v>679195</v>
      </c>
      <c r="GL1206" s="446">
        <f t="shared" si="2490"/>
        <v>30145500</v>
      </c>
      <c r="GM1206" s="446">
        <f t="shared" si="2490"/>
        <v>8531712</v>
      </c>
      <c r="GN1206" s="446" t="str">
        <f t="shared" si="2476"/>
        <v>-</v>
      </c>
      <c r="GO1206" s="446">
        <f t="shared" si="2484"/>
        <v>60900</v>
      </c>
      <c r="GP1206" s="446">
        <f t="shared" si="2484"/>
        <v>123808</v>
      </c>
      <c r="GQ1206" s="446" t="str">
        <f t="shared" si="2484"/>
        <v>-</v>
      </c>
      <c r="GR1206" s="446"/>
      <c r="GS1206" s="446"/>
      <c r="GT1206" s="446"/>
      <c r="GU1206" s="446"/>
      <c r="GV1206" s="416"/>
    </row>
    <row r="1207" spans="1:204" ht="9.75" customHeight="1" x14ac:dyDescent="0.2">
      <c r="A1207" s="417" t="str">
        <f t="shared" si="2489"/>
        <v>2023-24MAYRX7</v>
      </c>
      <c r="B1207" s="458" t="str">
        <f t="shared" si="2462"/>
        <v>2023-24</v>
      </c>
      <c r="C1207" s="402" t="s">
        <v>668</v>
      </c>
      <c r="D1207" s="458" t="str">
        <f t="shared" si="2491"/>
        <v>Y62</v>
      </c>
      <c r="E1207" s="458" t="str">
        <f t="shared" si="2492"/>
        <v>North West</v>
      </c>
      <c r="F1207" s="478" t="s">
        <v>449</v>
      </c>
      <c r="G1207" s="478" t="s">
        <v>691</v>
      </c>
      <c r="H1207" s="510">
        <v>128676</v>
      </c>
      <c r="I1207" s="510">
        <v>101096</v>
      </c>
      <c r="J1207" s="510">
        <v>34539</v>
      </c>
      <c r="K1207" s="510">
        <v>0</v>
      </c>
      <c r="L1207" s="510">
        <v>0</v>
      </c>
      <c r="M1207" s="510">
        <v>0</v>
      </c>
      <c r="N1207" s="510">
        <v>0</v>
      </c>
      <c r="O1207" s="510">
        <v>1</v>
      </c>
      <c r="P1207" s="510">
        <v>313</v>
      </c>
      <c r="Q1207" s="510">
        <v>236</v>
      </c>
      <c r="R1207" s="510">
        <v>299</v>
      </c>
      <c r="S1207" s="510">
        <v>96489</v>
      </c>
      <c r="T1207" s="510">
        <v>8671</v>
      </c>
      <c r="U1207" s="510">
        <v>5599</v>
      </c>
      <c r="V1207" s="510">
        <v>49955</v>
      </c>
      <c r="W1207" s="510">
        <v>17894</v>
      </c>
      <c r="X1207" s="510">
        <v>1187</v>
      </c>
      <c r="Y1207" s="510">
        <v>4063103</v>
      </c>
      <c r="Z1207" s="510">
        <v>469</v>
      </c>
      <c r="AA1207" s="510">
        <v>785</v>
      </c>
      <c r="AB1207" s="510">
        <v>3155530</v>
      </c>
      <c r="AC1207" s="510">
        <v>564</v>
      </c>
      <c r="AD1207" s="510">
        <v>969</v>
      </c>
      <c r="AE1207" s="510">
        <v>66050471</v>
      </c>
      <c r="AF1207" s="510">
        <v>1322</v>
      </c>
      <c r="AG1207" s="510">
        <v>2613</v>
      </c>
      <c r="AH1207" s="510">
        <v>105760853</v>
      </c>
      <c r="AI1207" s="510">
        <v>5910</v>
      </c>
      <c r="AJ1207" s="510">
        <v>13103</v>
      </c>
      <c r="AK1207" s="510">
        <v>10346228</v>
      </c>
      <c r="AL1207" s="510">
        <v>8716</v>
      </c>
      <c r="AM1207" s="510">
        <v>20125</v>
      </c>
      <c r="AN1207" s="510">
        <v>1777</v>
      </c>
      <c r="AO1207" s="510">
        <v>4666</v>
      </c>
      <c r="AP1207" s="510">
        <v>3563</v>
      </c>
      <c r="AQ1207" s="510">
        <v>7959905</v>
      </c>
      <c r="AR1207" s="510">
        <v>2234</v>
      </c>
      <c r="AS1207" s="510">
        <v>9708</v>
      </c>
      <c r="AT1207" s="510">
        <v>13416</v>
      </c>
      <c r="AU1207" s="510">
        <v>1124</v>
      </c>
      <c r="AV1207" s="510">
        <v>6758</v>
      </c>
      <c r="AW1207" s="510">
        <v>274</v>
      </c>
      <c r="AX1207" s="510">
        <v>688</v>
      </c>
      <c r="AY1207" s="510">
        <v>4846</v>
      </c>
      <c r="AZ1207" s="510">
        <v>109</v>
      </c>
      <c r="BA1207" s="510">
        <v>6664</v>
      </c>
      <c r="BB1207" s="510">
        <v>19541004</v>
      </c>
      <c r="BC1207" s="510">
        <v>2932</v>
      </c>
      <c r="BD1207" s="510">
        <v>13098</v>
      </c>
      <c r="BE1207" s="510">
        <v>345</v>
      </c>
      <c r="BF1207" s="510">
        <v>1978</v>
      </c>
      <c r="BG1207" s="510">
        <v>1781</v>
      </c>
      <c r="BH1207" s="510">
        <v>2560</v>
      </c>
      <c r="BI1207" s="510">
        <v>49228</v>
      </c>
      <c r="BJ1207" s="510">
        <v>6908</v>
      </c>
      <c r="BK1207" s="510">
        <v>26937</v>
      </c>
      <c r="BL1207" s="510">
        <v>83073</v>
      </c>
      <c r="BM1207" s="510">
        <v>16539</v>
      </c>
      <c r="BN1207" s="510">
        <v>13563</v>
      </c>
      <c r="BO1207" s="510">
        <v>10575</v>
      </c>
      <c r="BP1207" s="510">
        <v>8819</v>
      </c>
      <c r="BQ1207" s="510">
        <v>62217</v>
      </c>
      <c r="BR1207" s="510">
        <v>52409</v>
      </c>
      <c r="BS1207" s="510">
        <v>25666</v>
      </c>
      <c r="BT1207" s="510">
        <v>18433</v>
      </c>
      <c r="BU1207" s="510">
        <v>1659</v>
      </c>
      <c r="BV1207" s="510">
        <v>1219</v>
      </c>
      <c r="BW1207" s="510">
        <v>174</v>
      </c>
      <c r="BX1207" s="510">
        <v>95671</v>
      </c>
      <c r="BY1207" s="510">
        <v>550</v>
      </c>
      <c r="BZ1207" s="510">
        <v>917</v>
      </c>
      <c r="CA1207" s="510">
        <v>82</v>
      </c>
      <c r="CB1207" s="510">
        <v>44147</v>
      </c>
      <c r="CC1207" s="510">
        <v>538</v>
      </c>
      <c r="CD1207" s="510">
        <v>856</v>
      </c>
      <c r="CE1207" s="510">
        <v>8415</v>
      </c>
      <c r="CF1207" s="510">
        <v>3923285</v>
      </c>
      <c r="CG1207" s="510">
        <v>466</v>
      </c>
      <c r="CH1207" s="510">
        <v>783</v>
      </c>
      <c r="CI1207" s="510">
        <v>4671</v>
      </c>
      <c r="CJ1207" s="510">
        <v>6690732</v>
      </c>
      <c r="CK1207" s="510">
        <v>1432</v>
      </c>
      <c r="CL1207" s="510">
        <v>2837</v>
      </c>
      <c r="CM1207" s="510">
        <v>2289</v>
      </c>
      <c r="CN1207" s="510">
        <v>3025932</v>
      </c>
      <c r="CO1207" s="510">
        <v>1322</v>
      </c>
      <c r="CP1207" s="510">
        <v>2665</v>
      </c>
      <c r="CQ1207" s="510">
        <v>42995</v>
      </c>
      <c r="CR1207" s="510">
        <v>56333807</v>
      </c>
      <c r="CS1207" s="510">
        <v>1310</v>
      </c>
      <c r="CT1207" s="510">
        <v>2583</v>
      </c>
      <c r="CU1207" s="510">
        <v>2103</v>
      </c>
      <c r="CV1207" s="510">
        <v>10813089</v>
      </c>
      <c r="CW1207" s="510">
        <v>5142</v>
      </c>
      <c r="CX1207" s="510">
        <v>10875</v>
      </c>
      <c r="CY1207" s="510">
        <v>1286</v>
      </c>
      <c r="CZ1207" s="510">
        <v>6636058</v>
      </c>
      <c r="DA1207" s="510">
        <v>5160</v>
      </c>
      <c r="DB1207" s="510">
        <v>11453</v>
      </c>
      <c r="DC1207" s="510">
        <v>1499</v>
      </c>
      <c r="DD1207" s="510">
        <v>16405465</v>
      </c>
      <c r="DE1207" s="510">
        <v>10944</v>
      </c>
      <c r="DF1207" s="510">
        <v>24947</v>
      </c>
      <c r="DG1207" s="510">
        <v>478</v>
      </c>
      <c r="DH1207" s="510">
        <v>6057909</v>
      </c>
      <c r="DI1207" s="510">
        <v>12673</v>
      </c>
      <c r="DJ1207" s="510">
        <v>32785</v>
      </c>
      <c r="DK1207" s="510">
        <v>226</v>
      </c>
      <c r="DL1207" s="510">
        <v>66457</v>
      </c>
      <c r="DM1207" s="510">
        <v>294</v>
      </c>
      <c r="DN1207" s="510">
        <v>461</v>
      </c>
      <c r="DO1207" s="510">
        <v>4961</v>
      </c>
      <c r="DP1207" s="510">
        <v>170060</v>
      </c>
      <c r="DQ1207" s="510">
        <v>34</v>
      </c>
      <c r="DR1207" s="510">
        <v>61</v>
      </c>
      <c r="DS1207" s="510">
        <v>74</v>
      </c>
      <c r="DT1207" s="510">
        <v>112685</v>
      </c>
      <c r="DU1207" s="510">
        <v>1523</v>
      </c>
      <c r="DV1207" s="510">
        <v>3219</v>
      </c>
      <c r="DW1207" s="510">
        <v>54</v>
      </c>
      <c r="DX1207" s="510" t="s">
        <v>152</v>
      </c>
      <c r="DY1207" s="510" t="s">
        <v>152</v>
      </c>
      <c r="DZ1207" s="510" t="s">
        <v>152</v>
      </c>
      <c r="EA1207" s="510" t="s">
        <v>152</v>
      </c>
      <c r="EB1207" s="510" t="s">
        <v>152</v>
      </c>
      <c r="EC1207" s="510" t="s">
        <v>152</v>
      </c>
      <c r="ED1207" s="510" t="s">
        <v>152</v>
      </c>
      <c r="EE1207" s="510" t="s">
        <v>152</v>
      </c>
      <c r="EF1207" s="510" t="s">
        <v>152</v>
      </c>
      <c r="EG1207" s="510">
        <v>138</v>
      </c>
      <c r="EH1207" s="506">
        <v>13</v>
      </c>
      <c r="EI1207" s="510" t="s">
        <v>152</v>
      </c>
      <c r="EJ1207" s="479"/>
      <c r="EK1207" s="479"/>
      <c r="EL1207" s="479"/>
      <c r="EM1207" s="479"/>
      <c r="EN1207" s="479"/>
      <c r="EO1207" s="479"/>
      <c r="EP1207" s="479"/>
      <c r="EQ1207" s="479"/>
      <c r="ER1207" s="479"/>
      <c r="ES1207" s="479"/>
      <c r="ET1207" s="479"/>
      <c r="EU1207" s="479"/>
      <c r="EV1207" s="479"/>
      <c r="EW1207" s="479"/>
      <c r="EX1207" s="479"/>
      <c r="EY1207" s="479"/>
      <c r="EZ1207" s="476"/>
      <c r="FA1207" s="446">
        <f t="shared" si="2445"/>
        <v>5</v>
      </c>
      <c r="FB1207" s="417">
        <f t="shared" si="2494"/>
        <v>2023</v>
      </c>
      <c r="FC1207" s="448">
        <f t="shared" si="2495"/>
        <v>45047</v>
      </c>
      <c r="FD1207" s="449">
        <f t="shared" si="2496"/>
        <v>31</v>
      </c>
      <c r="FE1207" s="450"/>
      <c r="FF1207" s="451">
        <f t="shared" si="2469"/>
        <v>0.59356305336204829</v>
      </c>
      <c r="FG1207" s="450"/>
      <c r="FH1207" s="452">
        <f t="shared" si="2446"/>
        <v>1.9073924576173451</v>
      </c>
      <c r="FI1207" s="452">
        <f t="shared" si="2447"/>
        <v>1.5641794487371699</v>
      </c>
      <c r="FJ1207" s="452">
        <f t="shared" si="2448"/>
        <v>1.8887301303804251</v>
      </c>
      <c r="FK1207" s="452">
        <f t="shared" si="2449"/>
        <v>1.5751026969101625</v>
      </c>
      <c r="FL1207" s="452">
        <f t="shared" si="2450"/>
        <v>1.2454609148233411</v>
      </c>
      <c r="FM1207" s="452">
        <f t="shared" si="2451"/>
        <v>1.0491242117906117</v>
      </c>
      <c r="FN1207" s="452">
        <f t="shared" si="2452"/>
        <v>1.4343355314630601</v>
      </c>
      <c r="FO1207" s="452">
        <f t="shared" si="2453"/>
        <v>1.0301218285458813</v>
      </c>
      <c r="FP1207" s="452">
        <f t="shared" si="2454"/>
        <v>1.3976411120471777</v>
      </c>
      <c r="FQ1207" s="452">
        <f t="shared" si="2455"/>
        <v>1.0269587194608256</v>
      </c>
      <c r="FR1207" s="453"/>
      <c r="FS1207" s="446">
        <f t="shared" si="2493"/>
        <v>0</v>
      </c>
      <c r="FT1207" s="446">
        <f t="shared" si="2493"/>
        <v>0</v>
      </c>
      <c r="FU1207" s="446">
        <f t="shared" si="2493"/>
        <v>0</v>
      </c>
      <c r="FV1207" s="446">
        <f t="shared" si="2493"/>
        <v>101096</v>
      </c>
      <c r="FW1207" s="446">
        <f t="shared" si="2493"/>
        <v>6806735</v>
      </c>
      <c r="FX1207" s="446">
        <f t="shared" si="2493"/>
        <v>5425431</v>
      </c>
      <c r="FY1207" s="446">
        <f t="shared" si="2493"/>
        <v>130532415</v>
      </c>
      <c r="FZ1207" s="446">
        <f t="shared" si="2493"/>
        <v>234465082</v>
      </c>
      <c r="GA1207" s="446">
        <f t="shared" si="2493"/>
        <v>23888375</v>
      </c>
      <c r="GB1207" s="446">
        <f t="shared" si="2497"/>
        <v>87285072</v>
      </c>
      <c r="GC1207" s="446">
        <f t="shared" si="2497"/>
        <v>34589604</v>
      </c>
      <c r="GD1207" s="446">
        <f t="shared" si="2490"/>
        <v>159558</v>
      </c>
      <c r="GE1207" s="446">
        <f t="shared" si="2490"/>
        <v>70192</v>
      </c>
      <c r="GF1207" s="446">
        <f t="shared" si="2490"/>
        <v>6588945</v>
      </c>
      <c r="GG1207" s="446">
        <f t="shared" si="2490"/>
        <v>13251627</v>
      </c>
      <c r="GH1207" s="446">
        <f t="shared" si="2490"/>
        <v>6100185</v>
      </c>
      <c r="GI1207" s="446">
        <f t="shared" si="2490"/>
        <v>111056085</v>
      </c>
      <c r="GJ1207" s="446">
        <f t="shared" si="2490"/>
        <v>22870125</v>
      </c>
      <c r="GK1207" s="446">
        <f t="shared" si="2490"/>
        <v>14728558</v>
      </c>
      <c r="GL1207" s="446">
        <f t="shared" si="2490"/>
        <v>37395553</v>
      </c>
      <c r="GM1207" s="446">
        <f t="shared" si="2490"/>
        <v>15671230</v>
      </c>
      <c r="GN1207" s="446">
        <f t="shared" si="2476"/>
        <v>238206</v>
      </c>
      <c r="GO1207" s="446">
        <f t="shared" si="2484"/>
        <v>104186</v>
      </c>
      <c r="GP1207" s="446">
        <f t="shared" si="2484"/>
        <v>302621</v>
      </c>
      <c r="GQ1207" s="446" t="str">
        <f t="shared" si="2484"/>
        <v>-</v>
      </c>
      <c r="GR1207" s="446"/>
      <c r="GS1207" s="446"/>
      <c r="GT1207" s="446"/>
      <c r="GU1207" s="446"/>
      <c r="GV1207" s="416"/>
    </row>
    <row r="1208" spans="1:204" ht="9.75" customHeight="1" x14ac:dyDescent="0.2">
      <c r="A1208" s="417" t="str">
        <f t="shared" si="2489"/>
        <v>2023-24MAYRYE</v>
      </c>
      <c r="B1208" s="458" t="str">
        <f t="shared" si="2462"/>
        <v>2023-24</v>
      </c>
      <c r="C1208" s="402" t="s">
        <v>668</v>
      </c>
      <c r="D1208" s="458" t="str">
        <f t="shared" si="2491"/>
        <v>Y59</v>
      </c>
      <c r="E1208" s="458" t="str">
        <f t="shared" si="2492"/>
        <v>South East</v>
      </c>
      <c r="F1208" s="478" t="s">
        <v>456</v>
      </c>
      <c r="G1208" s="478" t="s">
        <v>692</v>
      </c>
      <c r="H1208" s="510">
        <v>80280</v>
      </c>
      <c r="I1208" s="510">
        <v>48667</v>
      </c>
      <c r="J1208" s="510">
        <v>1062369</v>
      </c>
      <c r="K1208" s="510">
        <v>22</v>
      </c>
      <c r="L1208" s="510">
        <v>1</v>
      </c>
      <c r="M1208" s="510">
        <v>87</v>
      </c>
      <c r="N1208" s="510">
        <v>143</v>
      </c>
      <c r="O1208" s="510">
        <v>241</v>
      </c>
      <c r="P1208" s="510">
        <v>238</v>
      </c>
      <c r="Q1208" s="510">
        <v>43</v>
      </c>
      <c r="R1208" s="510">
        <v>86</v>
      </c>
      <c r="S1208" s="510">
        <v>50620</v>
      </c>
      <c r="T1208" s="510">
        <v>3443</v>
      </c>
      <c r="U1208" s="510">
        <v>2189</v>
      </c>
      <c r="V1208" s="510">
        <v>25932</v>
      </c>
      <c r="W1208" s="510">
        <v>13362</v>
      </c>
      <c r="X1208" s="510">
        <v>665</v>
      </c>
      <c r="Y1208" s="510">
        <v>1783198</v>
      </c>
      <c r="Z1208" s="510">
        <v>518</v>
      </c>
      <c r="AA1208" s="510">
        <v>945</v>
      </c>
      <c r="AB1208" s="510">
        <v>1340766</v>
      </c>
      <c r="AC1208" s="510">
        <v>613</v>
      </c>
      <c r="AD1208" s="510">
        <v>1132</v>
      </c>
      <c r="AE1208" s="510">
        <v>44723279</v>
      </c>
      <c r="AF1208" s="510">
        <v>1725</v>
      </c>
      <c r="AG1208" s="510">
        <v>3432</v>
      </c>
      <c r="AH1208" s="510">
        <v>80731540</v>
      </c>
      <c r="AI1208" s="510">
        <v>6042</v>
      </c>
      <c r="AJ1208" s="510">
        <v>13149</v>
      </c>
      <c r="AK1208" s="510">
        <v>5124789</v>
      </c>
      <c r="AL1208" s="510">
        <v>7706</v>
      </c>
      <c r="AM1208" s="510">
        <v>16919</v>
      </c>
      <c r="AN1208" s="510">
        <v>0</v>
      </c>
      <c r="AO1208" s="510">
        <v>1600</v>
      </c>
      <c r="AP1208" s="510">
        <v>326</v>
      </c>
      <c r="AQ1208" s="510">
        <v>729241</v>
      </c>
      <c r="AR1208" s="510">
        <v>2237</v>
      </c>
      <c r="AS1208" s="510">
        <v>4207</v>
      </c>
      <c r="AT1208" s="510">
        <v>5372</v>
      </c>
      <c r="AU1208" s="510">
        <v>105</v>
      </c>
      <c r="AV1208" s="510">
        <v>579</v>
      </c>
      <c r="AW1208" s="510">
        <v>809</v>
      </c>
      <c r="AX1208" s="510">
        <v>488</v>
      </c>
      <c r="AY1208" s="510">
        <v>4200</v>
      </c>
      <c r="AZ1208" s="510">
        <v>1067</v>
      </c>
      <c r="BA1208" s="510">
        <v>837</v>
      </c>
      <c r="BB1208" s="510">
        <v>1744291</v>
      </c>
      <c r="BC1208" s="510">
        <v>2084</v>
      </c>
      <c r="BD1208" s="510">
        <v>3910</v>
      </c>
      <c r="BE1208" s="510">
        <v>49</v>
      </c>
      <c r="BF1208" s="510">
        <v>368</v>
      </c>
      <c r="BG1208" s="510">
        <v>336</v>
      </c>
      <c r="BH1208" s="510">
        <v>84</v>
      </c>
      <c r="BI1208" s="510">
        <v>25499</v>
      </c>
      <c r="BJ1208" s="510">
        <v>2245</v>
      </c>
      <c r="BK1208" s="510">
        <v>17504</v>
      </c>
      <c r="BL1208" s="510">
        <v>45248</v>
      </c>
      <c r="BM1208" s="510">
        <v>7047</v>
      </c>
      <c r="BN1208" s="510">
        <v>5311</v>
      </c>
      <c r="BO1208" s="510">
        <v>4438</v>
      </c>
      <c r="BP1208" s="510">
        <v>3365</v>
      </c>
      <c r="BQ1208" s="510">
        <v>32706</v>
      </c>
      <c r="BR1208" s="510">
        <v>27355</v>
      </c>
      <c r="BS1208" s="510">
        <v>19783</v>
      </c>
      <c r="BT1208" s="510">
        <v>14459</v>
      </c>
      <c r="BU1208" s="510">
        <v>1062</v>
      </c>
      <c r="BV1208" s="510">
        <v>748</v>
      </c>
      <c r="BW1208" s="510">
        <v>64</v>
      </c>
      <c r="BX1208" s="510">
        <v>43565</v>
      </c>
      <c r="BY1208" s="510">
        <v>681</v>
      </c>
      <c r="BZ1208" s="510">
        <v>1215</v>
      </c>
      <c r="CA1208" s="510">
        <v>39</v>
      </c>
      <c r="CB1208" s="510">
        <v>22537</v>
      </c>
      <c r="CC1208" s="510">
        <v>578</v>
      </c>
      <c r="CD1208" s="510">
        <v>1448</v>
      </c>
      <c r="CE1208" s="510">
        <v>3340</v>
      </c>
      <c r="CF1208" s="510">
        <v>1717096</v>
      </c>
      <c r="CG1208" s="510">
        <v>514</v>
      </c>
      <c r="CH1208" s="510">
        <v>935</v>
      </c>
      <c r="CI1208" s="510">
        <v>1873</v>
      </c>
      <c r="CJ1208" s="510">
        <v>3189207</v>
      </c>
      <c r="CK1208" s="510">
        <v>1703</v>
      </c>
      <c r="CL1208" s="510">
        <v>3251</v>
      </c>
      <c r="CM1208" s="510">
        <v>558</v>
      </c>
      <c r="CN1208" s="510">
        <v>857149</v>
      </c>
      <c r="CO1208" s="510">
        <v>1536</v>
      </c>
      <c r="CP1208" s="510">
        <v>3179</v>
      </c>
      <c r="CQ1208" s="510">
        <v>23501</v>
      </c>
      <c r="CR1208" s="510">
        <v>40676923</v>
      </c>
      <c r="CS1208" s="510">
        <v>1731</v>
      </c>
      <c r="CT1208" s="510">
        <v>3455</v>
      </c>
      <c r="CU1208" s="510">
        <v>1596</v>
      </c>
      <c r="CV1208" s="510">
        <v>7963721</v>
      </c>
      <c r="CW1208" s="510">
        <v>4990</v>
      </c>
      <c r="CX1208" s="510">
        <v>9488</v>
      </c>
      <c r="CY1208" s="510">
        <v>642</v>
      </c>
      <c r="CZ1208" s="510">
        <v>2515277</v>
      </c>
      <c r="DA1208" s="510">
        <v>3918</v>
      </c>
      <c r="DB1208" s="510">
        <v>8126</v>
      </c>
      <c r="DC1208" s="510">
        <v>116</v>
      </c>
      <c r="DD1208" s="510">
        <v>1275551</v>
      </c>
      <c r="DE1208" s="510">
        <v>10996</v>
      </c>
      <c r="DF1208" s="510">
        <v>19119</v>
      </c>
      <c r="DG1208" s="510">
        <v>81</v>
      </c>
      <c r="DH1208" s="510">
        <v>423470</v>
      </c>
      <c r="DI1208" s="510">
        <v>5228</v>
      </c>
      <c r="DJ1208" s="510">
        <v>15876</v>
      </c>
      <c r="DK1208" s="510">
        <v>239</v>
      </c>
      <c r="DL1208" s="510">
        <v>83678</v>
      </c>
      <c r="DM1208" s="510">
        <v>350</v>
      </c>
      <c r="DN1208" s="510">
        <v>612</v>
      </c>
      <c r="DO1208" s="510">
        <v>1951</v>
      </c>
      <c r="DP1208" s="510">
        <v>112110</v>
      </c>
      <c r="DQ1208" s="510">
        <v>57</v>
      </c>
      <c r="DR1208" s="510">
        <v>137</v>
      </c>
      <c r="DS1208" s="510">
        <v>38</v>
      </c>
      <c r="DT1208" s="510">
        <v>95539</v>
      </c>
      <c r="DU1208" s="510">
        <v>2514</v>
      </c>
      <c r="DV1208" s="510">
        <v>5125</v>
      </c>
      <c r="DW1208" s="510">
        <v>36</v>
      </c>
      <c r="DX1208" s="510" t="s">
        <v>152</v>
      </c>
      <c r="DY1208" s="510" t="s">
        <v>152</v>
      </c>
      <c r="DZ1208" s="510" t="s">
        <v>152</v>
      </c>
      <c r="EA1208" s="510" t="s">
        <v>152</v>
      </c>
      <c r="EB1208" s="510" t="s">
        <v>152</v>
      </c>
      <c r="EC1208" s="510" t="s">
        <v>152</v>
      </c>
      <c r="ED1208" s="510" t="s">
        <v>152</v>
      </c>
      <c r="EE1208" s="510" t="s">
        <v>152</v>
      </c>
      <c r="EF1208" s="510" t="s">
        <v>152</v>
      </c>
      <c r="EG1208" s="510">
        <v>97</v>
      </c>
      <c r="EH1208" s="506">
        <v>336</v>
      </c>
      <c r="EI1208" s="510" t="s">
        <v>152</v>
      </c>
      <c r="EJ1208" s="479"/>
      <c r="EK1208" s="479"/>
      <c r="EL1208" s="479"/>
      <c r="EM1208" s="479"/>
      <c r="EN1208" s="479"/>
      <c r="EO1208" s="479"/>
      <c r="EP1208" s="479"/>
      <c r="EQ1208" s="479"/>
      <c r="ER1208" s="479"/>
      <c r="ES1208" s="479"/>
      <c r="ET1208" s="479"/>
      <c r="EU1208" s="479"/>
      <c r="EV1208" s="479"/>
      <c r="EW1208" s="479"/>
      <c r="EX1208" s="479"/>
      <c r="EY1208" s="479"/>
      <c r="EZ1208" s="476"/>
      <c r="FA1208" s="482">
        <f t="shared" si="2445"/>
        <v>5</v>
      </c>
      <c r="FB1208" s="493">
        <f t="shared" si="2494"/>
        <v>2023</v>
      </c>
      <c r="FC1208" s="498">
        <f t="shared" si="2495"/>
        <v>45047</v>
      </c>
      <c r="FD1208" s="499">
        <f t="shared" si="2496"/>
        <v>31</v>
      </c>
      <c r="FE1208" s="450"/>
      <c r="FF1208" s="451">
        <f t="shared" si="2469"/>
        <v>0.60873634945397814</v>
      </c>
      <c r="FG1208" s="450"/>
      <c r="FH1208" s="452">
        <f t="shared" si="2446"/>
        <v>2.046761545164101</v>
      </c>
      <c r="FI1208" s="452">
        <f t="shared" si="2447"/>
        <v>1.542550101655533</v>
      </c>
      <c r="FJ1208" s="452">
        <f t="shared" si="2448"/>
        <v>2.0274097761534948</v>
      </c>
      <c r="FK1208" s="452">
        <f t="shared" si="2449"/>
        <v>1.5372316126084971</v>
      </c>
      <c r="FL1208" s="452">
        <f t="shared" si="2450"/>
        <v>1.2612216566404442</v>
      </c>
      <c r="FM1208" s="452">
        <f t="shared" si="2451"/>
        <v>1.0548742865957119</v>
      </c>
      <c r="FN1208" s="452">
        <f t="shared" si="2452"/>
        <v>1.4805418350546324</v>
      </c>
      <c r="FO1208" s="452">
        <f t="shared" si="2453"/>
        <v>1.082098488250262</v>
      </c>
      <c r="FP1208" s="452">
        <f t="shared" si="2454"/>
        <v>1.5969924812030074</v>
      </c>
      <c r="FQ1208" s="452">
        <f t="shared" si="2455"/>
        <v>1.124812030075188</v>
      </c>
      <c r="FR1208" s="453"/>
      <c r="FS1208" s="446">
        <f t="shared" si="2493"/>
        <v>48667</v>
      </c>
      <c r="FT1208" s="446">
        <f t="shared" si="2493"/>
        <v>4234029</v>
      </c>
      <c r="FU1208" s="446">
        <f t="shared" si="2493"/>
        <v>6959381</v>
      </c>
      <c r="FV1208" s="446">
        <f t="shared" si="2493"/>
        <v>11728747</v>
      </c>
      <c r="FW1208" s="446">
        <f t="shared" si="2493"/>
        <v>3253635</v>
      </c>
      <c r="FX1208" s="446">
        <f t="shared" si="2493"/>
        <v>2477948</v>
      </c>
      <c r="FY1208" s="446">
        <f t="shared" si="2493"/>
        <v>88998624</v>
      </c>
      <c r="FZ1208" s="446">
        <f t="shared" si="2493"/>
        <v>175696938</v>
      </c>
      <c r="GA1208" s="446">
        <f t="shared" si="2493"/>
        <v>11251135</v>
      </c>
      <c r="GB1208" s="446">
        <f t="shared" si="2497"/>
        <v>3272670</v>
      </c>
      <c r="GC1208" s="446">
        <f t="shared" si="2497"/>
        <v>1371482</v>
      </c>
      <c r="GD1208" s="446">
        <f t="shared" si="2490"/>
        <v>77760</v>
      </c>
      <c r="GE1208" s="446">
        <f t="shared" si="2490"/>
        <v>56472</v>
      </c>
      <c r="GF1208" s="446">
        <f t="shared" si="2490"/>
        <v>3122900</v>
      </c>
      <c r="GG1208" s="446">
        <f t="shared" si="2490"/>
        <v>6089123</v>
      </c>
      <c r="GH1208" s="446">
        <f t="shared" si="2490"/>
        <v>1773882</v>
      </c>
      <c r="GI1208" s="446">
        <f t="shared" si="2490"/>
        <v>81195955</v>
      </c>
      <c r="GJ1208" s="446">
        <f t="shared" si="2490"/>
        <v>15142848</v>
      </c>
      <c r="GK1208" s="446">
        <f t="shared" si="2490"/>
        <v>5216892</v>
      </c>
      <c r="GL1208" s="446">
        <f t="shared" si="2490"/>
        <v>2217804</v>
      </c>
      <c r="GM1208" s="446">
        <f t="shared" si="2490"/>
        <v>1285956</v>
      </c>
      <c r="GN1208" s="446">
        <f t="shared" si="2476"/>
        <v>194750</v>
      </c>
      <c r="GO1208" s="446">
        <f t="shared" si="2484"/>
        <v>146268</v>
      </c>
      <c r="GP1208" s="446">
        <f t="shared" si="2484"/>
        <v>267287</v>
      </c>
      <c r="GQ1208" s="446" t="str">
        <f t="shared" si="2484"/>
        <v>-</v>
      </c>
      <c r="GR1208" s="446"/>
      <c r="GS1208" s="446"/>
      <c r="GT1208" s="446"/>
      <c r="GU1208" s="446"/>
      <c r="GV1208" s="416"/>
    </row>
    <row r="1209" spans="1:204" ht="9.75" customHeight="1" x14ac:dyDescent="0.2">
      <c r="A1209" s="523" t="str">
        <f t="shared" si="2489"/>
        <v>2023-24MAYRYD</v>
      </c>
      <c r="B1209" s="524" t="str">
        <f t="shared" si="2462"/>
        <v>2023-24</v>
      </c>
      <c r="C1209" s="525" t="s">
        <v>668</v>
      </c>
      <c r="D1209" s="524" t="str">
        <f t="shared" si="2491"/>
        <v>Y59</v>
      </c>
      <c r="E1209" s="524" t="str">
        <f t="shared" si="2492"/>
        <v>South East</v>
      </c>
      <c r="F1209" s="526" t="s">
        <v>455</v>
      </c>
      <c r="G1209" s="526" t="s">
        <v>693</v>
      </c>
      <c r="H1209" s="527">
        <v>84577</v>
      </c>
      <c r="I1209" s="527">
        <v>69079</v>
      </c>
      <c r="J1209" s="527">
        <v>1484773</v>
      </c>
      <c r="K1209" s="527">
        <v>21</v>
      </c>
      <c r="L1209" s="527">
        <v>1</v>
      </c>
      <c r="M1209" s="527">
        <v>80</v>
      </c>
      <c r="N1209" s="527">
        <v>141</v>
      </c>
      <c r="O1209" s="527">
        <v>257</v>
      </c>
      <c r="P1209" s="527">
        <v>205</v>
      </c>
      <c r="Q1209" s="527">
        <v>29</v>
      </c>
      <c r="R1209" s="527">
        <v>67</v>
      </c>
      <c r="S1209" s="527">
        <v>61744</v>
      </c>
      <c r="T1209" s="527">
        <v>4488</v>
      </c>
      <c r="U1209" s="527">
        <v>2804</v>
      </c>
      <c r="V1209" s="527">
        <v>32811</v>
      </c>
      <c r="W1209" s="527">
        <v>15398</v>
      </c>
      <c r="X1209" s="527">
        <v>469</v>
      </c>
      <c r="Y1209" s="527">
        <v>2202834</v>
      </c>
      <c r="Z1209" s="527">
        <v>491</v>
      </c>
      <c r="AA1209" s="527">
        <v>906</v>
      </c>
      <c r="AB1209" s="527">
        <v>1621514</v>
      </c>
      <c r="AC1209" s="527">
        <v>578</v>
      </c>
      <c r="AD1209" s="527">
        <v>1080</v>
      </c>
      <c r="AE1209" s="527">
        <v>48766286</v>
      </c>
      <c r="AF1209" s="527">
        <v>1486</v>
      </c>
      <c r="AG1209" s="527">
        <v>3021</v>
      </c>
      <c r="AH1209" s="527">
        <v>99142406</v>
      </c>
      <c r="AI1209" s="527">
        <v>6439</v>
      </c>
      <c r="AJ1209" s="527">
        <v>13803</v>
      </c>
      <c r="AK1209" s="527">
        <v>4028115</v>
      </c>
      <c r="AL1209" s="527">
        <v>8589</v>
      </c>
      <c r="AM1209" s="527">
        <v>18542</v>
      </c>
      <c r="AN1209" s="527">
        <v>0</v>
      </c>
      <c r="AO1209" s="527">
        <v>2098</v>
      </c>
      <c r="AP1209" s="527">
        <v>3825</v>
      </c>
      <c r="AQ1209" s="527">
        <v>19102405</v>
      </c>
      <c r="AR1209" s="527">
        <v>4994</v>
      </c>
      <c r="AS1209" s="527">
        <v>11341</v>
      </c>
      <c r="AT1209" s="527">
        <v>6200</v>
      </c>
      <c r="AU1209" s="527">
        <v>398</v>
      </c>
      <c r="AV1209" s="527">
        <v>1822</v>
      </c>
      <c r="AW1209" s="527">
        <v>2817</v>
      </c>
      <c r="AX1209" s="527">
        <v>391</v>
      </c>
      <c r="AY1209" s="527">
        <v>3589</v>
      </c>
      <c r="AZ1209" s="527">
        <v>1613</v>
      </c>
      <c r="BA1209" s="527">
        <v>8347</v>
      </c>
      <c r="BB1209" s="527">
        <v>9525537</v>
      </c>
      <c r="BC1209" s="527">
        <v>1141</v>
      </c>
      <c r="BD1209" s="527">
        <v>1816</v>
      </c>
      <c r="BE1209" s="527">
        <v>305</v>
      </c>
      <c r="BF1209" s="527">
        <v>1080</v>
      </c>
      <c r="BG1209" s="527">
        <v>5799</v>
      </c>
      <c r="BH1209" s="527">
        <v>1163</v>
      </c>
      <c r="BI1209" s="527">
        <v>34296</v>
      </c>
      <c r="BJ1209" s="527">
        <v>1874</v>
      </c>
      <c r="BK1209" s="527">
        <v>19374</v>
      </c>
      <c r="BL1209" s="527">
        <v>55544</v>
      </c>
      <c r="BM1209" s="527">
        <v>10280</v>
      </c>
      <c r="BN1209" s="527">
        <v>7017</v>
      </c>
      <c r="BO1209" s="527">
        <v>6329</v>
      </c>
      <c r="BP1209" s="527">
        <v>4408</v>
      </c>
      <c r="BQ1209" s="527">
        <v>44570</v>
      </c>
      <c r="BR1209" s="527">
        <v>34728</v>
      </c>
      <c r="BS1209" s="527">
        <v>28928</v>
      </c>
      <c r="BT1209" s="527">
        <v>16170</v>
      </c>
      <c r="BU1209" s="527">
        <v>871</v>
      </c>
      <c r="BV1209" s="527">
        <v>489</v>
      </c>
      <c r="BW1209" s="527">
        <v>63</v>
      </c>
      <c r="BX1209" s="527">
        <v>35936</v>
      </c>
      <c r="BY1209" s="527">
        <v>570</v>
      </c>
      <c r="BZ1209" s="527">
        <v>947</v>
      </c>
      <c r="CA1209" s="527">
        <v>85</v>
      </c>
      <c r="CB1209" s="527">
        <v>45761</v>
      </c>
      <c r="CC1209" s="527">
        <v>538</v>
      </c>
      <c r="CD1209" s="527">
        <v>1108</v>
      </c>
      <c r="CE1209" s="527">
        <v>4340</v>
      </c>
      <c r="CF1209" s="527">
        <v>2121137</v>
      </c>
      <c r="CG1209" s="527">
        <v>489</v>
      </c>
      <c r="CH1209" s="527">
        <v>898</v>
      </c>
      <c r="CI1209" s="527">
        <v>2199</v>
      </c>
      <c r="CJ1209" s="527">
        <v>2994732</v>
      </c>
      <c r="CK1209" s="527">
        <v>1362</v>
      </c>
      <c r="CL1209" s="527">
        <v>2558</v>
      </c>
      <c r="CM1209" s="527">
        <v>1228</v>
      </c>
      <c r="CN1209" s="527">
        <v>1779004</v>
      </c>
      <c r="CO1209" s="527">
        <v>1449</v>
      </c>
      <c r="CP1209" s="527">
        <v>3051</v>
      </c>
      <c r="CQ1209" s="527">
        <v>29384</v>
      </c>
      <c r="CR1209" s="527">
        <v>43992550</v>
      </c>
      <c r="CS1209" s="527">
        <v>1497</v>
      </c>
      <c r="CT1209" s="527">
        <v>3048</v>
      </c>
      <c r="CU1209" s="527">
        <v>994</v>
      </c>
      <c r="CV1209" s="527">
        <v>6254958</v>
      </c>
      <c r="CW1209" s="527">
        <v>6293</v>
      </c>
      <c r="CX1209" s="527">
        <v>13266</v>
      </c>
      <c r="CY1209" s="527">
        <v>561</v>
      </c>
      <c r="CZ1209" s="527">
        <v>4280621</v>
      </c>
      <c r="DA1209" s="527">
        <v>7630</v>
      </c>
      <c r="DB1209" s="527">
        <v>18324</v>
      </c>
      <c r="DC1209" s="527">
        <v>873</v>
      </c>
      <c r="DD1209" s="527">
        <v>6974171</v>
      </c>
      <c r="DE1209" s="527">
        <v>7989</v>
      </c>
      <c r="DF1209" s="527">
        <v>18662</v>
      </c>
      <c r="DG1209" s="527">
        <v>101</v>
      </c>
      <c r="DH1209" s="527">
        <v>884460</v>
      </c>
      <c r="DI1209" s="527">
        <v>8757</v>
      </c>
      <c r="DJ1209" s="527">
        <v>20626</v>
      </c>
      <c r="DK1209" s="527">
        <v>2</v>
      </c>
      <c r="DL1209" s="527">
        <v>886</v>
      </c>
      <c r="DM1209" s="527">
        <v>443</v>
      </c>
      <c r="DN1209" s="527">
        <v>682</v>
      </c>
      <c r="DO1209" s="527">
        <v>2751</v>
      </c>
      <c r="DP1209" s="527">
        <v>203076</v>
      </c>
      <c r="DQ1209" s="527">
        <v>74</v>
      </c>
      <c r="DR1209" s="527">
        <v>100</v>
      </c>
      <c r="DS1209" s="527">
        <v>51</v>
      </c>
      <c r="DT1209" s="527">
        <v>64576</v>
      </c>
      <c r="DU1209" s="527">
        <v>1266</v>
      </c>
      <c r="DV1209" s="527">
        <v>2621</v>
      </c>
      <c r="DW1209" s="527">
        <v>49</v>
      </c>
      <c r="DX1209" s="527" t="s">
        <v>152</v>
      </c>
      <c r="DY1209" s="527" t="s">
        <v>152</v>
      </c>
      <c r="DZ1209" s="527" t="s">
        <v>152</v>
      </c>
      <c r="EA1209" s="527" t="s">
        <v>152</v>
      </c>
      <c r="EB1209" s="527" t="s">
        <v>152</v>
      </c>
      <c r="EC1209" s="527" t="s">
        <v>152</v>
      </c>
      <c r="ED1209" s="527" t="s">
        <v>152</v>
      </c>
      <c r="EE1209" s="527" t="s">
        <v>152</v>
      </c>
      <c r="EF1209" s="527" t="s">
        <v>152</v>
      </c>
      <c r="EG1209" s="527">
        <v>93</v>
      </c>
      <c r="EH1209" s="527">
        <v>294</v>
      </c>
      <c r="EI1209" s="527" t="s">
        <v>152</v>
      </c>
      <c r="EJ1209" s="528"/>
      <c r="EK1209" s="528"/>
      <c r="EL1209" s="528"/>
      <c r="EM1209" s="528"/>
      <c r="EN1209" s="528"/>
      <c r="EO1209" s="528"/>
      <c r="EP1209" s="528"/>
      <c r="EQ1209" s="528"/>
      <c r="ER1209" s="528"/>
      <c r="ES1209" s="528"/>
      <c r="ET1209" s="528"/>
      <c r="EU1209" s="528"/>
      <c r="EV1209" s="528"/>
      <c r="EW1209" s="528"/>
      <c r="EX1209" s="528"/>
      <c r="EY1209" s="528"/>
      <c r="EZ1209" s="529"/>
      <c r="FA1209" s="446">
        <f t="shared" si="2445"/>
        <v>5</v>
      </c>
      <c r="FB1209" s="417">
        <f t="shared" si="2494"/>
        <v>2023</v>
      </c>
      <c r="FC1209" s="448">
        <f t="shared" si="2495"/>
        <v>45047</v>
      </c>
      <c r="FD1209" s="449">
        <f t="shared" si="2496"/>
        <v>31</v>
      </c>
      <c r="FE1209" s="530"/>
      <c r="FF1209" s="531">
        <f t="shared" si="2469"/>
        <v>0.64230679430305859</v>
      </c>
      <c r="FG1209" s="530"/>
      <c r="FH1209" s="532">
        <f t="shared" si="2446"/>
        <v>2.2905525846702317</v>
      </c>
      <c r="FI1209" s="532">
        <f t="shared" si="2447"/>
        <v>1.5635026737967914</v>
      </c>
      <c r="FJ1209" s="532">
        <f t="shared" si="2448"/>
        <v>2.257132667617689</v>
      </c>
      <c r="FK1209" s="532">
        <f t="shared" si="2449"/>
        <v>1.5720399429386591</v>
      </c>
      <c r="FL1209" s="532">
        <f t="shared" si="2450"/>
        <v>1.35838590716528</v>
      </c>
      <c r="FM1209" s="532">
        <f t="shared" si="2451"/>
        <v>1.0584255280241381</v>
      </c>
      <c r="FN1209" s="532">
        <f t="shared" si="2452"/>
        <v>1.8786855435770879</v>
      </c>
      <c r="FO1209" s="532">
        <f t="shared" si="2453"/>
        <v>1.050136381348227</v>
      </c>
      <c r="FP1209" s="532">
        <f t="shared" si="2454"/>
        <v>1.8571428571428572</v>
      </c>
      <c r="FQ1209" s="532">
        <f t="shared" si="2455"/>
        <v>1.0426439232409381</v>
      </c>
      <c r="FR1209" s="533"/>
      <c r="FS1209" s="534">
        <f t="shared" si="2493"/>
        <v>69079</v>
      </c>
      <c r="FT1209" s="534">
        <f t="shared" si="2493"/>
        <v>5526320</v>
      </c>
      <c r="FU1209" s="534">
        <f t="shared" si="2493"/>
        <v>9740139</v>
      </c>
      <c r="FV1209" s="534">
        <f t="shared" si="2493"/>
        <v>17753303</v>
      </c>
      <c r="FW1209" s="534">
        <f t="shared" si="2493"/>
        <v>4066128</v>
      </c>
      <c r="FX1209" s="534">
        <f t="shared" si="2493"/>
        <v>3028320</v>
      </c>
      <c r="FY1209" s="534">
        <f t="shared" si="2493"/>
        <v>99122031</v>
      </c>
      <c r="FZ1209" s="534">
        <f t="shared" si="2493"/>
        <v>212538594</v>
      </c>
      <c r="GA1209" s="534">
        <f t="shared" si="2493"/>
        <v>8696198</v>
      </c>
      <c r="GB1209" s="534">
        <f t="shared" si="2497"/>
        <v>15158152</v>
      </c>
      <c r="GC1209" s="534">
        <f t="shared" si="2497"/>
        <v>43379325</v>
      </c>
      <c r="GD1209" s="534">
        <f t="shared" ref="GD1209:GM1218" si="2498">IFERROR(HLOOKUP(GD$1,$H$5:$HA$10112,MATCH($A1209,$A$5:$A$10112,0),0)*HLOOKUP(GD$2,$H$5:$HA$10112,MATCH($A1209,$A$5:$A$10112,0),0),"-")</f>
        <v>59661</v>
      </c>
      <c r="GE1209" s="534">
        <f t="shared" si="2498"/>
        <v>94180</v>
      </c>
      <c r="GF1209" s="534">
        <f t="shared" si="2498"/>
        <v>3897320</v>
      </c>
      <c r="GG1209" s="534">
        <f t="shared" si="2498"/>
        <v>5625042</v>
      </c>
      <c r="GH1209" s="534">
        <f t="shared" si="2498"/>
        <v>3746628</v>
      </c>
      <c r="GI1209" s="534">
        <f t="shared" si="2498"/>
        <v>89562432</v>
      </c>
      <c r="GJ1209" s="534">
        <f t="shared" si="2498"/>
        <v>13186404</v>
      </c>
      <c r="GK1209" s="534">
        <f t="shared" si="2498"/>
        <v>10279764</v>
      </c>
      <c r="GL1209" s="534">
        <f t="shared" si="2498"/>
        <v>16291926</v>
      </c>
      <c r="GM1209" s="534">
        <f t="shared" si="2498"/>
        <v>2083226</v>
      </c>
      <c r="GN1209" s="534">
        <f t="shared" si="2476"/>
        <v>133671</v>
      </c>
      <c r="GO1209" s="534">
        <f t="shared" ref="GO1209:GQ1228" si="2499">IFERROR(HLOOKUP(GO$1,$H$5:$HA$10112,MATCH($A1209,$A$5:$A$10112,0),0)*HLOOKUP(GO$2,$H$5:$HA$10112,MATCH($A1209,$A$5:$A$10112,0),0),"-")</f>
        <v>1364</v>
      </c>
      <c r="GP1209" s="534">
        <f t="shared" si="2499"/>
        <v>275100</v>
      </c>
      <c r="GQ1209" s="534" t="str">
        <f t="shared" si="2499"/>
        <v>-</v>
      </c>
      <c r="GR1209" s="534"/>
      <c r="GS1209" s="534"/>
      <c r="GT1209" s="534"/>
      <c r="GU1209" s="534"/>
      <c r="GV1209" s="535"/>
    </row>
    <row r="1210" spans="1:204" ht="9.75" customHeight="1" x14ac:dyDescent="0.2">
      <c r="A1210" s="417" t="str">
        <f t="shared" si="2489"/>
        <v>2023-24MAYRYF</v>
      </c>
      <c r="B1210" s="458" t="str">
        <f t="shared" si="2462"/>
        <v>2023-24</v>
      </c>
      <c r="C1210" s="402" t="s">
        <v>668</v>
      </c>
      <c r="D1210" s="458" t="str">
        <f t="shared" si="2491"/>
        <v>Y58</v>
      </c>
      <c r="E1210" s="458" t="str">
        <f t="shared" si="2492"/>
        <v>South West</v>
      </c>
      <c r="F1210" s="478" t="s">
        <v>457</v>
      </c>
      <c r="G1210" s="478" t="s">
        <v>694</v>
      </c>
      <c r="H1210" s="510">
        <v>108577</v>
      </c>
      <c r="I1210" s="510">
        <v>82789</v>
      </c>
      <c r="J1210" s="510">
        <v>610018</v>
      </c>
      <c r="K1210" s="510">
        <v>7</v>
      </c>
      <c r="L1210" s="510">
        <v>2</v>
      </c>
      <c r="M1210" s="510">
        <v>3</v>
      </c>
      <c r="N1210" s="510">
        <v>3</v>
      </c>
      <c r="O1210" s="510">
        <v>168</v>
      </c>
      <c r="P1210" s="510">
        <v>466</v>
      </c>
      <c r="Q1210" s="510">
        <v>0</v>
      </c>
      <c r="R1210" s="510">
        <v>186</v>
      </c>
      <c r="S1210" s="510">
        <v>74687</v>
      </c>
      <c r="T1210" s="510">
        <v>9883</v>
      </c>
      <c r="U1210" s="510">
        <v>5960</v>
      </c>
      <c r="V1210" s="510">
        <v>39137</v>
      </c>
      <c r="W1210" s="510">
        <v>15431</v>
      </c>
      <c r="X1210" s="510">
        <v>299</v>
      </c>
      <c r="Y1210" s="510">
        <v>5575320</v>
      </c>
      <c r="Z1210" s="510">
        <v>564</v>
      </c>
      <c r="AA1210" s="510">
        <v>1045</v>
      </c>
      <c r="AB1210" s="510">
        <v>3727660</v>
      </c>
      <c r="AC1210" s="510">
        <v>625</v>
      </c>
      <c r="AD1210" s="510">
        <v>1191</v>
      </c>
      <c r="AE1210" s="510">
        <v>86190319</v>
      </c>
      <c r="AF1210" s="510">
        <v>2202</v>
      </c>
      <c r="AG1210" s="510">
        <v>4646</v>
      </c>
      <c r="AH1210" s="510">
        <v>92482871</v>
      </c>
      <c r="AI1210" s="510">
        <v>5993</v>
      </c>
      <c r="AJ1210" s="510">
        <v>15429</v>
      </c>
      <c r="AK1210" s="510">
        <v>2581477</v>
      </c>
      <c r="AL1210" s="510">
        <v>8634</v>
      </c>
      <c r="AM1210" s="510">
        <v>25010</v>
      </c>
      <c r="AN1210" s="510">
        <v>680</v>
      </c>
      <c r="AO1210" s="510">
        <v>2026</v>
      </c>
      <c r="AP1210" s="510" t="s">
        <v>152</v>
      </c>
      <c r="AQ1210" s="510" t="s">
        <v>152</v>
      </c>
      <c r="AR1210" s="510" t="s">
        <v>152</v>
      </c>
      <c r="AS1210" s="510" t="s">
        <v>152</v>
      </c>
      <c r="AT1210" s="510">
        <v>7650</v>
      </c>
      <c r="AU1210" s="510">
        <v>529</v>
      </c>
      <c r="AV1210" s="510">
        <v>2824</v>
      </c>
      <c r="AW1210" s="510">
        <v>4043</v>
      </c>
      <c r="AX1210" s="510">
        <v>761</v>
      </c>
      <c r="AY1210" s="510">
        <v>3536</v>
      </c>
      <c r="AZ1210" s="510">
        <v>0</v>
      </c>
      <c r="BA1210" s="510">
        <v>5512</v>
      </c>
      <c r="BB1210" s="510">
        <v>17371841</v>
      </c>
      <c r="BC1210" s="510">
        <v>3152</v>
      </c>
      <c r="BD1210" s="510">
        <v>5826</v>
      </c>
      <c r="BE1210" s="510">
        <v>412</v>
      </c>
      <c r="BF1210" s="510">
        <v>1579</v>
      </c>
      <c r="BG1210" s="510">
        <v>2560</v>
      </c>
      <c r="BH1210" s="510">
        <v>961</v>
      </c>
      <c r="BI1210" s="510">
        <v>35844</v>
      </c>
      <c r="BJ1210" s="510">
        <v>3015</v>
      </c>
      <c r="BK1210" s="510">
        <v>28178</v>
      </c>
      <c r="BL1210" s="510">
        <v>67037</v>
      </c>
      <c r="BM1210" s="510">
        <v>20170</v>
      </c>
      <c r="BN1210" s="510">
        <v>14406</v>
      </c>
      <c r="BO1210" s="510">
        <v>12333</v>
      </c>
      <c r="BP1210" s="510">
        <v>8880</v>
      </c>
      <c r="BQ1210" s="510">
        <v>52642</v>
      </c>
      <c r="BR1210" s="510">
        <v>41962</v>
      </c>
      <c r="BS1210" s="510">
        <v>24526</v>
      </c>
      <c r="BT1210" s="510">
        <v>16581</v>
      </c>
      <c r="BU1210" s="510">
        <v>457</v>
      </c>
      <c r="BV1210" s="510">
        <v>317</v>
      </c>
      <c r="BW1210" s="510">
        <v>21</v>
      </c>
      <c r="BX1210" s="510">
        <v>19240</v>
      </c>
      <c r="BY1210" s="510">
        <v>916</v>
      </c>
      <c r="BZ1210" s="510">
        <v>1441</v>
      </c>
      <c r="CA1210" s="510">
        <v>10</v>
      </c>
      <c r="CB1210" s="510">
        <v>5080</v>
      </c>
      <c r="CC1210" s="510">
        <v>508</v>
      </c>
      <c r="CD1210" s="510">
        <v>794</v>
      </c>
      <c r="CE1210" s="510">
        <v>9852</v>
      </c>
      <c r="CF1210" s="510">
        <v>5551000</v>
      </c>
      <c r="CG1210" s="510">
        <v>563</v>
      </c>
      <c r="CH1210" s="510">
        <v>1044</v>
      </c>
      <c r="CI1210" s="510">
        <v>1963</v>
      </c>
      <c r="CJ1210" s="510">
        <v>4634977</v>
      </c>
      <c r="CK1210" s="510">
        <v>2361</v>
      </c>
      <c r="CL1210" s="510">
        <v>4753</v>
      </c>
      <c r="CM1210" s="510">
        <v>934</v>
      </c>
      <c r="CN1210" s="510">
        <v>1794004</v>
      </c>
      <c r="CO1210" s="510">
        <v>1921</v>
      </c>
      <c r="CP1210" s="510">
        <v>4485</v>
      </c>
      <c r="CQ1210" s="510">
        <v>36240</v>
      </c>
      <c r="CR1210" s="510">
        <v>79761338</v>
      </c>
      <c r="CS1210" s="510">
        <v>2201</v>
      </c>
      <c r="CT1210" s="510">
        <v>4642</v>
      </c>
      <c r="CU1210" s="510">
        <v>964</v>
      </c>
      <c r="CV1210" s="510">
        <v>6088488</v>
      </c>
      <c r="CW1210" s="510">
        <v>6316</v>
      </c>
      <c r="CX1210" s="510">
        <v>15598</v>
      </c>
      <c r="CY1210" s="510">
        <v>224</v>
      </c>
      <c r="CZ1210" s="510">
        <v>1521478</v>
      </c>
      <c r="DA1210" s="510">
        <v>6792</v>
      </c>
      <c r="DB1210" s="510">
        <v>17919</v>
      </c>
      <c r="DC1210" s="510">
        <v>1038</v>
      </c>
      <c r="DD1210" s="510">
        <v>8088125</v>
      </c>
      <c r="DE1210" s="510">
        <v>7792</v>
      </c>
      <c r="DF1210" s="510">
        <v>19001</v>
      </c>
      <c r="DG1210" s="510">
        <v>62</v>
      </c>
      <c r="DH1210" s="510">
        <v>511652</v>
      </c>
      <c r="DI1210" s="510">
        <v>8252</v>
      </c>
      <c r="DJ1210" s="510">
        <v>21961</v>
      </c>
      <c r="DK1210" s="510">
        <v>659</v>
      </c>
      <c r="DL1210" s="510">
        <v>277578</v>
      </c>
      <c r="DM1210" s="510">
        <v>421</v>
      </c>
      <c r="DN1210" s="510">
        <v>727</v>
      </c>
      <c r="DO1210" s="510">
        <v>5353</v>
      </c>
      <c r="DP1210" s="510">
        <v>213127</v>
      </c>
      <c r="DQ1210" s="510">
        <v>40</v>
      </c>
      <c r="DR1210" s="510">
        <v>67</v>
      </c>
      <c r="DS1210" s="510">
        <v>87</v>
      </c>
      <c r="DT1210" s="510">
        <v>149848</v>
      </c>
      <c r="DU1210" s="510">
        <v>1722</v>
      </c>
      <c r="DV1210" s="510">
        <v>2956</v>
      </c>
      <c r="DW1210" s="510">
        <v>68</v>
      </c>
      <c r="DX1210" s="510" t="s">
        <v>152</v>
      </c>
      <c r="DY1210" s="510" t="s">
        <v>152</v>
      </c>
      <c r="DZ1210" s="510" t="s">
        <v>152</v>
      </c>
      <c r="EA1210" s="510" t="s">
        <v>152</v>
      </c>
      <c r="EB1210" s="510" t="s">
        <v>152</v>
      </c>
      <c r="EC1210" s="510" t="s">
        <v>152</v>
      </c>
      <c r="ED1210" s="510" t="s">
        <v>152</v>
      </c>
      <c r="EE1210" s="510" t="s">
        <v>152</v>
      </c>
      <c r="EF1210" s="510" t="s">
        <v>152</v>
      </c>
      <c r="EG1210" s="510">
        <v>125</v>
      </c>
      <c r="EH1210" s="510">
        <v>144</v>
      </c>
      <c r="EI1210" s="510" t="s">
        <v>152</v>
      </c>
      <c r="EJ1210" s="479"/>
      <c r="EK1210" s="479"/>
      <c r="EL1210" s="479"/>
      <c r="EM1210" s="479"/>
      <c r="EN1210" s="479"/>
      <c r="EO1210" s="479"/>
      <c r="EP1210" s="479"/>
      <c r="EQ1210" s="479"/>
      <c r="ER1210" s="479"/>
      <c r="ES1210" s="479"/>
      <c r="ET1210" s="479"/>
      <c r="EU1210" s="479"/>
      <c r="EV1210" s="479"/>
      <c r="EW1210" s="479"/>
      <c r="EX1210" s="479"/>
      <c r="EY1210" s="479"/>
      <c r="EZ1210" s="476"/>
      <c r="FA1210" s="446">
        <f t="shared" si="2445"/>
        <v>5</v>
      </c>
      <c r="FB1210" s="417">
        <f t="shared" si="2494"/>
        <v>2023</v>
      </c>
      <c r="FC1210" s="448">
        <f t="shared" si="2495"/>
        <v>45047</v>
      </c>
      <c r="FD1210" s="449">
        <f t="shared" si="2496"/>
        <v>31</v>
      </c>
      <c r="FE1210" s="450"/>
      <c r="FF1210" s="451">
        <f t="shared" si="2469"/>
        <v>0.56844005521928431</v>
      </c>
      <c r="FG1210" s="450"/>
      <c r="FH1210" s="452">
        <f t="shared" si="2446"/>
        <v>2.0408782758271782</v>
      </c>
      <c r="FI1210" s="452">
        <f t="shared" si="2447"/>
        <v>1.45765455833249</v>
      </c>
      <c r="FJ1210" s="452">
        <f t="shared" si="2448"/>
        <v>2.0692953020134226</v>
      </c>
      <c r="FK1210" s="452">
        <f t="shared" si="2449"/>
        <v>1.4899328859060403</v>
      </c>
      <c r="FL1210" s="452">
        <f t="shared" si="2450"/>
        <v>1.345069882719677</v>
      </c>
      <c r="FM1210" s="452">
        <f t="shared" si="2451"/>
        <v>1.0721823338528758</v>
      </c>
      <c r="FN1210" s="452">
        <f t="shared" si="2452"/>
        <v>1.5893979651351176</v>
      </c>
      <c r="FO1210" s="452">
        <f t="shared" si="2453"/>
        <v>1.0745253062018016</v>
      </c>
      <c r="FP1210" s="452">
        <f t="shared" si="2454"/>
        <v>1.528428093645485</v>
      </c>
      <c r="FQ1210" s="452">
        <f t="shared" si="2455"/>
        <v>1.060200668896321</v>
      </c>
      <c r="FR1210" s="453"/>
      <c r="FS1210" s="446">
        <f t="shared" si="2493"/>
        <v>165578</v>
      </c>
      <c r="FT1210" s="446">
        <f t="shared" si="2493"/>
        <v>248367</v>
      </c>
      <c r="FU1210" s="446">
        <f t="shared" si="2493"/>
        <v>248367</v>
      </c>
      <c r="FV1210" s="446">
        <f t="shared" si="2493"/>
        <v>13908552</v>
      </c>
      <c r="FW1210" s="446">
        <f t="shared" si="2493"/>
        <v>10327735</v>
      </c>
      <c r="FX1210" s="446">
        <f t="shared" si="2493"/>
        <v>7098360</v>
      </c>
      <c r="FY1210" s="446">
        <f t="shared" si="2493"/>
        <v>181830502</v>
      </c>
      <c r="FZ1210" s="446">
        <f t="shared" si="2493"/>
        <v>238084899</v>
      </c>
      <c r="GA1210" s="446">
        <f t="shared" si="2493"/>
        <v>7477990</v>
      </c>
      <c r="GB1210" s="446">
        <f t="shared" si="2497"/>
        <v>32112912</v>
      </c>
      <c r="GC1210" s="446" t="str">
        <f t="shared" si="2497"/>
        <v>-</v>
      </c>
      <c r="GD1210" s="446">
        <f t="shared" si="2498"/>
        <v>30261</v>
      </c>
      <c r="GE1210" s="446">
        <f t="shared" si="2498"/>
        <v>7940</v>
      </c>
      <c r="GF1210" s="446">
        <f t="shared" si="2498"/>
        <v>10285488</v>
      </c>
      <c r="GG1210" s="446">
        <f t="shared" si="2498"/>
        <v>9330139</v>
      </c>
      <c r="GH1210" s="446">
        <f t="shared" si="2498"/>
        <v>4188990</v>
      </c>
      <c r="GI1210" s="446">
        <f t="shared" si="2498"/>
        <v>168226080</v>
      </c>
      <c r="GJ1210" s="446">
        <f t="shared" si="2498"/>
        <v>15036472</v>
      </c>
      <c r="GK1210" s="446">
        <f t="shared" si="2498"/>
        <v>4013856</v>
      </c>
      <c r="GL1210" s="446">
        <f t="shared" si="2498"/>
        <v>19723038</v>
      </c>
      <c r="GM1210" s="446">
        <f t="shared" si="2498"/>
        <v>1361582</v>
      </c>
      <c r="GN1210" s="446">
        <f t="shared" si="2476"/>
        <v>257172</v>
      </c>
      <c r="GO1210" s="446">
        <f t="shared" si="2499"/>
        <v>479093</v>
      </c>
      <c r="GP1210" s="446">
        <f t="shared" si="2499"/>
        <v>358651</v>
      </c>
      <c r="GQ1210" s="446" t="str">
        <f t="shared" si="2499"/>
        <v>-</v>
      </c>
      <c r="GR1210" s="446"/>
      <c r="GS1210" s="446"/>
      <c r="GT1210" s="446"/>
      <c r="GU1210" s="446"/>
      <c r="GV1210" s="416"/>
    </row>
    <row r="1211" spans="1:204" ht="9.75" customHeight="1" x14ac:dyDescent="0.2">
      <c r="A1211" s="417" t="str">
        <f t="shared" si="2489"/>
        <v>2023-24MAYRYA</v>
      </c>
      <c r="B1211" s="458" t="str">
        <f t="shared" si="2462"/>
        <v>2023-24</v>
      </c>
      <c r="C1211" s="402" t="s">
        <v>668</v>
      </c>
      <c r="D1211" s="458" t="str">
        <f t="shared" si="2491"/>
        <v>Y60</v>
      </c>
      <c r="E1211" s="458" t="str">
        <f t="shared" si="2492"/>
        <v>Midlands</v>
      </c>
      <c r="F1211" s="478" t="s">
        <v>452</v>
      </c>
      <c r="G1211" s="478" t="s">
        <v>697</v>
      </c>
      <c r="H1211" s="510">
        <v>130227</v>
      </c>
      <c r="I1211" s="510">
        <v>95183</v>
      </c>
      <c r="J1211" s="510">
        <v>164582</v>
      </c>
      <c r="K1211" s="510">
        <v>2</v>
      </c>
      <c r="L1211" s="510">
        <v>2</v>
      </c>
      <c r="M1211" s="510">
        <v>2</v>
      </c>
      <c r="N1211" s="510">
        <v>2</v>
      </c>
      <c r="O1211" s="510">
        <v>2</v>
      </c>
      <c r="P1211" s="510">
        <v>409</v>
      </c>
      <c r="Q1211" s="510">
        <v>0</v>
      </c>
      <c r="R1211" s="510">
        <v>39</v>
      </c>
      <c r="S1211" s="510">
        <v>83860</v>
      </c>
      <c r="T1211" s="510">
        <v>9648</v>
      </c>
      <c r="U1211" s="510">
        <v>6168</v>
      </c>
      <c r="V1211" s="510">
        <v>42015</v>
      </c>
      <c r="W1211" s="510">
        <v>14096</v>
      </c>
      <c r="X1211" s="510">
        <v>395</v>
      </c>
      <c r="Y1211" s="510">
        <v>4752912</v>
      </c>
      <c r="Z1211" s="510">
        <v>493</v>
      </c>
      <c r="AA1211" s="510">
        <v>872</v>
      </c>
      <c r="AB1211" s="510">
        <v>3278975</v>
      </c>
      <c r="AC1211" s="510">
        <v>532</v>
      </c>
      <c r="AD1211" s="510">
        <v>946</v>
      </c>
      <c r="AE1211" s="510">
        <v>83210254</v>
      </c>
      <c r="AF1211" s="510">
        <v>1980</v>
      </c>
      <c r="AG1211" s="510">
        <v>4361</v>
      </c>
      <c r="AH1211" s="510">
        <v>136179794</v>
      </c>
      <c r="AI1211" s="510">
        <v>9661</v>
      </c>
      <c r="AJ1211" s="510">
        <v>24700</v>
      </c>
      <c r="AK1211" s="510">
        <v>4566020</v>
      </c>
      <c r="AL1211" s="510">
        <v>11560</v>
      </c>
      <c r="AM1211" s="510">
        <v>30428</v>
      </c>
      <c r="AN1211" s="510">
        <v>0</v>
      </c>
      <c r="AO1211" s="510">
        <v>2717</v>
      </c>
      <c r="AP1211" s="510">
        <v>2762</v>
      </c>
      <c r="AQ1211" s="510">
        <v>6099047</v>
      </c>
      <c r="AR1211" s="510">
        <v>2208</v>
      </c>
      <c r="AS1211" s="510">
        <v>5042</v>
      </c>
      <c r="AT1211" s="510">
        <v>14607</v>
      </c>
      <c r="AU1211" s="510">
        <v>2114</v>
      </c>
      <c r="AV1211" s="510">
        <v>7414</v>
      </c>
      <c r="AW1211" s="510">
        <v>6311</v>
      </c>
      <c r="AX1211" s="510">
        <v>467</v>
      </c>
      <c r="AY1211" s="510">
        <v>4612</v>
      </c>
      <c r="AZ1211" s="510">
        <v>1263</v>
      </c>
      <c r="BA1211" s="510">
        <v>13594</v>
      </c>
      <c r="BB1211" s="510">
        <v>60967637</v>
      </c>
      <c r="BC1211" s="510">
        <v>4485</v>
      </c>
      <c r="BD1211" s="510">
        <v>10027</v>
      </c>
      <c r="BE1211" s="510">
        <v>1988</v>
      </c>
      <c r="BF1211" s="510">
        <v>6448</v>
      </c>
      <c r="BG1211" s="510">
        <v>3671</v>
      </c>
      <c r="BH1211" s="510">
        <v>1487</v>
      </c>
      <c r="BI1211" s="510">
        <v>41535</v>
      </c>
      <c r="BJ1211" s="510">
        <v>3812</v>
      </c>
      <c r="BK1211" s="510">
        <v>23906</v>
      </c>
      <c r="BL1211" s="510">
        <v>69253</v>
      </c>
      <c r="BM1211" s="510">
        <v>19654</v>
      </c>
      <c r="BN1211" s="510">
        <v>13689</v>
      </c>
      <c r="BO1211" s="510">
        <v>12593</v>
      </c>
      <c r="BP1211" s="510">
        <v>8782</v>
      </c>
      <c r="BQ1211" s="510">
        <v>57120</v>
      </c>
      <c r="BR1211" s="510">
        <v>44221</v>
      </c>
      <c r="BS1211" s="510">
        <v>27093</v>
      </c>
      <c r="BT1211" s="510">
        <v>14831</v>
      </c>
      <c r="BU1211" s="510">
        <v>966</v>
      </c>
      <c r="BV1211" s="510">
        <v>407</v>
      </c>
      <c r="BW1211" s="510">
        <v>85</v>
      </c>
      <c r="BX1211" s="510">
        <v>44629</v>
      </c>
      <c r="BY1211" s="510">
        <v>525</v>
      </c>
      <c r="BZ1211" s="510">
        <v>892</v>
      </c>
      <c r="CA1211" s="510">
        <v>70</v>
      </c>
      <c r="CB1211" s="510">
        <v>36303</v>
      </c>
      <c r="CC1211" s="510">
        <v>519</v>
      </c>
      <c r="CD1211" s="510">
        <v>954</v>
      </c>
      <c r="CE1211" s="510">
        <v>9493</v>
      </c>
      <c r="CF1211" s="510">
        <v>4671980</v>
      </c>
      <c r="CG1211" s="510">
        <v>492</v>
      </c>
      <c r="CH1211" s="510">
        <v>872</v>
      </c>
      <c r="CI1211" s="510">
        <v>4907</v>
      </c>
      <c r="CJ1211" s="510">
        <v>10612493</v>
      </c>
      <c r="CK1211" s="510">
        <v>2163</v>
      </c>
      <c r="CL1211" s="510">
        <v>4714</v>
      </c>
      <c r="CM1211" s="510">
        <v>1278</v>
      </c>
      <c r="CN1211" s="510">
        <v>2549515</v>
      </c>
      <c r="CO1211" s="510">
        <v>1995</v>
      </c>
      <c r="CP1211" s="510">
        <v>4454</v>
      </c>
      <c r="CQ1211" s="510">
        <v>35830</v>
      </c>
      <c r="CR1211" s="510">
        <v>70048246</v>
      </c>
      <c r="CS1211" s="510">
        <v>1955</v>
      </c>
      <c r="CT1211" s="510">
        <v>4307</v>
      </c>
      <c r="CU1211" s="510">
        <v>1122</v>
      </c>
      <c r="CV1211" s="510">
        <v>20353981</v>
      </c>
      <c r="CW1211" s="510">
        <v>18141</v>
      </c>
      <c r="CX1211" s="510">
        <v>43703</v>
      </c>
      <c r="CY1211" s="510">
        <v>248</v>
      </c>
      <c r="CZ1211" s="510">
        <v>3593717</v>
      </c>
      <c r="DA1211" s="510">
        <v>14491</v>
      </c>
      <c r="DB1211" s="510">
        <v>40564</v>
      </c>
      <c r="DC1211" s="510">
        <v>1001</v>
      </c>
      <c r="DD1211" s="510">
        <v>28519555</v>
      </c>
      <c r="DE1211" s="510">
        <v>28491</v>
      </c>
      <c r="DF1211" s="510">
        <v>59391</v>
      </c>
      <c r="DG1211" s="510">
        <v>159</v>
      </c>
      <c r="DH1211" s="510">
        <v>3594165</v>
      </c>
      <c r="DI1211" s="510">
        <v>22605</v>
      </c>
      <c r="DJ1211" s="510">
        <v>51713</v>
      </c>
      <c r="DK1211" s="510">
        <v>452</v>
      </c>
      <c r="DL1211" s="510">
        <v>139900</v>
      </c>
      <c r="DM1211" s="510">
        <v>310</v>
      </c>
      <c r="DN1211" s="510">
        <v>548</v>
      </c>
      <c r="DO1211" s="510">
        <v>5818</v>
      </c>
      <c r="DP1211" s="510">
        <v>150587</v>
      </c>
      <c r="DQ1211" s="510">
        <v>26</v>
      </c>
      <c r="DR1211" s="510">
        <v>42</v>
      </c>
      <c r="DS1211" s="510">
        <v>134</v>
      </c>
      <c r="DT1211" s="510">
        <v>318826</v>
      </c>
      <c r="DU1211" s="510">
        <v>2379</v>
      </c>
      <c r="DV1211" s="510">
        <v>4761</v>
      </c>
      <c r="DW1211" s="510">
        <v>124</v>
      </c>
      <c r="DX1211" s="510" t="s">
        <v>152</v>
      </c>
      <c r="DY1211" s="510" t="s">
        <v>152</v>
      </c>
      <c r="DZ1211" s="510" t="s">
        <v>152</v>
      </c>
      <c r="EA1211" s="510" t="s">
        <v>152</v>
      </c>
      <c r="EB1211" s="510" t="s">
        <v>152</v>
      </c>
      <c r="EC1211" s="510" t="s">
        <v>152</v>
      </c>
      <c r="ED1211" s="510" t="s">
        <v>152</v>
      </c>
      <c r="EE1211" s="510" t="s">
        <v>152</v>
      </c>
      <c r="EF1211" s="510" t="s">
        <v>152</v>
      </c>
      <c r="EG1211" s="510">
        <v>141</v>
      </c>
      <c r="EH1211" s="510">
        <v>27</v>
      </c>
      <c r="EI1211" s="510" t="s">
        <v>152</v>
      </c>
      <c r="EJ1211" s="479"/>
      <c r="EK1211" s="479"/>
      <c r="EL1211" s="479"/>
      <c r="EM1211" s="479"/>
      <c r="EN1211" s="479"/>
      <c r="EO1211" s="479"/>
      <c r="EP1211" s="479"/>
      <c r="EQ1211" s="479"/>
      <c r="ER1211" s="479"/>
      <c r="ES1211" s="479"/>
      <c r="ET1211" s="479"/>
      <c r="EU1211" s="479"/>
      <c r="EV1211" s="479"/>
      <c r="EW1211" s="479"/>
      <c r="EX1211" s="479"/>
      <c r="EY1211" s="479"/>
      <c r="EZ1211" s="476"/>
      <c r="FA1211" s="446">
        <f t="shared" ref="FA1211:FA1274" si="2500">MONTH(1&amp;C1211)</f>
        <v>5</v>
      </c>
      <c r="FB1211" s="417">
        <f t="shared" si="2494"/>
        <v>2023</v>
      </c>
      <c r="FC1211" s="448">
        <f t="shared" si="2495"/>
        <v>45047</v>
      </c>
      <c r="FD1211" s="449">
        <f t="shared" si="2496"/>
        <v>31</v>
      </c>
      <c r="FE1211" s="450"/>
      <c r="FF1211" s="451">
        <f t="shared" si="2469"/>
        <v>0.62972183136703108</v>
      </c>
      <c r="FG1211" s="450"/>
      <c r="FH1211" s="452">
        <f t="shared" ref="FH1211:FH1274" si="2501">IFERROR(BM1211/HLOOKUP(FH$3,$T$5:$X$10112,ROW()-4,0),"-")</f>
        <v>2.0371061359867331</v>
      </c>
      <c r="FI1211" s="452">
        <f t="shared" ref="FI1211:FI1274" si="2502">IFERROR(BN1211/HLOOKUP(FI$3,$T$5:$X$10112,ROW()-4,0),"-")</f>
        <v>1.4188432835820894</v>
      </c>
      <c r="FJ1211" s="452">
        <f t="shared" ref="FJ1211:FJ1274" si="2503">IFERROR(BO1211/HLOOKUP(FJ$3,$T$5:$X$10112,ROW()-4,0),"-")</f>
        <v>2.0416666666666665</v>
      </c>
      <c r="FK1211" s="452">
        <f t="shared" ref="FK1211:FK1274" si="2504">IFERROR(BP1211/HLOOKUP(FK$3,$T$5:$X$10112,ROW()-4,0),"-")</f>
        <v>1.4238002594033723</v>
      </c>
      <c r="FL1211" s="452">
        <f t="shared" ref="FL1211:FL1274" si="2505">IFERROR(BQ1211/HLOOKUP(FL$3,$T$5:$X$10112,ROW()-4,0),"-")</f>
        <v>1.3595144591217423</v>
      </c>
      <c r="FM1211" s="452">
        <f t="shared" ref="FM1211:FM1274" si="2506">IFERROR(BR1211/HLOOKUP(FM$3,$T$5:$X$10112,ROW()-4,0),"-")</f>
        <v>1.0525050577174819</v>
      </c>
      <c r="FN1211" s="452">
        <f t="shared" ref="FN1211:FN1274" si="2507">IFERROR(BS1211/HLOOKUP(FN$3,$T$5:$X$10112,ROW()-4,0),"-")</f>
        <v>1.9220346197502838</v>
      </c>
      <c r="FO1211" s="452">
        <f t="shared" ref="FO1211:FO1274" si="2508">IFERROR(BT1211/HLOOKUP(FO$3,$T$5:$X$10112,ROW()-4,0),"-")</f>
        <v>1.0521424517593643</v>
      </c>
      <c r="FP1211" s="452">
        <f t="shared" ref="FP1211:FP1274" si="2509">IFERROR(BU1211/HLOOKUP(FP$3,$T$5:$X$10112,ROW()-4,0),"-")</f>
        <v>2.4455696202531647</v>
      </c>
      <c r="FQ1211" s="452">
        <f t="shared" ref="FQ1211:FQ1274" si="2510">IFERROR(BV1211/HLOOKUP(FQ$3,$T$5:$X$10112,ROW()-4,0),"-")</f>
        <v>1.030379746835443</v>
      </c>
      <c r="FR1211" s="453"/>
      <c r="FS1211" s="446">
        <f t="shared" si="2493"/>
        <v>190366</v>
      </c>
      <c r="FT1211" s="446">
        <f t="shared" si="2493"/>
        <v>190366</v>
      </c>
      <c r="FU1211" s="446">
        <f t="shared" si="2493"/>
        <v>190366</v>
      </c>
      <c r="FV1211" s="446">
        <f t="shared" si="2493"/>
        <v>190366</v>
      </c>
      <c r="FW1211" s="446">
        <f t="shared" si="2493"/>
        <v>8413056</v>
      </c>
      <c r="FX1211" s="446">
        <f t="shared" si="2493"/>
        <v>5834928</v>
      </c>
      <c r="FY1211" s="446">
        <f t="shared" si="2493"/>
        <v>183227415</v>
      </c>
      <c r="FZ1211" s="446">
        <f t="shared" si="2493"/>
        <v>348171200</v>
      </c>
      <c r="GA1211" s="446">
        <f t="shared" si="2493"/>
        <v>12019060</v>
      </c>
      <c r="GB1211" s="446">
        <f t="shared" si="2497"/>
        <v>136307038</v>
      </c>
      <c r="GC1211" s="446">
        <f t="shared" si="2497"/>
        <v>13926004</v>
      </c>
      <c r="GD1211" s="446">
        <f t="shared" si="2498"/>
        <v>75820</v>
      </c>
      <c r="GE1211" s="446">
        <f t="shared" si="2498"/>
        <v>66780</v>
      </c>
      <c r="GF1211" s="446">
        <f t="shared" si="2498"/>
        <v>8277896</v>
      </c>
      <c r="GG1211" s="446">
        <f t="shared" si="2498"/>
        <v>23131598</v>
      </c>
      <c r="GH1211" s="446">
        <f t="shared" si="2498"/>
        <v>5692212</v>
      </c>
      <c r="GI1211" s="446">
        <f t="shared" si="2498"/>
        <v>154319810</v>
      </c>
      <c r="GJ1211" s="446">
        <f t="shared" si="2498"/>
        <v>49034766</v>
      </c>
      <c r="GK1211" s="446">
        <f t="shared" si="2498"/>
        <v>10059872</v>
      </c>
      <c r="GL1211" s="446">
        <f t="shared" si="2498"/>
        <v>59450391</v>
      </c>
      <c r="GM1211" s="446">
        <f t="shared" si="2498"/>
        <v>8222367</v>
      </c>
      <c r="GN1211" s="446">
        <f t="shared" si="2476"/>
        <v>637974</v>
      </c>
      <c r="GO1211" s="446">
        <f t="shared" si="2499"/>
        <v>247696</v>
      </c>
      <c r="GP1211" s="446">
        <f t="shared" si="2499"/>
        <v>244356</v>
      </c>
      <c r="GQ1211" s="446" t="str">
        <f t="shared" si="2499"/>
        <v>-</v>
      </c>
      <c r="GR1211" s="446"/>
      <c r="GS1211" s="446"/>
      <c r="GT1211" s="446"/>
      <c r="GU1211" s="446"/>
      <c r="GV1211" s="416"/>
    </row>
    <row r="1212" spans="1:204" ht="9.75" customHeight="1" x14ac:dyDescent="0.2">
      <c r="A1212" s="485" t="str">
        <f t="shared" si="2489"/>
        <v>2023-24MAYRX8</v>
      </c>
      <c r="B1212" s="503" t="str">
        <f t="shared" si="2462"/>
        <v>2023-24</v>
      </c>
      <c r="C1212" s="436" t="s">
        <v>668</v>
      </c>
      <c r="D1212" s="503" t="str">
        <f t="shared" si="2491"/>
        <v>Y63</v>
      </c>
      <c r="E1212" s="503" t="str">
        <f t="shared" si="2492"/>
        <v>North East and Yorkshire</v>
      </c>
      <c r="F1212" s="504" t="s">
        <v>450</v>
      </c>
      <c r="G1212" s="504" t="s">
        <v>696</v>
      </c>
      <c r="H1212" s="522">
        <v>96796</v>
      </c>
      <c r="I1212" s="522">
        <v>62644</v>
      </c>
      <c r="J1212" s="522">
        <v>744930</v>
      </c>
      <c r="K1212" s="522">
        <v>12</v>
      </c>
      <c r="L1212" s="522">
        <v>0</v>
      </c>
      <c r="M1212" s="522">
        <v>37</v>
      </c>
      <c r="N1212" s="522">
        <v>87</v>
      </c>
      <c r="O1212" s="522">
        <v>203</v>
      </c>
      <c r="P1212" s="522">
        <v>365</v>
      </c>
      <c r="Q1212" s="522">
        <v>101</v>
      </c>
      <c r="R1212" s="522">
        <v>181</v>
      </c>
      <c r="S1212" s="522">
        <v>66404</v>
      </c>
      <c r="T1212" s="522">
        <v>8573</v>
      </c>
      <c r="U1212" s="522">
        <v>6020</v>
      </c>
      <c r="V1212" s="522">
        <v>36670</v>
      </c>
      <c r="W1212" s="522">
        <v>9961</v>
      </c>
      <c r="X1212" s="522">
        <v>255</v>
      </c>
      <c r="Y1212" s="522">
        <v>4297043</v>
      </c>
      <c r="Z1212" s="522">
        <v>501</v>
      </c>
      <c r="AA1212" s="522">
        <v>866</v>
      </c>
      <c r="AB1212" s="522">
        <v>3353320</v>
      </c>
      <c r="AC1212" s="522">
        <v>557</v>
      </c>
      <c r="AD1212" s="522">
        <v>982</v>
      </c>
      <c r="AE1212" s="522">
        <v>62708689</v>
      </c>
      <c r="AF1212" s="522">
        <v>1710</v>
      </c>
      <c r="AG1212" s="522">
        <v>3818</v>
      </c>
      <c r="AH1212" s="522">
        <v>49616863</v>
      </c>
      <c r="AI1212" s="522">
        <v>4981</v>
      </c>
      <c r="AJ1212" s="522">
        <v>11574</v>
      </c>
      <c r="AK1212" s="522">
        <v>1696875</v>
      </c>
      <c r="AL1212" s="522">
        <v>6654</v>
      </c>
      <c r="AM1212" s="522">
        <v>15616</v>
      </c>
      <c r="AN1212" s="522">
        <v>440</v>
      </c>
      <c r="AO1212" s="522">
        <v>1289</v>
      </c>
      <c r="AP1212" s="522">
        <v>2761</v>
      </c>
      <c r="AQ1212" s="522">
        <v>8384493</v>
      </c>
      <c r="AR1212" s="522">
        <v>3037</v>
      </c>
      <c r="AS1212" s="522">
        <v>6334</v>
      </c>
      <c r="AT1212" s="522">
        <v>5195</v>
      </c>
      <c r="AU1212" s="522">
        <v>1401</v>
      </c>
      <c r="AV1212" s="522">
        <v>635</v>
      </c>
      <c r="AW1212" s="522">
        <v>5963</v>
      </c>
      <c r="AX1212" s="522">
        <v>1580</v>
      </c>
      <c r="AY1212" s="522">
        <v>1579</v>
      </c>
      <c r="AZ1212" s="522">
        <v>2099</v>
      </c>
      <c r="BA1212" s="522">
        <v>5539</v>
      </c>
      <c r="BB1212" s="522">
        <v>13324258</v>
      </c>
      <c r="BC1212" s="522">
        <v>2406</v>
      </c>
      <c r="BD1212" s="522">
        <v>4568</v>
      </c>
      <c r="BE1212" s="522">
        <v>927</v>
      </c>
      <c r="BF1212" s="522">
        <v>788</v>
      </c>
      <c r="BG1212" s="522">
        <v>2252</v>
      </c>
      <c r="BH1212" s="522">
        <v>1572</v>
      </c>
      <c r="BI1212" s="522">
        <v>37798</v>
      </c>
      <c r="BJ1212" s="522">
        <v>4992</v>
      </c>
      <c r="BK1212" s="522">
        <v>18419</v>
      </c>
      <c r="BL1212" s="522">
        <v>61209</v>
      </c>
      <c r="BM1212" s="522">
        <v>16043</v>
      </c>
      <c r="BN1212" s="522">
        <v>11980</v>
      </c>
      <c r="BO1212" s="522">
        <v>10960</v>
      </c>
      <c r="BP1212" s="522">
        <v>8288</v>
      </c>
      <c r="BQ1212" s="522">
        <v>48681</v>
      </c>
      <c r="BR1212" s="522">
        <v>38837</v>
      </c>
      <c r="BS1212" s="522">
        <v>15213</v>
      </c>
      <c r="BT1212" s="522">
        <v>10441</v>
      </c>
      <c r="BU1212" s="522">
        <v>365</v>
      </c>
      <c r="BV1212" s="522">
        <v>269</v>
      </c>
      <c r="BW1212" s="522">
        <v>272</v>
      </c>
      <c r="BX1212" s="522">
        <v>143961</v>
      </c>
      <c r="BY1212" s="522">
        <v>529</v>
      </c>
      <c r="BZ1212" s="522">
        <v>871</v>
      </c>
      <c r="CA1212" s="522">
        <v>49</v>
      </c>
      <c r="CB1212" s="522">
        <v>23505</v>
      </c>
      <c r="CC1212" s="522">
        <v>480</v>
      </c>
      <c r="CD1212" s="522">
        <v>756</v>
      </c>
      <c r="CE1212" s="522">
        <v>8252</v>
      </c>
      <c r="CF1212" s="522">
        <v>4129577</v>
      </c>
      <c r="CG1212" s="522">
        <v>500</v>
      </c>
      <c r="CH1212" s="522">
        <v>866</v>
      </c>
      <c r="CI1212" s="522">
        <v>3588</v>
      </c>
      <c r="CJ1212" s="522">
        <v>6566428</v>
      </c>
      <c r="CK1212" s="522">
        <v>1830</v>
      </c>
      <c r="CL1212" s="522">
        <v>3818</v>
      </c>
      <c r="CM1212" s="522">
        <v>1084</v>
      </c>
      <c r="CN1212" s="522">
        <v>1894312</v>
      </c>
      <c r="CO1212" s="522">
        <v>1748</v>
      </c>
      <c r="CP1212" s="522">
        <v>4096</v>
      </c>
      <c r="CQ1212" s="522">
        <v>31998</v>
      </c>
      <c r="CR1212" s="522">
        <v>54247949</v>
      </c>
      <c r="CS1212" s="522">
        <v>1695</v>
      </c>
      <c r="CT1212" s="522">
        <v>3807</v>
      </c>
      <c r="CU1212" s="522">
        <v>1723</v>
      </c>
      <c r="CV1212" s="522">
        <v>10200473</v>
      </c>
      <c r="CW1212" s="522">
        <v>5920</v>
      </c>
      <c r="CX1212" s="522">
        <v>12596</v>
      </c>
      <c r="CY1212" s="522">
        <v>1440</v>
      </c>
      <c r="CZ1212" s="522">
        <v>9733926</v>
      </c>
      <c r="DA1212" s="522">
        <v>6760</v>
      </c>
      <c r="DB1212" s="522">
        <v>14780</v>
      </c>
      <c r="DC1212" s="522">
        <v>2041</v>
      </c>
      <c r="DD1212" s="522">
        <v>20560073</v>
      </c>
      <c r="DE1212" s="522">
        <v>10074</v>
      </c>
      <c r="DF1212" s="522">
        <v>21937</v>
      </c>
      <c r="DG1212" s="522">
        <v>546</v>
      </c>
      <c r="DH1212" s="522">
        <v>6003178</v>
      </c>
      <c r="DI1212" s="522">
        <v>10995</v>
      </c>
      <c r="DJ1212" s="522">
        <v>25633</v>
      </c>
      <c r="DK1212" s="522">
        <v>275</v>
      </c>
      <c r="DL1212" s="522">
        <v>107116</v>
      </c>
      <c r="DM1212" s="522">
        <v>390</v>
      </c>
      <c r="DN1212" s="522">
        <v>642</v>
      </c>
      <c r="DO1212" s="522">
        <v>4768</v>
      </c>
      <c r="DP1212" s="522">
        <v>239703</v>
      </c>
      <c r="DQ1212" s="522">
        <v>50</v>
      </c>
      <c r="DR1212" s="522">
        <v>92</v>
      </c>
      <c r="DS1212" s="522">
        <v>74</v>
      </c>
      <c r="DT1212" s="522">
        <v>115233</v>
      </c>
      <c r="DU1212" s="522">
        <v>1557</v>
      </c>
      <c r="DV1212" s="522">
        <v>3074</v>
      </c>
      <c r="DW1212" s="522">
        <v>65</v>
      </c>
      <c r="DX1212" s="522" t="s">
        <v>152</v>
      </c>
      <c r="DY1212" s="522" t="s">
        <v>152</v>
      </c>
      <c r="DZ1212" s="522" t="s">
        <v>152</v>
      </c>
      <c r="EA1212" s="522" t="s">
        <v>152</v>
      </c>
      <c r="EB1212" s="522" t="s">
        <v>152</v>
      </c>
      <c r="EC1212" s="522" t="s">
        <v>152</v>
      </c>
      <c r="ED1212" s="522" t="s">
        <v>152</v>
      </c>
      <c r="EE1212" s="522" t="s">
        <v>152</v>
      </c>
      <c r="EF1212" s="522" t="s">
        <v>152</v>
      </c>
      <c r="EG1212" s="522">
        <v>112</v>
      </c>
      <c r="EH1212" s="508">
        <v>141</v>
      </c>
      <c r="EI1212" s="522" t="s">
        <v>152</v>
      </c>
      <c r="EJ1212" s="483"/>
      <c r="EK1212" s="483"/>
      <c r="EL1212" s="483"/>
      <c r="EM1212" s="483"/>
      <c r="EN1212" s="483"/>
      <c r="EO1212" s="483"/>
      <c r="EP1212" s="483"/>
      <c r="EQ1212" s="483"/>
      <c r="ER1212" s="483"/>
      <c r="ES1212" s="483"/>
      <c r="ET1212" s="483"/>
      <c r="EU1212" s="483"/>
      <c r="EV1212" s="483"/>
      <c r="EW1212" s="483"/>
      <c r="EX1212" s="483"/>
      <c r="EY1212" s="483"/>
      <c r="EZ1212" s="484"/>
      <c r="FA1212" s="468">
        <f t="shared" si="2500"/>
        <v>5</v>
      </c>
      <c r="FB1212" s="485">
        <f t="shared" si="2494"/>
        <v>2023</v>
      </c>
      <c r="FC1212" s="486">
        <f t="shared" si="2495"/>
        <v>45047</v>
      </c>
      <c r="FD1212" s="470">
        <f t="shared" si="2496"/>
        <v>31</v>
      </c>
      <c r="FE1212" s="471"/>
      <c r="FF1212" s="517">
        <f t="shared" si="2469"/>
        <v>0.58089668615984402</v>
      </c>
      <c r="FG1212" s="471"/>
      <c r="FH1212" s="487">
        <f t="shared" si="2501"/>
        <v>1.8713402542867141</v>
      </c>
      <c r="FI1212" s="487">
        <f t="shared" si="2502"/>
        <v>1.3974104747462965</v>
      </c>
      <c r="FJ1212" s="487">
        <f t="shared" si="2503"/>
        <v>1.8205980066445182</v>
      </c>
      <c r="FK1212" s="487">
        <f t="shared" si="2504"/>
        <v>1.3767441860465117</v>
      </c>
      <c r="FL1212" s="487">
        <f t="shared" si="2505"/>
        <v>1.3275429506408509</v>
      </c>
      <c r="FM1212" s="487">
        <f t="shared" si="2506"/>
        <v>1.0590946277611126</v>
      </c>
      <c r="FN1212" s="487">
        <f t="shared" si="2507"/>
        <v>1.5272562995683165</v>
      </c>
      <c r="FO1212" s="487">
        <f t="shared" si="2508"/>
        <v>1.04818793293846</v>
      </c>
      <c r="FP1212" s="487">
        <f t="shared" si="2509"/>
        <v>1.4313725490196079</v>
      </c>
      <c r="FQ1212" s="487">
        <f t="shared" si="2510"/>
        <v>1.0549019607843138</v>
      </c>
      <c r="FR1212" s="459"/>
      <c r="FS1212" s="468">
        <f t="shared" si="2493"/>
        <v>0</v>
      </c>
      <c r="FT1212" s="468">
        <f t="shared" si="2493"/>
        <v>2317828</v>
      </c>
      <c r="FU1212" s="468">
        <f t="shared" si="2493"/>
        <v>5450028</v>
      </c>
      <c r="FV1212" s="468">
        <f t="shared" si="2493"/>
        <v>12716732</v>
      </c>
      <c r="FW1212" s="468">
        <f t="shared" si="2493"/>
        <v>7424218</v>
      </c>
      <c r="FX1212" s="468">
        <f t="shared" si="2493"/>
        <v>5911640</v>
      </c>
      <c r="FY1212" s="468">
        <f t="shared" si="2493"/>
        <v>140006060</v>
      </c>
      <c r="FZ1212" s="468">
        <f t="shared" si="2493"/>
        <v>115288614</v>
      </c>
      <c r="GA1212" s="468">
        <f t="shared" si="2493"/>
        <v>3982080</v>
      </c>
      <c r="GB1212" s="468">
        <f t="shared" si="2497"/>
        <v>25302152</v>
      </c>
      <c r="GC1212" s="468">
        <f t="shared" si="2497"/>
        <v>17488174</v>
      </c>
      <c r="GD1212" s="468">
        <f t="shared" si="2498"/>
        <v>236912</v>
      </c>
      <c r="GE1212" s="468">
        <f t="shared" si="2498"/>
        <v>37044</v>
      </c>
      <c r="GF1212" s="468">
        <f t="shared" si="2498"/>
        <v>7146232</v>
      </c>
      <c r="GG1212" s="468">
        <f t="shared" si="2498"/>
        <v>13698984</v>
      </c>
      <c r="GH1212" s="468">
        <f t="shared" si="2498"/>
        <v>4440064</v>
      </c>
      <c r="GI1212" s="468">
        <f t="shared" si="2498"/>
        <v>121816386</v>
      </c>
      <c r="GJ1212" s="468">
        <f t="shared" si="2498"/>
        <v>21702908</v>
      </c>
      <c r="GK1212" s="468">
        <f t="shared" si="2498"/>
        <v>21283200</v>
      </c>
      <c r="GL1212" s="468">
        <f t="shared" si="2498"/>
        <v>44773417</v>
      </c>
      <c r="GM1212" s="468">
        <f t="shared" si="2498"/>
        <v>13995618</v>
      </c>
      <c r="GN1212" s="468">
        <f t="shared" si="2476"/>
        <v>227476</v>
      </c>
      <c r="GO1212" s="468">
        <f t="shared" si="2499"/>
        <v>176550</v>
      </c>
      <c r="GP1212" s="468">
        <f t="shared" si="2499"/>
        <v>438656</v>
      </c>
      <c r="GQ1212" s="468" t="str">
        <f t="shared" si="2499"/>
        <v>-</v>
      </c>
      <c r="GR1212" s="468"/>
      <c r="GS1212" s="468"/>
      <c r="GT1212" s="468"/>
      <c r="GU1212" s="468"/>
      <c r="GV1212" s="425"/>
    </row>
    <row r="1213" spans="1:204" ht="9.75" customHeight="1" x14ac:dyDescent="0.2">
      <c r="A1213" s="472" t="str">
        <f t="shared" si="2489"/>
        <v>2023-24JUNERX9</v>
      </c>
      <c r="B1213" s="488" t="str">
        <f t="shared" si="2462"/>
        <v>2023-24</v>
      </c>
      <c r="C1213" s="400" t="s">
        <v>671</v>
      </c>
      <c r="D1213" s="488" t="str">
        <f t="shared" si="2491"/>
        <v>Y60</v>
      </c>
      <c r="E1213" s="488" t="str">
        <f t="shared" si="2492"/>
        <v>Midlands</v>
      </c>
      <c r="F1213" s="474" t="s">
        <v>451</v>
      </c>
      <c r="G1213" s="474" t="s">
        <v>686</v>
      </c>
      <c r="H1213" s="518">
        <v>100139</v>
      </c>
      <c r="I1213" s="518">
        <v>77151</v>
      </c>
      <c r="J1213" s="518">
        <v>668367</v>
      </c>
      <c r="K1213" s="518">
        <v>9</v>
      </c>
      <c r="L1213" s="518">
        <v>2</v>
      </c>
      <c r="M1213" s="518">
        <v>16</v>
      </c>
      <c r="N1213" s="518">
        <v>53</v>
      </c>
      <c r="O1213" s="518">
        <v>124</v>
      </c>
      <c r="P1213" s="518">
        <v>480</v>
      </c>
      <c r="Q1213" s="518">
        <v>1763</v>
      </c>
      <c r="R1213" s="518">
        <v>1364</v>
      </c>
      <c r="S1213" s="518">
        <v>64368</v>
      </c>
      <c r="T1213" s="518">
        <v>7943</v>
      </c>
      <c r="U1213" s="518">
        <v>5029</v>
      </c>
      <c r="V1213" s="518">
        <v>35707</v>
      </c>
      <c r="W1213" s="518">
        <v>9854</v>
      </c>
      <c r="X1213" s="518">
        <v>270</v>
      </c>
      <c r="Y1213" s="518">
        <v>4206266</v>
      </c>
      <c r="Z1213" s="518">
        <v>530</v>
      </c>
      <c r="AA1213" s="518">
        <v>948</v>
      </c>
      <c r="AB1213" s="518">
        <v>4521279</v>
      </c>
      <c r="AC1213" s="518">
        <v>899</v>
      </c>
      <c r="AD1213" s="518">
        <v>2002</v>
      </c>
      <c r="AE1213" s="518">
        <v>84772501</v>
      </c>
      <c r="AF1213" s="518">
        <v>2374</v>
      </c>
      <c r="AG1213" s="518">
        <v>5088</v>
      </c>
      <c r="AH1213" s="518">
        <v>86933393</v>
      </c>
      <c r="AI1213" s="518">
        <v>8822</v>
      </c>
      <c r="AJ1213" s="518">
        <v>20882</v>
      </c>
      <c r="AK1213" s="518">
        <v>1752951</v>
      </c>
      <c r="AL1213" s="518">
        <v>6492</v>
      </c>
      <c r="AM1213" s="518">
        <v>16003</v>
      </c>
      <c r="AN1213" s="518">
        <v>269</v>
      </c>
      <c r="AO1213" s="518">
        <v>4912</v>
      </c>
      <c r="AP1213" s="518">
        <v>7098</v>
      </c>
      <c r="AQ1213" s="518">
        <v>1350095</v>
      </c>
      <c r="AR1213" s="518">
        <v>190</v>
      </c>
      <c r="AS1213" s="518">
        <v>284</v>
      </c>
      <c r="AT1213" s="518">
        <v>8370</v>
      </c>
      <c r="AU1213" s="518">
        <v>1365</v>
      </c>
      <c r="AV1213" s="518">
        <v>1594</v>
      </c>
      <c r="AW1213" s="518">
        <v>75</v>
      </c>
      <c r="AX1213" s="518">
        <v>2093</v>
      </c>
      <c r="AY1213" s="518">
        <v>3318</v>
      </c>
      <c r="AZ1213" s="518">
        <v>1533</v>
      </c>
      <c r="BA1213" s="518">
        <v>7112</v>
      </c>
      <c r="BB1213" s="518">
        <v>12998982</v>
      </c>
      <c r="BC1213" s="518">
        <v>1828</v>
      </c>
      <c r="BD1213" s="518">
        <v>4970</v>
      </c>
      <c r="BE1213" s="518">
        <v>432</v>
      </c>
      <c r="BF1213" s="518">
        <v>1292</v>
      </c>
      <c r="BG1213" s="518">
        <v>2031</v>
      </c>
      <c r="BH1213" s="518">
        <v>3357</v>
      </c>
      <c r="BI1213" s="518">
        <v>31655</v>
      </c>
      <c r="BJ1213" s="518">
        <v>3440</v>
      </c>
      <c r="BK1213" s="518">
        <v>20903</v>
      </c>
      <c r="BL1213" s="518">
        <v>55998</v>
      </c>
      <c r="BM1213" s="518">
        <v>14137</v>
      </c>
      <c r="BN1213" s="518">
        <v>10950</v>
      </c>
      <c r="BO1213" s="518">
        <v>9199</v>
      </c>
      <c r="BP1213" s="518">
        <v>7202</v>
      </c>
      <c r="BQ1213" s="518">
        <v>48634</v>
      </c>
      <c r="BR1213" s="518">
        <v>38231</v>
      </c>
      <c r="BS1213" s="518">
        <v>15823</v>
      </c>
      <c r="BT1213" s="518">
        <v>10426</v>
      </c>
      <c r="BU1213" s="518">
        <v>237</v>
      </c>
      <c r="BV1213" s="518">
        <v>163</v>
      </c>
      <c r="BW1213" s="518">
        <v>0</v>
      </c>
      <c r="BX1213" s="518">
        <v>0</v>
      </c>
      <c r="BY1213" s="518" t="s">
        <v>152</v>
      </c>
      <c r="BZ1213" s="518" t="s">
        <v>152</v>
      </c>
      <c r="CA1213" s="518">
        <v>20</v>
      </c>
      <c r="CB1213" s="518">
        <v>11599</v>
      </c>
      <c r="CC1213" s="518">
        <v>580</v>
      </c>
      <c r="CD1213" s="518">
        <v>1199</v>
      </c>
      <c r="CE1213" s="518">
        <v>7923</v>
      </c>
      <c r="CF1213" s="518">
        <v>4194667</v>
      </c>
      <c r="CG1213" s="518">
        <v>529</v>
      </c>
      <c r="CH1213" s="518">
        <v>947</v>
      </c>
      <c r="CI1213" s="518">
        <v>548</v>
      </c>
      <c r="CJ1213" s="518">
        <v>1337493</v>
      </c>
      <c r="CK1213" s="518">
        <v>2441</v>
      </c>
      <c r="CL1213" s="518">
        <v>5054</v>
      </c>
      <c r="CM1213" s="518">
        <v>834</v>
      </c>
      <c r="CN1213" s="518">
        <v>2028653</v>
      </c>
      <c r="CO1213" s="518">
        <v>2432</v>
      </c>
      <c r="CP1213" s="518">
        <v>5343</v>
      </c>
      <c r="CQ1213" s="518">
        <v>34325</v>
      </c>
      <c r="CR1213" s="518">
        <v>81406355</v>
      </c>
      <c r="CS1213" s="518">
        <v>2372</v>
      </c>
      <c r="CT1213" s="518">
        <v>5082</v>
      </c>
      <c r="CU1213" s="518">
        <v>7</v>
      </c>
      <c r="CV1213" s="518">
        <v>33392</v>
      </c>
      <c r="CW1213" s="518">
        <v>4770</v>
      </c>
      <c r="CX1213" s="518">
        <v>10477</v>
      </c>
      <c r="CY1213" s="518">
        <v>325</v>
      </c>
      <c r="CZ1213" s="518">
        <v>2817338</v>
      </c>
      <c r="DA1213" s="518">
        <v>8669</v>
      </c>
      <c r="DB1213" s="518">
        <v>20492</v>
      </c>
      <c r="DC1213" s="518">
        <v>1800</v>
      </c>
      <c r="DD1213" s="518">
        <v>12866247</v>
      </c>
      <c r="DE1213" s="518">
        <v>7148</v>
      </c>
      <c r="DF1213" s="518">
        <v>14576</v>
      </c>
      <c r="DG1213" s="518">
        <v>74</v>
      </c>
      <c r="DH1213" s="518">
        <v>920947</v>
      </c>
      <c r="DI1213" s="518">
        <v>12445</v>
      </c>
      <c r="DJ1213" s="518">
        <v>35507</v>
      </c>
      <c r="DK1213" s="518">
        <v>347</v>
      </c>
      <c r="DL1213" s="518">
        <v>99864</v>
      </c>
      <c r="DM1213" s="518">
        <v>288</v>
      </c>
      <c r="DN1213" s="518">
        <v>489</v>
      </c>
      <c r="DO1213" s="518">
        <v>4299</v>
      </c>
      <c r="DP1213" s="518">
        <v>225464</v>
      </c>
      <c r="DQ1213" s="518">
        <v>52</v>
      </c>
      <c r="DR1213" s="518">
        <v>97</v>
      </c>
      <c r="DS1213" s="518">
        <v>49</v>
      </c>
      <c r="DT1213" s="518">
        <v>80059</v>
      </c>
      <c r="DU1213" s="518">
        <v>1634</v>
      </c>
      <c r="DV1213" s="518">
        <v>4129</v>
      </c>
      <c r="DW1213" s="518">
        <v>39</v>
      </c>
      <c r="DX1213" s="518" t="s">
        <v>152</v>
      </c>
      <c r="DY1213" s="518" t="s">
        <v>152</v>
      </c>
      <c r="DZ1213" s="518" t="s">
        <v>152</v>
      </c>
      <c r="EA1213" s="518" t="s">
        <v>152</v>
      </c>
      <c r="EB1213" s="518" t="s">
        <v>152</v>
      </c>
      <c r="EC1213" s="518" t="s">
        <v>152</v>
      </c>
      <c r="ED1213" s="518" t="s">
        <v>152</v>
      </c>
      <c r="EE1213" s="518" t="s">
        <v>152</v>
      </c>
      <c r="EF1213" s="518" t="s">
        <v>152</v>
      </c>
      <c r="EG1213" s="518">
        <v>362</v>
      </c>
      <c r="EH1213" s="505">
        <v>52</v>
      </c>
      <c r="EI1213" s="518" t="s">
        <v>152</v>
      </c>
      <c r="EJ1213" s="475"/>
      <c r="EK1213" s="475"/>
      <c r="EL1213" s="475"/>
      <c r="EM1213" s="475"/>
      <c r="EN1213" s="475"/>
      <c r="EO1213" s="475"/>
      <c r="EP1213" s="475"/>
      <c r="EQ1213" s="475"/>
      <c r="ER1213" s="475"/>
      <c r="ES1213" s="475"/>
      <c r="ET1213" s="475"/>
      <c r="EU1213" s="475"/>
      <c r="EV1213" s="475"/>
      <c r="EW1213" s="475"/>
      <c r="EX1213" s="475"/>
      <c r="EY1213" s="475"/>
      <c r="EZ1213" s="476"/>
      <c r="FA1213" s="446">
        <f t="shared" si="2500"/>
        <v>6</v>
      </c>
      <c r="FB1213" s="417">
        <f>LEFT($B1213,4)+IF(FA1213&lt;4,1,0)</f>
        <v>2023</v>
      </c>
      <c r="FC1213" s="448">
        <f>DATE($FB1213,$FA1213,1)</f>
        <v>45078</v>
      </c>
      <c r="FD1213" s="449">
        <f>DAY(EOMONTH($FC1213,0))</f>
        <v>30</v>
      </c>
      <c r="FE1213" s="450"/>
      <c r="FF1213" s="451">
        <f t="shared" si="2469"/>
        <v>0.5760418062441377</v>
      </c>
      <c r="FG1213" s="450"/>
      <c r="FH1213" s="452">
        <f t="shared" si="2501"/>
        <v>1.7798061185949894</v>
      </c>
      <c r="FI1213" s="452">
        <f t="shared" si="2502"/>
        <v>1.3785723278358304</v>
      </c>
      <c r="FJ1213" s="452">
        <f t="shared" si="2503"/>
        <v>1.8291906939749454</v>
      </c>
      <c r="FK1213" s="452">
        <f t="shared" si="2504"/>
        <v>1.4320938556373037</v>
      </c>
      <c r="FL1213" s="452">
        <f t="shared" si="2505"/>
        <v>1.3620298540902345</v>
      </c>
      <c r="FM1213" s="452">
        <f t="shared" si="2506"/>
        <v>1.0706864200296859</v>
      </c>
      <c r="FN1213" s="452">
        <f t="shared" si="2507"/>
        <v>1.6057438603612746</v>
      </c>
      <c r="FO1213" s="452">
        <f t="shared" si="2508"/>
        <v>1.0580474934036939</v>
      </c>
      <c r="FP1213" s="452">
        <f t="shared" si="2509"/>
        <v>0.87777777777777777</v>
      </c>
      <c r="FQ1213" s="452">
        <f t="shared" si="2510"/>
        <v>0.60370370370370374</v>
      </c>
      <c r="FR1213" s="453"/>
      <c r="FS1213" s="446">
        <f t="shared" ref="FS1213:GA1222" si="2511">IFERROR(HLOOKUP(FS$1,$H$5:$HA$10112,MATCH($A1213,$A$5:$A$10112,0),0)*HLOOKUP(FS$2,$H$5:$HA$10112,MATCH($A1213,$A$5:$A$10112,0),0),"-")</f>
        <v>154302</v>
      </c>
      <c r="FT1213" s="446">
        <f t="shared" si="2511"/>
        <v>1234416</v>
      </c>
      <c r="FU1213" s="446">
        <f t="shared" si="2511"/>
        <v>4089003</v>
      </c>
      <c r="FV1213" s="446">
        <f t="shared" si="2511"/>
        <v>9566724</v>
      </c>
      <c r="FW1213" s="446">
        <f t="shared" si="2511"/>
        <v>7529964</v>
      </c>
      <c r="FX1213" s="446">
        <f t="shared" si="2511"/>
        <v>10068058</v>
      </c>
      <c r="FY1213" s="446">
        <f t="shared" si="2511"/>
        <v>181677216</v>
      </c>
      <c r="FZ1213" s="446">
        <f t="shared" si="2511"/>
        <v>205771228</v>
      </c>
      <c r="GA1213" s="446">
        <f t="shared" si="2511"/>
        <v>4320810</v>
      </c>
      <c r="GB1213" s="446">
        <f t="shared" si="2497"/>
        <v>35346640</v>
      </c>
      <c r="GC1213" s="446">
        <f t="shared" si="2497"/>
        <v>2015832</v>
      </c>
      <c r="GD1213" s="446" t="str">
        <f t="shared" si="2498"/>
        <v>-</v>
      </c>
      <c r="GE1213" s="446">
        <f t="shared" si="2498"/>
        <v>23980</v>
      </c>
      <c r="GF1213" s="446">
        <f t="shared" si="2498"/>
        <v>7503081</v>
      </c>
      <c r="GG1213" s="446">
        <f t="shared" si="2498"/>
        <v>2769592</v>
      </c>
      <c r="GH1213" s="446">
        <f t="shared" si="2498"/>
        <v>4456062</v>
      </c>
      <c r="GI1213" s="446">
        <f t="shared" si="2498"/>
        <v>174439650</v>
      </c>
      <c r="GJ1213" s="446">
        <f t="shared" si="2498"/>
        <v>73339</v>
      </c>
      <c r="GK1213" s="446">
        <f t="shared" si="2498"/>
        <v>6659900</v>
      </c>
      <c r="GL1213" s="446">
        <f t="shared" si="2498"/>
        <v>26236800</v>
      </c>
      <c r="GM1213" s="446">
        <f t="shared" si="2498"/>
        <v>2627518</v>
      </c>
      <c r="GN1213" s="446">
        <f t="shared" si="2476"/>
        <v>202321</v>
      </c>
      <c r="GO1213" s="446">
        <f t="shared" si="2499"/>
        <v>169683</v>
      </c>
      <c r="GP1213" s="446">
        <f t="shared" si="2499"/>
        <v>417003</v>
      </c>
      <c r="GQ1213" s="446" t="str">
        <f t="shared" si="2499"/>
        <v>-</v>
      </c>
      <c r="GR1213" s="446"/>
      <c r="GS1213" s="446"/>
      <c r="GT1213" s="446"/>
      <c r="GU1213" s="446"/>
      <c r="GV1213" s="416"/>
    </row>
    <row r="1214" spans="1:204" ht="9.75" customHeight="1" x14ac:dyDescent="0.2">
      <c r="A1214" s="417" t="str">
        <f t="shared" si="2489"/>
        <v>2023-24JUNERYC</v>
      </c>
      <c r="B1214" s="458" t="str">
        <f t="shared" si="2462"/>
        <v>2023-24</v>
      </c>
      <c r="C1214" s="402" t="s">
        <v>671</v>
      </c>
      <c r="D1214" s="458" t="str">
        <f t="shared" si="2491"/>
        <v>Y61</v>
      </c>
      <c r="E1214" s="458" t="str">
        <f t="shared" si="2492"/>
        <v>East of England</v>
      </c>
      <c r="F1214" s="478" t="s">
        <v>453</v>
      </c>
      <c r="G1214" s="478" t="s">
        <v>687</v>
      </c>
      <c r="H1214" s="510">
        <v>111358</v>
      </c>
      <c r="I1214" s="510">
        <v>81983</v>
      </c>
      <c r="J1214" s="510">
        <v>644342</v>
      </c>
      <c r="K1214" s="510">
        <v>8</v>
      </c>
      <c r="L1214" s="510">
        <v>0</v>
      </c>
      <c r="M1214" s="510">
        <v>20</v>
      </c>
      <c r="N1214" s="510">
        <v>61</v>
      </c>
      <c r="O1214" s="510">
        <v>145</v>
      </c>
      <c r="P1214" s="510">
        <v>416</v>
      </c>
      <c r="Q1214" s="510">
        <v>5</v>
      </c>
      <c r="R1214" s="510">
        <v>3705</v>
      </c>
      <c r="S1214" s="510">
        <v>69720</v>
      </c>
      <c r="T1214" s="510">
        <v>8091</v>
      </c>
      <c r="U1214" s="510">
        <v>5221</v>
      </c>
      <c r="V1214" s="510">
        <v>38033</v>
      </c>
      <c r="W1214" s="510">
        <v>15450</v>
      </c>
      <c r="X1214" s="510">
        <v>346</v>
      </c>
      <c r="Y1214" s="510">
        <v>4395879</v>
      </c>
      <c r="Z1214" s="510">
        <v>543</v>
      </c>
      <c r="AA1214" s="510">
        <v>1035</v>
      </c>
      <c r="AB1214" s="510">
        <v>3804226</v>
      </c>
      <c r="AC1214" s="510">
        <v>729</v>
      </c>
      <c r="AD1214" s="510">
        <v>1347</v>
      </c>
      <c r="AE1214" s="510">
        <v>93627822</v>
      </c>
      <c r="AF1214" s="510">
        <v>2462</v>
      </c>
      <c r="AG1214" s="510">
        <v>5306</v>
      </c>
      <c r="AH1214" s="510">
        <v>111990948</v>
      </c>
      <c r="AI1214" s="510">
        <v>7249</v>
      </c>
      <c r="AJ1214" s="510">
        <v>17585</v>
      </c>
      <c r="AK1214" s="510">
        <v>4237219</v>
      </c>
      <c r="AL1214" s="510">
        <v>12246</v>
      </c>
      <c r="AM1214" s="510">
        <v>33765</v>
      </c>
      <c r="AN1214" s="510">
        <v>116</v>
      </c>
      <c r="AO1214" s="510">
        <v>956</v>
      </c>
      <c r="AP1214" s="510">
        <v>2520</v>
      </c>
      <c r="AQ1214" s="510">
        <v>12362614</v>
      </c>
      <c r="AR1214" s="510">
        <v>4906</v>
      </c>
      <c r="AS1214" s="510">
        <v>12172</v>
      </c>
      <c r="AT1214" s="510">
        <v>6363</v>
      </c>
      <c r="AU1214" s="510">
        <v>82</v>
      </c>
      <c r="AV1214" s="510">
        <v>3914</v>
      </c>
      <c r="AW1214" s="510">
        <v>5448</v>
      </c>
      <c r="AX1214" s="510">
        <v>35</v>
      </c>
      <c r="AY1214" s="510">
        <v>2332</v>
      </c>
      <c r="AZ1214" s="510">
        <v>1361</v>
      </c>
      <c r="BA1214" s="510">
        <v>8217</v>
      </c>
      <c r="BB1214" s="510">
        <v>34768849</v>
      </c>
      <c r="BC1214" s="510">
        <v>4231</v>
      </c>
      <c r="BD1214" s="510">
        <v>9958</v>
      </c>
      <c r="BE1214" s="510">
        <v>77</v>
      </c>
      <c r="BF1214" s="510">
        <v>3271</v>
      </c>
      <c r="BG1214" s="510">
        <v>3383</v>
      </c>
      <c r="BH1214" s="510">
        <v>1486</v>
      </c>
      <c r="BI1214" s="510">
        <v>37854</v>
      </c>
      <c r="BJ1214" s="510">
        <v>2257</v>
      </c>
      <c r="BK1214" s="510">
        <v>23246</v>
      </c>
      <c r="BL1214" s="510">
        <v>63357</v>
      </c>
      <c r="BM1214" s="510">
        <v>18169</v>
      </c>
      <c r="BN1214" s="510">
        <v>12555</v>
      </c>
      <c r="BO1214" s="510">
        <v>11512</v>
      </c>
      <c r="BP1214" s="510">
        <v>8156</v>
      </c>
      <c r="BQ1214" s="510">
        <v>59596</v>
      </c>
      <c r="BR1214" s="510">
        <v>41588</v>
      </c>
      <c r="BS1214" s="510">
        <v>29029</v>
      </c>
      <c r="BT1214" s="510">
        <v>17182</v>
      </c>
      <c r="BU1214" s="510">
        <v>658</v>
      </c>
      <c r="BV1214" s="510">
        <v>373</v>
      </c>
      <c r="BW1214" s="510">
        <v>6</v>
      </c>
      <c r="BX1214" s="510">
        <v>3295</v>
      </c>
      <c r="BY1214" s="510">
        <v>549</v>
      </c>
      <c r="BZ1214" s="510">
        <v>1268</v>
      </c>
      <c r="CA1214" s="510">
        <v>6</v>
      </c>
      <c r="CB1214" s="510">
        <v>326</v>
      </c>
      <c r="CC1214" s="510">
        <v>54</v>
      </c>
      <c r="CD1214" s="510">
        <v>148</v>
      </c>
      <c r="CE1214" s="510">
        <v>8079</v>
      </c>
      <c r="CF1214" s="510">
        <v>4392258</v>
      </c>
      <c r="CG1214" s="510">
        <v>544</v>
      </c>
      <c r="CH1214" s="510">
        <v>1035</v>
      </c>
      <c r="CI1214" s="510">
        <v>2783</v>
      </c>
      <c r="CJ1214" s="510">
        <v>6769822</v>
      </c>
      <c r="CK1214" s="510">
        <v>2433</v>
      </c>
      <c r="CL1214" s="510">
        <v>4846</v>
      </c>
      <c r="CM1214" s="510">
        <v>1018</v>
      </c>
      <c r="CN1214" s="510">
        <v>2375200</v>
      </c>
      <c r="CO1214" s="510">
        <v>2333</v>
      </c>
      <c r="CP1214" s="510">
        <v>5042</v>
      </c>
      <c r="CQ1214" s="510">
        <v>34232</v>
      </c>
      <c r="CR1214" s="510">
        <v>84482800</v>
      </c>
      <c r="CS1214" s="510">
        <v>2468</v>
      </c>
      <c r="CT1214" s="510">
        <v>5353</v>
      </c>
      <c r="CU1214" s="510">
        <v>330</v>
      </c>
      <c r="CV1214" s="510">
        <v>3210713</v>
      </c>
      <c r="CW1214" s="510">
        <v>9729</v>
      </c>
      <c r="CX1214" s="510">
        <v>24930</v>
      </c>
      <c r="CY1214" s="510">
        <v>159</v>
      </c>
      <c r="CZ1214" s="510">
        <v>1472346</v>
      </c>
      <c r="DA1214" s="510">
        <v>9260</v>
      </c>
      <c r="DB1214" s="510">
        <v>23262</v>
      </c>
      <c r="DC1214" s="510">
        <v>823</v>
      </c>
      <c r="DD1214" s="510">
        <v>11790755</v>
      </c>
      <c r="DE1214" s="510">
        <v>14327</v>
      </c>
      <c r="DF1214" s="510">
        <v>46328</v>
      </c>
      <c r="DG1214" s="510">
        <v>120</v>
      </c>
      <c r="DH1214" s="510">
        <v>1155619</v>
      </c>
      <c r="DI1214" s="510">
        <v>9630</v>
      </c>
      <c r="DJ1214" s="510">
        <v>27544</v>
      </c>
      <c r="DK1214" s="510">
        <v>542</v>
      </c>
      <c r="DL1214" s="510">
        <v>201625</v>
      </c>
      <c r="DM1214" s="510">
        <v>372</v>
      </c>
      <c r="DN1214" s="510">
        <v>657</v>
      </c>
      <c r="DO1214" s="510">
        <v>5371</v>
      </c>
      <c r="DP1214" s="510">
        <v>250445</v>
      </c>
      <c r="DQ1214" s="510">
        <v>47</v>
      </c>
      <c r="DR1214" s="510">
        <v>87</v>
      </c>
      <c r="DS1214" s="510">
        <v>117</v>
      </c>
      <c r="DT1214" s="510">
        <v>179945</v>
      </c>
      <c r="DU1214" s="510">
        <v>1538</v>
      </c>
      <c r="DV1214" s="510">
        <v>3407</v>
      </c>
      <c r="DW1214" s="510">
        <v>108</v>
      </c>
      <c r="DX1214" s="510" t="s">
        <v>152</v>
      </c>
      <c r="DY1214" s="510" t="s">
        <v>152</v>
      </c>
      <c r="DZ1214" s="510" t="s">
        <v>152</v>
      </c>
      <c r="EA1214" s="510" t="s">
        <v>152</v>
      </c>
      <c r="EB1214" s="510" t="s">
        <v>152</v>
      </c>
      <c r="EC1214" s="510" t="s">
        <v>152</v>
      </c>
      <c r="ED1214" s="510" t="s">
        <v>152</v>
      </c>
      <c r="EE1214" s="510" t="s">
        <v>152</v>
      </c>
      <c r="EF1214" s="510" t="s">
        <v>152</v>
      </c>
      <c r="EG1214" s="510">
        <v>376</v>
      </c>
      <c r="EH1214" s="506">
        <v>37</v>
      </c>
      <c r="EI1214" s="510" t="s">
        <v>152</v>
      </c>
      <c r="EJ1214" s="479"/>
      <c r="EK1214" s="479"/>
      <c r="EL1214" s="479"/>
      <c r="EM1214" s="479"/>
      <c r="EN1214" s="479"/>
      <c r="EO1214" s="479"/>
      <c r="EP1214" s="479"/>
      <c r="EQ1214" s="479"/>
      <c r="ER1214" s="479"/>
      <c r="ES1214" s="479"/>
      <c r="ET1214" s="479"/>
      <c r="EU1214" s="479"/>
      <c r="EV1214" s="479"/>
      <c r="EW1214" s="479"/>
      <c r="EX1214" s="479"/>
      <c r="EY1214" s="479"/>
      <c r="EZ1214" s="516"/>
      <c r="FA1214" s="446">
        <f t="shared" si="2500"/>
        <v>6</v>
      </c>
      <c r="FB1214" s="417">
        <f>LEFT($B1214,4)+IF(FA1214&lt;4,1,0)</f>
        <v>2023</v>
      </c>
      <c r="FC1214" s="448">
        <f>DATE($FB1214,$FA1214,1)</f>
        <v>45078</v>
      </c>
      <c r="FD1214" s="449">
        <f>DAY(EOMONTH($FC1214,0))</f>
        <v>30</v>
      </c>
      <c r="FE1214" s="450"/>
      <c r="FF1214" s="451">
        <f t="shared" si="2469"/>
        <v>0.69980456026058635</v>
      </c>
      <c r="FG1214" s="450"/>
      <c r="FH1214" s="452">
        <f t="shared" si="2501"/>
        <v>2.2455815103201089</v>
      </c>
      <c r="FI1214" s="452">
        <f t="shared" si="2502"/>
        <v>1.5517241379310345</v>
      </c>
      <c r="FJ1214" s="452">
        <f t="shared" si="2503"/>
        <v>2.2049415820723999</v>
      </c>
      <c r="FK1214" s="452">
        <f t="shared" si="2504"/>
        <v>1.5621528442827044</v>
      </c>
      <c r="FL1214" s="452">
        <f t="shared" si="2505"/>
        <v>1.5669550127520837</v>
      </c>
      <c r="FM1214" s="452">
        <f t="shared" si="2506"/>
        <v>1.093471458996135</v>
      </c>
      <c r="FN1214" s="452">
        <f t="shared" si="2507"/>
        <v>1.8788996763754044</v>
      </c>
      <c r="FO1214" s="452">
        <f t="shared" si="2508"/>
        <v>1.1121035598705502</v>
      </c>
      <c r="FP1214" s="452">
        <f t="shared" si="2509"/>
        <v>1.9017341040462428</v>
      </c>
      <c r="FQ1214" s="452">
        <f t="shared" si="2510"/>
        <v>1.0780346820809248</v>
      </c>
      <c r="FR1214" s="453"/>
      <c r="FS1214" s="446">
        <f t="shared" si="2511"/>
        <v>0</v>
      </c>
      <c r="FT1214" s="446">
        <f t="shared" si="2511"/>
        <v>1639660</v>
      </c>
      <c r="FU1214" s="446">
        <f t="shared" si="2511"/>
        <v>5000963</v>
      </c>
      <c r="FV1214" s="446">
        <f t="shared" si="2511"/>
        <v>11887535</v>
      </c>
      <c r="FW1214" s="446">
        <f t="shared" si="2511"/>
        <v>8374185</v>
      </c>
      <c r="FX1214" s="446">
        <f t="shared" si="2511"/>
        <v>7032687</v>
      </c>
      <c r="FY1214" s="446">
        <f t="shared" si="2511"/>
        <v>201803098</v>
      </c>
      <c r="FZ1214" s="446">
        <f t="shared" si="2511"/>
        <v>271688250</v>
      </c>
      <c r="GA1214" s="446">
        <f t="shared" si="2511"/>
        <v>11682690</v>
      </c>
      <c r="GB1214" s="446">
        <f t="shared" si="2497"/>
        <v>81824886</v>
      </c>
      <c r="GC1214" s="446">
        <f t="shared" si="2497"/>
        <v>30673440</v>
      </c>
      <c r="GD1214" s="446">
        <f t="shared" si="2498"/>
        <v>7608</v>
      </c>
      <c r="GE1214" s="446">
        <f t="shared" si="2498"/>
        <v>888</v>
      </c>
      <c r="GF1214" s="446">
        <f t="shared" si="2498"/>
        <v>8361765</v>
      </c>
      <c r="GG1214" s="446">
        <f t="shared" si="2498"/>
        <v>13486418</v>
      </c>
      <c r="GH1214" s="446">
        <f t="shared" si="2498"/>
        <v>5132756</v>
      </c>
      <c r="GI1214" s="446">
        <f t="shared" si="2498"/>
        <v>183243896</v>
      </c>
      <c r="GJ1214" s="446">
        <f t="shared" si="2498"/>
        <v>8226900</v>
      </c>
      <c r="GK1214" s="446">
        <f t="shared" si="2498"/>
        <v>3698658</v>
      </c>
      <c r="GL1214" s="446">
        <f t="shared" si="2498"/>
        <v>38127944</v>
      </c>
      <c r="GM1214" s="446">
        <f t="shared" si="2498"/>
        <v>3305280</v>
      </c>
      <c r="GN1214" s="446">
        <f t="shared" si="2476"/>
        <v>398619</v>
      </c>
      <c r="GO1214" s="446">
        <f t="shared" si="2499"/>
        <v>356094</v>
      </c>
      <c r="GP1214" s="446">
        <f t="shared" si="2499"/>
        <v>467277</v>
      </c>
      <c r="GQ1214" s="446" t="str">
        <f t="shared" si="2499"/>
        <v>-</v>
      </c>
      <c r="GR1214" s="446"/>
      <c r="GS1214" s="446"/>
      <c r="GT1214" s="446"/>
      <c r="GU1214" s="446"/>
      <c r="GV1214" s="416"/>
    </row>
    <row r="1215" spans="1:204" ht="9.75" customHeight="1" x14ac:dyDescent="0.2">
      <c r="A1215" s="417" t="str">
        <f t="shared" si="2489"/>
        <v>2023-24JUNER1F</v>
      </c>
      <c r="B1215" s="458" t="str">
        <f t="shared" si="2462"/>
        <v>2023-24</v>
      </c>
      <c r="C1215" s="402" t="s">
        <v>671</v>
      </c>
      <c r="D1215" s="458" t="str">
        <f t="shared" si="2491"/>
        <v>Y59</v>
      </c>
      <c r="E1215" s="458" t="str">
        <f t="shared" si="2492"/>
        <v>South East</v>
      </c>
      <c r="F1215" s="478" t="s">
        <v>458</v>
      </c>
      <c r="G1215" s="478" t="s">
        <v>688</v>
      </c>
      <c r="H1215" s="510">
        <v>3398</v>
      </c>
      <c r="I1215" s="510">
        <v>1881</v>
      </c>
      <c r="J1215" s="510">
        <v>14013</v>
      </c>
      <c r="K1215" s="510">
        <v>7</v>
      </c>
      <c r="L1215" s="510">
        <v>0</v>
      </c>
      <c r="M1215" s="510">
        <v>14</v>
      </c>
      <c r="N1215" s="510">
        <v>57</v>
      </c>
      <c r="O1215" s="510">
        <v>143</v>
      </c>
      <c r="P1215" s="510">
        <v>10</v>
      </c>
      <c r="Q1215" s="510">
        <v>0</v>
      </c>
      <c r="R1215" s="510">
        <v>36</v>
      </c>
      <c r="S1215" s="510">
        <v>2600</v>
      </c>
      <c r="T1215" s="510">
        <v>115</v>
      </c>
      <c r="U1215" s="510">
        <v>79</v>
      </c>
      <c r="V1215" s="510">
        <v>1229</v>
      </c>
      <c r="W1215" s="510">
        <v>865</v>
      </c>
      <c r="X1215" s="510">
        <v>57</v>
      </c>
      <c r="Y1215" s="510">
        <v>64884</v>
      </c>
      <c r="Z1215" s="510">
        <v>564</v>
      </c>
      <c r="AA1215" s="510">
        <v>1037</v>
      </c>
      <c r="AB1215" s="510">
        <v>48711</v>
      </c>
      <c r="AC1215" s="510">
        <v>617</v>
      </c>
      <c r="AD1215" s="510">
        <v>1068</v>
      </c>
      <c r="AE1215" s="510">
        <v>1639410</v>
      </c>
      <c r="AF1215" s="510">
        <v>1334</v>
      </c>
      <c r="AG1215" s="510">
        <v>2518</v>
      </c>
      <c r="AH1215" s="510">
        <v>2929158</v>
      </c>
      <c r="AI1215" s="510">
        <v>3386</v>
      </c>
      <c r="AJ1215" s="510">
        <v>7302</v>
      </c>
      <c r="AK1215" s="510">
        <v>310868</v>
      </c>
      <c r="AL1215" s="510">
        <v>5454</v>
      </c>
      <c r="AM1215" s="510">
        <v>12548</v>
      </c>
      <c r="AN1215" s="510" t="s">
        <v>152</v>
      </c>
      <c r="AO1215" s="510">
        <v>72</v>
      </c>
      <c r="AP1215" s="510">
        <v>9</v>
      </c>
      <c r="AQ1215" s="510">
        <v>28137</v>
      </c>
      <c r="AR1215" s="510">
        <v>3126</v>
      </c>
      <c r="AS1215" s="510">
        <v>4939</v>
      </c>
      <c r="AT1215" s="510">
        <v>160</v>
      </c>
      <c r="AU1215" s="510">
        <v>0</v>
      </c>
      <c r="AV1215" s="510">
        <v>11</v>
      </c>
      <c r="AW1215" s="510">
        <v>39</v>
      </c>
      <c r="AX1215" s="510">
        <v>2</v>
      </c>
      <c r="AY1215" s="510">
        <v>147</v>
      </c>
      <c r="AZ1215" s="510">
        <v>19</v>
      </c>
      <c r="BA1215" s="510" t="s">
        <v>152</v>
      </c>
      <c r="BB1215" s="510" t="s">
        <v>152</v>
      </c>
      <c r="BC1215" s="510" t="s">
        <v>152</v>
      </c>
      <c r="BD1215" s="510" t="s">
        <v>152</v>
      </c>
      <c r="BE1215" s="510" t="s">
        <v>152</v>
      </c>
      <c r="BF1215" s="510" t="s">
        <v>152</v>
      </c>
      <c r="BG1215" s="510" t="s">
        <v>152</v>
      </c>
      <c r="BH1215" s="510" t="s">
        <v>152</v>
      </c>
      <c r="BI1215" s="510">
        <v>1549</v>
      </c>
      <c r="BJ1215" s="510">
        <v>16</v>
      </c>
      <c r="BK1215" s="510">
        <v>875</v>
      </c>
      <c r="BL1215" s="510">
        <v>2440</v>
      </c>
      <c r="BM1215" s="510">
        <v>222</v>
      </c>
      <c r="BN1215" s="510">
        <v>177</v>
      </c>
      <c r="BO1215" s="510">
        <v>158</v>
      </c>
      <c r="BP1215" s="510">
        <v>124</v>
      </c>
      <c r="BQ1215" s="510">
        <v>1469</v>
      </c>
      <c r="BR1215" s="510">
        <v>1350</v>
      </c>
      <c r="BS1215" s="510">
        <v>1083</v>
      </c>
      <c r="BT1215" s="510">
        <v>952</v>
      </c>
      <c r="BU1215" s="510">
        <v>69</v>
      </c>
      <c r="BV1215" s="510">
        <v>61</v>
      </c>
      <c r="BW1215" s="510">
        <v>4</v>
      </c>
      <c r="BX1215" s="510">
        <v>2293</v>
      </c>
      <c r="BY1215" s="510">
        <v>573</v>
      </c>
      <c r="BZ1215" s="510">
        <v>919</v>
      </c>
      <c r="CA1215" s="510">
        <v>0</v>
      </c>
      <c r="CB1215" s="510">
        <v>0</v>
      </c>
      <c r="CC1215" s="510" t="s">
        <v>152</v>
      </c>
      <c r="CD1215" s="510" t="s">
        <v>152</v>
      </c>
      <c r="CE1215" s="510">
        <v>111</v>
      </c>
      <c r="CF1215" s="510">
        <v>62591</v>
      </c>
      <c r="CG1215" s="510">
        <v>564</v>
      </c>
      <c r="CH1215" s="510">
        <v>1038</v>
      </c>
      <c r="CI1215" s="510">
        <v>96</v>
      </c>
      <c r="CJ1215" s="510">
        <v>121657</v>
      </c>
      <c r="CK1215" s="510">
        <v>1267</v>
      </c>
      <c r="CL1215" s="510">
        <v>2068</v>
      </c>
      <c r="CM1215" s="510">
        <v>15</v>
      </c>
      <c r="CN1215" s="510">
        <v>69327</v>
      </c>
      <c r="CO1215" s="510">
        <v>4622</v>
      </c>
      <c r="CP1215" s="510">
        <v>9091</v>
      </c>
      <c r="CQ1215" s="510">
        <v>1118</v>
      </c>
      <c r="CR1215" s="510">
        <v>1448426</v>
      </c>
      <c r="CS1215" s="510">
        <v>1296</v>
      </c>
      <c r="CT1215" s="510">
        <v>2473</v>
      </c>
      <c r="CU1215" s="510">
        <v>125</v>
      </c>
      <c r="CV1215" s="510">
        <v>465487</v>
      </c>
      <c r="CW1215" s="510">
        <v>3724</v>
      </c>
      <c r="CX1215" s="510">
        <v>8550</v>
      </c>
      <c r="CY1215" s="510">
        <v>34</v>
      </c>
      <c r="CZ1215" s="510">
        <v>374237</v>
      </c>
      <c r="DA1215" s="510">
        <v>11007</v>
      </c>
      <c r="DB1215" s="510">
        <v>21037</v>
      </c>
      <c r="DC1215" s="510">
        <v>33</v>
      </c>
      <c r="DD1215" s="510">
        <v>247800</v>
      </c>
      <c r="DE1215" s="510">
        <v>7509</v>
      </c>
      <c r="DF1215" s="510">
        <v>20922</v>
      </c>
      <c r="DG1215" s="510">
        <v>14</v>
      </c>
      <c r="DH1215" s="510">
        <v>233519</v>
      </c>
      <c r="DI1215" s="510">
        <v>16680</v>
      </c>
      <c r="DJ1215" s="510">
        <v>39654</v>
      </c>
      <c r="DK1215" s="510">
        <v>9</v>
      </c>
      <c r="DL1215" s="510">
        <v>3402</v>
      </c>
      <c r="DM1215" s="510">
        <v>378</v>
      </c>
      <c r="DN1215" s="510">
        <v>597</v>
      </c>
      <c r="DO1215" s="510">
        <v>51</v>
      </c>
      <c r="DP1215" s="510">
        <v>2088</v>
      </c>
      <c r="DQ1215" s="510">
        <v>41</v>
      </c>
      <c r="DR1215" s="510">
        <v>71</v>
      </c>
      <c r="DS1215" s="510">
        <v>1</v>
      </c>
      <c r="DT1215" s="510">
        <v>728</v>
      </c>
      <c r="DU1215" s="510">
        <v>728</v>
      </c>
      <c r="DV1215" s="510">
        <v>728</v>
      </c>
      <c r="DW1215" s="510">
        <v>1</v>
      </c>
      <c r="DX1215" s="510" t="s">
        <v>152</v>
      </c>
      <c r="DY1215" s="510" t="s">
        <v>152</v>
      </c>
      <c r="DZ1215" s="510" t="s">
        <v>152</v>
      </c>
      <c r="EA1215" s="510" t="s">
        <v>152</v>
      </c>
      <c r="EB1215" s="510" t="s">
        <v>152</v>
      </c>
      <c r="EC1215" s="510" t="s">
        <v>152</v>
      </c>
      <c r="ED1215" s="510" t="s">
        <v>152</v>
      </c>
      <c r="EE1215" s="510" t="s">
        <v>152</v>
      </c>
      <c r="EF1215" s="510" t="s">
        <v>152</v>
      </c>
      <c r="EG1215" s="510">
        <v>0</v>
      </c>
      <c r="EH1215" s="506">
        <v>7</v>
      </c>
      <c r="EI1215" s="510" t="s">
        <v>152</v>
      </c>
      <c r="EJ1215" s="479"/>
      <c r="EK1215" s="479"/>
      <c r="EL1215" s="479"/>
      <c r="EM1215" s="479"/>
      <c r="EN1215" s="479"/>
      <c r="EO1215" s="479"/>
      <c r="EP1215" s="479"/>
      <c r="EQ1215" s="479"/>
      <c r="ER1215" s="479"/>
      <c r="ES1215" s="479"/>
      <c r="ET1215" s="479"/>
      <c r="EU1215" s="479"/>
      <c r="EV1215" s="479"/>
      <c r="EW1215" s="479"/>
      <c r="EX1215" s="479"/>
      <c r="EY1215" s="479"/>
      <c r="EZ1215" s="476"/>
      <c r="FA1215" s="446">
        <f t="shared" si="2500"/>
        <v>6</v>
      </c>
      <c r="FB1215" s="417">
        <f t="shared" ref="FB1215:FB1234" si="2512">LEFT($B1215,4)+IF(FA1215&lt;4,1,0)</f>
        <v>2023</v>
      </c>
      <c r="FC1215" s="448">
        <f t="shared" ref="FC1215:FC1234" si="2513">DATE($FB1215,$FA1215,1)</f>
        <v>45078</v>
      </c>
      <c r="FD1215" s="449">
        <f t="shared" ref="FD1215:FD1234" si="2514">DAY(EOMONTH($FC1215,0))</f>
        <v>30</v>
      </c>
      <c r="FE1215" s="450"/>
      <c r="FF1215" s="451">
        <f t="shared" si="2469"/>
        <v>0.48571428571428571</v>
      </c>
      <c r="FG1215" s="450"/>
      <c r="FH1215" s="452">
        <f t="shared" si="2501"/>
        <v>1.9304347826086956</v>
      </c>
      <c r="FI1215" s="452">
        <f t="shared" si="2502"/>
        <v>1.5391304347826087</v>
      </c>
      <c r="FJ1215" s="452">
        <f t="shared" si="2503"/>
        <v>2</v>
      </c>
      <c r="FK1215" s="452">
        <f t="shared" si="2504"/>
        <v>1.5696202531645569</v>
      </c>
      <c r="FL1215" s="452">
        <f t="shared" si="2505"/>
        <v>1.1952807160292922</v>
      </c>
      <c r="FM1215" s="452">
        <f t="shared" si="2506"/>
        <v>1.0984540276647681</v>
      </c>
      <c r="FN1215" s="452">
        <f t="shared" si="2507"/>
        <v>1.2520231213872832</v>
      </c>
      <c r="FO1215" s="452">
        <f t="shared" si="2508"/>
        <v>1.1005780346820808</v>
      </c>
      <c r="FP1215" s="452">
        <f t="shared" si="2509"/>
        <v>1.2105263157894737</v>
      </c>
      <c r="FQ1215" s="452">
        <f t="shared" si="2510"/>
        <v>1.0701754385964912</v>
      </c>
      <c r="FR1215" s="453"/>
      <c r="FS1215" s="446">
        <f t="shared" si="2511"/>
        <v>0</v>
      </c>
      <c r="FT1215" s="446">
        <f t="shared" si="2511"/>
        <v>26334</v>
      </c>
      <c r="FU1215" s="446">
        <f t="shared" si="2511"/>
        <v>107217</v>
      </c>
      <c r="FV1215" s="446">
        <f t="shared" si="2511"/>
        <v>268983</v>
      </c>
      <c r="FW1215" s="446">
        <f t="shared" si="2511"/>
        <v>119255</v>
      </c>
      <c r="FX1215" s="446">
        <f t="shared" si="2511"/>
        <v>84372</v>
      </c>
      <c r="FY1215" s="446">
        <f t="shared" si="2511"/>
        <v>3094622</v>
      </c>
      <c r="FZ1215" s="446">
        <f t="shared" si="2511"/>
        <v>6316230</v>
      </c>
      <c r="GA1215" s="446">
        <f t="shared" si="2511"/>
        <v>715236</v>
      </c>
      <c r="GB1215" s="446" t="str">
        <f t="shared" si="2497"/>
        <v>-</v>
      </c>
      <c r="GC1215" s="446">
        <f t="shared" si="2497"/>
        <v>44451</v>
      </c>
      <c r="GD1215" s="446">
        <f t="shared" si="2498"/>
        <v>3676</v>
      </c>
      <c r="GE1215" s="446" t="str">
        <f t="shared" si="2498"/>
        <v>-</v>
      </c>
      <c r="GF1215" s="446">
        <f t="shared" si="2498"/>
        <v>115218</v>
      </c>
      <c r="GG1215" s="446">
        <f t="shared" si="2498"/>
        <v>198528</v>
      </c>
      <c r="GH1215" s="446">
        <f t="shared" si="2498"/>
        <v>136365</v>
      </c>
      <c r="GI1215" s="446">
        <f t="shared" si="2498"/>
        <v>2764814</v>
      </c>
      <c r="GJ1215" s="446">
        <f t="shared" si="2498"/>
        <v>1068750</v>
      </c>
      <c r="GK1215" s="446">
        <f t="shared" si="2498"/>
        <v>715258</v>
      </c>
      <c r="GL1215" s="446">
        <f t="shared" si="2498"/>
        <v>690426</v>
      </c>
      <c r="GM1215" s="446">
        <f t="shared" si="2498"/>
        <v>555156</v>
      </c>
      <c r="GN1215" s="446">
        <f t="shared" si="2476"/>
        <v>728</v>
      </c>
      <c r="GO1215" s="446">
        <f t="shared" si="2499"/>
        <v>5373</v>
      </c>
      <c r="GP1215" s="446">
        <f t="shared" si="2499"/>
        <v>3621</v>
      </c>
      <c r="GQ1215" s="446" t="str">
        <f t="shared" si="2499"/>
        <v>-</v>
      </c>
      <c r="GR1215" s="446"/>
      <c r="GS1215" s="446"/>
      <c r="GT1215" s="446"/>
      <c r="GU1215" s="446"/>
      <c r="GV1215" s="416"/>
    </row>
    <row r="1216" spans="1:204" ht="9.75" customHeight="1" x14ac:dyDescent="0.2">
      <c r="A1216" s="493" t="str">
        <f t="shared" si="2489"/>
        <v>2023-24JUNERRU</v>
      </c>
      <c r="B1216" s="494" t="str">
        <f t="shared" si="2462"/>
        <v>2023-24</v>
      </c>
      <c r="C1216" s="480" t="s">
        <v>671</v>
      </c>
      <c r="D1216" s="494" t="str">
        <f t="shared" si="2491"/>
        <v>Y56</v>
      </c>
      <c r="E1216" s="494" t="str">
        <f t="shared" si="2492"/>
        <v>London</v>
      </c>
      <c r="F1216" s="495" t="s">
        <v>454</v>
      </c>
      <c r="G1216" s="511" t="s">
        <v>689</v>
      </c>
      <c r="H1216" s="519">
        <v>165982</v>
      </c>
      <c r="I1216" s="519">
        <v>131094</v>
      </c>
      <c r="J1216" s="519">
        <v>4315463</v>
      </c>
      <c r="K1216" s="519">
        <v>33</v>
      </c>
      <c r="L1216" s="519">
        <v>0</v>
      </c>
      <c r="M1216" s="519">
        <v>131</v>
      </c>
      <c r="N1216" s="519">
        <v>218</v>
      </c>
      <c r="O1216" s="519">
        <v>319</v>
      </c>
      <c r="P1216" s="519" t="s">
        <v>152</v>
      </c>
      <c r="Q1216" s="519">
        <v>0</v>
      </c>
      <c r="R1216" s="519">
        <v>1172</v>
      </c>
      <c r="S1216" s="519">
        <v>97859</v>
      </c>
      <c r="T1216" s="519">
        <v>12729</v>
      </c>
      <c r="U1216" s="519">
        <v>8980</v>
      </c>
      <c r="V1216" s="519">
        <v>51699</v>
      </c>
      <c r="W1216" s="519">
        <v>13972</v>
      </c>
      <c r="X1216" s="519">
        <v>707</v>
      </c>
      <c r="Y1216" s="519">
        <v>6112384</v>
      </c>
      <c r="Z1216" s="519">
        <v>480</v>
      </c>
      <c r="AA1216" s="519">
        <v>814</v>
      </c>
      <c r="AB1216" s="519">
        <v>6329884</v>
      </c>
      <c r="AC1216" s="519">
        <v>705</v>
      </c>
      <c r="AD1216" s="519">
        <v>1204</v>
      </c>
      <c r="AE1216" s="519">
        <v>141476804</v>
      </c>
      <c r="AF1216" s="519">
        <v>2737</v>
      </c>
      <c r="AG1216" s="519">
        <v>6213</v>
      </c>
      <c r="AH1216" s="519">
        <v>71530935</v>
      </c>
      <c r="AI1216" s="519">
        <v>5120</v>
      </c>
      <c r="AJ1216" s="519">
        <v>12522</v>
      </c>
      <c r="AK1216" s="519">
        <v>6784019</v>
      </c>
      <c r="AL1216" s="519">
        <v>9596</v>
      </c>
      <c r="AM1216" s="519">
        <v>21611</v>
      </c>
      <c r="AN1216" s="519">
        <v>441</v>
      </c>
      <c r="AO1216" s="519">
        <v>1082</v>
      </c>
      <c r="AP1216" s="519">
        <v>21</v>
      </c>
      <c r="AQ1216" s="519">
        <v>48624</v>
      </c>
      <c r="AR1216" s="519">
        <v>2315</v>
      </c>
      <c r="AS1216" s="519">
        <v>4420</v>
      </c>
      <c r="AT1216" s="519">
        <v>14550</v>
      </c>
      <c r="AU1216" s="519">
        <v>99</v>
      </c>
      <c r="AV1216" s="519">
        <v>2561</v>
      </c>
      <c r="AW1216" s="519" t="s">
        <v>152</v>
      </c>
      <c r="AX1216" s="519">
        <v>6</v>
      </c>
      <c r="AY1216" s="519">
        <v>11884</v>
      </c>
      <c r="AZ1216" s="519" t="s">
        <v>152</v>
      </c>
      <c r="BA1216" s="519">
        <v>7102</v>
      </c>
      <c r="BB1216" s="519">
        <v>35119308</v>
      </c>
      <c r="BC1216" s="519">
        <v>4945</v>
      </c>
      <c r="BD1216" s="519">
        <v>10421</v>
      </c>
      <c r="BE1216" s="519">
        <v>93</v>
      </c>
      <c r="BF1216" s="519">
        <v>1693</v>
      </c>
      <c r="BG1216" s="519">
        <v>4188</v>
      </c>
      <c r="BH1216" s="519">
        <v>1128</v>
      </c>
      <c r="BI1216" s="519">
        <v>51826</v>
      </c>
      <c r="BJ1216" s="519">
        <v>2291</v>
      </c>
      <c r="BK1216" s="519">
        <v>29192</v>
      </c>
      <c r="BL1216" s="519">
        <v>83309</v>
      </c>
      <c r="BM1216" s="519">
        <v>30146</v>
      </c>
      <c r="BN1216" s="519">
        <v>24258</v>
      </c>
      <c r="BO1216" s="519">
        <v>20631</v>
      </c>
      <c r="BP1216" s="519">
        <v>17224</v>
      </c>
      <c r="BQ1216" s="519">
        <v>75608</v>
      </c>
      <c r="BR1216" s="519">
        <v>58810</v>
      </c>
      <c r="BS1216" s="519">
        <v>24282</v>
      </c>
      <c r="BT1216" s="519">
        <v>15859</v>
      </c>
      <c r="BU1216" s="519">
        <v>973</v>
      </c>
      <c r="BV1216" s="519">
        <v>780</v>
      </c>
      <c r="BW1216" s="519">
        <v>62</v>
      </c>
      <c r="BX1216" s="519">
        <v>41715</v>
      </c>
      <c r="BY1216" s="519">
        <v>673</v>
      </c>
      <c r="BZ1216" s="519">
        <v>1196</v>
      </c>
      <c r="CA1216" s="519">
        <v>42</v>
      </c>
      <c r="CB1216" s="519">
        <v>28861</v>
      </c>
      <c r="CC1216" s="519">
        <v>687</v>
      </c>
      <c r="CD1216" s="519">
        <v>1239</v>
      </c>
      <c r="CE1216" s="519">
        <v>12625</v>
      </c>
      <c r="CF1216" s="519">
        <v>6041808</v>
      </c>
      <c r="CG1216" s="519">
        <v>479</v>
      </c>
      <c r="CH1216" s="519">
        <v>814</v>
      </c>
      <c r="CI1216" s="519">
        <v>3599</v>
      </c>
      <c r="CJ1216" s="519">
        <v>10228078</v>
      </c>
      <c r="CK1216" s="519">
        <v>2842</v>
      </c>
      <c r="CL1216" s="519">
        <v>6178</v>
      </c>
      <c r="CM1216" s="519">
        <v>1354</v>
      </c>
      <c r="CN1216" s="519">
        <v>3709960</v>
      </c>
      <c r="CO1216" s="519">
        <v>2740</v>
      </c>
      <c r="CP1216" s="519">
        <v>6035</v>
      </c>
      <c r="CQ1216" s="519">
        <v>46746</v>
      </c>
      <c r="CR1216" s="519">
        <v>127538766</v>
      </c>
      <c r="CS1216" s="519">
        <v>2728</v>
      </c>
      <c r="CT1216" s="519">
        <v>6213</v>
      </c>
      <c r="CU1216" s="519">
        <v>1131</v>
      </c>
      <c r="CV1216" s="519">
        <v>8480861</v>
      </c>
      <c r="CW1216" s="519">
        <v>7499</v>
      </c>
      <c r="CX1216" s="519">
        <v>18156</v>
      </c>
      <c r="CY1216" s="519">
        <v>411</v>
      </c>
      <c r="CZ1216" s="519">
        <v>2142979</v>
      </c>
      <c r="DA1216" s="519">
        <v>5214</v>
      </c>
      <c r="DB1216" s="519">
        <v>12941</v>
      </c>
      <c r="DC1216" s="519">
        <v>1356</v>
      </c>
      <c r="DD1216" s="519">
        <v>13274710</v>
      </c>
      <c r="DE1216" s="519">
        <v>9790</v>
      </c>
      <c r="DF1216" s="519">
        <v>21694</v>
      </c>
      <c r="DG1216" s="519">
        <v>108</v>
      </c>
      <c r="DH1216" s="519">
        <v>979818</v>
      </c>
      <c r="DI1216" s="519">
        <v>9072</v>
      </c>
      <c r="DJ1216" s="519">
        <v>22394</v>
      </c>
      <c r="DK1216" s="519">
        <v>1017</v>
      </c>
      <c r="DL1216" s="519">
        <v>364514</v>
      </c>
      <c r="DM1216" s="519">
        <v>358</v>
      </c>
      <c r="DN1216" s="519">
        <v>622</v>
      </c>
      <c r="DO1216" s="519">
        <v>6888</v>
      </c>
      <c r="DP1216" s="519">
        <v>560561</v>
      </c>
      <c r="DQ1216" s="519">
        <v>81</v>
      </c>
      <c r="DR1216" s="519">
        <v>196</v>
      </c>
      <c r="DS1216" s="519">
        <v>109</v>
      </c>
      <c r="DT1216" s="519">
        <v>406049</v>
      </c>
      <c r="DU1216" s="519">
        <v>3725</v>
      </c>
      <c r="DV1216" s="519">
        <v>8184</v>
      </c>
      <c r="DW1216" s="519">
        <v>91</v>
      </c>
      <c r="DX1216" s="519" t="s">
        <v>152</v>
      </c>
      <c r="DY1216" s="519" t="s">
        <v>152</v>
      </c>
      <c r="DZ1216" s="519" t="s">
        <v>152</v>
      </c>
      <c r="EA1216" s="519" t="s">
        <v>152</v>
      </c>
      <c r="EB1216" s="519" t="s">
        <v>152</v>
      </c>
      <c r="EC1216" s="519" t="s">
        <v>152</v>
      </c>
      <c r="ED1216" s="519" t="s">
        <v>152</v>
      </c>
      <c r="EE1216" s="519" t="s">
        <v>152</v>
      </c>
      <c r="EF1216" s="519" t="s">
        <v>152</v>
      </c>
      <c r="EG1216" s="519">
        <v>208</v>
      </c>
      <c r="EH1216" s="513">
        <v>1023</v>
      </c>
      <c r="EI1216" s="519" t="s">
        <v>152</v>
      </c>
      <c r="EJ1216" s="512"/>
      <c r="EK1216" s="512"/>
      <c r="EL1216" s="512"/>
      <c r="EM1216" s="512"/>
      <c r="EN1216" s="512"/>
      <c r="EO1216" s="512"/>
      <c r="EP1216" s="512"/>
      <c r="EQ1216" s="512"/>
      <c r="ER1216" s="512"/>
      <c r="ES1216" s="512"/>
      <c r="ET1216" s="512"/>
      <c r="EU1216" s="512"/>
      <c r="EV1216" s="512"/>
      <c r="EW1216" s="512"/>
      <c r="EX1216" s="512"/>
      <c r="EY1216" s="512"/>
      <c r="EZ1216" s="514"/>
      <c r="FA1216" s="520">
        <f t="shared" si="2500"/>
        <v>6</v>
      </c>
      <c r="FB1216" s="493">
        <f t="shared" si="2512"/>
        <v>2023</v>
      </c>
      <c r="FC1216" s="498">
        <f t="shared" si="2513"/>
        <v>45078</v>
      </c>
      <c r="FD1216" s="499">
        <f t="shared" si="2514"/>
        <v>30</v>
      </c>
      <c r="FE1216" s="500"/>
      <c r="FF1216" s="515" t="e">
        <f t="shared" si="2469"/>
        <v>#VALUE!</v>
      </c>
      <c r="FG1216" s="500"/>
      <c r="FH1216" s="481">
        <f t="shared" si="2501"/>
        <v>2.3682928745384557</v>
      </c>
      <c r="FI1216" s="481">
        <f t="shared" si="2502"/>
        <v>1.9057270798962997</v>
      </c>
      <c r="FJ1216" s="481">
        <f t="shared" si="2503"/>
        <v>2.2974387527839641</v>
      </c>
      <c r="FK1216" s="481">
        <f t="shared" si="2504"/>
        <v>1.9180400890868596</v>
      </c>
      <c r="FL1216" s="481">
        <f t="shared" si="2505"/>
        <v>1.4624654248631501</v>
      </c>
      <c r="FM1216" s="481">
        <f t="shared" si="2506"/>
        <v>1.1375461807771909</v>
      </c>
      <c r="FN1216" s="481">
        <f t="shared" si="2507"/>
        <v>1.7379043801889493</v>
      </c>
      <c r="FO1216" s="481">
        <f t="shared" si="2508"/>
        <v>1.1350558259375894</v>
      </c>
      <c r="FP1216" s="481">
        <f t="shared" si="2509"/>
        <v>1.3762376237623761</v>
      </c>
      <c r="FQ1216" s="481">
        <f t="shared" si="2510"/>
        <v>1.1032531824611032</v>
      </c>
      <c r="FR1216" s="501"/>
      <c r="FS1216" s="482">
        <f t="shared" si="2511"/>
        <v>0</v>
      </c>
      <c r="FT1216" s="482">
        <f t="shared" si="2511"/>
        <v>17173314</v>
      </c>
      <c r="FU1216" s="482">
        <f t="shared" si="2511"/>
        <v>28578492</v>
      </c>
      <c r="FV1216" s="482">
        <f t="shared" si="2511"/>
        <v>41818986</v>
      </c>
      <c r="FW1216" s="482">
        <f t="shared" si="2511"/>
        <v>10361406</v>
      </c>
      <c r="FX1216" s="482">
        <f t="shared" si="2511"/>
        <v>10811920</v>
      </c>
      <c r="FY1216" s="482">
        <f t="shared" si="2511"/>
        <v>321205887</v>
      </c>
      <c r="FZ1216" s="482">
        <f t="shared" si="2511"/>
        <v>174957384</v>
      </c>
      <c r="GA1216" s="482">
        <f t="shared" si="2511"/>
        <v>15278977</v>
      </c>
      <c r="GB1216" s="482">
        <f t="shared" si="2497"/>
        <v>74009942</v>
      </c>
      <c r="GC1216" s="482">
        <f t="shared" si="2497"/>
        <v>92820</v>
      </c>
      <c r="GD1216" s="482">
        <f t="shared" si="2498"/>
        <v>74152</v>
      </c>
      <c r="GE1216" s="482">
        <f t="shared" si="2498"/>
        <v>52038</v>
      </c>
      <c r="GF1216" s="482">
        <f t="shared" si="2498"/>
        <v>10276750</v>
      </c>
      <c r="GG1216" s="482">
        <f t="shared" si="2498"/>
        <v>22234622</v>
      </c>
      <c r="GH1216" s="482">
        <f t="shared" si="2498"/>
        <v>8171390</v>
      </c>
      <c r="GI1216" s="482">
        <f t="shared" si="2498"/>
        <v>290432898</v>
      </c>
      <c r="GJ1216" s="482">
        <f t="shared" si="2498"/>
        <v>20534436</v>
      </c>
      <c r="GK1216" s="482">
        <f t="shared" si="2498"/>
        <v>5318751</v>
      </c>
      <c r="GL1216" s="482">
        <f t="shared" si="2498"/>
        <v>29417064</v>
      </c>
      <c r="GM1216" s="482">
        <f t="shared" si="2498"/>
        <v>2418552</v>
      </c>
      <c r="GN1216" s="482">
        <f t="shared" si="2476"/>
        <v>892056</v>
      </c>
      <c r="GO1216" s="482">
        <f t="shared" si="2499"/>
        <v>632574</v>
      </c>
      <c r="GP1216" s="482">
        <f t="shared" si="2499"/>
        <v>1350048</v>
      </c>
      <c r="GQ1216" s="482" t="str">
        <f t="shared" si="2499"/>
        <v>-</v>
      </c>
      <c r="GR1216" s="482"/>
      <c r="GS1216" s="482"/>
      <c r="GT1216" s="482"/>
      <c r="GU1216" s="482"/>
      <c r="GV1216" s="502"/>
    </row>
    <row r="1217" spans="1:204" ht="9.75" customHeight="1" x14ac:dyDescent="0.2">
      <c r="A1217" s="417" t="str">
        <f t="shared" si="2489"/>
        <v>2023-24JUNERX6</v>
      </c>
      <c r="B1217" s="458" t="str">
        <f t="shared" si="2462"/>
        <v>2023-24</v>
      </c>
      <c r="C1217" s="402" t="s">
        <v>671</v>
      </c>
      <c r="D1217" s="458" t="str">
        <f t="shared" si="2491"/>
        <v>Y63</v>
      </c>
      <c r="E1217" s="458" t="str">
        <f t="shared" si="2492"/>
        <v>North East and Yorkshire</v>
      </c>
      <c r="F1217" s="478" t="s">
        <v>448</v>
      </c>
      <c r="G1217" s="478" t="s">
        <v>690</v>
      </c>
      <c r="H1217" s="510">
        <v>48639</v>
      </c>
      <c r="I1217" s="510">
        <v>34234</v>
      </c>
      <c r="J1217" s="510">
        <v>438344</v>
      </c>
      <c r="K1217" s="510">
        <v>13</v>
      </c>
      <c r="L1217" s="510">
        <v>0</v>
      </c>
      <c r="M1217" s="510">
        <v>35</v>
      </c>
      <c r="N1217" s="510">
        <v>58</v>
      </c>
      <c r="O1217" s="510">
        <v>124</v>
      </c>
      <c r="P1217" s="510">
        <v>216</v>
      </c>
      <c r="Q1217" s="510">
        <v>1660</v>
      </c>
      <c r="R1217" s="510">
        <v>9</v>
      </c>
      <c r="S1217" s="510">
        <v>35047</v>
      </c>
      <c r="T1217" s="510">
        <v>3192</v>
      </c>
      <c r="U1217" s="510">
        <v>2073</v>
      </c>
      <c r="V1217" s="510">
        <v>20065</v>
      </c>
      <c r="W1217" s="510">
        <v>6478</v>
      </c>
      <c r="X1217" s="510">
        <v>458</v>
      </c>
      <c r="Y1217" s="510">
        <v>1398532</v>
      </c>
      <c r="Z1217" s="510">
        <v>438</v>
      </c>
      <c r="AA1217" s="510">
        <v>784</v>
      </c>
      <c r="AB1217" s="510">
        <v>1018385</v>
      </c>
      <c r="AC1217" s="510">
        <v>491</v>
      </c>
      <c r="AD1217" s="510">
        <v>894</v>
      </c>
      <c r="AE1217" s="510">
        <v>44412765</v>
      </c>
      <c r="AF1217" s="510">
        <v>2213</v>
      </c>
      <c r="AG1217" s="510">
        <v>4575</v>
      </c>
      <c r="AH1217" s="510">
        <v>40195050</v>
      </c>
      <c r="AI1217" s="510">
        <v>6205</v>
      </c>
      <c r="AJ1217" s="510">
        <v>14935</v>
      </c>
      <c r="AK1217" s="510">
        <v>3022213</v>
      </c>
      <c r="AL1217" s="510">
        <v>6599</v>
      </c>
      <c r="AM1217" s="510">
        <v>15285</v>
      </c>
      <c r="AN1217" s="510" t="s">
        <v>152</v>
      </c>
      <c r="AO1217" s="510">
        <v>973</v>
      </c>
      <c r="AP1217" s="510">
        <v>1154</v>
      </c>
      <c r="AQ1217" s="510">
        <v>2842473</v>
      </c>
      <c r="AR1217" s="510">
        <v>2463</v>
      </c>
      <c r="AS1217" s="510">
        <v>5206</v>
      </c>
      <c r="AT1217" s="510">
        <v>2566</v>
      </c>
      <c r="AU1217" s="510">
        <v>30</v>
      </c>
      <c r="AV1217" s="510">
        <v>166</v>
      </c>
      <c r="AW1217" s="510">
        <v>2370</v>
      </c>
      <c r="AX1217" s="510">
        <v>134</v>
      </c>
      <c r="AY1217" s="510">
        <v>2236</v>
      </c>
      <c r="AZ1217" s="510">
        <v>0</v>
      </c>
      <c r="BA1217" s="510" t="s">
        <v>152</v>
      </c>
      <c r="BB1217" s="510" t="s">
        <v>152</v>
      </c>
      <c r="BC1217" s="510" t="s">
        <v>152</v>
      </c>
      <c r="BD1217" s="510" t="s">
        <v>152</v>
      </c>
      <c r="BE1217" s="510" t="s">
        <v>152</v>
      </c>
      <c r="BF1217" s="510" t="s">
        <v>152</v>
      </c>
      <c r="BG1217" s="510" t="s">
        <v>152</v>
      </c>
      <c r="BH1217" s="510" t="s">
        <v>152</v>
      </c>
      <c r="BI1217" s="510">
        <v>18780</v>
      </c>
      <c r="BJ1217" s="510">
        <v>3378</v>
      </c>
      <c r="BK1217" s="510">
        <v>10323</v>
      </c>
      <c r="BL1217" s="510">
        <v>32481</v>
      </c>
      <c r="BM1217" s="510">
        <v>6234</v>
      </c>
      <c r="BN1217" s="510">
        <v>4587</v>
      </c>
      <c r="BO1217" s="510">
        <v>3949</v>
      </c>
      <c r="BP1217" s="510">
        <v>2933</v>
      </c>
      <c r="BQ1217" s="510">
        <v>26134</v>
      </c>
      <c r="BR1217" s="510">
        <v>21654</v>
      </c>
      <c r="BS1217" s="510">
        <v>9321</v>
      </c>
      <c r="BT1217" s="510">
        <v>6945</v>
      </c>
      <c r="BU1217" s="510">
        <v>804</v>
      </c>
      <c r="BV1217" s="510">
        <v>472</v>
      </c>
      <c r="BW1217" s="510">
        <v>84</v>
      </c>
      <c r="BX1217" s="510">
        <v>47990</v>
      </c>
      <c r="BY1217" s="510">
        <v>571</v>
      </c>
      <c r="BZ1217" s="510">
        <v>985</v>
      </c>
      <c r="CA1217" s="510">
        <v>82</v>
      </c>
      <c r="CB1217" s="510">
        <v>35966</v>
      </c>
      <c r="CC1217" s="510">
        <v>439</v>
      </c>
      <c r="CD1217" s="510">
        <v>725</v>
      </c>
      <c r="CE1217" s="510">
        <v>3026</v>
      </c>
      <c r="CF1217" s="510">
        <v>1314576</v>
      </c>
      <c r="CG1217" s="510">
        <v>434</v>
      </c>
      <c r="CH1217" s="510">
        <v>775</v>
      </c>
      <c r="CI1217" s="510">
        <v>2379</v>
      </c>
      <c r="CJ1217" s="510">
        <v>4933530</v>
      </c>
      <c r="CK1217" s="510">
        <v>2074</v>
      </c>
      <c r="CL1217" s="510">
        <v>4016</v>
      </c>
      <c r="CM1217" s="510">
        <v>691</v>
      </c>
      <c r="CN1217" s="510">
        <v>1156718</v>
      </c>
      <c r="CO1217" s="510">
        <v>1674</v>
      </c>
      <c r="CP1217" s="510">
        <v>3365</v>
      </c>
      <c r="CQ1217" s="510">
        <v>16995</v>
      </c>
      <c r="CR1217" s="510">
        <v>38322517</v>
      </c>
      <c r="CS1217" s="510">
        <v>2255</v>
      </c>
      <c r="CT1217" s="510">
        <v>4695</v>
      </c>
      <c r="CU1217" s="510">
        <v>235</v>
      </c>
      <c r="CV1217" s="510">
        <v>1266389</v>
      </c>
      <c r="CW1217" s="510">
        <v>5389</v>
      </c>
      <c r="CX1217" s="510">
        <v>9993</v>
      </c>
      <c r="CY1217" s="510">
        <v>72</v>
      </c>
      <c r="CZ1217" s="510">
        <v>448793</v>
      </c>
      <c r="DA1217" s="510">
        <v>6233</v>
      </c>
      <c r="DB1217" s="510">
        <v>12227</v>
      </c>
      <c r="DC1217" s="510">
        <v>1475</v>
      </c>
      <c r="DD1217" s="510">
        <v>15381252</v>
      </c>
      <c r="DE1217" s="510">
        <v>10428</v>
      </c>
      <c r="DF1217" s="510">
        <v>22260</v>
      </c>
      <c r="DG1217" s="510">
        <v>395</v>
      </c>
      <c r="DH1217" s="510">
        <v>4452331</v>
      </c>
      <c r="DI1217" s="510">
        <v>11272</v>
      </c>
      <c r="DJ1217" s="510">
        <v>25459</v>
      </c>
      <c r="DK1217" s="510">
        <v>76</v>
      </c>
      <c r="DL1217" s="510">
        <v>45664</v>
      </c>
      <c r="DM1217" s="510">
        <v>601</v>
      </c>
      <c r="DN1217" s="510">
        <v>994</v>
      </c>
      <c r="DO1217" s="510">
        <v>1708</v>
      </c>
      <c r="DP1217" s="510">
        <v>65972</v>
      </c>
      <c r="DQ1217" s="510">
        <v>39</v>
      </c>
      <c r="DR1217" s="510">
        <v>78</v>
      </c>
      <c r="DS1217" s="510">
        <v>1</v>
      </c>
      <c r="DT1217" s="510">
        <v>17235</v>
      </c>
      <c r="DU1217" s="510">
        <v>17235</v>
      </c>
      <c r="DV1217" s="510">
        <v>17235</v>
      </c>
      <c r="DW1217" s="510">
        <v>1</v>
      </c>
      <c r="DX1217" s="510" t="s">
        <v>152</v>
      </c>
      <c r="DY1217" s="510" t="s">
        <v>152</v>
      </c>
      <c r="DZ1217" s="510" t="s">
        <v>152</v>
      </c>
      <c r="EA1217" s="510" t="s">
        <v>152</v>
      </c>
      <c r="EB1217" s="510" t="s">
        <v>152</v>
      </c>
      <c r="EC1217" s="510" t="s">
        <v>152</v>
      </c>
      <c r="ED1217" s="510" t="s">
        <v>152</v>
      </c>
      <c r="EE1217" s="510" t="s">
        <v>152</v>
      </c>
      <c r="EF1217" s="510" t="s">
        <v>152</v>
      </c>
      <c r="EG1217" s="510">
        <v>356</v>
      </c>
      <c r="EH1217" s="506">
        <v>84</v>
      </c>
      <c r="EI1217" s="510" t="s">
        <v>152</v>
      </c>
      <c r="EJ1217" s="479"/>
      <c r="EK1217" s="479"/>
      <c r="EL1217" s="479"/>
      <c r="EM1217" s="479"/>
      <c r="EN1217" s="479"/>
      <c r="EO1217" s="479"/>
      <c r="EP1217" s="479"/>
      <c r="EQ1217" s="479"/>
      <c r="ER1217" s="479"/>
      <c r="ES1217" s="479"/>
      <c r="ET1217" s="479"/>
      <c r="EU1217" s="479"/>
      <c r="EV1217" s="479"/>
      <c r="EW1217" s="479"/>
      <c r="EX1217" s="479"/>
      <c r="EY1217" s="479"/>
      <c r="EZ1217" s="476"/>
      <c r="FA1217" s="446">
        <f t="shared" si="2500"/>
        <v>6</v>
      </c>
      <c r="FB1217" s="417">
        <f t="shared" si="2512"/>
        <v>2023</v>
      </c>
      <c r="FC1217" s="448">
        <f t="shared" si="2513"/>
        <v>45078</v>
      </c>
      <c r="FD1217" s="449">
        <f t="shared" si="2514"/>
        <v>30</v>
      </c>
      <c r="FE1217" s="450"/>
      <c r="FF1217" s="451">
        <f t="shared" si="2469"/>
        <v>0.57392473118279574</v>
      </c>
      <c r="FG1217" s="450"/>
      <c r="FH1217" s="452">
        <f t="shared" si="2501"/>
        <v>1.9530075187969924</v>
      </c>
      <c r="FI1217" s="452">
        <f t="shared" si="2502"/>
        <v>1.4370300751879699</v>
      </c>
      <c r="FJ1217" s="452">
        <f t="shared" si="2503"/>
        <v>1.9049686444766039</v>
      </c>
      <c r="FK1217" s="452">
        <f t="shared" si="2504"/>
        <v>1.4148576941630486</v>
      </c>
      <c r="FL1217" s="452">
        <f t="shared" si="2505"/>
        <v>1.3024669823075006</v>
      </c>
      <c r="FM1217" s="452">
        <f t="shared" si="2506"/>
        <v>1.0791926239720908</v>
      </c>
      <c r="FN1217" s="452">
        <f t="shared" si="2507"/>
        <v>1.4388700216116086</v>
      </c>
      <c r="FO1217" s="452">
        <f t="shared" si="2508"/>
        <v>1.0720901512812597</v>
      </c>
      <c r="FP1217" s="452">
        <f t="shared" si="2509"/>
        <v>1.7554585152838429</v>
      </c>
      <c r="FQ1217" s="452">
        <f t="shared" si="2510"/>
        <v>1.0305676855895196</v>
      </c>
      <c r="FR1217" s="453"/>
      <c r="FS1217" s="446">
        <f t="shared" si="2511"/>
        <v>0</v>
      </c>
      <c r="FT1217" s="446">
        <f t="shared" si="2511"/>
        <v>1198190</v>
      </c>
      <c r="FU1217" s="446">
        <f t="shared" si="2511"/>
        <v>1985572</v>
      </c>
      <c r="FV1217" s="446">
        <f t="shared" si="2511"/>
        <v>4245016</v>
      </c>
      <c r="FW1217" s="446">
        <f t="shared" si="2511"/>
        <v>2502528</v>
      </c>
      <c r="FX1217" s="446">
        <f t="shared" si="2511"/>
        <v>1853262</v>
      </c>
      <c r="FY1217" s="446">
        <f t="shared" si="2511"/>
        <v>91797375</v>
      </c>
      <c r="FZ1217" s="446">
        <f t="shared" si="2511"/>
        <v>96748930</v>
      </c>
      <c r="GA1217" s="446">
        <f t="shared" si="2511"/>
        <v>7000530</v>
      </c>
      <c r="GB1217" s="446" t="str">
        <f t="shared" si="2497"/>
        <v>-</v>
      </c>
      <c r="GC1217" s="446">
        <f t="shared" si="2497"/>
        <v>6007724</v>
      </c>
      <c r="GD1217" s="446">
        <f t="shared" si="2498"/>
        <v>82740</v>
      </c>
      <c r="GE1217" s="446">
        <f t="shared" si="2498"/>
        <v>59450</v>
      </c>
      <c r="GF1217" s="446">
        <f t="shared" si="2498"/>
        <v>2345150</v>
      </c>
      <c r="GG1217" s="446">
        <f t="shared" si="2498"/>
        <v>9554064</v>
      </c>
      <c r="GH1217" s="446">
        <f t="shared" si="2498"/>
        <v>2325215</v>
      </c>
      <c r="GI1217" s="446">
        <f t="shared" si="2498"/>
        <v>79791525</v>
      </c>
      <c r="GJ1217" s="446">
        <f t="shared" si="2498"/>
        <v>2348355</v>
      </c>
      <c r="GK1217" s="446">
        <f t="shared" si="2498"/>
        <v>880344</v>
      </c>
      <c r="GL1217" s="446">
        <f t="shared" si="2498"/>
        <v>32833500</v>
      </c>
      <c r="GM1217" s="446">
        <f t="shared" si="2498"/>
        <v>10056305</v>
      </c>
      <c r="GN1217" s="446">
        <f t="shared" si="2476"/>
        <v>17235</v>
      </c>
      <c r="GO1217" s="446">
        <f t="shared" si="2499"/>
        <v>75544</v>
      </c>
      <c r="GP1217" s="446">
        <f t="shared" si="2499"/>
        <v>133224</v>
      </c>
      <c r="GQ1217" s="446" t="str">
        <f t="shared" si="2499"/>
        <v>-</v>
      </c>
      <c r="GR1217" s="446"/>
      <c r="GS1217" s="446"/>
      <c r="GT1217" s="446"/>
      <c r="GU1217" s="446"/>
      <c r="GV1217" s="416"/>
    </row>
    <row r="1218" spans="1:204" ht="9.75" customHeight="1" x14ac:dyDescent="0.2">
      <c r="A1218" s="417" t="str">
        <f t="shared" si="2489"/>
        <v>2023-24JUNERX7</v>
      </c>
      <c r="B1218" s="458" t="str">
        <f t="shared" si="2462"/>
        <v>2023-24</v>
      </c>
      <c r="C1218" s="402" t="s">
        <v>671</v>
      </c>
      <c r="D1218" s="458" t="str">
        <f t="shared" si="2491"/>
        <v>Y62</v>
      </c>
      <c r="E1218" s="458" t="str">
        <f t="shared" si="2492"/>
        <v>North West</v>
      </c>
      <c r="F1218" s="478" t="s">
        <v>449</v>
      </c>
      <c r="G1218" s="478" t="s">
        <v>691</v>
      </c>
      <c r="H1218" s="510">
        <v>132341</v>
      </c>
      <c r="I1218" s="510">
        <v>97301</v>
      </c>
      <c r="J1218" s="510">
        <v>275445</v>
      </c>
      <c r="K1218" s="510">
        <v>3</v>
      </c>
      <c r="L1218" s="510">
        <v>0</v>
      </c>
      <c r="M1218" s="510">
        <v>0</v>
      </c>
      <c r="N1218" s="510">
        <v>15</v>
      </c>
      <c r="O1218" s="510">
        <v>78</v>
      </c>
      <c r="P1218" s="510">
        <v>249</v>
      </c>
      <c r="Q1218" s="510">
        <v>221</v>
      </c>
      <c r="R1218" s="510">
        <v>332</v>
      </c>
      <c r="S1218" s="510">
        <v>91933</v>
      </c>
      <c r="T1218" s="510">
        <v>8686</v>
      </c>
      <c r="U1218" s="510">
        <v>5606</v>
      </c>
      <c r="V1218" s="510">
        <v>48614</v>
      </c>
      <c r="W1218" s="510">
        <v>15802</v>
      </c>
      <c r="X1218" s="510">
        <v>999</v>
      </c>
      <c r="Y1218" s="510">
        <v>4364150</v>
      </c>
      <c r="Z1218" s="510">
        <v>502</v>
      </c>
      <c r="AA1218" s="510">
        <v>844</v>
      </c>
      <c r="AB1218" s="510">
        <v>3449871</v>
      </c>
      <c r="AC1218" s="510">
        <v>615</v>
      </c>
      <c r="AD1218" s="510">
        <v>1049</v>
      </c>
      <c r="AE1218" s="510">
        <v>77290224</v>
      </c>
      <c r="AF1218" s="510">
        <v>1590</v>
      </c>
      <c r="AG1218" s="510">
        <v>3202</v>
      </c>
      <c r="AH1218" s="510">
        <v>128212770</v>
      </c>
      <c r="AI1218" s="510">
        <v>8114</v>
      </c>
      <c r="AJ1218" s="510">
        <v>18846</v>
      </c>
      <c r="AK1218" s="510">
        <v>11986842</v>
      </c>
      <c r="AL1218" s="510">
        <v>11999</v>
      </c>
      <c r="AM1218" s="510">
        <v>26670</v>
      </c>
      <c r="AN1218" s="510">
        <v>1778</v>
      </c>
      <c r="AO1218" s="510">
        <v>4643</v>
      </c>
      <c r="AP1218" s="510">
        <v>3308</v>
      </c>
      <c r="AQ1218" s="510">
        <v>10427055</v>
      </c>
      <c r="AR1218" s="510">
        <v>3152</v>
      </c>
      <c r="AS1218" s="510">
        <v>7710</v>
      </c>
      <c r="AT1218" s="510">
        <v>12764</v>
      </c>
      <c r="AU1218" s="510">
        <v>1027</v>
      </c>
      <c r="AV1218" s="510">
        <v>5992</v>
      </c>
      <c r="AW1218" s="510">
        <v>370</v>
      </c>
      <c r="AX1218" s="510">
        <v>842</v>
      </c>
      <c r="AY1218" s="510">
        <v>4903</v>
      </c>
      <c r="AZ1218" s="510">
        <v>134</v>
      </c>
      <c r="BA1218" s="510">
        <v>5562</v>
      </c>
      <c r="BB1218" s="510">
        <v>24932229</v>
      </c>
      <c r="BC1218" s="510">
        <v>4483</v>
      </c>
      <c r="BD1218" s="510">
        <v>10545</v>
      </c>
      <c r="BE1218" s="510">
        <v>396</v>
      </c>
      <c r="BF1218" s="510">
        <v>1658</v>
      </c>
      <c r="BG1218" s="510">
        <v>1448</v>
      </c>
      <c r="BH1218" s="510">
        <v>2060</v>
      </c>
      <c r="BI1218" s="510">
        <v>46897</v>
      </c>
      <c r="BJ1218" s="510">
        <v>6375</v>
      </c>
      <c r="BK1218" s="510">
        <v>25897</v>
      </c>
      <c r="BL1218" s="510">
        <v>79169</v>
      </c>
      <c r="BM1218" s="510">
        <v>16796</v>
      </c>
      <c r="BN1218" s="510">
        <v>13644</v>
      </c>
      <c r="BO1218" s="510">
        <v>10725</v>
      </c>
      <c r="BP1218" s="510">
        <v>8887</v>
      </c>
      <c r="BQ1218" s="510">
        <v>61939</v>
      </c>
      <c r="BR1218" s="510">
        <v>51105</v>
      </c>
      <c r="BS1218" s="510">
        <v>23711</v>
      </c>
      <c r="BT1218" s="510">
        <v>16225</v>
      </c>
      <c r="BU1218" s="510">
        <v>1373</v>
      </c>
      <c r="BV1218" s="510">
        <v>1026</v>
      </c>
      <c r="BW1218" s="510">
        <v>163</v>
      </c>
      <c r="BX1218" s="510">
        <v>141170</v>
      </c>
      <c r="BY1218" s="510">
        <v>866</v>
      </c>
      <c r="BZ1218" s="510">
        <v>979</v>
      </c>
      <c r="CA1218" s="510">
        <v>82</v>
      </c>
      <c r="CB1218" s="510">
        <v>52089</v>
      </c>
      <c r="CC1218" s="510">
        <v>635</v>
      </c>
      <c r="CD1218" s="510">
        <v>1160</v>
      </c>
      <c r="CE1218" s="510">
        <v>8441</v>
      </c>
      <c r="CF1218" s="510">
        <v>4170891</v>
      </c>
      <c r="CG1218" s="510">
        <v>494</v>
      </c>
      <c r="CH1218" s="510">
        <v>837</v>
      </c>
      <c r="CI1218" s="510">
        <v>4693</v>
      </c>
      <c r="CJ1218" s="510">
        <v>7941513</v>
      </c>
      <c r="CK1218" s="510">
        <v>1692</v>
      </c>
      <c r="CL1218" s="510">
        <v>3361</v>
      </c>
      <c r="CM1218" s="510">
        <v>2223</v>
      </c>
      <c r="CN1218" s="510">
        <v>3558036</v>
      </c>
      <c r="CO1218" s="510">
        <v>1601</v>
      </c>
      <c r="CP1218" s="510">
        <v>3312</v>
      </c>
      <c r="CQ1218" s="510">
        <v>41698</v>
      </c>
      <c r="CR1218" s="510">
        <v>65790675</v>
      </c>
      <c r="CS1218" s="510">
        <v>1578</v>
      </c>
      <c r="CT1218" s="510">
        <v>3178</v>
      </c>
      <c r="CU1218" s="510">
        <v>2045</v>
      </c>
      <c r="CV1218" s="510">
        <v>13569906</v>
      </c>
      <c r="CW1218" s="510">
        <v>6636</v>
      </c>
      <c r="CX1218" s="510">
        <v>14023</v>
      </c>
      <c r="CY1218" s="510">
        <v>1146</v>
      </c>
      <c r="CZ1218" s="510">
        <v>8928896</v>
      </c>
      <c r="DA1218" s="510">
        <v>7791</v>
      </c>
      <c r="DB1218" s="510">
        <v>18880</v>
      </c>
      <c r="DC1218" s="510">
        <v>1460</v>
      </c>
      <c r="DD1218" s="510">
        <v>21107128</v>
      </c>
      <c r="DE1218" s="510">
        <v>14457</v>
      </c>
      <c r="DF1218" s="510">
        <v>34399</v>
      </c>
      <c r="DG1218" s="510">
        <v>416</v>
      </c>
      <c r="DH1218" s="510">
        <v>7542755</v>
      </c>
      <c r="DI1218" s="510">
        <v>18132</v>
      </c>
      <c r="DJ1218" s="510">
        <v>48783</v>
      </c>
      <c r="DK1218" s="510">
        <v>239</v>
      </c>
      <c r="DL1218" s="510">
        <v>76863</v>
      </c>
      <c r="DM1218" s="510">
        <v>322</v>
      </c>
      <c r="DN1218" s="510">
        <v>534</v>
      </c>
      <c r="DO1218" s="510">
        <v>4906</v>
      </c>
      <c r="DP1218" s="510">
        <v>178156</v>
      </c>
      <c r="DQ1218" s="510">
        <v>36</v>
      </c>
      <c r="DR1218" s="510">
        <v>66</v>
      </c>
      <c r="DS1218" s="510">
        <v>71</v>
      </c>
      <c r="DT1218" s="510">
        <v>149628</v>
      </c>
      <c r="DU1218" s="510">
        <v>2107</v>
      </c>
      <c r="DV1218" s="510">
        <v>3612</v>
      </c>
      <c r="DW1218" s="510">
        <v>64</v>
      </c>
      <c r="DX1218" s="510" t="s">
        <v>152</v>
      </c>
      <c r="DY1218" s="510" t="s">
        <v>152</v>
      </c>
      <c r="DZ1218" s="510" t="s">
        <v>152</v>
      </c>
      <c r="EA1218" s="510" t="s">
        <v>152</v>
      </c>
      <c r="EB1218" s="510" t="s">
        <v>152</v>
      </c>
      <c r="EC1218" s="510" t="s">
        <v>152</v>
      </c>
      <c r="ED1218" s="510" t="s">
        <v>152</v>
      </c>
      <c r="EE1218" s="510" t="s">
        <v>152</v>
      </c>
      <c r="EF1218" s="510" t="s">
        <v>152</v>
      </c>
      <c r="EG1218" s="510">
        <v>426</v>
      </c>
      <c r="EH1218" s="506">
        <v>20</v>
      </c>
      <c r="EI1218" s="510" t="s">
        <v>152</v>
      </c>
      <c r="EJ1218" s="479"/>
      <c r="EK1218" s="479"/>
      <c r="EL1218" s="479"/>
      <c r="EM1218" s="479"/>
      <c r="EN1218" s="479"/>
      <c r="EO1218" s="479"/>
      <c r="EP1218" s="479"/>
      <c r="EQ1218" s="479"/>
      <c r="ER1218" s="479"/>
      <c r="ES1218" s="479"/>
      <c r="ET1218" s="479"/>
      <c r="EU1218" s="479"/>
      <c r="EV1218" s="479"/>
      <c r="EW1218" s="479"/>
      <c r="EX1218" s="479"/>
      <c r="EY1218" s="479"/>
      <c r="EZ1218" s="476"/>
      <c r="FA1218" s="446">
        <f t="shared" si="2500"/>
        <v>6</v>
      </c>
      <c r="FB1218" s="417">
        <f t="shared" si="2512"/>
        <v>2023</v>
      </c>
      <c r="FC1218" s="448">
        <f t="shared" si="2513"/>
        <v>45078</v>
      </c>
      <c r="FD1218" s="449">
        <f t="shared" si="2514"/>
        <v>30</v>
      </c>
      <c r="FE1218" s="450"/>
      <c r="FF1218" s="451">
        <f t="shared" si="2469"/>
        <v>0.58148631029986964</v>
      </c>
      <c r="FG1218" s="450"/>
      <c r="FH1218" s="452">
        <f t="shared" si="2501"/>
        <v>1.9336863918950034</v>
      </c>
      <c r="FI1218" s="452">
        <f t="shared" si="2502"/>
        <v>1.5708035919871057</v>
      </c>
      <c r="FJ1218" s="452">
        <f t="shared" si="2503"/>
        <v>1.9131287905815197</v>
      </c>
      <c r="FK1218" s="452">
        <f t="shared" si="2504"/>
        <v>1.5852657866571531</v>
      </c>
      <c r="FL1218" s="452">
        <f t="shared" si="2505"/>
        <v>1.2740979964619246</v>
      </c>
      <c r="FM1218" s="452">
        <f t="shared" si="2506"/>
        <v>1.0512403834286419</v>
      </c>
      <c r="FN1218" s="452">
        <f t="shared" si="2507"/>
        <v>1.5005062650297432</v>
      </c>
      <c r="FO1218" s="452">
        <f t="shared" si="2508"/>
        <v>1.0267687634476648</v>
      </c>
      <c r="FP1218" s="452">
        <f t="shared" si="2509"/>
        <v>1.3743743743743744</v>
      </c>
      <c r="FQ1218" s="452">
        <f t="shared" si="2510"/>
        <v>1.027027027027027</v>
      </c>
      <c r="FR1218" s="453"/>
      <c r="FS1218" s="446">
        <f t="shared" si="2511"/>
        <v>0</v>
      </c>
      <c r="FT1218" s="446">
        <f t="shared" si="2511"/>
        <v>0</v>
      </c>
      <c r="FU1218" s="446">
        <f t="shared" si="2511"/>
        <v>1459515</v>
      </c>
      <c r="FV1218" s="446">
        <f t="shared" si="2511"/>
        <v>7589478</v>
      </c>
      <c r="FW1218" s="446">
        <f t="shared" si="2511"/>
        <v>7330984</v>
      </c>
      <c r="FX1218" s="446">
        <f t="shared" si="2511"/>
        <v>5880694</v>
      </c>
      <c r="FY1218" s="446">
        <f t="shared" si="2511"/>
        <v>155662028</v>
      </c>
      <c r="FZ1218" s="446">
        <f t="shared" si="2511"/>
        <v>297804492</v>
      </c>
      <c r="GA1218" s="446">
        <f t="shared" si="2511"/>
        <v>26643330</v>
      </c>
      <c r="GB1218" s="446">
        <f t="shared" si="2497"/>
        <v>58651290</v>
      </c>
      <c r="GC1218" s="446">
        <f t="shared" si="2497"/>
        <v>25504680</v>
      </c>
      <c r="GD1218" s="446">
        <f t="shared" si="2498"/>
        <v>159577</v>
      </c>
      <c r="GE1218" s="446">
        <f t="shared" si="2498"/>
        <v>95120</v>
      </c>
      <c r="GF1218" s="446">
        <f t="shared" si="2498"/>
        <v>7065117</v>
      </c>
      <c r="GG1218" s="446">
        <f t="shared" si="2498"/>
        <v>15773173</v>
      </c>
      <c r="GH1218" s="446">
        <f t="shared" si="2498"/>
        <v>7362576</v>
      </c>
      <c r="GI1218" s="446">
        <f t="shared" si="2498"/>
        <v>132516244</v>
      </c>
      <c r="GJ1218" s="446">
        <f t="shared" si="2498"/>
        <v>28677035</v>
      </c>
      <c r="GK1218" s="446">
        <f t="shared" si="2498"/>
        <v>21636480</v>
      </c>
      <c r="GL1218" s="446">
        <f t="shared" si="2498"/>
        <v>50222540</v>
      </c>
      <c r="GM1218" s="446">
        <f t="shared" si="2498"/>
        <v>20293728</v>
      </c>
      <c r="GN1218" s="446">
        <f t="shared" si="2476"/>
        <v>256452</v>
      </c>
      <c r="GO1218" s="446">
        <f t="shared" si="2499"/>
        <v>127626</v>
      </c>
      <c r="GP1218" s="446">
        <f t="shared" si="2499"/>
        <v>323796</v>
      </c>
      <c r="GQ1218" s="446" t="str">
        <f t="shared" si="2499"/>
        <v>-</v>
      </c>
      <c r="GR1218" s="446"/>
      <c r="GS1218" s="446"/>
      <c r="GT1218" s="446"/>
      <c r="GU1218" s="446"/>
      <c r="GV1218" s="416"/>
    </row>
    <row r="1219" spans="1:204" ht="9.75" customHeight="1" x14ac:dyDescent="0.2">
      <c r="A1219" s="417" t="str">
        <f t="shared" si="2489"/>
        <v>2023-24JUNERYE</v>
      </c>
      <c r="B1219" s="458" t="str">
        <f t="shared" si="2462"/>
        <v>2023-24</v>
      </c>
      <c r="C1219" s="402" t="s">
        <v>671</v>
      </c>
      <c r="D1219" s="458" t="str">
        <f t="shared" si="2491"/>
        <v>Y59</v>
      </c>
      <c r="E1219" s="458" t="str">
        <f t="shared" si="2492"/>
        <v>South East</v>
      </c>
      <c r="F1219" s="478" t="s">
        <v>456</v>
      </c>
      <c r="G1219" s="478" t="s">
        <v>692</v>
      </c>
      <c r="H1219" s="510">
        <v>80991</v>
      </c>
      <c r="I1219" s="510">
        <v>51337</v>
      </c>
      <c r="J1219" s="510">
        <v>2316875</v>
      </c>
      <c r="K1219" s="510">
        <v>45</v>
      </c>
      <c r="L1219" s="510">
        <v>1</v>
      </c>
      <c r="M1219" s="510">
        <v>171</v>
      </c>
      <c r="N1219" s="510">
        <v>228</v>
      </c>
      <c r="O1219" s="510">
        <v>301</v>
      </c>
      <c r="P1219" s="510">
        <v>258</v>
      </c>
      <c r="Q1219" s="510">
        <v>41</v>
      </c>
      <c r="R1219" s="510">
        <v>66</v>
      </c>
      <c r="S1219" s="510">
        <v>48088</v>
      </c>
      <c r="T1219" s="510">
        <v>3459</v>
      </c>
      <c r="U1219" s="510">
        <v>2210</v>
      </c>
      <c r="V1219" s="510">
        <v>25246</v>
      </c>
      <c r="W1219" s="510">
        <v>11804</v>
      </c>
      <c r="X1219" s="510">
        <v>607</v>
      </c>
      <c r="Y1219" s="510">
        <v>1918062</v>
      </c>
      <c r="Z1219" s="510">
        <v>555</v>
      </c>
      <c r="AA1219" s="510">
        <v>987</v>
      </c>
      <c r="AB1219" s="510">
        <v>1405882</v>
      </c>
      <c r="AC1219" s="510">
        <v>636</v>
      </c>
      <c r="AD1219" s="510">
        <v>1137</v>
      </c>
      <c r="AE1219" s="510">
        <v>52710042</v>
      </c>
      <c r="AF1219" s="510">
        <v>2088</v>
      </c>
      <c r="AG1219" s="510">
        <v>4106</v>
      </c>
      <c r="AH1219" s="510">
        <v>89467550</v>
      </c>
      <c r="AI1219" s="510">
        <v>7579</v>
      </c>
      <c r="AJ1219" s="510">
        <v>16954</v>
      </c>
      <c r="AK1219" s="510">
        <v>5214143</v>
      </c>
      <c r="AL1219" s="510">
        <v>8590</v>
      </c>
      <c r="AM1219" s="510">
        <v>19413</v>
      </c>
      <c r="AN1219" s="510">
        <v>0</v>
      </c>
      <c r="AO1219" s="510">
        <v>1538</v>
      </c>
      <c r="AP1219" s="510">
        <v>315</v>
      </c>
      <c r="AQ1219" s="510">
        <v>686932</v>
      </c>
      <c r="AR1219" s="510">
        <v>2181</v>
      </c>
      <c r="AS1219" s="510">
        <v>4336</v>
      </c>
      <c r="AT1219" s="510">
        <v>5221</v>
      </c>
      <c r="AU1219" s="510">
        <v>128</v>
      </c>
      <c r="AV1219" s="510">
        <v>531</v>
      </c>
      <c r="AW1219" s="510">
        <v>881</v>
      </c>
      <c r="AX1219" s="510">
        <v>512</v>
      </c>
      <c r="AY1219" s="510">
        <v>4050</v>
      </c>
      <c r="AZ1219" s="510">
        <v>1034</v>
      </c>
      <c r="BA1219" s="510">
        <v>697</v>
      </c>
      <c r="BB1219" s="510">
        <v>1682175</v>
      </c>
      <c r="BC1219" s="510">
        <v>2413</v>
      </c>
      <c r="BD1219" s="510">
        <v>4566</v>
      </c>
      <c r="BE1219" s="510">
        <v>60</v>
      </c>
      <c r="BF1219" s="510">
        <v>304</v>
      </c>
      <c r="BG1219" s="510">
        <v>246</v>
      </c>
      <c r="BH1219" s="510">
        <v>87</v>
      </c>
      <c r="BI1219" s="510">
        <v>24475</v>
      </c>
      <c r="BJ1219" s="510">
        <v>2160</v>
      </c>
      <c r="BK1219" s="510">
        <v>16232</v>
      </c>
      <c r="BL1219" s="510">
        <v>42867</v>
      </c>
      <c r="BM1219" s="510">
        <v>6785</v>
      </c>
      <c r="BN1219" s="510">
        <v>5136</v>
      </c>
      <c r="BO1219" s="510">
        <v>4290</v>
      </c>
      <c r="BP1219" s="510">
        <v>3264</v>
      </c>
      <c r="BQ1219" s="510">
        <v>32073</v>
      </c>
      <c r="BR1219" s="510">
        <v>26522</v>
      </c>
      <c r="BS1219" s="510">
        <v>17453</v>
      </c>
      <c r="BT1219" s="510">
        <v>12699</v>
      </c>
      <c r="BU1219" s="510">
        <v>913</v>
      </c>
      <c r="BV1219" s="510">
        <v>666</v>
      </c>
      <c r="BW1219" s="510">
        <v>63</v>
      </c>
      <c r="BX1219" s="510">
        <v>38738</v>
      </c>
      <c r="BY1219" s="510">
        <v>615</v>
      </c>
      <c r="BZ1219" s="510">
        <v>1099</v>
      </c>
      <c r="CA1219" s="510">
        <v>52</v>
      </c>
      <c r="CB1219" s="510">
        <v>24130</v>
      </c>
      <c r="CC1219" s="510">
        <v>464</v>
      </c>
      <c r="CD1219" s="510">
        <v>1020</v>
      </c>
      <c r="CE1219" s="510">
        <v>3344</v>
      </c>
      <c r="CF1219" s="510">
        <v>1855194</v>
      </c>
      <c r="CG1219" s="510">
        <v>555</v>
      </c>
      <c r="CH1219" s="510">
        <v>984</v>
      </c>
      <c r="CI1219" s="510">
        <v>1914</v>
      </c>
      <c r="CJ1219" s="510">
        <v>3712781</v>
      </c>
      <c r="CK1219" s="510">
        <v>1940</v>
      </c>
      <c r="CL1219" s="510">
        <v>3909</v>
      </c>
      <c r="CM1219" s="510">
        <v>516</v>
      </c>
      <c r="CN1219" s="510">
        <v>956171</v>
      </c>
      <c r="CO1219" s="510">
        <v>1853</v>
      </c>
      <c r="CP1219" s="510">
        <v>3847</v>
      </c>
      <c r="CQ1219" s="510">
        <v>22816</v>
      </c>
      <c r="CR1219" s="510">
        <v>48041090</v>
      </c>
      <c r="CS1219" s="510">
        <v>2106</v>
      </c>
      <c r="CT1219" s="510">
        <v>4129</v>
      </c>
      <c r="CU1219" s="510">
        <v>1527</v>
      </c>
      <c r="CV1219" s="510">
        <v>7870291</v>
      </c>
      <c r="CW1219" s="510">
        <v>5154</v>
      </c>
      <c r="CX1219" s="510">
        <v>9476</v>
      </c>
      <c r="CY1219" s="510">
        <v>600</v>
      </c>
      <c r="CZ1219" s="510">
        <v>2640562</v>
      </c>
      <c r="DA1219" s="510">
        <v>4401</v>
      </c>
      <c r="DB1219" s="510">
        <v>8825</v>
      </c>
      <c r="DC1219" s="510">
        <v>124</v>
      </c>
      <c r="DD1219" s="510">
        <v>1279276</v>
      </c>
      <c r="DE1219" s="510">
        <v>10317</v>
      </c>
      <c r="DF1219" s="510">
        <v>19863</v>
      </c>
      <c r="DG1219" s="510">
        <v>71</v>
      </c>
      <c r="DH1219" s="510">
        <v>328319</v>
      </c>
      <c r="DI1219" s="510">
        <v>4624</v>
      </c>
      <c r="DJ1219" s="510">
        <v>14030</v>
      </c>
      <c r="DK1219" s="510">
        <v>219</v>
      </c>
      <c r="DL1219" s="510">
        <v>82399</v>
      </c>
      <c r="DM1219" s="510">
        <v>376</v>
      </c>
      <c r="DN1219" s="510">
        <v>599</v>
      </c>
      <c r="DO1219" s="510">
        <v>1941</v>
      </c>
      <c r="DP1219" s="510">
        <v>145385</v>
      </c>
      <c r="DQ1219" s="510">
        <v>75</v>
      </c>
      <c r="DR1219" s="510">
        <v>181</v>
      </c>
      <c r="DS1219" s="510">
        <v>20</v>
      </c>
      <c r="DT1219" s="510">
        <v>42020</v>
      </c>
      <c r="DU1219" s="510">
        <v>2101</v>
      </c>
      <c r="DV1219" s="510">
        <v>4078</v>
      </c>
      <c r="DW1219" s="510">
        <v>17</v>
      </c>
      <c r="DX1219" s="510" t="s">
        <v>152</v>
      </c>
      <c r="DY1219" s="510" t="s">
        <v>152</v>
      </c>
      <c r="DZ1219" s="510" t="s">
        <v>152</v>
      </c>
      <c r="EA1219" s="510" t="s">
        <v>152</v>
      </c>
      <c r="EB1219" s="510" t="s">
        <v>152</v>
      </c>
      <c r="EC1219" s="510" t="s">
        <v>152</v>
      </c>
      <c r="ED1219" s="510" t="s">
        <v>152</v>
      </c>
      <c r="EE1219" s="510" t="s">
        <v>152</v>
      </c>
      <c r="EF1219" s="510" t="s">
        <v>152</v>
      </c>
      <c r="EG1219" s="510">
        <v>197</v>
      </c>
      <c r="EH1219" s="506">
        <v>1040</v>
      </c>
      <c r="EI1219" s="510" t="s">
        <v>152</v>
      </c>
      <c r="EJ1219" s="479"/>
      <c r="EK1219" s="479"/>
      <c r="EL1219" s="479"/>
      <c r="EM1219" s="479"/>
      <c r="EN1219" s="479"/>
      <c r="EO1219" s="479"/>
      <c r="EP1219" s="479"/>
      <c r="EQ1219" s="479"/>
      <c r="ER1219" s="479"/>
      <c r="ES1219" s="479"/>
      <c r="ET1219" s="479"/>
      <c r="EU1219" s="479"/>
      <c r="EV1219" s="479"/>
      <c r="EW1219" s="479"/>
      <c r="EX1219" s="479"/>
      <c r="EY1219" s="479"/>
      <c r="EZ1219" s="476"/>
      <c r="FA1219" s="482">
        <f t="shared" si="2500"/>
        <v>6</v>
      </c>
      <c r="FB1219" s="493">
        <f t="shared" si="2512"/>
        <v>2023</v>
      </c>
      <c r="FC1219" s="498">
        <f t="shared" si="2513"/>
        <v>45078</v>
      </c>
      <c r="FD1219" s="499">
        <f t="shared" si="2514"/>
        <v>30</v>
      </c>
      <c r="FE1219" s="450"/>
      <c r="FF1219" s="451">
        <f t="shared" si="2469"/>
        <v>0.60637300843486408</v>
      </c>
      <c r="FG1219" s="450"/>
      <c r="FH1219" s="452">
        <f t="shared" si="2501"/>
        <v>1.9615495808037005</v>
      </c>
      <c r="FI1219" s="452">
        <f t="shared" si="2502"/>
        <v>1.4848222029488292</v>
      </c>
      <c r="FJ1219" s="452">
        <f t="shared" si="2503"/>
        <v>1.9411764705882353</v>
      </c>
      <c r="FK1219" s="452">
        <f t="shared" si="2504"/>
        <v>1.476923076923077</v>
      </c>
      <c r="FL1219" s="452">
        <f t="shared" si="2505"/>
        <v>1.2704190762893131</v>
      </c>
      <c r="FM1219" s="452">
        <f t="shared" si="2506"/>
        <v>1.0505426602234018</v>
      </c>
      <c r="FN1219" s="452">
        <f t="shared" si="2507"/>
        <v>1.4785665875974245</v>
      </c>
      <c r="FO1219" s="452">
        <f t="shared" si="2508"/>
        <v>1.0758217553371738</v>
      </c>
      <c r="FP1219" s="452">
        <f t="shared" si="2509"/>
        <v>1.5041186161449753</v>
      </c>
      <c r="FQ1219" s="452">
        <f t="shared" si="2510"/>
        <v>1.0971993410214167</v>
      </c>
      <c r="FR1219" s="453"/>
      <c r="FS1219" s="446">
        <f t="shared" si="2511"/>
        <v>51337</v>
      </c>
      <c r="FT1219" s="446">
        <f t="shared" si="2511"/>
        <v>8778627</v>
      </c>
      <c r="FU1219" s="446">
        <f t="shared" si="2511"/>
        <v>11704836</v>
      </c>
      <c r="FV1219" s="446">
        <f t="shared" si="2511"/>
        <v>15452437</v>
      </c>
      <c r="FW1219" s="446">
        <f t="shared" si="2511"/>
        <v>3414033</v>
      </c>
      <c r="FX1219" s="446">
        <f t="shared" si="2511"/>
        <v>2512770</v>
      </c>
      <c r="FY1219" s="446">
        <f t="shared" si="2511"/>
        <v>103660076</v>
      </c>
      <c r="FZ1219" s="446">
        <f t="shared" si="2511"/>
        <v>200125016</v>
      </c>
      <c r="GA1219" s="446">
        <f t="shared" si="2511"/>
        <v>11783691</v>
      </c>
      <c r="GB1219" s="446">
        <f t="shared" si="2497"/>
        <v>3182502</v>
      </c>
      <c r="GC1219" s="446">
        <f t="shared" si="2497"/>
        <v>1365840</v>
      </c>
      <c r="GD1219" s="446">
        <f t="shared" ref="GD1219:GM1228" si="2515">IFERROR(HLOOKUP(GD$1,$H$5:$HA$10112,MATCH($A1219,$A$5:$A$10112,0),0)*HLOOKUP(GD$2,$H$5:$HA$10112,MATCH($A1219,$A$5:$A$10112,0),0),"-")</f>
        <v>69237</v>
      </c>
      <c r="GE1219" s="446">
        <f t="shared" si="2515"/>
        <v>53040</v>
      </c>
      <c r="GF1219" s="446">
        <f t="shared" si="2515"/>
        <v>3290496</v>
      </c>
      <c r="GG1219" s="446">
        <f t="shared" si="2515"/>
        <v>7481826</v>
      </c>
      <c r="GH1219" s="446">
        <f t="shared" si="2515"/>
        <v>1985052</v>
      </c>
      <c r="GI1219" s="446">
        <f t="shared" si="2515"/>
        <v>94207264</v>
      </c>
      <c r="GJ1219" s="446">
        <f t="shared" si="2515"/>
        <v>14469852</v>
      </c>
      <c r="GK1219" s="446">
        <f t="shared" si="2515"/>
        <v>5295000</v>
      </c>
      <c r="GL1219" s="446">
        <f t="shared" si="2515"/>
        <v>2463012</v>
      </c>
      <c r="GM1219" s="446">
        <f t="shared" si="2515"/>
        <v>996130</v>
      </c>
      <c r="GN1219" s="446">
        <f t="shared" si="2476"/>
        <v>81560</v>
      </c>
      <c r="GO1219" s="446">
        <f t="shared" si="2499"/>
        <v>131181</v>
      </c>
      <c r="GP1219" s="446">
        <f t="shared" si="2499"/>
        <v>351321</v>
      </c>
      <c r="GQ1219" s="446" t="str">
        <f t="shared" si="2499"/>
        <v>-</v>
      </c>
      <c r="GR1219" s="446"/>
      <c r="GS1219" s="446"/>
      <c r="GT1219" s="446"/>
      <c r="GU1219" s="446"/>
      <c r="GV1219" s="416"/>
    </row>
    <row r="1220" spans="1:204" ht="9.75" customHeight="1" x14ac:dyDescent="0.2">
      <c r="A1220" s="523" t="str">
        <f t="shared" si="2489"/>
        <v>2023-24JUNERYD</v>
      </c>
      <c r="B1220" s="524" t="str">
        <f t="shared" si="2462"/>
        <v>2023-24</v>
      </c>
      <c r="C1220" s="525" t="s">
        <v>671</v>
      </c>
      <c r="D1220" s="524" t="str">
        <f t="shared" si="2491"/>
        <v>Y59</v>
      </c>
      <c r="E1220" s="524" t="str">
        <f t="shared" si="2492"/>
        <v>South East</v>
      </c>
      <c r="F1220" s="526" t="s">
        <v>455</v>
      </c>
      <c r="G1220" s="526" t="s">
        <v>693</v>
      </c>
      <c r="H1220" s="527">
        <v>84246</v>
      </c>
      <c r="I1220" s="527">
        <v>70611</v>
      </c>
      <c r="J1220" s="527">
        <v>2335315</v>
      </c>
      <c r="K1220" s="527">
        <v>33</v>
      </c>
      <c r="L1220" s="527">
        <v>1</v>
      </c>
      <c r="M1220" s="527">
        <v>126</v>
      </c>
      <c r="N1220" s="527">
        <v>183</v>
      </c>
      <c r="O1220" s="527">
        <v>271</v>
      </c>
      <c r="P1220" s="527">
        <v>205</v>
      </c>
      <c r="Q1220" s="527">
        <v>26</v>
      </c>
      <c r="R1220" s="527">
        <v>68</v>
      </c>
      <c r="S1220" s="527">
        <v>59462</v>
      </c>
      <c r="T1220" s="527">
        <v>4595</v>
      </c>
      <c r="U1220" s="527">
        <v>2919</v>
      </c>
      <c r="V1220" s="527">
        <v>32429</v>
      </c>
      <c r="W1220" s="527">
        <v>13559</v>
      </c>
      <c r="X1220" s="527">
        <v>391</v>
      </c>
      <c r="Y1220" s="527">
        <v>2561585</v>
      </c>
      <c r="Z1220" s="527">
        <v>557</v>
      </c>
      <c r="AA1220" s="527">
        <v>1020</v>
      </c>
      <c r="AB1220" s="527">
        <v>1897904</v>
      </c>
      <c r="AC1220" s="527">
        <v>650</v>
      </c>
      <c r="AD1220" s="527">
        <v>1217</v>
      </c>
      <c r="AE1220" s="527">
        <v>60482864</v>
      </c>
      <c r="AF1220" s="527">
        <v>1865</v>
      </c>
      <c r="AG1220" s="527">
        <v>3831</v>
      </c>
      <c r="AH1220" s="527">
        <v>118844659</v>
      </c>
      <c r="AI1220" s="527">
        <v>8765</v>
      </c>
      <c r="AJ1220" s="527">
        <v>20167</v>
      </c>
      <c r="AK1220" s="527">
        <v>4743353</v>
      </c>
      <c r="AL1220" s="527">
        <v>12131</v>
      </c>
      <c r="AM1220" s="527">
        <v>30674</v>
      </c>
      <c r="AN1220" s="527">
        <v>1</v>
      </c>
      <c r="AO1220" s="527">
        <v>2091</v>
      </c>
      <c r="AP1220" s="527">
        <v>3888</v>
      </c>
      <c r="AQ1220" s="527">
        <v>27195833</v>
      </c>
      <c r="AR1220" s="527">
        <v>6995</v>
      </c>
      <c r="AS1220" s="527">
        <v>15353</v>
      </c>
      <c r="AT1220" s="527">
        <v>6071</v>
      </c>
      <c r="AU1220" s="527">
        <v>394</v>
      </c>
      <c r="AV1220" s="527">
        <v>1640</v>
      </c>
      <c r="AW1220" s="527">
        <v>2659</v>
      </c>
      <c r="AX1220" s="527">
        <v>414</v>
      </c>
      <c r="AY1220" s="527">
        <v>3623</v>
      </c>
      <c r="AZ1220" s="527">
        <v>1592</v>
      </c>
      <c r="BA1220" s="527">
        <v>7240</v>
      </c>
      <c r="BB1220" s="527">
        <v>9532142</v>
      </c>
      <c r="BC1220" s="527">
        <v>1317</v>
      </c>
      <c r="BD1220" s="527">
        <v>1948</v>
      </c>
      <c r="BE1220" s="527">
        <v>333</v>
      </c>
      <c r="BF1220" s="527">
        <v>1079</v>
      </c>
      <c r="BG1220" s="527">
        <v>4662</v>
      </c>
      <c r="BH1220" s="527">
        <v>1166</v>
      </c>
      <c r="BI1220" s="527">
        <v>32981</v>
      </c>
      <c r="BJ1220" s="527">
        <v>1745</v>
      </c>
      <c r="BK1220" s="527">
        <v>18665</v>
      </c>
      <c r="BL1220" s="527">
        <v>53391</v>
      </c>
      <c r="BM1220" s="527">
        <v>10485</v>
      </c>
      <c r="BN1220" s="527">
        <v>7215</v>
      </c>
      <c r="BO1220" s="527">
        <v>6663</v>
      </c>
      <c r="BP1220" s="527">
        <v>4654</v>
      </c>
      <c r="BQ1220" s="527">
        <v>44799</v>
      </c>
      <c r="BR1220" s="527">
        <v>34350</v>
      </c>
      <c r="BS1220" s="527">
        <v>25138</v>
      </c>
      <c r="BT1220" s="527">
        <v>14240</v>
      </c>
      <c r="BU1220" s="527">
        <v>689</v>
      </c>
      <c r="BV1220" s="527">
        <v>418</v>
      </c>
      <c r="BW1220" s="527">
        <v>59</v>
      </c>
      <c r="BX1220" s="527">
        <v>36476</v>
      </c>
      <c r="BY1220" s="527">
        <v>618</v>
      </c>
      <c r="BZ1220" s="527">
        <v>1023</v>
      </c>
      <c r="CA1220" s="527">
        <v>70</v>
      </c>
      <c r="CB1220" s="527">
        <v>42984</v>
      </c>
      <c r="CC1220" s="527">
        <v>614</v>
      </c>
      <c r="CD1220" s="527">
        <v>1235</v>
      </c>
      <c r="CE1220" s="527">
        <v>4466</v>
      </c>
      <c r="CF1220" s="527">
        <v>2482125</v>
      </c>
      <c r="CG1220" s="527">
        <v>556</v>
      </c>
      <c r="CH1220" s="527">
        <v>1016</v>
      </c>
      <c r="CI1220" s="527">
        <v>2120</v>
      </c>
      <c r="CJ1220" s="527">
        <v>3528203</v>
      </c>
      <c r="CK1220" s="527">
        <v>1664</v>
      </c>
      <c r="CL1220" s="527">
        <v>3266</v>
      </c>
      <c r="CM1220" s="527">
        <v>1184</v>
      </c>
      <c r="CN1220" s="527">
        <v>2127151</v>
      </c>
      <c r="CO1220" s="527">
        <v>1797</v>
      </c>
      <c r="CP1220" s="527">
        <v>3669</v>
      </c>
      <c r="CQ1220" s="527">
        <v>29125</v>
      </c>
      <c r="CR1220" s="527">
        <v>54827510</v>
      </c>
      <c r="CS1220" s="527">
        <v>1882</v>
      </c>
      <c r="CT1220" s="527">
        <v>3866</v>
      </c>
      <c r="CU1220" s="527">
        <v>1014</v>
      </c>
      <c r="CV1220" s="527">
        <v>8956594</v>
      </c>
      <c r="CW1220" s="527">
        <v>8833</v>
      </c>
      <c r="CX1220" s="527">
        <v>20683</v>
      </c>
      <c r="CY1220" s="527">
        <v>534</v>
      </c>
      <c r="CZ1220" s="527">
        <v>5561974</v>
      </c>
      <c r="DA1220" s="527">
        <v>10416</v>
      </c>
      <c r="DB1220" s="527">
        <v>26373</v>
      </c>
      <c r="DC1220" s="527">
        <v>852</v>
      </c>
      <c r="DD1220" s="527">
        <v>9919565</v>
      </c>
      <c r="DE1220" s="527">
        <v>11643</v>
      </c>
      <c r="DF1220" s="527">
        <v>29201</v>
      </c>
      <c r="DG1220" s="527">
        <v>138</v>
      </c>
      <c r="DH1220" s="527">
        <v>1978465</v>
      </c>
      <c r="DI1220" s="527">
        <v>14337</v>
      </c>
      <c r="DJ1220" s="527">
        <v>34534</v>
      </c>
      <c r="DK1220" s="527">
        <v>3</v>
      </c>
      <c r="DL1220" s="527">
        <v>1198</v>
      </c>
      <c r="DM1220" s="527">
        <v>399</v>
      </c>
      <c r="DN1220" s="527">
        <v>562</v>
      </c>
      <c r="DO1220" s="527">
        <v>2623</v>
      </c>
      <c r="DP1220" s="527">
        <v>239366</v>
      </c>
      <c r="DQ1220" s="527">
        <v>91</v>
      </c>
      <c r="DR1220" s="527">
        <v>136</v>
      </c>
      <c r="DS1220" s="527">
        <v>64</v>
      </c>
      <c r="DT1220" s="527">
        <v>82848</v>
      </c>
      <c r="DU1220" s="527">
        <v>1295</v>
      </c>
      <c r="DV1220" s="527">
        <v>2462</v>
      </c>
      <c r="DW1220" s="527">
        <v>60</v>
      </c>
      <c r="DX1220" s="527" t="s">
        <v>152</v>
      </c>
      <c r="DY1220" s="527" t="s">
        <v>152</v>
      </c>
      <c r="DZ1220" s="527" t="s">
        <v>152</v>
      </c>
      <c r="EA1220" s="527" t="s">
        <v>152</v>
      </c>
      <c r="EB1220" s="527" t="s">
        <v>152</v>
      </c>
      <c r="EC1220" s="527" t="s">
        <v>152</v>
      </c>
      <c r="ED1220" s="527" t="s">
        <v>152</v>
      </c>
      <c r="EE1220" s="527" t="s">
        <v>152</v>
      </c>
      <c r="EF1220" s="527" t="s">
        <v>152</v>
      </c>
      <c r="EG1220" s="527">
        <v>247</v>
      </c>
      <c r="EH1220" s="527">
        <v>941</v>
      </c>
      <c r="EI1220" s="527" t="s">
        <v>152</v>
      </c>
      <c r="EJ1220" s="528"/>
      <c r="EK1220" s="528"/>
      <c r="EL1220" s="528"/>
      <c r="EM1220" s="528"/>
      <c r="EN1220" s="528"/>
      <c r="EO1220" s="528"/>
      <c r="EP1220" s="528"/>
      <c r="EQ1220" s="528"/>
      <c r="ER1220" s="528"/>
      <c r="ES1220" s="528"/>
      <c r="ET1220" s="528"/>
      <c r="EU1220" s="528"/>
      <c r="EV1220" s="528"/>
      <c r="EW1220" s="528"/>
      <c r="EX1220" s="528"/>
      <c r="EY1220" s="528"/>
      <c r="EZ1220" s="529"/>
      <c r="FA1220" s="446">
        <f t="shared" si="2500"/>
        <v>6</v>
      </c>
      <c r="FB1220" s="417">
        <f t="shared" si="2512"/>
        <v>2023</v>
      </c>
      <c r="FC1220" s="448">
        <f t="shared" si="2513"/>
        <v>45078</v>
      </c>
      <c r="FD1220" s="449">
        <f t="shared" si="2514"/>
        <v>30</v>
      </c>
      <c r="FE1220" s="530"/>
      <c r="FF1220" s="531">
        <f t="shared" si="2469"/>
        <v>0.5974943052391799</v>
      </c>
      <c r="FG1220" s="530"/>
      <c r="FH1220" s="532">
        <f t="shared" si="2501"/>
        <v>2.2818280739934713</v>
      </c>
      <c r="FI1220" s="532">
        <f t="shared" si="2502"/>
        <v>1.5701849836779107</v>
      </c>
      <c r="FJ1220" s="532">
        <f t="shared" si="2503"/>
        <v>2.2826310380267216</v>
      </c>
      <c r="FK1220" s="532">
        <f t="shared" si="2504"/>
        <v>1.5943816375471052</v>
      </c>
      <c r="FL1220" s="532">
        <f t="shared" si="2505"/>
        <v>1.3814487033211016</v>
      </c>
      <c r="FM1220" s="532">
        <f t="shared" si="2506"/>
        <v>1.0592371025933578</v>
      </c>
      <c r="FN1220" s="532">
        <f t="shared" si="2507"/>
        <v>1.8539715318238807</v>
      </c>
      <c r="FO1220" s="532">
        <f t="shared" si="2508"/>
        <v>1.0502249428423924</v>
      </c>
      <c r="FP1220" s="532">
        <f t="shared" si="2509"/>
        <v>1.7621483375959079</v>
      </c>
      <c r="FQ1220" s="532">
        <f t="shared" si="2510"/>
        <v>1.0690537084398977</v>
      </c>
      <c r="FR1220" s="533"/>
      <c r="FS1220" s="534">
        <f t="shared" si="2511"/>
        <v>70611</v>
      </c>
      <c r="FT1220" s="534">
        <f t="shared" si="2511"/>
        <v>8896986</v>
      </c>
      <c r="FU1220" s="534">
        <f t="shared" si="2511"/>
        <v>12921813</v>
      </c>
      <c r="FV1220" s="534">
        <f t="shared" si="2511"/>
        <v>19135581</v>
      </c>
      <c r="FW1220" s="534">
        <f t="shared" si="2511"/>
        <v>4686900</v>
      </c>
      <c r="FX1220" s="534">
        <f t="shared" si="2511"/>
        <v>3552423</v>
      </c>
      <c r="FY1220" s="534">
        <f t="shared" si="2511"/>
        <v>124235499</v>
      </c>
      <c r="FZ1220" s="534">
        <f t="shared" si="2511"/>
        <v>273444353</v>
      </c>
      <c r="GA1220" s="534">
        <f t="shared" si="2511"/>
        <v>11993534</v>
      </c>
      <c r="GB1220" s="534">
        <f t="shared" si="2497"/>
        <v>14103520</v>
      </c>
      <c r="GC1220" s="534">
        <f t="shared" si="2497"/>
        <v>59692464</v>
      </c>
      <c r="GD1220" s="534">
        <f t="shared" si="2515"/>
        <v>60357</v>
      </c>
      <c r="GE1220" s="534">
        <f t="shared" si="2515"/>
        <v>86450</v>
      </c>
      <c r="GF1220" s="534">
        <f t="shared" si="2515"/>
        <v>4537456</v>
      </c>
      <c r="GG1220" s="534">
        <f t="shared" si="2515"/>
        <v>6923920</v>
      </c>
      <c r="GH1220" s="534">
        <f t="shared" si="2515"/>
        <v>4344096</v>
      </c>
      <c r="GI1220" s="534">
        <f t="shared" si="2515"/>
        <v>112597250</v>
      </c>
      <c r="GJ1220" s="534">
        <f t="shared" si="2515"/>
        <v>20972562</v>
      </c>
      <c r="GK1220" s="534">
        <f t="shared" si="2515"/>
        <v>14083182</v>
      </c>
      <c r="GL1220" s="534">
        <f t="shared" si="2515"/>
        <v>24879252</v>
      </c>
      <c r="GM1220" s="534">
        <f t="shared" si="2515"/>
        <v>4765692</v>
      </c>
      <c r="GN1220" s="534">
        <f t="shared" si="2476"/>
        <v>157568</v>
      </c>
      <c r="GO1220" s="534">
        <f t="shared" si="2499"/>
        <v>1686</v>
      </c>
      <c r="GP1220" s="534">
        <f t="shared" si="2499"/>
        <v>356728</v>
      </c>
      <c r="GQ1220" s="534" t="str">
        <f t="shared" si="2499"/>
        <v>-</v>
      </c>
      <c r="GR1220" s="534"/>
      <c r="GS1220" s="534"/>
      <c r="GT1220" s="534"/>
      <c r="GU1220" s="534"/>
      <c r="GV1220" s="535"/>
    </row>
    <row r="1221" spans="1:204" ht="9.75" customHeight="1" x14ac:dyDescent="0.2">
      <c r="A1221" s="417" t="str">
        <f t="shared" si="2489"/>
        <v>2023-24JUNERYF</v>
      </c>
      <c r="B1221" s="458" t="str">
        <f t="shared" si="2462"/>
        <v>2023-24</v>
      </c>
      <c r="C1221" s="402" t="s">
        <v>671</v>
      </c>
      <c r="D1221" s="458" t="str">
        <f t="shared" si="2491"/>
        <v>Y58</v>
      </c>
      <c r="E1221" s="458" t="str">
        <f t="shared" si="2492"/>
        <v>South West</v>
      </c>
      <c r="F1221" s="478" t="s">
        <v>457</v>
      </c>
      <c r="G1221" s="478" t="s">
        <v>694</v>
      </c>
      <c r="H1221" s="510">
        <v>108939</v>
      </c>
      <c r="I1221" s="510">
        <v>83975</v>
      </c>
      <c r="J1221" s="510">
        <v>495193</v>
      </c>
      <c r="K1221" s="510">
        <v>6</v>
      </c>
      <c r="L1221" s="510">
        <v>2</v>
      </c>
      <c r="M1221" s="510">
        <v>3</v>
      </c>
      <c r="N1221" s="510">
        <v>22</v>
      </c>
      <c r="O1221" s="510">
        <v>96</v>
      </c>
      <c r="P1221" s="510">
        <v>447</v>
      </c>
      <c r="Q1221" s="510">
        <v>0</v>
      </c>
      <c r="R1221" s="510">
        <v>129</v>
      </c>
      <c r="S1221" s="510">
        <v>72467</v>
      </c>
      <c r="T1221" s="510">
        <v>9884</v>
      </c>
      <c r="U1221" s="510">
        <v>5938</v>
      </c>
      <c r="V1221" s="510">
        <v>38020</v>
      </c>
      <c r="W1221" s="510">
        <v>14084</v>
      </c>
      <c r="X1221" s="510">
        <v>284</v>
      </c>
      <c r="Y1221" s="510">
        <v>5711885</v>
      </c>
      <c r="Z1221" s="510">
        <v>578</v>
      </c>
      <c r="AA1221" s="510">
        <v>1079</v>
      </c>
      <c r="AB1221" s="510">
        <v>3858890</v>
      </c>
      <c r="AC1221" s="510">
        <v>650</v>
      </c>
      <c r="AD1221" s="510">
        <v>1215</v>
      </c>
      <c r="AE1221" s="510">
        <v>97998242</v>
      </c>
      <c r="AF1221" s="510">
        <v>2578</v>
      </c>
      <c r="AG1221" s="510">
        <v>5316</v>
      </c>
      <c r="AH1221" s="510">
        <v>99568305</v>
      </c>
      <c r="AI1221" s="510">
        <v>7070</v>
      </c>
      <c r="AJ1221" s="510">
        <v>18642</v>
      </c>
      <c r="AK1221" s="510">
        <v>2294159</v>
      </c>
      <c r="AL1221" s="510">
        <v>8078</v>
      </c>
      <c r="AM1221" s="510">
        <v>21012</v>
      </c>
      <c r="AN1221" s="510">
        <v>638</v>
      </c>
      <c r="AO1221" s="510">
        <v>2185</v>
      </c>
      <c r="AP1221" s="510" t="s">
        <v>152</v>
      </c>
      <c r="AQ1221" s="510" t="s">
        <v>152</v>
      </c>
      <c r="AR1221" s="510" t="s">
        <v>152</v>
      </c>
      <c r="AS1221" s="510" t="s">
        <v>152</v>
      </c>
      <c r="AT1221" s="510">
        <v>7922</v>
      </c>
      <c r="AU1221" s="510">
        <v>626</v>
      </c>
      <c r="AV1221" s="510">
        <v>3258</v>
      </c>
      <c r="AW1221" s="510">
        <v>4464</v>
      </c>
      <c r="AX1221" s="510">
        <v>644</v>
      </c>
      <c r="AY1221" s="510">
        <v>3394</v>
      </c>
      <c r="AZ1221" s="510">
        <v>0</v>
      </c>
      <c r="BA1221" s="510">
        <v>5612</v>
      </c>
      <c r="BB1221" s="510">
        <v>21390231</v>
      </c>
      <c r="BC1221" s="510">
        <v>3812</v>
      </c>
      <c r="BD1221" s="510">
        <v>7314</v>
      </c>
      <c r="BE1221" s="510">
        <v>475</v>
      </c>
      <c r="BF1221" s="510">
        <v>1815</v>
      </c>
      <c r="BG1221" s="510">
        <v>2427</v>
      </c>
      <c r="BH1221" s="510">
        <v>895</v>
      </c>
      <c r="BI1221" s="510">
        <v>34618</v>
      </c>
      <c r="BJ1221" s="510">
        <v>3002</v>
      </c>
      <c r="BK1221" s="510">
        <v>26925</v>
      </c>
      <c r="BL1221" s="510">
        <v>64545</v>
      </c>
      <c r="BM1221" s="510">
        <v>20248</v>
      </c>
      <c r="BN1221" s="510">
        <v>14302</v>
      </c>
      <c r="BO1221" s="510">
        <v>12337</v>
      </c>
      <c r="BP1221" s="510">
        <v>8768</v>
      </c>
      <c r="BQ1221" s="510">
        <v>52386</v>
      </c>
      <c r="BR1221" s="510">
        <v>40733</v>
      </c>
      <c r="BS1221" s="510">
        <v>23218</v>
      </c>
      <c r="BT1221" s="510">
        <v>15195</v>
      </c>
      <c r="BU1221" s="510">
        <v>408</v>
      </c>
      <c r="BV1221" s="510">
        <v>305</v>
      </c>
      <c r="BW1221" s="510">
        <v>14</v>
      </c>
      <c r="BX1221" s="510">
        <v>9570</v>
      </c>
      <c r="BY1221" s="510">
        <v>684</v>
      </c>
      <c r="BZ1221" s="510">
        <v>1257</v>
      </c>
      <c r="CA1221" s="510">
        <v>3</v>
      </c>
      <c r="CB1221" s="510">
        <v>2231</v>
      </c>
      <c r="CC1221" s="510">
        <v>744</v>
      </c>
      <c r="CD1221" s="510">
        <v>1484</v>
      </c>
      <c r="CE1221" s="510">
        <v>9867</v>
      </c>
      <c r="CF1221" s="510">
        <v>5700084</v>
      </c>
      <c r="CG1221" s="510">
        <v>578</v>
      </c>
      <c r="CH1221" s="510">
        <v>1078</v>
      </c>
      <c r="CI1221" s="510">
        <v>2081</v>
      </c>
      <c r="CJ1221" s="510">
        <v>5620247</v>
      </c>
      <c r="CK1221" s="510">
        <v>2701</v>
      </c>
      <c r="CL1221" s="510">
        <v>5339</v>
      </c>
      <c r="CM1221" s="510">
        <v>910</v>
      </c>
      <c r="CN1221" s="510">
        <v>2374513</v>
      </c>
      <c r="CO1221" s="510">
        <v>2609</v>
      </c>
      <c r="CP1221" s="510">
        <v>4992</v>
      </c>
      <c r="CQ1221" s="510">
        <v>35029</v>
      </c>
      <c r="CR1221" s="510">
        <v>90003482</v>
      </c>
      <c r="CS1221" s="510">
        <v>2569</v>
      </c>
      <c r="CT1221" s="510">
        <v>5322</v>
      </c>
      <c r="CU1221" s="510">
        <v>1003</v>
      </c>
      <c r="CV1221" s="510">
        <v>6628190</v>
      </c>
      <c r="CW1221" s="510">
        <v>6608</v>
      </c>
      <c r="CX1221" s="510">
        <v>15080</v>
      </c>
      <c r="CY1221" s="510">
        <v>240</v>
      </c>
      <c r="CZ1221" s="510">
        <v>1642570</v>
      </c>
      <c r="DA1221" s="510">
        <v>6844</v>
      </c>
      <c r="DB1221" s="510">
        <v>14414</v>
      </c>
      <c r="DC1221" s="510">
        <v>983</v>
      </c>
      <c r="DD1221" s="510">
        <v>7352477</v>
      </c>
      <c r="DE1221" s="510">
        <v>7480</v>
      </c>
      <c r="DF1221" s="510">
        <v>17851</v>
      </c>
      <c r="DG1221" s="510">
        <v>52</v>
      </c>
      <c r="DH1221" s="510">
        <v>627722</v>
      </c>
      <c r="DI1221" s="510">
        <v>12072</v>
      </c>
      <c r="DJ1221" s="510">
        <v>36916</v>
      </c>
      <c r="DK1221" s="510">
        <v>621</v>
      </c>
      <c r="DL1221" s="510">
        <v>269979</v>
      </c>
      <c r="DM1221" s="510">
        <v>435</v>
      </c>
      <c r="DN1221" s="510">
        <v>704</v>
      </c>
      <c r="DO1221" s="510">
        <v>5386</v>
      </c>
      <c r="DP1221" s="510">
        <v>226995</v>
      </c>
      <c r="DQ1221" s="510">
        <v>42</v>
      </c>
      <c r="DR1221" s="510">
        <v>72</v>
      </c>
      <c r="DS1221" s="510">
        <v>71</v>
      </c>
      <c r="DT1221" s="510">
        <v>133036</v>
      </c>
      <c r="DU1221" s="510">
        <v>1874</v>
      </c>
      <c r="DV1221" s="510">
        <v>4340</v>
      </c>
      <c r="DW1221" s="510">
        <v>54</v>
      </c>
      <c r="DX1221" s="510" t="s">
        <v>152</v>
      </c>
      <c r="DY1221" s="510" t="s">
        <v>152</v>
      </c>
      <c r="DZ1221" s="510" t="s">
        <v>152</v>
      </c>
      <c r="EA1221" s="510" t="s">
        <v>152</v>
      </c>
      <c r="EB1221" s="510" t="s">
        <v>152</v>
      </c>
      <c r="EC1221" s="510" t="s">
        <v>152</v>
      </c>
      <c r="ED1221" s="510" t="s">
        <v>152</v>
      </c>
      <c r="EE1221" s="510" t="s">
        <v>152</v>
      </c>
      <c r="EF1221" s="510" t="s">
        <v>152</v>
      </c>
      <c r="EG1221" s="510">
        <v>408</v>
      </c>
      <c r="EH1221" s="510">
        <v>38</v>
      </c>
      <c r="EI1221" s="510" t="s">
        <v>152</v>
      </c>
      <c r="EJ1221" s="479"/>
      <c r="EK1221" s="479"/>
      <c r="EL1221" s="479"/>
      <c r="EM1221" s="479"/>
      <c r="EN1221" s="479"/>
      <c r="EO1221" s="479"/>
      <c r="EP1221" s="479"/>
      <c r="EQ1221" s="479"/>
      <c r="ER1221" s="479"/>
      <c r="ES1221" s="479"/>
      <c r="ET1221" s="479"/>
      <c r="EU1221" s="479"/>
      <c r="EV1221" s="479"/>
      <c r="EW1221" s="479"/>
      <c r="EX1221" s="479"/>
      <c r="EY1221" s="479"/>
      <c r="EZ1221" s="476"/>
      <c r="FA1221" s="446">
        <f t="shared" si="2500"/>
        <v>6</v>
      </c>
      <c r="FB1221" s="417">
        <f t="shared" si="2512"/>
        <v>2023</v>
      </c>
      <c r="FC1221" s="448">
        <f t="shared" si="2513"/>
        <v>45078</v>
      </c>
      <c r="FD1221" s="449">
        <f t="shared" si="2514"/>
        <v>30</v>
      </c>
      <c r="FE1221" s="450"/>
      <c r="FF1221" s="451">
        <f t="shared" si="2469"/>
        <v>0.57073222422379999</v>
      </c>
      <c r="FG1221" s="450"/>
      <c r="FH1221" s="452">
        <f t="shared" si="2501"/>
        <v>2.0485633346823149</v>
      </c>
      <c r="FI1221" s="452">
        <f t="shared" si="2502"/>
        <v>1.4469850263051396</v>
      </c>
      <c r="FJ1221" s="452">
        <f t="shared" si="2503"/>
        <v>2.0776355675311553</v>
      </c>
      <c r="FK1221" s="452">
        <f t="shared" si="2504"/>
        <v>1.4765914449309532</v>
      </c>
      <c r="FL1221" s="452">
        <f t="shared" si="2505"/>
        <v>1.3778537611783273</v>
      </c>
      <c r="FM1221" s="452">
        <f t="shared" si="2506"/>
        <v>1.071357180431352</v>
      </c>
      <c r="FN1221" s="452">
        <f t="shared" si="2507"/>
        <v>1.6485373473445044</v>
      </c>
      <c r="FO1221" s="452">
        <f t="shared" si="2508"/>
        <v>1.0788838398182334</v>
      </c>
      <c r="FP1221" s="452">
        <f t="shared" si="2509"/>
        <v>1.4366197183098592</v>
      </c>
      <c r="FQ1221" s="452">
        <f t="shared" si="2510"/>
        <v>1.073943661971831</v>
      </c>
      <c r="FR1221" s="453"/>
      <c r="FS1221" s="446">
        <f t="shared" si="2511"/>
        <v>167950</v>
      </c>
      <c r="FT1221" s="446">
        <f t="shared" si="2511"/>
        <v>251925</v>
      </c>
      <c r="FU1221" s="446">
        <f t="shared" si="2511"/>
        <v>1847450</v>
      </c>
      <c r="FV1221" s="446">
        <f t="shared" si="2511"/>
        <v>8061600</v>
      </c>
      <c r="FW1221" s="446">
        <f t="shared" si="2511"/>
        <v>10664836</v>
      </c>
      <c r="FX1221" s="446">
        <f t="shared" si="2511"/>
        <v>7214670</v>
      </c>
      <c r="FY1221" s="446">
        <f t="shared" si="2511"/>
        <v>202114320</v>
      </c>
      <c r="FZ1221" s="446">
        <f t="shared" si="2511"/>
        <v>262553928</v>
      </c>
      <c r="GA1221" s="446">
        <f t="shared" si="2511"/>
        <v>5967408</v>
      </c>
      <c r="GB1221" s="446">
        <f t="shared" si="2497"/>
        <v>41046168</v>
      </c>
      <c r="GC1221" s="446" t="str">
        <f t="shared" si="2497"/>
        <v>-</v>
      </c>
      <c r="GD1221" s="446">
        <f t="shared" si="2515"/>
        <v>17598</v>
      </c>
      <c r="GE1221" s="446">
        <f t="shared" si="2515"/>
        <v>4452</v>
      </c>
      <c r="GF1221" s="446">
        <f t="shared" si="2515"/>
        <v>10636626</v>
      </c>
      <c r="GG1221" s="446">
        <f t="shared" si="2515"/>
        <v>11110459</v>
      </c>
      <c r="GH1221" s="446">
        <f t="shared" si="2515"/>
        <v>4542720</v>
      </c>
      <c r="GI1221" s="446">
        <f t="shared" si="2515"/>
        <v>186424338</v>
      </c>
      <c r="GJ1221" s="446">
        <f t="shared" si="2515"/>
        <v>15125240</v>
      </c>
      <c r="GK1221" s="446">
        <f t="shared" si="2515"/>
        <v>3459360</v>
      </c>
      <c r="GL1221" s="446">
        <f t="shared" si="2515"/>
        <v>17547533</v>
      </c>
      <c r="GM1221" s="446">
        <f t="shared" si="2515"/>
        <v>1919632</v>
      </c>
      <c r="GN1221" s="446">
        <f t="shared" si="2476"/>
        <v>308140</v>
      </c>
      <c r="GO1221" s="446">
        <f t="shared" si="2499"/>
        <v>437184</v>
      </c>
      <c r="GP1221" s="446">
        <f t="shared" si="2499"/>
        <v>387792</v>
      </c>
      <c r="GQ1221" s="446" t="str">
        <f t="shared" si="2499"/>
        <v>-</v>
      </c>
      <c r="GR1221" s="446"/>
      <c r="GS1221" s="446"/>
      <c r="GT1221" s="446"/>
      <c r="GU1221" s="446"/>
      <c r="GV1221" s="416"/>
    </row>
    <row r="1222" spans="1:204" ht="9.75" customHeight="1" x14ac:dyDescent="0.2">
      <c r="A1222" s="417" t="str">
        <f t="shared" si="2489"/>
        <v>2023-24JUNERYA</v>
      </c>
      <c r="B1222" s="458" t="str">
        <f t="shared" ref="B1222:B1285" si="2516">IF($FA1222=4,LEFT($B1211,4)+1&amp;-1-RIGHT($B1211,2),$B1211)</f>
        <v>2023-24</v>
      </c>
      <c r="C1222" s="402" t="s">
        <v>671</v>
      </c>
      <c r="D1222" s="458" t="str">
        <f t="shared" si="2491"/>
        <v>Y60</v>
      </c>
      <c r="E1222" s="458" t="str">
        <f t="shared" si="2492"/>
        <v>Midlands</v>
      </c>
      <c r="F1222" s="478" t="s">
        <v>452</v>
      </c>
      <c r="G1222" s="478" t="s">
        <v>697</v>
      </c>
      <c r="H1222" s="510">
        <v>134405</v>
      </c>
      <c r="I1222" s="510">
        <v>99365</v>
      </c>
      <c r="J1222" s="510">
        <v>34771</v>
      </c>
      <c r="K1222" s="510">
        <v>0</v>
      </c>
      <c r="L1222" s="510">
        <v>0</v>
      </c>
      <c r="M1222" s="510">
        <v>0</v>
      </c>
      <c r="N1222" s="510">
        <v>0</v>
      </c>
      <c r="O1222" s="510">
        <v>12</v>
      </c>
      <c r="P1222" s="510">
        <v>407</v>
      </c>
      <c r="Q1222" s="510">
        <v>0</v>
      </c>
      <c r="R1222" s="510">
        <v>32</v>
      </c>
      <c r="S1222" s="510">
        <v>82447</v>
      </c>
      <c r="T1222" s="510">
        <v>9918</v>
      </c>
      <c r="U1222" s="510">
        <v>6347</v>
      </c>
      <c r="V1222" s="510">
        <v>40142</v>
      </c>
      <c r="W1222" s="510">
        <v>13105</v>
      </c>
      <c r="X1222" s="510">
        <v>349</v>
      </c>
      <c r="Y1222" s="510">
        <v>4943881</v>
      </c>
      <c r="Z1222" s="510">
        <v>498</v>
      </c>
      <c r="AA1222" s="510">
        <v>875</v>
      </c>
      <c r="AB1222" s="510">
        <v>3353053</v>
      </c>
      <c r="AC1222" s="510">
        <v>528</v>
      </c>
      <c r="AD1222" s="510">
        <v>947</v>
      </c>
      <c r="AE1222" s="510">
        <v>88686942</v>
      </c>
      <c r="AF1222" s="510">
        <v>2209</v>
      </c>
      <c r="AG1222" s="510">
        <v>4964</v>
      </c>
      <c r="AH1222" s="510">
        <v>133812772</v>
      </c>
      <c r="AI1222" s="510">
        <v>10211</v>
      </c>
      <c r="AJ1222" s="510">
        <v>26801</v>
      </c>
      <c r="AK1222" s="510">
        <v>4717204</v>
      </c>
      <c r="AL1222" s="510">
        <v>13516</v>
      </c>
      <c r="AM1222" s="510">
        <v>39635</v>
      </c>
      <c r="AN1222" s="510">
        <v>0</v>
      </c>
      <c r="AO1222" s="510">
        <v>3050</v>
      </c>
      <c r="AP1222" s="510">
        <v>2819</v>
      </c>
      <c r="AQ1222" s="510">
        <v>5729700</v>
      </c>
      <c r="AR1222" s="510">
        <v>2033</v>
      </c>
      <c r="AS1222" s="510">
        <v>4420</v>
      </c>
      <c r="AT1222" s="510">
        <v>15856</v>
      </c>
      <c r="AU1222" s="510">
        <v>2638</v>
      </c>
      <c r="AV1222" s="510">
        <v>8096</v>
      </c>
      <c r="AW1222" s="510">
        <v>6366</v>
      </c>
      <c r="AX1222" s="510">
        <v>535</v>
      </c>
      <c r="AY1222" s="510">
        <v>4587</v>
      </c>
      <c r="AZ1222" s="510">
        <v>1247</v>
      </c>
      <c r="BA1222" s="510">
        <v>14226</v>
      </c>
      <c r="BB1222" s="510">
        <v>66679837</v>
      </c>
      <c r="BC1222" s="510">
        <v>4687</v>
      </c>
      <c r="BD1222" s="510">
        <v>9877</v>
      </c>
      <c r="BE1222" s="510">
        <v>2390</v>
      </c>
      <c r="BF1222" s="510">
        <v>6572</v>
      </c>
      <c r="BG1222" s="510">
        <v>3752</v>
      </c>
      <c r="BH1222" s="510">
        <v>1512</v>
      </c>
      <c r="BI1222" s="510">
        <v>40046</v>
      </c>
      <c r="BJ1222" s="510">
        <v>3592</v>
      </c>
      <c r="BK1222" s="510">
        <v>22953</v>
      </c>
      <c r="BL1222" s="510">
        <v>66591</v>
      </c>
      <c r="BM1222" s="510">
        <v>19886</v>
      </c>
      <c r="BN1222" s="510">
        <v>13710</v>
      </c>
      <c r="BO1222" s="510">
        <v>12683</v>
      </c>
      <c r="BP1222" s="510">
        <v>8712</v>
      </c>
      <c r="BQ1222" s="510">
        <v>55389</v>
      </c>
      <c r="BR1222" s="510">
        <v>42262</v>
      </c>
      <c r="BS1222" s="510">
        <v>24630</v>
      </c>
      <c r="BT1222" s="510">
        <v>13806</v>
      </c>
      <c r="BU1222" s="510">
        <v>846</v>
      </c>
      <c r="BV1222" s="510">
        <v>364</v>
      </c>
      <c r="BW1222" s="510">
        <v>100</v>
      </c>
      <c r="BX1222" s="510">
        <v>60491</v>
      </c>
      <c r="BY1222" s="510">
        <v>605</v>
      </c>
      <c r="BZ1222" s="510">
        <v>1240</v>
      </c>
      <c r="CA1222" s="510">
        <v>70</v>
      </c>
      <c r="CB1222" s="510">
        <v>36979</v>
      </c>
      <c r="CC1222" s="510">
        <v>528</v>
      </c>
      <c r="CD1222" s="510">
        <v>1054</v>
      </c>
      <c r="CE1222" s="510">
        <v>9748</v>
      </c>
      <c r="CF1222" s="510">
        <v>4846411</v>
      </c>
      <c r="CG1222" s="510">
        <v>497</v>
      </c>
      <c r="CH1222" s="510">
        <v>872</v>
      </c>
      <c r="CI1222" s="510">
        <v>4901</v>
      </c>
      <c r="CJ1222" s="510">
        <v>11371066</v>
      </c>
      <c r="CK1222" s="510">
        <v>2320</v>
      </c>
      <c r="CL1222" s="510">
        <v>5245</v>
      </c>
      <c r="CM1222" s="510">
        <v>1256</v>
      </c>
      <c r="CN1222" s="510">
        <v>3051590</v>
      </c>
      <c r="CO1222" s="510">
        <v>2430</v>
      </c>
      <c r="CP1222" s="510">
        <v>5709</v>
      </c>
      <c r="CQ1222" s="510">
        <v>33985</v>
      </c>
      <c r="CR1222" s="510">
        <v>74264286</v>
      </c>
      <c r="CS1222" s="510">
        <v>2185</v>
      </c>
      <c r="CT1222" s="510">
        <v>4887</v>
      </c>
      <c r="CU1222" s="510">
        <v>1036</v>
      </c>
      <c r="CV1222" s="510">
        <v>18810222</v>
      </c>
      <c r="CW1222" s="510">
        <v>18157</v>
      </c>
      <c r="CX1222" s="510">
        <v>46114</v>
      </c>
      <c r="CY1222" s="510">
        <v>200</v>
      </c>
      <c r="CZ1222" s="510">
        <v>2945507</v>
      </c>
      <c r="DA1222" s="510">
        <v>14728</v>
      </c>
      <c r="DB1222" s="510">
        <v>39056</v>
      </c>
      <c r="DC1222" s="510">
        <v>1047</v>
      </c>
      <c r="DD1222" s="510">
        <v>32237127</v>
      </c>
      <c r="DE1222" s="510">
        <v>30790</v>
      </c>
      <c r="DF1222" s="510">
        <v>61652</v>
      </c>
      <c r="DG1222" s="510">
        <v>171</v>
      </c>
      <c r="DH1222" s="510">
        <v>4981323</v>
      </c>
      <c r="DI1222" s="510">
        <v>29131</v>
      </c>
      <c r="DJ1222" s="510">
        <v>64777</v>
      </c>
      <c r="DK1222" s="510">
        <v>469</v>
      </c>
      <c r="DL1222" s="510">
        <v>141208</v>
      </c>
      <c r="DM1222" s="510">
        <v>301</v>
      </c>
      <c r="DN1222" s="510">
        <v>517</v>
      </c>
      <c r="DO1222" s="510">
        <v>5969</v>
      </c>
      <c r="DP1222" s="510">
        <v>140834</v>
      </c>
      <c r="DQ1222" s="510">
        <v>24</v>
      </c>
      <c r="DR1222" s="510">
        <v>41</v>
      </c>
      <c r="DS1222" s="510">
        <v>167</v>
      </c>
      <c r="DT1222" s="510">
        <v>482255</v>
      </c>
      <c r="DU1222" s="510">
        <v>2888</v>
      </c>
      <c r="DV1222" s="510">
        <v>7537</v>
      </c>
      <c r="DW1222" s="510">
        <v>151</v>
      </c>
      <c r="DX1222" s="510" t="s">
        <v>152</v>
      </c>
      <c r="DY1222" s="510" t="s">
        <v>152</v>
      </c>
      <c r="DZ1222" s="510" t="s">
        <v>152</v>
      </c>
      <c r="EA1222" s="510" t="s">
        <v>152</v>
      </c>
      <c r="EB1222" s="510" t="s">
        <v>152</v>
      </c>
      <c r="EC1222" s="510" t="s">
        <v>152</v>
      </c>
      <c r="ED1222" s="510" t="s">
        <v>152</v>
      </c>
      <c r="EE1222" s="510" t="s">
        <v>152</v>
      </c>
      <c r="EF1222" s="510" t="s">
        <v>152</v>
      </c>
      <c r="EG1222" s="510">
        <v>520</v>
      </c>
      <c r="EH1222" s="510">
        <v>19</v>
      </c>
      <c r="EI1222" s="510" t="s">
        <v>152</v>
      </c>
      <c r="EJ1222" s="479"/>
      <c r="EK1222" s="479"/>
      <c r="EL1222" s="479"/>
      <c r="EM1222" s="479"/>
      <c r="EN1222" s="479"/>
      <c r="EO1222" s="479"/>
      <c r="EP1222" s="479"/>
      <c r="EQ1222" s="479"/>
      <c r="ER1222" s="479"/>
      <c r="ES1222" s="479"/>
      <c r="ET1222" s="479"/>
      <c r="EU1222" s="479"/>
      <c r="EV1222" s="479"/>
      <c r="EW1222" s="479"/>
      <c r="EX1222" s="479"/>
      <c r="EY1222" s="479"/>
      <c r="EZ1222" s="476"/>
      <c r="FA1222" s="446">
        <f t="shared" si="2500"/>
        <v>6</v>
      </c>
      <c r="FB1222" s="417">
        <f t="shared" si="2512"/>
        <v>2023</v>
      </c>
      <c r="FC1222" s="448">
        <f t="shared" si="2513"/>
        <v>45078</v>
      </c>
      <c r="FD1222" s="449">
        <f t="shared" si="2514"/>
        <v>30</v>
      </c>
      <c r="FE1222" s="450"/>
      <c r="FF1222" s="451">
        <f t="shared" si="2469"/>
        <v>0.62758910734938489</v>
      </c>
      <c r="FG1222" s="450"/>
      <c r="FH1222" s="452">
        <f t="shared" si="2501"/>
        <v>2.0050413389796331</v>
      </c>
      <c r="FI1222" s="452">
        <f t="shared" si="2502"/>
        <v>1.3823351482153661</v>
      </c>
      <c r="FJ1222" s="452">
        <f t="shared" si="2503"/>
        <v>1.9982668977469671</v>
      </c>
      <c r="FK1222" s="452">
        <f t="shared" si="2504"/>
        <v>1.3726169844020797</v>
      </c>
      <c r="FL1222" s="452">
        <f t="shared" si="2505"/>
        <v>1.3798266155149219</v>
      </c>
      <c r="FM1222" s="452">
        <f t="shared" si="2506"/>
        <v>1.0528125155697274</v>
      </c>
      <c r="FN1222" s="452">
        <f t="shared" si="2507"/>
        <v>1.8794353300267073</v>
      </c>
      <c r="FO1222" s="452">
        <f t="shared" si="2508"/>
        <v>1.0534910339565051</v>
      </c>
      <c r="FP1222" s="452">
        <f t="shared" si="2509"/>
        <v>2.4240687679083095</v>
      </c>
      <c r="FQ1222" s="452">
        <f t="shared" si="2510"/>
        <v>1.0429799426934097</v>
      </c>
      <c r="FR1222" s="453"/>
      <c r="FS1222" s="446">
        <f t="shared" si="2511"/>
        <v>0</v>
      </c>
      <c r="FT1222" s="446">
        <f t="shared" si="2511"/>
        <v>0</v>
      </c>
      <c r="FU1222" s="446">
        <f t="shared" si="2511"/>
        <v>0</v>
      </c>
      <c r="FV1222" s="446">
        <f t="shared" si="2511"/>
        <v>1192380</v>
      </c>
      <c r="FW1222" s="446">
        <f t="shared" si="2511"/>
        <v>8678250</v>
      </c>
      <c r="FX1222" s="446">
        <f t="shared" si="2511"/>
        <v>6010609</v>
      </c>
      <c r="FY1222" s="446">
        <f t="shared" si="2511"/>
        <v>199264888</v>
      </c>
      <c r="FZ1222" s="446">
        <f t="shared" si="2511"/>
        <v>351227105</v>
      </c>
      <c r="GA1222" s="446">
        <f t="shared" si="2511"/>
        <v>13832615</v>
      </c>
      <c r="GB1222" s="446">
        <f t="shared" si="2497"/>
        <v>140510202</v>
      </c>
      <c r="GC1222" s="446">
        <f t="shared" si="2497"/>
        <v>12459980</v>
      </c>
      <c r="GD1222" s="446">
        <f t="shared" si="2515"/>
        <v>124000</v>
      </c>
      <c r="GE1222" s="446">
        <f t="shared" si="2515"/>
        <v>73780</v>
      </c>
      <c r="GF1222" s="446">
        <f t="shared" si="2515"/>
        <v>8500256</v>
      </c>
      <c r="GG1222" s="446">
        <f t="shared" si="2515"/>
        <v>25705745</v>
      </c>
      <c r="GH1222" s="446">
        <f t="shared" si="2515"/>
        <v>7170504</v>
      </c>
      <c r="GI1222" s="446">
        <f t="shared" si="2515"/>
        <v>166084695</v>
      </c>
      <c r="GJ1222" s="446">
        <f t="shared" si="2515"/>
        <v>47774104</v>
      </c>
      <c r="GK1222" s="446">
        <f t="shared" si="2515"/>
        <v>7811200</v>
      </c>
      <c r="GL1222" s="446">
        <f t="shared" si="2515"/>
        <v>64549644</v>
      </c>
      <c r="GM1222" s="446">
        <f t="shared" si="2515"/>
        <v>11076867</v>
      </c>
      <c r="GN1222" s="446">
        <f t="shared" si="2476"/>
        <v>1258679</v>
      </c>
      <c r="GO1222" s="446">
        <f t="shared" si="2499"/>
        <v>242473</v>
      </c>
      <c r="GP1222" s="446">
        <f t="shared" si="2499"/>
        <v>244729</v>
      </c>
      <c r="GQ1222" s="446" t="str">
        <f t="shared" si="2499"/>
        <v>-</v>
      </c>
      <c r="GR1222" s="446"/>
      <c r="GS1222" s="446"/>
      <c r="GT1222" s="446"/>
      <c r="GU1222" s="446"/>
      <c r="GV1222" s="416"/>
    </row>
    <row r="1223" spans="1:204" ht="9.75" customHeight="1" x14ac:dyDescent="0.2">
      <c r="A1223" s="485" t="str">
        <f t="shared" si="2489"/>
        <v>2023-24JUNERX8</v>
      </c>
      <c r="B1223" s="503" t="str">
        <f t="shared" si="2516"/>
        <v>2023-24</v>
      </c>
      <c r="C1223" s="436" t="s">
        <v>671</v>
      </c>
      <c r="D1223" s="503" t="str">
        <f t="shared" si="2491"/>
        <v>Y63</v>
      </c>
      <c r="E1223" s="503" t="str">
        <f t="shared" si="2492"/>
        <v>North East and Yorkshire</v>
      </c>
      <c r="F1223" s="504" t="s">
        <v>450</v>
      </c>
      <c r="G1223" s="504" t="s">
        <v>696</v>
      </c>
      <c r="H1223" s="522">
        <v>94503</v>
      </c>
      <c r="I1223" s="522">
        <v>61804</v>
      </c>
      <c r="J1223" s="522">
        <v>1704272</v>
      </c>
      <c r="K1223" s="522">
        <v>28</v>
      </c>
      <c r="L1223" s="522">
        <v>0</v>
      </c>
      <c r="M1223" s="522">
        <v>106</v>
      </c>
      <c r="N1223" s="522">
        <v>173</v>
      </c>
      <c r="O1223" s="522">
        <v>282</v>
      </c>
      <c r="P1223" s="522">
        <v>346</v>
      </c>
      <c r="Q1223" s="522">
        <v>97</v>
      </c>
      <c r="R1223" s="522">
        <v>142</v>
      </c>
      <c r="S1223" s="522">
        <v>65407</v>
      </c>
      <c r="T1223" s="522">
        <v>8481</v>
      </c>
      <c r="U1223" s="522">
        <v>6012</v>
      </c>
      <c r="V1223" s="522">
        <v>36286</v>
      </c>
      <c r="W1223" s="522">
        <v>9254</v>
      </c>
      <c r="X1223" s="522">
        <v>261</v>
      </c>
      <c r="Y1223" s="522">
        <v>4484908</v>
      </c>
      <c r="Z1223" s="522">
        <v>529</v>
      </c>
      <c r="AA1223" s="522">
        <v>915</v>
      </c>
      <c r="AB1223" s="522">
        <v>3467051</v>
      </c>
      <c r="AC1223" s="522">
        <v>577</v>
      </c>
      <c r="AD1223" s="522">
        <v>1006</v>
      </c>
      <c r="AE1223" s="522">
        <v>68013175</v>
      </c>
      <c r="AF1223" s="522">
        <v>1874</v>
      </c>
      <c r="AG1223" s="522">
        <v>4243</v>
      </c>
      <c r="AH1223" s="522">
        <v>52960947</v>
      </c>
      <c r="AI1223" s="522">
        <v>5723</v>
      </c>
      <c r="AJ1223" s="522">
        <v>12920</v>
      </c>
      <c r="AK1223" s="522">
        <v>1887185</v>
      </c>
      <c r="AL1223" s="522">
        <v>7231</v>
      </c>
      <c r="AM1223" s="522">
        <v>17730</v>
      </c>
      <c r="AN1223" s="522">
        <v>443</v>
      </c>
      <c r="AO1223" s="522">
        <v>1225</v>
      </c>
      <c r="AP1223" s="522">
        <v>2134</v>
      </c>
      <c r="AQ1223" s="522">
        <v>7235817</v>
      </c>
      <c r="AR1223" s="522">
        <v>3391</v>
      </c>
      <c r="AS1223" s="522">
        <v>6706</v>
      </c>
      <c r="AT1223" s="522">
        <v>5455</v>
      </c>
      <c r="AU1223" s="522">
        <v>1509</v>
      </c>
      <c r="AV1223" s="522">
        <v>773</v>
      </c>
      <c r="AW1223" s="522">
        <v>5537</v>
      </c>
      <c r="AX1223" s="522">
        <v>1585</v>
      </c>
      <c r="AY1223" s="522">
        <v>1588</v>
      </c>
      <c r="AZ1223" s="522">
        <v>1540</v>
      </c>
      <c r="BA1223" s="522">
        <v>5205</v>
      </c>
      <c r="BB1223" s="522">
        <v>14126749</v>
      </c>
      <c r="BC1223" s="522">
        <v>2714</v>
      </c>
      <c r="BD1223" s="522">
        <v>5214</v>
      </c>
      <c r="BE1223" s="522">
        <v>948</v>
      </c>
      <c r="BF1223" s="522">
        <v>779</v>
      </c>
      <c r="BG1223" s="522">
        <v>1953</v>
      </c>
      <c r="BH1223" s="522">
        <v>1525</v>
      </c>
      <c r="BI1223" s="522">
        <v>36801</v>
      </c>
      <c r="BJ1223" s="522">
        <v>5064</v>
      </c>
      <c r="BK1223" s="522">
        <v>18087</v>
      </c>
      <c r="BL1223" s="522">
        <v>59952</v>
      </c>
      <c r="BM1223" s="522">
        <v>15488</v>
      </c>
      <c r="BN1223" s="522">
        <v>11666</v>
      </c>
      <c r="BO1223" s="522">
        <v>10747</v>
      </c>
      <c r="BP1223" s="522">
        <v>8153</v>
      </c>
      <c r="BQ1223" s="522">
        <v>48344</v>
      </c>
      <c r="BR1223" s="522">
        <v>38378</v>
      </c>
      <c r="BS1223" s="522">
        <v>13982</v>
      </c>
      <c r="BT1223" s="522">
        <v>9715</v>
      </c>
      <c r="BU1223" s="522">
        <v>417</v>
      </c>
      <c r="BV1223" s="522">
        <v>300</v>
      </c>
      <c r="BW1223" s="522">
        <v>257</v>
      </c>
      <c r="BX1223" s="522">
        <v>146634</v>
      </c>
      <c r="BY1223" s="522">
        <v>571</v>
      </c>
      <c r="BZ1223" s="522">
        <v>1023</v>
      </c>
      <c r="CA1223" s="522">
        <v>54</v>
      </c>
      <c r="CB1223" s="522">
        <v>25213</v>
      </c>
      <c r="CC1223" s="522">
        <v>467</v>
      </c>
      <c r="CD1223" s="522">
        <v>879</v>
      </c>
      <c r="CE1223" s="522">
        <v>8170</v>
      </c>
      <c r="CF1223" s="522">
        <v>4313061</v>
      </c>
      <c r="CG1223" s="522">
        <v>528</v>
      </c>
      <c r="CH1223" s="522">
        <v>913</v>
      </c>
      <c r="CI1223" s="522">
        <v>3582</v>
      </c>
      <c r="CJ1223" s="522">
        <v>7074225</v>
      </c>
      <c r="CK1223" s="522">
        <v>1975</v>
      </c>
      <c r="CL1223" s="522">
        <v>4437</v>
      </c>
      <c r="CM1223" s="522">
        <v>1076</v>
      </c>
      <c r="CN1223" s="522">
        <v>2006097</v>
      </c>
      <c r="CO1223" s="522">
        <v>1864</v>
      </c>
      <c r="CP1223" s="522">
        <v>4224</v>
      </c>
      <c r="CQ1223" s="522">
        <v>31628</v>
      </c>
      <c r="CR1223" s="522">
        <v>58932853</v>
      </c>
      <c r="CS1223" s="522">
        <v>1863</v>
      </c>
      <c r="CT1223" s="522">
        <v>4219</v>
      </c>
      <c r="CU1223" s="522">
        <v>1757</v>
      </c>
      <c r="CV1223" s="522">
        <v>10811457</v>
      </c>
      <c r="CW1223" s="522">
        <v>6153</v>
      </c>
      <c r="CX1223" s="522">
        <v>13211</v>
      </c>
      <c r="CY1223" s="522">
        <v>1348</v>
      </c>
      <c r="CZ1223" s="522">
        <v>8687279</v>
      </c>
      <c r="DA1223" s="522">
        <v>6445</v>
      </c>
      <c r="DB1223" s="522">
        <v>13906</v>
      </c>
      <c r="DC1223" s="522">
        <v>2028</v>
      </c>
      <c r="DD1223" s="522">
        <v>20390698</v>
      </c>
      <c r="DE1223" s="522">
        <v>10055</v>
      </c>
      <c r="DF1223" s="522">
        <v>23570</v>
      </c>
      <c r="DG1223" s="522">
        <v>537</v>
      </c>
      <c r="DH1223" s="522">
        <v>6635381</v>
      </c>
      <c r="DI1223" s="522">
        <v>12356</v>
      </c>
      <c r="DJ1223" s="522">
        <v>30202</v>
      </c>
      <c r="DK1223" s="522">
        <v>287</v>
      </c>
      <c r="DL1223" s="522">
        <v>109854</v>
      </c>
      <c r="DM1223" s="522">
        <v>383</v>
      </c>
      <c r="DN1223" s="522">
        <v>651</v>
      </c>
      <c r="DO1223" s="522">
        <v>4576</v>
      </c>
      <c r="DP1223" s="522">
        <v>301811</v>
      </c>
      <c r="DQ1223" s="522">
        <v>66</v>
      </c>
      <c r="DR1223" s="522">
        <v>143</v>
      </c>
      <c r="DS1223" s="522">
        <v>78</v>
      </c>
      <c r="DT1223" s="522">
        <v>168486</v>
      </c>
      <c r="DU1223" s="522">
        <v>2160</v>
      </c>
      <c r="DV1223" s="522">
        <v>4145</v>
      </c>
      <c r="DW1223" s="522">
        <v>71</v>
      </c>
      <c r="DX1223" s="522" t="s">
        <v>152</v>
      </c>
      <c r="DY1223" s="522" t="s">
        <v>152</v>
      </c>
      <c r="DZ1223" s="522" t="s">
        <v>152</v>
      </c>
      <c r="EA1223" s="522" t="s">
        <v>152</v>
      </c>
      <c r="EB1223" s="522" t="s">
        <v>152</v>
      </c>
      <c r="EC1223" s="522" t="s">
        <v>152</v>
      </c>
      <c r="ED1223" s="522" t="s">
        <v>152</v>
      </c>
      <c r="EE1223" s="522" t="s">
        <v>152</v>
      </c>
      <c r="EF1223" s="522" t="s">
        <v>152</v>
      </c>
      <c r="EG1223" s="522">
        <v>275</v>
      </c>
      <c r="EH1223" s="508">
        <v>457</v>
      </c>
      <c r="EI1223" s="522" t="s">
        <v>152</v>
      </c>
      <c r="EJ1223" s="483"/>
      <c r="EK1223" s="483"/>
      <c r="EL1223" s="483"/>
      <c r="EM1223" s="483"/>
      <c r="EN1223" s="483"/>
      <c r="EO1223" s="483"/>
      <c r="EP1223" s="483"/>
      <c r="EQ1223" s="483"/>
      <c r="ER1223" s="483"/>
      <c r="ES1223" s="483"/>
      <c r="ET1223" s="483"/>
      <c r="EU1223" s="483"/>
      <c r="EV1223" s="483"/>
      <c r="EW1223" s="483"/>
      <c r="EX1223" s="483"/>
      <c r="EY1223" s="483"/>
      <c r="EZ1223" s="484"/>
      <c r="FA1223" s="468">
        <f t="shared" si="2500"/>
        <v>6</v>
      </c>
      <c r="FB1223" s="485">
        <f t="shared" si="2512"/>
        <v>2023</v>
      </c>
      <c r="FC1223" s="486">
        <f t="shared" si="2513"/>
        <v>45078</v>
      </c>
      <c r="FD1223" s="470">
        <f t="shared" si="2514"/>
        <v>30</v>
      </c>
      <c r="FE1223" s="471"/>
      <c r="FF1223" s="517">
        <f t="shared" si="2469"/>
        <v>0.56250768285187458</v>
      </c>
      <c r="FG1223" s="471"/>
      <c r="FH1223" s="487">
        <f t="shared" si="2501"/>
        <v>1.8261997405966277</v>
      </c>
      <c r="FI1223" s="487">
        <f t="shared" si="2502"/>
        <v>1.3755453366348307</v>
      </c>
      <c r="FJ1223" s="487">
        <f t="shared" si="2503"/>
        <v>1.7875914836992681</v>
      </c>
      <c r="FK1223" s="487">
        <f t="shared" si="2504"/>
        <v>1.3561210911510313</v>
      </c>
      <c r="FL1223" s="487">
        <f t="shared" si="2505"/>
        <v>1.3323044700435429</v>
      </c>
      <c r="FM1223" s="487">
        <f t="shared" si="2506"/>
        <v>1.0576530893457532</v>
      </c>
      <c r="FN1223" s="487">
        <f t="shared" si="2507"/>
        <v>1.5109141992651827</v>
      </c>
      <c r="FO1223" s="487">
        <f t="shared" si="2508"/>
        <v>1.0498162956559325</v>
      </c>
      <c r="FP1223" s="487">
        <f t="shared" si="2509"/>
        <v>1.5977011494252873</v>
      </c>
      <c r="FQ1223" s="487">
        <f t="shared" si="2510"/>
        <v>1.1494252873563218</v>
      </c>
      <c r="FR1223" s="459"/>
      <c r="FS1223" s="468">
        <f t="shared" ref="FS1223:GA1232" si="2517">IFERROR(HLOOKUP(FS$1,$H$5:$HA$10112,MATCH($A1223,$A$5:$A$10112,0),0)*HLOOKUP(FS$2,$H$5:$HA$10112,MATCH($A1223,$A$5:$A$10112,0),0),"-")</f>
        <v>0</v>
      </c>
      <c r="FT1223" s="468">
        <f t="shared" si="2517"/>
        <v>6551224</v>
      </c>
      <c r="FU1223" s="468">
        <f t="shared" si="2517"/>
        <v>10692092</v>
      </c>
      <c r="FV1223" s="468">
        <f t="shared" si="2517"/>
        <v>17428728</v>
      </c>
      <c r="FW1223" s="468">
        <f t="shared" si="2517"/>
        <v>7760115</v>
      </c>
      <c r="FX1223" s="468">
        <f t="shared" si="2517"/>
        <v>6048072</v>
      </c>
      <c r="FY1223" s="468">
        <f t="shared" si="2517"/>
        <v>153961498</v>
      </c>
      <c r="FZ1223" s="468">
        <f t="shared" si="2517"/>
        <v>119561680</v>
      </c>
      <c r="GA1223" s="468">
        <f t="shared" si="2517"/>
        <v>4627530</v>
      </c>
      <c r="GB1223" s="468">
        <f t="shared" si="2497"/>
        <v>27138870</v>
      </c>
      <c r="GC1223" s="468">
        <f t="shared" si="2497"/>
        <v>14310604</v>
      </c>
      <c r="GD1223" s="468">
        <f t="shared" si="2515"/>
        <v>262911</v>
      </c>
      <c r="GE1223" s="468">
        <f t="shared" si="2515"/>
        <v>47466</v>
      </c>
      <c r="GF1223" s="468">
        <f t="shared" si="2515"/>
        <v>7459210</v>
      </c>
      <c r="GG1223" s="468">
        <f t="shared" si="2515"/>
        <v>15893334</v>
      </c>
      <c r="GH1223" s="468">
        <f t="shared" si="2515"/>
        <v>4545024</v>
      </c>
      <c r="GI1223" s="468">
        <f t="shared" si="2515"/>
        <v>133438532</v>
      </c>
      <c r="GJ1223" s="468">
        <f t="shared" si="2515"/>
        <v>23211727</v>
      </c>
      <c r="GK1223" s="468">
        <f t="shared" si="2515"/>
        <v>18745288</v>
      </c>
      <c r="GL1223" s="468">
        <f t="shared" si="2515"/>
        <v>47799960</v>
      </c>
      <c r="GM1223" s="468">
        <f t="shared" si="2515"/>
        <v>16218474</v>
      </c>
      <c r="GN1223" s="468">
        <f t="shared" si="2476"/>
        <v>323310</v>
      </c>
      <c r="GO1223" s="468">
        <f t="shared" si="2499"/>
        <v>186837</v>
      </c>
      <c r="GP1223" s="468">
        <f t="shared" si="2499"/>
        <v>654368</v>
      </c>
      <c r="GQ1223" s="468" t="str">
        <f t="shared" si="2499"/>
        <v>-</v>
      </c>
      <c r="GR1223" s="468"/>
      <c r="GS1223" s="468"/>
      <c r="GT1223" s="468"/>
      <c r="GU1223" s="468"/>
      <c r="GV1223" s="425"/>
    </row>
    <row r="1224" spans="1:204" ht="9.75" customHeight="1" x14ac:dyDescent="0.2">
      <c r="A1224" s="472" t="str">
        <f t="shared" si="2489"/>
        <v>2023-24JULYRX9</v>
      </c>
      <c r="B1224" s="488" t="str">
        <f t="shared" si="2516"/>
        <v>2023-24</v>
      </c>
      <c r="C1224" s="400" t="s">
        <v>673</v>
      </c>
      <c r="D1224" s="488" t="str">
        <f t="shared" si="2491"/>
        <v>Y60</v>
      </c>
      <c r="E1224" s="488" t="str">
        <f t="shared" si="2492"/>
        <v>Midlands</v>
      </c>
      <c r="F1224" s="474" t="s">
        <v>451</v>
      </c>
      <c r="G1224" s="474" t="s">
        <v>686</v>
      </c>
      <c r="H1224" s="518">
        <v>95496</v>
      </c>
      <c r="I1224" s="518">
        <v>73840</v>
      </c>
      <c r="J1224" s="518">
        <v>297173</v>
      </c>
      <c r="K1224" s="518">
        <v>4</v>
      </c>
      <c r="L1224" s="518">
        <v>2</v>
      </c>
      <c r="M1224" s="518">
        <v>3</v>
      </c>
      <c r="N1224" s="518">
        <v>4</v>
      </c>
      <c r="O1224" s="518">
        <v>61</v>
      </c>
      <c r="P1224" s="518">
        <v>452</v>
      </c>
      <c r="Q1224" s="518">
        <v>1758</v>
      </c>
      <c r="R1224" s="518">
        <v>1339</v>
      </c>
      <c r="S1224" s="518">
        <v>65966</v>
      </c>
      <c r="T1224" s="518">
        <v>7492</v>
      </c>
      <c r="U1224" s="518">
        <v>4885</v>
      </c>
      <c r="V1224" s="518">
        <v>37160</v>
      </c>
      <c r="W1224" s="518">
        <v>10458</v>
      </c>
      <c r="X1224" s="518">
        <v>261</v>
      </c>
      <c r="Y1224" s="518">
        <v>3872777</v>
      </c>
      <c r="Z1224" s="518">
        <v>517</v>
      </c>
      <c r="AA1224" s="518">
        <v>947</v>
      </c>
      <c r="AB1224" s="518">
        <v>4233972</v>
      </c>
      <c r="AC1224" s="518">
        <v>867</v>
      </c>
      <c r="AD1224" s="518">
        <v>1883</v>
      </c>
      <c r="AE1224" s="518">
        <v>80858908</v>
      </c>
      <c r="AF1224" s="518">
        <v>2176</v>
      </c>
      <c r="AG1224" s="518">
        <v>4689</v>
      </c>
      <c r="AH1224" s="518">
        <v>85133036</v>
      </c>
      <c r="AI1224" s="518">
        <v>8140</v>
      </c>
      <c r="AJ1224" s="518">
        <v>19154</v>
      </c>
      <c r="AK1224" s="518">
        <v>1786665</v>
      </c>
      <c r="AL1224" s="518">
        <v>6845</v>
      </c>
      <c r="AM1224" s="518">
        <v>15438</v>
      </c>
      <c r="AN1224" s="518">
        <v>310</v>
      </c>
      <c r="AO1224" s="518">
        <v>4869</v>
      </c>
      <c r="AP1224" s="518">
        <v>6865</v>
      </c>
      <c r="AQ1224" s="518">
        <v>1390262</v>
      </c>
      <c r="AR1224" s="518">
        <v>203</v>
      </c>
      <c r="AS1224" s="518">
        <v>276</v>
      </c>
      <c r="AT1224" s="518">
        <v>8384</v>
      </c>
      <c r="AU1224" s="518">
        <v>1528</v>
      </c>
      <c r="AV1224" s="518">
        <v>1665</v>
      </c>
      <c r="AW1224" s="518">
        <v>127</v>
      </c>
      <c r="AX1224" s="518">
        <v>1987</v>
      </c>
      <c r="AY1224" s="518">
        <v>3204</v>
      </c>
      <c r="AZ1224" s="518">
        <v>1465</v>
      </c>
      <c r="BA1224" s="518">
        <v>7529</v>
      </c>
      <c r="BB1224" s="518">
        <v>12455427</v>
      </c>
      <c r="BC1224" s="518">
        <v>1654</v>
      </c>
      <c r="BD1224" s="518">
        <v>4310</v>
      </c>
      <c r="BE1224" s="518">
        <v>407</v>
      </c>
      <c r="BF1224" s="518">
        <v>1268</v>
      </c>
      <c r="BG1224" s="518">
        <v>2277</v>
      </c>
      <c r="BH1224" s="518">
        <v>3577</v>
      </c>
      <c r="BI1224" s="518">
        <v>32750</v>
      </c>
      <c r="BJ1224" s="518">
        <v>3583</v>
      </c>
      <c r="BK1224" s="518">
        <v>21249</v>
      </c>
      <c r="BL1224" s="518">
        <v>57582</v>
      </c>
      <c r="BM1224" s="518">
        <v>13482</v>
      </c>
      <c r="BN1224" s="518">
        <v>10421</v>
      </c>
      <c r="BO1224" s="518">
        <v>8942</v>
      </c>
      <c r="BP1224" s="518">
        <v>6987</v>
      </c>
      <c r="BQ1224" s="518">
        <v>49919</v>
      </c>
      <c r="BR1224" s="518">
        <v>39719</v>
      </c>
      <c r="BS1224" s="518">
        <v>16671</v>
      </c>
      <c r="BT1224" s="518">
        <v>11163</v>
      </c>
      <c r="BU1224" s="518">
        <v>220</v>
      </c>
      <c r="BV1224" s="518">
        <v>162</v>
      </c>
      <c r="BW1224" s="518">
        <v>0</v>
      </c>
      <c r="BX1224" s="518">
        <v>0</v>
      </c>
      <c r="BY1224" s="518" t="s">
        <v>152</v>
      </c>
      <c r="BZ1224" s="518" t="s">
        <v>152</v>
      </c>
      <c r="CA1224" s="518">
        <v>15</v>
      </c>
      <c r="CB1224" s="518">
        <v>7930</v>
      </c>
      <c r="CC1224" s="518">
        <v>529</v>
      </c>
      <c r="CD1224" s="518">
        <v>817</v>
      </c>
      <c r="CE1224" s="518">
        <v>7477</v>
      </c>
      <c r="CF1224" s="518">
        <v>3864847</v>
      </c>
      <c r="CG1224" s="518">
        <v>517</v>
      </c>
      <c r="CH1224" s="518">
        <v>947</v>
      </c>
      <c r="CI1224" s="518">
        <v>596</v>
      </c>
      <c r="CJ1224" s="518">
        <v>1393979</v>
      </c>
      <c r="CK1224" s="518">
        <v>2339</v>
      </c>
      <c r="CL1224" s="518">
        <v>5112</v>
      </c>
      <c r="CM1224" s="518">
        <v>877</v>
      </c>
      <c r="CN1224" s="518">
        <v>2015608</v>
      </c>
      <c r="CO1224" s="518">
        <v>2298</v>
      </c>
      <c r="CP1224" s="518">
        <v>5140</v>
      </c>
      <c r="CQ1224" s="518">
        <v>35687</v>
      </c>
      <c r="CR1224" s="518">
        <v>77449321</v>
      </c>
      <c r="CS1224" s="518">
        <v>2170</v>
      </c>
      <c r="CT1224" s="518">
        <v>4674</v>
      </c>
      <c r="CU1224" s="518">
        <v>8</v>
      </c>
      <c r="CV1224" s="518">
        <v>91440</v>
      </c>
      <c r="CW1224" s="518">
        <v>11430</v>
      </c>
      <c r="CX1224" s="518">
        <v>20131</v>
      </c>
      <c r="CY1224" s="518">
        <v>309</v>
      </c>
      <c r="CZ1224" s="518">
        <v>2609996</v>
      </c>
      <c r="DA1224" s="518">
        <v>8447</v>
      </c>
      <c r="DB1224" s="518">
        <v>19224</v>
      </c>
      <c r="DC1224" s="518">
        <v>1802</v>
      </c>
      <c r="DD1224" s="518">
        <v>12489182</v>
      </c>
      <c r="DE1224" s="518">
        <v>6931</v>
      </c>
      <c r="DF1224" s="518">
        <v>14010</v>
      </c>
      <c r="DG1224" s="518">
        <v>75</v>
      </c>
      <c r="DH1224" s="518">
        <v>697277</v>
      </c>
      <c r="DI1224" s="518">
        <v>9297</v>
      </c>
      <c r="DJ1224" s="518">
        <v>18049</v>
      </c>
      <c r="DK1224" s="518">
        <v>275</v>
      </c>
      <c r="DL1224" s="518">
        <v>78426</v>
      </c>
      <c r="DM1224" s="518">
        <v>285</v>
      </c>
      <c r="DN1224" s="518">
        <v>433</v>
      </c>
      <c r="DO1224" s="518">
        <v>3873</v>
      </c>
      <c r="DP1224" s="518">
        <v>181490</v>
      </c>
      <c r="DQ1224" s="518">
        <v>47</v>
      </c>
      <c r="DR1224" s="518">
        <v>87</v>
      </c>
      <c r="DS1224" s="518">
        <v>30</v>
      </c>
      <c r="DT1224" s="518">
        <v>65606</v>
      </c>
      <c r="DU1224" s="518">
        <v>2187</v>
      </c>
      <c r="DV1224" s="518">
        <v>4588</v>
      </c>
      <c r="DW1224" s="518">
        <v>22</v>
      </c>
      <c r="DX1224" s="518" t="s">
        <v>152</v>
      </c>
      <c r="DY1224" s="518" t="s">
        <v>152</v>
      </c>
      <c r="DZ1224" s="518" t="s">
        <v>152</v>
      </c>
      <c r="EA1224" s="518" t="s">
        <v>152</v>
      </c>
      <c r="EB1224" s="518" t="s">
        <v>152</v>
      </c>
      <c r="EC1224" s="518" t="s">
        <v>152</v>
      </c>
      <c r="ED1224" s="518" t="s">
        <v>152</v>
      </c>
      <c r="EE1224" s="518" t="s">
        <v>152</v>
      </c>
      <c r="EF1224" s="518" t="s">
        <v>152</v>
      </c>
      <c r="EG1224" s="518">
        <v>280</v>
      </c>
      <c r="EH1224" s="505">
        <v>35</v>
      </c>
      <c r="EI1224" s="518" t="s">
        <v>152</v>
      </c>
      <c r="EJ1224" s="475"/>
      <c r="EK1224" s="475"/>
      <c r="EL1224" s="475"/>
      <c r="EM1224" s="475"/>
      <c r="EN1224" s="475"/>
      <c r="EO1224" s="475"/>
      <c r="EP1224" s="475"/>
      <c r="EQ1224" s="475"/>
      <c r="ER1224" s="475"/>
      <c r="ES1224" s="475"/>
      <c r="ET1224" s="475"/>
      <c r="EU1224" s="475"/>
      <c r="EV1224" s="475"/>
      <c r="EW1224" s="475"/>
      <c r="EX1224" s="475"/>
      <c r="EY1224" s="475"/>
      <c r="EZ1224" s="476"/>
      <c r="FA1224" s="446">
        <f t="shared" si="2500"/>
        <v>7</v>
      </c>
      <c r="FB1224" s="417">
        <f t="shared" si="2512"/>
        <v>2023</v>
      </c>
      <c r="FC1224" s="448">
        <f t="shared" si="2513"/>
        <v>45108</v>
      </c>
      <c r="FD1224" s="449">
        <f t="shared" si="2514"/>
        <v>31</v>
      </c>
      <c r="FE1224" s="450"/>
      <c r="FF1224" s="451">
        <f t="shared" si="2469"/>
        <v>0.55014204545454548</v>
      </c>
      <c r="FG1224" s="450"/>
      <c r="FH1224" s="452">
        <f t="shared" si="2501"/>
        <v>1.7995194874532836</v>
      </c>
      <c r="FI1224" s="452">
        <f t="shared" si="2502"/>
        <v>1.3909503470368394</v>
      </c>
      <c r="FJ1224" s="452">
        <f t="shared" si="2503"/>
        <v>1.8305015353121801</v>
      </c>
      <c r="FK1224" s="452">
        <f t="shared" si="2504"/>
        <v>1.4302968270214944</v>
      </c>
      <c r="FL1224" s="452">
        <f t="shared" si="2505"/>
        <v>1.3433530678148546</v>
      </c>
      <c r="FM1224" s="452">
        <f t="shared" si="2506"/>
        <v>1.0688643702906351</v>
      </c>
      <c r="FN1224" s="452">
        <f t="shared" si="2507"/>
        <v>1.5940906483075157</v>
      </c>
      <c r="FO1224" s="452">
        <f t="shared" si="2508"/>
        <v>1.0674125071715432</v>
      </c>
      <c r="FP1224" s="452">
        <f t="shared" si="2509"/>
        <v>0.84291187739463602</v>
      </c>
      <c r="FQ1224" s="452">
        <f t="shared" si="2510"/>
        <v>0.62068965517241381</v>
      </c>
      <c r="FR1224" s="453"/>
      <c r="FS1224" s="446">
        <f t="shared" si="2517"/>
        <v>147680</v>
      </c>
      <c r="FT1224" s="446">
        <f t="shared" si="2517"/>
        <v>221520</v>
      </c>
      <c r="FU1224" s="446">
        <f t="shared" si="2517"/>
        <v>295360</v>
      </c>
      <c r="FV1224" s="446">
        <f t="shared" si="2517"/>
        <v>4504240</v>
      </c>
      <c r="FW1224" s="446">
        <f t="shared" si="2517"/>
        <v>7094924</v>
      </c>
      <c r="FX1224" s="446">
        <f t="shared" si="2517"/>
        <v>9198455</v>
      </c>
      <c r="FY1224" s="446">
        <f t="shared" si="2517"/>
        <v>174243240</v>
      </c>
      <c r="FZ1224" s="446">
        <f t="shared" si="2517"/>
        <v>200312532</v>
      </c>
      <c r="GA1224" s="446">
        <f t="shared" si="2517"/>
        <v>4029318</v>
      </c>
      <c r="GB1224" s="446">
        <f t="shared" si="2497"/>
        <v>32449990</v>
      </c>
      <c r="GC1224" s="446">
        <f t="shared" si="2497"/>
        <v>1894740</v>
      </c>
      <c r="GD1224" s="446" t="str">
        <f t="shared" si="2515"/>
        <v>-</v>
      </c>
      <c r="GE1224" s="446">
        <f t="shared" si="2515"/>
        <v>12255</v>
      </c>
      <c r="GF1224" s="446">
        <f t="shared" si="2515"/>
        <v>7080719</v>
      </c>
      <c r="GG1224" s="446">
        <f t="shared" si="2515"/>
        <v>3046752</v>
      </c>
      <c r="GH1224" s="446">
        <f t="shared" si="2515"/>
        <v>4507780</v>
      </c>
      <c r="GI1224" s="446">
        <f t="shared" si="2515"/>
        <v>166801038</v>
      </c>
      <c r="GJ1224" s="446">
        <f t="shared" si="2515"/>
        <v>161048</v>
      </c>
      <c r="GK1224" s="446">
        <f t="shared" si="2515"/>
        <v>5940216</v>
      </c>
      <c r="GL1224" s="446">
        <f t="shared" si="2515"/>
        <v>25246020</v>
      </c>
      <c r="GM1224" s="446">
        <f t="shared" si="2515"/>
        <v>1353675</v>
      </c>
      <c r="GN1224" s="446">
        <f t="shared" si="2476"/>
        <v>137640</v>
      </c>
      <c r="GO1224" s="446">
        <f t="shared" si="2499"/>
        <v>119075</v>
      </c>
      <c r="GP1224" s="446">
        <f t="shared" si="2499"/>
        <v>336951</v>
      </c>
      <c r="GQ1224" s="446" t="str">
        <f t="shared" si="2499"/>
        <v>-</v>
      </c>
      <c r="GR1224" s="446"/>
      <c r="GS1224" s="446"/>
      <c r="GT1224" s="446"/>
      <c r="GU1224" s="446"/>
      <c r="GV1224" s="416"/>
    </row>
    <row r="1225" spans="1:204" ht="9.75" customHeight="1" x14ac:dyDescent="0.2">
      <c r="A1225" s="417" t="str">
        <f t="shared" si="2489"/>
        <v>2023-24JULYRYC</v>
      </c>
      <c r="B1225" s="458" t="str">
        <f t="shared" si="2516"/>
        <v>2023-24</v>
      </c>
      <c r="C1225" s="402" t="s">
        <v>673</v>
      </c>
      <c r="D1225" s="458" t="str">
        <f t="shared" si="2491"/>
        <v>Y61</v>
      </c>
      <c r="E1225" s="458" t="str">
        <f t="shared" si="2492"/>
        <v>East of England</v>
      </c>
      <c r="F1225" s="478" t="s">
        <v>453</v>
      </c>
      <c r="G1225" s="478" t="s">
        <v>687</v>
      </c>
      <c r="H1225" s="510">
        <v>110700</v>
      </c>
      <c r="I1225" s="510">
        <v>81177</v>
      </c>
      <c r="J1225" s="510">
        <v>373904</v>
      </c>
      <c r="K1225" s="510">
        <v>5</v>
      </c>
      <c r="L1225" s="510">
        <v>0</v>
      </c>
      <c r="M1225" s="510">
        <v>0</v>
      </c>
      <c r="N1225" s="510">
        <v>28</v>
      </c>
      <c r="O1225" s="510">
        <v>122</v>
      </c>
      <c r="P1225" s="510">
        <v>381</v>
      </c>
      <c r="Q1225" s="510">
        <v>5</v>
      </c>
      <c r="R1225" s="510">
        <v>3707</v>
      </c>
      <c r="S1225" s="510">
        <v>71744</v>
      </c>
      <c r="T1225" s="510">
        <v>8122</v>
      </c>
      <c r="U1225" s="510">
        <v>5185</v>
      </c>
      <c r="V1225" s="510">
        <v>38606</v>
      </c>
      <c r="W1225" s="510">
        <v>16286</v>
      </c>
      <c r="X1225" s="510">
        <v>335</v>
      </c>
      <c r="Y1225" s="510">
        <v>4289758</v>
      </c>
      <c r="Z1225" s="510">
        <v>528</v>
      </c>
      <c r="AA1225" s="510">
        <v>1013</v>
      </c>
      <c r="AB1225" s="510">
        <v>3632243</v>
      </c>
      <c r="AC1225" s="510">
        <v>701</v>
      </c>
      <c r="AD1225" s="510">
        <v>1293</v>
      </c>
      <c r="AE1225" s="510">
        <v>87573731</v>
      </c>
      <c r="AF1225" s="510">
        <v>2268</v>
      </c>
      <c r="AG1225" s="510">
        <v>4886</v>
      </c>
      <c r="AH1225" s="510">
        <v>104491935</v>
      </c>
      <c r="AI1225" s="510">
        <v>6416</v>
      </c>
      <c r="AJ1225" s="510">
        <v>15418</v>
      </c>
      <c r="AK1225" s="510">
        <v>3497493</v>
      </c>
      <c r="AL1225" s="510">
        <v>10440</v>
      </c>
      <c r="AM1225" s="510">
        <v>30044</v>
      </c>
      <c r="AN1225" s="510">
        <v>120</v>
      </c>
      <c r="AO1225" s="510">
        <v>1166</v>
      </c>
      <c r="AP1225" s="510">
        <v>2661</v>
      </c>
      <c r="AQ1225" s="510">
        <v>13642607</v>
      </c>
      <c r="AR1225" s="510">
        <v>5127</v>
      </c>
      <c r="AS1225" s="510">
        <v>11938</v>
      </c>
      <c r="AT1225" s="510">
        <v>6954</v>
      </c>
      <c r="AU1225" s="510">
        <v>91</v>
      </c>
      <c r="AV1225" s="510">
        <v>4434</v>
      </c>
      <c r="AW1225" s="510">
        <v>6084</v>
      </c>
      <c r="AX1225" s="510">
        <v>45</v>
      </c>
      <c r="AY1225" s="510">
        <v>2384</v>
      </c>
      <c r="AZ1225" s="510">
        <v>1295</v>
      </c>
      <c r="BA1225" s="510">
        <v>9501</v>
      </c>
      <c r="BB1225" s="510">
        <v>40326149</v>
      </c>
      <c r="BC1225" s="510">
        <v>4244</v>
      </c>
      <c r="BD1225" s="510">
        <v>9549</v>
      </c>
      <c r="BE1225" s="510">
        <v>89</v>
      </c>
      <c r="BF1225" s="510">
        <v>3875</v>
      </c>
      <c r="BG1225" s="510">
        <v>3867</v>
      </c>
      <c r="BH1225" s="510">
        <v>1670</v>
      </c>
      <c r="BI1225" s="510">
        <v>38856</v>
      </c>
      <c r="BJ1225" s="510">
        <v>2303</v>
      </c>
      <c r="BK1225" s="510">
        <v>23631</v>
      </c>
      <c r="BL1225" s="510">
        <v>64790</v>
      </c>
      <c r="BM1225" s="510">
        <v>18197</v>
      </c>
      <c r="BN1225" s="510">
        <v>12798</v>
      </c>
      <c r="BO1225" s="510">
        <v>11321</v>
      </c>
      <c r="BP1225" s="510">
        <v>8140</v>
      </c>
      <c r="BQ1225" s="510">
        <v>59225</v>
      </c>
      <c r="BR1225" s="510">
        <v>41934</v>
      </c>
      <c r="BS1225" s="510">
        <v>30185</v>
      </c>
      <c r="BT1225" s="510">
        <v>17991</v>
      </c>
      <c r="BU1225" s="510">
        <v>595</v>
      </c>
      <c r="BV1225" s="510">
        <v>361</v>
      </c>
      <c r="BW1225" s="510">
        <v>12</v>
      </c>
      <c r="BX1225" s="510">
        <v>3917</v>
      </c>
      <c r="BY1225" s="510">
        <v>326</v>
      </c>
      <c r="BZ1225" s="510">
        <v>590</v>
      </c>
      <c r="CA1225" s="510">
        <v>6</v>
      </c>
      <c r="CB1225" s="510">
        <v>1053</v>
      </c>
      <c r="CC1225" s="510">
        <v>176</v>
      </c>
      <c r="CD1225" s="510">
        <v>383</v>
      </c>
      <c r="CE1225" s="510">
        <v>8104</v>
      </c>
      <c r="CF1225" s="510">
        <v>4284788</v>
      </c>
      <c r="CG1225" s="510">
        <v>529</v>
      </c>
      <c r="CH1225" s="510">
        <v>1016</v>
      </c>
      <c r="CI1225" s="510">
        <v>2685</v>
      </c>
      <c r="CJ1225" s="510">
        <v>5721147</v>
      </c>
      <c r="CK1225" s="510">
        <v>2131</v>
      </c>
      <c r="CL1225" s="510">
        <v>4335</v>
      </c>
      <c r="CM1225" s="510">
        <v>1053</v>
      </c>
      <c r="CN1225" s="510">
        <v>2235556</v>
      </c>
      <c r="CO1225" s="510">
        <v>2123</v>
      </c>
      <c r="CP1225" s="510">
        <v>4780</v>
      </c>
      <c r="CQ1225" s="510">
        <v>34868</v>
      </c>
      <c r="CR1225" s="510">
        <v>79617028</v>
      </c>
      <c r="CS1225" s="510">
        <v>2283</v>
      </c>
      <c r="CT1225" s="510">
        <v>4923</v>
      </c>
      <c r="CU1225" s="510">
        <v>327</v>
      </c>
      <c r="CV1225" s="510">
        <v>3186473</v>
      </c>
      <c r="CW1225" s="510">
        <v>9745</v>
      </c>
      <c r="CX1225" s="510">
        <v>27736</v>
      </c>
      <c r="CY1225" s="510">
        <v>157</v>
      </c>
      <c r="CZ1225" s="510">
        <v>1094539</v>
      </c>
      <c r="DA1225" s="510">
        <v>6972</v>
      </c>
      <c r="DB1225" s="510">
        <v>16708</v>
      </c>
      <c r="DC1225" s="510">
        <v>844</v>
      </c>
      <c r="DD1225" s="510">
        <v>10972926</v>
      </c>
      <c r="DE1225" s="510">
        <v>13001</v>
      </c>
      <c r="DF1225" s="510">
        <v>38784</v>
      </c>
      <c r="DG1225" s="510">
        <v>107</v>
      </c>
      <c r="DH1225" s="510">
        <v>1040302</v>
      </c>
      <c r="DI1225" s="510">
        <v>9722</v>
      </c>
      <c r="DJ1225" s="510">
        <v>33553</v>
      </c>
      <c r="DK1225" s="510">
        <v>575</v>
      </c>
      <c r="DL1225" s="510">
        <v>209603</v>
      </c>
      <c r="DM1225" s="510">
        <v>365</v>
      </c>
      <c r="DN1225" s="510">
        <v>638</v>
      </c>
      <c r="DO1225" s="510">
        <v>5514</v>
      </c>
      <c r="DP1225" s="510">
        <v>237653</v>
      </c>
      <c r="DQ1225" s="510">
        <v>43</v>
      </c>
      <c r="DR1225" s="510">
        <v>79</v>
      </c>
      <c r="DS1225" s="510">
        <v>132</v>
      </c>
      <c r="DT1225" s="510">
        <v>234555</v>
      </c>
      <c r="DU1225" s="510">
        <v>1777</v>
      </c>
      <c r="DV1225" s="510">
        <v>4442</v>
      </c>
      <c r="DW1225" s="510">
        <v>117</v>
      </c>
      <c r="DX1225" s="510" t="s">
        <v>152</v>
      </c>
      <c r="DY1225" s="510" t="s">
        <v>152</v>
      </c>
      <c r="DZ1225" s="510" t="s">
        <v>152</v>
      </c>
      <c r="EA1225" s="510" t="s">
        <v>152</v>
      </c>
      <c r="EB1225" s="510" t="s">
        <v>152</v>
      </c>
      <c r="EC1225" s="510" t="s">
        <v>152</v>
      </c>
      <c r="ED1225" s="510" t="s">
        <v>152</v>
      </c>
      <c r="EE1225" s="510" t="s">
        <v>152</v>
      </c>
      <c r="EF1225" s="510" t="s">
        <v>152</v>
      </c>
      <c r="EG1225" s="510">
        <v>314</v>
      </c>
      <c r="EH1225" s="506">
        <v>40</v>
      </c>
      <c r="EI1225" s="510" t="s">
        <v>152</v>
      </c>
      <c r="EJ1225" s="479"/>
      <c r="EK1225" s="479"/>
      <c r="EL1225" s="479"/>
      <c r="EM1225" s="479"/>
      <c r="EN1225" s="479"/>
      <c r="EO1225" s="479"/>
      <c r="EP1225" s="479"/>
      <c r="EQ1225" s="479"/>
      <c r="ER1225" s="479"/>
      <c r="ES1225" s="479"/>
      <c r="ET1225" s="479"/>
      <c r="EU1225" s="479"/>
      <c r="EV1225" s="479"/>
      <c r="EW1225" s="479"/>
      <c r="EX1225" s="479"/>
      <c r="EY1225" s="479"/>
      <c r="EZ1225" s="516"/>
      <c r="FA1225" s="446">
        <f t="shared" si="2500"/>
        <v>7</v>
      </c>
      <c r="FB1225" s="417">
        <f t="shared" si="2512"/>
        <v>2023</v>
      </c>
      <c r="FC1225" s="448">
        <f t="shared" si="2513"/>
        <v>45108</v>
      </c>
      <c r="FD1225" s="449">
        <f t="shared" si="2514"/>
        <v>31</v>
      </c>
      <c r="FE1225" s="450"/>
      <c r="FF1225" s="451">
        <f t="shared" si="2469"/>
        <v>0.7123110709210696</v>
      </c>
      <c r="FG1225" s="450"/>
      <c r="FH1225" s="452">
        <f t="shared" si="2501"/>
        <v>2.2404580152671754</v>
      </c>
      <c r="FI1225" s="452">
        <f t="shared" si="2502"/>
        <v>1.5757202659443488</v>
      </c>
      <c r="FJ1225" s="452">
        <f t="shared" si="2503"/>
        <v>2.183413693346191</v>
      </c>
      <c r="FK1225" s="452">
        <f t="shared" si="2504"/>
        <v>1.5699132111861138</v>
      </c>
      <c r="FL1225" s="452">
        <f t="shared" si="2505"/>
        <v>1.5340879656012019</v>
      </c>
      <c r="FM1225" s="452">
        <f t="shared" si="2506"/>
        <v>1.0862042169610941</v>
      </c>
      <c r="FN1225" s="452">
        <f t="shared" si="2507"/>
        <v>1.8534323959228785</v>
      </c>
      <c r="FO1225" s="452">
        <f t="shared" si="2508"/>
        <v>1.1046911457693724</v>
      </c>
      <c r="FP1225" s="452">
        <f t="shared" si="2509"/>
        <v>1.7761194029850746</v>
      </c>
      <c r="FQ1225" s="452">
        <f t="shared" si="2510"/>
        <v>1.0776119402985074</v>
      </c>
      <c r="FR1225" s="453"/>
      <c r="FS1225" s="446">
        <f t="shared" si="2517"/>
        <v>0</v>
      </c>
      <c r="FT1225" s="446">
        <f t="shared" si="2517"/>
        <v>0</v>
      </c>
      <c r="FU1225" s="446">
        <f t="shared" si="2517"/>
        <v>2272956</v>
      </c>
      <c r="FV1225" s="446">
        <f t="shared" si="2517"/>
        <v>9903594</v>
      </c>
      <c r="FW1225" s="446">
        <f t="shared" si="2517"/>
        <v>8227586</v>
      </c>
      <c r="FX1225" s="446">
        <f t="shared" si="2517"/>
        <v>6704205</v>
      </c>
      <c r="FY1225" s="446">
        <f t="shared" si="2517"/>
        <v>188628916</v>
      </c>
      <c r="FZ1225" s="446">
        <f t="shared" si="2517"/>
        <v>251097548</v>
      </c>
      <c r="GA1225" s="446">
        <f t="shared" si="2517"/>
        <v>10064740</v>
      </c>
      <c r="GB1225" s="446">
        <f t="shared" ref="GB1225:GC1244" si="2518">IFERROR(HLOOKUP(GB$1,$H$5:$HA$10112,MATCH($A1225,$A$5:$A$10112,0),0)*HLOOKUP(GB$2,$H$5:$HA$10112,MATCH($A1225,$A$5:$A$10112,0),0),"-")</f>
        <v>90725049</v>
      </c>
      <c r="GC1225" s="446">
        <f t="shared" si="2518"/>
        <v>31767018</v>
      </c>
      <c r="GD1225" s="446">
        <f t="shared" si="2515"/>
        <v>7080</v>
      </c>
      <c r="GE1225" s="446">
        <f t="shared" si="2515"/>
        <v>2298</v>
      </c>
      <c r="GF1225" s="446">
        <f t="shared" si="2515"/>
        <v>8233664</v>
      </c>
      <c r="GG1225" s="446">
        <f t="shared" si="2515"/>
        <v>11639475</v>
      </c>
      <c r="GH1225" s="446">
        <f t="shared" si="2515"/>
        <v>5033340</v>
      </c>
      <c r="GI1225" s="446">
        <f t="shared" si="2515"/>
        <v>171655164</v>
      </c>
      <c r="GJ1225" s="446">
        <f t="shared" si="2515"/>
        <v>9069672</v>
      </c>
      <c r="GK1225" s="446">
        <f t="shared" si="2515"/>
        <v>2623156</v>
      </c>
      <c r="GL1225" s="446">
        <f t="shared" si="2515"/>
        <v>32733696</v>
      </c>
      <c r="GM1225" s="446">
        <f t="shared" si="2515"/>
        <v>3590171</v>
      </c>
      <c r="GN1225" s="446">
        <f t="shared" si="2476"/>
        <v>586344</v>
      </c>
      <c r="GO1225" s="446">
        <f t="shared" si="2499"/>
        <v>366850</v>
      </c>
      <c r="GP1225" s="446">
        <f t="shared" si="2499"/>
        <v>435606</v>
      </c>
      <c r="GQ1225" s="446" t="str">
        <f t="shared" si="2499"/>
        <v>-</v>
      </c>
      <c r="GR1225" s="446"/>
      <c r="GS1225" s="446"/>
      <c r="GT1225" s="446"/>
      <c r="GU1225" s="446"/>
      <c r="GV1225" s="416"/>
    </row>
    <row r="1226" spans="1:204" ht="9.75" customHeight="1" x14ac:dyDescent="0.2">
      <c r="A1226" s="417" t="str">
        <f t="shared" si="2489"/>
        <v>2023-24JULYR1F</v>
      </c>
      <c r="B1226" s="458" t="str">
        <f t="shared" si="2516"/>
        <v>2023-24</v>
      </c>
      <c r="C1226" s="402" t="s">
        <v>673</v>
      </c>
      <c r="D1226" s="458" t="str">
        <f t="shared" si="2491"/>
        <v>Y59</v>
      </c>
      <c r="E1226" s="458" t="str">
        <f t="shared" si="2492"/>
        <v>South East</v>
      </c>
      <c r="F1226" s="478" t="s">
        <v>458</v>
      </c>
      <c r="G1226" s="478" t="s">
        <v>688</v>
      </c>
      <c r="H1226" s="510">
        <v>3504</v>
      </c>
      <c r="I1226" s="510">
        <v>1923</v>
      </c>
      <c r="J1226" s="510">
        <v>14325</v>
      </c>
      <c r="K1226" s="510">
        <v>7</v>
      </c>
      <c r="L1226" s="510">
        <v>0</v>
      </c>
      <c r="M1226" s="510">
        <v>4</v>
      </c>
      <c r="N1226" s="510">
        <v>51</v>
      </c>
      <c r="O1226" s="510">
        <v>166</v>
      </c>
      <c r="P1226" s="510">
        <v>12</v>
      </c>
      <c r="Q1226" s="510">
        <v>0</v>
      </c>
      <c r="R1226" s="510">
        <v>48</v>
      </c>
      <c r="S1226" s="510">
        <v>2828</v>
      </c>
      <c r="T1226" s="510">
        <v>117</v>
      </c>
      <c r="U1226" s="510">
        <v>78</v>
      </c>
      <c r="V1226" s="510">
        <v>1319</v>
      </c>
      <c r="W1226" s="510">
        <v>971</v>
      </c>
      <c r="X1226" s="510">
        <v>63</v>
      </c>
      <c r="Y1226" s="510">
        <v>61044</v>
      </c>
      <c r="Z1226" s="510">
        <v>522</v>
      </c>
      <c r="AA1226" s="510">
        <v>993</v>
      </c>
      <c r="AB1226" s="510">
        <v>43467</v>
      </c>
      <c r="AC1226" s="510">
        <v>557</v>
      </c>
      <c r="AD1226" s="510">
        <v>1075</v>
      </c>
      <c r="AE1226" s="510">
        <v>1704080</v>
      </c>
      <c r="AF1226" s="510">
        <v>1292</v>
      </c>
      <c r="AG1226" s="510">
        <v>2444</v>
      </c>
      <c r="AH1226" s="510">
        <v>2862205</v>
      </c>
      <c r="AI1226" s="510">
        <v>2948</v>
      </c>
      <c r="AJ1226" s="510">
        <v>6778</v>
      </c>
      <c r="AK1226" s="510">
        <v>272434</v>
      </c>
      <c r="AL1226" s="510">
        <v>4324</v>
      </c>
      <c r="AM1226" s="510">
        <v>7422</v>
      </c>
      <c r="AN1226" s="510" t="s">
        <v>152</v>
      </c>
      <c r="AO1226" s="510">
        <v>74</v>
      </c>
      <c r="AP1226" s="510">
        <v>5</v>
      </c>
      <c r="AQ1226" s="510">
        <v>19956</v>
      </c>
      <c r="AR1226" s="510">
        <v>3991</v>
      </c>
      <c r="AS1226" s="510">
        <v>5975</v>
      </c>
      <c r="AT1226" s="510">
        <v>172</v>
      </c>
      <c r="AU1226" s="510">
        <v>2</v>
      </c>
      <c r="AV1226" s="510">
        <v>3</v>
      </c>
      <c r="AW1226" s="510">
        <v>24</v>
      </c>
      <c r="AX1226" s="510">
        <v>2</v>
      </c>
      <c r="AY1226" s="510">
        <v>165</v>
      </c>
      <c r="AZ1226" s="510">
        <v>27</v>
      </c>
      <c r="BA1226" s="510" t="s">
        <v>152</v>
      </c>
      <c r="BB1226" s="510" t="s">
        <v>152</v>
      </c>
      <c r="BC1226" s="510" t="s">
        <v>152</v>
      </c>
      <c r="BD1226" s="510" t="s">
        <v>152</v>
      </c>
      <c r="BE1226" s="510" t="s">
        <v>152</v>
      </c>
      <c r="BF1226" s="510" t="s">
        <v>152</v>
      </c>
      <c r="BG1226" s="510" t="s">
        <v>152</v>
      </c>
      <c r="BH1226" s="510" t="s">
        <v>152</v>
      </c>
      <c r="BI1226" s="510">
        <v>1718</v>
      </c>
      <c r="BJ1226" s="510">
        <v>21</v>
      </c>
      <c r="BK1226" s="510">
        <v>917</v>
      </c>
      <c r="BL1226" s="510">
        <v>2656</v>
      </c>
      <c r="BM1226" s="510">
        <v>216</v>
      </c>
      <c r="BN1226" s="510">
        <v>179</v>
      </c>
      <c r="BO1226" s="510">
        <v>154</v>
      </c>
      <c r="BP1226" s="510">
        <v>127</v>
      </c>
      <c r="BQ1226" s="510">
        <v>1569</v>
      </c>
      <c r="BR1226" s="510">
        <v>1470</v>
      </c>
      <c r="BS1226" s="510">
        <v>1201</v>
      </c>
      <c r="BT1226" s="510">
        <v>1080</v>
      </c>
      <c r="BU1226" s="510">
        <v>76</v>
      </c>
      <c r="BV1226" s="510">
        <v>72</v>
      </c>
      <c r="BW1226" s="510">
        <v>3</v>
      </c>
      <c r="BX1226" s="510">
        <v>2134</v>
      </c>
      <c r="BY1226" s="510">
        <v>711</v>
      </c>
      <c r="BZ1226" s="510">
        <v>946</v>
      </c>
      <c r="CA1226" s="510">
        <v>0</v>
      </c>
      <c r="CB1226" s="510">
        <v>0</v>
      </c>
      <c r="CC1226" s="510" t="s">
        <v>152</v>
      </c>
      <c r="CD1226" s="510" t="s">
        <v>152</v>
      </c>
      <c r="CE1226" s="510">
        <v>114</v>
      </c>
      <c r="CF1226" s="510">
        <v>58910</v>
      </c>
      <c r="CG1226" s="510">
        <v>517</v>
      </c>
      <c r="CH1226" s="510">
        <v>988</v>
      </c>
      <c r="CI1226" s="510">
        <v>99</v>
      </c>
      <c r="CJ1226" s="510">
        <v>115735</v>
      </c>
      <c r="CK1226" s="510">
        <v>1169</v>
      </c>
      <c r="CL1226" s="510">
        <v>1954</v>
      </c>
      <c r="CM1226" s="510">
        <v>25</v>
      </c>
      <c r="CN1226" s="510">
        <v>115871</v>
      </c>
      <c r="CO1226" s="510">
        <v>4635</v>
      </c>
      <c r="CP1226" s="510">
        <v>10521</v>
      </c>
      <c r="CQ1226" s="510">
        <v>1195</v>
      </c>
      <c r="CR1226" s="510">
        <v>1472474</v>
      </c>
      <c r="CS1226" s="510">
        <v>1232</v>
      </c>
      <c r="CT1226" s="510">
        <v>2339</v>
      </c>
      <c r="CU1226" s="510">
        <v>138</v>
      </c>
      <c r="CV1226" s="510">
        <v>520156</v>
      </c>
      <c r="CW1226" s="510">
        <v>3769</v>
      </c>
      <c r="CX1226" s="510">
        <v>8383</v>
      </c>
      <c r="CY1226" s="510">
        <v>35</v>
      </c>
      <c r="CZ1226" s="510">
        <v>320890</v>
      </c>
      <c r="DA1226" s="510">
        <v>9168</v>
      </c>
      <c r="DB1226" s="510">
        <v>22392</v>
      </c>
      <c r="DC1226" s="510">
        <v>35</v>
      </c>
      <c r="DD1226" s="510">
        <v>239240</v>
      </c>
      <c r="DE1226" s="510">
        <v>6835</v>
      </c>
      <c r="DF1226" s="510">
        <v>16876</v>
      </c>
      <c r="DG1226" s="510">
        <v>11</v>
      </c>
      <c r="DH1226" s="510">
        <v>104478</v>
      </c>
      <c r="DI1226" s="510">
        <v>9498</v>
      </c>
      <c r="DJ1226" s="510">
        <v>13673</v>
      </c>
      <c r="DK1226" s="510">
        <v>7</v>
      </c>
      <c r="DL1226" s="510">
        <v>2541</v>
      </c>
      <c r="DM1226" s="510">
        <v>363</v>
      </c>
      <c r="DN1226" s="510">
        <v>509</v>
      </c>
      <c r="DO1226" s="510">
        <v>62</v>
      </c>
      <c r="DP1226" s="510">
        <v>2324</v>
      </c>
      <c r="DQ1226" s="510">
        <v>37</v>
      </c>
      <c r="DR1226" s="510">
        <v>63</v>
      </c>
      <c r="DS1226" s="510">
        <v>1</v>
      </c>
      <c r="DT1226" s="510">
        <v>3172</v>
      </c>
      <c r="DU1226" s="510">
        <v>3172</v>
      </c>
      <c r="DV1226" s="510">
        <v>3172</v>
      </c>
      <c r="DW1226" s="510">
        <v>0</v>
      </c>
      <c r="DX1226" s="510" t="s">
        <v>152</v>
      </c>
      <c r="DY1226" s="510" t="s">
        <v>152</v>
      </c>
      <c r="DZ1226" s="510" t="s">
        <v>152</v>
      </c>
      <c r="EA1226" s="510" t="s">
        <v>152</v>
      </c>
      <c r="EB1226" s="510" t="s">
        <v>152</v>
      </c>
      <c r="EC1226" s="510" t="s">
        <v>152</v>
      </c>
      <c r="ED1226" s="510" t="s">
        <v>152</v>
      </c>
      <c r="EE1226" s="510" t="s">
        <v>152</v>
      </c>
      <c r="EF1226" s="510" t="s">
        <v>152</v>
      </c>
      <c r="EG1226" s="510">
        <v>0</v>
      </c>
      <c r="EH1226" s="506">
        <v>13</v>
      </c>
      <c r="EI1226" s="510" t="s">
        <v>152</v>
      </c>
      <c r="EJ1226" s="479"/>
      <c r="EK1226" s="479"/>
      <c r="EL1226" s="479"/>
      <c r="EM1226" s="479"/>
      <c r="EN1226" s="479"/>
      <c r="EO1226" s="479"/>
      <c r="EP1226" s="479"/>
      <c r="EQ1226" s="479"/>
      <c r="ER1226" s="479"/>
      <c r="ES1226" s="479"/>
      <c r="ET1226" s="479"/>
      <c r="EU1226" s="479"/>
      <c r="EV1226" s="479"/>
      <c r="EW1226" s="479"/>
      <c r="EX1226" s="479"/>
      <c r="EY1226" s="479"/>
      <c r="EZ1226" s="476"/>
      <c r="FA1226" s="446">
        <f t="shared" si="2500"/>
        <v>7</v>
      </c>
      <c r="FB1226" s="417">
        <f t="shared" si="2512"/>
        <v>2023</v>
      </c>
      <c r="FC1226" s="448">
        <f t="shared" si="2513"/>
        <v>45108</v>
      </c>
      <c r="FD1226" s="449">
        <f t="shared" si="2514"/>
        <v>31</v>
      </c>
      <c r="FE1226" s="450"/>
      <c r="FF1226" s="451">
        <f t="shared" si="2469"/>
        <v>0.59047619047619049</v>
      </c>
      <c r="FG1226" s="450"/>
      <c r="FH1226" s="452">
        <f t="shared" si="2501"/>
        <v>1.8461538461538463</v>
      </c>
      <c r="FI1226" s="452">
        <f t="shared" si="2502"/>
        <v>1.5299145299145298</v>
      </c>
      <c r="FJ1226" s="452">
        <f t="shared" si="2503"/>
        <v>1.9743589743589745</v>
      </c>
      <c r="FK1226" s="452">
        <f t="shared" si="2504"/>
        <v>1.6282051282051282</v>
      </c>
      <c r="FL1226" s="452">
        <f t="shared" si="2505"/>
        <v>1.1895375284306293</v>
      </c>
      <c r="FM1226" s="452">
        <f t="shared" si="2506"/>
        <v>1.1144806671721001</v>
      </c>
      <c r="FN1226" s="452">
        <f t="shared" si="2507"/>
        <v>1.2368692070030896</v>
      </c>
      <c r="FO1226" s="452">
        <f t="shared" si="2508"/>
        <v>1.1122554067971164</v>
      </c>
      <c r="FP1226" s="452">
        <f t="shared" si="2509"/>
        <v>1.2063492063492063</v>
      </c>
      <c r="FQ1226" s="452">
        <f t="shared" si="2510"/>
        <v>1.1428571428571428</v>
      </c>
      <c r="FR1226" s="453"/>
      <c r="FS1226" s="446">
        <f t="shared" si="2517"/>
        <v>0</v>
      </c>
      <c r="FT1226" s="446">
        <f t="shared" si="2517"/>
        <v>7692</v>
      </c>
      <c r="FU1226" s="446">
        <f t="shared" si="2517"/>
        <v>98073</v>
      </c>
      <c r="FV1226" s="446">
        <f t="shared" si="2517"/>
        <v>319218</v>
      </c>
      <c r="FW1226" s="446">
        <f t="shared" si="2517"/>
        <v>116181</v>
      </c>
      <c r="FX1226" s="446">
        <f t="shared" si="2517"/>
        <v>83850</v>
      </c>
      <c r="FY1226" s="446">
        <f t="shared" si="2517"/>
        <v>3223636</v>
      </c>
      <c r="FZ1226" s="446">
        <f t="shared" si="2517"/>
        <v>6581438</v>
      </c>
      <c r="GA1226" s="446">
        <f t="shared" si="2517"/>
        <v>467586</v>
      </c>
      <c r="GB1226" s="446" t="str">
        <f t="shared" si="2518"/>
        <v>-</v>
      </c>
      <c r="GC1226" s="446">
        <f t="shared" si="2518"/>
        <v>29875</v>
      </c>
      <c r="GD1226" s="446">
        <f t="shared" si="2515"/>
        <v>2838</v>
      </c>
      <c r="GE1226" s="446" t="str">
        <f t="shared" si="2515"/>
        <v>-</v>
      </c>
      <c r="GF1226" s="446">
        <f t="shared" si="2515"/>
        <v>112632</v>
      </c>
      <c r="GG1226" s="446">
        <f t="shared" si="2515"/>
        <v>193446</v>
      </c>
      <c r="GH1226" s="446">
        <f t="shared" si="2515"/>
        <v>263025</v>
      </c>
      <c r="GI1226" s="446">
        <f t="shared" si="2515"/>
        <v>2795105</v>
      </c>
      <c r="GJ1226" s="446">
        <f t="shared" si="2515"/>
        <v>1156854</v>
      </c>
      <c r="GK1226" s="446">
        <f t="shared" si="2515"/>
        <v>783720</v>
      </c>
      <c r="GL1226" s="446">
        <f t="shared" si="2515"/>
        <v>590660</v>
      </c>
      <c r="GM1226" s="446">
        <f t="shared" si="2515"/>
        <v>150403</v>
      </c>
      <c r="GN1226" s="446">
        <f t="shared" si="2476"/>
        <v>3172</v>
      </c>
      <c r="GO1226" s="446">
        <f t="shared" si="2499"/>
        <v>3563</v>
      </c>
      <c r="GP1226" s="446">
        <f t="shared" si="2499"/>
        <v>3906</v>
      </c>
      <c r="GQ1226" s="446" t="str">
        <f t="shared" si="2499"/>
        <v>-</v>
      </c>
      <c r="GR1226" s="446"/>
      <c r="GS1226" s="446"/>
      <c r="GT1226" s="446"/>
      <c r="GU1226" s="446"/>
      <c r="GV1226" s="416"/>
    </row>
    <row r="1227" spans="1:204" ht="9.75" customHeight="1" x14ac:dyDescent="0.2">
      <c r="A1227" s="493" t="str">
        <f t="shared" si="2489"/>
        <v>2023-24JULYRRU</v>
      </c>
      <c r="B1227" s="494" t="str">
        <f t="shared" si="2516"/>
        <v>2023-24</v>
      </c>
      <c r="C1227" s="480" t="s">
        <v>673</v>
      </c>
      <c r="D1227" s="494" t="str">
        <f t="shared" si="2491"/>
        <v>Y56</v>
      </c>
      <c r="E1227" s="494" t="str">
        <f t="shared" si="2492"/>
        <v>London</v>
      </c>
      <c r="F1227" s="495" t="s">
        <v>454</v>
      </c>
      <c r="G1227" s="511" t="s">
        <v>689</v>
      </c>
      <c r="H1227" s="519">
        <v>154580</v>
      </c>
      <c r="I1227" s="519">
        <v>121111</v>
      </c>
      <c r="J1227" s="519">
        <v>1035003</v>
      </c>
      <c r="K1227" s="519">
        <v>9</v>
      </c>
      <c r="L1227" s="519">
        <v>0</v>
      </c>
      <c r="M1227" s="519">
        <v>19</v>
      </c>
      <c r="N1227" s="519">
        <v>65</v>
      </c>
      <c r="O1227" s="519">
        <v>159</v>
      </c>
      <c r="P1227" s="519" t="s">
        <v>152</v>
      </c>
      <c r="Q1227" s="519">
        <v>0</v>
      </c>
      <c r="R1227" s="519">
        <v>1364</v>
      </c>
      <c r="S1227" s="519">
        <v>101454</v>
      </c>
      <c r="T1227" s="519">
        <v>11903</v>
      </c>
      <c r="U1227" s="519">
        <v>8520</v>
      </c>
      <c r="V1227" s="519">
        <v>53375</v>
      </c>
      <c r="W1227" s="519">
        <v>16500</v>
      </c>
      <c r="X1227" s="519">
        <v>730</v>
      </c>
      <c r="Y1227" s="519">
        <v>5146480</v>
      </c>
      <c r="Z1227" s="519">
        <v>432</v>
      </c>
      <c r="AA1227" s="519">
        <v>729</v>
      </c>
      <c r="AB1227" s="519">
        <v>5236454</v>
      </c>
      <c r="AC1227" s="519">
        <v>615</v>
      </c>
      <c r="AD1227" s="519">
        <v>1039</v>
      </c>
      <c r="AE1227" s="519">
        <v>102620300</v>
      </c>
      <c r="AF1227" s="519">
        <v>1923</v>
      </c>
      <c r="AG1227" s="519">
        <v>4284</v>
      </c>
      <c r="AH1227" s="519">
        <v>61174120</v>
      </c>
      <c r="AI1227" s="519">
        <v>3708</v>
      </c>
      <c r="AJ1227" s="519">
        <v>8749</v>
      </c>
      <c r="AK1227" s="519">
        <v>5253604</v>
      </c>
      <c r="AL1227" s="519">
        <v>7197</v>
      </c>
      <c r="AM1227" s="519">
        <v>13445</v>
      </c>
      <c r="AN1227" s="519">
        <v>411</v>
      </c>
      <c r="AO1227" s="519">
        <v>945</v>
      </c>
      <c r="AP1227" s="519">
        <v>9</v>
      </c>
      <c r="AQ1227" s="519">
        <v>39536</v>
      </c>
      <c r="AR1227" s="519">
        <v>4393</v>
      </c>
      <c r="AS1227" s="519">
        <v>8721</v>
      </c>
      <c r="AT1227" s="519">
        <v>14502</v>
      </c>
      <c r="AU1227" s="519">
        <v>53</v>
      </c>
      <c r="AV1227" s="519">
        <v>2413</v>
      </c>
      <c r="AW1227" s="519" t="s">
        <v>152</v>
      </c>
      <c r="AX1227" s="519">
        <v>3</v>
      </c>
      <c r="AY1227" s="519">
        <v>12033</v>
      </c>
      <c r="AZ1227" s="519" t="s">
        <v>152</v>
      </c>
      <c r="BA1227" s="519">
        <v>7436</v>
      </c>
      <c r="BB1227" s="519">
        <v>25311593</v>
      </c>
      <c r="BC1227" s="519">
        <v>3404</v>
      </c>
      <c r="BD1227" s="519">
        <v>7414</v>
      </c>
      <c r="BE1227" s="519">
        <v>51</v>
      </c>
      <c r="BF1227" s="519">
        <v>1633</v>
      </c>
      <c r="BG1227" s="519">
        <v>4566</v>
      </c>
      <c r="BH1227" s="519">
        <v>1186</v>
      </c>
      <c r="BI1227" s="519">
        <v>55051</v>
      </c>
      <c r="BJ1227" s="519">
        <v>2254</v>
      </c>
      <c r="BK1227" s="519">
        <v>29647</v>
      </c>
      <c r="BL1227" s="519">
        <v>86952</v>
      </c>
      <c r="BM1227" s="519">
        <v>28191</v>
      </c>
      <c r="BN1227" s="519">
        <v>22856</v>
      </c>
      <c r="BO1227" s="519">
        <v>19685</v>
      </c>
      <c r="BP1227" s="519">
        <v>16444</v>
      </c>
      <c r="BQ1227" s="519">
        <v>75026</v>
      </c>
      <c r="BR1227" s="519">
        <v>59907</v>
      </c>
      <c r="BS1227" s="519">
        <v>27773</v>
      </c>
      <c r="BT1227" s="519">
        <v>18547</v>
      </c>
      <c r="BU1227" s="519">
        <v>970</v>
      </c>
      <c r="BV1227" s="519">
        <v>790</v>
      </c>
      <c r="BW1227" s="519">
        <v>77</v>
      </c>
      <c r="BX1227" s="519">
        <v>46155</v>
      </c>
      <c r="BY1227" s="519">
        <v>599</v>
      </c>
      <c r="BZ1227" s="519">
        <v>1041</v>
      </c>
      <c r="CA1227" s="519">
        <v>38</v>
      </c>
      <c r="CB1227" s="519">
        <v>24743</v>
      </c>
      <c r="CC1227" s="519">
        <v>651</v>
      </c>
      <c r="CD1227" s="519">
        <v>1168</v>
      </c>
      <c r="CE1227" s="519">
        <v>11788</v>
      </c>
      <c r="CF1227" s="519">
        <v>5075582</v>
      </c>
      <c r="CG1227" s="519">
        <v>431</v>
      </c>
      <c r="CH1227" s="519">
        <v>729</v>
      </c>
      <c r="CI1227" s="519">
        <v>3558</v>
      </c>
      <c r="CJ1227" s="519">
        <v>7421859</v>
      </c>
      <c r="CK1227" s="519">
        <v>2086</v>
      </c>
      <c r="CL1227" s="519">
        <v>4409</v>
      </c>
      <c r="CM1227" s="519">
        <v>1312</v>
      </c>
      <c r="CN1227" s="519">
        <v>2322953</v>
      </c>
      <c r="CO1227" s="519">
        <v>1771</v>
      </c>
      <c r="CP1227" s="519">
        <v>4006</v>
      </c>
      <c r="CQ1227" s="519">
        <v>48505</v>
      </c>
      <c r="CR1227" s="519">
        <v>92875488</v>
      </c>
      <c r="CS1227" s="519">
        <v>1915</v>
      </c>
      <c r="CT1227" s="519">
        <v>4284</v>
      </c>
      <c r="CU1227" s="519">
        <v>1176</v>
      </c>
      <c r="CV1227" s="519">
        <v>6006053</v>
      </c>
      <c r="CW1227" s="519">
        <v>5107</v>
      </c>
      <c r="CX1227" s="519">
        <v>11166</v>
      </c>
      <c r="CY1227" s="519">
        <v>463</v>
      </c>
      <c r="CZ1227" s="519">
        <v>1819795</v>
      </c>
      <c r="DA1227" s="519">
        <v>3930</v>
      </c>
      <c r="DB1227" s="519">
        <v>8846</v>
      </c>
      <c r="DC1227" s="519">
        <v>1294</v>
      </c>
      <c r="DD1227" s="519">
        <v>9549197</v>
      </c>
      <c r="DE1227" s="519">
        <v>7380</v>
      </c>
      <c r="DF1227" s="519">
        <v>15544</v>
      </c>
      <c r="DG1227" s="519">
        <v>145</v>
      </c>
      <c r="DH1227" s="519">
        <v>920676</v>
      </c>
      <c r="DI1227" s="519">
        <v>6349</v>
      </c>
      <c r="DJ1227" s="519">
        <v>16949</v>
      </c>
      <c r="DK1227" s="519">
        <v>885</v>
      </c>
      <c r="DL1227" s="519">
        <v>303669</v>
      </c>
      <c r="DM1227" s="519">
        <v>343</v>
      </c>
      <c r="DN1227" s="519">
        <v>573</v>
      </c>
      <c r="DO1227" s="519">
        <v>6706</v>
      </c>
      <c r="DP1227" s="519">
        <v>382258</v>
      </c>
      <c r="DQ1227" s="519">
        <v>57</v>
      </c>
      <c r="DR1227" s="519">
        <v>115</v>
      </c>
      <c r="DS1227" s="519">
        <v>99</v>
      </c>
      <c r="DT1227" s="519">
        <v>296587</v>
      </c>
      <c r="DU1227" s="519">
        <v>2996</v>
      </c>
      <c r="DV1227" s="519">
        <v>6850</v>
      </c>
      <c r="DW1227" s="519">
        <v>89</v>
      </c>
      <c r="DX1227" s="519" t="s">
        <v>152</v>
      </c>
      <c r="DY1227" s="519" t="s">
        <v>152</v>
      </c>
      <c r="DZ1227" s="519" t="s">
        <v>152</v>
      </c>
      <c r="EA1227" s="519" t="s">
        <v>152</v>
      </c>
      <c r="EB1227" s="519" t="s">
        <v>152</v>
      </c>
      <c r="EC1227" s="519" t="s">
        <v>152</v>
      </c>
      <c r="ED1227" s="519" t="s">
        <v>152</v>
      </c>
      <c r="EE1227" s="519" t="s">
        <v>152</v>
      </c>
      <c r="EF1227" s="519" t="s">
        <v>152</v>
      </c>
      <c r="EG1227" s="519">
        <v>268</v>
      </c>
      <c r="EH1227" s="513">
        <v>82</v>
      </c>
      <c r="EI1227" s="519" t="s">
        <v>152</v>
      </c>
      <c r="EJ1227" s="512"/>
      <c r="EK1227" s="512"/>
      <c r="EL1227" s="512"/>
      <c r="EM1227" s="512"/>
      <c r="EN1227" s="512"/>
      <c r="EO1227" s="512"/>
      <c r="EP1227" s="512"/>
      <c r="EQ1227" s="512"/>
      <c r="ER1227" s="512"/>
      <c r="ES1227" s="512"/>
      <c r="ET1227" s="512"/>
      <c r="EU1227" s="512"/>
      <c r="EV1227" s="512"/>
      <c r="EW1227" s="512"/>
      <c r="EX1227" s="512"/>
      <c r="EY1227" s="512"/>
      <c r="EZ1227" s="514"/>
      <c r="FA1227" s="520">
        <f t="shared" si="2500"/>
        <v>7</v>
      </c>
      <c r="FB1227" s="493">
        <f t="shared" si="2512"/>
        <v>2023</v>
      </c>
      <c r="FC1227" s="498">
        <f t="shared" si="2513"/>
        <v>45108</v>
      </c>
      <c r="FD1227" s="499">
        <f t="shared" si="2514"/>
        <v>31</v>
      </c>
      <c r="FE1227" s="500"/>
      <c r="FF1227" s="515" t="e">
        <f t="shared" si="2469"/>
        <v>#VALUE!</v>
      </c>
      <c r="FG1227" s="500"/>
      <c r="FH1227" s="481">
        <f t="shared" si="2501"/>
        <v>2.3683945223893135</v>
      </c>
      <c r="FI1227" s="481">
        <f t="shared" si="2502"/>
        <v>1.9201881878518021</v>
      </c>
      <c r="FJ1227" s="481">
        <f t="shared" si="2503"/>
        <v>2.3104460093896715</v>
      </c>
      <c r="FK1227" s="481">
        <f t="shared" si="2504"/>
        <v>1.9300469483568075</v>
      </c>
      <c r="FL1227" s="481">
        <f t="shared" si="2505"/>
        <v>1.405639344262295</v>
      </c>
      <c r="FM1227" s="481">
        <f t="shared" si="2506"/>
        <v>1.1223793911007025</v>
      </c>
      <c r="FN1227" s="481">
        <f t="shared" si="2507"/>
        <v>1.6832121212121212</v>
      </c>
      <c r="FO1227" s="481">
        <f t="shared" si="2508"/>
        <v>1.124060606060606</v>
      </c>
      <c r="FP1227" s="481">
        <f t="shared" si="2509"/>
        <v>1.3287671232876712</v>
      </c>
      <c r="FQ1227" s="481">
        <f t="shared" si="2510"/>
        <v>1.0821917808219179</v>
      </c>
      <c r="FR1227" s="501"/>
      <c r="FS1227" s="482">
        <f t="shared" si="2517"/>
        <v>0</v>
      </c>
      <c r="FT1227" s="482">
        <f t="shared" si="2517"/>
        <v>2301109</v>
      </c>
      <c r="FU1227" s="482">
        <f t="shared" si="2517"/>
        <v>7872215</v>
      </c>
      <c r="FV1227" s="482">
        <f t="shared" si="2517"/>
        <v>19256649</v>
      </c>
      <c r="FW1227" s="482">
        <f t="shared" si="2517"/>
        <v>8677287</v>
      </c>
      <c r="FX1227" s="482">
        <f t="shared" si="2517"/>
        <v>8852280</v>
      </c>
      <c r="FY1227" s="482">
        <f t="shared" si="2517"/>
        <v>228658500</v>
      </c>
      <c r="FZ1227" s="482">
        <f t="shared" si="2517"/>
        <v>144358500</v>
      </c>
      <c r="GA1227" s="482">
        <f t="shared" si="2517"/>
        <v>9814850</v>
      </c>
      <c r="GB1227" s="482">
        <f t="shared" si="2518"/>
        <v>55130504</v>
      </c>
      <c r="GC1227" s="482">
        <f t="shared" si="2518"/>
        <v>78489</v>
      </c>
      <c r="GD1227" s="482">
        <f t="shared" si="2515"/>
        <v>80157</v>
      </c>
      <c r="GE1227" s="482">
        <f t="shared" si="2515"/>
        <v>44384</v>
      </c>
      <c r="GF1227" s="482">
        <f t="shared" si="2515"/>
        <v>8593452</v>
      </c>
      <c r="GG1227" s="482">
        <f t="shared" si="2515"/>
        <v>15687222</v>
      </c>
      <c r="GH1227" s="482">
        <f t="shared" si="2515"/>
        <v>5255872</v>
      </c>
      <c r="GI1227" s="482">
        <f t="shared" si="2515"/>
        <v>207795420</v>
      </c>
      <c r="GJ1227" s="482">
        <f t="shared" si="2515"/>
        <v>13131216</v>
      </c>
      <c r="GK1227" s="482">
        <f t="shared" si="2515"/>
        <v>4095698</v>
      </c>
      <c r="GL1227" s="482">
        <f t="shared" si="2515"/>
        <v>20113936</v>
      </c>
      <c r="GM1227" s="482">
        <f t="shared" si="2515"/>
        <v>2457605</v>
      </c>
      <c r="GN1227" s="482">
        <f t="shared" si="2476"/>
        <v>678150</v>
      </c>
      <c r="GO1227" s="482">
        <f t="shared" si="2499"/>
        <v>507105</v>
      </c>
      <c r="GP1227" s="482">
        <f t="shared" si="2499"/>
        <v>771190</v>
      </c>
      <c r="GQ1227" s="482" t="str">
        <f t="shared" si="2499"/>
        <v>-</v>
      </c>
      <c r="GR1227" s="482"/>
      <c r="GS1227" s="482"/>
      <c r="GT1227" s="482"/>
      <c r="GU1227" s="482"/>
      <c r="GV1227" s="502"/>
    </row>
    <row r="1228" spans="1:204" ht="9.75" customHeight="1" x14ac:dyDescent="0.2">
      <c r="A1228" s="417" t="str">
        <f t="shared" si="2489"/>
        <v>2023-24JULYRX6</v>
      </c>
      <c r="B1228" s="458" t="str">
        <f t="shared" si="2516"/>
        <v>2023-24</v>
      </c>
      <c r="C1228" s="402" t="s">
        <v>673</v>
      </c>
      <c r="D1228" s="458" t="str">
        <f t="shared" si="2491"/>
        <v>Y63</v>
      </c>
      <c r="E1228" s="458" t="str">
        <f t="shared" si="2492"/>
        <v>North East and Yorkshire</v>
      </c>
      <c r="F1228" s="478" t="s">
        <v>448</v>
      </c>
      <c r="G1228" s="478" t="s">
        <v>690</v>
      </c>
      <c r="H1228" s="510">
        <v>48537</v>
      </c>
      <c r="I1228" s="510">
        <v>33533</v>
      </c>
      <c r="J1228" s="510">
        <v>351186</v>
      </c>
      <c r="K1228" s="510">
        <v>10</v>
      </c>
      <c r="L1228" s="510">
        <v>0</v>
      </c>
      <c r="M1228" s="510">
        <v>29</v>
      </c>
      <c r="N1228" s="510">
        <v>48</v>
      </c>
      <c r="O1228" s="510">
        <v>95</v>
      </c>
      <c r="P1228" s="510">
        <v>194</v>
      </c>
      <c r="Q1228" s="510">
        <v>1674</v>
      </c>
      <c r="R1228" s="510">
        <v>17</v>
      </c>
      <c r="S1228" s="510">
        <v>35670</v>
      </c>
      <c r="T1228" s="510">
        <v>3172</v>
      </c>
      <c r="U1228" s="510">
        <v>2089</v>
      </c>
      <c r="V1228" s="510">
        <v>20543</v>
      </c>
      <c r="W1228" s="510">
        <v>6669</v>
      </c>
      <c r="X1228" s="510">
        <v>427</v>
      </c>
      <c r="Y1228" s="510">
        <v>1334835</v>
      </c>
      <c r="Z1228" s="510">
        <v>421</v>
      </c>
      <c r="AA1228" s="510">
        <v>737</v>
      </c>
      <c r="AB1228" s="510">
        <v>979857</v>
      </c>
      <c r="AC1228" s="510">
        <v>469</v>
      </c>
      <c r="AD1228" s="510">
        <v>840</v>
      </c>
      <c r="AE1228" s="510">
        <v>40905702</v>
      </c>
      <c r="AF1228" s="510">
        <v>1991</v>
      </c>
      <c r="AG1228" s="510">
        <v>4040</v>
      </c>
      <c r="AH1228" s="510">
        <v>36773468</v>
      </c>
      <c r="AI1228" s="510">
        <v>5514</v>
      </c>
      <c r="AJ1228" s="510">
        <v>13078</v>
      </c>
      <c r="AK1228" s="510">
        <v>2327903</v>
      </c>
      <c r="AL1228" s="510">
        <v>5452</v>
      </c>
      <c r="AM1228" s="510">
        <v>12584</v>
      </c>
      <c r="AN1228" s="510" t="s">
        <v>152</v>
      </c>
      <c r="AO1228" s="510">
        <v>965</v>
      </c>
      <c r="AP1228" s="510">
        <v>1203</v>
      </c>
      <c r="AQ1228" s="510">
        <v>2754981</v>
      </c>
      <c r="AR1228" s="510">
        <v>2290</v>
      </c>
      <c r="AS1228" s="510">
        <v>5002</v>
      </c>
      <c r="AT1228" s="510">
        <v>2602</v>
      </c>
      <c r="AU1228" s="510">
        <v>27</v>
      </c>
      <c r="AV1228" s="510">
        <v>156</v>
      </c>
      <c r="AW1228" s="510">
        <v>2253</v>
      </c>
      <c r="AX1228" s="510">
        <v>132</v>
      </c>
      <c r="AY1228" s="510">
        <v>2287</v>
      </c>
      <c r="AZ1228" s="510">
        <v>0</v>
      </c>
      <c r="BA1228" s="510" t="s">
        <v>152</v>
      </c>
      <c r="BB1228" s="510" t="s">
        <v>152</v>
      </c>
      <c r="BC1228" s="510" t="s">
        <v>152</v>
      </c>
      <c r="BD1228" s="510" t="s">
        <v>152</v>
      </c>
      <c r="BE1228" s="510" t="s">
        <v>152</v>
      </c>
      <c r="BF1228" s="510" t="s">
        <v>152</v>
      </c>
      <c r="BG1228" s="510" t="s">
        <v>152</v>
      </c>
      <c r="BH1228" s="510" t="s">
        <v>152</v>
      </c>
      <c r="BI1228" s="510">
        <v>19333</v>
      </c>
      <c r="BJ1228" s="510">
        <v>3434</v>
      </c>
      <c r="BK1228" s="510">
        <v>10301</v>
      </c>
      <c r="BL1228" s="510">
        <v>33068</v>
      </c>
      <c r="BM1228" s="510">
        <v>6175</v>
      </c>
      <c r="BN1228" s="510">
        <v>4614</v>
      </c>
      <c r="BO1228" s="510">
        <v>4046</v>
      </c>
      <c r="BP1228" s="510">
        <v>3047</v>
      </c>
      <c r="BQ1228" s="510">
        <v>26358</v>
      </c>
      <c r="BR1228" s="510">
        <v>22083</v>
      </c>
      <c r="BS1228" s="510">
        <v>9827</v>
      </c>
      <c r="BT1228" s="510">
        <v>7138</v>
      </c>
      <c r="BU1228" s="510">
        <v>759</v>
      </c>
      <c r="BV1228" s="510">
        <v>460</v>
      </c>
      <c r="BW1228" s="510">
        <v>88</v>
      </c>
      <c r="BX1228" s="510">
        <v>45819</v>
      </c>
      <c r="BY1228" s="510">
        <v>521</v>
      </c>
      <c r="BZ1228" s="510">
        <v>849</v>
      </c>
      <c r="CA1228" s="510">
        <v>95</v>
      </c>
      <c r="CB1228" s="510">
        <v>37177</v>
      </c>
      <c r="CC1228" s="510">
        <v>391</v>
      </c>
      <c r="CD1228" s="510">
        <v>734</v>
      </c>
      <c r="CE1228" s="510">
        <v>2989</v>
      </c>
      <c r="CF1228" s="510">
        <v>1251839</v>
      </c>
      <c r="CG1228" s="510">
        <v>419</v>
      </c>
      <c r="CH1228" s="510">
        <v>734</v>
      </c>
      <c r="CI1228" s="510">
        <v>2397</v>
      </c>
      <c r="CJ1228" s="510">
        <v>4396493</v>
      </c>
      <c r="CK1228" s="510">
        <v>1834</v>
      </c>
      <c r="CL1228" s="510">
        <v>3517</v>
      </c>
      <c r="CM1228" s="510">
        <v>651</v>
      </c>
      <c r="CN1228" s="510">
        <v>961271</v>
      </c>
      <c r="CO1228" s="510">
        <v>1477</v>
      </c>
      <c r="CP1228" s="510">
        <v>3036</v>
      </c>
      <c r="CQ1228" s="510">
        <v>17495</v>
      </c>
      <c r="CR1228" s="510">
        <v>35547938</v>
      </c>
      <c r="CS1228" s="510">
        <v>2032</v>
      </c>
      <c r="CT1228" s="510">
        <v>4155</v>
      </c>
      <c r="CU1228" s="510">
        <v>200</v>
      </c>
      <c r="CV1228" s="510">
        <v>741029</v>
      </c>
      <c r="CW1228" s="510">
        <v>3705</v>
      </c>
      <c r="CX1228" s="510">
        <v>6744</v>
      </c>
      <c r="CY1228" s="510">
        <v>72</v>
      </c>
      <c r="CZ1228" s="510">
        <v>300950</v>
      </c>
      <c r="DA1228" s="510">
        <v>4180</v>
      </c>
      <c r="DB1228" s="510">
        <v>7603</v>
      </c>
      <c r="DC1228" s="510">
        <v>1461</v>
      </c>
      <c r="DD1228" s="510">
        <v>13389360</v>
      </c>
      <c r="DE1228" s="510">
        <v>9165</v>
      </c>
      <c r="DF1228" s="510">
        <v>20599</v>
      </c>
      <c r="DG1228" s="510">
        <v>420</v>
      </c>
      <c r="DH1228" s="510">
        <v>3950693</v>
      </c>
      <c r="DI1228" s="510">
        <v>9406</v>
      </c>
      <c r="DJ1228" s="510">
        <v>21579</v>
      </c>
      <c r="DK1228" s="510">
        <v>63</v>
      </c>
      <c r="DL1228" s="510">
        <v>33989</v>
      </c>
      <c r="DM1228" s="510">
        <v>540</v>
      </c>
      <c r="DN1228" s="510">
        <v>773</v>
      </c>
      <c r="DO1228" s="510">
        <v>1743</v>
      </c>
      <c r="DP1228" s="510">
        <v>65658</v>
      </c>
      <c r="DQ1228" s="510">
        <v>38</v>
      </c>
      <c r="DR1228" s="510">
        <v>75</v>
      </c>
      <c r="DS1228" s="510">
        <v>0</v>
      </c>
      <c r="DT1228" s="510">
        <v>0</v>
      </c>
      <c r="DU1228" s="510" t="s">
        <v>152</v>
      </c>
      <c r="DV1228" s="510" t="s">
        <v>152</v>
      </c>
      <c r="DW1228" s="510">
        <v>0</v>
      </c>
      <c r="DX1228" s="510" t="s">
        <v>152</v>
      </c>
      <c r="DY1228" s="510" t="s">
        <v>152</v>
      </c>
      <c r="DZ1228" s="510" t="s">
        <v>152</v>
      </c>
      <c r="EA1228" s="510" t="s">
        <v>152</v>
      </c>
      <c r="EB1228" s="510" t="s">
        <v>152</v>
      </c>
      <c r="EC1228" s="510" t="s">
        <v>152</v>
      </c>
      <c r="ED1228" s="510" t="s">
        <v>152</v>
      </c>
      <c r="EE1228" s="510" t="s">
        <v>152</v>
      </c>
      <c r="EF1228" s="510" t="s">
        <v>152</v>
      </c>
      <c r="EG1228" s="510">
        <v>276</v>
      </c>
      <c r="EH1228" s="506">
        <v>50</v>
      </c>
      <c r="EI1228" s="510" t="s">
        <v>152</v>
      </c>
      <c r="EJ1228" s="479"/>
      <c r="EK1228" s="479"/>
      <c r="EL1228" s="479"/>
      <c r="EM1228" s="479"/>
      <c r="EN1228" s="479"/>
      <c r="EO1228" s="479"/>
      <c r="EP1228" s="479"/>
      <c r="EQ1228" s="479"/>
      <c r="ER1228" s="479"/>
      <c r="ES1228" s="479"/>
      <c r="ET1228" s="479"/>
      <c r="EU1228" s="479"/>
      <c r="EV1228" s="479"/>
      <c r="EW1228" s="479"/>
      <c r="EX1228" s="479"/>
      <c r="EY1228" s="479"/>
      <c r="EZ1228" s="476"/>
      <c r="FA1228" s="446">
        <f t="shared" si="2500"/>
        <v>7</v>
      </c>
      <c r="FB1228" s="417">
        <f t="shared" si="2512"/>
        <v>2023</v>
      </c>
      <c r="FC1228" s="448">
        <f t="shared" si="2513"/>
        <v>45108</v>
      </c>
      <c r="FD1228" s="449">
        <f t="shared" si="2514"/>
        <v>31</v>
      </c>
      <c r="FE1228" s="450"/>
      <c r="FF1228" s="451">
        <f t="shared" si="2469"/>
        <v>0.58529214237743454</v>
      </c>
      <c r="FG1228" s="450"/>
      <c r="FH1228" s="452">
        <f t="shared" si="2501"/>
        <v>1.9467213114754098</v>
      </c>
      <c r="FI1228" s="452">
        <f t="shared" si="2502"/>
        <v>1.4546027742749055</v>
      </c>
      <c r="FJ1228" s="452">
        <f t="shared" si="2503"/>
        <v>1.9368118717089517</v>
      </c>
      <c r="FK1228" s="452">
        <f t="shared" si="2504"/>
        <v>1.4585926280516994</v>
      </c>
      <c r="FL1228" s="452">
        <f t="shared" si="2505"/>
        <v>1.2830647909263495</v>
      </c>
      <c r="FM1228" s="452">
        <f t="shared" si="2506"/>
        <v>1.0749647081731004</v>
      </c>
      <c r="FN1228" s="452">
        <f t="shared" si="2507"/>
        <v>1.4735342630079473</v>
      </c>
      <c r="FO1228" s="452">
        <f t="shared" si="2508"/>
        <v>1.0703253861148598</v>
      </c>
      <c r="FP1228" s="452">
        <f t="shared" si="2509"/>
        <v>1.7775175644028103</v>
      </c>
      <c r="FQ1228" s="452">
        <f t="shared" si="2510"/>
        <v>1.0772833723653397</v>
      </c>
      <c r="FR1228" s="453"/>
      <c r="FS1228" s="446">
        <f t="shared" si="2517"/>
        <v>0</v>
      </c>
      <c r="FT1228" s="446">
        <f t="shared" si="2517"/>
        <v>972457</v>
      </c>
      <c r="FU1228" s="446">
        <f t="shared" si="2517"/>
        <v>1609584</v>
      </c>
      <c r="FV1228" s="446">
        <f t="shared" si="2517"/>
        <v>3185635</v>
      </c>
      <c r="FW1228" s="446">
        <f t="shared" si="2517"/>
        <v>2337764</v>
      </c>
      <c r="FX1228" s="446">
        <f t="shared" si="2517"/>
        <v>1754760</v>
      </c>
      <c r="FY1228" s="446">
        <f t="shared" si="2517"/>
        <v>82993720</v>
      </c>
      <c r="FZ1228" s="446">
        <f t="shared" si="2517"/>
        <v>87217182</v>
      </c>
      <c r="GA1228" s="446">
        <f t="shared" si="2517"/>
        <v>5373368</v>
      </c>
      <c r="GB1228" s="446" t="str">
        <f t="shared" si="2518"/>
        <v>-</v>
      </c>
      <c r="GC1228" s="446">
        <f t="shared" si="2518"/>
        <v>6017406</v>
      </c>
      <c r="GD1228" s="446">
        <f t="shared" si="2515"/>
        <v>74712</v>
      </c>
      <c r="GE1228" s="446">
        <f t="shared" si="2515"/>
        <v>69730</v>
      </c>
      <c r="GF1228" s="446">
        <f t="shared" si="2515"/>
        <v>2193926</v>
      </c>
      <c r="GG1228" s="446">
        <f t="shared" si="2515"/>
        <v>8430249</v>
      </c>
      <c r="GH1228" s="446">
        <f t="shared" si="2515"/>
        <v>1976436</v>
      </c>
      <c r="GI1228" s="446">
        <f t="shared" si="2515"/>
        <v>72691725</v>
      </c>
      <c r="GJ1228" s="446">
        <f t="shared" si="2515"/>
        <v>1348800</v>
      </c>
      <c r="GK1228" s="446">
        <f t="shared" si="2515"/>
        <v>547416</v>
      </c>
      <c r="GL1228" s="446">
        <f t="shared" si="2515"/>
        <v>30095139</v>
      </c>
      <c r="GM1228" s="446">
        <f t="shared" si="2515"/>
        <v>9063180</v>
      </c>
      <c r="GN1228" s="446" t="str">
        <f t="shared" si="2476"/>
        <v>-</v>
      </c>
      <c r="GO1228" s="446">
        <f t="shared" si="2499"/>
        <v>48699</v>
      </c>
      <c r="GP1228" s="446">
        <f t="shared" si="2499"/>
        <v>130725</v>
      </c>
      <c r="GQ1228" s="446" t="str">
        <f t="shared" si="2499"/>
        <v>-</v>
      </c>
      <c r="GR1228" s="446"/>
      <c r="GS1228" s="446"/>
      <c r="GT1228" s="446"/>
      <c r="GU1228" s="446"/>
      <c r="GV1228" s="416"/>
    </row>
    <row r="1229" spans="1:204" ht="9.75" customHeight="1" x14ac:dyDescent="0.2">
      <c r="A1229" s="417" t="str">
        <f t="shared" si="2489"/>
        <v>2023-24JULYRX7</v>
      </c>
      <c r="B1229" s="458" t="str">
        <f t="shared" si="2516"/>
        <v>2023-24</v>
      </c>
      <c r="C1229" s="402" t="s">
        <v>673</v>
      </c>
      <c r="D1229" s="458" t="str">
        <f t="shared" si="2491"/>
        <v>Y62</v>
      </c>
      <c r="E1229" s="458" t="str">
        <f t="shared" si="2492"/>
        <v>North West</v>
      </c>
      <c r="F1229" s="478" t="s">
        <v>449</v>
      </c>
      <c r="G1229" s="478" t="s">
        <v>691</v>
      </c>
      <c r="H1229" s="510">
        <v>132631</v>
      </c>
      <c r="I1229" s="510">
        <v>96346</v>
      </c>
      <c r="J1229" s="510">
        <v>152202</v>
      </c>
      <c r="K1229" s="510">
        <v>2</v>
      </c>
      <c r="L1229" s="510">
        <v>0</v>
      </c>
      <c r="M1229" s="510">
        <v>0</v>
      </c>
      <c r="N1229" s="510">
        <v>0</v>
      </c>
      <c r="O1229" s="510">
        <v>53</v>
      </c>
      <c r="P1229" s="510">
        <v>231</v>
      </c>
      <c r="Q1229" s="510">
        <v>206</v>
      </c>
      <c r="R1229" s="510">
        <v>411</v>
      </c>
      <c r="S1229" s="510">
        <v>93572</v>
      </c>
      <c r="T1229" s="510">
        <v>8850</v>
      </c>
      <c r="U1229" s="510">
        <v>5855</v>
      </c>
      <c r="V1229" s="510">
        <v>50013</v>
      </c>
      <c r="W1229" s="510">
        <v>15930</v>
      </c>
      <c r="X1229" s="510">
        <v>974</v>
      </c>
      <c r="Y1229" s="510">
        <v>4352029</v>
      </c>
      <c r="Z1229" s="510">
        <v>492</v>
      </c>
      <c r="AA1229" s="510">
        <v>840</v>
      </c>
      <c r="AB1229" s="510">
        <v>3526220</v>
      </c>
      <c r="AC1229" s="510">
        <v>602</v>
      </c>
      <c r="AD1229" s="510">
        <v>1029</v>
      </c>
      <c r="AE1229" s="510">
        <v>76128169</v>
      </c>
      <c r="AF1229" s="510">
        <v>1522</v>
      </c>
      <c r="AG1229" s="510">
        <v>3050</v>
      </c>
      <c r="AH1229" s="510">
        <v>125049721</v>
      </c>
      <c r="AI1229" s="510">
        <v>7850</v>
      </c>
      <c r="AJ1229" s="510">
        <v>18408</v>
      </c>
      <c r="AK1229" s="510">
        <v>9125125</v>
      </c>
      <c r="AL1229" s="510">
        <v>9369</v>
      </c>
      <c r="AM1229" s="510">
        <v>21697</v>
      </c>
      <c r="AN1229" s="510">
        <v>1757</v>
      </c>
      <c r="AO1229" s="510">
        <v>4496</v>
      </c>
      <c r="AP1229" s="510">
        <v>3508</v>
      </c>
      <c r="AQ1229" s="510">
        <v>11006395</v>
      </c>
      <c r="AR1229" s="510">
        <v>3138</v>
      </c>
      <c r="AS1229" s="510">
        <v>7908</v>
      </c>
      <c r="AT1229" s="510">
        <v>12909</v>
      </c>
      <c r="AU1229" s="510">
        <v>926</v>
      </c>
      <c r="AV1229" s="510">
        <v>5647</v>
      </c>
      <c r="AW1229" s="510">
        <v>398</v>
      </c>
      <c r="AX1229" s="510">
        <v>961</v>
      </c>
      <c r="AY1229" s="510">
        <v>5375</v>
      </c>
      <c r="AZ1229" s="510">
        <v>186</v>
      </c>
      <c r="BA1229" s="510">
        <v>5884</v>
      </c>
      <c r="BB1229" s="510">
        <v>25066428</v>
      </c>
      <c r="BC1229" s="510">
        <v>4260</v>
      </c>
      <c r="BD1229" s="510">
        <v>10236</v>
      </c>
      <c r="BE1229" s="510">
        <v>476</v>
      </c>
      <c r="BF1229" s="510">
        <v>1831</v>
      </c>
      <c r="BG1229" s="510">
        <v>1599</v>
      </c>
      <c r="BH1229" s="510">
        <v>1978</v>
      </c>
      <c r="BI1229" s="510">
        <v>48474</v>
      </c>
      <c r="BJ1229" s="510">
        <v>6577</v>
      </c>
      <c r="BK1229" s="510">
        <v>25612</v>
      </c>
      <c r="BL1229" s="510">
        <v>80663</v>
      </c>
      <c r="BM1229" s="510">
        <v>16847</v>
      </c>
      <c r="BN1229" s="510">
        <v>13810</v>
      </c>
      <c r="BO1229" s="510">
        <v>11079</v>
      </c>
      <c r="BP1229" s="510">
        <v>9215</v>
      </c>
      <c r="BQ1229" s="510">
        <v>63296</v>
      </c>
      <c r="BR1229" s="510">
        <v>52396</v>
      </c>
      <c r="BS1229" s="510">
        <v>23995</v>
      </c>
      <c r="BT1229" s="510">
        <v>16365</v>
      </c>
      <c r="BU1229" s="510">
        <v>1351</v>
      </c>
      <c r="BV1229" s="510">
        <v>993</v>
      </c>
      <c r="BW1229" s="510">
        <v>172</v>
      </c>
      <c r="BX1229" s="510">
        <v>95325</v>
      </c>
      <c r="BY1229" s="510">
        <v>554</v>
      </c>
      <c r="BZ1229" s="510">
        <v>943</v>
      </c>
      <c r="CA1229" s="510">
        <v>73</v>
      </c>
      <c r="CB1229" s="510">
        <v>40914</v>
      </c>
      <c r="CC1229" s="510">
        <v>560</v>
      </c>
      <c r="CD1229" s="510">
        <v>946</v>
      </c>
      <c r="CE1229" s="510">
        <v>8605</v>
      </c>
      <c r="CF1229" s="510">
        <v>4215790</v>
      </c>
      <c r="CG1229" s="510">
        <v>490</v>
      </c>
      <c r="CH1229" s="510">
        <v>834</v>
      </c>
      <c r="CI1229" s="510">
        <v>4810</v>
      </c>
      <c r="CJ1229" s="510">
        <v>7942521</v>
      </c>
      <c r="CK1229" s="510">
        <v>1651</v>
      </c>
      <c r="CL1229" s="510">
        <v>3315</v>
      </c>
      <c r="CM1229" s="510">
        <v>2355</v>
      </c>
      <c r="CN1229" s="510">
        <v>3633797</v>
      </c>
      <c r="CO1229" s="510">
        <v>1543</v>
      </c>
      <c r="CP1229" s="510">
        <v>3107</v>
      </c>
      <c r="CQ1229" s="510">
        <v>42848</v>
      </c>
      <c r="CR1229" s="510">
        <v>64551851</v>
      </c>
      <c r="CS1229" s="510">
        <v>1507</v>
      </c>
      <c r="CT1229" s="510">
        <v>3019</v>
      </c>
      <c r="CU1229" s="510">
        <v>1943</v>
      </c>
      <c r="CV1229" s="510">
        <v>13234810</v>
      </c>
      <c r="CW1229" s="510">
        <v>6812</v>
      </c>
      <c r="CX1229" s="510">
        <v>14469</v>
      </c>
      <c r="CY1229" s="510">
        <v>1177</v>
      </c>
      <c r="CZ1229" s="510">
        <v>7986558</v>
      </c>
      <c r="DA1229" s="510">
        <v>6786</v>
      </c>
      <c r="DB1229" s="510">
        <v>16144</v>
      </c>
      <c r="DC1229" s="510">
        <v>1367</v>
      </c>
      <c r="DD1229" s="510">
        <v>19272444</v>
      </c>
      <c r="DE1229" s="510">
        <v>14098</v>
      </c>
      <c r="DF1229" s="510">
        <v>38627</v>
      </c>
      <c r="DG1229" s="510">
        <v>409</v>
      </c>
      <c r="DH1229" s="510">
        <v>7261392</v>
      </c>
      <c r="DI1229" s="510">
        <v>17754</v>
      </c>
      <c r="DJ1229" s="510">
        <v>50535</v>
      </c>
      <c r="DK1229" s="510">
        <v>235</v>
      </c>
      <c r="DL1229" s="510">
        <v>71971</v>
      </c>
      <c r="DM1229" s="510">
        <v>306</v>
      </c>
      <c r="DN1229" s="510">
        <v>500</v>
      </c>
      <c r="DO1229" s="510">
        <v>4961</v>
      </c>
      <c r="DP1229" s="510">
        <v>171028</v>
      </c>
      <c r="DQ1229" s="510">
        <v>34</v>
      </c>
      <c r="DR1229" s="510">
        <v>61</v>
      </c>
      <c r="DS1229" s="510">
        <v>88</v>
      </c>
      <c r="DT1229" s="510">
        <v>146191</v>
      </c>
      <c r="DU1229" s="510">
        <v>1661</v>
      </c>
      <c r="DV1229" s="510">
        <v>3124</v>
      </c>
      <c r="DW1229" s="510">
        <v>70</v>
      </c>
      <c r="DX1229" s="510" t="s">
        <v>152</v>
      </c>
      <c r="DY1229" s="510" t="s">
        <v>152</v>
      </c>
      <c r="DZ1229" s="510" t="s">
        <v>152</v>
      </c>
      <c r="EA1229" s="510" t="s">
        <v>152</v>
      </c>
      <c r="EB1229" s="510" t="s">
        <v>152</v>
      </c>
      <c r="EC1229" s="510" t="s">
        <v>152</v>
      </c>
      <c r="ED1229" s="510" t="s">
        <v>152</v>
      </c>
      <c r="EE1229" s="510" t="s">
        <v>152</v>
      </c>
      <c r="EF1229" s="510" t="s">
        <v>152</v>
      </c>
      <c r="EG1229" s="510">
        <v>335</v>
      </c>
      <c r="EH1229" s="506">
        <v>51</v>
      </c>
      <c r="EI1229" s="510" t="s">
        <v>152</v>
      </c>
      <c r="EJ1229" s="479"/>
      <c r="EK1229" s="479"/>
      <c r="EL1229" s="479"/>
      <c r="EM1229" s="479"/>
      <c r="EN1229" s="479"/>
      <c r="EO1229" s="479"/>
      <c r="EP1229" s="479"/>
      <c r="EQ1229" s="479"/>
      <c r="ER1229" s="479"/>
      <c r="ES1229" s="479"/>
      <c r="ET1229" s="479"/>
      <c r="EU1229" s="479"/>
      <c r="EV1229" s="479"/>
      <c r="EW1229" s="479"/>
      <c r="EX1229" s="479"/>
      <c r="EY1229" s="479"/>
      <c r="EZ1229" s="476"/>
      <c r="FA1229" s="446">
        <f t="shared" si="2500"/>
        <v>7</v>
      </c>
      <c r="FB1229" s="417">
        <f t="shared" si="2512"/>
        <v>2023</v>
      </c>
      <c r="FC1229" s="448">
        <f t="shared" si="2513"/>
        <v>45108</v>
      </c>
      <c r="FD1229" s="449">
        <f t="shared" si="2514"/>
        <v>31</v>
      </c>
      <c r="FE1229" s="450"/>
      <c r="FF1229" s="451">
        <f t="shared" si="2469"/>
        <v>0.57558881540781992</v>
      </c>
      <c r="FG1229" s="450"/>
      <c r="FH1229" s="452">
        <f t="shared" si="2501"/>
        <v>1.9036158192090396</v>
      </c>
      <c r="FI1229" s="452">
        <f t="shared" si="2502"/>
        <v>1.5604519774011298</v>
      </c>
      <c r="FJ1229" s="452">
        <f t="shared" si="2503"/>
        <v>1.8922288642186165</v>
      </c>
      <c r="FK1229" s="452">
        <f t="shared" si="2504"/>
        <v>1.573868488471392</v>
      </c>
      <c r="FL1229" s="452">
        <f t="shared" si="2505"/>
        <v>1.2655909463539479</v>
      </c>
      <c r="FM1229" s="452">
        <f t="shared" si="2506"/>
        <v>1.0476476116209785</v>
      </c>
      <c r="FN1229" s="452">
        <f t="shared" si="2507"/>
        <v>1.5062774639045826</v>
      </c>
      <c r="FO1229" s="452">
        <f t="shared" si="2508"/>
        <v>1.027306967984934</v>
      </c>
      <c r="FP1229" s="452">
        <f t="shared" si="2509"/>
        <v>1.3870636550308009</v>
      </c>
      <c r="FQ1229" s="452">
        <f t="shared" si="2510"/>
        <v>1.0195071868583163</v>
      </c>
      <c r="FR1229" s="453"/>
      <c r="FS1229" s="446">
        <f t="shared" si="2517"/>
        <v>0</v>
      </c>
      <c r="FT1229" s="446">
        <f t="shared" si="2517"/>
        <v>0</v>
      </c>
      <c r="FU1229" s="446">
        <f t="shared" si="2517"/>
        <v>0</v>
      </c>
      <c r="FV1229" s="446">
        <f t="shared" si="2517"/>
        <v>5106338</v>
      </c>
      <c r="FW1229" s="446">
        <f t="shared" si="2517"/>
        <v>7434000</v>
      </c>
      <c r="FX1229" s="446">
        <f t="shared" si="2517"/>
        <v>6024795</v>
      </c>
      <c r="FY1229" s="446">
        <f t="shared" si="2517"/>
        <v>152539650</v>
      </c>
      <c r="FZ1229" s="446">
        <f t="shared" si="2517"/>
        <v>293239440</v>
      </c>
      <c r="GA1229" s="446">
        <f t="shared" si="2517"/>
        <v>21132878</v>
      </c>
      <c r="GB1229" s="446">
        <f t="shared" si="2518"/>
        <v>60228624</v>
      </c>
      <c r="GC1229" s="446">
        <f t="shared" si="2518"/>
        <v>27741264</v>
      </c>
      <c r="GD1229" s="446">
        <f t="shared" ref="GD1229:GM1238" si="2519">IFERROR(HLOOKUP(GD$1,$H$5:$HA$10112,MATCH($A1229,$A$5:$A$10112,0),0)*HLOOKUP(GD$2,$H$5:$HA$10112,MATCH($A1229,$A$5:$A$10112,0),0),"-")</f>
        <v>162196</v>
      </c>
      <c r="GE1229" s="446">
        <f t="shared" si="2519"/>
        <v>69058</v>
      </c>
      <c r="GF1229" s="446">
        <f t="shared" si="2519"/>
        <v>7176570</v>
      </c>
      <c r="GG1229" s="446">
        <f t="shared" si="2519"/>
        <v>15945150</v>
      </c>
      <c r="GH1229" s="446">
        <f t="shared" si="2519"/>
        <v>7316985</v>
      </c>
      <c r="GI1229" s="446">
        <f t="shared" si="2519"/>
        <v>129358112</v>
      </c>
      <c r="GJ1229" s="446">
        <f t="shared" si="2519"/>
        <v>28113267</v>
      </c>
      <c r="GK1229" s="446">
        <f t="shared" si="2519"/>
        <v>19001488</v>
      </c>
      <c r="GL1229" s="446">
        <f t="shared" si="2519"/>
        <v>52803109</v>
      </c>
      <c r="GM1229" s="446">
        <f t="shared" si="2519"/>
        <v>20668815</v>
      </c>
      <c r="GN1229" s="446">
        <f t="shared" si="2476"/>
        <v>274912</v>
      </c>
      <c r="GO1229" s="446">
        <f t="shared" ref="GO1229:GQ1248" si="2520">IFERROR(HLOOKUP(GO$1,$H$5:$HA$10112,MATCH($A1229,$A$5:$A$10112,0),0)*HLOOKUP(GO$2,$H$5:$HA$10112,MATCH($A1229,$A$5:$A$10112,0),0),"-")</f>
        <v>117500</v>
      </c>
      <c r="GP1229" s="446">
        <f t="shared" si="2520"/>
        <v>302621</v>
      </c>
      <c r="GQ1229" s="446" t="str">
        <f t="shared" si="2520"/>
        <v>-</v>
      </c>
      <c r="GR1229" s="446"/>
      <c r="GS1229" s="446"/>
      <c r="GT1229" s="446"/>
      <c r="GU1229" s="446"/>
      <c r="GV1229" s="416"/>
    </row>
    <row r="1230" spans="1:204" ht="9.75" customHeight="1" x14ac:dyDescent="0.2">
      <c r="A1230" s="417" t="str">
        <f t="shared" si="2489"/>
        <v>2023-24JULYRYE</v>
      </c>
      <c r="B1230" s="458" t="str">
        <f t="shared" si="2516"/>
        <v>2023-24</v>
      </c>
      <c r="C1230" s="402" t="s">
        <v>673</v>
      </c>
      <c r="D1230" s="458" t="str">
        <f t="shared" si="2491"/>
        <v>Y59</v>
      </c>
      <c r="E1230" s="458" t="str">
        <f t="shared" si="2492"/>
        <v>South East</v>
      </c>
      <c r="F1230" s="478" t="s">
        <v>456</v>
      </c>
      <c r="G1230" s="478" t="s">
        <v>692</v>
      </c>
      <c r="H1230" s="510">
        <v>81759</v>
      </c>
      <c r="I1230" s="510">
        <v>51158</v>
      </c>
      <c r="J1230" s="510">
        <v>2361551</v>
      </c>
      <c r="K1230" s="510">
        <v>46</v>
      </c>
      <c r="L1230" s="510">
        <v>1</v>
      </c>
      <c r="M1230" s="510">
        <v>179</v>
      </c>
      <c r="N1230" s="510">
        <v>233</v>
      </c>
      <c r="O1230" s="510">
        <v>290</v>
      </c>
      <c r="P1230" s="510">
        <v>230</v>
      </c>
      <c r="Q1230" s="510">
        <v>37</v>
      </c>
      <c r="R1230" s="510">
        <v>109</v>
      </c>
      <c r="S1230" s="510">
        <v>48813</v>
      </c>
      <c r="T1230" s="510">
        <v>3374</v>
      </c>
      <c r="U1230" s="510">
        <v>2217</v>
      </c>
      <c r="V1230" s="510">
        <v>25687</v>
      </c>
      <c r="W1230" s="510">
        <v>12034</v>
      </c>
      <c r="X1230" s="510">
        <v>577</v>
      </c>
      <c r="Y1230" s="510">
        <v>1882829</v>
      </c>
      <c r="Z1230" s="510">
        <v>558</v>
      </c>
      <c r="AA1230" s="510">
        <v>1005</v>
      </c>
      <c r="AB1230" s="510">
        <v>1417892</v>
      </c>
      <c r="AC1230" s="510">
        <v>640</v>
      </c>
      <c r="AD1230" s="510">
        <v>1130</v>
      </c>
      <c r="AE1230" s="510">
        <v>51120609</v>
      </c>
      <c r="AF1230" s="510">
        <v>1990</v>
      </c>
      <c r="AG1230" s="510">
        <v>3908</v>
      </c>
      <c r="AH1230" s="510">
        <v>93276302</v>
      </c>
      <c r="AI1230" s="510">
        <v>7751</v>
      </c>
      <c r="AJ1230" s="510">
        <v>17557</v>
      </c>
      <c r="AK1230" s="510">
        <v>6255173</v>
      </c>
      <c r="AL1230" s="510">
        <v>10841</v>
      </c>
      <c r="AM1230" s="510">
        <v>24809</v>
      </c>
      <c r="AN1230" s="510">
        <v>0</v>
      </c>
      <c r="AO1230" s="510">
        <v>1618</v>
      </c>
      <c r="AP1230" s="510">
        <v>281</v>
      </c>
      <c r="AQ1230" s="510">
        <v>550010</v>
      </c>
      <c r="AR1230" s="510">
        <v>1957</v>
      </c>
      <c r="AS1230" s="510">
        <v>3858</v>
      </c>
      <c r="AT1230" s="510">
        <v>5405</v>
      </c>
      <c r="AU1230" s="510">
        <v>106</v>
      </c>
      <c r="AV1230" s="510">
        <v>599</v>
      </c>
      <c r="AW1230" s="510">
        <v>859</v>
      </c>
      <c r="AX1230" s="510">
        <v>487</v>
      </c>
      <c r="AY1230" s="510">
        <v>4213</v>
      </c>
      <c r="AZ1230" s="510">
        <v>1073</v>
      </c>
      <c r="BA1230" s="510">
        <v>723</v>
      </c>
      <c r="BB1230" s="510">
        <v>1721402</v>
      </c>
      <c r="BC1230" s="510">
        <v>2381</v>
      </c>
      <c r="BD1230" s="510">
        <v>4090</v>
      </c>
      <c r="BE1230" s="510">
        <v>48</v>
      </c>
      <c r="BF1230" s="510">
        <v>342</v>
      </c>
      <c r="BG1230" s="510">
        <v>270</v>
      </c>
      <c r="BH1230" s="510">
        <v>63</v>
      </c>
      <c r="BI1230" s="510">
        <v>25038</v>
      </c>
      <c r="BJ1230" s="510">
        <v>2153</v>
      </c>
      <c r="BK1230" s="510">
        <v>16217</v>
      </c>
      <c r="BL1230" s="510">
        <v>43408</v>
      </c>
      <c r="BM1230" s="510">
        <v>6682</v>
      </c>
      <c r="BN1230" s="510">
        <v>5022</v>
      </c>
      <c r="BO1230" s="510">
        <v>4343</v>
      </c>
      <c r="BP1230" s="510">
        <v>3285</v>
      </c>
      <c r="BQ1230" s="510">
        <v>32287</v>
      </c>
      <c r="BR1230" s="510">
        <v>26799</v>
      </c>
      <c r="BS1230" s="510">
        <v>17943</v>
      </c>
      <c r="BT1230" s="510">
        <v>13036</v>
      </c>
      <c r="BU1230" s="510">
        <v>980</v>
      </c>
      <c r="BV1230" s="510">
        <v>656</v>
      </c>
      <c r="BW1230" s="510">
        <v>62</v>
      </c>
      <c r="BX1230" s="510">
        <v>44101</v>
      </c>
      <c r="BY1230" s="510">
        <v>711</v>
      </c>
      <c r="BZ1230" s="510">
        <v>1155</v>
      </c>
      <c r="CA1230" s="510">
        <v>49</v>
      </c>
      <c r="CB1230" s="510">
        <v>23044</v>
      </c>
      <c r="CC1230" s="510">
        <v>470</v>
      </c>
      <c r="CD1230" s="510">
        <v>1105</v>
      </c>
      <c r="CE1230" s="510">
        <v>3263</v>
      </c>
      <c r="CF1230" s="510">
        <v>1815684</v>
      </c>
      <c r="CG1230" s="510">
        <v>556</v>
      </c>
      <c r="CH1230" s="510">
        <v>995</v>
      </c>
      <c r="CI1230" s="510">
        <v>1910</v>
      </c>
      <c r="CJ1230" s="510">
        <v>3550088</v>
      </c>
      <c r="CK1230" s="510">
        <v>1859</v>
      </c>
      <c r="CL1230" s="510">
        <v>3678</v>
      </c>
      <c r="CM1230" s="510">
        <v>534</v>
      </c>
      <c r="CN1230" s="510">
        <v>899068</v>
      </c>
      <c r="CO1230" s="510">
        <v>1684</v>
      </c>
      <c r="CP1230" s="510">
        <v>3384</v>
      </c>
      <c r="CQ1230" s="510">
        <v>23243</v>
      </c>
      <c r="CR1230" s="510">
        <v>46671453</v>
      </c>
      <c r="CS1230" s="510">
        <v>2008</v>
      </c>
      <c r="CT1230" s="510">
        <v>3939</v>
      </c>
      <c r="CU1230" s="510">
        <v>1493</v>
      </c>
      <c r="CV1230" s="510">
        <v>7732816</v>
      </c>
      <c r="CW1230" s="510">
        <v>5179</v>
      </c>
      <c r="CX1230" s="510">
        <v>9752</v>
      </c>
      <c r="CY1230" s="510">
        <v>555</v>
      </c>
      <c r="CZ1230" s="510">
        <v>2234691</v>
      </c>
      <c r="DA1230" s="510">
        <v>4026</v>
      </c>
      <c r="DB1230" s="510">
        <v>8163</v>
      </c>
      <c r="DC1230" s="510">
        <v>126</v>
      </c>
      <c r="DD1230" s="510">
        <v>1279254</v>
      </c>
      <c r="DE1230" s="510">
        <v>10153</v>
      </c>
      <c r="DF1230" s="510">
        <v>19197</v>
      </c>
      <c r="DG1230" s="510">
        <v>77</v>
      </c>
      <c r="DH1230" s="510">
        <v>429434</v>
      </c>
      <c r="DI1230" s="510">
        <v>5577</v>
      </c>
      <c r="DJ1230" s="510">
        <v>16931</v>
      </c>
      <c r="DK1230" s="510">
        <v>233</v>
      </c>
      <c r="DL1230" s="510">
        <v>89503</v>
      </c>
      <c r="DM1230" s="510">
        <v>384</v>
      </c>
      <c r="DN1230" s="510">
        <v>618</v>
      </c>
      <c r="DO1230" s="510">
        <v>1963</v>
      </c>
      <c r="DP1230" s="510">
        <v>149457</v>
      </c>
      <c r="DQ1230" s="510">
        <v>76</v>
      </c>
      <c r="DR1230" s="510">
        <v>199</v>
      </c>
      <c r="DS1230" s="510">
        <v>34</v>
      </c>
      <c r="DT1230" s="510">
        <v>110243</v>
      </c>
      <c r="DU1230" s="510">
        <v>3242</v>
      </c>
      <c r="DV1230" s="510">
        <v>7133</v>
      </c>
      <c r="DW1230" s="510">
        <v>33</v>
      </c>
      <c r="DX1230" s="510" t="s">
        <v>152</v>
      </c>
      <c r="DY1230" s="510" t="s">
        <v>152</v>
      </c>
      <c r="DZ1230" s="510" t="s">
        <v>152</v>
      </c>
      <c r="EA1230" s="510" t="s">
        <v>152</v>
      </c>
      <c r="EB1230" s="510" t="s">
        <v>152</v>
      </c>
      <c r="EC1230" s="510" t="s">
        <v>152</v>
      </c>
      <c r="ED1230" s="510" t="s">
        <v>152</v>
      </c>
      <c r="EE1230" s="510" t="s">
        <v>152</v>
      </c>
      <c r="EF1230" s="510" t="s">
        <v>152</v>
      </c>
      <c r="EG1230" s="510">
        <v>104</v>
      </c>
      <c r="EH1230" s="506">
        <v>1385</v>
      </c>
      <c r="EI1230" s="510" t="s">
        <v>152</v>
      </c>
      <c r="EJ1230" s="479"/>
      <c r="EK1230" s="479"/>
      <c r="EL1230" s="479"/>
      <c r="EM1230" s="479"/>
      <c r="EN1230" s="479"/>
      <c r="EO1230" s="479"/>
      <c r="EP1230" s="479"/>
      <c r="EQ1230" s="479"/>
      <c r="ER1230" s="479"/>
      <c r="ES1230" s="479"/>
      <c r="ET1230" s="479"/>
      <c r="EU1230" s="479"/>
      <c r="EV1230" s="479"/>
      <c r="EW1230" s="479"/>
      <c r="EX1230" s="479"/>
      <c r="EY1230" s="479"/>
      <c r="EZ1230" s="476"/>
      <c r="FA1230" s="482">
        <f t="shared" si="2500"/>
        <v>7</v>
      </c>
      <c r="FB1230" s="493">
        <f t="shared" si="2512"/>
        <v>2023</v>
      </c>
      <c r="FC1230" s="498">
        <f t="shared" si="2513"/>
        <v>45108</v>
      </c>
      <c r="FD1230" s="499">
        <f t="shared" si="2514"/>
        <v>31</v>
      </c>
      <c r="FE1230" s="450"/>
      <c r="FF1230" s="451">
        <f t="shared" ref="FF1230:FF1267" si="2521">DO1230/(T1230-P1230)</f>
        <v>0.62436386768447838</v>
      </c>
      <c r="FG1230" s="450"/>
      <c r="FH1230" s="452">
        <f t="shared" si="2501"/>
        <v>1.9804386484884411</v>
      </c>
      <c r="FI1230" s="452">
        <f t="shared" si="2502"/>
        <v>1.4884410195613516</v>
      </c>
      <c r="FJ1230" s="452">
        <f t="shared" si="2503"/>
        <v>1.9589535408209291</v>
      </c>
      <c r="FK1230" s="452">
        <f t="shared" si="2504"/>
        <v>1.4817320703653587</v>
      </c>
      <c r="FL1230" s="452">
        <f t="shared" si="2505"/>
        <v>1.2569393078210769</v>
      </c>
      <c r="FM1230" s="452">
        <f t="shared" si="2506"/>
        <v>1.043290380348036</v>
      </c>
      <c r="FN1230" s="452">
        <f t="shared" si="2507"/>
        <v>1.49102542795413</v>
      </c>
      <c r="FO1230" s="452">
        <f t="shared" si="2508"/>
        <v>1.0832640850922386</v>
      </c>
      <c r="FP1230" s="452">
        <f t="shared" si="2509"/>
        <v>1.6984402079722705</v>
      </c>
      <c r="FQ1230" s="452">
        <f t="shared" si="2510"/>
        <v>1.1369150779896013</v>
      </c>
      <c r="FR1230" s="453"/>
      <c r="FS1230" s="446">
        <f t="shared" si="2517"/>
        <v>51158</v>
      </c>
      <c r="FT1230" s="446">
        <f t="shared" si="2517"/>
        <v>9157282</v>
      </c>
      <c r="FU1230" s="446">
        <f t="shared" si="2517"/>
        <v>11919814</v>
      </c>
      <c r="FV1230" s="446">
        <f t="shared" si="2517"/>
        <v>14835820</v>
      </c>
      <c r="FW1230" s="446">
        <f t="shared" si="2517"/>
        <v>3390870</v>
      </c>
      <c r="FX1230" s="446">
        <f t="shared" si="2517"/>
        <v>2505210</v>
      </c>
      <c r="FY1230" s="446">
        <f t="shared" si="2517"/>
        <v>100384796</v>
      </c>
      <c r="FZ1230" s="446">
        <f t="shared" si="2517"/>
        <v>211280938</v>
      </c>
      <c r="GA1230" s="446">
        <f t="shared" si="2517"/>
        <v>14314793</v>
      </c>
      <c r="GB1230" s="446">
        <f t="shared" si="2518"/>
        <v>2957070</v>
      </c>
      <c r="GC1230" s="446">
        <f t="shared" si="2518"/>
        <v>1084098</v>
      </c>
      <c r="GD1230" s="446">
        <f t="shared" si="2519"/>
        <v>71610</v>
      </c>
      <c r="GE1230" s="446">
        <f t="shared" si="2519"/>
        <v>54145</v>
      </c>
      <c r="GF1230" s="446">
        <f t="shared" si="2519"/>
        <v>3246685</v>
      </c>
      <c r="GG1230" s="446">
        <f t="shared" si="2519"/>
        <v>7024980</v>
      </c>
      <c r="GH1230" s="446">
        <f t="shared" si="2519"/>
        <v>1807056</v>
      </c>
      <c r="GI1230" s="446">
        <f t="shared" si="2519"/>
        <v>91554177</v>
      </c>
      <c r="GJ1230" s="446">
        <f t="shared" si="2519"/>
        <v>14559736</v>
      </c>
      <c r="GK1230" s="446">
        <f t="shared" si="2519"/>
        <v>4530465</v>
      </c>
      <c r="GL1230" s="446">
        <f t="shared" si="2519"/>
        <v>2418822</v>
      </c>
      <c r="GM1230" s="446">
        <f t="shared" si="2519"/>
        <v>1303687</v>
      </c>
      <c r="GN1230" s="446">
        <f t="shared" si="2476"/>
        <v>242522</v>
      </c>
      <c r="GO1230" s="446">
        <f t="shared" si="2520"/>
        <v>143994</v>
      </c>
      <c r="GP1230" s="446">
        <f t="shared" si="2520"/>
        <v>390637</v>
      </c>
      <c r="GQ1230" s="446" t="str">
        <f t="shared" si="2520"/>
        <v>-</v>
      </c>
      <c r="GR1230" s="446"/>
      <c r="GS1230" s="446"/>
      <c r="GT1230" s="446"/>
      <c r="GU1230" s="446"/>
      <c r="GV1230" s="416"/>
    </row>
    <row r="1231" spans="1:204" ht="9.75" customHeight="1" x14ac:dyDescent="0.2">
      <c r="A1231" s="523" t="str">
        <f t="shared" si="2489"/>
        <v>2023-24JULYRYD</v>
      </c>
      <c r="B1231" s="524" t="str">
        <f t="shared" si="2516"/>
        <v>2023-24</v>
      </c>
      <c r="C1231" s="525" t="s">
        <v>673</v>
      </c>
      <c r="D1231" s="524" t="str">
        <f t="shared" si="2491"/>
        <v>Y59</v>
      </c>
      <c r="E1231" s="524" t="str">
        <f t="shared" si="2492"/>
        <v>South East</v>
      </c>
      <c r="F1231" s="526" t="s">
        <v>455</v>
      </c>
      <c r="G1231" s="526" t="s">
        <v>693</v>
      </c>
      <c r="H1231" s="527">
        <v>88770</v>
      </c>
      <c r="I1231" s="527">
        <v>73102</v>
      </c>
      <c r="J1231" s="527">
        <v>1439663</v>
      </c>
      <c r="K1231" s="527">
        <v>20</v>
      </c>
      <c r="L1231" s="527">
        <v>1</v>
      </c>
      <c r="M1231" s="527">
        <v>75</v>
      </c>
      <c r="N1231" s="527">
        <v>132</v>
      </c>
      <c r="O1231" s="527">
        <v>237</v>
      </c>
      <c r="P1231" s="527">
        <v>218</v>
      </c>
      <c r="Q1231" s="527">
        <v>24</v>
      </c>
      <c r="R1231" s="527">
        <v>54</v>
      </c>
      <c r="S1231" s="527">
        <v>59961</v>
      </c>
      <c r="T1231" s="527">
        <v>4628</v>
      </c>
      <c r="U1231" s="527">
        <v>2938</v>
      </c>
      <c r="V1231" s="527">
        <v>32949</v>
      </c>
      <c r="W1231" s="527">
        <v>13155</v>
      </c>
      <c r="X1231" s="527">
        <v>393</v>
      </c>
      <c r="Y1231" s="527">
        <v>2459905</v>
      </c>
      <c r="Z1231" s="527">
        <v>532</v>
      </c>
      <c r="AA1231" s="527">
        <v>967</v>
      </c>
      <c r="AB1231" s="527">
        <v>1806067</v>
      </c>
      <c r="AC1231" s="527">
        <v>615</v>
      </c>
      <c r="AD1231" s="527">
        <v>1114</v>
      </c>
      <c r="AE1231" s="527">
        <v>59487371</v>
      </c>
      <c r="AF1231" s="527">
        <v>1805</v>
      </c>
      <c r="AG1231" s="527">
        <v>3793</v>
      </c>
      <c r="AH1231" s="527">
        <v>111097206</v>
      </c>
      <c r="AI1231" s="527">
        <v>8445</v>
      </c>
      <c r="AJ1231" s="527">
        <v>19333</v>
      </c>
      <c r="AK1231" s="527">
        <v>4540330</v>
      </c>
      <c r="AL1231" s="527">
        <v>11553</v>
      </c>
      <c r="AM1231" s="527">
        <v>27651</v>
      </c>
      <c r="AN1231" s="527">
        <v>0</v>
      </c>
      <c r="AO1231" s="527">
        <v>2116</v>
      </c>
      <c r="AP1231" s="527">
        <v>3895</v>
      </c>
      <c r="AQ1231" s="527">
        <v>26505385</v>
      </c>
      <c r="AR1231" s="527">
        <v>6805</v>
      </c>
      <c r="AS1231" s="527">
        <v>15164</v>
      </c>
      <c r="AT1231" s="527">
        <v>6427</v>
      </c>
      <c r="AU1231" s="527">
        <v>373</v>
      </c>
      <c r="AV1231" s="527">
        <v>1735</v>
      </c>
      <c r="AW1231" s="527">
        <v>2605</v>
      </c>
      <c r="AX1231" s="527">
        <v>445</v>
      </c>
      <c r="AY1231" s="527">
        <v>3874</v>
      </c>
      <c r="AZ1231" s="527">
        <v>1601</v>
      </c>
      <c r="BA1231" s="527">
        <v>8236</v>
      </c>
      <c r="BB1231" s="527">
        <v>12055664</v>
      </c>
      <c r="BC1231" s="527">
        <v>1464</v>
      </c>
      <c r="BD1231" s="527">
        <v>2361</v>
      </c>
      <c r="BE1231" s="527">
        <v>338</v>
      </c>
      <c r="BF1231" s="527">
        <v>1401</v>
      </c>
      <c r="BG1231" s="527">
        <v>5188</v>
      </c>
      <c r="BH1231" s="527">
        <v>1309</v>
      </c>
      <c r="BI1231" s="527">
        <v>33541</v>
      </c>
      <c r="BJ1231" s="527">
        <v>1819</v>
      </c>
      <c r="BK1231" s="527">
        <v>18174</v>
      </c>
      <c r="BL1231" s="527">
        <v>53534</v>
      </c>
      <c r="BM1231" s="527">
        <v>10712</v>
      </c>
      <c r="BN1231" s="527">
        <v>7163</v>
      </c>
      <c r="BO1231" s="527">
        <v>6791</v>
      </c>
      <c r="BP1231" s="527">
        <v>4590</v>
      </c>
      <c r="BQ1231" s="527">
        <v>45708</v>
      </c>
      <c r="BR1231" s="527">
        <v>35001</v>
      </c>
      <c r="BS1231" s="527">
        <v>24811</v>
      </c>
      <c r="BT1231" s="527">
        <v>13872</v>
      </c>
      <c r="BU1231" s="527">
        <v>757</v>
      </c>
      <c r="BV1231" s="527">
        <v>416</v>
      </c>
      <c r="BW1231" s="527">
        <v>57</v>
      </c>
      <c r="BX1231" s="527">
        <v>41045</v>
      </c>
      <c r="BY1231" s="527">
        <v>720</v>
      </c>
      <c r="BZ1231" s="527">
        <v>1355</v>
      </c>
      <c r="CA1231" s="527">
        <v>76</v>
      </c>
      <c r="CB1231" s="527">
        <v>51373</v>
      </c>
      <c r="CC1231" s="527">
        <v>676</v>
      </c>
      <c r="CD1231" s="527">
        <v>1256</v>
      </c>
      <c r="CE1231" s="527">
        <v>4495</v>
      </c>
      <c r="CF1231" s="527">
        <v>2367487</v>
      </c>
      <c r="CG1231" s="527">
        <v>527</v>
      </c>
      <c r="CH1231" s="527">
        <v>960</v>
      </c>
      <c r="CI1231" s="527">
        <v>2271</v>
      </c>
      <c r="CJ1231" s="527">
        <v>3560619</v>
      </c>
      <c r="CK1231" s="527">
        <v>1568</v>
      </c>
      <c r="CL1231" s="527">
        <v>3168</v>
      </c>
      <c r="CM1231" s="527">
        <v>1311</v>
      </c>
      <c r="CN1231" s="527">
        <v>2515620</v>
      </c>
      <c r="CO1231" s="527">
        <v>1919</v>
      </c>
      <c r="CP1231" s="527">
        <v>4212</v>
      </c>
      <c r="CQ1231" s="527">
        <v>29367</v>
      </c>
      <c r="CR1231" s="527">
        <v>53411132</v>
      </c>
      <c r="CS1231" s="527">
        <v>1819</v>
      </c>
      <c r="CT1231" s="527">
        <v>3827</v>
      </c>
      <c r="CU1231" s="527">
        <v>1017</v>
      </c>
      <c r="CV1231" s="527">
        <v>9316392</v>
      </c>
      <c r="CW1231" s="527">
        <v>9161</v>
      </c>
      <c r="CX1231" s="527">
        <v>21681</v>
      </c>
      <c r="CY1231" s="527">
        <v>515</v>
      </c>
      <c r="CZ1231" s="527">
        <v>5361539</v>
      </c>
      <c r="DA1231" s="527">
        <v>10411</v>
      </c>
      <c r="DB1231" s="527">
        <v>25414</v>
      </c>
      <c r="DC1231" s="527">
        <v>846</v>
      </c>
      <c r="DD1231" s="527">
        <v>9115435</v>
      </c>
      <c r="DE1231" s="527">
        <v>10775</v>
      </c>
      <c r="DF1231" s="527">
        <v>27853</v>
      </c>
      <c r="DG1231" s="527">
        <v>121</v>
      </c>
      <c r="DH1231" s="527">
        <v>1334256</v>
      </c>
      <c r="DI1231" s="527">
        <v>11027</v>
      </c>
      <c r="DJ1231" s="527">
        <v>25785</v>
      </c>
      <c r="DK1231" s="527">
        <v>3</v>
      </c>
      <c r="DL1231" s="527">
        <v>818</v>
      </c>
      <c r="DM1231" s="527">
        <v>273</v>
      </c>
      <c r="DN1231" s="527">
        <v>312</v>
      </c>
      <c r="DO1231" s="527">
        <v>2838</v>
      </c>
      <c r="DP1231" s="527">
        <v>205107</v>
      </c>
      <c r="DQ1231" s="527">
        <v>72</v>
      </c>
      <c r="DR1231" s="527">
        <v>93</v>
      </c>
      <c r="DS1231" s="527">
        <v>60</v>
      </c>
      <c r="DT1231" s="527">
        <v>90442</v>
      </c>
      <c r="DU1231" s="527">
        <v>1507</v>
      </c>
      <c r="DV1231" s="527">
        <v>3036</v>
      </c>
      <c r="DW1231" s="527">
        <v>56</v>
      </c>
      <c r="DX1231" s="527" t="s">
        <v>152</v>
      </c>
      <c r="DY1231" s="527" t="s">
        <v>152</v>
      </c>
      <c r="DZ1231" s="527" t="s">
        <v>152</v>
      </c>
      <c r="EA1231" s="527" t="s">
        <v>152</v>
      </c>
      <c r="EB1231" s="527" t="s">
        <v>152</v>
      </c>
      <c r="EC1231" s="527" t="s">
        <v>152</v>
      </c>
      <c r="ED1231" s="527" t="s">
        <v>152</v>
      </c>
      <c r="EE1231" s="527" t="s">
        <v>152</v>
      </c>
      <c r="EF1231" s="527" t="s">
        <v>152</v>
      </c>
      <c r="EG1231" s="527">
        <v>200</v>
      </c>
      <c r="EH1231" s="527">
        <v>347</v>
      </c>
      <c r="EI1231" s="527" t="s">
        <v>152</v>
      </c>
      <c r="EJ1231" s="528"/>
      <c r="EK1231" s="528"/>
      <c r="EL1231" s="528"/>
      <c r="EM1231" s="528"/>
      <c r="EN1231" s="528"/>
      <c r="EO1231" s="528"/>
      <c r="EP1231" s="528"/>
      <c r="EQ1231" s="528"/>
      <c r="ER1231" s="528"/>
      <c r="ES1231" s="528"/>
      <c r="ET1231" s="528"/>
      <c r="EU1231" s="528"/>
      <c r="EV1231" s="528"/>
      <c r="EW1231" s="528"/>
      <c r="EX1231" s="528"/>
      <c r="EY1231" s="528"/>
      <c r="EZ1231" s="529"/>
      <c r="FA1231" s="446">
        <f t="shared" si="2500"/>
        <v>7</v>
      </c>
      <c r="FB1231" s="417">
        <f t="shared" si="2512"/>
        <v>2023</v>
      </c>
      <c r="FC1231" s="448">
        <f t="shared" si="2513"/>
        <v>45108</v>
      </c>
      <c r="FD1231" s="449">
        <f t="shared" si="2514"/>
        <v>31</v>
      </c>
      <c r="FE1231" s="530"/>
      <c r="FF1231" s="531">
        <f t="shared" si="2521"/>
        <v>0.64353741496598638</v>
      </c>
      <c r="FG1231" s="530"/>
      <c r="FH1231" s="532">
        <f t="shared" si="2501"/>
        <v>2.3146067415730336</v>
      </c>
      <c r="FI1231" s="532">
        <f t="shared" si="2502"/>
        <v>1.547752808988764</v>
      </c>
      <c r="FJ1231" s="532">
        <f t="shared" si="2503"/>
        <v>2.3114363512593603</v>
      </c>
      <c r="FK1231" s="532">
        <f t="shared" si="2504"/>
        <v>1.562287270251872</v>
      </c>
      <c r="FL1231" s="532">
        <f t="shared" si="2505"/>
        <v>1.3872348174451425</v>
      </c>
      <c r="FM1231" s="532">
        <f t="shared" si="2506"/>
        <v>1.0622780661021578</v>
      </c>
      <c r="FN1231" s="532">
        <f t="shared" si="2507"/>
        <v>1.886050931204865</v>
      </c>
      <c r="FO1231" s="532">
        <f t="shared" si="2508"/>
        <v>1.0545039908779932</v>
      </c>
      <c r="FP1231" s="532">
        <f t="shared" si="2509"/>
        <v>1.9262086513994912</v>
      </c>
      <c r="FQ1231" s="532">
        <f t="shared" si="2510"/>
        <v>1.0585241730279897</v>
      </c>
      <c r="FR1231" s="533"/>
      <c r="FS1231" s="534">
        <f t="shared" si="2517"/>
        <v>73102</v>
      </c>
      <c r="FT1231" s="534">
        <f t="shared" si="2517"/>
        <v>5482650</v>
      </c>
      <c r="FU1231" s="534">
        <f t="shared" si="2517"/>
        <v>9649464</v>
      </c>
      <c r="FV1231" s="534">
        <f t="shared" si="2517"/>
        <v>17325174</v>
      </c>
      <c r="FW1231" s="534">
        <f t="shared" si="2517"/>
        <v>4475276</v>
      </c>
      <c r="FX1231" s="534">
        <f t="shared" si="2517"/>
        <v>3272932</v>
      </c>
      <c r="FY1231" s="534">
        <f t="shared" si="2517"/>
        <v>124975557</v>
      </c>
      <c r="FZ1231" s="534">
        <f t="shared" si="2517"/>
        <v>254325615</v>
      </c>
      <c r="GA1231" s="534">
        <f t="shared" si="2517"/>
        <v>10866843</v>
      </c>
      <c r="GB1231" s="534">
        <f t="shared" si="2518"/>
        <v>19445196</v>
      </c>
      <c r="GC1231" s="534">
        <f t="shared" si="2518"/>
        <v>59063780</v>
      </c>
      <c r="GD1231" s="534">
        <f t="shared" si="2519"/>
        <v>77235</v>
      </c>
      <c r="GE1231" s="534">
        <f t="shared" si="2519"/>
        <v>95456</v>
      </c>
      <c r="GF1231" s="534">
        <f t="shared" si="2519"/>
        <v>4315200</v>
      </c>
      <c r="GG1231" s="534">
        <f t="shared" si="2519"/>
        <v>7194528</v>
      </c>
      <c r="GH1231" s="534">
        <f t="shared" si="2519"/>
        <v>5521932</v>
      </c>
      <c r="GI1231" s="534">
        <f t="shared" si="2519"/>
        <v>112387509</v>
      </c>
      <c r="GJ1231" s="534">
        <f t="shared" si="2519"/>
        <v>22049577</v>
      </c>
      <c r="GK1231" s="534">
        <f t="shared" si="2519"/>
        <v>13088210</v>
      </c>
      <c r="GL1231" s="534">
        <f t="shared" si="2519"/>
        <v>23563638</v>
      </c>
      <c r="GM1231" s="534">
        <f t="shared" si="2519"/>
        <v>3119985</v>
      </c>
      <c r="GN1231" s="534">
        <f t="shared" si="2476"/>
        <v>182160</v>
      </c>
      <c r="GO1231" s="534">
        <f t="shared" si="2520"/>
        <v>936</v>
      </c>
      <c r="GP1231" s="534">
        <f t="shared" si="2520"/>
        <v>263934</v>
      </c>
      <c r="GQ1231" s="534" t="str">
        <f t="shared" si="2520"/>
        <v>-</v>
      </c>
      <c r="GR1231" s="534"/>
      <c r="GS1231" s="534"/>
      <c r="GT1231" s="534"/>
      <c r="GU1231" s="534"/>
      <c r="GV1231" s="535"/>
    </row>
    <row r="1232" spans="1:204" ht="9.75" customHeight="1" x14ac:dyDescent="0.2">
      <c r="A1232" s="417" t="str">
        <f t="shared" si="2489"/>
        <v>2023-24JULYRYF</v>
      </c>
      <c r="B1232" s="458" t="str">
        <f t="shared" si="2516"/>
        <v>2023-24</v>
      </c>
      <c r="C1232" s="402" t="s">
        <v>673</v>
      </c>
      <c r="D1232" s="458" t="str">
        <f t="shared" si="2491"/>
        <v>Y58</v>
      </c>
      <c r="E1232" s="458" t="str">
        <f t="shared" si="2492"/>
        <v>South West</v>
      </c>
      <c r="F1232" s="478" t="s">
        <v>457</v>
      </c>
      <c r="G1232" s="478" t="s">
        <v>694</v>
      </c>
      <c r="H1232" s="510">
        <v>106239</v>
      </c>
      <c r="I1232" s="510">
        <v>80953</v>
      </c>
      <c r="J1232" s="510">
        <v>269248</v>
      </c>
      <c r="K1232" s="510">
        <v>3</v>
      </c>
      <c r="L1232" s="510">
        <v>2</v>
      </c>
      <c r="M1232" s="510">
        <v>3</v>
      </c>
      <c r="N1232" s="510">
        <v>3</v>
      </c>
      <c r="O1232" s="510">
        <v>39</v>
      </c>
      <c r="P1232" s="510">
        <v>391</v>
      </c>
      <c r="Q1232" s="510">
        <v>0</v>
      </c>
      <c r="R1232" s="510">
        <v>125</v>
      </c>
      <c r="S1232" s="510">
        <v>74587</v>
      </c>
      <c r="T1232" s="510">
        <v>9725</v>
      </c>
      <c r="U1232" s="510">
        <v>5823</v>
      </c>
      <c r="V1232" s="510">
        <v>39189</v>
      </c>
      <c r="W1232" s="510">
        <v>15362</v>
      </c>
      <c r="X1232" s="510">
        <v>313</v>
      </c>
      <c r="Y1232" s="510">
        <v>5429445</v>
      </c>
      <c r="Z1232" s="510">
        <v>558</v>
      </c>
      <c r="AA1232" s="510">
        <v>1058</v>
      </c>
      <c r="AB1232" s="510">
        <v>3600061</v>
      </c>
      <c r="AC1232" s="510">
        <v>618</v>
      </c>
      <c r="AD1232" s="510">
        <v>1194</v>
      </c>
      <c r="AE1232" s="510">
        <v>83848397</v>
      </c>
      <c r="AF1232" s="510">
        <v>2140</v>
      </c>
      <c r="AG1232" s="510">
        <v>4538</v>
      </c>
      <c r="AH1232" s="510">
        <v>83248632</v>
      </c>
      <c r="AI1232" s="510">
        <v>5419</v>
      </c>
      <c r="AJ1232" s="510">
        <v>13524</v>
      </c>
      <c r="AK1232" s="510">
        <v>1769651</v>
      </c>
      <c r="AL1232" s="510">
        <v>5654</v>
      </c>
      <c r="AM1232" s="510">
        <v>13530</v>
      </c>
      <c r="AN1232" s="510">
        <v>694</v>
      </c>
      <c r="AO1232" s="510">
        <v>2173</v>
      </c>
      <c r="AP1232" s="510" t="s">
        <v>152</v>
      </c>
      <c r="AQ1232" s="510" t="s">
        <v>152</v>
      </c>
      <c r="AR1232" s="510" t="s">
        <v>152</v>
      </c>
      <c r="AS1232" s="510" t="s">
        <v>152</v>
      </c>
      <c r="AT1232" s="510">
        <v>7820</v>
      </c>
      <c r="AU1232" s="510">
        <v>656</v>
      </c>
      <c r="AV1232" s="510">
        <v>2988</v>
      </c>
      <c r="AW1232" s="510">
        <v>5310</v>
      </c>
      <c r="AX1232" s="510">
        <v>701</v>
      </c>
      <c r="AY1232" s="510">
        <v>3475</v>
      </c>
      <c r="AZ1232" s="510">
        <v>0</v>
      </c>
      <c r="BA1232" s="510">
        <v>5655</v>
      </c>
      <c r="BB1232" s="510">
        <v>16232035</v>
      </c>
      <c r="BC1232" s="510">
        <v>2870</v>
      </c>
      <c r="BD1232" s="510">
        <v>5470</v>
      </c>
      <c r="BE1232" s="510">
        <v>488</v>
      </c>
      <c r="BF1232" s="510">
        <v>1560</v>
      </c>
      <c r="BG1232" s="510">
        <v>2525</v>
      </c>
      <c r="BH1232" s="510">
        <v>1082</v>
      </c>
      <c r="BI1232" s="510">
        <v>36521</v>
      </c>
      <c r="BJ1232" s="510">
        <v>2874</v>
      </c>
      <c r="BK1232" s="510">
        <v>27372</v>
      </c>
      <c r="BL1232" s="510">
        <v>66767</v>
      </c>
      <c r="BM1232" s="510">
        <v>19982</v>
      </c>
      <c r="BN1232" s="510">
        <v>14070</v>
      </c>
      <c r="BO1232" s="510">
        <v>12110</v>
      </c>
      <c r="BP1232" s="510">
        <v>8553</v>
      </c>
      <c r="BQ1232" s="510">
        <v>54073</v>
      </c>
      <c r="BR1232" s="510">
        <v>41989</v>
      </c>
      <c r="BS1232" s="510">
        <v>26141</v>
      </c>
      <c r="BT1232" s="510">
        <v>16524</v>
      </c>
      <c r="BU1232" s="510">
        <v>524</v>
      </c>
      <c r="BV1232" s="510">
        <v>347</v>
      </c>
      <c r="BW1232" s="510">
        <v>22</v>
      </c>
      <c r="BX1232" s="510">
        <v>11802</v>
      </c>
      <c r="BY1232" s="510">
        <v>536</v>
      </c>
      <c r="BZ1232" s="510">
        <v>999</v>
      </c>
      <c r="CA1232" s="510">
        <v>11</v>
      </c>
      <c r="CB1232" s="510">
        <v>6276</v>
      </c>
      <c r="CC1232" s="510">
        <v>571</v>
      </c>
      <c r="CD1232" s="510">
        <v>1038</v>
      </c>
      <c r="CE1232" s="510">
        <v>9692</v>
      </c>
      <c r="CF1232" s="510">
        <v>5411367</v>
      </c>
      <c r="CG1232" s="510">
        <v>558</v>
      </c>
      <c r="CH1232" s="510">
        <v>1058</v>
      </c>
      <c r="CI1232" s="510">
        <v>1928</v>
      </c>
      <c r="CJ1232" s="510">
        <v>4479562</v>
      </c>
      <c r="CK1232" s="510">
        <v>2323</v>
      </c>
      <c r="CL1232" s="510">
        <v>4934</v>
      </c>
      <c r="CM1232" s="510">
        <v>917</v>
      </c>
      <c r="CN1232" s="510">
        <v>1822248</v>
      </c>
      <c r="CO1232" s="510">
        <v>1987</v>
      </c>
      <c r="CP1232" s="510">
        <v>4490</v>
      </c>
      <c r="CQ1232" s="510">
        <v>36344</v>
      </c>
      <c r="CR1232" s="510">
        <v>77546587</v>
      </c>
      <c r="CS1232" s="510">
        <v>2134</v>
      </c>
      <c r="CT1232" s="510">
        <v>4518</v>
      </c>
      <c r="CU1232" s="510">
        <v>939</v>
      </c>
      <c r="CV1232" s="510">
        <v>4864734</v>
      </c>
      <c r="CW1232" s="510">
        <v>5181</v>
      </c>
      <c r="CX1232" s="510">
        <v>11379</v>
      </c>
      <c r="CY1232" s="510">
        <v>216</v>
      </c>
      <c r="CZ1232" s="510">
        <v>1136377</v>
      </c>
      <c r="DA1232" s="510">
        <v>5261</v>
      </c>
      <c r="DB1232" s="510">
        <v>12670</v>
      </c>
      <c r="DC1232" s="510">
        <v>970</v>
      </c>
      <c r="DD1232" s="510">
        <v>5923551</v>
      </c>
      <c r="DE1232" s="510">
        <v>6107</v>
      </c>
      <c r="DF1232" s="510">
        <v>14197</v>
      </c>
      <c r="DG1232" s="510">
        <v>56</v>
      </c>
      <c r="DH1232" s="510">
        <v>384400</v>
      </c>
      <c r="DI1232" s="510">
        <v>6864</v>
      </c>
      <c r="DJ1232" s="510">
        <v>18825</v>
      </c>
      <c r="DK1232" s="510">
        <v>614</v>
      </c>
      <c r="DL1232" s="510">
        <v>268120</v>
      </c>
      <c r="DM1232" s="510">
        <v>437</v>
      </c>
      <c r="DN1232" s="510">
        <v>740</v>
      </c>
      <c r="DO1232" s="510">
        <v>5576</v>
      </c>
      <c r="DP1232" s="510">
        <v>226219</v>
      </c>
      <c r="DQ1232" s="510">
        <v>41</v>
      </c>
      <c r="DR1232" s="510">
        <v>68</v>
      </c>
      <c r="DS1232" s="510">
        <v>101</v>
      </c>
      <c r="DT1232" s="510">
        <v>205515</v>
      </c>
      <c r="DU1232" s="510">
        <v>2035</v>
      </c>
      <c r="DV1232" s="510">
        <v>3498</v>
      </c>
      <c r="DW1232" s="510">
        <v>92</v>
      </c>
      <c r="DX1232" s="510" t="s">
        <v>152</v>
      </c>
      <c r="DY1232" s="510" t="s">
        <v>152</v>
      </c>
      <c r="DZ1232" s="510" t="s">
        <v>152</v>
      </c>
      <c r="EA1232" s="510" t="s">
        <v>152</v>
      </c>
      <c r="EB1232" s="510" t="s">
        <v>152</v>
      </c>
      <c r="EC1232" s="510" t="s">
        <v>152</v>
      </c>
      <c r="ED1232" s="510" t="s">
        <v>152</v>
      </c>
      <c r="EE1232" s="510" t="s">
        <v>152</v>
      </c>
      <c r="EF1232" s="510" t="s">
        <v>152</v>
      </c>
      <c r="EG1232" s="510">
        <v>342</v>
      </c>
      <c r="EH1232" s="510">
        <v>9</v>
      </c>
      <c r="EI1232" s="510" t="s">
        <v>152</v>
      </c>
      <c r="EJ1232" s="479"/>
      <c r="EK1232" s="479"/>
      <c r="EL1232" s="479"/>
      <c r="EM1232" s="479"/>
      <c r="EN1232" s="479"/>
      <c r="EO1232" s="479"/>
      <c r="EP1232" s="479"/>
      <c r="EQ1232" s="479"/>
      <c r="ER1232" s="479"/>
      <c r="ES1232" s="479"/>
      <c r="ET1232" s="479"/>
      <c r="EU1232" s="479"/>
      <c r="EV1232" s="479"/>
      <c r="EW1232" s="479"/>
      <c r="EX1232" s="479"/>
      <c r="EY1232" s="479"/>
      <c r="EZ1232" s="476"/>
      <c r="FA1232" s="446">
        <f t="shared" si="2500"/>
        <v>7</v>
      </c>
      <c r="FB1232" s="417">
        <f t="shared" si="2512"/>
        <v>2023</v>
      </c>
      <c r="FC1232" s="448">
        <f t="shared" si="2513"/>
        <v>45108</v>
      </c>
      <c r="FD1232" s="449">
        <f t="shared" si="2514"/>
        <v>31</v>
      </c>
      <c r="FE1232" s="450"/>
      <c r="FF1232" s="451">
        <f t="shared" si="2521"/>
        <v>0.5973859010070709</v>
      </c>
      <c r="FG1232" s="450"/>
      <c r="FH1232" s="452">
        <f t="shared" si="2501"/>
        <v>2.0547043701799486</v>
      </c>
      <c r="FI1232" s="452">
        <f t="shared" si="2502"/>
        <v>1.4467866323907455</v>
      </c>
      <c r="FJ1232" s="452">
        <f t="shared" si="2503"/>
        <v>2.0796840116778292</v>
      </c>
      <c r="FK1232" s="452">
        <f t="shared" si="2504"/>
        <v>1.4688304997424009</v>
      </c>
      <c r="FL1232" s="452">
        <f t="shared" si="2505"/>
        <v>1.3798004542090894</v>
      </c>
      <c r="FM1232" s="452">
        <f t="shared" si="2506"/>
        <v>1.0714486207864451</v>
      </c>
      <c r="FN1232" s="452">
        <f t="shared" si="2507"/>
        <v>1.7016664496810312</v>
      </c>
      <c r="FO1232" s="452">
        <f t="shared" si="2508"/>
        <v>1.0756411925530529</v>
      </c>
      <c r="FP1232" s="452">
        <f t="shared" si="2509"/>
        <v>1.6741214057507987</v>
      </c>
      <c r="FQ1232" s="452">
        <f t="shared" si="2510"/>
        <v>1.1086261980830672</v>
      </c>
      <c r="FR1232" s="453"/>
      <c r="FS1232" s="446">
        <f t="shared" si="2517"/>
        <v>161906</v>
      </c>
      <c r="FT1232" s="446">
        <f t="shared" si="2517"/>
        <v>242859</v>
      </c>
      <c r="FU1232" s="446">
        <f t="shared" si="2517"/>
        <v>242859</v>
      </c>
      <c r="FV1232" s="446">
        <f t="shared" si="2517"/>
        <v>3157167</v>
      </c>
      <c r="FW1232" s="446">
        <f t="shared" si="2517"/>
        <v>10289050</v>
      </c>
      <c r="FX1232" s="446">
        <f t="shared" si="2517"/>
        <v>6952662</v>
      </c>
      <c r="FY1232" s="446">
        <f t="shared" si="2517"/>
        <v>177839682</v>
      </c>
      <c r="FZ1232" s="446">
        <f t="shared" si="2517"/>
        <v>207755688</v>
      </c>
      <c r="GA1232" s="446">
        <f t="shared" si="2517"/>
        <v>4234890</v>
      </c>
      <c r="GB1232" s="446">
        <f t="shared" si="2518"/>
        <v>30932850</v>
      </c>
      <c r="GC1232" s="446" t="str">
        <f t="shared" si="2518"/>
        <v>-</v>
      </c>
      <c r="GD1232" s="446">
        <f t="shared" si="2519"/>
        <v>21978</v>
      </c>
      <c r="GE1232" s="446">
        <f t="shared" si="2519"/>
        <v>11418</v>
      </c>
      <c r="GF1232" s="446">
        <f t="shared" si="2519"/>
        <v>10254136</v>
      </c>
      <c r="GG1232" s="446">
        <f t="shared" si="2519"/>
        <v>9512752</v>
      </c>
      <c r="GH1232" s="446">
        <f t="shared" si="2519"/>
        <v>4117330</v>
      </c>
      <c r="GI1232" s="446">
        <f t="shared" si="2519"/>
        <v>164202192</v>
      </c>
      <c r="GJ1232" s="446">
        <f t="shared" si="2519"/>
        <v>10684881</v>
      </c>
      <c r="GK1232" s="446">
        <f t="shared" si="2519"/>
        <v>2736720</v>
      </c>
      <c r="GL1232" s="446">
        <f t="shared" si="2519"/>
        <v>13771090</v>
      </c>
      <c r="GM1232" s="446">
        <f t="shared" si="2519"/>
        <v>1054200</v>
      </c>
      <c r="GN1232" s="446">
        <f t="shared" si="2476"/>
        <v>353298</v>
      </c>
      <c r="GO1232" s="446">
        <f t="shared" si="2520"/>
        <v>454360</v>
      </c>
      <c r="GP1232" s="446">
        <f t="shared" si="2520"/>
        <v>379168</v>
      </c>
      <c r="GQ1232" s="446" t="str">
        <f t="shared" si="2520"/>
        <v>-</v>
      </c>
      <c r="GR1232" s="446"/>
      <c r="GS1232" s="446"/>
      <c r="GT1232" s="446"/>
      <c r="GU1232" s="446"/>
      <c r="GV1232" s="416"/>
    </row>
    <row r="1233" spans="1:204" ht="9.75" customHeight="1" x14ac:dyDescent="0.2">
      <c r="A1233" s="417" t="str">
        <f t="shared" si="2489"/>
        <v>2023-24JULYRYA</v>
      </c>
      <c r="B1233" s="458" t="str">
        <f t="shared" si="2516"/>
        <v>2023-24</v>
      </c>
      <c r="C1233" s="402" t="s">
        <v>673</v>
      </c>
      <c r="D1233" s="458" t="str">
        <f t="shared" si="2491"/>
        <v>Y60</v>
      </c>
      <c r="E1233" s="458" t="str">
        <f t="shared" si="2492"/>
        <v>Midlands</v>
      </c>
      <c r="F1233" s="478" t="s">
        <v>452</v>
      </c>
      <c r="G1233" s="478" t="s">
        <v>697</v>
      </c>
      <c r="H1233" s="510">
        <v>138408</v>
      </c>
      <c r="I1233" s="510">
        <v>103194</v>
      </c>
      <c r="J1233" s="510">
        <v>16042</v>
      </c>
      <c r="K1233" s="510">
        <v>0</v>
      </c>
      <c r="L1233" s="510">
        <v>0</v>
      </c>
      <c r="M1233" s="510">
        <v>0</v>
      </c>
      <c r="N1233" s="510">
        <v>0</v>
      </c>
      <c r="O1233" s="510">
        <v>1</v>
      </c>
      <c r="P1233" s="510">
        <v>411</v>
      </c>
      <c r="Q1233" s="510">
        <v>0</v>
      </c>
      <c r="R1233" s="510">
        <v>33</v>
      </c>
      <c r="S1233" s="510">
        <v>85937</v>
      </c>
      <c r="T1233" s="510">
        <v>9619</v>
      </c>
      <c r="U1233" s="510">
        <v>6151</v>
      </c>
      <c r="V1233" s="510">
        <v>43388</v>
      </c>
      <c r="W1233" s="510">
        <v>14939</v>
      </c>
      <c r="X1233" s="510">
        <v>424</v>
      </c>
      <c r="Y1233" s="510">
        <v>4664382</v>
      </c>
      <c r="Z1233" s="510">
        <v>485</v>
      </c>
      <c r="AA1233" s="510">
        <v>858</v>
      </c>
      <c r="AB1233" s="510">
        <v>3165107</v>
      </c>
      <c r="AC1233" s="510">
        <v>515</v>
      </c>
      <c r="AD1233" s="510">
        <v>929</v>
      </c>
      <c r="AE1233" s="510">
        <v>74731686</v>
      </c>
      <c r="AF1233" s="510">
        <v>1722</v>
      </c>
      <c r="AG1233" s="510">
        <v>3794</v>
      </c>
      <c r="AH1233" s="510">
        <v>118626037</v>
      </c>
      <c r="AI1233" s="510">
        <v>7941</v>
      </c>
      <c r="AJ1233" s="510">
        <v>20353</v>
      </c>
      <c r="AK1233" s="510">
        <v>3983709</v>
      </c>
      <c r="AL1233" s="510">
        <v>9396</v>
      </c>
      <c r="AM1233" s="510">
        <v>25268</v>
      </c>
      <c r="AN1233" s="510">
        <v>0</v>
      </c>
      <c r="AO1233" s="510">
        <v>2871</v>
      </c>
      <c r="AP1233" s="510">
        <v>2954</v>
      </c>
      <c r="AQ1233" s="510">
        <v>6146935</v>
      </c>
      <c r="AR1233" s="510">
        <v>2081</v>
      </c>
      <c r="AS1233" s="510">
        <v>4452</v>
      </c>
      <c r="AT1233" s="510">
        <v>14336</v>
      </c>
      <c r="AU1233" s="510">
        <v>2182</v>
      </c>
      <c r="AV1233" s="510">
        <v>7110</v>
      </c>
      <c r="AW1233" s="510">
        <v>7312</v>
      </c>
      <c r="AX1233" s="510">
        <v>480</v>
      </c>
      <c r="AY1233" s="510">
        <v>4564</v>
      </c>
      <c r="AZ1233" s="510">
        <v>1340</v>
      </c>
      <c r="BA1233" s="510">
        <v>14315</v>
      </c>
      <c r="BB1233" s="510">
        <v>56781784</v>
      </c>
      <c r="BC1233" s="510">
        <v>3967</v>
      </c>
      <c r="BD1233" s="510">
        <v>8706</v>
      </c>
      <c r="BE1233" s="510">
        <v>2034</v>
      </c>
      <c r="BF1233" s="510">
        <v>6063</v>
      </c>
      <c r="BG1233" s="510">
        <v>4255</v>
      </c>
      <c r="BH1233" s="510">
        <v>1963</v>
      </c>
      <c r="BI1233" s="510">
        <v>43118</v>
      </c>
      <c r="BJ1233" s="510">
        <v>3782</v>
      </c>
      <c r="BK1233" s="510">
        <v>24701</v>
      </c>
      <c r="BL1233" s="510">
        <v>71601</v>
      </c>
      <c r="BM1233" s="510">
        <v>19409</v>
      </c>
      <c r="BN1233" s="510">
        <v>13422</v>
      </c>
      <c r="BO1233" s="510">
        <v>12335</v>
      </c>
      <c r="BP1233" s="510">
        <v>8573</v>
      </c>
      <c r="BQ1233" s="510">
        <v>58191</v>
      </c>
      <c r="BR1233" s="510">
        <v>45377</v>
      </c>
      <c r="BS1233" s="510">
        <v>28248</v>
      </c>
      <c r="BT1233" s="510">
        <v>15689</v>
      </c>
      <c r="BU1233" s="510">
        <v>1010</v>
      </c>
      <c r="BV1233" s="510">
        <v>448</v>
      </c>
      <c r="BW1233" s="510">
        <v>70</v>
      </c>
      <c r="BX1233" s="510">
        <v>48625</v>
      </c>
      <c r="BY1233" s="510">
        <v>695</v>
      </c>
      <c r="BZ1233" s="510">
        <v>1354</v>
      </c>
      <c r="CA1233" s="510">
        <v>85</v>
      </c>
      <c r="CB1233" s="510">
        <v>35077</v>
      </c>
      <c r="CC1233" s="510">
        <v>413</v>
      </c>
      <c r="CD1233" s="510">
        <v>747</v>
      </c>
      <c r="CE1233" s="510">
        <v>9464</v>
      </c>
      <c r="CF1233" s="510">
        <v>4580680</v>
      </c>
      <c r="CG1233" s="510">
        <v>484</v>
      </c>
      <c r="CH1233" s="510">
        <v>857</v>
      </c>
      <c r="CI1233" s="510">
        <v>4956</v>
      </c>
      <c r="CJ1233" s="510">
        <v>8559872</v>
      </c>
      <c r="CK1233" s="510">
        <v>1727</v>
      </c>
      <c r="CL1233" s="510">
        <v>3721</v>
      </c>
      <c r="CM1233" s="510">
        <v>1249</v>
      </c>
      <c r="CN1233" s="510">
        <v>2274488</v>
      </c>
      <c r="CO1233" s="510">
        <v>1821</v>
      </c>
      <c r="CP1233" s="510">
        <v>4393</v>
      </c>
      <c r="CQ1233" s="510">
        <v>37183</v>
      </c>
      <c r="CR1233" s="510">
        <v>63897326</v>
      </c>
      <c r="CS1233" s="510">
        <v>1718</v>
      </c>
      <c r="CT1233" s="510">
        <v>3792</v>
      </c>
      <c r="CU1233" s="510">
        <v>1162</v>
      </c>
      <c r="CV1233" s="510">
        <v>16210575</v>
      </c>
      <c r="CW1233" s="510">
        <v>13951</v>
      </c>
      <c r="CX1233" s="510">
        <v>37522</v>
      </c>
      <c r="CY1233" s="510">
        <v>253</v>
      </c>
      <c r="CZ1233" s="510">
        <v>2826581</v>
      </c>
      <c r="DA1233" s="510">
        <v>11172</v>
      </c>
      <c r="DB1233" s="510">
        <v>31504</v>
      </c>
      <c r="DC1233" s="510">
        <v>1085</v>
      </c>
      <c r="DD1233" s="510">
        <v>25500497</v>
      </c>
      <c r="DE1233" s="510">
        <v>23503</v>
      </c>
      <c r="DF1233" s="510">
        <v>56637</v>
      </c>
      <c r="DG1233" s="510">
        <v>164</v>
      </c>
      <c r="DH1233" s="510">
        <v>3389640</v>
      </c>
      <c r="DI1233" s="510">
        <v>20669</v>
      </c>
      <c r="DJ1233" s="510">
        <v>50755</v>
      </c>
      <c r="DK1233" s="510">
        <v>417</v>
      </c>
      <c r="DL1233" s="510">
        <v>130205</v>
      </c>
      <c r="DM1233" s="510">
        <v>312</v>
      </c>
      <c r="DN1233" s="510">
        <v>571</v>
      </c>
      <c r="DO1233" s="510">
        <v>5840</v>
      </c>
      <c r="DP1233" s="510">
        <v>132318</v>
      </c>
      <c r="DQ1233" s="510">
        <v>23</v>
      </c>
      <c r="DR1233" s="510">
        <v>39</v>
      </c>
      <c r="DS1233" s="510">
        <v>184</v>
      </c>
      <c r="DT1233" s="510">
        <v>420786</v>
      </c>
      <c r="DU1233" s="510">
        <v>2287</v>
      </c>
      <c r="DV1233" s="510">
        <v>5051</v>
      </c>
      <c r="DW1233" s="510">
        <v>170</v>
      </c>
      <c r="DX1233" s="510" t="s">
        <v>152</v>
      </c>
      <c r="DY1233" s="510" t="s">
        <v>152</v>
      </c>
      <c r="DZ1233" s="510" t="s">
        <v>152</v>
      </c>
      <c r="EA1233" s="510" t="s">
        <v>152</v>
      </c>
      <c r="EB1233" s="510" t="s">
        <v>152</v>
      </c>
      <c r="EC1233" s="510" t="s">
        <v>152</v>
      </c>
      <c r="ED1233" s="510" t="s">
        <v>152</v>
      </c>
      <c r="EE1233" s="510" t="s">
        <v>152</v>
      </c>
      <c r="EF1233" s="510" t="s">
        <v>152</v>
      </c>
      <c r="EG1233" s="510">
        <v>332</v>
      </c>
      <c r="EH1233" s="510">
        <v>22</v>
      </c>
      <c r="EI1233" s="510" t="s">
        <v>152</v>
      </c>
      <c r="EJ1233" s="479"/>
      <c r="EK1233" s="479"/>
      <c r="EL1233" s="479"/>
      <c r="EM1233" s="479"/>
      <c r="EN1233" s="479"/>
      <c r="EO1233" s="479"/>
      <c r="EP1233" s="479"/>
      <c r="EQ1233" s="479"/>
      <c r="ER1233" s="479"/>
      <c r="ES1233" s="479"/>
      <c r="ET1233" s="479"/>
      <c r="EU1233" s="479"/>
      <c r="EV1233" s="479"/>
      <c r="EW1233" s="479"/>
      <c r="EX1233" s="479"/>
      <c r="EY1233" s="479"/>
      <c r="EZ1233" s="476"/>
      <c r="FA1233" s="446">
        <f t="shared" si="2500"/>
        <v>7</v>
      </c>
      <c r="FB1233" s="417">
        <f t="shared" si="2512"/>
        <v>2023</v>
      </c>
      <c r="FC1233" s="448">
        <f t="shared" si="2513"/>
        <v>45108</v>
      </c>
      <c r="FD1233" s="449">
        <f t="shared" si="2514"/>
        <v>31</v>
      </c>
      <c r="FE1233" s="450"/>
      <c r="FF1233" s="451">
        <f t="shared" si="2521"/>
        <v>0.63423110338835798</v>
      </c>
      <c r="FG1233" s="450"/>
      <c r="FH1233" s="452">
        <f t="shared" si="2501"/>
        <v>2.017777315729286</v>
      </c>
      <c r="FI1233" s="452">
        <f t="shared" si="2502"/>
        <v>1.395363343382888</v>
      </c>
      <c r="FJ1233" s="452">
        <f t="shared" si="2503"/>
        <v>2.005364981303853</v>
      </c>
      <c r="FK1233" s="452">
        <f t="shared" si="2504"/>
        <v>1.3937571126646073</v>
      </c>
      <c r="FL1233" s="452">
        <f t="shared" si="2505"/>
        <v>1.3411772840416705</v>
      </c>
      <c r="FM1233" s="452">
        <f t="shared" si="2506"/>
        <v>1.0458421683414769</v>
      </c>
      <c r="FN1233" s="452">
        <f t="shared" si="2507"/>
        <v>1.8908896177789678</v>
      </c>
      <c r="FO1233" s="452">
        <f t="shared" si="2508"/>
        <v>1.0502041635986346</v>
      </c>
      <c r="FP1233" s="452">
        <f t="shared" si="2509"/>
        <v>2.3820754716981134</v>
      </c>
      <c r="FQ1233" s="452">
        <f t="shared" si="2510"/>
        <v>1.0566037735849056</v>
      </c>
      <c r="FR1233" s="453"/>
      <c r="FS1233" s="446">
        <f t="shared" ref="FS1233:GA1242" si="2522">IFERROR(HLOOKUP(FS$1,$H$5:$HA$10112,MATCH($A1233,$A$5:$A$10112,0),0)*HLOOKUP(FS$2,$H$5:$HA$10112,MATCH($A1233,$A$5:$A$10112,0),0),"-")</f>
        <v>0</v>
      </c>
      <c r="FT1233" s="446">
        <f t="shared" si="2522"/>
        <v>0</v>
      </c>
      <c r="FU1233" s="446">
        <f t="shared" si="2522"/>
        <v>0</v>
      </c>
      <c r="FV1233" s="446">
        <f t="shared" si="2522"/>
        <v>103194</v>
      </c>
      <c r="FW1233" s="446">
        <f t="shared" si="2522"/>
        <v>8253102</v>
      </c>
      <c r="FX1233" s="446">
        <f t="shared" si="2522"/>
        <v>5714279</v>
      </c>
      <c r="FY1233" s="446">
        <f t="shared" si="2522"/>
        <v>164614072</v>
      </c>
      <c r="FZ1233" s="446">
        <f t="shared" si="2522"/>
        <v>304053467</v>
      </c>
      <c r="GA1233" s="446">
        <f t="shared" si="2522"/>
        <v>10713632</v>
      </c>
      <c r="GB1233" s="446">
        <f t="shared" si="2518"/>
        <v>124626390</v>
      </c>
      <c r="GC1233" s="446">
        <f t="shared" si="2518"/>
        <v>13151208</v>
      </c>
      <c r="GD1233" s="446">
        <f t="shared" si="2519"/>
        <v>94780</v>
      </c>
      <c r="GE1233" s="446">
        <f t="shared" si="2519"/>
        <v>63495</v>
      </c>
      <c r="GF1233" s="446">
        <f t="shared" si="2519"/>
        <v>8110648</v>
      </c>
      <c r="GG1233" s="446">
        <f t="shared" si="2519"/>
        <v>18441276</v>
      </c>
      <c r="GH1233" s="446">
        <f t="shared" si="2519"/>
        <v>5486857</v>
      </c>
      <c r="GI1233" s="446">
        <f t="shared" si="2519"/>
        <v>140997936</v>
      </c>
      <c r="GJ1233" s="446">
        <f t="shared" si="2519"/>
        <v>43600564</v>
      </c>
      <c r="GK1233" s="446">
        <f t="shared" si="2519"/>
        <v>7970512</v>
      </c>
      <c r="GL1233" s="446">
        <f t="shared" si="2519"/>
        <v>61451145</v>
      </c>
      <c r="GM1233" s="446">
        <f t="shared" si="2519"/>
        <v>8323820</v>
      </c>
      <c r="GN1233" s="446">
        <f t="shared" si="2476"/>
        <v>929384</v>
      </c>
      <c r="GO1233" s="446">
        <f t="shared" si="2520"/>
        <v>238107</v>
      </c>
      <c r="GP1233" s="446">
        <f t="shared" si="2520"/>
        <v>227760</v>
      </c>
      <c r="GQ1233" s="446" t="str">
        <f t="shared" si="2520"/>
        <v>-</v>
      </c>
      <c r="GR1233" s="446"/>
      <c r="GS1233" s="446"/>
      <c r="GT1233" s="446"/>
      <c r="GU1233" s="446"/>
      <c r="GV1233" s="416"/>
    </row>
    <row r="1234" spans="1:204" ht="9.75" customHeight="1" x14ac:dyDescent="0.2">
      <c r="A1234" s="485" t="str">
        <f t="shared" si="2489"/>
        <v>2023-24JULYRX8</v>
      </c>
      <c r="B1234" s="503" t="str">
        <f t="shared" si="2516"/>
        <v>2023-24</v>
      </c>
      <c r="C1234" s="436" t="s">
        <v>673</v>
      </c>
      <c r="D1234" s="503" t="str">
        <f t="shared" ref="D1234:D1265" si="2523">VLOOKUP($F1234,$GY$14:$HA$28,2,0)</f>
        <v>Y63</v>
      </c>
      <c r="E1234" s="503" t="str">
        <f t="shared" ref="E1234:E1265" si="2524">VLOOKUP($D1234,$GZ$8:$HA$14,2,0)</f>
        <v>North East and Yorkshire</v>
      </c>
      <c r="F1234" s="504" t="s">
        <v>450</v>
      </c>
      <c r="G1234" s="504" t="s">
        <v>696</v>
      </c>
      <c r="H1234" s="522">
        <v>95824</v>
      </c>
      <c r="I1234" s="522">
        <v>57641</v>
      </c>
      <c r="J1234" s="522">
        <v>1017248</v>
      </c>
      <c r="K1234" s="522">
        <v>18</v>
      </c>
      <c r="L1234" s="522">
        <v>0</v>
      </c>
      <c r="M1234" s="522">
        <v>61</v>
      </c>
      <c r="N1234" s="522">
        <v>126</v>
      </c>
      <c r="O1234" s="522">
        <v>265</v>
      </c>
      <c r="P1234" s="522">
        <v>398</v>
      </c>
      <c r="Q1234" s="522">
        <v>83</v>
      </c>
      <c r="R1234" s="522">
        <v>150</v>
      </c>
      <c r="S1234" s="522">
        <v>67575</v>
      </c>
      <c r="T1234" s="522">
        <v>8718</v>
      </c>
      <c r="U1234" s="522">
        <v>6326</v>
      </c>
      <c r="V1234" s="522">
        <v>37334</v>
      </c>
      <c r="W1234" s="522">
        <v>10142</v>
      </c>
      <c r="X1234" s="522">
        <v>297</v>
      </c>
      <c r="Y1234" s="522">
        <v>4477030</v>
      </c>
      <c r="Z1234" s="522">
        <v>514</v>
      </c>
      <c r="AA1234" s="522">
        <v>890</v>
      </c>
      <c r="AB1234" s="522">
        <v>3566580</v>
      </c>
      <c r="AC1234" s="522">
        <v>564</v>
      </c>
      <c r="AD1234" s="522">
        <v>995</v>
      </c>
      <c r="AE1234" s="522">
        <v>65503384</v>
      </c>
      <c r="AF1234" s="522">
        <v>1755</v>
      </c>
      <c r="AG1234" s="522">
        <v>3935</v>
      </c>
      <c r="AH1234" s="522">
        <v>53819194</v>
      </c>
      <c r="AI1234" s="522">
        <v>5307</v>
      </c>
      <c r="AJ1234" s="522">
        <v>11958</v>
      </c>
      <c r="AK1234" s="522">
        <v>1891483</v>
      </c>
      <c r="AL1234" s="522">
        <v>6369</v>
      </c>
      <c r="AM1234" s="522">
        <v>15845</v>
      </c>
      <c r="AN1234" s="522">
        <v>430</v>
      </c>
      <c r="AO1234" s="522">
        <v>1132</v>
      </c>
      <c r="AP1234" s="522">
        <v>2383</v>
      </c>
      <c r="AQ1234" s="522">
        <v>7124527</v>
      </c>
      <c r="AR1234" s="522">
        <v>2990</v>
      </c>
      <c r="AS1234" s="522">
        <v>6000</v>
      </c>
      <c r="AT1234" s="522">
        <v>5459</v>
      </c>
      <c r="AU1234" s="522">
        <v>1371</v>
      </c>
      <c r="AV1234" s="522">
        <v>739</v>
      </c>
      <c r="AW1234" s="522">
        <v>5433</v>
      </c>
      <c r="AX1234" s="522">
        <v>1711</v>
      </c>
      <c r="AY1234" s="522">
        <v>1638</v>
      </c>
      <c r="AZ1234" s="522">
        <v>1625</v>
      </c>
      <c r="BA1234" s="522">
        <v>5297</v>
      </c>
      <c r="BB1234" s="522">
        <v>12519553</v>
      </c>
      <c r="BC1234" s="522">
        <v>2364</v>
      </c>
      <c r="BD1234" s="522">
        <v>4595</v>
      </c>
      <c r="BE1234" s="522">
        <v>970</v>
      </c>
      <c r="BF1234" s="522">
        <v>781</v>
      </c>
      <c r="BG1234" s="522">
        <v>2025</v>
      </c>
      <c r="BH1234" s="522">
        <v>1521</v>
      </c>
      <c r="BI1234" s="522">
        <v>38602</v>
      </c>
      <c r="BJ1234" s="522">
        <v>4975</v>
      </c>
      <c r="BK1234" s="522">
        <v>18539</v>
      </c>
      <c r="BL1234" s="522">
        <v>62116</v>
      </c>
      <c r="BM1234" s="522">
        <v>15933</v>
      </c>
      <c r="BN1234" s="522">
        <v>11984</v>
      </c>
      <c r="BO1234" s="522">
        <v>11326</v>
      </c>
      <c r="BP1234" s="522">
        <v>8588</v>
      </c>
      <c r="BQ1234" s="522">
        <v>49059</v>
      </c>
      <c r="BR1234" s="522">
        <v>39341</v>
      </c>
      <c r="BS1234" s="522">
        <v>15328</v>
      </c>
      <c r="BT1234" s="522">
        <v>10667</v>
      </c>
      <c r="BU1234" s="522">
        <v>443</v>
      </c>
      <c r="BV1234" s="522">
        <v>341</v>
      </c>
      <c r="BW1234" s="522">
        <v>295</v>
      </c>
      <c r="BX1234" s="522">
        <v>170614</v>
      </c>
      <c r="BY1234" s="522">
        <v>578</v>
      </c>
      <c r="BZ1234" s="522">
        <v>998</v>
      </c>
      <c r="CA1234" s="522">
        <v>46</v>
      </c>
      <c r="CB1234" s="522">
        <v>20890</v>
      </c>
      <c r="CC1234" s="522">
        <v>454</v>
      </c>
      <c r="CD1234" s="522">
        <v>876</v>
      </c>
      <c r="CE1234" s="522">
        <v>8377</v>
      </c>
      <c r="CF1234" s="522">
        <v>4285526</v>
      </c>
      <c r="CG1234" s="522">
        <v>512</v>
      </c>
      <c r="CH1234" s="522">
        <v>887</v>
      </c>
      <c r="CI1234" s="522">
        <v>3760</v>
      </c>
      <c r="CJ1234" s="522">
        <v>6666707</v>
      </c>
      <c r="CK1234" s="522">
        <v>1773</v>
      </c>
      <c r="CL1234" s="522">
        <v>3859</v>
      </c>
      <c r="CM1234" s="522">
        <v>993</v>
      </c>
      <c r="CN1234" s="522">
        <v>1712757</v>
      </c>
      <c r="CO1234" s="522">
        <v>1725</v>
      </c>
      <c r="CP1234" s="522">
        <v>4104</v>
      </c>
      <c r="CQ1234" s="522">
        <v>32581</v>
      </c>
      <c r="CR1234" s="522">
        <v>57123920</v>
      </c>
      <c r="CS1234" s="522">
        <v>1753</v>
      </c>
      <c r="CT1234" s="522">
        <v>3945</v>
      </c>
      <c r="CU1234" s="522">
        <v>1630</v>
      </c>
      <c r="CV1234" s="522">
        <v>8339205</v>
      </c>
      <c r="CW1234" s="522">
        <v>5116</v>
      </c>
      <c r="CX1234" s="522">
        <v>10413</v>
      </c>
      <c r="CY1234" s="522">
        <v>1261</v>
      </c>
      <c r="CZ1234" s="522">
        <v>6990918</v>
      </c>
      <c r="DA1234" s="522">
        <v>5544</v>
      </c>
      <c r="DB1234" s="522">
        <v>10679</v>
      </c>
      <c r="DC1234" s="522">
        <v>2182</v>
      </c>
      <c r="DD1234" s="522">
        <v>15544624</v>
      </c>
      <c r="DE1234" s="522">
        <v>7124</v>
      </c>
      <c r="DF1234" s="522">
        <v>13981</v>
      </c>
      <c r="DG1234" s="522">
        <v>552</v>
      </c>
      <c r="DH1234" s="522">
        <v>4116099</v>
      </c>
      <c r="DI1234" s="522">
        <v>7457</v>
      </c>
      <c r="DJ1234" s="522">
        <v>15877</v>
      </c>
      <c r="DK1234" s="522">
        <v>263</v>
      </c>
      <c r="DL1234" s="522">
        <v>99187</v>
      </c>
      <c r="DM1234" s="522">
        <v>377</v>
      </c>
      <c r="DN1234" s="522">
        <v>615</v>
      </c>
      <c r="DO1234" s="522">
        <v>4298</v>
      </c>
      <c r="DP1234" s="522">
        <v>242551</v>
      </c>
      <c r="DQ1234" s="522">
        <v>56</v>
      </c>
      <c r="DR1234" s="522">
        <v>107</v>
      </c>
      <c r="DS1234" s="522">
        <v>69</v>
      </c>
      <c r="DT1234" s="522">
        <v>94046</v>
      </c>
      <c r="DU1234" s="522">
        <v>1363</v>
      </c>
      <c r="DV1234" s="522">
        <v>2790</v>
      </c>
      <c r="DW1234" s="522">
        <v>57</v>
      </c>
      <c r="DX1234" s="522" t="s">
        <v>152</v>
      </c>
      <c r="DY1234" s="522" t="s">
        <v>152</v>
      </c>
      <c r="DZ1234" s="522" t="s">
        <v>152</v>
      </c>
      <c r="EA1234" s="522" t="s">
        <v>152</v>
      </c>
      <c r="EB1234" s="522" t="s">
        <v>152</v>
      </c>
      <c r="EC1234" s="522" t="s">
        <v>152</v>
      </c>
      <c r="ED1234" s="522" t="s">
        <v>152</v>
      </c>
      <c r="EE1234" s="522" t="s">
        <v>152</v>
      </c>
      <c r="EF1234" s="522" t="s">
        <v>152</v>
      </c>
      <c r="EG1234" s="522">
        <v>171</v>
      </c>
      <c r="EH1234" s="508">
        <v>734</v>
      </c>
      <c r="EI1234" s="522" t="s">
        <v>152</v>
      </c>
      <c r="EJ1234" s="483"/>
      <c r="EK1234" s="483"/>
      <c r="EL1234" s="483"/>
      <c r="EM1234" s="483"/>
      <c r="EN1234" s="483"/>
      <c r="EO1234" s="483"/>
      <c r="EP1234" s="483"/>
      <c r="EQ1234" s="483"/>
      <c r="ER1234" s="483"/>
      <c r="ES1234" s="483"/>
      <c r="ET1234" s="483"/>
      <c r="EU1234" s="483"/>
      <c r="EV1234" s="483"/>
      <c r="EW1234" s="483"/>
      <c r="EX1234" s="483"/>
      <c r="EY1234" s="483"/>
      <c r="EZ1234" s="484"/>
      <c r="FA1234" s="468">
        <f t="shared" si="2500"/>
        <v>7</v>
      </c>
      <c r="FB1234" s="485">
        <f t="shared" si="2512"/>
        <v>2023</v>
      </c>
      <c r="FC1234" s="486">
        <f t="shared" si="2513"/>
        <v>45108</v>
      </c>
      <c r="FD1234" s="470">
        <f t="shared" si="2514"/>
        <v>31</v>
      </c>
      <c r="FE1234" s="471"/>
      <c r="FF1234" s="517">
        <f t="shared" si="2521"/>
        <v>0.51658653846153846</v>
      </c>
      <c r="FG1234" s="471"/>
      <c r="FH1234" s="487">
        <f t="shared" si="2501"/>
        <v>1.8275980729525121</v>
      </c>
      <c r="FI1234" s="487">
        <f t="shared" si="2502"/>
        <v>1.3746272080752466</v>
      </c>
      <c r="FJ1234" s="487">
        <f t="shared" si="2503"/>
        <v>1.7903888713246918</v>
      </c>
      <c r="FK1234" s="487">
        <f t="shared" si="2504"/>
        <v>1.3575719253872907</v>
      </c>
      <c r="FL1234" s="487">
        <f t="shared" si="2505"/>
        <v>1.3140568918412172</v>
      </c>
      <c r="FM1234" s="487">
        <f t="shared" si="2506"/>
        <v>1.0537579686077034</v>
      </c>
      <c r="FN1234" s="487">
        <f t="shared" si="2507"/>
        <v>1.5113389863932163</v>
      </c>
      <c r="FO1234" s="487">
        <f t="shared" si="2508"/>
        <v>1.0517649378820746</v>
      </c>
      <c r="FP1234" s="487">
        <f t="shared" si="2509"/>
        <v>1.4915824915824916</v>
      </c>
      <c r="FQ1234" s="487">
        <f t="shared" si="2510"/>
        <v>1.1481481481481481</v>
      </c>
      <c r="FR1234" s="459"/>
      <c r="FS1234" s="468">
        <f t="shared" si="2522"/>
        <v>0</v>
      </c>
      <c r="FT1234" s="468">
        <f t="shared" si="2522"/>
        <v>3516101</v>
      </c>
      <c r="FU1234" s="468">
        <f t="shared" si="2522"/>
        <v>7262766</v>
      </c>
      <c r="FV1234" s="468">
        <f t="shared" si="2522"/>
        <v>15274865</v>
      </c>
      <c r="FW1234" s="468">
        <f t="shared" si="2522"/>
        <v>7759020</v>
      </c>
      <c r="FX1234" s="468">
        <f t="shared" si="2522"/>
        <v>6294370</v>
      </c>
      <c r="FY1234" s="468">
        <f t="shared" si="2522"/>
        <v>146909290</v>
      </c>
      <c r="FZ1234" s="468">
        <f t="shared" si="2522"/>
        <v>121278036</v>
      </c>
      <c r="GA1234" s="468">
        <f t="shared" si="2522"/>
        <v>4705965</v>
      </c>
      <c r="GB1234" s="468">
        <f t="shared" si="2518"/>
        <v>24339715</v>
      </c>
      <c r="GC1234" s="468">
        <f t="shared" si="2518"/>
        <v>14298000</v>
      </c>
      <c r="GD1234" s="468">
        <f t="shared" si="2519"/>
        <v>294410</v>
      </c>
      <c r="GE1234" s="468">
        <f t="shared" si="2519"/>
        <v>40296</v>
      </c>
      <c r="GF1234" s="468">
        <f t="shared" si="2519"/>
        <v>7430399</v>
      </c>
      <c r="GG1234" s="468">
        <f t="shared" si="2519"/>
        <v>14509840</v>
      </c>
      <c r="GH1234" s="468">
        <f t="shared" si="2519"/>
        <v>4075272</v>
      </c>
      <c r="GI1234" s="468">
        <f t="shared" si="2519"/>
        <v>128532045</v>
      </c>
      <c r="GJ1234" s="468">
        <f t="shared" si="2519"/>
        <v>16973190</v>
      </c>
      <c r="GK1234" s="468">
        <f t="shared" si="2519"/>
        <v>13466219</v>
      </c>
      <c r="GL1234" s="468">
        <f t="shared" si="2519"/>
        <v>30506542</v>
      </c>
      <c r="GM1234" s="468">
        <f t="shared" si="2519"/>
        <v>8764104</v>
      </c>
      <c r="GN1234" s="468">
        <f t="shared" si="2476"/>
        <v>192510</v>
      </c>
      <c r="GO1234" s="468">
        <f t="shared" si="2520"/>
        <v>161745</v>
      </c>
      <c r="GP1234" s="468">
        <f t="shared" si="2520"/>
        <v>459886</v>
      </c>
      <c r="GQ1234" s="468" t="str">
        <f t="shared" si="2520"/>
        <v>-</v>
      </c>
      <c r="GR1234" s="468"/>
      <c r="GS1234" s="468"/>
      <c r="GT1234" s="468"/>
      <c r="GU1234" s="468"/>
      <c r="GV1234" s="425"/>
    </row>
    <row r="1235" spans="1:204" ht="9.75" customHeight="1" x14ac:dyDescent="0.2">
      <c r="A1235" s="472" t="str">
        <f t="shared" si="2489"/>
        <v>2023-24AUGUSTRX9</v>
      </c>
      <c r="B1235" s="488" t="str">
        <f t="shared" si="2516"/>
        <v>2023-24</v>
      </c>
      <c r="C1235" s="400" t="s">
        <v>636</v>
      </c>
      <c r="D1235" s="488" t="str">
        <f t="shared" si="2523"/>
        <v>Y60</v>
      </c>
      <c r="E1235" s="488" t="str">
        <f t="shared" si="2524"/>
        <v>Midlands</v>
      </c>
      <c r="F1235" s="474" t="s">
        <v>451</v>
      </c>
      <c r="G1235" s="474" t="s">
        <v>686</v>
      </c>
      <c r="H1235" s="518">
        <v>84162</v>
      </c>
      <c r="I1235" s="518">
        <v>62847</v>
      </c>
      <c r="J1235" s="518">
        <v>209066</v>
      </c>
      <c r="K1235" s="518">
        <v>3</v>
      </c>
      <c r="L1235" s="518">
        <v>2</v>
      </c>
      <c r="M1235" s="518">
        <v>3</v>
      </c>
      <c r="N1235" s="518">
        <v>3</v>
      </c>
      <c r="O1235" s="518">
        <v>48</v>
      </c>
      <c r="P1235" s="518">
        <v>447</v>
      </c>
      <c r="Q1235" s="518">
        <v>1749</v>
      </c>
      <c r="R1235" s="518">
        <v>1295</v>
      </c>
      <c r="S1235" s="518">
        <v>65028</v>
      </c>
      <c r="T1235" s="518">
        <v>7330</v>
      </c>
      <c r="U1235" s="518">
        <v>4619</v>
      </c>
      <c r="V1235" s="518">
        <v>36719</v>
      </c>
      <c r="W1235" s="518">
        <v>10773</v>
      </c>
      <c r="X1235" s="518">
        <v>474</v>
      </c>
      <c r="Y1235" s="518">
        <v>3722249</v>
      </c>
      <c r="Z1235" s="518">
        <v>508</v>
      </c>
      <c r="AA1235" s="518">
        <v>934</v>
      </c>
      <c r="AB1235" s="518">
        <v>4042310</v>
      </c>
      <c r="AC1235" s="518">
        <v>875</v>
      </c>
      <c r="AD1235" s="518">
        <v>1868</v>
      </c>
      <c r="AE1235" s="518">
        <v>81103028</v>
      </c>
      <c r="AF1235" s="518">
        <v>2209</v>
      </c>
      <c r="AG1235" s="518">
        <v>4746</v>
      </c>
      <c r="AH1235" s="518">
        <v>90475774</v>
      </c>
      <c r="AI1235" s="518">
        <v>8398</v>
      </c>
      <c r="AJ1235" s="518">
        <v>19224</v>
      </c>
      <c r="AK1235" s="518">
        <v>3273228</v>
      </c>
      <c r="AL1235" s="518">
        <v>6906</v>
      </c>
      <c r="AM1235" s="518">
        <v>15582</v>
      </c>
      <c r="AN1235" s="518">
        <v>306</v>
      </c>
      <c r="AO1235" s="518">
        <v>4424</v>
      </c>
      <c r="AP1235" s="518">
        <v>6211</v>
      </c>
      <c r="AQ1235" s="518">
        <v>1908646</v>
      </c>
      <c r="AR1235" s="518">
        <v>307</v>
      </c>
      <c r="AS1235" s="518">
        <v>316</v>
      </c>
      <c r="AT1235" s="518">
        <v>7677</v>
      </c>
      <c r="AU1235" s="518">
        <v>1465</v>
      </c>
      <c r="AV1235" s="518">
        <v>1734</v>
      </c>
      <c r="AW1235" s="518">
        <v>69</v>
      </c>
      <c r="AX1235" s="518">
        <v>1788</v>
      </c>
      <c r="AY1235" s="518">
        <v>2690</v>
      </c>
      <c r="AZ1235" s="518">
        <v>1112</v>
      </c>
      <c r="BA1235" s="518">
        <v>7248</v>
      </c>
      <c r="BB1235" s="518">
        <v>17671018</v>
      </c>
      <c r="BC1235" s="518">
        <v>2438</v>
      </c>
      <c r="BD1235" s="518">
        <v>7114</v>
      </c>
      <c r="BE1235" s="518">
        <v>373</v>
      </c>
      <c r="BF1235" s="518">
        <v>1122</v>
      </c>
      <c r="BG1235" s="518">
        <v>1854</v>
      </c>
      <c r="BH1235" s="518">
        <v>3899</v>
      </c>
      <c r="BI1235" s="518">
        <v>32463</v>
      </c>
      <c r="BJ1235" s="518">
        <v>3415</v>
      </c>
      <c r="BK1235" s="518">
        <v>21473</v>
      </c>
      <c r="BL1235" s="518">
        <v>57351</v>
      </c>
      <c r="BM1235" s="518">
        <v>13489</v>
      </c>
      <c r="BN1235" s="518">
        <v>10471</v>
      </c>
      <c r="BO1235" s="518">
        <v>8657</v>
      </c>
      <c r="BP1235" s="518">
        <v>6797</v>
      </c>
      <c r="BQ1235" s="518">
        <v>48779</v>
      </c>
      <c r="BR1235" s="518">
        <v>39082</v>
      </c>
      <c r="BS1235" s="518">
        <v>16936</v>
      </c>
      <c r="BT1235" s="518">
        <v>11459</v>
      </c>
      <c r="BU1235" s="518">
        <v>384</v>
      </c>
      <c r="BV1235" s="518">
        <v>281</v>
      </c>
      <c r="BW1235" s="518">
        <v>0</v>
      </c>
      <c r="BX1235" s="518">
        <v>0</v>
      </c>
      <c r="BY1235" s="518" t="s">
        <v>152</v>
      </c>
      <c r="BZ1235" s="518" t="s">
        <v>152</v>
      </c>
      <c r="CA1235" s="518">
        <v>13</v>
      </c>
      <c r="CB1235" s="518">
        <v>7165</v>
      </c>
      <c r="CC1235" s="518">
        <v>551</v>
      </c>
      <c r="CD1235" s="518">
        <v>1322</v>
      </c>
      <c r="CE1235" s="518">
        <v>7317</v>
      </c>
      <c r="CF1235" s="518">
        <v>3715084</v>
      </c>
      <c r="CG1235" s="518">
        <v>508</v>
      </c>
      <c r="CH1235" s="518">
        <v>934</v>
      </c>
      <c r="CI1235" s="518">
        <v>543</v>
      </c>
      <c r="CJ1235" s="518">
        <v>1253463</v>
      </c>
      <c r="CK1235" s="518">
        <v>2308</v>
      </c>
      <c r="CL1235" s="518">
        <v>4705</v>
      </c>
      <c r="CM1235" s="518">
        <v>745</v>
      </c>
      <c r="CN1235" s="518">
        <v>1690757</v>
      </c>
      <c r="CO1235" s="518">
        <v>2269</v>
      </c>
      <c r="CP1235" s="518">
        <v>5020</v>
      </c>
      <c r="CQ1235" s="518">
        <v>35431</v>
      </c>
      <c r="CR1235" s="518">
        <v>78158808</v>
      </c>
      <c r="CS1235" s="518">
        <v>2206</v>
      </c>
      <c r="CT1235" s="518">
        <v>4742</v>
      </c>
      <c r="CU1235" s="518">
        <v>3</v>
      </c>
      <c r="CV1235" s="518">
        <v>7425</v>
      </c>
      <c r="CW1235" s="518">
        <v>2475</v>
      </c>
      <c r="CX1235" s="518">
        <v>3142</v>
      </c>
      <c r="CY1235" s="518">
        <v>299</v>
      </c>
      <c r="CZ1235" s="518">
        <v>2850977</v>
      </c>
      <c r="DA1235" s="518">
        <v>9535</v>
      </c>
      <c r="DB1235" s="518">
        <v>23480</v>
      </c>
      <c r="DC1235" s="518">
        <v>1673</v>
      </c>
      <c r="DD1235" s="518">
        <v>11717544</v>
      </c>
      <c r="DE1235" s="518">
        <v>7004</v>
      </c>
      <c r="DF1235" s="518">
        <v>14459</v>
      </c>
      <c r="DG1235" s="518">
        <v>60</v>
      </c>
      <c r="DH1235" s="518">
        <v>507112</v>
      </c>
      <c r="DI1235" s="518">
        <v>8452</v>
      </c>
      <c r="DJ1235" s="518">
        <v>16949</v>
      </c>
      <c r="DK1235" s="518">
        <v>269</v>
      </c>
      <c r="DL1235" s="518">
        <v>78587</v>
      </c>
      <c r="DM1235" s="518">
        <v>292</v>
      </c>
      <c r="DN1235" s="518">
        <v>490</v>
      </c>
      <c r="DO1235" s="518">
        <v>3090</v>
      </c>
      <c r="DP1235" s="518">
        <v>143911</v>
      </c>
      <c r="DQ1235" s="518">
        <v>47</v>
      </c>
      <c r="DR1235" s="518">
        <v>88</v>
      </c>
      <c r="DS1235" s="518">
        <v>40</v>
      </c>
      <c r="DT1235" s="518">
        <v>70496</v>
      </c>
      <c r="DU1235" s="518">
        <v>1762</v>
      </c>
      <c r="DV1235" s="518">
        <v>3321</v>
      </c>
      <c r="DW1235" s="518">
        <v>34</v>
      </c>
      <c r="DX1235" s="518" t="s">
        <v>152</v>
      </c>
      <c r="DY1235" s="518" t="s">
        <v>152</v>
      </c>
      <c r="DZ1235" s="518" t="s">
        <v>152</v>
      </c>
      <c r="EA1235" s="518" t="s">
        <v>152</v>
      </c>
      <c r="EB1235" s="518" t="s">
        <v>152</v>
      </c>
      <c r="EC1235" s="518" t="s">
        <v>152</v>
      </c>
      <c r="ED1235" s="518" t="s">
        <v>152</v>
      </c>
      <c r="EE1235" s="518" t="s">
        <v>152</v>
      </c>
      <c r="EF1235" s="518" t="s">
        <v>152</v>
      </c>
      <c r="EG1235" s="518">
        <v>170</v>
      </c>
      <c r="EH1235" s="505">
        <v>20</v>
      </c>
      <c r="EI1235" s="518" t="s">
        <v>152</v>
      </c>
      <c r="EJ1235" s="475"/>
      <c r="EK1235" s="475"/>
      <c r="EL1235" s="475"/>
      <c r="EM1235" s="475"/>
      <c r="EN1235" s="475"/>
      <c r="EO1235" s="475"/>
      <c r="EP1235" s="475"/>
      <c r="EQ1235" s="475"/>
      <c r="ER1235" s="475"/>
      <c r="ES1235" s="475"/>
      <c r="ET1235" s="475"/>
      <c r="EU1235" s="475"/>
      <c r="EV1235" s="475"/>
      <c r="EW1235" s="475"/>
      <c r="EX1235" s="475"/>
      <c r="EY1235" s="475"/>
      <c r="EZ1235" s="476"/>
      <c r="FA1235" s="446">
        <f t="shared" si="2500"/>
        <v>8</v>
      </c>
      <c r="FB1235" s="417">
        <f>LEFT($B1235,4)+IF(FA1235&lt;4,1,0)</f>
        <v>2023</v>
      </c>
      <c r="FC1235" s="448">
        <f>DATE($FB1235,$FA1235,1)</f>
        <v>45139</v>
      </c>
      <c r="FD1235" s="449">
        <f>DAY(EOMONTH($FC1235,0))</f>
        <v>31</v>
      </c>
      <c r="FE1235" s="450"/>
      <c r="FF1235" s="451">
        <f t="shared" si="2521"/>
        <v>0.44893215167804734</v>
      </c>
      <c r="FG1235" s="450"/>
      <c r="FH1235" s="452">
        <f t="shared" si="2501"/>
        <v>1.8402455661664392</v>
      </c>
      <c r="FI1235" s="452">
        <f t="shared" si="2502"/>
        <v>1.4285129604365621</v>
      </c>
      <c r="FJ1235" s="452">
        <f t="shared" si="2503"/>
        <v>1.8742151980948256</v>
      </c>
      <c r="FK1235" s="452">
        <f t="shared" si="2504"/>
        <v>1.4715306343364365</v>
      </c>
      <c r="FL1235" s="452">
        <f t="shared" si="2505"/>
        <v>1.3284403170020971</v>
      </c>
      <c r="FM1235" s="452">
        <f t="shared" si="2506"/>
        <v>1.0643536044009914</v>
      </c>
      <c r="FN1235" s="452">
        <f t="shared" si="2507"/>
        <v>1.5720783440081685</v>
      </c>
      <c r="FO1235" s="452">
        <f t="shared" si="2508"/>
        <v>1.0636777128005199</v>
      </c>
      <c r="FP1235" s="452">
        <f t="shared" si="2509"/>
        <v>0.810126582278481</v>
      </c>
      <c r="FQ1235" s="452">
        <f t="shared" si="2510"/>
        <v>0.59282700421940926</v>
      </c>
      <c r="FR1235" s="453"/>
      <c r="FS1235" s="446">
        <f t="shared" si="2522"/>
        <v>125694</v>
      </c>
      <c r="FT1235" s="446">
        <f t="shared" si="2522"/>
        <v>188541</v>
      </c>
      <c r="FU1235" s="446">
        <f t="shared" si="2522"/>
        <v>188541</v>
      </c>
      <c r="FV1235" s="446">
        <f t="shared" si="2522"/>
        <v>3016656</v>
      </c>
      <c r="FW1235" s="446">
        <f t="shared" si="2522"/>
        <v>6846220</v>
      </c>
      <c r="FX1235" s="446">
        <f t="shared" si="2522"/>
        <v>8628292</v>
      </c>
      <c r="FY1235" s="446">
        <f t="shared" si="2522"/>
        <v>174268374</v>
      </c>
      <c r="FZ1235" s="446">
        <f t="shared" si="2522"/>
        <v>207100152</v>
      </c>
      <c r="GA1235" s="446">
        <f t="shared" si="2522"/>
        <v>7385868</v>
      </c>
      <c r="GB1235" s="446">
        <f t="shared" si="2518"/>
        <v>51562272</v>
      </c>
      <c r="GC1235" s="446">
        <f t="shared" si="2518"/>
        <v>1962676</v>
      </c>
      <c r="GD1235" s="446" t="str">
        <f t="shared" si="2519"/>
        <v>-</v>
      </c>
      <c r="GE1235" s="446">
        <f t="shared" si="2519"/>
        <v>17186</v>
      </c>
      <c r="GF1235" s="446">
        <f t="shared" si="2519"/>
        <v>6834078</v>
      </c>
      <c r="GG1235" s="446">
        <f t="shared" si="2519"/>
        <v>2554815</v>
      </c>
      <c r="GH1235" s="446">
        <f t="shared" si="2519"/>
        <v>3739900</v>
      </c>
      <c r="GI1235" s="446">
        <f t="shared" si="2519"/>
        <v>168013802</v>
      </c>
      <c r="GJ1235" s="446">
        <f t="shared" si="2519"/>
        <v>9426</v>
      </c>
      <c r="GK1235" s="446">
        <f t="shared" si="2519"/>
        <v>7020520</v>
      </c>
      <c r="GL1235" s="446">
        <f t="shared" si="2519"/>
        <v>24189907</v>
      </c>
      <c r="GM1235" s="446">
        <f t="shared" si="2519"/>
        <v>1016940</v>
      </c>
      <c r="GN1235" s="446">
        <f t="shared" si="2476"/>
        <v>132840</v>
      </c>
      <c r="GO1235" s="446">
        <f t="shared" si="2520"/>
        <v>131810</v>
      </c>
      <c r="GP1235" s="446">
        <f t="shared" si="2520"/>
        <v>271920</v>
      </c>
      <c r="GQ1235" s="446" t="str">
        <f t="shared" si="2520"/>
        <v>-</v>
      </c>
      <c r="GR1235" s="446"/>
      <c r="GS1235" s="446"/>
      <c r="GT1235" s="446"/>
      <c r="GU1235" s="446"/>
      <c r="GV1235" s="416"/>
    </row>
    <row r="1236" spans="1:204" ht="9.75" customHeight="1" x14ac:dyDescent="0.2">
      <c r="A1236" s="417" t="str">
        <f t="shared" si="2489"/>
        <v>2023-24AUGUSTRYC</v>
      </c>
      <c r="B1236" s="458" t="str">
        <f t="shared" si="2516"/>
        <v>2023-24</v>
      </c>
      <c r="C1236" s="402" t="s">
        <v>636</v>
      </c>
      <c r="D1236" s="458" t="str">
        <f t="shared" si="2523"/>
        <v>Y61</v>
      </c>
      <c r="E1236" s="458" t="str">
        <f t="shared" si="2524"/>
        <v>East of England</v>
      </c>
      <c r="F1236" s="478" t="s">
        <v>453</v>
      </c>
      <c r="G1236" s="478" t="s">
        <v>687</v>
      </c>
      <c r="H1236" s="510">
        <v>112088</v>
      </c>
      <c r="I1236" s="510">
        <v>82298</v>
      </c>
      <c r="J1236" s="510">
        <v>585005</v>
      </c>
      <c r="K1236" s="510">
        <v>7</v>
      </c>
      <c r="L1236" s="510">
        <v>0</v>
      </c>
      <c r="M1236" s="510">
        <v>18</v>
      </c>
      <c r="N1236" s="510">
        <v>57</v>
      </c>
      <c r="O1236" s="510">
        <v>130</v>
      </c>
      <c r="P1236" s="510">
        <v>364</v>
      </c>
      <c r="Q1236" s="510">
        <v>0</v>
      </c>
      <c r="R1236" s="510">
        <v>3580</v>
      </c>
      <c r="S1236" s="510">
        <v>71387</v>
      </c>
      <c r="T1236" s="510">
        <v>8024</v>
      </c>
      <c r="U1236" s="510">
        <v>5110</v>
      </c>
      <c r="V1236" s="510">
        <v>39247</v>
      </c>
      <c r="W1236" s="510">
        <v>16094</v>
      </c>
      <c r="X1236" s="510">
        <v>390</v>
      </c>
      <c r="Y1236" s="510">
        <v>4326283</v>
      </c>
      <c r="Z1236" s="510">
        <v>539</v>
      </c>
      <c r="AA1236" s="510">
        <v>1018</v>
      </c>
      <c r="AB1236" s="510">
        <v>3579998</v>
      </c>
      <c r="AC1236" s="510">
        <v>701</v>
      </c>
      <c r="AD1236" s="510">
        <v>1279</v>
      </c>
      <c r="AE1236" s="510">
        <v>97973570</v>
      </c>
      <c r="AF1236" s="510">
        <v>2496</v>
      </c>
      <c r="AG1236" s="510">
        <v>5461</v>
      </c>
      <c r="AH1236" s="510">
        <v>120141883</v>
      </c>
      <c r="AI1236" s="510">
        <v>7465</v>
      </c>
      <c r="AJ1236" s="510">
        <v>18197</v>
      </c>
      <c r="AK1236" s="510">
        <v>4109697</v>
      </c>
      <c r="AL1236" s="510">
        <v>10538</v>
      </c>
      <c r="AM1236" s="510">
        <v>29014</v>
      </c>
      <c r="AN1236" s="510">
        <v>101</v>
      </c>
      <c r="AO1236" s="510">
        <v>914</v>
      </c>
      <c r="AP1236" s="510">
        <v>2529</v>
      </c>
      <c r="AQ1236" s="510">
        <v>14168564</v>
      </c>
      <c r="AR1236" s="510">
        <v>5602</v>
      </c>
      <c r="AS1236" s="510">
        <v>13592</v>
      </c>
      <c r="AT1236" s="510">
        <v>6240</v>
      </c>
      <c r="AU1236" s="510">
        <v>84</v>
      </c>
      <c r="AV1236" s="510">
        <v>3769</v>
      </c>
      <c r="AW1236" s="510">
        <v>5642</v>
      </c>
      <c r="AX1236" s="510">
        <v>34</v>
      </c>
      <c r="AY1236" s="510">
        <v>2353</v>
      </c>
      <c r="AZ1236" s="510">
        <v>1270</v>
      </c>
      <c r="BA1236" s="510">
        <v>8543</v>
      </c>
      <c r="BB1236" s="510">
        <v>40524688</v>
      </c>
      <c r="BC1236" s="510">
        <v>4744</v>
      </c>
      <c r="BD1236" s="510">
        <v>11434</v>
      </c>
      <c r="BE1236" s="510">
        <v>84</v>
      </c>
      <c r="BF1236" s="510">
        <v>3320</v>
      </c>
      <c r="BG1236" s="510">
        <v>3698</v>
      </c>
      <c r="BH1236" s="510">
        <v>1441</v>
      </c>
      <c r="BI1236" s="510">
        <v>38747</v>
      </c>
      <c r="BJ1236" s="510">
        <v>2283</v>
      </c>
      <c r="BK1236" s="510">
        <v>24117</v>
      </c>
      <c r="BL1236" s="510">
        <v>65147</v>
      </c>
      <c r="BM1236" s="510">
        <v>18216</v>
      </c>
      <c r="BN1236" s="510">
        <v>12655</v>
      </c>
      <c r="BO1236" s="510">
        <v>11462</v>
      </c>
      <c r="BP1236" s="510">
        <v>8116</v>
      </c>
      <c r="BQ1236" s="510">
        <v>60514</v>
      </c>
      <c r="BR1236" s="510">
        <v>42737</v>
      </c>
      <c r="BS1236" s="510">
        <v>29694</v>
      </c>
      <c r="BT1236" s="510">
        <v>17885</v>
      </c>
      <c r="BU1236" s="510">
        <v>736</v>
      </c>
      <c r="BV1236" s="510">
        <v>447</v>
      </c>
      <c r="BW1236" s="510">
        <v>7</v>
      </c>
      <c r="BX1236" s="510">
        <v>2095</v>
      </c>
      <c r="BY1236" s="510">
        <v>299</v>
      </c>
      <c r="BZ1236" s="510">
        <v>857</v>
      </c>
      <c r="CA1236" s="510">
        <v>3</v>
      </c>
      <c r="CB1236" s="510">
        <v>870</v>
      </c>
      <c r="CC1236" s="510">
        <v>290</v>
      </c>
      <c r="CD1236" s="510">
        <v>360</v>
      </c>
      <c r="CE1236" s="510">
        <v>8014</v>
      </c>
      <c r="CF1236" s="510">
        <v>4323318</v>
      </c>
      <c r="CG1236" s="510">
        <v>539</v>
      </c>
      <c r="CH1236" s="510">
        <v>1018</v>
      </c>
      <c r="CI1236" s="510">
        <v>2970</v>
      </c>
      <c r="CJ1236" s="510">
        <v>6984084</v>
      </c>
      <c r="CK1236" s="510">
        <v>2352</v>
      </c>
      <c r="CL1236" s="510">
        <v>4678</v>
      </c>
      <c r="CM1236" s="510">
        <v>1057</v>
      </c>
      <c r="CN1236" s="510">
        <v>2391142</v>
      </c>
      <c r="CO1236" s="510">
        <v>2262</v>
      </c>
      <c r="CP1236" s="510">
        <v>5179</v>
      </c>
      <c r="CQ1236" s="510">
        <v>35220</v>
      </c>
      <c r="CR1236" s="510">
        <v>88598344</v>
      </c>
      <c r="CS1236" s="510">
        <v>2516</v>
      </c>
      <c r="CT1236" s="510">
        <v>5552</v>
      </c>
      <c r="CU1236" s="510">
        <v>356</v>
      </c>
      <c r="CV1236" s="510">
        <v>3224222</v>
      </c>
      <c r="CW1236" s="510">
        <v>9057</v>
      </c>
      <c r="CX1236" s="510">
        <v>24789</v>
      </c>
      <c r="CY1236" s="510">
        <v>158</v>
      </c>
      <c r="CZ1236" s="510">
        <v>1274265</v>
      </c>
      <c r="DA1236" s="510">
        <v>8065</v>
      </c>
      <c r="DB1236" s="510">
        <v>20901</v>
      </c>
      <c r="DC1236" s="510">
        <v>759</v>
      </c>
      <c r="DD1236" s="510">
        <v>10739822</v>
      </c>
      <c r="DE1236" s="510">
        <v>14150</v>
      </c>
      <c r="DF1236" s="510">
        <v>47524</v>
      </c>
      <c r="DG1236" s="510">
        <v>117</v>
      </c>
      <c r="DH1236" s="510">
        <v>1345590</v>
      </c>
      <c r="DI1236" s="510">
        <v>11501</v>
      </c>
      <c r="DJ1236" s="510">
        <v>35755</v>
      </c>
      <c r="DK1236" s="510">
        <v>561</v>
      </c>
      <c r="DL1236" s="510">
        <v>191843</v>
      </c>
      <c r="DM1236" s="510">
        <v>342</v>
      </c>
      <c r="DN1236" s="510">
        <v>595</v>
      </c>
      <c r="DO1236" s="510">
        <v>5454</v>
      </c>
      <c r="DP1236" s="510">
        <v>249601</v>
      </c>
      <c r="DQ1236" s="510">
        <v>46</v>
      </c>
      <c r="DR1236" s="510">
        <v>87</v>
      </c>
      <c r="DS1236" s="510">
        <v>136</v>
      </c>
      <c r="DT1236" s="510">
        <v>236395</v>
      </c>
      <c r="DU1236" s="510">
        <v>1738</v>
      </c>
      <c r="DV1236" s="510">
        <v>4722</v>
      </c>
      <c r="DW1236" s="510">
        <v>117</v>
      </c>
      <c r="DX1236" s="510" t="s">
        <v>152</v>
      </c>
      <c r="DY1236" s="510" t="s">
        <v>152</v>
      </c>
      <c r="DZ1236" s="510" t="s">
        <v>152</v>
      </c>
      <c r="EA1236" s="510" t="s">
        <v>152</v>
      </c>
      <c r="EB1236" s="510" t="s">
        <v>152</v>
      </c>
      <c r="EC1236" s="510" t="s">
        <v>152</v>
      </c>
      <c r="ED1236" s="510" t="s">
        <v>152</v>
      </c>
      <c r="EE1236" s="510" t="s">
        <v>152</v>
      </c>
      <c r="EF1236" s="510" t="s">
        <v>152</v>
      </c>
      <c r="EG1236" s="510">
        <v>151</v>
      </c>
      <c r="EH1236" s="506">
        <v>41</v>
      </c>
      <c r="EI1236" s="510" t="s">
        <v>152</v>
      </c>
      <c r="EJ1236" s="479"/>
      <c r="EK1236" s="479"/>
      <c r="EL1236" s="479"/>
      <c r="EM1236" s="479"/>
      <c r="EN1236" s="479"/>
      <c r="EO1236" s="479"/>
      <c r="EP1236" s="479"/>
      <c r="EQ1236" s="479"/>
      <c r="ER1236" s="479"/>
      <c r="ES1236" s="479"/>
      <c r="ET1236" s="479"/>
      <c r="EU1236" s="479"/>
      <c r="EV1236" s="479"/>
      <c r="EW1236" s="479"/>
      <c r="EX1236" s="479"/>
      <c r="EY1236" s="479"/>
      <c r="EZ1236" s="516"/>
      <c r="FA1236" s="446">
        <f t="shared" si="2500"/>
        <v>8</v>
      </c>
      <c r="FB1236" s="417">
        <f>LEFT($B1236,4)+IF(FA1236&lt;4,1,0)</f>
        <v>2023</v>
      </c>
      <c r="FC1236" s="448">
        <f>DATE($FB1236,$FA1236,1)</f>
        <v>45139</v>
      </c>
      <c r="FD1236" s="449">
        <f>DAY(EOMONTH($FC1236,0))</f>
        <v>31</v>
      </c>
      <c r="FE1236" s="450"/>
      <c r="FF1236" s="451">
        <f t="shared" si="2521"/>
        <v>0.71201044386422974</v>
      </c>
      <c r="FG1236" s="450"/>
      <c r="FH1236" s="452">
        <f t="shared" si="2501"/>
        <v>2.2701894317048854</v>
      </c>
      <c r="FI1236" s="452">
        <f t="shared" si="2502"/>
        <v>1.5771435692921236</v>
      </c>
      <c r="FJ1236" s="452">
        <f t="shared" si="2503"/>
        <v>2.2430528375733854</v>
      </c>
      <c r="FK1236" s="452">
        <f t="shared" si="2504"/>
        <v>1.5882583170254403</v>
      </c>
      <c r="FL1236" s="452">
        <f t="shared" si="2505"/>
        <v>1.5418758121639871</v>
      </c>
      <c r="FM1236" s="452">
        <f t="shared" si="2506"/>
        <v>1.0889239941906388</v>
      </c>
      <c r="FN1236" s="452">
        <f t="shared" si="2507"/>
        <v>1.8450354169255623</v>
      </c>
      <c r="FO1236" s="452">
        <f t="shared" si="2508"/>
        <v>1.1112837082142413</v>
      </c>
      <c r="FP1236" s="452">
        <f t="shared" si="2509"/>
        <v>1.8871794871794871</v>
      </c>
      <c r="FQ1236" s="452">
        <f t="shared" si="2510"/>
        <v>1.1461538461538461</v>
      </c>
      <c r="FR1236" s="453"/>
      <c r="FS1236" s="446">
        <f t="shared" si="2522"/>
        <v>0</v>
      </c>
      <c r="FT1236" s="446">
        <f t="shared" si="2522"/>
        <v>1481364</v>
      </c>
      <c r="FU1236" s="446">
        <f t="shared" si="2522"/>
        <v>4690986</v>
      </c>
      <c r="FV1236" s="446">
        <f t="shared" si="2522"/>
        <v>10698740</v>
      </c>
      <c r="FW1236" s="446">
        <f t="shared" si="2522"/>
        <v>8168432</v>
      </c>
      <c r="FX1236" s="446">
        <f t="shared" si="2522"/>
        <v>6535690</v>
      </c>
      <c r="FY1236" s="446">
        <f t="shared" si="2522"/>
        <v>214327867</v>
      </c>
      <c r="FZ1236" s="446">
        <f t="shared" si="2522"/>
        <v>292862518</v>
      </c>
      <c r="GA1236" s="446">
        <f t="shared" si="2522"/>
        <v>11315460</v>
      </c>
      <c r="GB1236" s="446">
        <f t="shared" si="2518"/>
        <v>97680662</v>
      </c>
      <c r="GC1236" s="446">
        <f t="shared" si="2518"/>
        <v>34374168</v>
      </c>
      <c r="GD1236" s="446">
        <f t="shared" si="2519"/>
        <v>5999</v>
      </c>
      <c r="GE1236" s="446">
        <f t="shared" si="2519"/>
        <v>1080</v>
      </c>
      <c r="GF1236" s="446">
        <f t="shared" si="2519"/>
        <v>8158252</v>
      </c>
      <c r="GG1236" s="446">
        <f t="shared" si="2519"/>
        <v>13893660</v>
      </c>
      <c r="GH1236" s="446">
        <f t="shared" si="2519"/>
        <v>5474203</v>
      </c>
      <c r="GI1236" s="446">
        <f t="shared" si="2519"/>
        <v>195541440</v>
      </c>
      <c r="GJ1236" s="446">
        <f t="shared" si="2519"/>
        <v>8824884</v>
      </c>
      <c r="GK1236" s="446">
        <f t="shared" si="2519"/>
        <v>3302358</v>
      </c>
      <c r="GL1236" s="446">
        <f t="shared" si="2519"/>
        <v>36070716</v>
      </c>
      <c r="GM1236" s="446">
        <f t="shared" si="2519"/>
        <v>4183335</v>
      </c>
      <c r="GN1236" s="446">
        <f t="shared" si="2476"/>
        <v>642192</v>
      </c>
      <c r="GO1236" s="446">
        <f t="shared" si="2520"/>
        <v>333795</v>
      </c>
      <c r="GP1236" s="446">
        <f t="shared" si="2520"/>
        <v>474498</v>
      </c>
      <c r="GQ1236" s="446" t="str">
        <f t="shared" si="2520"/>
        <v>-</v>
      </c>
      <c r="GR1236" s="446"/>
      <c r="GS1236" s="446"/>
      <c r="GT1236" s="446"/>
      <c r="GU1236" s="446"/>
      <c r="GV1236" s="416"/>
    </row>
    <row r="1237" spans="1:204" ht="9.75" customHeight="1" x14ac:dyDescent="0.2">
      <c r="A1237" s="417" t="str">
        <f t="shared" si="2489"/>
        <v>2023-24AUGUSTR1F</v>
      </c>
      <c r="B1237" s="458" t="str">
        <f t="shared" si="2516"/>
        <v>2023-24</v>
      </c>
      <c r="C1237" s="402" t="s">
        <v>636</v>
      </c>
      <c r="D1237" s="458" t="str">
        <f t="shared" si="2523"/>
        <v>Y59</v>
      </c>
      <c r="E1237" s="458" t="str">
        <f t="shared" si="2524"/>
        <v>South East</v>
      </c>
      <c r="F1237" s="478" t="s">
        <v>458</v>
      </c>
      <c r="G1237" s="478" t="s">
        <v>688</v>
      </c>
      <c r="H1237" s="510">
        <v>3623</v>
      </c>
      <c r="I1237" s="510">
        <v>2068</v>
      </c>
      <c r="J1237" s="510">
        <v>20871</v>
      </c>
      <c r="K1237" s="510">
        <v>10</v>
      </c>
      <c r="L1237" s="510">
        <v>0</v>
      </c>
      <c r="M1237" s="510">
        <v>23</v>
      </c>
      <c r="N1237" s="510">
        <v>78</v>
      </c>
      <c r="O1237" s="510">
        <v>196</v>
      </c>
      <c r="P1237" s="510">
        <v>18</v>
      </c>
      <c r="Q1237" s="510">
        <v>0</v>
      </c>
      <c r="R1237" s="510">
        <v>42</v>
      </c>
      <c r="S1237" s="510">
        <v>2765</v>
      </c>
      <c r="T1237" s="510">
        <v>143</v>
      </c>
      <c r="U1237" s="510">
        <v>88</v>
      </c>
      <c r="V1237" s="510">
        <v>1229</v>
      </c>
      <c r="W1237" s="510">
        <v>928</v>
      </c>
      <c r="X1237" s="510">
        <v>58</v>
      </c>
      <c r="Y1237" s="510">
        <v>91219</v>
      </c>
      <c r="Z1237" s="510">
        <v>638</v>
      </c>
      <c r="AA1237" s="510">
        <v>1153</v>
      </c>
      <c r="AB1237" s="510">
        <v>58330</v>
      </c>
      <c r="AC1237" s="510">
        <v>663</v>
      </c>
      <c r="AD1237" s="510">
        <v>1122</v>
      </c>
      <c r="AE1237" s="510">
        <v>1732532</v>
      </c>
      <c r="AF1237" s="510">
        <v>1410</v>
      </c>
      <c r="AG1237" s="510">
        <v>2886</v>
      </c>
      <c r="AH1237" s="510">
        <v>3573948</v>
      </c>
      <c r="AI1237" s="510">
        <v>3851</v>
      </c>
      <c r="AJ1237" s="510">
        <v>8945</v>
      </c>
      <c r="AK1237" s="510">
        <v>341616</v>
      </c>
      <c r="AL1237" s="510">
        <v>5890</v>
      </c>
      <c r="AM1237" s="510">
        <v>13591</v>
      </c>
      <c r="AN1237" s="510" t="s">
        <v>152</v>
      </c>
      <c r="AO1237" s="510">
        <v>88</v>
      </c>
      <c r="AP1237" s="510">
        <v>5</v>
      </c>
      <c r="AQ1237" s="510">
        <v>24079</v>
      </c>
      <c r="AR1237" s="510">
        <v>4816</v>
      </c>
      <c r="AS1237" s="510">
        <v>6551</v>
      </c>
      <c r="AT1237" s="510">
        <v>213</v>
      </c>
      <c r="AU1237" s="510">
        <v>0</v>
      </c>
      <c r="AV1237" s="510">
        <v>9</v>
      </c>
      <c r="AW1237" s="510">
        <v>30</v>
      </c>
      <c r="AX1237" s="510">
        <v>7</v>
      </c>
      <c r="AY1237" s="510">
        <v>197</v>
      </c>
      <c r="AZ1237" s="510">
        <v>21</v>
      </c>
      <c r="BA1237" s="510" t="s">
        <v>152</v>
      </c>
      <c r="BB1237" s="510" t="s">
        <v>152</v>
      </c>
      <c r="BC1237" s="510" t="s">
        <v>152</v>
      </c>
      <c r="BD1237" s="510" t="s">
        <v>152</v>
      </c>
      <c r="BE1237" s="510" t="s">
        <v>152</v>
      </c>
      <c r="BF1237" s="510" t="s">
        <v>152</v>
      </c>
      <c r="BG1237" s="510" t="s">
        <v>152</v>
      </c>
      <c r="BH1237" s="510" t="s">
        <v>152</v>
      </c>
      <c r="BI1237" s="510">
        <v>1600</v>
      </c>
      <c r="BJ1237" s="510">
        <v>36</v>
      </c>
      <c r="BK1237" s="510">
        <v>916</v>
      </c>
      <c r="BL1237" s="510">
        <v>2552</v>
      </c>
      <c r="BM1237" s="510">
        <v>278</v>
      </c>
      <c r="BN1237" s="510">
        <v>237</v>
      </c>
      <c r="BO1237" s="510">
        <v>175</v>
      </c>
      <c r="BP1237" s="510">
        <v>144</v>
      </c>
      <c r="BQ1237" s="510">
        <v>1470</v>
      </c>
      <c r="BR1237" s="510">
        <v>1361</v>
      </c>
      <c r="BS1237" s="510">
        <v>1166</v>
      </c>
      <c r="BT1237" s="510">
        <v>1050</v>
      </c>
      <c r="BU1237" s="510">
        <v>77</v>
      </c>
      <c r="BV1237" s="510">
        <v>67</v>
      </c>
      <c r="BW1237" s="510">
        <v>0</v>
      </c>
      <c r="BX1237" s="510">
        <v>0</v>
      </c>
      <c r="BY1237" s="510" t="s">
        <v>152</v>
      </c>
      <c r="BZ1237" s="510" t="s">
        <v>152</v>
      </c>
      <c r="CA1237" s="510">
        <v>1</v>
      </c>
      <c r="CB1237" s="510">
        <v>2828</v>
      </c>
      <c r="CC1237" s="510">
        <v>2828</v>
      </c>
      <c r="CD1237" s="510">
        <v>2828</v>
      </c>
      <c r="CE1237" s="510">
        <v>142</v>
      </c>
      <c r="CF1237" s="510">
        <v>88391</v>
      </c>
      <c r="CG1237" s="510">
        <v>622</v>
      </c>
      <c r="CH1237" s="510">
        <v>1144</v>
      </c>
      <c r="CI1237" s="510">
        <v>109</v>
      </c>
      <c r="CJ1237" s="510">
        <v>143225</v>
      </c>
      <c r="CK1237" s="510">
        <v>1314</v>
      </c>
      <c r="CL1237" s="510">
        <v>2528</v>
      </c>
      <c r="CM1237" s="510">
        <v>21</v>
      </c>
      <c r="CN1237" s="510">
        <v>100685</v>
      </c>
      <c r="CO1237" s="510">
        <v>4795</v>
      </c>
      <c r="CP1237" s="510">
        <v>8040</v>
      </c>
      <c r="CQ1237" s="510">
        <v>1099</v>
      </c>
      <c r="CR1237" s="510">
        <v>1488622</v>
      </c>
      <c r="CS1237" s="510">
        <v>1355</v>
      </c>
      <c r="CT1237" s="510">
        <v>2772</v>
      </c>
      <c r="CU1237" s="510">
        <v>141</v>
      </c>
      <c r="CV1237" s="510">
        <v>472250</v>
      </c>
      <c r="CW1237" s="510">
        <v>3349</v>
      </c>
      <c r="CX1237" s="510">
        <v>7300</v>
      </c>
      <c r="CY1237" s="510">
        <v>27</v>
      </c>
      <c r="CZ1237" s="510">
        <v>211132</v>
      </c>
      <c r="DA1237" s="510">
        <v>7820</v>
      </c>
      <c r="DB1237" s="510">
        <v>13004</v>
      </c>
      <c r="DC1237" s="510">
        <v>35</v>
      </c>
      <c r="DD1237" s="510">
        <v>387545</v>
      </c>
      <c r="DE1237" s="510">
        <v>11073</v>
      </c>
      <c r="DF1237" s="510">
        <v>25919</v>
      </c>
      <c r="DG1237" s="510">
        <v>14</v>
      </c>
      <c r="DH1237" s="510">
        <v>174864</v>
      </c>
      <c r="DI1237" s="510">
        <v>12490</v>
      </c>
      <c r="DJ1237" s="510">
        <v>19180</v>
      </c>
      <c r="DK1237" s="510">
        <v>12</v>
      </c>
      <c r="DL1237" s="510">
        <v>4461</v>
      </c>
      <c r="DM1237" s="510">
        <v>372</v>
      </c>
      <c r="DN1237" s="510">
        <v>488</v>
      </c>
      <c r="DO1237" s="510">
        <v>65</v>
      </c>
      <c r="DP1237" s="510">
        <v>2757</v>
      </c>
      <c r="DQ1237" s="510">
        <v>42</v>
      </c>
      <c r="DR1237" s="510">
        <v>82</v>
      </c>
      <c r="DS1237" s="510">
        <v>4</v>
      </c>
      <c r="DT1237" s="510">
        <v>8239</v>
      </c>
      <c r="DU1237" s="510">
        <v>2060</v>
      </c>
      <c r="DV1237" s="510">
        <v>2812</v>
      </c>
      <c r="DW1237" s="510">
        <v>3</v>
      </c>
      <c r="DX1237" s="510" t="s">
        <v>152</v>
      </c>
      <c r="DY1237" s="510" t="s">
        <v>152</v>
      </c>
      <c r="DZ1237" s="510" t="s">
        <v>152</v>
      </c>
      <c r="EA1237" s="510" t="s">
        <v>152</v>
      </c>
      <c r="EB1237" s="510" t="s">
        <v>152</v>
      </c>
      <c r="EC1237" s="510" t="s">
        <v>152</v>
      </c>
      <c r="ED1237" s="510" t="s">
        <v>152</v>
      </c>
      <c r="EE1237" s="510" t="s">
        <v>152</v>
      </c>
      <c r="EF1237" s="510" t="s">
        <v>152</v>
      </c>
      <c r="EG1237" s="510">
        <v>0</v>
      </c>
      <c r="EH1237" s="506">
        <v>17</v>
      </c>
      <c r="EI1237" s="510" t="s">
        <v>152</v>
      </c>
      <c r="EJ1237" s="479"/>
      <c r="EK1237" s="479"/>
      <c r="EL1237" s="479"/>
      <c r="EM1237" s="479"/>
      <c r="EN1237" s="479"/>
      <c r="EO1237" s="479"/>
      <c r="EP1237" s="479"/>
      <c r="EQ1237" s="479"/>
      <c r="ER1237" s="479"/>
      <c r="ES1237" s="479"/>
      <c r="ET1237" s="479"/>
      <c r="EU1237" s="479"/>
      <c r="EV1237" s="479"/>
      <c r="EW1237" s="479"/>
      <c r="EX1237" s="479"/>
      <c r="EY1237" s="479"/>
      <c r="EZ1237" s="476"/>
      <c r="FA1237" s="446">
        <f t="shared" si="2500"/>
        <v>8</v>
      </c>
      <c r="FB1237" s="417">
        <f t="shared" ref="FB1237:FB1300" si="2525">LEFT($B1237,4)+IF(FA1237&lt;4,1,0)</f>
        <v>2023</v>
      </c>
      <c r="FC1237" s="448">
        <f t="shared" ref="FC1237:FC1300" si="2526">DATE($FB1237,$FA1237,1)</f>
        <v>45139</v>
      </c>
      <c r="FD1237" s="449">
        <f t="shared" ref="FD1237:FD1300" si="2527">DAY(EOMONTH($FC1237,0))</f>
        <v>31</v>
      </c>
      <c r="FE1237" s="450"/>
      <c r="FF1237" s="451">
        <f t="shared" si="2521"/>
        <v>0.52</v>
      </c>
      <c r="FG1237" s="450"/>
      <c r="FH1237" s="452">
        <f t="shared" si="2501"/>
        <v>1.944055944055944</v>
      </c>
      <c r="FI1237" s="452">
        <f t="shared" si="2502"/>
        <v>1.6573426573426573</v>
      </c>
      <c r="FJ1237" s="452">
        <f t="shared" si="2503"/>
        <v>1.9886363636363635</v>
      </c>
      <c r="FK1237" s="452">
        <f t="shared" si="2504"/>
        <v>1.6363636363636365</v>
      </c>
      <c r="FL1237" s="452">
        <f t="shared" si="2505"/>
        <v>1.1960943856794142</v>
      </c>
      <c r="FM1237" s="452">
        <f t="shared" si="2506"/>
        <v>1.1074043938161107</v>
      </c>
      <c r="FN1237" s="452">
        <f t="shared" si="2507"/>
        <v>1.2564655172413792</v>
      </c>
      <c r="FO1237" s="452">
        <f t="shared" si="2508"/>
        <v>1.1314655172413792</v>
      </c>
      <c r="FP1237" s="452">
        <f t="shared" si="2509"/>
        <v>1.3275862068965518</v>
      </c>
      <c r="FQ1237" s="452">
        <f t="shared" si="2510"/>
        <v>1.1551724137931034</v>
      </c>
      <c r="FR1237" s="453"/>
      <c r="FS1237" s="446">
        <f t="shared" si="2522"/>
        <v>0</v>
      </c>
      <c r="FT1237" s="446">
        <f t="shared" si="2522"/>
        <v>47564</v>
      </c>
      <c r="FU1237" s="446">
        <f t="shared" si="2522"/>
        <v>161304</v>
      </c>
      <c r="FV1237" s="446">
        <f t="shared" si="2522"/>
        <v>405328</v>
      </c>
      <c r="FW1237" s="446">
        <f t="shared" si="2522"/>
        <v>164879</v>
      </c>
      <c r="FX1237" s="446">
        <f t="shared" si="2522"/>
        <v>98736</v>
      </c>
      <c r="FY1237" s="446">
        <f t="shared" si="2522"/>
        <v>3546894</v>
      </c>
      <c r="FZ1237" s="446">
        <f t="shared" si="2522"/>
        <v>8300960</v>
      </c>
      <c r="GA1237" s="446">
        <f t="shared" si="2522"/>
        <v>788278</v>
      </c>
      <c r="GB1237" s="446" t="str">
        <f t="shared" si="2518"/>
        <v>-</v>
      </c>
      <c r="GC1237" s="446">
        <f t="shared" si="2518"/>
        <v>32755</v>
      </c>
      <c r="GD1237" s="446" t="str">
        <f t="shared" si="2519"/>
        <v>-</v>
      </c>
      <c r="GE1237" s="446">
        <f t="shared" si="2519"/>
        <v>2828</v>
      </c>
      <c r="GF1237" s="446">
        <f t="shared" si="2519"/>
        <v>162448</v>
      </c>
      <c r="GG1237" s="446">
        <f t="shared" si="2519"/>
        <v>275552</v>
      </c>
      <c r="GH1237" s="446">
        <f t="shared" si="2519"/>
        <v>168840</v>
      </c>
      <c r="GI1237" s="446">
        <f t="shared" si="2519"/>
        <v>3046428</v>
      </c>
      <c r="GJ1237" s="446">
        <f t="shared" si="2519"/>
        <v>1029300</v>
      </c>
      <c r="GK1237" s="446">
        <f t="shared" si="2519"/>
        <v>351108</v>
      </c>
      <c r="GL1237" s="446">
        <f t="shared" si="2519"/>
        <v>907165</v>
      </c>
      <c r="GM1237" s="446">
        <f t="shared" si="2519"/>
        <v>268520</v>
      </c>
      <c r="GN1237" s="446">
        <f t="shared" si="2476"/>
        <v>11248</v>
      </c>
      <c r="GO1237" s="446">
        <f t="shared" si="2520"/>
        <v>5856</v>
      </c>
      <c r="GP1237" s="446">
        <f t="shared" si="2520"/>
        <v>5330</v>
      </c>
      <c r="GQ1237" s="446" t="str">
        <f t="shared" si="2520"/>
        <v>-</v>
      </c>
      <c r="GR1237" s="446"/>
      <c r="GS1237" s="446"/>
      <c r="GT1237" s="446"/>
      <c r="GU1237" s="446"/>
      <c r="GV1237" s="416"/>
    </row>
    <row r="1238" spans="1:204" ht="9.75" customHeight="1" x14ac:dyDescent="0.2">
      <c r="A1238" s="493" t="str">
        <f t="shared" si="2489"/>
        <v>2023-24AUGUSTRRU</v>
      </c>
      <c r="B1238" s="494" t="str">
        <f t="shared" si="2516"/>
        <v>2023-24</v>
      </c>
      <c r="C1238" s="480" t="s">
        <v>636</v>
      </c>
      <c r="D1238" s="494" t="str">
        <f t="shared" si="2523"/>
        <v>Y56</v>
      </c>
      <c r="E1238" s="494" t="str">
        <f t="shared" si="2524"/>
        <v>London</v>
      </c>
      <c r="F1238" s="495" t="s">
        <v>454</v>
      </c>
      <c r="G1238" s="511" t="s">
        <v>689</v>
      </c>
      <c r="H1238" s="519">
        <v>155594</v>
      </c>
      <c r="I1238" s="519">
        <v>122308</v>
      </c>
      <c r="J1238" s="519">
        <v>1010358</v>
      </c>
      <c r="K1238" s="519">
        <v>8</v>
      </c>
      <c r="L1238" s="519">
        <v>0</v>
      </c>
      <c r="M1238" s="519">
        <v>21</v>
      </c>
      <c r="N1238" s="519">
        <v>63</v>
      </c>
      <c r="O1238" s="519">
        <v>152</v>
      </c>
      <c r="P1238" s="519" t="s">
        <v>152</v>
      </c>
      <c r="Q1238" s="519">
        <v>0</v>
      </c>
      <c r="R1238" s="519">
        <v>1367</v>
      </c>
      <c r="S1238" s="519">
        <v>99710</v>
      </c>
      <c r="T1238" s="519">
        <v>11740</v>
      </c>
      <c r="U1238" s="519">
        <v>8284</v>
      </c>
      <c r="V1238" s="519">
        <v>52998</v>
      </c>
      <c r="W1238" s="519">
        <v>15542</v>
      </c>
      <c r="X1238" s="519">
        <v>724</v>
      </c>
      <c r="Y1238" s="519">
        <v>5200682</v>
      </c>
      <c r="Z1238" s="519">
        <v>443</v>
      </c>
      <c r="AA1238" s="519">
        <v>735</v>
      </c>
      <c r="AB1238" s="519">
        <v>5291139</v>
      </c>
      <c r="AC1238" s="519">
        <v>639</v>
      </c>
      <c r="AD1238" s="519">
        <v>1084</v>
      </c>
      <c r="AE1238" s="519">
        <v>108672392</v>
      </c>
      <c r="AF1238" s="519">
        <v>2050</v>
      </c>
      <c r="AG1238" s="519">
        <v>4588</v>
      </c>
      <c r="AH1238" s="519">
        <v>69674334</v>
      </c>
      <c r="AI1238" s="519">
        <v>4483</v>
      </c>
      <c r="AJ1238" s="519">
        <v>10909</v>
      </c>
      <c r="AK1238" s="519">
        <v>5638430</v>
      </c>
      <c r="AL1238" s="519">
        <v>7788</v>
      </c>
      <c r="AM1238" s="519">
        <v>15399</v>
      </c>
      <c r="AN1238" s="519">
        <v>514</v>
      </c>
      <c r="AO1238" s="519">
        <v>1142</v>
      </c>
      <c r="AP1238" s="519">
        <v>407</v>
      </c>
      <c r="AQ1238" s="519">
        <v>1300994</v>
      </c>
      <c r="AR1238" s="519">
        <v>3197</v>
      </c>
      <c r="AS1238" s="519">
        <v>6555</v>
      </c>
      <c r="AT1238" s="519">
        <v>14358</v>
      </c>
      <c r="AU1238" s="519">
        <v>165</v>
      </c>
      <c r="AV1238" s="519">
        <v>2522</v>
      </c>
      <c r="AW1238" s="519" t="s">
        <v>152</v>
      </c>
      <c r="AX1238" s="519">
        <v>31</v>
      </c>
      <c r="AY1238" s="519">
        <v>11640</v>
      </c>
      <c r="AZ1238" s="519" t="s">
        <v>152</v>
      </c>
      <c r="BA1238" s="519">
        <v>7459</v>
      </c>
      <c r="BB1238" s="519">
        <v>26919308</v>
      </c>
      <c r="BC1238" s="519">
        <v>3609</v>
      </c>
      <c r="BD1238" s="519">
        <v>7335</v>
      </c>
      <c r="BE1238" s="519">
        <v>141</v>
      </c>
      <c r="BF1238" s="519">
        <v>1650</v>
      </c>
      <c r="BG1238" s="519">
        <v>4618</v>
      </c>
      <c r="BH1238" s="519">
        <v>1050</v>
      </c>
      <c r="BI1238" s="519">
        <v>53332</v>
      </c>
      <c r="BJ1238" s="519">
        <v>2202</v>
      </c>
      <c r="BK1238" s="519">
        <v>29818</v>
      </c>
      <c r="BL1238" s="519">
        <v>85352</v>
      </c>
      <c r="BM1238" s="519">
        <v>28543</v>
      </c>
      <c r="BN1238" s="519">
        <v>23035</v>
      </c>
      <c r="BO1238" s="519">
        <v>19653</v>
      </c>
      <c r="BP1238" s="519">
        <v>16376</v>
      </c>
      <c r="BQ1238" s="519">
        <v>76566</v>
      </c>
      <c r="BR1238" s="519">
        <v>59903</v>
      </c>
      <c r="BS1238" s="519">
        <v>26822</v>
      </c>
      <c r="BT1238" s="519">
        <v>17397</v>
      </c>
      <c r="BU1238" s="519">
        <v>959</v>
      </c>
      <c r="BV1238" s="519">
        <v>771</v>
      </c>
      <c r="BW1238" s="519">
        <v>90</v>
      </c>
      <c r="BX1238" s="519">
        <v>51336</v>
      </c>
      <c r="BY1238" s="519">
        <v>570</v>
      </c>
      <c r="BZ1238" s="519">
        <v>906</v>
      </c>
      <c r="CA1238" s="519">
        <v>36</v>
      </c>
      <c r="CB1238" s="519">
        <v>22056</v>
      </c>
      <c r="CC1238" s="519">
        <v>613</v>
      </c>
      <c r="CD1238" s="519">
        <v>1078</v>
      </c>
      <c r="CE1238" s="519">
        <v>11614</v>
      </c>
      <c r="CF1238" s="519">
        <v>5127290</v>
      </c>
      <c r="CG1238" s="519">
        <v>441</v>
      </c>
      <c r="CH1238" s="519">
        <v>735</v>
      </c>
      <c r="CI1238" s="519">
        <v>3805</v>
      </c>
      <c r="CJ1238" s="519">
        <v>8191949</v>
      </c>
      <c r="CK1238" s="519">
        <v>2153</v>
      </c>
      <c r="CL1238" s="519">
        <v>4632</v>
      </c>
      <c r="CM1238" s="519">
        <v>1369</v>
      </c>
      <c r="CN1238" s="519">
        <v>2728419</v>
      </c>
      <c r="CO1238" s="519">
        <v>1993</v>
      </c>
      <c r="CP1238" s="519">
        <v>4566</v>
      </c>
      <c r="CQ1238" s="519">
        <v>47824</v>
      </c>
      <c r="CR1238" s="519">
        <v>97752024</v>
      </c>
      <c r="CS1238" s="519">
        <v>2044</v>
      </c>
      <c r="CT1238" s="519">
        <v>4588</v>
      </c>
      <c r="CU1238" s="519">
        <v>1157</v>
      </c>
      <c r="CV1238" s="519">
        <v>7254076</v>
      </c>
      <c r="CW1238" s="519">
        <v>6270</v>
      </c>
      <c r="CX1238" s="519">
        <v>14847</v>
      </c>
      <c r="CY1238" s="519">
        <v>410</v>
      </c>
      <c r="CZ1238" s="519">
        <v>1943530</v>
      </c>
      <c r="DA1238" s="519">
        <v>4740</v>
      </c>
      <c r="DB1238" s="519">
        <v>11602</v>
      </c>
      <c r="DC1238" s="519">
        <v>1282</v>
      </c>
      <c r="DD1238" s="519">
        <v>10408299</v>
      </c>
      <c r="DE1238" s="519">
        <v>8119</v>
      </c>
      <c r="DF1238" s="519">
        <v>17926</v>
      </c>
      <c r="DG1238" s="519">
        <v>108</v>
      </c>
      <c r="DH1238" s="519">
        <v>843587</v>
      </c>
      <c r="DI1238" s="519">
        <v>7811</v>
      </c>
      <c r="DJ1238" s="519">
        <v>18130</v>
      </c>
      <c r="DK1238" s="519">
        <v>959</v>
      </c>
      <c r="DL1238" s="519">
        <v>335003</v>
      </c>
      <c r="DM1238" s="519">
        <v>349</v>
      </c>
      <c r="DN1238" s="519">
        <v>609</v>
      </c>
      <c r="DO1238" s="519">
        <v>6686</v>
      </c>
      <c r="DP1238" s="519">
        <v>382801</v>
      </c>
      <c r="DQ1238" s="519">
        <v>57</v>
      </c>
      <c r="DR1238" s="519">
        <v>116</v>
      </c>
      <c r="DS1238" s="519">
        <v>92</v>
      </c>
      <c r="DT1238" s="519">
        <v>278553</v>
      </c>
      <c r="DU1238" s="519">
        <v>3028</v>
      </c>
      <c r="DV1238" s="519">
        <v>6161</v>
      </c>
      <c r="DW1238" s="519">
        <v>84</v>
      </c>
      <c r="DX1238" s="519" t="s">
        <v>152</v>
      </c>
      <c r="DY1238" s="519" t="s">
        <v>152</v>
      </c>
      <c r="DZ1238" s="519" t="s">
        <v>152</v>
      </c>
      <c r="EA1238" s="519" t="s">
        <v>152</v>
      </c>
      <c r="EB1238" s="519" t="s">
        <v>152</v>
      </c>
      <c r="EC1238" s="519" t="s">
        <v>152</v>
      </c>
      <c r="ED1238" s="519" t="s">
        <v>152</v>
      </c>
      <c r="EE1238" s="519" t="s">
        <v>152</v>
      </c>
      <c r="EF1238" s="519" t="s">
        <v>152</v>
      </c>
      <c r="EG1238" s="519">
        <v>145</v>
      </c>
      <c r="EH1238" s="513">
        <v>152</v>
      </c>
      <c r="EI1238" s="519" t="s">
        <v>152</v>
      </c>
      <c r="EJ1238" s="512"/>
      <c r="EK1238" s="512"/>
      <c r="EL1238" s="512"/>
      <c r="EM1238" s="512"/>
      <c r="EN1238" s="512"/>
      <c r="EO1238" s="512"/>
      <c r="EP1238" s="512"/>
      <c r="EQ1238" s="512"/>
      <c r="ER1238" s="512"/>
      <c r="ES1238" s="512"/>
      <c r="ET1238" s="512"/>
      <c r="EU1238" s="512"/>
      <c r="EV1238" s="512"/>
      <c r="EW1238" s="512"/>
      <c r="EX1238" s="512"/>
      <c r="EY1238" s="512"/>
      <c r="EZ1238" s="514"/>
      <c r="FA1238" s="520">
        <f t="shared" si="2500"/>
        <v>8</v>
      </c>
      <c r="FB1238" s="493">
        <f t="shared" si="2525"/>
        <v>2023</v>
      </c>
      <c r="FC1238" s="498">
        <f t="shared" si="2526"/>
        <v>45139</v>
      </c>
      <c r="FD1238" s="499">
        <f t="shared" si="2527"/>
        <v>31</v>
      </c>
      <c r="FE1238" s="500"/>
      <c r="FF1238" s="515" t="e">
        <f t="shared" si="2521"/>
        <v>#VALUE!</v>
      </c>
      <c r="FG1238" s="500"/>
      <c r="FH1238" s="481">
        <f t="shared" si="2501"/>
        <v>2.4312606473594549</v>
      </c>
      <c r="FI1238" s="481">
        <f t="shared" si="2502"/>
        <v>1.9620954003407156</v>
      </c>
      <c r="FJ1238" s="481">
        <f t="shared" si="2503"/>
        <v>2.3724046354418156</v>
      </c>
      <c r="FK1238" s="481">
        <f t="shared" si="2504"/>
        <v>1.9768227909222598</v>
      </c>
      <c r="FL1238" s="481">
        <f t="shared" si="2505"/>
        <v>1.444696026265142</v>
      </c>
      <c r="FM1238" s="481">
        <f t="shared" si="2506"/>
        <v>1.1302879353937885</v>
      </c>
      <c r="FN1238" s="481">
        <f t="shared" si="2507"/>
        <v>1.7257753184918285</v>
      </c>
      <c r="FO1238" s="481">
        <f t="shared" si="2508"/>
        <v>1.1193540084931155</v>
      </c>
      <c r="FP1238" s="481">
        <f t="shared" si="2509"/>
        <v>1.3245856353591161</v>
      </c>
      <c r="FQ1238" s="481">
        <f t="shared" si="2510"/>
        <v>1.0649171270718232</v>
      </c>
      <c r="FR1238" s="501"/>
      <c r="FS1238" s="482">
        <f t="shared" si="2522"/>
        <v>0</v>
      </c>
      <c r="FT1238" s="482">
        <f t="shared" si="2522"/>
        <v>2568468</v>
      </c>
      <c r="FU1238" s="482">
        <f t="shared" si="2522"/>
        <v>7705404</v>
      </c>
      <c r="FV1238" s="482">
        <f t="shared" si="2522"/>
        <v>18590816</v>
      </c>
      <c r="FW1238" s="482">
        <f t="shared" si="2522"/>
        <v>8628900</v>
      </c>
      <c r="FX1238" s="482">
        <f t="shared" si="2522"/>
        <v>8979856</v>
      </c>
      <c r="FY1238" s="482">
        <f t="shared" si="2522"/>
        <v>243154824</v>
      </c>
      <c r="FZ1238" s="482">
        <f t="shared" si="2522"/>
        <v>169547678</v>
      </c>
      <c r="GA1238" s="482">
        <f t="shared" si="2522"/>
        <v>11148876</v>
      </c>
      <c r="GB1238" s="482">
        <f t="shared" si="2518"/>
        <v>54711765</v>
      </c>
      <c r="GC1238" s="482">
        <f t="shared" si="2518"/>
        <v>2667885</v>
      </c>
      <c r="GD1238" s="482">
        <f t="shared" si="2519"/>
        <v>81540</v>
      </c>
      <c r="GE1238" s="482">
        <f t="shared" si="2519"/>
        <v>38808</v>
      </c>
      <c r="GF1238" s="482">
        <f t="shared" si="2519"/>
        <v>8536290</v>
      </c>
      <c r="GG1238" s="482">
        <f t="shared" si="2519"/>
        <v>17624760</v>
      </c>
      <c r="GH1238" s="482">
        <f t="shared" si="2519"/>
        <v>6250854</v>
      </c>
      <c r="GI1238" s="482">
        <f t="shared" si="2519"/>
        <v>219416512</v>
      </c>
      <c r="GJ1238" s="482">
        <f t="shared" si="2519"/>
        <v>17177979</v>
      </c>
      <c r="GK1238" s="482">
        <f t="shared" si="2519"/>
        <v>4756820</v>
      </c>
      <c r="GL1238" s="482">
        <f t="shared" si="2519"/>
        <v>22981132</v>
      </c>
      <c r="GM1238" s="482">
        <f t="shared" si="2519"/>
        <v>1958040</v>
      </c>
      <c r="GN1238" s="482">
        <f t="shared" si="2476"/>
        <v>566812</v>
      </c>
      <c r="GO1238" s="482">
        <f t="shared" si="2520"/>
        <v>584031</v>
      </c>
      <c r="GP1238" s="482">
        <f t="shared" si="2520"/>
        <v>775576</v>
      </c>
      <c r="GQ1238" s="482" t="str">
        <f t="shared" si="2520"/>
        <v>-</v>
      </c>
      <c r="GR1238" s="482"/>
      <c r="GS1238" s="482"/>
      <c r="GT1238" s="482"/>
      <c r="GU1238" s="482"/>
      <c r="GV1238" s="502"/>
    </row>
    <row r="1239" spans="1:204" ht="9.75" customHeight="1" x14ac:dyDescent="0.2">
      <c r="A1239" s="417" t="str">
        <f t="shared" si="2489"/>
        <v>2023-24AUGUSTRX6</v>
      </c>
      <c r="B1239" s="458" t="str">
        <f t="shared" si="2516"/>
        <v>2023-24</v>
      </c>
      <c r="C1239" s="402" t="s">
        <v>636</v>
      </c>
      <c r="D1239" s="458" t="str">
        <f t="shared" si="2523"/>
        <v>Y63</v>
      </c>
      <c r="E1239" s="458" t="str">
        <f t="shared" si="2524"/>
        <v>North East and Yorkshire</v>
      </c>
      <c r="F1239" s="478" t="s">
        <v>448</v>
      </c>
      <c r="G1239" s="478" t="s">
        <v>690</v>
      </c>
      <c r="H1239" s="510">
        <v>48325</v>
      </c>
      <c r="I1239" s="510">
        <v>33418</v>
      </c>
      <c r="J1239" s="510">
        <v>458896</v>
      </c>
      <c r="K1239" s="510">
        <v>14</v>
      </c>
      <c r="L1239" s="510">
        <v>0</v>
      </c>
      <c r="M1239" s="510">
        <v>39</v>
      </c>
      <c r="N1239" s="510">
        <v>65</v>
      </c>
      <c r="O1239" s="510">
        <v>133</v>
      </c>
      <c r="P1239" s="510">
        <v>198</v>
      </c>
      <c r="Q1239" s="510">
        <v>1813</v>
      </c>
      <c r="R1239" s="510">
        <v>12</v>
      </c>
      <c r="S1239" s="510">
        <v>36015</v>
      </c>
      <c r="T1239" s="510">
        <v>3175</v>
      </c>
      <c r="U1239" s="510">
        <v>2018</v>
      </c>
      <c r="V1239" s="510">
        <v>20558</v>
      </c>
      <c r="W1239" s="510">
        <v>6993</v>
      </c>
      <c r="X1239" s="510">
        <v>474</v>
      </c>
      <c r="Y1239" s="510">
        <v>1377119</v>
      </c>
      <c r="Z1239" s="510">
        <v>434</v>
      </c>
      <c r="AA1239" s="510">
        <v>749</v>
      </c>
      <c r="AB1239" s="510">
        <v>1005941</v>
      </c>
      <c r="AC1239" s="510">
        <v>498</v>
      </c>
      <c r="AD1239" s="510">
        <v>857</v>
      </c>
      <c r="AE1239" s="510">
        <v>43889338</v>
      </c>
      <c r="AF1239" s="510">
        <v>2135</v>
      </c>
      <c r="AG1239" s="510">
        <v>4380</v>
      </c>
      <c r="AH1239" s="510">
        <v>40683744</v>
      </c>
      <c r="AI1239" s="510">
        <v>5818</v>
      </c>
      <c r="AJ1239" s="510">
        <v>14364</v>
      </c>
      <c r="AK1239" s="510">
        <v>2902200</v>
      </c>
      <c r="AL1239" s="510">
        <v>6123</v>
      </c>
      <c r="AM1239" s="510">
        <v>13363</v>
      </c>
      <c r="AN1239" s="510" t="s">
        <v>152</v>
      </c>
      <c r="AO1239" s="510">
        <v>1031</v>
      </c>
      <c r="AP1239" s="510">
        <v>1222</v>
      </c>
      <c r="AQ1239" s="510">
        <v>2624923</v>
      </c>
      <c r="AR1239" s="510">
        <v>2148</v>
      </c>
      <c r="AS1239" s="510">
        <v>4269</v>
      </c>
      <c r="AT1239" s="510">
        <v>2613</v>
      </c>
      <c r="AU1239" s="510">
        <v>37</v>
      </c>
      <c r="AV1239" s="510">
        <v>172</v>
      </c>
      <c r="AW1239" s="510">
        <v>2578</v>
      </c>
      <c r="AX1239" s="510">
        <v>109</v>
      </c>
      <c r="AY1239" s="510">
        <v>2295</v>
      </c>
      <c r="AZ1239" s="510">
        <v>0</v>
      </c>
      <c r="BA1239" s="510" t="s">
        <v>152</v>
      </c>
      <c r="BB1239" s="510" t="s">
        <v>152</v>
      </c>
      <c r="BC1239" s="510" t="s">
        <v>152</v>
      </c>
      <c r="BD1239" s="510" t="s">
        <v>152</v>
      </c>
      <c r="BE1239" s="510" t="s">
        <v>152</v>
      </c>
      <c r="BF1239" s="510" t="s">
        <v>152</v>
      </c>
      <c r="BG1239" s="510" t="s">
        <v>152</v>
      </c>
      <c r="BH1239" s="510" t="s">
        <v>152</v>
      </c>
      <c r="BI1239" s="510">
        <v>19118</v>
      </c>
      <c r="BJ1239" s="510">
        <v>3525</v>
      </c>
      <c r="BK1239" s="510">
        <v>10759</v>
      </c>
      <c r="BL1239" s="510">
        <v>33402</v>
      </c>
      <c r="BM1239" s="510">
        <v>6366</v>
      </c>
      <c r="BN1239" s="510">
        <v>4730</v>
      </c>
      <c r="BO1239" s="510">
        <v>4013</v>
      </c>
      <c r="BP1239" s="510">
        <v>3007</v>
      </c>
      <c r="BQ1239" s="510">
        <v>26699</v>
      </c>
      <c r="BR1239" s="510">
        <v>22196</v>
      </c>
      <c r="BS1239" s="510">
        <v>10108</v>
      </c>
      <c r="BT1239" s="510">
        <v>7454</v>
      </c>
      <c r="BU1239" s="510">
        <v>797</v>
      </c>
      <c r="BV1239" s="510">
        <v>490</v>
      </c>
      <c r="BW1239" s="510">
        <v>91</v>
      </c>
      <c r="BX1239" s="510">
        <v>53321</v>
      </c>
      <c r="BY1239" s="510">
        <v>586</v>
      </c>
      <c r="BZ1239" s="510">
        <v>960</v>
      </c>
      <c r="CA1239" s="510">
        <v>95</v>
      </c>
      <c r="CB1239" s="510">
        <v>36513</v>
      </c>
      <c r="CC1239" s="510">
        <v>384</v>
      </c>
      <c r="CD1239" s="510">
        <v>680</v>
      </c>
      <c r="CE1239" s="510">
        <v>2989</v>
      </c>
      <c r="CF1239" s="510">
        <v>1287285</v>
      </c>
      <c r="CG1239" s="510">
        <v>431</v>
      </c>
      <c r="CH1239" s="510">
        <v>742</v>
      </c>
      <c r="CI1239" s="510">
        <v>2250</v>
      </c>
      <c r="CJ1239" s="510">
        <v>4355078</v>
      </c>
      <c r="CK1239" s="510">
        <v>1936</v>
      </c>
      <c r="CL1239" s="510">
        <v>3684</v>
      </c>
      <c r="CM1239" s="510">
        <v>645</v>
      </c>
      <c r="CN1239" s="510">
        <v>1033688</v>
      </c>
      <c r="CO1239" s="510">
        <v>1603</v>
      </c>
      <c r="CP1239" s="510">
        <v>3057</v>
      </c>
      <c r="CQ1239" s="510">
        <v>17663</v>
      </c>
      <c r="CR1239" s="510">
        <v>38500572</v>
      </c>
      <c r="CS1239" s="510">
        <v>2180</v>
      </c>
      <c r="CT1239" s="510">
        <v>4516</v>
      </c>
      <c r="CU1239" s="510">
        <v>225</v>
      </c>
      <c r="CV1239" s="510">
        <v>1000914</v>
      </c>
      <c r="CW1239" s="510">
        <v>4449</v>
      </c>
      <c r="CX1239" s="510">
        <v>8933</v>
      </c>
      <c r="CY1239" s="510">
        <v>65</v>
      </c>
      <c r="CZ1239" s="510">
        <v>382565</v>
      </c>
      <c r="DA1239" s="510">
        <v>5886</v>
      </c>
      <c r="DB1239" s="510">
        <v>11495</v>
      </c>
      <c r="DC1239" s="510">
        <v>1413</v>
      </c>
      <c r="DD1239" s="510">
        <v>14063962</v>
      </c>
      <c r="DE1239" s="510">
        <v>9953</v>
      </c>
      <c r="DF1239" s="510">
        <v>21185</v>
      </c>
      <c r="DG1239" s="510">
        <v>449</v>
      </c>
      <c r="DH1239" s="510">
        <v>4472590</v>
      </c>
      <c r="DI1239" s="510">
        <v>9961</v>
      </c>
      <c r="DJ1239" s="510">
        <v>24419</v>
      </c>
      <c r="DK1239" s="510">
        <v>58</v>
      </c>
      <c r="DL1239" s="510">
        <v>27817</v>
      </c>
      <c r="DM1239" s="510">
        <v>480</v>
      </c>
      <c r="DN1239" s="510">
        <v>812</v>
      </c>
      <c r="DO1239" s="510">
        <v>1698</v>
      </c>
      <c r="DP1239" s="510">
        <v>70633</v>
      </c>
      <c r="DQ1239" s="510">
        <v>42</v>
      </c>
      <c r="DR1239" s="510">
        <v>85</v>
      </c>
      <c r="DS1239" s="510">
        <v>1</v>
      </c>
      <c r="DT1239" s="510">
        <v>2566</v>
      </c>
      <c r="DU1239" s="510">
        <v>2566</v>
      </c>
      <c r="DV1239" s="510">
        <v>2566</v>
      </c>
      <c r="DW1239" s="510">
        <v>1</v>
      </c>
      <c r="DX1239" s="510" t="s">
        <v>152</v>
      </c>
      <c r="DY1239" s="510" t="s">
        <v>152</v>
      </c>
      <c r="DZ1239" s="510" t="s">
        <v>152</v>
      </c>
      <c r="EA1239" s="510" t="s">
        <v>152</v>
      </c>
      <c r="EB1239" s="510" t="s">
        <v>152</v>
      </c>
      <c r="EC1239" s="510" t="s">
        <v>152</v>
      </c>
      <c r="ED1239" s="510" t="s">
        <v>152</v>
      </c>
      <c r="EE1239" s="510" t="s">
        <v>152</v>
      </c>
      <c r="EF1239" s="510" t="s">
        <v>152</v>
      </c>
      <c r="EG1239" s="510">
        <v>120</v>
      </c>
      <c r="EH1239" s="506">
        <v>123</v>
      </c>
      <c r="EI1239" s="510" t="s">
        <v>152</v>
      </c>
      <c r="EJ1239" s="479"/>
      <c r="EK1239" s="479"/>
      <c r="EL1239" s="479"/>
      <c r="EM1239" s="479"/>
      <c r="EN1239" s="479"/>
      <c r="EO1239" s="479"/>
      <c r="EP1239" s="479"/>
      <c r="EQ1239" s="479"/>
      <c r="ER1239" s="479"/>
      <c r="ES1239" s="479"/>
      <c r="ET1239" s="479"/>
      <c r="EU1239" s="479"/>
      <c r="EV1239" s="479"/>
      <c r="EW1239" s="479"/>
      <c r="EX1239" s="479"/>
      <c r="EY1239" s="479"/>
      <c r="EZ1239" s="476"/>
      <c r="FA1239" s="446">
        <f t="shared" si="2500"/>
        <v>8</v>
      </c>
      <c r="FB1239" s="417">
        <f t="shared" si="2525"/>
        <v>2023</v>
      </c>
      <c r="FC1239" s="448">
        <f t="shared" si="2526"/>
        <v>45139</v>
      </c>
      <c r="FD1239" s="449">
        <f t="shared" si="2527"/>
        <v>31</v>
      </c>
      <c r="FE1239" s="450"/>
      <c r="FF1239" s="451">
        <f t="shared" si="2521"/>
        <v>0.57037285858246556</v>
      </c>
      <c r="FG1239" s="450"/>
      <c r="FH1239" s="452">
        <f t="shared" si="2501"/>
        <v>2.0050393700787401</v>
      </c>
      <c r="FI1239" s="452">
        <f t="shared" si="2502"/>
        <v>1.4897637795275591</v>
      </c>
      <c r="FJ1239" s="452">
        <f t="shared" si="2503"/>
        <v>1.9886025768087214</v>
      </c>
      <c r="FK1239" s="452">
        <f t="shared" si="2504"/>
        <v>1.4900891972249752</v>
      </c>
      <c r="FL1239" s="452">
        <f t="shared" si="2505"/>
        <v>1.2987158283879754</v>
      </c>
      <c r="FM1239" s="452">
        <f t="shared" si="2506"/>
        <v>1.0796770113824301</v>
      </c>
      <c r="FN1239" s="452">
        <f t="shared" si="2507"/>
        <v>1.4454454454454455</v>
      </c>
      <c r="FO1239" s="452">
        <f t="shared" si="2508"/>
        <v>1.0659230659230658</v>
      </c>
      <c r="FP1239" s="452">
        <f t="shared" si="2509"/>
        <v>1.6814345991561181</v>
      </c>
      <c r="FQ1239" s="452">
        <f t="shared" si="2510"/>
        <v>1.0337552742616034</v>
      </c>
      <c r="FR1239" s="453"/>
      <c r="FS1239" s="446">
        <f t="shared" si="2522"/>
        <v>0</v>
      </c>
      <c r="FT1239" s="446">
        <f t="shared" si="2522"/>
        <v>1303302</v>
      </c>
      <c r="FU1239" s="446">
        <f t="shared" si="2522"/>
        <v>2172170</v>
      </c>
      <c r="FV1239" s="446">
        <f t="shared" si="2522"/>
        <v>4444594</v>
      </c>
      <c r="FW1239" s="446">
        <f t="shared" si="2522"/>
        <v>2378075</v>
      </c>
      <c r="FX1239" s="446">
        <f t="shared" si="2522"/>
        <v>1729426</v>
      </c>
      <c r="FY1239" s="446">
        <f t="shared" si="2522"/>
        <v>90044040</v>
      </c>
      <c r="FZ1239" s="446">
        <f t="shared" si="2522"/>
        <v>100447452</v>
      </c>
      <c r="GA1239" s="446">
        <f t="shared" si="2522"/>
        <v>6334062</v>
      </c>
      <c r="GB1239" s="446" t="str">
        <f t="shared" si="2518"/>
        <v>-</v>
      </c>
      <c r="GC1239" s="446">
        <f t="shared" si="2518"/>
        <v>5216718</v>
      </c>
      <c r="GD1239" s="446">
        <f t="shared" ref="GD1239:GM1248" si="2528">IFERROR(HLOOKUP(GD$1,$H$5:$HA$10112,MATCH($A1239,$A$5:$A$10112,0),0)*HLOOKUP(GD$2,$H$5:$HA$10112,MATCH($A1239,$A$5:$A$10112,0),0),"-")</f>
        <v>87360</v>
      </c>
      <c r="GE1239" s="446">
        <f t="shared" si="2528"/>
        <v>64600</v>
      </c>
      <c r="GF1239" s="446">
        <f t="shared" si="2528"/>
        <v>2217838</v>
      </c>
      <c r="GG1239" s="446">
        <f t="shared" si="2528"/>
        <v>8289000</v>
      </c>
      <c r="GH1239" s="446">
        <f t="shared" si="2528"/>
        <v>1971765</v>
      </c>
      <c r="GI1239" s="446">
        <f t="shared" si="2528"/>
        <v>79766108</v>
      </c>
      <c r="GJ1239" s="446">
        <f t="shared" si="2528"/>
        <v>2009925</v>
      </c>
      <c r="GK1239" s="446">
        <f t="shared" si="2528"/>
        <v>747175</v>
      </c>
      <c r="GL1239" s="446">
        <f t="shared" si="2528"/>
        <v>29934405</v>
      </c>
      <c r="GM1239" s="446">
        <f t="shared" si="2528"/>
        <v>10964131</v>
      </c>
      <c r="GN1239" s="446">
        <f t="shared" ref="GN1239:GN1302" si="2529">IFERROR(HLOOKUP(GN$1,$H$5:$HA$10112,MATCH($A1239,$A$5:$A$10112,0),0)*HLOOKUP(GN$2,$H$5:$HA$10112,MATCH($A1239,$A$5:$A$10112,0),0),"-")</f>
        <v>2566</v>
      </c>
      <c r="GO1239" s="446">
        <f t="shared" si="2520"/>
        <v>47096</v>
      </c>
      <c r="GP1239" s="446">
        <f t="shared" si="2520"/>
        <v>144330</v>
      </c>
      <c r="GQ1239" s="446" t="str">
        <f t="shared" si="2520"/>
        <v>-</v>
      </c>
      <c r="GR1239" s="446"/>
      <c r="GS1239" s="446"/>
      <c r="GT1239" s="446"/>
      <c r="GU1239" s="446"/>
      <c r="GV1239" s="416"/>
    </row>
    <row r="1240" spans="1:204" ht="9.75" customHeight="1" x14ac:dyDescent="0.2">
      <c r="A1240" s="417" t="str">
        <f t="shared" si="2489"/>
        <v>2023-24AUGUSTRX7</v>
      </c>
      <c r="B1240" s="458" t="str">
        <f t="shared" si="2516"/>
        <v>2023-24</v>
      </c>
      <c r="C1240" s="402" t="s">
        <v>636</v>
      </c>
      <c r="D1240" s="458" t="str">
        <f t="shared" si="2523"/>
        <v>Y62</v>
      </c>
      <c r="E1240" s="458" t="str">
        <f t="shared" si="2524"/>
        <v>North West</v>
      </c>
      <c r="F1240" s="478" t="s">
        <v>449</v>
      </c>
      <c r="G1240" s="478" t="s">
        <v>691</v>
      </c>
      <c r="H1240" s="510">
        <v>132163</v>
      </c>
      <c r="I1240" s="510">
        <v>95952</v>
      </c>
      <c r="J1240" s="510">
        <v>58361</v>
      </c>
      <c r="K1240" s="510">
        <v>1</v>
      </c>
      <c r="L1240" s="510">
        <v>0</v>
      </c>
      <c r="M1240" s="510">
        <v>0</v>
      </c>
      <c r="N1240" s="510">
        <v>0</v>
      </c>
      <c r="O1240" s="510">
        <v>24</v>
      </c>
      <c r="P1240" s="510">
        <v>263</v>
      </c>
      <c r="Q1240" s="510">
        <v>214</v>
      </c>
      <c r="R1240" s="510">
        <v>416</v>
      </c>
      <c r="S1240" s="510">
        <v>92304</v>
      </c>
      <c r="T1240" s="510">
        <v>8792</v>
      </c>
      <c r="U1240" s="510">
        <v>5600</v>
      </c>
      <c r="V1240" s="510">
        <v>49691</v>
      </c>
      <c r="W1240" s="510">
        <v>15483</v>
      </c>
      <c r="X1240" s="510">
        <v>945</v>
      </c>
      <c r="Y1240" s="510">
        <v>4252839</v>
      </c>
      <c r="Z1240" s="510">
        <v>484</v>
      </c>
      <c r="AA1240" s="510">
        <v>830</v>
      </c>
      <c r="AB1240" s="510">
        <v>3333132</v>
      </c>
      <c r="AC1240" s="510">
        <v>595</v>
      </c>
      <c r="AD1240" s="510">
        <v>1041</v>
      </c>
      <c r="AE1240" s="510">
        <v>81438251</v>
      </c>
      <c r="AF1240" s="510">
        <v>1639</v>
      </c>
      <c r="AG1240" s="510">
        <v>3466</v>
      </c>
      <c r="AH1240" s="510">
        <v>124683720</v>
      </c>
      <c r="AI1240" s="510">
        <v>8053</v>
      </c>
      <c r="AJ1240" s="510">
        <v>19688</v>
      </c>
      <c r="AK1240" s="510">
        <v>7820832</v>
      </c>
      <c r="AL1240" s="510">
        <v>8276</v>
      </c>
      <c r="AM1240" s="510">
        <v>20006</v>
      </c>
      <c r="AN1240" s="510">
        <v>1618</v>
      </c>
      <c r="AO1240" s="510">
        <v>4177</v>
      </c>
      <c r="AP1240" s="510">
        <v>3584</v>
      </c>
      <c r="AQ1240" s="510">
        <v>11897475</v>
      </c>
      <c r="AR1240" s="510">
        <v>3320</v>
      </c>
      <c r="AS1240" s="510">
        <v>8026</v>
      </c>
      <c r="AT1240" s="510">
        <v>12526</v>
      </c>
      <c r="AU1240" s="510">
        <v>750</v>
      </c>
      <c r="AV1240" s="510">
        <v>5292</v>
      </c>
      <c r="AW1240" s="510">
        <v>147</v>
      </c>
      <c r="AX1240" s="510">
        <v>1053</v>
      </c>
      <c r="AY1240" s="510">
        <v>5431</v>
      </c>
      <c r="AZ1240" s="510">
        <v>32</v>
      </c>
      <c r="BA1240" s="510">
        <v>5731</v>
      </c>
      <c r="BB1240" s="510">
        <v>28239987</v>
      </c>
      <c r="BC1240" s="510">
        <v>4928</v>
      </c>
      <c r="BD1240" s="510">
        <v>11048</v>
      </c>
      <c r="BE1240" s="510">
        <v>539</v>
      </c>
      <c r="BF1240" s="510">
        <v>1786</v>
      </c>
      <c r="BG1240" s="510">
        <v>1528</v>
      </c>
      <c r="BH1240" s="510">
        <v>1878</v>
      </c>
      <c r="BI1240" s="510">
        <v>47308</v>
      </c>
      <c r="BJ1240" s="510">
        <v>6259</v>
      </c>
      <c r="BK1240" s="510">
        <v>26211</v>
      </c>
      <c r="BL1240" s="510">
        <v>79778</v>
      </c>
      <c r="BM1240" s="510">
        <v>16725</v>
      </c>
      <c r="BN1240" s="510">
        <v>13754</v>
      </c>
      <c r="BO1240" s="510">
        <v>10621</v>
      </c>
      <c r="BP1240" s="510">
        <v>8848</v>
      </c>
      <c r="BQ1240" s="510">
        <v>62746</v>
      </c>
      <c r="BR1240" s="510">
        <v>51993</v>
      </c>
      <c r="BS1240" s="510">
        <v>23080</v>
      </c>
      <c r="BT1240" s="510">
        <v>15915</v>
      </c>
      <c r="BU1240" s="510">
        <v>1255</v>
      </c>
      <c r="BV1240" s="510">
        <v>974</v>
      </c>
      <c r="BW1240" s="510">
        <v>153</v>
      </c>
      <c r="BX1240" s="510">
        <v>76932</v>
      </c>
      <c r="BY1240" s="510">
        <v>503</v>
      </c>
      <c r="BZ1240" s="510">
        <v>896</v>
      </c>
      <c r="CA1240" s="510">
        <v>67</v>
      </c>
      <c r="CB1240" s="510">
        <v>38940</v>
      </c>
      <c r="CC1240" s="510">
        <v>581</v>
      </c>
      <c r="CD1240" s="510">
        <v>971</v>
      </c>
      <c r="CE1240" s="510">
        <v>8572</v>
      </c>
      <c r="CF1240" s="510">
        <v>4136967</v>
      </c>
      <c r="CG1240" s="510">
        <v>483</v>
      </c>
      <c r="CH1240" s="510">
        <v>829</v>
      </c>
      <c r="CI1240" s="510">
        <v>5043</v>
      </c>
      <c r="CJ1240" s="510">
        <v>8835668</v>
      </c>
      <c r="CK1240" s="510">
        <v>1752</v>
      </c>
      <c r="CL1240" s="510">
        <v>3668</v>
      </c>
      <c r="CM1240" s="510">
        <v>2374</v>
      </c>
      <c r="CN1240" s="510">
        <v>3899271</v>
      </c>
      <c r="CO1240" s="510">
        <v>1642</v>
      </c>
      <c r="CP1240" s="510">
        <v>3604</v>
      </c>
      <c r="CQ1240" s="510">
        <v>42274</v>
      </c>
      <c r="CR1240" s="510">
        <v>68703312</v>
      </c>
      <c r="CS1240" s="510">
        <v>1625</v>
      </c>
      <c r="CT1240" s="510">
        <v>3440</v>
      </c>
      <c r="CU1240" s="510">
        <v>1964</v>
      </c>
      <c r="CV1240" s="510">
        <v>14236648</v>
      </c>
      <c r="CW1240" s="510">
        <v>7249</v>
      </c>
      <c r="CX1240" s="510">
        <v>17235</v>
      </c>
      <c r="CY1240" s="510">
        <v>1214</v>
      </c>
      <c r="CZ1240" s="510">
        <v>9026345</v>
      </c>
      <c r="DA1240" s="510">
        <v>7435</v>
      </c>
      <c r="DB1240" s="510">
        <v>18773</v>
      </c>
      <c r="DC1240" s="510">
        <v>1291</v>
      </c>
      <c r="DD1240" s="510">
        <v>14829594</v>
      </c>
      <c r="DE1240" s="510">
        <v>11487</v>
      </c>
      <c r="DF1240" s="510">
        <v>26071</v>
      </c>
      <c r="DG1240" s="510">
        <v>398</v>
      </c>
      <c r="DH1240" s="510">
        <v>7089575</v>
      </c>
      <c r="DI1240" s="510">
        <v>17813</v>
      </c>
      <c r="DJ1240" s="510">
        <v>49519</v>
      </c>
      <c r="DK1240" s="510">
        <v>252</v>
      </c>
      <c r="DL1240" s="510">
        <v>74195</v>
      </c>
      <c r="DM1240" s="510">
        <v>294</v>
      </c>
      <c r="DN1240" s="510">
        <v>514</v>
      </c>
      <c r="DO1240" s="510">
        <v>4954</v>
      </c>
      <c r="DP1240" s="510">
        <v>169483</v>
      </c>
      <c r="DQ1240" s="510">
        <v>34</v>
      </c>
      <c r="DR1240" s="510">
        <v>61</v>
      </c>
      <c r="DS1240" s="510">
        <v>99</v>
      </c>
      <c r="DT1240" s="510">
        <v>214912</v>
      </c>
      <c r="DU1240" s="510">
        <v>2171</v>
      </c>
      <c r="DV1240" s="510">
        <v>4528</v>
      </c>
      <c r="DW1240" s="510">
        <v>83</v>
      </c>
      <c r="DX1240" s="510" t="s">
        <v>152</v>
      </c>
      <c r="DY1240" s="510" t="s">
        <v>152</v>
      </c>
      <c r="DZ1240" s="510" t="s">
        <v>152</v>
      </c>
      <c r="EA1240" s="510" t="s">
        <v>152</v>
      </c>
      <c r="EB1240" s="510" t="s">
        <v>152</v>
      </c>
      <c r="EC1240" s="510" t="s">
        <v>152</v>
      </c>
      <c r="ED1240" s="510" t="s">
        <v>152</v>
      </c>
      <c r="EE1240" s="510" t="s">
        <v>152</v>
      </c>
      <c r="EF1240" s="510" t="s">
        <v>152</v>
      </c>
      <c r="EG1240" s="510">
        <v>172</v>
      </c>
      <c r="EH1240" s="506">
        <v>9</v>
      </c>
      <c r="EI1240" s="510" t="s">
        <v>152</v>
      </c>
      <c r="EJ1240" s="479"/>
      <c r="EK1240" s="479"/>
      <c r="EL1240" s="479"/>
      <c r="EM1240" s="479"/>
      <c r="EN1240" s="479"/>
      <c r="EO1240" s="479"/>
      <c r="EP1240" s="479"/>
      <c r="EQ1240" s="479"/>
      <c r="ER1240" s="479"/>
      <c r="ES1240" s="479"/>
      <c r="ET1240" s="479"/>
      <c r="EU1240" s="479"/>
      <c r="EV1240" s="479"/>
      <c r="EW1240" s="479"/>
      <c r="EX1240" s="479"/>
      <c r="EY1240" s="479"/>
      <c r="EZ1240" s="476"/>
      <c r="FA1240" s="446">
        <f t="shared" si="2500"/>
        <v>8</v>
      </c>
      <c r="FB1240" s="417">
        <f t="shared" si="2525"/>
        <v>2023</v>
      </c>
      <c r="FC1240" s="448">
        <f t="shared" si="2526"/>
        <v>45139</v>
      </c>
      <c r="FD1240" s="449">
        <f t="shared" si="2527"/>
        <v>31</v>
      </c>
      <c r="FE1240" s="450"/>
      <c r="FF1240" s="451">
        <f t="shared" si="2521"/>
        <v>0.58084183374369802</v>
      </c>
      <c r="FG1240" s="450"/>
      <c r="FH1240" s="452">
        <f t="shared" si="2501"/>
        <v>1.90229754322111</v>
      </c>
      <c r="FI1240" s="452">
        <f t="shared" si="2502"/>
        <v>1.5643767060964513</v>
      </c>
      <c r="FJ1240" s="452">
        <f t="shared" si="2503"/>
        <v>1.8966071428571429</v>
      </c>
      <c r="FK1240" s="452">
        <f t="shared" si="2504"/>
        <v>1.58</v>
      </c>
      <c r="FL1240" s="452">
        <f t="shared" si="2505"/>
        <v>1.2627236320460447</v>
      </c>
      <c r="FM1240" s="452">
        <f t="shared" si="2506"/>
        <v>1.0463262965124469</v>
      </c>
      <c r="FN1240" s="452">
        <f t="shared" si="2507"/>
        <v>1.4906671833623975</v>
      </c>
      <c r="FO1240" s="452">
        <f t="shared" si="2508"/>
        <v>1.0279015694632823</v>
      </c>
      <c r="FP1240" s="452">
        <f t="shared" si="2509"/>
        <v>1.3280423280423281</v>
      </c>
      <c r="FQ1240" s="452">
        <f t="shared" si="2510"/>
        <v>1.0306878306878307</v>
      </c>
      <c r="FR1240" s="453"/>
      <c r="FS1240" s="446">
        <f t="shared" si="2522"/>
        <v>0</v>
      </c>
      <c r="FT1240" s="446">
        <f t="shared" si="2522"/>
        <v>0</v>
      </c>
      <c r="FU1240" s="446">
        <f t="shared" si="2522"/>
        <v>0</v>
      </c>
      <c r="FV1240" s="446">
        <f t="shared" si="2522"/>
        <v>2302848</v>
      </c>
      <c r="FW1240" s="446">
        <f t="shared" si="2522"/>
        <v>7297360</v>
      </c>
      <c r="FX1240" s="446">
        <f t="shared" si="2522"/>
        <v>5829600</v>
      </c>
      <c r="FY1240" s="446">
        <f t="shared" si="2522"/>
        <v>172229006</v>
      </c>
      <c r="FZ1240" s="446">
        <f t="shared" si="2522"/>
        <v>304829304</v>
      </c>
      <c r="GA1240" s="446">
        <f t="shared" si="2522"/>
        <v>18905670</v>
      </c>
      <c r="GB1240" s="446">
        <f t="shared" si="2518"/>
        <v>63316088</v>
      </c>
      <c r="GC1240" s="446">
        <f t="shared" si="2518"/>
        <v>28765184</v>
      </c>
      <c r="GD1240" s="446">
        <f t="shared" si="2528"/>
        <v>137088</v>
      </c>
      <c r="GE1240" s="446">
        <f t="shared" si="2528"/>
        <v>65057</v>
      </c>
      <c r="GF1240" s="446">
        <f t="shared" si="2528"/>
        <v>7106188</v>
      </c>
      <c r="GG1240" s="446">
        <f t="shared" si="2528"/>
        <v>18497724</v>
      </c>
      <c r="GH1240" s="446">
        <f t="shared" si="2528"/>
        <v>8555896</v>
      </c>
      <c r="GI1240" s="446">
        <f t="shared" si="2528"/>
        <v>145422560</v>
      </c>
      <c r="GJ1240" s="446">
        <f t="shared" si="2528"/>
        <v>33849540</v>
      </c>
      <c r="GK1240" s="446">
        <f t="shared" si="2528"/>
        <v>22790422</v>
      </c>
      <c r="GL1240" s="446">
        <f t="shared" si="2528"/>
        <v>33657661</v>
      </c>
      <c r="GM1240" s="446">
        <f t="shared" si="2528"/>
        <v>19708562</v>
      </c>
      <c r="GN1240" s="446">
        <f t="shared" si="2529"/>
        <v>448272</v>
      </c>
      <c r="GO1240" s="446">
        <f t="shared" si="2520"/>
        <v>129528</v>
      </c>
      <c r="GP1240" s="446">
        <f t="shared" si="2520"/>
        <v>302194</v>
      </c>
      <c r="GQ1240" s="446" t="str">
        <f t="shared" si="2520"/>
        <v>-</v>
      </c>
      <c r="GR1240" s="446"/>
      <c r="GS1240" s="446"/>
      <c r="GT1240" s="446"/>
      <c r="GU1240" s="446"/>
      <c r="GV1240" s="416"/>
    </row>
    <row r="1241" spans="1:204" ht="9.75" customHeight="1" x14ac:dyDescent="0.2">
      <c r="A1241" s="417" t="str">
        <f t="shared" si="2489"/>
        <v>2023-24AUGUSTRYE</v>
      </c>
      <c r="B1241" s="458" t="str">
        <f t="shared" si="2516"/>
        <v>2023-24</v>
      </c>
      <c r="C1241" s="402" t="s">
        <v>636</v>
      </c>
      <c r="D1241" s="458" t="str">
        <f t="shared" si="2523"/>
        <v>Y59</v>
      </c>
      <c r="E1241" s="458" t="str">
        <f t="shared" si="2524"/>
        <v>South East</v>
      </c>
      <c r="F1241" s="478" t="s">
        <v>456</v>
      </c>
      <c r="G1241" s="478" t="s">
        <v>692</v>
      </c>
      <c r="H1241" s="510">
        <v>79258</v>
      </c>
      <c r="I1241" s="510">
        <v>48505</v>
      </c>
      <c r="J1241" s="510">
        <v>762088</v>
      </c>
      <c r="K1241" s="510">
        <v>16</v>
      </c>
      <c r="L1241" s="510">
        <v>1</v>
      </c>
      <c r="M1241" s="510">
        <v>51</v>
      </c>
      <c r="N1241" s="510">
        <v>104</v>
      </c>
      <c r="O1241" s="510">
        <v>231</v>
      </c>
      <c r="P1241" s="510">
        <v>234</v>
      </c>
      <c r="Q1241" s="510">
        <v>59</v>
      </c>
      <c r="R1241" s="510">
        <v>165</v>
      </c>
      <c r="S1241" s="510">
        <v>49793</v>
      </c>
      <c r="T1241" s="510">
        <v>3443</v>
      </c>
      <c r="U1241" s="510">
        <v>2188</v>
      </c>
      <c r="V1241" s="510">
        <v>25480</v>
      </c>
      <c r="W1241" s="510">
        <v>13078</v>
      </c>
      <c r="X1241" s="510">
        <v>654</v>
      </c>
      <c r="Y1241" s="510">
        <v>1757161</v>
      </c>
      <c r="Z1241" s="510">
        <v>510</v>
      </c>
      <c r="AA1241" s="510">
        <v>927</v>
      </c>
      <c r="AB1241" s="510">
        <v>1273904</v>
      </c>
      <c r="AC1241" s="510">
        <v>582</v>
      </c>
      <c r="AD1241" s="510">
        <v>1056</v>
      </c>
      <c r="AE1241" s="510">
        <v>42108122</v>
      </c>
      <c r="AF1241" s="510">
        <v>1653</v>
      </c>
      <c r="AG1241" s="510">
        <v>3301</v>
      </c>
      <c r="AH1241" s="510">
        <v>76051078</v>
      </c>
      <c r="AI1241" s="510">
        <v>5815</v>
      </c>
      <c r="AJ1241" s="510">
        <v>13034</v>
      </c>
      <c r="AK1241" s="510">
        <v>4859372</v>
      </c>
      <c r="AL1241" s="510">
        <v>7430</v>
      </c>
      <c r="AM1241" s="510">
        <v>17138</v>
      </c>
      <c r="AN1241" s="510">
        <v>0</v>
      </c>
      <c r="AO1241" s="510">
        <v>1588</v>
      </c>
      <c r="AP1241" s="510">
        <v>277</v>
      </c>
      <c r="AQ1241" s="510">
        <v>524520</v>
      </c>
      <c r="AR1241" s="510">
        <v>1894</v>
      </c>
      <c r="AS1241" s="510">
        <v>3305</v>
      </c>
      <c r="AT1241" s="510">
        <v>5396</v>
      </c>
      <c r="AU1241" s="510">
        <v>112</v>
      </c>
      <c r="AV1241" s="510">
        <v>606</v>
      </c>
      <c r="AW1241" s="510">
        <v>817</v>
      </c>
      <c r="AX1241" s="510">
        <v>560</v>
      </c>
      <c r="AY1241" s="510">
        <v>4118</v>
      </c>
      <c r="AZ1241" s="510">
        <v>986</v>
      </c>
      <c r="BA1241" s="510">
        <v>938</v>
      </c>
      <c r="BB1241" s="510">
        <v>1906565</v>
      </c>
      <c r="BC1241" s="510">
        <v>2033</v>
      </c>
      <c r="BD1241" s="510">
        <v>3791</v>
      </c>
      <c r="BE1241" s="510">
        <v>56</v>
      </c>
      <c r="BF1241" s="510">
        <v>401</v>
      </c>
      <c r="BG1241" s="510">
        <v>383</v>
      </c>
      <c r="BH1241" s="510">
        <v>98</v>
      </c>
      <c r="BI1241" s="510">
        <v>25400</v>
      </c>
      <c r="BJ1241" s="510">
        <v>2134</v>
      </c>
      <c r="BK1241" s="510">
        <v>16863</v>
      </c>
      <c r="BL1241" s="510">
        <v>44397</v>
      </c>
      <c r="BM1241" s="510">
        <v>6814</v>
      </c>
      <c r="BN1241" s="510">
        <v>5147</v>
      </c>
      <c r="BO1241" s="510">
        <v>4311</v>
      </c>
      <c r="BP1241" s="510">
        <v>3277</v>
      </c>
      <c r="BQ1241" s="510">
        <v>32011</v>
      </c>
      <c r="BR1241" s="510">
        <v>26665</v>
      </c>
      <c r="BS1241" s="510">
        <v>19569</v>
      </c>
      <c r="BT1241" s="510">
        <v>14069</v>
      </c>
      <c r="BU1241" s="510">
        <v>1050</v>
      </c>
      <c r="BV1241" s="510">
        <v>760</v>
      </c>
      <c r="BW1241" s="510">
        <v>48</v>
      </c>
      <c r="BX1241" s="510">
        <v>28901</v>
      </c>
      <c r="BY1241" s="510">
        <v>602</v>
      </c>
      <c r="BZ1241" s="510">
        <v>971</v>
      </c>
      <c r="CA1241" s="510">
        <v>35</v>
      </c>
      <c r="CB1241" s="510">
        <v>14766</v>
      </c>
      <c r="CC1241" s="510">
        <v>422</v>
      </c>
      <c r="CD1241" s="510">
        <v>865</v>
      </c>
      <c r="CE1241" s="510">
        <v>3360</v>
      </c>
      <c r="CF1241" s="510">
        <v>1713494</v>
      </c>
      <c r="CG1241" s="510">
        <v>510</v>
      </c>
      <c r="CH1241" s="510">
        <v>927</v>
      </c>
      <c r="CI1241" s="510">
        <v>1919</v>
      </c>
      <c r="CJ1241" s="510">
        <v>3009322</v>
      </c>
      <c r="CK1241" s="510">
        <v>1568</v>
      </c>
      <c r="CL1241" s="510">
        <v>3182</v>
      </c>
      <c r="CM1241" s="510">
        <v>542</v>
      </c>
      <c r="CN1241" s="510">
        <v>780445</v>
      </c>
      <c r="CO1241" s="510">
        <v>1440</v>
      </c>
      <c r="CP1241" s="510">
        <v>2980</v>
      </c>
      <c r="CQ1241" s="510">
        <v>23019</v>
      </c>
      <c r="CR1241" s="510">
        <v>38318355</v>
      </c>
      <c r="CS1241" s="510">
        <v>1665</v>
      </c>
      <c r="CT1241" s="510">
        <v>3321</v>
      </c>
      <c r="CU1241" s="510">
        <v>1510</v>
      </c>
      <c r="CV1241" s="510">
        <v>6757972</v>
      </c>
      <c r="CW1241" s="510">
        <v>4475</v>
      </c>
      <c r="CX1241" s="510">
        <v>8854</v>
      </c>
      <c r="CY1241" s="510">
        <v>613</v>
      </c>
      <c r="CZ1241" s="510">
        <v>2290754</v>
      </c>
      <c r="DA1241" s="510">
        <v>3737</v>
      </c>
      <c r="DB1241" s="510">
        <v>8318</v>
      </c>
      <c r="DC1241" s="510">
        <v>118</v>
      </c>
      <c r="DD1241" s="510">
        <v>940972</v>
      </c>
      <c r="DE1241" s="510">
        <v>7974</v>
      </c>
      <c r="DF1241" s="510">
        <v>17768</v>
      </c>
      <c r="DG1241" s="510">
        <v>72</v>
      </c>
      <c r="DH1241" s="510">
        <v>286438</v>
      </c>
      <c r="DI1241" s="510">
        <v>3978</v>
      </c>
      <c r="DJ1241" s="510">
        <v>11688</v>
      </c>
      <c r="DK1241" s="510">
        <v>217</v>
      </c>
      <c r="DL1241" s="510">
        <v>75128</v>
      </c>
      <c r="DM1241" s="510">
        <v>346</v>
      </c>
      <c r="DN1241" s="510">
        <v>547</v>
      </c>
      <c r="DO1241" s="510">
        <v>1990</v>
      </c>
      <c r="DP1241" s="510">
        <v>99636</v>
      </c>
      <c r="DQ1241" s="510">
        <v>50</v>
      </c>
      <c r="DR1241" s="510">
        <v>104</v>
      </c>
      <c r="DS1241" s="510">
        <v>25</v>
      </c>
      <c r="DT1241" s="510">
        <v>47950</v>
      </c>
      <c r="DU1241" s="510">
        <v>1918</v>
      </c>
      <c r="DV1241" s="510">
        <v>3547</v>
      </c>
      <c r="DW1241" s="510">
        <v>24</v>
      </c>
      <c r="DX1241" s="510" t="s">
        <v>152</v>
      </c>
      <c r="DY1241" s="510" t="s">
        <v>152</v>
      </c>
      <c r="DZ1241" s="510" t="s">
        <v>152</v>
      </c>
      <c r="EA1241" s="510" t="s">
        <v>152</v>
      </c>
      <c r="EB1241" s="510" t="s">
        <v>152</v>
      </c>
      <c r="EC1241" s="510" t="s">
        <v>152</v>
      </c>
      <c r="ED1241" s="510" t="s">
        <v>152</v>
      </c>
      <c r="EE1241" s="510" t="s">
        <v>152</v>
      </c>
      <c r="EF1241" s="510" t="s">
        <v>152</v>
      </c>
      <c r="EG1241" s="510">
        <v>108</v>
      </c>
      <c r="EH1241" s="506">
        <v>309</v>
      </c>
      <c r="EI1241" s="510" t="s">
        <v>152</v>
      </c>
      <c r="EJ1241" s="479"/>
      <c r="EK1241" s="479"/>
      <c r="EL1241" s="479"/>
      <c r="EM1241" s="479"/>
      <c r="EN1241" s="479"/>
      <c r="EO1241" s="479"/>
      <c r="EP1241" s="479"/>
      <c r="EQ1241" s="479"/>
      <c r="ER1241" s="479"/>
      <c r="ES1241" s="479"/>
      <c r="ET1241" s="479"/>
      <c r="EU1241" s="479"/>
      <c r="EV1241" s="479"/>
      <c r="EW1241" s="479"/>
      <c r="EX1241" s="479"/>
      <c r="EY1241" s="479"/>
      <c r="EZ1241" s="476"/>
      <c r="FA1241" s="482">
        <f t="shared" si="2500"/>
        <v>8</v>
      </c>
      <c r="FB1241" s="493">
        <f t="shared" si="2525"/>
        <v>2023</v>
      </c>
      <c r="FC1241" s="498">
        <f t="shared" si="2526"/>
        <v>45139</v>
      </c>
      <c r="FD1241" s="499">
        <f t="shared" si="2527"/>
        <v>31</v>
      </c>
      <c r="FE1241" s="450"/>
      <c r="FF1241" s="451">
        <f t="shared" si="2521"/>
        <v>0.62013088189467125</v>
      </c>
      <c r="FG1241" s="450"/>
      <c r="FH1241" s="452">
        <f t="shared" si="2501"/>
        <v>1.97908800464711</v>
      </c>
      <c r="FI1241" s="452">
        <f t="shared" si="2502"/>
        <v>1.4949172233517281</v>
      </c>
      <c r="FJ1241" s="452">
        <f t="shared" si="2503"/>
        <v>1.9702925045703839</v>
      </c>
      <c r="FK1241" s="452">
        <f t="shared" si="2504"/>
        <v>1.4977148080438756</v>
      </c>
      <c r="FL1241" s="452">
        <f t="shared" si="2505"/>
        <v>1.2563186813186813</v>
      </c>
      <c r="FM1241" s="452">
        <f t="shared" si="2506"/>
        <v>1.0465070643642072</v>
      </c>
      <c r="FN1241" s="452">
        <f t="shared" si="2507"/>
        <v>1.496329714023551</v>
      </c>
      <c r="FO1241" s="452">
        <f t="shared" si="2508"/>
        <v>1.0757761125554366</v>
      </c>
      <c r="FP1241" s="452">
        <f t="shared" si="2509"/>
        <v>1.6055045871559632</v>
      </c>
      <c r="FQ1241" s="452">
        <f t="shared" si="2510"/>
        <v>1.1620795107033639</v>
      </c>
      <c r="FR1241" s="453"/>
      <c r="FS1241" s="446">
        <f t="shared" si="2522"/>
        <v>48505</v>
      </c>
      <c r="FT1241" s="446">
        <f t="shared" si="2522"/>
        <v>2473755</v>
      </c>
      <c r="FU1241" s="446">
        <f t="shared" si="2522"/>
        <v>5044520</v>
      </c>
      <c r="FV1241" s="446">
        <f t="shared" si="2522"/>
        <v>11204655</v>
      </c>
      <c r="FW1241" s="446">
        <f t="shared" si="2522"/>
        <v>3191661</v>
      </c>
      <c r="FX1241" s="446">
        <f t="shared" si="2522"/>
        <v>2310528</v>
      </c>
      <c r="FY1241" s="446">
        <f t="shared" si="2522"/>
        <v>84109480</v>
      </c>
      <c r="FZ1241" s="446">
        <f t="shared" si="2522"/>
        <v>170458652</v>
      </c>
      <c r="GA1241" s="446">
        <f t="shared" si="2522"/>
        <v>11208252</v>
      </c>
      <c r="GB1241" s="446">
        <f t="shared" si="2518"/>
        <v>3555958</v>
      </c>
      <c r="GC1241" s="446">
        <f t="shared" si="2518"/>
        <v>915485</v>
      </c>
      <c r="GD1241" s="446">
        <f t="shared" si="2528"/>
        <v>46608</v>
      </c>
      <c r="GE1241" s="446">
        <f t="shared" si="2528"/>
        <v>30275</v>
      </c>
      <c r="GF1241" s="446">
        <f t="shared" si="2528"/>
        <v>3114720</v>
      </c>
      <c r="GG1241" s="446">
        <f t="shared" si="2528"/>
        <v>6106258</v>
      </c>
      <c r="GH1241" s="446">
        <f t="shared" si="2528"/>
        <v>1615160</v>
      </c>
      <c r="GI1241" s="446">
        <f t="shared" si="2528"/>
        <v>76446099</v>
      </c>
      <c r="GJ1241" s="446">
        <f t="shared" si="2528"/>
        <v>13369540</v>
      </c>
      <c r="GK1241" s="446">
        <f t="shared" si="2528"/>
        <v>5098934</v>
      </c>
      <c r="GL1241" s="446">
        <f t="shared" si="2528"/>
        <v>2096624</v>
      </c>
      <c r="GM1241" s="446">
        <f t="shared" si="2528"/>
        <v>841536</v>
      </c>
      <c r="GN1241" s="446">
        <f t="shared" si="2529"/>
        <v>88675</v>
      </c>
      <c r="GO1241" s="446">
        <f t="shared" si="2520"/>
        <v>118699</v>
      </c>
      <c r="GP1241" s="446">
        <f t="shared" si="2520"/>
        <v>206960</v>
      </c>
      <c r="GQ1241" s="446" t="str">
        <f t="shared" si="2520"/>
        <v>-</v>
      </c>
      <c r="GR1241" s="446"/>
      <c r="GS1241" s="446"/>
      <c r="GT1241" s="446"/>
      <c r="GU1241" s="446"/>
      <c r="GV1241" s="416"/>
    </row>
    <row r="1242" spans="1:204" ht="9.75" customHeight="1" x14ac:dyDescent="0.2">
      <c r="A1242" s="523" t="str">
        <f t="shared" si="2489"/>
        <v>2023-24AUGUSTRYD</v>
      </c>
      <c r="B1242" s="524" t="str">
        <f t="shared" si="2516"/>
        <v>2023-24</v>
      </c>
      <c r="C1242" s="525" t="s">
        <v>636</v>
      </c>
      <c r="D1242" s="524" t="str">
        <f t="shared" si="2523"/>
        <v>Y59</v>
      </c>
      <c r="E1242" s="524" t="str">
        <f t="shared" si="2524"/>
        <v>South East</v>
      </c>
      <c r="F1242" s="526" t="s">
        <v>455</v>
      </c>
      <c r="G1242" s="526" t="s">
        <v>693</v>
      </c>
      <c r="H1242" s="527">
        <v>89421</v>
      </c>
      <c r="I1242" s="527">
        <v>72140</v>
      </c>
      <c r="J1242" s="527">
        <v>1696609</v>
      </c>
      <c r="K1242" s="527">
        <v>24</v>
      </c>
      <c r="L1242" s="527">
        <v>1</v>
      </c>
      <c r="M1242" s="527">
        <v>93</v>
      </c>
      <c r="N1242" s="527">
        <v>142</v>
      </c>
      <c r="O1242" s="527">
        <v>225</v>
      </c>
      <c r="P1242" s="527">
        <v>225</v>
      </c>
      <c r="Q1242" s="527">
        <v>28</v>
      </c>
      <c r="R1242" s="527">
        <v>53</v>
      </c>
      <c r="S1242" s="527">
        <v>61956</v>
      </c>
      <c r="T1242" s="527">
        <v>4454</v>
      </c>
      <c r="U1242" s="527">
        <v>2830</v>
      </c>
      <c r="V1242" s="527">
        <v>32879</v>
      </c>
      <c r="W1242" s="527">
        <v>14260</v>
      </c>
      <c r="X1242" s="527">
        <v>387</v>
      </c>
      <c r="Y1242" s="527">
        <v>2291496</v>
      </c>
      <c r="Z1242" s="527">
        <v>514</v>
      </c>
      <c r="AA1242" s="527">
        <v>943</v>
      </c>
      <c r="AB1242" s="527">
        <v>1705029</v>
      </c>
      <c r="AC1242" s="527">
        <v>602</v>
      </c>
      <c r="AD1242" s="527">
        <v>1104</v>
      </c>
      <c r="AE1242" s="527">
        <v>52698901</v>
      </c>
      <c r="AF1242" s="527">
        <v>1603</v>
      </c>
      <c r="AG1242" s="527">
        <v>3252</v>
      </c>
      <c r="AH1242" s="527">
        <v>110840079</v>
      </c>
      <c r="AI1242" s="527">
        <v>7773</v>
      </c>
      <c r="AJ1242" s="527">
        <v>17218</v>
      </c>
      <c r="AK1242" s="527">
        <v>3923993</v>
      </c>
      <c r="AL1242" s="527">
        <v>10140</v>
      </c>
      <c r="AM1242" s="527">
        <v>24851</v>
      </c>
      <c r="AN1242" s="527">
        <v>0</v>
      </c>
      <c r="AO1242" s="527">
        <v>2563</v>
      </c>
      <c r="AP1242" s="527">
        <v>4368</v>
      </c>
      <c r="AQ1242" s="527">
        <v>23860673</v>
      </c>
      <c r="AR1242" s="527">
        <v>5463</v>
      </c>
      <c r="AS1242" s="527">
        <v>12373</v>
      </c>
      <c r="AT1242" s="527">
        <v>7533</v>
      </c>
      <c r="AU1242" s="527">
        <v>347</v>
      </c>
      <c r="AV1242" s="527">
        <v>1681</v>
      </c>
      <c r="AW1242" s="527">
        <v>2931</v>
      </c>
      <c r="AX1242" s="527">
        <v>451</v>
      </c>
      <c r="AY1242" s="527">
        <v>5054</v>
      </c>
      <c r="AZ1242" s="527">
        <v>1756</v>
      </c>
      <c r="BA1242" s="527">
        <v>10036</v>
      </c>
      <c r="BB1242" s="527">
        <v>11588196</v>
      </c>
      <c r="BC1242" s="527">
        <v>1155</v>
      </c>
      <c r="BD1242" s="527">
        <v>2044</v>
      </c>
      <c r="BE1242" s="527">
        <v>401</v>
      </c>
      <c r="BF1242" s="527">
        <v>2560</v>
      </c>
      <c r="BG1242" s="527">
        <v>5553</v>
      </c>
      <c r="BH1242" s="527">
        <v>1522</v>
      </c>
      <c r="BI1242" s="527">
        <v>33610</v>
      </c>
      <c r="BJ1242" s="527">
        <v>1876</v>
      </c>
      <c r="BK1242" s="527">
        <v>18937</v>
      </c>
      <c r="BL1242" s="527">
        <v>54423</v>
      </c>
      <c r="BM1242" s="527">
        <v>10069</v>
      </c>
      <c r="BN1242" s="527">
        <v>6880</v>
      </c>
      <c r="BO1242" s="527">
        <v>6312</v>
      </c>
      <c r="BP1242" s="527">
        <v>4379</v>
      </c>
      <c r="BQ1242" s="527">
        <v>44818</v>
      </c>
      <c r="BR1242" s="527">
        <v>34650</v>
      </c>
      <c r="BS1242" s="527">
        <v>26790</v>
      </c>
      <c r="BT1242" s="527">
        <v>14968</v>
      </c>
      <c r="BU1242" s="527">
        <v>672</v>
      </c>
      <c r="BV1242" s="527">
        <v>404</v>
      </c>
      <c r="BW1242" s="527">
        <v>65</v>
      </c>
      <c r="BX1242" s="527">
        <v>39835</v>
      </c>
      <c r="BY1242" s="527">
        <v>613</v>
      </c>
      <c r="BZ1242" s="527">
        <v>979</v>
      </c>
      <c r="CA1242" s="527">
        <v>83</v>
      </c>
      <c r="CB1242" s="527">
        <v>50695</v>
      </c>
      <c r="CC1242" s="527">
        <v>611</v>
      </c>
      <c r="CD1242" s="527">
        <v>1073</v>
      </c>
      <c r="CE1242" s="527">
        <v>4306</v>
      </c>
      <c r="CF1242" s="527">
        <v>2200966</v>
      </c>
      <c r="CG1242" s="527">
        <v>511</v>
      </c>
      <c r="CH1242" s="527">
        <v>937</v>
      </c>
      <c r="CI1242" s="527">
        <v>2222</v>
      </c>
      <c r="CJ1242" s="527">
        <v>3352026</v>
      </c>
      <c r="CK1242" s="527">
        <v>1509</v>
      </c>
      <c r="CL1242" s="527">
        <v>2854</v>
      </c>
      <c r="CM1242" s="527">
        <v>1262</v>
      </c>
      <c r="CN1242" s="527">
        <v>1971265</v>
      </c>
      <c r="CO1242" s="527">
        <v>1562</v>
      </c>
      <c r="CP1242" s="527">
        <v>3158</v>
      </c>
      <c r="CQ1242" s="527">
        <v>29395</v>
      </c>
      <c r="CR1242" s="527">
        <v>47375610</v>
      </c>
      <c r="CS1242" s="527">
        <v>1612</v>
      </c>
      <c r="CT1242" s="527">
        <v>3293</v>
      </c>
      <c r="CU1242" s="527">
        <v>1048</v>
      </c>
      <c r="CV1242" s="527">
        <v>8825968</v>
      </c>
      <c r="CW1242" s="527">
        <v>8422</v>
      </c>
      <c r="CX1242" s="527">
        <v>17990</v>
      </c>
      <c r="CY1242" s="527">
        <v>517</v>
      </c>
      <c r="CZ1242" s="527">
        <v>4564468</v>
      </c>
      <c r="DA1242" s="527">
        <v>8829</v>
      </c>
      <c r="DB1242" s="527">
        <v>20034</v>
      </c>
      <c r="DC1242" s="527">
        <v>871</v>
      </c>
      <c r="DD1242" s="527">
        <v>9231713</v>
      </c>
      <c r="DE1242" s="527">
        <v>10599</v>
      </c>
      <c r="DF1242" s="527">
        <v>23378</v>
      </c>
      <c r="DG1242" s="527">
        <v>99</v>
      </c>
      <c r="DH1242" s="527">
        <v>977760</v>
      </c>
      <c r="DI1242" s="527">
        <v>9876</v>
      </c>
      <c r="DJ1242" s="527">
        <v>22370</v>
      </c>
      <c r="DK1242" s="527">
        <v>2</v>
      </c>
      <c r="DL1242" s="527">
        <v>460</v>
      </c>
      <c r="DM1242" s="527">
        <v>230</v>
      </c>
      <c r="DN1242" s="527">
        <v>277</v>
      </c>
      <c r="DO1242" s="527">
        <v>2744</v>
      </c>
      <c r="DP1242" s="527">
        <v>203474</v>
      </c>
      <c r="DQ1242" s="527">
        <v>74</v>
      </c>
      <c r="DR1242" s="527">
        <v>109</v>
      </c>
      <c r="DS1242" s="527">
        <v>58</v>
      </c>
      <c r="DT1242" s="527">
        <v>66769</v>
      </c>
      <c r="DU1242" s="527">
        <v>1151</v>
      </c>
      <c r="DV1242" s="527">
        <v>2529</v>
      </c>
      <c r="DW1242" s="527">
        <v>51</v>
      </c>
      <c r="DX1242" s="527" t="s">
        <v>152</v>
      </c>
      <c r="DY1242" s="527" t="s">
        <v>152</v>
      </c>
      <c r="DZ1242" s="527" t="s">
        <v>152</v>
      </c>
      <c r="EA1242" s="527" t="s">
        <v>152</v>
      </c>
      <c r="EB1242" s="527" t="s">
        <v>152</v>
      </c>
      <c r="EC1242" s="527" t="s">
        <v>152</v>
      </c>
      <c r="ED1242" s="527" t="s">
        <v>152</v>
      </c>
      <c r="EE1242" s="527" t="s">
        <v>152</v>
      </c>
      <c r="EF1242" s="527" t="s">
        <v>152</v>
      </c>
      <c r="EG1242" s="527">
        <v>101</v>
      </c>
      <c r="EH1242" s="527">
        <v>416</v>
      </c>
      <c r="EI1242" s="527" t="s">
        <v>152</v>
      </c>
      <c r="EJ1242" s="528"/>
      <c r="EK1242" s="528"/>
      <c r="EL1242" s="528"/>
      <c r="EM1242" s="528"/>
      <c r="EN1242" s="528"/>
      <c r="EO1242" s="528"/>
      <c r="EP1242" s="528"/>
      <c r="EQ1242" s="528"/>
      <c r="ER1242" s="528"/>
      <c r="ES1242" s="528"/>
      <c r="ET1242" s="528"/>
      <c r="EU1242" s="528"/>
      <c r="EV1242" s="528"/>
      <c r="EW1242" s="528"/>
      <c r="EX1242" s="528"/>
      <c r="EY1242" s="528"/>
      <c r="EZ1242" s="529"/>
      <c r="FA1242" s="446">
        <f t="shared" si="2500"/>
        <v>8</v>
      </c>
      <c r="FB1242" s="417">
        <f t="shared" si="2525"/>
        <v>2023</v>
      </c>
      <c r="FC1242" s="448">
        <f t="shared" si="2526"/>
        <v>45139</v>
      </c>
      <c r="FD1242" s="449">
        <f t="shared" si="2527"/>
        <v>31</v>
      </c>
      <c r="FE1242" s="530"/>
      <c r="FF1242" s="531">
        <f t="shared" si="2521"/>
        <v>0.64885315677465116</v>
      </c>
      <c r="FG1242" s="530"/>
      <c r="FH1242" s="532">
        <f t="shared" si="2501"/>
        <v>2.2606645711719802</v>
      </c>
      <c r="FI1242" s="532">
        <f t="shared" si="2502"/>
        <v>1.5446789402784014</v>
      </c>
      <c r="FJ1242" s="532">
        <f t="shared" si="2503"/>
        <v>2.2303886925795053</v>
      </c>
      <c r="FK1242" s="532">
        <f t="shared" si="2504"/>
        <v>1.5473498233215548</v>
      </c>
      <c r="FL1242" s="532">
        <f t="shared" si="2505"/>
        <v>1.3631193162809088</v>
      </c>
      <c r="FM1242" s="532">
        <f t="shared" si="2506"/>
        <v>1.053864168618267</v>
      </c>
      <c r="FN1242" s="532">
        <f t="shared" si="2507"/>
        <v>1.8786816269284712</v>
      </c>
      <c r="FO1242" s="532">
        <f t="shared" si="2508"/>
        <v>1.0496493688639552</v>
      </c>
      <c r="FP1242" s="532">
        <f t="shared" si="2509"/>
        <v>1.7364341085271318</v>
      </c>
      <c r="FQ1242" s="532">
        <f t="shared" si="2510"/>
        <v>1.0439276485788114</v>
      </c>
      <c r="FR1242" s="533"/>
      <c r="FS1242" s="534">
        <f t="shared" si="2522"/>
        <v>72140</v>
      </c>
      <c r="FT1242" s="534">
        <f t="shared" si="2522"/>
        <v>6709020</v>
      </c>
      <c r="FU1242" s="534">
        <f t="shared" si="2522"/>
        <v>10243880</v>
      </c>
      <c r="FV1242" s="534">
        <f t="shared" si="2522"/>
        <v>16231500</v>
      </c>
      <c r="FW1242" s="534">
        <f t="shared" si="2522"/>
        <v>4200122</v>
      </c>
      <c r="FX1242" s="534">
        <f t="shared" si="2522"/>
        <v>3124320</v>
      </c>
      <c r="FY1242" s="534">
        <f t="shared" si="2522"/>
        <v>106922508</v>
      </c>
      <c r="FZ1242" s="534">
        <f t="shared" si="2522"/>
        <v>245528680</v>
      </c>
      <c r="GA1242" s="534">
        <f t="shared" si="2522"/>
        <v>9617337</v>
      </c>
      <c r="GB1242" s="534">
        <f t="shared" si="2518"/>
        <v>20513584</v>
      </c>
      <c r="GC1242" s="534">
        <f t="shared" si="2518"/>
        <v>54045264</v>
      </c>
      <c r="GD1242" s="534">
        <f t="shared" si="2528"/>
        <v>63635</v>
      </c>
      <c r="GE1242" s="534">
        <f t="shared" si="2528"/>
        <v>89059</v>
      </c>
      <c r="GF1242" s="534">
        <f t="shared" si="2528"/>
        <v>4034722</v>
      </c>
      <c r="GG1242" s="534">
        <f t="shared" si="2528"/>
        <v>6341588</v>
      </c>
      <c r="GH1242" s="534">
        <f t="shared" si="2528"/>
        <v>3985396</v>
      </c>
      <c r="GI1242" s="534">
        <f t="shared" si="2528"/>
        <v>96797735</v>
      </c>
      <c r="GJ1242" s="534">
        <f t="shared" si="2528"/>
        <v>18853520</v>
      </c>
      <c r="GK1242" s="534">
        <f t="shared" si="2528"/>
        <v>10357578</v>
      </c>
      <c r="GL1242" s="534">
        <f t="shared" si="2528"/>
        <v>20362238</v>
      </c>
      <c r="GM1242" s="534">
        <f t="shared" si="2528"/>
        <v>2214630</v>
      </c>
      <c r="GN1242" s="534">
        <f t="shared" si="2529"/>
        <v>146682</v>
      </c>
      <c r="GO1242" s="534">
        <f t="shared" si="2520"/>
        <v>554</v>
      </c>
      <c r="GP1242" s="534">
        <f t="shared" si="2520"/>
        <v>299096</v>
      </c>
      <c r="GQ1242" s="534" t="str">
        <f t="shared" si="2520"/>
        <v>-</v>
      </c>
      <c r="GR1242" s="534"/>
      <c r="GS1242" s="534"/>
      <c r="GT1242" s="534"/>
      <c r="GU1242" s="534"/>
      <c r="GV1242" s="535"/>
    </row>
    <row r="1243" spans="1:204" ht="9.75" customHeight="1" x14ac:dyDescent="0.2">
      <c r="A1243" s="417" t="str">
        <f t="shared" si="2489"/>
        <v>2023-24AUGUSTRYF</v>
      </c>
      <c r="B1243" s="458" t="str">
        <f t="shared" si="2516"/>
        <v>2023-24</v>
      </c>
      <c r="C1243" s="402" t="s">
        <v>636</v>
      </c>
      <c r="D1243" s="458" t="str">
        <f t="shared" si="2523"/>
        <v>Y58</v>
      </c>
      <c r="E1243" s="458" t="str">
        <f t="shared" si="2524"/>
        <v>South West</v>
      </c>
      <c r="F1243" s="478" t="s">
        <v>457</v>
      </c>
      <c r="G1243" s="478" t="s">
        <v>694</v>
      </c>
      <c r="H1243" s="510">
        <v>107047</v>
      </c>
      <c r="I1243" s="510">
        <v>81762</v>
      </c>
      <c r="J1243" s="510">
        <v>270922</v>
      </c>
      <c r="K1243" s="510">
        <v>3</v>
      </c>
      <c r="L1243" s="510">
        <v>2</v>
      </c>
      <c r="M1243" s="510">
        <v>3</v>
      </c>
      <c r="N1243" s="510">
        <v>3</v>
      </c>
      <c r="O1243" s="510">
        <v>37</v>
      </c>
      <c r="P1243" s="510">
        <v>403</v>
      </c>
      <c r="Q1243" s="510">
        <v>0</v>
      </c>
      <c r="R1243" s="510">
        <v>134</v>
      </c>
      <c r="S1243" s="510">
        <v>76284</v>
      </c>
      <c r="T1243" s="510">
        <v>9561</v>
      </c>
      <c r="U1243" s="510">
        <v>5617</v>
      </c>
      <c r="V1243" s="510">
        <v>39977</v>
      </c>
      <c r="W1243" s="510">
        <v>16090</v>
      </c>
      <c r="X1243" s="510">
        <v>319</v>
      </c>
      <c r="Y1243" s="510">
        <v>5174735</v>
      </c>
      <c r="Z1243" s="510">
        <v>541</v>
      </c>
      <c r="AA1243" s="510">
        <v>1016</v>
      </c>
      <c r="AB1243" s="510">
        <v>3478368</v>
      </c>
      <c r="AC1243" s="510">
        <v>619</v>
      </c>
      <c r="AD1243" s="510">
        <v>1207</v>
      </c>
      <c r="AE1243" s="510">
        <v>79778215</v>
      </c>
      <c r="AF1243" s="510">
        <v>1996</v>
      </c>
      <c r="AG1243" s="510">
        <v>4134</v>
      </c>
      <c r="AH1243" s="510">
        <v>79445835</v>
      </c>
      <c r="AI1243" s="510">
        <v>4938</v>
      </c>
      <c r="AJ1243" s="510">
        <v>11837</v>
      </c>
      <c r="AK1243" s="510">
        <v>1661018</v>
      </c>
      <c r="AL1243" s="510">
        <v>5207</v>
      </c>
      <c r="AM1243" s="510">
        <v>12053</v>
      </c>
      <c r="AN1243" s="510">
        <v>694</v>
      </c>
      <c r="AO1243" s="510">
        <v>2095</v>
      </c>
      <c r="AP1243" s="510" t="s">
        <v>152</v>
      </c>
      <c r="AQ1243" s="510" t="s">
        <v>152</v>
      </c>
      <c r="AR1243" s="510" t="s">
        <v>152</v>
      </c>
      <c r="AS1243" s="510" t="s">
        <v>152</v>
      </c>
      <c r="AT1243" s="510">
        <v>7969</v>
      </c>
      <c r="AU1243" s="510">
        <v>662</v>
      </c>
      <c r="AV1243" s="510">
        <v>2995</v>
      </c>
      <c r="AW1243" s="510">
        <v>5815</v>
      </c>
      <c r="AX1243" s="510">
        <v>688</v>
      </c>
      <c r="AY1243" s="510">
        <v>3624</v>
      </c>
      <c r="AZ1243" s="510">
        <v>0</v>
      </c>
      <c r="BA1243" s="510">
        <v>6010</v>
      </c>
      <c r="BB1243" s="510">
        <v>15762106</v>
      </c>
      <c r="BC1243" s="510">
        <v>2623</v>
      </c>
      <c r="BD1243" s="510">
        <v>5038</v>
      </c>
      <c r="BE1243" s="510">
        <v>500</v>
      </c>
      <c r="BF1243" s="510">
        <v>1722</v>
      </c>
      <c r="BG1243" s="510">
        <v>2759</v>
      </c>
      <c r="BH1243" s="510">
        <v>1029</v>
      </c>
      <c r="BI1243" s="510">
        <v>36401</v>
      </c>
      <c r="BJ1243" s="510">
        <v>3192</v>
      </c>
      <c r="BK1243" s="510">
        <v>28722</v>
      </c>
      <c r="BL1243" s="510">
        <v>68315</v>
      </c>
      <c r="BM1243" s="510">
        <v>19801</v>
      </c>
      <c r="BN1243" s="510">
        <v>14069</v>
      </c>
      <c r="BO1243" s="510">
        <v>11801</v>
      </c>
      <c r="BP1243" s="510">
        <v>8411</v>
      </c>
      <c r="BQ1243" s="510">
        <v>54440</v>
      </c>
      <c r="BR1243" s="510">
        <v>42899</v>
      </c>
      <c r="BS1243" s="510">
        <v>27030</v>
      </c>
      <c r="BT1243" s="510">
        <v>17327</v>
      </c>
      <c r="BU1243" s="510">
        <v>493</v>
      </c>
      <c r="BV1243" s="510">
        <v>348</v>
      </c>
      <c r="BW1243" s="510">
        <v>25</v>
      </c>
      <c r="BX1243" s="510">
        <v>17506</v>
      </c>
      <c r="BY1243" s="510">
        <v>700</v>
      </c>
      <c r="BZ1243" s="510">
        <v>1227</v>
      </c>
      <c r="CA1243" s="510">
        <v>14</v>
      </c>
      <c r="CB1243" s="510">
        <v>7123</v>
      </c>
      <c r="CC1243" s="510">
        <v>509</v>
      </c>
      <c r="CD1243" s="510">
        <v>1271</v>
      </c>
      <c r="CE1243" s="510">
        <v>9522</v>
      </c>
      <c r="CF1243" s="510">
        <v>5150106</v>
      </c>
      <c r="CG1243" s="510">
        <v>541</v>
      </c>
      <c r="CH1243" s="510">
        <v>1014</v>
      </c>
      <c r="CI1243" s="510">
        <v>1969</v>
      </c>
      <c r="CJ1243" s="510">
        <v>4287760</v>
      </c>
      <c r="CK1243" s="510">
        <v>2178</v>
      </c>
      <c r="CL1243" s="510">
        <v>4319</v>
      </c>
      <c r="CM1243" s="510">
        <v>866</v>
      </c>
      <c r="CN1243" s="510">
        <v>1635701</v>
      </c>
      <c r="CO1243" s="510">
        <v>1889</v>
      </c>
      <c r="CP1243" s="510">
        <v>4085</v>
      </c>
      <c r="CQ1243" s="510">
        <v>37142</v>
      </c>
      <c r="CR1243" s="510">
        <v>73854754</v>
      </c>
      <c r="CS1243" s="510">
        <v>1988</v>
      </c>
      <c r="CT1243" s="510">
        <v>4122</v>
      </c>
      <c r="CU1243" s="510">
        <v>1016</v>
      </c>
      <c r="CV1243" s="510">
        <v>5581664</v>
      </c>
      <c r="CW1243" s="510">
        <v>5494</v>
      </c>
      <c r="CX1243" s="510">
        <v>11930</v>
      </c>
      <c r="CY1243" s="510">
        <v>222</v>
      </c>
      <c r="CZ1243" s="510">
        <v>1108692</v>
      </c>
      <c r="DA1243" s="510">
        <v>4994</v>
      </c>
      <c r="DB1243" s="510">
        <v>12123</v>
      </c>
      <c r="DC1243" s="510">
        <v>1068</v>
      </c>
      <c r="DD1243" s="510">
        <v>6370867</v>
      </c>
      <c r="DE1243" s="510">
        <v>5965</v>
      </c>
      <c r="DF1243" s="510">
        <v>14836</v>
      </c>
      <c r="DG1243" s="510">
        <v>65</v>
      </c>
      <c r="DH1243" s="510">
        <v>325994</v>
      </c>
      <c r="DI1243" s="510">
        <v>5015</v>
      </c>
      <c r="DJ1243" s="510">
        <v>11220</v>
      </c>
      <c r="DK1243" s="510">
        <v>578</v>
      </c>
      <c r="DL1243" s="510">
        <v>245421</v>
      </c>
      <c r="DM1243" s="510">
        <v>425</v>
      </c>
      <c r="DN1243" s="510">
        <v>704</v>
      </c>
      <c r="DO1243" s="510">
        <v>5357</v>
      </c>
      <c r="DP1243" s="510">
        <v>220984</v>
      </c>
      <c r="DQ1243" s="510">
        <v>41</v>
      </c>
      <c r="DR1243" s="510">
        <v>71</v>
      </c>
      <c r="DS1243" s="510">
        <v>100</v>
      </c>
      <c r="DT1243" s="510">
        <v>184717</v>
      </c>
      <c r="DU1243" s="510">
        <v>1847</v>
      </c>
      <c r="DV1243" s="510">
        <v>3300</v>
      </c>
      <c r="DW1243" s="510">
        <v>84</v>
      </c>
      <c r="DX1243" s="510" t="s">
        <v>152</v>
      </c>
      <c r="DY1243" s="510" t="s">
        <v>152</v>
      </c>
      <c r="DZ1243" s="510" t="s">
        <v>152</v>
      </c>
      <c r="EA1243" s="510" t="s">
        <v>152</v>
      </c>
      <c r="EB1243" s="510" t="s">
        <v>152</v>
      </c>
      <c r="EC1243" s="510" t="s">
        <v>152</v>
      </c>
      <c r="ED1243" s="510" t="s">
        <v>152</v>
      </c>
      <c r="EE1243" s="510" t="s">
        <v>152</v>
      </c>
      <c r="EF1243" s="510" t="s">
        <v>152</v>
      </c>
      <c r="EG1243" s="510">
        <v>167</v>
      </c>
      <c r="EH1243" s="510">
        <v>6</v>
      </c>
      <c r="EI1243" s="510" t="s">
        <v>152</v>
      </c>
      <c r="EJ1243" s="479"/>
      <c r="EK1243" s="479"/>
      <c r="EL1243" s="479"/>
      <c r="EM1243" s="479"/>
      <c r="EN1243" s="479"/>
      <c r="EO1243" s="479"/>
      <c r="EP1243" s="479"/>
      <c r="EQ1243" s="479"/>
      <c r="ER1243" s="479"/>
      <c r="ES1243" s="479"/>
      <c r="ET1243" s="479"/>
      <c r="EU1243" s="479"/>
      <c r="EV1243" s="479"/>
      <c r="EW1243" s="479"/>
      <c r="EX1243" s="479"/>
      <c r="EY1243" s="479"/>
      <c r="EZ1243" s="476"/>
      <c r="FA1243" s="446">
        <f t="shared" si="2500"/>
        <v>8</v>
      </c>
      <c r="FB1243" s="417">
        <f t="shared" si="2525"/>
        <v>2023</v>
      </c>
      <c r="FC1243" s="448">
        <f t="shared" si="2526"/>
        <v>45139</v>
      </c>
      <c r="FD1243" s="449">
        <f t="shared" si="2527"/>
        <v>31</v>
      </c>
      <c r="FE1243" s="450"/>
      <c r="FF1243" s="451">
        <f t="shared" si="2521"/>
        <v>0.58495304651670665</v>
      </c>
      <c r="FG1243" s="450"/>
      <c r="FH1243" s="452">
        <f t="shared" si="2501"/>
        <v>2.0710176759753165</v>
      </c>
      <c r="FI1243" s="452">
        <f t="shared" si="2502"/>
        <v>1.471498797196946</v>
      </c>
      <c r="FJ1243" s="452">
        <f t="shared" si="2503"/>
        <v>2.1009435641801675</v>
      </c>
      <c r="FK1243" s="452">
        <f t="shared" si="2504"/>
        <v>1.4974185508278441</v>
      </c>
      <c r="FL1243" s="452">
        <f t="shared" si="2505"/>
        <v>1.3617830252395127</v>
      </c>
      <c r="FM1243" s="452">
        <f t="shared" si="2506"/>
        <v>1.0730920279160516</v>
      </c>
      <c r="FN1243" s="452">
        <f t="shared" si="2507"/>
        <v>1.6799254195152269</v>
      </c>
      <c r="FO1243" s="452">
        <f t="shared" si="2508"/>
        <v>1.0768800497203233</v>
      </c>
      <c r="FP1243" s="452">
        <f t="shared" si="2509"/>
        <v>1.5454545454545454</v>
      </c>
      <c r="FQ1243" s="452">
        <f t="shared" si="2510"/>
        <v>1.0909090909090908</v>
      </c>
      <c r="FR1243" s="453"/>
      <c r="FS1243" s="446">
        <f t="shared" ref="FS1243:GA1252" si="2530">IFERROR(HLOOKUP(FS$1,$H$5:$HA$10112,MATCH($A1243,$A$5:$A$10112,0),0)*HLOOKUP(FS$2,$H$5:$HA$10112,MATCH($A1243,$A$5:$A$10112,0),0),"-")</f>
        <v>163524</v>
      </c>
      <c r="FT1243" s="446">
        <f t="shared" si="2530"/>
        <v>245286</v>
      </c>
      <c r="FU1243" s="446">
        <f t="shared" si="2530"/>
        <v>245286</v>
      </c>
      <c r="FV1243" s="446">
        <f t="shared" si="2530"/>
        <v>3025194</v>
      </c>
      <c r="FW1243" s="446">
        <f t="shared" si="2530"/>
        <v>9713976</v>
      </c>
      <c r="FX1243" s="446">
        <f t="shared" si="2530"/>
        <v>6779719</v>
      </c>
      <c r="FY1243" s="446">
        <f t="shared" si="2530"/>
        <v>165264918</v>
      </c>
      <c r="FZ1243" s="446">
        <f t="shared" si="2530"/>
        <v>190457330</v>
      </c>
      <c r="GA1243" s="446">
        <f t="shared" si="2530"/>
        <v>3844907</v>
      </c>
      <c r="GB1243" s="446">
        <f t="shared" si="2518"/>
        <v>30278380</v>
      </c>
      <c r="GC1243" s="446" t="str">
        <f t="shared" si="2518"/>
        <v>-</v>
      </c>
      <c r="GD1243" s="446">
        <f t="shared" si="2528"/>
        <v>30675</v>
      </c>
      <c r="GE1243" s="446">
        <f t="shared" si="2528"/>
        <v>17794</v>
      </c>
      <c r="GF1243" s="446">
        <f t="shared" si="2528"/>
        <v>9655308</v>
      </c>
      <c r="GG1243" s="446">
        <f t="shared" si="2528"/>
        <v>8504111</v>
      </c>
      <c r="GH1243" s="446">
        <f t="shared" si="2528"/>
        <v>3537610</v>
      </c>
      <c r="GI1243" s="446">
        <f t="shared" si="2528"/>
        <v>153099324</v>
      </c>
      <c r="GJ1243" s="446">
        <f t="shared" si="2528"/>
        <v>12120880</v>
      </c>
      <c r="GK1243" s="446">
        <f t="shared" si="2528"/>
        <v>2691306</v>
      </c>
      <c r="GL1243" s="446">
        <f t="shared" si="2528"/>
        <v>15844848</v>
      </c>
      <c r="GM1243" s="446">
        <f t="shared" si="2528"/>
        <v>729300</v>
      </c>
      <c r="GN1243" s="446">
        <f t="shared" si="2529"/>
        <v>330000</v>
      </c>
      <c r="GO1243" s="446">
        <f t="shared" si="2520"/>
        <v>406912</v>
      </c>
      <c r="GP1243" s="446">
        <f t="shared" si="2520"/>
        <v>380347</v>
      </c>
      <c r="GQ1243" s="446" t="str">
        <f t="shared" si="2520"/>
        <v>-</v>
      </c>
      <c r="GR1243" s="446"/>
      <c r="GS1243" s="446"/>
      <c r="GT1243" s="446"/>
      <c r="GU1243" s="446"/>
      <c r="GV1243" s="416"/>
    </row>
    <row r="1244" spans="1:204" ht="9.75" customHeight="1" x14ac:dyDescent="0.2">
      <c r="A1244" s="417" t="str">
        <f t="shared" si="2489"/>
        <v>2023-24AUGUSTRYA</v>
      </c>
      <c r="B1244" s="458" t="str">
        <f t="shared" si="2516"/>
        <v>2023-24</v>
      </c>
      <c r="C1244" s="402" t="s">
        <v>636</v>
      </c>
      <c r="D1244" s="458" t="str">
        <f t="shared" si="2523"/>
        <v>Y60</v>
      </c>
      <c r="E1244" s="458" t="str">
        <f t="shared" si="2524"/>
        <v>Midlands</v>
      </c>
      <c r="F1244" s="478" t="s">
        <v>452</v>
      </c>
      <c r="G1244" s="478" t="s">
        <v>697</v>
      </c>
      <c r="H1244" s="510">
        <v>143642</v>
      </c>
      <c r="I1244" s="510">
        <v>110430</v>
      </c>
      <c r="J1244" s="510">
        <v>26920</v>
      </c>
      <c r="K1244" s="510">
        <v>0</v>
      </c>
      <c r="L1244" s="510">
        <v>0</v>
      </c>
      <c r="M1244" s="510">
        <v>0</v>
      </c>
      <c r="N1244" s="510">
        <v>0</v>
      </c>
      <c r="O1244" s="510">
        <v>5</v>
      </c>
      <c r="P1244" s="510">
        <v>316</v>
      </c>
      <c r="Q1244" s="510">
        <v>0</v>
      </c>
      <c r="R1244" s="510">
        <v>37</v>
      </c>
      <c r="S1244" s="510">
        <v>86122</v>
      </c>
      <c r="T1244" s="510">
        <v>8816</v>
      </c>
      <c r="U1244" s="510">
        <v>5566</v>
      </c>
      <c r="V1244" s="510">
        <v>41727</v>
      </c>
      <c r="W1244" s="510">
        <v>16940</v>
      </c>
      <c r="X1244" s="510">
        <v>473</v>
      </c>
      <c r="Y1244" s="510">
        <v>4253803</v>
      </c>
      <c r="Z1244" s="510">
        <v>483</v>
      </c>
      <c r="AA1244" s="510">
        <v>853</v>
      </c>
      <c r="AB1244" s="510">
        <v>2862669</v>
      </c>
      <c r="AC1244" s="510">
        <v>514</v>
      </c>
      <c r="AD1244" s="510">
        <v>918</v>
      </c>
      <c r="AE1244" s="510">
        <v>64446222</v>
      </c>
      <c r="AF1244" s="510">
        <v>1544</v>
      </c>
      <c r="AG1244" s="510">
        <v>3342</v>
      </c>
      <c r="AH1244" s="510">
        <v>98744374</v>
      </c>
      <c r="AI1244" s="510">
        <v>5829</v>
      </c>
      <c r="AJ1244" s="510">
        <v>14222</v>
      </c>
      <c r="AK1244" s="510">
        <v>3284105</v>
      </c>
      <c r="AL1244" s="510">
        <v>6943</v>
      </c>
      <c r="AM1244" s="510">
        <v>17917</v>
      </c>
      <c r="AN1244" s="510">
        <v>0</v>
      </c>
      <c r="AO1244" s="510">
        <v>2937</v>
      </c>
      <c r="AP1244" s="510">
        <v>2852</v>
      </c>
      <c r="AQ1244" s="510">
        <v>5202119</v>
      </c>
      <c r="AR1244" s="510">
        <v>1824</v>
      </c>
      <c r="AS1244" s="510">
        <v>4021</v>
      </c>
      <c r="AT1244" s="510">
        <v>14448</v>
      </c>
      <c r="AU1244" s="510">
        <v>2288</v>
      </c>
      <c r="AV1244" s="510">
        <v>7300</v>
      </c>
      <c r="AW1244" s="510">
        <v>6627</v>
      </c>
      <c r="AX1244" s="510">
        <v>450</v>
      </c>
      <c r="AY1244" s="510">
        <v>4410</v>
      </c>
      <c r="AZ1244" s="510">
        <v>1401</v>
      </c>
      <c r="BA1244" s="510">
        <v>13094</v>
      </c>
      <c r="BB1244" s="510">
        <v>53053814</v>
      </c>
      <c r="BC1244" s="510">
        <v>4052</v>
      </c>
      <c r="BD1244" s="510">
        <v>8728</v>
      </c>
      <c r="BE1244" s="510">
        <v>2083</v>
      </c>
      <c r="BF1244" s="510">
        <v>5876</v>
      </c>
      <c r="BG1244" s="510">
        <v>3725</v>
      </c>
      <c r="BH1244" s="510">
        <v>1410</v>
      </c>
      <c r="BI1244" s="510">
        <v>42681</v>
      </c>
      <c r="BJ1244" s="510">
        <v>3965</v>
      </c>
      <c r="BK1244" s="510">
        <v>25028</v>
      </c>
      <c r="BL1244" s="510">
        <v>71674</v>
      </c>
      <c r="BM1244" s="510">
        <v>17580</v>
      </c>
      <c r="BN1244" s="510">
        <v>12418</v>
      </c>
      <c r="BO1244" s="510">
        <v>11069</v>
      </c>
      <c r="BP1244" s="510">
        <v>7830</v>
      </c>
      <c r="BQ1244" s="510">
        <v>55011</v>
      </c>
      <c r="BR1244" s="510">
        <v>43782</v>
      </c>
      <c r="BS1244" s="510">
        <v>30839</v>
      </c>
      <c r="BT1244" s="510">
        <v>17731</v>
      </c>
      <c r="BU1244" s="510">
        <v>1104</v>
      </c>
      <c r="BV1244" s="510">
        <v>495</v>
      </c>
      <c r="BW1244" s="510">
        <v>65</v>
      </c>
      <c r="BX1244" s="510">
        <v>41343</v>
      </c>
      <c r="BY1244" s="510">
        <v>636</v>
      </c>
      <c r="BZ1244" s="510">
        <v>1234</v>
      </c>
      <c r="CA1244" s="510">
        <v>71</v>
      </c>
      <c r="CB1244" s="510">
        <v>29238</v>
      </c>
      <c r="CC1244" s="510">
        <v>412</v>
      </c>
      <c r="CD1244" s="510">
        <v>688</v>
      </c>
      <c r="CE1244" s="510">
        <v>8680</v>
      </c>
      <c r="CF1244" s="510">
        <v>4183222</v>
      </c>
      <c r="CG1244" s="510">
        <v>482</v>
      </c>
      <c r="CH1244" s="510">
        <v>852</v>
      </c>
      <c r="CI1244" s="510">
        <v>4762</v>
      </c>
      <c r="CJ1244" s="510">
        <v>7342727</v>
      </c>
      <c r="CK1244" s="510">
        <v>1542</v>
      </c>
      <c r="CL1244" s="510">
        <v>3317</v>
      </c>
      <c r="CM1244" s="510">
        <v>1176</v>
      </c>
      <c r="CN1244" s="510">
        <v>1864634</v>
      </c>
      <c r="CO1244" s="510">
        <v>1586</v>
      </c>
      <c r="CP1244" s="510">
        <v>3786</v>
      </c>
      <c r="CQ1244" s="510">
        <v>35789</v>
      </c>
      <c r="CR1244" s="510">
        <v>55238861</v>
      </c>
      <c r="CS1244" s="510">
        <v>1543</v>
      </c>
      <c r="CT1244" s="510">
        <v>3333</v>
      </c>
      <c r="CU1244" s="510">
        <v>1333</v>
      </c>
      <c r="CV1244" s="510">
        <v>11810484</v>
      </c>
      <c r="CW1244" s="510">
        <v>8860</v>
      </c>
      <c r="CX1244" s="510">
        <v>22531</v>
      </c>
      <c r="CY1244" s="510">
        <v>309</v>
      </c>
      <c r="CZ1244" s="510">
        <v>2475771</v>
      </c>
      <c r="DA1244" s="510">
        <v>8012</v>
      </c>
      <c r="DB1244" s="510">
        <v>20571</v>
      </c>
      <c r="DC1244" s="510">
        <v>1259</v>
      </c>
      <c r="DD1244" s="510">
        <v>17369937</v>
      </c>
      <c r="DE1244" s="510">
        <v>13797</v>
      </c>
      <c r="DF1244" s="510">
        <v>34363</v>
      </c>
      <c r="DG1244" s="510">
        <v>219</v>
      </c>
      <c r="DH1244" s="510">
        <v>2861956</v>
      </c>
      <c r="DI1244" s="510">
        <v>13068</v>
      </c>
      <c r="DJ1244" s="510">
        <v>37430</v>
      </c>
      <c r="DK1244" s="510">
        <v>389</v>
      </c>
      <c r="DL1244" s="510">
        <v>127857</v>
      </c>
      <c r="DM1244" s="510">
        <v>329</v>
      </c>
      <c r="DN1244" s="510">
        <v>565</v>
      </c>
      <c r="DO1244" s="510">
        <v>5353</v>
      </c>
      <c r="DP1244" s="510">
        <v>119386</v>
      </c>
      <c r="DQ1244" s="510">
        <v>22</v>
      </c>
      <c r="DR1244" s="510">
        <v>39</v>
      </c>
      <c r="DS1244" s="510">
        <v>165</v>
      </c>
      <c r="DT1244" s="510">
        <v>233249</v>
      </c>
      <c r="DU1244" s="510">
        <v>1414</v>
      </c>
      <c r="DV1244" s="510">
        <v>3094</v>
      </c>
      <c r="DW1244" s="510">
        <v>153</v>
      </c>
      <c r="DX1244" s="510" t="s">
        <v>152</v>
      </c>
      <c r="DY1244" s="510" t="s">
        <v>152</v>
      </c>
      <c r="DZ1244" s="510" t="s">
        <v>152</v>
      </c>
      <c r="EA1244" s="510" t="s">
        <v>152</v>
      </c>
      <c r="EB1244" s="510" t="s">
        <v>152</v>
      </c>
      <c r="EC1244" s="510" t="s">
        <v>152</v>
      </c>
      <c r="ED1244" s="510" t="s">
        <v>152</v>
      </c>
      <c r="EE1244" s="510" t="s">
        <v>152</v>
      </c>
      <c r="EF1244" s="510" t="s">
        <v>152</v>
      </c>
      <c r="EG1244" s="510">
        <v>173</v>
      </c>
      <c r="EH1244" s="510">
        <v>29</v>
      </c>
      <c r="EI1244" s="510" t="s">
        <v>152</v>
      </c>
      <c r="EJ1244" s="479"/>
      <c r="EK1244" s="479"/>
      <c r="EL1244" s="479"/>
      <c r="EM1244" s="479"/>
      <c r="EN1244" s="479"/>
      <c r="EO1244" s="479"/>
      <c r="EP1244" s="479"/>
      <c r="EQ1244" s="479"/>
      <c r="ER1244" s="479"/>
      <c r="ES1244" s="479"/>
      <c r="ET1244" s="479"/>
      <c r="EU1244" s="479"/>
      <c r="EV1244" s="479"/>
      <c r="EW1244" s="479"/>
      <c r="EX1244" s="479"/>
      <c r="EY1244" s="479"/>
      <c r="EZ1244" s="476"/>
      <c r="FA1244" s="446">
        <f t="shared" si="2500"/>
        <v>8</v>
      </c>
      <c r="FB1244" s="417">
        <f t="shared" si="2525"/>
        <v>2023</v>
      </c>
      <c r="FC1244" s="448">
        <f t="shared" si="2526"/>
        <v>45139</v>
      </c>
      <c r="FD1244" s="449">
        <f t="shared" si="2527"/>
        <v>31</v>
      </c>
      <c r="FE1244" s="450"/>
      <c r="FF1244" s="451">
        <f t="shared" si="2521"/>
        <v>0.62976470588235289</v>
      </c>
      <c r="FG1244" s="450"/>
      <c r="FH1244" s="452">
        <f t="shared" si="2501"/>
        <v>1.9941016333938295</v>
      </c>
      <c r="FI1244" s="452">
        <f t="shared" si="2502"/>
        <v>1.4085753176043556</v>
      </c>
      <c r="FJ1244" s="452">
        <f t="shared" si="2503"/>
        <v>1.9886812791951132</v>
      </c>
      <c r="FK1244" s="452">
        <f t="shared" si="2504"/>
        <v>1.4067553000359325</v>
      </c>
      <c r="FL1244" s="452">
        <f t="shared" si="2505"/>
        <v>1.3183550219282478</v>
      </c>
      <c r="FM1244" s="452">
        <f t="shared" si="2506"/>
        <v>1.049248687899921</v>
      </c>
      <c r="FN1244" s="452">
        <f t="shared" si="2507"/>
        <v>1.8204840613931523</v>
      </c>
      <c r="FO1244" s="452">
        <f t="shared" si="2508"/>
        <v>1.046694214876033</v>
      </c>
      <c r="FP1244" s="452">
        <f t="shared" si="2509"/>
        <v>2.3340380549682873</v>
      </c>
      <c r="FQ1244" s="452">
        <f t="shared" si="2510"/>
        <v>1.0465116279069768</v>
      </c>
      <c r="FR1244" s="453"/>
      <c r="FS1244" s="446">
        <f t="shared" si="2530"/>
        <v>0</v>
      </c>
      <c r="FT1244" s="446">
        <f t="shared" si="2530"/>
        <v>0</v>
      </c>
      <c r="FU1244" s="446">
        <f t="shared" si="2530"/>
        <v>0</v>
      </c>
      <c r="FV1244" s="446">
        <f t="shared" si="2530"/>
        <v>552150</v>
      </c>
      <c r="FW1244" s="446">
        <f t="shared" si="2530"/>
        <v>7520048</v>
      </c>
      <c r="FX1244" s="446">
        <f t="shared" si="2530"/>
        <v>5109588</v>
      </c>
      <c r="FY1244" s="446">
        <f t="shared" si="2530"/>
        <v>139451634</v>
      </c>
      <c r="FZ1244" s="446">
        <f t="shared" si="2530"/>
        <v>240920680</v>
      </c>
      <c r="GA1244" s="446">
        <f t="shared" si="2530"/>
        <v>8474741</v>
      </c>
      <c r="GB1244" s="446">
        <f t="shared" si="2518"/>
        <v>114284432</v>
      </c>
      <c r="GC1244" s="446">
        <f t="shared" si="2518"/>
        <v>11467892</v>
      </c>
      <c r="GD1244" s="446">
        <f t="shared" si="2528"/>
        <v>80210</v>
      </c>
      <c r="GE1244" s="446">
        <f t="shared" si="2528"/>
        <v>48848</v>
      </c>
      <c r="GF1244" s="446">
        <f t="shared" si="2528"/>
        <v>7395360</v>
      </c>
      <c r="GG1244" s="446">
        <f t="shared" si="2528"/>
        <v>15795554</v>
      </c>
      <c r="GH1244" s="446">
        <f t="shared" si="2528"/>
        <v>4452336</v>
      </c>
      <c r="GI1244" s="446">
        <f t="shared" si="2528"/>
        <v>119284737</v>
      </c>
      <c r="GJ1244" s="446">
        <f t="shared" si="2528"/>
        <v>30033823</v>
      </c>
      <c r="GK1244" s="446">
        <f t="shared" si="2528"/>
        <v>6356439</v>
      </c>
      <c r="GL1244" s="446">
        <f t="shared" si="2528"/>
        <v>43263017</v>
      </c>
      <c r="GM1244" s="446">
        <f t="shared" si="2528"/>
        <v>8197170</v>
      </c>
      <c r="GN1244" s="446">
        <f t="shared" si="2529"/>
        <v>510510</v>
      </c>
      <c r="GO1244" s="446">
        <f t="shared" si="2520"/>
        <v>219785</v>
      </c>
      <c r="GP1244" s="446">
        <f t="shared" si="2520"/>
        <v>208767</v>
      </c>
      <c r="GQ1244" s="446" t="str">
        <f t="shared" si="2520"/>
        <v>-</v>
      </c>
      <c r="GR1244" s="446"/>
      <c r="GS1244" s="446"/>
      <c r="GT1244" s="446"/>
      <c r="GU1244" s="446"/>
      <c r="GV1244" s="416"/>
    </row>
    <row r="1245" spans="1:204" ht="9.75" customHeight="1" x14ac:dyDescent="0.2">
      <c r="A1245" s="485" t="str">
        <f t="shared" si="2489"/>
        <v>2023-24AUGUSTRX8</v>
      </c>
      <c r="B1245" s="503" t="str">
        <f t="shared" si="2516"/>
        <v>2023-24</v>
      </c>
      <c r="C1245" s="436" t="s">
        <v>636</v>
      </c>
      <c r="D1245" s="503" t="str">
        <f t="shared" si="2523"/>
        <v>Y63</v>
      </c>
      <c r="E1245" s="503" t="str">
        <f t="shared" si="2524"/>
        <v>North East and Yorkshire</v>
      </c>
      <c r="F1245" s="504" t="s">
        <v>450</v>
      </c>
      <c r="G1245" s="504" t="s">
        <v>696</v>
      </c>
      <c r="H1245" s="522">
        <v>92325</v>
      </c>
      <c r="I1245" s="522">
        <v>59031</v>
      </c>
      <c r="J1245" s="522">
        <v>738860</v>
      </c>
      <c r="K1245" s="522">
        <v>13</v>
      </c>
      <c r="L1245" s="522">
        <v>0</v>
      </c>
      <c r="M1245" s="522">
        <v>41</v>
      </c>
      <c r="N1245" s="522">
        <v>91</v>
      </c>
      <c r="O1245" s="522">
        <v>212</v>
      </c>
      <c r="P1245" s="522">
        <v>355</v>
      </c>
      <c r="Q1245" s="522">
        <v>77</v>
      </c>
      <c r="R1245" s="522">
        <v>164</v>
      </c>
      <c r="S1245" s="522">
        <v>66597</v>
      </c>
      <c r="T1245" s="522">
        <v>8344</v>
      </c>
      <c r="U1245" s="522">
        <v>5984</v>
      </c>
      <c r="V1245" s="522">
        <v>36494</v>
      </c>
      <c r="W1245" s="522">
        <v>10458</v>
      </c>
      <c r="X1245" s="522">
        <v>283</v>
      </c>
      <c r="Y1245" s="522">
        <v>4214791</v>
      </c>
      <c r="Z1245" s="522">
        <v>505</v>
      </c>
      <c r="AA1245" s="522">
        <v>876</v>
      </c>
      <c r="AB1245" s="522">
        <v>3371041</v>
      </c>
      <c r="AC1245" s="522">
        <v>563</v>
      </c>
      <c r="AD1245" s="522">
        <v>1006</v>
      </c>
      <c r="AE1245" s="522">
        <v>58721006</v>
      </c>
      <c r="AF1245" s="522">
        <v>1609</v>
      </c>
      <c r="AG1245" s="522">
        <v>3563</v>
      </c>
      <c r="AH1245" s="522">
        <v>50222876</v>
      </c>
      <c r="AI1245" s="522">
        <v>4802</v>
      </c>
      <c r="AJ1245" s="522">
        <v>11035</v>
      </c>
      <c r="AK1245" s="522">
        <v>1760091</v>
      </c>
      <c r="AL1245" s="522">
        <v>6219</v>
      </c>
      <c r="AM1245" s="522">
        <v>15533</v>
      </c>
      <c r="AN1245" s="522">
        <v>355</v>
      </c>
      <c r="AO1245" s="522">
        <v>982</v>
      </c>
      <c r="AP1245" s="522">
        <v>2533</v>
      </c>
      <c r="AQ1245" s="522">
        <v>8210527</v>
      </c>
      <c r="AR1245" s="522">
        <v>3241</v>
      </c>
      <c r="AS1245" s="522">
        <v>6353</v>
      </c>
      <c r="AT1245" s="522">
        <v>5407</v>
      </c>
      <c r="AU1245" s="522">
        <v>1193</v>
      </c>
      <c r="AV1245" s="522">
        <v>888</v>
      </c>
      <c r="AW1245" s="522">
        <v>4314</v>
      </c>
      <c r="AX1245" s="522">
        <v>1461</v>
      </c>
      <c r="AY1245" s="522">
        <v>1865</v>
      </c>
      <c r="AZ1245" s="522">
        <v>1809</v>
      </c>
      <c r="BA1245" s="522">
        <v>4444</v>
      </c>
      <c r="BB1245" s="522">
        <v>10659774</v>
      </c>
      <c r="BC1245" s="522">
        <v>2399</v>
      </c>
      <c r="BD1245" s="522">
        <v>4561</v>
      </c>
      <c r="BE1245" s="522">
        <v>769</v>
      </c>
      <c r="BF1245" s="522">
        <v>631</v>
      </c>
      <c r="BG1245" s="522">
        <v>1749</v>
      </c>
      <c r="BH1245" s="522">
        <v>1295</v>
      </c>
      <c r="BI1245" s="522">
        <v>37658</v>
      </c>
      <c r="BJ1245" s="522">
        <v>5106</v>
      </c>
      <c r="BK1245" s="522">
        <v>18426</v>
      </c>
      <c r="BL1245" s="522">
        <v>61190</v>
      </c>
      <c r="BM1245" s="522">
        <v>15406</v>
      </c>
      <c r="BN1245" s="522">
        <v>11621</v>
      </c>
      <c r="BO1245" s="522">
        <v>10796</v>
      </c>
      <c r="BP1245" s="522">
        <v>8206</v>
      </c>
      <c r="BQ1245" s="522">
        <v>47957</v>
      </c>
      <c r="BR1245" s="522">
        <v>38676</v>
      </c>
      <c r="BS1245" s="522">
        <v>15620</v>
      </c>
      <c r="BT1245" s="522">
        <v>11007</v>
      </c>
      <c r="BU1245" s="522">
        <v>393</v>
      </c>
      <c r="BV1245" s="522">
        <v>301</v>
      </c>
      <c r="BW1245" s="522">
        <v>256</v>
      </c>
      <c r="BX1245" s="522">
        <v>133470</v>
      </c>
      <c r="BY1245" s="522">
        <v>521</v>
      </c>
      <c r="BZ1245" s="522">
        <v>926</v>
      </c>
      <c r="CA1245" s="522">
        <v>36</v>
      </c>
      <c r="CB1245" s="522">
        <v>18892</v>
      </c>
      <c r="CC1245" s="522">
        <v>525</v>
      </c>
      <c r="CD1245" s="522">
        <v>1082</v>
      </c>
      <c r="CE1245" s="522">
        <v>8052</v>
      </c>
      <c r="CF1245" s="522">
        <v>4062429</v>
      </c>
      <c r="CG1245" s="522">
        <v>505</v>
      </c>
      <c r="CH1245" s="522">
        <v>875</v>
      </c>
      <c r="CI1245" s="522">
        <v>3739</v>
      </c>
      <c r="CJ1245" s="522">
        <v>6225083</v>
      </c>
      <c r="CK1245" s="522">
        <v>1665</v>
      </c>
      <c r="CL1245" s="522">
        <v>3661</v>
      </c>
      <c r="CM1245" s="522">
        <v>1017</v>
      </c>
      <c r="CN1245" s="522">
        <v>1710615</v>
      </c>
      <c r="CO1245" s="522">
        <v>1682</v>
      </c>
      <c r="CP1245" s="522">
        <v>3826</v>
      </c>
      <c r="CQ1245" s="522">
        <v>31738</v>
      </c>
      <c r="CR1245" s="522">
        <v>50785308</v>
      </c>
      <c r="CS1245" s="522">
        <v>1600</v>
      </c>
      <c r="CT1245" s="522">
        <v>3553</v>
      </c>
      <c r="CU1245" s="522">
        <v>1528</v>
      </c>
      <c r="CV1245" s="522">
        <v>7356908</v>
      </c>
      <c r="CW1245" s="522">
        <v>4815</v>
      </c>
      <c r="CX1245" s="522">
        <v>9508</v>
      </c>
      <c r="CY1245" s="522">
        <v>1283</v>
      </c>
      <c r="CZ1245" s="522">
        <v>7026278</v>
      </c>
      <c r="DA1245" s="522">
        <v>5476</v>
      </c>
      <c r="DB1245" s="522">
        <v>12342</v>
      </c>
      <c r="DC1245" s="522">
        <v>2241</v>
      </c>
      <c r="DD1245" s="522">
        <v>15772119</v>
      </c>
      <c r="DE1245" s="522">
        <v>7038</v>
      </c>
      <c r="DF1245" s="522">
        <v>14219</v>
      </c>
      <c r="DG1245" s="522">
        <v>559</v>
      </c>
      <c r="DH1245" s="522">
        <v>3653003</v>
      </c>
      <c r="DI1245" s="522">
        <v>6535</v>
      </c>
      <c r="DJ1245" s="522">
        <v>12850</v>
      </c>
      <c r="DK1245" s="522">
        <v>274</v>
      </c>
      <c r="DL1245" s="522">
        <v>113749</v>
      </c>
      <c r="DM1245" s="522">
        <v>415</v>
      </c>
      <c r="DN1245" s="522">
        <v>636</v>
      </c>
      <c r="DO1245" s="522">
        <v>4419</v>
      </c>
      <c r="DP1245" s="522">
        <v>232782</v>
      </c>
      <c r="DQ1245" s="522">
        <v>53</v>
      </c>
      <c r="DR1245" s="522">
        <v>98</v>
      </c>
      <c r="DS1245" s="522">
        <v>85</v>
      </c>
      <c r="DT1245" s="522">
        <v>134744</v>
      </c>
      <c r="DU1245" s="522">
        <v>1585</v>
      </c>
      <c r="DV1245" s="522">
        <v>3711</v>
      </c>
      <c r="DW1245" s="522">
        <v>76</v>
      </c>
      <c r="DX1245" s="522" t="s">
        <v>152</v>
      </c>
      <c r="DY1245" s="522" t="s">
        <v>152</v>
      </c>
      <c r="DZ1245" s="522" t="s">
        <v>152</v>
      </c>
      <c r="EA1245" s="522" t="s">
        <v>152</v>
      </c>
      <c r="EB1245" s="522" t="s">
        <v>152</v>
      </c>
      <c r="EC1245" s="522" t="s">
        <v>152</v>
      </c>
      <c r="ED1245" s="522" t="s">
        <v>152</v>
      </c>
      <c r="EE1245" s="522" t="s">
        <v>152</v>
      </c>
      <c r="EF1245" s="522" t="s">
        <v>152</v>
      </c>
      <c r="EG1245" s="522">
        <v>126</v>
      </c>
      <c r="EH1245" s="508">
        <v>294</v>
      </c>
      <c r="EI1245" s="522" t="s">
        <v>152</v>
      </c>
      <c r="EJ1245" s="483"/>
      <c r="EK1245" s="483"/>
      <c r="EL1245" s="483"/>
      <c r="EM1245" s="483"/>
      <c r="EN1245" s="483"/>
      <c r="EO1245" s="483"/>
      <c r="EP1245" s="483"/>
      <c r="EQ1245" s="483"/>
      <c r="ER1245" s="483"/>
      <c r="ES1245" s="483"/>
      <c r="ET1245" s="483"/>
      <c r="EU1245" s="483"/>
      <c r="EV1245" s="483"/>
      <c r="EW1245" s="483"/>
      <c r="EX1245" s="483"/>
      <c r="EY1245" s="483"/>
      <c r="EZ1245" s="484"/>
      <c r="FA1245" s="468">
        <f t="shared" si="2500"/>
        <v>8</v>
      </c>
      <c r="FB1245" s="485">
        <f t="shared" si="2525"/>
        <v>2023</v>
      </c>
      <c r="FC1245" s="486">
        <f t="shared" si="2526"/>
        <v>45139</v>
      </c>
      <c r="FD1245" s="470">
        <f t="shared" si="2527"/>
        <v>31</v>
      </c>
      <c r="FE1245" s="471"/>
      <c r="FF1245" s="517">
        <f t="shared" si="2521"/>
        <v>0.55313556139692077</v>
      </c>
      <c r="FG1245" s="471"/>
      <c r="FH1245" s="487">
        <f t="shared" si="2501"/>
        <v>1.8463566634707573</v>
      </c>
      <c r="FI1245" s="487">
        <f t="shared" si="2502"/>
        <v>1.3927372962607862</v>
      </c>
      <c r="FJ1245" s="487">
        <f t="shared" si="2503"/>
        <v>1.804144385026738</v>
      </c>
      <c r="FK1245" s="487">
        <f t="shared" si="2504"/>
        <v>1.3713235294117647</v>
      </c>
      <c r="FL1245" s="487">
        <f t="shared" si="2505"/>
        <v>1.3141064284539925</v>
      </c>
      <c r="FM1245" s="487">
        <f t="shared" si="2506"/>
        <v>1.0597906505178933</v>
      </c>
      <c r="FN1245" s="487">
        <f t="shared" si="2507"/>
        <v>1.4935934213042648</v>
      </c>
      <c r="FO1245" s="487">
        <f t="shared" si="2508"/>
        <v>1.0524956970740103</v>
      </c>
      <c r="FP1245" s="487">
        <f t="shared" si="2509"/>
        <v>1.3886925795053005</v>
      </c>
      <c r="FQ1245" s="487">
        <f t="shared" si="2510"/>
        <v>1.0636042402826855</v>
      </c>
      <c r="FR1245" s="459"/>
      <c r="FS1245" s="468">
        <f t="shared" si="2530"/>
        <v>0</v>
      </c>
      <c r="FT1245" s="468">
        <f t="shared" si="2530"/>
        <v>2420271</v>
      </c>
      <c r="FU1245" s="468">
        <f t="shared" si="2530"/>
        <v>5371821</v>
      </c>
      <c r="FV1245" s="468">
        <f t="shared" si="2530"/>
        <v>12514572</v>
      </c>
      <c r="FW1245" s="468">
        <f t="shared" si="2530"/>
        <v>7309344</v>
      </c>
      <c r="FX1245" s="468">
        <f t="shared" si="2530"/>
        <v>6019904</v>
      </c>
      <c r="FY1245" s="468">
        <f t="shared" si="2530"/>
        <v>130028122</v>
      </c>
      <c r="FZ1245" s="468">
        <f t="shared" si="2530"/>
        <v>115404030</v>
      </c>
      <c r="GA1245" s="468">
        <f t="shared" si="2530"/>
        <v>4395839</v>
      </c>
      <c r="GB1245" s="468">
        <f t="shared" ref="GB1245:GC1264" si="2531">IFERROR(HLOOKUP(GB$1,$H$5:$HA$10112,MATCH($A1245,$A$5:$A$10112,0),0)*HLOOKUP(GB$2,$H$5:$HA$10112,MATCH($A1245,$A$5:$A$10112,0),0),"-")</f>
        <v>20269084</v>
      </c>
      <c r="GC1245" s="468">
        <f t="shared" si="2531"/>
        <v>16092149</v>
      </c>
      <c r="GD1245" s="468">
        <f t="shared" si="2528"/>
        <v>237056</v>
      </c>
      <c r="GE1245" s="468">
        <f t="shared" si="2528"/>
        <v>38952</v>
      </c>
      <c r="GF1245" s="468">
        <f t="shared" si="2528"/>
        <v>7045500</v>
      </c>
      <c r="GG1245" s="468">
        <f t="shared" si="2528"/>
        <v>13688479</v>
      </c>
      <c r="GH1245" s="468">
        <f t="shared" si="2528"/>
        <v>3891042</v>
      </c>
      <c r="GI1245" s="468">
        <f t="shared" si="2528"/>
        <v>112765114</v>
      </c>
      <c r="GJ1245" s="468">
        <f t="shared" si="2528"/>
        <v>14528224</v>
      </c>
      <c r="GK1245" s="468">
        <f t="shared" si="2528"/>
        <v>15834786</v>
      </c>
      <c r="GL1245" s="468">
        <f t="shared" si="2528"/>
        <v>31864779</v>
      </c>
      <c r="GM1245" s="468">
        <f t="shared" si="2528"/>
        <v>7183150</v>
      </c>
      <c r="GN1245" s="468">
        <f t="shared" si="2529"/>
        <v>315435</v>
      </c>
      <c r="GO1245" s="468">
        <f t="shared" si="2520"/>
        <v>174264</v>
      </c>
      <c r="GP1245" s="468">
        <f t="shared" si="2520"/>
        <v>433062</v>
      </c>
      <c r="GQ1245" s="468" t="str">
        <f t="shared" si="2520"/>
        <v>-</v>
      </c>
      <c r="GR1245" s="468"/>
      <c r="GS1245" s="468"/>
      <c r="GT1245" s="468"/>
      <c r="GU1245" s="468"/>
      <c r="GV1245" s="425"/>
    </row>
    <row r="1246" spans="1:204" ht="9.75" customHeight="1" x14ac:dyDescent="0.2">
      <c r="A1246" s="472" t="str">
        <f t="shared" si="2489"/>
        <v>2023-24SEPTEMBERRX9</v>
      </c>
      <c r="B1246" s="488" t="str">
        <f t="shared" si="2516"/>
        <v>2023-24</v>
      </c>
      <c r="C1246" s="400" t="s">
        <v>640</v>
      </c>
      <c r="D1246" s="488" t="str">
        <f t="shared" si="2523"/>
        <v>Y60</v>
      </c>
      <c r="E1246" s="488" t="str">
        <f t="shared" si="2524"/>
        <v>Midlands</v>
      </c>
      <c r="F1246" s="474" t="s">
        <v>451</v>
      </c>
      <c r="G1246" s="474" t="s">
        <v>686</v>
      </c>
      <c r="H1246" s="518">
        <v>81543</v>
      </c>
      <c r="I1246" s="518">
        <v>59480</v>
      </c>
      <c r="J1246" s="518">
        <v>516972</v>
      </c>
      <c r="K1246" s="518">
        <v>9</v>
      </c>
      <c r="L1246" s="518">
        <v>2</v>
      </c>
      <c r="M1246" s="518">
        <v>19</v>
      </c>
      <c r="N1246" s="518">
        <v>54</v>
      </c>
      <c r="O1246" s="518">
        <v>123</v>
      </c>
      <c r="P1246" s="518">
        <v>427</v>
      </c>
      <c r="Q1246" s="518">
        <v>1687</v>
      </c>
      <c r="R1246" s="518">
        <v>1086</v>
      </c>
      <c r="S1246" s="518">
        <v>64819</v>
      </c>
      <c r="T1246" s="518">
        <v>7835</v>
      </c>
      <c r="U1246" s="518">
        <v>4969</v>
      </c>
      <c r="V1246" s="518">
        <v>36695</v>
      </c>
      <c r="W1246" s="518">
        <v>9902</v>
      </c>
      <c r="X1246" s="518">
        <v>422</v>
      </c>
      <c r="Y1246" s="518">
        <v>4027717</v>
      </c>
      <c r="Z1246" s="518">
        <v>514</v>
      </c>
      <c r="AA1246" s="518">
        <v>924</v>
      </c>
      <c r="AB1246" s="518">
        <v>4357374</v>
      </c>
      <c r="AC1246" s="518">
        <v>877</v>
      </c>
      <c r="AD1246" s="518">
        <v>1905</v>
      </c>
      <c r="AE1246" s="518">
        <v>93667172</v>
      </c>
      <c r="AF1246" s="518">
        <v>2553</v>
      </c>
      <c r="AG1246" s="518">
        <v>5572</v>
      </c>
      <c r="AH1246" s="518">
        <v>102426397</v>
      </c>
      <c r="AI1246" s="518">
        <v>10344</v>
      </c>
      <c r="AJ1246" s="518">
        <v>25233</v>
      </c>
      <c r="AK1246" s="518">
        <v>3345742</v>
      </c>
      <c r="AL1246" s="518">
        <v>7928</v>
      </c>
      <c r="AM1246" s="518">
        <v>18031</v>
      </c>
      <c r="AN1246" s="518">
        <v>329</v>
      </c>
      <c r="AO1246" s="518">
        <v>4509</v>
      </c>
      <c r="AP1246" s="518">
        <v>5789</v>
      </c>
      <c r="AQ1246" s="518">
        <v>1961965</v>
      </c>
      <c r="AR1246" s="518">
        <v>339</v>
      </c>
      <c r="AS1246" s="518">
        <v>334</v>
      </c>
      <c r="AT1246" s="518">
        <v>8032</v>
      </c>
      <c r="AU1246" s="518">
        <v>1413</v>
      </c>
      <c r="AV1246" s="518">
        <v>2169</v>
      </c>
      <c r="AW1246" s="518">
        <v>120</v>
      </c>
      <c r="AX1246" s="518">
        <v>2110</v>
      </c>
      <c r="AY1246" s="518">
        <v>2340</v>
      </c>
      <c r="AZ1246" s="518">
        <v>1318</v>
      </c>
      <c r="BA1246" s="518">
        <v>7762</v>
      </c>
      <c r="BB1246" s="518">
        <v>18677275</v>
      </c>
      <c r="BC1246" s="518">
        <v>2406</v>
      </c>
      <c r="BD1246" s="518">
        <v>6488</v>
      </c>
      <c r="BE1246" s="518">
        <v>368</v>
      </c>
      <c r="BF1246" s="518">
        <v>1865</v>
      </c>
      <c r="BG1246" s="518">
        <v>1728</v>
      </c>
      <c r="BH1246" s="518">
        <v>3801</v>
      </c>
      <c r="BI1246" s="518">
        <v>31928</v>
      </c>
      <c r="BJ1246" s="518">
        <v>3412</v>
      </c>
      <c r="BK1246" s="518">
        <v>21447</v>
      </c>
      <c r="BL1246" s="518">
        <v>56787</v>
      </c>
      <c r="BM1246" s="518">
        <v>14185</v>
      </c>
      <c r="BN1246" s="518">
        <v>10903</v>
      </c>
      <c r="BO1246" s="518">
        <v>9222</v>
      </c>
      <c r="BP1246" s="518">
        <v>7170</v>
      </c>
      <c r="BQ1246" s="518">
        <v>48942</v>
      </c>
      <c r="BR1246" s="518">
        <v>38932</v>
      </c>
      <c r="BS1246" s="518">
        <v>16286</v>
      </c>
      <c r="BT1246" s="518">
        <v>10570</v>
      </c>
      <c r="BU1246" s="518">
        <v>374</v>
      </c>
      <c r="BV1246" s="518">
        <v>270</v>
      </c>
      <c r="BW1246" s="518">
        <v>1</v>
      </c>
      <c r="BX1246" s="518">
        <v>681</v>
      </c>
      <c r="BY1246" s="518">
        <v>681</v>
      </c>
      <c r="BZ1246" s="518">
        <v>681</v>
      </c>
      <c r="CA1246" s="518">
        <v>17</v>
      </c>
      <c r="CB1246" s="518">
        <v>7900</v>
      </c>
      <c r="CC1246" s="518">
        <v>465</v>
      </c>
      <c r="CD1246" s="518">
        <v>942</v>
      </c>
      <c r="CE1246" s="518">
        <v>7817</v>
      </c>
      <c r="CF1246" s="518">
        <v>4019136</v>
      </c>
      <c r="CG1246" s="518">
        <v>514</v>
      </c>
      <c r="CH1246" s="518">
        <v>924</v>
      </c>
      <c r="CI1246" s="518">
        <v>594</v>
      </c>
      <c r="CJ1246" s="518">
        <v>1601818</v>
      </c>
      <c r="CK1246" s="518">
        <v>2697</v>
      </c>
      <c r="CL1246" s="518">
        <v>5789</v>
      </c>
      <c r="CM1246" s="518">
        <v>604</v>
      </c>
      <c r="CN1246" s="518">
        <v>1422663</v>
      </c>
      <c r="CO1246" s="518">
        <v>2355</v>
      </c>
      <c r="CP1246" s="518">
        <v>5688</v>
      </c>
      <c r="CQ1246" s="518">
        <v>35497</v>
      </c>
      <c r="CR1246" s="518">
        <v>90642691</v>
      </c>
      <c r="CS1246" s="518">
        <v>2554</v>
      </c>
      <c r="CT1246" s="518">
        <v>5565</v>
      </c>
      <c r="CU1246" s="518">
        <v>3</v>
      </c>
      <c r="CV1246" s="518">
        <v>5722</v>
      </c>
      <c r="CW1246" s="518">
        <v>1907</v>
      </c>
      <c r="CX1246" s="518">
        <v>3082</v>
      </c>
      <c r="CY1246" s="518">
        <v>247</v>
      </c>
      <c r="CZ1246" s="518">
        <v>4037880</v>
      </c>
      <c r="DA1246" s="518">
        <v>16348</v>
      </c>
      <c r="DB1246" s="518">
        <v>43182</v>
      </c>
      <c r="DC1246" s="518">
        <v>1607</v>
      </c>
      <c r="DD1246" s="518">
        <v>13607860</v>
      </c>
      <c r="DE1246" s="518">
        <v>8468</v>
      </c>
      <c r="DF1246" s="518">
        <v>16974</v>
      </c>
      <c r="DG1246" s="518">
        <v>57</v>
      </c>
      <c r="DH1246" s="518">
        <v>957704</v>
      </c>
      <c r="DI1246" s="518">
        <v>16802</v>
      </c>
      <c r="DJ1246" s="518">
        <v>51281</v>
      </c>
      <c r="DK1246" s="518">
        <v>202</v>
      </c>
      <c r="DL1246" s="518">
        <v>57417</v>
      </c>
      <c r="DM1246" s="518">
        <v>284</v>
      </c>
      <c r="DN1246" s="518">
        <v>459</v>
      </c>
      <c r="DO1246" s="518">
        <v>3151</v>
      </c>
      <c r="DP1246" s="518">
        <v>157892</v>
      </c>
      <c r="DQ1246" s="518">
        <v>50</v>
      </c>
      <c r="DR1246" s="518">
        <v>97</v>
      </c>
      <c r="DS1246" s="518">
        <v>34</v>
      </c>
      <c r="DT1246" s="518">
        <v>76539</v>
      </c>
      <c r="DU1246" s="518">
        <v>2251</v>
      </c>
      <c r="DV1246" s="518">
        <v>5366</v>
      </c>
      <c r="DW1246" s="518">
        <v>26</v>
      </c>
      <c r="DX1246" s="518" t="s">
        <v>152</v>
      </c>
      <c r="DY1246" s="518" t="s">
        <v>152</v>
      </c>
      <c r="DZ1246" s="518" t="s">
        <v>152</v>
      </c>
      <c r="EA1246" s="518" t="s">
        <v>152</v>
      </c>
      <c r="EB1246" s="518" t="s">
        <v>152</v>
      </c>
      <c r="EC1246" s="518" t="s">
        <v>152</v>
      </c>
      <c r="ED1246" s="518" t="s">
        <v>152</v>
      </c>
      <c r="EE1246" s="518" t="s">
        <v>152</v>
      </c>
      <c r="EF1246" s="518" t="s">
        <v>152</v>
      </c>
      <c r="EG1246" s="518">
        <v>267</v>
      </c>
      <c r="EH1246" s="505">
        <v>63</v>
      </c>
      <c r="EI1246" s="518" t="s">
        <v>152</v>
      </c>
      <c r="EJ1246" s="475"/>
      <c r="EK1246" s="475"/>
      <c r="EL1246" s="475"/>
      <c r="EM1246" s="475"/>
      <c r="EN1246" s="475"/>
      <c r="EO1246" s="475"/>
      <c r="EP1246" s="475"/>
      <c r="EQ1246" s="475"/>
      <c r="ER1246" s="475"/>
      <c r="ES1246" s="475"/>
      <c r="ET1246" s="475"/>
      <c r="EU1246" s="475"/>
      <c r="EV1246" s="475"/>
      <c r="EW1246" s="475"/>
      <c r="EX1246" s="475"/>
      <c r="EY1246" s="475"/>
      <c r="EZ1246" s="476"/>
      <c r="FA1246" s="446">
        <f t="shared" si="2500"/>
        <v>9</v>
      </c>
      <c r="FB1246" s="417">
        <f t="shared" si="2525"/>
        <v>2023</v>
      </c>
      <c r="FC1246" s="448">
        <f t="shared" si="2526"/>
        <v>45170</v>
      </c>
      <c r="FD1246" s="449">
        <f t="shared" si="2527"/>
        <v>30</v>
      </c>
      <c r="FE1246" s="450"/>
      <c r="FF1246" s="451">
        <f t="shared" si="2521"/>
        <v>0.42535097192224625</v>
      </c>
      <c r="FG1246" s="450"/>
      <c r="FH1246" s="452">
        <f t="shared" si="2501"/>
        <v>1.8104658583280153</v>
      </c>
      <c r="FI1246" s="452">
        <f t="shared" si="2502"/>
        <v>1.391576260370134</v>
      </c>
      <c r="FJ1246" s="452">
        <f t="shared" si="2503"/>
        <v>1.8559066210505131</v>
      </c>
      <c r="FK1246" s="452">
        <f t="shared" si="2504"/>
        <v>1.4429462668544979</v>
      </c>
      <c r="FL1246" s="452">
        <f t="shared" si="2505"/>
        <v>1.3337511922605259</v>
      </c>
      <c r="FM1246" s="452">
        <f t="shared" si="2506"/>
        <v>1.0609619839215152</v>
      </c>
      <c r="FN1246" s="452">
        <f t="shared" si="2507"/>
        <v>1.6447182387396486</v>
      </c>
      <c r="FO1246" s="452">
        <f t="shared" si="2508"/>
        <v>1.0674611189658654</v>
      </c>
      <c r="FP1246" s="452">
        <f t="shared" si="2509"/>
        <v>0.88625592417061616</v>
      </c>
      <c r="FQ1246" s="452">
        <f t="shared" si="2510"/>
        <v>0.6398104265402843</v>
      </c>
      <c r="FR1246" s="453"/>
      <c r="FS1246" s="446">
        <f t="shared" si="2530"/>
        <v>118960</v>
      </c>
      <c r="FT1246" s="446">
        <f t="shared" si="2530"/>
        <v>1130120</v>
      </c>
      <c r="FU1246" s="446">
        <f t="shared" si="2530"/>
        <v>3211920</v>
      </c>
      <c r="FV1246" s="446">
        <f t="shared" si="2530"/>
        <v>7316040</v>
      </c>
      <c r="FW1246" s="446">
        <f t="shared" si="2530"/>
        <v>7239540</v>
      </c>
      <c r="FX1246" s="446">
        <f t="shared" si="2530"/>
        <v>9465945</v>
      </c>
      <c r="FY1246" s="446">
        <f t="shared" si="2530"/>
        <v>204464540</v>
      </c>
      <c r="FZ1246" s="446">
        <f t="shared" si="2530"/>
        <v>249857166</v>
      </c>
      <c r="GA1246" s="446">
        <f t="shared" si="2530"/>
        <v>7609082</v>
      </c>
      <c r="GB1246" s="446">
        <f t="shared" si="2531"/>
        <v>50359856</v>
      </c>
      <c r="GC1246" s="446">
        <f t="shared" si="2531"/>
        <v>1933526</v>
      </c>
      <c r="GD1246" s="446">
        <f t="shared" si="2528"/>
        <v>681</v>
      </c>
      <c r="GE1246" s="446">
        <f t="shared" si="2528"/>
        <v>16014</v>
      </c>
      <c r="GF1246" s="446">
        <f t="shared" si="2528"/>
        <v>7222908</v>
      </c>
      <c r="GG1246" s="446">
        <f t="shared" si="2528"/>
        <v>3438666</v>
      </c>
      <c r="GH1246" s="446">
        <f t="shared" si="2528"/>
        <v>3435552</v>
      </c>
      <c r="GI1246" s="446">
        <f t="shared" si="2528"/>
        <v>197540805</v>
      </c>
      <c r="GJ1246" s="446">
        <f t="shared" si="2528"/>
        <v>9246</v>
      </c>
      <c r="GK1246" s="446">
        <f t="shared" si="2528"/>
        <v>10665954</v>
      </c>
      <c r="GL1246" s="446">
        <f t="shared" si="2528"/>
        <v>27277218</v>
      </c>
      <c r="GM1246" s="446">
        <f t="shared" si="2528"/>
        <v>2923017</v>
      </c>
      <c r="GN1246" s="446">
        <f t="shared" si="2529"/>
        <v>182444</v>
      </c>
      <c r="GO1246" s="446">
        <f t="shared" si="2520"/>
        <v>92718</v>
      </c>
      <c r="GP1246" s="446">
        <f t="shared" si="2520"/>
        <v>305647</v>
      </c>
      <c r="GQ1246" s="446" t="str">
        <f t="shared" si="2520"/>
        <v>-</v>
      </c>
      <c r="GR1246" s="446"/>
      <c r="GS1246" s="446"/>
      <c r="GT1246" s="446"/>
      <c r="GU1246" s="446"/>
      <c r="GV1246" s="416"/>
    </row>
    <row r="1247" spans="1:204" ht="9.75" customHeight="1" x14ac:dyDescent="0.2">
      <c r="A1247" s="417" t="str">
        <f t="shared" si="2489"/>
        <v>2023-24SEPTEMBERRYC</v>
      </c>
      <c r="B1247" s="458" t="str">
        <f t="shared" si="2516"/>
        <v>2023-24</v>
      </c>
      <c r="C1247" s="402" t="s">
        <v>640</v>
      </c>
      <c r="D1247" s="458" t="str">
        <f t="shared" si="2523"/>
        <v>Y61</v>
      </c>
      <c r="E1247" s="458" t="str">
        <f t="shared" si="2524"/>
        <v>East of England</v>
      </c>
      <c r="F1247" s="478" t="s">
        <v>453</v>
      </c>
      <c r="G1247" s="478" t="s">
        <v>687</v>
      </c>
      <c r="H1247" s="510">
        <v>114487</v>
      </c>
      <c r="I1247" s="510">
        <v>84939</v>
      </c>
      <c r="J1247" s="510">
        <v>885270</v>
      </c>
      <c r="K1247" s="510">
        <v>10</v>
      </c>
      <c r="L1247" s="510">
        <v>0</v>
      </c>
      <c r="M1247" s="510">
        <v>37</v>
      </c>
      <c r="N1247" s="510">
        <v>79</v>
      </c>
      <c r="O1247" s="510">
        <v>160</v>
      </c>
      <c r="P1247" s="510">
        <v>448</v>
      </c>
      <c r="Q1247" s="510">
        <v>7</v>
      </c>
      <c r="R1247" s="510">
        <v>3237</v>
      </c>
      <c r="S1247" s="510">
        <v>70265</v>
      </c>
      <c r="T1247" s="510">
        <v>8021</v>
      </c>
      <c r="U1247" s="510">
        <v>5106</v>
      </c>
      <c r="V1247" s="510">
        <v>39569</v>
      </c>
      <c r="W1247" s="510">
        <v>14692</v>
      </c>
      <c r="X1247" s="510">
        <v>320</v>
      </c>
      <c r="Y1247" s="510">
        <v>4366903</v>
      </c>
      <c r="Z1247" s="510">
        <v>544</v>
      </c>
      <c r="AA1247" s="510">
        <v>1037</v>
      </c>
      <c r="AB1247" s="510">
        <v>3683323</v>
      </c>
      <c r="AC1247" s="510">
        <v>721</v>
      </c>
      <c r="AD1247" s="510">
        <v>1298</v>
      </c>
      <c r="AE1247" s="510">
        <v>107504725</v>
      </c>
      <c r="AF1247" s="510">
        <v>2717</v>
      </c>
      <c r="AG1247" s="510">
        <v>5874</v>
      </c>
      <c r="AH1247" s="510">
        <v>122207979</v>
      </c>
      <c r="AI1247" s="510">
        <v>8318</v>
      </c>
      <c r="AJ1247" s="510">
        <v>19638</v>
      </c>
      <c r="AK1247" s="510">
        <v>3955461</v>
      </c>
      <c r="AL1247" s="510">
        <v>12361</v>
      </c>
      <c r="AM1247" s="510">
        <v>35723</v>
      </c>
      <c r="AN1247" s="510">
        <v>123</v>
      </c>
      <c r="AO1247" s="510">
        <v>909</v>
      </c>
      <c r="AP1247" s="510">
        <v>2183</v>
      </c>
      <c r="AQ1247" s="510">
        <v>11415241</v>
      </c>
      <c r="AR1247" s="510">
        <v>5229</v>
      </c>
      <c r="AS1247" s="510">
        <v>12657</v>
      </c>
      <c r="AT1247" s="510">
        <v>6260</v>
      </c>
      <c r="AU1247" s="510">
        <v>93</v>
      </c>
      <c r="AV1247" s="510">
        <v>4018</v>
      </c>
      <c r="AW1247" s="510">
        <v>5929</v>
      </c>
      <c r="AX1247" s="510">
        <v>20</v>
      </c>
      <c r="AY1247" s="510">
        <v>2129</v>
      </c>
      <c r="AZ1247" s="510">
        <v>1112</v>
      </c>
      <c r="BA1247" s="510">
        <v>9029</v>
      </c>
      <c r="BB1247" s="510">
        <v>42096571</v>
      </c>
      <c r="BC1247" s="510">
        <v>4662</v>
      </c>
      <c r="BD1247" s="510">
        <v>9912</v>
      </c>
      <c r="BE1247" s="510">
        <v>93</v>
      </c>
      <c r="BF1247" s="510">
        <v>3672</v>
      </c>
      <c r="BG1247" s="510">
        <v>3770</v>
      </c>
      <c r="BH1247" s="510">
        <v>1494</v>
      </c>
      <c r="BI1247" s="510">
        <v>37573</v>
      </c>
      <c r="BJ1247" s="510">
        <v>2192</v>
      </c>
      <c r="BK1247" s="510">
        <v>24240</v>
      </c>
      <c r="BL1247" s="510">
        <v>64005</v>
      </c>
      <c r="BM1247" s="510">
        <v>17976</v>
      </c>
      <c r="BN1247" s="510">
        <v>12508</v>
      </c>
      <c r="BO1247" s="510">
        <v>11313</v>
      </c>
      <c r="BP1247" s="510">
        <v>8029</v>
      </c>
      <c r="BQ1247" s="510">
        <v>62071</v>
      </c>
      <c r="BR1247" s="510">
        <v>43065</v>
      </c>
      <c r="BS1247" s="510">
        <v>28077</v>
      </c>
      <c r="BT1247" s="510">
        <v>16404</v>
      </c>
      <c r="BU1247" s="510">
        <v>615</v>
      </c>
      <c r="BV1247" s="510">
        <v>381</v>
      </c>
      <c r="BW1247" s="510">
        <v>9</v>
      </c>
      <c r="BX1247" s="510">
        <v>4436</v>
      </c>
      <c r="BY1247" s="510">
        <v>493</v>
      </c>
      <c r="BZ1247" s="510">
        <v>1456</v>
      </c>
      <c r="CA1247" s="510">
        <v>5</v>
      </c>
      <c r="CB1247" s="510">
        <v>3314</v>
      </c>
      <c r="CC1247" s="510">
        <v>663</v>
      </c>
      <c r="CD1247" s="510">
        <v>1325</v>
      </c>
      <c r="CE1247" s="510">
        <v>8007</v>
      </c>
      <c r="CF1247" s="510">
        <v>4359153</v>
      </c>
      <c r="CG1247" s="510">
        <v>544</v>
      </c>
      <c r="CH1247" s="510">
        <v>1036</v>
      </c>
      <c r="CI1247" s="510">
        <v>2943</v>
      </c>
      <c r="CJ1247" s="510">
        <v>7731937</v>
      </c>
      <c r="CK1247" s="510">
        <v>2627</v>
      </c>
      <c r="CL1247" s="510">
        <v>5352</v>
      </c>
      <c r="CM1247" s="510">
        <v>1052</v>
      </c>
      <c r="CN1247" s="510">
        <v>2582337</v>
      </c>
      <c r="CO1247" s="510">
        <v>2455</v>
      </c>
      <c r="CP1247" s="510">
        <v>5271</v>
      </c>
      <c r="CQ1247" s="510">
        <v>35574</v>
      </c>
      <c r="CR1247" s="510">
        <v>97190451</v>
      </c>
      <c r="CS1247" s="510">
        <v>2732</v>
      </c>
      <c r="CT1247" s="510">
        <v>5924</v>
      </c>
      <c r="CU1247" s="510">
        <v>347</v>
      </c>
      <c r="CV1247" s="510">
        <v>4299156</v>
      </c>
      <c r="CW1247" s="510">
        <v>12389</v>
      </c>
      <c r="CX1247" s="510">
        <v>35907</v>
      </c>
      <c r="CY1247" s="510">
        <v>147</v>
      </c>
      <c r="CZ1247" s="510">
        <v>1569790</v>
      </c>
      <c r="DA1247" s="510">
        <v>10679</v>
      </c>
      <c r="DB1247" s="510">
        <v>37688</v>
      </c>
      <c r="DC1247" s="510">
        <v>801</v>
      </c>
      <c r="DD1247" s="510">
        <v>15113058</v>
      </c>
      <c r="DE1247" s="510">
        <v>18868</v>
      </c>
      <c r="DF1247" s="510">
        <v>56720</v>
      </c>
      <c r="DG1247" s="510">
        <v>101</v>
      </c>
      <c r="DH1247" s="510">
        <v>1148906</v>
      </c>
      <c r="DI1247" s="510">
        <v>11375</v>
      </c>
      <c r="DJ1247" s="510">
        <v>26504</v>
      </c>
      <c r="DK1247" s="510">
        <v>592</v>
      </c>
      <c r="DL1247" s="510">
        <v>213588</v>
      </c>
      <c r="DM1247" s="510">
        <v>361</v>
      </c>
      <c r="DN1247" s="510">
        <v>629</v>
      </c>
      <c r="DO1247" s="510">
        <v>5314</v>
      </c>
      <c r="DP1247" s="510">
        <v>249065</v>
      </c>
      <c r="DQ1247" s="510">
        <v>47</v>
      </c>
      <c r="DR1247" s="510">
        <v>90</v>
      </c>
      <c r="DS1247" s="510">
        <v>115</v>
      </c>
      <c r="DT1247" s="510">
        <v>274123</v>
      </c>
      <c r="DU1247" s="510">
        <v>2384</v>
      </c>
      <c r="DV1247" s="510">
        <v>5925</v>
      </c>
      <c r="DW1247" s="510">
        <v>100</v>
      </c>
      <c r="DX1247" s="510" t="s">
        <v>152</v>
      </c>
      <c r="DY1247" s="510" t="s">
        <v>152</v>
      </c>
      <c r="DZ1247" s="510" t="s">
        <v>152</v>
      </c>
      <c r="EA1247" s="510" t="s">
        <v>152</v>
      </c>
      <c r="EB1247" s="510" t="s">
        <v>152</v>
      </c>
      <c r="EC1247" s="510" t="s">
        <v>152</v>
      </c>
      <c r="ED1247" s="510" t="s">
        <v>152</v>
      </c>
      <c r="EE1247" s="510" t="s">
        <v>152</v>
      </c>
      <c r="EF1247" s="510" t="s">
        <v>152</v>
      </c>
      <c r="EG1247" s="510">
        <v>257</v>
      </c>
      <c r="EH1247" s="506">
        <v>143</v>
      </c>
      <c r="EI1247" s="510" t="s">
        <v>152</v>
      </c>
      <c r="EJ1247" s="479"/>
      <c r="EK1247" s="479"/>
      <c r="EL1247" s="479"/>
      <c r="EM1247" s="479"/>
      <c r="EN1247" s="479"/>
      <c r="EO1247" s="479"/>
      <c r="EP1247" s="479"/>
      <c r="EQ1247" s="479"/>
      <c r="ER1247" s="479"/>
      <c r="ES1247" s="479"/>
      <c r="ET1247" s="479"/>
      <c r="EU1247" s="479"/>
      <c r="EV1247" s="479"/>
      <c r="EW1247" s="479"/>
      <c r="EX1247" s="479"/>
      <c r="EY1247" s="479"/>
      <c r="EZ1247" s="516"/>
      <c r="FA1247" s="446">
        <f t="shared" si="2500"/>
        <v>9</v>
      </c>
      <c r="FB1247" s="417">
        <f t="shared" si="2525"/>
        <v>2023</v>
      </c>
      <c r="FC1247" s="448">
        <f t="shared" si="2526"/>
        <v>45170</v>
      </c>
      <c r="FD1247" s="449">
        <f t="shared" si="2527"/>
        <v>30</v>
      </c>
      <c r="FE1247" s="450"/>
      <c r="FF1247" s="451">
        <f t="shared" si="2521"/>
        <v>0.70170342004489639</v>
      </c>
      <c r="FG1247" s="450"/>
      <c r="FH1247" s="452">
        <f t="shared" si="2501"/>
        <v>2.2411170676972945</v>
      </c>
      <c r="FI1247" s="452">
        <f t="shared" si="2502"/>
        <v>1.5594065577858123</v>
      </c>
      <c r="FJ1247" s="452">
        <f t="shared" si="2503"/>
        <v>2.2156286721504115</v>
      </c>
      <c r="FK1247" s="452">
        <f t="shared" si="2504"/>
        <v>1.5724637681159421</v>
      </c>
      <c r="FL1247" s="452">
        <f t="shared" si="2505"/>
        <v>1.5686775000631807</v>
      </c>
      <c r="FM1247" s="452">
        <f t="shared" si="2506"/>
        <v>1.088351992721575</v>
      </c>
      <c r="FN1247" s="452">
        <f t="shared" si="2507"/>
        <v>1.9110400217805608</v>
      </c>
      <c r="FO1247" s="452">
        <f t="shared" si="2508"/>
        <v>1.1165260005445141</v>
      </c>
      <c r="FP1247" s="452">
        <f t="shared" si="2509"/>
        <v>1.921875</v>
      </c>
      <c r="FQ1247" s="452">
        <f t="shared" si="2510"/>
        <v>1.190625</v>
      </c>
      <c r="FR1247" s="453"/>
      <c r="FS1247" s="446">
        <f t="shared" si="2530"/>
        <v>0</v>
      </c>
      <c r="FT1247" s="446">
        <f t="shared" si="2530"/>
        <v>3142743</v>
      </c>
      <c r="FU1247" s="446">
        <f t="shared" si="2530"/>
        <v>6710181</v>
      </c>
      <c r="FV1247" s="446">
        <f t="shared" si="2530"/>
        <v>13590240</v>
      </c>
      <c r="FW1247" s="446">
        <f t="shared" si="2530"/>
        <v>8317777</v>
      </c>
      <c r="FX1247" s="446">
        <f t="shared" si="2530"/>
        <v>6627588</v>
      </c>
      <c r="FY1247" s="446">
        <f t="shared" si="2530"/>
        <v>232428306</v>
      </c>
      <c r="FZ1247" s="446">
        <f t="shared" si="2530"/>
        <v>288521496</v>
      </c>
      <c r="GA1247" s="446">
        <f t="shared" si="2530"/>
        <v>11431360</v>
      </c>
      <c r="GB1247" s="446">
        <f t="shared" si="2531"/>
        <v>89495448</v>
      </c>
      <c r="GC1247" s="446">
        <f t="shared" si="2531"/>
        <v>27630231</v>
      </c>
      <c r="GD1247" s="446">
        <f t="shared" si="2528"/>
        <v>13104</v>
      </c>
      <c r="GE1247" s="446">
        <f t="shared" si="2528"/>
        <v>6625</v>
      </c>
      <c r="GF1247" s="446">
        <f t="shared" si="2528"/>
        <v>8295252</v>
      </c>
      <c r="GG1247" s="446">
        <f t="shared" si="2528"/>
        <v>15750936</v>
      </c>
      <c r="GH1247" s="446">
        <f t="shared" si="2528"/>
        <v>5545092</v>
      </c>
      <c r="GI1247" s="446">
        <f t="shared" si="2528"/>
        <v>210740376</v>
      </c>
      <c r="GJ1247" s="446">
        <f t="shared" si="2528"/>
        <v>12459729</v>
      </c>
      <c r="GK1247" s="446">
        <f t="shared" si="2528"/>
        <v>5540136</v>
      </c>
      <c r="GL1247" s="446">
        <f t="shared" si="2528"/>
        <v>45432720</v>
      </c>
      <c r="GM1247" s="446">
        <f t="shared" si="2528"/>
        <v>2676904</v>
      </c>
      <c r="GN1247" s="446">
        <f t="shared" si="2529"/>
        <v>681375</v>
      </c>
      <c r="GO1247" s="446">
        <f t="shared" si="2520"/>
        <v>372368</v>
      </c>
      <c r="GP1247" s="446">
        <f t="shared" si="2520"/>
        <v>478260</v>
      </c>
      <c r="GQ1247" s="446" t="str">
        <f t="shared" si="2520"/>
        <v>-</v>
      </c>
      <c r="GR1247" s="446"/>
      <c r="GS1247" s="446"/>
      <c r="GT1247" s="446"/>
      <c r="GU1247" s="446"/>
      <c r="GV1247" s="416"/>
    </row>
    <row r="1248" spans="1:204" ht="9.75" customHeight="1" x14ac:dyDescent="0.2">
      <c r="A1248" s="417" t="str">
        <f t="shared" si="2489"/>
        <v>2023-24SEPTEMBERR1F</v>
      </c>
      <c r="B1248" s="458" t="str">
        <f t="shared" si="2516"/>
        <v>2023-24</v>
      </c>
      <c r="C1248" s="402" t="s">
        <v>640</v>
      </c>
      <c r="D1248" s="458" t="str">
        <f t="shared" si="2523"/>
        <v>Y59</v>
      </c>
      <c r="E1248" s="458" t="str">
        <f t="shared" si="2524"/>
        <v>South East</v>
      </c>
      <c r="F1248" s="478" t="s">
        <v>458</v>
      </c>
      <c r="G1248" s="478" t="s">
        <v>688</v>
      </c>
      <c r="H1248" s="510">
        <v>3726</v>
      </c>
      <c r="I1248" s="510">
        <v>2139</v>
      </c>
      <c r="J1248" s="510">
        <v>18533</v>
      </c>
      <c r="K1248" s="510">
        <v>9</v>
      </c>
      <c r="L1248" s="510">
        <v>0</v>
      </c>
      <c r="M1248" s="510">
        <v>20</v>
      </c>
      <c r="N1248" s="510">
        <v>67</v>
      </c>
      <c r="O1248" s="510">
        <v>164</v>
      </c>
      <c r="P1248" s="510">
        <v>13</v>
      </c>
      <c r="Q1248" s="510">
        <v>0</v>
      </c>
      <c r="R1248" s="510">
        <v>16</v>
      </c>
      <c r="S1248" s="510">
        <v>2793</v>
      </c>
      <c r="T1248" s="510">
        <v>155</v>
      </c>
      <c r="U1248" s="510">
        <v>93</v>
      </c>
      <c r="V1248" s="510">
        <v>1317</v>
      </c>
      <c r="W1248" s="510">
        <v>854</v>
      </c>
      <c r="X1248" s="510">
        <v>40</v>
      </c>
      <c r="Y1248" s="510">
        <v>90475</v>
      </c>
      <c r="Z1248" s="510">
        <v>584</v>
      </c>
      <c r="AA1248" s="510">
        <v>1038</v>
      </c>
      <c r="AB1248" s="510">
        <v>61861</v>
      </c>
      <c r="AC1248" s="510">
        <v>665</v>
      </c>
      <c r="AD1248" s="510">
        <v>1139</v>
      </c>
      <c r="AE1248" s="510">
        <v>2362418</v>
      </c>
      <c r="AF1248" s="510">
        <v>1794</v>
      </c>
      <c r="AG1248" s="510">
        <v>3923</v>
      </c>
      <c r="AH1248" s="510">
        <v>3926172</v>
      </c>
      <c r="AI1248" s="510">
        <v>4597</v>
      </c>
      <c r="AJ1248" s="510">
        <v>10487</v>
      </c>
      <c r="AK1248" s="510">
        <v>318403</v>
      </c>
      <c r="AL1248" s="510">
        <v>7960</v>
      </c>
      <c r="AM1248" s="510">
        <v>21055</v>
      </c>
      <c r="AN1248" s="510" t="s">
        <v>152</v>
      </c>
      <c r="AO1248" s="510">
        <v>122</v>
      </c>
      <c r="AP1248" s="510">
        <v>12</v>
      </c>
      <c r="AQ1248" s="510">
        <v>20254</v>
      </c>
      <c r="AR1248" s="510">
        <v>1688</v>
      </c>
      <c r="AS1248" s="510">
        <v>3337</v>
      </c>
      <c r="AT1248" s="510">
        <v>235</v>
      </c>
      <c r="AU1248" s="510">
        <v>2</v>
      </c>
      <c r="AV1248" s="510">
        <v>21</v>
      </c>
      <c r="AW1248" s="510">
        <v>39</v>
      </c>
      <c r="AX1248" s="510">
        <v>3</v>
      </c>
      <c r="AY1248" s="510">
        <v>209</v>
      </c>
      <c r="AZ1248" s="510">
        <v>24</v>
      </c>
      <c r="BA1248" s="510" t="s">
        <v>152</v>
      </c>
      <c r="BB1248" s="510" t="s">
        <v>152</v>
      </c>
      <c r="BC1248" s="510" t="s">
        <v>152</v>
      </c>
      <c r="BD1248" s="510" t="s">
        <v>152</v>
      </c>
      <c r="BE1248" s="510" t="s">
        <v>152</v>
      </c>
      <c r="BF1248" s="510" t="s">
        <v>152</v>
      </c>
      <c r="BG1248" s="510" t="s">
        <v>152</v>
      </c>
      <c r="BH1248" s="510" t="s">
        <v>152</v>
      </c>
      <c r="BI1248" s="510">
        <v>1612</v>
      </c>
      <c r="BJ1248" s="510">
        <v>26</v>
      </c>
      <c r="BK1248" s="510">
        <v>920</v>
      </c>
      <c r="BL1248" s="510">
        <v>2558</v>
      </c>
      <c r="BM1248" s="510">
        <v>290</v>
      </c>
      <c r="BN1248" s="510">
        <v>231</v>
      </c>
      <c r="BO1248" s="510">
        <v>172</v>
      </c>
      <c r="BP1248" s="510">
        <v>136</v>
      </c>
      <c r="BQ1248" s="510">
        <v>1619</v>
      </c>
      <c r="BR1248" s="510">
        <v>1476</v>
      </c>
      <c r="BS1248" s="510">
        <v>1086</v>
      </c>
      <c r="BT1248" s="510">
        <v>946</v>
      </c>
      <c r="BU1248" s="510">
        <v>51</v>
      </c>
      <c r="BV1248" s="510">
        <v>43</v>
      </c>
      <c r="BW1248" s="510">
        <v>1</v>
      </c>
      <c r="BX1248" s="510">
        <v>730</v>
      </c>
      <c r="BY1248" s="510">
        <v>730</v>
      </c>
      <c r="BZ1248" s="510">
        <v>730</v>
      </c>
      <c r="CA1248" s="510">
        <v>0</v>
      </c>
      <c r="CB1248" s="510">
        <v>0</v>
      </c>
      <c r="CC1248" s="510" t="s">
        <v>152</v>
      </c>
      <c r="CD1248" s="510" t="s">
        <v>152</v>
      </c>
      <c r="CE1248" s="510">
        <v>154</v>
      </c>
      <c r="CF1248" s="510">
        <v>89745</v>
      </c>
      <c r="CG1248" s="510">
        <v>583</v>
      </c>
      <c r="CH1248" s="510">
        <v>1042</v>
      </c>
      <c r="CI1248" s="510">
        <v>103</v>
      </c>
      <c r="CJ1248" s="510">
        <v>192632</v>
      </c>
      <c r="CK1248" s="510">
        <v>1870</v>
      </c>
      <c r="CL1248" s="510">
        <v>4252</v>
      </c>
      <c r="CM1248" s="510">
        <v>24</v>
      </c>
      <c r="CN1248" s="510">
        <v>91264</v>
      </c>
      <c r="CO1248" s="510">
        <v>3803</v>
      </c>
      <c r="CP1248" s="510">
        <v>6887</v>
      </c>
      <c r="CQ1248" s="510">
        <v>1190</v>
      </c>
      <c r="CR1248" s="510">
        <v>2078522</v>
      </c>
      <c r="CS1248" s="510">
        <v>1747</v>
      </c>
      <c r="CT1248" s="510">
        <v>3818</v>
      </c>
      <c r="CU1248" s="510">
        <v>152</v>
      </c>
      <c r="CV1248" s="510">
        <v>736393</v>
      </c>
      <c r="CW1248" s="510">
        <v>4845</v>
      </c>
      <c r="CX1248" s="510">
        <v>11302</v>
      </c>
      <c r="CY1248" s="510">
        <v>30</v>
      </c>
      <c r="CZ1248" s="510">
        <v>243428</v>
      </c>
      <c r="DA1248" s="510">
        <v>8114</v>
      </c>
      <c r="DB1248" s="510">
        <v>16940</v>
      </c>
      <c r="DC1248" s="510">
        <v>34</v>
      </c>
      <c r="DD1248" s="510">
        <v>388359</v>
      </c>
      <c r="DE1248" s="510">
        <v>11422</v>
      </c>
      <c r="DF1248" s="510">
        <v>24746</v>
      </c>
      <c r="DG1248" s="510">
        <v>4</v>
      </c>
      <c r="DH1248" s="510">
        <v>36102</v>
      </c>
      <c r="DI1248" s="510">
        <v>9026</v>
      </c>
      <c r="DJ1248" s="510">
        <v>16398</v>
      </c>
      <c r="DK1248" s="510">
        <v>5</v>
      </c>
      <c r="DL1248" s="510">
        <v>2077</v>
      </c>
      <c r="DM1248" s="510">
        <v>415</v>
      </c>
      <c r="DN1248" s="510">
        <v>798</v>
      </c>
      <c r="DO1248" s="510">
        <v>77</v>
      </c>
      <c r="DP1248" s="510">
        <v>3153</v>
      </c>
      <c r="DQ1248" s="510">
        <v>41</v>
      </c>
      <c r="DR1248" s="510">
        <v>80</v>
      </c>
      <c r="DS1248" s="510">
        <v>1</v>
      </c>
      <c r="DT1248" s="510">
        <v>1711</v>
      </c>
      <c r="DU1248" s="510">
        <v>1711</v>
      </c>
      <c r="DV1248" s="510">
        <v>1711</v>
      </c>
      <c r="DW1248" s="510">
        <v>1</v>
      </c>
      <c r="DX1248" s="510" t="s">
        <v>152</v>
      </c>
      <c r="DY1248" s="510" t="s">
        <v>152</v>
      </c>
      <c r="DZ1248" s="510" t="s">
        <v>152</v>
      </c>
      <c r="EA1248" s="510" t="s">
        <v>152</v>
      </c>
      <c r="EB1248" s="510" t="s">
        <v>152</v>
      </c>
      <c r="EC1248" s="510" t="s">
        <v>152</v>
      </c>
      <c r="ED1248" s="510" t="s">
        <v>152</v>
      </c>
      <c r="EE1248" s="510" t="s">
        <v>152</v>
      </c>
      <c r="EF1248" s="510" t="s">
        <v>152</v>
      </c>
      <c r="EG1248" s="510">
        <v>0</v>
      </c>
      <c r="EH1248" s="506">
        <v>15</v>
      </c>
      <c r="EI1248" s="510" t="s">
        <v>152</v>
      </c>
      <c r="EJ1248" s="479"/>
      <c r="EK1248" s="479"/>
      <c r="EL1248" s="479"/>
      <c r="EM1248" s="479"/>
      <c r="EN1248" s="479"/>
      <c r="EO1248" s="479"/>
      <c r="EP1248" s="479"/>
      <c r="EQ1248" s="479"/>
      <c r="ER1248" s="479"/>
      <c r="ES1248" s="479"/>
      <c r="ET1248" s="479"/>
      <c r="EU1248" s="479"/>
      <c r="EV1248" s="479"/>
      <c r="EW1248" s="479"/>
      <c r="EX1248" s="479"/>
      <c r="EY1248" s="479"/>
      <c r="EZ1248" s="476"/>
      <c r="FA1248" s="446">
        <f t="shared" si="2500"/>
        <v>9</v>
      </c>
      <c r="FB1248" s="417">
        <f t="shared" si="2525"/>
        <v>2023</v>
      </c>
      <c r="FC1248" s="448">
        <f t="shared" si="2526"/>
        <v>45170</v>
      </c>
      <c r="FD1248" s="449">
        <f t="shared" si="2527"/>
        <v>30</v>
      </c>
      <c r="FE1248" s="450"/>
      <c r="FF1248" s="451">
        <f t="shared" si="2521"/>
        <v>0.54225352112676062</v>
      </c>
      <c r="FG1248" s="450"/>
      <c r="FH1248" s="452">
        <f t="shared" si="2501"/>
        <v>1.8709677419354838</v>
      </c>
      <c r="FI1248" s="452">
        <f t="shared" si="2502"/>
        <v>1.4903225806451612</v>
      </c>
      <c r="FJ1248" s="452">
        <f t="shared" si="2503"/>
        <v>1.8494623655913978</v>
      </c>
      <c r="FK1248" s="452">
        <f t="shared" si="2504"/>
        <v>1.4623655913978495</v>
      </c>
      <c r="FL1248" s="452">
        <f t="shared" si="2505"/>
        <v>1.2293090356871679</v>
      </c>
      <c r="FM1248" s="452">
        <f t="shared" si="2506"/>
        <v>1.1207289293849658</v>
      </c>
      <c r="FN1248" s="452">
        <f t="shared" si="2507"/>
        <v>1.2716627634660422</v>
      </c>
      <c r="FO1248" s="452">
        <f t="shared" si="2508"/>
        <v>1.1077283372365339</v>
      </c>
      <c r="FP1248" s="452">
        <f t="shared" si="2509"/>
        <v>1.2749999999999999</v>
      </c>
      <c r="FQ1248" s="452">
        <f t="shared" si="2510"/>
        <v>1.075</v>
      </c>
      <c r="FR1248" s="453"/>
      <c r="FS1248" s="446">
        <f t="shared" si="2530"/>
        <v>0</v>
      </c>
      <c r="FT1248" s="446">
        <f t="shared" si="2530"/>
        <v>42780</v>
      </c>
      <c r="FU1248" s="446">
        <f t="shared" si="2530"/>
        <v>143313</v>
      </c>
      <c r="FV1248" s="446">
        <f t="shared" si="2530"/>
        <v>350796</v>
      </c>
      <c r="FW1248" s="446">
        <f t="shared" si="2530"/>
        <v>160890</v>
      </c>
      <c r="FX1248" s="446">
        <f t="shared" si="2530"/>
        <v>105927</v>
      </c>
      <c r="FY1248" s="446">
        <f t="shared" si="2530"/>
        <v>5166591</v>
      </c>
      <c r="FZ1248" s="446">
        <f t="shared" si="2530"/>
        <v>8955898</v>
      </c>
      <c r="GA1248" s="446">
        <f t="shared" si="2530"/>
        <v>842200</v>
      </c>
      <c r="GB1248" s="446" t="str">
        <f t="shared" si="2531"/>
        <v>-</v>
      </c>
      <c r="GC1248" s="446">
        <f t="shared" si="2531"/>
        <v>40044</v>
      </c>
      <c r="GD1248" s="446">
        <f t="shared" si="2528"/>
        <v>730</v>
      </c>
      <c r="GE1248" s="446" t="str">
        <f t="shared" si="2528"/>
        <v>-</v>
      </c>
      <c r="GF1248" s="446">
        <f t="shared" si="2528"/>
        <v>160468</v>
      </c>
      <c r="GG1248" s="446">
        <f t="shared" si="2528"/>
        <v>437956</v>
      </c>
      <c r="GH1248" s="446">
        <f t="shared" si="2528"/>
        <v>165288</v>
      </c>
      <c r="GI1248" s="446">
        <f t="shared" si="2528"/>
        <v>4543420</v>
      </c>
      <c r="GJ1248" s="446">
        <f t="shared" si="2528"/>
        <v>1717904</v>
      </c>
      <c r="GK1248" s="446">
        <f t="shared" si="2528"/>
        <v>508200</v>
      </c>
      <c r="GL1248" s="446">
        <f t="shared" si="2528"/>
        <v>841364</v>
      </c>
      <c r="GM1248" s="446">
        <f t="shared" si="2528"/>
        <v>65592</v>
      </c>
      <c r="GN1248" s="446">
        <f t="shared" si="2529"/>
        <v>1711</v>
      </c>
      <c r="GO1248" s="446">
        <f t="shared" si="2520"/>
        <v>3990</v>
      </c>
      <c r="GP1248" s="446">
        <f t="shared" si="2520"/>
        <v>6160</v>
      </c>
      <c r="GQ1248" s="446" t="str">
        <f t="shared" si="2520"/>
        <v>-</v>
      </c>
      <c r="GR1248" s="446"/>
      <c r="GS1248" s="446"/>
      <c r="GT1248" s="446"/>
      <c r="GU1248" s="446"/>
      <c r="GV1248" s="416"/>
    </row>
    <row r="1249" spans="1:204" ht="9.75" customHeight="1" x14ac:dyDescent="0.2">
      <c r="A1249" s="493" t="str">
        <f t="shared" si="2489"/>
        <v>2023-24SEPTEMBERRRU</v>
      </c>
      <c r="B1249" s="494" t="str">
        <f t="shared" si="2516"/>
        <v>2023-24</v>
      </c>
      <c r="C1249" s="480" t="s">
        <v>640</v>
      </c>
      <c r="D1249" s="494" t="str">
        <f t="shared" si="2523"/>
        <v>Y56</v>
      </c>
      <c r="E1249" s="494" t="str">
        <f t="shared" si="2524"/>
        <v>London</v>
      </c>
      <c r="F1249" s="495" t="s">
        <v>454</v>
      </c>
      <c r="G1249" s="511" t="s">
        <v>689</v>
      </c>
      <c r="H1249" s="519">
        <v>162008</v>
      </c>
      <c r="I1249" s="519">
        <v>128329</v>
      </c>
      <c r="J1249" s="519">
        <v>1986371</v>
      </c>
      <c r="K1249" s="519">
        <v>15</v>
      </c>
      <c r="L1249" s="519">
        <v>0</v>
      </c>
      <c r="M1249" s="519">
        <v>62</v>
      </c>
      <c r="N1249" s="519">
        <v>105</v>
      </c>
      <c r="O1249" s="519">
        <v>188</v>
      </c>
      <c r="P1249" s="519" t="s">
        <v>152</v>
      </c>
      <c r="Q1249" s="519">
        <v>0</v>
      </c>
      <c r="R1249" s="519">
        <v>1156</v>
      </c>
      <c r="S1249" s="519">
        <v>100174</v>
      </c>
      <c r="T1249" s="519">
        <v>12208</v>
      </c>
      <c r="U1249" s="519">
        <v>8555</v>
      </c>
      <c r="V1249" s="519">
        <v>53324</v>
      </c>
      <c r="W1249" s="519">
        <v>13720</v>
      </c>
      <c r="X1249" s="519">
        <v>710</v>
      </c>
      <c r="Y1249" s="519">
        <v>5605938</v>
      </c>
      <c r="Z1249" s="519">
        <v>459</v>
      </c>
      <c r="AA1249" s="519">
        <v>785</v>
      </c>
      <c r="AB1249" s="519">
        <v>5544819</v>
      </c>
      <c r="AC1249" s="519">
        <v>648</v>
      </c>
      <c r="AD1249" s="519">
        <v>1116</v>
      </c>
      <c r="AE1249" s="519">
        <v>127076890</v>
      </c>
      <c r="AF1249" s="519">
        <v>2383</v>
      </c>
      <c r="AG1249" s="519">
        <v>5359</v>
      </c>
      <c r="AH1249" s="519">
        <v>67154689</v>
      </c>
      <c r="AI1249" s="519">
        <v>4895</v>
      </c>
      <c r="AJ1249" s="519">
        <v>12210</v>
      </c>
      <c r="AK1249" s="519">
        <v>6717625</v>
      </c>
      <c r="AL1249" s="519">
        <v>9461</v>
      </c>
      <c r="AM1249" s="519">
        <v>19748</v>
      </c>
      <c r="AN1249" s="519">
        <v>729</v>
      </c>
      <c r="AO1249" s="519">
        <v>1781</v>
      </c>
      <c r="AP1249" s="519">
        <v>756</v>
      </c>
      <c r="AQ1249" s="519">
        <v>1985444</v>
      </c>
      <c r="AR1249" s="519">
        <v>2626</v>
      </c>
      <c r="AS1249" s="519">
        <v>5311</v>
      </c>
      <c r="AT1249" s="519">
        <v>16063</v>
      </c>
      <c r="AU1249" s="519">
        <v>269</v>
      </c>
      <c r="AV1249" s="519">
        <v>3169</v>
      </c>
      <c r="AW1249" s="519" t="s">
        <v>152</v>
      </c>
      <c r="AX1249" s="519">
        <v>36</v>
      </c>
      <c r="AY1249" s="519">
        <v>12589</v>
      </c>
      <c r="AZ1249" s="519" t="s">
        <v>152</v>
      </c>
      <c r="BA1249" s="519">
        <v>8862</v>
      </c>
      <c r="BB1249" s="519">
        <v>32535645</v>
      </c>
      <c r="BC1249" s="519">
        <v>3671</v>
      </c>
      <c r="BD1249" s="519">
        <v>7512</v>
      </c>
      <c r="BE1249" s="519">
        <v>214</v>
      </c>
      <c r="BF1249" s="519">
        <v>2031</v>
      </c>
      <c r="BG1249" s="519">
        <v>5429</v>
      </c>
      <c r="BH1249" s="519">
        <v>1188</v>
      </c>
      <c r="BI1249" s="519">
        <v>52812</v>
      </c>
      <c r="BJ1249" s="519">
        <v>2119</v>
      </c>
      <c r="BK1249" s="519">
        <v>29180</v>
      </c>
      <c r="BL1249" s="519">
        <v>84111</v>
      </c>
      <c r="BM1249" s="519">
        <v>29157</v>
      </c>
      <c r="BN1249" s="519">
        <v>23547</v>
      </c>
      <c r="BO1249" s="519">
        <v>19764</v>
      </c>
      <c r="BP1249" s="519">
        <v>16524</v>
      </c>
      <c r="BQ1249" s="519">
        <v>77921</v>
      </c>
      <c r="BR1249" s="519">
        <v>60176</v>
      </c>
      <c r="BS1249" s="519">
        <v>24425</v>
      </c>
      <c r="BT1249" s="519">
        <v>15430</v>
      </c>
      <c r="BU1249" s="519">
        <v>976</v>
      </c>
      <c r="BV1249" s="519">
        <v>766</v>
      </c>
      <c r="BW1249" s="519">
        <v>77</v>
      </c>
      <c r="BX1249" s="519">
        <v>46230</v>
      </c>
      <c r="BY1249" s="519">
        <v>600</v>
      </c>
      <c r="BZ1249" s="519">
        <v>1107</v>
      </c>
      <c r="CA1249" s="519">
        <v>23</v>
      </c>
      <c r="CB1249" s="519">
        <v>16196</v>
      </c>
      <c r="CC1249" s="519">
        <v>704</v>
      </c>
      <c r="CD1249" s="519">
        <v>1355</v>
      </c>
      <c r="CE1249" s="519">
        <v>12108</v>
      </c>
      <c r="CF1249" s="519">
        <v>5543512</v>
      </c>
      <c r="CG1249" s="519">
        <v>458</v>
      </c>
      <c r="CH1249" s="519">
        <v>785</v>
      </c>
      <c r="CI1249" s="519">
        <v>3784</v>
      </c>
      <c r="CJ1249" s="519">
        <v>9930360</v>
      </c>
      <c r="CK1249" s="519">
        <v>2624</v>
      </c>
      <c r="CL1249" s="519">
        <v>5639</v>
      </c>
      <c r="CM1249" s="519">
        <v>1247</v>
      </c>
      <c r="CN1249" s="519">
        <v>2872188</v>
      </c>
      <c r="CO1249" s="519">
        <v>2303</v>
      </c>
      <c r="CP1249" s="519">
        <v>5053</v>
      </c>
      <c r="CQ1249" s="519">
        <v>48293</v>
      </c>
      <c r="CR1249" s="519">
        <v>114274342</v>
      </c>
      <c r="CS1249" s="519">
        <v>2366</v>
      </c>
      <c r="CT1249" s="519">
        <v>5359</v>
      </c>
      <c r="CU1249" s="519">
        <v>1085</v>
      </c>
      <c r="CV1249" s="519">
        <v>8033488</v>
      </c>
      <c r="CW1249" s="519">
        <v>7404</v>
      </c>
      <c r="CX1249" s="519">
        <v>16532</v>
      </c>
      <c r="CY1249" s="519">
        <v>421</v>
      </c>
      <c r="CZ1249" s="519">
        <v>2108676</v>
      </c>
      <c r="DA1249" s="519">
        <v>5009</v>
      </c>
      <c r="DB1249" s="519">
        <v>12256</v>
      </c>
      <c r="DC1249" s="519">
        <v>1374</v>
      </c>
      <c r="DD1249" s="519">
        <v>13340919</v>
      </c>
      <c r="DE1249" s="519">
        <v>9710</v>
      </c>
      <c r="DF1249" s="519">
        <v>21205</v>
      </c>
      <c r="DG1249" s="519">
        <v>103</v>
      </c>
      <c r="DH1249" s="519">
        <v>950648</v>
      </c>
      <c r="DI1249" s="519">
        <v>9230</v>
      </c>
      <c r="DJ1249" s="519">
        <v>19331</v>
      </c>
      <c r="DK1249" s="519">
        <v>1058</v>
      </c>
      <c r="DL1249" s="519">
        <v>366270</v>
      </c>
      <c r="DM1249" s="519">
        <v>346</v>
      </c>
      <c r="DN1249" s="519">
        <v>571</v>
      </c>
      <c r="DO1249" s="519">
        <v>6952</v>
      </c>
      <c r="DP1249" s="519">
        <v>433779</v>
      </c>
      <c r="DQ1249" s="519">
        <v>62</v>
      </c>
      <c r="DR1249" s="519">
        <v>131</v>
      </c>
      <c r="DS1249" s="519">
        <v>71</v>
      </c>
      <c r="DT1249" s="519">
        <v>208825</v>
      </c>
      <c r="DU1249" s="519">
        <v>2941</v>
      </c>
      <c r="DV1249" s="519">
        <v>7125</v>
      </c>
      <c r="DW1249" s="519">
        <v>64</v>
      </c>
      <c r="DX1249" s="519" t="s">
        <v>152</v>
      </c>
      <c r="DY1249" s="519" t="s">
        <v>152</v>
      </c>
      <c r="DZ1249" s="519" t="s">
        <v>152</v>
      </c>
      <c r="EA1249" s="519" t="s">
        <v>152</v>
      </c>
      <c r="EB1249" s="519" t="s">
        <v>152</v>
      </c>
      <c r="EC1249" s="519" t="s">
        <v>152</v>
      </c>
      <c r="ED1249" s="519" t="s">
        <v>152</v>
      </c>
      <c r="EE1249" s="519" t="s">
        <v>152</v>
      </c>
      <c r="EF1249" s="519" t="s">
        <v>152</v>
      </c>
      <c r="EG1249" s="519">
        <v>255</v>
      </c>
      <c r="EH1249" s="513">
        <v>291</v>
      </c>
      <c r="EI1249" s="519" t="s">
        <v>152</v>
      </c>
      <c r="EJ1249" s="512"/>
      <c r="EK1249" s="512"/>
      <c r="EL1249" s="512"/>
      <c r="EM1249" s="512"/>
      <c r="EN1249" s="512"/>
      <c r="EO1249" s="512"/>
      <c r="EP1249" s="512"/>
      <c r="EQ1249" s="512"/>
      <c r="ER1249" s="512"/>
      <c r="ES1249" s="512"/>
      <c r="ET1249" s="512"/>
      <c r="EU1249" s="512"/>
      <c r="EV1249" s="512"/>
      <c r="EW1249" s="512"/>
      <c r="EX1249" s="512"/>
      <c r="EY1249" s="512"/>
      <c r="EZ1249" s="514"/>
      <c r="FA1249" s="520">
        <f t="shared" si="2500"/>
        <v>9</v>
      </c>
      <c r="FB1249" s="493">
        <f t="shared" si="2525"/>
        <v>2023</v>
      </c>
      <c r="FC1249" s="498">
        <f t="shared" si="2526"/>
        <v>45170</v>
      </c>
      <c r="FD1249" s="499">
        <f t="shared" si="2527"/>
        <v>30</v>
      </c>
      <c r="FE1249" s="500"/>
      <c r="FF1249" s="515" t="e">
        <f t="shared" si="2521"/>
        <v>#VALUE!</v>
      </c>
      <c r="FG1249" s="500"/>
      <c r="FH1249" s="481">
        <f t="shared" si="2501"/>
        <v>2.388351900393185</v>
      </c>
      <c r="FI1249" s="481">
        <f t="shared" si="2502"/>
        <v>1.9288171690694627</v>
      </c>
      <c r="FJ1249" s="481">
        <f t="shared" si="2503"/>
        <v>2.3102279368790182</v>
      </c>
      <c r="FK1249" s="481">
        <f t="shared" si="2504"/>
        <v>1.9315020455873757</v>
      </c>
      <c r="FL1249" s="481">
        <f t="shared" si="2505"/>
        <v>1.4612744730327807</v>
      </c>
      <c r="FM1249" s="481">
        <f t="shared" si="2506"/>
        <v>1.1284974870602356</v>
      </c>
      <c r="FN1249" s="481">
        <f t="shared" si="2507"/>
        <v>1.7802478134110786</v>
      </c>
      <c r="FO1249" s="481">
        <f t="shared" si="2508"/>
        <v>1.1246355685131195</v>
      </c>
      <c r="FP1249" s="481">
        <f t="shared" si="2509"/>
        <v>1.3746478873239436</v>
      </c>
      <c r="FQ1249" s="481">
        <f t="shared" si="2510"/>
        <v>1.0788732394366196</v>
      </c>
      <c r="FR1249" s="501"/>
      <c r="FS1249" s="482">
        <f t="shared" si="2530"/>
        <v>0</v>
      </c>
      <c r="FT1249" s="482">
        <f t="shared" si="2530"/>
        <v>7956398</v>
      </c>
      <c r="FU1249" s="482">
        <f t="shared" si="2530"/>
        <v>13474545</v>
      </c>
      <c r="FV1249" s="482">
        <f t="shared" si="2530"/>
        <v>24125852</v>
      </c>
      <c r="FW1249" s="482">
        <f t="shared" si="2530"/>
        <v>9583280</v>
      </c>
      <c r="FX1249" s="482">
        <f t="shared" si="2530"/>
        <v>9547380</v>
      </c>
      <c r="FY1249" s="482">
        <f t="shared" si="2530"/>
        <v>285763316</v>
      </c>
      <c r="FZ1249" s="482">
        <f t="shared" si="2530"/>
        <v>167521200</v>
      </c>
      <c r="GA1249" s="482">
        <f t="shared" si="2530"/>
        <v>14021080</v>
      </c>
      <c r="GB1249" s="482">
        <f t="shared" si="2531"/>
        <v>66571344</v>
      </c>
      <c r="GC1249" s="482">
        <f t="shared" si="2531"/>
        <v>4015116</v>
      </c>
      <c r="GD1249" s="482">
        <f t="shared" ref="GD1249:GM1258" si="2532">IFERROR(HLOOKUP(GD$1,$H$5:$HA$10112,MATCH($A1249,$A$5:$A$10112,0),0)*HLOOKUP(GD$2,$H$5:$HA$10112,MATCH($A1249,$A$5:$A$10112,0),0),"-")</f>
        <v>85239</v>
      </c>
      <c r="GE1249" s="482">
        <f t="shared" si="2532"/>
        <v>31165</v>
      </c>
      <c r="GF1249" s="482">
        <f t="shared" si="2532"/>
        <v>9504780</v>
      </c>
      <c r="GG1249" s="482">
        <f t="shared" si="2532"/>
        <v>21337976</v>
      </c>
      <c r="GH1249" s="482">
        <f t="shared" si="2532"/>
        <v>6301091</v>
      </c>
      <c r="GI1249" s="482">
        <f t="shared" si="2532"/>
        <v>258802187</v>
      </c>
      <c r="GJ1249" s="482">
        <f t="shared" si="2532"/>
        <v>17937220</v>
      </c>
      <c r="GK1249" s="482">
        <f t="shared" si="2532"/>
        <v>5159776</v>
      </c>
      <c r="GL1249" s="482">
        <f t="shared" si="2532"/>
        <v>29135670</v>
      </c>
      <c r="GM1249" s="482">
        <f t="shared" si="2532"/>
        <v>1991093</v>
      </c>
      <c r="GN1249" s="482">
        <f t="shared" si="2529"/>
        <v>505875</v>
      </c>
      <c r="GO1249" s="482">
        <f t="shared" ref="GO1249:GQ1268" si="2533">IFERROR(HLOOKUP(GO$1,$H$5:$HA$10112,MATCH($A1249,$A$5:$A$10112,0),0)*HLOOKUP(GO$2,$H$5:$HA$10112,MATCH($A1249,$A$5:$A$10112,0),0),"-")</f>
        <v>604118</v>
      </c>
      <c r="GP1249" s="482">
        <f t="shared" si="2533"/>
        <v>910712</v>
      </c>
      <c r="GQ1249" s="482" t="str">
        <f t="shared" si="2533"/>
        <v>-</v>
      </c>
      <c r="GR1249" s="482"/>
      <c r="GS1249" s="482"/>
      <c r="GT1249" s="482"/>
      <c r="GU1249" s="482"/>
      <c r="GV1249" s="502"/>
    </row>
    <row r="1250" spans="1:204" ht="9.75" customHeight="1" x14ac:dyDescent="0.2">
      <c r="A1250" s="417" t="str">
        <f t="shared" si="2489"/>
        <v>2023-24SEPTEMBERRX6</v>
      </c>
      <c r="B1250" s="458" t="str">
        <f t="shared" si="2516"/>
        <v>2023-24</v>
      </c>
      <c r="C1250" s="402" t="s">
        <v>640</v>
      </c>
      <c r="D1250" s="458" t="str">
        <f t="shared" si="2523"/>
        <v>Y63</v>
      </c>
      <c r="E1250" s="458" t="str">
        <f t="shared" si="2524"/>
        <v>North East and Yorkshire</v>
      </c>
      <c r="F1250" s="478" t="s">
        <v>448</v>
      </c>
      <c r="G1250" s="478" t="s">
        <v>690</v>
      </c>
      <c r="H1250" s="510">
        <v>48203</v>
      </c>
      <c r="I1250" s="510">
        <v>34188</v>
      </c>
      <c r="J1250" s="510">
        <v>262327</v>
      </c>
      <c r="K1250" s="510">
        <v>8</v>
      </c>
      <c r="L1250" s="510">
        <v>0</v>
      </c>
      <c r="M1250" s="510">
        <v>21</v>
      </c>
      <c r="N1250" s="510">
        <v>40</v>
      </c>
      <c r="O1250" s="510">
        <v>88</v>
      </c>
      <c r="P1250" s="510">
        <v>180</v>
      </c>
      <c r="Q1250" s="510">
        <v>2004</v>
      </c>
      <c r="R1250" s="510">
        <v>22</v>
      </c>
      <c r="S1250" s="510">
        <v>35391</v>
      </c>
      <c r="T1250" s="510">
        <v>3137</v>
      </c>
      <c r="U1250" s="510">
        <v>1919</v>
      </c>
      <c r="V1250" s="510">
        <v>19971</v>
      </c>
      <c r="W1250" s="510">
        <v>7118</v>
      </c>
      <c r="X1250" s="510">
        <v>490</v>
      </c>
      <c r="Y1250" s="510">
        <v>1307391</v>
      </c>
      <c r="Z1250" s="510">
        <v>417</v>
      </c>
      <c r="AA1250" s="510">
        <v>730</v>
      </c>
      <c r="AB1250" s="510">
        <v>923054</v>
      </c>
      <c r="AC1250" s="510">
        <v>481</v>
      </c>
      <c r="AD1250" s="510">
        <v>843</v>
      </c>
      <c r="AE1250" s="510">
        <v>41319304</v>
      </c>
      <c r="AF1250" s="510">
        <v>2069</v>
      </c>
      <c r="AG1250" s="510">
        <v>4298</v>
      </c>
      <c r="AH1250" s="510">
        <v>38686889</v>
      </c>
      <c r="AI1250" s="510">
        <v>5435</v>
      </c>
      <c r="AJ1250" s="510">
        <v>12866</v>
      </c>
      <c r="AK1250" s="510">
        <v>2878857</v>
      </c>
      <c r="AL1250" s="510">
        <v>5875</v>
      </c>
      <c r="AM1250" s="510">
        <v>13901</v>
      </c>
      <c r="AN1250" s="510" t="s">
        <v>152</v>
      </c>
      <c r="AO1250" s="510">
        <v>1088</v>
      </c>
      <c r="AP1250" s="510">
        <v>1159</v>
      </c>
      <c r="AQ1250" s="510">
        <v>2600266</v>
      </c>
      <c r="AR1250" s="510">
        <v>2244</v>
      </c>
      <c r="AS1250" s="510">
        <v>4675</v>
      </c>
      <c r="AT1250" s="510">
        <v>2684</v>
      </c>
      <c r="AU1250" s="510">
        <v>34</v>
      </c>
      <c r="AV1250" s="510">
        <v>242</v>
      </c>
      <c r="AW1250" s="510">
        <v>2523</v>
      </c>
      <c r="AX1250" s="510">
        <v>126</v>
      </c>
      <c r="AY1250" s="510">
        <v>2282</v>
      </c>
      <c r="AZ1250" s="510">
        <v>0</v>
      </c>
      <c r="BA1250" s="510" t="s">
        <v>152</v>
      </c>
      <c r="BB1250" s="510" t="s">
        <v>152</v>
      </c>
      <c r="BC1250" s="510" t="s">
        <v>152</v>
      </c>
      <c r="BD1250" s="510" t="s">
        <v>152</v>
      </c>
      <c r="BE1250" s="510" t="s">
        <v>152</v>
      </c>
      <c r="BF1250" s="510" t="s">
        <v>152</v>
      </c>
      <c r="BG1250" s="510" t="s">
        <v>152</v>
      </c>
      <c r="BH1250" s="510" t="s">
        <v>152</v>
      </c>
      <c r="BI1250" s="510">
        <v>18739</v>
      </c>
      <c r="BJ1250" s="510">
        <v>3358</v>
      </c>
      <c r="BK1250" s="510">
        <v>10610</v>
      </c>
      <c r="BL1250" s="510">
        <v>32707</v>
      </c>
      <c r="BM1250" s="510">
        <v>6347</v>
      </c>
      <c r="BN1250" s="510">
        <v>4741</v>
      </c>
      <c r="BO1250" s="510">
        <v>3867</v>
      </c>
      <c r="BP1250" s="510">
        <v>2917</v>
      </c>
      <c r="BQ1250" s="510">
        <v>26034</v>
      </c>
      <c r="BR1250" s="510">
        <v>21603</v>
      </c>
      <c r="BS1250" s="510">
        <v>10233</v>
      </c>
      <c r="BT1250" s="510">
        <v>7591</v>
      </c>
      <c r="BU1250" s="510">
        <v>866</v>
      </c>
      <c r="BV1250" s="510">
        <v>528</v>
      </c>
      <c r="BW1250" s="510">
        <v>64</v>
      </c>
      <c r="BX1250" s="510">
        <v>36822</v>
      </c>
      <c r="BY1250" s="510">
        <v>575</v>
      </c>
      <c r="BZ1250" s="510">
        <v>941</v>
      </c>
      <c r="CA1250" s="510">
        <v>69</v>
      </c>
      <c r="CB1250" s="510">
        <v>28661</v>
      </c>
      <c r="CC1250" s="510">
        <v>415</v>
      </c>
      <c r="CD1250" s="510">
        <v>805</v>
      </c>
      <c r="CE1250" s="510">
        <v>3004</v>
      </c>
      <c r="CF1250" s="510">
        <v>1241908</v>
      </c>
      <c r="CG1250" s="510">
        <v>413</v>
      </c>
      <c r="CH1250" s="510">
        <v>718</v>
      </c>
      <c r="CI1250" s="510">
        <v>2132</v>
      </c>
      <c r="CJ1250" s="510">
        <v>4116314</v>
      </c>
      <c r="CK1250" s="510">
        <v>1931</v>
      </c>
      <c r="CL1250" s="510">
        <v>3817</v>
      </c>
      <c r="CM1250" s="510">
        <v>695</v>
      </c>
      <c r="CN1250" s="510">
        <v>1075314</v>
      </c>
      <c r="CO1250" s="510">
        <v>1547</v>
      </c>
      <c r="CP1250" s="510">
        <v>3002</v>
      </c>
      <c r="CQ1250" s="510">
        <v>17144</v>
      </c>
      <c r="CR1250" s="510">
        <v>36127676</v>
      </c>
      <c r="CS1250" s="510">
        <v>2107</v>
      </c>
      <c r="CT1250" s="510">
        <v>4402</v>
      </c>
      <c r="CU1250" s="510">
        <v>412</v>
      </c>
      <c r="CV1250" s="510">
        <v>2152938</v>
      </c>
      <c r="CW1250" s="510">
        <v>5226</v>
      </c>
      <c r="CX1250" s="510">
        <v>11325</v>
      </c>
      <c r="CY1250" s="510">
        <v>51</v>
      </c>
      <c r="CZ1250" s="510">
        <v>285029</v>
      </c>
      <c r="DA1250" s="510">
        <v>5589</v>
      </c>
      <c r="DB1250" s="510">
        <v>15022</v>
      </c>
      <c r="DC1250" s="510">
        <v>1433</v>
      </c>
      <c r="DD1250" s="510">
        <v>13586240</v>
      </c>
      <c r="DE1250" s="510">
        <v>9481</v>
      </c>
      <c r="DF1250" s="510">
        <v>20713</v>
      </c>
      <c r="DG1250" s="510">
        <v>389</v>
      </c>
      <c r="DH1250" s="510">
        <v>3877282</v>
      </c>
      <c r="DI1250" s="510">
        <v>9967</v>
      </c>
      <c r="DJ1250" s="510">
        <v>22557</v>
      </c>
      <c r="DK1250" s="510">
        <v>45</v>
      </c>
      <c r="DL1250" s="510">
        <v>21007</v>
      </c>
      <c r="DM1250" s="510">
        <v>467</v>
      </c>
      <c r="DN1250" s="510">
        <v>719</v>
      </c>
      <c r="DO1250" s="510">
        <v>1718</v>
      </c>
      <c r="DP1250" s="510">
        <v>61006</v>
      </c>
      <c r="DQ1250" s="510">
        <v>36</v>
      </c>
      <c r="DR1250" s="510">
        <v>68</v>
      </c>
      <c r="DS1250" s="510">
        <v>0</v>
      </c>
      <c r="DT1250" s="510">
        <v>0</v>
      </c>
      <c r="DU1250" s="510" t="s">
        <v>152</v>
      </c>
      <c r="DV1250" s="510" t="s">
        <v>152</v>
      </c>
      <c r="DW1250" s="510">
        <v>0</v>
      </c>
      <c r="DX1250" s="510" t="s">
        <v>152</v>
      </c>
      <c r="DY1250" s="510" t="s">
        <v>152</v>
      </c>
      <c r="DZ1250" s="510" t="s">
        <v>152</v>
      </c>
      <c r="EA1250" s="510" t="s">
        <v>152</v>
      </c>
      <c r="EB1250" s="510" t="s">
        <v>152</v>
      </c>
      <c r="EC1250" s="510" t="s">
        <v>152</v>
      </c>
      <c r="ED1250" s="510" t="s">
        <v>152</v>
      </c>
      <c r="EE1250" s="510" t="s">
        <v>152</v>
      </c>
      <c r="EF1250" s="510" t="s">
        <v>152</v>
      </c>
      <c r="EG1250" s="510">
        <v>277</v>
      </c>
      <c r="EH1250" s="506">
        <v>91</v>
      </c>
      <c r="EI1250" s="510" t="s">
        <v>152</v>
      </c>
      <c r="EJ1250" s="479"/>
      <c r="EK1250" s="479"/>
      <c r="EL1250" s="479"/>
      <c r="EM1250" s="479"/>
      <c r="EN1250" s="479"/>
      <c r="EO1250" s="479"/>
      <c r="EP1250" s="479"/>
      <c r="EQ1250" s="479"/>
      <c r="ER1250" s="479"/>
      <c r="ES1250" s="479"/>
      <c r="ET1250" s="479"/>
      <c r="EU1250" s="479"/>
      <c r="EV1250" s="479"/>
      <c r="EW1250" s="479"/>
      <c r="EX1250" s="479"/>
      <c r="EY1250" s="479"/>
      <c r="EZ1250" s="476"/>
      <c r="FA1250" s="446">
        <f t="shared" si="2500"/>
        <v>9</v>
      </c>
      <c r="FB1250" s="417">
        <f t="shared" si="2525"/>
        <v>2023</v>
      </c>
      <c r="FC1250" s="448">
        <f t="shared" si="2526"/>
        <v>45170</v>
      </c>
      <c r="FD1250" s="449">
        <f t="shared" si="2527"/>
        <v>30</v>
      </c>
      <c r="FE1250" s="450"/>
      <c r="FF1250" s="451">
        <f t="shared" si="2521"/>
        <v>0.58099425092999657</v>
      </c>
      <c r="FG1250" s="450"/>
      <c r="FH1250" s="452">
        <f t="shared" si="2501"/>
        <v>2.0232706407395602</v>
      </c>
      <c r="FI1250" s="452">
        <f t="shared" si="2502"/>
        <v>1.511316544469238</v>
      </c>
      <c r="FJ1250" s="452">
        <f t="shared" si="2503"/>
        <v>2.0151120375195415</v>
      </c>
      <c r="FK1250" s="452">
        <f t="shared" si="2504"/>
        <v>1.5200625325690464</v>
      </c>
      <c r="FL1250" s="452">
        <f t="shared" si="2505"/>
        <v>1.3035902057984077</v>
      </c>
      <c r="FM1250" s="452">
        <f t="shared" si="2506"/>
        <v>1.0817184918131291</v>
      </c>
      <c r="FN1250" s="452">
        <f t="shared" si="2507"/>
        <v>1.4376229277887047</v>
      </c>
      <c r="FO1250" s="452">
        <f t="shared" si="2508"/>
        <v>1.0664512503512222</v>
      </c>
      <c r="FP1250" s="452">
        <f t="shared" si="2509"/>
        <v>1.7673469387755103</v>
      </c>
      <c r="FQ1250" s="452">
        <f t="shared" si="2510"/>
        <v>1.0775510204081633</v>
      </c>
      <c r="FR1250" s="453"/>
      <c r="FS1250" s="446">
        <f t="shared" si="2530"/>
        <v>0</v>
      </c>
      <c r="FT1250" s="446">
        <f t="shared" si="2530"/>
        <v>717948</v>
      </c>
      <c r="FU1250" s="446">
        <f t="shared" si="2530"/>
        <v>1367520</v>
      </c>
      <c r="FV1250" s="446">
        <f t="shared" si="2530"/>
        <v>3008544</v>
      </c>
      <c r="FW1250" s="446">
        <f t="shared" si="2530"/>
        <v>2290010</v>
      </c>
      <c r="FX1250" s="446">
        <f t="shared" si="2530"/>
        <v>1617717</v>
      </c>
      <c r="FY1250" s="446">
        <f t="shared" si="2530"/>
        <v>85835358</v>
      </c>
      <c r="FZ1250" s="446">
        <f t="shared" si="2530"/>
        <v>91580188</v>
      </c>
      <c r="GA1250" s="446">
        <f t="shared" si="2530"/>
        <v>6811490</v>
      </c>
      <c r="GB1250" s="446" t="str">
        <f t="shared" si="2531"/>
        <v>-</v>
      </c>
      <c r="GC1250" s="446">
        <f t="shared" si="2531"/>
        <v>5418325</v>
      </c>
      <c r="GD1250" s="446">
        <f t="shared" si="2532"/>
        <v>60224</v>
      </c>
      <c r="GE1250" s="446">
        <f t="shared" si="2532"/>
        <v>55545</v>
      </c>
      <c r="GF1250" s="446">
        <f t="shared" si="2532"/>
        <v>2156872</v>
      </c>
      <c r="GG1250" s="446">
        <f t="shared" si="2532"/>
        <v>8137844</v>
      </c>
      <c r="GH1250" s="446">
        <f t="shared" si="2532"/>
        <v>2086390</v>
      </c>
      <c r="GI1250" s="446">
        <f t="shared" si="2532"/>
        <v>75467888</v>
      </c>
      <c r="GJ1250" s="446">
        <f t="shared" si="2532"/>
        <v>4665900</v>
      </c>
      <c r="GK1250" s="446">
        <f t="shared" si="2532"/>
        <v>766122</v>
      </c>
      <c r="GL1250" s="446">
        <f t="shared" si="2532"/>
        <v>29681729</v>
      </c>
      <c r="GM1250" s="446">
        <f t="shared" si="2532"/>
        <v>8774673</v>
      </c>
      <c r="GN1250" s="446" t="str">
        <f t="shared" si="2529"/>
        <v>-</v>
      </c>
      <c r="GO1250" s="446">
        <f t="shared" si="2533"/>
        <v>32355</v>
      </c>
      <c r="GP1250" s="446">
        <f t="shared" si="2533"/>
        <v>116824</v>
      </c>
      <c r="GQ1250" s="446" t="str">
        <f t="shared" si="2533"/>
        <v>-</v>
      </c>
      <c r="GR1250" s="446"/>
      <c r="GS1250" s="446"/>
      <c r="GT1250" s="446"/>
      <c r="GU1250" s="446"/>
      <c r="GV1250" s="416"/>
    </row>
    <row r="1251" spans="1:204" ht="9.75" customHeight="1" x14ac:dyDescent="0.2">
      <c r="A1251" s="417" t="str">
        <f t="shared" si="2489"/>
        <v>2023-24SEPTEMBERRX7</v>
      </c>
      <c r="B1251" s="458" t="str">
        <f t="shared" si="2516"/>
        <v>2023-24</v>
      </c>
      <c r="C1251" s="402" t="s">
        <v>640</v>
      </c>
      <c r="D1251" s="458" t="str">
        <f t="shared" si="2523"/>
        <v>Y62</v>
      </c>
      <c r="E1251" s="458" t="str">
        <f t="shared" si="2524"/>
        <v>North West</v>
      </c>
      <c r="F1251" s="478" t="s">
        <v>449</v>
      </c>
      <c r="G1251" s="478" t="s">
        <v>691</v>
      </c>
      <c r="H1251" s="510">
        <v>133592</v>
      </c>
      <c r="I1251" s="510">
        <v>99977</v>
      </c>
      <c r="J1251" s="510">
        <v>292941</v>
      </c>
      <c r="K1251" s="510">
        <v>3</v>
      </c>
      <c r="L1251" s="510">
        <v>0</v>
      </c>
      <c r="M1251" s="510">
        <v>0</v>
      </c>
      <c r="N1251" s="510">
        <v>15</v>
      </c>
      <c r="O1251" s="510">
        <v>81</v>
      </c>
      <c r="P1251" s="510">
        <v>254</v>
      </c>
      <c r="Q1251" s="510">
        <v>181</v>
      </c>
      <c r="R1251" s="510">
        <v>494</v>
      </c>
      <c r="S1251" s="510">
        <v>90960</v>
      </c>
      <c r="T1251" s="510">
        <v>9005</v>
      </c>
      <c r="U1251" s="510">
        <v>5857</v>
      </c>
      <c r="V1251" s="510">
        <v>49488</v>
      </c>
      <c r="W1251" s="510">
        <v>14683</v>
      </c>
      <c r="X1251" s="510">
        <v>867</v>
      </c>
      <c r="Y1251" s="510">
        <v>4452096</v>
      </c>
      <c r="Z1251" s="510">
        <v>494</v>
      </c>
      <c r="AA1251" s="510">
        <v>842</v>
      </c>
      <c r="AB1251" s="510">
        <v>3541073</v>
      </c>
      <c r="AC1251" s="510">
        <v>605</v>
      </c>
      <c r="AD1251" s="510">
        <v>1056</v>
      </c>
      <c r="AE1251" s="510">
        <v>86479076</v>
      </c>
      <c r="AF1251" s="510">
        <v>1747</v>
      </c>
      <c r="AG1251" s="510">
        <v>3646</v>
      </c>
      <c r="AH1251" s="510">
        <v>128075717</v>
      </c>
      <c r="AI1251" s="510">
        <v>8723</v>
      </c>
      <c r="AJ1251" s="510">
        <v>20669</v>
      </c>
      <c r="AK1251" s="510">
        <v>8147166</v>
      </c>
      <c r="AL1251" s="510">
        <v>9397</v>
      </c>
      <c r="AM1251" s="510">
        <v>20672</v>
      </c>
      <c r="AN1251" s="510">
        <v>1618</v>
      </c>
      <c r="AO1251" s="510">
        <v>4374</v>
      </c>
      <c r="AP1251" s="510">
        <v>3552</v>
      </c>
      <c r="AQ1251" s="510">
        <v>12374906</v>
      </c>
      <c r="AR1251" s="510">
        <v>3484</v>
      </c>
      <c r="AS1251" s="510">
        <v>9219</v>
      </c>
      <c r="AT1251" s="510">
        <v>12489</v>
      </c>
      <c r="AU1251" s="510">
        <v>648</v>
      </c>
      <c r="AV1251" s="510">
        <v>4637</v>
      </c>
      <c r="AW1251" s="510">
        <v>174</v>
      </c>
      <c r="AX1251" s="510">
        <v>1153</v>
      </c>
      <c r="AY1251" s="510">
        <v>6051</v>
      </c>
      <c r="AZ1251" s="510">
        <v>19</v>
      </c>
      <c r="BA1251" s="510">
        <v>5778</v>
      </c>
      <c r="BB1251" s="510">
        <v>31563799</v>
      </c>
      <c r="BC1251" s="510">
        <v>5463</v>
      </c>
      <c r="BD1251" s="510">
        <v>12557</v>
      </c>
      <c r="BE1251" s="510">
        <v>560</v>
      </c>
      <c r="BF1251" s="510">
        <v>1805</v>
      </c>
      <c r="BG1251" s="510">
        <v>1622</v>
      </c>
      <c r="BH1251" s="510">
        <v>1791</v>
      </c>
      <c r="BI1251" s="510">
        <v>46301</v>
      </c>
      <c r="BJ1251" s="510">
        <v>6574</v>
      </c>
      <c r="BK1251" s="510">
        <v>25596</v>
      </c>
      <c r="BL1251" s="510">
        <v>78471</v>
      </c>
      <c r="BM1251" s="510">
        <v>17439</v>
      </c>
      <c r="BN1251" s="510">
        <v>14339</v>
      </c>
      <c r="BO1251" s="510">
        <v>11284</v>
      </c>
      <c r="BP1251" s="510">
        <v>9398</v>
      </c>
      <c r="BQ1251" s="510">
        <v>63499</v>
      </c>
      <c r="BR1251" s="510">
        <v>51882</v>
      </c>
      <c r="BS1251" s="510">
        <v>22237</v>
      </c>
      <c r="BT1251" s="510">
        <v>15073</v>
      </c>
      <c r="BU1251" s="510">
        <v>1192</v>
      </c>
      <c r="BV1251" s="510">
        <v>877</v>
      </c>
      <c r="BW1251" s="510">
        <v>168</v>
      </c>
      <c r="BX1251" s="510">
        <v>97973</v>
      </c>
      <c r="BY1251" s="510">
        <v>583</v>
      </c>
      <c r="BZ1251" s="510">
        <v>1070</v>
      </c>
      <c r="CA1251" s="510">
        <v>75</v>
      </c>
      <c r="CB1251" s="510">
        <v>42425</v>
      </c>
      <c r="CC1251" s="510">
        <v>566</v>
      </c>
      <c r="CD1251" s="510">
        <v>973</v>
      </c>
      <c r="CE1251" s="510">
        <v>8762</v>
      </c>
      <c r="CF1251" s="510">
        <v>4311698</v>
      </c>
      <c r="CG1251" s="510">
        <v>492</v>
      </c>
      <c r="CH1251" s="510">
        <v>836</v>
      </c>
      <c r="CI1251" s="510">
        <v>5117</v>
      </c>
      <c r="CJ1251" s="510">
        <v>9727621</v>
      </c>
      <c r="CK1251" s="510">
        <v>1901</v>
      </c>
      <c r="CL1251" s="510">
        <v>3877</v>
      </c>
      <c r="CM1251" s="510">
        <v>2396</v>
      </c>
      <c r="CN1251" s="510">
        <v>4161993</v>
      </c>
      <c r="CO1251" s="510">
        <v>1737</v>
      </c>
      <c r="CP1251" s="510">
        <v>3786</v>
      </c>
      <c r="CQ1251" s="510">
        <v>41975</v>
      </c>
      <c r="CR1251" s="510">
        <v>72589462</v>
      </c>
      <c r="CS1251" s="510">
        <v>1729</v>
      </c>
      <c r="CT1251" s="510">
        <v>3603</v>
      </c>
      <c r="CU1251" s="510">
        <v>1811</v>
      </c>
      <c r="CV1251" s="510">
        <v>15208725</v>
      </c>
      <c r="CW1251" s="510">
        <v>8398</v>
      </c>
      <c r="CX1251" s="510">
        <v>18716</v>
      </c>
      <c r="CY1251" s="510">
        <v>1161</v>
      </c>
      <c r="CZ1251" s="510">
        <v>9813716</v>
      </c>
      <c r="DA1251" s="510">
        <v>8453</v>
      </c>
      <c r="DB1251" s="510">
        <v>20427</v>
      </c>
      <c r="DC1251" s="510">
        <v>1127</v>
      </c>
      <c r="DD1251" s="510">
        <v>15659891</v>
      </c>
      <c r="DE1251" s="510">
        <v>13895</v>
      </c>
      <c r="DF1251" s="510">
        <v>33658</v>
      </c>
      <c r="DG1251" s="510">
        <v>329</v>
      </c>
      <c r="DH1251" s="510">
        <v>6019303</v>
      </c>
      <c r="DI1251" s="510">
        <v>18296</v>
      </c>
      <c r="DJ1251" s="510">
        <v>50912</v>
      </c>
      <c r="DK1251" s="510">
        <v>267</v>
      </c>
      <c r="DL1251" s="510">
        <v>103350</v>
      </c>
      <c r="DM1251" s="510">
        <v>387</v>
      </c>
      <c r="DN1251" s="510">
        <v>587</v>
      </c>
      <c r="DO1251" s="510">
        <v>5058</v>
      </c>
      <c r="DP1251" s="510">
        <v>182573</v>
      </c>
      <c r="DQ1251" s="510">
        <v>36</v>
      </c>
      <c r="DR1251" s="510">
        <v>66</v>
      </c>
      <c r="DS1251" s="510">
        <v>91</v>
      </c>
      <c r="DT1251" s="510">
        <v>163089</v>
      </c>
      <c r="DU1251" s="510">
        <v>1792</v>
      </c>
      <c r="DV1251" s="510">
        <v>4069</v>
      </c>
      <c r="DW1251" s="510">
        <v>68</v>
      </c>
      <c r="DX1251" s="510" t="s">
        <v>152</v>
      </c>
      <c r="DY1251" s="510" t="s">
        <v>152</v>
      </c>
      <c r="DZ1251" s="510" t="s">
        <v>152</v>
      </c>
      <c r="EA1251" s="510" t="s">
        <v>152</v>
      </c>
      <c r="EB1251" s="510" t="s">
        <v>152</v>
      </c>
      <c r="EC1251" s="510" t="s">
        <v>152</v>
      </c>
      <c r="ED1251" s="510" t="s">
        <v>152</v>
      </c>
      <c r="EE1251" s="510" t="s">
        <v>152</v>
      </c>
      <c r="EF1251" s="510" t="s">
        <v>152</v>
      </c>
      <c r="EG1251" s="510">
        <v>315</v>
      </c>
      <c r="EH1251" s="506">
        <v>70</v>
      </c>
      <c r="EI1251" s="510" t="s">
        <v>152</v>
      </c>
      <c r="EJ1251" s="479"/>
      <c r="EK1251" s="479"/>
      <c r="EL1251" s="479"/>
      <c r="EM1251" s="479"/>
      <c r="EN1251" s="479"/>
      <c r="EO1251" s="479"/>
      <c r="EP1251" s="479"/>
      <c r="EQ1251" s="479"/>
      <c r="ER1251" s="479"/>
      <c r="ES1251" s="479"/>
      <c r="ET1251" s="479"/>
      <c r="EU1251" s="479"/>
      <c r="EV1251" s="479"/>
      <c r="EW1251" s="479"/>
      <c r="EX1251" s="479"/>
      <c r="EY1251" s="479"/>
      <c r="EZ1251" s="476"/>
      <c r="FA1251" s="446">
        <f t="shared" si="2500"/>
        <v>9</v>
      </c>
      <c r="FB1251" s="417">
        <f t="shared" si="2525"/>
        <v>2023</v>
      </c>
      <c r="FC1251" s="448">
        <f t="shared" si="2526"/>
        <v>45170</v>
      </c>
      <c r="FD1251" s="449">
        <f t="shared" si="2527"/>
        <v>30</v>
      </c>
      <c r="FE1251" s="450"/>
      <c r="FF1251" s="451">
        <f t="shared" si="2521"/>
        <v>0.57799108673294486</v>
      </c>
      <c r="FG1251" s="450"/>
      <c r="FH1251" s="452">
        <f t="shared" si="2501"/>
        <v>1.9365907828983897</v>
      </c>
      <c r="FI1251" s="452">
        <f t="shared" si="2502"/>
        <v>1.5923375902276513</v>
      </c>
      <c r="FJ1251" s="452">
        <f t="shared" si="2503"/>
        <v>1.9265835752091514</v>
      </c>
      <c r="FK1251" s="452">
        <f t="shared" si="2504"/>
        <v>1.6045757213590575</v>
      </c>
      <c r="FL1251" s="452">
        <f t="shared" si="2505"/>
        <v>1.2831191399935338</v>
      </c>
      <c r="FM1251" s="452">
        <f t="shared" si="2506"/>
        <v>1.0483753637245392</v>
      </c>
      <c r="FN1251" s="452">
        <f t="shared" si="2507"/>
        <v>1.5144725192399373</v>
      </c>
      <c r="FO1251" s="452">
        <f t="shared" si="2508"/>
        <v>1.0265613294285909</v>
      </c>
      <c r="FP1251" s="452">
        <f t="shared" si="2509"/>
        <v>1.3748558246828142</v>
      </c>
      <c r="FQ1251" s="452">
        <f t="shared" si="2510"/>
        <v>1.0115340253748559</v>
      </c>
      <c r="FR1251" s="453"/>
      <c r="FS1251" s="446">
        <f t="shared" si="2530"/>
        <v>0</v>
      </c>
      <c r="FT1251" s="446">
        <f t="shared" si="2530"/>
        <v>0</v>
      </c>
      <c r="FU1251" s="446">
        <f t="shared" si="2530"/>
        <v>1499655</v>
      </c>
      <c r="FV1251" s="446">
        <f t="shared" si="2530"/>
        <v>8098137</v>
      </c>
      <c r="FW1251" s="446">
        <f t="shared" si="2530"/>
        <v>7582210</v>
      </c>
      <c r="FX1251" s="446">
        <f t="shared" si="2530"/>
        <v>6184992</v>
      </c>
      <c r="FY1251" s="446">
        <f t="shared" si="2530"/>
        <v>180433248</v>
      </c>
      <c r="FZ1251" s="446">
        <f t="shared" si="2530"/>
        <v>303482927</v>
      </c>
      <c r="GA1251" s="446">
        <f t="shared" si="2530"/>
        <v>17922624</v>
      </c>
      <c r="GB1251" s="446">
        <f t="shared" si="2531"/>
        <v>72554346</v>
      </c>
      <c r="GC1251" s="446">
        <f t="shared" si="2531"/>
        <v>32745888</v>
      </c>
      <c r="GD1251" s="446">
        <f t="shared" si="2532"/>
        <v>179760</v>
      </c>
      <c r="GE1251" s="446">
        <f t="shared" si="2532"/>
        <v>72975</v>
      </c>
      <c r="GF1251" s="446">
        <f t="shared" si="2532"/>
        <v>7325032</v>
      </c>
      <c r="GG1251" s="446">
        <f t="shared" si="2532"/>
        <v>19838609</v>
      </c>
      <c r="GH1251" s="446">
        <f t="shared" si="2532"/>
        <v>9071256</v>
      </c>
      <c r="GI1251" s="446">
        <f t="shared" si="2532"/>
        <v>151235925</v>
      </c>
      <c r="GJ1251" s="446">
        <f t="shared" si="2532"/>
        <v>33894676</v>
      </c>
      <c r="GK1251" s="446">
        <f t="shared" si="2532"/>
        <v>23715747</v>
      </c>
      <c r="GL1251" s="446">
        <f t="shared" si="2532"/>
        <v>37932566</v>
      </c>
      <c r="GM1251" s="446">
        <f t="shared" si="2532"/>
        <v>16750048</v>
      </c>
      <c r="GN1251" s="446">
        <f t="shared" si="2529"/>
        <v>370279</v>
      </c>
      <c r="GO1251" s="446">
        <f t="shared" si="2533"/>
        <v>156729</v>
      </c>
      <c r="GP1251" s="446">
        <f t="shared" si="2533"/>
        <v>333828</v>
      </c>
      <c r="GQ1251" s="446" t="str">
        <f t="shared" si="2533"/>
        <v>-</v>
      </c>
      <c r="GR1251" s="446"/>
      <c r="GS1251" s="446"/>
      <c r="GT1251" s="446"/>
      <c r="GU1251" s="446"/>
      <c r="GV1251" s="416"/>
    </row>
    <row r="1252" spans="1:204" ht="9.75" customHeight="1" x14ac:dyDescent="0.2">
      <c r="A1252" s="417" t="str">
        <f t="shared" si="2489"/>
        <v>2023-24SEPTEMBERRYE</v>
      </c>
      <c r="B1252" s="458" t="str">
        <f t="shared" si="2516"/>
        <v>2023-24</v>
      </c>
      <c r="C1252" s="402" t="s">
        <v>640</v>
      </c>
      <c r="D1252" s="458" t="str">
        <f t="shared" si="2523"/>
        <v>Y59</v>
      </c>
      <c r="E1252" s="458" t="str">
        <f t="shared" si="2524"/>
        <v>South East</v>
      </c>
      <c r="F1252" s="478" t="s">
        <v>456</v>
      </c>
      <c r="G1252" s="478" t="s">
        <v>692</v>
      </c>
      <c r="H1252" s="510">
        <v>87510</v>
      </c>
      <c r="I1252" s="510">
        <v>54572</v>
      </c>
      <c r="J1252" s="510">
        <v>546958</v>
      </c>
      <c r="K1252" s="510">
        <v>10</v>
      </c>
      <c r="L1252" s="510">
        <v>1</v>
      </c>
      <c r="M1252" s="510">
        <v>41</v>
      </c>
      <c r="N1252" s="510">
        <v>55</v>
      </c>
      <c r="O1252" s="510">
        <v>91</v>
      </c>
      <c r="P1252" s="510">
        <v>247</v>
      </c>
      <c r="Q1252" s="510">
        <v>38</v>
      </c>
      <c r="R1252" s="510">
        <v>251</v>
      </c>
      <c r="S1252" s="510">
        <v>48810</v>
      </c>
      <c r="T1252" s="510">
        <v>3774</v>
      </c>
      <c r="U1252" s="510">
        <v>2381</v>
      </c>
      <c r="V1252" s="510">
        <v>26679</v>
      </c>
      <c r="W1252" s="510">
        <v>10533</v>
      </c>
      <c r="X1252" s="510">
        <v>416</v>
      </c>
      <c r="Y1252" s="510">
        <v>2052860</v>
      </c>
      <c r="Z1252" s="510">
        <v>544</v>
      </c>
      <c r="AA1252" s="510">
        <v>988</v>
      </c>
      <c r="AB1252" s="510">
        <v>1478926</v>
      </c>
      <c r="AC1252" s="510">
        <v>621</v>
      </c>
      <c r="AD1252" s="510">
        <v>1166</v>
      </c>
      <c r="AE1252" s="510">
        <v>61604373</v>
      </c>
      <c r="AF1252" s="510">
        <v>2309</v>
      </c>
      <c r="AG1252" s="510">
        <v>4519</v>
      </c>
      <c r="AH1252" s="510">
        <v>107400386</v>
      </c>
      <c r="AI1252" s="510">
        <v>10197</v>
      </c>
      <c r="AJ1252" s="510">
        <v>22764</v>
      </c>
      <c r="AK1252" s="510">
        <v>4746349</v>
      </c>
      <c r="AL1252" s="510">
        <v>11409</v>
      </c>
      <c r="AM1252" s="510">
        <v>27419</v>
      </c>
      <c r="AN1252" s="510">
        <v>0</v>
      </c>
      <c r="AO1252" s="510">
        <v>1646</v>
      </c>
      <c r="AP1252" s="510">
        <v>273</v>
      </c>
      <c r="AQ1252" s="510">
        <v>736537</v>
      </c>
      <c r="AR1252" s="510">
        <v>2698</v>
      </c>
      <c r="AS1252" s="510">
        <v>4955</v>
      </c>
      <c r="AT1252" s="510">
        <v>5561</v>
      </c>
      <c r="AU1252" s="510">
        <v>93</v>
      </c>
      <c r="AV1252" s="510">
        <v>530</v>
      </c>
      <c r="AW1252" s="510">
        <v>969</v>
      </c>
      <c r="AX1252" s="510">
        <v>601</v>
      </c>
      <c r="AY1252" s="510">
        <v>4337</v>
      </c>
      <c r="AZ1252" s="510">
        <v>967</v>
      </c>
      <c r="BA1252" s="510">
        <v>557</v>
      </c>
      <c r="BB1252" s="510">
        <v>1326987</v>
      </c>
      <c r="BC1252" s="510">
        <v>2382</v>
      </c>
      <c r="BD1252" s="510">
        <v>4458</v>
      </c>
      <c r="BE1252" s="510">
        <v>39</v>
      </c>
      <c r="BF1252" s="510">
        <v>265</v>
      </c>
      <c r="BG1252" s="510">
        <v>197</v>
      </c>
      <c r="BH1252" s="510">
        <v>56</v>
      </c>
      <c r="BI1252" s="510">
        <v>24441</v>
      </c>
      <c r="BJ1252" s="510">
        <v>2126</v>
      </c>
      <c r="BK1252" s="510">
        <v>16682</v>
      </c>
      <c r="BL1252" s="510">
        <v>43249</v>
      </c>
      <c r="BM1252" s="510">
        <v>7287</v>
      </c>
      <c r="BN1252" s="510">
        <v>5523</v>
      </c>
      <c r="BO1252" s="510">
        <v>4545</v>
      </c>
      <c r="BP1252" s="510">
        <v>3461</v>
      </c>
      <c r="BQ1252" s="510">
        <v>33741</v>
      </c>
      <c r="BR1252" s="510">
        <v>27699</v>
      </c>
      <c r="BS1252" s="510">
        <v>15919</v>
      </c>
      <c r="BT1252" s="510">
        <v>11287</v>
      </c>
      <c r="BU1252" s="510">
        <v>668</v>
      </c>
      <c r="BV1252" s="510">
        <v>478</v>
      </c>
      <c r="BW1252" s="510">
        <v>72</v>
      </c>
      <c r="BX1252" s="510">
        <v>45189</v>
      </c>
      <c r="BY1252" s="510">
        <v>628</v>
      </c>
      <c r="BZ1252" s="510">
        <v>1077</v>
      </c>
      <c r="CA1252" s="510">
        <v>44</v>
      </c>
      <c r="CB1252" s="510">
        <v>20531</v>
      </c>
      <c r="CC1252" s="510">
        <v>467</v>
      </c>
      <c r="CD1252" s="510">
        <v>1006</v>
      </c>
      <c r="CE1252" s="510">
        <v>3658</v>
      </c>
      <c r="CF1252" s="510">
        <v>1987140</v>
      </c>
      <c r="CG1252" s="510">
        <v>543</v>
      </c>
      <c r="CH1252" s="510">
        <v>986</v>
      </c>
      <c r="CI1252" s="510">
        <v>2029</v>
      </c>
      <c r="CJ1252" s="510">
        <v>4270880</v>
      </c>
      <c r="CK1252" s="510">
        <v>2105</v>
      </c>
      <c r="CL1252" s="510">
        <v>4064</v>
      </c>
      <c r="CM1252" s="510">
        <v>543</v>
      </c>
      <c r="CN1252" s="510">
        <v>1040685</v>
      </c>
      <c r="CO1252" s="510">
        <v>1917</v>
      </c>
      <c r="CP1252" s="510">
        <v>3869</v>
      </c>
      <c r="CQ1252" s="510">
        <v>24107</v>
      </c>
      <c r="CR1252" s="510">
        <v>56292808</v>
      </c>
      <c r="CS1252" s="510">
        <v>2335</v>
      </c>
      <c r="CT1252" s="510">
        <v>4576</v>
      </c>
      <c r="CU1252" s="510">
        <v>1550</v>
      </c>
      <c r="CV1252" s="510">
        <v>9152084</v>
      </c>
      <c r="CW1252" s="510">
        <v>5905</v>
      </c>
      <c r="CX1252" s="510">
        <v>10789</v>
      </c>
      <c r="CY1252" s="510">
        <v>602</v>
      </c>
      <c r="CZ1252" s="510">
        <v>3208938</v>
      </c>
      <c r="DA1252" s="510">
        <v>5330</v>
      </c>
      <c r="DB1252" s="510">
        <v>9932</v>
      </c>
      <c r="DC1252" s="510">
        <v>158</v>
      </c>
      <c r="DD1252" s="510">
        <v>2615886</v>
      </c>
      <c r="DE1252" s="510">
        <v>16556</v>
      </c>
      <c r="DF1252" s="510">
        <v>26009</v>
      </c>
      <c r="DG1252" s="510">
        <v>80</v>
      </c>
      <c r="DH1252" s="510">
        <v>451724</v>
      </c>
      <c r="DI1252" s="510">
        <v>5647</v>
      </c>
      <c r="DJ1252" s="510">
        <v>16117</v>
      </c>
      <c r="DK1252" s="510">
        <v>238</v>
      </c>
      <c r="DL1252" s="510">
        <v>79437</v>
      </c>
      <c r="DM1252" s="510">
        <v>334</v>
      </c>
      <c r="DN1252" s="510">
        <v>594</v>
      </c>
      <c r="DO1252" s="510">
        <v>1856</v>
      </c>
      <c r="DP1252" s="510">
        <v>123784</v>
      </c>
      <c r="DQ1252" s="510">
        <v>67</v>
      </c>
      <c r="DR1252" s="510">
        <v>95</v>
      </c>
      <c r="DS1252" s="510">
        <v>32</v>
      </c>
      <c r="DT1252" s="510">
        <v>72332</v>
      </c>
      <c r="DU1252" s="510">
        <v>2260</v>
      </c>
      <c r="DV1252" s="510">
        <v>5072</v>
      </c>
      <c r="DW1252" s="510">
        <v>29</v>
      </c>
      <c r="DX1252" s="510" t="s">
        <v>152</v>
      </c>
      <c r="DY1252" s="510" t="s">
        <v>152</v>
      </c>
      <c r="DZ1252" s="510" t="s">
        <v>152</v>
      </c>
      <c r="EA1252" s="510" t="s">
        <v>152</v>
      </c>
      <c r="EB1252" s="510" t="s">
        <v>152</v>
      </c>
      <c r="EC1252" s="510" t="s">
        <v>152</v>
      </c>
      <c r="ED1252" s="510" t="s">
        <v>152</v>
      </c>
      <c r="EE1252" s="510" t="s">
        <v>152</v>
      </c>
      <c r="EF1252" s="510" t="s">
        <v>152</v>
      </c>
      <c r="EG1252" s="510">
        <v>198</v>
      </c>
      <c r="EH1252" s="506">
        <v>78</v>
      </c>
      <c r="EI1252" s="510" t="s">
        <v>152</v>
      </c>
      <c r="EJ1252" s="479"/>
      <c r="EK1252" s="479"/>
      <c r="EL1252" s="479"/>
      <c r="EM1252" s="479"/>
      <c r="EN1252" s="479"/>
      <c r="EO1252" s="479"/>
      <c r="EP1252" s="479"/>
      <c r="EQ1252" s="479"/>
      <c r="ER1252" s="479"/>
      <c r="ES1252" s="479"/>
      <c r="ET1252" s="479"/>
      <c r="EU1252" s="479"/>
      <c r="EV1252" s="479"/>
      <c r="EW1252" s="479"/>
      <c r="EX1252" s="479"/>
      <c r="EY1252" s="479"/>
      <c r="EZ1252" s="476"/>
      <c r="FA1252" s="482">
        <f t="shared" si="2500"/>
        <v>9</v>
      </c>
      <c r="FB1252" s="493">
        <f t="shared" si="2525"/>
        <v>2023</v>
      </c>
      <c r="FC1252" s="498">
        <f t="shared" si="2526"/>
        <v>45170</v>
      </c>
      <c r="FD1252" s="499">
        <f t="shared" si="2527"/>
        <v>30</v>
      </c>
      <c r="FE1252" s="450"/>
      <c r="FF1252" s="451">
        <f t="shared" si="2521"/>
        <v>0.52622625460731498</v>
      </c>
      <c r="FG1252" s="450"/>
      <c r="FH1252" s="452">
        <f t="shared" si="2501"/>
        <v>1.9308426073131955</v>
      </c>
      <c r="FI1252" s="452">
        <f t="shared" si="2502"/>
        <v>1.4634340222575517</v>
      </c>
      <c r="FJ1252" s="452">
        <f t="shared" si="2503"/>
        <v>1.9088618227635448</v>
      </c>
      <c r="FK1252" s="452">
        <f t="shared" si="2504"/>
        <v>1.4535909281814363</v>
      </c>
      <c r="FL1252" s="452">
        <f t="shared" si="2505"/>
        <v>1.2647025750590353</v>
      </c>
      <c r="FM1252" s="452">
        <f t="shared" si="2506"/>
        <v>1.0382323175531316</v>
      </c>
      <c r="FN1252" s="452">
        <f t="shared" si="2507"/>
        <v>1.5113452957372069</v>
      </c>
      <c r="FO1252" s="452">
        <f t="shared" si="2508"/>
        <v>1.0715845438146776</v>
      </c>
      <c r="FP1252" s="452">
        <f t="shared" si="2509"/>
        <v>1.6057692307692308</v>
      </c>
      <c r="FQ1252" s="452">
        <f t="shared" si="2510"/>
        <v>1.1490384615384615</v>
      </c>
      <c r="FR1252" s="453"/>
      <c r="FS1252" s="446">
        <f t="shared" si="2530"/>
        <v>54572</v>
      </c>
      <c r="FT1252" s="446">
        <f t="shared" si="2530"/>
        <v>2237452</v>
      </c>
      <c r="FU1252" s="446">
        <f t="shared" si="2530"/>
        <v>3001460</v>
      </c>
      <c r="FV1252" s="446">
        <f t="shared" si="2530"/>
        <v>4966052</v>
      </c>
      <c r="FW1252" s="446">
        <f t="shared" si="2530"/>
        <v>3728712</v>
      </c>
      <c r="FX1252" s="446">
        <f t="shared" si="2530"/>
        <v>2776246</v>
      </c>
      <c r="FY1252" s="446">
        <f t="shared" si="2530"/>
        <v>120562401</v>
      </c>
      <c r="FZ1252" s="446">
        <f t="shared" si="2530"/>
        <v>239773212</v>
      </c>
      <c r="GA1252" s="446">
        <f t="shared" si="2530"/>
        <v>11406304</v>
      </c>
      <c r="GB1252" s="446">
        <f t="shared" si="2531"/>
        <v>2483106</v>
      </c>
      <c r="GC1252" s="446">
        <f t="shared" si="2531"/>
        <v>1352715</v>
      </c>
      <c r="GD1252" s="446">
        <f t="shared" si="2532"/>
        <v>77544</v>
      </c>
      <c r="GE1252" s="446">
        <f t="shared" si="2532"/>
        <v>44264</v>
      </c>
      <c r="GF1252" s="446">
        <f t="shared" si="2532"/>
        <v>3606788</v>
      </c>
      <c r="GG1252" s="446">
        <f t="shared" si="2532"/>
        <v>8245856</v>
      </c>
      <c r="GH1252" s="446">
        <f t="shared" si="2532"/>
        <v>2100867</v>
      </c>
      <c r="GI1252" s="446">
        <f t="shared" si="2532"/>
        <v>110313632</v>
      </c>
      <c r="GJ1252" s="446">
        <f t="shared" si="2532"/>
        <v>16722950</v>
      </c>
      <c r="GK1252" s="446">
        <f t="shared" si="2532"/>
        <v>5979064</v>
      </c>
      <c r="GL1252" s="446">
        <f t="shared" si="2532"/>
        <v>4109422</v>
      </c>
      <c r="GM1252" s="446">
        <f t="shared" si="2532"/>
        <v>1289360</v>
      </c>
      <c r="GN1252" s="446">
        <f t="shared" si="2529"/>
        <v>162304</v>
      </c>
      <c r="GO1252" s="446">
        <f t="shared" si="2533"/>
        <v>141372</v>
      </c>
      <c r="GP1252" s="446">
        <f t="shared" si="2533"/>
        <v>176320</v>
      </c>
      <c r="GQ1252" s="446" t="str">
        <f t="shared" si="2533"/>
        <v>-</v>
      </c>
      <c r="GR1252" s="446"/>
      <c r="GS1252" s="446"/>
      <c r="GT1252" s="446"/>
      <c r="GU1252" s="446"/>
      <c r="GV1252" s="416"/>
    </row>
    <row r="1253" spans="1:204" ht="9.75" customHeight="1" x14ac:dyDescent="0.2">
      <c r="A1253" s="523" t="str">
        <f t="shared" si="2489"/>
        <v>2023-24SEPTEMBERRYD</v>
      </c>
      <c r="B1253" s="524" t="str">
        <f t="shared" si="2516"/>
        <v>2023-24</v>
      </c>
      <c r="C1253" s="525" t="s">
        <v>640</v>
      </c>
      <c r="D1253" s="524" t="str">
        <f t="shared" si="2523"/>
        <v>Y59</v>
      </c>
      <c r="E1253" s="524" t="str">
        <f t="shared" si="2524"/>
        <v>South East</v>
      </c>
      <c r="F1253" s="526" t="s">
        <v>455</v>
      </c>
      <c r="G1253" s="526" t="s">
        <v>693</v>
      </c>
      <c r="H1253" s="527">
        <v>94065</v>
      </c>
      <c r="I1253" s="527">
        <v>76052</v>
      </c>
      <c r="J1253" s="527">
        <v>3598434</v>
      </c>
      <c r="K1253" s="527">
        <v>47</v>
      </c>
      <c r="L1253" s="527">
        <v>1</v>
      </c>
      <c r="M1253" s="527">
        <v>161</v>
      </c>
      <c r="N1253" s="527">
        <v>202</v>
      </c>
      <c r="O1253" s="527">
        <v>284</v>
      </c>
      <c r="P1253" s="527">
        <v>233</v>
      </c>
      <c r="Q1253" s="527">
        <v>13</v>
      </c>
      <c r="R1253" s="527">
        <v>70</v>
      </c>
      <c r="S1253" s="527">
        <v>61139</v>
      </c>
      <c r="T1253" s="527">
        <v>4825</v>
      </c>
      <c r="U1253" s="527">
        <v>2970</v>
      </c>
      <c r="V1253" s="527">
        <v>32560</v>
      </c>
      <c r="W1253" s="527">
        <v>13611</v>
      </c>
      <c r="X1253" s="527">
        <v>338</v>
      </c>
      <c r="Y1253" s="527">
        <v>2609530</v>
      </c>
      <c r="Z1253" s="527">
        <v>541</v>
      </c>
      <c r="AA1253" s="527">
        <v>991</v>
      </c>
      <c r="AB1253" s="527">
        <v>1885422</v>
      </c>
      <c r="AC1253" s="527">
        <v>635</v>
      </c>
      <c r="AD1253" s="527">
        <v>1171</v>
      </c>
      <c r="AE1253" s="527">
        <v>58798794</v>
      </c>
      <c r="AF1253" s="527">
        <v>1806</v>
      </c>
      <c r="AG1253" s="527">
        <v>3631</v>
      </c>
      <c r="AH1253" s="527">
        <v>126394909</v>
      </c>
      <c r="AI1253" s="527">
        <v>9286</v>
      </c>
      <c r="AJ1253" s="527">
        <v>21089</v>
      </c>
      <c r="AK1253" s="527">
        <v>4914636</v>
      </c>
      <c r="AL1253" s="527">
        <v>14540</v>
      </c>
      <c r="AM1253" s="527">
        <v>34389</v>
      </c>
      <c r="AN1253" s="527">
        <v>0</v>
      </c>
      <c r="AO1253" s="527">
        <v>2522</v>
      </c>
      <c r="AP1253" s="527">
        <v>4120</v>
      </c>
      <c r="AQ1253" s="527">
        <v>26832941</v>
      </c>
      <c r="AR1253" s="527">
        <v>6513</v>
      </c>
      <c r="AS1253" s="527">
        <v>14203</v>
      </c>
      <c r="AT1253" s="527">
        <v>7598</v>
      </c>
      <c r="AU1253" s="527">
        <v>385</v>
      </c>
      <c r="AV1253" s="527">
        <v>1961</v>
      </c>
      <c r="AW1253" s="527">
        <v>2869</v>
      </c>
      <c r="AX1253" s="527">
        <v>439</v>
      </c>
      <c r="AY1253" s="527">
        <v>4813</v>
      </c>
      <c r="AZ1253" s="527">
        <v>1568</v>
      </c>
      <c r="BA1253" s="527">
        <v>10172</v>
      </c>
      <c r="BB1253" s="527">
        <v>14276040</v>
      </c>
      <c r="BC1253" s="527">
        <v>1403</v>
      </c>
      <c r="BD1253" s="527">
        <v>2482</v>
      </c>
      <c r="BE1253" s="527">
        <v>445</v>
      </c>
      <c r="BF1253" s="527">
        <v>2420</v>
      </c>
      <c r="BG1253" s="527">
        <v>5698</v>
      </c>
      <c r="BH1253" s="527">
        <v>1609</v>
      </c>
      <c r="BI1253" s="527">
        <v>32779</v>
      </c>
      <c r="BJ1253" s="527">
        <v>1894</v>
      </c>
      <c r="BK1253" s="527">
        <v>18868</v>
      </c>
      <c r="BL1253" s="527">
        <v>53541</v>
      </c>
      <c r="BM1253" s="527">
        <v>11154</v>
      </c>
      <c r="BN1253" s="527">
        <v>7500</v>
      </c>
      <c r="BO1253" s="527">
        <v>6881</v>
      </c>
      <c r="BP1253" s="527">
        <v>4686</v>
      </c>
      <c r="BQ1253" s="527">
        <v>45671</v>
      </c>
      <c r="BR1253" s="527">
        <v>34353</v>
      </c>
      <c r="BS1253" s="527">
        <v>26584</v>
      </c>
      <c r="BT1253" s="527">
        <v>14314</v>
      </c>
      <c r="BU1253" s="527">
        <v>674</v>
      </c>
      <c r="BV1253" s="527">
        <v>346</v>
      </c>
      <c r="BW1253" s="527">
        <v>80</v>
      </c>
      <c r="BX1253" s="527">
        <v>58143</v>
      </c>
      <c r="BY1253" s="527">
        <v>727</v>
      </c>
      <c r="BZ1253" s="527">
        <v>1204</v>
      </c>
      <c r="CA1253" s="527">
        <v>101</v>
      </c>
      <c r="CB1253" s="527">
        <v>55706</v>
      </c>
      <c r="CC1253" s="527">
        <v>552</v>
      </c>
      <c r="CD1253" s="527">
        <v>1103</v>
      </c>
      <c r="CE1253" s="527">
        <v>4644</v>
      </c>
      <c r="CF1253" s="527">
        <v>2495681</v>
      </c>
      <c r="CG1253" s="527">
        <v>537</v>
      </c>
      <c r="CH1253" s="527">
        <v>984</v>
      </c>
      <c r="CI1253" s="527">
        <v>2209</v>
      </c>
      <c r="CJ1253" s="527">
        <v>3804896</v>
      </c>
      <c r="CK1253" s="527">
        <v>1722</v>
      </c>
      <c r="CL1253" s="527">
        <v>3303</v>
      </c>
      <c r="CM1253" s="527">
        <v>1311</v>
      </c>
      <c r="CN1253" s="527">
        <v>2323424</v>
      </c>
      <c r="CO1253" s="527">
        <v>1772</v>
      </c>
      <c r="CP1253" s="527">
        <v>3608</v>
      </c>
      <c r="CQ1253" s="527">
        <v>29040</v>
      </c>
      <c r="CR1253" s="527">
        <v>52670474</v>
      </c>
      <c r="CS1253" s="527">
        <v>1814</v>
      </c>
      <c r="CT1253" s="527">
        <v>3664</v>
      </c>
      <c r="CU1253" s="527">
        <v>952</v>
      </c>
      <c r="CV1253" s="527">
        <v>9529381</v>
      </c>
      <c r="CW1253" s="527">
        <v>10010</v>
      </c>
      <c r="CX1253" s="527">
        <v>22594</v>
      </c>
      <c r="CY1253" s="527">
        <v>466</v>
      </c>
      <c r="CZ1253" s="527">
        <v>5099476</v>
      </c>
      <c r="DA1253" s="527">
        <v>10943</v>
      </c>
      <c r="DB1253" s="527">
        <v>25498</v>
      </c>
      <c r="DC1253" s="527">
        <v>809</v>
      </c>
      <c r="DD1253" s="527">
        <v>10518264</v>
      </c>
      <c r="DE1253" s="527">
        <v>13002</v>
      </c>
      <c r="DF1253" s="527">
        <v>29559</v>
      </c>
      <c r="DG1253" s="527">
        <v>105</v>
      </c>
      <c r="DH1253" s="527">
        <v>1366123</v>
      </c>
      <c r="DI1253" s="527">
        <v>13011</v>
      </c>
      <c r="DJ1253" s="527">
        <v>32547</v>
      </c>
      <c r="DK1253" s="527">
        <v>4</v>
      </c>
      <c r="DL1253" s="527">
        <v>1651</v>
      </c>
      <c r="DM1253" s="527">
        <v>413</v>
      </c>
      <c r="DN1253" s="527">
        <v>778</v>
      </c>
      <c r="DO1253" s="527">
        <v>2857</v>
      </c>
      <c r="DP1253" s="527">
        <v>315498</v>
      </c>
      <c r="DQ1253" s="527">
        <v>110</v>
      </c>
      <c r="DR1253" s="527">
        <v>173</v>
      </c>
      <c r="DS1253" s="527">
        <v>64</v>
      </c>
      <c r="DT1253" s="527">
        <v>98686</v>
      </c>
      <c r="DU1253" s="527">
        <v>1542</v>
      </c>
      <c r="DV1253" s="527">
        <v>3295</v>
      </c>
      <c r="DW1253" s="527">
        <v>60</v>
      </c>
      <c r="DX1253" s="527" t="s">
        <v>152</v>
      </c>
      <c r="DY1253" s="527" t="s">
        <v>152</v>
      </c>
      <c r="DZ1253" s="527" t="s">
        <v>152</v>
      </c>
      <c r="EA1253" s="527" t="s">
        <v>152</v>
      </c>
      <c r="EB1253" s="527" t="s">
        <v>152</v>
      </c>
      <c r="EC1253" s="527" t="s">
        <v>152</v>
      </c>
      <c r="ED1253" s="527" t="s">
        <v>152</v>
      </c>
      <c r="EE1253" s="527" t="s">
        <v>152</v>
      </c>
      <c r="EF1253" s="527" t="s">
        <v>152</v>
      </c>
      <c r="EG1253" s="527">
        <v>88</v>
      </c>
      <c r="EH1253" s="527">
        <v>1649</v>
      </c>
      <c r="EI1253" s="527" t="s">
        <v>152</v>
      </c>
      <c r="EJ1253" s="528"/>
      <c r="EK1253" s="528"/>
      <c r="EL1253" s="528"/>
      <c r="EM1253" s="528"/>
      <c r="EN1253" s="528"/>
      <c r="EO1253" s="528"/>
      <c r="EP1253" s="528"/>
      <c r="EQ1253" s="528"/>
      <c r="ER1253" s="528"/>
      <c r="ES1253" s="528"/>
      <c r="ET1253" s="528"/>
      <c r="EU1253" s="528"/>
      <c r="EV1253" s="528"/>
      <c r="EW1253" s="528"/>
      <c r="EX1253" s="528"/>
      <c r="EY1253" s="528"/>
      <c r="EZ1253" s="529"/>
      <c r="FA1253" s="446">
        <f t="shared" si="2500"/>
        <v>9</v>
      </c>
      <c r="FB1253" s="417">
        <f t="shared" si="2525"/>
        <v>2023</v>
      </c>
      <c r="FC1253" s="448">
        <f t="shared" si="2526"/>
        <v>45170</v>
      </c>
      <c r="FD1253" s="449">
        <f t="shared" si="2527"/>
        <v>30</v>
      </c>
      <c r="FE1253" s="530"/>
      <c r="FF1253" s="531">
        <f t="shared" si="2521"/>
        <v>0.62216898954703836</v>
      </c>
      <c r="FG1253" s="530"/>
      <c r="FH1253" s="532">
        <f t="shared" si="2501"/>
        <v>2.3117098445595854</v>
      </c>
      <c r="FI1253" s="532">
        <f t="shared" si="2502"/>
        <v>1.5544041450777202</v>
      </c>
      <c r="FJ1253" s="532">
        <f t="shared" si="2503"/>
        <v>2.3168350168350167</v>
      </c>
      <c r="FK1253" s="532">
        <f t="shared" si="2504"/>
        <v>1.5777777777777777</v>
      </c>
      <c r="FL1253" s="532">
        <f t="shared" si="2505"/>
        <v>1.4026719901719902</v>
      </c>
      <c r="FM1253" s="532">
        <f t="shared" si="2506"/>
        <v>1.0550675675675676</v>
      </c>
      <c r="FN1253" s="532">
        <f t="shared" si="2507"/>
        <v>1.9531261479685549</v>
      </c>
      <c r="FO1253" s="532">
        <f t="shared" si="2508"/>
        <v>1.0516494012196018</v>
      </c>
      <c r="FP1253" s="532">
        <f t="shared" si="2509"/>
        <v>1.9940828402366864</v>
      </c>
      <c r="FQ1253" s="532">
        <f t="shared" si="2510"/>
        <v>1.0236686390532543</v>
      </c>
      <c r="FR1253" s="533"/>
      <c r="FS1253" s="534">
        <f t="shared" ref="FS1253:GA1262" si="2534">IFERROR(HLOOKUP(FS$1,$H$5:$HA$10112,MATCH($A1253,$A$5:$A$10112,0),0)*HLOOKUP(FS$2,$H$5:$HA$10112,MATCH($A1253,$A$5:$A$10112,0),0),"-")</f>
        <v>76052</v>
      </c>
      <c r="FT1253" s="534">
        <f t="shared" si="2534"/>
        <v>12244372</v>
      </c>
      <c r="FU1253" s="534">
        <f t="shared" si="2534"/>
        <v>15362504</v>
      </c>
      <c r="FV1253" s="534">
        <f t="shared" si="2534"/>
        <v>21598768</v>
      </c>
      <c r="FW1253" s="534">
        <f t="shared" si="2534"/>
        <v>4781575</v>
      </c>
      <c r="FX1253" s="534">
        <f t="shared" si="2534"/>
        <v>3477870</v>
      </c>
      <c r="FY1253" s="534">
        <f t="shared" si="2534"/>
        <v>118225360</v>
      </c>
      <c r="FZ1253" s="534">
        <f t="shared" si="2534"/>
        <v>287042379</v>
      </c>
      <c r="GA1253" s="534">
        <f t="shared" si="2534"/>
        <v>11623482</v>
      </c>
      <c r="GB1253" s="534">
        <f t="shared" si="2531"/>
        <v>25246904</v>
      </c>
      <c r="GC1253" s="534">
        <f t="shared" si="2531"/>
        <v>58516360</v>
      </c>
      <c r="GD1253" s="534">
        <f t="shared" si="2532"/>
        <v>96320</v>
      </c>
      <c r="GE1253" s="534">
        <f t="shared" si="2532"/>
        <v>111403</v>
      </c>
      <c r="GF1253" s="534">
        <f t="shared" si="2532"/>
        <v>4569696</v>
      </c>
      <c r="GG1253" s="534">
        <f t="shared" si="2532"/>
        <v>7296327</v>
      </c>
      <c r="GH1253" s="534">
        <f t="shared" si="2532"/>
        <v>4730088</v>
      </c>
      <c r="GI1253" s="534">
        <f t="shared" si="2532"/>
        <v>106402560</v>
      </c>
      <c r="GJ1253" s="534">
        <f t="shared" si="2532"/>
        <v>21509488</v>
      </c>
      <c r="GK1253" s="534">
        <f t="shared" si="2532"/>
        <v>11882068</v>
      </c>
      <c r="GL1253" s="534">
        <f t="shared" si="2532"/>
        <v>23913231</v>
      </c>
      <c r="GM1253" s="534">
        <f t="shared" si="2532"/>
        <v>3417435</v>
      </c>
      <c r="GN1253" s="534">
        <f t="shared" si="2529"/>
        <v>210880</v>
      </c>
      <c r="GO1253" s="534">
        <f t="shared" si="2533"/>
        <v>3112</v>
      </c>
      <c r="GP1253" s="534">
        <f t="shared" si="2533"/>
        <v>494261</v>
      </c>
      <c r="GQ1253" s="534" t="str">
        <f t="shared" si="2533"/>
        <v>-</v>
      </c>
      <c r="GR1253" s="534"/>
      <c r="GS1253" s="534"/>
      <c r="GT1253" s="534"/>
      <c r="GU1253" s="534"/>
      <c r="GV1253" s="535"/>
    </row>
    <row r="1254" spans="1:204" ht="9.75" customHeight="1" x14ac:dyDescent="0.2">
      <c r="A1254" s="417" t="str">
        <f t="shared" si="2489"/>
        <v>2023-24SEPTEMBERRYF</v>
      </c>
      <c r="B1254" s="458" t="str">
        <f t="shared" si="2516"/>
        <v>2023-24</v>
      </c>
      <c r="C1254" s="402" t="s">
        <v>640</v>
      </c>
      <c r="D1254" s="458" t="str">
        <f t="shared" si="2523"/>
        <v>Y58</v>
      </c>
      <c r="E1254" s="458" t="str">
        <f t="shared" si="2524"/>
        <v>South West</v>
      </c>
      <c r="F1254" s="478" t="s">
        <v>457</v>
      </c>
      <c r="G1254" s="478" t="s">
        <v>694</v>
      </c>
      <c r="H1254" s="510">
        <v>115290</v>
      </c>
      <c r="I1254" s="510">
        <v>89103</v>
      </c>
      <c r="J1254" s="510">
        <v>773354</v>
      </c>
      <c r="K1254" s="510">
        <v>9</v>
      </c>
      <c r="L1254" s="510">
        <v>2</v>
      </c>
      <c r="M1254" s="510">
        <v>9</v>
      </c>
      <c r="N1254" s="510">
        <v>49</v>
      </c>
      <c r="O1254" s="510">
        <v>142</v>
      </c>
      <c r="P1254" s="510">
        <v>434</v>
      </c>
      <c r="Q1254" s="510">
        <v>0</v>
      </c>
      <c r="R1254" s="510">
        <v>98</v>
      </c>
      <c r="S1254" s="510">
        <v>74425</v>
      </c>
      <c r="T1254" s="510">
        <v>10349</v>
      </c>
      <c r="U1254" s="510">
        <v>6152</v>
      </c>
      <c r="V1254" s="510">
        <v>39432</v>
      </c>
      <c r="W1254" s="510">
        <v>13163</v>
      </c>
      <c r="X1254" s="510">
        <v>286</v>
      </c>
      <c r="Y1254" s="510">
        <v>5977645</v>
      </c>
      <c r="Z1254" s="510">
        <v>578</v>
      </c>
      <c r="AA1254" s="510">
        <v>1071</v>
      </c>
      <c r="AB1254" s="510">
        <v>4085995</v>
      </c>
      <c r="AC1254" s="510">
        <v>664</v>
      </c>
      <c r="AD1254" s="510">
        <v>1263</v>
      </c>
      <c r="AE1254" s="510">
        <v>112303987</v>
      </c>
      <c r="AF1254" s="510">
        <v>2848</v>
      </c>
      <c r="AG1254" s="510">
        <v>6106</v>
      </c>
      <c r="AH1254" s="510">
        <v>107132477</v>
      </c>
      <c r="AI1254" s="510">
        <v>8139</v>
      </c>
      <c r="AJ1254" s="510">
        <v>21254</v>
      </c>
      <c r="AK1254" s="510">
        <v>2472629</v>
      </c>
      <c r="AL1254" s="510">
        <v>8646</v>
      </c>
      <c r="AM1254" s="510">
        <v>24732</v>
      </c>
      <c r="AN1254" s="510">
        <v>915</v>
      </c>
      <c r="AO1254" s="510">
        <v>2756</v>
      </c>
      <c r="AP1254" s="510" t="s">
        <v>152</v>
      </c>
      <c r="AQ1254" s="510" t="s">
        <v>152</v>
      </c>
      <c r="AR1254" s="510" t="s">
        <v>152</v>
      </c>
      <c r="AS1254" s="510" t="s">
        <v>152</v>
      </c>
      <c r="AT1254" s="510">
        <v>9104</v>
      </c>
      <c r="AU1254" s="510">
        <v>862</v>
      </c>
      <c r="AV1254" s="510">
        <v>4267</v>
      </c>
      <c r="AW1254" s="510">
        <v>5159</v>
      </c>
      <c r="AX1254" s="510">
        <v>733</v>
      </c>
      <c r="AY1254" s="510">
        <v>3242</v>
      </c>
      <c r="AZ1254" s="510">
        <v>0</v>
      </c>
      <c r="BA1254" s="510">
        <v>6157</v>
      </c>
      <c r="BB1254" s="510">
        <v>25122620</v>
      </c>
      <c r="BC1254" s="510">
        <v>4080</v>
      </c>
      <c r="BD1254" s="510">
        <v>7790</v>
      </c>
      <c r="BE1254" s="510">
        <v>634</v>
      </c>
      <c r="BF1254" s="510">
        <v>1850</v>
      </c>
      <c r="BG1254" s="510">
        <v>2624</v>
      </c>
      <c r="BH1254" s="510">
        <v>1049</v>
      </c>
      <c r="BI1254" s="510">
        <v>34496</v>
      </c>
      <c r="BJ1254" s="510">
        <v>3051</v>
      </c>
      <c r="BK1254" s="510">
        <v>27774</v>
      </c>
      <c r="BL1254" s="510">
        <v>65321</v>
      </c>
      <c r="BM1254" s="510">
        <v>21439</v>
      </c>
      <c r="BN1254" s="510">
        <v>15031</v>
      </c>
      <c r="BO1254" s="510">
        <v>12940</v>
      </c>
      <c r="BP1254" s="510">
        <v>9109</v>
      </c>
      <c r="BQ1254" s="510">
        <v>55073</v>
      </c>
      <c r="BR1254" s="510">
        <v>42188</v>
      </c>
      <c r="BS1254" s="510">
        <v>22430</v>
      </c>
      <c r="BT1254" s="510">
        <v>14228</v>
      </c>
      <c r="BU1254" s="510">
        <v>472</v>
      </c>
      <c r="BV1254" s="510">
        <v>313</v>
      </c>
      <c r="BW1254" s="510">
        <v>21</v>
      </c>
      <c r="BX1254" s="510">
        <v>13041</v>
      </c>
      <c r="BY1254" s="510">
        <v>621</v>
      </c>
      <c r="BZ1254" s="510">
        <v>940</v>
      </c>
      <c r="CA1254" s="510">
        <v>16</v>
      </c>
      <c r="CB1254" s="510">
        <v>11326</v>
      </c>
      <c r="CC1254" s="510">
        <v>708</v>
      </c>
      <c r="CD1254" s="510">
        <v>1476</v>
      </c>
      <c r="CE1254" s="510">
        <v>10312</v>
      </c>
      <c r="CF1254" s="510">
        <v>5953278</v>
      </c>
      <c r="CG1254" s="510">
        <v>577</v>
      </c>
      <c r="CH1254" s="510">
        <v>1071</v>
      </c>
      <c r="CI1254" s="510">
        <v>2115</v>
      </c>
      <c r="CJ1254" s="510">
        <v>6802823</v>
      </c>
      <c r="CK1254" s="510">
        <v>3216</v>
      </c>
      <c r="CL1254" s="510">
        <v>6749</v>
      </c>
      <c r="CM1254" s="510">
        <v>868</v>
      </c>
      <c r="CN1254" s="510">
        <v>2428205</v>
      </c>
      <c r="CO1254" s="510">
        <v>2797</v>
      </c>
      <c r="CP1254" s="510">
        <v>5904</v>
      </c>
      <c r="CQ1254" s="510">
        <v>36449</v>
      </c>
      <c r="CR1254" s="510">
        <v>103072959</v>
      </c>
      <c r="CS1254" s="510">
        <v>2828</v>
      </c>
      <c r="CT1254" s="510">
        <v>6069</v>
      </c>
      <c r="CU1254" s="510">
        <v>918</v>
      </c>
      <c r="CV1254" s="510">
        <v>8505552</v>
      </c>
      <c r="CW1254" s="510">
        <v>9265</v>
      </c>
      <c r="CX1254" s="510">
        <v>22723</v>
      </c>
      <c r="CY1254" s="510">
        <v>236</v>
      </c>
      <c r="CZ1254" s="510">
        <v>1819237</v>
      </c>
      <c r="DA1254" s="510">
        <v>7709</v>
      </c>
      <c r="DB1254" s="510">
        <v>20154</v>
      </c>
      <c r="DC1254" s="510">
        <v>889</v>
      </c>
      <c r="DD1254" s="510">
        <v>8563249</v>
      </c>
      <c r="DE1254" s="510">
        <v>9632</v>
      </c>
      <c r="DF1254" s="510">
        <v>22894</v>
      </c>
      <c r="DG1254" s="510">
        <v>50</v>
      </c>
      <c r="DH1254" s="510">
        <v>510226</v>
      </c>
      <c r="DI1254" s="510">
        <v>10205</v>
      </c>
      <c r="DJ1254" s="510">
        <v>29308</v>
      </c>
      <c r="DK1254" s="510">
        <v>634</v>
      </c>
      <c r="DL1254" s="510">
        <v>275552</v>
      </c>
      <c r="DM1254" s="510">
        <v>435</v>
      </c>
      <c r="DN1254" s="510">
        <v>742</v>
      </c>
      <c r="DO1254" s="510">
        <v>5731</v>
      </c>
      <c r="DP1254" s="510">
        <v>259388</v>
      </c>
      <c r="DQ1254" s="510">
        <v>45</v>
      </c>
      <c r="DR1254" s="510">
        <v>79</v>
      </c>
      <c r="DS1254" s="510">
        <v>65</v>
      </c>
      <c r="DT1254" s="510">
        <v>178554</v>
      </c>
      <c r="DU1254" s="510">
        <v>2747</v>
      </c>
      <c r="DV1254" s="510">
        <v>5072</v>
      </c>
      <c r="DW1254" s="510">
        <v>50</v>
      </c>
      <c r="DX1254" s="510" t="s">
        <v>152</v>
      </c>
      <c r="DY1254" s="510" t="s">
        <v>152</v>
      </c>
      <c r="DZ1254" s="510" t="s">
        <v>152</v>
      </c>
      <c r="EA1254" s="510" t="s">
        <v>152</v>
      </c>
      <c r="EB1254" s="510" t="s">
        <v>152</v>
      </c>
      <c r="EC1254" s="510" t="s">
        <v>152</v>
      </c>
      <c r="ED1254" s="510" t="s">
        <v>152</v>
      </c>
      <c r="EE1254" s="510" t="s">
        <v>152</v>
      </c>
      <c r="EF1254" s="510" t="s">
        <v>152</v>
      </c>
      <c r="EG1254" s="510">
        <v>280</v>
      </c>
      <c r="EH1254" s="510">
        <v>71</v>
      </c>
      <c r="EI1254" s="510" t="s">
        <v>152</v>
      </c>
      <c r="EJ1254" s="479"/>
      <c r="EK1254" s="479"/>
      <c r="EL1254" s="479"/>
      <c r="EM1254" s="479"/>
      <c r="EN1254" s="479"/>
      <c r="EO1254" s="479"/>
      <c r="EP1254" s="479"/>
      <c r="EQ1254" s="479"/>
      <c r="ER1254" s="479"/>
      <c r="ES1254" s="479"/>
      <c r="ET1254" s="479"/>
      <c r="EU1254" s="479"/>
      <c r="EV1254" s="479"/>
      <c r="EW1254" s="479"/>
      <c r="EX1254" s="479"/>
      <c r="EY1254" s="479"/>
      <c r="EZ1254" s="476"/>
      <c r="FA1254" s="446">
        <f t="shared" si="2500"/>
        <v>9</v>
      </c>
      <c r="FB1254" s="417">
        <f t="shared" si="2525"/>
        <v>2023</v>
      </c>
      <c r="FC1254" s="448">
        <f t="shared" si="2526"/>
        <v>45170</v>
      </c>
      <c r="FD1254" s="449">
        <f t="shared" si="2527"/>
        <v>30</v>
      </c>
      <c r="FE1254" s="450"/>
      <c r="FF1254" s="451">
        <f t="shared" si="2521"/>
        <v>0.57801311144730205</v>
      </c>
      <c r="FG1254" s="450"/>
      <c r="FH1254" s="452">
        <f t="shared" si="2501"/>
        <v>2.0716011208812444</v>
      </c>
      <c r="FI1254" s="452">
        <f t="shared" si="2502"/>
        <v>1.4524108609527491</v>
      </c>
      <c r="FJ1254" s="452">
        <f t="shared" si="2503"/>
        <v>2.1033810143042913</v>
      </c>
      <c r="FK1254" s="452">
        <f t="shared" si="2504"/>
        <v>1.4806566970091026</v>
      </c>
      <c r="FL1254" s="452">
        <f t="shared" si="2505"/>
        <v>1.3966575370257659</v>
      </c>
      <c r="FM1254" s="452">
        <f t="shared" si="2506"/>
        <v>1.0698924731182795</v>
      </c>
      <c r="FN1254" s="452">
        <f t="shared" si="2507"/>
        <v>1.7040188406898122</v>
      </c>
      <c r="FO1254" s="452">
        <f t="shared" si="2508"/>
        <v>1.0809086074603054</v>
      </c>
      <c r="FP1254" s="452">
        <f t="shared" si="2509"/>
        <v>1.6503496503496504</v>
      </c>
      <c r="FQ1254" s="452">
        <f t="shared" si="2510"/>
        <v>1.0944055944055944</v>
      </c>
      <c r="FR1254" s="453"/>
      <c r="FS1254" s="446">
        <f t="shared" si="2534"/>
        <v>178206</v>
      </c>
      <c r="FT1254" s="446">
        <f t="shared" si="2534"/>
        <v>801927</v>
      </c>
      <c r="FU1254" s="446">
        <f t="shared" si="2534"/>
        <v>4366047</v>
      </c>
      <c r="FV1254" s="446">
        <f t="shared" si="2534"/>
        <v>12652626</v>
      </c>
      <c r="FW1254" s="446">
        <f t="shared" si="2534"/>
        <v>11083779</v>
      </c>
      <c r="FX1254" s="446">
        <f t="shared" si="2534"/>
        <v>7769976</v>
      </c>
      <c r="FY1254" s="446">
        <f t="shared" si="2534"/>
        <v>240771792</v>
      </c>
      <c r="FZ1254" s="446">
        <f t="shared" si="2534"/>
        <v>279766402</v>
      </c>
      <c r="GA1254" s="446">
        <f t="shared" si="2534"/>
        <v>7073352</v>
      </c>
      <c r="GB1254" s="446">
        <f t="shared" si="2531"/>
        <v>47963030</v>
      </c>
      <c r="GC1254" s="446" t="str">
        <f t="shared" si="2531"/>
        <v>-</v>
      </c>
      <c r="GD1254" s="446">
        <f t="shared" si="2532"/>
        <v>19740</v>
      </c>
      <c r="GE1254" s="446">
        <f t="shared" si="2532"/>
        <v>23616</v>
      </c>
      <c r="GF1254" s="446">
        <f t="shared" si="2532"/>
        <v>11044152</v>
      </c>
      <c r="GG1254" s="446">
        <f t="shared" si="2532"/>
        <v>14274135</v>
      </c>
      <c r="GH1254" s="446">
        <f t="shared" si="2532"/>
        <v>5124672</v>
      </c>
      <c r="GI1254" s="446">
        <f t="shared" si="2532"/>
        <v>221208981</v>
      </c>
      <c r="GJ1254" s="446">
        <f t="shared" si="2532"/>
        <v>20859714</v>
      </c>
      <c r="GK1254" s="446">
        <f t="shared" si="2532"/>
        <v>4756344</v>
      </c>
      <c r="GL1254" s="446">
        <f t="shared" si="2532"/>
        <v>20352766</v>
      </c>
      <c r="GM1254" s="446">
        <f t="shared" si="2532"/>
        <v>1465400</v>
      </c>
      <c r="GN1254" s="446">
        <f t="shared" si="2529"/>
        <v>329680</v>
      </c>
      <c r="GO1254" s="446">
        <f t="shared" si="2533"/>
        <v>470428</v>
      </c>
      <c r="GP1254" s="446">
        <f t="shared" si="2533"/>
        <v>452749</v>
      </c>
      <c r="GQ1254" s="446" t="str">
        <f t="shared" si="2533"/>
        <v>-</v>
      </c>
      <c r="GR1254" s="446"/>
      <c r="GS1254" s="446"/>
      <c r="GT1254" s="446"/>
      <c r="GU1254" s="446"/>
      <c r="GV1254" s="416"/>
    </row>
    <row r="1255" spans="1:204" ht="9.75" customHeight="1" x14ac:dyDescent="0.2">
      <c r="A1255" s="417" t="str">
        <f t="shared" si="2489"/>
        <v>2023-24SEPTEMBERRYA</v>
      </c>
      <c r="B1255" s="458" t="str">
        <f t="shared" si="2516"/>
        <v>2023-24</v>
      </c>
      <c r="C1255" s="402" t="s">
        <v>640</v>
      </c>
      <c r="D1255" s="458" t="str">
        <f t="shared" si="2523"/>
        <v>Y60</v>
      </c>
      <c r="E1255" s="458" t="str">
        <f t="shared" si="2524"/>
        <v>Midlands</v>
      </c>
      <c r="F1255" s="478" t="s">
        <v>452</v>
      </c>
      <c r="G1255" s="478" t="s">
        <v>697</v>
      </c>
      <c r="H1255" s="510">
        <v>169348</v>
      </c>
      <c r="I1255" s="510">
        <v>134441</v>
      </c>
      <c r="J1255" s="510">
        <v>323529</v>
      </c>
      <c r="K1255" s="510">
        <v>2</v>
      </c>
      <c r="L1255" s="510">
        <v>0</v>
      </c>
      <c r="M1255" s="510">
        <v>1</v>
      </c>
      <c r="N1255" s="510">
        <v>16</v>
      </c>
      <c r="O1255" s="510">
        <v>55</v>
      </c>
      <c r="P1255" s="510">
        <v>394</v>
      </c>
      <c r="Q1255" s="510">
        <v>0</v>
      </c>
      <c r="R1255" s="510">
        <v>34</v>
      </c>
      <c r="S1255" s="510">
        <v>84069</v>
      </c>
      <c r="T1255" s="510">
        <v>9331</v>
      </c>
      <c r="U1255" s="510">
        <v>5968</v>
      </c>
      <c r="V1255" s="510">
        <v>40859</v>
      </c>
      <c r="W1255" s="510">
        <v>14753</v>
      </c>
      <c r="X1255" s="510">
        <v>420</v>
      </c>
      <c r="Y1255" s="510">
        <v>4593715</v>
      </c>
      <c r="Z1255" s="510">
        <v>492</v>
      </c>
      <c r="AA1255" s="510">
        <v>826</v>
      </c>
      <c r="AB1255" s="510">
        <v>3140395</v>
      </c>
      <c r="AC1255" s="510">
        <v>526</v>
      </c>
      <c r="AD1255" s="510">
        <v>937</v>
      </c>
      <c r="AE1255" s="510">
        <v>87283235</v>
      </c>
      <c r="AF1255" s="510">
        <v>2136</v>
      </c>
      <c r="AG1255" s="510">
        <v>4811</v>
      </c>
      <c r="AH1255" s="510">
        <v>141133667</v>
      </c>
      <c r="AI1255" s="510">
        <v>9566</v>
      </c>
      <c r="AJ1255" s="510">
        <v>24788</v>
      </c>
      <c r="AK1255" s="510">
        <v>4668373</v>
      </c>
      <c r="AL1255" s="510">
        <v>11115</v>
      </c>
      <c r="AM1255" s="510">
        <v>28545</v>
      </c>
      <c r="AN1255" s="510">
        <v>0</v>
      </c>
      <c r="AO1255" s="510">
        <v>3257</v>
      </c>
      <c r="AP1255" s="510">
        <v>2924</v>
      </c>
      <c r="AQ1255" s="510">
        <v>5970091</v>
      </c>
      <c r="AR1255" s="510">
        <v>2042</v>
      </c>
      <c r="AS1255" s="510">
        <v>4440</v>
      </c>
      <c r="AT1255" s="510">
        <v>15196</v>
      </c>
      <c r="AU1255" s="510">
        <v>2323</v>
      </c>
      <c r="AV1255" s="510">
        <v>7700</v>
      </c>
      <c r="AW1255" s="510">
        <v>7147</v>
      </c>
      <c r="AX1255" s="510">
        <v>474</v>
      </c>
      <c r="AY1255" s="510">
        <v>4699</v>
      </c>
      <c r="AZ1255" s="510">
        <v>1278</v>
      </c>
      <c r="BA1255" s="510">
        <v>13131</v>
      </c>
      <c r="BB1255" s="510">
        <v>69715669</v>
      </c>
      <c r="BC1255" s="510">
        <v>5309</v>
      </c>
      <c r="BD1255" s="510">
        <v>11780</v>
      </c>
      <c r="BE1255" s="510">
        <v>1996</v>
      </c>
      <c r="BF1255" s="510">
        <v>5869</v>
      </c>
      <c r="BG1255" s="510">
        <v>3590</v>
      </c>
      <c r="BH1255" s="510">
        <v>1676</v>
      </c>
      <c r="BI1255" s="510">
        <v>40917</v>
      </c>
      <c r="BJ1255" s="510">
        <v>3536</v>
      </c>
      <c r="BK1255" s="510">
        <v>24420</v>
      </c>
      <c r="BL1255" s="510">
        <v>68873</v>
      </c>
      <c r="BM1255" s="510">
        <v>18399</v>
      </c>
      <c r="BN1255" s="510">
        <v>12913</v>
      </c>
      <c r="BO1255" s="510">
        <v>11757</v>
      </c>
      <c r="BP1255" s="510">
        <v>8253</v>
      </c>
      <c r="BQ1255" s="510">
        <v>55121</v>
      </c>
      <c r="BR1255" s="510">
        <v>42907</v>
      </c>
      <c r="BS1255" s="510">
        <v>26831</v>
      </c>
      <c r="BT1255" s="510">
        <v>15418</v>
      </c>
      <c r="BU1255" s="510">
        <v>985</v>
      </c>
      <c r="BV1255" s="510">
        <v>447</v>
      </c>
      <c r="BW1255" s="510">
        <v>94</v>
      </c>
      <c r="BX1255" s="510">
        <v>54493</v>
      </c>
      <c r="BY1255" s="510">
        <v>580</v>
      </c>
      <c r="BZ1255" s="510">
        <v>1089</v>
      </c>
      <c r="CA1255" s="510">
        <v>61</v>
      </c>
      <c r="CB1255" s="510">
        <v>33628</v>
      </c>
      <c r="CC1255" s="510">
        <v>551</v>
      </c>
      <c r="CD1255" s="510">
        <v>1020</v>
      </c>
      <c r="CE1255" s="510">
        <v>9176</v>
      </c>
      <c r="CF1255" s="510">
        <v>4505594</v>
      </c>
      <c r="CG1255" s="510">
        <v>491</v>
      </c>
      <c r="CH1255" s="510">
        <v>859</v>
      </c>
      <c r="CI1255" s="510">
        <v>4858</v>
      </c>
      <c r="CJ1255" s="510">
        <v>10477595</v>
      </c>
      <c r="CK1255" s="510">
        <v>2157</v>
      </c>
      <c r="CL1255" s="510">
        <v>4877</v>
      </c>
      <c r="CM1255" s="510">
        <v>1189</v>
      </c>
      <c r="CN1255" s="510">
        <v>2685789</v>
      </c>
      <c r="CO1255" s="510">
        <v>2259</v>
      </c>
      <c r="CP1255" s="510">
        <v>5122</v>
      </c>
      <c r="CQ1255" s="510">
        <v>34812</v>
      </c>
      <c r="CR1255" s="510">
        <v>74119851</v>
      </c>
      <c r="CS1255" s="510">
        <v>2129</v>
      </c>
      <c r="CT1255" s="510">
        <v>4785</v>
      </c>
      <c r="CU1255" s="510">
        <v>1185</v>
      </c>
      <c r="CV1255" s="510">
        <v>15189567</v>
      </c>
      <c r="CW1255" s="510">
        <v>12818</v>
      </c>
      <c r="CX1255" s="510">
        <v>33825</v>
      </c>
      <c r="CY1255" s="510">
        <v>273</v>
      </c>
      <c r="CZ1255" s="510">
        <v>3192122</v>
      </c>
      <c r="DA1255" s="510">
        <v>11693</v>
      </c>
      <c r="DB1255" s="510">
        <v>32039</v>
      </c>
      <c r="DC1255" s="510">
        <v>1179</v>
      </c>
      <c r="DD1255" s="510">
        <v>21188642</v>
      </c>
      <c r="DE1255" s="510">
        <v>17972</v>
      </c>
      <c r="DF1255" s="510">
        <v>43991</v>
      </c>
      <c r="DG1255" s="510">
        <v>171</v>
      </c>
      <c r="DH1255" s="510">
        <v>2892716</v>
      </c>
      <c r="DI1255" s="510">
        <v>16916</v>
      </c>
      <c r="DJ1255" s="510">
        <v>41413</v>
      </c>
      <c r="DK1255" s="510">
        <v>387</v>
      </c>
      <c r="DL1255" s="510">
        <v>127650</v>
      </c>
      <c r="DM1255" s="510">
        <v>330</v>
      </c>
      <c r="DN1255" s="510">
        <v>614</v>
      </c>
      <c r="DO1255" s="510">
        <v>5729</v>
      </c>
      <c r="DP1255" s="510">
        <v>139657</v>
      </c>
      <c r="DQ1255" s="510">
        <v>24</v>
      </c>
      <c r="DR1255" s="510">
        <v>45</v>
      </c>
      <c r="DS1255" s="510">
        <v>140</v>
      </c>
      <c r="DT1255" s="510">
        <v>327477</v>
      </c>
      <c r="DU1255" s="510">
        <v>2339</v>
      </c>
      <c r="DV1255" s="510">
        <v>5479</v>
      </c>
      <c r="DW1255" s="510">
        <v>127</v>
      </c>
      <c r="DX1255" s="510" t="s">
        <v>152</v>
      </c>
      <c r="DY1255" s="510" t="s">
        <v>152</v>
      </c>
      <c r="DZ1255" s="510" t="s">
        <v>152</v>
      </c>
      <c r="EA1255" s="510" t="s">
        <v>152</v>
      </c>
      <c r="EB1255" s="510" t="s">
        <v>152</v>
      </c>
      <c r="EC1255" s="510" t="s">
        <v>152</v>
      </c>
      <c r="ED1255" s="510" t="s">
        <v>152</v>
      </c>
      <c r="EE1255" s="510" t="s">
        <v>152</v>
      </c>
      <c r="EF1255" s="510" t="s">
        <v>152</v>
      </c>
      <c r="EG1255" s="510">
        <v>317</v>
      </c>
      <c r="EH1255" s="510">
        <v>45</v>
      </c>
      <c r="EI1255" s="510" t="s">
        <v>152</v>
      </c>
      <c r="EJ1255" s="479"/>
      <c r="EK1255" s="479"/>
      <c r="EL1255" s="479"/>
      <c r="EM1255" s="479"/>
      <c r="EN1255" s="479"/>
      <c r="EO1255" s="479"/>
      <c r="EP1255" s="479"/>
      <c r="EQ1255" s="479"/>
      <c r="ER1255" s="479"/>
      <c r="ES1255" s="479"/>
      <c r="ET1255" s="479"/>
      <c r="EU1255" s="479"/>
      <c r="EV1255" s="479"/>
      <c r="EW1255" s="479"/>
      <c r="EX1255" s="479"/>
      <c r="EY1255" s="479"/>
      <c r="EZ1255" s="476"/>
      <c r="FA1255" s="446">
        <f t="shared" si="2500"/>
        <v>9</v>
      </c>
      <c r="FB1255" s="417">
        <f t="shared" si="2525"/>
        <v>2023</v>
      </c>
      <c r="FC1255" s="448">
        <f t="shared" si="2526"/>
        <v>45170</v>
      </c>
      <c r="FD1255" s="449">
        <f t="shared" si="2527"/>
        <v>30</v>
      </c>
      <c r="FE1255" s="450"/>
      <c r="FF1255" s="451">
        <f t="shared" si="2521"/>
        <v>0.64104285554436613</v>
      </c>
      <c r="FG1255" s="450"/>
      <c r="FH1255" s="452">
        <f t="shared" si="2501"/>
        <v>1.9718143821669702</v>
      </c>
      <c r="FI1255" s="452">
        <f t="shared" si="2502"/>
        <v>1.3838816847068911</v>
      </c>
      <c r="FJ1255" s="452">
        <f t="shared" si="2503"/>
        <v>1.9700067024128687</v>
      </c>
      <c r="FK1255" s="452">
        <f t="shared" si="2504"/>
        <v>1.3828753351206435</v>
      </c>
      <c r="FL1255" s="452">
        <f t="shared" si="2505"/>
        <v>1.349054063976113</v>
      </c>
      <c r="FM1255" s="452">
        <f t="shared" si="2506"/>
        <v>1.0501235957806114</v>
      </c>
      <c r="FN1255" s="452">
        <f t="shared" si="2507"/>
        <v>1.8186809462482207</v>
      </c>
      <c r="FO1255" s="452">
        <f t="shared" si="2508"/>
        <v>1.0450755778485732</v>
      </c>
      <c r="FP1255" s="452">
        <f t="shared" si="2509"/>
        <v>2.3452380952380953</v>
      </c>
      <c r="FQ1255" s="452">
        <f t="shared" si="2510"/>
        <v>1.0642857142857143</v>
      </c>
      <c r="FR1255" s="453"/>
      <c r="FS1255" s="446">
        <f t="shared" si="2534"/>
        <v>0</v>
      </c>
      <c r="FT1255" s="446">
        <f t="shared" si="2534"/>
        <v>134441</v>
      </c>
      <c r="FU1255" s="446">
        <f t="shared" si="2534"/>
        <v>2151056</v>
      </c>
      <c r="FV1255" s="446">
        <f t="shared" si="2534"/>
        <v>7394255</v>
      </c>
      <c r="FW1255" s="446">
        <f t="shared" si="2534"/>
        <v>7707406</v>
      </c>
      <c r="FX1255" s="446">
        <f t="shared" si="2534"/>
        <v>5592016</v>
      </c>
      <c r="FY1255" s="446">
        <f t="shared" si="2534"/>
        <v>196572649</v>
      </c>
      <c r="FZ1255" s="446">
        <f t="shared" si="2534"/>
        <v>365697364</v>
      </c>
      <c r="GA1255" s="446">
        <f t="shared" si="2534"/>
        <v>11988900</v>
      </c>
      <c r="GB1255" s="446">
        <f t="shared" si="2531"/>
        <v>154683180</v>
      </c>
      <c r="GC1255" s="446">
        <f t="shared" si="2531"/>
        <v>12982560</v>
      </c>
      <c r="GD1255" s="446">
        <f t="shared" si="2532"/>
        <v>102366</v>
      </c>
      <c r="GE1255" s="446">
        <f t="shared" si="2532"/>
        <v>62220</v>
      </c>
      <c r="GF1255" s="446">
        <f t="shared" si="2532"/>
        <v>7882184</v>
      </c>
      <c r="GG1255" s="446">
        <f t="shared" si="2532"/>
        <v>23692466</v>
      </c>
      <c r="GH1255" s="446">
        <f t="shared" si="2532"/>
        <v>6090058</v>
      </c>
      <c r="GI1255" s="446">
        <f t="shared" si="2532"/>
        <v>166575420</v>
      </c>
      <c r="GJ1255" s="446">
        <f t="shared" si="2532"/>
        <v>40082625</v>
      </c>
      <c r="GK1255" s="446">
        <f t="shared" si="2532"/>
        <v>8746647</v>
      </c>
      <c r="GL1255" s="446">
        <f t="shared" si="2532"/>
        <v>51865389</v>
      </c>
      <c r="GM1255" s="446">
        <f t="shared" si="2532"/>
        <v>7081623</v>
      </c>
      <c r="GN1255" s="446">
        <f t="shared" si="2529"/>
        <v>767060</v>
      </c>
      <c r="GO1255" s="446">
        <f t="shared" si="2533"/>
        <v>237618</v>
      </c>
      <c r="GP1255" s="446">
        <f t="shared" si="2533"/>
        <v>257805</v>
      </c>
      <c r="GQ1255" s="446" t="str">
        <f t="shared" si="2533"/>
        <v>-</v>
      </c>
      <c r="GR1255" s="446"/>
      <c r="GS1255" s="446"/>
      <c r="GT1255" s="446"/>
      <c r="GU1255" s="446"/>
      <c r="GV1255" s="416"/>
    </row>
    <row r="1256" spans="1:204" ht="9.75" customHeight="1" x14ac:dyDescent="0.2">
      <c r="A1256" s="485" t="str">
        <f t="shared" si="2489"/>
        <v>2023-24SEPTEMBERRX8</v>
      </c>
      <c r="B1256" s="503" t="str">
        <f t="shared" si="2516"/>
        <v>2023-24</v>
      </c>
      <c r="C1256" s="436" t="s">
        <v>640</v>
      </c>
      <c r="D1256" s="503" t="str">
        <f t="shared" si="2523"/>
        <v>Y63</v>
      </c>
      <c r="E1256" s="503" t="str">
        <f t="shared" si="2524"/>
        <v>North East and Yorkshire</v>
      </c>
      <c r="F1256" s="504" t="s">
        <v>450</v>
      </c>
      <c r="G1256" s="504" t="s">
        <v>696</v>
      </c>
      <c r="H1256" s="522">
        <v>95145</v>
      </c>
      <c r="I1256" s="522">
        <v>63173</v>
      </c>
      <c r="J1256" s="522">
        <v>642216</v>
      </c>
      <c r="K1256" s="522">
        <v>10</v>
      </c>
      <c r="L1256" s="522">
        <v>0</v>
      </c>
      <c r="M1256" s="522">
        <v>43</v>
      </c>
      <c r="N1256" s="522">
        <v>72</v>
      </c>
      <c r="O1256" s="522">
        <v>104</v>
      </c>
      <c r="P1256" s="522">
        <v>357</v>
      </c>
      <c r="Q1256" s="522">
        <v>125</v>
      </c>
      <c r="R1256" s="522">
        <v>112</v>
      </c>
      <c r="S1256" s="522">
        <v>66595</v>
      </c>
      <c r="T1256" s="522">
        <v>8908</v>
      </c>
      <c r="U1256" s="522">
        <v>6316</v>
      </c>
      <c r="V1256" s="522">
        <v>37172</v>
      </c>
      <c r="W1256" s="522">
        <v>9360</v>
      </c>
      <c r="X1256" s="522">
        <v>254</v>
      </c>
      <c r="Y1256" s="522">
        <v>4530015</v>
      </c>
      <c r="Z1256" s="522">
        <v>509</v>
      </c>
      <c r="AA1256" s="522">
        <v>882</v>
      </c>
      <c r="AB1256" s="522">
        <v>3604001</v>
      </c>
      <c r="AC1256" s="522">
        <v>571</v>
      </c>
      <c r="AD1256" s="522">
        <v>1009</v>
      </c>
      <c r="AE1256" s="522">
        <v>73212395</v>
      </c>
      <c r="AF1256" s="522">
        <v>1970</v>
      </c>
      <c r="AG1256" s="522">
        <v>4419</v>
      </c>
      <c r="AH1256" s="522">
        <v>54628114</v>
      </c>
      <c r="AI1256" s="522">
        <v>5836</v>
      </c>
      <c r="AJ1256" s="522">
        <v>12975</v>
      </c>
      <c r="AK1256" s="522">
        <v>2117247</v>
      </c>
      <c r="AL1256" s="522">
        <v>8336</v>
      </c>
      <c r="AM1256" s="522">
        <v>20782</v>
      </c>
      <c r="AN1256" s="522">
        <v>396</v>
      </c>
      <c r="AO1256" s="522">
        <v>1044</v>
      </c>
      <c r="AP1256" s="522">
        <v>2233</v>
      </c>
      <c r="AQ1256" s="522">
        <v>7566511</v>
      </c>
      <c r="AR1256" s="522">
        <v>3388</v>
      </c>
      <c r="AS1256" s="522">
        <v>6598</v>
      </c>
      <c r="AT1256" s="522">
        <v>5568</v>
      </c>
      <c r="AU1256" s="522">
        <v>1195</v>
      </c>
      <c r="AV1256" s="522">
        <v>1157</v>
      </c>
      <c r="AW1256" s="522">
        <v>5046</v>
      </c>
      <c r="AX1256" s="522">
        <v>1377</v>
      </c>
      <c r="AY1256" s="522">
        <v>1839</v>
      </c>
      <c r="AZ1256" s="522">
        <v>1631</v>
      </c>
      <c r="BA1256" s="522">
        <v>4807</v>
      </c>
      <c r="BB1256" s="522">
        <v>12443569</v>
      </c>
      <c r="BC1256" s="522">
        <v>2589</v>
      </c>
      <c r="BD1256" s="522">
        <v>5053</v>
      </c>
      <c r="BE1256" s="522">
        <v>920</v>
      </c>
      <c r="BF1256" s="522">
        <v>734</v>
      </c>
      <c r="BG1256" s="522">
        <v>1786</v>
      </c>
      <c r="BH1256" s="522">
        <v>1367</v>
      </c>
      <c r="BI1256" s="522">
        <v>37779</v>
      </c>
      <c r="BJ1256" s="522">
        <v>4738</v>
      </c>
      <c r="BK1256" s="522">
        <v>18510</v>
      </c>
      <c r="BL1256" s="522">
        <v>61027</v>
      </c>
      <c r="BM1256" s="522">
        <v>16208</v>
      </c>
      <c r="BN1256" s="522">
        <v>12350</v>
      </c>
      <c r="BO1256" s="522">
        <v>11199</v>
      </c>
      <c r="BP1256" s="522">
        <v>8626</v>
      </c>
      <c r="BQ1256" s="522">
        <v>49709</v>
      </c>
      <c r="BR1256" s="522">
        <v>39518</v>
      </c>
      <c r="BS1256" s="522">
        <v>14249</v>
      </c>
      <c r="BT1256" s="522">
        <v>9963</v>
      </c>
      <c r="BU1256" s="522">
        <v>394</v>
      </c>
      <c r="BV1256" s="522">
        <v>304</v>
      </c>
      <c r="BW1256" s="522">
        <v>289</v>
      </c>
      <c r="BX1256" s="522">
        <v>160015</v>
      </c>
      <c r="BY1256" s="522">
        <v>554</v>
      </c>
      <c r="BZ1256" s="522">
        <v>1024</v>
      </c>
      <c r="CA1256" s="522">
        <v>46</v>
      </c>
      <c r="CB1256" s="522">
        <v>21572</v>
      </c>
      <c r="CC1256" s="522">
        <v>469</v>
      </c>
      <c r="CD1256" s="522">
        <v>916</v>
      </c>
      <c r="CE1256" s="522">
        <v>8573</v>
      </c>
      <c r="CF1256" s="522">
        <v>4348428</v>
      </c>
      <c r="CG1256" s="522">
        <v>507</v>
      </c>
      <c r="CH1256" s="522">
        <v>878</v>
      </c>
      <c r="CI1256" s="522">
        <v>3886</v>
      </c>
      <c r="CJ1256" s="522">
        <v>8277182</v>
      </c>
      <c r="CK1256" s="522">
        <v>2130</v>
      </c>
      <c r="CL1256" s="522">
        <v>4767</v>
      </c>
      <c r="CM1256" s="522">
        <v>971</v>
      </c>
      <c r="CN1256" s="522">
        <v>1985843</v>
      </c>
      <c r="CO1256" s="522">
        <v>2045</v>
      </c>
      <c r="CP1256" s="522">
        <v>4608</v>
      </c>
      <c r="CQ1256" s="522">
        <v>32315</v>
      </c>
      <c r="CR1256" s="522">
        <v>62949370</v>
      </c>
      <c r="CS1256" s="522">
        <v>1948</v>
      </c>
      <c r="CT1256" s="522">
        <v>4378</v>
      </c>
      <c r="CU1256" s="522">
        <v>1451</v>
      </c>
      <c r="CV1256" s="522">
        <v>7801989</v>
      </c>
      <c r="CW1256" s="522">
        <v>5377</v>
      </c>
      <c r="CX1256" s="522">
        <v>11163</v>
      </c>
      <c r="CY1256" s="522">
        <v>1182</v>
      </c>
      <c r="CZ1256" s="522">
        <v>7104585</v>
      </c>
      <c r="DA1256" s="522">
        <v>6011</v>
      </c>
      <c r="DB1256" s="522">
        <v>12974</v>
      </c>
      <c r="DC1256" s="522">
        <v>2129</v>
      </c>
      <c r="DD1256" s="522">
        <v>17713912</v>
      </c>
      <c r="DE1256" s="522">
        <v>8320</v>
      </c>
      <c r="DF1256" s="522">
        <v>17393</v>
      </c>
      <c r="DG1256" s="522">
        <v>571</v>
      </c>
      <c r="DH1256" s="522">
        <v>5245499</v>
      </c>
      <c r="DI1256" s="522">
        <v>9187</v>
      </c>
      <c r="DJ1256" s="522">
        <v>21126</v>
      </c>
      <c r="DK1256" s="522">
        <v>279</v>
      </c>
      <c r="DL1256" s="522">
        <v>107793</v>
      </c>
      <c r="DM1256" s="522">
        <v>386</v>
      </c>
      <c r="DN1256" s="522">
        <v>639</v>
      </c>
      <c r="DO1256" s="522">
        <v>5179</v>
      </c>
      <c r="DP1256" s="522">
        <v>248158</v>
      </c>
      <c r="DQ1256" s="522">
        <v>48</v>
      </c>
      <c r="DR1256" s="522">
        <v>91</v>
      </c>
      <c r="DS1256" s="522">
        <v>75</v>
      </c>
      <c r="DT1256" s="522">
        <v>125241</v>
      </c>
      <c r="DU1256" s="522">
        <v>1670</v>
      </c>
      <c r="DV1256" s="522">
        <v>3315</v>
      </c>
      <c r="DW1256" s="522">
        <v>64</v>
      </c>
      <c r="DX1256" s="522" t="s">
        <v>152</v>
      </c>
      <c r="DY1256" s="522" t="s">
        <v>152</v>
      </c>
      <c r="DZ1256" s="522" t="s">
        <v>152</v>
      </c>
      <c r="EA1256" s="522" t="s">
        <v>152</v>
      </c>
      <c r="EB1256" s="522" t="s">
        <v>152</v>
      </c>
      <c r="EC1256" s="522" t="s">
        <v>152</v>
      </c>
      <c r="ED1256" s="522" t="s">
        <v>152</v>
      </c>
      <c r="EE1256" s="522" t="s">
        <v>152</v>
      </c>
      <c r="EF1256" s="522" t="s">
        <v>152</v>
      </c>
      <c r="EG1256" s="522">
        <v>242</v>
      </c>
      <c r="EH1256" s="508">
        <v>70</v>
      </c>
      <c r="EI1256" s="522" t="s">
        <v>152</v>
      </c>
      <c r="EJ1256" s="483"/>
      <c r="EK1256" s="483"/>
      <c r="EL1256" s="483"/>
      <c r="EM1256" s="483"/>
      <c r="EN1256" s="483"/>
      <c r="EO1256" s="483"/>
      <c r="EP1256" s="483"/>
      <c r="EQ1256" s="483"/>
      <c r="ER1256" s="483"/>
      <c r="ES1256" s="483"/>
      <c r="ET1256" s="483"/>
      <c r="EU1256" s="483"/>
      <c r="EV1256" s="483"/>
      <c r="EW1256" s="483"/>
      <c r="EX1256" s="483"/>
      <c r="EY1256" s="483"/>
      <c r="EZ1256" s="484"/>
      <c r="FA1256" s="468">
        <f t="shared" si="2500"/>
        <v>9</v>
      </c>
      <c r="FB1256" s="485">
        <f t="shared" si="2525"/>
        <v>2023</v>
      </c>
      <c r="FC1256" s="486">
        <f t="shared" si="2526"/>
        <v>45170</v>
      </c>
      <c r="FD1256" s="470">
        <f t="shared" si="2527"/>
        <v>30</v>
      </c>
      <c r="FE1256" s="471"/>
      <c r="FF1256" s="517">
        <f t="shared" si="2521"/>
        <v>0.60566015670681794</v>
      </c>
      <c r="FG1256" s="471"/>
      <c r="FH1256" s="487">
        <f t="shared" si="2501"/>
        <v>1.8194881005837449</v>
      </c>
      <c r="FI1256" s="487">
        <f t="shared" si="2502"/>
        <v>1.3863942523574315</v>
      </c>
      <c r="FJ1256" s="487">
        <f t="shared" si="2503"/>
        <v>1.7731158961367954</v>
      </c>
      <c r="FK1256" s="487">
        <f t="shared" si="2504"/>
        <v>1.3657378087397087</v>
      </c>
      <c r="FL1256" s="487">
        <f t="shared" si="2505"/>
        <v>1.3372699881631336</v>
      </c>
      <c r="FM1256" s="487">
        <f t="shared" si="2506"/>
        <v>1.0631120197998494</v>
      </c>
      <c r="FN1256" s="487">
        <f t="shared" si="2507"/>
        <v>1.5223290598290597</v>
      </c>
      <c r="FO1256" s="487">
        <f t="shared" si="2508"/>
        <v>1.0644230769230769</v>
      </c>
      <c r="FP1256" s="487">
        <f t="shared" si="2509"/>
        <v>1.5511811023622046</v>
      </c>
      <c r="FQ1256" s="487">
        <f t="shared" si="2510"/>
        <v>1.1968503937007875</v>
      </c>
      <c r="FR1256" s="459"/>
      <c r="FS1256" s="468">
        <f t="shared" si="2534"/>
        <v>0</v>
      </c>
      <c r="FT1256" s="468">
        <f t="shared" si="2534"/>
        <v>2716439</v>
      </c>
      <c r="FU1256" s="468">
        <f t="shared" si="2534"/>
        <v>4548456</v>
      </c>
      <c r="FV1256" s="468">
        <f t="shared" si="2534"/>
        <v>6569992</v>
      </c>
      <c r="FW1256" s="468">
        <f t="shared" si="2534"/>
        <v>7856856</v>
      </c>
      <c r="FX1256" s="468">
        <f t="shared" si="2534"/>
        <v>6372844</v>
      </c>
      <c r="FY1256" s="468">
        <f t="shared" si="2534"/>
        <v>164263068</v>
      </c>
      <c r="FZ1256" s="468">
        <f t="shared" si="2534"/>
        <v>121446000</v>
      </c>
      <c r="GA1256" s="468">
        <f t="shared" si="2534"/>
        <v>5278628</v>
      </c>
      <c r="GB1256" s="468">
        <f t="shared" si="2531"/>
        <v>24289771</v>
      </c>
      <c r="GC1256" s="468">
        <f t="shared" si="2531"/>
        <v>14733334</v>
      </c>
      <c r="GD1256" s="468">
        <f t="shared" si="2532"/>
        <v>295936</v>
      </c>
      <c r="GE1256" s="468">
        <f t="shared" si="2532"/>
        <v>42136</v>
      </c>
      <c r="GF1256" s="468">
        <f t="shared" si="2532"/>
        <v>7527094</v>
      </c>
      <c r="GG1256" s="468">
        <f t="shared" si="2532"/>
        <v>18524562</v>
      </c>
      <c r="GH1256" s="468">
        <f t="shared" si="2532"/>
        <v>4474368</v>
      </c>
      <c r="GI1256" s="468">
        <f t="shared" si="2532"/>
        <v>141475070</v>
      </c>
      <c r="GJ1256" s="468">
        <f t="shared" si="2532"/>
        <v>16197513</v>
      </c>
      <c r="GK1256" s="468">
        <f t="shared" si="2532"/>
        <v>15335268</v>
      </c>
      <c r="GL1256" s="468">
        <f t="shared" si="2532"/>
        <v>37029697</v>
      </c>
      <c r="GM1256" s="468">
        <f t="shared" si="2532"/>
        <v>12062946</v>
      </c>
      <c r="GN1256" s="468">
        <f t="shared" si="2529"/>
        <v>248625</v>
      </c>
      <c r="GO1256" s="468">
        <f t="shared" si="2533"/>
        <v>178281</v>
      </c>
      <c r="GP1256" s="468">
        <f t="shared" si="2533"/>
        <v>471289</v>
      </c>
      <c r="GQ1256" s="468" t="str">
        <f t="shared" si="2533"/>
        <v>-</v>
      </c>
      <c r="GR1256" s="468"/>
      <c r="GS1256" s="468"/>
      <c r="GT1256" s="468"/>
      <c r="GU1256" s="468"/>
      <c r="GV1256" s="425"/>
    </row>
    <row r="1257" spans="1:204" ht="9.75" customHeight="1" x14ac:dyDescent="0.2">
      <c r="A1257" s="472" t="str">
        <f t="shared" si="2489"/>
        <v>2023-24OCTOBERRX9</v>
      </c>
      <c r="B1257" s="488" t="str">
        <f t="shared" si="2516"/>
        <v>2023-24</v>
      </c>
      <c r="C1257" s="400" t="s">
        <v>643</v>
      </c>
      <c r="D1257" s="488" t="str">
        <f t="shared" si="2523"/>
        <v>Y60</v>
      </c>
      <c r="E1257" s="488" t="str">
        <f t="shared" si="2524"/>
        <v>Midlands</v>
      </c>
      <c r="F1257" s="474" t="s">
        <v>451</v>
      </c>
      <c r="G1257" s="474" t="s">
        <v>686</v>
      </c>
      <c r="H1257" s="518">
        <v>96432</v>
      </c>
      <c r="I1257" s="518">
        <v>71823</v>
      </c>
      <c r="J1257" s="518">
        <v>943328</v>
      </c>
      <c r="K1257" s="518">
        <v>13</v>
      </c>
      <c r="L1257" s="518">
        <v>2</v>
      </c>
      <c r="M1257" s="518">
        <v>45</v>
      </c>
      <c r="N1257" s="518">
        <v>83</v>
      </c>
      <c r="O1257" s="518">
        <v>163</v>
      </c>
      <c r="P1257" s="518">
        <v>487</v>
      </c>
      <c r="Q1257" s="518">
        <v>1706</v>
      </c>
      <c r="R1257" s="518">
        <v>737</v>
      </c>
      <c r="S1257" s="518">
        <v>67042</v>
      </c>
      <c r="T1257" s="518">
        <v>8884</v>
      </c>
      <c r="U1257" s="518">
        <v>5767</v>
      </c>
      <c r="V1257" s="518">
        <v>38850</v>
      </c>
      <c r="W1257" s="518">
        <v>7724</v>
      </c>
      <c r="X1257" s="518">
        <v>327</v>
      </c>
      <c r="Y1257" s="518">
        <v>4896207</v>
      </c>
      <c r="Z1257" s="518">
        <v>551</v>
      </c>
      <c r="AA1257" s="518">
        <v>1007</v>
      </c>
      <c r="AB1257" s="518">
        <v>5298123</v>
      </c>
      <c r="AC1257" s="518">
        <v>919</v>
      </c>
      <c r="AD1257" s="518">
        <v>2011</v>
      </c>
      <c r="AE1257" s="518">
        <v>122921955</v>
      </c>
      <c r="AF1257" s="518">
        <v>3164</v>
      </c>
      <c r="AG1257" s="518">
        <v>6997</v>
      </c>
      <c r="AH1257" s="518">
        <v>98325390</v>
      </c>
      <c r="AI1257" s="518">
        <v>12730</v>
      </c>
      <c r="AJ1257" s="518">
        <v>31717</v>
      </c>
      <c r="AK1257" s="518">
        <v>3518500</v>
      </c>
      <c r="AL1257" s="518">
        <v>10760</v>
      </c>
      <c r="AM1257" s="518">
        <v>27005</v>
      </c>
      <c r="AN1257" s="518">
        <v>365</v>
      </c>
      <c r="AO1257" s="518">
        <v>5106</v>
      </c>
      <c r="AP1257" s="518">
        <v>5934</v>
      </c>
      <c r="AQ1257" s="518">
        <v>1729210</v>
      </c>
      <c r="AR1257" s="518">
        <v>291</v>
      </c>
      <c r="AS1257" s="518">
        <v>315</v>
      </c>
      <c r="AT1257" s="518">
        <v>9467</v>
      </c>
      <c r="AU1257" s="518">
        <v>1635</v>
      </c>
      <c r="AV1257" s="518">
        <v>2089</v>
      </c>
      <c r="AW1257" s="518">
        <v>66</v>
      </c>
      <c r="AX1257" s="518">
        <v>2726</v>
      </c>
      <c r="AY1257" s="518">
        <v>3017</v>
      </c>
      <c r="AZ1257" s="518">
        <v>2053</v>
      </c>
      <c r="BA1257" s="518">
        <v>8078</v>
      </c>
      <c r="BB1257" s="518">
        <v>24819314</v>
      </c>
      <c r="BC1257" s="518">
        <v>3072</v>
      </c>
      <c r="BD1257" s="518">
        <v>7109</v>
      </c>
      <c r="BE1257" s="518">
        <v>423</v>
      </c>
      <c r="BF1257" s="518">
        <v>1602</v>
      </c>
      <c r="BG1257" s="518">
        <v>1353</v>
      </c>
      <c r="BH1257" s="518">
        <v>4700</v>
      </c>
      <c r="BI1257" s="518">
        <v>32103</v>
      </c>
      <c r="BJ1257" s="518">
        <v>3439</v>
      </c>
      <c r="BK1257" s="518">
        <v>22033</v>
      </c>
      <c r="BL1257" s="518">
        <v>57575</v>
      </c>
      <c r="BM1257" s="518">
        <v>15955</v>
      </c>
      <c r="BN1257" s="518">
        <v>12339</v>
      </c>
      <c r="BO1257" s="518">
        <v>10509</v>
      </c>
      <c r="BP1257" s="518">
        <v>8236</v>
      </c>
      <c r="BQ1257" s="518">
        <v>51912</v>
      </c>
      <c r="BR1257" s="518">
        <v>41229</v>
      </c>
      <c r="BS1257" s="518">
        <v>12481</v>
      </c>
      <c r="BT1257" s="518">
        <v>8305</v>
      </c>
      <c r="BU1257" s="518">
        <v>254</v>
      </c>
      <c r="BV1257" s="518">
        <v>185</v>
      </c>
      <c r="BW1257" s="518">
        <v>0</v>
      </c>
      <c r="BX1257" s="518">
        <v>0</v>
      </c>
      <c r="BY1257" s="518" t="s">
        <v>152</v>
      </c>
      <c r="BZ1257" s="518" t="s">
        <v>152</v>
      </c>
      <c r="CA1257" s="518">
        <v>14</v>
      </c>
      <c r="CB1257" s="518">
        <v>9520</v>
      </c>
      <c r="CC1257" s="518">
        <v>680</v>
      </c>
      <c r="CD1257" s="518">
        <v>1485</v>
      </c>
      <c r="CE1257" s="518">
        <v>8870</v>
      </c>
      <c r="CF1257" s="518">
        <v>4886687</v>
      </c>
      <c r="CG1257" s="518">
        <v>551</v>
      </c>
      <c r="CH1257" s="518">
        <v>1005</v>
      </c>
      <c r="CI1257" s="518">
        <v>673</v>
      </c>
      <c r="CJ1257" s="518">
        <v>2238641</v>
      </c>
      <c r="CK1257" s="518">
        <v>3326</v>
      </c>
      <c r="CL1257" s="518">
        <v>6817</v>
      </c>
      <c r="CM1257" s="518">
        <v>772</v>
      </c>
      <c r="CN1257" s="518">
        <v>2676426</v>
      </c>
      <c r="CO1257" s="518">
        <v>3467</v>
      </c>
      <c r="CP1257" s="518">
        <v>7851</v>
      </c>
      <c r="CQ1257" s="518">
        <v>37405</v>
      </c>
      <c r="CR1257" s="518">
        <v>118006888</v>
      </c>
      <c r="CS1257" s="518">
        <v>3155</v>
      </c>
      <c r="CT1257" s="518">
        <v>6980</v>
      </c>
      <c r="CU1257" s="518">
        <v>4</v>
      </c>
      <c r="CV1257" s="518">
        <v>89213</v>
      </c>
      <c r="CW1257" s="518">
        <v>22303</v>
      </c>
      <c r="CX1257" s="518">
        <v>50504</v>
      </c>
      <c r="CY1257" s="518">
        <v>215</v>
      </c>
      <c r="CZ1257" s="518">
        <v>4697538</v>
      </c>
      <c r="DA1257" s="518">
        <v>21849</v>
      </c>
      <c r="DB1257" s="518">
        <v>52817</v>
      </c>
      <c r="DC1257" s="518">
        <v>1496</v>
      </c>
      <c r="DD1257" s="518">
        <v>13243205</v>
      </c>
      <c r="DE1257" s="518">
        <v>8852</v>
      </c>
      <c r="DF1257" s="518">
        <v>17526</v>
      </c>
      <c r="DG1257" s="518">
        <v>58</v>
      </c>
      <c r="DH1257" s="518">
        <v>769496</v>
      </c>
      <c r="DI1257" s="518">
        <v>13267</v>
      </c>
      <c r="DJ1257" s="518">
        <v>45435</v>
      </c>
      <c r="DK1257" s="518">
        <v>311</v>
      </c>
      <c r="DL1257" s="518">
        <v>89685</v>
      </c>
      <c r="DM1257" s="518">
        <v>288</v>
      </c>
      <c r="DN1257" s="518">
        <v>465</v>
      </c>
      <c r="DO1257" s="518">
        <v>4098</v>
      </c>
      <c r="DP1257" s="518">
        <v>229665</v>
      </c>
      <c r="DQ1257" s="518">
        <v>56</v>
      </c>
      <c r="DR1257" s="518">
        <v>110</v>
      </c>
      <c r="DS1257" s="518">
        <v>25</v>
      </c>
      <c r="DT1257" s="518">
        <v>63568</v>
      </c>
      <c r="DU1257" s="518">
        <v>2543</v>
      </c>
      <c r="DV1257" s="518">
        <v>5129</v>
      </c>
      <c r="DW1257" s="518">
        <v>19</v>
      </c>
      <c r="DX1257" s="518">
        <v>36944</v>
      </c>
      <c r="DY1257" s="518">
        <v>88237676</v>
      </c>
      <c r="DZ1257" s="518">
        <v>2388</v>
      </c>
      <c r="EA1257" s="518">
        <v>5186</v>
      </c>
      <c r="EB1257" s="518">
        <v>27668</v>
      </c>
      <c r="EC1257" s="518">
        <v>12869</v>
      </c>
      <c r="ED1257" s="518">
        <v>5407</v>
      </c>
      <c r="EE1257" s="518">
        <v>40015233</v>
      </c>
      <c r="EF1257" s="518">
        <v>0</v>
      </c>
      <c r="EG1257" s="518">
        <v>108</v>
      </c>
      <c r="EH1257" s="518">
        <v>218</v>
      </c>
      <c r="EI1257" s="518"/>
      <c r="EJ1257" s="475"/>
      <c r="EK1257" s="475"/>
      <c r="EL1257" s="475"/>
      <c r="EM1257" s="475"/>
      <c r="EN1257" s="475"/>
      <c r="EO1257" s="475"/>
      <c r="EP1257" s="475"/>
      <c r="EQ1257" s="475"/>
      <c r="ER1257" s="475"/>
      <c r="ES1257" s="475"/>
      <c r="ET1257" s="475"/>
      <c r="EU1257" s="475"/>
      <c r="EV1257" s="475"/>
      <c r="EW1257" s="475"/>
      <c r="EX1257" s="475"/>
      <c r="EY1257" s="475"/>
      <c r="EZ1257" s="476"/>
      <c r="FA1257" s="446">
        <f t="shared" si="2500"/>
        <v>10</v>
      </c>
      <c r="FB1257" s="417">
        <f t="shared" si="2525"/>
        <v>2023</v>
      </c>
      <c r="FC1257" s="448">
        <f t="shared" si="2526"/>
        <v>45200</v>
      </c>
      <c r="FD1257" s="449">
        <f t="shared" si="2527"/>
        <v>31</v>
      </c>
      <c r="FE1257" s="450"/>
      <c r="FF1257" s="451">
        <f t="shared" si="2521"/>
        <v>0.48803143979992852</v>
      </c>
      <c r="FG1257" s="450"/>
      <c r="FH1257" s="452">
        <f t="shared" si="2501"/>
        <v>1.7959252588923909</v>
      </c>
      <c r="FI1257" s="452">
        <f t="shared" si="2502"/>
        <v>1.3889013957676721</v>
      </c>
      <c r="FJ1257" s="452">
        <f t="shared" si="2503"/>
        <v>1.8222646089821397</v>
      </c>
      <c r="FK1257" s="452">
        <f t="shared" si="2504"/>
        <v>1.4281255418761922</v>
      </c>
      <c r="FL1257" s="452">
        <f t="shared" si="2505"/>
        <v>1.3362162162162161</v>
      </c>
      <c r="FM1257" s="452">
        <f t="shared" si="2506"/>
        <v>1.0612355212355213</v>
      </c>
      <c r="FN1257" s="452">
        <f t="shared" si="2507"/>
        <v>1.6158726048679442</v>
      </c>
      <c r="FO1257" s="452">
        <f t="shared" si="2508"/>
        <v>1.0752200932159504</v>
      </c>
      <c r="FP1257" s="452">
        <f t="shared" si="2509"/>
        <v>0.77675840978593269</v>
      </c>
      <c r="FQ1257" s="452">
        <f t="shared" si="2510"/>
        <v>0.56574923547400613</v>
      </c>
      <c r="FR1257" s="453"/>
      <c r="FS1257" s="446">
        <f t="shared" si="2534"/>
        <v>143646</v>
      </c>
      <c r="FT1257" s="446">
        <f t="shared" si="2534"/>
        <v>3232035</v>
      </c>
      <c r="FU1257" s="446">
        <f t="shared" si="2534"/>
        <v>5961309</v>
      </c>
      <c r="FV1257" s="446">
        <f t="shared" si="2534"/>
        <v>11707149</v>
      </c>
      <c r="FW1257" s="446">
        <f t="shared" si="2534"/>
        <v>8946188</v>
      </c>
      <c r="FX1257" s="446">
        <f t="shared" si="2534"/>
        <v>11597437</v>
      </c>
      <c r="FY1257" s="446">
        <f t="shared" si="2534"/>
        <v>271833450</v>
      </c>
      <c r="FZ1257" s="446">
        <f t="shared" si="2534"/>
        <v>244982108</v>
      </c>
      <c r="GA1257" s="446">
        <f t="shared" si="2534"/>
        <v>8830635</v>
      </c>
      <c r="GB1257" s="446">
        <f t="shared" si="2531"/>
        <v>57426502</v>
      </c>
      <c r="GC1257" s="446">
        <f t="shared" si="2531"/>
        <v>1869210</v>
      </c>
      <c r="GD1257" s="446" t="str">
        <f t="shared" si="2532"/>
        <v>-</v>
      </c>
      <c r="GE1257" s="446">
        <f t="shared" si="2532"/>
        <v>20790</v>
      </c>
      <c r="GF1257" s="446">
        <f t="shared" si="2532"/>
        <v>8914350</v>
      </c>
      <c r="GG1257" s="446">
        <f t="shared" si="2532"/>
        <v>4587841</v>
      </c>
      <c r="GH1257" s="446">
        <f t="shared" si="2532"/>
        <v>6060972</v>
      </c>
      <c r="GI1257" s="446">
        <f t="shared" si="2532"/>
        <v>261086900</v>
      </c>
      <c r="GJ1257" s="446">
        <f t="shared" si="2532"/>
        <v>202016</v>
      </c>
      <c r="GK1257" s="446">
        <f t="shared" si="2532"/>
        <v>11355655</v>
      </c>
      <c r="GL1257" s="446">
        <f t="shared" si="2532"/>
        <v>26218896</v>
      </c>
      <c r="GM1257" s="446">
        <f t="shared" si="2532"/>
        <v>2635230</v>
      </c>
      <c r="GN1257" s="446">
        <f t="shared" si="2529"/>
        <v>128225</v>
      </c>
      <c r="GO1257" s="446">
        <f t="shared" si="2533"/>
        <v>144615</v>
      </c>
      <c r="GP1257" s="446">
        <f t="shared" si="2533"/>
        <v>450780</v>
      </c>
      <c r="GQ1257" s="446">
        <f t="shared" si="2533"/>
        <v>191591584</v>
      </c>
      <c r="GR1257" s="446"/>
      <c r="GS1257" s="446"/>
      <c r="GT1257" s="446"/>
      <c r="GU1257" s="446"/>
      <c r="GV1257" s="416"/>
    </row>
    <row r="1258" spans="1:204" ht="9.75" customHeight="1" x14ac:dyDescent="0.2">
      <c r="A1258" s="417" t="str">
        <f t="shared" ref="A1258:A1321" si="2535">B1258&amp;C1258&amp;F1258</f>
        <v>2023-24OCTOBERRYC</v>
      </c>
      <c r="B1258" s="458" t="str">
        <f t="shared" si="2516"/>
        <v>2023-24</v>
      </c>
      <c r="C1258" s="402" t="s">
        <v>643</v>
      </c>
      <c r="D1258" s="458" t="str">
        <f t="shared" si="2523"/>
        <v>Y61</v>
      </c>
      <c r="E1258" s="458" t="str">
        <f t="shared" si="2524"/>
        <v>East of England</v>
      </c>
      <c r="F1258" s="478" t="s">
        <v>453</v>
      </c>
      <c r="G1258" s="478" t="s">
        <v>687</v>
      </c>
      <c r="H1258" s="510">
        <v>120319</v>
      </c>
      <c r="I1258" s="510">
        <v>88396</v>
      </c>
      <c r="J1258" s="510">
        <v>932987</v>
      </c>
      <c r="K1258" s="510">
        <v>11</v>
      </c>
      <c r="L1258" s="510">
        <v>0</v>
      </c>
      <c r="M1258" s="510">
        <v>38</v>
      </c>
      <c r="N1258" s="510">
        <v>79</v>
      </c>
      <c r="O1258" s="510">
        <v>173</v>
      </c>
      <c r="P1258" s="510">
        <v>523</v>
      </c>
      <c r="Q1258" s="510">
        <v>6</v>
      </c>
      <c r="R1258" s="510">
        <v>3135</v>
      </c>
      <c r="S1258" s="510">
        <v>72066</v>
      </c>
      <c r="T1258" s="510">
        <v>8498</v>
      </c>
      <c r="U1258" s="510">
        <v>5480</v>
      </c>
      <c r="V1258" s="510">
        <v>40111</v>
      </c>
      <c r="W1258" s="510">
        <v>14655</v>
      </c>
      <c r="X1258" s="510">
        <v>325</v>
      </c>
      <c r="Y1258" s="510">
        <v>4767656</v>
      </c>
      <c r="Z1258" s="510">
        <v>561</v>
      </c>
      <c r="AA1258" s="510">
        <v>1047</v>
      </c>
      <c r="AB1258" s="510">
        <v>4052508</v>
      </c>
      <c r="AC1258" s="510">
        <v>740</v>
      </c>
      <c r="AD1258" s="510">
        <v>1361</v>
      </c>
      <c r="AE1258" s="510">
        <v>126543977</v>
      </c>
      <c r="AF1258" s="510">
        <v>3155</v>
      </c>
      <c r="AG1258" s="510">
        <v>6803</v>
      </c>
      <c r="AH1258" s="510">
        <v>143097551</v>
      </c>
      <c r="AI1258" s="510">
        <v>9764</v>
      </c>
      <c r="AJ1258" s="510">
        <v>23527</v>
      </c>
      <c r="AK1258" s="510">
        <v>3739313</v>
      </c>
      <c r="AL1258" s="510">
        <v>11506</v>
      </c>
      <c r="AM1258" s="510">
        <v>33977</v>
      </c>
      <c r="AN1258" s="510">
        <v>147</v>
      </c>
      <c r="AO1258" s="510">
        <v>1105</v>
      </c>
      <c r="AP1258" s="510">
        <v>2541</v>
      </c>
      <c r="AQ1258" s="510">
        <v>12721873</v>
      </c>
      <c r="AR1258" s="510">
        <v>5007</v>
      </c>
      <c r="AS1258" s="510">
        <v>10937</v>
      </c>
      <c r="AT1258" s="510">
        <v>7158</v>
      </c>
      <c r="AU1258" s="510">
        <v>90</v>
      </c>
      <c r="AV1258" s="510">
        <v>4656</v>
      </c>
      <c r="AW1258" s="510">
        <v>6406</v>
      </c>
      <c r="AX1258" s="510">
        <v>29</v>
      </c>
      <c r="AY1258" s="510">
        <v>2383</v>
      </c>
      <c r="AZ1258" s="510">
        <v>1198</v>
      </c>
      <c r="BA1258" s="510">
        <v>10112</v>
      </c>
      <c r="BB1258" s="510">
        <v>46920121</v>
      </c>
      <c r="BC1258" s="510">
        <v>4640</v>
      </c>
      <c r="BD1258" s="510">
        <v>9136</v>
      </c>
      <c r="BE1258" s="510">
        <v>88</v>
      </c>
      <c r="BF1258" s="510">
        <v>4252</v>
      </c>
      <c r="BG1258" s="510">
        <v>4032</v>
      </c>
      <c r="BH1258" s="510">
        <v>1740</v>
      </c>
      <c r="BI1258" s="510">
        <v>38503</v>
      </c>
      <c r="BJ1258" s="510">
        <v>2267</v>
      </c>
      <c r="BK1258" s="510">
        <v>24138</v>
      </c>
      <c r="BL1258" s="510">
        <v>64908</v>
      </c>
      <c r="BM1258" s="510">
        <v>19193</v>
      </c>
      <c r="BN1258" s="510">
        <v>13243</v>
      </c>
      <c r="BO1258" s="510">
        <v>12127</v>
      </c>
      <c r="BP1258" s="510">
        <v>8526</v>
      </c>
      <c r="BQ1258" s="510">
        <v>64268</v>
      </c>
      <c r="BR1258" s="510">
        <v>43700</v>
      </c>
      <c r="BS1258" s="510">
        <v>27714</v>
      </c>
      <c r="BT1258" s="510">
        <v>16267</v>
      </c>
      <c r="BU1258" s="510">
        <v>601</v>
      </c>
      <c r="BV1258" s="510">
        <v>383</v>
      </c>
      <c r="BW1258" s="510">
        <v>6</v>
      </c>
      <c r="BX1258" s="510">
        <v>3436</v>
      </c>
      <c r="BY1258" s="510">
        <v>573</v>
      </c>
      <c r="BZ1258" s="510">
        <v>990</v>
      </c>
      <c r="CA1258" s="510">
        <v>1</v>
      </c>
      <c r="CB1258" s="510">
        <v>4</v>
      </c>
      <c r="CC1258" s="510">
        <v>4</v>
      </c>
      <c r="CD1258" s="510">
        <v>4</v>
      </c>
      <c r="CE1258" s="510">
        <v>8491</v>
      </c>
      <c r="CF1258" s="510">
        <v>4764216</v>
      </c>
      <c r="CG1258" s="510">
        <v>561</v>
      </c>
      <c r="CH1258" s="510">
        <v>1047</v>
      </c>
      <c r="CI1258" s="510">
        <v>3148</v>
      </c>
      <c r="CJ1258" s="510">
        <v>9616161</v>
      </c>
      <c r="CK1258" s="510">
        <v>3055</v>
      </c>
      <c r="CL1258" s="510">
        <v>6337</v>
      </c>
      <c r="CM1258" s="510">
        <v>973</v>
      </c>
      <c r="CN1258" s="510">
        <v>2785501</v>
      </c>
      <c r="CO1258" s="510">
        <v>2863</v>
      </c>
      <c r="CP1258" s="510">
        <v>6319</v>
      </c>
      <c r="CQ1258" s="510">
        <v>35990</v>
      </c>
      <c r="CR1258" s="510">
        <v>114142315</v>
      </c>
      <c r="CS1258" s="510">
        <v>3172</v>
      </c>
      <c r="CT1258" s="510">
        <v>6869</v>
      </c>
      <c r="CU1258" s="510">
        <v>378</v>
      </c>
      <c r="CV1258" s="510">
        <v>6158350</v>
      </c>
      <c r="CW1258" s="510">
        <v>16292</v>
      </c>
      <c r="CX1258" s="510">
        <v>47754</v>
      </c>
      <c r="CY1258" s="510">
        <v>137</v>
      </c>
      <c r="CZ1258" s="510">
        <v>1759303</v>
      </c>
      <c r="DA1258" s="510">
        <v>12842</v>
      </c>
      <c r="DB1258" s="510">
        <v>35701</v>
      </c>
      <c r="DC1258" s="510">
        <v>704</v>
      </c>
      <c r="DD1258" s="510">
        <v>15435362</v>
      </c>
      <c r="DE1258" s="510">
        <v>21925</v>
      </c>
      <c r="DF1258" s="510">
        <v>59868</v>
      </c>
      <c r="DG1258" s="510">
        <v>94</v>
      </c>
      <c r="DH1258" s="510">
        <v>1697410</v>
      </c>
      <c r="DI1258" s="510">
        <v>18058</v>
      </c>
      <c r="DJ1258" s="510">
        <v>58673</v>
      </c>
      <c r="DK1258" s="510">
        <v>662</v>
      </c>
      <c r="DL1258" s="510">
        <v>229231</v>
      </c>
      <c r="DM1258" s="510">
        <v>346</v>
      </c>
      <c r="DN1258" s="510">
        <v>602</v>
      </c>
      <c r="DO1258" s="510">
        <v>5686</v>
      </c>
      <c r="DP1258" s="510">
        <v>272189</v>
      </c>
      <c r="DQ1258" s="510">
        <v>48</v>
      </c>
      <c r="DR1258" s="510">
        <v>93</v>
      </c>
      <c r="DS1258" s="510">
        <v>110</v>
      </c>
      <c r="DT1258" s="510">
        <v>202084</v>
      </c>
      <c r="DU1258" s="510">
        <v>1837</v>
      </c>
      <c r="DV1258" s="510">
        <v>4187</v>
      </c>
      <c r="DW1258" s="510">
        <v>98</v>
      </c>
      <c r="DX1258" s="510">
        <v>36933</v>
      </c>
      <c r="DY1258" s="510">
        <v>99180102</v>
      </c>
      <c r="DZ1258" s="510">
        <v>2685</v>
      </c>
      <c r="EA1258" s="510">
        <v>6348</v>
      </c>
      <c r="EB1258" s="510">
        <v>27459</v>
      </c>
      <c r="EC1258" s="510">
        <v>13513</v>
      </c>
      <c r="ED1258" s="510">
        <v>6661</v>
      </c>
      <c r="EE1258" s="510">
        <v>50627197</v>
      </c>
      <c r="EF1258" s="510">
        <v>4309</v>
      </c>
      <c r="EG1258" s="510">
        <v>115</v>
      </c>
      <c r="EH1258" s="510">
        <v>237</v>
      </c>
      <c r="EI1258" s="510"/>
      <c r="EJ1258" s="479"/>
      <c r="EK1258" s="479"/>
      <c r="EL1258" s="479"/>
      <c r="EM1258" s="479"/>
      <c r="EN1258" s="479"/>
      <c r="EO1258" s="479"/>
      <c r="EP1258" s="479"/>
      <c r="EQ1258" s="479"/>
      <c r="ER1258" s="479"/>
      <c r="ES1258" s="479"/>
      <c r="ET1258" s="479"/>
      <c r="EU1258" s="479"/>
      <c r="EV1258" s="479"/>
      <c r="EW1258" s="479"/>
      <c r="EX1258" s="479"/>
      <c r="EY1258" s="479"/>
      <c r="EZ1258" s="516"/>
      <c r="FA1258" s="446">
        <f t="shared" si="2500"/>
        <v>10</v>
      </c>
      <c r="FB1258" s="417">
        <f t="shared" si="2525"/>
        <v>2023</v>
      </c>
      <c r="FC1258" s="448">
        <f t="shared" si="2526"/>
        <v>45200</v>
      </c>
      <c r="FD1258" s="449">
        <f t="shared" si="2527"/>
        <v>31</v>
      </c>
      <c r="FE1258" s="450"/>
      <c r="FF1258" s="451">
        <f t="shared" si="2521"/>
        <v>0.71297805642633227</v>
      </c>
      <c r="FG1258" s="450"/>
      <c r="FH1258" s="452">
        <f t="shared" si="2501"/>
        <v>2.2585314191574488</v>
      </c>
      <c r="FI1258" s="452">
        <f t="shared" si="2502"/>
        <v>1.5583666745116498</v>
      </c>
      <c r="FJ1258" s="452">
        <f t="shared" si="2503"/>
        <v>2.2129562043795619</v>
      </c>
      <c r="FK1258" s="452">
        <f t="shared" si="2504"/>
        <v>1.5558394160583942</v>
      </c>
      <c r="FL1258" s="452">
        <f t="shared" si="2505"/>
        <v>1.6022537458552517</v>
      </c>
      <c r="FM1258" s="452">
        <f t="shared" si="2506"/>
        <v>1.0894767021515295</v>
      </c>
      <c r="FN1258" s="452">
        <f t="shared" si="2507"/>
        <v>1.8910951893551688</v>
      </c>
      <c r="FO1258" s="452">
        <f t="shared" si="2508"/>
        <v>1.1099965881951552</v>
      </c>
      <c r="FP1258" s="452">
        <f t="shared" si="2509"/>
        <v>1.8492307692307692</v>
      </c>
      <c r="FQ1258" s="452">
        <f t="shared" si="2510"/>
        <v>1.1784615384615384</v>
      </c>
      <c r="FR1258" s="453"/>
      <c r="FS1258" s="446">
        <f t="shared" si="2534"/>
        <v>0</v>
      </c>
      <c r="FT1258" s="446">
        <f t="shared" si="2534"/>
        <v>3359048</v>
      </c>
      <c r="FU1258" s="446">
        <f t="shared" si="2534"/>
        <v>6983284</v>
      </c>
      <c r="FV1258" s="446">
        <f t="shared" si="2534"/>
        <v>15292508</v>
      </c>
      <c r="FW1258" s="446">
        <f t="shared" si="2534"/>
        <v>8897406</v>
      </c>
      <c r="FX1258" s="446">
        <f t="shared" si="2534"/>
        <v>7458280</v>
      </c>
      <c r="FY1258" s="446">
        <f t="shared" si="2534"/>
        <v>272875133</v>
      </c>
      <c r="FZ1258" s="446">
        <f t="shared" si="2534"/>
        <v>344788185</v>
      </c>
      <c r="GA1258" s="446">
        <f t="shared" si="2534"/>
        <v>11042525</v>
      </c>
      <c r="GB1258" s="446">
        <f t="shared" si="2531"/>
        <v>92383232</v>
      </c>
      <c r="GC1258" s="446">
        <f t="shared" si="2531"/>
        <v>27790917</v>
      </c>
      <c r="GD1258" s="446">
        <f t="shared" si="2532"/>
        <v>5940</v>
      </c>
      <c r="GE1258" s="446">
        <f t="shared" si="2532"/>
        <v>4</v>
      </c>
      <c r="GF1258" s="446">
        <f t="shared" si="2532"/>
        <v>8890077</v>
      </c>
      <c r="GG1258" s="446">
        <f t="shared" si="2532"/>
        <v>19948876</v>
      </c>
      <c r="GH1258" s="446">
        <f t="shared" si="2532"/>
        <v>6148387</v>
      </c>
      <c r="GI1258" s="446">
        <f t="shared" si="2532"/>
        <v>247215310</v>
      </c>
      <c r="GJ1258" s="446">
        <f t="shared" si="2532"/>
        <v>18051012</v>
      </c>
      <c r="GK1258" s="446">
        <f t="shared" si="2532"/>
        <v>4891037</v>
      </c>
      <c r="GL1258" s="446">
        <f t="shared" si="2532"/>
        <v>42147072</v>
      </c>
      <c r="GM1258" s="446">
        <f t="shared" si="2532"/>
        <v>5515262</v>
      </c>
      <c r="GN1258" s="446">
        <f t="shared" si="2529"/>
        <v>460570</v>
      </c>
      <c r="GO1258" s="446">
        <f t="shared" si="2533"/>
        <v>398524</v>
      </c>
      <c r="GP1258" s="446">
        <f t="shared" si="2533"/>
        <v>528798</v>
      </c>
      <c r="GQ1258" s="446">
        <f t="shared" si="2533"/>
        <v>234450684</v>
      </c>
      <c r="GR1258" s="446"/>
      <c r="GS1258" s="446"/>
      <c r="GT1258" s="446"/>
      <c r="GU1258" s="446"/>
      <c r="GV1258" s="416"/>
    </row>
    <row r="1259" spans="1:204" ht="9.75" customHeight="1" x14ac:dyDescent="0.2">
      <c r="A1259" s="417" t="str">
        <f t="shared" si="2535"/>
        <v>2023-24OCTOBERR1F</v>
      </c>
      <c r="B1259" s="458" t="str">
        <f t="shared" si="2516"/>
        <v>2023-24</v>
      </c>
      <c r="C1259" s="402" t="s">
        <v>643</v>
      </c>
      <c r="D1259" s="458" t="str">
        <f t="shared" si="2523"/>
        <v>Y59</v>
      </c>
      <c r="E1259" s="458" t="str">
        <f t="shared" si="2524"/>
        <v>South East</v>
      </c>
      <c r="F1259" s="478" t="s">
        <v>458</v>
      </c>
      <c r="G1259" s="478" t="s">
        <v>688</v>
      </c>
      <c r="H1259" s="510">
        <v>3670</v>
      </c>
      <c r="I1259" s="510">
        <v>2059</v>
      </c>
      <c r="J1259" s="510">
        <v>21623</v>
      </c>
      <c r="K1259" s="510">
        <v>11</v>
      </c>
      <c r="L1259" s="510">
        <v>0</v>
      </c>
      <c r="M1259" s="510">
        <v>30</v>
      </c>
      <c r="N1259" s="510">
        <v>77</v>
      </c>
      <c r="O1259" s="510">
        <v>182</v>
      </c>
      <c r="P1259" s="510">
        <v>13</v>
      </c>
      <c r="Q1259" s="510">
        <v>0</v>
      </c>
      <c r="R1259" s="510">
        <v>31</v>
      </c>
      <c r="S1259" s="510">
        <v>2782</v>
      </c>
      <c r="T1259" s="510">
        <v>125</v>
      </c>
      <c r="U1259" s="510">
        <v>86</v>
      </c>
      <c r="V1259" s="510">
        <v>1372</v>
      </c>
      <c r="W1259" s="510">
        <v>830</v>
      </c>
      <c r="X1259" s="510">
        <v>39</v>
      </c>
      <c r="Y1259" s="510">
        <v>82469</v>
      </c>
      <c r="Z1259" s="510">
        <v>660</v>
      </c>
      <c r="AA1259" s="510">
        <v>1183</v>
      </c>
      <c r="AB1259" s="510">
        <v>57174</v>
      </c>
      <c r="AC1259" s="510">
        <v>665</v>
      </c>
      <c r="AD1259" s="510">
        <v>1281</v>
      </c>
      <c r="AE1259" s="510">
        <v>2459159</v>
      </c>
      <c r="AF1259" s="510">
        <v>1792</v>
      </c>
      <c r="AG1259" s="510">
        <v>3695</v>
      </c>
      <c r="AH1259" s="510">
        <v>4041184</v>
      </c>
      <c r="AI1259" s="510">
        <v>4869</v>
      </c>
      <c r="AJ1259" s="510">
        <v>12174</v>
      </c>
      <c r="AK1259" s="510">
        <v>299330</v>
      </c>
      <c r="AL1259" s="510">
        <v>7675</v>
      </c>
      <c r="AM1259" s="510">
        <v>16535</v>
      </c>
      <c r="AN1259" s="510" t="s">
        <v>152</v>
      </c>
      <c r="AO1259" s="510">
        <v>93</v>
      </c>
      <c r="AP1259" s="510">
        <v>7</v>
      </c>
      <c r="AQ1259" s="510">
        <v>8258</v>
      </c>
      <c r="AR1259" s="510">
        <v>1180</v>
      </c>
      <c r="AS1259" s="510">
        <v>1923</v>
      </c>
      <c r="AT1259" s="510">
        <v>211</v>
      </c>
      <c r="AU1259" s="510">
        <v>2</v>
      </c>
      <c r="AV1259" s="510">
        <v>16</v>
      </c>
      <c r="AW1259" s="510">
        <v>49</v>
      </c>
      <c r="AX1259" s="510">
        <v>8</v>
      </c>
      <c r="AY1259" s="510">
        <v>185</v>
      </c>
      <c r="AZ1259" s="510">
        <v>22</v>
      </c>
      <c r="BA1259" s="510" t="s">
        <v>152</v>
      </c>
      <c r="BB1259" s="510" t="s">
        <v>152</v>
      </c>
      <c r="BC1259" s="510" t="s">
        <v>152</v>
      </c>
      <c r="BD1259" s="510" t="s">
        <v>152</v>
      </c>
      <c r="BE1259" s="510" t="s">
        <v>152</v>
      </c>
      <c r="BF1259" s="510" t="s">
        <v>152</v>
      </c>
      <c r="BG1259" s="510" t="s">
        <v>152</v>
      </c>
      <c r="BH1259" s="510" t="s">
        <v>152</v>
      </c>
      <c r="BI1259" s="510">
        <v>1640</v>
      </c>
      <c r="BJ1259" s="510">
        <v>30</v>
      </c>
      <c r="BK1259" s="510">
        <v>901</v>
      </c>
      <c r="BL1259" s="510">
        <v>2571</v>
      </c>
      <c r="BM1259" s="510">
        <v>225</v>
      </c>
      <c r="BN1259" s="510">
        <v>192</v>
      </c>
      <c r="BO1259" s="510">
        <v>154</v>
      </c>
      <c r="BP1259" s="510">
        <v>132</v>
      </c>
      <c r="BQ1259" s="510">
        <v>1655</v>
      </c>
      <c r="BR1259" s="510">
        <v>1520</v>
      </c>
      <c r="BS1259" s="510">
        <v>1051</v>
      </c>
      <c r="BT1259" s="510">
        <v>923</v>
      </c>
      <c r="BU1259" s="510">
        <v>50</v>
      </c>
      <c r="BV1259" s="510">
        <v>41</v>
      </c>
      <c r="BW1259" s="510">
        <v>0</v>
      </c>
      <c r="BX1259" s="510">
        <v>0</v>
      </c>
      <c r="BY1259" s="510" t="s">
        <v>152</v>
      </c>
      <c r="BZ1259" s="510" t="s">
        <v>152</v>
      </c>
      <c r="CA1259" s="510">
        <v>2</v>
      </c>
      <c r="CB1259" s="510">
        <v>7941</v>
      </c>
      <c r="CC1259" s="510">
        <v>3971</v>
      </c>
      <c r="CD1259" s="510">
        <v>6268</v>
      </c>
      <c r="CE1259" s="510">
        <v>123</v>
      </c>
      <c r="CF1259" s="510">
        <v>74528</v>
      </c>
      <c r="CG1259" s="510">
        <v>606</v>
      </c>
      <c r="CH1259" s="510">
        <v>1165</v>
      </c>
      <c r="CI1259" s="510">
        <v>128</v>
      </c>
      <c r="CJ1259" s="510">
        <v>237024</v>
      </c>
      <c r="CK1259" s="510">
        <v>1852</v>
      </c>
      <c r="CL1259" s="510">
        <v>3876</v>
      </c>
      <c r="CM1259" s="510">
        <v>25</v>
      </c>
      <c r="CN1259" s="510">
        <v>77030</v>
      </c>
      <c r="CO1259" s="510">
        <v>3081</v>
      </c>
      <c r="CP1259" s="510">
        <v>5545</v>
      </c>
      <c r="CQ1259" s="510">
        <v>1219</v>
      </c>
      <c r="CR1259" s="510">
        <v>2145105</v>
      </c>
      <c r="CS1259" s="510">
        <v>1760</v>
      </c>
      <c r="CT1259" s="510">
        <v>3567</v>
      </c>
      <c r="CU1259" s="510">
        <v>152</v>
      </c>
      <c r="CV1259" s="510">
        <v>721065</v>
      </c>
      <c r="CW1259" s="510">
        <v>4744</v>
      </c>
      <c r="CX1259" s="510">
        <v>10311</v>
      </c>
      <c r="CY1259" s="510">
        <v>33</v>
      </c>
      <c r="CZ1259" s="510">
        <v>293709</v>
      </c>
      <c r="DA1259" s="510">
        <v>8900</v>
      </c>
      <c r="DB1259" s="510">
        <v>14921</v>
      </c>
      <c r="DC1259" s="510">
        <v>31</v>
      </c>
      <c r="DD1259" s="510">
        <v>408167</v>
      </c>
      <c r="DE1259" s="510">
        <v>13167</v>
      </c>
      <c r="DF1259" s="510">
        <v>26823</v>
      </c>
      <c r="DG1259" s="510">
        <v>12</v>
      </c>
      <c r="DH1259" s="510">
        <v>150573</v>
      </c>
      <c r="DI1259" s="510">
        <v>12548</v>
      </c>
      <c r="DJ1259" s="510">
        <v>25129</v>
      </c>
      <c r="DK1259" s="510">
        <v>10</v>
      </c>
      <c r="DL1259" s="510">
        <v>4245</v>
      </c>
      <c r="DM1259" s="510">
        <v>425</v>
      </c>
      <c r="DN1259" s="510">
        <v>665</v>
      </c>
      <c r="DO1259" s="510">
        <v>56</v>
      </c>
      <c r="DP1259" s="510">
        <v>2399</v>
      </c>
      <c r="DQ1259" s="510">
        <v>43</v>
      </c>
      <c r="DR1259" s="510">
        <v>78</v>
      </c>
      <c r="DS1259" s="510">
        <v>3</v>
      </c>
      <c r="DT1259" s="510">
        <v>5657</v>
      </c>
      <c r="DU1259" s="510">
        <v>1886</v>
      </c>
      <c r="DV1259" s="510">
        <v>3066</v>
      </c>
      <c r="DW1259" s="510">
        <v>3</v>
      </c>
      <c r="DX1259" s="510">
        <v>1649</v>
      </c>
      <c r="DY1259" s="510">
        <v>1511361</v>
      </c>
      <c r="DZ1259" s="510">
        <v>917</v>
      </c>
      <c r="EA1259" s="510">
        <v>1431</v>
      </c>
      <c r="EB1259" s="510">
        <v>572</v>
      </c>
      <c r="EC1259" s="510">
        <v>85</v>
      </c>
      <c r="ED1259" s="510">
        <v>12</v>
      </c>
      <c r="EE1259" s="510">
        <v>81467</v>
      </c>
      <c r="EF1259" s="510">
        <v>44</v>
      </c>
      <c r="EG1259" s="510">
        <v>0</v>
      </c>
      <c r="EH1259" s="510">
        <v>19</v>
      </c>
      <c r="EI1259" s="510"/>
      <c r="EJ1259" s="479"/>
      <c r="EK1259" s="479"/>
      <c r="EL1259" s="479"/>
      <c r="EM1259" s="479"/>
      <c r="EN1259" s="479"/>
      <c r="EO1259" s="479"/>
      <c r="EP1259" s="479"/>
      <c r="EQ1259" s="479"/>
      <c r="ER1259" s="479"/>
      <c r="ES1259" s="479"/>
      <c r="ET1259" s="479"/>
      <c r="EU1259" s="479"/>
      <c r="EV1259" s="479"/>
      <c r="EW1259" s="479"/>
      <c r="EX1259" s="479"/>
      <c r="EY1259" s="479"/>
      <c r="EZ1259" s="476"/>
      <c r="FA1259" s="446">
        <f t="shared" si="2500"/>
        <v>10</v>
      </c>
      <c r="FB1259" s="417">
        <f t="shared" si="2525"/>
        <v>2023</v>
      </c>
      <c r="FC1259" s="448">
        <f t="shared" si="2526"/>
        <v>45200</v>
      </c>
      <c r="FD1259" s="449">
        <f t="shared" si="2527"/>
        <v>31</v>
      </c>
      <c r="FE1259" s="450"/>
      <c r="FF1259" s="451">
        <f t="shared" si="2521"/>
        <v>0.5</v>
      </c>
      <c r="FG1259" s="450"/>
      <c r="FH1259" s="452">
        <f t="shared" si="2501"/>
        <v>1.8</v>
      </c>
      <c r="FI1259" s="452">
        <f t="shared" si="2502"/>
        <v>1.536</v>
      </c>
      <c r="FJ1259" s="452">
        <f t="shared" si="2503"/>
        <v>1.7906976744186047</v>
      </c>
      <c r="FK1259" s="452">
        <f t="shared" si="2504"/>
        <v>1.5348837209302326</v>
      </c>
      <c r="FL1259" s="452">
        <f t="shared" si="2505"/>
        <v>1.2062682215743441</v>
      </c>
      <c r="FM1259" s="452">
        <f t="shared" si="2506"/>
        <v>1.1078717201166182</v>
      </c>
      <c r="FN1259" s="452">
        <f t="shared" si="2507"/>
        <v>1.2662650602409637</v>
      </c>
      <c r="FO1259" s="452">
        <f t="shared" si="2508"/>
        <v>1.1120481927710844</v>
      </c>
      <c r="FP1259" s="452">
        <f t="shared" si="2509"/>
        <v>1.2820512820512822</v>
      </c>
      <c r="FQ1259" s="452">
        <f t="shared" si="2510"/>
        <v>1.0512820512820513</v>
      </c>
      <c r="FR1259" s="453"/>
      <c r="FS1259" s="446">
        <f t="shared" si="2534"/>
        <v>0</v>
      </c>
      <c r="FT1259" s="446">
        <f t="shared" si="2534"/>
        <v>61770</v>
      </c>
      <c r="FU1259" s="446">
        <f t="shared" si="2534"/>
        <v>158543</v>
      </c>
      <c r="FV1259" s="446">
        <f t="shared" si="2534"/>
        <v>374738</v>
      </c>
      <c r="FW1259" s="446">
        <f t="shared" si="2534"/>
        <v>147875</v>
      </c>
      <c r="FX1259" s="446">
        <f t="shared" si="2534"/>
        <v>110166</v>
      </c>
      <c r="FY1259" s="446">
        <f t="shared" si="2534"/>
        <v>5069540</v>
      </c>
      <c r="FZ1259" s="446">
        <f t="shared" si="2534"/>
        <v>10104420</v>
      </c>
      <c r="GA1259" s="446">
        <f t="shared" si="2534"/>
        <v>644865</v>
      </c>
      <c r="GB1259" s="446" t="str">
        <f t="shared" si="2531"/>
        <v>-</v>
      </c>
      <c r="GC1259" s="446">
        <f t="shared" si="2531"/>
        <v>13461</v>
      </c>
      <c r="GD1259" s="446" t="str">
        <f t="shared" ref="GD1259:GM1268" si="2536">IFERROR(HLOOKUP(GD$1,$H$5:$HA$10112,MATCH($A1259,$A$5:$A$10112,0),0)*HLOOKUP(GD$2,$H$5:$HA$10112,MATCH($A1259,$A$5:$A$10112,0),0),"-")</f>
        <v>-</v>
      </c>
      <c r="GE1259" s="446">
        <f t="shared" si="2536"/>
        <v>12536</v>
      </c>
      <c r="GF1259" s="446">
        <f t="shared" si="2536"/>
        <v>143295</v>
      </c>
      <c r="GG1259" s="446">
        <f t="shared" si="2536"/>
        <v>496128</v>
      </c>
      <c r="GH1259" s="446">
        <f t="shared" si="2536"/>
        <v>138625</v>
      </c>
      <c r="GI1259" s="446">
        <f t="shared" si="2536"/>
        <v>4348173</v>
      </c>
      <c r="GJ1259" s="446">
        <f t="shared" si="2536"/>
        <v>1567272</v>
      </c>
      <c r="GK1259" s="446">
        <f t="shared" si="2536"/>
        <v>492393</v>
      </c>
      <c r="GL1259" s="446">
        <f t="shared" si="2536"/>
        <v>831513</v>
      </c>
      <c r="GM1259" s="446">
        <f t="shared" si="2536"/>
        <v>301548</v>
      </c>
      <c r="GN1259" s="446">
        <f t="shared" si="2529"/>
        <v>9198</v>
      </c>
      <c r="GO1259" s="446">
        <f t="shared" si="2533"/>
        <v>6650</v>
      </c>
      <c r="GP1259" s="446">
        <f t="shared" si="2533"/>
        <v>4368</v>
      </c>
      <c r="GQ1259" s="446">
        <f t="shared" si="2533"/>
        <v>2359719</v>
      </c>
      <c r="GR1259" s="446"/>
      <c r="GS1259" s="446"/>
      <c r="GT1259" s="446"/>
      <c r="GU1259" s="446"/>
      <c r="GV1259" s="416"/>
    </row>
    <row r="1260" spans="1:204" ht="9.75" customHeight="1" x14ac:dyDescent="0.2">
      <c r="A1260" s="493" t="str">
        <f t="shared" si="2535"/>
        <v>2023-24OCTOBERRRU</v>
      </c>
      <c r="B1260" s="494" t="str">
        <f t="shared" si="2516"/>
        <v>2023-24</v>
      </c>
      <c r="C1260" s="480" t="s">
        <v>643</v>
      </c>
      <c r="D1260" s="494" t="str">
        <f t="shared" si="2523"/>
        <v>Y56</v>
      </c>
      <c r="E1260" s="494" t="str">
        <f t="shared" si="2524"/>
        <v>London</v>
      </c>
      <c r="F1260" s="495" t="s">
        <v>454</v>
      </c>
      <c r="G1260" s="511" t="s">
        <v>689</v>
      </c>
      <c r="H1260" s="519">
        <v>163129</v>
      </c>
      <c r="I1260" s="519">
        <v>127158</v>
      </c>
      <c r="J1260" s="519">
        <v>1090097</v>
      </c>
      <c r="K1260" s="519">
        <v>9</v>
      </c>
      <c r="L1260" s="519">
        <v>0</v>
      </c>
      <c r="M1260" s="519">
        <v>20</v>
      </c>
      <c r="N1260" s="519">
        <v>62</v>
      </c>
      <c r="O1260" s="519">
        <v>170</v>
      </c>
      <c r="P1260" s="519" t="s">
        <v>152</v>
      </c>
      <c r="Q1260" s="519">
        <v>0</v>
      </c>
      <c r="R1260" s="519">
        <v>1223</v>
      </c>
      <c r="S1260" s="519">
        <v>103627</v>
      </c>
      <c r="T1260" s="519">
        <v>12783</v>
      </c>
      <c r="U1260" s="519">
        <v>9227</v>
      </c>
      <c r="V1260" s="519">
        <v>56057</v>
      </c>
      <c r="W1260" s="519">
        <v>13752</v>
      </c>
      <c r="X1260" s="519">
        <v>626</v>
      </c>
      <c r="Y1260" s="519">
        <v>5645625</v>
      </c>
      <c r="Z1260" s="519">
        <v>442</v>
      </c>
      <c r="AA1260" s="519">
        <v>747</v>
      </c>
      <c r="AB1260" s="519">
        <v>5814980</v>
      </c>
      <c r="AC1260" s="519">
        <v>630</v>
      </c>
      <c r="AD1260" s="519">
        <v>1084</v>
      </c>
      <c r="AE1260" s="519">
        <v>127379388</v>
      </c>
      <c r="AF1260" s="519">
        <v>2272</v>
      </c>
      <c r="AG1260" s="519">
        <v>5018</v>
      </c>
      <c r="AH1260" s="519">
        <v>64486966</v>
      </c>
      <c r="AI1260" s="519">
        <v>4689</v>
      </c>
      <c r="AJ1260" s="519">
        <v>11575</v>
      </c>
      <c r="AK1260" s="519">
        <v>4905703</v>
      </c>
      <c r="AL1260" s="519">
        <v>7837</v>
      </c>
      <c r="AM1260" s="519">
        <v>16328</v>
      </c>
      <c r="AN1260" s="519">
        <v>767</v>
      </c>
      <c r="AO1260" s="519">
        <v>1795</v>
      </c>
      <c r="AP1260" s="519">
        <v>806</v>
      </c>
      <c r="AQ1260" s="519">
        <v>2130698</v>
      </c>
      <c r="AR1260" s="519">
        <v>2644</v>
      </c>
      <c r="AS1260" s="519">
        <v>5316</v>
      </c>
      <c r="AT1260" s="519">
        <v>16022</v>
      </c>
      <c r="AU1260" s="519">
        <v>280</v>
      </c>
      <c r="AV1260" s="519">
        <v>3141</v>
      </c>
      <c r="AW1260" s="519" t="s">
        <v>152</v>
      </c>
      <c r="AX1260" s="519">
        <v>36</v>
      </c>
      <c r="AY1260" s="519">
        <v>12565</v>
      </c>
      <c r="AZ1260" s="519" t="s">
        <v>152</v>
      </c>
      <c r="BA1260" s="519">
        <v>9112</v>
      </c>
      <c r="BB1260" s="519">
        <v>29957305</v>
      </c>
      <c r="BC1260" s="519">
        <v>3288</v>
      </c>
      <c r="BD1260" s="519">
        <v>7287</v>
      </c>
      <c r="BE1260" s="519">
        <v>236</v>
      </c>
      <c r="BF1260" s="519">
        <v>2015</v>
      </c>
      <c r="BG1260" s="519">
        <v>5557</v>
      </c>
      <c r="BH1260" s="519">
        <v>1304</v>
      </c>
      <c r="BI1260" s="519">
        <v>55578</v>
      </c>
      <c r="BJ1260" s="519">
        <v>2368</v>
      </c>
      <c r="BK1260" s="519">
        <v>29659</v>
      </c>
      <c r="BL1260" s="519">
        <v>87605</v>
      </c>
      <c r="BM1260" s="519">
        <v>30827</v>
      </c>
      <c r="BN1260" s="519">
        <v>24778</v>
      </c>
      <c r="BO1260" s="519">
        <v>21521</v>
      </c>
      <c r="BP1260" s="519">
        <v>17945</v>
      </c>
      <c r="BQ1260" s="519">
        <v>82195</v>
      </c>
      <c r="BR1260" s="519">
        <v>63586</v>
      </c>
      <c r="BS1260" s="519">
        <v>24771</v>
      </c>
      <c r="BT1260" s="519">
        <v>15552</v>
      </c>
      <c r="BU1260" s="519">
        <v>847</v>
      </c>
      <c r="BV1260" s="519">
        <v>667</v>
      </c>
      <c r="BW1260" s="519">
        <v>74</v>
      </c>
      <c r="BX1260" s="519">
        <v>46759</v>
      </c>
      <c r="BY1260" s="519">
        <v>632</v>
      </c>
      <c r="BZ1260" s="519">
        <v>1040</v>
      </c>
      <c r="CA1260" s="519">
        <v>44</v>
      </c>
      <c r="CB1260" s="519">
        <v>27950</v>
      </c>
      <c r="CC1260" s="519">
        <v>635</v>
      </c>
      <c r="CD1260" s="519">
        <v>1111</v>
      </c>
      <c r="CE1260" s="519">
        <v>12665</v>
      </c>
      <c r="CF1260" s="519">
        <v>5570916</v>
      </c>
      <c r="CG1260" s="519">
        <v>440</v>
      </c>
      <c r="CH1260" s="519">
        <v>747</v>
      </c>
      <c r="CI1260" s="519">
        <v>4171</v>
      </c>
      <c r="CJ1260" s="519">
        <v>10460025</v>
      </c>
      <c r="CK1260" s="519">
        <v>2508</v>
      </c>
      <c r="CL1260" s="519">
        <v>5454</v>
      </c>
      <c r="CM1260" s="519">
        <v>1419</v>
      </c>
      <c r="CN1260" s="519">
        <v>2960939</v>
      </c>
      <c r="CO1260" s="519">
        <v>2087</v>
      </c>
      <c r="CP1260" s="519">
        <v>4813</v>
      </c>
      <c r="CQ1260" s="519">
        <v>50467</v>
      </c>
      <c r="CR1260" s="519">
        <v>113958424</v>
      </c>
      <c r="CS1260" s="519">
        <v>2258</v>
      </c>
      <c r="CT1260" s="519">
        <v>5018</v>
      </c>
      <c r="CU1260" s="519">
        <v>1218</v>
      </c>
      <c r="CV1260" s="519">
        <v>8734049</v>
      </c>
      <c r="CW1260" s="519">
        <v>7171</v>
      </c>
      <c r="CX1260" s="519">
        <v>16760</v>
      </c>
      <c r="CY1260" s="519">
        <v>445</v>
      </c>
      <c r="CZ1260" s="519">
        <v>2221533</v>
      </c>
      <c r="DA1260" s="519">
        <v>4992</v>
      </c>
      <c r="DB1260" s="519">
        <v>12803</v>
      </c>
      <c r="DC1260" s="519">
        <v>1388</v>
      </c>
      <c r="DD1260" s="519">
        <v>12792648</v>
      </c>
      <c r="DE1260" s="519">
        <v>9217</v>
      </c>
      <c r="DF1260" s="519">
        <v>20494</v>
      </c>
      <c r="DG1260" s="519">
        <v>120</v>
      </c>
      <c r="DH1260" s="519">
        <v>993895</v>
      </c>
      <c r="DI1260" s="519">
        <v>8282</v>
      </c>
      <c r="DJ1260" s="519">
        <v>19896</v>
      </c>
      <c r="DK1260" s="519">
        <v>1033</v>
      </c>
      <c r="DL1260" s="519">
        <v>347817</v>
      </c>
      <c r="DM1260" s="519">
        <v>337</v>
      </c>
      <c r="DN1260" s="519">
        <v>576</v>
      </c>
      <c r="DO1260" s="519">
        <v>7315</v>
      </c>
      <c r="DP1260" s="519">
        <v>415555</v>
      </c>
      <c r="DQ1260" s="519">
        <v>57</v>
      </c>
      <c r="DR1260" s="519">
        <v>116</v>
      </c>
      <c r="DS1260" s="519">
        <v>93</v>
      </c>
      <c r="DT1260" s="519">
        <v>281203</v>
      </c>
      <c r="DU1260" s="519">
        <v>3024</v>
      </c>
      <c r="DV1260" s="519">
        <v>6244</v>
      </c>
      <c r="DW1260" s="519">
        <v>81</v>
      </c>
      <c r="DX1260" s="519">
        <v>55358</v>
      </c>
      <c r="DY1260" s="519">
        <v>75457410</v>
      </c>
      <c r="DZ1260" s="519">
        <v>1363</v>
      </c>
      <c r="EA1260" s="519">
        <v>2617</v>
      </c>
      <c r="EB1260" s="519">
        <v>35684</v>
      </c>
      <c r="EC1260" s="519">
        <v>13873</v>
      </c>
      <c r="ED1260" s="519">
        <v>992</v>
      </c>
      <c r="EE1260" s="519">
        <v>11210914</v>
      </c>
      <c r="EF1260" s="519">
        <v>1437</v>
      </c>
      <c r="EG1260" s="519">
        <v>130</v>
      </c>
      <c r="EH1260" s="519">
        <v>276</v>
      </c>
      <c r="EI1260" s="519"/>
      <c r="EJ1260" s="512"/>
      <c r="EK1260" s="512"/>
      <c r="EL1260" s="512"/>
      <c r="EM1260" s="512"/>
      <c r="EN1260" s="512"/>
      <c r="EO1260" s="512"/>
      <c r="EP1260" s="512"/>
      <c r="EQ1260" s="512"/>
      <c r="ER1260" s="512"/>
      <c r="ES1260" s="512"/>
      <c r="ET1260" s="512"/>
      <c r="EU1260" s="512"/>
      <c r="EV1260" s="512"/>
      <c r="EW1260" s="512"/>
      <c r="EX1260" s="512"/>
      <c r="EY1260" s="512"/>
      <c r="EZ1260" s="514"/>
      <c r="FA1260" s="520">
        <f t="shared" si="2500"/>
        <v>10</v>
      </c>
      <c r="FB1260" s="493">
        <f t="shared" si="2525"/>
        <v>2023</v>
      </c>
      <c r="FC1260" s="498">
        <f t="shared" si="2526"/>
        <v>45200</v>
      </c>
      <c r="FD1260" s="499">
        <f t="shared" si="2527"/>
        <v>31</v>
      </c>
      <c r="FE1260" s="500"/>
      <c r="FF1260" s="515" t="e">
        <f t="shared" si="2521"/>
        <v>#VALUE!</v>
      </c>
      <c r="FG1260" s="500"/>
      <c r="FH1260" s="481">
        <f t="shared" si="2501"/>
        <v>2.4115622310881641</v>
      </c>
      <c r="FI1260" s="481">
        <f t="shared" si="2502"/>
        <v>1.9383556285691934</v>
      </c>
      <c r="FJ1260" s="481">
        <f t="shared" si="2503"/>
        <v>2.3323940609082041</v>
      </c>
      <c r="FK1260" s="481">
        <f t="shared" si="2504"/>
        <v>1.9448358079549148</v>
      </c>
      <c r="FL1260" s="481">
        <f t="shared" si="2505"/>
        <v>1.4662753982553471</v>
      </c>
      <c r="FM1260" s="481">
        <f t="shared" si="2506"/>
        <v>1.1343097204631001</v>
      </c>
      <c r="FN1260" s="481">
        <f t="shared" si="2507"/>
        <v>1.8012652705061083</v>
      </c>
      <c r="FO1260" s="481">
        <f t="shared" si="2508"/>
        <v>1.130890052356021</v>
      </c>
      <c r="FP1260" s="481">
        <f t="shared" si="2509"/>
        <v>1.3530351437699681</v>
      </c>
      <c r="FQ1260" s="481">
        <f t="shared" si="2510"/>
        <v>1.0654952076677315</v>
      </c>
      <c r="FR1260" s="501"/>
      <c r="FS1260" s="482">
        <f t="shared" si="2534"/>
        <v>0</v>
      </c>
      <c r="FT1260" s="482">
        <f t="shared" si="2534"/>
        <v>2543160</v>
      </c>
      <c r="FU1260" s="482">
        <f t="shared" si="2534"/>
        <v>7883796</v>
      </c>
      <c r="FV1260" s="482">
        <f t="shared" si="2534"/>
        <v>21616860</v>
      </c>
      <c r="FW1260" s="482">
        <f t="shared" si="2534"/>
        <v>9548901</v>
      </c>
      <c r="FX1260" s="482">
        <f t="shared" si="2534"/>
        <v>10002068</v>
      </c>
      <c r="FY1260" s="482">
        <f t="shared" si="2534"/>
        <v>281294026</v>
      </c>
      <c r="FZ1260" s="482">
        <f t="shared" si="2534"/>
        <v>159179400</v>
      </c>
      <c r="GA1260" s="482">
        <f t="shared" si="2534"/>
        <v>10221328</v>
      </c>
      <c r="GB1260" s="482">
        <f t="shared" si="2531"/>
        <v>66399144</v>
      </c>
      <c r="GC1260" s="482">
        <f t="shared" si="2531"/>
        <v>4284696</v>
      </c>
      <c r="GD1260" s="482">
        <f t="shared" si="2536"/>
        <v>76960</v>
      </c>
      <c r="GE1260" s="482">
        <f t="shared" si="2536"/>
        <v>48884</v>
      </c>
      <c r="GF1260" s="482">
        <f t="shared" si="2536"/>
        <v>9460755</v>
      </c>
      <c r="GG1260" s="482">
        <f t="shared" si="2536"/>
        <v>22748634</v>
      </c>
      <c r="GH1260" s="482">
        <f t="shared" si="2536"/>
        <v>6829647</v>
      </c>
      <c r="GI1260" s="482">
        <f t="shared" si="2536"/>
        <v>253243406</v>
      </c>
      <c r="GJ1260" s="482">
        <f t="shared" si="2536"/>
        <v>20413680</v>
      </c>
      <c r="GK1260" s="482">
        <f t="shared" si="2536"/>
        <v>5697335</v>
      </c>
      <c r="GL1260" s="482">
        <f t="shared" si="2536"/>
        <v>28445672</v>
      </c>
      <c r="GM1260" s="482">
        <f t="shared" si="2536"/>
        <v>2387520</v>
      </c>
      <c r="GN1260" s="482">
        <f t="shared" si="2529"/>
        <v>580692</v>
      </c>
      <c r="GO1260" s="482">
        <f t="shared" si="2533"/>
        <v>595008</v>
      </c>
      <c r="GP1260" s="482">
        <f t="shared" si="2533"/>
        <v>848540</v>
      </c>
      <c r="GQ1260" s="482">
        <f t="shared" si="2533"/>
        <v>144871886</v>
      </c>
      <c r="GR1260" s="482"/>
      <c r="GS1260" s="482"/>
      <c r="GT1260" s="482"/>
      <c r="GU1260" s="482"/>
      <c r="GV1260" s="502"/>
    </row>
    <row r="1261" spans="1:204" ht="9.75" customHeight="1" x14ac:dyDescent="0.2">
      <c r="A1261" s="417" t="str">
        <f t="shared" si="2535"/>
        <v>2023-24OCTOBERRX6</v>
      </c>
      <c r="B1261" s="458" t="str">
        <f t="shared" si="2516"/>
        <v>2023-24</v>
      </c>
      <c r="C1261" s="402" t="s">
        <v>643</v>
      </c>
      <c r="D1261" s="458" t="str">
        <f t="shared" si="2523"/>
        <v>Y63</v>
      </c>
      <c r="E1261" s="458" t="str">
        <f t="shared" si="2524"/>
        <v>North East and Yorkshire</v>
      </c>
      <c r="F1261" s="478" t="s">
        <v>448</v>
      </c>
      <c r="G1261" s="478" t="s">
        <v>690</v>
      </c>
      <c r="H1261" s="510">
        <v>50355</v>
      </c>
      <c r="I1261" s="510">
        <v>34913</v>
      </c>
      <c r="J1261" s="510">
        <v>160867</v>
      </c>
      <c r="K1261" s="510">
        <v>5</v>
      </c>
      <c r="L1261" s="510">
        <v>0</v>
      </c>
      <c r="M1261" s="510">
        <v>9</v>
      </c>
      <c r="N1261" s="510">
        <v>22</v>
      </c>
      <c r="O1261" s="510">
        <v>63</v>
      </c>
      <c r="P1261" s="510">
        <v>219</v>
      </c>
      <c r="Q1261" s="510">
        <v>2332</v>
      </c>
      <c r="R1261" s="510">
        <v>21</v>
      </c>
      <c r="S1261" s="510">
        <v>36933</v>
      </c>
      <c r="T1261" s="510">
        <v>3208</v>
      </c>
      <c r="U1261" s="510">
        <v>2051</v>
      </c>
      <c r="V1261" s="510">
        <v>21136</v>
      </c>
      <c r="W1261" s="510">
        <v>7300</v>
      </c>
      <c r="X1261" s="510">
        <v>482</v>
      </c>
      <c r="Y1261" s="510">
        <v>1375809</v>
      </c>
      <c r="Z1261" s="510">
        <v>429</v>
      </c>
      <c r="AA1261" s="510">
        <v>770</v>
      </c>
      <c r="AB1261" s="510">
        <v>1004886</v>
      </c>
      <c r="AC1261" s="510">
        <v>490</v>
      </c>
      <c r="AD1261" s="510">
        <v>858</v>
      </c>
      <c r="AE1261" s="510">
        <v>44266104</v>
      </c>
      <c r="AF1261" s="510">
        <v>2094</v>
      </c>
      <c r="AG1261" s="510">
        <v>4257</v>
      </c>
      <c r="AH1261" s="510">
        <v>40594093</v>
      </c>
      <c r="AI1261" s="510">
        <v>5561</v>
      </c>
      <c r="AJ1261" s="510">
        <v>12970</v>
      </c>
      <c r="AK1261" s="510">
        <v>3318396</v>
      </c>
      <c r="AL1261" s="510">
        <v>6885</v>
      </c>
      <c r="AM1261" s="510">
        <v>16246</v>
      </c>
      <c r="AN1261" s="510" t="s">
        <v>152</v>
      </c>
      <c r="AO1261" s="510">
        <v>1132</v>
      </c>
      <c r="AP1261" s="510">
        <v>1131</v>
      </c>
      <c r="AQ1261" s="510">
        <v>2519491</v>
      </c>
      <c r="AR1261" s="510">
        <v>2228</v>
      </c>
      <c r="AS1261" s="510">
        <v>4357</v>
      </c>
      <c r="AT1261" s="510">
        <v>2883</v>
      </c>
      <c r="AU1261" s="510">
        <v>60</v>
      </c>
      <c r="AV1261" s="510">
        <v>288</v>
      </c>
      <c r="AW1261" s="510">
        <v>2969</v>
      </c>
      <c r="AX1261" s="510">
        <v>124</v>
      </c>
      <c r="AY1261" s="510">
        <v>2411</v>
      </c>
      <c r="AZ1261" s="510">
        <v>0</v>
      </c>
      <c r="BA1261" s="510">
        <v>6737</v>
      </c>
      <c r="BB1261" s="510">
        <v>26903063</v>
      </c>
      <c r="BC1261" s="510">
        <v>3993</v>
      </c>
      <c r="BD1261" s="510">
        <v>6417</v>
      </c>
      <c r="BE1261" s="510">
        <v>99</v>
      </c>
      <c r="BF1261" s="510">
        <v>565</v>
      </c>
      <c r="BG1261" s="510">
        <v>3824</v>
      </c>
      <c r="BH1261" s="510">
        <v>2249</v>
      </c>
      <c r="BI1261" s="510">
        <v>19944</v>
      </c>
      <c r="BJ1261" s="510">
        <v>3562</v>
      </c>
      <c r="BK1261" s="510">
        <v>10544</v>
      </c>
      <c r="BL1261" s="510">
        <v>34050</v>
      </c>
      <c r="BM1261" s="510">
        <v>6459</v>
      </c>
      <c r="BN1261" s="510">
        <v>4742</v>
      </c>
      <c r="BO1261" s="510">
        <v>4085</v>
      </c>
      <c r="BP1261" s="510">
        <v>3039</v>
      </c>
      <c r="BQ1261" s="510">
        <v>27433</v>
      </c>
      <c r="BR1261" s="510">
        <v>22744</v>
      </c>
      <c r="BS1261" s="510">
        <v>10529</v>
      </c>
      <c r="BT1261" s="510">
        <v>7835</v>
      </c>
      <c r="BU1261" s="510">
        <v>833</v>
      </c>
      <c r="BV1261" s="510">
        <v>511</v>
      </c>
      <c r="BW1261" s="510">
        <v>68</v>
      </c>
      <c r="BX1261" s="510">
        <v>36632</v>
      </c>
      <c r="BY1261" s="510">
        <v>539</v>
      </c>
      <c r="BZ1261" s="510">
        <v>820</v>
      </c>
      <c r="CA1261" s="510">
        <v>69</v>
      </c>
      <c r="CB1261" s="510">
        <v>27656</v>
      </c>
      <c r="CC1261" s="510">
        <v>401</v>
      </c>
      <c r="CD1261" s="510">
        <v>749</v>
      </c>
      <c r="CE1261" s="510">
        <v>3071</v>
      </c>
      <c r="CF1261" s="510">
        <v>1311521</v>
      </c>
      <c r="CG1261" s="510">
        <v>427</v>
      </c>
      <c r="CH1261" s="510">
        <v>764</v>
      </c>
      <c r="CI1261" s="510">
        <v>2239</v>
      </c>
      <c r="CJ1261" s="510">
        <v>4265682</v>
      </c>
      <c r="CK1261" s="510">
        <v>1905</v>
      </c>
      <c r="CL1261" s="510">
        <v>3796</v>
      </c>
      <c r="CM1261" s="510">
        <v>685</v>
      </c>
      <c r="CN1261" s="510">
        <v>1090887</v>
      </c>
      <c r="CO1261" s="510">
        <v>1593</v>
      </c>
      <c r="CP1261" s="510">
        <v>3098</v>
      </c>
      <c r="CQ1261" s="510">
        <v>18212</v>
      </c>
      <c r="CR1261" s="510">
        <v>38909535</v>
      </c>
      <c r="CS1261" s="510">
        <v>2136</v>
      </c>
      <c r="CT1261" s="510">
        <v>4351</v>
      </c>
      <c r="CU1261" s="510">
        <v>588</v>
      </c>
      <c r="CV1261" s="510">
        <v>3515039</v>
      </c>
      <c r="CW1261" s="510">
        <v>5978</v>
      </c>
      <c r="CX1261" s="510">
        <v>13871</v>
      </c>
      <c r="CY1261" s="510">
        <v>67</v>
      </c>
      <c r="CZ1261" s="510">
        <v>511113</v>
      </c>
      <c r="DA1261" s="510">
        <v>7629</v>
      </c>
      <c r="DB1261" s="510">
        <v>15892</v>
      </c>
      <c r="DC1261" s="510">
        <v>1427</v>
      </c>
      <c r="DD1261" s="510">
        <v>12798355</v>
      </c>
      <c r="DE1261" s="510">
        <v>8969</v>
      </c>
      <c r="DF1261" s="510">
        <v>18769</v>
      </c>
      <c r="DG1261" s="510">
        <v>370</v>
      </c>
      <c r="DH1261" s="510">
        <v>3921278</v>
      </c>
      <c r="DI1261" s="510">
        <v>10598</v>
      </c>
      <c r="DJ1261" s="510">
        <v>22967</v>
      </c>
      <c r="DK1261" s="510">
        <v>61</v>
      </c>
      <c r="DL1261" s="510">
        <v>37182</v>
      </c>
      <c r="DM1261" s="510">
        <v>610</v>
      </c>
      <c r="DN1261" s="510">
        <v>976</v>
      </c>
      <c r="DO1261" s="510">
        <v>1740</v>
      </c>
      <c r="DP1261" s="510">
        <v>60832</v>
      </c>
      <c r="DQ1261" s="510">
        <v>35</v>
      </c>
      <c r="DR1261" s="510">
        <v>65</v>
      </c>
      <c r="DS1261" s="510">
        <v>0</v>
      </c>
      <c r="DT1261" s="510">
        <v>0</v>
      </c>
      <c r="DU1261" s="510" t="s">
        <v>152</v>
      </c>
      <c r="DV1261" s="510" t="s">
        <v>152</v>
      </c>
      <c r="DW1261" s="510">
        <v>0</v>
      </c>
      <c r="DX1261" s="510">
        <v>16714</v>
      </c>
      <c r="DY1261" s="510">
        <v>21936514</v>
      </c>
      <c r="DZ1261" s="510">
        <v>1312</v>
      </c>
      <c r="EA1261" s="510">
        <v>2313</v>
      </c>
      <c r="EB1261" s="510">
        <v>9665</v>
      </c>
      <c r="EC1261" s="510">
        <v>2621</v>
      </c>
      <c r="ED1261" s="510">
        <v>681</v>
      </c>
      <c r="EE1261" s="510">
        <v>4017234</v>
      </c>
      <c r="EF1261" s="510">
        <v>6715</v>
      </c>
      <c r="EG1261" s="510">
        <v>173</v>
      </c>
      <c r="EH1261" s="510">
        <v>24</v>
      </c>
      <c r="EI1261" s="510"/>
      <c r="EJ1261" s="479"/>
      <c r="EK1261" s="479"/>
      <c r="EL1261" s="479"/>
      <c r="EM1261" s="479"/>
      <c r="EN1261" s="479"/>
      <c r="EO1261" s="479"/>
      <c r="EP1261" s="479"/>
      <c r="EQ1261" s="479"/>
      <c r="ER1261" s="479"/>
      <c r="ES1261" s="479"/>
      <c r="ET1261" s="479"/>
      <c r="EU1261" s="479"/>
      <c r="EV1261" s="479"/>
      <c r="EW1261" s="479"/>
      <c r="EX1261" s="479"/>
      <c r="EY1261" s="479"/>
      <c r="EZ1261" s="476"/>
      <c r="FA1261" s="446">
        <f t="shared" si="2500"/>
        <v>10</v>
      </c>
      <c r="FB1261" s="417">
        <f t="shared" si="2525"/>
        <v>2023</v>
      </c>
      <c r="FC1261" s="448">
        <f t="shared" si="2526"/>
        <v>45200</v>
      </c>
      <c r="FD1261" s="449">
        <f t="shared" si="2527"/>
        <v>31</v>
      </c>
      <c r="FE1261" s="450"/>
      <c r="FF1261" s="451">
        <f t="shared" si="2521"/>
        <v>0.58213449314151888</v>
      </c>
      <c r="FG1261" s="450"/>
      <c r="FH1261" s="452">
        <f t="shared" si="2501"/>
        <v>2.0134039900249379</v>
      </c>
      <c r="FI1261" s="452">
        <f t="shared" si="2502"/>
        <v>1.4781795511221945</v>
      </c>
      <c r="FJ1261" s="452">
        <f t="shared" si="2503"/>
        <v>1.9917113603120429</v>
      </c>
      <c r="FK1261" s="452">
        <f t="shared" si="2504"/>
        <v>1.4817162359824476</v>
      </c>
      <c r="FL1261" s="452">
        <f t="shared" si="2505"/>
        <v>1.2979277062831189</v>
      </c>
      <c r="FM1261" s="452">
        <f t="shared" si="2506"/>
        <v>1.0760787282361848</v>
      </c>
      <c r="FN1261" s="452">
        <f t="shared" si="2507"/>
        <v>1.4423287671232876</v>
      </c>
      <c r="FO1261" s="452">
        <f t="shared" si="2508"/>
        <v>1.0732876712328767</v>
      </c>
      <c r="FP1261" s="452">
        <f t="shared" si="2509"/>
        <v>1.7282157676348548</v>
      </c>
      <c r="FQ1261" s="452">
        <f t="shared" si="2510"/>
        <v>1.0601659751037344</v>
      </c>
      <c r="FR1261" s="453"/>
      <c r="FS1261" s="446">
        <f t="shared" si="2534"/>
        <v>0</v>
      </c>
      <c r="FT1261" s="446">
        <f t="shared" si="2534"/>
        <v>314217</v>
      </c>
      <c r="FU1261" s="446">
        <f t="shared" si="2534"/>
        <v>768086</v>
      </c>
      <c r="FV1261" s="446">
        <f t="shared" si="2534"/>
        <v>2199519</v>
      </c>
      <c r="FW1261" s="446">
        <f t="shared" si="2534"/>
        <v>2470160</v>
      </c>
      <c r="FX1261" s="446">
        <f t="shared" si="2534"/>
        <v>1759758</v>
      </c>
      <c r="FY1261" s="446">
        <f t="shared" si="2534"/>
        <v>89975952</v>
      </c>
      <c r="FZ1261" s="446">
        <f t="shared" si="2534"/>
        <v>94681000</v>
      </c>
      <c r="GA1261" s="446">
        <f t="shared" si="2534"/>
        <v>7830572</v>
      </c>
      <c r="GB1261" s="446">
        <f t="shared" si="2531"/>
        <v>43231329</v>
      </c>
      <c r="GC1261" s="446">
        <f t="shared" si="2531"/>
        <v>4927767</v>
      </c>
      <c r="GD1261" s="446">
        <f t="shared" si="2536"/>
        <v>55760</v>
      </c>
      <c r="GE1261" s="446">
        <f t="shared" si="2536"/>
        <v>51681</v>
      </c>
      <c r="GF1261" s="446">
        <f t="shared" si="2536"/>
        <v>2346244</v>
      </c>
      <c r="GG1261" s="446">
        <f t="shared" si="2536"/>
        <v>8499244</v>
      </c>
      <c r="GH1261" s="446">
        <f t="shared" si="2536"/>
        <v>2122130</v>
      </c>
      <c r="GI1261" s="446">
        <f t="shared" si="2536"/>
        <v>79240412</v>
      </c>
      <c r="GJ1261" s="446">
        <f t="shared" si="2536"/>
        <v>8156148</v>
      </c>
      <c r="GK1261" s="446">
        <f t="shared" si="2536"/>
        <v>1064764</v>
      </c>
      <c r="GL1261" s="446">
        <f t="shared" si="2536"/>
        <v>26783363</v>
      </c>
      <c r="GM1261" s="446">
        <f t="shared" si="2536"/>
        <v>8497790</v>
      </c>
      <c r="GN1261" s="446" t="str">
        <f t="shared" si="2529"/>
        <v>-</v>
      </c>
      <c r="GO1261" s="446">
        <f t="shared" si="2533"/>
        <v>59536</v>
      </c>
      <c r="GP1261" s="446">
        <f t="shared" si="2533"/>
        <v>113100</v>
      </c>
      <c r="GQ1261" s="446">
        <f t="shared" si="2533"/>
        <v>38659482</v>
      </c>
      <c r="GR1261" s="446"/>
      <c r="GS1261" s="446"/>
      <c r="GT1261" s="446"/>
      <c r="GU1261" s="446"/>
      <c r="GV1261" s="416"/>
    </row>
    <row r="1262" spans="1:204" ht="9.75" customHeight="1" x14ac:dyDescent="0.2">
      <c r="A1262" s="417" t="str">
        <f t="shared" si="2535"/>
        <v>2023-24OCTOBERRX7</v>
      </c>
      <c r="B1262" s="458" t="str">
        <f t="shared" si="2516"/>
        <v>2023-24</v>
      </c>
      <c r="C1262" s="402" t="s">
        <v>643</v>
      </c>
      <c r="D1262" s="458" t="str">
        <f t="shared" si="2523"/>
        <v>Y62</v>
      </c>
      <c r="E1262" s="458" t="str">
        <f t="shared" si="2524"/>
        <v>North West</v>
      </c>
      <c r="F1262" s="478" t="s">
        <v>449</v>
      </c>
      <c r="G1262" s="478" t="s">
        <v>691</v>
      </c>
      <c r="H1262" s="510">
        <v>138600</v>
      </c>
      <c r="I1262" s="510">
        <v>104442</v>
      </c>
      <c r="J1262" s="510">
        <v>191456</v>
      </c>
      <c r="K1262" s="510">
        <v>2</v>
      </c>
      <c r="L1262" s="510">
        <v>0</v>
      </c>
      <c r="M1262" s="510">
        <v>0</v>
      </c>
      <c r="N1262" s="510">
        <v>0</v>
      </c>
      <c r="O1262" s="510">
        <v>59</v>
      </c>
      <c r="P1262" s="510">
        <v>268</v>
      </c>
      <c r="Q1262" s="510">
        <v>218</v>
      </c>
      <c r="R1262" s="510">
        <v>616</v>
      </c>
      <c r="S1262" s="510">
        <v>94227</v>
      </c>
      <c r="T1262" s="510">
        <v>9611</v>
      </c>
      <c r="U1262" s="510">
        <v>6266</v>
      </c>
      <c r="V1262" s="510">
        <v>51858</v>
      </c>
      <c r="W1262" s="510">
        <v>14258</v>
      </c>
      <c r="X1262" s="510">
        <v>769</v>
      </c>
      <c r="Y1262" s="510">
        <v>4801826</v>
      </c>
      <c r="Z1262" s="510">
        <v>500</v>
      </c>
      <c r="AA1262" s="510">
        <v>846</v>
      </c>
      <c r="AB1262" s="510">
        <v>3909262</v>
      </c>
      <c r="AC1262" s="510">
        <v>624</v>
      </c>
      <c r="AD1262" s="510">
        <v>1075</v>
      </c>
      <c r="AE1262" s="510">
        <v>100213462</v>
      </c>
      <c r="AF1262" s="510">
        <v>1932</v>
      </c>
      <c r="AG1262" s="510">
        <v>4014</v>
      </c>
      <c r="AH1262" s="510">
        <v>141103698</v>
      </c>
      <c r="AI1262" s="510">
        <v>9896</v>
      </c>
      <c r="AJ1262" s="510">
        <v>23330</v>
      </c>
      <c r="AK1262" s="510">
        <v>6958407</v>
      </c>
      <c r="AL1262" s="510">
        <v>9049</v>
      </c>
      <c r="AM1262" s="510">
        <v>20988</v>
      </c>
      <c r="AN1262" s="510">
        <v>1739</v>
      </c>
      <c r="AO1262" s="510">
        <v>4858</v>
      </c>
      <c r="AP1262" s="510">
        <v>3860</v>
      </c>
      <c r="AQ1262" s="510">
        <v>13456488</v>
      </c>
      <c r="AR1262" s="510">
        <v>3486</v>
      </c>
      <c r="AS1262" s="510">
        <v>8750</v>
      </c>
      <c r="AT1262" s="510">
        <v>13271</v>
      </c>
      <c r="AU1262" s="510">
        <v>578</v>
      </c>
      <c r="AV1262" s="510">
        <v>4467</v>
      </c>
      <c r="AW1262" s="510">
        <v>158</v>
      </c>
      <c r="AX1262" s="510">
        <v>1149</v>
      </c>
      <c r="AY1262" s="510">
        <v>7077</v>
      </c>
      <c r="AZ1262" s="510">
        <v>8</v>
      </c>
      <c r="BA1262" s="510">
        <v>6727</v>
      </c>
      <c r="BB1262" s="510">
        <v>33146670</v>
      </c>
      <c r="BC1262" s="510">
        <v>4927</v>
      </c>
      <c r="BD1262" s="510">
        <v>12108</v>
      </c>
      <c r="BE1262" s="510">
        <v>631</v>
      </c>
      <c r="BF1262" s="510">
        <v>2371</v>
      </c>
      <c r="BG1262" s="510">
        <v>1881</v>
      </c>
      <c r="BH1262" s="510">
        <v>1844</v>
      </c>
      <c r="BI1262" s="510">
        <v>47640</v>
      </c>
      <c r="BJ1262" s="510">
        <v>6853</v>
      </c>
      <c r="BK1262" s="510">
        <v>26463</v>
      </c>
      <c r="BL1262" s="510">
        <v>80956</v>
      </c>
      <c r="BM1262" s="510">
        <v>18841</v>
      </c>
      <c r="BN1262" s="510">
        <v>15373</v>
      </c>
      <c r="BO1262" s="510">
        <v>12193</v>
      </c>
      <c r="BP1262" s="510">
        <v>10129</v>
      </c>
      <c r="BQ1262" s="510">
        <v>67310</v>
      </c>
      <c r="BR1262" s="510">
        <v>54194</v>
      </c>
      <c r="BS1262" s="510">
        <v>22277</v>
      </c>
      <c r="BT1262" s="510">
        <v>14666</v>
      </c>
      <c r="BU1262" s="510">
        <v>1048</v>
      </c>
      <c r="BV1262" s="510">
        <v>783</v>
      </c>
      <c r="BW1262" s="510">
        <v>254</v>
      </c>
      <c r="BX1262" s="510">
        <v>151280</v>
      </c>
      <c r="BY1262" s="510">
        <v>596</v>
      </c>
      <c r="BZ1262" s="510">
        <v>1003</v>
      </c>
      <c r="CA1262" s="510">
        <v>84</v>
      </c>
      <c r="CB1262" s="510">
        <v>50518</v>
      </c>
      <c r="CC1262" s="510">
        <v>601</v>
      </c>
      <c r="CD1262" s="510">
        <v>1069</v>
      </c>
      <c r="CE1262" s="510">
        <v>9273</v>
      </c>
      <c r="CF1262" s="510">
        <v>4600028</v>
      </c>
      <c r="CG1262" s="510">
        <v>496</v>
      </c>
      <c r="CH1262" s="510">
        <v>837</v>
      </c>
      <c r="CI1262" s="510">
        <v>5612</v>
      </c>
      <c r="CJ1262" s="510">
        <v>12174231</v>
      </c>
      <c r="CK1262" s="510">
        <v>2169</v>
      </c>
      <c r="CL1262" s="510">
        <v>4433</v>
      </c>
      <c r="CM1262" s="510">
        <v>2445</v>
      </c>
      <c r="CN1262" s="510">
        <v>4679630</v>
      </c>
      <c r="CO1262" s="510">
        <v>1914</v>
      </c>
      <c r="CP1262" s="510">
        <v>4074</v>
      </c>
      <c r="CQ1262" s="510">
        <v>43801</v>
      </c>
      <c r="CR1262" s="510">
        <v>83359601</v>
      </c>
      <c r="CS1262" s="510">
        <v>1903</v>
      </c>
      <c r="CT1262" s="510">
        <v>3945</v>
      </c>
      <c r="CU1262" s="510">
        <v>1784</v>
      </c>
      <c r="CV1262" s="510">
        <v>17372092</v>
      </c>
      <c r="CW1262" s="510">
        <v>9738</v>
      </c>
      <c r="CX1262" s="510">
        <v>22540</v>
      </c>
      <c r="CY1262" s="510">
        <v>1180</v>
      </c>
      <c r="CZ1262" s="510">
        <v>12305169</v>
      </c>
      <c r="DA1262" s="510">
        <v>10428</v>
      </c>
      <c r="DB1262" s="510">
        <v>23597</v>
      </c>
      <c r="DC1262" s="510">
        <v>1129</v>
      </c>
      <c r="DD1262" s="510">
        <v>17706230</v>
      </c>
      <c r="DE1262" s="510">
        <v>15683</v>
      </c>
      <c r="DF1262" s="510">
        <v>39213</v>
      </c>
      <c r="DG1262" s="510">
        <v>367</v>
      </c>
      <c r="DH1262" s="510">
        <v>6817191</v>
      </c>
      <c r="DI1262" s="510">
        <v>18575</v>
      </c>
      <c r="DJ1262" s="510">
        <v>48256</v>
      </c>
      <c r="DK1262" s="510">
        <v>305</v>
      </c>
      <c r="DL1262" s="510">
        <v>96584</v>
      </c>
      <c r="DM1262" s="510">
        <v>317</v>
      </c>
      <c r="DN1262" s="510">
        <v>527</v>
      </c>
      <c r="DO1262" s="510">
        <v>5380</v>
      </c>
      <c r="DP1262" s="510">
        <v>184650</v>
      </c>
      <c r="DQ1262" s="510">
        <v>34</v>
      </c>
      <c r="DR1262" s="510">
        <v>61</v>
      </c>
      <c r="DS1262" s="510">
        <v>86</v>
      </c>
      <c r="DT1262" s="510">
        <v>147399</v>
      </c>
      <c r="DU1262" s="510">
        <v>1714</v>
      </c>
      <c r="DV1262" s="510">
        <v>3544</v>
      </c>
      <c r="DW1262" s="510">
        <v>74</v>
      </c>
      <c r="DX1262" s="510">
        <v>39479</v>
      </c>
      <c r="DY1262" s="510">
        <v>77661996</v>
      </c>
      <c r="DZ1262" s="510">
        <v>1967</v>
      </c>
      <c r="EA1262" s="510">
        <v>3924</v>
      </c>
      <c r="EB1262" s="510">
        <v>26487</v>
      </c>
      <c r="EC1262" s="510">
        <v>11703</v>
      </c>
      <c r="ED1262" s="510">
        <v>4427</v>
      </c>
      <c r="EE1262" s="510">
        <v>29449091</v>
      </c>
      <c r="EF1262" s="510">
        <v>15684</v>
      </c>
      <c r="EG1262" s="510">
        <v>182</v>
      </c>
      <c r="EH1262" s="510">
        <v>23</v>
      </c>
      <c r="EI1262" s="510"/>
      <c r="EJ1262" s="479"/>
      <c r="EK1262" s="479"/>
      <c r="EL1262" s="479"/>
      <c r="EM1262" s="479"/>
      <c r="EN1262" s="479"/>
      <c r="EO1262" s="479"/>
      <c r="EP1262" s="479"/>
      <c r="EQ1262" s="479"/>
      <c r="ER1262" s="479"/>
      <c r="ES1262" s="479"/>
      <c r="ET1262" s="479"/>
      <c r="EU1262" s="479"/>
      <c r="EV1262" s="479"/>
      <c r="EW1262" s="479"/>
      <c r="EX1262" s="479"/>
      <c r="EY1262" s="479"/>
      <c r="EZ1262" s="476"/>
      <c r="FA1262" s="446">
        <f t="shared" si="2500"/>
        <v>10</v>
      </c>
      <c r="FB1262" s="417">
        <f t="shared" si="2525"/>
        <v>2023</v>
      </c>
      <c r="FC1262" s="448">
        <f t="shared" si="2526"/>
        <v>45200</v>
      </c>
      <c r="FD1262" s="449">
        <f t="shared" si="2527"/>
        <v>31</v>
      </c>
      <c r="FE1262" s="450"/>
      <c r="FF1262" s="451">
        <f t="shared" si="2521"/>
        <v>0.5758321738199722</v>
      </c>
      <c r="FG1262" s="450"/>
      <c r="FH1262" s="452">
        <f t="shared" si="2501"/>
        <v>1.9603579232129851</v>
      </c>
      <c r="FI1262" s="452">
        <f t="shared" si="2502"/>
        <v>1.599521381750078</v>
      </c>
      <c r="FJ1262" s="452">
        <f t="shared" si="2503"/>
        <v>1.9458984998404085</v>
      </c>
      <c r="FK1262" s="452">
        <f t="shared" si="2504"/>
        <v>1.6165017555059049</v>
      </c>
      <c r="FL1262" s="452">
        <f t="shared" si="2505"/>
        <v>1.2979675267075474</v>
      </c>
      <c r="FM1262" s="452">
        <f t="shared" si="2506"/>
        <v>1.0450460873924949</v>
      </c>
      <c r="FN1262" s="452">
        <f t="shared" si="2507"/>
        <v>1.5624210969280403</v>
      </c>
      <c r="FO1262" s="452">
        <f t="shared" si="2508"/>
        <v>1.0286155140973487</v>
      </c>
      <c r="FP1262" s="452">
        <f t="shared" si="2509"/>
        <v>1.3628088426527958</v>
      </c>
      <c r="FQ1262" s="452">
        <f t="shared" si="2510"/>
        <v>1.0182054616384915</v>
      </c>
      <c r="FR1262" s="453"/>
      <c r="FS1262" s="446">
        <f t="shared" si="2534"/>
        <v>0</v>
      </c>
      <c r="FT1262" s="446">
        <f t="shared" si="2534"/>
        <v>0</v>
      </c>
      <c r="FU1262" s="446">
        <f t="shared" si="2534"/>
        <v>0</v>
      </c>
      <c r="FV1262" s="446">
        <f t="shared" si="2534"/>
        <v>6162078</v>
      </c>
      <c r="FW1262" s="446">
        <f t="shared" si="2534"/>
        <v>8130906</v>
      </c>
      <c r="FX1262" s="446">
        <f t="shared" si="2534"/>
        <v>6735950</v>
      </c>
      <c r="FY1262" s="446">
        <f t="shared" si="2534"/>
        <v>208158012</v>
      </c>
      <c r="FZ1262" s="446">
        <f t="shared" si="2534"/>
        <v>332639140</v>
      </c>
      <c r="GA1262" s="446">
        <f t="shared" si="2534"/>
        <v>16139772</v>
      </c>
      <c r="GB1262" s="446">
        <f t="shared" si="2531"/>
        <v>81450516</v>
      </c>
      <c r="GC1262" s="446">
        <f t="shared" si="2531"/>
        <v>33775000</v>
      </c>
      <c r="GD1262" s="446">
        <f t="shared" si="2536"/>
        <v>254762</v>
      </c>
      <c r="GE1262" s="446">
        <f t="shared" si="2536"/>
        <v>89796</v>
      </c>
      <c r="GF1262" s="446">
        <f t="shared" si="2536"/>
        <v>7761501</v>
      </c>
      <c r="GG1262" s="446">
        <f t="shared" si="2536"/>
        <v>24877996</v>
      </c>
      <c r="GH1262" s="446">
        <f t="shared" si="2536"/>
        <v>9960930</v>
      </c>
      <c r="GI1262" s="446">
        <f t="shared" si="2536"/>
        <v>172794945</v>
      </c>
      <c r="GJ1262" s="446">
        <f t="shared" si="2536"/>
        <v>40211360</v>
      </c>
      <c r="GK1262" s="446">
        <f t="shared" si="2536"/>
        <v>27844460</v>
      </c>
      <c r="GL1262" s="446">
        <f t="shared" si="2536"/>
        <v>44271477</v>
      </c>
      <c r="GM1262" s="446">
        <f t="shared" si="2536"/>
        <v>17709952</v>
      </c>
      <c r="GN1262" s="446">
        <f t="shared" si="2529"/>
        <v>304784</v>
      </c>
      <c r="GO1262" s="446">
        <f t="shared" si="2533"/>
        <v>160735</v>
      </c>
      <c r="GP1262" s="446">
        <f t="shared" si="2533"/>
        <v>328180</v>
      </c>
      <c r="GQ1262" s="446">
        <f t="shared" si="2533"/>
        <v>154915596</v>
      </c>
      <c r="GR1262" s="446"/>
      <c r="GS1262" s="446"/>
      <c r="GT1262" s="446"/>
      <c r="GU1262" s="446"/>
      <c r="GV1262" s="416"/>
    </row>
    <row r="1263" spans="1:204" ht="9.75" customHeight="1" x14ac:dyDescent="0.2">
      <c r="A1263" s="417" t="str">
        <f t="shared" si="2535"/>
        <v>2023-24OCTOBERRYE</v>
      </c>
      <c r="B1263" s="458" t="str">
        <f t="shared" si="2516"/>
        <v>2023-24</v>
      </c>
      <c r="C1263" s="402" t="s">
        <v>643</v>
      </c>
      <c r="D1263" s="458" t="str">
        <f t="shared" si="2523"/>
        <v>Y59</v>
      </c>
      <c r="E1263" s="458" t="str">
        <f t="shared" si="2524"/>
        <v>South East</v>
      </c>
      <c r="F1263" s="478" t="s">
        <v>456</v>
      </c>
      <c r="G1263" s="478" t="s">
        <v>692</v>
      </c>
      <c r="H1263" s="510">
        <v>90740</v>
      </c>
      <c r="I1263" s="510">
        <v>56887</v>
      </c>
      <c r="J1263" s="510">
        <v>872131</v>
      </c>
      <c r="K1263" s="510">
        <v>15</v>
      </c>
      <c r="L1263" s="510">
        <v>1</v>
      </c>
      <c r="M1263" s="510">
        <v>58</v>
      </c>
      <c r="N1263" s="510">
        <v>80</v>
      </c>
      <c r="O1263" s="510">
        <v>103</v>
      </c>
      <c r="P1263" s="510">
        <v>262</v>
      </c>
      <c r="Q1263" s="510">
        <v>35</v>
      </c>
      <c r="R1263" s="510">
        <v>307</v>
      </c>
      <c r="S1263" s="510">
        <v>51332</v>
      </c>
      <c r="T1263" s="510">
        <v>4018</v>
      </c>
      <c r="U1263" s="510">
        <v>2587</v>
      </c>
      <c r="V1263" s="510">
        <v>27956</v>
      </c>
      <c r="W1263" s="510">
        <v>10785</v>
      </c>
      <c r="X1263" s="510">
        <v>480</v>
      </c>
      <c r="Y1263" s="510">
        <v>2180159</v>
      </c>
      <c r="Z1263" s="510">
        <v>543</v>
      </c>
      <c r="AA1263" s="510">
        <v>995</v>
      </c>
      <c r="AB1263" s="510">
        <v>1622075</v>
      </c>
      <c r="AC1263" s="510">
        <v>627</v>
      </c>
      <c r="AD1263" s="510">
        <v>1164</v>
      </c>
      <c r="AE1263" s="510">
        <v>66943813</v>
      </c>
      <c r="AF1263" s="510">
        <v>2395</v>
      </c>
      <c r="AG1263" s="510">
        <v>4828</v>
      </c>
      <c r="AH1263" s="510">
        <v>119144821</v>
      </c>
      <c r="AI1263" s="510">
        <v>11047</v>
      </c>
      <c r="AJ1263" s="510">
        <v>25118</v>
      </c>
      <c r="AK1263" s="510">
        <v>6508701</v>
      </c>
      <c r="AL1263" s="510">
        <v>13560</v>
      </c>
      <c r="AM1263" s="510">
        <v>35643</v>
      </c>
      <c r="AN1263" s="510">
        <v>0</v>
      </c>
      <c r="AO1263" s="510">
        <v>1751</v>
      </c>
      <c r="AP1263" s="510">
        <v>271</v>
      </c>
      <c r="AQ1263" s="510">
        <v>789973</v>
      </c>
      <c r="AR1263" s="510">
        <v>2915</v>
      </c>
      <c r="AS1263" s="510">
        <v>5396</v>
      </c>
      <c r="AT1263" s="510">
        <v>6097</v>
      </c>
      <c r="AU1263" s="510">
        <v>148</v>
      </c>
      <c r="AV1263" s="510">
        <v>781</v>
      </c>
      <c r="AW1263" s="510">
        <v>1209</v>
      </c>
      <c r="AX1263" s="510">
        <v>651</v>
      </c>
      <c r="AY1263" s="510">
        <v>4517</v>
      </c>
      <c r="AZ1263" s="510">
        <v>1076</v>
      </c>
      <c r="BA1263" s="510">
        <v>480</v>
      </c>
      <c r="BB1263" s="510">
        <v>1175102</v>
      </c>
      <c r="BC1263" s="510">
        <v>2448</v>
      </c>
      <c r="BD1263" s="510">
        <v>4244</v>
      </c>
      <c r="BE1263" s="510">
        <v>31</v>
      </c>
      <c r="BF1263" s="510">
        <v>183</v>
      </c>
      <c r="BG1263" s="510">
        <v>203</v>
      </c>
      <c r="BH1263" s="510">
        <v>63</v>
      </c>
      <c r="BI1263" s="510">
        <v>25920</v>
      </c>
      <c r="BJ1263" s="510">
        <v>2260</v>
      </c>
      <c r="BK1263" s="510">
        <v>17055</v>
      </c>
      <c r="BL1263" s="510">
        <v>45235</v>
      </c>
      <c r="BM1263" s="510">
        <v>7699</v>
      </c>
      <c r="BN1263" s="510">
        <v>5871</v>
      </c>
      <c r="BO1263" s="510">
        <v>4953</v>
      </c>
      <c r="BP1263" s="510">
        <v>3786</v>
      </c>
      <c r="BQ1263" s="510">
        <v>35121</v>
      </c>
      <c r="BR1263" s="510">
        <v>29046</v>
      </c>
      <c r="BS1263" s="510">
        <v>16322</v>
      </c>
      <c r="BT1263" s="510">
        <v>11763</v>
      </c>
      <c r="BU1263" s="510">
        <v>825</v>
      </c>
      <c r="BV1263" s="510">
        <v>587</v>
      </c>
      <c r="BW1263" s="510">
        <v>92</v>
      </c>
      <c r="BX1263" s="510">
        <v>61269</v>
      </c>
      <c r="BY1263" s="510">
        <v>666</v>
      </c>
      <c r="BZ1263" s="510">
        <v>1340</v>
      </c>
      <c r="CA1263" s="510">
        <v>36</v>
      </c>
      <c r="CB1263" s="510">
        <v>17297</v>
      </c>
      <c r="CC1263" s="510">
        <v>480</v>
      </c>
      <c r="CD1263" s="510">
        <v>934</v>
      </c>
      <c r="CE1263" s="510">
        <v>3890</v>
      </c>
      <c r="CF1263" s="510">
        <v>2101593</v>
      </c>
      <c r="CG1263" s="510">
        <v>540</v>
      </c>
      <c r="CH1263" s="510">
        <v>988</v>
      </c>
      <c r="CI1263" s="510">
        <v>2226</v>
      </c>
      <c r="CJ1263" s="510">
        <v>5041780</v>
      </c>
      <c r="CK1263" s="510">
        <v>2265</v>
      </c>
      <c r="CL1263" s="510">
        <v>4625</v>
      </c>
      <c r="CM1263" s="510">
        <v>600</v>
      </c>
      <c r="CN1263" s="510">
        <v>1164027</v>
      </c>
      <c r="CO1263" s="510">
        <v>1940</v>
      </c>
      <c r="CP1263" s="510">
        <v>4086</v>
      </c>
      <c r="CQ1263" s="510">
        <v>25130</v>
      </c>
      <c r="CR1263" s="510">
        <v>60738006</v>
      </c>
      <c r="CS1263" s="510">
        <v>2417</v>
      </c>
      <c r="CT1263" s="510">
        <v>4861</v>
      </c>
      <c r="CU1263" s="510">
        <v>1697</v>
      </c>
      <c r="CV1263" s="510">
        <v>10424165</v>
      </c>
      <c r="CW1263" s="510">
        <v>6143</v>
      </c>
      <c r="CX1263" s="510">
        <v>11524</v>
      </c>
      <c r="CY1263" s="510">
        <v>688</v>
      </c>
      <c r="CZ1263" s="510">
        <v>3724550</v>
      </c>
      <c r="DA1263" s="510">
        <v>5414</v>
      </c>
      <c r="DB1263" s="510">
        <v>10490</v>
      </c>
      <c r="DC1263" s="510">
        <v>172</v>
      </c>
      <c r="DD1263" s="510">
        <v>2613655</v>
      </c>
      <c r="DE1263" s="510">
        <v>15196</v>
      </c>
      <c r="DF1263" s="510">
        <v>25333</v>
      </c>
      <c r="DG1263" s="510">
        <v>84</v>
      </c>
      <c r="DH1263" s="510">
        <v>419720</v>
      </c>
      <c r="DI1263" s="510">
        <v>4997</v>
      </c>
      <c r="DJ1263" s="510">
        <v>15423</v>
      </c>
      <c r="DK1263" s="510">
        <v>239</v>
      </c>
      <c r="DL1263" s="510">
        <v>82774</v>
      </c>
      <c r="DM1263" s="510">
        <v>346</v>
      </c>
      <c r="DN1263" s="510">
        <v>567</v>
      </c>
      <c r="DO1263" s="510">
        <v>1954</v>
      </c>
      <c r="DP1263" s="510">
        <v>106518</v>
      </c>
      <c r="DQ1263" s="510">
        <v>55</v>
      </c>
      <c r="DR1263" s="510">
        <v>113</v>
      </c>
      <c r="DS1263" s="510">
        <v>31</v>
      </c>
      <c r="DT1263" s="510">
        <v>106587</v>
      </c>
      <c r="DU1263" s="510">
        <v>3438</v>
      </c>
      <c r="DV1263" s="510">
        <v>7171</v>
      </c>
      <c r="DW1263" s="510">
        <v>30</v>
      </c>
      <c r="DX1263" s="510">
        <v>29449</v>
      </c>
      <c r="DY1263" s="510">
        <v>50869752</v>
      </c>
      <c r="DZ1263" s="510">
        <v>1727</v>
      </c>
      <c r="EA1263" s="510">
        <v>3066</v>
      </c>
      <c r="EB1263" s="510">
        <v>17671</v>
      </c>
      <c r="EC1263" s="510">
        <v>6425</v>
      </c>
      <c r="ED1263" s="510">
        <v>2365</v>
      </c>
      <c r="EE1263" s="510">
        <v>17716174</v>
      </c>
      <c r="EF1263" s="510">
        <v>393</v>
      </c>
      <c r="EG1263" s="510">
        <v>88</v>
      </c>
      <c r="EH1263" s="510">
        <v>76</v>
      </c>
      <c r="EI1263" s="510"/>
      <c r="EJ1263" s="479"/>
      <c r="EK1263" s="479"/>
      <c r="EL1263" s="479"/>
      <c r="EM1263" s="479"/>
      <c r="EN1263" s="479"/>
      <c r="EO1263" s="479"/>
      <c r="EP1263" s="479"/>
      <c r="EQ1263" s="479"/>
      <c r="ER1263" s="479"/>
      <c r="ES1263" s="479"/>
      <c r="ET1263" s="479"/>
      <c r="EU1263" s="479"/>
      <c r="EV1263" s="479"/>
      <c r="EW1263" s="479"/>
      <c r="EX1263" s="479"/>
      <c r="EY1263" s="479"/>
      <c r="EZ1263" s="476"/>
      <c r="FA1263" s="482">
        <f t="shared" si="2500"/>
        <v>10</v>
      </c>
      <c r="FB1263" s="493">
        <f t="shared" si="2525"/>
        <v>2023</v>
      </c>
      <c r="FC1263" s="498">
        <f t="shared" si="2526"/>
        <v>45200</v>
      </c>
      <c r="FD1263" s="499">
        <f t="shared" si="2527"/>
        <v>31</v>
      </c>
      <c r="FE1263" s="450"/>
      <c r="FF1263" s="451">
        <f t="shared" si="2521"/>
        <v>0.52023429179978697</v>
      </c>
      <c r="FG1263" s="450"/>
      <c r="FH1263" s="452">
        <f t="shared" si="2501"/>
        <v>1.9161274265803883</v>
      </c>
      <c r="FI1263" s="452">
        <f t="shared" si="2502"/>
        <v>1.4611747137879543</v>
      </c>
      <c r="FJ1263" s="452">
        <f t="shared" si="2503"/>
        <v>1.914572864321608</v>
      </c>
      <c r="FK1263" s="452">
        <f t="shared" si="2504"/>
        <v>1.4634712021646694</v>
      </c>
      <c r="FL1263" s="452">
        <f t="shared" si="2505"/>
        <v>1.2562956073830305</v>
      </c>
      <c r="FM1263" s="452">
        <f t="shared" si="2506"/>
        <v>1.0389898411789955</v>
      </c>
      <c r="FN1263" s="452">
        <f t="shared" si="2507"/>
        <v>1.5133982382939268</v>
      </c>
      <c r="FO1263" s="452">
        <f t="shared" si="2508"/>
        <v>1.0906815020862308</v>
      </c>
      <c r="FP1263" s="452">
        <f t="shared" si="2509"/>
        <v>1.71875</v>
      </c>
      <c r="FQ1263" s="452">
        <f t="shared" si="2510"/>
        <v>1.2229166666666667</v>
      </c>
      <c r="FR1263" s="453"/>
      <c r="FS1263" s="446">
        <f t="shared" ref="FS1263:GA1272" si="2537">IFERROR(HLOOKUP(FS$1,$H$5:$HA$10112,MATCH($A1263,$A$5:$A$10112,0),0)*HLOOKUP(FS$2,$H$5:$HA$10112,MATCH($A1263,$A$5:$A$10112,0),0),"-")</f>
        <v>56887</v>
      </c>
      <c r="FT1263" s="446">
        <f t="shared" si="2537"/>
        <v>3299446</v>
      </c>
      <c r="FU1263" s="446">
        <f t="shared" si="2537"/>
        <v>4550960</v>
      </c>
      <c r="FV1263" s="446">
        <f t="shared" si="2537"/>
        <v>5859361</v>
      </c>
      <c r="FW1263" s="446">
        <f t="shared" si="2537"/>
        <v>3997910</v>
      </c>
      <c r="FX1263" s="446">
        <f t="shared" si="2537"/>
        <v>3011268</v>
      </c>
      <c r="FY1263" s="446">
        <f t="shared" si="2537"/>
        <v>134971568</v>
      </c>
      <c r="FZ1263" s="446">
        <f t="shared" si="2537"/>
        <v>270897630</v>
      </c>
      <c r="GA1263" s="446">
        <f t="shared" si="2537"/>
        <v>17108640</v>
      </c>
      <c r="GB1263" s="446">
        <f t="shared" si="2531"/>
        <v>2037120</v>
      </c>
      <c r="GC1263" s="446">
        <f t="shared" si="2531"/>
        <v>1462316</v>
      </c>
      <c r="GD1263" s="446">
        <f t="shared" si="2536"/>
        <v>123280</v>
      </c>
      <c r="GE1263" s="446">
        <f t="shared" si="2536"/>
        <v>33624</v>
      </c>
      <c r="GF1263" s="446">
        <f t="shared" si="2536"/>
        <v>3843320</v>
      </c>
      <c r="GG1263" s="446">
        <f t="shared" si="2536"/>
        <v>10295250</v>
      </c>
      <c r="GH1263" s="446">
        <f t="shared" si="2536"/>
        <v>2451600</v>
      </c>
      <c r="GI1263" s="446">
        <f t="shared" si="2536"/>
        <v>122156930</v>
      </c>
      <c r="GJ1263" s="446">
        <f t="shared" si="2536"/>
        <v>19556228</v>
      </c>
      <c r="GK1263" s="446">
        <f t="shared" si="2536"/>
        <v>7217120</v>
      </c>
      <c r="GL1263" s="446">
        <f t="shared" si="2536"/>
        <v>4357276</v>
      </c>
      <c r="GM1263" s="446">
        <f t="shared" si="2536"/>
        <v>1295532</v>
      </c>
      <c r="GN1263" s="446">
        <f t="shared" si="2529"/>
        <v>222301</v>
      </c>
      <c r="GO1263" s="446">
        <f t="shared" si="2533"/>
        <v>135513</v>
      </c>
      <c r="GP1263" s="446">
        <f t="shared" si="2533"/>
        <v>220802</v>
      </c>
      <c r="GQ1263" s="446">
        <f t="shared" si="2533"/>
        <v>90290634</v>
      </c>
      <c r="GR1263" s="446"/>
      <c r="GS1263" s="446"/>
      <c r="GT1263" s="446"/>
      <c r="GU1263" s="446"/>
      <c r="GV1263" s="416"/>
    </row>
    <row r="1264" spans="1:204" ht="9.75" customHeight="1" x14ac:dyDescent="0.2">
      <c r="A1264" s="523" t="str">
        <f t="shared" si="2535"/>
        <v>2023-24OCTOBERRYD</v>
      </c>
      <c r="B1264" s="524" t="str">
        <f t="shared" si="2516"/>
        <v>2023-24</v>
      </c>
      <c r="C1264" s="525" t="s">
        <v>643</v>
      </c>
      <c r="D1264" s="524" t="str">
        <f t="shared" si="2523"/>
        <v>Y59</v>
      </c>
      <c r="E1264" s="524" t="str">
        <f t="shared" si="2524"/>
        <v>South East</v>
      </c>
      <c r="F1264" s="526" t="s">
        <v>455</v>
      </c>
      <c r="G1264" s="526" t="s">
        <v>693</v>
      </c>
      <c r="H1264" s="527">
        <v>96956</v>
      </c>
      <c r="I1264" s="527">
        <v>75085</v>
      </c>
      <c r="J1264" s="527">
        <v>1659214</v>
      </c>
      <c r="K1264" s="527">
        <v>22</v>
      </c>
      <c r="L1264" s="527">
        <v>1</v>
      </c>
      <c r="M1264" s="527">
        <v>83</v>
      </c>
      <c r="N1264" s="527">
        <v>118</v>
      </c>
      <c r="O1264" s="527">
        <v>200</v>
      </c>
      <c r="P1264" s="527">
        <v>208</v>
      </c>
      <c r="Q1264" s="527">
        <v>21</v>
      </c>
      <c r="R1264" s="527">
        <v>51</v>
      </c>
      <c r="S1264" s="527">
        <v>65297</v>
      </c>
      <c r="T1264" s="527">
        <v>4835</v>
      </c>
      <c r="U1264" s="527">
        <v>3079</v>
      </c>
      <c r="V1264" s="527">
        <v>34702</v>
      </c>
      <c r="W1264" s="527">
        <v>14743</v>
      </c>
      <c r="X1264" s="527">
        <v>365</v>
      </c>
      <c r="Y1264" s="527">
        <v>2482143</v>
      </c>
      <c r="Z1264" s="527">
        <v>513</v>
      </c>
      <c r="AA1264" s="527">
        <v>919</v>
      </c>
      <c r="AB1264" s="527">
        <v>1871904</v>
      </c>
      <c r="AC1264" s="527">
        <v>608</v>
      </c>
      <c r="AD1264" s="527">
        <v>1095</v>
      </c>
      <c r="AE1264" s="527">
        <v>58335908</v>
      </c>
      <c r="AF1264" s="527">
        <v>1681</v>
      </c>
      <c r="AG1264" s="527">
        <v>3320</v>
      </c>
      <c r="AH1264" s="527">
        <v>117667878</v>
      </c>
      <c r="AI1264" s="527">
        <v>7981</v>
      </c>
      <c r="AJ1264" s="527">
        <v>17515</v>
      </c>
      <c r="AK1264" s="527">
        <v>4150698</v>
      </c>
      <c r="AL1264" s="527">
        <v>11372</v>
      </c>
      <c r="AM1264" s="527">
        <v>24576</v>
      </c>
      <c r="AN1264" s="527">
        <v>0</v>
      </c>
      <c r="AO1264" s="527">
        <v>2954</v>
      </c>
      <c r="AP1264" s="527">
        <v>4094</v>
      </c>
      <c r="AQ1264" s="527">
        <v>30257739</v>
      </c>
      <c r="AR1264" s="527">
        <v>7391</v>
      </c>
      <c r="AS1264" s="527">
        <v>17616</v>
      </c>
      <c r="AT1264" s="527">
        <v>8295</v>
      </c>
      <c r="AU1264" s="527">
        <v>389</v>
      </c>
      <c r="AV1264" s="527">
        <v>2120</v>
      </c>
      <c r="AW1264" s="527">
        <v>3062</v>
      </c>
      <c r="AX1264" s="527">
        <v>554</v>
      </c>
      <c r="AY1264" s="527">
        <v>5232</v>
      </c>
      <c r="AZ1264" s="527">
        <v>1517</v>
      </c>
      <c r="BA1264" s="527">
        <v>10183</v>
      </c>
      <c r="BB1264" s="527">
        <v>13175740</v>
      </c>
      <c r="BC1264" s="527">
        <v>1294</v>
      </c>
      <c r="BD1264" s="527">
        <v>2116</v>
      </c>
      <c r="BE1264" s="527">
        <v>457</v>
      </c>
      <c r="BF1264" s="527">
        <v>2458</v>
      </c>
      <c r="BG1264" s="527">
        <v>5703</v>
      </c>
      <c r="BH1264" s="527">
        <v>1565</v>
      </c>
      <c r="BI1264" s="527">
        <v>35017</v>
      </c>
      <c r="BJ1264" s="527">
        <v>1984</v>
      </c>
      <c r="BK1264" s="527">
        <v>20001</v>
      </c>
      <c r="BL1264" s="527">
        <v>57002</v>
      </c>
      <c r="BM1264" s="527">
        <v>11390</v>
      </c>
      <c r="BN1264" s="527">
        <v>7555</v>
      </c>
      <c r="BO1264" s="527">
        <v>7137</v>
      </c>
      <c r="BP1264" s="527">
        <v>4789</v>
      </c>
      <c r="BQ1264" s="527">
        <v>48753</v>
      </c>
      <c r="BR1264" s="527">
        <v>36521</v>
      </c>
      <c r="BS1264" s="527">
        <v>29019</v>
      </c>
      <c r="BT1264" s="527">
        <v>15468</v>
      </c>
      <c r="BU1264" s="527">
        <v>786</v>
      </c>
      <c r="BV1264" s="527">
        <v>389</v>
      </c>
      <c r="BW1264" s="527">
        <v>85</v>
      </c>
      <c r="BX1264" s="527">
        <v>53808</v>
      </c>
      <c r="BY1264" s="527">
        <v>633</v>
      </c>
      <c r="BZ1264" s="527">
        <v>1108</v>
      </c>
      <c r="CA1264" s="527">
        <v>84</v>
      </c>
      <c r="CB1264" s="527">
        <v>51021</v>
      </c>
      <c r="CC1264" s="527">
        <v>607</v>
      </c>
      <c r="CD1264" s="527">
        <v>1168</v>
      </c>
      <c r="CE1264" s="527">
        <v>4666</v>
      </c>
      <c r="CF1264" s="527">
        <v>2377314</v>
      </c>
      <c r="CG1264" s="527">
        <v>509</v>
      </c>
      <c r="CH1264" s="527">
        <v>914</v>
      </c>
      <c r="CI1264" s="527">
        <v>2525</v>
      </c>
      <c r="CJ1264" s="527">
        <v>4078325</v>
      </c>
      <c r="CK1264" s="527">
        <v>1615</v>
      </c>
      <c r="CL1264" s="527">
        <v>3128</v>
      </c>
      <c r="CM1264" s="527">
        <v>1319</v>
      </c>
      <c r="CN1264" s="527">
        <v>2157950</v>
      </c>
      <c r="CO1264" s="527">
        <v>1636</v>
      </c>
      <c r="CP1264" s="527">
        <v>3227</v>
      </c>
      <c r="CQ1264" s="527">
        <v>30858</v>
      </c>
      <c r="CR1264" s="527">
        <v>52099633</v>
      </c>
      <c r="CS1264" s="527">
        <v>1688</v>
      </c>
      <c r="CT1264" s="527">
        <v>3339</v>
      </c>
      <c r="CU1264" s="527">
        <v>1064</v>
      </c>
      <c r="CV1264" s="527">
        <v>9440735</v>
      </c>
      <c r="CW1264" s="527">
        <v>8873</v>
      </c>
      <c r="CX1264" s="527">
        <v>19374</v>
      </c>
      <c r="CY1264" s="527">
        <v>481</v>
      </c>
      <c r="CZ1264" s="527">
        <v>4821158</v>
      </c>
      <c r="DA1264" s="527">
        <v>10023</v>
      </c>
      <c r="DB1264" s="527">
        <v>21865</v>
      </c>
      <c r="DC1264" s="527">
        <v>831</v>
      </c>
      <c r="DD1264" s="527">
        <v>9114910</v>
      </c>
      <c r="DE1264" s="527">
        <v>10969</v>
      </c>
      <c r="DF1264" s="527">
        <v>23123</v>
      </c>
      <c r="DG1264" s="527">
        <v>118</v>
      </c>
      <c r="DH1264" s="527">
        <v>1410954</v>
      </c>
      <c r="DI1264" s="527">
        <v>11957</v>
      </c>
      <c r="DJ1264" s="527">
        <v>24571</v>
      </c>
      <c r="DK1264" s="527">
        <v>3</v>
      </c>
      <c r="DL1264" s="527">
        <v>2725</v>
      </c>
      <c r="DM1264" s="527">
        <v>908</v>
      </c>
      <c r="DN1264" s="527">
        <v>1815</v>
      </c>
      <c r="DO1264" s="527">
        <v>2874</v>
      </c>
      <c r="DP1264" s="527">
        <v>220153</v>
      </c>
      <c r="DQ1264" s="527">
        <v>77</v>
      </c>
      <c r="DR1264" s="527">
        <v>106</v>
      </c>
      <c r="DS1264" s="527">
        <v>63</v>
      </c>
      <c r="DT1264" s="527">
        <v>93370</v>
      </c>
      <c r="DU1264" s="527">
        <v>1482</v>
      </c>
      <c r="DV1264" s="527">
        <v>2971</v>
      </c>
      <c r="DW1264" s="527">
        <v>62</v>
      </c>
      <c r="DX1264" s="527">
        <v>35170</v>
      </c>
      <c r="DY1264" s="527">
        <v>39526545</v>
      </c>
      <c r="DZ1264" s="527">
        <v>1124</v>
      </c>
      <c r="EA1264" s="527">
        <v>1917</v>
      </c>
      <c r="EB1264" s="527">
        <v>18590</v>
      </c>
      <c r="EC1264" s="527">
        <v>4148</v>
      </c>
      <c r="ED1264" s="527">
        <v>595</v>
      </c>
      <c r="EE1264" s="527">
        <v>3833248</v>
      </c>
      <c r="EF1264" s="527">
        <v>2646</v>
      </c>
      <c r="EG1264" s="527">
        <v>153</v>
      </c>
      <c r="EH1264" s="527">
        <v>473</v>
      </c>
      <c r="EI1264" s="527"/>
      <c r="EJ1264" s="528"/>
      <c r="EK1264" s="528"/>
      <c r="EL1264" s="528"/>
      <c r="EM1264" s="528"/>
      <c r="EN1264" s="528"/>
      <c r="EO1264" s="528"/>
      <c r="EP1264" s="528"/>
      <c r="EQ1264" s="528"/>
      <c r="ER1264" s="528"/>
      <c r="ES1264" s="528"/>
      <c r="ET1264" s="528"/>
      <c r="EU1264" s="528"/>
      <c r="EV1264" s="528"/>
      <c r="EW1264" s="528"/>
      <c r="EX1264" s="528"/>
      <c r="EY1264" s="528"/>
      <c r="EZ1264" s="529"/>
      <c r="FA1264" s="446">
        <f t="shared" si="2500"/>
        <v>10</v>
      </c>
      <c r="FB1264" s="417">
        <f t="shared" si="2525"/>
        <v>2023</v>
      </c>
      <c r="FC1264" s="448">
        <f t="shared" si="2526"/>
        <v>45200</v>
      </c>
      <c r="FD1264" s="449">
        <f t="shared" si="2527"/>
        <v>31</v>
      </c>
      <c r="FE1264" s="530"/>
      <c r="FF1264" s="531">
        <f t="shared" si="2521"/>
        <v>0.62113680570564078</v>
      </c>
      <c r="FG1264" s="530"/>
      <c r="FH1264" s="532">
        <f t="shared" si="2501"/>
        <v>2.3557394002068253</v>
      </c>
      <c r="FI1264" s="532">
        <f t="shared" si="2502"/>
        <v>1.5625646328852121</v>
      </c>
      <c r="FJ1264" s="532">
        <f t="shared" si="2503"/>
        <v>2.3179603767456967</v>
      </c>
      <c r="FK1264" s="532">
        <f t="shared" si="2504"/>
        <v>1.5553751217927898</v>
      </c>
      <c r="FL1264" s="532">
        <f t="shared" si="2505"/>
        <v>1.4049046164486196</v>
      </c>
      <c r="FM1264" s="532">
        <f t="shared" si="2506"/>
        <v>1.0524177280848366</v>
      </c>
      <c r="FN1264" s="532">
        <f t="shared" si="2507"/>
        <v>1.9683239503493184</v>
      </c>
      <c r="FO1264" s="532">
        <f t="shared" si="2508"/>
        <v>1.0491758800786815</v>
      </c>
      <c r="FP1264" s="532">
        <f t="shared" si="2509"/>
        <v>2.1534246575342464</v>
      </c>
      <c r="FQ1264" s="532">
        <f t="shared" si="2510"/>
        <v>1.0657534246575342</v>
      </c>
      <c r="FR1264" s="533"/>
      <c r="FS1264" s="534">
        <f t="shared" si="2537"/>
        <v>75085</v>
      </c>
      <c r="FT1264" s="534">
        <f t="shared" si="2537"/>
        <v>6232055</v>
      </c>
      <c r="FU1264" s="534">
        <f t="shared" si="2537"/>
        <v>8860030</v>
      </c>
      <c r="FV1264" s="534">
        <f t="shared" si="2537"/>
        <v>15017000</v>
      </c>
      <c r="FW1264" s="534">
        <f t="shared" si="2537"/>
        <v>4443365</v>
      </c>
      <c r="FX1264" s="534">
        <f t="shared" si="2537"/>
        <v>3371505</v>
      </c>
      <c r="FY1264" s="534">
        <f t="shared" si="2537"/>
        <v>115210640</v>
      </c>
      <c r="FZ1264" s="534">
        <f t="shared" si="2537"/>
        <v>258223645</v>
      </c>
      <c r="GA1264" s="534">
        <f t="shared" si="2537"/>
        <v>8970240</v>
      </c>
      <c r="GB1264" s="534">
        <f t="shared" si="2531"/>
        <v>21547228</v>
      </c>
      <c r="GC1264" s="534">
        <f t="shared" si="2531"/>
        <v>72119904</v>
      </c>
      <c r="GD1264" s="534">
        <f t="shared" si="2536"/>
        <v>94180</v>
      </c>
      <c r="GE1264" s="534">
        <f t="shared" si="2536"/>
        <v>98112</v>
      </c>
      <c r="GF1264" s="534">
        <f t="shared" si="2536"/>
        <v>4264724</v>
      </c>
      <c r="GG1264" s="534">
        <f t="shared" si="2536"/>
        <v>7898200</v>
      </c>
      <c r="GH1264" s="534">
        <f t="shared" si="2536"/>
        <v>4256413</v>
      </c>
      <c r="GI1264" s="534">
        <f t="shared" si="2536"/>
        <v>103034862</v>
      </c>
      <c r="GJ1264" s="534">
        <f t="shared" si="2536"/>
        <v>20613936</v>
      </c>
      <c r="GK1264" s="534">
        <f t="shared" si="2536"/>
        <v>10517065</v>
      </c>
      <c r="GL1264" s="534">
        <f t="shared" si="2536"/>
        <v>19215213</v>
      </c>
      <c r="GM1264" s="534">
        <f t="shared" si="2536"/>
        <v>2899378</v>
      </c>
      <c r="GN1264" s="534">
        <f t="shared" si="2529"/>
        <v>187173</v>
      </c>
      <c r="GO1264" s="534">
        <f t="shared" si="2533"/>
        <v>5445</v>
      </c>
      <c r="GP1264" s="534">
        <f t="shared" si="2533"/>
        <v>304644</v>
      </c>
      <c r="GQ1264" s="534">
        <f t="shared" si="2533"/>
        <v>67420890</v>
      </c>
      <c r="GR1264" s="534"/>
      <c r="GS1264" s="534"/>
      <c r="GT1264" s="534"/>
      <c r="GU1264" s="534"/>
      <c r="GV1264" s="535"/>
    </row>
    <row r="1265" spans="1:204" ht="9.75" customHeight="1" x14ac:dyDescent="0.2">
      <c r="A1265" s="417" t="str">
        <f t="shared" si="2535"/>
        <v>2023-24OCTOBERRYF</v>
      </c>
      <c r="B1265" s="458" t="str">
        <f t="shared" si="2516"/>
        <v>2023-24</v>
      </c>
      <c r="C1265" s="402" t="s">
        <v>643</v>
      </c>
      <c r="D1265" s="458" t="str">
        <f t="shared" si="2523"/>
        <v>Y58</v>
      </c>
      <c r="E1265" s="458" t="str">
        <f t="shared" si="2524"/>
        <v>South West</v>
      </c>
      <c r="F1265" s="478" t="s">
        <v>457</v>
      </c>
      <c r="G1265" s="478" t="s">
        <v>694</v>
      </c>
      <c r="H1265" s="510">
        <v>117997</v>
      </c>
      <c r="I1265" s="510">
        <v>89880</v>
      </c>
      <c r="J1265" s="510">
        <v>514319</v>
      </c>
      <c r="K1265" s="510">
        <v>6</v>
      </c>
      <c r="L1265" s="510">
        <v>2</v>
      </c>
      <c r="M1265" s="510">
        <v>3</v>
      </c>
      <c r="N1265" s="510">
        <v>23</v>
      </c>
      <c r="O1265" s="510">
        <v>89</v>
      </c>
      <c r="P1265" s="510">
        <v>440</v>
      </c>
      <c r="Q1265" s="510">
        <v>0</v>
      </c>
      <c r="R1265" s="510">
        <v>113</v>
      </c>
      <c r="S1265" s="510">
        <v>74839</v>
      </c>
      <c r="T1265" s="510">
        <v>10925</v>
      </c>
      <c r="U1265" s="510">
        <v>6477</v>
      </c>
      <c r="V1265" s="510">
        <v>39052</v>
      </c>
      <c r="W1265" s="510">
        <v>13224</v>
      </c>
      <c r="X1265" s="510">
        <v>279</v>
      </c>
      <c r="Y1265" s="510">
        <v>6574601</v>
      </c>
      <c r="Z1265" s="510">
        <v>602</v>
      </c>
      <c r="AA1265" s="510">
        <v>1124</v>
      </c>
      <c r="AB1265" s="510">
        <v>4488998</v>
      </c>
      <c r="AC1265" s="510">
        <v>693</v>
      </c>
      <c r="AD1265" s="510">
        <v>1290</v>
      </c>
      <c r="AE1265" s="510">
        <v>128780721</v>
      </c>
      <c r="AF1265" s="510">
        <v>3298</v>
      </c>
      <c r="AG1265" s="510">
        <v>7049</v>
      </c>
      <c r="AH1265" s="510">
        <v>115813897</v>
      </c>
      <c r="AI1265" s="510">
        <v>8758</v>
      </c>
      <c r="AJ1265" s="510">
        <v>23570</v>
      </c>
      <c r="AK1265" s="510">
        <v>2846554</v>
      </c>
      <c r="AL1265" s="510">
        <v>10203</v>
      </c>
      <c r="AM1265" s="510">
        <v>28810</v>
      </c>
      <c r="AN1265" s="510">
        <v>903</v>
      </c>
      <c r="AO1265" s="510">
        <v>2840</v>
      </c>
      <c r="AP1265" s="510" t="s">
        <v>152</v>
      </c>
      <c r="AQ1265" s="510" t="s">
        <v>152</v>
      </c>
      <c r="AR1265" s="510" t="s">
        <v>152</v>
      </c>
      <c r="AS1265" s="510" t="s">
        <v>152</v>
      </c>
      <c r="AT1265" s="510">
        <v>9278</v>
      </c>
      <c r="AU1265" s="510">
        <v>932</v>
      </c>
      <c r="AV1265" s="510">
        <v>4745</v>
      </c>
      <c r="AW1265" s="510">
        <v>5015</v>
      </c>
      <c r="AX1265" s="510">
        <v>636</v>
      </c>
      <c r="AY1265" s="510">
        <v>2965</v>
      </c>
      <c r="AZ1265" s="510">
        <v>0</v>
      </c>
      <c r="BA1265" s="510">
        <v>8216</v>
      </c>
      <c r="BB1265" s="510">
        <v>33183962</v>
      </c>
      <c r="BC1265" s="510">
        <v>4039</v>
      </c>
      <c r="BD1265" s="510">
        <v>8238</v>
      </c>
      <c r="BE1265" s="510">
        <v>762</v>
      </c>
      <c r="BF1265" s="510">
        <v>2314</v>
      </c>
      <c r="BG1265" s="510">
        <v>4111</v>
      </c>
      <c r="BH1265" s="510">
        <v>1029</v>
      </c>
      <c r="BI1265" s="510">
        <v>34445</v>
      </c>
      <c r="BJ1265" s="510">
        <v>3077</v>
      </c>
      <c r="BK1265" s="510">
        <v>28039</v>
      </c>
      <c r="BL1265" s="510">
        <v>65561</v>
      </c>
      <c r="BM1265" s="510">
        <v>22409</v>
      </c>
      <c r="BN1265" s="510">
        <v>15763</v>
      </c>
      <c r="BO1265" s="510">
        <v>13405</v>
      </c>
      <c r="BP1265" s="510">
        <v>9521</v>
      </c>
      <c r="BQ1265" s="510">
        <v>54648</v>
      </c>
      <c r="BR1265" s="510">
        <v>41558</v>
      </c>
      <c r="BS1265" s="510">
        <v>22177</v>
      </c>
      <c r="BT1265" s="510">
        <v>14166</v>
      </c>
      <c r="BU1265" s="510">
        <v>471</v>
      </c>
      <c r="BV1265" s="510">
        <v>302</v>
      </c>
      <c r="BW1265" s="510">
        <v>27</v>
      </c>
      <c r="BX1265" s="510">
        <v>17916</v>
      </c>
      <c r="BY1265" s="510">
        <v>664</v>
      </c>
      <c r="BZ1265" s="510">
        <v>1147</v>
      </c>
      <c r="CA1265" s="510">
        <v>12</v>
      </c>
      <c r="CB1265" s="510">
        <v>5420</v>
      </c>
      <c r="CC1265" s="510">
        <v>452</v>
      </c>
      <c r="CD1265" s="510">
        <v>915</v>
      </c>
      <c r="CE1265" s="510">
        <v>10886</v>
      </c>
      <c r="CF1265" s="510">
        <v>6551265</v>
      </c>
      <c r="CG1265" s="510">
        <v>602</v>
      </c>
      <c r="CH1265" s="510">
        <v>1124</v>
      </c>
      <c r="CI1265" s="510">
        <v>2272</v>
      </c>
      <c r="CJ1265" s="510">
        <v>8181400</v>
      </c>
      <c r="CK1265" s="510">
        <v>3601</v>
      </c>
      <c r="CL1265" s="510">
        <v>7491</v>
      </c>
      <c r="CM1265" s="510">
        <v>895</v>
      </c>
      <c r="CN1265" s="510">
        <v>2993444</v>
      </c>
      <c r="CO1265" s="510">
        <v>3345</v>
      </c>
      <c r="CP1265" s="510">
        <v>7360</v>
      </c>
      <c r="CQ1265" s="510">
        <v>35885</v>
      </c>
      <c r="CR1265" s="510">
        <v>117605877</v>
      </c>
      <c r="CS1265" s="510">
        <v>3277</v>
      </c>
      <c r="CT1265" s="510">
        <v>7009</v>
      </c>
      <c r="CU1265" s="510">
        <v>911</v>
      </c>
      <c r="CV1265" s="510">
        <v>9100549</v>
      </c>
      <c r="CW1265" s="510">
        <v>9990</v>
      </c>
      <c r="CX1265" s="510">
        <v>23975</v>
      </c>
      <c r="CY1265" s="510">
        <v>190</v>
      </c>
      <c r="CZ1265" s="510">
        <v>1942229</v>
      </c>
      <c r="DA1265" s="510">
        <v>10222</v>
      </c>
      <c r="DB1265" s="510">
        <v>26485</v>
      </c>
      <c r="DC1265" s="510">
        <v>935</v>
      </c>
      <c r="DD1265" s="510">
        <v>10461296</v>
      </c>
      <c r="DE1265" s="510">
        <v>11189</v>
      </c>
      <c r="DF1265" s="510">
        <v>30666</v>
      </c>
      <c r="DG1265" s="510">
        <v>47</v>
      </c>
      <c r="DH1265" s="510">
        <v>443111</v>
      </c>
      <c r="DI1265" s="510">
        <v>9428</v>
      </c>
      <c r="DJ1265" s="510">
        <v>32203</v>
      </c>
      <c r="DK1265" s="510">
        <v>634</v>
      </c>
      <c r="DL1265" s="510">
        <v>274228</v>
      </c>
      <c r="DM1265" s="510">
        <v>433</v>
      </c>
      <c r="DN1265" s="510">
        <v>716</v>
      </c>
      <c r="DO1265" s="510">
        <v>6083</v>
      </c>
      <c r="DP1265" s="510">
        <v>261384</v>
      </c>
      <c r="DQ1265" s="510">
        <v>43</v>
      </c>
      <c r="DR1265" s="510">
        <v>74</v>
      </c>
      <c r="DS1265" s="510">
        <v>71</v>
      </c>
      <c r="DT1265" s="510">
        <v>170611</v>
      </c>
      <c r="DU1265" s="510">
        <v>2403</v>
      </c>
      <c r="DV1265" s="510">
        <v>4324</v>
      </c>
      <c r="DW1265" s="510">
        <v>48</v>
      </c>
      <c r="DX1265" s="510">
        <v>37612</v>
      </c>
      <c r="DY1265" s="510">
        <v>179540799</v>
      </c>
      <c r="DZ1265" s="510">
        <v>4773</v>
      </c>
      <c r="EA1265" s="510">
        <v>12680</v>
      </c>
      <c r="EB1265" s="510">
        <v>31093</v>
      </c>
      <c r="EC1265" s="510">
        <v>19788</v>
      </c>
      <c r="ED1265" s="510">
        <v>11275</v>
      </c>
      <c r="EE1265" s="510">
        <v>124750130</v>
      </c>
      <c r="EF1265" s="510">
        <v>796</v>
      </c>
      <c r="EG1265" s="510">
        <v>209</v>
      </c>
      <c r="EH1265" s="510">
        <v>21</v>
      </c>
      <c r="EI1265" s="510"/>
      <c r="EJ1265" s="479"/>
      <c r="EK1265" s="479"/>
      <c r="EL1265" s="479"/>
      <c r="EM1265" s="479"/>
      <c r="EN1265" s="479"/>
      <c r="EO1265" s="479"/>
      <c r="EP1265" s="479"/>
      <c r="EQ1265" s="479"/>
      <c r="ER1265" s="479"/>
      <c r="ES1265" s="479"/>
      <c r="ET1265" s="479"/>
      <c r="EU1265" s="479"/>
      <c r="EV1265" s="479"/>
      <c r="EW1265" s="479"/>
      <c r="EX1265" s="479"/>
      <c r="EY1265" s="479"/>
      <c r="EZ1265" s="476"/>
      <c r="FA1265" s="446">
        <f t="shared" si="2500"/>
        <v>10</v>
      </c>
      <c r="FB1265" s="417">
        <f t="shared" si="2525"/>
        <v>2023</v>
      </c>
      <c r="FC1265" s="448">
        <f t="shared" si="2526"/>
        <v>45200</v>
      </c>
      <c r="FD1265" s="449">
        <f t="shared" si="2527"/>
        <v>31</v>
      </c>
      <c r="FE1265" s="450"/>
      <c r="FF1265" s="451">
        <f t="shared" si="2521"/>
        <v>0.58016213638531233</v>
      </c>
      <c r="FG1265" s="450"/>
      <c r="FH1265" s="452">
        <f t="shared" si="2501"/>
        <v>2.05116704805492</v>
      </c>
      <c r="FI1265" s="452">
        <f t="shared" si="2502"/>
        <v>1.4428375286041191</v>
      </c>
      <c r="FJ1265" s="452">
        <f t="shared" si="2503"/>
        <v>2.0696310020071023</v>
      </c>
      <c r="FK1265" s="452">
        <f t="shared" si="2504"/>
        <v>1.469970665431527</v>
      </c>
      <c r="FL1265" s="452">
        <f t="shared" si="2505"/>
        <v>1.3993649492983713</v>
      </c>
      <c r="FM1265" s="452">
        <f t="shared" si="2506"/>
        <v>1.0641708491242445</v>
      </c>
      <c r="FN1265" s="452">
        <f t="shared" si="2507"/>
        <v>1.6770266182698124</v>
      </c>
      <c r="FO1265" s="452">
        <f t="shared" si="2508"/>
        <v>1.0712341197822142</v>
      </c>
      <c r="FP1265" s="452">
        <f t="shared" si="2509"/>
        <v>1.6881720430107527</v>
      </c>
      <c r="FQ1265" s="452">
        <f t="shared" si="2510"/>
        <v>1.0824372759856631</v>
      </c>
      <c r="FR1265" s="453"/>
      <c r="FS1265" s="446">
        <f t="shared" si="2537"/>
        <v>179760</v>
      </c>
      <c r="FT1265" s="446">
        <f t="shared" si="2537"/>
        <v>269640</v>
      </c>
      <c r="FU1265" s="446">
        <f t="shared" si="2537"/>
        <v>2067240</v>
      </c>
      <c r="FV1265" s="446">
        <f t="shared" si="2537"/>
        <v>7999320</v>
      </c>
      <c r="FW1265" s="446">
        <f t="shared" si="2537"/>
        <v>12279700</v>
      </c>
      <c r="FX1265" s="446">
        <f t="shared" si="2537"/>
        <v>8355330</v>
      </c>
      <c r="FY1265" s="446">
        <f t="shared" si="2537"/>
        <v>275277548</v>
      </c>
      <c r="FZ1265" s="446">
        <f t="shared" si="2537"/>
        <v>311689680</v>
      </c>
      <c r="GA1265" s="446">
        <f t="shared" si="2537"/>
        <v>8037990</v>
      </c>
      <c r="GB1265" s="446">
        <f t="shared" ref="GB1265:GC1284" si="2538">IFERROR(HLOOKUP(GB$1,$H$5:$HA$10112,MATCH($A1265,$A$5:$A$10112,0),0)*HLOOKUP(GB$2,$H$5:$HA$10112,MATCH($A1265,$A$5:$A$10112,0),0),"-")</f>
        <v>67683408</v>
      </c>
      <c r="GC1265" s="446" t="str">
        <f t="shared" si="2538"/>
        <v>-</v>
      </c>
      <c r="GD1265" s="446">
        <f t="shared" si="2536"/>
        <v>30969</v>
      </c>
      <c r="GE1265" s="446">
        <f t="shared" si="2536"/>
        <v>10980</v>
      </c>
      <c r="GF1265" s="446">
        <f t="shared" si="2536"/>
        <v>12235864</v>
      </c>
      <c r="GG1265" s="446">
        <f t="shared" si="2536"/>
        <v>17019552</v>
      </c>
      <c r="GH1265" s="446">
        <f t="shared" si="2536"/>
        <v>6587200</v>
      </c>
      <c r="GI1265" s="446">
        <f t="shared" si="2536"/>
        <v>251517965</v>
      </c>
      <c r="GJ1265" s="446">
        <f t="shared" si="2536"/>
        <v>21841225</v>
      </c>
      <c r="GK1265" s="446">
        <f t="shared" si="2536"/>
        <v>5032150</v>
      </c>
      <c r="GL1265" s="446">
        <f t="shared" si="2536"/>
        <v>28672710</v>
      </c>
      <c r="GM1265" s="446">
        <f t="shared" si="2536"/>
        <v>1513541</v>
      </c>
      <c r="GN1265" s="446">
        <f t="shared" si="2529"/>
        <v>307004</v>
      </c>
      <c r="GO1265" s="446">
        <f t="shared" si="2533"/>
        <v>453944</v>
      </c>
      <c r="GP1265" s="446">
        <f t="shared" si="2533"/>
        <v>450142</v>
      </c>
      <c r="GQ1265" s="446">
        <f t="shared" si="2533"/>
        <v>476920160</v>
      </c>
      <c r="GR1265" s="446"/>
      <c r="GS1265" s="446"/>
      <c r="GT1265" s="446"/>
      <c r="GU1265" s="446"/>
      <c r="GV1265" s="416"/>
    </row>
    <row r="1266" spans="1:204" ht="9.75" customHeight="1" x14ac:dyDescent="0.2">
      <c r="A1266" s="417" t="str">
        <f t="shared" si="2535"/>
        <v>2023-24OCTOBERRYA</v>
      </c>
      <c r="B1266" s="458" t="str">
        <f t="shared" si="2516"/>
        <v>2023-24</v>
      </c>
      <c r="C1266" s="402" t="s">
        <v>643</v>
      </c>
      <c r="D1266" s="458" t="str">
        <f t="shared" ref="D1266:D1297" si="2539">VLOOKUP($F1266,$GY$14:$HA$28,2,0)</f>
        <v>Y60</v>
      </c>
      <c r="E1266" s="458" t="str">
        <f t="shared" ref="E1266:E1297" si="2540">VLOOKUP($D1266,$GZ$8:$HA$14,2,0)</f>
        <v>Midlands</v>
      </c>
      <c r="F1266" s="478" t="s">
        <v>452</v>
      </c>
      <c r="G1266" s="478" t="s">
        <v>697</v>
      </c>
      <c r="H1266" s="510">
        <v>178111</v>
      </c>
      <c r="I1266" s="510">
        <v>141165</v>
      </c>
      <c r="J1266" s="510">
        <v>455495</v>
      </c>
      <c r="K1266" s="510">
        <v>3</v>
      </c>
      <c r="L1266" s="510">
        <v>0</v>
      </c>
      <c r="M1266" s="510">
        <v>4</v>
      </c>
      <c r="N1266" s="510">
        <v>23</v>
      </c>
      <c r="O1266" s="510">
        <v>71</v>
      </c>
      <c r="P1266" s="510">
        <v>493</v>
      </c>
      <c r="Q1266" s="510">
        <v>0</v>
      </c>
      <c r="R1266" s="510">
        <v>12</v>
      </c>
      <c r="S1266" s="510">
        <v>84690</v>
      </c>
      <c r="T1266" s="510">
        <v>10250</v>
      </c>
      <c r="U1266" s="510">
        <v>6622</v>
      </c>
      <c r="V1266" s="510">
        <v>41904</v>
      </c>
      <c r="W1266" s="510">
        <v>12898</v>
      </c>
      <c r="X1266" s="510">
        <v>391</v>
      </c>
      <c r="Y1266" s="510">
        <v>5208642</v>
      </c>
      <c r="Z1266" s="510">
        <v>508</v>
      </c>
      <c r="AA1266" s="510">
        <v>896</v>
      </c>
      <c r="AB1266" s="510">
        <v>3596669</v>
      </c>
      <c r="AC1266" s="510">
        <v>543</v>
      </c>
      <c r="AD1266" s="510">
        <v>967</v>
      </c>
      <c r="AE1266" s="510">
        <v>117886888</v>
      </c>
      <c r="AF1266" s="510">
        <v>2813</v>
      </c>
      <c r="AG1266" s="510">
        <v>6535</v>
      </c>
      <c r="AH1266" s="510">
        <v>176313896</v>
      </c>
      <c r="AI1266" s="510">
        <v>13670</v>
      </c>
      <c r="AJ1266" s="510">
        <v>35833</v>
      </c>
      <c r="AK1266" s="510">
        <v>6093127</v>
      </c>
      <c r="AL1266" s="510">
        <v>15583</v>
      </c>
      <c r="AM1266" s="510">
        <v>38056</v>
      </c>
      <c r="AN1266" s="510">
        <v>0</v>
      </c>
      <c r="AO1266" s="510">
        <v>3414</v>
      </c>
      <c r="AP1266" s="510">
        <v>2816</v>
      </c>
      <c r="AQ1266" s="510">
        <v>6678813</v>
      </c>
      <c r="AR1266" s="510">
        <v>2372</v>
      </c>
      <c r="AS1266" s="510">
        <v>5712</v>
      </c>
      <c r="AT1266" s="510">
        <v>15990</v>
      </c>
      <c r="AU1266" s="510">
        <v>2180</v>
      </c>
      <c r="AV1266" s="510">
        <v>8521</v>
      </c>
      <c r="AW1266" s="510">
        <v>6401</v>
      </c>
      <c r="AX1266" s="510">
        <v>485</v>
      </c>
      <c r="AY1266" s="510">
        <v>4804</v>
      </c>
      <c r="AZ1266" s="510">
        <v>1097</v>
      </c>
      <c r="BA1266" s="510">
        <v>17025</v>
      </c>
      <c r="BB1266" s="510">
        <v>86998071</v>
      </c>
      <c r="BC1266" s="510">
        <v>5110</v>
      </c>
      <c r="BD1266" s="510">
        <v>13144</v>
      </c>
      <c r="BE1266" s="510">
        <v>2145</v>
      </c>
      <c r="BF1266" s="510">
        <v>8332</v>
      </c>
      <c r="BG1266" s="510">
        <v>4926</v>
      </c>
      <c r="BH1266" s="510">
        <v>1622</v>
      </c>
      <c r="BI1266" s="510">
        <v>40884</v>
      </c>
      <c r="BJ1266" s="510">
        <v>3627</v>
      </c>
      <c r="BK1266" s="510">
        <v>24189</v>
      </c>
      <c r="BL1266" s="510">
        <v>68700</v>
      </c>
      <c r="BM1266" s="510">
        <v>20623</v>
      </c>
      <c r="BN1266" s="510">
        <v>14325</v>
      </c>
      <c r="BO1266" s="510">
        <v>13189</v>
      </c>
      <c r="BP1266" s="510">
        <v>9212</v>
      </c>
      <c r="BQ1266" s="510">
        <v>57697</v>
      </c>
      <c r="BR1266" s="510">
        <v>44069</v>
      </c>
      <c r="BS1266" s="510">
        <v>24034</v>
      </c>
      <c r="BT1266" s="510">
        <v>13594</v>
      </c>
      <c r="BU1266" s="510">
        <v>864</v>
      </c>
      <c r="BV1266" s="510">
        <v>391</v>
      </c>
      <c r="BW1266" s="510">
        <v>131</v>
      </c>
      <c r="BX1266" s="510">
        <v>76243</v>
      </c>
      <c r="BY1266" s="510">
        <v>582</v>
      </c>
      <c r="BZ1266" s="510">
        <v>965</v>
      </c>
      <c r="CA1266" s="510">
        <v>88</v>
      </c>
      <c r="CB1266" s="510">
        <v>42632</v>
      </c>
      <c r="CC1266" s="510">
        <v>484</v>
      </c>
      <c r="CD1266" s="510">
        <v>976</v>
      </c>
      <c r="CE1266" s="510">
        <v>10031</v>
      </c>
      <c r="CF1266" s="510">
        <v>5089767</v>
      </c>
      <c r="CG1266" s="510">
        <v>507</v>
      </c>
      <c r="CH1266" s="510">
        <v>896</v>
      </c>
      <c r="CI1266" s="510">
        <v>5444</v>
      </c>
      <c r="CJ1266" s="510">
        <v>16174442</v>
      </c>
      <c r="CK1266" s="510">
        <v>2971</v>
      </c>
      <c r="CL1266" s="510">
        <v>6767</v>
      </c>
      <c r="CM1266" s="510">
        <v>1397</v>
      </c>
      <c r="CN1266" s="510">
        <v>4335569</v>
      </c>
      <c r="CO1266" s="510">
        <v>3103</v>
      </c>
      <c r="CP1266" s="510">
        <v>7411</v>
      </c>
      <c r="CQ1266" s="510">
        <v>35063</v>
      </c>
      <c r="CR1266" s="510">
        <v>97376877</v>
      </c>
      <c r="CS1266" s="510">
        <v>2777</v>
      </c>
      <c r="CT1266" s="510">
        <v>6453</v>
      </c>
      <c r="CU1266" s="510">
        <v>1057</v>
      </c>
      <c r="CV1266" s="510">
        <v>17269948</v>
      </c>
      <c r="CW1266" s="510">
        <v>16339</v>
      </c>
      <c r="CX1266" s="510">
        <v>42220</v>
      </c>
      <c r="CY1266" s="510">
        <v>254</v>
      </c>
      <c r="CZ1266" s="510">
        <v>3669004</v>
      </c>
      <c r="DA1266" s="510">
        <v>14445</v>
      </c>
      <c r="DB1266" s="510">
        <v>35879</v>
      </c>
      <c r="DC1266" s="510">
        <v>1116</v>
      </c>
      <c r="DD1266" s="510">
        <v>24915999</v>
      </c>
      <c r="DE1266" s="510">
        <v>22326</v>
      </c>
      <c r="DF1266" s="510">
        <v>53443</v>
      </c>
      <c r="DG1266" s="510">
        <v>190</v>
      </c>
      <c r="DH1266" s="510">
        <v>4064823</v>
      </c>
      <c r="DI1266" s="510">
        <v>21394</v>
      </c>
      <c r="DJ1266" s="510">
        <v>47571</v>
      </c>
      <c r="DK1266" s="510">
        <v>409</v>
      </c>
      <c r="DL1266" s="510">
        <v>131505</v>
      </c>
      <c r="DM1266" s="510">
        <v>322</v>
      </c>
      <c r="DN1266" s="510">
        <v>565</v>
      </c>
      <c r="DO1266" s="510">
        <v>6245</v>
      </c>
      <c r="DP1266" s="510">
        <v>156549</v>
      </c>
      <c r="DQ1266" s="510">
        <v>25</v>
      </c>
      <c r="DR1266" s="510">
        <v>46</v>
      </c>
      <c r="DS1266" s="510">
        <v>138</v>
      </c>
      <c r="DT1266" s="510">
        <v>394580</v>
      </c>
      <c r="DU1266" s="510">
        <v>2859</v>
      </c>
      <c r="DV1266" s="510">
        <v>6054</v>
      </c>
      <c r="DW1266" s="510">
        <v>122</v>
      </c>
      <c r="DX1266" s="510">
        <v>43064</v>
      </c>
      <c r="DY1266" s="510">
        <v>132079141</v>
      </c>
      <c r="DZ1266" s="510">
        <v>3067</v>
      </c>
      <c r="EA1266" s="510">
        <v>8191</v>
      </c>
      <c r="EB1266" s="510">
        <v>31001</v>
      </c>
      <c r="EC1266" s="510">
        <v>16127</v>
      </c>
      <c r="ED1266" s="510">
        <v>9168</v>
      </c>
      <c r="EE1266" s="510">
        <v>76374857</v>
      </c>
      <c r="EF1266" s="510">
        <v>1563</v>
      </c>
      <c r="EG1266" s="510">
        <v>158</v>
      </c>
      <c r="EH1266" s="510">
        <v>25</v>
      </c>
      <c r="EI1266" s="510"/>
      <c r="EJ1266" s="479"/>
      <c r="EK1266" s="479"/>
      <c r="EL1266" s="479"/>
      <c r="EM1266" s="479"/>
      <c r="EN1266" s="479"/>
      <c r="EO1266" s="479"/>
      <c r="EP1266" s="479"/>
      <c r="EQ1266" s="479"/>
      <c r="ER1266" s="479"/>
      <c r="ES1266" s="479"/>
      <c r="ET1266" s="479"/>
      <c r="EU1266" s="479"/>
      <c r="EV1266" s="479"/>
      <c r="EW1266" s="479"/>
      <c r="EX1266" s="479"/>
      <c r="EY1266" s="479"/>
      <c r="EZ1266" s="476"/>
      <c r="FA1266" s="446">
        <f t="shared" si="2500"/>
        <v>10</v>
      </c>
      <c r="FB1266" s="417">
        <f t="shared" si="2525"/>
        <v>2023</v>
      </c>
      <c r="FC1266" s="448">
        <f t="shared" si="2526"/>
        <v>45200</v>
      </c>
      <c r="FD1266" s="449">
        <f t="shared" si="2527"/>
        <v>31</v>
      </c>
      <c r="FE1266" s="450"/>
      <c r="FF1266" s="451">
        <f t="shared" si="2521"/>
        <v>0.64005329507020603</v>
      </c>
      <c r="FG1266" s="450"/>
      <c r="FH1266" s="452">
        <f t="shared" si="2501"/>
        <v>2.012</v>
      </c>
      <c r="FI1266" s="452">
        <f t="shared" si="2502"/>
        <v>1.397560975609756</v>
      </c>
      <c r="FJ1266" s="452">
        <f t="shared" si="2503"/>
        <v>1.9916943521594683</v>
      </c>
      <c r="FK1266" s="452">
        <f t="shared" si="2504"/>
        <v>1.3911205073995772</v>
      </c>
      <c r="FL1266" s="452">
        <f t="shared" si="2505"/>
        <v>1.3768852615502101</v>
      </c>
      <c r="FM1266" s="452">
        <f t="shared" si="2506"/>
        <v>1.0516657121038564</v>
      </c>
      <c r="FN1266" s="452">
        <f t="shared" si="2507"/>
        <v>1.863389672817491</v>
      </c>
      <c r="FO1266" s="452">
        <f t="shared" si="2508"/>
        <v>1.0539618545510931</v>
      </c>
      <c r="FP1266" s="452">
        <f t="shared" si="2509"/>
        <v>2.2097186700767262</v>
      </c>
      <c r="FQ1266" s="452">
        <f t="shared" si="2510"/>
        <v>1</v>
      </c>
      <c r="FR1266" s="453"/>
      <c r="FS1266" s="446">
        <f t="shared" si="2537"/>
        <v>0</v>
      </c>
      <c r="FT1266" s="446">
        <f t="shared" si="2537"/>
        <v>564660</v>
      </c>
      <c r="FU1266" s="446">
        <f t="shared" si="2537"/>
        <v>3246795</v>
      </c>
      <c r="FV1266" s="446">
        <f t="shared" si="2537"/>
        <v>10022715</v>
      </c>
      <c r="FW1266" s="446">
        <f t="shared" si="2537"/>
        <v>9184000</v>
      </c>
      <c r="FX1266" s="446">
        <f t="shared" si="2537"/>
        <v>6403474</v>
      </c>
      <c r="FY1266" s="446">
        <f t="shared" si="2537"/>
        <v>273842640</v>
      </c>
      <c r="FZ1266" s="446">
        <f t="shared" si="2537"/>
        <v>462174034</v>
      </c>
      <c r="GA1266" s="446">
        <f t="shared" si="2537"/>
        <v>14879896</v>
      </c>
      <c r="GB1266" s="446">
        <f t="shared" si="2538"/>
        <v>223776600</v>
      </c>
      <c r="GC1266" s="446">
        <f t="shared" si="2538"/>
        <v>16084992</v>
      </c>
      <c r="GD1266" s="446">
        <f t="shared" si="2536"/>
        <v>126415</v>
      </c>
      <c r="GE1266" s="446">
        <f t="shared" si="2536"/>
        <v>85888</v>
      </c>
      <c r="GF1266" s="446">
        <f t="shared" si="2536"/>
        <v>8987776</v>
      </c>
      <c r="GG1266" s="446">
        <f t="shared" si="2536"/>
        <v>36839548</v>
      </c>
      <c r="GH1266" s="446">
        <f t="shared" si="2536"/>
        <v>10353167</v>
      </c>
      <c r="GI1266" s="446">
        <f t="shared" si="2536"/>
        <v>226261539</v>
      </c>
      <c r="GJ1266" s="446">
        <f t="shared" si="2536"/>
        <v>44626540</v>
      </c>
      <c r="GK1266" s="446">
        <f t="shared" si="2536"/>
        <v>9113266</v>
      </c>
      <c r="GL1266" s="446">
        <f t="shared" si="2536"/>
        <v>59642388</v>
      </c>
      <c r="GM1266" s="446">
        <f t="shared" si="2536"/>
        <v>9038490</v>
      </c>
      <c r="GN1266" s="446">
        <f t="shared" si="2529"/>
        <v>835452</v>
      </c>
      <c r="GO1266" s="446">
        <f t="shared" si="2533"/>
        <v>231085</v>
      </c>
      <c r="GP1266" s="446">
        <f t="shared" si="2533"/>
        <v>287270</v>
      </c>
      <c r="GQ1266" s="446">
        <f t="shared" si="2533"/>
        <v>352737224</v>
      </c>
      <c r="GR1266" s="446"/>
      <c r="GS1266" s="446"/>
      <c r="GT1266" s="446"/>
      <c r="GU1266" s="446"/>
      <c r="GV1266" s="416"/>
    </row>
    <row r="1267" spans="1:204" ht="9.75" customHeight="1" x14ac:dyDescent="0.2">
      <c r="A1267" s="485" t="str">
        <f t="shared" si="2535"/>
        <v>2023-24OCTOBERRX8</v>
      </c>
      <c r="B1267" s="503" t="str">
        <f t="shared" si="2516"/>
        <v>2023-24</v>
      </c>
      <c r="C1267" s="436" t="s">
        <v>643</v>
      </c>
      <c r="D1267" s="503" t="str">
        <f t="shared" si="2539"/>
        <v>Y63</v>
      </c>
      <c r="E1267" s="503" t="str">
        <f t="shared" si="2540"/>
        <v>North East and Yorkshire</v>
      </c>
      <c r="F1267" s="504" t="s">
        <v>450</v>
      </c>
      <c r="G1267" s="504" t="s">
        <v>696</v>
      </c>
      <c r="H1267" s="522">
        <v>100024</v>
      </c>
      <c r="I1267" s="522">
        <v>66027</v>
      </c>
      <c r="J1267" s="522">
        <v>788039</v>
      </c>
      <c r="K1267" s="522">
        <v>12</v>
      </c>
      <c r="L1267" s="522">
        <v>0</v>
      </c>
      <c r="M1267" s="522">
        <v>54</v>
      </c>
      <c r="N1267" s="522">
        <v>76</v>
      </c>
      <c r="O1267" s="522">
        <v>100</v>
      </c>
      <c r="P1267" s="522">
        <v>439</v>
      </c>
      <c r="Q1267" s="522">
        <v>138</v>
      </c>
      <c r="R1267" s="522">
        <v>107</v>
      </c>
      <c r="S1267" s="522">
        <v>70223</v>
      </c>
      <c r="T1267" s="522">
        <v>9825</v>
      </c>
      <c r="U1267" s="522">
        <v>7119</v>
      </c>
      <c r="V1267" s="522">
        <v>39967</v>
      </c>
      <c r="W1267" s="522">
        <v>9044</v>
      </c>
      <c r="X1267" s="522">
        <v>244</v>
      </c>
      <c r="Y1267" s="522">
        <v>5174993</v>
      </c>
      <c r="Z1267" s="522">
        <v>527</v>
      </c>
      <c r="AA1267" s="522">
        <v>919</v>
      </c>
      <c r="AB1267" s="522">
        <v>4177265</v>
      </c>
      <c r="AC1267" s="522">
        <v>587</v>
      </c>
      <c r="AD1267" s="522">
        <v>1031</v>
      </c>
      <c r="AE1267" s="522">
        <v>87750054</v>
      </c>
      <c r="AF1267" s="522">
        <v>2196</v>
      </c>
      <c r="AG1267" s="522">
        <v>4918</v>
      </c>
      <c r="AH1267" s="522">
        <v>61206663</v>
      </c>
      <c r="AI1267" s="522">
        <v>6768</v>
      </c>
      <c r="AJ1267" s="522">
        <v>15079</v>
      </c>
      <c r="AK1267" s="522">
        <v>2056175</v>
      </c>
      <c r="AL1267" s="522">
        <v>8427</v>
      </c>
      <c r="AM1267" s="522">
        <v>19082</v>
      </c>
      <c r="AN1267" s="522">
        <v>430</v>
      </c>
      <c r="AO1267" s="522">
        <v>1114</v>
      </c>
      <c r="AP1267" s="522">
        <v>2084</v>
      </c>
      <c r="AQ1267" s="522">
        <v>7667921</v>
      </c>
      <c r="AR1267" s="522">
        <v>3679</v>
      </c>
      <c r="AS1267" s="522">
        <v>7377</v>
      </c>
      <c r="AT1267" s="522">
        <v>5901</v>
      </c>
      <c r="AU1267" s="522">
        <v>1344</v>
      </c>
      <c r="AV1267" s="522">
        <v>1432</v>
      </c>
      <c r="AW1267" s="522">
        <v>4993</v>
      </c>
      <c r="AX1267" s="522">
        <v>1247</v>
      </c>
      <c r="AY1267" s="522">
        <v>1878</v>
      </c>
      <c r="AZ1267" s="522">
        <v>1475</v>
      </c>
      <c r="BA1267" s="522">
        <v>4804</v>
      </c>
      <c r="BB1267" s="522">
        <v>12733661</v>
      </c>
      <c r="BC1267" s="522">
        <v>2651</v>
      </c>
      <c r="BD1267" s="522">
        <v>5270</v>
      </c>
      <c r="BE1267" s="522">
        <v>808</v>
      </c>
      <c r="BF1267" s="522">
        <v>712</v>
      </c>
      <c r="BG1267" s="522">
        <v>1894</v>
      </c>
      <c r="BH1267" s="522">
        <v>1390</v>
      </c>
      <c r="BI1267" s="522">
        <v>40445</v>
      </c>
      <c r="BJ1267" s="522">
        <v>4558</v>
      </c>
      <c r="BK1267" s="522">
        <v>19319</v>
      </c>
      <c r="BL1267" s="522">
        <v>64322</v>
      </c>
      <c r="BM1267" s="522">
        <v>18092</v>
      </c>
      <c r="BN1267" s="522">
        <v>13570</v>
      </c>
      <c r="BO1267" s="522">
        <v>12805</v>
      </c>
      <c r="BP1267" s="522">
        <v>9733</v>
      </c>
      <c r="BQ1267" s="522">
        <v>54101</v>
      </c>
      <c r="BR1267" s="522">
        <v>42586</v>
      </c>
      <c r="BS1267" s="522">
        <v>14522</v>
      </c>
      <c r="BT1267" s="522">
        <v>9735</v>
      </c>
      <c r="BU1267" s="522">
        <v>382</v>
      </c>
      <c r="BV1267" s="522">
        <v>273</v>
      </c>
      <c r="BW1267" s="522">
        <v>292</v>
      </c>
      <c r="BX1267" s="522">
        <v>155832</v>
      </c>
      <c r="BY1267" s="522">
        <v>534</v>
      </c>
      <c r="BZ1267" s="522">
        <v>927</v>
      </c>
      <c r="CA1267" s="522">
        <v>32</v>
      </c>
      <c r="CB1267" s="522">
        <v>15441</v>
      </c>
      <c r="CC1267" s="522">
        <v>483</v>
      </c>
      <c r="CD1267" s="522">
        <v>723</v>
      </c>
      <c r="CE1267" s="522">
        <v>9501</v>
      </c>
      <c r="CF1267" s="522">
        <v>5003720</v>
      </c>
      <c r="CG1267" s="522">
        <v>527</v>
      </c>
      <c r="CH1267" s="522">
        <v>919</v>
      </c>
      <c r="CI1267" s="522">
        <v>4409</v>
      </c>
      <c r="CJ1267" s="522">
        <v>10363346</v>
      </c>
      <c r="CK1267" s="522">
        <v>2350</v>
      </c>
      <c r="CL1267" s="522">
        <v>5180</v>
      </c>
      <c r="CM1267" s="522">
        <v>1000</v>
      </c>
      <c r="CN1267" s="522">
        <v>2223585</v>
      </c>
      <c r="CO1267" s="522">
        <v>2224</v>
      </c>
      <c r="CP1267" s="522">
        <v>5000</v>
      </c>
      <c r="CQ1267" s="522">
        <v>34558</v>
      </c>
      <c r="CR1267" s="522">
        <v>75163123</v>
      </c>
      <c r="CS1267" s="522">
        <v>2175</v>
      </c>
      <c r="CT1267" s="522">
        <v>4879</v>
      </c>
      <c r="CU1267" s="522">
        <v>1612</v>
      </c>
      <c r="CV1267" s="522">
        <v>9256353</v>
      </c>
      <c r="CW1267" s="522">
        <v>5742</v>
      </c>
      <c r="CX1267" s="522">
        <v>11590</v>
      </c>
      <c r="CY1267" s="522">
        <v>914</v>
      </c>
      <c r="CZ1267" s="522">
        <v>5101025</v>
      </c>
      <c r="DA1267" s="522">
        <v>5581</v>
      </c>
      <c r="DB1267" s="522">
        <v>11568</v>
      </c>
      <c r="DC1267" s="522">
        <v>2268</v>
      </c>
      <c r="DD1267" s="522">
        <v>19964308</v>
      </c>
      <c r="DE1267" s="522">
        <v>8803</v>
      </c>
      <c r="DF1267" s="522">
        <v>19061</v>
      </c>
      <c r="DG1267" s="522">
        <v>448</v>
      </c>
      <c r="DH1267" s="522">
        <v>4319636</v>
      </c>
      <c r="DI1267" s="522">
        <v>9642</v>
      </c>
      <c r="DJ1267" s="522">
        <v>23805</v>
      </c>
      <c r="DK1267" s="522">
        <v>276</v>
      </c>
      <c r="DL1267" s="522">
        <v>109574</v>
      </c>
      <c r="DM1267" s="522">
        <v>397</v>
      </c>
      <c r="DN1267" s="522">
        <v>685</v>
      </c>
      <c r="DO1267" s="522">
        <v>5726</v>
      </c>
      <c r="DP1267" s="522">
        <v>283359</v>
      </c>
      <c r="DQ1267" s="522">
        <v>49</v>
      </c>
      <c r="DR1267" s="522">
        <v>100</v>
      </c>
      <c r="DS1267" s="522">
        <v>64</v>
      </c>
      <c r="DT1267" s="522">
        <v>109454</v>
      </c>
      <c r="DU1267" s="522">
        <v>1710</v>
      </c>
      <c r="DV1267" s="522">
        <v>3440</v>
      </c>
      <c r="DW1267" s="522">
        <v>54</v>
      </c>
      <c r="DX1267" s="522">
        <v>41897</v>
      </c>
      <c r="DY1267" s="522">
        <v>73036842</v>
      </c>
      <c r="DZ1267" s="522">
        <v>1743</v>
      </c>
      <c r="EA1267" s="522">
        <v>3601</v>
      </c>
      <c r="EB1267" s="522">
        <v>24422</v>
      </c>
      <c r="EC1267" s="522">
        <v>11132</v>
      </c>
      <c r="ED1267" s="522">
        <v>4192</v>
      </c>
      <c r="EE1267" s="522">
        <v>25840601</v>
      </c>
      <c r="EF1267" s="522">
        <v>3305</v>
      </c>
      <c r="EG1267" s="522">
        <v>126</v>
      </c>
      <c r="EH1267" s="522">
        <v>45</v>
      </c>
      <c r="EI1267" s="522"/>
      <c r="EJ1267" s="483"/>
      <c r="EK1267" s="483"/>
      <c r="EL1267" s="483"/>
      <c r="EM1267" s="483"/>
      <c r="EN1267" s="483"/>
      <c r="EO1267" s="483"/>
      <c r="EP1267" s="483"/>
      <c r="EQ1267" s="483"/>
      <c r="ER1267" s="483"/>
      <c r="ES1267" s="483"/>
      <c r="ET1267" s="483"/>
      <c r="EU1267" s="483"/>
      <c r="EV1267" s="483"/>
      <c r="EW1267" s="483"/>
      <c r="EX1267" s="483"/>
      <c r="EY1267" s="483"/>
      <c r="EZ1267" s="484"/>
      <c r="FA1267" s="468">
        <f t="shared" si="2500"/>
        <v>10</v>
      </c>
      <c r="FB1267" s="485">
        <f t="shared" si="2525"/>
        <v>2023</v>
      </c>
      <c r="FC1267" s="486">
        <f t="shared" si="2526"/>
        <v>45200</v>
      </c>
      <c r="FD1267" s="470">
        <f t="shared" si="2527"/>
        <v>31</v>
      </c>
      <c r="FE1267" s="471"/>
      <c r="FF1267" s="517">
        <f t="shared" si="2521"/>
        <v>0.61005753249520567</v>
      </c>
      <c r="FG1267" s="471"/>
      <c r="FH1267" s="487">
        <f t="shared" si="2501"/>
        <v>1.8414249363867685</v>
      </c>
      <c r="FI1267" s="487">
        <f t="shared" si="2502"/>
        <v>1.3811704834605598</v>
      </c>
      <c r="FJ1267" s="487">
        <f t="shared" si="2503"/>
        <v>1.7987076836634359</v>
      </c>
      <c r="FK1267" s="487">
        <f t="shared" si="2504"/>
        <v>1.3671864025846328</v>
      </c>
      <c r="FL1267" s="487">
        <f t="shared" si="2505"/>
        <v>1.3536417544474191</v>
      </c>
      <c r="FM1267" s="487">
        <f t="shared" si="2506"/>
        <v>1.0655290614757176</v>
      </c>
      <c r="FN1267" s="487">
        <f t="shared" si="2507"/>
        <v>1.6057054400707651</v>
      </c>
      <c r="FO1267" s="487">
        <f t="shared" si="2508"/>
        <v>1.0764042459088898</v>
      </c>
      <c r="FP1267" s="487">
        <f t="shared" si="2509"/>
        <v>1.5655737704918034</v>
      </c>
      <c r="FQ1267" s="487">
        <f t="shared" si="2510"/>
        <v>1.1188524590163935</v>
      </c>
      <c r="FR1267" s="459"/>
      <c r="FS1267" s="468">
        <f t="shared" si="2537"/>
        <v>0</v>
      </c>
      <c r="FT1267" s="468">
        <f t="shared" si="2537"/>
        <v>3565458</v>
      </c>
      <c r="FU1267" s="468">
        <f t="shared" si="2537"/>
        <v>5018052</v>
      </c>
      <c r="FV1267" s="468">
        <f t="shared" si="2537"/>
        <v>6602700</v>
      </c>
      <c r="FW1267" s="468">
        <f t="shared" si="2537"/>
        <v>9029175</v>
      </c>
      <c r="FX1267" s="468">
        <f t="shared" si="2537"/>
        <v>7339689</v>
      </c>
      <c r="FY1267" s="468">
        <f t="shared" si="2537"/>
        <v>196557706</v>
      </c>
      <c r="FZ1267" s="468">
        <f t="shared" si="2537"/>
        <v>136374476</v>
      </c>
      <c r="GA1267" s="468">
        <f t="shared" si="2537"/>
        <v>4656008</v>
      </c>
      <c r="GB1267" s="468">
        <f t="shared" si="2538"/>
        <v>25317080</v>
      </c>
      <c r="GC1267" s="468">
        <f t="shared" si="2538"/>
        <v>15373668</v>
      </c>
      <c r="GD1267" s="468">
        <f t="shared" si="2536"/>
        <v>270684</v>
      </c>
      <c r="GE1267" s="468">
        <f t="shared" si="2536"/>
        <v>23136</v>
      </c>
      <c r="GF1267" s="468">
        <f t="shared" si="2536"/>
        <v>8731419</v>
      </c>
      <c r="GG1267" s="468">
        <f t="shared" si="2536"/>
        <v>22838620</v>
      </c>
      <c r="GH1267" s="468">
        <f t="shared" si="2536"/>
        <v>5000000</v>
      </c>
      <c r="GI1267" s="468">
        <f t="shared" si="2536"/>
        <v>168608482</v>
      </c>
      <c r="GJ1267" s="468">
        <f t="shared" si="2536"/>
        <v>18683080</v>
      </c>
      <c r="GK1267" s="468">
        <f t="shared" si="2536"/>
        <v>10573152</v>
      </c>
      <c r="GL1267" s="468">
        <f t="shared" si="2536"/>
        <v>43230348</v>
      </c>
      <c r="GM1267" s="468">
        <f t="shared" si="2536"/>
        <v>10664640</v>
      </c>
      <c r="GN1267" s="468">
        <f t="shared" si="2529"/>
        <v>220160</v>
      </c>
      <c r="GO1267" s="468">
        <f t="shared" si="2533"/>
        <v>189060</v>
      </c>
      <c r="GP1267" s="468">
        <f t="shared" si="2533"/>
        <v>572600</v>
      </c>
      <c r="GQ1267" s="468">
        <f t="shared" si="2533"/>
        <v>150871097</v>
      </c>
      <c r="GR1267" s="468"/>
      <c r="GS1267" s="468"/>
      <c r="GT1267" s="468"/>
      <c r="GU1267" s="468"/>
      <c r="GV1267" s="425"/>
    </row>
    <row r="1268" spans="1:204" ht="9.75" customHeight="1" x14ac:dyDescent="0.2">
      <c r="A1268" s="472" t="str">
        <f t="shared" si="2535"/>
        <v>2023-24NOVEMBERRX9</v>
      </c>
      <c r="B1268" s="488" t="str">
        <f t="shared" si="2516"/>
        <v>2023-24</v>
      </c>
      <c r="C1268" s="400" t="s">
        <v>647</v>
      </c>
      <c r="D1268" s="488" t="str">
        <f t="shared" si="2539"/>
        <v>Y60</v>
      </c>
      <c r="E1268" s="488" t="str">
        <f t="shared" si="2540"/>
        <v>Midlands</v>
      </c>
      <c r="F1268" s="474" t="s">
        <v>451</v>
      </c>
      <c r="G1268" s="474" t="s">
        <v>686</v>
      </c>
      <c r="H1268" s="518">
        <v>103559</v>
      </c>
      <c r="I1268" s="518">
        <v>78802</v>
      </c>
      <c r="J1268" s="518">
        <v>357955</v>
      </c>
      <c r="K1268" s="518">
        <v>5</v>
      </c>
      <c r="L1268" s="518">
        <v>2</v>
      </c>
      <c r="M1268" s="518">
        <v>3</v>
      </c>
      <c r="N1268" s="518">
        <v>8</v>
      </c>
      <c r="O1268" s="518">
        <v>92</v>
      </c>
      <c r="P1268" s="518">
        <v>500</v>
      </c>
      <c r="Q1268" s="518">
        <v>1817</v>
      </c>
      <c r="R1268" s="518">
        <v>700</v>
      </c>
      <c r="S1268" s="518">
        <v>66166</v>
      </c>
      <c r="T1268" s="518">
        <v>7038</v>
      </c>
      <c r="U1268" s="518">
        <v>4477</v>
      </c>
      <c r="V1268" s="518">
        <v>38844</v>
      </c>
      <c r="W1268" s="518">
        <v>8962</v>
      </c>
      <c r="X1268" s="518">
        <v>497</v>
      </c>
      <c r="Y1268" s="518">
        <v>3682191</v>
      </c>
      <c r="Z1268" s="518">
        <v>523</v>
      </c>
      <c r="AA1268" s="518">
        <v>935</v>
      </c>
      <c r="AB1268" s="518">
        <v>3726465</v>
      </c>
      <c r="AC1268" s="518">
        <v>832</v>
      </c>
      <c r="AD1268" s="518">
        <v>1727</v>
      </c>
      <c r="AE1268" s="518">
        <v>95628173</v>
      </c>
      <c r="AF1268" s="518">
        <v>2462</v>
      </c>
      <c r="AG1268" s="518">
        <v>5157</v>
      </c>
      <c r="AH1268" s="518">
        <v>89264992</v>
      </c>
      <c r="AI1268" s="518">
        <v>9960</v>
      </c>
      <c r="AJ1268" s="518">
        <v>23062</v>
      </c>
      <c r="AK1268" s="518">
        <v>4251764</v>
      </c>
      <c r="AL1268" s="518">
        <v>8555</v>
      </c>
      <c r="AM1268" s="518">
        <v>19234</v>
      </c>
      <c r="AN1268" s="518">
        <v>404</v>
      </c>
      <c r="AO1268" s="518">
        <v>2859</v>
      </c>
      <c r="AP1268" s="518">
        <v>3731</v>
      </c>
      <c r="AQ1268" s="518">
        <v>4649385</v>
      </c>
      <c r="AR1268" s="518">
        <v>1246</v>
      </c>
      <c r="AS1268" s="518">
        <v>2302</v>
      </c>
      <c r="AT1268" s="518">
        <v>8825</v>
      </c>
      <c r="AU1268" s="518">
        <v>1978</v>
      </c>
      <c r="AV1268" s="518">
        <v>1765</v>
      </c>
      <c r="AW1268" s="518">
        <v>1658</v>
      </c>
      <c r="AX1268" s="518">
        <v>1763</v>
      </c>
      <c r="AY1268" s="518">
        <v>3319</v>
      </c>
      <c r="AZ1268" s="518">
        <v>1509</v>
      </c>
      <c r="BA1268" s="518">
        <v>15394</v>
      </c>
      <c r="BB1268" s="518">
        <v>30446764</v>
      </c>
      <c r="BC1268" s="518">
        <v>1978</v>
      </c>
      <c r="BD1268" s="518">
        <v>3000</v>
      </c>
      <c r="BE1268" s="518">
        <v>4491</v>
      </c>
      <c r="BF1268" s="518">
        <v>2484</v>
      </c>
      <c r="BG1268" s="518">
        <v>2335</v>
      </c>
      <c r="BH1268" s="518">
        <v>6084</v>
      </c>
      <c r="BI1268" s="518">
        <v>32337</v>
      </c>
      <c r="BJ1268" s="518">
        <v>3652</v>
      </c>
      <c r="BK1268" s="518">
        <v>21352</v>
      </c>
      <c r="BL1268" s="518">
        <v>57341</v>
      </c>
      <c r="BM1268" s="518">
        <v>13544</v>
      </c>
      <c r="BN1268" s="518">
        <v>10288</v>
      </c>
      <c r="BO1268" s="518">
        <v>8512</v>
      </c>
      <c r="BP1268" s="518">
        <v>6688</v>
      </c>
      <c r="BQ1268" s="518">
        <v>52493</v>
      </c>
      <c r="BR1268" s="518">
        <v>41505</v>
      </c>
      <c r="BS1268" s="518">
        <v>15448</v>
      </c>
      <c r="BT1268" s="518">
        <v>9734</v>
      </c>
      <c r="BU1268" s="518">
        <v>680</v>
      </c>
      <c r="BV1268" s="518">
        <v>508</v>
      </c>
      <c r="BW1268" s="518">
        <v>0</v>
      </c>
      <c r="BX1268" s="518">
        <v>0</v>
      </c>
      <c r="BY1268" s="518" t="s">
        <v>152</v>
      </c>
      <c r="BZ1268" s="518" t="s">
        <v>152</v>
      </c>
      <c r="CA1268" s="518">
        <v>7</v>
      </c>
      <c r="CB1268" s="518">
        <v>3374</v>
      </c>
      <c r="CC1268" s="518">
        <v>482</v>
      </c>
      <c r="CD1268" s="518">
        <v>641</v>
      </c>
      <c r="CE1268" s="518">
        <v>7031</v>
      </c>
      <c r="CF1268" s="518">
        <v>3678817</v>
      </c>
      <c r="CG1268" s="518">
        <v>523</v>
      </c>
      <c r="CH1268" s="518">
        <v>935</v>
      </c>
      <c r="CI1268" s="518">
        <v>655</v>
      </c>
      <c r="CJ1268" s="518">
        <v>1741490</v>
      </c>
      <c r="CK1268" s="518">
        <v>2659</v>
      </c>
      <c r="CL1268" s="518">
        <v>5509</v>
      </c>
      <c r="CM1268" s="518">
        <v>689</v>
      </c>
      <c r="CN1268" s="518">
        <v>1681177</v>
      </c>
      <c r="CO1268" s="518">
        <v>2440</v>
      </c>
      <c r="CP1268" s="518">
        <v>5069</v>
      </c>
      <c r="CQ1268" s="518">
        <v>37500</v>
      </c>
      <c r="CR1268" s="518">
        <v>92205506</v>
      </c>
      <c r="CS1268" s="518">
        <v>2459</v>
      </c>
      <c r="CT1268" s="518">
        <v>5152</v>
      </c>
      <c r="CU1268" s="518">
        <v>6</v>
      </c>
      <c r="CV1268" s="518">
        <v>112514</v>
      </c>
      <c r="CW1268" s="518">
        <v>18752</v>
      </c>
      <c r="CX1268" s="518">
        <v>32898</v>
      </c>
      <c r="CY1268" s="518">
        <v>268</v>
      </c>
      <c r="CZ1268" s="518">
        <v>3583603</v>
      </c>
      <c r="DA1268" s="518">
        <v>13372</v>
      </c>
      <c r="DB1268" s="518">
        <v>35115</v>
      </c>
      <c r="DC1268" s="518">
        <v>1382</v>
      </c>
      <c r="DD1268" s="518">
        <v>12082112</v>
      </c>
      <c r="DE1268" s="518">
        <v>8742</v>
      </c>
      <c r="DF1268" s="518">
        <v>17749</v>
      </c>
      <c r="DG1268" s="518">
        <v>58</v>
      </c>
      <c r="DH1268" s="518">
        <v>815887</v>
      </c>
      <c r="DI1268" s="518">
        <v>14067</v>
      </c>
      <c r="DJ1268" s="518">
        <v>30762</v>
      </c>
      <c r="DK1268" s="518">
        <v>198</v>
      </c>
      <c r="DL1268" s="518">
        <v>63394</v>
      </c>
      <c r="DM1268" s="518">
        <v>320</v>
      </c>
      <c r="DN1268" s="518">
        <v>523</v>
      </c>
      <c r="DO1268" s="518">
        <v>2654</v>
      </c>
      <c r="DP1268" s="518">
        <v>94094</v>
      </c>
      <c r="DQ1268" s="518">
        <v>35</v>
      </c>
      <c r="DR1268" s="518">
        <v>92</v>
      </c>
      <c r="DS1268" s="518">
        <v>15</v>
      </c>
      <c r="DT1268" s="518">
        <v>25012</v>
      </c>
      <c r="DU1268" s="518">
        <v>1667</v>
      </c>
      <c r="DV1268" s="518">
        <v>2685</v>
      </c>
      <c r="DW1268" s="518">
        <v>11</v>
      </c>
      <c r="DX1268" s="518">
        <v>37226</v>
      </c>
      <c r="DY1268" s="518">
        <v>78217954</v>
      </c>
      <c r="DZ1268" s="518">
        <v>2101</v>
      </c>
      <c r="EA1268" s="518">
        <v>4101</v>
      </c>
      <c r="EB1268" s="518">
        <v>27109</v>
      </c>
      <c r="EC1268" s="518">
        <v>11791</v>
      </c>
      <c r="ED1268" s="518">
        <v>4366</v>
      </c>
      <c r="EE1268" s="518">
        <v>30777716</v>
      </c>
      <c r="EF1268" s="518">
        <v>0</v>
      </c>
      <c r="EG1268" s="518">
        <v>144</v>
      </c>
      <c r="EH1268" s="518">
        <v>82</v>
      </c>
      <c r="EI1268" s="518"/>
      <c r="EJ1268" s="475"/>
      <c r="EK1268" s="475"/>
      <c r="EL1268" s="475"/>
      <c r="EM1268" s="475"/>
      <c r="EN1268" s="475"/>
      <c r="EO1268" s="475"/>
      <c r="EP1268" s="475"/>
      <c r="EQ1268" s="475"/>
      <c r="ER1268" s="475"/>
      <c r="ES1268" s="475"/>
      <c r="ET1268" s="475"/>
      <c r="EU1268" s="475"/>
      <c r="EV1268" s="475"/>
      <c r="EW1268" s="475"/>
      <c r="EX1268" s="475"/>
      <c r="EY1268" s="475"/>
      <c r="EZ1268" s="476"/>
      <c r="FA1268" s="446">
        <f t="shared" si="2500"/>
        <v>11</v>
      </c>
      <c r="FB1268" s="417">
        <f t="shared" si="2525"/>
        <v>2023</v>
      </c>
      <c r="FC1268" s="448">
        <f t="shared" si="2526"/>
        <v>45231</v>
      </c>
      <c r="FD1268" s="449">
        <f t="shared" si="2527"/>
        <v>30</v>
      </c>
      <c r="FE1268" s="450"/>
      <c r="FF1268" s="451">
        <f>DO1268/(T1268-P1268)</f>
        <v>0.40593453655552159</v>
      </c>
      <c r="FG1268" s="450"/>
      <c r="FH1268" s="452">
        <f t="shared" si="2501"/>
        <v>1.9244103438476841</v>
      </c>
      <c r="FI1268" s="452">
        <f t="shared" si="2502"/>
        <v>1.4617789144643365</v>
      </c>
      <c r="FJ1268" s="452">
        <f t="shared" si="2503"/>
        <v>1.9012731740004467</v>
      </c>
      <c r="FK1268" s="452">
        <f t="shared" si="2504"/>
        <v>1.4938574938574938</v>
      </c>
      <c r="FL1268" s="452">
        <f t="shared" si="2505"/>
        <v>1.3513798784883122</v>
      </c>
      <c r="FM1268" s="452">
        <f t="shared" si="2506"/>
        <v>1.0685047883843064</v>
      </c>
      <c r="FN1268" s="452">
        <f t="shared" si="2507"/>
        <v>1.7237223833965634</v>
      </c>
      <c r="FO1268" s="452">
        <f t="shared" si="2508"/>
        <v>1.0861414862753849</v>
      </c>
      <c r="FP1268" s="452">
        <f t="shared" si="2509"/>
        <v>1.3682092555331993</v>
      </c>
      <c r="FQ1268" s="452">
        <f t="shared" si="2510"/>
        <v>1.0221327967806841</v>
      </c>
      <c r="FR1268" s="453"/>
      <c r="FS1268" s="446">
        <f t="shared" si="2537"/>
        <v>157604</v>
      </c>
      <c r="FT1268" s="446">
        <f t="shared" si="2537"/>
        <v>236406</v>
      </c>
      <c r="FU1268" s="446">
        <f t="shared" si="2537"/>
        <v>630416</v>
      </c>
      <c r="FV1268" s="446">
        <f t="shared" si="2537"/>
        <v>7249784</v>
      </c>
      <c r="FW1268" s="446">
        <f t="shared" si="2537"/>
        <v>6580530</v>
      </c>
      <c r="FX1268" s="446">
        <f t="shared" si="2537"/>
        <v>7731779</v>
      </c>
      <c r="FY1268" s="446">
        <f t="shared" si="2537"/>
        <v>200318508</v>
      </c>
      <c r="FZ1268" s="446">
        <f t="shared" si="2537"/>
        <v>206681644</v>
      </c>
      <c r="GA1268" s="446">
        <f t="shared" si="2537"/>
        <v>9559298</v>
      </c>
      <c r="GB1268" s="446">
        <f t="shared" si="2538"/>
        <v>46182000</v>
      </c>
      <c r="GC1268" s="446">
        <f t="shared" si="2538"/>
        <v>8588762</v>
      </c>
      <c r="GD1268" s="446" t="str">
        <f t="shared" si="2536"/>
        <v>-</v>
      </c>
      <c r="GE1268" s="446">
        <f t="shared" si="2536"/>
        <v>4487</v>
      </c>
      <c r="GF1268" s="446">
        <f t="shared" si="2536"/>
        <v>6573985</v>
      </c>
      <c r="GG1268" s="446">
        <f t="shared" si="2536"/>
        <v>3608395</v>
      </c>
      <c r="GH1268" s="446">
        <f t="shared" si="2536"/>
        <v>3492541</v>
      </c>
      <c r="GI1268" s="446">
        <f t="shared" si="2536"/>
        <v>193200000</v>
      </c>
      <c r="GJ1268" s="446">
        <f t="shared" si="2536"/>
        <v>197388</v>
      </c>
      <c r="GK1268" s="446">
        <f t="shared" si="2536"/>
        <v>9410820</v>
      </c>
      <c r="GL1268" s="446">
        <f t="shared" si="2536"/>
        <v>24529118</v>
      </c>
      <c r="GM1268" s="446">
        <f t="shared" si="2536"/>
        <v>1784196</v>
      </c>
      <c r="GN1268" s="446">
        <f t="shared" si="2529"/>
        <v>40275</v>
      </c>
      <c r="GO1268" s="446">
        <f t="shared" si="2533"/>
        <v>103554</v>
      </c>
      <c r="GP1268" s="446">
        <f t="shared" si="2533"/>
        <v>244168</v>
      </c>
      <c r="GQ1268" s="446">
        <f t="shared" si="2533"/>
        <v>152663826</v>
      </c>
      <c r="GR1268" s="446"/>
      <c r="GS1268" s="446"/>
      <c r="GT1268" s="446"/>
      <c r="GU1268" s="446"/>
      <c r="GV1268" s="416"/>
    </row>
    <row r="1269" spans="1:204" ht="9.75" customHeight="1" x14ac:dyDescent="0.2">
      <c r="A1269" s="417" t="str">
        <f t="shared" si="2535"/>
        <v>2023-24NOVEMBERRYC</v>
      </c>
      <c r="B1269" s="458" t="str">
        <f t="shared" si="2516"/>
        <v>2023-24</v>
      </c>
      <c r="C1269" s="402" t="s">
        <v>647</v>
      </c>
      <c r="D1269" s="458" t="str">
        <f t="shared" si="2539"/>
        <v>Y61</v>
      </c>
      <c r="E1269" s="458" t="str">
        <f t="shared" si="2540"/>
        <v>East of England</v>
      </c>
      <c r="F1269" s="478" t="s">
        <v>453</v>
      </c>
      <c r="G1269" s="478" t="s">
        <v>687</v>
      </c>
      <c r="H1269" s="510">
        <v>116786</v>
      </c>
      <c r="I1269" s="510">
        <v>84765</v>
      </c>
      <c r="J1269" s="510">
        <v>759413</v>
      </c>
      <c r="K1269" s="510">
        <v>9</v>
      </c>
      <c r="L1269" s="510">
        <v>0</v>
      </c>
      <c r="M1269" s="510">
        <v>28</v>
      </c>
      <c r="N1269" s="510">
        <v>70</v>
      </c>
      <c r="O1269" s="510">
        <v>152</v>
      </c>
      <c r="P1269" s="510">
        <v>527</v>
      </c>
      <c r="Q1269" s="510">
        <v>8</v>
      </c>
      <c r="R1269" s="510">
        <v>3154</v>
      </c>
      <c r="S1269" s="510">
        <v>72570</v>
      </c>
      <c r="T1269" s="510">
        <v>8431</v>
      </c>
      <c r="U1269" s="510">
        <v>5434</v>
      </c>
      <c r="V1269" s="510">
        <v>39758</v>
      </c>
      <c r="W1269" s="510">
        <v>15114</v>
      </c>
      <c r="X1269" s="510">
        <v>279</v>
      </c>
      <c r="Y1269" s="510">
        <v>4681544</v>
      </c>
      <c r="Z1269" s="510">
        <v>555</v>
      </c>
      <c r="AA1269" s="510">
        <v>1049</v>
      </c>
      <c r="AB1269" s="510">
        <v>3999512</v>
      </c>
      <c r="AC1269" s="510">
        <v>736</v>
      </c>
      <c r="AD1269" s="510">
        <v>1363</v>
      </c>
      <c r="AE1269" s="510">
        <v>109973937</v>
      </c>
      <c r="AF1269" s="510">
        <v>2766</v>
      </c>
      <c r="AG1269" s="510">
        <v>6004</v>
      </c>
      <c r="AH1269" s="510">
        <v>128321222</v>
      </c>
      <c r="AI1269" s="510">
        <v>8490</v>
      </c>
      <c r="AJ1269" s="510">
        <v>19923</v>
      </c>
      <c r="AK1269" s="510">
        <v>2965837</v>
      </c>
      <c r="AL1269" s="510">
        <v>10630</v>
      </c>
      <c r="AM1269" s="510">
        <v>30834</v>
      </c>
      <c r="AN1269" s="510">
        <v>180</v>
      </c>
      <c r="AO1269" s="510">
        <v>800</v>
      </c>
      <c r="AP1269" s="510">
        <v>2514</v>
      </c>
      <c r="AQ1269" s="510">
        <v>11299366</v>
      </c>
      <c r="AR1269" s="510">
        <v>4495</v>
      </c>
      <c r="AS1269" s="510">
        <v>9714</v>
      </c>
      <c r="AT1269" s="510">
        <v>7660</v>
      </c>
      <c r="AU1269" s="510">
        <v>40</v>
      </c>
      <c r="AV1269" s="510">
        <v>5246</v>
      </c>
      <c r="AW1269" s="510">
        <v>6702</v>
      </c>
      <c r="AX1269" s="510">
        <v>13</v>
      </c>
      <c r="AY1269" s="510">
        <v>2361</v>
      </c>
      <c r="AZ1269" s="510">
        <v>1243</v>
      </c>
      <c r="BA1269" s="510">
        <v>10670</v>
      </c>
      <c r="BB1269" s="510">
        <v>44963402</v>
      </c>
      <c r="BC1269" s="510">
        <v>4214</v>
      </c>
      <c r="BD1269" s="510">
        <v>8304</v>
      </c>
      <c r="BE1269" s="510">
        <v>35</v>
      </c>
      <c r="BF1269" s="510">
        <v>4679</v>
      </c>
      <c r="BG1269" s="510">
        <v>4154</v>
      </c>
      <c r="BH1269" s="510">
        <v>1802</v>
      </c>
      <c r="BI1269" s="510">
        <v>38695</v>
      </c>
      <c r="BJ1269" s="510">
        <v>2516</v>
      </c>
      <c r="BK1269" s="510">
        <v>23699</v>
      </c>
      <c r="BL1269" s="510">
        <v>64910</v>
      </c>
      <c r="BM1269" s="510">
        <v>19095</v>
      </c>
      <c r="BN1269" s="510">
        <v>13205</v>
      </c>
      <c r="BO1269" s="510">
        <v>11986</v>
      </c>
      <c r="BP1269" s="510">
        <v>8469</v>
      </c>
      <c r="BQ1269" s="510">
        <v>62077</v>
      </c>
      <c r="BR1269" s="510">
        <v>43013</v>
      </c>
      <c r="BS1269" s="510">
        <v>28671</v>
      </c>
      <c r="BT1269" s="510">
        <v>16788</v>
      </c>
      <c r="BU1269" s="510">
        <v>478</v>
      </c>
      <c r="BV1269" s="510">
        <v>300</v>
      </c>
      <c r="BW1269" s="510">
        <v>7</v>
      </c>
      <c r="BX1269" s="510">
        <v>2537</v>
      </c>
      <c r="BY1269" s="510">
        <v>362</v>
      </c>
      <c r="BZ1269" s="510">
        <v>592</v>
      </c>
      <c r="CA1269" s="510">
        <v>5</v>
      </c>
      <c r="CB1269" s="510">
        <v>1538</v>
      </c>
      <c r="CC1269" s="510">
        <v>308</v>
      </c>
      <c r="CD1269" s="510">
        <v>657</v>
      </c>
      <c r="CE1269" s="510">
        <v>8419</v>
      </c>
      <c r="CF1269" s="510">
        <v>4677469</v>
      </c>
      <c r="CG1269" s="510">
        <v>556</v>
      </c>
      <c r="CH1269" s="510">
        <v>1049</v>
      </c>
      <c r="CI1269" s="510">
        <v>3319</v>
      </c>
      <c r="CJ1269" s="510">
        <v>9588250</v>
      </c>
      <c r="CK1269" s="510">
        <v>2889</v>
      </c>
      <c r="CL1269" s="510">
        <v>5927</v>
      </c>
      <c r="CM1269" s="510">
        <v>974</v>
      </c>
      <c r="CN1269" s="510">
        <v>2462665</v>
      </c>
      <c r="CO1269" s="510">
        <v>2528</v>
      </c>
      <c r="CP1269" s="510">
        <v>5640</v>
      </c>
      <c r="CQ1269" s="510">
        <v>35465</v>
      </c>
      <c r="CR1269" s="510">
        <v>97923022</v>
      </c>
      <c r="CS1269" s="510">
        <v>2761</v>
      </c>
      <c r="CT1269" s="510">
        <v>6017</v>
      </c>
      <c r="CU1269" s="510">
        <v>364</v>
      </c>
      <c r="CV1269" s="510">
        <v>5007498</v>
      </c>
      <c r="CW1269" s="510">
        <v>13757</v>
      </c>
      <c r="CX1269" s="510">
        <v>38801</v>
      </c>
      <c r="CY1269" s="510">
        <v>148</v>
      </c>
      <c r="CZ1269" s="510">
        <v>1433056</v>
      </c>
      <c r="DA1269" s="510">
        <v>9683</v>
      </c>
      <c r="DB1269" s="510">
        <v>26786</v>
      </c>
      <c r="DC1269" s="510">
        <v>724</v>
      </c>
      <c r="DD1269" s="510">
        <v>15480127</v>
      </c>
      <c r="DE1269" s="510">
        <v>21381</v>
      </c>
      <c r="DF1269" s="510">
        <v>57505</v>
      </c>
      <c r="DG1269" s="510">
        <v>84</v>
      </c>
      <c r="DH1269" s="510">
        <v>1483588</v>
      </c>
      <c r="DI1269" s="510">
        <v>17662</v>
      </c>
      <c r="DJ1269" s="510">
        <v>52947</v>
      </c>
      <c r="DK1269" s="510">
        <v>591</v>
      </c>
      <c r="DL1269" s="510">
        <v>207249</v>
      </c>
      <c r="DM1269" s="510">
        <v>351</v>
      </c>
      <c r="DN1269" s="510">
        <v>647</v>
      </c>
      <c r="DO1269" s="510">
        <v>5600</v>
      </c>
      <c r="DP1269" s="510">
        <v>260724</v>
      </c>
      <c r="DQ1269" s="510">
        <v>47</v>
      </c>
      <c r="DR1269" s="510">
        <v>89</v>
      </c>
      <c r="DS1269" s="510">
        <v>95</v>
      </c>
      <c r="DT1269" s="510">
        <v>169508</v>
      </c>
      <c r="DU1269" s="510">
        <v>1784</v>
      </c>
      <c r="DV1269" s="510">
        <v>4254</v>
      </c>
      <c r="DW1269" s="510">
        <v>87</v>
      </c>
      <c r="DX1269" s="510">
        <v>37516</v>
      </c>
      <c r="DY1269" s="510">
        <v>81836781</v>
      </c>
      <c r="DZ1269" s="510">
        <v>2181</v>
      </c>
      <c r="EA1269" s="510">
        <v>4571</v>
      </c>
      <c r="EB1269" s="510">
        <v>26633</v>
      </c>
      <c r="EC1269" s="510">
        <v>11693</v>
      </c>
      <c r="ED1269" s="510">
        <v>4947</v>
      </c>
      <c r="EE1269" s="510">
        <v>34492601</v>
      </c>
      <c r="EF1269" s="510">
        <v>4132</v>
      </c>
      <c r="EG1269" s="510">
        <v>132</v>
      </c>
      <c r="EH1269" s="510">
        <v>99</v>
      </c>
      <c r="EI1269" s="510"/>
      <c r="EJ1269" s="479"/>
      <c r="EK1269" s="479"/>
      <c r="EL1269" s="479"/>
      <c r="EM1269" s="479"/>
      <c r="EN1269" s="479"/>
      <c r="EO1269" s="479"/>
      <c r="EP1269" s="479"/>
      <c r="EQ1269" s="479"/>
      <c r="ER1269" s="479"/>
      <c r="ES1269" s="479"/>
      <c r="ET1269" s="479"/>
      <c r="EU1269" s="479"/>
      <c r="EV1269" s="479"/>
      <c r="EW1269" s="479"/>
      <c r="EX1269" s="479"/>
      <c r="EY1269" s="479"/>
      <c r="EZ1269" s="516"/>
      <c r="FA1269" s="446">
        <f t="shared" si="2500"/>
        <v>11</v>
      </c>
      <c r="FB1269" s="417">
        <f t="shared" si="2525"/>
        <v>2023</v>
      </c>
      <c r="FC1269" s="448">
        <f t="shared" si="2526"/>
        <v>45231</v>
      </c>
      <c r="FD1269" s="449">
        <f t="shared" si="2527"/>
        <v>30</v>
      </c>
      <c r="FE1269" s="450"/>
      <c r="FF1269" s="451">
        <f t="shared" ref="FF1269:FF1278" si="2541">DO1269/(T1269-P1269)</f>
        <v>0.708502024291498</v>
      </c>
      <c r="FG1269" s="450"/>
      <c r="FH1269" s="452">
        <f t="shared" si="2501"/>
        <v>2.264855888981141</v>
      </c>
      <c r="FI1269" s="452">
        <f t="shared" si="2502"/>
        <v>1.5662436247183016</v>
      </c>
      <c r="FJ1269" s="452">
        <f t="shared" si="2503"/>
        <v>2.2057416267942584</v>
      </c>
      <c r="FK1269" s="452">
        <f t="shared" si="2504"/>
        <v>1.5585204269414796</v>
      </c>
      <c r="FL1269" s="452">
        <f t="shared" si="2505"/>
        <v>1.5613712963428743</v>
      </c>
      <c r="FM1269" s="452">
        <f t="shared" si="2506"/>
        <v>1.0818703154082197</v>
      </c>
      <c r="FN1269" s="452">
        <f t="shared" si="2507"/>
        <v>1.8969829297340215</v>
      </c>
      <c r="FO1269" s="452">
        <f t="shared" si="2508"/>
        <v>1.110758237395792</v>
      </c>
      <c r="FP1269" s="452">
        <f t="shared" si="2509"/>
        <v>1.7132616487455197</v>
      </c>
      <c r="FQ1269" s="452">
        <f t="shared" si="2510"/>
        <v>1.075268817204301</v>
      </c>
      <c r="FR1269" s="453"/>
      <c r="FS1269" s="446">
        <f t="shared" si="2537"/>
        <v>0</v>
      </c>
      <c r="FT1269" s="446">
        <f t="shared" si="2537"/>
        <v>2373420</v>
      </c>
      <c r="FU1269" s="446">
        <f t="shared" si="2537"/>
        <v>5933550</v>
      </c>
      <c r="FV1269" s="446">
        <f t="shared" si="2537"/>
        <v>12884280</v>
      </c>
      <c r="FW1269" s="446">
        <f t="shared" si="2537"/>
        <v>8844119</v>
      </c>
      <c r="FX1269" s="446">
        <f t="shared" si="2537"/>
        <v>7406542</v>
      </c>
      <c r="FY1269" s="446">
        <f t="shared" si="2537"/>
        <v>238707032</v>
      </c>
      <c r="FZ1269" s="446">
        <f t="shared" si="2537"/>
        <v>301116222</v>
      </c>
      <c r="GA1269" s="446">
        <f t="shared" si="2537"/>
        <v>8602686</v>
      </c>
      <c r="GB1269" s="446">
        <f t="shared" si="2538"/>
        <v>88603680</v>
      </c>
      <c r="GC1269" s="446">
        <f t="shared" si="2538"/>
        <v>24420996</v>
      </c>
      <c r="GD1269" s="446">
        <f t="shared" ref="GD1269:GM1278" si="2542">IFERROR(HLOOKUP(GD$1,$H$5:$HA$10112,MATCH($A1269,$A$5:$A$10112,0),0)*HLOOKUP(GD$2,$H$5:$HA$10112,MATCH($A1269,$A$5:$A$10112,0),0),"-")</f>
        <v>4144</v>
      </c>
      <c r="GE1269" s="446">
        <f t="shared" si="2542"/>
        <v>3285</v>
      </c>
      <c r="GF1269" s="446">
        <f t="shared" si="2542"/>
        <v>8831531</v>
      </c>
      <c r="GG1269" s="446">
        <f t="shared" si="2542"/>
        <v>19671713</v>
      </c>
      <c r="GH1269" s="446">
        <f t="shared" si="2542"/>
        <v>5493360</v>
      </c>
      <c r="GI1269" s="446">
        <f t="shared" si="2542"/>
        <v>213392905</v>
      </c>
      <c r="GJ1269" s="446">
        <f t="shared" si="2542"/>
        <v>14123564</v>
      </c>
      <c r="GK1269" s="446">
        <f t="shared" si="2542"/>
        <v>3964328</v>
      </c>
      <c r="GL1269" s="446">
        <f t="shared" si="2542"/>
        <v>41633620</v>
      </c>
      <c r="GM1269" s="446">
        <f t="shared" si="2542"/>
        <v>4447548</v>
      </c>
      <c r="GN1269" s="446">
        <f t="shared" si="2529"/>
        <v>404130</v>
      </c>
      <c r="GO1269" s="446">
        <f t="shared" ref="GO1269:GQ1288" si="2543">IFERROR(HLOOKUP(GO$1,$H$5:$HA$10112,MATCH($A1269,$A$5:$A$10112,0),0)*HLOOKUP(GO$2,$H$5:$HA$10112,MATCH($A1269,$A$5:$A$10112,0),0),"-")</f>
        <v>382377</v>
      </c>
      <c r="GP1269" s="446">
        <f t="shared" si="2543"/>
        <v>498400</v>
      </c>
      <c r="GQ1269" s="446">
        <f t="shared" si="2543"/>
        <v>171485636</v>
      </c>
      <c r="GR1269" s="446"/>
      <c r="GS1269" s="446"/>
      <c r="GT1269" s="446"/>
      <c r="GU1269" s="446"/>
      <c r="GV1269" s="416"/>
    </row>
    <row r="1270" spans="1:204" ht="9.75" customHeight="1" x14ac:dyDescent="0.2">
      <c r="A1270" s="417" t="str">
        <f t="shared" si="2535"/>
        <v>2023-24NOVEMBERR1F</v>
      </c>
      <c r="B1270" s="458" t="str">
        <f t="shared" si="2516"/>
        <v>2023-24</v>
      </c>
      <c r="C1270" s="402" t="s">
        <v>647</v>
      </c>
      <c r="D1270" s="458" t="str">
        <f t="shared" si="2539"/>
        <v>Y59</v>
      </c>
      <c r="E1270" s="458" t="str">
        <f t="shared" si="2540"/>
        <v>South East</v>
      </c>
      <c r="F1270" s="478" t="s">
        <v>458</v>
      </c>
      <c r="G1270" s="478" t="s">
        <v>688</v>
      </c>
      <c r="H1270" s="510">
        <v>3242</v>
      </c>
      <c r="I1270" s="510">
        <v>1779</v>
      </c>
      <c r="J1270" s="510">
        <v>11476</v>
      </c>
      <c r="K1270" s="510">
        <v>6</v>
      </c>
      <c r="L1270" s="510">
        <v>0</v>
      </c>
      <c r="M1270" s="510">
        <v>2</v>
      </c>
      <c r="N1270" s="510">
        <v>38</v>
      </c>
      <c r="O1270" s="510">
        <v>170</v>
      </c>
      <c r="P1270" s="510">
        <v>10</v>
      </c>
      <c r="Q1270" s="510">
        <v>0</v>
      </c>
      <c r="R1270" s="510">
        <v>16</v>
      </c>
      <c r="S1270" s="510">
        <v>2425</v>
      </c>
      <c r="T1270" s="510">
        <v>118</v>
      </c>
      <c r="U1270" s="510">
        <v>84</v>
      </c>
      <c r="V1270" s="510">
        <v>1181</v>
      </c>
      <c r="W1270" s="510">
        <v>727</v>
      </c>
      <c r="X1270" s="510">
        <v>56</v>
      </c>
      <c r="Y1270" s="510">
        <v>82283</v>
      </c>
      <c r="Z1270" s="510">
        <v>697</v>
      </c>
      <c r="AA1270" s="510">
        <v>1146</v>
      </c>
      <c r="AB1270" s="510">
        <v>68196</v>
      </c>
      <c r="AC1270" s="510">
        <v>812</v>
      </c>
      <c r="AD1270" s="510">
        <v>1205</v>
      </c>
      <c r="AE1270" s="510">
        <v>1826048</v>
      </c>
      <c r="AF1270" s="510">
        <v>1546</v>
      </c>
      <c r="AG1270" s="510">
        <v>3192</v>
      </c>
      <c r="AH1270" s="510">
        <v>3003530</v>
      </c>
      <c r="AI1270" s="510">
        <v>4131</v>
      </c>
      <c r="AJ1270" s="510">
        <v>9592</v>
      </c>
      <c r="AK1270" s="510">
        <v>322821</v>
      </c>
      <c r="AL1270" s="510">
        <v>5765</v>
      </c>
      <c r="AM1270" s="510">
        <v>13318</v>
      </c>
      <c r="AN1270" s="510" t="s">
        <v>152</v>
      </c>
      <c r="AO1270" s="510">
        <v>88</v>
      </c>
      <c r="AP1270" s="510">
        <v>7</v>
      </c>
      <c r="AQ1270" s="510">
        <v>13641</v>
      </c>
      <c r="AR1270" s="510">
        <v>1949</v>
      </c>
      <c r="AS1270" s="510">
        <v>3957</v>
      </c>
      <c r="AT1270" s="510">
        <v>201</v>
      </c>
      <c r="AU1270" s="510">
        <v>1</v>
      </c>
      <c r="AV1270" s="510">
        <v>15</v>
      </c>
      <c r="AW1270" s="510">
        <v>39</v>
      </c>
      <c r="AX1270" s="510">
        <v>5</v>
      </c>
      <c r="AY1270" s="510">
        <v>180</v>
      </c>
      <c r="AZ1270" s="510">
        <v>24</v>
      </c>
      <c r="BA1270" s="510" t="s">
        <v>152</v>
      </c>
      <c r="BB1270" s="510" t="s">
        <v>152</v>
      </c>
      <c r="BC1270" s="510" t="s">
        <v>152</v>
      </c>
      <c r="BD1270" s="510" t="s">
        <v>152</v>
      </c>
      <c r="BE1270" s="510" t="s">
        <v>152</v>
      </c>
      <c r="BF1270" s="510" t="s">
        <v>152</v>
      </c>
      <c r="BG1270" s="510" t="s">
        <v>152</v>
      </c>
      <c r="BH1270" s="510" t="s">
        <v>152</v>
      </c>
      <c r="BI1270" s="510">
        <v>1457</v>
      </c>
      <c r="BJ1270" s="510">
        <v>19</v>
      </c>
      <c r="BK1270" s="510">
        <v>748</v>
      </c>
      <c r="BL1270" s="510">
        <v>2224</v>
      </c>
      <c r="BM1270" s="510">
        <v>216</v>
      </c>
      <c r="BN1270" s="510">
        <v>179</v>
      </c>
      <c r="BO1270" s="510">
        <v>148</v>
      </c>
      <c r="BP1270" s="510">
        <v>127</v>
      </c>
      <c r="BQ1270" s="510">
        <v>1135</v>
      </c>
      <c r="BR1270" s="510">
        <v>1043</v>
      </c>
      <c r="BS1270" s="510">
        <v>784</v>
      </c>
      <c r="BT1270" s="510">
        <v>682</v>
      </c>
      <c r="BU1270" s="510">
        <v>59</v>
      </c>
      <c r="BV1270" s="510">
        <v>56</v>
      </c>
      <c r="BW1270" s="510">
        <v>2</v>
      </c>
      <c r="BX1270" s="510">
        <v>2475</v>
      </c>
      <c r="BY1270" s="510">
        <v>1238</v>
      </c>
      <c r="BZ1270" s="510">
        <v>1369</v>
      </c>
      <c r="CA1270" s="510">
        <v>0</v>
      </c>
      <c r="CB1270" s="510">
        <v>0</v>
      </c>
      <c r="CC1270" s="510" t="s">
        <v>152</v>
      </c>
      <c r="CD1270" s="510" t="s">
        <v>152</v>
      </c>
      <c r="CE1270" s="510">
        <v>116</v>
      </c>
      <c r="CF1270" s="510">
        <v>79808</v>
      </c>
      <c r="CG1270" s="510">
        <v>688</v>
      </c>
      <c r="CH1270" s="510">
        <v>1113</v>
      </c>
      <c r="CI1270" s="510">
        <v>91</v>
      </c>
      <c r="CJ1270" s="510">
        <v>153616</v>
      </c>
      <c r="CK1270" s="510">
        <v>1688</v>
      </c>
      <c r="CL1270" s="510">
        <v>3508</v>
      </c>
      <c r="CM1270" s="510">
        <v>12</v>
      </c>
      <c r="CN1270" s="510">
        <v>42623</v>
      </c>
      <c r="CO1270" s="510">
        <v>3552</v>
      </c>
      <c r="CP1270" s="510">
        <v>6163</v>
      </c>
      <c r="CQ1270" s="510">
        <v>1078</v>
      </c>
      <c r="CR1270" s="510">
        <v>1629809</v>
      </c>
      <c r="CS1270" s="510">
        <v>1512</v>
      </c>
      <c r="CT1270" s="510">
        <v>3081</v>
      </c>
      <c r="CU1270" s="510">
        <v>108</v>
      </c>
      <c r="CV1270" s="510">
        <v>492894</v>
      </c>
      <c r="CW1270" s="510">
        <v>4564</v>
      </c>
      <c r="CX1270" s="510">
        <v>8862</v>
      </c>
      <c r="CY1270" s="510">
        <v>25</v>
      </c>
      <c r="CZ1270" s="510">
        <v>273659</v>
      </c>
      <c r="DA1270" s="510">
        <v>10946</v>
      </c>
      <c r="DB1270" s="510">
        <v>19555</v>
      </c>
      <c r="DC1270" s="510">
        <v>22</v>
      </c>
      <c r="DD1270" s="510">
        <v>232353</v>
      </c>
      <c r="DE1270" s="510">
        <v>10562</v>
      </c>
      <c r="DF1270" s="510">
        <v>20556</v>
      </c>
      <c r="DG1270" s="510">
        <v>6</v>
      </c>
      <c r="DH1270" s="510">
        <v>126647</v>
      </c>
      <c r="DI1270" s="510">
        <v>21108</v>
      </c>
      <c r="DJ1270" s="510">
        <v>37669</v>
      </c>
      <c r="DK1270" s="510">
        <v>8</v>
      </c>
      <c r="DL1270" s="510">
        <v>2943</v>
      </c>
      <c r="DM1270" s="510">
        <v>368</v>
      </c>
      <c r="DN1270" s="510">
        <v>629</v>
      </c>
      <c r="DO1270" s="510">
        <v>65</v>
      </c>
      <c r="DP1270" s="510">
        <v>2491</v>
      </c>
      <c r="DQ1270" s="510">
        <v>38</v>
      </c>
      <c r="DR1270" s="510">
        <v>74</v>
      </c>
      <c r="DS1270" s="510">
        <v>0</v>
      </c>
      <c r="DT1270" s="510">
        <v>0</v>
      </c>
      <c r="DU1270" s="510" t="s">
        <v>152</v>
      </c>
      <c r="DV1270" s="510" t="s">
        <v>152</v>
      </c>
      <c r="DW1270" s="510">
        <v>0</v>
      </c>
      <c r="DX1270" s="510">
        <v>1467</v>
      </c>
      <c r="DY1270" s="510">
        <v>1521475</v>
      </c>
      <c r="DZ1270" s="510">
        <v>1037</v>
      </c>
      <c r="EA1270" s="510">
        <v>1716</v>
      </c>
      <c r="EB1270" s="510">
        <v>539</v>
      </c>
      <c r="EC1270" s="510">
        <v>129</v>
      </c>
      <c r="ED1270" s="510">
        <v>36</v>
      </c>
      <c r="EE1270" s="510">
        <v>209978</v>
      </c>
      <c r="EF1270" s="510">
        <v>71</v>
      </c>
      <c r="EG1270" s="510">
        <v>0</v>
      </c>
      <c r="EH1270" s="510">
        <v>24</v>
      </c>
      <c r="EI1270" s="510"/>
      <c r="EJ1270" s="479"/>
      <c r="EK1270" s="479"/>
      <c r="EL1270" s="479"/>
      <c r="EM1270" s="479"/>
      <c r="EN1270" s="479"/>
      <c r="EO1270" s="479"/>
      <c r="EP1270" s="479"/>
      <c r="EQ1270" s="479"/>
      <c r="ER1270" s="479"/>
      <c r="ES1270" s="479"/>
      <c r="ET1270" s="479"/>
      <c r="EU1270" s="479"/>
      <c r="EV1270" s="479"/>
      <c r="EW1270" s="479"/>
      <c r="EX1270" s="479"/>
      <c r="EY1270" s="479"/>
      <c r="EZ1270" s="476"/>
      <c r="FA1270" s="446">
        <f t="shared" si="2500"/>
        <v>11</v>
      </c>
      <c r="FB1270" s="417">
        <f t="shared" si="2525"/>
        <v>2023</v>
      </c>
      <c r="FC1270" s="448">
        <f t="shared" si="2526"/>
        <v>45231</v>
      </c>
      <c r="FD1270" s="449">
        <f t="shared" si="2527"/>
        <v>30</v>
      </c>
      <c r="FE1270" s="450"/>
      <c r="FF1270" s="451">
        <f t="shared" si="2541"/>
        <v>0.60185185185185186</v>
      </c>
      <c r="FG1270" s="450"/>
      <c r="FH1270" s="452">
        <f t="shared" si="2501"/>
        <v>1.8305084745762712</v>
      </c>
      <c r="FI1270" s="452">
        <f t="shared" si="2502"/>
        <v>1.5169491525423728</v>
      </c>
      <c r="FJ1270" s="452">
        <f t="shared" si="2503"/>
        <v>1.7619047619047619</v>
      </c>
      <c r="FK1270" s="452">
        <f t="shared" si="2504"/>
        <v>1.5119047619047619</v>
      </c>
      <c r="FL1270" s="452">
        <f t="shared" si="2505"/>
        <v>0.9610499576629975</v>
      </c>
      <c r="FM1270" s="452">
        <f t="shared" si="2506"/>
        <v>0.88314987298899239</v>
      </c>
      <c r="FN1270" s="452">
        <f t="shared" si="2507"/>
        <v>1.0784044016506189</v>
      </c>
      <c r="FO1270" s="452">
        <f t="shared" si="2508"/>
        <v>0.938101788170564</v>
      </c>
      <c r="FP1270" s="452">
        <f t="shared" si="2509"/>
        <v>1.0535714285714286</v>
      </c>
      <c r="FQ1270" s="452">
        <f t="shared" si="2510"/>
        <v>1</v>
      </c>
      <c r="FR1270" s="453"/>
      <c r="FS1270" s="446">
        <f t="shared" si="2537"/>
        <v>0</v>
      </c>
      <c r="FT1270" s="446">
        <f t="shared" si="2537"/>
        <v>3558</v>
      </c>
      <c r="FU1270" s="446">
        <f t="shared" si="2537"/>
        <v>67602</v>
      </c>
      <c r="FV1270" s="446">
        <f t="shared" si="2537"/>
        <v>302430</v>
      </c>
      <c r="FW1270" s="446">
        <f t="shared" si="2537"/>
        <v>135228</v>
      </c>
      <c r="FX1270" s="446">
        <f t="shared" si="2537"/>
        <v>101220</v>
      </c>
      <c r="FY1270" s="446">
        <f t="shared" si="2537"/>
        <v>3769752</v>
      </c>
      <c r="FZ1270" s="446">
        <f t="shared" si="2537"/>
        <v>6973384</v>
      </c>
      <c r="GA1270" s="446">
        <f t="shared" si="2537"/>
        <v>745808</v>
      </c>
      <c r="GB1270" s="446" t="str">
        <f t="shared" si="2538"/>
        <v>-</v>
      </c>
      <c r="GC1270" s="446">
        <f t="shared" si="2538"/>
        <v>27699</v>
      </c>
      <c r="GD1270" s="446">
        <f t="shared" si="2542"/>
        <v>2738</v>
      </c>
      <c r="GE1270" s="446" t="str">
        <f t="shared" si="2542"/>
        <v>-</v>
      </c>
      <c r="GF1270" s="446">
        <f t="shared" si="2542"/>
        <v>129108</v>
      </c>
      <c r="GG1270" s="446">
        <f t="shared" si="2542"/>
        <v>319228</v>
      </c>
      <c r="GH1270" s="446">
        <f t="shared" si="2542"/>
        <v>73956</v>
      </c>
      <c r="GI1270" s="446">
        <f t="shared" si="2542"/>
        <v>3321318</v>
      </c>
      <c r="GJ1270" s="446">
        <f t="shared" si="2542"/>
        <v>957096</v>
      </c>
      <c r="GK1270" s="446">
        <f t="shared" si="2542"/>
        <v>488875</v>
      </c>
      <c r="GL1270" s="446">
        <f t="shared" si="2542"/>
        <v>452232</v>
      </c>
      <c r="GM1270" s="446">
        <f t="shared" si="2542"/>
        <v>226014</v>
      </c>
      <c r="GN1270" s="446" t="str">
        <f t="shared" si="2529"/>
        <v>-</v>
      </c>
      <c r="GO1270" s="446">
        <f t="shared" si="2543"/>
        <v>5032</v>
      </c>
      <c r="GP1270" s="446">
        <f t="shared" si="2543"/>
        <v>4810</v>
      </c>
      <c r="GQ1270" s="446">
        <f t="shared" si="2543"/>
        <v>2517372</v>
      </c>
      <c r="GR1270" s="446"/>
      <c r="GS1270" s="446"/>
      <c r="GT1270" s="446"/>
      <c r="GU1270" s="446"/>
      <c r="GV1270" s="416"/>
    </row>
    <row r="1271" spans="1:204" ht="9.75" customHeight="1" x14ac:dyDescent="0.2">
      <c r="A1271" s="493" t="str">
        <f t="shared" si="2535"/>
        <v>2023-24NOVEMBERRRU</v>
      </c>
      <c r="B1271" s="494" t="str">
        <f t="shared" si="2516"/>
        <v>2023-24</v>
      </c>
      <c r="C1271" s="480" t="s">
        <v>647</v>
      </c>
      <c r="D1271" s="494" t="str">
        <f t="shared" si="2539"/>
        <v>Y56</v>
      </c>
      <c r="E1271" s="494" t="str">
        <f t="shared" si="2540"/>
        <v>London</v>
      </c>
      <c r="F1271" s="495" t="s">
        <v>454</v>
      </c>
      <c r="G1271" s="511" t="s">
        <v>689</v>
      </c>
      <c r="H1271" s="519">
        <v>164248</v>
      </c>
      <c r="I1271" s="519">
        <v>129196</v>
      </c>
      <c r="J1271" s="519">
        <v>1942306</v>
      </c>
      <c r="K1271" s="519">
        <v>15</v>
      </c>
      <c r="L1271" s="519">
        <v>0</v>
      </c>
      <c r="M1271" s="519">
        <v>59</v>
      </c>
      <c r="N1271" s="519">
        <v>105</v>
      </c>
      <c r="O1271" s="519">
        <v>186</v>
      </c>
      <c r="P1271" s="519" t="s">
        <v>152</v>
      </c>
      <c r="Q1271" s="519">
        <v>0</v>
      </c>
      <c r="R1271" s="519">
        <v>1292</v>
      </c>
      <c r="S1271" s="519">
        <v>98518</v>
      </c>
      <c r="T1271" s="519">
        <v>12478</v>
      </c>
      <c r="U1271" s="519">
        <v>8932</v>
      </c>
      <c r="V1271" s="519">
        <v>52139</v>
      </c>
      <c r="W1271" s="519">
        <v>13060</v>
      </c>
      <c r="X1271" s="519">
        <v>642</v>
      </c>
      <c r="Y1271" s="519">
        <v>5686708</v>
      </c>
      <c r="Z1271" s="519">
        <v>456</v>
      </c>
      <c r="AA1271" s="519">
        <v>776</v>
      </c>
      <c r="AB1271" s="519">
        <v>5717368</v>
      </c>
      <c r="AC1271" s="519">
        <v>640</v>
      </c>
      <c r="AD1271" s="519">
        <v>1091</v>
      </c>
      <c r="AE1271" s="519">
        <v>129207105</v>
      </c>
      <c r="AF1271" s="519">
        <v>2478</v>
      </c>
      <c r="AG1271" s="519">
        <v>5445</v>
      </c>
      <c r="AH1271" s="519">
        <v>64513379</v>
      </c>
      <c r="AI1271" s="519">
        <v>4940</v>
      </c>
      <c r="AJ1271" s="519">
        <v>12501</v>
      </c>
      <c r="AK1271" s="519">
        <v>5584270</v>
      </c>
      <c r="AL1271" s="519">
        <v>8698</v>
      </c>
      <c r="AM1271" s="519">
        <v>17615</v>
      </c>
      <c r="AN1271" s="519">
        <v>938</v>
      </c>
      <c r="AO1271" s="519">
        <v>2074</v>
      </c>
      <c r="AP1271" s="519">
        <v>848</v>
      </c>
      <c r="AQ1271" s="519">
        <v>2146444</v>
      </c>
      <c r="AR1271" s="519">
        <v>2531</v>
      </c>
      <c r="AS1271" s="519">
        <v>4982</v>
      </c>
      <c r="AT1271" s="519">
        <v>15891</v>
      </c>
      <c r="AU1271" s="519">
        <v>318</v>
      </c>
      <c r="AV1271" s="519">
        <v>3440</v>
      </c>
      <c r="AW1271" s="519" t="s">
        <v>152</v>
      </c>
      <c r="AX1271" s="519">
        <v>39</v>
      </c>
      <c r="AY1271" s="519">
        <v>12094</v>
      </c>
      <c r="AZ1271" s="519" t="s">
        <v>152</v>
      </c>
      <c r="BA1271" s="519">
        <v>9834</v>
      </c>
      <c r="BB1271" s="519">
        <v>33083329</v>
      </c>
      <c r="BC1271" s="519">
        <v>3364</v>
      </c>
      <c r="BD1271" s="519">
        <v>7965</v>
      </c>
      <c r="BE1271" s="519">
        <v>281</v>
      </c>
      <c r="BF1271" s="519">
        <v>2275</v>
      </c>
      <c r="BG1271" s="519">
        <v>5911</v>
      </c>
      <c r="BH1271" s="519">
        <v>1367</v>
      </c>
      <c r="BI1271" s="519">
        <v>51897</v>
      </c>
      <c r="BJ1271" s="519">
        <v>2249</v>
      </c>
      <c r="BK1271" s="519">
        <v>28481</v>
      </c>
      <c r="BL1271" s="519">
        <v>82627</v>
      </c>
      <c r="BM1271" s="519">
        <v>30885</v>
      </c>
      <c r="BN1271" s="519">
        <v>25037</v>
      </c>
      <c r="BO1271" s="519">
        <v>21421</v>
      </c>
      <c r="BP1271" s="519">
        <v>17926</v>
      </c>
      <c r="BQ1271" s="519">
        <v>80520</v>
      </c>
      <c r="BR1271" s="519">
        <v>61655</v>
      </c>
      <c r="BS1271" s="519">
        <v>24483</v>
      </c>
      <c r="BT1271" s="519">
        <v>15426</v>
      </c>
      <c r="BU1271" s="519">
        <v>925</v>
      </c>
      <c r="BV1271" s="519">
        <v>715</v>
      </c>
      <c r="BW1271" s="519">
        <v>81</v>
      </c>
      <c r="BX1271" s="519">
        <v>54162</v>
      </c>
      <c r="BY1271" s="519">
        <v>669</v>
      </c>
      <c r="BZ1271" s="519">
        <v>1201</v>
      </c>
      <c r="CA1271" s="519">
        <v>34</v>
      </c>
      <c r="CB1271" s="519">
        <v>20312</v>
      </c>
      <c r="CC1271" s="519">
        <v>597</v>
      </c>
      <c r="CD1271" s="519">
        <v>969</v>
      </c>
      <c r="CE1271" s="519">
        <v>12363</v>
      </c>
      <c r="CF1271" s="519">
        <v>5612234</v>
      </c>
      <c r="CG1271" s="519">
        <v>454</v>
      </c>
      <c r="CH1271" s="519">
        <v>776</v>
      </c>
      <c r="CI1271" s="519">
        <v>4195</v>
      </c>
      <c r="CJ1271" s="519">
        <v>11987733</v>
      </c>
      <c r="CK1271" s="519">
        <v>2858</v>
      </c>
      <c r="CL1271" s="519">
        <v>6054</v>
      </c>
      <c r="CM1271" s="519">
        <v>1345</v>
      </c>
      <c r="CN1271" s="519">
        <v>3136906</v>
      </c>
      <c r="CO1271" s="519">
        <v>2332</v>
      </c>
      <c r="CP1271" s="519">
        <v>5185</v>
      </c>
      <c r="CQ1271" s="519">
        <v>46599</v>
      </c>
      <c r="CR1271" s="519">
        <v>114082466</v>
      </c>
      <c r="CS1271" s="519">
        <v>2448</v>
      </c>
      <c r="CT1271" s="519">
        <v>5445</v>
      </c>
      <c r="CU1271" s="519">
        <v>1067</v>
      </c>
      <c r="CV1271" s="519">
        <v>8037582</v>
      </c>
      <c r="CW1271" s="519">
        <v>7533</v>
      </c>
      <c r="CX1271" s="519">
        <v>17345</v>
      </c>
      <c r="CY1271" s="519">
        <v>477</v>
      </c>
      <c r="CZ1271" s="519">
        <v>2587378</v>
      </c>
      <c r="DA1271" s="519">
        <v>5424</v>
      </c>
      <c r="DB1271" s="519">
        <v>12983</v>
      </c>
      <c r="DC1271" s="519">
        <v>1388</v>
      </c>
      <c r="DD1271" s="519">
        <v>14117228</v>
      </c>
      <c r="DE1271" s="519">
        <v>10171</v>
      </c>
      <c r="DF1271" s="519">
        <v>21893</v>
      </c>
      <c r="DG1271" s="519">
        <v>102</v>
      </c>
      <c r="DH1271" s="519">
        <v>872777</v>
      </c>
      <c r="DI1271" s="519">
        <v>8557</v>
      </c>
      <c r="DJ1271" s="519">
        <v>19142</v>
      </c>
      <c r="DK1271" s="519">
        <v>1034</v>
      </c>
      <c r="DL1271" s="519">
        <v>363231</v>
      </c>
      <c r="DM1271" s="519">
        <v>351</v>
      </c>
      <c r="DN1271" s="519">
        <v>631</v>
      </c>
      <c r="DO1271" s="519">
        <v>7010</v>
      </c>
      <c r="DP1271" s="519">
        <v>442695</v>
      </c>
      <c r="DQ1271" s="519">
        <v>63</v>
      </c>
      <c r="DR1271" s="519">
        <v>136</v>
      </c>
      <c r="DS1271" s="519">
        <v>89</v>
      </c>
      <c r="DT1271" s="519">
        <v>364840</v>
      </c>
      <c r="DU1271" s="519">
        <v>4099</v>
      </c>
      <c r="DV1271" s="519">
        <v>8464</v>
      </c>
      <c r="DW1271" s="519">
        <v>69</v>
      </c>
      <c r="DX1271" s="519">
        <v>53834</v>
      </c>
      <c r="DY1271" s="519">
        <v>73944343</v>
      </c>
      <c r="DZ1271" s="519">
        <v>1374</v>
      </c>
      <c r="EA1271" s="519">
        <v>2638</v>
      </c>
      <c r="EB1271" s="519">
        <v>35290</v>
      </c>
      <c r="EC1271" s="519">
        <v>13901</v>
      </c>
      <c r="ED1271" s="519">
        <v>807</v>
      </c>
      <c r="EE1271" s="519">
        <v>10804953</v>
      </c>
      <c r="EF1271" s="519">
        <v>1771</v>
      </c>
      <c r="EG1271" s="519">
        <v>80</v>
      </c>
      <c r="EH1271" s="519">
        <v>575</v>
      </c>
      <c r="EI1271" s="519"/>
      <c r="EJ1271" s="512"/>
      <c r="EK1271" s="512"/>
      <c r="EL1271" s="512"/>
      <c r="EM1271" s="512"/>
      <c r="EN1271" s="512"/>
      <c r="EO1271" s="512"/>
      <c r="EP1271" s="512"/>
      <c r="EQ1271" s="512"/>
      <c r="ER1271" s="512"/>
      <c r="ES1271" s="512"/>
      <c r="ET1271" s="512"/>
      <c r="EU1271" s="512"/>
      <c r="EV1271" s="512"/>
      <c r="EW1271" s="512"/>
      <c r="EX1271" s="512"/>
      <c r="EY1271" s="512"/>
      <c r="EZ1271" s="514"/>
      <c r="FA1271" s="520">
        <f t="shared" si="2500"/>
        <v>11</v>
      </c>
      <c r="FB1271" s="493">
        <f t="shared" si="2525"/>
        <v>2023</v>
      </c>
      <c r="FC1271" s="498">
        <f t="shared" si="2526"/>
        <v>45231</v>
      </c>
      <c r="FD1271" s="499">
        <f t="shared" si="2527"/>
        <v>30</v>
      </c>
      <c r="FE1271" s="500"/>
      <c r="FF1271" s="515" t="e">
        <f t="shared" si="2541"/>
        <v>#VALUE!</v>
      </c>
      <c r="FG1271" s="500"/>
      <c r="FH1271" s="481">
        <f t="shared" si="2501"/>
        <v>2.4751562750440774</v>
      </c>
      <c r="FI1271" s="481">
        <f t="shared" si="2502"/>
        <v>2.0064914249078378</v>
      </c>
      <c r="FJ1271" s="481">
        <f t="shared" si="2503"/>
        <v>2.3982310792655621</v>
      </c>
      <c r="FK1271" s="481">
        <f t="shared" si="2504"/>
        <v>2.0069413345275415</v>
      </c>
      <c r="FL1271" s="481">
        <f t="shared" si="2505"/>
        <v>1.5443334164445042</v>
      </c>
      <c r="FM1271" s="481">
        <f t="shared" si="2506"/>
        <v>1.1825121310343505</v>
      </c>
      <c r="FN1271" s="481">
        <f t="shared" si="2507"/>
        <v>1.8746554364471668</v>
      </c>
      <c r="FO1271" s="481">
        <f t="shared" si="2508"/>
        <v>1.1811638591117917</v>
      </c>
      <c r="FP1271" s="481">
        <f t="shared" si="2509"/>
        <v>1.4408099688473521</v>
      </c>
      <c r="FQ1271" s="481">
        <f t="shared" si="2510"/>
        <v>1.1137071651090342</v>
      </c>
      <c r="FR1271" s="501"/>
      <c r="FS1271" s="482">
        <f t="shared" si="2537"/>
        <v>0</v>
      </c>
      <c r="FT1271" s="482">
        <f t="shared" si="2537"/>
        <v>7622564</v>
      </c>
      <c r="FU1271" s="482">
        <f t="shared" si="2537"/>
        <v>13565580</v>
      </c>
      <c r="FV1271" s="482">
        <f t="shared" si="2537"/>
        <v>24030456</v>
      </c>
      <c r="FW1271" s="482">
        <f t="shared" si="2537"/>
        <v>9682928</v>
      </c>
      <c r="FX1271" s="482">
        <f t="shared" si="2537"/>
        <v>9744812</v>
      </c>
      <c r="FY1271" s="482">
        <f t="shared" si="2537"/>
        <v>283896855</v>
      </c>
      <c r="FZ1271" s="482">
        <f t="shared" si="2537"/>
        <v>163263060</v>
      </c>
      <c r="GA1271" s="482">
        <f t="shared" si="2537"/>
        <v>11308830</v>
      </c>
      <c r="GB1271" s="482">
        <f t="shared" si="2538"/>
        <v>78327810</v>
      </c>
      <c r="GC1271" s="482">
        <f t="shared" si="2538"/>
        <v>4224736</v>
      </c>
      <c r="GD1271" s="482">
        <f t="shared" si="2542"/>
        <v>97281</v>
      </c>
      <c r="GE1271" s="482">
        <f t="shared" si="2542"/>
        <v>32946</v>
      </c>
      <c r="GF1271" s="482">
        <f t="shared" si="2542"/>
        <v>9593688</v>
      </c>
      <c r="GG1271" s="482">
        <f t="shared" si="2542"/>
        <v>25396530</v>
      </c>
      <c r="GH1271" s="482">
        <f t="shared" si="2542"/>
        <v>6973825</v>
      </c>
      <c r="GI1271" s="482">
        <f t="shared" si="2542"/>
        <v>253731555</v>
      </c>
      <c r="GJ1271" s="482">
        <f t="shared" si="2542"/>
        <v>18507115</v>
      </c>
      <c r="GK1271" s="482">
        <f t="shared" si="2542"/>
        <v>6192891</v>
      </c>
      <c r="GL1271" s="482">
        <f t="shared" si="2542"/>
        <v>30387484</v>
      </c>
      <c r="GM1271" s="482">
        <f t="shared" si="2542"/>
        <v>1952484</v>
      </c>
      <c r="GN1271" s="482">
        <f t="shared" si="2529"/>
        <v>753296</v>
      </c>
      <c r="GO1271" s="482">
        <f t="shared" si="2543"/>
        <v>652454</v>
      </c>
      <c r="GP1271" s="482">
        <f t="shared" si="2543"/>
        <v>953360</v>
      </c>
      <c r="GQ1271" s="482">
        <f t="shared" si="2543"/>
        <v>142014092</v>
      </c>
      <c r="GR1271" s="482"/>
      <c r="GS1271" s="482"/>
      <c r="GT1271" s="482"/>
      <c r="GU1271" s="482"/>
      <c r="GV1271" s="502"/>
    </row>
    <row r="1272" spans="1:204" ht="9.75" customHeight="1" x14ac:dyDescent="0.2">
      <c r="A1272" s="417" t="str">
        <f t="shared" si="2535"/>
        <v>2023-24NOVEMBERRX6</v>
      </c>
      <c r="B1272" s="458" t="str">
        <f t="shared" si="2516"/>
        <v>2023-24</v>
      </c>
      <c r="C1272" s="402" t="s">
        <v>647</v>
      </c>
      <c r="D1272" s="458" t="str">
        <f t="shared" si="2539"/>
        <v>Y63</v>
      </c>
      <c r="E1272" s="458" t="str">
        <f t="shared" si="2540"/>
        <v>North East and Yorkshire</v>
      </c>
      <c r="F1272" s="478" t="s">
        <v>448</v>
      </c>
      <c r="G1272" s="478" t="s">
        <v>690</v>
      </c>
      <c r="H1272" s="510">
        <v>48999</v>
      </c>
      <c r="I1272" s="510">
        <v>33571</v>
      </c>
      <c r="J1272" s="510">
        <v>183306</v>
      </c>
      <c r="K1272" s="510">
        <v>5</v>
      </c>
      <c r="L1272" s="510">
        <v>0</v>
      </c>
      <c r="M1272" s="510">
        <v>16</v>
      </c>
      <c r="N1272" s="510">
        <v>30</v>
      </c>
      <c r="O1272" s="510">
        <v>73</v>
      </c>
      <c r="P1272" s="510">
        <v>232</v>
      </c>
      <c r="Q1272" s="510">
        <v>2153</v>
      </c>
      <c r="R1272" s="510">
        <v>19</v>
      </c>
      <c r="S1272" s="510">
        <v>36585</v>
      </c>
      <c r="T1272" s="510">
        <v>3206</v>
      </c>
      <c r="U1272" s="510">
        <v>2091</v>
      </c>
      <c r="V1272" s="510">
        <v>21100</v>
      </c>
      <c r="W1272" s="510">
        <v>6937</v>
      </c>
      <c r="X1272" s="510">
        <v>511</v>
      </c>
      <c r="Y1272" s="510">
        <v>1346115</v>
      </c>
      <c r="Z1272" s="510">
        <v>420</v>
      </c>
      <c r="AA1272" s="510">
        <v>739</v>
      </c>
      <c r="AB1272" s="510">
        <v>997146</v>
      </c>
      <c r="AC1272" s="510">
        <v>477</v>
      </c>
      <c r="AD1272" s="510">
        <v>816</v>
      </c>
      <c r="AE1272" s="510">
        <v>44121356</v>
      </c>
      <c r="AF1272" s="510">
        <v>2091</v>
      </c>
      <c r="AG1272" s="510">
        <v>4224</v>
      </c>
      <c r="AH1272" s="510">
        <v>39937970</v>
      </c>
      <c r="AI1272" s="510">
        <v>5757</v>
      </c>
      <c r="AJ1272" s="510">
        <v>13702</v>
      </c>
      <c r="AK1272" s="510">
        <v>3314503</v>
      </c>
      <c r="AL1272" s="510">
        <v>6486</v>
      </c>
      <c r="AM1272" s="510">
        <v>15616</v>
      </c>
      <c r="AN1272" s="510" t="s">
        <v>152</v>
      </c>
      <c r="AO1272" s="510">
        <v>1157</v>
      </c>
      <c r="AP1272" s="510">
        <v>1113</v>
      </c>
      <c r="AQ1272" s="510">
        <v>2624517</v>
      </c>
      <c r="AR1272" s="510">
        <v>2358</v>
      </c>
      <c r="AS1272" s="510">
        <v>4806</v>
      </c>
      <c r="AT1272" s="510">
        <v>2909</v>
      </c>
      <c r="AU1272" s="510">
        <v>59</v>
      </c>
      <c r="AV1272" s="510">
        <v>273</v>
      </c>
      <c r="AW1272" s="510">
        <v>2765</v>
      </c>
      <c r="AX1272" s="510">
        <v>149</v>
      </c>
      <c r="AY1272" s="510">
        <v>2428</v>
      </c>
      <c r="AZ1272" s="510">
        <v>0</v>
      </c>
      <c r="BA1272" s="510">
        <v>6480</v>
      </c>
      <c r="BB1272" s="510">
        <v>26065799</v>
      </c>
      <c r="BC1272" s="510">
        <v>4022</v>
      </c>
      <c r="BD1272" s="510">
        <v>6773</v>
      </c>
      <c r="BE1272" s="510">
        <v>110</v>
      </c>
      <c r="BF1272" s="510">
        <v>622</v>
      </c>
      <c r="BG1272" s="510">
        <v>3392</v>
      </c>
      <c r="BH1272" s="510">
        <v>2356</v>
      </c>
      <c r="BI1272" s="510">
        <v>19506</v>
      </c>
      <c r="BJ1272" s="510">
        <v>3661</v>
      </c>
      <c r="BK1272" s="510">
        <v>10509</v>
      </c>
      <c r="BL1272" s="510">
        <v>33676</v>
      </c>
      <c r="BM1272" s="510">
        <v>6580</v>
      </c>
      <c r="BN1272" s="510">
        <v>4847</v>
      </c>
      <c r="BO1272" s="510">
        <v>4182</v>
      </c>
      <c r="BP1272" s="510">
        <v>3103</v>
      </c>
      <c r="BQ1272" s="510">
        <v>27500</v>
      </c>
      <c r="BR1272" s="510">
        <v>22738</v>
      </c>
      <c r="BS1272" s="510">
        <v>10115</v>
      </c>
      <c r="BT1272" s="510">
        <v>7429</v>
      </c>
      <c r="BU1272" s="510">
        <v>892</v>
      </c>
      <c r="BV1272" s="510">
        <v>533</v>
      </c>
      <c r="BW1272" s="510">
        <v>74</v>
      </c>
      <c r="BX1272" s="510">
        <v>41157</v>
      </c>
      <c r="BY1272" s="510">
        <v>556</v>
      </c>
      <c r="BZ1272" s="510">
        <v>904</v>
      </c>
      <c r="CA1272" s="510">
        <v>84</v>
      </c>
      <c r="CB1272" s="510">
        <v>39859</v>
      </c>
      <c r="CC1272" s="510">
        <v>475</v>
      </c>
      <c r="CD1272" s="510">
        <v>925</v>
      </c>
      <c r="CE1272" s="510">
        <v>3048</v>
      </c>
      <c r="CF1272" s="510">
        <v>1265099</v>
      </c>
      <c r="CG1272" s="510">
        <v>415</v>
      </c>
      <c r="CH1272" s="510">
        <v>728</v>
      </c>
      <c r="CI1272" s="510">
        <v>2449</v>
      </c>
      <c r="CJ1272" s="510">
        <v>4717151</v>
      </c>
      <c r="CK1272" s="510">
        <v>1926</v>
      </c>
      <c r="CL1272" s="510">
        <v>3687</v>
      </c>
      <c r="CM1272" s="510">
        <v>715</v>
      </c>
      <c r="CN1272" s="510">
        <v>1136462</v>
      </c>
      <c r="CO1272" s="510">
        <v>1589</v>
      </c>
      <c r="CP1272" s="510">
        <v>3056</v>
      </c>
      <c r="CQ1272" s="510">
        <v>17936</v>
      </c>
      <c r="CR1272" s="510">
        <v>38267743</v>
      </c>
      <c r="CS1272" s="510">
        <v>2134</v>
      </c>
      <c r="CT1272" s="510">
        <v>4326</v>
      </c>
      <c r="CU1272" s="510">
        <v>605</v>
      </c>
      <c r="CV1272" s="510">
        <v>3498462</v>
      </c>
      <c r="CW1272" s="510">
        <v>5783</v>
      </c>
      <c r="CX1272" s="510">
        <v>13313</v>
      </c>
      <c r="CY1272" s="510">
        <v>67</v>
      </c>
      <c r="CZ1272" s="510">
        <v>420762</v>
      </c>
      <c r="DA1272" s="510">
        <v>6280</v>
      </c>
      <c r="DB1272" s="510">
        <v>12729</v>
      </c>
      <c r="DC1272" s="510">
        <v>1408</v>
      </c>
      <c r="DD1272" s="510">
        <v>13028669</v>
      </c>
      <c r="DE1272" s="510">
        <v>9253</v>
      </c>
      <c r="DF1272" s="510">
        <v>18737</v>
      </c>
      <c r="DG1272" s="510">
        <v>407</v>
      </c>
      <c r="DH1272" s="510">
        <v>4203148</v>
      </c>
      <c r="DI1272" s="510">
        <v>10327</v>
      </c>
      <c r="DJ1272" s="510">
        <v>26049</v>
      </c>
      <c r="DK1272" s="510">
        <v>52</v>
      </c>
      <c r="DL1272" s="510">
        <v>25769</v>
      </c>
      <c r="DM1272" s="510">
        <v>496</v>
      </c>
      <c r="DN1272" s="510">
        <v>733</v>
      </c>
      <c r="DO1272" s="510">
        <v>1722</v>
      </c>
      <c r="DP1272" s="510">
        <v>59600</v>
      </c>
      <c r="DQ1272" s="510">
        <v>35</v>
      </c>
      <c r="DR1272" s="510">
        <v>65</v>
      </c>
      <c r="DS1272" s="510">
        <v>0</v>
      </c>
      <c r="DT1272" s="510">
        <v>0</v>
      </c>
      <c r="DU1272" s="510" t="s">
        <v>152</v>
      </c>
      <c r="DV1272" s="510" t="s">
        <v>152</v>
      </c>
      <c r="DW1272" s="510">
        <v>0</v>
      </c>
      <c r="DX1272" s="510">
        <v>16383</v>
      </c>
      <c r="DY1272" s="510">
        <v>23064510</v>
      </c>
      <c r="DZ1272" s="510">
        <v>1408</v>
      </c>
      <c r="EA1272" s="510">
        <v>2569</v>
      </c>
      <c r="EB1272" s="510">
        <v>9383</v>
      </c>
      <c r="EC1272" s="510">
        <v>2975</v>
      </c>
      <c r="ED1272" s="510">
        <v>904</v>
      </c>
      <c r="EE1272" s="510">
        <v>5328839</v>
      </c>
      <c r="EF1272" s="510">
        <v>6730</v>
      </c>
      <c r="EG1272" s="510">
        <v>148</v>
      </c>
      <c r="EH1272" s="510">
        <v>42</v>
      </c>
      <c r="EI1272" s="510"/>
      <c r="EJ1272" s="479"/>
      <c r="EK1272" s="479"/>
      <c r="EL1272" s="479"/>
      <c r="EM1272" s="479"/>
      <c r="EN1272" s="479"/>
      <c r="EO1272" s="479"/>
      <c r="EP1272" s="479"/>
      <c r="EQ1272" s="479"/>
      <c r="ER1272" s="479"/>
      <c r="ES1272" s="479"/>
      <c r="ET1272" s="479"/>
      <c r="EU1272" s="479"/>
      <c r="EV1272" s="479"/>
      <c r="EW1272" s="479"/>
      <c r="EX1272" s="479"/>
      <c r="EY1272" s="479"/>
      <c r="EZ1272" s="476"/>
      <c r="FA1272" s="446">
        <f t="shared" si="2500"/>
        <v>11</v>
      </c>
      <c r="FB1272" s="417">
        <f t="shared" si="2525"/>
        <v>2023</v>
      </c>
      <c r="FC1272" s="448">
        <f t="shared" si="2526"/>
        <v>45231</v>
      </c>
      <c r="FD1272" s="449">
        <f t="shared" si="2527"/>
        <v>30</v>
      </c>
      <c r="FE1272" s="450"/>
      <c r="FF1272" s="451">
        <f t="shared" si="2541"/>
        <v>0.57901815736381979</v>
      </c>
      <c r="FG1272" s="450"/>
      <c r="FH1272" s="452">
        <f t="shared" si="2501"/>
        <v>2.052401746724891</v>
      </c>
      <c r="FI1272" s="452">
        <f t="shared" si="2502"/>
        <v>1.5118527760449159</v>
      </c>
      <c r="FJ1272" s="452">
        <f t="shared" si="2503"/>
        <v>2</v>
      </c>
      <c r="FK1272" s="452">
        <f t="shared" si="2504"/>
        <v>1.4839789574366331</v>
      </c>
      <c r="FL1272" s="452">
        <f t="shared" si="2505"/>
        <v>1.3033175355450237</v>
      </c>
      <c r="FM1272" s="452">
        <f t="shared" si="2506"/>
        <v>1.0776303317535545</v>
      </c>
      <c r="FN1272" s="452">
        <f t="shared" si="2507"/>
        <v>1.4581231079717456</v>
      </c>
      <c r="FO1272" s="452">
        <f t="shared" si="2508"/>
        <v>1.0709240305607612</v>
      </c>
      <c r="FP1272" s="452">
        <f t="shared" si="2509"/>
        <v>1.74559686888454</v>
      </c>
      <c r="FQ1272" s="452">
        <f t="shared" si="2510"/>
        <v>1.0430528375733856</v>
      </c>
      <c r="FR1272" s="453"/>
      <c r="FS1272" s="446">
        <f t="shared" si="2537"/>
        <v>0</v>
      </c>
      <c r="FT1272" s="446">
        <f t="shared" si="2537"/>
        <v>537136</v>
      </c>
      <c r="FU1272" s="446">
        <f t="shared" si="2537"/>
        <v>1007130</v>
      </c>
      <c r="FV1272" s="446">
        <f t="shared" si="2537"/>
        <v>2450683</v>
      </c>
      <c r="FW1272" s="446">
        <f t="shared" si="2537"/>
        <v>2369234</v>
      </c>
      <c r="FX1272" s="446">
        <f t="shared" si="2537"/>
        <v>1706256</v>
      </c>
      <c r="FY1272" s="446">
        <f t="shared" si="2537"/>
        <v>89126400</v>
      </c>
      <c r="FZ1272" s="446">
        <f t="shared" si="2537"/>
        <v>95050774</v>
      </c>
      <c r="GA1272" s="446">
        <f t="shared" si="2537"/>
        <v>7979776</v>
      </c>
      <c r="GB1272" s="446">
        <f t="shared" si="2538"/>
        <v>43889040</v>
      </c>
      <c r="GC1272" s="446">
        <f t="shared" si="2538"/>
        <v>5349078</v>
      </c>
      <c r="GD1272" s="446">
        <f t="shared" si="2542"/>
        <v>66896</v>
      </c>
      <c r="GE1272" s="446">
        <f t="shared" si="2542"/>
        <v>77700</v>
      </c>
      <c r="GF1272" s="446">
        <f t="shared" si="2542"/>
        <v>2218944</v>
      </c>
      <c r="GG1272" s="446">
        <f t="shared" si="2542"/>
        <v>9029463</v>
      </c>
      <c r="GH1272" s="446">
        <f t="shared" si="2542"/>
        <v>2185040</v>
      </c>
      <c r="GI1272" s="446">
        <f t="shared" si="2542"/>
        <v>77591136</v>
      </c>
      <c r="GJ1272" s="446">
        <f t="shared" si="2542"/>
        <v>8054365</v>
      </c>
      <c r="GK1272" s="446">
        <f t="shared" si="2542"/>
        <v>852843</v>
      </c>
      <c r="GL1272" s="446">
        <f t="shared" si="2542"/>
        <v>26381696</v>
      </c>
      <c r="GM1272" s="446">
        <f t="shared" si="2542"/>
        <v>10601943</v>
      </c>
      <c r="GN1272" s="446" t="str">
        <f t="shared" si="2529"/>
        <v>-</v>
      </c>
      <c r="GO1272" s="446">
        <f t="shared" si="2543"/>
        <v>38116</v>
      </c>
      <c r="GP1272" s="446">
        <f t="shared" si="2543"/>
        <v>111930</v>
      </c>
      <c r="GQ1272" s="446">
        <f t="shared" si="2543"/>
        <v>42087927</v>
      </c>
      <c r="GR1272" s="446"/>
      <c r="GS1272" s="446"/>
      <c r="GT1272" s="446"/>
      <c r="GU1272" s="446"/>
      <c r="GV1272" s="416"/>
    </row>
    <row r="1273" spans="1:204" ht="9.75" customHeight="1" x14ac:dyDescent="0.2">
      <c r="A1273" s="417" t="str">
        <f t="shared" si="2535"/>
        <v>2023-24NOVEMBERRX7</v>
      </c>
      <c r="B1273" s="458" t="str">
        <f t="shared" si="2516"/>
        <v>2023-24</v>
      </c>
      <c r="C1273" s="402" t="s">
        <v>647</v>
      </c>
      <c r="D1273" s="458" t="str">
        <f t="shared" si="2539"/>
        <v>Y62</v>
      </c>
      <c r="E1273" s="458" t="str">
        <f t="shared" si="2540"/>
        <v>North West</v>
      </c>
      <c r="F1273" s="478" t="s">
        <v>449</v>
      </c>
      <c r="G1273" s="478" t="s">
        <v>691</v>
      </c>
      <c r="H1273" s="510">
        <v>131869</v>
      </c>
      <c r="I1273" s="510">
        <v>98367</v>
      </c>
      <c r="J1273" s="510">
        <v>121568</v>
      </c>
      <c r="K1273" s="510">
        <v>1</v>
      </c>
      <c r="L1273" s="510">
        <v>0</v>
      </c>
      <c r="M1273" s="510">
        <v>0</v>
      </c>
      <c r="N1273" s="510">
        <v>0</v>
      </c>
      <c r="O1273" s="510">
        <v>42</v>
      </c>
      <c r="P1273" s="510">
        <v>316</v>
      </c>
      <c r="Q1273" s="510">
        <v>164</v>
      </c>
      <c r="R1273" s="510">
        <v>614</v>
      </c>
      <c r="S1273" s="510">
        <v>91263</v>
      </c>
      <c r="T1273" s="510">
        <v>9192</v>
      </c>
      <c r="U1273" s="510">
        <v>5980</v>
      </c>
      <c r="V1273" s="510">
        <v>49787</v>
      </c>
      <c r="W1273" s="510">
        <v>14341</v>
      </c>
      <c r="X1273" s="510">
        <v>825</v>
      </c>
      <c r="Y1273" s="510">
        <v>4477504</v>
      </c>
      <c r="Z1273" s="510">
        <v>487</v>
      </c>
      <c r="AA1273" s="510">
        <v>821</v>
      </c>
      <c r="AB1273" s="510">
        <v>3627141</v>
      </c>
      <c r="AC1273" s="510">
        <v>607</v>
      </c>
      <c r="AD1273" s="510">
        <v>1044</v>
      </c>
      <c r="AE1273" s="510">
        <v>95785993</v>
      </c>
      <c r="AF1273" s="510">
        <v>1924</v>
      </c>
      <c r="AG1273" s="510">
        <v>4083</v>
      </c>
      <c r="AH1273" s="510">
        <v>132276062</v>
      </c>
      <c r="AI1273" s="510">
        <v>9224</v>
      </c>
      <c r="AJ1273" s="510">
        <v>22014</v>
      </c>
      <c r="AK1273" s="510">
        <v>7524308</v>
      </c>
      <c r="AL1273" s="510">
        <v>9120</v>
      </c>
      <c r="AM1273" s="510">
        <v>20684</v>
      </c>
      <c r="AN1273" s="510">
        <v>1416</v>
      </c>
      <c r="AO1273" s="510">
        <v>4470</v>
      </c>
      <c r="AP1273" s="510">
        <v>3559</v>
      </c>
      <c r="AQ1273" s="510">
        <v>12467279</v>
      </c>
      <c r="AR1273" s="510">
        <v>3503</v>
      </c>
      <c r="AS1273" s="510">
        <v>8723</v>
      </c>
      <c r="AT1273" s="510">
        <v>12474</v>
      </c>
      <c r="AU1273" s="510">
        <v>557</v>
      </c>
      <c r="AV1273" s="510">
        <v>4036</v>
      </c>
      <c r="AW1273" s="510">
        <v>160</v>
      </c>
      <c r="AX1273" s="510">
        <v>1107</v>
      </c>
      <c r="AY1273" s="510">
        <v>6774</v>
      </c>
      <c r="AZ1273" s="510">
        <v>35</v>
      </c>
      <c r="BA1273" s="510">
        <v>6304</v>
      </c>
      <c r="BB1273" s="510">
        <v>32600214</v>
      </c>
      <c r="BC1273" s="510">
        <v>5171</v>
      </c>
      <c r="BD1273" s="510">
        <v>12387</v>
      </c>
      <c r="BE1273" s="510">
        <v>614</v>
      </c>
      <c r="BF1273" s="510">
        <v>2242</v>
      </c>
      <c r="BG1273" s="510">
        <v>1858</v>
      </c>
      <c r="BH1273" s="510">
        <v>1590</v>
      </c>
      <c r="BI1273" s="510">
        <v>46620</v>
      </c>
      <c r="BJ1273" s="510">
        <v>6605</v>
      </c>
      <c r="BK1273" s="510">
        <v>25564</v>
      </c>
      <c r="BL1273" s="510">
        <v>78789</v>
      </c>
      <c r="BM1273" s="510">
        <v>17761</v>
      </c>
      <c r="BN1273" s="510">
        <v>14562</v>
      </c>
      <c r="BO1273" s="510">
        <v>11514</v>
      </c>
      <c r="BP1273" s="510">
        <v>9549</v>
      </c>
      <c r="BQ1273" s="510">
        <v>64459</v>
      </c>
      <c r="BR1273" s="510">
        <v>52024</v>
      </c>
      <c r="BS1273" s="510">
        <v>22539</v>
      </c>
      <c r="BT1273" s="510">
        <v>14896</v>
      </c>
      <c r="BU1273" s="510">
        <v>1104</v>
      </c>
      <c r="BV1273" s="510">
        <v>845</v>
      </c>
      <c r="BW1273" s="510">
        <v>205</v>
      </c>
      <c r="BX1273" s="510">
        <v>117834</v>
      </c>
      <c r="BY1273" s="510">
        <v>575</v>
      </c>
      <c r="BZ1273" s="510">
        <v>988</v>
      </c>
      <c r="CA1273" s="510">
        <v>75</v>
      </c>
      <c r="CB1273" s="510">
        <v>43075</v>
      </c>
      <c r="CC1273" s="510">
        <v>574</v>
      </c>
      <c r="CD1273" s="510">
        <v>1026</v>
      </c>
      <c r="CE1273" s="510">
        <v>8912</v>
      </c>
      <c r="CF1273" s="510">
        <v>4316595</v>
      </c>
      <c r="CG1273" s="510">
        <v>484</v>
      </c>
      <c r="CH1273" s="510">
        <v>815</v>
      </c>
      <c r="CI1273" s="510">
        <v>5592</v>
      </c>
      <c r="CJ1273" s="510">
        <v>12676897</v>
      </c>
      <c r="CK1273" s="510">
        <v>2267</v>
      </c>
      <c r="CL1273" s="510">
        <v>4670</v>
      </c>
      <c r="CM1273" s="510">
        <v>2551</v>
      </c>
      <c r="CN1273" s="510">
        <v>4996849</v>
      </c>
      <c r="CO1273" s="510">
        <v>1959</v>
      </c>
      <c r="CP1273" s="510">
        <v>4172</v>
      </c>
      <c r="CQ1273" s="510">
        <v>41644</v>
      </c>
      <c r="CR1273" s="510">
        <v>78112247</v>
      </c>
      <c r="CS1273" s="510">
        <v>1876</v>
      </c>
      <c r="CT1273" s="510">
        <v>3982</v>
      </c>
      <c r="CU1273" s="510">
        <v>1835</v>
      </c>
      <c r="CV1273" s="510">
        <v>17516636</v>
      </c>
      <c r="CW1273" s="510">
        <v>9546</v>
      </c>
      <c r="CX1273" s="510">
        <v>21476</v>
      </c>
      <c r="CY1273" s="510">
        <v>1189</v>
      </c>
      <c r="CZ1273" s="510">
        <v>11429536</v>
      </c>
      <c r="DA1273" s="510">
        <v>9613</v>
      </c>
      <c r="DB1273" s="510">
        <v>23381</v>
      </c>
      <c r="DC1273" s="510">
        <v>1204</v>
      </c>
      <c r="DD1273" s="510">
        <v>18239564</v>
      </c>
      <c r="DE1273" s="510">
        <v>15149</v>
      </c>
      <c r="DF1273" s="510">
        <v>38206</v>
      </c>
      <c r="DG1273" s="510">
        <v>416</v>
      </c>
      <c r="DH1273" s="510">
        <v>9019898</v>
      </c>
      <c r="DI1273" s="510">
        <v>21682</v>
      </c>
      <c r="DJ1273" s="510">
        <v>55346</v>
      </c>
      <c r="DK1273" s="510">
        <v>302</v>
      </c>
      <c r="DL1273" s="510">
        <v>92703</v>
      </c>
      <c r="DM1273" s="510">
        <v>307</v>
      </c>
      <c r="DN1273" s="510">
        <v>525</v>
      </c>
      <c r="DO1273" s="510">
        <v>5236</v>
      </c>
      <c r="DP1273" s="510">
        <v>177569</v>
      </c>
      <c r="DQ1273" s="510">
        <v>34</v>
      </c>
      <c r="DR1273" s="510">
        <v>59</v>
      </c>
      <c r="DS1273" s="510">
        <v>65</v>
      </c>
      <c r="DT1273" s="510">
        <v>160459</v>
      </c>
      <c r="DU1273" s="510">
        <v>2469</v>
      </c>
      <c r="DV1273" s="510">
        <v>3530</v>
      </c>
      <c r="DW1273" s="510">
        <v>51</v>
      </c>
      <c r="DX1273" s="510">
        <v>36840</v>
      </c>
      <c r="DY1273" s="510">
        <v>70007650</v>
      </c>
      <c r="DZ1273" s="510">
        <v>1900</v>
      </c>
      <c r="EA1273" s="510">
        <v>3632</v>
      </c>
      <c r="EB1273" s="510">
        <v>25297</v>
      </c>
      <c r="EC1273" s="510">
        <v>10877</v>
      </c>
      <c r="ED1273" s="510">
        <v>3739</v>
      </c>
      <c r="EE1273" s="510">
        <v>24550543</v>
      </c>
      <c r="EF1273" s="510">
        <v>17002</v>
      </c>
      <c r="EG1273" s="510">
        <v>164</v>
      </c>
      <c r="EH1273" s="510">
        <v>72</v>
      </c>
      <c r="EI1273" s="510"/>
      <c r="EJ1273" s="479"/>
      <c r="EK1273" s="479"/>
      <c r="EL1273" s="479"/>
      <c r="EM1273" s="479"/>
      <c r="EN1273" s="479"/>
      <c r="EO1273" s="479"/>
      <c r="EP1273" s="479"/>
      <c r="EQ1273" s="479"/>
      <c r="ER1273" s="479"/>
      <c r="ES1273" s="479"/>
      <c r="ET1273" s="479"/>
      <c r="EU1273" s="479"/>
      <c r="EV1273" s="479"/>
      <c r="EW1273" s="479"/>
      <c r="EX1273" s="479"/>
      <c r="EY1273" s="479"/>
      <c r="EZ1273" s="476"/>
      <c r="FA1273" s="446">
        <f t="shared" si="2500"/>
        <v>11</v>
      </c>
      <c r="FB1273" s="417">
        <f t="shared" si="2525"/>
        <v>2023</v>
      </c>
      <c r="FC1273" s="448">
        <f t="shared" si="2526"/>
        <v>45231</v>
      </c>
      <c r="FD1273" s="449">
        <f t="shared" si="2527"/>
        <v>30</v>
      </c>
      <c r="FE1273" s="450"/>
      <c r="FF1273" s="451">
        <f t="shared" si="2541"/>
        <v>0.58990536277602523</v>
      </c>
      <c r="FG1273" s="450"/>
      <c r="FH1273" s="452">
        <f t="shared" si="2501"/>
        <v>1.9322236727589208</v>
      </c>
      <c r="FI1273" s="452">
        <f t="shared" si="2502"/>
        <v>1.5842036553524803</v>
      </c>
      <c r="FJ1273" s="452">
        <f t="shared" si="2503"/>
        <v>1.925418060200669</v>
      </c>
      <c r="FK1273" s="452">
        <f t="shared" si="2504"/>
        <v>1.5968227424749164</v>
      </c>
      <c r="FL1273" s="452">
        <f t="shared" si="2505"/>
        <v>1.2946954024142849</v>
      </c>
      <c r="FM1273" s="452">
        <f t="shared" si="2506"/>
        <v>1.044931407797216</v>
      </c>
      <c r="FN1273" s="452">
        <f t="shared" si="2507"/>
        <v>1.5716477233107873</v>
      </c>
      <c r="FO1273" s="452">
        <f t="shared" si="2508"/>
        <v>1.0387002301094763</v>
      </c>
      <c r="FP1273" s="452">
        <f t="shared" si="2509"/>
        <v>1.3381818181818181</v>
      </c>
      <c r="FQ1273" s="452">
        <f t="shared" si="2510"/>
        <v>1.0242424242424242</v>
      </c>
      <c r="FR1273" s="453"/>
      <c r="FS1273" s="446">
        <f t="shared" ref="FS1273:GA1282" si="2544">IFERROR(HLOOKUP(FS$1,$H$5:$HA$10112,MATCH($A1273,$A$5:$A$10112,0),0)*HLOOKUP(FS$2,$H$5:$HA$10112,MATCH($A1273,$A$5:$A$10112,0),0),"-")</f>
        <v>0</v>
      </c>
      <c r="FT1273" s="446">
        <f t="shared" si="2544"/>
        <v>0</v>
      </c>
      <c r="FU1273" s="446">
        <f t="shared" si="2544"/>
        <v>0</v>
      </c>
      <c r="FV1273" s="446">
        <f t="shared" si="2544"/>
        <v>4131414</v>
      </c>
      <c r="FW1273" s="446">
        <f t="shared" si="2544"/>
        <v>7546632</v>
      </c>
      <c r="FX1273" s="446">
        <f t="shared" si="2544"/>
        <v>6243120</v>
      </c>
      <c r="FY1273" s="446">
        <f t="shared" si="2544"/>
        <v>203280321</v>
      </c>
      <c r="FZ1273" s="446">
        <f t="shared" si="2544"/>
        <v>315702774</v>
      </c>
      <c r="GA1273" s="446">
        <f t="shared" si="2544"/>
        <v>17064300</v>
      </c>
      <c r="GB1273" s="446">
        <f t="shared" si="2538"/>
        <v>78087648</v>
      </c>
      <c r="GC1273" s="446">
        <f t="shared" si="2538"/>
        <v>31045157</v>
      </c>
      <c r="GD1273" s="446">
        <f t="shared" si="2542"/>
        <v>202540</v>
      </c>
      <c r="GE1273" s="446">
        <f t="shared" si="2542"/>
        <v>76950</v>
      </c>
      <c r="GF1273" s="446">
        <f t="shared" si="2542"/>
        <v>7263280</v>
      </c>
      <c r="GG1273" s="446">
        <f t="shared" si="2542"/>
        <v>26114640</v>
      </c>
      <c r="GH1273" s="446">
        <f t="shared" si="2542"/>
        <v>10642772</v>
      </c>
      <c r="GI1273" s="446">
        <f t="shared" si="2542"/>
        <v>165826408</v>
      </c>
      <c r="GJ1273" s="446">
        <f t="shared" si="2542"/>
        <v>39408460</v>
      </c>
      <c r="GK1273" s="446">
        <f t="shared" si="2542"/>
        <v>27800009</v>
      </c>
      <c r="GL1273" s="446">
        <f t="shared" si="2542"/>
        <v>46000024</v>
      </c>
      <c r="GM1273" s="446">
        <f t="shared" si="2542"/>
        <v>23023936</v>
      </c>
      <c r="GN1273" s="446">
        <f t="shared" si="2529"/>
        <v>229450</v>
      </c>
      <c r="GO1273" s="446">
        <f t="shared" si="2543"/>
        <v>158550</v>
      </c>
      <c r="GP1273" s="446">
        <f t="shared" si="2543"/>
        <v>308924</v>
      </c>
      <c r="GQ1273" s="446">
        <f t="shared" si="2543"/>
        <v>133802880</v>
      </c>
      <c r="GR1273" s="446"/>
      <c r="GS1273" s="446"/>
      <c r="GT1273" s="446"/>
      <c r="GU1273" s="446"/>
      <c r="GV1273" s="416"/>
    </row>
    <row r="1274" spans="1:204" ht="9.75" customHeight="1" x14ac:dyDescent="0.2">
      <c r="A1274" s="417" t="str">
        <f t="shared" si="2535"/>
        <v>2023-24NOVEMBERRYE</v>
      </c>
      <c r="B1274" s="458" t="str">
        <f t="shared" si="2516"/>
        <v>2023-24</v>
      </c>
      <c r="C1274" s="402" t="s">
        <v>647</v>
      </c>
      <c r="D1274" s="458" t="str">
        <f t="shared" si="2539"/>
        <v>Y59</v>
      </c>
      <c r="E1274" s="458" t="str">
        <f t="shared" si="2540"/>
        <v>South East</v>
      </c>
      <c r="F1274" s="478" t="s">
        <v>456</v>
      </c>
      <c r="G1274" s="478" t="s">
        <v>692</v>
      </c>
      <c r="H1274" s="510">
        <v>87722</v>
      </c>
      <c r="I1274" s="510">
        <v>54104</v>
      </c>
      <c r="J1274" s="510">
        <v>932615</v>
      </c>
      <c r="K1274" s="510">
        <v>17</v>
      </c>
      <c r="L1274" s="510">
        <v>1</v>
      </c>
      <c r="M1274" s="510">
        <v>71</v>
      </c>
      <c r="N1274" s="510">
        <v>88</v>
      </c>
      <c r="O1274" s="510">
        <v>104</v>
      </c>
      <c r="P1274" s="510">
        <v>267</v>
      </c>
      <c r="Q1274" s="510">
        <v>29</v>
      </c>
      <c r="R1274" s="510">
        <v>247</v>
      </c>
      <c r="S1274" s="510">
        <v>50993</v>
      </c>
      <c r="T1274" s="510">
        <v>4028</v>
      </c>
      <c r="U1274" s="510">
        <v>2605</v>
      </c>
      <c r="V1274" s="510">
        <v>27620</v>
      </c>
      <c r="W1274" s="510">
        <v>11108</v>
      </c>
      <c r="X1274" s="510">
        <v>502</v>
      </c>
      <c r="Y1274" s="510">
        <v>2131330</v>
      </c>
      <c r="Z1274" s="510">
        <v>529</v>
      </c>
      <c r="AA1274" s="510">
        <v>966</v>
      </c>
      <c r="AB1274" s="510">
        <v>1605308</v>
      </c>
      <c r="AC1274" s="510">
        <v>616</v>
      </c>
      <c r="AD1274" s="510">
        <v>1168</v>
      </c>
      <c r="AE1274" s="510">
        <v>60222442</v>
      </c>
      <c r="AF1274" s="510">
        <v>2180</v>
      </c>
      <c r="AG1274" s="510">
        <v>4248</v>
      </c>
      <c r="AH1274" s="510">
        <v>106394859</v>
      </c>
      <c r="AI1274" s="510">
        <v>9578</v>
      </c>
      <c r="AJ1274" s="510">
        <v>21127</v>
      </c>
      <c r="AK1274" s="510">
        <v>5888358</v>
      </c>
      <c r="AL1274" s="510">
        <v>11730</v>
      </c>
      <c r="AM1274" s="510">
        <v>26601</v>
      </c>
      <c r="AN1274" s="510">
        <v>10</v>
      </c>
      <c r="AO1274" s="510">
        <v>1639</v>
      </c>
      <c r="AP1274" s="510">
        <v>234</v>
      </c>
      <c r="AQ1274" s="510">
        <v>801055</v>
      </c>
      <c r="AR1274" s="510">
        <v>3423</v>
      </c>
      <c r="AS1274" s="510">
        <v>7069</v>
      </c>
      <c r="AT1274" s="510">
        <v>5673</v>
      </c>
      <c r="AU1274" s="510">
        <v>135</v>
      </c>
      <c r="AV1274" s="510">
        <v>674</v>
      </c>
      <c r="AW1274" s="510">
        <v>1062</v>
      </c>
      <c r="AX1274" s="510">
        <v>605</v>
      </c>
      <c r="AY1274" s="510">
        <v>4259</v>
      </c>
      <c r="AZ1274" s="510">
        <v>1032</v>
      </c>
      <c r="BA1274" s="510">
        <v>498</v>
      </c>
      <c r="BB1274" s="510">
        <v>1274200</v>
      </c>
      <c r="BC1274" s="510">
        <v>2559</v>
      </c>
      <c r="BD1274" s="510">
        <v>4641</v>
      </c>
      <c r="BE1274" s="510">
        <v>27</v>
      </c>
      <c r="BF1274" s="510">
        <v>179</v>
      </c>
      <c r="BG1274" s="510">
        <v>213</v>
      </c>
      <c r="BH1274" s="510">
        <v>79</v>
      </c>
      <c r="BI1274" s="510">
        <v>25857</v>
      </c>
      <c r="BJ1274" s="510">
        <v>2292</v>
      </c>
      <c r="BK1274" s="510">
        <v>17171</v>
      </c>
      <c r="BL1274" s="510">
        <v>45320</v>
      </c>
      <c r="BM1274" s="510">
        <v>7648</v>
      </c>
      <c r="BN1274" s="510">
        <v>5842</v>
      </c>
      <c r="BO1274" s="510">
        <v>4884</v>
      </c>
      <c r="BP1274" s="510">
        <v>3754</v>
      </c>
      <c r="BQ1274" s="510">
        <v>34628</v>
      </c>
      <c r="BR1274" s="510">
        <v>28482</v>
      </c>
      <c r="BS1274" s="510">
        <v>16945</v>
      </c>
      <c r="BT1274" s="510">
        <v>12004</v>
      </c>
      <c r="BU1274" s="510">
        <v>806</v>
      </c>
      <c r="BV1274" s="510">
        <v>600</v>
      </c>
      <c r="BW1274" s="510">
        <v>93</v>
      </c>
      <c r="BX1274" s="510">
        <v>57672</v>
      </c>
      <c r="BY1274" s="510">
        <v>620</v>
      </c>
      <c r="BZ1274" s="510">
        <v>1168</v>
      </c>
      <c r="CA1274" s="510">
        <v>55</v>
      </c>
      <c r="CB1274" s="510">
        <v>27876</v>
      </c>
      <c r="CC1274" s="510">
        <v>507</v>
      </c>
      <c r="CD1274" s="510">
        <v>1252</v>
      </c>
      <c r="CE1274" s="510">
        <v>3880</v>
      </c>
      <c r="CF1274" s="510">
        <v>2045782</v>
      </c>
      <c r="CG1274" s="510">
        <v>527</v>
      </c>
      <c r="CH1274" s="510">
        <v>958</v>
      </c>
      <c r="CI1274" s="510">
        <v>2256</v>
      </c>
      <c r="CJ1274" s="510">
        <v>4782464</v>
      </c>
      <c r="CK1274" s="510">
        <v>2120</v>
      </c>
      <c r="CL1274" s="510">
        <v>4168</v>
      </c>
      <c r="CM1274" s="510">
        <v>569</v>
      </c>
      <c r="CN1274" s="510">
        <v>1085469</v>
      </c>
      <c r="CO1274" s="510">
        <v>1908</v>
      </c>
      <c r="CP1274" s="510">
        <v>4045</v>
      </c>
      <c r="CQ1274" s="510">
        <v>24795</v>
      </c>
      <c r="CR1274" s="510">
        <v>54354509</v>
      </c>
      <c r="CS1274" s="510">
        <v>2192</v>
      </c>
      <c r="CT1274" s="510">
        <v>4373</v>
      </c>
      <c r="CU1274" s="510">
        <v>1771</v>
      </c>
      <c r="CV1274" s="510">
        <v>10789307</v>
      </c>
      <c r="CW1274" s="510">
        <v>6092</v>
      </c>
      <c r="CX1274" s="510">
        <v>11629</v>
      </c>
      <c r="CY1274" s="510">
        <v>629</v>
      </c>
      <c r="CZ1274" s="510">
        <v>3089037</v>
      </c>
      <c r="DA1274" s="510">
        <v>4911</v>
      </c>
      <c r="DB1274" s="510">
        <v>9441</v>
      </c>
      <c r="DC1274" s="510">
        <v>176</v>
      </c>
      <c r="DD1274" s="510">
        <v>2903187</v>
      </c>
      <c r="DE1274" s="510">
        <v>16495</v>
      </c>
      <c r="DF1274" s="510">
        <v>26613</v>
      </c>
      <c r="DG1274" s="510">
        <v>72</v>
      </c>
      <c r="DH1274" s="510">
        <v>520709</v>
      </c>
      <c r="DI1274" s="510">
        <v>7232</v>
      </c>
      <c r="DJ1274" s="510">
        <v>18232</v>
      </c>
      <c r="DK1274" s="510">
        <v>253</v>
      </c>
      <c r="DL1274" s="510">
        <v>81829</v>
      </c>
      <c r="DM1274" s="510">
        <v>323</v>
      </c>
      <c r="DN1274" s="510">
        <v>551</v>
      </c>
      <c r="DO1274" s="510">
        <v>2160</v>
      </c>
      <c r="DP1274" s="510">
        <v>115695</v>
      </c>
      <c r="DQ1274" s="510">
        <v>54</v>
      </c>
      <c r="DR1274" s="510">
        <v>114</v>
      </c>
      <c r="DS1274" s="510">
        <v>32</v>
      </c>
      <c r="DT1274" s="510">
        <v>107817</v>
      </c>
      <c r="DU1274" s="510">
        <v>3369</v>
      </c>
      <c r="DV1274" s="510">
        <v>6312</v>
      </c>
      <c r="DW1274" s="510">
        <v>27</v>
      </c>
      <c r="DX1274" s="510">
        <v>29362</v>
      </c>
      <c r="DY1274" s="510">
        <v>45515688</v>
      </c>
      <c r="DZ1274" s="510">
        <v>1550</v>
      </c>
      <c r="EA1274" s="510">
        <v>2590</v>
      </c>
      <c r="EB1274" s="510">
        <v>16512</v>
      </c>
      <c r="EC1274" s="510">
        <v>5432</v>
      </c>
      <c r="ED1274" s="510">
        <v>1789</v>
      </c>
      <c r="EE1274" s="510">
        <v>13845204</v>
      </c>
      <c r="EF1274" s="510">
        <v>320</v>
      </c>
      <c r="EG1274" s="510">
        <v>107</v>
      </c>
      <c r="EH1274" s="510">
        <v>98</v>
      </c>
      <c r="EI1274" s="510"/>
      <c r="EJ1274" s="479"/>
      <c r="EK1274" s="479"/>
      <c r="EL1274" s="479"/>
      <c r="EM1274" s="479"/>
      <c r="EN1274" s="479"/>
      <c r="EO1274" s="479"/>
      <c r="EP1274" s="479"/>
      <c r="EQ1274" s="479"/>
      <c r="ER1274" s="479"/>
      <c r="ES1274" s="479"/>
      <c r="ET1274" s="479"/>
      <c r="EU1274" s="479"/>
      <c r="EV1274" s="479"/>
      <c r="EW1274" s="479"/>
      <c r="EX1274" s="479"/>
      <c r="EY1274" s="479"/>
      <c r="EZ1274" s="476"/>
      <c r="FA1274" s="482">
        <f t="shared" si="2500"/>
        <v>11</v>
      </c>
      <c r="FB1274" s="493">
        <f t="shared" si="2525"/>
        <v>2023</v>
      </c>
      <c r="FC1274" s="498">
        <f t="shared" si="2526"/>
        <v>45231</v>
      </c>
      <c r="FD1274" s="499">
        <f t="shared" si="2527"/>
        <v>30</v>
      </c>
      <c r="FE1274" s="450"/>
      <c r="FF1274" s="451">
        <f t="shared" si="2541"/>
        <v>0.57431534166445097</v>
      </c>
      <c r="FG1274" s="450"/>
      <c r="FH1274" s="452">
        <f t="shared" si="2501"/>
        <v>1.8987090367428003</v>
      </c>
      <c r="FI1274" s="452">
        <f t="shared" si="2502"/>
        <v>1.4503475670307846</v>
      </c>
      <c r="FJ1274" s="452">
        <f t="shared" si="2503"/>
        <v>1.874856046065259</v>
      </c>
      <c r="FK1274" s="452">
        <f t="shared" si="2504"/>
        <v>1.4410748560460653</v>
      </c>
      <c r="FL1274" s="452">
        <f t="shared" si="2505"/>
        <v>1.2537291817523533</v>
      </c>
      <c r="FM1274" s="452">
        <f t="shared" si="2506"/>
        <v>1.0312092686459087</v>
      </c>
      <c r="FN1274" s="452">
        <f t="shared" si="2507"/>
        <v>1.5254771335974073</v>
      </c>
      <c r="FO1274" s="452">
        <f t="shared" si="2508"/>
        <v>1.0806625855239467</v>
      </c>
      <c r="FP1274" s="452">
        <f t="shared" si="2509"/>
        <v>1.6055776892430278</v>
      </c>
      <c r="FQ1274" s="452">
        <f t="shared" si="2510"/>
        <v>1.1952191235059761</v>
      </c>
      <c r="FR1274" s="453"/>
      <c r="FS1274" s="446">
        <f t="shared" si="2544"/>
        <v>54104</v>
      </c>
      <c r="FT1274" s="446">
        <f t="shared" si="2544"/>
        <v>3841384</v>
      </c>
      <c r="FU1274" s="446">
        <f t="shared" si="2544"/>
        <v>4761152</v>
      </c>
      <c r="FV1274" s="446">
        <f t="shared" si="2544"/>
        <v>5626816</v>
      </c>
      <c r="FW1274" s="446">
        <f t="shared" si="2544"/>
        <v>3891048</v>
      </c>
      <c r="FX1274" s="446">
        <f t="shared" si="2544"/>
        <v>3042640</v>
      </c>
      <c r="FY1274" s="446">
        <f t="shared" si="2544"/>
        <v>117329760</v>
      </c>
      <c r="FZ1274" s="446">
        <f t="shared" si="2544"/>
        <v>234678716</v>
      </c>
      <c r="GA1274" s="446">
        <f t="shared" si="2544"/>
        <v>13353702</v>
      </c>
      <c r="GB1274" s="446">
        <f t="shared" si="2538"/>
        <v>2311218</v>
      </c>
      <c r="GC1274" s="446">
        <f t="shared" si="2538"/>
        <v>1654146</v>
      </c>
      <c r="GD1274" s="446">
        <f t="shared" si="2542"/>
        <v>108624</v>
      </c>
      <c r="GE1274" s="446">
        <f t="shared" si="2542"/>
        <v>68860</v>
      </c>
      <c r="GF1274" s="446">
        <f t="shared" si="2542"/>
        <v>3717040</v>
      </c>
      <c r="GG1274" s="446">
        <f t="shared" si="2542"/>
        <v>9403008</v>
      </c>
      <c r="GH1274" s="446">
        <f t="shared" si="2542"/>
        <v>2301605</v>
      </c>
      <c r="GI1274" s="446">
        <f t="shared" si="2542"/>
        <v>108428535</v>
      </c>
      <c r="GJ1274" s="446">
        <f t="shared" si="2542"/>
        <v>20594959</v>
      </c>
      <c r="GK1274" s="446">
        <f t="shared" si="2542"/>
        <v>5938389</v>
      </c>
      <c r="GL1274" s="446">
        <f t="shared" si="2542"/>
        <v>4683888</v>
      </c>
      <c r="GM1274" s="446">
        <f t="shared" si="2542"/>
        <v>1312704</v>
      </c>
      <c r="GN1274" s="446">
        <f t="shared" si="2529"/>
        <v>201984</v>
      </c>
      <c r="GO1274" s="446">
        <f t="shared" si="2543"/>
        <v>139403</v>
      </c>
      <c r="GP1274" s="446">
        <f t="shared" si="2543"/>
        <v>246240</v>
      </c>
      <c r="GQ1274" s="446">
        <f t="shared" si="2543"/>
        <v>76047580</v>
      </c>
      <c r="GR1274" s="446"/>
      <c r="GS1274" s="446"/>
      <c r="GT1274" s="446"/>
      <c r="GU1274" s="446"/>
      <c r="GV1274" s="416"/>
    </row>
    <row r="1275" spans="1:204" ht="9.75" customHeight="1" x14ac:dyDescent="0.2">
      <c r="A1275" s="523" t="str">
        <f t="shared" si="2535"/>
        <v>2023-24NOVEMBERRYD</v>
      </c>
      <c r="B1275" s="524" t="str">
        <f t="shared" si="2516"/>
        <v>2023-24</v>
      </c>
      <c r="C1275" s="525" t="s">
        <v>647</v>
      </c>
      <c r="D1275" s="524" t="str">
        <f t="shared" si="2539"/>
        <v>Y59</v>
      </c>
      <c r="E1275" s="524" t="str">
        <f t="shared" si="2540"/>
        <v>South East</v>
      </c>
      <c r="F1275" s="526" t="s">
        <v>455</v>
      </c>
      <c r="G1275" s="526" t="s">
        <v>693</v>
      </c>
      <c r="H1275" s="527">
        <v>96300</v>
      </c>
      <c r="I1275" s="527">
        <v>72756</v>
      </c>
      <c r="J1275" s="527">
        <v>983794</v>
      </c>
      <c r="K1275" s="527">
        <v>14</v>
      </c>
      <c r="L1275" s="527">
        <v>1</v>
      </c>
      <c r="M1275" s="527">
        <v>58</v>
      </c>
      <c r="N1275" s="527">
        <v>79</v>
      </c>
      <c r="O1275" s="527">
        <v>100</v>
      </c>
      <c r="P1275" s="527">
        <v>278</v>
      </c>
      <c r="Q1275" s="527">
        <v>17</v>
      </c>
      <c r="R1275" s="527">
        <v>54</v>
      </c>
      <c r="S1275" s="527">
        <v>65206</v>
      </c>
      <c r="T1275" s="527">
        <v>4844</v>
      </c>
      <c r="U1275" s="527">
        <v>3057</v>
      </c>
      <c r="V1275" s="527">
        <v>34871</v>
      </c>
      <c r="W1275" s="527">
        <v>13937</v>
      </c>
      <c r="X1275" s="527">
        <v>421</v>
      </c>
      <c r="Y1275" s="527">
        <v>2450716</v>
      </c>
      <c r="Z1275" s="527">
        <v>506</v>
      </c>
      <c r="AA1275" s="527">
        <v>932</v>
      </c>
      <c r="AB1275" s="527">
        <v>1816727</v>
      </c>
      <c r="AC1275" s="527">
        <v>594</v>
      </c>
      <c r="AD1275" s="527">
        <v>1092</v>
      </c>
      <c r="AE1275" s="527">
        <v>63295778</v>
      </c>
      <c r="AF1275" s="527">
        <v>1815</v>
      </c>
      <c r="AG1275" s="527">
        <v>3702</v>
      </c>
      <c r="AH1275" s="527">
        <v>120516545</v>
      </c>
      <c r="AI1275" s="527">
        <v>8647</v>
      </c>
      <c r="AJ1275" s="527">
        <v>19631</v>
      </c>
      <c r="AK1275" s="527">
        <v>4351812</v>
      </c>
      <c r="AL1275" s="527">
        <v>10337</v>
      </c>
      <c r="AM1275" s="527">
        <v>21752</v>
      </c>
      <c r="AN1275" s="527">
        <v>0</v>
      </c>
      <c r="AO1275" s="527">
        <v>3148</v>
      </c>
      <c r="AP1275" s="527">
        <v>4272</v>
      </c>
      <c r="AQ1275" s="527">
        <v>24454429</v>
      </c>
      <c r="AR1275" s="527">
        <v>5724</v>
      </c>
      <c r="AS1275" s="527">
        <v>13483</v>
      </c>
      <c r="AT1275" s="527">
        <v>8861</v>
      </c>
      <c r="AU1275" s="527">
        <v>471</v>
      </c>
      <c r="AV1275" s="527">
        <v>2425</v>
      </c>
      <c r="AW1275" s="527">
        <v>3345</v>
      </c>
      <c r="AX1275" s="527">
        <v>629</v>
      </c>
      <c r="AY1275" s="527">
        <v>5336</v>
      </c>
      <c r="AZ1275" s="527">
        <v>1451</v>
      </c>
      <c r="BA1275" s="527">
        <v>12100</v>
      </c>
      <c r="BB1275" s="527">
        <v>34576477</v>
      </c>
      <c r="BC1275" s="527">
        <v>2858</v>
      </c>
      <c r="BD1275" s="527">
        <v>6509</v>
      </c>
      <c r="BE1275" s="527">
        <v>515</v>
      </c>
      <c r="BF1275" s="527">
        <v>3333</v>
      </c>
      <c r="BG1275" s="527">
        <v>6601</v>
      </c>
      <c r="BH1275" s="527">
        <v>1651</v>
      </c>
      <c r="BI1275" s="527">
        <v>34923</v>
      </c>
      <c r="BJ1275" s="527">
        <v>1543</v>
      </c>
      <c r="BK1275" s="527">
        <v>19879</v>
      </c>
      <c r="BL1275" s="527">
        <v>56345</v>
      </c>
      <c r="BM1275" s="527">
        <v>11205</v>
      </c>
      <c r="BN1275" s="527">
        <v>7501</v>
      </c>
      <c r="BO1275" s="527">
        <v>7030</v>
      </c>
      <c r="BP1275" s="527">
        <v>4761</v>
      </c>
      <c r="BQ1275" s="527">
        <v>48547</v>
      </c>
      <c r="BR1275" s="527">
        <v>36620</v>
      </c>
      <c r="BS1275" s="527">
        <v>27116</v>
      </c>
      <c r="BT1275" s="527">
        <v>14636</v>
      </c>
      <c r="BU1275" s="527">
        <v>759</v>
      </c>
      <c r="BV1275" s="527">
        <v>435</v>
      </c>
      <c r="BW1275" s="527">
        <v>76</v>
      </c>
      <c r="BX1275" s="527">
        <v>50151</v>
      </c>
      <c r="BY1275" s="527">
        <v>660</v>
      </c>
      <c r="BZ1275" s="527">
        <v>1242</v>
      </c>
      <c r="CA1275" s="527">
        <v>88</v>
      </c>
      <c r="CB1275" s="527">
        <v>54172</v>
      </c>
      <c r="CC1275" s="527">
        <v>616</v>
      </c>
      <c r="CD1275" s="527">
        <v>1141</v>
      </c>
      <c r="CE1275" s="527">
        <v>4680</v>
      </c>
      <c r="CF1275" s="527">
        <v>2346393</v>
      </c>
      <c r="CG1275" s="527">
        <v>501</v>
      </c>
      <c r="CH1275" s="527">
        <v>924</v>
      </c>
      <c r="CI1275" s="527">
        <v>2610</v>
      </c>
      <c r="CJ1275" s="527">
        <v>4445639</v>
      </c>
      <c r="CK1275" s="527">
        <v>1703</v>
      </c>
      <c r="CL1275" s="527">
        <v>3371</v>
      </c>
      <c r="CM1275" s="527">
        <v>1278</v>
      </c>
      <c r="CN1275" s="527">
        <v>2341783</v>
      </c>
      <c r="CO1275" s="527">
        <v>1832</v>
      </c>
      <c r="CP1275" s="527">
        <v>3850</v>
      </c>
      <c r="CQ1275" s="527">
        <v>30983</v>
      </c>
      <c r="CR1275" s="527">
        <v>56508356</v>
      </c>
      <c r="CS1275" s="527">
        <v>1824</v>
      </c>
      <c r="CT1275" s="527">
        <v>3719</v>
      </c>
      <c r="CU1275" s="527">
        <v>1030</v>
      </c>
      <c r="CV1275" s="527">
        <v>8521822</v>
      </c>
      <c r="CW1275" s="527">
        <v>8274</v>
      </c>
      <c r="CX1275" s="527">
        <v>18375</v>
      </c>
      <c r="CY1275" s="527">
        <v>477</v>
      </c>
      <c r="CZ1275" s="527">
        <v>4013534</v>
      </c>
      <c r="DA1275" s="527">
        <v>8414</v>
      </c>
      <c r="DB1275" s="527">
        <v>16249</v>
      </c>
      <c r="DC1275" s="527">
        <v>796</v>
      </c>
      <c r="DD1275" s="527">
        <v>8959357</v>
      </c>
      <c r="DE1275" s="527">
        <v>11255</v>
      </c>
      <c r="DF1275" s="527">
        <v>24948</v>
      </c>
      <c r="DG1275" s="527">
        <v>99</v>
      </c>
      <c r="DH1275" s="527">
        <v>1060465</v>
      </c>
      <c r="DI1275" s="527">
        <v>10712</v>
      </c>
      <c r="DJ1275" s="527">
        <v>28636</v>
      </c>
      <c r="DK1275" s="527">
        <v>3</v>
      </c>
      <c r="DL1275" s="527">
        <v>1367</v>
      </c>
      <c r="DM1275" s="527">
        <v>456</v>
      </c>
      <c r="DN1275" s="527">
        <v>591</v>
      </c>
      <c r="DO1275" s="527">
        <v>2852</v>
      </c>
      <c r="DP1275" s="527">
        <v>190111</v>
      </c>
      <c r="DQ1275" s="527">
        <v>67</v>
      </c>
      <c r="DR1275" s="527">
        <v>89</v>
      </c>
      <c r="DS1275" s="527">
        <v>56</v>
      </c>
      <c r="DT1275" s="527">
        <v>98217</v>
      </c>
      <c r="DU1275" s="527">
        <v>1754</v>
      </c>
      <c r="DV1275" s="527">
        <v>3327</v>
      </c>
      <c r="DW1275" s="527">
        <v>50</v>
      </c>
      <c r="DX1275" s="527">
        <v>34402</v>
      </c>
      <c r="DY1275" s="527">
        <v>38285885</v>
      </c>
      <c r="DZ1275" s="527">
        <v>1113</v>
      </c>
      <c r="EA1275" s="527">
        <v>1897</v>
      </c>
      <c r="EB1275" s="527">
        <v>18091</v>
      </c>
      <c r="EC1275" s="527">
        <v>3979</v>
      </c>
      <c r="ED1275" s="527">
        <v>524</v>
      </c>
      <c r="EE1275" s="527">
        <v>3491500</v>
      </c>
      <c r="EF1275" s="527">
        <v>2907</v>
      </c>
      <c r="EG1275" s="527">
        <v>88</v>
      </c>
      <c r="EH1275" s="527">
        <v>94</v>
      </c>
      <c r="EI1275" s="527"/>
      <c r="EJ1275" s="528"/>
      <c r="EK1275" s="528"/>
      <c r="EL1275" s="528"/>
      <c r="EM1275" s="528"/>
      <c r="EN1275" s="528"/>
      <c r="EO1275" s="528"/>
      <c r="EP1275" s="528"/>
      <c r="EQ1275" s="528"/>
      <c r="ER1275" s="528"/>
      <c r="ES1275" s="528"/>
      <c r="ET1275" s="528"/>
      <c r="EU1275" s="528"/>
      <c r="EV1275" s="528"/>
      <c r="EW1275" s="528"/>
      <c r="EX1275" s="528"/>
      <c r="EY1275" s="528"/>
      <c r="EZ1275" s="529"/>
      <c r="FA1275" s="446">
        <f t="shared" ref="FA1275:FA1338" si="2545">MONTH(1&amp;C1275)</f>
        <v>11</v>
      </c>
      <c r="FB1275" s="417">
        <f t="shared" si="2525"/>
        <v>2023</v>
      </c>
      <c r="FC1275" s="448">
        <f t="shared" si="2526"/>
        <v>45231</v>
      </c>
      <c r="FD1275" s="449">
        <f t="shared" si="2527"/>
        <v>30</v>
      </c>
      <c r="FE1275" s="530"/>
      <c r="FF1275" s="531">
        <f t="shared" si="2541"/>
        <v>0.62461673236968895</v>
      </c>
      <c r="FG1275" s="530"/>
      <c r="FH1275" s="532">
        <f t="shared" ref="FH1275:FH1338" si="2546">IFERROR(BM1275/HLOOKUP(FH$3,$T$5:$X$10112,ROW()-4,0),"-")</f>
        <v>2.3131709331131298</v>
      </c>
      <c r="FI1275" s="532">
        <f t="shared" ref="FI1275:FI1338" si="2547">IFERROR(BN1275/HLOOKUP(FI$3,$T$5:$X$10112,ROW()-4,0),"-")</f>
        <v>1.5485136251032205</v>
      </c>
      <c r="FJ1275" s="532">
        <f t="shared" ref="FJ1275:FJ1338" si="2548">IFERROR(BO1275/HLOOKUP(FJ$3,$T$5:$X$10112,ROW()-4,0),"-")</f>
        <v>2.2996401701014064</v>
      </c>
      <c r="FK1275" s="532">
        <f t="shared" ref="FK1275:FK1338" si="2549">IFERROR(BP1275/HLOOKUP(FK$3,$T$5:$X$10112,ROW()-4,0),"-")</f>
        <v>1.5574092247301277</v>
      </c>
      <c r="FL1275" s="532">
        <f t="shared" ref="FL1275:FL1338" si="2550">IFERROR(BQ1275/HLOOKUP(FL$3,$T$5:$X$10112,ROW()-4,0),"-")</f>
        <v>1.3921883513521265</v>
      </c>
      <c r="FM1275" s="532">
        <f t="shared" ref="FM1275:FM1338" si="2551">IFERROR(BR1275/HLOOKUP(FM$3,$T$5:$X$10112,ROW()-4,0),"-")</f>
        <v>1.0501562903272059</v>
      </c>
      <c r="FN1275" s="532">
        <f t="shared" ref="FN1275:FN1338" si="2552">IFERROR(BS1275/HLOOKUP(FN$3,$T$5:$X$10112,ROW()-4,0),"-")</f>
        <v>1.9456123986510727</v>
      </c>
      <c r="FO1275" s="532">
        <f t="shared" ref="FO1275:FO1338" si="2553">IFERROR(BT1275/HLOOKUP(FO$3,$T$5:$X$10112,ROW()-4,0),"-")</f>
        <v>1.0501542656238789</v>
      </c>
      <c r="FP1275" s="532">
        <f t="shared" ref="FP1275:FP1338" si="2554">IFERROR(BU1275/HLOOKUP(FP$3,$T$5:$X$10112,ROW()-4,0),"-")</f>
        <v>1.8028503562945368</v>
      </c>
      <c r="FQ1275" s="532">
        <f t="shared" ref="FQ1275:FQ1338" si="2555">IFERROR(BV1275/HLOOKUP(FQ$3,$T$5:$X$10112,ROW()-4,0),"-")</f>
        <v>1.0332541567695963</v>
      </c>
      <c r="FR1275" s="533"/>
      <c r="FS1275" s="534">
        <f t="shared" si="2544"/>
        <v>72756</v>
      </c>
      <c r="FT1275" s="534">
        <f t="shared" si="2544"/>
        <v>4219848</v>
      </c>
      <c r="FU1275" s="534">
        <f t="shared" si="2544"/>
        <v>5747724</v>
      </c>
      <c r="FV1275" s="534">
        <f t="shared" si="2544"/>
        <v>7275600</v>
      </c>
      <c r="FW1275" s="534">
        <f t="shared" si="2544"/>
        <v>4514608</v>
      </c>
      <c r="FX1275" s="534">
        <f t="shared" si="2544"/>
        <v>3338244</v>
      </c>
      <c r="FY1275" s="534">
        <f t="shared" si="2544"/>
        <v>129092442</v>
      </c>
      <c r="FZ1275" s="534">
        <f t="shared" si="2544"/>
        <v>273597247</v>
      </c>
      <c r="GA1275" s="534">
        <f t="shared" si="2544"/>
        <v>9157592</v>
      </c>
      <c r="GB1275" s="534">
        <f t="shared" si="2538"/>
        <v>78758900</v>
      </c>
      <c r="GC1275" s="534">
        <f t="shared" si="2538"/>
        <v>57599376</v>
      </c>
      <c r="GD1275" s="534">
        <f t="shared" si="2542"/>
        <v>94392</v>
      </c>
      <c r="GE1275" s="534">
        <f t="shared" si="2542"/>
        <v>100408</v>
      </c>
      <c r="GF1275" s="534">
        <f t="shared" si="2542"/>
        <v>4324320</v>
      </c>
      <c r="GG1275" s="534">
        <f t="shared" si="2542"/>
        <v>8798310</v>
      </c>
      <c r="GH1275" s="534">
        <f t="shared" si="2542"/>
        <v>4920300</v>
      </c>
      <c r="GI1275" s="534">
        <f t="shared" si="2542"/>
        <v>115225777</v>
      </c>
      <c r="GJ1275" s="534">
        <f t="shared" si="2542"/>
        <v>18926250</v>
      </c>
      <c r="GK1275" s="534">
        <f t="shared" si="2542"/>
        <v>7750773</v>
      </c>
      <c r="GL1275" s="534">
        <f t="shared" si="2542"/>
        <v>19858608</v>
      </c>
      <c r="GM1275" s="534">
        <f t="shared" si="2542"/>
        <v>2834964</v>
      </c>
      <c r="GN1275" s="534">
        <f t="shared" si="2529"/>
        <v>186312</v>
      </c>
      <c r="GO1275" s="534">
        <f t="shared" si="2543"/>
        <v>1773</v>
      </c>
      <c r="GP1275" s="534">
        <f t="shared" si="2543"/>
        <v>253828</v>
      </c>
      <c r="GQ1275" s="534">
        <f t="shared" si="2543"/>
        <v>65260594</v>
      </c>
      <c r="GR1275" s="534"/>
      <c r="GS1275" s="534"/>
      <c r="GT1275" s="534"/>
      <c r="GU1275" s="534"/>
      <c r="GV1275" s="535"/>
    </row>
    <row r="1276" spans="1:204" ht="9.75" customHeight="1" x14ac:dyDescent="0.2">
      <c r="A1276" s="417" t="str">
        <f t="shared" si="2535"/>
        <v>2023-24NOVEMBERRYF</v>
      </c>
      <c r="B1276" s="458" t="str">
        <f t="shared" si="2516"/>
        <v>2023-24</v>
      </c>
      <c r="C1276" s="402" t="s">
        <v>647</v>
      </c>
      <c r="D1276" s="458" t="str">
        <f t="shared" si="2539"/>
        <v>Y58</v>
      </c>
      <c r="E1276" s="458" t="str">
        <f t="shared" si="2540"/>
        <v>South West</v>
      </c>
      <c r="F1276" s="478" t="s">
        <v>457</v>
      </c>
      <c r="G1276" s="478" t="s">
        <v>694</v>
      </c>
      <c r="H1276" s="510">
        <v>108269</v>
      </c>
      <c r="I1276" s="510">
        <v>81060</v>
      </c>
      <c r="J1276" s="510">
        <v>290872</v>
      </c>
      <c r="K1276" s="510">
        <v>4</v>
      </c>
      <c r="L1276" s="510">
        <v>2</v>
      </c>
      <c r="M1276" s="510">
        <v>3</v>
      </c>
      <c r="N1276" s="510">
        <v>3</v>
      </c>
      <c r="O1276" s="510">
        <v>46</v>
      </c>
      <c r="P1276" s="510">
        <v>445</v>
      </c>
      <c r="Q1276" s="510">
        <v>0</v>
      </c>
      <c r="R1276" s="510">
        <v>125</v>
      </c>
      <c r="S1276" s="510">
        <v>73595</v>
      </c>
      <c r="T1276" s="510">
        <v>10075</v>
      </c>
      <c r="U1276" s="510">
        <v>6097</v>
      </c>
      <c r="V1276" s="510">
        <v>37178</v>
      </c>
      <c r="W1276" s="510">
        <v>14639</v>
      </c>
      <c r="X1276" s="510">
        <v>241</v>
      </c>
      <c r="Y1276" s="510">
        <v>5919594</v>
      </c>
      <c r="Z1276" s="510">
        <v>588</v>
      </c>
      <c r="AA1276" s="510">
        <v>1085</v>
      </c>
      <c r="AB1276" s="510">
        <v>4035270</v>
      </c>
      <c r="AC1276" s="510">
        <v>662</v>
      </c>
      <c r="AD1276" s="510">
        <v>1232</v>
      </c>
      <c r="AE1276" s="510">
        <v>98969971</v>
      </c>
      <c r="AF1276" s="510">
        <v>2662</v>
      </c>
      <c r="AG1276" s="510">
        <v>5507</v>
      </c>
      <c r="AH1276" s="510">
        <v>94410846</v>
      </c>
      <c r="AI1276" s="510">
        <v>6449</v>
      </c>
      <c r="AJ1276" s="510">
        <v>16166</v>
      </c>
      <c r="AK1276" s="510">
        <v>2002959</v>
      </c>
      <c r="AL1276" s="510">
        <v>8311</v>
      </c>
      <c r="AM1276" s="510">
        <v>21731</v>
      </c>
      <c r="AN1276" s="510">
        <v>788</v>
      </c>
      <c r="AO1276" s="510">
        <v>2760</v>
      </c>
      <c r="AP1276" s="510" t="s">
        <v>152</v>
      </c>
      <c r="AQ1276" s="510" t="s">
        <v>152</v>
      </c>
      <c r="AR1276" s="510" t="s">
        <v>152</v>
      </c>
      <c r="AS1276" s="510" t="s">
        <v>152</v>
      </c>
      <c r="AT1276" s="510">
        <v>9167</v>
      </c>
      <c r="AU1276" s="510">
        <v>988</v>
      </c>
      <c r="AV1276" s="510">
        <v>4550</v>
      </c>
      <c r="AW1276" s="510">
        <v>6346</v>
      </c>
      <c r="AX1276" s="510">
        <v>648</v>
      </c>
      <c r="AY1276" s="510">
        <v>2981</v>
      </c>
      <c r="AZ1276" s="510">
        <v>0</v>
      </c>
      <c r="BA1276" s="510">
        <v>10249</v>
      </c>
      <c r="BB1276" s="510">
        <v>28862719</v>
      </c>
      <c r="BC1276" s="510">
        <v>2816</v>
      </c>
      <c r="BD1276" s="510">
        <v>6070</v>
      </c>
      <c r="BE1276" s="510">
        <v>837</v>
      </c>
      <c r="BF1276" s="510">
        <v>2184</v>
      </c>
      <c r="BG1276" s="510">
        <v>6300</v>
      </c>
      <c r="BH1276" s="510">
        <v>928</v>
      </c>
      <c r="BI1276" s="510">
        <v>34315</v>
      </c>
      <c r="BJ1276" s="510">
        <v>3271</v>
      </c>
      <c r="BK1276" s="510">
        <v>26842</v>
      </c>
      <c r="BL1276" s="510">
        <v>64428</v>
      </c>
      <c r="BM1276" s="510">
        <v>20429</v>
      </c>
      <c r="BN1276" s="510">
        <v>14580</v>
      </c>
      <c r="BO1276" s="510">
        <v>12381</v>
      </c>
      <c r="BP1276" s="510">
        <v>8893</v>
      </c>
      <c r="BQ1276" s="510">
        <v>50702</v>
      </c>
      <c r="BR1276" s="510">
        <v>39542</v>
      </c>
      <c r="BS1276" s="510">
        <v>24404</v>
      </c>
      <c r="BT1276" s="510">
        <v>15716</v>
      </c>
      <c r="BU1276" s="510">
        <v>408</v>
      </c>
      <c r="BV1276" s="510">
        <v>266</v>
      </c>
      <c r="BW1276" s="510">
        <v>21</v>
      </c>
      <c r="BX1276" s="510">
        <v>11552</v>
      </c>
      <c r="BY1276" s="510">
        <v>550</v>
      </c>
      <c r="BZ1276" s="510">
        <v>876</v>
      </c>
      <c r="CA1276" s="510">
        <v>5</v>
      </c>
      <c r="CB1276" s="510">
        <v>1545</v>
      </c>
      <c r="CC1276" s="510">
        <v>309</v>
      </c>
      <c r="CD1276" s="510">
        <v>483</v>
      </c>
      <c r="CE1276" s="510">
        <v>10049</v>
      </c>
      <c r="CF1276" s="510">
        <v>5906497</v>
      </c>
      <c r="CG1276" s="510">
        <v>588</v>
      </c>
      <c r="CH1276" s="510">
        <v>1086</v>
      </c>
      <c r="CI1276" s="510">
        <v>2167</v>
      </c>
      <c r="CJ1276" s="510">
        <v>6456516</v>
      </c>
      <c r="CK1276" s="510">
        <v>2979</v>
      </c>
      <c r="CL1276" s="510">
        <v>6034</v>
      </c>
      <c r="CM1276" s="510">
        <v>916</v>
      </c>
      <c r="CN1276" s="510">
        <v>2265309</v>
      </c>
      <c r="CO1276" s="510">
        <v>2473</v>
      </c>
      <c r="CP1276" s="510">
        <v>5203</v>
      </c>
      <c r="CQ1276" s="510">
        <v>34095</v>
      </c>
      <c r="CR1276" s="510">
        <v>90248146</v>
      </c>
      <c r="CS1276" s="510">
        <v>2647</v>
      </c>
      <c r="CT1276" s="510">
        <v>5472</v>
      </c>
      <c r="CU1276" s="510">
        <v>1002</v>
      </c>
      <c r="CV1276" s="510">
        <v>7310404</v>
      </c>
      <c r="CW1276" s="510">
        <v>7296</v>
      </c>
      <c r="CX1276" s="510">
        <v>16900</v>
      </c>
      <c r="CY1276" s="510">
        <v>211</v>
      </c>
      <c r="CZ1276" s="510">
        <v>1429103</v>
      </c>
      <c r="DA1276" s="510">
        <v>6773</v>
      </c>
      <c r="DB1276" s="510">
        <v>17551</v>
      </c>
      <c r="DC1276" s="510">
        <v>1029</v>
      </c>
      <c r="DD1276" s="510">
        <v>9703755</v>
      </c>
      <c r="DE1276" s="510">
        <v>9430</v>
      </c>
      <c r="DF1276" s="510">
        <v>22261</v>
      </c>
      <c r="DG1276" s="510">
        <v>57</v>
      </c>
      <c r="DH1276" s="510">
        <v>342852</v>
      </c>
      <c r="DI1276" s="510">
        <v>6015</v>
      </c>
      <c r="DJ1276" s="510">
        <v>18996</v>
      </c>
      <c r="DK1276" s="510">
        <v>635</v>
      </c>
      <c r="DL1276" s="510">
        <v>287922</v>
      </c>
      <c r="DM1276" s="510">
        <v>453</v>
      </c>
      <c r="DN1276" s="510">
        <v>687</v>
      </c>
      <c r="DO1276" s="510">
        <v>5726</v>
      </c>
      <c r="DP1276" s="510">
        <v>232723</v>
      </c>
      <c r="DQ1276" s="510">
        <v>41</v>
      </c>
      <c r="DR1276" s="510">
        <v>67</v>
      </c>
      <c r="DS1276" s="510">
        <v>89</v>
      </c>
      <c r="DT1276" s="510">
        <v>162025</v>
      </c>
      <c r="DU1276" s="510">
        <v>1821</v>
      </c>
      <c r="DV1276" s="510">
        <v>4427</v>
      </c>
      <c r="DW1276" s="510">
        <v>78</v>
      </c>
      <c r="DX1276" s="510">
        <v>37607</v>
      </c>
      <c r="DY1276" s="510">
        <v>159409988</v>
      </c>
      <c r="DZ1276" s="510">
        <v>4239</v>
      </c>
      <c r="EA1276" s="510">
        <v>10373</v>
      </c>
      <c r="EB1276" s="510">
        <v>30217</v>
      </c>
      <c r="EC1276" s="510">
        <v>18292</v>
      </c>
      <c r="ED1276" s="510">
        <v>10021</v>
      </c>
      <c r="EE1276" s="510">
        <v>106117055</v>
      </c>
      <c r="EF1276" s="510">
        <v>750</v>
      </c>
      <c r="EG1276" s="510">
        <v>167</v>
      </c>
      <c r="EH1276" s="510">
        <v>10</v>
      </c>
      <c r="EI1276" s="510"/>
      <c r="EJ1276" s="479"/>
      <c r="EK1276" s="479"/>
      <c r="EL1276" s="479"/>
      <c r="EM1276" s="479"/>
      <c r="EN1276" s="479"/>
      <c r="EO1276" s="479"/>
      <c r="EP1276" s="479"/>
      <c r="EQ1276" s="479"/>
      <c r="ER1276" s="479"/>
      <c r="ES1276" s="479"/>
      <c r="ET1276" s="479"/>
      <c r="EU1276" s="479"/>
      <c r="EV1276" s="479"/>
      <c r="EW1276" s="479"/>
      <c r="EX1276" s="479"/>
      <c r="EY1276" s="479"/>
      <c r="EZ1276" s="476"/>
      <c r="FA1276" s="446">
        <f t="shared" si="2545"/>
        <v>11</v>
      </c>
      <c r="FB1276" s="417">
        <f t="shared" si="2525"/>
        <v>2023</v>
      </c>
      <c r="FC1276" s="448">
        <f t="shared" si="2526"/>
        <v>45231</v>
      </c>
      <c r="FD1276" s="449">
        <f t="shared" si="2527"/>
        <v>30</v>
      </c>
      <c r="FE1276" s="450"/>
      <c r="FF1276" s="451">
        <f t="shared" si="2541"/>
        <v>0.59460020768431987</v>
      </c>
      <c r="FG1276" s="450"/>
      <c r="FH1276" s="452">
        <f t="shared" si="2546"/>
        <v>2.0276923076923077</v>
      </c>
      <c r="FI1276" s="452">
        <f t="shared" si="2547"/>
        <v>1.4471464019851117</v>
      </c>
      <c r="FJ1276" s="452">
        <f t="shared" si="2548"/>
        <v>2.030670821715598</v>
      </c>
      <c r="FK1276" s="452">
        <f t="shared" si="2549"/>
        <v>1.4585861899294734</v>
      </c>
      <c r="FL1276" s="452">
        <f t="shared" si="2550"/>
        <v>1.3637635160578836</v>
      </c>
      <c r="FM1276" s="452">
        <f t="shared" si="2551"/>
        <v>1.0635859917155306</v>
      </c>
      <c r="FN1276" s="452">
        <f t="shared" si="2552"/>
        <v>1.6670537605027667</v>
      </c>
      <c r="FO1276" s="452">
        <f t="shared" si="2553"/>
        <v>1.0735705990846369</v>
      </c>
      <c r="FP1276" s="452">
        <f t="shared" si="2554"/>
        <v>1.6929460580912863</v>
      </c>
      <c r="FQ1276" s="452">
        <f t="shared" si="2555"/>
        <v>1.103734439834025</v>
      </c>
      <c r="FR1276" s="453"/>
      <c r="FS1276" s="446">
        <f t="shared" si="2544"/>
        <v>162120</v>
      </c>
      <c r="FT1276" s="446">
        <f t="shared" si="2544"/>
        <v>243180</v>
      </c>
      <c r="FU1276" s="446">
        <f t="shared" si="2544"/>
        <v>243180</v>
      </c>
      <c r="FV1276" s="446">
        <f t="shared" si="2544"/>
        <v>3728760</v>
      </c>
      <c r="FW1276" s="446">
        <f t="shared" si="2544"/>
        <v>10931375</v>
      </c>
      <c r="FX1276" s="446">
        <f t="shared" si="2544"/>
        <v>7511504</v>
      </c>
      <c r="FY1276" s="446">
        <f t="shared" si="2544"/>
        <v>204739246</v>
      </c>
      <c r="FZ1276" s="446">
        <f t="shared" si="2544"/>
        <v>236654074</v>
      </c>
      <c r="GA1276" s="446">
        <f t="shared" si="2544"/>
        <v>5237171</v>
      </c>
      <c r="GB1276" s="446">
        <f t="shared" si="2538"/>
        <v>62211430</v>
      </c>
      <c r="GC1276" s="446" t="str">
        <f t="shared" si="2538"/>
        <v>-</v>
      </c>
      <c r="GD1276" s="446">
        <f t="shared" si="2542"/>
        <v>18396</v>
      </c>
      <c r="GE1276" s="446">
        <f t="shared" si="2542"/>
        <v>2415</v>
      </c>
      <c r="GF1276" s="446">
        <f t="shared" si="2542"/>
        <v>10913214</v>
      </c>
      <c r="GG1276" s="446">
        <f t="shared" si="2542"/>
        <v>13075678</v>
      </c>
      <c r="GH1276" s="446">
        <f t="shared" si="2542"/>
        <v>4765948</v>
      </c>
      <c r="GI1276" s="446">
        <f t="shared" si="2542"/>
        <v>186567840</v>
      </c>
      <c r="GJ1276" s="446">
        <f t="shared" si="2542"/>
        <v>16933800</v>
      </c>
      <c r="GK1276" s="446">
        <f t="shared" si="2542"/>
        <v>3703261</v>
      </c>
      <c r="GL1276" s="446">
        <f t="shared" si="2542"/>
        <v>22906569</v>
      </c>
      <c r="GM1276" s="446">
        <f t="shared" si="2542"/>
        <v>1082772</v>
      </c>
      <c r="GN1276" s="446">
        <f t="shared" si="2529"/>
        <v>394003</v>
      </c>
      <c r="GO1276" s="446">
        <f t="shared" si="2543"/>
        <v>436245</v>
      </c>
      <c r="GP1276" s="446">
        <f t="shared" si="2543"/>
        <v>383642</v>
      </c>
      <c r="GQ1276" s="446">
        <f t="shared" si="2543"/>
        <v>390097411</v>
      </c>
      <c r="GR1276" s="446"/>
      <c r="GS1276" s="446"/>
      <c r="GT1276" s="446"/>
      <c r="GU1276" s="446"/>
      <c r="GV1276" s="416"/>
    </row>
    <row r="1277" spans="1:204" ht="9.75" customHeight="1" x14ac:dyDescent="0.2">
      <c r="A1277" s="417" t="str">
        <f t="shared" si="2535"/>
        <v>2023-24NOVEMBERRYA</v>
      </c>
      <c r="B1277" s="458" t="str">
        <f t="shared" si="2516"/>
        <v>2023-24</v>
      </c>
      <c r="C1277" s="402" t="s">
        <v>647</v>
      </c>
      <c r="D1277" s="458" t="str">
        <f t="shared" si="2539"/>
        <v>Y60</v>
      </c>
      <c r="E1277" s="458" t="str">
        <f t="shared" si="2540"/>
        <v>Midlands</v>
      </c>
      <c r="F1277" s="478" t="s">
        <v>452</v>
      </c>
      <c r="G1277" s="478" t="s">
        <v>697</v>
      </c>
      <c r="H1277" s="510">
        <v>164500</v>
      </c>
      <c r="I1277" s="510">
        <v>128640</v>
      </c>
      <c r="J1277" s="510">
        <v>205651</v>
      </c>
      <c r="K1277" s="510">
        <v>2</v>
      </c>
      <c r="L1277" s="510">
        <v>0</v>
      </c>
      <c r="M1277" s="510">
        <v>0</v>
      </c>
      <c r="N1277" s="510">
        <v>6</v>
      </c>
      <c r="O1277" s="510">
        <v>43</v>
      </c>
      <c r="P1277" s="510">
        <v>443</v>
      </c>
      <c r="Q1277" s="510">
        <v>0</v>
      </c>
      <c r="R1277" s="510">
        <v>34</v>
      </c>
      <c r="S1277" s="510">
        <v>83648</v>
      </c>
      <c r="T1277" s="510">
        <v>9947</v>
      </c>
      <c r="U1277" s="510">
        <v>6465</v>
      </c>
      <c r="V1277" s="510">
        <v>41371</v>
      </c>
      <c r="W1277" s="510">
        <v>12477</v>
      </c>
      <c r="X1277" s="510">
        <v>391</v>
      </c>
      <c r="Y1277" s="510">
        <v>4899084</v>
      </c>
      <c r="Z1277" s="510">
        <v>493</v>
      </c>
      <c r="AA1277" s="510">
        <v>863</v>
      </c>
      <c r="AB1277" s="510">
        <v>3393464</v>
      </c>
      <c r="AC1277" s="510">
        <v>525</v>
      </c>
      <c r="AD1277" s="510">
        <v>939</v>
      </c>
      <c r="AE1277" s="510">
        <v>98124612</v>
      </c>
      <c r="AF1277" s="510">
        <v>2372</v>
      </c>
      <c r="AG1277" s="510">
        <v>5345</v>
      </c>
      <c r="AH1277" s="510">
        <v>145817089</v>
      </c>
      <c r="AI1277" s="510">
        <v>11687</v>
      </c>
      <c r="AJ1277" s="510">
        <v>30323</v>
      </c>
      <c r="AK1277" s="510">
        <v>5151469</v>
      </c>
      <c r="AL1277" s="510">
        <v>13175</v>
      </c>
      <c r="AM1277" s="510">
        <v>33454</v>
      </c>
      <c r="AN1277" s="510">
        <v>0</v>
      </c>
      <c r="AO1277" s="510">
        <v>3255</v>
      </c>
      <c r="AP1277" s="510">
        <v>2778</v>
      </c>
      <c r="AQ1277" s="510">
        <v>6203839</v>
      </c>
      <c r="AR1277" s="510">
        <v>2233</v>
      </c>
      <c r="AS1277" s="510">
        <v>4972</v>
      </c>
      <c r="AT1277" s="510">
        <v>15707</v>
      </c>
      <c r="AU1277" s="510">
        <v>2218</v>
      </c>
      <c r="AV1277" s="510">
        <v>8488</v>
      </c>
      <c r="AW1277" s="510">
        <v>6427</v>
      </c>
      <c r="AX1277" s="510">
        <v>494</v>
      </c>
      <c r="AY1277" s="510">
        <v>4507</v>
      </c>
      <c r="AZ1277" s="510">
        <v>1074</v>
      </c>
      <c r="BA1277" s="510">
        <v>17029</v>
      </c>
      <c r="BB1277" s="510">
        <v>82848443</v>
      </c>
      <c r="BC1277" s="510">
        <v>4865</v>
      </c>
      <c r="BD1277" s="510">
        <v>12468</v>
      </c>
      <c r="BE1277" s="510">
        <v>2180</v>
      </c>
      <c r="BF1277" s="510">
        <v>8320</v>
      </c>
      <c r="BG1277" s="510">
        <v>4880</v>
      </c>
      <c r="BH1277" s="510">
        <v>1649</v>
      </c>
      <c r="BI1277" s="510">
        <v>41361</v>
      </c>
      <c r="BJ1277" s="510">
        <v>3896</v>
      </c>
      <c r="BK1277" s="510">
        <v>22684</v>
      </c>
      <c r="BL1277" s="510">
        <v>67941</v>
      </c>
      <c r="BM1277" s="510">
        <v>19816</v>
      </c>
      <c r="BN1277" s="510">
        <v>13795</v>
      </c>
      <c r="BO1277" s="510">
        <v>12810</v>
      </c>
      <c r="BP1277" s="510">
        <v>8914</v>
      </c>
      <c r="BQ1277" s="510">
        <v>56686</v>
      </c>
      <c r="BR1277" s="510">
        <v>43329</v>
      </c>
      <c r="BS1277" s="510">
        <v>23448</v>
      </c>
      <c r="BT1277" s="510">
        <v>13024</v>
      </c>
      <c r="BU1277" s="510">
        <v>848</v>
      </c>
      <c r="BV1277" s="510">
        <v>375</v>
      </c>
      <c r="BW1277" s="510">
        <v>138</v>
      </c>
      <c r="BX1277" s="510">
        <v>75967</v>
      </c>
      <c r="BY1277" s="510">
        <v>550</v>
      </c>
      <c r="BZ1277" s="510">
        <v>1035</v>
      </c>
      <c r="CA1277" s="510">
        <v>90</v>
      </c>
      <c r="CB1277" s="510">
        <v>43953</v>
      </c>
      <c r="CC1277" s="510">
        <v>488</v>
      </c>
      <c r="CD1277" s="510">
        <v>945</v>
      </c>
      <c r="CE1277" s="510">
        <v>9719</v>
      </c>
      <c r="CF1277" s="510">
        <v>4779164</v>
      </c>
      <c r="CG1277" s="510">
        <v>492</v>
      </c>
      <c r="CH1277" s="510">
        <v>861</v>
      </c>
      <c r="CI1277" s="510">
        <v>5279</v>
      </c>
      <c r="CJ1277" s="510">
        <v>13166121</v>
      </c>
      <c r="CK1277" s="510">
        <v>2494</v>
      </c>
      <c r="CL1277" s="510">
        <v>5495</v>
      </c>
      <c r="CM1277" s="510">
        <v>1276</v>
      </c>
      <c r="CN1277" s="510">
        <v>3047577</v>
      </c>
      <c r="CO1277" s="510">
        <v>2388</v>
      </c>
      <c r="CP1277" s="510">
        <v>5703</v>
      </c>
      <c r="CQ1277" s="510">
        <v>34816</v>
      </c>
      <c r="CR1277" s="510">
        <v>81910914</v>
      </c>
      <c r="CS1277" s="510">
        <v>2353</v>
      </c>
      <c r="CT1277" s="510">
        <v>5294</v>
      </c>
      <c r="CU1277" s="510">
        <v>1271</v>
      </c>
      <c r="CV1277" s="510">
        <v>17166322</v>
      </c>
      <c r="CW1277" s="510">
        <v>13506</v>
      </c>
      <c r="CX1277" s="510">
        <v>32863</v>
      </c>
      <c r="CY1277" s="510">
        <v>264</v>
      </c>
      <c r="CZ1277" s="510">
        <v>3163244</v>
      </c>
      <c r="DA1277" s="510">
        <v>11982</v>
      </c>
      <c r="DB1277" s="510">
        <v>27666</v>
      </c>
      <c r="DC1277" s="510">
        <v>1237</v>
      </c>
      <c r="DD1277" s="510">
        <v>18784307</v>
      </c>
      <c r="DE1277" s="510">
        <v>15185</v>
      </c>
      <c r="DF1277" s="510">
        <v>30758</v>
      </c>
      <c r="DG1277" s="510">
        <v>229</v>
      </c>
      <c r="DH1277" s="510">
        <v>2504842</v>
      </c>
      <c r="DI1277" s="510">
        <v>10938</v>
      </c>
      <c r="DJ1277" s="510">
        <v>26269</v>
      </c>
      <c r="DK1277" s="510">
        <v>453</v>
      </c>
      <c r="DL1277" s="510">
        <v>139346</v>
      </c>
      <c r="DM1277" s="510">
        <v>308</v>
      </c>
      <c r="DN1277" s="510">
        <v>505</v>
      </c>
      <c r="DO1277" s="510">
        <v>6143</v>
      </c>
      <c r="DP1277" s="510">
        <v>145541</v>
      </c>
      <c r="DQ1277" s="510">
        <v>24</v>
      </c>
      <c r="DR1277" s="510">
        <v>41</v>
      </c>
      <c r="DS1277" s="510">
        <v>108</v>
      </c>
      <c r="DT1277" s="510">
        <v>220201</v>
      </c>
      <c r="DU1277" s="510">
        <v>2039</v>
      </c>
      <c r="DV1277" s="510">
        <v>4676</v>
      </c>
      <c r="DW1277" s="510">
        <v>88</v>
      </c>
      <c r="DX1277" s="510">
        <v>43979</v>
      </c>
      <c r="DY1277" s="510">
        <v>132779443</v>
      </c>
      <c r="DZ1277" s="510">
        <v>3019</v>
      </c>
      <c r="EA1277" s="510">
        <v>7998</v>
      </c>
      <c r="EB1277" s="510">
        <v>31358</v>
      </c>
      <c r="EC1277" s="510">
        <v>15636</v>
      </c>
      <c r="ED1277" s="510">
        <v>8796</v>
      </c>
      <c r="EE1277" s="510">
        <v>76549681</v>
      </c>
      <c r="EF1277" s="510">
        <v>1409</v>
      </c>
      <c r="EG1277" s="510">
        <v>135</v>
      </c>
      <c r="EH1277" s="510">
        <v>29</v>
      </c>
      <c r="EI1277" s="510"/>
      <c r="EJ1277" s="479"/>
      <c r="EK1277" s="479"/>
      <c r="EL1277" s="479"/>
      <c r="EM1277" s="479"/>
      <c r="EN1277" s="479"/>
      <c r="EO1277" s="479"/>
      <c r="EP1277" s="479"/>
      <c r="EQ1277" s="479"/>
      <c r="ER1277" s="479"/>
      <c r="ES1277" s="479"/>
      <c r="ET1277" s="479"/>
      <c r="EU1277" s="479"/>
      <c r="EV1277" s="479"/>
      <c r="EW1277" s="479"/>
      <c r="EX1277" s="479"/>
      <c r="EY1277" s="479"/>
      <c r="EZ1277" s="476"/>
      <c r="FA1277" s="446">
        <f t="shared" si="2545"/>
        <v>11</v>
      </c>
      <c r="FB1277" s="417">
        <f t="shared" si="2525"/>
        <v>2023</v>
      </c>
      <c r="FC1277" s="448">
        <f t="shared" si="2526"/>
        <v>45231</v>
      </c>
      <c r="FD1277" s="449">
        <f t="shared" si="2527"/>
        <v>30</v>
      </c>
      <c r="FE1277" s="450"/>
      <c r="FF1277" s="451">
        <f t="shared" si="2541"/>
        <v>0.64635942760942766</v>
      </c>
      <c r="FG1277" s="450"/>
      <c r="FH1277" s="452">
        <f t="shared" si="2546"/>
        <v>1.9921584397305721</v>
      </c>
      <c r="FI1277" s="452">
        <f t="shared" si="2547"/>
        <v>1.386850306625113</v>
      </c>
      <c r="FJ1277" s="452">
        <f t="shared" si="2548"/>
        <v>1.9814385150812064</v>
      </c>
      <c r="FK1277" s="452">
        <f t="shared" si="2549"/>
        <v>1.3788089713843774</v>
      </c>
      <c r="FL1277" s="452">
        <f t="shared" si="2550"/>
        <v>1.3701868458582098</v>
      </c>
      <c r="FM1277" s="452">
        <f t="shared" si="2551"/>
        <v>1.0473278383408668</v>
      </c>
      <c r="FN1277" s="452">
        <f t="shared" si="2552"/>
        <v>1.8792979081509977</v>
      </c>
      <c r="FO1277" s="452">
        <f t="shared" si="2553"/>
        <v>1.0438406668269615</v>
      </c>
      <c r="FP1277" s="452">
        <f t="shared" si="2554"/>
        <v>2.1687979539641944</v>
      </c>
      <c r="FQ1277" s="452">
        <f t="shared" si="2555"/>
        <v>0.95907928388746799</v>
      </c>
      <c r="FR1277" s="453"/>
      <c r="FS1277" s="446">
        <f t="shared" si="2544"/>
        <v>0</v>
      </c>
      <c r="FT1277" s="446">
        <f t="shared" si="2544"/>
        <v>0</v>
      </c>
      <c r="FU1277" s="446">
        <f t="shared" si="2544"/>
        <v>771840</v>
      </c>
      <c r="FV1277" s="446">
        <f t="shared" si="2544"/>
        <v>5531520</v>
      </c>
      <c r="FW1277" s="446">
        <f t="shared" si="2544"/>
        <v>8584261</v>
      </c>
      <c r="FX1277" s="446">
        <f t="shared" si="2544"/>
        <v>6070635</v>
      </c>
      <c r="FY1277" s="446">
        <f t="shared" si="2544"/>
        <v>221127995</v>
      </c>
      <c r="FZ1277" s="446">
        <f t="shared" si="2544"/>
        <v>378340071</v>
      </c>
      <c r="GA1277" s="446">
        <f t="shared" si="2544"/>
        <v>13080514</v>
      </c>
      <c r="GB1277" s="446">
        <f t="shared" si="2538"/>
        <v>212317572</v>
      </c>
      <c r="GC1277" s="446">
        <f t="shared" si="2538"/>
        <v>13812216</v>
      </c>
      <c r="GD1277" s="446">
        <f t="shared" si="2542"/>
        <v>142830</v>
      </c>
      <c r="GE1277" s="446">
        <f t="shared" si="2542"/>
        <v>85050</v>
      </c>
      <c r="GF1277" s="446">
        <f t="shared" si="2542"/>
        <v>8368059</v>
      </c>
      <c r="GG1277" s="446">
        <f t="shared" si="2542"/>
        <v>29008105</v>
      </c>
      <c r="GH1277" s="446">
        <f t="shared" si="2542"/>
        <v>7277028</v>
      </c>
      <c r="GI1277" s="446">
        <f t="shared" si="2542"/>
        <v>184315904</v>
      </c>
      <c r="GJ1277" s="446">
        <f t="shared" si="2542"/>
        <v>41768873</v>
      </c>
      <c r="GK1277" s="446">
        <f t="shared" si="2542"/>
        <v>7303824</v>
      </c>
      <c r="GL1277" s="446">
        <f t="shared" si="2542"/>
        <v>38047646</v>
      </c>
      <c r="GM1277" s="446">
        <f t="shared" si="2542"/>
        <v>6015601</v>
      </c>
      <c r="GN1277" s="446">
        <f t="shared" si="2529"/>
        <v>505008</v>
      </c>
      <c r="GO1277" s="446">
        <f t="shared" si="2543"/>
        <v>228765</v>
      </c>
      <c r="GP1277" s="446">
        <f t="shared" si="2543"/>
        <v>251863</v>
      </c>
      <c r="GQ1277" s="446">
        <f t="shared" si="2543"/>
        <v>351744042</v>
      </c>
      <c r="GR1277" s="446"/>
      <c r="GS1277" s="446"/>
      <c r="GT1277" s="446"/>
      <c r="GU1277" s="446"/>
      <c r="GV1277" s="416"/>
    </row>
    <row r="1278" spans="1:204" ht="9.75" customHeight="1" x14ac:dyDescent="0.2">
      <c r="A1278" s="485" t="str">
        <f t="shared" si="2535"/>
        <v>2023-24NOVEMBERRX8</v>
      </c>
      <c r="B1278" s="503" t="str">
        <f t="shared" si="2516"/>
        <v>2023-24</v>
      </c>
      <c r="C1278" s="436" t="s">
        <v>647</v>
      </c>
      <c r="D1278" s="503" t="str">
        <f t="shared" si="2539"/>
        <v>Y63</v>
      </c>
      <c r="E1278" s="503" t="str">
        <f t="shared" si="2540"/>
        <v>North East and Yorkshire</v>
      </c>
      <c r="F1278" s="504" t="s">
        <v>450</v>
      </c>
      <c r="G1278" s="504" t="s">
        <v>696</v>
      </c>
      <c r="H1278" s="522">
        <v>96672</v>
      </c>
      <c r="I1278" s="522">
        <v>63319</v>
      </c>
      <c r="J1278" s="522">
        <v>546923</v>
      </c>
      <c r="K1278" s="522">
        <v>9</v>
      </c>
      <c r="L1278" s="522">
        <v>0</v>
      </c>
      <c r="M1278" s="522">
        <v>38</v>
      </c>
      <c r="N1278" s="522">
        <v>67</v>
      </c>
      <c r="O1278" s="522">
        <v>98</v>
      </c>
      <c r="P1278" s="522">
        <v>464</v>
      </c>
      <c r="Q1278" s="522">
        <v>160</v>
      </c>
      <c r="R1278" s="522">
        <v>107</v>
      </c>
      <c r="S1278" s="522">
        <v>68528</v>
      </c>
      <c r="T1278" s="522">
        <v>9881</v>
      </c>
      <c r="U1278" s="522">
        <v>7137</v>
      </c>
      <c r="V1278" s="522">
        <v>39016</v>
      </c>
      <c r="W1278" s="522">
        <v>8146</v>
      </c>
      <c r="X1278" s="522">
        <v>220</v>
      </c>
      <c r="Y1278" s="522">
        <v>5140413</v>
      </c>
      <c r="Z1278" s="522">
        <v>520</v>
      </c>
      <c r="AA1278" s="522">
        <v>899</v>
      </c>
      <c r="AB1278" s="522">
        <v>4046248</v>
      </c>
      <c r="AC1278" s="522">
        <v>567</v>
      </c>
      <c r="AD1278" s="522">
        <v>997</v>
      </c>
      <c r="AE1278" s="522">
        <v>87170753</v>
      </c>
      <c r="AF1278" s="522">
        <v>2234</v>
      </c>
      <c r="AG1278" s="522">
        <v>4999</v>
      </c>
      <c r="AH1278" s="522">
        <v>54033652</v>
      </c>
      <c r="AI1278" s="522">
        <v>6633</v>
      </c>
      <c r="AJ1278" s="522">
        <v>14980</v>
      </c>
      <c r="AK1278" s="522">
        <v>1817933</v>
      </c>
      <c r="AL1278" s="522">
        <v>8263</v>
      </c>
      <c r="AM1278" s="522">
        <v>20279</v>
      </c>
      <c r="AN1278" s="522">
        <v>373</v>
      </c>
      <c r="AO1278" s="522">
        <v>1200</v>
      </c>
      <c r="AP1278" s="522">
        <v>1862</v>
      </c>
      <c r="AQ1278" s="522">
        <v>6020647</v>
      </c>
      <c r="AR1278" s="522">
        <v>3233</v>
      </c>
      <c r="AS1278" s="522">
        <v>6323</v>
      </c>
      <c r="AT1278" s="522">
        <v>6218</v>
      </c>
      <c r="AU1278" s="522">
        <v>1332</v>
      </c>
      <c r="AV1278" s="522">
        <v>1539</v>
      </c>
      <c r="AW1278" s="522">
        <v>5349</v>
      </c>
      <c r="AX1278" s="522">
        <v>1179</v>
      </c>
      <c r="AY1278" s="522">
        <v>2168</v>
      </c>
      <c r="AZ1278" s="522">
        <v>1392</v>
      </c>
      <c r="BA1278" s="522">
        <v>5052</v>
      </c>
      <c r="BB1278" s="522">
        <v>11611698</v>
      </c>
      <c r="BC1278" s="522">
        <v>2298</v>
      </c>
      <c r="BD1278" s="522">
        <v>4455</v>
      </c>
      <c r="BE1278" s="522">
        <v>805</v>
      </c>
      <c r="BF1278" s="522">
        <v>822</v>
      </c>
      <c r="BG1278" s="522">
        <v>1885</v>
      </c>
      <c r="BH1278" s="522">
        <v>1540</v>
      </c>
      <c r="BI1278" s="522">
        <v>39131</v>
      </c>
      <c r="BJ1278" s="522">
        <v>4517</v>
      </c>
      <c r="BK1278" s="522">
        <v>18662</v>
      </c>
      <c r="BL1278" s="522">
        <v>62310</v>
      </c>
      <c r="BM1278" s="522">
        <v>17954</v>
      </c>
      <c r="BN1278" s="522">
        <v>13401</v>
      </c>
      <c r="BO1278" s="522">
        <v>12675</v>
      </c>
      <c r="BP1278" s="522">
        <v>9540</v>
      </c>
      <c r="BQ1278" s="522">
        <v>53198</v>
      </c>
      <c r="BR1278" s="522">
        <v>41565</v>
      </c>
      <c r="BS1278" s="522">
        <v>12880</v>
      </c>
      <c r="BT1278" s="522">
        <v>8711</v>
      </c>
      <c r="BU1278" s="522">
        <v>320</v>
      </c>
      <c r="BV1278" s="522">
        <v>247</v>
      </c>
      <c r="BW1278" s="522">
        <v>304</v>
      </c>
      <c r="BX1278" s="522">
        <v>170494</v>
      </c>
      <c r="BY1278" s="522">
        <v>561</v>
      </c>
      <c r="BZ1278" s="522">
        <v>963</v>
      </c>
      <c r="CA1278" s="522">
        <v>41</v>
      </c>
      <c r="CB1278" s="522">
        <v>18042</v>
      </c>
      <c r="CC1278" s="522">
        <v>440</v>
      </c>
      <c r="CD1278" s="522">
        <v>954</v>
      </c>
      <c r="CE1278" s="522">
        <v>9536</v>
      </c>
      <c r="CF1278" s="522">
        <v>4951877</v>
      </c>
      <c r="CG1278" s="522">
        <v>519</v>
      </c>
      <c r="CH1278" s="522">
        <v>895</v>
      </c>
      <c r="CI1278" s="522">
        <v>4266</v>
      </c>
      <c r="CJ1278" s="522">
        <v>10254570</v>
      </c>
      <c r="CK1278" s="522">
        <v>2404</v>
      </c>
      <c r="CL1278" s="522">
        <v>5283</v>
      </c>
      <c r="CM1278" s="522">
        <v>941</v>
      </c>
      <c r="CN1278" s="522">
        <v>2061251</v>
      </c>
      <c r="CO1278" s="522">
        <v>2190</v>
      </c>
      <c r="CP1278" s="522">
        <v>4988</v>
      </c>
      <c r="CQ1278" s="522">
        <v>33809</v>
      </c>
      <c r="CR1278" s="522">
        <v>74854932</v>
      </c>
      <c r="CS1278" s="522">
        <v>2214</v>
      </c>
      <c r="CT1278" s="522">
        <v>4970</v>
      </c>
      <c r="CU1278" s="522">
        <v>1482</v>
      </c>
      <c r="CV1278" s="522">
        <v>9016985</v>
      </c>
      <c r="CW1278" s="522">
        <v>6084</v>
      </c>
      <c r="CX1278" s="522">
        <v>12479</v>
      </c>
      <c r="CY1278" s="522">
        <v>825</v>
      </c>
      <c r="CZ1278" s="522">
        <v>5193231</v>
      </c>
      <c r="DA1278" s="522">
        <v>6295</v>
      </c>
      <c r="DB1278" s="522">
        <v>13682</v>
      </c>
      <c r="DC1278" s="522">
        <v>2206</v>
      </c>
      <c r="DD1278" s="522">
        <v>19542070</v>
      </c>
      <c r="DE1278" s="522">
        <v>8859</v>
      </c>
      <c r="DF1278" s="522">
        <v>19468</v>
      </c>
      <c r="DG1278" s="522">
        <v>534</v>
      </c>
      <c r="DH1278" s="522">
        <v>5798053</v>
      </c>
      <c r="DI1278" s="522">
        <v>10858</v>
      </c>
      <c r="DJ1278" s="522">
        <v>27717</v>
      </c>
      <c r="DK1278" s="522">
        <v>266</v>
      </c>
      <c r="DL1278" s="522">
        <v>107559</v>
      </c>
      <c r="DM1278" s="522">
        <v>404</v>
      </c>
      <c r="DN1278" s="522">
        <v>674</v>
      </c>
      <c r="DO1278" s="522">
        <v>5769</v>
      </c>
      <c r="DP1278" s="522">
        <v>271550</v>
      </c>
      <c r="DQ1278" s="522">
        <v>47</v>
      </c>
      <c r="DR1278" s="522">
        <v>88</v>
      </c>
      <c r="DS1278" s="522">
        <v>50</v>
      </c>
      <c r="DT1278" s="522">
        <v>99611</v>
      </c>
      <c r="DU1278" s="522">
        <v>1992</v>
      </c>
      <c r="DV1278" s="522">
        <v>3872</v>
      </c>
      <c r="DW1278" s="522">
        <v>42</v>
      </c>
      <c r="DX1278" s="522">
        <v>40326</v>
      </c>
      <c r="DY1278" s="522">
        <v>67998431</v>
      </c>
      <c r="DZ1278" s="522">
        <v>1686</v>
      </c>
      <c r="EA1278" s="522">
        <v>3530</v>
      </c>
      <c r="EB1278" s="522">
        <v>23479</v>
      </c>
      <c r="EC1278" s="522">
        <v>10480</v>
      </c>
      <c r="ED1278" s="522">
        <v>3887</v>
      </c>
      <c r="EE1278" s="522">
        <v>22650007</v>
      </c>
      <c r="EF1278" s="522">
        <v>3550</v>
      </c>
      <c r="EG1278" s="522">
        <v>119</v>
      </c>
      <c r="EH1278" s="522">
        <v>30</v>
      </c>
      <c r="EI1278" s="522"/>
      <c r="EJ1278" s="483"/>
      <c r="EK1278" s="483"/>
      <c r="EL1278" s="483"/>
      <c r="EM1278" s="483"/>
      <c r="EN1278" s="483"/>
      <c r="EO1278" s="483"/>
      <c r="EP1278" s="483"/>
      <c r="EQ1278" s="483"/>
      <c r="ER1278" s="483"/>
      <c r="ES1278" s="483"/>
      <c r="ET1278" s="483"/>
      <c r="EU1278" s="483"/>
      <c r="EV1278" s="483"/>
      <c r="EW1278" s="483"/>
      <c r="EX1278" s="483"/>
      <c r="EY1278" s="483"/>
      <c r="EZ1278" s="484"/>
      <c r="FA1278" s="468">
        <f t="shared" si="2545"/>
        <v>11</v>
      </c>
      <c r="FB1278" s="485">
        <f t="shared" si="2525"/>
        <v>2023</v>
      </c>
      <c r="FC1278" s="486">
        <f t="shared" si="2526"/>
        <v>45231</v>
      </c>
      <c r="FD1278" s="470">
        <f t="shared" si="2527"/>
        <v>30</v>
      </c>
      <c r="FE1278" s="471"/>
      <c r="FF1278" s="517">
        <f t="shared" si="2541"/>
        <v>0.61261548263778276</v>
      </c>
      <c r="FG1278" s="471"/>
      <c r="FH1278" s="487">
        <f t="shared" si="2546"/>
        <v>1.8170225685659347</v>
      </c>
      <c r="FI1278" s="487">
        <f t="shared" si="2547"/>
        <v>1.3562392470397733</v>
      </c>
      <c r="FJ1278" s="487">
        <f t="shared" si="2548"/>
        <v>1.7759562841530054</v>
      </c>
      <c r="FK1278" s="487">
        <f t="shared" si="2549"/>
        <v>1.3366960907944514</v>
      </c>
      <c r="FL1278" s="487">
        <f t="shared" si="2550"/>
        <v>1.3634919007586632</v>
      </c>
      <c r="FM1278" s="487">
        <f t="shared" si="2551"/>
        <v>1.0653321714168547</v>
      </c>
      <c r="FN1278" s="487">
        <f t="shared" si="2552"/>
        <v>1.5811441198134053</v>
      </c>
      <c r="FO1278" s="487">
        <f t="shared" si="2553"/>
        <v>1.0693591946967838</v>
      </c>
      <c r="FP1278" s="487">
        <f t="shared" si="2554"/>
        <v>1.4545454545454546</v>
      </c>
      <c r="FQ1278" s="487">
        <f t="shared" si="2555"/>
        <v>1.1227272727272728</v>
      </c>
      <c r="FR1278" s="459"/>
      <c r="FS1278" s="468">
        <f t="shared" si="2544"/>
        <v>0</v>
      </c>
      <c r="FT1278" s="468">
        <f t="shared" si="2544"/>
        <v>2406122</v>
      </c>
      <c r="FU1278" s="468">
        <f t="shared" si="2544"/>
        <v>4242373</v>
      </c>
      <c r="FV1278" s="468">
        <f t="shared" si="2544"/>
        <v>6205262</v>
      </c>
      <c r="FW1278" s="468">
        <f t="shared" si="2544"/>
        <v>8883019</v>
      </c>
      <c r="FX1278" s="468">
        <f t="shared" si="2544"/>
        <v>7115589</v>
      </c>
      <c r="FY1278" s="468">
        <f t="shared" si="2544"/>
        <v>195040984</v>
      </c>
      <c r="FZ1278" s="468">
        <f t="shared" si="2544"/>
        <v>122027080</v>
      </c>
      <c r="GA1278" s="468">
        <f t="shared" si="2544"/>
        <v>4461380</v>
      </c>
      <c r="GB1278" s="468">
        <f t="shared" si="2538"/>
        <v>22506660</v>
      </c>
      <c r="GC1278" s="468">
        <f t="shared" si="2538"/>
        <v>11773426</v>
      </c>
      <c r="GD1278" s="468">
        <f t="shared" si="2542"/>
        <v>292752</v>
      </c>
      <c r="GE1278" s="468">
        <f t="shared" si="2542"/>
        <v>39114</v>
      </c>
      <c r="GF1278" s="468">
        <f t="shared" si="2542"/>
        <v>8534720</v>
      </c>
      <c r="GG1278" s="468">
        <f t="shared" si="2542"/>
        <v>22537278</v>
      </c>
      <c r="GH1278" s="468">
        <f t="shared" si="2542"/>
        <v>4693708</v>
      </c>
      <c r="GI1278" s="468">
        <f t="shared" si="2542"/>
        <v>168030730</v>
      </c>
      <c r="GJ1278" s="468">
        <f t="shared" si="2542"/>
        <v>18493878</v>
      </c>
      <c r="GK1278" s="468">
        <f t="shared" si="2542"/>
        <v>11287650</v>
      </c>
      <c r="GL1278" s="468">
        <f t="shared" si="2542"/>
        <v>42946408</v>
      </c>
      <c r="GM1278" s="468">
        <f t="shared" si="2542"/>
        <v>14800878</v>
      </c>
      <c r="GN1278" s="468">
        <f t="shared" si="2529"/>
        <v>193600</v>
      </c>
      <c r="GO1278" s="468">
        <f t="shared" si="2543"/>
        <v>179284</v>
      </c>
      <c r="GP1278" s="468">
        <f t="shared" si="2543"/>
        <v>507672</v>
      </c>
      <c r="GQ1278" s="468">
        <f t="shared" si="2543"/>
        <v>142350780</v>
      </c>
      <c r="GR1278" s="468"/>
      <c r="GS1278" s="468"/>
      <c r="GT1278" s="468"/>
      <c r="GU1278" s="468"/>
      <c r="GV1278" s="425"/>
    </row>
    <row r="1279" spans="1:204" ht="9.75" customHeight="1" x14ac:dyDescent="0.2">
      <c r="A1279" s="472" t="str">
        <f t="shared" si="2535"/>
        <v>2023-24DECEMBERRX9</v>
      </c>
      <c r="B1279" s="488" t="str">
        <f t="shared" si="2516"/>
        <v>2023-24</v>
      </c>
      <c r="C1279" s="400" t="s">
        <v>650</v>
      </c>
      <c r="D1279" s="488" t="str">
        <f t="shared" si="2539"/>
        <v>Y60</v>
      </c>
      <c r="E1279" s="488" t="str">
        <f t="shared" si="2540"/>
        <v>Midlands</v>
      </c>
      <c r="F1279" s="474" t="s">
        <v>451</v>
      </c>
      <c r="G1279" s="474" t="s">
        <v>686</v>
      </c>
      <c r="H1279" s="518">
        <v>112502</v>
      </c>
      <c r="I1279" s="518">
        <v>86479</v>
      </c>
      <c r="J1279" s="518">
        <v>803793</v>
      </c>
      <c r="K1279" s="518">
        <v>9</v>
      </c>
      <c r="L1279" s="518">
        <v>2</v>
      </c>
      <c r="M1279" s="518">
        <v>17</v>
      </c>
      <c r="N1279" s="518">
        <v>59</v>
      </c>
      <c r="O1279" s="518">
        <v>152</v>
      </c>
      <c r="P1279" s="518">
        <v>598</v>
      </c>
      <c r="Q1279" s="518">
        <v>1726</v>
      </c>
      <c r="R1279" s="518">
        <v>655</v>
      </c>
      <c r="S1279" s="518">
        <v>70289</v>
      </c>
      <c r="T1279" s="518">
        <v>7282</v>
      </c>
      <c r="U1279" s="518">
        <v>4626</v>
      </c>
      <c r="V1279" s="518">
        <v>41589</v>
      </c>
      <c r="W1279" s="518">
        <v>7871</v>
      </c>
      <c r="X1279" s="518">
        <v>441</v>
      </c>
      <c r="Y1279" s="518">
        <v>4096199</v>
      </c>
      <c r="Z1279" s="518">
        <v>563</v>
      </c>
      <c r="AA1279" s="518">
        <v>993</v>
      </c>
      <c r="AB1279" s="518">
        <v>4016622</v>
      </c>
      <c r="AC1279" s="518">
        <v>868</v>
      </c>
      <c r="AD1279" s="518">
        <v>1727</v>
      </c>
      <c r="AE1279" s="518">
        <v>140126683</v>
      </c>
      <c r="AF1279" s="518">
        <v>3369</v>
      </c>
      <c r="AG1279" s="518">
        <v>7289</v>
      </c>
      <c r="AH1279" s="518">
        <v>95034359</v>
      </c>
      <c r="AI1279" s="518">
        <v>12074</v>
      </c>
      <c r="AJ1279" s="518">
        <v>29039</v>
      </c>
      <c r="AK1279" s="518">
        <v>4493755</v>
      </c>
      <c r="AL1279" s="518">
        <v>10190</v>
      </c>
      <c r="AM1279" s="518">
        <v>22995</v>
      </c>
      <c r="AN1279" s="518">
        <v>400</v>
      </c>
      <c r="AO1279" s="518">
        <v>3531</v>
      </c>
      <c r="AP1279" s="518">
        <v>3138</v>
      </c>
      <c r="AQ1279" s="518">
        <v>5938640</v>
      </c>
      <c r="AR1279" s="518">
        <v>1892</v>
      </c>
      <c r="AS1279" s="518">
        <v>3747</v>
      </c>
      <c r="AT1279" s="518">
        <v>11245</v>
      </c>
      <c r="AU1279" s="518">
        <v>3480</v>
      </c>
      <c r="AV1279" s="518">
        <v>3109</v>
      </c>
      <c r="AW1279" s="518">
        <v>3324</v>
      </c>
      <c r="AX1279" s="518">
        <v>2030</v>
      </c>
      <c r="AY1279" s="518">
        <v>2626</v>
      </c>
      <c r="AZ1279" s="518">
        <v>1683</v>
      </c>
      <c r="BA1279" s="518">
        <v>16840</v>
      </c>
      <c r="BB1279" s="518">
        <v>45042371</v>
      </c>
      <c r="BC1279" s="518">
        <v>2675</v>
      </c>
      <c r="BD1279" s="518">
        <v>5498</v>
      </c>
      <c r="BE1279" s="518">
        <v>4166</v>
      </c>
      <c r="BF1279" s="518">
        <v>3573</v>
      </c>
      <c r="BG1279" s="518">
        <v>2335</v>
      </c>
      <c r="BH1279" s="518">
        <v>6766</v>
      </c>
      <c r="BI1279" s="518">
        <v>32186</v>
      </c>
      <c r="BJ1279" s="518">
        <v>4118</v>
      </c>
      <c r="BK1279" s="518">
        <v>22740</v>
      </c>
      <c r="BL1279" s="518">
        <v>59044</v>
      </c>
      <c r="BM1279" s="518">
        <v>14200</v>
      </c>
      <c r="BN1279" s="518">
        <v>10797</v>
      </c>
      <c r="BO1279" s="518">
        <v>8945</v>
      </c>
      <c r="BP1279" s="518">
        <v>6983</v>
      </c>
      <c r="BQ1279" s="518">
        <v>55639</v>
      </c>
      <c r="BR1279" s="518">
        <v>44467</v>
      </c>
      <c r="BS1279" s="518">
        <v>13035</v>
      </c>
      <c r="BT1279" s="518">
        <v>8605</v>
      </c>
      <c r="BU1279" s="518">
        <v>583</v>
      </c>
      <c r="BV1279" s="518">
        <v>449</v>
      </c>
      <c r="BW1279" s="518">
        <v>0</v>
      </c>
      <c r="BX1279" s="518">
        <v>0</v>
      </c>
      <c r="BY1279" s="518" t="s">
        <v>152</v>
      </c>
      <c r="BZ1279" s="518" t="s">
        <v>152</v>
      </c>
      <c r="CA1279" s="518">
        <v>10</v>
      </c>
      <c r="CB1279" s="518">
        <v>9306</v>
      </c>
      <c r="CC1279" s="518">
        <v>931</v>
      </c>
      <c r="CD1279" s="518">
        <v>1840</v>
      </c>
      <c r="CE1279" s="518">
        <v>7272</v>
      </c>
      <c r="CF1279" s="518">
        <v>4086893</v>
      </c>
      <c r="CG1279" s="518">
        <v>562</v>
      </c>
      <c r="CH1279" s="518">
        <v>990</v>
      </c>
      <c r="CI1279" s="518">
        <v>784</v>
      </c>
      <c r="CJ1279" s="518">
        <v>2770802</v>
      </c>
      <c r="CK1279" s="518">
        <v>3534</v>
      </c>
      <c r="CL1279" s="518">
        <v>7473</v>
      </c>
      <c r="CM1279" s="518">
        <v>739</v>
      </c>
      <c r="CN1279" s="518">
        <v>2520531</v>
      </c>
      <c r="CO1279" s="518">
        <v>3411</v>
      </c>
      <c r="CP1279" s="518">
        <v>7701</v>
      </c>
      <c r="CQ1279" s="518">
        <v>40066</v>
      </c>
      <c r="CR1279" s="518">
        <v>134835350</v>
      </c>
      <c r="CS1279" s="518">
        <v>3365</v>
      </c>
      <c r="CT1279" s="518">
        <v>7275</v>
      </c>
      <c r="CU1279" s="518">
        <v>1</v>
      </c>
      <c r="CV1279" s="518">
        <v>3296</v>
      </c>
      <c r="CW1279" s="518">
        <v>3296</v>
      </c>
      <c r="CX1279" s="518">
        <v>3296</v>
      </c>
      <c r="CY1279" s="518">
        <v>239</v>
      </c>
      <c r="CZ1279" s="518">
        <v>4461692</v>
      </c>
      <c r="DA1279" s="518">
        <v>18668</v>
      </c>
      <c r="DB1279" s="518">
        <v>46631</v>
      </c>
      <c r="DC1279" s="518">
        <v>1170</v>
      </c>
      <c r="DD1279" s="518">
        <v>12314248</v>
      </c>
      <c r="DE1279" s="518">
        <v>10525</v>
      </c>
      <c r="DF1279" s="518">
        <v>21063</v>
      </c>
      <c r="DG1279" s="518">
        <v>65</v>
      </c>
      <c r="DH1279" s="518">
        <v>1381394</v>
      </c>
      <c r="DI1279" s="518">
        <v>21252</v>
      </c>
      <c r="DJ1279" s="518">
        <v>52881</v>
      </c>
      <c r="DK1279" s="518">
        <v>109</v>
      </c>
      <c r="DL1279" s="518">
        <v>35051</v>
      </c>
      <c r="DM1279" s="518">
        <v>322</v>
      </c>
      <c r="DN1279" s="518">
        <v>507</v>
      </c>
      <c r="DO1279" s="518">
        <v>3287</v>
      </c>
      <c r="DP1279" s="518">
        <v>75464</v>
      </c>
      <c r="DQ1279" s="518">
        <v>23</v>
      </c>
      <c r="DR1279" s="518">
        <v>41</v>
      </c>
      <c r="DS1279" s="518">
        <v>15</v>
      </c>
      <c r="DT1279" s="518">
        <v>50242</v>
      </c>
      <c r="DU1279" s="518">
        <v>3349</v>
      </c>
      <c r="DV1279" s="518">
        <v>6510</v>
      </c>
      <c r="DW1279" s="518">
        <v>11</v>
      </c>
      <c r="DX1279" s="518">
        <v>38078</v>
      </c>
      <c r="DY1279" s="518">
        <v>93967139</v>
      </c>
      <c r="DZ1279" s="518">
        <v>2468</v>
      </c>
      <c r="EA1279" s="518">
        <v>5371</v>
      </c>
      <c r="EB1279" s="518">
        <v>28095</v>
      </c>
      <c r="EC1279" s="518">
        <v>13499</v>
      </c>
      <c r="ED1279" s="518">
        <v>5762</v>
      </c>
      <c r="EE1279" s="518">
        <v>44504406</v>
      </c>
      <c r="EF1279" s="518">
        <v>0</v>
      </c>
      <c r="EG1279" s="518">
        <v>208</v>
      </c>
      <c r="EH1279" s="518">
        <v>193</v>
      </c>
      <c r="EI1279" s="518"/>
      <c r="EJ1279" s="475"/>
      <c r="EK1279" s="475"/>
      <c r="EL1279" s="475"/>
      <c r="EM1279" s="475"/>
      <c r="EN1279" s="475"/>
      <c r="EO1279" s="475"/>
      <c r="EP1279" s="475"/>
      <c r="EQ1279" s="475"/>
      <c r="ER1279" s="475"/>
      <c r="ES1279" s="475"/>
      <c r="ET1279" s="475"/>
      <c r="EU1279" s="475"/>
      <c r="EV1279" s="475"/>
      <c r="EW1279" s="475"/>
      <c r="EX1279" s="475"/>
      <c r="EY1279" s="475"/>
      <c r="EZ1279" s="476"/>
      <c r="FA1279" s="446">
        <f t="shared" si="2545"/>
        <v>12</v>
      </c>
      <c r="FB1279" s="417">
        <f t="shared" si="2525"/>
        <v>2023</v>
      </c>
      <c r="FC1279" s="448">
        <f t="shared" si="2526"/>
        <v>45261</v>
      </c>
      <c r="FD1279" s="449">
        <f t="shared" si="2527"/>
        <v>31</v>
      </c>
      <c r="FE1279" s="450"/>
      <c r="FF1279" s="451">
        <f>DO1279/(T1279-P1279)</f>
        <v>0.49177139437462597</v>
      </c>
      <c r="FG1279" s="450"/>
      <c r="FH1279" s="452">
        <f t="shared" si="2546"/>
        <v>1.9500137324910738</v>
      </c>
      <c r="FI1279" s="452">
        <f t="shared" si="2547"/>
        <v>1.4826970612469101</v>
      </c>
      <c r="FJ1279" s="452">
        <f t="shared" si="2548"/>
        <v>1.9336359706009512</v>
      </c>
      <c r="FK1279" s="452">
        <f t="shared" si="2549"/>
        <v>1.5095114569822741</v>
      </c>
      <c r="FL1279" s="452">
        <f t="shared" si="2550"/>
        <v>1.337829714587992</v>
      </c>
      <c r="FM1279" s="452">
        <f t="shared" si="2551"/>
        <v>1.0692009906465652</v>
      </c>
      <c r="FN1279" s="452">
        <f t="shared" si="2552"/>
        <v>1.6560792783636133</v>
      </c>
      <c r="FO1279" s="452">
        <f t="shared" si="2553"/>
        <v>1.0932537161732945</v>
      </c>
      <c r="FP1279" s="452">
        <f t="shared" si="2554"/>
        <v>1.3219954648526078</v>
      </c>
      <c r="FQ1279" s="452">
        <f t="shared" si="2555"/>
        <v>1.0181405895691611</v>
      </c>
      <c r="FR1279" s="453"/>
      <c r="FS1279" s="446">
        <f t="shared" si="2544"/>
        <v>172958</v>
      </c>
      <c r="FT1279" s="446">
        <f t="shared" si="2544"/>
        <v>1470143</v>
      </c>
      <c r="FU1279" s="446">
        <f t="shared" si="2544"/>
        <v>5102261</v>
      </c>
      <c r="FV1279" s="446">
        <f t="shared" si="2544"/>
        <v>13144808</v>
      </c>
      <c r="FW1279" s="446">
        <f t="shared" si="2544"/>
        <v>7231026</v>
      </c>
      <c r="FX1279" s="446">
        <f t="shared" si="2544"/>
        <v>7989102</v>
      </c>
      <c r="FY1279" s="446">
        <f t="shared" si="2544"/>
        <v>303142221</v>
      </c>
      <c r="FZ1279" s="446">
        <f t="shared" si="2544"/>
        <v>228565969</v>
      </c>
      <c r="GA1279" s="446">
        <f t="shared" si="2544"/>
        <v>10140795</v>
      </c>
      <c r="GB1279" s="446">
        <f t="shared" si="2538"/>
        <v>92586320</v>
      </c>
      <c r="GC1279" s="446">
        <f t="shared" si="2538"/>
        <v>11758086</v>
      </c>
      <c r="GD1279" s="446" t="str">
        <f t="shared" ref="GD1279:GM1288" si="2556">IFERROR(HLOOKUP(GD$1,$H$5:$HA$10112,MATCH($A1279,$A$5:$A$10112,0),0)*HLOOKUP(GD$2,$H$5:$HA$10112,MATCH($A1279,$A$5:$A$10112,0),0),"-")</f>
        <v>-</v>
      </c>
      <c r="GE1279" s="446">
        <f t="shared" si="2556"/>
        <v>18400</v>
      </c>
      <c r="GF1279" s="446">
        <f t="shared" si="2556"/>
        <v>7199280</v>
      </c>
      <c r="GG1279" s="446">
        <f t="shared" si="2556"/>
        <v>5858832</v>
      </c>
      <c r="GH1279" s="446">
        <f t="shared" si="2556"/>
        <v>5691039</v>
      </c>
      <c r="GI1279" s="446">
        <f t="shared" si="2556"/>
        <v>291480150</v>
      </c>
      <c r="GJ1279" s="446">
        <f t="shared" si="2556"/>
        <v>3296</v>
      </c>
      <c r="GK1279" s="446">
        <f t="shared" si="2556"/>
        <v>11144809</v>
      </c>
      <c r="GL1279" s="446">
        <f t="shared" si="2556"/>
        <v>24643710</v>
      </c>
      <c r="GM1279" s="446">
        <f t="shared" si="2556"/>
        <v>3437265</v>
      </c>
      <c r="GN1279" s="446">
        <f t="shared" si="2529"/>
        <v>97650</v>
      </c>
      <c r="GO1279" s="446">
        <f t="shared" si="2543"/>
        <v>55263</v>
      </c>
      <c r="GP1279" s="446">
        <f t="shared" si="2543"/>
        <v>134767</v>
      </c>
      <c r="GQ1279" s="446">
        <f t="shared" si="2543"/>
        <v>204516938</v>
      </c>
      <c r="GR1279" s="446"/>
      <c r="GS1279" s="446"/>
      <c r="GT1279" s="446"/>
      <c r="GU1279" s="446"/>
      <c r="GV1279" s="416"/>
    </row>
    <row r="1280" spans="1:204" ht="9.75" customHeight="1" x14ac:dyDescent="0.2">
      <c r="A1280" s="417" t="str">
        <f t="shared" si="2535"/>
        <v>2023-24DECEMBERRYC</v>
      </c>
      <c r="B1280" s="458" t="str">
        <f t="shared" si="2516"/>
        <v>2023-24</v>
      </c>
      <c r="C1280" s="402" t="s">
        <v>650</v>
      </c>
      <c r="D1280" s="458" t="str">
        <f t="shared" si="2539"/>
        <v>Y61</v>
      </c>
      <c r="E1280" s="458" t="str">
        <f t="shared" si="2540"/>
        <v>East of England</v>
      </c>
      <c r="F1280" s="478" t="s">
        <v>453</v>
      </c>
      <c r="G1280" s="478" t="s">
        <v>687</v>
      </c>
      <c r="H1280" s="510">
        <v>128994</v>
      </c>
      <c r="I1280" s="510">
        <v>94066</v>
      </c>
      <c r="J1280" s="510">
        <v>803032</v>
      </c>
      <c r="K1280" s="510">
        <v>9</v>
      </c>
      <c r="L1280" s="510">
        <v>0</v>
      </c>
      <c r="M1280" s="510">
        <v>27</v>
      </c>
      <c r="N1280" s="510">
        <v>66</v>
      </c>
      <c r="O1280" s="510">
        <v>146</v>
      </c>
      <c r="P1280" s="510">
        <v>551</v>
      </c>
      <c r="Q1280" s="510">
        <v>4</v>
      </c>
      <c r="R1280" s="510">
        <v>3174</v>
      </c>
      <c r="S1280" s="510">
        <v>76993</v>
      </c>
      <c r="T1280" s="510">
        <v>9044</v>
      </c>
      <c r="U1280" s="510">
        <v>5818</v>
      </c>
      <c r="V1280" s="510">
        <v>43189</v>
      </c>
      <c r="W1280" s="510">
        <v>15265</v>
      </c>
      <c r="X1280" s="510">
        <v>330</v>
      </c>
      <c r="Y1280" s="510">
        <v>5029439</v>
      </c>
      <c r="Z1280" s="510">
        <v>556</v>
      </c>
      <c r="AA1280" s="510">
        <v>1038</v>
      </c>
      <c r="AB1280" s="510">
        <v>4341191</v>
      </c>
      <c r="AC1280" s="510">
        <v>746</v>
      </c>
      <c r="AD1280" s="510">
        <v>1341</v>
      </c>
      <c r="AE1280" s="510">
        <v>132009608</v>
      </c>
      <c r="AF1280" s="510">
        <v>3057</v>
      </c>
      <c r="AG1280" s="510">
        <v>6703</v>
      </c>
      <c r="AH1280" s="510">
        <v>142651024</v>
      </c>
      <c r="AI1280" s="510">
        <v>9345</v>
      </c>
      <c r="AJ1280" s="510">
        <v>21230</v>
      </c>
      <c r="AK1280" s="510">
        <v>4604877</v>
      </c>
      <c r="AL1280" s="510">
        <v>13954</v>
      </c>
      <c r="AM1280" s="510">
        <v>38725</v>
      </c>
      <c r="AN1280" s="510">
        <v>171</v>
      </c>
      <c r="AO1280" s="510">
        <v>2497</v>
      </c>
      <c r="AP1280" s="510">
        <v>2502</v>
      </c>
      <c r="AQ1280" s="510">
        <v>9848458</v>
      </c>
      <c r="AR1280" s="510">
        <v>3936</v>
      </c>
      <c r="AS1280" s="510">
        <v>9030</v>
      </c>
      <c r="AT1280" s="510">
        <v>7997</v>
      </c>
      <c r="AU1280" s="510">
        <v>553</v>
      </c>
      <c r="AV1280" s="510">
        <v>5898</v>
      </c>
      <c r="AW1280" s="510">
        <v>7853</v>
      </c>
      <c r="AX1280" s="510">
        <v>161</v>
      </c>
      <c r="AY1280" s="510">
        <v>1385</v>
      </c>
      <c r="AZ1280" s="510">
        <v>1330</v>
      </c>
      <c r="BA1280" s="510">
        <v>12575</v>
      </c>
      <c r="BB1280" s="510">
        <v>48873043</v>
      </c>
      <c r="BC1280" s="510">
        <v>3887</v>
      </c>
      <c r="BD1280" s="510">
        <v>7944</v>
      </c>
      <c r="BE1280" s="510">
        <v>470</v>
      </c>
      <c r="BF1280" s="510">
        <v>5056</v>
      </c>
      <c r="BG1280" s="510">
        <v>4798</v>
      </c>
      <c r="BH1280" s="510">
        <v>2251</v>
      </c>
      <c r="BI1280" s="510">
        <v>40360</v>
      </c>
      <c r="BJ1280" s="510">
        <v>2434</v>
      </c>
      <c r="BK1280" s="510">
        <v>26202</v>
      </c>
      <c r="BL1280" s="510">
        <v>68996</v>
      </c>
      <c r="BM1280" s="510">
        <v>20697</v>
      </c>
      <c r="BN1280" s="510">
        <v>14179</v>
      </c>
      <c r="BO1280" s="510">
        <v>12968</v>
      </c>
      <c r="BP1280" s="510">
        <v>9093</v>
      </c>
      <c r="BQ1280" s="510">
        <v>68633</v>
      </c>
      <c r="BR1280" s="510">
        <v>46965</v>
      </c>
      <c r="BS1280" s="510">
        <v>28841</v>
      </c>
      <c r="BT1280" s="510">
        <v>16970</v>
      </c>
      <c r="BU1280" s="510">
        <v>623</v>
      </c>
      <c r="BV1280" s="510">
        <v>363</v>
      </c>
      <c r="BW1280" s="510">
        <v>7</v>
      </c>
      <c r="BX1280" s="510">
        <v>2385</v>
      </c>
      <c r="BY1280" s="510">
        <v>341</v>
      </c>
      <c r="BZ1280" s="510">
        <v>566</v>
      </c>
      <c r="CA1280" s="510">
        <v>1</v>
      </c>
      <c r="CB1280" s="510">
        <v>8</v>
      </c>
      <c r="CC1280" s="510">
        <v>8</v>
      </c>
      <c r="CD1280" s="510">
        <v>8</v>
      </c>
      <c r="CE1280" s="510">
        <v>9036</v>
      </c>
      <c r="CF1280" s="510">
        <v>5027046</v>
      </c>
      <c r="CG1280" s="510">
        <v>556</v>
      </c>
      <c r="CH1280" s="510">
        <v>1039</v>
      </c>
      <c r="CI1280" s="510">
        <v>3355</v>
      </c>
      <c r="CJ1280" s="510">
        <v>11014812</v>
      </c>
      <c r="CK1280" s="510">
        <v>3283</v>
      </c>
      <c r="CL1280" s="510">
        <v>6937</v>
      </c>
      <c r="CM1280" s="510">
        <v>1054</v>
      </c>
      <c r="CN1280" s="510">
        <v>3319050</v>
      </c>
      <c r="CO1280" s="510">
        <v>3149</v>
      </c>
      <c r="CP1280" s="510">
        <v>7302</v>
      </c>
      <c r="CQ1280" s="510">
        <v>38780</v>
      </c>
      <c r="CR1280" s="510">
        <v>117675746</v>
      </c>
      <c r="CS1280" s="510">
        <v>3034</v>
      </c>
      <c r="CT1280" s="510">
        <v>6660</v>
      </c>
      <c r="CU1280" s="510">
        <v>370</v>
      </c>
      <c r="CV1280" s="510">
        <v>5769046</v>
      </c>
      <c r="CW1280" s="510">
        <v>15592</v>
      </c>
      <c r="CX1280" s="510">
        <v>50624</v>
      </c>
      <c r="CY1280" s="510">
        <v>131</v>
      </c>
      <c r="CZ1280" s="510">
        <v>1449514</v>
      </c>
      <c r="DA1280" s="510">
        <v>11065</v>
      </c>
      <c r="DB1280" s="510">
        <v>30952</v>
      </c>
      <c r="DC1280" s="510">
        <v>566</v>
      </c>
      <c r="DD1280" s="510">
        <v>13207466</v>
      </c>
      <c r="DE1280" s="510">
        <v>23335</v>
      </c>
      <c r="DF1280" s="510">
        <v>69196</v>
      </c>
      <c r="DG1280" s="510">
        <v>97</v>
      </c>
      <c r="DH1280" s="510">
        <v>1198234</v>
      </c>
      <c r="DI1280" s="510">
        <v>12353</v>
      </c>
      <c r="DJ1280" s="510">
        <v>40338</v>
      </c>
      <c r="DK1280" s="510">
        <v>674</v>
      </c>
      <c r="DL1280" s="510">
        <v>236176</v>
      </c>
      <c r="DM1280" s="510">
        <v>350</v>
      </c>
      <c r="DN1280" s="510">
        <v>649</v>
      </c>
      <c r="DO1280" s="510">
        <v>6049</v>
      </c>
      <c r="DP1280" s="510">
        <v>278054</v>
      </c>
      <c r="DQ1280" s="510">
        <v>46</v>
      </c>
      <c r="DR1280" s="510">
        <v>88</v>
      </c>
      <c r="DS1280" s="510">
        <v>92</v>
      </c>
      <c r="DT1280" s="510">
        <v>142025</v>
      </c>
      <c r="DU1280" s="510">
        <v>1544</v>
      </c>
      <c r="DV1280" s="510">
        <v>3641</v>
      </c>
      <c r="DW1280" s="510">
        <v>79</v>
      </c>
      <c r="DX1280" s="510">
        <v>39208</v>
      </c>
      <c r="DY1280" s="510">
        <v>90601996</v>
      </c>
      <c r="DZ1280" s="510">
        <v>2311</v>
      </c>
      <c r="EA1280" s="510">
        <v>5204</v>
      </c>
      <c r="EB1280" s="510">
        <v>28143</v>
      </c>
      <c r="EC1280" s="510">
        <v>13421</v>
      </c>
      <c r="ED1280" s="510">
        <v>5993</v>
      </c>
      <c r="EE1280" s="510">
        <v>40197528</v>
      </c>
      <c r="EF1280" s="510">
        <v>4129</v>
      </c>
      <c r="EG1280" s="510">
        <v>162</v>
      </c>
      <c r="EH1280" s="510">
        <v>89</v>
      </c>
      <c r="EI1280" s="510"/>
      <c r="EJ1280" s="479"/>
      <c r="EK1280" s="479"/>
      <c r="EL1280" s="479"/>
      <c r="EM1280" s="479"/>
      <c r="EN1280" s="479"/>
      <c r="EO1280" s="479"/>
      <c r="EP1280" s="479"/>
      <c r="EQ1280" s="479"/>
      <c r="ER1280" s="479"/>
      <c r="ES1280" s="479"/>
      <c r="ET1280" s="479"/>
      <c r="EU1280" s="479"/>
      <c r="EV1280" s="479"/>
      <c r="EW1280" s="479"/>
      <c r="EX1280" s="479"/>
      <c r="EY1280" s="479"/>
      <c r="EZ1280" s="516"/>
      <c r="FA1280" s="446">
        <f t="shared" si="2545"/>
        <v>12</v>
      </c>
      <c r="FB1280" s="417">
        <f t="shared" si="2525"/>
        <v>2023</v>
      </c>
      <c r="FC1280" s="448">
        <f t="shared" si="2526"/>
        <v>45261</v>
      </c>
      <c r="FD1280" s="449">
        <f t="shared" si="2527"/>
        <v>31</v>
      </c>
      <c r="FE1280" s="450"/>
      <c r="FF1280" s="451">
        <f t="shared" ref="FF1280:FF1343" si="2557">DO1280/(T1280-P1280)</f>
        <v>0.71223360414458969</v>
      </c>
      <c r="FG1280" s="450"/>
      <c r="FH1280" s="452">
        <f t="shared" si="2546"/>
        <v>2.2884785493144628</v>
      </c>
      <c r="FI1280" s="452">
        <f t="shared" si="2547"/>
        <v>1.5677797434763379</v>
      </c>
      <c r="FJ1280" s="452">
        <f t="shared" si="2548"/>
        <v>2.2289446545204536</v>
      </c>
      <c r="FK1280" s="452">
        <f t="shared" si="2549"/>
        <v>1.5629082158817462</v>
      </c>
      <c r="FL1280" s="452">
        <f t="shared" si="2550"/>
        <v>1.5891314918150454</v>
      </c>
      <c r="FM1280" s="452">
        <f t="shared" si="2551"/>
        <v>1.0874296695917942</v>
      </c>
      <c r="FN1280" s="452">
        <f t="shared" si="2552"/>
        <v>1.8893547330494596</v>
      </c>
      <c r="FO1280" s="452">
        <f t="shared" si="2553"/>
        <v>1.1116934163118244</v>
      </c>
      <c r="FP1280" s="452">
        <f t="shared" si="2554"/>
        <v>1.8878787878787879</v>
      </c>
      <c r="FQ1280" s="452">
        <f t="shared" si="2555"/>
        <v>1.1000000000000001</v>
      </c>
      <c r="FR1280" s="453"/>
      <c r="FS1280" s="446">
        <f t="shared" si="2544"/>
        <v>0</v>
      </c>
      <c r="FT1280" s="446">
        <f t="shared" si="2544"/>
        <v>2539782</v>
      </c>
      <c r="FU1280" s="446">
        <f t="shared" si="2544"/>
        <v>6208356</v>
      </c>
      <c r="FV1280" s="446">
        <f t="shared" si="2544"/>
        <v>13733636</v>
      </c>
      <c r="FW1280" s="446">
        <f t="shared" si="2544"/>
        <v>9387672</v>
      </c>
      <c r="FX1280" s="446">
        <f t="shared" si="2544"/>
        <v>7801938</v>
      </c>
      <c r="FY1280" s="446">
        <f t="shared" si="2544"/>
        <v>289495867</v>
      </c>
      <c r="FZ1280" s="446">
        <f t="shared" si="2544"/>
        <v>324075950</v>
      </c>
      <c r="GA1280" s="446">
        <f t="shared" si="2544"/>
        <v>12779250</v>
      </c>
      <c r="GB1280" s="446">
        <f t="shared" si="2538"/>
        <v>99895800</v>
      </c>
      <c r="GC1280" s="446">
        <f t="shared" si="2538"/>
        <v>22593060</v>
      </c>
      <c r="GD1280" s="446">
        <f t="shared" si="2556"/>
        <v>3962</v>
      </c>
      <c r="GE1280" s="446">
        <f t="shared" si="2556"/>
        <v>8</v>
      </c>
      <c r="GF1280" s="446">
        <f t="shared" si="2556"/>
        <v>9388404</v>
      </c>
      <c r="GG1280" s="446">
        <f t="shared" si="2556"/>
        <v>23273635</v>
      </c>
      <c r="GH1280" s="446">
        <f t="shared" si="2556"/>
        <v>7696308</v>
      </c>
      <c r="GI1280" s="446">
        <f t="shared" si="2556"/>
        <v>258274800</v>
      </c>
      <c r="GJ1280" s="446">
        <f t="shared" si="2556"/>
        <v>18730880</v>
      </c>
      <c r="GK1280" s="446">
        <f t="shared" si="2556"/>
        <v>4054712</v>
      </c>
      <c r="GL1280" s="446">
        <f t="shared" si="2556"/>
        <v>39164936</v>
      </c>
      <c r="GM1280" s="446">
        <f t="shared" si="2556"/>
        <v>3912786</v>
      </c>
      <c r="GN1280" s="446">
        <f t="shared" si="2529"/>
        <v>334972</v>
      </c>
      <c r="GO1280" s="446">
        <f t="shared" si="2543"/>
        <v>437426</v>
      </c>
      <c r="GP1280" s="446">
        <f t="shared" si="2543"/>
        <v>532312</v>
      </c>
      <c r="GQ1280" s="446">
        <f t="shared" si="2543"/>
        <v>204038432</v>
      </c>
      <c r="GR1280" s="446"/>
      <c r="GS1280" s="446"/>
      <c r="GT1280" s="446"/>
      <c r="GU1280" s="446"/>
      <c r="GV1280" s="416"/>
    </row>
    <row r="1281" spans="1:204" ht="9.75" customHeight="1" x14ac:dyDescent="0.2">
      <c r="A1281" s="417" t="str">
        <f t="shared" si="2535"/>
        <v>2023-24DECEMBERR1F</v>
      </c>
      <c r="B1281" s="458" t="str">
        <f t="shared" si="2516"/>
        <v>2023-24</v>
      </c>
      <c r="C1281" s="402" t="s">
        <v>650</v>
      </c>
      <c r="D1281" s="458" t="str">
        <f t="shared" si="2539"/>
        <v>Y59</v>
      </c>
      <c r="E1281" s="458" t="str">
        <f t="shared" si="2540"/>
        <v>South East</v>
      </c>
      <c r="F1281" s="478" t="s">
        <v>458</v>
      </c>
      <c r="G1281" s="478" t="s">
        <v>688</v>
      </c>
      <c r="H1281" s="510">
        <v>3496</v>
      </c>
      <c r="I1281" s="510">
        <v>1853</v>
      </c>
      <c r="J1281" s="510">
        <v>8996</v>
      </c>
      <c r="K1281" s="510">
        <v>5</v>
      </c>
      <c r="L1281" s="510">
        <v>0</v>
      </c>
      <c r="M1281" s="510">
        <v>0</v>
      </c>
      <c r="N1281" s="510">
        <v>28</v>
      </c>
      <c r="O1281" s="510">
        <v>135</v>
      </c>
      <c r="P1281" s="510">
        <v>15</v>
      </c>
      <c r="Q1281" s="510">
        <v>0</v>
      </c>
      <c r="R1281" s="510">
        <v>72</v>
      </c>
      <c r="S1281" s="510">
        <v>2699</v>
      </c>
      <c r="T1281" s="510">
        <v>136</v>
      </c>
      <c r="U1281" s="510">
        <v>83</v>
      </c>
      <c r="V1281" s="510">
        <v>1344</v>
      </c>
      <c r="W1281" s="510">
        <v>814</v>
      </c>
      <c r="X1281" s="510">
        <v>43</v>
      </c>
      <c r="Y1281" s="510">
        <v>76414</v>
      </c>
      <c r="Z1281" s="510">
        <v>562</v>
      </c>
      <c r="AA1281" s="510">
        <v>1003</v>
      </c>
      <c r="AB1281" s="510">
        <v>50484</v>
      </c>
      <c r="AC1281" s="510">
        <v>608</v>
      </c>
      <c r="AD1281" s="510">
        <v>1103</v>
      </c>
      <c r="AE1281" s="510">
        <v>2399546</v>
      </c>
      <c r="AF1281" s="510">
        <v>1785</v>
      </c>
      <c r="AG1281" s="510">
        <v>3612</v>
      </c>
      <c r="AH1281" s="510">
        <v>3955815</v>
      </c>
      <c r="AI1281" s="510">
        <v>4860</v>
      </c>
      <c r="AJ1281" s="510">
        <v>10723</v>
      </c>
      <c r="AK1281" s="510">
        <v>364452</v>
      </c>
      <c r="AL1281" s="510">
        <v>8476</v>
      </c>
      <c r="AM1281" s="510">
        <v>20787</v>
      </c>
      <c r="AN1281" s="510" t="s">
        <v>152</v>
      </c>
      <c r="AO1281" s="510">
        <v>86</v>
      </c>
      <c r="AP1281" s="510">
        <v>4</v>
      </c>
      <c r="AQ1281" s="510">
        <v>6902</v>
      </c>
      <c r="AR1281" s="510">
        <v>1726</v>
      </c>
      <c r="AS1281" s="510">
        <v>3071</v>
      </c>
      <c r="AT1281" s="510">
        <v>216</v>
      </c>
      <c r="AU1281" s="510">
        <v>0</v>
      </c>
      <c r="AV1281" s="510">
        <v>21</v>
      </c>
      <c r="AW1281" s="510">
        <v>32</v>
      </c>
      <c r="AX1281" s="510">
        <v>8</v>
      </c>
      <c r="AY1281" s="510">
        <v>187</v>
      </c>
      <c r="AZ1281" s="510">
        <v>18</v>
      </c>
      <c r="BA1281" s="510" t="s">
        <v>152</v>
      </c>
      <c r="BB1281" s="510" t="s">
        <v>152</v>
      </c>
      <c r="BC1281" s="510" t="s">
        <v>152</v>
      </c>
      <c r="BD1281" s="510" t="s">
        <v>152</v>
      </c>
      <c r="BE1281" s="510" t="s">
        <v>152</v>
      </c>
      <c r="BF1281" s="510" t="s">
        <v>152</v>
      </c>
      <c r="BG1281" s="510" t="s">
        <v>152</v>
      </c>
      <c r="BH1281" s="510" t="s">
        <v>152</v>
      </c>
      <c r="BI1281" s="510">
        <v>1528</v>
      </c>
      <c r="BJ1281" s="510">
        <v>20</v>
      </c>
      <c r="BK1281" s="510">
        <v>935</v>
      </c>
      <c r="BL1281" s="510">
        <v>2483</v>
      </c>
      <c r="BM1281" s="510">
        <v>232</v>
      </c>
      <c r="BN1281" s="510">
        <v>193</v>
      </c>
      <c r="BO1281" s="510">
        <v>132</v>
      </c>
      <c r="BP1281" s="510">
        <v>115</v>
      </c>
      <c r="BQ1281" s="510">
        <v>1310</v>
      </c>
      <c r="BR1281" s="510">
        <v>1202</v>
      </c>
      <c r="BS1281" s="510">
        <v>872</v>
      </c>
      <c r="BT1281" s="510">
        <v>765</v>
      </c>
      <c r="BU1281" s="510">
        <v>44</v>
      </c>
      <c r="BV1281" s="510">
        <v>38</v>
      </c>
      <c r="BW1281" s="510">
        <v>0</v>
      </c>
      <c r="BX1281" s="510">
        <v>0</v>
      </c>
      <c r="BY1281" s="510" t="s">
        <v>152</v>
      </c>
      <c r="BZ1281" s="510" t="s">
        <v>152</v>
      </c>
      <c r="CA1281" s="510">
        <v>0</v>
      </c>
      <c r="CB1281" s="510">
        <v>0</v>
      </c>
      <c r="CC1281" s="510" t="s">
        <v>152</v>
      </c>
      <c r="CD1281" s="510" t="s">
        <v>152</v>
      </c>
      <c r="CE1281" s="510">
        <v>136</v>
      </c>
      <c r="CF1281" s="510">
        <v>76414</v>
      </c>
      <c r="CG1281" s="510">
        <v>562</v>
      </c>
      <c r="CH1281" s="510">
        <v>1003</v>
      </c>
      <c r="CI1281" s="510">
        <v>120</v>
      </c>
      <c r="CJ1281" s="510">
        <v>214141</v>
      </c>
      <c r="CK1281" s="510">
        <v>1785</v>
      </c>
      <c r="CL1281" s="510">
        <v>3756</v>
      </c>
      <c r="CM1281" s="510">
        <v>25</v>
      </c>
      <c r="CN1281" s="510">
        <v>176079</v>
      </c>
      <c r="CO1281" s="510">
        <v>7043</v>
      </c>
      <c r="CP1281" s="510">
        <v>14866</v>
      </c>
      <c r="CQ1281" s="510">
        <v>1199</v>
      </c>
      <c r="CR1281" s="510">
        <v>2009326</v>
      </c>
      <c r="CS1281" s="510">
        <v>1676</v>
      </c>
      <c r="CT1281" s="510">
        <v>3300</v>
      </c>
      <c r="CU1281" s="510">
        <v>109</v>
      </c>
      <c r="CV1281" s="510">
        <v>456614</v>
      </c>
      <c r="CW1281" s="510">
        <v>4189</v>
      </c>
      <c r="CX1281" s="510">
        <v>9409</v>
      </c>
      <c r="CY1281" s="510">
        <v>25</v>
      </c>
      <c r="CZ1281" s="510">
        <v>269636</v>
      </c>
      <c r="DA1281" s="510">
        <v>10785</v>
      </c>
      <c r="DB1281" s="510">
        <v>19260</v>
      </c>
      <c r="DC1281" s="510">
        <v>23</v>
      </c>
      <c r="DD1281" s="510">
        <v>205100</v>
      </c>
      <c r="DE1281" s="510">
        <v>8917</v>
      </c>
      <c r="DF1281" s="510">
        <v>16684</v>
      </c>
      <c r="DG1281" s="510">
        <v>7</v>
      </c>
      <c r="DH1281" s="510">
        <v>75958</v>
      </c>
      <c r="DI1281" s="510">
        <v>10851</v>
      </c>
      <c r="DJ1281" s="510">
        <v>25842</v>
      </c>
      <c r="DK1281" s="510">
        <v>9</v>
      </c>
      <c r="DL1281" s="510">
        <v>2409</v>
      </c>
      <c r="DM1281" s="510">
        <v>268</v>
      </c>
      <c r="DN1281" s="510">
        <v>421</v>
      </c>
      <c r="DO1281" s="510">
        <v>62</v>
      </c>
      <c r="DP1281" s="510">
        <v>2558</v>
      </c>
      <c r="DQ1281" s="510">
        <v>41</v>
      </c>
      <c r="DR1281" s="510">
        <v>85</v>
      </c>
      <c r="DS1281" s="510">
        <v>1</v>
      </c>
      <c r="DT1281" s="510">
        <v>267</v>
      </c>
      <c r="DU1281" s="510">
        <v>267</v>
      </c>
      <c r="DV1281" s="510">
        <v>267</v>
      </c>
      <c r="DW1281" s="510">
        <v>0</v>
      </c>
      <c r="DX1281" s="510">
        <v>1520</v>
      </c>
      <c r="DY1281" s="510">
        <v>1852596</v>
      </c>
      <c r="DZ1281" s="510">
        <v>1219</v>
      </c>
      <c r="EA1281" s="510">
        <v>2075</v>
      </c>
      <c r="EB1281" s="510">
        <v>640</v>
      </c>
      <c r="EC1281" s="510">
        <v>187</v>
      </c>
      <c r="ED1281" s="510">
        <v>69</v>
      </c>
      <c r="EE1281" s="510">
        <v>409219</v>
      </c>
      <c r="EF1281" s="510">
        <v>82</v>
      </c>
      <c r="EG1281" s="510">
        <v>0</v>
      </c>
      <c r="EH1281" s="510">
        <v>10</v>
      </c>
      <c r="EI1281" s="510"/>
      <c r="EJ1281" s="479"/>
      <c r="EK1281" s="479"/>
      <c r="EL1281" s="479"/>
      <c r="EM1281" s="479"/>
      <c r="EN1281" s="479"/>
      <c r="EO1281" s="479"/>
      <c r="EP1281" s="479"/>
      <c r="EQ1281" s="479"/>
      <c r="ER1281" s="479"/>
      <c r="ES1281" s="479"/>
      <c r="ET1281" s="479"/>
      <c r="EU1281" s="479"/>
      <c r="EV1281" s="479"/>
      <c r="EW1281" s="479"/>
      <c r="EX1281" s="479"/>
      <c r="EY1281" s="479"/>
      <c r="EZ1281" s="476"/>
      <c r="FA1281" s="446">
        <f t="shared" si="2545"/>
        <v>12</v>
      </c>
      <c r="FB1281" s="417">
        <f t="shared" si="2525"/>
        <v>2023</v>
      </c>
      <c r="FC1281" s="448">
        <f t="shared" si="2526"/>
        <v>45261</v>
      </c>
      <c r="FD1281" s="449">
        <f t="shared" si="2527"/>
        <v>31</v>
      </c>
      <c r="FE1281" s="450"/>
      <c r="FF1281" s="451">
        <f t="shared" si="2557"/>
        <v>0.51239669421487599</v>
      </c>
      <c r="FG1281" s="450"/>
      <c r="FH1281" s="452">
        <f t="shared" si="2546"/>
        <v>1.7058823529411764</v>
      </c>
      <c r="FI1281" s="452">
        <f t="shared" si="2547"/>
        <v>1.4191176470588236</v>
      </c>
      <c r="FJ1281" s="452">
        <f t="shared" si="2548"/>
        <v>1.5903614457831325</v>
      </c>
      <c r="FK1281" s="452">
        <f t="shared" si="2549"/>
        <v>1.3855421686746987</v>
      </c>
      <c r="FL1281" s="452">
        <f t="shared" si="2550"/>
        <v>0.97470238095238093</v>
      </c>
      <c r="FM1281" s="452">
        <f t="shared" si="2551"/>
        <v>0.89434523809523814</v>
      </c>
      <c r="FN1281" s="452">
        <f t="shared" si="2552"/>
        <v>1.0712530712530712</v>
      </c>
      <c r="FO1281" s="452">
        <f t="shared" si="2553"/>
        <v>0.93980343980343983</v>
      </c>
      <c r="FP1281" s="452">
        <f t="shared" si="2554"/>
        <v>1.0232558139534884</v>
      </c>
      <c r="FQ1281" s="452">
        <f t="shared" si="2555"/>
        <v>0.88372093023255816</v>
      </c>
      <c r="FR1281" s="453"/>
      <c r="FS1281" s="446">
        <f t="shared" si="2544"/>
        <v>0</v>
      </c>
      <c r="FT1281" s="446">
        <f t="shared" si="2544"/>
        <v>0</v>
      </c>
      <c r="FU1281" s="446">
        <f t="shared" si="2544"/>
        <v>51884</v>
      </c>
      <c r="FV1281" s="446">
        <f t="shared" si="2544"/>
        <v>250155</v>
      </c>
      <c r="FW1281" s="446">
        <f t="shared" si="2544"/>
        <v>136408</v>
      </c>
      <c r="FX1281" s="446">
        <f t="shared" si="2544"/>
        <v>91549</v>
      </c>
      <c r="FY1281" s="446">
        <f t="shared" si="2544"/>
        <v>4854528</v>
      </c>
      <c r="FZ1281" s="446">
        <f t="shared" si="2544"/>
        <v>8728522</v>
      </c>
      <c r="GA1281" s="446">
        <f t="shared" si="2544"/>
        <v>893841</v>
      </c>
      <c r="GB1281" s="446" t="str">
        <f t="shared" si="2538"/>
        <v>-</v>
      </c>
      <c r="GC1281" s="446">
        <f t="shared" si="2538"/>
        <v>12284</v>
      </c>
      <c r="GD1281" s="446" t="str">
        <f t="shared" si="2556"/>
        <v>-</v>
      </c>
      <c r="GE1281" s="446" t="str">
        <f t="shared" si="2556"/>
        <v>-</v>
      </c>
      <c r="GF1281" s="446">
        <f t="shared" si="2556"/>
        <v>136408</v>
      </c>
      <c r="GG1281" s="446">
        <f t="shared" si="2556"/>
        <v>450720</v>
      </c>
      <c r="GH1281" s="446">
        <f t="shared" si="2556"/>
        <v>371650</v>
      </c>
      <c r="GI1281" s="446">
        <f t="shared" si="2556"/>
        <v>3956700</v>
      </c>
      <c r="GJ1281" s="446">
        <f t="shared" si="2556"/>
        <v>1025581</v>
      </c>
      <c r="GK1281" s="446">
        <f t="shared" si="2556"/>
        <v>481500</v>
      </c>
      <c r="GL1281" s="446">
        <f t="shared" si="2556"/>
        <v>383732</v>
      </c>
      <c r="GM1281" s="446">
        <f t="shared" si="2556"/>
        <v>180894</v>
      </c>
      <c r="GN1281" s="446">
        <f t="shared" si="2529"/>
        <v>267</v>
      </c>
      <c r="GO1281" s="446">
        <f t="shared" si="2543"/>
        <v>3789</v>
      </c>
      <c r="GP1281" s="446">
        <f t="shared" si="2543"/>
        <v>5270</v>
      </c>
      <c r="GQ1281" s="446">
        <f t="shared" si="2543"/>
        <v>3154000</v>
      </c>
      <c r="GR1281" s="446"/>
      <c r="GS1281" s="446"/>
      <c r="GT1281" s="446"/>
      <c r="GU1281" s="446"/>
      <c r="GV1281" s="416"/>
    </row>
    <row r="1282" spans="1:204" ht="9.75" customHeight="1" x14ac:dyDescent="0.2">
      <c r="A1282" s="493" t="str">
        <f t="shared" si="2535"/>
        <v>2023-24DECEMBERRRU</v>
      </c>
      <c r="B1282" s="494" t="str">
        <f t="shared" si="2516"/>
        <v>2023-24</v>
      </c>
      <c r="C1282" s="480" t="s">
        <v>650</v>
      </c>
      <c r="D1282" s="494" t="str">
        <f t="shared" si="2539"/>
        <v>Y56</v>
      </c>
      <c r="E1282" s="494" t="str">
        <f t="shared" si="2540"/>
        <v>London</v>
      </c>
      <c r="F1282" s="495" t="s">
        <v>454</v>
      </c>
      <c r="G1282" s="511" t="s">
        <v>689</v>
      </c>
      <c r="H1282" s="519">
        <v>182719</v>
      </c>
      <c r="I1282" s="519">
        <v>144097</v>
      </c>
      <c r="J1282" s="519">
        <v>3316482</v>
      </c>
      <c r="K1282" s="519">
        <v>23</v>
      </c>
      <c r="L1282" s="519">
        <v>0</v>
      </c>
      <c r="M1282" s="519">
        <v>96</v>
      </c>
      <c r="N1282" s="519">
        <v>149</v>
      </c>
      <c r="O1282" s="519">
        <v>219</v>
      </c>
      <c r="P1282" s="519" t="s">
        <v>152</v>
      </c>
      <c r="Q1282" s="519">
        <v>0</v>
      </c>
      <c r="R1282" s="519">
        <v>1392</v>
      </c>
      <c r="S1282" s="519">
        <v>109707</v>
      </c>
      <c r="T1282" s="519">
        <v>14887</v>
      </c>
      <c r="U1282" s="519">
        <v>10586</v>
      </c>
      <c r="V1282" s="519">
        <v>58151</v>
      </c>
      <c r="W1282" s="519">
        <v>13239</v>
      </c>
      <c r="X1282" s="519">
        <v>662</v>
      </c>
      <c r="Y1282" s="519">
        <v>7142538</v>
      </c>
      <c r="Z1282" s="519">
        <v>480</v>
      </c>
      <c r="AA1282" s="519">
        <v>808</v>
      </c>
      <c r="AB1282" s="519">
        <v>7102249</v>
      </c>
      <c r="AC1282" s="519">
        <v>671</v>
      </c>
      <c r="AD1282" s="519">
        <v>1146</v>
      </c>
      <c r="AE1282" s="519">
        <v>181784757</v>
      </c>
      <c r="AF1282" s="519">
        <v>3126</v>
      </c>
      <c r="AG1282" s="519">
        <v>7087</v>
      </c>
      <c r="AH1282" s="519">
        <v>81333435</v>
      </c>
      <c r="AI1282" s="519">
        <v>6143</v>
      </c>
      <c r="AJ1282" s="519">
        <v>15516</v>
      </c>
      <c r="AK1282" s="519">
        <v>6581113</v>
      </c>
      <c r="AL1282" s="519">
        <v>9941</v>
      </c>
      <c r="AM1282" s="519">
        <v>21403</v>
      </c>
      <c r="AN1282" s="519">
        <v>1234</v>
      </c>
      <c r="AO1282" s="519">
        <v>2718</v>
      </c>
      <c r="AP1282" s="519">
        <v>901</v>
      </c>
      <c r="AQ1282" s="519">
        <v>2288956</v>
      </c>
      <c r="AR1282" s="519">
        <v>2540</v>
      </c>
      <c r="AS1282" s="519">
        <v>5278</v>
      </c>
      <c r="AT1282" s="519">
        <v>18303</v>
      </c>
      <c r="AU1282" s="519">
        <v>490</v>
      </c>
      <c r="AV1282" s="519">
        <v>4353</v>
      </c>
      <c r="AW1282" s="519" t="s">
        <v>152</v>
      </c>
      <c r="AX1282" s="519">
        <v>50</v>
      </c>
      <c r="AY1282" s="519">
        <v>13410</v>
      </c>
      <c r="AZ1282" s="519" t="s">
        <v>152</v>
      </c>
      <c r="BA1282" s="519">
        <v>11128</v>
      </c>
      <c r="BB1282" s="519">
        <v>40815807</v>
      </c>
      <c r="BC1282" s="519">
        <v>3668</v>
      </c>
      <c r="BD1282" s="519">
        <v>8707</v>
      </c>
      <c r="BE1282" s="519">
        <v>421</v>
      </c>
      <c r="BF1282" s="519">
        <v>2886</v>
      </c>
      <c r="BG1282" s="519">
        <v>6346</v>
      </c>
      <c r="BH1282" s="519">
        <v>1475</v>
      </c>
      <c r="BI1282" s="519">
        <v>56176</v>
      </c>
      <c r="BJ1282" s="519">
        <v>2265</v>
      </c>
      <c r="BK1282" s="519">
        <v>32963</v>
      </c>
      <c r="BL1282" s="519">
        <v>91404</v>
      </c>
      <c r="BM1282" s="519">
        <v>34348</v>
      </c>
      <c r="BN1282" s="519">
        <v>27713</v>
      </c>
      <c r="BO1282" s="519">
        <v>23730</v>
      </c>
      <c r="BP1282" s="519">
        <v>19749</v>
      </c>
      <c r="BQ1282" s="519">
        <v>87185</v>
      </c>
      <c r="BR1282" s="519">
        <v>65693</v>
      </c>
      <c r="BS1282" s="519">
        <v>23839</v>
      </c>
      <c r="BT1282" s="519">
        <v>14934</v>
      </c>
      <c r="BU1282" s="519">
        <v>946</v>
      </c>
      <c r="BV1282" s="519">
        <v>721</v>
      </c>
      <c r="BW1282" s="519">
        <v>71</v>
      </c>
      <c r="BX1282" s="519">
        <v>49098</v>
      </c>
      <c r="BY1282" s="519">
        <v>692</v>
      </c>
      <c r="BZ1282" s="519">
        <v>1182</v>
      </c>
      <c r="CA1282" s="519">
        <v>33</v>
      </c>
      <c r="CB1282" s="519">
        <v>28691</v>
      </c>
      <c r="CC1282" s="519">
        <v>869</v>
      </c>
      <c r="CD1282" s="519">
        <v>1483</v>
      </c>
      <c r="CE1282" s="519">
        <v>14783</v>
      </c>
      <c r="CF1282" s="519">
        <v>7064749</v>
      </c>
      <c r="CG1282" s="519">
        <v>478</v>
      </c>
      <c r="CH1282" s="519">
        <v>808</v>
      </c>
      <c r="CI1282" s="519">
        <v>4139</v>
      </c>
      <c r="CJ1282" s="519">
        <v>15759731</v>
      </c>
      <c r="CK1282" s="519">
        <v>3808</v>
      </c>
      <c r="CL1282" s="519">
        <v>8034</v>
      </c>
      <c r="CM1282" s="519">
        <v>1429</v>
      </c>
      <c r="CN1282" s="519">
        <v>4305032</v>
      </c>
      <c r="CO1282" s="519">
        <v>3013</v>
      </c>
      <c r="CP1282" s="519">
        <v>7039</v>
      </c>
      <c r="CQ1282" s="519">
        <v>52583</v>
      </c>
      <c r="CR1282" s="519">
        <v>161719994</v>
      </c>
      <c r="CS1282" s="519">
        <v>3076</v>
      </c>
      <c r="CT1282" s="519">
        <v>7087</v>
      </c>
      <c r="CU1282" s="519">
        <v>1073</v>
      </c>
      <c r="CV1282" s="519">
        <v>10909532</v>
      </c>
      <c r="CW1282" s="519">
        <v>10167</v>
      </c>
      <c r="CX1282" s="519">
        <v>23476</v>
      </c>
      <c r="CY1282" s="519">
        <v>432</v>
      </c>
      <c r="CZ1282" s="519">
        <v>2418474</v>
      </c>
      <c r="DA1282" s="519">
        <v>5598</v>
      </c>
      <c r="DB1282" s="519">
        <v>15697</v>
      </c>
      <c r="DC1282" s="519">
        <v>1414</v>
      </c>
      <c r="DD1282" s="519">
        <v>16028191</v>
      </c>
      <c r="DE1282" s="519">
        <v>11335</v>
      </c>
      <c r="DF1282" s="519">
        <v>24620</v>
      </c>
      <c r="DG1282" s="519">
        <v>102</v>
      </c>
      <c r="DH1282" s="519">
        <v>1186162</v>
      </c>
      <c r="DI1282" s="519">
        <v>11629</v>
      </c>
      <c r="DJ1282" s="519">
        <v>29844</v>
      </c>
      <c r="DK1282" s="519">
        <v>1320</v>
      </c>
      <c r="DL1282" s="519">
        <v>490917</v>
      </c>
      <c r="DM1282" s="519">
        <v>372</v>
      </c>
      <c r="DN1282" s="519">
        <v>642</v>
      </c>
      <c r="DO1282" s="519">
        <v>8490</v>
      </c>
      <c r="DP1282" s="519">
        <v>601797</v>
      </c>
      <c r="DQ1282" s="519">
        <v>71</v>
      </c>
      <c r="DR1282" s="519">
        <v>159</v>
      </c>
      <c r="DS1282" s="519">
        <v>61</v>
      </c>
      <c r="DT1282" s="519">
        <v>243559</v>
      </c>
      <c r="DU1282" s="519">
        <v>3993</v>
      </c>
      <c r="DV1282" s="519">
        <v>8287</v>
      </c>
      <c r="DW1282" s="519">
        <v>49</v>
      </c>
      <c r="DX1282" s="519">
        <v>55536</v>
      </c>
      <c r="DY1282" s="519">
        <v>79182397</v>
      </c>
      <c r="DZ1282" s="519">
        <v>1426</v>
      </c>
      <c r="EA1282" s="519">
        <v>2700</v>
      </c>
      <c r="EB1282" s="519">
        <v>37088</v>
      </c>
      <c r="EC1282" s="519">
        <v>15575</v>
      </c>
      <c r="ED1282" s="519">
        <v>1117</v>
      </c>
      <c r="EE1282" s="519">
        <v>12821656</v>
      </c>
      <c r="EF1282" s="519">
        <v>1529</v>
      </c>
      <c r="EG1282" s="519">
        <v>111</v>
      </c>
      <c r="EH1282" s="519">
        <v>859</v>
      </c>
      <c r="EI1282" s="519"/>
      <c r="EJ1282" s="512"/>
      <c r="EK1282" s="512"/>
      <c r="EL1282" s="512"/>
      <c r="EM1282" s="512"/>
      <c r="EN1282" s="512"/>
      <c r="EO1282" s="512"/>
      <c r="EP1282" s="512"/>
      <c r="EQ1282" s="512"/>
      <c r="ER1282" s="512"/>
      <c r="ES1282" s="512"/>
      <c r="ET1282" s="512"/>
      <c r="EU1282" s="512"/>
      <c r="EV1282" s="512"/>
      <c r="EW1282" s="512"/>
      <c r="EX1282" s="512"/>
      <c r="EY1282" s="512"/>
      <c r="EZ1282" s="514"/>
      <c r="FA1282" s="520">
        <f t="shared" si="2545"/>
        <v>12</v>
      </c>
      <c r="FB1282" s="493">
        <f t="shared" si="2525"/>
        <v>2023</v>
      </c>
      <c r="FC1282" s="498">
        <f t="shared" si="2526"/>
        <v>45261</v>
      </c>
      <c r="FD1282" s="499">
        <f t="shared" si="2527"/>
        <v>31</v>
      </c>
      <c r="FE1282" s="500"/>
      <c r="FF1282" s="515" t="e">
        <f t="shared" si="2557"/>
        <v>#VALUE!</v>
      </c>
      <c r="FG1282" s="500"/>
      <c r="FH1282" s="481">
        <f t="shared" si="2546"/>
        <v>2.3072479344394439</v>
      </c>
      <c r="FI1282" s="481">
        <f t="shared" si="2547"/>
        <v>1.8615570632095118</v>
      </c>
      <c r="FJ1282" s="481">
        <f t="shared" si="2548"/>
        <v>2.2416399017570376</v>
      </c>
      <c r="FK1282" s="481">
        <f t="shared" si="2549"/>
        <v>1.8655771774041185</v>
      </c>
      <c r="FL1282" s="481">
        <f t="shared" si="2550"/>
        <v>1.4992863407336072</v>
      </c>
      <c r="FM1282" s="481">
        <f t="shared" si="2551"/>
        <v>1.1296968237863494</v>
      </c>
      <c r="FN1282" s="481">
        <f t="shared" si="2552"/>
        <v>1.8006647027721128</v>
      </c>
      <c r="FO1282" s="481">
        <f t="shared" si="2553"/>
        <v>1.1280308180376162</v>
      </c>
      <c r="FP1282" s="481">
        <f t="shared" si="2554"/>
        <v>1.4290030211480362</v>
      </c>
      <c r="FQ1282" s="481">
        <f t="shared" si="2555"/>
        <v>1.0891238670694865</v>
      </c>
      <c r="FR1282" s="501"/>
      <c r="FS1282" s="482">
        <f t="shared" si="2544"/>
        <v>0</v>
      </c>
      <c r="FT1282" s="482">
        <f t="shared" si="2544"/>
        <v>13833312</v>
      </c>
      <c r="FU1282" s="482">
        <f t="shared" si="2544"/>
        <v>21470453</v>
      </c>
      <c r="FV1282" s="482">
        <f t="shared" si="2544"/>
        <v>31557243</v>
      </c>
      <c r="FW1282" s="482">
        <f t="shared" si="2544"/>
        <v>12028696</v>
      </c>
      <c r="FX1282" s="482">
        <f t="shared" si="2544"/>
        <v>12131556</v>
      </c>
      <c r="FY1282" s="482">
        <f t="shared" si="2544"/>
        <v>412116137</v>
      </c>
      <c r="FZ1282" s="482">
        <f t="shared" si="2544"/>
        <v>205416324</v>
      </c>
      <c r="GA1282" s="482">
        <f t="shared" si="2544"/>
        <v>14168786</v>
      </c>
      <c r="GB1282" s="482">
        <f t="shared" si="2538"/>
        <v>96891496</v>
      </c>
      <c r="GC1282" s="482">
        <f t="shared" si="2538"/>
        <v>4755478</v>
      </c>
      <c r="GD1282" s="482">
        <f t="shared" si="2556"/>
        <v>83922</v>
      </c>
      <c r="GE1282" s="482">
        <f t="shared" si="2556"/>
        <v>48939</v>
      </c>
      <c r="GF1282" s="482">
        <f t="shared" si="2556"/>
        <v>11944664</v>
      </c>
      <c r="GG1282" s="482">
        <f t="shared" si="2556"/>
        <v>33252726</v>
      </c>
      <c r="GH1282" s="482">
        <f t="shared" si="2556"/>
        <v>10058731</v>
      </c>
      <c r="GI1282" s="482">
        <f t="shared" si="2556"/>
        <v>372655721</v>
      </c>
      <c r="GJ1282" s="482">
        <f t="shared" si="2556"/>
        <v>25189748</v>
      </c>
      <c r="GK1282" s="482">
        <f t="shared" si="2556"/>
        <v>6781104</v>
      </c>
      <c r="GL1282" s="482">
        <f t="shared" si="2556"/>
        <v>34812680</v>
      </c>
      <c r="GM1282" s="482">
        <f t="shared" si="2556"/>
        <v>3044088</v>
      </c>
      <c r="GN1282" s="482">
        <f t="shared" si="2529"/>
        <v>505507</v>
      </c>
      <c r="GO1282" s="482">
        <f t="shared" si="2543"/>
        <v>847440</v>
      </c>
      <c r="GP1282" s="482">
        <f t="shared" si="2543"/>
        <v>1349910</v>
      </c>
      <c r="GQ1282" s="482">
        <f t="shared" si="2543"/>
        <v>149947200</v>
      </c>
      <c r="GR1282" s="482"/>
      <c r="GS1282" s="482"/>
      <c r="GT1282" s="482"/>
      <c r="GU1282" s="482"/>
      <c r="GV1282" s="502"/>
    </row>
    <row r="1283" spans="1:204" ht="9.75" customHeight="1" x14ac:dyDescent="0.2">
      <c r="A1283" s="417" t="str">
        <f t="shared" si="2535"/>
        <v>2023-24DECEMBERRX6</v>
      </c>
      <c r="B1283" s="458" t="str">
        <f t="shared" si="2516"/>
        <v>2023-24</v>
      </c>
      <c r="C1283" s="402" t="s">
        <v>650</v>
      </c>
      <c r="D1283" s="458" t="str">
        <f t="shared" si="2539"/>
        <v>Y63</v>
      </c>
      <c r="E1283" s="458" t="str">
        <f t="shared" si="2540"/>
        <v>North East and Yorkshire</v>
      </c>
      <c r="F1283" s="478" t="s">
        <v>448</v>
      </c>
      <c r="G1283" s="478" t="s">
        <v>690</v>
      </c>
      <c r="H1283" s="510">
        <v>55491</v>
      </c>
      <c r="I1283" s="510">
        <v>37857</v>
      </c>
      <c r="J1283" s="510">
        <v>257800</v>
      </c>
      <c r="K1283" s="510">
        <v>7</v>
      </c>
      <c r="L1283" s="510">
        <v>0</v>
      </c>
      <c r="M1283" s="510">
        <v>19</v>
      </c>
      <c r="N1283" s="510">
        <v>40</v>
      </c>
      <c r="O1283" s="510">
        <v>100</v>
      </c>
      <c r="P1283" s="510">
        <v>282</v>
      </c>
      <c r="Q1283" s="510">
        <v>2239</v>
      </c>
      <c r="R1283" s="510">
        <v>34</v>
      </c>
      <c r="S1283" s="510">
        <v>38958</v>
      </c>
      <c r="T1283" s="510">
        <v>3492</v>
      </c>
      <c r="U1283" s="510">
        <v>2223</v>
      </c>
      <c r="V1283" s="510">
        <v>22366</v>
      </c>
      <c r="W1283" s="510">
        <v>7241</v>
      </c>
      <c r="X1283" s="510">
        <v>535</v>
      </c>
      <c r="Y1283" s="510">
        <v>1528723</v>
      </c>
      <c r="Z1283" s="510">
        <v>438</v>
      </c>
      <c r="AA1283" s="510">
        <v>766</v>
      </c>
      <c r="AB1283" s="510">
        <v>1107382</v>
      </c>
      <c r="AC1283" s="510">
        <v>498</v>
      </c>
      <c r="AD1283" s="510">
        <v>861</v>
      </c>
      <c r="AE1283" s="510">
        <v>57014867</v>
      </c>
      <c r="AF1283" s="510">
        <v>2549</v>
      </c>
      <c r="AG1283" s="510">
        <v>5112</v>
      </c>
      <c r="AH1283" s="510">
        <v>57158196</v>
      </c>
      <c r="AI1283" s="510">
        <v>7894</v>
      </c>
      <c r="AJ1283" s="510">
        <v>18535</v>
      </c>
      <c r="AK1283" s="510">
        <v>3773490</v>
      </c>
      <c r="AL1283" s="510">
        <v>7053</v>
      </c>
      <c r="AM1283" s="510">
        <v>16132</v>
      </c>
      <c r="AN1283" s="510" t="s">
        <v>152</v>
      </c>
      <c r="AO1283" s="510">
        <v>1395</v>
      </c>
      <c r="AP1283" s="510">
        <v>1225</v>
      </c>
      <c r="AQ1283" s="510">
        <v>3246301</v>
      </c>
      <c r="AR1283" s="510">
        <v>2650</v>
      </c>
      <c r="AS1283" s="510">
        <v>5920</v>
      </c>
      <c r="AT1283" s="510">
        <v>3450</v>
      </c>
      <c r="AU1283" s="510">
        <v>46</v>
      </c>
      <c r="AV1283" s="510">
        <v>256</v>
      </c>
      <c r="AW1283" s="510">
        <v>2539</v>
      </c>
      <c r="AX1283" s="510">
        <v>190</v>
      </c>
      <c r="AY1283" s="510">
        <v>2958</v>
      </c>
      <c r="AZ1283" s="510">
        <v>0</v>
      </c>
      <c r="BA1283" s="510">
        <v>7336</v>
      </c>
      <c r="BB1283" s="510">
        <v>31405272</v>
      </c>
      <c r="BC1283" s="510">
        <v>4281</v>
      </c>
      <c r="BD1283" s="510">
        <v>7875</v>
      </c>
      <c r="BE1283" s="510">
        <v>141</v>
      </c>
      <c r="BF1283" s="510">
        <v>852</v>
      </c>
      <c r="BG1283" s="510">
        <v>3835</v>
      </c>
      <c r="BH1283" s="510">
        <v>2508</v>
      </c>
      <c r="BI1283" s="510">
        <v>20069</v>
      </c>
      <c r="BJ1283" s="510">
        <v>3764</v>
      </c>
      <c r="BK1283" s="510">
        <v>11675</v>
      </c>
      <c r="BL1283" s="510">
        <v>35508</v>
      </c>
      <c r="BM1283" s="510">
        <v>7230</v>
      </c>
      <c r="BN1283" s="510">
        <v>5301</v>
      </c>
      <c r="BO1283" s="510">
        <v>4605</v>
      </c>
      <c r="BP1283" s="510">
        <v>3375</v>
      </c>
      <c r="BQ1283" s="510">
        <v>29125</v>
      </c>
      <c r="BR1283" s="510">
        <v>24012</v>
      </c>
      <c r="BS1283" s="510">
        <v>10308</v>
      </c>
      <c r="BT1283" s="510">
        <v>7761</v>
      </c>
      <c r="BU1283" s="510">
        <v>905</v>
      </c>
      <c r="BV1283" s="510">
        <v>558</v>
      </c>
      <c r="BW1283" s="510">
        <v>77</v>
      </c>
      <c r="BX1283" s="510">
        <v>40090</v>
      </c>
      <c r="BY1283" s="510">
        <v>521</v>
      </c>
      <c r="BZ1283" s="510">
        <v>797</v>
      </c>
      <c r="CA1283" s="510">
        <v>84</v>
      </c>
      <c r="CB1283" s="510">
        <v>36679</v>
      </c>
      <c r="CC1283" s="510">
        <v>437</v>
      </c>
      <c r="CD1283" s="510">
        <v>763</v>
      </c>
      <c r="CE1283" s="510">
        <v>3331</v>
      </c>
      <c r="CF1283" s="510">
        <v>1451954</v>
      </c>
      <c r="CG1283" s="510">
        <v>436</v>
      </c>
      <c r="CH1283" s="510">
        <v>765</v>
      </c>
      <c r="CI1283" s="510">
        <v>2482</v>
      </c>
      <c r="CJ1283" s="510">
        <v>5957844</v>
      </c>
      <c r="CK1283" s="510">
        <v>2400</v>
      </c>
      <c r="CL1283" s="510">
        <v>4689</v>
      </c>
      <c r="CM1283" s="510">
        <v>738</v>
      </c>
      <c r="CN1283" s="510">
        <v>1399017</v>
      </c>
      <c r="CO1283" s="510">
        <v>1896</v>
      </c>
      <c r="CP1283" s="510">
        <v>3661</v>
      </c>
      <c r="CQ1283" s="510">
        <v>19146</v>
      </c>
      <c r="CR1283" s="510">
        <v>49658006</v>
      </c>
      <c r="CS1283" s="510">
        <v>2594</v>
      </c>
      <c r="CT1283" s="510">
        <v>5199</v>
      </c>
      <c r="CU1283" s="510">
        <v>645</v>
      </c>
      <c r="CV1283" s="510">
        <v>5532025</v>
      </c>
      <c r="CW1283" s="510">
        <v>8577</v>
      </c>
      <c r="CX1283" s="510">
        <v>19788</v>
      </c>
      <c r="CY1283" s="510">
        <v>58</v>
      </c>
      <c r="CZ1283" s="510">
        <v>478721</v>
      </c>
      <c r="DA1283" s="510">
        <v>8254</v>
      </c>
      <c r="DB1283" s="510">
        <v>17382</v>
      </c>
      <c r="DC1283" s="510">
        <v>1353</v>
      </c>
      <c r="DD1283" s="510">
        <v>13414542</v>
      </c>
      <c r="DE1283" s="510">
        <v>9915</v>
      </c>
      <c r="DF1283" s="510">
        <v>21032</v>
      </c>
      <c r="DG1283" s="510">
        <v>392</v>
      </c>
      <c r="DH1283" s="510">
        <v>4984616</v>
      </c>
      <c r="DI1283" s="510">
        <v>12716</v>
      </c>
      <c r="DJ1283" s="510">
        <v>29967</v>
      </c>
      <c r="DK1283" s="510">
        <v>61</v>
      </c>
      <c r="DL1283" s="510">
        <v>39741</v>
      </c>
      <c r="DM1283" s="510">
        <v>651</v>
      </c>
      <c r="DN1283" s="510">
        <v>1071</v>
      </c>
      <c r="DO1283" s="510">
        <v>1846</v>
      </c>
      <c r="DP1283" s="510">
        <v>65752</v>
      </c>
      <c r="DQ1283" s="510">
        <v>36</v>
      </c>
      <c r="DR1283" s="510">
        <v>67</v>
      </c>
      <c r="DS1283" s="510">
        <v>0</v>
      </c>
      <c r="DT1283" s="510">
        <v>0</v>
      </c>
      <c r="DU1283" s="510" t="s">
        <v>152</v>
      </c>
      <c r="DV1283" s="510" t="s">
        <v>152</v>
      </c>
      <c r="DW1283" s="510">
        <v>0</v>
      </c>
      <c r="DX1283" s="510">
        <v>17042</v>
      </c>
      <c r="DY1283" s="510">
        <v>25108386</v>
      </c>
      <c r="DZ1283" s="510">
        <v>1473</v>
      </c>
      <c r="EA1283" s="510">
        <v>2824</v>
      </c>
      <c r="EB1283" s="510">
        <v>10387</v>
      </c>
      <c r="EC1283" s="510">
        <v>3452</v>
      </c>
      <c r="ED1283" s="510">
        <v>1088</v>
      </c>
      <c r="EE1283" s="510">
        <v>6046050</v>
      </c>
      <c r="EF1283" s="510">
        <v>6644</v>
      </c>
      <c r="EG1283" s="510">
        <v>212</v>
      </c>
      <c r="EH1283" s="510">
        <v>151</v>
      </c>
      <c r="EI1283" s="510"/>
      <c r="EJ1283" s="479"/>
      <c r="EK1283" s="479"/>
      <c r="EL1283" s="479"/>
      <c r="EM1283" s="479"/>
      <c r="EN1283" s="479"/>
      <c r="EO1283" s="479"/>
      <c r="EP1283" s="479"/>
      <c r="EQ1283" s="479"/>
      <c r="ER1283" s="479"/>
      <c r="ES1283" s="479"/>
      <c r="ET1283" s="479"/>
      <c r="EU1283" s="479"/>
      <c r="EV1283" s="479"/>
      <c r="EW1283" s="479"/>
      <c r="EX1283" s="479"/>
      <c r="EY1283" s="479"/>
      <c r="EZ1283" s="476"/>
      <c r="FA1283" s="446">
        <f t="shared" si="2545"/>
        <v>12</v>
      </c>
      <c r="FB1283" s="417">
        <f t="shared" si="2525"/>
        <v>2023</v>
      </c>
      <c r="FC1283" s="448">
        <f t="shared" si="2526"/>
        <v>45261</v>
      </c>
      <c r="FD1283" s="449">
        <f t="shared" si="2527"/>
        <v>31</v>
      </c>
      <c r="FE1283" s="450"/>
      <c r="FF1283" s="451">
        <f t="shared" si="2557"/>
        <v>0.57507788161993767</v>
      </c>
      <c r="FG1283" s="450"/>
      <c r="FH1283" s="452">
        <f t="shared" si="2546"/>
        <v>2.0704467353951892</v>
      </c>
      <c r="FI1283" s="452">
        <f t="shared" si="2547"/>
        <v>1.518041237113402</v>
      </c>
      <c r="FJ1283" s="452">
        <f t="shared" si="2548"/>
        <v>2.0715249662618085</v>
      </c>
      <c r="FK1283" s="452">
        <f t="shared" si="2549"/>
        <v>1.5182186234817814</v>
      </c>
      <c r="FL1283" s="452">
        <f t="shared" si="2550"/>
        <v>1.3021997675042476</v>
      </c>
      <c r="FM1283" s="452">
        <f t="shared" si="2551"/>
        <v>1.0735938478047036</v>
      </c>
      <c r="FN1283" s="452">
        <f t="shared" si="2552"/>
        <v>1.4235602817290429</v>
      </c>
      <c r="FO1283" s="452">
        <f t="shared" si="2553"/>
        <v>1.0718132854578097</v>
      </c>
      <c r="FP1283" s="452">
        <f t="shared" si="2554"/>
        <v>1.691588785046729</v>
      </c>
      <c r="FQ1283" s="452">
        <f t="shared" si="2555"/>
        <v>1.0429906542056075</v>
      </c>
      <c r="FR1283" s="453"/>
      <c r="FS1283" s="446">
        <f t="shared" ref="FS1283:GA1292" si="2558">IFERROR(HLOOKUP(FS$1,$H$5:$HA$10112,MATCH($A1283,$A$5:$A$10112,0),0)*HLOOKUP(FS$2,$H$5:$HA$10112,MATCH($A1283,$A$5:$A$10112,0),0),"-")</f>
        <v>0</v>
      </c>
      <c r="FT1283" s="446">
        <f t="shared" si="2558"/>
        <v>719283</v>
      </c>
      <c r="FU1283" s="446">
        <f t="shared" si="2558"/>
        <v>1514280</v>
      </c>
      <c r="FV1283" s="446">
        <f t="shared" si="2558"/>
        <v>3785700</v>
      </c>
      <c r="FW1283" s="446">
        <f t="shared" si="2558"/>
        <v>2674872</v>
      </c>
      <c r="FX1283" s="446">
        <f t="shared" si="2558"/>
        <v>1914003</v>
      </c>
      <c r="FY1283" s="446">
        <f t="shared" si="2558"/>
        <v>114334992</v>
      </c>
      <c r="FZ1283" s="446">
        <f t="shared" si="2558"/>
        <v>134211935</v>
      </c>
      <c r="GA1283" s="446">
        <f t="shared" si="2558"/>
        <v>8630620</v>
      </c>
      <c r="GB1283" s="446">
        <f t="shared" si="2538"/>
        <v>57771000</v>
      </c>
      <c r="GC1283" s="446">
        <f t="shared" si="2538"/>
        <v>7252000</v>
      </c>
      <c r="GD1283" s="446">
        <f t="shared" si="2556"/>
        <v>61369</v>
      </c>
      <c r="GE1283" s="446">
        <f t="shared" si="2556"/>
        <v>64092</v>
      </c>
      <c r="GF1283" s="446">
        <f t="shared" si="2556"/>
        <v>2548215</v>
      </c>
      <c r="GG1283" s="446">
        <f t="shared" si="2556"/>
        <v>11638098</v>
      </c>
      <c r="GH1283" s="446">
        <f t="shared" si="2556"/>
        <v>2701818</v>
      </c>
      <c r="GI1283" s="446">
        <f t="shared" si="2556"/>
        <v>99540054</v>
      </c>
      <c r="GJ1283" s="446">
        <f t="shared" si="2556"/>
        <v>12763260</v>
      </c>
      <c r="GK1283" s="446">
        <f t="shared" si="2556"/>
        <v>1008156</v>
      </c>
      <c r="GL1283" s="446">
        <f t="shared" si="2556"/>
        <v>28456296</v>
      </c>
      <c r="GM1283" s="446">
        <f t="shared" si="2556"/>
        <v>11747064</v>
      </c>
      <c r="GN1283" s="446" t="str">
        <f t="shared" si="2529"/>
        <v>-</v>
      </c>
      <c r="GO1283" s="446">
        <f t="shared" si="2543"/>
        <v>65331</v>
      </c>
      <c r="GP1283" s="446">
        <f t="shared" si="2543"/>
        <v>123682</v>
      </c>
      <c r="GQ1283" s="446">
        <f t="shared" si="2543"/>
        <v>48126608</v>
      </c>
      <c r="GR1283" s="446"/>
      <c r="GS1283" s="446"/>
      <c r="GT1283" s="446"/>
      <c r="GU1283" s="446"/>
      <c r="GV1283" s="416"/>
    </row>
    <row r="1284" spans="1:204" ht="9.75" customHeight="1" x14ac:dyDescent="0.2">
      <c r="A1284" s="417" t="str">
        <f t="shared" si="2535"/>
        <v>2023-24DECEMBERRX7</v>
      </c>
      <c r="B1284" s="458" t="str">
        <f t="shared" si="2516"/>
        <v>2023-24</v>
      </c>
      <c r="C1284" s="402" t="s">
        <v>650</v>
      </c>
      <c r="D1284" s="458" t="str">
        <f t="shared" si="2539"/>
        <v>Y62</v>
      </c>
      <c r="E1284" s="458" t="str">
        <f t="shared" si="2540"/>
        <v>North West</v>
      </c>
      <c r="F1284" s="478" t="s">
        <v>449</v>
      </c>
      <c r="G1284" s="478" t="s">
        <v>691</v>
      </c>
      <c r="H1284" s="510">
        <v>143246</v>
      </c>
      <c r="I1284" s="510">
        <v>109020</v>
      </c>
      <c r="J1284" s="510">
        <v>274997</v>
      </c>
      <c r="K1284" s="510">
        <v>3</v>
      </c>
      <c r="L1284" s="510">
        <v>0</v>
      </c>
      <c r="M1284" s="510">
        <v>0</v>
      </c>
      <c r="N1284" s="510">
        <v>14</v>
      </c>
      <c r="O1284" s="510">
        <v>67</v>
      </c>
      <c r="P1284" s="510">
        <v>360</v>
      </c>
      <c r="Q1284" s="510">
        <v>186</v>
      </c>
      <c r="R1284" s="510">
        <v>772</v>
      </c>
      <c r="S1284" s="510">
        <v>96545</v>
      </c>
      <c r="T1284" s="510">
        <v>10115</v>
      </c>
      <c r="U1284" s="510">
        <v>6520</v>
      </c>
      <c r="V1284" s="510">
        <v>53596</v>
      </c>
      <c r="W1284" s="510">
        <v>13944</v>
      </c>
      <c r="X1284" s="510">
        <v>825</v>
      </c>
      <c r="Y1284" s="510">
        <v>5029891</v>
      </c>
      <c r="Z1284" s="510">
        <v>497</v>
      </c>
      <c r="AA1284" s="510">
        <v>837</v>
      </c>
      <c r="AB1284" s="510">
        <v>4278771</v>
      </c>
      <c r="AC1284" s="510">
        <v>656</v>
      </c>
      <c r="AD1284" s="510">
        <v>1153</v>
      </c>
      <c r="AE1284" s="510">
        <v>123942711</v>
      </c>
      <c r="AF1284" s="510">
        <v>2313</v>
      </c>
      <c r="AG1284" s="510">
        <v>5269</v>
      </c>
      <c r="AH1284" s="510">
        <v>147319313</v>
      </c>
      <c r="AI1284" s="510">
        <v>10565</v>
      </c>
      <c r="AJ1284" s="510">
        <v>26511</v>
      </c>
      <c r="AK1284" s="510">
        <v>8406641</v>
      </c>
      <c r="AL1284" s="510">
        <v>10190</v>
      </c>
      <c r="AM1284" s="510">
        <v>24679</v>
      </c>
      <c r="AN1284" s="510">
        <v>1620</v>
      </c>
      <c r="AO1284" s="510">
        <v>5016</v>
      </c>
      <c r="AP1284" s="510">
        <v>3793</v>
      </c>
      <c r="AQ1284" s="510">
        <v>12362162</v>
      </c>
      <c r="AR1284" s="510">
        <v>3259</v>
      </c>
      <c r="AS1284" s="510">
        <v>7709</v>
      </c>
      <c r="AT1284" s="510">
        <v>13706</v>
      </c>
      <c r="AU1284" s="510">
        <v>508</v>
      </c>
      <c r="AV1284" s="510">
        <v>3585</v>
      </c>
      <c r="AW1284" s="510">
        <v>123</v>
      </c>
      <c r="AX1284" s="510">
        <v>1386</v>
      </c>
      <c r="AY1284" s="510">
        <v>8227</v>
      </c>
      <c r="AZ1284" s="510">
        <v>13</v>
      </c>
      <c r="BA1284" s="510">
        <v>7429</v>
      </c>
      <c r="BB1284" s="510">
        <v>37892778</v>
      </c>
      <c r="BC1284" s="510">
        <v>5101</v>
      </c>
      <c r="BD1284" s="510">
        <v>12640</v>
      </c>
      <c r="BE1284" s="510">
        <v>823</v>
      </c>
      <c r="BF1284" s="510">
        <v>2715</v>
      </c>
      <c r="BG1284" s="510">
        <v>2053</v>
      </c>
      <c r="BH1284" s="510">
        <v>1838</v>
      </c>
      <c r="BI1284" s="510">
        <v>48718</v>
      </c>
      <c r="BJ1284" s="510">
        <v>6859</v>
      </c>
      <c r="BK1284" s="510">
        <v>27262</v>
      </c>
      <c r="BL1284" s="510">
        <v>82839</v>
      </c>
      <c r="BM1284" s="510">
        <v>19404</v>
      </c>
      <c r="BN1284" s="510">
        <v>15797</v>
      </c>
      <c r="BO1284" s="510">
        <v>12474</v>
      </c>
      <c r="BP1284" s="510">
        <v>10354</v>
      </c>
      <c r="BQ1284" s="510">
        <v>69712</v>
      </c>
      <c r="BR1284" s="510">
        <v>55979</v>
      </c>
      <c r="BS1284" s="510">
        <v>21441</v>
      </c>
      <c r="BT1284" s="510">
        <v>14483</v>
      </c>
      <c r="BU1284" s="510">
        <v>1161</v>
      </c>
      <c r="BV1284" s="510">
        <v>866</v>
      </c>
      <c r="BW1284" s="510">
        <v>187</v>
      </c>
      <c r="BX1284" s="510">
        <v>100557</v>
      </c>
      <c r="BY1284" s="510">
        <v>538</v>
      </c>
      <c r="BZ1284" s="510">
        <v>914</v>
      </c>
      <c r="CA1284" s="510">
        <v>90</v>
      </c>
      <c r="CB1284" s="510">
        <v>50137</v>
      </c>
      <c r="CC1284" s="510">
        <v>557</v>
      </c>
      <c r="CD1284" s="510">
        <v>970</v>
      </c>
      <c r="CE1284" s="510">
        <v>9838</v>
      </c>
      <c r="CF1284" s="510">
        <v>4879197</v>
      </c>
      <c r="CG1284" s="510">
        <v>496</v>
      </c>
      <c r="CH1284" s="510">
        <v>835</v>
      </c>
      <c r="CI1284" s="510">
        <v>5809</v>
      </c>
      <c r="CJ1284" s="510">
        <v>16160299</v>
      </c>
      <c r="CK1284" s="510">
        <v>2782</v>
      </c>
      <c r="CL1284" s="510">
        <v>6170</v>
      </c>
      <c r="CM1284" s="510">
        <v>2519</v>
      </c>
      <c r="CN1284" s="510">
        <v>6103690</v>
      </c>
      <c r="CO1284" s="510">
        <v>2423</v>
      </c>
      <c r="CP1284" s="510">
        <v>5628</v>
      </c>
      <c r="CQ1284" s="510">
        <v>45268</v>
      </c>
      <c r="CR1284" s="510">
        <v>101678722</v>
      </c>
      <c r="CS1284" s="510">
        <v>2246</v>
      </c>
      <c r="CT1284" s="510">
        <v>5095</v>
      </c>
      <c r="CU1284" s="510">
        <v>1683</v>
      </c>
      <c r="CV1284" s="510">
        <v>20190891</v>
      </c>
      <c r="CW1284" s="510">
        <v>11997</v>
      </c>
      <c r="CX1284" s="510">
        <v>30210</v>
      </c>
      <c r="CY1284" s="510">
        <v>1154</v>
      </c>
      <c r="CZ1284" s="510">
        <v>13639265</v>
      </c>
      <c r="DA1284" s="510">
        <v>11819</v>
      </c>
      <c r="DB1284" s="510">
        <v>31010</v>
      </c>
      <c r="DC1284" s="510">
        <v>1176</v>
      </c>
      <c r="DD1284" s="510">
        <v>18489838</v>
      </c>
      <c r="DE1284" s="510">
        <v>15723</v>
      </c>
      <c r="DF1284" s="510">
        <v>43524</v>
      </c>
      <c r="DG1284" s="510">
        <v>346</v>
      </c>
      <c r="DH1284" s="510">
        <v>7109827</v>
      </c>
      <c r="DI1284" s="510">
        <v>20549</v>
      </c>
      <c r="DJ1284" s="510">
        <v>55405</v>
      </c>
      <c r="DK1284" s="510">
        <v>346</v>
      </c>
      <c r="DL1284" s="510">
        <v>103822</v>
      </c>
      <c r="DM1284" s="510">
        <v>300</v>
      </c>
      <c r="DN1284" s="510">
        <v>533</v>
      </c>
      <c r="DO1284" s="510">
        <v>5694</v>
      </c>
      <c r="DP1284" s="510">
        <v>197456</v>
      </c>
      <c r="DQ1284" s="510">
        <v>35</v>
      </c>
      <c r="DR1284" s="510">
        <v>62</v>
      </c>
      <c r="DS1284" s="510">
        <v>69</v>
      </c>
      <c r="DT1284" s="510">
        <v>141300</v>
      </c>
      <c r="DU1284" s="510">
        <v>2048</v>
      </c>
      <c r="DV1284" s="510">
        <v>3661</v>
      </c>
      <c r="DW1284" s="510">
        <v>58</v>
      </c>
      <c r="DX1284" s="510">
        <v>42042</v>
      </c>
      <c r="DY1284" s="510">
        <v>89259681</v>
      </c>
      <c r="DZ1284" s="510">
        <v>2123</v>
      </c>
      <c r="EA1284" s="510">
        <v>4301</v>
      </c>
      <c r="EB1284" s="510">
        <v>29918</v>
      </c>
      <c r="EC1284" s="510">
        <v>14086</v>
      </c>
      <c r="ED1284" s="510">
        <v>5311</v>
      </c>
      <c r="EE1284" s="510">
        <v>35640314</v>
      </c>
      <c r="EF1284" s="510">
        <v>14229</v>
      </c>
      <c r="EG1284" s="510">
        <v>249</v>
      </c>
      <c r="EH1284" s="510">
        <v>98</v>
      </c>
      <c r="EI1284" s="510"/>
      <c r="EJ1284" s="479"/>
      <c r="EK1284" s="479"/>
      <c r="EL1284" s="479"/>
      <c r="EM1284" s="479"/>
      <c r="EN1284" s="479"/>
      <c r="EO1284" s="479"/>
      <c r="EP1284" s="479"/>
      <c r="EQ1284" s="479"/>
      <c r="ER1284" s="479"/>
      <c r="ES1284" s="479"/>
      <c r="ET1284" s="479"/>
      <c r="EU1284" s="479"/>
      <c r="EV1284" s="479"/>
      <c r="EW1284" s="479"/>
      <c r="EX1284" s="479"/>
      <c r="EY1284" s="479"/>
      <c r="EZ1284" s="476"/>
      <c r="FA1284" s="446">
        <f t="shared" si="2545"/>
        <v>12</v>
      </c>
      <c r="FB1284" s="417">
        <f t="shared" si="2525"/>
        <v>2023</v>
      </c>
      <c r="FC1284" s="448">
        <f t="shared" si="2526"/>
        <v>45261</v>
      </c>
      <c r="FD1284" s="449">
        <f t="shared" si="2527"/>
        <v>31</v>
      </c>
      <c r="FE1284" s="450"/>
      <c r="FF1284" s="451">
        <f t="shared" si="2557"/>
        <v>0.58370066632496154</v>
      </c>
      <c r="FG1284" s="450"/>
      <c r="FH1284" s="452">
        <f t="shared" si="2546"/>
        <v>1.9183391003460208</v>
      </c>
      <c r="FI1284" s="452">
        <f t="shared" si="2547"/>
        <v>1.5617399901136926</v>
      </c>
      <c r="FJ1284" s="452">
        <f t="shared" si="2548"/>
        <v>1.9131901840490797</v>
      </c>
      <c r="FK1284" s="452">
        <f t="shared" si="2549"/>
        <v>1.588036809815951</v>
      </c>
      <c r="FL1284" s="452">
        <f t="shared" si="2550"/>
        <v>1.3006940816478842</v>
      </c>
      <c r="FM1284" s="452">
        <f t="shared" si="2551"/>
        <v>1.0444622733039779</v>
      </c>
      <c r="FN1284" s="452">
        <f t="shared" si="2552"/>
        <v>1.5376506024096386</v>
      </c>
      <c r="FO1284" s="452">
        <f t="shared" si="2553"/>
        <v>1.0386546184738956</v>
      </c>
      <c r="FP1284" s="452">
        <f t="shared" si="2554"/>
        <v>1.4072727272727272</v>
      </c>
      <c r="FQ1284" s="452">
        <f t="shared" si="2555"/>
        <v>1.0496969696969698</v>
      </c>
      <c r="FR1284" s="453"/>
      <c r="FS1284" s="446">
        <f t="shared" si="2558"/>
        <v>0</v>
      </c>
      <c r="FT1284" s="446">
        <f t="shared" si="2558"/>
        <v>0</v>
      </c>
      <c r="FU1284" s="446">
        <f t="shared" si="2558"/>
        <v>1526280</v>
      </c>
      <c r="FV1284" s="446">
        <f t="shared" si="2558"/>
        <v>7304340</v>
      </c>
      <c r="FW1284" s="446">
        <f t="shared" si="2558"/>
        <v>8466255</v>
      </c>
      <c r="FX1284" s="446">
        <f t="shared" si="2558"/>
        <v>7517560</v>
      </c>
      <c r="FY1284" s="446">
        <f t="shared" si="2558"/>
        <v>282397324</v>
      </c>
      <c r="FZ1284" s="446">
        <f t="shared" si="2558"/>
        <v>369669384</v>
      </c>
      <c r="GA1284" s="446">
        <f t="shared" si="2558"/>
        <v>20360175</v>
      </c>
      <c r="GB1284" s="446">
        <f t="shared" si="2538"/>
        <v>93902560</v>
      </c>
      <c r="GC1284" s="446">
        <f t="shared" si="2538"/>
        <v>29240237</v>
      </c>
      <c r="GD1284" s="446">
        <f t="shared" si="2556"/>
        <v>170918</v>
      </c>
      <c r="GE1284" s="446">
        <f t="shared" si="2556"/>
        <v>87300</v>
      </c>
      <c r="GF1284" s="446">
        <f t="shared" si="2556"/>
        <v>8214730</v>
      </c>
      <c r="GG1284" s="446">
        <f t="shared" si="2556"/>
        <v>35841530</v>
      </c>
      <c r="GH1284" s="446">
        <f t="shared" si="2556"/>
        <v>14176932</v>
      </c>
      <c r="GI1284" s="446">
        <f t="shared" si="2556"/>
        <v>230640460</v>
      </c>
      <c r="GJ1284" s="446">
        <f t="shared" si="2556"/>
        <v>50843430</v>
      </c>
      <c r="GK1284" s="446">
        <f t="shared" si="2556"/>
        <v>35785540</v>
      </c>
      <c r="GL1284" s="446">
        <f t="shared" si="2556"/>
        <v>51184224</v>
      </c>
      <c r="GM1284" s="446">
        <f t="shared" si="2556"/>
        <v>19170130</v>
      </c>
      <c r="GN1284" s="446">
        <f t="shared" si="2529"/>
        <v>252609</v>
      </c>
      <c r="GO1284" s="446">
        <f t="shared" si="2543"/>
        <v>184418</v>
      </c>
      <c r="GP1284" s="446">
        <f t="shared" si="2543"/>
        <v>353028</v>
      </c>
      <c r="GQ1284" s="446">
        <f t="shared" si="2543"/>
        <v>180822642</v>
      </c>
      <c r="GR1284" s="446"/>
      <c r="GS1284" s="446"/>
      <c r="GT1284" s="446"/>
      <c r="GU1284" s="446"/>
      <c r="GV1284" s="416"/>
    </row>
    <row r="1285" spans="1:204" ht="9.75" customHeight="1" x14ac:dyDescent="0.2">
      <c r="A1285" s="417" t="str">
        <f t="shared" si="2535"/>
        <v>2023-24DECEMBERRYE</v>
      </c>
      <c r="B1285" s="458" t="str">
        <f t="shared" si="2516"/>
        <v>2023-24</v>
      </c>
      <c r="C1285" s="402" t="s">
        <v>650</v>
      </c>
      <c r="D1285" s="458" t="str">
        <f t="shared" si="2539"/>
        <v>Y59</v>
      </c>
      <c r="E1285" s="458" t="str">
        <f t="shared" si="2540"/>
        <v>South East</v>
      </c>
      <c r="F1285" s="478" t="s">
        <v>456</v>
      </c>
      <c r="G1285" s="478" t="s">
        <v>692</v>
      </c>
      <c r="H1285" s="510">
        <v>91387</v>
      </c>
      <c r="I1285" s="510">
        <v>52183</v>
      </c>
      <c r="J1285" s="510">
        <v>893468</v>
      </c>
      <c r="K1285" s="510">
        <v>17</v>
      </c>
      <c r="L1285" s="510">
        <v>1</v>
      </c>
      <c r="M1285" s="510">
        <v>70</v>
      </c>
      <c r="N1285" s="510">
        <v>97</v>
      </c>
      <c r="O1285" s="510">
        <v>164</v>
      </c>
      <c r="P1285" s="510">
        <v>262</v>
      </c>
      <c r="Q1285" s="510">
        <v>26</v>
      </c>
      <c r="R1285" s="510">
        <v>241</v>
      </c>
      <c r="S1285" s="510">
        <v>53800</v>
      </c>
      <c r="T1285" s="510">
        <v>4351</v>
      </c>
      <c r="U1285" s="510">
        <v>2801</v>
      </c>
      <c r="V1285" s="510">
        <v>28835</v>
      </c>
      <c r="W1285" s="510">
        <v>11450</v>
      </c>
      <c r="X1285" s="510">
        <v>502</v>
      </c>
      <c r="Y1285" s="510">
        <v>2319166</v>
      </c>
      <c r="Z1285" s="510">
        <v>533</v>
      </c>
      <c r="AA1285" s="510">
        <v>956</v>
      </c>
      <c r="AB1285" s="510">
        <v>1738028</v>
      </c>
      <c r="AC1285" s="510">
        <v>621</v>
      </c>
      <c r="AD1285" s="510">
        <v>1136</v>
      </c>
      <c r="AE1285" s="510">
        <v>65990636</v>
      </c>
      <c r="AF1285" s="510">
        <v>2289</v>
      </c>
      <c r="AG1285" s="510">
        <v>4679</v>
      </c>
      <c r="AH1285" s="510">
        <v>109586483</v>
      </c>
      <c r="AI1285" s="510">
        <v>9571</v>
      </c>
      <c r="AJ1285" s="510">
        <v>23497</v>
      </c>
      <c r="AK1285" s="510">
        <v>6193458</v>
      </c>
      <c r="AL1285" s="510">
        <v>12338</v>
      </c>
      <c r="AM1285" s="510">
        <v>32362</v>
      </c>
      <c r="AN1285" s="510">
        <v>27</v>
      </c>
      <c r="AO1285" s="510">
        <v>1938</v>
      </c>
      <c r="AP1285" s="510">
        <v>220</v>
      </c>
      <c r="AQ1285" s="510">
        <v>620388</v>
      </c>
      <c r="AR1285" s="510">
        <v>2820</v>
      </c>
      <c r="AS1285" s="510">
        <v>5609</v>
      </c>
      <c r="AT1285" s="510">
        <v>6559</v>
      </c>
      <c r="AU1285" s="510">
        <v>177</v>
      </c>
      <c r="AV1285" s="510">
        <v>871</v>
      </c>
      <c r="AW1285" s="510">
        <v>1306</v>
      </c>
      <c r="AX1285" s="510">
        <v>632</v>
      </c>
      <c r="AY1285" s="510">
        <v>4879</v>
      </c>
      <c r="AZ1285" s="510">
        <v>909</v>
      </c>
      <c r="BA1285" s="510">
        <v>665</v>
      </c>
      <c r="BB1285" s="510">
        <v>1403955</v>
      </c>
      <c r="BC1285" s="510">
        <v>2111</v>
      </c>
      <c r="BD1285" s="510">
        <v>3736</v>
      </c>
      <c r="BE1285" s="510">
        <v>46</v>
      </c>
      <c r="BF1285" s="510">
        <v>273</v>
      </c>
      <c r="BG1285" s="510">
        <v>280</v>
      </c>
      <c r="BH1285" s="510">
        <v>66</v>
      </c>
      <c r="BI1285" s="510">
        <v>26671</v>
      </c>
      <c r="BJ1285" s="510">
        <v>2523</v>
      </c>
      <c r="BK1285" s="510">
        <v>18047</v>
      </c>
      <c r="BL1285" s="510">
        <v>47241</v>
      </c>
      <c r="BM1285" s="510">
        <v>8264</v>
      </c>
      <c r="BN1285" s="510">
        <v>6368</v>
      </c>
      <c r="BO1285" s="510">
        <v>5267</v>
      </c>
      <c r="BP1285" s="510">
        <v>4070</v>
      </c>
      <c r="BQ1285" s="510">
        <v>36600</v>
      </c>
      <c r="BR1285" s="510">
        <v>29974</v>
      </c>
      <c r="BS1285" s="510">
        <v>17865</v>
      </c>
      <c r="BT1285" s="510">
        <v>12538</v>
      </c>
      <c r="BU1285" s="510">
        <v>827</v>
      </c>
      <c r="BV1285" s="510">
        <v>607</v>
      </c>
      <c r="BW1285" s="510">
        <v>109</v>
      </c>
      <c r="BX1285" s="510">
        <v>73594</v>
      </c>
      <c r="BY1285" s="510">
        <v>675</v>
      </c>
      <c r="BZ1285" s="510">
        <v>1156</v>
      </c>
      <c r="CA1285" s="510">
        <v>61</v>
      </c>
      <c r="CB1285" s="510">
        <v>39199</v>
      </c>
      <c r="CC1285" s="510">
        <v>643</v>
      </c>
      <c r="CD1285" s="510">
        <v>1015</v>
      </c>
      <c r="CE1285" s="510">
        <v>4181</v>
      </c>
      <c r="CF1285" s="510">
        <v>2206373</v>
      </c>
      <c r="CG1285" s="510">
        <v>528</v>
      </c>
      <c r="CH1285" s="510">
        <v>948</v>
      </c>
      <c r="CI1285" s="510">
        <v>2167</v>
      </c>
      <c r="CJ1285" s="510">
        <v>4775527</v>
      </c>
      <c r="CK1285" s="510">
        <v>2204</v>
      </c>
      <c r="CL1285" s="510">
        <v>4388</v>
      </c>
      <c r="CM1285" s="510">
        <v>597</v>
      </c>
      <c r="CN1285" s="510">
        <v>1141512</v>
      </c>
      <c r="CO1285" s="510">
        <v>1912</v>
      </c>
      <c r="CP1285" s="510">
        <v>4142</v>
      </c>
      <c r="CQ1285" s="510">
        <v>26071</v>
      </c>
      <c r="CR1285" s="510">
        <v>60073597</v>
      </c>
      <c r="CS1285" s="510">
        <v>2304</v>
      </c>
      <c r="CT1285" s="510">
        <v>4728</v>
      </c>
      <c r="CU1285" s="510">
        <v>1772</v>
      </c>
      <c r="CV1285" s="510">
        <v>11622185</v>
      </c>
      <c r="CW1285" s="510">
        <v>6559</v>
      </c>
      <c r="CX1285" s="510">
        <v>12762</v>
      </c>
      <c r="CY1285" s="510">
        <v>698</v>
      </c>
      <c r="CZ1285" s="510">
        <v>3634969</v>
      </c>
      <c r="DA1285" s="510">
        <v>5208</v>
      </c>
      <c r="DB1285" s="510">
        <v>10467</v>
      </c>
      <c r="DC1285" s="510">
        <v>187</v>
      </c>
      <c r="DD1285" s="510">
        <v>2991904</v>
      </c>
      <c r="DE1285" s="510">
        <v>15999</v>
      </c>
      <c r="DF1285" s="510">
        <v>27321</v>
      </c>
      <c r="DG1285" s="510">
        <v>91</v>
      </c>
      <c r="DH1285" s="510">
        <v>564288</v>
      </c>
      <c r="DI1285" s="510">
        <v>6201</v>
      </c>
      <c r="DJ1285" s="510">
        <v>17407</v>
      </c>
      <c r="DK1285" s="510">
        <v>308</v>
      </c>
      <c r="DL1285" s="510">
        <v>111551</v>
      </c>
      <c r="DM1285" s="510">
        <v>362</v>
      </c>
      <c r="DN1285" s="510">
        <v>592</v>
      </c>
      <c r="DO1285" s="510">
        <v>2294</v>
      </c>
      <c r="DP1285" s="510">
        <v>122528</v>
      </c>
      <c r="DQ1285" s="510">
        <v>53</v>
      </c>
      <c r="DR1285" s="510">
        <v>116</v>
      </c>
      <c r="DS1285" s="510">
        <v>37</v>
      </c>
      <c r="DT1285" s="510">
        <v>159903</v>
      </c>
      <c r="DU1285" s="510">
        <v>4322</v>
      </c>
      <c r="DV1285" s="510">
        <v>8938</v>
      </c>
      <c r="DW1285" s="510">
        <v>31</v>
      </c>
      <c r="DX1285" s="510">
        <v>30395</v>
      </c>
      <c r="DY1285" s="510">
        <v>54099045</v>
      </c>
      <c r="DZ1285" s="510">
        <v>1780</v>
      </c>
      <c r="EA1285" s="510">
        <v>3157</v>
      </c>
      <c r="EB1285" s="510">
        <v>18227</v>
      </c>
      <c r="EC1285" s="510">
        <v>6698</v>
      </c>
      <c r="ED1285" s="510">
        <v>2567</v>
      </c>
      <c r="EE1285" s="510">
        <v>19887201</v>
      </c>
      <c r="EF1285" s="510">
        <v>344</v>
      </c>
      <c r="EG1285" s="510">
        <v>151</v>
      </c>
      <c r="EH1285" s="510">
        <v>212</v>
      </c>
      <c r="EI1285" s="510"/>
      <c r="EJ1285" s="479"/>
      <c r="EK1285" s="479"/>
      <c r="EL1285" s="479"/>
      <c r="EM1285" s="479"/>
      <c r="EN1285" s="479"/>
      <c r="EO1285" s="479"/>
      <c r="EP1285" s="479"/>
      <c r="EQ1285" s="479"/>
      <c r="ER1285" s="479"/>
      <c r="ES1285" s="479"/>
      <c r="ET1285" s="479"/>
      <c r="EU1285" s="479"/>
      <c r="EV1285" s="479"/>
      <c r="EW1285" s="479"/>
      <c r="EX1285" s="479"/>
      <c r="EY1285" s="479"/>
      <c r="EZ1285" s="476"/>
      <c r="FA1285" s="482">
        <f t="shared" si="2545"/>
        <v>12</v>
      </c>
      <c r="FB1285" s="493">
        <f t="shared" si="2525"/>
        <v>2023</v>
      </c>
      <c r="FC1285" s="498">
        <f t="shared" si="2526"/>
        <v>45261</v>
      </c>
      <c r="FD1285" s="499">
        <f t="shared" si="2527"/>
        <v>31</v>
      </c>
      <c r="FE1285" s="450"/>
      <c r="FF1285" s="451">
        <f t="shared" si="2557"/>
        <v>0.56101736365859622</v>
      </c>
      <c r="FG1285" s="450"/>
      <c r="FH1285" s="452">
        <f t="shared" si="2546"/>
        <v>1.899333486554815</v>
      </c>
      <c r="FI1285" s="452">
        <f t="shared" si="2547"/>
        <v>1.4635715927373019</v>
      </c>
      <c r="FJ1285" s="452">
        <f t="shared" si="2548"/>
        <v>1.8803998571938594</v>
      </c>
      <c r="FK1285" s="452">
        <f t="shared" si="2549"/>
        <v>1.4530524812566941</v>
      </c>
      <c r="FL1285" s="452">
        <f t="shared" si="2550"/>
        <v>1.2692907924397434</v>
      </c>
      <c r="FM1285" s="452">
        <f t="shared" si="2551"/>
        <v>1.0395006069013353</v>
      </c>
      <c r="FN1285" s="452">
        <f t="shared" si="2552"/>
        <v>1.5602620087336245</v>
      </c>
      <c r="FO1285" s="452">
        <f t="shared" si="2553"/>
        <v>1.0950218340611353</v>
      </c>
      <c r="FP1285" s="452">
        <f t="shared" si="2554"/>
        <v>1.6474103585657371</v>
      </c>
      <c r="FQ1285" s="452">
        <f t="shared" si="2555"/>
        <v>1.2091633466135459</v>
      </c>
      <c r="FR1285" s="453"/>
      <c r="FS1285" s="446">
        <f t="shared" si="2558"/>
        <v>52183</v>
      </c>
      <c r="FT1285" s="446">
        <f t="shared" si="2558"/>
        <v>3652810</v>
      </c>
      <c r="FU1285" s="446">
        <f t="shared" si="2558"/>
        <v>5061751</v>
      </c>
      <c r="FV1285" s="446">
        <f t="shared" si="2558"/>
        <v>8558012</v>
      </c>
      <c r="FW1285" s="446">
        <f t="shared" si="2558"/>
        <v>4159556</v>
      </c>
      <c r="FX1285" s="446">
        <f t="shared" si="2558"/>
        <v>3181936</v>
      </c>
      <c r="FY1285" s="446">
        <f t="shared" si="2558"/>
        <v>134918965</v>
      </c>
      <c r="FZ1285" s="446">
        <f t="shared" si="2558"/>
        <v>269040650</v>
      </c>
      <c r="GA1285" s="446">
        <f t="shared" si="2558"/>
        <v>16245724</v>
      </c>
      <c r="GB1285" s="446">
        <f t="shared" ref="GB1285:GC1304" si="2559">IFERROR(HLOOKUP(GB$1,$H$5:$HA$10112,MATCH($A1285,$A$5:$A$10112,0),0)*HLOOKUP(GB$2,$H$5:$HA$10112,MATCH($A1285,$A$5:$A$10112,0),0),"-")</f>
        <v>2484440</v>
      </c>
      <c r="GC1285" s="446">
        <f t="shared" si="2559"/>
        <v>1233980</v>
      </c>
      <c r="GD1285" s="446">
        <f t="shared" si="2556"/>
        <v>126004</v>
      </c>
      <c r="GE1285" s="446">
        <f t="shared" si="2556"/>
        <v>61915</v>
      </c>
      <c r="GF1285" s="446">
        <f t="shared" si="2556"/>
        <v>3963588</v>
      </c>
      <c r="GG1285" s="446">
        <f t="shared" si="2556"/>
        <v>9508796</v>
      </c>
      <c r="GH1285" s="446">
        <f t="shared" si="2556"/>
        <v>2472774</v>
      </c>
      <c r="GI1285" s="446">
        <f t="shared" si="2556"/>
        <v>123263688</v>
      </c>
      <c r="GJ1285" s="446">
        <f t="shared" si="2556"/>
        <v>22614264</v>
      </c>
      <c r="GK1285" s="446">
        <f t="shared" si="2556"/>
        <v>7305966</v>
      </c>
      <c r="GL1285" s="446">
        <f t="shared" si="2556"/>
        <v>5109027</v>
      </c>
      <c r="GM1285" s="446">
        <f t="shared" si="2556"/>
        <v>1584037</v>
      </c>
      <c r="GN1285" s="446">
        <f t="shared" si="2529"/>
        <v>330706</v>
      </c>
      <c r="GO1285" s="446">
        <f t="shared" si="2543"/>
        <v>182336</v>
      </c>
      <c r="GP1285" s="446">
        <f t="shared" si="2543"/>
        <v>266104</v>
      </c>
      <c r="GQ1285" s="446">
        <f t="shared" si="2543"/>
        <v>95957015</v>
      </c>
      <c r="GR1285" s="446"/>
      <c r="GS1285" s="446"/>
      <c r="GT1285" s="446"/>
      <c r="GU1285" s="446"/>
      <c r="GV1285" s="416"/>
    </row>
    <row r="1286" spans="1:204" ht="9.75" customHeight="1" x14ac:dyDescent="0.2">
      <c r="A1286" s="523" t="str">
        <f t="shared" si="2535"/>
        <v>2023-24DECEMBERRYD</v>
      </c>
      <c r="B1286" s="524" t="str">
        <f t="shared" ref="B1286:B1349" si="2560">IF($FA1286=4,LEFT($B1275,4)+1&amp;-1-RIGHT($B1275,2),$B1275)</f>
        <v>2023-24</v>
      </c>
      <c r="C1286" s="525" t="s">
        <v>650</v>
      </c>
      <c r="D1286" s="524" t="str">
        <f t="shared" si="2539"/>
        <v>Y59</v>
      </c>
      <c r="E1286" s="524" t="str">
        <f t="shared" si="2540"/>
        <v>South East</v>
      </c>
      <c r="F1286" s="526" t="s">
        <v>455</v>
      </c>
      <c r="G1286" s="526" t="s">
        <v>693</v>
      </c>
      <c r="H1286" s="527">
        <v>104665</v>
      </c>
      <c r="I1286" s="527">
        <v>79698</v>
      </c>
      <c r="J1286" s="527">
        <v>1464410</v>
      </c>
      <c r="K1286" s="527">
        <v>18</v>
      </c>
      <c r="L1286" s="527">
        <v>1</v>
      </c>
      <c r="M1286" s="527">
        <v>74</v>
      </c>
      <c r="N1286" s="527">
        <v>93</v>
      </c>
      <c r="O1286" s="527">
        <v>114</v>
      </c>
      <c r="P1286" s="527">
        <v>332</v>
      </c>
      <c r="Q1286" s="527">
        <v>19</v>
      </c>
      <c r="R1286" s="527">
        <v>51</v>
      </c>
      <c r="S1286" s="527">
        <v>69004</v>
      </c>
      <c r="T1286" s="527">
        <v>5381</v>
      </c>
      <c r="U1286" s="527">
        <v>3340</v>
      </c>
      <c r="V1286" s="527">
        <v>37348</v>
      </c>
      <c r="W1286" s="527">
        <v>13923</v>
      </c>
      <c r="X1286" s="527">
        <v>442</v>
      </c>
      <c r="Y1286" s="527">
        <v>2796015</v>
      </c>
      <c r="Z1286" s="527">
        <v>520</v>
      </c>
      <c r="AA1286" s="527">
        <v>936</v>
      </c>
      <c r="AB1286" s="527">
        <v>2001413</v>
      </c>
      <c r="AC1286" s="527">
        <v>599</v>
      </c>
      <c r="AD1286" s="527">
        <v>1089</v>
      </c>
      <c r="AE1286" s="527">
        <v>72507143</v>
      </c>
      <c r="AF1286" s="527">
        <v>1941</v>
      </c>
      <c r="AG1286" s="527">
        <v>4066</v>
      </c>
      <c r="AH1286" s="527">
        <v>128958444</v>
      </c>
      <c r="AI1286" s="527">
        <v>9262</v>
      </c>
      <c r="AJ1286" s="527">
        <v>21923</v>
      </c>
      <c r="AK1286" s="527">
        <v>4417935</v>
      </c>
      <c r="AL1286" s="527">
        <v>9995</v>
      </c>
      <c r="AM1286" s="527">
        <v>21877</v>
      </c>
      <c r="AN1286" s="527">
        <v>0</v>
      </c>
      <c r="AO1286" s="527">
        <v>3106</v>
      </c>
      <c r="AP1286" s="527">
        <v>4533</v>
      </c>
      <c r="AQ1286" s="527">
        <v>33744024</v>
      </c>
      <c r="AR1286" s="527">
        <v>7444</v>
      </c>
      <c r="AS1286" s="527">
        <v>18473</v>
      </c>
      <c r="AT1286" s="527">
        <v>9500</v>
      </c>
      <c r="AU1286" s="527">
        <v>530</v>
      </c>
      <c r="AV1286" s="527">
        <v>2612</v>
      </c>
      <c r="AW1286" s="527">
        <v>3636</v>
      </c>
      <c r="AX1286" s="527">
        <v>700</v>
      </c>
      <c r="AY1286" s="527">
        <v>5658</v>
      </c>
      <c r="AZ1286" s="527">
        <v>1523</v>
      </c>
      <c r="BA1286" s="527">
        <v>12962</v>
      </c>
      <c r="BB1286" s="527">
        <v>43260431</v>
      </c>
      <c r="BC1286" s="527">
        <v>3337</v>
      </c>
      <c r="BD1286" s="527">
        <v>8088</v>
      </c>
      <c r="BE1286" s="527">
        <v>606</v>
      </c>
      <c r="BF1286" s="527">
        <v>3588</v>
      </c>
      <c r="BG1286" s="527">
        <v>6945</v>
      </c>
      <c r="BH1286" s="527">
        <v>1823</v>
      </c>
      <c r="BI1286" s="527">
        <v>36363</v>
      </c>
      <c r="BJ1286" s="527">
        <v>1463</v>
      </c>
      <c r="BK1286" s="527">
        <v>21678</v>
      </c>
      <c r="BL1286" s="527">
        <v>59504</v>
      </c>
      <c r="BM1286" s="527">
        <v>12701</v>
      </c>
      <c r="BN1286" s="527">
        <v>8371</v>
      </c>
      <c r="BO1286" s="527">
        <v>7823</v>
      </c>
      <c r="BP1286" s="527">
        <v>5230</v>
      </c>
      <c r="BQ1286" s="527">
        <v>52235</v>
      </c>
      <c r="BR1286" s="527">
        <v>39065</v>
      </c>
      <c r="BS1286" s="527">
        <v>26386</v>
      </c>
      <c r="BT1286" s="527">
        <v>14510</v>
      </c>
      <c r="BU1286" s="527">
        <v>798</v>
      </c>
      <c r="BV1286" s="527">
        <v>466</v>
      </c>
      <c r="BW1286" s="527">
        <v>94</v>
      </c>
      <c r="BX1286" s="527">
        <v>61845</v>
      </c>
      <c r="BY1286" s="527">
        <v>658</v>
      </c>
      <c r="BZ1286" s="527">
        <v>1014</v>
      </c>
      <c r="CA1286" s="527">
        <v>75</v>
      </c>
      <c r="CB1286" s="527">
        <v>41467</v>
      </c>
      <c r="CC1286" s="527">
        <v>553</v>
      </c>
      <c r="CD1286" s="527">
        <v>985</v>
      </c>
      <c r="CE1286" s="527">
        <v>5212</v>
      </c>
      <c r="CF1286" s="527">
        <v>2692703</v>
      </c>
      <c r="CG1286" s="527">
        <v>517</v>
      </c>
      <c r="CH1286" s="527">
        <v>931</v>
      </c>
      <c r="CI1286" s="527">
        <v>2624</v>
      </c>
      <c r="CJ1286" s="527">
        <v>4730513</v>
      </c>
      <c r="CK1286" s="527">
        <v>1803</v>
      </c>
      <c r="CL1286" s="527">
        <v>3626</v>
      </c>
      <c r="CM1286" s="527">
        <v>1302</v>
      </c>
      <c r="CN1286" s="527">
        <v>2469086</v>
      </c>
      <c r="CO1286" s="527">
        <v>1896</v>
      </c>
      <c r="CP1286" s="527">
        <v>4003</v>
      </c>
      <c r="CQ1286" s="527">
        <v>33422</v>
      </c>
      <c r="CR1286" s="527">
        <v>65307544</v>
      </c>
      <c r="CS1286" s="527">
        <v>1954</v>
      </c>
      <c r="CT1286" s="527">
        <v>4102</v>
      </c>
      <c r="CU1286" s="527">
        <v>1097</v>
      </c>
      <c r="CV1286" s="527">
        <v>9144271</v>
      </c>
      <c r="CW1286" s="527">
        <v>8336</v>
      </c>
      <c r="CX1286" s="527">
        <v>18014</v>
      </c>
      <c r="CY1286" s="527">
        <v>485</v>
      </c>
      <c r="CZ1286" s="527">
        <v>3933798</v>
      </c>
      <c r="DA1286" s="527">
        <v>8111</v>
      </c>
      <c r="DB1286" s="527">
        <v>18953</v>
      </c>
      <c r="DC1286" s="527">
        <v>844</v>
      </c>
      <c r="DD1286" s="527">
        <v>9411849</v>
      </c>
      <c r="DE1286" s="527">
        <v>11151</v>
      </c>
      <c r="DF1286" s="527">
        <v>27203</v>
      </c>
      <c r="DG1286" s="527">
        <v>123</v>
      </c>
      <c r="DH1286" s="527">
        <v>1213735</v>
      </c>
      <c r="DI1286" s="527">
        <v>9868</v>
      </c>
      <c r="DJ1286" s="527">
        <v>24370</v>
      </c>
      <c r="DK1286" s="527">
        <v>5</v>
      </c>
      <c r="DL1286" s="527">
        <v>2391</v>
      </c>
      <c r="DM1286" s="527">
        <v>478</v>
      </c>
      <c r="DN1286" s="527">
        <v>820</v>
      </c>
      <c r="DO1286" s="527">
        <v>3117</v>
      </c>
      <c r="DP1286" s="527">
        <v>229335</v>
      </c>
      <c r="DQ1286" s="527">
        <v>74</v>
      </c>
      <c r="DR1286" s="527">
        <v>100</v>
      </c>
      <c r="DS1286" s="527">
        <v>40</v>
      </c>
      <c r="DT1286" s="527">
        <v>56684</v>
      </c>
      <c r="DU1286" s="527">
        <v>1417</v>
      </c>
      <c r="DV1286" s="527">
        <v>2334</v>
      </c>
      <c r="DW1286" s="527">
        <v>35</v>
      </c>
      <c r="DX1286" s="527">
        <v>35926</v>
      </c>
      <c r="DY1286" s="527">
        <v>42514803</v>
      </c>
      <c r="DZ1286" s="527">
        <v>1183</v>
      </c>
      <c r="EA1286" s="527">
        <v>2023</v>
      </c>
      <c r="EB1286" s="527">
        <v>19708</v>
      </c>
      <c r="EC1286" s="527">
        <v>4700</v>
      </c>
      <c r="ED1286" s="527">
        <v>865</v>
      </c>
      <c r="EE1286" s="527">
        <v>5169959</v>
      </c>
      <c r="EF1286" s="527">
        <v>2726</v>
      </c>
      <c r="EG1286" s="527">
        <v>139</v>
      </c>
      <c r="EH1286" s="527">
        <v>125</v>
      </c>
      <c r="EI1286" s="527"/>
      <c r="EJ1286" s="528"/>
      <c r="EK1286" s="528"/>
      <c r="EL1286" s="528"/>
      <c r="EM1286" s="528"/>
      <c r="EN1286" s="528"/>
      <c r="EO1286" s="528"/>
      <c r="EP1286" s="528"/>
      <c r="EQ1286" s="528"/>
      <c r="ER1286" s="528"/>
      <c r="ES1286" s="528"/>
      <c r="ET1286" s="528"/>
      <c r="EU1286" s="528"/>
      <c r="EV1286" s="528"/>
      <c r="EW1286" s="528"/>
      <c r="EX1286" s="528"/>
      <c r="EY1286" s="528"/>
      <c r="EZ1286" s="529"/>
      <c r="FA1286" s="446">
        <f t="shared" si="2545"/>
        <v>12</v>
      </c>
      <c r="FB1286" s="417">
        <f t="shared" si="2525"/>
        <v>2023</v>
      </c>
      <c r="FC1286" s="448">
        <f t="shared" si="2526"/>
        <v>45261</v>
      </c>
      <c r="FD1286" s="449">
        <f t="shared" si="2527"/>
        <v>31</v>
      </c>
      <c r="FE1286" s="530"/>
      <c r="FF1286" s="531">
        <f t="shared" si="2557"/>
        <v>0.6173499702911468</v>
      </c>
      <c r="FG1286" s="530"/>
      <c r="FH1286" s="532">
        <f t="shared" si="2546"/>
        <v>2.3603419438766027</v>
      </c>
      <c r="FI1286" s="532">
        <f t="shared" si="2547"/>
        <v>1.5556587994796507</v>
      </c>
      <c r="FJ1286" s="532">
        <f t="shared" si="2548"/>
        <v>2.3422155688622754</v>
      </c>
      <c r="FK1286" s="532">
        <f t="shared" si="2549"/>
        <v>1.5658682634730539</v>
      </c>
      <c r="FL1286" s="532">
        <f t="shared" si="2550"/>
        <v>1.398602334797044</v>
      </c>
      <c r="FM1286" s="532">
        <f t="shared" si="2551"/>
        <v>1.0459730106029774</v>
      </c>
      <c r="FN1286" s="532">
        <f t="shared" si="2552"/>
        <v>1.8951375421963657</v>
      </c>
      <c r="FO1286" s="532">
        <f t="shared" si="2553"/>
        <v>1.0421604539251599</v>
      </c>
      <c r="FP1286" s="532">
        <f t="shared" si="2554"/>
        <v>1.8054298642533937</v>
      </c>
      <c r="FQ1286" s="532">
        <f t="shared" si="2555"/>
        <v>1.0542986425339367</v>
      </c>
      <c r="FR1286" s="533"/>
      <c r="FS1286" s="534">
        <f t="shared" si="2558"/>
        <v>79698</v>
      </c>
      <c r="FT1286" s="534">
        <f t="shared" si="2558"/>
        <v>5897652</v>
      </c>
      <c r="FU1286" s="534">
        <f t="shared" si="2558"/>
        <v>7411914</v>
      </c>
      <c r="FV1286" s="534">
        <f t="shared" si="2558"/>
        <v>9085572</v>
      </c>
      <c r="FW1286" s="534">
        <f t="shared" si="2558"/>
        <v>5036616</v>
      </c>
      <c r="FX1286" s="534">
        <f t="shared" si="2558"/>
        <v>3637260</v>
      </c>
      <c r="FY1286" s="534">
        <f t="shared" si="2558"/>
        <v>151856968</v>
      </c>
      <c r="FZ1286" s="534">
        <f t="shared" si="2558"/>
        <v>305233929</v>
      </c>
      <c r="GA1286" s="534">
        <f t="shared" si="2558"/>
        <v>9669634</v>
      </c>
      <c r="GB1286" s="534">
        <f t="shared" si="2559"/>
        <v>104836656</v>
      </c>
      <c r="GC1286" s="534">
        <f t="shared" si="2559"/>
        <v>83738109</v>
      </c>
      <c r="GD1286" s="534">
        <f t="shared" si="2556"/>
        <v>95316</v>
      </c>
      <c r="GE1286" s="534">
        <f t="shared" si="2556"/>
        <v>73875</v>
      </c>
      <c r="GF1286" s="534">
        <f t="shared" si="2556"/>
        <v>4852372</v>
      </c>
      <c r="GG1286" s="534">
        <f t="shared" si="2556"/>
        <v>9514624</v>
      </c>
      <c r="GH1286" s="534">
        <f t="shared" si="2556"/>
        <v>5211906</v>
      </c>
      <c r="GI1286" s="534">
        <f t="shared" si="2556"/>
        <v>137097044</v>
      </c>
      <c r="GJ1286" s="534">
        <f t="shared" si="2556"/>
        <v>19761358</v>
      </c>
      <c r="GK1286" s="534">
        <f t="shared" si="2556"/>
        <v>9192205</v>
      </c>
      <c r="GL1286" s="534">
        <f t="shared" si="2556"/>
        <v>22959332</v>
      </c>
      <c r="GM1286" s="534">
        <f t="shared" si="2556"/>
        <v>2997510</v>
      </c>
      <c r="GN1286" s="534">
        <f t="shared" si="2529"/>
        <v>93360</v>
      </c>
      <c r="GO1286" s="534">
        <f t="shared" si="2543"/>
        <v>4100</v>
      </c>
      <c r="GP1286" s="534">
        <f t="shared" si="2543"/>
        <v>311700</v>
      </c>
      <c r="GQ1286" s="534">
        <f t="shared" si="2543"/>
        <v>72678298</v>
      </c>
      <c r="GR1286" s="534"/>
      <c r="GS1286" s="534"/>
      <c r="GT1286" s="534"/>
      <c r="GU1286" s="534"/>
      <c r="GV1286" s="535"/>
    </row>
    <row r="1287" spans="1:204" ht="9.75" customHeight="1" x14ac:dyDescent="0.2">
      <c r="A1287" s="417" t="str">
        <f t="shared" si="2535"/>
        <v>2023-24DECEMBERRYF</v>
      </c>
      <c r="B1287" s="458" t="str">
        <f t="shared" si="2560"/>
        <v>2023-24</v>
      </c>
      <c r="C1287" s="402" t="s">
        <v>650</v>
      </c>
      <c r="D1287" s="458" t="str">
        <f t="shared" si="2539"/>
        <v>Y58</v>
      </c>
      <c r="E1287" s="458" t="str">
        <f t="shared" si="2540"/>
        <v>South West</v>
      </c>
      <c r="F1287" s="478" t="s">
        <v>457</v>
      </c>
      <c r="G1287" s="478" t="s">
        <v>694</v>
      </c>
      <c r="H1287" s="510">
        <v>119181</v>
      </c>
      <c r="I1287" s="510">
        <v>89133</v>
      </c>
      <c r="J1287" s="510">
        <v>491759</v>
      </c>
      <c r="K1287" s="510">
        <v>6</v>
      </c>
      <c r="L1287" s="510">
        <v>2</v>
      </c>
      <c r="M1287" s="510">
        <v>3</v>
      </c>
      <c r="N1287" s="510">
        <v>21</v>
      </c>
      <c r="O1287" s="510">
        <v>85</v>
      </c>
      <c r="P1287" s="510">
        <v>523</v>
      </c>
      <c r="Q1287" s="510">
        <v>0</v>
      </c>
      <c r="R1287" s="510">
        <v>222</v>
      </c>
      <c r="S1287" s="510">
        <v>77778</v>
      </c>
      <c r="T1287" s="510">
        <v>10665</v>
      </c>
      <c r="U1287" s="510">
        <v>6382</v>
      </c>
      <c r="V1287" s="510">
        <v>38842</v>
      </c>
      <c r="W1287" s="510">
        <v>14108</v>
      </c>
      <c r="X1287" s="510">
        <v>311</v>
      </c>
      <c r="Y1287" s="510">
        <v>6442863</v>
      </c>
      <c r="Z1287" s="510">
        <v>604</v>
      </c>
      <c r="AA1287" s="510">
        <v>1119</v>
      </c>
      <c r="AB1287" s="510">
        <v>4278054</v>
      </c>
      <c r="AC1287" s="510">
        <v>670</v>
      </c>
      <c r="AD1287" s="510">
        <v>1275</v>
      </c>
      <c r="AE1287" s="510">
        <v>119718984</v>
      </c>
      <c r="AF1287" s="510">
        <v>3082</v>
      </c>
      <c r="AG1287" s="510">
        <v>6605</v>
      </c>
      <c r="AH1287" s="510">
        <v>105958825</v>
      </c>
      <c r="AI1287" s="510">
        <v>7511</v>
      </c>
      <c r="AJ1287" s="510">
        <v>19450</v>
      </c>
      <c r="AK1287" s="510">
        <v>2187432</v>
      </c>
      <c r="AL1287" s="510">
        <v>7034</v>
      </c>
      <c r="AM1287" s="510">
        <v>17644</v>
      </c>
      <c r="AN1287" s="510">
        <v>1210</v>
      </c>
      <c r="AO1287" s="510">
        <v>4521</v>
      </c>
      <c r="AP1287" s="510" t="s">
        <v>152</v>
      </c>
      <c r="AQ1287" s="510" t="s">
        <v>152</v>
      </c>
      <c r="AR1287" s="510" t="s">
        <v>152</v>
      </c>
      <c r="AS1287" s="510" t="s">
        <v>152</v>
      </c>
      <c r="AT1287" s="510">
        <v>11734</v>
      </c>
      <c r="AU1287" s="510">
        <v>1301</v>
      </c>
      <c r="AV1287" s="510">
        <v>7023</v>
      </c>
      <c r="AW1287" s="510">
        <v>6999</v>
      </c>
      <c r="AX1287" s="510">
        <v>537</v>
      </c>
      <c r="AY1287" s="510">
        <v>2873</v>
      </c>
      <c r="AZ1287" s="510">
        <v>0</v>
      </c>
      <c r="BA1287" s="510">
        <v>13551</v>
      </c>
      <c r="BB1287" s="510">
        <v>34349472</v>
      </c>
      <c r="BC1287" s="510">
        <v>2535</v>
      </c>
      <c r="BD1287" s="510">
        <v>5000</v>
      </c>
      <c r="BE1287" s="510">
        <v>1090</v>
      </c>
      <c r="BF1287" s="510">
        <v>3775</v>
      </c>
      <c r="BG1287" s="510">
        <v>7582</v>
      </c>
      <c r="BH1287" s="510">
        <v>1104</v>
      </c>
      <c r="BI1287" s="510">
        <v>34834</v>
      </c>
      <c r="BJ1287" s="510">
        <v>3266</v>
      </c>
      <c r="BK1287" s="510">
        <v>27944</v>
      </c>
      <c r="BL1287" s="510">
        <v>66044</v>
      </c>
      <c r="BM1287" s="510">
        <v>21519</v>
      </c>
      <c r="BN1287" s="510">
        <v>15107</v>
      </c>
      <c r="BO1287" s="510">
        <v>12848</v>
      </c>
      <c r="BP1287" s="510">
        <v>9127</v>
      </c>
      <c r="BQ1287" s="510">
        <v>53896</v>
      </c>
      <c r="BR1287" s="510">
        <v>41460</v>
      </c>
      <c r="BS1287" s="510">
        <v>23736</v>
      </c>
      <c r="BT1287" s="510">
        <v>15382</v>
      </c>
      <c r="BU1287" s="510">
        <v>485</v>
      </c>
      <c r="BV1287" s="510">
        <v>336</v>
      </c>
      <c r="BW1287" s="510">
        <v>15</v>
      </c>
      <c r="BX1287" s="510">
        <v>10707</v>
      </c>
      <c r="BY1287" s="510">
        <v>714</v>
      </c>
      <c r="BZ1287" s="510">
        <v>1441</v>
      </c>
      <c r="CA1287" s="510">
        <v>9</v>
      </c>
      <c r="CB1287" s="510">
        <v>3545</v>
      </c>
      <c r="CC1287" s="510">
        <v>394</v>
      </c>
      <c r="CD1287" s="510">
        <v>743</v>
      </c>
      <c r="CE1287" s="510">
        <v>10641</v>
      </c>
      <c r="CF1287" s="510">
        <v>6428611</v>
      </c>
      <c r="CG1287" s="510">
        <v>604</v>
      </c>
      <c r="CH1287" s="510">
        <v>1119</v>
      </c>
      <c r="CI1287" s="510">
        <v>2210</v>
      </c>
      <c r="CJ1287" s="510">
        <v>7865643</v>
      </c>
      <c r="CK1287" s="510">
        <v>3559</v>
      </c>
      <c r="CL1287" s="510">
        <v>7750</v>
      </c>
      <c r="CM1287" s="510">
        <v>904</v>
      </c>
      <c r="CN1287" s="510">
        <v>2621357</v>
      </c>
      <c r="CO1287" s="510">
        <v>2900</v>
      </c>
      <c r="CP1287" s="510">
        <v>6737</v>
      </c>
      <c r="CQ1287" s="510">
        <v>35728</v>
      </c>
      <c r="CR1287" s="510">
        <v>109231984</v>
      </c>
      <c r="CS1287" s="510">
        <v>3057</v>
      </c>
      <c r="CT1287" s="510">
        <v>6508</v>
      </c>
      <c r="CU1287" s="510">
        <v>942</v>
      </c>
      <c r="CV1287" s="510">
        <v>8550863</v>
      </c>
      <c r="CW1287" s="510">
        <v>9077</v>
      </c>
      <c r="CX1287" s="510">
        <v>22744</v>
      </c>
      <c r="CY1287" s="510">
        <v>190</v>
      </c>
      <c r="CZ1287" s="510">
        <v>1543477</v>
      </c>
      <c r="DA1287" s="510">
        <v>8124</v>
      </c>
      <c r="DB1287" s="510">
        <v>19338</v>
      </c>
      <c r="DC1287" s="510">
        <v>941</v>
      </c>
      <c r="DD1287" s="510">
        <v>9334283</v>
      </c>
      <c r="DE1287" s="510">
        <v>9920</v>
      </c>
      <c r="DF1287" s="510">
        <v>24894</v>
      </c>
      <c r="DG1287" s="510">
        <v>47</v>
      </c>
      <c r="DH1287" s="510">
        <v>273741</v>
      </c>
      <c r="DI1287" s="510">
        <v>5824</v>
      </c>
      <c r="DJ1287" s="510">
        <v>15751</v>
      </c>
      <c r="DK1287" s="510">
        <v>726</v>
      </c>
      <c r="DL1287" s="510">
        <v>292442</v>
      </c>
      <c r="DM1287" s="510">
        <v>403</v>
      </c>
      <c r="DN1287" s="510">
        <v>666</v>
      </c>
      <c r="DO1287" s="510">
        <v>5988</v>
      </c>
      <c r="DP1287" s="510">
        <v>256018</v>
      </c>
      <c r="DQ1287" s="510">
        <v>43</v>
      </c>
      <c r="DR1287" s="510">
        <v>74</v>
      </c>
      <c r="DS1287" s="510">
        <v>78</v>
      </c>
      <c r="DT1287" s="510">
        <v>143680</v>
      </c>
      <c r="DU1287" s="510">
        <v>1842</v>
      </c>
      <c r="DV1287" s="510">
        <v>3839</v>
      </c>
      <c r="DW1287" s="510">
        <v>65</v>
      </c>
      <c r="DX1287" s="510">
        <v>38135</v>
      </c>
      <c r="DY1287" s="510">
        <v>167638127</v>
      </c>
      <c r="DZ1287" s="510">
        <v>4396</v>
      </c>
      <c r="EA1287" s="510">
        <v>11483</v>
      </c>
      <c r="EB1287" s="510">
        <v>30285</v>
      </c>
      <c r="EC1287" s="510">
        <v>18071</v>
      </c>
      <c r="ED1287" s="510">
        <v>10474</v>
      </c>
      <c r="EE1287" s="510">
        <v>114209172</v>
      </c>
      <c r="EF1287" s="510">
        <v>914</v>
      </c>
      <c r="EG1287" s="510">
        <v>236</v>
      </c>
      <c r="EH1287" s="510">
        <v>16</v>
      </c>
      <c r="EI1287" s="510"/>
      <c r="EJ1287" s="479"/>
      <c r="EK1287" s="479"/>
      <c r="EL1287" s="479"/>
      <c r="EM1287" s="479"/>
      <c r="EN1287" s="479"/>
      <c r="EO1287" s="479"/>
      <c r="EP1287" s="479"/>
      <c r="EQ1287" s="479"/>
      <c r="ER1287" s="479"/>
      <c r="ES1287" s="479"/>
      <c r="ET1287" s="479"/>
      <c r="EU1287" s="479"/>
      <c r="EV1287" s="479"/>
      <c r="EW1287" s="479"/>
      <c r="EX1287" s="479"/>
      <c r="EY1287" s="479"/>
      <c r="EZ1287" s="476"/>
      <c r="FA1287" s="446">
        <f t="shared" si="2545"/>
        <v>12</v>
      </c>
      <c r="FB1287" s="417">
        <f t="shared" si="2525"/>
        <v>2023</v>
      </c>
      <c r="FC1287" s="448">
        <f t="shared" si="2526"/>
        <v>45261</v>
      </c>
      <c r="FD1287" s="449">
        <f t="shared" si="2527"/>
        <v>31</v>
      </c>
      <c r="FE1287" s="450"/>
      <c r="FF1287" s="451">
        <f t="shared" si="2557"/>
        <v>0.59041609150069019</v>
      </c>
      <c r="FG1287" s="450"/>
      <c r="FH1287" s="452">
        <f t="shared" si="2546"/>
        <v>2.0177215189873419</v>
      </c>
      <c r="FI1287" s="452">
        <f t="shared" si="2547"/>
        <v>1.4165025785278951</v>
      </c>
      <c r="FJ1287" s="452">
        <f t="shared" si="2548"/>
        <v>2.0131620181761205</v>
      </c>
      <c r="FK1287" s="452">
        <f t="shared" si="2549"/>
        <v>1.4301159511125039</v>
      </c>
      <c r="FL1287" s="452">
        <f t="shared" si="2550"/>
        <v>1.3875701560166829</v>
      </c>
      <c r="FM1287" s="452">
        <f t="shared" si="2551"/>
        <v>1.0674012666700994</v>
      </c>
      <c r="FN1287" s="452">
        <f t="shared" si="2552"/>
        <v>1.6824496739438617</v>
      </c>
      <c r="FO1287" s="452">
        <f t="shared" si="2553"/>
        <v>1.0903033739722143</v>
      </c>
      <c r="FP1287" s="452">
        <f t="shared" si="2554"/>
        <v>1.5594855305466238</v>
      </c>
      <c r="FQ1287" s="452">
        <f t="shared" si="2555"/>
        <v>1.0803858520900322</v>
      </c>
      <c r="FR1287" s="453"/>
      <c r="FS1287" s="446">
        <f t="shared" si="2558"/>
        <v>178266</v>
      </c>
      <c r="FT1287" s="446">
        <f t="shared" si="2558"/>
        <v>267399</v>
      </c>
      <c r="FU1287" s="446">
        <f t="shared" si="2558"/>
        <v>1871793</v>
      </c>
      <c r="FV1287" s="446">
        <f t="shared" si="2558"/>
        <v>7576305</v>
      </c>
      <c r="FW1287" s="446">
        <f t="shared" si="2558"/>
        <v>11934135</v>
      </c>
      <c r="FX1287" s="446">
        <f t="shared" si="2558"/>
        <v>8137050</v>
      </c>
      <c r="FY1287" s="446">
        <f t="shared" si="2558"/>
        <v>256551410</v>
      </c>
      <c r="FZ1287" s="446">
        <f t="shared" si="2558"/>
        <v>274400600</v>
      </c>
      <c r="GA1287" s="446">
        <f t="shared" si="2558"/>
        <v>5487284</v>
      </c>
      <c r="GB1287" s="446">
        <f t="shared" si="2559"/>
        <v>67755000</v>
      </c>
      <c r="GC1287" s="446" t="str">
        <f t="shared" si="2559"/>
        <v>-</v>
      </c>
      <c r="GD1287" s="446">
        <f t="shared" si="2556"/>
        <v>21615</v>
      </c>
      <c r="GE1287" s="446">
        <f t="shared" si="2556"/>
        <v>6687</v>
      </c>
      <c r="GF1287" s="446">
        <f t="shared" si="2556"/>
        <v>11907279</v>
      </c>
      <c r="GG1287" s="446">
        <f t="shared" si="2556"/>
        <v>17127500</v>
      </c>
      <c r="GH1287" s="446">
        <f t="shared" si="2556"/>
        <v>6090248</v>
      </c>
      <c r="GI1287" s="446">
        <f t="shared" si="2556"/>
        <v>232517824</v>
      </c>
      <c r="GJ1287" s="446">
        <f t="shared" si="2556"/>
        <v>21424848</v>
      </c>
      <c r="GK1287" s="446">
        <f t="shared" si="2556"/>
        <v>3674220</v>
      </c>
      <c r="GL1287" s="446">
        <f t="shared" si="2556"/>
        <v>23425254</v>
      </c>
      <c r="GM1287" s="446">
        <f t="shared" si="2556"/>
        <v>740297</v>
      </c>
      <c r="GN1287" s="446">
        <f t="shared" si="2529"/>
        <v>299442</v>
      </c>
      <c r="GO1287" s="446">
        <f t="shared" si="2543"/>
        <v>483516</v>
      </c>
      <c r="GP1287" s="446">
        <f t="shared" si="2543"/>
        <v>443112</v>
      </c>
      <c r="GQ1287" s="446">
        <f t="shared" si="2543"/>
        <v>437904205</v>
      </c>
      <c r="GR1287" s="446"/>
      <c r="GS1287" s="446"/>
      <c r="GT1287" s="446"/>
      <c r="GU1287" s="446"/>
      <c r="GV1287" s="416"/>
    </row>
    <row r="1288" spans="1:204" ht="9.75" customHeight="1" x14ac:dyDescent="0.2">
      <c r="A1288" s="417" t="str">
        <f t="shared" si="2535"/>
        <v>2023-24DECEMBERRYA</v>
      </c>
      <c r="B1288" s="458" t="str">
        <f t="shared" si="2560"/>
        <v>2023-24</v>
      </c>
      <c r="C1288" s="402" t="s">
        <v>650</v>
      </c>
      <c r="D1288" s="458" t="str">
        <f t="shared" si="2539"/>
        <v>Y60</v>
      </c>
      <c r="E1288" s="458" t="str">
        <f t="shared" si="2540"/>
        <v>Midlands</v>
      </c>
      <c r="F1288" s="478" t="s">
        <v>452</v>
      </c>
      <c r="G1288" s="478" t="s">
        <v>697</v>
      </c>
      <c r="H1288" s="510">
        <v>168374</v>
      </c>
      <c r="I1288" s="510">
        <v>130408</v>
      </c>
      <c r="J1288" s="510">
        <v>523692</v>
      </c>
      <c r="K1288" s="510">
        <v>4</v>
      </c>
      <c r="L1288" s="510">
        <v>0</v>
      </c>
      <c r="M1288" s="510">
        <v>9</v>
      </c>
      <c r="N1288" s="510">
        <v>28</v>
      </c>
      <c r="O1288" s="510">
        <v>80</v>
      </c>
      <c r="P1288" s="510">
        <v>488</v>
      </c>
      <c r="Q1288" s="510">
        <v>0</v>
      </c>
      <c r="R1288" s="510">
        <v>22</v>
      </c>
      <c r="S1288" s="510">
        <v>87526</v>
      </c>
      <c r="T1288" s="510">
        <v>10819</v>
      </c>
      <c r="U1288" s="510">
        <v>7175</v>
      </c>
      <c r="V1288" s="510">
        <v>43225</v>
      </c>
      <c r="W1288" s="510">
        <v>13703</v>
      </c>
      <c r="X1288" s="510">
        <v>453</v>
      </c>
      <c r="Y1288" s="510">
        <v>5435443</v>
      </c>
      <c r="Z1288" s="510">
        <v>502</v>
      </c>
      <c r="AA1288" s="510">
        <v>879</v>
      </c>
      <c r="AB1288" s="510">
        <v>3887718</v>
      </c>
      <c r="AC1288" s="510">
        <v>542</v>
      </c>
      <c r="AD1288" s="510">
        <v>974</v>
      </c>
      <c r="AE1288" s="510">
        <v>120345436</v>
      </c>
      <c r="AF1288" s="510">
        <v>2784</v>
      </c>
      <c r="AG1288" s="510">
        <v>6332</v>
      </c>
      <c r="AH1288" s="510">
        <v>186652694</v>
      </c>
      <c r="AI1288" s="510">
        <v>13621</v>
      </c>
      <c r="AJ1288" s="510">
        <v>35100</v>
      </c>
      <c r="AK1288" s="510">
        <v>7248391</v>
      </c>
      <c r="AL1288" s="510">
        <v>16001</v>
      </c>
      <c r="AM1288" s="510">
        <v>37448</v>
      </c>
      <c r="AN1288" s="510">
        <v>0</v>
      </c>
      <c r="AO1288" s="510">
        <v>2942</v>
      </c>
      <c r="AP1288" s="510">
        <v>2889</v>
      </c>
      <c r="AQ1288" s="510">
        <v>8693841</v>
      </c>
      <c r="AR1288" s="510">
        <v>3009</v>
      </c>
      <c r="AS1288" s="510">
        <v>6659</v>
      </c>
      <c r="AT1288" s="510">
        <v>15439</v>
      </c>
      <c r="AU1288" s="510">
        <v>1991</v>
      </c>
      <c r="AV1288" s="510">
        <v>8339</v>
      </c>
      <c r="AW1288" s="510">
        <v>6665</v>
      </c>
      <c r="AX1288" s="510">
        <v>501</v>
      </c>
      <c r="AY1288" s="510">
        <v>4608</v>
      </c>
      <c r="AZ1288" s="510" t="s">
        <v>152</v>
      </c>
      <c r="BA1288" s="510">
        <v>16682</v>
      </c>
      <c r="BB1288" s="510">
        <v>106321909</v>
      </c>
      <c r="BC1288" s="510">
        <v>6373</v>
      </c>
      <c r="BD1288" s="510">
        <v>16820</v>
      </c>
      <c r="BE1288" s="510">
        <v>1962</v>
      </c>
      <c r="BF1288" s="510">
        <v>7933</v>
      </c>
      <c r="BG1288" s="510" t="s">
        <v>152</v>
      </c>
      <c r="BH1288" s="510" t="s">
        <v>152</v>
      </c>
      <c r="BI1288" s="510">
        <v>42940</v>
      </c>
      <c r="BJ1288" s="510">
        <v>3992</v>
      </c>
      <c r="BK1288" s="510">
        <v>25155</v>
      </c>
      <c r="BL1288" s="510">
        <v>72087</v>
      </c>
      <c r="BM1288" s="510">
        <v>21597</v>
      </c>
      <c r="BN1288" s="510">
        <v>14992</v>
      </c>
      <c r="BO1288" s="510">
        <v>14234</v>
      </c>
      <c r="BP1288" s="510">
        <v>9912</v>
      </c>
      <c r="BQ1288" s="510">
        <v>59969</v>
      </c>
      <c r="BR1288" s="510">
        <v>45438</v>
      </c>
      <c r="BS1288" s="510">
        <v>25252</v>
      </c>
      <c r="BT1288" s="510">
        <v>14203</v>
      </c>
      <c r="BU1288" s="510">
        <v>851</v>
      </c>
      <c r="BV1288" s="510">
        <v>427</v>
      </c>
      <c r="BW1288" s="510">
        <v>209</v>
      </c>
      <c r="BX1288" s="510">
        <v>125987</v>
      </c>
      <c r="BY1288" s="510">
        <v>603</v>
      </c>
      <c r="BZ1288" s="510">
        <v>1025</v>
      </c>
      <c r="CA1288" s="510">
        <v>118</v>
      </c>
      <c r="CB1288" s="510">
        <v>62228</v>
      </c>
      <c r="CC1288" s="510">
        <v>527</v>
      </c>
      <c r="CD1288" s="510">
        <v>996</v>
      </c>
      <c r="CE1288" s="510">
        <v>10492</v>
      </c>
      <c r="CF1288" s="510">
        <v>5247228</v>
      </c>
      <c r="CG1288" s="510">
        <v>500</v>
      </c>
      <c r="CH1288" s="510">
        <v>873</v>
      </c>
      <c r="CI1288" s="510">
        <v>5299</v>
      </c>
      <c r="CJ1288" s="510">
        <v>17118257</v>
      </c>
      <c r="CK1288" s="510">
        <v>3230</v>
      </c>
      <c r="CL1288" s="510">
        <v>7428</v>
      </c>
      <c r="CM1288" s="510">
        <v>1206</v>
      </c>
      <c r="CN1288" s="510">
        <v>3814551</v>
      </c>
      <c r="CO1288" s="510">
        <v>3163</v>
      </c>
      <c r="CP1288" s="510">
        <v>7461</v>
      </c>
      <c r="CQ1288" s="510">
        <v>36720</v>
      </c>
      <c r="CR1288" s="510">
        <v>99412628</v>
      </c>
      <c r="CS1288" s="510">
        <v>2707</v>
      </c>
      <c r="CT1288" s="510">
        <v>6156</v>
      </c>
      <c r="CU1288" s="510">
        <v>1170</v>
      </c>
      <c r="CV1288" s="510">
        <v>17465621</v>
      </c>
      <c r="CW1288" s="510">
        <v>14928</v>
      </c>
      <c r="CX1288" s="510">
        <v>40710</v>
      </c>
      <c r="CY1288" s="510">
        <v>272</v>
      </c>
      <c r="CZ1288" s="510">
        <v>3838508</v>
      </c>
      <c r="DA1288" s="510">
        <v>14112</v>
      </c>
      <c r="DB1288" s="510">
        <v>32545</v>
      </c>
      <c r="DC1288" s="510">
        <v>1203</v>
      </c>
      <c r="DD1288" s="510">
        <v>18792061</v>
      </c>
      <c r="DE1288" s="510">
        <v>15621</v>
      </c>
      <c r="DF1288" s="510">
        <v>33345</v>
      </c>
      <c r="DG1288" s="510">
        <v>182</v>
      </c>
      <c r="DH1288" s="510">
        <v>2552371</v>
      </c>
      <c r="DI1288" s="510">
        <v>14024</v>
      </c>
      <c r="DJ1288" s="510">
        <v>32680</v>
      </c>
      <c r="DK1288" s="510">
        <v>481</v>
      </c>
      <c r="DL1288" s="510">
        <v>153854</v>
      </c>
      <c r="DM1288" s="510">
        <v>320</v>
      </c>
      <c r="DN1288" s="510">
        <v>581</v>
      </c>
      <c r="DO1288" s="510">
        <v>6520</v>
      </c>
      <c r="DP1288" s="510">
        <v>162783</v>
      </c>
      <c r="DQ1288" s="510">
        <v>25</v>
      </c>
      <c r="DR1288" s="510">
        <v>46</v>
      </c>
      <c r="DS1288" s="510">
        <v>105</v>
      </c>
      <c r="DT1288" s="510">
        <v>245765</v>
      </c>
      <c r="DU1288" s="510">
        <v>2341</v>
      </c>
      <c r="DV1288" s="510">
        <v>5431</v>
      </c>
      <c r="DW1288" s="510">
        <v>95</v>
      </c>
      <c r="DX1288" s="510">
        <v>45623</v>
      </c>
      <c r="DY1288" s="510">
        <v>145163019</v>
      </c>
      <c r="DZ1288" s="510">
        <v>3182</v>
      </c>
      <c r="EA1288" s="510">
        <v>8262</v>
      </c>
      <c r="EB1288" s="510">
        <v>32681</v>
      </c>
      <c r="EC1288" s="510">
        <v>16483</v>
      </c>
      <c r="ED1288" s="510">
        <v>9432</v>
      </c>
      <c r="EE1288" s="510">
        <v>86498602</v>
      </c>
      <c r="EF1288" s="510">
        <v>1420</v>
      </c>
      <c r="EG1288" s="510">
        <v>113</v>
      </c>
      <c r="EH1288" s="510">
        <v>27</v>
      </c>
      <c r="EI1288" s="510"/>
      <c r="EJ1288" s="479"/>
      <c r="EK1288" s="479"/>
      <c r="EL1288" s="479"/>
      <c r="EM1288" s="479"/>
      <c r="EN1288" s="479"/>
      <c r="EO1288" s="479"/>
      <c r="EP1288" s="479"/>
      <c r="EQ1288" s="479"/>
      <c r="ER1288" s="479"/>
      <c r="ES1288" s="479"/>
      <c r="ET1288" s="479"/>
      <c r="EU1288" s="479"/>
      <c r="EV1288" s="479"/>
      <c r="EW1288" s="479"/>
      <c r="EX1288" s="479"/>
      <c r="EY1288" s="479"/>
      <c r="EZ1288" s="476"/>
      <c r="FA1288" s="446">
        <f t="shared" si="2545"/>
        <v>12</v>
      </c>
      <c r="FB1288" s="417">
        <f t="shared" si="2525"/>
        <v>2023</v>
      </c>
      <c r="FC1288" s="448">
        <f t="shared" si="2526"/>
        <v>45261</v>
      </c>
      <c r="FD1288" s="449">
        <f t="shared" si="2527"/>
        <v>31</v>
      </c>
      <c r="FE1288" s="450"/>
      <c r="FF1288" s="451">
        <f t="shared" si="2557"/>
        <v>0.6311102507017714</v>
      </c>
      <c r="FG1288" s="450"/>
      <c r="FH1288" s="452">
        <f t="shared" si="2546"/>
        <v>1.9962103706442369</v>
      </c>
      <c r="FI1288" s="452">
        <f t="shared" si="2547"/>
        <v>1.3857103244292448</v>
      </c>
      <c r="FJ1288" s="452">
        <f t="shared" si="2548"/>
        <v>1.9838327526132404</v>
      </c>
      <c r="FK1288" s="452">
        <f t="shared" si="2549"/>
        <v>1.3814634146341462</v>
      </c>
      <c r="FL1288" s="452">
        <f t="shared" si="2550"/>
        <v>1.3873684210526316</v>
      </c>
      <c r="FM1288" s="452">
        <f t="shared" si="2551"/>
        <v>1.0511972238288028</v>
      </c>
      <c r="FN1288" s="452">
        <f t="shared" si="2552"/>
        <v>1.8428081442019995</v>
      </c>
      <c r="FO1288" s="452">
        <f t="shared" si="2553"/>
        <v>1.0364883602130921</v>
      </c>
      <c r="FP1288" s="452">
        <f t="shared" si="2554"/>
        <v>1.8785871964679912</v>
      </c>
      <c r="FQ1288" s="452">
        <f t="shared" si="2555"/>
        <v>0.94260485651214132</v>
      </c>
      <c r="FR1288" s="453"/>
      <c r="FS1288" s="446">
        <f t="shared" si="2558"/>
        <v>0</v>
      </c>
      <c r="FT1288" s="446">
        <f t="shared" si="2558"/>
        <v>1173672</v>
      </c>
      <c r="FU1288" s="446">
        <f t="shared" si="2558"/>
        <v>3651424</v>
      </c>
      <c r="FV1288" s="446">
        <f t="shared" si="2558"/>
        <v>10432640</v>
      </c>
      <c r="FW1288" s="446">
        <f t="shared" si="2558"/>
        <v>9509901</v>
      </c>
      <c r="FX1288" s="446">
        <f t="shared" si="2558"/>
        <v>6988450</v>
      </c>
      <c r="FY1288" s="446">
        <f t="shared" si="2558"/>
        <v>273700700</v>
      </c>
      <c r="FZ1288" s="446">
        <f t="shared" si="2558"/>
        <v>480975300</v>
      </c>
      <c r="GA1288" s="446">
        <f t="shared" si="2558"/>
        <v>16963944</v>
      </c>
      <c r="GB1288" s="446">
        <f t="shared" si="2559"/>
        <v>280591240</v>
      </c>
      <c r="GC1288" s="446">
        <f t="shared" si="2559"/>
        <v>19237851</v>
      </c>
      <c r="GD1288" s="446">
        <f t="shared" si="2556"/>
        <v>214225</v>
      </c>
      <c r="GE1288" s="446">
        <f t="shared" si="2556"/>
        <v>117528</v>
      </c>
      <c r="GF1288" s="446">
        <f t="shared" si="2556"/>
        <v>9159516</v>
      </c>
      <c r="GG1288" s="446">
        <f t="shared" si="2556"/>
        <v>39360972</v>
      </c>
      <c r="GH1288" s="446">
        <f t="shared" si="2556"/>
        <v>8997966</v>
      </c>
      <c r="GI1288" s="446">
        <f t="shared" si="2556"/>
        <v>226048320</v>
      </c>
      <c r="GJ1288" s="446">
        <f t="shared" si="2556"/>
        <v>47630700</v>
      </c>
      <c r="GK1288" s="446">
        <f t="shared" si="2556"/>
        <v>8852240</v>
      </c>
      <c r="GL1288" s="446">
        <f t="shared" si="2556"/>
        <v>40114035</v>
      </c>
      <c r="GM1288" s="446">
        <f t="shared" si="2556"/>
        <v>5947760</v>
      </c>
      <c r="GN1288" s="446">
        <f t="shared" si="2529"/>
        <v>570255</v>
      </c>
      <c r="GO1288" s="446">
        <f t="shared" si="2543"/>
        <v>279461</v>
      </c>
      <c r="GP1288" s="446">
        <f t="shared" si="2543"/>
        <v>299920</v>
      </c>
      <c r="GQ1288" s="446">
        <f t="shared" si="2543"/>
        <v>376937226</v>
      </c>
      <c r="GR1288" s="446"/>
      <c r="GS1288" s="446"/>
      <c r="GT1288" s="446"/>
      <c r="GU1288" s="446"/>
      <c r="GV1288" s="416"/>
    </row>
    <row r="1289" spans="1:204" ht="9.75" customHeight="1" x14ac:dyDescent="0.2">
      <c r="A1289" s="485" t="str">
        <f t="shared" si="2535"/>
        <v>2023-24DECEMBERRX8</v>
      </c>
      <c r="B1289" s="503" t="str">
        <f t="shared" si="2560"/>
        <v>2023-24</v>
      </c>
      <c r="C1289" s="436" t="s">
        <v>650</v>
      </c>
      <c r="D1289" s="503" t="str">
        <f t="shared" si="2539"/>
        <v>Y63</v>
      </c>
      <c r="E1289" s="503" t="str">
        <f t="shared" si="2540"/>
        <v>North East and Yorkshire</v>
      </c>
      <c r="F1289" s="504" t="s">
        <v>450</v>
      </c>
      <c r="G1289" s="504" t="s">
        <v>696</v>
      </c>
      <c r="H1289" s="522">
        <v>112962</v>
      </c>
      <c r="I1289" s="522">
        <v>75108</v>
      </c>
      <c r="J1289" s="522">
        <v>559962</v>
      </c>
      <c r="K1289" s="522">
        <v>7</v>
      </c>
      <c r="L1289" s="522">
        <v>0</v>
      </c>
      <c r="M1289" s="522">
        <v>31</v>
      </c>
      <c r="N1289" s="522">
        <v>61</v>
      </c>
      <c r="O1289" s="522">
        <v>96</v>
      </c>
      <c r="P1289" s="522">
        <v>506</v>
      </c>
      <c r="Q1289" s="522">
        <v>204</v>
      </c>
      <c r="R1289" s="522">
        <v>143</v>
      </c>
      <c r="S1289" s="522">
        <v>77320</v>
      </c>
      <c r="T1289" s="522">
        <v>11519</v>
      </c>
      <c r="U1289" s="522">
        <v>8325</v>
      </c>
      <c r="V1289" s="522">
        <v>42256</v>
      </c>
      <c r="W1289" s="522">
        <v>7649</v>
      </c>
      <c r="X1289" s="522">
        <v>200</v>
      </c>
      <c r="Y1289" s="522">
        <v>6026756</v>
      </c>
      <c r="Z1289" s="522">
        <v>523</v>
      </c>
      <c r="AA1289" s="522">
        <v>913</v>
      </c>
      <c r="AB1289" s="522">
        <v>4849591</v>
      </c>
      <c r="AC1289" s="522">
        <v>583</v>
      </c>
      <c r="AD1289" s="522">
        <v>1039</v>
      </c>
      <c r="AE1289" s="522">
        <v>116468916</v>
      </c>
      <c r="AF1289" s="522">
        <v>2756</v>
      </c>
      <c r="AG1289" s="522">
        <v>6274</v>
      </c>
      <c r="AH1289" s="522">
        <v>65729645</v>
      </c>
      <c r="AI1289" s="522">
        <v>8593</v>
      </c>
      <c r="AJ1289" s="522">
        <v>19779</v>
      </c>
      <c r="AK1289" s="522">
        <v>1793396</v>
      </c>
      <c r="AL1289" s="522">
        <v>8967</v>
      </c>
      <c r="AM1289" s="522">
        <v>22375</v>
      </c>
      <c r="AN1289" s="522">
        <v>444</v>
      </c>
      <c r="AO1289" s="522">
        <v>1354</v>
      </c>
      <c r="AP1289" s="522">
        <v>1226</v>
      </c>
      <c r="AQ1289" s="522">
        <v>3950351</v>
      </c>
      <c r="AR1289" s="522">
        <v>3222</v>
      </c>
      <c r="AS1289" s="522">
        <v>6578</v>
      </c>
      <c r="AT1289" s="522">
        <v>10657</v>
      </c>
      <c r="AU1289" s="522">
        <v>1866</v>
      </c>
      <c r="AV1289" s="522">
        <v>1947</v>
      </c>
      <c r="AW1289" s="522">
        <v>6749</v>
      </c>
      <c r="AX1289" s="522">
        <v>1094</v>
      </c>
      <c r="AY1289" s="522">
        <v>5750</v>
      </c>
      <c r="AZ1289" s="522">
        <v>843</v>
      </c>
      <c r="BA1289" s="522">
        <v>5884</v>
      </c>
      <c r="BB1289" s="522">
        <v>12557683</v>
      </c>
      <c r="BC1289" s="522">
        <v>2134</v>
      </c>
      <c r="BD1289" s="522">
        <v>4135</v>
      </c>
      <c r="BE1289" s="522">
        <v>991</v>
      </c>
      <c r="BF1289" s="522">
        <v>906</v>
      </c>
      <c r="BG1289" s="522">
        <v>2114</v>
      </c>
      <c r="BH1289" s="522">
        <v>1873</v>
      </c>
      <c r="BI1289" s="522">
        <v>41324</v>
      </c>
      <c r="BJ1289" s="522">
        <v>4551</v>
      </c>
      <c r="BK1289" s="522">
        <v>20788</v>
      </c>
      <c r="BL1289" s="522">
        <v>66663</v>
      </c>
      <c r="BM1289" s="522">
        <v>21608</v>
      </c>
      <c r="BN1289" s="522">
        <v>16067</v>
      </c>
      <c r="BO1289" s="522">
        <v>15222</v>
      </c>
      <c r="BP1289" s="522">
        <v>11448</v>
      </c>
      <c r="BQ1289" s="522">
        <v>58939</v>
      </c>
      <c r="BR1289" s="522">
        <v>45274</v>
      </c>
      <c r="BS1289" s="522">
        <v>12537</v>
      </c>
      <c r="BT1289" s="522">
        <v>8325</v>
      </c>
      <c r="BU1289" s="522">
        <v>320</v>
      </c>
      <c r="BV1289" s="522">
        <v>244</v>
      </c>
      <c r="BW1289" s="522">
        <v>344</v>
      </c>
      <c r="BX1289" s="522">
        <v>196273</v>
      </c>
      <c r="BY1289" s="522">
        <v>571</v>
      </c>
      <c r="BZ1289" s="522">
        <v>987</v>
      </c>
      <c r="CA1289" s="522">
        <v>46</v>
      </c>
      <c r="CB1289" s="522">
        <v>24975</v>
      </c>
      <c r="CC1289" s="522">
        <v>543</v>
      </c>
      <c r="CD1289" s="522">
        <v>1089</v>
      </c>
      <c r="CE1289" s="522">
        <v>11129</v>
      </c>
      <c r="CF1289" s="522">
        <v>5805508</v>
      </c>
      <c r="CG1289" s="522">
        <v>522</v>
      </c>
      <c r="CH1289" s="522">
        <v>910</v>
      </c>
      <c r="CI1289" s="522">
        <v>4480</v>
      </c>
      <c r="CJ1289" s="522">
        <v>13135829</v>
      </c>
      <c r="CK1289" s="522">
        <v>2932</v>
      </c>
      <c r="CL1289" s="522">
        <v>6540</v>
      </c>
      <c r="CM1289" s="522">
        <v>1079</v>
      </c>
      <c r="CN1289" s="522">
        <v>2938550</v>
      </c>
      <c r="CO1289" s="522">
        <v>2723</v>
      </c>
      <c r="CP1289" s="522">
        <v>6243</v>
      </c>
      <c r="CQ1289" s="522">
        <v>36697</v>
      </c>
      <c r="CR1289" s="522">
        <v>100394537</v>
      </c>
      <c r="CS1289" s="522">
        <v>2736</v>
      </c>
      <c r="CT1289" s="522">
        <v>6240</v>
      </c>
      <c r="CU1289" s="522">
        <v>1466</v>
      </c>
      <c r="CV1289" s="522">
        <v>10508967</v>
      </c>
      <c r="CW1289" s="522">
        <v>7168</v>
      </c>
      <c r="CX1289" s="522">
        <v>14931</v>
      </c>
      <c r="CY1289" s="522">
        <v>812</v>
      </c>
      <c r="CZ1289" s="522">
        <v>6561668</v>
      </c>
      <c r="DA1289" s="522">
        <v>8081</v>
      </c>
      <c r="DB1289" s="522">
        <v>17394</v>
      </c>
      <c r="DC1289" s="522">
        <v>2232</v>
      </c>
      <c r="DD1289" s="522">
        <v>27125150</v>
      </c>
      <c r="DE1289" s="522">
        <v>12153</v>
      </c>
      <c r="DF1289" s="522">
        <v>28547</v>
      </c>
      <c r="DG1289" s="522">
        <v>529</v>
      </c>
      <c r="DH1289" s="522">
        <v>6658004</v>
      </c>
      <c r="DI1289" s="522">
        <v>12586</v>
      </c>
      <c r="DJ1289" s="522">
        <v>32554</v>
      </c>
      <c r="DK1289" s="522">
        <v>379</v>
      </c>
      <c r="DL1289" s="522">
        <v>150140</v>
      </c>
      <c r="DM1289" s="522">
        <v>396</v>
      </c>
      <c r="DN1289" s="522">
        <v>657</v>
      </c>
      <c r="DO1289" s="522">
        <v>6829</v>
      </c>
      <c r="DP1289" s="522">
        <v>319532</v>
      </c>
      <c r="DQ1289" s="522">
        <v>47</v>
      </c>
      <c r="DR1289" s="522">
        <v>87</v>
      </c>
      <c r="DS1289" s="522">
        <v>60</v>
      </c>
      <c r="DT1289" s="522">
        <v>138736</v>
      </c>
      <c r="DU1289" s="522">
        <v>2312</v>
      </c>
      <c r="DV1289" s="522">
        <v>4867</v>
      </c>
      <c r="DW1289" s="522">
        <v>48</v>
      </c>
      <c r="DX1289" s="522">
        <v>42731</v>
      </c>
      <c r="DY1289" s="522">
        <v>80743099</v>
      </c>
      <c r="DZ1289" s="522">
        <v>1890</v>
      </c>
      <c r="EA1289" s="522">
        <v>3980</v>
      </c>
      <c r="EB1289" s="522">
        <v>26431</v>
      </c>
      <c r="EC1289" s="522">
        <v>12618</v>
      </c>
      <c r="ED1289" s="522">
        <v>4987</v>
      </c>
      <c r="EE1289" s="522">
        <v>30716071</v>
      </c>
      <c r="EF1289" s="522">
        <v>3386</v>
      </c>
      <c r="EG1289" s="522">
        <v>170</v>
      </c>
      <c r="EH1289" s="522">
        <v>72</v>
      </c>
      <c r="EI1289" s="522"/>
      <c r="EJ1289" s="483"/>
      <c r="EK1289" s="483"/>
      <c r="EL1289" s="483"/>
      <c r="EM1289" s="483"/>
      <c r="EN1289" s="483"/>
      <c r="EO1289" s="483"/>
      <c r="EP1289" s="483"/>
      <c r="EQ1289" s="483"/>
      <c r="ER1289" s="483"/>
      <c r="ES1289" s="483"/>
      <c r="ET1289" s="483"/>
      <c r="EU1289" s="483"/>
      <c r="EV1289" s="483"/>
      <c r="EW1289" s="483"/>
      <c r="EX1289" s="483"/>
      <c r="EY1289" s="483"/>
      <c r="EZ1289" s="484"/>
      <c r="FA1289" s="468">
        <f t="shared" si="2545"/>
        <v>12</v>
      </c>
      <c r="FB1289" s="485">
        <f t="shared" si="2525"/>
        <v>2023</v>
      </c>
      <c r="FC1289" s="486">
        <f t="shared" si="2526"/>
        <v>45261</v>
      </c>
      <c r="FD1289" s="470">
        <f t="shared" si="2527"/>
        <v>31</v>
      </c>
      <c r="FE1289" s="471"/>
      <c r="FF1289" s="517">
        <f t="shared" si="2557"/>
        <v>0.62008535367293194</v>
      </c>
      <c r="FG1289" s="471"/>
      <c r="FH1289" s="487">
        <f t="shared" si="2546"/>
        <v>1.8758572792777151</v>
      </c>
      <c r="FI1289" s="487">
        <f t="shared" si="2547"/>
        <v>1.3948259397517146</v>
      </c>
      <c r="FJ1289" s="487">
        <f t="shared" si="2548"/>
        <v>1.8284684684684684</v>
      </c>
      <c r="FK1289" s="487">
        <f t="shared" si="2549"/>
        <v>1.3751351351351351</v>
      </c>
      <c r="FL1289" s="487">
        <f t="shared" si="2550"/>
        <v>1.3948078379401743</v>
      </c>
      <c r="FM1289" s="487">
        <f t="shared" si="2551"/>
        <v>1.0714218099204846</v>
      </c>
      <c r="FN1289" s="487">
        <f t="shared" si="2552"/>
        <v>1.6390377827166951</v>
      </c>
      <c r="FO1289" s="487">
        <f t="shared" si="2553"/>
        <v>1.088377565694862</v>
      </c>
      <c r="FP1289" s="487">
        <f t="shared" si="2554"/>
        <v>1.6</v>
      </c>
      <c r="FQ1289" s="487">
        <f t="shared" si="2555"/>
        <v>1.22</v>
      </c>
      <c r="FR1289" s="459"/>
      <c r="FS1289" s="468">
        <f t="shared" si="2558"/>
        <v>0</v>
      </c>
      <c r="FT1289" s="468">
        <f t="shared" si="2558"/>
        <v>2328348</v>
      </c>
      <c r="FU1289" s="468">
        <f t="shared" si="2558"/>
        <v>4581588</v>
      </c>
      <c r="FV1289" s="468">
        <f t="shared" si="2558"/>
        <v>7210368</v>
      </c>
      <c r="FW1289" s="468">
        <f t="shared" si="2558"/>
        <v>10516847</v>
      </c>
      <c r="FX1289" s="468">
        <f t="shared" si="2558"/>
        <v>8649675</v>
      </c>
      <c r="FY1289" s="468">
        <f t="shared" si="2558"/>
        <v>265114144</v>
      </c>
      <c r="FZ1289" s="468">
        <f t="shared" si="2558"/>
        <v>151289571</v>
      </c>
      <c r="GA1289" s="468">
        <f t="shared" si="2558"/>
        <v>4475000</v>
      </c>
      <c r="GB1289" s="468">
        <f t="shared" si="2559"/>
        <v>24330340</v>
      </c>
      <c r="GC1289" s="468">
        <f t="shared" si="2559"/>
        <v>8064628</v>
      </c>
      <c r="GD1289" s="468">
        <f t="shared" ref="GD1289:GM1298" si="2561">IFERROR(HLOOKUP(GD$1,$H$5:$HA$10112,MATCH($A1289,$A$5:$A$10112,0),0)*HLOOKUP(GD$2,$H$5:$HA$10112,MATCH($A1289,$A$5:$A$10112,0),0),"-")</f>
        <v>339528</v>
      </c>
      <c r="GE1289" s="468">
        <f t="shared" si="2561"/>
        <v>50094</v>
      </c>
      <c r="GF1289" s="468">
        <f t="shared" si="2561"/>
        <v>10127390</v>
      </c>
      <c r="GG1289" s="468">
        <f t="shared" si="2561"/>
        <v>29299200</v>
      </c>
      <c r="GH1289" s="468">
        <f t="shared" si="2561"/>
        <v>6736197</v>
      </c>
      <c r="GI1289" s="468">
        <f t="shared" si="2561"/>
        <v>228989280</v>
      </c>
      <c r="GJ1289" s="468">
        <f t="shared" si="2561"/>
        <v>21888846</v>
      </c>
      <c r="GK1289" s="468">
        <f t="shared" si="2561"/>
        <v>14123928</v>
      </c>
      <c r="GL1289" s="468">
        <f t="shared" si="2561"/>
        <v>63716904</v>
      </c>
      <c r="GM1289" s="468">
        <f t="shared" si="2561"/>
        <v>17221066</v>
      </c>
      <c r="GN1289" s="468">
        <f t="shared" si="2529"/>
        <v>292020</v>
      </c>
      <c r="GO1289" s="468">
        <f t="shared" ref="GO1289:GQ1308" si="2562">IFERROR(HLOOKUP(GO$1,$H$5:$HA$10112,MATCH($A1289,$A$5:$A$10112,0),0)*HLOOKUP(GO$2,$H$5:$HA$10112,MATCH($A1289,$A$5:$A$10112,0),0),"-")</f>
        <v>249003</v>
      </c>
      <c r="GP1289" s="468">
        <f t="shared" si="2562"/>
        <v>594123</v>
      </c>
      <c r="GQ1289" s="468">
        <f t="shared" si="2562"/>
        <v>170069380</v>
      </c>
      <c r="GR1289" s="468"/>
      <c r="GS1289" s="468"/>
      <c r="GT1289" s="468"/>
      <c r="GU1289" s="468"/>
      <c r="GV1289" s="425"/>
    </row>
    <row r="1290" spans="1:204" ht="9.75" customHeight="1" x14ac:dyDescent="0.2">
      <c r="A1290" s="472" t="str">
        <f t="shared" si="2535"/>
        <v>2023-24JANUARYRX9</v>
      </c>
      <c r="B1290" s="488" t="str">
        <f t="shared" si="2560"/>
        <v>2023-24</v>
      </c>
      <c r="C1290" s="400" t="s">
        <v>654</v>
      </c>
      <c r="D1290" s="488" t="str">
        <f t="shared" si="2539"/>
        <v>Y60</v>
      </c>
      <c r="E1290" s="488" t="str">
        <f t="shared" si="2540"/>
        <v>Midlands</v>
      </c>
      <c r="F1290" s="474" t="s">
        <v>451</v>
      </c>
      <c r="G1290" s="474" t="s">
        <v>686</v>
      </c>
      <c r="H1290" s="518">
        <v>105606</v>
      </c>
      <c r="I1290" s="518">
        <v>81667</v>
      </c>
      <c r="J1290" s="518">
        <v>589276</v>
      </c>
      <c r="K1290" s="518">
        <v>7</v>
      </c>
      <c r="L1290" s="518">
        <v>2</v>
      </c>
      <c r="M1290" s="518">
        <v>4</v>
      </c>
      <c r="N1290" s="518">
        <v>42</v>
      </c>
      <c r="O1290" s="518">
        <v>119</v>
      </c>
      <c r="P1290" s="518">
        <v>544</v>
      </c>
      <c r="Q1290" s="518">
        <v>1849</v>
      </c>
      <c r="R1290" s="518">
        <v>668</v>
      </c>
      <c r="S1290" s="518">
        <v>70304</v>
      </c>
      <c r="T1290" s="518">
        <v>7050</v>
      </c>
      <c r="U1290" s="518">
        <v>4422</v>
      </c>
      <c r="V1290" s="518">
        <v>40150</v>
      </c>
      <c r="W1290" s="518">
        <v>8241</v>
      </c>
      <c r="X1290" s="518">
        <v>467</v>
      </c>
      <c r="Y1290" s="518">
        <v>3865479</v>
      </c>
      <c r="Z1290" s="518">
        <v>548</v>
      </c>
      <c r="AA1290" s="518">
        <v>976</v>
      </c>
      <c r="AB1290" s="518">
        <v>3766691</v>
      </c>
      <c r="AC1290" s="518">
        <v>852</v>
      </c>
      <c r="AD1290" s="518">
        <v>1748</v>
      </c>
      <c r="AE1290" s="518">
        <v>120419012</v>
      </c>
      <c r="AF1290" s="518">
        <v>2999</v>
      </c>
      <c r="AG1290" s="518">
        <v>6529</v>
      </c>
      <c r="AH1290" s="518">
        <v>83514691</v>
      </c>
      <c r="AI1290" s="518">
        <v>10134</v>
      </c>
      <c r="AJ1290" s="518">
        <v>23190</v>
      </c>
      <c r="AK1290" s="518">
        <v>4733486</v>
      </c>
      <c r="AL1290" s="518">
        <v>10136</v>
      </c>
      <c r="AM1290" s="518">
        <v>24569</v>
      </c>
      <c r="AN1290" s="518">
        <v>456</v>
      </c>
      <c r="AO1290" s="518">
        <v>5576</v>
      </c>
      <c r="AP1290" s="518">
        <v>2991</v>
      </c>
      <c r="AQ1290" s="518">
        <v>5030824</v>
      </c>
      <c r="AR1290" s="518">
        <v>1682</v>
      </c>
      <c r="AS1290" s="518">
        <v>3265</v>
      </c>
      <c r="AT1290" s="518">
        <v>12254</v>
      </c>
      <c r="AU1290" s="518">
        <v>2601</v>
      </c>
      <c r="AV1290" s="518">
        <v>5126</v>
      </c>
      <c r="AW1290" s="518">
        <v>2432</v>
      </c>
      <c r="AX1290" s="518">
        <v>2032</v>
      </c>
      <c r="AY1290" s="518">
        <v>2495</v>
      </c>
      <c r="AZ1290" s="518">
        <v>1676</v>
      </c>
      <c r="BA1290" s="518">
        <v>16686</v>
      </c>
      <c r="BB1290" s="518">
        <v>33423804</v>
      </c>
      <c r="BC1290" s="518">
        <v>2003</v>
      </c>
      <c r="BD1290" s="518">
        <v>4015</v>
      </c>
      <c r="BE1290" s="518">
        <v>3950</v>
      </c>
      <c r="BF1290" s="518">
        <v>5665</v>
      </c>
      <c r="BG1290" s="518">
        <v>2158</v>
      </c>
      <c r="BH1290" s="518">
        <v>4913</v>
      </c>
      <c r="BI1290" s="518">
        <v>32206</v>
      </c>
      <c r="BJ1290" s="518">
        <v>4268</v>
      </c>
      <c r="BK1290" s="518">
        <v>21576</v>
      </c>
      <c r="BL1290" s="518">
        <v>58050</v>
      </c>
      <c r="BM1290" s="518">
        <v>13449</v>
      </c>
      <c r="BN1290" s="518">
        <v>10316</v>
      </c>
      <c r="BO1290" s="518">
        <v>8399</v>
      </c>
      <c r="BP1290" s="518">
        <v>6596</v>
      </c>
      <c r="BQ1290" s="518">
        <v>52625</v>
      </c>
      <c r="BR1290" s="518">
        <v>42859</v>
      </c>
      <c r="BS1290" s="518">
        <v>13680</v>
      </c>
      <c r="BT1290" s="518">
        <v>8867</v>
      </c>
      <c r="BU1290" s="518">
        <v>636</v>
      </c>
      <c r="BV1290" s="518">
        <v>481</v>
      </c>
      <c r="BW1290" s="518">
        <v>1</v>
      </c>
      <c r="BX1290" s="518">
        <v>310</v>
      </c>
      <c r="BY1290" s="518">
        <v>310</v>
      </c>
      <c r="BZ1290" s="518">
        <v>310</v>
      </c>
      <c r="CA1290" s="518">
        <v>10</v>
      </c>
      <c r="CB1290" s="518">
        <v>6546</v>
      </c>
      <c r="CC1290" s="518">
        <v>655</v>
      </c>
      <c r="CD1290" s="518">
        <v>1091</v>
      </c>
      <c r="CE1290" s="518">
        <v>7039</v>
      </c>
      <c r="CF1290" s="518">
        <v>3858623</v>
      </c>
      <c r="CG1290" s="518">
        <v>548</v>
      </c>
      <c r="CH1290" s="518">
        <v>976</v>
      </c>
      <c r="CI1290" s="518">
        <v>979</v>
      </c>
      <c r="CJ1290" s="518">
        <v>3310977</v>
      </c>
      <c r="CK1290" s="518">
        <v>3382</v>
      </c>
      <c r="CL1290" s="518">
        <v>7007</v>
      </c>
      <c r="CM1290" s="518">
        <v>718</v>
      </c>
      <c r="CN1290" s="518">
        <v>2124975</v>
      </c>
      <c r="CO1290" s="518">
        <v>2960</v>
      </c>
      <c r="CP1290" s="518">
        <v>6666</v>
      </c>
      <c r="CQ1290" s="518">
        <v>38453</v>
      </c>
      <c r="CR1290" s="518">
        <v>114983060</v>
      </c>
      <c r="CS1290" s="518">
        <v>2990</v>
      </c>
      <c r="CT1290" s="518">
        <v>6510</v>
      </c>
      <c r="CU1290" s="518">
        <v>8</v>
      </c>
      <c r="CV1290" s="518">
        <v>93521</v>
      </c>
      <c r="CW1290" s="518">
        <v>11690</v>
      </c>
      <c r="CX1290" s="518">
        <v>34357</v>
      </c>
      <c r="CY1290" s="518">
        <v>235</v>
      </c>
      <c r="CZ1290" s="518">
        <v>3277732</v>
      </c>
      <c r="DA1290" s="518">
        <v>13948</v>
      </c>
      <c r="DB1290" s="518">
        <v>37160</v>
      </c>
      <c r="DC1290" s="518">
        <v>1457</v>
      </c>
      <c r="DD1290" s="518">
        <v>16145584</v>
      </c>
      <c r="DE1290" s="518">
        <v>11081</v>
      </c>
      <c r="DF1290" s="518">
        <v>21596</v>
      </c>
      <c r="DG1290" s="518">
        <v>58</v>
      </c>
      <c r="DH1290" s="518">
        <v>1049210</v>
      </c>
      <c r="DI1290" s="518">
        <v>18090</v>
      </c>
      <c r="DJ1290" s="518">
        <v>54093</v>
      </c>
      <c r="DK1290" s="518">
        <v>96</v>
      </c>
      <c r="DL1290" s="518">
        <v>33759</v>
      </c>
      <c r="DM1290" s="518">
        <v>352</v>
      </c>
      <c r="DN1290" s="518">
        <v>647</v>
      </c>
      <c r="DO1290" s="518">
        <v>3291</v>
      </c>
      <c r="DP1290" s="518">
        <v>75333</v>
      </c>
      <c r="DQ1290" s="518">
        <v>23</v>
      </c>
      <c r="DR1290" s="518">
        <v>42</v>
      </c>
      <c r="DS1290" s="518">
        <v>17</v>
      </c>
      <c r="DT1290" s="518">
        <v>28683</v>
      </c>
      <c r="DU1290" s="518">
        <v>1687</v>
      </c>
      <c r="DV1290" s="518">
        <v>3661</v>
      </c>
      <c r="DW1290" s="518">
        <v>12</v>
      </c>
      <c r="DX1290" s="518">
        <v>38881</v>
      </c>
      <c r="DY1290" s="518">
        <v>115600584</v>
      </c>
      <c r="DZ1290" s="518">
        <v>2973</v>
      </c>
      <c r="EA1290" s="518">
        <v>7207</v>
      </c>
      <c r="EB1290" s="518">
        <v>29241</v>
      </c>
      <c r="EC1290" s="518">
        <v>15626</v>
      </c>
      <c r="ED1290" s="518">
        <v>7654</v>
      </c>
      <c r="EE1290" s="518">
        <v>63862168</v>
      </c>
      <c r="EF1290" s="518">
        <v>0</v>
      </c>
      <c r="EG1290" s="518">
        <v>62</v>
      </c>
      <c r="EH1290" s="518">
        <v>191</v>
      </c>
      <c r="EI1290" s="518"/>
      <c r="EJ1290" s="475"/>
      <c r="EK1290" s="475"/>
      <c r="EL1290" s="475"/>
      <c r="EM1290" s="475"/>
      <c r="EN1290" s="475"/>
      <c r="EO1290" s="475"/>
      <c r="EP1290" s="475"/>
      <c r="EQ1290" s="475"/>
      <c r="ER1290" s="475"/>
      <c r="ES1290" s="475"/>
      <c r="ET1290" s="475"/>
      <c r="EU1290" s="475"/>
      <c r="EV1290" s="475"/>
      <c r="EW1290" s="475"/>
      <c r="EX1290" s="475"/>
      <c r="EY1290" s="475"/>
      <c r="EZ1290" s="476"/>
      <c r="FA1290" s="446">
        <f t="shared" si="2545"/>
        <v>1</v>
      </c>
      <c r="FB1290" s="417">
        <f t="shared" si="2525"/>
        <v>2024</v>
      </c>
      <c r="FC1290" s="448">
        <f t="shared" si="2526"/>
        <v>45292</v>
      </c>
      <c r="FD1290" s="449">
        <f t="shared" si="2527"/>
        <v>31</v>
      </c>
      <c r="FE1290" s="450"/>
      <c r="FF1290" s="451">
        <f t="shared" si="2557"/>
        <v>0.50584076237319398</v>
      </c>
      <c r="FG1290" s="450"/>
      <c r="FH1290" s="452">
        <f t="shared" si="2546"/>
        <v>1.9076595744680851</v>
      </c>
      <c r="FI1290" s="452">
        <f t="shared" si="2547"/>
        <v>1.4632624113475177</v>
      </c>
      <c r="FJ1290" s="452">
        <f t="shared" si="2548"/>
        <v>1.899366802351877</v>
      </c>
      <c r="FK1290" s="452">
        <f t="shared" si="2549"/>
        <v>1.4916327453640887</v>
      </c>
      <c r="FL1290" s="452">
        <f t="shared" si="2550"/>
        <v>1.3107098381070983</v>
      </c>
      <c r="FM1290" s="452">
        <f t="shared" si="2551"/>
        <v>1.0674719800747199</v>
      </c>
      <c r="FN1290" s="452">
        <f t="shared" si="2552"/>
        <v>1.6599927193301784</v>
      </c>
      <c r="FO1290" s="452">
        <f t="shared" si="2553"/>
        <v>1.0759616551389395</v>
      </c>
      <c r="FP1290" s="452">
        <f t="shared" si="2554"/>
        <v>1.3618843683083512</v>
      </c>
      <c r="FQ1290" s="452">
        <f t="shared" si="2555"/>
        <v>1.0299785867237687</v>
      </c>
      <c r="FR1290" s="453"/>
      <c r="FS1290" s="446">
        <f t="shared" si="2558"/>
        <v>163334</v>
      </c>
      <c r="FT1290" s="446">
        <f t="shared" si="2558"/>
        <v>326668</v>
      </c>
      <c r="FU1290" s="446">
        <f t="shared" si="2558"/>
        <v>3430014</v>
      </c>
      <c r="FV1290" s="446">
        <f t="shared" si="2558"/>
        <v>9718373</v>
      </c>
      <c r="FW1290" s="446">
        <f t="shared" si="2558"/>
        <v>6880800</v>
      </c>
      <c r="FX1290" s="446">
        <f t="shared" si="2558"/>
        <v>7729656</v>
      </c>
      <c r="FY1290" s="446">
        <f t="shared" si="2558"/>
        <v>262139350</v>
      </c>
      <c r="FZ1290" s="446">
        <f t="shared" si="2558"/>
        <v>191108790</v>
      </c>
      <c r="GA1290" s="446">
        <f t="shared" si="2558"/>
        <v>11473723</v>
      </c>
      <c r="GB1290" s="446">
        <f t="shared" si="2559"/>
        <v>66994290</v>
      </c>
      <c r="GC1290" s="446">
        <f t="shared" si="2559"/>
        <v>9765615</v>
      </c>
      <c r="GD1290" s="446">
        <f t="shared" si="2561"/>
        <v>310</v>
      </c>
      <c r="GE1290" s="446">
        <f t="shared" si="2561"/>
        <v>10910</v>
      </c>
      <c r="GF1290" s="446">
        <f t="shared" si="2561"/>
        <v>6870064</v>
      </c>
      <c r="GG1290" s="446">
        <f t="shared" si="2561"/>
        <v>6859853</v>
      </c>
      <c r="GH1290" s="446">
        <f t="shared" si="2561"/>
        <v>4786188</v>
      </c>
      <c r="GI1290" s="446">
        <f t="shared" si="2561"/>
        <v>250329030</v>
      </c>
      <c r="GJ1290" s="446">
        <f t="shared" si="2561"/>
        <v>274856</v>
      </c>
      <c r="GK1290" s="446">
        <f t="shared" si="2561"/>
        <v>8732600</v>
      </c>
      <c r="GL1290" s="446">
        <f t="shared" si="2561"/>
        <v>31465372</v>
      </c>
      <c r="GM1290" s="446">
        <f t="shared" si="2561"/>
        <v>3137394</v>
      </c>
      <c r="GN1290" s="446">
        <f t="shared" si="2529"/>
        <v>62237</v>
      </c>
      <c r="GO1290" s="446">
        <f t="shared" si="2562"/>
        <v>62112</v>
      </c>
      <c r="GP1290" s="446">
        <f t="shared" si="2562"/>
        <v>138222</v>
      </c>
      <c r="GQ1290" s="446">
        <f t="shared" si="2562"/>
        <v>280215367</v>
      </c>
      <c r="GR1290" s="446"/>
      <c r="GS1290" s="446"/>
      <c r="GT1290" s="446"/>
      <c r="GU1290" s="446"/>
      <c r="GV1290" s="416"/>
    </row>
    <row r="1291" spans="1:204" ht="9.75" customHeight="1" x14ac:dyDescent="0.2">
      <c r="A1291" s="417" t="str">
        <f t="shared" si="2535"/>
        <v>2023-24JANUARYRYC</v>
      </c>
      <c r="B1291" s="458" t="str">
        <f t="shared" si="2560"/>
        <v>2023-24</v>
      </c>
      <c r="C1291" s="402" t="s">
        <v>654</v>
      </c>
      <c r="D1291" s="458" t="str">
        <f t="shared" si="2539"/>
        <v>Y61</v>
      </c>
      <c r="E1291" s="458" t="str">
        <f t="shared" si="2540"/>
        <v>East of England</v>
      </c>
      <c r="F1291" s="478" t="s">
        <v>453</v>
      </c>
      <c r="G1291" s="478" t="s">
        <v>687</v>
      </c>
      <c r="H1291" s="510">
        <v>125405</v>
      </c>
      <c r="I1291" s="510">
        <v>92197</v>
      </c>
      <c r="J1291" s="510">
        <v>593213</v>
      </c>
      <c r="K1291" s="510">
        <v>6</v>
      </c>
      <c r="L1291" s="510">
        <v>0</v>
      </c>
      <c r="M1291" s="510">
        <v>16</v>
      </c>
      <c r="N1291" s="510">
        <v>51</v>
      </c>
      <c r="O1291" s="510">
        <v>118</v>
      </c>
      <c r="P1291" s="510">
        <v>468</v>
      </c>
      <c r="Q1291" s="510">
        <v>7</v>
      </c>
      <c r="R1291" s="510">
        <v>3122</v>
      </c>
      <c r="S1291" s="510">
        <v>75945</v>
      </c>
      <c r="T1291" s="510">
        <v>8672</v>
      </c>
      <c r="U1291" s="510">
        <v>5632</v>
      </c>
      <c r="V1291" s="510">
        <v>42860</v>
      </c>
      <c r="W1291" s="510">
        <v>14934</v>
      </c>
      <c r="X1291" s="510">
        <v>408</v>
      </c>
      <c r="Y1291" s="510">
        <v>4716394</v>
      </c>
      <c r="Z1291" s="510">
        <v>544</v>
      </c>
      <c r="AA1291" s="510">
        <v>1018</v>
      </c>
      <c r="AB1291" s="510">
        <v>4149276</v>
      </c>
      <c r="AC1291" s="510">
        <v>737</v>
      </c>
      <c r="AD1291" s="510">
        <v>1319</v>
      </c>
      <c r="AE1291" s="510">
        <v>133243289</v>
      </c>
      <c r="AF1291" s="510">
        <v>3109</v>
      </c>
      <c r="AG1291" s="510">
        <v>6917</v>
      </c>
      <c r="AH1291" s="510">
        <v>140197073</v>
      </c>
      <c r="AI1291" s="510">
        <v>9388</v>
      </c>
      <c r="AJ1291" s="510">
        <v>21459</v>
      </c>
      <c r="AK1291" s="510">
        <v>5677447</v>
      </c>
      <c r="AL1291" s="510">
        <v>13915</v>
      </c>
      <c r="AM1291" s="510">
        <v>39988</v>
      </c>
      <c r="AN1291" s="510">
        <v>156</v>
      </c>
      <c r="AO1291" s="510">
        <v>2308</v>
      </c>
      <c r="AP1291" s="510">
        <v>2607</v>
      </c>
      <c r="AQ1291" s="510">
        <v>8689404</v>
      </c>
      <c r="AR1291" s="510">
        <v>3333</v>
      </c>
      <c r="AS1291" s="510">
        <v>7737</v>
      </c>
      <c r="AT1291" s="510">
        <v>7809</v>
      </c>
      <c r="AU1291" s="510">
        <v>457</v>
      </c>
      <c r="AV1291" s="510">
        <v>5870</v>
      </c>
      <c r="AW1291" s="510">
        <v>9048</v>
      </c>
      <c r="AX1291" s="510">
        <v>156</v>
      </c>
      <c r="AY1291" s="510">
        <v>1326</v>
      </c>
      <c r="AZ1291" s="510">
        <v>1391</v>
      </c>
      <c r="BA1291" s="510">
        <v>13933</v>
      </c>
      <c r="BB1291" s="510">
        <v>52028307</v>
      </c>
      <c r="BC1291" s="510">
        <v>3734</v>
      </c>
      <c r="BD1291" s="510">
        <v>7230</v>
      </c>
      <c r="BE1291" s="510">
        <v>386</v>
      </c>
      <c r="BF1291" s="510">
        <v>4986</v>
      </c>
      <c r="BG1291" s="510">
        <v>5920</v>
      </c>
      <c r="BH1291" s="510">
        <v>2641</v>
      </c>
      <c r="BI1291" s="510">
        <v>40238</v>
      </c>
      <c r="BJ1291" s="510">
        <v>2365</v>
      </c>
      <c r="BK1291" s="510">
        <v>25533</v>
      </c>
      <c r="BL1291" s="510">
        <v>68136</v>
      </c>
      <c r="BM1291" s="510">
        <v>19957</v>
      </c>
      <c r="BN1291" s="510">
        <v>13790</v>
      </c>
      <c r="BO1291" s="510">
        <v>12497</v>
      </c>
      <c r="BP1291" s="510">
        <v>8848</v>
      </c>
      <c r="BQ1291" s="510">
        <v>68553</v>
      </c>
      <c r="BR1291" s="510">
        <v>46969</v>
      </c>
      <c r="BS1291" s="510">
        <v>28364</v>
      </c>
      <c r="BT1291" s="510">
        <v>16737</v>
      </c>
      <c r="BU1291" s="510">
        <v>690</v>
      </c>
      <c r="BV1291" s="510">
        <v>486</v>
      </c>
      <c r="BW1291" s="510">
        <v>9</v>
      </c>
      <c r="BX1291" s="510">
        <v>3183</v>
      </c>
      <c r="BY1291" s="510">
        <v>354</v>
      </c>
      <c r="BZ1291" s="510">
        <v>900</v>
      </c>
      <c r="CA1291" s="510">
        <v>10</v>
      </c>
      <c r="CB1291" s="510">
        <v>2145</v>
      </c>
      <c r="CC1291" s="510">
        <v>215</v>
      </c>
      <c r="CD1291" s="510">
        <v>379</v>
      </c>
      <c r="CE1291" s="510">
        <v>8653</v>
      </c>
      <c r="CF1291" s="510">
        <v>4711066</v>
      </c>
      <c r="CG1291" s="510">
        <v>544</v>
      </c>
      <c r="CH1291" s="510">
        <v>1019</v>
      </c>
      <c r="CI1291" s="510">
        <v>3711</v>
      </c>
      <c r="CJ1291" s="510">
        <v>12531934</v>
      </c>
      <c r="CK1291" s="510">
        <v>3377</v>
      </c>
      <c r="CL1291" s="510">
        <v>7192</v>
      </c>
      <c r="CM1291" s="510">
        <v>1107</v>
      </c>
      <c r="CN1291" s="510">
        <v>3250771</v>
      </c>
      <c r="CO1291" s="510">
        <v>2937</v>
      </c>
      <c r="CP1291" s="510">
        <v>6646</v>
      </c>
      <c r="CQ1291" s="510">
        <v>38042</v>
      </c>
      <c r="CR1291" s="510">
        <v>117460584</v>
      </c>
      <c r="CS1291" s="510">
        <v>3088</v>
      </c>
      <c r="CT1291" s="510">
        <v>6892</v>
      </c>
      <c r="CU1291" s="510">
        <v>373</v>
      </c>
      <c r="CV1291" s="510">
        <v>6638547</v>
      </c>
      <c r="CW1291" s="510">
        <v>17798</v>
      </c>
      <c r="CX1291" s="510">
        <v>53772</v>
      </c>
      <c r="CY1291" s="510">
        <v>121</v>
      </c>
      <c r="CZ1291" s="510">
        <v>1351895</v>
      </c>
      <c r="DA1291" s="510">
        <v>11173</v>
      </c>
      <c r="DB1291" s="510">
        <v>29702</v>
      </c>
      <c r="DC1291" s="510">
        <v>672</v>
      </c>
      <c r="DD1291" s="510">
        <v>15957526</v>
      </c>
      <c r="DE1291" s="510">
        <v>23746</v>
      </c>
      <c r="DF1291" s="510">
        <v>65146</v>
      </c>
      <c r="DG1291" s="510">
        <v>88</v>
      </c>
      <c r="DH1291" s="510">
        <v>1175831</v>
      </c>
      <c r="DI1291" s="510">
        <v>13362</v>
      </c>
      <c r="DJ1291" s="510">
        <v>51453</v>
      </c>
      <c r="DK1291" s="510">
        <v>670</v>
      </c>
      <c r="DL1291" s="510">
        <v>223784</v>
      </c>
      <c r="DM1291" s="510">
        <v>334</v>
      </c>
      <c r="DN1291" s="510">
        <v>571</v>
      </c>
      <c r="DO1291" s="510">
        <v>5787</v>
      </c>
      <c r="DP1291" s="510">
        <v>253424</v>
      </c>
      <c r="DQ1291" s="510">
        <v>44</v>
      </c>
      <c r="DR1291" s="510">
        <v>83</v>
      </c>
      <c r="DS1291" s="510">
        <v>91</v>
      </c>
      <c r="DT1291" s="510">
        <v>173009</v>
      </c>
      <c r="DU1291" s="510">
        <v>1901</v>
      </c>
      <c r="DV1291" s="510">
        <v>4656</v>
      </c>
      <c r="DW1291" s="510">
        <v>72</v>
      </c>
      <c r="DX1291" s="510">
        <v>39144</v>
      </c>
      <c r="DY1291" s="510">
        <v>93368797</v>
      </c>
      <c r="DZ1291" s="510">
        <v>2385</v>
      </c>
      <c r="EA1291" s="510">
        <v>5447</v>
      </c>
      <c r="EB1291" s="510">
        <v>28809</v>
      </c>
      <c r="EC1291" s="510">
        <v>14011</v>
      </c>
      <c r="ED1291" s="510">
        <v>6428</v>
      </c>
      <c r="EE1291" s="510">
        <v>42281378</v>
      </c>
      <c r="EF1291" s="510">
        <v>3952</v>
      </c>
      <c r="EG1291" s="510">
        <v>75</v>
      </c>
      <c r="EH1291" s="510">
        <v>36</v>
      </c>
      <c r="EI1291" s="510"/>
      <c r="EJ1291" s="479"/>
      <c r="EK1291" s="479"/>
      <c r="EL1291" s="479"/>
      <c r="EM1291" s="479"/>
      <c r="EN1291" s="479"/>
      <c r="EO1291" s="479"/>
      <c r="EP1291" s="479"/>
      <c r="EQ1291" s="479"/>
      <c r="ER1291" s="479"/>
      <c r="ES1291" s="479"/>
      <c r="ET1291" s="479"/>
      <c r="EU1291" s="479"/>
      <c r="EV1291" s="479"/>
      <c r="EW1291" s="479"/>
      <c r="EX1291" s="479"/>
      <c r="EY1291" s="479"/>
      <c r="EZ1291" s="516"/>
      <c r="FA1291" s="446">
        <f t="shared" si="2545"/>
        <v>1</v>
      </c>
      <c r="FB1291" s="417">
        <f t="shared" si="2525"/>
        <v>2024</v>
      </c>
      <c r="FC1291" s="448">
        <f t="shared" si="2526"/>
        <v>45292</v>
      </c>
      <c r="FD1291" s="449">
        <f t="shared" si="2527"/>
        <v>31</v>
      </c>
      <c r="FE1291" s="450"/>
      <c r="FF1291" s="451">
        <f t="shared" si="2557"/>
        <v>0.70538761579717213</v>
      </c>
      <c r="FG1291" s="450"/>
      <c r="FH1291" s="452">
        <f t="shared" si="2546"/>
        <v>2.3013145756457565</v>
      </c>
      <c r="FI1291" s="452">
        <f t="shared" si="2547"/>
        <v>1.5901752767527675</v>
      </c>
      <c r="FJ1291" s="452">
        <f t="shared" si="2548"/>
        <v>2.2189275568181817</v>
      </c>
      <c r="FK1291" s="452">
        <f t="shared" si="2549"/>
        <v>1.5710227272727273</v>
      </c>
      <c r="FL1291" s="452">
        <f t="shared" si="2550"/>
        <v>1.5994633691087261</v>
      </c>
      <c r="FM1291" s="452">
        <f t="shared" si="2551"/>
        <v>1.0958702753149789</v>
      </c>
      <c r="FN1291" s="452">
        <f t="shared" si="2552"/>
        <v>1.8992902102584706</v>
      </c>
      <c r="FO1291" s="452">
        <f t="shared" si="2553"/>
        <v>1.1207312173563679</v>
      </c>
      <c r="FP1291" s="452">
        <f t="shared" si="2554"/>
        <v>1.6911764705882353</v>
      </c>
      <c r="FQ1291" s="452">
        <f t="shared" si="2555"/>
        <v>1.1911764705882353</v>
      </c>
      <c r="FR1291" s="453"/>
      <c r="FS1291" s="446">
        <f t="shared" si="2558"/>
        <v>0</v>
      </c>
      <c r="FT1291" s="446">
        <f t="shared" si="2558"/>
        <v>1475152</v>
      </c>
      <c r="FU1291" s="446">
        <f t="shared" si="2558"/>
        <v>4702047</v>
      </c>
      <c r="FV1291" s="446">
        <f t="shared" si="2558"/>
        <v>10879246</v>
      </c>
      <c r="FW1291" s="446">
        <f t="shared" si="2558"/>
        <v>8828096</v>
      </c>
      <c r="FX1291" s="446">
        <f t="shared" si="2558"/>
        <v>7428608</v>
      </c>
      <c r="FY1291" s="446">
        <f t="shared" si="2558"/>
        <v>296462620</v>
      </c>
      <c r="FZ1291" s="446">
        <f t="shared" si="2558"/>
        <v>320468706</v>
      </c>
      <c r="GA1291" s="446">
        <f t="shared" si="2558"/>
        <v>16315104</v>
      </c>
      <c r="GB1291" s="446">
        <f t="shared" si="2559"/>
        <v>100735590</v>
      </c>
      <c r="GC1291" s="446">
        <f t="shared" si="2559"/>
        <v>20170359</v>
      </c>
      <c r="GD1291" s="446">
        <f t="shared" si="2561"/>
        <v>8100</v>
      </c>
      <c r="GE1291" s="446">
        <f t="shared" si="2561"/>
        <v>3790</v>
      </c>
      <c r="GF1291" s="446">
        <f t="shared" si="2561"/>
        <v>8817407</v>
      </c>
      <c r="GG1291" s="446">
        <f t="shared" si="2561"/>
        <v>26689512</v>
      </c>
      <c r="GH1291" s="446">
        <f t="shared" si="2561"/>
        <v>7357122</v>
      </c>
      <c r="GI1291" s="446">
        <f t="shared" si="2561"/>
        <v>262185464</v>
      </c>
      <c r="GJ1291" s="446">
        <f t="shared" si="2561"/>
        <v>20056956</v>
      </c>
      <c r="GK1291" s="446">
        <f t="shared" si="2561"/>
        <v>3593942</v>
      </c>
      <c r="GL1291" s="446">
        <f t="shared" si="2561"/>
        <v>43778112</v>
      </c>
      <c r="GM1291" s="446">
        <f t="shared" si="2561"/>
        <v>4527864</v>
      </c>
      <c r="GN1291" s="446">
        <f t="shared" si="2529"/>
        <v>423696</v>
      </c>
      <c r="GO1291" s="446">
        <f t="shared" si="2562"/>
        <v>382570</v>
      </c>
      <c r="GP1291" s="446">
        <f t="shared" si="2562"/>
        <v>480321</v>
      </c>
      <c r="GQ1291" s="446">
        <f t="shared" si="2562"/>
        <v>213217368</v>
      </c>
      <c r="GR1291" s="446"/>
      <c r="GS1291" s="446"/>
      <c r="GT1291" s="446"/>
      <c r="GU1291" s="446"/>
      <c r="GV1291" s="416"/>
    </row>
    <row r="1292" spans="1:204" ht="9.75" customHeight="1" x14ac:dyDescent="0.2">
      <c r="A1292" s="417" t="str">
        <f t="shared" si="2535"/>
        <v>2023-24JANUARYR1F</v>
      </c>
      <c r="B1292" s="458" t="str">
        <f t="shared" si="2560"/>
        <v>2023-24</v>
      </c>
      <c r="C1292" s="402" t="s">
        <v>654</v>
      </c>
      <c r="D1292" s="458" t="str">
        <f t="shared" si="2539"/>
        <v>Y59</v>
      </c>
      <c r="E1292" s="458" t="str">
        <f t="shared" si="2540"/>
        <v>South East</v>
      </c>
      <c r="F1292" s="478" t="s">
        <v>458</v>
      </c>
      <c r="G1292" s="478" t="s">
        <v>688</v>
      </c>
      <c r="H1292" s="510">
        <v>3429</v>
      </c>
      <c r="I1292" s="510">
        <v>1736</v>
      </c>
      <c r="J1292" s="510">
        <v>5335</v>
      </c>
      <c r="K1292" s="510">
        <v>3</v>
      </c>
      <c r="L1292" s="510">
        <v>0</v>
      </c>
      <c r="M1292" s="510">
        <v>0</v>
      </c>
      <c r="N1292" s="510">
        <v>11</v>
      </c>
      <c r="O1292" s="510">
        <v>90</v>
      </c>
      <c r="P1292" s="510">
        <v>14</v>
      </c>
      <c r="Q1292" s="510">
        <v>0</v>
      </c>
      <c r="R1292" s="510">
        <v>31</v>
      </c>
      <c r="S1292" s="510">
        <v>2703</v>
      </c>
      <c r="T1292" s="510">
        <v>126</v>
      </c>
      <c r="U1292" s="510">
        <v>78</v>
      </c>
      <c r="V1292" s="510">
        <v>1276</v>
      </c>
      <c r="W1292" s="510">
        <v>852</v>
      </c>
      <c r="X1292" s="510">
        <v>51</v>
      </c>
      <c r="Y1292" s="510">
        <v>78319</v>
      </c>
      <c r="Z1292" s="510">
        <v>622</v>
      </c>
      <c r="AA1292" s="510">
        <v>1143</v>
      </c>
      <c r="AB1292" s="510">
        <v>50160</v>
      </c>
      <c r="AC1292" s="510">
        <v>643</v>
      </c>
      <c r="AD1292" s="510">
        <v>1213</v>
      </c>
      <c r="AE1292" s="510">
        <v>1910038</v>
      </c>
      <c r="AF1292" s="510">
        <v>1497</v>
      </c>
      <c r="AG1292" s="510">
        <v>2754</v>
      </c>
      <c r="AH1292" s="510">
        <v>3605181</v>
      </c>
      <c r="AI1292" s="510">
        <v>4231</v>
      </c>
      <c r="AJ1292" s="510">
        <v>9568</v>
      </c>
      <c r="AK1292" s="510">
        <v>308735</v>
      </c>
      <c r="AL1292" s="510">
        <v>6054</v>
      </c>
      <c r="AM1292" s="510">
        <v>10542</v>
      </c>
      <c r="AN1292" s="510" t="s">
        <v>152</v>
      </c>
      <c r="AO1292" s="510">
        <v>101</v>
      </c>
      <c r="AP1292" s="510">
        <v>3</v>
      </c>
      <c r="AQ1292" s="510">
        <v>6573</v>
      </c>
      <c r="AR1292" s="510">
        <v>2191</v>
      </c>
      <c r="AS1292" s="510">
        <v>2103</v>
      </c>
      <c r="AT1292" s="510">
        <v>230</v>
      </c>
      <c r="AU1292" s="510">
        <v>2</v>
      </c>
      <c r="AV1292" s="510">
        <v>22</v>
      </c>
      <c r="AW1292" s="510">
        <v>39</v>
      </c>
      <c r="AX1292" s="510">
        <v>10</v>
      </c>
      <c r="AY1292" s="510">
        <v>196</v>
      </c>
      <c r="AZ1292" s="510">
        <v>34</v>
      </c>
      <c r="BA1292" s="510" t="s">
        <v>152</v>
      </c>
      <c r="BB1292" s="510" t="s">
        <v>152</v>
      </c>
      <c r="BC1292" s="510" t="s">
        <v>152</v>
      </c>
      <c r="BD1292" s="510" t="s">
        <v>152</v>
      </c>
      <c r="BE1292" s="510" t="s">
        <v>152</v>
      </c>
      <c r="BF1292" s="510" t="s">
        <v>152</v>
      </c>
      <c r="BG1292" s="510" t="s">
        <v>152</v>
      </c>
      <c r="BH1292" s="510" t="s">
        <v>152</v>
      </c>
      <c r="BI1292" s="510">
        <v>1545</v>
      </c>
      <c r="BJ1292" s="510">
        <v>36</v>
      </c>
      <c r="BK1292" s="510">
        <v>892</v>
      </c>
      <c r="BL1292" s="510">
        <v>2473</v>
      </c>
      <c r="BM1292" s="510">
        <v>206</v>
      </c>
      <c r="BN1292" s="510">
        <v>160</v>
      </c>
      <c r="BO1292" s="510">
        <v>123</v>
      </c>
      <c r="BP1292" s="510">
        <v>103</v>
      </c>
      <c r="BQ1292" s="510">
        <v>1216</v>
      </c>
      <c r="BR1292" s="510">
        <v>1121</v>
      </c>
      <c r="BS1292" s="510">
        <v>856</v>
      </c>
      <c r="BT1292" s="510">
        <v>758</v>
      </c>
      <c r="BU1292" s="510">
        <v>65</v>
      </c>
      <c r="BV1292" s="510">
        <v>51</v>
      </c>
      <c r="BW1292" s="510">
        <v>1</v>
      </c>
      <c r="BX1292" s="510">
        <v>771</v>
      </c>
      <c r="BY1292" s="510">
        <v>771</v>
      </c>
      <c r="BZ1292" s="510">
        <v>771</v>
      </c>
      <c r="CA1292" s="510">
        <v>1</v>
      </c>
      <c r="CB1292" s="510">
        <v>5376</v>
      </c>
      <c r="CC1292" s="510">
        <v>5376</v>
      </c>
      <c r="CD1292" s="510">
        <v>5376</v>
      </c>
      <c r="CE1292" s="510">
        <v>124</v>
      </c>
      <c r="CF1292" s="510">
        <v>72172</v>
      </c>
      <c r="CG1292" s="510">
        <v>582</v>
      </c>
      <c r="CH1292" s="510">
        <v>1133</v>
      </c>
      <c r="CI1292" s="510">
        <v>129</v>
      </c>
      <c r="CJ1292" s="510">
        <v>221063</v>
      </c>
      <c r="CK1292" s="510">
        <v>1714</v>
      </c>
      <c r="CL1292" s="510">
        <v>3299</v>
      </c>
      <c r="CM1292" s="510">
        <v>20</v>
      </c>
      <c r="CN1292" s="510">
        <v>98348</v>
      </c>
      <c r="CO1292" s="510">
        <v>4917</v>
      </c>
      <c r="CP1292" s="510">
        <v>9780</v>
      </c>
      <c r="CQ1292" s="510">
        <v>1127</v>
      </c>
      <c r="CR1292" s="510">
        <v>1590627</v>
      </c>
      <c r="CS1292" s="510">
        <v>1411</v>
      </c>
      <c r="CT1292" s="510">
        <v>2578</v>
      </c>
      <c r="CU1292" s="510">
        <v>127</v>
      </c>
      <c r="CV1292" s="510">
        <v>419208</v>
      </c>
      <c r="CW1292" s="510">
        <v>3301</v>
      </c>
      <c r="CX1292" s="510">
        <v>7124</v>
      </c>
      <c r="CY1292" s="510">
        <v>26</v>
      </c>
      <c r="CZ1292" s="510">
        <v>350374</v>
      </c>
      <c r="DA1292" s="510">
        <v>13476</v>
      </c>
      <c r="DB1292" s="510">
        <v>25884</v>
      </c>
      <c r="DC1292" s="510">
        <v>25</v>
      </c>
      <c r="DD1292" s="510">
        <v>247372</v>
      </c>
      <c r="DE1292" s="510">
        <v>9895</v>
      </c>
      <c r="DF1292" s="510">
        <v>22367</v>
      </c>
      <c r="DG1292" s="510">
        <v>8</v>
      </c>
      <c r="DH1292" s="510">
        <v>98704</v>
      </c>
      <c r="DI1292" s="510">
        <v>12338</v>
      </c>
      <c r="DJ1292" s="510">
        <v>27993</v>
      </c>
      <c r="DK1292" s="510">
        <v>5</v>
      </c>
      <c r="DL1292" s="510">
        <v>1924</v>
      </c>
      <c r="DM1292" s="510">
        <v>385</v>
      </c>
      <c r="DN1292" s="510">
        <v>539</v>
      </c>
      <c r="DO1292" s="510">
        <v>55</v>
      </c>
      <c r="DP1292" s="510">
        <v>1558</v>
      </c>
      <c r="DQ1292" s="510">
        <v>28</v>
      </c>
      <c r="DR1292" s="510">
        <v>47</v>
      </c>
      <c r="DS1292" s="510">
        <v>4</v>
      </c>
      <c r="DT1292" s="510">
        <v>14985</v>
      </c>
      <c r="DU1292" s="510">
        <v>3746</v>
      </c>
      <c r="DV1292" s="510">
        <v>6806</v>
      </c>
      <c r="DW1292" s="510">
        <v>3</v>
      </c>
      <c r="DX1292" s="510">
        <v>1614</v>
      </c>
      <c r="DY1292" s="510">
        <v>1583910</v>
      </c>
      <c r="DZ1292" s="510">
        <v>981</v>
      </c>
      <c r="EA1292" s="510">
        <v>1594</v>
      </c>
      <c r="EB1292" s="510">
        <v>563</v>
      </c>
      <c r="EC1292" s="510">
        <v>124</v>
      </c>
      <c r="ED1292" s="510">
        <v>27</v>
      </c>
      <c r="EE1292" s="510">
        <v>157739</v>
      </c>
      <c r="EF1292" s="510">
        <v>42</v>
      </c>
      <c r="EG1292" s="510">
        <v>0</v>
      </c>
      <c r="EH1292" s="510">
        <v>7</v>
      </c>
      <c r="EI1292" s="510"/>
      <c r="EJ1292" s="479"/>
      <c r="EK1292" s="479"/>
      <c r="EL1292" s="479"/>
      <c r="EM1292" s="479"/>
      <c r="EN1292" s="479"/>
      <c r="EO1292" s="479"/>
      <c r="EP1292" s="479"/>
      <c r="EQ1292" s="479"/>
      <c r="ER1292" s="479"/>
      <c r="ES1292" s="479"/>
      <c r="ET1292" s="479"/>
      <c r="EU1292" s="479"/>
      <c r="EV1292" s="479"/>
      <c r="EW1292" s="479"/>
      <c r="EX1292" s="479"/>
      <c r="EY1292" s="479"/>
      <c r="EZ1292" s="476"/>
      <c r="FA1292" s="446">
        <f t="shared" si="2545"/>
        <v>1</v>
      </c>
      <c r="FB1292" s="417">
        <f t="shared" si="2525"/>
        <v>2024</v>
      </c>
      <c r="FC1292" s="448">
        <f t="shared" si="2526"/>
        <v>45292</v>
      </c>
      <c r="FD1292" s="449">
        <f t="shared" si="2527"/>
        <v>31</v>
      </c>
      <c r="FE1292" s="450"/>
      <c r="FF1292" s="451">
        <f t="shared" si="2557"/>
        <v>0.49107142857142855</v>
      </c>
      <c r="FG1292" s="450"/>
      <c r="FH1292" s="452">
        <f t="shared" si="2546"/>
        <v>1.6349206349206349</v>
      </c>
      <c r="FI1292" s="452">
        <f t="shared" si="2547"/>
        <v>1.2698412698412698</v>
      </c>
      <c r="FJ1292" s="452">
        <f t="shared" si="2548"/>
        <v>1.5769230769230769</v>
      </c>
      <c r="FK1292" s="452">
        <f t="shared" si="2549"/>
        <v>1.3205128205128205</v>
      </c>
      <c r="FL1292" s="452">
        <f t="shared" si="2550"/>
        <v>0.95297805642633227</v>
      </c>
      <c r="FM1292" s="452">
        <f t="shared" si="2551"/>
        <v>0.87852664576802508</v>
      </c>
      <c r="FN1292" s="452">
        <f t="shared" si="2552"/>
        <v>1.0046948356807512</v>
      </c>
      <c r="FO1292" s="452">
        <f t="shared" si="2553"/>
        <v>0.88967136150234738</v>
      </c>
      <c r="FP1292" s="452">
        <f t="shared" si="2554"/>
        <v>1.2745098039215685</v>
      </c>
      <c r="FQ1292" s="452">
        <f t="shared" si="2555"/>
        <v>1</v>
      </c>
      <c r="FR1292" s="453"/>
      <c r="FS1292" s="446">
        <f t="shared" si="2558"/>
        <v>0</v>
      </c>
      <c r="FT1292" s="446">
        <f t="shared" si="2558"/>
        <v>0</v>
      </c>
      <c r="FU1292" s="446">
        <f t="shared" si="2558"/>
        <v>19096</v>
      </c>
      <c r="FV1292" s="446">
        <f t="shared" si="2558"/>
        <v>156240</v>
      </c>
      <c r="FW1292" s="446">
        <f t="shared" si="2558"/>
        <v>144018</v>
      </c>
      <c r="FX1292" s="446">
        <f t="shared" si="2558"/>
        <v>94614</v>
      </c>
      <c r="FY1292" s="446">
        <f t="shared" si="2558"/>
        <v>3514104</v>
      </c>
      <c r="FZ1292" s="446">
        <f t="shared" si="2558"/>
        <v>8151936</v>
      </c>
      <c r="GA1292" s="446">
        <f t="shared" si="2558"/>
        <v>537642</v>
      </c>
      <c r="GB1292" s="446" t="str">
        <f t="shared" si="2559"/>
        <v>-</v>
      </c>
      <c r="GC1292" s="446">
        <f t="shared" si="2559"/>
        <v>6309</v>
      </c>
      <c r="GD1292" s="446">
        <f t="shared" si="2561"/>
        <v>771</v>
      </c>
      <c r="GE1292" s="446">
        <f t="shared" si="2561"/>
        <v>5376</v>
      </c>
      <c r="GF1292" s="446">
        <f t="shared" si="2561"/>
        <v>140492</v>
      </c>
      <c r="GG1292" s="446">
        <f t="shared" si="2561"/>
        <v>425571</v>
      </c>
      <c r="GH1292" s="446">
        <f t="shared" si="2561"/>
        <v>195600</v>
      </c>
      <c r="GI1292" s="446">
        <f t="shared" si="2561"/>
        <v>2905406</v>
      </c>
      <c r="GJ1292" s="446">
        <f t="shared" si="2561"/>
        <v>904748</v>
      </c>
      <c r="GK1292" s="446">
        <f t="shared" si="2561"/>
        <v>672984</v>
      </c>
      <c r="GL1292" s="446">
        <f t="shared" si="2561"/>
        <v>559175</v>
      </c>
      <c r="GM1292" s="446">
        <f t="shared" si="2561"/>
        <v>223944</v>
      </c>
      <c r="GN1292" s="446">
        <f t="shared" si="2529"/>
        <v>27224</v>
      </c>
      <c r="GO1292" s="446">
        <f t="shared" si="2562"/>
        <v>2695</v>
      </c>
      <c r="GP1292" s="446">
        <f t="shared" si="2562"/>
        <v>2585</v>
      </c>
      <c r="GQ1292" s="446">
        <f t="shared" si="2562"/>
        <v>2572716</v>
      </c>
      <c r="GR1292" s="446"/>
      <c r="GS1292" s="446"/>
      <c r="GT1292" s="446"/>
      <c r="GU1292" s="446"/>
      <c r="GV1292" s="416"/>
    </row>
    <row r="1293" spans="1:204" ht="9.75" customHeight="1" x14ac:dyDescent="0.2">
      <c r="A1293" s="493" t="str">
        <f t="shared" si="2535"/>
        <v>2023-24JANUARYRRU</v>
      </c>
      <c r="B1293" s="494" t="str">
        <f t="shared" si="2560"/>
        <v>2023-24</v>
      </c>
      <c r="C1293" s="480" t="s">
        <v>654</v>
      </c>
      <c r="D1293" s="494" t="str">
        <f t="shared" si="2539"/>
        <v>Y56</v>
      </c>
      <c r="E1293" s="494" t="str">
        <f t="shared" si="2540"/>
        <v>London</v>
      </c>
      <c r="F1293" s="495" t="s">
        <v>454</v>
      </c>
      <c r="G1293" s="511" t="s">
        <v>689</v>
      </c>
      <c r="H1293" s="519">
        <v>162899</v>
      </c>
      <c r="I1293" s="519">
        <v>126044</v>
      </c>
      <c r="J1293" s="519">
        <v>677851</v>
      </c>
      <c r="K1293" s="519">
        <v>5</v>
      </c>
      <c r="L1293" s="519">
        <v>0</v>
      </c>
      <c r="M1293" s="519">
        <v>1</v>
      </c>
      <c r="N1293" s="519">
        <v>39</v>
      </c>
      <c r="O1293" s="519">
        <v>116</v>
      </c>
      <c r="P1293" s="519" t="s">
        <v>152</v>
      </c>
      <c r="Q1293" s="519">
        <v>0</v>
      </c>
      <c r="R1293" s="519">
        <v>1466</v>
      </c>
      <c r="S1293" s="519">
        <v>108682</v>
      </c>
      <c r="T1293" s="519">
        <v>13454</v>
      </c>
      <c r="U1293" s="519">
        <v>9511</v>
      </c>
      <c r="V1293" s="519">
        <v>57357</v>
      </c>
      <c r="W1293" s="519">
        <v>15080</v>
      </c>
      <c r="X1293" s="519">
        <v>722</v>
      </c>
      <c r="Y1293" s="519">
        <v>5980752</v>
      </c>
      <c r="Z1293" s="519">
        <v>445</v>
      </c>
      <c r="AA1293" s="519">
        <v>754</v>
      </c>
      <c r="AB1293" s="519">
        <v>5901280</v>
      </c>
      <c r="AC1293" s="519">
        <v>620</v>
      </c>
      <c r="AD1293" s="519">
        <v>1053</v>
      </c>
      <c r="AE1293" s="519">
        <v>126748161</v>
      </c>
      <c r="AF1293" s="519">
        <v>2210</v>
      </c>
      <c r="AG1293" s="519">
        <v>4971</v>
      </c>
      <c r="AH1293" s="519">
        <v>67326096</v>
      </c>
      <c r="AI1293" s="519">
        <v>4465</v>
      </c>
      <c r="AJ1293" s="519">
        <v>11104</v>
      </c>
      <c r="AK1293" s="519">
        <v>5611190</v>
      </c>
      <c r="AL1293" s="519">
        <v>7772</v>
      </c>
      <c r="AM1293" s="519">
        <v>15908</v>
      </c>
      <c r="AN1293" s="519">
        <v>1317</v>
      </c>
      <c r="AO1293" s="519">
        <v>2621</v>
      </c>
      <c r="AP1293" s="519">
        <v>1072</v>
      </c>
      <c r="AQ1293" s="519">
        <v>2196293</v>
      </c>
      <c r="AR1293" s="519">
        <v>2049</v>
      </c>
      <c r="AS1293" s="519">
        <v>4155</v>
      </c>
      <c r="AT1293" s="519">
        <v>17230</v>
      </c>
      <c r="AU1293" s="519">
        <v>434</v>
      </c>
      <c r="AV1293" s="519">
        <v>4274</v>
      </c>
      <c r="AW1293" s="519" t="s">
        <v>152</v>
      </c>
      <c r="AX1293" s="519">
        <v>44</v>
      </c>
      <c r="AY1293" s="519">
        <v>12478</v>
      </c>
      <c r="AZ1293" s="519" t="s">
        <v>152</v>
      </c>
      <c r="BA1293" s="519">
        <v>11625</v>
      </c>
      <c r="BB1293" s="519">
        <v>29544529</v>
      </c>
      <c r="BC1293" s="519">
        <v>2541</v>
      </c>
      <c r="BD1293" s="519">
        <v>5822</v>
      </c>
      <c r="BE1293" s="519">
        <v>360</v>
      </c>
      <c r="BF1293" s="519">
        <v>2915</v>
      </c>
      <c r="BG1293" s="519">
        <v>7070</v>
      </c>
      <c r="BH1293" s="519">
        <v>1280</v>
      </c>
      <c r="BI1293" s="519">
        <v>57023</v>
      </c>
      <c r="BJ1293" s="519">
        <v>2538</v>
      </c>
      <c r="BK1293" s="519">
        <v>31891</v>
      </c>
      <c r="BL1293" s="519">
        <v>91452</v>
      </c>
      <c r="BM1293" s="519">
        <v>31998</v>
      </c>
      <c r="BN1293" s="519">
        <v>25750</v>
      </c>
      <c r="BO1293" s="519">
        <v>21871</v>
      </c>
      <c r="BP1293" s="519">
        <v>18193</v>
      </c>
      <c r="BQ1293" s="519">
        <v>84136</v>
      </c>
      <c r="BR1293" s="519">
        <v>64725</v>
      </c>
      <c r="BS1293" s="519">
        <v>27001</v>
      </c>
      <c r="BT1293" s="519">
        <v>16959</v>
      </c>
      <c r="BU1293" s="519">
        <v>1018</v>
      </c>
      <c r="BV1293" s="519">
        <v>773</v>
      </c>
      <c r="BW1293" s="519">
        <v>67</v>
      </c>
      <c r="BX1293" s="519">
        <v>36332</v>
      </c>
      <c r="BY1293" s="519">
        <v>542</v>
      </c>
      <c r="BZ1293" s="519">
        <v>1009</v>
      </c>
      <c r="CA1293" s="519">
        <v>32</v>
      </c>
      <c r="CB1293" s="519">
        <v>22164</v>
      </c>
      <c r="CC1293" s="519">
        <v>693</v>
      </c>
      <c r="CD1293" s="519">
        <v>1040</v>
      </c>
      <c r="CE1293" s="519">
        <v>13355</v>
      </c>
      <c r="CF1293" s="519">
        <v>5922256</v>
      </c>
      <c r="CG1293" s="519">
        <v>443</v>
      </c>
      <c r="CH1293" s="519">
        <v>754</v>
      </c>
      <c r="CI1293" s="519">
        <v>4378</v>
      </c>
      <c r="CJ1293" s="519">
        <v>11230849</v>
      </c>
      <c r="CK1293" s="519">
        <v>2565</v>
      </c>
      <c r="CL1293" s="519">
        <v>5491</v>
      </c>
      <c r="CM1293" s="519">
        <v>1323</v>
      </c>
      <c r="CN1293" s="519">
        <v>2776634</v>
      </c>
      <c r="CO1293" s="519">
        <v>2099</v>
      </c>
      <c r="CP1293" s="519">
        <v>4911</v>
      </c>
      <c r="CQ1293" s="519">
        <v>51656</v>
      </c>
      <c r="CR1293" s="519">
        <v>112740678</v>
      </c>
      <c r="CS1293" s="519">
        <v>2183</v>
      </c>
      <c r="CT1293" s="519">
        <v>4971</v>
      </c>
      <c r="CU1293" s="519">
        <v>1224</v>
      </c>
      <c r="CV1293" s="519">
        <v>8157541</v>
      </c>
      <c r="CW1293" s="519">
        <v>6665</v>
      </c>
      <c r="CX1293" s="519">
        <v>15343</v>
      </c>
      <c r="CY1293" s="519">
        <v>456</v>
      </c>
      <c r="CZ1293" s="519">
        <v>2000459</v>
      </c>
      <c r="DA1293" s="519">
        <v>4387</v>
      </c>
      <c r="DB1293" s="519">
        <v>11503</v>
      </c>
      <c r="DC1293" s="519">
        <v>1609</v>
      </c>
      <c r="DD1293" s="519">
        <v>14721016</v>
      </c>
      <c r="DE1293" s="519">
        <v>9149</v>
      </c>
      <c r="DF1293" s="519">
        <v>19761</v>
      </c>
      <c r="DG1293" s="519">
        <v>104</v>
      </c>
      <c r="DH1293" s="519">
        <v>677841</v>
      </c>
      <c r="DI1293" s="519">
        <v>6518</v>
      </c>
      <c r="DJ1293" s="519">
        <v>14696</v>
      </c>
      <c r="DK1293" s="519">
        <v>1181</v>
      </c>
      <c r="DL1293" s="519">
        <v>392804</v>
      </c>
      <c r="DM1293" s="519">
        <v>333</v>
      </c>
      <c r="DN1293" s="519">
        <v>568</v>
      </c>
      <c r="DO1293" s="519">
        <v>7872</v>
      </c>
      <c r="DP1293" s="519">
        <v>444574</v>
      </c>
      <c r="DQ1293" s="519">
        <v>56</v>
      </c>
      <c r="DR1293" s="519">
        <v>110</v>
      </c>
      <c r="DS1293" s="519">
        <v>82</v>
      </c>
      <c r="DT1293" s="519">
        <v>276674</v>
      </c>
      <c r="DU1293" s="519">
        <v>3374</v>
      </c>
      <c r="DV1293" s="519">
        <v>7768</v>
      </c>
      <c r="DW1293" s="519">
        <v>68</v>
      </c>
      <c r="DX1293" s="519">
        <v>56568</v>
      </c>
      <c r="DY1293" s="519">
        <v>81824645</v>
      </c>
      <c r="DZ1293" s="519">
        <v>1446</v>
      </c>
      <c r="EA1293" s="519">
        <v>2726</v>
      </c>
      <c r="EB1293" s="519">
        <v>37877</v>
      </c>
      <c r="EC1293" s="519">
        <v>16233</v>
      </c>
      <c r="ED1293" s="519">
        <v>1233</v>
      </c>
      <c r="EE1293" s="519">
        <v>14039795</v>
      </c>
      <c r="EF1293" s="519">
        <v>1693</v>
      </c>
      <c r="EG1293" s="519">
        <v>85</v>
      </c>
      <c r="EH1293" s="519">
        <v>39</v>
      </c>
      <c r="EI1293" s="519"/>
      <c r="EJ1293" s="512"/>
      <c r="EK1293" s="512"/>
      <c r="EL1293" s="512"/>
      <c r="EM1293" s="512"/>
      <c r="EN1293" s="512"/>
      <c r="EO1293" s="512"/>
      <c r="EP1293" s="512"/>
      <c r="EQ1293" s="512"/>
      <c r="ER1293" s="512"/>
      <c r="ES1293" s="512"/>
      <c r="ET1293" s="512"/>
      <c r="EU1293" s="512"/>
      <c r="EV1293" s="512"/>
      <c r="EW1293" s="512"/>
      <c r="EX1293" s="512"/>
      <c r="EY1293" s="512"/>
      <c r="EZ1293" s="514"/>
      <c r="FA1293" s="520">
        <f t="shared" si="2545"/>
        <v>1</v>
      </c>
      <c r="FB1293" s="493">
        <f t="shared" si="2525"/>
        <v>2024</v>
      </c>
      <c r="FC1293" s="498">
        <f t="shared" si="2526"/>
        <v>45292</v>
      </c>
      <c r="FD1293" s="499">
        <f t="shared" si="2527"/>
        <v>31</v>
      </c>
      <c r="FE1293" s="500"/>
      <c r="FF1293" s="515" t="e">
        <f t="shared" si="2557"/>
        <v>#VALUE!</v>
      </c>
      <c r="FG1293" s="500"/>
      <c r="FH1293" s="481">
        <f t="shared" si="2546"/>
        <v>2.3783261483573659</v>
      </c>
      <c r="FI1293" s="481">
        <f t="shared" si="2547"/>
        <v>1.9139289430652593</v>
      </c>
      <c r="FJ1293" s="481">
        <f t="shared" si="2548"/>
        <v>2.2995478919146253</v>
      </c>
      <c r="FK1293" s="481">
        <f t="shared" si="2549"/>
        <v>1.912837766796341</v>
      </c>
      <c r="FL1293" s="481">
        <f t="shared" si="2550"/>
        <v>1.4668828564952838</v>
      </c>
      <c r="FM1293" s="481">
        <f t="shared" si="2551"/>
        <v>1.1284586013912861</v>
      </c>
      <c r="FN1293" s="481">
        <f t="shared" si="2552"/>
        <v>1.7905172413793105</v>
      </c>
      <c r="FO1293" s="481">
        <f t="shared" si="2553"/>
        <v>1.124602122015915</v>
      </c>
      <c r="FP1293" s="481">
        <f t="shared" si="2554"/>
        <v>1.4099722991689752</v>
      </c>
      <c r="FQ1293" s="481">
        <f t="shared" si="2555"/>
        <v>1.0706371191135735</v>
      </c>
      <c r="FR1293" s="501"/>
      <c r="FS1293" s="482">
        <f t="shared" ref="FS1293:GA1302" si="2563">IFERROR(HLOOKUP(FS$1,$H$5:$HA$10112,MATCH($A1293,$A$5:$A$10112,0),0)*HLOOKUP(FS$2,$H$5:$HA$10112,MATCH($A1293,$A$5:$A$10112,0),0),"-")</f>
        <v>0</v>
      </c>
      <c r="FT1293" s="482">
        <f t="shared" si="2563"/>
        <v>126044</v>
      </c>
      <c r="FU1293" s="482">
        <f t="shared" si="2563"/>
        <v>4915716</v>
      </c>
      <c r="FV1293" s="482">
        <f t="shared" si="2563"/>
        <v>14621104</v>
      </c>
      <c r="FW1293" s="482">
        <f t="shared" si="2563"/>
        <v>10144316</v>
      </c>
      <c r="FX1293" s="482">
        <f t="shared" si="2563"/>
        <v>10015083</v>
      </c>
      <c r="FY1293" s="482">
        <f t="shared" si="2563"/>
        <v>285121647</v>
      </c>
      <c r="FZ1293" s="482">
        <f t="shared" si="2563"/>
        <v>167448320</v>
      </c>
      <c r="GA1293" s="482">
        <f t="shared" si="2563"/>
        <v>11485576</v>
      </c>
      <c r="GB1293" s="482">
        <f t="shared" si="2559"/>
        <v>67680750</v>
      </c>
      <c r="GC1293" s="482">
        <f t="shared" si="2559"/>
        <v>4454160</v>
      </c>
      <c r="GD1293" s="482">
        <f t="shared" si="2561"/>
        <v>67603</v>
      </c>
      <c r="GE1293" s="482">
        <f t="shared" si="2561"/>
        <v>33280</v>
      </c>
      <c r="GF1293" s="482">
        <f t="shared" si="2561"/>
        <v>10069670</v>
      </c>
      <c r="GG1293" s="482">
        <f t="shared" si="2561"/>
        <v>24039598</v>
      </c>
      <c r="GH1293" s="482">
        <f t="shared" si="2561"/>
        <v>6497253</v>
      </c>
      <c r="GI1293" s="482">
        <f t="shared" si="2561"/>
        <v>256781976</v>
      </c>
      <c r="GJ1293" s="482">
        <f t="shared" si="2561"/>
        <v>18779832</v>
      </c>
      <c r="GK1293" s="482">
        <f t="shared" si="2561"/>
        <v>5245368</v>
      </c>
      <c r="GL1293" s="482">
        <f t="shared" si="2561"/>
        <v>31795449</v>
      </c>
      <c r="GM1293" s="482">
        <f t="shared" si="2561"/>
        <v>1528384</v>
      </c>
      <c r="GN1293" s="482">
        <f t="shared" si="2529"/>
        <v>636976</v>
      </c>
      <c r="GO1293" s="482">
        <f t="shared" si="2562"/>
        <v>670808</v>
      </c>
      <c r="GP1293" s="482">
        <f t="shared" si="2562"/>
        <v>865920</v>
      </c>
      <c r="GQ1293" s="482">
        <f t="shared" si="2562"/>
        <v>154204368</v>
      </c>
      <c r="GR1293" s="482"/>
      <c r="GS1293" s="482"/>
      <c r="GT1293" s="482"/>
      <c r="GU1293" s="482"/>
      <c r="GV1293" s="502"/>
    </row>
    <row r="1294" spans="1:204" ht="9.75" customHeight="1" x14ac:dyDescent="0.2">
      <c r="A1294" s="417" t="str">
        <f t="shared" si="2535"/>
        <v>2023-24JANUARYRX6</v>
      </c>
      <c r="B1294" s="458" t="str">
        <f t="shared" si="2560"/>
        <v>2023-24</v>
      </c>
      <c r="C1294" s="402" t="s">
        <v>654</v>
      </c>
      <c r="D1294" s="458" t="str">
        <f t="shared" si="2539"/>
        <v>Y63</v>
      </c>
      <c r="E1294" s="458" t="str">
        <f t="shared" si="2540"/>
        <v>North East and Yorkshire</v>
      </c>
      <c r="F1294" s="478" t="s">
        <v>448</v>
      </c>
      <c r="G1294" s="478" t="s">
        <v>690</v>
      </c>
      <c r="H1294" s="510">
        <v>52065</v>
      </c>
      <c r="I1294" s="510">
        <v>34700</v>
      </c>
      <c r="J1294" s="510">
        <v>96132</v>
      </c>
      <c r="K1294" s="510">
        <v>3</v>
      </c>
      <c r="L1294" s="510">
        <v>0</v>
      </c>
      <c r="M1294" s="510">
        <v>5</v>
      </c>
      <c r="N1294" s="510">
        <v>14</v>
      </c>
      <c r="O1294" s="510">
        <v>45</v>
      </c>
      <c r="P1294" s="510">
        <v>244</v>
      </c>
      <c r="Q1294" s="510">
        <v>2377</v>
      </c>
      <c r="R1294" s="510">
        <v>16</v>
      </c>
      <c r="S1294" s="510">
        <v>38827</v>
      </c>
      <c r="T1294" s="510">
        <v>3105</v>
      </c>
      <c r="U1294" s="510">
        <v>1985</v>
      </c>
      <c r="V1294" s="510">
        <v>22813</v>
      </c>
      <c r="W1294" s="510">
        <v>7561</v>
      </c>
      <c r="X1294" s="510">
        <v>524</v>
      </c>
      <c r="Y1294" s="510">
        <v>1290112</v>
      </c>
      <c r="Z1294" s="510">
        <v>415</v>
      </c>
      <c r="AA1294" s="510">
        <v>733</v>
      </c>
      <c r="AB1294" s="510">
        <v>951138</v>
      </c>
      <c r="AC1294" s="510">
        <v>479</v>
      </c>
      <c r="AD1294" s="510">
        <v>840</v>
      </c>
      <c r="AE1294" s="510">
        <v>48428307</v>
      </c>
      <c r="AF1294" s="510">
        <v>2123</v>
      </c>
      <c r="AG1294" s="510">
        <v>4227</v>
      </c>
      <c r="AH1294" s="510">
        <v>46252053</v>
      </c>
      <c r="AI1294" s="510">
        <v>6117</v>
      </c>
      <c r="AJ1294" s="510">
        <v>14495</v>
      </c>
      <c r="AK1294" s="510">
        <v>3262782</v>
      </c>
      <c r="AL1294" s="510">
        <v>6227</v>
      </c>
      <c r="AM1294" s="510">
        <v>16163</v>
      </c>
      <c r="AN1294" s="510" t="s">
        <v>152</v>
      </c>
      <c r="AO1294" s="510">
        <v>1206</v>
      </c>
      <c r="AP1294" s="510">
        <v>1082</v>
      </c>
      <c r="AQ1294" s="510">
        <v>2785449</v>
      </c>
      <c r="AR1294" s="510">
        <v>2574</v>
      </c>
      <c r="AS1294" s="510">
        <v>5416</v>
      </c>
      <c r="AT1294" s="510">
        <v>3052</v>
      </c>
      <c r="AU1294" s="510">
        <v>37</v>
      </c>
      <c r="AV1294" s="510">
        <v>204</v>
      </c>
      <c r="AW1294" s="510">
        <v>2748</v>
      </c>
      <c r="AX1294" s="510">
        <v>185</v>
      </c>
      <c r="AY1294" s="510">
        <v>2626</v>
      </c>
      <c r="AZ1294" s="510">
        <v>0</v>
      </c>
      <c r="BA1294" s="510">
        <v>6953</v>
      </c>
      <c r="BB1294" s="510">
        <v>21763383</v>
      </c>
      <c r="BC1294" s="510">
        <v>3130</v>
      </c>
      <c r="BD1294" s="510">
        <v>6385</v>
      </c>
      <c r="BE1294" s="510">
        <v>111</v>
      </c>
      <c r="BF1294" s="510">
        <v>714</v>
      </c>
      <c r="BG1294" s="510">
        <v>3562</v>
      </c>
      <c r="BH1294" s="510">
        <v>2566</v>
      </c>
      <c r="BI1294" s="510">
        <v>20997</v>
      </c>
      <c r="BJ1294" s="510">
        <v>3320</v>
      </c>
      <c r="BK1294" s="510">
        <v>11458</v>
      </c>
      <c r="BL1294" s="510">
        <v>35775</v>
      </c>
      <c r="BM1294" s="510">
        <v>6555</v>
      </c>
      <c r="BN1294" s="510">
        <v>4788</v>
      </c>
      <c r="BO1294" s="510">
        <v>4095</v>
      </c>
      <c r="BP1294" s="510">
        <v>3008</v>
      </c>
      <c r="BQ1294" s="510">
        <v>29492</v>
      </c>
      <c r="BR1294" s="510">
        <v>24432</v>
      </c>
      <c r="BS1294" s="510">
        <v>10994</v>
      </c>
      <c r="BT1294" s="510">
        <v>8116</v>
      </c>
      <c r="BU1294" s="510">
        <v>860</v>
      </c>
      <c r="BV1294" s="510">
        <v>534</v>
      </c>
      <c r="BW1294" s="510">
        <v>74</v>
      </c>
      <c r="BX1294" s="510">
        <v>34831</v>
      </c>
      <c r="BY1294" s="510">
        <v>471</v>
      </c>
      <c r="BZ1294" s="510">
        <v>779</v>
      </c>
      <c r="CA1294" s="510">
        <v>70</v>
      </c>
      <c r="CB1294" s="510">
        <v>27230</v>
      </c>
      <c r="CC1294" s="510">
        <v>389</v>
      </c>
      <c r="CD1294" s="510">
        <v>780</v>
      </c>
      <c r="CE1294" s="510">
        <v>2961</v>
      </c>
      <c r="CF1294" s="510">
        <v>1228051</v>
      </c>
      <c r="CG1294" s="510">
        <v>415</v>
      </c>
      <c r="CH1294" s="510">
        <v>731</v>
      </c>
      <c r="CI1294" s="510">
        <v>2620</v>
      </c>
      <c r="CJ1294" s="510">
        <v>5327267</v>
      </c>
      <c r="CK1294" s="510">
        <v>2033</v>
      </c>
      <c r="CL1294" s="510">
        <v>3934</v>
      </c>
      <c r="CM1294" s="510">
        <v>658</v>
      </c>
      <c r="CN1294" s="510">
        <v>1045069</v>
      </c>
      <c r="CO1294" s="510">
        <v>1588</v>
      </c>
      <c r="CP1294" s="510">
        <v>3068</v>
      </c>
      <c r="CQ1294" s="510">
        <v>19535</v>
      </c>
      <c r="CR1294" s="510">
        <v>42055971</v>
      </c>
      <c r="CS1294" s="510">
        <v>2153</v>
      </c>
      <c r="CT1294" s="510">
        <v>4295</v>
      </c>
      <c r="CU1294" s="510">
        <v>720</v>
      </c>
      <c r="CV1294" s="510">
        <v>4618017</v>
      </c>
      <c r="CW1294" s="510">
        <v>6414</v>
      </c>
      <c r="CX1294" s="510">
        <v>14515</v>
      </c>
      <c r="CY1294" s="510">
        <v>64</v>
      </c>
      <c r="CZ1294" s="510">
        <v>452930</v>
      </c>
      <c r="DA1294" s="510">
        <v>7077</v>
      </c>
      <c r="DB1294" s="510">
        <v>15664</v>
      </c>
      <c r="DC1294" s="510">
        <v>1357</v>
      </c>
      <c r="DD1294" s="510">
        <v>12274076</v>
      </c>
      <c r="DE1294" s="510">
        <v>9045</v>
      </c>
      <c r="DF1294" s="510">
        <v>18177</v>
      </c>
      <c r="DG1294" s="510">
        <v>326</v>
      </c>
      <c r="DH1294" s="510">
        <v>3854498</v>
      </c>
      <c r="DI1294" s="510">
        <v>11824</v>
      </c>
      <c r="DJ1294" s="510">
        <v>29257</v>
      </c>
      <c r="DK1294" s="510">
        <v>69</v>
      </c>
      <c r="DL1294" s="510">
        <v>26629</v>
      </c>
      <c r="DM1294" s="510">
        <v>386</v>
      </c>
      <c r="DN1294" s="510">
        <v>647</v>
      </c>
      <c r="DO1294" s="510">
        <v>1667</v>
      </c>
      <c r="DP1294" s="510">
        <v>55775</v>
      </c>
      <c r="DQ1294" s="510">
        <v>33</v>
      </c>
      <c r="DR1294" s="510">
        <v>62</v>
      </c>
      <c r="DS1294" s="510">
        <v>0</v>
      </c>
      <c r="DT1294" s="510">
        <v>0</v>
      </c>
      <c r="DU1294" s="510" t="s">
        <v>152</v>
      </c>
      <c r="DV1294" s="510" t="s">
        <v>152</v>
      </c>
      <c r="DW1294" s="510">
        <v>0</v>
      </c>
      <c r="DX1294" s="510">
        <v>18389</v>
      </c>
      <c r="DY1294" s="510">
        <v>25716629</v>
      </c>
      <c r="DZ1294" s="510">
        <v>1398</v>
      </c>
      <c r="EA1294" s="510">
        <v>2546</v>
      </c>
      <c r="EB1294" s="510">
        <v>11001</v>
      </c>
      <c r="EC1294" s="510">
        <v>3323</v>
      </c>
      <c r="ED1294" s="510">
        <v>957</v>
      </c>
      <c r="EE1294" s="510">
        <v>5494076</v>
      </c>
      <c r="EF1294" s="510">
        <v>5678</v>
      </c>
      <c r="EG1294" s="510">
        <v>82</v>
      </c>
      <c r="EH1294" s="510">
        <v>29</v>
      </c>
      <c r="EI1294" s="510"/>
      <c r="EJ1294" s="479"/>
      <c r="EK1294" s="479"/>
      <c r="EL1294" s="479"/>
      <c r="EM1294" s="479"/>
      <c r="EN1294" s="479"/>
      <c r="EO1294" s="479"/>
      <c r="EP1294" s="479"/>
      <c r="EQ1294" s="479"/>
      <c r="ER1294" s="479"/>
      <c r="ES1294" s="479"/>
      <c r="ET1294" s="479"/>
      <c r="EU1294" s="479"/>
      <c r="EV1294" s="479"/>
      <c r="EW1294" s="479"/>
      <c r="EX1294" s="479"/>
      <c r="EY1294" s="479"/>
      <c r="EZ1294" s="476"/>
      <c r="FA1294" s="446">
        <f t="shared" si="2545"/>
        <v>1</v>
      </c>
      <c r="FB1294" s="417">
        <f t="shared" si="2525"/>
        <v>2024</v>
      </c>
      <c r="FC1294" s="448">
        <f t="shared" si="2526"/>
        <v>45292</v>
      </c>
      <c r="FD1294" s="449">
        <f t="shared" si="2527"/>
        <v>31</v>
      </c>
      <c r="FE1294" s="450"/>
      <c r="FF1294" s="451">
        <f t="shared" si="2557"/>
        <v>0.58266340440405451</v>
      </c>
      <c r="FG1294" s="450"/>
      <c r="FH1294" s="452">
        <f t="shared" si="2546"/>
        <v>2.1111111111111112</v>
      </c>
      <c r="FI1294" s="452">
        <f t="shared" si="2547"/>
        <v>1.5420289855072464</v>
      </c>
      <c r="FJ1294" s="452">
        <f t="shared" si="2548"/>
        <v>2.0629722921914357</v>
      </c>
      <c r="FK1294" s="452">
        <f t="shared" si="2549"/>
        <v>1.5153652392947103</v>
      </c>
      <c r="FL1294" s="452">
        <f t="shared" si="2550"/>
        <v>1.2927716652785692</v>
      </c>
      <c r="FM1294" s="452">
        <f t="shared" si="2551"/>
        <v>1.0709683075439442</v>
      </c>
      <c r="FN1294" s="452">
        <f t="shared" si="2552"/>
        <v>1.4540404708371908</v>
      </c>
      <c r="FO1294" s="452">
        <f t="shared" si="2553"/>
        <v>1.073402989022616</v>
      </c>
      <c r="FP1294" s="452">
        <f t="shared" si="2554"/>
        <v>1.6412213740458015</v>
      </c>
      <c r="FQ1294" s="452">
        <f t="shared" si="2555"/>
        <v>1.0190839694656488</v>
      </c>
      <c r="FR1294" s="453"/>
      <c r="FS1294" s="446">
        <f t="shared" si="2563"/>
        <v>0</v>
      </c>
      <c r="FT1294" s="446">
        <f t="shared" si="2563"/>
        <v>173500</v>
      </c>
      <c r="FU1294" s="446">
        <f t="shared" si="2563"/>
        <v>485800</v>
      </c>
      <c r="FV1294" s="446">
        <f t="shared" si="2563"/>
        <v>1561500</v>
      </c>
      <c r="FW1294" s="446">
        <f t="shared" si="2563"/>
        <v>2275965</v>
      </c>
      <c r="FX1294" s="446">
        <f t="shared" si="2563"/>
        <v>1667400</v>
      </c>
      <c r="FY1294" s="446">
        <f t="shared" si="2563"/>
        <v>96430551</v>
      </c>
      <c r="FZ1294" s="446">
        <f t="shared" si="2563"/>
        <v>109596695</v>
      </c>
      <c r="GA1294" s="446">
        <f t="shared" si="2563"/>
        <v>8469412</v>
      </c>
      <c r="GB1294" s="446">
        <f t="shared" si="2559"/>
        <v>44394905</v>
      </c>
      <c r="GC1294" s="446">
        <f t="shared" si="2559"/>
        <v>5860112</v>
      </c>
      <c r="GD1294" s="446">
        <f t="shared" si="2561"/>
        <v>57646</v>
      </c>
      <c r="GE1294" s="446">
        <f t="shared" si="2561"/>
        <v>54600</v>
      </c>
      <c r="GF1294" s="446">
        <f t="shared" si="2561"/>
        <v>2164491</v>
      </c>
      <c r="GG1294" s="446">
        <f t="shared" si="2561"/>
        <v>10307080</v>
      </c>
      <c r="GH1294" s="446">
        <f t="shared" si="2561"/>
        <v>2018744</v>
      </c>
      <c r="GI1294" s="446">
        <f t="shared" si="2561"/>
        <v>83902825</v>
      </c>
      <c r="GJ1294" s="446">
        <f t="shared" si="2561"/>
        <v>10450800</v>
      </c>
      <c r="GK1294" s="446">
        <f t="shared" si="2561"/>
        <v>1002496</v>
      </c>
      <c r="GL1294" s="446">
        <f t="shared" si="2561"/>
        <v>24666189</v>
      </c>
      <c r="GM1294" s="446">
        <f t="shared" si="2561"/>
        <v>9537782</v>
      </c>
      <c r="GN1294" s="446" t="str">
        <f t="shared" si="2529"/>
        <v>-</v>
      </c>
      <c r="GO1294" s="446">
        <f t="shared" si="2562"/>
        <v>44643</v>
      </c>
      <c r="GP1294" s="446">
        <f t="shared" si="2562"/>
        <v>103354</v>
      </c>
      <c r="GQ1294" s="446">
        <f t="shared" si="2562"/>
        <v>46818394</v>
      </c>
      <c r="GR1294" s="446"/>
      <c r="GS1294" s="446"/>
      <c r="GT1294" s="446"/>
      <c r="GU1294" s="446"/>
      <c r="GV1294" s="416"/>
    </row>
    <row r="1295" spans="1:204" ht="9.75" customHeight="1" x14ac:dyDescent="0.2">
      <c r="A1295" s="417" t="str">
        <f t="shared" si="2535"/>
        <v>2023-24JANUARYRX7</v>
      </c>
      <c r="B1295" s="458" t="str">
        <f t="shared" si="2560"/>
        <v>2023-24</v>
      </c>
      <c r="C1295" s="402" t="s">
        <v>654</v>
      </c>
      <c r="D1295" s="458" t="str">
        <f t="shared" si="2539"/>
        <v>Y62</v>
      </c>
      <c r="E1295" s="458" t="str">
        <f t="shared" si="2540"/>
        <v>North West</v>
      </c>
      <c r="F1295" s="478" t="s">
        <v>449</v>
      </c>
      <c r="G1295" s="478" t="s">
        <v>691</v>
      </c>
      <c r="H1295" s="510">
        <v>135215</v>
      </c>
      <c r="I1295" s="510">
        <v>103171</v>
      </c>
      <c r="J1295" s="510">
        <v>190681</v>
      </c>
      <c r="K1295" s="510">
        <v>2</v>
      </c>
      <c r="L1295" s="510">
        <v>0</v>
      </c>
      <c r="M1295" s="510">
        <v>0</v>
      </c>
      <c r="N1295" s="510">
        <v>0</v>
      </c>
      <c r="O1295" s="510">
        <v>64</v>
      </c>
      <c r="P1295" s="510">
        <v>345</v>
      </c>
      <c r="Q1295" s="510">
        <v>197</v>
      </c>
      <c r="R1295" s="510">
        <v>866</v>
      </c>
      <c r="S1295" s="510">
        <v>96205</v>
      </c>
      <c r="T1295" s="510">
        <v>9858</v>
      </c>
      <c r="U1295" s="510">
        <v>6284</v>
      </c>
      <c r="V1295" s="510">
        <v>52756</v>
      </c>
      <c r="W1295" s="510">
        <v>14182</v>
      </c>
      <c r="X1295" s="510">
        <v>932</v>
      </c>
      <c r="Y1295" s="510">
        <v>4857625</v>
      </c>
      <c r="Z1295" s="510">
        <v>493</v>
      </c>
      <c r="AA1295" s="510">
        <v>832</v>
      </c>
      <c r="AB1295" s="510">
        <v>4067861</v>
      </c>
      <c r="AC1295" s="510">
        <v>647</v>
      </c>
      <c r="AD1295" s="510">
        <v>1135</v>
      </c>
      <c r="AE1295" s="510">
        <v>114252701</v>
      </c>
      <c r="AF1295" s="510">
        <v>2166</v>
      </c>
      <c r="AG1295" s="510">
        <v>4879</v>
      </c>
      <c r="AH1295" s="510">
        <v>131479272</v>
      </c>
      <c r="AI1295" s="510">
        <v>9271</v>
      </c>
      <c r="AJ1295" s="510">
        <v>22169</v>
      </c>
      <c r="AK1295" s="510">
        <v>9109553</v>
      </c>
      <c r="AL1295" s="510">
        <v>9774</v>
      </c>
      <c r="AM1295" s="510">
        <v>23904</v>
      </c>
      <c r="AN1295" s="510">
        <v>1658</v>
      </c>
      <c r="AO1295" s="510">
        <v>4904</v>
      </c>
      <c r="AP1295" s="510">
        <v>3851</v>
      </c>
      <c r="AQ1295" s="510">
        <v>11474405</v>
      </c>
      <c r="AR1295" s="510">
        <v>2980</v>
      </c>
      <c r="AS1295" s="510">
        <v>7156</v>
      </c>
      <c r="AT1295" s="510">
        <v>13793</v>
      </c>
      <c r="AU1295" s="510">
        <v>479</v>
      </c>
      <c r="AV1295" s="510">
        <v>3750</v>
      </c>
      <c r="AW1295" s="510">
        <v>125</v>
      </c>
      <c r="AX1295" s="510">
        <v>1259</v>
      </c>
      <c r="AY1295" s="510">
        <v>8305</v>
      </c>
      <c r="AZ1295" s="510">
        <v>8</v>
      </c>
      <c r="BA1295" s="510">
        <v>6908</v>
      </c>
      <c r="BB1295" s="510">
        <v>32845717</v>
      </c>
      <c r="BC1295" s="510">
        <v>4755</v>
      </c>
      <c r="BD1295" s="510">
        <v>12062</v>
      </c>
      <c r="BE1295" s="510">
        <v>720</v>
      </c>
      <c r="BF1295" s="510">
        <v>2455</v>
      </c>
      <c r="BG1295" s="510">
        <v>2007</v>
      </c>
      <c r="BH1295" s="510">
        <v>1726</v>
      </c>
      <c r="BI1295" s="510">
        <v>48056</v>
      </c>
      <c r="BJ1295" s="510">
        <v>7402</v>
      </c>
      <c r="BK1295" s="510">
        <v>26954</v>
      </c>
      <c r="BL1295" s="510">
        <v>82412</v>
      </c>
      <c r="BM1295" s="510">
        <v>18947</v>
      </c>
      <c r="BN1295" s="510">
        <v>15448</v>
      </c>
      <c r="BO1295" s="510">
        <v>11945</v>
      </c>
      <c r="BP1295" s="510">
        <v>9912</v>
      </c>
      <c r="BQ1295" s="510">
        <v>67997</v>
      </c>
      <c r="BR1295" s="510">
        <v>54955</v>
      </c>
      <c r="BS1295" s="510">
        <v>21677</v>
      </c>
      <c r="BT1295" s="510">
        <v>14741</v>
      </c>
      <c r="BU1295" s="510">
        <v>1268</v>
      </c>
      <c r="BV1295" s="510">
        <v>954</v>
      </c>
      <c r="BW1295" s="510">
        <v>208</v>
      </c>
      <c r="BX1295" s="510">
        <v>116297</v>
      </c>
      <c r="BY1295" s="510">
        <v>559</v>
      </c>
      <c r="BZ1295" s="510">
        <v>915</v>
      </c>
      <c r="CA1295" s="510">
        <v>106</v>
      </c>
      <c r="CB1295" s="510">
        <v>58968</v>
      </c>
      <c r="CC1295" s="510">
        <v>556</v>
      </c>
      <c r="CD1295" s="510">
        <v>931</v>
      </c>
      <c r="CE1295" s="510">
        <v>9544</v>
      </c>
      <c r="CF1295" s="510">
        <v>4682360</v>
      </c>
      <c r="CG1295" s="510">
        <v>491</v>
      </c>
      <c r="CH1295" s="510">
        <v>830</v>
      </c>
      <c r="CI1295" s="510">
        <v>6212</v>
      </c>
      <c r="CJ1295" s="510">
        <v>15827486</v>
      </c>
      <c r="CK1295" s="510">
        <v>2548</v>
      </c>
      <c r="CL1295" s="510">
        <v>5560</v>
      </c>
      <c r="CM1295" s="510">
        <v>2532</v>
      </c>
      <c r="CN1295" s="510">
        <v>5649404</v>
      </c>
      <c r="CO1295" s="510">
        <v>2231</v>
      </c>
      <c r="CP1295" s="510">
        <v>5342</v>
      </c>
      <c r="CQ1295" s="510">
        <v>44012</v>
      </c>
      <c r="CR1295" s="510">
        <v>92775811</v>
      </c>
      <c r="CS1295" s="510">
        <v>2108</v>
      </c>
      <c r="CT1295" s="510">
        <v>4743</v>
      </c>
      <c r="CU1295" s="510">
        <v>1936</v>
      </c>
      <c r="CV1295" s="510">
        <v>18263781</v>
      </c>
      <c r="CW1295" s="510">
        <v>9434</v>
      </c>
      <c r="CX1295" s="510">
        <v>22313</v>
      </c>
      <c r="CY1295" s="510">
        <v>1114</v>
      </c>
      <c r="CZ1295" s="510">
        <v>10913054</v>
      </c>
      <c r="DA1295" s="510">
        <v>9796</v>
      </c>
      <c r="DB1295" s="510">
        <v>25901</v>
      </c>
      <c r="DC1295" s="510">
        <v>1285</v>
      </c>
      <c r="DD1295" s="510">
        <v>18782678</v>
      </c>
      <c r="DE1295" s="510">
        <v>14617</v>
      </c>
      <c r="DF1295" s="510">
        <v>38153</v>
      </c>
      <c r="DG1295" s="510">
        <v>347</v>
      </c>
      <c r="DH1295" s="510">
        <v>6605537</v>
      </c>
      <c r="DI1295" s="510">
        <v>19036</v>
      </c>
      <c r="DJ1295" s="510">
        <v>52822</v>
      </c>
      <c r="DK1295" s="510">
        <v>326</v>
      </c>
      <c r="DL1295" s="510">
        <v>101135</v>
      </c>
      <c r="DM1295" s="510">
        <v>310</v>
      </c>
      <c r="DN1295" s="510">
        <v>556</v>
      </c>
      <c r="DO1295" s="510">
        <v>5669</v>
      </c>
      <c r="DP1295" s="510">
        <v>194694</v>
      </c>
      <c r="DQ1295" s="510">
        <v>34</v>
      </c>
      <c r="DR1295" s="510">
        <v>62</v>
      </c>
      <c r="DS1295" s="510">
        <v>72</v>
      </c>
      <c r="DT1295" s="510">
        <v>151083</v>
      </c>
      <c r="DU1295" s="510">
        <v>2098</v>
      </c>
      <c r="DV1295" s="510">
        <v>3626</v>
      </c>
      <c r="DW1295" s="510">
        <v>58</v>
      </c>
      <c r="DX1295" s="510">
        <v>43206</v>
      </c>
      <c r="DY1295" s="510">
        <v>100115474</v>
      </c>
      <c r="DZ1295" s="510">
        <v>2317</v>
      </c>
      <c r="EA1295" s="510">
        <v>4967</v>
      </c>
      <c r="EB1295" s="510">
        <v>32029</v>
      </c>
      <c r="EC1295" s="510">
        <v>16371</v>
      </c>
      <c r="ED1295" s="510">
        <v>6671</v>
      </c>
      <c r="EE1295" s="510">
        <v>43102424</v>
      </c>
      <c r="EF1295" s="510">
        <v>12862</v>
      </c>
      <c r="EG1295" s="510">
        <v>84</v>
      </c>
      <c r="EH1295" s="510">
        <v>21</v>
      </c>
      <c r="EI1295" s="510"/>
      <c r="EJ1295" s="479"/>
      <c r="EK1295" s="479"/>
      <c r="EL1295" s="479"/>
      <c r="EM1295" s="479"/>
      <c r="EN1295" s="479"/>
      <c r="EO1295" s="479"/>
      <c r="EP1295" s="479"/>
      <c r="EQ1295" s="479"/>
      <c r="ER1295" s="479"/>
      <c r="ES1295" s="479"/>
      <c r="ET1295" s="479"/>
      <c r="EU1295" s="479"/>
      <c r="EV1295" s="479"/>
      <c r="EW1295" s="479"/>
      <c r="EX1295" s="479"/>
      <c r="EY1295" s="479"/>
      <c r="EZ1295" s="476"/>
      <c r="FA1295" s="446">
        <f t="shared" si="2545"/>
        <v>1</v>
      </c>
      <c r="FB1295" s="417">
        <f t="shared" si="2525"/>
        <v>2024</v>
      </c>
      <c r="FC1295" s="448">
        <f t="shared" si="2526"/>
        <v>45292</v>
      </c>
      <c r="FD1295" s="449">
        <f t="shared" si="2527"/>
        <v>31</v>
      </c>
      <c r="FE1295" s="450"/>
      <c r="FF1295" s="451">
        <f t="shared" si="2557"/>
        <v>0.59592137075580787</v>
      </c>
      <c r="FG1295" s="450"/>
      <c r="FH1295" s="452">
        <f t="shared" si="2546"/>
        <v>1.9219922905254616</v>
      </c>
      <c r="FI1295" s="452">
        <f t="shared" si="2547"/>
        <v>1.5670521403935889</v>
      </c>
      <c r="FJ1295" s="452">
        <f t="shared" si="2548"/>
        <v>1.9008593252705284</v>
      </c>
      <c r="FK1295" s="452">
        <f t="shared" si="2549"/>
        <v>1.5773392743475494</v>
      </c>
      <c r="FL1295" s="452">
        <f t="shared" si="2550"/>
        <v>1.2888960497384183</v>
      </c>
      <c r="FM1295" s="452">
        <f t="shared" si="2551"/>
        <v>1.0416824626582759</v>
      </c>
      <c r="FN1295" s="452">
        <f t="shared" si="2552"/>
        <v>1.5284868142716119</v>
      </c>
      <c r="FO1295" s="452">
        <f t="shared" si="2553"/>
        <v>1.0394161613312649</v>
      </c>
      <c r="FP1295" s="452">
        <f t="shared" si="2554"/>
        <v>1.3605150214592274</v>
      </c>
      <c r="FQ1295" s="452">
        <f t="shared" si="2555"/>
        <v>1.0236051502145922</v>
      </c>
      <c r="FR1295" s="453"/>
      <c r="FS1295" s="446">
        <f t="shared" si="2563"/>
        <v>0</v>
      </c>
      <c r="FT1295" s="446">
        <f t="shared" si="2563"/>
        <v>0</v>
      </c>
      <c r="FU1295" s="446">
        <f t="shared" si="2563"/>
        <v>0</v>
      </c>
      <c r="FV1295" s="446">
        <f t="shared" si="2563"/>
        <v>6602944</v>
      </c>
      <c r="FW1295" s="446">
        <f t="shared" si="2563"/>
        <v>8201856</v>
      </c>
      <c r="FX1295" s="446">
        <f t="shared" si="2563"/>
        <v>7132340</v>
      </c>
      <c r="FY1295" s="446">
        <f t="shared" si="2563"/>
        <v>257396524</v>
      </c>
      <c r="FZ1295" s="446">
        <f t="shared" si="2563"/>
        <v>314400758</v>
      </c>
      <c r="GA1295" s="446">
        <f t="shared" si="2563"/>
        <v>22278528</v>
      </c>
      <c r="GB1295" s="446">
        <f t="shared" si="2559"/>
        <v>83324296</v>
      </c>
      <c r="GC1295" s="446">
        <f t="shared" si="2559"/>
        <v>27557756</v>
      </c>
      <c r="GD1295" s="446">
        <f t="shared" si="2561"/>
        <v>190320</v>
      </c>
      <c r="GE1295" s="446">
        <f t="shared" si="2561"/>
        <v>98686</v>
      </c>
      <c r="GF1295" s="446">
        <f t="shared" si="2561"/>
        <v>7921520</v>
      </c>
      <c r="GG1295" s="446">
        <f t="shared" si="2561"/>
        <v>34538720</v>
      </c>
      <c r="GH1295" s="446">
        <f t="shared" si="2561"/>
        <v>13525944</v>
      </c>
      <c r="GI1295" s="446">
        <f t="shared" si="2561"/>
        <v>208748916</v>
      </c>
      <c r="GJ1295" s="446">
        <f t="shared" si="2561"/>
        <v>43197968</v>
      </c>
      <c r="GK1295" s="446">
        <f t="shared" si="2561"/>
        <v>28853714</v>
      </c>
      <c r="GL1295" s="446">
        <f t="shared" si="2561"/>
        <v>49026605</v>
      </c>
      <c r="GM1295" s="446">
        <f t="shared" si="2561"/>
        <v>18329234</v>
      </c>
      <c r="GN1295" s="446">
        <f t="shared" si="2529"/>
        <v>261072</v>
      </c>
      <c r="GO1295" s="446">
        <f t="shared" si="2562"/>
        <v>181256</v>
      </c>
      <c r="GP1295" s="446">
        <f t="shared" si="2562"/>
        <v>351478</v>
      </c>
      <c r="GQ1295" s="446">
        <f t="shared" si="2562"/>
        <v>214604202</v>
      </c>
      <c r="GR1295" s="446"/>
      <c r="GS1295" s="446"/>
      <c r="GT1295" s="446"/>
      <c r="GU1295" s="446"/>
      <c r="GV1295" s="416"/>
    </row>
    <row r="1296" spans="1:204" ht="9.75" customHeight="1" x14ac:dyDescent="0.2">
      <c r="A1296" s="417" t="str">
        <f t="shared" si="2535"/>
        <v>2023-24JANUARYRYE</v>
      </c>
      <c r="B1296" s="458" t="str">
        <f t="shared" si="2560"/>
        <v>2023-24</v>
      </c>
      <c r="C1296" s="402" t="s">
        <v>654</v>
      </c>
      <c r="D1296" s="458" t="str">
        <f t="shared" si="2539"/>
        <v>Y59</v>
      </c>
      <c r="E1296" s="458" t="str">
        <f t="shared" si="2540"/>
        <v>South East</v>
      </c>
      <c r="F1296" s="478" t="s">
        <v>456</v>
      </c>
      <c r="G1296" s="478" t="s">
        <v>692</v>
      </c>
      <c r="H1296" s="510">
        <v>89752</v>
      </c>
      <c r="I1296" s="510">
        <v>52016</v>
      </c>
      <c r="J1296" s="510">
        <v>935244</v>
      </c>
      <c r="K1296" s="510">
        <v>18</v>
      </c>
      <c r="L1296" s="510">
        <v>1</v>
      </c>
      <c r="M1296" s="510">
        <v>72</v>
      </c>
      <c r="N1296" s="510">
        <v>111</v>
      </c>
      <c r="O1296" s="510">
        <v>182</v>
      </c>
      <c r="P1296" s="510">
        <v>253</v>
      </c>
      <c r="Q1296" s="510">
        <v>21</v>
      </c>
      <c r="R1296" s="510">
        <v>362</v>
      </c>
      <c r="S1296" s="510">
        <v>52305</v>
      </c>
      <c r="T1296" s="510">
        <v>4047</v>
      </c>
      <c r="U1296" s="510">
        <v>2555</v>
      </c>
      <c r="V1296" s="510">
        <v>28474</v>
      </c>
      <c r="W1296" s="510">
        <v>10456</v>
      </c>
      <c r="X1296" s="510">
        <v>445</v>
      </c>
      <c r="Y1296" s="510">
        <v>2168275</v>
      </c>
      <c r="Z1296" s="510">
        <v>536</v>
      </c>
      <c r="AA1296" s="510">
        <v>971</v>
      </c>
      <c r="AB1296" s="510">
        <v>1618083</v>
      </c>
      <c r="AC1296" s="510">
        <v>633</v>
      </c>
      <c r="AD1296" s="510">
        <v>1179</v>
      </c>
      <c r="AE1296" s="510">
        <v>72080675</v>
      </c>
      <c r="AF1296" s="510">
        <v>2531</v>
      </c>
      <c r="AG1296" s="510">
        <v>5159</v>
      </c>
      <c r="AH1296" s="510">
        <v>116882750</v>
      </c>
      <c r="AI1296" s="510">
        <v>11179</v>
      </c>
      <c r="AJ1296" s="510">
        <v>26829</v>
      </c>
      <c r="AK1296" s="510">
        <v>5857358</v>
      </c>
      <c r="AL1296" s="510">
        <v>13163</v>
      </c>
      <c r="AM1296" s="510">
        <v>31297</v>
      </c>
      <c r="AN1296" s="510">
        <v>49</v>
      </c>
      <c r="AO1296" s="510">
        <v>2076</v>
      </c>
      <c r="AP1296" s="510">
        <v>230</v>
      </c>
      <c r="AQ1296" s="510">
        <v>626524</v>
      </c>
      <c r="AR1296" s="510">
        <v>2724</v>
      </c>
      <c r="AS1296" s="510">
        <v>5145</v>
      </c>
      <c r="AT1296" s="510">
        <v>6477</v>
      </c>
      <c r="AU1296" s="510">
        <v>185</v>
      </c>
      <c r="AV1296" s="510">
        <v>861</v>
      </c>
      <c r="AW1296" s="510">
        <v>1576</v>
      </c>
      <c r="AX1296" s="510">
        <v>480</v>
      </c>
      <c r="AY1296" s="510">
        <v>4951</v>
      </c>
      <c r="AZ1296" s="510">
        <v>1032</v>
      </c>
      <c r="BA1296" s="510">
        <v>617</v>
      </c>
      <c r="BB1296" s="510">
        <v>1402102</v>
      </c>
      <c r="BC1296" s="510">
        <v>2272</v>
      </c>
      <c r="BD1296" s="510">
        <v>4220</v>
      </c>
      <c r="BE1296" s="510">
        <v>50</v>
      </c>
      <c r="BF1296" s="510">
        <v>234</v>
      </c>
      <c r="BG1296" s="510">
        <v>251</v>
      </c>
      <c r="BH1296" s="510">
        <v>82</v>
      </c>
      <c r="BI1296" s="510">
        <v>25673</v>
      </c>
      <c r="BJ1296" s="510">
        <v>2717</v>
      </c>
      <c r="BK1296" s="510">
        <v>17438</v>
      </c>
      <c r="BL1296" s="510">
        <v>45828</v>
      </c>
      <c r="BM1296" s="510">
        <v>8116</v>
      </c>
      <c r="BN1296" s="510">
        <v>6176</v>
      </c>
      <c r="BO1296" s="510">
        <v>5033</v>
      </c>
      <c r="BP1296" s="510">
        <v>3864</v>
      </c>
      <c r="BQ1296" s="510">
        <v>37597</v>
      </c>
      <c r="BR1296" s="510">
        <v>30495</v>
      </c>
      <c r="BS1296" s="510">
        <v>16688</v>
      </c>
      <c r="BT1296" s="510">
        <v>11725</v>
      </c>
      <c r="BU1296" s="510">
        <v>820</v>
      </c>
      <c r="BV1296" s="510">
        <v>557</v>
      </c>
      <c r="BW1296" s="510">
        <v>109</v>
      </c>
      <c r="BX1296" s="510">
        <v>70698</v>
      </c>
      <c r="BY1296" s="510">
        <v>649</v>
      </c>
      <c r="BZ1296" s="510">
        <v>1329</v>
      </c>
      <c r="CA1296" s="510">
        <v>56</v>
      </c>
      <c r="CB1296" s="510">
        <v>25686</v>
      </c>
      <c r="CC1296" s="510">
        <v>459</v>
      </c>
      <c r="CD1296" s="510">
        <v>1086</v>
      </c>
      <c r="CE1296" s="510">
        <v>3882</v>
      </c>
      <c r="CF1296" s="510">
        <v>2071891</v>
      </c>
      <c r="CG1296" s="510">
        <v>534</v>
      </c>
      <c r="CH1296" s="510">
        <v>960</v>
      </c>
      <c r="CI1296" s="510">
        <v>2409</v>
      </c>
      <c r="CJ1296" s="510">
        <v>6043888</v>
      </c>
      <c r="CK1296" s="510">
        <v>2509</v>
      </c>
      <c r="CL1296" s="510">
        <v>5217</v>
      </c>
      <c r="CM1296" s="510">
        <v>545</v>
      </c>
      <c r="CN1296" s="510">
        <v>1280811</v>
      </c>
      <c r="CO1296" s="510">
        <v>2350</v>
      </c>
      <c r="CP1296" s="510">
        <v>4848</v>
      </c>
      <c r="CQ1296" s="510">
        <v>25520</v>
      </c>
      <c r="CR1296" s="510">
        <v>64755976</v>
      </c>
      <c r="CS1296" s="510">
        <v>2537</v>
      </c>
      <c r="CT1296" s="510">
        <v>5160</v>
      </c>
      <c r="CU1296" s="510">
        <v>2014</v>
      </c>
      <c r="CV1296" s="510">
        <v>15252954</v>
      </c>
      <c r="CW1296" s="510">
        <v>7573</v>
      </c>
      <c r="CX1296" s="510">
        <v>14445</v>
      </c>
      <c r="CY1296" s="510">
        <v>708</v>
      </c>
      <c r="CZ1296" s="510">
        <v>4075158</v>
      </c>
      <c r="DA1296" s="510">
        <v>5756</v>
      </c>
      <c r="DB1296" s="510">
        <v>10667</v>
      </c>
      <c r="DC1296" s="510">
        <v>230</v>
      </c>
      <c r="DD1296" s="510">
        <v>4640328</v>
      </c>
      <c r="DE1296" s="510">
        <v>20175</v>
      </c>
      <c r="DF1296" s="510">
        <v>36874</v>
      </c>
      <c r="DG1296" s="510">
        <v>82</v>
      </c>
      <c r="DH1296" s="510">
        <v>865484</v>
      </c>
      <c r="DI1296" s="510">
        <v>10555</v>
      </c>
      <c r="DJ1296" s="510">
        <v>22988</v>
      </c>
      <c r="DK1296" s="510">
        <v>314</v>
      </c>
      <c r="DL1296" s="510">
        <v>117080</v>
      </c>
      <c r="DM1296" s="510">
        <v>373</v>
      </c>
      <c r="DN1296" s="510">
        <v>577</v>
      </c>
      <c r="DO1296" s="510">
        <v>2322</v>
      </c>
      <c r="DP1296" s="510">
        <v>121958</v>
      </c>
      <c r="DQ1296" s="510">
        <v>53</v>
      </c>
      <c r="DR1296" s="510">
        <v>118</v>
      </c>
      <c r="DS1296" s="510">
        <v>48</v>
      </c>
      <c r="DT1296" s="510">
        <v>226889</v>
      </c>
      <c r="DU1296" s="510">
        <v>4727</v>
      </c>
      <c r="DV1296" s="510">
        <v>7935</v>
      </c>
      <c r="DW1296" s="510">
        <v>43</v>
      </c>
      <c r="DX1296" s="510">
        <v>29302</v>
      </c>
      <c r="DY1296" s="510">
        <v>58350654</v>
      </c>
      <c r="DZ1296" s="510">
        <v>1991</v>
      </c>
      <c r="EA1296" s="510">
        <v>3707</v>
      </c>
      <c r="EB1296" s="510">
        <v>18549</v>
      </c>
      <c r="EC1296" s="510">
        <v>7536</v>
      </c>
      <c r="ED1296" s="510">
        <v>3035</v>
      </c>
      <c r="EE1296" s="510">
        <v>24126129</v>
      </c>
      <c r="EF1296" s="510">
        <v>354</v>
      </c>
      <c r="EG1296" s="510">
        <v>48</v>
      </c>
      <c r="EH1296" s="510">
        <v>221</v>
      </c>
      <c r="EI1296" s="510"/>
      <c r="EJ1296" s="479"/>
      <c r="EK1296" s="479"/>
      <c r="EL1296" s="479"/>
      <c r="EM1296" s="479"/>
      <c r="EN1296" s="479"/>
      <c r="EO1296" s="479"/>
      <c r="EP1296" s="479"/>
      <c r="EQ1296" s="479"/>
      <c r="ER1296" s="479"/>
      <c r="ES1296" s="479"/>
      <c r="ET1296" s="479"/>
      <c r="EU1296" s="479"/>
      <c r="EV1296" s="479"/>
      <c r="EW1296" s="479"/>
      <c r="EX1296" s="479"/>
      <c r="EY1296" s="479"/>
      <c r="EZ1296" s="476"/>
      <c r="FA1296" s="482">
        <f t="shared" si="2545"/>
        <v>1</v>
      </c>
      <c r="FB1296" s="493">
        <f t="shared" si="2525"/>
        <v>2024</v>
      </c>
      <c r="FC1296" s="498">
        <f t="shared" si="2526"/>
        <v>45292</v>
      </c>
      <c r="FD1296" s="499">
        <f t="shared" si="2527"/>
        <v>31</v>
      </c>
      <c r="FE1296" s="450"/>
      <c r="FF1296" s="451">
        <f t="shared" si="2557"/>
        <v>0.61201897733263044</v>
      </c>
      <c r="FG1296" s="450"/>
      <c r="FH1296" s="452">
        <f t="shared" si="2546"/>
        <v>2.0054361255250801</v>
      </c>
      <c r="FI1296" s="452">
        <f t="shared" si="2547"/>
        <v>1.5260686928589078</v>
      </c>
      <c r="FJ1296" s="452">
        <f t="shared" si="2548"/>
        <v>1.9698630136986301</v>
      </c>
      <c r="FK1296" s="452">
        <f t="shared" si="2549"/>
        <v>1.5123287671232877</v>
      </c>
      <c r="FL1296" s="452">
        <f t="shared" si="2550"/>
        <v>1.3203975556648171</v>
      </c>
      <c r="FM1296" s="452">
        <f t="shared" si="2551"/>
        <v>1.0709770316780221</v>
      </c>
      <c r="FN1296" s="452">
        <f t="shared" si="2552"/>
        <v>1.5960214231063503</v>
      </c>
      <c r="FO1296" s="452">
        <f t="shared" si="2553"/>
        <v>1.1213657230298393</v>
      </c>
      <c r="FP1296" s="452">
        <f t="shared" si="2554"/>
        <v>1.8426966292134832</v>
      </c>
      <c r="FQ1296" s="452">
        <f t="shared" si="2555"/>
        <v>1.2516853932584269</v>
      </c>
      <c r="FR1296" s="453"/>
      <c r="FS1296" s="446">
        <f t="shared" si="2563"/>
        <v>52016</v>
      </c>
      <c r="FT1296" s="446">
        <f t="shared" si="2563"/>
        <v>3745152</v>
      </c>
      <c r="FU1296" s="446">
        <f t="shared" si="2563"/>
        <v>5773776</v>
      </c>
      <c r="FV1296" s="446">
        <f t="shared" si="2563"/>
        <v>9466912</v>
      </c>
      <c r="FW1296" s="446">
        <f t="shared" si="2563"/>
        <v>3929637</v>
      </c>
      <c r="FX1296" s="446">
        <f t="shared" si="2563"/>
        <v>3012345</v>
      </c>
      <c r="FY1296" s="446">
        <f t="shared" si="2563"/>
        <v>146897366</v>
      </c>
      <c r="FZ1296" s="446">
        <f t="shared" si="2563"/>
        <v>280524024</v>
      </c>
      <c r="GA1296" s="446">
        <f t="shared" si="2563"/>
        <v>13927165</v>
      </c>
      <c r="GB1296" s="446">
        <f t="shared" si="2559"/>
        <v>2603740</v>
      </c>
      <c r="GC1296" s="446">
        <f t="shared" si="2559"/>
        <v>1183350</v>
      </c>
      <c r="GD1296" s="446">
        <f t="shared" si="2561"/>
        <v>144861</v>
      </c>
      <c r="GE1296" s="446">
        <f t="shared" si="2561"/>
        <v>60816</v>
      </c>
      <c r="GF1296" s="446">
        <f t="shared" si="2561"/>
        <v>3726720</v>
      </c>
      <c r="GG1296" s="446">
        <f t="shared" si="2561"/>
        <v>12567753</v>
      </c>
      <c r="GH1296" s="446">
        <f t="shared" si="2561"/>
        <v>2642160</v>
      </c>
      <c r="GI1296" s="446">
        <f t="shared" si="2561"/>
        <v>131683200</v>
      </c>
      <c r="GJ1296" s="446">
        <f t="shared" si="2561"/>
        <v>29092230</v>
      </c>
      <c r="GK1296" s="446">
        <f t="shared" si="2561"/>
        <v>7552236</v>
      </c>
      <c r="GL1296" s="446">
        <f t="shared" si="2561"/>
        <v>8481020</v>
      </c>
      <c r="GM1296" s="446">
        <f t="shared" si="2561"/>
        <v>1885016</v>
      </c>
      <c r="GN1296" s="446">
        <f t="shared" si="2529"/>
        <v>380880</v>
      </c>
      <c r="GO1296" s="446">
        <f t="shared" si="2562"/>
        <v>181178</v>
      </c>
      <c r="GP1296" s="446">
        <f t="shared" si="2562"/>
        <v>273996</v>
      </c>
      <c r="GQ1296" s="446">
        <f t="shared" si="2562"/>
        <v>108622514</v>
      </c>
      <c r="GR1296" s="446"/>
      <c r="GS1296" s="446"/>
      <c r="GT1296" s="446"/>
      <c r="GU1296" s="446"/>
      <c r="GV1296" s="416"/>
    </row>
    <row r="1297" spans="1:204" ht="9.75" customHeight="1" x14ac:dyDescent="0.2">
      <c r="A1297" s="523" t="str">
        <f t="shared" si="2535"/>
        <v>2023-24JANUARYRYD</v>
      </c>
      <c r="B1297" s="524" t="str">
        <f t="shared" si="2560"/>
        <v>2023-24</v>
      </c>
      <c r="C1297" s="525" t="s">
        <v>654</v>
      </c>
      <c r="D1297" s="524" t="str">
        <f t="shared" si="2539"/>
        <v>Y59</v>
      </c>
      <c r="E1297" s="524" t="str">
        <f t="shared" si="2540"/>
        <v>South East</v>
      </c>
      <c r="F1297" s="526" t="s">
        <v>455</v>
      </c>
      <c r="G1297" s="526" t="s">
        <v>693</v>
      </c>
      <c r="H1297" s="527">
        <v>98569</v>
      </c>
      <c r="I1297" s="527">
        <v>75823</v>
      </c>
      <c r="J1297" s="527">
        <v>743436</v>
      </c>
      <c r="K1297" s="527">
        <v>10</v>
      </c>
      <c r="L1297" s="527">
        <v>1</v>
      </c>
      <c r="M1297" s="527">
        <v>39</v>
      </c>
      <c r="N1297" s="527">
        <v>71</v>
      </c>
      <c r="O1297" s="527">
        <v>108</v>
      </c>
      <c r="P1297" s="527">
        <v>266</v>
      </c>
      <c r="Q1297" s="527">
        <v>25</v>
      </c>
      <c r="R1297" s="527">
        <v>55</v>
      </c>
      <c r="S1297" s="527">
        <v>68998</v>
      </c>
      <c r="T1297" s="527">
        <v>5071</v>
      </c>
      <c r="U1297" s="527">
        <v>3106</v>
      </c>
      <c r="V1297" s="527">
        <v>36697</v>
      </c>
      <c r="W1297" s="527">
        <v>15575</v>
      </c>
      <c r="X1297" s="527">
        <v>419</v>
      </c>
      <c r="Y1297" s="527">
        <v>2449623</v>
      </c>
      <c r="Z1297" s="527">
        <v>483</v>
      </c>
      <c r="AA1297" s="527">
        <v>879</v>
      </c>
      <c r="AB1297" s="527">
        <v>1734497</v>
      </c>
      <c r="AC1297" s="527">
        <v>558</v>
      </c>
      <c r="AD1297" s="527">
        <v>1027</v>
      </c>
      <c r="AE1297" s="527">
        <v>56362149</v>
      </c>
      <c r="AF1297" s="527">
        <v>1536</v>
      </c>
      <c r="AG1297" s="527">
        <v>3097</v>
      </c>
      <c r="AH1297" s="527">
        <v>102538291</v>
      </c>
      <c r="AI1297" s="527">
        <v>6584</v>
      </c>
      <c r="AJ1297" s="527">
        <v>14273</v>
      </c>
      <c r="AK1297" s="527">
        <v>3519941</v>
      </c>
      <c r="AL1297" s="527">
        <v>8401</v>
      </c>
      <c r="AM1297" s="527">
        <v>19489</v>
      </c>
      <c r="AN1297" s="527">
        <v>0</v>
      </c>
      <c r="AO1297" s="527">
        <v>2910</v>
      </c>
      <c r="AP1297" s="527">
        <v>4311</v>
      </c>
      <c r="AQ1297" s="527">
        <v>38778913</v>
      </c>
      <c r="AR1297" s="527">
        <v>8995</v>
      </c>
      <c r="AS1297" s="527">
        <v>15598</v>
      </c>
      <c r="AT1297" s="527">
        <v>8673</v>
      </c>
      <c r="AU1297" s="527">
        <v>404</v>
      </c>
      <c r="AV1297" s="527">
        <v>2314</v>
      </c>
      <c r="AW1297" s="527">
        <v>3543</v>
      </c>
      <c r="AX1297" s="527">
        <v>624</v>
      </c>
      <c r="AY1297" s="527">
        <v>5331</v>
      </c>
      <c r="AZ1297" s="527">
        <v>1604</v>
      </c>
      <c r="BA1297" s="527">
        <v>12358</v>
      </c>
      <c r="BB1297" s="527">
        <v>40493642</v>
      </c>
      <c r="BC1297" s="527">
        <v>3277</v>
      </c>
      <c r="BD1297" s="527">
        <v>7592</v>
      </c>
      <c r="BE1297" s="527">
        <v>482</v>
      </c>
      <c r="BF1297" s="527">
        <v>3396</v>
      </c>
      <c r="BG1297" s="527">
        <v>6835</v>
      </c>
      <c r="BH1297" s="527">
        <v>1645</v>
      </c>
      <c r="BI1297" s="527">
        <v>36793</v>
      </c>
      <c r="BJ1297" s="527">
        <v>1501</v>
      </c>
      <c r="BK1297" s="527">
        <v>22031</v>
      </c>
      <c r="BL1297" s="527">
        <v>60325</v>
      </c>
      <c r="BM1297" s="527">
        <v>12101</v>
      </c>
      <c r="BN1297" s="527">
        <v>8007</v>
      </c>
      <c r="BO1297" s="527">
        <v>7268</v>
      </c>
      <c r="BP1297" s="527">
        <v>4891</v>
      </c>
      <c r="BQ1297" s="527">
        <v>49987</v>
      </c>
      <c r="BR1297" s="527">
        <v>38461</v>
      </c>
      <c r="BS1297" s="527">
        <v>29950</v>
      </c>
      <c r="BT1297" s="527">
        <v>16344</v>
      </c>
      <c r="BU1297" s="527">
        <v>758</v>
      </c>
      <c r="BV1297" s="527">
        <v>434</v>
      </c>
      <c r="BW1297" s="527">
        <v>86</v>
      </c>
      <c r="BX1297" s="527">
        <v>52151</v>
      </c>
      <c r="BY1297" s="527">
        <v>606</v>
      </c>
      <c r="BZ1297" s="527">
        <v>1103</v>
      </c>
      <c r="CA1297" s="527">
        <v>80</v>
      </c>
      <c r="CB1297" s="527">
        <v>38720</v>
      </c>
      <c r="CC1297" s="527">
        <v>484</v>
      </c>
      <c r="CD1297" s="527">
        <v>924</v>
      </c>
      <c r="CE1297" s="527">
        <v>4905</v>
      </c>
      <c r="CF1297" s="527">
        <v>2358752</v>
      </c>
      <c r="CG1297" s="527">
        <v>481</v>
      </c>
      <c r="CH1297" s="527">
        <v>873</v>
      </c>
      <c r="CI1297" s="527">
        <v>2758</v>
      </c>
      <c r="CJ1297" s="527">
        <v>4200471</v>
      </c>
      <c r="CK1297" s="527">
        <v>1523</v>
      </c>
      <c r="CL1297" s="527">
        <v>2881</v>
      </c>
      <c r="CM1297" s="527">
        <v>1314</v>
      </c>
      <c r="CN1297" s="527">
        <v>1957460</v>
      </c>
      <c r="CO1297" s="527">
        <v>1490</v>
      </c>
      <c r="CP1297" s="527">
        <v>3160</v>
      </c>
      <c r="CQ1297" s="527">
        <v>32625</v>
      </c>
      <c r="CR1297" s="527">
        <v>50204218</v>
      </c>
      <c r="CS1297" s="527">
        <v>1539</v>
      </c>
      <c r="CT1297" s="527">
        <v>3113</v>
      </c>
      <c r="CU1297" s="527">
        <v>1109</v>
      </c>
      <c r="CV1297" s="527">
        <v>6543174</v>
      </c>
      <c r="CW1297" s="527">
        <v>5900</v>
      </c>
      <c r="CX1297" s="527">
        <v>12722</v>
      </c>
      <c r="CY1297" s="527">
        <v>559</v>
      </c>
      <c r="CZ1297" s="527">
        <v>3554715</v>
      </c>
      <c r="DA1297" s="527">
        <v>6359</v>
      </c>
      <c r="DB1297" s="527">
        <v>14291</v>
      </c>
      <c r="DC1297" s="527">
        <v>891</v>
      </c>
      <c r="DD1297" s="527">
        <v>7156466</v>
      </c>
      <c r="DE1297" s="527">
        <v>8032</v>
      </c>
      <c r="DF1297" s="527">
        <v>18110</v>
      </c>
      <c r="DG1297" s="527">
        <v>121</v>
      </c>
      <c r="DH1297" s="527">
        <v>843522</v>
      </c>
      <c r="DI1297" s="527">
        <v>6971</v>
      </c>
      <c r="DJ1297" s="527">
        <v>16891</v>
      </c>
      <c r="DK1297" s="527">
        <v>11</v>
      </c>
      <c r="DL1297" s="527">
        <v>2507</v>
      </c>
      <c r="DM1297" s="527">
        <v>228</v>
      </c>
      <c r="DN1297" s="527">
        <v>343</v>
      </c>
      <c r="DO1297" s="527">
        <v>3098</v>
      </c>
      <c r="DP1297" s="527">
        <v>186679</v>
      </c>
      <c r="DQ1297" s="527">
        <v>60</v>
      </c>
      <c r="DR1297" s="527">
        <v>79</v>
      </c>
      <c r="DS1297" s="527">
        <v>50</v>
      </c>
      <c r="DT1297" s="527">
        <v>74082</v>
      </c>
      <c r="DU1297" s="527">
        <v>1482</v>
      </c>
      <c r="DV1297" s="527">
        <v>3202</v>
      </c>
      <c r="DW1297" s="527">
        <v>48</v>
      </c>
      <c r="DX1297" s="527">
        <v>36541</v>
      </c>
      <c r="DY1297" s="527">
        <v>43132277</v>
      </c>
      <c r="DZ1297" s="527">
        <v>1180</v>
      </c>
      <c r="EA1297" s="527">
        <v>2084</v>
      </c>
      <c r="EB1297" s="527">
        <v>19768</v>
      </c>
      <c r="EC1297" s="527">
        <v>5019</v>
      </c>
      <c r="ED1297" s="527">
        <v>890</v>
      </c>
      <c r="EE1297" s="527">
        <v>5254688</v>
      </c>
      <c r="EF1297" s="527">
        <v>2628</v>
      </c>
      <c r="EG1297" s="527">
        <v>76</v>
      </c>
      <c r="EH1297" s="527">
        <v>42</v>
      </c>
      <c r="EI1297" s="527"/>
      <c r="EJ1297" s="528"/>
      <c r="EK1297" s="528"/>
      <c r="EL1297" s="528"/>
      <c r="EM1297" s="528"/>
      <c r="EN1297" s="528"/>
      <c r="EO1297" s="528"/>
      <c r="EP1297" s="528"/>
      <c r="EQ1297" s="528"/>
      <c r="ER1297" s="528"/>
      <c r="ES1297" s="528"/>
      <c r="ET1297" s="528"/>
      <c r="EU1297" s="528"/>
      <c r="EV1297" s="528"/>
      <c r="EW1297" s="528"/>
      <c r="EX1297" s="528"/>
      <c r="EY1297" s="528"/>
      <c r="EZ1297" s="529"/>
      <c r="FA1297" s="446">
        <f t="shared" si="2545"/>
        <v>1</v>
      </c>
      <c r="FB1297" s="417">
        <f t="shared" si="2525"/>
        <v>2024</v>
      </c>
      <c r="FC1297" s="448">
        <f t="shared" si="2526"/>
        <v>45292</v>
      </c>
      <c r="FD1297" s="449">
        <f t="shared" si="2527"/>
        <v>31</v>
      </c>
      <c r="FE1297" s="530"/>
      <c r="FF1297" s="531">
        <f t="shared" si="2557"/>
        <v>0.64474505723205</v>
      </c>
      <c r="FG1297" s="530"/>
      <c r="FH1297" s="532">
        <f t="shared" si="2546"/>
        <v>2.3863143364227963</v>
      </c>
      <c r="FI1297" s="532">
        <f t="shared" si="2547"/>
        <v>1.5789785052257936</v>
      </c>
      <c r="FJ1297" s="532">
        <f t="shared" si="2548"/>
        <v>2.3399871216999357</v>
      </c>
      <c r="FK1297" s="532">
        <f t="shared" si="2549"/>
        <v>1.5746941403734707</v>
      </c>
      <c r="FL1297" s="532">
        <f t="shared" si="2550"/>
        <v>1.3621549445458756</v>
      </c>
      <c r="FM1297" s="532">
        <f t="shared" si="2551"/>
        <v>1.0480693244679402</v>
      </c>
      <c r="FN1297" s="532">
        <f t="shared" si="2552"/>
        <v>1.9229534510433386</v>
      </c>
      <c r="FO1297" s="532">
        <f t="shared" si="2553"/>
        <v>1.0493739967897271</v>
      </c>
      <c r="FP1297" s="532">
        <f t="shared" si="2554"/>
        <v>1.8090692124105012</v>
      </c>
      <c r="FQ1297" s="532">
        <f t="shared" si="2555"/>
        <v>1.035799522673031</v>
      </c>
      <c r="FR1297" s="533"/>
      <c r="FS1297" s="534">
        <f t="shared" si="2563"/>
        <v>75823</v>
      </c>
      <c r="FT1297" s="534">
        <f t="shared" si="2563"/>
        <v>2957097</v>
      </c>
      <c r="FU1297" s="534">
        <f t="shared" si="2563"/>
        <v>5383433</v>
      </c>
      <c r="FV1297" s="534">
        <f t="shared" si="2563"/>
        <v>8188884</v>
      </c>
      <c r="FW1297" s="534">
        <f t="shared" si="2563"/>
        <v>4457409</v>
      </c>
      <c r="FX1297" s="534">
        <f t="shared" si="2563"/>
        <v>3189862</v>
      </c>
      <c r="FY1297" s="534">
        <f t="shared" si="2563"/>
        <v>113650609</v>
      </c>
      <c r="FZ1297" s="534">
        <f t="shared" si="2563"/>
        <v>222301975</v>
      </c>
      <c r="GA1297" s="534">
        <f t="shared" si="2563"/>
        <v>8165891</v>
      </c>
      <c r="GB1297" s="534">
        <f t="shared" si="2559"/>
        <v>93821936</v>
      </c>
      <c r="GC1297" s="534">
        <f t="shared" si="2559"/>
        <v>67242978</v>
      </c>
      <c r="GD1297" s="534">
        <f t="shared" si="2561"/>
        <v>94858</v>
      </c>
      <c r="GE1297" s="534">
        <f t="shared" si="2561"/>
        <v>73920</v>
      </c>
      <c r="GF1297" s="534">
        <f t="shared" si="2561"/>
        <v>4282065</v>
      </c>
      <c r="GG1297" s="534">
        <f t="shared" si="2561"/>
        <v>7945798</v>
      </c>
      <c r="GH1297" s="534">
        <f t="shared" si="2561"/>
        <v>4152240</v>
      </c>
      <c r="GI1297" s="534">
        <f t="shared" si="2561"/>
        <v>101561625</v>
      </c>
      <c r="GJ1297" s="534">
        <f t="shared" si="2561"/>
        <v>14108698</v>
      </c>
      <c r="GK1297" s="534">
        <f t="shared" si="2561"/>
        <v>7988669</v>
      </c>
      <c r="GL1297" s="534">
        <f t="shared" si="2561"/>
        <v>16136010</v>
      </c>
      <c r="GM1297" s="534">
        <f t="shared" si="2561"/>
        <v>2043811</v>
      </c>
      <c r="GN1297" s="534">
        <f t="shared" si="2529"/>
        <v>160100</v>
      </c>
      <c r="GO1297" s="534">
        <f t="shared" si="2562"/>
        <v>3773</v>
      </c>
      <c r="GP1297" s="534">
        <f t="shared" si="2562"/>
        <v>244742</v>
      </c>
      <c r="GQ1297" s="534">
        <f t="shared" si="2562"/>
        <v>76151444</v>
      </c>
      <c r="GR1297" s="534"/>
      <c r="GS1297" s="534"/>
      <c r="GT1297" s="534"/>
      <c r="GU1297" s="534"/>
      <c r="GV1297" s="535"/>
    </row>
    <row r="1298" spans="1:204" ht="9.75" customHeight="1" x14ac:dyDescent="0.2">
      <c r="A1298" s="417" t="str">
        <f t="shared" si="2535"/>
        <v>2023-24JANUARYRYF</v>
      </c>
      <c r="B1298" s="458" t="str">
        <f t="shared" si="2560"/>
        <v>2023-24</v>
      </c>
      <c r="C1298" s="402" t="s">
        <v>654</v>
      </c>
      <c r="D1298" s="458" t="str">
        <f t="shared" ref="D1298:D1329" si="2564">VLOOKUP($F1298,$GY$14:$HA$28,2,0)</f>
        <v>Y58</v>
      </c>
      <c r="E1298" s="458" t="str">
        <f t="shared" ref="E1298:E1329" si="2565">VLOOKUP($D1298,$GZ$8:$HA$14,2,0)</f>
        <v>South West</v>
      </c>
      <c r="F1298" s="478" t="s">
        <v>457</v>
      </c>
      <c r="G1298" s="478" t="s">
        <v>694</v>
      </c>
      <c r="H1298" s="510">
        <v>115355</v>
      </c>
      <c r="I1298" s="510">
        <v>85328</v>
      </c>
      <c r="J1298" s="510">
        <v>324705</v>
      </c>
      <c r="K1298" s="510">
        <v>4</v>
      </c>
      <c r="L1298" s="510">
        <v>3</v>
      </c>
      <c r="M1298" s="510">
        <v>3</v>
      </c>
      <c r="N1298" s="510">
        <v>3</v>
      </c>
      <c r="O1298" s="510">
        <v>45</v>
      </c>
      <c r="P1298" s="510">
        <v>456</v>
      </c>
      <c r="Q1298" s="510">
        <v>0</v>
      </c>
      <c r="R1298" s="510">
        <v>199</v>
      </c>
      <c r="S1298" s="510">
        <v>78482</v>
      </c>
      <c r="T1298" s="510">
        <v>9302</v>
      </c>
      <c r="U1298" s="510">
        <v>5457</v>
      </c>
      <c r="V1298" s="510">
        <v>38940</v>
      </c>
      <c r="W1298" s="510">
        <v>15337</v>
      </c>
      <c r="X1298" s="510">
        <v>303</v>
      </c>
      <c r="Y1298" s="510">
        <v>5440130</v>
      </c>
      <c r="Z1298" s="510">
        <v>585</v>
      </c>
      <c r="AA1298" s="510">
        <v>1092</v>
      </c>
      <c r="AB1298" s="510">
        <v>3607483</v>
      </c>
      <c r="AC1298" s="510">
        <v>661</v>
      </c>
      <c r="AD1298" s="510">
        <v>1254</v>
      </c>
      <c r="AE1298" s="510">
        <v>104581257</v>
      </c>
      <c r="AF1298" s="510">
        <v>2686</v>
      </c>
      <c r="AG1298" s="510">
        <v>5506</v>
      </c>
      <c r="AH1298" s="510">
        <v>90240485</v>
      </c>
      <c r="AI1298" s="510">
        <v>5884</v>
      </c>
      <c r="AJ1298" s="510">
        <v>14353</v>
      </c>
      <c r="AK1298" s="510">
        <v>2478475</v>
      </c>
      <c r="AL1298" s="510">
        <v>8180</v>
      </c>
      <c r="AM1298" s="510">
        <v>21879</v>
      </c>
      <c r="AN1298" s="510">
        <v>1297</v>
      </c>
      <c r="AO1298" s="510">
        <v>4601</v>
      </c>
      <c r="AP1298" s="510" t="s">
        <v>152</v>
      </c>
      <c r="AQ1298" s="510" t="s">
        <v>152</v>
      </c>
      <c r="AR1298" s="510" t="s">
        <v>152</v>
      </c>
      <c r="AS1298" s="510" t="s">
        <v>152</v>
      </c>
      <c r="AT1298" s="510">
        <v>12117</v>
      </c>
      <c r="AU1298" s="510">
        <v>1177</v>
      </c>
      <c r="AV1298" s="510">
        <v>7393</v>
      </c>
      <c r="AW1298" s="510">
        <v>6735</v>
      </c>
      <c r="AX1298" s="510">
        <v>479</v>
      </c>
      <c r="AY1298" s="510">
        <v>3068</v>
      </c>
      <c r="AZ1298" s="510">
        <v>0</v>
      </c>
      <c r="BA1298" s="510">
        <v>13207</v>
      </c>
      <c r="BB1298" s="510">
        <v>29340288</v>
      </c>
      <c r="BC1298" s="510">
        <v>2222</v>
      </c>
      <c r="BD1298" s="510">
        <v>4498</v>
      </c>
      <c r="BE1298" s="510">
        <v>983</v>
      </c>
      <c r="BF1298" s="510">
        <v>3851</v>
      </c>
      <c r="BG1298" s="510">
        <v>7388</v>
      </c>
      <c r="BH1298" s="510">
        <v>985</v>
      </c>
      <c r="BI1298" s="510">
        <v>34779</v>
      </c>
      <c r="BJ1298" s="510">
        <v>3142</v>
      </c>
      <c r="BK1298" s="510">
        <v>28444</v>
      </c>
      <c r="BL1298" s="510">
        <v>66365</v>
      </c>
      <c r="BM1298" s="510">
        <v>19459</v>
      </c>
      <c r="BN1298" s="510">
        <v>13705</v>
      </c>
      <c r="BO1298" s="510">
        <v>11529</v>
      </c>
      <c r="BP1298" s="510">
        <v>8174</v>
      </c>
      <c r="BQ1298" s="510">
        <v>53367</v>
      </c>
      <c r="BR1298" s="510">
        <v>41515</v>
      </c>
      <c r="BS1298" s="510">
        <v>25435</v>
      </c>
      <c r="BT1298" s="510">
        <v>16432</v>
      </c>
      <c r="BU1298" s="510">
        <v>483</v>
      </c>
      <c r="BV1298" s="510">
        <v>327</v>
      </c>
      <c r="BW1298" s="510">
        <v>26</v>
      </c>
      <c r="BX1298" s="510">
        <v>18214</v>
      </c>
      <c r="BY1298" s="510">
        <v>701</v>
      </c>
      <c r="BZ1298" s="510">
        <v>1395</v>
      </c>
      <c r="CA1298" s="510">
        <v>5</v>
      </c>
      <c r="CB1298" s="510">
        <v>3685</v>
      </c>
      <c r="CC1298" s="510">
        <v>737</v>
      </c>
      <c r="CD1298" s="510">
        <v>1284</v>
      </c>
      <c r="CE1298" s="510">
        <v>9271</v>
      </c>
      <c r="CF1298" s="510">
        <v>5418231</v>
      </c>
      <c r="CG1298" s="510">
        <v>584</v>
      </c>
      <c r="CH1298" s="510">
        <v>1092</v>
      </c>
      <c r="CI1298" s="510">
        <v>2548</v>
      </c>
      <c r="CJ1298" s="510">
        <v>8021386</v>
      </c>
      <c r="CK1298" s="510">
        <v>3148</v>
      </c>
      <c r="CL1298" s="510">
        <v>6593</v>
      </c>
      <c r="CM1298" s="510">
        <v>888</v>
      </c>
      <c r="CN1298" s="510">
        <v>2263339</v>
      </c>
      <c r="CO1298" s="510">
        <v>2549</v>
      </c>
      <c r="CP1298" s="510">
        <v>5422</v>
      </c>
      <c r="CQ1298" s="510">
        <v>35504</v>
      </c>
      <c r="CR1298" s="510">
        <v>94296532</v>
      </c>
      <c r="CS1298" s="510">
        <v>2656</v>
      </c>
      <c r="CT1298" s="510">
        <v>5413</v>
      </c>
      <c r="CU1298" s="510">
        <v>1096</v>
      </c>
      <c r="CV1298" s="510">
        <v>7545420</v>
      </c>
      <c r="CW1298" s="510">
        <v>6885</v>
      </c>
      <c r="CX1298" s="510">
        <v>16026</v>
      </c>
      <c r="CY1298" s="510">
        <v>221</v>
      </c>
      <c r="CZ1298" s="510">
        <v>1751002</v>
      </c>
      <c r="DA1298" s="510">
        <v>7923</v>
      </c>
      <c r="DB1298" s="510">
        <v>18319</v>
      </c>
      <c r="DC1298" s="510">
        <v>1127</v>
      </c>
      <c r="DD1298" s="510">
        <v>11433274</v>
      </c>
      <c r="DE1298" s="510">
        <v>10145</v>
      </c>
      <c r="DF1298" s="510">
        <v>27183</v>
      </c>
      <c r="DG1298" s="510">
        <v>41</v>
      </c>
      <c r="DH1298" s="510">
        <v>416712</v>
      </c>
      <c r="DI1298" s="510">
        <v>10164</v>
      </c>
      <c r="DJ1298" s="510">
        <v>38896</v>
      </c>
      <c r="DK1298" s="510">
        <v>733</v>
      </c>
      <c r="DL1298" s="510">
        <v>318349</v>
      </c>
      <c r="DM1298" s="510">
        <v>434</v>
      </c>
      <c r="DN1298" s="510">
        <v>726</v>
      </c>
      <c r="DO1298" s="510">
        <v>5270</v>
      </c>
      <c r="DP1298" s="510">
        <v>201867</v>
      </c>
      <c r="DQ1298" s="510">
        <v>38</v>
      </c>
      <c r="DR1298" s="510">
        <v>67</v>
      </c>
      <c r="DS1298" s="510">
        <v>72</v>
      </c>
      <c r="DT1298" s="510">
        <v>120032</v>
      </c>
      <c r="DU1298" s="510">
        <v>1667</v>
      </c>
      <c r="DV1298" s="510">
        <v>3261</v>
      </c>
      <c r="DW1298" s="510">
        <v>60</v>
      </c>
      <c r="DX1298" s="510">
        <v>38004</v>
      </c>
      <c r="DY1298" s="510">
        <v>165628545</v>
      </c>
      <c r="DZ1298" s="510">
        <v>4358</v>
      </c>
      <c r="EA1298" s="510">
        <v>11069</v>
      </c>
      <c r="EB1298" s="510">
        <v>29937</v>
      </c>
      <c r="EC1298" s="510">
        <v>18444</v>
      </c>
      <c r="ED1298" s="510">
        <v>11207</v>
      </c>
      <c r="EE1298" s="510">
        <v>112492368</v>
      </c>
      <c r="EF1298" s="510">
        <v>765</v>
      </c>
      <c r="EG1298" s="510">
        <v>82</v>
      </c>
      <c r="EH1298" s="510">
        <v>21</v>
      </c>
      <c r="EI1298" s="510"/>
      <c r="EJ1298" s="479"/>
      <c r="EK1298" s="479"/>
      <c r="EL1298" s="479"/>
      <c r="EM1298" s="479"/>
      <c r="EN1298" s="479"/>
      <c r="EO1298" s="479"/>
      <c r="EP1298" s="479"/>
      <c r="EQ1298" s="479"/>
      <c r="ER1298" s="479"/>
      <c r="ES1298" s="479"/>
      <c r="ET1298" s="479"/>
      <c r="EU1298" s="479"/>
      <c r="EV1298" s="479"/>
      <c r="EW1298" s="479"/>
      <c r="EX1298" s="479"/>
      <c r="EY1298" s="479"/>
      <c r="EZ1298" s="476"/>
      <c r="FA1298" s="446">
        <f t="shared" si="2545"/>
        <v>1</v>
      </c>
      <c r="FB1298" s="417">
        <f t="shared" si="2525"/>
        <v>2024</v>
      </c>
      <c r="FC1298" s="448">
        <f t="shared" si="2526"/>
        <v>45292</v>
      </c>
      <c r="FD1298" s="449">
        <f t="shared" si="2527"/>
        <v>31</v>
      </c>
      <c r="FE1298" s="450"/>
      <c r="FF1298" s="451">
        <f t="shared" si="2557"/>
        <v>0.59574949129550081</v>
      </c>
      <c r="FG1298" s="450"/>
      <c r="FH1298" s="452">
        <f t="shared" si="2546"/>
        <v>2.0919157170500968</v>
      </c>
      <c r="FI1298" s="452">
        <f t="shared" si="2547"/>
        <v>1.4733390668673403</v>
      </c>
      <c r="FJ1298" s="452">
        <f t="shared" si="2548"/>
        <v>2.1126992853216051</v>
      </c>
      <c r="FK1298" s="452">
        <f t="shared" si="2549"/>
        <v>1.4978926149899212</v>
      </c>
      <c r="FL1298" s="452">
        <f t="shared" si="2550"/>
        <v>1.3704930662557782</v>
      </c>
      <c r="FM1298" s="452">
        <f t="shared" si="2551"/>
        <v>1.0661273754494094</v>
      </c>
      <c r="FN1298" s="452">
        <f t="shared" si="2552"/>
        <v>1.6584077720545087</v>
      </c>
      <c r="FO1298" s="452">
        <f t="shared" si="2553"/>
        <v>1.0713959705287865</v>
      </c>
      <c r="FP1298" s="452">
        <f t="shared" si="2554"/>
        <v>1.5940594059405941</v>
      </c>
      <c r="FQ1298" s="452">
        <f t="shared" si="2555"/>
        <v>1.0792079207920793</v>
      </c>
      <c r="FR1298" s="453"/>
      <c r="FS1298" s="446">
        <f t="shared" si="2563"/>
        <v>255984</v>
      </c>
      <c r="FT1298" s="446">
        <f t="shared" si="2563"/>
        <v>255984</v>
      </c>
      <c r="FU1298" s="446">
        <f t="shared" si="2563"/>
        <v>255984</v>
      </c>
      <c r="FV1298" s="446">
        <f t="shared" si="2563"/>
        <v>3839760</v>
      </c>
      <c r="FW1298" s="446">
        <f t="shared" si="2563"/>
        <v>10157784</v>
      </c>
      <c r="FX1298" s="446">
        <f t="shared" si="2563"/>
        <v>6843078</v>
      </c>
      <c r="FY1298" s="446">
        <f t="shared" si="2563"/>
        <v>214403640</v>
      </c>
      <c r="FZ1298" s="446">
        <f t="shared" si="2563"/>
        <v>220131961</v>
      </c>
      <c r="GA1298" s="446">
        <f t="shared" si="2563"/>
        <v>6629337</v>
      </c>
      <c r="GB1298" s="446">
        <f t="shared" si="2559"/>
        <v>59405086</v>
      </c>
      <c r="GC1298" s="446" t="str">
        <f t="shared" si="2559"/>
        <v>-</v>
      </c>
      <c r="GD1298" s="446">
        <f t="shared" si="2561"/>
        <v>36270</v>
      </c>
      <c r="GE1298" s="446">
        <f t="shared" si="2561"/>
        <v>6420</v>
      </c>
      <c r="GF1298" s="446">
        <f t="shared" si="2561"/>
        <v>10123932</v>
      </c>
      <c r="GG1298" s="446">
        <f t="shared" si="2561"/>
        <v>16798964</v>
      </c>
      <c r="GH1298" s="446">
        <f t="shared" si="2561"/>
        <v>4814736</v>
      </c>
      <c r="GI1298" s="446">
        <f t="shared" si="2561"/>
        <v>192183152</v>
      </c>
      <c r="GJ1298" s="446">
        <f t="shared" si="2561"/>
        <v>17564496</v>
      </c>
      <c r="GK1298" s="446">
        <f t="shared" si="2561"/>
        <v>4048499</v>
      </c>
      <c r="GL1298" s="446">
        <f t="shared" si="2561"/>
        <v>30635241</v>
      </c>
      <c r="GM1298" s="446">
        <f t="shared" si="2561"/>
        <v>1594736</v>
      </c>
      <c r="GN1298" s="446">
        <f t="shared" si="2529"/>
        <v>234792</v>
      </c>
      <c r="GO1298" s="446">
        <f t="shared" si="2562"/>
        <v>532158</v>
      </c>
      <c r="GP1298" s="446">
        <f t="shared" si="2562"/>
        <v>353090</v>
      </c>
      <c r="GQ1298" s="446">
        <f t="shared" si="2562"/>
        <v>420666276</v>
      </c>
      <c r="GR1298" s="446"/>
      <c r="GS1298" s="446"/>
      <c r="GT1298" s="446"/>
      <c r="GU1298" s="446"/>
      <c r="GV1298" s="416"/>
    </row>
    <row r="1299" spans="1:204" ht="9.75" customHeight="1" x14ac:dyDescent="0.2">
      <c r="A1299" s="417" t="str">
        <f t="shared" si="2535"/>
        <v>2023-24JANUARYRYA</v>
      </c>
      <c r="B1299" s="458" t="str">
        <f t="shared" si="2560"/>
        <v>2023-24</v>
      </c>
      <c r="C1299" s="402" t="s">
        <v>654</v>
      </c>
      <c r="D1299" s="458" t="str">
        <f t="shared" si="2564"/>
        <v>Y60</v>
      </c>
      <c r="E1299" s="458" t="str">
        <f t="shared" si="2565"/>
        <v>Midlands</v>
      </c>
      <c r="F1299" s="478" t="s">
        <v>452</v>
      </c>
      <c r="G1299" s="478" t="s">
        <v>697</v>
      </c>
      <c r="H1299" s="510">
        <v>149453</v>
      </c>
      <c r="I1299" s="510">
        <v>114755</v>
      </c>
      <c r="J1299" s="510">
        <v>155345</v>
      </c>
      <c r="K1299" s="510">
        <v>1</v>
      </c>
      <c r="L1299" s="510">
        <v>0</v>
      </c>
      <c r="M1299" s="510">
        <v>0</v>
      </c>
      <c r="N1299" s="510">
        <v>2</v>
      </c>
      <c r="O1299" s="510">
        <v>40</v>
      </c>
      <c r="P1299" s="510">
        <v>502</v>
      </c>
      <c r="Q1299" s="510">
        <v>0</v>
      </c>
      <c r="R1299" s="510">
        <v>24</v>
      </c>
      <c r="S1299" s="510">
        <v>85978</v>
      </c>
      <c r="T1299" s="510">
        <v>10459</v>
      </c>
      <c r="U1299" s="510">
        <v>6845</v>
      </c>
      <c r="V1299" s="510">
        <v>42220</v>
      </c>
      <c r="W1299" s="510">
        <v>13492</v>
      </c>
      <c r="X1299" s="510">
        <v>428</v>
      </c>
      <c r="Y1299" s="510">
        <v>5268440</v>
      </c>
      <c r="Z1299" s="510">
        <v>504</v>
      </c>
      <c r="AA1299" s="510">
        <v>897</v>
      </c>
      <c r="AB1299" s="510">
        <v>3715279</v>
      </c>
      <c r="AC1299" s="510">
        <v>543</v>
      </c>
      <c r="AD1299" s="510">
        <v>971</v>
      </c>
      <c r="AE1299" s="510">
        <v>110380711</v>
      </c>
      <c r="AF1299" s="510">
        <v>2614</v>
      </c>
      <c r="AG1299" s="510">
        <v>5982</v>
      </c>
      <c r="AH1299" s="510">
        <v>153300815</v>
      </c>
      <c r="AI1299" s="510">
        <v>11362</v>
      </c>
      <c r="AJ1299" s="510">
        <v>29967</v>
      </c>
      <c r="AK1299" s="510">
        <v>5854338</v>
      </c>
      <c r="AL1299" s="510">
        <v>13678</v>
      </c>
      <c r="AM1299" s="510">
        <v>31677</v>
      </c>
      <c r="AN1299" s="510">
        <v>0</v>
      </c>
      <c r="AO1299" s="510">
        <v>3063</v>
      </c>
      <c r="AP1299" s="510">
        <v>2999</v>
      </c>
      <c r="AQ1299" s="510">
        <v>7620471</v>
      </c>
      <c r="AR1299" s="510">
        <v>2541</v>
      </c>
      <c r="AS1299" s="510">
        <v>5943</v>
      </c>
      <c r="AT1299" s="510">
        <v>15045</v>
      </c>
      <c r="AU1299" s="510">
        <v>1743</v>
      </c>
      <c r="AV1299" s="510">
        <v>8395</v>
      </c>
      <c r="AW1299" s="510">
        <v>6981</v>
      </c>
      <c r="AX1299" s="510">
        <v>431</v>
      </c>
      <c r="AY1299" s="510">
        <v>4476</v>
      </c>
      <c r="AZ1299" s="510" t="s">
        <v>152</v>
      </c>
      <c r="BA1299" s="510">
        <v>17008</v>
      </c>
      <c r="BB1299" s="510">
        <v>78699246</v>
      </c>
      <c r="BC1299" s="510">
        <v>4627</v>
      </c>
      <c r="BD1299" s="510">
        <v>12983</v>
      </c>
      <c r="BE1299" s="510">
        <v>1726</v>
      </c>
      <c r="BF1299" s="510">
        <v>8246</v>
      </c>
      <c r="BG1299" s="510" t="s">
        <v>152</v>
      </c>
      <c r="BH1299" s="510" t="s">
        <v>152</v>
      </c>
      <c r="BI1299" s="510">
        <v>42472</v>
      </c>
      <c r="BJ1299" s="510">
        <v>3981</v>
      </c>
      <c r="BK1299" s="510">
        <v>24480</v>
      </c>
      <c r="BL1299" s="510">
        <v>70933</v>
      </c>
      <c r="BM1299" s="510">
        <v>20752</v>
      </c>
      <c r="BN1299" s="510">
        <v>14446</v>
      </c>
      <c r="BO1299" s="510">
        <v>13497</v>
      </c>
      <c r="BP1299" s="510">
        <v>9366</v>
      </c>
      <c r="BQ1299" s="510">
        <v>58142</v>
      </c>
      <c r="BR1299" s="510">
        <v>44142</v>
      </c>
      <c r="BS1299" s="510">
        <v>24851</v>
      </c>
      <c r="BT1299" s="510">
        <v>14046</v>
      </c>
      <c r="BU1299" s="510">
        <v>912</v>
      </c>
      <c r="BV1299" s="510">
        <v>427</v>
      </c>
      <c r="BW1299" s="510">
        <v>239</v>
      </c>
      <c r="BX1299" s="510">
        <v>144034</v>
      </c>
      <c r="BY1299" s="510">
        <v>603</v>
      </c>
      <c r="BZ1299" s="510">
        <v>1134</v>
      </c>
      <c r="CA1299" s="510">
        <v>126</v>
      </c>
      <c r="CB1299" s="510">
        <v>70412</v>
      </c>
      <c r="CC1299" s="510">
        <v>559</v>
      </c>
      <c r="CD1299" s="510">
        <v>932</v>
      </c>
      <c r="CE1299" s="510">
        <v>10094</v>
      </c>
      <c r="CF1299" s="510">
        <v>5053994</v>
      </c>
      <c r="CG1299" s="510">
        <v>501</v>
      </c>
      <c r="CH1299" s="510">
        <v>889</v>
      </c>
      <c r="CI1299" s="510">
        <v>5725</v>
      </c>
      <c r="CJ1299" s="510">
        <v>17002956</v>
      </c>
      <c r="CK1299" s="510">
        <v>2970</v>
      </c>
      <c r="CL1299" s="510">
        <v>6910</v>
      </c>
      <c r="CM1299" s="510">
        <v>1297</v>
      </c>
      <c r="CN1299" s="510">
        <v>3538896</v>
      </c>
      <c r="CO1299" s="510">
        <v>2729</v>
      </c>
      <c r="CP1299" s="510">
        <v>6628</v>
      </c>
      <c r="CQ1299" s="510">
        <v>35198</v>
      </c>
      <c r="CR1299" s="510">
        <v>89838859</v>
      </c>
      <c r="CS1299" s="510">
        <v>2552</v>
      </c>
      <c r="CT1299" s="510">
        <v>5819</v>
      </c>
      <c r="CU1299" s="510">
        <v>1280</v>
      </c>
      <c r="CV1299" s="510">
        <v>18274531</v>
      </c>
      <c r="CW1299" s="510">
        <v>14277</v>
      </c>
      <c r="CX1299" s="510">
        <v>37320</v>
      </c>
      <c r="CY1299" s="510">
        <v>286</v>
      </c>
      <c r="CZ1299" s="510">
        <v>3867282</v>
      </c>
      <c r="DA1299" s="510">
        <v>13522</v>
      </c>
      <c r="DB1299" s="510">
        <v>36390</v>
      </c>
      <c r="DC1299" s="510">
        <v>1360</v>
      </c>
      <c r="DD1299" s="510">
        <v>23509774</v>
      </c>
      <c r="DE1299" s="510">
        <v>17287</v>
      </c>
      <c r="DF1299" s="510">
        <v>39741</v>
      </c>
      <c r="DG1299" s="510">
        <v>203</v>
      </c>
      <c r="DH1299" s="510">
        <v>3527320</v>
      </c>
      <c r="DI1299" s="510">
        <v>17376</v>
      </c>
      <c r="DJ1299" s="510">
        <v>42861</v>
      </c>
      <c r="DK1299" s="510">
        <v>512</v>
      </c>
      <c r="DL1299" s="510">
        <v>159478</v>
      </c>
      <c r="DM1299" s="510">
        <v>311</v>
      </c>
      <c r="DN1299" s="510">
        <v>552</v>
      </c>
      <c r="DO1299" s="510">
        <v>6398</v>
      </c>
      <c r="DP1299" s="510">
        <v>145701</v>
      </c>
      <c r="DQ1299" s="510">
        <v>23</v>
      </c>
      <c r="DR1299" s="510">
        <v>40</v>
      </c>
      <c r="DS1299" s="510">
        <v>114</v>
      </c>
      <c r="DT1299" s="510">
        <v>252591</v>
      </c>
      <c r="DU1299" s="510">
        <v>2216</v>
      </c>
      <c r="DV1299" s="510">
        <v>5157</v>
      </c>
      <c r="DW1299" s="510">
        <v>101</v>
      </c>
      <c r="DX1299" s="510">
        <v>45044</v>
      </c>
      <c r="DY1299" s="510">
        <v>163340804</v>
      </c>
      <c r="DZ1299" s="510">
        <v>3626</v>
      </c>
      <c r="EA1299" s="510">
        <v>10406</v>
      </c>
      <c r="EB1299" s="510">
        <v>33004</v>
      </c>
      <c r="EC1299" s="510">
        <v>18406</v>
      </c>
      <c r="ED1299" s="510">
        <v>11332</v>
      </c>
      <c r="EE1299" s="510">
        <v>103889697</v>
      </c>
      <c r="EF1299" s="510">
        <v>1485</v>
      </c>
      <c r="EG1299" s="510">
        <v>12</v>
      </c>
      <c r="EH1299" s="510">
        <v>7</v>
      </c>
      <c r="EI1299" s="510"/>
      <c r="EJ1299" s="479"/>
      <c r="EK1299" s="479"/>
      <c r="EL1299" s="479"/>
      <c r="EM1299" s="479"/>
      <c r="EN1299" s="479"/>
      <c r="EO1299" s="479"/>
      <c r="EP1299" s="479"/>
      <c r="EQ1299" s="479"/>
      <c r="ER1299" s="479"/>
      <c r="ES1299" s="479"/>
      <c r="ET1299" s="479"/>
      <c r="EU1299" s="479"/>
      <c r="EV1299" s="479"/>
      <c r="EW1299" s="479"/>
      <c r="EX1299" s="479"/>
      <c r="EY1299" s="479"/>
      <c r="EZ1299" s="476"/>
      <c r="FA1299" s="446">
        <f t="shared" si="2545"/>
        <v>1</v>
      </c>
      <c r="FB1299" s="417">
        <f t="shared" si="2525"/>
        <v>2024</v>
      </c>
      <c r="FC1299" s="448">
        <f t="shared" si="2526"/>
        <v>45292</v>
      </c>
      <c r="FD1299" s="449">
        <f t="shared" si="2527"/>
        <v>31</v>
      </c>
      <c r="FE1299" s="450"/>
      <c r="FF1299" s="451">
        <f t="shared" si="2557"/>
        <v>0.64256302099025808</v>
      </c>
      <c r="FG1299" s="450"/>
      <c r="FH1299" s="452">
        <f t="shared" si="2546"/>
        <v>1.9841285017688115</v>
      </c>
      <c r="FI1299" s="452">
        <f t="shared" si="2547"/>
        <v>1.3812027918539058</v>
      </c>
      <c r="FJ1299" s="452">
        <f t="shared" si="2548"/>
        <v>1.9718042366691015</v>
      </c>
      <c r="FK1299" s="452">
        <f t="shared" si="2549"/>
        <v>1.3682980277574872</v>
      </c>
      <c r="FL1299" s="452">
        <f t="shared" si="2550"/>
        <v>1.3771198484130744</v>
      </c>
      <c r="FM1299" s="452">
        <f t="shared" si="2551"/>
        <v>1.045523448602558</v>
      </c>
      <c r="FN1299" s="452">
        <f t="shared" si="2552"/>
        <v>1.8419063148532464</v>
      </c>
      <c r="FO1299" s="452">
        <f t="shared" si="2553"/>
        <v>1.0410613697005633</v>
      </c>
      <c r="FP1299" s="452">
        <f t="shared" si="2554"/>
        <v>2.1308411214953269</v>
      </c>
      <c r="FQ1299" s="452">
        <f t="shared" si="2555"/>
        <v>0.99766355140186913</v>
      </c>
      <c r="FR1299" s="453"/>
      <c r="FS1299" s="446">
        <f t="shared" si="2563"/>
        <v>0</v>
      </c>
      <c r="FT1299" s="446">
        <f t="shared" si="2563"/>
        <v>0</v>
      </c>
      <c r="FU1299" s="446">
        <f t="shared" si="2563"/>
        <v>229510</v>
      </c>
      <c r="FV1299" s="446">
        <f t="shared" si="2563"/>
        <v>4590200</v>
      </c>
      <c r="FW1299" s="446">
        <f t="shared" si="2563"/>
        <v>9381723</v>
      </c>
      <c r="FX1299" s="446">
        <f t="shared" si="2563"/>
        <v>6646495</v>
      </c>
      <c r="FY1299" s="446">
        <f t="shared" si="2563"/>
        <v>252560040</v>
      </c>
      <c r="FZ1299" s="446">
        <f t="shared" si="2563"/>
        <v>404314764</v>
      </c>
      <c r="GA1299" s="446">
        <f t="shared" si="2563"/>
        <v>13557756</v>
      </c>
      <c r="GB1299" s="446">
        <f t="shared" si="2559"/>
        <v>220814864</v>
      </c>
      <c r="GC1299" s="446">
        <f t="shared" si="2559"/>
        <v>17823057</v>
      </c>
      <c r="GD1299" s="446">
        <f t="shared" ref="GD1299:GM1308" si="2566">IFERROR(HLOOKUP(GD$1,$H$5:$HA$10112,MATCH($A1299,$A$5:$A$10112,0),0)*HLOOKUP(GD$2,$H$5:$HA$10112,MATCH($A1299,$A$5:$A$10112,0),0),"-")</f>
        <v>271026</v>
      </c>
      <c r="GE1299" s="446">
        <f t="shared" si="2566"/>
        <v>117432</v>
      </c>
      <c r="GF1299" s="446">
        <f t="shared" si="2566"/>
        <v>8973566</v>
      </c>
      <c r="GG1299" s="446">
        <f t="shared" si="2566"/>
        <v>39559750</v>
      </c>
      <c r="GH1299" s="446">
        <f t="shared" si="2566"/>
        <v>8596516</v>
      </c>
      <c r="GI1299" s="446">
        <f t="shared" si="2566"/>
        <v>204817162</v>
      </c>
      <c r="GJ1299" s="446">
        <f t="shared" si="2566"/>
        <v>47769600</v>
      </c>
      <c r="GK1299" s="446">
        <f t="shared" si="2566"/>
        <v>10407540</v>
      </c>
      <c r="GL1299" s="446">
        <f t="shared" si="2566"/>
        <v>54047760</v>
      </c>
      <c r="GM1299" s="446">
        <f t="shared" si="2566"/>
        <v>8700783</v>
      </c>
      <c r="GN1299" s="446">
        <f t="shared" si="2529"/>
        <v>587898</v>
      </c>
      <c r="GO1299" s="446">
        <f t="shared" si="2562"/>
        <v>282624</v>
      </c>
      <c r="GP1299" s="446">
        <f t="shared" si="2562"/>
        <v>255920</v>
      </c>
      <c r="GQ1299" s="446">
        <f t="shared" si="2562"/>
        <v>468727864</v>
      </c>
      <c r="GR1299" s="446"/>
      <c r="GS1299" s="446"/>
      <c r="GT1299" s="446"/>
      <c r="GU1299" s="446"/>
      <c r="GV1299" s="416"/>
    </row>
    <row r="1300" spans="1:204" ht="9.75" customHeight="1" x14ac:dyDescent="0.2">
      <c r="A1300" s="485" t="str">
        <f t="shared" si="2535"/>
        <v>2023-24JANUARYRX8</v>
      </c>
      <c r="B1300" s="503" t="str">
        <f t="shared" si="2560"/>
        <v>2023-24</v>
      </c>
      <c r="C1300" s="436" t="s">
        <v>654</v>
      </c>
      <c r="D1300" s="503" t="str">
        <f t="shared" si="2564"/>
        <v>Y63</v>
      </c>
      <c r="E1300" s="503" t="str">
        <f t="shared" si="2565"/>
        <v>North East and Yorkshire</v>
      </c>
      <c r="F1300" s="504" t="s">
        <v>450</v>
      </c>
      <c r="G1300" s="504" t="s">
        <v>696</v>
      </c>
      <c r="H1300" s="522">
        <v>105339</v>
      </c>
      <c r="I1300" s="522">
        <v>68969</v>
      </c>
      <c r="J1300" s="522">
        <v>267338</v>
      </c>
      <c r="K1300" s="522">
        <v>4</v>
      </c>
      <c r="L1300" s="522">
        <v>0</v>
      </c>
      <c r="M1300" s="522">
        <v>0</v>
      </c>
      <c r="N1300" s="522">
        <v>24</v>
      </c>
      <c r="O1300" s="522">
        <v>90</v>
      </c>
      <c r="P1300" s="522">
        <v>494</v>
      </c>
      <c r="Q1300" s="522">
        <v>157</v>
      </c>
      <c r="R1300" s="522">
        <v>153</v>
      </c>
      <c r="S1300" s="522">
        <v>76925</v>
      </c>
      <c r="T1300" s="522">
        <v>10720</v>
      </c>
      <c r="U1300" s="522">
        <v>7753</v>
      </c>
      <c r="V1300" s="522">
        <v>41076</v>
      </c>
      <c r="W1300" s="522">
        <v>8237</v>
      </c>
      <c r="X1300" s="522">
        <v>234</v>
      </c>
      <c r="Y1300" s="522">
        <v>5260951</v>
      </c>
      <c r="Z1300" s="522">
        <v>491</v>
      </c>
      <c r="AA1300" s="522">
        <v>852</v>
      </c>
      <c r="AB1300" s="522">
        <v>4250146</v>
      </c>
      <c r="AC1300" s="522">
        <v>548</v>
      </c>
      <c r="AD1300" s="522">
        <v>969</v>
      </c>
      <c r="AE1300" s="522">
        <v>85072579</v>
      </c>
      <c r="AF1300" s="522">
        <v>2071</v>
      </c>
      <c r="AG1300" s="522">
        <v>4738</v>
      </c>
      <c r="AH1300" s="522">
        <v>52885579</v>
      </c>
      <c r="AI1300" s="522">
        <v>6420</v>
      </c>
      <c r="AJ1300" s="522">
        <v>14944</v>
      </c>
      <c r="AK1300" s="522">
        <v>1755677</v>
      </c>
      <c r="AL1300" s="522">
        <v>7503</v>
      </c>
      <c r="AM1300" s="522">
        <v>21140</v>
      </c>
      <c r="AN1300" s="522">
        <v>422</v>
      </c>
      <c r="AO1300" s="522">
        <v>1223</v>
      </c>
      <c r="AP1300" s="522">
        <v>1039</v>
      </c>
      <c r="AQ1300" s="522">
        <v>2756913</v>
      </c>
      <c r="AR1300" s="522">
        <v>2653</v>
      </c>
      <c r="AS1300" s="522">
        <v>5701</v>
      </c>
      <c r="AT1300" s="522">
        <v>11193</v>
      </c>
      <c r="AU1300" s="522">
        <v>1490</v>
      </c>
      <c r="AV1300" s="522">
        <v>2140</v>
      </c>
      <c r="AW1300" s="522">
        <v>6438</v>
      </c>
      <c r="AX1300" s="522">
        <v>956</v>
      </c>
      <c r="AY1300" s="522">
        <v>6607</v>
      </c>
      <c r="AZ1300" s="522">
        <v>708</v>
      </c>
      <c r="BA1300" s="522">
        <v>6183</v>
      </c>
      <c r="BB1300" s="522">
        <v>10237279</v>
      </c>
      <c r="BC1300" s="522">
        <v>1656</v>
      </c>
      <c r="BD1300" s="522">
        <v>3400</v>
      </c>
      <c r="BE1300" s="522">
        <v>872</v>
      </c>
      <c r="BF1300" s="522">
        <v>926</v>
      </c>
      <c r="BG1300" s="522">
        <v>2367</v>
      </c>
      <c r="BH1300" s="522">
        <v>2018</v>
      </c>
      <c r="BI1300" s="522">
        <v>41072</v>
      </c>
      <c r="BJ1300" s="522">
        <v>4861</v>
      </c>
      <c r="BK1300" s="522">
        <v>19799</v>
      </c>
      <c r="BL1300" s="522">
        <v>65732</v>
      </c>
      <c r="BM1300" s="522">
        <v>20092</v>
      </c>
      <c r="BN1300" s="522">
        <v>14946</v>
      </c>
      <c r="BO1300" s="522">
        <v>14203</v>
      </c>
      <c r="BP1300" s="522">
        <v>10656</v>
      </c>
      <c r="BQ1300" s="522">
        <v>56234</v>
      </c>
      <c r="BR1300" s="522">
        <v>44124</v>
      </c>
      <c r="BS1300" s="522">
        <v>13339</v>
      </c>
      <c r="BT1300" s="522">
        <v>8873</v>
      </c>
      <c r="BU1300" s="522">
        <v>368</v>
      </c>
      <c r="BV1300" s="522">
        <v>282</v>
      </c>
      <c r="BW1300" s="522">
        <v>357</v>
      </c>
      <c r="BX1300" s="522">
        <v>202282</v>
      </c>
      <c r="BY1300" s="522">
        <v>567</v>
      </c>
      <c r="BZ1300" s="522">
        <v>967</v>
      </c>
      <c r="CA1300" s="522">
        <v>55</v>
      </c>
      <c r="CB1300" s="522">
        <v>22199</v>
      </c>
      <c r="CC1300" s="522">
        <v>404</v>
      </c>
      <c r="CD1300" s="522">
        <v>894</v>
      </c>
      <c r="CE1300" s="522">
        <v>10308</v>
      </c>
      <c r="CF1300" s="522">
        <v>5036470</v>
      </c>
      <c r="CG1300" s="522">
        <v>489</v>
      </c>
      <c r="CH1300" s="522">
        <v>847</v>
      </c>
      <c r="CI1300" s="522">
        <v>4779</v>
      </c>
      <c r="CJ1300" s="522">
        <v>10934271</v>
      </c>
      <c r="CK1300" s="522">
        <v>2288</v>
      </c>
      <c r="CL1300" s="522">
        <v>5165</v>
      </c>
      <c r="CM1300" s="522">
        <v>991</v>
      </c>
      <c r="CN1300" s="522">
        <v>2010808</v>
      </c>
      <c r="CO1300" s="522">
        <v>2029</v>
      </c>
      <c r="CP1300" s="522">
        <v>4883</v>
      </c>
      <c r="CQ1300" s="522">
        <v>35306</v>
      </c>
      <c r="CR1300" s="522">
        <v>72127500</v>
      </c>
      <c r="CS1300" s="522">
        <v>2043</v>
      </c>
      <c r="CT1300" s="522">
        <v>4677</v>
      </c>
      <c r="CU1300" s="522">
        <v>1714</v>
      </c>
      <c r="CV1300" s="522">
        <v>10481446</v>
      </c>
      <c r="CW1300" s="522">
        <v>6115</v>
      </c>
      <c r="CX1300" s="522">
        <v>13427</v>
      </c>
      <c r="CY1300" s="522">
        <v>895</v>
      </c>
      <c r="CZ1300" s="522">
        <v>5827924</v>
      </c>
      <c r="DA1300" s="522">
        <v>6512</v>
      </c>
      <c r="DB1300" s="522">
        <v>14140</v>
      </c>
      <c r="DC1300" s="522">
        <v>2296</v>
      </c>
      <c r="DD1300" s="522">
        <v>21921587</v>
      </c>
      <c r="DE1300" s="522">
        <v>9548</v>
      </c>
      <c r="DF1300" s="522">
        <v>21598</v>
      </c>
      <c r="DG1300" s="522">
        <v>560</v>
      </c>
      <c r="DH1300" s="522">
        <v>5508433</v>
      </c>
      <c r="DI1300" s="522">
        <v>9836</v>
      </c>
      <c r="DJ1300" s="522">
        <v>23990</v>
      </c>
      <c r="DK1300" s="522">
        <v>333</v>
      </c>
      <c r="DL1300" s="522">
        <v>132711</v>
      </c>
      <c r="DM1300" s="522">
        <v>399</v>
      </c>
      <c r="DN1300" s="522">
        <v>679</v>
      </c>
      <c r="DO1300" s="522">
        <v>6597</v>
      </c>
      <c r="DP1300" s="522">
        <v>277332</v>
      </c>
      <c r="DQ1300" s="522">
        <v>42</v>
      </c>
      <c r="DR1300" s="522">
        <v>71</v>
      </c>
      <c r="DS1300" s="522">
        <v>56</v>
      </c>
      <c r="DT1300" s="522">
        <v>129744</v>
      </c>
      <c r="DU1300" s="522">
        <v>2317</v>
      </c>
      <c r="DV1300" s="522">
        <v>5120</v>
      </c>
      <c r="DW1300" s="522">
        <v>45</v>
      </c>
      <c r="DX1300" s="522">
        <v>42734</v>
      </c>
      <c r="DY1300" s="522">
        <v>81547909</v>
      </c>
      <c r="DZ1300" s="522">
        <v>1908</v>
      </c>
      <c r="EA1300" s="522">
        <v>4034</v>
      </c>
      <c r="EB1300" s="522">
        <v>26250</v>
      </c>
      <c r="EC1300" s="522">
        <v>12684</v>
      </c>
      <c r="ED1300" s="522">
        <v>5066</v>
      </c>
      <c r="EE1300" s="522">
        <v>31614426</v>
      </c>
      <c r="EF1300" s="522">
        <v>3560</v>
      </c>
      <c r="EG1300" s="522">
        <v>74</v>
      </c>
      <c r="EH1300" s="522">
        <v>75</v>
      </c>
      <c r="EI1300" s="522"/>
      <c r="EJ1300" s="483"/>
      <c r="EK1300" s="483"/>
      <c r="EL1300" s="483"/>
      <c r="EM1300" s="483"/>
      <c r="EN1300" s="483"/>
      <c r="EO1300" s="483"/>
      <c r="EP1300" s="483"/>
      <c r="EQ1300" s="483"/>
      <c r="ER1300" s="483"/>
      <c r="ES1300" s="483"/>
      <c r="ET1300" s="483"/>
      <c r="EU1300" s="483"/>
      <c r="EV1300" s="483"/>
      <c r="EW1300" s="483"/>
      <c r="EX1300" s="483"/>
      <c r="EY1300" s="483"/>
      <c r="EZ1300" s="484"/>
      <c r="FA1300" s="468">
        <f t="shared" si="2545"/>
        <v>1</v>
      </c>
      <c r="FB1300" s="485">
        <f t="shared" si="2525"/>
        <v>2024</v>
      </c>
      <c r="FC1300" s="486">
        <f t="shared" si="2526"/>
        <v>45292</v>
      </c>
      <c r="FD1300" s="470">
        <f t="shared" si="2527"/>
        <v>31</v>
      </c>
      <c r="FE1300" s="471"/>
      <c r="FF1300" s="517">
        <f t="shared" si="2557"/>
        <v>0.64512028163504787</v>
      </c>
      <c r="FG1300" s="471"/>
      <c r="FH1300" s="487">
        <f t="shared" si="2546"/>
        <v>1.8742537313432837</v>
      </c>
      <c r="FI1300" s="487">
        <f t="shared" si="2547"/>
        <v>1.3942164179104477</v>
      </c>
      <c r="FJ1300" s="487">
        <f t="shared" si="2548"/>
        <v>1.8319360247646073</v>
      </c>
      <c r="FK1300" s="487">
        <f t="shared" si="2549"/>
        <v>1.3744357023087836</v>
      </c>
      <c r="FL1300" s="487">
        <f t="shared" si="2550"/>
        <v>1.3690232739312493</v>
      </c>
      <c r="FM1300" s="487">
        <f t="shared" si="2551"/>
        <v>1.0742039146947122</v>
      </c>
      <c r="FN1300" s="487">
        <f t="shared" si="2552"/>
        <v>1.6194002670875318</v>
      </c>
      <c r="FO1300" s="487">
        <f t="shared" si="2553"/>
        <v>1.0772125773946826</v>
      </c>
      <c r="FP1300" s="487">
        <f t="shared" si="2554"/>
        <v>1.5726495726495726</v>
      </c>
      <c r="FQ1300" s="487">
        <f t="shared" si="2555"/>
        <v>1.2051282051282051</v>
      </c>
      <c r="FR1300" s="459"/>
      <c r="FS1300" s="468">
        <f t="shared" si="2563"/>
        <v>0</v>
      </c>
      <c r="FT1300" s="468">
        <f t="shared" si="2563"/>
        <v>0</v>
      </c>
      <c r="FU1300" s="468">
        <f t="shared" si="2563"/>
        <v>1655256</v>
      </c>
      <c r="FV1300" s="468">
        <f t="shared" si="2563"/>
        <v>6207210</v>
      </c>
      <c r="FW1300" s="468">
        <f t="shared" si="2563"/>
        <v>9133440</v>
      </c>
      <c r="FX1300" s="468">
        <f t="shared" si="2563"/>
        <v>7512657</v>
      </c>
      <c r="FY1300" s="468">
        <f t="shared" si="2563"/>
        <v>194618088</v>
      </c>
      <c r="FZ1300" s="468">
        <f t="shared" si="2563"/>
        <v>123093728</v>
      </c>
      <c r="GA1300" s="468">
        <f t="shared" si="2563"/>
        <v>4946760</v>
      </c>
      <c r="GB1300" s="468">
        <f t="shared" si="2559"/>
        <v>21022200</v>
      </c>
      <c r="GC1300" s="468">
        <f t="shared" si="2559"/>
        <v>5923339</v>
      </c>
      <c r="GD1300" s="468">
        <f t="shared" si="2566"/>
        <v>345219</v>
      </c>
      <c r="GE1300" s="468">
        <f t="shared" si="2566"/>
        <v>49170</v>
      </c>
      <c r="GF1300" s="468">
        <f t="shared" si="2566"/>
        <v>8730876</v>
      </c>
      <c r="GG1300" s="468">
        <f t="shared" si="2566"/>
        <v>24683535</v>
      </c>
      <c r="GH1300" s="468">
        <f t="shared" si="2566"/>
        <v>4839053</v>
      </c>
      <c r="GI1300" s="468">
        <f t="shared" si="2566"/>
        <v>165126162</v>
      </c>
      <c r="GJ1300" s="468">
        <f t="shared" si="2566"/>
        <v>23013878</v>
      </c>
      <c r="GK1300" s="468">
        <f t="shared" si="2566"/>
        <v>12655300</v>
      </c>
      <c r="GL1300" s="468">
        <f t="shared" si="2566"/>
        <v>49589008</v>
      </c>
      <c r="GM1300" s="468">
        <f t="shared" si="2566"/>
        <v>13434400</v>
      </c>
      <c r="GN1300" s="468">
        <f t="shared" si="2529"/>
        <v>286720</v>
      </c>
      <c r="GO1300" s="468">
        <f t="shared" si="2562"/>
        <v>226107</v>
      </c>
      <c r="GP1300" s="468">
        <f t="shared" si="2562"/>
        <v>468387</v>
      </c>
      <c r="GQ1300" s="468">
        <f t="shared" si="2562"/>
        <v>172388956</v>
      </c>
      <c r="GR1300" s="468"/>
      <c r="GS1300" s="468"/>
      <c r="GT1300" s="468"/>
      <c r="GU1300" s="468"/>
      <c r="GV1300" s="425"/>
    </row>
    <row r="1301" spans="1:204" ht="9.75" customHeight="1" x14ac:dyDescent="0.2">
      <c r="A1301" s="472" t="str">
        <f t="shared" si="2535"/>
        <v>2023-24FEBRUARYRX9</v>
      </c>
      <c r="B1301" s="488" t="str">
        <f t="shared" si="2560"/>
        <v>2023-24</v>
      </c>
      <c r="C1301" s="400" t="s">
        <v>657</v>
      </c>
      <c r="D1301" s="488" t="str">
        <f t="shared" si="2564"/>
        <v>Y60</v>
      </c>
      <c r="E1301" s="488" t="str">
        <f t="shared" si="2565"/>
        <v>Midlands</v>
      </c>
      <c r="F1301" s="474" t="s">
        <v>451</v>
      </c>
      <c r="G1301" s="474" t="s">
        <v>686</v>
      </c>
      <c r="H1301" s="518">
        <v>98567</v>
      </c>
      <c r="I1301" s="518">
        <v>76644</v>
      </c>
      <c r="J1301" s="518">
        <v>677432</v>
      </c>
      <c r="K1301" s="518">
        <v>9</v>
      </c>
      <c r="L1301" s="518">
        <v>2</v>
      </c>
      <c r="M1301" s="518">
        <v>18</v>
      </c>
      <c r="N1301" s="518">
        <v>56</v>
      </c>
      <c r="O1301" s="518">
        <v>139</v>
      </c>
      <c r="P1301" s="518">
        <v>430</v>
      </c>
      <c r="Q1301" s="518">
        <v>1780</v>
      </c>
      <c r="R1301" s="518">
        <v>560</v>
      </c>
      <c r="S1301" s="518">
        <v>64639</v>
      </c>
      <c r="T1301" s="518">
        <v>6655</v>
      </c>
      <c r="U1301" s="518">
        <v>4257</v>
      </c>
      <c r="V1301" s="518">
        <v>37714</v>
      </c>
      <c r="W1301" s="518">
        <v>7618</v>
      </c>
      <c r="X1301" s="518">
        <v>445</v>
      </c>
      <c r="Y1301" s="518">
        <v>3681753</v>
      </c>
      <c r="Z1301" s="518">
        <v>553</v>
      </c>
      <c r="AA1301" s="518">
        <v>980</v>
      </c>
      <c r="AB1301" s="518">
        <v>3754902</v>
      </c>
      <c r="AC1301" s="518">
        <v>882</v>
      </c>
      <c r="AD1301" s="518">
        <v>1831</v>
      </c>
      <c r="AE1301" s="518">
        <v>112246329</v>
      </c>
      <c r="AF1301" s="518">
        <v>2976</v>
      </c>
      <c r="AG1301" s="518">
        <v>6338</v>
      </c>
      <c r="AH1301" s="518">
        <v>84361456</v>
      </c>
      <c r="AI1301" s="518">
        <v>11074</v>
      </c>
      <c r="AJ1301" s="518">
        <v>26076</v>
      </c>
      <c r="AK1301" s="518">
        <v>4616620</v>
      </c>
      <c r="AL1301" s="518">
        <v>10374</v>
      </c>
      <c r="AM1301" s="518">
        <v>24336</v>
      </c>
      <c r="AN1301" s="518">
        <v>462</v>
      </c>
      <c r="AO1301" s="518">
        <v>4453</v>
      </c>
      <c r="AP1301" s="518">
        <v>2634</v>
      </c>
      <c r="AQ1301" s="518">
        <v>3919473</v>
      </c>
      <c r="AR1301" s="518">
        <v>1488</v>
      </c>
      <c r="AS1301" s="518">
        <v>3011</v>
      </c>
      <c r="AT1301" s="518">
        <v>10315</v>
      </c>
      <c r="AU1301" s="518">
        <v>2059</v>
      </c>
      <c r="AV1301" s="518">
        <v>4159</v>
      </c>
      <c r="AW1301" s="518">
        <v>1912</v>
      </c>
      <c r="AX1301" s="518">
        <v>1862</v>
      </c>
      <c r="AY1301" s="518">
        <v>2235</v>
      </c>
      <c r="AZ1301" s="518">
        <v>1560</v>
      </c>
      <c r="BA1301" s="518">
        <v>14424</v>
      </c>
      <c r="BB1301" s="518">
        <v>26252209</v>
      </c>
      <c r="BC1301" s="518">
        <v>1820</v>
      </c>
      <c r="BD1301" s="518">
        <v>3573</v>
      </c>
      <c r="BE1301" s="518">
        <v>3618</v>
      </c>
      <c r="BF1301" s="518">
        <v>4485</v>
      </c>
      <c r="BG1301" s="518">
        <v>1931</v>
      </c>
      <c r="BH1301" s="518">
        <v>4390</v>
      </c>
      <c r="BI1301" s="518">
        <v>30264</v>
      </c>
      <c r="BJ1301" s="518">
        <v>4134</v>
      </c>
      <c r="BK1301" s="518">
        <v>19926</v>
      </c>
      <c r="BL1301" s="518">
        <v>54324</v>
      </c>
      <c r="BM1301" s="518">
        <v>12997</v>
      </c>
      <c r="BN1301" s="518">
        <v>9787</v>
      </c>
      <c r="BO1301" s="518">
        <v>8349</v>
      </c>
      <c r="BP1301" s="518">
        <v>6460</v>
      </c>
      <c r="BQ1301" s="518">
        <v>50144</v>
      </c>
      <c r="BR1301" s="518">
        <v>40381</v>
      </c>
      <c r="BS1301" s="518">
        <v>12713</v>
      </c>
      <c r="BT1301" s="518">
        <v>8253</v>
      </c>
      <c r="BU1301" s="518">
        <v>614</v>
      </c>
      <c r="BV1301" s="518">
        <v>449</v>
      </c>
      <c r="BW1301" s="518">
        <v>0</v>
      </c>
      <c r="BX1301" s="518">
        <v>0</v>
      </c>
      <c r="BY1301" s="518" t="s">
        <v>152</v>
      </c>
      <c r="BZ1301" s="518" t="s">
        <v>152</v>
      </c>
      <c r="CA1301" s="518">
        <v>14</v>
      </c>
      <c r="CB1301" s="518">
        <v>9585</v>
      </c>
      <c r="CC1301" s="518">
        <v>685</v>
      </c>
      <c r="CD1301" s="518">
        <v>1366</v>
      </c>
      <c r="CE1301" s="518">
        <v>6641</v>
      </c>
      <c r="CF1301" s="518">
        <v>3672168</v>
      </c>
      <c r="CG1301" s="518">
        <v>553</v>
      </c>
      <c r="CH1301" s="518">
        <v>980</v>
      </c>
      <c r="CI1301" s="518">
        <v>952</v>
      </c>
      <c r="CJ1301" s="518">
        <v>3008323</v>
      </c>
      <c r="CK1301" s="518">
        <v>3160</v>
      </c>
      <c r="CL1301" s="518">
        <v>6842</v>
      </c>
      <c r="CM1301" s="518">
        <v>707</v>
      </c>
      <c r="CN1301" s="518">
        <v>2281523</v>
      </c>
      <c r="CO1301" s="518">
        <v>3227</v>
      </c>
      <c r="CP1301" s="518">
        <v>6997</v>
      </c>
      <c r="CQ1301" s="518">
        <v>36055</v>
      </c>
      <c r="CR1301" s="518">
        <v>106956483</v>
      </c>
      <c r="CS1301" s="518">
        <v>2966</v>
      </c>
      <c r="CT1301" s="518">
        <v>6316</v>
      </c>
      <c r="CU1301" s="518">
        <v>4</v>
      </c>
      <c r="CV1301" s="518">
        <v>21615</v>
      </c>
      <c r="CW1301" s="518">
        <v>5404</v>
      </c>
      <c r="CX1301" s="518">
        <v>6818</v>
      </c>
      <c r="CY1301" s="518">
        <v>207</v>
      </c>
      <c r="CZ1301" s="518">
        <v>3729357</v>
      </c>
      <c r="DA1301" s="518">
        <v>18016</v>
      </c>
      <c r="DB1301" s="518">
        <v>45238</v>
      </c>
      <c r="DC1301" s="518">
        <v>1284</v>
      </c>
      <c r="DD1301" s="518">
        <v>13949257</v>
      </c>
      <c r="DE1301" s="518">
        <v>10864</v>
      </c>
      <c r="DF1301" s="518">
        <v>22063</v>
      </c>
      <c r="DG1301" s="518">
        <v>55</v>
      </c>
      <c r="DH1301" s="518">
        <v>803844</v>
      </c>
      <c r="DI1301" s="518">
        <v>14615</v>
      </c>
      <c r="DJ1301" s="518">
        <v>38835</v>
      </c>
      <c r="DK1301" s="518">
        <v>83</v>
      </c>
      <c r="DL1301" s="518">
        <v>23375</v>
      </c>
      <c r="DM1301" s="518">
        <v>282</v>
      </c>
      <c r="DN1301" s="518">
        <v>487</v>
      </c>
      <c r="DO1301" s="518">
        <v>2972</v>
      </c>
      <c r="DP1301" s="518">
        <v>71713</v>
      </c>
      <c r="DQ1301" s="518">
        <v>24</v>
      </c>
      <c r="DR1301" s="518">
        <v>50</v>
      </c>
      <c r="DS1301" s="518">
        <v>29</v>
      </c>
      <c r="DT1301" s="518">
        <v>56876</v>
      </c>
      <c r="DU1301" s="518">
        <v>1961</v>
      </c>
      <c r="DV1301" s="518">
        <v>3971</v>
      </c>
      <c r="DW1301" s="518">
        <v>22</v>
      </c>
      <c r="DX1301" s="518">
        <v>36333</v>
      </c>
      <c r="DY1301" s="518">
        <v>96565362</v>
      </c>
      <c r="DZ1301" s="518">
        <v>2658</v>
      </c>
      <c r="EA1301" s="518">
        <v>5984</v>
      </c>
      <c r="EB1301" s="518">
        <v>27492</v>
      </c>
      <c r="EC1301" s="518">
        <v>14129</v>
      </c>
      <c r="ED1301" s="518">
        <v>6248</v>
      </c>
      <c r="EE1301" s="518">
        <v>48261332</v>
      </c>
      <c r="EF1301" s="518">
        <v>0</v>
      </c>
      <c r="EG1301" s="518">
        <v>65</v>
      </c>
      <c r="EH1301" s="518">
        <v>192</v>
      </c>
      <c r="EI1301" s="518"/>
      <c r="EJ1301" s="475"/>
      <c r="EK1301" s="475"/>
      <c r="EL1301" s="475"/>
      <c r="EM1301" s="475"/>
      <c r="EN1301" s="475"/>
      <c r="EO1301" s="475"/>
      <c r="EP1301" s="475"/>
      <c r="EQ1301" s="475"/>
      <c r="ER1301" s="475"/>
      <c r="ES1301" s="475"/>
      <c r="ET1301" s="475"/>
      <c r="EU1301" s="475"/>
      <c r="EV1301" s="475"/>
      <c r="EW1301" s="475"/>
      <c r="EX1301" s="475"/>
      <c r="EY1301" s="475"/>
      <c r="EZ1301" s="476"/>
      <c r="FA1301" s="446">
        <f t="shared" si="2545"/>
        <v>2</v>
      </c>
      <c r="FB1301" s="417">
        <f t="shared" ref="FB1301:FB1364" si="2567">LEFT($B1301,4)+IF(FA1301&lt;4,1,0)</f>
        <v>2024</v>
      </c>
      <c r="FC1301" s="448">
        <f t="shared" ref="FC1301:FC1364" si="2568">DATE($FB1301,$FA1301,1)</f>
        <v>45323</v>
      </c>
      <c r="FD1301" s="449">
        <f t="shared" ref="FD1301:FD1364" si="2569">DAY(EOMONTH($FC1301,0))</f>
        <v>29</v>
      </c>
      <c r="FE1301" s="450"/>
      <c r="FF1301" s="451">
        <f t="shared" si="2557"/>
        <v>0.47742971887550201</v>
      </c>
      <c r="FG1301" s="450"/>
      <c r="FH1301" s="452">
        <f t="shared" si="2546"/>
        <v>1.9529676934635611</v>
      </c>
      <c r="FI1301" s="452">
        <f t="shared" si="2547"/>
        <v>1.4706235912847483</v>
      </c>
      <c r="FJ1301" s="452">
        <f t="shared" si="2548"/>
        <v>1.9612403100775193</v>
      </c>
      <c r="FK1301" s="452">
        <f t="shared" si="2549"/>
        <v>1.5175005872680292</v>
      </c>
      <c r="FL1301" s="452">
        <f t="shared" si="2550"/>
        <v>1.3295858301956833</v>
      </c>
      <c r="FM1301" s="452">
        <f t="shared" si="2551"/>
        <v>1.0707164448215516</v>
      </c>
      <c r="FN1301" s="452">
        <f t="shared" si="2552"/>
        <v>1.6688107114728274</v>
      </c>
      <c r="FO1301" s="452">
        <f t="shared" si="2553"/>
        <v>1.0833552113415594</v>
      </c>
      <c r="FP1301" s="452">
        <f t="shared" si="2554"/>
        <v>1.3797752808988764</v>
      </c>
      <c r="FQ1301" s="452">
        <f t="shared" si="2555"/>
        <v>1.0089887640449438</v>
      </c>
      <c r="FR1301" s="453"/>
      <c r="FS1301" s="446">
        <f t="shared" si="2563"/>
        <v>153288</v>
      </c>
      <c r="FT1301" s="446">
        <f t="shared" si="2563"/>
        <v>1379592</v>
      </c>
      <c r="FU1301" s="446">
        <f t="shared" si="2563"/>
        <v>4292064</v>
      </c>
      <c r="FV1301" s="446">
        <f t="shared" si="2563"/>
        <v>10653516</v>
      </c>
      <c r="FW1301" s="446">
        <f t="shared" si="2563"/>
        <v>6521900</v>
      </c>
      <c r="FX1301" s="446">
        <f t="shared" si="2563"/>
        <v>7794567</v>
      </c>
      <c r="FY1301" s="446">
        <f t="shared" si="2563"/>
        <v>239031332</v>
      </c>
      <c r="FZ1301" s="446">
        <f t="shared" si="2563"/>
        <v>198646968</v>
      </c>
      <c r="GA1301" s="446">
        <f t="shared" si="2563"/>
        <v>10829520</v>
      </c>
      <c r="GB1301" s="446">
        <f t="shared" si="2559"/>
        <v>51536952</v>
      </c>
      <c r="GC1301" s="446">
        <f t="shared" si="2559"/>
        <v>7930974</v>
      </c>
      <c r="GD1301" s="446" t="str">
        <f t="shared" si="2566"/>
        <v>-</v>
      </c>
      <c r="GE1301" s="446">
        <f t="shared" si="2566"/>
        <v>19124</v>
      </c>
      <c r="GF1301" s="446">
        <f t="shared" si="2566"/>
        <v>6508180</v>
      </c>
      <c r="GG1301" s="446">
        <f t="shared" si="2566"/>
        <v>6513584</v>
      </c>
      <c r="GH1301" s="446">
        <f t="shared" si="2566"/>
        <v>4946879</v>
      </c>
      <c r="GI1301" s="446">
        <f t="shared" si="2566"/>
        <v>227723380</v>
      </c>
      <c r="GJ1301" s="446">
        <f t="shared" si="2566"/>
        <v>27272</v>
      </c>
      <c r="GK1301" s="446">
        <f t="shared" si="2566"/>
        <v>9364266</v>
      </c>
      <c r="GL1301" s="446">
        <f t="shared" si="2566"/>
        <v>28328892</v>
      </c>
      <c r="GM1301" s="446">
        <f t="shared" si="2566"/>
        <v>2135925</v>
      </c>
      <c r="GN1301" s="446">
        <f t="shared" si="2529"/>
        <v>115159</v>
      </c>
      <c r="GO1301" s="446">
        <f t="shared" si="2562"/>
        <v>40421</v>
      </c>
      <c r="GP1301" s="446">
        <f t="shared" si="2562"/>
        <v>148600</v>
      </c>
      <c r="GQ1301" s="446">
        <f t="shared" si="2562"/>
        <v>217416672</v>
      </c>
      <c r="GR1301" s="446"/>
      <c r="GS1301" s="446"/>
      <c r="GT1301" s="446"/>
      <c r="GU1301" s="446"/>
      <c r="GV1301" s="416"/>
    </row>
    <row r="1302" spans="1:204" ht="9.75" customHeight="1" x14ac:dyDescent="0.2">
      <c r="A1302" s="417" t="str">
        <f t="shared" si="2535"/>
        <v>2023-24FEBRUARYRYC</v>
      </c>
      <c r="B1302" s="458" t="str">
        <f t="shared" si="2560"/>
        <v>2023-24</v>
      </c>
      <c r="C1302" s="402" t="s">
        <v>657</v>
      </c>
      <c r="D1302" s="458" t="str">
        <f t="shared" si="2564"/>
        <v>Y61</v>
      </c>
      <c r="E1302" s="458" t="str">
        <f t="shared" si="2565"/>
        <v>East of England</v>
      </c>
      <c r="F1302" s="478" t="s">
        <v>453</v>
      </c>
      <c r="G1302" s="478" t="s">
        <v>687</v>
      </c>
      <c r="H1302" s="510">
        <v>113451</v>
      </c>
      <c r="I1302" s="510">
        <v>83930</v>
      </c>
      <c r="J1302" s="510">
        <v>835998</v>
      </c>
      <c r="K1302" s="510">
        <v>10</v>
      </c>
      <c r="L1302" s="510">
        <v>0</v>
      </c>
      <c r="M1302" s="510">
        <v>38</v>
      </c>
      <c r="N1302" s="510">
        <v>73</v>
      </c>
      <c r="O1302" s="510">
        <v>143</v>
      </c>
      <c r="P1302" s="510">
        <v>447</v>
      </c>
      <c r="Q1302" s="510">
        <v>7</v>
      </c>
      <c r="R1302" s="510">
        <v>2885</v>
      </c>
      <c r="S1302" s="510">
        <v>71225</v>
      </c>
      <c r="T1302" s="510">
        <v>8187</v>
      </c>
      <c r="U1302" s="510">
        <v>5231</v>
      </c>
      <c r="V1302" s="510">
        <v>39515</v>
      </c>
      <c r="W1302" s="510">
        <v>14413</v>
      </c>
      <c r="X1302" s="510">
        <v>382</v>
      </c>
      <c r="Y1302" s="510">
        <v>4606738</v>
      </c>
      <c r="Z1302" s="510">
        <v>563</v>
      </c>
      <c r="AA1302" s="510">
        <v>1058</v>
      </c>
      <c r="AB1302" s="510">
        <v>3775021</v>
      </c>
      <c r="AC1302" s="510">
        <v>722</v>
      </c>
      <c r="AD1302" s="510">
        <v>1322</v>
      </c>
      <c r="AE1302" s="510">
        <v>106795543</v>
      </c>
      <c r="AF1302" s="510">
        <v>2703</v>
      </c>
      <c r="AG1302" s="510">
        <v>5899</v>
      </c>
      <c r="AH1302" s="510">
        <v>116880698</v>
      </c>
      <c r="AI1302" s="510">
        <v>8109</v>
      </c>
      <c r="AJ1302" s="510">
        <v>18573</v>
      </c>
      <c r="AK1302" s="510">
        <v>4914902</v>
      </c>
      <c r="AL1302" s="510">
        <v>12866</v>
      </c>
      <c r="AM1302" s="510">
        <v>35524</v>
      </c>
      <c r="AN1302" s="510">
        <v>189</v>
      </c>
      <c r="AO1302" s="510">
        <v>2283</v>
      </c>
      <c r="AP1302" s="510">
        <v>2584</v>
      </c>
      <c r="AQ1302" s="510">
        <v>8704391</v>
      </c>
      <c r="AR1302" s="510">
        <v>3369</v>
      </c>
      <c r="AS1302" s="510">
        <v>7932</v>
      </c>
      <c r="AT1302" s="510">
        <v>7398</v>
      </c>
      <c r="AU1302" s="510">
        <v>415</v>
      </c>
      <c r="AV1302" s="510">
        <v>5447</v>
      </c>
      <c r="AW1302" s="510">
        <v>8720</v>
      </c>
      <c r="AX1302" s="510">
        <v>138</v>
      </c>
      <c r="AY1302" s="510">
        <v>1398</v>
      </c>
      <c r="AZ1302" s="510">
        <v>1338</v>
      </c>
      <c r="BA1302" s="510">
        <v>13206</v>
      </c>
      <c r="BB1302" s="510">
        <v>45634510</v>
      </c>
      <c r="BC1302" s="510">
        <v>3456</v>
      </c>
      <c r="BD1302" s="510">
        <v>7195</v>
      </c>
      <c r="BE1302" s="510">
        <v>346</v>
      </c>
      <c r="BF1302" s="510">
        <v>4671</v>
      </c>
      <c r="BG1302" s="510">
        <v>5667</v>
      </c>
      <c r="BH1302" s="510">
        <v>2522</v>
      </c>
      <c r="BI1302" s="510">
        <v>37462</v>
      </c>
      <c r="BJ1302" s="510">
        <v>2301</v>
      </c>
      <c r="BK1302" s="510">
        <v>24064</v>
      </c>
      <c r="BL1302" s="510">
        <v>63827</v>
      </c>
      <c r="BM1302" s="510">
        <v>18352</v>
      </c>
      <c r="BN1302" s="510">
        <v>12674</v>
      </c>
      <c r="BO1302" s="510">
        <v>11364</v>
      </c>
      <c r="BP1302" s="510">
        <v>7973</v>
      </c>
      <c r="BQ1302" s="510">
        <v>62125</v>
      </c>
      <c r="BR1302" s="510">
        <v>43177</v>
      </c>
      <c r="BS1302" s="510">
        <v>27189</v>
      </c>
      <c r="BT1302" s="510">
        <v>16107</v>
      </c>
      <c r="BU1302" s="510">
        <v>664</v>
      </c>
      <c r="BV1302" s="510">
        <v>416</v>
      </c>
      <c r="BW1302" s="510">
        <v>5</v>
      </c>
      <c r="BX1302" s="510">
        <v>2667</v>
      </c>
      <c r="BY1302" s="510">
        <v>533</v>
      </c>
      <c r="BZ1302" s="510">
        <v>742</v>
      </c>
      <c r="CA1302" s="510">
        <v>1</v>
      </c>
      <c r="CB1302" s="510">
        <v>1052</v>
      </c>
      <c r="CC1302" s="510">
        <v>1052</v>
      </c>
      <c r="CD1302" s="510">
        <v>1052</v>
      </c>
      <c r="CE1302" s="510">
        <v>8181</v>
      </c>
      <c r="CF1302" s="510">
        <v>4603019</v>
      </c>
      <c r="CG1302" s="510">
        <v>563</v>
      </c>
      <c r="CH1302" s="510">
        <v>1058</v>
      </c>
      <c r="CI1302" s="510">
        <v>3206</v>
      </c>
      <c r="CJ1302" s="510">
        <v>9299519</v>
      </c>
      <c r="CK1302" s="510">
        <v>2901</v>
      </c>
      <c r="CL1302" s="510">
        <v>6010</v>
      </c>
      <c r="CM1302" s="510">
        <v>1010</v>
      </c>
      <c r="CN1302" s="510">
        <v>2669751</v>
      </c>
      <c r="CO1302" s="510">
        <v>2643</v>
      </c>
      <c r="CP1302" s="510">
        <v>5903</v>
      </c>
      <c r="CQ1302" s="510">
        <v>35299</v>
      </c>
      <c r="CR1302" s="510">
        <v>94826273</v>
      </c>
      <c r="CS1302" s="510">
        <v>2686</v>
      </c>
      <c r="CT1302" s="510">
        <v>5889</v>
      </c>
      <c r="CU1302" s="510">
        <v>332</v>
      </c>
      <c r="CV1302" s="510">
        <v>5012948</v>
      </c>
      <c r="CW1302" s="510">
        <v>15099</v>
      </c>
      <c r="CX1302" s="510">
        <v>41378</v>
      </c>
      <c r="CY1302" s="510">
        <v>173</v>
      </c>
      <c r="CZ1302" s="510">
        <v>1633633</v>
      </c>
      <c r="DA1302" s="510">
        <v>9443</v>
      </c>
      <c r="DB1302" s="510">
        <v>26262</v>
      </c>
      <c r="DC1302" s="510">
        <v>740</v>
      </c>
      <c r="DD1302" s="510">
        <v>13425316</v>
      </c>
      <c r="DE1302" s="510">
        <v>18142</v>
      </c>
      <c r="DF1302" s="510">
        <v>50976</v>
      </c>
      <c r="DG1302" s="510">
        <v>78</v>
      </c>
      <c r="DH1302" s="510">
        <v>991236</v>
      </c>
      <c r="DI1302" s="510">
        <v>12708</v>
      </c>
      <c r="DJ1302" s="510">
        <v>37968</v>
      </c>
      <c r="DK1302" s="510">
        <v>588</v>
      </c>
      <c r="DL1302" s="510">
        <v>194971</v>
      </c>
      <c r="DM1302" s="510">
        <v>332</v>
      </c>
      <c r="DN1302" s="510">
        <v>558</v>
      </c>
      <c r="DO1302" s="510">
        <v>5447</v>
      </c>
      <c r="DP1302" s="510">
        <v>256395</v>
      </c>
      <c r="DQ1302" s="510">
        <v>47</v>
      </c>
      <c r="DR1302" s="510">
        <v>91</v>
      </c>
      <c r="DS1302" s="510">
        <v>120</v>
      </c>
      <c r="DT1302" s="510">
        <v>217573</v>
      </c>
      <c r="DU1302" s="510">
        <v>1813</v>
      </c>
      <c r="DV1302" s="510">
        <v>3748</v>
      </c>
      <c r="DW1302" s="510">
        <v>110</v>
      </c>
      <c r="DX1302" s="510">
        <v>36746</v>
      </c>
      <c r="DY1302" s="510">
        <v>79539456</v>
      </c>
      <c r="DZ1302" s="510">
        <v>2165</v>
      </c>
      <c r="EA1302" s="510">
        <v>4597</v>
      </c>
      <c r="EB1302" s="510">
        <v>26465</v>
      </c>
      <c r="EC1302" s="510">
        <v>11821</v>
      </c>
      <c r="ED1302" s="510">
        <v>4988</v>
      </c>
      <c r="EE1302" s="510">
        <v>32656695</v>
      </c>
      <c r="EF1302" s="510">
        <v>3484</v>
      </c>
      <c r="EG1302" s="510">
        <v>85</v>
      </c>
      <c r="EH1302" s="510">
        <v>32</v>
      </c>
      <c r="EI1302" s="510"/>
      <c r="EJ1302" s="479"/>
      <c r="EK1302" s="479"/>
      <c r="EL1302" s="479"/>
      <c r="EM1302" s="479"/>
      <c r="EN1302" s="479"/>
      <c r="EO1302" s="479"/>
      <c r="EP1302" s="479"/>
      <c r="EQ1302" s="479"/>
      <c r="ER1302" s="479"/>
      <c r="ES1302" s="479"/>
      <c r="ET1302" s="479"/>
      <c r="EU1302" s="479"/>
      <c r="EV1302" s="479"/>
      <c r="EW1302" s="479"/>
      <c r="EX1302" s="479"/>
      <c r="EY1302" s="479"/>
      <c r="EZ1302" s="516"/>
      <c r="FA1302" s="446">
        <f t="shared" si="2545"/>
        <v>2</v>
      </c>
      <c r="FB1302" s="417">
        <f t="shared" si="2567"/>
        <v>2024</v>
      </c>
      <c r="FC1302" s="448">
        <f t="shared" si="2568"/>
        <v>45323</v>
      </c>
      <c r="FD1302" s="449">
        <f t="shared" si="2569"/>
        <v>29</v>
      </c>
      <c r="FE1302" s="450"/>
      <c r="FF1302" s="451">
        <f t="shared" si="2557"/>
        <v>0.70374677002583974</v>
      </c>
      <c r="FG1302" s="450"/>
      <c r="FH1302" s="452">
        <f t="shared" si="2546"/>
        <v>2.2416025406131674</v>
      </c>
      <c r="FI1302" s="452">
        <f t="shared" si="2547"/>
        <v>1.5480640039086357</v>
      </c>
      <c r="FJ1302" s="452">
        <f t="shared" si="2548"/>
        <v>2.1724335691072452</v>
      </c>
      <c r="FK1302" s="452">
        <f t="shared" si="2549"/>
        <v>1.5241827566430892</v>
      </c>
      <c r="FL1302" s="452">
        <f t="shared" si="2550"/>
        <v>1.5721877767936228</v>
      </c>
      <c r="FM1302" s="452">
        <f t="shared" si="2551"/>
        <v>1.0926736682272555</v>
      </c>
      <c r="FN1302" s="452">
        <f t="shared" si="2552"/>
        <v>1.886421980156803</v>
      </c>
      <c r="FO1302" s="452">
        <f t="shared" si="2553"/>
        <v>1.1175327829043225</v>
      </c>
      <c r="FP1302" s="452">
        <f t="shared" si="2554"/>
        <v>1.7382198952879582</v>
      </c>
      <c r="FQ1302" s="452">
        <f t="shared" si="2555"/>
        <v>1.0890052356020943</v>
      </c>
      <c r="FR1302" s="453"/>
      <c r="FS1302" s="446">
        <f t="shared" si="2563"/>
        <v>0</v>
      </c>
      <c r="FT1302" s="446">
        <f t="shared" si="2563"/>
        <v>3189340</v>
      </c>
      <c r="FU1302" s="446">
        <f t="shared" si="2563"/>
        <v>6126890</v>
      </c>
      <c r="FV1302" s="446">
        <f t="shared" si="2563"/>
        <v>12001990</v>
      </c>
      <c r="FW1302" s="446">
        <f t="shared" si="2563"/>
        <v>8661846</v>
      </c>
      <c r="FX1302" s="446">
        <f t="shared" si="2563"/>
        <v>6915382</v>
      </c>
      <c r="FY1302" s="446">
        <f t="shared" si="2563"/>
        <v>233098985</v>
      </c>
      <c r="FZ1302" s="446">
        <f t="shared" si="2563"/>
        <v>267692649</v>
      </c>
      <c r="GA1302" s="446">
        <f t="shared" si="2563"/>
        <v>13570168</v>
      </c>
      <c r="GB1302" s="446">
        <f t="shared" si="2559"/>
        <v>95017170</v>
      </c>
      <c r="GC1302" s="446">
        <f t="shared" si="2559"/>
        <v>20496288</v>
      </c>
      <c r="GD1302" s="446">
        <f t="shared" si="2566"/>
        <v>3710</v>
      </c>
      <c r="GE1302" s="446">
        <f t="shared" si="2566"/>
        <v>1052</v>
      </c>
      <c r="GF1302" s="446">
        <f t="shared" si="2566"/>
        <v>8655498</v>
      </c>
      <c r="GG1302" s="446">
        <f t="shared" si="2566"/>
        <v>19268060</v>
      </c>
      <c r="GH1302" s="446">
        <f t="shared" si="2566"/>
        <v>5962030</v>
      </c>
      <c r="GI1302" s="446">
        <f t="shared" si="2566"/>
        <v>207875811</v>
      </c>
      <c r="GJ1302" s="446">
        <f t="shared" si="2566"/>
        <v>13737496</v>
      </c>
      <c r="GK1302" s="446">
        <f t="shared" si="2566"/>
        <v>4543326</v>
      </c>
      <c r="GL1302" s="446">
        <f t="shared" si="2566"/>
        <v>37722240</v>
      </c>
      <c r="GM1302" s="446">
        <f t="shared" si="2566"/>
        <v>2961504</v>
      </c>
      <c r="GN1302" s="446">
        <f t="shared" si="2529"/>
        <v>449760</v>
      </c>
      <c r="GO1302" s="446">
        <f t="shared" si="2562"/>
        <v>328104</v>
      </c>
      <c r="GP1302" s="446">
        <f t="shared" si="2562"/>
        <v>495677</v>
      </c>
      <c r="GQ1302" s="446">
        <f t="shared" si="2562"/>
        <v>168921362</v>
      </c>
      <c r="GR1302" s="446"/>
      <c r="GS1302" s="446"/>
      <c r="GT1302" s="446"/>
      <c r="GU1302" s="446"/>
      <c r="GV1302" s="416"/>
    </row>
    <row r="1303" spans="1:204" ht="9.75" customHeight="1" x14ac:dyDescent="0.2">
      <c r="A1303" s="417" t="str">
        <f t="shared" si="2535"/>
        <v>2023-24FEBRUARYR1F</v>
      </c>
      <c r="B1303" s="458" t="str">
        <f t="shared" si="2560"/>
        <v>2023-24</v>
      </c>
      <c r="C1303" s="402" t="s">
        <v>657</v>
      </c>
      <c r="D1303" s="458" t="str">
        <f t="shared" si="2564"/>
        <v>Y59</v>
      </c>
      <c r="E1303" s="458" t="str">
        <f t="shared" si="2565"/>
        <v>South East</v>
      </c>
      <c r="F1303" s="478" t="s">
        <v>458</v>
      </c>
      <c r="G1303" s="478" t="s">
        <v>688</v>
      </c>
      <c r="H1303" s="510">
        <v>3075</v>
      </c>
      <c r="I1303" s="510">
        <v>1541</v>
      </c>
      <c r="J1303" s="510">
        <v>8732</v>
      </c>
      <c r="K1303" s="510">
        <v>6</v>
      </c>
      <c r="L1303" s="510">
        <v>0</v>
      </c>
      <c r="M1303" s="510">
        <v>1</v>
      </c>
      <c r="N1303" s="510">
        <v>35</v>
      </c>
      <c r="O1303" s="510">
        <v>135</v>
      </c>
      <c r="P1303" s="510">
        <v>8</v>
      </c>
      <c r="Q1303" s="510">
        <v>0</v>
      </c>
      <c r="R1303" s="510">
        <v>46</v>
      </c>
      <c r="S1303" s="510">
        <v>2374</v>
      </c>
      <c r="T1303" s="510">
        <v>115</v>
      </c>
      <c r="U1303" s="510">
        <v>81</v>
      </c>
      <c r="V1303" s="510">
        <v>1139</v>
      </c>
      <c r="W1303" s="510">
        <v>749</v>
      </c>
      <c r="X1303" s="510">
        <v>50</v>
      </c>
      <c r="Y1303" s="510">
        <v>69197</v>
      </c>
      <c r="Z1303" s="510">
        <v>602</v>
      </c>
      <c r="AA1303" s="510">
        <v>1083</v>
      </c>
      <c r="AB1303" s="510">
        <v>52056</v>
      </c>
      <c r="AC1303" s="510">
        <v>643</v>
      </c>
      <c r="AD1303" s="510">
        <v>1114</v>
      </c>
      <c r="AE1303" s="510">
        <v>1726939</v>
      </c>
      <c r="AF1303" s="510">
        <v>1516</v>
      </c>
      <c r="AG1303" s="510">
        <v>3141</v>
      </c>
      <c r="AH1303" s="510">
        <v>3408675</v>
      </c>
      <c r="AI1303" s="510">
        <v>4551</v>
      </c>
      <c r="AJ1303" s="510">
        <v>10774</v>
      </c>
      <c r="AK1303" s="510">
        <v>348371</v>
      </c>
      <c r="AL1303" s="510">
        <v>6967</v>
      </c>
      <c r="AM1303" s="510">
        <v>17818</v>
      </c>
      <c r="AN1303" s="510" t="s">
        <v>152</v>
      </c>
      <c r="AO1303" s="510">
        <v>81</v>
      </c>
      <c r="AP1303" s="510">
        <v>4</v>
      </c>
      <c r="AQ1303" s="510">
        <v>6048</v>
      </c>
      <c r="AR1303" s="510">
        <v>1512</v>
      </c>
      <c r="AS1303" s="510">
        <v>2236</v>
      </c>
      <c r="AT1303" s="510">
        <v>172</v>
      </c>
      <c r="AU1303" s="510">
        <v>0</v>
      </c>
      <c r="AV1303" s="510">
        <v>11</v>
      </c>
      <c r="AW1303" s="510">
        <v>35</v>
      </c>
      <c r="AX1303" s="510">
        <v>6</v>
      </c>
      <c r="AY1303" s="510">
        <v>155</v>
      </c>
      <c r="AZ1303" s="510">
        <v>16</v>
      </c>
      <c r="BA1303" s="510" t="s">
        <v>152</v>
      </c>
      <c r="BB1303" s="510" t="s">
        <v>152</v>
      </c>
      <c r="BC1303" s="510" t="s">
        <v>152</v>
      </c>
      <c r="BD1303" s="510" t="s">
        <v>152</v>
      </c>
      <c r="BE1303" s="510" t="s">
        <v>152</v>
      </c>
      <c r="BF1303" s="510" t="s">
        <v>152</v>
      </c>
      <c r="BG1303" s="510" t="s">
        <v>152</v>
      </c>
      <c r="BH1303" s="510" t="s">
        <v>152</v>
      </c>
      <c r="BI1303" s="510">
        <v>1395</v>
      </c>
      <c r="BJ1303" s="510">
        <v>18</v>
      </c>
      <c r="BK1303" s="510">
        <v>789</v>
      </c>
      <c r="BL1303" s="510">
        <v>2202</v>
      </c>
      <c r="BM1303" s="510">
        <v>186</v>
      </c>
      <c r="BN1303" s="510">
        <v>153</v>
      </c>
      <c r="BO1303" s="510">
        <v>128</v>
      </c>
      <c r="BP1303" s="510">
        <v>107</v>
      </c>
      <c r="BQ1303" s="510">
        <v>1108</v>
      </c>
      <c r="BR1303" s="510">
        <v>1023</v>
      </c>
      <c r="BS1303" s="510">
        <v>737</v>
      </c>
      <c r="BT1303" s="510">
        <v>659</v>
      </c>
      <c r="BU1303" s="510">
        <v>53</v>
      </c>
      <c r="BV1303" s="510">
        <v>47</v>
      </c>
      <c r="BW1303" s="510">
        <v>1</v>
      </c>
      <c r="BX1303" s="510">
        <v>1180</v>
      </c>
      <c r="BY1303" s="510">
        <v>1180</v>
      </c>
      <c r="BZ1303" s="510">
        <v>1180</v>
      </c>
      <c r="CA1303" s="510">
        <v>0</v>
      </c>
      <c r="CB1303" s="510">
        <v>0</v>
      </c>
      <c r="CC1303" s="510" t="s">
        <v>152</v>
      </c>
      <c r="CD1303" s="510" t="s">
        <v>152</v>
      </c>
      <c r="CE1303" s="510">
        <v>114</v>
      </c>
      <c r="CF1303" s="510">
        <v>68017</v>
      </c>
      <c r="CG1303" s="510">
        <v>597</v>
      </c>
      <c r="CH1303" s="510">
        <v>1066</v>
      </c>
      <c r="CI1303" s="510">
        <v>97</v>
      </c>
      <c r="CJ1303" s="510">
        <v>151330</v>
      </c>
      <c r="CK1303" s="510">
        <v>1560</v>
      </c>
      <c r="CL1303" s="510">
        <v>3271</v>
      </c>
      <c r="CM1303" s="510">
        <v>9</v>
      </c>
      <c r="CN1303" s="510">
        <v>31965</v>
      </c>
      <c r="CO1303" s="510">
        <v>3552</v>
      </c>
      <c r="CP1303" s="510">
        <v>6808</v>
      </c>
      <c r="CQ1303" s="510">
        <v>1033</v>
      </c>
      <c r="CR1303" s="510">
        <v>1543644</v>
      </c>
      <c r="CS1303" s="510">
        <v>1494</v>
      </c>
      <c r="CT1303" s="510">
        <v>3101</v>
      </c>
      <c r="CU1303" s="510">
        <v>120</v>
      </c>
      <c r="CV1303" s="510">
        <v>510871</v>
      </c>
      <c r="CW1303" s="510">
        <v>4257</v>
      </c>
      <c r="CX1303" s="510">
        <v>8734</v>
      </c>
      <c r="CY1303" s="510">
        <v>35</v>
      </c>
      <c r="CZ1303" s="510">
        <v>394472</v>
      </c>
      <c r="DA1303" s="510">
        <v>11271</v>
      </c>
      <c r="DB1303" s="510">
        <v>20863</v>
      </c>
      <c r="DC1303" s="510">
        <v>18</v>
      </c>
      <c r="DD1303" s="510">
        <v>182466</v>
      </c>
      <c r="DE1303" s="510">
        <v>10137</v>
      </c>
      <c r="DF1303" s="510">
        <v>19083</v>
      </c>
      <c r="DG1303" s="510">
        <v>4</v>
      </c>
      <c r="DH1303" s="510">
        <v>27195</v>
      </c>
      <c r="DI1303" s="510">
        <v>6799</v>
      </c>
      <c r="DJ1303" s="510">
        <v>9107</v>
      </c>
      <c r="DK1303" s="510">
        <v>12</v>
      </c>
      <c r="DL1303" s="510">
        <v>2909</v>
      </c>
      <c r="DM1303" s="510">
        <v>242</v>
      </c>
      <c r="DN1303" s="510">
        <v>330</v>
      </c>
      <c r="DO1303" s="510">
        <v>61</v>
      </c>
      <c r="DP1303" s="510">
        <v>2732</v>
      </c>
      <c r="DQ1303" s="510">
        <v>45</v>
      </c>
      <c r="DR1303" s="510">
        <v>95</v>
      </c>
      <c r="DS1303" s="510">
        <v>2</v>
      </c>
      <c r="DT1303" s="510">
        <v>3832</v>
      </c>
      <c r="DU1303" s="510">
        <v>1916</v>
      </c>
      <c r="DV1303" s="510">
        <v>2379</v>
      </c>
      <c r="DW1303" s="510">
        <v>1</v>
      </c>
      <c r="DX1303" s="510">
        <v>1440</v>
      </c>
      <c r="DY1303" s="510">
        <v>1365363</v>
      </c>
      <c r="DZ1303" s="510">
        <v>948</v>
      </c>
      <c r="EA1303" s="510">
        <v>1489</v>
      </c>
      <c r="EB1303" s="510">
        <v>513</v>
      </c>
      <c r="EC1303" s="510">
        <v>84</v>
      </c>
      <c r="ED1303" s="510">
        <v>19</v>
      </c>
      <c r="EE1303" s="510">
        <v>111030</v>
      </c>
      <c r="EF1303" s="510">
        <v>25</v>
      </c>
      <c r="EG1303" s="510">
        <v>0</v>
      </c>
      <c r="EH1303" s="510">
        <v>7</v>
      </c>
      <c r="EI1303" s="510"/>
      <c r="EJ1303" s="479"/>
      <c r="EK1303" s="479"/>
      <c r="EL1303" s="479"/>
      <c r="EM1303" s="479"/>
      <c r="EN1303" s="479"/>
      <c r="EO1303" s="479"/>
      <c r="EP1303" s="479"/>
      <c r="EQ1303" s="479"/>
      <c r="ER1303" s="479"/>
      <c r="ES1303" s="479"/>
      <c r="ET1303" s="479"/>
      <c r="EU1303" s="479"/>
      <c r="EV1303" s="479"/>
      <c r="EW1303" s="479"/>
      <c r="EX1303" s="479"/>
      <c r="EY1303" s="479"/>
      <c r="EZ1303" s="476"/>
      <c r="FA1303" s="446">
        <f t="shared" si="2545"/>
        <v>2</v>
      </c>
      <c r="FB1303" s="417">
        <f t="shared" si="2567"/>
        <v>2024</v>
      </c>
      <c r="FC1303" s="448">
        <f t="shared" si="2568"/>
        <v>45323</v>
      </c>
      <c r="FD1303" s="449">
        <f t="shared" si="2569"/>
        <v>29</v>
      </c>
      <c r="FE1303" s="450"/>
      <c r="FF1303" s="451">
        <f t="shared" si="2557"/>
        <v>0.57009345794392519</v>
      </c>
      <c r="FG1303" s="450"/>
      <c r="FH1303" s="452">
        <f t="shared" si="2546"/>
        <v>1.6173913043478261</v>
      </c>
      <c r="FI1303" s="452">
        <f t="shared" si="2547"/>
        <v>1.3304347826086957</v>
      </c>
      <c r="FJ1303" s="452">
        <f t="shared" si="2548"/>
        <v>1.5802469135802468</v>
      </c>
      <c r="FK1303" s="452">
        <f t="shared" si="2549"/>
        <v>1.3209876543209877</v>
      </c>
      <c r="FL1303" s="452">
        <f t="shared" si="2550"/>
        <v>0.97278314310798941</v>
      </c>
      <c r="FM1303" s="452">
        <f t="shared" si="2551"/>
        <v>0.89815627743634763</v>
      </c>
      <c r="FN1303" s="452">
        <f t="shared" si="2552"/>
        <v>0.98397863818424569</v>
      </c>
      <c r="FO1303" s="452">
        <f t="shared" si="2553"/>
        <v>0.87983978638184246</v>
      </c>
      <c r="FP1303" s="452">
        <f t="shared" si="2554"/>
        <v>1.06</v>
      </c>
      <c r="FQ1303" s="452">
        <f t="shared" si="2555"/>
        <v>0.94</v>
      </c>
      <c r="FR1303" s="453"/>
      <c r="FS1303" s="446">
        <f t="shared" ref="FS1303:GA1312" si="2570">IFERROR(HLOOKUP(FS$1,$H$5:$HA$10112,MATCH($A1303,$A$5:$A$10112,0),0)*HLOOKUP(FS$2,$H$5:$HA$10112,MATCH($A1303,$A$5:$A$10112,0),0),"-")</f>
        <v>0</v>
      </c>
      <c r="FT1303" s="446">
        <f t="shared" si="2570"/>
        <v>1541</v>
      </c>
      <c r="FU1303" s="446">
        <f t="shared" si="2570"/>
        <v>53935</v>
      </c>
      <c r="FV1303" s="446">
        <f t="shared" si="2570"/>
        <v>208035</v>
      </c>
      <c r="FW1303" s="446">
        <f t="shared" si="2570"/>
        <v>124545</v>
      </c>
      <c r="FX1303" s="446">
        <f t="shared" si="2570"/>
        <v>90234</v>
      </c>
      <c r="FY1303" s="446">
        <f t="shared" si="2570"/>
        <v>3577599</v>
      </c>
      <c r="FZ1303" s="446">
        <f t="shared" si="2570"/>
        <v>8069726</v>
      </c>
      <c r="GA1303" s="446">
        <f t="shared" si="2570"/>
        <v>890900</v>
      </c>
      <c r="GB1303" s="446" t="str">
        <f t="shared" si="2559"/>
        <v>-</v>
      </c>
      <c r="GC1303" s="446">
        <f t="shared" si="2559"/>
        <v>8944</v>
      </c>
      <c r="GD1303" s="446">
        <f t="shared" si="2566"/>
        <v>1180</v>
      </c>
      <c r="GE1303" s="446" t="str">
        <f t="shared" si="2566"/>
        <v>-</v>
      </c>
      <c r="GF1303" s="446">
        <f t="shared" si="2566"/>
        <v>121524</v>
      </c>
      <c r="GG1303" s="446">
        <f t="shared" si="2566"/>
        <v>317287</v>
      </c>
      <c r="GH1303" s="446">
        <f t="shared" si="2566"/>
        <v>61272</v>
      </c>
      <c r="GI1303" s="446">
        <f t="shared" si="2566"/>
        <v>3203333</v>
      </c>
      <c r="GJ1303" s="446">
        <f t="shared" si="2566"/>
        <v>1048080</v>
      </c>
      <c r="GK1303" s="446">
        <f t="shared" si="2566"/>
        <v>730205</v>
      </c>
      <c r="GL1303" s="446">
        <f t="shared" si="2566"/>
        <v>343494</v>
      </c>
      <c r="GM1303" s="446">
        <f t="shared" si="2566"/>
        <v>36428</v>
      </c>
      <c r="GN1303" s="446">
        <f t="shared" ref="GN1303:GN1366" si="2571">IFERROR(HLOOKUP(GN$1,$H$5:$HA$10112,MATCH($A1303,$A$5:$A$10112,0),0)*HLOOKUP(GN$2,$H$5:$HA$10112,MATCH($A1303,$A$5:$A$10112,0),0),"-")</f>
        <v>4758</v>
      </c>
      <c r="GO1303" s="446">
        <f t="shared" si="2562"/>
        <v>3960</v>
      </c>
      <c r="GP1303" s="446">
        <f t="shared" si="2562"/>
        <v>5795</v>
      </c>
      <c r="GQ1303" s="446">
        <f t="shared" si="2562"/>
        <v>2144160</v>
      </c>
      <c r="GR1303" s="446"/>
      <c r="GS1303" s="446"/>
      <c r="GT1303" s="446"/>
      <c r="GU1303" s="446"/>
      <c r="GV1303" s="416"/>
    </row>
    <row r="1304" spans="1:204" ht="9.75" customHeight="1" x14ac:dyDescent="0.2">
      <c r="A1304" s="493" t="str">
        <f t="shared" si="2535"/>
        <v>2023-24FEBRUARYRRU</v>
      </c>
      <c r="B1304" s="494" t="str">
        <f t="shared" si="2560"/>
        <v>2023-24</v>
      </c>
      <c r="C1304" s="480" t="s">
        <v>657</v>
      </c>
      <c r="D1304" s="494" t="str">
        <f t="shared" si="2564"/>
        <v>Y56</v>
      </c>
      <c r="E1304" s="494" t="str">
        <f t="shared" si="2565"/>
        <v>London</v>
      </c>
      <c r="F1304" s="495" t="s">
        <v>454</v>
      </c>
      <c r="G1304" s="511" t="s">
        <v>689</v>
      </c>
      <c r="H1304" s="519">
        <v>151809</v>
      </c>
      <c r="I1304" s="519">
        <v>118098</v>
      </c>
      <c r="J1304" s="519">
        <v>325091</v>
      </c>
      <c r="K1304" s="519">
        <v>3</v>
      </c>
      <c r="L1304" s="519">
        <v>0</v>
      </c>
      <c r="M1304" s="519">
        <v>1</v>
      </c>
      <c r="N1304" s="519">
        <v>4</v>
      </c>
      <c r="O1304" s="519">
        <v>76</v>
      </c>
      <c r="P1304" s="519" t="s">
        <v>152</v>
      </c>
      <c r="Q1304" s="519">
        <v>0</v>
      </c>
      <c r="R1304" s="519">
        <v>1308</v>
      </c>
      <c r="S1304" s="519">
        <v>100930</v>
      </c>
      <c r="T1304" s="519">
        <v>12469</v>
      </c>
      <c r="U1304" s="519">
        <v>8896</v>
      </c>
      <c r="V1304" s="519">
        <v>52841</v>
      </c>
      <c r="W1304" s="519">
        <v>14066</v>
      </c>
      <c r="X1304" s="519">
        <v>713</v>
      </c>
      <c r="Y1304" s="519">
        <v>5494147</v>
      </c>
      <c r="Z1304" s="519">
        <v>441</v>
      </c>
      <c r="AA1304" s="519">
        <v>745</v>
      </c>
      <c r="AB1304" s="519">
        <v>5377615</v>
      </c>
      <c r="AC1304" s="519">
        <v>604</v>
      </c>
      <c r="AD1304" s="519">
        <v>1027</v>
      </c>
      <c r="AE1304" s="519">
        <v>117362546</v>
      </c>
      <c r="AF1304" s="519">
        <v>2221</v>
      </c>
      <c r="AG1304" s="519">
        <v>4945</v>
      </c>
      <c r="AH1304" s="519">
        <v>60447293</v>
      </c>
      <c r="AI1304" s="519">
        <v>4297</v>
      </c>
      <c r="AJ1304" s="519">
        <v>10454</v>
      </c>
      <c r="AK1304" s="519">
        <v>5194669</v>
      </c>
      <c r="AL1304" s="519">
        <v>7286</v>
      </c>
      <c r="AM1304" s="519">
        <v>14225</v>
      </c>
      <c r="AN1304" s="519">
        <v>1307</v>
      </c>
      <c r="AO1304" s="519">
        <v>2610</v>
      </c>
      <c r="AP1304" s="519">
        <v>899</v>
      </c>
      <c r="AQ1304" s="519">
        <v>1840015</v>
      </c>
      <c r="AR1304" s="519">
        <v>2047</v>
      </c>
      <c r="AS1304" s="519">
        <v>4555</v>
      </c>
      <c r="AT1304" s="519">
        <v>16593</v>
      </c>
      <c r="AU1304" s="519">
        <v>397</v>
      </c>
      <c r="AV1304" s="519">
        <v>4228</v>
      </c>
      <c r="AW1304" s="519" t="s">
        <v>152</v>
      </c>
      <c r="AX1304" s="519">
        <v>40</v>
      </c>
      <c r="AY1304" s="519">
        <v>11928</v>
      </c>
      <c r="AZ1304" s="519" t="s">
        <v>152</v>
      </c>
      <c r="BA1304" s="519">
        <v>11725</v>
      </c>
      <c r="BB1304" s="519">
        <v>27798910</v>
      </c>
      <c r="BC1304" s="519">
        <v>2371</v>
      </c>
      <c r="BD1304" s="519">
        <v>5443</v>
      </c>
      <c r="BE1304" s="519">
        <v>320</v>
      </c>
      <c r="BF1304" s="519">
        <v>2824</v>
      </c>
      <c r="BG1304" s="519">
        <v>7364</v>
      </c>
      <c r="BH1304" s="519">
        <v>1217</v>
      </c>
      <c r="BI1304" s="519">
        <v>53250</v>
      </c>
      <c r="BJ1304" s="519">
        <v>2353</v>
      </c>
      <c r="BK1304" s="519">
        <v>28734</v>
      </c>
      <c r="BL1304" s="519">
        <v>84337</v>
      </c>
      <c r="BM1304" s="519">
        <v>29682</v>
      </c>
      <c r="BN1304" s="519">
        <v>23810</v>
      </c>
      <c r="BO1304" s="519">
        <v>20478</v>
      </c>
      <c r="BP1304" s="519">
        <v>16974</v>
      </c>
      <c r="BQ1304" s="519">
        <v>78329</v>
      </c>
      <c r="BR1304" s="519">
        <v>59812</v>
      </c>
      <c r="BS1304" s="519">
        <v>25187</v>
      </c>
      <c r="BT1304" s="519">
        <v>15916</v>
      </c>
      <c r="BU1304" s="519">
        <v>997</v>
      </c>
      <c r="BV1304" s="519">
        <v>768</v>
      </c>
      <c r="BW1304" s="519">
        <v>57</v>
      </c>
      <c r="BX1304" s="519">
        <v>31422</v>
      </c>
      <c r="BY1304" s="519">
        <v>551</v>
      </c>
      <c r="BZ1304" s="519">
        <v>899</v>
      </c>
      <c r="CA1304" s="519">
        <v>42</v>
      </c>
      <c r="CB1304" s="519">
        <v>22744</v>
      </c>
      <c r="CC1304" s="519">
        <v>542</v>
      </c>
      <c r="CD1304" s="519">
        <v>1162</v>
      </c>
      <c r="CE1304" s="519">
        <v>12370</v>
      </c>
      <c r="CF1304" s="519">
        <v>5439981</v>
      </c>
      <c r="CG1304" s="519">
        <v>440</v>
      </c>
      <c r="CH1304" s="519">
        <v>745</v>
      </c>
      <c r="CI1304" s="519">
        <v>4138</v>
      </c>
      <c r="CJ1304" s="519">
        <v>10225922</v>
      </c>
      <c r="CK1304" s="519">
        <v>2471</v>
      </c>
      <c r="CL1304" s="519">
        <v>5477</v>
      </c>
      <c r="CM1304" s="519">
        <v>1217</v>
      </c>
      <c r="CN1304" s="519">
        <v>2577824</v>
      </c>
      <c r="CO1304" s="519">
        <v>2118</v>
      </c>
      <c r="CP1304" s="519">
        <v>4912</v>
      </c>
      <c r="CQ1304" s="519">
        <v>47486</v>
      </c>
      <c r="CR1304" s="519">
        <v>104558800</v>
      </c>
      <c r="CS1304" s="519">
        <v>2202</v>
      </c>
      <c r="CT1304" s="519">
        <v>4945</v>
      </c>
      <c r="CU1304" s="519">
        <v>1057</v>
      </c>
      <c r="CV1304" s="519">
        <v>6789195</v>
      </c>
      <c r="CW1304" s="519">
        <v>6423</v>
      </c>
      <c r="CX1304" s="519">
        <v>15163</v>
      </c>
      <c r="CY1304" s="519">
        <v>484</v>
      </c>
      <c r="CZ1304" s="519">
        <v>2087529</v>
      </c>
      <c r="DA1304" s="519">
        <v>4313</v>
      </c>
      <c r="DB1304" s="519">
        <v>11224</v>
      </c>
      <c r="DC1304" s="519">
        <v>1334</v>
      </c>
      <c r="DD1304" s="519">
        <v>11029341</v>
      </c>
      <c r="DE1304" s="519">
        <v>8268</v>
      </c>
      <c r="DF1304" s="519">
        <v>18060</v>
      </c>
      <c r="DG1304" s="519">
        <v>92</v>
      </c>
      <c r="DH1304" s="519">
        <v>619183</v>
      </c>
      <c r="DI1304" s="519">
        <v>6730</v>
      </c>
      <c r="DJ1304" s="519">
        <v>14346</v>
      </c>
      <c r="DK1304" s="519">
        <v>1034</v>
      </c>
      <c r="DL1304" s="519">
        <v>352572</v>
      </c>
      <c r="DM1304" s="519">
        <v>341</v>
      </c>
      <c r="DN1304" s="519">
        <v>555</v>
      </c>
      <c r="DO1304" s="519">
        <v>7265</v>
      </c>
      <c r="DP1304" s="519">
        <v>393306</v>
      </c>
      <c r="DQ1304" s="519">
        <v>54</v>
      </c>
      <c r="DR1304" s="519">
        <v>103</v>
      </c>
      <c r="DS1304" s="519">
        <v>89</v>
      </c>
      <c r="DT1304" s="519">
        <v>312938</v>
      </c>
      <c r="DU1304" s="519">
        <v>3516</v>
      </c>
      <c r="DV1304" s="519">
        <v>8320</v>
      </c>
      <c r="DW1304" s="519">
        <v>75</v>
      </c>
      <c r="DX1304" s="519">
        <v>53112</v>
      </c>
      <c r="DY1304" s="519">
        <v>75161080</v>
      </c>
      <c r="DZ1304" s="519">
        <v>1415</v>
      </c>
      <c r="EA1304" s="519">
        <v>2697</v>
      </c>
      <c r="EB1304" s="519">
        <v>35363</v>
      </c>
      <c r="EC1304" s="519">
        <v>14939</v>
      </c>
      <c r="ED1304" s="519">
        <v>980</v>
      </c>
      <c r="EE1304" s="519">
        <v>11942815</v>
      </c>
      <c r="EF1304" s="519">
        <v>1544</v>
      </c>
      <c r="EG1304" s="519">
        <v>97</v>
      </c>
      <c r="EH1304" s="519">
        <v>60</v>
      </c>
      <c r="EI1304" s="519"/>
      <c r="EJ1304" s="512"/>
      <c r="EK1304" s="512"/>
      <c r="EL1304" s="512"/>
      <c r="EM1304" s="512"/>
      <c r="EN1304" s="512"/>
      <c r="EO1304" s="512"/>
      <c r="EP1304" s="512"/>
      <c r="EQ1304" s="512"/>
      <c r="ER1304" s="512"/>
      <c r="ES1304" s="512"/>
      <c r="ET1304" s="512"/>
      <c r="EU1304" s="512"/>
      <c r="EV1304" s="512"/>
      <c r="EW1304" s="512"/>
      <c r="EX1304" s="512"/>
      <c r="EY1304" s="512"/>
      <c r="EZ1304" s="514"/>
      <c r="FA1304" s="520">
        <f t="shared" si="2545"/>
        <v>2</v>
      </c>
      <c r="FB1304" s="493">
        <f t="shared" si="2567"/>
        <v>2024</v>
      </c>
      <c r="FC1304" s="498">
        <f t="shared" si="2568"/>
        <v>45323</v>
      </c>
      <c r="FD1304" s="499">
        <f t="shared" si="2569"/>
        <v>29</v>
      </c>
      <c r="FE1304" s="500"/>
      <c r="FF1304" s="515" t="e">
        <f t="shared" si="2557"/>
        <v>#VALUE!</v>
      </c>
      <c r="FG1304" s="500"/>
      <c r="FH1304" s="481">
        <f t="shared" si="2546"/>
        <v>2.3804635496030153</v>
      </c>
      <c r="FI1304" s="481">
        <f t="shared" si="2547"/>
        <v>1.9095356484080519</v>
      </c>
      <c r="FJ1304" s="481">
        <f t="shared" si="2548"/>
        <v>2.3019334532374103</v>
      </c>
      <c r="FK1304" s="481">
        <f t="shared" si="2549"/>
        <v>1.9080485611510791</v>
      </c>
      <c r="FL1304" s="481">
        <f t="shared" si="2550"/>
        <v>1.4823527185329575</v>
      </c>
      <c r="FM1304" s="481">
        <f t="shared" si="2551"/>
        <v>1.1319240741091199</v>
      </c>
      <c r="FN1304" s="481">
        <f t="shared" si="2552"/>
        <v>1.7906298876724016</v>
      </c>
      <c r="FO1304" s="481">
        <f t="shared" si="2553"/>
        <v>1.1315228209867767</v>
      </c>
      <c r="FP1304" s="481">
        <f t="shared" si="2554"/>
        <v>1.3983169705469847</v>
      </c>
      <c r="FQ1304" s="481">
        <f t="shared" si="2555"/>
        <v>1.0771388499298737</v>
      </c>
      <c r="FR1304" s="501"/>
      <c r="FS1304" s="482">
        <f t="shared" si="2570"/>
        <v>0</v>
      </c>
      <c r="FT1304" s="482">
        <f t="shared" si="2570"/>
        <v>118098</v>
      </c>
      <c r="FU1304" s="482">
        <f t="shared" si="2570"/>
        <v>472392</v>
      </c>
      <c r="FV1304" s="482">
        <f t="shared" si="2570"/>
        <v>8975448</v>
      </c>
      <c r="FW1304" s="482">
        <f t="shared" si="2570"/>
        <v>9289405</v>
      </c>
      <c r="FX1304" s="482">
        <f t="shared" si="2570"/>
        <v>9136192</v>
      </c>
      <c r="FY1304" s="482">
        <f t="shared" si="2570"/>
        <v>261298745</v>
      </c>
      <c r="FZ1304" s="482">
        <f t="shared" si="2570"/>
        <v>147045964</v>
      </c>
      <c r="GA1304" s="482">
        <f t="shared" si="2570"/>
        <v>10142425</v>
      </c>
      <c r="GB1304" s="482">
        <f t="shared" si="2559"/>
        <v>63819175</v>
      </c>
      <c r="GC1304" s="482">
        <f t="shared" si="2559"/>
        <v>4094945</v>
      </c>
      <c r="GD1304" s="482">
        <f t="shared" si="2566"/>
        <v>51243</v>
      </c>
      <c r="GE1304" s="482">
        <f t="shared" si="2566"/>
        <v>48804</v>
      </c>
      <c r="GF1304" s="482">
        <f t="shared" si="2566"/>
        <v>9215650</v>
      </c>
      <c r="GG1304" s="482">
        <f t="shared" si="2566"/>
        <v>22663826</v>
      </c>
      <c r="GH1304" s="482">
        <f t="shared" si="2566"/>
        <v>5977904</v>
      </c>
      <c r="GI1304" s="482">
        <f t="shared" si="2566"/>
        <v>234818270</v>
      </c>
      <c r="GJ1304" s="482">
        <f t="shared" si="2566"/>
        <v>16027291</v>
      </c>
      <c r="GK1304" s="482">
        <f t="shared" si="2566"/>
        <v>5432416</v>
      </c>
      <c r="GL1304" s="482">
        <f t="shared" si="2566"/>
        <v>24092040</v>
      </c>
      <c r="GM1304" s="482">
        <f t="shared" si="2566"/>
        <v>1319832</v>
      </c>
      <c r="GN1304" s="482">
        <f t="shared" si="2571"/>
        <v>740480</v>
      </c>
      <c r="GO1304" s="482">
        <f t="shared" si="2562"/>
        <v>573870</v>
      </c>
      <c r="GP1304" s="482">
        <f t="shared" si="2562"/>
        <v>748295</v>
      </c>
      <c r="GQ1304" s="482">
        <f t="shared" si="2562"/>
        <v>143243064</v>
      </c>
      <c r="GR1304" s="482"/>
      <c r="GS1304" s="482"/>
      <c r="GT1304" s="482"/>
      <c r="GU1304" s="482"/>
      <c r="GV1304" s="502"/>
    </row>
    <row r="1305" spans="1:204" ht="9.75" customHeight="1" x14ac:dyDescent="0.2">
      <c r="A1305" s="417" t="str">
        <f t="shared" si="2535"/>
        <v>2023-24FEBRUARYRX6</v>
      </c>
      <c r="B1305" s="458" t="str">
        <f t="shared" si="2560"/>
        <v>2023-24</v>
      </c>
      <c r="C1305" s="402" t="s">
        <v>657</v>
      </c>
      <c r="D1305" s="458" t="str">
        <f t="shared" si="2564"/>
        <v>Y63</v>
      </c>
      <c r="E1305" s="458" t="str">
        <f t="shared" si="2565"/>
        <v>North East and Yorkshire</v>
      </c>
      <c r="F1305" s="478" t="s">
        <v>448</v>
      </c>
      <c r="G1305" s="478" t="s">
        <v>690</v>
      </c>
      <c r="H1305" s="510">
        <v>47712</v>
      </c>
      <c r="I1305" s="510">
        <v>32497</v>
      </c>
      <c r="J1305" s="510">
        <v>117275</v>
      </c>
      <c r="K1305" s="510">
        <v>4</v>
      </c>
      <c r="L1305" s="510">
        <v>0</v>
      </c>
      <c r="M1305" s="510">
        <v>8</v>
      </c>
      <c r="N1305" s="510">
        <v>19</v>
      </c>
      <c r="O1305" s="510">
        <v>73</v>
      </c>
      <c r="P1305" s="510">
        <v>209</v>
      </c>
      <c r="Q1305" s="510">
        <v>2309</v>
      </c>
      <c r="R1305" s="510">
        <v>12</v>
      </c>
      <c r="S1305" s="510">
        <v>35995</v>
      </c>
      <c r="T1305" s="510">
        <v>3123</v>
      </c>
      <c r="U1305" s="510">
        <v>1964</v>
      </c>
      <c r="V1305" s="510">
        <v>20099</v>
      </c>
      <c r="W1305" s="510">
        <v>7380</v>
      </c>
      <c r="X1305" s="510">
        <v>481</v>
      </c>
      <c r="Y1305" s="510">
        <v>1307232</v>
      </c>
      <c r="Z1305" s="510">
        <v>419</v>
      </c>
      <c r="AA1305" s="510">
        <v>724</v>
      </c>
      <c r="AB1305" s="510">
        <v>929482</v>
      </c>
      <c r="AC1305" s="510">
        <v>473</v>
      </c>
      <c r="AD1305" s="510">
        <v>830</v>
      </c>
      <c r="AE1305" s="510">
        <v>40429039</v>
      </c>
      <c r="AF1305" s="510">
        <v>2011</v>
      </c>
      <c r="AG1305" s="510">
        <v>4063</v>
      </c>
      <c r="AH1305" s="510">
        <v>38268804</v>
      </c>
      <c r="AI1305" s="510">
        <v>5185</v>
      </c>
      <c r="AJ1305" s="510">
        <v>11771</v>
      </c>
      <c r="AK1305" s="510">
        <v>2533818</v>
      </c>
      <c r="AL1305" s="510">
        <v>5268</v>
      </c>
      <c r="AM1305" s="510">
        <v>13599</v>
      </c>
      <c r="AN1305" s="510" t="s">
        <v>152</v>
      </c>
      <c r="AO1305" s="510">
        <v>1178</v>
      </c>
      <c r="AP1305" s="510">
        <v>1169</v>
      </c>
      <c r="AQ1305" s="510">
        <v>2963161</v>
      </c>
      <c r="AR1305" s="510">
        <v>2535</v>
      </c>
      <c r="AS1305" s="510">
        <v>5473</v>
      </c>
      <c r="AT1305" s="510">
        <v>2893</v>
      </c>
      <c r="AU1305" s="510">
        <v>27</v>
      </c>
      <c r="AV1305" s="510">
        <v>152</v>
      </c>
      <c r="AW1305" s="510">
        <v>1889</v>
      </c>
      <c r="AX1305" s="510">
        <v>164</v>
      </c>
      <c r="AY1305" s="510">
        <v>2550</v>
      </c>
      <c r="AZ1305" s="510">
        <v>0</v>
      </c>
      <c r="BA1305" s="510">
        <v>6028</v>
      </c>
      <c r="BB1305" s="510">
        <v>18403126</v>
      </c>
      <c r="BC1305" s="510">
        <v>3053</v>
      </c>
      <c r="BD1305" s="510">
        <v>6278</v>
      </c>
      <c r="BE1305" s="510">
        <v>106</v>
      </c>
      <c r="BF1305" s="510">
        <v>658</v>
      </c>
      <c r="BG1305" s="510">
        <v>3095</v>
      </c>
      <c r="BH1305" s="510">
        <v>2169</v>
      </c>
      <c r="BI1305" s="510">
        <v>19301</v>
      </c>
      <c r="BJ1305" s="510">
        <v>3031</v>
      </c>
      <c r="BK1305" s="510">
        <v>10770</v>
      </c>
      <c r="BL1305" s="510">
        <v>33102</v>
      </c>
      <c r="BM1305" s="510">
        <v>6460</v>
      </c>
      <c r="BN1305" s="510">
        <v>4815</v>
      </c>
      <c r="BO1305" s="510">
        <v>4036</v>
      </c>
      <c r="BP1305" s="510">
        <v>3042</v>
      </c>
      <c r="BQ1305" s="510">
        <v>26239</v>
      </c>
      <c r="BR1305" s="510">
        <v>21824</v>
      </c>
      <c r="BS1305" s="510">
        <v>10931</v>
      </c>
      <c r="BT1305" s="510">
        <v>8016</v>
      </c>
      <c r="BU1305" s="510">
        <v>798</v>
      </c>
      <c r="BV1305" s="510">
        <v>509</v>
      </c>
      <c r="BW1305" s="510">
        <v>56</v>
      </c>
      <c r="BX1305" s="510">
        <v>29009</v>
      </c>
      <c r="BY1305" s="510">
        <v>518</v>
      </c>
      <c r="BZ1305" s="510">
        <v>813</v>
      </c>
      <c r="CA1305" s="510">
        <v>81</v>
      </c>
      <c r="CB1305" s="510">
        <v>34449</v>
      </c>
      <c r="CC1305" s="510">
        <v>425</v>
      </c>
      <c r="CD1305" s="510">
        <v>792</v>
      </c>
      <c r="CE1305" s="510">
        <v>2986</v>
      </c>
      <c r="CF1305" s="510">
        <v>1243774</v>
      </c>
      <c r="CG1305" s="510">
        <v>417</v>
      </c>
      <c r="CH1305" s="510">
        <v>720</v>
      </c>
      <c r="CI1305" s="510">
        <v>2417</v>
      </c>
      <c r="CJ1305" s="510">
        <v>4501417</v>
      </c>
      <c r="CK1305" s="510">
        <v>1862</v>
      </c>
      <c r="CL1305" s="510">
        <v>3733</v>
      </c>
      <c r="CM1305" s="510">
        <v>584</v>
      </c>
      <c r="CN1305" s="510">
        <v>847963</v>
      </c>
      <c r="CO1305" s="510">
        <v>1452</v>
      </c>
      <c r="CP1305" s="510">
        <v>2766</v>
      </c>
      <c r="CQ1305" s="510">
        <v>17098</v>
      </c>
      <c r="CR1305" s="510">
        <v>35079659</v>
      </c>
      <c r="CS1305" s="510">
        <v>2052</v>
      </c>
      <c r="CT1305" s="510">
        <v>4147</v>
      </c>
      <c r="CU1305" s="510">
        <v>701</v>
      </c>
      <c r="CV1305" s="510">
        <v>3819387</v>
      </c>
      <c r="CW1305" s="510">
        <v>5448</v>
      </c>
      <c r="CX1305" s="510">
        <v>12116</v>
      </c>
      <c r="CY1305" s="510">
        <v>67</v>
      </c>
      <c r="CZ1305" s="510">
        <v>403769</v>
      </c>
      <c r="DA1305" s="510">
        <v>6026</v>
      </c>
      <c r="DB1305" s="510">
        <v>14681</v>
      </c>
      <c r="DC1305" s="510">
        <v>1247</v>
      </c>
      <c r="DD1305" s="510">
        <v>10218276</v>
      </c>
      <c r="DE1305" s="510">
        <v>8194</v>
      </c>
      <c r="DF1305" s="510">
        <v>16903</v>
      </c>
      <c r="DG1305" s="510">
        <v>314</v>
      </c>
      <c r="DH1305" s="510">
        <v>2843088</v>
      </c>
      <c r="DI1305" s="510">
        <v>9054</v>
      </c>
      <c r="DJ1305" s="510">
        <v>21573</v>
      </c>
      <c r="DK1305" s="510">
        <v>58</v>
      </c>
      <c r="DL1305" s="510">
        <v>32125</v>
      </c>
      <c r="DM1305" s="510">
        <v>554</v>
      </c>
      <c r="DN1305" s="510">
        <v>894</v>
      </c>
      <c r="DO1305" s="510">
        <v>1701</v>
      </c>
      <c r="DP1305" s="510">
        <v>58560</v>
      </c>
      <c r="DQ1305" s="510">
        <v>34</v>
      </c>
      <c r="DR1305" s="510">
        <v>65</v>
      </c>
      <c r="DS1305" s="510">
        <v>0</v>
      </c>
      <c r="DT1305" s="510">
        <v>0</v>
      </c>
      <c r="DU1305" s="510" t="s">
        <v>152</v>
      </c>
      <c r="DV1305" s="510" t="s">
        <v>152</v>
      </c>
      <c r="DW1305" s="510">
        <v>0</v>
      </c>
      <c r="DX1305" s="510">
        <v>16993</v>
      </c>
      <c r="DY1305" s="510">
        <v>22611310</v>
      </c>
      <c r="DZ1305" s="510">
        <v>1331</v>
      </c>
      <c r="EA1305" s="510">
        <v>2402</v>
      </c>
      <c r="EB1305" s="510">
        <v>9592</v>
      </c>
      <c r="EC1305" s="510">
        <v>2849</v>
      </c>
      <c r="ED1305" s="510">
        <v>739</v>
      </c>
      <c r="EE1305" s="510">
        <v>4382855</v>
      </c>
      <c r="EF1305" s="510">
        <v>5224</v>
      </c>
      <c r="EG1305" s="510">
        <v>93</v>
      </c>
      <c r="EH1305" s="510">
        <v>40</v>
      </c>
      <c r="EI1305" s="510"/>
      <c r="EJ1305" s="479"/>
      <c r="EK1305" s="479"/>
      <c r="EL1305" s="479"/>
      <c r="EM1305" s="479"/>
      <c r="EN1305" s="479"/>
      <c r="EO1305" s="479"/>
      <c r="EP1305" s="479"/>
      <c r="EQ1305" s="479"/>
      <c r="ER1305" s="479"/>
      <c r="ES1305" s="479"/>
      <c r="ET1305" s="479"/>
      <c r="EU1305" s="479"/>
      <c r="EV1305" s="479"/>
      <c r="EW1305" s="479"/>
      <c r="EX1305" s="479"/>
      <c r="EY1305" s="479"/>
      <c r="EZ1305" s="476"/>
      <c r="FA1305" s="446">
        <f t="shared" si="2545"/>
        <v>2</v>
      </c>
      <c r="FB1305" s="417">
        <f t="shared" si="2567"/>
        <v>2024</v>
      </c>
      <c r="FC1305" s="448">
        <f t="shared" si="2568"/>
        <v>45323</v>
      </c>
      <c r="FD1305" s="449">
        <f t="shared" si="2569"/>
        <v>29</v>
      </c>
      <c r="FE1305" s="450"/>
      <c r="FF1305" s="451">
        <f t="shared" si="2557"/>
        <v>0.58373369938229236</v>
      </c>
      <c r="FG1305" s="450"/>
      <c r="FH1305" s="452">
        <f t="shared" si="2546"/>
        <v>2.068523855267371</v>
      </c>
      <c r="FI1305" s="452">
        <f t="shared" si="2547"/>
        <v>1.5417867435158501</v>
      </c>
      <c r="FJ1305" s="452">
        <f t="shared" si="2548"/>
        <v>2.0549898167006111</v>
      </c>
      <c r="FK1305" s="452">
        <f t="shared" si="2549"/>
        <v>1.5488798370672099</v>
      </c>
      <c r="FL1305" s="452">
        <f t="shared" si="2550"/>
        <v>1.3054878352156825</v>
      </c>
      <c r="FM1305" s="452">
        <f t="shared" si="2551"/>
        <v>1.085825165431116</v>
      </c>
      <c r="FN1305" s="452">
        <f t="shared" si="2552"/>
        <v>1.4811653116531165</v>
      </c>
      <c r="FO1305" s="452">
        <f t="shared" si="2553"/>
        <v>1.0861788617886179</v>
      </c>
      <c r="FP1305" s="452">
        <f t="shared" si="2554"/>
        <v>1.659043659043659</v>
      </c>
      <c r="FQ1305" s="452">
        <f t="shared" si="2555"/>
        <v>1.0582120582120582</v>
      </c>
      <c r="FR1305" s="453"/>
      <c r="FS1305" s="446">
        <f t="shared" si="2570"/>
        <v>0</v>
      </c>
      <c r="FT1305" s="446">
        <f t="shared" si="2570"/>
        <v>259976</v>
      </c>
      <c r="FU1305" s="446">
        <f t="shared" si="2570"/>
        <v>617443</v>
      </c>
      <c r="FV1305" s="446">
        <f t="shared" si="2570"/>
        <v>2372281</v>
      </c>
      <c r="FW1305" s="446">
        <f t="shared" si="2570"/>
        <v>2261052</v>
      </c>
      <c r="FX1305" s="446">
        <f t="shared" si="2570"/>
        <v>1630120</v>
      </c>
      <c r="FY1305" s="446">
        <f t="shared" si="2570"/>
        <v>81662237</v>
      </c>
      <c r="FZ1305" s="446">
        <f t="shared" si="2570"/>
        <v>86869980</v>
      </c>
      <c r="GA1305" s="446">
        <f t="shared" si="2570"/>
        <v>6541119</v>
      </c>
      <c r="GB1305" s="446">
        <f t="shared" ref="GB1305:GC1324" si="2572">IFERROR(HLOOKUP(GB$1,$H$5:$HA$10112,MATCH($A1305,$A$5:$A$10112,0),0)*HLOOKUP(GB$2,$H$5:$HA$10112,MATCH($A1305,$A$5:$A$10112,0),0),"-")</f>
        <v>37843784</v>
      </c>
      <c r="GC1305" s="446">
        <f t="shared" si="2572"/>
        <v>6397937</v>
      </c>
      <c r="GD1305" s="446">
        <f t="shared" si="2566"/>
        <v>45528</v>
      </c>
      <c r="GE1305" s="446">
        <f t="shared" si="2566"/>
        <v>64152</v>
      </c>
      <c r="GF1305" s="446">
        <f t="shared" si="2566"/>
        <v>2149920</v>
      </c>
      <c r="GG1305" s="446">
        <f t="shared" si="2566"/>
        <v>9022661</v>
      </c>
      <c r="GH1305" s="446">
        <f t="shared" si="2566"/>
        <v>1615344</v>
      </c>
      <c r="GI1305" s="446">
        <f t="shared" si="2566"/>
        <v>70905406</v>
      </c>
      <c r="GJ1305" s="446">
        <f t="shared" si="2566"/>
        <v>8493316</v>
      </c>
      <c r="GK1305" s="446">
        <f t="shared" si="2566"/>
        <v>983627</v>
      </c>
      <c r="GL1305" s="446">
        <f t="shared" si="2566"/>
        <v>21078041</v>
      </c>
      <c r="GM1305" s="446">
        <f t="shared" si="2566"/>
        <v>6773922</v>
      </c>
      <c r="GN1305" s="446" t="str">
        <f t="shared" si="2571"/>
        <v>-</v>
      </c>
      <c r="GO1305" s="446">
        <f t="shared" si="2562"/>
        <v>51852</v>
      </c>
      <c r="GP1305" s="446">
        <f t="shared" si="2562"/>
        <v>110565</v>
      </c>
      <c r="GQ1305" s="446">
        <f t="shared" si="2562"/>
        <v>40817186</v>
      </c>
      <c r="GR1305" s="446"/>
      <c r="GS1305" s="446"/>
      <c r="GT1305" s="446"/>
      <c r="GU1305" s="446"/>
      <c r="GV1305" s="416"/>
    </row>
    <row r="1306" spans="1:204" ht="9.75" customHeight="1" x14ac:dyDescent="0.2">
      <c r="A1306" s="417" t="str">
        <f t="shared" si="2535"/>
        <v>2023-24FEBRUARYRX7</v>
      </c>
      <c r="B1306" s="458" t="str">
        <f t="shared" si="2560"/>
        <v>2023-24</v>
      </c>
      <c r="C1306" s="402" t="s">
        <v>657</v>
      </c>
      <c r="D1306" s="458" t="str">
        <f t="shared" si="2564"/>
        <v>Y62</v>
      </c>
      <c r="E1306" s="458" t="str">
        <f t="shared" si="2565"/>
        <v>North West</v>
      </c>
      <c r="F1306" s="478" t="s">
        <v>449</v>
      </c>
      <c r="G1306" s="478" t="s">
        <v>691</v>
      </c>
      <c r="H1306" s="510">
        <v>125634</v>
      </c>
      <c r="I1306" s="510">
        <v>93349</v>
      </c>
      <c r="J1306" s="510">
        <v>49883</v>
      </c>
      <c r="K1306" s="510">
        <v>1</v>
      </c>
      <c r="L1306" s="510">
        <v>0</v>
      </c>
      <c r="M1306" s="510">
        <v>0</v>
      </c>
      <c r="N1306" s="510">
        <v>0</v>
      </c>
      <c r="O1306" s="510">
        <v>15</v>
      </c>
      <c r="P1306" s="510">
        <v>315</v>
      </c>
      <c r="Q1306" s="510">
        <v>181</v>
      </c>
      <c r="R1306" s="510">
        <v>759</v>
      </c>
      <c r="S1306" s="510">
        <v>90439</v>
      </c>
      <c r="T1306" s="510">
        <v>9238</v>
      </c>
      <c r="U1306" s="510">
        <v>5975</v>
      </c>
      <c r="V1306" s="510">
        <v>48690</v>
      </c>
      <c r="W1306" s="510">
        <v>13142</v>
      </c>
      <c r="X1306" s="510">
        <v>966</v>
      </c>
      <c r="Y1306" s="510">
        <v>4466683</v>
      </c>
      <c r="Z1306" s="510">
        <v>484</v>
      </c>
      <c r="AA1306" s="510">
        <v>820</v>
      </c>
      <c r="AB1306" s="510">
        <v>3671925</v>
      </c>
      <c r="AC1306" s="510">
        <v>615</v>
      </c>
      <c r="AD1306" s="510">
        <v>1063</v>
      </c>
      <c r="AE1306" s="510">
        <v>84718500</v>
      </c>
      <c r="AF1306" s="510">
        <v>1740</v>
      </c>
      <c r="AG1306" s="510">
        <v>3636</v>
      </c>
      <c r="AH1306" s="510">
        <v>108322065</v>
      </c>
      <c r="AI1306" s="510">
        <v>8242</v>
      </c>
      <c r="AJ1306" s="510">
        <v>18837</v>
      </c>
      <c r="AK1306" s="510">
        <v>9531731</v>
      </c>
      <c r="AL1306" s="510">
        <v>9867</v>
      </c>
      <c r="AM1306" s="510">
        <v>21917</v>
      </c>
      <c r="AN1306" s="510">
        <v>1667</v>
      </c>
      <c r="AO1306" s="510">
        <v>4162</v>
      </c>
      <c r="AP1306" s="510">
        <v>3227</v>
      </c>
      <c r="AQ1306" s="510">
        <v>7136329</v>
      </c>
      <c r="AR1306" s="510">
        <v>2211</v>
      </c>
      <c r="AS1306" s="510">
        <v>4081</v>
      </c>
      <c r="AT1306" s="510">
        <v>13843</v>
      </c>
      <c r="AU1306" s="510">
        <v>352</v>
      </c>
      <c r="AV1306" s="510">
        <v>4880</v>
      </c>
      <c r="AW1306" s="510">
        <v>106</v>
      </c>
      <c r="AX1306" s="510">
        <v>1062</v>
      </c>
      <c r="AY1306" s="510">
        <v>7549</v>
      </c>
      <c r="AZ1306" s="510">
        <v>9</v>
      </c>
      <c r="BA1306" s="510">
        <v>5208</v>
      </c>
      <c r="BB1306" s="510">
        <v>19553684</v>
      </c>
      <c r="BC1306" s="510">
        <v>3755</v>
      </c>
      <c r="BD1306" s="510">
        <v>8654</v>
      </c>
      <c r="BE1306" s="510">
        <v>592</v>
      </c>
      <c r="BF1306" s="510">
        <v>1949</v>
      </c>
      <c r="BG1306" s="510">
        <v>1516</v>
      </c>
      <c r="BH1306" s="510">
        <v>1151</v>
      </c>
      <c r="BI1306" s="510">
        <v>44878</v>
      </c>
      <c r="BJ1306" s="510">
        <v>7155</v>
      </c>
      <c r="BK1306" s="510">
        <v>24563</v>
      </c>
      <c r="BL1306" s="510">
        <v>76596</v>
      </c>
      <c r="BM1306" s="510">
        <v>17823</v>
      </c>
      <c r="BN1306" s="510">
        <v>14536</v>
      </c>
      <c r="BO1306" s="510">
        <v>11512</v>
      </c>
      <c r="BP1306" s="510">
        <v>9508</v>
      </c>
      <c r="BQ1306" s="510">
        <v>62908</v>
      </c>
      <c r="BR1306" s="510">
        <v>50898</v>
      </c>
      <c r="BS1306" s="510">
        <v>21194</v>
      </c>
      <c r="BT1306" s="510">
        <v>13663</v>
      </c>
      <c r="BU1306" s="510">
        <v>1401</v>
      </c>
      <c r="BV1306" s="510">
        <v>1002</v>
      </c>
      <c r="BW1306" s="510">
        <v>193</v>
      </c>
      <c r="BX1306" s="510">
        <v>101001</v>
      </c>
      <c r="BY1306" s="510">
        <v>523</v>
      </c>
      <c r="BZ1306" s="510">
        <v>890</v>
      </c>
      <c r="CA1306" s="510">
        <v>95</v>
      </c>
      <c r="CB1306" s="510">
        <v>53672</v>
      </c>
      <c r="CC1306" s="510">
        <v>565</v>
      </c>
      <c r="CD1306" s="510">
        <v>1048</v>
      </c>
      <c r="CE1306" s="510">
        <v>8950</v>
      </c>
      <c r="CF1306" s="510">
        <v>4312010</v>
      </c>
      <c r="CG1306" s="510">
        <v>482</v>
      </c>
      <c r="CH1306" s="510">
        <v>815</v>
      </c>
      <c r="CI1306" s="510">
        <v>5445</v>
      </c>
      <c r="CJ1306" s="510">
        <v>10589642</v>
      </c>
      <c r="CK1306" s="510">
        <v>1945</v>
      </c>
      <c r="CL1306" s="510">
        <v>4063</v>
      </c>
      <c r="CM1306" s="510">
        <v>2385</v>
      </c>
      <c r="CN1306" s="510">
        <v>4148035</v>
      </c>
      <c r="CO1306" s="510">
        <v>1739</v>
      </c>
      <c r="CP1306" s="510">
        <v>3854</v>
      </c>
      <c r="CQ1306" s="510">
        <v>40860</v>
      </c>
      <c r="CR1306" s="510">
        <v>69980823</v>
      </c>
      <c r="CS1306" s="510">
        <v>1713</v>
      </c>
      <c r="CT1306" s="510">
        <v>3570</v>
      </c>
      <c r="CU1306" s="510">
        <v>1810</v>
      </c>
      <c r="CV1306" s="510">
        <v>13355727</v>
      </c>
      <c r="CW1306" s="510">
        <v>7379</v>
      </c>
      <c r="CX1306" s="510">
        <v>15561</v>
      </c>
      <c r="CY1306" s="510">
        <v>1072</v>
      </c>
      <c r="CZ1306" s="510">
        <v>8895745</v>
      </c>
      <c r="DA1306" s="510">
        <v>8298</v>
      </c>
      <c r="DB1306" s="510">
        <v>20357</v>
      </c>
      <c r="DC1306" s="510">
        <v>1242</v>
      </c>
      <c r="DD1306" s="510">
        <v>13799756</v>
      </c>
      <c r="DE1306" s="510">
        <v>11111</v>
      </c>
      <c r="DF1306" s="510">
        <v>23944</v>
      </c>
      <c r="DG1306" s="510">
        <v>436</v>
      </c>
      <c r="DH1306" s="510">
        <v>7584716</v>
      </c>
      <c r="DI1306" s="510">
        <v>17396</v>
      </c>
      <c r="DJ1306" s="510">
        <v>49125</v>
      </c>
      <c r="DK1306" s="510">
        <v>307</v>
      </c>
      <c r="DL1306" s="510">
        <v>109415</v>
      </c>
      <c r="DM1306" s="510">
        <v>356</v>
      </c>
      <c r="DN1306" s="510">
        <v>545</v>
      </c>
      <c r="DO1306" s="510">
        <v>5298</v>
      </c>
      <c r="DP1306" s="510">
        <v>181129</v>
      </c>
      <c r="DQ1306" s="510">
        <v>34</v>
      </c>
      <c r="DR1306" s="510">
        <v>60</v>
      </c>
      <c r="DS1306" s="510">
        <v>80</v>
      </c>
      <c r="DT1306" s="510">
        <v>128886</v>
      </c>
      <c r="DU1306" s="510">
        <v>1611</v>
      </c>
      <c r="DV1306" s="510">
        <v>3281</v>
      </c>
      <c r="DW1306" s="510">
        <v>61</v>
      </c>
      <c r="DX1306" s="510">
        <v>42299</v>
      </c>
      <c r="DY1306" s="510">
        <v>88791580</v>
      </c>
      <c r="DZ1306" s="510">
        <v>2099</v>
      </c>
      <c r="EA1306" s="510">
        <v>4135</v>
      </c>
      <c r="EB1306" s="510">
        <v>31344</v>
      </c>
      <c r="EC1306" s="510">
        <v>15117</v>
      </c>
      <c r="ED1306" s="510">
        <v>5202</v>
      </c>
      <c r="EE1306" s="510">
        <v>33292241</v>
      </c>
      <c r="EF1306" s="510">
        <v>10349</v>
      </c>
      <c r="EG1306" s="510">
        <v>104</v>
      </c>
      <c r="EH1306" s="510">
        <v>5</v>
      </c>
      <c r="EI1306" s="510"/>
      <c r="EJ1306" s="479"/>
      <c r="EK1306" s="479"/>
      <c r="EL1306" s="479"/>
      <c r="EM1306" s="479"/>
      <c r="EN1306" s="479"/>
      <c r="EO1306" s="479"/>
      <c r="EP1306" s="479"/>
      <c r="EQ1306" s="479"/>
      <c r="ER1306" s="479"/>
      <c r="ES1306" s="479"/>
      <c r="ET1306" s="479"/>
      <c r="EU1306" s="479"/>
      <c r="EV1306" s="479"/>
      <c r="EW1306" s="479"/>
      <c r="EX1306" s="479"/>
      <c r="EY1306" s="479"/>
      <c r="EZ1306" s="476"/>
      <c r="FA1306" s="446">
        <f t="shared" si="2545"/>
        <v>2</v>
      </c>
      <c r="FB1306" s="417">
        <f t="shared" si="2567"/>
        <v>2024</v>
      </c>
      <c r="FC1306" s="448">
        <f t="shared" si="2568"/>
        <v>45323</v>
      </c>
      <c r="FD1306" s="449">
        <f t="shared" si="2569"/>
        <v>29</v>
      </c>
      <c r="FE1306" s="450"/>
      <c r="FF1306" s="451">
        <f t="shared" si="2557"/>
        <v>0.59374649781463629</v>
      </c>
      <c r="FG1306" s="450"/>
      <c r="FH1306" s="452">
        <f t="shared" si="2546"/>
        <v>1.9293137042649924</v>
      </c>
      <c r="FI1306" s="452">
        <f t="shared" si="2547"/>
        <v>1.5735007577397706</v>
      </c>
      <c r="FJ1306" s="452">
        <f t="shared" si="2548"/>
        <v>1.9266945606694561</v>
      </c>
      <c r="FK1306" s="452">
        <f t="shared" si="2549"/>
        <v>1.5912970711297072</v>
      </c>
      <c r="FL1306" s="452">
        <f t="shared" si="2550"/>
        <v>1.2920106798110496</v>
      </c>
      <c r="FM1306" s="452">
        <f t="shared" si="2551"/>
        <v>1.0453481207640172</v>
      </c>
      <c r="FN1306" s="452">
        <f t="shared" si="2552"/>
        <v>1.6126921320955714</v>
      </c>
      <c r="FO1306" s="452">
        <f t="shared" si="2553"/>
        <v>1.0396438898189013</v>
      </c>
      <c r="FP1306" s="452">
        <f t="shared" si="2554"/>
        <v>1.4503105590062111</v>
      </c>
      <c r="FQ1306" s="452">
        <f t="shared" si="2555"/>
        <v>1.0372670807453417</v>
      </c>
      <c r="FR1306" s="453"/>
      <c r="FS1306" s="446">
        <f t="shared" si="2570"/>
        <v>0</v>
      </c>
      <c r="FT1306" s="446">
        <f t="shared" si="2570"/>
        <v>0</v>
      </c>
      <c r="FU1306" s="446">
        <f t="shared" si="2570"/>
        <v>0</v>
      </c>
      <c r="FV1306" s="446">
        <f t="shared" si="2570"/>
        <v>1400235</v>
      </c>
      <c r="FW1306" s="446">
        <f t="shared" si="2570"/>
        <v>7575160</v>
      </c>
      <c r="FX1306" s="446">
        <f t="shared" si="2570"/>
        <v>6351425</v>
      </c>
      <c r="FY1306" s="446">
        <f t="shared" si="2570"/>
        <v>177036840</v>
      </c>
      <c r="FZ1306" s="446">
        <f t="shared" si="2570"/>
        <v>247555854</v>
      </c>
      <c r="GA1306" s="446">
        <f t="shared" si="2570"/>
        <v>21171822</v>
      </c>
      <c r="GB1306" s="446">
        <f t="shared" si="2572"/>
        <v>45070032</v>
      </c>
      <c r="GC1306" s="446">
        <f t="shared" si="2572"/>
        <v>13169387</v>
      </c>
      <c r="GD1306" s="446">
        <f t="shared" si="2566"/>
        <v>171770</v>
      </c>
      <c r="GE1306" s="446">
        <f t="shared" si="2566"/>
        <v>99560</v>
      </c>
      <c r="GF1306" s="446">
        <f t="shared" si="2566"/>
        <v>7294250</v>
      </c>
      <c r="GG1306" s="446">
        <f t="shared" si="2566"/>
        <v>22123035</v>
      </c>
      <c r="GH1306" s="446">
        <f t="shared" si="2566"/>
        <v>9191790</v>
      </c>
      <c r="GI1306" s="446">
        <f t="shared" si="2566"/>
        <v>145870200</v>
      </c>
      <c r="GJ1306" s="446">
        <f t="shared" si="2566"/>
        <v>28165410</v>
      </c>
      <c r="GK1306" s="446">
        <f t="shared" si="2566"/>
        <v>21822704</v>
      </c>
      <c r="GL1306" s="446">
        <f t="shared" si="2566"/>
        <v>29738448</v>
      </c>
      <c r="GM1306" s="446">
        <f t="shared" si="2566"/>
        <v>21418500</v>
      </c>
      <c r="GN1306" s="446">
        <f t="shared" si="2571"/>
        <v>262480</v>
      </c>
      <c r="GO1306" s="446">
        <f t="shared" si="2562"/>
        <v>167315</v>
      </c>
      <c r="GP1306" s="446">
        <f t="shared" si="2562"/>
        <v>317880</v>
      </c>
      <c r="GQ1306" s="446">
        <f t="shared" si="2562"/>
        <v>174906365</v>
      </c>
      <c r="GR1306" s="446"/>
      <c r="GS1306" s="446"/>
      <c r="GT1306" s="446"/>
      <c r="GU1306" s="446"/>
      <c r="GV1306" s="416"/>
    </row>
    <row r="1307" spans="1:204" ht="9.75" customHeight="1" x14ac:dyDescent="0.2">
      <c r="A1307" s="417" t="str">
        <f t="shared" si="2535"/>
        <v>2023-24FEBRUARYRYE</v>
      </c>
      <c r="B1307" s="458" t="str">
        <f t="shared" si="2560"/>
        <v>2023-24</v>
      </c>
      <c r="C1307" s="402" t="s">
        <v>657</v>
      </c>
      <c r="D1307" s="458" t="str">
        <f t="shared" si="2564"/>
        <v>Y59</v>
      </c>
      <c r="E1307" s="458" t="str">
        <f t="shared" si="2565"/>
        <v>South East</v>
      </c>
      <c r="F1307" s="478" t="s">
        <v>456</v>
      </c>
      <c r="G1307" s="478" t="s">
        <v>692</v>
      </c>
      <c r="H1307" s="510">
        <v>82427</v>
      </c>
      <c r="I1307" s="510">
        <v>46366</v>
      </c>
      <c r="J1307" s="510">
        <v>1020564</v>
      </c>
      <c r="K1307" s="510">
        <v>22</v>
      </c>
      <c r="L1307" s="510">
        <v>1</v>
      </c>
      <c r="M1307" s="510">
        <v>86</v>
      </c>
      <c r="N1307" s="510">
        <v>126</v>
      </c>
      <c r="O1307" s="510">
        <v>197</v>
      </c>
      <c r="P1307" s="510">
        <v>238</v>
      </c>
      <c r="Q1307" s="510">
        <v>16</v>
      </c>
      <c r="R1307" s="510">
        <v>273</v>
      </c>
      <c r="S1307" s="510">
        <v>49822</v>
      </c>
      <c r="T1307" s="510">
        <v>3679</v>
      </c>
      <c r="U1307" s="510">
        <v>2361</v>
      </c>
      <c r="V1307" s="510">
        <v>26116</v>
      </c>
      <c r="W1307" s="510">
        <v>11438</v>
      </c>
      <c r="X1307" s="510">
        <v>455</v>
      </c>
      <c r="Y1307" s="510">
        <v>1916940</v>
      </c>
      <c r="Z1307" s="510">
        <v>521</v>
      </c>
      <c r="AA1307" s="510">
        <v>937</v>
      </c>
      <c r="AB1307" s="510">
        <v>1441204</v>
      </c>
      <c r="AC1307" s="510">
        <v>610</v>
      </c>
      <c r="AD1307" s="510">
        <v>1119</v>
      </c>
      <c r="AE1307" s="510">
        <v>49819869</v>
      </c>
      <c r="AF1307" s="510">
        <v>1908</v>
      </c>
      <c r="AG1307" s="510">
        <v>3703</v>
      </c>
      <c r="AH1307" s="510">
        <v>103014451</v>
      </c>
      <c r="AI1307" s="510">
        <v>9006</v>
      </c>
      <c r="AJ1307" s="510">
        <v>20967</v>
      </c>
      <c r="AK1307" s="510">
        <v>5161821</v>
      </c>
      <c r="AL1307" s="510">
        <v>11345</v>
      </c>
      <c r="AM1307" s="510">
        <v>27946</v>
      </c>
      <c r="AN1307" s="510">
        <v>31</v>
      </c>
      <c r="AO1307" s="510">
        <v>2022</v>
      </c>
      <c r="AP1307" s="510">
        <v>228</v>
      </c>
      <c r="AQ1307" s="510">
        <v>643554</v>
      </c>
      <c r="AR1307" s="510">
        <v>2823</v>
      </c>
      <c r="AS1307" s="510">
        <v>5105</v>
      </c>
      <c r="AT1307" s="510">
        <v>5991</v>
      </c>
      <c r="AU1307" s="510">
        <v>145</v>
      </c>
      <c r="AV1307" s="510">
        <v>694</v>
      </c>
      <c r="AW1307" s="510">
        <v>1182</v>
      </c>
      <c r="AX1307" s="510">
        <v>553</v>
      </c>
      <c r="AY1307" s="510">
        <v>4599</v>
      </c>
      <c r="AZ1307" s="510">
        <v>1011</v>
      </c>
      <c r="BA1307" s="510">
        <v>606</v>
      </c>
      <c r="BB1307" s="510">
        <v>1355665</v>
      </c>
      <c r="BC1307" s="510">
        <v>2237</v>
      </c>
      <c r="BD1307" s="510">
        <v>4076</v>
      </c>
      <c r="BE1307" s="510">
        <v>43</v>
      </c>
      <c r="BF1307" s="510">
        <v>225</v>
      </c>
      <c r="BG1307" s="510">
        <v>261</v>
      </c>
      <c r="BH1307" s="510">
        <v>77</v>
      </c>
      <c r="BI1307" s="510">
        <v>24581</v>
      </c>
      <c r="BJ1307" s="510">
        <v>2413</v>
      </c>
      <c r="BK1307" s="510">
        <v>16837</v>
      </c>
      <c r="BL1307" s="510">
        <v>43831</v>
      </c>
      <c r="BM1307" s="510">
        <v>7549</v>
      </c>
      <c r="BN1307" s="510">
        <v>5623</v>
      </c>
      <c r="BO1307" s="510">
        <v>4763</v>
      </c>
      <c r="BP1307" s="510">
        <v>3600</v>
      </c>
      <c r="BQ1307" s="510">
        <v>34223</v>
      </c>
      <c r="BR1307" s="510">
        <v>27699</v>
      </c>
      <c r="BS1307" s="510">
        <v>18585</v>
      </c>
      <c r="BT1307" s="510">
        <v>12733</v>
      </c>
      <c r="BU1307" s="510">
        <v>773</v>
      </c>
      <c r="BV1307" s="510">
        <v>550</v>
      </c>
      <c r="BW1307" s="510">
        <v>102</v>
      </c>
      <c r="BX1307" s="510">
        <v>71422</v>
      </c>
      <c r="BY1307" s="510">
        <v>700</v>
      </c>
      <c r="BZ1307" s="510">
        <v>1311</v>
      </c>
      <c r="CA1307" s="510">
        <v>37</v>
      </c>
      <c r="CB1307" s="510">
        <v>14434</v>
      </c>
      <c r="CC1307" s="510">
        <v>390</v>
      </c>
      <c r="CD1307" s="510">
        <v>863</v>
      </c>
      <c r="CE1307" s="510">
        <v>3540</v>
      </c>
      <c r="CF1307" s="510">
        <v>1831084</v>
      </c>
      <c r="CG1307" s="510">
        <v>517</v>
      </c>
      <c r="CH1307" s="510">
        <v>927</v>
      </c>
      <c r="CI1307" s="510">
        <v>2200</v>
      </c>
      <c r="CJ1307" s="510">
        <v>4225256</v>
      </c>
      <c r="CK1307" s="510">
        <v>1921</v>
      </c>
      <c r="CL1307" s="510">
        <v>3710</v>
      </c>
      <c r="CM1307" s="510">
        <v>556</v>
      </c>
      <c r="CN1307" s="510">
        <v>942595</v>
      </c>
      <c r="CO1307" s="510">
        <v>1695</v>
      </c>
      <c r="CP1307" s="510">
        <v>3694</v>
      </c>
      <c r="CQ1307" s="510">
        <v>23360</v>
      </c>
      <c r="CR1307" s="510">
        <v>44652018</v>
      </c>
      <c r="CS1307" s="510">
        <v>1911</v>
      </c>
      <c r="CT1307" s="510">
        <v>3703</v>
      </c>
      <c r="CU1307" s="510">
        <v>1768</v>
      </c>
      <c r="CV1307" s="510">
        <v>11318124</v>
      </c>
      <c r="CW1307" s="510">
        <v>6402</v>
      </c>
      <c r="CX1307" s="510">
        <v>11763</v>
      </c>
      <c r="CY1307" s="510">
        <v>661</v>
      </c>
      <c r="CZ1307" s="510">
        <v>3502734</v>
      </c>
      <c r="DA1307" s="510">
        <v>5299</v>
      </c>
      <c r="DB1307" s="510">
        <v>10004</v>
      </c>
      <c r="DC1307" s="510">
        <v>222</v>
      </c>
      <c r="DD1307" s="510">
        <v>4004164</v>
      </c>
      <c r="DE1307" s="510">
        <v>18037</v>
      </c>
      <c r="DF1307" s="510">
        <v>32410</v>
      </c>
      <c r="DG1307" s="510">
        <v>69</v>
      </c>
      <c r="DH1307" s="510">
        <v>551855</v>
      </c>
      <c r="DI1307" s="510">
        <v>7998</v>
      </c>
      <c r="DJ1307" s="510">
        <v>20579</v>
      </c>
      <c r="DK1307" s="510">
        <v>227</v>
      </c>
      <c r="DL1307" s="510">
        <v>80768</v>
      </c>
      <c r="DM1307" s="510">
        <v>356</v>
      </c>
      <c r="DN1307" s="510">
        <v>591</v>
      </c>
      <c r="DO1307" s="510">
        <v>2059</v>
      </c>
      <c r="DP1307" s="510">
        <v>119793</v>
      </c>
      <c r="DQ1307" s="510">
        <v>58</v>
      </c>
      <c r="DR1307" s="510">
        <v>137</v>
      </c>
      <c r="DS1307" s="510">
        <v>41</v>
      </c>
      <c r="DT1307" s="510">
        <v>188123</v>
      </c>
      <c r="DU1307" s="510">
        <v>4588</v>
      </c>
      <c r="DV1307" s="510">
        <v>9438</v>
      </c>
      <c r="DW1307" s="510">
        <v>38</v>
      </c>
      <c r="DX1307" s="510">
        <v>27967</v>
      </c>
      <c r="DY1307" s="510">
        <v>44945500</v>
      </c>
      <c r="DZ1307" s="510">
        <v>1607</v>
      </c>
      <c r="EA1307" s="510">
        <v>2917</v>
      </c>
      <c r="EB1307" s="510">
        <v>16833</v>
      </c>
      <c r="EC1307" s="510">
        <v>5882</v>
      </c>
      <c r="ED1307" s="510">
        <v>2027</v>
      </c>
      <c r="EE1307" s="510">
        <v>13559924</v>
      </c>
      <c r="EF1307" s="510">
        <v>267</v>
      </c>
      <c r="EG1307" s="510">
        <v>53</v>
      </c>
      <c r="EH1307" s="510">
        <v>366</v>
      </c>
      <c r="EI1307" s="510"/>
      <c r="EJ1307" s="479"/>
      <c r="EK1307" s="479"/>
      <c r="EL1307" s="479"/>
      <c r="EM1307" s="479"/>
      <c r="EN1307" s="479"/>
      <c r="EO1307" s="479"/>
      <c r="EP1307" s="479"/>
      <c r="EQ1307" s="479"/>
      <c r="ER1307" s="479"/>
      <c r="ES1307" s="479"/>
      <c r="ET1307" s="479"/>
      <c r="EU1307" s="479"/>
      <c r="EV1307" s="479"/>
      <c r="EW1307" s="479"/>
      <c r="EX1307" s="479"/>
      <c r="EY1307" s="479"/>
      <c r="EZ1307" s="476"/>
      <c r="FA1307" s="482">
        <f t="shared" si="2545"/>
        <v>2</v>
      </c>
      <c r="FB1307" s="493">
        <f t="shared" si="2567"/>
        <v>2024</v>
      </c>
      <c r="FC1307" s="498">
        <f t="shared" si="2568"/>
        <v>45323</v>
      </c>
      <c r="FD1307" s="499">
        <f t="shared" si="2569"/>
        <v>29</v>
      </c>
      <c r="FE1307" s="450"/>
      <c r="FF1307" s="451">
        <f t="shared" si="2557"/>
        <v>0.59837256611450163</v>
      </c>
      <c r="FG1307" s="450"/>
      <c r="FH1307" s="452">
        <f t="shared" si="2546"/>
        <v>2.0519162815982606</v>
      </c>
      <c r="FI1307" s="452">
        <f t="shared" si="2547"/>
        <v>1.5284044577330795</v>
      </c>
      <c r="FJ1307" s="452">
        <f t="shared" si="2548"/>
        <v>2.0173655230834391</v>
      </c>
      <c r="FK1307" s="452">
        <f t="shared" si="2549"/>
        <v>1.5247776365946633</v>
      </c>
      <c r="FL1307" s="452">
        <f t="shared" si="2550"/>
        <v>1.3104227293613111</v>
      </c>
      <c r="FM1307" s="452">
        <f t="shared" si="2551"/>
        <v>1.0606141828763975</v>
      </c>
      <c r="FN1307" s="452">
        <f t="shared" si="2552"/>
        <v>1.6248470012239902</v>
      </c>
      <c r="FO1307" s="452">
        <f t="shared" si="2553"/>
        <v>1.113219094247246</v>
      </c>
      <c r="FP1307" s="452">
        <f t="shared" si="2554"/>
        <v>1.6989010989010989</v>
      </c>
      <c r="FQ1307" s="452">
        <f t="shared" si="2555"/>
        <v>1.2087912087912087</v>
      </c>
      <c r="FR1307" s="453"/>
      <c r="FS1307" s="446">
        <f t="shared" si="2570"/>
        <v>46366</v>
      </c>
      <c r="FT1307" s="446">
        <f t="shared" si="2570"/>
        <v>3987476</v>
      </c>
      <c r="FU1307" s="446">
        <f t="shared" si="2570"/>
        <v>5842116</v>
      </c>
      <c r="FV1307" s="446">
        <f t="shared" si="2570"/>
        <v>9134102</v>
      </c>
      <c r="FW1307" s="446">
        <f t="shared" si="2570"/>
        <v>3447223</v>
      </c>
      <c r="FX1307" s="446">
        <f t="shared" si="2570"/>
        <v>2641959</v>
      </c>
      <c r="FY1307" s="446">
        <f t="shared" si="2570"/>
        <v>96707548</v>
      </c>
      <c r="FZ1307" s="446">
        <f t="shared" si="2570"/>
        <v>239820546</v>
      </c>
      <c r="GA1307" s="446">
        <f t="shared" si="2570"/>
        <v>12715430</v>
      </c>
      <c r="GB1307" s="446">
        <f t="shared" si="2572"/>
        <v>2470056</v>
      </c>
      <c r="GC1307" s="446">
        <f t="shared" si="2572"/>
        <v>1163940</v>
      </c>
      <c r="GD1307" s="446">
        <f t="shared" si="2566"/>
        <v>133722</v>
      </c>
      <c r="GE1307" s="446">
        <f t="shared" si="2566"/>
        <v>31931</v>
      </c>
      <c r="GF1307" s="446">
        <f t="shared" si="2566"/>
        <v>3281580</v>
      </c>
      <c r="GG1307" s="446">
        <f t="shared" si="2566"/>
        <v>8162000</v>
      </c>
      <c r="GH1307" s="446">
        <f t="shared" si="2566"/>
        <v>2053864</v>
      </c>
      <c r="GI1307" s="446">
        <f t="shared" si="2566"/>
        <v>86502080</v>
      </c>
      <c r="GJ1307" s="446">
        <f t="shared" si="2566"/>
        <v>20796984</v>
      </c>
      <c r="GK1307" s="446">
        <f t="shared" si="2566"/>
        <v>6612644</v>
      </c>
      <c r="GL1307" s="446">
        <f t="shared" si="2566"/>
        <v>7195020</v>
      </c>
      <c r="GM1307" s="446">
        <f t="shared" si="2566"/>
        <v>1419951</v>
      </c>
      <c r="GN1307" s="446">
        <f t="shared" si="2571"/>
        <v>386958</v>
      </c>
      <c r="GO1307" s="446">
        <f t="shared" si="2562"/>
        <v>134157</v>
      </c>
      <c r="GP1307" s="446">
        <f t="shared" si="2562"/>
        <v>282083</v>
      </c>
      <c r="GQ1307" s="446">
        <f t="shared" si="2562"/>
        <v>81579739</v>
      </c>
      <c r="GR1307" s="446"/>
      <c r="GS1307" s="446"/>
      <c r="GT1307" s="446"/>
      <c r="GU1307" s="446"/>
      <c r="GV1307" s="416"/>
    </row>
    <row r="1308" spans="1:204" ht="9.75" customHeight="1" x14ac:dyDescent="0.2">
      <c r="A1308" s="523" t="str">
        <f t="shared" si="2535"/>
        <v>2023-24FEBRUARYRYD</v>
      </c>
      <c r="B1308" s="524" t="str">
        <f t="shared" si="2560"/>
        <v>2023-24</v>
      </c>
      <c r="C1308" s="525" t="s">
        <v>657</v>
      </c>
      <c r="D1308" s="524" t="str">
        <f t="shared" si="2564"/>
        <v>Y59</v>
      </c>
      <c r="E1308" s="524" t="str">
        <f t="shared" si="2565"/>
        <v>South East</v>
      </c>
      <c r="F1308" s="526" t="s">
        <v>455</v>
      </c>
      <c r="G1308" s="526" t="s">
        <v>693</v>
      </c>
      <c r="H1308" s="527">
        <v>89181</v>
      </c>
      <c r="I1308" s="527">
        <v>68845</v>
      </c>
      <c r="J1308" s="527">
        <v>475541</v>
      </c>
      <c r="K1308" s="527">
        <v>7</v>
      </c>
      <c r="L1308" s="527">
        <v>1</v>
      </c>
      <c r="M1308" s="527">
        <v>16</v>
      </c>
      <c r="N1308" s="527">
        <v>54</v>
      </c>
      <c r="O1308" s="527">
        <v>100</v>
      </c>
      <c r="P1308" s="527">
        <v>245</v>
      </c>
      <c r="Q1308" s="527">
        <v>14</v>
      </c>
      <c r="R1308" s="527">
        <v>55</v>
      </c>
      <c r="S1308" s="527">
        <v>63132</v>
      </c>
      <c r="T1308" s="527">
        <v>4643</v>
      </c>
      <c r="U1308" s="527">
        <v>2923</v>
      </c>
      <c r="V1308" s="527">
        <v>32954</v>
      </c>
      <c r="W1308" s="527">
        <v>14072</v>
      </c>
      <c r="X1308" s="527">
        <v>374</v>
      </c>
      <c r="Y1308" s="527">
        <v>2314318</v>
      </c>
      <c r="Z1308" s="527">
        <v>498</v>
      </c>
      <c r="AA1308" s="527">
        <v>900</v>
      </c>
      <c r="AB1308" s="527">
        <v>1687455</v>
      </c>
      <c r="AC1308" s="527">
        <v>577</v>
      </c>
      <c r="AD1308" s="527">
        <v>1070</v>
      </c>
      <c r="AE1308" s="527">
        <v>51072917</v>
      </c>
      <c r="AF1308" s="527">
        <v>1550</v>
      </c>
      <c r="AG1308" s="527">
        <v>3098</v>
      </c>
      <c r="AH1308" s="527">
        <v>93690023</v>
      </c>
      <c r="AI1308" s="527">
        <v>6658</v>
      </c>
      <c r="AJ1308" s="527">
        <v>14332</v>
      </c>
      <c r="AK1308" s="527">
        <v>2938795</v>
      </c>
      <c r="AL1308" s="527">
        <v>7858</v>
      </c>
      <c r="AM1308" s="527">
        <v>16072</v>
      </c>
      <c r="AN1308" s="527">
        <v>0</v>
      </c>
      <c r="AO1308" s="527">
        <v>2987</v>
      </c>
      <c r="AP1308" s="527">
        <v>4277</v>
      </c>
      <c r="AQ1308" s="527">
        <v>24658874</v>
      </c>
      <c r="AR1308" s="527">
        <v>5765</v>
      </c>
      <c r="AS1308" s="527">
        <v>12925</v>
      </c>
      <c r="AT1308" s="527">
        <v>8642</v>
      </c>
      <c r="AU1308" s="527">
        <v>427</v>
      </c>
      <c r="AV1308" s="527">
        <v>2126</v>
      </c>
      <c r="AW1308" s="527">
        <v>3414</v>
      </c>
      <c r="AX1308" s="527">
        <v>607</v>
      </c>
      <c r="AY1308" s="527">
        <v>5482</v>
      </c>
      <c r="AZ1308" s="527">
        <v>1492</v>
      </c>
      <c r="BA1308" s="527">
        <v>11695</v>
      </c>
      <c r="BB1308" s="527">
        <v>34552282</v>
      </c>
      <c r="BC1308" s="527">
        <v>2954</v>
      </c>
      <c r="BD1308" s="527">
        <v>6771</v>
      </c>
      <c r="BE1308" s="527">
        <v>496</v>
      </c>
      <c r="BF1308" s="527">
        <v>3461</v>
      </c>
      <c r="BG1308" s="527">
        <v>6226</v>
      </c>
      <c r="BH1308" s="527">
        <v>1512</v>
      </c>
      <c r="BI1308" s="527">
        <v>33696</v>
      </c>
      <c r="BJ1308" s="527">
        <v>1314</v>
      </c>
      <c r="BK1308" s="527">
        <v>19480</v>
      </c>
      <c r="BL1308" s="527">
        <v>54490</v>
      </c>
      <c r="BM1308" s="527">
        <v>11023</v>
      </c>
      <c r="BN1308" s="527">
        <v>7213</v>
      </c>
      <c r="BO1308" s="527">
        <v>6893</v>
      </c>
      <c r="BP1308" s="527">
        <v>4570</v>
      </c>
      <c r="BQ1308" s="527">
        <v>44992</v>
      </c>
      <c r="BR1308" s="527">
        <v>34486</v>
      </c>
      <c r="BS1308" s="527">
        <v>26801</v>
      </c>
      <c r="BT1308" s="527">
        <v>14727</v>
      </c>
      <c r="BU1308" s="527">
        <v>675</v>
      </c>
      <c r="BV1308" s="527">
        <v>395</v>
      </c>
      <c r="BW1308" s="527">
        <v>53</v>
      </c>
      <c r="BX1308" s="527">
        <v>33657</v>
      </c>
      <c r="BY1308" s="527">
        <v>635</v>
      </c>
      <c r="BZ1308" s="527">
        <v>972</v>
      </c>
      <c r="CA1308" s="527">
        <v>81</v>
      </c>
      <c r="CB1308" s="527">
        <v>44987</v>
      </c>
      <c r="CC1308" s="527">
        <v>555</v>
      </c>
      <c r="CD1308" s="527">
        <v>1134</v>
      </c>
      <c r="CE1308" s="527">
        <v>4509</v>
      </c>
      <c r="CF1308" s="527">
        <v>2235674</v>
      </c>
      <c r="CG1308" s="527">
        <v>496</v>
      </c>
      <c r="CH1308" s="527">
        <v>890</v>
      </c>
      <c r="CI1308" s="527">
        <v>2428</v>
      </c>
      <c r="CJ1308" s="527">
        <v>3515353</v>
      </c>
      <c r="CK1308" s="527">
        <v>1448</v>
      </c>
      <c r="CL1308" s="527">
        <v>2843</v>
      </c>
      <c r="CM1308" s="527">
        <v>1181</v>
      </c>
      <c r="CN1308" s="527">
        <v>1795212</v>
      </c>
      <c r="CO1308" s="527">
        <v>1520</v>
      </c>
      <c r="CP1308" s="527">
        <v>3100</v>
      </c>
      <c r="CQ1308" s="527">
        <v>29345</v>
      </c>
      <c r="CR1308" s="527">
        <v>45762352</v>
      </c>
      <c r="CS1308" s="527">
        <v>1559</v>
      </c>
      <c r="CT1308" s="527">
        <v>3126</v>
      </c>
      <c r="CU1308" s="527">
        <v>1081</v>
      </c>
      <c r="CV1308" s="527">
        <v>6238433</v>
      </c>
      <c r="CW1308" s="527">
        <v>5771</v>
      </c>
      <c r="CX1308" s="527">
        <v>12248</v>
      </c>
      <c r="CY1308" s="527">
        <v>521</v>
      </c>
      <c r="CZ1308" s="527">
        <v>3060893</v>
      </c>
      <c r="DA1308" s="527">
        <v>5875</v>
      </c>
      <c r="DB1308" s="527">
        <v>12266</v>
      </c>
      <c r="DC1308" s="527">
        <v>857</v>
      </c>
      <c r="DD1308" s="527">
        <v>6300199</v>
      </c>
      <c r="DE1308" s="527">
        <v>7351</v>
      </c>
      <c r="DF1308" s="527">
        <v>17068</v>
      </c>
      <c r="DG1308" s="527">
        <v>119</v>
      </c>
      <c r="DH1308" s="527">
        <v>803027</v>
      </c>
      <c r="DI1308" s="527">
        <v>6748</v>
      </c>
      <c r="DJ1308" s="527">
        <v>15575</v>
      </c>
      <c r="DK1308" s="527">
        <v>5</v>
      </c>
      <c r="DL1308" s="527">
        <v>3006</v>
      </c>
      <c r="DM1308" s="527">
        <v>601</v>
      </c>
      <c r="DN1308" s="527">
        <v>1546</v>
      </c>
      <c r="DO1308" s="527">
        <v>2850</v>
      </c>
      <c r="DP1308" s="527">
        <v>164104</v>
      </c>
      <c r="DQ1308" s="527">
        <v>58</v>
      </c>
      <c r="DR1308" s="527">
        <v>72</v>
      </c>
      <c r="DS1308" s="527">
        <v>49</v>
      </c>
      <c r="DT1308" s="527">
        <v>65588</v>
      </c>
      <c r="DU1308" s="527">
        <v>1339</v>
      </c>
      <c r="DV1308" s="527">
        <v>2427</v>
      </c>
      <c r="DW1308" s="527">
        <v>48</v>
      </c>
      <c r="DX1308" s="527">
        <v>33403</v>
      </c>
      <c r="DY1308" s="527">
        <v>38753396</v>
      </c>
      <c r="DZ1308" s="527">
        <v>1160</v>
      </c>
      <c r="EA1308" s="527">
        <v>2031</v>
      </c>
      <c r="EB1308" s="527">
        <v>17785</v>
      </c>
      <c r="EC1308" s="527">
        <v>4450</v>
      </c>
      <c r="ED1308" s="527">
        <v>774</v>
      </c>
      <c r="EE1308" s="527">
        <v>4438915</v>
      </c>
      <c r="EF1308" s="527">
        <v>2391</v>
      </c>
      <c r="EG1308" s="527">
        <v>78</v>
      </c>
      <c r="EH1308" s="527">
        <v>14</v>
      </c>
      <c r="EI1308" s="527"/>
      <c r="EJ1308" s="528"/>
      <c r="EK1308" s="528"/>
      <c r="EL1308" s="528"/>
      <c r="EM1308" s="528"/>
      <c r="EN1308" s="528"/>
      <c r="EO1308" s="528"/>
      <c r="EP1308" s="528"/>
      <c r="EQ1308" s="528"/>
      <c r="ER1308" s="528"/>
      <c r="ES1308" s="528"/>
      <c r="ET1308" s="528"/>
      <c r="EU1308" s="528"/>
      <c r="EV1308" s="528"/>
      <c r="EW1308" s="528"/>
      <c r="EX1308" s="528"/>
      <c r="EY1308" s="528"/>
      <c r="EZ1308" s="529"/>
      <c r="FA1308" s="446">
        <f t="shared" si="2545"/>
        <v>2</v>
      </c>
      <c r="FB1308" s="417">
        <f t="shared" si="2567"/>
        <v>2024</v>
      </c>
      <c r="FC1308" s="448">
        <f t="shared" si="2568"/>
        <v>45323</v>
      </c>
      <c r="FD1308" s="449">
        <f t="shared" si="2569"/>
        <v>29</v>
      </c>
      <c r="FE1308" s="530"/>
      <c r="FF1308" s="531">
        <f t="shared" si="2557"/>
        <v>0.64802182810368347</v>
      </c>
      <c r="FG1308" s="530"/>
      <c r="FH1308" s="532">
        <f t="shared" si="2546"/>
        <v>2.3741115657979757</v>
      </c>
      <c r="FI1308" s="532">
        <f t="shared" si="2547"/>
        <v>1.5535214301098428</v>
      </c>
      <c r="FJ1308" s="532">
        <f t="shared" si="2548"/>
        <v>2.3581936366746494</v>
      </c>
      <c r="FK1308" s="532">
        <f t="shared" si="2549"/>
        <v>1.5634621963735889</v>
      </c>
      <c r="FL1308" s="532">
        <f t="shared" si="2550"/>
        <v>1.3652970807792681</v>
      </c>
      <c r="FM1308" s="532">
        <f t="shared" si="2551"/>
        <v>1.0464890453359228</v>
      </c>
      <c r="FN1308" s="532">
        <f t="shared" si="2552"/>
        <v>1.9045622512791358</v>
      </c>
      <c r="FO1308" s="532">
        <f t="shared" si="2553"/>
        <v>1.0465463331438318</v>
      </c>
      <c r="FP1308" s="532">
        <f t="shared" si="2554"/>
        <v>1.804812834224599</v>
      </c>
      <c r="FQ1308" s="532">
        <f t="shared" si="2555"/>
        <v>1.0561497326203209</v>
      </c>
      <c r="FR1308" s="533"/>
      <c r="FS1308" s="534">
        <f t="shared" si="2570"/>
        <v>68845</v>
      </c>
      <c r="FT1308" s="534">
        <f t="shared" si="2570"/>
        <v>1101520</v>
      </c>
      <c r="FU1308" s="534">
        <f t="shared" si="2570"/>
        <v>3717630</v>
      </c>
      <c r="FV1308" s="534">
        <f t="shared" si="2570"/>
        <v>6884500</v>
      </c>
      <c r="FW1308" s="534">
        <f t="shared" si="2570"/>
        <v>4178700</v>
      </c>
      <c r="FX1308" s="534">
        <f t="shared" si="2570"/>
        <v>3127610</v>
      </c>
      <c r="FY1308" s="534">
        <f t="shared" si="2570"/>
        <v>102091492</v>
      </c>
      <c r="FZ1308" s="534">
        <f t="shared" si="2570"/>
        <v>201679904</v>
      </c>
      <c r="GA1308" s="534">
        <f t="shared" si="2570"/>
        <v>6010928</v>
      </c>
      <c r="GB1308" s="534">
        <f t="shared" si="2572"/>
        <v>79186845</v>
      </c>
      <c r="GC1308" s="534">
        <f t="shared" si="2572"/>
        <v>55280225</v>
      </c>
      <c r="GD1308" s="534">
        <f t="shared" si="2566"/>
        <v>51516</v>
      </c>
      <c r="GE1308" s="534">
        <f t="shared" si="2566"/>
        <v>91854</v>
      </c>
      <c r="GF1308" s="534">
        <f t="shared" si="2566"/>
        <v>4013010</v>
      </c>
      <c r="GG1308" s="534">
        <f t="shared" si="2566"/>
        <v>6902804</v>
      </c>
      <c r="GH1308" s="534">
        <f t="shared" si="2566"/>
        <v>3661100</v>
      </c>
      <c r="GI1308" s="534">
        <f t="shared" si="2566"/>
        <v>91732470</v>
      </c>
      <c r="GJ1308" s="534">
        <f t="shared" si="2566"/>
        <v>13240088</v>
      </c>
      <c r="GK1308" s="534">
        <f t="shared" si="2566"/>
        <v>6390586</v>
      </c>
      <c r="GL1308" s="534">
        <f t="shared" si="2566"/>
        <v>14627276</v>
      </c>
      <c r="GM1308" s="534">
        <f t="shared" si="2566"/>
        <v>1853425</v>
      </c>
      <c r="GN1308" s="534">
        <f t="shared" si="2571"/>
        <v>118923</v>
      </c>
      <c r="GO1308" s="534">
        <f t="shared" si="2562"/>
        <v>7730</v>
      </c>
      <c r="GP1308" s="534">
        <f t="shared" si="2562"/>
        <v>205200</v>
      </c>
      <c r="GQ1308" s="534">
        <f t="shared" si="2562"/>
        <v>67841493</v>
      </c>
      <c r="GR1308" s="534"/>
      <c r="GS1308" s="534"/>
      <c r="GT1308" s="534"/>
      <c r="GU1308" s="534"/>
      <c r="GV1308" s="535"/>
    </row>
    <row r="1309" spans="1:204" ht="9.75" customHeight="1" x14ac:dyDescent="0.2">
      <c r="A1309" s="417" t="str">
        <f t="shared" si="2535"/>
        <v>2023-24FEBRUARYRYF</v>
      </c>
      <c r="B1309" s="458" t="str">
        <f t="shared" si="2560"/>
        <v>2023-24</v>
      </c>
      <c r="C1309" s="402" t="s">
        <v>657</v>
      </c>
      <c r="D1309" s="458" t="str">
        <f t="shared" si="2564"/>
        <v>Y58</v>
      </c>
      <c r="E1309" s="458" t="str">
        <f t="shared" si="2565"/>
        <v>South West</v>
      </c>
      <c r="F1309" s="478" t="s">
        <v>457</v>
      </c>
      <c r="G1309" s="478" t="s">
        <v>694</v>
      </c>
      <c r="H1309" s="510">
        <v>106902</v>
      </c>
      <c r="I1309" s="510">
        <v>80259</v>
      </c>
      <c r="J1309" s="510">
        <v>399672</v>
      </c>
      <c r="K1309" s="510">
        <v>5</v>
      </c>
      <c r="L1309" s="510">
        <v>3</v>
      </c>
      <c r="M1309" s="510">
        <v>3</v>
      </c>
      <c r="N1309" s="510">
        <v>16</v>
      </c>
      <c r="O1309" s="510">
        <v>64</v>
      </c>
      <c r="P1309" s="510">
        <v>391</v>
      </c>
      <c r="Q1309" s="510">
        <v>0</v>
      </c>
      <c r="R1309" s="510">
        <v>145</v>
      </c>
      <c r="S1309" s="510">
        <v>73225</v>
      </c>
      <c r="T1309" s="510">
        <v>8990</v>
      </c>
      <c r="U1309" s="510">
        <v>5245</v>
      </c>
      <c r="V1309" s="510">
        <v>36933</v>
      </c>
      <c r="W1309" s="510">
        <v>13892</v>
      </c>
      <c r="X1309" s="510">
        <v>225</v>
      </c>
      <c r="Y1309" s="510">
        <v>5269463</v>
      </c>
      <c r="Z1309" s="510">
        <v>586</v>
      </c>
      <c r="AA1309" s="510">
        <v>1093</v>
      </c>
      <c r="AB1309" s="510">
        <v>3523554</v>
      </c>
      <c r="AC1309" s="510">
        <v>672</v>
      </c>
      <c r="AD1309" s="510">
        <v>1283</v>
      </c>
      <c r="AE1309" s="510">
        <v>95421534</v>
      </c>
      <c r="AF1309" s="510">
        <v>2584</v>
      </c>
      <c r="AG1309" s="510">
        <v>5434</v>
      </c>
      <c r="AH1309" s="510">
        <v>89830460</v>
      </c>
      <c r="AI1309" s="510">
        <v>6466</v>
      </c>
      <c r="AJ1309" s="510">
        <v>16257</v>
      </c>
      <c r="AK1309" s="510">
        <v>1712902</v>
      </c>
      <c r="AL1309" s="510">
        <v>7613</v>
      </c>
      <c r="AM1309" s="510">
        <v>18277</v>
      </c>
      <c r="AN1309" s="510">
        <v>1117</v>
      </c>
      <c r="AO1309" s="510">
        <v>4037</v>
      </c>
      <c r="AP1309" s="510" t="s">
        <v>152</v>
      </c>
      <c r="AQ1309" s="510" t="s">
        <v>152</v>
      </c>
      <c r="AR1309" s="510" t="s">
        <v>152</v>
      </c>
      <c r="AS1309" s="510" t="s">
        <v>152</v>
      </c>
      <c r="AT1309" s="510">
        <v>11183</v>
      </c>
      <c r="AU1309" s="510">
        <v>979</v>
      </c>
      <c r="AV1309" s="510">
        <v>6631</v>
      </c>
      <c r="AW1309" s="510">
        <v>5416</v>
      </c>
      <c r="AX1309" s="510">
        <v>470</v>
      </c>
      <c r="AY1309" s="510">
        <v>3103</v>
      </c>
      <c r="AZ1309" s="510">
        <v>0</v>
      </c>
      <c r="BA1309" s="510">
        <v>11610</v>
      </c>
      <c r="BB1309" s="510">
        <v>24378302</v>
      </c>
      <c r="BC1309" s="510">
        <v>2100</v>
      </c>
      <c r="BD1309" s="510">
        <v>4384</v>
      </c>
      <c r="BE1309" s="510">
        <v>797</v>
      </c>
      <c r="BF1309" s="510">
        <v>3726</v>
      </c>
      <c r="BG1309" s="510">
        <v>6316</v>
      </c>
      <c r="BH1309" s="510">
        <v>771</v>
      </c>
      <c r="BI1309" s="510">
        <v>32373</v>
      </c>
      <c r="BJ1309" s="510">
        <v>3004</v>
      </c>
      <c r="BK1309" s="510">
        <v>26665</v>
      </c>
      <c r="BL1309" s="510">
        <v>62042</v>
      </c>
      <c r="BM1309" s="510">
        <v>19081</v>
      </c>
      <c r="BN1309" s="510">
        <v>13103</v>
      </c>
      <c r="BO1309" s="510">
        <v>11239</v>
      </c>
      <c r="BP1309" s="510">
        <v>7768</v>
      </c>
      <c r="BQ1309" s="510">
        <v>51276</v>
      </c>
      <c r="BR1309" s="510">
        <v>39339</v>
      </c>
      <c r="BS1309" s="510">
        <v>23899</v>
      </c>
      <c r="BT1309" s="510">
        <v>15071</v>
      </c>
      <c r="BU1309" s="510">
        <v>375</v>
      </c>
      <c r="BV1309" s="510">
        <v>238</v>
      </c>
      <c r="BW1309" s="510">
        <v>27</v>
      </c>
      <c r="BX1309" s="510">
        <v>11943</v>
      </c>
      <c r="BY1309" s="510">
        <v>442</v>
      </c>
      <c r="BZ1309" s="510">
        <v>782</v>
      </c>
      <c r="CA1309" s="510">
        <v>11</v>
      </c>
      <c r="CB1309" s="510">
        <v>4888</v>
      </c>
      <c r="CC1309" s="510">
        <v>444</v>
      </c>
      <c r="CD1309" s="510">
        <v>686</v>
      </c>
      <c r="CE1309" s="510">
        <v>8952</v>
      </c>
      <c r="CF1309" s="510">
        <v>5252632</v>
      </c>
      <c r="CG1309" s="510">
        <v>587</v>
      </c>
      <c r="CH1309" s="510">
        <v>1094</v>
      </c>
      <c r="CI1309" s="510">
        <v>2410</v>
      </c>
      <c r="CJ1309" s="510">
        <v>6638127</v>
      </c>
      <c r="CK1309" s="510">
        <v>2754</v>
      </c>
      <c r="CL1309" s="510">
        <v>5859</v>
      </c>
      <c r="CM1309" s="510">
        <v>865</v>
      </c>
      <c r="CN1309" s="510">
        <v>2114078</v>
      </c>
      <c r="CO1309" s="510">
        <v>2444</v>
      </c>
      <c r="CP1309" s="510">
        <v>5191</v>
      </c>
      <c r="CQ1309" s="510">
        <v>33658</v>
      </c>
      <c r="CR1309" s="510">
        <v>86669329</v>
      </c>
      <c r="CS1309" s="510">
        <v>2575</v>
      </c>
      <c r="CT1309" s="510">
        <v>5400</v>
      </c>
      <c r="CU1309" s="510">
        <v>894</v>
      </c>
      <c r="CV1309" s="510">
        <v>7162037</v>
      </c>
      <c r="CW1309" s="510">
        <v>8011</v>
      </c>
      <c r="CX1309" s="510">
        <v>19908</v>
      </c>
      <c r="CY1309" s="510">
        <v>169</v>
      </c>
      <c r="CZ1309" s="510">
        <v>1344204</v>
      </c>
      <c r="DA1309" s="510">
        <v>7954</v>
      </c>
      <c r="DB1309" s="510">
        <v>22765</v>
      </c>
      <c r="DC1309" s="510">
        <v>900</v>
      </c>
      <c r="DD1309" s="510">
        <v>10296227</v>
      </c>
      <c r="DE1309" s="510">
        <v>11440</v>
      </c>
      <c r="DF1309" s="510">
        <v>34141</v>
      </c>
      <c r="DG1309" s="510">
        <v>41</v>
      </c>
      <c r="DH1309" s="510">
        <v>280685</v>
      </c>
      <c r="DI1309" s="510">
        <v>6846</v>
      </c>
      <c r="DJ1309" s="510">
        <v>14844</v>
      </c>
      <c r="DK1309" s="510">
        <v>615</v>
      </c>
      <c r="DL1309" s="510">
        <v>280227</v>
      </c>
      <c r="DM1309" s="510">
        <v>456</v>
      </c>
      <c r="DN1309" s="510">
        <v>768</v>
      </c>
      <c r="DO1309" s="510">
        <v>5149</v>
      </c>
      <c r="DP1309" s="510">
        <v>209392</v>
      </c>
      <c r="DQ1309" s="510">
        <v>41</v>
      </c>
      <c r="DR1309" s="510">
        <v>70</v>
      </c>
      <c r="DS1309" s="510">
        <v>79</v>
      </c>
      <c r="DT1309" s="510">
        <v>150134</v>
      </c>
      <c r="DU1309" s="510">
        <v>1900</v>
      </c>
      <c r="DV1309" s="510">
        <v>2820</v>
      </c>
      <c r="DW1309" s="510">
        <v>63</v>
      </c>
      <c r="DX1309" s="510">
        <v>35420</v>
      </c>
      <c r="DY1309" s="510">
        <v>140662725</v>
      </c>
      <c r="DZ1309" s="510">
        <v>3971</v>
      </c>
      <c r="EA1309" s="510">
        <v>9801</v>
      </c>
      <c r="EB1309" s="510">
        <v>27852</v>
      </c>
      <c r="EC1309" s="510">
        <v>16590</v>
      </c>
      <c r="ED1309" s="510">
        <v>9878</v>
      </c>
      <c r="EE1309" s="510">
        <v>91470422</v>
      </c>
      <c r="EF1309" s="510">
        <v>737</v>
      </c>
      <c r="EG1309" s="510">
        <v>92</v>
      </c>
      <c r="EH1309" s="510">
        <v>9</v>
      </c>
      <c r="EI1309" s="510"/>
      <c r="EJ1309" s="479"/>
      <c r="EK1309" s="479"/>
      <c r="EL1309" s="479"/>
      <c r="EM1309" s="479"/>
      <c r="EN1309" s="479"/>
      <c r="EO1309" s="479"/>
      <c r="EP1309" s="479"/>
      <c r="EQ1309" s="479"/>
      <c r="ER1309" s="479"/>
      <c r="ES1309" s="479"/>
      <c r="ET1309" s="479"/>
      <c r="EU1309" s="479"/>
      <c r="EV1309" s="479"/>
      <c r="EW1309" s="479"/>
      <c r="EX1309" s="479"/>
      <c r="EY1309" s="479"/>
      <c r="EZ1309" s="476"/>
      <c r="FA1309" s="446">
        <f t="shared" si="2545"/>
        <v>2</v>
      </c>
      <c r="FB1309" s="417">
        <f t="shared" si="2567"/>
        <v>2024</v>
      </c>
      <c r="FC1309" s="448">
        <f t="shared" si="2568"/>
        <v>45323</v>
      </c>
      <c r="FD1309" s="449">
        <f t="shared" si="2569"/>
        <v>29</v>
      </c>
      <c r="FE1309" s="450"/>
      <c r="FF1309" s="451">
        <f t="shared" si="2557"/>
        <v>0.5987905570415164</v>
      </c>
      <c r="FG1309" s="450"/>
      <c r="FH1309" s="452">
        <f t="shared" si="2546"/>
        <v>2.1224694104560622</v>
      </c>
      <c r="FI1309" s="452">
        <f t="shared" si="2547"/>
        <v>1.4575083426028921</v>
      </c>
      <c r="FJ1309" s="452">
        <f t="shared" si="2548"/>
        <v>2.1428026692087703</v>
      </c>
      <c r="FK1309" s="452">
        <f t="shared" si="2549"/>
        <v>1.4810295519542422</v>
      </c>
      <c r="FL1309" s="452">
        <f t="shared" si="2550"/>
        <v>1.3883518804321338</v>
      </c>
      <c r="FM1309" s="452">
        <f t="shared" si="2551"/>
        <v>1.0651449922833238</v>
      </c>
      <c r="FN1309" s="452">
        <f t="shared" si="2552"/>
        <v>1.7203426432479125</v>
      </c>
      <c r="FO1309" s="452">
        <f t="shared" si="2553"/>
        <v>1.0848689893463863</v>
      </c>
      <c r="FP1309" s="452">
        <f t="shared" si="2554"/>
        <v>1.6666666666666667</v>
      </c>
      <c r="FQ1309" s="452">
        <f t="shared" si="2555"/>
        <v>1.0577777777777777</v>
      </c>
      <c r="FR1309" s="453"/>
      <c r="FS1309" s="446">
        <f t="shared" si="2570"/>
        <v>240777</v>
      </c>
      <c r="FT1309" s="446">
        <f t="shared" si="2570"/>
        <v>240777</v>
      </c>
      <c r="FU1309" s="446">
        <f t="shared" si="2570"/>
        <v>1284144</v>
      </c>
      <c r="FV1309" s="446">
        <f t="shared" si="2570"/>
        <v>5136576</v>
      </c>
      <c r="FW1309" s="446">
        <f t="shared" si="2570"/>
        <v>9826070</v>
      </c>
      <c r="FX1309" s="446">
        <f t="shared" si="2570"/>
        <v>6729335</v>
      </c>
      <c r="FY1309" s="446">
        <f t="shared" si="2570"/>
        <v>200693922</v>
      </c>
      <c r="FZ1309" s="446">
        <f t="shared" si="2570"/>
        <v>225842244</v>
      </c>
      <c r="GA1309" s="446">
        <f t="shared" si="2570"/>
        <v>4112325</v>
      </c>
      <c r="GB1309" s="446">
        <f t="shared" si="2572"/>
        <v>50898240</v>
      </c>
      <c r="GC1309" s="446" t="str">
        <f t="shared" si="2572"/>
        <v>-</v>
      </c>
      <c r="GD1309" s="446">
        <f t="shared" ref="GD1309:GM1318" si="2573">IFERROR(HLOOKUP(GD$1,$H$5:$HA$10112,MATCH($A1309,$A$5:$A$10112,0),0)*HLOOKUP(GD$2,$H$5:$HA$10112,MATCH($A1309,$A$5:$A$10112,0),0),"-")</f>
        <v>21114</v>
      </c>
      <c r="GE1309" s="446">
        <f t="shared" si="2573"/>
        <v>7546</v>
      </c>
      <c r="GF1309" s="446">
        <f t="shared" si="2573"/>
        <v>9793488</v>
      </c>
      <c r="GG1309" s="446">
        <f t="shared" si="2573"/>
        <v>14120190</v>
      </c>
      <c r="GH1309" s="446">
        <f t="shared" si="2573"/>
        <v>4490215</v>
      </c>
      <c r="GI1309" s="446">
        <f t="shared" si="2573"/>
        <v>181753200</v>
      </c>
      <c r="GJ1309" s="446">
        <f t="shared" si="2573"/>
        <v>17797752</v>
      </c>
      <c r="GK1309" s="446">
        <f t="shared" si="2573"/>
        <v>3847285</v>
      </c>
      <c r="GL1309" s="446">
        <f t="shared" si="2573"/>
        <v>30726900</v>
      </c>
      <c r="GM1309" s="446">
        <f t="shared" si="2573"/>
        <v>608604</v>
      </c>
      <c r="GN1309" s="446">
        <f t="shared" si="2571"/>
        <v>222780</v>
      </c>
      <c r="GO1309" s="446">
        <f t="shared" ref="GO1309:GQ1328" si="2574">IFERROR(HLOOKUP(GO$1,$H$5:$HA$10112,MATCH($A1309,$A$5:$A$10112,0),0)*HLOOKUP(GO$2,$H$5:$HA$10112,MATCH($A1309,$A$5:$A$10112,0),0),"-")</f>
        <v>472320</v>
      </c>
      <c r="GP1309" s="446">
        <f t="shared" si="2574"/>
        <v>360430</v>
      </c>
      <c r="GQ1309" s="446">
        <f t="shared" si="2574"/>
        <v>347151420</v>
      </c>
      <c r="GR1309" s="446"/>
      <c r="GS1309" s="446"/>
      <c r="GT1309" s="446"/>
      <c r="GU1309" s="446"/>
      <c r="GV1309" s="416"/>
    </row>
    <row r="1310" spans="1:204" ht="9.75" customHeight="1" x14ac:dyDescent="0.2">
      <c r="A1310" s="417" t="str">
        <f t="shared" si="2535"/>
        <v>2023-24FEBRUARYRYA</v>
      </c>
      <c r="B1310" s="458" t="str">
        <f t="shared" si="2560"/>
        <v>2023-24</v>
      </c>
      <c r="C1310" s="402" t="s">
        <v>657</v>
      </c>
      <c r="D1310" s="458" t="str">
        <f t="shared" si="2564"/>
        <v>Y60</v>
      </c>
      <c r="E1310" s="458" t="str">
        <f t="shared" si="2565"/>
        <v>Midlands</v>
      </c>
      <c r="F1310" s="478" t="s">
        <v>452</v>
      </c>
      <c r="G1310" s="478" t="s">
        <v>697</v>
      </c>
      <c r="H1310" s="510">
        <v>140469</v>
      </c>
      <c r="I1310" s="510">
        <v>108586</v>
      </c>
      <c r="J1310" s="510">
        <v>171773</v>
      </c>
      <c r="K1310" s="510">
        <v>2</v>
      </c>
      <c r="L1310" s="510">
        <v>0</v>
      </c>
      <c r="M1310" s="510">
        <v>0</v>
      </c>
      <c r="N1310" s="510">
        <v>8</v>
      </c>
      <c r="O1310" s="510">
        <v>42</v>
      </c>
      <c r="P1310" s="510">
        <v>449</v>
      </c>
      <c r="Q1310" s="510">
        <v>0</v>
      </c>
      <c r="R1310" s="510">
        <v>21</v>
      </c>
      <c r="S1310" s="510">
        <v>80626</v>
      </c>
      <c r="T1310" s="510">
        <v>9861</v>
      </c>
      <c r="U1310" s="510">
        <v>6475</v>
      </c>
      <c r="V1310" s="510">
        <v>40312</v>
      </c>
      <c r="W1310" s="510">
        <v>13378</v>
      </c>
      <c r="X1310" s="510">
        <v>449</v>
      </c>
      <c r="Y1310" s="510">
        <v>4868152</v>
      </c>
      <c r="Z1310" s="510">
        <v>494</v>
      </c>
      <c r="AA1310" s="510">
        <v>881</v>
      </c>
      <c r="AB1310" s="510">
        <v>3446587</v>
      </c>
      <c r="AC1310" s="510">
        <v>532</v>
      </c>
      <c r="AD1310" s="510">
        <v>958</v>
      </c>
      <c r="AE1310" s="510">
        <v>87364190</v>
      </c>
      <c r="AF1310" s="510">
        <v>2167</v>
      </c>
      <c r="AG1310" s="510">
        <v>4810</v>
      </c>
      <c r="AH1310" s="510">
        <v>134681510</v>
      </c>
      <c r="AI1310" s="510">
        <v>10067</v>
      </c>
      <c r="AJ1310" s="510">
        <v>25424</v>
      </c>
      <c r="AK1310" s="510">
        <v>5279949</v>
      </c>
      <c r="AL1310" s="510">
        <v>11759</v>
      </c>
      <c r="AM1310" s="510">
        <v>27028</v>
      </c>
      <c r="AN1310" s="510">
        <v>0</v>
      </c>
      <c r="AO1310" s="510">
        <v>2521</v>
      </c>
      <c r="AP1310" s="510">
        <v>2710</v>
      </c>
      <c r="AQ1310" s="510">
        <v>7258944</v>
      </c>
      <c r="AR1310" s="510">
        <v>2679</v>
      </c>
      <c r="AS1310" s="510">
        <v>6354</v>
      </c>
      <c r="AT1310" s="510">
        <v>12679</v>
      </c>
      <c r="AU1310" s="510">
        <v>1260</v>
      </c>
      <c r="AV1310" s="510">
        <v>6795</v>
      </c>
      <c r="AW1310" s="510">
        <v>6736</v>
      </c>
      <c r="AX1310" s="510">
        <v>341</v>
      </c>
      <c r="AY1310" s="510">
        <v>4283</v>
      </c>
      <c r="AZ1310" s="510" t="s">
        <v>152</v>
      </c>
      <c r="BA1310" s="510">
        <v>14733</v>
      </c>
      <c r="BB1310" s="510">
        <v>63327698</v>
      </c>
      <c r="BC1310" s="510">
        <v>4298</v>
      </c>
      <c r="BD1310" s="510">
        <v>10807</v>
      </c>
      <c r="BE1310" s="510">
        <v>1237</v>
      </c>
      <c r="BF1310" s="510">
        <v>6649</v>
      </c>
      <c r="BG1310" s="510" t="s">
        <v>152</v>
      </c>
      <c r="BH1310" s="510" t="s">
        <v>152</v>
      </c>
      <c r="BI1310" s="510">
        <v>40244</v>
      </c>
      <c r="BJ1310" s="510">
        <v>3994</v>
      </c>
      <c r="BK1310" s="510">
        <v>23709</v>
      </c>
      <c r="BL1310" s="510">
        <v>67947</v>
      </c>
      <c r="BM1310" s="510">
        <v>19552</v>
      </c>
      <c r="BN1310" s="510">
        <v>13548</v>
      </c>
      <c r="BO1310" s="510">
        <v>12714</v>
      </c>
      <c r="BP1310" s="510">
        <v>8802</v>
      </c>
      <c r="BQ1310" s="510">
        <v>55725</v>
      </c>
      <c r="BR1310" s="510">
        <v>42134</v>
      </c>
      <c r="BS1310" s="510">
        <v>24856</v>
      </c>
      <c r="BT1310" s="510">
        <v>13848</v>
      </c>
      <c r="BU1310" s="510">
        <v>961</v>
      </c>
      <c r="BV1310" s="510">
        <v>456</v>
      </c>
      <c r="BW1310" s="510">
        <v>279</v>
      </c>
      <c r="BX1310" s="510">
        <v>183024</v>
      </c>
      <c r="BY1310" s="510">
        <v>656</v>
      </c>
      <c r="BZ1310" s="510">
        <v>1172</v>
      </c>
      <c r="CA1310" s="510">
        <v>181</v>
      </c>
      <c r="CB1310" s="510">
        <v>93153</v>
      </c>
      <c r="CC1310" s="510">
        <v>515</v>
      </c>
      <c r="CD1310" s="510">
        <v>1018</v>
      </c>
      <c r="CE1310" s="510">
        <v>9401</v>
      </c>
      <c r="CF1310" s="510">
        <v>4591975</v>
      </c>
      <c r="CG1310" s="510">
        <v>488</v>
      </c>
      <c r="CH1310" s="510">
        <v>872</v>
      </c>
      <c r="CI1310" s="510">
        <v>5157</v>
      </c>
      <c r="CJ1310" s="510">
        <v>12104073</v>
      </c>
      <c r="CK1310" s="510">
        <v>2347</v>
      </c>
      <c r="CL1310" s="510">
        <v>4951</v>
      </c>
      <c r="CM1310" s="510">
        <v>1091</v>
      </c>
      <c r="CN1310" s="510">
        <v>2506147</v>
      </c>
      <c r="CO1310" s="510">
        <v>2297</v>
      </c>
      <c r="CP1310" s="510">
        <v>5129</v>
      </c>
      <c r="CQ1310" s="510">
        <v>34064</v>
      </c>
      <c r="CR1310" s="510">
        <v>72753970</v>
      </c>
      <c r="CS1310" s="510">
        <v>2136</v>
      </c>
      <c r="CT1310" s="510">
        <v>4763</v>
      </c>
      <c r="CU1310" s="510">
        <v>1136</v>
      </c>
      <c r="CV1310" s="510">
        <v>15783160</v>
      </c>
      <c r="CW1310" s="510">
        <v>13894</v>
      </c>
      <c r="CX1310" s="510">
        <v>33981</v>
      </c>
      <c r="CY1310" s="510">
        <v>245</v>
      </c>
      <c r="CZ1310" s="510">
        <v>2666239</v>
      </c>
      <c r="DA1310" s="510">
        <v>10883</v>
      </c>
      <c r="DB1310" s="510">
        <v>25329</v>
      </c>
      <c r="DC1310" s="510">
        <v>1314</v>
      </c>
      <c r="DD1310" s="510">
        <v>23689368</v>
      </c>
      <c r="DE1310" s="510">
        <v>18028</v>
      </c>
      <c r="DF1310" s="510">
        <v>38512</v>
      </c>
      <c r="DG1310" s="510">
        <v>177</v>
      </c>
      <c r="DH1310" s="510">
        <v>3311813</v>
      </c>
      <c r="DI1310" s="510">
        <v>18711</v>
      </c>
      <c r="DJ1310" s="510">
        <v>43948</v>
      </c>
      <c r="DK1310" s="510">
        <v>412</v>
      </c>
      <c r="DL1310" s="510">
        <v>126059</v>
      </c>
      <c r="DM1310" s="510">
        <v>306</v>
      </c>
      <c r="DN1310" s="510">
        <v>555</v>
      </c>
      <c r="DO1310" s="510">
        <v>5967</v>
      </c>
      <c r="DP1310" s="510">
        <v>141949</v>
      </c>
      <c r="DQ1310" s="510">
        <v>24</v>
      </c>
      <c r="DR1310" s="510">
        <v>43</v>
      </c>
      <c r="DS1310" s="510">
        <v>144</v>
      </c>
      <c r="DT1310" s="510">
        <v>240396</v>
      </c>
      <c r="DU1310" s="510">
        <v>1669</v>
      </c>
      <c r="DV1310" s="510">
        <v>3640</v>
      </c>
      <c r="DW1310" s="510">
        <v>125</v>
      </c>
      <c r="DX1310" s="510">
        <v>43054</v>
      </c>
      <c r="DY1310" s="510">
        <v>117551271</v>
      </c>
      <c r="DZ1310" s="510">
        <v>2730</v>
      </c>
      <c r="EA1310" s="510">
        <v>6919</v>
      </c>
      <c r="EB1310" s="510">
        <v>30043</v>
      </c>
      <c r="EC1310" s="510">
        <v>14499</v>
      </c>
      <c r="ED1310" s="510">
        <v>7766</v>
      </c>
      <c r="EE1310" s="510">
        <v>63345129</v>
      </c>
      <c r="EF1310" s="510">
        <v>1274</v>
      </c>
      <c r="EG1310" s="510">
        <v>14</v>
      </c>
      <c r="EH1310" s="510">
        <v>16</v>
      </c>
      <c r="EI1310" s="510"/>
      <c r="EJ1310" s="479"/>
      <c r="EK1310" s="479"/>
      <c r="EL1310" s="479"/>
      <c r="EM1310" s="479"/>
      <c r="EN1310" s="479"/>
      <c r="EO1310" s="479"/>
      <c r="EP1310" s="479"/>
      <c r="EQ1310" s="479"/>
      <c r="ER1310" s="479"/>
      <c r="ES1310" s="479"/>
      <c r="ET1310" s="479"/>
      <c r="EU1310" s="479"/>
      <c r="EV1310" s="479"/>
      <c r="EW1310" s="479"/>
      <c r="EX1310" s="479"/>
      <c r="EY1310" s="479"/>
      <c r="EZ1310" s="476"/>
      <c r="FA1310" s="446">
        <f t="shared" si="2545"/>
        <v>2</v>
      </c>
      <c r="FB1310" s="417">
        <f t="shared" si="2567"/>
        <v>2024</v>
      </c>
      <c r="FC1310" s="448">
        <f t="shared" si="2568"/>
        <v>45323</v>
      </c>
      <c r="FD1310" s="449">
        <f t="shared" si="2569"/>
        <v>29</v>
      </c>
      <c r="FE1310" s="450"/>
      <c r="FF1310" s="451">
        <f t="shared" si="2557"/>
        <v>0.63397790055248615</v>
      </c>
      <c r="FG1310" s="450"/>
      <c r="FH1310" s="452">
        <f t="shared" si="2546"/>
        <v>1.9827603691309197</v>
      </c>
      <c r="FI1310" s="452">
        <f t="shared" si="2547"/>
        <v>1.3738971706723455</v>
      </c>
      <c r="FJ1310" s="452">
        <f t="shared" si="2548"/>
        <v>1.9635521235521236</v>
      </c>
      <c r="FK1310" s="452">
        <f t="shared" si="2549"/>
        <v>1.3593822393822395</v>
      </c>
      <c r="FL1310" s="452">
        <f t="shared" si="2550"/>
        <v>1.3823427267314943</v>
      </c>
      <c r="FM1310" s="452">
        <f t="shared" si="2551"/>
        <v>1.045197459813455</v>
      </c>
      <c r="FN1310" s="452">
        <f t="shared" si="2552"/>
        <v>1.8579757811332038</v>
      </c>
      <c r="FO1310" s="452">
        <f t="shared" si="2553"/>
        <v>1.0351323067723128</v>
      </c>
      <c r="FP1310" s="452">
        <f t="shared" si="2554"/>
        <v>2.1403118040089089</v>
      </c>
      <c r="FQ1310" s="452">
        <f t="shared" si="2555"/>
        <v>1.0155902004454342</v>
      </c>
      <c r="FR1310" s="453"/>
      <c r="FS1310" s="446">
        <f t="shared" si="2570"/>
        <v>0</v>
      </c>
      <c r="FT1310" s="446">
        <f t="shared" si="2570"/>
        <v>0</v>
      </c>
      <c r="FU1310" s="446">
        <f t="shared" si="2570"/>
        <v>868688</v>
      </c>
      <c r="FV1310" s="446">
        <f t="shared" si="2570"/>
        <v>4560612</v>
      </c>
      <c r="FW1310" s="446">
        <f t="shared" si="2570"/>
        <v>8687541</v>
      </c>
      <c r="FX1310" s="446">
        <f t="shared" si="2570"/>
        <v>6203050</v>
      </c>
      <c r="FY1310" s="446">
        <f t="shared" si="2570"/>
        <v>193900720</v>
      </c>
      <c r="FZ1310" s="446">
        <f t="shared" si="2570"/>
        <v>340122272</v>
      </c>
      <c r="GA1310" s="446">
        <f t="shared" si="2570"/>
        <v>12135572</v>
      </c>
      <c r="GB1310" s="446">
        <f t="shared" si="2572"/>
        <v>159219531</v>
      </c>
      <c r="GC1310" s="446">
        <f t="shared" si="2572"/>
        <v>17219340</v>
      </c>
      <c r="GD1310" s="446">
        <f t="shared" si="2573"/>
        <v>326988</v>
      </c>
      <c r="GE1310" s="446">
        <f t="shared" si="2573"/>
        <v>184258</v>
      </c>
      <c r="GF1310" s="446">
        <f t="shared" si="2573"/>
        <v>8197672</v>
      </c>
      <c r="GG1310" s="446">
        <f t="shared" si="2573"/>
        <v>25532307</v>
      </c>
      <c r="GH1310" s="446">
        <f t="shared" si="2573"/>
        <v>5595739</v>
      </c>
      <c r="GI1310" s="446">
        <f t="shared" si="2573"/>
        <v>162246832</v>
      </c>
      <c r="GJ1310" s="446">
        <f t="shared" si="2573"/>
        <v>38602416</v>
      </c>
      <c r="GK1310" s="446">
        <f t="shared" si="2573"/>
        <v>6205605</v>
      </c>
      <c r="GL1310" s="446">
        <f t="shared" si="2573"/>
        <v>50604768</v>
      </c>
      <c r="GM1310" s="446">
        <f t="shared" si="2573"/>
        <v>7778796</v>
      </c>
      <c r="GN1310" s="446">
        <f t="shared" si="2571"/>
        <v>524160</v>
      </c>
      <c r="GO1310" s="446">
        <f t="shared" si="2574"/>
        <v>228660</v>
      </c>
      <c r="GP1310" s="446">
        <f t="shared" si="2574"/>
        <v>256581</v>
      </c>
      <c r="GQ1310" s="446">
        <f t="shared" si="2574"/>
        <v>297890626</v>
      </c>
      <c r="GR1310" s="446"/>
      <c r="GS1310" s="446"/>
      <c r="GT1310" s="446"/>
      <c r="GU1310" s="446"/>
      <c r="GV1310" s="416"/>
    </row>
    <row r="1311" spans="1:204" ht="9.75" customHeight="1" x14ac:dyDescent="0.2">
      <c r="A1311" s="485" t="str">
        <f t="shared" si="2535"/>
        <v>2023-24FEBRUARYRX8</v>
      </c>
      <c r="B1311" s="503" t="str">
        <f t="shared" si="2560"/>
        <v>2023-24</v>
      </c>
      <c r="C1311" s="436" t="s">
        <v>657</v>
      </c>
      <c r="D1311" s="503" t="str">
        <f t="shared" si="2564"/>
        <v>Y63</v>
      </c>
      <c r="E1311" s="503" t="str">
        <f t="shared" si="2565"/>
        <v>North East and Yorkshire</v>
      </c>
      <c r="F1311" s="504" t="s">
        <v>450</v>
      </c>
      <c r="G1311" s="504" t="s">
        <v>696</v>
      </c>
      <c r="H1311" s="522">
        <v>96909</v>
      </c>
      <c r="I1311" s="522">
        <v>63598</v>
      </c>
      <c r="J1311" s="522">
        <v>281964</v>
      </c>
      <c r="K1311" s="522">
        <v>4</v>
      </c>
      <c r="L1311" s="522">
        <v>0</v>
      </c>
      <c r="M1311" s="522">
        <v>9</v>
      </c>
      <c r="N1311" s="522">
        <v>38</v>
      </c>
      <c r="O1311" s="522">
        <v>83</v>
      </c>
      <c r="P1311" s="522">
        <v>428</v>
      </c>
      <c r="Q1311" s="522">
        <v>132</v>
      </c>
      <c r="R1311" s="522">
        <v>153</v>
      </c>
      <c r="S1311" s="522">
        <v>71735</v>
      </c>
      <c r="T1311" s="522">
        <v>9861</v>
      </c>
      <c r="U1311" s="522">
        <v>7072</v>
      </c>
      <c r="V1311" s="522">
        <v>38488</v>
      </c>
      <c r="W1311" s="522">
        <v>7824</v>
      </c>
      <c r="X1311" s="522">
        <v>194</v>
      </c>
      <c r="Y1311" s="522">
        <v>4796730</v>
      </c>
      <c r="Z1311" s="522">
        <v>486</v>
      </c>
      <c r="AA1311" s="522">
        <v>840</v>
      </c>
      <c r="AB1311" s="522">
        <v>3837769</v>
      </c>
      <c r="AC1311" s="522">
        <v>543</v>
      </c>
      <c r="AD1311" s="522">
        <v>955</v>
      </c>
      <c r="AE1311" s="522">
        <v>70063310</v>
      </c>
      <c r="AF1311" s="522">
        <v>1820</v>
      </c>
      <c r="AG1311" s="522">
        <v>4080</v>
      </c>
      <c r="AH1311" s="522">
        <v>46615694</v>
      </c>
      <c r="AI1311" s="522">
        <v>5958</v>
      </c>
      <c r="AJ1311" s="522">
        <v>13339</v>
      </c>
      <c r="AK1311" s="522">
        <v>1252330</v>
      </c>
      <c r="AL1311" s="522">
        <v>6455</v>
      </c>
      <c r="AM1311" s="522">
        <v>16741</v>
      </c>
      <c r="AN1311" s="522">
        <v>470</v>
      </c>
      <c r="AO1311" s="522">
        <v>1278</v>
      </c>
      <c r="AP1311" s="522">
        <v>1077</v>
      </c>
      <c r="AQ1311" s="522">
        <v>2863833</v>
      </c>
      <c r="AR1311" s="522">
        <v>2659</v>
      </c>
      <c r="AS1311" s="522">
        <v>5740</v>
      </c>
      <c r="AT1311" s="522">
        <v>10223</v>
      </c>
      <c r="AU1311" s="522">
        <v>1542</v>
      </c>
      <c r="AV1311" s="522">
        <v>1805</v>
      </c>
      <c r="AW1311" s="522">
        <v>5947</v>
      </c>
      <c r="AX1311" s="522">
        <v>951</v>
      </c>
      <c r="AY1311" s="522">
        <v>5925</v>
      </c>
      <c r="AZ1311" s="522">
        <v>692</v>
      </c>
      <c r="BA1311" s="522">
        <v>5932</v>
      </c>
      <c r="BB1311" s="522">
        <v>9817613</v>
      </c>
      <c r="BC1311" s="522">
        <v>1655</v>
      </c>
      <c r="BD1311" s="522">
        <v>3383</v>
      </c>
      <c r="BE1311" s="522">
        <v>882</v>
      </c>
      <c r="BF1311" s="522">
        <v>972</v>
      </c>
      <c r="BG1311" s="522">
        <v>2319</v>
      </c>
      <c r="BH1311" s="522">
        <v>1759</v>
      </c>
      <c r="BI1311" s="522">
        <v>38604</v>
      </c>
      <c r="BJ1311" s="522">
        <v>4536</v>
      </c>
      <c r="BK1311" s="522">
        <v>18372</v>
      </c>
      <c r="BL1311" s="522">
        <v>61512</v>
      </c>
      <c r="BM1311" s="522">
        <v>18175</v>
      </c>
      <c r="BN1311" s="522">
        <v>13455</v>
      </c>
      <c r="BO1311" s="522">
        <v>12776</v>
      </c>
      <c r="BP1311" s="522">
        <v>9520</v>
      </c>
      <c r="BQ1311" s="522">
        <v>52162</v>
      </c>
      <c r="BR1311" s="522">
        <v>40877</v>
      </c>
      <c r="BS1311" s="522">
        <v>12765</v>
      </c>
      <c r="BT1311" s="522">
        <v>8389</v>
      </c>
      <c r="BU1311" s="522">
        <v>298</v>
      </c>
      <c r="BV1311" s="522">
        <v>228</v>
      </c>
      <c r="BW1311" s="522">
        <v>307</v>
      </c>
      <c r="BX1311" s="522">
        <v>166375</v>
      </c>
      <c r="BY1311" s="522">
        <v>542</v>
      </c>
      <c r="BZ1311" s="522">
        <v>909</v>
      </c>
      <c r="CA1311" s="522">
        <v>44</v>
      </c>
      <c r="CB1311" s="522">
        <v>23643</v>
      </c>
      <c r="CC1311" s="522">
        <v>537</v>
      </c>
      <c r="CD1311" s="522">
        <v>975</v>
      </c>
      <c r="CE1311" s="522">
        <v>9510</v>
      </c>
      <c r="CF1311" s="522">
        <v>4606712</v>
      </c>
      <c r="CG1311" s="522">
        <v>484</v>
      </c>
      <c r="CH1311" s="522">
        <v>835</v>
      </c>
      <c r="CI1311" s="522">
        <v>4229</v>
      </c>
      <c r="CJ1311" s="522">
        <v>8011235</v>
      </c>
      <c r="CK1311" s="522">
        <v>1894</v>
      </c>
      <c r="CL1311" s="522">
        <v>4184</v>
      </c>
      <c r="CM1311" s="522">
        <v>931</v>
      </c>
      <c r="CN1311" s="522">
        <v>1658646</v>
      </c>
      <c r="CO1311" s="522">
        <v>1782</v>
      </c>
      <c r="CP1311" s="522">
        <v>4182</v>
      </c>
      <c r="CQ1311" s="522">
        <v>33328</v>
      </c>
      <c r="CR1311" s="522">
        <v>60393429</v>
      </c>
      <c r="CS1311" s="522">
        <v>1812</v>
      </c>
      <c r="CT1311" s="522">
        <v>4063</v>
      </c>
      <c r="CU1311" s="522">
        <v>1621</v>
      </c>
      <c r="CV1311" s="522">
        <v>8828642</v>
      </c>
      <c r="CW1311" s="522">
        <v>5446</v>
      </c>
      <c r="CX1311" s="522">
        <v>10805</v>
      </c>
      <c r="CY1311" s="522">
        <v>884</v>
      </c>
      <c r="CZ1311" s="522">
        <v>4975044</v>
      </c>
      <c r="DA1311" s="522">
        <v>5628</v>
      </c>
      <c r="DB1311" s="522">
        <v>10797</v>
      </c>
      <c r="DC1311" s="522">
        <v>2091</v>
      </c>
      <c r="DD1311" s="522">
        <v>16294215</v>
      </c>
      <c r="DE1311" s="522">
        <v>7793</v>
      </c>
      <c r="DF1311" s="522">
        <v>17363</v>
      </c>
      <c r="DG1311" s="522">
        <v>549</v>
      </c>
      <c r="DH1311" s="522">
        <v>5002252</v>
      </c>
      <c r="DI1311" s="522">
        <v>9112</v>
      </c>
      <c r="DJ1311" s="522">
        <v>19956</v>
      </c>
      <c r="DK1311" s="522">
        <v>288</v>
      </c>
      <c r="DL1311" s="522">
        <v>108914</v>
      </c>
      <c r="DM1311" s="522">
        <v>378</v>
      </c>
      <c r="DN1311" s="522">
        <v>598</v>
      </c>
      <c r="DO1311" s="522">
        <v>6101</v>
      </c>
      <c r="DP1311" s="522">
        <v>262158</v>
      </c>
      <c r="DQ1311" s="522">
        <v>43</v>
      </c>
      <c r="DR1311" s="522">
        <v>76</v>
      </c>
      <c r="DS1311" s="522">
        <v>54</v>
      </c>
      <c r="DT1311" s="522">
        <v>88887</v>
      </c>
      <c r="DU1311" s="522">
        <v>1646</v>
      </c>
      <c r="DV1311" s="522">
        <v>3984</v>
      </c>
      <c r="DW1311" s="522">
        <v>46</v>
      </c>
      <c r="DX1311" s="522">
        <v>40386</v>
      </c>
      <c r="DY1311" s="522">
        <v>68729644</v>
      </c>
      <c r="DZ1311" s="522">
        <v>1702</v>
      </c>
      <c r="EA1311" s="522">
        <v>3410</v>
      </c>
      <c r="EB1311" s="522">
        <v>24474</v>
      </c>
      <c r="EC1311" s="522">
        <v>10981</v>
      </c>
      <c r="ED1311" s="522">
        <v>3703</v>
      </c>
      <c r="EE1311" s="522">
        <v>22210606</v>
      </c>
      <c r="EF1311" s="522">
        <v>3081</v>
      </c>
      <c r="EG1311" s="522">
        <v>92</v>
      </c>
      <c r="EH1311" s="522">
        <v>6</v>
      </c>
      <c r="EI1311" s="522"/>
      <c r="EJ1311" s="483"/>
      <c r="EK1311" s="483"/>
      <c r="EL1311" s="483"/>
      <c r="EM1311" s="483"/>
      <c r="EN1311" s="483"/>
      <c r="EO1311" s="483"/>
      <c r="EP1311" s="483"/>
      <c r="EQ1311" s="483"/>
      <c r="ER1311" s="483"/>
      <c r="ES1311" s="483"/>
      <c r="ET1311" s="483"/>
      <c r="EU1311" s="483"/>
      <c r="EV1311" s="483"/>
      <c r="EW1311" s="483"/>
      <c r="EX1311" s="483"/>
      <c r="EY1311" s="483"/>
      <c r="EZ1311" s="484"/>
      <c r="FA1311" s="468">
        <f t="shared" si="2545"/>
        <v>2</v>
      </c>
      <c r="FB1311" s="485">
        <f t="shared" si="2567"/>
        <v>2024</v>
      </c>
      <c r="FC1311" s="486">
        <f t="shared" si="2568"/>
        <v>45323</v>
      </c>
      <c r="FD1311" s="470">
        <f t="shared" si="2569"/>
        <v>29</v>
      </c>
      <c r="FE1311" s="471"/>
      <c r="FF1311" s="517">
        <f t="shared" si="2557"/>
        <v>0.64677197074101556</v>
      </c>
      <c r="FG1311" s="471"/>
      <c r="FH1311" s="487">
        <f t="shared" si="2546"/>
        <v>1.8431193590913701</v>
      </c>
      <c r="FI1311" s="487">
        <f t="shared" si="2547"/>
        <v>1.3644660784910252</v>
      </c>
      <c r="FJ1311" s="487">
        <f t="shared" si="2548"/>
        <v>1.8065610859728507</v>
      </c>
      <c r="FK1311" s="487">
        <f t="shared" si="2549"/>
        <v>1.3461538461538463</v>
      </c>
      <c r="FL1311" s="487">
        <f t="shared" si="2550"/>
        <v>1.3552795676574516</v>
      </c>
      <c r="FM1311" s="487">
        <f t="shared" si="2551"/>
        <v>1.0620712949490749</v>
      </c>
      <c r="FN1311" s="487">
        <f t="shared" si="2552"/>
        <v>1.6315184049079754</v>
      </c>
      <c r="FO1311" s="487">
        <f t="shared" si="2553"/>
        <v>1.0722137014314927</v>
      </c>
      <c r="FP1311" s="487">
        <f t="shared" si="2554"/>
        <v>1.5360824742268042</v>
      </c>
      <c r="FQ1311" s="487">
        <f t="shared" si="2555"/>
        <v>1.1752577319587629</v>
      </c>
      <c r="FR1311" s="459"/>
      <c r="FS1311" s="468">
        <f t="shared" si="2570"/>
        <v>0</v>
      </c>
      <c r="FT1311" s="468">
        <f t="shared" si="2570"/>
        <v>572382</v>
      </c>
      <c r="FU1311" s="468">
        <f t="shared" si="2570"/>
        <v>2416724</v>
      </c>
      <c r="FV1311" s="468">
        <f t="shared" si="2570"/>
        <v>5278634</v>
      </c>
      <c r="FW1311" s="468">
        <f t="shared" si="2570"/>
        <v>8283240</v>
      </c>
      <c r="FX1311" s="468">
        <f t="shared" si="2570"/>
        <v>6753760</v>
      </c>
      <c r="FY1311" s="468">
        <f t="shared" si="2570"/>
        <v>157031040</v>
      </c>
      <c r="FZ1311" s="468">
        <f t="shared" si="2570"/>
        <v>104364336</v>
      </c>
      <c r="GA1311" s="468">
        <f t="shared" si="2570"/>
        <v>3247754</v>
      </c>
      <c r="GB1311" s="468">
        <f t="shared" si="2572"/>
        <v>20067956</v>
      </c>
      <c r="GC1311" s="468">
        <f t="shared" si="2572"/>
        <v>6181980</v>
      </c>
      <c r="GD1311" s="468">
        <f t="shared" si="2573"/>
        <v>279063</v>
      </c>
      <c r="GE1311" s="468">
        <f t="shared" si="2573"/>
        <v>42900</v>
      </c>
      <c r="GF1311" s="468">
        <f t="shared" si="2573"/>
        <v>7940850</v>
      </c>
      <c r="GG1311" s="468">
        <f t="shared" si="2573"/>
        <v>17694136</v>
      </c>
      <c r="GH1311" s="468">
        <f t="shared" si="2573"/>
        <v>3893442</v>
      </c>
      <c r="GI1311" s="468">
        <f t="shared" si="2573"/>
        <v>135411664</v>
      </c>
      <c r="GJ1311" s="468">
        <f t="shared" si="2573"/>
        <v>17514905</v>
      </c>
      <c r="GK1311" s="468">
        <f t="shared" si="2573"/>
        <v>9544548</v>
      </c>
      <c r="GL1311" s="468">
        <f t="shared" si="2573"/>
        <v>36306033</v>
      </c>
      <c r="GM1311" s="468">
        <f t="shared" si="2573"/>
        <v>10955844</v>
      </c>
      <c r="GN1311" s="468">
        <f t="shared" si="2571"/>
        <v>215136</v>
      </c>
      <c r="GO1311" s="468">
        <f t="shared" si="2574"/>
        <v>172224</v>
      </c>
      <c r="GP1311" s="468">
        <f t="shared" si="2574"/>
        <v>463676</v>
      </c>
      <c r="GQ1311" s="468">
        <f t="shared" si="2574"/>
        <v>137716260</v>
      </c>
      <c r="GR1311" s="468"/>
      <c r="GS1311" s="468"/>
      <c r="GT1311" s="468"/>
      <c r="GU1311" s="468"/>
      <c r="GV1311" s="425"/>
    </row>
    <row r="1312" spans="1:204" ht="9.75" customHeight="1" x14ac:dyDescent="0.2">
      <c r="A1312" s="472" t="str">
        <f t="shared" si="2535"/>
        <v>2023-24MARCHRX9</v>
      </c>
      <c r="B1312" s="488" t="str">
        <f t="shared" si="2560"/>
        <v>2023-24</v>
      </c>
      <c r="C1312" s="400" t="s">
        <v>660</v>
      </c>
      <c r="D1312" s="488" t="str">
        <f t="shared" si="2564"/>
        <v>Y60</v>
      </c>
      <c r="E1312" s="488" t="str">
        <f t="shared" si="2565"/>
        <v>Midlands</v>
      </c>
      <c r="F1312" s="474" t="s">
        <v>451</v>
      </c>
      <c r="G1312" s="474" t="s">
        <v>686</v>
      </c>
      <c r="H1312" s="518">
        <v>102687</v>
      </c>
      <c r="I1312" s="518">
        <v>79199</v>
      </c>
      <c r="J1312" s="518">
        <v>548880</v>
      </c>
      <c r="K1312" s="518">
        <v>7</v>
      </c>
      <c r="L1312" s="518">
        <v>2</v>
      </c>
      <c r="M1312" s="518">
        <v>4</v>
      </c>
      <c r="N1312" s="518">
        <v>38</v>
      </c>
      <c r="O1312" s="518">
        <v>118</v>
      </c>
      <c r="P1312" s="518">
        <v>484</v>
      </c>
      <c r="Q1312" s="518">
        <v>2160</v>
      </c>
      <c r="R1312" s="518">
        <v>677</v>
      </c>
      <c r="S1312" s="518">
        <v>69447</v>
      </c>
      <c r="T1312" s="518">
        <v>7065</v>
      </c>
      <c r="U1312" s="518">
        <v>4509</v>
      </c>
      <c r="V1312" s="518">
        <v>39519</v>
      </c>
      <c r="W1312" s="518">
        <v>8934</v>
      </c>
      <c r="X1312" s="518">
        <v>512</v>
      </c>
      <c r="Y1312" s="518">
        <v>3906248</v>
      </c>
      <c r="Z1312" s="518">
        <v>553</v>
      </c>
      <c r="AA1312" s="518">
        <v>985</v>
      </c>
      <c r="AB1312" s="518">
        <v>3832330</v>
      </c>
      <c r="AC1312" s="518">
        <v>850</v>
      </c>
      <c r="AD1312" s="518">
        <v>1723</v>
      </c>
      <c r="AE1312" s="518">
        <v>102210612</v>
      </c>
      <c r="AF1312" s="518">
        <v>2586</v>
      </c>
      <c r="AG1312" s="518">
        <v>5479</v>
      </c>
      <c r="AH1312" s="518">
        <v>96783942</v>
      </c>
      <c r="AI1312" s="518">
        <v>10833</v>
      </c>
      <c r="AJ1312" s="518">
        <v>25644</v>
      </c>
      <c r="AK1312" s="518">
        <v>5039946</v>
      </c>
      <c r="AL1312" s="518">
        <v>9844</v>
      </c>
      <c r="AM1312" s="518">
        <v>22777</v>
      </c>
      <c r="AN1312" s="518">
        <v>552</v>
      </c>
      <c r="AO1312" s="518">
        <v>4934</v>
      </c>
      <c r="AP1312" s="518">
        <v>2780</v>
      </c>
      <c r="AQ1312" s="518">
        <v>3815256</v>
      </c>
      <c r="AR1312" s="518">
        <v>1372</v>
      </c>
      <c r="AS1312" s="518">
        <v>2607</v>
      </c>
      <c r="AT1312" s="518">
        <v>11177</v>
      </c>
      <c r="AU1312" s="518">
        <v>2352</v>
      </c>
      <c r="AV1312" s="518">
        <v>4502</v>
      </c>
      <c r="AW1312" s="518">
        <v>2150</v>
      </c>
      <c r="AX1312" s="518">
        <v>1970</v>
      </c>
      <c r="AY1312" s="518">
        <v>2353</v>
      </c>
      <c r="AZ1312" s="518">
        <v>1662</v>
      </c>
      <c r="BA1312" s="518">
        <v>14784</v>
      </c>
      <c r="BB1312" s="518">
        <v>25084278</v>
      </c>
      <c r="BC1312" s="518">
        <v>1697</v>
      </c>
      <c r="BD1312" s="518">
        <v>3034</v>
      </c>
      <c r="BE1312" s="518">
        <v>3745</v>
      </c>
      <c r="BF1312" s="518">
        <v>4987</v>
      </c>
      <c r="BG1312" s="518">
        <v>2021</v>
      </c>
      <c r="BH1312" s="518">
        <v>4031</v>
      </c>
      <c r="BI1312" s="518">
        <v>32675</v>
      </c>
      <c r="BJ1312" s="518">
        <v>4526</v>
      </c>
      <c r="BK1312" s="518">
        <v>21069</v>
      </c>
      <c r="BL1312" s="518">
        <v>58270</v>
      </c>
      <c r="BM1312" s="518">
        <v>13600</v>
      </c>
      <c r="BN1312" s="518">
        <v>10349</v>
      </c>
      <c r="BO1312" s="518">
        <v>8627</v>
      </c>
      <c r="BP1312" s="518">
        <v>6751</v>
      </c>
      <c r="BQ1312" s="518">
        <v>51957</v>
      </c>
      <c r="BR1312" s="518">
        <v>42216</v>
      </c>
      <c r="BS1312" s="518">
        <v>14860</v>
      </c>
      <c r="BT1312" s="518">
        <v>9615</v>
      </c>
      <c r="BU1312" s="518">
        <v>727</v>
      </c>
      <c r="BV1312" s="518">
        <v>530</v>
      </c>
      <c r="BW1312" s="518">
        <v>0</v>
      </c>
      <c r="BX1312" s="518">
        <v>0</v>
      </c>
      <c r="BY1312" s="518" t="s">
        <v>152</v>
      </c>
      <c r="BZ1312" s="518" t="s">
        <v>152</v>
      </c>
      <c r="CA1312" s="518">
        <v>12</v>
      </c>
      <c r="CB1312" s="518">
        <v>6422</v>
      </c>
      <c r="CC1312" s="518">
        <v>535</v>
      </c>
      <c r="CD1312" s="518">
        <v>700</v>
      </c>
      <c r="CE1312" s="518">
        <v>7053</v>
      </c>
      <c r="CF1312" s="518">
        <v>3899826</v>
      </c>
      <c r="CG1312" s="518">
        <v>553</v>
      </c>
      <c r="CH1312" s="518">
        <v>985</v>
      </c>
      <c r="CI1312" s="518">
        <v>1016</v>
      </c>
      <c r="CJ1312" s="518">
        <v>2687496</v>
      </c>
      <c r="CK1312" s="518">
        <v>2645</v>
      </c>
      <c r="CL1312" s="518">
        <v>5390</v>
      </c>
      <c r="CM1312" s="518">
        <v>795</v>
      </c>
      <c r="CN1312" s="518">
        <v>2085619</v>
      </c>
      <c r="CO1312" s="518">
        <v>2623</v>
      </c>
      <c r="CP1312" s="518">
        <v>5632</v>
      </c>
      <c r="CQ1312" s="518">
        <v>37708</v>
      </c>
      <c r="CR1312" s="518">
        <v>97437497</v>
      </c>
      <c r="CS1312" s="518">
        <v>2584</v>
      </c>
      <c r="CT1312" s="518">
        <v>5475</v>
      </c>
      <c r="CU1312" s="518">
        <v>4</v>
      </c>
      <c r="CV1312" s="518">
        <v>17955</v>
      </c>
      <c r="CW1312" s="518">
        <v>4489</v>
      </c>
      <c r="CX1312" s="518">
        <v>6996</v>
      </c>
      <c r="CY1312" s="518">
        <v>237</v>
      </c>
      <c r="CZ1312" s="518">
        <v>3229562</v>
      </c>
      <c r="DA1312" s="518">
        <v>13627</v>
      </c>
      <c r="DB1312" s="518">
        <v>38910</v>
      </c>
      <c r="DC1312" s="518">
        <v>1495</v>
      </c>
      <c r="DD1312" s="518">
        <v>12862994</v>
      </c>
      <c r="DE1312" s="518">
        <v>8604</v>
      </c>
      <c r="DF1312" s="518">
        <v>17507</v>
      </c>
      <c r="DG1312" s="518">
        <v>83</v>
      </c>
      <c r="DH1312" s="518">
        <v>1026981</v>
      </c>
      <c r="DI1312" s="518">
        <v>12373</v>
      </c>
      <c r="DJ1312" s="518">
        <v>35643</v>
      </c>
      <c r="DK1312" s="518">
        <v>119</v>
      </c>
      <c r="DL1312" s="518">
        <v>35716</v>
      </c>
      <c r="DM1312" s="518">
        <v>300</v>
      </c>
      <c r="DN1312" s="518">
        <v>541</v>
      </c>
      <c r="DO1312" s="518">
        <v>3355</v>
      </c>
      <c r="DP1312" s="518">
        <v>71584</v>
      </c>
      <c r="DQ1312" s="518">
        <v>21</v>
      </c>
      <c r="DR1312" s="518">
        <v>35</v>
      </c>
      <c r="DS1312" s="518">
        <v>29</v>
      </c>
      <c r="DT1312" s="518">
        <v>64667</v>
      </c>
      <c r="DU1312" s="518">
        <v>2230</v>
      </c>
      <c r="DV1312" s="518">
        <v>4276</v>
      </c>
      <c r="DW1312" s="518">
        <v>24</v>
      </c>
      <c r="DX1312" s="518">
        <v>38569</v>
      </c>
      <c r="DY1312" s="518">
        <v>81308812</v>
      </c>
      <c r="DZ1312" s="518">
        <v>2108</v>
      </c>
      <c r="EA1312" s="518">
        <v>4217</v>
      </c>
      <c r="EB1312" s="518">
        <v>28208</v>
      </c>
      <c r="EC1312" s="518">
        <v>12799</v>
      </c>
      <c r="ED1312" s="518">
        <v>4698</v>
      </c>
      <c r="EE1312" s="518">
        <v>31753253</v>
      </c>
      <c r="EF1312" s="518">
        <v>0</v>
      </c>
      <c r="EG1312" s="518">
        <v>66</v>
      </c>
      <c r="EH1312" s="518">
        <v>101</v>
      </c>
      <c r="EI1312" s="518"/>
      <c r="EJ1312" s="475"/>
      <c r="EK1312" s="475"/>
      <c r="EL1312" s="475"/>
      <c r="EM1312" s="475"/>
      <c r="EN1312" s="475"/>
      <c r="EO1312" s="475"/>
      <c r="EP1312" s="475"/>
      <c r="EQ1312" s="475"/>
      <c r="ER1312" s="475"/>
      <c r="ES1312" s="475"/>
      <c r="ET1312" s="475"/>
      <c r="EU1312" s="475"/>
      <c r="EV1312" s="475"/>
      <c r="EW1312" s="475"/>
      <c r="EX1312" s="475"/>
      <c r="EY1312" s="475"/>
      <c r="EZ1312" s="476"/>
      <c r="FA1312" s="446">
        <f t="shared" si="2545"/>
        <v>3</v>
      </c>
      <c r="FB1312" s="417">
        <f t="shared" si="2567"/>
        <v>2024</v>
      </c>
      <c r="FC1312" s="448">
        <f t="shared" si="2568"/>
        <v>45352</v>
      </c>
      <c r="FD1312" s="449">
        <f t="shared" si="2569"/>
        <v>31</v>
      </c>
      <c r="FE1312" s="450"/>
      <c r="FF1312" s="451">
        <f t="shared" si="2557"/>
        <v>0.50980094210606286</v>
      </c>
      <c r="FG1312" s="450"/>
      <c r="FH1312" s="452">
        <f t="shared" si="2546"/>
        <v>1.9249823071479122</v>
      </c>
      <c r="FI1312" s="452">
        <f t="shared" si="2547"/>
        <v>1.46482661004954</v>
      </c>
      <c r="FJ1312" s="452">
        <f t="shared" si="2548"/>
        <v>1.913284542027057</v>
      </c>
      <c r="FK1312" s="452">
        <f t="shared" si="2549"/>
        <v>1.4972277666888445</v>
      </c>
      <c r="FL1312" s="452">
        <f t="shared" si="2550"/>
        <v>1.3147346845820997</v>
      </c>
      <c r="FM1312" s="452">
        <f t="shared" si="2551"/>
        <v>1.0682456539892204</v>
      </c>
      <c r="FN1312" s="452">
        <f t="shared" si="2552"/>
        <v>1.6633087083053504</v>
      </c>
      <c r="FO1312" s="452">
        <f t="shared" si="2553"/>
        <v>1.0762256548018805</v>
      </c>
      <c r="FP1312" s="452">
        <f t="shared" si="2554"/>
        <v>1.419921875</v>
      </c>
      <c r="FQ1312" s="452">
        <f t="shared" si="2555"/>
        <v>1.03515625</v>
      </c>
      <c r="FR1312" s="453"/>
      <c r="FS1312" s="446">
        <f t="shared" si="2570"/>
        <v>158398</v>
      </c>
      <c r="FT1312" s="446">
        <f t="shared" si="2570"/>
        <v>316796</v>
      </c>
      <c r="FU1312" s="446">
        <f t="shared" si="2570"/>
        <v>3009562</v>
      </c>
      <c r="FV1312" s="446">
        <f t="shared" si="2570"/>
        <v>9345482</v>
      </c>
      <c r="FW1312" s="446">
        <f t="shared" si="2570"/>
        <v>6959025</v>
      </c>
      <c r="FX1312" s="446">
        <f t="shared" si="2570"/>
        <v>7769007</v>
      </c>
      <c r="FY1312" s="446">
        <f t="shared" si="2570"/>
        <v>216524601</v>
      </c>
      <c r="FZ1312" s="446">
        <f t="shared" si="2570"/>
        <v>229103496</v>
      </c>
      <c r="GA1312" s="446">
        <f t="shared" si="2570"/>
        <v>11661824</v>
      </c>
      <c r="GB1312" s="446">
        <f t="shared" si="2572"/>
        <v>44854656</v>
      </c>
      <c r="GC1312" s="446">
        <f t="shared" si="2572"/>
        <v>7247460</v>
      </c>
      <c r="GD1312" s="446" t="str">
        <f t="shared" si="2573"/>
        <v>-</v>
      </c>
      <c r="GE1312" s="446">
        <f t="shared" si="2573"/>
        <v>8400</v>
      </c>
      <c r="GF1312" s="446">
        <f t="shared" si="2573"/>
        <v>6947205</v>
      </c>
      <c r="GG1312" s="446">
        <f t="shared" si="2573"/>
        <v>5476240</v>
      </c>
      <c r="GH1312" s="446">
        <f t="shared" si="2573"/>
        <v>4477440</v>
      </c>
      <c r="GI1312" s="446">
        <f t="shared" si="2573"/>
        <v>206451300</v>
      </c>
      <c r="GJ1312" s="446">
        <f t="shared" si="2573"/>
        <v>27984</v>
      </c>
      <c r="GK1312" s="446">
        <f t="shared" si="2573"/>
        <v>9221670</v>
      </c>
      <c r="GL1312" s="446">
        <f t="shared" si="2573"/>
        <v>26172965</v>
      </c>
      <c r="GM1312" s="446">
        <f t="shared" si="2573"/>
        <v>2958369</v>
      </c>
      <c r="GN1312" s="446">
        <f t="shared" si="2571"/>
        <v>124004</v>
      </c>
      <c r="GO1312" s="446">
        <f t="shared" si="2574"/>
        <v>64379</v>
      </c>
      <c r="GP1312" s="446">
        <f t="shared" si="2574"/>
        <v>117425</v>
      </c>
      <c r="GQ1312" s="446">
        <f t="shared" si="2574"/>
        <v>162645473</v>
      </c>
      <c r="GR1312" s="446"/>
      <c r="GS1312" s="446"/>
      <c r="GT1312" s="446"/>
      <c r="GU1312" s="446"/>
      <c r="GV1312" s="416"/>
    </row>
    <row r="1313" spans="1:204" ht="9.75" customHeight="1" x14ac:dyDescent="0.2">
      <c r="A1313" s="417" t="str">
        <f t="shared" si="2535"/>
        <v>2023-24MARCHRYC</v>
      </c>
      <c r="B1313" s="458" t="str">
        <f t="shared" si="2560"/>
        <v>2023-24</v>
      </c>
      <c r="C1313" s="402" t="s">
        <v>660</v>
      </c>
      <c r="D1313" s="458" t="str">
        <f t="shared" si="2564"/>
        <v>Y61</v>
      </c>
      <c r="E1313" s="458" t="str">
        <f t="shared" si="2565"/>
        <v>East of England</v>
      </c>
      <c r="F1313" s="478" t="s">
        <v>453</v>
      </c>
      <c r="G1313" s="478" t="s">
        <v>687</v>
      </c>
      <c r="H1313" s="510">
        <v>119496</v>
      </c>
      <c r="I1313" s="510">
        <v>88437</v>
      </c>
      <c r="J1313" s="510">
        <v>651765</v>
      </c>
      <c r="K1313" s="510">
        <v>7</v>
      </c>
      <c r="L1313" s="510">
        <v>0</v>
      </c>
      <c r="M1313" s="510">
        <v>18</v>
      </c>
      <c r="N1313" s="510">
        <v>57</v>
      </c>
      <c r="O1313" s="510">
        <v>139</v>
      </c>
      <c r="P1313" s="510">
        <v>473</v>
      </c>
      <c r="Q1313" s="510">
        <v>4</v>
      </c>
      <c r="R1313" s="510">
        <v>3330</v>
      </c>
      <c r="S1313" s="510">
        <v>77181</v>
      </c>
      <c r="T1313" s="510">
        <v>8566</v>
      </c>
      <c r="U1313" s="510">
        <v>5496</v>
      </c>
      <c r="V1313" s="510">
        <v>42558</v>
      </c>
      <c r="W1313" s="510">
        <v>16519</v>
      </c>
      <c r="X1313" s="510">
        <v>461</v>
      </c>
      <c r="Y1313" s="510">
        <v>4529897</v>
      </c>
      <c r="Z1313" s="510">
        <v>529</v>
      </c>
      <c r="AA1313" s="510">
        <v>988</v>
      </c>
      <c r="AB1313" s="510">
        <v>3784647</v>
      </c>
      <c r="AC1313" s="510">
        <v>689</v>
      </c>
      <c r="AD1313" s="510">
        <v>1266</v>
      </c>
      <c r="AE1313" s="510">
        <v>99836385</v>
      </c>
      <c r="AF1313" s="510">
        <v>2346</v>
      </c>
      <c r="AG1313" s="510">
        <v>5050</v>
      </c>
      <c r="AH1313" s="510">
        <v>116267434</v>
      </c>
      <c r="AI1313" s="510">
        <v>7038</v>
      </c>
      <c r="AJ1313" s="510">
        <v>16333</v>
      </c>
      <c r="AK1313" s="510">
        <v>4489241</v>
      </c>
      <c r="AL1313" s="510">
        <v>9738</v>
      </c>
      <c r="AM1313" s="510">
        <v>26653</v>
      </c>
      <c r="AN1313" s="510">
        <v>177</v>
      </c>
      <c r="AO1313" s="510">
        <v>2410</v>
      </c>
      <c r="AP1313" s="510">
        <v>2987</v>
      </c>
      <c r="AQ1313" s="510">
        <v>10095605</v>
      </c>
      <c r="AR1313" s="510">
        <v>3380</v>
      </c>
      <c r="AS1313" s="510">
        <v>8203</v>
      </c>
      <c r="AT1313" s="510">
        <v>7750</v>
      </c>
      <c r="AU1313" s="510">
        <v>412</v>
      </c>
      <c r="AV1313" s="510">
        <v>5642</v>
      </c>
      <c r="AW1313" s="510">
        <v>9978</v>
      </c>
      <c r="AX1313" s="510">
        <v>128</v>
      </c>
      <c r="AY1313" s="510">
        <v>1568</v>
      </c>
      <c r="AZ1313" s="510">
        <v>1564</v>
      </c>
      <c r="BA1313" s="510">
        <v>14775</v>
      </c>
      <c r="BB1313" s="510">
        <v>49319282</v>
      </c>
      <c r="BC1313" s="510">
        <v>3338</v>
      </c>
      <c r="BD1313" s="510">
        <v>7047</v>
      </c>
      <c r="BE1313" s="510">
        <v>345</v>
      </c>
      <c r="BF1313" s="510">
        <v>4879</v>
      </c>
      <c r="BG1313" s="510">
        <v>6626</v>
      </c>
      <c r="BH1313" s="510">
        <v>2925</v>
      </c>
      <c r="BI1313" s="510">
        <v>41038</v>
      </c>
      <c r="BJ1313" s="510">
        <v>2490</v>
      </c>
      <c r="BK1313" s="510">
        <v>25903</v>
      </c>
      <c r="BL1313" s="510">
        <v>69431</v>
      </c>
      <c r="BM1313" s="510">
        <v>19181</v>
      </c>
      <c r="BN1313" s="510">
        <v>13351</v>
      </c>
      <c r="BO1313" s="510">
        <v>12023</v>
      </c>
      <c r="BP1313" s="510">
        <v>8533</v>
      </c>
      <c r="BQ1313" s="510">
        <v>65974</v>
      </c>
      <c r="BR1313" s="510">
        <v>46822</v>
      </c>
      <c r="BS1313" s="510">
        <v>31095</v>
      </c>
      <c r="BT1313" s="510">
        <v>18404</v>
      </c>
      <c r="BU1313" s="510">
        <v>801</v>
      </c>
      <c r="BV1313" s="510">
        <v>496</v>
      </c>
      <c r="BW1313" s="510">
        <v>9</v>
      </c>
      <c r="BX1313" s="510">
        <v>4126</v>
      </c>
      <c r="BY1313" s="510">
        <v>458</v>
      </c>
      <c r="BZ1313" s="510">
        <v>976</v>
      </c>
      <c r="CA1313" s="510">
        <v>4</v>
      </c>
      <c r="CB1313" s="510">
        <v>1508</v>
      </c>
      <c r="CC1313" s="510">
        <v>377</v>
      </c>
      <c r="CD1313" s="510">
        <v>594</v>
      </c>
      <c r="CE1313" s="510">
        <v>8553</v>
      </c>
      <c r="CF1313" s="510">
        <v>4524263</v>
      </c>
      <c r="CG1313" s="510">
        <v>529</v>
      </c>
      <c r="CH1313" s="510">
        <v>989</v>
      </c>
      <c r="CI1313" s="510">
        <v>3210</v>
      </c>
      <c r="CJ1313" s="510">
        <v>7854327</v>
      </c>
      <c r="CK1313" s="510">
        <v>2447</v>
      </c>
      <c r="CL1313" s="510">
        <v>5090</v>
      </c>
      <c r="CM1313" s="510">
        <v>1027</v>
      </c>
      <c r="CN1313" s="510">
        <v>2324199</v>
      </c>
      <c r="CO1313" s="510">
        <v>2263</v>
      </c>
      <c r="CP1313" s="510">
        <v>4961</v>
      </c>
      <c r="CQ1313" s="510">
        <v>38321</v>
      </c>
      <c r="CR1313" s="510">
        <v>89657859</v>
      </c>
      <c r="CS1313" s="510">
        <v>2340</v>
      </c>
      <c r="CT1313" s="510">
        <v>5048</v>
      </c>
      <c r="CU1313" s="510">
        <v>327</v>
      </c>
      <c r="CV1313" s="510">
        <v>3499166</v>
      </c>
      <c r="CW1313" s="510">
        <v>10701</v>
      </c>
      <c r="CX1313" s="510">
        <v>28316</v>
      </c>
      <c r="CY1313" s="510">
        <v>153</v>
      </c>
      <c r="CZ1313" s="510">
        <v>1145180</v>
      </c>
      <c r="DA1313" s="510">
        <v>7485</v>
      </c>
      <c r="DB1313" s="510">
        <v>18246</v>
      </c>
      <c r="DC1313" s="510">
        <v>737</v>
      </c>
      <c r="DD1313" s="510">
        <v>11737858</v>
      </c>
      <c r="DE1313" s="510">
        <v>15927</v>
      </c>
      <c r="DF1313" s="510">
        <v>44498</v>
      </c>
      <c r="DG1313" s="510">
        <v>104</v>
      </c>
      <c r="DH1313" s="510">
        <v>951647</v>
      </c>
      <c r="DI1313" s="510">
        <v>9150</v>
      </c>
      <c r="DJ1313" s="510">
        <v>20341</v>
      </c>
      <c r="DK1313" s="510">
        <v>597</v>
      </c>
      <c r="DL1313" s="510">
        <v>196727</v>
      </c>
      <c r="DM1313" s="510">
        <v>330</v>
      </c>
      <c r="DN1313" s="510">
        <v>582</v>
      </c>
      <c r="DO1313" s="510">
        <v>5637</v>
      </c>
      <c r="DP1313" s="510">
        <v>260056</v>
      </c>
      <c r="DQ1313" s="510">
        <v>46</v>
      </c>
      <c r="DR1313" s="510">
        <v>87</v>
      </c>
      <c r="DS1313" s="510">
        <v>113</v>
      </c>
      <c r="DT1313" s="510">
        <v>203642</v>
      </c>
      <c r="DU1313" s="510">
        <v>1802</v>
      </c>
      <c r="DV1313" s="510">
        <v>4026</v>
      </c>
      <c r="DW1313" s="510">
        <v>103</v>
      </c>
      <c r="DX1313" s="510">
        <v>40340</v>
      </c>
      <c r="DY1313" s="510">
        <v>73112970</v>
      </c>
      <c r="DZ1313" s="510">
        <v>1812</v>
      </c>
      <c r="EA1313" s="510">
        <v>3428</v>
      </c>
      <c r="EB1313" s="510">
        <v>27629</v>
      </c>
      <c r="EC1313" s="510">
        <v>10767</v>
      </c>
      <c r="ED1313" s="510">
        <v>3729</v>
      </c>
      <c r="EE1313" s="510">
        <v>23914333</v>
      </c>
      <c r="EF1313" s="510">
        <v>3646</v>
      </c>
      <c r="EG1313" s="510">
        <v>64</v>
      </c>
      <c r="EH1313" s="510">
        <v>83</v>
      </c>
      <c r="EI1313" s="510"/>
      <c r="EJ1313" s="479"/>
      <c r="EK1313" s="479"/>
      <c r="EL1313" s="479"/>
      <c r="EM1313" s="479"/>
      <c r="EN1313" s="479"/>
      <c r="EO1313" s="479"/>
      <c r="EP1313" s="479"/>
      <c r="EQ1313" s="479"/>
      <c r="ER1313" s="479"/>
      <c r="ES1313" s="479"/>
      <c r="ET1313" s="479"/>
      <c r="EU1313" s="479"/>
      <c r="EV1313" s="479"/>
      <c r="EW1313" s="479"/>
      <c r="EX1313" s="479"/>
      <c r="EY1313" s="479"/>
      <c r="EZ1313" s="516"/>
      <c r="FA1313" s="446">
        <f t="shared" si="2545"/>
        <v>3</v>
      </c>
      <c r="FB1313" s="417">
        <f t="shared" si="2567"/>
        <v>2024</v>
      </c>
      <c r="FC1313" s="448">
        <f t="shared" si="2568"/>
        <v>45352</v>
      </c>
      <c r="FD1313" s="449">
        <f t="shared" si="2569"/>
        <v>31</v>
      </c>
      <c r="FE1313" s="450"/>
      <c r="FF1313" s="451">
        <f t="shared" si="2557"/>
        <v>0.69652786358581487</v>
      </c>
      <c r="FG1313" s="450"/>
      <c r="FH1313" s="452">
        <f t="shared" si="2546"/>
        <v>2.2392014942797105</v>
      </c>
      <c r="FI1313" s="452">
        <f t="shared" si="2547"/>
        <v>1.5586037823955172</v>
      </c>
      <c r="FJ1313" s="452">
        <f t="shared" si="2548"/>
        <v>2.1875909752547309</v>
      </c>
      <c r="FK1313" s="452">
        <f t="shared" si="2549"/>
        <v>1.5525836972343523</v>
      </c>
      <c r="FL1313" s="452">
        <f t="shared" si="2550"/>
        <v>1.5502138258376803</v>
      </c>
      <c r="FM1313" s="452">
        <f t="shared" si="2551"/>
        <v>1.1001926782273603</v>
      </c>
      <c r="FN1313" s="452">
        <f t="shared" si="2552"/>
        <v>1.8823778679096799</v>
      </c>
      <c r="FO1313" s="452">
        <f t="shared" si="2553"/>
        <v>1.1141110236697136</v>
      </c>
      <c r="FP1313" s="452">
        <f t="shared" si="2554"/>
        <v>1.737527114967462</v>
      </c>
      <c r="FQ1313" s="452">
        <f t="shared" si="2555"/>
        <v>1.0759219088937093</v>
      </c>
      <c r="FR1313" s="453"/>
      <c r="FS1313" s="446">
        <f t="shared" ref="FS1313:GA1322" si="2575">IFERROR(HLOOKUP(FS$1,$H$5:$HA$10112,MATCH($A1313,$A$5:$A$10112,0),0)*HLOOKUP(FS$2,$H$5:$HA$10112,MATCH($A1313,$A$5:$A$10112,0),0),"-")</f>
        <v>0</v>
      </c>
      <c r="FT1313" s="446">
        <f t="shared" si="2575"/>
        <v>1591866</v>
      </c>
      <c r="FU1313" s="446">
        <f t="shared" si="2575"/>
        <v>5040909</v>
      </c>
      <c r="FV1313" s="446">
        <f t="shared" si="2575"/>
        <v>12292743</v>
      </c>
      <c r="FW1313" s="446">
        <f t="shared" si="2575"/>
        <v>8463208</v>
      </c>
      <c r="FX1313" s="446">
        <f t="shared" si="2575"/>
        <v>6957936</v>
      </c>
      <c r="FY1313" s="446">
        <f t="shared" si="2575"/>
        <v>214917900</v>
      </c>
      <c r="FZ1313" s="446">
        <f t="shared" si="2575"/>
        <v>269804827</v>
      </c>
      <c r="GA1313" s="446">
        <f t="shared" si="2575"/>
        <v>12287033</v>
      </c>
      <c r="GB1313" s="446">
        <f t="shared" si="2572"/>
        <v>104119425</v>
      </c>
      <c r="GC1313" s="446">
        <f t="shared" si="2572"/>
        <v>24502361</v>
      </c>
      <c r="GD1313" s="446">
        <f t="shared" si="2573"/>
        <v>8784</v>
      </c>
      <c r="GE1313" s="446">
        <f t="shared" si="2573"/>
        <v>2376</v>
      </c>
      <c r="GF1313" s="446">
        <f t="shared" si="2573"/>
        <v>8458917</v>
      </c>
      <c r="GG1313" s="446">
        <f t="shared" si="2573"/>
        <v>16338900</v>
      </c>
      <c r="GH1313" s="446">
        <f t="shared" si="2573"/>
        <v>5094947</v>
      </c>
      <c r="GI1313" s="446">
        <f t="shared" si="2573"/>
        <v>193444408</v>
      </c>
      <c r="GJ1313" s="446">
        <f t="shared" si="2573"/>
        <v>9259332</v>
      </c>
      <c r="GK1313" s="446">
        <f t="shared" si="2573"/>
        <v>2791638</v>
      </c>
      <c r="GL1313" s="446">
        <f t="shared" si="2573"/>
        <v>32795026</v>
      </c>
      <c r="GM1313" s="446">
        <f t="shared" si="2573"/>
        <v>2115464</v>
      </c>
      <c r="GN1313" s="446">
        <f t="shared" si="2571"/>
        <v>454938</v>
      </c>
      <c r="GO1313" s="446">
        <f t="shared" si="2574"/>
        <v>347454</v>
      </c>
      <c r="GP1313" s="446">
        <f t="shared" si="2574"/>
        <v>490419</v>
      </c>
      <c r="GQ1313" s="446">
        <f t="shared" si="2574"/>
        <v>138285520</v>
      </c>
      <c r="GR1313" s="446"/>
      <c r="GS1313" s="446"/>
      <c r="GT1313" s="446"/>
      <c r="GU1313" s="446"/>
      <c r="GV1313" s="416"/>
    </row>
    <row r="1314" spans="1:204" ht="9.75" customHeight="1" x14ac:dyDescent="0.2">
      <c r="A1314" s="417" t="str">
        <f t="shared" si="2535"/>
        <v>2023-24MARCHR1F</v>
      </c>
      <c r="B1314" s="458" t="str">
        <f t="shared" si="2560"/>
        <v>2023-24</v>
      </c>
      <c r="C1314" s="402" t="s">
        <v>660</v>
      </c>
      <c r="D1314" s="458" t="str">
        <f t="shared" si="2564"/>
        <v>Y59</v>
      </c>
      <c r="E1314" s="458" t="str">
        <f t="shared" si="2565"/>
        <v>South East</v>
      </c>
      <c r="F1314" s="478" t="s">
        <v>458</v>
      </c>
      <c r="G1314" s="478" t="s">
        <v>688</v>
      </c>
      <c r="H1314" s="510">
        <v>3522</v>
      </c>
      <c r="I1314" s="510">
        <v>1840</v>
      </c>
      <c r="J1314" s="510">
        <v>14892</v>
      </c>
      <c r="K1314" s="510">
        <v>8</v>
      </c>
      <c r="L1314" s="510">
        <v>0</v>
      </c>
      <c r="M1314" s="510">
        <v>16</v>
      </c>
      <c r="N1314" s="510">
        <v>59</v>
      </c>
      <c r="O1314" s="510">
        <v>164</v>
      </c>
      <c r="P1314" s="510">
        <v>17</v>
      </c>
      <c r="Q1314" s="510">
        <v>0</v>
      </c>
      <c r="R1314" s="510">
        <v>58</v>
      </c>
      <c r="S1314" s="510">
        <v>2740</v>
      </c>
      <c r="T1314" s="510">
        <v>156</v>
      </c>
      <c r="U1314" s="510">
        <v>106</v>
      </c>
      <c r="V1314" s="510">
        <v>1343</v>
      </c>
      <c r="W1314" s="510">
        <v>774</v>
      </c>
      <c r="X1314" s="510">
        <v>60</v>
      </c>
      <c r="Y1314" s="510">
        <v>85324</v>
      </c>
      <c r="Z1314" s="510">
        <v>547</v>
      </c>
      <c r="AA1314" s="510">
        <v>1041</v>
      </c>
      <c r="AB1314" s="510">
        <v>62006</v>
      </c>
      <c r="AC1314" s="510">
        <v>585</v>
      </c>
      <c r="AD1314" s="510">
        <v>1081</v>
      </c>
      <c r="AE1314" s="510">
        <v>2449083</v>
      </c>
      <c r="AF1314" s="510">
        <v>1824</v>
      </c>
      <c r="AG1314" s="510">
        <v>4111</v>
      </c>
      <c r="AH1314" s="510">
        <v>3625204</v>
      </c>
      <c r="AI1314" s="510">
        <v>4684</v>
      </c>
      <c r="AJ1314" s="510">
        <v>10866</v>
      </c>
      <c r="AK1314" s="510">
        <v>448076</v>
      </c>
      <c r="AL1314" s="510">
        <v>7468</v>
      </c>
      <c r="AM1314" s="510">
        <v>15468</v>
      </c>
      <c r="AN1314" s="510" t="s">
        <v>152</v>
      </c>
      <c r="AO1314" s="510">
        <v>83</v>
      </c>
      <c r="AP1314" s="510">
        <v>3</v>
      </c>
      <c r="AQ1314" s="510">
        <v>8482</v>
      </c>
      <c r="AR1314" s="510">
        <v>2827</v>
      </c>
      <c r="AS1314" s="510">
        <v>5358</v>
      </c>
      <c r="AT1314" s="510">
        <v>210</v>
      </c>
      <c r="AU1314" s="510">
        <v>2</v>
      </c>
      <c r="AV1314" s="510">
        <v>14</v>
      </c>
      <c r="AW1314" s="510">
        <v>35</v>
      </c>
      <c r="AX1314" s="510">
        <v>9</v>
      </c>
      <c r="AY1314" s="510">
        <v>185</v>
      </c>
      <c r="AZ1314" s="510">
        <v>24</v>
      </c>
      <c r="BA1314" s="510" t="s">
        <v>152</v>
      </c>
      <c r="BB1314" s="510" t="s">
        <v>152</v>
      </c>
      <c r="BC1314" s="510" t="s">
        <v>152</v>
      </c>
      <c r="BD1314" s="510" t="s">
        <v>152</v>
      </c>
      <c r="BE1314" s="510" t="s">
        <v>152</v>
      </c>
      <c r="BF1314" s="510" t="s">
        <v>152</v>
      </c>
      <c r="BG1314" s="510" t="s">
        <v>152</v>
      </c>
      <c r="BH1314" s="510" t="s">
        <v>152</v>
      </c>
      <c r="BI1314" s="510">
        <v>1636</v>
      </c>
      <c r="BJ1314" s="510">
        <v>26</v>
      </c>
      <c r="BK1314" s="510">
        <v>868</v>
      </c>
      <c r="BL1314" s="510">
        <v>2530</v>
      </c>
      <c r="BM1314" s="510">
        <v>284</v>
      </c>
      <c r="BN1314" s="510">
        <v>236</v>
      </c>
      <c r="BO1314" s="510">
        <v>192</v>
      </c>
      <c r="BP1314" s="510">
        <v>160</v>
      </c>
      <c r="BQ1314" s="510">
        <v>1659</v>
      </c>
      <c r="BR1314" s="510">
        <v>1524</v>
      </c>
      <c r="BS1314" s="510">
        <v>967</v>
      </c>
      <c r="BT1314" s="510">
        <v>871</v>
      </c>
      <c r="BU1314" s="510">
        <v>78</v>
      </c>
      <c r="BV1314" s="510">
        <v>70</v>
      </c>
      <c r="BW1314" s="510">
        <v>3</v>
      </c>
      <c r="BX1314" s="510">
        <v>1464</v>
      </c>
      <c r="BY1314" s="510">
        <v>488</v>
      </c>
      <c r="BZ1314" s="510">
        <v>613</v>
      </c>
      <c r="CA1314" s="510">
        <v>0</v>
      </c>
      <c r="CB1314" s="510">
        <v>0</v>
      </c>
      <c r="CC1314" s="510" t="s">
        <v>152</v>
      </c>
      <c r="CD1314" s="510" t="s">
        <v>152</v>
      </c>
      <c r="CE1314" s="510">
        <v>153</v>
      </c>
      <c r="CF1314" s="510">
        <v>83860</v>
      </c>
      <c r="CG1314" s="510">
        <v>548</v>
      </c>
      <c r="CH1314" s="510">
        <v>1043</v>
      </c>
      <c r="CI1314" s="510">
        <v>109</v>
      </c>
      <c r="CJ1314" s="510">
        <v>223878</v>
      </c>
      <c r="CK1314" s="510">
        <v>2054</v>
      </c>
      <c r="CL1314" s="510">
        <v>5138</v>
      </c>
      <c r="CM1314" s="510">
        <v>23</v>
      </c>
      <c r="CN1314" s="510">
        <v>75360</v>
      </c>
      <c r="CO1314" s="510">
        <v>3277</v>
      </c>
      <c r="CP1314" s="510">
        <v>6513</v>
      </c>
      <c r="CQ1314" s="510">
        <v>1211</v>
      </c>
      <c r="CR1314" s="510">
        <v>2149845</v>
      </c>
      <c r="CS1314" s="510">
        <v>1775</v>
      </c>
      <c r="CT1314" s="510">
        <v>3996</v>
      </c>
      <c r="CU1314" s="510">
        <v>146</v>
      </c>
      <c r="CV1314" s="510">
        <v>614071</v>
      </c>
      <c r="CW1314" s="510">
        <v>4206</v>
      </c>
      <c r="CX1314" s="510">
        <v>8396</v>
      </c>
      <c r="CY1314" s="510">
        <v>22</v>
      </c>
      <c r="CZ1314" s="510">
        <v>196839</v>
      </c>
      <c r="DA1314" s="510">
        <v>8947</v>
      </c>
      <c r="DB1314" s="510">
        <v>19046</v>
      </c>
      <c r="DC1314" s="510">
        <v>30</v>
      </c>
      <c r="DD1314" s="510">
        <v>335840</v>
      </c>
      <c r="DE1314" s="510">
        <v>11195</v>
      </c>
      <c r="DF1314" s="510">
        <v>28902</v>
      </c>
      <c r="DG1314" s="510">
        <v>13</v>
      </c>
      <c r="DH1314" s="510">
        <v>117670</v>
      </c>
      <c r="DI1314" s="510">
        <v>9052</v>
      </c>
      <c r="DJ1314" s="510">
        <v>13844</v>
      </c>
      <c r="DK1314" s="510">
        <v>8</v>
      </c>
      <c r="DL1314" s="510">
        <v>3044</v>
      </c>
      <c r="DM1314" s="510">
        <v>381</v>
      </c>
      <c r="DN1314" s="510">
        <v>491</v>
      </c>
      <c r="DO1314" s="510">
        <v>71</v>
      </c>
      <c r="DP1314" s="510">
        <v>3472</v>
      </c>
      <c r="DQ1314" s="510">
        <v>49</v>
      </c>
      <c r="DR1314" s="510">
        <v>109</v>
      </c>
      <c r="DS1314" s="510">
        <v>2</v>
      </c>
      <c r="DT1314" s="510">
        <v>3432</v>
      </c>
      <c r="DU1314" s="510">
        <v>1716</v>
      </c>
      <c r="DV1314" s="510">
        <v>2010</v>
      </c>
      <c r="DW1314" s="510">
        <v>2</v>
      </c>
      <c r="DX1314" s="510">
        <v>1648</v>
      </c>
      <c r="DY1314" s="510">
        <v>1783594</v>
      </c>
      <c r="DZ1314" s="510">
        <v>1082</v>
      </c>
      <c r="EA1314" s="510">
        <v>1692</v>
      </c>
      <c r="EB1314" s="510">
        <v>619</v>
      </c>
      <c r="EC1314" s="510">
        <v>145</v>
      </c>
      <c r="ED1314" s="510">
        <v>59</v>
      </c>
      <c r="EE1314" s="510">
        <v>315511</v>
      </c>
      <c r="EF1314" s="510">
        <v>42</v>
      </c>
      <c r="EG1314" s="510">
        <v>0</v>
      </c>
      <c r="EH1314" s="510">
        <v>13</v>
      </c>
      <c r="EI1314" s="510"/>
      <c r="EJ1314" s="479"/>
      <c r="EK1314" s="479"/>
      <c r="EL1314" s="479"/>
      <c r="EM1314" s="479"/>
      <c r="EN1314" s="479"/>
      <c r="EO1314" s="479"/>
      <c r="EP1314" s="479"/>
      <c r="EQ1314" s="479"/>
      <c r="ER1314" s="479"/>
      <c r="ES1314" s="479"/>
      <c r="ET1314" s="479"/>
      <c r="EU1314" s="479"/>
      <c r="EV1314" s="479"/>
      <c r="EW1314" s="479"/>
      <c r="EX1314" s="479"/>
      <c r="EY1314" s="479"/>
      <c r="EZ1314" s="476"/>
      <c r="FA1314" s="446">
        <f t="shared" si="2545"/>
        <v>3</v>
      </c>
      <c r="FB1314" s="417">
        <f t="shared" si="2567"/>
        <v>2024</v>
      </c>
      <c r="FC1314" s="448">
        <f t="shared" si="2568"/>
        <v>45352</v>
      </c>
      <c r="FD1314" s="449">
        <f t="shared" si="2569"/>
        <v>31</v>
      </c>
      <c r="FE1314" s="450"/>
      <c r="FF1314" s="451">
        <f t="shared" si="2557"/>
        <v>0.51079136690647486</v>
      </c>
      <c r="FG1314" s="450"/>
      <c r="FH1314" s="452">
        <f t="shared" si="2546"/>
        <v>1.8205128205128205</v>
      </c>
      <c r="FI1314" s="452">
        <f t="shared" si="2547"/>
        <v>1.5128205128205128</v>
      </c>
      <c r="FJ1314" s="452">
        <f t="shared" si="2548"/>
        <v>1.8113207547169812</v>
      </c>
      <c r="FK1314" s="452">
        <f t="shared" si="2549"/>
        <v>1.5094339622641511</v>
      </c>
      <c r="FL1314" s="452">
        <f t="shared" si="2550"/>
        <v>1.2352941176470589</v>
      </c>
      <c r="FM1314" s="452">
        <f t="shared" si="2551"/>
        <v>1.1347728965003723</v>
      </c>
      <c r="FN1314" s="452">
        <f t="shared" si="2552"/>
        <v>1.2493540051679586</v>
      </c>
      <c r="FO1314" s="452">
        <f t="shared" si="2553"/>
        <v>1.1253229974160206</v>
      </c>
      <c r="FP1314" s="452">
        <f t="shared" si="2554"/>
        <v>1.3</v>
      </c>
      <c r="FQ1314" s="452">
        <f t="shared" si="2555"/>
        <v>1.1666666666666667</v>
      </c>
      <c r="FR1314" s="453"/>
      <c r="FS1314" s="446">
        <f t="shared" si="2575"/>
        <v>0</v>
      </c>
      <c r="FT1314" s="446">
        <f t="shared" si="2575"/>
        <v>29440</v>
      </c>
      <c r="FU1314" s="446">
        <f t="shared" si="2575"/>
        <v>108560</v>
      </c>
      <c r="FV1314" s="446">
        <f t="shared" si="2575"/>
        <v>301760</v>
      </c>
      <c r="FW1314" s="446">
        <f t="shared" si="2575"/>
        <v>162396</v>
      </c>
      <c r="FX1314" s="446">
        <f t="shared" si="2575"/>
        <v>114586</v>
      </c>
      <c r="FY1314" s="446">
        <f t="shared" si="2575"/>
        <v>5521073</v>
      </c>
      <c r="FZ1314" s="446">
        <f t="shared" si="2575"/>
        <v>8410284</v>
      </c>
      <c r="GA1314" s="446">
        <f t="shared" si="2575"/>
        <v>928080</v>
      </c>
      <c r="GB1314" s="446" t="str">
        <f t="shared" si="2572"/>
        <v>-</v>
      </c>
      <c r="GC1314" s="446">
        <f t="shared" si="2572"/>
        <v>16074</v>
      </c>
      <c r="GD1314" s="446">
        <f t="shared" si="2573"/>
        <v>1839</v>
      </c>
      <c r="GE1314" s="446" t="str">
        <f t="shared" si="2573"/>
        <v>-</v>
      </c>
      <c r="GF1314" s="446">
        <f t="shared" si="2573"/>
        <v>159579</v>
      </c>
      <c r="GG1314" s="446">
        <f t="shared" si="2573"/>
        <v>560042</v>
      </c>
      <c r="GH1314" s="446">
        <f t="shared" si="2573"/>
        <v>149799</v>
      </c>
      <c r="GI1314" s="446">
        <f t="shared" si="2573"/>
        <v>4839156</v>
      </c>
      <c r="GJ1314" s="446">
        <f t="shared" si="2573"/>
        <v>1225816</v>
      </c>
      <c r="GK1314" s="446">
        <f t="shared" si="2573"/>
        <v>419012</v>
      </c>
      <c r="GL1314" s="446">
        <f t="shared" si="2573"/>
        <v>867060</v>
      </c>
      <c r="GM1314" s="446">
        <f t="shared" si="2573"/>
        <v>179972</v>
      </c>
      <c r="GN1314" s="446">
        <f t="shared" si="2571"/>
        <v>4020</v>
      </c>
      <c r="GO1314" s="446">
        <f t="shared" si="2574"/>
        <v>3928</v>
      </c>
      <c r="GP1314" s="446">
        <f t="shared" si="2574"/>
        <v>7739</v>
      </c>
      <c r="GQ1314" s="446">
        <f t="shared" si="2574"/>
        <v>2788416</v>
      </c>
      <c r="GR1314" s="446"/>
      <c r="GS1314" s="446"/>
      <c r="GT1314" s="446"/>
      <c r="GU1314" s="446"/>
      <c r="GV1314" s="416"/>
    </row>
    <row r="1315" spans="1:204" ht="9.75" customHeight="1" x14ac:dyDescent="0.2">
      <c r="A1315" s="493" t="str">
        <f t="shared" si="2535"/>
        <v>2023-24MARCHRRU</v>
      </c>
      <c r="B1315" s="494" t="str">
        <f t="shared" si="2560"/>
        <v>2023-24</v>
      </c>
      <c r="C1315" s="480" t="s">
        <v>660</v>
      </c>
      <c r="D1315" s="494" t="str">
        <f t="shared" si="2564"/>
        <v>Y56</v>
      </c>
      <c r="E1315" s="494" t="str">
        <f t="shared" si="2565"/>
        <v>London</v>
      </c>
      <c r="F1315" s="495" t="s">
        <v>454</v>
      </c>
      <c r="G1315" s="511" t="s">
        <v>689</v>
      </c>
      <c r="H1315" s="519">
        <v>156278</v>
      </c>
      <c r="I1315" s="519">
        <v>120943</v>
      </c>
      <c r="J1315" s="519">
        <v>197501</v>
      </c>
      <c r="K1315" s="519">
        <v>2</v>
      </c>
      <c r="L1315" s="519">
        <v>0</v>
      </c>
      <c r="M1315" s="519">
        <v>1</v>
      </c>
      <c r="N1315" s="519">
        <v>1</v>
      </c>
      <c r="O1315" s="519">
        <v>47</v>
      </c>
      <c r="P1315" s="519" t="s">
        <v>152</v>
      </c>
      <c r="Q1315" s="519">
        <v>0</v>
      </c>
      <c r="R1315" s="519">
        <v>1343</v>
      </c>
      <c r="S1315" s="519">
        <v>107182</v>
      </c>
      <c r="T1315" s="519">
        <v>13252</v>
      </c>
      <c r="U1315" s="519">
        <v>9469</v>
      </c>
      <c r="V1315" s="519">
        <v>55424</v>
      </c>
      <c r="W1315" s="519">
        <v>15020</v>
      </c>
      <c r="X1315" s="519">
        <v>799</v>
      </c>
      <c r="Y1315" s="519">
        <v>5709192</v>
      </c>
      <c r="Z1315" s="519">
        <v>431</v>
      </c>
      <c r="AA1315" s="519">
        <v>734</v>
      </c>
      <c r="AB1315" s="519">
        <v>5718314</v>
      </c>
      <c r="AC1315" s="519">
        <v>604</v>
      </c>
      <c r="AD1315" s="519">
        <v>1029</v>
      </c>
      <c r="AE1315" s="519">
        <v>110364346</v>
      </c>
      <c r="AF1315" s="519">
        <v>1991</v>
      </c>
      <c r="AG1315" s="519">
        <v>4445</v>
      </c>
      <c r="AH1315" s="519">
        <v>59303194</v>
      </c>
      <c r="AI1315" s="519">
        <v>3948</v>
      </c>
      <c r="AJ1315" s="519">
        <v>9775</v>
      </c>
      <c r="AK1315" s="519">
        <v>5787093</v>
      </c>
      <c r="AL1315" s="519">
        <v>7243</v>
      </c>
      <c r="AM1315" s="519">
        <v>14739</v>
      </c>
      <c r="AN1315" s="519">
        <v>1591</v>
      </c>
      <c r="AO1315" s="519">
        <v>3165</v>
      </c>
      <c r="AP1315" s="519">
        <v>960</v>
      </c>
      <c r="AQ1315" s="519">
        <v>1810641</v>
      </c>
      <c r="AR1315" s="519">
        <v>1886</v>
      </c>
      <c r="AS1315" s="519">
        <v>4081</v>
      </c>
      <c r="AT1315" s="519">
        <v>18252</v>
      </c>
      <c r="AU1315" s="519">
        <v>549</v>
      </c>
      <c r="AV1315" s="519">
        <v>5039</v>
      </c>
      <c r="AW1315" s="519" t="s">
        <v>152</v>
      </c>
      <c r="AX1315" s="519">
        <v>69</v>
      </c>
      <c r="AY1315" s="519">
        <v>12595</v>
      </c>
      <c r="AZ1315" s="519" t="s">
        <v>152</v>
      </c>
      <c r="BA1315" s="519">
        <v>14331</v>
      </c>
      <c r="BB1315" s="519">
        <v>29173044</v>
      </c>
      <c r="BC1315" s="519">
        <v>2036</v>
      </c>
      <c r="BD1315" s="519">
        <v>4257</v>
      </c>
      <c r="BE1315" s="519">
        <v>439</v>
      </c>
      <c r="BF1315" s="519">
        <v>3577</v>
      </c>
      <c r="BG1315" s="519">
        <v>8638</v>
      </c>
      <c r="BH1315" s="519">
        <v>1677</v>
      </c>
      <c r="BI1315" s="519">
        <v>56501</v>
      </c>
      <c r="BJ1315" s="519">
        <v>2578</v>
      </c>
      <c r="BK1315" s="519">
        <v>29851</v>
      </c>
      <c r="BL1315" s="519">
        <v>88930</v>
      </c>
      <c r="BM1315" s="519">
        <v>31369</v>
      </c>
      <c r="BN1315" s="519">
        <v>25594</v>
      </c>
      <c r="BO1315" s="519">
        <v>21727</v>
      </c>
      <c r="BP1315" s="519">
        <v>18280</v>
      </c>
      <c r="BQ1315" s="519">
        <v>81740</v>
      </c>
      <c r="BR1315" s="519">
        <v>62792</v>
      </c>
      <c r="BS1315" s="519">
        <v>27128</v>
      </c>
      <c r="BT1315" s="519">
        <v>17088</v>
      </c>
      <c r="BU1315" s="519">
        <v>1197</v>
      </c>
      <c r="BV1315" s="519">
        <v>862</v>
      </c>
      <c r="BW1315" s="519">
        <v>83</v>
      </c>
      <c r="BX1315" s="519">
        <v>42342</v>
      </c>
      <c r="BY1315" s="519">
        <v>510</v>
      </c>
      <c r="BZ1315" s="519">
        <v>804</v>
      </c>
      <c r="CA1315" s="519">
        <v>45</v>
      </c>
      <c r="CB1315" s="519">
        <v>29867</v>
      </c>
      <c r="CC1315" s="519">
        <v>664</v>
      </c>
      <c r="CD1315" s="519">
        <v>1157</v>
      </c>
      <c r="CE1315" s="519">
        <v>13124</v>
      </c>
      <c r="CF1315" s="519">
        <v>5636983</v>
      </c>
      <c r="CG1315" s="519">
        <v>430</v>
      </c>
      <c r="CH1315" s="519">
        <v>734</v>
      </c>
      <c r="CI1315" s="519">
        <v>4238</v>
      </c>
      <c r="CJ1315" s="519">
        <v>9522042</v>
      </c>
      <c r="CK1315" s="519">
        <v>2247</v>
      </c>
      <c r="CL1315" s="519">
        <v>4977</v>
      </c>
      <c r="CM1315" s="519">
        <v>1392</v>
      </c>
      <c r="CN1315" s="519">
        <v>2422897</v>
      </c>
      <c r="CO1315" s="519">
        <v>1741</v>
      </c>
      <c r="CP1315" s="519">
        <v>4044</v>
      </c>
      <c r="CQ1315" s="519">
        <v>49794</v>
      </c>
      <c r="CR1315" s="519">
        <v>98419407</v>
      </c>
      <c r="CS1315" s="519">
        <v>1977</v>
      </c>
      <c r="CT1315" s="519">
        <v>4445</v>
      </c>
      <c r="CU1315" s="519">
        <v>1155</v>
      </c>
      <c r="CV1315" s="519">
        <v>6433466</v>
      </c>
      <c r="CW1315" s="519">
        <v>5570</v>
      </c>
      <c r="CX1315" s="519">
        <v>12876</v>
      </c>
      <c r="CY1315" s="519">
        <v>487</v>
      </c>
      <c r="CZ1315" s="519">
        <v>1810004</v>
      </c>
      <c r="DA1315" s="519">
        <v>3717</v>
      </c>
      <c r="DB1315" s="519">
        <v>8900</v>
      </c>
      <c r="DC1315" s="519">
        <v>1386</v>
      </c>
      <c r="DD1315" s="519">
        <v>11084494</v>
      </c>
      <c r="DE1315" s="519">
        <v>7997</v>
      </c>
      <c r="DF1315" s="519">
        <v>17394</v>
      </c>
      <c r="DG1315" s="519">
        <v>104</v>
      </c>
      <c r="DH1315" s="519">
        <v>650314</v>
      </c>
      <c r="DI1315" s="519">
        <v>6253</v>
      </c>
      <c r="DJ1315" s="519">
        <v>14263</v>
      </c>
      <c r="DK1315" s="519">
        <v>1101</v>
      </c>
      <c r="DL1315" s="519">
        <v>381429</v>
      </c>
      <c r="DM1315" s="519">
        <v>346</v>
      </c>
      <c r="DN1315" s="519">
        <v>588</v>
      </c>
      <c r="DO1315" s="519">
        <v>7728</v>
      </c>
      <c r="DP1315" s="519">
        <v>415163</v>
      </c>
      <c r="DQ1315" s="519">
        <v>54</v>
      </c>
      <c r="DR1315" s="519">
        <v>98</v>
      </c>
      <c r="DS1315" s="519">
        <v>122</v>
      </c>
      <c r="DT1315" s="519">
        <v>403447</v>
      </c>
      <c r="DU1315" s="519">
        <v>3307</v>
      </c>
      <c r="DV1315" s="519">
        <v>7638</v>
      </c>
      <c r="DW1315" s="519">
        <v>101</v>
      </c>
      <c r="DX1315" s="519">
        <v>56545</v>
      </c>
      <c r="DY1315" s="519">
        <v>78854859</v>
      </c>
      <c r="DZ1315" s="519">
        <v>1395</v>
      </c>
      <c r="EA1315" s="519">
        <v>2656</v>
      </c>
      <c r="EB1315" s="519">
        <v>37051</v>
      </c>
      <c r="EC1315" s="519">
        <v>14810</v>
      </c>
      <c r="ED1315" s="519">
        <v>1138</v>
      </c>
      <c r="EE1315" s="519">
        <v>12551116</v>
      </c>
      <c r="EF1315" s="519">
        <v>1547</v>
      </c>
      <c r="EG1315" s="519">
        <v>77</v>
      </c>
      <c r="EH1315" s="519">
        <v>31</v>
      </c>
      <c r="EI1315" s="519"/>
      <c r="EJ1315" s="512"/>
      <c r="EK1315" s="512"/>
      <c r="EL1315" s="512"/>
      <c r="EM1315" s="512"/>
      <c r="EN1315" s="512"/>
      <c r="EO1315" s="512"/>
      <c r="EP1315" s="512"/>
      <c r="EQ1315" s="512"/>
      <c r="ER1315" s="512"/>
      <c r="ES1315" s="512"/>
      <c r="ET1315" s="512"/>
      <c r="EU1315" s="512"/>
      <c r="EV1315" s="512"/>
      <c r="EW1315" s="512"/>
      <c r="EX1315" s="512"/>
      <c r="EY1315" s="512"/>
      <c r="EZ1315" s="514"/>
      <c r="FA1315" s="520">
        <f t="shared" si="2545"/>
        <v>3</v>
      </c>
      <c r="FB1315" s="493">
        <f t="shared" si="2567"/>
        <v>2024</v>
      </c>
      <c r="FC1315" s="498">
        <f t="shared" si="2568"/>
        <v>45352</v>
      </c>
      <c r="FD1315" s="499">
        <f t="shared" si="2569"/>
        <v>31</v>
      </c>
      <c r="FE1315" s="500"/>
      <c r="FF1315" s="515" t="e">
        <f t="shared" si="2557"/>
        <v>#VALUE!</v>
      </c>
      <c r="FG1315" s="500"/>
      <c r="FH1315" s="481">
        <f t="shared" si="2546"/>
        <v>2.367114397826743</v>
      </c>
      <c r="FI1315" s="481">
        <f t="shared" si="2547"/>
        <v>1.9313311198309688</v>
      </c>
      <c r="FJ1315" s="481">
        <f t="shared" si="2548"/>
        <v>2.294540078149752</v>
      </c>
      <c r="FK1315" s="481">
        <f t="shared" si="2549"/>
        <v>1.9305100855422959</v>
      </c>
      <c r="FL1315" s="481">
        <f t="shared" si="2550"/>
        <v>1.4748123556581987</v>
      </c>
      <c r="FM1315" s="481">
        <f t="shared" si="2551"/>
        <v>1.1329387990762125</v>
      </c>
      <c r="FN1315" s="481">
        <f t="shared" si="2552"/>
        <v>1.8061251664447404</v>
      </c>
      <c r="FO1315" s="481">
        <f t="shared" si="2553"/>
        <v>1.1376830892143808</v>
      </c>
      <c r="FP1315" s="481">
        <f t="shared" si="2554"/>
        <v>1.4981226533166458</v>
      </c>
      <c r="FQ1315" s="481">
        <f t="shared" si="2555"/>
        <v>1.0788485607008762</v>
      </c>
      <c r="FR1315" s="501"/>
      <c r="FS1315" s="482">
        <f t="shared" si="2575"/>
        <v>0</v>
      </c>
      <c r="FT1315" s="482">
        <f t="shared" si="2575"/>
        <v>120943</v>
      </c>
      <c r="FU1315" s="482">
        <f t="shared" si="2575"/>
        <v>120943</v>
      </c>
      <c r="FV1315" s="482">
        <f t="shared" si="2575"/>
        <v>5684321</v>
      </c>
      <c r="FW1315" s="482">
        <f t="shared" si="2575"/>
        <v>9726968</v>
      </c>
      <c r="FX1315" s="482">
        <f t="shared" si="2575"/>
        <v>9743601</v>
      </c>
      <c r="FY1315" s="482">
        <f t="shared" si="2575"/>
        <v>246359680</v>
      </c>
      <c r="FZ1315" s="482">
        <f t="shared" si="2575"/>
        <v>146820500</v>
      </c>
      <c r="GA1315" s="482">
        <f t="shared" si="2575"/>
        <v>11776461</v>
      </c>
      <c r="GB1315" s="482">
        <f t="shared" si="2572"/>
        <v>61007067</v>
      </c>
      <c r="GC1315" s="482">
        <f t="shared" si="2572"/>
        <v>3917760</v>
      </c>
      <c r="GD1315" s="482">
        <f t="shared" si="2573"/>
        <v>66732</v>
      </c>
      <c r="GE1315" s="482">
        <f t="shared" si="2573"/>
        <v>52065</v>
      </c>
      <c r="GF1315" s="482">
        <f t="shared" si="2573"/>
        <v>9633016</v>
      </c>
      <c r="GG1315" s="482">
        <f t="shared" si="2573"/>
        <v>21092526</v>
      </c>
      <c r="GH1315" s="482">
        <f t="shared" si="2573"/>
        <v>5629248</v>
      </c>
      <c r="GI1315" s="482">
        <f t="shared" si="2573"/>
        <v>221334330</v>
      </c>
      <c r="GJ1315" s="482">
        <f t="shared" si="2573"/>
        <v>14871780</v>
      </c>
      <c r="GK1315" s="482">
        <f t="shared" si="2573"/>
        <v>4334300</v>
      </c>
      <c r="GL1315" s="482">
        <f t="shared" si="2573"/>
        <v>24108084</v>
      </c>
      <c r="GM1315" s="482">
        <f t="shared" si="2573"/>
        <v>1483352</v>
      </c>
      <c r="GN1315" s="482">
        <f t="shared" si="2571"/>
        <v>931836</v>
      </c>
      <c r="GO1315" s="482">
        <f t="shared" si="2574"/>
        <v>647388</v>
      </c>
      <c r="GP1315" s="482">
        <f t="shared" si="2574"/>
        <v>757344</v>
      </c>
      <c r="GQ1315" s="482">
        <f t="shared" si="2574"/>
        <v>150183520</v>
      </c>
      <c r="GR1315" s="482"/>
      <c r="GS1315" s="482"/>
      <c r="GT1315" s="482"/>
      <c r="GU1315" s="482"/>
      <c r="GV1315" s="502"/>
    </row>
    <row r="1316" spans="1:204" ht="9.75" customHeight="1" x14ac:dyDescent="0.2">
      <c r="A1316" s="417" t="str">
        <f t="shared" si="2535"/>
        <v>2023-24MARCHRX6</v>
      </c>
      <c r="B1316" s="458" t="str">
        <f t="shared" si="2560"/>
        <v>2023-24</v>
      </c>
      <c r="C1316" s="402" t="s">
        <v>660</v>
      </c>
      <c r="D1316" s="458" t="str">
        <f t="shared" si="2564"/>
        <v>Y63</v>
      </c>
      <c r="E1316" s="458" t="str">
        <f t="shared" si="2565"/>
        <v>North East and Yorkshire</v>
      </c>
      <c r="F1316" s="478" t="s">
        <v>448</v>
      </c>
      <c r="G1316" s="478" t="s">
        <v>690</v>
      </c>
      <c r="H1316" s="510">
        <v>51783</v>
      </c>
      <c r="I1316" s="510">
        <v>35096</v>
      </c>
      <c r="J1316" s="510">
        <v>116990</v>
      </c>
      <c r="K1316" s="510">
        <v>3</v>
      </c>
      <c r="L1316" s="510">
        <v>0</v>
      </c>
      <c r="M1316" s="510">
        <v>7</v>
      </c>
      <c r="N1316" s="510">
        <v>18</v>
      </c>
      <c r="O1316" s="510">
        <v>52</v>
      </c>
      <c r="P1316" s="510">
        <v>222</v>
      </c>
      <c r="Q1316" s="510">
        <v>2428</v>
      </c>
      <c r="R1316" s="510">
        <v>12</v>
      </c>
      <c r="S1316" s="510">
        <v>38563</v>
      </c>
      <c r="T1316" s="510">
        <v>3459</v>
      </c>
      <c r="U1316" s="510">
        <v>2168</v>
      </c>
      <c r="V1316" s="510">
        <v>21680</v>
      </c>
      <c r="W1316" s="510">
        <v>7675</v>
      </c>
      <c r="X1316" s="510">
        <v>517</v>
      </c>
      <c r="Y1316" s="510">
        <v>1444581</v>
      </c>
      <c r="Z1316" s="510">
        <v>418</v>
      </c>
      <c r="AA1316" s="510">
        <v>738</v>
      </c>
      <c r="AB1316" s="510">
        <v>1051913</v>
      </c>
      <c r="AC1316" s="510">
        <v>485</v>
      </c>
      <c r="AD1316" s="510">
        <v>848</v>
      </c>
      <c r="AE1316" s="510">
        <v>43375512</v>
      </c>
      <c r="AF1316" s="510">
        <v>2001</v>
      </c>
      <c r="AG1316" s="510">
        <v>4056</v>
      </c>
      <c r="AH1316" s="510">
        <v>46563912</v>
      </c>
      <c r="AI1316" s="510">
        <v>6067</v>
      </c>
      <c r="AJ1316" s="510">
        <v>13783</v>
      </c>
      <c r="AK1316" s="510">
        <v>3031784</v>
      </c>
      <c r="AL1316" s="510">
        <v>5864</v>
      </c>
      <c r="AM1316" s="510">
        <v>13563</v>
      </c>
      <c r="AN1316" s="510" t="s">
        <v>152</v>
      </c>
      <c r="AO1316" s="510">
        <v>1245</v>
      </c>
      <c r="AP1316" s="510">
        <v>1175</v>
      </c>
      <c r="AQ1316" s="510">
        <v>2899579</v>
      </c>
      <c r="AR1316" s="510">
        <v>2468</v>
      </c>
      <c r="AS1316" s="510">
        <v>5860</v>
      </c>
      <c r="AT1316" s="510">
        <v>2992</v>
      </c>
      <c r="AU1316" s="510">
        <v>22</v>
      </c>
      <c r="AV1316" s="510">
        <v>154</v>
      </c>
      <c r="AW1316" s="510">
        <v>2245</v>
      </c>
      <c r="AX1316" s="510">
        <v>171</v>
      </c>
      <c r="AY1316" s="510">
        <v>2645</v>
      </c>
      <c r="AZ1316" s="510">
        <v>0</v>
      </c>
      <c r="BA1316" s="510">
        <v>6352</v>
      </c>
      <c r="BB1316" s="510">
        <v>19425563</v>
      </c>
      <c r="BC1316" s="510">
        <v>3058</v>
      </c>
      <c r="BD1316" s="510">
        <v>6396</v>
      </c>
      <c r="BE1316" s="510">
        <v>88</v>
      </c>
      <c r="BF1316" s="510">
        <v>648</v>
      </c>
      <c r="BG1316" s="510">
        <v>3289</v>
      </c>
      <c r="BH1316" s="510">
        <v>2327</v>
      </c>
      <c r="BI1316" s="510">
        <v>21028</v>
      </c>
      <c r="BJ1316" s="510">
        <v>3185</v>
      </c>
      <c r="BK1316" s="510">
        <v>11358</v>
      </c>
      <c r="BL1316" s="510">
        <v>35571</v>
      </c>
      <c r="BM1316" s="510">
        <v>7243</v>
      </c>
      <c r="BN1316" s="510">
        <v>5319</v>
      </c>
      <c r="BO1316" s="510">
        <v>4527</v>
      </c>
      <c r="BP1316" s="510">
        <v>3356</v>
      </c>
      <c r="BQ1316" s="510">
        <v>28564</v>
      </c>
      <c r="BR1316" s="510">
        <v>23589</v>
      </c>
      <c r="BS1316" s="510">
        <v>11629</v>
      </c>
      <c r="BT1316" s="510">
        <v>8300</v>
      </c>
      <c r="BU1316" s="510">
        <v>925</v>
      </c>
      <c r="BV1316" s="510">
        <v>550</v>
      </c>
      <c r="BW1316" s="510">
        <v>61</v>
      </c>
      <c r="BX1316" s="510">
        <v>31325</v>
      </c>
      <c r="BY1316" s="510">
        <v>514</v>
      </c>
      <c r="BZ1316" s="510">
        <v>854</v>
      </c>
      <c r="CA1316" s="510">
        <v>64</v>
      </c>
      <c r="CB1316" s="510">
        <v>26248</v>
      </c>
      <c r="CC1316" s="510">
        <v>410</v>
      </c>
      <c r="CD1316" s="510">
        <v>733</v>
      </c>
      <c r="CE1316" s="510">
        <v>3334</v>
      </c>
      <c r="CF1316" s="510">
        <v>1387008</v>
      </c>
      <c r="CG1316" s="510">
        <v>416</v>
      </c>
      <c r="CH1316" s="510">
        <v>735</v>
      </c>
      <c r="CI1316" s="510">
        <v>2397</v>
      </c>
      <c r="CJ1316" s="510">
        <v>4247238</v>
      </c>
      <c r="CK1316" s="510">
        <v>1772</v>
      </c>
      <c r="CL1316" s="510">
        <v>3436</v>
      </c>
      <c r="CM1316" s="510">
        <v>644</v>
      </c>
      <c r="CN1316" s="510">
        <v>926607</v>
      </c>
      <c r="CO1316" s="510">
        <v>1439</v>
      </c>
      <c r="CP1316" s="510">
        <v>2915</v>
      </c>
      <c r="CQ1316" s="510">
        <v>18639</v>
      </c>
      <c r="CR1316" s="510">
        <v>38201667</v>
      </c>
      <c r="CS1316" s="510">
        <v>2050</v>
      </c>
      <c r="CT1316" s="510">
        <v>4135</v>
      </c>
      <c r="CU1316" s="510">
        <v>744</v>
      </c>
      <c r="CV1316" s="510">
        <v>5312873</v>
      </c>
      <c r="CW1316" s="510">
        <v>7141</v>
      </c>
      <c r="CX1316" s="510">
        <v>15340</v>
      </c>
      <c r="CY1316" s="510">
        <v>62</v>
      </c>
      <c r="CZ1316" s="510">
        <v>499887</v>
      </c>
      <c r="DA1316" s="510">
        <v>8063</v>
      </c>
      <c r="DB1316" s="510">
        <v>15771</v>
      </c>
      <c r="DC1316" s="510">
        <v>1290</v>
      </c>
      <c r="DD1316" s="510">
        <v>11654408</v>
      </c>
      <c r="DE1316" s="510">
        <v>9034</v>
      </c>
      <c r="DF1316" s="510">
        <v>17890</v>
      </c>
      <c r="DG1316" s="510">
        <v>378</v>
      </c>
      <c r="DH1316" s="510">
        <v>4519537</v>
      </c>
      <c r="DI1316" s="510">
        <v>11956</v>
      </c>
      <c r="DJ1316" s="510">
        <v>25559</v>
      </c>
      <c r="DK1316" s="510">
        <v>51</v>
      </c>
      <c r="DL1316" s="510">
        <v>25916</v>
      </c>
      <c r="DM1316" s="510">
        <v>508</v>
      </c>
      <c r="DN1316" s="510">
        <v>925</v>
      </c>
      <c r="DO1316" s="510">
        <v>1962</v>
      </c>
      <c r="DP1316" s="510">
        <v>63721</v>
      </c>
      <c r="DQ1316" s="510">
        <v>32</v>
      </c>
      <c r="DR1316" s="510">
        <v>57</v>
      </c>
      <c r="DS1316" s="510">
        <v>0</v>
      </c>
      <c r="DT1316" s="510">
        <v>0</v>
      </c>
      <c r="DU1316" s="510" t="s">
        <v>152</v>
      </c>
      <c r="DV1316" s="510" t="s">
        <v>152</v>
      </c>
      <c r="DW1316" s="510">
        <v>0</v>
      </c>
      <c r="DX1316" s="510">
        <v>18429</v>
      </c>
      <c r="DY1316" s="510">
        <v>22971991</v>
      </c>
      <c r="DZ1316" s="510">
        <v>1247</v>
      </c>
      <c r="EA1316" s="510">
        <v>2234</v>
      </c>
      <c r="EB1316" s="510">
        <v>9976</v>
      </c>
      <c r="EC1316" s="510">
        <v>2807</v>
      </c>
      <c r="ED1316" s="510">
        <v>634</v>
      </c>
      <c r="EE1316" s="510">
        <v>3662103</v>
      </c>
      <c r="EF1316" s="510">
        <v>5486</v>
      </c>
      <c r="EG1316" s="510">
        <v>71</v>
      </c>
      <c r="EH1316" s="510">
        <v>33</v>
      </c>
      <c r="EI1316" s="510"/>
      <c r="EJ1316" s="479"/>
      <c r="EK1316" s="479"/>
      <c r="EL1316" s="479"/>
      <c r="EM1316" s="479"/>
      <c r="EN1316" s="479"/>
      <c r="EO1316" s="479"/>
      <c r="EP1316" s="479"/>
      <c r="EQ1316" s="479"/>
      <c r="ER1316" s="479"/>
      <c r="ES1316" s="479"/>
      <c r="ET1316" s="479"/>
      <c r="EU1316" s="479"/>
      <c r="EV1316" s="479"/>
      <c r="EW1316" s="479"/>
      <c r="EX1316" s="479"/>
      <c r="EY1316" s="479"/>
      <c r="EZ1316" s="476"/>
      <c r="FA1316" s="446">
        <f t="shared" si="2545"/>
        <v>3</v>
      </c>
      <c r="FB1316" s="417">
        <f t="shared" si="2567"/>
        <v>2024</v>
      </c>
      <c r="FC1316" s="448">
        <f t="shared" si="2568"/>
        <v>45352</v>
      </c>
      <c r="FD1316" s="449">
        <f t="shared" si="2569"/>
        <v>31</v>
      </c>
      <c r="FE1316" s="450"/>
      <c r="FF1316" s="451">
        <f t="shared" si="2557"/>
        <v>0.60611677479147363</v>
      </c>
      <c r="FG1316" s="450"/>
      <c r="FH1316" s="452">
        <f t="shared" si="2546"/>
        <v>2.0939577912691529</v>
      </c>
      <c r="FI1316" s="452">
        <f t="shared" si="2547"/>
        <v>1.5377276669557676</v>
      </c>
      <c r="FJ1316" s="452">
        <f t="shared" si="2548"/>
        <v>2.08809963099631</v>
      </c>
      <c r="FK1316" s="452">
        <f t="shared" si="2549"/>
        <v>1.5479704797047971</v>
      </c>
      <c r="FL1316" s="452">
        <f t="shared" si="2550"/>
        <v>1.3175276752767529</v>
      </c>
      <c r="FM1316" s="452">
        <f t="shared" si="2551"/>
        <v>1.0880535055350553</v>
      </c>
      <c r="FN1316" s="452">
        <f t="shared" si="2552"/>
        <v>1.5151791530944625</v>
      </c>
      <c r="FO1316" s="452">
        <f t="shared" si="2553"/>
        <v>1.0814332247557004</v>
      </c>
      <c r="FP1316" s="452">
        <f t="shared" si="2554"/>
        <v>1.7891682785299807</v>
      </c>
      <c r="FQ1316" s="452">
        <f t="shared" si="2555"/>
        <v>1.0638297872340425</v>
      </c>
      <c r="FR1316" s="453"/>
      <c r="FS1316" s="446">
        <f t="shared" si="2575"/>
        <v>0</v>
      </c>
      <c r="FT1316" s="446">
        <f t="shared" si="2575"/>
        <v>245672</v>
      </c>
      <c r="FU1316" s="446">
        <f t="shared" si="2575"/>
        <v>631728</v>
      </c>
      <c r="FV1316" s="446">
        <f t="shared" si="2575"/>
        <v>1824992</v>
      </c>
      <c r="FW1316" s="446">
        <f t="shared" si="2575"/>
        <v>2552742</v>
      </c>
      <c r="FX1316" s="446">
        <f t="shared" si="2575"/>
        <v>1838464</v>
      </c>
      <c r="FY1316" s="446">
        <f t="shared" si="2575"/>
        <v>87934080</v>
      </c>
      <c r="FZ1316" s="446">
        <f t="shared" si="2575"/>
        <v>105784525</v>
      </c>
      <c r="GA1316" s="446">
        <f t="shared" si="2575"/>
        <v>7012071</v>
      </c>
      <c r="GB1316" s="446">
        <f t="shared" si="2572"/>
        <v>40627392</v>
      </c>
      <c r="GC1316" s="446">
        <f t="shared" si="2572"/>
        <v>6885500</v>
      </c>
      <c r="GD1316" s="446">
        <f t="shared" si="2573"/>
        <v>52094</v>
      </c>
      <c r="GE1316" s="446">
        <f t="shared" si="2573"/>
        <v>46912</v>
      </c>
      <c r="GF1316" s="446">
        <f t="shared" si="2573"/>
        <v>2450490</v>
      </c>
      <c r="GG1316" s="446">
        <f t="shared" si="2573"/>
        <v>8236092</v>
      </c>
      <c r="GH1316" s="446">
        <f t="shared" si="2573"/>
        <v>1877260</v>
      </c>
      <c r="GI1316" s="446">
        <f t="shared" si="2573"/>
        <v>77072265</v>
      </c>
      <c r="GJ1316" s="446">
        <f t="shared" si="2573"/>
        <v>11412960</v>
      </c>
      <c r="GK1316" s="446">
        <f t="shared" si="2573"/>
        <v>977802</v>
      </c>
      <c r="GL1316" s="446">
        <f t="shared" si="2573"/>
        <v>23078100</v>
      </c>
      <c r="GM1316" s="446">
        <f t="shared" si="2573"/>
        <v>9661302</v>
      </c>
      <c r="GN1316" s="446" t="str">
        <f t="shared" si="2571"/>
        <v>-</v>
      </c>
      <c r="GO1316" s="446">
        <f t="shared" si="2574"/>
        <v>47175</v>
      </c>
      <c r="GP1316" s="446">
        <f t="shared" si="2574"/>
        <v>111834</v>
      </c>
      <c r="GQ1316" s="446">
        <f t="shared" si="2574"/>
        <v>41170386</v>
      </c>
      <c r="GR1316" s="446"/>
      <c r="GS1316" s="446"/>
      <c r="GT1316" s="446"/>
      <c r="GU1316" s="446"/>
      <c r="GV1316" s="416"/>
    </row>
    <row r="1317" spans="1:204" ht="9.75" customHeight="1" x14ac:dyDescent="0.2">
      <c r="A1317" s="417" t="str">
        <f t="shared" si="2535"/>
        <v>2023-24MARCHRX7</v>
      </c>
      <c r="B1317" s="458" t="str">
        <f t="shared" si="2560"/>
        <v>2023-24</v>
      </c>
      <c r="C1317" s="402" t="s">
        <v>660</v>
      </c>
      <c r="D1317" s="458" t="str">
        <f t="shared" si="2564"/>
        <v>Y62</v>
      </c>
      <c r="E1317" s="458" t="str">
        <f t="shared" si="2565"/>
        <v>North West</v>
      </c>
      <c r="F1317" s="478" t="s">
        <v>449</v>
      </c>
      <c r="G1317" s="478" t="s">
        <v>691</v>
      </c>
      <c r="H1317" s="510">
        <v>126992</v>
      </c>
      <c r="I1317" s="510">
        <v>97361</v>
      </c>
      <c r="J1317" s="510">
        <v>81078</v>
      </c>
      <c r="K1317" s="510">
        <v>1</v>
      </c>
      <c r="L1317" s="510">
        <v>0</v>
      </c>
      <c r="M1317" s="510">
        <v>0</v>
      </c>
      <c r="N1317" s="510">
        <v>0</v>
      </c>
      <c r="O1317" s="510">
        <v>32</v>
      </c>
      <c r="P1317" s="510">
        <v>335</v>
      </c>
      <c r="Q1317" s="510">
        <v>183</v>
      </c>
      <c r="R1317" s="510">
        <v>897</v>
      </c>
      <c r="S1317" s="510">
        <v>97119</v>
      </c>
      <c r="T1317" s="510">
        <v>9483</v>
      </c>
      <c r="U1317" s="510">
        <v>6174</v>
      </c>
      <c r="V1317" s="510">
        <v>51604</v>
      </c>
      <c r="W1317" s="510">
        <v>15583</v>
      </c>
      <c r="X1317" s="510">
        <v>1129</v>
      </c>
      <c r="Y1317" s="510">
        <v>4515141</v>
      </c>
      <c r="Z1317" s="510">
        <v>476</v>
      </c>
      <c r="AA1317" s="510">
        <v>796</v>
      </c>
      <c r="AB1317" s="510">
        <v>3657076</v>
      </c>
      <c r="AC1317" s="510">
        <v>592</v>
      </c>
      <c r="AD1317" s="510">
        <v>1017</v>
      </c>
      <c r="AE1317" s="510">
        <v>75448807</v>
      </c>
      <c r="AF1317" s="510">
        <v>1462</v>
      </c>
      <c r="AG1317" s="510">
        <v>2912</v>
      </c>
      <c r="AH1317" s="510">
        <v>107645870</v>
      </c>
      <c r="AI1317" s="510">
        <v>6908</v>
      </c>
      <c r="AJ1317" s="510">
        <v>15023</v>
      </c>
      <c r="AK1317" s="510">
        <v>9663956</v>
      </c>
      <c r="AL1317" s="510">
        <v>8560</v>
      </c>
      <c r="AM1317" s="510">
        <v>19963</v>
      </c>
      <c r="AN1317" s="510">
        <v>1832</v>
      </c>
      <c r="AO1317" s="510">
        <v>3868</v>
      </c>
      <c r="AP1317" s="510">
        <v>3203</v>
      </c>
      <c r="AQ1317" s="510">
        <v>6297044</v>
      </c>
      <c r="AR1317" s="510">
        <v>1966</v>
      </c>
      <c r="AS1317" s="510">
        <v>3550</v>
      </c>
      <c r="AT1317" s="510">
        <v>14346</v>
      </c>
      <c r="AU1317" s="510">
        <v>304</v>
      </c>
      <c r="AV1317" s="510">
        <v>5450</v>
      </c>
      <c r="AW1317" s="510">
        <v>91</v>
      </c>
      <c r="AX1317" s="510">
        <v>1097</v>
      </c>
      <c r="AY1317" s="510">
        <v>7495</v>
      </c>
      <c r="AZ1317" s="510">
        <v>8</v>
      </c>
      <c r="BA1317" s="510">
        <v>4663</v>
      </c>
      <c r="BB1317" s="510">
        <v>16352089</v>
      </c>
      <c r="BC1317" s="510">
        <v>3507</v>
      </c>
      <c r="BD1317" s="510">
        <v>8230</v>
      </c>
      <c r="BE1317" s="510">
        <v>594</v>
      </c>
      <c r="BF1317" s="510">
        <v>1686</v>
      </c>
      <c r="BG1317" s="510">
        <v>1491</v>
      </c>
      <c r="BH1317" s="510">
        <v>892</v>
      </c>
      <c r="BI1317" s="510">
        <v>49032</v>
      </c>
      <c r="BJ1317" s="510">
        <v>7109</v>
      </c>
      <c r="BK1317" s="510">
        <v>26632</v>
      </c>
      <c r="BL1317" s="510">
        <v>82773</v>
      </c>
      <c r="BM1317" s="510">
        <v>18313</v>
      </c>
      <c r="BN1317" s="510">
        <v>15005</v>
      </c>
      <c r="BO1317" s="510">
        <v>11891</v>
      </c>
      <c r="BP1317" s="510">
        <v>9875</v>
      </c>
      <c r="BQ1317" s="510">
        <v>65052</v>
      </c>
      <c r="BR1317" s="510">
        <v>53873</v>
      </c>
      <c r="BS1317" s="510">
        <v>24434</v>
      </c>
      <c r="BT1317" s="510">
        <v>16296</v>
      </c>
      <c r="BU1317" s="510">
        <v>1607</v>
      </c>
      <c r="BV1317" s="510">
        <v>1174</v>
      </c>
      <c r="BW1317" s="510">
        <v>179</v>
      </c>
      <c r="BX1317" s="510">
        <v>94522</v>
      </c>
      <c r="BY1317" s="510">
        <v>528</v>
      </c>
      <c r="BZ1317" s="510">
        <v>898</v>
      </c>
      <c r="CA1317" s="510">
        <v>102</v>
      </c>
      <c r="CB1317" s="510">
        <v>56078</v>
      </c>
      <c r="CC1317" s="510">
        <v>550</v>
      </c>
      <c r="CD1317" s="510">
        <v>905</v>
      </c>
      <c r="CE1317" s="510">
        <v>9202</v>
      </c>
      <c r="CF1317" s="510">
        <v>4364541</v>
      </c>
      <c r="CG1317" s="510">
        <v>474</v>
      </c>
      <c r="CH1317" s="510">
        <v>790</v>
      </c>
      <c r="CI1317" s="510">
        <v>5574</v>
      </c>
      <c r="CJ1317" s="510">
        <v>9103176</v>
      </c>
      <c r="CK1317" s="510">
        <v>1633</v>
      </c>
      <c r="CL1317" s="510">
        <v>3210</v>
      </c>
      <c r="CM1317" s="510">
        <v>2528</v>
      </c>
      <c r="CN1317" s="510">
        <v>3700393</v>
      </c>
      <c r="CO1317" s="510">
        <v>1464</v>
      </c>
      <c r="CP1317" s="510">
        <v>3059</v>
      </c>
      <c r="CQ1317" s="510">
        <v>43502</v>
      </c>
      <c r="CR1317" s="510">
        <v>62645238</v>
      </c>
      <c r="CS1317" s="510">
        <v>1440</v>
      </c>
      <c r="CT1317" s="510">
        <v>2866</v>
      </c>
      <c r="CU1317" s="510">
        <v>1940</v>
      </c>
      <c r="CV1317" s="510">
        <v>13255894</v>
      </c>
      <c r="CW1317" s="510">
        <v>6833</v>
      </c>
      <c r="CX1317" s="510">
        <v>14496</v>
      </c>
      <c r="CY1317" s="510">
        <v>1276</v>
      </c>
      <c r="CZ1317" s="510">
        <v>8294877</v>
      </c>
      <c r="DA1317" s="510">
        <v>6501</v>
      </c>
      <c r="DB1317" s="510">
        <v>14623</v>
      </c>
      <c r="DC1317" s="510">
        <v>1338</v>
      </c>
      <c r="DD1317" s="510">
        <v>14856021</v>
      </c>
      <c r="DE1317" s="510">
        <v>11103</v>
      </c>
      <c r="DF1317" s="510">
        <v>23697</v>
      </c>
      <c r="DG1317" s="510">
        <v>420</v>
      </c>
      <c r="DH1317" s="510">
        <v>6206548</v>
      </c>
      <c r="DI1317" s="510">
        <v>14777</v>
      </c>
      <c r="DJ1317" s="510">
        <v>37442</v>
      </c>
      <c r="DK1317" s="510">
        <v>330</v>
      </c>
      <c r="DL1317" s="510">
        <v>126039</v>
      </c>
      <c r="DM1317" s="510">
        <v>382</v>
      </c>
      <c r="DN1317" s="510">
        <v>566</v>
      </c>
      <c r="DO1317" s="510">
        <v>5552</v>
      </c>
      <c r="DP1317" s="510">
        <v>185564</v>
      </c>
      <c r="DQ1317" s="510">
        <v>33</v>
      </c>
      <c r="DR1317" s="510">
        <v>59</v>
      </c>
      <c r="DS1317" s="510">
        <v>92</v>
      </c>
      <c r="DT1317" s="510">
        <v>143422</v>
      </c>
      <c r="DU1317" s="510">
        <v>1559</v>
      </c>
      <c r="DV1317" s="510">
        <v>3255</v>
      </c>
      <c r="DW1317" s="510">
        <v>77</v>
      </c>
      <c r="DX1317" s="510">
        <v>47809</v>
      </c>
      <c r="DY1317" s="510">
        <v>94220257</v>
      </c>
      <c r="DZ1317" s="510">
        <v>1971</v>
      </c>
      <c r="EA1317" s="510">
        <v>3698</v>
      </c>
      <c r="EB1317" s="510">
        <v>35185</v>
      </c>
      <c r="EC1317" s="510">
        <v>16104</v>
      </c>
      <c r="ED1317" s="510">
        <v>5011</v>
      </c>
      <c r="EE1317" s="510">
        <v>32242811</v>
      </c>
      <c r="EF1317" s="510">
        <v>8964</v>
      </c>
      <c r="EG1317" s="510">
        <v>72</v>
      </c>
      <c r="EH1317" s="510">
        <v>55</v>
      </c>
      <c r="EI1317" s="510"/>
      <c r="EJ1317" s="479"/>
      <c r="EK1317" s="479"/>
      <c r="EL1317" s="479"/>
      <c r="EM1317" s="479"/>
      <c r="EN1317" s="479"/>
      <c r="EO1317" s="479"/>
      <c r="EP1317" s="479"/>
      <c r="EQ1317" s="479"/>
      <c r="ER1317" s="479"/>
      <c r="ES1317" s="479"/>
      <c r="ET1317" s="479"/>
      <c r="EU1317" s="479"/>
      <c r="EV1317" s="479"/>
      <c r="EW1317" s="479"/>
      <c r="EX1317" s="479"/>
      <c r="EY1317" s="479"/>
      <c r="EZ1317" s="476"/>
      <c r="FA1317" s="446">
        <f t="shared" si="2545"/>
        <v>3</v>
      </c>
      <c r="FB1317" s="417">
        <f t="shared" si="2567"/>
        <v>2024</v>
      </c>
      <c r="FC1317" s="448">
        <f t="shared" si="2568"/>
        <v>45352</v>
      </c>
      <c r="FD1317" s="449">
        <f t="shared" si="2569"/>
        <v>31</v>
      </c>
      <c r="FE1317" s="450"/>
      <c r="FF1317" s="451">
        <f t="shared" si="2557"/>
        <v>0.60690861390467865</v>
      </c>
      <c r="FG1317" s="450"/>
      <c r="FH1317" s="452">
        <f t="shared" si="2546"/>
        <v>1.9311399346198461</v>
      </c>
      <c r="FI1317" s="452">
        <f t="shared" si="2547"/>
        <v>1.5823051776863861</v>
      </c>
      <c r="FJ1317" s="452">
        <f t="shared" si="2548"/>
        <v>1.9259799157758342</v>
      </c>
      <c r="FK1317" s="452">
        <f t="shared" si="2549"/>
        <v>1.5994493035309363</v>
      </c>
      <c r="FL1317" s="452">
        <f t="shared" si="2550"/>
        <v>1.2605999534919774</v>
      </c>
      <c r="FM1317" s="452">
        <f t="shared" si="2551"/>
        <v>1.0439694597318037</v>
      </c>
      <c r="FN1317" s="452">
        <f t="shared" si="2552"/>
        <v>1.5679907591606237</v>
      </c>
      <c r="FO1317" s="452">
        <f t="shared" si="2553"/>
        <v>1.0457549894115381</v>
      </c>
      <c r="FP1317" s="452">
        <f t="shared" si="2554"/>
        <v>1.4233835252435785</v>
      </c>
      <c r="FQ1317" s="452">
        <f t="shared" si="2555"/>
        <v>1.0398582816651905</v>
      </c>
      <c r="FR1317" s="453"/>
      <c r="FS1317" s="446">
        <f t="shared" si="2575"/>
        <v>0</v>
      </c>
      <c r="FT1317" s="446">
        <f t="shared" si="2575"/>
        <v>0</v>
      </c>
      <c r="FU1317" s="446">
        <f t="shared" si="2575"/>
        <v>0</v>
      </c>
      <c r="FV1317" s="446">
        <f t="shared" si="2575"/>
        <v>3115552</v>
      </c>
      <c r="FW1317" s="446">
        <f t="shared" si="2575"/>
        <v>7548468</v>
      </c>
      <c r="FX1317" s="446">
        <f t="shared" si="2575"/>
        <v>6278958</v>
      </c>
      <c r="FY1317" s="446">
        <f t="shared" si="2575"/>
        <v>150270848</v>
      </c>
      <c r="FZ1317" s="446">
        <f t="shared" si="2575"/>
        <v>234103409</v>
      </c>
      <c r="GA1317" s="446">
        <f t="shared" si="2575"/>
        <v>22538227</v>
      </c>
      <c r="GB1317" s="446">
        <f t="shared" si="2572"/>
        <v>38376490</v>
      </c>
      <c r="GC1317" s="446">
        <f t="shared" si="2572"/>
        <v>11370650</v>
      </c>
      <c r="GD1317" s="446">
        <f t="shared" si="2573"/>
        <v>160742</v>
      </c>
      <c r="GE1317" s="446">
        <f t="shared" si="2573"/>
        <v>92310</v>
      </c>
      <c r="GF1317" s="446">
        <f t="shared" si="2573"/>
        <v>7269580</v>
      </c>
      <c r="GG1317" s="446">
        <f t="shared" si="2573"/>
        <v>17892540</v>
      </c>
      <c r="GH1317" s="446">
        <f t="shared" si="2573"/>
        <v>7733152</v>
      </c>
      <c r="GI1317" s="446">
        <f t="shared" si="2573"/>
        <v>124676732</v>
      </c>
      <c r="GJ1317" s="446">
        <f t="shared" si="2573"/>
        <v>28122240</v>
      </c>
      <c r="GK1317" s="446">
        <f t="shared" si="2573"/>
        <v>18658948</v>
      </c>
      <c r="GL1317" s="446">
        <f t="shared" si="2573"/>
        <v>31706586</v>
      </c>
      <c r="GM1317" s="446">
        <f t="shared" si="2573"/>
        <v>15725640</v>
      </c>
      <c r="GN1317" s="446">
        <f t="shared" si="2571"/>
        <v>299460</v>
      </c>
      <c r="GO1317" s="446">
        <f t="shared" si="2574"/>
        <v>186780</v>
      </c>
      <c r="GP1317" s="446">
        <f t="shared" si="2574"/>
        <v>327568</v>
      </c>
      <c r="GQ1317" s="446">
        <f t="shared" si="2574"/>
        <v>176797682</v>
      </c>
      <c r="GR1317" s="446"/>
      <c r="GS1317" s="446"/>
      <c r="GT1317" s="446"/>
      <c r="GU1317" s="446"/>
      <c r="GV1317" s="416"/>
    </row>
    <row r="1318" spans="1:204" ht="9.75" customHeight="1" x14ac:dyDescent="0.2">
      <c r="A1318" s="417" t="str">
        <f t="shared" si="2535"/>
        <v>2023-24MARCHRYE</v>
      </c>
      <c r="B1318" s="458" t="str">
        <f t="shared" si="2560"/>
        <v>2023-24</v>
      </c>
      <c r="C1318" s="402" t="s">
        <v>660</v>
      </c>
      <c r="D1318" s="458" t="str">
        <f t="shared" si="2564"/>
        <v>Y59</v>
      </c>
      <c r="E1318" s="458" t="str">
        <f t="shared" si="2565"/>
        <v>South East</v>
      </c>
      <c r="F1318" s="478" t="s">
        <v>456</v>
      </c>
      <c r="G1318" s="478" t="s">
        <v>692</v>
      </c>
      <c r="H1318" s="510">
        <v>87048</v>
      </c>
      <c r="I1318" s="510">
        <v>51008</v>
      </c>
      <c r="J1318" s="510">
        <v>849445</v>
      </c>
      <c r="K1318" s="510">
        <v>17</v>
      </c>
      <c r="L1318" s="510">
        <v>1</v>
      </c>
      <c r="M1318" s="510">
        <v>66</v>
      </c>
      <c r="N1318" s="510">
        <v>103</v>
      </c>
      <c r="O1318" s="510">
        <v>174</v>
      </c>
      <c r="P1318" s="510">
        <v>248</v>
      </c>
      <c r="Q1318" s="510">
        <v>37</v>
      </c>
      <c r="R1318" s="510">
        <v>283</v>
      </c>
      <c r="S1318" s="510">
        <v>53364</v>
      </c>
      <c r="T1318" s="510">
        <v>3861</v>
      </c>
      <c r="U1318" s="510">
        <v>2485</v>
      </c>
      <c r="V1318" s="510">
        <v>27781</v>
      </c>
      <c r="W1318" s="510">
        <v>12521</v>
      </c>
      <c r="X1318" s="510">
        <v>527</v>
      </c>
      <c r="Y1318" s="510">
        <v>2000357</v>
      </c>
      <c r="Z1318" s="510">
        <v>518</v>
      </c>
      <c r="AA1318" s="510">
        <v>936</v>
      </c>
      <c r="AB1318" s="510">
        <v>1522940</v>
      </c>
      <c r="AC1318" s="510">
        <v>613</v>
      </c>
      <c r="AD1318" s="510">
        <v>1115</v>
      </c>
      <c r="AE1318" s="510">
        <v>53022495</v>
      </c>
      <c r="AF1318" s="510">
        <v>1909</v>
      </c>
      <c r="AG1318" s="510">
        <v>3750</v>
      </c>
      <c r="AH1318" s="510">
        <v>121769257</v>
      </c>
      <c r="AI1318" s="510">
        <v>9725</v>
      </c>
      <c r="AJ1318" s="510">
        <v>22333</v>
      </c>
      <c r="AK1318" s="510">
        <v>6610206</v>
      </c>
      <c r="AL1318" s="510">
        <v>12543</v>
      </c>
      <c r="AM1318" s="510">
        <v>30147</v>
      </c>
      <c r="AN1318" s="510">
        <v>38</v>
      </c>
      <c r="AO1318" s="510">
        <v>2186</v>
      </c>
      <c r="AP1318" s="510">
        <v>267</v>
      </c>
      <c r="AQ1318" s="510">
        <v>669955</v>
      </c>
      <c r="AR1318" s="510">
        <v>2509</v>
      </c>
      <c r="AS1318" s="510">
        <v>4555</v>
      </c>
      <c r="AT1318" s="510">
        <v>6644</v>
      </c>
      <c r="AU1318" s="510">
        <v>118</v>
      </c>
      <c r="AV1318" s="510">
        <v>770</v>
      </c>
      <c r="AW1318" s="510">
        <v>1074</v>
      </c>
      <c r="AX1318" s="510">
        <v>577</v>
      </c>
      <c r="AY1318" s="510">
        <v>5179</v>
      </c>
      <c r="AZ1318" s="510">
        <v>1056</v>
      </c>
      <c r="BA1318" s="510">
        <v>529</v>
      </c>
      <c r="BB1318" s="510">
        <v>1302286</v>
      </c>
      <c r="BC1318" s="510">
        <v>2462</v>
      </c>
      <c r="BD1318" s="510">
        <v>4536</v>
      </c>
      <c r="BE1318" s="510">
        <v>23</v>
      </c>
      <c r="BF1318" s="510">
        <v>251</v>
      </c>
      <c r="BG1318" s="510">
        <v>202</v>
      </c>
      <c r="BH1318" s="510">
        <v>53</v>
      </c>
      <c r="BI1318" s="510">
        <v>26242</v>
      </c>
      <c r="BJ1318" s="510">
        <v>2562</v>
      </c>
      <c r="BK1318" s="510">
        <v>17916</v>
      </c>
      <c r="BL1318" s="510">
        <v>46720</v>
      </c>
      <c r="BM1318" s="510">
        <v>7807</v>
      </c>
      <c r="BN1318" s="510">
        <v>5865</v>
      </c>
      <c r="BO1318" s="510">
        <v>4986</v>
      </c>
      <c r="BP1318" s="510">
        <v>3764</v>
      </c>
      <c r="BQ1318" s="510">
        <v>36472</v>
      </c>
      <c r="BR1318" s="510">
        <v>29559</v>
      </c>
      <c r="BS1318" s="510">
        <v>20428</v>
      </c>
      <c r="BT1318" s="510">
        <v>13848</v>
      </c>
      <c r="BU1318" s="510">
        <v>903</v>
      </c>
      <c r="BV1318" s="510">
        <v>640</v>
      </c>
      <c r="BW1318" s="510">
        <v>103</v>
      </c>
      <c r="BX1318" s="510">
        <v>69494</v>
      </c>
      <c r="BY1318" s="510">
        <v>675</v>
      </c>
      <c r="BZ1318" s="510">
        <v>1197</v>
      </c>
      <c r="CA1318" s="510">
        <v>56</v>
      </c>
      <c r="CB1318" s="510">
        <v>23507</v>
      </c>
      <c r="CC1318" s="510">
        <v>420</v>
      </c>
      <c r="CD1318" s="510">
        <v>989</v>
      </c>
      <c r="CE1318" s="510">
        <v>3702</v>
      </c>
      <c r="CF1318" s="510">
        <v>1907356</v>
      </c>
      <c r="CG1318" s="510">
        <v>515</v>
      </c>
      <c r="CH1318" s="510">
        <v>930</v>
      </c>
      <c r="CI1318" s="510">
        <v>2159</v>
      </c>
      <c r="CJ1318" s="510">
        <v>4094163</v>
      </c>
      <c r="CK1318" s="510">
        <v>1896</v>
      </c>
      <c r="CL1318" s="510">
        <v>3560</v>
      </c>
      <c r="CM1318" s="510">
        <v>674</v>
      </c>
      <c r="CN1318" s="510">
        <v>1102465</v>
      </c>
      <c r="CO1318" s="510">
        <v>1636</v>
      </c>
      <c r="CP1318" s="510">
        <v>3277</v>
      </c>
      <c r="CQ1318" s="510">
        <v>24948</v>
      </c>
      <c r="CR1318" s="510">
        <v>47825867</v>
      </c>
      <c r="CS1318" s="510">
        <v>1917</v>
      </c>
      <c r="CT1318" s="510">
        <v>3778</v>
      </c>
      <c r="CU1318" s="510">
        <v>1685</v>
      </c>
      <c r="CV1318" s="510">
        <v>11096329</v>
      </c>
      <c r="CW1318" s="510">
        <v>6585</v>
      </c>
      <c r="CX1318" s="510">
        <v>12450</v>
      </c>
      <c r="CY1318" s="510">
        <v>776</v>
      </c>
      <c r="CZ1318" s="510">
        <v>4301861</v>
      </c>
      <c r="DA1318" s="510">
        <v>5544</v>
      </c>
      <c r="DB1318" s="510">
        <v>10683</v>
      </c>
      <c r="DC1318" s="510">
        <v>173</v>
      </c>
      <c r="DD1318" s="510">
        <v>3201606</v>
      </c>
      <c r="DE1318" s="510">
        <v>18506</v>
      </c>
      <c r="DF1318" s="510">
        <v>30178</v>
      </c>
      <c r="DG1318" s="510">
        <v>90</v>
      </c>
      <c r="DH1318" s="510">
        <v>720059</v>
      </c>
      <c r="DI1318" s="510">
        <v>8001</v>
      </c>
      <c r="DJ1318" s="510">
        <v>20016</v>
      </c>
      <c r="DK1318" s="510">
        <v>277</v>
      </c>
      <c r="DL1318" s="510">
        <v>94230</v>
      </c>
      <c r="DM1318" s="510">
        <v>340</v>
      </c>
      <c r="DN1318" s="510">
        <v>555</v>
      </c>
      <c r="DO1318" s="510">
        <v>2201</v>
      </c>
      <c r="DP1318" s="510">
        <v>112062</v>
      </c>
      <c r="DQ1318" s="510">
        <v>51</v>
      </c>
      <c r="DR1318" s="510">
        <v>108</v>
      </c>
      <c r="DS1318" s="510">
        <v>47</v>
      </c>
      <c r="DT1318" s="510">
        <v>176210</v>
      </c>
      <c r="DU1318" s="510">
        <v>3749</v>
      </c>
      <c r="DV1318" s="510">
        <v>6976</v>
      </c>
      <c r="DW1318" s="510">
        <v>45</v>
      </c>
      <c r="DX1318" s="510">
        <v>29768</v>
      </c>
      <c r="DY1318" s="510">
        <v>44752668</v>
      </c>
      <c r="DZ1318" s="510">
        <v>1503</v>
      </c>
      <c r="EA1318" s="510">
        <v>2543</v>
      </c>
      <c r="EB1318" s="510">
        <v>16641</v>
      </c>
      <c r="EC1318" s="510">
        <v>5229</v>
      </c>
      <c r="ED1318" s="510">
        <v>1804</v>
      </c>
      <c r="EE1318" s="510">
        <v>12846917</v>
      </c>
      <c r="EF1318" s="510">
        <v>334</v>
      </c>
      <c r="EG1318" s="510">
        <v>55</v>
      </c>
      <c r="EH1318" s="510">
        <v>2365</v>
      </c>
      <c r="EI1318" s="510"/>
      <c r="EJ1318" s="479"/>
      <c r="EK1318" s="479"/>
      <c r="EL1318" s="479"/>
      <c r="EM1318" s="479"/>
      <c r="EN1318" s="479"/>
      <c r="EO1318" s="479"/>
      <c r="EP1318" s="479"/>
      <c r="EQ1318" s="479"/>
      <c r="ER1318" s="479"/>
      <c r="ES1318" s="479"/>
      <c r="ET1318" s="479"/>
      <c r="EU1318" s="479"/>
      <c r="EV1318" s="479"/>
      <c r="EW1318" s="479"/>
      <c r="EX1318" s="479"/>
      <c r="EY1318" s="479"/>
      <c r="EZ1318" s="476"/>
      <c r="FA1318" s="482">
        <f t="shared" si="2545"/>
        <v>3</v>
      </c>
      <c r="FB1318" s="493">
        <f t="shared" si="2567"/>
        <v>2024</v>
      </c>
      <c r="FC1318" s="498">
        <f t="shared" si="2568"/>
        <v>45352</v>
      </c>
      <c r="FD1318" s="499">
        <f t="shared" si="2569"/>
        <v>31</v>
      </c>
      <c r="FE1318" s="450"/>
      <c r="FF1318" s="451">
        <f t="shared" si="2557"/>
        <v>0.60918903957929693</v>
      </c>
      <c r="FG1318" s="450"/>
      <c r="FH1318" s="452">
        <f t="shared" si="2546"/>
        <v>2.0220150220150219</v>
      </c>
      <c r="FI1318" s="452">
        <f t="shared" si="2547"/>
        <v>1.5190365190365189</v>
      </c>
      <c r="FJ1318" s="452">
        <f t="shared" si="2548"/>
        <v>2.0064386317907443</v>
      </c>
      <c r="FK1318" s="452">
        <f t="shared" si="2549"/>
        <v>1.5146881287726359</v>
      </c>
      <c r="FL1318" s="452">
        <f t="shared" si="2550"/>
        <v>1.3128397105935712</v>
      </c>
      <c r="FM1318" s="452">
        <f t="shared" si="2551"/>
        <v>1.0640005759331916</v>
      </c>
      <c r="FN1318" s="452">
        <f t="shared" si="2552"/>
        <v>1.6314990815430077</v>
      </c>
      <c r="FO1318" s="452">
        <f t="shared" si="2553"/>
        <v>1.1059819503234567</v>
      </c>
      <c r="FP1318" s="452">
        <f t="shared" si="2554"/>
        <v>1.7134724857685009</v>
      </c>
      <c r="FQ1318" s="452">
        <f t="shared" si="2555"/>
        <v>1.2144212523719164</v>
      </c>
      <c r="FR1318" s="453"/>
      <c r="FS1318" s="446">
        <f t="shared" si="2575"/>
        <v>51008</v>
      </c>
      <c r="FT1318" s="446">
        <f t="shared" si="2575"/>
        <v>3366528</v>
      </c>
      <c r="FU1318" s="446">
        <f t="shared" si="2575"/>
        <v>5253824</v>
      </c>
      <c r="FV1318" s="446">
        <f t="shared" si="2575"/>
        <v>8875392</v>
      </c>
      <c r="FW1318" s="446">
        <f t="shared" si="2575"/>
        <v>3613896</v>
      </c>
      <c r="FX1318" s="446">
        <f t="shared" si="2575"/>
        <v>2770775</v>
      </c>
      <c r="FY1318" s="446">
        <f t="shared" si="2575"/>
        <v>104178750</v>
      </c>
      <c r="FZ1318" s="446">
        <f t="shared" si="2575"/>
        <v>279631493</v>
      </c>
      <c r="GA1318" s="446">
        <f t="shared" si="2575"/>
        <v>15887469</v>
      </c>
      <c r="GB1318" s="446">
        <f t="shared" si="2572"/>
        <v>2399544</v>
      </c>
      <c r="GC1318" s="446">
        <f t="shared" si="2572"/>
        <v>1216185</v>
      </c>
      <c r="GD1318" s="446">
        <f t="shared" si="2573"/>
        <v>123291</v>
      </c>
      <c r="GE1318" s="446">
        <f t="shared" si="2573"/>
        <v>55384</v>
      </c>
      <c r="GF1318" s="446">
        <f t="shared" si="2573"/>
        <v>3442860</v>
      </c>
      <c r="GG1318" s="446">
        <f t="shared" si="2573"/>
        <v>7686040</v>
      </c>
      <c r="GH1318" s="446">
        <f t="shared" si="2573"/>
        <v>2208698</v>
      </c>
      <c r="GI1318" s="446">
        <f t="shared" si="2573"/>
        <v>94253544</v>
      </c>
      <c r="GJ1318" s="446">
        <f t="shared" si="2573"/>
        <v>20978250</v>
      </c>
      <c r="GK1318" s="446">
        <f t="shared" si="2573"/>
        <v>8290008</v>
      </c>
      <c r="GL1318" s="446">
        <f t="shared" si="2573"/>
        <v>5220794</v>
      </c>
      <c r="GM1318" s="446">
        <f t="shared" si="2573"/>
        <v>1801440</v>
      </c>
      <c r="GN1318" s="446">
        <f t="shared" si="2571"/>
        <v>327872</v>
      </c>
      <c r="GO1318" s="446">
        <f t="shared" si="2574"/>
        <v>153735</v>
      </c>
      <c r="GP1318" s="446">
        <f t="shared" si="2574"/>
        <v>237708</v>
      </c>
      <c r="GQ1318" s="446">
        <f t="shared" si="2574"/>
        <v>75700024</v>
      </c>
      <c r="GR1318" s="446"/>
      <c r="GS1318" s="446"/>
      <c r="GT1318" s="446"/>
      <c r="GU1318" s="446"/>
      <c r="GV1318" s="416"/>
    </row>
    <row r="1319" spans="1:204" ht="9.75" customHeight="1" x14ac:dyDescent="0.2">
      <c r="A1319" s="523" t="str">
        <f t="shared" si="2535"/>
        <v>2023-24MARCHRYD</v>
      </c>
      <c r="B1319" s="524" t="str">
        <f t="shared" si="2560"/>
        <v>2023-24</v>
      </c>
      <c r="C1319" s="525" t="s">
        <v>660</v>
      </c>
      <c r="D1319" s="524" t="str">
        <f t="shared" si="2564"/>
        <v>Y59</v>
      </c>
      <c r="E1319" s="524" t="str">
        <f t="shared" si="2565"/>
        <v>South East</v>
      </c>
      <c r="F1319" s="526" t="s">
        <v>455</v>
      </c>
      <c r="G1319" s="526" t="s">
        <v>693</v>
      </c>
      <c r="H1319" s="527">
        <v>94861</v>
      </c>
      <c r="I1319" s="527">
        <v>73329</v>
      </c>
      <c r="J1319" s="527">
        <v>383514</v>
      </c>
      <c r="K1319" s="527">
        <v>5</v>
      </c>
      <c r="L1319" s="527">
        <v>1</v>
      </c>
      <c r="M1319" s="527">
        <v>2</v>
      </c>
      <c r="N1319" s="527">
        <v>37</v>
      </c>
      <c r="O1319" s="527">
        <v>90</v>
      </c>
      <c r="P1319" s="527">
        <v>279</v>
      </c>
      <c r="Q1319" s="527">
        <v>12</v>
      </c>
      <c r="R1319" s="527">
        <v>74</v>
      </c>
      <c r="S1319" s="527">
        <v>66997</v>
      </c>
      <c r="T1319" s="527">
        <v>5042</v>
      </c>
      <c r="U1319" s="527">
        <v>3190</v>
      </c>
      <c r="V1319" s="527">
        <v>35102</v>
      </c>
      <c r="W1319" s="527">
        <v>14671</v>
      </c>
      <c r="X1319" s="527">
        <v>383</v>
      </c>
      <c r="Y1319" s="527">
        <v>2534794</v>
      </c>
      <c r="Z1319" s="527">
        <v>503</v>
      </c>
      <c r="AA1319" s="527">
        <v>930</v>
      </c>
      <c r="AB1319" s="527">
        <v>1857138</v>
      </c>
      <c r="AC1319" s="527">
        <v>582</v>
      </c>
      <c r="AD1319" s="527">
        <v>1101</v>
      </c>
      <c r="AE1319" s="527">
        <v>55462784</v>
      </c>
      <c r="AF1319" s="527">
        <v>1580</v>
      </c>
      <c r="AG1319" s="527">
        <v>3164</v>
      </c>
      <c r="AH1319" s="527">
        <v>101493399</v>
      </c>
      <c r="AI1319" s="527">
        <v>6918</v>
      </c>
      <c r="AJ1319" s="527">
        <v>15270</v>
      </c>
      <c r="AK1319" s="527">
        <v>3304799</v>
      </c>
      <c r="AL1319" s="527">
        <v>8629</v>
      </c>
      <c r="AM1319" s="527">
        <v>19161</v>
      </c>
      <c r="AN1319" s="527">
        <v>0</v>
      </c>
      <c r="AO1319" s="527">
        <v>3277</v>
      </c>
      <c r="AP1319" s="527">
        <v>4572</v>
      </c>
      <c r="AQ1319" s="527">
        <v>27643765</v>
      </c>
      <c r="AR1319" s="527">
        <v>6046</v>
      </c>
      <c r="AS1319" s="527">
        <v>12939</v>
      </c>
      <c r="AT1319" s="527">
        <v>9366</v>
      </c>
      <c r="AU1319" s="527">
        <v>439</v>
      </c>
      <c r="AV1319" s="527">
        <v>2422</v>
      </c>
      <c r="AW1319" s="527">
        <v>3203</v>
      </c>
      <c r="AX1319" s="527">
        <v>635</v>
      </c>
      <c r="AY1319" s="527">
        <v>5870</v>
      </c>
      <c r="AZ1319" s="527">
        <v>1488</v>
      </c>
      <c r="BA1319" s="527">
        <v>11955</v>
      </c>
      <c r="BB1319" s="527">
        <v>39223894</v>
      </c>
      <c r="BC1319" s="527">
        <v>3281</v>
      </c>
      <c r="BD1319" s="527">
        <v>6727</v>
      </c>
      <c r="BE1319" s="527">
        <v>466</v>
      </c>
      <c r="BF1319" s="527">
        <v>3643</v>
      </c>
      <c r="BG1319" s="527">
        <v>6227</v>
      </c>
      <c r="BH1319" s="527">
        <v>1619</v>
      </c>
      <c r="BI1319" s="527">
        <v>35777</v>
      </c>
      <c r="BJ1319" s="527">
        <v>1439</v>
      </c>
      <c r="BK1319" s="527">
        <v>20415</v>
      </c>
      <c r="BL1319" s="527">
        <v>57631</v>
      </c>
      <c r="BM1319" s="527">
        <v>11883</v>
      </c>
      <c r="BN1319" s="527">
        <v>7719</v>
      </c>
      <c r="BO1319" s="527">
        <v>7395</v>
      </c>
      <c r="BP1319" s="527">
        <v>4875</v>
      </c>
      <c r="BQ1319" s="527">
        <v>49086</v>
      </c>
      <c r="BR1319" s="527">
        <v>36871</v>
      </c>
      <c r="BS1319" s="527">
        <v>27677</v>
      </c>
      <c r="BT1319" s="527">
        <v>15377</v>
      </c>
      <c r="BU1319" s="527">
        <v>678</v>
      </c>
      <c r="BV1319" s="527">
        <v>402</v>
      </c>
      <c r="BW1319" s="527">
        <v>87</v>
      </c>
      <c r="BX1319" s="527">
        <v>62515</v>
      </c>
      <c r="BY1319" s="527">
        <v>719</v>
      </c>
      <c r="BZ1319" s="527">
        <v>1185</v>
      </c>
      <c r="CA1319" s="527">
        <v>91</v>
      </c>
      <c r="CB1319" s="527">
        <v>45494</v>
      </c>
      <c r="CC1319" s="527">
        <v>500</v>
      </c>
      <c r="CD1319" s="527">
        <v>1052</v>
      </c>
      <c r="CE1319" s="527">
        <v>4864</v>
      </c>
      <c r="CF1319" s="527">
        <v>2426785</v>
      </c>
      <c r="CG1319" s="527">
        <v>499</v>
      </c>
      <c r="CH1319" s="527">
        <v>920</v>
      </c>
      <c r="CI1319" s="527">
        <v>2565</v>
      </c>
      <c r="CJ1319" s="527">
        <v>3765365</v>
      </c>
      <c r="CK1319" s="527">
        <v>1468</v>
      </c>
      <c r="CL1319" s="527">
        <v>2893</v>
      </c>
      <c r="CM1319" s="527">
        <v>1276</v>
      </c>
      <c r="CN1319" s="527">
        <v>1840571</v>
      </c>
      <c r="CO1319" s="527">
        <v>1442</v>
      </c>
      <c r="CP1319" s="527">
        <v>2879</v>
      </c>
      <c r="CQ1319" s="527">
        <v>31261</v>
      </c>
      <c r="CR1319" s="527">
        <v>49856848</v>
      </c>
      <c r="CS1319" s="527">
        <v>1595</v>
      </c>
      <c r="CT1319" s="527">
        <v>3201</v>
      </c>
      <c r="CU1319" s="527">
        <v>1073</v>
      </c>
      <c r="CV1319" s="527">
        <v>6748608</v>
      </c>
      <c r="CW1319" s="527">
        <v>6289</v>
      </c>
      <c r="CX1319" s="527">
        <v>13128</v>
      </c>
      <c r="CY1319" s="527">
        <v>539</v>
      </c>
      <c r="CZ1319" s="527">
        <v>3720111</v>
      </c>
      <c r="DA1319" s="527">
        <v>6902</v>
      </c>
      <c r="DB1319" s="527">
        <v>15939</v>
      </c>
      <c r="DC1319" s="527">
        <v>825</v>
      </c>
      <c r="DD1319" s="527">
        <v>6962670</v>
      </c>
      <c r="DE1319" s="527">
        <v>8440</v>
      </c>
      <c r="DF1319" s="527">
        <v>18995</v>
      </c>
      <c r="DG1319" s="527">
        <v>160</v>
      </c>
      <c r="DH1319" s="527">
        <v>1368573</v>
      </c>
      <c r="DI1319" s="527">
        <v>8554</v>
      </c>
      <c r="DJ1319" s="527">
        <v>18888</v>
      </c>
      <c r="DK1319" s="527">
        <v>10</v>
      </c>
      <c r="DL1319" s="527">
        <v>2337</v>
      </c>
      <c r="DM1319" s="527">
        <v>234</v>
      </c>
      <c r="DN1319" s="527">
        <v>440</v>
      </c>
      <c r="DO1319" s="527">
        <v>3131</v>
      </c>
      <c r="DP1319" s="527">
        <v>178405</v>
      </c>
      <c r="DQ1319" s="527">
        <v>57</v>
      </c>
      <c r="DR1319" s="527">
        <v>68</v>
      </c>
      <c r="DS1319" s="527">
        <v>56</v>
      </c>
      <c r="DT1319" s="527">
        <v>76704</v>
      </c>
      <c r="DU1319" s="527">
        <v>1370</v>
      </c>
      <c r="DV1319" s="527">
        <v>3245</v>
      </c>
      <c r="DW1319" s="527">
        <v>52</v>
      </c>
      <c r="DX1319" s="527">
        <v>35216</v>
      </c>
      <c r="DY1319" s="527">
        <v>39485907</v>
      </c>
      <c r="DZ1319" s="527">
        <v>1121</v>
      </c>
      <c r="EA1319" s="527">
        <v>1963</v>
      </c>
      <c r="EB1319" s="527">
        <v>18330</v>
      </c>
      <c r="EC1319" s="527">
        <v>4280</v>
      </c>
      <c r="ED1319" s="527">
        <v>653</v>
      </c>
      <c r="EE1319" s="527">
        <v>3971894</v>
      </c>
      <c r="EF1319" s="527">
        <v>2778</v>
      </c>
      <c r="EG1319" s="527">
        <v>70</v>
      </c>
      <c r="EH1319" s="527">
        <v>17</v>
      </c>
      <c r="EI1319" s="527"/>
      <c r="EJ1319" s="528"/>
      <c r="EK1319" s="528"/>
      <c r="EL1319" s="528"/>
      <c r="EM1319" s="528"/>
      <c r="EN1319" s="528"/>
      <c r="EO1319" s="528"/>
      <c r="EP1319" s="528"/>
      <c r="EQ1319" s="528"/>
      <c r="ER1319" s="528"/>
      <c r="ES1319" s="528"/>
      <c r="ET1319" s="528"/>
      <c r="EU1319" s="528"/>
      <c r="EV1319" s="528"/>
      <c r="EW1319" s="528"/>
      <c r="EX1319" s="528"/>
      <c r="EY1319" s="528"/>
      <c r="EZ1319" s="529"/>
      <c r="FA1319" s="446">
        <f t="shared" si="2545"/>
        <v>3</v>
      </c>
      <c r="FB1319" s="417">
        <f t="shared" si="2567"/>
        <v>2024</v>
      </c>
      <c r="FC1319" s="448">
        <f t="shared" si="2568"/>
        <v>45352</v>
      </c>
      <c r="FD1319" s="449">
        <f t="shared" si="2569"/>
        <v>31</v>
      </c>
      <c r="FE1319" s="530"/>
      <c r="FF1319" s="531">
        <f t="shared" si="2557"/>
        <v>0.65735880747428088</v>
      </c>
      <c r="FG1319" s="530"/>
      <c r="FH1319" s="532">
        <f t="shared" si="2546"/>
        <v>2.3568028560095202</v>
      </c>
      <c r="FI1319" s="532">
        <f t="shared" si="2547"/>
        <v>1.5309401031336771</v>
      </c>
      <c r="FJ1319" s="532">
        <f t="shared" si="2548"/>
        <v>2.3181818181818183</v>
      </c>
      <c r="FK1319" s="532">
        <f t="shared" si="2549"/>
        <v>1.5282131661442007</v>
      </c>
      <c r="FL1319" s="532">
        <f t="shared" si="2550"/>
        <v>1.3983818585835566</v>
      </c>
      <c r="FM1319" s="532">
        <f t="shared" si="2551"/>
        <v>1.0503959888325451</v>
      </c>
      <c r="FN1319" s="532">
        <f t="shared" si="2552"/>
        <v>1.8865108036262013</v>
      </c>
      <c r="FO1319" s="532">
        <f t="shared" si="2553"/>
        <v>1.0481221457296708</v>
      </c>
      <c r="FP1319" s="532">
        <f t="shared" si="2554"/>
        <v>1.7702349869451697</v>
      </c>
      <c r="FQ1319" s="532">
        <f t="shared" si="2555"/>
        <v>1.0496083550913837</v>
      </c>
      <c r="FR1319" s="533"/>
      <c r="FS1319" s="534">
        <f t="shared" si="2575"/>
        <v>73329</v>
      </c>
      <c r="FT1319" s="534">
        <f t="shared" si="2575"/>
        <v>146658</v>
      </c>
      <c r="FU1319" s="534">
        <f t="shared" si="2575"/>
        <v>2713173</v>
      </c>
      <c r="FV1319" s="534">
        <f t="shared" si="2575"/>
        <v>6599610</v>
      </c>
      <c r="FW1319" s="534">
        <f t="shared" si="2575"/>
        <v>4689060</v>
      </c>
      <c r="FX1319" s="534">
        <f t="shared" si="2575"/>
        <v>3512190</v>
      </c>
      <c r="FY1319" s="534">
        <f t="shared" si="2575"/>
        <v>111062728</v>
      </c>
      <c r="FZ1319" s="534">
        <f t="shared" si="2575"/>
        <v>224026170</v>
      </c>
      <c r="GA1319" s="534">
        <f t="shared" si="2575"/>
        <v>7338663</v>
      </c>
      <c r="GB1319" s="534">
        <f t="shared" si="2572"/>
        <v>80421285</v>
      </c>
      <c r="GC1319" s="534">
        <f t="shared" si="2572"/>
        <v>59157108</v>
      </c>
      <c r="GD1319" s="534">
        <f t="shared" ref="GD1319:GM1328" si="2576">IFERROR(HLOOKUP(GD$1,$H$5:$HA$10112,MATCH($A1319,$A$5:$A$10112,0),0)*HLOOKUP(GD$2,$H$5:$HA$10112,MATCH($A1319,$A$5:$A$10112,0),0),"-")</f>
        <v>103095</v>
      </c>
      <c r="GE1319" s="534">
        <f t="shared" si="2576"/>
        <v>95732</v>
      </c>
      <c r="GF1319" s="534">
        <f t="shared" si="2576"/>
        <v>4474880</v>
      </c>
      <c r="GG1319" s="534">
        <f t="shared" si="2576"/>
        <v>7420545</v>
      </c>
      <c r="GH1319" s="534">
        <f t="shared" si="2576"/>
        <v>3673604</v>
      </c>
      <c r="GI1319" s="534">
        <f t="shared" si="2576"/>
        <v>100066461</v>
      </c>
      <c r="GJ1319" s="534">
        <f t="shared" si="2576"/>
        <v>14086344</v>
      </c>
      <c r="GK1319" s="534">
        <f t="shared" si="2576"/>
        <v>8591121</v>
      </c>
      <c r="GL1319" s="534">
        <f t="shared" si="2576"/>
        <v>15670875</v>
      </c>
      <c r="GM1319" s="534">
        <f t="shared" si="2576"/>
        <v>3022080</v>
      </c>
      <c r="GN1319" s="534">
        <f t="shared" si="2571"/>
        <v>181720</v>
      </c>
      <c r="GO1319" s="534">
        <f t="shared" si="2574"/>
        <v>4400</v>
      </c>
      <c r="GP1319" s="534">
        <f t="shared" si="2574"/>
        <v>212908</v>
      </c>
      <c r="GQ1319" s="534">
        <f t="shared" si="2574"/>
        <v>69129008</v>
      </c>
      <c r="GR1319" s="534"/>
      <c r="GS1319" s="534"/>
      <c r="GT1319" s="534"/>
      <c r="GU1319" s="534"/>
      <c r="GV1319" s="535"/>
    </row>
    <row r="1320" spans="1:204" ht="9.75" customHeight="1" x14ac:dyDescent="0.2">
      <c r="A1320" s="417" t="str">
        <f t="shared" si="2535"/>
        <v>2023-24MARCHRYF</v>
      </c>
      <c r="B1320" s="458" t="str">
        <f t="shared" si="2560"/>
        <v>2023-24</v>
      </c>
      <c r="C1320" s="402" t="s">
        <v>660</v>
      </c>
      <c r="D1320" s="458" t="str">
        <f t="shared" si="2564"/>
        <v>Y58</v>
      </c>
      <c r="E1320" s="458" t="str">
        <f t="shared" si="2565"/>
        <v>South West</v>
      </c>
      <c r="F1320" s="478" t="s">
        <v>457</v>
      </c>
      <c r="G1320" s="478" t="s">
        <v>694</v>
      </c>
      <c r="H1320" s="510">
        <v>116792</v>
      </c>
      <c r="I1320" s="510">
        <v>87566</v>
      </c>
      <c r="J1320" s="510">
        <v>363515</v>
      </c>
      <c r="K1320" s="510">
        <v>4</v>
      </c>
      <c r="L1320" s="510">
        <v>3</v>
      </c>
      <c r="M1320" s="510">
        <v>3</v>
      </c>
      <c r="N1320" s="510">
        <v>4</v>
      </c>
      <c r="O1320" s="510">
        <v>46</v>
      </c>
      <c r="P1320" s="510">
        <v>380</v>
      </c>
      <c r="Q1320" s="510">
        <v>0</v>
      </c>
      <c r="R1320" s="510">
        <v>133</v>
      </c>
      <c r="S1320" s="510">
        <v>77555</v>
      </c>
      <c r="T1320" s="510">
        <v>9752</v>
      </c>
      <c r="U1320" s="510">
        <v>5767</v>
      </c>
      <c r="V1320" s="510">
        <v>40135</v>
      </c>
      <c r="W1320" s="510">
        <v>14670</v>
      </c>
      <c r="X1320" s="510">
        <v>282</v>
      </c>
      <c r="Y1320" s="510">
        <v>5782568</v>
      </c>
      <c r="Z1320" s="510">
        <v>593</v>
      </c>
      <c r="AA1320" s="510">
        <v>1108</v>
      </c>
      <c r="AB1320" s="510">
        <v>3949254</v>
      </c>
      <c r="AC1320" s="510">
        <v>685</v>
      </c>
      <c r="AD1320" s="510">
        <v>1292</v>
      </c>
      <c r="AE1320" s="510">
        <v>110534895</v>
      </c>
      <c r="AF1320" s="510">
        <v>2754</v>
      </c>
      <c r="AG1320" s="510">
        <v>5814</v>
      </c>
      <c r="AH1320" s="510">
        <v>114015983</v>
      </c>
      <c r="AI1320" s="510">
        <v>7772</v>
      </c>
      <c r="AJ1320" s="510">
        <v>19993</v>
      </c>
      <c r="AK1320" s="510">
        <v>2858011</v>
      </c>
      <c r="AL1320" s="510">
        <v>10135</v>
      </c>
      <c r="AM1320" s="510">
        <v>28266</v>
      </c>
      <c r="AN1320" s="510">
        <v>830</v>
      </c>
      <c r="AO1320" s="510">
        <v>3274</v>
      </c>
      <c r="AP1320" s="510" t="s">
        <v>152</v>
      </c>
      <c r="AQ1320" s="510" t="s">
        <v>152</v>
      </c>
      <c r="AR1320" s="510" t="s">
        <v>152</v>
      </c>
      <c r="AS1320" s="510" t="s">
        <v>152</v>
      </c>
      <c r="AT1320" s="510">
        <v>10483</v>
      </c>
      <c r="AU1320" s="510">
        <v>1038</v>
      </c>
      <c r="AV1320" s="510">
        <v>5883</v>
      </c>
      <c r="AW1320" s="510">
        <v>5618</v>
      </c>
      <c r="AX1320" s="510">
        <v>483</v>
      </c>
      <c r="AY1320" s="510">
        <v>3079</v>
      </c>
      <c r="AZ1320" s="510">
        <v>0</v>
      </c>
      <c r="BA1320" s="510">
        <v>11742</v>
      </c>
      <c r="BB1320" s="510">
        <v>29519105</v>
      </c>
      <c r="BC1320" s="510">
        <v>2514</v>
      </c>
      <c r="BD1320" s="510">
        <v>4929</v>
      </c>
      <c r="BE1320" s="510">
        <v>796</v>
      </c>
      <c r="BF1320" s="510">
        <v>3577</v>
      </c>
      <c r="BG1320" s="510">
        <v>6468</v>
      </c>
      <c r="BH1320" s="510">
        <v>901</v>
      </c>
      <c r="BI1320" s="510">
        <v>34946</v>
      </c>
      <c r="BJ1320" s="510">
        <v>3176</v>
      </c>
      <c r="BK1320" s="510">
        <v>28950</v>
      </c>
      <c r="BL1320" s="510">
        <v>67072</v>
      </c>
      <c r="BM1320" s="510">
        <v>21166</v>
      </c>
      <c r="BN1320" s="510">
        <v>14632</v>
      </c>
      <c r="BO1320" s="510">
        <v>12599</v>
      </c>
      <c r="BP1320" s="510">
        <v>8789</v>
      </c>
      <c r="BQ1320" s="510">
        <v>56263</v>
      </c>
      <c r="BR1320" s="510">
        <v>42807</v>
      </c>
      <c r="BS1320" s="510">
        <v>26061</v>
      </c>
      <c r="BT1320" s="510">
        <v>15750</v>
      </c>
      <c r="BU1320" s="510">
        <v>499</v>
      </c>
      <c r="BV1320" s="510">
        <v>301</v>
      </c>
      <c r="BW1320" s="510">
        <v>12</v>
      </c>
      <c r="BX1320" s="510">
        <v>8470</v>
      </c>
      <c r="BY1320" s="510">
        <v>706</v>
      </c>
      <c r="BZ1320" s="510">
        <v>1226</v>
      </c>
      <c r="CA1320" s="510">
        <v>5</v>
      </c>
      <c r="CB1320" s="510">
        <v>3243</v>
      </c>
      <c r="CC1320" s="510">
        <v>649</v>
      </c>
      <c r="CD1320" s="510">
        <v>1510</v>
      </c>
      <c r="CE1320" s="510">
        <v>9735</v>
      </c>
      <c r="CF1320" s="510">
        <v>5770855</v>
      </c>
      <c r="CG1320" s="510">
        <v>593</v>
      </c>
      <c r="CH1320" s="510">
        <v>1108</v>
      </c>
      <c r="CI1320" s="510">
        <v>2315</v>
      </c>
      <c r="CJ1320" s="510">
        <v>6651086</v>
      </c>
      <c r="CK1320" s="510">
        <v>2873</v>
      </c>
      <c r="CL1320" s="510">
        <v>6011</v>
      </c>
      <c r="CM1320" s="510">
        <v>961</v>
      </c>
      <c r="CN1320" s="510">
        <v>2381641</v>
      </c>
      <c r="CO1320" s="510">
        <v>2478</v>
      </c>
      <c r="CP1320" s="510">
        <v>5627</v>
      </c>
      <c r="CQ1320" s="510">
        <v>36859</v>
      </c>
      <c r="CR1320" s="510">
        <v>101502168</v>
      </c>
      <c r="CS1320" s="510">
        <v>2754</v>
      </c>
      <c r="CT1320" s="510">
        <v>5808</v>
      </c>
      <c r="CU1320" s="510">
        <v>1022</v>
      </c>
      <c r="CV1320" s="510">
        <v>9275326</v>
      </c>
      <c r="CW1320" s="510">
        <v>9076</v>
      </c>
      <c r="CX1320" s="510">
        <v>23012</v>
      </c>
      <c r="CY1320" s="510">
        <v>205</v>
      </c>
      <c r="CZ1320" s="510">
        <v>2044623</v>
      </c>
      <c r="DA1320" s="510">
        <v>9974</v>
      </c>
      <c r="DB1320" s="510">
        <v>26652</v>
      </c>
      <c r="DC1320" s="510">
        <v>959</v>
      </c>
      <c r="DD1320" s="510">
        <v>10834884</v>
      </c>
      <c r="DE1320" s="510">
        <v>11298</v>
      </c>
      <c r="DF1320" s="510">
        <v>30047</v>
      </c>
      <c r="DG1320" s="510">
        <v>49</v>
      </c>
      <c r="DH1320" s="510">
        <v>569572</v>
      </c>
      <c r="DI1320" s="510">
        <v>11624</v>
      </c>
      <c r="DJ1320" s="510">
        <v>36652</v>
      </c>
      <c r="DK1320" s="510">
        <v>714</v>
      </c>
      <c r="DL1320" s="510">
        <v>312005</v>
      </c>
      <c r="DM1320" s="510">
        <v>437</v>
      </c>
      <c r="DN1320" s="510">
        <v>782</v>
      </c>
      <c r="DO1320" s="510">
        <v>5500</v>
      </c>
      <c r="DP1320" s="510">
        <v>225349</v>
      </c>
      <c r="DQ1320" s="510">
        <v>41</v>
      </c>
      <c r="DR1320" s="510">
        <v>70</v>
      </c>
      <c r="DS1320" s="510">
        <v>95</v>
      </c>
      <c r="DT1320" s="510">
        <v>211292</v>
      </c>
      <c r="DU1320" s="510">
        <v>2224</v>
      </c>
      <c r="DV1320" s="510">
        <v>4617</v>
      </c>
      <c r="DW1320" s="510">
        <v>78</v>
      </c>
      <c r="DX1320" s="510">
        <v>38169</v>
      </c>
      <c r="DY1320" s="510">
        <v>151245310</v>
      </c>
      <c r="DZ1320" s="510">
        <v>3963</v>
      </c>
      <c r="EA1320" s="510">
        <v>10161</v>
      </c>
      <c r="EB1320" s="510">
        <v>29374</v>
      </c>
      <c r="EC1320" s="510">
        <v>16990</v>
      </c>
      <c r="ED1320" s="510">
        <v>10049</v>
      </c>
      <c r="EE1320" s="510">
        <v>99134145</v>
      </c>
      <c r="EF1320" s="510">
        <v>755</v>
      </c>
      <c r="EG1320" s="510">
        <v>77</v>
      </c>
      <c r="EH1320" s="510">
        <v>11</v>
      </c>
      <c r="EI1320" s="510"/>
      <c r="EJ1320" s="479"/>
      <c r="EK1320" s="479"/>
      <c r="EL1320" s="479"/>
      <c r="EM1320" s="479"/>
      <c r="EN1320" s="479"/>
      <c r="EO1320" s="479"/>
      <c r="EP1320" s="479"/>
      <c r="EQ1320" s="479"/>
      <c r="ER1320" s="479"/>
      <c r="ES1320" s="479"/>
      <c r="ET1320" s="479"/>
      <c r="EU1320" s="479"/>
      <c r="EV1320" s="479"/>
      <c r="EW1320" s="479"/>
      <c r="EX1320" s="479"/>
      <c r="EY1320" s="479"/>
      <c r="EZ1320" s="476"/>
      <c r="FA1320" s="446">
        <f t="shared" si="2545"/>
        <v>3</v>
      </c>
      <c r="FB1320" s="417">
        <f t="shared" si="2567"/>
        <v>2024</v>
      </c>
      <c r="FC1320" s="448">
        <f t="shared" si="2568"/>
        <v>45352</v>
      </c>
      <c r="FD1320" s="449">
        <f t="shared" si="2569"/>
        <v>31</v>
      </c>
      <c r="FE1320" s="450"/>
      <c r="FF1320" s="451">
        <f t="shared" si="2557"/>
        <v>0.58685446009389675</v>
      </c>
      <c r="FG1320" s="450"/>
      <c r="FH1320" s="452">
        <f t="shared" si="2546"/>
        <v>2.1704265791632484</v>
      </c>
      <c r="FI1320" s="452">
        <f t="shared" si="2547"/>
        <v>1.5004101722723544</v>
      </c>
      <c r="FJ1320" s="452">
        <f t="shared" si="2548"/>
        <v>2.184671406277094</v>
      </c>
      <c r="FK1320" s="452">
        <f t="shared" si="2549"/>
        <v>1.5240159528350963</v>
      </c>
      <c r="FL1320" s="452">
        <f t="shared" si="2550"/>
        <v>1.4018437772517753</v>
      </c>
      <c r="FM1320" s="452">
        <f t="shared" si="2551"/>
        <v>1.0665753083343714</v>
      </c>
      <c r="FN1320" s="452">
        <f t="shared" si="2552"/>
        <v>1.7764826175869122</v>
      </c>
      <c r="FO1320" s="452">
        <f t="shared" si="2553"/>
        <v>1.0736196319018405</v>
      </c>
      <c r="FP1320" s="452">
        <f t="shared" si="2554"/>
        <v>1.7695035460992907</v>
      </c>
      <c r="FQ1320" s="452">
        <f t="shared" si="2555"/>
        <v>1.0673758865248226</v>
      </c>
      <c r="FR1320" s="453"/>
      <c r="FS1320" s="446">
        <f t="shared" si="2575"/>
        <v>262698</v>
      </c>
      <c r="FT1320" s="446">
        <f t="shared" si="2575"/>
        <v>262698</v>
      </c>
      <c r="FU1320" s="446">
        <f t="shared" si="2575"/>
        <v>350264</v>
      </c>
      <c r="FV1320" s="446">
        <f t="shared" si="2575"/>
        <v>4028036</v>
      </c>
      <c r="FW1320" s="446">
        <f t="shared" si="2575"/>
        <v>10805216</v>
      </c>
      <c r="FX1320" s="446">
        <f t="shared" si="2575"/>
        <v>7450964</v>
      </c>
      <c r="FY1320" s="446">
        <f t="shared" si="2575"/>
        <v>233344890</v>
      </c>
      <c r="FZ1320" s="446">
        <f t="shared" si="2575"/>
        <v>293297310</v>
      </c>
      <c r="GA1320" s="446">
        <f t="shared" si="2575"/>
        <v>7971012</v>
      </c>
      <c r="GB1320" s="446">
        <f t="shared" si="2572"/>
        <v>57876318</v>
      </c>
      <c r="GC1320" s="446" t="str">
        <f t="shared" si="2572"/>
        <v>-</v>
      </c>
      <c r="GD1320" s="446">
        <f t="shared" si="2576"/>
        <v>14712</v>
      </c>
      <c r="GE1320" s="446">
        <f t="shared" si="2576"/>
        <v>7550</v>
      </c>
      <c r="GF1320" s="446">
        <f t="shared" si="2576"/>
        <v>10786380</v>
      </c>
      <c r="GG1320" s="446">
        <f t="shared" si="2576"/>
        <v>13915465</v>
      </c>
      <c r="GH1320" s="446">
        <f t="shared" si="2576"/>
        <v>5407547</v>
      </c>
      <c r="GI1320" s="446">
        <f t="shared" si="2576"/>
        <v>214077072</v>
      </c>
      <c r="GJ1320" s="446">
        <f t="shared" si="2576"/>
        <v>23518264</v>
      </c>
      <c r="GK1320" s="446">
        <f t="shared" si="2576"/>
        <v>5463660</v>
      </c>
      <c r="GL1320" s="446">
        <f t="shared" si="2576"/>
        <v>28815073</v>
      </c>
      <c r="GM1320" s="446">
        <f t="shared" si="2576"/>
        <v>1795948</v>
      </c>
      <c r="GN1320" s="446">
        <f t="shared" si="2571"/>
        <v>438615</v>
      </c>
      <c r="GO1320" s="446">
        <f t="shared" si="2574"/>
        <v>558348</v>
      </c>
      <c r="GP1320" s="446">
        <f t="shared" si="2574"/>
        <v>385000</v>
      </c>
      <c r="GQ1320" s="446">
        <f t="shared" si="2574"/>
        <v>387835209</v>
      </c>
      <c r="GR1320" s="446"/>
      <c r="GS1320" s="446"/>
      <c r="GT1320" s="446"/>
      <c r="GU1320" s="446"/>
      <c r="GV1320" s="416"/>
    </row>
    <row r="1321" spans="1:204" ht="9.75" customHeight="1" x14ac:dyDescent="0.2">
      <c r="A1321" s="417" t="str">
        <f t="shared" si="2535"/>
        <v>2023-24MARCHRYA</v>
      </c>
      <c r="B1321" s="458" t="str">
        <f t="shared" si="2560"/>
        <v>2023-24</v>
      </c>
      <c r="C1321" s="402" t="s">
        <v>660</v>
      </c>
      <c r="D1321" s="458" t="str">
        <f t="shared" si="2564"/>
        <v>Y60</v>
      </c>
      <c r="E1321" s="458" t="str">
        <f t="shared" si="2565"/>
        <v>Midlands</v>
      </c>
      <c r="F1321" s="478" t="s">
        <v>452</v>
      </c>
      <c r="G1321" s="478" t="s">
        <v>697</v>
      </c>
      <c r="H1321" s="510">
        <v>143195</v>
      </c>
      <c r="I1321" s="510">
        <v>108253</v>
      </c>
      <c r="J1321" s="510">
        <v>164518</v>
      </c>
      <c r="K1321" s="510">
        <v>2</v>
      </c>
      <c r="L1321" s="510">
        <v>0</v>
      </c>
      <c r="M1321" s="510">
        <v>0</v>
      </c>
      <c r="N1321" s="510">
        <v>6</v>
      </c>
      <c r="O1321" s="510">
        <v>43</v>
      </c>
      <c r="P1321" s="510">
        <v>458</v>
      </c>
      <c r="Q1321" s="510">
        <v>0</v>
      </c>
      <c r="R1321" s="510">
        <v>25</v>
      </c>
      <c r="S1321" s="510">
        <v>85748</v>
      </c>
      <c r="T1321" s="510">
        <v>10541</v>
      </c>
      <c r="U1321" s="510">
        <v>6862</v>
      </c>
      <c r="V1321" s="510">
        <v>44182</v>
      </c>
      <c r="W1321" s="510">
        <v>13098</v>
      </c>
      <c r="X1321" s="510">
        <v>319</v>
      </c>
      <c r="Y1321" s="510">
        <v>5209190</v>
      </c>
      <c r="Z1321" s="510">
        <v>494</v>
      </c>
      <c r="AA1321" s="510">
        <v>871</v>
      </c>
      <c r="AB1321" s="510">
        <v>3615279</v>
      </c>
      <c r="AC1321" s="510">
        <v>527</v>
      </c>
      <c r="AD1321" s="510">
        <v>937</v>
      </c>
      <c r="AE1321" s="510">
        <v>87540265</v>
      </c>
      <c r="AF1321" s="510">
        <v>1981</v>
      </c>
      <c r="AG1321" s="510">
        <v>4381</v>
      </c>
      <c r="AH1321" s="510">
        <v>136566575</v>
      </c>
      <c r="AI1321" s="510">
        <v>10427</v>
      </c>
      <c r="AJ1321" s="510">
        <v>27030</v>
      </c>
      <c r="AK1321" s="510">
        <v>4237043</v>
      </c>
      <c r="AL1321" s="510">
        <v>13282</v>
      </c>
      <c r="AM1321" s="510">
        <v>40508</v>
      </c>
      <c r="AN1321" s="510">
        <v>0</v>
      </c>
      <c r="AO1321" s="510">
        <v>2895</v>
      </c>
      <c r="AP1321" s="510">
        <v>2679</v>
      </c>
      <c r="AQ1321" s="510">
        <v>7134852</v>
      </c>
      <c r="AR1321" s="510">
        <v>2663</v>
      </c>
      <c r="AS1321" s="510">
        <v>5871</v>
      </c>
      <c r="AT1321" s="510">
        <v>13945</v>
      </c>
      <c r="AU1321" s="510">
        <v>1437</v>
      </c>
      <c r="AV1321" s="510">
        <v>7720</v>
      </c>
      <c r="AW1321" s="510">
        <v>6753</v>
      </c>
      <c r="AX1321" s="510">
        <v>362</v>
      </c>
      <c r="AY1321" s="510">
        <v>4426</v>
      </c>
      <c r="AZ1321" s="510">
        <v>713</v>
      </c>
      <c r="BA1321" s="510">
        <v>15820</v>
      </c>
      <c r="BB1321" s="510">
        <v>70507138</v>
      </c>
      <c r="BC1321" s="510">
        <v>4457</v>
      </c>
      <c r="BD1321" s="510">
        <v>11588</v>
      </c>
      <c r="BE1321" s="510">
        <v>1423</v>
      </c>
      <c r="BF1321" s="510">
        <v>7569</v>
      </c>
      <c r="BG1321" s="510">
        <v>5095</v>
      </c>
      <c r="BH1321" s="510">
        <v>1733</v>
      </c>
      <c r="BI1321" s="510">
        <v>42494</v>
      </c>
      <c r="BJ1321" s="510">
        <v>4112</v>
      </c>
      <c r="BK1321" s="510">
        <v>25197</v>
      </c>
      <c r="BL1321" s="510">
        <v>71803</v>
      </c>
      <c r="BM1321" s="510">
        <v>20421</v>
      </c>
      <c r="BN1321" s="510">
        <v>14009</v>
      </c>
      <c r="BO1321" s="510">
        <v>13170</v>
      </c>
      <c r="BP1321" s="510">
        <v>9038</v>
      </c>
      <c r="BQ1321" s="510">
        <v>60631</v>
      </c>
      <c r="BR1321" s="510">
        <v>45923</v>
      </c>
      <c r="BS1321" s="510">
        <v>25288</v>
      </c>
      <c r="BT1321" s="510">
        <v>13552</v>
      </c>
      <c r="BU1321" s="510">
        <v>696</v>
      </c>
      <c r="BV1321" s="510">
        <v>289</v>
      </c>
      <c r="BW1321" s="510">
        <v>364</v>
      </c>
      <c r="BX1321" s="510">
        <v>216041</v>
      </c>
      <c r="BY1321" s="510">
        <v>594</v>
      </c>
      <c r="BZ1321" s="510">
        <v>1039</v>
      </c>
      <c r="CA1321" s="510">
        <v>207</v>
      </c>
      <c r="CB1321" s="510">
        <v>109098</v>
      </c>
      <c r="CC1321" s="510">
        <v>527</v>
      </c>
      <c r="CD1321" s="510">
        <v>1005</v>
      </c>
      <c r="CE1321" s="510">
        <v>9970</v>
      </c>
      <c r="CF1321" s="510">
        <v>4884051</v>
      </c>
      <c r="CG1321" s="510">
        <v>490</v>
      </c>
      <c r="CH1321" s="510">
        <v>860</v>
      </c>
      <c r="CI1321" s="510">
        <v>5095</v>
      </c>
      <c r="CJ1321" s="510">
        <v>11154124</v>
      </c>
      <c r="CK1321" s="510">
        <v>2189</v>
      </c>
      <c r="CL1321" s="510">
        <v>4817</v>
      </c>
      <c r="CM1321" s="510">
        <v>1188</v>
      </c>
      <c r="CN1321" s="510">
        <v>2575584</v>
      </c>
      <c r="CO1321" s="510">
        <v>2168</v>
      </c>
      <c r="CP1321" s="510">
        <v>4958</v>
      </c>
      <c r="CQ1321" s="510">
        <v>37899</v>
      </c>
      <c r="CR1321" s="510">
        <v>73810557</v>
      </c>
      <c r="CS1321" s="510">
        <v>1948</v>
      </c>
      <c r="CT1321" s="510">
        <v>4307</v>
      </c>
      <c r="CU1321" s="510">
        <v>1075</v>
      </c>
      <c r="CV1321" s="510">
        <v>15887711</v>
      </c>
      <c r="CW1321" s="510">
        <v>14779</v>
      </c>
      <c r="CX1321" s="510">
        <v>39969</v>
      </c>
      <c r="CY1321" s="510">
        <v>239</v>
      </c>
      <c r="CZ1321" s="510">
        <v>3323581</v>
      </c>
      <c r="DA1321" s="510">
        <v>13906</v>
      </c>
      <c r="DB1321" s="510">
        <v>40084</v>
      </c>
      <c r="DC1321" s="510">
        <v>1152</v>
      </c>
      <c r="DD1321" s="510">
        <v>25916298</v>
      </c>
      <c r="DE1321" s="510">
        <v>22497</v>
      </c>
      <c r="DF1321" s="510">
        <v>53757</v>
      </c>
      <c r="DG1321" s="510">
        <v>167</v>
      </c>
      <c r="DH1321" s="510">
        <v>3091913</v>
      </c>
      <c r="DI1321" s="510">
        <v>18514</v>
      </c>
      <c r="DJ1321" s="510">
        <v>47559</v>
      </c>
      <c r="DK1321" s="510">
        <v>395</v>
      </c>
      <c r="DL1321" s="510">
        <v>118744</v>
      </c>
      <c r="DM1321" s="510">
        <v>301</v>
      </c>
      <c r="DN1321" s="510">
        <v>540</v>
      </c>
      <c r="DO1321" s="510">
        <v>6351</v>
      </c>
      <c r="DP1321" s="510">
        <v>150129</v>
      </c>
      <c r="DQ1321" s="510">
        <v>24</v>
      </c>
      <c r="DR1321" s="510">
        <v>41</v>
      </c>
      <c r="DS1321" s="510">
        <v>130</v>
      </c>
      <c r="DT1321" s="510">
        <v>238288</v>
      </c>
      <c r="DU1321" s="510">
        <v>1833</v>
      </c>
      <c r="DV1321" s="510">
        <v>4024</v>
      </c>
      <c r="DW1321" s="510">
        <v>115</v>
      </c>
      <c r="DX1321" s="510">
        <v>45625</v>
      </c>
      <c r="DY1321" s="510">
        <v>121988794</v>
      </c>
      <c r="DZ1321" s="510">
        <v>2674</v>
      </c>
      <c r="EA1321" s="510">
        <v>6783</v>
      </c>
      <c r="EB1321" s="510">
        <v>31094</v>
      </c>
      <c r="EC1321" s="510">
        <v>14738</v>
      </c>
      <c r="ED1321" s="510">
        <v>7954</v>
      </c>
      <c r="EE1321" s="510">
        <v>65474673</v>
      </c>
      <c r="EF1321" s="510">
        <v>1098</v>
      </c>
      <c r="EG1321" s="510">
        <v>2194</v>
      </c>
      <c r="EH1321" s="510">
        <v>13</v>
      </c>
      <c r="EI1321" s="510"/>
      <c r="EJ1321" s="479"/>
      <c r="EK1321" s="479"/>
      <c r="EL1321" s="479"/>
      <c r="EM1321" s="479"/>
      <c r="EN1321" s="479"/>
      <c r="EO1321" s="479"/>
      <c r="EP1321" s="479"/>
      <c r="EQ1321" s="479"/>
      <c r="ER1321" s="479"/>
      <c r="ES1321" s="479"/>
      <c r="ET1321" s="479"/>
      <c r="EU1321" s="479"/>
      <c r="EV1321" s="479"/>
      <c r="EW1321" s="479"/>
      <c r="EX1321" s="479"/>
      <c r="EY1321" s="479"/>
      <c r="EZ1321" s="476"/>
      <c r="FA1321" s="446">
        <f t="shared" si="2545"/>
        <v>3</v>
      </c>
      <c r="FB1321" s="417">
        <f t="shared" si="2567"/>
        <v>2024</v>
      </c>
      <c r="FC1321" s="448">
        <f t="shared" si="2568"/>
        <v>45352</v>
      </c>
      <c r="FD1321" s="449">
        <f t="shared" si="2569"/>
        <v>31</v>
      </c>
      <c r="FE1321" s="450"/>
      <c r="FF1321" s="451">
        <f t="shared" si="2557"/>
        <v>0.62987206188634337</v>
      </c>
      <c r="FG1321" s="450"/>
      <c r="FH1321" s="452">
        <f t="shared" si="2546"/>
        <v>1.9372924769945925</v>
      </c>
      <c r="FI1321" s="452">
        <f t="shared" si="2547"/>
        <v>1.3290010435442559</v>
      </c>
      <c r="FJ1321" s="452">
        <f t="shared" si="2548"/>
        <v>1.919265520256485</v>
      </c>
      <c r="FK1321" s="452">
        <f t="shared" si="2549"/>
        <v>1.3171087146604488</v>
      </c>
      <c r="FL1321" s="452">
        <f t="shared" si="2550"/>
        <v>1.3723009370331809</v>
      </c>
      <c r="FM1321" s="452">
        <f t="shared" si="2551"/>
        <v>1.0394051876329726</v>
      </c>
      <c r="FN1321" s="452">
        <f t="shared" si="2552"/>
        <v>1.9306764391510154</v>
      </c>
      <c r="FO1321" s="452">
        <f t="shared" si="2553"/>
        <v>1.0346617804244922</v>
      </c>
      <c r="FP1321" s="452">
        <f t="shared" si="2554"/>
        <v>2.1818181818181817</v>
      </c>
      <c r="FQ1321" s="452">
        <f t="shared" si="2555"/>
        <v>0.90595611285266453</v>
      </c>
      <c r="FR1321" s="453"/>
      <c r="FS1321" s="446">
        <f t="shared" si="2575"/>
        <v>0</v>
      </c>
      <c r="FT1321" s="446">
        <f t="shared" si="2575"/>
        <v>0</v>
      </c>
      <c r="FU1321" s="446">
        <f t="shared" si="2575"/>
        <v>649518</v>
      </c>
      <c r="FV1321" s="446">
        <f t="shared" si="2575"/>
        <v>4654879</v>
      </c>
      <c r="FW1321" s="446">
        <f t="shared" si="2575"/>
        <v>9181211</v>
      </c>
      <c r="FX1321" s="446">
        <f t="shared" si="2575"/>
        <v>6429694</v>
      </c>
      <c r="FY1321" s="446">
        <f t="shared" si="2575"/>
        <v>193561342</v>
      </c>
      <c r="FZ1321" s="446">
        <f t="shared" si="2575"/>
        <v>354038940</v>
      </c>
      <c r="GA1321" s="446">
        <f t="shared" si="2575"/>
        <v>12922052</v>
      </c>
      <c r="GB1321" s="446">
        <f t="shared" si="2572"/>
        <v>183322160</v>
      </c>
      <c r="GC1321" s="446">
        <f t="shared" si="2572"/>
        <v>15728409</v>
      </c>
      <c r="GD1321" s="446">
        <f t="shared" si="2576"/>
        <v>378196</v>
      </c>
      <c r="GE1321" s="446">
        <f t="shared" si="2576"/>
        <v>208035</v>
      </c>
      <c r="GF1321" s="446">
        <f t="shared" si="2576"/>
        <v>8574200</v>
      </c>
      <c r="GG1321" s="446">
        <f t="shared" si="2576"/>
        <v>24542615</v>
      </c>
      <c r="GH1321" s="446">
        <f t="shared" si="2576"/>
        <v>5890104</v>
      </c>
      <c r="GI1321" s="446">
        <f t="shared" si="2576"/>
        <v>163230993</v>
      </c>
      <c r="GJ1321" s="446">
        <f t="shared" si="2576"/>
        <v>42966675</v>
      </c>
      <c r="GK1321" s="446">
        <f t="shared" si="2576"/>
        <v>9580076</v>
      </c>
      <c r="GL1321" s="446">
        <f t="shared" si="2576"/>
        <v>61928064</v>
      </c>
      <c r="GM1321" s="446">
        <f t="shared" si="2576"/>
        <v>7942353</v>
      </c>
      <c r="GN1321" s="446">
        <f t="shared" si="2571"/>
        <v>523120</v>
      </c>
      <c r="GO1321" s="446">
        <f t="shared" si="2574"/>
        <v>213300</v>
      </c>
      <c r="GP1321" s="446">
        <f t="shared" si="2574"/>
        <v>260391</v>
      </c>
      <c r="GQ1321" s="446">
        <f t="shared" si="2574"/>
        <v>309474375</v>
      </c>
      <c r="GR1321" s="446"/>
      <c r="GS1321" s="446"/>
      <c r="GT1321" s="446"/>
      <c r="GU1321" s="446"/>
      <c r="GV1321" s="416"/>
    </row>
    <row r="1322" spans="1:204" ht="9.75" customHeight="1" x14ac:dyDescent="0.2">
      <c r="A1322" s="485" t="str">
        <f t="shared" ref="A1322:A1385" si="2577">B1322&amp;C1322&amp;F1322</f>
        <v>2023-24MARCHRX8</v>
      </c>
      <c r="B1322" s="503" t="str">
        <f t="shared" si="2560"/>
        <v>2023-24</v>
      </c>
      <c r="C1322" s="436" t="s">
        <v>660</v>
      </c>
      <c r="D1322" s="503" t="str">
        <f t="shared" si="2564"/>
        <v>Y63</v>
      </c>
      <c r="E1322" s="503" t="str">
        <f t="shared" si="2565"/>
        <v>North East and Yorkshire</v>
      </c>
      <c r="F1322" s="504" t="s">
        <v>450</v>
      </c>
      <c r="G1322" s="504" t="s">
        <v>696</v>
      </c>
      <c r="H1322" s="522">
        <v>101433</v>
      </c>
      <c r="I1322" s="522">
        <v>65881</v>
      </c>
      <c r="J1322" s="522">
        <v>243673</v>
      </c>
      <c r="K1322" s="522">
        <v>4</v>
      </c>
      <c r="L1322" s="522">
        <v>0</v>
      </c>
      <c r="M1322" s="522">
        <v>1</v>
      </c>
      <c r="N1322" s="522">
        <v>31</v>
      </c>
      <c r="O1322" s="522">
        <v>79</v>
      </c>
      <c r="P1322" s="522">
        <v>481</v>
      </c>
      <c r="Q1322" s="522">
        <v>157</v>
      </c>
      <c r="R1322" s="522">
        <v>162</v>
      </c>
      <c r="S1322" s="522">
        <v>76469</v>
      </c>
      <c r="T1322" s="522">
        <v>10613</v>
      </c>
      <c r="U1322" s="522">
        <v>7657</v>
      </c>
      <c r="V1322" s="522">
        <v>40524</v>
      </c>
      <c r="W1322" s="522">
        <v>8716</v>
      </c>
      <c r="X1322" s="522">
        <v>199</v>
      </c>
      <c r="Y1322" s="522">
        <v>5170570</v>
      </c>
      <c r="Z1322" s="522">
        <v>487</v>
      </c>
      <c r="AA1322" s="522">
        <v>841</v>
      </c>
      <c r="AB1322" s="522">
        <v>4157201</v>
      </c>
      <c r="AC1322" s="522">
        <v>543</v>
      </c>
      <c r="AD1322" s="522">
        <v>968</v>
      </c>
      <c r="AE1322" s="522">
        <v>71656647</v>
      </c>
      <c r="AF1322" s="522">
        <v>1768</v>
      </c>
      <c r="AG1322" s="522">
        <v>3952</v>
      </c>
      <c r="AH1322" s="522">
        <v>48004289</v>
      </c>
      <c r="AI1322" s="522">
        <v>5508</v>
      </c>
      <c r="AJ1322" s="522">
        <v>12166</v>
      </c>
      <c r="AK1322" s="522">
        <v>1161196</v>
      </c>
      <c r="AL1322" s="522">
        <v>5835</v>
      </c>
      <c r="AM1322" s="522">
        <v>12880</v>
      </c>
      <c r="AN1322" s="522">
        <v>552</v>
      </c>
      <c r="AO1322" s="522">
        <v>1377</v>
      </c>
      <c r="AP1322" s="522">
        <v>1074</v>
      </c>
      <c r="AQ1322" s="522">
        <v>2772341</v>
      </c>
      <c r="AR1322" s="522">
        <v>2581</v>
      </c>
      <c r="AS1322" s="522">
        <v>5397</v>
      </c>
      <c r="AT1322" s="522">
        <v>11160</v>
      </c>
      <c r="AU1322" s="522">
        <v>1683</v>
      </c>
      <c r="AV1322" s="522">
        <v>1899</v>
      </c>
      <c r="AW1322" s="522">
        <v>6113</v>
      </c>
      <c r="AX1322" s="522">
        <v>1099</v>
      </c>
      <c r="AY1322" s="522">
        <v>6479</v>
      </c>
      <c r="AZ1322" s="522">
        <v>708</v>
      </c>
      <c r="BA1322" s="522">
        <v>6041</v>
      </c>
      <c r="BB1322" s="522">
        <v>10129745</v>
      </c>
      <c r="BC1322" s="522">
        <v>1677</v>
      </c>
      <c r="BD1322" s="522">
        <v>3336</v>
      </c>
      <c r="BE1322" s="522">
        <v>938</v>
      </c>
      <c r="BF1322" s="522">
        <v>990</v>
      </c>
      <c r="BG1322" s="522">
        <v>2370</v>
      </c>
      <c r="BH1322" s="522">
        <v>1743</v>
      </c>
      <c r="BI1322" s="522">
        <v>40946</v>
      </c>
      <c r="BJ1322" s="522">
        <v>4851</v>
      </c>
      <c r="BK1322" s="522">
        <v>19512</v>
      </c>
      <c r="BL1322" s="522">
        <v>65309</v>
      </c>
      <c r="BM1322" s="522">
        <v>19907</v>
      </c>
      <c r="BN1322" s="522">
        <v>14722</v>
      </c>
      <c r="BO1322" s="522">
        <v>14069</v>
      </c>
      <c r="BP1322" s="522">
        <v>10487</v>
      </c>
      <c r="BQ1322" s="522">
        <v>55374</v>
      </c>
      <c r="BR1322" s="522">
        <v>43334</v>
      </c>
      <c r="BS1322" s="522">
        <v>14341</v>
      </c>
      <c r="BT1322" s="522">
        <v>9307</v>
      </c>
      <c r="BU1322" s="522">
        <v>296</v>
      </c>
      <c r="BV1322" s="522">
        <v>231</v>
      </c>
      <c r="BW1322" s="522">
        <v>326</v>
      </c>
      <c r="BX1322" s="522">
        <v>164848</v>
      </c>
      <c r="BY1322" s="522">
        <v>506</v>
      </c>
      <c r="BZ1322" s="522">
        <v>840</v>
      </c>
      <c r="CA1322" s="522">
        <v>40</v>
      </c>
      <c r="CB1322" s="522">
        <v>24732</v>
      </c>
      <c r="CC1322" s="522">
        <v>618</v>
      </c>
      <c r="CD1322" s="522">
        <v>1333</v>
      </c>
      <c r="CE1322" s="522">
        <v>10247</v>
      </c>
      <c r="CF1322" s="522">
        <v>4980990</v>
      </c>
      <c r="CG1322" s="522">
        <v>486</v>
      </c>
      <c r="CH1322" s="522">
        <v>840</v>
      </c>
      <c r="CI1322" s="522">
        <v>4290</v>
      </c>
      <c r="CJ1322" s="522">
        <v>7919035</v>
      </c>
      <c r="CK1322" s="522">
        <v>1846</v>
      </c>
      <c r="CL1322" s="522">
        <v>4086</v>
      </c>
      <c r="CM1322" s="522">
        <v>980</v>
      </c>
      <c r="CN1322" s="522">
        <v>1804898</v>
      </c>
      <c r="CO1322" s="522">
        <v>1842</v>
      </c>
      <c r="CP1322" s="522">
        <v>4232</v>
      </c>
      <c r="CQ1322" s="522">
        <v>35254</v>
      </c>
      <c r="CR1322" s="522">
        <v>61932714</v>
      </c>
      <c r="CS1322" s="522">
        <v>1757</v>
      </c>
      <c r="CT1322" s="522">
        <v>3920</v>
      </c>
      <c r="CU1322" s="522">
        <v>1671</v>
      </c>
      <c r="CV1322" s="522">
        <v>8934271</v>
      </c>
      <c r="CW1322" s="522">
        <v>5347</v>
      </c>
      <c r="CX1322" s="522">
        <v>10734</v>
      </c>
      <c r="CY1322" s="522">
        <v>927</v>
      </c>
      <c r="CZ1322" s="522">
        <v>4830883</v>
      </c>
      <c r="DA1322" s="522">
        <v>5211</v>
      </c>
      <c r="DB1322" s="522">
        <v>11030</v>
      </c>
      <c r="DC1322" s="522">
        <v>2145</v>
      </c>
      <c r="DD1322" s="522">
        <v>16329790</v>
      </c>
      <c r="DE1322" s="522">
        <v>7613</v>
      </c>
      <c r="DF1322" s="522">
        <v>16071</v>
      </c>
      <c r="DG1322" s="522">
        <v>514</v>
      </c>
      <c r="DH1322" s="522">
        <v>4270954</v>
      </c>
      <c r="DI1322" s="522">
        <v>8309</v>
      </c>
      <c r="DJ1322" s="522">
        <v>19819</v>
      </c>
      <c r="DK1322" s="522">
        <v>305</v>
      </c>
      <c r="DL1322" s="522">
        <v>131445</v>
      </c>
      <c r="DM1322" s="522">
        <v>431</v>
      </c>
      <c r="DN1322" s="522">
        <v>721</v>
      </c>
      <c r="DO1322" s="522">
        <v>6592</v>
      </c>
      <c r="DP1322" s="522">
        <v>284962</v>
      </c>
      <c r="DQ1322" s="522">
        <v>43</v>
      </c>
      <c r="DR1322" s="522">
        <v>74</v>
      </c>
      <c r="DS1322" s="522">
        <v>46</v>
      </c>
      <c r="DT1322" s="522">
        <v>75588</v>
      </c>
      <c r="DU1322" s="522">
        <v>1643</v>
      </c>
      <c r="DV1322" s="522">
        <v>3661</v>
      </c>
      <c r="DW1322" s="522">
        <v>41</v>
      </c>
      <c r="DX1322" s="522">
        <v>43575</v>
      </c>
      <c r="DY1322" s="522">
        <v>73752215</v>
      </c>
      <c r="DZ1322" s="522">
        <v>1693</v>
      </c>
      <c r="EA1322" s="522">
        <v>3375</v>
      </c>
      <c r="EB1322" s="522">
        <v>26491</v>
      </c>
      <c r="EC1322" s="522">
        <v>12051</v>
      </c>
      <c r="ED1322" s="522">
        <v>3869</v>
      </c>
      <c r="EE1322" s="522">
        <v>23444019</v>
      </c>
      <c r="EF1322" s="522">
        <v>2653</v>
      </c>
      <c r="EG1322" s="522">
        <v>75</v>
      </c>
      <c r="EH1322" s="522">
        <v>18</v>
      </c>
      <c r="EI1322" s="522"/>
      <c r="EJ1322" s="483"/>
      <c r="EK1322" s="483"/>
      <c r="EL1322" s="483"/>
      <c r="EM1322" s="483"/>
      <c r="EN1322" s="483"/>
      <c r="EO1322" s="483"/>
      <c r="EP1322" s="483"/>
      <c r="EQ1322" s="483"/>
      <c r="ER1322" s="483"/>
      <c r="ES1322" s="483"/>
      <c r="ET1322" s="483"/>
      <c r="EU1322" s="483"/>
      <c r="EV1322" s="483"/>
      <c r="EW1322" s="483"/>
      <c r="EX1322" s="483"/>
      <c r="EY1322" s="483"/>
      <c r="EZ1322" s="484"/>
      <c r="FA1322" s="468">
        <f t="shared" si="2545"/>
        <v>3</v>
      </c>
      <c r="FB1322" s="485">
        <f t="shared" si="2567"/>
        <v>2024</v>
      </c>
      <c r="FC1322" s="486">
        <f t="shared" si="2568"/>
        <v>45352</v>
      </c>
      <c r="FD1322" s="470">
        <f t="shared" si="2569"/>
        <v>31</v>
      </c>
      <c r="FE1322" s="471"/>
      <c r="FF1322" s="517">
        <f t="shared" si="2557"/>
        <v>0.65061192262139755</v>
      </c>
      <c r="FG1322" s="471"/>
      <c r="FH1322" s="487">
        <f t="shared" si="2546"/>
        <v>1.8757184584942994</v>
      </c>
      <c r="FI1322" s="487">
        <f t="shared" si="2547"/>
        <v>1.3871666823706774</v>
      </c>
      <c r="FJ1322" s="487">
        <f t="shared" si="2548"/>
        <v>1.8374036829045317</v>
      </c>
      <c r="FK1322" s="487">
        <f t="shared" si="2549"/>
        <v>1.3695964476949196</v>
      </c>
      <c r="FL1322" s="487">
        <f t="shared" si="2550"/>
        <v>1.3664495114006514</v>
      </c>
      <c r="FM1322" s="487">
        <f t="shared" si="2551"/>
        <v>1.0693416247162175</v>
      </c>
      <c r="FN1322" s="487">
        <f t="shared" si="2552"/>
        <v>1.6453648462597521</v>
      </c>
      <c r="FO1322" s="487">
        <f t="shared" si="2553"/>
        <v>1.067806333180358</v>
      </c>
      <c r="FP1322" s="487">
        <f t="shared" si="2554"/>
        <v>1.4874371859296482</v>
      </c>
      <c r="FQ1322" s="487">
        <f t="shared" si="2555"/>
        <v>1.1608040201005025</v>
      </c>
      <c r="FR1322" s="459"/>
      <c r="FS1322" s="468">
        <f t="shared" si="2575"/>
        <v>0</v>
      </c>
      <c r="FT1322" s="468">
        <f t="shared" si="2575"/>
        <v>65881</v>
      </c>
      <c r="FU1322" s="468">
        <f t="shared" si="2575"/>
        <v>2042311</v>
      </c>
      <c r="FV1322" s="468">
        <f t="shared" si="2575"/>
        <v>5204599</v>
      </c>
      <c r="FW1322" s="468">
        <f t="shared" si="2575"/>
        <v>8925533</v>
      </c>
      <c r="FX1322" s="468">
        <f t="shared" si="2575"/>
        <v>7411976</v>
      </c>
      <c r="FY1322" s="468">
        <f t="shared" si="2575"/>
        <v>160150848</v>
      </c>
      <c r="FZ1322" s="468">
        <f t="shared" si="2575"/>
        <v>106038856</v>
      </c>
      <c r="GA1322" s="468">
        <f t="shared" si="2575"/>
        <v>2563120</v>
      </c>
      <c r="GB1322" s="468">
        <f t="shared" si="2572"/>
        <v>20152776</v>
      </c>
      <c r="GC1322" s="468">
        <f t="shared" si="2572"/>
        <v>5796378</v>
      </c>
      <c r="GD1322" s="468">
        <f t="shared" si="2576"/>
        <v>273840</v>
      </c>
      <c r="GE1322" s="468">
        <f t="shared" si="2576"/>
        <v>53320</v>
      </c>
      <c r="GF1322" s="468">
        <f t="shared" si="2576"/>
        <v>8607480</v>
      </c>
      <c r="GG1322" s="468">
        <f t="shared" si="2576"/>
        <v>17528940</v>
      </c>
      <c r="GH1322" s="468">
        <f t="shared" si="2576"/>
        <v>4147360</v>
      </c>
      <c r="GI1322" s="468">
        <f t="shared" si="2576"/>
        <v>138195680</v>
      </c>
      <c r="GJ1322" s="468">
        <f t="shared" si="2576"/>
        <v>17936514</v>
      </c>
      <c r="GK1322" s="468">
        <f t="shared" si="2576"/>
        <v>10224810</v>
      </c>
      <c r="GL1322" s="468">
        <f t="shared" si="2576"/>
        <v>34472295</v>
      </c>
      <c r="GM1322" s="468">
        <f t="shared" si="2576"/>
        <v>10186966</v>
      </c>
      <c r="GN1322" s="468">
        <f t="shared" si="2571"/>
        <v>168406</v>
      </c>
      <c r="GO1322" s="468">
        <f t="shared" si="2574"/>
        <v>219905</v>
      </c>
      <c r="GP1322" s="468">
        <f t="shared" si="2574"/>
        <v>487808</v>
      </c>
      <c r="GQ1322" s="468">
        <f t="shared" si="2574"/>
        <v>147065625</v>
      </c>
      <c r="GR1322" s="468"/>
      <c r="GS1322" s="468"/>
      <c r="GT1322" s="468"/>
      <c r="GU1322" s="468"/>
      <c r="GV1322" s="425"/>
    </row>
    <row r="1323" spans="1:204" ht="9.75" customHeight="1" x14ac:dyDescent="0.2">
      <c r="A1323" s="472" t="str">
        <f t="shared" si="2577"/>
        <v>2024-25APRILRX9</v>
      </c>
      <c r="B1323" s="488" t="str">
        <f t="shared" si="2560"/>
        <v>2024-25</v>
      </c>
      <c r="C1323" s="400" t="s">
        <v>664</v>
      </c>
      <c r="D1323" s="488" t="str">
        <f t="shared" si="2564"/>
        <v>Y60</v>
      </c>
      <c r="E1323" s="488" t="str">
        <f t="shared" si="2565"/>
        <v>Midlands</v>
      </c>
      <c r="F1323" s="474" t="s">
        <v>451</v>
      </c>
      <c r="G1323" s="474" t="s">
        <v>686</v>
      </c>
      <c r="H1323" s="518">
        <v>92012</v>
      </c>
      <c r="I1323" s="518">
        <v>70932</v>
      </c>
      <c r="J1323" s="518">
        <v>306099</v>
      </c>
      <c r="K1323" s="518">
        <v>4</v>
      </c>
      <c r="L1323" s="518">
        <v>2</v>
      </c>
      <c r="M1323" s="518">
        <v>3</v>
      </c>
      <c r="N1323" s="518">
        <v>4</v>
      </c>
      <c r="O1323" s="518">
        <v>71</v>
      </c>
      <c r="P1323" s="518">
        <v>399</v>
      </c>
      <c r="Q1323" s="518">
        <v>2341</v>
      </c>
      <c r="R1323" s="518">
        <v>707</v>
      </c>
      <c r="S1323" s="518">
        <v>65992</v>
      </c>
      <c r="T1323" s="518">
        <v>6335</v>
      </c>
      <c r="U1323" s="518">
        <v>3994</v>
      </c>
      <c r="V1323" s="518">
        <v>37162</v>
      </c>
      <c r="W1323" s="518">
        <v>9347</v>
      </c>
      <c r="X1323" s="518">
        <v>579</v>
      </c>
      <c r="Y1323" s="518">
        <v>3381921</v>
      </c>
      <c r="Z1323" s="518">
        <v>534</v>
      </c>
      <c r="AA1323" s="518">
        <v>944</v>
      </c>
      <c r="AB1323" s="518">
        <v>3399978</v>
      </c>
      <c r="AC1323" s="518">
        <v>851</v>
      </c>
      <c r="AD1323" s="518">
        <v>1768</v>
      </c>
      <c r="AE1323" s="518">
        <v>75417977</v>
      </c>
      <c r="AF1323" s="518">
        <v>2029</v>
      </c>
      <c r="AG1323" s="518">
        <v>4284</v>
      </c>
      <c r="AH1323" s="518">
        <v>71443508</v>
      </c>
      <c r="AI1323" s="518">
        <v>7643</v>
      </c>
      <c r="AJ1323" s="518">
        <v>16985</v>
      </c>
      <c r="AK1323" s="518">
        <v>3577823</v>
      </c>
      <c r="AL1323" s="518">
        <v>6179</v>
      </c>
      <c r="AM1323" s="518">
        <v>13385</v>
      </c>
      <c r="AN1323" s="518">
        <v>523</v>
      </c>
      <c r="AO1323" s="518">
        <v>4463</v>
      </c>
      <c r="AP1323" s="518">
        <v>2925</v>
      </c>
      <c r="AQ1323" s="518">
        <v>3407826</v>
      </c>
      <c r="AR1323" s="518">
        <v>1165</v>
      </c>
      <c r="AS1323" s="518">
        <v>2060</v>
      </c>
      <c r="AT1323" s="518">
        <v>10042</v>
      </c>
      <c r="AU1323" s="518">
        <v>1820</v>
      </c>
      <c r="AV1323" s="518">
        <v>4010</v>
      </c>
      <c r="AW1323" s="518">
        <v>1690</v>
      </c>
      <c r="AX1323" s="518">
        <v>2104</v>
      </c>
      <c r="AY1323" s="518">
        <v>2108</v>
      </c>
      <c r="AZ1323" s="518">
        <v>1759</v>
      </c>
      <c r="BA1323" s="518">
        <v>13125</v>
      </c>
      <c r="BB1323" s="518">
        <v>16848344</v>
      </c>
      <c r="BC1323" s="518">
        <v>1284</v>
      </c>
      <c r="BD1323" s="518">
        <v>2264</v>
      </c>
      <c r="BE1323" s="518">
        <v>3256</v>
      </c>
      <c r="BF1323" s="518">
        <v>4542</v>
      </c>
      <c r="BG1323" s="518">
        <v>2195</v>
      </c>
      <c r="BH1323" s="518">
        <v>3132</v>
      </c>
      <c r="BI1323" s="518">
        <v>31902</v>
      </c>
      <c r="BJ1323" s="518">
        <v>4306</v>
      </c>
      <c r="BK1323" s="518">
        <v>19742</v>
      </c>
      <c r="BL1323" s="518">
        <v>55950</v>
      </c>
      <c r="BM1323" s="518">
        <v>12397</v>
      </c>
      <c r="BN1323" s="518">
        <v>9469</v>
      </c>
      <c r="BO1323" s="518">
        <v>7802</v>
      </c>
      <c r="BP1323" s="518">
        <v>6135</v>
      </c>
      <c r="BQ1323" s="518">
        <v>48269</v>
      </c>
      <c r="BR1323" s="518">
        <v>39813</v>
      </c>
      <c r="BS1323" s="518">
        <v>15450</v>
      </c>
      <c r="BT1323" s="518">
        <v>9988</v>
      </c>
      <c r="BU1323" s="518">
        <v>790</v>
      </c>
      <c r="BV1323" s="518">
        <v>589</v>
      </c>
      <c r="BW1323" s="518">
        <v>0</v>
      </c>
      <c r="BX1323" s="518">
        <v>0</v>
      </c>
      <c r="BY1323" s="518" t="s">
        <v>152</v>
      </c>
      <c r="BZ1323" s="518" t="s">
        <v>152</v>
      </c>
      <c r="CA1323" s="518">
        <v>20</v>
      </c>
      <c r="CB1323" s="518">
        <v>8061</v>
      </c>
      <c r="CC1323" s="518">
        <v>403</v>
      </c>
      <c r="CD1323" s="518">
        <v>691</v>
      </c>
      <c r="CE1323" s="518">
        <v>6315</v>
      </c>
      <c r="CF1323" s="518">
        <v>3373860</v>
      </c>
      <c r="CG1323" s="518">
        <v>534</v>
      </c>
      <c r="CH1323" s="518">
        <v>944</v>
      </c>
      <c r="CI1323" s="518">
        <v>1106</v>
      </c>
      <c r="CJ1323" s="518">
        <v>2446143</v>
      </c>
      <c r="CK1323" s="518">
        <v>2212</v>
      </c>
      <c r="CL1323" s="518">
        <v>4540</v>
      </c>
      <c r="CM1323" s="518">
        <v>783</v>
      </c>
      <c r="CN1323" s="518">
        <v>1557765</v>
      </c>
      <c r="CO1323" s="518">
        <v>1989</v>
      </c>
      <c r="CP1323" s="518">
        <v>4279</v>
      </c>
      <c r="CQ1323" s="518">
        <v>35273</v>
      </c>
      <c r="CR1323" s="518">
        <v>71414069</v>
      </c>
      <c r="CS1323" s="518">
        <v>2025</v>
      </c>
      <c r="CT1323" s="518">
        <v>4280</v>
      </c>
      <c r="CU1323" s="518">
        <v>7</v>
      </c>
      <c r="CV1323" s="518">
        <v>57170</v>
      </c>
      <c r="CW1323" s="518">
        <v>8167</v>
      </c>
      <c r="CX1323" s="518">
        <v>17270</v>
      </c>
      <c r="CY1323" s="518">
        <v>258</v>
      </c>
      <c r="CZ1323" s="518">
        <v>2116208</v>
      </c>
      <c r="DA1323" s="518">
        <v>8202</v>
      </c>
      <c r="DB1323" s="518">
        <v>23402</v>
      </c>
      <c r="DC1323" s="518">
        <v>1710</v>
      </c>
      <c r="DD1323" s="518">
        <v>10606046</v>
      </c>
      <c r="DE1323" s="518">
        <v>6202</v>
      </c>
      <c r="DF1323" s="518">
        <v>13446</v>
      </c>
      <c r="DG1323" s="518">
        <v>57</v>
      </c>
      <c r="DH1323" s="518">
        <v>433016</v>
      </c>
      <c r="DI1323" s="518">
        <v>7597</v>
      </c>
      <c r="DJ1323" s="518">
        <v>19468</v>
      </c>
      <c r="DK1323" s="518">
        <v>93</v>
      </c>
      <c r="DL1323" s="518">
        <v>25296</v>
      </c>
      <c r="DM1323" s="518">
        <v>272</v>
      </c>
      <c r="DN1323" s="518">
        <v>427</v>
      </c>
      <c r="DO1323" s="518">
        <v>3406</v>
      </c>
      <c r="DP1323" s="518">
        <v>61981</v>
      </c>
      <c r="DQ1323" s="518">
        <v>18</v>
      </c>
      <c r="DR1323" s="518">
        <v>28</v>
      </c>
      <c r="DS1323" s="518">
        <v>37</v>
      </c>
      <c r="DT1323" s="518">
        <v>81289</v>
      </c>
      <c r="DU1323" s="518">
        <v>2197</v>
      </c>
      <c r="DV1323" s="518">
        <v>4040</v>
      </c>
      <c r="DW1323" s="518">
        <v>30</v>
      </c>
      <c r="DX1323" s="518">
        <v>37417</v>
      </c>
      <c r="DY1323" s="518">
        <v>77470394</v>
      </c>
      <c r="DZ1323" s="518">
        <v>2070</v>
      </c>
      <c r="EA1323" s="518">
        <v>4069</v>
      </c>
      <c r="EB1323" s="518">
        <v>26749</v>
      </c>
      <c r="EC1323" s="518">
        <v>11610</v>
      </c>
      <c r="ED1323" s="518">
        <v>4373</v>
      </c>
      <c r="EE1323" s="518">
        <v>30296063</v>
      </c>
      <c r="EF1323" s="518">
        <v>0</v>
      </c>
      <c r="EG1323" s="518">
        <v>40</v>
      </c>
      <c r="EH1323" s="518">
        <v>21</v>
      </c>
      <c r="EI1323" s="518"/>
      <c r="EJ1323" s="475"/>
      <c r="EK1323" s="475"/>
      <c r="EL1323" s="475"/>
      <c r="EM1323" s="475"/>
      <c r="EN1323" s="475"/>
      <c r="EO1323" s="475"/>
      <c r="EP1323" s="475"/>
      <c r="EQ1323" s="475"/>
      <c r="ER1323" s="475"/>
      <c r="ES1323" s="475"/>
      <c r="ET1323" s="475"/>
      <c r="EU1323" s="475"/>
      <c r="EV1323" s="475"/>
      <c r="EW1323" s="475"/>
      <c r="EX1323" s="475"/>
      <c r="EY1323" s="475"/>
      <c r="EZ1323" s="476"/>
      <c r="FA1323" s="446">
        <f t="shared" si="2545"/>
        <v>4</v>
      </c>
      <c r="FB1323" s="417">
        <f t="shared" si="2567"/>
        <v>2024</v>
      </c>
      <c r="FC1323" s="448">
        <f t="shared" si="2568"/>
        <v>45383</v>
      </c>
      <c r="FD1323" s="449">
        <f t="shared" si="2569"/>
        <v>30</v>
      </c>
      <c r="FE1323" s="450"/>
      <c r="FF1323" s="451">
        <f t="shared" si="2557"/>
        <v>0.57378706199460916</v>
      </c>
      <c r="FG1323" s="450"/>
      <c r="FH1323" s="452">
        <f t="shared" si="2546"/>
        <v>1.9569060773480662</v>
      </c>
      <c r="FI1323" s="452">
        <f t="shared" si="2547"/>
        <v>1.4947119179163377</v>
      </c>
      <c r="FJ1323" s="452">
        <f t="shared" si="2548"/>
        <v>1.9534301452178267</v>
      </c>
      <c r="FK1323" s="452">
        <f t="shared" si="2549"/>
        <v>1.5360540811216825</v>
      </c>
      <c r="FL1323" s="452">
        <f t="shared" si="2550"/>
        <v>1.2988805769334266</v>
      </c>
      <c r="FM1323" s="452">
        <f t="shared" si="2551"/>
        <v>1.0713363112857219</v>
      </c>
      <c r="FN1323" s="452">
        <f t="shared" si="2552"/>
        <v>1.6529367711565208</v>
      </c>
      <c r="FO1323" s="452">
        <f t="shared" si="2553"/>
        <v>1.0685781534182091</v>
      </c>
      <c r="FP1323" s="452">
        <f t="shared" si="2554"/>
        <v>1.3644214162348878</v>
      </c>
      <c r="FQ1323" s="452">
        <f t="shared" si="2555"/>
        <v>1.0172711571675301</v>
      </c>
      <c r="FR1323" s="453"/>
      <c r="FS1323" s="446">
        <f t="shared" ref="FS1323:GA1332" si="2578">IFERROR(HLOOKUP(FS$1,$H$5:$HA$10112,MATCH($A1323,$A$5:$A$10112,0),0)*HLOOKUP(FS$2,$H$5:$HA$10112,MATCH($A1323,$A$5:$A$10112,0),0),"-")</f>
        <v>141864</v>
      </c>
      <c r="FT1323" s="446">
        <f t="shared" si="2578"/>
        <v>212796</v>
      </c>
      <c r="FU1323" s="446">
        <f t="shared" si="2578"/>
        <v>283728</v>
      </c>
      <c r="FV1323" s="446">
        <f t="shared" si="2578"/>
        <v>5036172</v>
      </c>
      <c r="FW1323" s="446">
        <f t="shared" si="2578"/>
        <v>5980240</v>
      </c>
      <c r="FX1323" s="446">
        <f t="shared" si="2578"/>
        <v>7061392</v>
      </c>
      <c r="FY1323" s="446">
        <f t="shared" si="2578"/>
        <v>159202008</v>
      </c>
      <c r="FZ1323" s="446">
        <f t="shared" si="2578"/>
        <v>158758795</v>
      </c>
      <c r="GA1323" s="446">
        <f t="shared" si="2578"/>
        <v>7749915</v>
      </c>
      <c r="GB1323" s="446">
        <f t="shared" si="2572"/>
        <v>29715000</v>
      </c>
      <c r="GC1323" s="446">
        <f t="shared" si="2572"/>
        <v>6025500</v>
      </c>
      <c r="GD1323" s="446" t="str">
        <f t="shared" si="2576"/>
        <v>-</v>
      </c>
      <c r="GE1323" s="446">
        <f t="shared" si="2576"/>
        <v>13820</v>
      </c>
      <c r="GF1323" s="446">
        <f t="shared" si="2576"/>
        <v>5961360</v>
      </c>
      <c r="GG1323" s="446">
        <f t="shared" si="2576"/>
        <v>5021240</v>
      </c>
      <c r="GH1323" s="446">
        <f t="shared" si="2576"/>
        <v>3350457</v>
      </c>
      <c r="GI1323" s="446">
        <f t="shared" si="2576"/>
        <v>150968440</v>
      </c>
      <c r="GJ1323" s="446">
        <f t="shared" si="2576"/>
        <v>120890</v>
      </c>
      <c r="GK1323" s="446">
        <f t="shared" si="2576"/>
        <v>6037716</v>
      </c>
      <c r="GL1323" s="446">
        <f t="shared" si="2576"/>
        <v>22992660</v>
      </c>
      <c r="GM1323" s="446">
        <f t="shared" si="2576"/>
        <v>1109676</v>
      </c>
      <c r="GN1323" s="446">
        <f t="shared" si="2571"/>
        <v>149480</v>
      </c>
      <c r="GO1323" s="446">
        <f t="shared" si="2574"/>
        <v>39711</v>
      </c>
      <c r="GP1323" s="446">
        <f t="shared" si="2574"/>
        <v>95368</v>
      </c>
      <c r="GQ1323" s="446">
        <f t="shared" si="2574"/>
        <v>152249773</v>
      </c>
      <c r="GR1323" s="446"/>
      <c r="GS1323" s="446"/>
      <c r="GT1323" s="446"/>
      <c r="GU1323" s="446"/>
      <c r="GV1323" s="416"/>
    </row>
    <row r="1324" spans="1:204" ht="9.75" customHeight="1" x14ac:dyDescent="0.2">
      <c r="A1324" s="417" t="str">
        <f t="shared" si="2577"/>
        <v>2024-25APRILRYC</v>
      </c>
      <c r="B1324" s="458" t="str">
        <f t="shared" si="2560"/>
        <v>2024-25</v>
      </c>
      <c r="C1324" s="402" t="s">
        <v>664</v>
      </c>
      <c r="D1324" s="458" t="str">
        <f t="shared" si="2564"/>
        <v>Y61</v>
      </c>
      <c r="E1324" s="458" t="str">
        <f t="shared" si="2565"/>
        <v>East of England</v>
      </c>
      <c r="F1324" s="478" t="s">
        <v>453</v>
      </c>
      <c r="G1324" s="478" t="s">
        <v>687</v>
      </c>
      <c r="H1324" s="510">
        <v>113616</v>
      </c>
      <c r="I1324" s="510">
        <v>82918</v>
      </c>
      <c r="J1324" s="510">
        <v>597427</v>
      </c>
      <c r="K1324" s="510">
        <v>7</v>
      </c>
      <c r="L1324" s="510">
        <v>0</v>
      </c>
      <c r="M1324" s="510">
        <v>16</v>
      </c>
      <c r="N1324" s="510">
        <v>57</v>
      </c>
      <c r="O1324" s="510">
        <v>134</v>
      </c>
      <c r="P1324" s="510">
        <v>457</v>
      </c>
      <c r="Q1324" s="510">
        <v>7</v>
      </c>
      <c r="R1324" s="510">
        <v>3447</v>
      </c>
      <c r="S1324" s="510">
        <v>72710</v>
      </c>
      <c r="T1324" s="510">
        <v>8030</v>
      </c>
      <c r="U1324" s="510">
        <v>5016</v>
      </c>
      <c r="V1324" s="510">
        <v>39562</v>
      </c>
      <c r="W1324" s="510">
        <v>16344</v>
      </c>
      <c r="X1324" s="510">
        <v>457</v>
      </c>
      <c r="Y1324" s="510">
        <v>4308821</v>
      </c>
      <c r="Z1324" s="510">
        <v>537</v>
      </c>
      <c r="AA1324" s="510">
        <v>1009</v>
      </c>
      <c r="AB1324" s="510">
        <v>3514024</v>
      </c>
      <c r="AC1324" s="510">
        <v>701</v>
      </c>
      <c r="AD1324" s="510">
        <v>1272</v>
      </c>
      <c r="AE1324" s="510">
        <v>96643403</v>
      </c>
      <c r="AF1324" s="510">
        <v>2443</v>
      </c>
      <c r="AG1324" s="510">
        <v>5286</v>
      </c>
      <c r="AH1324" s="510">
        <v>123513539</v>
      </c>
      <c r="AI1324" s="510">
        <v>7557</v>
      </c>
      <c r="AJ1324" s="510">
        <v>17763</v>
      </c>
      <c r="AK1324" s="510">
        <v>5153262</v>
      </c>
      <c r="AL1324" s="510">
        <v>11276</v>
      </c>
      <c r="AM1324" s="510">
        <v>28448</v>
      </c>
      <c r="AN1324" s="510">
        <v>183</v>
      </c>
      <c r="AO1324" s="510">
        <v>2148</v>
      </c>
      <c r="AP1324" s="510">
        <v>1479</v>
      </c>
      <c r="AQ1324" s="510">
        <v>6627827</v>
      </c>
      <c r="AR1324" s="510">
        <v>4481</v>
      </c>
      <c r="AS1324" s="510">
        <v>9498</v>
      </c>
      <c r="AT1324" s="510">
        <v>6926</v>
      </c>
      <c r="AU1324" s="510">
        <v>339</v>
      </c>
      <c r="AV1324" s="510">
        <v>5126</v>
      </c>
      <c r="AW1324" s="510">
        <v>4295</v>
      </c>
      <c r="AX1324" s="510">
        <v>127</v>
      </c>
      <c r="AY1324" s="510">
        <v>1334</v>
      </c>
      <c r="AZ1324" s="510">
        <v>545</v>
      </c>
      <c r="BA1324" s="510">
        <v>7717</v>
      </c>
      <c r="BB1324" s="510">
        <v>32289224</v>
      </c>
      <c r="BC1324" s="510">
        <v>4184</v>
      </c>
      <c r="BD1324" s="510">
        <v>8583</v>
      </c>
      <c r="BE1324" s="510">
        <v>172</v>
      </c>
      <c r="BF1324" s="510">
        <v>3242</v>
      </c>
      <c r="BG1324" s="510">
        <v>2818</v>
      </c>
      <c r="BH1324" s="510">
        <v>1485</v>
      </c>
      <c r="BI1324" s="510">
        <v>38468</v>
      </c>
      <c r="BJ1324" s="510">
        <v>2289</v>
      </c>
      <c r="BK1324" s="510">
        <v>25027</v>
      </c>
      <c r="BL1324" s="510">
        <v>65784</v>
      </c>
      <c r="BM1324" s="510">
        <v>18099</v>
      </c>
      <c r="BN1324" s="510">
        <v>12549</v>
      </c>
      <c r="BO1324" s="510">
        <v>11077</v>
      </c>
      <c r="BP1324" s="510">
        <v>7860</v>
      </c>
      <c r="BQ1324" s="510">
        <v>62573</v>
      </c>
      <c r="BR1324" s="510">
        <v>43603</v>
      </c>
      <c r="BS1324" s="510">
        <v>31106</v>
      </c>
      <c r="BT1324" s="510">
        <v>18157</v>
      </c>
      <c r="BU1324" s="510">
        <v>832</v>
      </c>
      <c r="BV1324" s="510">
        <v>488</v>
      </c>
      <c r="BW1324" s="510">
        <v>11</v>
      </c>
      <c r="BX1324" s="510">
        <v>7708</v>
      </c>
      <c r="BY1324" s="510">
        <v>701</v>
      </c>
      <c r="BZ1324" s="510">
        <v>1135</v>
      </c>
      <c r="CA1324" s="510">
        <v>1</v>
      </c>
      <c r="CB1324" s="510">
        <v>332</v>
      </c>
      <c r="CC1324" s="510">
        <v>332</v>
      </c>
      <c r="CD1324" s="510">
        <v>332</v>
      </c>
      <c r="CE1324" s="510">
        <v>8018</v>
      </c>
      <c r="CF1324" s="510">
        <v>4300781</v>
      </c>
      <c r="CG1324" s="510">
        <v>536</v>
      </c>
      <c r="CH1324" s="510">
        <v>1008</v>
      </c>
      <c r="CI1324" s="510">
        <v>2987</v>
      </c>
      <c r="CJ1324" s="510">
        <v>7748562</v>
      </c>
      <c r="CK1324" s="510">
        <v>2594</v>
      </c>
      <c r="CL1324" s="510">
        <v>5350</v>
      </c>
      <c r="CM1324" s="510">
        <v>942</v>
      </c>
      <c r="CN1324" s="510">
        <v>2241476</v>
      </c>
      <c r="CO1324" s="510">
        <v>2379</v>
      </c>
      <c r="CP1324" s="510">
        <v>5110</v>
      </c>
      <c r="CQ1324" s="510">
        <v>35633</v>
      </c>
      <c r="CR1324" s="510">
        <v>86653365</v>
      </c>
      <c r="CS1324" s="510">
        <v>2432</v>
      </c>
      <c r="CT1324" s="510">
        <v>5282</v>
      </c>
      <c r="CU1324" s="510">
        <v>321</v>
      </c>
      <c r="CV1324" s="510">
        <v>3914749</v>
      </c>
      <c r="CW1324" s="510">
        <v>12195</v>
      </c>
      <c r="CX1324" s="510">
        <v>36651</v>
      </c>
      <c r="CY1324" s="510">
        <v>160</v>
      </c>
      <c r="CZ1324" s="510">
        <v>1423373</v>
      </c>
      <c r="DA1324" s="510">
        <v>8896</v>
      </c>
      <c r="DB1324" s="510">
        <v>20951</v>
      </c>
      <c r="DC1324" s="510">
        <v>811</v>
      </c>
      <c r="DD1324" s="510">
        <v>13823291</v>
      </c>
      <c r="DE1324" s="510">
        <v>17045</v>
      </c>
      <c r="DF1324" s="510">
        <v>49787</v>
      </c>
      <c r="DG1324" s="510">
        <v>92</v>
      </c>
      <c r="DH1324" s="510">
        <v>819855</v>
      </c>
      <c r="DI1324" s="510">
        <v>8911</v>
      </c>
      <c r="DJ1324" s="510">
        <v>23946</v>
      </c>
      <c r="DK1324" s="510">
        <v>550</v>
      </c>
      <c r="DL1324" s="510">
        <v>194828</v>
      </c>
      <c r="DM1324" s="510">
        <v>354</v>
      </c>
      <c r="DN1324" s="510">
        <v>657</v>
      </c>
      <c r="DO1324" s="510">
        <v>5354</v>
      </c>
      <c r="DP1324" s="510">
        <v>246870</v>
      </c>
      <c r="DQ1324" s="510">
        <v>46</v>
      </c>
      <c r="DR1324" s="510">
        <v>88</v>
      </c>
      <c r="DS1324" s="510">
        <v>97</v>
      </c>
      <c r="DT1324" s="510">
        <v>185955</v>
      </c>
      <c r="DU1324" s="510">
        <v>1917</v>
      </c>
      <c r="DV1324" s="510">
        <v>4454</v>
      </c>
      <c r="DW1324" s="510">
        <v>88</v>
      </c>
      <c r="DX1324" s="510">
        <v>37763</v>
      </c>
      <c r="DY1324" s="510">
        <v>72978317</v>
      </c>
      <c r="DZ1324" s="510">
        <v>1933</v>
      </c>
      <c r="EA1324" s="510">
        <v>3921</v>
      </c>
      <c r="EB1324" s="510">
        <v>25568</v>
      </c>
      <c r="EC1324" s="510">
        <v>10442</v>
      </c>
      <c r="ED1324" s="510">
        <v>4213</v>
      </c>
      <c r="EE1324" s="510">
        <v>26880069</v>
      </c>
      <c r="EF1324" s="510">
        <v>3401</v>
      </c>
      <c r="EG1324" s="510">
        <v>34</v>
      </c>
      <c r="EH1324" s="510">
        <v>84</v>
      </c>
      <c r="EI1324" s="510"/>
      <c r="EJ1324" s="479"/>
      <c r="EK1324" s="479"/>
      <c r="EL1324" s="479"/>
      <c r="EM1324" s="479"/>
      <c r="EN1324" s="479"/>
      <c r="EO1324" s="479"/>
      <c r="EP1324" s="479"/>
      <c r="EQ1324" s="479"/>
      <c r="ER1324" s="479"/>
      <c r="ES1324" s="479"/>
      <c r="ET1324" s="479"/>
      <c r="EU1324" s="479"/>
      <c r="EV1324" s="479"/>
      <c r="EW1324" s="479"/>
      <c r="EX1324" s="479"/>
      <c r="EY1324" s="479"/>
      <c r="EZ1324" s="516"/>
      <c r="FA1324" s="446">
        <f t="shared" si="2545"/>
        <v>4</v>
      </c>
      <c r="FB1324" s="417">
        <f t="shared" si="2567"/>
        <v>2024</v>
      </c>
      <c r="FC1324" s="448">
        <f t="shared" si="2568"/>
        <v>45383</v>
      </c>
      <c r="FD1324" s="449">
        <f t="shared" si="2569"/>
        <v>30</v>
      </c>
      <c r="FE1324" s="450"/>
      <c r="FF1324" s="451">
        <f t="shared" si="2557"/>
        <v>0.70698534266473001</v>
      </c>
      <c r="FG1324" s="450"/>
      <c r="FH1324" s="452">
        <f t="shared" si="2546"/>
        <v>2.253922789539228</v>
      </c>
      <c r="FI1324" s="452">
        <f t="shared" si="2547"/>
        <v>1.5627646326276463</v>
      </c>
      <c r="FJ1324" s="452">
        <f t="shared" si="2548"/>
        <v>2.2083333333333335</v>
      </c>
      <c r="FK1324" s="452">
        <f t="shared" si="2549"/>
        <v>1.5669856459330143</v>
      </c>
      <c r="FL1324" s="452">
        <f t="shared" si="2550"/>
        <v>1.5816440018199283</v>
      </c>
      <c r="FM1324" s="452">
        <f t="shared" si="2551"/>
        <v>1.1021434710075324</v>
      </c>
      <c r="FN1324" s="452">
        <f t="shared" si="2552"/>
        <v>1.903206069505629</v>
      </c>
      <c r="FO1324" s="452">
        <f t="shared" si="2553"/>
        <v>1.1109275575134605</v>
      </c>
      <c r="FP1324" s="452">
        <f t="shared" si="2554"/>
        <v>1.8205689277899344</v>
      </c>
      <c r="FQ1324" s="452">
        <f t="shared" si="2555"/>
        <v>1.0678336980306347</v>
      </c>
      <c r="FR1324" s="453"/>
      <c r="FS1324" s="446">
        <f t="shared" si="2578"/>
        <v>0</v>
      </c>
      <c r="FT1324" s="446">
        <f t="shared" si="2578"/>
        <v>1326688</v>
      </c>
      <c r="FU1324" s="446">
        <f t="shared" si="2578"/>
        <v>4726326</v>
      </c>
      <c r="FV1324" s="446">
        <f t="shared" si="2578"/>
        <v>11111012</v>
      </c>
      <c r="FW1324" s="446">
        <f t="shared" si="2578"/>
        <v>8102270</v>
      </c>
      <c r="FX1324" s="446">
        <f t="shared" si="2578"/>
        <v>6380352</v>
      </c>
      <c r="FY1324" s="446">
        <f t="shared" si="2578"/>
        <v>209124732</v>
      </c>
      <c r="FZ1324" s="446">
        <f t="shared" si="2578"/>
        <v>290318472</v>
      </c>
      <c r="GA1324" s="446">
        <f t="shared" si="2578"/>
        <v>13000736</v>
      </c>
      <c r="GB1324" s="446">
        <f t="shared" si="2572"/>
        <v>66235011</v>
      </c>
      <c r="GC1324" s="446">
        <f t="shared" si="2572"/>
        <v>14047542</v>
      </c>
      <c r="GD1324" s="446">
        <f t="shared" si="2576"/>
        <v>12485</v>
      </c>
      <c r="GE1324" s="446">
        <f t="shared" si="2576"/>
        <v>332</v>
      </c>
      <c r="GF1324" s="446">
        <f t="shared" si="2576"/>
        <v>8082144</v>
      </c>
      <c r="GG1324" s="446">
        <f t="shared" si="2576"/>
        <v>15980450</v>
      </c>
      <c r="GH1324" s="446">
        <f t="shared" si="2576"/>
        <v>4813620</v>
      </c>
      <c r="GI1324" s="446">
        <f t="shared" si="2576"/>
        <v>188213506</v>
      </c>
      <c r="GJ1324" s="446">
        <f t="shared" si="2576"/>
        <v>11764971</v>
      </c>
      <c r="GK1324" s="446">
        <f t="shared" si="2576"/>
        <v>3352160</v>
      </c>
      <c r="GL1324" s="446">
        <f t="shared" si="2576"/>
        <v>40377257</v>
      </c>
      <c r="GM1324" s="446">
        <f t="shared" si="2576"/>
        <v>2203032</v>
      </c>
      <c r="GN1324" s="446">
        <f t="shared" si="2571"/>
        <v>432038</v>
      </c>
      <c r="GO1324" s="446">
        <f t="shared" si="2574"/>
        <v>361350</v>
      </c>
      <c r="GP1324" s="446">
        <f t="shared" si="2574"/>
        <v>471152</v>
      </c>
      <c r="GQ1324" s="446">
        <f t="shared" si="2574"/>
        <v>148068723</v>
      </c>
      <c r="GR1324" s="446"/>
      <c r="GS1324" s="446"/>
      <c r="GT1324" s="446"/>
      <c r="GU1324" s="446"/>
      <c r="GV1324" s="416"/>
    </row>
    <row r="1325" spans="1:204" ht="9.75" customHeight="1" x14ac:dyDescent="0.2">
      <c r="A1325" s="417" t="str">
        <f t="shared" si="2577"/>
        <v>2024-25APRILR1F</v>
      </c>
      <c r="B1325" s="458" t="str">
        <f t="shared" si="2560"/>
        <v>2024-25</v>
      </c>
      <c r="C1325" s="402" t="s">
        <v>664</v>
      </c>
      <c r="D1325" s="458" t="str">
        <f t="shared" si="2564"/>
        <v>Y59</v>
      </c>
      <c r="E1325" s="458" t="str">
        <f t="shared" si="2565"/>
        <v>South East</v>
      </c>
      <c r="F1325" s="478" t="s">
        <v>458</v>
      </c>
      <c r="G1325" s="478" t="s">
        <v>688</v>
      </c>
      <c r="H1325" s="510">
        <v>3209</v>
      </c>
      <c r="I1325" s="510">
        <v>1720</v>
      </c>
      <c r="J1325" s="510">
        <v>10522</v>
      </c>
      <c r="K1325" s="510">
        <v>6</v>
      </c>
      <c r="L1325" s="510">
        <v>0</v>
      </c>
      <c r="M1325" s="510">
        <v>4</v>
      </c>
      <c r="N1325" s="510">
        <v>44</v>
      </c>
      <c r="O1325" s="510">
        <v>135</v>
      </c>
      <c r="P1325" s="510">
        <v>10</v>
      </c>
      <c r="Q1325" s="510">
        <v>0</v>
      </c>
      <c r="R1325" s="510">
        <v>48</v>
      </c>
      <c r="S1325" s="510">
        <v>2581</v>
      </c>
      <c r="T1325" s="510">
        <v>135</v>
      </c>
      <c r="U1325" s="510">
        <v>93</v>
      </c>
      <c r="V1325" s="510">
        <v>1296</v>
      </c>
      <c r="W1325" s="510">
        <v>761</v>
      </c>
      <c r="X1325" s="510">
        <v>47</v>
      </c>
      <c r="Y1325" s="510">
        <v>68881</v>
      </c>
      <c r="Z1325" s="510">
        <v>510</v>
      </c>
      <c r="AA1325" s="510">
        <v>1026</v>
      </c>
      <c r="AB1325" s="510">
        <v>53650</v>
      </c>
      <c r="AC1325" s="510">
        <v>577</v>
      </c>
      <c r="AD1325" s="510">
        <v>1159</v>
      </c>
      <c r="AE1325" s="510">
        <v>1797100</v>
      </c>
      <c r="AF1325" s="510">
        <v>1387</v>
      </c>
      <c r="AG1325" s="510">
        <v>2714</v>
      </c>
      <c r="AH1325" s="510">
        <v>3092249</v>
      </c>
      <c r="AI1325" s="510">
        <v>4063</v>
      </c>
      <c r="AJ1325" s="510">
        <v>10320</v>
      </c>
      <c r="AK1325" s="510">
        <v>244760</v>
      </c>
      <c r="AL1325" s="510">
        <v>5208</v>
      </c>
      <c r="AM1325" s="510">
        <v>8269</v>
      </c>
      <c r="AN1325" s="510" t="s">
        <v>152</v>
      </c>
      <c r="AO1325" s="510">
        <v>73</v>
      </c>
      <c r="AP1325" s="510">
        <v>6</v>
      </c>
      <c r="AQ1325" s="510">
        <v>11732</v>
      </c>
      <c r="AR1325" s="510">
        <v>1955</v>
      </c>
      <c r="AS1325" s="510">
        <v>3629</v>
      </c>
      <c r="AT1325" s="510">
        <v>171</v>
      </c>
      <c r="AU1325" s="510">
        <v>0</v>
      </c>
      <c r="AV1325" s="510">
        <v>10</v>
      </c>
      <c r="AW1325" s="510">
        <v>38</v>
      </c>
      <c r="AX1325" s="510">
        <v>5</v>
      </c>
      <c r="AY1325" s="510">
        <v>156</v>
      </c>
      <c r="AZ1325" s="510">
        <v>28</v>
      </c>
      <c r="BA1325" s="510" t="s">
        <v>152</v>
      </c>
      <c r="BB1325" s="510" t="s">
        <v>152</v>
      </c>
      <c r="BC1325" s="510" t="s">
        <v>152</v>
      </c>
      <c r="BD1325" s="510" t="s">
        <v>152</v>
      </c>
      <c r="BE1325" s="510" t="s">
        <v>152</v>
      </c>
      <c r="BF1325" s="510" t="s">
        <v>152</v>
      </c>
      <c r="BG1325" s="510" t="s">
        <v>152</v>
      </c>
      <c r="BH1325" s="510" t="s">
        <v>152</v>
      </c>
      <c r="BI1325" s="510">
        <v>1552</v>
      </c>
      <c r="BJ1325" s="510">
        <v>26</v>
      </c>
      <c r="BK1325" s="510">
        <v>832</v>
      </c>
      <c r="BL1325" s="510">
        <v>2410</v>
      </c>
      <c r="BM1325" s="510">
        <v>263</v>
      </c>
      <c r="BN1325" s="510">
        <v>207</v>
      </c>
      <c r="BO1325" s="510">
        <v>183</v>
      </c>
      <c r="BP1325" s="510">
        <v>145</v>
      </c>
      <c r="BQ1325" s="510">
        <v>1592</v>
      </c>
      <c r="BR1325" s="510">
        <v>1466</v>
      </c>
      <c r="BS1325" s="510">
        <v>987</v>
      </c>
      <c r="BT1325" s="510">
        <v>883</v>
      </c>
      <c r="BU1325" s="510">
        <v>55</v>
      </c>
      <c r="BV1325" s="510">
        <v>52</v>
      </c>
      <c r="BW1325" s="510">
        <v>3</v>
      </c>
      <c r="BX1325" s="510">
        <v>1847</v>
      </c>
      <c r="BY1325" s="510">
        <v>616</v>
      </c>
      <c r="BZ1325" s="510">
        <v>780</v>
      </c>
      <c r="CA1325" s="510">
        <v>0</v>
      </c>
      <c r="CB1325" s="510">
        <v>0</v>
      </c>
      <c r="CC1325" s="510" t="s">
        <v>152</v>
      </c>
      <c r="CD1325" s="510" t="s">
        <v>152</v>
      </c>
      <c r="CE1325" s="510">
        <v>132</v>
      </c>
      <c r="CF1325" s="510">
        <v>67034</v>
      </c>
      <c r="CG1325" s="510">
        <v>508</v>
      </c>
      <c r="CH1325" s="510">
        <v>1026</v>
      </c>
      <c r="CI1325" s="510">
        <v>89</v>
      </c>
      <c r="CJ1325" s="510">
        <v>117926</v>
      </c>
      <c r="CK1325" s="510">
        <v>1325</v>
      </c>
      <c r="CL1325" s="510">
        <v>2597</v>
      </c>
      <c r="CM1325" s="510">
        <v>17</v>
      </c>
      <c r="CN1325" s="510">
        <v>42368</v>
      </c>
      <c r="CO1325" s="510">
        <v>2492</v>
      </c>
      <c r="CP1325" s="510">
        <v>4172</v>
      </c>
      <c r="CQ1325" s="510">
        <v>1190</v>
      </c>
      <c r="CR1325" s="510">
        <v>1636806</v>
      </c>
      <c r="CS1325" s="510">
        <v>1375</v>
      </c>
      <c r="CT1325" s="510">
        <v>2687</v>
      </c>
      <c r="CU1325" s="510">
        <v>138</v>
      </c>
      <c r="CV1325" s="510">
        <v>584514</v>
      </c>
      <c r="CW1325" s="510">
        <v>4236</v>
      </c>
      <c r="CX1325" s="510">
        <v>9351</v>
      </c>
      <c r="CY1325" s="510">
        <v>25</v>
      </c>
      <c r="CZ1325" s="510">
        <v>228312</v>
      </c>
      <c r="DA1325" s="510">
        <v>9132</v>
      </c>
      <c r="DB1325" s="510">
        <v>16365</v>
      </c>
      <c r="DC1325" s="510">
        <v>21</v>
      </c>
      <c r="DD1325" s="510">
        <v>189856</v>
      </c>
      <c r="DE1325" s="510">
        <v>9041</v>
      </c>
      <c r="DF1325" s="510">
        <v>13542</v>
      </c>
      <c r="DG1325" s="510">
        <v>6</v>
      </c>
      <c r="DH1325" s="510">
        <v>61025</v>
      </c>
      <c r="DI1325" s="510">
        <v>10171</v>
      </c>
      <c r="DJ1325" s="510">
        <v>18189</v>
      </c>
      <c r="DK1325" s="510">
        <v>9</v>
      </c>
      <c r="DL1325" s="510">
        <v>2273</v>
      </c>
      <c r="DM1325" s="510">
        <v>253</v>
      </c>
      <c r="DN1325" s="510">
        <v>366</v>
      </c>
      <c r="DO1325" s="510">
        <v>81</v>
      </c>
      <c r="DP1325" s="510">
        <v>3992</v>
      </c>
      <c r="DQ1325" s="510">
        <v>49</v>
      </c>
      <c r="DR1325" s="510">
        <v>79</v>
      </c>
      <c r="DS1325" s="510">
        <v>1</v>
      </c>
      <c r="DT1325" s="510">
        <v>1938</v>
      </c>
      <c r="DU1325" s="510">
        <v>1938</v>
      </c>
      <c r="DV1325" s="510">
        <v>1938</v>
      </c>
      <c r="DW1325" s="510">
        <v>1</v>
      </c>
      <c r="DX1325" s="510">
        <v>1573</v>
      </c>
      <c r="DY1325" s="510">
        <v>1658886</v>
      </c>
      <c r="DZ1325" s="510">
        <v>1055</v>
      </c>
      <c r="EA1325" s="510">
        <v>1673</v>
      </c>
      <c r="EB1325" s="510">
        <v>566</v>
      </c>
      <c r="EC1325" s="510">
        <v>138</v>
      </c>
      <c r="ED1325" s="510">
        <v>47</v>
      </c>
      <c r="EE1325" s="510">
        <v>264200</v>
      </c>
      <c r="EF1325" s="510">
        <v>29</v>
      </c>
      <c r="EG1325" s="510">
        <v>0</v>
      </c>
      <c r="EH1325" s="510">
        <v>6</v>
      </c>
      <c r="EI1325" s="510"/>
      <c r="EJ1325" s="479"/>
      <c r="EK1325" s="479"/>
      <c r="EL1325" s="479"/>
      <c r="EM1325" s="479"/>
      <c r="EN1325" s="479"/>
      <c r="EO1325" s="479"/>
      <c r="EP1325" s="479"/>
      <c r="EQ1325" s="479"/>
      <c r="ER1325" s="479"/>
      <c r="ES1325" s="479"/>
      <c r="ET1325" s="479"/>
      <c r="EU1325" s="479"/>
      <c r="EV1325" s="479"/>
      <c r="EW1325" s="479"/>
      <c r="EX1325" s="479"/>
      <c r="EY1325" s="479"/>
      <c r="EZ1325" s="476"/>
      <c r="FA1325" s="446">
        <f t="shared" si="2545"/>
        <v>4</v>
      </c>
      <c r="FB1325" s="417">
        <f t="shared" si="2567"/>
        <v>2024</v>
      </c>
      <c r="FC1325" s="448">
        <f t="shared" si="2568"/>
        <v>45383</v>
      </c>
      <c r="FD1325" s="449">
        <f t="shared" si="2569"/>
        <v>30</v>
      </c>
      <c r="FE1325" s="450"/>
      <c r="FF1325" s="451">
        <f t="shared" si="2557"/>
        <v>0.64800000000000002</v>
      </c>
      <c r="FG1325" s="450"/>
      <c r="FH1325" s="452">
        <f t="shared" si="2546"/>
        <v>1.9481481481481482</v>
      </c>
      <c r="FI1325" s="452">
        <f t="shared" si="2547"/>
        <v>1.5333333333333334</v>
      </c>
      <c r="FJ1325" s="452">
        <f t="shared" si="2548"/>
        <v>1.967741935483871</v>
      </c>
      <c r="FK1325" s="452">
        <f t="shared" si="2549"/>
        <v>1.5591397849462365</v>
      </c>
      <c r="FL1325" s="452">
        <f t="shared" si="2550"/>
        <v>1.228395061728395</v>
      </c>
      <c r="FM1325" s="452">
        <f t="shared" si="2551"/>
        <v>1.1311728395061729</v>
      </c>
      <c r="FN1325" s="452">
        <f t="shared" si="2552"/>
        <v>1.2969776609724046</v>
      </c>
      <c r="FO1325" s="452">
        <f t="shared" si="2553"/>
        <v>1.1603153745072274</v>
      </c>
      <c r="FP1325" s="452">
        <f t="shared" si="2554"/>
        <v>1.1702127659574468</v>
      </c>
      <c r="FQ1325" s="452">
        <f t="shared" si="2555"/>
        <v>1.1063829787234043</v>
      </c>
      <c r="FR1325" s="453"/>
      <c r="FS1325" s="446">
        <f t="shared" si="2578"/>
        <v>0</v>
      </c>
      <c r="FT1325" s="446">
        <f t="shared" si="2578"/>
        <v>6880</v>
      </c>
      <c r="FU1325" s="446">
        <f t="shared" si="2578"/>
        <v>75680</v>
      </c>
      <c r="FV1325" s="446">
        <f t="shared" si="2578"/>
        <v>232200</v>
      </c>
      <c r="FW1325" s="446">
        <f t="shared" si="2578"/>
        <v>138510</v>
      </c>
      <c r="FX1325" s="446">
        <f t="shared" si="2578"/>
        <v>107787</v>
      </c>
      <c r="FY1325" s="446">
        <f t="shared" si="2578"/>
        <v>3517344</v>
      </c>
      <c r="FZ1325" s="446">
        <f t="shared" si="2578"/>
        <v>7853520</v>
      </c>
      <c r="GA1325" s="446">
        <f t="shared" si="2578"/>
        <v>388643</v>
      </c>
      <c r="GB1325" s="446" t="str">
        <f t="shared" ref="GB1325:GC1344" si="2579">IFERROR(HLOOKUP(GB$1,$H$5:$HA$10112,MATCH($A1325,$A$5:$A$10112,0),0)*HLOOKUP(GB$2,$H$5:$HA$10112,MATCH($A1325,$A$5:$A$10112,0),0),"-")</f>
        <v>-</v>
      </c>
      <c r="GC1325" s="446">
        <f t="shared" si="2579"/>
        <v>21774</v>
      </c>
      <c r="GD1325" s="446">
        <f t="shared" si="2576"/>
        <v>2340</v>
      </c>
      <c r="GE1325" s="446" t="str">
        <f t="shared" si="2576"/>
        <v>-</v>
      </c>
      <c r="GF1325" s="446">
        <f t="shared" si="2576"/>
        <v>135432</v>
      </c>
      <c r="GG1325" s="446">
        <f t="shared" si="2576"/>
        <v>231133</v>
      </c>
      <c r="GH1325" s="446">
        <f t="shared" si="2576"/>
        <v>70924</v>
      </c>
      <c r="GI1325" s="446">
        <f t="shared" si="2576"/>
        <v>3197530</v>
      </c>
      <c r="GJ1325" s="446">
        <f t="shared" si="2576"/>
        <v>1290438</v>
      </c>
      <c r="GK1325" s="446">
        <f t="shared" si="2576"/>
        <v>409125</v>
      </c>
      <c r="GL1325" s="446">
        <f t="shared" si="2576"/>
        <v>284382</v>
      </c>
      <c r="GM1325" s="446">
        <f t="shared" si="2576"/>
        <v>109134</v>
      </c>
      <c r="GN1325" s="446">
        <f t="shared" si="2571"/>
        <v>1938</v>
      </c>
      <c r="GO1325" s="446">
        <f t="shared" si="2574"/>
        <v>3294</v>
      </c>
      <c r="GP1325" s="446">
        <f t="shared" si="2574"/>
        <v>6399</v>
      </c>
      <c r="GQ1325" s="446">
        <f t="shared" si="2574"/>
        <v>2631629</v>
      </c>
      <c r="GR1325" s="446"/>
      <c r="GS1325" s="446"/>
      <c r="GT1325" s="446"/>
      <c r="GU1325" s="446"/>
      <c r="GV1325" s="416"/>
    </row>
    <row r="1326" spans="1:204" ht="9.75" customHeight="1" x14ac:dyDescent="0.2">
      <c r="A1326" s="493" t="str">
        <f t="shared" si="2577"/>
        <v>2024-25APRILRRU</v>
      </c>
      <c r="B1326" s="494" t="str">
        <f t="shared" si="2560"/>
        <v>2024-25</v>
      </c>
      <c r="C1326" s="480" t="s">
        <v>664</v>
      </c>
      <c r="D1326" s="494" t="str">
        <f t="shared" si="2564"/>
        <v>Y56</v>
      </c>
      <c r="E1326" s="494" t="str">
        <f t="shared" si="2565"/>
        <v>London</v>
      </c>
      <c r="F1326" s="495" t="s">
        <v>454</v>
      </c>
      <c r="G1326" s="511" t="s">
        <v>689</v>
      </c>
      <c r="H1326" s="519">
        <v>160254</v>
      </c>
      <c r="I1326" s="519">
        <v>117853</v>
      </c>
      <c r="J1326" s="519">
        <v>256200</v>
      </c>
      <c r="K1326" s="519">
        <v>2</v>
      </c>
      <c r="L1326" s="519">
        <v>0</v>
      </c>
      <c r="M1326" s="519">
        <v>1</v>
      </c>
      <c r="N1326" s="519">
        <v>3</v>
      </c>
      <c r="O1326" s="519">
        <v>62</v>
      </c>
      <c r="P1326" s="519">
        <v>555</v>
      </c>
      <c r="Q1326" s="519">
        <v>0</v>
      </c>
      <c r="R1326" s="519">
        <v>1730</v>
      </c>
      <c r="S1326" s="519">
        <v>106825</v>
      </c>
      <c r="T1326" s="519">
        <v>12629</v>
      </c>
      <c r="U1326" s="519">
        <v>8883</v>
      </c>
      <c r="V1326" s="519">
        <v>52078</v>
      </c>
      <c r="W1326" s="519">
        <v>15809</v>
      </c>
      <c r="X1326" s="519">
        <v>783</v>
      </c>
      <c r="Y1326" s="519">
        <v>5510872</v>
      </c>
      <c r="Z1326" s="519">
        <v>436</v>
      </c>
      <c r="AA1326" s="519">
        <v>739</v>
      </c>
      <c r="AB1326" s="519">
        <v>5475360</v>
      </c>
      <c r="AC1326" s="519">
        <v>616</v>
      </c>
      <c r="AD1326" s="519">
        <v>1036</v>
      </c>
      <c r="AE1326" s="519">
        <v>108926988</v>
      </c>
      <c r="AF1326" s="519">
        <v>2092</v>
      </c>
      <c r="AG1326" s="519">
        <v>4662</v>
      </c>
      <c r="AH1326" s="519">
        <v>63871374</v>
      </c>
      <c r="AI1326" s="519">
        <v>4040</v>
      </c>
      <c r="AJ1326" s="519">
        <v>9598</v>
      </c>
      <c r="AK1326" s="519">
        <v>5696452</v>
      </c>
      <c r="AL1326" s="519">
        <v>7275</v>
      </c>
      <c r="AM1326" s="519">
        <v>15195</v>
      </c>
      <c r="AN1326" s="519">
        <v>1448</v>
      </c>
      <c r="AO1326" s="519">
        <v>2807</v>
      </c>
      <c r="AP1326" s="519">
        <v>1579</v>
      </c>
      <c r="AQ1326" s="519">
        <v>3283852</v>
      </c>
      <c r="AR1326" s="519">
        <v>2080</v>
      </c>
      <c r="AS1326" s="519">
        <v>4398</v>
      </c>
      <c r="AT1326" s="519">
        <v>20868</v>
      </c>
      <c r="AU1326" s="519">
        <v>552</v>
      </c>
      <c r="AV1326" s="519">
        <v>9252</v>
      </c>
      <c r="AW1326" s="519" t="s">
        <v>152</v>
      </c>
      <c r="AX1326" s="519">
        <v>86</v>
      </c>
      <c r="AY1326" s="519">
        <v>10978</v>
      </c>
      <c r="AZ1326" s="519" t="s">
        <v>152</v>
      </c>
      <c r="BA1326" s="519">
        <v>12307</v>
      </c>
      <c r="BB1326" s="519">
        <v>26080540</v>
      </c>
      <c r="BC1326" s="519">
        <v>2119</v>
      </c>
      <c r="BD1326" s="519">
        <v>4463</v>
      </c>
      <c r="BE1326" s="519">
        <v>426</v>
      </c>
      <c r="BF1326" s="519">
        <v>2974</v>
      </c>
      <c r="BG1326" s="519">
        <v>7391</v>
      </c>
      <c r="BH1326" s="519">
        <v>1516</v>
      </c>
      <c r="BI1326" s="519">
        <v>54221</v>
      </c>
      <c r="BJ1326" s="519">
        <v>2596</v>
      </c>
      <c r="BK1326" s="519">
        <v>29140</v>
      </c>
      <c r="BL1326" s="519">
        <v>85957</v>
      </c>
      <c r="BM1326" s="519">
        <v>30472</v>
      </c>
      <c r="BN1326" s="519">
        <v>24333</v>
      </c>
      <c r="BO1326" s="519">
        <v>20780</v>
      </c>
      <c r="BP1326" s="519">
        <v>17142</v>
      </c>
      <c r="BQ1326" s="519">
        <v>77120</v>
      </c>
      <c r="BR1326" s="519">
        <v>58760</v>
      </c>
      <c r="BS1326" s="519">
        <v>28059</v>
      </c>
      <c r="BT1326" s="519">
        <v>17925</v>
      </c>
      <c r="BU1326" s="519">
        <v>1149</v>
      </c>
      <c r="BV1326" s="519">
        <v>849</v>
      </c>
      <c r="BW1326" s="519">
        <v>73</v>
      </c>
      <c r="BX1326" s="519">
        <v>41810</v>
      </c>
      <c r="BY1326" s="519">
        <v>573</v>
      </c>
      <c r="BZ1326" s="519">
        <v>987</v>
      </c>
      <c r="CA1326" s="519">
        <v>37</v>
      </c>
      <c r="CB1326" s="519">
        <v>22329</v>
      </c>
      <c r="CC1326" s="519">
        <v>603</v>
      </c>
      <c r="CD1326" s="519">
        <v>1023</v>
      </c>
      <c r="CE1326" s="519">
        <v>12519</v>
      </c>
      <c r="CF1326" s="519">
        <v>5446733</v>
      </c>
      <c r="CG1326" s="519">
        <v>435</v>
      </c>
      <c r="CH1326" s="519">
        <v>735</v>
      </c>
      <c r="CI1326" s="519">
        <v>3744</v>
      </c>
      <c r="CJ1326" s="519">
        <v>8899000</v>
      </c>
      <c r="CK1326" s="519">
        <v>2377</v>
      </c>
      <c r="CL1326" s="519">
        <v>5221</v>
      </c>
      <c r="CM1326" s="519">
        <v>1320</v>
      </c>
      <c r="CN1326" s="519">
        <v>2647962</v>
      </c>
      <c r="CO1326" s="519">
        <v>2006</v>
      </c>
      <c r="CP1326" s="519">
        <v>4830</v>
      </c>
      <c r="CQ1326" s="519">
        <v>47014</v>
      </c>
      <c r="CR1326" s="519">
        <v>97380026</v>
      </c>
      <c r="CS1326" s="519">
        <v>2071</v>
      </c>
      <c r="CT1326" s="519">
        <v>4600</v>
      </c>
      <c r="CU1326" s="519">
        <v>1078</v>
      </c>
      <c r="CV1326" s="519">
        <v>6662411</v>
      </c>
      <c r="CW1326" s="519">
        <v>6180</v>
      </c>
      <c r="CX1326" s="519">
        <v>13650</v>
      </c>
      <c r="CY1326" s="519">
        <v>522</v>
      </c>
      <c r="CZ1326" s="519">
        <v>2125508</v>
      </c>
      <c r="DA1326" s="519">
        <v>4072</v>
      </c>
      <c r="DB1326" s="519">
        <v>10151</v>
      </c>
      <c r="DC1326" s="519">
        <v>1249</v>
      </c>
      <c r="DD1326" s="519">
        <v>9874006</v>
      </c>
      <c r="DE1326" s="519">
        <v>7906</v>
      </c>
      <c r="DF1326" s="519">
        <v>16799</v>
      </c>
      <c r="DG1326" s="519">
        <v>114</v>
      </c>
      <c r="DH1326" s="519">
        <v>773755</v>
      </c>
      <c r="DI1326" s="519">
        <v>6787</v>
      </c>
      <c r="DJ1326" s="519">
        <v>14896</v>
      </c>
      <c r="DK1326" s="519">
        <v>1049</v>
      </c>
      <c r="DL1326" s="519">
        <v>360830</v>
      </c>
      <c r="DM1326" s="519">
        <v>344</v>
      </c>
      <c r="DN1326" s="519">
        <v>576</v>
      </c>
      <c r="DO1326" s="519">
        <v>7392</v>
      </c>
      <c r="DP1326" s="519">
        <v>405580</v>
      </c>
      <c r="DQ1326" s="519">
        <v>55</v>
      </c>
      <c r="DR1326" s="519">
        <v>99</v>
      </c>
      <c r="DS1326" s="519">
        <v>113</v>
      </c>
      <c r="DT1326" s="519">
        <v>302290</v>
      </c>
      <c r="DU1326" s="519">
        <v>2675</v>
      </c>
      <c r="DV1326" s="519">
        <v>5724</v>
      </c>
      <c r="DW1326" s="519">
        <v>93</v>
      </c>
      <c r="DX1326" s="519">
        <v>53706</v>
      </c>
      <c r="DY1326" s="519">
        <v>77739590</v>
      </c>
      <c r="DZ1326" s="519">
        <v>1448</v>
      </c>
      <c r="EA1326" s="519">
        <v>2716</v>
      </c>
      <c r="EB1326" s="519">
        <v>35828</v>
      </c>
      <c r="EC1326" s="519">
        <v>15339</v>
      </c>
      <c r="ED1326" s="519">
        <v>1230</v>
      </c>
      <c r="EE1326" s="519">
        <v>13516145</v>
      </c>
      <c r="EF1326" s="519">
        <v>1466</v>
      </c>
      <c r="EG1326" s="519">
        <v>40</v>
      </c>
      <c r="EH1326" s="519">
        <v>31</v>
      </c>
      <c r="EI1326" s="519"/>
      <c r="EJ1326" s="512"/>
      <c r="EK1326" s="512"/>
      <c r="EL1326" s="512"/>
      <c r="EM1326" s="512"/>
      <c r="EN1326" s="512"/>
      <c r="EO1326" s="512"/>
      <c r="EP1326" s="512"/>
      <c r="EQ1326" s="512"/>
      <c r="ER1326" s="512"/>
      <c r="ES1326" s="512"/>
      <c r="ET1326" s="512"/>
      <c r="EU1326" s="512"/>
      <c r="EV1326" s="512"/>
      <c r="EW1326" s="512"/>
      <c r="EX1326" s="512"/>
      <c r="EY1326" s="512"/>
      <c r="EZ1326" s="514"/>
      <c r="FA1326" s="520">
        <f t="shared" si="2545"/>
        <v>4</v>
      </c>
      <c r="FB1326" s="493">
        <f t="shared" si="2567"/>
        <v>2024</v>
      </c>
      <c r="FC1326" s="498">
        <f t="shared" si="2568"/>
        <v>45383</v>
      </c>
      <c r="FD1326" s="499">
        <f t="shared" si="2569"/>
        <v>30</v>
      </c>
      <c r="FE1326" s="500"/>
      <c r="FF1326" s="515">
        <f t="shared" si="2557"/>
        <v>0.61222461487493784</v>
      </c>
      <c r="FG1326" s="500"/>
      <c r="FH1326" s="481">
        <f t="shared" si="2546"/>
        <v>2.4128592921054715</v>
      </c>
      <c r="FI1326" s="481">
        <f t="shared" si="2547"/>
        <v>1.9267558793253623</v>
      </c>
      <c r="FJ1326" s="481">
        <f t="shared" si="2548"/>
        <v>2.3392997861082967</v>
      </c>
      <c r="FK1326" s="481">
        <f t="shared" si="2549"/>
        <v>1.9297534616683554</v>
      </c>
      <c r="FL1326" s="481">
        <f t="shared" si="2550"/>
        <v>1.4808556396174968</v>
      </c>
      <c r="FM1326" s="481">
        <f t="shared" si="2551"/>
        <v>1.1283075386919621</v>
      </c>
      <c r="FN1326" s="481">
        <f t="shared" si="2552"/>
        <v>1.7748750711619963</v>
      </c>
      <c r="FO1326" s="481">
        <f t="shared" si="2553"/>
        <v>1.133847808210513</v>
      </c>
      <c r="FP1326" s="481">
        <f t="shared" si="2554"/>
        <v>1.4674329501915708</v>
      </c>
      <c r="FQ1326" s="481">
        <f t="shared" si="2555"/>
        <v>1.0842911877394636</v>
      </c>
      <c r="FR1326" s="501"/>
      <c r="FS1326" s="482">
        <f t="shared" si="2578"/>
        <v>0</v>
      </c>
      <c r="FT1326" s="482">
        <f t="shared" si="2578"/>
        <v>117853</v>
      </c>
      <c r="FU1326" s="482">
        <f t="shared" si="2578"/>
        <v>353559</v>
      </c>
      <c r="FV1326" s="482">
        <f t="shared" si="2578"/>
        <v>7306886</v>
      </c>
      <c r="FW1326" s="482">
        <f t="shared" si="2578"/>
        <v>9332831</v>
      </c>
      <c r="FX1326" s="482">
        <f t="shared" si="2578"/>
        <v>9202788</v>
      </c>
      <c r="FY1326" s="482">
        <f t="shared" si="2578"/>
        <v>242787636</v>
      </c>
      <c r="FZ1326" s="482">
        <f t="shared" si="2578"/>
        <v>151734782</v>
      </c>
      <c r="GA1326" s="482">
        <f t="shared" si="2578"/>
        <v>11897685</v>
      </c>
      <c r="GB1326" s="482">
        <f t="shared" si="2579"/>
        <v>54926141</v>
      </c>
      <c r="GC1326" s="482">
        <f t="shared" si="2579"/>
        <v>6944442</v>
      </c>
      <c r="GD1326" s="482">
        <f t="shared" si="2576"/>
        <v>72051</v>
      </c>
      <c r="GE1326" s="482">
        <f t="shared" si="2576"/>
        <v>37851</v>
      </c>
      <c r="GF1326" s="482">
        <f t="shared" si="2576"/>
        <v>9201465</v>
      </c>
      <c r="GG1326" s="482">
        <f t="shared" si="2576"/>
        <v>19547424</v>
      </c>
      <c r="GH1326" s="482">
        <f t="shared" si="2576"/>
        <v>6375600</v>
      </c>
      <c r="GI1326" s="482">
        <f t="shared" si="2576"/>
        <v>216264400</v>
      </c>
      <c r="GJ1326" s="482">
        <f t="shared" si="2576"/>
        <v>14714700</v>
      </c>
      <c r="GK1326" s="482">
        <f t="shared" si="2576"/>
        <v>5298822</v>
      </c>
      <c r="GL1326" s="482">
        <f t="shared" si="2576"/>
        <v>20981951</v>
      </c>
      <c r="GM1326" s="482">
        <f t="shared" si="2576"/>
        <v>1698144</v>
      </c>
      <c r="GN1326" s="482">
        <f t="shared" si="2571"/>
        <v>646812</v>
      </c>
      <c r="GO1326" s="482">
        <f t="shared" si="2574"/>
        <v>604224</v>
      </c>
      <c r="GP1326" s="482">
        <f t="shared" si="2574"/>
        <v>731808</v>
      </c>
      <c r="GQ1326" s="482">
        <f t="shared" si="2574"/>
        <v>145865496</v>
      </c>
      <c r="GR1326" s="482"/>
      <c r="GS1326" s="482"/>
      <c r="GT1326" s="482"/>
      <c r="GU1326" s="482"/>
      <c r="GV1326" s="502"/>
    </row>
    <row r="1327" spans="1:204" ht="9.75" customHeight="1" x14ac:dyDescent="0.2">
      <c r="A1327" s="417" t="str">
        <f t="shared" si="2577"/>
        <v>2024-25APRILRX6</v>
      </c>
      <c r="B1327" s="458" t="str">
        <f t="shared" si="2560"/>
        <v>2024-25</v>
      </c>
      <c r="C1327" s="402" t="s">
        <v>664</v>
      </c>
      <c r="D1327" s="458" t="str">
        <f t="shared" si="2564"/>
        <v>Y63</v>
      </c>
      <c r="E1327" s="458" t="str">
        <f t="shared" si="2565"/>
        <v>North East and Yorkshire</v>
      </c>
      <c r="F1327" s="478" t="s">
        <v>448</v>
      </c>
      <c r="G1327" s="478" t="s">
        <v>690</v>
      </c>
      <c r="H1327" s="510">
        <v>47189</v>
      </c>
      <c r="I1327" s="510">
        <v>31226</v>
      </c>
      <c r="J1327" s="510">
        <v>36806</v>
      </c>
      <c r="K1327" s="510">
        <v>1</v>
      </c>
      <c r="L1327" s="510">
        <v>0</v>
      </c>
      <c r="M1327" s="510">
        <v>0</v>
      </c>
      <c r="N1327" s="510">
        <v>3</v>
      </c>
      <c r="O1327" s="510">
        <v>25</v>
      </c>
      <c r="P1327" s="510">
        <v>236</v>
      </c>
      <c r="Q1327" s="510">
        <v>2259</v>
      </c>
      <c r="R1327" s="510">
        <v>5</v>
      </c>
      <c r="S1327" s="510">
        <v>36955</v>
      </c>
      <c r="T1327" s="510">
        <v>3056</v>
      </c>
      <c r="U1327" s="510">
        <v>1901</v>
      </c>
      <c r="V1327" s="510">
        <v>20636</v>
      </c>
      <c r="W1327" s="510">
        <v>8337</v>
      </c>
      <c r="X1327" s="510">
        <v>546</v>
      </c>
      <c r="Y1327" s="510">
        <v>1228087</v>
      </c>
      <c r="Z1327" s="510">
        <v>402</v>
      </c>
      <c r="AA1327" s="510">
        <v>706</v>
      </c>
      <c r="AB1327" s="510">
        <v>871213</v>
      </c>
      <c r="AC1327" s="510">
        <v>458</v>
      </c>
      <c r="AD1327" s="510">
        <v>812</v>
      </c>
      <c r="AE1327" s="510">
        <v>33326804</v>
      </c>
      <c r="AF1327" s="510">
        <v>1615</v>
      </c>
      <c r="AG1327" s="510">
        <v>3225</v>
      </c>
      <c r="AH1327" s="510">
        <v>31710593</v>
      </c>
      <c r="AI1327" s="510">
        <v>3804</v>
      </c>
      <c r="AJ1327" s="510">
        <v>8978</v>
      </c>
      <c r="AK1327" s="510">
        <v>2715780</v>
      </c>
      <c r="AL1327" s="510">
        <v>4974</v>
      </c>
      <c r="AM1327" s="510">
        <v>10490</v>
      </c>
      <c r="AN1327" s="510" t="s">
        <v>152</v>
      </c>
      <c r="AO1327" s="510">
        <v>1122</v>
      </c>
      <c r="AP1327" s="510">
        <v>951</v>
      </c>
      <c r="AQ1327" s="510">
        <v>2197991</v>
      </c>
      <c r="AR1327" s="510">
        <v>2311</v>
      </c>
      <c r="AS1327" s="510">
        <v>5579</v>
      </c>
      <c r="AT1327" s="510">
        <v>2541</v>
      </c>
      <c r="AU1327" s="510">
        <v>22</v>
      </c>
      <c r="AV1327" s="510">
        <v>128</v>
      </c>
      <c r="AW1327" s="510">
        <v>1958</v>
      </c>
      <c r="AX1327" s="510">
        <v>133</v>
      </c>
      <c r="AY1327" s="510">
        <v>2258</v>
      </c>
      <c r="AZ1327" s="510">
        <v>0</v>
      </c>
      <c r="BA1327" s="510">
        <v>5175</v>
      </c>
      <c r="BB1327" s="510">
        <v>14675889</v>
      </c>
      <c r="BC1327" s="510">
        <v>2836</v>
      </c>
      <c r="BD1327" s="510">
        <v>5235</v>
      </c>
      <c r="BE1327" s="510">
        <v>77</v>
      </c>
      <c r="BF1327" s="510">
        <v>550</v>
      </c>
      <c r="BG1327" s="510">
        <v>2482</v>
      </c>
      <c r="BH1327" s="510">
        <v>2066</v>
      </c>
      <c r="BI1327" s="510">
        <v>20228</v>
      </c>
      <c r="BJ1327" s="510">
        <v>3068</v>
      </c>
      <c r="BK1327" s="510">
        <v>11118</v>
      </c>
      <c r="BL1327" s="510">
        <v>34414</v>
      </c>
      <c r="BM1327" s="510">
        <v>6416</v>
      </c>
      <c r="BN1327" s="510">
        <v>4720</v>
      </c>
      <c r="BO1327" s="510">
        <v>3967</v>
      </c>
      <c r="BP1327" s="510">
        <v>2936</v>
      </c>
      <c r="BQ1327" s="510">
        <v>26993</v>
      </c>
      <c r="BR1327" s="510">
        <v>22311</v>
      </c>
      <c r="BS1327" s="510">
        <v>12585</v>
      </c>
      <c r="BT1327" s="510">
        <v>8938</v>
      </c>
      <c r="BU1327" s="510">
        <v>958</v>
      </c>
      <c r="BV1327" s="510">
        <v>580</v>
      </c>
      <c r="BW1327" s="510">
        <v>52</v>
      </c>
      <c r="BX1327" s="510">
        <v>25786</v>
      </c>
      <c r="BY1327" s="510">
        <v>496</v>
      </c>
      <c r="BZ1327" s="510">
        <v>841</v>
      </c>
      <c r="CA1327" s="510">
        <v>61</v>
      </c>
      <c r="CB1327" s="510">
        <v>21622</v>
      </c>
      <c r="CC1327" s="510">
        <v>354</v>
      </c>
      <c r="CD1327" s="510">
        <v>604</v>
      </c>
      <c r="CE1327" s="510">
        <v>2943</v>
      </c>
      <c r="CF1327" s="510">
        <v>1180679</v>
      </c>
      <c r="CG1327" s="510">
        <v>401</v>
      </c>
      <c r="CH1327" s="510">
        <v>706</v>
      </c>
      <c r="CI1327" s="510">
        <v>2309</v>
      </c>
      <c r="CJ1327" s="510">
        <v>3503391</v>
      </c>
      <c r="CK1327" s="510">
        <v>1517</v>
      </c>
      <c r="CL1327" s="510">
        <v>2854</v>
      </c>
      <c r="CM1327" s="510">
        <v>570</v>
      </c>
      <c r="CN1327" s="510">
        <v>683080</v>
      </c>
      <c r="CO1327" s="510">
        <v>1198</v>
      </c>
      <c r="CP1327" s="510">
        <v>2263</v>
      </c>
      <c r="CQ1327" s="510">
        <v>17757</v>
      </c>
      <c r="CR1327" s="510">
        <v>29140333</v>
      </c>
      <c r="CS1327" s="510">
        <v>1641</v>
      </c>
      <c r="CT1327" s="510">
        <v>3294</v>
      </c>
      <c r="CU1327" s="510">
        <v>776</v>
      </c>
      <c r="CV1327" s="510">
        <v>3254924</v>
      </c>
      <c r="CW1327" s="510">
        <v>4194</v>
      </c>
      <c r="CX1327" s="510">
        <v>9880</v>
      </c>
      <c r="CY1327" s="510">
        <v>68</v>
      </c>
      <c r="CZ1327" s="510">
        <v>400779</v>
      </c>
      <c r="DA1327" s="510">
        <v>5894</v>
      </c>
      <c r="DB1327" s="510">
        <v>13801</v>
      </c>
      <c r="DC1327" s="510">
        <v>1335</v>
      </c>
      <c r="DD1327" s="510">
        <v>9478737</v>
      </c>
      <c r="DE1327" s="510">
        <v>7100</v>
      </c>
      <c r="DF1327" s="510">
        <v>13929</v>
      </c>
      <c r="DG1327" s="510">
        <v>431</v>
      </c>
      <c r="DH1327" s="510">
        <v>3806887</v>
      </c>
      <c r="DI1327" s="510">
        <v>8833</v>
      </c>
      <c r="DJ1327" s="510">
        <v>22768</v>
      </c>
      <c r="DK1327" s="510">
        <v>52</v>
      </c>
      <c r="DL1327" s="510">
        <v>23862</v>
      </c>
      <c r="DM1327" s="510">
        <v>459</v>
      </c>
      <c r="DN1327" s="510">
        <v>768</v>
      </c>
      <c r="DO1327" s="510">
        <v>1729</v>
      </c>
      <c r="DP1327" s="510">
        <v>53357</v>
      </c>
      <c r="DQ1327" s="510">
        <v>31</v>
      </c>
      <c r="DR1327" s="510">
        <v>54</v>
      </c>
      <c r="DS1327" s="510">
        <v>1</v>
      </c>
      <c r="DT1327" s="510">
        <v>6812</v>
      </c>
      <c r="DU1327" s="510">
        <v>6812</v>
      </c>
      <c r="DV1327" s="510">
        <v>6812</v>
      </c>
      <c r="DW1327" s="510">
        <v>1</v>
      </c>
      <c r="DX1327" s="510">
        <v>18037</v>
      </c>
      <c r="DY1327" s="510">
        <v>22512909</v>
      </c>
      <c r="DZ1327" s="510">
        <v>1248</v>
      </c>
      <c r="EA1327" s="510">
        <v>2208</v>
      </c>
      <c r="EB1327" s="510">
        <v>9526</v>
      </c>
      <c r="EC1327" s="510">
        <v>2675</v>
      </c>
      <c r="ED1327" s="510">
        <v>639</v>
      </c>
      <c r="EE1327" s="510">
        <v>3839170</v>
      </c>
      <c r="EF1327" s="510">
        <v>5381</v>
      </c>
      <c r="EG1327" s="510">
        <v>42</v>
      </c>
      <c r="EH1327" s="510">
        <v>4</v>
      </c>
      <c r="EI1327" s="510"/>
      <c r="EJ1327" s="479"/>
      <c r="EK1327" s="479"/>
      <c r="EL1327" s="479"/>
      <c r="EM1327" s="479"/>
      <c r="EN1327" s="479"/>
      <c r="EO1327" s="479"/>
      <c r="EP1327" s="479"/>
      <c r="EQ1327" s="479"/>
      <c r="ER1327" s="479"/>
      <c r="ES1327" s="479"/>
      <c r="ET1327" s="479"/>
      <c r="EU1327" s="479"/>
      <c r="EV1327" s="479"/>
      <c r="EW1327" s="479"/>
      <c r="EX1327" s="479"/>
      <c r="EY1327" s="479"/>
      <c r="EZ1327" s="476"/>
      <c r="FA1327" s="446">
        <f t="shared" si="2545"/>
        <v>4</v>
      </c>
      <c r="FB1327" s="417">
        <f t="shared" si="2567"/>
        <v>2024</v>
      </c>
      <c r="FC1327" s="448">
        <f t="shared" si="2568"/>
        <v>45383</v>
      </c>
      <c r="FD1327" s="449">
        <f t="shared" si="2569"/>
        <v>30</v>
      </c>
      <c r="FE1327" s="450"/>
      <c r="FF1327" s="451">
        <f t="shared" si="2557"/>
        <v>0.61312056737588649</v>
      </c>
      <c r="FG1327" s="450"/>
      <c r="FH1327" s="452">
        <f t="shared" si="2546"/>
        <v>2.0994764397905761</v>
      </c>
      <c r="FI1327" s="452">
        <f t="shared" si="2547"/>
        <v>1.544502617801047</v>
      </c>
      <c r="FJ1327" s="452">
        <f t="shared" si="2548"/>
        <v>2.0867964229352971</v>
      </c>
      <c r="FK1327" s="452">
        <f t="shared" si="2549"/>
        <v>1.5444502893214098</v>
      </c>
      <c r="FL1327" s="452">
        <f t="shared" si="2550"/>
        <v>1.3080538864120954</v>
      </c>
      <c r="FM1327" s="452">
        <f t="shared" si="2551"/>
        <v>1.0811688311688312</v>
      </c>
      <c r="FN1327" s="452">
        <f t="shared" si="2552"/>
        <v>1.5095358042461318</v>
      </c>
      <c r="FO1327" s="452">
        <f t="shared" si="2553"/>
        <v>1.0720882811562913</v>
      </c>
      <c r="FP1327" s="452">
        <f t="shared" si="2554"/>
        <v>1.7545787545787546</v>
      </c>
      <c r="FQ1327" s="452">
        <f t="shared" si="2555"/>
        <v>1.0622710622710623</v>
      </c>
      <c r="FR1327" s="453"/>
      <c r="FS1327" s="446">
        <f t="shared" si="2578"/>
        <v>0</v>
      </c>
      <c r="FT1327" s="446">
        <f t="shared" si="2578"/>
        <v>0</v>
      </c>
      <c r="FU1327" s="446">
        <f t="shared" si="2578"/>
        <v>93678</v>
      </c>
      <c r="FV1327" s="446">
        <f t="shared" si="2578"/>
        <v>780650</v>
      </c>
      <c r="FW1327" s="446">
        <f t="shared" si="2578"/>
        <v>2157536</v>
      </c>
      <c r="FX1327" s="446">
        <f t="shared" si="2578"/>
        <v>1543612</v>
      </c>
      <c r="FY1327" s="446">
        <f t="shared" si="2578"/>
        <v>66551100</v>
      </c>
      <c r="FZ1327" s="446">
        <f t="shared" si="2578"/>
        <v>74849586</v>
      </c>
      <c r="GA1327" s="446">
        <f t="shared" si="2578"/>
        <v>5727540</v>
      </c>
      <c r="GB1327" s="446">
        <f t="shared" si="2579"/>
        <v>27091125</v>
      </c>
      <c r="GC1327" s="446">
        <f t="shared" si="2579"/>
        <v>5305629</v>
      </c>
      <c r="GD1327" s="446">
        <f t="shared" si="2576"/>
        <v>43732</v>
      </c>
      <c r="GE1327" s="446">
        <f t="shared" si="2576"/>
        <v>36844</v>
      </c>
      <c r="GF1327" s="446">
        <f t="shared" si="2576"/>
        <v>2077758</v>
      </c>
      <c r="GG1327" s="446">
        <f t="shared" si="2576"/>
        <v>6589886</v>
      </c>
      <c r="GH1327" s="446">
        <f t="shared" si="2576"/>
        <v>1289910</v>
      </c>
      <c r="GI1327" s="446">
        <f t="shared" si="2576"/>
        <v>58491558</v>
      </c>
      <c r="GJ1327" s="446">
        <f t="shared" si="2576"/>
        <v>7666880</v>
      </c>
      <c r="GK1327" s="446">
        <f t="shared" si="2576"/>
        <v>938468</v>
      </c>
      <c r="GL1327" s="446">
        <f t="shared" si="2576"/>
        <v>18595215</v>
      </c>
      <c r="GM1327" s="446">
        <f t="shared" si="2576"/>
        <v>9813008</v>
      </c>
      <c r="GN1327" s="446">
        <f t="shared" si="2571"/>
        <v>6812</v>
      </c>
      <c r="GO1327" s="446">
        <f t="shared" si="2574"/>
        <v>39936</v>
      </c>
      <c r="GP1327" s="446">
        <f t="shared" si="2574"/>
        <v>93366</v>
      </c>
      <c r="GQ1327" s="446">
        <f t="shared" si="2574"/>
        <v>39825696</v>
      </c>
      <c r="GR1327" s="446"/>
      <c r="GS1327" s="446"/>
      <c r="GT1327" s="446"/>
      <c r="GU1327" s="446"/>
      <c r="GV1327" s="416"/>
    </row>
    <row r="1328" spans="1:204" ht="9.75" customHeight="1" x14ac:dyDescent="0.2">
      <c r="A1328" s="417" t="str">
        <f t="shared" si="2577"/>
        <v>2024-25APRILRX7</v>
      </c>
      <c r="B1328" s="458" t="str">
        <f t="shared" si="2560"/>
        <v>2024-25</v>
      </c>
      <c r="C1328" s="402" t="s">
        <v>664</v>
      </c>
      <c r="D1328" s="458" t="str">
        <f t="shared" si="2564"/>
        <v>Y62</v>
      </c>
      <c r="E1328" s="458" t="str">
        <f t="shared" si="2565"/>
        <v>North West</v>
      </c>
      <c r="F1328" s="478" t="s">
        <v>449</v>
      </c>
      <c r="G1328" s="478" t="s">
        <v>691</v>
      </c>
      <c r="H1328" s="510">
        <v>118313</v>
      </c>
      <c r="I1328" s="510">
        <v>88463</v>
      </c>
      <c r="J1328" s="510">
        <v>5576</v>
      </c>
      <c r="K1328" s="510">
        <v>0</v>
      </c>
      <c r="L1328" s="510">
        <v>0</v>
      </c>
      <c r="M1328" s="510">
        <v>0</v>
      </c>
      <c r="N1328" s="510">
        <v>0</v>
      </c>
      <c r="O1328" s="510">
        <v>0</v>
      </c>
      <c r="P1328" s="510">
        <v>390</v>
      </c>
      <c r="Q1328" s="510">
        <v>175</v>
      </c>
      <c r="R1328" s="510">
        <v>855</v>
      </c>
      <c r="S1328" s="510">
        <v>92727</v>
      </c>
      <c r="T1328" s="510">
        <v>8832</v>
      </c>
      <c r="U1328" s="510">
        <v>5720</v>
      </c>
      <c r="V1328" s="510">
        <v>48712</v>
      </c>
      <c r="W1328" s="510">
        <v>16038</v>
      </c>
      <c r="X1328" s="510">
        <v>1244</v>
      </c>
      <c r="Y1328" s="510">
        <v>4063718</v>
      </c>
      <c r="Z1328" s="510">
        <v>460</v>
      </c>
      <c r="AA1328" s="510">
        <v>781</v>
      </c>
      <c r="AB1328" s="510">
        <v>3146346</v>
      </c>
      <c r="AC1328" s="510">
        <v>550</v>
      </c>
      <c r="AD1328" s="510">
        <v>958</v>
      </c>
      <c r="AE1328" s="510">
        <v>63691655</v>
      </c>
      <c r="AF1328" s="510">
        <v>1308</v>
      </c>
      <c r="AG1328" s="510">
        <v>2485</v>
      </c>
      <c r="AH1328" s="510">
        <v>92028876</v>
      </c>
      <c r="AI1328" s="510">
        <v>5738</v>
      </c>
      <c r="AJ1328" s="510">
        <v>12635</v>
      </c>
      <c r="AK1328" s="510">
        <v>8024479</v>
      </c>
      <c r="AL1328" s="510">
        <v>6451</v>
      </c>
      <c r="AM1328" s="510">
        <v>14155</v>
      </c>
      <c r="AN1328" s="510">
        <v>1647</v>
      </c>
      <c r="AO1328" s="510">
        <v>3714</v>
      </c>
      <c r="AP1328" s="510">
        <v>3107</v>
      </c>
      <c r="AQ1328" s="510">
        <v>6452971</v>
      </c>
      <c r="AR1328" s="510">
        <v>2077</v>
      </c>
      <c r="AS1328" s="510">
        <v>4217</v>
      </c>
      <c r="AT1328" s="510">
        <v>12863</v>
      </c>
      <c r="AU1328" s="510">
        <v>879</v>
      </c>
      <c r="AV1328" s="510">
        <v>7488</v>
      </c>
      <c r="AW1328" s="510">
        <v>55</v>
      </c>
      <c r="AX1328" s="510">
        <v>443</v>
      </c>
      <c r="AY1328" s="510">
        <v>4053</v>
      </c>
      <c r="AZ1328" s="510">
        <v>5</v>
      </c>
      <c r="BA1328" s="510">
        <v>6477</v>
      </c>
      <c r="BB1328" s="510">
        <v>18922442</v>
      </c>
      <c r="BC1328" s="510">
        <v>2921</v>
      </c>
      <c r="BD1328" s="510">
        <v>7084</v>
      </c>
      <c r="BE1328" s="510">
        <v>603</v>
      </c>
      <c r="BF1328" s="510">
        <v>2062</v>
      </c>
      <c r="BG1328" s="510">
        <v>2824</v>
      </c>
      <c r="BH1328" s="510">
        <v>988</v>
      </c>
      <c r="BI1328" s="510">
        <v>48188</v>
      </c>
      <c r="BJ1328" s="510">
        <v>6165</v>
      </c>
      <c r="BK1328" s="510">
        <v>25511</v>
      </c>
      <c r="BL1328" s="510">
        <v>79864</v>
      </c>
      <c r="BM1328" s="510">
        <v>16921</v>
      </c>
      <c r="BN1328" s="510">
        <v>14004</v>
      </c>
      <c r="BO1328" s="510">
        <v>10784</v>
      </c>
      <c r="BP1328" s="510">
        <v>9082</v>
      </c>
      <c r="BQ1328" s="510">
        <v>60790</v>
      </c>
      <c r="BR1328" s="510">
        <v>50981</v>
      </c>
      <c r="BS1328" s="510">
        <v>24661</v>
      </c>
      <c r="BT1328" s="510">
        <v>16911</v>
      </c>
      <c r="BU1328" s="510">
        <v>1798</v>
      </c>
      <c r="BV1328" s="510">
        <v>1291</v>
      </c>
      <c r="BW1328" s="510">
        <v>171</v>
      </c>
      <c r="BX1328" s="510">
        <v>84097</v>
      </c>
      <c r="BY1328" s="510">
        <v>492</v>
      </c>
      <c r="BZ1328" s="510">
        <v>845</v>
      </c>
      <c r="CA1328" s="510">
        <v>80</v>
      </c>
      <c r="CB1328" s="510">
        <v>40262</v>
      </c>
      <c r="CC1328" s="510">
        <v>503</v>
      </c>
      <c r="CD1328" s="510">
        <v>913</v>
      </c>
      <c r="CE1328" s="510">
        <v>8581</v>
      </c>
      <c r="CF1328" s="510">
        <v>3939359</v>
      </c>
      <c r="CG1328" s="510">
        <v>459</v>
      </c>
      <c r="CH1328" s="510">
        <v>777</v>
      </c>
      <c r="CI1328" s="510">
        <v>5377</v>
      </c>
      <c r="CJ1328" s="510">
        <v>7268847</v>
      </c>
      <c r="CK1328" s="510">
        <v>1352</v>
      </c>
      <c r="CL1328" s="510">
        <v>2552</v>
      </c>
      <c r="CM1328" s="510">
        <v>2409</v>
      </c>
      <c r="CN1328" s="510">
        <v>3088903</v>
      </c>
      <c r="CO1328" s="510">
        <v>1282</v>
      </c>
      <c r="CP1328" s="510">
        <v>2726</v>
      </c>
      <c r="CQ1328" s="510">
        <v>40926</v>
      </c>
      <c r="CR1328" s="510">
        <v>53333905</v>
      </c>
      <c r="CS1328" s="510">
        <v>1303</v>
      </c>
      <c r="CT1328" s="510">
        <v>2467</v>
      </c>
      <c r="CU1328" s="510">
        <v>1928</v>
      </c>
      <c r="CV1328" s="510">
        <v>8910579</v>
      </c>
      <c r="CW1328" s="510">
        <v>4622</v>
      </c>
      <c r="CX1328" s="510">
        <v>10254</v>
      </c>
      <c r="CY1328" s="510">
        <v>1198</v>
      </c>
      <c r="CZ1328" s="510">
        <v>6134639</v>
      </c>
      <c r="DA1328" s="510">
        <v>5121</v>
      </c>
      <c r="DB1328" s="510">
        <v>11577</v>
      </c>
      <c r="DC1328" s="510">
        <v>1447</v>
      </c>
      <c r="DD1328" s="510">
        <v>11935875</v>
      </c>
      <c r="DE1328" s="510">
        <v>8249</v>
      </c>
      <c r="DF1328" s="510">
        <v>17434</v>
      </c>
      <c r="DG1328" s="510">
        <v>464</v>
      </c>
      <c r="DH1328" s="510">
        <v>5613066</v>
      </c>
      <c r="DI1328" s="510">
        <v>12097</v>
      </c>
      <c r="DJ1328" s="510">
        <v>31421</v>
      </c>
      <c r="DK1328" s="510">
        <v>276</v>
      </c>
      <c r="DL1328" s="510">
        <v>83674</v>
      </c>
      <c r="DM1328" s="510">
        <v>303</v>
      </c>
      <c r="DN1328" s="510">
        <v>538</v>
      </c>
      <c r="DO1328" s="510">
        <v>5057</v>
      </c>
      <c r="DP1328" s="510">
        <v>161943</v>
      </c>
      <c r="DQ1328" s="510">
        <v>32</v>
      </c>
      <c r="DR1328" s="510">
        <v>57</v>
      </c>
      <c r="DS1328" s="510">
        <v>115</v>
      </c>
      <c r="DT1328" s="510">
        <v>165169</v>
      </c>
      <c r="DU1328" s="510">
        <v>1436</v>
      </c>
      <c r="DV1328" s="510">
        <v>2653</v>
      </c>
      <c r="DW1328" s="510">
        <v>102</v>
      </c>
      <c r="DX1328" s="510">
        <v>48060</v>
      </c>
      <c r="DY1328" s="510">
        <v>86361313</v>
      </c>
      <c r="DZ1328" s="510">
        <v>1797</v>
      </c>
      <c r="EA1328" s="510">
        <v>3248</v>
      </c>
      <c r="EB1328" s="510">
        <v>34653</v>
      </c>
      <c r="EC1328" s="510">
        <v>14825</v>
      </c>
      <c r="ED1328" s="510">
        <v>3905</v>
      </c>
      <c r="EE1328" s="510">
        <v>25156030</v>
      </c>
      <c r="EF1328" s="510">
        <v>6884</v>
      </c>
      <c r="EG1328" s="510">
        <v>42</v>
      </c>
      <c r="EH1328" s="510">
        <v>2</v>
      </c>
      <c r="EI1328" s="510"/>
      <c r="EJ1328" s="479"/>
      <c r="EK1328" s="479"/>
      <c r="EL1328" s="479"/>
      <c r="EM1328" s="479"/>
      <c r="EN1328" s="479"/>
      <c r="EO1328" s="479"/>
      <c r="EP1328" s="479"/>
      <c r="EQ1328" s="479"/>
      <c r="ER1328" s="479"/>
      <c r="ES1328" s="479"/>
      <c r="ET1328" s="479"/>
      <c r="EU1328" s="479"/>
      <c r="EV1328" s="479"/>
      <c r="EW1328" s="479"/>
      <c r="EX1328" s="479"/>
      <c r="EY1328" s="479"/>
      <c r="EZ1328" s="476"/>
      <c r="FA1328" s="446">
        <f t="shared" si="2545"/>
        <v>4</v>
      </c>
      <c r="FB1328" s="417">
        <f t="shared" si="2567"/>
        <v>2024</v>
      </c>
      <c r="FC1328" s="448">
        <f t="shared" si="2568"/>
        <v>45383</v>
      </c>
      <c r="FD1328" s="449">
        <f t="shared" si="2569"/>
        <v>30</v>
      </c>
      <c r="FE1328" s="450"/>
      <c r="FF1328" s="451">
        <f t="shared" si="2557"/>
        <v>0.59902866619284534</v>
      </c>
      <c r="FG1328" s="450"/>
      <c r="FH1328" s="452">
        <f t="shared" si="2546"/>
        <v>1.9158740942028984</v>
      </c>
      <c r="FI1328" s="452">
        <f t="shared" si="2547"/>
        <v>1.5855978260869565</v>
      </c>
      <c r="FJ1328" s="452">
        <f t="shared" si="2548"/>
        <v>1.8853146853146854</v>
      </c>
      <c r="FK1328" s="452">
        <f t="shared" si="2549"/>
        <v>1.5877622377622378</v>
      </c>
      <c r="FL1328" s="452">
        <f t="shared" si="2550"/>
        <v>1.2479471177533257</v>
      </c>
      <c r="FM1328" s="452">
        <f t="shared" si="2551"/>
        <v>1.0465798981770407</v>
      </c>
      <c r="FN1328" s="452">
        <f t="shared" si="2552"/>
        <v>1.5376605561790746</v>
      </c>
      <c r="FO1328" s="452">
        <f t="shared" si="2553"/>
        <v>1.0544332210998877</v>
      </c>
      <c r="FP1328" s="452">
        <f t="shared" si="2554"/>
        <v>1.4453376205787782</v>
      </c>
      <c r="FQ1328" s="452">
        <f t="shared" si="2555"/>
        <v>1.037781350482315</v>
      </c>
      <c r="FR1328" s="453"/>
      <c r="FS1328" s="446">
        <f t="shared" si="2578"/>
        <v>0</v>
      </c>
      <c r="FT1328" s="446">
        <f t="shared" si="2578"/>
        <v>0</v>
      </c>
      <c r="FU1328" s="446">
        <f t="shared" si="2578"/>
        <v>0</v>
      </c>
      <c r="FV1328" s="446">
        <f t="shared" si="2578"/>
        <v>0</v>
      </c>
      <c r="FW1328" s="446">
        <f t="shared" si="2578"/>
        <v>6897792</v>
      </c>
      <c r="FX1328" s="446">
        <f t="shared" si="2578"/>
        <v>5479760</v>
      </c>
      <c r="FY1328" s="446">
        <f t="shared" si="2578"/>
        <v>121049320</v>
      </c>
      <c r="FZ1328" s="446">
        <f t="shared" si="2578"/>
        <v>202640130</v>
      </c>
      <c r="GA1328" s="446">
        <f t="shared" si="2578"/>
        <v>17608820</v>
      </c>
      <c r="GB1328" s="446">
        <f t="shared" si="2579"/>
        <v>45883068</v>
      </c>
      <c r="GC1328" s="446">
        <f t="shared" si="2579"/>
        <v>13102219</v>
      </c>
      <c r="GD1328" s="446">
        <f t="shared" si="2576"/>
        <v>144495</v>
      </c>
      <c r="GE1328" s="446">
        <f t="shared" si="2576"/>
        <v>73040</v>
      </c>
      <c r="GF1328" s="446">
        <f t="shared" si="2576"/>
        <v>6667437</v>
      </c>
      <c r="GG1328" s="446">
        <f t="shared" si="2576"/>
        <v>13722104</v>
      </c>
      <c r="GH1328" s="446">
        <f t="shared" si="2576"/>
        <v>6566934</v>
      </c>
      <c r="GI1328" s="446">
        <f t="shared" si="2576"/>
        <v>100964442</v>
      </c>
      <c r="GJ1328" s="446">
        <f t="shared" si="2576"/>
        <v>19769712</v>
      </c>
      <c r="GK1328" s="446">
        <f t="shared" si="2576"/>
        <v>13869246</v>
      </c>
      <c r="GL1328" s="446">
        <f t="shared" si="2576"/>
        <v>25226998</v>
      </c>
      <c r="GM1328" s="446">
        <f t="shared" si="2576"/>
        <v>14579344</v>
      </c>
      <c r="GN1328" s="446">
        <f t="shared" si="2571"/>
        <v>305095</v>
      </c>
      <c r="GO1328" s="446">
        <f t="shared" si="2574"/>
        <v>148488</v>
      </c>
      <c r="GP1328" s="446">
        <f t="shared" si="2574"/>
        <v>288249</v>
      </c>
      <c r="GQ1328" s="446">
        <f t="shared" si="2574"/>
        <v>156098880</v>
      </c>
      <c r="GR1328" s="446"/>
      <c r="GS1328" s="446"/>
      <c r="GT1328" s="446"/>
      <c r="GU1328" s="446"/>
      <c r="GV1328" s="416"/>
    </row>
    <row r="1329" spans="1:204" ht="9.75" customHeight="1" x14ac:dyDescent="0.2">
      <c r="A1329" s="417" t="str">
        <f t="shared" si="2577"/>
        <v>2024-25APRILRYE</v>
      </c>
      <c r="B1329" s="458" t="str">
        <f t="shared" si="2560"/>
        <v>2024-25</v>
      </c>
      <c r="C1329" s="402" t="s">
        <v>664</v>
      </c>
      <c r="D1329" s="458" t="str">
        <f t="shared" si="2564"/>
        <v>Y59</v>
      </c>
      <c r="E1329" s="458" t="str">
        <f t="shared" si="2565"/>
        <v>South East</v>
      </c>
      <c r="F1329" s="478" t="s">
        <v>456</v>
      </c>
      <c r="G1329" s="478" t="s">
        <v>692</v>
      </c>
      <c r="H1329" s="510">
        <v>78127</v>
      </c>
      <c r="I1329" s="510">
        <v>46580</v>
      </c>
      <c r="J1329" s="510">
        <v>334868</v>
      </c>
      <c r="K1329" s="510">
        <v>7</v>
      </c>
      <c r="L1329" s="510">
        <v>1</v>
      </c>
      <c r="M1329" s="510">
        <v>5</v>
      </c>
      <c r="N1329" s="510">
        <v>50</v>
      </c>
      <c r="O1329" s="510">
        <v>130</v>
      </c>
      <c r="P1329" s="510">
        <v>242</v>
      </c>
      <c r="Q1329" s="510">
        <v>18</v>
      </c>
      <c r="R1329" s="510">
        <v>252</v>
      </c>
      <c r="S1329" s="510">
        <v>50546</v>
      </c>
      <c r="T1329" s="510">
        <v>3598</v>
      </c>
      <c r="U1329" s="510">
        <v>2319</v>
      </c>
      <c r="V1329" s="510">
        <v>25037</v>
      </c>
      <c r="W1329" s="510">
        <v>12821</v>
      </c>
      <c r="X1329" s="510">
        <v>694</v>
      </c>
      <c r="Y1329" s="510">
        <v>1836550</v>
      </c>
      <c r="Z1329" s="510">
        <v>510</v>
      </c>
      <c r="AA1329" s="510">
        <v>929</v>
      </c>
      <c r="AB1329" s="510">
        <v>1376445</v>
      </c>
      <c r="AC1329" s="510">
        <v>594</v>
      </c>
      <c r="AD1329" s="510">
        <v>1069</v>
      </c>
      <c r="AE1329" s="510">
        <v>41560820</v>
      </c>
      <c r="AF1329" s="510">
        <v>1660</v>
      </c>
      <c r="AG1329" s="510">
        <v>3274</v>
      </c>
      <c r="AH1329" s="510">
        <v>95334245</v>
      </c>
      <c r="AI1329" s="510">
        <v>7436</v>
      </c>
      <c r="AJ1329" s="510">
        <v>16425</v>
      </c>
      <c r="AK1329" s="510">
        <v>6152041</v>
      </c>
      <c r="AL1329" s="510">
        <v>8865</v>
      </c>
      <c r="AM1329" s="510">
        <v>18462</v>
      </c>
      <c r="AN1329" s="510">
        <v>25</v>
      </c>
      <c r="AO1329" s="510">
        <v>2137</v>
      </c>
      <c r="AP1329" s="510">
        <v>225</v>
      </c>
      <c r="AQ1329" s="510">
        <v>497736</v>
      </c>
      <c r="AR1329" s="510">
        <v>2212</v>
      </c>
      <c r="AS1329" s="510">
        <v>4318</v>
      </c>
      <c r="AT1329" s="510">
        <v>6219</v>
      </c>
      <c r="AU1329" s="510">
        <v>144</v>
      </c>
      <c r="AV1329" s="510">
        <v>846</v>
      </c>
      <c r="AW1329" s="510">
        <v>799</v>
      </c>
      <c r="AX1329" s="510">
        <v>533</v>
      </c>
      <c r="AY1329" s="510">
        <v>4696</v>
      </c>
      <c r="AZ1329" s="510">
        <v>977</v>
      </c>
      <c r="BA1329" s="510">
        <v>934</v>
      </c>
      <c r="BB1329" s="510">
        <v>1815802</v>
      </c>
      <c r="BC1329" s="510">
        <v>1944</v>
      </c>
      <c r="BD1329" s="510">
        <v>3614</v>
      </c>
      <c r="BE1329" s="510">
        <v>54</v>
      </c>
      <c r="BF1329" s="510">
        <v>357</v>
      </c>
      <c r="BG1329" s="510">
        <v>423</v>
      </c>
      <c r="BH1329" s="510">
        <v>100</v>
      </c>
      <c r="BI1329" s="510">
        <v>24991</v>
      </c>
      <c r="BJ1329" s="510">
        <v>2472</v>
      </c>
      <c r="BK1329" s="510">
        <v>16864</v>
      </c>
      <c r="BL1329" s="510">
        <v>44327</v>
      </c>
      <c r="BM1329" s="510">
        <v>7396</v>
      </c>
      <c r="BN1329" s="510">
        <v>5603</v>
      </c>
      <c r="BO1329" s="510">
        <v>4748</v>
      </c>
      <c r="BP1329" s="510">
        <v>3639</v>
      </c>
      <c r="BQ1329" s="510">
        <v>32786</v>
      </c>
      <c r="BR1329" s="510">
        <v>26611</v>
      </c>
      <c r="BS1329" s="510">
        <v>21239</v>
      </c>
      <c r="BT1329" s="510">
        <v>14248</v>
      </c>
      <c r="BU1329" s="510">
        <v>1239</v>
      </c>
      <c r="BV1329" s="510">
        <v>847</v>
      </c>
      <c r="BW1329" s="510">
        <v>115</v>
      </c>
      <c r="BX1329" s="510">
        <v>73605</v>
      </c>
      <c r="BY1329" s="510">
        <v>640</v>
      </c>
      <c r="BZ1329" s="510">
        <v>1247</v>
      </c>
      <c r="CA1329" s="510">
        <v>69</v>
      </c>
      <c r="CB1329" s="510">
        <v>32409</v>
      </c>
      <c r="CC1329" s="510">
        <v>470</v>
      </c>
      <c r="CD1329" s="510">
        <v>925</v>
      </c>
      <c r="CE1329" s="510">
        <v>3414</v>
      </c>
      <c r="CF1329" s="510">
        <v>1730536</v>
      </c>
      <c r="CG1329" s="510">
        <v>507</v>
      </c>
      <c r="CH1329" s="510">
        <v>920</v>
      </c>
      <c r="CI1329" s="510">
        <v>2030</v>
      </c>
      <c r="CJ1329" s="510">
        <v>3377242</v>
      </c>
      <c r="CK1329" s="510">
        <v>1664</v>
      </c>
      <c r="CL1329" s="510">
        <v>3230</v>
      </c>
      <c r="CM1329" s="510">
        <v>538</v>
      </c>
      <c r="CN1329" s="510">
        <v>773411</v>
      </c>
      <c r="CO1329" s="510">
        <v>1438</v>
      </c>
      <c r="CP1329" s="510">
        <v>2795</v>
      </c>
      <c r="CQ1329" s="510">
        <v>22469</v>
      </c>
      <c r="CR1329" s="510">
        <v>37410167</v>
      </c>
      <c r="CS1329" s="510">
        <v>1665</v>
      </c>
      <c r="CT1329" s="510">
        <v>3291</v>
      </c>
      <c r="CU1329" s="510">
        <v>1853</v>
      </c>
      <c r="CV1329" s="510">
        <v>10421574</v>
      </c>
      <c r="CW1329" s="510">
        <v>5624</v>
      </c>
      <c r="CX1329" s="510">
        <v>10503</v>
      </c>
      <c r="CY1329" s="510">
        <v>718</v>
      </c>
      <c r="CZ1329" s="510">
        <v>3479334</v>
      </c>
      <c r="DA1329" s="510">
        <v>4846</v>
      </c>
      <c r="DB1329" s="510">
        <v>9619</v>
      </c>
      <c r="DC1329" s="510">
        <v>190</v>
      </c>
      <c r="DD1329" s="510">
        <v>2785785</v>
      </c>
      <c r="DE1329" s="510">
        <v>14662</v>
      </c>
      <c r="DF1329" s="510">
        <v>24389</v>
      </c>
      <c r="DG1329" s="510">
        <v>69</v>
      </c>
      <c r="DH1329" s="510">
        <v>681576</v>
      </c>
      <c r="DI1329" s="510">
        <v>9878</v>
      </c>
      <c r="DJ1329" s="510">
        <v>20426</v>
      </c>
      <c r="DK1329" s="510">
        <v>248</v>
      </c>
      <c r="DL1329" s="510">
        <v>84581</v>
      </c>
      <c r="DM1329" s="510">
        <v>341</v>
      </c>
      <c r="DN1329" s="510">
        <v>580</v>
      </c>
      <c r="DO1329" s="510">
        <v>2170</v>
      </c>
      <c r="DP1329" s="510">
        <v>94555</v>
      </c>
      <c r="DQ1329" s="510">
        <v>44</v>
      </c>
      <c r="DR1329" s="510">
        <v>89</v>
      </c>
      <c r="DS1329" s="510">
        <v>47</v>
      </c>
      <c r="DT1329" s="510">
        <v>168381</v>
      </c>
      <c r="DU1329" s="510">
        <v>3583</v>
      </c>
      <c r="DV1329" s="510">
        <v>6183</v>
      </c>
      <c r="DW1329" s="510">
        <v>44</v>
      </c>
      <c r="DX1329" s="510">
        <v>28379</v>
      </c>
      <c r="DY1329" s="510">
        <v>42202538</v>
      </c>
      <c r="DZ1329" s="510">
        <v>1487</v>
      </c>
      <c r="EA1329" s="510">
        <v>2580</v>
      </c>
      <c r="EB1329" s="510">
        <v>15888</v>
      </c>
      <c r="EC1329" s="510">
        <v>5143</v>
      </c>
      <c r="ED1329" s="510">
        <v>1702</v>
      </c>
      <c r="EE1329" s="510">
        <v>11700624</v>
      </c>
      <c r="EF1329" s="510">
        <v>292</v>
      </c>
      <c r="EG1329" s="510">
        <v>31</v>
      </c>
      <c r="EH1329" s="510">
        <v>948</v>
      </c>
      <c r="EI1329" s="510"/>
      <c r="EJ1329" s="479"/>
      <c r="EK1329" s="479"/>
      <c r="EL1329" s="479"/>
      <c r="EM1329" s="479"/>
      <c r="EN1329" s="479"/>
      <c r="EO1329" s="479"/>
      <c r="EP1329" s="479"/>
      <c r="EQ1329" s="479"/>
      <c r="ER1329" s="479"/>
      <c r="ES1329" s="479"/>
      <c r="ET1329" s="479"/>
      <c r="EU1329" s="479"/>
      <c r="EV1329" s="479"/>
      <c r="EW1329" s="479"/>
      <c r="EX1329" s="479"/>
      <c r="EY1329" s="479"/>
      <c r="EZ1329" s="476"/>
      <c r="FA1329" s="482">
        <f t="shared" si="2545"/>
        <v>4</v>
      </c>
      <c r="FB1329" s="493">
        <f t="shared" si="2567"/>
        <v>2024</v>
      </c>
      <c r="FC1329" s="498">
        <f t="shared" si="2568"/>
        <v>45383</v>
      </c>
      <c r="FD1329" s="499">
        <f t="shared" si="2569"/>
        <v>30</v>
      </c>
      <c r="FE1329" s="450"/>
      <c r="FF1329" s="451">
        <f t="shared" si="2557"/>
        <v>0.6466030989272944</v>
      </c>
      <c r="FG1329" s="450"/>
      <c r="FH1329" s="452">
        <f t="shared" si="2546"/>
        <v>2.0555864369093939</v>
      </c>
      <c r="FI1329" s="452">
        <f t="shared" si="2547"/>
        <v>1.5572540300166759</v>
      </c>
      <c r="FJ1329" s="452">
        <f t="shared" si="2548"/>
        <v>2.0474342388960758</v>
      </c>
      <c r="FK1329" s="452">
        <f t="shared" si="2549"/>
        <v>1.5692108667529108</v>
      </c>
      <c r="FL1329" s="452">
        <f t="shared" si="2550"/>
        <v>1.3095019371330432</v>
      </c>
      <c r="FM1329" s="452">
        <f t="shared" si="2551"/>
        <v>1.0628669569037823</v>
      </c>
      <c r="FN1329" s="452">
        <f t="shared" si="2552"/>
        <v>1.6565790499961002</v>
      </c>
      <c r="FO1329" s="452">
        <f t="shared" si="2553"/>
        <v>1.1113017705327197</v>
      </c>
      <c r="FP1329" s="452">
        <f t="shared" si="2554"/>
        <v>1.7853025936599423</v>
      </c>
      <c r="FQ1329" s="452">
        <f t="shared" si="2555"/>
        <v>1.2204610951008645</v>
      </c>
      <c r="FR1329" s="453"/>
      <c r="FS1329" s="446">
        <f t="shared" si="2578"/>
        <v>46580</v>
      </c>
      <c r="FT1329" s="446">
        <f t="shared" si="2578"/>
        <v>232900</v>
      </c>
      <c r="FU1329" s="446">
        <f t="shared" si="2578"/>
        <v>2329000</v>
      </c>
      <c r="FV1329" s="446">
        <f t="shared" si="2578"/>
        <v>6055400</v>
      </c>
      <c r="FW1329" s="446">
        <f t="shared" si="2578"/>
        <v>3342542</v>
      </c>
      <c r="FX1329" s="446">
        <f t="shared" si="2578"/>
        <v>2479011</v>
      </c>
      <c r="FY1329" s="446">
        <f t="shared" si="2578"/>
        <v>81971138</v>
      </c>
      <c r="FZ1329" s="446">
        <f t="shared" si="2578"/>
        <v>210584925</v>
      </c>
      <c r="GA1329" s="446">
        <f t="shared" si="2578"/>
        <v>12812628</v>
      </c>
      <c r="GB1329" s="446">
        <f t="shared" si="2579"/>
        <v>3375476</v>
      </c>
      <c r="GC1329" s="446">
        <f t="shared" si="2579"/>
        <v>971550</v>
      </c>
      <c r="GD1329" s="446">
        <f t="shared" ref="GD1329:GM1338" si="2580">IFERROR(HLOOKUP(GD$1,$H$5:$HA$10112,MATCH($A1329,$A$5:$A$10112,0),0)*HLOOKUP(GD$2,$H$5:$HA$10112,MATCH($A1329,$A$5:$A$10112,0),0),"-")</f>
        <v>143405</v>
      </c>
      <c r="GE1329" s="446">
        <f t="shared" si="2580"/>
        <v>63825</v>
      </c>
      <c r="GF1329" s="446">
        <f t="shared" si="2580"/>
        <v>3140880</v>
      </c>
      <c r="GG1329" s="446">
        <f t="shared" si="2580"/>
        <v>6556900</v>
      </c>
      <c r="GH1329" s="446">
        <f t="shared" si="2580"/>
        <v>1503710</v>
      </c>
      <c r="GI1329" s="446">
        <f t="shared" si="2580"/>
        <v>73945479</v>
      </c>
      <c r="GJ1329" s="446">
        <f t="shared" si="2580"/>
        <v>19462059</v>
      </c>
      <c r="GK1329" s="446">
        <f t="shared" si="2580"/>
        <v>6906442</v>
      </c>
      <c r="GL1329" s="446">
        <f t="shared" si="2580"/>
        <v>4633910</v>
      </c>
      <c r="GM1329" s="446">
        <f t="shared" si="2580"/>
        <v>1409394</v>
      </c>
      <c r="GN1329" s="446">
        <f t="shared" si="2571"/>
        <v>290601</v>
      </c>
      <c r="GO1329" s="446">
        <f t="shared" ref="GO1329:GQ1348" si="2581">IFERROR(HLOOKUP(GO$1,$H$5:$HA$10112,MATCH($A1329,$A$5:$A$10112,0),0)*HLOOKUP(GO$2,$H$5:$HA$10112,MATCH($A1329,$A$5:$A$10112,0),0),"-")</f>
        <v>143840</v>
      </c>
      <c r="GP1329" s="446">
        <f t="shared" si="2581"/>
        <v>193130</v>
      </c>
      <c r="GQ1329" s="446">
        <f t="shared" si="2581"/>
        <v>73217820</v>
      </c>
      <c r="GR1329" s="446"/>
      <c r="GS1329" s="446"/>
      <c r="GT1329" s="446"/>
      <c r="GU1329" s="446"/>
      <c r="GV1329" s="416"/>
    </row>
    <row r="1330" spans="1:204" ht="9.75" customHeight="1" x14ac:dyDescent="0.2">
      <c r="A1330" s="523" t="str">
        <f t="shared" si="2577"/>
        <v>2024-25APRILRYD</v>
      </c>
      <c r="B1330" s="524" t="str">
        <f t="shared" si="2560"/>
        <v>2024-25</v>
      </c>
      <c r="C1330" s="525" t="s">
        <v>664</v>
      </c>
      <c r="D1330" s="524" t="str">
        <f t="shared" ref="D1330:D1361" si="2582">VLOOKUP($F1330,$GY$14:$HA$28,2,0)</f>
        <v>Y59</v>
      </c>
      <c r="E1330" s="524" t="str">
        <f t="shared" ref="E1330:E1361" si="2583">VLOOKUP($D1330,$GZ$8:$HA$14,2,0)</f>
        <v>South East</v>
      </c>
      <c r="F1330" s="526" t="s">
        <v>455</v>
      </c>
      <c r="G1330" s="526" t="s">
        <v>693</v>
      </c>
      <c r="H1330" s="527">
        <v>87464</v>
      </c>
      <c r="I1330" s="527">
        <v>67849</v>
      </c>
      <c r="J1330" s="527">
        <v>296567</v>
      </c>
      <c r="K1330" s="527">
        <v>4</v>
      </c>
      <c r="L1330" s="527">
        <v>1</v>
      </c>
      <c r="M1330" s="527">
        <v>2</v>
      </c>
      <c r="N1330" s="527">
        <v>20</v>
      </c>
      <c r="O1330" s="527">
        <v>93</v>
      </c>
      <c r="P1330" s="527">
        <v>252</v>
      </c>
      <c r="Q1330" s="527">
        <v>16</v>
      </c>
      <c r="R1330" s="527">
        <v>58</v>
      </c>
      <c r="S1330" s="527">
        <v>63544</v>
      </c>
      <c r="T1330" s="527">
        <v>4641</v>
      </c>
      <c r="U1330" s="527">
        <v>2899</v>
      </c>
      <c r="V1330" s="527">
        <v>32564</v>
      </c>
      <c r="W1330" s="527">
        <v>14584</v>
      </c>
      <c r="X1330" s="527">
        <v>548</v>
      </c>
      <c r="Y1330" s="527">
        <v>2225144</v>
      </c>
      <c r="Z1330" s="527">
        <v>479</v>
      </c>
      <c r="AA1330" s="527">
        <v>884</v>
      </c>
      <c r="AB1330" s="527">
        <v>1574986</v>
      </c>
      <c r="AC1330" s="527">
        <v>543</v>
      </c>
      <c r="AD1330" s="527">
        <v>999</v>
      </c>
      <c r="AE1330" s="527">
        <v>46722434</v>
      </c>
      <c r="AF1330" s="527">
        <v>1435</v>
      </c>
      <c r="AG1330" s="527">
        <v>2918</v>
      </c>
      <c r="AH1330" s="527">
        <v>89356511</v>
      </c>
      <c r="AI1330" s="527">
        <v>6127</v>
      </c>
      <c r="AJ1330" s="527">
        <v>13106</v>
      </c>
      <c r="AK1330" s="527">
        <v>4246294</v>
      </c>
      <c r="AL1330" s="527">
        <v>7749</v>
      </c>
      <c r="AM1330" s="527">
        <v>16091</v>
      </c>
      <c r="AN1330" s="527">
        <v>0</v>
      </c>
      <c r="AO1330" s="527">
        <v>2843</v>
      </c>
      <c r="AP1330" s="527">
        <v>4128</v>
      </c>
      <c r="AQ1330" s="527">
        <v>21080957</v>
      </c>
      <c r="AR1330" s="527">
        <v>5107</v>
      </c>
      <c r="AS1330" s="527">
        <v>11452</v>
      </c>
      <c r="AT1330" s="527">
        <v>8665</v>
      </c>
      <c r="AU1330" s="527">
        <v>494</v>
      </c>
      <c r="AV1330" s="527">
        <v>2431</v>
      </c>
      <c r="AW1330" s="527">
        <v>3005</v>
      </c>
      <c r="AX1330" s="527">
        <v>600</v>
      </c>
      <c r="AY1330" s="527">
        <v>5140</v>
      </c>
      <c r="AZ1330" s="527">
        <v>1470</v>
      </c>
      <c r="BA1330" s="527">
        <v>11874</v>
      </c>
      <c r="BB1330" s="527">
        <v>32263627</v>
      </c>
      <c r="BC1330" s="527">
        <v>2717</v>
      </c>
      <c r="BD1330" s="527">
        <v>5963</v>
      </c>
      <c r="BE1330" s="527">
        <v>502</v>
      </c>
      <c r="BF1330" s="527">
        <v>3220</v>
      </c>
      <c r="BG1330" s="527">
        <v>6482</v>
      </c>
      <c r="BH1330" s="527">
        <v>1670</v>
      </c>
      <c r="BI1330" s="527">
        <v>33956</v>
      </c>
      <c r="BJ1330" s="527">
        <v>1500</v>
      </c>
      <c r="BK1330" s="527">
        <v>19423</v>
      </c>
      <c r="BL1330" s="527">
        <v>54879</v>
      </c>
      <c r="BM1330" s="527">
        <v>11102</v>
      </c>
      <c r="BN1330" s="527">
        <v>7289</v>
      </c>
      <c r="BO1330" s="527">
        <v>6867</v>
      </c>
      <c r="BP1330" s="527">
        <v>4592</v>
      </c>
      <c r="BQ1330" s="527">
        <v>44588</v>
      </c>
      <c r="BR1330" s="527">
        <v>34135</v>
      </c>
      <c r="BS1330" s="527">
        <v>26909</v>
      </c>
      <c r="BT1330" s="527">
        <v>15240</v>
      </c>
      <c r="BU1330" s="527">
        <v>1021</v>
      </c>
      <c r="BV1330" s="527">
        <v>573</v>
      </c>
      <c r="BW1330" s="527">
        <v>76</v>
      </c>
      <c r="BX1330" s="527">
        <v>43883</v>
      </c>
      <c r="BY1330" s="527">
        <v>577</v>
      </c>
      <c r="BZ1330" s="527">
        <v>1104</v>
      </c>
      <c r="CA1330" s="527">
        <v>71</v>
      </c>
      <c r="CB1330" s="527">
        <v>44845</v>
      </c>
      <c r="CC1330" s="527">
        <v>632</v>
      </c>
      <c r="CD1330" s="527">
        <v>1201</v>
      </c>
      <c r="CE1330" s="527">
        <v>4494</v>
      </c>
      <c r="CF1330" s="527">
        <v>2136416</v>
      </c>
      <c r="CG1330" s="527">
        <v>475</v>
      </c>
      <c r="CH1330" s="527">
        <v>875</v>
      </c>
      <c r="CI1330" s="527">
        <v>2374</v>
      </c>
      <c r="CJ1330" s="527">
        <v>3203135</v>
      </c>
      <c r="CK1330" s="527">
        <v>1349</v>
      </c>
      <c r="CL1330" s="527">
        <v>2607</v>
      </c>
      <c r="CM1330" s="527">
        <v>1261</v>
      </c>
      <c r="CN1330" s="527">
        <v>1699543</v>
      </c>
      <c r="CO1330" s="527">
        <v>1348</v>
      </c>
      <c r="CP1330" s="527">
        <v>2817</v>
      </c>
      <c r="CQ1330" s="527">
        <v>28929</v>
      </c>
      <c r="CR1330" s="527">
        <v>41819756</v>
      </c>
      <c r="CS1330" s="527">
        <v>1446</v>
      </c>
      <c r="CT1330" s="527">
        <v>2945</v>
      </c>
      <c r="CU1330" s="527">
        <v>1147</v>
      </c>
      <c r="CV1330" s="527">
        <v>6245135</v>
      </c>
      <c r="CW1330" s="527">
        <v>5445</v>
      </c>
      <c r="CX1330" s="527">
        <v>11621</v>
      </c>
      <c r="CY1330" s="527">
        <v>552</v>
      </c>
      <c r="CZ1330" s="527">
        <v>3318987</v>
      </c>
      <c r="DA1330" s="527">
        <v>6013</v>
      </c>
      <c r="DB1330" s="527">
        <v>12449</v>
      </c>
      <c r="DC1330" s="527">
        <v>837</v>
      </c>
      <c r="DD1330" s="527">
        <v>5713299</v>
      </c>
      <c r="DE1330" s="527">
        <v>6826</v>
      </c>
      <c r="DF1330" s="527">
        <v>17158</v>
      </c>
      <c r="DG1330" s="527">
        <v>153</v>
      </c>
      <c r="DH1330" s="527">
        <v>1057203</v>
      </c>
      <c r="DI1330" s="527">
        <v>6910</v>
      </c>
      <c r="DJ1330" s="527">
        <v>16631</v>
      </c>
      <c r="DK1330" s="527">
        <v>2</v>
      </c>
      <c r="DL1330" s="527">
        <v>348</v>
      </c>
      <c r="DM1330" s="527">
        <v>174</v>
      </c>
      <c r="DN1330" s="527">
        <v>246</v>
      </c>
      <c r="DO1330" s="527">
        <v>2950</v>
      </c>
      <c r="DP1330" s="527">
        <v>154730</v>
      </c>
      <c r="DQ1330" s="527">
        <v>52</v>
      </c>
      <c r="DR1330" s="527">
        <v>63</v>
      </c>
      <c r="DS1330" s="527">
        <v>44</v>
      </c>
      <c r="DT1330" s="527">
        <v>67056</v>
      </c>
      <c r="DU1330" s="527">
        <v>1524</v>
      </c>
      <c r="DV1330" s="527">
        <v>2945</v>
      </c>
      <c r="DW1330" s="527">
        <v>39</v>
      </c>
      <c r="DX1330" s="527">
        <v>33655</v>
      </c>
      <c r="DY1330" s="527">
        <v>38476951</v>
      </c>
      <c r="DZ1330" s="527">
        <v>1143</v>
      </c>
      <c r="EA1330" s="527">
        <v>1989</v>
      </c>
      <c r="EB1330" s="527">
        <v>17766</v>
      </c>
      <c r="EC1330" s="527">
        <v>4230</v>
      </c>
      <c r="ED1330" s="527">
        <v>730</v>
      </c>
      <c r="EE1330" s="527">
        <v>4265068</v>
      </c>
      <c r="EF1330" s="527">
        <v>2618</v>
      </c>
      <c r="EG1330" s="527">
        <v>37</v>
      </c>
      <c r="EH1330" s="527">
        <v>16</v>
      </c>
      <c r="EI1330" s="527"/>
      <c r="EJ1330" s="528"/>
      <c r="EK1330" s="528"/>
      <c r="EL1330" s="528"/>
      <c r="EM1330" s="528"/>
      <c r="EN1330" s="528"/>
      <c r="EO1330" s="528"/>
      <c r="EP1330" s="528"/>
      <c r="EQ1330" s="528"/>
      <c r="ER1330" s="528"/>
      <c r="ES1330" s="528"/>
      <c r="ET1330" s="528"/>
      <c r="EU1330" s="528"/>
      <c r="EV1330" s="528"/>
      <c r="EW1330" s="528"/>
      <c r="EX1330" s="528"/>
      <c r="EY1330" s="528"/>
      <c r="EZ1330" s="529"/>
      <c r="FA1330" s="446">
        <f t="shared" si="2545"/>
        <v>4</v>
      </c>
      <c r="FB1330" s="417">
        <f t="shared" si="2567"/>
        <v>2024</v>
      </c>
      <c r="FC1330" s="448">
        <f t="shared" si="2568"/>
        <v>45383</v>
      </c>
      <c r="FD1330" s="449">
        <f t="shared" si="2569"/>
        <v>30</v>
      </c>
      <c r="FE1330" s="530"/>
      <c r="FF1330" s="531">
        <f t="shared" si="2557"/>
        <v>0.67213488266119847</v>
      </c>
      <c r="FG1330" s="530"/>
      <c r="FH1330" s="532">
        <f t="shared" si="2546"/>
        <v>2.392156862745098</v>
      </c>
      <c r="FI1330" s="532">
        <f t="shared" si="2547"/>
        <v>1.570566688213747</v>
      </c>
      <c r="FJ1330" s="532">
        <f t="shared" si="2548"/>
        <v>2.3687478440841669</v>
      </c>
      <c r="FK1330" s="532">
        <f t="shared" si="2549"/>
        <v>1.5839944808554673</v>
      </c>
      <c r="FL1330" s="532">
        <f t="shared" si="2550"/>
        <v>1.3692421078491586</v>
      </c>
      <c r="FM1330" s="532">
        <f t="shared" si="2551"/>
        <v>1.0482434590345167</v>
      </c>
      <c r="FN1330" s="532">
        <f t="shared" si="2552"/>
        <v>1.8451042238069117</v>
      </c>
      <c r="FO1330" s="532">
        <f t="shared" si="2553"/>
        <v>1.0449808008776742</v>
      </c>
      <c r="FP1330" s="532">
        <f t="shared" si="2554"/>
        <v>1.8631386861313868</v>
      </c>
      <c r="FQ1330" s="532">
        <f t="shared" si="2555"/>
        <v>1.0456204379562044</v>
      </c>
      <c r="FR1330" s="533"/>
      <c r="FS1330" s="534">
        <f t="shared" si="2578"/>
        <v>67849</v>
      </c>
      <c r="FT1330" s="534">
        <f t="shared" si="2578"/>
        <v>135698</v>
      </c>
      <c r="FU1330" s="534">
        <f t="shared" si="2578"/>
        <v>1356980</v>
      </c>
      <c r="FV1330" s="534">
        <f t="shared" si="2578"/>
        <v>6309957</v>
      </c>
      <c r="FW1330" s="534">
        <f t="shared" si="2578"/>
        <v>4102644</v>
      </c>
      <c r="FX1330" s="534">
        <f t="shared" si="2578"/>
        <v>2896101</v>
      </c>
      <c r="FY1330" s="534">
        <f t="shared" si="2578"/>
        <v>95021752</v>
      </c>
      <c r="FZ1330" s="534">
        <f t="shared" si="2578"/>
        <v>191137904</v>
      </c>
      <c r="GA1330" s="534">
        <f t="shared" si="2578"/>
        <v>8817868</v>
      </c>
      <c r="GB1330" s="534">
        <f t="shared" si="2579"/>
        <v>70804662</v>
      </c>
      <c r="GC1330" s="534">
        <f t="shared" si="2579"/>
        <v>47273856</v>
      </c>
      <c r="GD1330" s="534">
        <f t="shared" si="2580"/>
        <v>83904</v>
      </c>
      <c r="GE1330" s="534">
        <f t="shared" si="2580"/>
        <v>85271</v>
      </c>
      <c r="GF1330" s="534">
        <f t="shared" si="2580"/>
        <v>3932250</v>
      </c>
      <c r="GG1330" s="534">
        <f t="shared" si="2580"/>
        <v>6189018</v>
      </c>
      <c r="GH1330" s="534">
        <f t="shared" si="2580"/>
        <v>3552237</v>
      </c>
      <c r="GI1330" s="534">
        <f t="shared" si="2580"/>
        <v>85195905</v>
      </c>
      <c r="GJ1330" s="534">
        <f t="shared" si="2580"/>
        <v>13329287</v>
      </c>
      <c r="GK1330" s="534">
        <f t="shared" si="2580"/>
        <v>6871848</v>
      </c>
      <c r="GL1330" s="534">
        <f t="shared" si="2580"/>
        <v>14361246</v>
      </c>
      <c r="GM1330" s="534">
        <f t="shared" si="2580"/>
        <v>2544543</v>
      </c>
      <c r="GN1330" s="534">
        <f t="shared" si="2571"/>
        <v>129580</v>
      </c>
      <c r="GO1330" s="534">
        <f t="shared" si="2581"/>
        <v>492</v>
      </c>
      <c r="GP1330" s="534">
        <f t="shared" si="2581"/>
        <v>185850</v>
      </c>
      <c r="GQ1330" s="534">
        <f t="shared" si="2581"/>
        <v>66939795</v>
      </c>
      <c r="GR1330" s="534"/>
      <c r="GS1330" s="534"/>
      <c r="GT1330" s="534"/>
      <c r="GU1330" s="534"/>
      <c r="GV1330" s="535"/>
    </row>
    <row r="1331" spans="1:204" ht="9.75" customHeight="1" x14ac:dyDescent="0.2">
      <c r="A1331" s="417" t="str">
        <f t="shared" si="2577"/>
        <v>2024-25APRILRYF</v>
      </c>
      <c r="B1331" s="458" t="str">
        <f t="shared" si="2560"/>
        <v>2024-25</v>
      </c>
      <c r="C1331" s="402" t="s">
        <v>664</v>
      </c>
      <c r="D1331" s="458" t="str">
        <f t="shared" si="2582"/>
        <v>Y58</v>
      </c>
      <c r="E1331" s="458" t="str">
        <f t="shared" si="2583"/>
        <v>South West</v>
      </c>
      <c r="F1331" s="478" t="s">
        <v>457</v>
      </c>
      <c r="G1331" s="478" t="s">
        <v>694</v>
      </c>
      <c r="H1331" s="510">
        <v>105855</v>
      </c>
      <c r="I1331" s="510">
        <v>77971</v>
      </c>
      <c r="J1331" s="510">
        <v>242069</v>
      </c>
      <c r="K1331" s="510">
        <v>3</v>
      </c>
      <c r="L1331" s="510">
        <v>3</v>
      </c>
      <c r="M1331" s="510">
        <v>3</v>
      </c>
      <c r="N1331" s="510">
        <v>3</v>
      </c>
      <c r="O1331" s="510">
        <v>15</v>
      </c>
      <c r="P1331" s="510">
        <v>351</v>
      </c>
      <c r="Q1331" s="510">
        <v>0</v>
      </c>
      <c r="R1331" s="510">
        <v>125</v>
      </c>
      <c r="S1331" s="510">
        <v>74952</v>
      </c>
      <c r="T1331" s="510">
        <v>8614</v>
      </c>
      <c r="U1331" s="510">
        <v>5037</v>
      </c>
      <c r="V1331" s="510">
        <v>38477</v>
      </c>
      <c r="W1331" s="510">
        <v>14263</v>
      </c>
      <c r="X1331" s="510">
        <v>311</v>
      </c>
      <c r="Y1331" s="510">
        <v>4897886</v>
      </c>
      <c r="Z1331" s="510">
        <v>569</v>
      </c>
      <c r="AA1331" s="510">
        <v>1056</v>
      </c>
      <c r="AB1331" s="510">
        <v>3257487</v>
      </c>
      <c r="AC1331" s="510">
        <v>647</v>
      </c>
      <c r="AD1331" s="510">
        <v>1229</v>
      </c>
      <c r="AE1331" s="510">
        <v>84859717</v>
      </c>
      <c r="AF1331" s="510">
        <v>2205</v>
      </c>
      <c r="AG1331" s="510">
        <v>4654</v>
      </c>
      <c r="AH1331" s="510">
        <v>84980119</v>
      </c>
      <c r="AI1331" s="510">
        <v>5958</v>
      </c>
      <c r="AJ1331" s="510">
        <v>14150</v>
      </c>
      <c r="AK1331" s="510">
        <v>1959804</v>
      </c>
      <c r="AL1331" s="510">
        <v>6302</v>
      </c>
      <c r="AM1331" s="510">
        <v>14687</v>
      </c>
      <c r="AN1331" s="510">
        <v>876</v>
      </c>
      <c r="AO1331" s="510">
        <v>3414</v>
      </c>
      <c r="AP1331" s="510">
        <v>3756</v>
      </c>
      <c r="AQ1331" s="510">
        <v>8979895</v>
      </c>
      <c r="AR1331" s="510">
        <v>2391</v>
      </c>
      <c r="AS1331" s="510">
        <v>4951</v>
      </c>
      <c r="AT1331" s="510">
        <v>10857</v>
      </c>
      <c r="AU1331" s="510">
        <v>1043</v>
      </c>
      <c r="AV1331" s="510">
        <v>6021</v>
      </c>
      <c r="AW1331" s="510">
        <v>6475</v>
      </c>
      <c r="AX1331" s="510">
        <v>455</v>
      </c>
      <c r="AY1331" s="510">
        <v>3338</v>
      </c>
      <c r="AZ1331" s="510">
        <v>0</v>
      </c>
      <c r="BA1331" s="510">
        <v>13003</v>
      </c>
      <c r="BB1331" s="510">
        <v>26601945</v>
      </c>
      <c r="BC1331" s="510">
        <v>2046</v>
      </c>
      <c r="BD1331" s="510">
        <v>4504</v>
      </c>
      <c r="BE1331" s="510">
        <v>821</v>
      </c>
      <c r="BF1331" s="510">
        <v>3936</v>
      </c>
      <c r="BG1331" s="510">
        <v>6976</v>
      </c>
      <c r="BH1331" s="510">
        <v>1270</v>
      </c>
      <c r="BI1331" s="510">
        <v>33729</v>
      </c>
      <c r="BJ1331" s="510">
        <v>3115</v>
      </c>
      <c r="BK1331" s="510">
        <v>27251</v>
      </c>
      <c r="BL1331" s="510">
        <v>64095</v>
      </c>
      <c r="BM1331" s="510">
        <v>18242</v>
      </c>
      <c r="BN1331" s="510">
        <v>12693</v>
      </c>
      <c r="BO1331" s="510">
        <v>10762</v>
      </c>
      <c r="BP1331" s="510">
        <v>7521</v>
      </c>
      <c r="BQ1331" s="510">
        <v>52859</v>
      </c>
      <c r="BR1331" s="510">
        <v>41064</v>
      </c>
      <c r="BS1331" s="510">
        <v>24707</v>
      </c>
      <c r="BT1331" s="510">
        <v>15345</v>
      </c>
      <c r="BU1331" s="510">
        <v>525</v>
      </c>
      <c r="BV1331" s="510">
        <v>335</v>
      </c>
      <c r="BW1331" s="510">
        <v>23</v>
      </c>
      <c r="BX1331" s="510">
        <v>14950</v>
      </c>
      <c r="BY1331" s="510">
        <v>650</v>
      </c>
      <c r="BZ1331" s="510">
        <v>1065</v>
      </c>
      <c r="CA1331" s="510">
        <v>5</v>
      </c>
      <c r="CB1331" s="510">
        <v>2250</v>
      </c>
      <c r="CC1331" s="510">
        <v>450</v>
      </c>
      <c r="CD1331" s="510">
        <v>749</v>
      </c>
      <c r="CE1331" s="510">
        <v>8586</v>
      </c>
      <c r="CF1331" s="510">
        <v>4880686</v>
      </c>
      <c r="CG1331" s="510">
        <v>568</v>
      </c>
      <c r="CH1331" s="510">
        <v>1056</v>
      </c>
      <c r="CI1331" s="510">
        <v>2342</v>
      </c>
      <c r="CJ1331" s="510">
        <v>5348847</v>
      </c>
      <c r="CK1331" s="510">
        <v>2284</v>
      </c>
      <c r="CL1331" s="510">
        <v>4860</v>
      </c>
      <c r="CM1331" s="510">
        <v>955</v>
      </c>
      <c r="CN1331" s="510">
        <v>1884627</v>
      </c>
      <c r="CO1331" s="510">
        <v>1973</v>
      </c>
      <c r="CP1331" s="510">
        <v>4366</v>
      </c>
      <c r="CQ1331" s="510">
        <v>35180</v>
      </c>
      <c r="CR1331" s="510">
        <v>77626243</v>
      </c>
      <c r="CS1331" s="510">
        <v>2207</v>
      </c>
      <c r="CT1331" s="510">
        <v>4649</v>
      </c>
      <c r="CU1331" s="510">
        <v>1085</v>
      </c>
      <c r="CV1331" s="510">
        <v>6488252</v>
      </c>
      <c r="CW1331" s="510">
        <v>5980</v>
      </c>
      <c r="CX1331" s="510">
        <v>14161</v>
      </c>
      <c r="CY1331" s="510">
        <v>216</v>
      </c>
      <c r="CZ1331" s="510">
        <v>1174118</v>
      </c>
      <c r="DA1331" s="510">
        <v>5436</v>
      </c>
      <c r="DB1331" s="510">
        <v>14483</v>
      </c>
      <c r="DC1331" s="510">
        <v>1091</v>
      </c>
      <c r="DD1331" s="510">
        <v>7711417</v>
      </c>
      <c r="DE1331" s="510">
        <v>7068</v>
      </c>
      <c r="DF1331" s="510">
        <v>17487</v>
      </c>
      <c r="DG1331" s="510">
        <v>53</v>
      </c>
      <c r="DH1331" s="510">
        <v>408267</v>
      </c>
      <c r="DI1331" s="510">
        <v>7703</v>
      </c>
      <c r="DJ1331" s="510">
        <v>25955</v>
      </c>
      <c r="DK1331" s="510">
        <v>608</v>
      </c>
      <c r="DL1331" s="510">
        <v>301558</v>
      </c>
      <c r="DM1331" s="510">
        <v>496</v>
      </c>
      <c r="DN1331" s="510">
        <v>853</v>
      </c>
      <c r="DO1331" s="510">
        <v>4906</v>
      </c>
      <c r="DP1331" s="510">
        <v>202388</v>
      </c>
      <c r="DQ1331" s="510">
        <v>41</v>
      </c>
      <c r="DR1331" s="510">
        <v>68</v>
      </c>
      <c r="DS1331" s="510">
        <v>70</v>
      </c>
      <c r="DT1331" s="510">
        <v>111822</v>
      </c>
      <c r="DU1331" s="510">
        <v>1597</v>
      </c>
      <c r="DV1331" s="510">
        <v>3158</v>
      </c>
      <c r="DW1331" s="510">
        <v>59</v>
      </c>
      <c r="DX1331" s="510">
        <v>36885</v>
      </c>
      <c r="DY1331" s="510">
        <v>131638217</v>
      </c>
      <c r="DZ1331" s="510">
        <v>3569</v>
      </c>
      <c r="EA1331" s="510">
        <v>8826</v>
      </c>
      <c r="EB1331" s="510">
        <v>27602</v>
      </c>
      <c r="EC1331" s="510">
        <v>15237</v>
      </c>
      <c r="ED1331" s="510">
        <v>8510</v>
      </c>
      <c r="EE1331" s="510">
        <v>82461115</v>
      </c>
      <c r="EF1331" s="510">
        <v>703</v>
      </c>
      <c r="EG1331" s="510">
        <v>41</v>
      </c>
      <c r="EH1331" s="510">
        <v>2</v>
      </c>
      <c r="EI1331" s="510"/>
      <c r="EJ1331" s="479"/>
      <c r="EK1331" s="479"/>
      <c r="EL1331" s="479"/>
      <c r="EM1331" s="479"/>
      <c r="EN1331" s="479"/>
      <c r="EO1331" s="479"/>
      <c r="EP1331" s="479"/>
      <c r="EQ1331" s="479"/>
      <c r="ER1331" s="479"/>
      <c r="ES1331" s="479"/>
      <c r="ET1331" s="479"/>
      <c r="EU1331" s="479"/>
      <c r="EV1331" s="479"/>
      <c r="EW1331" s="479"/>
      <c r="EX1331" s="479"/>
      <c r="EY1331" s="479"/>
      <c r="EZ1331" s="476"/>
      <c r="FA1331" s="446">
        <f t="shared" si="2545"/>
        <v>4</v>
      </c>
      <c r="FB1331" s="417">
        <f t="shared" si="2567"/>
        <v>2024</v>
      </c>
      <c r="FC1331" s="448">
        <f t="shared" si="2568"/>
        <v>45383</v>
      </c>
      <c r="FD1331" s="449">
        <f t="shared" si="2569"/>
        <v>30</v>
      </c>
      <c r="FE1331" s="450"/>
      <c r="FF1331" s="451">
        <f t="shared" si="2557"/>
        <v>0.59373109040300132</v>
      </c>
      <c r="FG1331" s="450"/>
      <c r="FH1331" s="452">
        <f t="shared" si="2546"/>
        <v>2.1177153471093568</v>
      </c>
      <c r="FI1331" s="452">
        <f t="shared" si="2547"/>
        <v>1.4735314604132808</v>
      </c>
      <c r="FJ1331" s="452">
        <f t="shared" si="2548"/>
        <v>2.1365892396267618</v>
      </c>
      <c r="FK1331" s="452">
        <f t="shared" si="2549"/>
        <v>1.4931506849315068</v>
      </c>
      <c r="FL1331" s="452">
        <f t="shared" si="2550"/>
        <v>1.3737817397406242</v>
      </c>
      <c r="FM1331" s="452">
        <f t="shared" si="2551"/>
        <v>1.0672349715414404</v>
      </c>
      <c r="FN1331" s="452">
        <f t="shared" si="2552"/>
        <v>1.732244268386735</v>
      </c>
      <c r="FO1331" s="452">
        <f t="shared" si="2553"/>
        <v>1.0758606183832293</v>
      </c>
      <c r="FP1331" s="452">
        <f t="shared" si="2554"/>
        <v>1.6881028938906752</v>
      </c>
      <c r="FQ1331" s="452">
        <f t="shared" si="2555"/>
        <v>1.0771704180064308</v>
      </c>
      <c r="FR1331" s="453"/>
      <c r="FS1331" s="446">
        <f t="shared" si="2578"/>
        <v>233913</v>
      </c>
      <c r="FT1331" s="446">
        <f t="shared" si="2578"/>
        <v>233913</v>
      </c>
      <c r="FU1331" s="446">
        <f t="shared" si="2578"/>
        <v>233913</v>
      </c>
      <c r="FV1331" s="446">
        <f t="shared" si="2578"/>
        <v>1169565</v>
      </c>
      <c r="FW1331" s="446">
        <f t="shared" si="2578"/>
        <v>9096384</v>
      </c>
      <c r="FX1331" s="446">
        <f t="shared" si="2578"/>
        <v>6190473</v>
      </c>
      <c r="FY1331" s="446">
        <f t="shared" si="2578"/>
        <v>179071958</v>
      </c>
      <c r="FZ1331" s="446">
        <f t="shared" si="2578"/>
        <v>201821450</v>
      </c>
      <c r="GA1331" s="446">
        <f t="shared" si="2578"/>
        <v>4567657</v>
      </c>
      <c r="GB1331" s="446">
        <f t="shared" si="2579"/>
        <v>58565512</v>
      </c>
      <c r="GC1331" s="446">
        <f t="shared" si="2579"/>
        <v>18595956</v>
      </c>
      <c r="GD1331" s="446">
        <f t="shared" si="2580"/>
        <v>24495</v>
      </c>
      <c r="GE1331" s="446">
        <f t="shared" si="2580"/>
        <v>3745</v>
      </c>
      <c r="GF1331" s="446">
        <f t="shared" si="2580"/>
        <v>9066816</v>
      </c>
      <c r="GG1331" s="446">
        <f t="shared" si="2580"/>
        <v>11382120</v>
      </c>
      <c r="GH1331" s="446">
        <f t="shared" si="2580"/>
        <v>4169530</v>
      </c>
      <c r="GI1331" s="446">
        <f t="shared" si="2580"/>
        <v>163551820</v>
      </c>
      <c r="GJ1331" s="446">
        <f t="shared" si="2580"/>
        <v>15364685</v>
      </c>
      <c r="GK1331" s="446">
        <f t="shared" si="2580"/>
        <v>3128328</v>
      </c>
      <c r="GL1331" s="446">
        <f t="shared" si="2580"/>
        <v>19078317</v>
      </c>
      <c r="GM1331" s="446">
        <f t="shared" si="2580"/>
        <v>1375615</v>
      </c>
      <c r="GN1331" s="446">
        <f t="shared" si="2571"/>
        <v>221060</v>
      </c>
      <c r="GO1331" s="446">
        <f t="shared" si="2581"/>
        <v>518624</v>
      </c>
      <c r="GP1331" s="446">
        <f t="shared" si="2581"/>
        <v>333608</v>
      </c>
      <c r="GQ1331" s="446">
        <f t="shared" si="2581"/>
        <v>325547010</v>
      </c>
      <c r="GR1331" s="446"/>
      <c r="GS1331" s="446"/>
      <c r="GT1331" s="446"/>
      <c r="GU1331" s="446"/>
      <c r="GV1331" s="416"/>
    </row>
    <row r="1332" spans="1:204" ht="9.75" customHeight="1" x14ac:dyDescent="0.2">
      <c r="A1332" s="417" t="str">
        <f t="shared" si="2577"/>
        <v>2024-25APRILRYA</v>
      </c>
      <c r="B1332" s="458" t="str">
        <f t="shared" si="2560"/>
        <v>2024-25</v>
      </c>
      <c r="C1332" s="402" t="s">
        <v>664</v>
      </c>
      <c r="D1332" s="458" t="str">
        <f t="shared" si="2582"/>
        <v>Y60</v>
      </c>
      <c r="E1332" s="458" t="str">
        <f t="shared" si="2583"/>
        <v>Midlands</v>
      </c>
      <c r="F1332" s="478" t="s">
        <v>452</v>
      </c>
      <c r="G1332" s="478" t="s">
        <v>697</v>
      </c>
      <c r="H1332" s="510">
        <v>121564</v>
      </c>
      <c r="I1332" s="510">
        <v>89084</v>
      </c>
      <c r="J1332" s="510">
        <v>56553</v>
      </c>
      <c r="K1332" s="510">
        <v>1</v>
      </c>
      <c r="L1332" s="510">
        <v>0</v>
      </c>
      <c r="M1332" s="510">
        <v>0</v>
      </c>
      <c r="N1332" s="510">
        <v>0</v>
      </c>
      <c r="O1332" s="510">
        <v>22</v>
      </c>
      <c r="P1332" s="510">
        <v>435</v>
      </c>
      <c r="Q1332" s="510">
        <v>0</v>
      </c>
      <c r="R1332" s="510">
        <v>19</v>
      </c>
      <c r="S1332" s="510">
        <v>81429</v>
      </c>
      <c r="T1332" s="510">
        <v>9831</v>
      </c>
      <c r="U1332" s="510">
        <v>6419</v>
      </c>
      <c r="V1332" s="510">
        <v>41825</v>
      </c>
      <c r="W1332" s="510">
        <v>13003</v>
      </c>
      <c r="X1332" s="510">
        <v>397</v>
      </c>
      <c r="Y1332" s="510">
        <v>4953717</v>
      </c>
      <c r="Z1332" s="510">
        <v>504</v>
      </c>
      <c r="AA1332" s="510">
        <v>902</v>
      </c>
      <c r="AB1332" s="510">
        <v>3363622</v>
      </c>
      <c r="AC1332" s="510">
        <v>524</v>
      </c>
      <c r="AD1332" s="510">
        <v>959</v>
      </c>
      <c r="AE1332" s="510">
        <v>71192427</v>
      </c>
      <c r="AF1332" s="510">
        <v>1702</v>
      </c>
      <c r="AG1332" s="510">
        <v>3699</v>
      </c>
      <c r="AH1332" s="510">
        <v>102951668</v>
      </c>
      <c r="AI1332" s="510">
        <v>7918</v>
      </c>
      <c r="AJ1332" s="510">
        <v>19989</v>
      </c>
      <c r="AK1332" s="510">
        <v>4433591</v>
      </c>
      <c r="AL1332" s="510">
        <v>11168</v>
      </c>
      <c r="AM1332" s="510">
        <v>26334</v>
      </c>
      <c r="AN1332" s="510">
        <v>0</v>
      </c>
      <c r="AO1332" s="510">
        <v>3948</v>
      </c>
      <c r="AP1332" s="510">
        <v>2746</v>
      </c>
      <c r="AQ1332" s="510">
        <v>6712828</v>
      </c>
      <c r="AR1332" s="510">
        <v>2445</v>
      </c>
      <c r="AS1332" s="510">
        <v>5170</v>
      </c>
      <c r="AT1332" s="510">
        <v>12806</v>
      </c>
      <c r="AU1332" s="510">
        <v>1638</v>
      </c>
      <c r="AV1332" s="510">
        <v>6813</v>
      </c>
      <c r="AW1332" s="510">
        <v>7442</v>
      </c>
      <c r="AX1332" s="510">
        <v>371</v>
      </c>
      <c r="AY1332" s="510">
        <v>3984</v>
      </c>
      <c r="AZ1332" s="510">
        <v>1034</v>
      </c>
      <c r="BA1332" s="510">
        <v>15829</v>
      </c>
      <c r="BB1332" s="510">
        <v>47887144</v>
      </c>
      <c r="BC1332" s="510">
        <v>3025</v>
      </c>
      <c r="BD1332" s="510">
        <v>7680</v>
      </c>
      <c r="BE1332" s="510">
        <v>1615</v>
      </c>
      <c r="BF1332" s="510">
        <v>6718</v>
      </c>
      <c r="BG1332" s="510">
        <v>5143</v>
      </c>
      <c r="BH1332" s="510">
        <v>2353</v>
      </c>
      <c r="BI1332" s="510">
        <v>41064</v>
      </c>
      <c r="BJ1332" s="510">
        <v>4110</v>
      </c>
      <c r="BK1332" s="510">
        <v>23449</v>
      </c>
      <c r="BL1332" s="510">
        <v>68623</v>
      </c>
      <c r="BM1332" s="510">
        <v>17991</v>
      </c>
      <c r="BN1332" s="510">
        <v>12616</v>
      </c>
      <c r="BO1332" s="510">
        <v>11679</v>
      </c>
      <c r="BP1332" s="510">
        <v>8190</v>
      </c>
      <c r="BQ1332" s="510">
        <v>56417</v>
      </c>
      <c r="BR1332" s="510">
        <v>43205</v>
      </c>
      <c r="BS1332" s="510">
        <v>25761</v>
      </c>
      <c r="BT1332" s="510">
        <v>13456</v>
      </c>
      <c r="BU1332" s="510">
        <v>786</v>
      </c>
      <c r="BV1332" s="510">
        <v>364</v>
      </c>
      <c r="BW1332" s="510">
        <v>338</v>
      </c>
      <c r="BX1332" s="510">
        <v>211455</v>
      </c>
      <c r="BY1332" s="510">
        <v>626</v>
      </c>
      <c r="BZ1332" s="510">
        <v>1098</v>
      </c>
      <c r="CA1332" s="510">
        <v>165</v>
      </c>
      <c r="CB1332" s="510">
        <v>82557</v>
      </c>
      <c r="CC1332" s="510">
        <v>500</v>
      </c>
      <c r="CD1332" s="510">
        <v>1059</v>
      </c>
      <c r="CE1332" s="510">
        <v>9328</v>
      </c>
      <c r="CF1332" s="510">
        <v>4659705</v>
      </c>
      <c r="CG1332" s="510">
        <v>500</v>
      </c>
      <c r="CH1332" s="510">
        <v>889</v>
      </c>
      <c r="CI1332" s="510">
        <v>5013</v>
      </c>
      <c r="CJ1332" s="510">
        <v>9176765</v>
      </c>
      <c r="CK1332" s="510">
        <v>1831</v>
      </c>
      <c r="CL1332" s="510">
        <v>3816</v>
      </c>
      <c r="CM1332" s="510">
        <v>1148</v>
      </c>
      <c r="CN1332" s="510">
        <v>2054467</v>
      </c>
      <c r="CO1332" s="510">
        <v>1790</v>
      </c>
      <c r="CP1332" s="510">
        <v>4111</v>
      </c>
      <c r="CQ1332" s="510">
        <v>35664</v>
      </c>
      <c r="CR1332" s="510">
        <v>59961195</v>
      </c>
      <c r="CS1332" s="510">
        <v>1681</v>
      </c>
      <c r="CT1332" s="510">
        <v>3668</v>
      </c>
      <c r="CU1332" s="510">
        <v>1113</v>
      </c>
      <c r="CV1332" s="510">
        <v>13033030</v>
      </c>
      <c r="CW1332" s="510">
        <v>11710</v>
      </c>
      <c r="CX1332" s="510">
        <v>30880</v>
      </c>
      <c r="CY1332" s="510">
        <v>287</v>
      </c>
      <c r="CZ1332" s="510">
        <v>3101341</v>
      </c>
      <c r="DA1332" s="510">
        <v>10806</v>
      </c>
      <c r="DB1332" s="510">
        <v>28149</v>
      </c>
      <c r="DC1332" s="510">
        <v>1244</v>
      </c>
      <c r="DD1332" s="510">
        <v>21210342</v>
      </c>
      <c r="DE1332" s="510">
        <v>17050</v>
      </c>
      <c r="DF1332" s="510">
        <v>41558</v>
      </c>
      <c r="DG1332" s="510">
        <v>194</v>
      </c>
      <c r="DH1332" s="510">
        <v>3011114</v>
      </c>
      <c r="DI1332" s="510">
        <v>15521</v>
      </c>
      <c r="DJ1332" s="510">
        <v>41021</v>
      </c>
      <c r="DK1332" s="510">
        <v>383</v>
      </c>
      <c r="DL1332" s="510">
        <v>117141</v>
      </c>
      <c r="DM1332" s="510">
        <v>306</v>
      </c>
      <c r="DN1332" s="510">
        <v>526</v>
      </c>
      <c r="DO1332" s="510">
        <v>6004</v>
      </c>
      <c r="DP1332" s="510">
        <v>135101</v>
      </c>
      <c r="DQ1332" s="510">
        <v>23</v>
      </c>
      <c r="DR1332" s="510">
        <v>39</v>
      </c>
      <c r="DS1332" s="510">
        <v>147</v>
      </c>
      <c r="DT1332" s="510">
        <v>245946</v>
      </c>
      <c r="DU1332" s="510">
        <v>1673</v>
      </c>
      <c r="DV1332" s="510">
        <v>3673</v>
      </c>
      <c r="DW1332" s="510">
        <v>132</v>
      </c>
      <c r="DX1332" s="510">
        <v>43759</v>
      </c>
      <c r="DY1332" s="510">
        <v>123678428</v>
      </c>
      <c r="DZ1332" s="510">
        <v>2826</v>
      </c>
      <c r="EA1332" s="510">
        <v>7484</v>
      </c>
      <c r="EB1332" s="510">
        <v>30177</v>
      </c>
      <c r="EC1332" s="510">
        <v>14645</v>
      </c>
      <c r="ED1332" s="510">
        <v>8084</v>
      </c>
      <c r="EE1332" s="510">
        <v>68893725</v>
      </c>
      <c r="EF1332" s="510">
        <v>1483</v>
      </c>
      <c r="EG1332" s="510">
        <v>831</v>
      </c>
      <c r="EH1332" s="510">
        <v>6</v>
      </c>
      <c r="EI1332" s="510"/>
      <c r="EJ1332" s="479"/>
      <c r="EK1332" s="479"/>
      <c r="EL1332" s="479"/>
      <c r="EM1332" s="479"/>
      <c r="EN1332" s="479"/>
      <c r="EO1332" s="479"/>
      <c r="EP1332" s="479"/>
      <c r="EQ1332" s="479"/>
      <c r="ER1332" s="479"/>
      <c r="ES1332" s="479"/>
      <c r="ET1332" s="479"/>
      <c r="EU1332" s="479"/>
      <c r="EV1332" s="479"/>
      <c r="EW1332" s="479"/>
      <c r="EX1332" s="479"/>
      <c r="EY1332" s="479"/>
      <c r="EZ1332" s="476"/>
      <c r="FA1332" s="446">
        <f t="shared" si="2545"/>
        <v>4</v>
      </c>
      <c r="FB1332" s="417">
        <f t="shared" si="2567"/>
        <v>2024</v>
      </c>
      <c r="FC1332" s="448">
        <f t="shared" si="2568"/>
        <v>45383</v>
      </c>
      <c r="FD1332" s="449">
        <f t="shared" si="2569"/>
        <v>30</v>
      </c>
      <c r="FE1332" s="450"/>
      <c r="FF1332" s="451">
        <f t="shared" si="2557"/>
        <v>0.6389953171562367</v>
      </c>
      <c r="FG1332" s="450"/>
      <c r="FH1332" s="452">
        <f t="shared" si="2546"/>
        <v>1.8300274641440342</v>
      </c>
      <c r="FI1332" s="452">
        <f t="shared" si="2547"/>
        <v>1.2832875597599431</v>
      </c>
      <c r="FJ1332" s="452">
        <f t="shared" si="2548"/>
        <v>1.8194422807290855</v>
      </c>
      <c r="FK1332" s="452">
        <f t="shared" si="2549"/>
        <v>1.2758996728462377</v>
      </c>
      <c r="FL1332" s="452">
        <f t="shared" si="2550"/>
        <v>1.3488822474596533</v>
      </c>
      <c r="FM1332" s="452">
        <f t="shared" si="2551"/>
        <v>1.0329946204423193</v>
      </c>
      <c r="FN1332" s="452">
        <f t="shared" si="2552"/>
        <v>1.9811581942628624</v>
      </c>
      <c r="FO1332" s="452">
        <f t="shared" si="2553"/>
        <v>1.0348381142813197</v>
      </c>
      <c r="FP1332" s="452">
        <f t="shared" si="2554"/>
        <v>1.9798488664987406</v>
      </c>
      <c r="FQ1332" s="452">
        <f t="shared" si="2555"/>
        <v>0.91687657430730474</v>
      </c>
      <c r="FR1332" s="453"/>
      <c r="FS1332" s="446">
        <f t="shared" si="2578"/>
        <v>0</v>
      </c>
      <c r="FT1332" s="446">
        <f t="shared" si="2578"/>
        <v>0</v>
      </c>
      <c r="FU1332" s="446">
        <f t="shared" si="2578"/>
        <v>0</v>
      </c>
      <c r="FV1332" s="446">
        <f t="shared" si="2578"/>
        <v>1959848</v>
      </c>
      <c r="FW1332" s="446">
        <f t="shared" si="2578"/>
        <v>8867562</v>
      </c>
      <c r="FX1332" s="446">
        <f t="shared" si="2578"/>
        <v>6155821</v>
      </c>
      <c r="FY1332" s="446">
        <f t="shared" si="2578"/>
        <v>154710675</v>
      </c>
      <c r="FZ1332" s="446">
        <f t="shared" si="2578"/>
        <v>259916967</v>
      </c>
      <c r="GA1332" s="446">
        <f t="shared" si="2578"/>
        <v>10454598</v>
      </c>
      <c r="GB1332" s="446">
        <f t="shared" si="2579"/>
        <v>121566720</v>
      </c>
      <c r="GC1332" s="446">
        <f t="shared" si="2579"/>
        <v>14196820</v>
      </c>
      <c r="GD1332" s="446">
        <f t="shared" si="2580"/>
        <v>371124</v>
      </c>
      <c r="GE1332" s="446">
        <f t="shared" si="2580"/>
        <v>174735</v>
      </c>
      <c r="GF1332" s="446">
        <f t="shared" si="2580"/>
        <v>8292592</v>
      </c>
      <c r="GG1332" s="446">
        <f t="shared" si="2580"/>
        <v>19129608</v>
      </c>
      <c r="GH1332" s="446">
        <f t="shared" si="2580"/>
        <v>4719428</v>
      </c>
      <c r="GI1332" s="446">
        <f t="shared" si="2580"/>
        <v>130815552</v>
      </c>
      <c r="GJ1332" s="446">
        <f t="shared" si="2580"/>
        <v>34369440</v>
      </c>
      <c r="GK1332" s="446">
        <f t="shared" si="2580"/>
        <v>8078763</v>
      </c>
      <c r="GL1332" s="446">
        <f t="shared" si="2580"/>
        <v>51698152</v>
      </c>
      <c r="GM1332" s="446">
        <f t="shared" si="2580"/>
        <v>7958074</v>
      </c>
      <c r="GN1332" s="446">
        <f t="shared" si="2571"/>
        <v>539931</v>
      </c>
      <c r="GO1332" s="446">
        <f t="shared" si="2581"/>
        <v>201458</v>
      </c>
      <c r="GP1332" s="446">
        <f t="shared" si="2581"/>
        <v>234156</v>
      </c>
      <c r="GQ1332" s="446">
        <f t="shared" si="2581"/>
        <v>327492356</v>
      </c>
      <c r="GR1332" s="446"/>
      <c r="GS1332" s="446"/>
      <c r="GT1332" s="446"/>
      <c r="GU1332" s="446"/>
      <c r="GV1332" s="416"/>
    </row>
    <row r="1333" spans="1:204" ht="9.75" customHeight="1" x14ac:dyDescent="0.2">
      <c r="A1333" s="485" t="str">
        <f t="shared" si="2577"/>
        <v>2024-25APRILRX8</v>
      </c>
      <c r="B1333" s="503" t="str">
        <f t="shared" si="2560"/>
        <v>2024-25</v>
      </c>
      <c r="C1333" s="436" t="s">
        <v>664</v>
      </c>
      <c r="D1333" s="503" t="str">
        <f t="shared" si="2582"/>
        <v>Y63</v>
      </c>
      <c r="E1333" s="503" t="str">
        <f t="shared" si="2583"/>
        <v>North East and Yorkshire</v>
      </c>
      <c r="F1333" s="504" t="s">
        <v>450</v>
      </c>
      <c r="G1333" s="504" t="s">
        <v>696</v>
      </c>
      <c r="H1333" s="522">
        <v>96224</v>
      </c>
      <c r="I1333" s="522">
        <v>60764</v>
      </c>
      <c r="J1333" s="522">
        <v>220413</v>
      </c>
      <c r="K1333" s="522">
        <v>4</v>
      </c>
      <c r="L1333" s="522">
        <v>0</v>
      </c>
      <c r="M1333" s="522">
        <v>0</v>
      </c>
      <c r="N1333" s="522">
        <v>20</v>
      </c>
      <c r="O1333" s="522">
        <v>99</v>
      </c>
      <c r="P1333" s="522">
        <v>450</v>
      </c>
      <c r="Q1333" s="522">
        <v>151</v>
      </c>
      <c r="R1333" s="522">
        <v>265</v>
      </c>
      <c r="S1333" s="522">
        <v>72508</v>
      </c>
      <c r="T1333" s="522">
        <v>9648</v>
      </c>
      <c r="U1333" s="522">
        <v>6924</v>
      </c>
      <c r="V1333" s="522">
        <v>37425</v>
      </c>
      <c r="W1333" s="522">
        <v>9423</v>
      </c>
      <c r="X1333" s="522">
        <v>270</v>
      </c>
      <c r="Y1333" s="522">
        <v>4474205</v>
      </c>
      <c r="Z1333" s="522">
        <v>464</v>
      </c>
      <c r="AA1333" s="522">
        <v>804</v>
      </c>
      <c r="AB1333" s="522">
        <v>3553219</v>
      </c>
      <c r="AC1333" s="522">
        <v>513</v>
      </c>
      <c r="AD1333" s="522">
        <v>908</v>
      </c>
      <c r="AE1333" s="522">
        <v>58484791</v>
      </c>
      <c r="AF1333" s="522">
        <v>1563</v>
      </c>
      <c r="AG1333" s="522">
        <v>3484</v>
      </c>
      <c r="AH1333" s="522">
        <v>41959798</v>
      </c>
      <c r="AI1333" s="522">
        <v>4453</v>
      </c>
      <c r="AJ1333" s="522">
        <v>10079</v>
      </c>
      <c r="AK1333" s="522">
        <v>1314672</v>
      </c>
      <c r="AL1333" s="522">
        <v>4869</v>
      </c>
      <c r="AM1333" s="522">
        <v>10766</v>
      </c>
      <c r="AN1333" s="522">
        <v>531</v>
      </c>
      <c r="AO1333" s="522">
        <v>1448</v>
      </c>
      <c r="AP1333" s="522">
        <v>1133</v>
      </c>
      <c r="AQ1333" s="522">
        <v>2670868</v>
      </c>
      <c r="AR1333" s="522">
        <v>2357</v>
      </c>
      <c r="AS1333" s="522">
        <v>4863</v>
      </c>
      <c r="AT1333" s="522">
        <v>10286</v>
      </c>
      <c r="AU1333" s="522">
        <v>1168</v>
      </c>
      <c r="AV1333" s="522">
        <v>1742</v>
      </c>
      <c r="AW1333" s="522">
        <v>5839</v>
      </c>
      <c r="AX1333" s="522">
        <v>1050</v>
      </c>
      <c r="AY1333" s="522">
        <v>6326</v>
      </c>
      <c r="AZ1333" s="522">
        <v>732</v>
      </c>
      <c r="BA1333" s="522">
        <v>7065</v>
      </c>
      <c r="BB1333" s="522">
        <v>10093500</v>
      </c>
      <c r="BC1333" s="522">
        <v>1429</v>
      </c>
      <c r="BD1333" s="522">
        <v>2721</v>
      </c>
      <c r="BE1333" s="522">
        <v>1014</v>
      </c>
      <c r="BF1333" s="522">
        <v>1437</v>
      </c>
      <c r="BG1333" s="522">
        <v>3065</v>
      </c>
      <c r="BH1333" s="522">
        <v>1549</v>
      </c>
      <c r="BI1333" s="522">
        <v>39062</v>
      </c>
      <c r="BJ1333" s="522">
        <v>4757</v>
      </c>
      <c r="BK1333" s="522">
        <v>18403</v>
      </c>
      <c r="BL1333" s="522">
        <v>62222</v>
      </c>
      <c r="BM1333" s="522">
        <v>17606</v>
      </c>
      <c r="BN1333" s="522">
        <v>12982</v>
      </c>
      <c r="BO1333" s="522">
        <v>12469</v>
      </c>
      <c r="BP1333" s="522">
        <v>9296</v>
      </c>
      <c r="BQ1333" s="522">
        <v>50220</v>
      </c>
      <c r="BR1333" s="522">
        <v>39416</v>
      </c>
      <c r="BS1333" s="522">
        <v>15136</v>
      </c>
      <c r="BT1333" s="522">
        <v>10096</v>
      </c>
      <c r="BU1333" s="522">
        <v>457</v>
      </c>
      <c r="BV1333" s="522">
        <v>341</v>
      </c>
      <c r="BW1333" s="522">
        <v>328</v>
      </c>
      <c r="BX1333" s="522">
        <v>161274</v>
      </c>
      <c r="BY1333" s="522">
        <v>492</v>
      </c>
      <c r="BZ1333" s="522">
        <v>872</v>
      </c>
      <c r="CA1333" s="522">
        <v>44</v>
      </c>
      <c r="CB1333" s="522">
        <v>20511</v>
      </c>
      <c r="CC1333" s="522">
        <v>466</v>
      </c>
      <c r="CD1333" s="522">
        <v>983</v>
      </c>
      <c r="CE1333" s="522">
        <v>9276</v>
      </c>
      <c r="CF1333" s="522">
        <v>4292420</v>
      </c>
      <c r="CG1333" s="522">
        <v>463</v>
      </c>
      <c r="CH1333" s="522">
        <v>803</v>
      </c>
      <c r="CI1333" s="522">
        <v>4147</v>
      </c>
      <c r="CJ1333" s="522">
        <v>7048398</v>
      </c>
      <c r="CK1333" s="522">
        <v>1700</v>
      </c>
      <c r="CL1333" s="522">
        <v>3756</v>
      </c>
      <c r="CM1333" s="522">
        <v>1010</v>
      </c>
      <c r="CN1333" s="522">
        <v>1636300</v>
      </c>
      <c r="CO1333" s="522">
        <v>1620</v>
      </c>
      <c r="CP1333" s="522">
        <v>3706</v>
      </c>
      <c r="CQ1333" s="522">
        <v>32268</v>
      </c>
      <c r="CR1333" s="522">
        <v>49800093</v>
      </c>
      <c r="CS1333" s="522">
        <v>1543</v>
      </c>
      <c r="CT1333" s="522">
        <v>3449</v>
      </c>
      <c r="CU1333" s="522">
        <v>1598</v>
      </c>
      <c r="CV1333" s="522">
        <v>7865735</v>
      </c>
      <c r="CW1333" s="522">
        <v>4922</v>
      </c>
      <c r="CX1333" s="522">
        <v>9604</v>
      </c>
      <c r="CY1333" s="522">
        <v>1001</v>
      </c>
      <c r="CZ1333" s="522">
        <v>4926710</v>
      </c>
      <c r="DA1333" s="522">
        <v>4922</v>
      </c>
      <c r="DB1333" s="522">
        <v>10168</v>
      </c>
      <c r="DC1333" s="522">
        <v>2234</v>
      </c>
      <c r="DD1333" s="522">
        <v>15627624</v>
      </c>
      <c r="DE1333" s="522">
        <v>6995</v>
      </c>
      <c r="DF1333" s="522">
        <v>14851</v>
      </c>
      <c r="DG1333" s="522">
        <v>623</v>
      </c>
      <c r="DH1333" s="522">
        <v>4358900</v>
      </c>
      <c r="DI1333" s="522">
        <v>6997</v>
      </c>
      <c r="DJ1333" s="522">
        <v>15717</v>
      </c>
      <c r="DK1333" s="522">
        <v>277</v>
      </c>
      <c r="DL1333" s="522">
        <v>114105</v>
      </c>
      <c r="DM1333" s="522">
        <v>412</v>
      </c>
      <c r="DN1333" s="522">
        <v>696</v>
      </c>
      <c r="DO1333" s="522">
        <v>5988</v>
      </c>
      <c r="DP1333" s="522">
        <v>255274</v>
      </c>
      <c r="DQ1333" s="522">
        <v>43</v>
      </c>
      <c r="DR1333" s="522">
        <v>72</v>
      </c>
      <c r="DS1333" s="522">
        <v>67</v>
      </c>
      <c r="DT1333" s="522">
        <v>79046</v>
      </c>
      <c r="DU1333" s="522">
        <v>1180</v>
      </c>
      <c r="DV1333" s="522">
        <v>2236</v>
      </c>
      <c r="DW1333" s="522">
        <v>62</v>
      </c>
      <c r="DX1333" s="522">
        <v>41687</v>
      </c>
      <c r="DY1333" s="522">
        <v>72622830</v>
      </c>
      <c r="DZ1333" s="522">
        <v>1742</v>
      </c>
      <c r="EA1333" s="522">
        <v>3554</v>
      </c>
      <c r="EB1333" s="522">
        <v>24791</v>
      </c>
      <c r="EC1333" s="522">
        <v>11336</v>
      </c>
      <c r="ED1333" s="522">
        <v>4099</v>
      </c>
      <c r="EE1333" s="522">
        <v>24895938</v>
      </c>
      <c r="EF1333" s="522">
        <v>2504</v>
      </c>
      <c r="EG1333" s="522">
        <v>35</v>
      </c>
      <c r="EH1333" s="522">
        <v>43</v>
      </c>
      <c r="EI1333" s="522"/>
      <c r="EJ1333" s="483"/>
      <c r="EK1333" s="483"/>
      <c r="EL1333" s="483"/>
      <c r="EM1333" s="483"/>
      <c r="EN1333" s="483"/>
      <c r="EO1333" s="483"/>
      <c r="EP1333" s="483"/>
      <c r="EQ1333" s="483"/>
      <c r="ER1333" s="483"/>
      <c r="ES1333" s="483"/>
      <c r="ET1333" s="483"/>
      <c r="EU1333" s="483"/>
      <c r="EV1333" s="483"/>
      <c r="EW1333" s="483"/>
      <c r="EX1333" s="483"/>
      <c r="EY1333" s="483"/>
      <c r="EZ1333" s="484"/>
      <c r="FA1333" s="468">
        <f t="shared" si="2545"/>
        <v>4</v>
      </c>
      <c r="FB1333" s="485">
        <f t="shared" si="2567"/>
        <v>2024</v>
      </c>
      <c r="FC1333" s="486">
        <f t="shared" si="2568"/>
        <v>45383</v>
      </c>
      <c r="FD1333" s="470">
        <f t="shared" si="2569"/>
        <v>30</v>
      </c>
      <c r="FE1333" s="471"/>
      <c r="FF1333" s="517">
        <f t="shared" si="2557"/>
        <v>0.65101108936725371</v>
      </c>
      <c r="FG1333" s="471"/>
      <c r="FH1333" s="487">
        <f t="shared" si="2546"/>
        <v>1.8248341625207296</v>
      </c>
      <c r="FI1333" s="487">
        <f t="shared" si="2547"/>
        <v>1.3455638474295191</v>
      </c>
      <c r="FJ1333" s="487">
        <f t="shared" si="2548"/>
        <v>1.800837666088966</v>
      </c>
      <c r="FK1333" s="487">
        <f t="shared" si="2549"/>
        <v>1.3425765453495089</v>
      </c>
      <c r="FL1333" s="487">
        <f t="shared" si="2550"/>
        <v>1.3418837675350701</v>
      </c>
      <c r="FM1333" s="487">
        <f t="shared" si="2551"/>
        <v>1.0531997327989311</v>
      </c>
      <c r="FN1333" s="487">
        <f t="shared" si="2552"/>
        <v>1.6062825002653083</v>
      </c>
      <c r="FO1333" s="487">
        <f t="shared" si="2553"/>
        <v>1.0714209911917649</v>
      </c>
      <c r="FP1333" s="487">
        <f t="shared" si="2554"/>
        <v>1.6925925925925926</v>
      </c>
      <c r="FQ1333" s="487">
        <f t="shared" si="2555"/>
        <v>1.2629629629629631</v>
      </c>
      <c r="FR1333" s="459"/>
      <c r="FS1333" s="468">
        <f t="shared" ref="FS1333:GA1342" si="2584">IFERROR(HLOOKUP(FS$1,$H$5:$HA$10112,MATCH($A1333,$A$5:$A$10112,0),0)*HLOOKUP(FS$2,$H$5:$HA$10112,MATCH($A1333,$A$5:$A$10112,0),0),"-")</f>
        <v>0</v>
      </c>
      <c r="FT1333" s="468">
        <f t="shared" si="2584"/>
        <v>0</v>
      </c>
      <c r="FU1333" s="468">
        <f t="shared" si="2584"/>
        <v>1215280</v>
      </c>
      <c r="FV1333" s="468">
        <f t="shared" si="2584"/>
        <v>6015636</v>
      </c>
      <c r="FW1333" s="468">
        <f t="shared" si="2584"/>
        <v>7756992</v>
      </c>
      <c r="FX1333" s="468">
        <f t="shared" si="2584"/>
        <v>6286992</v>
      </c>
      <c r="FY1333" s="468">
        <f t="shared" si="2584"/>
        <v>130388700</v>
      </c>
      <c r="FZ1333" s="468">
        <f t="shared" si="2584"/>
        <v>94974417</v>
      </c>
      <c r="GA1333" s="468">
        <f t="shared" si="2584"/>
        <v>2906820</v>
      </c>
      <c r="GB1333" s="468">
        <f t="shared" si="2579"/>
        <v>19223865</v>
      </c>
      <c r="GC1333" s="468">
        <f t="shared" si="2579"/>
        <v>5509779</v>
      </c>
      <c r="GD1333" s="468">
        <f t="shared" si="2580"/>
        <v>286016</v>
      </c>
      <c r="GE1333" s="468">
        <f t="shared" si="2580"/>
        <v>43252</v>
      </c>
      <c r="GF1333" s="468">
        <f t="shared" si="2580"/>
        <v>7448628</v>
      </c>
      <c r="GG1333" s="468">
        <f t="shared" si="2580"/>
        <v>15576132</v>
      </c>
      <c r="GH1333" s="468">
        <f t="shared" si="2580"/>
        <v>3743060</v>
      </c>
      <c r="GI1333" s="468">
        <f t="shared" si="2580"/>
        <v>111292332</v>
      </c>
      <c r="GJ1333" s="468">
        <f t="shared" si="2580"/>
        <v>15347192</v>
      </c>
      <c r="GK1333" s="468">
        <f t="shared" si="2580"/>
        <v>10178168</v>
      </c>
      <c r="GL1333" s="468">
        <f t="shared" si="2580"/>
        <v>33177134</v>
      </c>
      <c r="GM1333" s="468">
        <f t="shared" si="2580"/>
        <v>9791691</v>
      </c>
      <c r="GN1333" s="468">
        <f t="shared" si="2571"/>
        <v>149812</v>
      </c>
      <c r="GO1333" s="468">
        <f t="shared" si="2581"/>
        <v>192792</v>
      </c>
      <c r="GP1333" s="468">
        <f t="shared" si="2581"/>
        <v>431136</v>
      </c>
      <c r="GQ1333" s="468">
        <f t="shared" si="2581"/>
        <v>148155598</v>
      </c>
      <c r="GR1333" s="468"/>
      <c r="GS1333" s="468"/>
      <c r="GT1333" s="468"/>
      <c r="GU1333" s="468"/>
      <c r="GV1333" s="425"/>
    </row>
    <row r="1334" spans="1:204" ht="9.75" customHeight="1" x14ac:dyDescent="0.2">
      <c r="A1334" s="472" t="str">
        <f t="shared" si="2577"/>
        <v>2024-25MAYRX9</v>
      </c>
      <c r="B1334" s="488" t="str">
        <f t="shared" si="2560"/>
        <v>2024-25</v>
      </c>
      <c r="C1334" s="400" t="s">
        <v>668</v>
      </c>
      <c r="D1334" s="488" t="str">
        <f t="shared" si="2582"/>
        <v>Y60</v>
      </c>
      <c r="E1334" s="488" t="str">
        <f t="shared" si="2583"/>
        <v>Midlands</v>
      </c>
      <c r="F1334" s="474" t="s">
        <v>451</v>
      </c>
      <c r="G1334" s="474" t="s">
        <v>686</v>
      </c>
      <c r="H1334" s="518">
        <v>100599</v>
      </c>
      <c r="I1334" s="518">
        <v>78413</v>
      </c>
      <c r="J1334" s="518">
        <v>558609</v>
      </c>
      <c r="K1334" s="518">
        <v>7</v>
      </c>
      <c r="L1334" s="518">
        <v>2</v>
      </c>
      <c r="M1334" s="518">
        <v>4</v>
      </c>
      <c r="N1334" s="518">
        <v>38</v>
      </c>
      <c r="O1334" s="518">
        <v>119</v>
      </c>
      <c r="P1334" s="518">
        <v>440</v>
      </c>
      <c r="Q1334" s="518">
        <v>2414</v>
      </c>
      <c r="R1334" s="518">
        <v>651</v>
      </c>
      <c r="S1334" s="518">
        <v>70467</v>
      </c>
      <c r="T1334" s="518">
        <v>6681</v>
      </c>
      <c r="U1334" s="518">
        <v>4267</v>
      </c>
      <c r="V1334" s="518">
        <v>39002</v>
      </c>
      <c r="W1334" s="518">
        <v>9335</v>
      </c>
      <c r="X1334" s="518">
        <v>674</v>
      </c>
      <c r="Y1334" s="518">
        <v>3565273</v>
      </c>
      <c r="Z1334" s="518">
        <v>534</v>
      </c>
      <c r="AA1334" s="518">
        <v>945</v>
      </c>
      <c r="AB1334" s="518">
        <v>3710233</v>
      </c>
      <c r="AC1334" s="518">
        <v>870</v>
      </c>
      <c r="AD1334" s="518">
        <v>1791</v>
      </c>
      <c r="AE1334" s="518">
        <v>81534886</v>
      </c>
      <c r="AF1334" s="518">
        <v>2091</v>
      </c>
      <c r="AG1334" s="518">
        <v>4368</v>
      </c>
      <c r="AH1334" s="518">
        <v>77216174</v>
      </c>
      <c r="AI1334" s="518">
        <v>8272</v>
      </c>
      <c r="AJ1334" s="518">
        <v>19133</v>
      </c>
      <c r="AK1334" s="518">
        <v>4493026</v>
      </c>
      <c r="AL1334" s="518">
        <v>6666</v>
      </c>
      <c r="AM1334" s="518">
        <v>14461</v>
      </c>
      <c r="AN1334" s="518">
        <v>500</v>
      </c>
      <c r="AO1334" s="518">
        <v>5386</v>
      </c>
      <c r="AP1334" s="518">
        <v>3100</v>
      </c>
      <c r="AQ1334" s="518">
        <v>4199262</v>
      </c>
      <c r="AR1334" s="518">
        <v>1355</v>
      </c>
      <c r="AS1334" s="518">
        <v>2667</v>
      </c>
      <c r="AT1334" s="518">
        <v>12150</v>
      </c>
      <c r="AU1334" s="518">
        <v>2446</v>
      </c>
      <c r="AV1334" s="518">
        <v>4925</v>
      </c>
      <c r="AW1334" s="518">
        <v>2367</v>
      </c>
      <c r="AX1334" s="518">
        <v>2612</v>
      </c>
      <c r="AY1334" s="518">
        <v>2167</v>
      </c>
      <c r="AZ1334" s="518">
        <v>2296</v>
      </c>
      <c r="BA1334" s="518">
        <v>14705</v>
      </c>
      <c r="BB1334" s="518">
        <v>21362431</v>
      </c>
      <c r="BC1334" s="518">
        <v>1453</v>
      </c>
      <c r="BD1334" s="518">
        <v>2475</v>
      </c>
      <c r="BE1334" s="518">
        <v>2990</v>
      </c>
      <c r="BF1334" s="518">
        <v>5466</v>
      </c>
      <c r="BG1334" s="518">
        <v>2742</v>
      </c>
      <c r="BH1334" s="518">
        <v>3507</v>
      </c>
      <c r="BI1334" s="518">
        <v>33483</v>
      </c>
      <c r="BJ1334" s="518">
        <v>4699</v>
      </c>
      <c r="BK1334" s="518">
        <v>20135</v>
      </c>
      <c r="BL1334" s="518">
        <v>58317</v>
      </c>
      <c r="BM1334" s="518">
        <v>12956</v>
      </c>
      <c r="BN1334" s="518">
        <v>9949</v>
      </c>
      <c r="BO1334" s="518">
        <v>8212</v>
      </c>
      <c r="BP1334" s="518">
        <v>6481</v>
      </c>
      <c r="BQ1334" s="518">
        <v>50735</v>
      </c>
      <c r="BR1334" s="518">
        <v>41726</v>
      </c>
      <c r="BS1334" s="518">
        <v>15553</v>
      </c>
      <c r="BT1334" s="518">
        <v>10064</v>
      </c>
      <c r="BU1334" s="518">
        <v>900</v>
      </c>
      <c r="BV1334" s="518">
        <v>675</v>
      </c>
      <c r="BW1334" s="518">
        <v>1</v>
      </c>
      <c r="BX1334" s="518">
        <v>8158</v>
      </c>
      <c r="BY1334" s="518">
        <v>8158</v>
      </c>
      <c r="BZ1334" s="518">
        <v>8158</v>
      </c>
      <c r="CA1334" s="518">
        <v>15</v>
      </c>
      <c r="CB1334" s="518">
        <v>7978</v>
      </c>
      <c r="CC1334" s="518">
        <v>532</v>
      </c>
      <c r="CD1334" s="518">
        <v>1171</v>
      </c>
      <c r="CE1334" s="518">
        <v>6665</v>
      </c>
      <c r="CF1334" s="518">
        <v>3549137</v>
      </c>
      <c r="CG1334" s="518">
        <v>533</v>
      </c>
      <c r="CH1334" s="518">
        <v>942</v>
      </c>
      <c r="CI1334" s="518">
        <v>1393</v>
      </c>
      <c r="CJ1334" s="518">
        <v>2938218</v>
      </c>
      <c r="CK1334" s="518">
        <v>2109</v>
      </c>
      <c r="CL1334" s="518">
        <v>4216</v>
      </c>
      <c r="CM1334" s="518">
        <v>824</v>
      </c>
      <c r="CN1334" s="518">
        <v>1726817</v>
      </c>
      <c r="CO1334" s="518">
        <v>2096</v>
      </c>
      <c r="CP1334" s="518">
        <v>4793</v>
      </c>
      <c r="CQ1334" s="518">
        <v>36785</v>
      </c>
      <c r="CR1334" s="518">
        <v>76869851</v>
      </c>
      <c r="CS1334" s="518">
        <v>2090</v>
      </c>
      <c r="CT1334" s="518">
        <v>4367</v>
      </c>
      <c r="CU1334" s="518">
        <v>6</v>
      </c>
      <c r="CV1334" s="518">
        <v>62791</v>
      </c>
      <c r="CW1334" s="518">
        <v>10465</v>
      </c>
      <c r="CX1334" s="518">
        <v>16532</v>
      </c>
      <c r="CY1334" s="518">
        <v>275</v>
      </c>
      <c r="CZ1334" s="518">
        <v>2138614</v>
      </c>
      <c r="DA1334" s="518">
        <v>7777</v>
      </c>
      <c r="DB1334" s="518">
        <v>18805</v>
      </c>
      <c r="DC1334" s="518">
        <v>1770</v>
      </c>
      <c r="DD1334" s="518">
        <v>12874724</v>
      </c>
      <c r="DE1334" s="518">
        <v>7274</v>
      </c>
      <c r="DF1334" s="518">
        <v>15253</v>
      </c>
      <c r="DG1334" s="518">
        <v>68</v>
      </c>
      <c r="DH1334" s="518">
        <v>892664</v>
      </c>
      <c r="DI1334" s="518">
        <v>13127</v>
      </c>
      <c r="DJ1334" s="518">
        <v>41305</v>
      </c>
      <c r="DK1334" s="518">
        <v>110</v>
      </c>
      <c r="DL1334" s="518">
        <v>33143</v>
      </c>
      <c r="DM1334" s="518">
        <v>301</v>
      </c>
      <c r="DN1334" s="518">
        <v>475</v>
      </c>
      <c r="DO1334" s="518">
        <v>3264</v>
      </c>
      <c r="DP1334" s="518">
        <v>60452</v>
      </c>
      <c r="DQ1334" s="518">
        <v>19</v>
      </c>
      <c r="DR1334" s="518">
        <v>32</v>
      </c>
      <c r="DS1334" s="518">
        <v>49</v>
      </c>
      <c r="DT1334" s="518">
        <v>86692</v>
      </c>
      <c r="DU1334" s="518">
        <v>1769</v>
      </c>
      <c r="DV1334" s="518">
        <v>2663</v>
      </c>
      <c r="DW1334" s="518">
        <v>44</v>
      </c>
      <c r="DX1334" s="518">
        <v>39498</v>
      </c>
      <c r="DY1334" s="518">
        <v>79463097</v>
      </c>
      <c r="DZ1334" s="518">
        <v>2012</v>
      </c>
      <c r="EA1334" s="518">
        <v>4034</v>
      </c>
      <c r="EB1334" s="518">
        <v>28653</v>
      </c>
      <c r="EC1334" s="518">
        <v>12741</v>
      </c>
      <c r="ED1334" s="518">
        <v>4629</v>
      </c>
      <c r="EE1334" s="518">
        <v>29146628</v>
      </c>
      <c r="EF1334" s="518">
        <v>0</v>
      </c>
      <c r="EG1334" s="518">
        <v>98</v>
      </c>
      <c r="EH1334" s="518">
        <v>95</v>
      </c>
      <c r="EI1334" s="518"/>
      <c r="EJ1334" s="475"/>
      <c r="EK1334" s="475"/>
      <c r="EL1334" s="475"/>
      <c r="EM1334" s="475"/>
      <c r="EN1334" s="475"/>
      <c r="EO1334" s="475"/>
      <c r="EP1334" s="475"/>
      <c r="EQ1334" s="475"/>
      <c r="ER1334" s="475"/>
      <c r="ES1334" s="475"/>
      <c r="ET1334" s="475"/>
      <c r="EU1334" s="475"/>
      <c r="EV1334" s="475"/>
      <c r="EW1334" s="475"/>
      <c r="EX1334" s="475"/>
      <c r="EY1334" s="475"/>
      <c r="EZ1334" s="476"/>
      <c r="FA1334" s="446">
        <f t="shared" si="2545"/>
        <v>5</v>
      </c>
      <c r="FB1334" s="417">
        <f t="shared" si="2567"/>
        <v>2024</v>
      </c>
      <c r="FC1334" s="448">
        <f t="shared" si="2568"/>
        <v>45413</v>
      </c>
      <c r="FD1334" s="449">
        <f t="shared" si="2569"/>
        <v>31</v>
      </c>
      <c r="FE1334" s="450"/>
      <c r="FF1334" s="451">
        <f t="shared" si="2557"/>
        <v>0.52299311007851301</v>
      </c>
      <c r="FG1334" s="450"/>
      <c r="FH1334" s="452">
        <f t="shared" si="2546"/>
        <v>1.9392306540936985</v>
      </c>
      <c r="FI1334" s="452">
        <f t="shared" si="2547"/>
        <v>1.4891483310881604</v>
      </c>
      <c r="FJ1334" s="452">
        <f t="shared" si="2548"/>
        <v>1.9245371455355051</v>
      </c>
      <c r="FK1334" s="452">
        <f t="shared" si="2549"/>
        <v>1.5188657136161237</v>
      </c>
      <c r="FL1334" s="452">
        <f t="shared" si="2550"/>
        <v>1.3008307266294037</v>
      </c>
      <c r="FM1334" s="452">
        <f t="shared" si="2551"/>
        <v>1.0698425721757858</v>
      </c>
      <c r="FN1334" s="452">
        <f t="shared" si="2552"/>
        <v>1.666095340117836</v>
      </c>
      <c r="FO1334" s="452">
        <f t="shared" si="2553"/>
        <v>1.0780931976432779</v>
      </c>
      <c r="FP1334" s="452">
        <f t="shared" si="2554"/>
        <v>1.3353115727002967</v>
      </c>
      <c r="FQ1334" s="452">
        <f t="shared" si="2555"/>
        <v>1.0014836795252227</v>
      </c>
      <c r="FR1334" s="453"/>
      <c r="FS1334" s="446">
        <f t="shared" si="2584"/>
        <v>156826</v>
      </c>
      <c r="FT1334" s="446">
        <f t="shared" si="2584"/>
        <v>313652</v>
      </c>
      <c r="FU1334" s="446">
        <f t="shared" si="2584"/>
        <v>2979694</v>
      </c>
      <c r="FV1334" s="446">
        <f t="shared" si="2584"/>
        <v>9331147</v>
      </c>
      <c r="FW1334" s="446">
        <f t="shared" si="2584"/>
        <v>6313545</v>
      </c>
      <c r="FX1334" s="446">
        <f t="shared" si="2584"/>
        <v>7642197</v>
      </c>
      <c r="FY1334" s="446">
        <f t="shared" si="2584"/>
        <v>170360736</v>
      </c>
      <c r="FZ1334" s="446">
        <f t="shared" si="2584"/>
        <v>178606555</v>
      </c>
      <c r="GA1334" s="446">
        <f t="shared" si="2584"/>
        <v>9746714</v>
      </c>
      <c r="GB1334" s="446">
        <f t="shared" si="2579"/>
        <v>36394875</v>
      </c>
      <c r="GC1334" s="446">
        <f t="shared" si="2579"/>
        <v>8267700</v>
      </c>
      <c r="GD1334" s="446">
        <f t="shared" si="2580"/>
        <v>8158</v>
      </c>
      <c r="GE1334" s="446">
        <f t="shared" si="2580"/>
        <v>17565</v>
      </c>
      <c r="GF1334" s="446">
        <f t="shared" si="2580"/>
        <v>6278430</v>
      </c>
      <c r="GG1334" s="446">
        <f t="shared" si="2580"/>
        <v>5872888</v>
      </c>
      <c r="GH1334" s="446">
        <f t="shared" si="2580"/>
        <v>3949432</v>
      </c>
      <c r="GI1334" s="446">
        <f t="shared" si="2580"/>
        <v>160640095</v>
      </c>
      <c r="GJ1334" s="446">
        <f t="shared" si="2580"/>
        <v>99192</v>
      </c>
      <c r="GK1334" s="446">
        <f t="shared" si="2580"/>
        <v>5171375</v>
      </c>
      <c r="GL1334" s="446">
        <f t="shared" si="2580"/>
        <v>26997810</v>
      </c>
      <c r="GM1334" s="446">
        <f t="shared" si="2580"/>
        <v>2808740</v>
      </c>
      <c r="GN1334" s="446">
        <f t="shared" si="2571"/>
        <v>130487</v>
      </c>
      <c r="GO1334" s="446">
        <f t="shared" si="2581"/>
        <v>52250</v>
      </c>
      <c r="GP1334" s="446">
        <f t="shared" si="2581"/>
        <v>104448</v>
      </c>
      <c r="GQ1334" s="446">
        <f t="shared" si="2581"/>
        <v>159334932</v>
      </c>
      <c r="GR1334" s="446"/>
      <c r="GS1334" s="446"/>
      <c r="GT1334" s="446"/>
      <c r="GU1334" s="446"/>
      <c r="GV1334" s="416"/>
    </row>
    <row r="1335" spans="1:204" ht="9.75" customHeight="1" x14ac:dyDescent="0.2">
      <c r="A1335" s="417" t="str">
        <f t="shared" si="2577"/>
        <v>2024-25MAYRYC</v>
      </c>
      <c r="B1335" s="458" t="str">
        <f t="shared" si="2560"/>
        <v>2024-25</v>
      </c>
      <c r="C1335" s="402" t="s">
        <v>668</v>
      </c>
      <c r="D1335" s="458" t="str">
        <f t="shared" si="2582"/>
        <v>Y61</v>
      </c>
      <c r="E1335" s="458" t="str">
        <f t="shared" si="2583"/>
        <v>East of England</v>
      </c>
      <c r="F1335" s="478" t="s">
        <v>453</v>
      </c>
      <c r="G1335" s="478" t="s">
        <v>687</v>
      </c>
      <c r="H1335" s="510">
        <v>121282</v>
      </c>
      <c r="I1335" s="510">
        <v>88580</v>
      </c>
      <c r="J1335" s="510">
        <v>1011876</v>
      </c>
      <c r="K1335" s="510">
        <v>11</v>
      </c>
      <c r="L1335" s="510">
        <v>0</v>
      </c>
      <c r="M1335" s="510">
        <v>34</v>
      </c>
      <c r="N1335" s="510">
        <v>72</v>
      </c>
      <c r="O1335" s="510">
        <v>144</v>
      </c>
      <c r="P1335" s="510">
        <v>521</v>
      </c>
      <c r="Q1335" s="510">
        <v>11</v>
      </c>
      <c r="R1335" s="510">
        <v>3471</v>
      </c>
      <c r="S1335" s="510">
        <v>76141</v>
      </c>
      <c r="T1335" s="510">
        <v>8652</v>
      </c>
      <c r="U1335" s="510">
        <v>5456</v>
      </c>
      <c r="V1335" s="510">
        <v>42011</v>
      </c>
      <c r="W1335" s="510">
        <v>16943</v>
      </c>
      <c r="X1335" s="510">
        <v>535</v>
      </c>
      <c r="Y1335" s="510">
        <v>4702514</v>
      </c>
      <c r="Z1335" s="510">
        <v>544</v>
      </c>
      <c r="AA1335" s="510">
        <v>1011</v>
      </c>
      <c r="AB1335" s="510">
        <v>3793270</v>
      </c>
      <c r="AC1335" s="510">
        <v>695</v>
      </c>
      <c r="AD1335" s="510">
        <v>1286</v>
      </c>
      <c r="AE1335" s="510">
        <v>102165771</v>
      </c>
      <c r="AF1335" s="510">
        <v>2432</v>
      </c>
      <c r="AG1335" s="510">
        <v>5157</v>
      </c>
      <c r="AH1335" s="510">
        <v>143467231</v>
      </c>
      <c r="AI1335" s="510">
        <v>8468</v>
      </c>
      <c r="AJ1335" s="510">
        <v>20408</v>
      </c>
      <c r="AK1335" s="510">
        <v>6487042</v>
      </c>
      <c r="AL1335" s="510">
        <v>12125</v>
      </c>
      <c r="AM1335" s="510">
        <v>30256</v>
      </c>
      <c r="AN1335" s="510">
        <v>163</v>
      </c>
      <c r="AO1335" s="510">
        <v>2188</v>
      </c>
      <c r="AP1335" s="510">
        <v>1442</v>
      </c>
      <c r="AQ1335" s="510">
        <v>6662653</v>
      </c>
      <c r="AR1335" s="510">
        <v>4620</v>
      </c>
      <c r="AS1335" s="510">
        <v>10014</v>
      </c>
      <c r="AT1335" s="510">
        <v>6622</v>
      </c>
      <c r="AU1335" s="510">
        <v>339</v>
      </c>
      <c r="AV1335" s="510">
        <v>4885</v>
      </c>
      <c r="AW1335" s="510">
        <v>4746</v>
      </c>
      <c r="AX1335" s="510">
        <v>118</v>
      </c>
      <c r="AY1335" s="510">
        <v>1280</v>
      </c>
      <c r="AZ1335" s="510">
        <v>548</v>
      </c>
      <c r="BA1335" s="510">
        <v>8207</v>
      </c>
      <c r="BB1335" s="510">
        <v>31082883</v>
      </c>
      <c r="BC1335" s="510">
        <v>3787</v>
      </c>
      <c r="BD1335" s="510">
        <v>8291</v>
      </c>
      <c r="BE1335" s="510">
        <v>184</v>
      </c>
      <c r="BF1335" s="510">
        <v>3261</v>
      </c>
      <c r="BG1335" s="510">
        <v>3221</v>
      </c>
      <c r="BH1335" s="510">
        <v>1541</v>
      </c>
      <c r="BI1335" s="510">
        <v>40309</v>
      </c>
      <c r="BJ1335" s="510">
        <v>2507</v>
      </c>
      <c r="BK1335" s="510">
        <v>26703</v>
      </c>
      <c r="BL1335" s="510">
        <v>69519</v>
      </c>
      <c r="BM1335" s="510">
        <v>19361</v>
      </c>
      <c r="BN1335" s="510">
        <v>13464</v>
      </c>
      <c r="BO1335" s="510">
        <v>11897</v>
      </c>
      <c r="BP1335" s="510">
        <v>8468</v>
      </c>
      <c r="BQ1335" s="510">
        <v>67366</v>
      </c>
      <c r="BR1335" s="510">
        <v>46562</v>
      </c>
      <c r="BS1335" s="510">
        <v>32709</v>
      </c>
      <c r="BT1335" s="510">
        <v>18824</v>
      </c>
      <c r="BU1335" s="510">
        <v>978</v>
      </c>
      <c r="BV1335" s="510">
        <v>623</v>
      </c>
      <c r="BW1335" s="510">
        <v>14</v>
      </c>
      <c r="BX1335" s="510">
        <v>7894</v>
      </c>
      <c r="BY1335" s="510">
        <v>564</v>
      </c>
      <c r="BZ1335" s="510">
        <v>920</v>
      </c>
      <c r="CA1335" s="510">
        <v>4</v>
      </c>
      <c r="CB1335" s="510">
        <v>1453</v>
      </c>
      <c r="CC1335" s="510">
        <v>363</v>
      </c>
      <c r="CD1335" s="510">
        <v>907</v>
      </c>
      <c r="CE1335" s="510">
        <v>8634</v>
      </c>
      <c r="CF1335" s="510">
        <v>4693167</v>
      </c>
      <c r="CG1335" s="510">
        <v>544</v>
      </c>
      <c r="CH1335" s="510">
        <v>1011</v>
      </c>
      <c r="CI1335" s="510">
        <v>3090</v>
      </c>
      <c r="CJ1335" s="510">
        <v>8461247</v>
      </c>
      <c r="CK1335" s="510">
        <v>2738</v>
      </c>
      <c r="CL1335" s="510">
        <v>5434</v>
      </c>
      <c r="CM1335" s="510">
        <v>1034</v>
      </c>
      <c r="CN1335" s="510">
        <v>2387974</v>
      </c>
      <c r="CO1335" s="510">
        <v>2309</v>
      </c>
      <c r="CP1335" s="510">
        <v>5052</v>
      </c>
      <c r="CQ1335" s="510">
        <v>37887</v>
      </c>
      <c r="CR1335" s="510">
        <v>91316550</v>
      </c>
      <c r="CS1335" s="510">
        <v>2410</v>
      </c>
      <c r="CT1335" s="510">
        <v>5137</v>
      </c>
      <c r="CU1335" s="510">
        <v>387</v>
      </c>
      <c r="CV1335" s="510">
        <v>4818160</v>
      </c>
      <c r="CW1335" s="510">
        <v>12450</v>
      </c>
      <c r="CX1335" s="510">
        <v>35621</v>
      </c>
      <c r="CY1335" s="510">
        <v>150</v>
      </c>
      <c r="CZ1335" s="510">
        <v>1693670</v>
      </c>
      <c r="DA1335" s="510">
        <v>11291</v>
      </c>
      <c r="DB1335" s="510">
        <v>32325</v>
      </c>
      <c r="DC1335" s="510">
        <v>707</v>
      </c>
      <c r="DD1335" s="510">
        <v>14119702</v>
      </c>
      <c r="DE1335" s="510">
        <v>19971</v>
      </c>
      <c r="DF1335" s="510">
        <v>54152</v>
      </c>
      <c r="DG1335" s="510">
        <v>122</v>
      </c>
      <c r="DH1335" s="510">
        <v>1437880</v>
      </c>
      <c r="DI1335" s="510">
        <v>11786</v>
      </c>
      <c r="DJ1335" s="510">
        <v>30287</v>
      </c>
      <c r="DK1335" s="510">
        <v>563</v>
      </c>
      <c r="DL1335" s="510">
        <v>198114</v>
      </c>
      <c r="DM1335" s="510">
        <v>352</v>
      </c>
      <c r="DN1335" s="510">
        <v>588</v>
      </c>
      <c r="DO1335" s="510">
        <v>5716</v>
      </c>
      <c r="DP1335" s="510">
        <v>278841</v>
      </c>
      <c r="DQ1335" s="510">
        <v>49</v>
      </c>
      <c r="DR1335" s="510">
        <v>94</v>
      </c>
      <c r="DS1335" s="510">
        <v>119</v>
      </c>
      <c r="DT1335" s="510">
        <v>193943</v>
      </c>
      <c r="DU1335" s="510">
        <v>1630</v>
      </c>
      <c r="DV1335" s="510">
        <v>3605</v>
      </c>
      <c r="DW1335" s="510">
        <v>109</v>
      </c>
      <c r="DX1335" s="510">
        <v>39734</v>
      </c>
      <c r="DY1335" s="510">
        <v>73801308</v>
      </c>
      <c r="DZ1335" s="510">
        <v>1857</v>
      </c>
      <c r="EA1335" s="510">
        <v>3690</v>
      </c>
      <c r="EB1335" s="510">
        <v>27048</v>
      </c>
      <c r="EC1335" s="510">
        <v>11000</v>
      </c>
      <c r="ED1335" s="510">
        <v>4113</v>
      </c>
      <c r="EE1335" s="510">
        <v>25143707</v>
      </c>
      <c r="EF1335" s="510">
        <v>3599</v>
      </c>
      <c r="EG1335" s="510">
        <v>92</v>
      </c>
      <c r="EH1335" s="510">
        <v>176</v>
      </c>
      <c r="EI1335" s="510"/>
      <c r="EJ1335" s="479"/>
      <c r="EK1335" s="479"/>
      <c r="EL1335" s="479"/>
      <c r="EM1335" s="479"/>
      <c r="EN1335" s="479"/>
      <c r="EO1335" s="479"/>
      <c r="EP1335" s="479"/>
      <c r="EQ1335" s="479"/>
      <c r="ER1335" s="479"/>
      <c r="ES1335" s="479"/>
      <c r="ET1335" s="479"/>
      <c r="EU1335" s="479"/>
      <c r="EV1335" s="479"/>
      <c r="EW1335" s="479"/>
      <c r="EX1335" s="479"/>
      <c r="EY1335" s="479"/>
      <c r="EZ1335" s="516"/>
      <c r="FA1335" s="446">
        <f t="shared" si="2545"/>
        <v>5</v>
      </c>
      <c r="FB1335" s="417">
        <f t="shared" si="2567"/>
        <v>2024</v>
      </c>
      <c r="FC1335" s="448">
        <f t="shared" si="2568"/>
        <v>45413</v>
      </c>
      <c r="FD1335" s="449">
        <f t="shared" si="2569"/>
        <v>31</v>
      </c>
      <c r="FE1335" s="450"/>
      <c r="FF1335" s="451">
        <f t="shared" si="2557"/>
        <v>0.70298856229246098</v>
      </c>
      <c r="FG1335" s="450"/>
      <c r="FH1335" s="452">
        <f t="shared" si="2546"/>
        <v>2.2377484974572353</v>
      </c>
      <c r="FI1335" s="452">
        <f t="shared" si="2547"/>
        <v>1.5561719833564494</v>
      </c>
      <c r="FJ1335" s="452">
        <f t="shared" si="2548"/>
        <v>2.1805351906158359</v>
      </c>
      <c r="FK1335" s="452">
        <f t="shared" si="2549"/>
        <v>1.5520527859237536</v>
      </c>
      <c r="FL1335" s="452">
        <f t="shared" si="2550"/>
        <v>1.6035324081788103</v>
      </c>
      <c r="FM1335" s="452">
        <f t="shared" si="2551"/>
        <v>1.1083287710361571</v>
      </c>
      <c r="FN1335" s="452">
        <f t="shared" si="2552"/>
        <v>1.9305317830372426</v>
      </c>
      <c r="FO1335" s="452">
        <f t="shared" si="2553"/>
        <v>1.1110193000059021</v>
      </c>
      <c r="FP1335" s="452">
        <f t="shared" si="2554"/>
        <v>1.82803738317757</v>
      </c>
      <c r="FQ1335" s="452">
        <f t="shared" si="2555"/>
        <v>1.1644859813084112</v>
      </c>
      <c r="FR1335" s="453"/>
      <c r="FS1335" s="446">
        <f t="shared" si="2584"/>
        <v>0</v>
      </c>
      <c r="FT1335" s="446">
        <f t="shared" si="2584"/>
        <v>3011720</v>
      </c>
      <c r="FU1335" s="446">
        <f t="shared" si="2584"/>
        <v>6377760</v>
      </c>
      <c r="FV1335" s="446">
        <f t="shared" si="2584"/>
        <v>12755520</v>
      </c>
      <c r="FW1335" s="446">
        <f t="shared" si="2584"/>
        <v>8747172</v>
      </c>
      <c r="FX1335" s="446">
        <f t="shared" si="2584"/>
        <v>7016416</v>
      </c>
      <c r="FY1335" s="446">
        <f t="shared" si="2584"/>
        <v>216650727</v>
      </c>
      <c r="FZ1335" s="446">
        <f t="shared" si="2584"/>
        <v>345772744</v>
      </c>
      <c r="GA1335" s="446">
        <f t="shared" si="2584"/>
        <v>16186960</v>
      </c>
      <c r="GB1335" s="446">
        <f t="shared" si="2579"/>
        <v>68044237</v>
      </c>
      <c r="GC1335" s="446">
        <f t="shared" si="2579"/>
        <v>14440188</v>
      </c>
      <c r="GD1335" s="446">
        <f t="shared" si="2580"/>
        <v>12880</v>
      </c>
      <c r="GE1335" s="446">
        <f t="shared" si="2580"/>
        <v>3628</v>
      </c>
      <c r="GF1335" s="446">
        <f t="shared" si="2580"/>
        <v>8728974</v>
      </c>
      <c r="GG1335" s="446">
        <f t="shared" si="2580"/>
        <v>16791060</v>
      </c>
      <c r="GH1335" s="446">
        <f t="shared" si="2580"/>
        <v>5223768</v>
      </c>
      <c r="GI1335" s="446">
        <f t="shared" si="2580"/>
        <v>194625519</v>
      </c>
      <c r="GJ1335" s="446">
        <f t="shared" si="2580"/>
        <v>13785327</v>
      </c>
      <c r="GK1335" s="446">
        <f t="shared" si="2580"/>
        <v>4848750</v>
      </c>
      <c r="GL1335" s="446">
        <f t="shared" si="2580"/>
        <v>38285464</v>
      </c>
      <c r="GM1335" s="446">
        <f t="shared" si="2580"/>
        <v>3695014</v>
      </c>
      <c r="GN1335" s="446">
        <f t="shared" si="2571"/>
        <v>428995</v>
      </c>
      <c r="GO1335" s="446">
        <f t="shared" si="2581"/>
        <v>331044</v>
      </c>
      <c r="GP1335" s="446">
        <f t="shared" si="2581"/>
        <v>537304</v>
      </c>
      <c r="GQ1335" s="446">
        <f t="shared" si="2581"/>
        <v>146618460</v>
      </c>
      <c r="GR1335" s="446"/>
      <c r="GS1335" s="446"/>
      <c r="GT1335" s="446"/>
      <c r="GU1335" s="446"/>
      <c r="GV1335" s="416"/>
    </row>
    <row r="1336" spans="1:204" ht="9.75" customHeight="1" x14ac:dyDescent="0.2">
      <c r="A1336" s="417" t="str">
        <f t="shared" si="2577"/>
        <v>2024-25MAYR1F</v>
      </c>
      <c r="B1336" s="458" t="str">
        <f t="shared" si="2560"/>
        <v>2024-25</v>
      </c>
      <c r="C1336" s="402" t="s">
        <v>668</v>
      </c>
      <c r="D1336" s="458" t="str">
        <f t="shared" si="2582"/>
        <v>Y59</v>
      </c>
      <c r="E1336" s="458" t="str">
        <f t="shared" si="2583"/>
        <v>South East</v>
      </c>
      <c r="F1336" s="478" t="s">
        <v>458</v>
      </c>
      <c r="G1336" s="478" t="s">
        <v>688</v>
      </c>
      <c r="H1336" s="510">
        <v>3712</v>
      </c>
      <c r="I1336" s="510">
        <v>2098</v>
      </c>
      <c r="J1336" s="510">
        <v>18160</v>
      </c>
      <c r="K1336" s="510">
        <v>9</v>
      </c>
      <c r="L1336" s="510">
        <v>0</v>
      </c>
      <c r="M1336" s="510">
        <v>16</v>
      </c>
      <c r="N1336" s="510">
        <v>69</v>
      </c>
      <c r="O1336" s="510">
        <v>175</v>
      </c>
      <c r="P1336" s="510">
        <v>11</v>
      </c>
      <c r="Q1336" s="510">
        <v>0</v>
      </c>
      <c r="R1336" s="510">
        <v>63</v>
      </c>
      <c r="S1336" s="510">
        <v>2805</v>
      </c>
      <c r="T1336" s="510">
        <v>147</v>
      </c>
      <c r="U1336" s="510">
        <v>97</v>
      </c>
      <c r="V1336" s="510">
        <v>1333</v>
      </c>
      <c r="W1336" s="510">
        <v>860</v>
      </c>
      <c r="X1336" s="510">
        <v>55</v>
      </c>
      <c r="Y1336" s="510">
        <v>77741</v>
      </c>
      <c r="Z1336" s="510">
        <v>529</v>
      </c>
      <c r="AA1336" s="510">
        <v>938</v>
      </c>
      <c r="AB1336" s="510">
        <v>58802</v>
      </c>
      <c r="AC1336" s="510">
        <v>606</v>
      </c>
      <c r="AD1336" s="510">
        <v>1060</v>
      </c>
      <c r="AE1336" s="510">
        <v>2408062</v>
      </c>
      <c r="AF1336" s="510">
        <v>1806</v>
      </c>
      <c r="AG1336" s="510">
        <v>3390</v>
      </c>
      <c r="AH1336" s="510">
        <v>4276792</v>
      </c>
      <c r="AI1336" s="510">
        <v>4973</v>
      </c>
      <c r="AJ1336" s="510">
        <v>11733</v>
      </c>
      <c r="AK1336" s="510">
        <v>588490</v>
      </c>
      <c r="AL1336" s="510">
        <v>10700</v>
      </c>
      <c r="AM1336" s="510">
        <v>30515</v>
      </c>
      <c r="AN1336" s="510" t="s">
        <v>152</v>
      </c>
      <c r="AO1336" s="510">
        <v>104</v>
      </c>
      <c r="AP1336" s="510">
        <v>8</v>
      </c>
      <c r="AQ1336" s="510">
        <v>20494</v>
      </c>
      <c r="AR1336" s="510">
        <v>2562</v>
      </c>
      <c r="AS1336" s="510">
        <v>4658</v>
      </c>
      <c r="AT1336" s="510">
        <v>211</v>
      </c>
      <c r="AU1336" s="510">
        <v>3</v>
      </c>
      <c r="AV1336" s="510">
        <v>20</v>
      </c>
      <c r="AW1336" s="510">
        <v>63</v>
      </c>
      <c r="AX1336" s="510">
        <v>4</v>
      </c>
      <c r="AY1336" s="510">
        <v>184</v>
      </c>
      <c r="AZ1336" s="510">
        <v>36</v>
      </c>
      <c r="BA1336" s="510" t="s">
        <v>152</v>
      </c>
      <c r="BB1336" s="510" t="s">
        <v>152</v>
      </c>
      <c r="BC1336" s="510" t="s">
        <v>152</v>
      </c>
      <c r="BD1336" s="510" t="s">
        <v>152</v>
      </c>
      <c r="BE1336" s="510" t="s">
        <v>152</v>
      </c>
      <c r="BF1336" s="510" t="s">
        <v>152</v>
      </c>
      <c r="BG1336" s="510" t="s">
        <v>152</v>
      </c>
      <c r="BH1336" s="510" t="s">
        <v>152</v>
      </c>
      <c r="BI1336" s="510">
        <v>1630</v>
      </c>
      <c r="BJ1336" s="510">
        <v>20</v>
      </c>
      <c r="BK1336" s="510">
        <v>944</v>
      </c>
      <c r="BL1336" s="510">
        <v>2594</v>
      </c>
      <c r="BM1336" s="510">
        <v>271</v>
      </c>
      <c r="BN1336" s="510">
        <v>226</v>
      </c>
      <c r="BO1336" s="510">
        <v>172</v>
      </c>
      <c r="BP1336" s="510">
        <v>148</v>
      </c>
      <c r="BQ1336" s="510">
        <v>1610</v>
      </c>
      <c r="BR1336" s="510">
        <v>1499</v>
      </c>
      <c r="BS1336" s="510">
        <v>1094</v>
      </c>
      <c r="BT1336" s="510">
        <v>996</v>
      </c>
      <c r="BU1336" s="510">
        <v>68</v>
      </c>
      <c r="BV1336" s="510">
        <v>66</v>
      </c>
      <c r="BW1336" s="510">
        <v>2</v>
      </c>
      <c r="BX1336" s="510">
        <v>1689</v>
      </c>
      <c r="BY1336" s="510">
        <v>845</v>
      </c>
      <c r="BZ1336" s="510">
        <v>867</v>
      </c>
      <c r="CA1336" s="510">
        <v>0</v>
      </c>
      <c r="CB1336" s="510">
        <v>0</v>
      </c>
      <c r="CC1336" s="510" t="s">
        <v>152</v>
      </c>
      <c r="CD1336" s="510" t="s">
        <v>152</v>
      </c>
      <c r="CE1336" s="510">
        <v>145</v>
      </c>
      <c r="CF1336" s="510">
        <v>76052</v>
      </c>
      <c r="CG1336" s="510">
        <v>524</v>
      </c>
      <c r="CH1336" s="510">
        <v>939</v>
      </c>
      <c r="CI1336" s="510">
        <v>99</v>
      </c>
      <c r="CJ1336" s="510">
        <v>154712</v>
      </c>
      <c r="CK1336" s="510">
        <v>1563</v>
      </c>
      <c r="CL1336" s="510">
        <v>2889</v>
      </c>
      <c r="CM1336" s="510">
        <v>22</v>
      </c>
      <c r="CN1336" s="510">
        <v>140864</v>
      </c>
      <c r="CO1336" s="510">
        <v>6403</v>
      </c>
      <c r="CP1336" s="510">
        <v>13790</v>
      </c>
      <c r="CQ1336" s="510">
        <v>1212</v>
      </c>
      <c r="CR1336" s="510">
        <v>2112486</v>
      </c>
      <c r="CS1336" s="510">
        <v>1743</v>
      </c>
      <c r="CT1336" s="510">
        <v>3362</v>
      </c>
      <c r="CU1336" s="510">
        <v>150</v>
      </c>
      <c r="CV1336" s="510">
        <v>718037</v>
      </c>
      <c r="CW1336" s="510">
        <v>4787</v>
      </c>
      <c r="CX1336" s="510">
        <v>9645</v>
      </c>
      <c r="CY1336" s="510">
        <v>42</v>
      </c>
      <c r="CZ1336" s="510">
        <v>471330</v>
      </c>
      <c r="DA1336" s="510">
        <v>11222</v>
      </c>
      <c r="DB1336" s="510">
        <v>20984</v>
      </c>
      <c r="DC1336" s="510">
        <v>28</v>
      </c>
      <c r="DD1336" s="510">
        <v>385542</v>
      </c>
      <c r="DE1336" s="510">
        <v>13769</v>
      </c>
      <c r="DF1336" s="510">
        <v>37201</v>
      </c>
      <c r="DG1336" s="510">
        <v>18</v>
      </c>
      <c r="DH1336" s="510">
        <v>324145</v>
      </c>
      <c r="DI1336" s="510">
        <v>18008</v>
      </c>
      <c r="DJ1336" s="510">
        <v>32134</v>
      </c>
      <c r="DK1336" s="510">
        <v>10</v>
      </c>
      <c r="DL1336" s="510">
        <v>3931</v>
      </c>
      <c r="DM1336" s="510">
        <v>393</v>
      </c>
      <c r="DN1336" s="510">
        <v>736</v>
      </c>
      <c r="DO1336" s="510">
        <v>78</v>
      </c>
      <c r="DP1336" s="510">
        <v>3547</v>
      </c>
      <c r="DQ1336" s="510">
        <v>45</v>
      </c>
      <c r="DR1336" s="510">
        <v>83</v>
      </c>
      <c r="DS1336" s="510">
        <v>1</v>
      </c>
      <c r="DT1336" s="510">
        <v>2686</v>
      </c>
      <c r="DU1336" s="510">
        <v>2686</v>
      </c>
      <c r="DV1336" s="510">
        <v>2686</v>
      </c>
      <c r="DW1336" s="510">
        <v>0</v>
      </c>
      <c r="DX1336" s="510">
        <v>1632</v>
      </c>
      <c r="DY1336" s="510">
        <v>1907980</v>
      </c>
      <c r="DZ1336" s="510">
        <v>1169</v>
      </c>
      <c r="EA1336" s="510">
        <v>2047</v>
      </c>
      <c r="EB1336" s="510">
        <v>601</v>
      </c>
      <c r="EC1336" s="510">
        <v>193</v>
      </c>
      <c r="ED1336" s="510">
        <v>84</v>
      </c>
      <c r="EE1336" s="510">
        <v>417820</v>
      </c>
      <c r="EF1336" s="510">
        <v>46</v>
      </c>
      <c r="EG1336" s="510">
        <v>0</v>
      </c>
      <c r="EH1336" s="510">
        <v>22</v>
      </c>
      <c r="EI1336" s="510"/>
      <c r="EJ1336" s="479"/>
      <c r="EK1336" s="479"/>
      <c r="EL1336" s="479"/>
      <c r="EM1336" s="479"/>
      <c r="EN1336" s="479"/>
      <c r="EO1336" s="479"/>
      <c r="EP1336" s="479"/>
      <c r="EQ1336" s="479"/>
      <c r="ER1336" s="479"/>
      <c r="ES1336" s="479"/>
      <c r="ET1336" s="479"/>
      <c r="EU1336" s="479"/>
      <c r="EV1336" s="479"/>
      <c r="EW1336" s="479"/>
      <c r="EX1336" s="479"/>
      <c r="EY1336" s="479"/>
      <c r="EZ1336" s="476"/>
      <c r="FA1336" s="446">
        <f t="shared" si="2545"/>
        <v>5</v>
      </c>
      <c r="FB1336" s="417">
        <f t="shared" si="2567"/>
        <v>2024</v>
      </c>
      <c r="FC1336" s="448">
        <f t="shared" si="2568"/>
        <v>45413</v>
      </c>
      <c r="FD1336" s="449">
        <f t="shared" si="2569"/>
        <v>31</v>
      </c>
      <c r="FE1336" s="450"/>
      <c r="FF1336" s="451">
        <f t="shared" si="2557"/>
        <v>0.57352941176470584</v>
      </c>
      <c r="FG1336" s="450"/>
      <c r="FH1336" s="452">
        <f t="shared" si="2546"/>
        <v>1.8435374149659864</v>
      </c>
      <c r="FI1336" s="452">
        <f t="shared" si="2547"/>
        <v>1.5374149659863945</v>
      </c>
      <c r="FJ1336" s="452">
        <f t="shared" si="2548"/>
        <v>1.7731958762886597</v>
      </c>
      <c r="FK1336" s="452">
        <f t="shared" si="2549"/>
        <v>1.5257731958762886</v>
      </c>
      <c r="FL1336" s="452">
        <f t="shared" si="2550"/>
        <v>1.2078019504876218</v>
      </c>
      <c r="FM1336" s="452">
        <f t="shared" si="2551"/>
        <v>1.1245311327831957</v>
      </c>
      <c r="FN1336" s="452">
        <f t="shared" si="2552"/>
        <v>1.2720930232558139</v>
      </c>
      <c r="FO1336" s="452">
        <f t="shared" si="2553"/>
        <v>1.1581395348837209</v>
      </c>
      <c r="FP1336" s="452">
        <f t="shared" si="2554"/>
        <v>1.2363636363636363</v>
      </c>
      <c r="FQ1336" s="452">
        <f t="shared" si="2555"/>
        <v>1.2</v>
      </c>
      <c r="FR1336" s="453"/>
      <c r="FS1336" s="446">
        <f t="shared" si="2584"/>
        <v>0</v>
      </c>
      <c r="FT1336" s="446">
        <f t="shared" si="2584"/>
        <v>33568</v>
      </c>
      <c r="FU1336" s="446">
        <f t="shared" si="2584"/>
        <v>144762</v>
      </c>
      <c r="FV1336" s="446">
        <f t="shared" si="2584"/>
        <v>367150</v>
      </c>
      <c r="FW1336" s="446">
        <f t="shared" si="2584"/>
        <v>137886</v>
      </c>
      <c r="FX1336" s="446">
        <f t="shared" si="2584"/>
        <v>102820</v>
      </c>
      <c r="FY1336" s="446">
        <f t="shared" si="2584"/>
        <v>4518870</v>
      </c>
      <c r="FZ1336" s="446">
        <f t="shared" si="2584"/>
        <v>10090380</v>
      </c>
      <c r="GA1336" s="446">
        <f t="shared" si="2584"/>
        <v>1678325</v>
      </c>
      <c r="GB1336" s="446" t="str">
        <f t="shared" si="2579"/>
        <v>-</v>
      </c>
      <c r="GC1336" s="446">
        <f t="shared" si="2579"/>
        <v>37264</v>
      </c>
      <c r="GD1336" s="446">
        <f t="shared" si="2580"/>
        <v>1734</v>
      </c>
      <c r="GE1336" s="446" t="str">
        <f t="shared" si="2580"/>
        <v>-</v>
      </c>
      <c r="GF1336" s="446">
        <f t="shared" si="2580"/>
        <v>136155</v>
      </c>
      <c r="GG1336" s="446">
        <f t="shared" si="2580"/>
        <v>286011</v>
      </c>
      <c r="GH1336" s="446">
        <f t="shared" si="2580"/>
        <v>303380</v>
      </c>
      <c r="GI1336" s="446">
        <f t="shared" si="2580"/>
        <v>4074744</v>
      </c>
      <c r="GJ1336" s="446">
        <f t="shared" si="2580"/>
        <v>1446750</v>
      </c>
      <c r="GK1336" s="446">
        <f t="shared" si="2580"/>
        <v>881328</v>
      </c>
      <c r="GL1336" s="446">
        <f t="shared" si="2580"/>
        <v>1041628</v>
      </c>
      <c r="GM1336" s="446">
        <f t="shared" si="2580"/>
        <v>578412</v>
      </c>
      <c r="GN1336" s="446">
        <f t="shared" si="2571"/>
        <v>2686</v>
      </c>
      <c r="GO1336" s="446">
        <f t="shared" si="2581"/>
        <v>7360</v>
      </c>
      <c r="GP1336" s="446">
        <f t="shared" si="2581"/>
        <v>6474</v>
      </c>
      <c r="GQ1336" s="446">
        <f t="shared" si="2581"/>
        <v>3340704</v>
      </c>
      <c r="GR1336" s="446"/>
      <c r="GS1336" s="446"/>
      <c r="GT1336" s="446"/>
      <c r="GU1336" s="446"/>
      <c r="GV1336" s="416"/>
    </row>
    <row r="1337" spans="1:204" ht="9.75" customHeight="1" x14ac:dyDescent="0.2">
      <c r="A1337" s="493" t="str">
        <f t="shared" si="2577"/>
        <v>2024-25MAYRRU</v>
      </c>
      <c r="B1337" s="494" t="str">
        <f t="shared" si="2560"/>
        <v>2024-25</v>
      </c>
      <c r="C1337" s="480" t="s">
        <v>668</v>
      </c>
      <c r="D1337" s="494" t="str">
        <f t="shared" si="2582"/>
        <v>Y56</v>
      </c>
      <c r="E1337" s="494" t="str">
        <f t="shared" si="2583"/>
        <v>London</v>
      </c>
      <c r="F1337" s="495" t="s">
        <v>454</v>
      </c>
      <c r="G1337" s="511" t="s">
        <v>689</v>
      </c>
      <c r="H1337" s="519">
        <v>173928</v>
      </c>
      <c r="I1337" s="519">
        <v>128047</v>
      </c>
      <c r="J1337" s="519">
        <v>361196</v>
      </c>
      <c r="K1337" s="519">
        <v>3</v>
      </c>
      <c r="L1337" s="519">
        <v>0</v>
      </c>
      <c r="M1337" s="519">
        <v>1</v>
      </c>
      <c r="N1337" s="519">
        <v>13</v>
      </c>
      <c r="O1337" s="519">
        <v>70</v>
      </c>
      <c r="P1337" s="519">
        <v>616</v>
      </c>
      <c r="Q1337" s="519">
        <v>0</v>
      </c>
      <c r="R1337" s="519">
        <v>1965</v>
      </c>
      <c r="S1337" s="519">
        <v>112809</v>
      </c>
      <c r="T1337" s="519">
        <v>13365</v>
      </c>
      <c r="U1337" s="519">
        <v>9502</v>
      </c>
      <c r="V1337" s="519">
        <v>55481</v>
      </c>
      <c r="W1337" s="519">
        <v>17061</v>
      </c>
      <c r="X1337" s="519">
        <v>811</v>
      </c>
      <c r="Y1337" s="519">
        <v>5807499</v>
      </c>
      <c r="Z1337" s="519">
        <v>435</v>
      </c>
      <c r="AA1337" s="519">
        <v>739</v>
      </c>
      <c r="AB1337" s="519">
        <v>5814897</v>
      </c>
      <c r="AC1337" s="519">
        <v>612</v>
      </c>
      <c r="AD1337" s="519">
        <v>1043</v>
      </c>
      <c r="AE1337" s="519">
        <v>118941236</v>
      </c>
      <c r="AF1337" s="519">
        <v>2144</v>
      </c>
      <c r="AG1337" s="519">
        <v>4805</v>
      </c>
      <c r="AH1337" s="519">
        <v>73808775</v>
      </c>
      <c r="AI1337" s="519">
        <v>4326</v>
      </c>
      <c r="AJ1337" s="519">
        <v>10146</v>
      </c>
      <c r="AK1337" s="519">
        <v>6149486</v>
      </c>
      <c r="AL1337" s="519">
        <v>7583</v>
      </c>
      <c r="AM1337" s="519">
        <v>15126</v>
      </c>
      <c r="AN1337" s="519">
        <v>1316</v>
      </c>
      <c r="AO1337" s="519">
        <v>2510</v>
      </c>
      <c r="AP1337" s="519">
        <v>1801</v>
      </c>
      <c r="AQ1337" s="519">
        <v>4021831</v>
      </c>
      <c r="AR1337" s="519">
        <v>2233</v>
      </c>
      <c r="AS1337" s="519">
        <v>4632</v>
      </c>
      <c r="AT1337" s="519">
        <v>21017</v>
      </c>
      <c r="AU1337" s="519">
        <v>434</v>
      </c>
      <c r="AV1337" s="519">
        <v>9197</v>
      </c>
      <c r="AW1337" s="519" t="s">
        <v>152</v>
      </c>
      <c r="AX1337" s="519">
        <v>73</v>
      </c>
      <c r="AY1337" s="519">
        <v>11313</v>
      </c>
      <c r="AZ1337" s="519" t="s">
        <v>152</v>
      </c>
      <c r="BA1337" s="519">
        <v>11731</v>
      </c>
      <c r="BB1337" s="519">
        <v>26697554</v>
      </c>
      <c r="BC1337" s="519">
        <v>2276</v>
      </c>
      <c r="BD1337" s="519">
        <v>4993</v>
      </c>
      <c r="BE1337" s="519">
        <v>334</v>
      </c>
      <c r="BF1337" s="519">
        <v>2742</v>
      </c>
      <c r="BG1337" s="519">
        <v>7185</v>
      </c>
      <c r="BH1337" s="519">
        <v>1470</v>
      </c>
      <c r="BI1337" s="519">
        <v>57655</v>
      </c>
      <c r="BJ1337" s="519">
        <v>2790</v>
      </c>
      <c r="BK1337" s="519">
        <v>31347</v>
      </c>
      <c r="BL1337" s="519">
        <v>91792</v>
      </c>
      <c r="BM1337" s="519">
        <v>32110</v>
      </c>
      <c r="BN1337" s="519">
        <v>25613</v>
      </c>
      <c r="BO1337" s="519">
        <v>22043</v>
      </c>
      <c r="BP1337" s="519">
        <v>18163</v>
      </c>
      <c r="BQ1337" s="519">
        <v>82238</v>
      </c>
      <c r="BR1337" s="519">
        <v>62512</v>
      </c>
      <c r="BS1337" s="519">
        <v>30257</v>
      </c>
      <c r="BT1337" s="519">
        <v>19313</v>
      </c>
      <c r="BU1337" s="519">
        <v>1145</v>
      </c>
      <c r="BV1337" s="519">
        <v>876</v>
      </c>
      <c r="BW1337" s="519">
        <v>65</v>
      </c>
      <c r="BX1337" s="519">
        <v>36780</v>
      </c>
      <c r="BY1337" s="519">
        <v>566</v>
      </c>
      <c r="BZ1337" s="519">
        <v>936</v>
      </c>
      <c r="CA1337" s="519">
        <v>39</v>
      </c>
      <c r="CB1337" s="519">
        <v>22033</v>
      </c>
      <c r="CC1337" s="519">
        <v>565</v>
      </c>
      <c r="CD1337" s="519">
        <v>932</v>
      </c>
      <c r="CE1337" s="519">
        <v>13261</v>
      </c>
      <c r="CF1337" s="519">
        <v>5748686</v>
      </c>
      <c r="CG1337" s="519">
        <v>434</v>
      </c>
      <c r="CH1337" s="519">
        <v>736</v>
      </c>
      <c r="CI1337" s="519">
        <v>3914</v>
      </c>
      <c r="CJ1337" s="519">
        <v>9221003</v>
      </c>
      <c r="CK1337" s="519">
        <v>2356</v>
      </c>
      <c r="CL1337" s="519">
        <v>5204</v>
      </c>
      <c r="CM1337" s="519">
        <v>1355</v>
      </c>
      <c r="CN1337" s="519">
        <v>2723711</v>
      </c>
      <c r="CO1337" s="519">
        <v>2010</v>
      </c>
      <c r="CP1337" s="519">
        <v>4553</v>
      </c>
      <c r="CQ1337" s="519">
        <v>50212</v>
      </c>
      <c r="CR1337" s="519">
        <v>106996522</v>
      </c>
      <c r="CS1337" s="519">
        <v>2131</v>
      </c>
      <c r="CT1337" s="519">
        <v>4780</v>
      </c>
      <c r="CU1337" s="519">
        <v>1115</v>
      </c>
      <c r="CV1337" s="519">
        <v>6948963</v>
      </c>
      <c r="CW1337" s="519">
        <v>6232</v>
      </c>
      <c r="CX1337" s="519">
        <v>14114</v>
      </c>
      <c r="CY1337" s="519">
        <v>532</v>
      </c>
      <c r="CZ1337" s="519">
        <v>2254295</v>
      </c>
      <c r="DA1337" s="519">
        <v>4237</v>
      </c>
      <c r="DB1337" s="519">
        <v>11035</v>
      </c>
      <c r="DC1337" s="519">
        <v>1343</v>
      </c>
      <c r="DD1337" s="519">
        <v>10913727</v>
      </c>
      <c r="DE1337" s="519">
        <v>8126</v>
      </c>
      <c r="DF1337" s="519">
        <v>17208</v>
      </c>
      <c r="DG1337" s="519">
        <v>129</v>
      </c>
      <c r="DH1337" s="519">
        <v>1050920</v>
      </c>
      <c r="DI1337" s="519">
        <v>8147</v>
      </c>
      <c r="DJ1337" s="519">
        <v>22330</v>
      </c>
      <c r="DK1337" s="519">
        <v>1030</v>
      </c>
      <c r="DL1337" s="519">
        <v>365279</v>
      </c>
      <c r="DM1337" s="519">
        <v>355</v>
      </c>
      <c r="DN1337" s="519">
        <v>608</v>
      </c>
      <c r="DO1337" s="519">
        <v>7700</v>
      </c>
      <c r="DP1337" s="519">
        <v>419556</v>
      </c>
      <c r="DQ1337" s="519">
        <v>54</v>
      </c>
      <c r="DR1337" s="519">
        <v>100</v>
      </c>
      <c r="DS1337" s="519">
        <v>124</v>
      </c>
      <c r="DT1337" s="519">
        <v>124</v>
      </c>
      <c r="DU1337" s="519">
        <v>1</v>
      </c>
      <c r="DV1337" s="519">
        <v>7947</v>
      </c>
      <c r="DW1337" s="519">
        <v>107</v>
      </c>
      <c r="DX1337" s="519">
        <v>57367</v>
      </c>
      <c r="DY1337" s="519">
        <v>81887133</v>
      </c>
      <c r="DZ1337" s="519">
        <v>1427</v>
      </c>
      <c r="EA1337" s="519">
        <v>2672</v>
      </c>
      <c r="EB1337" s="519">
        <v>38440</v>
      </c>
      <c r="EC1337" s="519">
        <v>16033</v>
      </c>
      <c r="ED1337" s="519">
        <v>1175</v>
      </c>
      <c r="EE1337" s="519">
        <v>13288596</v>
      </c>
      <c r="EF1337" s="519">
        <v>1525</v>
      </c>
      <c r="EG1337" s="519">
        <v>107</v>
      </c>
      <c r="EH1337" s="519">
        <v>35</v>
      </c>
      <c r="EI1337" s="519"/>
      <c r="EJ1337" s="512"/>
      <c r="EK1337" s="512"/>
      <c r="EL1337" s="512"/>
      <c r="EM1337" s="512"/>
      <c r="EN1337" s="512"/>
      <c r="EO1337" s="512"/>
      <c r="EP1337" s="512"/>
      <c r="EQ1337" s="512"/>
      <c r="ER1337" s="512"/>
      <c r="ES1337" s="512"/>
      <c r="ET1337" s="512"/>
      <c r="EU1337" s="512"/>
      <c r="EV1337" s="512"/>
      <c r="EW1337" s="512"/>
      <c r="EX1337" s="512"/>
      <c r="EY1337" s="512"/>
      <c r="EZ1337" s="514"/>
      <c r="FA1337" s="520">
        <f t="shared" si="2545"/>
        <v>5</v>
      </c>
      <c r="FB1337" s="493">
        <f t="shared" si="2567"/>
        <v>2024</v>
      </c>
      <c r="FC1337" s="498">
        <f t="shared" si="2568"/>
        <v>45413</v>
      </c>
      <c r="FD1337" s="499">
        <f t="shared" si="2569"/>
        <v>31</v>
      </c>
      <c r="FE1337" s="500"/>
      <c r="FF1337" s="515">
        <f t="shared" si="2557"/>
        <v>0.60396893874029334</v>
      </c>
      <c r="FG1337" s="500"/>
      <c r="FH1337" s="481">
        <f t="shared" si="2546"/>
        <v>2.4025439580995136</v>
      </c>
      <c r="FI1337" s="481">
        <f t="shared" si="2547"/>
        <v>1.9164234942012719</v>
      </c>
      <c r="FJ1337" s="481">
        <f t="shared" si="2548"/>
        <v>2.3198274047568934</v>
      </c>
      <c r="FK1337" s="481">
        <f t="shared" si="2549"/>
        <v>1.9114923174068617</v>
      </c>
      <c r="FL1337" s="481">
        <f t="shared" si="2550"/>
        <v>1.4822732106486904</v>
      </c>
      <c r="FM1337" s="481">
        <f t="shared" si="2551"/>
        <v>1.1267280690686903</v>
      </c>
      <c r="FN1337" s="481">
        <f t="shared" si="2552"/>
        <v>1.773459937869996</v>
      </c>
      <c r="FO1337" s="481">
        <f t="shared" si="2553"/>
        <v>1.1319969521130062</v>
      </c>
      <c r="FP1337" s="481">
        <f t="shared" si="2554"/>
        <v>1.4118372379778052</v>
      </c>
      <c r="FQ1337" s="481">
        <f t="shared" si="2555"/>
        <v>1.0801479654747226</v>
      </c>
      <c r="FR1337" s="501"/>
      <c r="FS1337" s="482">
        <f t="shared" si="2584"/>
        <v>0</v>
      </c>
      <c r="FT1337" s="482">
        <f t="shared" si="2584"/>
        <v>128047</v>
      </c>
      <c r="FU1337" s="482">
        <f t="shared" si="2584"/>
        <v>1664611</v>
      </c>
      <c r="FV1337" s="482">
        <f t="shared" si="2584"/>
        <v>8963290</v>
      </c>
      <c r="FW1337" s="482">
        <f t="shared" si="2584"/>
        <v>9876735</v>
      </c>
      <c r="FX1337" s="482">
        <f t="shared" si="2584"/>
        <v>9910586</v>
      </c>
      <c r="FY1337" s="482">
        <f t="shared" si="2584"/>
        <v>266586205</v>
      </c>
      <c r="FZ1337" s="482">
        <f t="shared" si="2584"/>
        <v>173100906</v>
      </c>
      <c r="GA1337" s="482">
        <f t="shared" si="2584"/>
        <v>12267186</v>
      </c>
      <c r="GB1337" s="482">
        <f t="shared" si="2579"/>
        <v>58572883</v>
      </c>
      <c r="GC1337" s="482">
        <f t="shared" si="2579"/>
        <v>8342232</v>
      </c>
      <c r="GD1337" s="482">
        <f t="shared" si="2580"/>
        <v>60840</v>
      </c>
      <c r="GE1337" s="482">
        <f t="shared" si="2580"/>
        <v>36348</v>
      </c>
      <c r="GF1337" s="482">
        <f t="shared" si="2580"/>
        <v>9760096</v>
      </c>
      <c r="GG1337" s="482">
        <f t="shared" si="2580"/>
        <v>20368456</v>
      </c>
      <c r="GH1337" s="482">
        <f t="shared" si="2580"/>
        <v>6169315</v>
      </c>
      <c r="GI1337" s="482">
        <f t="shared" si="2580"/>
        <v>240013360</v>
      </c>
      <c r="GJ1337" s="482">
        <f t="shared" si="2580"/>
        <v>15737110</v>
      </c>
      <c r="GK1337" s="482">
        <f t="shared" si="2580"/>
        <v>5870620</v>
      </c>
      <c r="GL1337" s="482">
        <f t="shared" si="2580"/>
        <v>23110344</v>
      </c>
      <c r="GM1337" s="482">
        <f t="shared" si="2580"/>
        <v>2880570</v>
      </c>
      <c r="GN1337" s="482">
        <f t="shared" si="2571"/>
        <v>985428</v>
      </c>
      <c r="GO1337" s="482">
        <f t="shared" si="2581"/>
        <v>626240</v>
      </c>
      <c r="GP1337" s="482">
        <f t="shared" si="2581"/>
        <v>770000</v>
      </c>
      <c r="GQ1337" s="482">
        <f t="shared" si="2581"/>
        <v>153284624</v>
      </c>
      <c r="GR1337" s="482"/>
      <c r="GS1337" s="482"/>
      <c r="GT1337" s="482"/>
      <c r="GU1337" s="482"/>
      <c r="GV1337" s="502"/>
    </row>
    <row r="1338" spans="1:204" ht="9.75" customHeight="1" x14ac:dyDescent="0.2">
      <c r="A1338" s="417" t="str">
        <f t="shared" si="2577"/>
        <v>2024-25MAYRX6</v>
      </c>
      <c r="B1338" s="458" t="str">
        <f t="shared" si="2560"/>
        <v>2024-25</v>
      </c>
      <c r="C1338" s="402" t="s">
        <v>668</v>
      </c>
      <c r="D1338" s="458" t="str">
        <f t="shared" si="2582"/>
        <v>Y63</v>
      </c>
      <c r="E1338" s="458" t="str">
        <f t="shared" si="2583"/>
        <v>North East and Yorkshire</v>
      </c>
      <c r="F1338" s="478" t="s">
        <v>448</v>
      </c>
      <c r="G1338" s="478" t="s">
        <v>690</v>
      </c>
      <c r="H1338" s="510">
        <v>51332</v>
      </c>
      <c r="I1338" s="510">
        <v>34227</v>
      </c>
      <c r="J1338" s="510">
        <v>22277</v>
      </c>
      <c r="K1338" s="510">
        <v>1</v>
      </c>
      <c r="L1338" s="510">
        <v>0</v>
      </c>
      <c r="M1338" s="510">
        <v>0</v>
      </c>
      <c r="N1338" s="510">
        <v>1</v>
      </c>
      <c r="O1338" s="510">
        <v>13</v>
      </c>
      <c r="P1338" s="510">
        <v>244</v>
      </c>
      <c r="Q1338" s="510">
        <v>2257</v>
      </c>
      <c r="R1338" s="510">
        <v>5</v>
      </c>
      <c r="S1338" s="510">
        <v>38791</v>
      </c>
      <c r="T1338" s="510">
        <v>3373</v>
      </c>
      <c r="U1338" s="510">
        <v>2086</v>
      </c>
      <c r="V1338" s="510">
        <v>21989</v>
      </c>
      <c r="W1338" s="510">
        <v>8352</v>
      </c>
      <c r="X1338" s="510">
        <v>464</v>
      </c>
      <c r="Y1338" s="510">
        <v>1366399</v>
      </c>
      <c r="Z1338" s="510">
        <v>405</v>
      </c>
      <c r="AA1338" s="510">
        <v>702</v>
      </c>
      <c r="AB1338" s="510">
        <v>981918</v>
      </c>
      <c r="AC1338" s="510">
        <v>471</v>
      </c>
      <c r="AD1338" s="510">
        <v>824</v>
      </c>
      <c r="AE1338" s="510">
        <v>36976766</v>
      </c>
      <c r="AF1338" s="510">
        <v>1682</v>
      </c>
      <c r="AG1338" s="510">
        <v>3371</v>
      </c>
      <c r="AH1338" s="510">
        <v>35301820</v>
      </c>
      <c r="AI1338" s="510">
        <v>4227</v>
      </c>
      <c r="AJ1338" s="510">
        <v>10287</v>
      </c>
      <c r="AK1338" s="510">
        <v>2119892</v>
      </c>
      <c r="AL1338" s="510">
        <v>4569</v>
      </c>
      <c r="AM1338" s="510">
        <v>10178</v>
      </c>
      <c r="AN1338" s="510" t="s">
        <v>152</v>
      </c>
      <c r="AO1338" s="510">
        <v>1134</v>
      </c>
      <c r="AP1338" s="510">
        <v>1033</v>
      </c>
      <c r="AQ1338" s="510">
        <v>2163749</v>
      </c>
      <c r="AR1338" s="510">
        <v>2095</v>
      </c>
      <c r="AS1338" s="510">
        <v>4458</v>
      </c>
      <c r="AT1338" s="510">
        <v>2742</v>
      </c>
      <c r="AU1338" s="510">
        <v>32</v>
      </c>
      <c r="AV1338" s="510">
        <v>170</v>
      </c>
      <c r="AW1338" s="510">
        <v>1998</v>
      </c>
      <c r="AX1338" s="510">
        <v>182</v>
      </c>
      <c r="AY1338" s="510">
        <v>2358</v>
      </c>
      <c r="AZ1338" s="510">
        <v>0</v>
      </c>
      <c r="BA1338" s="510">
        <v>5645</v>
      </c>
      <c r="BB1338" s="510">
        <v>23988874</v>
      </c>
      <c r="BC1338" s="510">
        <v>4250</v>
      </c>
      <c r="BD1338" s="510">
        <v>5358</v>
      </c>
      <c r="BE1338" s="510">
        <v>88</v>
      </c>
      <c r="BF1338" s="510">
        <v>563</v>
      </c>
      <c r="BG1338" s="510">
        <v>2713</v>
      </c>
      <c r="BH1338" s="510">
        <v>2281</v>
      </c>
      <c r="BI1338" s="510">
        <v>21034</v>
      </c>
      <c r="BJ1338" s="510">
        <v>3179</v>
      </c>
      <c r="BK1338" s="510">
        <v>11836</v>
      </c>
      <c r="BL1338" s="510">
        <v>36049</v>
      </c>
      <c r="BM1338" s="510">
        <v>7134</v>
      </c>
      <c r="BN1338" s="510">
        <v>5193</v>
      </c>
      <c r="BO1338" s="510">
        <v>4422</v>
      </c>
      <c r="BP1338" s="510">
        <v>3241</v>
      </c>
      <c r="BQ1338" s="510">
        <v>28907</v>
      </c>
      <c r="BR1338" s="510">
        <v>23917</v>
      </c>
      <c r="BS1338" s="510">
        <v>12617</v>
      </c>
      <c r="BT1338" s="510">
        <v>8929</v>
      </c>
      <c r="BU1338" s="510">
        <v>825</v>
      </c>
      <c r="BV1338" s="510">
        <v>489</v>
      </c>
      <c r="BW1338" s="510">
        <v>40</v>
      </c>
      <c r="BX1338" s="510">
        <v>20427</v>
      </c>
      <c r="BY1338" s="510">
        <v>511</v>
      </c>
      <c r="BZ1338" s="510">
        <v>830</v>
      </c>
      <c r="CA1338" s="510">
        <v>54</v>
      </c>
      <c r="CB1338" s="510">
        <v>21476</v>
      </c>
      <c r="CC1338" s="510">
        <v>398</v>
      </c>
      <c r="CD1338" s="510">
        <v>684</v>
      </c>
      <c r="CE1338" s="510">
        <v>3279</v>
      </c>
      <c r="CF1338" s="510">
        <v>1324496</v>
      </c>
      <c r="CG1338" s="510">
        <v>404</v>
      </c>
      <c r="CH1338" s="510">
        <v>700</v>
      </c>
      <c r="CI1338" s="510">
        <v>2296</v>
      </c>
      <c r="CJ1338" s="510">
        <v>3401801</v>
      </c>
      <c r="CK1338" s="510">
        <v>1482</v>
      </c>
      <c r="CL1338" s="510">
        <v>2838</v>
      </c>
      <c r="CM1338" s="510">
        <v>679</v>
      </c>
      <c r="CN1338" s="510">
        <v>861224</v>
      </c>
      <c r="CO1338" s="510">
        <v>1268</v>
      </c>
      <c r="CP1338" s="510">
        <v>2556</v>
      </c>
      <c r="CQ1338" s="510">
        <v>19014</v>
      </c>
      <c r="CR1338" s="510">
        <v>32713741</v>
      </c>
      <c r="CS1338" s="510">
        <v>1721</v>
      </c>
      <c r="CT1338" s="510">
        <v>3466</v>
      </c>
      <c r="CU1338" s="510">
        <v>787</v>
      </c>
      <c r="CV1338" s="510">
        <v>3404684</v>
      </c>
      <c r="CW1338" s="510">
        <v>4326</v>
      </c>
      <c r="CX1338" s="510">
        <v>10075</v>
      </c>
      <c r="CY1338" s="510">
        <v>78</v>
      </c>
      <c r="CZ1338" s="510">
        <v>633192</v>
      </c>
      <c r="DA1338" s="510">
        <v>8118</v>
      </c>
      <c r="DB1338" s="510">
        <v>18441</v>
      </c>
      <c r="DC1338" s="510">
        <v>1369</v>
      </c>
      <c r="DD1338" s="510">
        <v>11233383</v>
      </c>
      <c r="DE1338" s="510">
        <v>8206</v>
      </c>
      <c r="DF1338" s="510">
        <v>16784</v>
      </c>
      <c r="DG1338" s="510">
        <v>418</v>
      </c>
      <c r="DH1338" s="510">
        <v>3942629</v>
      </c>
      <c r="DI1338" s="510">
        <v>9432</v>
      </c>
      <c r="DJ1338" s="510">
        <v>21787</v>
      </c>
      <c r="DK1338" s="510">
        <v>50</v>
      </c>
      <c r="DL1338" s="510">
        <v>26183</v>
      </c>
      <c r="DM1338" s="510">
        <v>524</v>
      </c>
      <c r="DN1338" s="510">
        <v>830</v>
      </c>
      <c r="DO1338" s="510">
        <v>1861</v>
      </c>
      <c r="DP1338" s="510">
        <v>58097</v>
      </c>
      <c r="DQ1338" s="510">
        <v>31</v>
      </c>
      <c r="DR1338" s="510">
        <v>57</v>
      </c>
      <c r="DS1338" s="510">
        <v>1</v>
      </c>
      <c r="DT1338" s="510">
        <v>1201</v>
      </c>
      <c r="DU1338" s="510">
        <v>1201</v>
      </c>
      <c r="DV1338" s="510">
        <v>1201</v>
      </c>
      <c r="DW1338" s="510">
        <v>1</v>
      </c>
      <c r="DX1338" s="510">
        <v>18933</v>
      </c>
      <c r="DY1338" s="510">
        <v>23252898</v>
      </c>
      <c r="DZ1338" s="510">
        <v>1228</v>
      </c>
      <c r="EA1338" s="510">
        <v>2181</v>
      </c>
      <c r="EB1338" s="510">
        <v>9678</v>
      </c>
      <c r="EC1338" s="510">
        <v>2655</v>
      </c>
      <c r="ED1338" s="510">
        <v>695</v>
      </c>
      <c r="EE1338" s="510">
        <v>3867477</v>
      </c>
      <c r="EF1338" s="510">
        <v>5508</v>
      </c>
      <c r="EG1338" s="510">
        <v>108</v>
      </c>
      <c r="EH1338" s="510">
        <v>36</v>
      </c>
      <c r="EI1338" s="510"/>
      <c r="EJ1338" s="479"/>
      <c r="EK1338" s="479"/>
      <c r="EL1338" s="479"/>
      <c r="EM1338" s="479"/>
      <c r="EN1338" s="479"/>
      <c r="EO1338" s="479"/>
      <c r="EP1338" s="479"/>
      <c r="EQ1338" s="479"/>
      <c r="ER1338" s="479"/>
      <c r="ES1338" s="479"/>
      <c r="ET1338" s="479"/>
      <c r="EU1338" s="479"/>
      <c r="EV1338" s="479"/>
      <c r="EW1338" s="479"/>
      <c r="EX1338" s="479"/>
      <c r="EY1338" s="479"/>
      <c r="EZ1338" s="476"/>
      <c r="FA1338" s="446">
        <f t="shared" si="2545"/>
        <v>5</v>
      </c>
      <c r="FB1338" s="417">
        <f t="shared" si="2567"/>
        <v>2024</v>
      </c>
      <c r="FC1338" s="448">
        <f t="shared" si="2568"/>
        <v>45413</v>
      </c>
      <c r="FD1338" s="449">
        <f t="shared" si="2569"/>
        <v>31</v>
      </c>
      <c r="FE1338" s="450"/>
      <c r="FF1338" s="451">
        <f t="shared" si="2557"/>
        <v>0.59475870885266857</v>
      </c>
      <c r="FG1338" s="450"/>
      <c r="FH1338" s="452">
        <f t="shared" si="2546"/>
        <v>2.1150311295582567</v>
      </c>
      <c r="FI1338" s="452">
        <f t="shared" si="2547"/>
        <v>1.5395790097835755</v>
      </c>
      <c r="FJ1338" s="452">
        <f t="shared" si="2548"/>
        <v>2.1198465963566635</v>
      </c>
      <c r="FK1338" s="452">
        <f t="shared" si="2549"/>
        <v>1.5536912751677852</v>
      </c>
      <c r="FL1338" s="452">
        <f t="shared" si="2550"/>
        <v>1.3146118513802356</v>
      </c>
      <c r="FM1338" s="452">
        <f t="shared" si="2551"/>
        <v>1.0876802037382327</v>
      </c>
      <c r="FN1338" s="452">
        <f t="shared" si="2552"/>
        <v>1.5106561302681993</v>
      </c>
      <c r="FO1338" s="452">
        <f t="shared" si="2553"/>
        <v>1.0690852490421456</v>
      </c>
      <c r="FP1338" s="452">
        <f t="shared" si="2554"/>
        <v>1.7780172413793103</v>
      </c>
      <c r="FQ1338" s="452">
        <f t="shared" si="2555"/>
        <v>1.0538793103448276</v>
      </c>
      <c r="FR1338" s="453"/>
      <c r="FS1338" s="446">
        <f t="shared" si="2584"/>
        <v>0</v>
      </c>
      <c r="FT1338" s="446">
        <f t="shared" si="2584"/>
        <v>0</v>
      </c>
      <c r="FU1338" s="446">
        <f t="shared" si="2584"/>
        <v>34227</v>
      </c>
      <c r="FV1338" s="446">
        <f t="shared" si="2584"/>
        <v>444951</v>
      </c>
      <c r="FW1338" s="446">
        <f t="shared" si="2584"/>
        <v>2367846</v>
      </c>
      <c r="FX1338" s="446">
        <f t="shared" si="2584"/>
        <v>1718864</v>
      </c>
      <c r="FY1338" s="446">
        <f t="shared" si="2584"/>
        <v>74124919</v>
      </c>
      <c r="FZ1338" s="446">
        <f t="shared" si="2584"/>
        <v>85917024</v>
      </c>
      <c r="GA1338" s="446">
        <f t="shared" si="2584"/>
        <v>4722592</v>
      </c>
      <c r="GB1338" s="446">
        <f t="shared" si="2579"/>
        <v>30245910</v>
      </c>
      <c r="GC1338" s="446">
        <f t="shared" si="2579"/>
        <v>4605114</v>
      </c>
      <c r="GD1338" s="446">
        <f t="shared" si="2580"/>
        <v>33200</v>
      </c>
      <c r="GE1338" s="446">
        <f t="shared" si="2580"/>
        <v>36936</v>
      </c>
      <c r="GF1338" s="446">
        <f t="shared" si="2580"/>
        <v>2295300</v>
      </c>
      <c r="GG1338" s="446">
        <f t="shared" si="2580"/>
        <v>6516048</v>
      </c>
      <c r="GH1338" s="446">
        <f t="shared" si="2580"/>
        <v>1735524</v>
      </c>
      <c r="GI1338" s="446">
        <f t="shared" si="2580"/>
        <v>65902524</v>
      </c>
      <c r="GJ1338" s="446">
        <f t="shared" si="2580"/>
        <v>7929025</v>
      </c>
      <c r="GK1338" s="446">
        <f t="shared" si="2580"/>
        <v>1438398</v>
      </c>
      <c r="GL1338" s="446">
        <f t="shared" si="2580"/>
        <v>22977296</v>
      </c>
      <c r="GM1338" s="446">
        <f t="shared" si="2580"/>
        <v>9106966</v>
      </c>
      <c r="GN1338" s="446">
        <f t="shared" si="2571"/>
        <v>1201</v>
      </c>
      <c r="GO1338" s="446">
        <f t="shared" si="2581"/>
        <v>41500</v>
      </c>
      <c r="GP1338" s="446">
        <f t="shared" si="2581"/>
        <v>106077</v>
      </c>
      <c r="GQ1338" s="446">
        <f t="shared" si="2581"/>
        <v>41292873</v>
      </c>
      <c r="GR1338" s="446"/>
      <c r="GS1338" s="446"/>
      <c r="GT1338" s="446"/>
      <c r="GU1338" s="446"/>
      <c r="GV1338" s="416"/>
    </row>
    <row r="1339" spans="1:204" ht="9.75" customHeight="1" x14ac:dyDescent="0.2">
      <c r="A1339" s="417" t="str">
        <f t="shared" si="2577"/>
        <v>2024-25MAYRX7</v>
      </c>
      <c r="B1339" s="458" t="str">
        <f t="shared" si="2560"/>
        <v>2024-25</v>
      </c>
      <c r="C1339" s="402" t="s">
        <v>668</v>
      </c>
      <c r="D1339" s="458" t="str">
        <f t="shared" si="2582"/>
        <v>Y62</v>
      </c>
      <c r="E1339" s="458" t="str">
        <f t="shared" si="2583"/>
        <v>North West</v>
      </c>
      <c r="F1339" s="478" t="s">
        <v>449</v>
      </c>
      <c r="G1339" s="478" t="s">
        <v>691</v>
      </c>
      <c r="H1339" s="510">
        <v>133845</v>
      </c>
      <c r="I1339" s="510">
        <v>100444</v>
      </c>
      <c r="J1339" s="510">
        <v>83049</v>
      </c>
      <c r="K1339" s="510">
        <v>1</v>
      </c>
      <c r="L1339" s="510">
        <v>0</v>
      </c>
      <c r="M1339" s="510">
        <v>0</v>
      </c>
      <c r="N1339" s="510">
        <v>0</v>
      </c>
      <c r="O1339" s="510">
        <v>32</v>
      </c>
      <c r="P1339" s="510">
        <v>416</v>
      </c>
      <c r="Q1339" s="510">
        <v>189</v>
      </c>
      <c r="R1339" s="510">
        <v>818</v>
      </c>
      <c r="S1339" s="510">
        <v>97185</v>
      </c>
      <c r="T1339" s="510">
        <v>9953</v>
      </c>
      <c r="U1339" s="510">
        <v>6390</v>
      </c>
      <c r="V1339" s="510">
        <v>50808</v>
      </c>
      <c r="W1339" s="510">
        <v>16545</v>
      </c>
      <c r="X1339" s="510">
        <v>1210</v>
      </c>
      <c r="Y1339" s="510">
        <v>4647804</v>
      </c>
      <c r="Z1339" s="510">
        <v>467</v>
      </c>
      <c r="AA1339" s="510">
        <v>794</v>
      </c>
      <c r="AB1339" s="510">
        <v>3605279</v>
      </c>
      <c r="AC1339" s="510">
        <v>564</v>
      </c>
      <c r="AD1339" s="510">
        <v>971</v>
      </c>
      <c r="AE1339" s="510">
        <v>78991928</v>
      </c>
      <c r="AF1339" s="510">
        <v>1555</v>
      </c>
      <c r="AG1339" s="510">
        <v>2955</v>
      </c>
      <c r="AH1339" s="510">
        <v>114351133</v>
      </c>
      <c r="AI1339" s="510">
        <v>6912</v>
      </c>
      <c r="AJ1339" s="510">
        <v>15550</v>
      </c>
      <c r="AK1339" s="510">
        <v>9267822</v>
      </c>
      <c r="AL1339" s="510">
        <v>7659</v>
      </c>
      <c r="AM1339" s="510">
        <v>17986</v>
      </c>
      <c r="AN1339" s="510">
        <v>1618</v>
      </c>
      <c r="AO1339" s="510">
        <v>4450</v>
      </c>
      <c r="AP1339" s="510">
        <v>2892</v>
      </c>
      <c r="AQ1339" s="510">
        <v>10583775</v>
      </c>
      <c r="AR1339" s="510">
        <v>3660</v>
      </c>
      <c r="AS1339" s="510">
        <v>9329</v>
      </c>
      <c r="AT1339" s="510">
        <v>13312</v>
      </c>
      <c r="AU1339" s="510">
        <v>1023</v>
      </c>
      <c r="AV1339" s="510">
        <v>7160</v>
      </c>
      <c r="AW1339" s="510">
        <v>66</v>
      </c>
      <c r="AX1339" s="510">
        <v>634</v>
      </c>
      <c r="AY1339" s="510">
        <v>4495</v>
      </c>
      <c r="AZ1339" s="510">
        <v>3</v>
      </c>
      <c r="BA1339" s="510">
        <v>8999</v>
      </c>
      <c r="BB1339" s="510">
        <v>33892254</v>
      </c>
      <c r="BC1339" s="510">
        <v>3766</v>
      </c>
      <c r="BD1339" s="510">
        <v>10088</v>
      </c>
      <c r="BE1339" s="510">
        <v>722</v>
      </c>
      <c r="BF1339" s="510">
        <v>2977</v>
      </c>
      <c r="BG1339" s="510">
        <v>4545</v>
      </c>
      <c r="BH1339" s="510">
        <v>755</v>
      </c>
      <c r="BI1339" s="510">
        <v>50148</v>
      </c>
      <c r="BJ1339" s="510">
        <v>6324</v>
      </c>
      <c r="BK1339" s="510">
        <v>27401</v>
      </c>
      <c r="BL1339" s="510">
        <v>83873</v>
      </c>
      <c r="BM1339" s="510">
        <v>19478</v>
      </c>
      <c r="BN1339" s="510">
        <v>15882</v>
      </c>
      <c r="BO1339" s="510">
        <v>12412</v>
      </c>
      <c r="BP1339" s="510">
        <v>10270</v>
      </c>
      <c r="BQ1339" s="510">
        <v>64851</v>
      </c>
      <c r="BR1339" s="510">
        <v>53303</v>
      </c>
      <c r="BS1339" s="510">
        <v>25587</v>
      </c>
      <c r="BT1339" s="510">
        <v>17284</v>
      </c>
      <c r="BU1339" s="510">
        <v>1886</v>
      </c>
      <c r="BV1339" s="510">
        <v>1247</v>
      </c>
      <c r="BW1339" s="510">
        <v>196</v>
      </c>
      <c r="BX1339" s="510">
        <v>100145</v>
      </c>
      <c r="BY1339" s="510">
        <v>511</v>
      </c>
      <c r="BZ1339" s="510">
        <v>878</v>
      </c>
      <c r="CA1339" s="510">
        <v>135</v>
      </c>
      <c r="CB1339" s="510">
        <v>70675</v>
      </c>
      <c r="CC1339" s="510">
        <v>524</v>
      </c>
      <c r="CD1339" s="510">
        <v>941</v>
      </c>
      <c r="CE1339" s="510">
        <v>9622</v>
      </c>
      <c r="CF1339" s="510">
        <v>4476984</v>
      </c>
      <c r="CG1339" s="510">
        <v>465</v>
      </c>
      <c r="CH1339" s="510">
        <v>789</v>
      </c>
      <c r="CI1339" s="510">
        <v>5471</v>
      </c>
      <c r="CJ1339" s="510">
        <v>8396749</v>
      </c>
      <c r="CK1339" s="510">
        <v>1535</v>
      </c>
      <c r="CL1339" s="510">
        <v>2981</v>
      </c>
      <c r="CM1339" s="510">
        <v>2661</v>
      </c>
      <c r="CN1339" s="510">
        <v>3703385</v>
      </c>
      <c r="CO1339" s="510">
        <v>1392</v>
      </c>
      <c r="CP1339" s="510">
        <v>2912</v>
      </c>
      <c r="CQ1339" s="510">
        <v>42676</v>
      </c>
      <c r="CR1339" s="510">
        <v>66891794</v>
      </c>
      <c r="CS1339" s="510">
        <v>1567</v>
      </c>
      <c r="CT1339" s="510">
        <v>2953</v>
      </c>
      <c r="CU1339" s="510">
        <v>2119</v>
      </c>
      <c r="CV1339" s="510">
        <v>12059429</v>
      </c>
      <c r="CW1339" s="510">
        <v>5691</v>
      </c>
      <c r="CX1339" s="510">
        <v>12625</v>
      </c>
      <c r="CY1339" s="510">
        <v>1343</v>
      </c>
      <c r="CZ1339" s="510">
        <v>8461045</v>
      </c>
      <c r="DA1339" s="510">
        <v>6300</v>
      </c>
      <c r="DB1339" s="510">
        <v>14259</v>
      </c>
      <c r="DC1339" s="510">
        <v>1465</v>
      </c>
      <c r="DD1339" s="510">
        <v>15572827</v>
      </c>
      <c r="DE1339" s="510">
        <v>10630</v>
      </c>
      <c r="DF1339" s="510">
        <v>22616</v>
      </c>
      <c r="DG1339" s="510">
        <v>429</v>
      </c>
      <c r="DH1339" s="510">
        <v>7066629</v>
      </c>
      <c r="DI1339" s="510">
        <v>16472</v>
      </c>
      <c r="DJ1339" s="510">
        <v>51470</v>
      </c>
      <c r="DK1339" s="510">
        <v>306</v>
      </c>
      <c r="DL1339" s="510">
        <v>93786</v>
      </c>
      <c r="DM1339" s="510">
        <v>306</v>
      </c>
      <c r="DN1339" s="510">
        <v>503</v>
      </c>
      <c r="DO1339" s="510">
        <v>5542</v>
      </c>
      <c r="DP1339" s="510">
        <v>199571</v>
      </c>
      <c r="DQ1339" s="510">
        <v>36</v>
      </c>
      <c r="DR1339" s="510">
        <v>62</v>
      </c>
      <c r="DS1339" s="510">
        <v>128</v>
      </c>
      <c r="DT1339" s="510">
        <v>207780</v>
      </c>
      <c r="DU1339" s="510">
        <v>1623</v>
      </c>
      <c r="DV1339" s="510">
        <v>2851</v>
      </c>
      <c r="DW1339" s="510">
        <v>116</v>
      </c>
      <c r="DX1339" s="510">
        <v>51083</v>
      </c>
      <c r="DY1339" s="510">
        <v>96544750</v>
      </c>
      <c r="DZ1339" s="510">
        <v>1890</v>
      </c>
      <c r="EA1339" s="510">
        <v>3442</v>
      </c>
      <c r="EB1339" s="510">
        <v>37489</v>
      </c>
      <c r="EC1339" s="510">
        <v>16806</v>
      </c>
      <c r="ED1339" s="510">
        <v>4693</v>
      </c>
      <c r="EE1339" s="510">
        <v>30435430</v>
      </c>
      <c r="EF1339" s="510">
        <v>5989</v>
      </c>
      <c r="EG1339" s="510">
        <v>111</v>
      </c>
      <c r="EH1339" s="510">
        <v>26</v>
      </c>
      <c r="EI1339" s="510"/>
      <c r="EJ1339" s="479"/>
      <c r="EK1339" s="479"/>
      <c r="EL1339" s="479"/>
      <c r="EM1339" s="479"/>
      <c r="EN1339" s="479"/>
      <c r="EO1339" s="479"/>
      <c r="EP1339" s="479"/>
      <c r="EQ1339" s="479"/>
      <c r="ER1339" s="479"/>
      <c r="ES1339" s="479"/>
      <c r="ET1339" s="479"/>
      <c r="EU1339" s="479"/>
      <c r="EV1339" s="479"/>
      <c r="EW1339" s="479"/>
      <c r="EX1339" s="479"/>
      <c r="EY1339" s="479"/>
      <c r="EZ1339" s="476"/>
      <c r="FA1339" s="446">
        <f t="shared" ref="FA1339:FA1402" si="2585">MONTH(1&amp;C1339)</f>
        <v>5</v>
      </c>
      <c r="FB1339" s="417">
        <f t="shared" si="2567"/>
        <v>2024</v>
      </c>
      <c r="FC1339" s="448">
        <f t="shared" si="2568"/>
        <v>45413</v>
      </c>
      <c r="FD1339" s="449">
        <f t="shared" si="2569"/>
        <v>31</v>
      </c>
      <c r="FE1339" s="450"/>
      <c r="FF1339" s="451">
        <f t="shared" si="2557"/>
        <v>0.58110516934046341</v>
      </c>
      <c r="FG1339" s="450"/>
      <c r="FH1339" s="452">
        <f t="shared" ref="FH1339:FH1402" si="2586">IFERROR(BM1339/HLOOKUP(FH$3,$T$5:$X$10112,ROW()-4,0),"-")</f>
        <v>1.956997890083392</v>
      </c>
      <c r="FI1339" s="452">
        <f t="shared" ref="FI1339:FI1402" si="2587">IFERROR(BN1339/HLOOKUP(FI$3,$T$5:$X$10112,ROW()-4,0),"-")</f>
        <v>1.5956997890083391</v>
      </c>
      <c r="FJ1339" s="452">
        <f t="shared" ref="FJ1339:FJ1402" si="2588">IFERROR(BO1339/HLOOKUP(FJ$3,$T$5:$X$10112,ROW()-4,0),"-")</f>
        <v>1.9424100156494524</v>
      </c>
      <c r="FK1339" s="452">
        <f t="shared" ref="FK1339:FK1402" si="2589">IFERROR(BP1339/HLOOKUP(FK$3,$T$5:$X$10112,ROW()-4,0),"-")</f>
        <v>1.6071987480438186</v>
      </c>
      <c r="FL1339" s="452">
        <f t="shared" ref="FL1339:FL1402" si="2590">IFERROR(BQ1339/HLOOKUP(FL$3,$T$5:$X$10112,ROW()-4,0),"-")</f>
        <v>1.276393481341521</v>
      </c>
      <c r="FM1339" s="452">
        <f t="shared" ref="FM1339:FM1402" si="2591">IFERROR(BR1339/HLOOKUP(FM$3,$T$5:$X$10112,ROW()-4,0),"-")</f>
        <v>1.0491064399307195</v>
      </c>
      <c r="FN1339" s="452">
        <f t="shared" ref="FN1339:FN1402" si="2592">IFERROR(BS1339/HLOOKUP(FN$3,$T$5:$X$10112,ROW()-4,0),"-")</f>
        <v>1.5465095194922938</v>
      </c>
      <c r="FO1339" s="452">
        <f t="shared" ref="FO1339:FO1402" si="2593">IFERROR(BT1339/HLOOKUP(FO$3,$T$5:$X$10112,ROW()-4,0),"-")</f>
        <v>1.0446660622544575</v>
      </c>
      <c r="FP1339" s="452">
        <f t="shared" ref="FP1339:FP1402" si="2594">IFERROR(BU1339/HLOOKUP(FP$3,$T$5:$X$10112,ROW()-4,0),"-")</f>
        <v>1.5586776859504132</v>
      </c>
      <c r="FQ1339" s="452">
        <f t="shared" ref="FQ1339:FQ1402" si="2595">IFERROR(BV1339/HLOOKUP(FQ$3,$T$5:$X$10112,ROW()-4,0),"-")</f>
        <v>1.0305785123966942</v>
      </c>
      <c r="FR1339" s="453"/>
      <c r="FS1339" s="446">
        <f t="shared" si="2584"/>
        <v>0</v>
      </c>
      <c r="FT1339" s="446">
        <f t="shared" si="2584"/>
        <v>0</v>
      </c>
      <c r="FU1339" s="446">
        <f t="shared" si="2584"/>
        <v>0</v>
      </c>
      <c r="FV1339" s="446">
        <f t="shared" si="2584"/>
        <v>3214208</v>
      </c>
      <c r="FW1339" s="446">
        <f t="shared" si="2584"/>
        <v>7902682</v>
      </c>
      <c r="FX1339" s="446">
        <f t="shared" si="2584"/>
        <v>6204690</v>
      </c>
      <c r="FY1339" s="446">
        <f t="shared" si="2584"/>
        <v>150137640</v>
      </c>
      <c r="FZ1339" s="446">
        <f t="shared" si="2584"/>
        <v>257274750</v>
      </c>
      <c r="GA1339" s="446">
        <f t="shared" si="2584"/>
        <v>21763060</v>
      </c>
      <c r="GB1339" s="446">
        <f t="shared" si="2579"/>
        <v>90781912</v>
      </c>
      <c r="GC1339" s="446">
        <f t="shared" si="2579"/>
        <v>26979468</v>
      </c>
      <c r="GD1339" s="446">
        <f t="shared" ref="GD1339:GM1348" si="2596">IFERROR(HLOOKUP(GD$1,$H$5:$HA$10112,MATCH($A1339,$A$5:$A$10112,0),0)*HLOOKUP(GD$2,$H$5:$HA$10112,MATCH($A1339,$A$5:$A$10112,0),0),"-")</f>
        <v>172088</v>
      </c>
      <c r="GE1339" s="446">
        <f t="shared" si="2596"/>
        <v>127035</v>
      </c>
      <c r="GF1339" s="446">
        <f t="shared" si="2596"/>
        <v>7591758</v>
      </c>
      <c r="GG1339" s="446">
        <f t="shared" si="2596"/>
        <v>16309051</v>
      </c>
      <c r="GH1339" s="446">
        <f t="shared" si="2596"/>
        <v>7748832</v>
      </c>
      <c r="GI1339" s="446">
        <f t="shared" si="2596"/>
        <v>126022228</v>
      </c>
      <c r="GJ1339" s="446">
        <f t="shared" si="2596"/>
        <v>26752375</v>
      </c>
      <c r="GK1339" s="446">
        <f t="shared" si="2596"/>
        <v>19149837</v>
      </c>
      <c r="GL1339" s="446">
        <f t="shared" si="2596"/>
        <v>33132440</v>
      </c>
      <c r="GM1339" s="446">
        <f t="shared" si="2596"/>
        <v>22080630</v>
      </c>
      <c r="GN1339" s="446">
        <f t="shared" si="2571"/>
        <v>364928</v>
      </c>
      <c r="GO1339" s="446">
        <f t="shared" si="2581"/>
        <v>153918</v>
      </c>
      <c r="GP1339" s="446">
        <f t="shared" si="2581"/>
        <v>343604</v>
      </c>
      <c r="GQ1339" s="446">
        <f t="shared" si="2581"/>
        <v>175827686</v>
      </c>
      <c r="GR1339" s="446"/>
      <c r="GS1339" s="446"/>
      <c r="GT1339" s="446"/>
      <c r="GU1339" s="446"/>
      <c r="GV1339" s="416"/>
    </row>
    <row r="1340" spans="1:204" ht="9.75" customHeight="1" x14ac:dyDescent="0.2">
      <c r="A1340" s="417" t="str">
        <f t="shared" si="2577"/>
        <v>2024-25MAYRYE</v>
      </c>
      <c r="B1340" s="458" t="str">
        <f t="shared" si="2560"/>
        <v>2024-25</v>
      </c>
      <c r="C1340" s="402" t="s">
        <v>668</v>
      </c>
      <c r="D1340" s="458" t="str">
        <f t="shared" si="2582"/>
        <v>Y59</v>
      </c>
      <c r="E1340" s="458" t="str">
        <f t="shared" si="2583"/>
        <v>South East</v>
      </c>
      <c r="F1340" s="478" t="s">
        <v>456</v>
      </c>
      <c r="G1340" s="478" t="s">
        <v>692</v>
      </c>
      <c r="H1340" s="510">
        <v>87191</v>
      </c>
      <c r="I1340" s="510">
        <v>51520</v>
      </c>
      <c r="J1340" s="510">
        <v>825441</v>
      </c>
      <c r="K1340" s="510">
        <v>16</v>
      </c>
      <c r="L1340" s="510">
        <v>1</v>
      </c>
      <c r="M1340" s="510">
        <v>63</v>
      </c>
      <c r="N1340" s="510">
        <v>105</v>
      </c>
      <c r="O1340" s="510">
        <v>186</v>
      </c>
      <c r="P1340" s="510">
        <v>255</v>
      </c>
      <c r="Q1340" s="510">
        <v>14</v>
      </c>
      <c r="R1340" s="510">
        <v>164</v>
      </c>
      <c r="S1340" s="510">
        <v>51359</v>
      </c>
      <c r="T1340" s="510">
        <v>3844</v>
      </c>
      <c r="U1340" s="510">
        <v>2464</v>
      </c>
      <c r="V1340" s="510">
        <v>25786</v>
      </c>
      <c r="W1340" s="510">
        <v>12042</v>
      </c>
      <c r="X1340" s="510">
        <v>576</v>
      </c>
      <c r="Y1340" s="510">
        <v>2060363</v>
      </c>
      <c r="Z1340" s="510">
        <v>536</v>
      </c>
      <c r="AA1340" s="510">
        <v>967</v>
      </c>
      <c r="AB1340" s="510">
        <v>1524233</v>
      </c>
      <c r="AC1340" s="510">
        <v>619</v>
      </c>
      <c r="AD1340" s="510">
        <v>1116</v>
      </c>
      <c r="AE1340" s="510">
        <v>52531414</v>
      </c>
      <c r="AF1340" s="510">
        <v>2037</v>
      </c>
      <c r="AG1340" s="510">
        <v>4018</v>
      </c>
      <c r="AH1340" s="510">
        <v>122578420</v>
      </c>
      <c r="AI1340" s="510">
        <v>10179</v>
      </c>
      <c r="AJ1340" s="510">
        <v>23282</v>
      </c>
      <c r="AK1340" s="510">
        <v>7426920</v>
      </c>
      <c r="AL1340" s="510">
        <v>12894</v>
      </c>
      <c r="AM1340" s="510">
        <v>30184</v>
      </c>
      <c r="AN1340" s="510">
        <v>39</v>
      </c>
      <c r="AO1340" s="510">
        <v>2324</v>
      </c>
      <c r="AP1340" s="510">
        <v>276</v>
      </c>
      <c r="AQ1340" s="510">
        <v>650917</v>
      </c>
      <c r="AR1340" s="510">
        <v>2358</v>
      </c>
      <c r="AS1340" s="510">
        <v>4011</v>
      </c>
      <c r="AT1340" s="510">
        <v>6813</v>
      </c>
      <c r="AU1340" s="510">
        <v>189</v>
      </c>
      <c r="AV1340" s="510">
        <v>945</v>
      </c>
      <c r="AW1340" s="510">
        <v>883</v>
      </c>
      <c r="AX1340" s="510">
        <v>577</v>
      </c>
      <c r="AY1340" s="510">
        <v>5102</v>
      </c>
      <c r="AZ1340" s="510">
        <v>1022</v>
      </c>
      <c r="BA1340" s="510">
        <v>752</v>
      </c>
      <c r="BB1340" s="510">
        <v>1911025</v>
      </c>
      <c r="BC1340" s="510">
        <v>2541</v>
      </c>
      <c r="BD1340" s="510">
        <v>4842</v>
      </c>
      <c r="BE1340" s="510">
        <v>44</v>
      </c>
      <c r="BF1340" s="510">
        <v>348</v>
      </c>
      <c r="BG1340" s="510">
        <v>262</v>
      </c>
      <c r="BH1340" s="510">
        <v>98</v>
      </c>
      <c r="BI1340" s="510">
        <v>25130</v>
      </c>
      <c r="BJ1340" s="510">
        <v>2577</v>
      </c>
      <c r="BK1340" s="510">
        <v>16839</v>
      </c>
      <c r="BL1340" s="510">
        <v>44546</v>
      </c>
      <c r="BM1340" s="510">
        <v>7697</v>
      </c>
      <c r="BN1340" s="510">
        <v>5833</v>
      </c>
      <c r="BO1340" s="510">
        <v>4878</v>
      </c>
      <c r="BP1340" s="510">
        <v>3748</v>
      </c>
      <c r="BQ1340" s="510">
        <v>33983</v>
      </c>
      <c r="BR1340" s="510">
        <v>27478</v>
      </c>
      <c r="BS1340" s="510">
        <v>19445</v>
      </c>
      <c r="BT1340" s="510">
        <v>13435</v>
      </c>
      <c r="BU1340" s="510">
        <v>992</v>
      </c>
      <c r="BV1340" s="510">
        <v>683</v>
      </c>
      <c r="BW1340" s="510">
        <v>174</v>
      </c>
      <c r="BX1340" s="510">
        <v>109828</v>
      </c>
      <c r="BY1340" s="510">
        <v>631</v>
      </c>
      <c r="BZ1340" s="510">
        <v>1129</v>
      </c>
      <c r="CA1340" s="510">
        <v>80</v>
      </c>
      <c r="CB1340" s="510">
        <v>39678</v>
      </c>
      <c r="CC1340" s="510">
        <v>496</v>
      </c>
      <c r="CD1340" s="510">
        <v>1067</v>
      </c>
      <c r="CE1340" s="510">
        <v>3590</v>
      </c>
      <c r="CF1340" s="510">
        <v>1910857</v>
      </c>
      <c r="CG1340" s="510">
        <v>532</v>
      </c>
      <c r="CH1340" s="510">
        <v>956</v>
      </c>
      <c r="CI1340" s="510">
        <v>1994</v>
      </c>
      <c r="CJ1340" s="510">
        <v>3786810</v>
      </c>
      <c r="CK1340" s="510">
        <v>1899</v>
      </c>
      <c r="CL1340" s="510">
        <v>3657</v>
      </c>
      <c r="CM1340" s="510">
        <v>465</v>
      </c>
      <c r="CN1340" s="510">
        <v>719308</v>
      </c>
      <c r="CO1340" s="510">
        <v>1547</v>
      </c>
      <c r="CP1340" s="510">
        <v>3063</v>
      </c>
      <c r="CQ1340" s="510">
        <v>23327</v>
      </c>
      <c r="CR1340" s="510">
        <v>48025296</v>
      </c>
      <c r="CS1340" s="510">
        <v>2059</v>
      </c>
      <c r="CT1340" s="510">
        <v>4054</v>
      </c>
      <c r="CU1340" s="510">
        <v>1950</v>
      </c>
      <c r="CV1340" s="510">
        <v>12653473</v>
      </c>
      <c r="CW1340" s="510">
        <v>6489</v>
      </c>
      <c r="CX1340" s="510">
        <v>11929</v>
      </c>
      <c r="CY1340" s="510">
        <v>715</v>
      </c>
      <c r="CZ1340" s="510">
        <v>3982999</v>
      </c>
      <c r="DA1340" s="510">
        <v>5571</v>
      </c>
      <c r="DB1340" s="510">
        <v>10520</v>
      </c>
      <c r="DC1340" s="510">
        <v>205</v>
      </c>
      <c r="DD1340" s="510">
        <v>3774813</v>
      </c>
      <c r="DE1340" s="510">
        <v>18414</v>
      </c>
      <c r="DF1340" s="510">
        <v>30420</v>
      </c>
      <c r="DG1340" s="510">
        <v>66</v>
      </c>
      <c r="DH1340" s="510">
        <v>764952</v>
      </c>
      <c r="DI1340" s="510">
        <v>11590</v>
      </c>
      <c r="DJ1340" s="510">
        <v>20641</v>
      </c>
      <c r="DK1340" s="510">
        <v>245</v>
      </c>
      <c r="DL1340" s="510">
        <v>81789</v>
      </c>
      <c r="DM1340" s="510">
        <v>334</v>
      </c>
      <c r="DN1340" s="510">
        <v>573</v>
      </c>
      <c r="DO1340" s="510">
        <v>2197</v>
      </c>
      <c r="DP1340" s="510">
        <v>109744</v>
      </c>
      <c r="DQ1340" s="510">
        <v>50</v>
      </c>
      <c r="DR1340" s="510">
        <v>107</v>
      </c>
      <c r="DS1340" s="510">
        <v>50</v>
      </c>
      <c r="DT1340" s="510">
        <v>221551</v>
      </c>
      <c r="DU1340" s="510">
        <v>4431</v>
      </c>
      <c r="DV1340" s="510">
        <v>8760</v>
      </c>
      <c r="DW1340" s="510">
        <v>48</v>
      </c>
      <c r="DX1340" s="510">
        <v>28722</v>
      </c>
      <c r="DY1340" s="510">
        <v>45519721</v>
      </c>
      <c r="DZ1340" s="510">
        <v>1585</v>
      </c>
      <c r="EA1340" s="510">
        <v>2688</v>
      </c>
      <c r="EB1340" s="510">
        <v>16637</v>
      </c>
      <c r="EC1340" s="510">
        <v>5502</v>
      </c>
      <c r="ED1340" s="510">
        <v>1874</v>
      </c>
      <c r="EE1340" s="510">
        <v>14088138</v>
      </c>
      <c r="EF1340" s="510">
        <v>381</v>
      </c>
      <c r="EG1340" s="510">
        <v>51</v>
      </c>
      <c r="EH1340" s="510">
        <v>2885</v>
      </c>
      <c r="EI1340" s="510"/>
      <c r="EJ1340" s="479"/>
      <c r="EK1340" s="479"/>
      <c r="EL1340" s="479"/>
      <c r="EM1340" s="479"/>
      <c r="EN1340" s="479"/>
      <c r="EO1340" s="479"/>
      <c r="EP1340" s="479"/>
      <c r="EQ1340" s="479"/>
      <c r="ER1340" s="479"/>
      <c r="ES1340" s="479"/>
      <c r="ET1340" s="479"/>
      <c r="EU1340" s="479"/>
      <c r="EV1340" s="479"/>
      <c r="EW1340" s="479"/>
      <c r="EX1340" s="479"/>
      <c r="EY1340" s="479"/>
      <c r="EZ1340" s="476"/>
      <c r="FA1340" s="482">
        <f t="shared" si="2585"/>
        <v>5</v>
      </c>
      <c r="FB1340" s="493">
        <f t="shared" si="2567"/>
        <v>2024</v>
      </c>
      <c r="FC1340" s="498">
        <f t="shared" si="2568"/>
        <v>45413</v>
      </c>
      <c r="FD1340" s="499">
        <f t="shared" si="2569"/>
        <v>31</v>
      </c>
      <c r="FE1340" s="450"/>
      <c r="FF1340" s="451">
        <f t="shared" si="2557"/>
        <v>0.61214823070493174</v>
      </c>
      <c r="FG1340" s="450"/>
      <c r="FH1340" s="452">
        <f t="shared" si="2586"/>
        <v>2.0023413111342352</v>
      </c>
      <c r="FI1340" s="452">
        <f t="shared" si="2587"/>
        <v>1.517429760665973</v>
      </c>
      <c r="FJ1340" s="452">
        <f t="shared" si="2588"/>
        <v>1.9797077922077921</v>
      </c>
      <c r="FK1340" s="452">
        <f t="shared" si="2589"/>
        <v>1.5211038961038961</v>
      </c>
      <c r="FL1340" s="452">
        <f t="shared" si="2590"/>
        <v>1.3178856743969596</v>
      </c>
      <c r="FM1340" s="452">
        <f t="shared" si="2591"/>
        <v>1.0656170014736679</v>
      </c>
      <c r="FN1340" s="452">
        <f t="shared" si="2592"/>
        <v>1.6147649892044511</v>
      </c>
      <c r="FO1340" s="452">
        <f t="shared" si="2593"/>
        <v>1.1156784587277861</v>
      </c>
      <c r="FP1340" s="452">
        <f t="shared" si="2594"/>
        <v>1.7222222222222223</v>
      </c>
      <c r="FQ1340" s="452">
        <f t="shared" si="2595"/>
        <v>1.1857638888888888</v>
      </c>
      <c r="FR1340" s="453"/>
      <c r="FS1340" s="446">
        <f t="shared" si="2584"/>
        <v>51520</v>
      </c>
      <c r="FT1340" s="446">
        <f t="shared" si="2584"/>
        <v>3245760</v>
      </c>
      <c r="FU1340" s="446">
        <f t="shared" si="2584"/>
        <v>5409600</v>
      </c>
      <c r="FV1340" s="446">
        <f t="shared" si="2584"/>
        <v>9582720</v>
      </c>
      <c r="FW1340" s="446">
        <f t="shared" si="2584"/>
        <v>3717148</v>
      </c>
      <c r="FX1340" s="446">
        <f t="shared" si="2584"/>
        <v>2749824</v>
      </c>
      <c r="FY1340" s="446">
        <f t="shared" si="2584"/>
        <v>103608148</v>
      </c>
      <c r="FZ1340" s="446">
        <f t="shared" si="2584"/>
        <v>280361844</v>
      </c>
      <c r="GA1340" s="446">
        <f t="shared" si="2584"/>
        <v>17385984</v>
      </c>
      <c r="GB1340" s="446">
        <f t="shared" si="2579"/>
        <v>3641184</v>
      </c>
      <c r="GC1340" s="446">
        <f t="shared" si="2579"/>
        <v>1107036</v>
      </c>
      <c r="GD1340" s="446">
        <f t="shared" si="2596"/>
        <v>196446</v>
      </c>
      <c r="GE1340" s="446">
        <f t="shared" si="2596"/>
        <v>85360</v>
      </c>
      <c r="GF1340" s="446">
        <f t="shared" si="2596"/>
        <v>3432040</v>
      </c>
      <c r="GG1340" s="446">
        <f t="shared" si="2596"/>
        <v>7292058</v>
      </c>
      <c r="GH1340" s="446">
        <f t="shared" si="2596"/>
        <v>1424295</v>
      </c>
      <c r="GI1340" s="446">
        <f t="shared" si="2596"/>
        <v>94567658</v>
      </c>
      <c r="GJ1340" s="446">
        <f t="shared" si="2596"/>
        <v>23261550</v>
      </c>
      <c r="GK1340" s="446">
        <f t="shared" si="2596"/>
        <v>7521800</v>
      </c>
      <c r="GL1340" s="446">
        <f t="shared" si="2596"/>
        <v>6236100</v>
      </c>
      <c r="GM1340" s="446">
        <f t="shared" si="2596"/>
        <v>1362306</v>
      </c>
      <c r="GN1340" s="446">
        <f t="shared" si="2571"/>
        <v>438000</v>
      </c>
      <c r="GO1340" s="446">
        <f t="shared" si="2581"/>
        <v>140385</v>
      </c>
      <c r="GP1340" s="446">
        <f t="shared" si="2581"/>
        <v>235079</v>
      </c>
      <c r="GQ1340" s="446">
        <f t="shared" si="2581"/>
        <v>77204736</v>
      </c>
      <c r="GR1340" s="446"/>
      <c r="GS1340" s="446"/>
      <c r="GT1340" s="446"/>
      <c r="GU1340" s="446"/>
      <c r="GV1340" s="416"/>
    </row>
    <row r="1341" spans="1:204" ht="9.75" customHeight="1" x14ac:dyDescent="0.2">
      <c r="A1341" s="523" t="str">
        <f t="shared" si="2577"/>
        <v>2024-25MAYRYD</v>
      </c>
      <c r="B1341" s="524" t="str">
        <f t="shared" si="2560"/>
        <v>2024-25</v>
      </c>
      <c r="C1341" s="525" t="s">
        <v>668</v>
      </c>
      <c r="D1341" s="524" t="str">
        <f t="shared" si="2582"/>
        <v>Y59</v>
      </c>
      <c r="E1341" s="524" t="str">
        <f t="shared" si="2583"/>
        <v>South East</v>
      </c>
      <c r="F1341" s="526" t="s">
        <v>455</v>
      </c>
      <c r="G1341" s="526" t="s">
        <v>693</v>
      </c>
      <c r="H1341" s="527">
        <v>96067</v>
      </c>
      <c r="I1341" s="527">
        <v>76168</v>
      </c>
      <c r="J1341" s="527">
        <v>336583</v>
      </c>
      <c r="K1341" s="527">
        <v>4</v>
      </c>
      <c r="L1341" s="527">
        <v>1</v>
      </c>
      <c r="M1341" s="527">
        <v>2</v>
      </c>
      <c r="N1341" s="527">
        <v>21</v>
      </c>
      <c r="O1341" s="527">
        <v>93</v>
      </c>
      <c r="P1341" s="527">
        <v>268</v>
      </c>
      <c r="Q1341" s="527">
        <v>27</v>
      </c>
      <c r="R1341" s="527">
        <v>39</v>
      </c>
      <c r="S1341" s="527">
        <v>66012</v>
      </c>
      <c r="T1341" s="527">
        <v>5093</v>
      </c>
      <c r="U1341" s="527">
        <v>3153</v>
      </c>
      <c r="V1341" s="527">
        <v>34155</v>
      </c>
      <c r="W1341" s="527">
        <v>14186</v>
      </c>
      <c r="X1341" s="527">
        <v>568</v>
      </c>
      <c r="Y1341" s="527">
        <v>2532733</v>
      </c>
      <c r="Z1341" s="527">
        <v>497</v>
      </c>
      <c r="AA1341" s="527">
        <v>916</v>
      </c>
      <c r="AB1341" s="527">
        <v>1820464</v>
      </c>
      <c r="AC1341" s="527">
        <v>577</v>
      </c>
      <c r="AD1341" s="527">
        <v>1072</v>
      </c>
      <c r="AE1341" s="527">
        <v>52698272</v>
      </c>
      <c r="AF1341" s="527">
        <v>1543</v>
      </c>
      <c r="AG1341" s="527">
        <v>3158</v>
      </c>
      <c r="AH1341" s="527">
        <v>109633097</v>
      </c>
      <c r="AI1341" s="527">
        <v>7728</v>
      </c>
      <c r="AJ1341" s="527">
        <v>16347</v>
      </c>
      <c r="AK1341" s="527">
        <v>5000533</v>
      </c>
      <c r="AL1341" s="527">
        <v>8804</v>
      </c>
      <c r="AM1341" s="527">
        <v>19264</v>
      </c>
      <c r="AN1341" s="527">
        <v>0</v>
      </c>
      <c r="AO1341" s="527">
        <v>2990</v>
      </c>
      <c r="AP1341" s="527">
        <v>4468</v>
      </c>
      <c r="AQ1341" s="527">
        <v>29392905</v>
      </c>
      <c r="AR1341" s="527">
        <v>6579</v>
      </c>
      <c r="AS1341" s="527">
        <v>13589</v>
      </c>
      <c r="AT1341" s="527">
        <v>9396</v>
      </c>
      <c r="AU1341" s="527">
        <v>522</v>
      </c>
      <c r="AV1341" s="527">
        <v>2599</v>
      </c>
      <c r="AW1341" s="527">
        <v>3467</v>
      </c>
      <c r="AX1341" s="527">
        <v>665</v>
      </c>
      <c r="AY1341" s="527">
        <v>5610</v>
      </c>
      <c r="AZ1341" s="527">
        <v>1554</v>
      </c>
      <c r="BA1341" s="527">
        <v>11771</v>
      </c>
      <c r="BB1341" s="527">
        <v>39711036</v>
      </c>
      <c r="BC1341" s="527">
        <v>3374</v>
      </c>
      <c r="BD1341" s="527">
        <v>7535</v>
      </c>
      <c r="BE1341" s="527">
        <v>530</v>
      </c>
      <c r="BF1341" s="527">
        <v>3269</v>
      </c>
      <c r="BG1341" s="527">
        <v>6429</v>
      </c>
      <c r="BH1341" s="527">
        <v>1543</v>
      </c>
      <c r="BI1341" s="527">
        <v>35082</v>
      </c>
      <c r="BJ1341" s="527">
        <v>1473</v>
      </c>
      <c r="BK1341" s="527">
        <v>20061</v>
      </c>
      <c r="BL1341" s="527">
        <v>56616</v>
      </c>
      <c r="BM1341" s="527">
        <v>12182</v>
      </c>
      <c r="BN1341" s="527">
        <v>7905</v>
      </c>
      <c r="BO1341" s="527">
        <v>7489</v>
      </c>
      <c r="BP1341" s="527">
        <v>4923</v>
      </c>
      <c r="BQ1341" s="527">
        <v>47209</v>
      </c>
      <c r="BR1341" s="527">
        <v>35957</v>
      </c>
      <c r="BS1341" s="527">
        <v>26788</v>
      </c>
      <c r="BT1341" s="527">
        <v>14950</v>
      </c>
      <c r="BU1341" s="527">
        <v>1018</v>
      </c>
      <c r="BV1341" s="527">
        <v>593</v>
      </c>
      <c r="BW1341" s="527">
        <v>87</v>
      </c>
      <c r="BX1341" s="527">
        <v>58344</v>
      </c>
      <c r="BY1341" s="527">
        <v>671</v>
      </c>
      <c r="BZ1341" s="527">
        <v>1112</v>
      </c>
      <c r="CA1341" s="527">
        <v>91</v>
      </c>
      <c r="CB1341" s="527">
        <v>56128</v>
      </c>
      <c r="CC1341" s="527">
        <v>617</v>
      </c>
      <c r="CD1341" s="527">
        <v>1211</v>
      </c>
      <c r="CE1341" s="527">
        <v>4915</v>
      </c>
      <c r="CF1341" s="527">
        <v>2418261</v>
      </c>
      <c r="CG1341" s="527">
        <v>492</v>
      </c>
      <c r="CH1341" s="527">
        <v>909</v>
      </c>
      <c r="CI1341" s="527">
        <v>2442</v>
      </c>
      <c r="CJ1341" s="527">
        <v>3461629</v>
      </c>
      <c r="CK1341" s="527">
        <v>1418</v>
      </c>
      <c r="CL1341" s="527">
        <v>2818</v>
      </c>
      <c r="CM1341" s="527">
        <v>1389</v>
      </c>
      <c r="CN1341" s="527">
        <v>2096308</v>
      </c>
      <c r="CO1341" s="527">
        <v>1509</v>
      </c>
      <c r="CP1341" s="527">
        <v>3077</v>
      </c>
      <c r="CQ1341" s="527">
        <v>30324</v>
      </c>
      <c r="CR1341" s="527">
        <v>47140335</v>
      </c>
      <c r="CS1341" s="527">
        <v>1555</v>
      </c>
      <c r="CT1341" s="527">
        <v>3189</v>
      </c>
      <c r="CU1341" s="527">
        <v>1102</v>
      </c>
      <c r="CV1341" s="527">
        <v>6886643</v>
      </c>
      <c r="CW1341" s="527">
        <v>6249</v>
      </c>
      <c r="CX1341" s="527">
        <v>13204</v>
      </c>
      <c r="CY1341" s="527">
        <v>581</v>
      </c>
      <c r="CZ1341" s="527">
        <v>4195453</v>
      </c>
      <c r="DA1341" s="527">
        <v>7221</v>
      </c>
      <c r="DB1341" s="527">
        <v>16809</v>
      </c>
      <c r="DC1341" s="527">
        <v>930</v>
      </c>
      <c r="DD1341" s="527">
        <v>6932934</v>
      </c>
      <c r="DE1341" s="527">
        <v>7455</v>
      </c>
      <c r="DF1341" s="527">
        <v>18436</v>
      </c>
      <c r="DG1341" s="527">
        <v>128</v>
      </c>
      <c r="DH1341" s="527">
        <v>1159133</v>
      </c>
      <c r="DI1341" s="527">
        <v>9056</v>
      </c>
      <c r="DJ1341" s="527">
        <v>19405</v>
      </c>
      <c r="DK1341" s="527">
        <v>2</v>
      </c>
      <c r="DL1341" s="527">
        <v>315</v>
      </c>
      <c r="DM1341" s="527">
        <v>158</v>
      </c>
      <c r="DN1341" s="527">
        <v>231</v>
      </c>
      <c r="DO1341" s="527">
        <v>3108</v>
      </c>
      <c r="DP1341" s="527">
        <v>170885</v>
      </c>
      <c r="DQ1341" s="527">
        <v>55</v>
      </c>
      <c r="DR1341" s="527">
        <v>64</v>
      </c>
      <c r="DS1341" s="527">
        <v>49</v>
      </c>
      <c r="DT1341" s="527">
        <v>73249</v>
      </c>
      <c r="DU1341" s="527">
        <v>1495</v>
      </c>
      <c r="DV1341" s="527">
        <v>2920</v>
      </c>
      <c r="DW1341" s="527">
        <v>45</v>
      </c>
      <c r="DX1341" s="527">
        <v>35062</v>
      </c>
      <c r="DY1341" s="527">
        <v>38864679</v>
      </c>
      <c r="DZ1341" s="527">
        <v>1108</v>
      </c>
      <c r="EA1341" s="527">
        <v>1915</v>
      </c>
      <c r="EB1341" s="527">
        <v>17903</v>
      </c>
      <c r="EC1341" s="527">
        <v>4031</v>
      </c>
      <c r="ED1341" s="527">
        <v>621</v>
      </c>
      <c r="EE1341" s="527">
        <v>3832270</v>
      </c>
      <c r="EF1341" s="527">
        <v>2395</v>
      </c>
      <c r="EG1341" s="527">
        <v>108</v>
      </c>
      <c r="EH1341" s="527">
        <v>45</v>
      </c>
      <c r="EI1341" s="527"/>
      <c r="EJ1341" s="528"/>
      <c r="EK1341" s="528"/>
      <c r="EL1341" s="528"/>
      <c r="EM1341" s="528"/>
      <c r="EN1341" s="528"/>
      <c r="EO1341" s="528"/>
      <c r="EP1341" s="528"/>
      <c r="EQ1341" s="528"/>
      <c r="ER1341" s="528"/>
      <c r="ES1341" s="528"/>
      <c r="ET1341" s="528"/>
      <c r="EU1341" s="528"/>
      <c r="EV1341" s="528"/>
      <c r="EW1341" s="528"/>
      <c r="EX1341" s="528"/>
      <c r="EY1341" s="528"/>
      <c r="EZ1341" s="529"/>
      <c r="FA1341" s="446">
        <f t="shared" si="2585"/>
        <v>5</v>
      </c>
      <c r="FB1341" s="417">
        <f t="shared" si="2567"/>
        <v>2024</v>
      </c>
      <c r="FC1341" s="448">
        <f t="shared" si="2568"/>
        <v>45413</v>
      </c>
      <c r="FD1341" s="449">
        <f t="shared" si="2569"/>
        <v>31</v>
      </c>
      <c r="FE1341" s="530"/>
      <c r="FF1341" s="531">
        <f t="shared" si="2557"/>
        <v>0.64414507772020724</v>
      </c>
      <c r="FG1341" s="530"/>
      <c r="FH1341" s="532">
        <f t="shared" si="2586"/>
        <v>2.3919104653445906</v>
      </c>
      <c r="FI1341" s="532">
        <f t="shared" si="2587"/>
        <v>1.5521303750245434</v>
      </c>
      <c r="FJ1341" s="532">
        <f t="shared" si="2588"/>
        <v>2.375198223913733</v>
      </c>
      <c r="FK1341" s="532">
        <f t="shared" si="2589"/>
        <v>1.5613701236917221</v>
      </c>
      <c r="FL1341" s="532">
        <f t="shared" si="2590"/>
        <v>1.3821987995901039</v>
      </c>
      <c r="FM1341" s="532">
        <f t="shared" si="2591"/>
        <v>1.0527594788464354</v>
      </c>
      <c r="FN1341" s="532">
        <f t="shared" si="2592"/>
        <v>1.8883406175102213</v>
      </c>
      <c r="FO1341" s="532">
        <f t="shared" si="2593"/>
        <v>1.0538559142816861</v>
      </c>
      <c r="FP1341" s="532">
        <f t="shared" si="2594"/>
        <v>1.7922535211267605</v>
      </c>
      <c r="FQ1341" s="532">
        <f t="shared" si="2595"/>
        <v>1.0440140845070423</v>
      </c>
      <c r="FR1341" s="533"/>
      <c r="FS1341" s="534">
        <f t="shared" si="2584"/>
        <v>76168</v>
      </c>
      <c r="FT1341" s="534">
        <f t="shared" si="2584"/>
        <v>152336</v>
      </c>
      <c r="FU1341" s="534">
        <f t="shared" si="2584"/>
        <v>1599528</v>
      </c>
      <c r="FV1341" s="534">
        <f t="shared" si="2584"/>
        <v>7083624</v>
      </c>
      <c r="FW1341" s="534">
        <f t="shared" si="2584"/>
        <v>4665188</v>
      </c>
      <c r="FX1341" s="534">
        <f t="shared" si="2584"/>
        <v>3380016</v>
      </c>
      <c r="FY1341" s="534">
        <f t="shared" si="2584"/>
        <v>107861490</v>
      </c>
      <c r="FZ1341" s="534">
        <f t="shared" si="2584"/>
        <v>231898542</v>
      </c>
      <c r="GA1341" s="534">
        <f t="shared" si="2584"/>
        <v>10941952</v>
      </c>
      <c r="GB1341" s="534">
        <f t="shared" si="2579"/>
        <v>88694485</v>
      </c>
      <c r="GC1341" s="534">
        <f t="shared" si="2579"/>
        <v>60715652</v>
      </c>
      <c r="GD1341" s="534">
        <f t="shared" si="2596"/>
        <v>96744</v>
      </c>
      <c r="GE1341" s="534">
        <f t="shared" si="2596"/>
        <v>110201</v>
      </c>
      <c r="GF1341" s="534">
        <f t="shared" si="2596"/>
        <v>4467735</v>
      </c>
      <c r="GG1341" s="534">
        <f t="shared" si="2596"/>
        <v>6881556</v>
      </c>
      <c r="GH1341" s="534">
        <f t="shared" si="2596"/>
        <v>4273953</v>
      </c>
      <c r="GI1341" s="534">
        <f t="shared" si="2596"/>
        <v>96703236</v>
      </c>
      <c r="GJ1341" s="534">
        <f t="shared" si="2596"/>
        <v>14550808</v>
      </c>
      <c r="GK1341" s="534">
        <f t="shared" si="2596"/>
        <v>9766029</v>
      </c>
      <c r="GL1341" s="534">
        <f t="shared" si="2596"/>
        <v>17145480</v>
      </c>
      <c r="GM1341" s="534">
        <f t="shared" si="2596"/>
        <v>2483840</v>
      </c>
      <c r="GN1341" s="534">
        <f t="shared" si="2571"/>
        <v>143080</v>
      </c>
      <c r="GO1341" s="534">
        <f t="shared" si="2581"/>
        <v>462</v>
      </c>
      <c r="GP1341" s="534">
        <f t="shared" si="2581"/>
        <v>198912</v>
      </c>
      <c r="GQ1341" s="534">
        <f t="shared" si="2581"/>
        <v>67143730</v>
      </c>
      <c r="GR1341" s="534"/>
      <c r="GS1341" s="534"/>
      <c r="GT1341" s="534"/>
      <c r="GU1341" s="534"/>
      <c r="GV1341" s="535"/>
    </row>
    <row r="1342" spans="1:204" ht="9.75" customHeight="1" x14ac:dyDescent="0.2">
      <c r="A1342" s="417" t="str">
        <f t="shared" si="2577"/>
        <v>2024-25MAYRYF</v>
      </c>
      <c r="B1342" s="458" t="str">
        <f t="shared" si="2560"/>
        <v>2024-25</v>
      </c>
      <c r="C1342" s="402" t="s">
        <v>668</v>
      </c>
      <c r="D1342" s="458" t="str">
        <f t="shared" si="2582"/>
        <v>Y58</v>
      </c>
      <c r="E1342" s="458" t="str">
        <f t="shared" si="2583"/>
        <v>South West</v>
      </c>
      <c r="F1342" s="478" t="s">
        <v>457</v>
      </c>
      <c r="G1342" s="478" t="s">
        <v>694</v>
      </c>
      <c r="H1342" s="510">
        <v>117713</v>
      </c>
      <c r="I1342" s="510">
        <v>87446</v>
      </c>
      <c r="J1342" s="510">
        <v>283714</v>
      </c>
      <c r="K1342" s="510">
        <v>3</v>
      </c>
      <c r="L1342" s="510">
        <v>3</v>
      </c>
      <c r="M1342" s="510">
        <v>3</v>
      </c>
      <c r="N1342" s="510">
        <v>3</v>
      </c>
      <c r="O1342" s="510">
        <v>22</v>
      </c>
      <c r="P1342" s="510">
        <v>419</v>
      </c>
      <c r="Q1342" s="510">
        <v>0</v>
      </c>
      <c r="R1342" s="510">
        <v>110</v>
      </c>
      <c r="S1342" s="510">
        <v>79061</v>
      </c>
      <c r="T1342" s="510">
        <v>9242</v>
      </c>
      <c r="U1342" s="510">
        <v>5558</v>
      </c>
      <c r="V1342" s="510">
        <v>41819</v>
      </c>
      <c r="W1342" s="510">
        <v>13415</v>
      </c>
      <c r="X1342" s="510">
        <v>295</v>
      </c>
      <c r="Y1342" s="510">
        <v>5361094</v>
      </c>
      <c r="Z1342" s="510">
        <v>580</v>
      </c>
      <c r="AA1342" s="510">
        <v>1079</v>
      </c>
      <c r="AB1342" s="510">
        <v>3616069</v>
      </c>
      <c r="AC1342" s="510">
        <v>651</v>
      </c>
      <c r="AD1342" s="510">
        <v>1250</v>
      </c>
      <c r="AE1342" s="510">
        <v>102030032</v>
      </c>
      <c r="AF1342" s="510">
        <v>2440</v>
      </c>
      <c r="AG1342" s="510">
        <v>5068</v>
      </c>
      <c r="AH1342" s="510">
        <v>101734195</v>
      </c>
      <c r="AI1342" s="510">
        <v>7584</v>
      </c>
      <c r="AJ1342" s="510">
        <v>18922</v>
      </c>
      <c r="AK1342" s="510">
        <v>2261250</v>
      </c>
      <c r="AL1342" s="510">
        <v>7665</v>
      </c>
      <c r="AM1342" s="510">
        <v>19336</v>
      </c>
      <c r="AN1342" s="510">
        <v>1058</v>
      </c>
      <c r="AO1342" s="510">
        <v>4005</v>
      </c>
      <c r="AP1342" s="510">
        <v>3648</v>
      </c>
      <c r="AQ1342" s="510">
        <v>8846642</v>
      </c>
      <c r="AR1342" s="510">
        <v>2425</v>
      </c>
      <c r="AS1342" s="510">
        <v>5061</v>
      </c>
      <c r="AT1342" s="510">
        <v>11896</v>
      </c>
      <c r="AU1342" s="510">
        <v>1035</v>
      </c>
      <c r="AV1342" s="510">
        <v>7202</v>
      </c>
      <c r="AW1342" s="510">
        <v>7005</v>
      </c>
      <c r="AX1342" s="510">
        <v>431</v>
      </c>
      <c r="AY1342" s="510">
        <v>3228</v>
      </c>
      <c r="AZ1342" s="510">
        <v>0</v>
      </c>
      <c r="BA1342" s="510">
        <v>14200</v>
      </c>
      <c r="BB1342" s="510">
        <v>34074619</v>
      </c>
      <c r="BC1342" s="510">
        <v>2400</v>
      </c>
      <c r="BD1342" s="510">
        <v>5319</v>
      </c>
      <c r="BE1342" s="510">
        <v>840</v>
      </c>
      <c r="BF1342" s="510">
        <v>4605</v>
      </c>
      <c r="BG1342" s="510">
        <v>7429</v>
      </c>
      <c r="BH1342" s="510">
        <v>1326</v>
      </c>
      <c r="BI1342" s="510">
        <v>35077</v>
      </c>
      <c r="BJ1342" s="510">
        <v>3325</v>
      </c>
      <c r="BK1342" s="510">
        <v>28763</v>
      </c>
      <c r="BL1342" s="510">
        <v>67165</v>
      </c>
      <c r="BM1342" s="510">
        <v>19808</v>
      </c>
      <c r="BN1342" s="510">
        <v>13757</v>
      </c>
      <c r="BO1342" s="510">
        <v>12092</v>
      </c>
      <c r="BP1342" s="510">
        <v>8446</v>
      </c>
      <c r="BQ1342" s="510">
        <v>58220</v>
      </c>
      <c r="BR1342" s="510">
        <v>44705</v>
      </c>
      <c r="BS1342" s="510">
        <v>23878</v>
      </c>
      <c r="BT1342" s="510">
        <v>14398</v>
      </c>
      <c r="BU1342" s="510">
        <v>466</v>
      </c>
      <c r="BV1342" s="510">
        <v>323</v>
      </c>
      <c r="BW1342" s="510">
        <v>15</v>
      </c>
      <c r="BX1342" s="510">
        <v>10928</v>
      </c>
      <c r="BY1342" s="510">
        <v>729</v>
      </c>
      <c r="BZ1342" s="510">
        <v>1835</v>
      </c>
      <c r="CA1342" s="510">
        <v>4</v>
      </c>
      <c r="CB1342" s="510">
        <v>2205</v>
      </c>
      <c r="CC1342" s="510">
        <v>551</v>
      </c>
      <c r="CD1342" s="510">
        <v>720</v>
      </c>
      <c r="CE1342" s="510">
        <v>9223</v>
      </c>
      <c r="CF1342" s="510">
        <v>5347961</v>
      </c>
      <c r="CG1342" s="510">
        <v>580</v>
      </c>
      <c r="CH1342" s="510">
        <v>1079</v>
      </c>
      <c r="CI1342" s="510">
        <v>2445</v>
      </c>
      <c r="CJ1342" s="510">
        <v>6015965</v>
      </c>
      <c r="CK1342" s="510">
        <v>2461</v>
      </c>
      <c r="CL1342" s="510">
        <v>5229</v>
      </c>
      <c r="CM1342" s="510">
        <v>1019</v>
      </c>
      <c r="CN1342" s="510">
        <v>2160658</v>
      </c>
      <c r="CO1342" s="510">
        <v>2120</v>
      </c>
      <c r="CP1342" s="510">
        <v>4471</v>
      </c>
      <c r="CQ1342" s="510">
        <v>38355</v>
      </c>
      <c r="CR1342" s="510">
        <v>93853409</v>
      </c>
      <c r="CS1342" s="510">
        <v>2447</v>
      </c>
      <c r="CT1342" s="510">
        <v>5068</v>
      </c>
      <c r="CU1342" s="510">
        <v>1060</v>
      </c>
      <c r="CV1342" s="510">
        <v>7636518</v>
      </c>
      <c r="CW1342" s="510">
        <v>7204</v>
      </c>
      <c r="CX1342" s="510">
        <v>17743</v>
      </c>
      <c r="CY1342" s="510">
        <v>215</v>
      </c>
      <c r="CZ1342" s="510">
        <v>1658976</v>
      </c>
      <c r="DA1342" s="510">
        <v>7716</v>
      </c>
      <c r="DB1342" s="510">
        <v>21289</v>
      </c>
      <c r="DC1342" s="510">
        <v>1051</v>
      </c>
      <c r="DD1342" s="510">
        <v>9586737</v>
      </c>
      <c r="DE1342" s="510">
        <v>9122</v>
      </c>
      <c r="DF1342" s="510">
        <v>22261</v>
      </c>
      <c r="DG1342" s="510">
        <v>71</v>
      </c>
      <c r="DH1342" s="510">
        <v>607742</v>
      </c>
      <c r="DI1342" s="510">
        <v>8560</v>
      </c>
      <c r="DJ1342" s="510">
        <v>26592</v>
      </c>
      <c r="DK1342" s="510">
        <v>634</v>
      </c>
      <c r="DL1342" s="510">
        <v>296145</v>
      </c>
      <c r="DM1342" s="510">
        <v>467</v>
      </c>
      <c r="DN1342" s="510">
        <v>836</v>
      </c>
      <c r="DO1342" s="510">
        <v>5118</v>
      </c>
      <c r="DP1342" s="510">
        <v>210169</v>
      </c>
      <c r="DQ1342" s="510">
        <v>41</v>
      </c>
      <c r="DR1342" s="510">
        <v>69</v>
      </c>
      <c r="DS1342" s="510">
        <v>78</v>
      </c>
      <c r="DT1342" s="510">
        <v>186550</v>
      </c>
      <c r="DU1342" s="510">
        <v>2392</v>
      </c>
      <c r="DV1342" s="510">
        <v>5509</v>
      </c>
      <c r="DW1342" s="510">
        <v>58</v>
      </c>
      <c r="DX1342" s="510">
        <v>38454</v>
      </c>
      <c r="DY1342" s="510">
        <v>130680805</v>
      </c>
      <c r="DZ1342" s="510">
        <v>3398</v>
      </c>
      <c r="EA1342" s="510">
        <v>8562</v>
      </c>
      <c r="EB1342" s="510">
        <v>29298</v>
      </c>
      <c r="EC1342" s="510">
        <v>16303</v>
      </c>
      <c r="ED1342" s="510">
        <v>9098</v>
      </c>
      <c r="EE1342" s="510">
        <v>78858463</v>
      </c>
      <c r="EF1342" s="510">
        <v>795</v>
      </c>
      <c r="EG1342" s="510">
        <v>116</v>
      </c>
      <c r="EH1342" s="510">
        <v>5</v>
      </c>
      <c r="EI1342" s="510"/>
      <c r="EJ1342" s="479"/>
      <c r="EK1342" s="479"/>
      <c r="EL1342" s="479"/>
      <c r="EM1342" s="479"/>
      <c r="EN1342" s="479"/>
      <c r="EO1342" s="479"/>
      <c r="EP1342" s="479"/>
      <c r="EQ1342" s="479"/>
      <c r="ER1342" s="479"/>
      <c r="ES1342" s="479"/>
      <c r="ET1342" s="479"/>
      <c r="EU1342" s="479"/>
      <c r="EV1342" s="479"/>
      <c r="EW1342" s="479"/>
      <c r="EX1342" s="479"/>
      <c r="EY1342" s="479"/>
      <c r="EZ1342" s="476"/>
      <c r="FA1342" s="446">
        <f t="shared" si="2585"/>
        <v>5</v>
      </c>
      <c r="FB1342" s="417">
        <f t="shared" si="2567"/>
        <v>2024</v>
      </c>
      <c r="FC1342" s="448">
        <f t="shared" si="2568"/>
        <v>45413</v>
      </c>
      <c r="FD1342" s="449">
        <f t="shared" si="2569"/>
        <v>31</v>
      </c>
      <c r="FE1342" s="450"/>
      <c r="FF1342" s="451">
        <f t="shared" si="2557"/>
        <v>0.58007480448826931</v>
      </c>
      <c r="FG1342" s="450"/>
      <c r="FH1342" s="452">
        <f t="shared" si="2586"/>
        <v>2.1432590348409435</v>
      </c>
      <c r="FI1342" s="452">
        <f t="shared" si="2587"/>
        <v>1.4885306210776887</v>
      </c>
      <c r="FJ1342" s="452">
        <f t="shared" si="2588"/>
        <v>2.1756027347966893</v>
      </c>
      <c r="FK1342" s="452">
        <f t="shared" si="2589"/>
        <v>1.5196113709967614</v>
      </c>
      <c r="FL1342" s="452">
        <f t="shared" si="2590"/>
        <v>1.3921901528013583</v>
      </c>
      <c r="FM1342" s="452">
        <f t="shared" si="2591"/>
        <v>1.06901169324948</v>
      </c>
      <c r="FN1342" s="452">
        <f t="shared" si="2592"/>
        <v>1.7799478196049199</v>
      </c>
      <c r="FO1342" s="452">
        <f t="shared" si="2593"/>
        <v>1.073276183376817</v>
      </c>
      <c r="FP1342" s="452">
        <f t="shared" si="2594"/>
        <v>1.5796610169491525</v>
      </c>
      <c r="FQ1342" s="452">
        <f t="shared" si="2595"/>
        <v>1.0949152542372882</v>
      </c>
      <c r="FR1342" s="453"/>
      <c r="FS1342" s="446">
        <f t="shared" si="2584"/>
        <v>262338</v>
      </c>
      <c r="FT1342" s="446">
        <f t="shared" si="2584"/>
        <v>262338</v>
      </c>
      <c r="FU1342" s="446">
        <f t="shared" si="2584"/>
        <v>262338</v>
      </c>
      <c r="FV1342" s="446">
        <f t="shared" si="2584"/>
        <v>1923812</v>
      </c>
      <c r="FW1342" s="446">
        <f t="shared" si="2584"/>
        <v>9972118</v>
      </c>
      <c r="FX1342" s="446">
        <f t="shared" si="2584"/>
        <v>6947500</v>
      </c>
      <c r="FY1342" s="446">
        <f t="shared" si="2584"/>
        <v>211938692</v>
      </c>
      <c r="FZ1342" s="446">
        <f t="shared" si="2584"/>
        <v>253838630</v>
      </c>
      <c r="GA1342" s="446">
        <f t="shared" si="2584"/>
        <v>5704120</v>
      </c>
      <c r="GB1342" s="446">
        <f t="shared" si="2579"/>
        <v>75529800</v>
      </c>
      <c r="GC1342" s="446">
        <f t="shared" si="2579"/>
        <v>18462528</v>
      </c>
      <c r="GD1342" s="446">
        <f t="shared" si="2596"/>
        <v>27525</v>
      </c>
      <c r="GE1342" s="446">
        <f t="shared" si="2596"/>
        <v>2880</v>
      </c>
      <c r="GF1342" s="446">
        <f t="shared" si="2596"/>
        <v>9951617</v>
      </c>
      <c r="GG1342" s="446">
        <f t="shared" si="2596"/>
        <v>12784905</v>
      </c>
      <c r="GH1342" s="446">
        <f t="shared" si="2596"/>
        <v>4555949</v>
      </c>
      <c r="GI1342" s="446">
        <f t="shared" si="2596"/>
        <v>194383140</v>
      </c>
      <c r="GJ1342" s="446">
        <f t="shared" si="2596"/>
        <v>18807580</v>
      </c>
      <c r="GK1342" s="446">
        <f t="shared" si="2596"/>
        <v>4577135</v>
      </c>
      <c r="GL1342" s="446">
        <f t="shared" si="2596"/>
        <v>23396311</v>
      </c>
      <c r="GM1342" s="446">
        <f t="shared" si="2596"/>
        <v>1888032</v>
      </c>
      <c r="GN1342" s="446">
        <f t="shared" si="2571"/>
        <v>429702</v>
      </c>
      <c r="GO1342" s="446">
        <f t="shared" si="2581"/>
        <v>530024</v>
      </c>
      <c r="GP1342" s="446">
        <f t="shared" si="2581"/>
        <v>353142</v>
      </c>
      <c r="GQ1342" s="446">
        <f t="shared" si="2581"/>
        <v>329243148</v>
      </c>
      <c r="GR1342" s="446"/>
      <c r="GS1342" s="446"/>
      <c r="GT1342" s="446"/>
      <c r="GU1342" s="446"/>
      <c r="GV1342" s="416"/>
    </row>
    <row r="1343" spans="1:204" ht="9.75" customHeight="1" x14ac:dyDescent="0.2">
      <c r="A1343" s="417" t="str">
        <f t="shared" si="2577"/>
        <v>2024-25MAYRYA</v>
      </c>
      <c r="B1343" s="458" t="str">
        <f t="shared" si="2560"/>
        <v>2024-25</v>
      </c>
      <c r="C1343" s="402" t="s">
        <v>668</v>
      </c>
      <c r="D1343" s="458" t="str">
        <f t="shared" si="2582"/>
        <v>Y60</v>
      </c>
      <c r="E1343" s="458" t="str">
        <f t="shared" si="2583"/>
        <v>Midlands</v>
      </c>
      <c r="F1343" s="478" t="s">
        <v>452</v>
      </c>
      <c r="G1343" s="478" t="s">
        <v>697</v>
      </c>
      <c r="H1343" s="510">
        <v>133545</v>
      </c>
      <c r="I1343" s="510">
        <v>99718</v>
      </c>
      <c r="J1343" s="510">
        <v>140811</v>
      </c>
      <c r="K1343" s="510">
        <v>1</v>
      </c>
      <c r="L1343" s="510">
        <v>0</v>
      </c>
      <c r="M1343" s="510">
        <v>0</v>
      </c>
      <c r="N1343" s="510">
        <v>3</v>
      </c>
      <c r="O1343" s="510">
        <v>42</v>
      </c>
      <c r="P1343" s="510">
        <v>446</v>
      </c>
      <c r="Q1343" s="510">
        <v>0</v>
      </c>
      <c r="R1343" s="510">
        <v>24</v>
      </c>
      <c r="S1343" s="510">
        <v>86427</v>
      </c>
      <c r="T1343" s="510">
        <v>10561</v>
      </c>
      <c r="U1343" s="510">
        <v>6899</v>
      </c>
      <c r="V1343" s="510">
        <v>40545</v>
      </c>
      <c r="W1343" s="510">
        <v>14061</v>
      </c>
      <c r="X1343" s="510">
        <v>319</v>
      </c>
      <c r="Y1343" s="510">
        <v>5267837</v>
      </c>
      <c r="Z1343" s="510">
        <v>499</v>
      </c>
      <c r="AA1343" s="510">
        <v>886</v>
      </c>
      <c r="AB1343" s="510">
        <v>3543460</v>
      </c>
      <c r="AC1343" s="510">
        <v>514</v>
      </c>
      <c r="AD1343" s="510">
        <v>913</v>
      </c>
      <c r="AE1343" s="510">
        <v>67971864</v>
      </c>
      <c r="AF1343" s="510">
        <v>1676</v>
      </c>
      <c r="AG1343" s="510">
        <v>3655</v>
      </c>
      <c r="AH1343" s="510">
        <v>122532096</v>
      </c>
      <c r="AI1343" s="510">
        <v>8714</v>
      </c>
      <c r="AJ1343" s="510">
        <v>23123</v>
      </c>
      <c r="AK1343" s="510">
        <v>3355821</v>
      </c>
      <c r="AL1343" s="510">
        <v>10520</v>
      </c>
      <c r="AM1343" s="510">
        <v>28153</v>
      </c>
      <c r="AN1343" s="510">
        <v>0</v>
      </c>
      <c r="AO1343" s="510">
        <v>5251</v>
      </c>
      <c r="AP1343" s="510">
        <v>2959</v>
      </c>
      <c r="AQ1343" s="510">
        <v>8315098</v>
      </c>
      <c r="AR1343" s="510">
        <v>2810</v>
      </c>
      <c r="AS1343" s="510">
        <v>6264</v>
      </c>
      <c r="AT1343" s="510">
        <v>16462</v>
      </c>
      <c r="AU1343" s="510">
        <v>2248</v>
      </c>
      <c r="AV1343" s="510">
        <v>9289</v>
      </c>
      <c r="AW1343" s="510">
        <v>8056</v>
      </c>
      <c r="AX1343" s="510">
        <v>532</v>
      </c>
      <c r="AY1343" s="510">
        <v>4393</v>
      </c>
      <c r="AZ1343" s="510">
        <v>1027</v>
      </c>
      <c r="BA1343" s="510">
        <v>19514</v>
      </c>
      <c r="BB1343" s="510">
        <v>69751311</v>
      </c>
      <c r="BC1343" s="510">
        <v>3574</v>
      </c>
      <c r="BD1343" s="510">
        <v>11200</v>
      </c>
      <c r="BE1343" s="510">
        <v>2237</v>
      </c>
      <c r="BF1343" s="510">
        <v>9140</v>
      </c>
      <c r="BG1343" s="510">
        <v>6444</v>
      </c>
      <c r="BH1343" s="510">
        <v>1693</v>
      </c>
      <c r="BI1343" s="510">
        <v>41569</v>
      </c>
      <c r="BJ1343" s="510">
        <v>4686</v>
      </c>
      <c r="BK1343" s="510">
        <v>23710</v>
      </c>
      <c r="BL1343" s="510">
        <v>69965</v>
      </c>
      <c r="BM1343" s="510">
        <v>19054</v>
      </c>
      <c r="BN1343" s="510">
        <v>13684</v>
      </c>
      <c r="BO1343" s="510">
        <v>12375</v>
      </c>
      <c r="BP1343" s="510">
        <v>8880</v>
      </c>
      <c r="BQ1343" s="510">
        <v>55728</v>
      </c>
      <c r="BR1343" s="510">
        <v>42051</v>
      </c>
      <c r="BS1343" s="510">
        <v>27034</v>
      </c>
      <c r="BT1343" s="510">
        <v>14519</v>
      </c>
      <c r="BU1343" s="510">
        <v>566</v>
      </c>
      <c r="BV1343" s="510">
        <v>280</v>
      </c>
      <c r="BW1343" s="510">
        <v>317</v>
      </c>
      <c r="BX1343" s="510">
        <v>196139</v>
      </c>
      <c r="BY1343" s="510">
        <v>619</v>
      </c>
      <c r="BZ1343" s="510">
        <v>1049</v>
      </c>
      <c r="CA1343" s="510">
        <v>179</v>
      </c>
      <c r="CB1343" s="510">
        <v>89626</v>
      </c>
      <c r="CC1343" s="510">
        <v>501</v>
      </c>
      <c r="CD1343" s="510">
        <v>892</v>
      </c>
      <c r="CE1343" s="510">
        <v>10065</v>
      </c>
      <c r="CF1343" s="510">
        <v>4982072</v>
      </c>
      <c r="CG1343" s="510">
        <v>495</v>
      </c>
      <c r="CH1343" s="510">
        <v>878</v>
      </c>
      <c r="CI1343" s="510">
        <v>5214</v>
      </c>
      <c r="CJ1343" s="510">
        <v>8819156</v>
      </c>
      <c r="CK1343" s="510">
        <v>1691</v>
      </c>
      <c r="CL1343" s="510">
        <v>3663</v>
      </c>
      <c r="CM1343" s="510">
        <v>1208</v>
      </c>
      <c r="CN1343" s="510">
        <v>2145514</v>
      </c>
      <c r="CO1343" s="510">
        <v>1776</v>
      </c>
      <c r="CP1343" s="510">
        <v>4030</v>
      </c>
      <c r="CQ1343" s="510">
        <v>34123</v>
      </c>
      <c r="CR1343" s="510">
        <v>57007194</v>
      </c>
      <c r="CS1343" s="510">
        <v>1671</v>
      </c>
      <c r="CT1343" s="510">
        <v>3638</v>
      </c>
      <c r="CU1343" s="510">
        <v>1235</v>
      </c>
      <c r="CV1343" s="510">
        <v>14067323</v>
      </c>
      <c r="CW1343" s="510">
        <v>11391</v>
      </c>
      <c r="CX1343" s="510">
        <v>31652</v>
      </c>
      <c r="CY1343" s="510">
        <v>246</v>
      </c>
      <c r="CZ1343" s="510">
        <v>2535082</v>
      </c>
      <c r="DA1343" s="510">
        <v>10305</v>
      </c>
      <c r="DB1343" s="510">
        <v>28614</v>
      </c>
      <c r="DC1343" s="510">
        <v>1345</v>
      </c>
      <c r="DD1343" s="510">
        <v>23342984</v>
      </c>
      <c r="DE1343" s="510">
        <v>17355</v>
      </c>
      <c r="DF1343" s="510">
        <v>45300</v>
      </c>
      <c r="DG1343" s="510">
        <v>203</v>
      </c>
      <c r="DH1343" s="510">
        <v>2903231</v>
      </c>
      <c r="DI1343" s="510">
        <v>14302</v>
      </c>
      <c r="DJ1343" s="510">
        <v>42628</v>
      </c>
      <c r="DK1343" s="510">
        <v>437</v>
      </c>
      <c r="DL1343" s="510">
        <v>138787</v>
      </c>
      <c r="DM1343" s="510">
        <v>318</v>
      </c>
      <c r="DN1343" s="510">
        <v>542</v>
      </c>
      <c r="DO1343" s="510">
        <v>6483</v>
      </c>
      <c r="DP1343" s="510">
        <v>155527</v>
      </c>
      <c r="DQ1343" s="510">
        <v>24</v>
      </c>
      <c r="DR1343" s="510">
        <v>42</v>
      </c>
      <c r="DS1343" s="510">
        <v>146</v>
      </c>
      <c r="DT1343" s="510">
        <v>268524</v>
      </c>
      <c r="DU1343" s="510">
        <v>1839</v>
      </c>
      <c r="DV1343" s="510">
        <v>3453</v>
      </c>
      <c r="DW1343" s="510">
        <v>133</v>
      </c>
      <c r="DX1343" s="510">
        <v>45104</v>
      </c>
      <c r="DY1343" s="510">
        <v>124244988</v>
      </c>
      <c r="DZ1343" s="510">
        <v>2755</v>
      </c>
      <c r="EA1343" s="510">
        <v>7113</v>
      </c>
      <c r="EB1343" s="510">
        <v>31713</v>
      </c>
      <c r="EC1343" s="510">
        <v>15730</v>
      </c>
      <c r="ED1343" s="510">
        <v>8540</v>
      </c>
      <c r="EE1343" s="510">
        <v>67017663</v>
      </c>
      <c r="EF1343" s="510">
        <v>1249</v>
      </c>
      <c r="EG1343" s="510">
        <v>2474</v>
      </c>
      <c r="EH1343" s="510">
        <v>7</v>
      </c>
      <c r="EI1343" s="510"/>
      <c r="EJ1343" s="479"/>
      <c r="EK1343" s="479"/>
      <c r="EL1343" s="479"/>
      <c r="EM1343" s="479"/>
      <c r="EN1343" s="479"/>
      <c r="EO1343" s="479"/>
      <c r="EP1343" s="479"/>
      <c r="EQ1343" s="479"/>
      <c r="ER1343" s="479"/>
      <c r="ES1343" s="479"/>
      <c r="ET1343" s="479"/>
      <c r="EU1343" s="479"/>
      <c r="EV1343" s="479"/>
      <c r="EW1343" s="479"/>
      <c r="EX1343" s="479"/>
      <c r="EY1343" s="479"/>
      <c r="EZ1343" s="476"/>
      <c r="FA1343" s="446">
        <f t="shared" si="2585"/>
        <v>5</v>
      </c>
      <c r="FB1343" s="417">
        <f t="shared" si="2567"/>
        <v>2024</v>
      </c>
      <c r="FC1343" s="448">
        <f t="shared" si="2568"/>
        <v>45413</v>
      </c>
      <c r="FD1343" s="449">
        <f t="shared" si="2569"/>
        <v>31</v>
      </c>
      <c r="FE1343" s="450"/>
      <c r="FF1343" s="451">
        <f t="shared" si="2557"/>
        <v>0.64092931290163124</v>
      </c>
      <c r="FG1343" s="450"/>
      <c r="FH1343" s="452">
        <f t="shared" si="2586"/>
        <v>1.8041852097339268</v>
      </c>
      <c r="FI1343" s="452">
        <f t="shared" si="2587"/>
        <v>1.2957106334627402</v>
      </c>
      <c r="FJ1343" s="452">
        <f t="shared" si="2588"/>
        <v>1.7937382229308596</v>
      </c>
      <c r="FK1343" s="452">
        <f t="shared" si="2589"/>
        <v>1.2871430642122046</v>
      </c>
      <c r="FL1343" s="452">
        <f t="shared" si="2590"/>
        <v>1.374472807991121</v>
      </c>
      <c r="FM1343" s="452">
        <f t="shared" si="2591"/>
        <v>1.0371439141694414</v>
      </c>
      <c r="FN1343" s="452">
        <f t="shared" si="2592"/>
        <v>1.9226228575492497</v>
      </c>
      <c r="FO1343" s="452">
        <f t="shared" si="2593"/>
        <v>1.0325723632743049</v>
      </c>
      <c r="FP1343" s="452">
        <f t="shared" si="2594"/>
        <v>1.7742946708463949</v>
      </c>
      <c r="FQ1343" s="452">
        <f t="shared" si="2595"/>
        <v>0.87774294670846398</v>
      </c>
      <c r="FR1343" s="453"/>
      <c r="FS1343" s="446">
        <f t="shared" ref="FS1343:GA1352" si="2597">IFERROR(HLOOKUP(FS$1,$H$5:$HA$10112,MATCH($A1343,$A$5:$A$10112,0),0)*HLOOKUP(FS$2,$H$5:$HA$10112,MATCH($A1343,$A$5:$A$10112,0),0),"-")</f>
        <v>0</v>
      </c>
      <c r="FT1343" s="446">
        <f t="shared" si="2597"/>
        <v>0</v>
      </c>
      <c r="FU1343" s="446">
        <f t="shared" si="2597"/>
        <v>299154</v>
      </c>
      <c r="FV1343" s="446">
        <f t="shared" si="2597"/>
        <v>4188156</v>
      </c>
      <c r="FW1343" s="446">
        <f t="shared" si="2597"/>
        <v>9357046</v>
      </c>
      <c r="FX1343" s="446">
        <f t="shared" si="2597"/>
        <v>6298787</v>
      </c>
      <c r="FY1343" s="446">
        <f t="shared" si="2597"/>
        <v>148191975</v>
      </c>
      <c r="FZ1343" s="446">
        <f t="shared" si="2597"/>
        <v>325132503</v>
      </c>
      <c r="GA1343" s="446">
        <f t="shared" si="2597"/>
        <v>8980807</v>
      </c>
      <c r="GB1343" s="446">
        <f t="shared" si="2579"/>
        <v>218556800</v>
      </c>
      <c r="GC1343" s="446">
        <f t="shared" si="2579"/>
        <v>18535176</v>
      </c>
      <c r="GD1343" s="446">
        <f t="shared" si="2596"/>
        <v>332533</v>
      </c>
      <c r="GE1343" s="446">
        <f t="shared" si="2596"/>
        <v>159668</v>
      </c>
      <c r="GF1343" s="446">
        <f t="shared" si="2596"/>
        <v>8837070</v>
      </c>
      <c r="GG1343" s="446">
        <f t="shared" si="2596"/>
        <v>19098882</v>
      </c>
      <c r="GH1343" s="446">
        <f t="shared" si="2596"/>
        <v>4868240</v>
      </c>
      <c r="GI1343" s="446">
        <f t="shared" si="2596"/>
        <v>124139474</v>
      </c>
      <c r="GJ1343" s="446">
        <f t="shared" si="2596"/>
        <v>39090220</v>
      </c>
      <c r="GK1343" s="446">
        <f t="shared" si="2596"/>
        <v>7039044</v>
      </c>
      <c r="GL1343" s="446">
        <f t="shared" si="2596"/>
        <v>60928500</v>
      </c>
      <c r="GM1343" s="446">
        <f t="shared" si="2596"/>
        <v>8653484</v>
      </c>
      <c r="GN1343" s="446">
        <f t="shared" si="2571"/>
        <v>504138</v>
      </c>
      <c r="GO1343" s="446">
        <f t="shared" si="2581"/>
        <v>236854</v>
      </c>
      <c r="GP1343" s="446">
        <f t="shared" si="2581"/>
        <v>272286</v>
      </c>
      <c r="GQ1343" s="446">
        <f t="shared" si="2581"/>
        <v>320824752</v>
      </c>
      <c r="GR1343" s="446"/>
      <c r="GS1343" s="446"/>
      <c r="GT1343" s="446"/>
      <c r="GU1343" s="446"/>
      <c r="GV1343" s="416"/>
    </row>
    <row r="1344" spans="1:204" ht="9.75" customHeight="1" x14ac:dyDescent="0.2">
      <c r="A1344" s="485" t="str">
        <f t="shared" si="2577"/>
        <v>2024-25MAYRX8</v>
      </c>
      <c r="B1344" s="503" t="str">
        <f t="shared" si="2560"/>
        <v>2024-25</v>
      </c>
      <c r="C1344" s="436" t="s">
        <v>668</v>
      </c>
      <c r="D1344" s="503" t="str">
        <f t="shared" si="2582"/>
        <v>Y63</v>
      </c>
      <c r="E1344" s="503" t="str">
        <f t="shared" si="2583"/>
        <v>North East and Yorkshire</v>
      </c>
      <c r="F1344" s="504" t="s">
        <v>450</v>
      </c>
      <c r="G1344" s="504" t="s">
        <v>696</v>
      </c>
      <c r="H1344" s="522">
        <v>107033</v>
      </c>
      <c r="I1344" s="522">
        <v>68581</v>
      </c>
      <c r="J1344" s="522">
        <v>361415</v>
      </c>
      <c r="K1344" s="522">
        <v>5</v>
      </c>
      <c r="L1344" s="522">
        <v>0</v>
      </c>
      <c r="M1344" s="522">
        <v>7</v>
      </c>
      <c r="N1344" s="522">
        <v>41</v>
      </c>
      <c r="O1344" s="522">
        <v>110</v>
      </c>
      <c r="P1344" s="522">
        <v>443</v>
      </c>
      <c r="Q1344" s="522">
        <v>125</v>
      </c>
      <c r="R1344" s="522">
        <v>335</v>
      </c>
      <c r="S1344" s="522">
        <v>76808</v>
      </c>
      <c r="T1344" s="522">
        <v>10860</v>
      </c>
      <c r="U1344" s="522">
        <v>7875</v>
      </c>
      <c r="V1344" s="522">
        <v>39376</v>
      </c>
      <c r="W1344" s="522">
        <v>9621</v>
      </c>
      <c r="X1344" s="522">
        <v>235</v>
      </c>
      <c r="Y1344" s="522">
        <v>5179208</v>
      </c>
      <c r="Z1344" s="522">
        <v>477</v>
      </c>
      <c r="AA1344" s="522">
        <v>830</v>
      </c>
      <c r="AB1344" s="522">
        <v>4196662</v>
      </c>
      <c r="AC1344" s="522">
        <v>533</v>
      </c>
      <c r="AD1344" s="522">
        <v>945</v>
      </c>
      <c r="AE1344" s="522">
        <v>74051051</v>
      </c>
      <c r="AF1344" s="522">
        <v>1881</v>
      </c>
      <c r="AG1344" s="522">
        <v>4224</v>
      </c>
      <c r="AH1344" s="522">
        <v>51839800</v>
      </c>
      <c r="AI1344" s="522">
        <v>5388</v>
      </c>
      <c r="AJ1344" s="522">
        <v>12673</v>
      </c>
      <c r="AK1344" s="522">
        <v>1476733</v>
      </c>
      <c r="AL1344" s="522">
        <v>6284</v>
      </c>
      <c r="AM1344" s="522">
        <v>15228</v>
      </c>
      <c r="AN1344" s="522">
        <v>576</v>
      </c>
      <c r="AO1344" s="522">
        <v>1553</v>
      </c>
      <c r="AP1344" s="522">
        <v>1047</v>
      </c>
      <c r="AQ1344" s="522">
        <v>2805924</v>
      </c>
      <c r="AR1344" s="522">
        <v>2680</v>
      </c>
      <c r="AS1344" s="522">
        <v>5560</v>
      </c>
      <c r="AT1344" s="522">
        <v>11342</v>
      </c>
      <c r="AU1344" s="522">
        <v>1439</v>
      </c>
      <c r="AV1344" s="522">
        <v>1944</v>
      </c>
      <c r="AW1344" s="522">
        <v>5945</v>
      </c>
      <c r="AX1344" s="522">
        <v>1064</v>
      </c>
      <c r="AY1344" s="522">
        <v>6895</v>
      </c>
      <c r="AZ1344" s="522">
        <v>698</v>
      </c>
      <c r="BA1344" s="522">
        <v>6868</v>
      </c>
      <c r="BB1344" s="522">
        <v>11879657</v>
      </c>
      <c r="BC1344" s="522">
        <v>1730</v>
      </c>
      <c r="BD1344" s="522">
        <v>3417</v>
      </c>
      <c r="BE1344" s="522">
        <v>1063</v>
      </c>
      <c r="BF1344" s="522">
        <v>1509</v>
      </c>
      <c r="BG1344" s="522">
        <v>2748</v>
      </c>
      <c r="BH1344" s="522">
        <v>1548</v>
      </c>
      <c r="BI1344" s="522">
        <v>40625</v>
      </c>
      <c r="BJ1344" s="522">
        <v>4954</v>
      </c>
      <c r="BK1344" s="522">
        <v>19887</v>
      </c>
      <c r="BL1344" s="522">
        <v>65466</v>
      </c>
      <c r="BM1344" s="522">
        <v>20083</v>
      </c>
      <c r="BN1344" s="522">
        <v>14628</v>
      </c>
      <c r="BO1344" s="522">
        <v>14229</v>
      </c>
      <c r="BP1344" s="522">
        <v>10475</v>
      </c>
      <c r="BQ1344" s="522">
        <v>53879</v>
      </c>
      <c r="BR1344" s="522">
        <v>41425</v>
      </c>
      <c r="BS1344" s="522">
        <v>15404</v>
      </c>
      <c r="BT1344" s="522">
        <v>10247</v>
      </c>
      <c r="BU1344" s="522">
        <v>367</v>
      </c>
      <c r="BV1344" s="522">
        <v>278</v>
      </c>
      <c r="BW1344" s="522">
        <v>324</v>
      </c>
      <c r="BX1344" s="522">
        <v>173674</v>
      </c>
      <c r="BY1344" s="522">
        <v>536</v>
      </c>
      <c r="BZ1344" s="522">
        <v>977</v>
      </c>
      <c r="CA1344" s="522">
        <v>56</v>
      </c>
      <c r="CB1344" s="522">
        <v>24056</v>
      </c>
      <c r="CC1344" s="522">
        <v>430</v>
      </c>
      <c r="CD1344" s="522">
        <v>756</v>
      </c>
      <c r="CE1344" s="522">
        <v>10480</v>
      </c>
      <c r="CF1344" s="522">
        <v>4981478</v>
      </c>
      <c r="CG1344" s="522">
        <v>475</v>
      </c>
      <c r="CH1344" s="522">
        <v>826</v>
      </c>
      <c r="CI1344" s="522">
        <v>4266</v>
      </c>
      <c r="CJ1344" s="522">
        <v>9051065</v>
      </c>
      <c r="CK1344" s="522">
        <v>2122</v>
      </c>
      <c r="CL1344" s="522">
        <v>4676</v>
      </c>
      <c r="CM1344" s="522">
        <v>1078</v>
      </c>
      <c r="CN1344" s="522">
        <v>2109636</v>
      </c>
      <c r="CO1344" s="522">
        <v>1957</v>
      </c>
      <c r="CP1344" s="522">
        <v>4575</v>
      </c>
      <c r="CQ1344" s="522">
        <v>34032</v>
      </c>
      <c r="CR1344" s="522">
        <v>62890350</v>
      </c>
      <c r="CS1344" s="522">
        <v>1848</v>
      </c>
      <c r="CT1344" s="522">
        <v>4143</v>
      </c>
      <c r="CU1344" s="522">
        <v>1600</v>
      </c>
      <c r="CV1344" s="522">
        <v>10269268</v>
      </c>
      <c r="CW1344" s="522">
        <v>6418</v>
      </c>
      <c r="CX1344" s="522">
        <v>14444</v>
      </c>
      <c r="CY1344" s="522">
        <v>948</v>
      </c>
      <c r="CZ1344" s="522">
        <v>5921224</v>
      </c>
      <c r="DA1344" s="522">
        <v>6246</v>
      </c>
      <c r="DB1344" s="522">
        <v>14673</v>
      </c>
      <c r="DC1344" s="522">
        <v>2194</v>
      </c>
      <c r="DD1344" s="522">
        <v>22524820</v>
      </c>
      <c r="DE1344" s="522">
        <v>10267</v>
      </c>
      <c r="DF1344" s="522">
        <v>23294</v>
      </c>
      <c r="DG1344" s="522">
        <v>632</v>
      </c>
      <c r="DH1344" s="522">
        <v>6419872</v>
      </c>
      <c r="DI1344" s="522">
        <v>10158</v>
      </c>
      <c r="DJ1344" s="522">
        <v>23571</v>
      </c>
      <c r="DK1344" s="522">
        <v>274</v>
      </c>
      <c r="DL1344" s="522">
        <v>110020</v>
      </c>
      <c r="DM1344" s="522">
        <v>402</v>
      </c>
      <c r="DN1344" s="522">
        <v>629</v>
      </c>
      <c r="DO1344" s="522">
        <v>6523</v>
      </c>
      <c r="DP1344" s="522">
        <v>285547</v>
      </c>
      <c r="DQ1344" s="522">
        <v>44</v>
      </c>
      <c r="DR1344" s="522">
        <v>75</v>
      </c>
      <c r="DS1344" s="522">
        <v>72</v>
      </c>
      <c r="DT1344" s="522">
        <v>99509</v>
      </c>
      <c r="DU1344" s="522">
        <v>1382</v>
      </c>
      <c r="DV1344" s="522">
        <v>2955</v>
      </c>
      <c r="DW1344" s="522">
        <v>63</v>
      </c>
      <c r="DX1344" s="522">
        <v>43875</v>
      </c>
      <c r="DY1344" s="522">
        <v>76249309</v>
      </c>
      <c r="DZ1344" s="522">
        <v>1738</v>
      </c>
      <c r="EA1344" s="522">
        <v>3515</v>
      </c>
      <c r="EB1344" s="522">
        <v>26732</v>
      </c>
      <c r="EC1344" s="522">
        <v>12205</v>
      </c>
      <c r="ED1344" s="522">
        <v>4198</v>
      </c>
      <c r="EE1344" s="522">
        <v>25368197</v>
      </c>
      <c r="EF1344" s="522">
        <v>2131</v>
      </c>
      <c r="EG1344" s="522">
        <v>104</v>
      </c>
      <c r="EH1344" s="522">
        <v>67</v>
      </c>
      <c r="EI1344" s="522"/>
      <c r="EJ1344" s="483"/>
      <c r="EK1344" s="483"/>
      <c r="EL1344" s="483"/>
      <c r="EM1344" s="483"/>
      <c r="EN1344" s="483"/>
      <c r="EO1344" s="483"/>
      <c r="EP1344" s="483"/>
      <c r="EQ1344" s="483"/>
      <c r="ER1344" s="483"/>
      <c r="ES1344" s="483"/>
      <c r="ET1344" s="483"/>
      <c r="EU1344" s="483"/>
      <c r="EV1344" s="483"/>
      <c r="EW1344" s="483"/>
      <c r="EX1344" s="483"/>
      <c r="EY1344" s="483"/>
      <c r="EZ1344" s="484"/>
      <c r="FA1344" s="468">
        <f t="shared" si="2585"/>
        <v>5</v>
      </c>
      <c r="FB1344" s="485">
        <f t="shared" si="2567"/>
        <v>2024</v>
      </c>
      <c r="FC1344" s="486">
        <f t="shared" si="2568"/>
        <v>45413</v>
      </c>
      <c r="FD1344" s="470">
        <f t="shared" si="2569"/>
        <v>31</v>
      </c>
      <c r="FE1344" s="471"/>
      <c r="FF1344" s="517">
        <f t="shared" ref="FF1344:FF1407" si="2598">DO1344/(T1344-P1344)</f>
        <v>0.62618796198521642</v>
      </c>
      <c r="FG1344" s="471"/>
      <c r="FH1344" s="487">
        <f t="shared" si="2586"/>
        <v>1.8492633517495396</v>
      </c>
      <c r="FI1344" s="487">
        <f t="shared" si="2587"/>
        <v>1.3469613259668509</v>
      </c>
      <c r="FJ1344" s="487">
        <f t="shared" si="2588"/>
        <v>1.8068571428571429</v>
      </c>
      <c r="FK1344" s="487">
        <f t="shared" si="2589"/>
        <v>1.3301587301587301</v>
      </c>
      <c r="FL1344" s="487">
        <f t="shared" si="2590"/>
        <v>1.3683208045509956</v>
      </c>
      <c r="FM1344" s="487">
        <f t="shared" si="2591"/>
        <v>1.0520367736692402</v>
      </c>
      <c r="FN1344" s="487">
        <f t="shared" si="2592"/>
        <v>1.6010809687142709</v>
      </c>
      <c r="FO1344" s="487">
        <f t="shared" si="2593"/>
        <v>1.0650660014551503</v>
      </c>
      <c r="FP1344" s="487">
        <f t="shared" si="2594"/>
        <v>1.5617021276595744</v>
      </c>
      <c r="FQ1344" s="487">
        <f t="shared" si="2595"/>
        <v>1.1829787234042553</v>
      </c>
      <c r="FR1344" s="459"/>
      <c r="FS1344" s="468">
        <f t="shared" si="2597"/>
        <v>0</v>
      </c>
      <c r="FT1344" s="468">
        <f t="shared" si="2597"/>
        <v>480067</v>
      </c>
      <c r="FU1344" s="468">
        <f t="shared" si="2597"/>
        <v>2811821</v>
      </c>
      <c r="FV1344" s="468">
        <f t="shared" si="2597"/>
        <v>7543910</v>
      </c>
      <c r="FW1344" s="468">
        <f t="shared" si="2597"/>
        <v>9013800</v>
      </c>
      <c r="FX1344" s="468">
        <f t="shared" si="2597"/>
        <v>7441875</v>
      </c>
      <c r="FY1344" s="468">
        <f t="shared" si="2597"/>
        <v>166324224</v>
      </c>
      <c r="FZ1344" s="468">
        <f t="shared" si="2597"/>
        <v>121926933</v>
      </c>
      <c r="GA1344" s="468">
        <f t="shared" si="2597"/>
        <v>3578580</v>
      </c>
      <c r="GB1344" s="468">
        <f t="shared" si="2579"/>
        <v>23467956</v>
      </c>
      <c r="GC1344" s="468">
        <f t="shared" si="2579"/>
        <v>5821320</v>
      </c>
      <c r="GD1344" s="468">
        <f t="shared" si="2596"/>
        <v>316548</v>
      </c>
      <c r="GE1344" s="468">
        <f t="shared" si="2596"/>
        <v>42336</v>
      </c>
      <c r="GF1344" s="468">
        <f t="shared" si="2596"/>
        <v>8656480</v>
      </c>
      <c r="GG1344" s="468">
        <f t="shared" si="2596"/>
        <v>19947816</v>
      </c>
      <c r="GH1344" s="468">
        <f t="shared" si="2596"/>
        <v>4931850</v>
      </c>
      <c r="GI1344" s="468">
        <f t="shared" si="2596"/>
        <v>140994576</v>
      </c>
      <c r="GJ1344" s="468">
        <f t="shared" si="2596"/>
        <v>23110400</v>
      </c>
      <c r="GK1344" s="468">
        <f t="shared" si="2596"/>
        <v>13910004</v>
      </c>
      <c r="GL1344" s="468">
        <f t="shared" si="2596"/>
        <v>51107036</v>
      </c>
      <c r="GM1344" s="468">
        <f t="shared" si="2596"/>
        <v>14896872</v>
      </c>
      <c r="GN1344" s="468">
        <f t="shared" si="2571"/>
        <v>212760</v>
      </c>
      <c r="GO1344" s="468">
        <f t="shared" si="2581"/>
        <v>172346</v>
      </c>
      <c r="GP1344" s="468">
        <f t="shared" si="2581"/>
        <v>489225</v>
      </c>
      <c r="GQ1344" s="468">
        <f t="shared" si="2581"/>
        <v>154220625</v>
      </c>
      <c r="GR1344" s="468"/>
      <c r="GS1344" s="468"/>
      <c r="GT1344" s="468"/>
      <c r="GU1344" s="468"/>
      <c r="GV1344" s="425"/>
    </row>
    <row r="1345" spans="1:204" ht="9.75" customHeight="1" x14ac:dyDescent="0.2">
      <c r="A1345" s="472" t="str">
        <f t="shared" si="2577"/>
        <v>2024-25JUNERX9</v>
      </c>
      <c r="B1345" s="488" t="str">
        <f t="shared" si="2560"/>
        <v>2024-25</v>
      </c>
      <c r="C1345" s="400" t="s">
        <v>671</v>
      </c>
      <c r="D1345" s="488" t="str">
        <f t="shared" si="2582"/>
        <v>Y60</v>
      </c>
      <c r="E1345" s="488" t="str">
        <f t="shared" si="2583"/>
        <v>Midlands</v>
      </c>
      <c r="F1345" s="474" t="s">
        <v>451</v>
      </c>
      <c r="G1345" s="474" t="s">
        <v>686</v>
      </c>
      <c r="H1345" s="518">
        <v>98425</v>
      </c>
      <c r="I1345" s="518">
        <v>76956</v>
      </c>
      <c r="J1345" s="518">
        <v>597892</v>
      </c>
      <c r="K1345" s="518">
        <v>8</v>
      </c>
      <c r="L1345" s="518">
        <v>2</v>
      </c>
      <c r="M1345" s="518">
        <v>8</v>
      </c>
      <c r="N1345" s="518">
        <v>44</v>
      </c>
      <c r="O1345" s="518">
        <v>125</v>
      </c>
      <c r="P1345" s="518">
        <v>428</v>
      </c>
      <c r="Q1345" s="518">
        <v>2281</v>
      </c>
      <c r="R1345" s="518">
        <v>645</v>
      </c>
      <c r="S1345" s="518">
        <v>67682</v>
      </c>
      <c r="T1345" s="518">
        <v>6665</v>
      </c>
      <c r="U1345" s="518">
        <v>4303</v>
      </c>
      <c r="V1345" s="518">
        <v>37413</v>
      </c>
      <c r="W1345" s="518">
        <v>8859</v>
      </c>
      <c r="X1345" s="518">
        <v>431</v>
      </c>
      <c r="Y1345" s="518">
        <v>3661055</v>
      </c>
      <c r="Z1345" s="518">
        <v>549</v>
      </c>
      <c r="AA1345" s="518">
        <v>976</v>
      </c>
      <c r="AB1345" s="518">
        <v>3629555</v>
      </c>
      <c r="AC1345" s="518">
        <v>843</v>
      </c>
      <c r="AD1345" s="518">
        <v>1705</v>
      </c>
      <c r="AE1345" s="518">
        <v>85464738</v>
      </c>
      <c r="AF1345" s="518">
        <v>2284</v>
      </c>
      <c r="AG1345" s="518">
        <v>4829</v>
      </c>
      <c r="AH1345" s="518">
        <v>81497151</v>
      </c>
      <c r="AI1345" s="518">
        <v>9199</v>
      </c>
      <c r="AJ1345" s="518">
        <v>21934</v>
      </c>
      <c r="AK1345" s="518">
        <v>3096150</v>
      </c>
      <c r="AL1345" s="518">
        <v>7184</v>
      </c>
      <c r="AM1345" s="518">
        <v>17195</v>
      </c>
      <c r="AN1345" s="518">
        <v>554</v>
      </c>
      <c r="AO1345" s="518">
        <v>5118</v>
      </c>
      <c r="AP1345" s="518">
        <v>2838</v>
      </c>
      <c r="AQ1345" s="518">
        <v>3503701</v>
      </c>
      <c r="AR1345" s="518">
        <v>1235</v>
      </c>
      <c r="AS1345" s="518">
        <v>2336</v>
      </c>
      <c r="AT1345" s="518">
        <v>11860</v>
      </c>
      <c r="AU1345" s="518">
        <v>2829</v>
      </c>
      <c r="AV1345" s="518">
        <v>4492</v>
      </c>
      <c r="AW1345" s="518">
        <v>2760</v>
      </c>
      <c r="AX1345" s="518">
        <v>2469</v>
      </c>
      <c r="AY1345" s="518">
        <v>2070</v>
      </c>
      <c r="AZ1345" s="518">
        <v>2187</v>
      </c>
      <c r="BA1345" s="518">
        <v>13725</v>
      </c>
      <c r="BB1345" s="518">
        <v>20142636</v>
      </c>
      <c r="BC1345" s="518">
        <v>1468</v>
      </c>
      <c r="BD1345" s="518">
        <v>2406</v>
      </c>
      <c r="BE1345" s="518">
        <v>2218</v>
      </c>
      <c r="BF1345" s="518">
        <v>5198</v>
      </c>
      <c r="BG1345" s="518">
        <v>2707</v>
      </c>
      <c r="BH1345" s="518">
        <v>3602</v>
      </c>
      <c r="BI1345" s="518">
        <v>32146</v>
      </c>
      <c r="BJ1345" s="518">
        <v>4498</v>
      </c>
      <c r="BK1345" s="518">
        <v>19178</v>
      </c>
      <c r="BL1345" s="518">
        <v>55822</v>
      </c>
      <c r="BM1345" s="518">
        <v>12943</v>
      </c>
      <c r="BN1345" s="518">
        <v>9923</v>
      </c>
      <c r="BO1345" s="518">
        <v>8323</v>
      </c>
      <c r="BP1345" s="518">
        <v>6544</v>
      </c>
      <c r="BQ1345" s="518">
        <v>49146</v>
      </c>
      <c r="BR1345" s="518">
        <v>40166</v>
      </c>
      <c r="BS1345" s="518">
        <v>14942</v>
      </c>
      <c r="BT1345" s="518">
        <v>9489</v>
      </c>
      <c r="BU1345" s="518">
        <v>598</v>
      </c>
      <c r="BV1345" s="518">
        <v>424</v>
      </c>
      <c r="BW1345" s="518">
        <v>0</v>
      </c>
      <c r="BX1345" s="518">
        <v>0</v>
      </c>
      <c r="BY1345" s="518" t="s">
        <v>152</v>
      </c>
      <c r="BZ1345" s="518" t="s">
        <v>152</v>
      </c>
      <c r="CA1345" s="518">
        <v>16</v>
      </c>
      <c r="CB1345" s="518">
        <v>8070</v>
      </c>
      <c r="CC1345" s="518">
        <v>504</v>
      </c>
      <c r="CD1345" s="518">
        <v>1112</v>
      </c>
      <c r="CE1345" s="518">
        <v>6649</v>
      </c>
      <c r="CF1345" s="518">
        <v>3652985</v>
      </c>
      <c r="CG1345" s="518">
        <v>549</v>
      </c>
      <c r="CH1345" s="518">
        <v>976</v>
      </c>
      <c r="CI1345" s="518">
        <v>1334</v>
      </c>
      <c r="CJ1345" s="518">
        <v>3211465</v>
      </c>
      <c r="CK1345" s="518">
        <v>2407</v>
      </c>
      <c r="CL1345" s="518">
        <v>5000</v>
      </c>
      <c r="CM1345" s="518">
        <v>840</v>
      </c>
      <c r="CN1345" s="518">
        <v>1930177</v>
      </c>
      <c r="CO1345" s="518">
        <v>2298</v>
      </c>
      <c r="CP1345" s="518">
        <v>4861</v>
      </c>
      <c r="CQ1345" s="518">
        <v>35239</v>
      </c>
      <c r="CR1345" s="518">
        <v>80323096</v>
      </c>
      <c r="CS1345" s="518">
        <v>2279</v>
      </c>
      <c r="CT1345" s="518">
        <v>4818</v>
      </c>
      <c r="CU1345" s="518">
        <v>5</v>
      </c>
      <c r="CV1345" s="518">
        <v>130083</v>
      </c>
      <c r="CW1345" s="518">
        <v>26017</v>
      </c>
      <c r="CX1345" s="518">
        <v>53638</v>
      </c>
      <c r="CY1345" s="518">
        <v>272</v>
      </c>
      <c r="CZ1345" s="518">
        <v>3117367</v>
      </c>
      <c r="DA1345" s="518">
        <v>11461</v>
      </c>
      <c r="DB1345" s="518">
        <v>32380</v>
      </c>
      <c r="DC1345" s="518">
        <v>1755</v>
      </c>
      <c r="DD1345" s="518">
        <v>13659005</v>
      </c>
      <c r="DE1345" s="518">
        <v>7783</v>
      </c>
      <c r="DF1345" s="518">
        <v>16139</v>
      </c>
      <c r="DG1345" s="518">
        <v>70</v>
      </c>
      <c r="DH1345" s="518">
        <v>733932</v>
      </c>
      <c r="DI1345" s="518">
        <v>10485</v>
      </c>
      <c r="DJ1345" s="518">
        <v>26284</v>
      </c>
      <c r="DK1345" s="518">
        <v>119</v>
      </c>
      <c r="DL1345" s="518">
        <v>38527</v>
      </c>
      <c r="DM1345" s="518">
        <v>324</v>
      </c>
      <c r="DN1345" s="518">
        <v>551</v>
      </c>
      <c r="DO1345" s="518">
        <v>3434</v>
      </c>
      <c r="DP1345" s="518">
        <v>66715</v>
      </c>
      <c r="DQ1345" s="518">
        <v>19</v>
      </c>
      <c r="DR1345" s="518">
        <v>32</v>
      </c>
      <c r="DS1345" s="518">
        <v>33</v>
      </c>
      <c r="DT1345" s="518">
        <v>69461</v>
      </c>
      <c r="DU1345" s="518">
        <v>2105</v>
      </c>
      <c r="DV1345" s="518">
        <v>4167</v>
      </c>
      <c r="DW1345" s="518">
        <v>30</v>
      </c>
      <c r="DX1345" s="518">
        <v>37904</v>
      </c>
      <c r="DY1345" s="518">
        <v>78991881</v>
      </c>
      <c r="DZ1345" s="518">
        <v>2084</v>
      </c>
      <c r="EA1345" s="518">
        <v>4270</v>
      </c>
      <c r="EB1345" s="518">
        <v>27948</v>
      </c>
      <c r="EC1345" s="518">
        <v>12734</v>
      </c>
      <c r="ED1345" s="518">
        <v>4716</v>
      </c>
      <c r="EE1345" s="518">
        <v>30076375</v>
      </c>
      <c r="EF1345" s="518">
        <v>1</v>
      </c>
      <c r="EG1345" s="518">
        <v>117</v>
      </c>
      <c r="EH1345" s="518">
        <v>73</v>
      </c>
      <c r="EI1345" s="518"/>
      <c r="EJ1345" s="475"/>
      <c r="EK1345" s="475"/>
      <c r="EL1345" s="475"/>
      <c r="EM1345" s="475"/>
      <c r="EN1345" s="475"/>
      <c r="EO1345" s="475"/>
      <c r="EP1345" s="475"/>
      <c r="EQ1345" s="475"/>
      <c r="ER1345" s="475"/>
      <c r="ES1345" s="475"/>
      <c r="ET1345" s="475"/>
      <c r="EU1345" s="475"/>
      <c r="EV1345" s="475"/>
      <c r="EW1345" s="475"/>
      <c r="EX1345" s="475"/>
      <c r="EY1345" s="475"/>
      <c r="EZ1345" s="476"/>
      <c r="FA1345" s="446">
        <f t="shared" si="2585"/>
        <v>6</v>
      </c>
      <c r="FB1345" s="417">
        <f t="shared" si="2567"/>
        <v>2024</v>
      </c>
      <c r="FC1345" s="448">
        <f t="shared" si="2568"/>
        <v>45444</v>
      </c>
      <c r="FD1345" s="449">
        <f t="shared" si="2569"/>
        <v>30</v>
      </c>
      <c r="FE1345" s="450"/>
      <c r="FF1345" s="451">
        <f t="shared" si="2598"/>
        <v>0.55058521725188392</v>
      </c>
      <c r="FG1345" s="450"/>
      <c r="FH1345" s="452">
        <f t="shared" si="2586"/>
        <v>1.9419354838709677</v>
      </c>
      <c r="FI1345" s="452">
        <f t="shared" si="2587"/>
        <v>1.4888222055513878</v>
      </c>
      <c r="FJ1345" s="452">
        <f t="shared" si="2588"/>
        <v>1.9342319312107832</v>
      </c>
      <c r="FK1345" s="452">
        <f t="shared" si="2589"/>
        <v>1.5207994422495934</v>
      </c>
      <c r="FL1345" s="452">
        <f t="shared" si="2590"/>
        <v>1.3136075695613825</v>
      </c>
      <c r="FM1345" s="452">
        <f t="shared" si="2591"/>
        <v>1.0735840483254484</v>
      </c>
      <c r="FN1345" s="452">
        <f t="shared" si="2592"/>
        <v>1.6866463483463146</v>
      </c>
      <c r="FO1345" s="452">
        <f t="shared" si="2593"/>
        <v>1.0711141212326447</v>
      </c>
      <c r="FP1345" s="452">
        <f t="shared" si="2594"/>
        <v>1.3874709976798143</v>
      </c>
      <c r="FQ1345" s="452">
        <f t="shared" si="2595"/>
        <v>0.98375870069605564</v>
      </c>
      <c r="FR1345" s="453"/>
      <c r="FS1345" s="446">
        <f t="shared" si="2597"/>
        <v>153912</v>
      </c>
      <c r="FT1345" s="446">
        <f t="shared" si="2597"/>
        <v>615648</v>
      </c>
      <c r="FU1345" s="446">
        <f t="shared" si="2597"/>
        <v>3386064</v>
      </c>
      <c r="FV1345" s="446">
        <f t="shared" si="2597"/>
        <v>9619500</v>
      </c>
      <c r="FW1345" s="446">
        <f t="shared" si="2597"/>
        <v>6505040</v>
      </c>
      <c r="FX1345" s="446">
        <f t="shared" si="2597"/>
        <v>7336615</v>
      </c>
      <c r="FY1345" s="446">
        <f t="shared" si="2597"/>
        <v>180667377</v>
      </c>
      <c r="FZ1345" s="446">
        <f t="shared" si="2597"/>
        <v>194313306</v>
      </c>
      <c r="GA1345" s="446">
        <f t="shared" si="2597"/>
        <v>7411045</v>
      </c>
      <c r="GB1345" s="446">
        <f t="shared" ref="GB1345:GC1364" si="2599">IFERROR(HLOOKUP(GB$1,$H$5:$HA$10112,MATCH($A1345,$A$5:$A$10112,0),0)*HLOOKUP(GB$2,$H$5:$HA$10112,MATCH($A1345,$A$5:$A$10112,0),0),"-")</f>
        <v>33022350</v>
      </c>
      <c r="GC1345" s="446">
        <f t="shared" si="2599"/>
        <v>6629568</v>
      </c>
      <c r="GD1345" s="446" t="str">
        <f t="shared" si="2596"/>
        <v>-</v>
      </c>
      <c r="GE1345" s="446">
        <f t="shared" si="2596"/>
        <v>17792</v>
      </c>
      <c r="GF1345" s="446">
        <f t="shared" si="2596"/>
        <v>6489424</v>
      </c>
      <c r="GG1345" s="446">
        <f t="shared" si="2596"/>
        <v>6670000</v>
      </c>
      <c r="GH1345" s="446">
        <f t="shared" si="2596"/>
        <v>4083240</v>
      </c>
      <c r="GI1345" s="446">
        <f t="shared" si="2596"/>
        <v>169781502</v>
      </c>
      <c r="GJ1345" s="446">
        <f t="shared" si="2596"/>
        <v>268190</v>
      </c>
      <c r="GK1345" s="446">
        <f t="shared" si="2596"/>
        <v>8807360</v>
      </c>
      <c r="GL1345" s="446">
        <f t="shared" si="2596"/>
        <v>28323945</v>
      </c>
      <c r="GM1345" s="446">
        <f t="shared" si="2596"/>
        <v>1839880</v>
      </c>
      <c r="GN1345" s="446">
        <f t="shared" si="2571"/>
        <v>137511</v>
      </c>
      <c r="GO1345" s="446">
        <f t="shared" si="2581"/>
        <v>65569</v>
      </c>
      <c r="GP1345" s="446">
        <f t="shared" si="2581"/>
        <v>109888</v>
      </c>
      <c r="GQ1345" s="446">
        <f t="shared" si="2581"/>
        <v>161850080</v>
      </c>
      <c r="GR1345" s="446"/>
      <c r="GS1345" s="446"/>
      <c r="GT1345" s="446"/>
      <c r="GU1345" s="446"/>
      <c r="GV1345" s="416"/>
    </row>
    <row r="1346" spans="1:204" ht="9.75" customHeight="1" x14ac:dyDescent="0.2">
      <c r="A1346" s="417" t="str">
        <f t="shared" si="2577"/>
        <v>2024-25JUNERYC</v>
      </c>
      <c r="B1346" s="458" t="str">
        <f t="shared" si="2560"/>
        <v>2024-25</v>
      </c>
      <c r="C1346" s="402" t="s">
        <v>671</v>
      </c>
      <c r="D1346" s="458" t="str">
        <f t="shared" si="2582"/>
        <v>Y61</v>
      </c>
      <c r="E1346" s="458" t="str">
        <f t="shared" si="2583"/>
        <v>East of England</v>
      </c>
      <c r="F1346" s="478" t="s">
        <v>453</v>
      </c>
      <c r="G1346" s="478" t="s">
        <v>687</v>
      </c>
      <c r="H1346" s="510">
        <v>119722</v>
      </c>
      <c r="I1346" s="510">
        <v>88407</v>
      </c>
      <c r="J1346" s="510">
        <v>1274520</v>
      </c>
      <c r="K1346" s="510">
        <v>14</v>
      </c>
      <c r="L1346" s="510">
        <v>0</v>
      </c>
      <c r="M1346" s="510">
        <v>60</v>
      </c>
      <c r="N1346" s="510">
        <v>96</v>
      </c>
      <c r="O1346" s="510">
        <v>162</v>
      </c>
      <c r="P1346" s="510">
        <v>490</v>
      </c>
      <c r="Q1346" s="510">
        <v>3</v>
      </c>
      <c r="R1346" s="510">
        <v>3410</v>
      </c>
      <c r="S1346" s="510">
        <v>73034</v>
      </c>
      <c r="T1346" s="510">
        <v>8400</v>
      </c>
      <c r="U1346" s="510">
        <v>5360</v>
      </c>
      <c r="V1346" s="510">
        <v>40457</v>
      </c>
      <c r="W1346" s="510">
        <v>16038</v>
      </c>
      <c r="X1346" s="510">
        <v>435</v>
      </c>
      <c r="Y1346" s="510">
        <v>4691808</v>
      </c>
      <c r="Z1346" s="510">
        <v>559</v>
      </c>
      <c r="AA1346" s="510">
        <v>1051</v>
      </c>
      <c r="AB1346" s="510">
        <v>3816703</v>
      </c>
      <c r="AC1346" s="510">
        <v>712</v>
      </c>
      <c r="AD1346" s="510">
        <v>1320</v>
      </c>
      <c r="AE1346" s="510">
        <v>109696482</v>
      </c>
      <c r="AF1346" s="510">
        <v>2711</v>
      </c>
      <c r="AG1346" s="510">
        <v>5865</v>
      </c>
      <c r="AH1346" s="510">
        <v>145121781</v>
      </c>
      <c r="AI1346" s="510">
        <v>9049</v>
      </c>
      <c r="AJ1346" s="510">
        <v>21287</v>
      </c>
      <c r="AK1346" s="510">
        <v>6050888</v>
      </c>
      <c r="AL1346" s="510">
        <v>13910</v>
      </c>
      <c r="AM1346" s="510">
        <v>33915</v>
      </c>
      <c r="AN1346" s="510">
        <v>147</v>
      </c>
      <c r="AO1346" s="510">
        <v>2028</v>
      </c>
      <c r="AP1346" s="510">
        <v>1596</v>
      </c>
      <c r="AQ1346" s="510">
        <v>7798905</v>
      </c>
      <c r="AR1346" s="510">
        <v>4887</v>
      </c>
      <c r="AS1346" s="510">
        <v>9241</v>
      </c>
      <c r="AT1346" s="510">
        <v>6524</v>
      </c>
      <c r="AU1346" s="510">
        <v>306</v>
      </c>
      <c r="AV1346" s="510">
        <v>4724</v>
      </c>
      <c r="AW1346" s="510">
        <v>4489</v>
      </c>
      <c r="AX1346" s="510">
        <v>115</v>
      </c>
      <c r="AY1346" s="510">
        <v>1379</v>
      </c>
      <c r="AZ1346" s="510">
        <v>612</v>
      </c>
      <c r="BA1346" s="510">
        <v>7687</v>
      </c>
      <c r="BB1346" s="510">
        <v>30784686</v>
      </c>
      <c r="BC1346" s="510">
        <v>4005</v>
      </c>
      <c r="BD1346" s="510">
        <v>8332</v>
      </c>
      <c r="BE1346" s="510">
        <v>186</v>
      </c>
      <c r="BF1346" s="510">
        <v>3042</v>
      </c>
      <c r="BG1346" s="510">
        <v>2981</v>
      </c>
      <c r="BH1346" s="510">
        <v>1478</v>
      </c>
      <c r="BI1346" s="510">
        <v>38688</v>
      </c>
      <c r="BJ1346" s="510">
        <v>2334</v>
      </c>
      <c r="BK1346" s="510">
        <v>25488</v>
      </c>
      <c r="BL1346" s="510">
        <v>66510</v>
      </c>
      <c r="BM1346" s="510">
        <v>18682</v>
      </c>
      <c r="BN1346" s="510">
        <v>13025</v>
      </c>
      <c r="BO1346" s="510">
        <v>11659</v>
      </c>
      <c r="BP1346" s="510">
        <v>8276</v>
      </c>
      <c r="BQ1346" s="510">
        <v>65458</v>
      </c>
      <c r="BR1346" s="510">
        <v>44849</v>
      </c>
      <c r="BS1346" s="510">
        <v>31339</v>
      </c>
      <c r="BT1346" s="510">
        <v>17965</v>
      </c>
      <c r="BU1346" s="510">
        <v>831</v>
      </c>
      <c r="BV1346" s="510">
        <v>453</v>
      </c>
      <c r="BW1346" s="510">
        <v>7</v>
      </c>
      <c r="BX1346" s="510">
        <v>3124</v>
      </c>
      <c r="BY1346" s="510">
        <v>446</v>
      </c>
      <c r="BZ1346" s="510">
        <v>820</v>
      </c>
      <c r="CA1346" s="510">
        <v>3</v>
      </c>
      <c r="CB1346" s="510">
        <v>3364</v>
      </c>
      <c r="CC1346" s="510">
        <v>1121</v>
      </c>
      <c r="CD1346" s="510">
        <v>1926</v>
      </c>
      <c r="CE1346" s="510">
        <v>8390</v>
      </c>
      <c r="CF1346" s="510">
        <v>4685320</v>
      </c>
      <c r="CG1346" s="510">
        <v>558</v>
      </c>
      <c r="CH1346" s="510">
        <v>1051</v>
      </c>
      <c r="CI1346" s="510">
        <v>2941</v>
      </c>
      <c r="CJ1346" s="510">
        <v>8913367</v>
      </c>
      <c r="CK1346" s="510">
        <v>3031</v>
      </c>
      <c r="CL1346" s="510">
        <v>6413</v>
      </c>
      <c r="CM1346" s="510">
        <v>997</v>
      </c>
      <c r="CN1346" s="510">
        <v>2767547</v>
      </c>
      <c r="CO1346" s="510">
        <v>2776</v>
      </c>
      <c r="CP1346" s="510">
        <v>5928</v>
      </c>
      <c r="CQ1346" s="510">
        <v>36519</v>
      </c>
      <c r="CR1346" s="510">
        <v>98015568</v>
      </c>
      <c r="CS1346" s="510">
        <v>2684</v>
      </c>
      <c r="CT1346" s="510">
        <v>5805</v>
      </c>
      <c r="CU1346" s="510">
        <v>333</v>
      </c>
      <c r="CV1346" s="510">
        <v>5162226</v>
      </c>
      <c r="CW1346" s="510">
        <v>15502</v>
      </c>
      <c r="CX1346" s="510">
        <v>43645</v>
      </c>
      <c r="CY1346" s="510">
        <v>138</v>
      </c>
      <c r="CZ1346" s="510">
        <v>1371351</v>
      </c>
      <c r="DA1346" s="510">
        <v>9937</v>
      </c>
      <c r="DB1346" s="510">
        <v>29046</v>
      </c>
      <c r="DC1346" s="510">
        <v>619</v>
      </c>
      <c r="DD1346" s="510">
        <v>12186961</v>
      </c>
      <c r="DE1346" s="510">
        <v>19688</v>
      </c>
      <c r="DF1346" s="510">
        <v>58376</v>
      </c>
      <c r="DG1346" s="510">
        <v>87</v>
      </c>
      <c r="DH1346" s="510">
        <v>1007054</v>
      </c>
      <c r="DI1346" s="510">
        <v>11575</v>
      </c>
      <c r="DJ1346" s="510">
        <v>33321</v>
      </c>
      <c r="DK1346" s="510">
        <v>565</v>
      </c>
      <c r="DL1346" s="510">
        <v>190123</v>
      </c>
      <c r="DM1346" s="510">
        <v>337</v>
      </c>
      <c r="DN1346" s="510">
        <v>553</v>
      </c>
      <c r="DO1346" s="510">
        <v>5601</v>
      </c>
      <c r="DP1346" s="510">
        <v>286356</v>
      </c>
      <c r="DQ1346" s="510">
        <v>51</v>
      </c>
      <c r="DR1346" s="510">
        <v>105</v>
      </c>
      <c r="DS1346" s="510">
        <v>110</v>
      </c>
      <c r="DT1346" s="510">
        <v>239833</v>
      </c>
      <c r="DU1346" s="510">
        <v>2180</v>
      </c>
      <c r="DV1346" s="510">
        <v>4717</v>
      </c>
      <c r="DW1346" s="510">
        <v>100</v>
      </c>
      <c r="DX1346" s="510">
        <v>38037</v>
      </c>
      <c r="DY1346" s="510">
        <v>71248847</v>
      </c>
      <c r="DZ1346" s="510">
        <v>1873</v>
      </c>
      <c r="EA1346" s="510">
        <v>3591</v>
      </c>
      <c r="EB1346" s="510">
        <v>26251</v>
      </c>
      <c r="EC1346" s="510">
        <v>10326</v>
      </c>
      <c r="ED1346" s="510">
        <v>3791</v>
      </c>
      <c r="EE1346" s="510">
        <v>24605216</v>
      </c>
      <c r="EF1346" s="510">
        <v>3550</v>
      </c>
      <c r="EG1346" s="510">
        <v>79</v>
      </c>
      <c r="EH1346" s="510">
        <v>343</v>
      </c>
      <c r="EI1346" s="510"/>
      <c r="EJ1346" s="479"/>
      <c r="EK1346" s="479"/>
      <c r="EL1346" s="479"/>
      <c r="EM1346" s="479"/>
      <c r="EN1346" s="479"/>
      <c r="EO1346" s="479"/>
      <c r="EP1346" s="479"/>
      <c r="EQ1346" s="479"/>
      <c r="ER1346" s="479"/>
      <c r="ES1346" s="479"/>
      <c r="ET1346" s="479"/>
      <c r="EU1346" s="479"/>
      <c r="EV1346" s="479"/>
      <c r="EW1346" s="479"/>
      <c r="EX1346" s="479"/>
      <c r="EY1346" s="479"/>
      <c r="EZ1346" s="516"/>
      <c r="FA1346" s="446">
        <f t="shared" si="2585"/>
        <v>6</v>
      </c>
      <c r="FB1346" s="417">
        <f t="shared" si="2567"/>
        <v>2024</v>
      </c>
      <c r="FC1346" s="448">
        <f t="shared" si="2568"/>
        <v>45444</v>
      </c>
      <c r="FD1346" s="449">
        <f t="shared" si="2569"/>
        <v>30</v>
      </c>
      <c r="FE1346" s="450"/>
      <c r="FF1346" s="451">
        <f t="shared" si="2598"/>
        <v>0.70809102402022761</v>
      </c>
      <c r="FG1346" s="450"/>
      <c r="FH1346" s="452">
        <f t="shared" si="2586"/>
        <v>2.2240476190476191</v>
      </c>
      <c r="FI1346" s="452">
        <f t="shared" si="2587"/>
        <v>1.5505952380952381</v>
      </c>
      <c r="FJ1346" s="452">
        <f t="shared" si="2588"/>
        <v>2.1751865671641792</v>
      </c>
      <c r="FK1346" s="452">
        <f t="shared" si="2589"/>
        <v>1.5440298507462686</v>
      </c>
      <c r="FL1346" s="452">
        <f t="shared" si="2590"/>
        <v>1.617964752700398</v>
      </c>
      <c r="FM1346" s="452">
        <f t="shared" si="2591"/>
        <v>1.1085597053661913</v>
      </c>
      <c r="FN1346" s="452">
        <f t="shared" si="2592"/>
        <v>1.9540466392318243</v>
      </c>
      <c r="FO1346" s="452">
        <f t="shared" si="2593"/>
        <v>1.1201521386706572</v>
      </c>
      <c r="FP1346" s="452">
        <f t="shared" si="2594"/>
        <v>1.9103448275862069</v>
      </c>
      <c r="FQ1346" s="452">
        <f t="shared" si="2595"/>
        <v>1.0413793103448277</v>
      </c>
      <c r="FR1346" s="453"/>
      <c r="FS1346" s="446">
        <f t="shared" si="2597"/>
        <v>0</v>
      </c>
      <c r="FT1346" s="446">
        <f t="shared" si="2597"/>
        <v>5304420</v>
      </c>
      <c r="FU1346" s="446">
        <f t="shared" si="2597"/>
        <v>8487072</v>
      </c>
      <c r="FV1346" s="446">
        <f t="shared" si="2597"/>
        <v>14321934</v>
      </c>
      <c r="FW1346" s="446">
        <f t="shared" si="2597"/>
        <v>8828400</v>
      </c>
      <c r="FX1346" s="446">
        <f t="shared" si="2597"/>
        <v>7075200</v>
      </c>
      <c r="FY1346" s="446">
        <f t="shared" si="2597"/>
        <v>237280305</v>
      </c>
      <c r="FZ1346" s="446">
        <f t="shared" si="2597"/>
        <v>341400906</v>
      </c>
      <c r="GA1346" s="446">
        <f t="shared" si="2597"/>
        <v>14753025</v>
      </c>
      <c r="GB1346" s="446">
        <f t="shared" si="2599"/>
        <v>64048084</v>
      </c>
      <c r="GC1346" s="446">
        <f t="shared" si="2599"/>
        <v>14748636</v>
      </c>
      <c r="GD1346" s="446">
        <f t="shared" si="2596"/>
        <v>5740</v>
      </c>
      <c r="GE1346" s="446">
        <f t="shared" si="2596"/>
        <v>5778</v>
      </c>
      <c r="GF1346" s="446">
        <f t="shared" si="2596"/>
        <v>8817890</v>
      </c>
      <c r="GG1346" s="446">
        <f t="shared" si="2596"/>
        <v>18860633</v>
      </c>
      <c r="GH1346" s="446">
        <f t="shared" si="2596"/>
        <v>5910216</v>
      </c>
      <c r="GI1346" s="446">
        <f t="shared" si="2596"/>
        <v>211992795</v>
      </c>
      <c r="GJ1346" s="446">
        <f t="shared" si="2596"/>
        <v>14533785</v>
      </c>
      <c r="GK1346" s="446">
        <f t="shared" si="2596"/>
        <v>4008348</v>
      </c>
      <c r="GL1346" s="446">
        <f t="shared" si="2596"/>
        <v>36134744</v>
      </c>
      <c r="GM1346" s="446">
        <f t="shared" si="2596"/>
        <v>2898927</v>
      </c>
      <c r="GN1346" s="446">
        <f t="shared" si="2571"/>
        <v>518870</v>
      </c>
      <c r="GO1346" s="446">
        <f t="shared" si="2581"/>
        <v>312445</v>
      </c>
      <c r="GP1346" s="446">
        <f t="shared" si="2581"/>
        <v>588105</v>
      </c>
      <c r="GQ1346" s="446">
        <f t="shared" si="2581"/>
        <v>136590867</v>
      </c>
      <c r="GR1346" s="446"/>
      <c r="GS1346" s="446"/>
      <c r="GT1346" s="446"/>
      <c r="GU1346" s="446"/>
      <c r="GV1346" s="416"/>
    </row>
    <row r="1347" spans="1:204" ht="9.75" customHeight="1" x14ac:dyDescent="0.2">
      <c r="A1347" s="417" t="str">
        <f t="shared" si="2577"/>
        <v>2024-25JUNER1F</v>
      </c>
      <c r="B1347" s="458" t="str">
        <f t="shared" si="2560"/>
        <v>2024-25</v>
      </c>
      <c r="C1347" s="402" t="s">
        <v>671</v>
      </c>
      <c r="D1347" s="458" t="str">
        <f t="shared" si="2582"/>
        <v>Y59</v>
      </c>
      <c r="E1347" s="458" t="str">
        <f t="shared" si="2583"/>
        <v>South East</v>
      </c>
      <c r="F1347" s="478" t="s">
        <v>458</v>
      </c>
      <c r="G1347" s="478" t="s">
        <v>688</v>
      </c>
      <c r="H1347" s="510">
        <v>3769</v>
      </c>
      <c r="I1347" s="510">
        <v>2145</v>
      </c>
      <c r="J1347" s="510">
        <v>27234</v>
      </c>
      <c r="K1347" s="510">
        <v>13</v>
      </c>
      <c r="L1347" s="510">
        <v>0</v>
      </c>
      <c r="M1347" s="510">
        <v>41</v>
      </c>
      <c r="N1347" s="510">
        <v>95</v>
      </c>
      <c r="O1347" s="510">
        <v>194</v>
      </c>
      <c r="P1347" s="510">
        <v>10</v>
      </c>
      <c r="Q1347" s="510">
        <v>0</v>
      </c>
      <c r="R1347" s="510">
        <v>50</v>
      </c>
      <c r="S1347" s="510">
        <v>2747</v>
      </c>
      <c r="T1347" s="510">
        <v>140</v>
      </c>
      <c r="U1347" s="510">
        <v>89</v>
      </c>
      <c r="V1347" s="510">
        <v>1407</v>
      </c>
      <c r="W1347" s="510">
        <v>727</v>
      </c>
      <c r="X1347" s="510">
        <v>48</v>
      </c>
      <c r="Y1347" s="510">
        <v>77701</v>
      </c>
      <c r="Z1347" s="510">
        <v>555</v>
      </c>
      <c r="AA1347" s="510">
        <v>1060</v>
      </c>
      <c r="AB1347" s="510">
        <v>55585</v>
      </c>
      <c r="AC1347" s="510">
        <v>625</v>
      </c>
      <c r="AD1347" s="510">
        <v>1088</v>
      </c>
      <c r="AE1347" s="510">
        <v>2688814</v>
      </c>
      <c r="AF1347" s="510">
        <v>1911</v>
      </c>
      <c r="AG1347" s="510">
        <v>3694</v>
      </c>
      <c r="AH1347" s="510">
        <v>4166567</v>
      </c>
      <c r="AI1347" s="510">
        <v>5731</v>
      </c>
      <c r="AJ1347" s="510">
        <v>12897</v>
      </c>
      <c r="AK1347" s="510">
        <v>335724</v>
      </c>
      <c r="AL1347" s="510">
        <v>6994</v>
      </c>
      <c r="AM1347" s="510">
        <v>18464</v>
      </c>
      <c r="AN1347" s="510">
        <v>7</v>
      </c>
      <c r="AO1347" s="510">
        <v>92</v>
      </c>
      <c r="AP1347" s="510">
        <v>8</v>
      </c>
      <c r="AQ1347" s="510">
        <v>16749</v>
      </c>
      <c r="AR1347" s="510">
        <v>2094</v>
      </c>
      <c r="AS1347" s="510">
        <v>4399</v>
      </c>
      <c r="AT1347" s="510">
        <v>256</v>
      </c>
      <c r="AU1347" s="510">
        <v>2</v>
      </c>
      <c r="AV1347" s="510">
        <v>17</v>
      </c>
      <c r="AW1347" s="510">
        <v>62</v>
      </c>
      <c r="AX1347" s="510">
        <v>15</v>
      </c>
      <c r="AY1347" s="510">
        <v>222</v>
      </c>
      <c r="AZ1347" s="510">
        <v>36</v>
      </c>
      <c r="BA1347" s="510" t="s">
        <v>152</v>
      </c>
      <c r="BB1347" s="510" t="s">
        <v>152</v>
      </c>
      <c r="BC1347" s="510" t="s">
        <v>152</v>
      </c>
      <c r="BD1347" s="510" t="s">
        <v>152</v>
      </c>
      <c r="BE1347" s="510" t="s">
        <v>152</v>
      </c>
      <c r="BF1347" s="510" t="s">
        <v>152</v>
      </c>
      <c r="BG1347" s="510" t="s">
        <v>152</v>
      </c>
      <c r="BH1347" s="510" t="s">
        <v>152</v>
      </c>
      <c r="BI1347" s="510">
        <v>1496</v>
      </c>
      <c r="BJ1347" s="510">
        <v>18</v>
      </c>
      <c r="BK1347" s="510">
        <v>977</v>
      </c>
      <c r="BL1347" s="510">
        <v>2491</v>
      </c>
      <c r="BM1347" s="510">
        <v>274</v>
      </c>
      <c r="BN1347" s="510">
        <v>221</v>
      </c>
      <c r="BO1347" s="510">
        <v>172</v>
      </c>
      <c r="BP1347" s="510">
        <v>139</v>
      </c>
      <c r="BQ1347" s="510">
        <v>1711</v>
      </c>
      <c r="BR1347" s="510">
        <v>1583</v>
      </c>
      <c r="BS1347" s="510">
        <v>922</v>
      </c>
      <c r="BT1347" s="510">
        <v>823</v>
      </c>
      <c r="BU1347" s="510">
        <v>55</v>
      </c>
      <c r="BV1347" s="510">
        <v>50</v>
      </c>
      <c r="BW1347" s="510">
        <v>1</v>
      </c>
      <c r="BX1347" s="510">
        <v>733</v>
      </c>
      <c r="BY1347" s="510">
        <v>733</v>
      </c>
      <c r="BZ1347" s="510">
        <v>733</v>
      </c>
      <c r="CA1347" s="510">
        <v>0</v>
      </c>
      <c r="CB1347" s="510">
        <v>0</v>
      </c>
      <c r="CC1347" s="510" t="s">
        <v>152</v>
      </c>
      <c r="CD1347" s="510" t="s">
        <v>152</v>
      </c>
      <c r="CE1347" s="510">
        <v>139</v>
      </c>
      <c r="CF1347" s="510">
        <v>76968</v>
      </c>
      <c r="CG1347" s="510">
        <v>554</v>
      </c>
      <c r="CH1347" s="510">
        <v>1062</v>
      </c>
      <c r="CI1347" s="510">
        <v>96</v>
      </c>
      <c r="CJ1347" s="510">
        <v>197080</v>
      </c>
      <c r="CK1347" s="510">
        <v>2053</v>
      </c>
      <c r="CL1347" s="510">
        <v>4296</v>
      </c>
      <c r="CM1347" s="510">
        <v>27</v>
      </c>
      <c r="CN1347" s="510">
        <v>138604</v>
      </c>
      <c r="CO1347" s="510">
        <v>5133</v>
      </c>
      <c r="CP1347" s="510">
        <v>12287</v>
      </c>
      <c r="CQ1347" s="510">
        <v>1284</v>
      </c>
      <c r="CR1347" s="510">
        <v>2353130</v>
      </c>
      <c r="CS1347" s="510">
        <v>1833</v>
      </c>
      <c r="CT1347" s="510">
        <v>3558</v>
      </c>
      <c r="CU1347" s="510">
        <v>142</v>
      </c>
      <c r="CV1347" s="510">
        <v>878558</v>
      </c>
      <c r="CW1347" s="510">
        <v>6187</v>
      </c>
      <c r="CX1347" s="510">
        <v>12670</v>
      </c>
      <c r="CY1347" s="510">
        <v>21</v>
      </c>
      <c r="CZ1347" s="510">
        <v>311743</v>
      </c>
      <c r="DA1347" s="510">
        <v>14845</v>
      </c>
      <c r="DB1347" s="510">
        <v>24823</v>
      </c>
      <c r="DC1347" s="510">
        <v>21</v>
      </c>
      <c r="DD1347" s="510">
        <v>434305</v>
      </c>
      <c r="DE1347" s="510">
        <v>20681</v>
      </c>
      <c r="DF1347" s="510">
        <v>61904</v>
      </c>
      <c r="DG1347" s="510">
        <v>4</v>
      </c>
      <c r="DH1347" s="510">
        <v>41860</v>
      </c>
      <c r="DI1347" s="510">
        <v>10465</v>
      </c>
      <c r="DJ1347" s="510">
        <v>18513</v>
      </c>
      <c r="DK1347" s="510">
        <v>7</v>
      </c>
      <c r="DL1347" s="510">
        <v>2703</v>
      </c>
      <c r="DM1347" s="510">
        <v>386</v>
      </c>
      <c r="DN1347" s="510">
        <v>560</v>
      </c>
      <c r="DO1347" s="510">
        <v>76</v>
      </c>
      <c r="DP1347" s="510">
        <v>3896</v>
      </c>
      <c r="DQ1347" s="510">
        <v>51</v>
      </c>
      <c r="DR1347" s="510">
        <v>108</v>
      </c>
      <c r="DS1347" s="510">
        <v>1</v>
      </c>
      <c r="DT1347" s="510">
        <v>1056</v>
      </c>
      <c r="DU1347" s="510">
        <v>1056</v>
      </c>
      <c r="DV1347" s="510">
        <v>1056</v>
      </c>
      <c r="DW1347" s="510">
        <v>0</v>
      </c>
      <c r="DX1347" s="510">
        <v>1508</v>
      </c>
      <c r="DY1347" s="510">
        <v>1897961</v>
      </c>
      <c r="DZ1347" s="510">
        <v>1259</v>
      </c>
      <c r="EA1347" s="510">
        <v>2203</v>
      </c>
      <c r="EB1347" s="510">
        <v>626</v>
      </c>
      <c r="EC1347" s="510">
        <v>207</v>
      </c>
      <c r="ED1347" s="510">
        <v>89</v>
      </c>
      <c r="EE1347" s="510">
        <v>447333</v>
      </c>
      <c r="EF1347" s="510">
        <v>28</v>
      </c>
      <c r="EG1347" s="510">
        <v>0</v>
      </c>
      <c r="EH1347" s="510">
        <v>50</v>
      </c>
      <c r="EI1347" s="510"/>
      <c r="EJ1347" s="479"/>
      <c r="EK1347" s="479"/>
      <c r="EL1347" s="479"/>
      <c r="EM1347" s="479"/>
      <c r="EN1347" s="479"/>
      <c r="EO1347" s="479"/>
      <c r="EP1347" s="479"/>
      <c r="EQ1347" s="479"/>
      <c r="ER1347" s="479"/>
      <c r="ES1347" s="479"/>
      <c r="ET1347" s="479"/>
      <c r="EU1347" s="479"/>
      <c r="EV1347" s="479"/>
      <c r="EW1347" s="479"/>
      <c r="EX1347" s="479"/>
      <c r="EY1347" s="479"/>
      <c r="EZ1347" s="476"/>
      <c r="FA1347" s="446">
        <f t="shared" si="2585"/>
        <v>6</v>
      </c>
      <c r="FB1347" s="417">
        <f t="shared" si="2567"/>
        <v>2024</v>
      </c>
      <c r="FC1347" s="448">
        <f t="shared" si="2568"/>
        <v>45444</v>
      </c>
      <c r="FD1347" s="449">
        <f t="shared" si="2569"/>
        <v>30</v>
      </c>
      <c r="FE1347" s="450"/>
      <c r="FF1347" s="451">
        <f t="shared" si="2598"/>
        <v>0.58461538461538465</v>
      </c>
      <c r="FG1347" s="450"/>
      <c r="FH1347" s="452">
        <f t="shared" si="2586"/>
        <v>1.9571428571428571</v>
      </c>
      <c r="FI1347" s="452">
        <f t="shared" si="2587"/>
        <v>1.5785714285714285</v>
      </c>
      <c r="FJ1347" s="452">
        <f t="shared" si="2588"/>
        <v>1.9325842696629214</v>
      </c>
      <c r="FK1347" s="452">
        <f t="shared" si="2589"/>
        <v>1.5617977528089888</v>
      </c>
      <c r="FL1347" s="452">
        <f t="shared" si="2590"/>
        <v>1.2160625444207533</v>
      </c>
      <c r="FM1347" s="452">
        <f t="shared" si="2591"/>
        <v>1.1250888415067519</v>
      </c>
      <c r="FN1347" s="452">
        <f t="shared" si="2592"/>
        <v>1.2682255845942227</v>
      </c>
      <c r="FO1347" s="452">
        <f t="shared" si="2593"/>
        <v>1.1320495185694635</v>
      </c>
      <c r="FP1347" s="452">
        <f t="shared" si="2594"/>
        <v>1.1458333333333333</v>
      </c>
      <c r="FQ1347" s="452">
        <f t="shared" si="2595"/>
        <v>1.0416666666666667</v>
      </c>
      <c r="FR1347" s="453"/>
      <c r="FS1347" s="446">
        <f t="shared" si="2597"/>
        <v>0</v>
      </c>
      <c r="FT1347" s="446">
        <f t="shared" si="2597"/>
        <v>87945</v>
      </c>
      <c r="FU1347" s="446">
        <f t="shared" si="2597"/>
        <v>203775</v>
      </c>
      <c r="FV1347" s="446">
        <f t="shared" si="2597"/>
        <v>416130</v>
      </c>
      <c r="FW1347" s="446">
        <f t="shared" si="2597"/>
        <v>148400</v>
      </c>
      <c r="FX1347" s="446">
        <f t="shared" si="2597"/>
        <v>96832</v>
      </c>
      <c r="FY1347" s="446">
        <f t="shared" si="2597"/>
        <v>5197458</v>
      </c>
      <c r="FZ1347" s="446">
        <f t="shared" si="2597"/>
        <v>9376119</v>
      </c>
      <c r="GA1347" s="446">
        <f t="shared" si="2597"/>
        <v>886272</v>
      </c>
      <c r="GB1347" s="446" t="str">
        <f t="shared" si="2599"/>
        <v>-</v>
      </c>
      <c r="GC1347" s="446">
        <f t="shared" si="2599"/>
        <v>35192</v>
      </c>
      <c r="GD1347" s="446">
        <f t="shared" si="2596"/>
        <v>733</v>
      </c>
      <c r="GE1347" s="446" t="str">
        <f t="shared" si="2596"/>
        <v>-</v>
      </c>
      <c r="GF1347" s="446">
        <f t="shared" si="2596"/>
        <v>147618</v>
      </c>
      <c r="GG1347" s="446">
        <f t="shared" si="2596"/>
        <v>412416</v>
      </c>
      <c r="GH1347" s="446">
        <f t="shared" si="2596"/>
        <v>331749</v>
      </c>
      <c r="GI1347" s="446">
        <f t="shared" si="2596"/>
        <v>4568472</v>
      </c>
      <c r="GJ1347" s="446">
        <f t="shared" si="2596"/>
        <v>1799140</v>
      </c>
      <c r="GK1347" s="446">
        <f t="shared" si="2596"/>
        <v>521283</v>
      </c>
      <c r="GL1347" s="446">
        <f t="shared" si="2596"/>
        <v>1299984</v>
      </c>
      <c r="GM1347" s="446">
        <f t="shared" si="2596"/>
        <v>74052</v>
      </c>
      <c r="GN1347" s="446">
        <f t="shared" si="2571"/>
        <v>1056</v>
      </c>
      <c r="GO1347" s="446">
        <f t="shared" si="2581"/>
        <v>3920</v>
      </c>
      <c r="GP1347" s="446">
        <f t="shared" si="2581"/>
        <v>8208</v>
      </c>
      <c r="GQ1347" s="446">
        <f t="shared" si="2581"/>
        <v>3322124</v>
      </c>
      <c r="GR1347" s="446"/>
      <c r="GS1347" s="446"/>
      <c r="GT1347" s="446"/>
      <c r="GU1347" s="446"/>
      <c r="GV1347" s="416"/>
    </row>
    <row r="1348" spans="1:204" ht="9.75" customHeight="1" x14ac:dyDescent="0.2">
      <c r="A1348" s="493" t="str">
        <f t="shared" si="2577"/>
        <v>2024-25JUNERRU</v>
      </c>
      <c r="B1348" s="494" t="str">
        <f t="shared" si="2560"/>
        <v>2024-25</v>
      </c>
      <c r="C1348" s="480" t="s">
        <v>671</v>
      </c>
      <c r="D1348" s="494" t="str">
        <f t="shared" si="2582"/>
        <v>Y56</v>
      </c>
      <c r="E1348" s="494" t="str">
        <f t="shared" si="2583"/>
        <v>London</v>
      </c>
      <c r="F1348" s="495" t="s">
        <v>454</v>
      </c>
      <c r="G1348" s="511" t="s">
        <v>689</v>
      </c>
      <c r="H1348" s="519">
        <v>176008</v>
      </c>
      <c r="I1348" s="519">
        <v>131096</v>
      </c>
      <c r="J1348" s="519">
        <v>624324</v>
      </c>
      <c r="K1348" s="519">
        <v>5</v>
      </c>
      <c r="L1348" s="519">
        <v>0</v>
      </c>
      <c r="M1348" s="519">
        <v>4</v>
      </c>
      <c r="N1348" s="519">
        <v>35</v>
      </c>
      <c r="O1348" s="519">
        <v>96</v>
      </c>
      <c r="P1348" s="519">
        <v>693</v>
      </c>
      <c r="Q1348" s="519">
        <v>0</v>
      </c>
      <c r="R1348" s="519">
        <v>1874</v>
      </c>
      <c r="S1348" s="519">
        <v>111004</v>
      </c>
      <c r="T1348" s="519">
        <v>13485</v>
      </c>
      <c r="U1348" s="519">
        <v>9528</v>
      </c>
      <c r="V1348" s="519">
        <v>54703</v>
      </c>
      <c r="W1348" s="519">
        <v>15926</v>
      </c>
      <c r="X1348" s="519">
        <v>767</v>
      </c>
      <c r="Y1348" s="519">
        <v>6024979</v>
      </c>
      <c r="Z1348" s="519">
        <v>447</v>
      </c>
      <c r="AA1348" s="519">
        <v>755</v>
      </c>
      <c r="AB1348" s="519">
        <v>6027878</v>
      </c>
      <c r="AC1348" s="519">
        <v>633</v>
      </c>
      <c r="AD1348" s="519">
        <v>1061</v>
      </c>
      <c r="AE1348" s="519">
        <v>130414415</v>
      </c>
      <c r="AF1348" s="519">
        <v>2384</v>
      </c>
      <c r="AG1348" s="519">
        <v>5259</v>
      </c>
      <c r="AH1348" s="519">
        <v>78094085</v>
      </c>
      <c r="AI1348" s="519">
        <v>4904</v>
      </c>
      <c r="AJ1348" s="519">
        <v>11456</v>
      </c>
      <c r="AK1348" s="519">
        <v>6397022</v>
      </c>
      <c r="AL1348" s="519">
        <v>8340</v>
      </c>
      <c r="AM1348" s="519">
        <v>16907</v>
      </c>
      <c r="AN1348" s="519">
        <v>1110</v>
      </c>
      <c r="AO1348" s="519">
        <v>2049</v>
      </c>
      <c r="AP1348" s="519">
        <v>1737</v>
      </c>
      <c r="AQ1348" s="519">
        <v>3815463</v>
      </c>
      <c r="AR1348" s="519">
        <v>2197</v>
      </c>
      <c r="AS1348" s="519">
        <v>4600</v>
      </c>
      <c r="AT1348" s="519">
        <v>21372</v>
      </c>
      <c r="AU1348" s="519">
        <v>472</v>
      </c>
      <c r="AV1348" s="519">
        <v>9363</v>
      </c>
      <c r="AW1348" s="519" t="s">
        <v>152</v>
      </c>
      <c r="AX1348" s="519">
        <v>70</v>
      </c>
      <c r="AY1348" s="519">
        <v>11467</v>
      </c>
      <c r="AZ1348" s="519" t="s">
        <v>152</v>
      </c>
      <c r="BA1348" s="519">
        <v>11619</v>
      </c>
      <c r="BB1348" s="519">
        <v>30423144</v>
      </c>
      <c r="BC1348" s="519">
        <v>2618</v>
      </c>
      <c r="BD1348" s="519">
        <v>5797</v>
      </c>
      <c r="BE1348" s="519">
        <v>362</v>
      </c>
      <c r="BF1348" s="519">
        <v>2344</v>
      </c>
      <c r="BG1348" s="519">
        <v>7258</v>
      </c>
      <c r="BH1348" s="519">
        <v>1655</v>
      </c>
      <c r="BI1348" s="519">
        <v>56378</v>
      </c>
      <c r="BJ1348" s="519">
        <v>2862</v>
      </c>
      <c r="BK1348" s="519">
        <v>30392</v>
      </c>
      <c r="BL1348" s="519">
        <v>89632</v>
      </c>
      <c r="BM1348" s="519">
        <v>32263</v>
      </c>
      <c r="BN1348" s="519">
        <v>25499</v>
      </c>
      <c r="BO1348" s="519">
        <v>22120</v>
      </c>
      <c r="BP1348" s="519">
        <v>18055</v>
      </c>
      <c r="BQ1348" s="519">
        <v>82643</v>
      </c>
      <c r="BR1348" s="519">
        <v>62063</v>
      </c>
      <c r="BS1348" s="519">
        <v>28944</v>
      </c>
      <c r="BT1348" s="519">
        <v>18121</v>
      </c>
      <c r="BU1348" s="519">
        <v>1110</v>
      </c>
      <c r="BV1348" s="519">
        <v>826</v>
      </c>
      <c r="BW1348" s="519">
        <v>68</v>
      </c>
      <c r="BX1348" s="519">
        <v>36353</v>
      </c>
      <c r="BY1348" s="519">
        <v>535</v>
      </c>
      <c r="BZ1348" s="519">
        <v>845</v>
      </c>
      <c r="CA1348" s="519">
        <v>41</v>
      </c>
      <c r="CB1348" s="519">
        <v>23403</v>
      </c>
      <c r="CC1348" s="519">
        <v>571</v>
      </c>
      <c r="CD1348" s="519">
        <v>1029</v>
      </c>
      <c r="CE1348" s="519">
        <v>13376</v>
      </c>
      <c r="CF1348" s="519">
        <v>5965223</v>
      </c>
      <c r="CG1348" s="519">
        <v>446</v>
      </c>
      <c r="CH1348" s="519">
        <v>752</v>
      </c>
      <c r="CI1348" s="519">
        <v>3844</v>
      </c>
      <c r="CJ1348" s="519">
        <v>9224650</v>
      </c>
      <c r="CK1348" s="519">
        <v>2400</v>
      </c>
      <c r="CL1348" s="519">
        <v>5245</v>
      </c>
      <c r="CM1348" s="519">
        <v>1311</v>
      </c>
      <c r="CN1348" s="519">
        <v>2950896</v>
      </c>
      <c r="CO1348" s="519">
        <v>2251</v>
      </c>
      <c r="CP1348" s="519">
        <v>5039</v>
      </c>
      <c r="CQ1348" s="519">
        <v>49548</v>
      </c>
      <c r="CR1348" s="519">
        <v>118238869</v>
      </c>
      <c r="CS1348" s="519">
        <v>2386</v>
      </c>
      <c r="CT1348" s="519">
        <v>5265</v>
      </c>
      <c r="CU1348" s="519">
        <v>1053</v>
      </c>
      <c r="CV1348" s="519">
        <v>7646397</v>
      </c>
      <c r="CW1348" s="519">
        <v>7262</v>
      </c>
      <c r="CX1348" s="519">
        <v>16668</v>
      </c>
      <c r="CY1348" s="519">
        <v>497</v>
      </c>
      <c r="CZ1348" s="519">
        <v>2515328</v>
      </c>
      <c r="DA1348" s="519">
        <v>5061</v>
      </c>
      <c r="DB1348" s="519">
        <v>12065</v>
      </c>
      <c r="DC1348" s="519">
        <v>1219</v>
      </c>
      <c r="DD1348" s="519">
        <v>11261252</v>
      </c>
      <c r="DE1348" s="519">
        <v>9238</v>
      </c>
      <c r="DF1348" s="519">
        <v>20194</v>
      </c>
      <c r="DG1348" s="519">
        <v>113</v>
      </c>
      <c r="DH1348" s="519">
        <v>787455</v>
      </c>
      <c r="DI1348" s="519">
        <v>6969</v>
      </c>
      <c r="DJ1348" s="519">
        <v>14761</v>
      </c>
      <c r="DK1348" s="519">
        <v>1092</v>
      </c>
      <c r="DL1348" s="519">
        <v>382580</v>
      </c>
      <c r="DM1348" s="519">
        <v>350</v>
      </c>
      <c r="DN1348" s="519">
        <v>623</v>
      </c>
      <c r="DO1348" s="519">
        <v>7758</v>
      </c>
      <c r="DP1348" s="519">
        <v>437012</v>
      </c>
      <c r="DQ1348" s="519">
        <v>56</v>
      </c>
      <c r="DR1348" s="519">
        <v>106</v>
      </c>
      <c r="DS1348" s="519">
        <v>127</v>
      </c>
      <c r="DT1348" s="519">
        <v>427289</v>
      </c>
      <c r="DU1348" s="519">
        <v>3364</v>
      </c>
      <c r="DV1348" s="519">
        <v>7194</v>
      </c>
      <c r="DW1348" s="519">
        <v>111</v>
      </c>
      <c r="DX1348" s="519">
        <v>56188</v>
      </c>
      <c r="DY1348" s="519">
        <v>77869833</v>
      </c>
      <c r="DZ1348" s="519">
        <v>1386</v>
      </c>
      <c r="EA1348" s="519">
        <v>2594</v>
      </c>
      <c r="EB1348" s="519">
        <v>37703</v>
      </c>
      <c r="EC1348" s="519">
        <v>14763</v>
      </c>
      <c r="ED1348" s="519">
        <v>805</v>
      </c>
      <c r="EE1348" s="519">
        <v>11091789</v>
      </c>
      <c r="EF1348" s="519">
        <v>1457</v>
      </c>
      <c r="EG1348" s="519">
        <v>131</v>
      </c>
      <c r="EH1348" s="519">
        <v>32</v>
      </c>
      <c r="EI1348" s="519"/>
      <c r="EJ1348" s="512"/>
      <c r="EK1348" s="512"/>
      <c r="EL1348" s="512"/>
      <c r="EM1348" s="512"/>
      <c r="EN1348" s="512"/>
      <c r="EO1348" s="512"/>
      <c r="EP1348" s="512"/>
      <c r="EQ1348" s="512"/>
      <c r="ER1348" s="512"/>
      <c r="ES1348" s="512"/>
      <c r="ET1348" s="512"/>
      <c r="EU1348" s="512"/>
      <c r="EV1348" s="512"/>
      <c r="EW1348" s="512"/>
      <c r="EX1348" s="512"/>
      <c r="EY1348" s="512"/>
      <c r="EZ1348" s="514"/>
      <c r="FA1348" s="520">
        <f t="shared" si="2585"/>
        <v>6</v>
      </c>
      <c r="FB1348" s="493">
        <f t="shared" si="2567"/>
        <v>2024</v>
      </c>
      <c r="FC1348" s="498">
        <f t="shared" si="2568"/>
        <v>45444</v>
      </c>
      <c r="FD1348" s="499">
        <f t="shared" si="2569"/>
        <v>30</v>
      </c>
      <c r="FE1348" s="500"/>
      <c r="FF1348" s="515">
        <f t="shared" si="2598"/>
        <v>0.60647279549718569</v>
      </c>
      <c r="FG1348" s="500"/>
      <c r="FH1348" s="481">
        <f t="shared" si="2586"/>
        <v>2.392510196514646</v>
      </c>
      <c r="FI1348" s="481">
        <f t="shared" si="2587"/>
        <v>1.8909158324063775</v>
      </c>
      <c r="FJ1348" s="481">
        <f t="shared" si="2588"/>
        <v>2.3215785054575986</v>
      </c>
      <c r="FK1348" s="481">
        <f t="shared" si="2589"/>
        <v>1.8949412258606213</v>
      </c>
      <c r="FL1348" s="481">
        <f t="shared" si="2590"/>
        <v>1.5107580937060126</v>
      </c>
      <c r="FM1348" s="481">
        <f t="shared" si="2591"/>
        <v>1.1345447233241321</v>
      </c>
      <c r="FN1348" s="481">
        <f t="shared" si="2592"/>
        <v>1.8174055004395329</v>
      </c>
      <c r="FO1348" s="481">
        <f t="shared" si="2593"/>
        <v>1.1378249403491147</v>
      </c>
      <c r="FP1348" s="481">
        <f t="shared" si="2594"/>
        <v>1.4471968709256844</v>
      </c>
      <c r="FQ1348" s="481">
        <f t="shared" si="2595"/>
        <v>1.0769230769230769</v>
      </c>
      <c r="FR1348" s="501"/>
      <c r="FS1348" s="482">
        <f t="shared" si="2597"/>
        <v>0</v>
      </c>
      <c r="FT1348" s="482">
        <f t="shared" si="2597"/>
        <v>524384</v>
      </c>
      <c r="FU1348" s="482">
        <f t="shared" si="2597"/>
        <v>4588360</v>
      </c>
      <c r="FV1348" s="482">
        <f t="shared" si="2597"/>
        <v>12585216</v>
      </c>
      <c r="FW1348" s="482">
        <f t="shared" si="2597"/>
        <v>10181175</v>
      </c>
      <c r="FX1348" s="482">
        <f t="shared" si="2597"/>
        <v>10109208</v>
      </c>
      <c r="FY1348" s="482">
        <f t="shared" si="2597"/>
        <v>287683077</v>
      </c>
      <c r="FZ1348" s="482">
        <f t="shared" si="2597"/>
        <v>182448256</v>
      </c>
      <c r="GA1348" s="482">
        <f t="shared" si="2597"/>
        <v>12967669</v>
      </c>
      <c r="GB1348" s="482">
        <f t="shared" si="2599"/>
        <v>67355343</v>
      </c>
      <c r="GC1348" s="482">
        <f t="shared" si="2599"/>
        <v>7990200</v>
      </c>
      <c r="GD1348" s="482">
        <f t="shared" si="2596"/>
        <v>57460</v>
      </c>
      <c r="GE1348" s="482">
        <f t="shared" si="2596"/>
        <v>42189</v>
      </c>
      <c r="GF1348" s="482">
        <f t="shared" si="2596"/>
        <v>10058752</v>
      </c>
      <c r="GG1348" s="482">
        <f t="shared" si="2596"/>
        <v>20161780</v>
      </c>
      <c r="GH1348" s="482">
        <f t="shared" si="2596"/>
        <v>6606129</v>
      </c>
      <c r="GI1348" s="482">
        <f t="shared" si="2596"/>
        <v>260870220</v>
      </c>
      <c r="GJ1348" s="482">
        <f t="shared" si="2596"/>
        <v>17551404</v>
      </c>
      <c r="GK1348" s="482">
        <f t="shared" si="2596"/>
        <v>5996305</v>
      </c>
      <c r="GL1348" s="482">
        <f t="shared" si="2596"/>
        <v>24616486</v>
      </c>
      <c r="GM1348" s="482">
        <f t="shared" si="2596"/>
        <v>1667993</v>
      </c>
      <c r="GN1348" s="482">
        <f t="shared" si="2571"/>
        <v>913638</v>
      </c>
      <c r="GO1348" s="482">
        <f t="shared" si="2581"/>
        <v>680316</v>
      </c>
      <c r="GP1348" s="482">
        <f t="shared" si="2581"/>
        <v>822348</v>
      </c>
      <c r="GQ1348" s="482">
        <f t="shared" si="2581"/>
        <v>145751672</v>
      </c>
      <c r="GR1348" s="482"/>
      <c r="GS1348" s="482"/>
      <c r="GT1348" s="482"/>
      <c r="GU1348" s="482"/>
      <c r="GV1348" s="502"/>
    </row>
    <row r="1349" spans="1:204" ht="9.75" customHeight="1" x14ac:dyDescent="0.2">
      <c r="A1349" s="417" t="str">
        <f t="shared" si="2577"/>
        <v>2024-25JUNERX6</v>
      </c>
      <c r="B1349" s="458" t="str">
        <f t="shared" si="2560"/>
        <v>2024-25</v>
      </c>
      <c r="C1349" s="402" t="s">
        <v>671</v>
      </c>
      <c r="D1349" s="458" t="str">
        <f t="shared" si="2582"/>
        <v>Y63</v>
      </c>
      <c r="E1349" s="458" t="str">
        <f t="shared" si="2583"/>
        <v>North East and Yorkshire</v>
      </c>
      <c r="F1349" s="478" t="s">
        <v>448</v>
      </c>
      <c r="G1349" s="478" t="s">
        <v>690</v>
      </c>
      <c r="H1349" s="510">
        <v>49568</v>
      </c>
      <c r="I1349" s="510">
        <v>33342</v>
      </c>
      <c r="J1349" s="510">
        <v>51259</v>
      </c>
      <c r="K1349" s="510">
        <v>2</v>
      </c>
      <c r="L1349" s="510">
        <v>0</v>
      </c>
      <c r="M1349" s="510">
        <v>0</v>
      </c>
      <c r="N1349" s="510">
        <v>4</v>
      </c>
      <c r="O1349" s="510">
        <v>36</v>
      </c>
      <c r="P1349" s="510">
        <v>227</v>
      </c>
      <c r="Q1349" s="510">
        <v>2190</v>
      </c>
      <c r="R1349" s="510">
        <v>3</v>
      </c>
      <c r="S1349" s="510">
        <v>37706</v>
      </c>
      <c r="T1349" s="510">
        <v>3162</v>
      </c>
      <c r="U1349" s="510">
        <v>1956</v>
      </c>
      <c r="V1349" s="510">
        <v>20911</v>
      </c>
      <c r="W1349" s="510">
        <v>8829</v>
      </c>
      <c r="X1349" s="510">
        <v>498</v>
      </c>
      <c r="Y1349" s="510">
        <v>1289787</v>
      </c>
      <c r="Z1349" s="510">
        <v>408</v>
      </c>
      <c r="AA1349" s="510">
        <v>706</v>
      </c>
      <c r="AB1349" s="510">
        <v>894975</v>
      </c>
      <c r="AC1349" s="510">
        <v>458</v>
      </c>
      <c r="AD1349" s="510">
        <v>785</v>
      </c>
      <c r="AE1349" s="510">
        <v>34016839</v>
      </c>
      <c r="AF1349" s="510">
        <v>1627</v>
      </c>
      <c r="AG1349" s="510">
        <v>3303</v>
      </c>
      <c r="AH1349" s="510">
        <v>34369992</v>
      </c>
      <c r="AI1349" s="510">
        <v>3893</v>
      </c>
      <c r="AJ1349" s="510">
        <v>9316</v>
      </c>
      <c r="AK1349" s="510">
        <v>2314811</v>
      </c>
      <c r="AL1349" s="510">
        <v>4648</v>
      </c>
      <c r="AM1349" s="510">
        <v>10432</v>
      </c>
      <c r="AN1349" s="510" t="s">
        <v>152</v>
      </c>
      <c r="AO1349" s="510">
        <v>1068</v>
      </c>
      <c r="AP1349" s="510">
        <v>998</v>
      </c>
      <c r="AQ1349" s="510">
        <v>2097344</v>
      </c>
      <c r="AR1349" s="510">
        <v>2102</v>
      </c>
      <c r="AS1349" s="510">
        <v>4572</v>
      </c>
      <c r="AT1349" s="510">
        <v>2564</v>
      </c>
      <c r="AU1349" s="510">
        <v>22</v>
      </c>
      <c r="AV1349" s="510">
        <v>152</v>
      </c>
      <c r="AW1349" s="510">
        <v>1939</v>
      </c>
      <c r="AX1349" s="510">
        <v>128</v>
      </c>
      <c r="AY1349" s="510">
        <v>2262</v>
      </c>
      <c r="AZ1349" s="510">
        <v>0</v>
      </c>
      <c r="BA1349" s="510">
        <v>4914</v>
      </c>
      <c r="BB1349" s="510">
        <v>14025693</v>
      </c>
      <c r="BC1349" s="510">
        <v>2854</v>
      </c>
      <c r="BD1349" s="510">
        <v>5938</v>
      </c>
      <c r="BE1349" s="510">
        <v>76</v>
      </c>
      <c r="BF1349" s="510">
        <v>485</v>
      </c>
      <c r="BG1349" s="510">
        <v>2457</v>
      </c>
      <c r="BH1349" s="510">
        <v>1896</v>
      </c>
      <c r="BI1349" s="510">
        <v>20660</v>
      </c>
      <c r="BJ1349" s="510">
        <v>2862</v>
      </c>
      <c r="BK1349" s="510">
        <v>11620</v>
      </c>
      <c r="BL1349" s="510">
        <v>35142</v>
      </c>
      <c r="BM1349" s="510">
        <v>6749</v>
      </c>
      <c r="BN1349" s="510">
        <v>4908</v>
      </c>
      <c r="BO1349" s="510">
        <v>4128</v>
      </c>
      <c r="BP1349" s="510">
        <v>3041</v>
      </c>
      <c r="BQ1349" s="510">
        <v>27435</v>
      </c>
      <c r="BR1349" s="510">
        <v>22556</v>
      </c>
      <c r="BS1349" s="510">
        <v>13337</v>
      </c>
      <c r="BT1349" s="510">
        <v>9403</v>
      </c>
      <c r="BU1349" s="510">
        <v>902</v>
      </c>
      <c r="BV1349" s="510">
        <v>513</v>
      </c>
      <c r="BW1349" s="510">
        <v>57</v>
      </c>
      <c r="BX1349" s="510">
        <v>31543</v>
      </c>
      <c r="BY1349" s="510">
        <v>553</v>
      </c>
      <c r="BZ1349" s="510">
        <v>887</v>
      </c>
      <c r="CA1349" s="510">
        <v>56</v>
      </c>
      <c r="CB1349" s="510">
        <v>19377</v>
      </c>
      <c r="CC1349" s="510">
        <v>346</v>
      </c>
      <c r="CD1349" s="510">
        <v>565</v>
      </c>
      <c r="CE1349" s="510">
        <v>3049</v>
      </c>
      <c r="CF1349" s="510">
        <v>1238867</v>
      </c>
      <c r="CG1349" s="510">
        <v>406</v>
      </c>
      <c r="CH1349" s="510">
        <v>704</v>
      </c>
      <c r="CI1349" s="510">
        <v>2163</v>
      </c>
      <c r="CJ1349" s="510">
        <v>3125931</v>
      </c>
      <c r="CK1349" s="510">
        <v>1445</v>
      </c>
      <c r="CL1349" s="510">
        <v>2707</v>
      </c>
      <c r="CM1349" s="510">
        <v>614</v>
      </c>
      <c r="CN1349" s="510">
        <v>813661</v>
      </c>
      <c r="CO1349" s="510">
        <v>1325</v>
      </c>
      <c r="CP1349" s="510">
        <v>2610</v>
      </c>
      <c r="CQ1349" s="510">
        <v>18134</v>
      </c>
      <c r="CR1349" s="510">
        <v>30077247</v>
      </c>
      <c r="CS1349" s="510">
        <v>1659</v>
      </c>
      <c r="CT1349" s="510">
        <v>3382</v>
      </c>
      <c r="CU1349" s="510">
        <v>791</v>
      </c>
      <c r="CV1349" s="510">
        <v>3400037</v>
      </c>
      <c r="CW1349" s="510">
        <v>4298</v>
      </c>
      <c r="CX1349" s="510">
        <v>9898</v>
      </c>
      <c r="CY1349" s="510">
        <v>82</v>
      </c>
      <c r="CZ1349" s="510">
        <v>601929</v>
      </c>
      <c r="DA1349" s="510">
        <v>7341</v>
      </c>
      <c r="DB1349" s="510">
        <v>17553</v>
      </c>
      <c r="DC1349" s="510">
        <v>1305</v>
      </c>
      <c r="DD1349" s="510">
        <v>9440182</v>
      </c>
      <c r="DE1349" s="510">
        <v>7234</v>
      </c>
      <c r="DF1349" s="510">
        <v>14995</v>
      </c>
      <c r="DG1349" s="510">
        <v>348</v>
      </c>
      <c r="DH1349" s="510">
        <v>2861902</v>
      </c>
      <c r="DI1349" s="510">
        <v>8224</v>
      </c>
      <c r="DJ1349" s="510">
        <v>16580</v>
      </c>
      <c r="DK1349" s="510">
        <v>57</v>
      </c>
      <c r="DL1349" s="510">
        <v>25712</v>
      </c>
      <c r="DM1349" s="510">
        <v>451</v>
      </c>
      <c r="DN1349" s="510">
        <v>729</v>
      </c>
      <c r="DO1349" s="510">
        <v>1771</v>
      </c>
      <c r="DP1349" s="510">
        <v>56608</v>
      </c>
      <c r="DQ1349" s="510">
        <v>32</v>
      </c>
      <c r="DR1349" s="510">
        <v>59</v>
      </c>
      <c r="DS1349" s="510">
        <v>0</v>
      </c>
      <c r="DT1349" s="510">
        <v>0</v>
      </c>
      <c r="DU1349" s="510" t="s">
        <v>152</v>
      </c>
      <c r="DV1349" s="510" t="s">
        <v>152</v>
      </c>
      <c r="DW1349" s="510">
        <v>0</v>
      </c>
      <c r="DX1349" s="510">
        <v>18432</v>
      </c>
      <c r="DY1349" s="510">
        <v>21701110</v>
      </c>
      <c r="DZ1349" s="510">
        <v>1177</v>
      </c>
      <c r="EA1349" s="510">
        <v>2039</v>
      </c>
      <c r="EB1349" s="510">
        <v>9222</v>
      </c>
      <c r="EC1349" s="510">
        <v>2353</v>
      </c>
      <c r="ED1349" s="510">
        <v>516</v>
      </c>
      <c r="EE1349" s="510">
        <v>3073485</v>
      </c>
      <c r="EF1349" s="510">
        <v>5073</v>
      </c>
      <c r="EG1349" s="510">
        <v>130</v>
      </c>
      <c r="EH1349" s="510">
        <v>12</v>
      </c>
      <c r="EI1349" s="510"/>
      <c r="EJ1349" s="479"/>
      <c r="EK1349" s="479"/>
      <c r="EL1349" s="479"/>
      <c r="EM1349" s="479"/>
      <c r="EN1349" s="479"/>
      <c r="EO1349" s="479"/>
      <c r="EP1349" s="479"/>
      <c r="EQ1349" s="479"/>
      <c r="ER1349" s="479"/>
      <c r="ES1349" s="479"/>
      <c r="ET1349" s="479"/>
      <c r="EU1349" s="479"/>
      <c r="EV1349" s="479"/>
      <c r="EW1349" s="479"/>
      <c r="EX1349" s="479"/>
      <c r="EY1349" s="479"/>
      <c r="EZ1349" s="476"/>
      <c r="FA1349" s="446">
        <f t="shared" si="2585"/>
        <v>6</v>
      </c>
      <c r="FB1349" s="417">
        <f t="shared" si="2567"/>
        <v>2024</v>
      </c>
      <c r="FC1349" s="448">
        <f t="shared" si="2568"/>
        <v>45444</v>
      </c>
      <c r="FD1349" s="449">
        <f t="shared" si="2569"/>
        <v>30</v>
      </c>
      <c r="FE1349" s="450"/>
      <c r="FF1349" s="451">
        <f t="shared" si="2598"/>
        <v>0.60340715502555364</v>
      </c>
      <c r="FG1349" s="450"/>
      <c r="FH1349" s="452">
        <f t="shared" si="2586"/>
        <v>2.1344086021505375</v>
      </c>
      <c r="FI1349" s="452">
        <f t="shared" si="2587"/>
        <v>1.5521821631878558</v>
      </c>
      <c r="FJ1349" s="452">
        <f t="shared" si="2588"/>
        <v>2.1104294478527605</v>
      </c>
      <c r="FK1349" s="452">
        <f t="shared" si="2589"/>
        <v>1.5547034764826175</v>
      </c>
      <c r="FL1349" s="452">
        <f t="shared" si="2590"/>
        <v>1.3119889053608149</v>
      </c>
      <c r="FM1349" s="452">
        <f t="shared" si="2591"/>
        <v>1.0786667304289608</v>
      </c>
      <c r="FN1349" s="452">
        <f t="shared" si="2592"/>
        <v>1.510590100804168</v>
      </c>
      <c r="FO1349" s="452">
        <f t="shared" si="2593"/>
        <v>1.0650130252576735</v>
      </c>
      <c r="FP1349" s="452">
        <f t="shared" si="2594"/>
        <v>1.8112449799196788</v>
      </c>
      <c r="FQ1349" s="452">
        <f t="shared" si="2595"/>
        <v>1.0301204819277108</v>
      </c>
      <c r="FR1349" s="453"/>
      <c r="FS1349" s="446">
        <f t="shared" si="2597"/>
        <v>0</v>
      </c>
      <c r="FT1349" s="446">
        <f t="shared" si="2597"/>
        <v>0</v>
      </c>
      <c r="FU1349" s="446">
        <f t="shared" si="2597"/>
        <v>133368</v>
      </c>
      <c r="FV1349" s="446">
        <f t="shared" si="2597"/>
        <v>1200312</v>
      </c>
      <c r="FW1349" s="446">
        <f t="shared" si="2597"/>
        <v>2232372</v>
      </c>
      <c r="FX1349" s="446">
        <f t="shared" si="2597"/>
        <v>1535460</v>
      </c>
      <c r="FY1349" s="446">
        <f t="shared" si="2597"/>
        <v>69069033</v>
      </c>
      <c r="FZ1349" s="446">
        <f t="shared" si="2597"/>
        <v>82250964</v>
      </c>
      <c r="GA1349" s="446">
        <f t="shared" si="2597"/>
        <v>5195136</v>
      </c>
      <c r="GB1349" s="446">
        <f t="shared" si="2599"/>
        <v>29179332</v>
      </c>
      <c r="GC1349" s="446">
        <f t="shared" si="2599"/>
        <v>4562856</v>
      </c>
      <c r="GD1349" s="446">
        <f t="shared" ref="GD1349:GM1358" si="2600">IFERROR(HLOOKUP(GD$1,$H$5:$HA$10112,MATCH($A1349,$A$5:$A$10112,0),0)*HLOOKUP(GD$2,$H$5:$HA$10112,MATCH($A1349,$A$5:$A$10112,0),0),"-")</f>
        <v>50559</v>
      </c>
      <c r="GE1349" s="446">
        <f t="shared" si="2600"/>
        <v>31640</v>
      </c>
      <c r="GF1349" s="446">
        <f t="shared" si="2600"/>
        <v>2146496</v>
      </c>
      <c r="GG1349" s="446">
        <f t="shared" si="2600"/>
        <v>5855241</v>
      </c>
      <c r="GH1349" s="446">
        <f t="shared" si="2600"/>
        <v>1602540</v>
      </c>
      <c r="GI1349" s="446">
        <f t="shared" si="2600"/>
        <v>61329188</v>
      </c>
      <c r="GJ1349" s="446">
        <f t="shared" si="2600"/>
        <v>7829318</v>
      </c>
      <c r="GK1349" s="446">
        <f t="shared" si="2600"/>
        <v>1439346</v>
      </c>
      <c r="GL1349" s="446">
        <f t="shared" si="2600"/>
        <v>19568475</v>
      </c>
      <c r="GM1349" s="446">
        <f t="shared" si="2600"/>
        <v>5769840</v>
      </c>
      <c r="GN1349" s="446" t="str">
        <f t="shared" si="2571"/>
        <v>-</v>
      </c>
      <c r="GO1349" s="446">
        <f t="shared" ref="GO1349:GQ1368" si="2601">IFERROR(HLOOKUP(GO$1,$H$5:$HA$10112,MATCH($A1349,$A$5:$A$10112,0),0)*HLOOKUP(GO$2,$H$5:$HA$10112,MATCH($A1349,$A$5:$A$10112,0),0),"-")</f>
        <v>41553</v>
      </c>
      <c r="GP1349" s="446">
        <f t="shared" si="2601"/>
        <v>104489</v>
      </c>
      <c r="GQ1349" s="446">
        <f t="shared" si="2601"/>
        <v>37582848</v>
      </c>
      <c r="GR1349" s="446"/>
      <c r="GS1349" s="446"/>
      <c r="GT1349" s="446"/>
      <c r="GU1349" s="446"/>
      <c r="GV1349" s="416"/>
    </row>
    <row r="1350" spans="1:204" ht="9.75" customHeight="1" x14ac:dyDescent="0.2">
      <c r="A1350" s="417" t="str">
        <f t="shared" si="2577"/>
        <v>2024-25JUNERX7</v>
      </c>
      <c r="B1350" s="458" t="str">
        <f t="shared" ref="B1350:B1413" si="2602">IF($FA1350=4,LEFT($B1339,4)+1&amp;-1-RIGHT($B1339,2),$B1339)</f>
        <v>2024-25</v>
      </c>
      <c r="C1350" s="402" t="s">
        <v>671</v>
      </c>
      <c r="D1350" s="458" t="str">
        <f t="shared" si="2582"/>
        <v>Y62</v>
      </c>
      <c r="E1350" s="458" t="str">
        <f t="shared" si="2583"/>
        <v>North West</v>
      </c>
      <c r="F1350" s="478" t="s">
        <v>449</v>
      </c>
      <c r="G1350" s="478" t="s">
        <v>691</v>
      </c>
      <c r="H1350" s="510">
        <v>127555</v>
      </c>
      <c r="I1350" s="510">
        <v>95478</v>
      </c>
      <c r="J1350" s="510">
        <v>107311</v>
      </c>
      <c r="K1350" s="510">
        <v>1</v>
      </c>
      <c r="L1350" s="510">
        <v>0</v>
      </c>
      <c r="M1350" s="510">
        <v>0</v>
      </c>
      <c r="N1350" s="510">
        <v>0</v>
      </c>
      <c r="O1350" s="510">
        <v>39</v>
      </c>
      <c r="P1350" s="510">
        <v>488</v>
      </c>
      <c r="Q1350" s="510">
        <v>151</v>
      </c>
      <c r="R1350" s="510">
        <v>814</v>
      </c>
      <c r="S1350" s="510">
        <v>91317</v>
      </c>
      <c r="T1350" s="510">
        <v>9643</v>
      </c>
      <c r="U1350" s="510">
        <v>6223</v>
      </c>
      <c r="V1350" s="510">
        <v>48184</v>
      </c>
      <c r="W1350" s="510">
        <v>14939</v>
      </c>
      <c r="X1350" s="510">
        <v>1025</v>
      </c>
      <c r="Y1350" s="510">
        <v>4471746</v>
      </c>
      <c r="Z1350" s="510">
        <v>464</v>
      </c>
      <c r="AA1350" s="510">
        <v>794</v>
      </c>
      <c r="AB1350" s="510">
        <v>3626739</v>
      </c>
      <c r="AC1350" s="510">
        <v>583</v>
      </c>
      <c r="AD1350" s="510">
        <v>1010</v>
      </c>
      <c r="AE1350" s="510">
        <v>77743428</v>
      </c>
      <c r="AF1350" s="510">
        <v>1613</v>
      </c>
      <c r="AG1350" s="510">
        <v>3182</v>
      </c>
      <c r="AH1350" s="510">
        <v>109876575</v>
      </c>
      <c r="AI1350" s="510">
        <v>7355</v>
      </c>
      <c r="AJ1350" s="510">
        <v>16855</v>
      </c>
      <c r="AK1350" s="510">
        <v>7309516</v>
      </c>
      <c r="AL1350" s="510">
        <v>7131</v>
      </c>
      <c r="AM1350" s="510">
        <v>16655</v>
      </c>
      <c r="AN1350" s="510">
        <v>1552</v>
      </c>
      <c r="AO1350" s="510">
        <v>4447</v>
      </c>
      <c r="AP1350" s="510">
        <v>2614</v>
      </c>
      <c r="AQ1350" s="510">
        <v>8592440</v>
      </c>
      <c r="AR1350" s="510">
        <v>3287</v>
      </c>
      <c r="AS1350" s="510">
        <v>7888</v>
      </c>
      <c r="AT1350" s="510">
        <v>12587</v>
      </c>
      <c r="AU1350" s="510">
        <v>1019</v>
      </c>
      <c r="AV1350" s="510">
        <v>6414</v>
      </c>
      <c r="AW1350" s="510">
        <v>83</v>
      </c>
      <c r="AX1350" s="510">
        <v>790</v>
      </c>
      <c r="AY1350" s="510">
        <v>4364</v>
      </c>
      <c r="AZ1350" s="510">
        <v>3</v>
      </c>
      <c r="BA1350" s="510">
        <v>8772</v>
      </c>
      <c r="BB1350" s="510">
        <v>27976244</v>
      </c>
      <c r="BC1350" s="510">
        <v>3189</v>
      </c>
      <c r="BD1350" s="510">
        <v>8297</v>
      </c>
      <c r="BE1350" s="510">
        <v>656</v>
      </c>
      <c r="BF1350" s="510">
        <v>3043</v>
      </c>
      <c r="BG1350" s="510">
        <v>3996</v>
      </c>
      <c r="BH1350" s="510">
        <v>1077</v>
      </c>
      <c r="BI1350" s="510">
        <v>47160</v>
      </c>
      <c r="BJ1350" s="510">
        <v>5795</v>
      </c>
      <c r="BK1350" s="510">
        <v>25775</v>
      </c>
      <c r="BL1350" s="510">
        <v>78730</v>
      </c>
      <c r="BM1350" s="510">
        <v>18904</v>
      </c>
      <c r="BN1350" s="510">
        <v>15420</v>
      </c>
      <c r="BO1350" s="510">
        <v>12149</v>
      </c>
      <c r="BP1350" s="510">
        <v>10041</v>
      </c>
      <c r="BQ1350" s="510">
        <v>61562</v>
      </c>
      <c r="BR1350" s="510">
        <v>50456</v>
      </c>
      <c r="BS1350" s="510">
        <v>23991</v>
      </c>
      <c r="BT1350" s="510">
        <v>15572</v>
      </c>
      <c r="BU1350" s="510">
        <v>1667</v>
      </c>
      <c r="BV1350" s="510">
        <v>1066</v>
      </c>
      <c r="BW1350" s="510">
        <v>180</v>
      </c>
      <c r="BX1350" s="510">
        <v>98893</v>
      </c>
      <c r="BY1350" s="510">
        <v>549</v>
      </c>
      <c r="BZ1350" s="510">
        <v>880</v>
      </c>
      <c r="CA1350" s="510">
        <v>97</v>
      </c>
      <c r="CB1350" s="510">
        <v>42929</v>
      </c>
      <c r="CC1350" s="510">
        <v>443</v>
      </c>
      <c r="CD1350" s="510">
        <v>836</v>
      </c>
      <c r="CE1350" s="510">
        <v>9366</v>
      </c>
      <c r="CF1350" s="510">
        <v>4329924</v>
      </c>
      <c r="CG1350" s="510">
        <v>462</v>
      </c>
      <c r="CH1350" s="510">
        <v>792</v>
      </c>
      <c r="CI1350" s="510">
        <v>5170</v>
      </c>
      <c r="CJ1350" s="510">
        <v>8495512</v>
      </c>
      <c r="CK1350" s="510">
        <v>1643</v>
      </c>
      <c r="CL1350" s="510">
        <v>3324</v>
      </c>
      <c r="CM1350" s="510">
        <v>2448</v>
      </c>
      <c r="CN1350" s="510">
        <v>3668976</v>
      </c>
      <c r="CO1350" s="510">
        <v>1499</v>
      </c>
      <c r="CP1350" s="510">
        <v>3208</v>
      </c>
      <c r="CQ1350" s="510">
        <v>40566</v>
      </c>
      <c r="CR1350" s="510">
        <v>65578940</v>
      </c>
      <c r="CS1350" s="510">
        <v>1617</v>
      </c>
      <c r="CT1350" s="510">
        <v>3162</v>
      </c>
      <c r="CU1350" s="510">
        <v>1966</v>
      </c>
      <c r="CV1350" s="510">
        <v>13960133</v>
      </c>
      <c r="CW1350" s="510">
        <v>7101</v>
      </c>
      <c r="CX1350" s="510">
        <v>15753</v>
      </c>
      <c r="CY1350" s="510">
        <v>1231</v>
      </c>
      <c r="CZ1350" s="510">
        <v>8187417</v>
      </c>
      <c r="DA1350" s="510">
        <v>6651</v>
      </c>
      <c r="DB1350" s="510">
        <v>15948</v>
      </c>
      <c r="DC1350" s="510">
        <v>1335</v>
      </c>
      <c r="DD1350" s="510">
        <v>15317713</v>
      </c>
      <c r="DE1350" s="510">
        <v>11474</v>
      </c>
      <c r="DF1350" s="510">
        <v>25612</v>
      </c>
      <c r="DG1350" s="510">
        <v>407</v>
      </c>
      <c r="DH1350" s="510">
        <v>6962079</v>
      </c>
      <c r="DI1350" s="510">
        <v>17106</v>
      </c>
      <c r="DJ1350" s="510">
        <v>45579</v>
      </c>
      <c r="DK1350" s="510">
        <v>300</v>
      </c>
      <c r="DL1350" s="510">
        <v>92494</v>
      </c>
      <c r="DM1350" s="510">
        <v>308</v>
      </c>
      <c r="DN1350" s="510">
        <v>509</v>
      </c>
      <c r="DO1350" s="510">
        <v>5392</v>
      </c>
      <c r="DP1350" s="510">
        <v>182524</v>
      </c>
      <c r="DQ1350" s="510">
        <v>34</v>
      </c>
      <c r="DR1350" s="510">
        <v>59</v>
      </c>
      <c r="DS1350" s="510">
        <v>90</v>
      </c>
      <c r="DT1350" s="510">
        <v>135742</v>
      </c>
      <c r="DU1350" s="510">
        <v>1508</v>
      </c>
      <c r="DV1350" s="510">
        <v>3059</v>
      </c>
      <c r="DW1350" s="510">
        <v>72</v>
      </c>
      <c r="DX1350" s="510">
        <v>49372</v>
      </c>
      <c r="DY1350" s="510">
        <v>90616504</v>
      </c>
      <c r="DZ1350" s="510">
        <v>1835</v>
      </c>
      <c r="EA1350" s="510">
        <v>3312</v>
      </c>
      <c r="EB1350" s="510">
        <v>35663</v>
      </c>
      <c r="EC1350" s="510">
        <v>15386</v>
      </c>
      <c r="ED1350" s="510">
        <v>4197</v>
      </c>
      <c r="EE1350" s="510">
        <v>27691679</v>
      </c>
      <c r="EF1350" s="510">
        <v>4166</v>
      </c>
      <c r="EG1350" s="510">
        <v>132</v>
      </c>
      <c r="EH1350" s="510">
        <v>43</v>
      </c>
      <c r="EI1350" s="510"/>
      <c r="EJ1350" s="479"/>
      <c r="EK1350" s="479"/>
      <c r="EL1350" s="479"/>
      <c r="EM1350" s="479"/>
      <c r="EN1350" s="479"/>
      <c r="EO1350" s="479"/>
      <c r="EP1350" s="479"/>
      <c r="EQ1350" s="479"/>
      <c r="ER1350" s="479"/>
      <c r="ES1350" s="479"/>
      <c r="ET1350" s="479"/>
      <c r="EU1350" s="479"/>
      <c r="EV1350" s="479"/>
      <c r="EW1350" s="479"/>
      <c r="EX1350" s="479"/>
      <c r="EY1350" s="479"/>
      <c r="EZ1350" s="476"/>
      <c r="FA1350" s="446">
        <f t="shared" si="2585"/>
        <v>6</v>
      </c>
      <c r="FB1350" s="417">
        <f t="shared" si="2567"/>
        <v>2024</v>
      </c>
      <c r="FC1350" s="448">
        <f t="shared" si="2568"/>
        <v>45444</v>
      </c>
      <c r="FD1350" s="449">
        <f t="shared" si="2569"/>
        <v>30</v>
      </c>
      <c r="FE1350" s="450"/>
      <c r="FF1350" s="451">
        <f t="shared" si="2598"/>
        <v>0.58896777717094484</v>
      </c>
      <c r="FG1350" s="450"/>
      <c r="FH1350" s="452">
        <f t="shared" si="2586"/>
        <v>1.9603857720626361</v>
      </c>
      <c r="FI1350" s="452">
        <f t="shared" si="2587"/>
        <v>1.5990874209270973</v>
      </c>
      <c r="FJ1350" s="452">
        <f t="shared" si="2588"/>
        <v>1.9522738229149927</v>
      </c>
      <c r="FK1350" s="452">
        <f t="shared" si="2589"/>
        <v>1.613530451550699</v>
      </c>
      <c r="FL1350" s="452">
        <f t="shared" si="2590"/>
        <v>1.277644031213681</v>
      </c>
      <c r="FM1350" s="452">
        <f t="shared" si="2591"/>
        <v>1.0471525817698821</v>
      </c>
      <c r="FN1350" s="452">
        <f t="shared" si="2592"/>
        <v>1.6059307851931186</v>
      </c>
      <c r="FO1350" s="452">
        <f t="shared" si="2593"/>
        <v>1.0423723140772474</v>
      </c>
      <c r="FP1350" s="452">
        <f t="shared" si="2594"/>
        <v>1.626341463414634</v>
      </c>
      <c r="FQ1350" s="452">
        <f t="shared" si="2595"/>
        <v>1.04</v>
      </c>
      <c r="FR1350" s="453"/>
      <c r="FS1350" s="446">
        <f t="shared" si="2597"/>
        <v>0</v>
      </c>
      <c r="FT1350" s="446">
        <f t="shared" si="2597"/>
        <v>0</v>
      </c>
      <c r="FU1350" s="446">
        <f t="shared" si="2597"/>
        <v>0</v>
      </c>
      <c r="FV1350" s="446">
        <f t="shared" si="2597"/>
        <v>3723642</v>
      </c>
      <c r="FW1350" s="446">
        <f t="shared" si="2597"/>
        <v>7656542</v>
      </c>
      <c r="FX1350" s="446">
        <f t="shared" si="2597"/>
        <v>6285230</v>
      </c>
      <c r="FY1350" s="446">
        <f t="shared" si="2597"/>
        <v>153321488</v>
      </c>
      <c r="FZ1350" s="446">
        <f t="shared" si="2597"/>
        <v>251796845</v>
      </c>
      <c r="GA1350" s="446">
        <f t="shared" si="2597"/>
        <v>17071375</v>
      </c>
      <c r="GB1350" s="446">
        <f t="shared" si="2599"/>
        <v>72781284</v>
      </c>
      <c r="GC1350" s="446">
        <f t="shared" si="2599"/>
        <v>20619232</v>
      </c>
      <c r="GD1350" s="446">
        <f t="shared" si="2600"/>
        <v>158400</v>
      </c>
      <c r="GE1350" s="446">
        <f t="shared" si="2600"/>
        <v>81092</v>
      </c>
      <c r="GF1350" s="446">
        <f t="shared" si="2600"/>
        <v>7417872</v>
      </c>
      <c r="GG1350" s="446">
        <f t="shared" si="2600"/>
        <v>17185080</v>
      </c>
      <c r="GH1350" s="446">
        <f t="shared" si="2600"/>
        <v>7853184</v>
      </c>
      <c r="GI1350" s="446">
        <f t="shared" si="2600"/>
        <v>128269692</v>
      </c>
      <c r="GJ1350" s="446">
        <f t="shared" si="2600"/>
        <v>30970398</v>
      </c>
      <c r="GK1350" s="446">
        <f t="shared" si="2600"/>
        <v>19631988</v>
      </c>
      <c r="GL1350" s="446">
        <f t="shared" si="2600"/>
        <v>34192020</v>
      </c>
      <c r="GM1350" s="446">
        <f t="shared" si="2600"/>
        <v>18550653</v>
      </c>
      <c r="GN1350" s="446">
        <f t="shared" si="2571"/>
        <v>275310</v>
      </c>
      <c r="GO1350" s="446">
        <f t="shared" si="2601"/>
        <v>152700</v>
      </c>
      <c r="GP1350" s="446">
        <f t="shared" si="2601"/>
        <v>318128</v>
      </c>
      <c r="GQ1350" s="446">
        <f t="shared" si="2601"/>
        <v>163520064</v>
      </c>
      <c r="GR1350" s="446"/>
      <c r="GS1350" s="446"/>
      <c r="GT1350" s="446"/>
      <c r="GU1350" s="446"/>
      <c r="GV1350" s="416"/>
    </row>
    <row r="1351" spans="1:204" ht="9.75" customHeight="1" x14ac:dyDescent="0.2">
      <c r="A1351" s="417" t="str">
        <f t="shared" si="2577"/>
        <v>2024-25JUNERYE</v>
      </c>
      <c r="B1351" s="458" t="str">
        <f t="shared" si="2602"/>
        <v>2024-25</v>
      </c>
      <c r="C1351" s="402" t="s">
        <v>671</v>
      </c>
      <c r="D1351" s="458" t="str">
        <f t="shared" si="2582"/>
        <v>Y59</v>
      </c>
      <c r="E1351" s="458" t="str">
        <f t="shared" si="2583"/>
        <v>South East</v>
      </c>
      <c r="F1351" s="478" t="s">
        <v>456</v>
      </c>
      <c r="G1351" s="478" t="s">
        <v>692</v>
      </c>
      <c r="H1351" s="510">
        <v>83756</v>
      </c>
      <c r="I1351" s="510">
        <v>49831</v>
      </c>
      <c r="J1351" s="510">
        <v>695864</v>
      </c>
      <c r="K1351" s="510">
        <v>14</v>
      </c>
      <c r="L1351" s="510">
        <v>1</v>
      </c>
      <c r="M1351" s="510">
        <v>54</v>
      </c>
      <c r="N1351" s="510">
        <v>97</v>
      </c>
      <c r="O1351" s="510">
        <v>176</v>
      </c>
      <c r="P1351" s="510">
        <v>241</v>
      </c>
      <c r="Q1351" s="510">
        <v>19</v>
      </c>
      <c r="R1351" s="510">
        <v>208</v>
      </c>
      <c r="S1351" s="510">
        <v>50816</v>
      </c>
      <c r="T1351" s="510">
        <v>3761</v>
      </c>
      <c r="U1351" s="510">
        <v>2382</v>
      </c>
      <c r="V1351" s="510">
        <v>24765</v>
      </c>
      <c r="W1351" s="510">
        <v>12800</v>
      </c>
      <c r="X1351" s="510">
        <v>564</v>
      </c>
      <c r="Y1351" s="510">
        <v>2050651</v>
      </c>
      <c r="Z1351" s="510">
        <v>545</v>
      </c>
      <c r="AA1351" s="510">
        <v>1004</v>
      </c>
      <c r="AB1351" s="510">
        <v>1505052</v>
      </c>
      <c r="AC1351" s="510">
        <v>632</v>
      </c>
      <c r="AD1351" s="510">
        <v>1170</v>
      </c>
      <c r="AE1351" s="510">
        <v>44329707</v>
      </c>
      <c r="AF1351" s="510">
        <v>1790</v>
      </c>
      <c r="AG1351" s="510">
        <v>3508</v>
      </c>
      <c r="AH1351" s="510">
        <v>107494819</v>
      </c>
      <c r="AI1351" s="510">
        <v>8398</v>
      </c>
      <c r="AJ1351" s="510">
        <v>18333</v>
      </c>
      <c r="AK1351" s="510">
        <v>6237852</v>
      </c>
      <c r="AL1351" s="510">
        <v>11060</v>
      </c>
      <c r="AM1351" s="510">
        <v>23633</v>
      </c>
      <c r="AN1351" s="510">
        <v>46</v>
      </c>
      <c r="AO1351" s="510">
        <v>2315</v>
      </c>
      <c r="AP1351" s="510">
        <v>329</v>
      </c>
      <c r="AQ1351" s="510">
        <v>709163</v>
      </c>
      <c r="AR1351" s="510">
        <v>2156</v>
      </c>
      <c r="AS1351" s="510">
        <v>3997</v>
      </c>
      <c r="AT1351" s="510">
        <v>6639</v>
      </c>
      <c r="AU1351" s="510">
        <v>182</v>
      </c>
      <c r="AV1351" s="510">
        <v>877</v>
      </c>
      <c r="AW1351" s="510">
        <v>804</v>
      </c>
      <c r="AX1351" s="510">
        <v>607</v>
      </c>
      <c r="AY1351" s="510">
        <v>4973</v>
      </c>
      <c r="AZ1351" s="510">
        <v>1146</v>
      </c>
      <c r="BA1351" s="510">
        <v>984</v>
      </c>
      <c r="BB1351" s="510">
        <v>2034182</v>
      </c>
      <c r="BC1351" s="510">
        <v>2067</v>
      </c>
      <c r="BD1351" s="510">
        <v>4078</v>
      </c>
      <c r="BE1351" s="510">
        <v>62</v>
      </c>
      <c r="BF1351" s="510">
        <v>409</v>
      </c>
      <c r="BG1351" s="510">
        <v>374</v>
      </c>
      <c r="BH1351" s="510">
        <v>139</v>
      </c>
      <c r="BI1351" s="510">
        <v>25016</v>
      </c>
      <c r="BJ1351" s="510">
        <v>2318</v>
      </c>
      <c r="BK1351" s="510">
        <v>16843</v>
      </c>
      <c r="BL1351" s="510">
        <v>44177</v>
      </c>
      <c r="BM1351" s="510">
        <v>7524</v>
      </c>
      <c r="BN1351" s="510">
        <v>5672</v>
      </c>
      <c r="BO1351" s="510">
        <v>4688</v>
      </c>
      <c r="BP1351" s="510">
        <v>3554</v>
      </c>
      <c r="BQ1351" s="510">
        <v>32586</v>
      </c>
      <c r="BR1351" s="510">
        <v>26458</v>
      </c>
      <c r="BS1351" s="510">
        <v>20800</v>
      </c>
      <c r="BT1351" s="510">
        <v>14245</v>
      </c>
      <c r="BU1351" s="510">
        <v>965</v>
      </c>
      <c r="BV1351" s="510">
        <v>670</v>
      </c>
      <c r="BW1351" s="510">
        <v>186</v>
      </c>
      <c r="BX1351" s="510">
        <v>127858</v>
      </c>
      <c r="BY1351" s="510">
        <v>687</v>
      </c>
      <c r="BZ1351" s="510">
        <v>1278</v>
      </c>
      <c r="CA1351" s="510">
        <v>80</v>
      </c>
      <c r="CB1351" s="510">
        <v>45143</v>
      </c>
      <c r="CC1351" s="510">
        <v>564</v>
      </c>
      <c r="CD1351" s="510">
        <v>1112</v>
      </c>
      <c r="CE1351" s="510">
        <v>3495</v>
      </c>
      <c r="CF1351" s="510">
        <v>1877650</v>
      </c>
      <c r="CG1351" s="510">
        <v>537</v>
      </c>
      <c r="CH1351" s="510">
        <v>980</v>
      </c>
      <c r="CI1351" s="510">
        <v>1880</v>
      </c>
      <c r="CJ1351" s="510">
        <v>3426390</v>
      </c>
      <c r="CK1351" s="510">
        <v>1823</v>
      </c>
      <c r="CL1351" s="510">
        <v>3576</v>
      </c>
      <c r="CM1351" s="510">
        <v>462</v>
      </c>
      <c r="CN1351" s="510">
        <v>738496</v>
      </c>
      <c r="CO1351" s="510">
        <v>1598</v>
      </c>
      <c r="CP1351" s="510">
        <v>3086</v>
      </c>
      <c r="CQ1351" s="510">
        <v>22423</v>
      </c>
      <c r="CR1351" s="510">
        <v>40164821</v>
      </c>
      <c r="CS1351" s="510">
        <v>1791</v>
      </c>
      <c r="CT1351" s="510">
        <v>3515</v>
      </c>
      <c r="CU1351" s="510">
        <v>1964</v>
      </c>
      <c r="CV1351" s="510">
        <v>11732863</v>
      </c>
      <c r="CW1351" s="510">
        <v>5974</v>
      </c>
      <c r="CX1351" s="510">
        <v>10910</v>
      </c>
      <c r="CY1351" s="510">
        <v>778</v>
      </c>
      <c r="CZ1351" s="510">
        <v>3986347</v>
      </c>
      <c r="DA1351" s="510">
        <v>5124</v>
      </c>
      <c r="DB1351" s="510">
        <v>9500</v>
      </c>
      <c r="DC1351" s="510">
        <v>184</v>
      </c>
      <c r="DD1351" s="510">
        <v>3111709</v>
      </c>
      <c r="DE1351" s="510">
        <v>16911</v>
      </c>
      <c r="DF1351" s="510">
        <v>27820</v>
      </c>
      <c r="DG1351" s="510">
        <v>75</v>
      </c>
      <c r="DH1351" s="510">
        <v>734152</v>
      </c>
      <c r="DI1351" s="510">
        <v>9789</v>
      </c>
      <c r="DJ1351" s="510">
        <v>20770</v>
      </c>
      <c r="DK1351" s="510">
        <v>210</v>
      </c>
      <c r="DL1351" s="510">
        <v>78752</v>
      </c>
      <c r="DM1351" s="510">
        <v>375</v>
      </c>
      <c r="DN1351" s="510">
        <v>609</v>
      </c>
      <c r="DO1351" s="510">
        <v>2243</v>
      </c>
      <c r="DP1351" s="510">
        <v>103757</v>
      </c>
      <c r="DQ1351" s="510">
        <v>46</v>
      </c>
      <c r="DR1351" s="510">
        <v>99</v>
      </c>
      <c r="DS1351" s="510">
        <v>48</v>
      </c>
      <c r="DT1351" s="510">
        <v>202963</v>
      </c>
      <c r="DU1351" s="510">
        <v>4228</v>
      </c>
      <c r="DV1351" s="510">
        <v>8688</v>
      </c>
      <c r="DW1351" s="510">
        <v>44</v>
      </c>
      <c r="DX1351" s="510">
        <v>28106</v>
      </c>
      <c r="DY1351" s="510">
        <v>39575993</v>
      </c>
      <c r="DZ1351" s="510">
        <v>1408</v>
      </c>
      <c r="EA1351" s="510">
        <v>2399</v>
      </c>
      <c r="EB1351" s="510">
        <v>15646</v>
      </c>
      <c r="EC1351" s="510">
        <v>4796</v>
      </c>
      <c r="ED1351" s="510">
        <v>1389</v>
      </c>
      <c r="EE1351" s="510">
        <v>9527075</v>
      </c>
      <c r="EF1351" s="510">
        <v>395</v>
      </c>
      <c r="EG1351" s="510">
        <v>72</v>
      </c>
      <c r="EH1351" s="510">
        <v>1447</v>
      </c>
      <c r="EI1351" s="510"/>
      <c r="EJ1351" s="479"/>
      <c r="EK1351" s="479"/>
      <c r="EL1351" s="479"/>
      <c r="EM1351" s="479"/>
      <c r="EN1351" s="479"/>
      <c r="EO1351" s="479"/>
      <c r="EP1351" s="479"/>
      <c r="EQ1351" s="479"/>
      <c r="ER1351" s="479"/>
      <c r="ES1351" s="479"/>
      <c r="ET1351" s="479"/>
      <c r="EU1351" s="479"/>
      <c r="EV1351" s="479"/>
      <c r="EW1351" s="479"/>
      <c r="EX1351" s="479"/>
      <c r="EY1351" s="479"/>
      <c r="EZ1351" s="476"/>
      <c r="FA1351" s="482">
        <f t="shared" si="2585"/>
        <v>6</v>
      </c>
      <c r="FB1351" s="493">
        <f t="shared" si="2567"/>
        <v>2024</v>
      </c>
      <c r="FC1351" s="498">
        <f t="shared" si="2568"/>
        <v>45444</v>
      </c>
      <c r="FD1351" s="499">
        <f t="shared" si="2569"/>
        <v>30</v>
      </c>
      <c r="FE1351" s="450"/>
      <c r="FF1351" s="451">
        <f t="shared" si="2598"/>
        <v>0.63721590909090908</v>
      </c>
      <c r="FG1351" s="450"/>
      <c r="FH1351" s="452">
        <f t="shared" si="2586"/>
        <v>2.0005317734645041</v>
      </c>
      <c r="FI1351" s="452">
        <f t="shared" si="2587"/>
        <v>1.5081095453336879</v>
      </c>
      <c r="FJ1351" s="452">
        <f t="shared" si="2588"/>
        <v>1.9680940386230059</v>
      </c>
      <c r="FK1351" s="452">
        <f t="shared" si="2589"/>
        <v>1.4920235096557515</v>
      </c>
      <c r="FL1351" s="452">
        <f t="shared" si="2590"/>
        <v>1.315808600847971</v>
      </c>
      <c r="FM1351" s="452">
        <f t="shared" si="2591"/>
        <v>1.0683626085200888</v>
      </c>
      <c r="FN1351" s="452">
        <f t="shared" si="2592"/>
        <v>1.625</v>
      </c>
      <c r="FO1351" s="452">
        <f t="shared" si="2593"/>
        <v>1.1128906249999999</v>
      </c>
      <c r="FP1351" s="452">
        <f t="shared" si="2594"/>
        <v>1.7109929078014185</v>
      </c>
      <c r="FQ1351" s="452">
        <f t="shared" si="2595"/>
        <v>1.1879432624113475</v>
      </c>
      <c r="FR1351" s="453"/>
      <c r="FS1351" s="446">
        <f t="shared" si="2597"/>
        <v>49831</v>
      </c>
      <c r="FT1351" s="446">
        <f t="shared" si="2597"/>
        <v>2690874</v>
      </c>
      <c r="FU1351" s="446">
        <f t="shared" si="2597"/>
        <v>4833607</v>
      </c>
      <c r="FV1351" s="446">
        <f t="shared" si="2597"/>
        <v>8770256</v>
      </c>
      <c r="FW1351" s="446">
        <f t="shared" si="2597"/>
        <v>3776044</v>
      </c>
      <c r="FX1351" s="446">
        <f t="shared" si="2597"/>
        <v>2786940</v>
      </c>
      <c r="FY1351" s="446">
        <f t="shared" si="2597"/>
        <v>86875620</v>
      </c>
      <c r="FZ1351" s="446">
        <f t="shared" si="2597"/>
        <v>234662400</v>
      </c>
      <c r="GA1351" s="446">
        <f t="shared" si="2597"/>
        <v>13329012</v>
      </c>
      <c r="GB1351" s="446">
        <f t="shared" si="2599"/>
        <v>4012752</v>
      </c>
      <c r="GC1351" s="446">
        <f t="shared" si="2599"/>
        <v>1315013</v>
      </c>
      <c r="GD1351" s="446">
        <f t="shared" si="2600"/>
        <v>237708</v>
      </c>
      <c r="GE1351" s="446">
        <f t="shared" si="2600"/>
        <v>88960</v>
      </c>
      <c r="GF1351" s="446">
        <f t="shared" si="2600"/>
        <v>3425100</v>
      </c>
      <c r="GG1351" s="446">
        <f t="shared" si="2600"/>
        <v>6722880</v>
      </c>
      <c r="GH1351" s="446">
        <f t="shared" si="2600"/>
        <v>1425732</v>
      </c>
      <c r="GI1351" s="446">
        <f t="shared" si="2600"/>
        <v>78816845</v>
      </c>
      <c r="GJ1351" s="446">
        <f t="shared" si="2600"/>
        <v>21427240</v>
      </c>
      <c r="GK1351" s="446">
        <f t="shared" si="2600"/>
        <v>7391000</v>
      </c>
      <c r="GL1351" s="446">
        <f t="shared" si="2600"/>
        <v>5118880</v>
      </c>
      <c r="GM1351" s="446">
        <f t="shared" si="2600"/>
        <v>1557750</v>
      </c>
      <c r="GN1351" s="446">
        <f t="shared" si="2571"/>
        <v>417024</v>
      </c>
      <c r="GO1351" s="446">
        <f t="shared" si="2601"/>
        <v>127890</v>
      </c>
      <c r="GP1351" s="446">
        <f t="shared" si="2601"/>
        <v>222057</v>
      </c>
      <c r="GQ1351" s="446">
        <f t="shared" si="2601"/>
        <v>67426294</v>
      </c>
      <c r="GR1351" s="446"/>
      <c r="GS1351" s="446"/>
      <c r="GT1351" s="446"/>
      <c r="GU1351" s="446"/>
      <c r="GV1351" s="416"/>
    </row>
    <row r="1352" spans="1:204" ht="9.75" customHeight="1" x14ac:dyDescent="0.2">
      <c r="A1352" s="523" t="str">
        <f t="shared" si="2577"/>
        <v>2024-25JUNERYD</v>
      </c>
      <c r="B1352" s="524" t="str">
        <f t="shared" si="2602"/>
        <v>2024-25</v>
      </c>
      <c r="C1352" s="525" t="s">
        <v>671</v>
      </c>
      <c r="D1352" s="524" t="str">
        <f t="shared" si="2582"/>
        <v>Y59</v>
      </c>
      <c r="E1352" s="524" t="str">
        <f t="shared" si="2583"/>
        <v>South East</v>
      </c>
      <c r="F1352" s="526" t="s">
        <v>455</v>
      </c>
      <c r="G1352" s="526" t="s">
        <v>693</v>
      </c>
      <c r="H1352" s="527">
        <v>94779</v>
      </c>
      <c r="I1352" s="527">
        <v>76058</v>
      </c>
      <c r="J1352" s="527">
        <v>414848</v>
      </c>
      <c r="K1352" s="527">
        <v>5</v>
      </c>
      <c r="L1352" s="527">
        <v>1</v>
      </c>
      <c r="M1352" s="527">
        <v>2</v>
      </c>
      <c r="N1352" s="527">
        <v>35</v>
      </c>
      <c r="O1352" s="527">
        <v>102</v>
      </c>
      <c r="P1352" s="527">
        <v>252</v>
      </c>
      <c r="Q1352" s="527">
        <v>9</v>
      </c>
      <c r="R1352" s="527">
        <v>37</v>
      </c>
      <c r="S1352" s="527">
        <v>62325</v>
      </c>
      <c r="T1352" s="527">
        <v>4991</v>
      </c>
      <c r="U1352" s="527">
        <v>3097</v>
      </c>
      <c r="V1352" s="527">
        <v>33150</v>
      </c>
      <c r="W1352" s="527">
        <v>12806</v>
      </c>
      <c r="X1352" s="527">
        <v>500</v>
      </c>
      <c r="Y1352" s="527">
        <v>2515341</v>
      </c>
      <c r="Z1352" s="527">
        <v>504</v>
      </c>
      <c r="AA1352" s="527">
        <v>930</v>
      </c>
      <c r="AB1352" s="527">
        <v>1815573</v>
      </c>
      <c r="AC1352" s="527">
        <v>586</v>
      </c>
      <c r="AD1352" s="527">
        <v>1097</v>
      </c>
      <c r="AE1352" s="527">
        <v>59697821</v>
      </c>
      <c r="AF1352" s="527">
        <v>1801</v>
      </c>
      <c r="AG1352" s="527">
        <v>3711</v>
      </c>
      <c r="AH1352" s="527">
        <v>108315039</v>
      </c>
      <c r="AI1352" s="527">
        <v>8458</v>
      </c>
      <c r="AJ1352" s="527">
        <v>19644</v>
      </c>
      <c r="AK1352" s="527">
        <v>4647900</v>
      </c>
      <c r="AL1352" s="527">
        <v>9296</v>
      </c>
      <c r="AM1352" s="527">
        <v>22076</v>
      </c>
      <c r="AN1352" s="527">
        <v>0</v>
      </c>
      <c r="AO1352" s="527">
        <v>2907</v>
      </c>
      <c r="AP1352" s="527">
        <v>4167</v>
      </c>
      <c r="AQ1352" s="527">
        <v>28332120</v>
      </c>
      <c r="AR1352" s="527">
        <v>6799</v>
      </c>
      <c r="AS1352" s="527">
        <v>15465</v>
      </c>
      <c r="AT1352" s="527">
        <v>8442</v>
      </c>
      <c r="AU1352" s="527">
        <v>462</v>
      </c>
      <c r="AV1352" s="527">
        <v>2348</v>
      </c>
      <c r="AW1352" s="527">
        <v>2920</v>
      </c>
      <c r="AX1352" s="527">
        <v>533</v>
      </c>
      <c r="AY1352" s="527">
        <v>5099</v>
      </c>
      <c r="AZ1352" s="527">
        <v>1518</v>
      </c>
      <c r="BA1352" s="527">
        <v>10586</v>
      </c>
      <c r="BB1352" s="527">
        <v>35824099</v>
      </c>
      <c r="BC1352" s="527">
        <v>3384</v>
      </c>
      <c r="BD1352" s="527">
        <v>7454</v>
      </c>
      <c r="BE1352" s="527">
        <v>432</v>
      </c>
      <c r="BF1352" s="527">
        <v>2751</v>
      </c>
      <c r="BG1352" s="527">
        <v>5735</v>
      </c>
      <c r="BH1352" s="527">
        <v>1668</v>
      </c>
      <c r="BI1352" s="527">
        <v>33619</v>
      </c>
      <c r="BJ1352" s="527">
        <v>1256</v>
      </c>
      <c r="BK1352" s="527">
        <v>19008</v>
      </c>
      <c r="BL1352" s="527">
        <v>53883</v>
      </c>
      <c r="BM1352" s="527">
        <v>11928</v>
      </c>
      <c r="BN1352" s="527">
        <v>7733</v>
      </c>
      <c r="BO1352" s="527">
        <v>7355</v>
      </c>
      <c r="BP1352" s="527">
        <v>4843</v>
      </c>
      <c r="BQ1352" s="527">
        <v>46714</v>
      </c>
      <c r="BR1352" s="527">
        <v>34773</v>
      </c>
      <c r="BS1352" s="527">
        <v>24521</v>
      </c>
      <c r="BT1352" s="527">
        <v>13417</v>
      </c>
      <c r="BU1352" s="527">
        <v>876</v>
      </c>
      <c r="BV1352" s="527">
        <v>529</v>
      </c>
      <c r="BW1352" s="527">
        <v>82</v>
      </c>
      <c r="BX1352" s="527">
        <v>50702</v>
      </c>
      <c r="BY1352" s="527">
        <v>618</v>
      </c>
      <c r="BZ1352" s="527">
        <v>1035</v>
      </c>
      <c r="CA1352" s="527">
        <v>67</v>
      </c>
      <c r="CB1352" s="527">
        <v>39946</v>
      </c>
      <c r="CC1352" s="527">
        <v>596</v>
      </c>
      <c r="CD1352" s="527">
        <v>1230</v>
      </c>
      <c r="CE1352" s="527">
        <v>4842</v>
      </c>
      <c r="CF1352" s="527">
        <v>2424693</v>
      </c>
      <c r="CG1352" s="527">
        <v>501</v>
      </c>
      <c r="CH1352" s="527">
        <v>927</v>
      </c>
      <c r="CI1352" s="527">
        <v>2375</v>
      </c>
      <c r="CJ1352" s="527">
        <v>3720405</v>
      </c>
      <c r="CK1352" s="527">
        <v>1566</v>
      </c>
      <c r="CL1352" s="527">
        <v>3214</v>
      </c>
      <c r="CM1352" s="527">
        <v>1334</v>
      </c>
      <c r="CN1352" s="527">
        <v>2468010</v>
      </c>
      <c r="CO1352" s="527">
        <v>1850</v>
      </c>
      <c r="CP1352" s="527">
        <v>3774</v>
      </c>
      <c r="CQ1352" s="527">
        <v>29441</v>
      </c>
      <c r="CR1352" s="527">
        <v>53509406</v>
      </c>
      <c r="CS1352" s="527">
        <v>1818</v>
      </c>
      <c r="CT1352" s="527">
        <v>3745</v>
      </c>
      <c r="CU1352" s="527">
        <v>1069</v>
      </c>
      <c r="CV1352" s="527">
        <v>6756451</v>
      </c>
      <c r="CW1352" s="527">
        <v>6320</v>
      </c>
      <c r="CX1352" s="527">
        <v>13745</v>
      </c>
      <c r="CY1352" s="527">
        <v>536</v>
      </c>
      <c r="CZ1352" s="527">
        <v>4014910</v>
      </c>
      <c r="DA1352" s="527">
        <v>7491</v>
      </c>
      <c r="DB1352" s="527">
        <v>15165</v>
      </c>
      <c r="DC1352" s="527">
        <v>840</v>
      </c>
      <c r="DD1352" s="527">
        <v>7817614</v>
      </c>
      <c r="DE1352" s="527">
        <v>9307</v>
      </c>
      <c r="DF1352" s="527">
        <v>21148</v>
      </c>
      <c r="DG1352" s="527">
        <v>116</v>
      </c>
      <c r="DH1352" s="527">
        <v>1009031</v>
      </c>
      <c r="DI1352" s="527">
        <v>8699</v>
      </c>
      <c r="DJ1352" s="527">
        <v>24396</v>
      </c>
      <c r="DK1352" s="527">
        <v>4</v>
      </c>
      <c r="DL1352" s="527">
        <v>1103</v>
      </c>
      <c r="DM1352" s="527">
        <v>276</v>
      </c>
      <c r="DN1352" s="527">
        <v>508</v>
      </c>
      <c r="DO1352" s="527">
        <v>3102</v>
      </c>
      <c r="DP1352" s="527">
        <v>176475</v>
      </c>
      <c r="DQ1352" s="527">
        <v>57</v>
      </c>
      <c r="DR1352" s="527">
        <v>69</v>
      </c>
      <c r="DS1352" s="527">
        <v>43</v>
      </c>
      <c r="DT1352" s="527">
        <v>69363</v>
      </c>
      <c r="DU1352" s="527">
        <v>1613</v>
      </c>
      <c r="DV1352" s="527">
        <v>3176</v>
      </c>
      <c r="DW1352" s="527">
        <v>36</v>
      </c>
      <c r="DX1352" s="527">
        <v>33383</v>
      </c>
      <c r="DY1352" s="527">
        <v>37323291</v>
      </c>
      <c r="DZ1352" s="527">
        <v>1118</v>
      </c>
      <c r="EA1352" s="527">
        <v>1941</v>
      </c>
      <c r="EB1352" s="527">
        <v>17704</v>
      </c>
      <c r="EC1352" s="527">
        <v>4014</v>
      </c>
      <c r="ED1352" s="527">
        <v>508</v>
      </c>
      <c r="EE1352" s="527">
        <v>3454637</v>
      </c>
      <c r="EF1352" s="527">
        <v>2290</v>
      </c>
      <c r="EG1352" s="527">
        <v>123</v>
      </c>
      <c r="EH1352" s="527">
        <v>62</v>
      </c>
      <c r="EI1352" s="527"/>
      <c r="EJ1352" s="528"/>
      <c r="EK1352" s="528"/>
      <c r="EL1352" s="528"/>
      <c r="EM1352" s="528"/>
      <c r="EN1352" s="528"/>
      <c r="EO1352" s="528"/>
      <c r="EP1352" s="528"/>
      <c r="EQ1352" s="528"/>
      <c r="ER1352" s="528"/>
      <c r="ES1352" s="528"/>
      <c r="ET1352" s="528"/>
      <c r="EU1352" s="528"/>
      <c r="EV1352" s="528"/>
      <c r="EW1352" s="528"/>
      <c r="EX1352" s="528"/>
      <c r="EY1352" s="528"/>
      <c r="EZ1352" s="529"/>
      <c r="FA1352" s="446">
        <f t="shared" si="2585"/>
        <v>6</v>
      </c>
      <c r="FB1352" s="417">
        <f t="shared" si="2567"/>
        <v>2024</v>
      </c>
      <c r="FC1352" s="448">
        <f t="shared" si="2568"/>
        <v>45444</v>
      </c>
      <c r="FD1352" s="449">
        <f t="shared" si="2569"/>
        <v>30</v>
      </c>
      <c r="FE1352" s="530"/>
      <c r="FF1352" s="531">
        <f t="shared" si="2598"/>
        <v>0.65456847436167964</v>
      </c>
      <c r="FG1352" s="530"/>
      <c r="FH1352" s="532">
        <f t="shared" si="2586"/>
        <v>2.3899018232819076</v>
      </c>
      <c r="FI1352" s="532">
        <f t="shared" si="2587"/>
        <v>1.549388900020036</v>
      </c>
      <c r="FJ1352" s="532">
        <f t="shared" si="2588"/>
        <v>2.3748789150791088</v>
      </c>
      <c r="FK1352" s="532">
        <f t="shared" si="2589"/>
        <v>1.5637713916693574</v>
      </c>
      <c r="FL1352" s="532">
        <f t="shared" si="2590"/>
        <v>1.4091704374057314</v>
      </c>
      <c r="FM1352" s="532">
        <f t="shared" si="2591"/>
        <v>1.0489592760180995</v>
      </c>
      <c r="FN1352" s="532">
        <f t="shared" si="2592"/>
        <v>1.9148055598937999</v>
      </c>
      <c r="FO1352" s="532">
        <f t="shared" si="2593"/>
        <v>1.0477120099953148</v>
      </c>
      <c r="FP1352" s="532">
        <f t="shared" si="2594"/>
        <v>1.752</v>
      </c>
      <c r="FQ1352" s="532">
        <f t="shared" si="2595"/>
        <v>1.0580000000000001</v>
      </c>
      <c r="FR1352" s="533"/>
      <c r="FS1352" s="534">
        <f t="shared" si="2597"/>
        <v>76058</v>
      </c>
      <c r="FT1352" s="534">
        <f t="shared" si="2597"/>
        <v>152116</v>
      </c>
      <c r="FU1352" s="534">
        <f t="shared" si="2597"/>
        <v>2662030</v>
      </c>
      <c r="FV1352" s="534">
        <f t="shared" si="2597"/>
        <v>7757916</v>
      </c>
      <c r="FW1352" s="534">
        <f t="shared" si="2597"/>
        <v>4641630</v>
      </c>
      <c r="FX1352" s="534">
        <f t="shared" si="2597"/>
        <v>3397409</v>
      </c>
      <c r="FY1352" s="534">
        <f t="shared" si="2597"/>
        <v>123019650</v>
      </c>
      <c r="FZ1352" s="534">
        <f t="shared" si="2597"/>
        <v>251561064</v>
      </c>
      <c r="GA1352" s="534">
        <f t="shared" si="2597"/>
        <v>11038000</v>
      </c>
      <c r="GB1352" s="534">
        <f t="shared" si="2599"/>
        <v>78908044</v>
      </c>
      <c r="GC1352" s="534">
        <f t="shared" si="2599"/>
        <v>64442655</v>
      </c>
      <c r="GD1352" s="534">
        <f t="shared" si="2600"/>
        <v>84870</v>
      </c>
      <c r="GE1352" s="534">
        <f t="shared" si="2600"/>
        <v>82410</v>
      </c>
      <c r="GF1352" s="534">
        <f t="shared" si="2600"/>
        <v>4488534</v>
      </c>
      <c r="GG1352" s="534">
        <f t="shared" si="2600"/>
        <v>7633250</v>
      </c>
      <c r="GH1352" s="534">
        <f t="shared" si="2600"/>
        <v>5034516</v>
      </c>
      <c r="GI1352" s="534">
        <f t="shared" si="2600"/>
        <v>110256545</v>
      </c>
      <c r="GJ1352" s="534">
        <f t="shared" si="2600"/>
        <v>14693405</v>
      </c>
      <c r="GK1352" s="534">
        <f t="shared" si="2600"/>
        <v>8128440</v>
      </c>
      <c r="GL1352" s="534">
        <f t="shared" si="2600"/>
        <v>17764320</v>
      </c>
      <c r="GM1352" s="534">
        <f t="shared" si="2600"/>
        <v>2829936</v>
      </c>
      <c r="GN1352" s="534">
        <f t="shared" si="2571"/>
        <v>136568</v>
      </c>
      <c r="GO1352" s="534">
        <f t="shared" si="2601"/>
        <v>2032</v>
      </c>
      <c r="GP1352" s="534">
        <f t="shared" si="2601"/>
        <v>214038</v>
      </c>
      <c r="GQ1352" s="534">
        <f t="shared" si="2601"/>
        <v>64796403</v>
      </c>
      <c r="GR1352" s="534"/>
      <c r="GS1352" s="534"/>
      <c r="GT1352" s="534"/>
      <c r="GU1352" s="534"/>
      <c r="GV1352" s="535"/>
    </row>
    <row r="1353" spans="1:204" ht="9.75" customHeight="1" x14ac:dyDescent="0.2">
      <c r="A1353" s="417" t="str">
        <f t="shared" si="2577"/>
        <v>2024-25JUNERYF</v>
      </c>
      <c r="B1353" s="458" t="str">
        <f t="shared" si="2602"/>
        <v>2024-25</v>
      </c>
      <c r="C1353" s="402" t="s">
        <v>671</v>
      </c>
      <c r="D1353" s="458" t="str">
        <f t="shared" si="2582"/>
        <v>Y58</v>
      </c>
      <c r="E1353" s="458" t="str">
        <f t="shared" si="2583"/>
        <v>South West</v>
      </c>
      <c r="F1353" s="478" t="s">
        <v>457</v>
      </c>
      <c r="G1353" s="478" t="s">
        <v>694</v>
      </c>
      <c r="H1353" s="510">
        <v>115866</v>
      </c>
      <c r="I1353" s="510">
        <v>86928</v>
      </c>
      <c r="J1353" s="510">
        <v>281041</v>
      </c>
      <c r="K1353" s="510">
        <v>3</v>
      </c>
      <c r="L1353" s="510">
        <v>3</v>
      </c>
      <c r="M1353" s="510">
        <v>3</v>
      </c>
      <c r="N1353" s="510">
        <v>3</v>
      </c>
      <c r="O1353" s="510">
        <v>21</v>
      </c>
      <c r="P1353" s="510">
        <v>423</v>
      </c>
      <c r="Q1353" s="510">
        <v>0</v>
      </c>
      <c r="R1353" s="510">
        <v>90</v>
      </c>
      <c r="S1353" s="510">
        <v>75903</v>
      </c>
      <c r="T1353" s="510">
        <v>8820</v>
      </c>
      <c r="U1353" s="510">
        <v>5324</v>
      </c>
      <c r="V1353" s="510">
        <v>40427</v>
      </c>
      <c r="W1353" s="510">
        <v>12890</v>
      </c>
      <c r="X1353" s="510">
        <v>298</v>
      </c>
      <c r="Y1353" s="510">
        <v>5111496</v>
      </c>
      <c r="Z1353" s="510">
        <v>580</v>
      </c>
      <c r="AA1353" s="510">
        <v>1098</v>
      </c>
      <c r="AB1353" s="510">
        <v>3452844</v>
      </c>
      <c r="AC1353" s="510">
        <v>649</v>
      </c>
      <c r="AD1353" s="510">
        <v>1258</v>
      </c>
      <c r="AE1353" s="510">
        <v>104862140</v>
      </c>
      <c r="AF1353" s="510">
        <v>2594</v>
      </c>
      <c r="AG1353" s="510">
        <v>5445</v>
      </c>
      <c r="AH1353" s="510">
        <v>98785007</v>
      </c>
      <c r="AI1353" s="510">
        <v>7664</v>
      </c>
      <c r="AJ1353" s="510">
        <v>18574</v>
      </c>
      <c r="AK1353" s="510">
        <v>2133968</v>
      </c>
      <c r="AL1353" s="510">
        <v>7161</v>
      </c>
      <c r="AM1353" s="510">
        <v>19184</v>
      </c>
      <c r="AN1353" s="510">
        <v>1021</v>
      </c>
      <c r="AO1353" s="510">
        <v>3885</v>
      </c>
      <c r="AP1353" s="510">
        <v>3159</v>
      </c>
      <c r="AQ1353" s="510">
        <v>8238117</v>
      </c>
      <c r="AR1353" s="510">
        <v>2608</v>
      </c>
      <c r="AS1353" s="510">
        <v>5282</v>
      </c>
      <c r="AT1353" s="510">
        <v>11279</v>
      </c>
      <c r="AU1353" s="510">
        <v>901</v>
      </c>
      <c r="AV1353" s="510">
        <v>7198</v>
      </c>
      <c r="AW1353" s="510">
        <v>6889</v>
      </c>
      <c r="AX1353" s="510">
        <v>358</v>
      </c>
      <c r="AY1353" s="510">
        <v>2822</v>
      </c>
      <c r="AZ1353" s="510">
        <v>0</v>
      </c>
      <c r="BA1353" s="510">
        <v>14024</v>
      </c>
      <c r="BB1353" s="510">
        <v>33754550</v>
      </c>
      <c r="BC1353" s="510">
        <v>2407</v>
      </c>
      <c r="BD1353" s="510">
        <v>5415</v>
      </c>
      <c r="BE1353" s="510">
        <v>699</v>
      </c>
      <c r="BF1353" s="510">
        <v>4792</v>
      </c>
      <c r="BG1353" s="510">
        <v>7182</v>
      </c>
      <c r="BH1353" s="510">
        <v>1351</v>
      </c>
      <c r="BI1353" s="510">
        <v>33983</v>
      </c>
      <c r="BJ1353" s="510">
        <v>3096</v>
      </c>
      <c r="BK1353" s="510">
        <v>27545</v>
      </c>
      <c r="BL1353" s="510">
        <v>64624</v>
      </c>
      <c r="BM1353" s="510">
        <v>18678</v>
      </c>
      <c r="BN1353" s="510">
        <v>13013</v>
      </c>
      <c r="BO1353" s="510">
        <v>11357</v>
      </c>
      <c r="BP1353" s="510">
        <v>7989</v>
      </c>
      <c r="BQ1353" s="510">
        <v>56680</v>
      </c>
      <c r="BR1353" s="510">
        <v>43262</v>
      </c>
      <c r="BS1353" s="510">
        <v>23305</v>
      </c>
      <c r="BT1353" s="510">
        <v>13872</v>
      </c>
      <c r="BU1353" s="510">
        <v>504</v>
      </c>
      <c r="BV1353" s="510">
        <v>320</v>
      </c>
      <c r="BW1353" s="510">
        <v>7</v>
      </c>
      <c r="BX1353" s="510">
        <v>5215</v>
      </c>
      <c r="BY1353" s="510">
        <v>745</v>
      </c>
      <c r="BZ1353" s="510">
        <v>1459</v>
      </c>
      <c r="CA1353" s="510">
        <v>5</v>
      </c>
      <c r="CB1353" s="510">
        <v>2021</v>
      </c>
      <c r="CC1353" s="510">
        <v>404</v>
      </c>
      <c r="CD1353" s="510">
        <v>884</v>
      </c>
      <c r="CE1353" s="510">
        <v>8808</v>
      </c>
      <c r="CF1353" s="510">
        <v>5104260</v>
      </c>
      <c r="CG1353" s="510">
        <v>580</v>
      </c>
      <c r="CH1353" s="510">
        <v>1098</v>
      </c>
      <c r="CI1353" s="510">
        <v>2398</v>
      </c>
      <c r="CJ1353" s="510">
        <v>7020586</v>
      </c>
      <c r="CK1353" s="510">
        <v>2928</v>
      </c>
      <c r="CL1353" s="510">
        <v>6376</v>
      </c>
      <c r="CM1353" s="510">
        <v>1024</v>
      </c>
      <c r="CN1353" s="510">
        <v>2455120</v>
      </c>
      <c r="CO1353" s="510">
        <v>2398</v>
      </c>
      <c r="CP1353" s="510">
        <v>5264</v>
      </c>
      <c r="CQ1353" s="510">
        <v>37005</v>
      </c>
      <c r="CR1353" s="510">
        <v>95386434</v>
      </c>
      <c r="CS1353" s="510">
        <v>2578</v>
      </c>
      <c r="CT1353" s="510">
        <v>5390</v>
      </c>
      <c r="CU1353" s="510">
        <v>989</v>
      </c>
      <c r="CV1353" s="510">
        <v>8359539</v>
      </c>
      <c r="CW1353" s="510">
        <v>8453</v>
      </c>
      <c r="CX1353" s="510">
        <v>20671</v>
      </c>
      <c r="CY1353" s="510">
        <v>196</v>
      </c>
      <c r="CZ1353" s="510">
        <v>1576766</v>
      </c>
      <c r="DA1353" s="510">
        <v>8045</v>
      </c>
      <c r="DB1353" s="510">
        <v>21306</v>
      </c>
      <c r="DC1353" s="510">
        <v>953</v>
      </c>
      <c r="DD1353" s="510">
        <v>10870815</v>
      </c>
      <c r="DE1353" s="510">
        <v>11407</v>
      </c>
      <c r="DF1353" s="510">
        <v>31347</v>
      </c>
      <c r="DG1353" s="510">
        <v>55</v>
      </c>
      <c r="DH1353" s="510">
        <v>370042</v>
      </c>
      <c r="DI1353" s="510">
        <v>6728</v>
      </c>
      <c r="DJ1353" s="510">
        <v>15882</v>
      </c>
      <c r="DK1353" s="510">
        <v>600</v>
      </c>
      <c r="DL1353" s="510">
        <v>279016</v>
      </c>
      <c r="DM1353" s="510">
        <v>465</v>
      </c>
      <c r="DN1353" s="510">
        <v>794</v>
      </c>
      <c r="DO1353" s="510">
        <v>4876</v>
      </c>
      <c r="DP1353" s="510">
        <v>198681</v>
      </c>
      <c r="DQ1353" s="510">
        <v>41</v>
      </c>
      <c r="DR1353" s="510">
        <v>68</v>
      </c>
      <c r="DS1353" s="510">
        <v>87</v>
      </c>
      <c r="DT1353" s="510">
        <v>170075</v>
      </c>
      <c r="DU1353" s="510">
        <v>1955</v>
      </c>
      <c r="DV1353" s="510">
        <v>4330</v>
      </c>
      <c r="DW1353" s="510">
        <v>66</v>
      </c>
      <c r="DX1353" s="510">
        <v>37103</v>
      </c>
      <c r="DY1353" s="510">
        <v>134346556</v>
      </c>
      <c r="DZ1353" s="510">
        <v>3621</v>
      </c>
      <c r="EA1353" s="510">
        <v>9083</v>
      </c>
      <c r="EB1353" s="510">
        <v>28503</v>
      </c>
      <c r="EC1353" s="510">
        <v>16234</v>
      </c>
      <c r="ED1353" s="510">
        <v>9183</v>
      </c>
      <c r="EE1353" s="510">
        <v>83877350</v>
      </c>
      <c r="EF1353" s="510">
        <v>792</v>
      </c>
      <c r="EG1353" s="510">
        <v>129</v>
      </c>
      <c r="EH1353" s="510">
        <v>4</v>
      </c>
      <c r="EI1353" s="510"/>
      <c r="EJ1353" s="479"/>
      <c r="EK1353" s="479"/>
      <c r="EL1353" s="479"/>
      <c r="EM1353" s="479"/>
      <c r="EN1353" s="479"/>
      <c r="EO1353" s="479"/>
      <c r="EP1353" s="479"/>
      <c r="EQ1353" s="479"/>
      <c r="ER1353" s="479"/>
      <c r="ES1353" s="479"/>
      <c r="ET1353" s="479"/>
      <c r="EU1353" s="479"/>
      <c r="EV1353" s="479"/>
      <c r="EW1353" s="479"/>
      <c r="EX1353" s="479"/>
      <c r="EY1353" s="479"/>
      <c r="EZ1353" s="476"/>
      <c r="FA1353" s="446">
        <f t="shared" si="2585"/>
        <v>6</v>
      </c>
      <c r="FB1353" s="417">
        <f t="shared" si="2567"/>
        <v>2024</v>
      </c>
      <c r="FC1353" s="448">
        <f t="shared" si="2568"/>
        <v>45444</v>
      </c>
      <c r="FD1353" s="449">
        <f t="shared" si="2569"/>
        <v>30</v>
      </c>
      <c r="FE1353" s="450"/>
      <c r="FF1353" s="451">
        <f t="shared" si="2598"/>
        <v>0.58068357746814336</v>
      </c>
      <c r="FG1353" s="450"/>
      <c r="FH1353" s="452">
        <f t="shared" si="2586"/>
        <v>2.1176870748299321</v>
      </c>
      <c r="FI1353" s="452">
        <f t="shared" si="2587"/>
        <v>1.4753968253968255</v>
      </c>
      <c r="FJ1353" s="452">
        <f t="shared" si="2588"/>
        <v>2.1331705484598045</v>
      </c>
      <c r="FK1353" s="452">
        <f t="shared" si="2589"/>
        <v>1.5005634861006762</v>
      </c>
      <c r="FL1353" s="452">
        <f t="shared" si="2590"/>
        <v>1.4020332945803546</v>
      </c>
      <c r="FM1353" s="452">
        <f t="shared" si="2591"/>
        <v>1.0701264006728177</v>
      </c>
      <c r="FN1353" s="452">
        <f t="shared" si="2592"/>
        <v>1.8079906904577192</v>
      </c>
      <c r="FO1353" s="452">
        <f t="shared" si="2593"/>
        <v>1.0761830876648564</v>
      </c>
      <c r="FP1353" s="452">
        <f t="shared" si="2594"/>
        <v>1.6912751677852349</v>
      </c>
      <c r="FQ1353" s="452">
        <f t="shared" si="2595"/>
        <v>1.0738255033557047</v>
      </c>
      <c r="FR1353" s="453"/>
      <c r="FS1353" s="446">
        <f t="shared" ref="FS1353:GA1362" si="2603">IFERROR(HLOOKUP(FS$1,$H$5:$HA$10112,MATCH($A1353,$A$5:$A$10112,0),0)*HLOOKUP(FS$2,$H$5:$HA$10112,MATCH($A1353,$A$5:$A$10112,0),0),"-")</f>
        <v>260784</v>
      </c>
      <c r="FT1353" s="446">
        <f t="shared" si="2603"/>
        <v>260784</v>
      </c>
      <c r="FU1353" s="446">
        <f t="shared" si="2603"/>
        <v>260784</v>
      </c>
      <c r="FV1353" s="446">
        <f t="shared" si="2603"/>
        <v>1825488</v>
      </c>
      <c r="FW1353" s="446">
        <f t="shared" si="2603"/>
        <v>9684360</v>
      </c>
      <c r="FX1353" s="446">
        <f t="shared" si="2603"/>
        <v>6697592</v>
      </c>
      <c r="FY1353" s="446">
        <f t="shared" si="2603"/>
        <v>220125015</v>
      </c>
      <c r="FZ1353" s="446">
        <f t="shared" si="2603"/>
        <v>239418860</v>
      </c>
      <c r="GA1353" s="446">
        <f t="shared" si="2603"/>
        <v>5716832</v>
      </c>
      <c r="GB1353" s="446">
        <f t="shared" si="2599"/>
        <v>75939960</v>
      </c>
      <c r="GC1353" s="446">
        <f t="shared" si="2599"/>
        <v>16685838</v>
      </c>
      <c r="GD1353" s="446">
        <f t="shared" si="2600"/>
        <v>10213</v>
      </c>
      <c r="GE1353" s="446">
        <f t="shared" si="2600"/>
        <v>4420</v>
      </c>
      <c r="GF1353" s="446">
        <f t="shared" si="2600"/>
        <v>9671184</v>
      </c>
      <c r="GG1353" s="446">
        <f t="shared" si="2600"/>
        <v>15289648</v>
      </c>
      <c r="GH1353" s="446">
        <f t="shared" si="2600"/>
        <v>5390336</v>
      </c>
      <c r="GI1353" s="446">
        <f t="shared" si="2600"/>
        <v>199456950</v>
      </c>
      <c r="GJ1353" s="446">
        <f t="shared" si="2600"/>
        <v>20443619</v>
      </c>
      <c r="GK1353" s="446">
        <f t="shared" si="2600"/>
        <v>4175976</v>
      </c>
      <c r="GL1353" s="446">
        <f t="shared" si="2600"/>
        <v>29873691</v>
      </c>
      <c r="GM1353" s="446">
        <f t="shared" si="2600"/>
        <v>873510</v>
      </c>
      <c r="GN1353" s="446">
        <f t="shared" si="2571"/>
        <v>376710</v>
      </c>
      <c r="GO1353" s="446">
        <f t="shared" si="2601"/>
        <v>476400</v>
      </c>
      <c r="GP1353" s="446">
        <f t="shared" si="2601"/>
        <v>331568</v>
      </c>
      <c r="GQ1353" s="446">
        <f t="shared" si="2601"/>
        <v>337006549</v>
      </c>
      <c r="GR1353" s="446"/>
      <c r="GS1353" s="446"/>
      <c r="GT1353" s="446"/>
      <c r="GU1353" s="446"/>
      <c r="GV1353" s="416"/>
    </row>
    <row r="1354" spans="1:204" ht="9.75" customHeight="1" x14ac:dyDescent="0.2">
      <c r="A1354" s="417" t="str">
        <f t="shared" si="2577"/>
        <v>2024-25JUNERYA</v>
      </c>
      <c r="B1354" s="458" t="str">
        <f t="shared" si="2602"/>
        <v>2024-25</v>
      </c>
      <c r="C1354" s="402" t="s">
        <v>671</v>
      </c>
      <c r="D1354" s="458" t="str">
        <f t="shared" si="2582"/>
        <v>Y60</v>
      </c>
      <c r="E1354" s="458" t="str">
        <f t="shared" si="2583"/>
        <v>Midlands</v>
      </c>
      <c r="F1354" s="478" t="s">
        <v>452</v>
      </c>
      <c r="G1354" s="478" t="s">
        <v>697</v>
      </c>
      <c r="H1354" s="510">
        <v>128018</v>
      </c>
      <c r="I1354" s="510">
        <v>94723</v>
      </c>
      <c r="J1354" s="510">
        <v>89590</v>
      </c>
      <c r="K1354" s="510">
        <v>1</v>
      </c>
      <c r="L1354" s="510">
        <v>0</v>
      </c>
      <c r="M1354" s="510">
        <v>0</v>
      </c>
      <c r="N1354" s="510">
        <v>0</v>
      </c>
      <c r="O1354" s="510">
        <v>33</v>
      </c>
      <c r="P1354" s="510">
        <v>422</v>
      </c>
      <c r="Q1354" s="510">
        <v>0</v>
      </c>
      <c r="R1354" s="510">
        <v>29</v>
      </c>
      <c r="S1354" s="510">
        <v>82849</v>
      </c>
      <c r="T1354" s="510">
        <v>10072</v>
      </c>
      <c r="U1354" s="510">
        <v>6576</v>
      </c>
      <c r="V1354" s="510">
        <v>38049</v>
      </c>
      <c r="W1354" s="510">
        <v>13205</v>
      </c>
      <c r="X1354" s="510">
        <v>277</v>
      </c>
      <c r="Y1354" s="510">
        <v>4981479</v>
      </c>
      <c r="Z1354" s="510">
        <v>495</v>
      </c>
      <c r="AA1354" s="510">
        <v>867</v>
      </c>
      <c r="AB1354" s="510">
        <v>3357874</v>
      </c>
      <c r="AC1354" s="510">
        <v>511</v>
      </c>
      <c r="AD1354" s="510">
        <v>902</v>
      </c>
      <c r="AE1354" s="510">
        <v>65076186</v>
      </c>
      <c r="AF1354" s="510">
        <v>1710</v>
      </c>
      <c r="AG1354" s="510">
        <v>3748</v>
      </c>
      <c r="AH1354" s="510">
        <v>110362401</v>
      </c>
      <c r="AI1354" s="510">
        <v>8358</v>
      </c>
      <c r="AJ1354" s="510">
        <v>22798</v>
      </c>
      <c r="AK1354" s="510">
        <v>3103892</v>
      </c>
      <c r="AL1354" s="510">
        <v>11205</v>
      </c>
      <c r="AM1354" s="510">
        <v>32758</v>
      </c>
      <c r="AN1354" s="510">
        <v>0</v>
      </c>
      <c r="AO1354" s="510">
        <v>5301</v>
      </c>
      <c r="AP1354" s="510">
        <v>2836</v>
      </c>
      <c r="AQ1354" s="510">
        <v>11238305</v>
      </c>
      <c r="AR1354" s="510">
        <v>3963</v>
      </c>
      <c r="AS1354" s="510">
        <v>4920</v>
      </c>
      <c r="AT1354" s="510">
        <v>16390</v>
      </c>
      <c r="AU1354" s="510">
        <v>1550</v>
      </c>
      <c r="AV1354" s="510">
        <v>10289</v>
      </c>
      <c r="AW1354" s="510">
        <v>8990</v>
      </c>
      <c r="AX1354" s="510">
        <v>344</v>
      </c>
      <c r="AY1354" s="510">
        <v>4207</v>
      </c>
      <c r="AZ1354" s="510">
        <v>1039</v>
      </c>
      <c r="BA1354" s="510">
        <v>20722</v>
      </c>
      <c r="BB1354" s="510">
        <v>65570676</v>
      </c>
      <c r="BC1354" s="510">
        <v>3164</v>
      </c>
      <c r="BD1354" s="510">
        <v>9283</v>
      </c>
      <c r="BE1354" s="510">
        <v>1522</v>
      </c>
      <c r="BF1354" s="510">
        <v>10132</v>
      </c>
      <c r="BG1354" s="510">
        <v>7418</v>
      </c>
      <c r="BH1354" s="510">
        <v>1650</v>
      </c>
      <c r="BI1354" s="510">
        <v>39361</v>
      </c>
      <c r="BJ1354" s="510">
        <v>4627</v>
      </c>
      <c r="BK1354" s="510">
        <v>22471</v>
      </c>
      <c r="BL1354" s="510">
        <v>66459</v>
      </c>
      <c r="BM1354" s="510">
        <v>18318</v>
      </c>
      <c r="BN1354" s="510">
        <v>13158</v>
      </c>
      <c r="BO1354" s="510">
        <v>11947</v>
      </c>
      <c r="BP1354" s="510">
        <v>8580</v>
      </c>
      <c r="BQ1354" s="510">
        <v>52853</v>
      </c>
      <c r="BR1354" s="510">
        <v>39570</v>
      </c>
      <c r="BS1354" s="510">
        <v>25035</v>
      </c>
      <c r="BT1354" s="510">
        <v>13613</v>
      </c>
      <c r="BU1354" s="510">
        <v>562</v>
      </c>
      <c r="BV1354" s="510">
        <v>262</v>
      </c>
      <c r="BW1354" s="510">
        <v>223</v>
      </c>
      <c r="BX1354" s="510">
        <v>142821</v>
      </c>
      <c r="BY1354" s="510">
        <v>640</v>
      </c>
      <c r="BZ1354" s="510">
        <v>1077</v>
      </c>
      <c r="CA1354" s="510">
        <v>137</v>
      </c>
      <c r="CB1354" s="510">
        <v>67225</v>
      </c>
      <c r="CC1354" s="510">
        <v>491</v>
      </c>
      <c r="CD1354" s="510">
        <v>909</v>
      </c>
      <c r="CE1354" s="510">
        <v>9712</v>
      </c>
      <c r="CF1354" s="510">
        <v>4771433</v>
      </c>
      <c r="CG1354" s="510">
        <v>491</v>
      </c>
      <c r="CH1354" s="510">
        <v>863</v>
      </c>
      <c r="CI1354" s="510">
        <v>4978</v>
      </c>
      <c r="CJ1354" s="510">
        <v>8485899</v>
      </c>
      <c r="CK1354" s="510">
        <v>1705</v>
      </c>
      <c r="CL1354" s="510">
        <v>3702</v>
      </c>
      <c r="CM1354" s="510">
        <v>1100</v>
      </c>
      <c r="CN1354" s="510">
        <v>1824184</v>
      </c>
      <c r="CO1354" s="510">
        <v>1658</v>
      </c>
      <c r="CP1354" s="510">
        <v>3729</v>
      </c>
      <c r="CQ1354" s="510">
        <v>31971</v>
      </c>
      <c r="CR1354" s="510">
        <v>54766103</v>
      </c>
      <c r="CS1354" s="510">
        <v>1713</v>
      </c>
      <c r="CT1354" s="510">
        <v>3753</v>
      </c>
      <c r="CU1354" s="510">
        <v>1174</v>
      </c>
      <c r="CV1354" s="510">
        <v>12871295</v>
      </c>
      <c r="CW1354" s="510">
        <v>10964</v>
      </c>
      <c r="CX1354" s="510">
        <v>28649</v>
      </c>
      <c r="CY1354" s="510">
        <v>240</v>
      </c>
      <c r="CZ1354" s="510">
        <v>2436909</v>
      </c>
      <c r="DA1354" s="510">
        <v>10154</v>
      </c>
      <c r="DB1354" s="510">
        <v>28517</v>
      </c>
      <c r="DC1354" s="510">
        <v>1180</v>
      </c>
      <c r="DD1354" s="510">
        <v>22433955</v>
      </c>
      <c r="DE1354" s="510">
        <v>19012</v>
      </c>
      <c r="DF1354" s="510">
        <v>51699</v>
      </c>
      <c r="DG1354" s="510">
        <v>170</v>
      </c>
      <c r="DH1354" s="510">
        <v>2047936</v>
      </c>
      <c r="DI1354" s="510">
        <v>12047</v>
      </c>
      <c r="DJ1354" s="510">
        <v>32463</v>
      </c>
      <c r="DK1354" s="510">
        <v>444</v>
      </c>
      <c r="DL1354" s="510">
        <v>138789</v>
      </c>
      <c r="DM1354" s="510">
        <v>313</v>
      </c>
      <c r="DN1354" s="510">
        <v>526</v>
      </c>
      <c r="DO1354" s="510">
        <v>6113</v>
      </c>
      <c r="DP1354" s="510">
        <v>149074</v>
      </c>
      <c r="DQ1354" s="510">
        <v>24</v>
      </c>
      <c r="DR1354" s="510">
        <v>41</v>
      </c>
      <c r="DS1354" s="510">
        <v>152</v>
      </c>
      <c r="DT1354" s="510">
        <v>229585</v>
      </c>
      <c r="DU1354" s="510">
        <v>1510</v>
      </c>
      <c r="DV1354" s="510">
        <v>2965</v>
      </c>
      <c r="DW1354" s="510">
        <v>132</v>
      </c>
      <c r="DX1354" s="510">
        <v>43019</v>
      </c>
      <c r="DY1354" s="510">
        <v>128268115</v>
      </c>
      <c r="DZ1354" s="510">
        <v>2982</v>
      </c>
      <c r="EA1354" s="510">
        <v>8141</v>
      </c>
      <c r="EB1354" s="510">
        <v>31127</v>
      </c>
      <c r="EC1354" s="510">
        <v>15905</v>
      </c>
      <c r="ED1354" s="510">
        <v>8952</v>
      </c>
      <c r="EE1354" s="510">
        <v>72564554</v>
      </c>
      <c r="EF1354" s="510">
        <v>1106</v>
      </c>
      <c r="EG1354" s="510">
        <v>1033</v>
      </c>
      <c r="EH1354" s="510">
        <v>13</v>
      </c>
      <c r="EI1354" s="510"/>
      <c r="EJ1354" s="479"/>
      <c r="EK1354" s="479"/>
      <c r="EL1354" s="479"/>
      <c r="EM1354" s="479"/>
      <c r="EN1354" s="479"/>
      <c r="EO1354" s="479"/>
      <c r="EP1354" s="479"/>
      <c r="EQ1354" s="479"/>
      <c r="ER1354" s="479"/>
      <c r="ES1354" s="479"/>
      <c r="ET1354" s="479"/>
      <c r="EU1354" s="479"/>
      <c r="EV1354" s="479"/>
      <c r="EW1354" s="479"/>
      <c r="EX1354" s="479"/>
      <c r="EY1354" s="479"/>
      <c r="EZ1354" s="476"/>
      <c r="FA1354" s="446">
        <f t="shared" si="2585"/>
        <v>6</v>
      </c>
      <c r="FB1354" s="417">
        <f t="shared" si="2567"/>
        <v>2024</v>
      </c>
      <c r="FC1354" s="448">
        <f t="shared" si="2568"/>
        <v>45444</v>
      </c>
      <c r="FD1354" s="449">
        <f t="shared" si="2569"/>
        <v>30</v>
      </c>
      <c r="FE1354" s="450"/>
      <c r="FF1354" s="451">
        <f t="shared" si="2598"/>
        <v>0.63347150259067353</v>
      </c>
      <c r="FG1354" s="450"/>
      <c r="FH1354" s="452">
        <f t="shared" si="2586"/>
        <v>1.818705321683876</v>
      </c>
      <c r="FI1354" s="452">
        <f t="shared" si="2587"/>
        <v>1.3063939634630659</v>
      </c>
      <c r="FJ1354" s="452">
        <f t="shared" si="2588"/>
        <v>1.816757907542579</v>
      </c>
      <c r="FK1354" s="452">
        <f t="shared" si="2589"/>
        <v>1.3047445255474452</v>
      </c>
      <c r="FL1354" s="452">
        <f t="shared" si="2590"/>
        <v>1.3890772425030882</v>
      </c>
      <c r="FM1354" s="452">
        <f t="shared" si="2591"/>
        <v>1.0399747693763306</v>
      </c>
      <c r="FN1354" s="452">
        <f t="shared" si="2592"/>
        <v>1.8958727754638394</v>
      </c>
      <c r="FO1354" s="452">
        <f t="shared" si="2593"/>
        <v>1.0308973873532752</v>
      </c>
      <c r="FP1354" s="452">
        <f t="shared" si="2594"/>
        <v>2.0288808664259927</v>
      </c>
      <c r="FQ1354" s="452">
        <f t="shared" si="2595"/>
        <v>0.94584837545126355</v>
      </c>
      <c r="FR1354" s="453"/>
      <c r="FS1354" s="446">
        <f t="shared" si="2603"/>
        <v>0</v>
      </c>
      <c r="FT1354" s="446">
        <f t="shared" si="2603"/>
        <v>0</v>
      </c>
      <c r="FU1354" s="446">
        <f t="shared" si="2603"/>
        <v>0</v>
      </c>
      <c r="FV1354" s="446">
        <f t="shared" si="2603"/>
        <v>3125859</v>
      </c>
      <c r="FW1354" s="446">
        <f t="shared" si="2603"/>
        <v>8732424</v>
      </c>
      <c r="FX1354" s="446">
        <f t="shared" si="2603"/>
        <v>5931552</v>
      </c>
      <c r="FY1354" s="446">
        <f t="shared" si="2603"/>
        <v>142607652</v>
      </c>
      <c r="FZ1354" s="446">
        <f t="shared" si="2603"/>
        <v>301047590</v>
      </c>
      <c r="GA1354" s="446">
        <f t="shared" si="2603"/>
        <v>9073966</v>
      </c>
      <c r="GB1354" s="446">
        <f t="shared" si="2599"/>
        <v>192362326</v>
      </c>
      <c r="GC1354" s="446">
        <f t="shared" si="2599"/>
        <v>13953120</v>
      </c>
      <c r="GD1354" s="446">
        <f t="shared" si="2600"/>
        <v>240171</v>
      </c>
      <c r="GE1354" s="446">
        <f t="shared" si="2600"/>
        <v>124533</v>
      </c>
      <c r="GF1354" s="446">
        <f t="shared" si="2600"/>
        <v>8381456</v>
      </c>
      <c r="GG1354" s="446">
        <f t="shared" si="2600"/>
        <v>18428556</v>
      </c>
      <c r="GH1354" s="446">
        <f t="shared" si="2600"/>
        <v>4101900</v>
      </c>
      <c r="GI1354" s="446">
        <f t="shared" si="2600"/>
        <v>119987163</v>
      </c>
      <c r="GJ1354" s="446">
        <f t="shared" si="2600"/>
        <v>33633926</v>
      </c>
      <c r="GK1354" s="446">
        <f t="shared" si="2600"/>
        <v>6844080</v>
      </c>
      <c r="GL1354" s="446">
        <f t="shared" si="2600"/>
        <v>61004820</v>
      </c>
      <c r="GM1354" s="446">
        <f t="shared" si="2600"/>
        <v>5518710</v>
      </c>
      <c r="GN1354" s="446">
        <f t="shared" si="2571"/>
        <v>450680</v>
      </c>
      <c r="GO1354" s="446">
        <f t="shared" si="2601"/>
        <v>233544</v>
      </c>
      <c r="GP1354" s="446">
        <f t="shared" si="2601"/>
        <v>250633</v>
      </c>
      <c r="GQ1354" s="446">
        <f t="shared" si="2601"/>
        <v>350217679</v>
      </c>
      <c r="GR1354" s="446"/>
      <c r="GS1354" s="446"/>
      <c r="GT1354" s="446"/>
      <c r="GU1354" s="446"/>
      <c r="GV1354" s="416"/>
    </row>
    <row r="1355" spans="1:204" ht="9.75" customHeight="1" x14ac:dyDescent="0.2">
      <c r="A1355" s="485" t="str">
        <f t="shared" si="2577"/>
        <v>2024-25JUNERX8</v>
      </c>
      <c r="B1355" s="503" t="str">
        <f t="shared" si="2602"/>
        <v>2024-25</v>
      </c>
      <c r="C1355" s="436" t="s">
        <v>671</v>
      </c>
      <c r="D1355" s="503" t="str">
        <f t="shared" si="2582"/>
        <v>Y63</v>
      </c>
      <c r="E1355" s="503" t="str">
        <f t="shared" si="2583"/>
        <v>North East and Yorkshire</v>
      </c>
      <c r="F1355" s="504" t="s">
        <v>450</v>
      </c>
      <c r="G1355" s="504" t="s">
        <v>696</v>
      </c>
      <c r="H1355" s="522">
        <v>103118</v>
      </c>
      <c r="I1355" s="522">
        <v>66758</v>
      </c>
      <c r="J1355" s="522">
        <v>436080</v>
      </c>
      <c r="K1355" s="522">
        <v>7</v>
      </c>
      <c r="L1355" s="522">
        <v>0</v>
      </c>
      <c r="M1355" s="522">
        <v>15</v>
      </c>
      <c r="N1355" s="522">
        <v>50</v>
      </c>
      <c r="O1355" s="522">
        <v>125</v>
      </c>
      <c r="P1355" s="522">
        <v>432</v>
      </c>
      <c r="Q1355" s="522">
        <v>126</v>
      </c>
      <c r="R1355" s="522">
        <v>290</v>
      </c>
      <c r="S1355" s="522">
        <v>74144</v>
      </c>
      <c r="T1355" s="522">
        <v>10414</v>
      </c>
      <c r="U1355" s="522">
        <v>7458</v>
      </c>
      <c r="V1355" s="522">
        <v>37600</v>
      </c>
      <c r="W1355" s="522">
        <v>9560</v>
      </c>
      <c r="X1355" s="522">
        <v>215</v>
      </c>
      <c r="Y1355" s="522">
        <v>4972723</v>
      </c>
      <c r="Z1355" s="522">
        <v>478</v>
      </c>
      <c r="AA1355" s="522">
        <v>833</v>
      </c>
      <c r="AB1355" s="522">
        <v>4003535</v>
      </c>
      <c r="AC1355" s="522">
        <v>537</v>
      </c>
      <c r="AD1355" s="522">
        <v>957</v>
      </c>
      <c r="AE1355" s="522">
        <v>69297135</v>
      </c>
      <c r="AF1355" s="522">
        <v>1843</v>
      </c>
      <c r="AG1355" s="522">
        <v>4121</v>
      </c>
      <c r="AH1355" s="522">
        <v>50715698</v>
      </c>
      <c r="AI1355" s="522">
        <v>5305</v>
      </c>
      <c r="AJ1355" s="522">
        <v>12310</v>
      </c>
      <c r="AK1355" s="522">
        <v>1155927</v>
      </c>
      <c r="AL1355" s="522">
        <v>5376</v>
      </c>
      <c r="AM1355" s="522">
        <v>11419</v>
      </c>
      <c r="AN1355" s="522">
        <v>578</v>
      </c>
      <c r="AO1355" s="522">
        <v>1475</v>
      </c>
      <c r="AP1355" s="522">
        <v>1092</v>
      </c>
      <c r="AQ1355" s="522">
        <v>2723000</v>
      </c>
      <c r="AR1355" s="522">
        <v>2494</v>
      </c>
      <c r="AS1355" s="522">
        <v>5217</v>
      </c>
      <c r="AT1355" s="522">
        <v>11095</v>
      </c>
      <c r="AU1355" s="522">
        <v>1537</v>
      </c>
      <c r="AV1355" s="522">
        <v>1734</v>
      </c>
      <c r="AW1355" s="522">
        <v>5859</v>
      </c>
      <c r="AX1355" s="522">
        <v>1185</v>
      </c>
      <c r="AY1355" s="522">
        <v>6639</v>
      </c>
      <c r="AZ1355" s="522">
        <v>710</v>
      </c>
      <c r="BA1355" s="522">
        <v>7042</v>
      </c>
      <c r="BB1355" s="522">
        <v>11150370</v>
      </c>
      <c r="BC1355" s="522">
        <v>1583</v>
      </c>
      <c r="BD1355" s="522">
        <v>3172</v>
      </c>
      <c r="BE1355" s="522">
        <v>1193</v>
      </c>
      <c r="BF1355" s="522">
        <v>1425</v>
      </c>
      <c r="BG1355" s="522">
        <v>2882</v>
      </c>
      <c r="BH1355" s="522">
        <v>1542</v>
      </c>
      <c r="BI1355" s="522">
        <v>39189</v>
      </c>
      <c r="BJ1355" s="522">
        <v>4670</v>
      </c>
      <c r="BK1355" s="522">
        <v>19190</v>
      </c>
      <c r="BL1355" s="522">
        <v>63049</v>
      </c>
      <c r="BM1355" s="522">
        <v>19171</v>
      </c>
      <c r="BN1355" s="522">
        <v>14061</v>
      </c>
      <c r="BO1355" s="522">
        <v>13444</v>
      </c>
      <c r="BP1355" s="522">
        <v>9995</v>
      </c>
      <c r="BQ1355" s="522">
        <v>51533</v>
      </c>
      <c r="BR1355" s="522">
        <v>39472</v>
      </c>
      <c r="BS1355" s="522">
        <v>15661</v>
      </c>
      <c r="BT1355" s="522">
        <v>10250</v>
      </c>
      <c r="BU1355" s="522">
        <v>359</v>
      </c>
      <c r="BV1355" s="522">
        <v>269</v>
      </c>
      <c r="BW1355" s="522">
        <v>320</v>
      </c>
      <c r="BX1355" s="522">
        <v>169433</v>
      </c>
      <c r="BY1355" s="522">
        <v>529</v>
      </c>
      <c r="BZ1355" s="522">
        <v>908</v>
      </c>
      <c r="CA1355" s="522">
        <v>49</v>
      </c>
      <c r="CB1355" s="522">
        <v>18673</v>
      </c>
      <c r="CC1355" s="522">
        <v>381</v>
      </c>
      <c r="CD1355" s="522">
        <v>696</v>
      </c>
      <c r="CE1355" s="522">
        <v>10045</v>
      </c>
      <c r="CF1355" s="522">
        <v>4784617</v>
      </c>
      <c r="CG1355" s="522">
        <v>476</v>
      </c>
      <c r="CH1355" s="522">
        <v>831</v>
      </c>
      <c r="CI1355" s="522">
        <v>4084</v>
      </c>
      <c r="CJ1355" s="522">
        <v>8472534</v>
      </c>
      <c r="CK1355" s="522">
        <v>2075</v>
      </c>
      <c r="CL1355" s="522">
        <v>4595</v>
      </c>
      <c r="CM1355" s="522">
        <v>1046</v>
      </c>
      <c r="CN1355" s="522">
        <v>2052206</v>
      </c>
      <c r="CO1355" s="522">
        <v>1962</v>
      </c>
      <c r="CP1355" s="522">
        <v>4666</v>
      </c>
      <c r="CQ1355" s="522">
        <v>32470</v>
      </c>
      <c r="CR1355" s="522">
        <v>58772395</v>
      </c>
      <c r="CS1355" s="522">
        <v>1810</v>
      </c>
      <c r="CT1355" s="522">
        <v>4058</v>
      </c>
      <c r="CU1355" s="522">
        <v>1600</v>
      </c>
      <c r="CV1355" s="522">
        <v>9710365</v>
      </c>
      <c r="CW1355" s="522">
        <v>6069</v>
      </c>
      <c r="CX1355" s="522">
        <v>12778</v>
      </c>
      <c r="CY1355" s="522">
        <v>932</v>
      </c>
      <c r="CZ1355" s="522">
        <v>5864079</v>
      </c>
      <c r="DA1355" s="522">
        <v>6292</v>
      </c>
      <c r="DB1355" s="522">
        <v>13856</v>
      </c>
      <c r="DC1355" s="522">
        <v>2140</v>
      </c>
      <c r="DD1355" s="522">
        <v>20021565</v>
      </c>
      <c r="DE1355" s="522">
        <v>9356</v>
      </c>
      <c r="DF1355" s="522">
        <v>21248</v>
      </c>
      <c r="DG1355" s="522">
        <v>588</v>
      </c>
      <c r="DH1355" s="522">
        <v>5440497</v>
      </c>
      <c r="DI1355" s="522">
        <v>9253</v>
      </c>
      <c r="DJ1355" s="522">
        <v>22990</v>
      </c>
      <c r="DK1355" s="522">
        <v>286</v>
      </c>
      <c r="DL1355" s="522">
        <v>112135</v>
      </c>
      <c r="DM1355" s="522">
        <v>392</v>
      </c>
      <c r="DN1355" s="522">
        <v>646</v>
      </c>
      <c r="DO1355" s="522">
        <v>6426</v>
      </c>
      <c r="DP1355" s="522">
        <v>288408</v>
      </c>
      <c r="DQ1355" s="522">
        <v>45</v>
      </c>
      <c r="DR1355" s="522">
        <v>78</v>
      </c>
      <c r="DS1355" s="522">
        <v>62</v>
      </c>
      <c r="DT1355" s="522">
        <v>111714</v>
      </c>
      <c r="DU1355" s="522">
        <v>1802</v>
      </c>
      <c r="DV1355" s="522">
        <v>3893</v>
      </c>
      <c r="DW1355" s="522">
        <v>53</v>
      </c>
      <c r="DX1355" s="522">
        <v>41993</v>
      </c>
      <c r="DY1355" s="522">
        <v>69132148</v>
      </c>
      <c r="DZ1355" s="522">
        <v>1646</v>
      </c>
      <c r="EA1355" s="522">
        <v>3225</v>
      </c>
      <c r="EB1355" s="522">
        <v>25629</v>
      </c>
      <c r="EC1355" s="522">
        <v>11470</v>
      </c>
      <c r="ED1355" s="522">
        <v>3370</v>
      </c>
      <c r="EE1355" s="522">
        <v>20491640</v>
      </c>
      <c r="EF1355" s="522">
        <v>2322</v>
      </c>
      <c r="EG1355" s="522">
        <v>118</v>
      </c>
      <c r="EH1355" s="522">
        <v>52</v>
      </c>
      <c r="EI1355" s="522"/>
      <c r="EJ1355" s="483"/>
      <c r="EK1355" s="483"/>
      <c r="EL1355" s="483"/>
      <c r="EM1355" s="483"/>
      <c r="EN1355" s="483"/>
      <c r="EO1355" s="483"/>
      <c r="EP1355" s="483"/>
      <c r="EQ1355" s="483"/>
      <c r="ER1355" s="483"/>
      <c r="ES1355" s="483"/>
      <c r="ET1355" s="483"/>
      <c r="EU1355" s="483"/>
      <c r="EV1355" s="483"/>
      <c r="EW1355" s="483"/>
      <c r="EX1355" s="483"/>
      <c r="EY1355" s="483"/>
      <c r="EZ1355" s="484"/>
      <c r="FA1355" s="468">
        <f t="shared" si="2585"/>
        <v>6</v>
      </c>
      <c r="FB1355" s="485">
        <f t="shared" si="2567"/>
        <v>2024</v>
      </c>
      <c r="FC1355" s="486">
        <f t="shared" si="2568"/>
        <v>45444</v>
      </c>
      <c r="FD1355" s="470">
        <f t="shared" si="2569"/>
        <v>30</v>
      </c>
      <c r="FE1355" s="471"/>
      <c r="FF1355" s="517">
        <f t="shared" si="2598"/>
        <v>0.64375876577840108</v>
      </c>
      <c r="FG1355" s="471"/>
      <c r="FH1355" s="487">
        <f t="shared" si="2586"/>
        <v>1.840887267140388</v>
      </c>
      <c r="FI1355" s="487">
        <f t="shared" si="2587"/>
        <v>1.3502016516228155</v>
      </c>
      <c r="FJ1355" s="487">
        <f t="shared" si="2588"/>
        <v>1.8026280504156611</v>
      </c>
      <c r="FK1355" s="487">
        <f t="shared" si="2589"/>
        <v>1.3401716277822473</v>
      </c>
      <c r="FL1355" s="487">
        <f t="shared" si="2590"/>
        <v>1.3705585106382978</v>
      </c>
      <c r="FM1355" s="487">
        <f t="shared" si="2591"/>
        <v>1.0497872340425531</v>
      </c>
      <c r="FN1355" s="487">
        <f t="shared" si="2592"/>
        <v>1.6381799163179915</v>
      </c>
      <c r="FO1355" s="487">
        <f t="shared" si="2593"/>
        <v>1.0721757322175731</v>
      </c>
      <c r="FP1355" s="487">
        <f t="shared" si="2594"/>
        <v>1.6697674418604651</v>
      </c>
      <c r="FQ1355" s="487">
        <f t="shared" si="2595"/>
        <v>1.2511627906976743</v>
      </c>
      <c r="FR1355" s="459"/>
      <c r="FS1355" s="468">
        <f t="shared" si="2603"/>
        <v>0</v>
      </c>
      <c r="FT1355" s="468">
        <f t="shared" si="2603"/>
        <v>1001370</v>
      </c>
      <c r="FU1355" s="468">
        <f t="shared" si="2603"/>
        <v>3337900</v>
      </c>
      <c r="FV1355" s="468">
        <f t="shared" si="2603"/>
        <v>8344750</v>
      </c>
      <c r="FW1355" s="468">
        <f t="shared" si="2603"/>
        <v>8674862</v>
      </c>
      <c r="FX1355" s="468">
        <f t="shared" si="2603"/>
        <v>7137306</v>
      </c>
      <c r="FY1355" s="468">
        <f t="shared" si="2603"/>
        <v>154949600</v>
      </c>
      <c r="FZ1355" s="468">
        <f t="shared" si="2603"/>
        <v>117683600</v>
      </c>
      <c r="GA1355" s="468">
        <f t="shared" si="2603"/>
        <v>2455085</v>
      </c>
      <c r="GB1355" s="468">
        <f t="shared" si="2599"/>
        <v>22337224</v>
      </c>
      <c r="GC1355" s="468">
        <f t="shared" si="2599"/>
        <v>5696964</v>
      </c>
      <c r="GD1355" s="468">
        <f t="shared" si="2600"/>
        <v>290560</v>
      </c>
      <c r="GE1355" s="468">
        <f t="shared" si="2600"/>
        <v>34104</v>
      </c>
      <c r="GF1355" s="468">
        <f t="shared" si="2600"/>
        <v>8347395</v>
      </c>
      <c r="GG1355" s="468">
        <f t="shared" si="2600"/>
        <v>18765980</v>
      </c>
      <c r="GH1355" s="468">
        <f t="shared" si="2600"/>
        <v>4880636</v>
      </c>
      <c r="GI1355" s="468">
        <f t="shared" si="2600"/>
        <v>131763260</v>
      </c>
      <c r="GJ1355" s="468">
        <f t="shared" si="2600"/>
        <v>20444800</v>
      </c>
      <c r="GK1355" s="468">
        <f t="shared" si="2600"/>
        <v>12913792</v>
      </c>
      <c r="GL1355" s="468">
        <f t="shared" si="2600"/>
        <v>45470720</v>
      </c>
      <c r="GM1355" s="468">
        <f t="shared" si="2600"/>
        <v>13518120</v>
      </c>
      <c r="GN1355" s="468">
        <f t="shared" si="2571"/>
        <v>241366</v>
      </c>
      <c r="GO1355" s="468">
        <f t="shared" si="2601"/>
        <v>184756</v>
      </c>
      <c r="GP1355" s="468">
        <f t="shared" si="2601"/>
        <v>501228</v>
      </c>
      <c r="GQ1355" s="468">
        <f t="shared" si="2601"/>
        <v>135427425</v>
      </c>
      <c r="GR1355" s="468"/>
      <c r="GS1355" s="468"/>
      <c r="GT1355" s="468"/>
      <c r="GU1355" s="468"/>
      <c r="GV1355" s="425"/>
    </row>
    <row r="1356" spans="1:204" ht="9.75" customHeight="1" x14ac:dyDescent="0.2">
      <c r="A1356" s="472" t="str">
        <f t="shared" si="2577"/>
        <v>2024-25JULYRX9</v>
      </c>
      <c r="B1356" s="488" t="str">
        <f t="shared" si="2602"/>
        <v>2024-25</v>
      </c>
      <c r="C1356" s="400" t="s">
        <v>673</v>
      </c>
      <c r="D1356" s="488" t="str">
        <f t="shared" si="2582"/>
        <v>Y60</v>
      </c>
      <c r="E1356" s="488" t="str">
        <f t="shared" si="2583"/>
        <v>Midlands</v>
      </c>
      <c r="F1356" s="474" t="s">
        <v>451</v>
      </c>
      <c r="G1356" s="474" t="s">
        <v>686</v>
      </c>
      <c r="H1356" s="518">
        <v>100521</v>
      </c>
      <c r="I1356" s="518">
        <v>78639</v>
      </c>
      <c r="J1356" s="518">
        <v>598306</v>
      </c>
      <c r="K1356" s="518">
        <v>8</v>
      </c>
      <c r="L1356" s="518">
        <v>2</v>
      </c>
      <c r="M1356" s="518">
        <v>14</v>
      </c>
      <c r="N1356" s="518">
        <v>44</v>
      </c>
      <c r="O1356" s="518">
        <v>107</v>
      </c>
      <c r="P1356" s="518">
        <v>417</v>
      </c>
      <c r="Q1356" s="518">
        <v>2346</v>
      </c>
      <c r="R1356" s="518">
        <v>657</v>
      </c>
      <c r="S1356" s="518">
        <v>69941</v>
      </c>
      <c r="T1356" s="518">
        <v>6716</v>
      </c>
      <c r="U1356" s="518">
        <v>4303</v>
      </c>
      <c r="V1356" s="518">
        <v>37928</v>
      </c>
      <c r="W1356" s="518">
        <v>9496</v>
      </c>
      <c r="X1356" s="518">
        <v>473</v>
      </c>
      <c r="Y1356" s="518">
        <v>3572830</v>
      </c>
      <c r="Z1356" s="518">
        <v>532</v>
      </c>
      <c r="AA1356" s="518">
        <v>932</v>
      </c>
      <c r="AB1356" s="518">
        <v>3522842</v>
      </c>
      <c r="AC1356" s="518">
        <v>819</v>
      </c>
      <c r="AD1356" s="518">
        <v>1685</v>
      </c>
      <c r="AE1356" s="518">
        <v>82234801</v>
      </c>
      <c r="AF1356" s="518">
        <v>2168</v>
      </c>
      <c r="AG1356" s="518">
        <v>4528</v>
      </c>
      <c r="AH1356" s="518">
        <v>81291940</v>
      </c>
      <c r="AI1356" s="518">
        <v>8561</v>
      </c>
      <c r="AJ1356" s="518">
        <v>20342</v>
      </c>
      <c r="AK1356" s="518">
        <v>3800466</v>
      </c>
      <c r="AL1356" s="518">
        <v>8035</v>
      </c>
      <c r="AM1356" s="518">
        <v>17854</v>
      </c>
      <c r="AN1356" s="518">
        <v>555</v>
      </c>
      <c r="AO1356" s="518">
        <v>5431</v>
      </c>
      <c r="AP1356" s="518">
        <v>2880</v>
      </c>
      <c r="AQ1356" s="518">
        <v>3763640</v>
      </c>
      <c r="AR1356" s="518">
        <v>1307</v>
      </c>
      <c r="AS1356" s="518">
        <v>2445</v>
      </c>
      <c r="AT1356" s="518">
        <v>12696</v>
      </c>
      <c r="AU1356" s="518">
        <v>3031</v>
      </c>
      <c r="AV1356" s="518">
        <v>4801</v>
      </c>
      <c r="AW1356" s="518">
        <v>2943</v>
      </c>
      <c r="AX1356" s="518">
        <v>2767</v>
      </c>
      <c r="AY1356" s="518">
        <v>2097</v>
      </c>
      <c r="AZ1356" s="518">
        <v>2412</v>
      </c>
      <c r="BA1356" s="518">
        <v>13624</v>
      </c>
      <c r="BB1356" s="518">
        <v>20851987</v>
      </c>
      <c r="BC1356" s="518">
        <v>1531</v>
      </c>
      <c r="BD1356" s="518">
        <v>2370</v>
      </c>
      <c r="BE1356" s="518">
        <v>2279</v>
      </c>
      <c r="BF1356" s="518">
        <v>5521</v>
      </c>
      <c r="BG1356" s="518">
        <v>2462</v>
      </c>
      <c r="BH1356" s="518">
        <v>3362</v>
      </c>
      <c r="BI1356" s="518">
        <v>33026</v>
      </c>
      <c r="BJ1356" s="518">
        <v>4712</v>
      </c>
      <c r="BK1356" s="518">
        <v>19507</v>
      </c>
      <c r="BL1356" s="518">
        <v>57245</v>
      </c>
      <c r="BM1356" s="518">
        <v>13144</v>
      </c>
      <c r="BN1356" s="518">
        <v>9921</v>
      </c>
      <c r="BO1356" s="518">
        <v>8326</v>
      </c>
      <c r="BP1356" s="518">
        <v>6440</v>
      </c>
      <c r="BQ1356" s="518">
        <v>49716</v>
      </c>
      <c r="BR1356" s="518">
        <v>40675</v>
      </c>
      <c r="BS1356" s="518">
        <v>15852</v>
      </c>
      <c r="BT1356" s="518">
        <v>10112</v>
      </c>
      <c r="BU1356" s="518">
        <v>681</v>
      </c>
      <c r="BV1356" s="518">
        <v>477</v>
      </c>
      <c r="BW1356" s="518">
        <v>0</v>
      </c>
      <c r="BX1356" s="518">
        <v>0</v>
      </c>
      <c r="BY1356" s="518" t="s">
        <v>152</v>
      </c>
      <c r="BZ1356" s="518" t="s">
        <v>152</v>
      </c>
      <c r="CA1356" s="518">
        <v>15</v>
      </c>
      <c r="CB1356" s="518">
        <v>7470</v>
      </c>
      <c r="CC1356" s="518">
        <v>498</v>
      </c>
      <c r="CD1356" s="518">
        <v>707</v>
      </c>
      <c r="CE1356" s="518">
        <v>6701</v>
      </c>
      <c r="CF1356" s="518">
        <v>3565360</v>
      </c>
      <c r="CG1356" s="518">
        <v>532</v>
      </c>
      <c r="CH1356" s="518">
        <v>933</v>
      </c>
      <c r="CI1356" s="518">
        <v>1353</v>
      </c>
      <c r="CJ1356" s="518">
        <v>3053113</v>
      </c>
      <c r="CK1356" s="518">
        <v>2257</v>
      </c>
      <c r="CL1356" s="518">
        <v>4688</v>
      </c>
      <c r="CM1356" s="518">
        <v>828</v>
      </c>
      <c r="CN1356" s="518">
        <v>1983117</v>
      </c>
      <c r="CO1356" s="518">
        <v>2395</v>
      </c>
      <c r="CP1356" s="518">
        <v>5027</v>
      </c>
      <c r="CQ1356" s="518">
        <v>35747</v>
      </c>
      <c r="CR1356" s="518">
        <v>77198571</v>
      </c>
      <c r="CS1356" s="518">
        <v>2160</v>
      </c>
      <c r="CT1356" s="518">
        <v>4507</v>
      </c>
      <c r="CU1356" s="518">
        <v>3</v>
      </c>
      <c r="CV1356" s="518">
        <v>48448</v>
      </c>
      <c r="CW1356" s="518">
        <v>16149</v>
      </c>
      <c r="CX1356" s="518">
        <v>33591</v>
      </c>
      <c r="CY1356" s="518">
        <v>293</v>
      </c>
      <c r="CZ1356" s="518">
        <v>3644907</v>
      </c>
      <c r="DA1356" s="518">
        <v>12440</v>
      </c>
      <c r="DB1356" s="518">
        <v>33665</v>
      </c>
      <c r="DC1356" s="518">
        <v>1791</v>
      </c>
      <c r="DD1356" s="518">
        <v>12434685</v>
      </c>
      <c r="DE1356" s="518">
        <v>6943</v>
      </c>
      <c r="DF1356" s="518">
        <v>14562</v>
      </c>
      <c r="DG1356" s="518">
        <v>68</v>
      </c>
      <c r="DH1356" s="518">
        <v>770509</v>
      </c>
      <c r="DI1356" s="518">
        <v>11331</v>
      </c>
      <c r="DJ1356" s="518">
        <v>31563</v>
      </c>
      <c r="DK1356" s="518">
        <v>167</v>
      </c>
      <c r="DL1356" s="518">
        <v>53125</v>
      </c>
      <c r="DM1356" s="518">
        <v>318</v>
      </c>
      <c r="DN1356" s="518">
        <v>510</v>
      </c>
      <c r="DO1356" s="518">
        <v>2641</v>
      </c>
      <c r="DP1356" s="518">
        <v>59100</v>
      </c>
      <c r="DQ1356" s="518">
        <v>22</v>
      </c>
      <c r="DR1356" s="518">
        <v>47</v>
      </c>
      <c r="DS1356" s="518">
        <v>53</v>
      </c>
      <c r="DT1356" s="518">
        <v>91637</v>
      </c>
      <c r="DU1356" s="518">
        <v>1729</v>
      </c>
      <c r="DV1356" s="518">
        <v>3606</v>
      </c>
      <c r="DW1356" s="518">
        <v>43</v>
      </c>
      <c r="DX1356" s="518">
        <v>39039</v>
      </c>
      <c r="DY1356" s="518">
        <v>80823841</v>
      </c>
      <c r="DZ1356" s="518">
        <v>2070</v>
      </c>
      <c r="EA1356" s="518">
        <v>4219</v>
      </c>
      <c r="EB1356" s="518">
        <v>28714</v>
      </c>
      <c r="EC1356" s="518">
        <v>13298</v>
      </c>
      <c r="ED1356" s="518">
        <v>4894</v>
      </c>
      <c r="EE1356" s="518">
        <v>30414985</v>
      </c>
      <c r="EF1356" s="518">
        <v>0</v>
      </c>
      <c r="EG1356" s="518">
        <v>284</v>
      </c>
      <c r="EH1356" s="518">
        <v>36</v>
      </c>
      <c r="EI1356" s="518"/>
      <c r="EJ1356" s="475"/>
      <c r="EK1356" s="475"/>
      <c r="EL1356" s="475"/>
      <c r="EM1356" s="475"/>
      <c r="EN1356" s="475"/>
      <c r="EO1356" s="475"/>
      <c r="EP1356" s="475"/>
      <c r="EQ1356" s="475"/>
      <c r="ER1356" s="475"/>
      <c r="ES1356" s="475"/>
      <c r="ET1356" s="475"/>
      <c r="EU1356" s="475"/>
      <c r="EV1356" s="475"/>
      <c r="EW1356" s="475"/>
      <c r="EX1356" s="475"/>
      <c r="EY1356" s="475"/>
      <c r="EZ1356" s="476"/>
      <c r="FA1356" s="446">
        <f t="shared" si="2585"/>
        <v>7</v>
      </c>
      <c r="FB1356" s="417">
        <f t="shared" si="2567"/>
        <v>2024</v>
      </c>
      <c r="FC1356" s="448">
        <f t="shared" si="2568"/>
        <v>45474</v>
      </c>
      <c r="FD1356" s="449">
        <f t="shared" si="2569"/>
        <v>31</v>
      </c>
      <c r="FE1356" s="450"/>
      <c r="FF1356" s="451">
        <f t="shared" si="2598"/>
        <v>0.41927290046039056</v>
      </c>
      <c r="FG1356" s="450"/>
      <c r="FH1356" s="452">
        <f t="shared" si="2586"/>
        <v>1.9571173317450863</v>
      </c>
      <c r="FI1356" s="452">
        <f t="shared" si="2587"/>
        <v>1.4772185824895772</v>
      </c>
      <c r="FJ1356" s="452">
        <f t="shared" si="2588"/>
        <v>1.9349291192191493</v>
      </c>
      <c r="FK1356" s="452">
        <f t="shared" si="2589"/>
        <v>1.4966302579595632</v>
      </c>
      <c r="FL1356" s="452">
        <f t="shared" si="2590"/>
        <v>1.3107994094072981</v>
      </c>
      <c r="FM1356" s="452">
        <f t="shared" si="2591"/>
        <v>1.0724267032271673</v>
      </c>
      <c r="FN1356" s="452">
        <f t="shared" si="2592"/>
        <v>1.6693344566133108</v>
      </c>
      <c r="FO1356" s="452">
        <f t="shared" si="2593"/>
        <v>1.0648694187026115</v>
      </c>
      <c r="FP1356" s="452">
        <f t="shared" si="2594"/>
        <v>1.4397463002114166</v>
      </c>
      <c r="FQ1356" s="452">
        <f t="shared" si="2595"/>
        <v>1.0084566596194504</v>
      </c>
      <c r="FR1356" s="453"/>
      <c r="FS1356" s="446">
        <f t="shared" si="2603"/>
        <v>157278</v>
      </c>
      <c r="FT1356" s="446">
        <f t="shared" si="2603"/>
        <v>1100946</v>
      </c>
      <c r="FU1356" s="446">
        <f t="shared" si="2603"/>
        <v>3460116</v>
      </c>
      <c r="FV1356" s="446">
        <f t="shared" si="2603"/>
        <v>8414373</v>
      </c>
      <c r="FW1356" s="446">
        <f t="shared" si="2603"/>
        <v>6259312</v>
      </c>
      <c r="FX1356" s="446">
        <f t="shared" si="2603"/>
        <v>7250555</v>
      </c>
      <c r="FY1356" s="446">
        <f t="shared" si="2603"/>
        <v>171737984</v>
      </c>
      <c r="FZ1356" s="446">
        <f t="shared" si="2603"/>
        <v>193167632</v>
      </c>
      <c r="GA1356" s="446">
        <f t="shared" si="2603"/>
        <v>8444942</v>
      </c>
      <c r="GB1356" s="446">
        <f t="shared" si="2599"/>
        <v>32288880</v>
      </c>
      <c r="GC1356" s="446">
        <f t="shared" si="2599"/>
        <v>7041600</v>
      </c>
      <c r="GD1356" s="446" t="str">
        <f t="shared" si="2600"/>
        <v>-</v>
      </c>
      <c r="GE1356" s="446">
        <f t="shared" si="2600"/>
        <v>10605</v>
      </c>
      <c r="GF1356" s="446">
        <f t="shared" si="2600"/>
        <v>6252033</v>
      </c>
      <c r="GG1356" s="446">
        <f t="shared" si="2600"/>
        <v>6342864</v>
      </c>
      <c r="GH1356" s="446">
        <f t="shared" si="2600"/>
        <v>4162356</v>
      </c>
      <c r="GI1356" s="446">
        <f t="shared" si="2600"/>
        <v>161111729</v>
      </c>
      <c r="GJ1356" s="446">
        <f t="shared" si="2600"/>
        <v>100773</v>
      </c>
      <c r="GK1356" s="446">
        <f t="shared" si="2600"/>
        <v>9863845</v>
      </c>
      <c r="GL1356" s="446">
        <f t="shared" si="2600"/>
        <v>26080542</v>
      </c>
      <c r="GM1356" s="446">
        <f t="shared" si="2600"/>
        <v>2146284</v>
      </c>
      <c r="GN1356" s="446">
        <f t="shared" si="2571"/>
        <v>191118</v>
      </c>
      <c r="GO1356" s="446">
        <f t="shared" si="2601"/>
        <v>85170</v>
      </c>
      <c r="GP1356" s="446">
        <f t="shared" si="2601"/>
        <v>124127</v>
      </c>
      <c r="GQ1356" s="446">
        <f t="shared" si="2601"/>
        <v>164705541</v>
      </c>
      <c r="GR1356" s="446"/>
      <c r="GS1356" s="446"/>
      <c r="GT1356" s="446"/>
      <c r="GU1356" s="446"/>
      <c r="GV1356" s="416"/>
    </row>
    <row r="1357" spans="1:204" ht="9.75" customHeight="1" x14ac:dyDescent="0.2">
      <c r="A1357" s="417" t="str">
        <f t="shared" si="2577"/>
        <v>2024-25JULYRYC</v>
      </c>
      <c r="B1357" s="458" t="str">
        <f t="shared" si="2602"/>
        <v>2024-25</v>
      </c>
      <c r="C1357" s="402" t="s">
        <v>673</v>
      </c>
      <c r="D1357" s="458" t="str">
        <f t="shared" si="2582"/>
        <v>Y61</v>
      </c>
      <c r="E1357" s="458" t="str">
        <f t="shared" si="2583"/>
        <v>East of England</v>
      </c>
      <c r="F1357" s="478" t="s">
        <v>453</v>
      </c>
      <c r="G1357" s="478" t="s">
        <v>687</v>
      </c>
      <c r="H1357" s="510">
        <v>120338</v>
      </c>
      <c r="I1357" s="510">
        <v>89155</v>
      </c>
      <c r="J1357" s="510">
        <v>818065</v>
      </c>
      <c r="K1357" s="510">
        <v>9</v>
      </c>
      <c r="L1357" s="510">
        <v>0</v>
      </c>
      <c r="M1357" s="510">
        <v>32</v>
      </c>
      <c r="N1357" s="510">
        <v>71</v>
      </c>
      <c r="O1357" s="510">
        <v>145</v>
      </c>
      <c r="P1357" s="510">
        <v>494</v>
      </c>
      <c r="Q1357" s="510">
        <v>6</v>
      </c>
      <c r="R1357" s="510">
        <v>3575</v>
      </c>
      <c r="S1357" s="510">
        <v>76511</v>
      </c>
      <c r="T1357" s="510">
        <v>8193</v>
      </c>
      <c r="U1357" s="510">
        <v>5198</v>
      </c>
      <c r="V1357" s="510">
        <v>41800</v>
      </c>
      <c r="W1357" s="510">
        <v>17114</v>
      </c>
      <c r="X1357" s="510">
        <v>453</v>
      </c>
      <c r="Y1357" s="510">
        <v>4430877</v>
      </c>
      <c r="Z1357" s="510">
        <v>541</v>
      </c>
      <c r="AA1357" s="510">
        <v>1023</v>
      </c>
      <c r="AB1357" s="510">
        <v>3621372</v>
      </c>
      <c r="AC1357" s="510">
        <v>697</v>
      </c>
      <c r="AD1357" s="510">
        <v>1285</v>
      </c>
      <c r="AE1357" s="510">
        <v>97046236</v>
      </c>
      <c r="AF1357" s="510">
        <v>2322</v>
      </c>
      <c r="AG1357" s="510">
        <v>4953</v>
      </c>
      <c r="AH1357" s="510">
        <v>128637422</v>
      </c>
      <c r="AI1357" s="510">
        <v>7517</v>
      </c>
      <c r="AJ1357" s="510">
        <v>17442</v>
      </c>
      <c r="AK1357" s="510">
        <v>4693152</v>
      </c>
      <c r="AL1357" s="510">
        <v>10360</v>
      </c>
      <c r="AM1357" s="510">
        <v>25212</v>
      </c>
      <c r="AN1357" s="510">
        <v>200</v>
      </c>
      <c r="AO1357" s="510">
        <v>2470</v>
      </c>
      <c r="AP1357" s="510">
        <v>1813</v>
      </c>
      <c r="AQ1357" s="510">
        <v>7545268</v>
      </c>
      <c r="AR1357" s="510">
        <v>4162</v>
      </c>
      <c r="AS1357" s="510">
        <v>8521</v>
      </c>
      <c r="AT1357" s="510">
        <v>7492</v>
      </c>
      <c r="AU1357" s="510">
        <v>329</v>
      </c>
      <c r="AV1357" s="510">
        <v>5451</v>
      </c>
      <c r="AW1357" s="510">
        <v>5345</v>
      </c>
      <c r="AX1357" s="510">
        <v>137</v>
      </c>
      <c r="AY1357" s="510">
        <v>1575</v>
      </c>
      <c r="AZ1357" s="510">
        <v>664</v>
      </c>
      <c r="BA1357" s="510">
        <v>9118</v>
      </c>
      <c r="BB1357" s="510">
        <v>40990943</v>
      </c>
      <c r="BC1357" s="510">
        <v>4496</v>
      </c>
      <c r="BD1357" s="510">
        <v>7242</v>
      </c>
      <c r="BE1357" s="510">
        <v>199</v>
      </c>
      <c r="BF1357" s="510">
        <v>3576</v>
      </c>
      <c r="BG1357" s="510">
        <v>3564</v>
      </c>
      <c r="BH1357" s="510">
        <v>1779</v>
      </c>
      <c r="BI1357" s="510">
        <v>40294</v>
      </c>
      <c r="BJ1357" s="510">
        <v>2358</v>
      </c>
      <c r="BK1357" s="510">
        <v>26367</v>
      </c>
      <c r="BL1357" s="510">
        <v>69019</v>
      </c>
      <c r="BM1357" s="510">
        <v>18472</v>
      </c>
      <c r="BN1357" s="510">
        <v>12765</v>
      </c>
      <c r="BO1357" s="510">
        <v>11555</v>
      </c>
      <c r="BP1357" s="510">
        <v>8113</v>
      </c>
      <c r="BQ1357" s="510">
        <v>66860</v>
      </c>
      <c r="BR1357" s="510">
        <v>46343</v>
      </c>
      <c r="BS1357" s="510">
        <v>33280</v>
      </c>
      <c r="BT1357" s="510">
        <v>19023</v>
      </c>
      <c r="BU1357" s="510">
        <v>851</v>
      </c>
      <c r="BV1357" s="510">
        <v>484</v>
      </c>
      <c r="BW1357" s="510">
        <v>11</v>
      </c>
      <c r="BX1357" s="510">
        <v>7067</v>
      </c>
      <c r="BY1357" s="510">
        <v>642</v>
      </c>
      <c r="BZ1357" s="510">
        <v>1013</v>
      </c>
      <c r="CA1357" s="510">
        <v>6</v>
      </c>
      <c r="CB1357" s="510">
        <v>689</v>
      </c>
      <c r="CC1357" s="510">
        <v>115</v>
      </c>
      <c r="CD1357" s="510">
        <v>187</v>
      </c>
      <c r="CE1357" s="510">
        <v>8176</v>
      </c>
      <c r="CF1357" s="510">
        <v>4423121</v>
      </c>
      <c r="CG1357" s="510">
        <v>541</v>
      </c>
      <c r="CH1357" s="510">
        <v>1023</v>
      </c>
      <c r="CI1357" s="510">
        <v>3088</v>
      </c>
      <c r="CJ1357" s="510">
        <v>7925594</v>
      </c>
      <c r="CK1357" s="510">
        <v>2567</v>
      </c>
      <c r="CL1357" s="510">
        <v>5345</v>
      </c>
      <c r="CM1357" s="510">
        <v>1003</v>
      </c>
      <c r="CN1357" s="510">
        <v>2270367</v>
      </c>
      <c r="CO1357" s="510">
        <v>2264</v>
      </c>
      <c r="CP1357" s="510">
        <v>4790</v>
      </c>
      <c r="CQ1357" s="510">
        <v>37709</v>
      </c>
      <c r="CR1357" s="510">
        <v>86850275</v>
      </c>
      <c r="CS1357" s="510">
        <v>2303</v>
      </c>
      <c r="CT1357" s="510">
        <v>4918</v>
      </c>
      <c r="CU1357" s="510">
        <v>373</v>
      </c>
      <c r="CV1357" s="510">
        <v>4551832</v>
      </c>
      <c r="CW1357" s="510">
        <v>12203</v>
      </c>
      <c r="CX1357" s="510">
        <v>32870</v>
      </c>
      <c r="CY1357" s="510">
        <v>171</v>
      </c>
      <c r="CZ1357" s="510">
        <v>1458326</v>
      </c>
      <c r="DA1357" s="510">
        <v>8528</v>
      </c>
      <c r="DB1357" s="510">
        <v>22949</v>
      </c>
      <c r="DC1357" s="510">
        <v>788</v>
      </c>
      <c r="DD1357" s="510">
        <v>12412693</v>
      </c>
      <c r="DE1357" s="510">
        <v>15752</v>
      </c>
      <c r="DF1357" s="510">
        <v>46535</v>
      </c>
      <c r="DG1357" s="510">
        <v>120</v>
      </c>
      <c r="DH1357" s="510">
        <v>1316204</v>
      </c>
      <c r="DI1357" s="510">
        <v>10968</v>
      </c>
      <c r="DJ1357" s="510">
        <v>29585</v>
      </c>
      <c r="DK1357" s="510">
        <v>552</v>
      </c>
      <c r="DL1357" s="510">
        <v>185821</v>
      </c>
      <c r="DM1357" s="510">
        <v>337</v>
      </c>
      <c r="DN1357" s="510">
        <v>557</v>
      </c>
      <c r="DO1357" s="510">
        <v>5501</v>
      </c>
      <c r="DP1357" s="510">
        <v>260884</v>
      </c>
      <c r="DQ1357" s="510">
        <v>47</v>
      </c>
      <c r="DR1357" s="510">
        <v>92</v>
      </c>
      <c r="DS1357" s="510">
        <v>116</v>
      </c>
      <c r="DT1357" s="510">
        <v>231079</v>
      </c>
      <c r="DU1357" s="510">
        <v>1992</v>
      </c>
      <c r="DV1357" s="510">
        <v>4631</v>
      </c>
      <c r="DW1357" s="510">
        <v>103</v>
      </c>
      <c r="DX1357" s="510">
        <v>39600</v>
      </c>
      <c r="DY1357" s="510">
        <v>69106445</v>
      </c>
      <c r="DZ1357" s="510">
        <v>1745</v>
      </c>
      <c r="EA1357" s="510">
        <v>3280</v>
      </c>
      <c r="EB1357" s="510">
        <v>26790</v>
      </c>
      <c r="EC1357" s="510">
        <v>10006</v>
      </c>
      <c r="ED1357" s="510">
        <v>3427</v>
      </c>
      <c r="EE1357" s="510">
        <v>21283348</v>
      </c>
      <c r="EF1357" s="510">
        <v>3574</v>
      </c>
      <c r="EG1357" s="510">
        <v>238</v>
      </c>
      <c r="EH1357" s="510">
        <v>342</v>
      </c>
      <c r="EI1357" s="510"/>
      <c r="EJ1357" s="479"/>
      <c r="EK1357" s="479"/>
      <c r="EL1357" s="479"/>
      <c r="EM1357" s="479"/>
      <c r="EN1357" s="479"/>
      <c r="EO1357" s="479"/>
      <c r="EP1357" s="479"/>
      <c r="EQ1357" s="479"/>
      <c r="ER1357" s="479"/>
      <c r="ES1357" s="479"/>
      <c r="ET1357" s="479"/>
      <c r="EU1357" s="479"/>
      <c r="EV1357" s="479"/>
      <c r="EW1357" s="479"/>
      <c r="EX1357" s="479"/>
      <c r="EY1357" s="479"/>
      <c r="EZ1357" s="516"/>
      <c r="FA1357" s="446">
        <f t="shared" si="2585"/>
        <v>7</v>
      </c>
      <c r="FB1357" s="417">
        <f t="shared" si="2567"/>
        <v>2024</v>
      </c>
      <c r="FC1357" s="448">
        <f t="shared" si="2568"/>
        <v>45474</v>
      </c>
      <c r="FD1357" s="449">
        <f t="shared" si="2569"/>
        <v>31</v>
      </c>
      <c r="FE1357" s="450"/>
      <c r="FF1357" s="451">
        <f t="shared" si="2598"/>
        <v>0.71450837771139109</v>
      </c>
      <c r="FG1357" s="450"/>
      <c r="FH1357" s="452">
        <f t="shared" si="2586"/>
        <v>2.2546075918466983</v>
      </c>
      <c r="FI1357" s="452">
        <f t="shared" si="2587"/>
        <v>1.5580373489564263</v>
      </c>
      <c r="FJ1357" s="452">
        <f t="shared" si="2588"/>
        <v>2.2229703732204693</v>
      </c>
      <c r="FK1357" s="452">
        <f t="shared" si="2589"/>
        <v>1.5607926125432858</v>
      </c>
      <c r="FL1357" s="452">
        <f t="shared" si="2590"/>
        <v>1.5995215311004785</v>
      </c>
      <c r="FM1357" s="452">
        <f t="shared" si="2591"/>
        <v>1.1086842105263157</v>
      </c>
      <c r="FN1357" s="452">
        <f t="shared" si="2592"/>
        <v>1.9446067547037513</v>
      </c>
      <c r="FO1357" s="452">
        <f t="shared" si="2593"/>
        <v>1.1115461026060536</v>
      </c>
      <c r="FP1357" s="452">
        <f t="shared" si="2594"/>
        <v>1.8785871964679912</v>
      </c>
      <c r="FQ1357" s="452">
        <f t="shared" si="2595"/>
        <v>1.0684326710816776</v>
      </c>
      <c r="FR1357" s="453"/>
      <c r="FS1357" s="446">
        <f t="shared" si="2603"/>
        <v>0</v>
      </c>
      <c r="FT1357" s="446">
        <f t="shared" si="2603"/>
        <v>2852960</v>
      </c>
      <c r="FU1357" s="446">
        <f t="shared" si="2603"/>
        <v>6330005</v>
      </c>
      <c r="FV1357" s="446">
        <f t="shared" si="2603"/>
        <v>12927475</v>
      </c>
      <c r="FW1357" s="446">
        <f t="shared" si="2603"/>
        <v>8381439</v>
      </c>
      <c r="FX1357" s="446">
        <f t="shared" si="2603"/>
        <v>6679430</v>
      </c>
      <c r="FY1357" s="446">
        <f t="shared" si="2603"/>
        <v>207035400</v>
      </c>
      <c r="FZ1357" s="446">
        <f t="shared" si="2603"/>
        <v>298502388</v>
      </c>
      <c r="GA1357" s="446">
        <f t="shared" si="2603"/>
        <v>11421036</v>
      </c>
      <c r="GB1357" s="446">
        <f t="shared" si="2599"/>
        <v>66032556</v>
      </c>
      <c r="GC1357" s="446">
        <f t="shared" si="2599"/>
        <v>15448573</v>
      </c>
      <c r="GD1357" s="446">
        <f t="shared" si="2600"/>
        <v>11143</v>
      </c>
      <c r="GE1357" s="446">
        <f t="shared" si="2600"/>
        <v>1122</v>
      </c>
      <c r="GF1357" s="446">
        <f t="shared" si="2600"/>
        <v>8364048</v>
      </c>
      <c r="GG1357" s="446">
        <f t="shared" si="2600"/>
        <v>16505360</v>
      </c>
      <c r="GH1357" s="446">
        <f t="shared" si="2600"/>
        <v>4804370</v>
      </c>
      <c r="GI1357" s="446">
        <f t="shared" si="2600"/>
        <v>185452862</v>
      </c>
      <c r="GJ1357" s="446">
        <f t="shared" si="2600"/>
        <v>12260510</v>
      </c>
      <c r="GK1357" s="446">
        <f t="shared" si="2600"/>
        <v>3924279</v>
      </c>
      <c r="GL1357" s="446">
        <f t="shared" si="2600"/>
        <v>36669580</v>
      </c>
      <c r="GM1357" s="446">
        <f t="shared" si="2600"/>
        <v>3550200</v>
      </c>
      <c r="GN1357" s="446">
        <f t="shared" si="2571"/>
        <v>537196</v>
      </c>
      <c r="GO1357" s="446">
        <f t="shared" si="2601"/>
        <v>307464</v>
      </c>
      <c r="GP1357" s="446">
        <f t="shared" si="2601"/>
        <v>506092</v>
      </c>
      <c r="GQ1357" s="446">
        <f t="shared" si="2601"/>
        <v>129888000</v>
      </c>
      <c r="GR1357" s="446"/>
      <c r="GS1357" s="446"/>
      <c r="GT1357" s="446"/>
      <c r="GU1357" s="446"/>
      <c r="GV1357" s="416"/>
    </row>
    <row r="1358" spans="1:204" ht="9.75" customHeight="1" x14ac:dyDescent="0.2">
      <c r="A1358" s="417" t="str">
        <f t="shared" si="2577"/>
        <v>2024-25JULYR1F</v>
      </c>
      <c r="B1358" s="458" t="str">
        <f t="shared" si="2602"/>
        <v>2024-25</v>
      </c>
      <c r="C1358" s="402" t="s">
        <v>673</v>
      </c>
      <c r="D1358" s="458" t="str">
        <f t="shared" si="2582"/>
        <v>Y59</v>
      </c>
      <c r="E1358" s="458" t="str">
        <f t="shared" si="2583"/>
        <v>South East</v>
      </c>
      <c r="F1358" s="478" t="s">
        <v>458</v>
      </c>
      <c r="G1358" s="478" t="s">
        <v>688</v>
      </c>
      <c r="H1358" s="510">
        <v>3929</v>
      </c>
      <c r="I1358" s="510">
        <v>2305</v>
      </c>
      <c r="J1358" s="510">
        <v>23883</v>
      </c>
      <c r="K1358" s="510">
        <v>10</v>
      </c>
      <c r="L1358" s="510">
        <v>0</v>
      </c>
      <c r="M1358" s="510">
        <v>27</v>
      </c>
      <c r="N1358" s="510">
        <v>87</v>
      </c>
      <c r="O1358" s="510">
        <v>192</v>
      </c>
      <c r="P1358" s="510">
        <v>14</v>
      </c>
      <c r="Q1358" s="510">
        <v>0</v>
      </c>
      <c r="R1358" s="510">
        <v>103</v>
      </c>
      <c r="S1358" s="510">
        <v>2793</v>
      </c>
      <c r="T1358" s="510">
        <v>127</v>
      </c>
      <c r="U1358" s="510">
        <v>83</v>
      </c>
      <c r="V1358" s="510">
        <v>1411</v>
      </c>
      <c r="W1358" s="510">
        <v>768</v>
      </c>
      <c r="X1358" s="510">
        <v>35</v>
      </c>
      <c r="Y1358" s="510">
        <v>74100</v>
      </c>
      <c r="Z1358" s="510">
        <v>583</v>
      </c>
      <c r="AA1358" s="510">
        <v>1103</v>
      </c>
      <c r="AB1358" s="510">
        <v>56971</v>
      </c>
      <c r="AC1358" s="510">
        <v>686</v>
      </c>
      <c r="AD1358" s="510">
        <v>1231</v>
      </c>
      <c r="AE1358" s="510">
        <v>2992113</v>
      </c>
      <c r="AF1358" s="510">
        <v>2121</v>
      </c>
      <c r="AG1358" s="510">
        <v>4500</v>
      </c>
      <c r="AH1358" s="510">
        <v>4262437</v>
      </c>
      <c r="AI1358" s="510">
        <v>5550</v>
      </c>
      <c r="AJ1358" s="510">
        <v>12641</v>
      </c>
      <c r="AK1358" s="510">
        <v>255469</v>
      </c>
      <c r="AL1358" s="510">
        <v>7299</v>
      </c>
      <c r="AM1358" s="510">
        <v>15089</v>
      </c>
      <c r="AN1358" s="510">
        <v>6</v>
      </c>
      <c r="AO1358" s="510">
        <v>111</v>
      </c>
      <c r="AP1358" s="510">
        <v>10</v>
      </c>
      <c r="AQ1358" s="510">
        <v>29861</v>
      </c>
      <c r="AR1358" s="510">
        <v>2986</v>
      </c>
      <c r="AS1358" s="510">
        <v>6047</v>
      </c>
      <c r="AT1358" s="510">
        <v>252</v>
      </c>
      <c r="AU1358" s="510">
        <v>2</v>
      </c>
      <c r="AV1358" s="510">
        <v>27</v>
      </c>
      <c r="AW1358" s="510">
        <v>56</v>
      </c>
      <c r="AX1358" s="510">
        <v>4</v>
      </c>
      <c r="AY1358" s="510">
        <v>219</v>
      </c>
      <c r="AZ1358" s="510">
        <v>28</v>
      </c>
      <c r="BA1358" s="510" t="s">
        <v>152</v>
      </c>
      <c r="BB1358" s="510" t="s">
        <v>152</v>
      </c>
      <c r="BC1358" s="510" t="s">
        <v>152</v>
      </c>
      <c r="BD1358" s="510" t="s">
        <v>152</v>
      </c>
      <c r="BE1358" s="510" t="s">
        <v>152</v>
      </c>
      <c r="BF1358" s="510" t="s">
        <v>152</v>
      </c>
      <c r="BG1358" s="510" t="s">
        <v>152</v>
      </c>
      <c r="BH1358" s="510" t="s">
        <v>152</v>
      </c>
      <c r="BI1358" s="510">
        <v>1512</v>
      </c>
      <c r="BJ1358" s="510">
        <v>19</v>
      </c>
      <c r="BK1358" s="510">
        <v>1010</v>
      </c>
      <c r="BL1358" s="510">
        <v>2541</v>
      </c>
      <c r="BM1358" s="510">
        <v>236</v>
      </c>
      <c r="BN1358" s="510">
        <v>200</v>
      </c>
      <c r="BO1358" s="510">
        <v>152</v>
      </c>
      <c r="BP1358" s="510">
        <v>123</v>
      </c>
      <c r="BQ1358" s="510">
        <v>1683</v>
      </c>
      <c r="BR1358" s="510">
        <v>1585</v>
      </c>
      <c r="BS1358" s="510">
        <v>970</v>
      </c>
      <c r="BT1358" s="510">
        <v>880</v>
      </c>
      <c r="BU1358" s="510">
        <v>40</v>
      </c>
      <c r="BV1358" s="510">
        <v>40</v>
      </c>
      <c r="BW1358" s="510">
        <v>2</v>
      </c>
      <c r="BX1358" s="510">
        <v>1221</v>
      </c>
      <c r="BY1358" s="510">
        <v>611</v>
      </c>
      <c r="BZ1358" s="510">
        <v>633</v>
      </c>
      <c r="CA1358" s="510">
        <v>0</v>
      </c>
      <c r="CB1358" s="510">
        <v>0</v>
      </c>
      <c r="CC1358" s="510" t="s">
        <v>152</v>
      </c>
      <c r="CD1358" s="510" t="s">
        <v>152</v>
      </c>
      <c r="CE1358" s="510">
        <v>125</v>
      </c>
      <c r="CF1358" s="510">
        <v>72879</v>
      </c>
      <c r="CG1358" s="510">
        <v>583</v>
      </c>
      <c r="CH1358" s="510">
        <v>1104</v>
      </c>
      <c r="CI1358" s="510">
        <v>105</v>
      </c>
      <c r="CJ1358" s="510">
        <v>198382</v>
      </c>
      <c r="CK1358" s="510">
        <v>1889</v>
      </c>
      <c r="CL1358" s="510">
        <v>4251</v>
      </c>
      <c r="CM1358" s="510">
        <v>26</v>
      </c>
      <c r="CN1358" s="510">
        <v>70289</v>
      </c>
      <c r="CO1358" s="510">
        <v>2703</v>
      </c>
      <c r="CP1358" s="510">
        <v>4953</v>
      </c>
      <c r="CQ1358" s="510">
        <v>1280</v>
      </c>
      <c r="CR1358" s="510">
        <v>2723442</v>
      </c>
      <c r="CS1358" s="510">
        <v>2128</v>
      </c>
      <c r="CT1358" s="510">
        <v>4549</v>
      </c>
      <c r="CU1358" s="510">
        <v>155</v>
      </c>
      <c r="CV1358" s="510">
        <v>864239</v>
      </c>
      <c r="CW1358" s="510">
        <v>5576</v>
      </c>
      <c r="CX1358" s="510">
        <v>12777</v>
      </c>
      <c r="CY1358" s="510">
        <v>31</v>
      </c>
      <c r="CZ1358" s="510">
        <v>251222</v>
      </c>
      <c r="DA1358" s="510">
        <v>8104</v>
      </c>
      <c r="DB1358" s="510">
        <v>21587</v>
      </c>
      <c r="DC1358" s="510">
        <v>30</v>
      </c>
      <c r="DD1358" s="510">
        <v>608110</v>
      </c>
      <c r="DE1358" s="510">
        <v>20270</v>
      </c>
      <c r="DF1358" s="510">
        <v>50457</v>
      </c>
      <c r="DG1358" s="510">
        <v>12</v>
      </c>
      <c r="DH1358" s="510">
        <v>162334</v>
      </c>
      <c r="DI1358" s="510">
        <v>13528</v>
      </c>
      <c r="DJ1358" s="510">
        <v>20390</v>
      </c>
      <c r="DK1358" s="510">
        <v>9</v>
      </c>
      <c r="DL1358" s="510">
        <v>2468</v>
      </c>
      <c r="DM1358" s="510">
        <v>274</v>
      </c>
      <c r="DN1358" s="510">
        <v>446</v>
      </c>
      <c r="DO1358" s="510">
        <v>69</v>
      </c>
      <c r="DP1358" s="510">
        <v>2829</v>
      </c>
      <c r="DQ1358" s="510">
        <v>41</v>
      </c>
      <c r="DR1358" s="510">
        <v>78</v>
      </c>
      <c r="DS1358" s="510">
        <v>0</v>
      </c>
      <c r="DT1358" s="510">
        <v>0</v>
      </c>
      <c r="DU1358" s="510" t="s">
        <v>152</v>
      </c>
      <c r="DV1358" s="510" t="s">
        <v>152</v>
      </c>
      <c r="DW1358" s="510">
        <v>0</v>
      </c>
      <c r="DX1358" s="510">
        <v>1511</v>
      </c>
      <c r="DY1358" s="510">
        <v>2342862</v>
      </c>
      <c r="DZ1358" s="510">
        <v>1551</v>
      </c>
      <c r="EA1358" s="510">
        <v>3407</v>
      </c>
      <c r="EB1358" s="510">
        <v>713</v>
      </c>
      <c r="EC1358" s="510">
        <v>275</v>
      </c>
      <c r="ED1358" s="510">
        <v>140</v>
      </c>
      <c r="EE1358" s="510">
        <v>811409</v>
      </c>
      <c r="EF1358" s="510">
        <v>46</v>
      </c>
      <c r="EG1358" s="510">
        <v>0</v>
      </c>
      <c r="EH1358" s="510">
        <v>26</v>
      </c>
      <c r="EI1358" s="510"/>
      <c r="EJ1358" s="479"/>
      <c r="EK1358" s="479"/>
      <c r="EL1358" s="479"/>
      <c r="EM1358" s="479"/>
      <c r="EN1358" s="479"/>
      <c r="EO1358" s="479"/>
      <c r="EP1358" s="479"/>
      <c r="EQ1358" s="479"/>
      <c r="ER1358" s="479"/>
      <c r="ES1358" s="479"/>
      <c r="ET1358" s="479"/>
      <c r="EU1358" s="479"/>
      <c r="EV1358" s="479"/>
      <c r="EW1358" s="479"/>
      <c r="EX1358" s="479"/>
      <c r="EY1358" s="479"/>
      <c r="EZ1358" s="476"/>
      <c r="FA1358" s="446">
        <f t="shared" si="2585"/>
        <v>7</v>
      </c>
      <c r="FB1358" s="417">
        <f t="shared" si="2567"/>
        <v>2024</v>
      </c>
      <c r="FC1358" s="448">
        <f t="shared" si="2568"/>
        <v>45474</v>
      </c>
      <c r="FD1358" s="449">
        <f t="shared" si="2569"/>
        <v>31</v>
      </c>
      <c r="FE1358" s="450"/>
      <c r="FF1358" s="451">
        <f t="shared" si="2598"/>
        <v>0.61061946902654862</v>
      </c>
      <c r="FG1358" s="450"/>
      <c r="FH1358" s="452">
        <f t="shared" si="2586"/>
        <v>1.8582677165354331</v>
      </c>
      <c r="FI1358" s="452">
        <f t="shared" si="2587"/>
        <v>1.5748031496062993</v>
      </c>
      <c r="FJ1358" s="452">
        <f t="shared" si="2588"/>
        <v>1.8313253012048192</v>
      </c>
      <c r="FK1358" s="452">
        <f t="shared" si="2589"/>
        <v>1.4819277108433735</v>
      </c>
      <c r="FL1358" s="452">
        <f t="shared" si="2590"/>
        <v>1.1927710843373494</v>
      </c>
      <c r="FM1358" s="452">
        <f t="shared" si="2591"/>
        <v>1.1233167965981574</v>
      </c>
      <c r="FN1358" s="452">
        <f t="shared" si="2592"/>
        <v>1.2630208333333333</v>
      </c>
      <c r="FO1358" s="452">
        <f t="shared" si="2593"/>
        <v>1.1458333333333333</v>
      </c>
      <c r="FP1358" s="452">
        <f t="shared" si="2594"/>
        <v>1.1428571428571428</v>
      </c>
      <c r="FQ1358" s="452">
        <f t="shared" si="2595"/>
        <v>1.1428571428571428</v>
      </c>
      <c r="FR1358" s="453"/>
      <c r="FS1358" s="446">
        <f t="shared" si="2603"/>
        <v>0</v>
      </c>
      <c r="FT1358" s="446">
        <f t="shared" si="2603"/>
        <v>62235</v>
      </c>
      <c r="FU1358" s="446">
        <f t="shared" si="2603"/>
        <v>200535</v>
      </c>
      <c r="FV1358" s="446">
        <f t="shared" si="2603"/>
        <v>442560</v>
      </c>
      <c r="FW1358" s="446">
        <f t="shared" si="2603"/>
        <v>140081</v>
      </c>
      <c r="FX1358" s="446">
        <f t="shared" si="2603"/>
        <v>102173</v>
      </c>
      <c r="FY1358" s="446">
        <f t="shared" si="2603"/>
        <v>6349500</v>
      </c>
      <c r="FZ1358" s="446">
        <f t="shared" si="2603"/>
        <v>9708288</v>
      </c>
      <c r="GA1358" s="446">
        <f t="shared" si="2603"/>
        <v>528115</v>
      </c>
      <c r="GB1358" s="446" t="str">
        <f t="shared" si="2599"/>
        <v>-</v>
      </c>
      <c r="GC1358" s="446">
        <f t="shared" si="2599"/>
        <v>60470</v>
      </c>
      <c r="GD1358" s="446">
        <f t="shared" si="2600"/>
        <v>1266</v>
      </c>
      <c r="GE1358" s="446" t="str">
        <f t="shared" si="2600"/>
        <v>-</v>
      </c>
      <c r="GF1358" s="446">
        <f t="shared" si="2600"/>
        <v>138000</v>
      </c>
      <c r="GG1358" s="446">
        <f t="shared" si="2600"/>
        <v>446355</v>
      </c>
      <c r="GH1358" s="446">
        <f t="shared" si="2600"/>
        <v>128778</v>
      </c>
      <c r="GI1358" s="446">
        <f t="shared" si="2600"/>
        <v>5822720</v>
      </c>
      <c r="GJ1358" s="446">
        <f t="shared" si="2600"/>
        <v>1980435</v>
      </c>
      <c r="GK1358" s="446">
        <f t="shared" si="2600"/>
        <v>669197</v>
      </c>
      <c r="GL1358" s="446">
        <f t="shared" si="2600"/>
        <v>1513710</v>
      </c>
      <c r="GM1358" s="446">
        <f t="shared" si="2600"/>
        <v>244680</v>
      </c>
      <c r="GN1358" s="446" t="str">
        <f t="shared" si="2571"/>
        <v>-</v>
      </c>
      <c r="GO1358" s="446">
        <f t="shared" si="2601"/>
        <v>4014</v>
      </c>
      <c r="GP1358" s="446">
        <f t="shared" si="2601"/>
        <v>5382</v>
      </c>
      <c r="GQ1358" s="446">
        <f t="shared" si="2601"/>
        <v>5147977</v>
      </c>
      <c r="GR1358" s="446"/>
      <c r="GS1358" s="446"/>
      <c r="GT1358" s="446"/>
      <c r="GU1358" s="446"/>
      <c r="GV1358" s="416"/>
    </row>
    <row r="1359" spans="1:204" ht="9.75" customHeight="1" x14ac:dyDescent="0.2">
      <c r="A1359" s="493" t="str">
        <f t="shared" si="2577"/>
        <v>2024-25JULYRRU</v>
      </c>
      <c r="B1359" s="494" t="str">
        <f t="shared" si="2602"/>
        <v>2024-25</v>
      </c>
      <c r="C1359" s="480" t="s">
        <v>673</v>
      </c>
      <c r="D1359" s="494" t="str">
        <f t="shared" si="2582"/>
        <v>Y56</v>
      </c>
      <c r="E1359" s="494" t="str">
        <f t="shared" si="2583"/>
        <v>London</v>
      </c>
      <c r="F1359" s="495" t="s">
        <v>454</v>
      </c>
      <c r="G1359" s="511" t="s">
        <v>689</v>
      </c>
      <c r="H1359" s="519">
        <v>179581</v>
      </c>
      <c r="I1359" s="519">
        <v>133579</v>
      </c>
      <c r="J1359" s="519">
        <v>668930</v>
      </c>
      <c r="K1359" s="519">
        <v>5</v>
      </c>
      <c r="L1359" s="519">
        <v>0</v>
      </c>
      <c r="M1359" s="519">
        <v>2</v>
      </c>
      <c r="N1359" s="519">
        <v>36</v>
      </c>
      <c r="O1359" s="519">
        <v>105</v>
      </c>
      <c r="P1359" s="519">
        <v>640</v>
      </c>
      <c r="Q1359" s="519">
        <v>0</v>
      </c>
      <c r="R1359" s="519">
        <v>1724</v>
      </c>
      <c r="S1359" s="519">
        <v>113932</v>
      </c>
      <c r="T1359" s="519">
        <v>14031</v>
      </c>
      <c r="U1359" s="519">
        <v>10013</v>
      </c>
      <c r="V1359" s="519">
        <v>56078</v>
      </c>
      <c r="W1359" s="519">
        <v>15476</v>
      </c>
      <c r="X1359" s="519">
        <v>824</v>
      </c>
      <c r="Y1359" s="519">
        <v>6246622</v>
      </c>
      <c r="Z1359" s="519">
        <v>445</v>
      </c>
      <c r="AA1359" s="519">
        <v>752</v>
      </c>
      <c r="AB1359" s="519">
        <v>6312929</v>
      </c>
      <c r="AC1359" s="519">
        <v>630</v>
      </c>
      <c r="AD1359" s="519">
        <v>1058</v>
      </c>
      <c r="AE1359" s="519">
        <v>130884680</v>
      </c>
      <c r="AF1359" s="519">
        <v>2334</v>
      </c>
      <c r="AG1359" s="519">
        <v>5125</v>
      </c>
      <c r="AH1359" s="519">
        <v>81064690</v>
      </c>
      <c r="AI1359" s="519">
        <v>5238</v>
      </c>
      <c r="AJ1359" s="519">
        <v>12101</v>
      </c>
      <c r="AK1359" s="519">
        <v>7522870</v>
      </c>
      <c r="AL1359" s="519">
        <v>9130</v>
      </c>
      <c r="AM1359" s="519">
        <v>17509</v>
      </c>
      <c r="AN1359" s="519">
        <v>1196</v>
      </c>
      <c r="AO1359" s="519">
        <v>2240</v>
      </c>
      <c r="AP1359" s="519">
        <v>1770</v>
      </c>
      <c r="AQ1359" s="519">
        <v>4026959</v>
      </c>
      <c r="AR1359" s="519">
        <v>2275</v>
      </c>
      <c r="AS1359" s="519">
        <v>4216</v>
      </c>
      <c r="AT1359" s="519">
        <v>22692</v>
      </c>
      <c r="AU1359" s="519">
        <v>451</v>
      </c>
      <c r="AV1359" s="519">
        <v>10032</v>
      </c>
      <c r="AW1359" s="519" t="s">
        <v>152</v>
      </c>
      <c r="AX1359" s="519">
        <v>92</v>
      </c>
      <c r="AY1359" s="519">
        <v>12117</v>
      </c>
      <c r="AZ1359" s="519" t="s">
        <v>152</v>
      </c>
      <c r="BA1359" s="519">
        <v>12258</v>
      </c>
      <c r="BB1359" s="519">
        <v>30903047</v>
      </c>
      <c r="BC1359" s="519">
        <v>2521</v>
      </c>
      <c r="BD1359" s="519">
        <v>5478</v>
      </c>
      <c r="BE1359" s="519">
        <v>364</v>
      </c>
      <c r="BF1359" s="519">
        <v>2444</v>
      </c>
      <c r="BG1359" s="519">
        <v>7780</v>
      </c>
      <c r="BH1359" s="519">
        <v>1670</v>
      </c>
      <c r="BI1359" s="519">
        <v>57812</v>
      </c>
      <c r="BJ1359" s="519">
        <v>2791</v>
      </c>
      <c r="BK1359" s="519">
        <v>30637</v>
      </c>
      <c r="BL1359" s="519">
        <v>91240</v>
      </c>
      <c r="BM1359" s="519">
        <v>33197</v>
      </c>
      <c r="BN1359" s="519">
        <v>26476</v>
      </c>
      <c r="BO1359" s="519">
        <v>23148</v>
      </c>
      <c r="BP1359" s="519">
        <v>18986</v>
      </c>
      <c r="BQ1359" s="519">
        <v>85280</v>
      </c>
      <c r="BR1359" s="519">
        <v>63884</v>
      </c>
      <c r="BS1359" s="519">
        <v>28700</v>
      </c>
      <c r="BT1359" s="519">
        <v>17787</v>
      </c>
      <c r="BU1359" s="519">
        <v>1155</v>
      </c>
      <c r="BV1359" s="519">
        <v>888</v>
      </c>
      <c r="BW1359" s="519">
        <v>68</v>
      </c>
      <c r="BX1359" s="519">
        <v>37535</v>
      </c>
      <c r="BY1359" s="519">
        <v>552</v>
      </c>
      <c r="BZ1359" s="519">
        <v>1012</v>
      </c>
      <c r="CA1359" s="519">
        <v>35</v>
      </c>
      <c r="CB1359" s="519">
        <v>22965</v>
      </c>
      <c r="CC1359" s="519">
        <v>656</v>
      </c>
      <c r="CD1359" s="519">
        <v>1167</v>
      </c>
      <c r="CE1359" s="519">
        <v>13928</v>
      </c>
      <c r="CF1359" s="519">
        <v>6186122</v>
      </c>
      <c r="CG1359" s="519">
        <v>444</v>
      </c>
      <c r="CH1359" s="519">
        <v>749</v>
      </c>
      <c r="CI1359" s="519">
        <v>4029</v>
      </c>
      <c r="CJ1359" s="519">
        <v>9595918</v>
      </c>
      <c r="CK1359" s="519">
        <v>2382</v>
      </c>
      <c r="CL1359" s="519">
        <v>5196</v>
      </c>
      <c r="CM1359" s="519">
        <v>1344</v>
      </c>
      <c r="CN1359" s="519">
        <v>2937005</v>
      </c>
      <c r="CO1359" s="519">
        <v>2185</v>
      </c>
      <c r="CP1359" s="519">
        <v>5223</v>
      </c>
      <c r="CQ1359" s="519">
        <v>50705</v>
      </c>
      <c r="CR1359" s="519">
        <v>118351757</v>
      </c>
      <c r="CS1359" s="519">
        <v>2334</v>
      </c>
      <c r="CT1359" s="519">
        <v>5119</v>
      </c>
      <c r="CU1359" s="519">
        <v>1150</v>
      </c>
      <c r="CV1359" s="519">
        <v>8435600</v>
      </c>
      <c r="CW1359" s="519">
        <v>7335</v>
      </c>
      <c r="CX1359" s="519">
        <v>16468</v>
      </c>
      <c r="CY1359" s="519">
        <v>518</v>
      </c>
      <c r="CZ1359" s="519">
        <v>2888021</v>
      </c>
      <c r="DA1359" s="519">
        <v>5575</v>
      </c>
      <c r="DB1359" s="519">
        <v>13128</v>
      </c>
      <c r="DC1359" s="519">
        <v>1354</v>
      </c>
      <c r="DD1359" s="519">
        <v>12532647</v>
      </c>
      <c r="DE1359" s="519">
        <v>9256</v>
      </c>
      <c r="DF1359" s="519">
        <v>20238</v>
      </c>
      <c r="DG1359" s="519">
        <v>102</v>
      </c>
      <c r="DH1359" s="519">
        <v>837448</v>
      </c>
      <c r="DI1359" s="519">
        <v>8210</v>
      </c>
      <c r="DJ1359" s="519">
        <v>17022</v>
      </c>
      <c r="DK1359" s="519">
        <v>1156</v>
      </c>
      <c r="DL1359" s="519">
        <v>397403</v>
      </c>
      <c r="DM1359" s="519">
        <v>344</v>
      </c>
      <c r="DN1359" s="519">
        <v>586</v>
      </c>
      <c r="DO1359" s="519">
        <v>8118</v>
      </c>
      <c r="DP1359" s="519">
        <v>472384</v>
      </c>
      <c r="DQ1359" s="519">
        <v>58</v>
      </c>
      <c r="DR1359" s="519">
        <v>111</v>
      </c>
      <c r="DS1359" s="519">
        <v>120</v>
      </c>
      <c r="DT1359" s="519">
        <v>447418</v>
      </c>
      <c r="DU1359" s="519">
        <v>3728</v>
      </c>
      <c r="DV1359" s="519">
        <v>7493</v>
      </c>
      <c r="DW1359" s="519">
        <v>101</v>
      </c>
      <c r="DX1359" s="519">
        <v>57620</v>
      </c>
      <c r="DY1359" s="519">
        <v>78602168</v>
      </c>
      <c r="DZ1359" s="519">
        <v>1364</v>
      </c>
      <c r="EA1359" s="519">
        <v>2543</v>
      </c>
      <c r="EB1359" s="519">
        <v>38254</v>
      </c>
      <c r="EC1359" s="519">
        <v>14629</v>
      </c>
      <c r="ED1359" s="519">
        <v>797</v>
      </c>
      <c r="EE1359" s="519">
        <v>10606589</v>
      </c>
      <c r="EF1359" s="519">
        <v>1466</v>
      </c>
      <c r="EG1359" s="519">
        <v>315</v>
      </c>
      <c r="EH1359" s="519">
        <v>117</v>
      </c>
      <c r="EI1359" s="519"/>
      <c r="EJ1359" s="512"/>
      <c r="EK1359" s="512"/>
      <c r="EL1359" s="512"/>
      <c r="EM1359" s="512"/>
      <c r="EN1359" s="512"/>
      <c r="EO1359" s="512"/>
      <c r="EP1359" s="512"/>
      <c r="EQ1359" s="512"/>
      <c r="ER1359" s="512"/>
      <c r="ES1359" s="512"/>
      <c r="ET1359" s="512"/>
      <c r="EU1359" s="512"/>
      <c r="EV1359" s="512"/>
      <c r="EW1359" s="512"/>
      <c r="EX1359" s="512"/>
      <c r="EY1359" s="512"/>
      <c r="EZ1359" s="514"/>
      <c r="FA1359" s="520">
        <f t="shared" si="2585"/>
        <v>7</v>
      </c>
      <c r="FB1359" s="493">
        <f t="shared" si="2567"/>
        <v>2024</v>
      </c>
      <c r="FC1359" s="498">
        <f t="shared" si="2568"/>
        <v>45474</v>
      </c>
      <c r="FD1359" s="499">
        <f t="shared" si="2569"/>
        <v>31</v>
      </c>
      <c r="FE1359" s="500"/>
      <c r="FF1359" s="515">
        <f t="shared" si="2598"/>
        <v>0.60622806362482262</v>
      </c>
      <c r="FG1359" s="500"/>
      <c r="FH1359" s="481">
        <f t="shared" si="2586"/>
        <v>2.3659753403178674</v>
      </c>
      <c r="FI1359" s="481">
        <f t="shared" si="2587"/>
        <v>1.8869645784334688</v>
      </c>
      <c r="FJ1359" s="481">
        <f t="shared" si="2588"/>
        <v>2.311794666932987</v>
      </c>
      <c r="FK1359" s="481">
        <f t="shared" si="2589"/>
        <v>1.8961350244681914</v>
      </c>
      <c r="FL1359" s="481">
        <f t="shared" si="2590"/>
        <v>1.5207389707193553</v>
      </c>
      <c r="FM1359" s="481">
        <f t="shared" si="2591"/>
        <v>1.1391989728592318</v>
      </c>
      <c r="FN1359" s="481">
        <f t="shared" si="2592"/>
        <v>1.8544843628844663</v>
      </c>
      <c r="FO1359" s="481">
        <f t="shared" si="2593"/>
        <v>1.149327991729129</v>
      </c>
      <c r="FP1359" s="481">
        <f t="shared" si="2594"/>
        <v>1.4016990291262137</v>
      </c>
      <c r="FQ1359" s="481">
        <f t="shared" si="2595"/>
        <v>1.0776699029126213</v>
      </c>
      <c r="FR1359" s="501"/>
      <c r="FS1359" s="482">
        <f t="shared" si="2603"/>
        <v>0</v>
      </c>
      <c r="FT1359" s="482">
        <f t="shared" si="2603"/>
        <v>267158</v>
      </c>
      <c r="FU1359" s="482">
        <f t="shared" si="2603"/>
        <v>4808844</v>
      </c>
      <c r="FV1359" s="482">
        <f t="shared" si="2603"/>
        <v>14025795</v>
      </c>
      <c r="FW1359" s="482">
        <f t="shared" si="2603"/>
        <v>10551312</v>
      </c>
      <c r="FX1359" s="482">
        <f t="shared" si="2603"/>
        <v>10593754</v>
      </c>
      <c r="FY1359" s="482">
        <f t="shared" si="2603"/>
        <v>287399750</v>
      </c>
      <c r="FZ1359" s="482">
        <f t="shared" si="2603"/>
        <v>187275076</v>
      </c>
      <c r="GA1359" s="482">
        <f t="shared" si="2603"/>
        <v>14427416</v>
      </c>
      <c r="GB1359" s="482">
        <f t="shared" si="2599"/>
        <v>67149324</v>
      </c>
      <c r="GC1359" s="482">
        <f t="shared" si="2599"/>
        <v>7462320</v>
      </c>
      <c r="GD1359" s="482">
        <f t="shared" ref="GD1359:GM1368" si="2604">IFERROR(HLOOKUP(GD$1,$H$5:$HA$10112,MATCH($A1359,$A$5:$A$10112,0),0)*HLOOKUP(GD$2,$H$5:$HA$10112,MATCH($A1359,$A$5:$A$10112,0),0),"-")</f>
        <v>68816</v>
      </c>
      <c r="GE1359" s="482">
        <f t="shared" si="2604"/>
        <v>40845</v>
      </c>
      <c r="GF1359" s="482">
        <f t="shared" si="2604"/>
        <v>10432072</v>
      </c>
      <c r="GG1359" s="482">
        <f t="shared" si="2604"/>
        <v>20934684</v>
      </c>
      <c r="GH1359" s="482">
        <f t="shared" si="2604"/>
        <v>7019712</v>
      </c>
      <c r="GI1359" s="482">
        <f t="shared" si="2604"/>
        <v>259558895</v>
      </c>
      <c r="GJ1359" s="482">
        <f t="shared" si="2604"/>
        <v>18938200</v>
      </c>
      <c r="GK1359" s="482">
        <f t="shared" si="2604"/>
        <v>6800304</v>
      </c>
      <c r="GL1359" s="482">
        <f t="shared" si="2604"/>
        <v>27402252</v>
      </c>
      <c r="GM1359" s="482">
        <f t="shared" si="2604"/>
        <v>1736244</v>
      </c>
      <c r="GN1359" s="482">
        <f t="shared" si="2571"/>
        <v>899160</v>
      </c>
      <c r="GO1359" s="482">
        <f t="shared" si="2601"/>
        <v>677416</v>
      </c>
      <c r="GP1359" s="482">
        <f t="shared" si="2601"/>
        <v>901098</v>
      </c>
      <c r="GQ1359" s="482">
        <f t="shared" si="2601"/>
        <v>146527660</v>
      </c>
      <c r="GR1359" s="482"/>
      <c r="GS1359" s="482"/>
      <c r="GT1359" s="482"/>
      <c r="GU1359" s="482"/>
      <c r="GV1359" s="502"/>
    </row>
    <row r="1360" spans="1:204" ht="9.75" customHeight="1" x14ac:dyDescent="0.2">
      <c r="A1360" s="417" t="str">
        <f t="shared" si="2577"/>
        <v>2024-25JULYRX6</v>
      </c>
      <c r="B1360" s="458" t="str">
        <f t="shared" si="2602"/>
        <v>2024-25</v>
      </c>
      <c r="C1360" s="402" t="s">
        <v>673</v>
      </c>
      <c r="D1360" s="458" t="str">
        <f t="shared" si="2582"/>
        <v>Y63</v>
      </c>
      <c r="E1360" s="458" t="str">
        <f t="shared" si="2583"/>
        <v>North East and Yorkshire</v>
      </c>
      <c r="F1360" s="478" t="s">
        <v>448</v>
      </c>
      <c r="G1360" s="478" t="s">
        <v>690</v>
      </c>
      <c r="H1360" s="510">
        <v>51210</v>
      </c>
      <c r="I1360" s="510">
        <v>35035</v>
      </c>
      <c r="J1360" s="510">
        <v>56214</v>
      </c>
      <c r="K1360" s="510">
        <v>2</v>
      </c>
      <c r="L1360" s="510">
        <v>0</v>
      </c>
      <c r="M1360" s="510">
        <v>1</v>
      </c>
      <c r="N1360" s="510">
        <v>6</v>
      </c>
      <c r="O1360" s="510">
        <v>38</v>
      </c>
      <c r="P1360" s="510">
        <v>217</v>
      </c>
      <c r="Q1360" s="510">
        <v>2511</v>
      </c>
      <c r="R1360" s="510">
        <v>3</v>
      </c>
      <c r="S1360" s="510">
        <v>39011</v>
      </c>
      <c r="T1360" s="510">
        <v>3295</v>
      </c>
      <c r="U1360" s="510">
        <v>2127</v>
      </c>
      <c r="V1360" s="510">
        <v>21540</v>
      </c>
      <c r="W1360" s="510">
        <v>9065</v>
      </c>
      <c r="X1360" s="510">
        <v>507</v>
      </c>
      <c r="Y1360" s="510">
        <v>1322596</v>
      </c>
      <c r="Z1360" s="510">
        <v>401</v>
      </c>
      <c r="AA1360" s="510">
        <v>689</v>
      </c>
      <c r="AB1360" s="510">
        <v>992424</v>
      </c>
      <c r="AC1360" s="510">
        <v>467</v>
      </c>
      <c r="AD1360" s="510">
        <v>815</v>
      </c>
      <c r="AE1360" s="510">
        <v>34916579</v>
      </c>
      <c r="AF1360" s="510">
        <v>1621</v>
      </c>
      <c r="AG1360" s="510">
        <v>3337</v>
      </c>
      <c r="AH1360" s="510">
        <v>35914723</v>
      </c>
      <c r="AI1360" s="510">
        <v>3962</v>
      </c>
      <c r="AJ1360" s="510">
        <v>9454</v>
      </c>
      <c r="AK1360" s="510">
        <v>2124434</v>
      </c>
      <c r="AL1360" s="510">
        <v>4190</v>
      </c>
      <c r="AM1360" s="510">
        <v>9094</v>
      </c>
      <c r="AN1360" s="510" t="s">
        <v>152</v>
      </c>
      <c r="AO1360" s="510">
        <v>986</v>
      </c>
      <c r="AP1360" s="510">
        <v>1028</v>
      </c>
      <c r="AQ1360" s="510">
        <v>2064289</v>
      </c>
      <c r="AR1360" s="510">
        <v>2008</v>
      </c>
      <c r="AS1360" s="510">
        <v>3994</v>
      </c>
      <c r="AT1360" s="510">
        <v>2507</v>
      </c>
      <c r="AU1360" s="510">
        <v>17</v>
      </c>
      <c r="AV1360" s="510">
        <v>108</v>
      </c>
      <c r="AW1360" s="510">
        <v>1757</v>
      </c>
      <c r="AX1360" s="510">
        <v>173</v>
      </c>
      <c r="AY1360" s="510">
        <v>2209</v>
      </c>
      <c r="AZ1360" s="510">
        <v>0</v>
      </c>
      <c r="BA1360" s="510">
        <v>5146</v>
      </c>
      <c r="BB1360" s="510">
        <v>15271236</v>
      </c>
      <c r="BC1360" s="510">
        <v>2968</v>
      </c>
      <c r="BD1360" s="510">
        <v>6023</v>
      </c>
      <c r="BE1360" s="510">
        <v>83</v>
      </c>
      <c r="BF1360" s="510">
        <v>478</v>
      </c>
      <c r="BG1360" s="510">
        <v>2854</v>
      </c>
      <c r="BH1360" s="510">
        <v>1731</v>
      </c>
      <c r="BI1360" s="510">
        <v>21567</v>
      </c>
      <c r="BJ1360" s="510">
        <v>3189</v>
      </c>
      <c r="BK1360" s="510">
        <v>11748</v>
      </c>
      <c r="BL1360" s="510">
        <v>36504</v>
      </c>
      <c r="BM1360" s="510">
        <v>6877</v>
      </c>
      <c r="BN1360" s="510">
        <v>5073</v>
      </c>
      <c r="BO1360" s="510">
        <v>4396</v>
      </c>
      <c r="BP1360" s="510">
        <v>3277</v>
      </c>
      <c r="BQ1360" s="510">
        <v>27864</v>
      </c>
      <c r="BR1360" s="510">
        <v>23196</v>
      </c>
      <c r="BS1360" s="510">
        <v>13658</v>
      </c>
      <c r="BT1360" s="510">
        <v>9702</v>
      </c>
      <c r="BU1360" s="510">
        <v>909</v>
      </c>
      <c r="BV1360" s="510">
        <v>561</v>
      </c>
      <c r="BW1360" s="510">
        <v>53</v>
      </c>
      <c r="BX1360" s="510">
        <v>31351</v>
      </c>
      <c r="BY1360" s="510">
        <v>592</v>
      </c>
      <c r="BZ1360" s="510">
        <v>981</v>
      </c>
      <c r="CA1360" s="510">
        <v>72</v>
      </c>
      <c r="CB1360" s="510">
        <v>29851</v>
      </c>
      <c r="CC1360" s="510">
        <v>415</v>
      </c>
      <c r="CD1360" s="510">
        <v>833</v>
      </c>
      <c r="CE1360" s="510">
        <v>3170</v>
      </c>
      <c r="CF1360" s="510">
        <v>1261394</v>
      </c>
      <c r="CG1360" s="510">
        <v>398</v>
      </c>
      <c r="CH1360" s="510">
        <v>683</v>
      </c>
      <c r="CI1360" s="510">
        <v>2367</v>
      </c>
      <c r="CJ1360" s="510">
        <v>3476871</v>
      </c>
      <c r="CK1360" s="510">
        <v>1469</v>
      </c>
      <c r="CL1360" s="510">
        <v>2887</v>
      </c>
      <c r="CM1360" s="510">
        <v>671</v>
      </c>
      <c r="CN1360" s="510">
        <v>869389</v>
      </c>
      <c r="CO1360" s="510">
        <v>1296</v>
      </c>
      <c r="CP1360" s="510">
        <v>2569</v>
      </c>
      <c r="CQ1360" s="510">
        <v>18502</v>
      </c>
      <c r="CR1360" s="510">
        <v>30570319</v>
      </c>
      <c r="CS1360" s="510">
        <v>1652</v>
      </c>
      <c r="CT1360" s="510">
        <v>3427</v>
      </c>
      <c r="CU1360" s="510">
        <v>919</v>
      </c>
      <c r="CV1360" s="510">
        <v>3701561</v>
      </c>
      <c r="CW1360" s="510">
        <v>4028</v>
      </c>
      <c r="CX1360" s="510">
        <v>9714</v>
      </c>
      <c r="CY1360" s="510">
        <v>101</v>
      </c>
      <c r="CZ1360" s="510">
        <v>731636</v>
      </c>
      <c r="DA1360" s="510">
        <v>7244</v>
      </c>
      <c r="DB1360" s="510">
        <v>18489</v>
      </c>
      <c r="DC1360" s="510">
        <v>942</v>
      </c>
      <c r="DD1360" s="510">
        <v>6526152</v>
      </c>
      <c r="DE1360" s="510">
        <v>6928</v>
      </c>
      <c r="DF1360" s="510">
        <v>14984</v>
      </c>
      <c r="DG1360" s="510">
        <v>388</v>
      </c>
      <c r="DH1360" s="510">
        <v>2983265</v>
      </c>
      <c r="DI1360" s="510">
        <v>7689</v>
      </c>
      <c r="DJ1360" s="510">
        <v>18671</v>
      </c>
      <c r="DK1360" s="510">
        <v>59</v>
      </c>
      <c r="DL1360" s="510">
        <v>31183</v>
      </c>
      <c r="DM1360" s="510">
        <v>529</v>
      </c>
      <c r="DN1360" s="510">
        <v>860</v>
      </c>
      <c r="DO1360" s="510">
        <v>1822</v>
      </c>
      <c r="DP1360" s="510">
        <v>59202</v>
      </c>
      <c r="DQ1360" s="510">
        <v>32</v>
      </c>
      <c r="DR1360" s="510">
        <v>58</v>
      </c>
      <c r="DS1360" s="510">
        <v>0</v>
      </c>
      <c r="DT1360" s="510">
        <v>0</v>
      </c>
      <c r="DU1360" s="510" t="s">
        <v>152</v>
      </c>
      <c r="DV1360" s="510" t="s">
        <v>152</v>
      </c>
      <c r="DW1360" s="510">
        <v>0</v>
      </c>
      <c r="DX1360" s="510">
        <v>19102</v>
      </c>
      <c r="DY1360" s="510">
        <v>23975469</v>
      </c>
      <c r="DZ1360" s="510">
        <v>1255</v>
      </c>
      <c r="EA1360" s="510">
        <v>2160</v>
      </c>
      <c r="EB1360" s="510">
        <v>9983</v>
      </c>
      <c r="EC1360" s="510">
        <v>2666</v>
      </c>
      <c r="ED1360" s="510">
        <v>715</v>
      </c>
      <c r="EE1360" s="510">
        <v>4194715</v>
      </c>
      <c r="EF1360" s="510">
        <v>5382</v>
      </c>
      <c r="EG1360" s="510">
        <v>332</v>
      </c>
      <c r="EH1360" s="510">
        <v>6</v>
      </c>
      <c r="EI1360" s="510"/>
      <c r="EJ1360" s="479"/>
      <c r="EK1360" s="479"/>
      <c r="EL1360" s="479"/>
      <c r="EM1360" s="479"/>
      <c r="EN1360" s="479"/>
      <c r="EO1360" s="479"/>
      <c r="EP1360" s="479"/>
      <c r="EQ1360" s="479"/>
      <c r="ER1360" s="479"/>
      <c r="ES1360" s="479"/>
      <c r="ET1360" s="479"/>
      <c r="EU1360" s="479"/>
      <c r="EV1360" s="479"/>
      <c r="EW1360" s="479"/>
      <c r="EX1360" s="479"/>
      <c r="EY1360" s="479"/>
      <c r="EZ1360" s="476"/>
      <c r="FA1360" s="446">
        <f t="shared" si="2585"/>
        <v>7</v>
      </c>
      <c r="FB1360" s="417">
        <f t="shared" si="2567"/>
        <v>2024</v>
      </c>
      <c r="FC1360" s="448">
        <f t="shared" si="2568"/>
        <v>45474</v>
      </c>
      <c r="FD1360" s="449">
        <f t="shared" si="2569"/>
        <v>31</v>
      </c>
      <c r="FE1360" s="450"/>
      <c r="FF1360" s="451">
        <f t="shared" si="2598"/>
        <v>0.59194282001299547</v>
      </c>
      <c r="FG1360" s="450"/>
      <c r="FH1360" s="452">
        <f t="shared" si="2586"/>
        <v>2.0871016691957514</v>
      </c>
      <c r="FI1360" s="452">
        <f t="shared" si="2587"/>
        <v>1.5396054628224582</v>
      </c>
      <c r="FJ1360" s="452">
        <f t="shared" si="2588"/>
        <v>2.0667606958157028</v>
      </c>
      <c r="FK1360" s="452">
        <f t="shared" si="2589"/>
        <v>1.5406676069581571</v>
      </c>
      <c r="FL1360" s="452">
        <f t="shared" si="2590"/>
        <v>1.2935933147632313</v>
      </c>
      <c r="FM1360" s="452">
        <f t="shared" si="2591"/>
        <v>1.0768802228412255</v>
      </c>
      <c r="FN1360" s="452">
        <f t="shared" si="2592"/>
        <v>1.5066740209597353</v>
      </c>
      <c r="FO1360" s="452">
        <f t="shared" si="2593"/>
        <v>1.0702702702702702</v>
      </c>
      <c r="FP1360" s="452">
        <f t="shared" si="2594"/>
        <v>1.7928994082840237</v>
      </c>
      <c r="FQ1360" s="452">
        <f t="shared" si="2595"/>
        <v>1.1065088757396451</v>
      </c>
      <c r="FR1360" s="453"/>
      <c r="FS1360" s="446">
        <f t="shared" si="2603"/>
        <v>0</v>
      </c>
      <c r="FT1360" s="446">
        <f t="shared" si="2603"/>
        <v>35035</v>
      </c>
      <c r="FU1360" s="446">
        <f t="shared" si="2603"/>
        <v>210210</v>
      </c>
      <c r="FV1360" s="446">
        <f t="shared" si="2603"/>
        <v>1331330</v>
      </c>
      <c r="FW1360" s="446">
        <f t="shared" si="2603"/>
        <v>2270255</v>
      </c>
      <c r="FX1360" s="446">
        <f t="shared" si="2603"/>
        <v>1733505</v>
      </c>
      <c r="FY1360" s="446">
        <f t="shared" si="2603"/>
        <v>71878980</v>
      </c>
      <c r="FZ1360" s="446">
        <f t="shared" si="2603"/>
        <v>85700510</v>
      </c>
      <c r="GA1360" s="446">
        <f t="shared" si="2603"/>
        <v>4610658</v>
      </c>
      <c r="GB1360" s="446">
        <f t="shared" si="2599"/>
        <v>30994358</v>
      </c>
      <c r="GC1360" s="446">
        <f t="shared" si="2599"/>
        <v>4105832</v>
      </c>
      <c r="GD1360" s="446">
        <f t="shared" si="2604"/>
        <v>51993</v>
      </c>
      <c r="GE1360" s="446">
        <f t="shared" si="2604"/>
        <v>59976</v>
      </c>
      <c r="GF1360" s="446">
        <f t="shared" si="2604"/>
        <v>2165110</v>
      </c>
      <c r="GG1360" s="446">
        <f t="shared" si="2604"/>
        <v>6833529</v>
      </c>
      <c r="GH1360" s="446">
        <f t="shared" si="2604"/>
        <v>1723799</v>
      </c>
      <c r="GI1360" s="446">
        <f t="shared" si="2604"/>
        <v>63406354</v>
      </c>
      <c r="GJ1360" s="446">
        <f t="shared" si="2604"/>
        <v>8927166</v>
      </c>
      <c r="GK1360" s="446">
        <f t="shared" si="2604"/>
        <v>1867389</v>
      </c>
      <c r="GL1360" s="446">
        <f t="shared" si="2604"/>
        <v>14114928</v>
      </c>
      <c r="GM1360" s="446">
        <f t="shared" si="2604"/>
        <v>7244348</v>
      </c>
      <c r="GN1360" s="446" t="str">
        <f t="shared" si="2571"/>
        <v>-</v>
      </c>
      <c r="GO1360" s="446">
        <f t="shared" si="2601"/>
        <v>50740</v>
      </c>
      <c r="GP1360" s="446">
        <f t="shared" si="2601"/>
        <v>105676</v>
      </c>
      <c r="GQ1360" s="446">
        <f t="shared" si="2601"/>
        <v>41260320</v>
      </c>
      <c r="GR1360" s="446"/>
      <c r="GS1360" s="446"/>
      <c r="GT1360" s="446"/>
      <c r="GU1360" s="446"/>
      <c r="GV1360" s="416"/>
    </row>
    <row r="1361" spans="1:204" ht="9.75" customHeight="1" x14ac:dyDescent="0.2">
      <c r="A1361" s="417" t="str">
        <f t="shared" si="2577"/>
        <v>2024-25JULYRX7</v>
      </c>
      <c r="B1361" s="458" t="str">
        <f t="shared" si="2602"/>
        <v>2024-25</v>
      </c>
      <c r="C1361" s="402" t="s">
        <v>673</v>
      </c>
      <c r="D1361" s="458" t="str">
        <f t="shared" si="2582"/>
        <v>Y62</v>
      </c>
      <c r="E1361" s="458" t="str">
        <f t="shared" si="2583"/>
        <v>North West</v>
      </c>
      <c r="F1361" s="478" t="s">
        <v>449</v>
      </c>
      <c r="G1361" s="478" t="s">
        <v>691</v>
      </c>
      <c r="H1361" s="510">
        <v>132742</v>
      </c>
      <c r="I1361" s="510">
        <v>99675</v>
      </c>
      <c r="J1361" s="510">
        <v>128433</v>
      </c>
      <c r="K1361" s="510">
        <v>1</v>
      </c>
      <c r="L1361" s="510">
        <v>0</v>
      </c>
      <c r="M1361" s="510">
        <v>0</v>
      </c>
      <c r="N1361" s="510">
        <v>0</v>
      </c>
      <c r="O1361" s="510">
        <v>47</v>
      </c>
      <c r="P1361" s="510">
        <v>430</v>
      </c>
      <c r="Q1361" s="510">
        <v>173</v>
      </c>
      <c r="R1361" s="510">
        <v>945</v>
      </c>
      <c r="S1361" s="510">
        <v>94429</v>
      </c>
      <c r="T1361" s="510">
        <v>9741</v>
      </c>
      <c r="U1361" s="510">
        <v>6240</v>
      </c>
      <c r="V1361" s="510">
        <v>49934</v>
      </c>
      <c r="W1361" s="510">
        <v>15286</v>
      </c>
      <c r="X1361" s="510">
        <v>1049</v>
      </c>
      <c r="Y1361" s="510">
        <v>4524253</v>
      </c>
      <c r="Z1361" s="510">
        <v>464</v>
      </c>
      <c r="AA1361" s="510">
        <v>785</v>
      </c>
      <c r="AB1361" s="510">
        <v>3621212</v>
      </c>
      <c r="AC1361" s="510">
        <v>580</v>
      </c>
      <c r="AD1361" s="510">
        <v>998</v>
      </c>
      <c r="AE1361" s="510">
        <v>83091817</v>
      </c>
      <c r="AF1361" s="510">
        <v>1664</v>
      </c>
      <c r="AG1361" s="510">
        <v>3316</v>
      </c>
      <c r="AH1361" s="510">
        <v>117305423</v>
      </c>
      <c r="AI1361" s="510">
        <v>7674</v>
      </c>
      <c r="AJ1361" s="510">
        <v>17315</v>
      </c>
      <c r="AK1361" s="510">
        <v>7598655</v>
      </c>
      <c r="AL1361" s="510">
        <v>7244</v>
      </c>
      <c r="AM1361" s="510">
        <v>16523</v>
      </c>
      <c r="AN1361" s="510">
        <v>1693</v>
      </c>
      <c r="AO1361" s="510">
        <v>4878</v>
      </c>
      <c r="AP1361" s="510">
        <v>3089</v>
      </c>
      <c r="AQ1361" s="510">
        <v>11054524</v>
      </c>
      <c r="AR1361" s="510">
        <v>3579</v>
      </c>
      <c r="AS1361" s="510">
        <v>8771</v>
      </c>
      <c r="AT1361" s="510">
        <v>13317</v>
      </c>
      <c r="AU1361" s="510">
        <v>1248</v>
      </c>
      <c r="AV1361" s="510">
        <v>7267</v>
      </c>
      <c r="AW1361" s="510">
        <v>79</v>
      </c>
      <c r="AX1361" s="510">
        <v>760</v>
      </c>
      <c r="AY1361" s="510">
        <v>4042</v>
      </c>
      <c r="AZ1361" s="510">
        <v>4</v>
      </c>
      <c r="BA1361" s="510">
        <v>10172</v>
      </c>
      <c r="BB1361" s="510">
        <v>33766478</v>
      </c>
      <c r="BC1361" s="510">
        <v>3320</v>
      </c>
      <c r="BD1361" s="510">
        <v>9025</v>
      </c>
      <c r="BE1361" s="510">
        <v>840</v>
      </c>
      <c r="BF1361" s="510">
        <v>3902</v>
      </c>
      <c r="BG1361" s="510">
        <v>4050</v>
      </c>
      <c r="BH1361" s="510">
        <v>1380</v>
      </c>
      <c r="BI1361" s="510">
        <v>48886</v>
      </c>
      <c r="BJ1361" s="510">
        <v>5915</v>
      </c>
      <c r="BK1361" s="510">
        <v>26311</v>
      </c>
      <c r="BL1361" s="510">
        <v>81112</v>
      </c>
      <c r="BM1361" s="510">
        <v>19234</v>
      </c>
      <c r="BN1361" s="510">
        <v>15679</v>
      </c>
      <c r="BO1361" s="510">
        <v>12214</v>
      </c>
      <c r="BP1361" s="510">
        <v>10168</v>
      </c>
      <c r="BQ1361" s="510">
        <v>64139</v>
      </c>
      <c r="BR1361" s="510">
        <v>52427</v>
      </c>
      <c r="BS1361" s="510">
        <v>24293</v>
      </c>
      <c r="BT1361" s="510">
        <v>16127</v>
      </c>
      <c r="BU1361" s="510">
        <v>1747</v>
      </c>
      <c r="BV1361" s="510">
        <v>1096</v>
      </c>
      <c r="BW1361" s="510">
        <v>165</v>
      </c>
      <c r="BX1361" s="510">
        <v>88224</v>
      </c>
      <c r="BY1361" s="510">
        <v>535</v>
      </c>
      <c r="BZ1361" s="510">
        <v>881</v>
      </c>
      <c r="CA1361" s="510">
        <v>94</v>
      </c>
      <c r="CB1361" s="510">
        <v>51844</v>
      </c>
      <c r="CC1361" s="510">
        <v>552</v>
      </c>
      <c r="CD1361" s="510">
        <v>1015</v>
      </c>
      <c r="CE1361" s="510">
        <v>9482</v>
      </c>
      <c r="CF1361" s="510">
        <v>4384185</v>
      </c>
      <c r="CG1361" s="510">
        <v>462</v>
      </c>
      <c r="CH1361" s="510">
        <v>780</v>
      </c>
      <c r="CI1361" s="510">
        <v>5702</v>
      </c>
      <c r="CJ1361" s="510">
        <v>9513903</v>
      </c>
      <c r="CK1361" s="510">
        <v>1669</v>
      </c>
      <c r="CL1361" s="510">
        <v>3347</v>
      </c>
      <c r="CM1361" s="510">
        <v>2676</v>
      </c>
      <c r="CN1361" s="510">
        <v>4262276</v>
      </c>
      <c r="CO1361" s="510">
        <v>1593</v>
      </c>
      <c r="CP1361" s="510">
        <v>3494</v>
      </c>
      <c r="CQ1361" s="510">
        <v>41556</v>
      </c>
      <c r="CR1361" s="510">
        <v>69315638</v>
      </c>
      <c r="CS1361" s="510">
        <v>1668</v>
      </c>
      <c r="CT1361" s="510">
        <v>3294</v>
      </c>
      <c r="CU1361" s="510">
        <v>2016</v>
      </c>
      <c r="CV1361" s="510">
        <v>14017824</v>
      </c>
      <c r="CW1361" s="510">
        <v>6953</v>
      </c>
      <c r="CX1361" s="510">
        <v>15431</v>
      </c>
      <c r="CY1361" s="510">
        <v>1273</v>
      </c>
      <c r="CZ1361" s="510">
        <v>8596166</v>
      </c>
      <c r="DA1361" s="510">
        <v>6753</v>
      </c>
      <c r="DB1361" s="510">
        <v>14865</v>
      </c>
      <c r="DC1361" s="510">
        <v>1419</v>
      </c>
      <c r="DD1361" s="510">
        <v>15925316</v>
      </c>
      <c r="DE1361" s="510">
        <v>11223</v>
      </c>
      <c r="DF1361" s="510">
        <v>26461</v>
      </c>
      <c r="DG1361" s="510">
        <v>394</v>
      </c>
      <c r="DH1361" s="510">
        <v>6144613</v>
      </c>
      <c r="DI1361" s="510">
        <v>15595</v>
      </c>
      <c r="DJ1361" s="510">
        <v>47476</v>
      </c>
      <c r="DK1361" s="510">
        <v>271</v>
      </c>
      <c r="DL1361" s="510">
        <v>82218</v>
      </c>
      <c r="DM1361" s="510">
        <v>303</v>
      </c>
      <c r="DN1361" s="510">
        <v>481</v>
      </c>
      <c r="DO1361" s="510">
        <v>5537</v>
      </c>
      <c r="DP1361" s="510">
        <v>188747</v>
      </c>
      <c r="DQ1361" s="510">
        <v>34</v>
      </c>
      <c r="DR1361" s="510">
        <v>61</v>
      </c>
      <c r="DS1361" s="510">
        <v>83</v>
      </c>
      <c r="DT1361" s="510">
        <v>125554</v>
      </c>
      <c r="DU1361" s="510">
        <v>1513</v>
      </c>
      <c r="DV1361" s="510">
        <v>2627</v>
      </c>
      <c r="DW1361" s="510">
        <v>71</v>
      </c>
      <c r="DX1361" s="510">
        <v>51261</v>
      </c>
      <c r="DY1361" s="510">
        <v>94043266</v>
      </c>
      <c r="DZ1361" s="510">
        <v>1835</v>
      </c>
      <c r="EA1361" s="510">
        <v>3332</v>
      </c>
      <c r="EB1361" s="510">
        <v>36595</v>
      </c>
      <c r="EC1361" s="510">
        <v>15601</v>
      </c>
      <c r="ED1361" s="510">
        <v>4488</v>
      </c>
      <c r="EE1361" s="510">
        <v>29180757</v>
      </c>
      <c r="EF1361" s="510">
        <v>4016</v>
      </c>
      <c r="EG1361" s="510">
        <v>321</v>
      </c>
      <c r="EH1361" s="510">
        <v>112</v>
      </c>
      <c r="EI1361" s="510"/>
      <c r="EJ1361" s="479"/>
      <c r="EK1361" s="479"/>
      <c r="EL1361" s="479"/>
      <c r="EM1361" s="479"/>
      <c r="EN1361" s="479"/>
      <c r="EO1361" s="479"/>
      <c r="EP1361" s="479"/>
      <c r="EQ1361" s="479"/>
      <c r="ER1361" s="479"/>
      <c r="ES1361" s="479"/>
      <c r="ET1361" s="479"/>
      <c r="EU1361" s="479"/>
      <c r="EV1361" s="479"/>
      <c r="EW1361" s="479"/>
      <c r="EX1361" s="479"/>
      <c r="EY1361" s="479"/>
      <c r="EZ1361" s="476"/>
      <c r="FA1361" s="446">
        <f t="shared" si="2585"/>
        <v>7</v>
      </c>
      <c r="FB1361" s="417">
        <f t="shared" si="2567"/>
        <v>2024</v>
      </c>
      <c r="FC1361" s="448">
        <f t="shared" si="2568"/>
        <v>45474</v>
      </c>
      <c r="FD1361" s="449">
        <f t="shared" si="2569"/>
        <v>31</v>
      </c>
      <c r="FE1361" s="450"/>
      <c r="FF1361" s="451">
        <f t="shared" si="2598"/>
        <v>0.59467296745784559</v>
      </c>
      <c r="FG1361" s="450"/>
      <c r="FH1361" s="452">
        <f t="shared" si="2586"/>
        <v>1.9745406015809466</v>
      </c>
      <c r="FI1361" s="452">
        <f t="shared" si="2587"/>
        <v>1.6095883379529823</v>
      </c>
      <c r="FJ1361" s="452">
        <f t="shared" si="2588"/>
        <v>1.9573717948717948</v>
      </c>
      <c r="FK1361" s="452">
        <f t="shared" si="2589"/>
        <v>1.6294871794871795</v>
      </c>
      <c r="FL1361" s="452">
        <f t="shared" si="2590"/>
        <v>1.2844755076701246</v>
      </c>
      <c r="FM1361" s="452">
        <f t="shared" si="2591"/>
        <v>1.049925902190892</v>
      </c>
      <c r="FN1361" s="452">
        <f t="shared" si="2592"/>
        <v>1.589231976972393</v>
      </c>
      <c r="FO1361" s="452">
        <f t="shared" si="2593"/>
        <v>1.0550176632212482</v>
      </c>
      <c r="FP1361" s="452">
        <f t="shared" si="2594"/>
        <v>1.6653956148713061</v>
      </c>
      <c r="FQ1361" s="452">
        <f t="shared" si="2595"/>
        <v>1.0448045757864632</v>
      </c>
      <c r="FR1361" s="453"/>
      <c r="FS1361" s="446">
        <f t="shared" si="2603"/>
        <v>0</v>
      </c>
      <c r="FT1361" s="446">
        <f t="shared" si="2603"/>
        <v>0</v>
      </c>
      <c r="FU1361" s="446">
        <f t="shared" si="2603"/>
        <v>0</v>
      </c>
      <c r="FV1361" s="446">
        <f t="shared" si="2603"/>
        <v>4684725</v>
      </c>
      <c r="FW1361" s="446">
        <f t="shared" si="2603"/>
        <v>7646685</v>
      </c>
      <c r="FX1361" s="446">
        <f t="shared" si="2603"/>
        <v>6227520</v>
      </c>
      <c r="FY1361" s="446">
        <f t="shared" si="2603"/>
        <v>165581144</v>
      </c>
      <c r="FZ1361" s="446">
        <f t="shared" si="2603"/>
        <v>264677090</v>
      </c>
      <c r="GA1361" s="446">
        <f t="shared" si="2603"/>
        <v>17332627</v>
      </c>
      <c r="GB1361" s="446">
        <f t="shared" si="2599"/>
        <v>91802300</v>
      </c>
      <c r="GC1361" s="446">
        <f t="shared" si="2599"/>
        <v>27093619</v>
      </c>
      <c r="GD1361" s="446">
        <f t="shared" si="2604"/>
        <v>145365</v>
      </c>
      <c r="GE1361" s="446">
        <f t="shared" si="2604"/>
        <v>95410</v>
      </c>
      <c r="GF1361" s="446">
        <f t="shared" si="2604"/>
        <v>7395960</v>
      </c>
      <c r="GG1361" s="446">
        <f t="shared" si="2604"/>
        <v>19084594</v>
      </c>
      <c r="GH1361" s="446">
        <f t="shared" si="2604"/>
        <v>9349944</v>
      </c>
      <c r="GI1361" s="446">
        <f t="shared" si="2604"/>
        <v>136885464</v>
      </c>
      <c r="GJ1361" s="446">
        <f t="shared" si="2604"/>
        <v>31108896</v>
      </c>
      <c r="GK1361" s="446">
        <f t="shared" si="2604"/>
        <v>18923145</v>
      </c>
      <c r="GL1361" s="446">
        <f t="shared" si="2604"/>
        <v>37548159</v>
      </c>
      <c r="GM1361" s="446">
        <f t="shared" si="2604"/>
        <v>18705544</v>
      </c>
      <c r="GN1361" s="446">
        <f t="shared" si="2571"/>
        <v>218041</v>
      </c>
      <c r="GO1361" s="446">
        <f t="shared" si="2601"/>
        <v>130351</v>
      </c>
      <c r="GP1361" s="446">
        <f t="shared" si="2601"/>
        <v>337757</v>
      </c>
      <c r="GQ1361" s="446">
        <f t="shared" si="2601"/>
        <v>170801652</v>
      </c>
      <c r="GR1361" s="446"/>
      <c r="GS1361" s="446"/>
      <c r="GT1361" s="446"/>
      <c r="GU1361" s="446"/>
      <c r="GV1361" s="416"/>
    </row>
    <row r="1362" spans="1:204" ht="9.75" customHeight="1" x14ac:dyDescent="0.2">
      <c r="A1362" s="417" t="str">
        <f t="shared" si="2577"/>
        <v>2024-25JULYRYE</v>
      </c>
      <c r="B1362" s="458" t="str">
        <f t="shared" si="2602"/>
        <v>2024-25</v>
      </c>
      <c r="C1362" s="402" t="s">
        <v>673</v>
      </c>
      <c r="D1362" s="458" t="str">
        <f t="shared" ref="D1362:D1393" si="2605">VLOOKUP($F1362,$GY$14:$HA$28,2,0)</f>
        <v>Y59</v>
      </c>
      <c r="E1362" s="458" t="str">
        <f t="shared" ref="E1362:E1393" si="2606">VLOOKUP($D1362,$GZ$8:$HA$14,2,0)</f>
        <v>South East</v>
      </c>
      <c r="F1362" s="478" t="s">
        <v>456</v>
      </c>
      <c r="G1362" s="478" t="s">
        <v>692</v>
      </c>
      <c r="H1362" s="510">
        <v>90282</v>
      </c>
      <c r="I1362" s="510">
        <v>55316</v>
      </c>
      <c r="J1362" s="510">
        <v>1587221</v>
      </c>
      <c r="K1362" s="510">
        <v>29</v>
      </c>
      <c r="L1362" s="510">
        <v>1</v>
      </c>
      <c r="M1362" s="510">
        <v>111</v>
      </c>
      <c r="N1362" s="510">
        <v>152</v>
      </c>
      <c r="O1362" s="510">
        <v>211</v>
      </c>
      <c r="P1362" s="510">
        <v>648</v>
      </c>
      <c r="Q1362" s="510">
        <v>33</v>
      </c>
      <c r="R1362" s="510">
        <v>260</v>
      </c>
      <c r="S1362" s="510">
        <v>50537</v>
      </c>
      <c r="T1362" s="510">
        <v>4095</v>
      </c>
      <c r="U1362" s="510">
        <v>2677</v>
      </c>
      <c r="V1362" s="510">
        <v>26081</v>
      </c>
      <c r="W1362" s="510">
        <v>10490</v>
      </c>
      <c r="X1362" s="510">
        <v>452</v>
      </c>
      <c r="Y1362" s="510">
        <v>2323507</v>
      </c>
      <c r="Z1362" s="510">
        <v>567</v>
      </c>
      <c r="AA1362" s="510">
        <v>1023</v>
      </c>
      <c r="AB1362" s="510">
        <v>1779511</v>
      </c>
      <c r="AC1362" s="510">
        <v>665</v>
      </c>
      <c r="AD1362" s="510">
        <v>1204</v>
      </c>
      <c r="AE1362" s="510">
        <v>62590225</v>
      </c>
      <c r="AF1362" s="510">
        <v>2400</v>
      </c>
      <c r="AG1362" s="510">
        <v>4736</v>
      </c>
      <c r="AH1362" s="510">
        <v>137082449</v>
      </c>
      <c r="AI1362" s="510">
        <v>13068</v>
      </c>
      <c r="AJ1362" s="510">
        <v>30193</v>
      </c>
      <c r="AK1362" s="510">
        <v>6338572</v>
      </c>
      <c r="AL1362" s="510">
        <v>14023</v>
      </c>
      <c r="AM1362" s="510">
        <v>36245</v>
      </c>
      <c r="AN1362" s="510">
        <v>63</v>
      </c>
      <c r="AO1362" s="510">
        <v>2377</v>
      </c>
      <c r="AP1362" s="510">
        <v>356</v>
      </c>
      <c r="AQ1362" s="510">
        <v>966257</v>
      </c>
      <c r="AR1362" s="510">
        <v>2714</v>
      </c>
      <c r="AS1362" s="510">
        <v>5293</v>
      </c>
      <c r="AT1362" s="510">
        <v>7157</v>
      </c>
      <c r="AU1362" s="510">
        <v>193</v>
      </c>
      <c r="AV1362" s="510">
        <v>1036</v>
      </c>
      <c r="AW1362" s="510">
        <v>834</v>
      </c>
      <c r="AX1362" s="510">
        <v>720</v>
      </c>
      <c r="AY1362" s="510">
        <v>5208</v>
      </c>
      <c r="AZ1362" s="510">
        <v>1052</v>
      </c>
      <c r="BA1362" s="510">
        <v>571</v>
      </c>
      <c r="BB1362" s="510">
        <v>1356307</v>
      </c>
      <c r="BC1362" s="510">
        <v>2375</v>
      </c>
      <c r="BD1362" s="510">
        <v>4437</v>
      </c>
      <c r="BE1362" s="510">
        <v>33</v>
      </c>
      <c r="BF1362" s="510">
        <v>269</v>
      </c>
      <c r="BG1362" s="510">
        <v>191</v>
      </c>
      <c r="BH1362" s="510">
        <v>78</v>
      </c>
      <c r="BI1362" s="510">
        <v>24981</v>
      </c>
      <c r="BJ1362" s="510">
        <v>1905</v>
      </c>
      <c r="BK1362" s="510">
        <v>16494</v>
      </c>
      <c r="BL1362" s="510">
        <v>43380</v>
      </c>
      <c r="BM1362" s="510">
        <v>8020</v>
      </c>
      <c r="BN1362" s="510">
        <v>6073</v>
      </c>
      <c r="BO1362" s="510">
        <v>5234</v>
      </c>
      <c r="BP1362" s="510">
        <v>3994</v>
      </c>
      <c r="BQ1362" s="510">
        <v>33964</v>
      </c>
      <c r="BR1362" s="510">
        <v>27349</v>
      </c>
      <c r="BS1362" s="510">
        <v>16621</v>
      </c>
      <c r="BT1362" s="510">
        <v>11458</v>
      </c>
      <c r="BU1362" s="510">
        <v>754</v>
      </c>
      <c r="BV1362" s="510">
        <v>538</v>
      </c>
      <c r="BW1362" s="510">
        <v>220</v>
      </c>
      <c r="BX1362" s="510">
        <v>155588</v>
      </c>
      <c r="BY1362" s="510">
        <v>707</v>
      </c>
      <c r="BZ1362" s="510">
        <v>1337</v>
      </c>
      <c r="CA1362" s="510">
        <v>99</v>
      </c>
      <c r="CB1362" s="510">
        <v>43144</v>
      </c>
      <c r="CC1362" s="510">
        <v>436</v>
      </c>
      <c r="CD1362" s="510">
        <v>870</v>
      </c>
      <c r="CE1362" s="510">
        <v>3776</v>
      </c>
      <c r="CF1362" s="510">
        <v>2124775</v>
      </c>
      <c r="CG1362" s="510">
        <v>563</v>
      </c>
      <c r="CH1362" s="510">
        <v>1008</v>
      </c>
      <c r="CI1362" s="510">
        <v>2161</v>
      </c>
      <c r="CJ1362" s="510">
        <v>4838889</v>
      </c>
      <c r="CK1362" s="510">
        <v>2239</v>
      </c>
      <c r="CL1362" s="510">
        <v>4183</v>
      </c>
      <c r="CM1362" s="510">
        <v>518</v>
      </c>
      <c r="CN1362" s="510">
        <v>1069878</v>
      </c>
      <c r="CO1362" s="510">
        <v>2065</v>
      </c>
      <c r="CP1362" s="510">
        <v>4173</v>
      </c>
      <c r="CQ1362" s="510">
        <v>23402</v>
      </c>
      <c r="CR1362" s="510">
        <v>56681458</v>
      </c>
      <c r="CS1362" s="510">
        <v>2422</v>
      </c>
      <c r="CT1362" s="510">
        <v>4819</v>
      </c>
      <c r="CU1362" s="510">
        <v>1937</v>
      </c>
      <c r="CV1362" s="510">
        <v>14559006</v>
      </c>
      <c r="CW1362" s="510">
        <v>7516</v>
      </c>
      <c r="CX1362" s="510">
        <v>14345</v>
      </c>
      <c r="CY1362" s="510">
        <v>708</v>
      </c>
      <c r="CZ1362" s="510">
        <v>4932740</v>
      </c>
      <c r="DA1362" s="510">
        <v>6967</v>
      </c>
      <c r="DB1362" s="510">
        <v>13233</v>
      </c>
      <c r="DC1362" s="510">
        <v>180</v>
      </c>
      <c r="DD1362" s="510">
        <v>3736634</v>
      </c>
      <c r="DE1362" s="510">
        <v>20759</v>
      </c>
      <c r="DF1362" s="510">
        <v>35665</v>
      </c>
      <c r="DG1362" s="510">
        <v>66</v>
      </c>
      <c r="DH1362" s="510">
        <v>746096</v>
      </c>
      <c r="DI1362" s="510">
        <v>11304</v>
      </c>
      <c r="DJ1362" s="510">
        <v>28178</v>
      </c>
      <c r="DK1362" s="510">
        <v>281</v>
      </c>
      <c r="DL1362" s="510">
        <v>107157</v>
      </c>
      <c r="DM1362" s="510">
        <v>381</v>
      </c>
      <c r="DN1362" s="510">
        <v>601</v>
      </c>
      <c r="DO1362" s="510">
        <v>2432</v>
      </c>
      <c r="DP1362" s="510">
        <v>139800</v>
      </c>
      <c r="DQ1362" s="510">
        <v>57</v>
      </c>
      <c r="DR1362" s="510">
        <v>141</v>
      </c>
      <c r="DS1362" s="510">
        <v>51</v>
      </c>
      <c r="DT1362" s="510">
        <v>334356</v>
      </c>
      <c r="DU1362" s="510">
        <v>6556</v>
      </c>
      <c r="DV1362" s="510">
        <v>11740</v>
      </c>
      <c r="DW1362" s="510">
        <v>44</v>
      </c>
      <c r="DX1362" s="510">
        <v>27804</v>
      </c>
      <c r="DY1362" s="510">
        <v>42231319</v>
      </c>
      <c r="DZ1362" s="510">
        <v>1519</v>
      </c>
      <c r="EA1362" s="510">
        <v>2569</v>
      </c>
      <c r="EB1362" s="510">
        <v>15925</v>
      </c>
      <c r="EC1362" s="510">
        <v>5068</v>
      </c>
      <c r="ED1362" s="510">
        <v>1664</v>
      </c>
      <c r="EE1362" s="510">
        <v>12115621</v>
      </c>
      <c r="EF1362" s="510">
        <v>489</v>
      </c>
      <c r="EG1362" s="510">
        <v>75</v>
      </c>
      <c r="EH1362" s="510">
        <v>2756</v>
      </c>
      <c r="EI1362" s="510"/>
      <c r="EJ1362" s="479"/>
      <c r="EK1362" s="479"/>
      <c r="EL1362" s="479"/>
      <c r="EM1362" s="479"/>
      <c r="EN1362" s="479"/>
      <c r="EO1362" s="479"/>
      <c r="EP1362" s="479"/>
      <c r="EQ1362" s="479"/>
      <c r="ER1362" s="479"/>
      <c r="ES1362" s="479"/>
      <c r="ET1362" s="479"/>
      <c r="EU1362" s="479"/>
      <c r="EV1362" s="479"/>
      <c r="EW1362" s="479"/>
      <c r="EX1362" s="479"/>
      <c r="EY1362" s="479"/>
      <c r="EZ1362" s="476"/>
      <c r="FA1362" s="482">
        <f t="shared" si="2585"/>
        <v>7</v>
      </c>
      <c r="FB1362" s="493">
        <f t="shared" si="2567"/>
        <v>2024</v>
      </c>
      <c r="FC1362" s="498">
        <f t="shared" si="2568"/>
        <v>45474</v>
      </c>
      <c r="FD1362" s="499">
        <f t="shared" si="2569"/>
        <v>31</v>
      </c>
      <c r="FE1362" s="450"/>
      <c r="FF1362" s="451">
        <f t="shared" si="2598"/>
        <v>0.70554105018856972</v>
      </c>
      <c r="FG1362" s="450"/>
      <c r="FH1362" s="452">
        <f t="shared" si="2586"/>
        <v>1.9584859584859584</v>
      </c>
      <c r="FI1362" s="452">
        <f t="shared" si="2587"/>
        <v>1.4830280830280831</v>
      </c>
      <c r="FJ1362" s="452">
        <f t="shared" si="2588"/>
        <v>1.9551737019051176</v>
      </c>
      <c r="FK1362" s="452">
        <f t="shared" si="2589"/>
        <v>1.4919686215913335</v>
      </c>
      <c r="FL1362" s="452">
        <f t="shared" si="2590"/>
        <v>1.3022506805720639</v>
      </c>
      <c r="FM1362" s="452">
        <f t="shared" si="2591"/>
        <v>1.0486177677236301</v>
      </c>
      <c r="FN1362" s="452">
        <f t="shared" si="2592"/>
        <v>1.5844613918017159</v>
      </c>
      <c r="FO1362" s="452">
        <f t="shared" si="2593"/>
        <v>1.092278360343184</v>
      </c>
      <c r="FP1362" s="452">
        <f t="shared" si="2594"/>
        <v>1.668141592920354</v>
      </c>
      <c r="FQ1362" s="452">
        <f t="shared" si="2595"/>
        <v>1.1902654867256637</v>
      </c>
      <c r="FR1362" s="453"/>
      <c r="FS1362" s="446">
        <f t="shared" si="2603"/>
        <v>55316</v>
      </c>
      <c r="FT1362" s="446">
        <f t="shared" si="2603"/>
        <v>6140076</v>
      </c>
      <c r="FU1362" s="446">
        <f t="shared" si="2603"/>
        <v>8408032</v>
      </c>
      <c r="FV1362" s="446">
        <f t="shared" si="2603"/>
        <v>11671676</v>
      </c>
      <c r="FW1362" s="446">
        <f t="shared" si="2603"/>
        <v>4189185</v>
      </c>
      <c r="FX1362" s="446">
        <f t="shared" si="2603"/>
        <v>3223108</v>
      </c>
      <c r="FY1362" s="446">
        <f t="shared" si="2603"/>
        <v>123519616</v>
      </c>
      <c r="FZ1362" s="446">
        <f t="shared" si="2603"/>
        <v>316724570</v>
      </c>
      <c r="GA1362" s="446">
        <f t="shared" si="2603"/>
        <v>16382740</v>
      </c>
      <c r="GB1362" s="446">
        <f t="shared" si="2599"/>
        <v>2533527</v>
      </c>
      <c r="GC1362" s="446">
        <f t="shared" si="2599"/>
        <v>1884308</v>
      </c>
      <c r="GD1362" s="446">
        <f t="shared" si="2604"/>
        <v>294140</v>
      </c>
      <c r="GE1362" s="446">
        <f t="shared" si="2604"/>
        <v>86130</v>
      </c>
      <c r="GF1362" s="446">
        <f t="shared" si="2604"/>
        <v>3806208</v>
      </c>
      <c r="GG1362" s="446">
        <f t="shared" si="2604"/>
        <v>9039463</v>
      </c>
      <c r="GH1362" s="446">
        <f t="shared" si="2604"/>
        <v>2161614</v>
      </c>
      <c r="GI1362" s="446">
        <f t="shared" si="2604"/>
        <v>112774238</v>
      </c>
      <c r="GJ1362" s="446">
        <f t="shared" si="2604"/>
        <v>27786265</v>
      </c>
      <c r="GK1362" s="446">
        <f t="shared" si="2604"/>
        <v>9368964</v>
      </c>
      <c r="GL1362" s="446">
        <f t="shared" si="2604"/>
        <v>6419700</v>
      </c>
      <c r="GM1362" s="446">
        <f t="shared" si="2604"/>
        <v>1859748</v>
      </c>
      <c r="GN1362" s="446">
        <f t="shared" si="2571"/>
        <v>598740</v>
      </c>
      <c r="GO1362" s="446">
        <f t="shared" si="2601"/>
        <v>168881</v>
      </c>
      <c r="GP1362" s="446">
        <f t="shared" si="2601"/>
        <v>342912</v>
      </c>
      <c r="GQ1362" s="446">
        <f t="shared" si="2601"/>
        <v>71428476</v>
      </c>
      <c r="GR1362" s="446"/>
      <c r="GS1362" s="446"/>
      <c r="GT1362" s="446"/>
      <c r="GU1362" s="446"/>
      <c r="GV1362" s="416"/>
    </row>
    <row r="1363" spans="1:204" ht="9.75" customHeight="1" x14ac:dyDescent="0.2">
      <c r="A1363" s="523" t="str">
        <f t="shared" si="2577"/>
        <v>2024-25JULYRYD</v>
      </c>
      <c r="B1363" s="524" t="str">
        <f t="shared" si="2602"/>
        <v>2024-25</v>
      </c>
      <c r="C1363" s="525" t="s">
        <v>673</v>
      </c>
      <c r="D1363" s="524" t="str">
        <f t="shared" si="2605"/>
        <v>Y59</v>
      </c>
      <c r="E1363" s="524" t="str">
        <f t="shared" si="2606"/>
        <v>South East</v>
      </c>
      <c r="F1363" s="526" t="s">
        <v>455</v>
      </c>
      <c r="G1363" s="526" t="s">
        <v>693</v>
      </c>
      <c r="H1363" s="527">
        <v>98782</v>
      </c>
      <c r="I1363" s="527">
        <v>79474</v>
      </c>
      <c r="J1363" s="527">
        <v>429096</v>
      </c>
      <c r="K1363" s="527">
        <v>5</v>
      </c>
      <c r="L1363" s="527">
        <v>1</v>
      </c>
      <c r="M1363" s="527">
        <v>2</v>
      </c>
      <c r="N1363" s="527">
        <v>34</v>
      </c>
      <c r="O1363" s="527">
        <v>105</v>
      </c>
      <c r="P1363" s="527">
        <v>279</v>
      </c>
      <c r="Q1363" s="527">
        <v>11</v>
      </c>
      <c r="R1363" s="527">
        <v>41</v>
      </c>
      <c r="S1363" s="527">
        <v>63461</v>
      </c>
      <c r="T1363" s="527">
        <v>5183</v>
      </c>
      <c r="U1363" s="527">
        <v>3249</v>
      </c>
      <c r="V1363" s="527">
        <v>33780</v>
      </c>
      <c r="W1363" s="527">
        <v>12073</v>
      </c>
      <c r="X1363" s="527">
        <v>565</v>
      </c>
      <c r="Y1363" s="527">
        <v>2700679</v>
      </c>
      <c r="Z1363" s="527">
        <v>521</v>
      </c>
      <c r="AA1363" s="527">
        <v>952</v>
      </c>
      <c r="AB1363" s="527">
        <v>1991938</v>
      </c>
      <c r="AC1363" s="527">
        <v>613</v>
      </c>
      <c r="AD1363" s="527">
        <v>1128</v>
      </c>
      <c r="AE1363" s="527">
        <v>67967778</v>
      </c>
      <c r="AF1363" s="527">
        <v>2012</v>
      </c>
      <c r="AG1363" s="527">
        <v>4229</v>
      </c>
      <c r="AH1363" s="527">
        <v>115768683</v>
      </c>
      <c r="AI1363" s="527">
        <v>9589</v>
      </c>
      <c r="AJ1363" s="527">
        <v>22320</v>
      </c>
      <c r="AK1363" s="527">
        <v>6441051</v>
      </c>
      <c r="AL1363" s="527">
        <v>11400</v>
      </c>
      <c r="AM1363" s="527">
        <v>27977</v>
      </c>
      <c r="AN1363" s="527">
        <v>0</v>
      </c>
      <c r="AO1363" s="527">
        <v>3211</v>
      </c>
      <c r="AP1363" s="527">
        <v>4429</v>
      </c>
      <c r="AQ1363" s="527">
        <v>35206774</v>
      </c>
      <c r="AR1363" s="527">
        <v>7949</v>
      </c>
      <c r="AS1363" s="527">
        <v>14223</v>
      </c>
      <c r="AT1363" s="527">
        <v>9418</v>
      </c>
      <c r="AU1363" s="527">
        <v>558</v>
      </c>
      <c r="AV1363" s="527">
        <v>2605</v>
      </c>
      <c r="AW1363" s="527">
        <v>3014</v>
      </c>
      <c r="AX1363" s="527">
        <v>676</v>
      </c>
      <c r="AY1363" s="527">
        <v>5579</v>
      </c>
      <c r="AZ1363" s="527">
        <v>1462</v>
      </c>
      <c r="BA1363" s="527">
        <v>11044</v>
      </c>
      <c r="BB1363" s="527">
        <v>37805172</v>
      </c>
      <c r="BC1363" s="527">
        <v>3423</v>
      </c>
      <c r="BD1363" s="527">
        <v>7396</v>
      </c>
      <c r="BE1363" s="527">
        <v>572</v>
      </c>
      <c r="BF1363" s="527">
        <v>2992</v>
      </c>
      <c r="BG1363" s="527">
        <v>5586</v>
      </c>
      <c r="BH1363" s="527">
        <v>1894</v>
      </c>
      <c r="BI1363" s="527">
        <v>33469</v>
      </c>
      <c r="BJ1363" s="527">
        <v>1274</v>
      </c>
      <c r="BK1363" s="527">
        <v>19300</v>
      </c>
      <c r="BL1363" s="527">
        <v>54043</v>
      </c>
      <c r="BM1363" s="527">
        <v>12249</v>
      </c>
      <c r="BN1363" s="527">
        <v>7909</v>
      </c>
      <c r="BO1363" s="527">
        <v>7673</v>
      </c>
      <c r="BP1363" s="527">
        <v>5026</v>
      </c>
      <c r="BQ1363" s="527">
        <v>47896</v>
      </c>
      <c r="BR1363" s="527">
        <v>35517</v>
      </c>
      <c r="BS1363" s="527">
        <v>23253</v>
      </c>
      <c r="BT1363" s="527">
        <v>12688</v>
      </c>
      <c r="BU1363" s="527">
        <v>1059</v>
      </c>
      <c r="BV1363" s="527">
        <v>591</v>
      </c>
      <c r="BW1363" s="527">
        <v>79</v>
      </c>
      <c r="BX1363" s="527">
        <v>47111</v>
      </c>
      <c r="BY1363" s="527">
        <v>596</v>
      </c>
      <c r="BZ1363" s="527">
        <v>973</v>
      </c>
      <c r="CA1363" s="527">
        <v>110</v>
      </c>
      <c r="CB1363" s="527">
        <v>66165</v>
      </c>
      <c r="CC1363" s="527">
        <v>602</v>
      </c>
      <c r="CD1363" s="527">
        <v>1113</v>
      </c>
      <c r="CE1363" s="527">
        <v>4994</v>
      </c>
      <c r="CF1363" s="527">
        <v>2587403</v>
      </c>
      <c r="CG1363" s="527">
        <v>518</v>
      </c>
      <c r="CH1363" s="527">
        <v>940</v>
      </c>
      <c r="CI1363" s="527">
        <v>2486</v>
      </c>
      <c r="CJ1363" s="527">
        <v>4515871</v>
      </c>
      <c r="CK1363" s="527">
        <v>1817</v>
      </c>
      <c r="CL1363" s="527">
        <v>3487</v>
      </c>
      <c r="CM1363" s="527">
        <v>1241</v>
      </c>
      <c r="CN1363" s="527">
        <v>2494165</v>
      </c>
      <c r="CO1363" s="527">
        <v>2010</v>
      </c>
      <c r="CP1363" s="527">
        <v>4255</v>
      </c>
      <c r="CQ1363" s="527">
        <v>30053</v>
      </c>
      <c r="CR1363" s="527">
        <v>60957742</v>
      </c>
      <c r="CS1363" s="527">
        <v>2028</v>
      </c>
      <c r="CT1363" s="527">
        <v>4271</v>
      </c>
      <c r="CU1363" s="527">
        <v>1052</v>
      </c>
      <c r="CV1363" s="527">
        <v>11556472</v>
      </c>
      <c r="CW1363" s="527">
        <v>10985</v>
      </c>
      <c r="CX1363" s="527">
        <v>28513</v>
      </c>
      <c r="CY1363" s="527">
        <v>536</v>
      </c>
      <c r="CZ1363" s="527">
        <v>5567180</v>
      </c>
      <c r="DA1363" s="527">
        <v>10387</v>
      </c>
      <c r="DB1363" s="527">
        <v>24075</v>
      </c>
      <c r="DC1363" s="527">
        <v>852</v>
      </c>
      <c r="DD1363" s="527">
        <v>11937961</v>
      </c>
      <c r="DE1363" s="527">
        <v>14012</v>
      </c>
      <c r="DF1363" s="527">
        <v>34069</v>
      </c>
      <c r="DG1363" s="527">
        <v>122</v>
      </c>
      <c r="DH1363" s="527">
        <v>1532023</v>
      </c>
      <c r="DI1363" s="527">
        <v>12558</v>
      </c>
      <c r="DJ1363" s="527">
        <v>31791</v>
      </c>
      <c r="DK1363" s="527">
        <v>4</v>
      </c>
      <c r="DL1363" s="527">
        <v>1388</v>
      </c>
      <c r="DM1363" s="527">
        <v>347</v>
      </c>
      <c r="DN1363" s="527">
        <v>515</v>
      </c>
      <c r="DO1363" s="527">
        <v>3206</v>
      </c>
      <c r="DP1363" s="527">
        <v>178222</v>
      </c>
      <c r="DQ1363" s="527">
        <v>56</v>
      </c>
      <c r="DR1363" s="527">
        <v>66</v>
      </c>
      <c r="DS1363" s="527">
        <v>38</v>
      </c>
      <c r="DT1363" s="527">
        <v>77988</v>
      </c>
      <c r="DU1363" s="527">
        <v>2052</v>
      </c>
      <c r="DV1363" s="527">
        <v>5494</v>
      </c>
      <c r="DW1363" s="527">
        <v>33</v>
      </c>
      <c r="DX1363" s="527">
        <v>33335</v>
      </c>
      <c r="DY1363" s="527">
        <v>37617498</v>
      </c>
      <c r="DZ1363" s="527">
        <v>1128</v>
      </c>
      <c r="EA1363" s="527">
        <v>1973</v>
      </c>
      <c r="EB1363" s="527">
        <v>17566</v>
      </c>
      <c r="EC1363" s="527">
        <v>4173</v>
      </c>
      <c r="ED1363" s="527">
        <v>551</v>
      </c>
      <c r="EE1363" s="527">
        <v>3721060</v>
      </c>
      <c r="EF1363" s="527">
        <v>2206</v>
      </c>
      <c r="EG1363" s="527">
        <v>311</v>
      </c>
      <c r="EH1363" s="527">
        <v>81</v>
      </c>
      <c r="EI1363" s="527"/>
      <c r="EJ1363" s="528"/>
      <c r="EK1363" s="528"/>
      <c r="EL1363" s="528"/>
      <c r="EM1363" s="528"/>
      <c r="EN1363" s="528"/>
      <c r="EO1363" s="528"/>
      <c r="EP1363" s="528"/>
      <c r="EQ1363" s="528"/>
      <c r="ER1363" s="528"/>
      <c r="ES1363" s="528"/>
      <c r="ET1363" s="528"/>
      <c r="EU1363" s="528"/>
      <c r="EV1363" s="528"/>
      <c r="EW1363" s="528"/>
      <c r="EX1363" s="528"/>
      <c r="EY1363" s="528"/>
      <c r="EZ1363" s="529"/>
      <c r="FA1363" s="446">
        <f t="shared" si="2585"/>
        <v>7</v>
      </c>
      <c r="FB1363" s="417">
        <f t="shared" si="2567"/>
        <v>2024</v>
      </c>
      <c r="FC1363" s="448">
        <f t="shared" si="2568"/>
        <v>45474</v>
      </c>
      <c r="FD1363" s="449">
        <f t="shared" si="2569"/>
        <v>31</v>
      </c>
      <c r="FE1363" s="530"/>
      <c r="FF1363" s="531">
        <f t="shared" si="2598"/>
        <v>0.65375203915171287</v>
      </c>
      <c r="FG1363" s="530"/>
      <c r="FH1363" s="532">
        <f t="shared" si="2586"/>
        <v>2.3633031063090875</v>
      </c>
      <c r="FI1363" s="532">
        <f t="shared" si="2587"/>
        <v>1.5259502218792205</v>
      </c>
      <c r="FJ1363" s="532">
        <f t="shared" si="2588"/>
        <v>2.3616497383810402</v>
      </c>
      <c r="FK1363" s="532">
        <f t="shared" si="2589"/>
        <v>1.5469375192366883</v>
      </c>
      <c r="FL1363" s="532">
        <f t="shared" si="2590"/>
        <v>1.4178804026050917</v>
      </c>
      <c r="FM1363" s="532">
        <f t="shared" si="2591"/>
        <v>1.0514209591474246</v>
      </c>
      <c r="FN1363" s="532">
        <f t="shared" si="2592"/>
        <v>1.9260332974405698</v>
      </c>
      <c r="FO1363" s="532">
        <f t="shared" si="2593"/>
        <v>1.0509401143046466</v>
      </c>
      <c r="FP1363" s="532">
        <f t="shared" si="2594"/>
        <v>1.8743362831858408</v>
      </c>
      <c r="FQ1363" s="532">
        <f t="shared" si="2595"/>
        <v>1.0460176991150443</v>
      </c>
      <c r="FR1363" s="533"/>
      <c r="FS1363" s="534">
        <f t="shared" ref="FS1363:GA1372" si="2607">IFERROR(HLOOKUP(FS$1,$H$5:$HA$10112,MATCH($A1363,$A$5:$A$10112,0),0)*HLOOKUP(FS$2,$H$5:$HA$10112,MATCH($A1363,$A$5:$A$10112,0),0),"-")</f>
        <v>79474</v>
      </c>
      <c r="FT1363" s="534">
        <f t="shared" si="2607"/>
        <v>158948</v>
      </c>
      <c r="FU1363" s="534">
        <f t="shared" si="2607"/>
        <v>2702116</v>
      </c>
      <c r="FV1363" s="534">
        <f t="shared" si="2607"/>
        <v>8344770</v>
      </c>
      <c r="FW1363" s="534">
        <f t="shared" si="2607"/>
        <v>4934216</v>
      </c>
      <c r="FX1363" s="534">
        <f t="shared" si="2607"/>
        <v>3664872</v>
      </c>
      <c r="FY1363" s="534">
        <f t="shared" si="2607"/>
        <v>142855620</v>
      </c>
      <c r="FZ1363" s="534">
        <f t="shared" si="2607"/>
        <v>269469360</v>
      </c>
      <c r="GA1363" s="534">
        <f t="shared" si="2607"/>
        <v>15807005</v>
      </c>
      <c r="GB1363" s="534">
        <f t="shared" si="2599"/>
        <v>81681424</v>
      </c>
      <c r="GC1363" s="534">
        <f t="shared" si="2599"/>
        <v>62993667</v>
      </c>
      <c r="GD1363" s="534">
        <f t="shared" si="2604"/>
        <v>76867</v>
      </c>
      <c r="GE1363" s="534">
        <f t="shared" si="2604"/>
        <v>122430</v>
      </c>
      <c r="GF1363" s="534">
        <f t="shared" si="2604"/>
        <v>4694360</v>
      </c>
      <c r="GG1363" s="534">
        <f t="shared" si="2604"/>
        <v>8668682</v>
      </c>
      <c r="GH1363" s="534">
        <f t="shared" si="2604"/>
        <v>5280455</v>
      </c>
      <c r="GI1363" s="534">
        <f t="shared" si="2604"/>
        <v>128356363</v>
      </c>
      <c r="GJ1363" s="534">
        <f t="shared" si="2604"/>
        <v>29995676</v>
      </c>
      <c r="GK1363" s="534">
        <f t="shared" si="2604"/>
        <v>12904200</v>
      </c>
      <c r="GL1363" s="534">
        <f t="shared" si="2604"/>
        <v>29026788</v>
      </c>
      <c r="GM1363" s="534">
        <f t="shared" si="2604"/>
        <v>3878502</v>
      </c>
      <c r="GN1363" s="534">
        <f t="shared" si="2571"/>
        <v>208772</v>
      </c>
      <c r="GO1363" s="534">
        <f t="shared" si="2601"/>
        <v>2060</v>
      </c>
      <c r="GP1363" s="534">
        <f t="shared" si="2601"/>
        <v>211596</v>
      </c>
      <c r="GQ1363" s="534">
        <f t="shared" si="2601"/>
        <v>65769955</v>
      </c>
      <c r="GR1363" s="534"/>
      <c r="GS1363" s="534"/>
      <c r="GT1363" s="534"/>
      <c r="GU1363" s="534"/>
      <c r="GV1363" s="535"/>
    </row>
    <row r="1364" spans="1:204" ht="9.75" customHeight="1" x14ac:dyDescent="0.2">
      <c r="A1364" s="417" t="str">
        <f t="shared" si="2577"/>
        <v>2024-25JULYRYF</v>
      </c>
      <c r="B1364" s="458" t="str">
        <f t="shared" si="2602"/>
        <v>2024-25</v>
      </c>
      <c r="C1364" s="402" t="s">
        <v>673</v>
      </c>
      <c r="D1364" s="458" t="str">
        <f t="shared" si="2605"/>
        <v>Y58</v>
      </c>
      <c r="E1364" s="458" t="str">
        <f t="shared" si="2606"/>
        <v>South West</v>
      </c>
      <c r="F1364" s="478" t="s">
        <v>457</v>
      </c>
      <c r="G1364" s="478" t="s">
        <v>694</v>
      </c>
      <c r="H1364" s="510">
        <v>115605</v>
      </c>
      <c r="I1364" s="510">
        <v>88371</v>
      </c>
      <c r="J1364" s="510">
        <v>317261</v>
      </c>
      <c r="K1364" s="510">
        <v>4</v>
      </c>
      <c r="L1364" s="510">
        <v>3</v>
      </c>
      <c r="M1364" s="510">
        <v>3</v>
      </c>
      <c r="N1364" s="510">
        <v>3</v>
      </c>
      <c r="O1364" s="510">
        <v>33</v>
      </c>
      <c r="P1364" s="510">
        <v>408</v>
      </c>
      <c r="Q1364" s="510">
        <v>0</v>
      </c>
      <c r="R1364" s="510">
        <v>94</v>
      </c>
      <c r="S1364" s="510">
        <v>78644</v>
      </c>
      <c r="T1364" s="510">
        <v>8816</v>
      </c>
      <c r="U1364" s="510">
        <v>5194</v>
      </c>
      <c r="V1364" s="510">
        <v>41612</v>
      </c>
      <c r="W1364" s="510">
        <v>14223</v>
      </c>
      <c r="X1364" s="510">
        <v>296</v>
      </c>
      <c r="Y1364" s="510">
        <v>4984671</v>
      </c>
      <c r="Z1364" s="510">
        <v>565</v>
      </c>
      <c r="AA1364" s="510">
        <v>1061</v>
      </c>
      <c r="AB1364" s="510">
        <v>3330123</v>
      </c>
      <c r="AC1364" s="510">
        <v>641</v>
      </c>
      <c r="AD1364" s="510">
        <v>1238</v>
      </c>
      <c r="AE1364" s="510">
        <v>97755003</v>
      </c>
      <c r="AF1364" s="510">
        <v>2349</v>
      </c>
      <c r="AG1364" s="510">
        <v>4890</v>
      </c>
      <c r="AH1364" s="510">
        <v>92516929</v>
      </c>
      <c r="AI1364" s="510">
        <v>6505</v>
      </c>
      <c r="AJ1364" s="510">
        <v>15212</v>
      </c>
      <c r="AK1364" s="510">
        <v>1896396</v>
      </c>
      <c r="AL1364" s="510">
        <v>6407</v>
      </c>
      <c r="AM1364" s="510">
        <v>14990</v>
      </c>
      <c r="AN1364" s="510">
        <v>908</v>
      </c>
      <c r="AO1364" s="510">
        <v>3675</v>
      </c>
      <c r="AP1364" s="510">
        <v>3648</v>
      </c>
      <c r="AQ1364" s="510">
        <v>11463910</v>
      </c>
      <c r="AR1364" s="510">
        <v>3143</v>
      </c>
      <c r="AS1364" s="510">
        <v>6479</v>
      </c>
      <c r="AT1364" s="510">
        <v>11187</v>
      </c>
      <c r="AU1364" s="510">
        <v>911</v>
      </c>
      <c r="AV1364" s="510">
        <v>6626</v>
      </c>
      <c r="AW1364" s="510">
        <v>7298</v>
      </c>
      <c r="AX1364" s="510">
        <v>413</v>
      </c>
      <c r="AY1364" s="510">
        <v>3237</v>
      </c>
      <c r="AZ1364" s="510">
        <v>0</v>
      </c>
      <c r="BA1364" s="510">
        <v>13949</v>
      </c>
      <c r="BB1364" s="510">
        <v>33843746</v>
      </c>
      <c r="BC1364" s="510">
        <v>2426</v>
      </c>
      <c r="BD1364" s="510">
        <v>5493</v>
      </c>
      <c r="BE1364" s="510">
        <v>716</v>
      </c>
      <c r="BF1364" s="510">
        <v>4364</v>
      </c>
      <c r="BG1364" s="510">
        <v>7645</v>
      </c>
      <c r="BH1364" s="510">
        <v>1224</v>
      </c>
      <c r="BI1364" s="510">
        <v>35268</v>
      </c>
      <c r="BJ1364" s="510">
        <v>3304</v>
      </c>
      <c r="BK1364" s="510">
        <v>28885</v>
      </c>
      <c r="BL1364" s="510">
        <v>67457</v>
      </c>
      <c r="BM1364" s="510">
        <v>18955</v>
      </c>
      <c r="BN1364" s="510">
        <v>13281</v>
      </c>
      <c r="BO1364" s="510">
        <v>11313</v>
      </c>
      <c r="BP1364" s="510">
        <v>7987</v>
      </c>
      <c r="BQ1364" s="510">
        <v>57576</v>
      </c>
      <c r="BR1364" s="510">
        <v>44593</v>
      </c>
      <c r="BS1364" s="510">
        <v>25271</v>
      </c>
      <c r="BT1364" s="510">
        <v>15298</v>
      </c>
      <c r="BU1364" s="510">
        <v>485</v>
      </c>
      <c r="BV1364" s="510">
        <v>315</v>
      </c>
      <c r="BW1364" s="510">
        <v>8</v>
      </c>
      <c r="BX1364" s="510">
        <v>4566</v>
      </c>
      <c r="BY1364" s="510">
        <v>571</v>
      </c>
      <c r="BZ1364" s="510">
        <v>822</v>
      </c>
      <c r="CA1364" s="510">
        <v>3</v>
      </c>
      <c r="CB1364" s="510">
        <v>654</v>
      </c>
      <c r="CC1364" s="510">
        <v>218</v>
      </c>
      <c r="CD1364" s="510">
        <v>335</v>
      </c>
      <c r="CE1364" s="510">
        <v>8805</v>
      </c>
      <c r="CF1364" s="510">
        <v>4979451</v>
      </c>
      <c r="CG1364" s="510">
        <v>566</v>
      </c>
      <c r="CH1364" s="510">
        <v>1061</v>
      </c>
      <c r="CI1364" s="510">
        <v>2495</v>
      </c>
      <c r="CJ1364" s="510">
        <v>5928483</v>
      </c>
      <c r="CK1364" s="510">
        <v>2376</v>
      </c>
      <c r="CL1364" s="510">
        <v>4990</v>
      </c>
      <c r="CM1364" s="510">
        <v>1006</v>
      </c>
      <c r="CN1364" s="510">
        <v>2106069</v>
      </c>
      <c r="CO1364" s="510">
        <v>2094</v>
      </c>
      <c r="CP1364" s="510">
        <v>4390</v>
      </c>
      <c r="CQ1364" s="510">
        <v>38111</v>
      </c>
      <c r="CR1364" s="510">
        <v>89720451</v>
      </c>
      <c r="CS1364" s="510">
        <v>2354</v>
      </c>
      <c r="CT1364" s="510">
        <v>4892</v>
      </c>
      <c r="CU1364" s="510">
        <v>1106</v>
      </c>
      <c r="CV1364" s="510">
        <v>7369450</v>
      </c>
      <c r="CW1364" s="510">
        <v>6663</v>
      </c>
      <c r="CX1364" s="510">
        <v>15871</v>
      </c>
      <c r="CY1364" s="510">
        <v>242</v>
      </c>
      <c r="CZ1364" s="510">
        <v>1472575</v>
      </c>
      <c r="DA1364" s="510">
        <v>6085</v>
      </c>
      <c r="DB1364" s="510">
        <v>14975</v>
      </c>
      <c r="DC1364" s="510">
        <v>1114</v>
      </c>
      <c r="DD1364" s="510">
        <v>9583650</v>
      </c>
      <c r="DE1364" s="510">
        <v>8603</v>
      </c>
      <c r="DF1364" s="510">
        <v>20600</v>
      </c>
      <c r="DG1364" s="510">
        <v>50</v>
      </c>
      <c r="DH1364" s="510">
        <v>392749</v>
      </c>
      <c r="DI1364" s="510">
        <v>7855</v>
      </c>
      <c r="DJ1364" s="510">
        <v>22000</v>
      </c>
      <c r="DK1364" s="510">
        <v>655</v>
      </c>
      <c r="DL1364" s="510">
        <v>291757</v>
      </c>
      <c r="DM1364" s="510">
        <v>445</v>
      </c>
      <c r="DN1364" s="510">
        <v>754</v>
      </c>
      <c r="DO1364" s="510">
        <v>4921</v>
      </c>
      <c r="DP1364" s="510">
        <v>202692</v>
      </c>
      <c r="DQ1364" s="510">
        <v>41</v>
      </c>
      <c r="DR1364" s="510">
        <v>70</v>
      </c>
      <c r="DS1364" s="510">
        <v>88</v>
      </c>
      <c r="DT1364" s="510">
        <v>136594</v>
      </c>
      <c r="DU1364" s="510">
        <v>1552</v>
      </c>
      <c r="DV1364" s="510">
        <v>2918</v>
      </c>
      <c r="DW1364" s="510">
        <v>74</v>
      </c>
      <c r="DX1364" s="510">
        <v>38578</v>
      </c>
      <c r="DY1364" s="510">
        <v>118164638</v>
      </c>
      <c r="DZ1364" s="510">
        <v>3063</v>
      </c>
      <c r="EA1364" s="510">
        <v>6966</v>
      </c>
      <c r="EB1364" s="510">
        <v>28828</v>
      </c>
      <c r="EC1364" s="510">
        <v>15474</v>
      </c>
      <c r="ED1364" s="510">
        <v>8001</v>
      </c>
      <c r="EE1364" s="510">
        <v>66767401</v>
      </c>
      <c r="EF1364" s="510">
        <v>581</v>
      </c>
      <c r="EG1364" s="510">
        <v>350</v>
      </c>
      <c r="EH1364" s="510">
        <v>4</v>
      </c>
      <c r="EI1364" s="510"/>
      <c r="EJ1364" s="479"/>
      <c r="EK1364" s="479"/>
      <c r="EL1364" s="479"/>
      <c r="EM1364" s="479"/>
      <c r="EN1364" s="479"/>
      <c r="EO1364" s="479"/>
      <c r="EP1364" s="479"/>
      <c r="EQ1364" s="479"/>
      <c r="ER1364" s="479"/>
      <c r="ES1364" s="479"/>
      <c r="ET1364" s="479"/>
      <c r="EU1364" s="479"/>
      <c r="EV1364" s="479"/>
      <c r="EW1364" s="479"/>
      <c r="EX1364" s="479"/>
      <c r="EY1364" s="479"/>
      <c r="EZ1364" s="476"/>
      <c r="FA1364" s="446">
        <f t="shared" si="2585"/>
        <v>7</v>
      </c>
      <c r="FB1364" s="417">
        <f t="shared" si="2567"/>
        <v>2024</v>
      </c>
      <c r="FC1364" s="448">
        <f t="shared" si="2568"/>
        <v>45474</v>
      </c>
      <c r="FD1364" s="449">
        <f t="shared" si="2569"/>
        <v>31</v>
      </c>
      <c r="FE1364" s="450"/>
      <c r="FF1364" s="451">
        <f t="shared" si="2598"/>
        <v>0.58527592768791625</v>
      </c>
      <c r="FG1364" s="450"/>
      <c r="FH1364" s="452">
        <f t="shared" si="2586"/>
        <v>2.1500680580762253</v>
      </c>
      <c r="FI1364" s="452">
        <f t="shared" si="2587"/>
        <v>1.5064655172413792</v>
      </c>
      <c r="FJ1364" s="452">
        <f t="shared" si="2588"/>
        <v>2.1780901039661149</v>
      </c>
      <c r="FK1364" s="452">
        <f t="shared" si="2589"/>
        <v>1.5377358490566038</v>
      </c>
      <c r="FL1364" s="452">
        <f t="shared" si="2590"/>
        <v>1.3836393348072671</v>
      </c>
      <c r="FM1364" s="452">
        <f t="shared" si="2591"/>
        <v>1.0716379890416226</v>
      </c>
      <c r="FN1364" s="452">
        <f t="shared" si="2592"/>
        <v>1.77677002038951</v>
      </c>
      <c r="FO1364" s="452">
        <f t="shared" si="2593"/>
        <v>1.0755818041200871</v>
      </c>
      <c r="FP1364" s="452">
        <f t="shared" si="2594"/>
        <v>1.6385135135135136</v>
      </c>
      <c r="FQ1364" s="452">
        <f t="shared" si="2595"/>
        <v>1.0641891891891893</v>
      </c>
      <c r="FR1364" s="453"/>
      <c r="FS1364" s="446">
        <f t="shared" si="2607"/>
        <v>265113</v>
      </c>
      <c r="FT1364" s="446">
        <f t="shared" si="2607"/>
        <v>265113</v>
      </c>
      <c r="FU1364" s="446">
        <f t="shared" si="2607"/>
        <v>265113</v>
      </c>
      <c r="FV1364" s="446">
        <f t="shared" si="2607"/>
        <v>2916243</v>
      </c>
      <c r="FW1364" s="446">
        <f t="shared" si="2607"/>
        <v>9353776</v>
      </c>
      <c r="FX1364" s="446">
        <f t="shared" si="2607"/>
        <v>6430172</v>
      </c>
      <c r="FY1364" s="446">
        <f t="shared" si="2607"/>
        <v>203482680</v>
      </c>
      <c r="FZ1364" s="446">
        <f t="shared" si="2607"/>
        <v>216360276</v>
      </c>
      <c r="GA1364" s="446">
        <f t="shared" si="2607"/>
        <v>4437040</v>
      </c>
      <c r="GB1364" s="446">
        <f t="shared" si="2599"/>
        <v>76621857</v>
      </c>
      <c r="GC1364" s="446">
        <f t="shared" si="2599"/>
        <v>23635392</v>
      </c>
      <c r="GD1364" s="446">
        <f t="shared" si="2604"/>
        <v>6576</v>
      </c>
      <c r="GE1364" s="446">
        <f t="shared" si="2604"/>
        <v>1005</v>
      </c>
      <c r="GF1364" s="446">
        <f t="shared" si="2604"/>
        <v>9342105</v>
      </c>
      <c r="GG1364" s="446">
        <f t="shared" si="2604"/>
        <v>12450050</v>
      </c>
      <c r="GH1364" s="446">
        <f t="shared" si="2604"/>
        <v>4416340</v>
      </c>
      <c r="GI1364" s="446">
        <f t="shared" si="2604"/>
        <v>186439012</v>
      </c>
      <c r="GJ1364" s="446">
        <f t="shared" si="2604"/>
        <v>17553326</v>
      </c>
      <c r="GK1364" s="446">
        <f t="shared" si="2604"/>
        <v>3623950</v>
      </c>
      <c r="GL1364" s="446">
        <f t="shared" si="2604"/>
        <v>22948400</v>
      </c>
      <c r="GM1364" s="446">
        <f t="shared" si="2604"/>
        <v>1100000</v>
      </c>
      <c r="GN1364" s="446">
        <f t="shared" si="2571"/>
        <v>256784</v>
      </c>
      <c r="GO1364" s="446">
        <f t="shared" si="2601"/>
        <v>493870</v>
      </c>
      <c r="GP1364" s="446">
        <f t="shared" si="2601"/>
        <v>344470</v>
      </c>
      <c r="GQ1364" s="446">
        <f t="shared" si="2601"/>
        <v>268734348</v>
      </c>
      <c r="GR1364" s="446"/>
      <c r="GS1364" s="446"/>
      <c r="GT1364" s="446"/>
      <c r="GU1364" s="446"/>
      <c r="GV1364" s="416"/>
    </row>
    <row r="1365" spans="1:204" ht="9.75" customHeight="1" x14ac:dyDescent="0.2">
      <c r="A1365" s="417" t="str">
        <f t="shared" si="2577"/>
        <v>2024-25JULYRYA</v>
      </c>
      <c r="B1365" s="458" t="str">
        <f t="shared" si="2602"/>
        <v>2024-25</v>
      </c>
      <c r="C1365" s="402" t="s">
        <v>673</v>
      </c>
      <c r="D1365" s="458" t="str">
        <f t="shared" si="2605"/>
        <v>Y60</v>
      </c>
      <c r="E1365" s="458" t="str">
        <f t="shared" si="2606"/>
        <v>Midlands</v>
      </c>
      <c r="F1365" s="478" t="s">
        <v>452</v>
      </c>
      <c r="G1365" s="478" t="s">
        <v>697</v>
      </c>
      <c r="H1365" s="510">
        <v>128728</v>
      </c>
      <c r="I1365" s="510">
        <v>94727</v>
      </c>
      <c r="J1365" s="510">
        <v>103487</v>
      </c>
      <c r="K1365" s="510">
        <v>1</v>
      </c>
      <c r="L1365" s="510">
        <v>0</v>
      </c>
      <c r="M1365" s="510">
        <v>0</v>
      </c>
      <c r="N1365" s="510">
        <v>1</v>
      </c>
      <c r="O1365" s="510">
        <v>36</v>
      </c>
      <c r="P1365" s="510">
        <v>449</v>
      </c>
      <c r="Q1365" s="510">
        <v>0</v>
      </c>
      <c r="R1365" s="510">
        <v>22</v>
      </c>
      <c r="S1365" s="510">
        <v>88053</v>
      </c>
      <c r="T1365" s="510">
        <v>9883</v>
      </c>
      <c r="U1365" s="510">
        <v>6435</v>
      </c>
      <c r="V1365" s="510">
        <v>40547</v>
      </c>
      <c r="W1365" s="510">
        <v>13656</v>
      </c>
      <c r="X1365" s="510">
        <v>268</v>
      </c>
      <c r="Y1365" s="510">
        <v>4739778</v>
      </c>
      <c r="Z1365" s="510">
        <v>480</v>
      </c>
      <c r="AA1365" s="510">
        <v>844</v>
      </c>
      <c r="AB1365" s="510">
        <v>3191829</v>
      </c>
      <c r="AC1365" s="510">
        <v>496</v>
      </c>
      <c r="AD1365" s="510">
        <v>871</v>
      </c>
      <c r="AE1365" s="510">
        <v>55930158</v>
      </c>
      <c r="AF1365" s="510">
        <v>1379</v>
      </c>
      <c r="AG1365" s="510">
        <v>2971</v>
      </c>
      <c r="AH1365" s="510">
        <v>86640544</v>
      </c>
      <c r="AI1365" s="510">
        <v>6345</v>
      </c>
      <c r="AJ1365" s="510">
        <v>16469</v>
      </c>
      <c r="AK1365" s="510">
        <v>1882128</v>
      </c>
      <c r="AL1365" s="510">
        <v>7023</v>
      </c>
      <c r="AM1365" s="510">
        <v>20977</v>
      </c>
      <c r="AN1365" s="510">
        <v>0</v>
      </c>
      <c r="AO1365" s="510">
        <v>5394</v>
      </c>
      <c r="AP1365" s="510">
        <v>3231</v>
      </c>
      <c r="AQ1365" s="510">
        <v>7636765</v>
      </c>
      <c r="AR1365" s="510">
        <v>2364</v>
      </c>
      <c r="AS1365" s="510">
        <v>5325</v>
      </c>
      <c r="AT1365" s="510">
        <v>17602</v>
      </c>
      <c r="AU1365" s="510">
        <v>1850</v>
      </c>
      <c r="AV1365" s="510">
        <v>10944</v>
      </c>
      <c r="AW1365" s="510">
        <v>10987</v>
      </c>
      <c r="AX1365" s="510">
        <v>397</v>
      </c>
      <c r="AY1365" s="510">
        <v>4411</v>
      </c>
      <c r="AZ1365" s="510">
        <v>1048</v>
      </c>
      <c r="BA1365" s="510">
        <v>23695</v>
      </c>
      <c r="BB1365" s="510">
        <v>70349401</v>
      </c>
      <c r="BC1365" s="510">
        <v>2969</v>
      </c>
      <c r="BD1365" s="510">
        <v>9220</v>
      </c>
      <c r="BE1365" s="510">
        <v>1828</v>
      </c>
      <c r="BF1365" s="510">
        <v>10809</v>
      </c>
      <c r="BG1365" s="510">
        <v>9335</v>
      </c>
      <c r="BH1365" s="510">
        <v>1723</v>
      </c>
      <c r="BI1365" s="510">
        <v>41367</v>
      </c>
      <c r="BJ1365" s="510">
        <v>5426</v>
      </c>
      <c r="BK1365" s="510">
        <v>23658</v>
      </c>
      <c r="BL1365" s="510">
        <v>70451</v>
      </c>
      <c r="BM1365" s="510">
        <v>18086</v>
      </c>
      <c r="BN1365" s="510">
        <v>12974</v>
      </c>
      <c r="BO1365" s="510">
        <v>11711</v>
      </c>
      <c r="BP1365" s="510">
        <v>8412</v>
      </c>
      <c r="BQ1365" s="510">
        <v>55719</v>
      </c>
      <c r="BR1365" s="510">
        <v>42111</v>
      </c>
      <c r="BS1365" s="510">
        <v>26718</v>
      </c>
      <c r="BT1365" s="510">
        <v>14142</v>
      </c>
      <c r="BU1365" s="510">
        <v>591</v>
      </c>
      <c r="BV1365" s="510">
        <v>279</v>
      </c>
      <c r="BW1365" s="510">
        <v>163</v>
      </c>
      <c r="BX1365" s="510">
        <v>96771</v>
      </c>
      <c r="BY1365" s="510">
        <v>594</v>
      </c>
      <c r="BZ1365" s="510">
        <v>1028</v>
      </c>
      <c r="CA1365" s="510">
        <v>128</v>
      </c>
      <c r="CB1365" s="510">
        <v>57695</v>
      </c>
      <c r="CC1365" s="510">
        <v>451</v>
      </c>
      <c r="CD1365" s="510">
        <v>922</v>
      </c>
      <c r="CE1365" s="510">
        <v>9592</v>
      </c>
      <c r="CF1365" s="510">
        <v>4585312</v>
      </c>
      <c r="CG1365" s="510">
        <v>478</v>
      </c>
      <c r="CH1365" s="510">
        <v>837</v>
      </c>
      <c r="CI1365" s="510">
        <v>5320</v>
      </c>
      <c r="CJ1365" s="510">
        <v>6715061</v>
      </c>
      <c r="CK1365" s="510">
        <v>1262</v>
      </c>
      <c r="CL1365" s="510">
        <v>2539</v>
      </c>
      <c r="CM1365" s="510">
        <v>1189</v>
      </c>
      <c r="CN1365" s="510">
        <v>1461647</v>
      </c>
      <c r="CO1365" s="510">
        <v>1229</v>
      </c>
      <c r="CP1365" s="510">
        <v>2704</v>
      </c>
      <c r="CQ1365" s="510">
        <v>34038</v>
      </c>
      <c r="CR1365" s="510">
        <v>47753450</v>
      </c>
      <c r="CS1365" s="510">
        <v>1403</v>
      </c>
      <c r="CT1365" s="510">
        <v>3044</v>
      </c>
      <c r="CU1365" s="510">
        <v>1330</v>
      </c>
      <c r="CV1365" s="510">
        <v>11119177</v>
      </c>
      <c r="CW1365" s="510">
        <v>8360</v>
      </c>
      <c r="CX1365" s="510">
        <v>22563</v>
      </c>
      <c r="CY1365" s="510">
        <v>311</v>
      </c>
      <c r="CZ1365" s="510">
        <v>2705755</v>
      </c>
      <c r="DA1365" s="510">
        <v>8700</v>
      </c>
      <c r="DB1365" s="510">
        <v>27033</v>
      </c>
      <c r="DC1365" s="510">
        <v>1320</v>
      </c>
      <c r="DD1365" s="510">
        <v>19014804</v>
      </c>
      <c r="DE1365" s="510">
        <v>14405</v>
      </c>
      <c r="DF1365" s="510">
        <v>43783</v>
      </c>
      <c r="DG1365" s="510">
        <v>204</v>
      </c>
      <c r="DH1365" s="510">
        <v>2397671</v>
      </c>
      <c r="DI1365" s="510">
        <v>11753</v>
      </c>
      <c r="DJ1365" s="510">
        <v>36929</v>
      </c>
      <c r="DK1365" s="510">
        <v>400</v>
      </c>
      <c r="DL1365" s="510">
        <v>122286</v>
      </c>
      <c r="DM1365" s="510">
        <v>306</v>
      </c>
      <c r="DN1365" s="510">
        <v>515</v>
      </c>
      <c r="DO1365" s="510">
        <v>6164</v>
      </c>
      <c r="DP1365" s="510">
        <v>142800</v>
      </c>
      <c r="DQ1365" s="510">
        <v>23</v>
      </c>
      <c r="DR1365" s="510">
        <v>40</v>
      </c>
      <c r="DS1365" s="510">
        <v>160</v>
      </c>
      <c r="DT1365" s="510">
        <v>199574</v>
      </c>
      <c r="DU1365" s="510">
        <v>1247</v>
      </c>
      <c r="DV1365" s="510">
        <v>2787</v>
      </c>
      <c r="DW1365" s="510">
        <v>143</v>
      </c>
      <c r="DX1365" s="510">
        <v>45750</v>
      </c>
      <c r="DY1365" s="510">
        <v>118810035</v>
      </c>
      <c r="DZ1365" s="510">
        <v>2597</v>
      </c>
      <c r="EA1365" s="510">
        <v>6477</v>
      </c>
      <c r="EB1365" s="510">
        <v>32145</v>
      </c>
      <c r="EC1365" s="510">
        <v>15214</v>
      </c>
      <c r="ED1365" s="510">
        <v>7955</v>
      </c>
      <c r="EE1365" s="510">
        <v>61058350</v>
      </c>
      <c r="EF1365" s="510">
        <v>1090</v>
      </c>
      <c r="EG1365" s="510">
        <v>724</v>
      </c>
      <c r="EH1365" s="510">
        <v>8</v>
      </c>
      <c r="EI1365" s="510"/>
      <c r="EJ1365" s="479"/>
      <c r="EK1365" s="479"/>
      <c r="EL1365" s="479"/>
      <c r="EM1365" s="479"/>
      <c r="EN1365" s="479"/>
      <c r="EO1365" s="479"/>
      <c r="EP1365" s="479"/>
      <c r="EQ1365" s="479"/>
      <c r="ER1365" s="479"/>
      <c r="ES1365" s="479"/>
      <c r="ET1365" s="479"/>
      <c r="EU1365" s="479"/>
      <c r="EV1365" s="479"/>
      <c r="EW1365" s="479"/>
      <c r="EX1365" s="479"/>
      <c r="EY1365" s="479"/>
      <c r="EZ1365" s="476"/>
      <c r="FA1365" s="446">
        <f t="shared" si="2585"/>
        <v>7</v>
      </c>
      <c r="FB1365" s="417">
        <f t="shared" ref="FB1365:FB1428" si="2608">LEFT($B1365,4)+IF(FA1365&lt;4,1,0)</f>
        <v>2024</v>
      </c>
      <c r="FC1365" s="448">
        <f t="shared" ref="FC1365:FC1428" si="2609">DATE($FB1365,$FA1365,1)</f>
        <v>45474</v>
      </c>
      <c r="FD1365" s="449">
        <f t="shared" ref="FD1365:FD1428" si="2610">DAY(EOMONTH($FC1365,0))</f>
        <v>31</v>
      </c>
      <c r="FE1365" s="450"/>
      <c r="FF1365" s="451">
        <f t="shared" si="2598"/>
        <v>0.6533813864744541</v>
      </c>
      <c r="FG1365" s="450"/>
      <c r="FH1365" s="452">
        <f t="shared" si="2586"/>
        <v>1.8300111302236164</v>
      </c>
      <c r="FI1365" s="452">
        <f t="shared" si="2587"/>
        <v>1.3127592836183346</v>
      </c>
      <c r="FJ1365" s="452">
        <f t="shared" si="2588"/>
        <v>1.8198912198912198</v>
      </c>
      <c r="FK1365" s="452">
        <f t="shared" si="2589"/>
        <v>1.3072261072261073</v>
      </c>
      <c r="FL1365" s="452">
        <f t="shared" si="2590"/>
        <v>1.3741830468345377</v>
      </c>
      <c r="FM1365" s="452">
        <f t="shared" si="2591"/>
        <v>1.038572520778356</v>
      </c>
      <c r="FN1365" s="452">
        <f t="shared" si="2592"/>
        <v>1.9565026362038664</v>
      </c>
      <c r="FO1365" s="452">
        <f t="shared" si="2593"/>
        <v>1.0355887521968365</v>
      </c>
      <c r="FP1365" s="452">
        <f t="shared" si="2594"/>
        <v>2.205223880597015</v>
      </c>
      <c r="FQ1365" s="452">
        <f t="shared" si="2595"/>
        <v>1.041044776119403</v>
      </c>
      <c r="FR1365" s="453"/>
      <c r="FS1365" s="446">
        <f t="shared" si="2607"/>
        <v>0</v>
      </c>
      <c r="FT1365" s="446">
        <f t="shared" si="2607"/>
        <v>0</v>
      </c>
      <c r="FU1365" s="446">
        <f t="shared" si="2607"/>
        <v>94727</v>
      </c>
      <c r="FV1365" s="446">
        <f t="shared" si="2607"/>
        <v>3410172</v>
      </c>
      <c r="FW1365" s="446">
        <f t="shared" si="2607"/>
        <v>8341252</v>
      </c>
      <c r="FX1365" s="446">
        <f t="shared" si="2607"/>
        <v>5604885</v>
      </c>
      <c r="FY1365" s="446">
        <f t="shared" si="2607"/>
        <v>120465137</v>
      </c>
      <c r="FZ1365" s="446">
        <f t="shared" si="2607"/>
        <v>224900664</v>
      </c>
      <c r="GA1365" s="446">
        <f t="shared" si="2607"/>
        <v>5621836</v>
      </c>
      <c r="GB1365" s="446">
        <f t="shared" ref="GB1365:GC1384" si="2611">IFERROR(HLOOKUP(GB$1,$H$5:$HA$10112,MATCH($A1365,$A$5:$A$10112,0),0)*HLOOKUP(GB$2,$H$5:$HA$10112,MATCH($A1365,$A$5:$A$10112,0),0),"-")</f>
        <v>218467900</v>
      </c>
      <c r="GC1365" s="446">
        <f t="shared" si="2611"/>
        <v>17205075</v>
      </c>
      <c r="GD1365" s="446">
        <f t="shared" si="2604"/>
        <v>167564</v>
      </c>
      <c r="GE1365" s="446">
        <f t="shared" si="2604"/>
        <v>118016</v>
      </c>
      <c r="GF1365" s="446">
        <f t="shared" si="2604"/>
        <v>8028504</v>
      </c>
      <c r="GG1365" s="446">
        <f t="shared" si="2604"/>
        <v>13507480</v>
      </c>
      <c r="GH1365" s="446">
        <f t="shared" si="2604"/>
        <v>3215056</v>
      </c>
      <c r="GI1365" s="446">
        <f t="shared" si="2604"/>
        <v>103611672</v>
      </c>
      <c r="GJ1365" s="446">
        <f t="shared" si="2604"/>
        <v>30008790</v>
      </c>
      <c r="GK1365" s="446">
        <f t="shared" si="2604"/>
        <v>8407263</v>
      </c>
      <c r="GL1365" s="446">
        <f t="shared" si="2604"/>
        <v>57793560</v>
      </c>
      <c r="GM1365" s="446">
        <f t="shared" si="2604"/>
        <v>7533516</v>
      </c>
      <c r="GN1365" s="446">
        <f t="shared" si="2571"/>
        <v>445920</v>
      </c>
      <c r="GO1365" s="446">
        <f t="shared" si="2601"/>
        <v>206000</v>
      </c>
      <c r="GP1365" s="446">
        <f t="shared" si="2601"/>
        <v>246560</v>
      </c>
      <c r="GQ1365" s="446">
        <f t="shared" si="2601"/>
        <v>296322750</v>
      </c>
      <c r="GR1365" s="446"/>
      <c r="GS1365" s="446"/>
      <c r="GT1365" s="446"/>
      <c r="GU1365" s="446"/>
      <c r="GV1365" s="416"/>
    </row>
    <row r="1366" spans="1:204" ht="9.75" customHeight="1" x14ac:dyDescent="0.2">
      <c r="A1366" s="485" t="str">
        <f t="shared" si="2577"/>
        <v>2024-25JULYRX8</v>
      </c>
      <c r="B1366" s="503" t="str">
        <f t="shared" si="2602"/>
        <v>2024-25</v>
      </c>
      <c r="C1366" s="436" t="s">
        <v>673</v>
      </c>
      <c r="D1366" s="503" t="str">
        <f t="shared" si="2605"/>
        <v>Y63</v>
      </c>
      <c r="E1366" s="503" t="str">
        <f t="shared" si="2606"/>
        <v>North East and Yorkshire</v>
      </c>
      <c r="F1366" s="504" t="s">
        <v>450</v>
      </c>
      <c r="G1366" s="504" t="s">
        <v>696</v>
      </c>
      <c r="H1366" s="522">
        <v>104858</v>
      </c>
      <c r="I1366" s="522">
        <v>67205</v>
      </c>
      <c r="J1366" s="522">
        <v>376577</v>
      </c>
      <c r="K1366" s="522">
        <v>6</v>
      </c>
      <c r="L1366" s="522">
        <v>0</v>
      </c>
      <c r="M1366" s="522">
        <v>7</v>
      </c>
      <c r="N1366" s="522">
        <v>42</v>
      </c>
      <c r="O1366" s="522">
        <v>119</v>
      </c>
      <c r="P1366" s="522">
        <v>481</v>
      </c>
      <c r="Q1366" s="522">
        <v>128</v>
      </c>
      <c r="R1366" s="522">
        <v>306</v>
      </c>
      <c r="S1366" s="522">
        <v>76389</v>
      </c>
      <c r="T1366" s="522">
        <v>10329</v>
      </c>
      <c r="U1366" s="522">
        <v>7366</v>
      </c>
      <c r="V1366" s="522">
        <v>38548</v>
      </c>
      <c r="W1366" s="522">
        <v>10276</v>
      </c>
      <c r="X1366" s="522">
        <v>184</v>
      </c>
      <c r="Y1366" s="522">
        <v>4872930</v>
      </c>
      <c r="Z1366" s="522">
        <v>472</v>
      </c>
      <c r="AA1366" s="522">
        <v>830</v>
      </c>
      <c r="AB1366" s="522">
        <v>3873152</v>
      </c>
      <c r="AC1366" s="522">
        <v>526</v>
      </c>
      <c r="AD1366" s="522">
        <v>940</v>
      </c>
      <c r="AE1366" s="522">
        <v>64694015</v>
      </c>
      <c r="AF1366" s="522">
        <v>1678</v>
      </c>
      <c r="AG1366" s="522">
        <v>3718</v>
      </c>
      <c r="AH1366" s="522">
        <v>48870487</v>
      </c>
      <c r="AI1366" s="522">
        <v>4756</v>
      </c>
      <c r="AJ1366" s="522">
        <v>11084</v>
      </c>
      <c r="AK1366" s="522">
        <v>952566</v>
      </c>
      <c r="AL1366" s="522">
        <v>5177</v>
      </c>
      <c r="AM1366" s="522">
        <v>13528</v>
      </c>
      <c r="AN1366" s="522">
        <v>657</v>
      </c>
      <c r="AO1366" s="522">
        <v>1766</v>
      </c>
      <c r="AP1366" s="522">
        <v>1290</v>
      </c>
      <c r="AQ1366" s="522">
        <v>3106213</v>
      </c>
      <c r="AR1366" s="522">
        <v>2408</v>
      </c>
      <c r="AS1366" s="522">
        <v>4872</v>
      </c>
      <c r="AT1366" s="522">
        <v>11446</v>
      </c>
      <c r="AU1366" s="522">
        <v>1489</v>
      </c>
      <c r="AV1366" s="522">
        <v>1670</v>
      </c>
      <c r="AW1366" s="522">
        <v>6773</v>
      </c>
      <c r="AX1366" s="522">
        <v>1294</v>
      </c>
      <c r="AY1366" s="522">
        <v>6993</v>
      </c>
      <c r="AZ1366" s="522">
        <v>824</v>
      </c>
      <c r="BA1366" s="522">
        <v>7777</v>
      </c>
      <c r="BB1366" s="522">
        <v>10816498</v>
      </c>
      <c r="BC1366" s="522">
        <v>1391</v>
      </c>
      <c r="BD1366" s="522">
        <v>2791</v>
      </c>
      <c r="BE1366" s="522">
        <v>1218</v>
      </c>
      <c r="BF1366" s="522">
        <v>1662</v>
      </c>
      <c r="BG1366" s="522">
        <v>3277</v>
      </c>
      <c r="BH1366" s="522">
        <v>1620</v>
      </c>
      <c r="BI1366" s="522">
        <v>40221</v>
      </c>
      <c r="BJ1366" s="522">
        <v>5099</v>
      </c>
      <c r="BK1366" s="522">
        <v>19623</v>
      </c>
      <c r="BL1366" s="522">
        <v>64943</v>
      </c>
      <c r="BM1366" s="522">
        <v>18550</v>
      </c>
      <c r="BN1366" s="522">
        <v>13704</v>
      </c>
      <c r="BO1366" s="522">
        <v>12979</v>
      </c>
      <c r="BP1366" s="522">
        <v>9697</v>
      </c>
      <c r="BQ1366" s="522">
        <v>52122</v>
      </c>
      <c r="BR1366" s="522">
        <v>40354</v>
      </c>
      <c r="BS1366" s="522">
        <v>16536</v>
      </c>
      <c r="BT1366" s="522">
        <v>10937</v>
      </c>
      <c r="BU1366" s="522">
        <v>289</v>
      </c>
      <c r="BV1366" s="522">
        <v>232</v>
      </c>
      <c r="BW1366" s="522">
        <v>325</v>
      </c>
      <c r="BX1366" s="522">
        <v>166229</v>
      </c>
      <c r="BY1366" s="522">
        <v>511</v>
      </c>
      <c r="BZ1366" s="522">
        <v>958</v>
      </c>
      <c r="CA1366" s="522">
        <v>45</v>
      </c>
      <c r="CB1366" s="522">
        <v>20258</v>
      </c>
      <c r="CC1366" s="522">
        <v>450</v>
      </c>
      <c r="CD1366" s="522">
        <v>886</v>
      </c>
      <c r="CE1366" s="522">
        <v>9959</v>
      </c>
      <c r="CF1366" s="522">
        <v>4686443</v>
      </c>
      <c r="CG1366" s="522">
        <v>471</v>
      </c>
      <c r="CH1366" s="522">
        <v>827</v>
      </c>
      <c r="CI1366" s="522">
        <v>4266</v>
      </c>
      <c r="CJ1366" s="522">
        <v>7854594</v>
      </c>
      <c r="CK1366" s="522">
        <v>1841</v>
      </c>
      <c r="CL1366" s="522">
        <v>4017</v>
      </c>
      <c r="CM1366" s="522">
        <v>1039</v>
      </c>
      <c r="CN1366" s="522">
        <v>1730493</v>
      </c>
      <c r="CO1366" s="522">
        <v>1666</v>
      </c>
      <c r="CP1366" s="522">
        <v>3877</v>
      </c>
      <c r="CQ1366" s="522">
        <v>33243</v>
      </c>
      <c r="CR1366" s="522">
        <v>55108928</v>
      </c>
      <c r="CS1366" s="522">
        <v>1658</v>
      </c>
      <c r="CT1366" s="522">
        <v>3678</v>
      </c>
      <c r="CU1366" s="522">
        <v>1713</v>
      </c>
      <c r="CV1366" s="522">
        <v>9144225</v>
      </c>
      <c r="CW1366" s="522">
        <v>5338</v>
      </c>
      <c r="CX1366" s="522">
        <v>11024</v>
      </c>
      <c r="CY1366" s="522">
        <v>997</v>
      </c>
      <c r="CZ1366" s="522">
        <v>5335275</v>
      </c>
      <c r="DA1366" s="522">
        <v>5351</v>
      </c>
      <c r="DB1366" s="522">
        <v>11533</v>
      </c>
      <c r="DC1366" s="522">
        <v>2311</v>
      </c>
      <c r="DD1366" s="522">
        <v>18379317</v>
      </c>
      <c r="DE1366" s="522">
        <v>7953</v>
      </c>
      <c r="DF1366" s="522">
        <v>16474</v>
      </c>
      <c r="DG1366" s="522">
        <v>585</v>
      </c>
      <c r="DH1366" s="522">
        <v>4581010</v>
      </c>
      <c r="DI1366" s="522">
        <v>7831</v>
      </c>
      <c r="DJ1366" s="522">
        <v>17679</v>
      </c>
      <c r="DK1366" s="522">
        <v>277</v>
      </c>
      <c r="DL1366" s="522">
        <v>113103</v>
      </c>
      <c r="DM1366" s="522">
        <v>408</v>
      </c>
      <c r="DN1366" s="522">
        <v>663</v>
      </c>
      <c r="DO1366" s="522">
        <v>6385</v>
      </c>
      <c r="DP1366" s="522">
        <v>285344</v>
      </c>
      <c r="DQ1366" s="522">
        <v>45</v>
      </c>
      <c r="DR1366" s="522">
        <v>77</v>
      </c>
      <c r="DS1366" s="522">
        <v>82</v>
      </c>
      <c r="DT1366" s="522">
        <v>125292</v>
      </c>
      <c r="DU1366" s="522">
        <v>1528</v>
      </c>
      <c r="DV1366" s="522">
        <v>3554</v>
      </c>
      <c r="DW1366" s="522">
        <v>73</v>
      </c>
      <c r="DX1366" s="522">
        <v>43084</v>
      </c>
      <c r="DY1366" s="522">
        <v>70600273</v>
      </c>
      <c r="DZ1366" s="522">
        <v>1639</v>
      </c>
      <c r="EA1366" s="522">
        <v>3278</v>
      </c>
      <c r="EB1366" s="522">
        <v>25876</v>
      </c>
      <c r="EC1366" s="522">
        <v>11487</v>
      </c>
      <c r="ED1366" s="522">
        <v>3613</v>
      </c>
      <c r="EE1366" s="522">
        <v>21176140</v>
      </c>
      <c r="EF1366" s="522">
        <v>2654</v>
      </c>
      <c r="EG1366" s="522">
        <v>287</v>
      </c>
      <c r="EH1366" s="522">
        <v>30</v>
      </c>
      <c r="EI1366" s="522"/>
      <c r="EJ1366" s="483"/>
      <c r="EK1366" s="483"/>
      <c r="EL1366" s="483"/>
      <c r="EM1366" s="483"/>
      <c r="EN1366" s="483"/>
      <c r="EO1366" s="483"/>
      <c r="EP1366" s="483"/>
      <c r="EQ1366" s="483"/>
      <c r="ER1366" s="483"/>
      <c r="ES1366" s="483"/>
      <c r="ET1366" s="483"/>
      <c r="EU1366" s="483"/>
      <c r="EV1366" s="483"/>
      <c r="EW1366" s="483"/>
      <c r="EX1366" s="483"/>
      <c r="EY1366" s="483"/>
      <c r="EZ1366" s="484"/>
      <c r="FA1366" s="468">
        <f t="shared" si="2585"/>
        <v>7</v>
      </c>
      <c r="FB1366" s="485">
        <f t="shared" si="2608"/>
        <v>2024</v>
      </c>
      <c r="FC1366" s="486">
        <f t="shared" si="2609"/>
        <v>45474</v>
      </c>
      <c r="FD1366" s="470">
        <f t="shared" si="2610"/>
        <v>31</v>
      </c>
      <c r="FE1366" s="471"/>
      <c r="FF1366" s="517">
        <f t="shared" si="2598"/>
        <v>0.64835499593826162</v>
      </c>
      <c r="FG1366" s="471"/>
      <c r="FH1366" s="487">
        <f t="shared" si="2586"/>
        <v>1.7959144157227225</v>
      </c>
      <c r="FI1366" s="487">
        <f t="shared" si="2587"/>
        <v>1.326749927388905</v>
      </c>
      <c r="FJ1366" s="487">
        <f t="shared" si="2588"/>
        <v>1.7620146619603585</v>
      </c>
      <c r="FK1366" s="487">
        <f t="shared" si="2589"/>
        <v>1.3164539777355417</v>
      </c>
      <c r="FL1366" s="487">
        <f t="shared" si="2590"/>
        <v>1.352132406350524</v>
      </c>
      <c r="FM1366" s="487">
        <f t="shared" si="2591"/>
        <v>1.0468506796720971</v>
      </c>
      <c r="FN1366" s="487">
        <f t="shared" si="2592"/>
        <v>1.6091864538731024</v>
      </c>
      <c r="FO1366" s="487">
        <f t="shared" si="2593"/>
        <v>1.0643246399377189</v>
      </c>
      <c r="FP1366" s="487">
        <f t="shared" si="2594"/>
        <v>1.5706521739130435</v>
      </c>
      <c r="FQ1366" s="487">
        <f t="shared" si="2595"/>
        <v>1.2608695652173914</v>
      </c>
      <c r="FR1366" s="459"/>
      <c r="FS1366" s="468">
        <f t="shared" si="2607"/>
        <v>0</v>
      </c>
      <c r="FT1366" s="468">
        <f t="shared" si="2607"/>
        <v>470435</v>
      </c>
      <c r="FU1366" s="468">
        <f t="shared" si="2607"/>
        <v>2822610</v>
      </c>
      <c r="FV1366" s="468">
        <f t="shared" si="2607"/>
        <v>7997395</v>
      </c>
      <c r="FW1366" s="468">
        <f t="shared" si="2607"/>
        <v>8573070</v>
      </c>
      <c r="FX1366" s="468">
        <f t="shared" si="2607"/>
        <v>6924040</v>
      </c>
      <c r="FY1366" s="468">
        <f t="shared" si="2607"/>
        <v>143321464</v>
      </c>
      <c r="FZ1366" s="468">
        <f t="shared" si="2607"/>
        <v>113899184</v>
      </c>
      <c r="GA1366" s="468">
        <f t="shared" si="2607"/>
        <v>2489152</v>
      </c>
      <c r="GB1366" s="468">
        <f t="shared" si="2611"/>
        <v>21705607</v>
      </c>
      <c r="GC1366" s="468">
        <f t="shared" si="2611"/>
        <v>6284880</v>
      </c>
      <c r="GD1366" s="468">
        <f t="shared" si="2604"/>
        <v>311350</v>
      </c>
      <c r="GE1366" s="468">
        <f t="shared" si="2604"/>
        <v>39870</v>
      </c>
      <c r="GF1366" s="468">
        <f t="shared" si="2604"/>
        <v>8236093</v>
      </c>
      <c r="GG1366" s="468">
        <f t="shared" si="2604"/>
        <v>17136522</v>
      </c>
      <c r="GH1366" s="468">
        <f t="shared" si="2604"/>
        <v>4028203</v>
      </c>
      <c r="GI1366" s="468">
        <f t="shared" si="2604"/>
        <v>122267754</v>
      </c>
      <c r="GJ1366" s="468">
        <f t="shared" si="2604"/>
        <v>18884112</v>
      </c>
      <c r="GK1366" s="468">
        <f t="shared" si="2604"/>
        <v>11498401</v>
      </c>
      <c r="GL1366" s="468">
        <f t="shared" si="2604"/>
        <v>38071414</v>
      </c>
      <c r="GM1366" s="468">
        <f t="shared" si="2604"/>
        <v>10342215</v>
      </c>
      <c r="GN1366" s="468">
        <f t="shared" si="2571"/>
        <v>291428</v>
      </c>
      <c r="GO1366" s="468">
        <f t="shared" si="2601"/>
        <v>183651</v>
      </c>
      <c r="GP1366" s="468">
        <f t="shared" si="2601"/>
        <v>491645</v>
      </c>
      <c r="GQ1366" s="468">
        <f t="shared" si="2601"/>
        <v>141229352</v>
      </c>
      <c r="GR1366" s="468"/>
      <c r="GS1366" s="468"/>
      <c r="GT1366" s="468"/>
      <c r="GU1366" s="468"/>
      <c r="GV1366" s="425"/>
    </row>
    <row r="1367" spans="1:204" ht="9.75" customHeight="1" x14ac:dyDescent="0.2">
      <c r="A1367" s="472" t="str">
        <f t="shared" si="2577"/>
        <v>2024-25AUGUSTRX9</v>
      </c>
      <c r="B1367" s="488" t="str">
        <f t="shared" si="2602"/>
        <v>2024-25</v>
      </c>
      <c r="C1367" s="400" t="s">
        <v>636</v>
      </c>
      <c r="D1367" s="488" t="str">
        <f t="shared" si="2605"/>
        <v>Y60</v>
      </c>
      <c r="E1367" s="488" t="str">
        <f t="shared" si="2606"/>
        <v>Midlands</v>
      </c>
      <c r="F1367" s="474" t="s">
        <v>451</v>
      </c>
      <c r="G1367" s="474" t="s">
        <v>686</v>
      </c>
      <c r="H1367" s="518">
        <v>94874</v>
      </c>
      <c r="I1367" s="518">
        <v>74316</v>
      </c>
      <c r="J1367" s="518">
        <v>456070</v>
      </c>
      <c r="K1367" s="518">
        <v>6</v>
      </c>
      <c r="L1367" s="518">
        <v>2</v>
      </c>
      <c r="M1367" s="518">
        <v>4</v>
      </c>
      <c r="N1367" s="518">
        <v>30</v>
      </c>
      <c r="O1367" s="518">
        <v>96</v>
      </c>
      <c r="P1367" s="518">
        <v>378</v>
      </c>
      <c r="Q1367" s="518">
        <v>2137</v>
      </c>
      <c r="R1367" s="518">
        <v>643</v>
      </c>
      <c r="S1367" s="518">
        <v>67818</v>
      </c>
      <c r="T1367" s="518">
        <v>6470</v>
      </c>
      <c r="U1367" s="518">
        <v>4083</v>
      </c>
      <c r="V1367" s="518">
        <v>36514</v>
      </c>
      <c r="W1367" s="518">
        <v>10251</v>
      </c>
      <c r="X1367" s="518">
        <v>451</v>
      </c>
      <c r="Y1367" s="518">
        <v>3406076</v>
      </c>
      <c r="Z1367" s="518">
        <v>526</v>
      </c>
      <c r="AA1367" s="518">
        <v>926</v>
      </c>
      <c r="AB1367" s="518">
        <v>3349403</v>
      </c>
      <c r="AC1367" s="518">
        <v>820</v>
      </c>
      <c r="AD1367" s="518">
        <v>1697</v>
      </c>
      <c r="AE1367" s="518">
        <v>67677568</v>
      </c>
      <c r="AF1367" s="518">
        <v>1853</v>
      </c>
      <c r="AG1367" s="518">
        <v>3887</v>
      </c>
      <c r="AH1367" s="518">
        <v>70256266</v>
      </c>
      <c r="AI1367" s="518">
        <v>6854</v>
      </c>
      <c r="AJ1367" s="518">
        <v>15800</v>
      </c>
      <c r="AK1367" s="518">
        <v>3082846</v>
      </c>
      <c r="AL1367" s="518">
        <v>6836</v>
      </c>
      <c r="AM1367" s="518">
        <v>13825</v>
      </c>
      <c r="AN1367" s="518">
        <v>469</v>
      </c>
      <c r="AO1367" s="518">
        <v>4770</v>
      </c>
      <c r="AP1367" s="518">
        <v>2728</v>
      </c>
      <c r="AQ1367" s="518">
        <v>3737160</v>
      </c>
      <c r="AR1367" s="518">
        <v>1370</v>
      </c>
      <c r="AS1367" s="518">
        <v>2174</v>
      </c>
      <c r="AT1367" s="518">
        <v>11466</v>
      </c>
      <c r="AU1367" s="518">
        <v>2631</v>
      </c>
      <c r="AV1367" s="518">
        <v>4159</v>
      </c>
      <c r="AW1367" s="518">
        <v>2518</v>
      </c>
      <c r="AX1367" s="518">
        <v>2694</v>
      </c>
      <c r="AY1367" s="518">
        <v>1982</v>
      </c>
      <c r="AZ1367" s="518">
        <v>2365</v>
      </c>
      <c r="BA1367" s="518">
        <v>13277</v>
      </c>
      <c r="BB1367" s="518">
        <v>18883987</v>
      </c>
      <c r="BC1367" s="518">
        <v>1422</v>
      </c>
      <c r="BD1367" s="518">
        <v>2248</v>
      </c>
      <c r="BE1367" s="518">
        <v>2211</v>
      </c>
      <c r="BF1367" s="518">
        <v>4842</v>
      </c>
      <c r="BG1367" s="518">
        <v>3037</v>
      </c>
      <c r="BH1367" s="518">
        <v>3187</v>
      </c>
      <c r="BI1367" s="518">
        <v>32360</v>
      </c>
      <c r="BJ1367" s="518">
        <v>4604</v>
      </c>
      <c r="BK1367" s="518">
        <v>19388</v>
      </c>
      <c r="BL1367" s="518">
        <v>56352</v>
      </c>
      <c r="BM1367" s="518">
        <v>12889</v>
      </c>
      <c r="BN1367" s="518">
        <v>9913</v>
      </c>
      <c r="BO1367" s="518">
        <v>8117</v>
      </c>
      <c r="BP1367" s="518">
        <v>6389</v>
      </c>
      <c r="BQ1367" s="518">
        <v>47117</v>
      </c>
      <c r="BR1367" s="518">
        <v>38952</v>
      </c>
      <c r="BS1367" s="518">
        <v>16890</v>
      </c>
      <c r="BT1367" s="518">
        <v>10941</v>
      </c>
      <c r="BU1367" s="518">
        <v>622</v>
      </c>
      <c r="BV1367" s="518">
        <v>452</v>
      </c>
      <c r="BW1367" s="518">
        <v>0</v>
      </c>
      <c r="BX1367" s="518">
        <v>0</v>
      </c>
      <c r="BY1367" s="518" t="s">
        <v>152</v>
      </c>
      <c r="BZ1367" s="518" t="s">
        <v>152</v>
      </c>
      <c r="CA1367" s="518">
        <v>13</v>
      </c>
      <c r="CB1367" s="518">
        <v>6523</v>
      </c>
      <c r="CC1367" s="518">
        <v>502</v>
      </c>
      <c r="CD1367" s="518">
        <v>1017</v>
      </c>
      <c r="CE1367" s="518">
        <v>6457</v>
      </c>
      <c r="CF1367" s="518">
        <v>3399553</v>
      </c>
      <c r="CG1367" s="518">
        <v>526</v>
      </c>
      <c r="CH1367" s="518">
        <v>925</v>
      </c>
      <c r="CI1367" s="518">
        <v>1321</v>
      </c>
      <c r="CJ1367" s="518">
        <v>2588184</v>
      </c>
      <c r="CK1367" s="518">
        <v>1959</v>
      </c>
      <c r="CL1367" s="518">
        <v>3938</v>
      </c>
      <c r="CM1367" s="518">
        <v>808</v>
      </c>
      <c r="CN1367" s="518">
        <v>1424945</v>
      </c>
      <c r="CO1367" s="518">
        <v>1764</v>
      </c>
      <c r="CP1367" s="518">
        <v>3852</v>
      </c>
      <c r="CQ1367" s="518">
        <v>34385</v>
      </c>
      <c r="CR1367" s="518">
        <v>63664439</v>
      </c>
      <c r="CS1367" s="518">
        <v>1852</v>
      </c>
      <c r="CT1367" s="518">
        <v>3885</v>
      </c>
      <c r="CU1367" s="518">
        <v>7</v>
      </c>
      <c r="CV1367" s="518">
        <v>24689</v>
      </c>
      <c r="CW1367" s="518">
        <v>3527</v>
      </c>
      <c r="CX1367" s="518">
        <v>5313</v>
      </c>
      <c r="CY1367" s="518">
        <v>320</v>
      </c>
      <c r="CZ1367" s="518">
        <v>2578971</v>
      </c>
      <c r="DA1367" s="518">
        <v>8059</v>
      </c>
      <c r="DB1367" s="518">
        <v>18680</v>
      </c>
      <c r="DC1367" s="518">
        <v>1628</v>
      </c>
      <c r="DD1367" s="518">
        <v>9983533</v>
      </c>
      <c r="DE1367" s="518">
        <v>6132</v>
      </c>
      <c r="DF1367" s="518">
        <v>12740</v>
      </c>
      <c r="DG1367" s="518">
        <v>89</v>
      </c>
      <c r="DH1367" s="518">
        <v>649914</v>
      </c>
      <c r="DI1367" s="518">
        <v>7302</v>
      </c>
      <c r="DJ1367" s="518">
        <v>14769</v>
      </c>
      <c r="DK1367" s="518">
        <v>161</v>
      </c>
      <c r="DL1367" s="518">
        <v>43243</v>
      </c>
      <c r="DM1367" s="518">
        <v>269</v>
      </c>
      <c r="DN1367" s="518">
        <v>452</v>
      </c>
      <c r="DO1367" s="518">
        <v>3048</v>
      </c>
      <c r="DP1367" s="518">
        <v>59853</v>
      </c>
      <c r="DQ1367" s="518">
        <v>20</v>
      </c>
      <c r="DR1367" s="518">
        <v>32</v>
      </c>
      <c r="DS1367" s="518">
        <v>63</v>
      </c>
      <c r="DT1367" s="518">
        <v>110276</v>
      </c>
      <c r="DU1367" s="518">
        <v>1750</v>
      </c>
      <c r="DV1367" s="518">
        <v>4107</v>
      </c>
      <c r="DW1367" s="518">
        <v>54</v>
      </c>
      <c r="DX1367" s="518">
        <v>38057</v>
      </c>
      <c r="DY1367" s="518">
        <v>72046302</v>
      </c>
      <c r="DZ1367" s="518">
        <v>1893</v>
      </c>
      <c r="EA1367" s="518">
        <v>3625</v>
      </c>
      <c r="EB1367" s="518">
        <v>26966</v>
      </c>
      <c r="EC1367" s="518">
        <v>11514</v>
      </c>
      <c r="ED1367" s="518">
        <v>3838</v>
      </c>
      <c r="EE1367" s="518">
        <v>24393164</v>
      </c>
      <c r="EF1367" s="518">
        <v>0</v>
      </c>
      <c r="EG1367" s="518">
        <v>136</v>
      </c>
      <c r="EH1367" s="518">
        <v>87</v>
      </c>
      <c r="EI1367" s="518"/>
      <c r="EJ1367" s="475"/>
      <c r="EK1367" s="475"/>
      <c r="EL1367" s="475"/>
      <c r="EM1367" s="475"/>
      <c r="EN1367" s="475"/>
      <c r="EO1367" s="475"/>
      <c r="EP1367" s="475"/>
      <c r="EQ1367" s="475"/>
      <c r="ER1367" s="475"/>
      <c r="ES1367" s="475"/>
      <c r="ET1367" s="475"/>
      <c r="EU1367" s="475"/>
      <c r="EV1367" s="475"/>
      <c r="EW1367" s="475"/>
      <c r="EX1367" s="475"/>
      <c r="EY1367" s="475"/>
      <c r="EZ1367" s="476"/>
      <c r="FA1367" s="446">
        <f t="shared" si="2585"/>
        <v>8</v>
      </c>
      <c r="FB1367" s="417">
        <f t="shared" si="2608"/>
        <v>2024</v>
      </c>
      <c r="FC1367" s="448">
        <f t="shared" si="2609"/>
        <v>45505</v>
      </c>
      <c r="FD1367" s="449">
        <f t="shared" si="2610"/>
        <v>31</v>
      </c>
      <c r="FE1367" s="450"/>
      <c r="FF1367" s="451">
        <f t="shared" si="2598"/>
        <v>0.50032829940906109</v>
      </c>
      <c r="FG1367" s="450"/>
      <c r="FH1367" s="452">
        <f t="shared" si="2586"/>
        <v>1.9921174652241114</v>
      </c>
      <c r="FI1367" s="452">
        <f t="shared" si="2587"/>
        <v>1.5321483771251931</v>
      </c>
      <c r="FJ1367" s="452">
        <f t="shared" si="2588"/>
        <v>1.9879990203281901</v>
      </c>
      <c r="FK1367" s="452">
        <f t="shared" si="2589"/>
        <v>1.564780798432525</v>
      </c>
      <c r="FL1367" s="452">
        <f t="shared" si="2590"/>
        <v>1.2903817713753629</v>
      </c>
      <c r="FM1367" s="452">
        <f t="shared" si="2591"/>
        <v>1.0667689105548557</v>
      </c>
      <c r="FN1367" s="452">
        <f t="shared" si="2592"/>
        <v>1.6476441322797777</v>
      </c>
      <c r="FO1367" s="452">
        <f t="shared" si="2593"/>
        <v>1.0673105062920691</v>
      </c>
      <c r="FP1367" s="452">
        <f t="shared" si="2594"/>
        <v>1.3791574279379157</v>
      </c>
      <c r="FQ1367" s="452">
        <f t="shared" si="2595"/>
        <v>1.0022172949002217</v>
      </c>
      <c r="FR1367" s="453"/>
      <c r="FS1367" s="446">
        <f t="shared" si="2607"/>
        <v>148632</v>
      </c>
      <c r="FT1367" s="446">
        <f t="shared" si="2607"/>
        <v>297264</v>
      </c>
      <c r="FU1367" s="446">
        <f t="shared" si="2607"/>
        <v>2229480</v>
      </c>
      <c r="FV1367" s="446">
        <f t="shared" si="2607"/>
        <v>7134336</v>
      </c>
      <c r="FW1367" s="446">
        <f t="shared" si="2607"/>
        <v>5991220</v>
      </c>
      <c r="FX1367" s="446">
        <f t="shared" si="2607"/>
        <v>6928851</v>
      </c>
      <c r="FY1367" s="446">
        <f t="shared" si="2607"/>
        <v>141929918</v>
      </c>
      <c r="FZ1367" s="446">
        <f t="shared" si="2607"/>
        <v>161965800</v>
      </c>
      <c r="GA1367" s="446">
        <f t="shared" si="2607"/>
        <v>6235075</v>
      </c>
      <c r="GB1367" s="446">
        <f t="shared" si="2611"/>
        <v>29846696</v>
      </c>
      <c r="GC1367" s="446">
        <f t="shared" si="2611"/>
        <v>5930672</v>
      </c>
      <c r="GD1367" s="446" t="str">
        <f t="shared" si="2604"/>
        <v>-</v>
      </c>
      <c r="GE1367" s="446">
        <f t="shared" si="2604"/>
        <v>13221</v>
      </c>
      <c r="GF1367" s="446">
        <f t="shared" si="2604"/>
        <v>5972725</v>
      </c>
      <c r="GG1367" s="446">
        <f t="shared" si="2604"/>
        <v>5202098</v>
      </c>
      <c r="GH1367" s="446">
        <f t="shared" si="2604"/>
        <v>3112416</v>
      </c>
      <c r="GI1367" s="446">
        <f t="shared" si="2604"/>
        <v>133585725</v>
      </c>
      <c r="GJ1367" s="446">
        <f t="shared" si="2604"/>
        <v>37191</v>
      </c>
      <c r="GK1367" s="446">
        <f t="shared" si="2604"/>
        <v>5977600</v>
      </c>
      <c r="GL1367" s="446">
        <f t="shared" si="2604"/>
        <v>20740720</v>
      </c>
      <c r="GM1367" s="446">
        <f t="shared" si="2604"/>
        <v>1314441</v>
      </c>
      <c r="GN1367" s="446">
        <f t="shared" ref="GN1367:GN1430" si="2612">IFERROR(HLOOKUP(GN$1,$H$5:$HA$10112,MATCH($A1367,$A$5:$A$10112,0),0)*HLOOKUP(GN$2,$H$5:$HA$10112,MATCH($A1367,$A$5:$A$10112,0),0),"-")</f>
        <v>258741</v>
      </c>
      <c r="GO1367" s="446">
        <f t="shared" si="2601"/>
        <v>72772</v>
      </c>
      <c r="GP1367" s="446">
        <f t="shared" si="2601"/>
        <v>97536</v>
      </c>
      <c r="GQ1367" s="446">
        <f t="shared" si="2601"/>
        <v>137956625</v>
      </c>
      <c r="GR1367" s="446"/>
      <c r="GS1367" s="446"/>
      <c r="GT1367" s="446"/>
      <c r="GU1367" s="446"/>
      <c r="GV1367" s="416"/>
    </row>
    <row r="1368" spans="1:204" ht="9.75" customHeight="1" x14ac:dyDescent="0.2">
      <c r="A1368" s="417" t="str">
        <f t="shared" si="2577"/>
        <v>2024-25AUGUSTRYC</v>
      </c>
      <c r="B1368" s="458" t="str">
        <f t="shared" si="2602"/>
        <v>2024-25</v>
      </c>
      <c r="C1368" s="402" t="s">
        <v>636</v>
      </c>
      <c r="D1368" s="458" t="str">
        <f t="shared" si="2605"/>
        <v>Y61</v>
      </c>
      <c r="E1368" s="458" t="str">
        <f t="shared" si="2606"/>
        <v>East of England</v>
      </c>
      <c r="F1368" s="478" t="s">
        <v>453</v>
      </c>
      <c r="G1368" s="478" t="s">
        <v>687</v>
      </c>
      <c r="H1368" s="510">
        <v>113428</v>
      </c>
      <c r="I1368" s="510">
        <v>83539</v>
      </c>
      <c r="J1368" s="510">
        <v>953470</v>
      </c>
      <c r="K1368" s="510">
        <v>11</v>
      </c>
      <c r="L1368" s="510">
        <v>0</v>
      </c>
      <c r="M1368" s="510">
        <v>46</v>
      </c>
      <c r="N1368" s="510">
        <v>82</v>
      </c>
      <c r="O1368" s="510">
        <v>148</v>
      </c>
      <c r="P1368" s="510">
        <v>535</v>
      </c>
      <c r="Q1368" s="510">
        <v>4</v>
      </c>
      <c r="R1368" s="510">
        <v>3331</v>
      </c>
      <c r="S1368" s="510">
        <v>74249</v>
      </c>
      <c r="T1368" s="510">
        <v>7823</v>
      </c>
      <c r="U1368" s="510">
        <v>4926</v>
      </c>
      <c r="V1368" s="510">
        <v>39757</v>
      </c>
      <c r="W1368" s="510">
        <v>17531</v>
      </c>
      <c r="X1368" s="510">
        <v>521</v>
      </c>
      <c r="Y1368" s="510">
        <v>4069150</v>
      </c>
      <c r="Z1368" s="510">
        <v>520</v>
      </c>
      <c r="AA1368" s="510">
        <v>984</v>
      </c>
      <c r="AB1368" s="510">
        <v>3265767</v>
      </c>
      <c r="AC1368" s="510">
        <v>663</v>
      </c>
      <c r="AD1368" s="510">
        <v>1248</v>
      </c>
      <c r="AE1368" s="510">
        <v>80239898</v>
      </c>
      <c r="AF1368" s="510">
        <v>2018</v>
      </c>
      <c r="AG1368" s="510">
        <v>4343</v>
      </c>
      <c r="AH1368" s="510">
        <v>111346444</v>
      </c>
      <c r="AI1368" s="510">
        <v>6351</v>
      </c>
      <c r="AJ1368" s="510">
        <v>14811</v>
      </c>
      <c r="AK1368" s="510">
        <v>5093290</v>
      </c>
      <c r="AL1368" s="510">
        <v>9776</v>
      </c>
      <c r="AM1368" s="510">
        <v>23157</v>
      </c>
      <c r="AN1368" s="510">
        <v>203</v>
      </c>
      <c r="AO1368" s="510">
        <v>2386</v>
      </c>
      <c r="AP1368" s="510">
        <v>1883</v>
      </c>
      <c r="AQ1368" s="510">
        <v>8507367</v>
      </c>
      <c r="AR1368" s="510">
        <v>4518</v>
      </c>
      <c r="AS1368" s="510">
        <v>8009</v>
      </c>
      <c r="AT1368" s="510">
        <v>7205</v>
      </c>
      <c r="AU1368" s="510">
        <v>364</v>
      </c>
      <c r="AV1368" s="510">
        <v>5025</v>
      </c>
      <c r="AW1368" s="510">
        <v>5388</v>
      </c>
      <c r="AX1368" s="510">
        <v>144</v>
      </c>
      <c r="AY1368" s="510">
        <v>1672</v>
      </c>
      <c r="AZ1368" s="510">
        <v>691</v>
      </c>
      <c r="BA1368" s="510">
        <v>8845</v>
      </c>
      <c r="BB1368" s="510">
        <v>28895217</v>
      </c>
      <c r="BC1368" s="510">
        <v>3267</v>
      </c>
      <c r="BD1368" s="510">
        <v>6770</v>
      </c>
      <c r="BE1368" s="510">
        <v>187</v>
      </c>
      <c r="BF1368" s="510">
        <v>3274</v>
      </c>
      <c r="BG1368" s="510">
        <v>3652</v>
      </c>
      <c r="BH1368" s="510">
        <v>1732</v>
      </c>
      <c r="BI1368" s="510">
        <v>39371</v>
      </c>
      <c r="BJ1368" s="510">
        <v>2282</v>
      </c>
      <c r="BK1368" s="510">
        <v>25391</v>
      </c>
      <c r="BL1368" s="510">
        <v>67044</v>
      </c>
      <c r="BM1368" s="510">
        <v>17787</v>
      </c>
      <c r="BN1368" s="510">
        <v>12447</v>
      </c>
      <c r="BO1368" s="510">
        <v>11038</v>
      </c>
      <c r="BP1368" s="510">
        <v>7897</v>
      </c>
      <c r="BQ1368" s="510">
        <v>61313</v>
      </c>
      <c r="BR1368" s="510">
        <v>43983</v>
      </c>
      <c r="BS1368" s="510">
        <v>33455</v>
      </c>
      <c r="BT1368" s="510">
        <v>19637</v>
      </c>
      <c r="BU1368" s="510">
        <v>938</v>
      </c>
      <c r="BV1368" s="510">
        <v>552</v>
      </c>
      <c r="BW1368" s="510">
        <v>17</v>
      </c>
      <c r="BX1368" s="510">
        <v>9479</v>
      </c>
      <c r="BY1368" s="510">
        <v>558</v>
      </c>
      <c r="BZ1368" s="510">
        <v>1057</v>
      </c>
      <c r="CA1368" s="510">
        <v>8</v>
      </c>
      <c r="CB1368" s="510">
        <v>4248</v>
      </c>
      <c r="CC1368" s="510">
        <v>531</v>
      </c>
      <c r="CD1368" s="510">
        <v>1178</v>
      </c>
      <c r="CE1368" s="510">
        <v>7798</v>
      </c>
      <c r="CF1368" s="510">
        <v>4055423</v>
      </c>
      <c r="CG1368" s="510">
        <v>520</v>
      </c>
      <c r="CH1368" s="510">
        <v>983</v>
      </c>
      <c r="CI1368" s="510">
        <v>2856</v>
      </c>
      <c r="CJ1368" s="510">
        <v>5968860</v>
      </c>
      <c r="CK1368" s="510">
        <v>2090</v>
      </c>
      <c r="CL1368" s="510">
        <v>4484</v>
      </c>
      <c r="CM1368" s="510">
        <v>986</v>
      </c>
      <c r="CN1368" s="510">
        <v>1858666</v>
      </c>
      <c r="CO1368" s="510">
        <v>1885</v>
      </c>
      <c r="CP1368" s="510">
        <v>4362</v>
      </c>
      <c r="CQ1368" s="510">
        <v>35915</v>
      </c>
      <c r="CR1368" s="510">
        <v>72412372</v>
      </c>
      <c r="CS1368" s="510">
        <v>2016</v>
      </c>
      <c r="CT1368" s="510">
        <v>4335</v>
      </c>
      <c r="CU1368" s="510">
        <v>376</v>
      </c>
      <c r="CV1368" s="510">
        <v>3297192</v>
      </c>
      <c r="CW1368" s="510">
        <v>8769</v>
      </c>
      <c r="CX1368" s="510">
        <v>24346</v>
      </c>
      <c r="CY1368" s="510">
        <v>140</v>
      </c>
      <c r="CZ1368" s="510">
        <v>807824</v>
      </c>
      <c r="DA1368" s="510">
        <v>5770</v>
      </c>
      <c r="DB1368" s="510">
        <v>15058</v>
      </c>
      <c r="DC1368" s="510">
        <v>796</v>
      </c>
      <c r="DD1368" s="510">
        <v>11053668</v>
      </c>
      <c r="DE1368" s="510">
        <v>13887</v>
      </c>
      <c r="DF1368" s="510">
        <v>43830</v>
      </c>
      <c r="DG1368" s="510">
        <v>96</v>
      </c>
      <c r="DH1368" s="510">
        <v>592889</v>
      </c>
      <c r="DI1368" s="510">
        <v>6176</v>
      </c>
      <c r="DJ1368" s="510">
        <v>19047</v>
      </c>
      <c r="DK1368" s="510">
        <v>533</v>
      </c>
      <c r="DL1368" s="510">
        <v>178116</v>
      </c>
      <c r="DM1368" s="510">
        <v>334</v>
      </c>
      <c r="DN1368" s="510">
        <v>578</v>
      </c>
      <c r="DO1368" s="510">
        <v>5239</v>
      </c>
      <c r="DP1368" s="510">
        <v>254204</v>
      </c>
      <c r="DQ1368" s="510">
        <v>49</v>
      </c>
      <c r="DR1368" s="510">
        <v>96</v>
      </c>
      <c r="DS1368" s="510">
        <v>141</v>
      </c>
      <c r="DT1368" s="510">
        <v>221215</v>
      </c>
      <c r="DU1368" s="510">
        <v>1569</v>
      </c>
      <c r="DV1368" s="510">
        <v>3343</v>
      </c>
      <c r="DW1368" s="510">
        <v>126</v>
      </c>
      <c r="DX1368" s="510">
        <v>39026</v>
      </c>
      <c r="DY1368" s="510">
        <v>61058204</v>
      </c>
      <c r="DZ1368" s="510">
        <v>1565</v>
      </c>
      <c r="EA1368" s="510">
        <v>2833</v>
      </c>
      <c r="EB1368" s="510">
        <v>25426</v>
      </c>
      <c r="EC1368" s="510">
        <v>8610</v>
      </c>
      <c r="ED1368" s="510">
        <v>2576</v>
      </c>
      <c r="EE1368" s="510">
        <v>15412757</v>
      </c>
      <c r="EF1368" s="510">
        <v>3214</v>
      </c>
      <c r="EG1368" s="510">
        <v>113</v>
      </c>
      <c r="EH1368" s="510">
        <v>328</v>
      </c>
      <c r="EI1368" s="510"/>
      <c r="EJ1368" s="479"/>
      <c r="EK1368" s="479"/>
      <c r="EL1368" s="479"/>
      <c r="EM1368" s="479"/>
      <c r="EN1368" s="479"/>
      <c r="EO1368" s="479"/>
      <c r="EP1368" s="479"/>
      <c r="EQ1368" s="479"/>
      <c r="ER1368" s="479"/>
      <c r="ES1368" s="479"/>
      <c r="ET1368" s="479"/>
      <c r="EU1368" s="479"/>
      <c r="EV1368" s="479"/>
      <c r="EW1368" s="479"/>
      <c r="EX1368" s="479"/>
      <c r="EY1368" s="479"/>
      <c r="EZ1368" s="516"/>
      <c r="FA1368" s="446">
        <f t="shared" si="2585"/>
        <v>8</v>
      </c>
      <c r="FB1368" s="417">
        <f t="shared" si="2608"/>
        <v>2024</v>
      </c>
      <c r="FC1368" s="448">
        <f t="shared" si="2609"/>
        <v>45505</v>
      </c>
      <c r="FD1368" s="449">
        <f t="shared" si="2610"/>
        <v>31</v>
      </c>
      <c r="FE1368" s="450"/>
      <c r="FF1368" s="451">
        <f t="shared" si="2598"/>
        <v>0.71885290889132825</v>
      </c>
      <c r="FG1368" s="450"/>
      <c r="FH1368" s="452">
        <f t="shared" si="2586"/>
        <v>2.2736801738463503</v>
      </c>
      <c r="FI1368" s="452">
        <f t="shared" si="2587"/>
        <v>1.5910775917167328</v>
      </c>
      <c r="FJ1368" s="452">
        <f t="shared" si="2588"/>
        <v>2.2407632967925295</v>
      </c>
      <c r="FK1368" s="452">
        <f t="shared" si="2589"/>
        <v>1.6031262687779131</v>
      </c>
      <c r="FL1368" s="452">
        <f t="shared" si="2590"/>
        <v>1.542193827502075</v>
      </c>
      <c r="FM1368" s="452">
        <f t="shared" si="2591"/>
        <v>1.1062957466609653</v>
      </c>
      <c r="FN1368" s="452">
        <f t="shared" si="2592"/>
        <v>1.9083338086817638</v>
      </c>
      <c r="FO1368" s="452">
        <f t="shared" si="2593"/>
        <v>1.1201300553305573</v>
      </c>
      <c r="FP1368" s="452">
        <f t="shared" si="2594"/>
        <v>1.800383877159309</v>
      </c>
      <c r="FQ1368" s="452">
        <f t="shared" si="2595"/>
        <v>1.0595009596928984</v>
      </c>
      <c r="FR1368" s="453"/>
      <c r="FS1368" s="446">
        <f t="shared" si="2607"/>
        <v>0</v>
      </c>
      <c r="FT1368" s="446">
        <f t="shared" si="2607"/>
        <v>3842794</v>
      </c>
      <c r="FU1368" s="446">
        <f t="shared" si="2607"/>
        <v>6850198</v>
      </c>
      <c r="FV1368" s="446">
        <f t="shared" si="2607"/>
        <v>12363772</v>
      </c>
      <c r="FW1368" s="446">
        <f t="shared" si="2607"/>
        <v>7697832</v>
      </c>
      <c r="FX1368" s="446">
        <f t="shared" si="2607"/>
        <v>6147648</v>
      </c>
      <c r="FY1368" s="446">
        <f t="shared" si="2607"/>
        <v>172664651</v>
      </c>
      <c r="FZ1368" s="446">
        <f t="shared" si="2607"/>
        <v>259651641</v>
      </c>
      <c r="GA1368" s="446">
        <f t="shared" si="2607"/>
        <v>12064797</v>
      </c>
      <c r="GB1368" s="446">
        <f t="shared" si="2611"/>
        <v>59880650</v>
      </c>
      <c r="GC1368" s="446">
        <f t="shared" si="2611"/>
        <v>15080947</v>
      </c>
      <c r="GD1368" s="446">
        <f t="shared" si="2604"/>
        <v>17969</v>
      </c>
      <c r="GE1368" s="446">
        <f t="shared" si="2604"/>
        <v>9424</v>
      </c>
      <c r="GF1368" s="446">
        <f t="shared" si="2604"/>
        <v>7665434</v>
      </c>
      <c r="GG1368" s="446">
        <f t="shared" si="2604"/>
        <v>12806304</v>
      </c>
      <c r="GH1368" s="446">
        <f t="shared" si="2604"/>
        <v>4300932</v>
      </c>
      <c r="GI1368" s="446">
        <f t="shared" si="2604"/>
        <v>155691525</v>
      </c>
      <c r="GJ1368" s="446">
        <f t="shared" si="2604"/>
        <v>9154096</v>
      </c>
      <c r="GK1368" s="446">
        <f t="shared" si="2604"/>
        <v>2108120</v>
      </c>
      <c r="GL1368" s="446">
        <f t="shared" si="2604"/>
        <v>34888680</v>
      </c>
      <c r="GM1368" s="446">
        <f t="shared" si="2604"/>
        <v>1828512</v>
      </c>
      <c r="GN1368" s="446">
        <f t="shared" si="2612"/>
        <v>471363</v>
      </c>
      <c r="GO1368" s="446">
        <f t="shared" si="2601"/>
        <v>308074</v>
      </c>
      <c r="GP1368" s="446">
        <f t="shared" si="2601"/>
        <v>502944</v>
      </c>
      <c r="GQ1368" s="446">
        <f t="shared" si="2601"/>
        <v>110560658</v>
      </c>
      <c r="GR1368" s="446"/>
      <c r="GS1368" s="446"/>
      <c r="GT1368" s="446"/>
      <c r="GU1368" s="446"/>
      <c r="GV1368" s="416"/>
    </row>
    <row r="1369" spans="1:204" ht="9.75" customHeight="1" x14ac:dyDescent="0.2">
      <c r="A1369" s="417" t="str">
        <f t="shared" si="2577"/>
        <v>2024-25AUGUSTR1F</v>
      </c>
      <c r="B1369" s="458" t="str">
        <f t="shared" si="2602"/>
        <v>2024-25</v>
      </c>
      <c r="C1369" s="402" t="s">
        <v>636</v>
      </c>
      <c r="D1369" s="458" t="str">
        <f t="shared" si="2605"/>
        <v>Y59</v>
      </c>
      <c r="E1369" s="458" t="str">
        <f t="shared" si="2606"/>
        <v>South East</v>
      </c>
      <c r="F1369" s="478" t="s">
        <v>458</v>
      </c>
      <c r="G1369" s="478" t="s">
        <v>688</v>
      </c>
      <c r="H1369" s="510">
        <v>3437</v>
      </c>
      <c r="I1369" s="510">
        <v>1902</v>
      </c>
      <c r="J1369" s="510">
        <v>14940</v>
      </c>
      <c r="K1369" s="510">
        <v>8</v>
      </c>
      <c r="L1369" s="510">
        <v>0</v>
      </c>
      <c r="M1369" s="510">
        <v>11</v>
      </c>
      <c r="N1369" s="510">
        <v>54</v>
      </c>
      <c r="O1369" s="510">
        <v>179</v>
      </c>
      <c r="P1369" s="510">
        <v>8</v>
      </c>
      <c r="Q1369" s="510">
        <v>0</v>
      </c>
      <c r="R1369" s="510">
        <v>70</v>
      </c>
      <c r="S1369" s="510">
        <v>2647</v>
      </c>
      <c r="T1369" s="510">
        <v>135</v>
      </c>
      <c r="U1369" s="510">
        <v>87</v>
      </c>
      <c r="V1369" s="510">
        <v>1281</v>
      </c>
      <c r="W1369" s="510">
        <v>822</v>
      </c>
      <c r="X1369" s="510">
        <v>51</v>
      </c>
      <c r="Y1369" s="510">
        <v>74421</v>
      </c>
      <c r="Z1369" s="510">
        <v>551</v>
      </c>
      <c r="AA1369" s="510">
        <v>989</v>
      </c>
      <c r="AB1369" s="510">
        <v>56169</v>
      </c>
      <c r="AC1369" s="510">
        <v>646</v>
      </c>
      <c r="AD1369" s="510">
        <v>1227</v>
      </c>
      <c r="AE1369" s="510">
        <v>2048831</v>
      </c>
      <c r="AF1369" s="510">
        <v>1599</v>
      </c>
      <c r="AG1369" s="510">
        <v>3339</v>
      </c>
      <c r="AH1369" s="510">
        <v>3982540</v>
      </c>
      <c r="AI1369" s="510">
        <v>4845</v>
      </c>
      <c r="AJ1369" s="510">
        <v>11647</v>
      </c>
      <c r="AK1369" s="510">
        <v>308909</v>
      </c>
      <c r="AL1369" s="510">
        <v>6057</v>
      </c>
      <c r="AM1369" s="510">
        <v>13128</v>
      </c>
      <c r="AN1369" s="510">
        <v>5</v>
      </c>
      <c r="AO1369" s="510">
        <v>81</v>
      </c>
      <c r="AP1369" s="510">
        <v>7</v>
      </c>
      <c r="AQ1369" s="510">
        <v>12689</v>
      </c>
      <c r="AR1369" s="510">
        <v>1813</v>
      </c>
      <c r="AS1369" s="510">
        <v>3400</v>
      </c>
      <c r="AT1369" s="510">
        <v>170</v>
      </c>
      <c r="AU1369" s="510">
        <v>0</v>
      </c>
      <c r="AV1369" s="510">
        <v>14</v>
      </c>
      <c r="AW1369" s="510">
        <v>35</v>
      </c>
      <c r="AX1369" s="510">
        <v>3</v>
      </c>
      <c r="AY1369" s="510">
        <v>153</v>
      </c>
      <c r="AZ1369" s="510">
        <v>29</v>
      </c>
      <c r="BA1369" s="510" t="s">
        <v>152</v>
      </c>
      <c r="BB1369" s="510" t="s">
        <v>152</v>
      </c>
      <c r="BC1369" s="510" t="s">
        <v>152</v>
      </c>
      <c r="BD1369" s="510" t="s">
        <v>152</v>
      </c>
      <c r="BE1369" s="510" t="s">
        <v>152</v>
      </c>
      <c r="BF1369" s="510" t="s">
        <v>152</v>
      </c>
      <c r="BG1369" s="510" t="s">
        <v>152</v>
      </c>
      <c r="BH1369" s="510" t="s">
        <v>152</v>
      </c>
      <c r="BI1369" s="510">
        <v>1583</v>
      </c>
      <c r="BJ1369" s="510">
        <v>24</v>
      </c>
      <c r="BK1369" s="510">
        <v>870</v>
      </c>
      <c r="BL1369" s="510">
        <v>2477</v>
      </c>
      <c r="BM1369" s="510">
        <v>266</v>
      </c>
      <c r="BN1369" s="510">
        <v>216</v>
      </c>
      <c r="BO1369" s="510">
        <v>163</v>
      </c>
      <c r="BP1369" s="510">
        <v>137</v>
      </c>
      <c r="BQ1369" s="510">
        <v>1560</v>
      </c>
      <c r="BR1369" s="510">
        <v>1454</v>
      </c>
      <c r="BS1369" s="510">
        <v>1083</v>
      </c>
      <c r="BT1369" s="510">
        <v>966</v>
      </c>
      <c r="BU1369" s="510">
        <v>69</v>
      </c>
      <c r="BV1369" s="510">
        <v>58</v>
      </c>
      <c r="BW1369" s="510">
        <v>4</v>
      </c>
      <c r="BX1369" s="510">
        <v>2889</v>
      </c>
      <c r="BY1369" s="510">
        <v>722</v>
      </c>
      <c r="BZ1369" s="510">
        <v>1033</v>
      </c>
      <c r="CA1369" s="510">
        <v>0</v>
      </c>
      <c r="CB1369" s="510">
        <v>0</v>
      </c>
      <c r="CC1369" s="510" t="s">
        <v>152</v>
      </c>
      <c r="CD1369" s="510" t="s">
        <v>152</v>
      </c>
      <c r="CE1369" s="510">
        <v>131</v>
      </c>
      <c r="CF1369" s="510">
        <v>71532</v>
      </c>
      <c r="CG1369" s="510">
        <v>546</v>
      </c>
      <c r="CH1369" s="510">
        <v>969</v>
      </c>
      <c r="CI1369" s="510">
        <v>91</v>
      </c>
      <c r="CJ1369" s="510">
        <v>160276</v>
      </c>
      <c r="CK1369" s="510">
        <v>1761</v>
      </c>
      <c r="CL1369" s="510">
        <v>3704</v>
      </c>
      <c r="CM1369" s="510">
        <v>14</v>
      </c>
      <c r="CN1369" s="510">
        <v>38125</v>
      </c>
      <c r="CO1369" s="510">
        <v>2723</v>
      </c>
      <c r="CP1369" s="510">
        <v>5545</v>
      </c>
      <c r="CQ1369" s="510">
        <v>1176</v>
      </c>
      <c r="CR1369" s="510">
        <v>1850430</v>
      </c>
      <c r="CS1369" s="510">
        <v>1573</v>
      </c>
      <c r="CT1369" s="510">
        <v>3283</v>
      </c>
      <c r="CU1369" s="510">
        <v>143</v>
      </c>
      <c r="CV1369" s="510">
        <v>592011</v>
      </c>
      <c r="CW1369" s="510">
        <v>4140</v>
      </c>
      <c r="CX1369" s="510">
        <v>8851</v>
      </c>
      <c r="CY1369" s="510">
        <v>36</v>
      </c>
      <c r="CZ1369" s="510">
        <v>342732</v>
      </c>
      <c r="DA1369" s="510">
        <v>9520</v>
      </c>
      <c r="DB1369" s="510">
        <v>20346</v>
      </c>
      <c r="DC1369" s="510">
        <v>29</v>
      </c>
      <c r="DD1369" s="510">
        <v>470880</v>
      </c>
      <c r="DE1369" s="510">
        <v>16237</v>
      </c>
      <c r="DF1369" s="510">
        <v>30550</v>
      </c>
      <c r="DG1369" s="510">
        <v>8</v>
      </c>
      <c r="DH1369" s="510">
        <v>154288</v>
      </c>
      <c r="DI1369" s="510">
        <v>19286</v>
      </c>
      <c r="DJ1369" s="510">
        <v>47575</v>
      </c>
      <c r="DK1369" s="510">
        <v>8</v>
      </c>
      <c r="DL1369" s="510">
        <v>1946</v>
      </c>
      <c r="DM1369" s="510">
        <v>243</v>
      </c>
      <c r="DN1369" s="510">
        <v>349</v>
      </c>
      <c r="DO1369" s="510">
        <v>79</v>
      </c>
      <c r="DP1369" s="510">
        <v>3705</v>
      </c>
      <c r="DQ1369" s="510">
        <v>47</v>
      </c>
      <c r="DR1369" s="510">
        <v>101</v>
      </c>
      <c r="DS1369" s="510">
        <v>5</v>
      </c>
      <c r="DT1369" s="510">
        <v>5183</v>
      </c>
      <c r="DU1369" s="510">
        <v>1037</v>
      </c>
      <c r="DV1369" s="510">
        <v>1651</v>
      </c>
      <c r="DW1369" s="510">
        <v>5</v>
      </c>
      <c r="DX1369" s="510">
        <v>1596</v>
      </c>
      <c r="DY1369" s="510">
        <v>1817116</v>
      </c>
      <c r="DZ1369" s="510">
        <v>1139</v>
      </c>
      <c r="EA1369" s="510">
        <v>1759</v>
      </c>
      <c r="EB1369" s="510">
        <v>570</v>
      </c>
      <c r="EC1369" s="510">
        <v>152</v>
      </c>
      <c r="ED1369" s="510">
        <v>76</v>
      </c>
      <c r="EE1369" s="510">
        <v>401678</v>
      </c>
      <c r="EF1369" s="510">
        <v>44</v>
      </c>
      <c r="EG1369" s="510">
        <v>0</v>
      </c>
      <c r="EH1369" s="510">
        <v>19</v>
      </c>
      <c r="EI1369" s="510"/>
      <c r="EJ1369" s="479"/>
      <c r="EK1369" s="479"/>
      <c r="EL1369" s="479"/>
      <c r="EM1369" s="479"/>
      <c r="EN1369" s="479"/>
      <c r="EO1369" s="479"/>
      <c r="EP1369" s="479"/>
      <c r="EQ1369" s="479"/>
      <c r="ER1369" s="479"/>
      <c r="ES1369" s="479"/>
      <c r="ET1369" s="479"/>
      <c r="EU1369" s="479"/>
      <c r="EV1369" s="479"/>
      <c r="EW1369" s="479"/>
      <c r="EX1369" s="479"/>
      <c r="EY1369" s="479"/>
      <c r="EZ1369" s="476"/>
      <c r="FA1369" s="446">
        <f t="shared" si="2585"/>
        <v>8</v>
      </c>
      <c r="FB1369" s="417">
        <f t="shared" si="2608"/>
        <v>2024</v>
      </c>
      <c r="FC1369" s="448">
        <f t="shared" si="2609"/>
        <v>45505</v>
      </c>
      <c r="FD1369" s="449">
        <f t="shared" si="2610"/>
        <v>31</v>
      </c>
      <c r="FE1369" s="450"/>
      <c r="FF1369" s="451">
        <f t="shared" si="2598"/>
        <v>0.62204724409448819</v>
      </c>
      <c r="FG1369" s="450"/>
      <c r="FH1369" s="452">
        <f t="shared" si="2586"/>
        <v>1.9703703703703703</v>
      </c>
      <c r="FI1369" s="452">
        <f t="shared" si="2587"/>
        <v>1.6</v>
      </c>
      <c r="FJ1369" s="452">
        <f t="shared" si="2588"/>
        <v>1.8735632183908046</v>
      </c>
      <c r="FK1369" s="452">
        <f t="shared" si="2589"/>
        <v>1.5747126436781609</v>
      </c>
      <c r="FL1369" s="452">
        <f t="shared" si="2590"/>
        <v>1.2177985948477752</v>
      </c>
      <c r="FM1369" s="452">
        <f t="shared" si="2591"/>
        <v>1.1350507416081186</v>
      </c>
      <c r="FN1369" s="452">
        <f t="shared" si="2592"/>
        <v>1.3175182481751824</v>
      </c>
      <c r="FO1369" s="452">
        <f t="shared" si="2593"/>
        <v>1.1751824817518248</v>
      </c>
      <c r="FP1369" s="452">
        <f t="shared" si="2594"/>
        <v>1.3529411764705883</v>
      </c>
      <c r="FQ1369" s="452">
        <f t="shared" si="2595"/>
        <v>1.1372549019607843</v>
      </c>
      <c r="FR1369" s="453"/>
      <c r="FS1369" s="446">
        <f t="shared" si="2607"/>
        <v>0</v>
      </c>
      <c r="FT1369" s="446">
        <f t="shared" si="2607"/>
        <v>20922</v>
      </c>
      <c r="FU1369" s="446">
        <f t="shared" si="2607"/>
        <v>102708</v>
      </c>
      <c r="FV1369" s="446">
        <f t="shared" si="2607"/>
        <v>340458</v>
      </c>
      <c r="FW1369" s="446">
        <f t="shared" si="2607"/>
        <v>133515</v>
      </c>
      <c r="FX1369" s="446">
        <f t="shared" si="2607"/>
        <v>106749</v>
      </c>
      <c r="FY1369" s="446">
        <f t="shared" si="2607"/>
        <v>4277259</v>
      </c>
      <c r="FZ1369" s="446">
        <f t="shared" si="2607"/>
        <v>9573834</v>
      </c>
      <c r="GA1369" s="446">
        <f t="shared" si="2607"/>
        <v>669528</v>
      </c>
      <c r="GB1369" s="446" t="str">
        <f t="shared" si="2611"/>
        <v>-</v>
      </c>
      <c r="GC1369" s="446">
        <f t="shared" si="2611"/>
        <v>23800</v>
      </c>
      <c r="GD1369" s="446">
        <f t="shared" ref="GD1369:GM1378" si="2613">IFERROR(HLOOKUP(GD$1,$H$5:$HA$10112,MATCH($A1369,$A$5:$A$10112,0),0)*HLOOKUP(GD$2,$H$5:$HA$10112,MATCH($A1369,$A$5:$A$10112,0),0),"-")</f>
        <v>4132</v>
      </c>
      <c r="GE1369" s="446" t="str">
        <f t="shared" si="2613"/>
        <v>-</v>
      </c>
      <c r="GF1369" s="446">
        <f t="shared" si="2613"/>
        <v>126939</v>
      </c>
      <c r="GG1369" s="446">
        <f t="shared" si="2613"/>
        <v>337064</v>
      </c>
      <c r="GH1369" s="446">
        <f t="shared" si="2613"/>
        <v>77630</v>
      </c>
      <c r="GI1369" s="446">
        <f t="shared" si="2613"/>
        <v>3860808</v>
      </c>
      <c r="GJ1369" s="446">
        <f t="shared" si="2613"/>
        <v>1265693</v>
      </c>
      <c r="GK1369" s="446">
        <f t="shared" si="2613"/>
        <v>732456</v>
      </c>
      <c r="GL1369" s="446">
        <f t="shared" si="2613"/>
        <v>885950</v>
      </c>
      <c r="GM1369" s="446">
        <f t="shared" si="2613"/>
        <v>380600</v>
      </c>
      <c r="GN1369" s="446">
        <f t="shared" si="2612"/>
        <v>8255</v>
      </c>
      <c r="GO1369" s="446">
        <f t="shared" ref="GO1369:GQ1388" si="2614">IFERROR(HLOOKUP(GO$1,$H$5:$HA$10112,MATCH($A1369,$A$5:$A$10112,0),0)*HLOOKUP(GO$2,$H$5:$HA$10112,MATCH($A1369,$A$5:$A$10112,0),0),"-")</f>
        <v>2792</v>
      </c>
      <c r="GP1369" s="446">
        <f t="shared" si="2614"/>
        <v>7979</v>
      </c>
      <c r="GQ1369" s="446">
        <f t="shared" si="2614"/>
        <v>2807364</v>
      </c>
      <c r="GR1369" s="446"/>
      <c r="GS1369" s="446"/>
      <c r="GT1369" s="446"/>
      <c r="GU1369" s="446"/>
      <c r="GV1369" s="416"/>
    </row>
    <row r="1370" spans="1:204" ht="9.75" customHeight="1" x14ac:dyDescent="0.2">
      <c r="A1370" s="493" t="str">
        <f t="shared" si="2577"/>
        <v>2024-25AUGUSTRRU</v>
      </c>
      <c r="B1370" s="494" t="str">
        <f t="shared" si="2602"/>
        <v>2024-25</v>
      </c>
      <c r="C1370" s="480" t="s">
        <v>636</v>
      </c>
      <c r="D1370" s="494" t="str">
        <f t="shared" si="2605"/>
        <v>Y56</v>
      </c>
      <c r="E1370" s="494" t="str">
        <f t="shared" si="2606"/>
        <v>London</v>
      </c>
      <c r="F1370" s="495" t="s">
        <v>454</v>
      </c>
      <c r="G1370" s="511" t="s">
        <v>689</v>
      </c>
      <c r="H1370" s="519">
        <v>163088</v>
      </c>
      <c r="I1370" s="519">
        <v>119952</v>
      </c>
      <c r="J1370" s="519">
        <v>452791</v>
      </c>
      <c r="K1370" s="519">
        <v>4</v>
      </c>
      <c r="L1370" s="519">
        <v>0</v>
      </c>
      <c r="M1370" s="519">
        <v>1</v>
      </c>
      <c r="N1370" s="519">
        <v>24</v>
      </c>
      <c r="O1370" s="519">
        <v>89</v>
      </c>
      <c r="P1370" s="519">
        <v>664</v>
      </c>
      <c r="Q1370" s="519">
        <v>0</v>
      </c>
      <c r="R1370" s="519">
        <v>1596</v>
      </c>
      <c r="S1370" s="519">
        <v>109244</v>
      </c>
      <c r="T1370" s="519">
        <v>12682</v>
      </c>
      <c r="U1370" s="519">
        <v>8911</v>
      </c>
      <c r="V1370" s="519">
        <v>54421</v>
      </c>
      <c r="W1370" s="519">
        <v>16040</v>
      </c>
      <c r="X1370" s="519">
        <v>846</v>
      </c>
      <c r="Y1370" s="519">
        <v>5326124</v>
      </c>
      <c r="Z1370" s="519">
        <v>420</v>
      </c>
      <c r="AA1370" s="519">
        <v>714</v>
      </c>
      <c r="AB1370" s="519">
        <v>5222983</v>
      </c>
      <c r="AC1370" s="519">
        <v>586</v>
      </c>
      <c r="AD1370" s="519">
        <v>982</v>
      </c>
      <c r="AE1370" s="519">
        <v>98916836</v>
      </c>
      <c r="AF1370" s="519">
        <v>1818</v>
      </c>
      <c r="AG1370" s="519">
        <v>3986</v>
      </c>
      <c r="AH1370" s="519">
        <v>63018334</v>
      </c>
      <c r="AI1370" s="519">
        <v>3929</v>
      </c>
      <c r="AJ1370" s="519">
        <v>8791</v>
      </c>
      <c r="AK1370" s="519">
        <v>6575015</v>
      </c>
      <c r="AL1370" s="519">
        <v>7772</v>
      </c>
      <c r="AM1370" s="519">
        <v>15847</v>
      </c>
      <c r="AN1370" s="519">
        <v>955</v>
      </c>
      <c r="AO1370" s="519">
        <v>1820</v>
      </c>
      <c r="AP1370" s="519">
        <v>1976</v>
      </c>
      <c r="AQ1370" s="519">
        <v>3645461</v>
      </c>
      <c r="AR1370" s="519">
        <v>1845</v>
      </c>
      <c r="AS1370" s="519">
        <v>3655</v>
      </c>
      <c r="AT1370" s="519">
        <v>20659</v>
      </c>
      <c r="AU1370" s="519">
        <v>461</v>
      </c>
      <c r="AV1370" s="519">
        <v>8849</v>
      </c>
      <c r="AW1370" s="519" t="s">
        <v>152</v>
      </c>
      <c r="AX1370" s="519">
        <v>106</v>
      </c>
      <c r="AY1370" s="519">
        <v>11243</v>
      </c>
      <c r="AZ1370" s="519" t="s">
        <v>152</v>
      </c>
      <c r="BA1370" s="519">
        <v>11392</v>
      </c>
      <c r="BB1370" s="519">
        <v>24219754</v>
      </c>
      <c r="BC1370" s="519">
        <v>2126</v>
      </c>
      <c r="BD1370" s="519">
        <v>4259</v>
      </c>
      <c r="BE1370" s="519">
        <v>377</v>
      </c>
      <c r="BF1370" s="519">
        <v>2056</v>
      </c>
      <c r="BG1370" s="519">
        <v>7099</v>
      </c>
      <c r="BH1370" s="519">
        <v>1860</v>
      </c>
      <c r="BI1370" s="519">
        <v>56043</v>
      </c>
      <c r="BJ1370" s="519">
        <v>2828</v>
      </c>
      <c r="BK1370" s="519">
        <v>29714</v>
      </c>
      <c r="BL1370" s="519">
        <v>88585</v>
      </c>
      <c r="BM1370" s="519">
        <v>30473</v>
      </c>
      <c r="BN1370" s="519">
        <v>24278</v>
      </c>
      <c r="BO1370" s="519">
        <v>20777</v>
      </c>
      <c r="BP1370" s="519">
        <v>17069</v>
      </c>
      <c r="BQ1370" s="519">
        <v>79737</v>
      </c>
      <c r="BR1370" s="519">
        <v>61288</v>
      </c>
      <c r="BS1370" s="519">
        <v>29250</v>
      </c>
      <c r="BT1370" s="519">
        <v>18400</v>
      </c>
      <c r="BU1370" s="519">
        <v>1200</v>
      </c>
      <c r="BV1370" s="519">
        <v>909</v>
      </c>
      <c r="BW1370" s="519">
        <v>77</v>
      </c>
      <c r="BX1370" s="519">
        <v>38010</v>
      </c>
      <c r="BY1370" s="519">
        <v>494</v>
      </c>
      <c r="BZ1370" s="519">
        <v>820</v>
      </c>
      <c r="CA1370" s="519">
        <v>26</v>
      </c>
      <c r="CB1370" s="519">
        <v>16124</v>
      </c>
      <c r="CC1370" s="519">
        <v>620</v>
      </c>
      <c r="CD1370" s="519">
        <v>1206</v>
      </c>
      <c r="CE1370" s="519">
        <v>12579</v>
      </c>
      <c r="CF1370" s="519">
        <v>5271990</v>
      </c>
      <c r="CG1370" s="519">
        <v>419</v>
      </c>
      <c r="CH1370" s="519">
        <v>711</v>
      </c>
      <c r="CI1370" s="519">
        <v>3748</v>
      </c>
      <c r="CJ1370" s="519">
        <v>6783268</v>
      </c>
      <c r="CK1370" s="519">
        <v>1810</v>
      </c>
      <c r="CL1370" s="519">
        <v>3915</v>
      </c>
      <c r="CM1370" s="519">
        <v>1260</v>
      </c>
      <c r="CN1370" s="519">
        <v>2118271</v>
      </c>
      <c r="CO1370" s="519">
        <v>1681</v>
      </c>
      <c r="CP1370" s="519">
        <v>3829</v>
      </c>
      <c r="CQ1370" s="519">
        <v>49413</v>
      </c>
      <c r="CR1370" s="519">
        <v>90015297</v>
      </c>
      <c r="CS1370" s="519">
        <v>1822</v>
      </c>
      <c r="CT1370" s="519">
        <v>3996</v>
      </c>
      <c r="CU1370" s="519">
        <v>1116</v>
      </c>
      <c r="CV1370" s="519">
        <v>6362453</v>
      </c>
      <c r="CW1370" s="519">
        <v>5701</v>
      </c>
      <c r="CX1370" s="519">
        <v>13016</v>
      </c>
      <c r="CY1370" s="519">
        <v>483</v>
      </c>
      <c r="CZ1370" s="519">
        <v>1776864</v>
      </c>
      <c r="DA1370" s="519">
        <v>3679</v>
      </c>
      <c r="DB1370" s="519">
        <v>8882</v>
      </c>
      <c r="DC1370" s="519">
        <v>1288</v>
      </c>
      <c r="DD1370" s="519">
        <v>11053752</v>
      </c>
      <c r="DE1370" s="519">
        <v>8582</v>
      </c>
      <c r="DF1370" s="519">
        <v>18431</v>
      </c>
      <c r="DG1370" s="519">
        <v>127</v>
      </c>
      <c r="DH1370" s="519">
        <v>927715</v>
      </c>
      <c r="DI1370" s="519">
        <v>7305</v>
      </c>
      <c r="DJ1370" s="519">
        <v>18176</v>
      </c>
      <c r="DK1370" s="519">
        <v>1044</v>
      </c>
      <c r="DL1370" s="519">
        <v>358419</v>
      </c>
      <c r="DM1370" s="519">
        <v>343</v>
      </c>
      <c r="DN1370" s="519">
        <v>581</v>
      </c>
      <c r="DO1370" s="519">
        <v>7346</v>
      </c>
      <c r="DP1370" s="519">
        <v>406014</v>
      </c>
      <c r="DQ1370" s="519">
        <v>55</v>
      </c>
      <c r="DR1370" s="519">
        <v>102</v>
      </c>
      <c r="DS1370" s="519">
        <v>97</v>
      </c>
      <c r="DT1370" s="519">
        <v>289107</v>
      </c>
      <c r="DU1370" s="519">
        <v>2980</v>
      </c>
      <c r="DV1370" s="519">
        <v>7251</v>
      </c>
      <c r="DW1370" s="519">
        <v>80</v>
      </c>
      <c r="DX1370" s="519">
        <v>55929</v>
      </c>
      <c r="DY1370" s="519">
        <v>74824510</v>
      </c>
      <c r="DZ1370" s="519">
        <v>1338</v>
      </c>
      <c r="EA1370" s="519">
        <v>2504</v>
      </c>
      <c r="EB1370" s="519">
        <v>36678</v>
      </c>
      <c r="EC1370" s="519">
        <v>13358</v>
      </c>
      <c r="ED1370" s="519">
        <v>659</v>
      </c>
      <c r="EE1370" s="519">
        <v>9600349</v>
      </c>
      <c r="EF1370" s="519">
        <v>1431</v>
      </c>
      <c r="EG1370" s="519">
        <v>151</v>
      </c>
      <c r="EH1370" s="519">
        <v>47</v>
      </c>
      <c r="EI1370" s="519"/>
      <c r="EJ1370" s="512"/>
      <c r="EK1370" s="512"/>
      <c r="EL1370" s="512"/>
      <c r="EM1370" s="512"/>
      <c r="EN1370" s="512"/>
      <c r="EO1370" s="512"/>
      <c r="EP1370" s="512"/>
      <c r="EQ1370" s="512"/>
      <c r="ER1370" s="512"/>
      <c r="ES1370" s="512"/>
      <c r="ET1370" s="512"/>
      <c r="EU1370" s="512"/>
      <c r="EV1370" s="512"/>
      <c r="EW1370" s="512"/>
      <c r="EX1370" s="512"/>
      <c r="EY1370" s="512"/>
      <c r="EZ1370" s="514"/>
      <c r="FA1370" s="520">
        <f t="shared" si="2585"/>
        <v>8</v>
      </c>
      <c r="FB1370" s="493">
        <f t="shared" si="2608"/>
        <v>2024</v>
      </c>
      <c r="FC1370" s="498">
        <f t="shared" si="2609"/>
        <v>45505</v>
      </c>
      <c r="FD1370" s="499">
        <f t="shared" si="2610"/>
        <v>31</v>
      </c>
      <c r="FE1370" s="500"/>
      <c r="FF1370" s="515">
        <f t="shared" si="2598"/>
        <v>0.61124979197869866</v>
      </c>
      <c r="FG1370" s="500"/>
      <c r="FH1370" s="481">
        <f t="shared" si="2586"/>
        <v>2.4028544393628763</v>
      </c>
      <c r="FI1370" s="481">
        <f t="shared" si="2587"/>
        <v>1.9143668191137044</v>
      </c>
      <c r="FJ1370" s="481">
        <f t="shared" si="2588"/>
        <v>2.3316126136236113</v>
      </c>
      <c r="FK1370" s="481">
        <f t="shared" si="2589"/>
        <v>1.9154976994725621</v>
      </c>
      <c r="FL1370" s="481">
        <f t="shared" si="2590"/>
        <v>1.4651880707814997</v>
      </c>
      <c r="FM1370" s="481">
        <f t="shared" si="2591"/>
        <v>1.1261829073335661</v>
      </c>
      <c r="FN1370" s="481">
        <f t="shared" si="2592"/>
        <v>1.82356608478803</v>
      </c>
      <c r="FO1370" s="481">
        <f t="shared" si="2593"/>
        <v>1.1471321695760599</v>
      </c>
      <c r="FP1370" s="481">
        <f t="shared" si="2594"/>
        <v>1.4184397163120568</v>
      </c>
      <c r="FQ1370" s="481">
        <f t="shared" si="2595"/>
        <v>1.074468085106383</v>
      </c>
      <c r="FR1370" s="501"/>
      <c r="FS1370" s="482">
        <f t="shared" si="2607"/>
        <v>0</v>
      </c>
      <c r="FT1370" s="482">
        <f t="shared" si="2607"/>
        <v>119952</v>
      </c>
      <c r="FU1370" s="482">
        <f t="shared" si="2607"/>
        <v>2878848</v>
      </c>
      <c r="FV1370" s="482">
        <f t="shared" si="2607"/>
        <v>10675728</v>
      </c>
      <c r="FW1370" s="482">
        <f t="shared" si="2607"/>
        <v>9054948</v>
      </c>
      <c r="FX1370" s="482">
        <f t="shared" si="2607"/>
        <v>8750602</v>
      </c>
      <c r="FY1370" s="482">
        <f t="shared" si="2607"/>
        <v>216922106</v>
      </c>
      <c r="FZ1370" s="482">
        <f t="shared" si="2607"/>
        <v>141007640</v>
      </c>
      <c r="GA1370" s="482">
        <f t="shared" si="2607"/>
        <v>13406562</v>
      </c>
      <c r="GB1370" s="482">
        <f t="shared" si="2611"/>
        <v>48518528</v>
      </c>
      <c r="GC1370" s="482">
        <f t="shared" si="2611"/>
        <v>7222280</v>
      </c>
      <c r="GD1370" s="482">
        <f t="shared" si="2613"/>
        <v>63140</v>
      </c>
      <c r="GE1370" s="482">
        <f t="shared" si="2613"/>
        <v>31356</v>
      </c>
      <c r="GF1370" s="482">
        <f t="shared" si="2613"/>
        <v>8943669</v>
      </c>
      <c r="GG1370" s="482">
        <f t="shared" si="2613"/>
        <v>14673420</v>
      </c>
      <c r="GH1370" s="482">
        <f t="shared" si="2613"/>
        <v>4824540</v>
      </c>
      <c r="GI1370" s="482">
        <f t="shared" si="2613"/>
        <v>197454348</v>
      </c>
      <c r="GJ1370" s="482">
        <f t="shared" si="2613"/>
        <v>14525856</v>
      </c>
      <c r="GK1370" s="482">
        <f t="shared" si="2613"/>
        <v>4290006</v>
      </c>
      <c r="GL1370" s="482">
        <f t="shared" si="2613"/>
        <v>23739128</v>
      </c>
      <c r="GM1370" s="482">
        <f t="shared" si="2613"/>
        <v>2308352</v>
      </c>
      <c r="GN1370" s="482">
        <f t="shared" si="2612"/>
        <v>703347</v>
      </c>
      <c r="GO1370" s="482">
        <f t="shared" si="2614"/>
        <v>606564</v>
      </c>
      <c r="GP1370" s="482">
        <f t="shared" si="2614"/>
        <v>749292</v>
      </c>
      <c r="GQ1370" s="482">
        <f t="shared" si="2614"/>
        <v>140046216</v>
      </c>
      <c r="GR1370" s="482"/>
      <c r="GS1370" s="482"/>
      <c r="GT1370" s="482"/>
      <c r="GU1370" s="482"/>
      <c r="GV1370" s="502"/>
    </row>
    <row r="1371" spans="1:204" ht="9.75" customHeight="1" x14ac:dyDescent="0.2">
      <c r="A1371" s="417" t="str">
        <f t="shared" si="2577"/>
        <v>2024-25AUGUSTRX6</v>
      </c>
      <c r="B1371" s="458" t="str">
        <f t="shared" si="2602"/>
        <v>2024-25</v>
      </c>
      <c r="C1371" s="402" t="s">
        <v>636</v>
      </c>
      <c r="D1371" s="458" t="str">
        <f t="shared" si="2605"/>
        <v>Y63</v>
      </c>
      <c r="E1371" s="458" t="str">
        <f t="shared" si="2606"/>
        <v>North East and Yorkshire</v>
      </c>
      <c r="F1371" s="478" t="s">
        <v>448</v>
      </c>
      <c r="G1371" s="478" t="s">
        <v>690</v>
      </c>
      <c r="H1371" s="510">
        <v>47028</v>
      </c>
      <c r="I1371" s="510">
        <v>31263</v>
      </c>
      <c r="J1371" s="510">
        <v>31837</v>
      </c>
      <c r="K1371" s="510">
        <v>1</v>
      </c>
      <c r="L1371" s="510">
        <v>0</v>
      </c>
      <c r="M1371" s="510">
        <v>0</v>
      </c>
      <c r="N1371" s="510">
        <v>4</v>
      </c>
      <c r="O1371" s="510">
        <v>26</v>
      </c>
      <c r="P1371" s="510">
        <v>234</v>
      </c>
      <c r="Q1371" s="510">
        <v>1837</v>
      </c>
      <c r="R1371" s="510">
        <v>3</v>
      </c>
      <c r="S1371" s="510">
        <v>37353</v>
      </c>
      <c r="T1371" s="510">
        <v>2968</v>
      </c>
      <c r="U1371" s="510">
        <v>1876</v>
      </c>
      <c r="V1371" s="510">
        <v>20273</v>
      </c>
      <c r="W1371" s="510">
        <v>9469</v>
      </c>
      <c r="X1371" s="510">
        <v>520</v>
      </c>
      <c r="Y1371" s="510">
        <v>1148487</v>
      </c>
      <c r="Z1371" s="510">
        <v>387</v>
      </c>
      <c r="AA1371" s="510">
        <v>683</v>
      </c>
      <c r="AB1371" s="510">
        <v>838592</v>
      </c>
      <c r="AC1371" s="510">
        <v>447</v>
      </c>
      <c r="AD1371" s="510">
        <v>802</v>
      </c>
      <c r="AE1371" s="510">
        <v>26658215</v>
      </c>
      <c r="AF1371" s="510">
        <v>1315</v>
      </c>
      <c r="AG1371" s="510">
        <v>2681</v>
      </c>
      <c r="AH1371" s="510">
        <v>27020864</v>
      </c>
      <c r="AI1371" s="510">
        <v>2854</v>
      </c>
      <c r="AJ1371" s="510">
        <v>6522</v>
      </c>
      <c r="AK1371" s="510">
        <v>2025108</v>
      </c>
      <c r="AL1371" s="510">
        <v>3894</v>
      </c>
      <c r="AM1371" s="510">
        <v>8143</v>
      </c>
      <c r="AN1371" s="510" t="s">
        <v>152</v>
      </c>
      <c r="AO1371" s="510">
        <v>1022</v>
      </c>
      <c r="AP1371" s="510">
        <v>997</v>
      </c>
      <c r="AQ1371" s="510">
        <v>2093233</v>
      </c>
      <c r="AR1371" s="510">
        <v>2100</v>
      </c>
      <c r="AS1371" s="510">
        <v>4243</v>
      </c>
      <c r="AT1371" s="510">
        <v>2325</v>
      </c>
      <c r="AU1371" s="510">
        <v>15</v>
      </c>
      <c r="AV1371" s="510">
        <v>87</v>
      </c>
      <c r="AW1371" s="510">
        <v>1561</v>
      </c>
      <c r="AX1371" s="510">
        <v>102</v>
      </c>
      <c r="AY1371" s="510">
        <v>2121</v>
      </c>
      <c r="AZ1371" s="510">
        <v>0</v>
      </c>
      <c r="BA1371" s="510">
        <v>4234</v>
      </c>
      <c r="BB1371" s="510">
        <v>10275610</v>
      </c>
      <c r="BC1371" s="510">
        <v>2427</v>
      </c>
      <c r="BD1371" s="510">
        <v>4869</v>
      </c>
      <c r="BE1371" s="510">
        <v>45</v>
      </c>
      <c r="BF1371" s="510">
        <v>449</v>
      </c>
      <c r="BG1371" s="510">
        <v>2218</v>
      </c>
      <c r="BH1371" s="510">
        <v>1522</v>
      </c>
      <c r="BI1371" s="510">
        <v>20787</v>
      </c>
      <c r="BJ1371" s="510">
        <v>2963</v>
      </c>
      <c r="BK1371" s="510">
        <v>11278</v>
      </c>
      <c r="BL1371" s="510">
        <v>35028</v>
      </c>
      <c r="BM1371" s="510">
        <v>6165</v>
      </c>
      <c r="BN1371" s="510">
        <v>4550</v>
      </c>
      <c r="BO1371" s="510">
        <v>3909</v>
      </c>
      <c r="BP1371" s="510">
        <v>2904</v>
      </c>
      <c r="BQ1371" s="510">
        <v>25870</v>
      </c>
      <c r="BR1371" s="510">
        <v>21815</v>
      </c>
      <c r="BS1371" s="510">
        <v>14243</v>
      </c>
      <c r="BT1371" s="510">
        <v>10110</v>
      </c>
      <c r="BU1371" s="510">
        <v>911</v>
      </c>
      <c r="BV1371" s="510">
        <v>565</v>
      </c>
      <c r="BW1371" s="510">
        <v>37</v>
      </c>
      <c r="BX1371" s="510">
        <v>18028</v>
      </c>
      <c r="BY1371" s="510">
        <v>487</v>
      </c>
      <c r="BZ1371" s="510">
        <v>770</v>
      </c>
      <c r="CA1371" s="510">
        <v>54</v>
      </c>
      <c r="CB1371" s="510">
        <v>20317</v>
      </c>
      <c r="CC1371" s="510">
        <v>376</v>
      </c>
      <c r="CD1371" s="510">
        <v>708</v>
      </c>
      <c r="CE1371" s="510">
        <v>2877</v>
      </c>
      <c r="CF1371" s="510">
        <v>1110142</v>
      </c>
      <c r="CG1371" s="510">
        <v>386</v>
      </c>
      <c r="CH1371" s="510">
        <v>680</v>
      </c>
      <c r="CI1371" s="510">
        <v>2193</v>
      </c>
      <c r="CJ1371" s="510">
        <v>2520750</v>
      </c>
      <c r="CK1371" s="510">
        <v>1149</v>
      </c>
      <c r="CL1371" s="510">
        <v>2243</v>
      </c>
      <c r="CM1371" s="510">
        <v>608</v>
      </c>
      <c r="CN1371" s="510">
        <v>672371</v>
      </c>
      <c r="CO1371" s="510">
        <v>1106</v>
      </c>
      <c r="CP1371" s="510">
        <v>2195</v>
      </c>
      <c r="CQ1371" s="510">
        <v>17472</v>
      </c>
      <c r="CR1371" s="510">
        <v>23465094</v>
      </c>
      <c r="CS1371" s="510">
        <v>1343</v>
      </c>
      <c r="CT1371" s="510">
        <v>2752</v>
      </c>
      <c r="CU1371" s="510">
        <v>947</v>
      </c>
      <c r="CV1371" s="510">
        <v>2870595</v>
      </c>
      <c r="CW1371" s="510">
        <v>3031</v>
      </c>
      <c r="CX1371" s="510">
        <v>6976</v>
      </c>
      <c r="CY1371" s="510">
        <v>85</v>
      </c>
      <c r="CZ1371" s="510">
        <v>529830</v>
      </c>
      <c r="DA1371" s="510">
        <v>6233</v>
      </c>
      <c r="DB1371" s="510">
        <v>13885</v>
      </c>
      <c r="DC1371" s="510">
        <v>979</v>
      </c>
      <c r="DD1371" s="510">
        <v>5774006</v>
      </c>
      <c r="DE1371" s="510">
        <v>5898</v>
      </c>
      <c r="DF1371" s="510">
        <v>12316</v>
      </c>
      <c r="DG1371" s="510">
        <v>338</v>
      </c>
      <c r="DH1371" s="510">
        <v>2263354</v>
      </c>
      <c r="DI1371" s="510">
        <v>6696</v>
      </c>
      <c r="DJ1371" s="510">
        <v>14980</v>
      </c>
      <c r="DK1371" s="510">
        <v>41</v>
      </c>
      <c r="DL1371" s="510">
        <v>20724</v>
      </c>
      <c r="DM1371" s="510">
        <v>505</v>
      </c>
      <c r="DN1371" s="510">
        <v>931</v>
      </c>
      <c r="DO1371" s="510">
        <v>1658</v>
      </c>
      <c r="DP1371" s="510">
        <v>49886</v>
      </c>
      <c r="DQ1371" s="510">
        <v>30</v>
      </c>
      <c r="DR1371" s="510">
        <v>54</v>
      </c>
      <c r="DS1371" s="510">
        <v>0</v>
      </c>
      <c r="DT1371" s="510">
        <v>0</v>
      </c>
      <c r="DU1371" s="510" t="s">
        <v>152</v>
      </c>
      <c r="DV1371" s="510" t="s">
        <v>152</v>
      </c>
      <c r="DW1371" s="510">
        <v>0</v>
      </c>
      <c r="DX1371" s="510">
        <v>18660</v>
      </c>
      <c r="DY1371" s="510">
        <v>19942224</v>
      </c>
      <c r="DZ1371" s="510">
        <v>1069</v>
      </c>
      <c r="EA1371" s="510">
        <v>1735</v>
      </c>
      <c r="EB1371" s="510">
        <v>8679</v>
      </c>
      <c r="EC1371" s="510">
        <v>1720</v>
      </c>
      <c r="ED1371" s="510">
        <v>318</v>
      </c>
      <c r="EE1371" s="510">
        <v>1926305</v>
      </c>
      <c r="EF1371" s="510">
        <v>5272</v>
      </c>
      <c r="EG1371" s="510">
        <v>159</v>
      </c>
      <c r="EH1371" s="510">
        <v>26</v>
      </c>
      <c r="EI1371" s="510"/>
      <c r="EJ1371" s="479"/>
      <c r="EK1371" s="479"/>
      <c r="EL1371" s="479"/>
      <c r="EM1371" s="479"/>
      <c r="EN1371" s="479"/>
      <c r="EO1371" s="479"/>
      <c r="EP1371" s="479"/>
      <c r="EQ1371" s="479"/>
      <c r="ER1371" s="479"/>
      <c r="ES1371" s="479"/>
      <c r="ET1371" s="479"/>
      <c r="EU1371" s="479"/>
      <c r="EV1371" s="479"/>
      <c r="EW1371" s="479"/>
      <c r="EX1371" s="479"/>
      <c r="EY1371" s="479"/>
      <c r="EZ1371" s="476"/>
      <c r="FA1371" s="446">
        <f t="shared" si="2585"/>
        <v>8</v>
      </c>
      <c r="FB1371" s="417">
        <f t="shared" si="2608"/>
        <v>2024</v>
      </c>
      <c r="FC1371" s="448">
        <f t="shared" si="2609"/>
        <v>45505</v>
      </c>
      <c r="FD1371" s="449">
        <f t="shared" si="2610"/>
        <v>31</v>
      </c>
      <c r="FE1371" s="450"/>
      <c r="FF1371" s="451">
        <f t="shared" si="2598"/>
        <v>0.60643745427944407</v>
      </c>
      <c r="FG1371" s="450"/>
      <c r="FH1371" s="452">
        <f t="shared" si="2586"/>
        <v>2.0771563342318058</v>
      </c>
      <c r="FI1371" s="452">
        <f t="shared" si="2587"/>
        <v>1.5330188679245282</v>
      </c>
      <c r="FJ1371" s="452">
        <f t="shared" si="2588"/>
        <v>2.0836886993603412</v>
      </c>
      <c r="FK1371" s="452">
        <f t="shared" si="2589"/>
        <v>1.5479744136460554</v>
      </c>
      <c r="FL1371" s="452">
        <f t="shared" si="2590"/>
        <v>1.2760814876929907</v>
      </c>
      <c r="FM1371" s="452">
        <f t="shared" si="2591"/>
        <v>1.0760617570167217</v>
      </c>
      <c r="FN1371" s="452">
        <f t="shared" si="2592"/>
        <v>1.5041715070229169</v>
      </c>
      <c r="FO1371" s="452">
        <f t="shared" si="2593"/>
        <v>1.0676945823212589</v>
      </c>
      <c r="FP1371" s="452">
        <f t="shared" si="2594"/>
        <v>1.7519230769230769</v>
      </c>
      <c r="FQ1371" s="452">
        <f t="shared" si="2595"/>
        <v>1.0865384615384615</v>
      </c>
      <c r="FR1371" s="453"/>
      <c r="FS1371" s="446">
        <f t="shared" si="2607"/>
        <v>0</v>
      </c>
      <c r="FT1371" s="446">
        <f t="shared" si="2607"/>
        <v>0</v>
      </c>
      <c r="FU1371" s="446">
        <f t="shared" si="2607"/>
        <v>125052</v>
      </c>
      <c r="FV1371" s="446">
        <f t="shared" si="2607"/>
        <v>812838</v>
      </c>
      <c r="FW1371" s="446">
        <f t="shared" si="2607"/>
        <v>2027144</v>
      </c>
      <c r="FX1371" s="446">
        <f t="shared" si="2607"/>
        <v>1504552</v>
      </c>
      <c r="FY1371" s="446">
        <f t="shared" si="2607"/>
        <v>54351913</v>
      </c>
      <c r="FZ1371" s="446">
        <f t="shared" si="2607"/>
        <v>61756818</v>
      </c>
      <c r="GA1371" s="446">
        <f t="shared" si="2607"/>
        <v>4234360</v>
      </c>
      <c r="GB1371" s="446">
        <f t="shared" si="2611"/>
        <v>20615346</v>
      </c>
      <c r="GC1371" s="446">
        <f t="shared" si="2611"/>
        <v>4230271</v>
      </c>
      <c r="GD1371" s="446">
        <f t="shared" si="2613"/>
        <v>28490</v>
      </c>
      <c r="GE1371" s="446">
        <f t="shared" si="2613"/>
        <v>38232</v>
      </c>
      <c r="GF1371" s="446">
        <f t="shared" si="2613"/>
        <v>1956360</v>
      </c>
      <c r="GG1371" s="446">
        <f t="shared" si="2613"/>
        <v>4918899</v>
      </c>
      <c r="GH1371" s="446">
        <f t="shared" si="2613"/>
        <v>1334560</v>
      </c>
      <c r="GI1371" s="446">
        <f t="shared" si="2613"/>
        <v>48082944</v>
      </c>
      <c r="GJ1371" s="446">
        <f t="shared" si="2613"/>
        <v>6606272</v>
      </c>
      <c r="GK1371" s="446">
        <f t="shared" si="2613"/>
        <v>1180225</v>
      </c>
      <c r="GL1371" s="446">
        <f t="shared" si="2613"/>
        <v>12057364</v>
      </c>
      <c r="GM1371" s="446">
        <f t="shared" si="2613"/>
        <v>5063240</v>
      </c>
      <c r="GN1371" s="446" t="str">
        <f t="shared" si="2612"/>
        <v>-</v>
      </c>
      <c r="GO1371" s="446">
        <f t="shared" si="2614"/>
        <v>38171</v>
      </c>
      <c r="GP1371" s="446">
        <f t="shared" si="2614"/>
        <v>89532</v>
      </c>
      <c r="GQ1371" s="446">
        <f t="shared" si="2614"/>
        <v>32375100</v>
      </c>
      <c r="GR1371" s="446"/>
      <c r="GS1371" s="446"/>
      <c r="GT1371" s="446"/>
      <c r="GU1371" s="446"/>
      <c r="GV1371" s="416"/>
    </row>
    <row r="1372" spans="1:204" ht="9.75" customHeight="1" x14ac:dyDescent="0.2">
      <c r="A1372" s="417" t="str">
        <f t="shared" si="2577"/>
        <v>2024-25AUGUSTRX7</v>
      </c>
      <c r="B1372" s="458" t="str">
        <f t="shared" si="2602"/>
        <v>2024-25</v>
      </c>
      <c r="C1372" s="402" t="s">
        <v>636</v>
      </c>
      <c r="D1372" s="458" t="str">
        <f t="shared" si="2605"/>
        <v>Y62</v>
      </c>
      <c r="E1372" s="458" t="str">
        <f t="shared" si="2606"/>
        <v>North West</v>
      </c>
      <c r="F1372" s="478" t="s">
        <v>449</v>
      </c>
      <c r="G1372" s="478" t="s">
        <v>691</v>
      </c>
      <c r="H1372" s="510">
        <v>119614</v>
      </c>
      <c r="I1372" s="510">
        <v>88097</v>
      </c>
      <c r="J1372" s="510">
        <v>17358</v>
      </c>
      <c r="K1372" s="510">
        <v>0</v>
      </c>
      <c r="L1372" s="510">
        <v>0</v>
      </c>
      <c r="M1372" s="510">
        <v>0</v>
      </c>
      <c r="N1372" s="510">
        <v>0</v>
      </c>
      <c r="O1372" s="510">
        <v>0</v>
      </c>
      <c r="P1372" s="510">
        <v>378</v>
      </c>
      <c r="Q1372" s="510">
        <v>190</v>
      </c>
      <c r="R1372" s="510">
        <v>1119</v>
      </c>
      <c r="S1372" s="510">
        <v>92000</v>
      </c>
      <c r="T1372" s="510">
        <v>8771</v>
      </c>
      <c r="U1372" s="510">
        <v>5700</v>
      </c>
      <c r="V1372" s="510">
        <v>46110</v>
      </c>
      <c r="W1372" s="510">
        <v>17553</v>
      </c>
      <c r="X1372" s="510">
        <v>1167</v>
      </c>
      <c r="Y1372" s="510">
        <v>3941929</v>
      </c>
      <c r="Z1372" s="510">
        <v>449</v>
      </c>
      <c r="AA1372" s="510">
        <v>767</v>
      </c>
      <c r="AB1372" s="510">
        <v>3095021</v>
      </c>
      <c r="AC1372" s="510">
        <v>543</v>
      </c>
      <c r="AD1372" s="510">
        <v>934</v>
      </c>
      <c r="AE1372" s="510">
        <v>58262308</v>
      </c>
      <c r="AF1372" s="510">
        <v>1264</v>
      </c>
      <c r="AG1372" s="510">
        <v>2408</v>
      </c>
      <c r="AH1372" s="510">
        <v>81543351</v>
      </c>
      <c r="AI1372" s="510">
        <v>4646</v>
      </c>
      <c r="AJ1372" s="510">
        <v>9708</v>
      </c>
      <c r="AK1372" s="510">
        <v>6086868</v>
      </c>
      <c r="AL1372" s="510">
        <v>5216</v>
      </c>
      <c r="AM1372" s="510">
        <v>11764</v>
      </c>
      <c r="AN1372" s="510">
        <v>1827</v>
      </c>
      <c r="AO1372" s="510">
        <v>4763</v>
      </c>
      <c r="AP1372" s="510">
        <v>2894</v>
      </c>
      <c r="AQ1372" s="510">
        <v>5834988</v>
      </c>
      <c r="AR1372" s="510">
        <v>2016</v>
      </c>
      <c r="AS1372" s="510">
        <v>3842</v>
      </c>
      <c r="AT1372" s="510">
        <v>12998</v>
      </c>
      <c r="AU1372" s="510">
        <v>1219</v>
      </c>
      <c r="AV1372" s="510">
        <v>7566</v>
      </c>
      <c r="AW1372" s="510">
        <v>41</v>
      </c>
      <c r="AX1372" s="510">
        <v>638</v>
      </c>
      <c r="AY1372" s="510">
        <v>3575</v>
      </c>
      <c r="AZ1372" s="510">
        <v>0</v>
      </c>
      <c r="BA1372" s="510">
        <v>10736</v>
      </c>
      <c r="BB1372" s="510">
        <v>19896892</v>
      </c>
      <c r="BC1372" s="510">
        <v>1853</v>
      </c>
      <c r="BD1372" s="510">
        <v>4545</v>
      </c>
      <c r="BE1372" s="510">
        <v>864</v>
      </c>
      <c r="BF1372" s="510">
        <v>4146</v>
      </c>
      <c r="BG1372" s="510">
        <v>4181</v>
      </c>
      <c r="BH1372" s="510">
        <v>1545</v>
      </c>
      <c r="BI1372" s="510">
        <v>48241</v>
      </c>
      <c r="BJ1372" s="510">
        <v>5798</v>
      </c>
      <c r="BK1372" s="510">
        <v>24963</v>
      </c>
      <c r="BL1372" s="510">
        <v>79002</v>
      </c>
      <c r="BM1372" s="510">
        <v>17154</v>
      </c>
      <c r="BN1372" s="510">
        <v>13996</v>
      </c>
      <c r="BO1372" s="510">
        <v>11106</v>
      </c>
      <c r="BP1372" s="510">
        <v>9194</v>
      </c>
      <c r="BQ1372" s="510">
        <v>56805</v>
      </c>
      <c r="BR1372" s="510">
        <v>48340</v>
      </c>
      <c r="BS1372" s="510">
        <v>25647</v>
      </c>
      <c r="BT1372" s="510">
        <v>18452</v>
      </c>
      <c r="BU1372" s="510">
        <v>1698</v>
      </c>
      <c r="BV1372" s="510">
        <v>1204</v>
      </c>
      <c r="BW1372" s="510">
        <v>137</v>
      </c>
      <c r="BX1372" s="510">
        <v>61935</v>
      </c>
      <c r="BY1372" s="510">
        <v>452</v>
      </c>
      <c r="BZ1372" s="510">
        <v>792</v>
      </c>
      <c r="CA1372" s="510">
        <v>93</v>
      </c>
      <c r="CB1372" s="510">
        <v>47896</v>
      </c>
      <c r="CC1372" s="510">
        <v>515</v>
      </c>
      <c r="CD1372" s="510">
        <v>871</v>
      </c>
      <c r="CE1372" s="510">
        <v>8541</v>
      </c>
      <c r="CF1372" s="510">
        <v>3832098</v>
      </c>
      <c r="CG1372" s="510">
        <v>449</v>
      </c>
      <c r="CH1372" s="510">
        <v>764</v>
      </c>
      <c r="CI1372" s="510">
        <v>5076</v>
      </c>
      <c r="CJ1372" s="510">
        <v>6189969</v>
      </c>
      <c r="CK1372" s="510">
        <v>1219</v>
      </c>
      <c r="CL1372" s="510">
        <v>2320</v>
      </c>
      <c r="CM1372" s="510">
        <v>2423</v>
      </c>
      <c r="CN1372" s="510">
        <v>2772101</v>
      </c>
      <c r="CO1372" s="510">
        <v>1144</v>
      </c>
      <c r="CP1372" s="510">
        <v>2383</v>
      </c>
      <c r="CQ1372" s="510">
        <v>38611</v>
      </c>
      <c r="CR1372" s="510">
        <v>49300238</v>
      </c>
      <c r="CS1372" s="510">
        <v>1277</v>
      </c>
      <c r="CT1372" s="510">
        <v>2420</v>
      </c>
      <c r="CU1372" s="510">
        <v>2178</v>
      </c>
      <c r="CV1372" s="510">
        <v>8611421</v>
      </c>
      <c r="CW1372" s="510">
        <v>3954</v>
      </c>
      <c r="CX1372" s="510">
        <v>8297</v>
      </c>
      <c r="CY1372" s="510">
        <v>1299</v>
      </c>
      <c r="CZ1372" s="510">
        <v>5131335</v>
      </c>
      <c r="DA1372" s="510">
        <v>3950</v>
      </c>
      <c r="DB1372" s="510">
        <v>9130</v>
      </c>
      <c r="DC1372" s="510">
        <v>1484</v>
      </c>
      <c r="DD1372" s="510">
        <v>10388934</v>
      </c>
      <c r="DE1372" s="510">
        <v>7001</v>
      </c>
      <c r="DF1372" s="510">
        <v>14650</v>
      </c>
      <c r="DG1372" s="510">
        <v>440</v>
      </c>
      <c r="DH1372" s="510">
        <v>3820852</v>
      </c>
      <c r="DI1372" s="510">
        <v>8684</v>
      </c>
      <c r="DJ1372" s="510">
        <v>20701</v>
      </c>
      <c r="DK1372" s="510">
        <v>260</v>
      </c>
      <c r="DL1372" s="510">
        <v>74490</v>
      </c>
      <c r="DM1372" s="510">
        <v>287</v>
      </c>
      <c r="DN1372" s="510">
        <v>500</v>
      </c>
      <c r="DO1372" s="510">
        <v>4946</v>
      </c>
      <c r="DP1372" s="510">
        <v>165580</v>
      </c>
      <c r="DQ1372" s="510">
        <v>33</v>
      </c>
      <c r="DR1372" s="510">
        <v>57</v>
      </c>
      <c r="DS1372" s="510">
        <v>83</v>
      </c>
      <c r="DT1372" s="510">
        <v>108505</v>
      </c>
      <c r="DU1372" s="510">
        <v>1307</v>
      </c>
      <c r="DV1372" s="510">
        <v>2412</v>
      </c>
      <c r="DW1372" s="510">
        <v>73</v>
      </c>
      <c r="DX1372" s="510">
        <v>50309</v>
      </c>
      <c r="DY1372" s="510">
        <v>79688434</v>
      </c>
      <c r="DZ1372" s="510">
        <v>1584</v>
      </c>
      <c r="EA1372" s="510">
        <v>2754</v>
      </c>
      <c r="EB1372" s="510">
        <v>34439</v>
      </c>
      <c r="EC1372" s="510">
        <v>12656</v>
      </c>
      <c r="ED1372" s="510">
        <v>2736</v>
      </c>
      <c r="EE1372" s="510">
        <v>18586277</v>
      </c>
      <c r="EF1372" s="510">
        <v>4330</v>
      </c>
      <c r="EG1372" s="510">
        <v>168</v>
      </c>
      <c r="EH1372" s="510">
        <v>18</v>
      </c>
      <c r="EI1372" s="510"/>
      <c r="EJ1372" s="479"/>
      <c r="EK1372" s="479"/>
      <c r="EL1372" s="479"/>
      <c r="EM1372" s="479"/>
      <c r="EN1372" s="479"/>
      <c r="EO1372" s="479"/>
      <c r="EP1372" s="479"/>
      <c r="EQ1372" s="479"/>
      <c r="ER1372" s="479"/>
      <c r="ES1372" s="479"/>
      <c r="ET1372" s="479"/>
      <c r="EU1372" s="479"/>
      <c r="EV1372" s="479"/>
      <c r="EW1372" s="479"/>
      <c r="EX1372" s="479"/>
      <c r="EY1372" s="479"/>
      <c r="EZ1372" s="476"/>
      <c r="FA1372" s="446">
        <f t="shared" si="2585"/>
        <v>8</v>
      </c>
      <c r="FB1372" s="417">
        <f t="shared" si="2608"/>
        <v>2024</v>
      </c>
      <c r="FC1372" s="448">
        <f t="shared" si="2609"/>
        <v>45505</v>
      </c>
      <c r="FD1372" s="449">
        <f t="shared" si="2610"/>
        <v>31</v>
      </c>
      <c r="FE1372" s="450"/>
      <c r="FF1372" s="451">
        <f t="shared" si="2598"/>
        <v>0.58930060764923153</v>
      </c>
      <c r="FG1372" s="450"/>
      <c r="FH1372" s="452">
        <f t="shared" si="2586"/>
        <v>1.9557633109109565</v>
      </c>
      <c r="FI1372" s="452">
        <f t="shared" si="2587"/>
        <v>1.5957131455934328</v>
      </c>
      <c r="FJ1372" s="452">
        <f t="shared" si="2588"/>
        <v>1.9484210526315791</v>
      </c>
      <c r="FK1372" s="452">
        <f t="shared" si="2589"/>
        <v>1.612982456140351</v>
      </c>
      <c r="FL1372" s="452">
        <f t="shared" si="2590"/>
        <v>1.2319453480806766</v>
      </c>
      <c r="FM1372" s="452">
        <f t="shared" si="2591"/>
        <v>1.0483626111472566</v>
      </c>
      <c r="FN1372" s="452">
        <f t="shared" si="2592"/>
        <v>1.4611177576482652</v>
      </c>
      <c r="FO1372" s="452">
        <f t="shared" si="2593"/>
        <v>1.0512163162992081</v>
      </c>
      <c r="FP1372" s="452">
        <f t="shared" si="2594"/>
        <v>1.455012853470437</v>
      </c>
      <c r="FQ1372" s="452">
        <f t="shared" si="2595"/>
        <v>1.0317052270779776</v>
      </c>
      <c r="FR1372" s="453"/>
      <c r="FS1372" s="446">
        <f t="shared" si="2607"/>
        <v>0</v>
      </c>
      <c r="FT1372" s="446">
        <f t="shared" si="2607"/>
        <v>0</v>
      </c>
      <c r="FU1372" s="446">
        <f t="shared" si="2607"/>
        <v>0</v>
      </c>
      <c r="FV1372" s="446">
        <f t="shared" si="2607"/>
        <v>0</v>
      </c>
      <c r="FW1372" s="446">
        <f t="shared" si="2607"/>
        <v>6727357</v>
      </c>
      <c r="FX1372" s="446">
        <f t="shared" si="2607"/>
        <v>5323800</v>
      </c>
      <c r="FY1372" s="446">
        <f t="shared" si="2607"/>
        <v>111032880</v>
      </c>
      <c r="FZ1372" s="446">
        <f t="shared" si="2607"/>
        <v>170404524</v>
      </c>
      <c r="GA1372" s="446">
        <f t="shared" si="2607"/>
        <v>13728588</v>
      </c>
      <c r="GB1372" s="446">
        <f t="shared" si="2611"/>
        <v>48795120</v>
      </c>
      <c r="GC1372" s="446">
        <f t="shared" si="2611"/>
        <v>11118748</v>
      </c>
      <c r="GD1372" s="446">
        <f t="shared" si="2613"/>
        <v>108504</v>
      </c>
      <c r="GE1372" s="446">
        <f t="shared" si="2613"/>
        <v>81003</v>
      </c>
      <c r="GF1372" s="446">
        <f t="shared" si="2613"/>
        <v>6525324</v>
      </c>
      <c r="GG1372" s="446">
        <f t="shared" si="2613"/>
        <v>11776320</v>
      </c>
      <c r="GH1372" s="446">
        <f t="shared" si="2613"/>
        <v>5774009</v>
      </c>
      <c r="GI1372" s="446">
        <f t="shared" si="2613"/>
        <v>93438620</v>
      </c>
      <c r="GJ1372" s="446">
        <f t="shared" si="2613"/>
        <v>18070866</v>
      </c>
      <c r="GK1372" s="446">
        <f t="shared" si="2613"/>
        <v>11859870</v>
      </c>
      <c r="GL1372" s="446">
        <f t="shared" si="2613"/>
        <v>21740600</v>
      </c>
      <c r="GM1372" s="446">
        <f t="shared" si="2613"/>
        <v>9108440</v>
      </c>
      <c r="GN1372" s="446">
        <f t="shared" si="2612"/>
        <v>200196</v>
      </c>
      <c r="GO1372" s="446">
        <f t="shared" si="2614"/>
        <v>130000</v>
      </c>
      <c r="GP1372" s="446">
        <f t="shared" si="2614"/>
        <v>281922</v>
      </c>
      <c r="GQ1372" s="446">
        <f t="shared" si="2614"/>
        <v>138550986</v>
      </c>
      <c r="GR1372" s="446"/>
      <c r="GS1372" s="446"/>
      <c r="GT1372" s="446"/>
      <c r="GU1372" s="446"/>
      <c r="GV1372" s="416"/>
    </row>
    <row r="1373" spans="1:204" ht="9.75" customHeight="1" x14ac:dyDescent="0.2">
      <c r="A1373" s="417" t="str">
        <f t="shared" si="2577"/>
        <v>2024-25AUGUSTRYE</v>
      </c>
      <c r="B1373" s="458" t="str">
        <f t="shared" si="2602"/>
        <v>2024-25</v>
      </c>
      <c r="C1373" s="402" t="s">
        <v>636</v>
      </c>
      <c r="D1373" s="458" t="str">
        <f t="shared" si="2605"/>
        <v>Y59</v>
      </c>
      <c r="E1373" s="458" t="str">
        <f t="shared" si="2606"/>
        <v>South East</v>
      </c>
      <c r="F1373" s="478" t="s">
        <v>456</v>
      </c>
      <c r="G1373" s="478" t="s">
        <v>692</v>
      </c>
      <c r="H1373" s="510">
        <v>77195</v>
      </c>
      <c r="I1373" s="510">
        <v>50696</v>
      </c>
      <c r="J1373" s="510">
        <v>560263</v>
      </c>
      <c r="K1373" s="510">
        <v>11</v>
      </c>
      <c r="L1373" s="510">
        <v>1</v>
      </c>
      <c r="M1373" s="510">
        <v>34</v>
      </c>
      <c r="N1373" s="510">
        <v>83</v>
      </c>
      <c r="O1373" s="510">
        <v>164</v>
      </c>
      <c r="P1373" s="510">
        <v>213</v>
      </c>
      <c r="Q1373" s="510">
        <v>29</v>
      </c>
      <c r="R1373" s="510">
        <v>145</v>
      </c>
      <c r="S1373" s="510">
        <v>48926</v>
      </c>
      <c r="T1373" s="510">
        <v>3568</v>
      </c>
      <c r="U1373" s="510">
        <v>2305</v>
      </c>
      <c r="V1373" s="510">
        <v>24376</v>
      </c>
      <c r="W1373" s="510">
        <v>11935</v>
      </c>
      <c r="X1373" s="510">
        <v>643</v>
      </c>
      <c r="Y1373" s="510">
        <v>1901747</v>
      </c>
      <c r="Z1373" s="510">
        <v>533</v>
      </c>
      <c r="AA1373" s="510">
        <v>958</v>
      </c>
      <c r="AB1373" s="510">
        <v>1447931</v>
      </c>
      <c r="AC1373" s="510">
        <v>628</v>
      </c>
      <c r="AD1373" s="510">
        <v>1176</v>
      </c>
      <c r="AE1373" s="510">
        <v>44710595</v>
      </c>
      <c r="AF1373" s="510">
        <v>1834</v>
      </c>
      <c r="AG1373" s="510">
        <v>3651</v>
      </c>
      <c r="AH1373" s="510">
        <v>100545429</v>
      </c>
      <c r="AI1373" s="510">
        <v>8424</v>
      </c>
      <c r="AJ1373" s="510">
        <v>19043</v>
      </c>
      <c r="AK1373" s="510">
        <v>6525452</v>
      </c>
      <c r="AL1373" s="510">
        <v>10148</v>
      </c>
      <c r="AM1373" s="510">
        <v>20714</v>
      </c>
      <c r="AN1373" s="510">
        <v>40</v>
      </c>
      <c r="AO1373" s="510">
        <v>2077</v>
      </c>
      <c r="AP1373" s="510">
        <v>484</v>
      </c>
      <c r="AQ1373" s="510">
        <v>1070210</v>
      </c>
      <c r="AR1373" s="510">
        <v>2211</v>
      </c>
      <c r="AS1373" s="510">
        <v>4265</v>
      </c>
      <c r="AT1373" s="510">
        <v>6197</v>
      </c>
      <c r="AU1373" s="510">
        <v>186</v>
      </c>
      <c r="AV1373" s="510">
        <v>963</v>
      </c>
      <c r="AW1373" s="510">
        <v>791</v>
      </c>
      <c r="AX1373" s="510">
        <v>611</v>
      </c>
      <c r="AY1373" s="510">
        <v>4437</v>
      </c>
      <c r="AZ1373" s="510">
        <v>1037</v>
      </c>
      <c r="BA1373" s="510">
        <v>1069</v>
      </c>
      <c r="BB1373" s="510">
        <v>2259229</v>
      </c>
      <c r="BC1373" s="510">
        <v>2113</v>
      </c>
      <c r="BD1373" s="510">
        <v>4103</v>
      </c>
      <c r="BE1373" s="510">
        <v>77</v>
      </c>
      <c r="BF1373" s="510">
        <v>448</v>
      </c>
      <c r="BG1373" s="510">
        <v>406</v>
      </c>
      <c r="BH1373" s="510">
        <v>138</v>
      </c>
      <c r="BI1373" s="510">
        <v>25155</v>
      </c>
      <c r="BJ1373" s="510">
        <v>1694</v>
      </c>
      <c r="BK1373" s="510">
        <v>15880</v>
      </c>
      <c r="BL1373" s="510">
        <v>42729</v>
      </c>
      <c r="BM1373" s="510">
        <v>6938</v>
      </c>
      <c r="BN1373" s="510">
        <v>5224</v>
      </c>
      <c r="BO1373" s="510">
        <v>4435</v>
      </c>
      <c r="BP1373" s="510">
        <v>3375</v>
      </c>
      <c r="BQ1373" s="510">
        <v>31031</v>
      </c>
      <c r="BR1373" s="510">
        <v>25066</v>
      </c>
      <c r="BS1373" s="510">
        <v>18771</v>
      </c>
      <c r="BT1373" s="510">
        <v>12759</v>
      </c>
      <c r="BU1373" s="510">
        <v>1064</v>
      </c>
      <c r="BV1373" s="510">
        <v>741</v>
      </c>
      <c r="BW1373" s="510">
        <v>145</v>
      </c>
      <c r="BX1373" s="510">
        <v>92974</v>
      </c>
      <c r="BY1373" s="510">
        <v>641</v>
      </c>
      <c r="BZ1373" s="510">
        <v>1138</v>
      </c>
      <c r="CA1373" s="510">
        <v>77</v>
      </c>
      <c r="CB1373" s="510">
        <v>37738</v>
      </c>
      <c r="CC1373" s="510">
        <v>490</v>
      </c>
      <c r="CD1373" s="510">
        <v>931</v>
      </c>
      <c r="CE1373" s="510">
        <v>3346</v>
      </c>
      <c r="CF1373" s="510">
        <v>1771035</v>
      </c>
      <c r="CG1373" s="510">
        <v>529</v>
      </c>
      <c r="CH1373" s="510">
        <v>952</v>
      </c>
      <c r="CI1373" s="510">
        <v>1938</v>
      </c>
      <c r="CJ1373" s="510">
        <v>3424207</v>
      </c>
      <c r="CK1373" s="510">
        <v>1767</v>
      </c>
      <c r="CL1373" s="510">
        <v>3385</v>
      </c>
      <c r="CM1373" s="510">
        <v>504</v>
      </c>
      <c r="CN1373" s="510">
        <v>789643</v>
      </c>
      <c r="CO1373" s="510">
        <v>1567</v>
      </c>
      <c r="CP1373" s="510">
        <v>3107</v>
      </c>
      <c r="CQ1373" s="510">
        <v>21934</v>
      </c>
      <c r="CR1373" s="510">
        <v>40496745</v>
      </c>
      <c r="CS1373" s="510">
        <v>1846</v>
      </c>
      <c r="CT1373" s="510">
        <v>3696</v>
      </c>
      <c r="CU1373" s="510">
        <v>1902</v>
      </c>
      <c r="CV1373" s="510">
        <v>12740682</v>
      </c>
      <c r="CW1373" s="510">
        <v>6699</v>
      </c>
      <c r="CX1373" s="510">
        <v>12075</v>
      </c>
      <c r="CY1373" s="510">
        <v>816</v>
      </c>
      <c r="CZ1373" s="510">
        <v>4587922</v>
      </c>
      <c r="DA1373" s="510">
        <v>5622</v>
      </c>
      <c r="DB1373" s="510">
        <v>11556</v>
      </c>
      <c r="DC1373" s="510">
        <v>167</v>
      </c>
      <c r="DD1373" s="510">
        <v>2900451</v>
      </c>
      <c r="DE1373" s="510">
        <v>17368</v>
      </c>
      <c r="DF1373" s="510">
        <v>28440</v>
      </c>
      <c r="DG1373" s="510">
        <v>69</v>
      </c>
      <c r="DH1373" s="510">
        <v>510015</v>
      </c>
      <c r="DI1373" s="510">
        <v>7392</v>
      </c>
      <c r="DJ1373" s="510">
        <v>21084</v>
      </c>
      <c r="DK1373" s="510">
        <v>228</v>
      </c>
      <c r="DL1373" s="510">
        <v>78646</v>
      </c>
      <c r="DM1373" s="510">
        <v>345</v>
      </c>
      <c r="DN1373" s="510">
        <v>585</v>
      </c>
      <c r="DO1373" s="510">
        <v>2201</v>
      </c>
      <c r="DP1373" s="510">
        <v>96241</v>
      </c>
      <c r="DQ1373" s="510">
        <v>44</v>
      </c>
      <c r="DR1373" s="510">
        <v>96</v>
      </c>
      <c r="DS1373" s="510">
        <v>48</v>
      </c>
      <c r="DT1373" s="510">
        <v>221076</v>
      </c>
      <c r="DU1373" s="510">
        <v>4606</v>
      </c>
      <c r="DV1373" s="510">
        <v>10251</v>
      </c>
      <c r="DW1373" s="510">
        <v>44</v>
      </c>
      <c r="DX1373" s="510">
        <v>27657</v>
      </c>
      <c r="DY1373" s="510">
        <v>40007361</v>
      </c>
      <c r="DZ1373" s="510">
        <v>1447</v>
      </c>
      <c r="EA1373" s="510">
        <v>2391</v>
      </c>
      <c r="EB1373" s="510">
        <v>15453</v>
      </c>
      <c r="EC1373" s="510">
        <v>4510</v>
      </c>
      <c r="ED1373" s="510">
        <v>1491</v>
      </c>
      <c r="EE1373" s="510">
        <v>10502151</v>
      </c>
      <c r="EF1373" s="510">
        <v>488</v>
      </c>
      <c r="EG1373" s="510">
        <v>112</v>
      </c>
      <c r="EH1373" s="510">
        <v>569</v>
      </c>
      <c r="EI1373" s="510"/>
      <c r="EJ1373" s="479"/>
      <c r="EK1373" s="479"/>
      <c r="EL1373" s="479"/>
      <c r="EM1373" s="479"/>
      <c r="EN1373" s="479"/>
      <c r="EO1373" s="479"/>
      <c r="EP1373" s="479"/>
      <c r="EQ1373" s="479"/>
      <c r="ER1373" s="479"/>
      <c r="ES1373" s="479"/>
      <c r="ET1373" s="479"/>
      <c r="EU1373" s="479"/>
      <c r="EV1373" s="479"/>
      <c r="EW1373" s="479"/>
      <c r="EX1373" s="479"/>
      <c r="EY1373" s="479"/>
      <c r="EZ1373" s="476"/>
      <c r="FA1373" s="482">
        <f t="shared" si="2585"/>
        <v>8</v>
      </c>
      <c r="FB1373" s="493">
        <f t="shared" si="2608"/>
        <v>2024</v>
      </c>
      <c r="FC1373" s="498">
        <f t="shared" si="2609"/>
        <v>45505</v>
      </c>
      <c r="FD1373" s="499">
        <f t="shared" si="2610"/>
        <v>31</v>
      </c>
      <c r="FE1373" s="450"/>
      <c r="FF1373" s="451">
        <f t="shared" si="2598"/>
        <v>0.65603576751117731</v>
      </c>
      <c r="FG1373" s="450"/>
      <c r="FH1373" s="452">
        <f t="shared" si="2586"/>
        <v>1.9445067264573992</v>
      </c>
      <c r="FI1373" s="452">
        <f t="shared" si="2587"/>
        <v>1.4641255605381165</v>
      </c>
      <c r="FJ1373" s="452">
        <f t="shared" si="2588"/>
        <v>1.9240780911062907</v>
      </c>
      <c r="FK1373" s="452">
        <f t="shared" si="2589"/>
        <v>1.4642082429501084</v>
      </c>
      <c r="FL1373" s="452">
        <f t="shared" si="2590"/>
        <v>1.2730144404332131</v>
      </c>
      <c r="FM1373" s="452">
        <f t="shared" si="2591"/>
        <v>1.0283065310141122</v>
      </c>
      <c r="FN1373" s="452">
        <f t="shared" si="2592"/>
        <v>1.5727691663175534</v>
      </c>
      <c r="FO1373" s="452">
        <f t="shared" si="2593"/>
        <v>1.0690406367825722</v>
      </c>
      <c r="FP1373" s="452">
        <f t="shared" si="2594"/>
        <v>1.6547433903576982</v>
      </c>
      <c r="FQ1373" s="452">
        <f t="shared" si="2595"/>
        <v>1.1524105754276828</v>
      </c>
      <c r="FR1373" s="453"/>
      <c r="FS1373" s="446">
        <f t="shared" ref="FS1373:GA1382" si="2615">IFERROR(HLOOKUP(FS$1,$H$5:$HA$10112,MATCH($A1373,$A$5:$A$10112,0),0)*HLOOKUP(FS$2,$H$5:$HA$10112,MATCH($A1373,$A$5:$A$10112,0),0),"-")</f>
        <v>50696</v>
      </c>
      <c r="FT1373" s="446">
        <f t="shared" si="2615"/>
        <v>1723664</v>
      </c>
      <c r="FU1373" s="446">
        <f t="shared" si="2615"/>
        <v>4207768</v>
      </c>
      <c r="FV1373" s="446">
        <f t="shared" si="2615"/>
        <v>8314144</v>
      </c>
      <c r="FW1373" s="446">
        <f t="shared" si="2615"/>
        <v>3418144</v>
      </c>
      <c r="FX1373" s="446">
        <f t="shared" si="2615"/>
        <v>2710680</v>
      </c>
      <c r="FY1373" s="446">
        <f t="shared" si="2615"/>
        <v>88996776</v>
      </c>
      <c r="FZ1373" s="446">
        <f t="shared" si="2615"/>
        <v>227278205</v>
      </c>
      <c r="GA1373" s="446">
        <f t="shared" si="2615"/>
        <v>13319102</v>
      </c>
      <c r="GB1373" s="446">
        <f t="shared" si="2611"/>
        <v>4386107</v>
      </c>
      <c r="GC1373" s="446">
        <f t="shared" si="2611"/>
        <v>2064260</v>
      </c>
      <c r="GD1373" s="446">
        <f t="shared" si="2613"/>
        <v>165010</v>
      </c>
      <c r="GE1373" s="446">
        <f t="shared" si="2613"/>
        <v>71687</v>
      </c>
      <c r="GF1373" s="446">
        <f t="shared" si="2613"/>
        <v>3185392</v>
      </c>
      <c r="GG1373" s="446">
        <f t="shared" si="2613"/>
        <v>6560130</v>
      </c>
      <c r="GH1373" s="446">
        <f t="shared" si="2613"/>
        <v>1565928</v>
      </c>
      <c r="GI1373" s="446">
        <f t="shared" si="2613"/>
        <v>81068064</v>
      </c>
      <c r="GJ1373" s="446">
        <f t="shared" si="2613"/>
        <v>22966650</v>
      </c>
      <c r="GK1373" s="446">
        <f t="shared" si="2613"/>
        <v>9429696</v>
      </c>
      <c r="GL1373" s="446">
        <f t="shared" si="2613"/>
        <v>4749480</v>
      </c>
      <c r="GM1373" s="446">
        <f t="shared" si="2613"/>
        <v>1454796</v>
      </c>
      <c r="GN1373" s="446">
        <f t="shared" si="2612"/>
        <v>492048</v>
      </c>
      <c r="GO1373" s="446">
        <f t="shared" si="2614"/>
        <v>133380</v>
      </c>
      <c r="GP1373" s="446">
        <f t="shared" si="2614"/>
        <v>211296</v>
      </c>
      <c r="GQ1373" s="446">
        <f t="shared" si="2614"/>
        <v>66127887</v>
      </c>
      <c r="GR1373" s="446"/>
      <c r="GS1373" s="446"/>
      <c r="GT1373" s="446"/>
      <c r="GU1373" s="446"/>
      <c r="GV1373" s="416"/>
    </row>
    <row r="1374" spans="1:204" ht="9.75" customHeight="1" x14ac:dyDescent="0.2">
      <c r="A1374" s="523" t="str">
        <f t="shared" si="2577"/>
        <v>2024-25AUGUSTRYD</v>
      </c>
      <c r="B1374" s="524" t="str">
        <f t="shared" si="2602"/>
        <v>2024-25</v>
      </c>
      <c r="C1374" s="525" t="s">
        <v>636</v>
      </c>
      <c r="D1374" s="524" t="str">
        <f t="shared" si="2605"/>
        <v>Y59</v>
      </c>
      <c r="E1374" s="524" t="str">
        <f t="shared" si="2606"/>
        <v>South East</v>
      </c>
      <c r="F1374" s="526" t="s">
        <v>455</v>
      </c>
      <c r="G1374" s="526" t="s">
        <v>693</v>
      </c>
      <c r="H1374" s="527">
        <v>91972</v>
      </c>
      <c r="I1374" s="527">
        <v>73478</v>
      </c>
      <c r="J1374" s="527">
        <v>493575</v>
      </c>
      <c r="K1374" s="527">
        <v>7</v>
      </c>
      <c r="L1374" s="527">
        <v>1</v>
      </c>
      <c r="M1374" s="527">
        <v>6</v>
      </c>
      <c r="N1374" s="527">
        <v>46</v>
      </c>
      <c r="O1374" s="527">
        <v>119</v>
      </c>
      <c r="P1374" s="527">
        <v>249</v>
      </c>
      <c r="Q1374" s="527">
        <v>16</v>
      </c>
      <c r="R1374" s="527">
        <v>33</v>
      </c>
      <c r="S1374" s="527">
        <v>61741</v>
      </c>
      <c r="T1374" s="527">
        <v>4962</v>
      </c>
      <c r="U1374" s="527">
        <v>3008</v>
      </c>
      <c r="V1374" s="527">
        <v>32286</v>
      </c>
      <c r="W1374" s="527">
        <v>12670</v>
      </c>
      <c r="X1374" s="527">
        <v>620</v>
      </c>
      <c r="Y1374" s="527">
        <v>2477621</v>
      </c>
      <c r="Z1374" s="527">
        <v>499</v>
      </c>
      <c r="AA1374" s="527">
        <v>931</v>
      </c>
      <c r="AB1374" s="527">
        <v>1724673</v>
      </c>
      <c r="AC1374" s="527">
        <v>573</v>
      </c>
      <c r="AD1374" s="527">
        <v>1074</v>
      </c>
      <c r="AE1374" s="527">
        <v>51611992</v>
      </c>
      <c r="AF1374" s="527">
        <v>1599</v>
      </c>
      <c r="AG1374" s="527">
        <v>3318</v>
      </c>
      <c r="AH1374" s="527">
        <v>98324659</v>
      </c>
      <c r="AI1374" s="527">
        <v>7760</v>
      </c>
      <c r="AJ1374" s="527">
        <v>17380</v>
      </c>
      <c r="AK1374" s="527">
        <v>5585924</v>
      </c>
      <c r="AL1374" s="527">
        <v>9010</v>
      </c>
      <c r="AM1374" s="527">
        <v>18444</v>
      </c>
      <c r="AN1374" s="527">
        <v>0</v>
      </c>
      <c r="AO1374" s="527">
        <v>2917</v>
      </c>
      <c r="AP1374" s="527">
        <v>3770</v>
      </c>
      <c r="AQ1374" s="527">
        <v>27894354</v>
      </c>
      <c r="AR1374" s="527">
        <v>7399</v>
      </c>
      <c r="AS1374" s="527">
        <v>14812</v>
      </c>
      <c r="AT1374" s="527">
        <v>8624</v>
      </c>
      <c r="AU1374" s="527">
        <v>500</v>
      </c>
      <c r="AV1374" s="527">
        <v>2644</v>
      </c>
      <c r="AW1374" s="527">
        <v>3000</v>
      </c>
      <c r="AX1374" s="527">
        <v>594</v>
      </c>
      <c r="AY1374" s="527">
        <v>4886</v>
      </c>
      <c r="AZ1374" s="527">
        <v>1277</v>
      </c>
      <c r="BA1374" s="527">
        <v>11536</v>
      </c>
      <c r="BB1374" s="527">
        <v>47274520</v>
      </c>
      <c r="BC1374" s="527">
        <v>4098</v>
      </c>
      <c r="BD1374" s="527">
        <v>9035</v>
      </c>
      <c r="BE1374" s="527">
        <v>509</v>
      </c>
      <c r="BF1374" s="527">
        <v>3069</v>
      </c>
      <c r="BG1374" s="527">
        <v>6012</v>
      </c>
      <c r="BH1374" s="527">
        <v>1946</v>
      </c>
      <c r="BI1374" s="527">
        <v>32826</v>
      </c>
      <c r="BJ1374" s="527">
        <v>1265</v>
      </c>
      <c r="BK1374" s="527">
        <v>19026</v>
      </c>
      <c r="BL1374" s="527">
        <v>53117</v>
      </c>
      <c r="BM1374" s="527">
        <v>11714</v>
      </c>
      <c r="BN1374" s="527">
        <v>7497</v>
      </c>
      <c r="BO1374" s="527">
        <v>7042</v>
      </c>
      <c r="BP1374" s="527">
        <v>4548</v>
      </c>
      <c r="BQ1374" s="527">
        <v>45326</v>
      </c>
      <c r="BR1374" s="527">
        <v>34124</v>
      </c>
      <c r="BS1374" s="527">
        <v>23813</v>
      </c>
      <c r="BT1374" s="527">
        <v>13257</v>
      </c>
      <c r="BU1374" s="527">
        <v>1139</v>
      </c>
      <c r="BV1374" s="527">
        <v>647</v>
      </c>
      <c r="BW1374" s="527">
        <v>65</v>
      </c>
      <c r="BX1374" s="527">
        <v>38036</v>
      </c>
      <c r="BY1374" s="527">
        <v>585</v>
      </c>
      <c r="BZ1374" s="527">
        <v>1021</v>
      </c>
      <c r="CA1374" s="527">
        <v>82</v>
      </c>
      <c r="CB1374" s="527">
        <v>44350</v>
      </c>
      <c r="CC1374" s="527">
        <v>541</v>
      </c>
      <c r="CD1374" s="527">
        <v>1023</v>
      </c>
      <c r="CE1374" s="527">
        <v>4815</v>
      </c>
      <c r="CF1374" s="527">
        <v>2395235</v>
      </c>
      <c r="CG1374" s="527">
        <v>497</v>
      </c>
      <c r="CH1374" s="527">
        <v>930</v>
      </c>
      <c r="CI1374" s="527">
        <v>2236</v>
      </c>
      <c r="CJ1374" s="527">
        <v>3222443</v>
      </c>
      <c r="CK1374" s="527">
        <v>1441</v>
      </c>
      <c r="CL1374" s="527">
        <v>2905</v>
      </c>
      <c r="CM1374" s="527">
        <v>1224</v>
      </c>
      <c r="CN1374" s="527">
        <v>1917793</v>
      </c>
      <c r="CO1374" s="527">
        <v>1567</v>
      </c>
      <c r="CP1374" s="527">
        <v>3505</v>
      </c>
      <c r="CQ1374" s="527">
        <v>28826</v>
      </c>
      <c r="CR1374" s="527">
        <v>46471756</v>
      </c>
      <c r="CS1374" s="527">
        <v>1612</v>
      </c>
      <c r="CT1374" s="527">
        <v>3331</v>
      </c>
      <c r="CU1374" s="527">
        <v>1088</v>
      </c>
      <c r="CV1374" s="527">
        <v>7270886</v>
      </c>
      <c r="CW1374" s="527">
        <v>6683</v>
      </c>
      <c r="CX1374" s="527">
        <v>16222</v>
      </c>
      <c r="CY1374" s="527">
        <v>580</v>
      </c>
      <c r="CZ1374" s="527">
        <v>4372369</v>
      </c>
      <c r="DA1374" s="527">
        <v>7539</v>
      </c>
      <c r="DB1374" s="527">
        <v>16934</v>
      </c>
      <c r="DC1374" s="527">
        <v>872</v>
      </c>
      <c r="DD1374" s="527">
        <v>7254421</v>
      </c>
      <c r="DE1374" s="527">
        <v>8319</v>
      </c>
      <c r="DF1374" s="527">
        <v>21292</v>
      </c>
      <c r="DG1374" s="527">
        <v>131</v>
      </c>
      <c r="DH1374" s="527">
        <v>1260814</v>
      </c>
      <c r="DI1374" s="527">
        <v>9625</v>
      </c>
      <c r="DJ1374" s="527">
        <v>26246</v>
      </c>
      <c r="DK1374" s="527">
        <v>3</v>
      </c>
      <c r="DL1374" s="527">
        <v>1044</v>
      </c>
      <c r="DM1374" s="527">
        <v>348</v>
      </c>
      <c r="DN1374" s="527">
        <v>440</v>
      </c>
      <c r="DO1374" s="527">
        <v>3067</v>
      </c>
      <c r="DP1374" s="527">
        <v>177930</v>
      </c>
      <c r="DQ1374" s="527">
        <v>58</v>
      </c>
      <c r="DR1374" s="527">
        <v>70</v>
      </c>
      <c r="DS1374" s="527">
        <v>52</v>
      </c>
      <c r="DT1374" s="527">
        <v>78865</v>
      </c>
      <c r="DU1374" s="527">
        <v>1517</v>
      </c>
      <c r="DV1374" s="527">
        <v>3732</v>
      </c>
      <c r="DW1374" s="527">
        <v>44</v>
      </c>
      <c r="DX1374" s="527">
        <v>32902</v>
      </c>
      <c r="DY1374" s="527">
        <v>35518884</v>
      </c>
      <c r="DZ1374" s="527">
        <v>1080</v>
      </c>
      <c r="EA1374" s="527">
        <v>1841</v>
      </c>
      <c r="EB1374" s="527">
        <v>16609</v>
      </c>
      <c r="EC1374" s="527">
        <v>3481</v>
      </c>
      <c r="ED1374" s="527">
        <v>483</v>
      </c>
      <c r="EE1374" s="527">
        <v>3094179</v>
      </c>
      <c r="EF1374" s="527">
        <v>2035</v>
      </c>
      <c r="EG1374" s="527">
        <v>130</v>
      </c>
      <c r="EH1374" s="527">
        <v>192</v>
      </c>
      <c r="EI1374" s="527"/>
      <c r="EJ1374" s="528"/>
      <c r="EK1374" s="528"/>
      <c r="EL1374" s="528"/>
      <c r="EM1374" s="528"/>
      <c r="EN1374" s="528"/>
      <c r="EO1374" s="528"/>
      <c r="EP1374" s="528"/>
      <c r="EQ1374" s="528"/>
      <c r="ER1374" s="528"/>
      <c r="ES1374" s="528"/>
      <c r="ET1374" s="528"/>
      <c r="EU1374" s="528"/>
      <c r="EV1374" s="528"/>
      <c r="EW1374" s="528"/>
      <c r="EX1374" s="528"/>
      <c r="EY1374" s="528"/>
      <c r="EZ1374" s="529"/>
      <c r="FA1374" s="446">
        <f t="shared" si="2585"/>
        <v>8</v>
      </c>
      <c r="FB1374" s="417">
        <f t="shared" si="2608"/>
        <v>2024</v>
      </c>
      <c r="FC1374" s="448">
        <f t="shared" si="2609"/>
        <v>45505</v>
      </c>
      <c r="FD1374" s="449">
        <f t="shared" si="2610"/>
        <v>31</v>
      </c>
      <c r="FE1374" s="530"/>
      <c r="FF1374" s="531">
        <f t="shared" si="2598"/>
        <v>0.65075323573095689</v>
      </c>
      <c r="FG1374" s="530"/>
      <c r="FH1374" s="532">
        <f t="shared" si="2586"/>
        <v>2.3607416364369205</v>
      </c>
      <c r="FI1374" s="532">
        <f t="shared" si="2587"/>
        <v>1.5108827085852479</v>
      </c>
      <c r="FJ1374" s="532">
        <f t="shared" si="2588"/>
        <v>2.3410904255319149</v>
      </c>
      <c r="FK1374" s="532">
        <f t="shared" si="2589"/>
        <v>1.511968085106383</v>
      </c>
      <c r="FL1374" s="532">
        <f t="shared" si="2590"/>
        <v>1.4038902310599022</v>
      </c>
      <c r="FM1374" s="532">
        <f t="shared" si="2591"/>
        <v>1.0569286997460199</v>
      </c>
      <c r="FN1374" s="532">
        <f t="shared" si="2592"/>
        <v>1.8794790844514602</v>
      </c>
      <c r="FO1374" s="532">
        <f t="shared" si="2593"/>
        <v>1.046329913180742</v>
      </c>
      <c r="FP1374" s="532">
        <f t="shared" si="2594"/>
        <v>1.8370967741935484</v>
      </c>
      <c r="FQ1374" s="532">
        <f t="shared" si="2595"/>
        <v>1.0435483870967741</v>
      </c>
      <c r="FR1374" s="533"/>
      <c r="FS1374" s="534">
        <f t="shared" si="2615"/>
        <v>73478</v>
      </c>
      <c r="FT1374" s="534">
        <f t="shared" si="2615"/>
        <v>440868</v>
      </c>
      <c r="FU1374" s="534">
        <f t="shared" si="2615"/>
        <v>3379988</v>
      </c>
      <c r="FV1374" s="534">
        <f t="shared" si="2615"/>
        <v>8743882</v>
      </c>
      <c r="FW1374" s="534">
        <f t="shared" si="2615"/>
        <v>4619622</v>
      </c>
      <c r="FX1374" s="534">
        <f t="shared" si="2615"/>
        <v>3230592</v>
      </c>
      <c r="FY1374" s="534">
        <f t="shared" si="2615"/>
        <v>107124948</v>
      </c>
      <c r="FZ1374" s="534">
        <f t="shared" si="2615"/>
        <v>220204600</v>
      </c>
      <c r="GA1374" s="534">
        <f t="shared" si="2615"/>
        <v>11435280</v>
      </c>
      <c r="GB1374" s="534">
        <f t="shared" si="2611"/>
        <v>104227760</v>
      </c>
      <c r="GC1374" s="534">
        <f t="shared" si="2611"/>
        <v>55841240</v>
      </c>
      <c r="GD1374" s="534">
        <f t="shared" si="2613"/>
        <v>66365</v>
      </c>
      <c r="GE1374" s="534">
        <f t="shared" si="2613"/>
        <v>83886</v>
      </c>
      <c r="GF1374" s="534">
        <f t="shared" si="2613"/>
        <v>4477950</v>
      </c>
      <c r="GG1374" s="534">
        <f t="shared" si="2613"/>
        <v>6495580</v>
      </c>
      <c r="GH1374" s="534">
        <f t="shared" si="2613"/>
        <v>4290120</v>
      </c>
      <c r="GI1374" s="534">
        <f t="shared" si="2613"/>
        <v>96019406</v>
      </c>
      <c r="GJ1374" s="534">
        <f t="shared" si="2613"/>
        <v>17649536</v>
      </c>
      <c r="GK1374" s="534">
        <f t="shared" si="2613"/>
        <v>9821720</v>
      </c>
      <c r="GL1374" s="534">
        <f t="shared" si="2613"/>
        <v>18566624</v>
      </c>
      <c r="GM1374" s="534">
        <f t="shared" si="2613"/>
        <v>3438226</v>
      </c>
      <c r="GN1374" s="534">
        <f t="shared" si="2612"/>
        <v>194064</v>
      </c>
      <c r="GO1374" s="534">
        <f t="shared" si="2614"/>
        <v>1320</v>
      </c>
      <c r="GP1374" s="534">
        <f t="shared" si="2614"/>
        <v>214690</v>
      </c>
      <c r="GQ1374" s="534">
        <f t="shared" si="2614"/>
        <v>60572582</v>
      </c>
      <c r="GR1374" s="534"/>
      <c r="GS1374" s="534"/>
      <c r="GT1374" s="534"/>
      <c r="GU1374" s="534"/>
      <c r="GV1374" s="535"/>
    </row>
    <row r="1375" spans="1:204" ht="9.75" customHeight="1" x14ac:dyDescent="0.2">
      <c r="A1375" s="417" t="str">
        <f t="shared" si="2577"/>
        <v>2024-25AUGUSTRYF</v>
      </c>
      <c r="B1375" s="458" t="str">
        <f t="shared" si="2602"/>
        <v>2024-25</v>
      </c>
      <c r="C1375" s="402" t="s">
        <v>636</v>
      </c>
      <c r="D1375" s="458" t="str">
        <f t="shared" si="2605"/>
        <v>Y58</v>
      </c>
      <c r="E1375" s="458" t="str">
        <f t="shared" si="2606"/>
        <v>South West</v>
      </c>
      <c r="F1375" s="478" t="s">
        <v>457</v>
      </c>
      <c r="G1375" s="478" t="s">
        <v>694</v>
      </c>
      <c r="H1375" s="510">
        <v>107831</v>
      </c>
      <c r="I1375" s="510">
        <v>84196</v>
      </c>
      <c r="J1375" s="510">
        <v>410964</v>
      </c>
      <c r="K1375" s="510">
        <v>5</v>
      </c>
      <c r="L1375" s="510">
        <v>3</v>
      </c>
      <c r="M1375" s="510">
        <v>3</v>
      </c>
      <c r="N1375" s="510">
        <v>3</v>
      </c>
      <c r="O1375" s="510">
        <v>90</v>
      </c>
      <c r="P1375" s="510">
        <v>379</v>
      </c>
      <c r="Q1375" s="510">
        <v>0</v>
      </c>
      <c r="R1375" s="510">
        <v>157</v>
      </c>
      <c r="S1375" s="510">
        <v>78245</v>
      </c>
      <c r="T1375" s="510">
        <v>8112</v>
      </c>
      <c r="U1375" s="510">
        <v>4886</v>
      </c>
      <c r="V1375" s="510">
        <v>40285</v>
      </c>
      <c r="W1375" s="510">
        <v>16232</v>
      </c>
      <c r="X1375" s="510">
        <v>314</v>
      </c>
      <c r="Y1375" s="510">
        <v>4666932</v>
      </c>
      <c r="Z1375" s="510">
        <v>575</v>
      </c>
      <c r="AA1375" s="510">
        <v>1092</v>
      </c>
      <c r="AB1375" s="510">
        <v>3077570</v>
      </c>
      <c r="AC1375" s="510">
        <v>630</v>
      </c>
      <c r="AD1375" s="510">
        <v>1244</v>
      </c>
      <c r="AE1375" s="510">
        <v>78471936</v>
      </c>
      <c r="AF1375" s="510">
        <v>1948</v>
      </c>
      <c r="AG1375" s="510">
        <v>4091</v>
      </c>
      <c r="AH1375" s="510">
        <v>80491934</v>
      </c>
      <c r="AI1375" s="510">
        <v>4959</v>
      </c>
      <c r="AJ1375" s="510">
        <v>11640</v>
      </c>
      <c r="AK1375" s="510">
        <v>1634866</v>
      </c>
      <c r="AL1375" s="510">
        <v>5207</v>
      </c>
      <c r="AM1375" s="510">
        <v>11673</v>
      </c>
      <c r="AN1375" s="510">
        <v>791</v>
      </c>
      <c r="AO1375" s="510">
        <v>3254</v>
      </c>
      <c r="AP1375" s="510">
        <v>4010</v>
      </c>
      <c r="AQ1375" s="510">
        <v>12125819</v>
      </c>
      <c r="AR1375" s="510">
        <v>3024</v>
      </c>
      <c r="AS1375" s="510">
        <v>6316</v>
      </c>
      <c r="AT1375" s="510">
        <v>10734</v>
      </c>
      <c r="AU1375" s="510">
        <v>871</v>
      </c>
      <c r="AV1375" s="510">
        <v>5869</v>
      </c>
      <c r="AW1375" s="510">
        <v>6933</v>
      </c>
      <c r="AX1375" s="510">
        <v>435</v>
      </c>
      <c r="AY1375" s="510">
        <v>3559</v>
      </c>
      <c r="AZ1375" s="510">
        <v>0</v>
      </c>
      <c r="BA1375" s="510">
        <v>13750</v>
      </c>
      <c r="BB1375" s="510">
        <v>29797507</v>
      </c>
      <c r="BC1375" s="510">
        <v>2167</v>
      </c>
      <c r="BD1375" s="510">
        <v>4702</v>
      </c>
      <c r="BE1375" s="510">
        <v>722</v>
      </c>
      <c r="BF1375" s="510">
        <v>3977</v>
      </c>
      <c r="BG1375" s="510">
        <v>7943</v>
      </c>
      <c r="BH1375" s="510">
        <v>1108</v>
      </c>
      <c r="BI1375" s="510">
        <v>35482</v>
      </c>
      <c r="BJ1375" s="510">
        <v>3354</v>
      </c>
      <c r="BK1375" s="510">
        <v>28675</v>
      </c>
      <c r="BL1375" s="510">
        <v>67511</v>
      </c>
      <c r="BM1375" s="510">
        <v>16905</v>
      </c>
      <c r="BN1375" s="510">
        <v>12084</v>
      </c>
      <c r="BO1375" s="510">
        <v>10368</v>
      </c>
      <c r="BP1375" s="510">
        <v>7472</v>
      </c>
      <c r="BQ1375" s="510">
        <v>54166</v>
      </c>
      <c r="BR1375" s="510">
        <v>43230</v>
      </c>
      <c r="BS1375" s="510">
        <v>27200</v>
      </c>
      <c r="BT1375" s="510">
        <v>17423</v>
      </c>
      <c r="BU1375" s="510">
        <v>528</v>
      </c>
      <c r="BV1375" s="510">
        <v>333</v>
      </c>
      <c r="BW1375" s="510">
        <v>20</v>
      </c>
      <c r="BX1375" s="510">
        <v>16760</v>
      </c>
      <c r="BY1375" s="510">
        <v>838</v>
      </c>
      <c r="BZ1375" s="510">
        <v>1383</v>
      </c>
      <c r="CA1375" s="510">
        <v>2</v>
      </c>
      <c r="CB1375" s="510">
        <v>1941</v>
      </c>
      <c r="CC1375" s="510">
        <v>971</v>
      </c>
      <c r="CD1375" s="510">
        <v>1170</v>
      </c>
      <c r="CE1375" s="510">
        <v>8090</v>
      </c>
      <c r="CF1375" s="510">
        <v>4648231</v>
      </c>
      <c r="CG1375" s="510">
        <v>575</v>
      </c>
      <c r="CH1375" s="510">
        <v>1088</v>
      </c>
      <c r="CI1375" s="510">
        <v>2380</v>
      </c>
      <c r="CJ1375" s="510">
        <v>4687470</v>
      </c>
      <c r="CK1375" s="510">
        <v>1970</v>
      </c>
      <c r="CL1375" s="510">
        <v>3997</v>
      </c>
      <c r="CM1375" s="510">
        <v>968</v>
      </c>
      <c r="CN1375" s="510">
        <v>1568744</v>
      </c>
      <c r="CO1375" s="510">
        <v>1621</v>
      </c>
      <c r="CP1375" s="510">
        <v>3585</v>
      </c>
      <c r="CQ1375" s="510">
        <v>36937</v>
      </c>
      <c r="CR1375" s="510">
        <v>72215722</v>
      </c>
      <c r="CS1375" s="510">
        <v>1955</v>
      </c>
      <c r="CT1375" s="510">
        <v>4113</v>
      </c>
      <c r="CU1375" s="510">
        <v>1124</v>
      </c>
      <c r="CV1375" s="510">
        <v>5191963</v>
      </c>
      <c r="CW1375" s="510">
        <v>4619</v>
      </c>
      <c r="CX1375" s="510">
        <v>10977</v>
      </c>
      <c r="CY1375" s="510">
        <v>246</v>
      </c>
      <c r="CZ1375" s="510">
        <v>1024220</v>
      </c>
      <c r="DA1375" s="510">
        <v>4163</v>
      </c>
      <c r="DB1375" s="510">
        <v>10246</v>
      </c>
      <c r="DC1375" s="510">
        <v>1135</v>
      </c>
      <c r="DD1375" s="510">
        <v>7308939</v>
      </c>
      <c r="DE1375" s="510">
        <v>6440</v>
      </c>
      <c r="DF1375" s="510">
        <v>15680</v>
      </c>
      <c r="DG1375" s="510">
        <v>64</v>
      </c>
      <c r="DH1375" s="510">
        <v>449755</v>
      </c>
      <c r="DI1375" s="510">
        <v>7027</v>
      </c>
      <c r="DJ1375" s="510">
        <v>20756</v>
      </c>
      <c r="DK1375" s="510">
        <v>546</v>
      </c>
      <c r="DL1375" s="510">
        <v>249453</v>
      </c>
      <c r="DM1375" s="510">
        <v>457</v>
      </c>
      <c r="DN1375" s="510">
        <v>878</v>
      </c>
      <c r="DO1375" s="510">
        <v>4368</v>
      </c>
      <c r="DP1375" s="510">
        <v>178484</v>
      </c>
      <c r="DQ1375" s="510">
        <v>41</v>
      </c>
      <c r="DR1375" s="510">
        <v>69</v>
      </c>
      <c r="DS1375" s="510">
        <v>80</v>
      </c>
      <c r="DT1375" s="510">
        <v>126321</v>
      </c>
      <c r="DU1375" s="510">
        <v>1579</v>
      </c>
      <c r="DV1375" s="510">
        <v>3276</v>
      </c>
      <c r="DW1375" s="510">
        <v>75</v>
      </c>
      <c r="DX1375" s="510">
        <v>38864</v>
      </c>
      <c r="DY1375" s="510">
        <v>93926034</v>
      </c>
      <c r="DZ1375" s="510">
        <v>2417</v>
      </c>
      <c r="EA1375" s="510">
        <v>5035</v>
      </c>
      <c r="EB1375" s="510">
        <v>27842</v>
      </c>
      <c r="EC1375" s="510">
        <v>13534</v>
      </c>
      <c r="ED1375" s="510">
        <v>6299</v>
      </c>
      <c r="EE1375" s="510">
        <v>43988867</v>
      </c>
      <c r="EF1375" s="510">
        <v>527</v>
      </c>
      <c r="EG1375" s="510">
        <v>129</v>
      </c>
      <c r="EH1375" s="510">
        <v>157</v>
      </c>
      <c r="EI1375" s="510"/>
      <c r="EJ1375" s="479"/>
      <c r="EK1375" s="479"/>
      <c r="EL1375" s="479"/>
      <c r="EM1375" s="479"/>
      <c r="EN1375" s="479"/>
      <c r="EO1375" s="479"/>
      <c r="EP1375" s="479"/>
      <c r="EQ1375" s="479"/>
      <c r="ER1375" s="479"/>
      <c r="ES1375" s="479"/>
      <c r="ET1375" s="479"/>
      <c r="EU1375" s="479"/>
      <c r="EV1375" s="479"/>
      <c r="EW1375" s="479"/>
      <c r="EX1375" s="479"/>
      <c r="EY1375" s="479"/>
      <c r="EZ1375" s="476"/>
      <c r="FA1375" s="446">
        <f t="shared" si="2585"/>
        <v>8</v>
      </c>
      <c r="FB1375" s="417">
        <f t="shared" si="2608"/>
        <v>2024</v>
      </c>
      <c r="FC1375" s="448">
        <f t="shared" si="2609"/>
        <v>45505</v>
      </c>
      <c r="FD1375" s="449">
        <f t="shared" si="2610"/>
        <v>31</v>
      </c>
      <c r="FE1375" s="450"/>
      <c r="FF1375" s="451">
        <f t="shared" si="2598"/>
        <v>0.56485193327298588</v>
      </c>
      <c r="FG1375" s="450"/>
      <c r="FH1375" s="452">
        <f t="shared" si="2586"/>
        <v>2.0839497041420119</v>
      </c>
      <c r="FI1375" s="452">
        <f t="shared" si="2587"/>
        <v>1.4896449704142012</v>
      </c>
      <c r="FJ1375" s="452">
        <f t="shared" si="2588"/>
        <v>2.1219811706917726</v>
      </c>
      <c r="FK1375" s="452">
        <f t="shared" si="2589"/>
        <v>1.5292672943102743</v>
      </c>
      <c r="FL1375" s="452">
        <f t="shared" si="2590"/>
        <v>1.3445699391833188</v>
      </c>
      <c r="FM1375" s="452">
        <f t="shared" si="2591"/>
        <v>1.0731041330520044</v>
      </c>
      <c r="FN1375" s="452">
        <f t="shared" si="2592"/>
        <v>1.6757023164120257</v>
      </c>
      <c r="FO1375" s="452">
        <f t="shared" si="2593"/>
        <v>1.0733735830458353</v>
      </c>
      <c r="FP1375" s="452">
        <f t="shared" si="2594"/>
        <v>1.6815286624203822</v>
      </c>
      <c r="FQ1375" s="452">
        <f t="shared" si="2595"/>
        <v>1.0605095541401275</v>
      </c>
      <c r="FR1375" s="453"/>
      <c r="FS1375" s="446">
        <f t="shared" si="2615"/>
        <v>252588</v>
      </c>
      <c r="FT1375" s="446">
        <f t="shared" si="2615"/>
        <v>252588</v>
      </c>
      <c r="FU1375" s="446">
        <f t="shared" si="2615"/>
        <v>252588</v>
      </c>
      <c r="FV1375" s="446">
        <f t="shared" si="2615"/>
        <v>7577640</v>
      </c>
      <c r="FW1375" s="446">
        <f t="shared" si="2615"/>
        <v>8858304</v>
      </c>
      <c r="FX1375" s="446">
        <f t="shared" si="2615"/>
        <v>6078184</v>
      </c>
      <c r="FY1375" s="446">
        <f t="shared" si="2615"/>
        <v>164805935</v>
      </c>
      <c r="FZ1375" s="446">
        <f t="shared" si="2615"/>
        <v>188940480</v>
      </c>
      <c r="GA1375" s="446">
        <f t="shared" si="2615"/>
        <v>3665322</v>
      </c>
      <c r="GB1375" s="446">
        <f t="shared" si="2611"/>
        <v>64652500</v>
      </c>
      <c r="GC1375" s="446">
        <f t="shared" si="2611"/>
        <v>25327160</v>
      </c>
      <c r="GD1375" s="446">
        <f t="shared" si="2613"/>
        <v>27660</v>
      </c>
      <c r="GE1375" s="446">
        <f t="shared" si="2613"/>
        <v>2340</v>
      </c>
      <c r="GF1375" s="446">
        <f t="shared" si="2613"/>
        <v>8801920</v>
      </c>
      <c r="GG1375" s="446">
        <f t="shared" si="2613"/>
        <v>9512860</v>
      </c>
      <c r="GH1375" s="446">
        <f t="shared" si="2613"/>
        <v>3470280</v>
      </c>
      <c r="GI1375" s="446">
        <f t="shared" si="2613"/>
        <v>151921881</v>
      </c>
      <c r="GJ1375" s="446">
        <f t="shared" si="2613"/>
        <v>12338148</v>
      </c>
      <c r="GK1375" s="446">
        <f t="shared" si="2613"/>
        <v>2520516</v>
      </c>
      <c r="GL1375" s="446">
        <f t="shared" si="2613"/>
        <v>17796800</v>
      </c>
      <c r="GM1375" s="446">
        <f t="shared" si="2613"/>
        <v>1328384</v>
      </c>
      <c r="GN1375" s="446">
        <f t="shared" si="2612"/>
        <v>262080</v>
      </c>
      <c r="GO1375" s="446">
        <f t="shared" si="2614"/>
        <v>479388</v>
      </c>
      <c r="GP1375" s="446">
        <f t="shared" si="2614"/>
        <v>301392</v>
      </c>
      <c r="GQ1375" s="446">
        <f t="shared" si="2614"/>
        <v>195680240</v>
      </c>
      <c r="GR1375" s="446"/>
      <c r="GS1375" s="446"/>
      <c r="GT1375" s="446"/>
      <c r="GU1375" s="446"/>
      <c r="GV1375" s="416"/>
    </row>
    <row r="1376" spans="1:204" ht="9.75" customHeight="1" x14ac:dyDescent="0.2">
      <c r="A1376" s="417" t="str">
        <f t="shared" si="2577"/>
        <v>2024-25AUGUSTRYA</v>
      </c>
      <c r="B1376" s="458" t="str">
        <f t="shared" si="2602"/>
        <v>2024-25</v>
      </c>
      <c r="C1376" s="402" t="s">
        <v>636</v>
      </c>
      <c r="D1376" s="458" t="str">
        <f t="shared" si="2605"/>
        <v>Y60</v>
      </c>
      <c r="E1376" s="458" t="str">
        <f t="shared" si="2606"/>
        <v>Midlands</v>
      </c>
      <c r="F1376" s="478" t="s">
        <v>452</v>
      </c>
      <c r="G1376" s="478" t="s">
        <v>697</v>
      </c>
      <c r="H1376" s="510">
        <v>116698</v>
      </c>
      <c r="I1376" s="510">
        <v>85058</v>
      </c>
      <c r="J1376" s="510">
        <v>23000</v>
      </c>
      <c r="K1376" s="510">
        <v>0</v>
      </c>
      <c r="L1376" s="510">
        <v>0</v>
      </c>
      <c r="M1376" s="510">
        <v>0</v>
      </c>
      <c r="N1376" s="510">
        <v>0</v>
      </c>
      <c r="O1376" s="510">
        <v>8</v>
      </c>
      <c r="P1376" s="510">
        <v>363</v>
      </c>
      <c r="Q1376" s="510">
        <v>0</v>
      </c>
      <c r="R1376" s="510">
        <v>16</v>
      </c>
      <c r="S1376" s="510">
        <v>86077</v>
      </c>
      <c r="T1376" s="510">
        <v>8745</v>
      </c>
      <c r="U1376" s="510">
        <v>5660</v>
      </c>
      <c r="V1376" s="510">
        <v>38445</v>
      </c>
      <c r="W1376" s="510">
        <v>14455</v>
      </c>
      <c r="X1376" s="510">
        <v>300</v>
      </c>
      <c r="Y1376" s="510">
        <v>4164670</v>
      </c>
      <c r="Z1376" s="510">
        <v>476</v>
      </c>
      <c r="AA1376" s="510">
        <v>849</v>
      </c>
      <c r="AB1376" s="510">
        <v>2749294</v>
      </c>
      <c r="AC1376" s="510">
        <v>486</v>
      </c>
      <c r="AD1376" s="510">
        <v>875</v>
      </c>
      <c r="AE1376" s="510">
        <v>42903180</v>
      </c>
      <c r="AF1376" s="510">
        <v>1116</v>
      </c>
      <c r="AG1376" s="510">
        <v>2262</v>
      </c>
      <c r="AH1376" s="510">
        <v>60651636</v>
      </c>
      <c r="AI1376" s="510">
        <v>4196</v>
      </c>
      <c r="AJ1376" s="510">
        <v>10045</v>
      </c>
      <c r="AK1376" s="510">
        <v>1338778</v>
      </c>
      <c r="AL1376" s="510">
        <v>4463</v>
      </c>
      <c r="AM1376" s="510">
        <v>11264</v>
      </c>
      <c r="AN1376" s="510">
        <v>0</v>
      </c>
      <c r="AO1376" s="510">
        <v>5348</v>
      </c>
      <c r="AP1376" s="510">
        <v>3267</v>
      </c>
      <c r="AQ1376" s="510">
        <v>5757325</v>
      </c>
      <c r="AR1376" s="510">
        <v>1762</v>
      </c>
      <c r="AS1376" s="510">
        <v>3666</v>
      </c>
      <c r="AT1376" s="510">
        <v>16698</v>
      </c>
      <c r="AU1376" s="510">
        <v>1985</v>
      </c>
      <c r="AV1376" s="510">
        <v>10437</v>
      </c>
      <c r="AW1376" s="510">
        <v>14232</v>
      </c>
      <c r="AX1376" s="510">
        <v>452</v>
      </c>
      <c r="AY1376" s="510">
        <v>3824</v>
      </c>
      <c r="AZ1376" s="510">
        <v>1098</v>
      </c>
      <c r="BA1376" s="510">
        <v>26578</v>
      </c>
      <c r="BB1376" s="510">
        <v>56013097</v>
      </c>
      <c r="BC1376" s="510">
        <v>2107</v>
      </c>
      <c r="BD1376" s="510">
        <v>6656</v>
      </c>
      <c r="BE1376" s="510">
        <v>1955</v>
      </c>
      <c r="BF1376" s="510">
        <v>10333</v>
      </c>
      <c r="BG1376" s="510">
        <v>12525</v>
      </c>
      <c r="BH1376" s="510">
        <v>1765</v>
      </c>
      <c r="BI1376" s="510">
        <v>41376</v>
      </c>
      <c r="BJ1376" s="510">
        <v>5383</v>
      </c>
      <c r="BK1376" s="510">
        <v>22620</v>
      </c>
      <c r="BL1376" s="510">
        <v>69379</v>
      </c>
      <c r="BM1376" s="510">
        <v>16041</v>
      </c>
      <c r="BN1376" s="510">
        <v>11500</v>
      </c>
      <c r="BO1376" s="510">
        <v>10256</v>
      </c>
      <c r="BP1376" s="510">
        <v>7418</v>
      </c>
      <c r="BQ1376" s="510">
        <v>51622</v>
      </c>
      <c r="BR1376" s="510">
        <v>39924</v>
      </c>
      <c r="BS1376" s="510">
        <v>27246</v>
      </c>
      <c r="BT1376" s="510">
        <v>14870</v>
      </c>
      <c r="BU1376" s="510">
        <v>771</v>
      </c>
      <c r="BV1376" s="510">
        <v>315</v>
      </c>
      <c r="BW1376" s="510">
        <v>125</v>
      </c>
      <c r="BX1376" s="510">
        <v>69690</v>
      </c>
      <c r="BY1376" s="510">
        <v>558</v>
      </c>
      <c r="BZ1376" s="510">
        <v>1026</v>
      </c>
      <c r="CA1376" s="510">
        <v>102</v>
      </c>
      <c r="CB1376" s="510">
        <v>40331</v>
      </c>
      <c r="CC1376" s="510">
        <v>395</v>
      </c>
      <c r="CD1376" s="510">
        <v>843</v>
      </c>
      <c r="CE1376" s="510">
        <v>8518</v>
      </c>
      <c r="CF1376" s="510">
        <v>4054649</v>
      </c>
      <c r="CG1376" s="510">
        <v>476</v>
      </c>
      <c r="CH1376" s="510">
        <v>847</v>
      </c>
      <c r="CI1376" s="510">
        <v>4884</v>
      </c>
      <c r="CJ1376" s="510">
        <v>4878127</v>
      </c>
      <c r="CK1376" s="510">
        <v>999</v>
      </c>
      <c r="CL1376" s="510">
        <v>1885</v>
      </c>
      <c r="CM1376" s="510">
        <v>1139</v>
      </c>
      <c r="CN1376" s="510">
        <v>980889</v>
      </c>
      <c r="CO1376" s="510">
        <v>861</v>
      </c>
      <c r="CP1376" s="510">
        <v>1844</v>
      </c>
      <c r="CQ1376" s="510">
        <v>32422</v>
      </c>
      <c r="CR1376" s="510">
        <v>37044164</v>
      </c>
      <c r="CS1376" s="510">
        <v>1143</v>
      </c>
      <c r="CT1376" s="510">
        <v>2328</v>
      </c>
      <c r="CU1376" s="510">
        <v>1655</v>
      </c>
      <c r="CV1376" s="510">
        <v>7683858</v>
      </c>
      <c r="CW1376" s="510">
        <v>4643</v>
      </c>
      <c r="CX1376" s="510">
        <v>10978</v>
      </c>
      <c r="CY1376" s="510">
        <v>329</v>
      </c>
      <c r="CZ1376" s="510">
        <v>1084641</v>
      </c>
      <c r="DA1376" s="510">
        <v>3297</v>
      </c>
      <c r="DB1376" s="510">
        <v>9262</v>
      </c>
      <c r="DC1376" s="510">
        <v>1426</v>
      </c>
      <c r="DD1376" s="510">
        <v>11147888</v>
      </c>
      <c r="DE1376" s="510">
        <v>7818</v>
      </c>
      <c r="DF1376" s="510">
        <v>20445</v>
      </c>
      <c r="DG1376" s="510">
        <v>210</v>
      </c>
      <c r="DH1376" s="510">
        <v>1483965</v>
      </c>
      <c r="DI1376" s="510">
        <v>7067</v>
      </c>
      <c r="DJ1376" s="510">
        <v>20934</v>
      </c>
      <c r="DK1376" s="510">
        <v>349</v>
      </c>
      <c r="DL1376" s="510">
        <v>117204</v>
      </c>
      <c r="DM1376" s="510">
        <v>336</v>
      </c>
      <c r="DN1376" s="510">
        <v>578</v>
      </c>
      <c r="DO1376" s="510">
        <v>5493</v>
      </c>
      <c r="DP1376" s="510">
        <v>131951</v>
      </c>
      <c r="DQ1376" s="510">
        <v>24</v>
      </c>
      <c r="DR1376" s="510">
        <v>39</v>
      </c>
      <c r="DS1376" s="510">
        <v>141</v>
      </c>
      <c r="DT1376" s="510">
        <v>129015</v>
      </c>
      <c r="DU1376" s="510">
        <v>915</v>
      </c>
      <c r="DV1376" s="510">
        <v>1992</v>
      </c>
      <c r="DW1376" s="510">
        <v>129</v>
      </c>
      <c r="DX1376" s="510">
        <v>45929</v>
      </c>
      <c r="DY1376" s="510">
        <v>97467895</v>
      </c>
      <c r="DZ1376" s="510">
        <v>2122</v>
      </c>
      <c r="EA1376" s="510">
        <v>4691</v>
      </c>
      <c r="EB1376" s="510">
        <v>31221</v>
      </c>
      <c r="EC1376" s="510">
        <v>13213</v>
      </c>
      <c r="ED1376" s="510">
        <v>5973</v>
      </c>
      <c r="EE1376" s="510">
        <v>41412467</v>
      </c>
      <c r="EF1376" s="510">
        <v>908</v>
      </c>
      <c r="EG1376" s="510">
        <v>163</v>
      </c>
      <c r="EH1376" s="510">
        <v>18</v>
      </c>
      <c r="EI1376" s="510"/>
      <c r="EJ1376" s="479"/>
      <c r="EK1376" s="479"/>
      <c r="EL1376" s="479"/>
      <c r="EM1376" s="479"/>
      <c r="EN1376" s="479"/>
      <c r="EO1376" s="479"/>
      <c r="EP1376" s="479"/>
      <c r="EQ1376" s="479"/>
      <c r="ER1376" s="479"/>
      <c r="ES1376" s="479"/>
      <c r="ET1376" s="479"/>
      <c r="EU1376" s="479"/>
      <c r="EV1376" s="479"/>
      <c r="EW1376" s="479"/>
      <c r="EX1376" s="479"/>
      <c r="EY1376" s="479"/>
      <c r="EZ1376" s="476"/>
      <c r="FA1376" s="446">
        <f t="shared" si="2585"/>
        <v>8</v>
      </c>
      <c r="FB1376" s="417">
        <f t="shared" si="2608"/>
        <v>2024</v>
      </c>
      <c r="FC1376" s="448">
        <f t="shared" si="2609"/>
        <v>45505</v>
      </c>
      <c r="FD1376" s="449">
        <f t="shared" si="2610"/>
        <v>31</v>
      </c>
      <c r="FE1376" s="450"/>
      <c r="FF1376" s="451">
        <f t="shared" si="2598"/>
        <v>0.65533285612025771</v>
      </c>
      <c r="FG1376" s="450"/>
      <c r="FH1376" s="452">
        <f t="shared" si="2586"/>
        <v>1.8343053173241852</v>
      </c>
      <c r="FI1376" s="452">
        <f t="shared" si="2587"/>
        <v>1.3150371640937679</v>
      </c>
      <c r="FJ1376" s="452">
        <f t="shared" si="2588"/>
        <v>1.8120141342756184</v>
      </c>
      <c r="FK1376" s="452">
        <f t="shared" si="2589"/>
        <v>1.3106007067137808</v>
      </c>
      <c r="FL1376" s="452">
        <f t="shared" si="2590"/>
        <v>1.3427493822343608</v>
      </c>
      <c r="FM1376" s="452">
        <f t="shared" si="2591"/>
        <v>1.0384705423332032</v>
      </c>
      <c r="FN1376" s="452">
        <f t="shared" si="2592"/>
        <v>1.8848841231407818</v>
      </c>
      <c r="FO1376" s="452">
        <f t="shared" si="2593"/>
        <v>1.0287097890003458</v>
      </c>
      <c r="FP1376" s="452">
        <f t="shared" si="2594"/>
        <v>2.57</v>
      </c>
      <c r="FQ1376" s="452">
        <f t="shared" si="2595"/>
        <v>1.05</v>
      </c>
      <c r="FR1376" s="453"/>
      <c r="FS1376" s="446">
        <f t="shared" si="2615"/>
        <v>0</v>
      </c>
      <c r="FT1376" s="446">
        <f t="shared" si="2615"/>
        <v>0</v>
      </c>
      <c r="FU1376" s="446">
        <f t="shared" si="2615"/>
        <v>0</v>
      </c>
      <c r="FV1376" s="446">
        <f t="shared" si="2615"/>
        <v>680464</v>
      </c>
      <c r="FW1376" s="446">
        <f t="shared" si="2615"/>
        <v>7424505</v>
      </c>
      <c r="FX1376" s="446">
        <f t="shared" si="2615"/>
        <v>4952500</v>
      </c>
      <c r="FY1376" s="446">
        <f t="shared" si="2615"/>
        <v>86962590</v>
      </c>
      <c r="FZ1376" s="446">
        <f t="shared" si="2615"/>
        <v>145200475</v>
      </c>
      <c r="GA1376" s="446">
        <f t="shared" si="2615"/>
        <v>3379200</v>
      </c>
      <c r="GB1376" s="446">
        <f t="shared" si="2611"/>
        <v>176903168</v>
      </c>
      <c r="GC1376" s="446">
        <f t="shared" si="2611"/>
        <v>11976822</v>
      </c>
      <c r="GD1376" s="446">
        <f t="shared" si="2613"/>
        <v>128250</v>
      </c>
      <c r="GE1376" s="446">
        <f t="shared" si="2613"/>
        <v>85986</v>
      </c>
      <c r="GF1376" s="446">
        <f t="shared" si="2613"/>
        <v>7214746</v>
      </c>
      <c r="GG1376" s="446">
        <f t="shared" si="2613"/>
        <v>9206340</v>
      </c>
      <c r="GH1376" s="446">
        <f t="shared" si="2613"/>
        <v>2100316</v>
      </c>
      <c r="GI1376" s="446">
        <f t="shared" si="2613"/>
        <v>75478416</v>
      </c>
      <c r="GJ1376" s="446">
        <f t="shared" si="2613"/>
        <v>18168590</v>
      </c>
      <c r="GK1376" s="446">
        <f t="shared" si="2613"/>
        <v>3047198</v>
      </c>
      <c r="GL1376" s="446">
        <f t="shared" si="2613"/>
        <v>29154570</v>
      </c>
      <c r="GM1376" s="446">
        <f t="shared" si="2613"/>
        <v>4396140</v>
      </c>
      <c r="GN1376" s="446">
        <f t="shared" si="2612"/>
        <v>280872</v>
      </c>
      <c r="GO1376" s="446">
        <f t="shared" si="2614"/>
        <v>201722</v>
      </c>
      <c r="GP1376" s="446">
        <f t="shared" si="2614"/>
        <v>214227</v>
      </c>
      <c r="GQ1376" s="446">
        <f t="shared" si="2614"/>
        <v>215452939</v>
      </c>
      <c r="GR1376" s="446"/>
      <c r="GS1376" s="446"/>
      <c r="GT1376" s="446"/>
      <c r="GU1376" s="446"/>
      <c r="GV1376" s="416"/>
    </row>
    <row r="1377" spans="1:204" ht="9.75" customHeight="1" x14ac:dyDescent="0.2">
      <c r="A1377" s="485" t="str">
        <f t="shared" si="2577"/>
        <v>2024-25AUGUSTRX8</v>
      </c>
      <c r="B1377" s="503" t="str">
        <f t="shared" si="2602"/>
        <v>2024-25</v>
      </c>
      <c r="C1377" s="436" t="s">
        <v>636</v>
      </c>
      <c r="D1377" s="503" t="str">
        <f t="shared" si="2605"/>
        <v>Y63</v>
      </c>
      <c r="E1377" s="503" t="str">
        <f t="shared" si="2606"/>
        <v>North East and Yorkshire</v>
      </c>
      <c r="F1377" s="504" t="s">
        <v>450</v>
      </c>
      <c r="G1377" s="504" t="s">
        <v>696</v>
      </c>
      <c r="H1377" s="522">
        <v>100124</v>
      </c>
      <c r="I1377" s="522">
        <v>63388</v>
      </c>
      <c r="J1377" s="522">
        <v>262716</v>
      </c>
      <c r="K1377" s="522">
        <v>4</v>
      </c>
      <c r="L1377" s="522">
        <v>0</v>
      </c>
      <c r="M1377" s="522">
        <v>0</v>
      </c>
      <c r="N1377" s="522">
        <v>27</v>
      </c>
      <c r="O1377" s="522">
        <v>105</v>
      </c>
      <c r="P1377" s="522">
        <v>465</v>
      </c>
      <c r="Q1377" s="522">
        <v>91</v>
      </c>
      <c r="R1377" s="522">
        <v>327</v>
      </c>
      <c r="S1377" s="522">
        <v>72840</v>
      </c>
      <c r="T1377" s="522">
        <v>9376</v>
      </c>
      <c r="U1377" s="522">
        <v>6709</v>
      </c>
      <c r="V1377" s="522">
        <v>36628</v>
      </c>
      <c r="W1377" s="522">
        <v>10353</v>
      </c>
      <c r="X1377" s="522">
        <v>153</v>
      </c>
      <c r="Y1377" s="522">
        <v>4349274</v>
      </c>
      <c r="Z1377" s="522">
        <v>464</v>
      </c>
      <c r="AA1377" s="522">
        <v>810</v>
      </c>
      <c r="AB1377" s="522">
        <v>3451092</v>
      </c>
      <c r="AC1377" s="522">
        <v>514</v>
      </c>
      <c r="AD1377" s="522">
        <v>918</v>
      </c>
      <c r="AE1377" s="522">
        <v>57545659</v>
      </c>
      <c r="AF1377" s="522">
        <v>1571</v>
      </c>
      <c r="AG1377" s="522">
        <v>3482</v>
      </c>
      <c r="AH1377" s="522">
        <v>47441473</v>
      </c>
      <c r="AI1377" s="522">
        <v>4582</v>
      </c>
      <c r="AJ1377" s="522">
        <v>10585</v>
      </c>
      <c r="AK1377" s="522">
        <v>685251</v>
      </c>
      <c r="AL1377" s="522">
        <v>4479</v>
      </c>
      <c r="AM1377" s="522">
        <v>12149</v>
      </c>
      <c r="AN1377" s="522">
        <v>596</v>
      </c>
      <c r="AO1377" s="522">
        <v>1623</v>
      </c>
      <c r="AP1377" s="522">
        <v>1179</v>
      </c>
      <c r="AQ1377" s="522">
        <v>2883304</v>
      </c>
      <c r="AR1377" s="522">
        <v>2446</v>
      </c>
      <c r="AS1377" s="522">
        <v>5095</v>
      </c>
      <c r="AT1377" s="522">
        <v>11070</v>
      </c>
      <c r="AU1377" s="522">
        <v>1450</v>
      </c>
      <c r="AV1377" s="522">
        <v>1694</v>
      </c>
      <c r="AW1377" s="522">
        <v>6908</v>
      </c>
      <c r="AX1377" s="522">
        <v>1249</v>
      </c>
      <c r="AY1377" s="522">
        <v>6677</v>
      </c>
      <c r="AZ1377" s="522">
        <v>705</v>
      </c>
      <c r="BA1377" s="522">
        <v>8102</v>
      </c>
      <c r="BB1377" s="522">
        <v>12622673</v>
      </c>
      <c r="BC1377" s="522">
        <v>1558</v>
      </c>
      <c r="BD1377" s="522">
        <v>3296</v>
      </c>
      <c r="BE1377" s="522">
        <v>1195</v>
      </c>
      <c r="BF1377" s="522">
        <v>1605</v>
      </c>
      <c r="BG1377" s="522">
        <v>3495</v>
      </c>
      <c r="BH1377" s="522">
        <v>1807</v>
      </c>
      <c r="BI1377" s="522">
        <v>38500</v>
      </c>
      <c r="BJ1377" s="522">
        <v>4768</v>
      </c>
      <c r="BK1377" s="522">
        <v>18502</v>
      </c>
      <c r="BL1377" s="522">
        <v>61770</v>
      </c>
      <c r="BM1377" s="522">
        <v>17093</v>
      </c>
      <c r="BN1377" s="522">
        <v>12552</v>
      </c>
      <c r="BO1377" s="522">
        <v>12031</v>
      </c>
      <c r="BP1377" s="522">
        <v>8901</v>
      </c>
      <c r="BQ1377" s="522">
        <v>48954</v>
      </c>
      <c r="BR1377" s="522">
        <v>38252</v>
      </c>
      <c r="BS1377" s="522">
        <v>16316</v>
      </c>
      <c r="BT1377" s="522">
        <v>10960</v>
      </c>
      <c r="BU1377" s="522">
        <v>287</v>
      </c>
      <c r="BV1377" s="522">
        <v>212</v>
      </c>
      <c r="BW1377" s="522">
        <v>280</v>
      </c>
      <c r="BX1377" s="522">
        <v>142951</v>
      </c>
      <c r="BY1377" s="522">
        <v>511</v>
      </c>
      <c r="BZ1377" s="522">
        <v>902</v>
      </c>
      <c r="CA1377" s="522">
        <v>46</v>
      </c>
      <c r="CB1377" s="522">
        <v>21338</v>
      </c>
      <c r="CC1377" s="522">
        <v>464</v>
      </c>
      <c r="CD1377" s="522">
        <v>878</v>
      </c>
      <c r="CE1377" s="522">
        <v>9050</v>
      </c>
      <c r="CF1377" s="522">
        <v>4184985</v>
      </c>
      <c r="CG1377" s="522">
        <v>462</v>
      </c>
      <c r="CH1377" s="522">
        <v>805</v>
      </c>
      <c r="CI1377" s="522">
        <v>4026</v>
      </c>
      <c r="CJ1377" s="522">
        <v>6731568</v>
      </c>
      <c r="CK1377" s="522">
        <v>1672</v>
      </c>
      <c r="CL1377" s="522">
        <v>3605</v>
      </c>
      <c r="CM1377" s="522">
        <v>1016</v>
      </c>
      <c r="CN1377" s="522">
        <v>1506400</v>
      </c>
      <c r="CO1377" s="522">
        <v>1483</v>
      </c>
      <c r="CP1377" s="522">
        <v>3336</v>
      </c>
      <c r="CQ1377" s="522">
        <v>31586</v>
      </c>
      <c r="CR1377" s="522">
        <v>49307691</v>
      </c>
      <c r="CS1377" s="522">
        <v>1561</v>
      </c>
      <c r="CT1377" s="522">
        <v>3474</v>
      </c>
      <c r="CU1377" s="522">
        <v>1591</v>
      </c>
      <c r="CV1377" s="522">
        <v>8866143</v>
      </c>
      <c r="CW1377" s="522">
        <v>5573</v>
      </c>
      <c r="CX1377" s="522">
        <v>12336</v>
      </c>
      <c r="CY1377" s="522">
        <v>929</v>
      </c>
      <c r="CZ1377" s="522">
        <v>5332280</v>
      </c>
      <c r="DA1377" s="522">
        <v>5740</v>
      </c>
      <c r="DB1377" s="522">
        <v>13555</v>
      </c>
      <c r="DC1377" s="522">
        <v>2214</v>
      </c>
      <c r="DD1377" s="522">
        <v>19319964</v>
      </c>
      <c r="DE1377" s="522">
        <v>8726</v>
      </c>
      <c r="DF1377" s="522">
        <v>20110</v>
      </c>
      <c r="DG1377" s="522">
        <v>526</v>
      </c>
      <c r="DH1377" s="522">
        <v>5067389</v>
      </c>
      <c r="DI1377" s="522">
        <v>9634</v>
      </c>
      <c r="DJ1377" s="522">
        <v>23333</v>
      </c>
      <c r="DK1377" s="522">
        <v>195</v>
      </c>
      <c r="DL1377" s="522">
        <v>83515</v>
      </c>
      <c r="DM1377" s="522">
        <v>428</v>
      </c>
      <c r="DN1377" s="522">
        <v>733</v>
      </c>
      <c r="DO1377" s="522">
        <v>5650</v>
      </c>
      <c r="DP1377" s="522">
        <v>245464</v>
      </c>
      <c r="DQ1377" s="522">
        <v>43</v>
      </c>
      <c r="DR1377" s="522">
        <v>73</v>
      </c>
      <c r="DS1377" s="522">
        <v>68</v>
      </c>
      <c r="DT1377" s="522">
        <v>93295</v>
      </c>
      <c r="DU1377" s="522">
        <v>1372</v>
      </c>
      <c r="DV1377" s="522">
        <v>3157</v>
      </c>
      <c r="DW1377" s="522">
        <v>62</v>
      </c>
      <c r="DX1377" s="522">
        <v>42054</v>
      </c>
      <c r="DY1377" s="522">
        <v>63216172</v>
      </c>
      <c r="DZ1377" s="522">
        <v>1503</v>
      </c>
      <c r="EA1377" s="522">
        <v>2948</v>
      </c>
      <c r="EB1377" s="522">
        <v>24621</v>
      </c>
      <c r="EC1377" s="522">
        <v>10052</v>
      </c>
      <c r="ED1377" s="522">
        <v>2840</v>
      </c>
      <c r="EE1377" s="522">
        <v>16004180</v>
      </c>
      <c r="EF1377" s="522">
        <v>1658</v>
      </c>
      <c r="EG1377" s="522">
        <v>152</v>
      </c>
      <c r="EH1377" s="522">
        <v>70</v>
      </c>
      <c r="EI1377" s="522"/>
      <c r="EJ1377" s="483"/>
      <c r="EK1377" s="483"/>
      <c r="EL1377" s="483"/>
      <c r="EM1377" s="483"/>
      <c r="EN1377" s="483"/>
      <c r="EO1377" s="483"/>
      <c r="EP1377" s="483"/>
      <c r="EQ1377" s="483"/>
      <c r="ER1377" s="483"/>
      <c r="ES1377" s="483"/>
      <c r="ET1377" s="483"/>
      <c r="EU1377" s="483"/>
      <c r="EV1377" s="483"/>
      <c r="EW1377" s="483"/>
      <c r="EX1377" s="483"/>
      <c r="EY1377" s="483"/>
      <c r="EZ1377" s="484"/>
      <c r="FA1377" s="468">
        <f t="shared" si="2585"/>
        <v>8</v>
      </c>
      <c r="FB1377" s="485">
        <f t="shared" si="2608"/>
        <v>2024</v>
      </c>
      <c r="FC1377" s="486">
        <f t="shared" si="2609"/>
        <v>45505</v>
      </c>
      <c r="FD1377" s="470">
        <f t="shared" si="2610"/>
        <v>31</v>
      </c>
      <c r="FE1377" s="471"/>
      <c r="FF1377" s="517">
        <f t="shared" si="2598"/>
        <v>0.6340478060823701</v>
      </c>
      <c r="FG1377" s="471"/>
      <c r="FH1377" s="487">
        <f t="shared" si="2586"/>
        <v>1.8230588737201365</v>
      </c>
      <c r="FI1377" s="487">
        <f t="shared" si="2587"/>
        <v>1.3387372013651877</v>
      </c>
      <c r="FJ1377" s="487">
        <f t="shared" si="2588"/>
        <v>1.7932627813385005</v>
      </c>
      <c r="FK1377" s="487">
        <f t="shared" si="2589"/>
        <v>1.3267252943806827</v>
      </c>
      <c r="FL1377" s="487">
        <f t="shared" si="2590"/>
        <v>1.3365185104291799</v>
      </c>
      <c r="FM1377" s="487">
        <f t="shared" si="2591"/>
        <v>1.0443376651741836</v>
      </c>
      <c r="FN1377" s="487">
        <f t="shared" si="2592"/>
        <v>1.5759683183618274</v>
      </c>
      <c r="FO1377" s="487">
        <f t="shared" si="2593"/>
        <v>1.0586303486912005</v>
      </c>
      <c r="FP1377" s="487">
        <f t="shared" si="2594"/>
        <v>1.8758169934640523</v>
      </c>
      <c r="FQ1377" s="487">
        <f t="shared" si="2595"/>
        <v>1.3856209150326797</v>
      </c>
      <c r="FR1377" s="459"/>
      <c r="FS1377" s="468">
        <f t="shared" si="2615"/>
        <v>0</v>
      </c>
      <c r="FT1377" s="468">
        <f t="shared" si="2615"/>
        <v>0</v>
      </c>
      <c r="FU1377" s="468">
        <f t="shared" si="2615"/>
        <v>1711476</v>
      </c>
      <c r="FV1377" s="468">
        <f t="shared" si="2615"/>
        <v>6655740</v>
      </c>
      <c r="FW1377" s="468">
        <f t="shared" si="2615"/>
        <v>7594560</v>
      </c>
      <c r="FX1377" s="468">
        <f t="shared" si="2615"/>
        <v>6158862</v>
      </c>
      <c r="FY1377" s="468">
        <f t="shared" si="2615"/>
        <v>127538696</v>
      </c>
      <c r="FZ1377" s="468">
        <f t="shared" si="2615"/>
        <v>109586505</v>
      </c>
      <c r="GA1377" s="468">
        <f t="shared" si="2615"/>
        <v>1858797</v>
      </c>
      <c r="GB1377" s="468">
        <f t="shared" si="2611"/>
        <v>26704192</v>
      </c>
      <c r="GC1377" s="468">
        <f t="shared" si="2611"/>
        <v>6007005</v>
      </c>
      <c r="GD1377" s="468">
        <f t="shared" si="2613"/>
        <v>252560</v>
      </c>
      <c r="GE1377" s="468">
        <f t="shared" si="2613"/>
        <v>40388</v>
      </c>
      <c r="GF1377" s="468">
        <f t="shared" si="2613"/>
        <v>7285250</v>
      </c>
      <c r="GG1377" s="468">
        <f t="shared" si="2613"/>
        <v>14513730</v>
      </c>
      <c r="GH1377" s="468">
        <f t="shared" si="2613"/>
        <v>3389376</v>
      </c>
      <c r="GI1377" s="468">
        <f t="shared" si="2613"/>
        <v>109729764</v>
      </c>
      <c r="GJ1377" s="468">
        <f t="shared" si="2613"/>
        <v>19626576</v>
      </c>
      <c r="GK1377" s="468">
        <f t="shared" si="2613"/>
        <v>12592595</v>
      </c>
      <c r="GL1377" s="468">
        <f t="shared" si="2613"/>
        <v>44523540</v>
      </c>
      <c r="GM1377" s="468">
        <f t="shared" si="2613"/>
        <v>12273158</v>
      </c>
      <c r="GN1377" s="468">
        <f t="shared" si="2612"/>
        <v>214676</v>
      </c>
      <c r="GO1377" s="468">
        <f t="shared" si="2614"/>
        <v>142935</v>
      </c>
      <c r="GP1377" s="468">
        <f t="shared" si="2614"/>
        <v>412450</v>
      </c>
      <c r="GQ1377" s="468">
        <f t="shared" si="2614"/>
        <v>123975192</v>
      </c>
      <c r="GR1377" s="468"/>
      <c r="GS1377" s="468"/>
      <c r="GT1377" s="468"/>
      <c r="GU1377" s="468"/>
      <c r="GV1377" s="425"/>
    </row>
    <row r="1378" spans="1:204" ht="9.75" customHeight="1" x14ac:dyDescent="0.2">
      <c r="A1378" s="472" t="str">
        <f t="shared" si="2577"/>
        <v>2024-25SEPTEMBERRX9</v>
      </c>
      <c r="B1378" s="488" t="str">
        <f t="shared" si="2602"/>
        <v>2024-25</v>
      </c>
      <c r="C1378" s="400" t="s">
        <v>640</v>
      </c>
      <c r="D1378" s="488" t="str">
        <f t="shared" si="2605"/>
        <v>Y60</v>
      </c>
      <c r="E1378" s="488" t="str">
        <f t="shared" si="2606"/>
        <v>Midlands</v>
      </c>
      <c r="F1378" s="474" t="s">
        <v>451</v>
      </c>
      <c r="G1378" s="474" t="s">
        <v>686</v>
      </c>
      <c r="H1378" s="518">
        <v>98727</v>
      </c>
      <c r="I1378" s="518">
        <v>77293</v>
      </c>
      <c r="J1378" s="518">
        <v>619235</v>
      </c>
      <c r="K1378" s="518">
        <v>8</v>
      </c>
      <c r="L1378" s="518">
        <v>2</v>
      </c>
      <c r="M1378" s="518">
        <v>15</v>
      </c>
      <c r="N1378" s="518">
        <v>46</v>
      </c>
      <c r="O1378" s="518">
        <v>119</v>
      </c>
      <c r="P1378" s="518">
        <v>419</v>
      </c>
      <c r="Q1378" s="518">
        <v>2198</v>
      </c>
      <c r="R1378" s="518">
        <v>594</v>
      </c>
      <c r="S1378" s="518">
        <v>67345</v>
      </c>
      <c r="T1378" s="518">
        <v>6606</v>
      </c>
      <c r="U1378" s="518">
        <v>4255</v>
      </c>
      <c r="V1378" s="518">
        <v>36783</v>
      </c>
      <c r="W1378" s="518">
        <v>8964</v>
      </c>
      <c r="X1378" s="518">
        <v>368</v>
      </c>
      <c r="Y1378" s="518">
        <v>3700670</v>
      </c>
      <c r="Z1378" s="518">
        <v>560</v>
      </c>
      <c r="AA1378" s="518">
        <v>986</v>
      </c>
      <c r="AB1378" s="518">
        <v>3738324</v>
      </c>
      <c r="AC1378" s="518">
        <v>879</v>
      </c>
      <c r="AD1378" s="518">
        <v>1842</v>
      </c>
      <c r="AE1378" s="518">
        <v>90465044</v>
      </c>
      <c r="AF1378" s="518">
        <v>2459</v>
      </c>
      <c r="AG1378" s="518">
        <v>5215</v>
      </c>
      <c r="AH1378" s="518">
        <v>84876143</v>
      </c>
      <c r="AI1378" s="518">
        <v>9469</v>
      </c>
      <c r="AJ1378" s="518">
        <v>22856</v>
      </c>
      <c r="AK1378" s="518">
        <v>3303482</v>
      </c>
      <c r="AL1378" s="518">
        <v>8977</v>
      </c>
      <c r="AM1378" s="518">
        <v>21465</v>
      </c>
      <c r="AN1378" s="518">
        <v>541</v>
      </c>
      <c r="AO1378" s="518">
        <v>4989</v>
      </c>
      <c r="AP1378" s="518">
        <v>2488</v>
      </c>
      <c r="AQ1378" s="518">
        <v>3581595</v>
      </c>
      <c r="AR1378" s="518">
        <v>1440</v>
      </c>
      <c r="AS1378" s="518">
        <v>2521</v>
      </c>
      <c r="AT1378" s="518">
        <v>12228</v>
      </c>
      <c r="AU1378" s="518">
        <v>3097</v>
      </c>
      <c r="AV1378" s="518">
        <v>4208</v>
      </c>
      <c r="AW1378" s="518">
        <v>3026</v>
      </c>
      <c r="AX1378" s="518">
        <v>2677</v>
      </c>
      <c r="AY1378" s="518">
        <v>2246</v>
      </c>
      <c r="AZ1378" s="518">
        <v>2388</v>
      </c>
      <c r="BA1378" s="518">
        <v>13630</v>
      </c>
      <c r="BB1378" s="518">
        <v>24483277</v>
      </c>
      <c r="BC1378" s="518">
        <v>1796</v>
      </c>
      <c r="BD1378" s="518">
        <v>2687</v>
      </c>
      <c r="BE1378" s="518">
        <v>2186</v>
      </c>
      <c r="BF1378" s="518">
        <v>5060</v>
      </c>
      <c r="BG1378" s="518">
        <v>2939</v>
      </c>
      <c r="BH1378" s="518">
        <v>3445</v>
      </c>
      <c r="BI1378" s="518">
        <v>31111</v>
      </c>
      <c r="BJ1378" s="518">
        <v>4805</v>
      </c>
      <c r="BK1378" s="518">
        <v>19201</v>
      </c>
      <c r="BL1378" s="518">
        <v>55117</v>
      </c>
      <c r="BM1378" s="518">
        <v>12947</v>
      </c>
      <c r="BN1378" s="518">
        <v>9888</v>
      </c>
      <c r="BO1378" s="518">
        <v>8295</v>
      </c>
      <c r="BP1378" s="518">
        <v>6504</v>
      </c>
      <c r="BQ1378" s="518">
        <v>48591</v>
      </c>
      <c r="BR1378" s="518">
        <v>39580</v>
      </c>
      <c r="BS1378" s="518">
        <v>14954</v>
      </c>
      <c r="BT1378" s="518">
        <v>9603</v>
      </c>
      <c r="BU1378" s="518">
        <v>516</v>
      </c>
      <c r="BV1378" s="518">
        <v>358</v>
      </c>
      <c r="BW1378" s="518">
        <v>0</v>
      </c>
      <c r="BX1378" s="518">
        <v>0</v>
      </c>
      <c r="BY1378" s="518" t="s">
        <v>152</v>
      </c>
      <c r="BZ1378" s="518" t="s">
        <v>152</v>
      </c>
      <c r="CA1378" s="518">
        <v>12</v>
      </c>
      <c r="CB1378" s="518">
        <v>4905</v>
      </c>
      <c r="CC1378" s="518">
        <v>409</v>
      </c>
      <c r="CD1378" s="518">
        <v>659</v>
      </c>
      <c r="CE1378" s="518">
        <v>6594</v>
      </c>
      <c r="CF1378" s="518">
        <v>3695765</v>
      </c>
      <c r="CG1378" s="518">
        <v>560</v>
      </c>
      <c r="CH1378" s="518">
        <v>986</v>
      </c>
      <c r="CI1378" s="518">
        <v>1477</v>
      </c>
      <c r="CJ1378" s="518">
        <v>3800625</v>
      </c>
      <c r="CK1378" s="518">
        <v>2573</v>
      </c>
      <c r="CL1378" s="518">
        <v>5307</v>
      </c>
      <c r="CM1378" s="518">
        <v>828</v>
      </c>
      <c r="CN1378" s="518">
        <v>1943825</v>
      </c>
      <c r="CO1378" s="518">
        <v>2348</v>
      </c>
      <c r="CP1378" s="518">
        <v>4974</v>
      </c>
      <c r="CQ1378" s="518">
        <v>34478</v>
      </c>
      <c r="CR1378" s="518">
        <v>84720594</v>
      </c>
      <c r="CS1378" s="518">
        <v>2457</v>
      </c>
      <c r="CT1378" s="518">
        <v>5217</v>
      </c>
      <c r="CU1378" s="518">
        <v>4</v>
      </c>
      <c r="CV1378" s="518">
        <v>56599</v>
      </c>
      <c r="CW1378" s="518">
        <v>14150</v>
      </c>
      <c r="CX1378" s="518">
        <v>36228</v>
      </c>
      <c r="CY1378" s="518">
        <v>261</v>
      </c>
      <c r="CZ1378" s="518">
        <v>3062246</v>
      </c>
      <c r="DA1378" s="518">
        <v>11733</v>
      </c>
      <c r="DB1378" s="518">
        <v>31849</v>
      </c>
      <c r="DC1378" s="518">
        <v>1530</v>
      </c>
      <c r="DD1378" s="518">
        <v>13000331</v>
      </c>
      <c r="DE1378" s="518">
        <v>8497</v>
      </c>
      <c r="DF1378" s="518">
        <v>17160</v>
      </c>
      <c r="DG1378" s="518">
        <v>69</v>
      </c>
      <c r="DH1378" s="518">
        <v>599713</v>
      </c>
      <c r="DI1378" s="518">
        <v>8691</v>
      </c>
      <c r="DJ1378" s="518">
        <v>17767</v>
      </c>
      <c r="DK1378" s="518">
        <v>141</v>
      </c>
      <c r="DL1378" s="518">
        <v>44435</v>
      </c>
      <c r="DM1378" s="518">
        <v>315</v>
      </c>
      <c r="DN1378" s="518">
        <v>526</v>
      </c>
      <c r="DO1378" s="518">
        <v>3637</v>
      </c>
      <c r="DP1378" s="518">
        <v>77795</v>
      </c>
      <c r="DQ1378" s="518">
        <v>21</v>
      </c>
      <c r="DR1378" s="518">
        <v>36</v>
      </c>
      <c r="DS1378" s="518">
        <v>65</v>
      </c>
      <c r="DT1378" s="518">
        <v>145203</v>
      </c>
      <c r="DU1378" s="518">
        <v>2234</v>
      </c>
      <c r="DV1378" s="518">
        <v>4796</v>
      </c>
      <c r="DW1378" s="518">
        <v>53</v>
      </c>
      <c r="DX1378" s="518">
        <v>37366</v>
      </c>
      <c r="DY1378" s="518">
        <v>85362965</v>
      </c>
      <c r="DZ1378" s="518">
        <v>2285</v>
      </c>
      <c r="EA1378" s="518">
        <v>4877</v>
      </c>
      <c r="EB1378" s="518">
        <v>27598</v>
      </c>
      <c r="EC1378" s="518">
        <v>13619</v>
      </c>
      <c r="ED1378" s="518">
        <v>5518</v>
      </c>
      <c r="EE1378" s="518">
        <v>36590034</v>
      </c>
      <c r="EF1378" s="518">
        <v>0</v>
      </c>
      <c r="EG1378" s="518">
        <v>281</v>
      </c>
      <c r="EH1378" s="518">
        <v>40</v>
      </c>
      <c r="EI1378" s="518"/>
      <c r="EJ1378" s="475"/>
      <c r="EK1378" s="475"/>
      <c r="EL1378" s="475"/>
      <c r="EM1378" s="475"/>
      <c r="EN1378" s="475"/>
      <c r="EO1378" s="475"/>
      <c r="EP1378" s="475"/>
      <c r="EQ1378" s="475"/>
      <c r="ER1378" s="475"/>
      <c r="ES1378" s="475"/>
      <c r="ET1378" s="475"/>
      <c r="EU1378" s="475"/>
      <c r="EV1378" s="475"/>
      <c r="EW1378" s="475"/>
      <c r="EX1378" s="475"/>
      <c r="EY1378" s="475"/>
      <c r="EZ1378" s="476"/>
      <c r="FA1378" s="446">
        <f t="shared" si="2585"/>
        <v>9</v>
      </c>
      <c r="FB1378" s="417">
        <f t="shared" si="2608"/>
        <v>2024</v>
      </c>
      <c r="FC1378" s="448">
        <f t="shared" si="2609"/>
        <v>45536</v>
      </c>
      <c r="FD1378" s="449">
        <f t="shared" si="2610"/>
        <v>30</v>
      </c>
      <c r="FE1378" s="450"/>
      <c r="FF1378" s="451">
        <f t="shared" si="2598"/>
        <v>0.58784548246322932</v>
      </c>
      <c r="FG1378" s="450"/>
      <c r="FH1378" s="452">
        <f t="shared" si="2586"/>
        <v>1.9598849530729641</v>
      </c>
      <c r="FI1378" s="452">
        <f t="shared" si="2587"/>
        <v>1.4968210717529518</v>
      </c>
      <c r="FJ1378" s="452">
        <f t="shared" si="2588"/>
        <v>1.9494712103407756</v>
      </c>
      <c r="FK1378" s="452">
        <f t="shared" si="2589"/>
        <v>1.5285546415981199</v>
      </c>
      <c r="FL1378" s="452">
        <f t="shared" si="2590"/>
        <v>1.3210178615121115</v>
      </c>
      <c r="FM1378" s="452">
        <f t="shared" si="2591"/>
        <v>1.0760405622162412</v>
      </c>
      <c r="FN1378" s="452">
        <f t="shared" si="2592"/>
        <v>1.6682284694332887</v>
      </c>
      <c r="FO1378" s="452">
        <f t="shared" si="2593"/>
        <v>1.071285140562249</v>
      </c>
      <c r="FP1378" s="452">
        <f t="shared" si="2594"/>
        <v>1.4021739130434783</v>
      </c>
      <c r="FQ1378" s="452">
        <f t="shared" si="2595"/>
        <v>0.97282608695652173</v>
      </c>
      <c r="FR1378" s="453"/>
      <c r="FS1378" s="446">
        <f t="shared" si="2615"/>
        <v>154586</v>
      </c>
      <c r="FT1378" s="446">
        <f t="shared" si="2615"/>
        <v>1159395</v>
      </c>
      <c r="FU1378" s="446">
        <f t="shared" si="2615"/>
        <v>3555478</v>
      </c>
      <c r="FV1378" s="446">
        <f t="shared" si="2615"/>
        <v>9197867</v>
      </c>
      <c r="FW1378" s="446">
        <f t="shared" si="2615"/>
        <v>6513516</v>
      </c>
      <c r="FX1378" s="446">
        <f t="shared" si="2615"/>
        <v>7837710</v>
      </c>
      <c r="FY1378" s="446">
        <f t="shared" si="2615"/>
        <v>191823345</v>
      </c>
      <c r="FZ1378" s="446">
        <f t="shared" si="2615"/>
        <v>204881184</v>
      </c>
      <c r="GA1378" s="446">
        <f t="shared" si="2615"/>
        <v>7899120</v>
      </c>
      <c r="GB1378" s="446">
        <f t="shared" si="2611"/>
        <v>36623810</v>
      </c>
      <c r="GC1378" s="446">
        <f t="shared" si="2611"/>
        <v>6272248</v>
      </c>
      <c r="GD1378" s="446" t="str">
        <f t="shared" si="2613"/>
        <v>-</v>
      </c>
      <c r="GE1378" s="446">
        <f t="shared" si="2613"/>
        <v>7908</v>
      </c>
      <c r="GF1378" s="446">
        <f t="shared" si="2613"/>
        <v>6501684</v>
      </c>
      <c r="GG1378" s="446">
        <f t="shared" si="2613"/>
        <v>7838439</v>
      </c>
      <c r="GH1378" s="446">
        <f t="shared" si="2613"/>
        <v>4118472</v>
      </c>
      <c r="GI1378" s="446">
        <f t="shared" si="2613"/>
        <v>179871726</v>
      </c>
      <c r="GJ1378" s="446">
        <f t="shared" si="2613"/>
        <v>144912</v>
      </c>
      <c r="GK1378" s="446">
        <f t="shared" si="2613"/>
        <v>8312589</v>
      </c>
      <c r="GL1378" s="446">
        <f t="shared" si="2613"/>
        <v>26254800</v>
      </c>
      <c r="GM1378" s="446">
        <f t="shared" si="2613"/>
        <v>1225923</v>
      </c>
      <c r="GN1378" s="446">
        <f t="shared" si="2612"/>
        <v>311740</v>
      </c>
      <c r="GO1378" s="446">
        <f t="shared" si="2614"/>
        <v>74166</v>
      </c>
      <c r="GP1378" s="446">
        <f t="shared" si="2614"/>
        <v>130932</v>
      </c>
      <c r="GQ1378" s="446">
        <f t="shared" si="2614"/>
        <v>182233982</v>
      </c>
      <c r="GR1378" s="446"/>
      <c r="GS1378" s="446"/>
      <c r="GT1378" s="446"/>
      <c r="GU1378" s="446"/>
      <c r="GV1378" s="416"/>
    </row>
    <row r="1379" spans="1:204" ht="9.75" customHeight="1" x14ac:dyDescent="0.2">
      <c r="A1379" s="417" t="str">
        <f t="shared" si="2577"/>
        <v>2024-25SEPTEMBERRYC</v>
      </c>
      <c r="B1379" s="458" t="str">
        <f t="shared" si="2602"/>
        <v>2024-25</v>
      </c>
      <c r="C1379" s="402" t="s">
        <v>640</v>
      </c>
      <c r="D1379" s="458" t="str">
        <f t="shared" si="2605"/>
        <v>Y61</v>
      </c>
      <c r="E1379" s="458" t="str">
        <f t="shared" si="2606"/>
        <v>East of England</v>
      </c>
      <c r="F1379" s="478" t="s">
        <v>453</v>
      </c>
      <c r="G1379" s="478" t="s">
        <v>687</v>
      </c>
      <c r="H1379" s="510">
        <v>117931</v>
      </c>
      <c r="I1379" s="510">
        <v>87097</v>
      </c>
      <c r="J1379" s="510">
        <v>1739420</v>
      </c>
      <c r="K1379" s="510">
        <v>20</v>
      </c>
      <c r="L1379" s="510">
        <v>0</v>
      </c>
      <c r="M1379" s="510">
        <v>81</v>
      </c>
      <c r="N1379" s="510">
        <v>117</v>
      </c>
      <c r="O1379" s="510">
        <v>179</v>
      </c>
      <c r="P1379" s="510">
        <v>573</v>
      </c>
      <c r="Q1379" s="510">
        <v>4</v>
      </c>
      <c r="R1379" s="510">
        <v>3316</v>
      </c>
      <c r="S1379" s="510">
        <v>73392</v>
      </c>
      <c r="T1379" s="510">
        <v>7884</v>
      </c>
      <c r="U1379" s="510">
        <v>4981</v>
      </c>
      <c r="V1379" s="510">
        <v>39384</v>
      </c>
      <c r="W1379" s="510">
        <v>16084</v>
      </c>
      <c r="X1379" s="510">
        <v>457</v>
      </c>
      <c r="Y1379" s="510">
        <v>4431202</v>
      </c>
      <c r="Z1379" s="510">
        <v>562</v>
      </c>
      <c r="AA1379" s="510">
        <v>1062</v>
      </c>
      <c r="AB1379" s="510">
        <v>3548606</v>
      </c>
      <c r="AC1379" s="510">
        <v>712</v>
      </c>
      <c r="AD1379" s="510">
        <v>1318</v>
      </c>
      <c r="AE1379" s="510">
        <v>98489592</v>
      </c>
      <c r="AF1379" s="510">
        <v>2501</v>
      </c>
      <c r="AG1379" s="510">
        <v>5389</v>
      </c>
      <c r="AH1379" s="510">
        <v>137124019</v>
      </c>
      <c r="AI1379" s="510">
        <v>8525</v>
      </c>
      <c r="AJ1379" s="510">
        <v>20283</v>
      </c>
      <c r="AK1379" s="510">
        <v>4811499</v>
      </c>
      <c r="AL1379" s="510">
        <v>10528</v>
      </c>
      <c r="AM1379" s="510">
        <v>25543</v>
      </c>
      <c r="AN1379" s="510">
        <v>232</v>
      </c>
      <c r="AO1379" s="510">
        <v>2610</v>
      </c>
      <c r="AP1379" s="510">
        <v>1951</v>
      </c>
      <c r="AQ1379" s="510">
        <v>9172896</v>
      </c>
      <c r="AR1379" s="510">
        <v>4702</v>
      </c>
      <c r="AS1379" s="510">
        <v>10002</v>
      </c>
      <c r="AT1379" s="510">
        <v>8270</v>
      </c>
      <c r="AU1379" s="510">
        <v>329</v>
      </c>
      <c r="AV1379" s="510">
        <v>5886</v>
      </c>
      <c r="AW1379" s="510">
        <v>5528</v>
      </c>
      <c r="AX1379" s="510">
        <v>172</v>
      </c>
      <c r="AY1379" s="510">
        <v>1883</v>
      </c>
      <c r="AZ1379" s="510">
        <v>651</v>
      </c>
      <c r="BA1379" s="510">
        <v>9340</v>
      </c>
      <c r="BB1379" s="510">
        <v>34558283</v>
      </c>
      <c r="BC1379" s="510">
        <v>3700</v>
      </c>
      <c r="BD1379" s="510">
        <v>7858</v>
      </c>
      <c r="BE1379" s="510">
        <v>174</v>
      </c>
      <c r="BF1379" s="510">
        <v>3639</v>
      </c>
      <c r="BG1379" s="510">
        <v>3635</v>
      </c>
      <c r="BH1379" s="510">
        <v>1892</v>
      </c>
      <c r="BI1379" s="510">
        <v>38332</v>
      </c>
      <c r="BJ1379" s="510">
        <v>2330</v>
      </c>
      <c r="BK1379" s="510">
        <v>24460</v>
      </c>
      <c r="BL1379" s="510">
        <v>65122</v>
      </c>
      <c r="BM1379" s="510">
        <v>17682</v>
      </c>
      <c r="BN1379" s="510">
        <v>12400</v>
      </c>
      <c r="BO1379" s="510">
        <v>10965</v>
      </c>
      <c r="BP1379" s="510">
        <v>7855</v>
      </c>
      <c r="BQ1379" s="510">
        <v>62389</v>
      </c>
      <c r="BR1379" s="510">
        <v>43640</v>
      </c>
      <c r="BS1379" s="510">
        <v>30709</v>
      </c>
      <c r="BT1379" s="510">
        <v>17919</v>
      </c>
      <c r="BU1379" s="510">
        <v>783</v>
      </c>
      <c r="BV1379" s="510">
        <v>499</v>
      </c>
      <c r="BW1379" s="510">
        <v>10</v>
      </c>
      <c r="BX1379" s="510">
        <v>5328</v>
      </c>
      <c r="BY1379" s="510">
        <v>533</v>
      </c>
      <c r="BZ1379" s="510">
        <v>917</v>
      </c>
      <c r="CA1379" s="510">
        <v>2</v>
      </c>
      <c r="CB1379" s="510">
        <v>157</v>
      </c>
      <c r="CC1379" s="510">
        <v>79</v>
      </c>
      <c r="CD1379" s="510">
        <v>82</v>
      </c>
      <c r="CE1379" s="510">
        <v>7872</v>
      </c>
      <c r="CF1379" s="510">
        <v>4425717</v>
      </c>
      <c r="CG1379" s="510">
        <v>562</v>
      </c>
      <c r="CH1379" s="510">
        <v>1062</v>
      </c>
      <c r="CI1379" s="510">
        <v>3112</v>
      </c>
      <c r="CJ1379" s="510">
        <v>8373587</v>
      </c>
      <c r="CK1379" s="510">
        <v>2691</v>
      </c>
      <c r="CL1379" s="510">
        <v>5546</v>
      </c>
      <c r="CM1379" s="510">
        <v>983</v>
      </c>
      <c r="CN1379" s="510">
        <v>2293963</v>
      </c>
      <c r="CO1379" s="510">
        <v>2334</v>
      </c>
      <c r="CP1379" s="510">
        <v>5156</v>
      </c>
      <c r="CQ1379" s="510">
        <v>35289</v>
      </c>
      <c r="CR1379" s="510">
        <v>87822042</v>
      </c>
      <c r="CS1379" s="510">
        <v>2489</v>
      </c>
      <c r="CT1379" s="510">
        <v>5376</v>
      </c>
      <c r="CU1379" s="510">
        <v>383</v>
      </c>
      <c r="CV1379" s="510">
        <v>5285497</v>
      </c>
      <c r="CW1379" s="510">
        <v>13800</v>
      </c>
      <c r="CX1379" s="510">
        <v>42159</v>
      </c>
      <c r="CY1379" s="510">
        <v>148</v>
      </c>
      <c r="CZ1379" s="510">
        <v>1337250</v>
      </c>
      <c r="DA1379" s="510">
        <v>9035</v>
      </c>
      <c r="DB1379" s="510">
        <v>24385</v>
      </c>
      <c r="DC1379" s="510">
        <v>655</v>
      </c>
      <c r="DD1379" s="510">
        <v>10236831</v>
      </c>
      <c r="DE1379" s="510">
        <v>15629</v>
      </c>
      <c r="DF1379" s="510">
        <v>47596</v>
      </c>
      <c r="DG1379" s="510">
        <v>122</v>
      </c>
      <c r="DH1379" s="510">
        <v>1150742</v>
      </c>
      <c r="DI1379" s="510">
        <v>9432</v>
      </c>
      <c r="DJ1379" s="510">
        <v>26328</v>
      </c>
      <c r="DK1379" s="510">
        <v>508</v>
      </c>
      <c r="DL1379" s="510">
        <v>177666</v>
      </c>
      <c r="DM1379" s="510">
        <v>350</v>
      </c>
      <c r="DN1379" s="510">
        <v>584</v>
      </c>
      <c r="DO1379" s="510">
        <v>5200</v>
      </c>
      <c r="DP1379" s="510">
        <v>296642</v>
      </c>
      <c r="DQ1379" s="510">
        <v>57</v>
      </c>
      <c r="DR1379" s="510">
        <v>123</v>
      </c>
      <c r="DS1379" s="510">
        <v>134</v>
      </c>
      <c r="DT1379" s="510">
        <v>231192</v>
      </c>
      <c r="DU1379" s="510">
        <v>1725</v>
      </c>
      <c r="DV1379" s="510">
        <v>4344</v>
      </c>
      <c r="DW1379" s="510">
        <v>123</v>
      </c>
      <c r="DX1379" s="510">
        <v>37400</v>
      </c>
      <c r="DY1379" s="510">
        <v>74484992</v>
      </c>
      <c r="DZ1379" s="510">
        <v>1992</v>
      </c>
      <c r="EA1379" s="510">
        <v>4020</v>
      </c>
      <c r="EB1379" s="510">
        <v>26347</v>
      </c>
      <c r="EC1379" s="510">
        <v>11244</v>
      </c>
      <c r="ED1379" s="510">
        <v>4368</v>
      </c>
      <c r="EE1379" s="510">
        <v>27592671</v>
      </c>
      <c r="EF1379" s="510">
        <v>3745</v>
      </c>
      <c r="EG1379" s="510">
        <v>152</v>
      </c>
      <c r="EH1379" s="510">
        <v>1006</v>
      </c>
      <c r="EI1379" s="510"/>
      <c r="EJ1379" s="479"/>
      <c r="EK1379" s="479"/>
      <c r="EL1379" s="479"/>
      <c r="EM1379" s="479"/>
      <c r="EN1379" s="479"/>
      <c r="EO1379" s="479"/>
      <c r="EP1379" s="479"/>
      <c r="EQ1379" s="479"/>
      <c r="ER1379" s="479"/>
      <c r="ES1379" s="479"/>
      <c r="ET1379" s="479"/>
      <c r="EU1379" s="479"/>
      <c r="EV1379" s="479"/>
      <c r="EW1379" s="479"/>
      <c r="EX1379" s="479"/>
      <c r="EY1379" s="479"/>
      <c r="EZ1379" s="516"/>
      <c r="FA1379" s="446">
        <f t="shared" si="2585"/>
        <v>9</v>
      </c>
      <c r="FB1379" s="417">
        <f t="shared" si="2608"/>
        <v>2024</v>
      </c>
      <c r="FC1379" s="448">
        <f t="shared" si="2609"/>
        <v>45536</v>
      </c>
      <c r="FD1379" s="449">
        <f t="shared" si="2610"/>
        <v>30</v>
      </c>
      <c r="FE1379" s="450"/>
      <c r="FF1379" s="451">
        <f t="shared" si="2598"/>
        <v>0.71125700998495422</v>
      </c>
      <c r="FG1379" s="450"/>
      <c r="FH1379" s="452">
        <f t="shared" si="2586"/>
        <v>2.2427701674277016</v>
      </c>
      <c r="FI1379" s="452">
        <f t="shared" si="2587"/>
        <v>1.5728056823947234</v>
      </c>
      <c r="FJ1379" s="452">
        <f t="shared" si="2588"/>
        <v>2.2013651877133107</v>
      </c>
      <c r="FK1379" s="452">
        <f t="shared" si="2589"/>
        <v>1.5769925717727364</v>
      </c>
      <c r="FL1379" s="452">
        <f t="shared" si="2590"/>
        <v>1.5841204550071095</v>
      </c>
      <c r="FM1379" s="452">
        <f t="shared" si="2591"/>
        <v>1.1080641885029454</v>
      </c>
      <c r="FN1379" s="452">
        <f t="shared" si="2592"/>
        <v>1.909288734145735</v>
      </c>
      <c r="FO1379" s="452">
        <f t="shared" si="2593"/>
        <v>1.1140885351902512</v>
      </c>
      <c r="FP1379" s="452">
        <f t="shared" si="2594"/>
        <v>1.713347921225383</v>
      </c>
      <c r="FQ1379" s="452">
        <f t="shared" si="2595"/>
        <v>1.0919037199124726</v>
      </c>
      <c r="FR1379" s="453"/>
      <c r="FS1379" s="446">
        <f t="shared" si="2615"/>
        <v>0</v>
      </c>
      <c r="FT1379" s="446">
        <f t="shared" si="2615"/>
        <v>7054857</v>
      </c>
      <c r="FU1379" s="446">
        <f t="shared" si="2615"/>
        <v>10190349</v>
      </c>
      <c r="FV1379" s="446">
        <f t="shared" si="2615"/>
        <v>15590363</v>
      </c>
      <c r="FW1379" s="446">
        <f t="shared" si="2615"/>
        <v>8372808</v>
      </c>
      <c r="FX1379" s="446">
        <f t="shared" si="2615"/>
        <v>6564958</v>
      </c>
      <c r="FY1379" s="446">
        <f t="shared" si="2615"/>
        <v>212240376</v>
      </c>
      <c r="FZ1379" s="446">
        <f t="shared" si="2615"/>
        <v>326231772</v>
      </c>
      <c r="GA1379" s="446">
        <f t="shared" si="2615"/>
        <v>11673151</v>
      </c>
      <c r="GB1379" s="446">
        <f t="shared" si="2611"/>
        <v>73393720</v>
      </c>
      <c r="GC1379" s="446">
        <f t="shared" si="2611"/>
        <v>19513902</v>
      </c>
      <c r="GD1379" s="446">
        <f t="shared" ref="GD1379:GM1388" si="2616">IFERROR(HLOOKUP(GD$1,$H$5:$HA$10112,MATCH($A1379,$A$5:$A$10112,0),0)*HLOOKUP(GD$2,$H$5:$HA$10112,MATCH($A1379,$A$5:$A$10112,0),0),"-")</f>
        <v>9170</v>
      </c>
      <c r="GE1379" s="446">
        <f t="shared" si="2616"/>
        <v>164</v>
      </c>
      <c r="GF1379" s="446">
        <f t="shared" si="2616"/>
        <v>8360064</v>
      </c>
      <c r="GG1379" s="446">
        <f t="shared" si="2616"/>
        <v>17259152</v>
      </c>
      <c r="GH1379" s="446">
        <f t="shared" si="2616"/>
        <v>5068348</v>
      </c>
      <c r="GI1379" s="446">
        <f t="shared" si="2616"/>
        <v>189713664</v>
      </c>
      <c r="GJ1379" s="446">
        <f t="shared" si="2616"/>
        <v>16146897</v>
      </c>
      <c r="GK1379" s="446">
        <f t="shared" si="2616"/>
        <v>3608980</v>
      </c>
      <c r="GL1379" s="446">
        <f t="shared" si="2616"/>
        <v>31175380</v>
      </c>
      <c r="GM1379" s="446">
        <f t="shared" si="2616"/>
        <v>3212016</v>
      </c>
      <c r="GN1379" s="446">
        <f t="shared" si="2612"/>
        <v>582096</v>
      </c>
      <c r="GO1379" s="446">
        <f t="shared" si="2614"/>
        <v>296672</v>
      </c>
      <c r="GP1379" s="446">
        <f t="shared" si="2614"/>
        <v>639600</v>
      </c>
      <c r="GQ1379" s="446">
        <f t="shared" si="2614"/>
        <v>150348000</v>
      </c>
      <c r="GR1379" s="446"/>
      <c r="GS1379" s="446"/>
      <c r="GT1379" s="446"/>
      <c r="GU1379" s="446"/>
      <c r="GV1379" s="416"/>
    </row>
    <row r="1380" spans="1:204" ht="9.75" customHeight="1" x14ac:dyDescent="0.2">
      <c r="A1380" s="417" t="str">
        <f t="shared" si="2577"/>
        <v>2024-25SEPTEMBERR1F</v>
      </c>
      <c r="B1380" s="458" t="str">
        <f t="shared" si="2602"/>
        <v>2024-25</v>
      </c>
      <c r="C1380" s="402" t="s">
        <v>640</v>
      </c>
      <c r="D1380" s="458" t="str">
        <f t="shared" si="2605"/>
        <v>Y59</v>
      </c>
      <c r="E1380" s="458" t="str">
        <f t="shared" si="2606"/>
        <v>South East</v>
      </c>
      <c r="F1380" s="478" t="s">
        <v>458</v>
      </c>
      <c r="G1380" s="478" t="s">
        <v>688</v>
      </c>
      <c r="H1380" s="510">
        <v>3592</v>
      </c>
      <c r="I1380" s="510">
        <v>1976</v>
      </c>
      <c r="J1380" s="510">
        <v>11571</v>
      </c>
      <c r="K1380" s="510">
        <v>6</v>
      </c>
      <c r="L1380" s="510">
        <v>0</v>
      </c>
      <c r="M1380" s="510">
        <v>3</v>
      </c>
      <c r="N1380" s="510">
        <v>42</v>
      </c>
      <c r="O1380" s="510">
        <v>134</v>
      </c>
      <c r="P1380" s="510">
        <v>14</v>
      </c>
      <c r="Q1380" s="510">
        <v>0</v>
      </c>
      <c r="R1380" s="510">
        <v>69</v>
      </c>
      <c r="S1380" s="510">
        <v>2691</v>
      </c>
      <c r="T1380" s="510">
        <v>134</v>
      </c>
      <c r="U1380" s="510">
        <v>86</v>
      </c>
      <c r="V1380" s="510">
        <v>1392</v>
      </c>
      <c r="W1380" s="510">
        <v>754</v>
      </c>
      <c r="X1380" s="510">
        <v>43</v>
      </c>
      <c r="Y1380" s="510">
        <v>69387</v>
      </c>
      <c r="Z1380" s="510">
        <v>518</v>
      </c>
      <c r="AA1380" s="510">
        <v>1019</v>
      </c>
      <c r="AB1380" s="510">
        <v>49935</v>
      </c>
      <c r="AC1380" s="510">
        <v>581</v>
      </c>
      <c r="AD1380" s="510">
        <v>1111</v>
      </c>
      <c r="AE1380" s="510">
        <v>2497936</v>
      </c>
      <c r="AF1380" s="510">
        <v>1794</v>
      </c>
      <c r="AG1380" s="510">
        <v>3775</v>
      </c>
      <c r="AH1380" s="510">
        <v>4209125</v>
      </c>
      <c r="AI1380" s="510">
        <v>5582</v>
      </c>
      <c r="AJ1380" s="510">
        <v>14828</v>
      </c>
      <c r="AK1380" s="510">
        <v>254348</v>
      </c>
      <c r="AL1380" s="510">
        <v>5915</v>
      </c>
      <c r="AM1380" s="510">
        <v>13166</v>
      </c>
      <c r="AN1380" s="510">
        <v>7</v>
      </c>
      <c r="AO1380" s="510">
        <v>83</v>
      </c>
      <c r="AP1380" s="510">
        <v>6</v>
      </c>
      <c r="AQ1380" s="510">
        <v>8158</v>
      </c>
      <c r="AR1380" s="510">
        <v>1360</v>
      </c>
      <c r="AS1380" s="510">
        <v>2191</v>
      </c>
      <c r="AT1380" s="510">
        <v>189</v>
      </c>
      <c r="AU1380" s="510">
        <v>1</v>
      </c>
      <c r="AV1380" s="510">
        <v>27</v>
      </c>
      <c r="AW1380" s="510">
        <v>67</v>
      </c>
      <c r="AX1380" s="510">
        <v>5</v>
      </c>
      <c r="AY1380" s="510">
        <v>156</v>
      </c>
      <c r="AZ1380" s="510">
        <v>26</v>
      </c>
      <c r="BA1380" s="510" t="s">
        <v>152</v>
      </c>
      <c r="BB1380" s="510" t="s">
        <v>152</v>
      </c>
      <c r="BC1380" s="510" t="s">
        <v>152</v>
      </c>
      <c r="BD1380" s="510" t="s">
        <v>152</v>
      </c>
      <c r="BE1380" s="510" t="s">
        <v>152</v>
      </c>
      <c r="BF1380" s="510" t="s">
        <v>152</v>
      </c>
      <c r="BG1380" s="510" t="s">
        <v>152</v>
      </c>
      <c r="BH1380" s="510" t="s">
        <v>152</v>
      </c>
      <c r="BI1380" s="510">
        <v>1526</v>
      </c>
      <c r="BJ1380" s="510">
        <v>25</v>
      </c>
      <c r="BK1380" s="510">
        <v>951</v>
      </c>
      <c r="BL1380" s="510">
        <v>2502</v>
      </c>
      <c r="BM1380" s="510">
        <v>261</v>
      </c>
      <c r="BN1380" s="510">
        <v>217</v>
      </c>
      <c r="BO1380" s="510">
        <v>169</v>
      </c>
      <c r="BP1380" s="510">
        <v>142</v>
      </c>
      <c r="BQ1380" s="510">
        <v>1660</v>
      </c>
      <c r="BR1380" s="510">
        <v>1546</v>
      </c>
      <c r="BS1380" s="510">
        <v>977</v>
      </c>
      <c r="BT1380" s="510">
        <v>854</v>
      </c>
      <c r="BU1380" s="510">
        <v>56</v>
      </c>
      <c r="BV1380" s="510">
        <v>47</v>
      </c>
      <c r="BW1380" s="510">
        <v>0</v>
      </c>
      <c r="BX1380" s="510">
        <v>0</v>
      </c>
      <c r="BY1380" s="510" t="s">
        <v>152</v>
      </c>
      <c r="BZ1380" s="510" t="s">
        <v>152</v>
      </c>
      <c r="CA1380" s="510">
        <v>1</v>
      </c>
      <c r="CB1380" s="510">
        <v>2182</v>
      </c>
      <c r="CC1380" s="510">
        <v>2182</v>
      </c>
      <c r="CD1380" s="510">
        <v>2182</v>
      </c>
      <c r="CE1380" s="510">
        <v>133</v>
      </c>
      <c r="CF1380" s="510">
        <v>67205</v>
      </c>
      <c r="CG1380" s="510">
        <v>505</v>
      </c>
      <c r="CH1380" s="510">
        <v>1014</v>
      </c>
      <c r="CI1380" s="510">
        <v>129</v>
      </c>
      <c r="CJ1380" s="510">
        <v>240983</v>
      </c>
      <c r="CK1380" s="510">
        <v>1868</v>
      </c>
      <c r="CL1380" s="510">
        <v>4045</v>
      </c>
      <c r="CM1380" s="510">
        <v>17</v>
      </c>
      <c r="CN1380" s="510">
        <v>64554</v>
      </c>
      <c r="CO1380" s="510">
        <v>3797</v>
      </c>
      <c r="CP1380" s="510">
        <v>6340</v>
      </c>
      <c r="CQ1380" s="510">
        <v>1246</v>
      </c>
      <c r="CR1380" s="510">
        <v>2192399</v>
      </c>
      <c r="CS1380" s="510">
        <v>1760</v>
      </c>
      <c r="CT1380" s="510">
        <v>3716</v>
      </c>
      <c r="CU1380" s="510">
        <v>133</v>
      </c>
      <c r="CV1380" s="510">
        <v>658544</v>
      </c>
      <c r="CW1380" s="510">
        <v>4951</v>
      </c>
      <c r="CX1380" s="510">
        <v>13022</v>
      </c>
      <c r="CY1380" s="510">
        <v>44</v>
      </c>
      <c r="CZ1380" s="510">
        <v>422844</v>
      </c>
      <c r="DA1380" s="510">
        <v>9610</v>
      </c>
      <c r="DB1380" s="510">
        <v>17044</v>
      </c>
      <c r="DC1380" s="510">
        <v>25</v>
      </c>
      <c r="DD1380" s="510">
        <v>244105</v>
      </c>
      <c r="DE1380" s="510">
        <v>9764</v>
      </c>
      <c r="DF1380" s="510">
        <v>25124</v>
      </c>
      <c r="DG1380" s="510">
        <v>14</v>
      </c>
      <c r="DH1380" s="510">
        <v>116669</v>
      </c>
      <c r="DI1380" s="510">
        <v>8334</v>
      </c>
      <c r="DJ1380" s="510">
        <v>16582</v>
      </c>
      <c r="DK1380" s="510">
        <v>5</v>
      </c>
      <c r="DL1380" s="510">
        <v>1565</v>
      </c>
      <c r="DM1380" s="510">
        <v>313</v>
      </c>
      <c r="DN1380" s="510">
        <v>483</v>
      </c>
      <c r="DO1380" s="510">
        <v>76</v>
      </c>
      <c r="DP1380" s="510">
        <v>3971</v>
      </c>
      <c r="DQ1380" s="510">
        <v>52</v>
      </c>
      <c r="DR1380" s="510">
        <v>106</v>
      </c>
      <c r="DS1380" s="510">
        <v>0</v>
      </c>
      <c r="DT1380" s="510">
        <v>0</v>
      </c>
      <c r="DU1380" s="510" t="s">
        <v>152</v>
      </c>
      <c r="DV1380" s="510" t="s">
        <v>152</v>
      </c>
      <c r="DW1380" s="510">
        <v>0</v>
      </c>
      <c r="DX1380" s="510">
        <v>1536</v>
      </c>
      <c r="DY1380" s="510">
        <v>2306050</v>
      </c>
      <c r="DZ1380" s="510">
        <v>1501</v>
      </c>
      <c r="EA1380" s="510">
        <v>3112</v>
      </c>
      <c r="EB1380" s="510">
        <v>767</v>
      </c>
      <c r="EC1380" s="510">
        <v>308</v>
      </c>
      <c r="ED1380" s="510">
        <v>125</v>
      </c>
      <c r="EE1380" s="510">
        <v>709235</v>
      </c>
      <c r="EF1380" s="510">
        <v>43</v>
      </c>
      <c r="EG1380" s="510">
        <v>0</v>
      </c>
      <c r="EH1380" s="510">
        <v>6</v>
      </c>
      <c r="EI1380" s="510"/>
      <c r="EJ1380" s="479"/>
      <c r="EK1380" s="479"/>
      <c r="EL1380" s="479"/>
      <c r="EM1380" s="479"/>
      <c r="EN1380" s="479"/>
      <c r="EO1380" s="479"/>
      <c r="EP1380" s="479"/>
      <c r="EQ1380" s="479"/>
      <c r="ER1380" s="479"/>
      <c r="ES1380" s="479"/>
      <c r="ET1380" s="479"/>
      <c r="EU1380" s="479"/>
      <c r="EV1380" s="479"/>
      <c r="EW1380" s="479"/>
      <c r="EX1380" s="479"/>
      <c r="EY1380" s="479"/>
      <c r="EZ1380" s="476"/>
      <c r="FA1380" s="446">
        <f t="shared" si="2585"/>
        <v>9</v>
      </c>
      <c r="FB1380" s="417">
        <f t="shared" si="2608"/>
        <v>2024</v>
      </c>
      <c r="FC1380" s="448">
        <f t="shared" si="2609"/>
        <v>45536</v>
      </c>
      <c r="FD1380" s="449">
        <f t="shared" si="2610"/>
        <v>30</v>
      </c>
      <c r="FE1380" s="450"/>
      <c r="FF1380" s="451">
        <f t="shared" si="2598"/>
        <v>0.6333333333333333</v>
      </c>
      <c r="FG1380" s="450"/>
      <c r="FH1380" s="452">
        <f t="shared" si="2586"/>
        <v>1.9477611940298507</v>
      </c>
      <c r="FI1380" s="452">
        <f t="shared" si="2587"/>
        <v>1.6194029850746268</v>
      </c>
      <c r="FJ1380" s="452">
        <f t="shared" si="2588"/>
        <v>1.9651162790697674</v>
      </c>
      <c r="FK1380" s="452">
        <f t="shared" si="2589"/>
        <v>1.6511627906976745</v>
      </c>
      <c r="FL1380" s="452">
        <f t="shared" si="2590"/>
        <v>1.1925287356321839</v>
      </c>
      <c r="FM1380" s="452">
        <f t="shared" si="2591"/>
        <v>1.110632183908046</v>
      </c>
      <c r="FN1380" s="452">
        <f t="shared" si="2592"/>
        <v>1.2957559681697612</v>
      </c>
      <c r="FO1380" s="452">
        <f t="shared" si="2593"/>
        <v>1.1326259946949602</v>
      </c>
      <c r="FP1380" s="452">
        <f t="shared" si="2594"/>
        <v>1.3023255813953489</v>
      </c>
      <c r="FQ1380" s="452">
        <f t="shared" si="2595"/>
        <v>1.0930232558139534</v>
      </c>
      <c r="FR1380" s="453"/>
      <c r="FS1380" s="446">
        <f t="shared" si="2615"/>
        <v>0</v>
      </c>
      <c r="FT1380" s="446">
        <f t="shared" si="2615"/>
        <v>5928</v>
      </c>
      <c r="FU1380" s="446">
        <f t="shared" si="2615"/>
        <v>82992</v>
      </c>
      <c r="FV1380" s="446">
        <f t="shared" si="2615"/>
        <v>264784</v>
      </c>
      <c r="FW1380" s="446">
        <f t="shared" si="2615"/>
        <v>136546</v>
      </c>
      <c r="FX1380" s="446">
        <f t="shared" si="2615"/>
        <v>95546</v>
      </c>
      <c r="FY1380" s="446">
        <f t="shared" si="2615"/>
        <v>5254800</v>
      </c>
      <c r="FZ1380" s="446">
        <f t="shared" si="2615"/>
        <v>11180312</v>
      </c>
      <c r="GA1380" s="446">
        <f t="shared" si="2615"/>
        <v>566138</v>
      </c>
      <c r="GB1380" s="446" t="str">
        <f t="shared" si="2611"/>
        <v>-</v>
      </c>
      <c r="GC1380" s="446">
        <f t="shared" si="2611"/>
        <v>13146</v>
      </c>
      <c r="GD1380" s="446" t="str">
        <f t="shared" si="2616"/>
        <v>-</v>
      </c>
      <c r="GE1380" s="446">
        <f t="shared" si="2616"/>
        <v>2182</v>
      </c>
      <c r="GF1380" s="446">
        <f t="shared" si="2616"/>
        <v>134862</v>
      </c>
      <c r="GG1380" s="446">
        <f t="shared" si="2616"/>
        <v>521805</v>
      </c>
      <c r="GH1380" s="446">
        <f t="shared" si="2616"/>
        <v>107780</v>
      </c>
      <c r="GI1380" s="446">
        <f t="shared" si="2616"/>
        <v>4630136</v>
      </c>
      <c r="GJ1380" s="446">
        <f t="shared" si="2616"/>
        <v>1731926</v>
      </c>
      <c r="GK1380" s="446">
        <f t="shared" si="2616"/>
        <v>749936</v>
      </c>
      <c r="GL1380" s="446">
        <f t="shared" si="2616"/>
        <v>628100</v>
      </c>
      <c r="GM1380" s="446">
        <f t="shared" si="2616"/>
        <v>232148</v>
      </c>
      <c r="GN1380" s="446" t="str">
        <f t="shared" si="2612"/>
        <v>-</v>
      </c>
      <c r="GO1380" s="446">
        <f t="shared" si="2614"/>
        <v>2415</v>
      </c>
      <c r="GP1380" s="446">
        <f t="shared" si="2614"/>
        <v>8056</v>
      </c>
      <c r="GQ1380" s="446">
        <f t="shared" si="2614"/>
        <v>4780032</v>
      </c>
      <c r="GR1380" s="446"/>
      <c r="GS1380" s="446"/>
      <c r="GT1380" s="446"/>
      <c r="GU1380" s="446"/>
      <c r="GV1380" s="416"/>
    </row>
    <row r="1381" spans="1:204" ht="9.75" customHeight="1" x14ac:dyDescent="0.2">
      <c r="A1381" s="493" t="str">
        <f t="shared" si="2577"/>
        <v>2024-25SEPTEMBERRRU</v>
      </c>
      <c r="B1381" s="494" t="str">
        <f t="shared" si="2602"/>
        <v>2024-25</v>
      </c>
      <c r="C1381" s="480" t="s">
        <v>640</v>
      </c>
      <c r="D1381" s="494" t="str">
        <f t="shared" si="2605"/>
        <v>Y56</v>
      </c>
      <c r="E1381" s="494" t="str">
        <f t="shared" si="2606"/>
        <v>London</v>
      </c>
      <c r="F1381" s="495" t="s">
        <v>454</v>
      </c>
      <c r="G1381" s="511" t="s">
        <v>689</v>
      </c>
      <c r="H1381" s="519">
        <v>173594</v>
      </c>
      <c r="I1381" s="519">
        <v>129105</v>
      </c>
      <c r="J1381" s="519">
        <v>1175703</v>
      </c>
      <c r="K1381" s="519">
        <v>9</v>
      </c>
      <c r="L1381" s="519">
        <v>0</v>
      </c>
      <c r="M1381" s="519">
        <v>30</v>
      </c>
      <c r="N1381" s="519">
        <v>64</v>
      </c>
      <c r="O1381" s="519">
        <v>140</v>
      </c>
      <c r="P1381" s="519">
        <v>668</v>
      </c>
      <c r="Q1381" s="519">
        <v>0</v>
      </c>
      <c r="R1381" s="519">
        <v>1716</v>
      </c>
      <c r="S1381" s="519">
        <v>108181</v>
      </c>
      <c r="T1381" s="519">
        <v>13473</v>
      </c>
      <c r="U1381" s="519">
        <v>9691</v>
      </c>
      <c r="V1381" s="519">
        <v>53727</v>
      </c>
      <c r="W1381" s="519">
        <v>14083</v>
      </c>
      <c r="X1381" s="519">
        <v>838</v>
      </c>
      <c r="Y1381" s="519">
        <v>6160981</v>
      </c>
      <c r="Z1381" s="519">
        <v>457</v>
      </c>
      <c r="AA1381" s="519">
        <v>778</v>
      </c>
      <c r="AB1381" s="519">
        <v>6274681</v>
      </c>
      <c r="AC1381" s="519">
        <v>647</v>
      </c>
      <c r="AD1381" s="519">
        <v>1103</v>
      </c>
      <c r="AE1381" s="519">
        <v>136818631</v>
      </c>
      <c r="AF1381" s="519">
        <v>2547</v>
      </c>
      <c r="AG1381" s="519">
        <v>5529</v>
      </c>
      <c r="AH1381" s="519">
        <v>86357361</v>
      </c>
      <c r="AI1381" s="519">
        <v>6132</v>
      </c>
      <c r="AJ1381" s="519">
        <v>14719</v>
      </c>
      <c r="AK1381" s="519">
        <v>8982147</v>
      </c>
      <c r="AL1381" s="519">
        <v>10719</v>
      </c>
      <c r="AM1381" s="519">
        <v>23130</v>
      </c>
      <c r="AN1381" s="519">
        <v>1277</v>
      </c>
      <c r="AO1381" s="519">
        <v>2398</v>
      </c>
      <c r="AP1381" s="519">
        <v>2013</v>
      </c>
      <c r="AQ1381" s="519">
        <v>4297152</v>
      </c>
      <c r="AR1381" s="519">
        <v>2135</v>
      </c>
      <c r="AS1381" s="519">
        <v>4436</v>
      </c>
      <c r="AT1381" s="519">
        <v>21607</v>
      </c>
      <c r="AU1381" s="519">
        <v>602</v>
      </c>
      <c r="AV1381" s="519">
        <v>9487</v>
      </c>
      <c r="AW1381" s="519" t="s">
        <v>152</v>
      </c>
      <c r="AX1381" s="519">
        <v>117</v>
      </c>
      <c r="AY1381" s="519">
        <v>11401</v>
      </c>
      <c r="AZ1381" s="519" t="s">
        <v>152</v>
      </c>
      <c r="BA1381" s="519">
        <v>12693</v>
      </c>
      <c r="BB1381" s="519">
        <v>34814210</v>
      </c>
      <c r="BC1381" s="519">
        <v>2743</v>
      </c>
      <c r="BD1381" s="519">
        <v>5875</v>
      </c>
      <c r="BE1381" s="519">
        <v>483</v>
      </c>
      <c r="BF1381" s="519">
        <v>2605</v>
      </c>
      <c r="BG1381" s="519">
        <v>7697</v>
      </c>
      <c r="BH1381" s="519">
        <v>1908</v>
      </c>
      <c r="BI1381" s="519">
        <v>55224</v>
      </c>
      <c r="BJ1381" s="519">
        <v>2719</v>
      </c>
      <c r="BK1381" s="519">
        <v>28631</v>
      </c>
      <c r="BL1381" s="519">
        <v>86574</v>
      </c>
      <c r="BM1381" s="519">
        <v>32272</v>
      </c>
      <c r="BN1381" s="519">
        <v>25405</v>
      </c>
      <c r="BO1381" s="519">
        <v>22587</v>
      </c>
      <c r="BP1381" s="519">
        <v>18314</v>
      </c>
      <c r="BQ1381" s="519">
        <v>83513</v>
      </c>
      <c r="BR1381" s="519">
        <v>61278</v>
      </c>
      <c r="BS1381" s="519">
        <v>27344</v>
      </c>
      <c r="BT1381" s="519">
        <v>16281</v>
      </c>
      <c r="BU1381" s="519">
        <v>1170</v>
      </c>
      <c r="BV1381" s="519">
        <v>902</v>
      </c>
      <c r="BW1381" s="519">
        <v>102</v>
      </c>
      <c r="BX1381" s="519">
        <v>64049</v>
      </c>
      <c r="BY1381" s="519">
        <v>628</v>
      </c>
      <c r="BZ1381" s="519">
        <v>1053</v>
      </c>
      <c r="CA1381" s="519">
        <v>38</v>
      </c>
      <c r="CB1381" s="519">
        <v>24686</v>
      </c>
      <c r="CC1381" s="519">
        <v>650</v>
      </c>
      <c r="CD1381" s="519">
        <v>959</v>
      </c>
      <c r="CE1381" s="519">
        <v>13333</v>
      </c>
      <c r="CF1381" s="519">
        <v>6072246</v>
      </c>
      <c r="CG1381" s="519">
        <v>455</v>
      </c>
      <c r="CH1381" s="519">
        <v>774</v>
      </c>
      <c r="CI1381" s="519">
        <v>3931</v>
      </c>
      <c r="CJ1381" s="519">
        <v>10974176</v>
      </c>
      <c r="CK1381" s="519">
        <v>2792</v>
      </c>
      <c r="CL1381" s="519">
        <v>5946</v>
      </c>
      <c r="CM1381" s="519">
        <v>1343</v>
      </c>
      <c r="CN1381" s="519">
        <v>3353454</v>
      </c>
      <c r="CO1381" s="519">
        <v>2497</v>
      </c>
      <c r="CP1381" s="519">
        <v>5568</v>
      </c>
      <c r="CQ1381" s="519">
        <v>48453</v>
      </c>
      <c r="CR1381" s="519">
        <v>122491001</v>
      </c>
      <c r="CS1381" s="519">
        <v>2528</v>
      </c>
      <c r="CT1381" s="519">
        <v>5497</v>
      </c>
      <c r="CU1381" s="519">
        <v>980</v>
      </c>
      <c r="CV1381" s="519">
        <v>9730295</v>
      </c>
      <c r="CW1381" s="519">
        <v>9929</v>
      </c>
      <c r="CX1381" s="519">
        <v>23097</v>
      </c>
      <c r="CY1381" s="519">
        <v>496</v>
      </c>
      <c r="CZ1381" s="519">
        <v>3344961</v>
      </c>
      <c r="DA1381" s="519">
        <v>6744</v>
      </c>
      <c r="DB1381" s="519">
        <v>18508</v>
      </c>
      <c r="DC1381" s="519">
        <v>1207</v>
      </c>
      <c r="DD1381" s="519">
        <v>13526743</v>
      </c>
      <c r="DE1381" s="519">
        <v>11207</v>
      </c>
      <c r="DF1381" s="519">
        <v>23564</v>
      </c>
      <c r="DG1381" s="519">
        <v>94</v>
      </c>
      <c r="DH1381" s="519">
        <v>1102917</v>
      </c>
      <c r="DI1381" s="519">
        <v>11733</v>
      </c>
      <c r="DJ1381" s="519">
        <v>27858</v>
      </c>
      <c r="DK1381" s="519">
        <v>1063</v>
      </c>
      <c r="DL1381" s="519">
        <v>370378</v>
      </c>
      <c r="DM1381" s="519">
        <v>348</v>
      </c>
      <c r="DN1381" s="519">
        <v>605</v>
      </c>
      <c r="DO1381" s="519">
        <v>7962</v>
      </c>
      <c r="DP1381" s="519">
        <v>459498</v>
      </c>
      <c r="DQ1381" s="519">
        <v>58</v>
      </c>
      <c r="DR1381" s="519">
        <v>116</v>
      </c>
      <c r="DS1381" s="519">
        <v>117</v>
      </c>
      <c r="DT1381" s="519">
        <v>467010</v>
      </c>
      <c r="DU1381" s="519">
        <v>3992</v>
      </c>
      <c r="DV1381" s="519">
        <v>7975</v>
      </c>
      <c r="DW1381" s="519">
        <v>97</v>
      </c>
      <c r="DX1381" s="519">
        <v>55001</v>
      </c>
      <c r="DY1381" s="519">
        <v>77245730</v>
      </c>
      <c r="DZ1381" s="519">
        <v>1404</v>
      </c>
      <c r="EA1381" s="519">
        <v>2600</v>
      </c>
      <c r="EB1381" s="519">
        <v>37551</v>
      </c>
      <c r="EC1381" s="519">
        <v>14780</v>
      </c>
      <c r="ED1381" s="519">
        <v>826</v>
      </c>
      <c r="EE1381" s="519">
        <v>11091317</v>
      </c>
      <c r="EF1381" s="519">
        <v>1357</v>
      </c>
      <c r="EG1381" s="519">
        <v>120</v>
      </c>
      <c r="EH1381" s="519">
        <v>346</v>
      </c>
      <c r="EI1381" s="519"/>
      <c r="EJ1381" s="512"/>
      <c r="EK1381" s="512"/>
      <c r="EL1381" s="512"/>
      <c r="EM1381" s="512"/>
      <c r="EN1381" s="512"/>
      <c r="EO1381" s="512"/>
      <c r="EP1381" s="512"/>
      <c r="EQ1381" s="512"/>
      <c r="ER1381" s="512"/>
      <c r="ES1381" s="512"/>
      <c r="ET1381" s="512"/>
      <c r="EU1381" s="512"/>
      <c r="EV1381" s="512"/>
      <c r="EW1381" s="512"/>
      <c r="EX1381" s="512"/>
      <c r="EY1381" s="512"/>
      <c r="EZ1381" s="514"/>
      <c r="FA1381" s="520">
        <f t="shared" si="2585"/>
        <v>9</v>
      </c>
      <c r="FB1381" s="493">
        <f t="shared" si="2608"/>
        <v>2024</v>
      </c>
      <c r="FC1381" s="498">
        <f t="shared" si="2609"/>
        <v>45536</v>
      </c>
      <c r="FD1381" s="499">
        <f t="shared" si="2610"/>
        <v>30</v>
      </c>
      <c r="FE1381" s="500"/>
      <c r="FF1381" s="515">
        <f t="shared" si="2598"/>
        <v>0.62178836392034365</v>
      </c>
      <c r="FG1381" s="500"/>
      <c r="FH1381" s="481">
        <f t="shared" si="2586"/>
        <v>2.3953091367921027</v>
      </c>
      <c r="FI1381" s="481">
        <f t="shared" si="2587"/>
        <v>1.8856230980479478</v>
      </c>
      <c r="FJ1381" s="481">
        <f t="shared" si="2588"/>
        <v>2.3307192240222889</v>
      </c>
      <c r="FK1381" s="481">
        <f t="shared" si="2589"/>
        <v>1.8897946548343825</v>
      </c>
      <c r="FL1381" s="481">
        <f t="shared" si="2590"/>
        <v>1.5543953691812311</v>
      </c>
      <c r="FM1381" s="481">
        <f t="shared" si="2591"/>
        <v>1.1405438606287341</v>
      </c>
      <c r="FN1381" s="481">
        <f t="shared" si="2592"/>
        <v>1.941631754597742</v>
      </c>
      <c r="FO1381" s="481">
        <f t="shared" si="2593"/>
        <v>1.1560746999928992</v>
      </c>
      <c r="FP1381" s="481">
        <f t="shared" si="2594"/>
        <v>1.39618138424821</v>
      </c>
      <c r="FQ1381" s="481">
        <f t="shared" si="2595"/>
        <v>1.0763723150357996</v>
      </c>
      <c r="FR1381" s="501"/>
      <c r="FS1381" s="482">
        <f t="shared" si="2615"/>
        <v>0</v>
      </c>
      <c r="FT1381" s="482">
        <f t="shared" si="2615"/>
        <v>3873150</v>
      </c>
      <c r="FU1381" s="482">
        <f t="shared" si="2615"/>
        <v>8262720</v>
      </c>
      <c r="FV1381" s="482">
        <f t="shared" si="2615"/>
        <v>18074700</v>
      </c>
      <c r="FW1381" s="482">
        <f t="shared" si="2615"/>
        <v>10481994</v>
      </c>
      <c r="FX1381" s="482">
        <f t="shared" si="2615"/>
        <v>10689173</v>
      </c>
      <c r="FY1381" s="482">
        <f t="shared" si="2615"/>
        <v>297056583</v>
      </c>
      <c r="FZ1381" s="482">
        <f t="shared" si="2615"/>
        <v>207287677</v>
      </c>
      <c r="GA1381" s="482">
        <f t="shared" si="2615"/>
        <v>19382940</v>
      </c>
      <c r="GB1381" s="482">
        <f t="shared" si="2611"/>
        <v>74571375</v>
      </c>
      <c r="GC1381" s="482">
        <f t="shared" si="2611"/>
        <v>8929668</v>
      </c>
      <c r="GD1381" s="482">
        <f t="shared" si="2616"/>
        <v>107406</v>
      </c>
      <c r="GE1381" s="482">
        <f t="shared" si="2616"/>
        <v>36442</v>
      </c>
      <c r="GF1381" s="482">
        <f t="shared" si="2616"/>
        <v>10319742</v>
      </c>
      <c r="GG1381" s="482">
        <f t="shared" si="2616"/>
        <v>23373726</v>
      </c>
      <c r="GH1381" s="482">
        <f t="shared" si="2616"/>
        <v>7477824</v>
      </c>
      <c r="GI1381" s="482">
        <f t="shared" si="2616"/>
        <v>266346141</v>
      </c>
      <c r="GJ1381" s="482">
        <f t="shared" si="2616"/>
        <v>22635060</v>
      </c>
      <c r="GK1381" s="482">
        <f t="shared" si="2616"/>
        <v>9179968</v>
      </c>
      <c r="GL1381" s="482">
        <f t="shared" si="2616"/>
        <v>28441748</v>
      </c>
      <c r="GM1381" s="482">
        <f t="shared" si="2616"/>
        <v>2618652</v>
      </c>
      <c r="GN1381" s="482">
        <f t="shared" si="2612"/>
        <v>933075</v>
      </c>
      <c r="GO1381" s="482">
        <f t="shared" si="2614"/>
        <v>643115</v>
      </c>
      <c r="GP1381" s="482">
        <f t="shared" si="2614"/>
        <v>923592</v>
      </c>
      <c r="GQ1381" s="482">
        <f t="shared" si="2614"/>
        <v>143002600</v>
      </c>
      <c r="GR1381" s="482"/>
      <c r="GS1381" s="482"/>
      <c r="GT1381" s="482"/>
      <c r="GU1381" s="482"/>
      <c r="GV1381" s="502"/>
    </row>
    <row r="1382" spans="1:204" ht="9.75" customHeight="1" x14ac:dyDescent="0.2">
      <c r="A1382" s="417" t="str">
        <f t="shared" si="2577"/>
        <v>2024-25SEPTEMBERRX6</v>
      </c>
      <c r="B1382" s="458" t="str">
        <f t="shared" si="2602"/>
        <v>2024-25</v>
      </c>
      <c r="C1382" s="402" t="s">
        <v>640</v>
      </c>
      <c r="D1382" s="458" t="str">
        <f t="shared" si="2605"/>
        <v>Y63</v>
      </c>
      <c r="E1382" s="458" t="str">
        <f t="shared" si="2606"/>
        <v>North East and Yorkshire</v>
      </c>
      <c r="F1382" s="478" t="s">
        <v>448</v>
      </c>
      <c r="G1382" s="478" t="s">
        <v>690</v>
      </c>
      <c r="H1382" s="510">
        <v>49663</v>
      </c>
      <c r="I1382" s="510">
        <v>34040</v>
      </c>
      <c r="J1382" s="510">
        <v>36875</v>
      </c>
      <c r="K1382" s="510">
        <v>1</v>
      </c>
      <c r="L1382" s="510">
        <v>0</v>
      </c>
      <c r="M1382" s="510">
        <v>0</v>
      </c>
      <c r="N1382" s="510">
        <v>4</v>
      </c>
      <c r="O1382" s="510">
        <v>27</v>
      </c>
      <c r="P1382" s="510">
        <v>218</v>
      </c>
      <c r="Q1382" s="510">
        <v>2135</v>
      </c>
      <c r="R1382" s="510">
        <v>4</v>
      </c>
      <c r="S1382" s="510">
        <v>37010</v>
      </c>
      <c r="T1382" s="510">
        <v>3064</v>
      </c>
      <c r="U1382" s="510">
        <v>2022</v>
      </c>
      <c r="V1382" s="510">
        <v>20051</v>
      </c>
      <c r="W1382" s="510">
        <v>8804</v>
      </c>
      <c r="X1382" s="510">
        <v>481</v>
      </c>
      <c r="Y1382" s="510">
        <v>1244391</v>
      </c>
      <c r="Z1382" s="510">
        <v>406</v>
      </c>
      <c r="AA1382" s="510">
        <v>709</v>
      </c>
      <c r="AB1382" s="510">
        <v>940427</v>
      </c>
      <c r="AC1382" s="510">
        <v>465</v>
      </c>
      <c r="AD1382" s="510">
        <v>818</v>
      </c>
      <c r="AE1382" s="510">
        <v>35071268</v>
      </c>
      <c r="AF1382" s="510">
        <v>1749</v>
      </c>
      <c r="AG1382" s="510">
        <v>3602</v>
      </c>
      <c r="AH1382" s="510">
        <v>42658744</v>
      </c>
      <c r="AI1382" s="510">
        <v>4845</v>
      </c>
      <c r="AJ1382" s="510">
        <v>11489</v>
      </c>
      <c r="AK1382" s="510">
        <v>2794860</v>
      </c>
      <c r="AL1382" s="510">
        <v>5811</v>
      </c>
      <c r="AM1382" s="510">
        <v>12903</v>
      </c>
      <c r="AN1382" s="510" t="s">
        <v>152</v>
      </c>
      <c r="AO1382" s="510">
        <v>1264</v>
      </c>
      <c r="AP1382" s="510">
        <v>1074</v>
      </c>
      <c r="AQ1382" s="510">
        <v>2405380</v>
      </c>
      <c r="AR1382" s="510">
        <v>2240</v>
      </c>
      <c r="AS1382" s="510">
        <v>4668</v>
      </c>
      <c r="AT1382" s="510">
        <v>2862</v>
      </c>
      <c r="AU1382" s="510">
        <v>15</v>
      </c>
      <c r="AV1382" s="510">
        <v>71</v>
      </c>
      <c r="AW1382" s="510">
        <v>1026</v>
      </c>
      <c r="AX1382" s="510">
        <v>170</v>
      </c>
      <c r="AY1382" s="510">
        <v>2606</v>
      </c>
      <c r="AZ1382" s="510">
        <v>0</v>
      </c>
      <c r="BA1382" s="510">
        <v>4943</v>
      </c>
      <c r="BB1382" s="510">
        <v>13506676</v>
      </c>
      <c r="BC1382" s="510">
        <v>2732</v>
      </c>
      <c r="BD1382" s="510">
        <v>5369</v>
      </c>
      <c r="BE1382" s="510">
        <v>82</v>
      </c>
      <c r="BF1382" s="510">
        <v>767</v>
      </c>
      <c r="BG1382" s="510">
        <v>2624</v>
      </c>
      <c r="BH1382" s="510">
        <v>1470</v>
      </c>
      <c r="BI1382" s="510">
        <v>20329</v>
      </c>
      <c r="BJ1382" s="510">
        <v>2762</v>
      </c>
      <c r="BK1382" s="510">
        <v>11057</v>
      </c>
      <c r="BL1382" s="510">
        <v>34148</v>
      </c>
      <c r="BM1382" s="510">
        <v>6324</v>
      </c>
      <c r="BN1382" s="510">
        <v>4630</v>
      </c>
      <c r="BO1382" s="510">
        <v>4157</v>
      </c>
      <c r="BP1382" s="510">
        <v>3072</v>
      </c>
      <c r="BQ1382" s="510">
        <v>25950</v>
      </c>
      <c r="BR1382" s="510">
        <v>21634</v>
      </c>
      <c r="BS1382" s="510">
        <v>13399</v>
      </c>
      <c r="BT1382" s="510">
        <v>9364</v>
      </c>
      <c r="BU1382" s="510">
        <v>828</v>
      </c>
      <c r="BV1382" s="510">
        <v>518</v>
      </c>
      <c r="BW1382" s="510">
        <v>41</v>
      </c>
      <c r="BX1382" s="510">
        <v>19465</v>
      </c>
      <c r="BY1382" s="510">
        <v>475</v>
      </c>
      <c r="BZ1382" s="510">
        <v>770</v>
      </c>
      <c r="CA1382" s="510">
        <v>59</v>
      </c>
      <c r="CB1382" s="510">
        <v>22363</v>
      </c>
      <c r="CC1382" s="510">
        <v>379</v>
      </c>
      <c r="CD1382" s="510">
        <v>752</v>
      </c>
      <c r="CE1382" s="510">
        <v>2964</v>
      </c>
      <c r="CF1382" s="510">
        <v>1202563</v>
      </c>
      <c r="CG1382" s="510">
        <v>406</v>
      </c>
      <c r="CH1382" s="510">
        <v>706</v>
      </c>
      <c r="CI1382" s="510">
        <v>2379</v>
      </c>
      <c r="CJ1382" s="510">
        <v>3821458</v>
      </c>
      <c r="CK1382" s="510">
        <v>1606</v>
      </c>
      <c r="CL1382" s="510">
        <v>3271</v>
      </c>
      <c r="CM1382" s="510">
        <v>657</v>
      </c>
      <c r="CN1382" s="510">
        <v>837074</v>
      </c>
      <c r="CO1382" s="510">
        <v>1274</v>
      </c>
      <c r="CP1382" s="510">
        <v>2505</v>
      </c>
      <c r="CQ1382" s="510">
        <v>17015</v>
      </c>
      <c r="CR1382" s="510">
        <v>30412736</v>
      </c>
      <c r="CS1382" s="510">
        <v>1787</v>
      </c>
      <c r="CT1382" s="510">
        <v>3686</v>
      </c>
      <c r="CU1382" s="510">
        <v>950</v>
      </c>
      <c r="CV1382" s="510">
        <v>5027097</v>
      </c>
      <c r="CW1382" s="510">
        <v>5292</v>
      </c>
      <c r="CX1382" s="510">
        <v>12519</v>
      </c>
      <c r="CY1382" s="510">
        <v>80</v>
      </c>
      <c r="CZ1382" s="510">
        <v>632872</v>
      </c>
      <c r="DA1382" s="510">
        <v>7911</v>
      </c>
      <c r="DB1382" s="510">
        <v>20717</v>
      </c>
      <c r="DC1382" s="510">
        <v>1140</v>
      </c>
      <c r="DD1382" s="510">
        <v>10753453</v>
      </c>
      <c r="DE1382" s="510">
        <v>9433</v>
      </c>
      <c r="DF1382" s="510">
        <v>22210</v>
      </c>
      <c r="DG1382" s="510">
        <v>313</v>
      </c>
      <c r="DH1382" s="510">
        <v>3180654</v>
      </c>
      <c r="DI1382" s="510">
        <v>10162</v>
      </c>
      <c r="DJ1382" s="510">
        <v>22991</v>
      </c>
      <c r="DK1382" s="510">
        <v>47</v>
      </c>
      <c r="DL1382" s="510">
        <v>21217</v>
      </c>
      <c r="DM1382" s="510">
        <v>451</v>
      </c>
      <c r="DN1382" s="510">
        <v>635</v>
      </c>
      <c r="DO1382" s="510">
        <v>1725</v>
      </c>
      <c r="DP1382" s="510">
        <v>52122</v>
      </c>
      <c r="DQ1382" s="510">
        <v>30</v>
      </c>
      <c r="DR1382" s="510">
        <v>54</v>
      </c>
      <c r="DS1382" s="510">
        <v>0</v>
      </c>
      <c r="DT1382" s="510">
        <v>0</v>
      </c>
      <c r="DU1382" s="510" t="s">
        <v>152</v>
      </c>
      <c r="DV1382" s="510" t="s">
        <v>152</v>
      </c>
      <c r="DW1382" s="510">
        <v>0</v>
      </c>
      <c r="DX1382" s="510">
        <v>18448</v>
      </c>
      <c r="DY1382" s="510">
        <v>22367860</v>
      </c>
      <c r="DZ1382" s="510">
        <v>1212</v>
      </c>
      <c r="EA1382" s="510">
        <v>2069</v>
      </c>
      <c r="EB1382" s="510">
        <v>9677</v>
      </c>
      <c r="EC1382" s="510">
        <v>2402</v>
      </c>
      <c r="ED1382" s="510">
        <v>571</v>
      </c>
      <c r="EE1382" s="510">
        <v>3374891</v>
      </c>
      <c r="EF1382" s="510">
        <v>4706</v>
      </c>
      <c r="EG1382" s="510">
        <v>334</v>
      </c>
      <c r="EH1382" s="510">
        <v>16</v>
      </c>
      <c r="EI1382" s="510"/>
      <c r="EJ1382" s="479"/>
      <c r="EK1382" s="479"/>
      <c r="EL1382" s="479"/>
      <c r="EM1382" s="479"/>
      <c r="EN1382" s="479"/>
      <c r="EO1382" s="479"/>
      <c r="EP1382" s="479"/>
      <c r="EQ1382" s="479"/>
      <c r="ER1382" s="479"/>
      <c r="ES1382" s="479"/>
      <c r="ET1382" s="479"/>
      <c r="EU1382" s="479"/>
      <c r="EV1382" s="479"/>
      <c r="EW1382" s="479"/>
      <c r="EX1382" s="479"/>
      <c r="EY1382" s="479"/>
      <c r="EZ1382" s="476"/>
      <c r="FA1382" s="446">
        <f t="shared" si="2585"/>
        <v>9</v>
      </c>
      <c r="FB1382" s="417">
        <f t="shared" si="2608"/>
        <v>2024</v>
      </c>
      <c r="FC1382" s="448">
        <f t="shared" si="2609"/>
        <v>45536</v>
      </c>
      <c r="FD1382" s="449">
        <f t="shared" si="2610"/>
        <v>30</v>
      </c>
      <c r="FE1382" s="450"/>
      <c r="FF1382" s="451">
        <f t="shared" si="2598"/>
        <v>0.60611384399156709</v>
      </c>
      <c r="FG1382" s="450"/>
      <c r="FH1382" s="452">
        <f t="shared" si="2586"/>
        <v>2.0639686684073109</v>
      </c>
      <c r="FI1382" s="452">
        <f t="shared" si="2587"/>
        <v>1.5110966057441253</v>
      </c>
      <c r="FJ1382" s="452">
        <f t="shared" si="2588"/>
        <v>2.0558852621167163</v>
      </c>
      <c r="FK1382" s="452">
        <f t="shared" si="2589"/>
        <v>1.5192878338278932</v>
      </c>
      <c r="FL1382" s="452">
        <f t="shared" si="2590"/>
        <v>1.294199790534138</v>
      </c>
      <c r="FM1382" s="452">
        <f t="shared" si="2591"/>
        <v>1.0789486808637974</v>
      </c>
      <c r="FN1382" s="452">
        <f t="shared" si="2592"/>
        <v>1.5219218537028623</v>
      </c>
      <c r="FO1382" s="452">
        <f t="shared" si="2593"/>
        <v>1.0636074511585643</v>
      </c>
      <c r="FP1382" s="452">
        <f t="shared" si="2594"/>
        <v>1.7214137214137215</v>
      </c>
      <c r="FQ1382" s="452">
        <f t="shared" si="2595"/>
        <v>1.0769230769230769</v>
      </c>
      <c r="FR1382" s="453"/>
      <c r="FS1382" s="446">
        <f t="shared" si="2615"/>
        <v>0</v>
      </c>
      <c r="FT1382" s="446">
        <f t="shared" si="2615"/>
        <v>0</v>
      </c>
      <c r="FU1382" s="446">
        <f t="shared" si="2615"/>
        <v>136160</v>
      </c>
      <c r="FV1382" s="446">
        <f t="shared" si="2615"/>
        <v>919080</v>
      </c>
      <c r="FW1382" s="446">
        <f t="shared" si="2615"/>
        <v>2172376</v>
      </c>
      <c r="FX1382" s="446">
        <f t="shared" si="2615"/>
        <v>1653996</v>
      </c>
      <c r="FY1382" s="446">
        <f t="shared" si="2615"/>
        <v>72223702</v>
      </c>
      <c r="FZ1382" s="446">
        <f t="shared" si="2615"/>
        <v>101149156</v>
      </c>
      <c r="GA1382" s="446">
        <f t="shared" si="2615"/>
        <v>6206343</v>
      </c>
      <c r="GB1382" s="446">
        <f t="shared" si="2611"/>
        <v>26538967</v>
      </c>
      <c r="GC1382" s="446">
        <f t="shared" si="2611"/>
        <v>5013432</v>
      </c>
      <c r="GD1382" s="446">
        <f t="shared" si="2616"/>
        <v>31570</v>
      </c>
      <c r="GE1382" s="446">
        <f t="shared" si="2616"/>
        <v>44368</v>
      </c>
      <c r="GF1382" s="446">
        <f t="shared" si="2616"/>
        <v>2092584</v>
      </c>
      <c r="GG1382" s="446">
        <f t="shared" si="2616"/>
        <v>7781709</v>
      </c>
      <c r="GH1382" s="446">
        <f t="shared" si="2616"/>
        <v>1645785</v>
      </c>
      <c r="GI1382" s="446">
        <f t="shared" si="2616"/>
        <v>62717290</v>
      </c>
      <c r="GJ1382" s="446">
        <f t="shared" si="2616"/>
        <v>11893050</v>
      </c>
      <c r="GK1382" s="446">
        <f t="shared" si="2616"/>
        <v>1657360</v>
      </c>
      <c r="GL1382" s="446">
        <f t="shared" si="2616"/>
        <v>25319400</v>
      </c>
      <c r="GM1382" s="446">
        <f t="shared" si="2616"/>
        <v>7196183</v>
      </c>
      <c r="GN1382" s="446" t="str">
        <f t="shared" si="2612"/>
        <v>-</v>
      </c>
      <c r="GO1382" s="446">
        <f t="shared" si="2614"/>
        <v>29845</v>
      </c>
      <c r="GP1382" s="446">
        <f t="shared" si="2614"/>
        <v>93150</v>
      </c>
      <c r="GQ1382" s="446">
        <f t="shared" si="2614"/>
        <v>38168912</v>
      </c>
      <c r="GR1382" s="446"/>
      <c r="GS1382" s="446"/>
      <c r="GT1382" s="446"/>
      <c r="GU1382" s="446"/>
      <c r="GV1382" s="416"/>
    </row>
    <row r="1383" spans="1:204" ht="9.75" customHeight="1" x14ac:dyDescent="0.2">
      <c r="A1383" s="417" t="str">
        <f t="shared" si="2577"/>
        <v>2024-25SEPTEMBERRX7</v>
      </c>
      <c r="B1383" s="458" t="str">
        <f t="shared" si="2602"/>
        <v>2024-25</v>
      </c>
      <c r="C1383" s="402" t="s">
        <v>640</v>
      </c>
      <c r="D1383" s="458" t="str">
        <f t="shared" si="2605"/>
        <v>Y62</v>
      </c>
      <c r="E1383" s="458" t="str">
        <f t="shared" si="2606"/>
        <v>North West</v>
      </c>
      <c r="F1383" s="478" t="s">
        <v>449</v>
      </c>
      <c r="G1383" s="478" t="s">
        <v>691</v>
      </c>
      <c r="H1383" s="510">
        <v>127971</v>
      </c>
      <c r="I1383" s="510">
        <v>95846</v>
      </c>
      <c r="J1383" s="510">
        <v>59776</v>
      </c>
      <c r="K1383" s="510">
        <v>1</v>
      </c>
      <c r="L1383" s="510">
        <v>0</v>
      </c>
      <c r="M1383" s="510">
        <v>0</v>
      </c>
      <c r="N1383" s="510">
        <v>0</v>
      </c>
      <c r="O1383" s="510">
        <v>22</v>
      </c>
      <c r="P1383" s="510">
        <v>369</v>
      </c>
      <c r="Q1383" s="510">
        <v>189</v>
      </c>
      <c r="R1383" s="510">
        <v>947</v>
      </c>
      <c r="S1383" s="510">
        <v>91186</v>
      </c>
      <c r="T1383" s="510">
        <v>9232</v>
      </c>
      <c r="U1383" s="510">
        <v>6021</v>
      </c>
      <c r="V1383" s="510">
        <v>47799</v>
      </c>
      <c r="W1383" s="510">
        <v>15256</v>
      </c>
      <c r="X1383" s="510">
        <v>976</v>
      </c>
      <c r="Y1383" s="510">
        <v>4261201</v>
      </c>
      <c r="Z1383" s="510">
        <v>462</v>
      </c>
      <c r="AA1383" s="510">
        <v>789</v>
      </c>
      <c r="AB1383" s="510">
        <v>3440627</v>
      </c>
      <c r="AC1383" s="510">
        <v>571</v>
      </c>
      <c r="AD1383" s="510">
        <v>1000</v>
      </c>
      <c r="AE1383" s="510">
        <v>82918080</v>
      </c>
      <c r="AF1383" s="510">
        <v>1735</v>
      </c>
      <c r="AG1383" s="510">
        <v>3587</v>
      </c>
      <c r="AH1383" s="510">
        <v>114728169</v>
      </c>
      <c r="AI1383" s="510">
        <v>7520</v>
      </c>
      <c r="AJ1383" s="510">
        <v>16634</v>
      </c>
      <c r="AK1383" s="510">
        <v>6717952</v>
      </c>
      <c r="AL1383" s="510">
        <v>6883</v>
      </c>
      <c r="AM1383" s="510">
        <v>15853</v>
      </c>
      <c r="AN1383" s="510">
        <v>1657</v>
      </c>
      <c r="AO1383" s="510">
        <v>4568</v>
      </c>
      <c r="AP1383" s="510">
        <v>2715</v>
      </c>
      <c r="AQ1383" s="510">
        <v>8927849</v>
      </c>
      <c r="AR1383" s="510">
        <v>3288</v>
      </c>
      <c r="AS1383" s="510">
        <v>8374</v>
      </c>
      <c r="AT1383" s="510">
        <v>12917</v>
      </c>
      <c r="AU1383" s="510">
        <v>1295</v>
      </c>
      <c r="AV1383" s="510">
        <v>7105</v>
      </c>
      <c r="AW1383" s="510">
        <v>56</v>
      </c>
      <c r="AX1383" s="510">
        <v>734</v>
      </c>
      <c r="AY1383" s="510">
        <v>3783</v>
      </c>
      <c r="AZ1383" s="510">
        <v>1</v>
      </c>
      <c r="BA1383" s="510">
        <v>9406</v>
      </c>
      <c r="BB1383" s="510">
        <v>29211774</v>
      </c>
      <c r="BC1383" s="510">
        <v>3106</v>
      </c>
      <c r="BD1383" s="510">
        <v>8471</v>
      </c>
      <c r="BE1383" s="510">
        <v>850</v>
      </c>
      <c r="BF1383" s="510">
        <v>3818</v>
      </c>
      <c r="BG1383" s="510">
        <v>3586</v>
      </c>
      <c r="BH1383" s="510">
        <v>1152</v>
      </c>
      <c r="BI1383" s="510">
        <v>47553</v>
      </c>
      <c r="BJ1383" s="510">
        <v>5613</v>
      </c>
      <c r="BK1383" s="510">
        <v>25103</v>
      </c>
      <c r="BL1383" s="510">
        <v>78269</v>
      </c>
      <c r="BM1383" s="510">
        <v>18128</v>
      </c>
      <c r="BN1383" s="510">
        <v>14766</v>
      </c>
      <c r="BO1383" s="510">
        <v>11746</v>
      </c>
      <c r="BP1383" s="510">
        <v>9731</v>
      </c>
      <c r="BQ1383" s="510">
        <v>61441</v>
      </c>
      <c r="BR1383" s="510">
        <v>50159</v>
      </c>
      <c r="BS1383" s="510">
        <v>23944</v>
      </c>
      <c r="BT1383" s="510">
        <v>16051</v>
      </c>
      <c r="BU1383" s="510">
        <v>1549</v>
      </c>
      <c r="BV1383" s="510">
        <v>1030</v>
      </c>
      <c r="BW1383" s="510">
        <v>172</v>
      </c>
      <c r="BX1383" s="510">
        <v>91066</v>
      </c>
      <c r="BY1383" s="510">
        <v>529</v>
      </c>
      <c r="BZ1383" s="510">
        <v>947</v>
      </c>
      <c r="CA1383" s="510">
        <v>106</v>
      </c>
      <c r="CB1383" s="510">
        <v>53987</v>
      </c>
      <c r="CC1383" s="510">
        <v>509</v>
      </c>
      <c r="CD1383" s="510">
        <v>894</v>
      </c>
      <c r="CE1383" s="510">
        <v>8954</v>
      </c>
      <c r="CF1383" s="510">
        <v>4116148</v>
      </c>
      <c r="CG1383" s="510">
        <v>460</v>
      </c>
      <c r="CH1383" s="510">
        <v>782</v>
      </c>
      <c r="CI1383" s="510">
        <v>5696</v>
      </c>
      <c r="CJ1383" s="510">
        <v>9978490</v>
      </c>
      <c r="CK1383" s="510">
        <v>1752</v>
      </c>
      <c r="CL1383" s="510">
        <v>3633</v>
      </c>
      <c r="CM1383" s="510">
        <v>2602</v>
      </c>
      <c r="CN1383" s="510">
        <v>4236884</v>
      </c>
      <c r="CO1383" s="510">
        <v>1628</v>
      </c>
      <c r="CP1383" s="510">
        <v>3629</v>
      </c>
      <c r="CQ1383" s="510">
        <v>39501</v>
      </c>
      <c r="CR1383" s="510">
        <v>68702706</v>
      </c>
      <c r="CS1383" s="510">
        <v>1739</v>
      </c>
      <c r="CT1383" s="510">
        <v>3578</v>
      </c>
      <c r="CU1383" s="510">
        <v>2041</v>
      </c>
      <c r="CV1383" s="510">
        <v>13801322</v>
      </c>
      <c r="CW1383" s="510">
        <v>6762</v>
      </c>
      <c r="CX1383" s="510">
        <v>14536</v>
      </c>
      <c r="CY1383" s="510">
        <v>1319</v>
      </c>
      <c r="CZ1383" s="510">
        <v>8998832</v>
      </c>
      <c r="DA1383" s="510">
        <v>6822</v>
      </c>
      <c r="DB1383" s="510">
        <v>16134</v>
      </c>
      <c r="DC1383" s="510">
        <v>1234</v>
      </c>
      <c r="DD1383" s="510">
        <v>12912092</v>
      </c>
      <c r="DE1383" s="510">
        <v>10464</v>
      </c>
      <c r="DF1383" s="510">
        <v>23249</v>
      </c>
      <c r="DG1383" s="510">
        <v>412</v>
      </c>
      <c r="DH1383" s="510">
        <v>6130686</v>
      </c>
      <c r="DI1383" s="510">
        <v>14880</v>
      </c>
      <c r="DJ1383" s="510">
        <v>39984</v>
      </c>
      <c r="DK1383" s="510">
        <v>310</v>
      </c>
      <c r="DL1383" s="510">
        <v>97428</v>
      </c>
      <c r="DM1383" s="510">
        <v>314</v>
      </c>
      <c r="DN1383" s="510">
        <v>536</v>
      </c>
      <c r="DO1383" s="510">
        <v>5337</v>
      </c>
      <c r="DP1383" s="510">
        <v>181419</v>
      </c>
      <c r="DQ1383" s="510">
        <v>34</v>
      </c>
      <c r="DR1383" s="510">
        <v>60</v>
      </c>
      <c r="DS1383" s="510">
        <v>76</v>
      </c>
      <c r="DT1383" s="510">
        <v>123698</v>
      </c>
      <c r="DU1383" s="510">
        <v>1628</v>
      </c>
      <c r="DV1383" s="510">
        <v>3359</v>
      </c>
      <c r="DW1383" s="510">
        <v>67</v>
      </c>
      <c r="DX1383" s="510">
        <v>49632</v>
      </c>
      <c r="DY1383" s="510">
        <v>99451568</v>
      </c>
      <c r="DZ1383" s="510">
        <v>2004</v>
      </c>
      <c r="EA1383" s="510">
        <v>3828</v>
      </c>
      <c r="EB1383" s="510">
        <v>35561</v>
      </c>
      <c r="EC1383" s="510">
        <v>16174</v>
      </c>
      <c r="ED1383" s="510">
        <v>5455</v>
      </c>
      <c r="EE1383" s="510">
        <v>36047602</v>
      </c>
      <c r="EF1383" s="510">
        <v>4056</v>
      </c>
      <c r="EG1383" s="510">
        <v>334</v>
      </c>
      <c r="EH1383" s="510">
        <v>18</v>
      </c>
      <c r="EI1383" s="510"/>
      <c r="EJ1383" s="479"/>
      <c r="EK1383" s="479"/>
      <c r="EL1383" s="479"/>
      <c r="EM1383" s="479"/>
      <c r="EN1383" s="479"/>
      <c r="EO1383" s="479"/>
      <c r="EP1383" s="479"/>
      <c r="EQ1383" s="479"/>
      <c r="ER1383" s="479"/>
      <c r="ES1383" s="479"/>
      <c r="ET1383" s="479"/>
      <c r="EU1383" s="479"/>
      <c r="EV1383" s="479"/>
      <c r="EW1383" s="479"/>
      <c r="EX1383" s="479"/>
      <c r="EY1383" s="479"/>
      <c r="EZ1383" s="476"/>
      <c r="FA1383" s="446">
        <f t="shared" si="2585"/>
        <v>9</v>
      </c>
      <c r="FB1383" s="417">
        <f t="shared" si="2608"/>
        <v>2024</v>
      </c>
      <c r="FC1383" s="448">
        <f t="shared" si="2609"/>
        <v>45536</v>
      </c>
      <c r="FD1383" s="449">
        <f t="shared" si="2610"/>
        <v>30</v>
      </c>
      <c r="FE1383" s="450"/>
      <c r="FF1383" s="451">
        <f t="shared" si="2598"/>
        <v>0.60216630937605775</v>
      </c>
      <c r="FG1383" s="450"/>
      <c r="FH1383" s="452">
        <f t="shared" si="2586"/>
        <v>1.9636048526863086</v>
      </c>
      <c r="FI1383" s="452">
        <f t="shared" si="2587"/>
        <v>1.5994367417677644</v>
      </c>
      <c r="FJ1383" s="452">
        <f t="shared" si="2588"/>
        <v>1.9508387311077895</v>
      </c>
      <c r="FK1383" s="452">
        <f t="shared" si="2589"/>
        <v>1.6161767148314234</v>
      </c>
      <c r="FL1383" s="452">
        <f t="shared" si="2590"/>
        <v>1.2854034603234377</v>
      </c>
      <c r="FM1383" s="452">
        <f t="shared" si="2591"/>
        <v>1.04937341785393</v>
      </c>
      <c r="FN1383" s="452">
        <f t="shared" si="2592"/>
        <v>1.5694808599895123</v>
      </c>
      <c r="FO1383" s="452">
        <f t="shared" si="2593"/>
        <v>1.0521106449921342</v>
      </c>
      <c r="FP1383" s="452">
        <f t="shared" si="2594"/>
        <v>1.5870901639344261</v>
      </c>
      <c r="FQ1383" s="452">
        <f t="shared" si="2595"/>
        <v>1.055327868852459</v>
      </c>
      <c r="FR1383" s="453"/>
      <c r="FS1383" s="446">
        <f t="shared" ref="FS1383:GA1392" si="2617">IFERROR(HLOOKUP(FS$1,$H$5:$HA$10112,MATCH($A1383,$A$5:$A$10112,0),0)*HLOOKUP(FS$2,$H$5:$HA$10112,MATCH($A1383,$A$5:$A$10112,0),0),"-")</f>
        <v>0</v>
      </c>
      <c r="FT1383" s="446">
        <f t="shared" si="2617"/>
        <v>0</v>
      </c>
      <c r="FU1383" s="446">
        <f t="shared" si="2617"/>
        <v>0</v>
      </c>
      <c r="FV1383" s="446">
        <f t="shared" si="2617"/>
        <v>2108612</v>
      </c>
      <c r="FW1383" s="446">
        <f t="shared" si="2617"/>
        <v>7284048</v>
      </c>
      <c r="FX1383" s="446">
        <f t="shared" si="2617"/>
        <v>6021000</v>
      </c>
      <c r="FY1383" s="446">
        <f t="shared" si="2617"/>
        <v>171455013</v>
      </c>
      <c r="FZ1383" s="446">
        <f t="shared" si="2617"/>
        <v>253768304</v>
      </c>
      <c r="GA1383" s="446">
        <f t="shared" si="2617"/>
        <v>15472528</v>
      </c>
      <c r="GB1383" s="446">
        <f t="shared" si="2611"/>
        <v>79678226</v>
      </c>
      <c r="GC1383" s="446">
        <f t="shared" si="2611"/>
        <v>22735410</v>
      </c>
      <c r="GD1383" s="446">
        <f t="shared" si="2616"/>
        <v>162884</v>
      </c>
      <c r="GE1383" s="446">
        <f t="shared" si="2616"/>
        <v>94764</v>
      </c>
      <c r="GF1383" s="446">
        <f t="shared" si="2616"/>
        <v>7002028</v>
      </c>
      <c r="GG1383" s="446">
        <f t="shared" si="2616"/>
        <v>20693568</v>
      </c>
      <c r="GH1383" s="446">
        <f t="shared" si="2616"/>
        <v>9442658</v>
      </c>
      <c r="GI1383" s="446">
        <f t="shared" si="2616"/>
        <v>141334578</v>
      </c>
      <c r="GJ1383" s="446">
        <f t="shared" si="2616"/>
        <v>29667976</v>
      </c>
      <c r="GK1383" s="446">
        <f t="shared" si="2616"/>
        <v>21280746</v>
      </c>
      <c r="GL1383" s="446">
        <f t="shared" si="2616"/>
        <v>28689266</v>
      </c>
      <c r="GM1383" s="446">
        <f t="shared" si="2616"/>
        <v>16473408</v>
      </c>
      <c r="GN1383" s="446">
        <f t="shared" si="2612"/>
        <v>255284</v>
      </c>
      <c r="GO1383" s="446">
        <f t="shared" si="2614"/>
        <v>166160</v>
      </c>
      <c r="GP1383" s="446">
        <f t="shared" si="2614"/>
        <v>320220</v>
      </c>
      <c r="GQ1383" s="446">
        <f t="shared" si="2614"/>
        <v>189991296</v>
      </c>
      <c r="GR1383" s="446"/>
      <c r="GS1383" s="446"/>
      <c r="GT1383" s="446"/>
      <c r="GU1383" s="446"/>
      <c r="GV1383" s="416"/>
    </row>
    <row r="1384" spans="1:204" ht="9.75" customHeight="1" x14ac:dyDescent="0.2">
      <c r="A1384" s="417" t="str">
        <f t="shared" si="2577"/>
        <v>2024-25SEPTEMBERRYE</v>
      </c>
      <c r="B1384" s="458" t="str">
        <f t="shared" si="2602"/>
        <v>2024-25</v>
      </c>
      <c r="C1384" s="402" t="s">
        <v>640</v>
      </c>
      <c r="D1384" s="458" t="str">
        <f t="shared" si="2605"/>
        <v>Y59</v>
      </c>
      <c r="E1384" s="458" t="str">
        <f t="shared" si="2606"/>
        <v>South East</v>
      </c>
      <c r="F1384" s="478" t="s">
        <v>456</v>
      </c>
      <c r="G1384" s="478" t="s">
        <v>692</v>
      </c>
      <c r="H1384" s="510">
        <v>86274</v>
      </c>
      <c r="I1384" s="510">
        <v>53653</v>
      </c>
      <c r="J1384" s="510">
        <v>594655</v>
      </c>
      <c r="K1384" s="510">
        <v>11</v>
      </c>
      <c r="L1384" s="510">
        <v>1</v>
      </c>
      <c r="M1384" s="510">
        <v>35</v>
      </c>
      <c r="N1384" s="510">
        <v>83</v>
      </c>
      <c r="O1384" s="510">
        <v>160</v>
      </c>
      <c r="P1384" s="510">
        <v>250</v>
      </c>
      <c r="Q1384" s="510">
        <v>26</v>
      </c>
      <c r="R1384" s="510">
        <v>211</v>
      </c>
      <c r="S1384" s="510">
        <v>48707</v>
      </c>
      <c r="T1384" s="510">
        <v>3839</v>
      </c>
      <c r="U1384" s="510">
        <v>2480</v>
      </c>
      <c r="V1384" s="510">
        <v>25405</v>
      </c>
      <c r="W1384" s="510">
        <v>10142</v>
      </c>
      <c r="X1384" s="510">
        <v>484</v>
      </c>
      <c r="Y1384" s="510">
        <v>2060535</v>
      </c>
      <c r="Z1384" s="510">
        <v>537</v>
      </c>
      <c r="AA1384" s="510">
        <v>975</v>
      </c>
      <c r="AB1384" s="510">
        <v>1553656</v>
      </c>
      <c r="AC1384" s="510">
        <v>626</v>
      </c>
      <c r="AD1384" s="510">
        <v>1150</v>
      </c>
      <c r="AE1384" s="510">
        <v>59289516</v>
      </c>
      <c r="AF1384" s="510">
        <v>2334</v>
      </c>
      <c r="AG1384" s="510">
        <v>4713</v>
      </c>
      <c r="AH1384" s="510">
        <v>118160565</v>
      </c>
      <c r="AI1384" s="510">
        <v>11651</v>
      </c>
      <c r="AJ1384" s="510">
        <v>25701</v>
      </c>
      <c r="AK1384" s="510">
        <v>6558411</v>
      </c>
      <c r="AL1384" s="510">
        <v>13550</v>
      </c>
      <c r="AM1384" s="510">
        <v>30246</v>
      </c>
      <c r="AN1384" s="510">
        <v>40</v>
      </c>
      <c r="AO1384" s="510">
        <v>2222</v>
      </c>
      <c r="AP1384" s="510">
        <v>438</v>
      </c>
      <c r="AQ1384" s="510">
        <v>1324267</v>
      </c>
      <c r="AR1384" s="510">
        <v>3023</v>
      </c>
      <c r="AS1384" s="510">
        <v>5479</v>
      </c>
      <c r="AT1384" s="510">
        <v>6752</v>
      </c>
      <c r="AU1384" s="510">
        <v>210</v>
      </c>
      <c r="AV1384" s="510">
        <v>1116</v>
      </c>
      <c r="AW1384" s="510">
        <v>758</v>
      </c>
      <c r="AX1384" s="510">
        <v>677</v>
      </c>
      <c r="AY1384" s="510">
        <v>4749</v>
      </c>
      <c r="AZ1384" s="510">
        <v>803</v>
      </c>
      <c r="BA1384" s="510">
        <v>716</v>
      </c>
      <c r="BB1384" s="510">
        <v>2127956</v>
      </c>
      <c r="BC1384" s="510">
        <v>2972</v>
      </c>
      <c r="BD1384" s="510">
        <v>5468</v>
      </c>
      <c r="BE1384" s="510">
        <v>51</v>
      </c>
      <c r="BF1384" s="510">
        <v>356</v>
      </c>
      <c r="BG1384" s="510">
        <v>223</v>
      </c>
      <c r="BH1384" s="510">
        <v>86</v>
      </c>
      <c r="BI1384" s="510">
        <v>24721</v>
      </c>
      <c r="BJ1384" s="510">
        <v>1465</v>
      </c>
      <c r="BK1384" s="510">
        <v>15769</v>
      </c>
      <c r="BL1384" s="510">
        <v>41955</v>
      </c>
      <c r="BM1384" s="510">
        <v>7513</v>
      </c>
      <c r="BN1384" s="510">
        <v>5530</v>
      </c>
      <c r="BO1384" s="510">
        <v>4753</v>
      </c>
      <c r="BP1384" s="510">
        <v>3580</v>
      </c>
      <c r="BQ1384" s="510">
        <v>32828</v>
      </c>
      <c r="BR1384" s="510">
        <v>26943</v>
      </c>
      <c r="BS1384" s="510">
        <v>16239</v>
      </c>
      <c r="BT1384" s="510">
        <v>11270</v>
      </c>
      <c r="BU1384" s="510">
        <v>832</v>
      </c>
      <c r="BV1384" s="510">
        <v>589</v>
      </c>
      <c r="BW1384" s="510">
        <v>240</v>
      </c>
      <c r="BX1384" s="510">
        <v>164490</v>
      </c>
      <c r="BY1384" s="510">
        <v>685</v>
      </c>
      <c r="BZ1384" s="510">
        <v>1221</v>
      </c>
      <c r="CA1384" s="510">
        <v>103</v>
      </c>
      <c r="CB1384" s="510">
        <v>47469</v>
      </c>
      <c r="CC1384" s="510">
        <v>461</v>
      </c>
      <c r="CD1384" s="510">
        <v>897</v>
      </c>
      <c r="CE1384" s="510">
        <v>3496</v>
      </c>
      <c r="CF1384" s="510">
        <v>1848576</v>
      </c>
      <c r="CG1384" s="510">
        <v>529</v>
      </c>
      <c r="CH1384" s="510">
        <v>954</v>
      </c>
      <c r="CI1384" s="510">
        <v>2232</v>
      </c>
      <c r="CJ1384" s="510">
        <v>5005611</v>
      </c>
      <c r="CK1384" s="510">
        <v>2243</v>
      </c>
      <c r="CL1384" s="510">
        <v>4443</v>
      </c>
      <c r="CM1384" s="510">
        <v>460</v>
      </c>
      <c r="CN1384" s="510">
        <v>888488</v>
      </c>
      <c r="CO1384" s="510">
        <v>1931</v>
      </c>
      <c r="CP1384" s="510">
        <v>4203</v>
      </c>
      <c r="CQ1384" s="510">
        <v>22713</v>
      </c>
      <c r="CR1384" s="510">
        <v>53395417</v>
      </c>
      <c r="CS1384" s="510">
        <v>2351</v>
      </c>
      <c r="CT1384" s="510">
        <v>4744</v>
      </c>
      <c r="CU1384" s="510">
        <v>1770</v>
      </c>
      <c r="CV1384" s="510">
        <v>14995413</v>
      </c>
      <c r="CW1384" s="510">
        <v>8472</v>
      </c>
      <c r="CX1384" s="510">
        <v>15444</v>
      </c>
      <c r="CY1384" s="510">
        <v>695</v>
      </c>
      <c r="CZ1384" s="510">
        <v>5045545</v>
      </c>
      <c r="DA1384" s="510">
        <v>7260</v>
      </c>
      <c r="DB1384" s="510">
        <v>14516</v>
      </c>
      <c r="DC1384" s="510">
        <v>178</v>
      </c>
      <c r="DD1384" s="510">
        <v>3833014</v>
      </c>
      <c r="DE1384" s="510">
        <v>21534</v>
      </c>
      <c r="DF1384" s="510">
        <v>35828</v>
      </c>
      <c r="DG1384" s="510">
        <v>77</v>
      </c>
      <c r="DH1384" s="510">
        <v>566308</v>
      </c>
      <c r="DI1384" s="510">
        <v>7355</v>
      </c>
      <c r="DJ1384" s="510">
        <v>20570</v>
      </c>
      <c r="DK1384" s="510">
        <v>277</v>
      </c>
      <c r="DL1384" s="510">
        <v>102167</v>
      </c>
      <c r="DM1384" s="510">
        <v>369</v>
      </c>
      <c r="DN1384" s="510">
        <v>674</v>
      </c>
      <c r="DO1384" s="510">
        <v>2374</v>
      </c>
      <c r="DP1384" s="510">
        <v>99554</v>
      </c>
      <c r="DQ1384" s="510">
        <v>42</v>
      </c>
      <c r="DR1384" s="510">
        <v>90</v>
      </c>
      <c r="DS1384" s="510">
        <v>42</v>
      </c>
      <c r="DT1384" s="510">
        <v>217638</v>
      </c>
      <c r="DU1384" s="510">
        <v>5182</v>
      </c>
      <c r="DV1384" s="510">
        <v>12969</v>
      </c>
      <c r="DW1384" s="510">
        <v>38</v>
      </c>
      <c r="DX1384" s="510">
        <v>26971</v>
      </c>
      <c r="DY1384" s="510">
        <v>51079388</v>
      </c>
      <c r="DZ1384" s="510">
        <v>1894</v>
      </c>
      <c r="EA1384" s="510">
        <v>3133</v>
      </c>
      <c r="EB1384" s="510">
        <v>16264</v>
      </c>
      <c r="EC1384" s="510">
        <v>5789</v>
      </c>
      <c r="ED1384" s="510">
        <v>2269</v>
      </c>
      <c r="EE1384" s="510">
        <v>20762155</v>
      </c>
      <c r="EF1384" s="510">
        <v>623</v>
      </c>
      <c r="EG1384" s="510">
        <v>236</v>
      </c>
      <c r="EH1384" s="510">
        <v>622</v>
      </c>
      <c r="EI1384" s="510"/>
      <c r="EJ1384" s="479"/>
      <c r="EK1384" s="479"/>
      <c r="EL1384" s="479"/>
      <c r="EM1384" s="479"/>
      <c r="EN1384" s="479"/>
      <c r="EO1384" s="479"/>
      <c r="EP1384" s="479"/>
      <c r="EQ1384" s="479"/>
      <c r="ER1384" s="479"/>
      <c r="ES1384" s="479"/>
      <c r="ET1384" s="479"/>
      <c r="EU1384" s="479"/>
      <c r="EV1384" s="479"/>
      <c r="EW1384" s="479"/>
      <c r="EX1384" s="479"/>
      <c r="EY1384" s="479"/>
      <c r="EZ1384" s="476"/>
      <c r="FA1384" s="482">
        <f t="shared" si="2585"/>
        <v>9</v>
      </c>
      <c r="FB1384" s="493">
        <f t="shared" si="2608"/>
        <v>2024</v>
      </c>
      <c r="FC1384" s="498">
        <f t="shared" si="2609"/>
        <v>45536</v>
      </c>
      <c r="FD1384" s="499">
        <f t="shared" si="2610"/>
        <v>30</v>
      </c>
      <c r="FE1384" s="450"/>
      <c r="FF1384" s="451">
        <f t="shared" si="2598"/>
        <v>0.66146558930064081</v>
      </c>
      <c r="FG1384" s="450"/>
      <c r="FH1384" s="452">
        <f t="shared" si="2586"/>
        <v>1.9570200573065903</v>
      </c>
      <c r="FI1384" s="452">
        <f t="shared" si="2587"/>
        <v>1.4404792914821569</v>
      </c>
      <c r="FJ1384" s="452">
        <f t="shared" si="2588"/>
        <v>1.9165322580645161</v>
      </c>
      <c r="FK1384" s="452">
        <f t="shared" si="2589"/>
        <v>1.4435483870967742</v>
      </c>
      <c r="FL1384" s="452">
        <f t="shared" si="2590"/>
        <v>1.2921865774453847</v>
      </c>
      <c r="FM1384" s="452">
        <f t="shared" si="2591"/>
        <v>1.0605392639244244</v>
      </c>
      <c r="FN1384" s="452">
        <f t="shared" si="2592"/>
        <v>1.6011634786038256</v>
      </c>
      <c r="FO1384" s="452">
        <f t="shared" si="2593"/>
        <v>1.1112206665352002</v>
      </c>
      <c r="FP1384" s="452">
        <f t="shared" si="2594"/>
        <v>1.71900826446281</v>
      </c>
      <c r="FQ1384" s="452">
        <f t="shared" si="2595"/>
        <v>1.2169421487603307</v>
      </c>
      <c r="FR1384" s="453"/>
      <c r="FS1384" s="446">
        <f t="shared" si="2617"/>
        <v>53653</v>
      </c>
      <c r="FT1384" s="446">
        <f t="shared" si="2617"/>
        <v>1877855</v>
      </c>
      <c r="FU1384" s="446">
        <f t="shared" si="2617"/>
        <v>4453199</v>
      </c>
      <c r="FV1384" s="446">
        <f t="shared" si="2617"/>
        <v>8584480</v>
      </c>
      <c r="FW1384" s="446">
        <f t="shared" si="2617"/>
        <v>3743025</v>
      </c>
      <c r="FX1384" s="446">
        <f t="shared" si="2617"/>
        <v>2852000</v>
      </c>
      <c r="FY1384" s="446">
        <f t="shared" si="2617"/>
        <v>119733765</v>
      </c>
      <c r="FZ1384" s="446">
        <f t="shared" si="2617"/>
        <v>260659542</v>
      </c>
      <c r="GA1384" s="446">
        <f t="shared" si="2617"/>
        <v>14639064</v>
      </c>
      <c r="GB1384" s="446">
        <f t="shared" si="2611"/>
        <v>3915088</v>
      </c>
      <c r="GC1384" s="446">
        <f t="shared" si="2611"/>
        <v>2399802</v>
      </c>
      <c r="GD1384" s="446">
        <f t="shared" si="2616"/>
        <v>293040</v>
      </c>
      <c r="GE1384" s="446">
        <f t="shared" si="2616"/>
        <v>92391</v>
      </c>
      <c r="GF1384" s="446">
        <f t="shared" si="2616"/>
        <v>3335184</v>
      </c>
      <c r="GG1384" s="446">
        <f t="shared" si="2616"/>
        <v>9916776</v>
      </c>
      <c r="GH1384" s="446">
        <f t="shared" si="2616"/>
        <v>1933380</v>
      </c>
      <c r="GI1384" s="446">
        <f t="shared" si="2616"/>
        <v>107750472</v>
      </c>
      <c r="GJ1384" s="446">
        <f t="shared" si="2616"/>
        <v>27335880</v>
      </c>
      <c r="GK1384" s="446">
        <f t="shared" si="2616"/>
        <v>10088620</v>
      </c>
      <c r="GL1384" s="446">
        <f t="shared" si="2616"/>
        <v>6377384</v>
      </c>
      <c r="GM1384" s="446">
        <f t="shared" si="2616"/>
        <v>1583890</v>
      </c>
      <c r="GN1384" s="446">
        <f t="shared" si="2612"/>
        <v>544698</v>
      </c>
      <c r="GO1384" s="446">
        <f t="shared" si="2614"/>
        <v>186698</v>
      </c>
      <c r="GP1384" s="446">
        <f t="shared" si="2614"/>
        <v>213660</v>
      </c>
      <c r="GQ1384" s="446">
        <f t="shared" si="2614"/>
        <v>84500143</v>
      </c>
      <c r="GR1384" s="446"/>
      <c r="GS1384" s="446"/>
      <c r="GT1384" s="446"/>
      <c r="GU1384" s="446"/>
      <c r="GV1384" s="416"/>
    </row>
    <row r="1385" spans="1:204" ht="9.75" customHeight="1" x14ac:dyDescent="0.2">
      <c r="A1385" s="523" t="str">
        <f t="shared" si="2577"/>
        <v>2024-25SEPTEMBERRYD</v>
      </c>
      <c r="B1385" s="524" t="str">
        <f t="shared" si="2602"/>
        <v>2024-25</v>
      </c>
      <c r="C1385" s="525" t="s">
        <v>640</v>
      </c>
      <c r="D1385" s="524" t="str">
        <f t="shared" si="2605"/>
        <v>Y59</v>
      </c>
      <c r="E1385" s="524" t="str">
        <f t="shared" si="2606"/>
        <v>South East</v>
      </c>
      <c r="F1385" s="526" t="s">
        <v>455</v>
      </c>
      <c r="G1385" s="526" t="s">
        <v>693</v>
      </c>
      <c r="H1385" s="527">
        <v>92465</v>
      </c>
      <c r="I1385" s="527">
        <v>73617</v>
      </c>
      <c r="J1385" s="527">
        <v>586161</v>
      </c>
      <c r="K1385" s="527">
        <v>8</v>
      </c>
      <c r="L1385" s="527">
        <v>1</v>
      </c>
      <c r="M1385" s="527">
        <v>19</v>
      </c>
      <c r="N1385" s="527">
        <v>58</v>
      </c>
      <c r="O1385" s="527">
        <v>124</v>
      </c>
      <c r="P1385" s="527">
        <v>231</v>
      </c>
      <c r="Q1385" s="527">
        <v>10</v>
      </c>
      <c r="R1385" s="527">
        <v>37</v>
      </c>
      <c r="S1385" s="527">
        <v>61221</v>
      </c>
      <c r="T1385" s="527">
        <v>5123</v>
      </c>
      <c r="U1385" s="527">
        <v>3087</v>
      </c>
      <c r="V1385" s="527">
        <v>32684</v>
      </c>
      <c r="W1385" s="527">
        <v>12074</v>
      </c>
      <c r="X1385" s="527">
        <v>527</v>
      </c>
      <c r="Y1385" s="527">
        <v>2633180</v>
      </c>
      <c r="Z1385" s="527">
        <v>514</v>
      </c>
      <c r="AA1385" s="527">
        <v>933</v>
      </c>
      <c r="AB1385" s="527">
        <v>1855820</v>
      </c>
      <c r="AC1385" s="527">
        <v>601</v>
      </c>
      <c r="AD1385" s="527">
        <v>1107</v>
      </c>
      <c r="AE1385" s="527">
        <v>58674790</v>
      </c>
      <c r="AF1385" s="527">
        <v>1795</v>
      </c>
      <c r="AG1385" s="527">
        <v>3647</v>
      </c>
      <c r="AH1385" s="527">
        <v>105869323</v>
      </c>
      <c r="AI1385" s="527">
        <v>8768</v>
      </c>
      <c r="AJ1385" s="527">
        <v>19561</v>
      </c>
      <c r="AK1385" s="527">
        <v>4960316</v>
      </c>
      <c r="AL1385" s="527">
        <v>9412</v>
      </c>
      <c r="AM1385" s="527">
        <v>19834</v>
      </c>
      <c r="AN1385" s="527">
        <v>0</v>
      </c>
      <c r="AO1385" s="527">
        <v>2889</v>
      </c>
      <c r="AP1385" s="527">
        <v>3596</v>
      </c>
      <c r="AQ1385" s="527">
        <v>27705577</v>
      </c>
      <c r="AR1385" s="527">
        <v>7705</v>
      </c>
      <c r="AS1385" s="527">
        <v>15289</v>
      </c>
      <c r="AT1385" s="527">
        <v>8341</v>
      </c>
      <c r="AU1385" s="527">
        <v>497</v>
      </c>
      <c r="AV1385" s="527">
        <v>2574</v>
      </c>
      <c r="AW1385" s="527">
        <v>2965</v>
      </c>
      <c r="AX1385" s="527">
        <v>525</v>
      </c>
      <c r="AY1385" s="527">
        <v>4745</v>
      </c>
      <c r="AZ1385" s="527">
        <v>1245</v>
      </c>
      <c r="BA1385" s="527">
        <v>11676</v>
      </c>
      <c r="BB1385" s="527">
        <v>45745571</v>
      </c>
      <c r="BC1385" s="527">
        <v>3918</v>
      </c>
      <c r="BD1385" s="527">
        <v>8437</v>
      </c>
      <c r="BE1385" s="527">
        <v>520</v>
      </c>
      <c r="BF1385" s="527">
        <v>3171</v>
      </c>
      <c r="BG1385" s="527">
        <v>5971</v>
      </c>
      <c r="BH1385" s="527">
        <v>2014</v>
      </c>
      <c r="BI1385" s="527">
        <v>33011</v>
      </c>
      <c r="BJ1385" s="527">
        <v>1291</v>
      </c>
      <c r="BK1385" s="527">
        <v>18578</v>
      </c>
      <c r="BL1385" s="527">
        <v>52880</v>
      </c>
      <c r="BM1385" s="527">
        <v>11937</v>
      </c>
      <c r="BN1385" s="527">
        <v>7686</v>
      </c>
      <c r="BO1385" s="527">
        <v>7285</v>
      </c>
      <c r="BP1385" s="527">
        <v>4735</v>
      </c>
      <c r="BQ1385" s="527">
        <v>45604</v>
      </c>
      <c r="BR1385" s="527">
        <v>34351</v>
      </c>
      <c r="BS1385" s="527">
        <v>22810</v>
      </c>
      <c r="BT1385" s="527">
        <v>12617</v>
      </c>
      <c r="BU1385" s="527">
        <v>964</v>
      </c>
      <c r="BV1385" s="527">
        <v>547</v>
      </c>
      <c r="BW1385" s="527">
        <v>80</v>
      </c>
      <c r="BX1385" s="527">
        <v>52343</v>
      </c>
      <c r="BY1385" s="527">
        <v>654</v>
      </c>
      <c r="BZ1385" s="527">
        <v>1170</v>
      </c>
      <c r="CA1385" s="527">
        <v>93</v>
      </c>
      <c r="CB1385" s="527">
        <v>55359</v>
      </c>
      <c r="CC1385" s="527">
        <v>595</v>
      </c>
      <c r="CD1385" s="527">
        <v>1132</v>
      </c>
      <c r="CE1385" s="527">
        <v>4950</v>
      </c>
      <c r="CF1385" s="527">
        <v>2525478</v>
      </c>
      <c r="CG1385" s="527">
        <v>510</v>
      </c>
      <c r="CH1385" s="527">
        <v>923</v>
      </c>
      <c r="CI1385" s="527">
        <v>2465</v>
      </c>
      <c r="CJ1385" s="527">
        <v>4326252</v>
      </c>
      <c r="CK1385" s="527">
        <v>1755</v>
      </c>
      <c r="CL1385" s="527">
        <v>3553</v>
      </c>
      <c r="CM1385" s="527">
        <v>1278</v>
      </c>
      <c r="CN1385" s="527">
        <v>2212253</v>
      </c>
      <c r="CO1385" s="527">
        <v>1731</v>
      </c>
      <c r="CP1385" s="527">
        <v>3636</v>
      </c>
      <c r="CQ1385" s="527">
        <v>28941</v>
      </c>
      <c r="CR1385" s="527">
        <v>52136285</v>
      </c>
      <c r="CS1385" s="527">
        <v>1801</v>
      </c>
      <c r="CT1385" s="527">
        <v>3661</v>
      </c>
      <c r="CU1385" s="527">
        <v>1057</v>
      </c>
      <c r="CV1385" s="527">
        <v>8132797</v>
      </c>
      <c r="CW1385" s="527">
        <v>7694</v>
      </c>
      <c r="CX1385" s="527">
        <v>17197</v>
      </c>
      <c r="CY1385" s="527">
        <v>558</v>
      </c>
      <c r="CZ1385" s="527">
        <v>4571404</v>
      </c>
      <c r="DA1385" s="527">
        <v>8192</v>
      </c>
      <c r="DB1385" s="527">
        <v>17621</v>
      </c>
      <c r="DC1385" s="527">
        <v>842</v>
      </c>
      <c r="DD1385" s="527">
        <v>8823962</v>
      </c>
      <c r="DE1385" s="527">
        <v>10480</v>
      </c>
      <c r="DF1385" s="527">
        <v>24960</v>
      </c>
      <c r="DG1385" s="527">
        <v>113</v>
      </c>
      <c r="DH1385" s="527">
        <v>1143790</v>
      </c>
      <c r="DI1385" s="527">
        <v>10122</v>
      </c>
      <c r="DJ1385" s="527">
        <v>19880</v>
      </c>
      <c r="DK1385" s="527">
        <v>2</v>
      </c>
      <c r="DL1385" s="527">
        <v>848</v>
      </c>
      <c r="DM1385" s="527">
        <v>424</v>
      </c>
      <c r="DN1385" s="527">
        <v>486</v>
      </c>
      <c r="DO1385" s="527">
        <v>3189</v>
      </c>
      <c r="DP1385" s="527">
        <v>181641</v>
      </c>
      <c r="DQ1385" s="527">
        <v>57</v>
      </c>
      <c r="DR1385" s="527">
        <v>72</v>
      </c>
      <c r="DS1385" s="527">
        <v>39</v>
      </c>
      <c r="DT1385" s="527">
        <v>58780</v>
      </c>
      <c r="DU1385" s="527">
        <v>1507</v>
      </c>
      <c r="DV1385" s="527">
        <v>3566</v>
      </c>
      <c r="DW1385" s="527">
        <v>39</v>
      </c>
      <c r="DX1385" s="527">
        <v>33414</v>
      </c>
      <c r="DY1385" s="527">
        <v>38267932</v>
      </c>
      <c r="DZ1385" s="527">
        <v>1145</v>
      </c>
      <c r="EA1385" s="527">
        <v>2016</v>
      </c>
      <c r="EB1385" s="527">
        <v>17946</v>
      </c>
      <c r="EC1385" s="527">
        <v>4385</v>
      </c>
      <c r="ED1385" s="527">
        <v>615</v>
      </c>
      <c r="EE1385" s="527">
        <v>4022493</v>
      </c>
      <c r="EF1385" s="527">
        <v>2087</v>
      </c>
      <c r="EG1385" s="527">
        <v>269</v>
      </c>
      <c r="EH1385" s="527">
        <v>125</v>
      </c>
      <c r="EI1385" s="527"/>
      <c r="EJ1385" s="528"/>
      <c r="EK1385" s="528"/>
      <c r="EL1385" s="528"/>
      <c r="EM1385" s="528"/>
      <c r="EN1385" s="528"/>
      <c r="EO1385" s="528"/>
      <c r="EP1385" s="528"/>
      <c r="EQ1385" s="528"/>
      <c r="ER1385" s="528"/>
      <c r="ES1385" s="528"/>
      <c r="ET1385" s="528"/>
      <c r="EU1385" s="528"/>
      <c r="EV1385" s="528"/>
      <c r="EW1385" s="528"/>
      <c r="EX1385" s="528"/>
      <c r="EY1385" s="528"/>
      <c r="EZ1385" s="529"/>
      <c r="FA1385" s="446">
        <f t="shared" si="2585"/>
        <v>9</v>
      </c>
      <c r="FB1385" s="417">
        <f t="shared" si="2608"/>
        <v>2024</v>
      </c>
      <c r="FC1385" s="448">
        <f t="shared" si="2609"/>
        <v>45536</v>
      </c>
      <c r="FD1385" s="449">
        <f t="shared" si="2610"/>
        <v>30</v>
      </c>
      <c r="FE1385" s="530"/>
      <c r="FF1385" s="531">
        <f t="shared" si="2598"/>
        <v>0.65188062142273095</v>
      </c>
      <c r="FG1385" s="530"/>
      <c r="FH1385" s="532">
        <f t="shared" si="2586"/>
        <v>2.3300800312317</v>
      </c>
      <c r="FI1385" s="532">
        <f t="shared" si="2587"/>
        <v>1.5002927971891469</v>
      </c>
      <c r="FJ1385" s="532">
        <f t="shared" si="2588"/>
        <v>2.3598963394881762</v>
      </c>
      <c r="FK1385" s="532">
        <f t="shared" si="2589"/>
        <v>1.5338516358924523</v>
      </c>
      <c r="FL1385" s="532">
        <f t="shared" si="2590"/>
        <v>1.3953004528209521</v>
      </c>
      <c r="FM1385" s="532">
        <f t="shared" si="2591"/>
        <v>1.0510035491371925</v>
      </c>
      <c r="FN1385" s="532">
        <f t="shared" si="2592"/>
        <v>1.8891833692231241</v>
      </c>
      <c r="FO1385" s="532">
        <f t="shared" si="2593"/>
        <v>1.0449726685439789</v>
      </c>
      <c r="FP1385" s="532">
        <f t="shared" si="2594"/>
        <v>1.8292220113851991</v>
      </c>
      <c r="FQ1385" s="532">
        <f t="shared" si="2595"/>
        <v>1.0379506641366223</v>
      </c>
      <c r="FR1385" s="533"/>
      <c r="FS1385" s="534">
        <f t="shared" si="2617"/>
        <v>73617</v>
      </c>
      <c r="FT1385" s="534">
        <f t="shared" si="2617"/>
        <v>1398723</v>
      </c>
      <c r="FU1385" s="534">
        <f t="shared" si="2617"/>
        <v>4269786</v>
      </c>
      <c r="FV1385" s="534">
        <f t="shared" si="2617"/>
        <v>9128508</v>
      </c>
      <c r="FW1385" s="534">
        <f t="shared" si="2617"/>
        <v>4779759</v>
      </c>
      <c r="FX1385" s="534">
        <f t="shared" si="2617"/>
        <v>3417309</v>
      </c>
      <c r="FY1385" s="534">
        <f t="shared" si="2617"/>
        <v>119198548</v>
      </c>
      <c r="FZ1385" s="534">
        <f t="shared" si="2617"/>
        <v>236179514</v>
      </c>
      <c r="GA1385" s="534">
        <f t="shared" si="2617"/>
        <v>10452518</v>
      </c>
      <c r="GB1385" s="534">
        <f t="shared" ref="GB1385:GC1404" si="2618">IFERROR(HLOOKUP(GB$1,$H$5:$HA$10112,MATCH($A1385,$A$5:$A$10112,0),0)*HLOOKUP(GB$2,$H$5:$HA$10112,MATCH($A1385,$A$5:$A$10112,0),0),"-")</f>
        <v>98510412</v>
      </c>
      <c r="GC1385" s="534">
        <f t="shared" si="2618"/>
        <v>54979244</v>
      </c>
      <c r="GD1385" s="534">
        <f t="shared" si="2616"/>
        <v>93600</v>
      </c>
      <c r="GE1385" s="534">
        <f t="shared" si="2616"/>
        <v>105276</v>
      </c>
      <c r="GF1385" s="534">
        <f t="shared" si="2616"/>
        <v>4568850</v>
      </c>
      <c r="GG1385" s="534">
        <f t="shared" si="2616"/>
        <v>8758145</v>
      </c>
      <c r="GH1385" s="534">
        <f t="shared" si="2616"/>
        <v>4646808</v>
      </c>
      <c r="GI1385" s="534">
        <f t="shared" si="2616"/>
        <v>105953001</v>
      </c>
      <c r="GJ1385" s="534">
        <f t="shared" si="2616"/>
        <v>18177229</v>
      </c>
      <c r="GK1385" s="534">
        <f t="shared" si="2616"/>
        <v>9832518</v>
      </c>
      <c r="GL1385" s="534">
        <f t="shared" si="2616"/>
        <v>21016320</v>
      </c>
      <c r="GM1385" s="534">
        <f t="shared" si="2616"/>
        <v>2246440</v>
      </c>
      <c r="GN1385" s="534">
        <f t="shared" si="2612"/>
        <v>139074</v>
      </c>
      <c r="GO1385" s="534">
        <f t="shared" si="2614"/>
        <v>972</v>
      </c>
      <c r="GP1385" s="534">
        <f t="shared" si="2614"/>
        <v>229608</v>
      </c>
      <c r="GQ1385" s="534">
        <f t="shared" si="2614"/>
        <v>67362624</v>
      </c>
      <c r="GR1385" s="534"/>
      <c r="GS1385" s="534"/>
      <c r="GT1385" s="534"/>
      <c r="GU1385" s="534"/>
      <c r="GV1385" s="535"/>
    </row>
    <row r="1386" spans="1:204" ht="9.75" customHeight="1" x14ac:dyDescent="0.2">
      <c r="A1386" s="417" t="str">
        <f t="shared" ref="A1386:A1449" si="2619">B1386&amp;C1386&amp;F1386</f>
        <v>2024-25SEPTEMBERRYF</v>
      </c>
      <c r="B1386" s="458" t="str">
        <f t="shared" si="2602"/>
        <v>2024-25</v>
      </c>
      <c r="C1386" s="402" t="s">
        <v>640</v>
      </c>
      <c r="D1386" s="458" t="str">
        <f t="shared" si="2605"/>
        <v>Y58</v>
      </c>
      <c r="E1386" s="458" t="str">
        <f t="shared" si="2606"/>
        <v>South West</v>
      </c>
      <c r="F1386" s="478" t="s">
        <v>457</v>
      </c>
      <c r="G1386" s="478" t="s">
        <v>694</v>
      </c>
      <c r="H1386" s="510">
        <v>112173</v>
      </c>
      <c r="I1386" s="510">
        <v>86195</v>
      </c>
      <c r="J1386" s="510">
        <v>208955</v>
      </c>
      <c r="K1386" s="510">
        <v>2</v>
      </c>
      <c r="L1386" s="510">
        <v>2</v>
      </c>
      <c r="M1386" s="510">
        <v>3</v>
      </c>
      <c r="N1386" s="510">
        <v>3</v>
      </c>
      <c r="O1386" s="510">
        <v>34</v>
      </c>
      <c r="P1386" s="510">
        <v>391</v>
      </c>
      <c r="Q1386" s="510">
        <v>0</v>
      </c>
      <c r="R1386" s="510">
        <v>69</v>
      </c>
      <c r="S1386" s="510">
        <v>75242</v>
      </c>
      <c r="T1386" s="510">
        <v>8375</v>
      </c>
      <c r="U1386" s="510">
        <v>5126</v>
      </c>
      <c r="V1386" s="510">
        <v>40776</v>
      </c>
      <c r="W1386" s="510">
        <v>13416</v>
      </c>
      <c r="X1386" s="510">
        <v>252</v>
      </c>
      <c r="Y1386" s="510">
        <v>4841250</v>
      </c>
      <c r="Z1386" s="510">
        <v>578</v>
      </c>
      <c r="AA1386" s="510">
        <v>1072</v>
      </c>
      <c r="AB1386" s="510">
        <v>3354180</v>
      </c>
      <c r="AC1386" s="510">
        <v>654</v>
      </c>
      <c r="AD1386" s="510">
        <v>1240</v>
      </c>
      <c r="AE1386" s="510">
        <v>104765004</v>
      </c>
      <c r="AF1386" s="510">
        <v>2569</v>
      </c>
      <c r="AG1386" s="510">
        <v>5330</v>
      </c>
      <c r="AH1386" s="510">
        <v>107002640</v>
      </c>
      <c r="AI1386" s="510">
        <v>7976</v>
      </c>
      <c r="AJ1386" s="510">
        <v>19670</v>
      </c>
      <c r="AK1386" s="510">
        <v>2251141</v>
      </c>
      <c r="AL1386" s="510">
        <v>8933</v>
      </c>
      <c r="AM1386" s="510">
        <v>25281</v>
      </c>
      <c r="AN1386" s="510">
        <v>496</v>
      </c>
      <c r="AO1386" s="510">
        <v>3193</v>
      </c>
      <c r="AP1386" s="510">
        <v>3288</v>
      </c>
      <c r="AQ1386" s="510">
        <v>11181509</v>
      </c>
      <c r="AR1386" s="510">
        <v>3401</v>
      </c>
      <c r="AS1386" s="510">
        <v>7559</v>
      </c>
      <c r="AT1386" s="510">
        <v>10292</v>
      </c>
      <c r="AU1386" s="510">
        <v>840</v>
      </c>
      <c r="AV1386" s="510">
        <v>6106</v>
      </c>
      <c r="AW1386" s="510">
        <v>6252</v>
      </c>
      <c r="AX1386" s="510">
        <v>341</v>
      </c>
      <c r="AY1386" s="510">
        <v>3005</v>
      </c>
      <c r="AZ1386" s="510">
        <v>0</v>
      </c>
      <c r="BA1386" s="510">
        <v>13205</v>
      </c>
      <c r="BB1386" s="510">
        <v>37593248</v>
      </c>
      <c r="BC1386" s="510">
        <v>2847</v>
      </c>
      <c r="BD1386" s="510">
        <v>6021</v>
      </c>
      <c r="BE1386" s="510">
        <v>651</v>
      </c>
      <c r="BF1386" s="510">
        <v>4166</v>
      </c>
      <c r="BG1386" s="510">
        <v>7267</v>
      </c>
      <c r="BH1386" s="510">
        <v>1121</v>
      </c>
      <c r="BI1386" s="510">
        <v>34448</v>
      </c>
      <c r="BJ1386" s="510">
        <v>3213</v>
      </c>
      <c r="BK1386" s="510">
        <v>27289</v>
      </c>
      <c r="BL1386" s="510">
        <v>64950</v>
      </c>
      <c r="BM1386" s="510">
        <v>17680</v>
      </c>
      <c r="BN1386" s="510">
        <v>12267</v>
      </c>
      <c r="BO1386" s="510">
        <v>10796</v>
      </c>
      <c r="BP1386" s="510">
        <v>7600</v>
      </c>
      <c r="BQ1386" s="510">
        <v>57088</v>
      </c>
      <c r="BR1386" s="510">
        <v>43577</v>
      </c>
      <c r="BS1386" s="510">
        <v>24858</v>
      </c>
      <c r="BT1386" s="510">
        <v>14338</v>
      </c>
      <c r="BU1386" s="510">
        <v>414</v>
      </c>
      <c r="BV1386" s="510">
        <v>277</v>
      </c>
      <c r="BW1386" s="510">
        <v>14</v>
      </c>
      <c r="BX1386" s="510">
        <v>9718</v>
      </c>
      <c r="BY1386" s="510">
        <v>694</v>
      </c>
      <c r="BZ1386" s="510">
        <v>1254</v>
      </c>
      <c r="CA1386" s="510">
        <v>5</v>
      </c>
      <c r="CB1386" s="510">
        <v>2248</v>
      </c>
      <c r="CC1386" s="510">
        <v>450</v>
      </c>
      <c r="CD1386" s="510">
        <v>684</v>
      </c>
      <c r="CE1386" s="510">
        <v>8356</v>
      </c>
      <c r="CF1386" s="510">
        <v>4829284</v>
      </c>
      <c r="CG1386" s="510">
        <v>578</v>
      </c>
      <c r="CH1386" s="510">
        <v>1072</v>
      </c>
      <c r="CI1386" s="510">
        <v>2617</v>
      </c>
      <c r="CJ1386" s="510">
        <v>7032353</v>
      </c>
      <c r="CK1386" s="510">
        <v>2687</v>
      </c>
      <c r="CL1386" s="510">
        <v>5616</v>
      </c>
      <c r="CM1386" s="510">
        <v>997</v>
      </c>
      <c r="CN1386" s="510">
        <v>2506137</v>
      </c>
      <c r="CO1386" s="510">
        <v>2514</v>
      </c>
      <c r="CP1386" s="510">
        <v>5310</v>
      </c>
      <c r="CQ1386" s="510">
        <v>37162</v>
      </c>
      <c r="CR1386" s="510">
        <v>95226514</v>
      </c>
      <c r="CS1386" s="510">
        <v>2562</v>
      </c>
      <c r="CT1386" s="510">
        <v>5311</v>
      </c>
      <c r="CU1386" s="510">
        <v>936</v>
      </c>
      <c r="CV1386" s="510">
        <v>8725312</v>
      </c>
      <c r="CW1386" s="510">
        <v>9322</v>
      </c>
      <c r="CX1386" s="510">
        <v>23018</v>
      </c>
      <c r="CY1386" s="510">
        <v>195</v>
      </c>
      <c r="CZ1386" s="510">
        <v>1515672</v>
      </c>
      <c r="DA1386" s="510">
        <v>7773</v>
      </c>
      <c r="DB1386" s="510">
        <v>20824</v>
      </c>
      <c r="DC1386" s="510">
        <v>949</v>
      </c>
      <c r="DD1386" s="510">
        <v>11734707</v>
      </c>
      <c r="DE1386" s="510">
        <v>12365</v>
      </c>
      <c r="DF1386" s="510">
        <v>35857</v>
      </c>
      <c r="DG1386" s="510">
        <v>51</v>
      </c>
      <c r="DH1386" s="510">
        <v>493534</v>
      </c>
      <c r="DI1386" s="510">
        <v>9677</v>
      </c>
      <c r="DJ1386" s="510">
        <v>27524</v>
      </c>
      <c r="DK1386" s="510">
        <v>567</v>
      </c>
      <c r="DL1386" s="510">
        <v>255263</v>
      </c>
      <c r="DM1386" s="510">
        <v>450</v>
      </c>
      <c r="DN1386" s="510">
        <v>795</v>
      </c>
      <c r="DO1386" s="510">
        <v>4645</v>
      </c>
      <c r="DP1386" s="510">
        <v>192036</v>
      </c>
      <c r="DQ1386" s="510">
        <v>41</v>
      </c>
      <c r="DR1386" s="510">
        <v>70</v>
      </c>
      <c r="DS1386" s="510">
        <v>76</v>
      </c>
      <c r="DT1386" s="510">
        <v>151180</v>
      </c>
      <c r="DU1386" s="510">
        <v>1989</v>
      </c>
      <c r="DV1386" s="510">
        <v>3976</v>
      </c>
      <c r="DW1386" s="510">
        <v>65</v>
      </c>
      <c r="DX1386" s="510">
        <v>37681</v>
      </c>
      <c r="DY1386" s="510">
        <v>126964989</v>
      </c>
      <c r="DZ1386" s="510">
        <v>3369</v>
      </c>
      <c r="EA1386" s="510">
        <v>8261</v>
      </c>
      <c r="EB1386" s="510">
        <v>29145</v>
      </c>
      <c r="EC1386" s="510">
        <v>17099</v>
      </c>
      <c r="ED1386" s="510">
        <v>9520</v>
      </c>
      <c r="EE1386" s="510">
        <v>75061322</v>
      </c>
      <c r="EF1386" s="510">
        <v>444</v>
      </c>
      <c r="EG1386" s="510">
        <v>56</v>
      </c>
      <c r="EH1386" s="510">
        <v>33</v>
      </c>
      <c r="EI1386" s="510"/>
      <c r="EJ1386" s="479"/>
      <c r="EK1386" s="479"/>
      <c r="EL1386" s="479"/>
      <c r="EM1386" s="479"/>
      <c r="EN1386" s="479"/>
      <c r="EO1386" s="479"/>
      <c r="EP1386" s="479"/>
      <c r="EQ1386" s="479"/>
      <c r="ER1386" s="479"/>
      <c r="ES1386" s="479"/>
      <c r="ET1386" s="479"/>
      <c r="EU1386" s="479"/>
      <c r="EV1386" s="479"/>
      <c r="EW1386" s="479"/>
      <c r="EX1386" s="479"/>
      <c r="EY1386" s="479"/>
      <c r="EZ1386" s="476"/>
      <c r="FA1386" s="446">
        <f t="shared" si="2585"/>
        <v>9</v>
      </c>
      <c r="FB1386" s="417">
        <f t="shared" si="2608"/>
        <v>2024</v>
      </c>
      <c r="FC1386" s="448">
        <f t="shared" si="2609"/>
        <v>45536</v>
      </c>
      <c r="FD1386" s="449">
        <f t="shared" si="2610"/>
        <v>30</v>
      </c>
      <c r="FE1386" s="450"/>
      <c r="FF1386" s="451">
        <f t="shared" si="2598"/>
        <v>0.58178857715430865</v>
      </c>
      <c r="FG1386" s="450"/>
      <c r="FH1386" s="452">
        <f t="shared" si="2586"/>
        <v>2.1110447761194031</v>
      </c>
      <c r="FI1386" s="452">
        <f t="shared" si="2587"/>
        <v>1.4647164179104477</v>
      </c>
      <c r="FJ1386" s="452">
        <f t="shared" si="2588"/>
        <v>2.1061256340226295</v>
      </c>
      <c r="FK1386" s="452">
        <f t="shared" si="2589"/>
        <v>1.48263753413968</v>
      </c>
      <c r="FL1386" s="452">
        <f t="shared" si="2590"/>
        <v>1.4000392387679026</v>
      </c>
      <c r="FM1386" s="452">
        <f t="shared" si="2591"/>
        <v>1.068692368059643</v>
      </c>
      <c r="FN1386" s="452">
        <f t="shared" si="2592"/>
        <v>1.8528622540250448</v>
      </c>
      <c r="FO1386" s="452">
        <f t="shared" si="2593"/>
        <v>1.0687239117471676</v>
      </c>
      <c r="FP1386" s="452">
        <f t="shared" si="2594"/>
        <v>1.6428571428571428</v>
      </c>
      <c r="FQ1386" s="452">
        <f t="shared" si="2595"/>
        <v>1.0992063492063493</v>
      </c>
      <c r="FR1386" s="453"/>
      <c r="FS1386" s="446">
        <f t="shared" si="2617"/>
        <v>172390</v>
      </c>
      <c r="FT1386" s="446">
        <f t="shared" si="2617"/>
        <v>258585</v>
      </c>
      <c r="FU1386" s="446">
        <f t="shared" si="2617"/>
        <v>258585</v>
      </c>
      <c r="FV1386" s="446">
        <f t="shared" si="2617"/>
        <v>2930630</v>
      </c>
      <c r="FW1386" s="446">
        <f t="shared" si="2617"/>
        <v>8978000</v>
      </c>
      <c r="FX1386" s="446">
        <f t="shared" si="2617"/>
        <v>6356240</v>
      </c>
      <c r="FY1386" s="446">
        <f t="shared" si="2617"/>
        <v>217336080</v>
      </c>
      <c r="FZ1386" s="446">
        <f t="shared" si="2617"/>
        <v>263892720</v>
      </c>
      <c r="GA1386" s="446">
        <f t="shared" si="2617"/>
        <v>6370812</v>
      </c>
      <c r="GB1386" s="446">
        <f t="shared" si="2618"/>
        <v>79507305</v>
      </c>
      <c r="GC1386" s="446">
        <f t="shared" si="2618"/>
        <v>24853992</v>
      </c>
      <c r="GD1386" s="446">
        <f t="shared" si="2616"/>
        <v>17556</v>
      </c>
      <c r="GE1386" s="446">
        <f t="shared" si="2616"/>
        <v>3420</v>
      </c>
      <c r="GF1386" s="446">
        <f t="shared" si="2616"/>
        <v>8957632</v>
      </c>
      <c r="GG1386" s="446">
        <f t="shared" si="2616"/>
        <v>14697072</v>
      </c>
      <c r="GH1386" s="446">
        <f t="shared" si="2616"/>
        <v>5294070</v>
      </c>
      <c r="GI1386" s="446">
        <f t="shared" si="2616"/>
        <v>197367382</v>
      </c>
      <c r="GJ1386" s="446">
        <f t="shared" si="2616"/>
        <v>21544848</v>
      </c>
      <c r="GK1386" s="446">
        <f t="shared" si="2616"/>
        <v>4060680</v>
      </c>
      <c r="GL1386" s="446">
        <f t="shared" si="2616"/>
        <v>34028293</v>
      </c>
      <c r="GM1386" s="446">
        <f t="shared" si="2616"/>
        <v>1403724</v>
      </c>
      <c r="GN1386" s="446">
        <f t="shared" si="2612"/>
        <v>302176</v>
      </c>
      <c r="GO1386" s="446">
        <f t="shared" si="2614"/>
        <v>450765</v>
      </c>
      <c r="GP1386" s="446">
        <f t="shared" si="2614"/>
        <v>325150</v>
      </c>
      <c r="GQ1386" s="446">
        <f t="shared" si="2614"/>
        <v>311282741</v>
      </c>
      <c r="GR1386" s="446"/>
      <c r="GS1386" s="446"/>
      <c r="GT1386" s="446"/>
      <c r="GU1386" s="446"/>
      <c r="GV1386" s="416"/>
    </row>
    <row r="1387" spans="1:204" ht="9.75" customHeight="1" x14ac:dyDescent="0.2">
      <c r="A1387" s="417" t="str">
        <f t="shared" si="2619"/>
        <v>2024-25SEPTEMBERRYA</v>
      </c>
      <c r="B1387" s="458" t="str">
        <f t="shared" si="2602"/>
        <v>2024-25</v>
      </c>
      <c r="C1387" s="402" t="s">
        <v>640</v>
      </c>
      <c r="D1387" s="458" t="str">
        <f t="shared" si="2605"/>
        <v>Y60</v>
      </c>
      <c r="E1387" s="458" t="str">
        <f t="shared" si="2606"/>
        <v>Midlands</v>
      </c>
      <c r="F1387" s="478" t="s">
        <v>452</v>
      </c>
      <c r="G1387" s="478" t="s">
        <v>697</v>
      </c>
      <c r="H1387" s="510">
        <v>125703</v>
      </c>
      <c r="I1387" s="510">
        <v>93222</v>
      </c>
      <c r="J1387" s="510">
        <v>94693</v>
      </c>
      <c r="K1387" s="510">
        <v>1</v>
      </c>
      <c r="L1387" s="510">
        <v>0</v>
      </c>
      <c r="M1387" s="510">
        <v>0</v>
      </c>
      <c r="N1387" s="510">
        <v>1</v>
      </c>
      <c r="O1387" s="510">
        <v>30</v>
      </c>
      <c r="P1387" s="510">
        <v>365</v>
      </c>
      <c r="Q1387" s="510">
        <v>0</v>
      </c>
      <c r="R1387" s="510">
        <v>7</v>
      </c>
      <c r="S1387" s="510">
        <v>83794</v>
      </c>
      <c r="T1387" s="510">
        <v>9677</v>
      </c>
      <c r="U1387" s="510">
        <v>6340</v>
      </c>
      <c r="V1387" s="510">
        <v>39258</v>
      </c>
      <c r="W1387" s="510">
        <v>11209</v>
      </c>
      <c r="X1387" s="510">
        <v>142</v>
      </c>
      <c r="Y1387" s="510">
        <v>4757981</v>
      </c>
      <c r="Z1387" s="510">
        <v>492</v>
      </c>
      <c r="AA1387" s="510">
        <v>872</v>
      </c>
      <c r="AB1387" s="510">
        <v>3205181</v>
      </c>
      <c r="AC1387" s="510">
        <v>506</v>
      </c>
      <c r="AD1387" s="510">
        <v>902</v>
      </c>
      <c r="AE1387" s="510">
        <v>62006963</v>
      </c>
      <c r="AF1387" s="510">
        <v>1579</v>
      </c>
      <c r="AG1387" s="510">
        <v>3386</v>
      </c>
      <c r="AH1387" s="510">
        <v>97543877</v>
      </c>
      <c r="AI1387" s="510">
        <v>8702</v>
      </c>
      <c r="AJ1387" s="510">
        <v>23390</v>
      </c>
      <c r="AK1387" s="510">
        <v>1406320</v>
      </c>
      <c r="AL1387" s="510">
        <v>9904</v>
      </c>
      <c r="AM1387" s="510">
        <v>29928</v>
      </c>
      <c r="AN1387" s="510">
        <v>0</v>
      </c>
      <c r="AO1387" s="510">
        <v>5388</v>
      </c>
      <c r="AP1387" s="510">
        <v>3151</v>
      </c>
      <c r="AQ1387" s="510">
        <v>6789704</v>
      </c>
      <c r="AR1387" s="510">
        <v>2155</v>
      </c>
      <c r="AS1387" s="510">
        <v>4632</v>
      </c>
      <c r="AT1387" s="510">
        <v>17152</v>
      </c>
      <c r="AU1387" s="510">
        <v>2158</v>
      </c>
      <c r="AV1387" s="510">
        <v>10539</v>
      </c>
      <c r="AW1387" s="510">
        <v>13294</v>
      </c>
      <c r="AX1387" s="510">
        <v>441</v>
      </c>
      <c r="AY1387" s="510">
        <v>4014</v>
      </c>
      <c r="AZ1387" s="510">
        <v>1069</v>
      </c>
      <c r="BA1387" s="510">
        <v>25834</v>
      </c>
      <c r="BB1387" s="510">
        <v>78229260</v>
      </c>
      <c r="BC1387" s="510">
        <v>3028</v>
      </c>
      <c r="BD1387" s="510">
        <v>9176</v>
      </c>
      <c r="BE1387" s="510">
        <v>2115</v>
      </c>
      <c r="BF1387" s="510">
        <v>10384</v>
      </c>
      <c r="BG1387" s="510">
        <v>11161</v>
      </c>
      <c r="BH1387" s="510">
        <v>2174</v>
      </c>
      <c r="BI1387" s="510">
        <v>39345</v>
      </c>
      <c r="BJ1387" s="510">
        <v>5125</v>
      </c>
      <c r="BK1387" s="510">
        <v>22172</v>
      </c>
      <c r="BL1387" s="510">
        <v>66642</v>
      </c>
      <c r="BM1387" s="510">
        <v>17625</v>
      </c>
      <c r="BN1387" s="510">
        <v>12518</v>
      </c>
      <c r="BO1387" s="510">
        <v>11416</v>
      </c>
      <c r="BP1387" s="510">
        <v>8185</v>
      </c>
      <c r="BQ1387" s="510">
        <v>54834</v>
      </c>
      <c r="BR1387" s="510">
        <v>40854</v>
      </c>
      <c r="BS1387" s="510">
        <v>23017</v>
      </c>
      <c r="BT1387" s="510">
        <v>11564</v>
      </c>
      <c r="BU1387" s="510">
        <v>436</v>
      </c>
      <c r="BV1387" s="510">
        <v>149</v>
      </c>
      <c r="BW1387" s="510">
        <v>185</v>
      </c>
      <c r="BX1387" s="510">
        <v>105116</v>
      </c>
      <c r="BY1387" s="510">
        <v>568</v>
      </c>
      <c r="BZ1387" s="510">
        <v>1061</v>
      </c>
      <c r="CA1387" s="510">
        <v>125</v>
      </c>
      <c r="CB1387" s="510">
        <v>57873</v>
      </c>
      <c r="CC1387" s="510">
        <v>463</v>
      </c>
      <c r="CD1387" s="510">
        <v>860</v>
      </c>
      <c r="CE1387" s="510">
        <v>9367</v>
      </c>
      <c r="CF1387" s="510">
        <v>4594992</v>
      </c>
      <c r="CG1387" s="510">
        <v>491</v>
      </c>
      <c r="CH1387" s="510">
        <v>865</v>
      </c>
      <c r="CI1387" s="510">
        <v>5243</v>
      </c>
      <c r="CJ1387" s="510">
        <v>7691241</v>
      </c>
      <c r="CK1387" s="510">
        <v>1467</v>
      </c>
      <c r="CL1387" s="510">
        <v>3089</v>
      </c>
      <c r="CM1387" s="510">
        <v>1203</v>
      </c>
      <c r="CN1387" s="510">
        <v>1848360</v>
      </c>
      <c r="CO1387" s="510">
        <v>1536</v>
      </c>
      <c r="CP1387" s="510">
        <v>3515</v>
      </c>
      <c r="CQ1387" s="510">
        <v>32812</v>
      </c>
      <c r="CR1387" s="510">
        <v>52467362</v>
      </c>
      <c r="CS1387" s="510">
        <v>1599</v>
      </c>
      <c r="CT1387" s="510">
        <v>3415</v>
      </c>
      <c r="CU1387" s="510">
        <v>1177</v>
      </c>
      <c r="CV1387" s="510">
        <v>16118982</v>
      </c>
      <c r="CW1387" s="510">
        <v>13695</v>
      </c>
      <c r="CX1387" s="510">
        <v>46966</v>
      </c>
      <c r="CY1387" s="510">
        <v>248</v>
      </c>
      <c r="CZ1387" s="510">
        <v>3444622</v>
      </c>
      <c r="DA1387" s="510">
        <v>13890</v>
      </c>
      <c r="DB1387" s="510">
        <v>41834</v>
      </c>
      <c r="DC1387" s="510">
        <v>996</v>
      </c>
      <c r="DD1387" s="510">
        <v>25164579</v>
      </c>
      <c r="DE1387" s="510">
        <v>25266</v>
      </c>
      <c r="DF1387" s="510">
        <v>62220</v>
      </c>
      <c r="DG1387" s="510">
        <v>169</v>
      </c>
      <c r="DH1387" s="510">
        <v>3709998</v>
      </c>
      <c r="DI1387" s="510">
        <v>21953</v>
      </c>
      <c r="DJ1387" s="510">
        <v>58484</v>
      </c>
      <c r="DK1387" s="510">
        <v>347</v>
      </c>
      <c r="DL1387" s="510">
        <v>106850</v>
      </c>
      <c r="DM1387" s="510">
        <v>308</v>
      </c>
      <c r="DN1387" s="510">
        <v>534</v>
      </c>
      <c r="DO1387" s="510">
        <v>6000</v>
      </c>
      <c r="DP1387" s="510">
        <v>141359</v>
      </c>
      <c r="DQ1387" s="510">
        <v>24</v>
      </c>
      <c r="DR1387" s="510">
        <v>40</v>
      </c>
      <c r="DS1387" s="510">
        <v>133</v>
      </c>
      <c r="DT1387" s="510">
        <v>193241</v>
      </c>
      <c r="DU1387" s="510">
        <v>1453</v>
      </c>
      <c r="DV1387" s="510">
        <v>3302</v>
      </c>
      <c r="DW1387" s="510">
        <v>112</v>
      </c>
      <c r="DX1387" s="510">
        <v>43510</v>
      </c>
      <c r="DY1387" s="510">
        <v>137925534</v>
      </c>
      <c r="DZ1387" s="510">
        <v>3170</v>
      </c>
      <c r="EA1387" s="510">
        <v>8563</v>
      </c>
      <c r="EB1387" s="510">
        <v>31914</v>
      </c>
      <c r="EC1387" s="510">
        <v>16601</v>
      </c>
      <c r="ED1387" s="510">
        <v>9428</v>
      </c>
      <c r="EE1387" s="510">
        <v>81090569</v>
      </c>
      <c r="EF1387" s="510">
        <v>981</v>
      </c>
      <c r="EG1387" s="510">
        <v>324</v>
      </c>
      <c r="EH1387" s="510">
        <v>6</v>
      </c>
      <c r="EI1387" s="510"/>
      <c r="EJ1387" s="479"/>
      <c r="EK1387" s="479"/>
      <c r="EL1387" s="479"/>
      <c r="EM1387" s="479"/>
      <c r="EN1387" s="479"/>
      <c r="EO1387" s="479"/>
      <c r="EP1387" s="479"/>
      <c r="EQ1387" s="479"/>
      <c r="ER1387" s="479"/>
      <c r="ES1387" s="479"/>
      <c r="ET1387" s="479"/>
      <c r="EU1387" s="479"/>
      <c r="EV1387" s="479"/>
      <c r="EW1387" s="479"/>
      <c r="EX1387" s="479"/>
      <c r="EY1387" s="479"/>
      <c r="EZ1387" s="476"/>
      <c r="FA1387" s="446">
        <f t="shared" si="2585"/>
        <v>9</v>
      </c>
      <c r="FB1387" s="417">
        <f t="shared" si="2608"/>
        <v>2024</v>
      </c>
      <c r="FC1387" s="448">
        <f t="shared" si="2609"/>
        <v>45536</v>
      </c>
      <c r="FD1387" s="449">
        <f t="shared" si="2610"/>
        <v>30</v>
      </c>
      <c r="FE1387" s="450"/>
      <c r="FF1387" s="451">
        <f t="shared" si="2598"/>
        <v>0.64432989690721654</v>
      </c>
      <c r="FG1387" s="450"/>
      <c r="FH1387" s="452">
        <f t="shared" si="2586"/>
        <v>1.8213289242533843</v>
      </c>
      <c r="FI1387" s="452">
        <f t="shared" si="2587"/>
        <v>1.2935827219179499</v>
      </c>
      <c r="FJ1387" s="452">
        <f t="shared" si="2588"/>
        <v>1.8006309148264985</v>
      </c>
      <c r="FK1387" s="452">
        <f t="shared" si="2589"/>
        <v>1.2910094637223974</v>
      </c>
      <c r="FL1387" s="452">
        <f t="shared" si="2590"/>
        <v>1.3967598960721381</v>
      </c>
      <c r="FM1387" s="452">
        <f t="shared" si="2591"/>
        <v>1.0406541341892099</v>
      </c>
      <c r="FN1387" s="452">
        <f t="shared" si="2592"/>
        <v>2.053439200642341</v>
      </c>
      <c r="FO1387" s="452">
        <f t="shared" si="2593"/>
        <v>1.0316709786778482</v>
      </c>
      <c r="FP1387" s="452">
        <f t="shared" si="2594"/>
        <v>3.0704225352112675</v>
      </c>
      <c r="FQ1387" s="452">
        <f t="shared" si="2595"/>
        <v>1.0492957746478873</v>
      </c>
      <c r="FR1387" s="453"/>
      <c r="FS1387" s="446">
        <f t="shared" si="2617"/>
        <v>0</v>
      </c>
      <c r="FT1387" s="446">
        <f t="shared" si="2617"/>
        <v>0</v>
      </c>
      <c r="FU1387" s="446">
        <f t="shared" si="2617"/>
        <v>93222</v>
      </c>
      <c r="FV1387" s="446">
        <f t="shared" si="2617"/>
        <v>2796660</v>
      </c>
      <c r="FW1387" s="446">
        <f t="shared" si="2617"/>
        <v>8438344</v>
      </c>
      <c r="FX1387" s="446">
        <f t="shared" si="2617"/>
        <v>5718680</v>
      </c>
      <c r="FY1387" s="446">
        <f t="shared" si="2617"/>
        <v>132927588</v>
      </c>
      <c r="FZ1387" s="446">
        <f t="shared" si="2617"/>
        <v>262178510</v>
      </c>
      <c r="GA1387" s="446">
        <f t="shared" si="2617"/>
        <v>4249776</v>
      </c>
      <c r="GB1387" s="446">
        <f t="shared" si="2618"/>
        <v>237052784</v>
      </c>
      <c r="GC1387" s="446">
        <f t="shared" si="2618"/>
        <v>14595432</v>
      </c>
      <c r="GD1387" s="446">
        <f t="shared" si="2616"/>
        <v>196285</v>
      </c>
      <c r="GE1387" s="446">
        <f t="shared" si="2616"/>
        <v>107500</v>
      </c>
      <c r="GF1387" s="446">
        <f t="shared" si="2616"/>
        <v>8102455</v>
      </c>
      <c r="GG1387" s="446">
        <f t="shared" si="2616"/>
        <v>16195627</v>
      </c>
      <c r="GH1387" s="446">
        <f t="shared" si="2616"/>
        <v>4228545</v>
      </c>
      <c r="GI1387" s="446">
        <f t="shared" si="2616"/>
        <v>112052980</v>
      </c>
      <c r="GJ1387" s="446">
        <f t="shared" si="2616"/>
        <v>55278982</v>
      </c>
      <c r="GK1387" s="446">
        <f t="shared" si="2616"/>
        <v>10374832</v>
      </c>
      <c r="GL1387" s="446">
        <f t="shared" si="2616"/>
        <v>61971120</v>
      </c>
      <c r="GM1387" s="446">
        <f t="shared" si="2616"/>
        <v>9883796</v>
      </c>
      <c r="GN1387" s="446">
        <f t="shared" si="2612"/>
        <v>439166</v>
      </c>
      <c r="GO1387" s="446">
        <f t="shared" si="2614"/>
        <v>185298</v>
      </c>
      <c r="GP1387" s="446">
        <f t="shared" si="2614"/>
        <v>240000</v>
      </c>
      <c r="GQ1387" s="446">
        <f t="shared" si="2614"/>
        <v>372576130</v>
      </c>
      <c r="GR1387" s="446"/>
      <c r="GS1387" s="446"/>
      <c r="GT1387" s="446"/>
      <c r="GU1387" s="446"/>
      <c r="GV1387" s="416"/>
    </row>
    <row r="1388" spans="1:204" ht="9.75" customHeight="1" x14ac:dyDescent="0.2">
      <c r="A1388" s="485" t="str">
        <f t="shared" si="2619"/>
        <v>2024-25SEPTEMBERRX8</v>
      </c>
      <c r="B1388" s="503" t="str">
        <f t="shared" si="2602"/>
        <v>2024-25</v>
      </c>
      <c r="C1388" s="436" t="s">
        <v>640</v>
      </c>
      <c r="D1388" s="503" t="str">
        <f t="shared" si="2605"/>
        <v>Y63</v>
      </c>
      <c r="E1388" s="503" t="str">
        <f t="shared" si="2606"/>
        <v>North East and Yorkshire</v>
      </c>
      <c r="F1388" s="504" t="s">
        <v>450</v>
      </c>
      <c r="G1388" s="504" t="s">
        <v>696</v>
      </c>
      <c r="H1388" s="522">
        <v>104273</v>
      </c>
      <c r="I1388" s="522">
        <v>66574</v>
      </c>
      <c r="J1388" s="522">
        <v>535990</v>
      </c>
      <c r="K1388" s="522">
        <v>8</v>
      </c>
      <c r="L1388" s="522">
        <v>0</v>
      </c>
      <c r="M1388" s="522">
        <v>23</v>
      </c>
      <c r="N1388" s="522">
        <v>62</v>
      </c>
      <c r="O1388" s="522">
        <v>139</v>
      </c>
      <c r="P1388" s="522">
        <v>465</v>
      </c>
      <c r="Q1388" s="522">
        <v>98</v>
      </c>
      <c r="R1388" s="522">
        <v>314</v>
      </c>
      <c r="S1388" s="522">
        <v>72234</v>
      </c>
      <c r="T1388" s="522">
        <v>10231</v>
      </c>
      <c r="U1388" s="522">
        <v>7347</v>
      </c>
      <c r="V1388" s="522">
        <v>36795</v>
      </c>
      <c r="W1388" s="522">
        <v>8972</v>
      </c>
      <c r="X1388" s="522">
        <v>42</v>
      </c>
      <c r="Y1388" s="522">
        <v>5025375</v>
      </c>
      <c r="Z1388" s="522">
        <v>491</v>
      </c>
      <c r="AA1388" s="522">
        <v>853</v>
      </c>
      <c r="AB1388" s="522">
        <v>4098718</v>
      </c>
      <c r="AC1388" s="522">
        <v>558</v>
      </c>
      <c r="AD1388" s="522">
        <v>994</v>
      </c>
      <c r="AE1388" s="522">
        <v>77956131</v>
      </c>
      <c r="AF1388" s="522">
        <v>2119</v>
      </c>
      <c r="AG1388" s="522">
        <v>4726</v>
      </c>
      <c r="AH1388" s="522">
        <v>56823742</v>
      </c>
      <c r="AI1388" s="522">
        <v>6333</v>
      </c>
      <c r="AJ1388" s="522">
        <v>14398</v>
      </c>
      <c r="AK1388" s="522">
        <v>245390</v>
      </c>
      <c r="AL1388" s="522">
        <v>5843</v>
      </c>
      <c r="AM1388" s="522">
        <v>12268</v>
      </c>
      <c r="AN1388" s="522">
        <v>618</v>
      </c>
      <c r="AO1388" s="522">
        <v>1682</v>
      </c>
      <c r="AP1388" s="522">
        <v>1269</v>
      </c>
      <c r="AQ1388" s="522">
        <v>3589186</v>
      </c>
      <c r="AR1388" s="522">
        <v>2828</v>
      </c>
      <c r="AS1388" s="522">
        <v>6222</v>
      </c>
      <c r="AT1388" s="522">
        <v>11151</v>
      </c>
      <c r="AU1388" s="522">
        <v>1416</v>
      </c>
      <c r="AV1388" s="522">
        <v>1878</v>
      </c>
      <c r="AW1388" s="522">
        <v>7395</v>
      </c>
      <c r="AX1388" s="522">
        <v>1257</v>
      </c>
      <c r="AY1388" s="522">
        <v>6600</v>
      </c>
      <c r="AZ1388" s="522">
        <v>794</v>
      </c>
      <c r="BA1388" s="522">
        <v>8256</v>
      </c>
      <c r="BB1388" s="522">
        <v>17729785</v>
      </c>
      <c r="BC1388" s="522">
        <v>2148</v>
      </c>
      <c r="BD1388" s="522">
        <v>4644</v>
      </c>
      <c r="BE1388" s="522">
        <v>1233</v>
      </c>
      <c r="BF1388" s="522">
        <v>1594</v>
      </c>
      <c r="BG1388" s="522">
        <v>3460</v>
      </c>
      <c r="BH1388" s="522">
        <v>1969</v>
      </c>
      <c r="BI1388" s="522">
        <v>37801</v>
      </c>
      <c r="BJ1388" s="522">
        <v>4859</v>
      </c>
      <c r="BK1388" s="522">
        <v>18423</v>
      </c>
      <c r="BL1388" s="522">
        <v>61083</v>
      </c>
      <c r="BM1388" s="522">
        <v>18829</v>
      </c>
      <c r="BN1388" s="522">
        <v>13849</v>
      </c>
      <c r="BO1388" s="522">
        <v>13365</v>
      </c>
      <c r="BP1388" s="522">
        <v>9899</v>
      </c>
      <c r="BQ1388" s="522">
        <v>50643</v>
      </c>
      <c r="BR1388" s="522">
        <v>38628</v>
      </c>
      <c r="BS1388" s="522">
        <v>14466</v>
      </c>
      <c r="BT1388" s="522">
        <v>9610</v>
      </c>
      <c r="BU1388" s="522">
        <v>112</v>
      </c>
      <c r="BV1388" s="522">
        <v>85</v>
      </c>
      <c r="BW1388" s="522">
        <v>332</v>
      </c>
      <c r="BX1388" s="522">
        <v>177676</v>
      </c>
      <c r="BY1388" s="522">
        <v>535</v>
      </c>
      <c r="BZ1388" s="522">
        <v>892</v>
      </c>
      <c r="CA1388" s="522">
        <v>50</v>
      </c>
      <c r="CB1388" s="522">
        <v>20468</v>
      </c>
      <c r="CC1388" s="522">
        <v>409</v>
      </c>
      <c r="CD1388" s="522">
        <v>621</v>
      </c>
      <c r="CE1388" s="522">
        <v>9849</v>
      </c>
      <c r="CF1388" s="522">
        <v>4827231</v>
      </c>
      <c r="CG1388" s="522">
        <v>490</v>
      </c>
      <c r="CH1388" s="522">
        <v>851</v>
      </c>
      <c r="CI1388" s="522">
        <v>4174</v>
      </c>
      <c r="CJ1388" s="522">
        <v>9623133</v>
      </c>
      <c r="CK1388" s="522">
        <v>2305</v>
      </c>
      <c r="CL1388" s="522">
        <v>5082</v>
      </c>
      <c r="CM1388" s="522">
        <v>1086</v>
      </c>
      <c r="CN1388" s="522">
        <v>2388498</v>
      </c>
      <c r="CO1388" s="522">
        <v>2199</v>
      </c>
      <c r="CP1388" s="522">
        <v>5032</v>
      </c>
      <c r="CQ1388" s="522">
        <v>31535</v>
      </c>
      <c r="CR1388" s="522">
        <v>65944500</v>
      </c>
      <c r="CS1388" s="522">
        <v>2091</v>
      </c>
      <c r="CT1388" s="522">
        <v>4659</v>
      </c>
      <c r="CU1388" s="522">
        <v>1446</v>
      </c>
      <c r="CV1388" s="522">
        <v>10668625</v>
      </c>
      <c r="CW1388" s="522">
        <v>7378</v>
      </c>
      <c r="CX1388" s="522">
        <v>17572</v>
      </c>
      <c r="CY1388" s="522">
        <v>1016</v>
      </c>
      <c r="CZ1388" s="522">
        <v>7463731</v>
      </c>
      <c r="DA1388" s="522">
        <v>7346</v>
      </c>
      <c r="DB1388" s="522">
        <v>16507</v>
      </c>
      <c r="DC1388" s="522">
        <v>2036</v>
      </c>
      <c r="DD1388" s="522">
        <v>26208213</v>
      </c>
      <c r="DE1388" s="522">
        <v>12872</v>
      </c>
      <c r="DF1388" s="522">
        <v>31201</v>
      </c>
      <c r="DG1388" s="522">
        <v>545</v>
      </c>
      <c r="DH1388" s="522">
        <v>6827939</v>
      </c>
      <c r="DI1388" s="522">
        <v>12528</v>
      </c>
      <c r="DJ1388" s="522">
        <v>28098</v>
      </c>
      <c r="DK1388" s="522">
        <v>284</v>
      </c>
      <c r="DL1388" s="522">
        <v>112839</v>
      </c>
      <c r="DM1388" s="522">
        <v>397</v>
      </c>
      <c r="DN1388" s="522">
        <v>621</v>
      </c>
      <c r="DO1388" s="522">
        <v>6205</v>
      </c>
      <c r="DP1388" s="522">
        <v>287961</v>
      </c>
      <c r="DQ1388" s="522">
        <v>46</v>
      </c>
      <c r="DR1388" s="522">
        <v>82</v>
      </c>
      <c r="DS1388" s="522">
        <v>66</v>
      </c>
      <c r="DT1388" s="522">
        <v>109657</v>
      </c>
      <c r="DU1388" s="522">
        <v>1661</v>
      </c>
      <c r="DV1388" s="522">
        <v>3359</v>
      </c>
      <c r="DW1388" s="522">
        <v>57</v>
      </c>
      <c r="DX1388" s="522">
        <v>42034</v>
      </c>
      <c r="DY1388" s="522">
        <v>69648067</v>
      </c>
      <c r="DZ1388" s="522">
        <v>1657</v>
      </c>
      <c r="EA1388" s="522">
        <v>3364</v>
      </c>
      <c r="EB1388" s="522">
        <v>25208</v>
      </c>
      <c r="EC1388" s="522">
        <v>10945</v>
      </c>
      <c r="ED1388" s="522">
        <v>3717</v>
      </c>
      <c r="EE1388" s="522">
        <v>21520898</v>
      </c>
      <c r="EF1388" s="522">
        <v>1012</v>
      </c>
      <c r="EG1388" s="522">
        <v>243</v>
      </c>
      <c r="EH1388" s="522">
        <v>265</v>
      </c>
      <c r="EI1388" s="522"/>
      <c r="EJ1388" s="483"/>
      <c r="EK1388" s="483"/>
      <c r="EL1388" s="483"/>
      <c r="EM1388" s="483"/>
      <c r="EN1388" s="483"/>
      <c r="EO1388" s="483"/>
      <c r="EP1388" s="483"/>
      <c r="EQ1388" s="483"/>
      <c r="ER1388" s="483"/>
      <c r="ES1388" s="483"/>
      <c r="ET1388" s="483"/>
      <c r="EU1388" s="483"/>
      <c r="EV1388" s="483"/>
      <c r="EW1388" s="483"/>
      <c r="EX1388" s="483"/>
      <c r="EY1388" s="483"/>
      <c r="EZ1388" s="484"/>
      <c r="FA1388" s="468">
        <f t="shared" si="2585"/>
        <v>9</v>
      </c>
      <c r="FB1388" s="485">
        <f t="shared" si="2608"/>
        <v>2024</v>
      </c>
      <c r="FC1388" s="486">
        <f t="shared" si="2609"/>
        <v>45536</v>
      </c>
      <c r="FD1388" s="470">
        <f t="shared" si="2610"/>
        <v>30</v>
      </c>
      <c r="FE1388" s="471"/>
      <c r="FF1388" s="517">
        <f t="shared" si="2598"/>
        <v>0.6353676018840877</v>
      </c>
      <c r="FG1388" s="471"/>
      <c r="FH1388" s="487">
        <f t="shared" si="2586"/>
        <v>1.8403870589385203</v>
      </c>
      <c r="FI1388" s="487">
        <f t="shared" si="2587"/>
        <v>1.3536311211025316</v>
      </c>
      <c r="FJ1388" s="487">
        <f t="shared" si="2588"/>
        <v>1.8191098407513271</v>
      </c>
      <c r="FK1388" s="487">
        <f t="shared" si="2589"/>
        <v>1.3473526609500477</v>
      </c>
      <c r="FL1388" s="487">
        <f t="shared" si="2590"/>
        <v>1.3763554830819404</v>
      </c>
      <c r="FM1388" s="487">
        <f t="shared" si="2591"/>
        <v>1.0498165511618427</v>
      </c>
      <c r="FN1388" s="487">
        <f t="shared" si="2592"/>
        <v>1.6123495318769505</v>
      </c>
      <c r="FO1388" s="487">
        <f t="shared" si="2593"/>
        <v>1.0711101203744984</v>
      </c>
      <c r="FP1388" s="487">
        <f t="shared" si="2594"/>
        <v>2.6666666666666665</v>
      </c>
      <c r="FQ1388" s="487">
        <f t="shared" si="2595"/>
        <v>2.0238095238095237</v>
      </c>
      <c r="FR1388" s="459"/>
      <c r="FS1388" s="468">
        <f t="shared" si="2617"/>
        <v>0</v>
      </c>
      <c r="FT1388" s="468">
        <f t="shared" si="2617"/>
        <v>1531202</v>
      </c>
      <c r="FU1388" s="468">
        <f t="shared" si="2617"/>
        <v>4127588</v>
      </c>
      <c r="FV1388" s="468">
        <f t="shared" si="2617"/>
        <v>9253786</v>
      </c>
      <c r="FW1388" s="468">
        <f t="shared" si="2617"/>
        <v>8727043</v>
      </c>
      <c r="FX1388" s="468">
        <f t="shared" si="2617"/>
        <v>7302918</v>
      </c>
      <c r="FY1388" s="468">
        <f t="shared" si="2617"/>
        <v>173893170</v>
      </c>
      <c r="FZ1388" s="468">
        <f t="shared" si="2617"/>
        <v>129178856</v>
      </c>
      <c r="GA1388" s="468">
        <f t="shared" si="2617"/>
        <v>515256</v>
      </c>
      <c r="GB1388" s="468">
        <f t="shared" si="2618"/>
        <v>38340864</v>
      </c>
      <c r="GC1388" s="468">
        <f t="shared" si="2618"/>
        <v>7895718</v>
      </c>
      <c r="GD1388" s="468">
        <f t="shared" si="2616"/>
        <v>296144</v>
      </c>
      <c r="GE1388" s="468">
        <f t="shared" si="2616"/>
        <v>31050</v>
      </c>
      <c r="GF1388" s="468">
        <f t="shared" si="2616"/>
        <v>8381499</v>
      </c>
      <c r="GG1388" s="468">
        <f t="shared" si="2616"/>
        <v>21212268</v>
      </c>
      <c r="GH1388" s="468">
        <f t="shared" si="2616"/>
        <v>5464752</v>
      </c>
      <c r="GI1388" s="468">
        <f t="shared" si="2616"/>
        <v>146921565</v>
      </c>
      <c r="GJ1388" s="468">
        <f t="shared" si="2616"/>
        <v>25409112</v>
      </c>
      <c r="GK1388" s="468">
        <f t="shared" si="2616"/>
        <v>16771112</v>
      </c>
      <c r="GL1388" s="468">
        <f t="shared" si="2616"/>
        <v>63525236</v>
      </c>
      <c r="GM1388" s="468">
        <f t="shared" si="2616"/>
        <v>15313410</v>
      </c>
      <c r="GN1388" s="468">
        <f t="shared" si="2612"/>
        <v>221694</v>
      </c>
      <c r="GO1388" s="468">
        <f t="shared" si="2614"/>
        <v>176364</v>
      </c>
      <c r="GP1388" s="468">
        <f t="shared" si="2614"/>
        <v>508810</v>
      </c>
      <c r="GQ1388" s="468">
        <f t="shared" si="2614"/>
        <v>141402376</v>
      </c>
      <c r="GR1388" s="468"/>
      <c r="GS1388" s="468"/>
      <c r="GT1388" s="468"/>
      <c r="GU1388" s="468"/>
      <c r="GV1388" s="425"/>
    </row>
    <row r="1389" spans="1:204" ht="9.75" customHeight="1" x14ac:dyDescent="0.2">
      <c r="A1389" s="472" t="str">
        <f t="shared" si="2619"/>
        <v>2024-25OCTOBERRX9</v>
      </c>
      <c r="B1389" s="488" t="str">
        <f t="shared" si="2602"/>
        <v>2024-25</v>
      </c>
      <c r="C1389" s="400" t="s">
        <v>643</v>
      </c>
      <c r="D1389" s="488" t="str">
        <f t="shared" si="2605"/>
        <v>Y60</v>
      </c>
      <c r="E1389" s="488" t="str">
        <f t="shared" si="2606"/>
        <v>Midlands</v>
      </c>
      <c r="F1389" s="474" t="s">
        <v>451</v>
      </c>
      <c r="G1389" s="474" t="s">
        <v>686</v>
      </c>
      <c r="H1389" s="518">
        <v>110854</v>
      </c>
      <c r="I1389" s="518">
        <v>87375</v>
      </c>
      <c r="J1389" s="518">
        <v>750967</v>
      </c>
      <c r="K1389" s="518">
        <v>9</v>
      </c>
      <c r="L1389" s="518">
        <v>2</v>
      </c>
      <c r="M1389" s="518">
        <v>22</v>
      </c>
      <c r="N1389" s="518">
        <v>50</v>
      </c>
      <c r="O1389" s="518">
        <v>118</v>
      </c>
      <c r="P1389" s="518">
        <v>533</v>
      </c>
      <c r="Q1389" s="518">
        <v>2405</v>
      </c>
      <c r="R1389" s="518">
        <v>509</v>
      </c>
      <c r="S1389" s="518">
        <v>69551</v>
      </c>
      <c r="T1389" s="518">
        <v>7419</v>
      </c>
      <c r="U1389" s="518">
        <v>4857</v>
      </c>
      <c r="V1389" s="518">
        <v>38068</v>
      </c>
      <c r="W1389" s="518">
        <v>7974</v>
      </c>
      <c r="X1389" s="518">
        <v>335</v>
      </c>
      <c r="Y1389" s="518">
        <v>4300456</v>
      </c>
      <c r="Z1389" s="518">
        <v>580</v>
      </c>
      <c r="AA1389" s="518">
        <v>1019</v>
      </c>
      <c r="AB1389" s="518">
        <v>4438080</v>
      </c>
      <c r="AC1389" s="518">
        <v>914</v>
      </c>
      <c r="AD1389" s="518">
        <v>1836</v>
      </c>
      <c r="AE1389" s="518">
        <v>132501607</v>
      </c>
      <c r="AF1389" s="518">
        <v>3481</v>
      </c>
      <c r="AG1389" s="518">
        <v>7355</v>
      </c>
      <c r="AH1389" s="518">
        <v>108483170</v>
      </c>
      <c r="AI1389" s="518">
        <v>13605</v>
      </c>
      <c r="AJ1389" s="518">
        <v>34038</v>
      </c>
      <c r="AK1389" s="518">
        <v>5278857</v>
      </c>
      <c r="AL1389" s="518">
        <v>15758</v>
      </c>
      <c r="AM1389" s="518">
        <v>40817</v>
      </c>
      <c r="AN1389" s="518">
        <v>836</v>
      </c>
      <c r="AO1389" s="518">
        <v>6128</v>
      </c>
      <c r="AP1389" s="518">
        <v>2967</v>
      </c>
      <c r="AQ1389" s="518">
        <v>4062081</v>
      </c>
      <c r="AR1389" s="518">
        <v>1369</v>
      </c>
      <c r="AS1389" s="518">
        <v>2626</v>
      </c>
      <c r="AT1389" s="518">
        <v>13585</v>
      </c>
      <c r="AU1389" s="518">
        <v>2697</v>
      </c>
      <c r="AV1389" s="518">
        <v>5317</v>
      </c>
      <c r="AW1389" s="518">
        <v>2582</v>
      </c>
      <c r="AX1389" s="518">
        <v>2891</v>
      </c>
      <c r="AY1389" s="518">
        <v>2680</v>
      </c>
      <c r="AZ1389" s="518">
        <v>2548</v>
      </c>
      <c r="BA1389" s="518">
        <v>16686</v>
      </c>
      <c r="BB1389" s="518">
        <v>43774241</v>
      </c>
      <c r="BC1389" s="518">
        <v>2623</v>
      </c>
      <c r="BD1389" s="518">
        <v>3253</v>
      </c>
      <c r="BE1389" s="518">
        <v>2762</v>
      </c>
      <c r="BF1389" s="518">
        <v>6221</v>
      </c>
      <c r="BG1389" s="518">
        <v>3718</v>
      </c>
      <c r="BH1389" s="518">
        <v>3985</v>
      </c>
      <c r="BI1389" s="518">
        <v>30765</v>
      </c>
      <c r="BJ1389" s="518">
        <v>4903</v>
      </c>
      <c r="BK1389" s="518">
        <v>20298</v>
      </c>
      <c r="BL1389" s="518">
        <v>55966</v>
      </c>
      <c r="BM1389" s="518">
        <v>14648</v>
      </c>
      <c r="BN1389" s="518">
        <v>11030</v>
      </c>
      <c r="BO1389" s="518">
        <v>9600</v>
      </c>
      <c r="BP1389" s="518">
        <v>7397</v>
      </c>
      <c r="BQ1389" s="518">
        <v>51467</v>
      </c>
      <c r="BR1389" s="518">
        <v>40956</v>
      </c>
      <c r="BS1389" s="518">
        <v>13027</v>
      </c>
      <c r="BT1389" s="518">
        <v>8797</v>
      </c>
      <c r="BU1389" s="518">
        <v>486</v>
      </c>
      <c r="BV1389" s="518">
        <v>338</v>
      </c>
      <c r="BW1389" s="518">
        <v>1</v>
      </c>
      <c r="BX1389" s="518">
        <v>1460</v>
      </c>
      <c r="BY1389" s="518">
        <v>1460</v>
      </c>
      <c r="BZ1389" s="518">
        <v>1460</v>
      </c>
      <c r="CA1389" s="518">
        <v>17</v>
      </c>
      <c r="CB1389" s="518">
        <v>7066</v>
      </c>
      <c r="CC1389" s="518">
        <v>416</v>
      </c>
      <c r="CD1389" s="518">
        <v>650</v>
      </c>
      <c r="CE1389" s="518">
        <v>7401</v>
      </c>
      <c r="CF1389" s="518">
        <v>4291930</v>
      </c>
      <c r="CG1389" s="518">
        <v>580</v>
      </c>
      <c r="CH1389" s="518">
        <v>1019</v>
      </c>
      <c r="CI1389" s="518">
        <v>1699</v>
      </c>
      <c r="CJ1389" s="518">
        <v>6503618</v>
      </c>
      <c r="CK1389" s="518">
        <v>3828</v>
      </c>
      <c r="CL1389" s="518">
        <v>7867</v>
      </c>
      <c r="CM1389" s="518">
        <v>892</v>
      </c>
      <c r="CN1389" s="518">
        <v>3114230</v>
      </c>
      <c r="CO1389" s="518">
        <v>3491</v>
      </c>
      <c r="CP1389" s="518">
        <v>7928</v>
      </c>
      <c r="CQ1389" s="518">
        <v>35477</v>
      </c>
      <c r="CR1389" s="518">
        <v>122883759</v>
      </c>
      <c r="CS1389" s="518">
        <v>3464</v>
      </c>
      <c r="CT1389" s="518">
        <v>7305</v>
      </c>
      <c r="CU1389" s="518">
        <v>6</v>
      </c>
      <c r="CV1389" s="518">
        <v>58869</v>
      </c>
      <c r="CW1389" s="518">
        <v>9812</v>
      </c>
      <c r="CX1389" s="518">
        <v>18119</v>
      </c>
      <c r="CY1389" s="518">
        <v>247</v>
      </c>
      <c r="CZ1389" s="518">
        <v>4622594</v>
      </c>
      <c r="DA1389" s="518">
        <v>18715</v>
      </c>
      <c r="DB1389" s="518">
        <v>42645</v>
      </c>
      <c r="DC1389" s="518">
        <v>1362</v>
      </c>
      <c r="DD1389" s="518">
        <v>16038983</v>
      </c>
      <c r="DE1389" s="518">
        <v>11776</v>
      </c>
      <c r="DF1389" s="518">
        <v>24241</v>
      </c>
      <c r="DG1389" s="518">
        <v>53</v>
      </c>
      <c r="DH1389" s="518">
        <v>997247</v>
      </c>
      <c r="DI1389" s="518">
        <v>18816</v>
      </c>
      <c r="DJ1389" s="518">
        <v>51701</v>
      </c>
      <c r="DK1389" s="518">
        <v>143</v>
      </c>
      <c r="DL1389" s="518">
        <v>45043</v>
      </c>
      <c r="DM1389" s="518">
        <v>315</v>
      </c>
      <c r="DN1389" s="518">
        <v>514</v>
      </c>
      <c r="DO1389" s="518">
        <v>3975</v>
      </c>
      <c r="DP1389" s="518">
        <v>89054</v>
      </c>
      <c r="DQ1389" s="518">
        <v>22</v>
      </c>
      <c r="DR1389" s="518">
        <v>41</v>
      </c>
      <c r="DS1389" s="518">
        <v>52</v>
      </c>
      <c r="DT1389" s="518">
        <v>144998</v>
      </c>
      <c r="DU1389" s="518">
        <v>2788</v>
      </c>
      <c r="DV1389" s="518">
        <v>6062</v>
      </c>
      <c r="DW1389" s="518">
        <v>43</v>
      </c>
      <c r="DX1389" s="518">
        <v>37581</v>
      </c>
      <c r="DY1389" s="518">
        <v>112042481</v>
      </c>
      <c r="DZ1389" s="518">
        <v>2981</v>
      </c>
      <c r="EA1389" s="518">
        <v>7260</v>
      </c>
      <c r="EB1389" s="518">
        <v>29599</v>
      </c>
      <c r="EC1389" s="518">
        <v>17054</v>
      </c>
      <c r="ED1389" s="518">
        <v>8156</v>
      </c>
      <c r="EE1389" s="518">
        <v>59991651</v>
      </c>
      <c r="EF1389" s="518">
        <v>0</v>
      </c>
      <c r="EG1389" s="518">
        <v>261</v>
      </c>
      <c r="EH1389" s="518">
        <v>105</v>
      </c>
      <c r="EI1389" s="518"/>
      <c r="EJ1389" s="475"/>
      <c r="EK1389" s="475"/>
      <c r="EL1389" s="475"/>
      <c r="EM1389" s="475"/>
      <c r="EN1389" s="475"/>
      <c r="EO1389" s="475"/>
      <c r="EP1389" s="475"/>
      <c r="EQ1389" s="475"/>
      <c r="ER1389" s="475"/>
      <c r="ES1389" s="475"/>
      <c r="ET1389" s="475"/>
      <c r="EU1389" s="475"/>
      <c r="EV1389" s="475"/>
      <c r="EW1389" s="475"/>
      <c r="EX1389" s="475"/>
      <c r="EY1389" s="475"/>
      <c r="EZ1389" s="476"/>
      <c r="FA1389" s="446">
        <f t="shared" si="2585"/>
        <v>10</v>
      </c>
      <c r="FB1389" s="417">
        <f t="shared" si="2608"/>
        <v>2024</v>
      </c>
      <c r="FC1389" s="448">
        <f t="shared" si="2609"/>
        <v>45566</v>
      </c>
      <c r="FD1389" s="449">
        <f t="shared" si="2610"/>
        <v>31</v>
      </c>
      <c r="FE1389" s="450"/>
      <c r="FF1389" s="451">
        <f t="shared" si="2598"/>
        <v>0.57725820505373227</v>
      </c>
      <c r="FG1389" s="450"/>
      <c r="FH1389" s="452">
        <f t="shared" si="2586"/>
        <v>1.9743900795255425</v>
      </c>
      <c r="FI1389" s="452">
        <f t="shared" si="2587"/>
        <v>1.4867232780698207</v>
      </c>
      <c r="FJ1389" s="452">
        <f t="shared" si="2588"/>
        <v>1.9765287214329834</v>
      </c>
      <c r="FK1389" s="452">
        <f t="shared" si="2589"/>
        <v>1.5229565575458102</v>
      </c>
      <c r="FL1389" s="452">
        <f t="shared" si="2590"/>
        <v>1.3519754124198802</v>
      </c>
      <c r="FM1389" s="452">
        <f t="shared" si="2591"/>
        <v>1.0758642429336975</v>
      </c>
      <c r="FN1389" s="452">
        <f t="shared" si="2592"/>
        <v>1.6336844745422623</v>
      </c>
      <c r="FO1389" s="452">
        <f t="shared" si="2593"/>
        <v>1.1032104339102082</v>
      </c>
      <c r="FP1389" s="452">
        <f t="shared" si="2594"/>
        <v>1.4507462686567165</v>
      </c>
      <c r="FQ1389" s="452">
        <f t="shared" si="2595"/>
        <v>1.008955223880597</v>
      </c>
      <c r="FR1389" s="453"/>
      <c r="FS1389" s="446">
        <f t="shared" si="2617"/>
        <v>174750</v>
      </c>
      <c r="FT1389" s="446">
        <f t="shared" si="2617"/>
        <v>1922250</v>
      </c>
      <c r="FU1389" s="446">
        <f t="shared" si="2617"/>
        <v>4368750</v>
      </c>
      <c r="FV1389" s="446">
        <f t="shared" si="2617"/>
        <v>10310250</v>
      </c>
      <c r="FW1389" s="446">
        <f t="shared" si="2617"/>
        <v>7559961</v>
      </c>
      <c r="FX1389" s="446">
        <f t="shared" si="2617"/>
        <v>8917452</v>
      </c>
      <c r="FY1389" s="446">
        <f t="shared" si="2617"/>
        <v>279990140</v>
      </c>
      <c r="FZ1389" s="446">
        <f t="shared" si="2617"/>
        <v>271419012</v>
      </c>
      <c r="GA1389" s="446">
        <f t="shared" si="2617"/>
        <v>13673695</v>
      </c>
      <c r="GB1389" s="446">
        <f t="shared" si="2618"/>
        <v>54279558</v>
      </c>
      <c r="GC1389" s="446">
        <f t="shared" si="2618"/>
        <v>7791342</v>
      </c>
      <c r="GD1389" s="446">
        <f t="shared" ref="GD1389:GM1398" si="2620">IFERROR(HLOOKUP(GD$1,$H$5:$HA$10112,MATCH($A1389,$A$5:$A$10112,0),0)*HLOOKUP(GD$2,$H$5:$HA$10112,MATCH($A1389,$A$5:$A$10112,0),0),"-")</f>
        <v>1460</v>
      </c>
      <c r="GE1389" s="446">
        <f t="shared" si="2620"/>
        <v>11050</v>
      </c>
      <c r="GF1389" s="446">
        <f t="shared" si="2620"/>
        <v>7541619</v>
      </c>
      <c r="GG1389" s="446">
        <f t="shared" si="2620"/>
        <v>13366033</v>
      </c>
      <c r="GH1389" s="446">
        <f t="shared" si="2620"/>
        <v>7071776</v>
      </c>
      <c r="GI1389" s="446">
        <f t="shared" si="2620"/>
        <v>259159485</v>
      </c>
      <c r="GJ1389" s="446">
        <f t="shared" si="2620"/>
        <v>108714</v>
      </c>
      <c r="GK1389" s="446">
        <f t="shared" si="2620"/>
        <v>10533315</v>
      </c>
      <c r="GL1389" s="446">
        <f t="shared" si="2620"/>
        <v>33016242</v>
      </c>
      <c r="GM1389" s="446">
        <f t="shared" si="2620"/>
        <v>2740153</v>
      </c>
      <c r="GN1389" s="446">
        <f t="shared" si="2612"/>
        <v>315224</v>
      </c>
      <c r="GO1389" s="446">
        <f t="shared" ref="GO1389:GQ1408" si="2621">IFERROR(HLOOKUP(GO$1,$H$5:$HA$10112,MATCH($A1389,$A$5:$A$10112,0),0)*HLOOKUP(GO$2,$H$5:$HA$10112,MATCH($A1389,$A$5:$A$10112,0),0),"-")</f>
        <v>73502</v>
      </c>
      <c r="GP1389" s="446">
        <f t="shared" si="2621"/>
        <v>162975</v>
      </c>
      <c r="GQ1389" s="446">
        <f t="shared" si="2621"/>
        <v>272838060</v>
      </c>
      <c r="GR1389" s="446"/>
      <c r="GS1389" s="446"/>
      <c r="GT1389" s="446"/>
      <c r="GU1389" s="446"/>
      <c r="GV1389" s="416"/>
    </row>
    <row r="1390" spans="1:204" ht="9.75" customHeight="1" x14ac:dyDescent="0.2">
      <c r="A1390" s="417" t="str">
        <f t="shared" si="2619"/>
        <v>2024-25OCTOBERRYC</v>
      </c>
      <c r="B1390" s="458" t="str">
        <f t="shared" si="2602"/>
        <v>2024-25</v>
      </c>
      <c r="C1390" s="402" t="s">
        <v>643</v>
      </c>
      <c r="D1390" s="458" t="str">
        <f t="shared" si="2605"/>
        <v>Y61</v>
      </c>
      <c r="E1390" s="458" t="str">
        <f t="shared" si="2606"/>
        <v>East of England</v>
      </c>
      <c r="F1390" s="478" t="s">
        <v>453</v>
      </c>
      <c r="G1390" s="478" t="s">
        <v>687</v>
      </c>
      <c r="H1390" s="510">
        <v>129651</v>
      </c>
      <c r="I1390" s="510">
        <v>96072</v>
      </c>
      <c r="J1390" s="510">
        <v>1711036</v>
      </c>
      <c r="K1390" s="510">
        <v>18</v>
      </c>
      <c r="L1390" s="510">
        <v>0</v>
      </c>
      <c r="M1390" s="510">
        <v>74</v>
      </c>
      <c r="N1390" s="510">
        <v>111</v>
      </c>
      <c r="O1390" s="510">
        <v>173</v>
      </c>
      <c r="P1390" s="510">
        <v>576</v>
      </c>
      <c r="Q1390" s="510">
        <v>0</v>
      </c>
      <c r="R1390" s="510">
        <v>3563</v>
      </c>
      <c r="S1390" s="510">
        <v>76670</v>
      </c>
      <c r="T1390" s="510">
        <v>8530</v>
      </c>
      <c r="U1390" s="510">
        <v>5588</v>
      </c>
      <c r="V1390" s="510">
        <v>42099</v>
      </c>
      <c r="W1390" s="510">
        <v>15670</v>
      </c>
      <c r="X1390" s="510">
        <v>542</v>
      </c>
      <c r="Y1390" s="510">
        <v>4963667</v>
      </c>
      <c r="Z1390" s="510">
        <v>582</v>
      </c>
      <c r="AA1390" s="510">
        <v>1083</v>
      </c>
      <c r="AB1390" s="510">
        <v>4145673</v>
      </c>
      <c r="AC1390" s="510">
        <v>742</v>
      </c>
      <c r="AD1390" s="510">
        <v>1354</v>
      </c>
      <c r="AE1390" s="510">
        <v>130165425</v>
      </c>
      <c r="AF1390" s="510">
        <v>3092</v>
      </c>
      <c r="AG1390" s="510">
        <v>6701</v>
      </c>
      <c r="AH1390" s="510">
        <v>172671329</v>
      </c>
      <c r="AI1390" s="510">
        <v>11019</v>
      </c>
      <c r="AJ1390" s="510">
        <v>26711</v>
      </c>
      <c r="AK1390" s="510">
        <v>8615475</v>
      </c>
      <c r="AL1390" s="510">
        <v>15896</v>
      </c>
      <c r="AM1390" s="510">
        <v>38362</v>
      </c>
      <c r="AN1390" s="510">
        <v>238</v>
      </c>
      <c r="AO1390" s="510">
        <v>2593</v>
      </c>
      <c r="AP1390" s="510">
        <v>2235</v>
      </c>
      <c r="AQ1390" s="510">
        <v>11881142</v>
      </c>
      <c r="AR1390" s="510">
        <v>5316</v>
      </c>
      <c r="AS1390" s="510">
        <v>11018</v>
      </c>
      <c r="AT1390" s="510">
        <v>8606</v>
      </c>
      <c r="AU1390" s="510">
        <v>343</v>
      </c>
      <c r="AV1390" s="510">
        <v>6157</v>
      </c>
      <c r="AW1390" s="510">
        <v>5435</v>
      </c>
      <c r="AX1390" s="510">
        <v>158</v>
      </c>
      <c r="AY1390" s="510">
        <v>1948</v>
      </c>
      <c r="AZ1390" s="510">
        <v>815</v>
      </c>
      <c r="BA1390" s="510">
        <v>9577</v>
      </c>
      <c r="BB1390" s="510">
        <v>59696451</v>
      </c>
      <c r="BC1390" s="510">
        <v>6233</v>
      </c>
      <c r="BD1390" s="510">
        <v>10686</v>
      </c>
      <c r="BE1390" s="510">
        <v>205</v>
      </c>
      <c r="BF1390" s="510">
        <v>4018</v>
      </c>
      <c r="BG1390" s="510">
        <v>3595</v>
      </c>
      <c r="BH1390" s="510">
        <v>1759</v>
      </c>
      <c r="BI1390" s="510">
        <v>39528</v>
      </c>
      <c r="BJ1390" s="510">
        <v>2316</v>
      </c>
      <c r="BK1390" s="510">
        <v>26220</v>
      </c>
      <c r="BL1390" s="510">
        <v>68064</v>
      </c>
      <c r="BM1390" s="510">
        <v>19190</v>
      </c>
      <c r="BN1390" s="510">
        <v>13349</v>
      </c>
      <c r="BO1390" s="510">
        <v>12318</v>
      </c>
      <c r="BP1390" s="510">
        <v>8761</v>
      </c>
      <c r="BQ1390" s="510">
        <v>69711</v>
      </c>
      <c r="BR1390" s="510">
        <v>47084</v>
      </c>
      <c r="BS1390" s="510">
        <v>30611</v>
      </c>
      <c r="BT1390" s="510">
        <v>17499</v>
      </c>
      <c r="BU1390" s="510">
        <v>964</v>
      </c>
      <c r="BV1390" s="510">
        <v>578</v>
      </c>
      <c r="BW1390" s="510">
        <v>11</v>
      </c>
      <c r="BX1390" s="510">
        <v>6468</v>
      </c>
      <c r="BY1390" s="510">
        <v>588</v>
      </c>
      <c r="BZ1390" s="510">
        <v>1031</v>
      </c>
      <c r="CA1390" s="510">
        <v>7</v>
      </c>
      <c r="CB1390" s="510">
        <v>4088</v>
      </c>
      <c r="CC1390" s="510">
        <v>584</v>
      </c>
      <c r="CD1390" s="510">
        <v>1186</v>
      </c>
      <c r="CE1390" s="510">
        <v>8512</v>
      </c>
      <c r="CF1390" s="510">
        <v>4953111</v>
      </c>
      <c r="CG1390" s="510">
        <v>582</v>
      </c>
      <c r="CH1390" s="510">
        <v>1082</v>
      </c>
      <c r="CI1390" s="510">
        <v>3435</v>
      </c>
      <c r="CJ1390" s="510">
        <v>11852536</v>
      </c>
      <c r="CK1390" s="510">
        <v>3451</v>
      </c>
      <c r="CL1390" s="510">
        <v>7142</v>
      </c>
      <c r="CM1390" s="510">
        <v>991</v>
      </c>
      <c r="CN1390" s="510">
        <v>3049865</v>
      </c>
      <c r="CO1390" s="510">
        <v>3078</v>
      </c>
      <c r="CP1390" s="510">
        <v>6742</v>
      </c>
      <c r="CQ1390" s="510">
        <v>37673</v>
      </c>
      <c r="CR1390" s="510">
        <v>115263024</v>
      </c>
      <c r="CS1390" s="510">
        <v>3060</v>
      </c>
      <c r="CT1390" s="510">
        <v>6650</v>
      </c>
      <c r="CU1390" s="510">
        <v>356</v>
      </c>
      <c r="CV1390" s="510">
        <v>7056621</v>
      </c>
      <c r="CW1390" s="510">
        <v>19822</v>
      </c>
      <c r="CX1390" s="510">
        <v>53031</v>
      </c>
      <c r="CY1390" s="510">
        <v>131</v>
      </c>
      <c r="CZ1390" s="510">
        <v>1677014</v>
      </c>
      <c r="DA1390" s="510">
        <v>12802</v>
      </c>
      <c r="DB1390" s="510">
        <v>33474</v>
      </c>
      <c r="DC1390" s="510">
        <v>646</v>
      </c>
      <c r="DD1390" s="510">
        <v>14038566</v>
      </c>
      <c r="DE1390" s="510">
        <v>21732</v>
      </c>
      <c r="DF1390" s="510">
        <v>59042</v>
      </c>
      <c r="DG1390" s="510">
        <v>90</v>
      </c>
      <c r="DH1390" s="510">
        <v>1189377</v>
      </c>
      <c r="DI1390" s="510">
        <v>13215</v>
      </c>
      <c r="DJ1390" s="510">
        <v>40519</v>
      </c>
      <c r="DK1390" s="510">
        <v>607</v>
      </c>
      <c r="DL1390" s="510">
        <v>232717</v>
      </c>
      <c r="DM1390" s="510">
        <v>383</v>
      </c>
      <c r="DN1390" s="510">
        <v>709</v>
      </c>
      <c r="DO1390" s="510">
        <v>5560</v>
      </c>
      <c r="DP1390" s="510">
        <v>311108</v>
      </c>
      <c r="DQ1390" s="510">
        <v>56</v>
      </c>
      <c r="DR1390" s="510">
        <v>117</v>
      </c>
      <c r="DS1390" s="510">
        <v>117</v>
      </c>
      <c r="DT1390" s="510">
        <v>236316</v>
      </c>
      <c r="DU1390" s="510">
        <v>2020</v>
      </c>
      <c r="DV1390" s="510">
        <v>4699</v>
      </c>
      <c r="DW1390" s="510">
        <v>104</v>
      </c>
      <c r="DX1390" s="510">
        <v>38364</v>
      </c>
      <c r="DY1390" s="510">
        <v>97712453</v>
      </c>
      <c r="DZ1390" s="510">
        <v>2547</v>
      </c>
      <c r="EA1390" s="510">
        <v>5880</v>
      </c>
      <c r="EB1390" s="510">
        <v>29301</v>
      </c>
      <c r="EC1390" s="510">
        <v>14971</v>
      </c>
      <c r="ED1390" s="510">
        <v>7103</v>
      </c>
      <c r="EE1390" s="510">
        <v>46173115</v>
      </c>
      <c r="EF1390" s="510">
        <v>4094</v>
      </c>
      <c r="EG1390" s="510">
        <v>157</v>
      </c>
      <c r="EH1390" s="510">
        <v>922</v>
      </c>
      <c r="EI1390" s="510"/>
      <c r="EJ1390" s="479"/>
      <c r="EK1390" s="479"/>
      <c r="EL1390" s="479"/>
      <c r="EM1390" s="479"/>
      <c r="EN1390" s="479"/>
      <c r="EO1390" s="479"/>
      <c r="EP1390" s="479"/>
      <c r="EQ1390" s="479"/>
      <c r="ER1390" s="479"/>
      <c r="ES1390" s="479"/>
      <c r="ET1390" s="479"/>
      <c r="EU1390" s="479"/>
      <c r="EV1390" s="479"/>
      <c r="EW1390" s="479"/>
      <c r="EX1390" s="479"/>
      <c r="EY1390" s="479"/>
      <c r="EZ1390" s="516"/>
      <c r="FA1390" s="446">
        <f t="shared" si="2585"/>
        <v>10</v>
      </c>
      <c r="FB1390" s="417">
        <f t="shared" si="2608"/>
        <v>2024</v>
      </c>
      <c r="FC1390" s="448">
        <f t="shared" si="2609"/>
        <v>45566</v>
      </c>
      <c r="FD1390" s="449">
        <f t="shared" si="2610"/>
        <v>31</v>
      </c>
      <c r="FE1390" s="450"/>
      <c r="FF1390" s="451">
        <f t="shared" si="2598"/>
        <v>0.69901936132763387</v>
      </c>
      <c r="FG1390" s="450"/>
      <c r="FH1390" s="452">
        <f t="shared" si="2586"/>
        <v>2.2497069167643611</v>
      </c>
      <c r="FI1390" s="452">
        <f t="shared" si="2587"/>
        <v>1.564947245017585</v>
      </c>
      <c r="FJ1390" s="452">
        <f t="shared" si="2588"/>
        <v>2.2043664996420902</v>
      </c>
      <c r="FK1390" s="452">
        <f t="shared" si="2589"/>
        <v>1.5678239083750896</v>
      </c>
      <c r="FL1390" s="452">
        <f t="shared" si="2590"/>
        <v>1.6558825625311766</v>
      </c>
      <c r="FM1390" s="452">
        <f t="shared" si="2591"/>
        <v>1.118411363690349</v>
      </c>
      <c r="FN1390" s="452">
        <f t="shared" si="2592"/>
        <v>1.9534779834077856</v>
      </c>
      <c r="FO1390" s="452">
        <f t="shared" si="2593"/>
        <v>1.1167198468410977</v>
      </c>
      <c r="FP1390" s="452">
        <f t="shared" si="2594"/>
        <v>1.7785977859778597</v>
      </c>
      <c r="FQ1390" s="452">
        <f t="shared" si="2595"/>
        <v>1.0664206642066421</v>
      </c>
      <c r="FR1390" s="453"/>
      <c r="FS1390" s="446">
        <f t="shared" si="2617"/>
        <v>0</v>
      </c>
      <c r="FT1390" s="446">
        <f t="shared" si="2617"/>
        <v>7109328</v>
      </c>
      <c r="FU1390" s="446">
        <f t="shared" si="2617"/>
        <v>10663992</v>
      </c>
      <c r="FV1390" s="446">
        <f t="shared" si="2617"/>
        <v>16620456</v>
      </c>
      <c r="FW1390" s="446">
        <f t="shared" si="2617"/>
        <v>9237990</v>
      </c>
      <c r="FX1390" s="446">
        <f t="shared" si="2617"/>
        <v>7566152</v>
      </c>
      <c r="FY1390" s="446">
        <f t="shared" si="2617"/>
        <v>282105399</v>
      </c>
      <c r="FZ1390" s="446">
        <f t="shared" si="2617"/>
        <v>418561370</v>
      </c>
      <c r="GA1390" s="446">
        <f t="shared" si="2617"/>
        <v>20792204</v>
      </c>
      <c r="GB1390" s="446">
        <f t="shared" si="2618"/>
        <v>102339822</v>
      </c>
      <c r="GC1390" s="446">
        <f t="shared" si="2618"/>
        <v>24625230</v>
      </c>
      <c r="GD1390" s="446">
        <f t="shared" si="2620"/>
        <v>11341</v>
      </c>
      <c r="GE1390" s="446">
        <f t="shared" si="2620"/>
        <v>8302</v>
      </c>
      <c r="GF1390" s="446">
        <f t="shared" si="2620"/>
        <v>9209984</v>
      </c>
      <c r="GG1390" s="446">
        <f t="shared" si="2620"/>
        <v>24532770</v>
      </c>
      <c r="GH1390" s="446">
        <f t="shared" si="2620"/>
        <v>6681322</v>
      </c>
      <c r="GI1390" s="446">
        <f t="shared" si="2620"/>
        <v>250525450</v>
      </c>
      <c r="GJ1390" s="446">
        <f t="shared" si="2620"/>
        <v>18879036</v>
      </c>
      <c r="GK1390" s="446">
        <f t="shared" si="2620"/>
        <v>4385094</v>
      </c>
      <c r="GL1390" s="446">
        <f t="shared" si="2620"/>
        <v>38141132</v>
      </c>
      <c r="GM1390" s="446">
        <f t="shared" si="2620"/>
        <v>3646710</v>
      </c>
      <c r="GN1390" s="446">
        <f t="shared" si="2612"/>
        <v>549783</v>
      </c>
      <c r="GO1390" s="446">
        <f t="shared" si="2621"/>
        <v>430363</v>
      </c>
      <c r="GP1390" s="446">
        <f t="shared" si="2621"/>
        <v>650520</v>
      </c>
      <c r="GQ1390" s="446">
        <f t="shared" si="2621"/>
        <v>225580320</v>
      </c>
      <c r="GR1390" s="446"/>
      <c r="GS1390" s="446"/>
      <c r="GT1390" s="446"/>
      <c r="GU1390" s="446"/>
      <c r="GV1390" s="416"/>
    </row>
    <row r="1391" spans="1:204" ht="9.75" customHeight="1" x14ac:dyDescent="0.2">
      <c r="A1391" s="417" t="str">
        <f t="shared" si="2619"/>
        <v>2024-25OCTOBERR1F</v>
      </c>
      <c r="B1391" s="458" t="str">
        <f t="shared" si="2602"/>
        <v>2024-25</v>
      </c>
      <c r="C1391" s="402" t="s">
        <v>643</v>
      </c>
      <c r="D1391" s="458" t="str">
        <f t="shared" si="2605"/>
        <v>Y59</v>
      </c>
      <c r="E1391" s="458" t="str">
        <f t="shared" si="2606"/>
        <v>South East</v>
      </c>
      <c r="F1391" s="478" t="s">
        <v>458</v>
      </c>
      <c r="G1391" s="478" t="s">
        <v>688</v>
      </c>
      <c r="H1391" s="510">
        <v>3295</v>
      </c>
      <c r="I1391" s="510">
        <v>1960</v>
      </c>
      <c r="J1391" s="510">
        <v>7110</v>
      </c>
      <c r="K1391" s="510">
        <v>4</v>
      </c>
      <c r="L1391" s="510">
        <v>0</v>
      </c>
      <c r="M1391" s="510">
        <v>0</v>
      </c>
      <c r="N1391" s="510">
        <v>17</v>
      </c>
      <c r="O1391" s="510">
        <v>97</v>
      </c>
      <c r="P1391" s="510">
        <v>13</v>
      </c>
      <c r="Q1391" s="510">
        <v>0</v>
      </c>
      <c r="R1391" s="510">
        <v>127</v>
      </c>
      <c r="S1391" s="510">
        <v>2634</v>
      </c>
      <c r="T1391" s="510">
        <v>118</v>
      </c>
      <c r="U1391" s="510">
        <v>77</v>
      </c>
      <c r="V1391" s="510">
        <v>1287</v>
      </c>
      <c r="W1391" s="510">
        <v>778</v>
      </c>
      <c r="X1391" s="510">
        <v>45</v>
      </c>
      <c r="Y1391" s="510">
        <v>72555</v>
      </c>
      <c r="Z1391" s="510">
        <v>615</v>
      </c>
      <c r="AA1391" s="510">
        <v>1097</v>
      </c>
      <c r="AB1391" s="510">
        <v>58697</v>
      </c>
      <c r="AC1391" s="510">
        <v>762</v>
      </c>
      <c r="AD1391" s="510">
        <v>1338</v>
      </c>
      <c r="AE1391" s="510">
        <v>2327964</v>
      </c>
      <c r="AF1391" s="510">
        <v>1809</v>
      </c>
      <c r="AG1391" s="510">
        <v>3665</v>
      </c>
      <c r="AH1391" s="510">
        <v>3683151</v>
      </c>
      <c r="AI1391" s="510">
        <v>4734</v>
      </c>
      <c r="AJ1391" s="510">
        <v>12791</v>
      </c>
      <c r="AK1391" s="510">
        <v>332443</v>
      </c>
      <c r="AL1391" s="510">
        <v>7388</v>
      </c>
      <c r="AM1391" s="510">
        <v>19415</v>
      </c>
      <c r="AN1391" s="510">
        <v>9</v>
      </c>
      <c r="AO1391" s="510">
        <v>99</v>
      </c>
      <c r="AP1391" s="510">
        <v>2</v>
      </c>
      <c r="AQ1391" s="510">
        <v>1140</v>
      </c>
      <c r="AR1391" s="510">
        <v>570</v>
      </c>
      <c r="AS1391" s="510">
        <v>656</v>
      </c>
      <c r="AT1391" s="510">
        <v>238</v>
      </c>
      <c r="AU1391" s="510">
        <v>1</v>
      </c>
      <c r="AV1391" s="510">
        <v>20</v>
      </c>
      <c r="AW1391" s="510">
        <v>41</v>
      </c>
      <c r="AX1391" s="510">
        <v>10</v>
      </c>
      <c r="AY1391" s="510">
        <v>207</v>
      </c>
      <c r="AZ1391" s="510">
        <v>28</v>
      </c>
      <c r="BA1391" s="510" t="s">
        <v>152</v>
      </c>
      <c r="BB1391" s="510" t="s">
        <v>152</v>
      </c>
      <c r="BC1391" s="510" t="s">
        <v>152</v>
      </c>
      <c r="BD1391" s="510" t="s">
        <v>152</v>
      </c>
      <c r="BE1391" s="510" t="s">
        <v>152</v>
      </c>
      <c r="BF1391" s="510" t="s">
        <v>152</v>
      </c>
      <c r="BG1391" s="510" t="s">
        <v>152</v>
      </c>
      <c r="BH1391" s="510" t="s">
        <v>152</v>
      </c>
      <c r="BI1391" s="510">
        <v>1422</v>
      </c>
      <c r="BJ1391" s="510">
        <v>26</v>
      </c>
      <c r="BK1391" s="510">
        <v>948</v>
      </c>
      <c r="BL1391" s="510">
        <v>2396</v>
      </c>
      <c r="BM1391" s="510">
        <v>224</v>
      </c>
      <c r="BN1391" s="510">
        <v>189</v>
      </c>
      <c r="BO1391" s="510">
        <v>139</v>
      </c>
      <c r="BP1391" s="510">
        <v>115</v>
      </c>
      <c r="BQ1391" s="510">
        <v>1562</v>
      </c>
      <c r="BR1391" s="510">
        <v>1448</v>
      </c>
      <c r="BS1391" s="510">
        <v>982</v>
      </c>
      <c r="BT1391" s="510">
        <v>879</v>
      </c>
      <c r="BU1391" s="510">
        <v>69</v>
      </c>
      <c r="BV1391" s="510">
        <v>54</v>
      </c>
      <c r="BW1391" s="510">
        <v>1</v>
      </c>
      <c r="BX1391" s="510">
        <v>638</v>
      </c>
      <c r="BY1391" s="510">
        <v>638</v>
      </c>
      <c r="BZ1391" s="510">
        <v>638</v>
      </c>
      <c r="CA1391" s="510">
        <v>1</v>
      </c>
      <c r="CB1391" s="510">
        <v>855</v>
      </c>
      <c r="CC1391" s="510">
        <v>855</v>
      </c>
      <c r="CD1391" s="510">
        <v>855</v>
      </c>
      <c r="CE1391" s="510">
        <v>116</v>
      </c>
      <c r="CF1391" s="510">
        <v>71062</v>
      </c>
      <c r="CG1391" s="510">
        <v>613</v>
      </c>
      <c r="CH1391" s="510">
        <v>1099</v>
      </c>
      <c r="CI1391" s="510">
        <v>116</v>
      </c>
      <c r="CJ1391" s="510">
        <v>207737</v>
      </c>
      <c r="CK1391" s="510">
        <v>1791</v>
      </c>
      <c r="CL1391" s="510">
        <v>3564</v>
      </c>
      <c r="CM1391" s="510">
        <v>22</v>
      </c>
      <c r="CN1391" s="510">
        <v>55079</v>
      </c>
      <c r="CO1391" s="510">
        <v>2504</v>
      </c>
      <c r="CP1391" s="510">
        <v>4672</v>
      </c>
      <c r="CQ1391" s="510">
        <v>1149</v>
      </c>
      <c r="CR1391" s="510">
        <v>2065148</v>
      </c>
      <c r="CS1391" s="510">
        <v>1797</v>
      </c>
      <c r="CT1391" s="510">
        <v>3654</v>
      </c>
      <c r="CU1391" s="510">
        <v>119</v>
      </c>
      <c r="CV1391" s="510">
        <v>657236</v>
      </c>
      <c r="CW1391" s="510">
        <v>5523</v>
      </c>
      <c r="CX1391" s="510">
        <v>13111</v>
      </c>
      <c r="CY1391" s="510">
        <v>28</v>
      </c>
      <c r="CZ1391" s="510">
        <v>317211</v>
      </c>
      <c r="DA1391" s="510">
        <v>11329</v>
      </c>
      <c r="DB1391" s="510">
        <v>18929</v>
      </c>
      <c r="DC1391" s="510">
        <v>29</v>
      </c>
      <c r="DD1391" s="510">
        <v>342160</v>
      </c>
      <c r="DE1391" s="510">
        <v>11799</v>
      </c>
      <c r="DF1391" s="510">
        <v>24951</v>
      </c>
      <c r="DG1391" s="510">
        <v>14</v>
      </c>
      <c r="DH1391" s="510">
        <v>161854</v>
      </c>
      <c r="DI1391" s="510">
        <v>11561</v>
      </c>
      <c r="DJ1391" s="510">
        <v>19306</v>
      </c>
      <c r="DK1391" s="510">
        <v>7</v>
      </c>
      <c r="DL1391" s="510">
        <v>2640</v>
      </c>
      <c r="DM1391" s="510">
        <v>377</v>
      </c>
      <c r="DN1391" s="510">
        <v>603</v>
      </c>
      <c r="DO1391" s="510">
        <v>58</v>
      </c>
      <c r="DP1391" s="510">
        <v>2041</v>
      </c>
      <c r="DQ1391" s="510">
        <v>35</v>
      </c>
      <c r="DR1391" s="510">
        <v>72</v>
      </c>
      <c r="DS1391" s="510">
        <v>3</v>
      </c>
      <c r="DT1391" s="510">
        <v>7361</v>
      </c>
      <c r="DU1391" s="510">
        <v>2454</v>
      </c>
      <c r="DV1391" s="510">
        <v>3321</v>
      </c>
      <c r="DW1391" s="510">
        <v>2</v>
      </c>
      <c r="DX1391" s="510">
        <v>1417</v>
      </c>
      <c r="DY1391" s="510">
        <v>2494913</v>
      </c>
      <c r="DZ1391" s="510">
        <v>1761</v>
      </c>
      <c r="EA1391" s="510">
        <v>4131</v>
      </c>
      <c r="EB1391" s="510">
        <v>814</v>
      </c>
      <c r="EC1391" s="510">
        <v>351</v>
      </c>
      <c r="ED1391" s="510">
        <v>175</v>
      </c>
      <c r="EE1391" s="510">
        <v>905469</v>
      </c>
      <c r="EF1391" s="510">
        <v>53</v>
      </c>
      <c r="EG1391" s="510">
        <v>0</v>
      </c>
      <c r="EH1391" s="510">
        <v>7</v>
      </c>
      <c r="EI1391" s="510"/>
      <c r="EJ1391" s="479"/>
      <c r="EK1391" s="479"/>
      <c r="EL1391" s="479"/>
      <c r="EM1391" s="479"/>
      <c r="EN1391" s="479"/>
      <c r="EO1391" s="479"/>
      <c r="EP1391" s="479"/>
      <c r="EQ1391" s="479"/>
      <c r="ER1391" s="479"/>
      <c r="ES1391" s="479"/>
      <c r="ET1391" s="479"/>
      <c r="EU1391" s="479"/>
      <c r="EV1391" s="479"/>
      <c r="EW1391" s="479"/>
      <c r="EX1391" s="479"/>
      <c r="EY1391" s="479"/>
      <c r="EZ1391" s="476"/>
      <c r="FA1391" s="446">
        <f t="shared" si="2585"/>
        <v>10</v>
      </c>
      <c r="FB1391" s="417">
        <f t="shared" si="2608"/>
        <v>2024</v>
      </c>
      <c r="FC1391" s="448">
        <f t="shared" si="2609"/>
        <v>45566</v>
      </c>
      <c r="FD1391" s="449">
        <f t="shared" si="2610"/>
        <v>31</v>
      </c>
      <c r="FE1391" s="450"/>
      <c r="FF1391" s="451">
        <f t="shared" si="2598"/>
        <v>0.55238095238095242</v>
      </c>
      <c r="FG1391" s="450"/>
      <c r="FH1391" s="452">
        <f t="shared" si="2586"/>
        <v>1.8983050847457628</v>
      </c>
      <c r="FI1391" s="452">
        <f t="shared" si="2587"/>
        <v>1.6016949152542372</v>
      </c>
      <c r="FJ1391" s="452">
        <f t="shared" si="2588"/>
        <v>1.8051948051948052</v>
      </c>
      <c r="FK1391" s="452">
        <f t="shared" si="2589"/>
        <v>1.4935064935064934</v>
      </c>
      <c r="FL1391" s="452">
        <f t="shared" si="2590"/>
        <v>1.2136752136752136</v>
      </c>
      <c r="FM1391" s="452">
        <f t="shared" si="2591"/>
        <v>1.1250971250971251</v>
      </c>
      <c r="FN1391" s="452">
        <f t="shared" si="2592"/>
        <v>1.262210796915167</v>
      </c>
      <c r="FO1391" s="452">
        <f t="shared" si="2593"/>
        <v>1.1298200514138816</v>
      </c>
      <c r="FP1391" s="452">
        <f t="shared" si="2594"/>
        <v>1.5333333333333334</v>
      </c>
      <c r="FQ1391" s="452">
        <f t="shared" si="2595"/>
        <v>1.2</v>
      </c>
      <c r="FR1391" s="453"/>
      <c r="FS1391" s="446">
        <f t="shared" si="2617"/>
        <v>0</v>
      </c>
      <c r="FT1391" s="446">
        <f t="shared" si="2617"/>
        <v>0</v>
      </c>
      <c r="FU1391" s="446">
        <f t="shared" si="2617"/>
        <v>33320</v>
      </c>
      <c r="FV1391" s="446">
        <f t="shared" si="2617"/>
        <v>190120</v>
      </c>
      <c r="FW1391" s="446">
        <f t="shared" si="2617"/>
        <v>129446</v>
      </c>
      <c r="FX1391" s="446">
        <f t="shared" si="2617"/>
        <v>103026</v>
      </c>
      <c r="FY1391" s="446">
        <f t="shared" si="2617"/>
        <v>4716855</v>
      </c>
      <c r="FZ1391" s="446">
        <f t="shared" si="2617"/>
        <v>9951398</v>
      </c>
      <c r="GA1391" s="446">
        <f t="shared" si="2617"/>
        <v>873675</v>
      </c>
      <c r="GB1391" s="446" t="str">
        <f t="shared" si="2618"/>
        <v>-</v>
      </c>
      <c r="GC1391" s="446">
        <f t="shared" si="2618"/>
        <v>1312</v>
      </c>
      <c r="GD1391" s="446">
        <f t="shared" si="2620"/>
        <v>638</v>
      </c>
      <c r="GE1391" s="446">
        <f t="shared" si="2620"/>
        <v>855</v>
      </c>
      <c r="GF1391" s="446">
        <f t="shared" si="2620"/>
        <v>127484</v>
      </c>
      <c r="GG1391" s="446">
        <f t="shared" si="2620"/>
        <v>413424</v>
      </c>
      <c r="GH1391" s="446">
        <f t="shared" si="2620"/>
        <v>102784</v>
      </c>
      <c r="GI1391" s="446">
        <f t="shared" si="2620"/>
        <v>4198446</v>
      </c>
      <c r="GJ1391" s="446">
        <f t="shared" si="2620"/>
        <v>1560209</v>
      </c>
      <c r="GK1391" s="446">
        <f t="shared" si="2620"/>
        <v>530012</v>
      </c>
      <c r="GL1391" s="446">
        <f t="shared" si="2620"/>
        <v>723579</v>
      </c>
      <c r="GM1391" s="446">
        <f t="shared" si="2620"/>
        <v>270284</v>
      </c>
      <c r="GN1391" s="446">
        <f t="shared" si="2612"/>
        <v>9963</v>
      </c>
      <c r="GO1391" s="446">
        <f t="shared" si="2621"/>
        <v>4221</v>
      </c>
      <c r="GP1391" s="446">
        <f t="shared" si="2621"/>
        <v>4176</v>
      </c>
      <c r="GQ1391" s="446">
        <f t="shared" si="2621"/>
        <v>5853627</v>
      </c>
      <c r="GR1391" s="446"/>
      <c r="GS1391" s="446"/>
      <c r="GT1391" s="446"/>
      <c r="GU1391" s="446"/>
      <c r="GV1391" s="416"/>
    </row>
    <row r="1392" spans="1:204" ht="9.75" customHeight="1" x14ac:dyDescent="0.2">
      <c r="A1392" s="493" t="str">
        <f t="shared" si="2619"/>
        <v>2024-25OCTOBERRRU</v>
      </c>
      <c r="B1392" s="494" t="str">
        <f t="shared" si="2602"/>
        <v>2024-25</v>
      </c>
      <c r="C1392" s="480" t="s">
        <v>643</v>
      </c>
      <c r="D1392" s="494" t="str">
        <f t="shared" si="2605"/>
        <v>Y56</v>
      </c>
      <c r="E1392" s="494" t="str">
        <f t="shared" si="2606"/>
        <v>London</v>
      </c>
      <c r="F1392" s="495" t="s">
        <v>454</v>
      </c>
      <c r="G1392" s="511" t="s">
        <v>689</v>
      </c>
      <c r="H1392" s="519">
        <v>182221</v>
      </c>
      <c r="I1392" s="519">
        <v>134803</v>
      </c>
      <c r="J1392" s="519">
        <v>935168</v>
      </c>
      <c r="K1392" s="519">
        <v>7</v>
      </c>
      <c r="L1392" s="519">
        <v>1</v>
      </c>
      <c r="M1392" s="519">
        <v>18</v>
      </c>
      <c r="N1392" s="519">
        <v>50</v>
      </c>
      <c r="O1392" s="519">
        <v>114</v>
      </c>
      <c r="P1392" s="519">
        <v>744</v>
      </c>
      <c r="Q1392" s="519">
        <v>0</v>
      </c>
      <c r="R1392" s="519">
        <v>1816</v>
      </c>
      <c r="S1392" s="519">
        <v>115290</v>
      </c>
      <c r="T1392" s="519">
        <v>14364</v>
      </c>
      <c r="U1392" s="519">
        <v>10444</v>
      </c>
      <c r="V1392" s="519">
        <v>57380</v>
      </c>
      <c r="W1392" s="519">
        <v>14910</v>
      </c>
      <c r="X1392" s="519">
        <v>839</v>
      </c>
      <c r="Y1392" s="519">
        <v>6469801</v>
      </c>
      <c r="Z1392" s="519">
        <v>450</v>
      </c>
      <c r="AA1392" s="519">
        <v>774</v>
      </c>
      <c r="AB1392" s="519">
        <v>6571984</v>
      </c>
      <c r="AC1392" s="519">
        <v>629</v>
      </c>
      <c r="AD1392" s="519">
        <v>1064</v>
      </c>
      <c r="AE1392" s="519">
        <v>142985614</v>
      </c>
      <c r="AF1392" s="519">
        <v>2492</v>
      </c>
      <c r="AG1392" s="519">
        <v>5428</v>
      </c>
      <c r="AH1392" s="519">
        <v>88939133</v>
      </c>
      <c r="AI1392" s="519">
        <v>5965</v>
      </c>
      <c r="AJ1392" s="519">
        <v>14285</v>
      </c>
      <c r="AK1392" s="519">
        <v>8052534</v>
      </c>
      <c r="AL1392" s="519">
        <v>9598</v>
      </c>
      <c r="AM1392" s="519">
        <v>20594</v>
      </c>
      <c r="AN1392" s="519">
        <v>1442</v>
      </c>
      <c r="AO1392" s="519">
        <v>2600</v>
      </c>
      <c r="AP1392" s="519">
        <v>1917</v>
      </c>
      <c r="AQ1392" s="519">
        <v>4217154</v>
      </c>
      <c r="AR1392" s="519">
        <v>2200</v>
      </c>
      <c r="AS1392" s="519">
        <v>4498</v>
      </c>
      <c r="AT1392" s="519">
        <v>23015</v>
      </c>
      <c r="AU1392" s="519">
        <v>863</v>
      </c>
      <c r="AV1392" s="519">
        <v>9566</v>
      </c>
      <c r="AW1392" s="519" t="s">
        <v>152</v>
      </c>
      <c r="AX1392" s="519">
        <v>192</v>
      </c>
      <c r="AY1392" s="519">
        <v>12394</v>
      </c>
      <c r="AZ1392" s="519" t="s">
        <v>152</v>
      </c>
      <c r="BA1392" s="519">
        <v>13205</v>
      </c>
      <c r="BB1392" s="519">
        <v>33817791</v>
      </c>
      <c r="BC1392" s="519">
        <v>2561</v>
      </c>
      <c r="BD1392" s="519">
        <v>5310</v>
      </c>
      <c r="BE1392" s="519">
        <v>642</v>
      </c>
      <c r="BF1392" s="519">
        <v>2715</v>
      </c>
      <c r="BG1392" s="519">
        <v>7696</v>
      </c>
      <c r="BH1392" s="519">
        <v>2152</v>
      </c>
      <c r="BI1392" s="519">
        <v>58966</v>
      </c>
      <c r="BJ1392" s="519">
        <v>2944</v>
      </c>
      <c r="BK1392" s="519">
        <v>30365</v>
      </c>
      <c r="BL1392" s="519">
        <v>92275</v>
      </c>
      <c r="BM1392" s="519">
        <v>34448</v>
      </c>
      <c r="BN1392" s="519">
        <v>27027</v>
      </c>
      <c r="BO1392" s="519">
        <v>24241</v>
      </c>
      <c r="BP1392" s="519">
        <v>19650</v>
      </c>
      <c r="BQ1392" s="519">
        <v>88468</v>
      </c>
      <c r="BR1392" s="519">
        <v>64898</v>
      </c>
      <c r="BS1392" s="519">
        <v>28217</v>
      </c>
      <c r="BT1392" s="519">
        <v>17019</v>
      </c>
      <c r="BU1392" s="519">
        <v>1233</v>
      </c>
      <c r="BV1392" s="519">
        <v>898</v>
      </c>
      <c r="BW1392" s="519">
        <v>110</v>
      </c>
      <c r="BX1392" s="519">
        <v>57010</v>
      </c>
      <c r="BY1392" s="519">
        <v>518</v>
      </c>
      <c r="BZ1392" s="519">
        <v>881</v>
      </c>
      <c r="CA1392" s="519">
        <v>35</v>
      </c>
      <c r="CB1392" s="519">
        <v>19830</v>
      </c>
      <c r="CC1392" s="519">
        <v>567</v>
      </c>
      <c r="CD1392" s="519">
        <v>1004</v>
      </c>
      <c r="CE1392" s="519">
        <v>14219</v>
      </c>
      <c r="CF1392" s="519">
        <v>6392961</v>
      </c>
      <c r="CG1392" s="519">
        <v>450</v>
      </c>
      <c r="CH1392" s="519">
        <v>772</v>
      </c>
      <c r="CI1392" s="519">
        <v>4377</v>
      </c>
      <c r="CJ1392" s="519">
        <v>12236349</v>
      </c>
      <c r="CK1392" s="519">
        <v>2796</v>
      </c>
      <c r="CL1392" s="519">
        <v>5949</v>
      </c>
      <c r="CM1392" s="519">
        <v>1387</v>
      </c>
      <c r="CN1392" s="519">
        <v>3350128</v>
      </c>
      <c r="CO1392" s="519">
        <v>2415</v>
      </c>
      <c r="CP1392" s="519">
        <v>5323</v>
      </c>
      <c r="CQ1392" s="519">
        <v>51616</v>
      </c>
      <c r="CR1392" s="519">
        <v>127399137</v>
      </c>
      <c r="CS1392" s="519">
        <v>2468</v>
      </c>
      <c r="CT1392" s="519">
        <v>5385</v>
      </c>
      <c r="CU1392" s="519">
        <v>1091</v>
      </c>
      <c r="CV1392" s="519">
        <v>10486317</v>
      </c>
      <c r="CW1392" s="519">
        <v>9612</v>
      </c>
      <c r="CX1392" s="519">
        <v>22101</v>
      </c>
      <c r="CY1392" s="519">
        <v>512</v>
      </c>
      <c r="CZ1392" s="519">
        <v>2916598</v>
      </c>
      <c r="DA1392" s="519">
        <v>5696</v>
      </c>
      <c r="DB1392" s="519">
        <v>14949</v>
      </c>
      <c r="DC1392" s="519">
        <v>1277</v>
      </c>
      <c r="DD1392" s="519">
        <v>13577840</v>
      </c>
      <c r="DE1392" s="519">
        <v>10633</v>
      </c>
      <c r="DF1392" s="519">
        <v>22725</v>
      </c>
      <c r="DG1392" s="519">
        <v>107</v>
      </c>
      <c r="DH1392" s="519">
        <v>1064358</v>
      </c>
      <c r="DI1392" s="519">
        <v>9947</v>
      </c>
      <c r="DJ1392" s="519">
        <v>21304</v>
      </c>
      <c r="DK1392" s="519">
        <v>1199</v>
      </c>
      <c r="DL1392" s="519">
        <v>427321</v>
      </c>
      <c r="DM1392" s="519">
        <v>356</v>
      </c>
      <c r="DN1392" s="519">
        <v>615</v>
      </c>
      <c r="DO1392" s="519">
        <v>8216</v>
      </c>
      <c r="DP1392" s="519">
        <v>462656</v>
      </c>
      <c r="DQ1392" s="519">
        <v>56</v>
      </c>
      <c r="DR1392" s="519">
        <v>107</v>
      </c>
      <c r="DS1392" s="519">
        <v>132</v>
      </c>
      <c r="DT1392" s="519">
        <v>489414</v>
      </c>
      <c r="DU1392" s="519">
        <v>3708</v>
      </c>
      <c r="DV1392" s="519">
        <v>8065</v>
      </c>
      <c r="DW1392" s="519">
        <v>109</v>
      </c>
      <c r="DX1392" s="519">
        <v>58446</v>
      </c>
      <c r="DY1392" s="519">
        <v>84814191</v>
      </c>
      <c r="DZ1392" s="519">
        <v>1451</v>
      </c>
      <c r="EA1392" s="519">
        <v>2658</v>
      </c>
      <c r="EB1392" s="519">
        <v>40526</v>
      </c>
      <c r="EC1392" s="519">
        <v>17000</v>
      </c>
      <c r="ED1392" s="519">
        <v>1023</v>
      </c>
      <c r="EE1392" s="519">
        <v>13332696</v>
      </c>
      <c r="EF1392" s="519">
        <v>1411</v>
      </c>
      <c r="EG1392" s="519">
        <v>276</v>
      </c>
      <c r="EH1392" s="519">
        <v>174</v>
      </c>
      <c r="EI1392" s="519"/>
      <c r="EJ1392" s="512"/>
      <c r="EK1392" s="512"/>
      <c r="EL1392" s="512"/>
      <c r="EM1392" s="512"/>
      <c r="EN1392" s="512"/>
      <c r="EO1392" s="512"/>
      <c r="EP1392" s="512"/>
      <c r="EQ1392" s="512"/>
      <c r="ER1392" s="512"/>
      <c r="ES1392" s="512"/>
      <c r="ET1392" s="512"/>
      <c r="EU1392" s="512"/>
      <c r="EV1392" s="512"/>
      <c r="EW1392" s="512"/>
      <c r="EX1392" s="512"/>
      <c r="EY1392" s="512"/>
      <c r="EZ1392" s="514"/>
      <c r="FA1392" s="520">
        <f t="shared" si="2585"/>
        <v>10</v>
      </c>
      <c r="FB1392" s="493">
        <f t="shared" si="2608"/>
        <v>2024</v>
      </c>
      <c r="FC1392" s="498">
        <f t="shared" si="2609"/>
        <v>45566</v>
      </c>
      <c r="FD1392" s="499">
        <f t="shared" si="2610"/>
        <v>31</v>
      </c>
      <c r="FE1392" s="500"/>
      <c r="FF1392" s="515">
        <f t="shared" si="2598"/>
        <v>0.603230543318649</v>
      </c>
      <c r="FG1392" s="500"/>
      <c r="FH1392" s="481">
        <f t="shared" si="2586"/>
        <v>2.3982177666388194</v>
      </c>
      <c r="FI1392" s="481">
        <f t="shared" si="2587"/>
        <v>1.881578947368421</v>
      </c>
      <c r="FJ1392" s="481">
        <f t="shared" si="2588"/>
        <v>2.3210455764075069</v>
      </c>
      <c r="FK1392" s="481">
        <f t="shared" si="2589"/>
        <v>1.8814630409804673</v>
      </c>
      <c r="FL1392" s="481">
        <f t="shared" si="2590"/>
        <v>1.5417915650052283</v>
      </c>
      <c r="FM1392" s="481">
        <f t="shared" si="2591"/>
        <v>1.1310212617636808</v>
      </c>
      <c r="FN1392" s="481">
        <f t="shared" si="2592"/>
        <v>1.8924882629107982</v>
      </c>
      <c r="FO1392" s="481">
        <f t="shared" si="2593"/>
        <v>1.1414486921529174</v>
      </c>
      <c r="FP1392" s="481">
        <f t="shared" si="2594"/>
        <v>1.4696066746126342</v>
      </c>
      <c r="FQ1392" s="481">
        <f t="shared" si="2595"/>
        <v>1.0703218116805722</v>
      </c>
      <c r="FR1392" s="501"/>
      <c r="FS1392" s="482">
        <f t="shared" si="2617"/>
        <v>134803</v>
      </c>
      <c r="FT1392" s="482">
        <f t="shared" si="2617"/>
        <v>2426454</v>
      </c>
      <c r="FU1392" s="482">
        <f t="shared" si="2617"/>
        <v>6740150</v>
      </c>
      <c r="FV1392" s="482">
        <f t="shared" si="2617"/>
        <v>15367542</v>
      </c>
      <c r="FW1392" s="482">
        <f t="shared" si="2617"/>
        <v>11117736</v>
      </c>
      <c r="FX1392" s="482">
        <f t="shared" si="2617"/>
        <v>11112416</v>
      </c>
      <c r="FY1392" s="482">
        <f t="shared" si="2617"/>
        <v>311458640</v>
      </c>
      <c r="FZ1392" s="482">
        <f t="shared" si="2617"/>
        <v>212989350</v>
      </c>
      <c r="GA1392" s="482">
        <f t="shared" si="2617"/>
        <v>17278366</v>
      </c>
      <c r="GB1392" s="482">
        <f t="shared" si="2618"/>
        <v>70118550</v>
      </c>
      <c r="GC1392" s="482">
        <f t="shared" si="2618"/>
        <v>8622666</v>
      </c>
      <c r="GD1392" s="482">
        <f t="shared" si="2620"/>
        <v>96910</v>
      </c>
      <c r="GE1392" s="482">
        <f t="shared" si="2620"/>
        <v>35140</v>
      </c>
      <c r="GF1392" s="482">
        <f t="shared" si="2620"/>
        <v>10977068</v>
      </c>
      <c r="GG1392" s="482">
        <f t="shared" si="2620"/>
        <v>26038773</v>
      </c>
      <c r="GH1392" s="482">
        <f t="shared" si="2620"/>
        <v>7383001</v>
      </c>
      <c r="GI1392" s="482">
        <f t="shared" si="2620"/>
        <v>277952160</v>
      </c>
      <c r="GJ1392" s="482">
        <f t="shared" si="2620"/>
        <v>24112191</v>
      </c>
      <c r="GK1392" s="482">
        <f t="shared" si="2620"/>
        <v>7653888</v>
      </c>
      <c r="GL1392" s="482">
        <f t="shared" si="2620"/>
        <v>29019825</v>
      </c>
      <c r="GM1392" s="482">
        <f t="shared" si="2620"/>
        <v>2279528</v>
      </c>
      <c r="GN1392" s="482">
        <f t="shared" si="2612"/>
        <v>1064580</v>
      </c>
      <c r="GO1392" s="482">
        <f t="shared" si="2621"/>
        <v>737385</v>
      </c>
      <c r="GP1392" s="482">
        <f t="shared" si="2621"/>
        <v>879112</v>
      </c>
      <c r="GQ1392" s="482">
        <f t="shared" si="2621"/>
        <v>155349468</v>
      </c>
      <c r="GR1392" s="482"/>
      <c r="GS1392" s="482"/>
      <c r="GT1392" s="482"/>
      <c r="GU1392" s="482"/>
      <c r="GV1392" s="502"/>
    </row>
    <row r="1393" spans="1:204" ht="9.75" customHeight="1" x14ac:dyDescent="0.2">
      <c r="A1393" s="417" t="str">
        <f t="shared" si="2619"/>
        <v>2024-25OCTOBERRX6</v>
      </c>
      <c r="B1393" s="458" t="str">
        <f t="shared" si="2602"/>
        <v>2024-25</v>
      </c>
      <c r="C1393" s="402" t="s">
        <v>643</v>
      </c>
      <c r="D1393" s="458" t="str">
        <f t="shared" si="2605"/>
        <v>Y63</v>
      </c>
      <c r="E1393" s="458" t="str">
        <f t="shared" si="2606"/>
        <v>North East and Yorkshire</v>
      </c>
      <c r="F1393" s="478" t="s">
        <v>448</v>
      </c>
      <c r="G1393" s="478" t="s">
        <v>690</v>
      </c>
      <c r="H1393" s="510">
        <v>54318</v>
      </c>
      <c r="I1393" s="510">
        <v>37553</v>
      </c>
      <c r="J1393" s="510">
        <v>33482</v>
      </c>
      <c r="K1393" s="510">
        <v>1</v>
      </c>
      <c r="L1393" s="510">
        <v>0</v>
      </c>
      <c r="M1393" s="510">
        <v>0</v>
      </c>
      <c r="N1393" s="510">
        <v>3</v>
      </c>
      <c r="O1393" s="510">
        <v>18</v>
      </c>
      <c r="P1393" s="510">
        <v>284</v>
      </c>
      <c r="Q1393" s="510">
        <v>2069</v>
      </c>
      <c r="R1393" s="510">
        <v>5</v>
      </c>
      <c r="S1393" s="510">
        <v>40130</v>
      </c>
      <c r="T1393" s="510">
        <v>3410</v>
      </c>
      <c r="U1393" s="510">
        <v>2201</v>
      </c>
      <c r="V1393" s="510">
        <v>22448</v>
      </c>
      <c r="W1393" s="510">
        <v>8733</v>
      </c>
      <c r="X1393" s="510">
        <v>561</v>
      </c>
      <c r="Y1393" s="510">
        <v>1401833</v>
      </c>
      <c r="Z1393" s="510">
        <v>411</v>
      </c>
      <c r="AA1393" s="510">
        <v>718</v>
      </c>
      <c r="AB1393" s="510">
        <v>1019972</v>
      </c>
      <c r="AC1393" s="510">
        <v>463</v>
      </c>
      <c r="AD1393" s="510">
        <v>807</v>
      </c>
      <c r="AE1393" s="510">
        <v>41926426</v>
      </c>
      <c r="AF1393" s="510">
        <v>1868</v>
      </c>
      <c r="AG1393" s="510">
        <v>3765</v>
      </c>
      <c r="AH1393" s="510">
        <v>53021341</v>
      </c>
      <c r="AI1393" s="510">
        <v>6071</v>
      </c>
      <c r="AJ1393" s="510">
        <v>13819</v>
      </c>
      <c r="AK1393" s="510">
        <v>4079011</v>
      </c>
      <c r="AL1393" s="510">
        <v>7271</v>
      </c>
      <c r="AM1393" s="510">
        <v>17452</v>
      </c>
      <c r="AN1393" s="510" t="s">
        <v>152</v>
      </c>
      <c r="AO1393" s="510">
        <v>1450</v>
      </c>
      <c r="AP1393" s="510">
        <v>1166</v>
      </c>
      <c r="AQ1393" s="510">
        <v>2927801</v>
      </c>
      <c r="AR1393" s="510">
        <v>2511</v>
      </c>
      <c r="AS1393" s="510">
        <v>5768</v>
      </c>
      <c r="AT1393" s="510">
        <v>3293</v>
      </c>
      <c r="AU1393" s="510">
        <v>3</v>
      </c>
      <c r="AV1393" s="510">
        <v>52</v>
      </c>
      <c r="AW1393" s="510">
        <v>669</v>
      </c>
      <c r="AX1393" s="510">
        <v>188</v>
      </c>
      <c r="AY1393" s="510">
        <v>3050</v>
      </c>
      <c r="AZ1393" s="510">
        <v>0</v>
      </c>
      <c r="BA1393" s="510">
        <v>5328</v>
      </c>
      <c r="BB1393" s="510">
        <v>12041142</v>
      </c>
      <c r="BC1393" s="510">
        <v>2260</v>
      </c>
      <c r="BD1393" s="510">
        <v>2883</v>
      </c>
      <c r="BE1393" s="510">
        <v>96</v>
      </c>
      <c r="BF1393" s="510">
        <v>1066</v>
      </c>
      <c r="BG1393" s="510">
        <v>2606</v>
      </c>
      <c r="BH1393" s="510">
        <v>1560</v>
      </c>
      <c r="BI1393" s="510">
        <v>22101</v>
      </c>
      <c r="BJ1393" s="510">
        <v>2949</v>
      </c>
      <c r="BK1393" s="510">
        <v>11787</v>
      </c>
      <c r="BL1393" s="510">
        <v>36837</v>
      </c>
      <c r="BM1393" s="510">
        <v>6987</v>
      </c>
      <c r="BN1393" s="510">
        <v>5102</v>
      </c>
      <c r="BO1393" s="510">
        <v>4425</v>
      </c>
      <c r="BP1393" s="510">
        <v>3237</v>
      </c>
      <c r="BQ1393" s="510">
        <v>29107</v>
      </c>
      <c r="BR1393" s="510">
        <v>24007</v>
      </c>
      <c r="BS1393" s="510">
        <v>13716</v>
      </c>
      <c r="BT1393" s="510">
        <v>9317</v>
      </c>
      <c r="BU1393" s="510">
        <v>1018</v>
      </c>
      <c r="BV1393" s="510">
        <v>586</v>
      </c>
      <c r="BW1393" s="510">
        <v>44</v>
      </c>
      <c r="BX1393" s="510">
        <v>23314</v>
      </c>
      <c r="BY1393" s="510">
        <v>530</v>
      </c>
      <c r="BZ1393" s="510">
        <v>939</v>
      </c>
      <c r="CA1393" s="510">
        <v>56</v>
      </c>
      <c r="CB1393" s="510">
        <v>21512</v>
      </c>
      <c r="CC1393" s="510">
        <v>384</v>
      </c>
      <c r="CD1393" s="510">
        <v>747</v>
      </c>
      <c r="CE1393" s="510">
        <v>3310</v>
      </c>
      <c r="CF1393" s="510">
        <v>1357007</v>
      </c>
      <c r="CG1393" s="510">
        <v>410</v>
      </c>
      <c r="CH1393" s="510">
        <v>716</v>
      </c>
      <c r="CI1393" s="510">
        <v>2930</v>
      </c>
      <c r="CJ1393" s="510">
        <v>5256530</v>
      </c>
      <c r="CK1393" s="510">
        <v>1794</v>
      </c>
      <c r="CL1393" s="510">
        <v>3503</v>
      </c>
      <c r="CM1393" s="510">
        <v>762</v>
      </c>
      <c r="CN1393" s="510">
        <v>1064399</v>
      </c>
      <c r="CO1393" s="510">
        <v>1397</v>
      </c>
      <c r="CP1393" s="510">
        <v>2754</v>
      </c>
      <c r="CQ1393" s="510">
        <v>18756</v>
      </c>
      <c r="CR1393" s="510">
        <v>35605497</v>
      </c>
      <c r="CS1393" s="510">
        <v>1898</v>
      </c>
      <c r="CT1393" s="510">
        <v>3836</v>
      </c>
      <c r="CU1393" s="510">
        <v>985</v>
      </c>
      <c r="CV1393" s="510">
        <v>6950512</v>
      </c>
      <c r="CW1393" s="510">
        <v>7056</v>
      </c>
      <c r="CX1393" s="510">
        <v>15420</v>
      </c>
      <c r="CY1393" s="510">
        <v>100</v>
      </c>
      <c r="CZ1393" s="510">
        <v>1089772</v>
      </c>
      <c r="DA1393" s="510">
        <v>10898</v>
      </c>
      <c r="DB1393" s="510">
        <v>23736</v>
      </c>
      <c r="DC1393" s="510">
        <v>1232</v>
      </c>
      <c r="DD1393" s="510">
        <v>16141774</v>
      </c>
      <c r="DE1393" s="510">
        <v>13102</v>
      </c>
      <c r="DF1393" s="510">
        <v>27941</v>
      </c>
      <c r="DG1393" s="510">
        <v>348</v>
      </c>
      <c r="DH1393" s="510">
        <v>4889103</v>
      </c>
      <c r="DI1393" s="510">
        <v>14049</v>
      </c>
      <c r="DJ1393" s="510">
        <v>32583</v>
      </c>
      <c r="DK1393" s="510">
        <v>47</v>
      </c>
      <c r="DL1393" s="510">
        <v>20544</v>
      </c>
      <c r="DM1393" s="510">
        <v>437</v>
      </c>
      <c r="DN1393" s="510">
        <v>702</v>
      </c>
      <c r="DO1393" s="510">
        <v>1894</v>
      </c>
      <c r="DP1393" s="510">
        <v>57507</v>
      </c>
      <c r="DQ1393" s="510">
        <v>30</v>
      </c>
      <c r="DR1393" s="510">
        <v>54</v>
      </c>
      <c r="DS1393" s="510">
        <v>0</v>
      </c>
      <c r="DT1393" s="510">
        <v>0</v>
      </c>
      <c r="DU1393" s="510" t="s">
        <v>152</v>
      </c>
      <c r="DV1393" s="510" t="s">
        <v>152</v>
      </c>
      <c r="DW1393" s="510">
        <v>0</v>
      </c>
      <c r="DX1393" s="510">
        <v>19852</v>
      </c>
      <c r="DY1393" s="510">
        <v>28026455</v>
      </c>
      <c r="DZ1393" s="510">
        <v>1412</v>
      </c>
      <c r="EA1393" s="510">
        <v>2626</v>
      </c>
      <c r="EB1393" s="510">
        <v>11324</v>
      </c>
      <c r="EC1393" s="510">
        <v>3642</v>
      </c>
      <c r="ED1393" s="510">
        <v>1139</v>
      </c>
      <c r="EE1393" s="510">
        <v>6474575</v>
      </c>
      <c r="EF1393" s="510">
        <v>4918</v>
      </c>
      <c r="EG1393" s="510">
        <v>324</v>
      </c>
      <c r="EH1393" s="510">
        <v>3</v>
      </c>
      <c r="EI1393" s="510"/>
      <c r="EJ1393" s="479"/>
      <c r="EK1393" s="479"/>
      <c r="EL1393" s="479"/>
      <c r="EM1393" s="479"/>
      <c r="EN1393" s="479"/>
      <c r="EO1393" s="479"/>
      <c r="EP1393" s="479"/>
      <c r="EQ1393" s="479"/>
      <c r="ER1393" s="479"/>
      <c r="ES1393" s="479"/>
      <c r="ET1393" s="479"/>
      <c r="EU1393" s="479"/>
      <c r="EV1393" s="479"/>
      <c r="EW1393" s="479"/>
      <c r="EX1393" s="479"/>
      <c r="EY1393" s="479"/>
      <c r="EZ1393" s="476"/>
      <c r="FA1393" s="446">
        <f t="shared" si="2585"/>
        <v>10</v>
      </c>
      <c r="FB1393" s="417">
        <f t="shared" si="2608"/>
        <v>2024</v>
      </c>
      <c r="FC1393" s="448">
        <f t="shared" si="2609"/>
        <v>45566</v>
      </c>
      <c r="FD1393" s="449">
        <f t="shared" si="2610"/>
        <v>31</v>
      </c>
      <c r="FE1393" s="450"/>
      <c r="FF1393" s="451">
        <f t="shared" si="2598"/>
        <v>0.60588611644273838</v>
      </c>
      <c r="FG1393" s="450"/>
      <c r="FH1393" s="452">
        <f t="shared" si="2586"/>
        <v>2.048973607038123</v>
      </c>
      <c r="FI1393" s="452">
        <f t="shared" si="2587"/>
        <v>1.4961876832844574</v>
      </c>
      <c r="FJ1393" s="452">
        <f t="shared" si="2588"/>
        <v>2.0104497955474785</v>
      </c>
      <c r="FK1393" s="452">
        <f t="shared" si="2589"/>
        <v>1.4706951385733757</v>
      </c>
      <c r="FL1393" s="452">
        <f t="shared" si="2590"/>
        <v>1.2966411261582325</v>
      </c>
      <c r="FM1393" s="452">
        <f t="shared" si="2591"/>
        <v>1.0694493941553813</v>
      </c>
      <c r="FN1393" s="452">
        <f t="shared" si="2592"/>
        <v>1.5705942974922706</v>
      </c>
      <c r="FO1393" s="452">
        <f t="shared" si="2593"/>
        <v>1.0668727814038703</v>
      </c>
      <c r="FP1393" s="452">
        <f t="shared" si="2594"/>
        <v>1.8146167557932265</v>
      </c>
      <c r="FQ1393" s="452">
        <f t="shared" si="2595"/>
        <v>1.0445632798573976</v>
      </c>
      <c r="FR1393" s="453"/>
      <c r="FS1393" s="446">
        <f t="shared" ref="FS1393:GA1402" si="2622">IFERROR(HLOOKUP(FS$1,$H$5:$HA$10112,MATCH($A1393,$A$5:$A$10112,0),0)*HLOOKUP(FS$2,$H$5:$HA$10112,MATCH($A1393,$A$5:$A$10112,0),0),"-")</f>
        <v>0</v>
      </c>
      <c r="FT1393" s="446">
        <f t="shared" si="2622"/>
        <v>0</v>
      </c>
      <c r="FU1393" s="446">
        <f t="shared" si="2622"/>
        <v>112659</v>
      </c>
      <c r="FV1393" s="446">
        <f t="shared" si="2622"/>
        <v>675954</v>
      </c>
      <c r="FW1393" s="446">
        <f t="shared" si="2622"/>
        <v>2448380</v>
      </c>
      <c r="FX1393" s="446">
        <f t="shared" si="2622"/>
        <v>1776207</v>
      </c>
      <c r="FY1393" s="446">
        <f t="shared" si="2622"/>
        <v>84516720</v>
      </c>
      <c r="FZ1393" s="446">
        <f t="shared" si="2622"/>
        <v>120681327</v>
      </c>
      <c r="GA1393" s="446">
        <f t="shared" si="2622"/>
        <v>9790572</v>
      </c>
      <c r="GB1393" s="446">
        <f t="shared" si="2618"/>
        <v>15360624</v>
      </c>
      <c r="GC1393" s="446">
        <f t="shared" si="2618"/>
        <v>6725488</v>
      </c>
      <c r="GD1393" s="446">
        <f t="shared" si="2620"/>
        <v>41316</v>
      </c>
      <c r="GE1393" s="446">
        <f t="shared" si="2620"/>
        <v>41832</v>
      </c>
      <c r="GF1393" s="446">
        <f t="shared" si="2620"/>
        <v>2369960</v>
      </c>
      <c r="GG1393" s="446">
        <f t="shared" si="2620"/>
        <v>10263790</v>
      </c>
      <c r="GH1393" s="446">
        <f t="shared" si="2620"/>
        <v>2098548</v>
      </c>
      <c r="GI1393" s="446">
        <f t="shared" si="2620"/>
        <v>71948016</v>
      </c>
      <c r="GJ1393" s="446">
        <f t="shared" si="2620"/>
        <v>15188700</v>
      </c>
      <c r="GK1393" s="446">
        <f t="shared" si="2620"/>
        <v>2373600</v>
      </c>
      <c r="GL1393" s="446">
        <f t="shared" si="2620"/>
        <v>34423312</v>
      </c>
      <c r="GM1393" s="446">
        <f t="shared" si="2620"/>
        <v>11338884</v>
      </c>
      <c r="GN1393" s="446" t="str">
        <f t="shared" si="2612"/>
        <v>-</v>
      </c>
      <c r="GO1393" s="446">
        <f t="shared" si="2621"/>
        <v>32994</v>
      </c>
      <c r="GP1393" s="446">
        <f t="shared" si="2621"/>
        <v>102276</v>
      </c>
      <c r="GQ1393" s="446">
        <f t="shared" si="2621"/>
        <v>52131352</v>
      </c>
      <c r="GR1393" s="446"/>
      <c r="GS1393" s="446"/>
      <c r="GT1393" s="446"/>
      <c r="GU1393" s="446"/>
      <c r="GV1393" s="416"/>
    </row>
    <row r="1394" spans="1:204" ht="9.75" customHeight="1" x14ac:dyDescent="0.2">
      <c r="A1394" s="417" t="str">
        <f t="shared" si="2619"/>
        <v>2024-25OCTOBERRX7</v>
      </c>
      <c r="B1394" s="458" t="str">
        <f t="shared" si="2602"/>
        <v>2024-25</v>
      </c>
      <c r="C1394" s="402" t="s">
        <v>643</v>
      </c>
      <c r="D1394" s="458" t="str">
        <f t="shared" ref="D1394:D1399" si="2623">VLOOKUP($F1394,$GY$14:$HA$28,2,0)</f>
        <v>Y62</v>
      </c>
      <c r="E1394" s="458" t="str">
        <f t="shared" ref="E1394:E1399" si="2624">VLOOKUP($D1394,$GZ$8:$HA$14,2,0)</f>
        <v>North West</v>
      </c>
      <c r="F1394" s="478" t="s">
        <v>449</v>
      </c>
      <c r="G1394" s="478" t="s">
        <v>691</v>
      </c>
      <c r="H1394" s="510">
        <v>135137</v>
      </c>
      <c r="I1394" s="510">
        <v>105105</v>
      </c>
      <c r="J1394" s="510">
        <v>121221</v>
      </c>
      <c r="K1394" s="510">
        <v>1</v>
      </c>
      <c r="L1394" s="510">
        <v>0</v>
      </c>
      <c r="M1394" s="510">
        <v>0</v>
      </c>
      <c r="N1394" s="510">
        <v>0</v>
      </c>
      <c r="O1394" s="510">
        <v>45</v>
      </c>
      <c r="P1394" s="510">
        <v>425</v>
      </c>
      <c r="Q1394" s="510">
        <v>204</v>
      </c>
      <c r="R1394" s="510">
        <v>1029</v>
      </c>
      <c r="S1394" s="510">
        <v>95047</v>
      </c>
      <c r="T1394" s="510">
        <v>9912</v>
      </c>
      <c r="U1394" s="510">
        <v>6421</v>
      </c>
      <c r="V1394" s="510">
        <v>50073</v>
      </c>
      <c r="W1394" s="510">
        <v>14728</v>
      </c>
      <c r="X1394" s="510">
        <v>1112</v>
      </c>
      <c r="Y1394" s="510">
        <v>4695900</v>
      </c>
      <c r="Z1394" s="510">
        <v>474</v>
      </c>
      <c r="AA1394" s="510">
        <v>811</v>
      </c>
      <c r="AB1394" s="510">
        <v>4026760</v>
      </c>
      <c r="AC1394" s="510">
        <v>627</v>
      </c>
      <c r="AD1394" s="510">
        <v>1121</v>
      </c>
      <c r="AE1394" s="510">
        <v>105631343</v>
      </c>
      <c r="AF1394" s="510">
        <v>2110</v>
      </c>
      <c r="AG1394" s="510">
        <v>4541</v>
      </c>
      <c r="AH1394" s="510">
        <v>121166044</v>
      </c>
      <c r="AI1394" s="510">
        <v>8227</v>
      </c>
      <c r="AJ1394" s="510">
        <v>17612</v>
      </c>
      <c r="AK1394" s="510">
        <v>9148947</v>
      </c>
      <c r="AL1394" s="510">
        <v>8227</v>
      </c>
      <c r="AM1394" s="510">
        <v>17801</v>
      </c>
      <c r="AN1394" s="510">
        <v>1926</v>
      </c>
      <c r="AO1394" s="510">
        <v>5672</v>
      </c>
      <c r="AP1394" s="510">
        <v>3332</v>
      </c>
      <c r="AQ1394" s="510">
        <v>9555977</v>
      </c>
      <c r="AR1394" s="510">
        <v>2868</v>
      </c>
      <c r="AS1394" s="510">
        <v>6363</v>
      </c>
      <c r="AT1394" s="510">
        <v>14270</v>
      </c>
      <c r="AU1394" s="510">
        <v>1329</v>
      </c>
      <c r="AV1394" s="510">
        <v>7465</v>
      </c>
      <c r="AW1394" s="510">
        <v>63</v>
      </c>
      <c r="AX1394" s="510">
        <v>815</v>
      </c>
      <c r="AY1394" s="510">
        <v>4661</v>
      </c>
      <c r="AZ1394" s="510">
        <v>0</v>
      </c>
      <c r="BA1394" s="510">
        <v>10629</v>
      </c>
      <c r="BB1394" s="510">
        <v>26523207</v>
      </c>
      <c r="BC1394" s="510">
        <v>2495</v>
      </c>
      <c r="BD1394" s="510">
        <v>6303</v>
      </c>
      <c r="BE1394" s="510">
        <v>853</v>
      </c>
      <c r="BF1394" s="510">
        <v>4542</v>
      </c>
      <c r="BG1394" s="510">
        <v>3921</v>
      </c>
      <c r="BH1394" s="510">
        <v>1313</v>
      </c>
      <c r="BI1394" s="510">
        <v>49042</v>
      </c>
      <c r="BJ1394" s="510">
        <v>5801</v>
      </c>
      <c r="BK1394" s="510">
        <v>25934</v>
      </c>
      <c r="BL1394" s="510">
        <v>80777</v>
      </c>
      <c r="BM1394" s="510">
        <v>19242</v>
      </c>
      <c r="BN1394" s="510">
        <v>15600</v>
      </c>
      <c r="BO1394" s="510">
        <v>12505</v>
      </c>
      <c r="BP1394" s="510">
        <v>10261</v>
      </c>
      <c r="BQ1394" s="510">
        <v>65196</v>
      </c>
      <c r="BR1394" s="510">
        <v>52509</v>
      </c>
      <c r="BS1394" s="510">
        <v>23023</v>
      </c>
      <c r="BT1394" s="510">
        <v>15614</v>
      </c>
      <c r="BU1394" s="510">
        <v>1781</v>
      </c>
      <c r="BV1394" s="510">
        <v>1158</v>
      </c>
      <c r="BW1394" s="510">
        <v>195</v>
      </c>
      <c r="BX1394" s="510">
        <v>109156</v>
      </c>
      <c r="BY1394" s="510">
        <v>560</v>
      </c>
      <c r="BZ1394" s="510">
        <v>984</v>
      </c>
      <c r="CA1394" s="510">
        <v>91</v>
      </c>
      <c r="CB1394" s="510">
        <v>46464</v>
      </c>
      <c r="CC1394" s="510">
        <v>511</v>
      </c>
      <c r="CD1394" s="510">
        <v>866</v>
      </c>
      <c r="CE1394" s="510">
        <v>9626</v>
      </c>
      <c r="CF1394" s="510">
        <v>4540280</v>
      </c>
      <c r="CG1394" s="510">
        <v>472</v>
      </c>
      <c r="CH1394" s="510">
        <v>805</v>
      </c>
      <c r="CI1394" s="510">
        <v>6261</v>
      </c>
      <c r="CJ1394" s="510">
        <v>13676549</v>
      </c>
      <c r="CK1394" s="510">
        <v>2184</v>
      </c>
      <c r="CL1394" s="510">
        <v>4771</v>
      </c>
      <c r="CM1394" s="510">
        <v>2847</v>
      </c>
      <c r="CN1394" s="510">
        <v>5720714</v>
      </c>
      <c r="CO1394" s="510">
        <v>2009</v>
      </c>
      <c r="CP1394" s="510">
        <v>4694</v>
      </c>
      <c r="CQ1394" s="510">
        <v>40965</v>
      </c>
      <c r="CR1394" s="510">
        <v>86234080</v>
      </c>
      <c r="CS1394" s="510">
        <v>2105</v>
      </c>
      <c r="CT1394" s="510">
        <v>4495</v>
      </c>
      <c r="CU1394" s="510">
        <v>2084</v>
      </c>
      <c r="CV1394" s="510">
        <v>17451175</v>
      </c>
      <c r="CW1394" s="510">
        <v>8374</v>
      </c>
      <c r="CX1394" s="510">
        <v>18117</v>
      </c>
      <c r="CY1394" s="510">
        <v>1283</v>
      </c>
      <c r="CZ1394" s="510">
        <v>10853056</v>
      </c>
      <c r="DA1394" s="510">
        <v>8459</v>
      </c>
      <c r="DB1394" s="510">
        <v>18642</v>
      </c>
      <c r="DC1394" s="510">
        <v>1225</v>
      </c>
      <c r="DD1394" s="510">
        <v>15436361</v>
      </c>
      <c r="DE1394" s="510">
        <v>12601</v>
      </c>
      <c r="DF1394" s="510">
        <v>29527</v>
      </c>
      <c r="DG1394" s="510">
        <v>360</v>
      </c>
      <c r="DH1394" s="510">
        <v>7122264</v>
      </c>
      <c r="DI1394" s="510">
        <v>19784</v>
      </c>
      <c r="DJ1394" s="510">
        <v>57062</v>
      </c>
      <c r="DK1394" s="510">
        <v>308</v>
      </c>
      <c r="DL1394" s="510">
        <v>93238</v>
      </c>
      <c r="DM1394" s="510">
        <v>303</v>
      </c>
      <c r="DN1394" s="510">
        <v>518</v>
      </c>
      <c r="DO1394" s="510">
        <v>5639</v>
      </c>
      <c r="DP1394" s="510">
        <v>191670</v>
      </c>
      <c r="DQ1394" s="510">
        <v>34</v>
      </c>
      <c r="DR1394" s="510">
        <v>60</v>
      </c>
      <c r="DS1394" s="510">
        <v>56</v>
      </c>
      <c r="DT1394" s="510">
        <v>100602</v>
      </c>
      <c r="DU1394" s="510">
        <v>1796</v>
      </c>
      <c r="DV1394" s="510">
        <v>3728</v>
      </c>
      <c r="DW1394" s="510">
        <v>49</v>
      </c>
      <c r="DX1394" s="510">
        <v>51008</v>
      </c>
      <c r="DY1394" s="510">
        <v>116660237</v>
      </c>
      <c r="DZ1394" s="510">
        <v>2287</v>
      </c>
      <c r="EA1394" s="510">
        <v>4529</v>
      </c>
      <c r="EB1394" s="510">
        <v>38143</v>
      </c>
      <c r="EC1394" s="510">
        <v>18770</v>
      </c>
      <c r="ED1394" s="510">
        <v>7085</v>
      </c>
      <c r="EE1394" s="510">
        <v>49258035</v>
      </c>
      <c r="EF1394" s="510">
        <v>4440</v>
      </c>
      <c r="EG1394" s="510">
        <v>326</v>
      </c>
      <c r="EH1394" s="510">
        <v>11</v>
      </c>
      <c r="EI1394" s="510"/>
      <c r="EJ1394" s="479"/>
      <c r="EK1394" s="479"/>
      <c r="EL1394" s="479"/>
      <c r="EM1394" s="479"/>
      <c r="EN1394" s="479"/>
      <c r="EO1394" s="479"/>
      <c r="EP1394" s="479"/>
      <c r="EQ1394" s="479"/>
      <c r="ER1394" s="479"/>
      <c r="ES1394" s="479"/>
      <c r="ET1394" s="479"/>
      <c r="EU1394" s="479"/>
      <c r="EV1394" s="479"/>
      <c r="EW1394" s="479"/>
      <c r="EX1394" s="479"/>
      <c r="EY1394" s="479"/>
      <c r="EZ1394" s="476"/>
      <c r="FA1394" s="446">
        <f t="shared" si="2585"/>
        <v>10</v>
      </c>
      <c r="FB1394" s="417">
        <f t="shared" si="2608"/>
        <v>2024</v>
      </c>
      <c r="FC1394" s="448">
        <f t="shared" si="2609"/>
        <v>45566</v>
      </c>
      <c r="FD1394" s="449">
        <f t="shared" si="2610"/>
        <v>31</v>
      </c>
      <c r="FE1394" s="450"/>
      <c r="FF1394" s="451">
        <f t="shared" si="2598"/>
        <v>0.59439232634130912</v>
      </c>
      <c r="FG1394" s="450"/>
      <c r="FH1394" s="452">
        <f t="shared" si="2586"/>
        <v>1.9412832929782082</v>
      </c>
      <c r="FI1394" s="452">
        <f t="shared" si="2587"/>
        <v>1.5738498789346247</v>
      </c>
      <c r="FJ1394" s="452">
        <f t="shared" si="2588"/>
        <v>1.9475159632456003</v>
      </c>
      <c r="FK1394" s="452">
        <f t="shared" si="2589"/>
        <v>1.598037688833515</v>
      </c>
      <c r="FL1394" s="452">
        <f t="shared" si="2590"/>
        <v>1.3020190521838115</v>
      </c>
      <c r="FM1394" s="452">
        <f t="shared" si="2591"/>
        <v>1.0486489725001498</v>
      </c>
      <c r="FN1394" s="452">
        <f t="shared" si="2592"/>
        <v>1.563212927756654</v>
      </c>
      <c r="FO1394" s="452">
        <f t="shared" si="2593"/>
        <v>1.0601575230852798</v>
      </c>
      <c r="FP1394" s="452">
        <f t="shared" si="2594"/>
        <v>1.6016187050359711</v>
      </c>
      <c r="FQ1394" s="452">
        <f t="shared" si="2595"/>
        <v>1.0413669064748201</v>
      </c>
      <c r="FR1394" s="453"/>
      <c r="FS1394" s="446">
        <f t="shared" si="2622"/>
        <v>0</v>
      </c>
      <c r="FT1394" s="446">
        <f t="shared" si="2622"/>
        <v>0</v>
      </c>
      <c r="FU1394" s="446">
        <f t="shared" si="2622"/>
        <v>0</v>
      </c>
      <c r="FV1394" s="446">
        <f t="shared" si="2622"/>
        <v>4729725</v>
      </c>
      <c r="FW1394" s="446">
        <f t="shared" si="2622"/>
        <v>8038632</v>
      </c>
      <c r="FX1394" s="446">
        <f t="shared" si="2622"/>
        <v>7197941</v>
      </c>
      <c r="FY1394" s="446">
        <f t="shared" si="2622"/>
        <v>227381493</v>
      </c>
      <c r="FZ1394" s="446">
        <f t="shared" si="2622"/>
        <v>259389536</v>
      </c>
      <c r="GA1394" s="446">
        <f t="shared" si="2622"/>
        <v>19794712</v>
      </c>
      <c r="GB1394" s="446">
        <f t="shared" si="2618"/>
        <v>66994587</v>
      </c>
      <c r="GC1394" s="446">
        <f t="shared" si="2618"/>
        <v>21201516</v>
      </c>
      <c r="GD1394" s="446">
        <f t="shared" si="2620"/>
        <v>191880</v>
      </c>
      <c r="GE1394" s="446">
        <f t="shared" si="2620"/>
        <v>78806</v>
      </c>
      <c r="GF1394" s="446">
        <f t="shared" si="2620"/>
        <v>7748930</v>
      </c>
      <c r="GG1394" s="446">
        <f t="shared" si="2620"/>
        <v>29871231</v>
      </c>
      <c r="GH1394" s="446">
        <f t="shared" si="2620"/>
        <v>13363818</v>
      </c>
      <c r="GI1394" s="446">
        <f t="shared" si="2620"/>
        <v>184137675</v>
      </c>
      <c r="GJ1394" s="446">
        <f t="shared" si="2620"/>
        <v>37755828</v>
      </c>
      <c r="GK1394" s="446">
        <f t="shared" si="2620"/>
        <v>23917686</v>
      </c>
      <c r="GL1394" s="446">
        <f t="shared" si="2620"/>
        <v>36170575</v>
      </c>
      <c r="GM1394" s="446">
        <f t="shared" si="2620"/>
        <v>20542320</v>
      </c>
      <c r="GN1394" s="446">
        <f t="shared" si="2612"/>
        <v>208768</v>
      </c>
      <c r="GO1394" s="446">
        <f t="shared" si="2621"/>
        <v>159544</v>
      </c>
      <c r="GP1394" s="446">
        <f t="shared" si="2621"/>
        <v>338340</v>
      </c>
      <c r="GQ1394" s="446">
        <f t="shared" si="2621"/>
        <v>231015232</v>
      </c>
      <c r="GR1394" s="446"/>
      <c r="GS1394" s="446"/>
      <c r="GT1394" s="446"/>
      <c r="GU1394" s="446"/>
      <c r="GV1394" s="416"/>
    </row>
    <row r="1395" spans="1:204" ht="9.75" customHeight="1" x14ac:dyDescent="0.2">
      <c r="A1395" s="417" t="str">
        <f t="shared" si="2619"/>
        <v>2024-25OCTOBERRYE</v>
      </c>
      <c r="B1395" s="458" t="str">
        <f t="shared" si="2602"/>
        <v>2024-25</v>
      </c>
      <c r="C1395" s="402" t="s">
        <v>643</v>
      </c>
      <c r="D1395" s="458" t="str">
        <f t="shared" si="2623"/>
        <v>Y59</v>
      </c>
      <c r="E1395" s="458" t="str">
        <f t="shared" si="2624"/>
        <v>South East</v>
      </c>
      <c r="F1395" s="478" t="s">
        <v>456</v>
      </c>
      <c r="G1395" s="478" t="s">
        <v>692</v>
      </c>
      <c r="H1395" s="510">
        <v>91074</v>
      </c>
      <c r="I1395" s="510">
        <v>56573</v>
      </c>
      <c r="J1395" s="510">
        <v>940403</v>
      </c>
      <c r="K1395" s="510">
        <v>17</v>
      </c>
      <c r="L1395" s="510">
        <v>1</v>
      </c>
      <c r="M1395" s="510">
        <v>67</v>
      </c>
      <c r="N1395" s="510">
        <v>109</v>
      </c>
      <c r="O1395" s="510">
        <v>183</v>
      </c>
      <c r="P1395" s="510">
        <v>248</v>
      </c>
      <c r="Q1395" s="510">
        <v>21</v>
      </c>
      <c r="R1395" s="510">
        <v>250</v>
      </c>
      <c r="S1395" s="510">
        <v>52299</v>
      </c>
      <c r="T1395" s="510">
        <v>3989</v>
      </c>
      <c r="U1395" s="510">
        <v>2619</v>
      </c>
      <c r="V1395" s="510">
        <v>27508</v>
      </c>
      <c r="W1395" s="510">
        <v>10408</v>
      </c>
      <c r="X1395" s="510">
        <v>512</v>
      </c>
      <c r="Y1395" s="510">
        <v>2197559</v>
      </c>
      <c r="Z1395" s="510">
        <v>551</v>
      </c>
      <c r="AA1395" s="510">
        <v>995</v>
      </c>
      <c r="AB1395" s="510">
        <v>1623954</v>
      </c>
      <c r="AC1395" s="510">
        <v>620</v>
      </c>
      <c r="AD1395" s="510">
        <v>1133</v>
      </c>
      <c r="AE1395" s="510">
        <v>63542769</v>
      </c>
      <c r="AF1395" s="510">
        <v>2310</v>
      </c>
      <c r="AG1395" s="510">
        <v>4631</v>
      </c>
      <c r="AH1395" s="510">
        <v>128205584</v>
      </c>
      <c r="AI1395" s="510">
        <v>12318</v>
      </c>
      <c r="AJ1395" s="510">
        <v>28364</v>
      </c>
      <c r="AK1395" s="510">
        <v>6611622</v>
      </c>
      <c r="AL1395" s="510">
        <v>12913</v>
      </c>
      <c r="AM1395" s="510">
        <v>28735</v>
      </c>
      <c r="AN1395" s="510">
        <v>73</v>
      </c>
      <c r="AO1395" s="510">
        <v>2525</v>
      </c>
      <c r="AP1395" s="510">
        <v>520</v>
      </c>
      <c r="AQ1395" s="510">
        <v>1399271</v>
      </c>
      <c r="AR1395" s="510">
        <v>2691</v>
      </c>
      <c r="AS1395" s="510">
        <v>5276</v>
      </c>
      <c r="AT1395" s="510">
        <v>7587</v>
      </c>
      <c r="AU1395" s="510">
        <v>233</v>
      </c>
      <c r="AV1395" s="510">
        <v>1306</v>
      </c>
      <c r="AW1395" s="510">
        <v>804</v>
      </c>
      <c r="AX1395" s="510">
        <v>737</v>
      </c>
      <c r="AY1395" s="510">
        <v>5311</v>
      </c>
      <c r="AZ1395" s="510">
        <v>936</v>
      </c>
      <c r="BA1395" s="510">
        <v>711</v>
      </c>
      <c r="BB1395" s="510">
        <v>1596261</v>
      </c>
      <c r="BC1395" s="510">
        <v>2245</v>
      </c>
      <c r="BD1395" s="510">
        <v>4604</v>
      </c>
      <c r="BE1395" s="510">
        <v>50</v>
      </c>
      <c r="BF1395" s="510">
        <v>354</v>
      </c>
      <c r="BG1395" s="510">
        <v>211</v>
      </c>
      <c r="BH1395" s="510">
        <v>96</v>
      </c>
      <c r="BI1395" s="510">
        <v>26585</v>
      </c>
      <c r="BJ1395" s="510">
        <v>1451</v>
      </c>
      <c r="BK1395" s="510">
        <v>16676</v>
      </c>
      <c r="BL1395" s="510">
        <v>44712</v>
      </c>
      <c r="BM1395" s="510">
        <v>7732</v>
      </c>
      <c r="BN1395" s="510">
        <v>5865</v>
      </c>
      <c r="BO1395" s="510">
        <v>4960</v>
      </c>
      <c r="BP1395" s="510">
        <v>3788</v>
      </c>
      <c r="BQ1395" s="510">
        <v>36572</v>
      </c>
      <c r="BR1395" s="510">
        <v>29179</v>
      </c>
      <c r="BS1395" s="510">
        <v>17324</v>
      </c>
      <c r="BT1395" s="510">
        <v>11625</v>
      </c>
      <c r="BU1395" s="510">
        <v>893</v>
      </c>
      <c r="BV1395" s="510">
        <v>619</v>
      </c>
      <c r="BW1395" s="510">
        <v>242</v>
      </c>
      <c r="BX1395" s="510">
        <v>166087</v>
      </c>
      <c r="BY1395" s="510">
        <v>686</v>
      </c>
      <c r="BZ1395" s="510">
        <v>1197</v>
      </c>
      <c r="CA1395" s="510">
        <v>107</v>
      </c>
      <c r="CB1395" s="510">
        <v>46577</v>
      </c>
      <c r="CC1395" s="510">
        <v>435</v>
      </c>
      <c r="CD1395" s="510">
        <v>1011</v>
      </c>
      <c r="CE1395" s="510">
        <v>3640</v>
      </c>
      <c r="CF1395" s="510">
        <v>1984895</v>
      </c>
      <c r="CG1395" s="510">
        <v>545</v>
      </c>
      <c r="CH1395" s="510">
        <v>968</v>
      </c>
      <c r="CI1395" s="510">
        <v>2405</v>
      </c>
      <c r="CJ1395" s="510">
        <v>5351149</v>
      </c>
      <c r="CK1395" s="510">
        <v>2225</v>
      </c>
      <c r="CL1395" s="510">
        <v>4313</v>
      </c>
      <c r="CM1395" s="510">
        <v>551</v>
      </c>
      <c r="CN1395" s="510">
        <v>1144439</v>
      </c>
      <c r="CO1395" s="510">
        <v>2077</v>
      </c>
      <c r="CP1395" s="510">
        <v>4463</v>
      </c>
      <c r="CQ1395" s="510">
        <v>24552</v>
      </c>
      <c r="CR1395" s="510">
        <v>57047181</v>
      </c>
      <c r="CS1395" s="510">
        <v>2324</v>
      </c>
      <c r="CT1395" s="510">
        <v>4667</v>
      </c>
      <c r="CU1395" s="510">
        <v>1924</v>
      </c>
      <c r="CV1395" s="510">
        <v>17926448</v>
      </c>
      <c r="CW1395" s="510">
        <v>9317</v>
      </c>
      <c r="CX1395" s="510">
        <v>18032</v>
      </c>
      <c r="CY1395" s="510">
        <v>785</v>
      </c>
      <c r="CZ1395" s="510">
        <v>6111673</v>
      </c>
      <c r="DA1395" s="510">
        <v>7786</v>
      </c>
      <c r="DB1395" s="510">
        <v>16056</v>
      </c>
      <c r="DC1395" s="510">
        <v>222</v>
      </c>
      <c r="DD1395" s="510">
        <v>4487869</v>
      </c>
      <c r="DE1395" s="510">
        <v>20216</v>
      </c>
      <c r="DF1395" s="510">
        <v>33844</v>
      </c>
      <c r="DG1395" s="510">
        <v>88</v>
      </c>
      <c r="DH1395" s="510">
        <v>1247189</v>
      </c>
      <c r="DI1395" s="510">
        <v>14173</v>
      </c>
      <c r="DJ1395" s="510">
        <v>31130</v>
      </c>
      <c r="DK1395" s="510">
        <v>286</v>
      </c>
      <c r="DL1395" s="510">
        <v>104942</v>
      </c>
      <c r="DM1395" s="510">
        <v>367</v>
      </c>
      <c r="DN1395" s="510">
        <v>648</v>
      </c>
      <c r="DO1395" s="510">
        <v>2464</v>
      </c>
      <c r="DP1395" s="510">
        <v>119915</v>
      </c>
      <c r="DQ1395" s="510">
        <v>49</v>
      </c>
      <c r="DR1395" s="510">
        <v>112</v>
      </c>
      <c r="DS1395" s="510">
        <v>40</v>
      </c>
      <c r="DT1395" s="510">
        <v>263663</v>
      </c>
      <c r="DU1395" s="510">
        <v>6592</v>
      </c>
      <c r="DV1395" s="510">
        <v>12576</v>
      </c>
      <c r="DW1395" s="510">
        <v>33</v>
      </c>
      <c r="DX1395" s="510">
        <v>28721</v>
      </c>
      <c r="DY1395" s="510">
        <v>53582481</v>
      </c>
      <c r="DZ1395" s="510">
        <v>1866</v>
      </c>
      <c r="EA1395" s="510">
        <v>3254</v>
      </c>
      <c r="EB1395" s="510">
        <v>17731</v>
      </c>
      <c r="EC1395" s="510">
        <v>6581</v>
      </c>
      <c r="ED1395" s="510">
        <v>2523</v>
      </c>
      <c r="EE1395" s="510">
        <v>20690274</v>
      </c>
      <c r="EF1395" s="510">
        <v>691</v>
      </c>
      <c r="EG1395" s="510">
        <v>181</v>
      </c>
      <c r="EH1395" s="510">
        <v>965</v>
      </c>
      <c r="EI1395" s="510"/>
      <c r="EJ1395" s="479"/>
      <c r="EK1395" s="479"/>
      <c r="EL1395" s="479"/>
      <c r="EM1395" s="479"/>
      <c r="EN1395" s="479"/>
      <c r="EO1395" s="479"/>
      <c r="EP1395" s="479"/>
      <c r="EQ1395" s="479"/>
      <c r="ER1395" s="479"/>
      <c r="ES1395" s="479"/>
      <c r="ET1395" s="479"/>
      <c r="EU1395" s="479"/>
      <c r="EV1395" s="479"/>
      <c r="EW1395" s="479"/>
      <c r="EX1395" s="479"/>
      <c r="EY1395" s="479"/>
      <c r="EZ1395" s="476"/>
      <c r="FA1395" s="482">
        <f t="shared" si="2585"/>
        <v>10</v>
      </c>
      <c r="FB1395" s="493">
        <f t="shared" si="2608"/>
        <v>2024</v>
      </c>
      <c r="FC1395" s="498">
        <f t="shared" si="2609"/>
        <v>45566</v>
      </c>
      <c r="FD1395" s="499">
        <f t="shared" si="2610"/>
        <v>31</v>
      </c>
      <c r="FE1395" s="450"/>
      <c r="FF1395" s="451">
        <f t="shared" si="2598"/>
        <v>0.6586474204758086</v>
      </c>
      <c r="FG1395" s="450"/>
      <c r="FH1395" s="452">
        <f t="shared" si="2586"/>
        <v>1.9383304086237152</v>
      </c>
      <c r="FI1395" s="452">
        <f t="shared" si="2587"/>
        <v>1.4702933065931312</v>
      </c>
      <c r="FJ1395" s="452">
        <f t="shared" si="2588"/>
        <v>1.8938526155021</v>
      </c>
      <c r="FK1395" s="452">
        <f t="shared" si="2589"/>
        <v>1.4463535700649102</v>
      </c>
      <c r="FL1395" s="452">
        <f t="shared" si="2590"/>
        <v>1.3295041442489457</v>
      </c>
      <c r="FM1395" s="452">
        <f t="shared" si="2591"/>
        <v>1.0607459648102371</v>
      </c>
      <c r="FN1395" s="452">
        <f t="shared" si="2592"/>
        <v>1.664488854727133</v>
      </c>
      <c r="FO1395" s="452">
        <f t="shared" si="2593"/>
        <v>1.1169292851652575</v>
      </c>
      <c r="FP1395" s="452">
        <f t="shared" si="2594"/>
        <v>1.744140625</v>
      </c>
      <c r="FQ1395" s="452">
        <f t="shared" si="2595"/>
        <v>1.208984375</v>
      </c>
      <c r="FR1395" s="453"/>
      <c r="FS1395" s="446">
        <f t="shared" si="2622"/>
        <v>56573</v>
      </c>
      <c r="FT1395" s="446">
        <f t="shared" si="2622"/>
        <v>3790391</v>
      </c>
      <c r="FU1395" s="446">
        <f t="shared" si="2622"/>
        <v>6166457</v>
      </c>
      <c r="FV1395" s="446">
        <f t="shared" si="2622"/>
        <v>10352859</v>
      </c>
      <c r="FW1395" s="446">
        <f t="shared" si="2622"/>
        <v>3969055</v>
      </c>
      <c r="FX1395" s="446">
        <f t="shared" si="2622"/>
        <v>2967327</v>
      </c>
      <c r="FY1395" s="446">
        <f t="shared" si="2622"/>
        <v>127389548</v>
      </c>
      <c r="FZ1395" s="446">
        <f t="shared" si="2622"/>
        <v>295212512</v>
      </c>
      <c r="GA1395" s="446">
        <f t="shared" si="2622"/>
        <v>14712320</v>
      </c>
      <c r="GB1395" s="446">
        <f t="shared" si="2618"/>
        <v>3273444</v>
      </c>
      <c r="GC1395" s="446">
        <f t="shared" si="2618"/>
        <v>2743520</v>
      </c>
      <c r="GD1395" s="446">
        <f t="shared" si="2620"/>
        <v>289674</v>
      </c>
      <c r="GE1395" s="446">
        <f t="shared" si="2620"/>
        <v>108177</v>
      </c>
      <c r="GF1395" s="446">
        <f t="shared" si="2620"/>
        <v>3523520</v>
      </c>
      <c r="GG1395" s="446">
        <f t="shared" si="2620"/>
        <v>10372765</v>
      </c>
      <c r="GH1395" s="446">
        <f t="shared" si="2620"/>
        <v>2459113</v>
      </c>
      <c r="GI1395" s="446">
        <f t="shared" si="2620"/>
        <v>114584184</v>
      </c>
      <c r="GJ1395" s="446">
        <f t="shared" si="2620"/>
        <v>34693568</v>
      </c>
      <c r="GK1395" s="446">
        <f t="shared" si="2620"/>
        <v>12603960</v>
      </c>
      <c r="GL1395" s="446">
        <f t="shared" si="2620"/>
        <v>7513368</v>
      </c>
      <c r="GM1395" s="446">
        <f t="shared" si="2620"/>
        <v>2739440</v>
      </c>
      <c r="GN1395" s="446">
        <f t="shared" si="2612"/>
        <v>503040</v>
      </c>
      <c r="GO1395" s="446">
        <f t="shared" si="2621"/>
        <v>185328</v>
      </c>
      <c r="GP1395" s="446">
        <f t="shared" si="2621"/>
        <v>275968</v>
      </c>
      <c r="GQ1395" s="446">
        <f t="shared" si="2621"/>
        <v>93458134</v>
      </c>
      <c r="GR1395" s="446"/>
      <c r="GS1395" s="446"/>
      <c r="GT1395" s="446"/>
      <c r="GU1395" s="446"/>
      <c r="GV1395" s="416"/>
    </row>
    <row r="1396" spans="1:204" ht="9.75" customHeight="1" x14ac:dyDescent="0.2">
      <c r="A1396" s="523" t="str">
        <f t="shared" si="2619"/>
        <v>2024-25OCTOBERRYD</v>
      </c>
      <c r="B1396" s="524" t="str">
        <f t="shared" si="2602"/>
        <v>2024-25</v>
      </c>
      <c r="C1396" s="525" t="s">
        <v>643</v>
      </c>
      <c r="D1396" s="524" t="str">
        <f t="shared" si="2623"/>
        <v>Y59</v>
      </c>
      <c r="E1396" s="524" t="str">
        <f t="shared" si="2624"/>
        <v>South East</v>
      </c>
      <c r="F1396" s="526" t="s">
        <v>455</v>
      </c>
      <c r="G1396" s="526" t="s">
        <v>693</v>
      </c>
      <c r="H1396" s="527">
        <v>99234</v>
      </c>
      <c r="I1396" s="527">
        <v>78414</v>
      </c>
      <c r="J1396" s="527">
        <v>557247</v>
      </c>
      <c r="K1396" s="527">
        <v>7</v>
      </c>
      <c r="L1396" s="527">
        <v>1</v>
      </c>
      <c r="M1396" s="527">
        <v>13</v>
      </c>
      <c r="N1396" s="527">
        <v>51</v>
      </c>
      <c r="O1396" s="527">
        <v>115</v>
      </c>
      <c r="P1396" s="527">
        <v>264</v>
      </c>
      <c r="Q1396" s="527">
        <v>12</v>
      </c>
      <c r="R1396" s="527">
        <v>30</v>
      </c>
      <c r="S1396" s="527">
        <v>66517</v>
      </c>
      <c r="T1396" s="527">
        <v>5276</v>
      </c>
      <c r="U1396" s="527">
        <v>3277</v>
      </c>
      <c r="V1396" s="527">
        <v>35714</v>
      </c>
      <c r="W1396" s="527">
        <v>12873</v>
      </c>
      <c r="X1396" s="527">
        <v>586</v>
      </c>
      <c r="Y1396" s="527">
        <v>2688946</v>
      </c>
      <c r="Z1396" s="527">
        <v>510</v>
      </c>
      <c r="AA1396" s="527">
        <v>932</v>
      </c>
      <c r="AB1396" s="527">
        <v>1946057</v>
      </c>
      <c r="AC1396" s="527">
        <v>594</v>
      </c>
      <c r="AD1396" s="527">
        <v>1108</v>
      </c>
      <c r="AE1396" s="527">
        <v>65377492</v>
      </c>
      <c r="AF1396" s="527">
        <v>1831</v>
      </c>
      <c r="AG1396" s="527">
        <v>3762</v>
      </c>
      <c r="AH1396" s="527">
        <v>114304379</v>
      </c>
      <c r="AI1396" s="527">
        <v>8879</v>
      </c>
      <c r="AJ1396" s="527">
        <v>20701</v>
      </c>
      <c r="AK1396" s="527">
        <v>5496335</v>
      </c>
      <c r="AL1396" s="527">
        <v>9379</v>
      </c>
      <c r="AM1396" s="527">
        <v>19165</v>
      </c>
      <c r="AN1396" s="527">
        <v>0</v>
      </c>
      <c r="AO1396" s="527">
        <v>3236</v>
      </c>
      <c r="AP1396" s="527">
        <v>3750</v>
      </c>
      <c r="AQ1396" s="527">
        <v>23397417</v>
      </c>
      <c r="AR1396" s="527">
        <v>6239</v>
      </c>
      <c r="AS1396" s="527">
        <v>13810</v>
      </c>
      <c r="AT1396" s="527">
        <v>9383</v>
      </c>
      <c r="AU1396" s="527">
        <v>510</v>
      </c>
      <c r="AV1396" s="527">
        <v>3030</v>
      </c>
      <c r="AW1396" s="527">
        <v>2908</v>
      </c>
      <c r="AX1396" s="527">
        <v>567</v>
      </c>
      <c r="AY1396" s="527">
        <v>5276</v>
      </c>
      <c r="AZ1396" s="527">
        <v>1282</v>
      </c>
      <c r="BA1396" s="527">
        <v>12845</v>
      </c>
      <c r="BB1396" s="527">
        <v>42084596</v>
      </c>
      <c r="BC1396" s="527">
        <v>3276</v>
      </c>
      <c r="BD1396" s="527">
        <v>7194</v>
      </c>
      <c r="BE1396" s="527">
        <v>524</v>
      </c>
      <c r="BF1396" s="527">
        <v>3743</v>
      </c>
      <c r="BG1396" s="527">
        <v>6318</v>
      </c>
      <c r="BH1396" s="527">
        <v>2260</v>
      </c>
      <c r="BI1396" s="527">
        <v>35500</v>
      </c>
      <c r="BJ1396" s="527">
        <v>1372</v>
      </c>
      <c r="BK1396" s="527">
        <v>20262</v>
      </c>
      <c r="BL1396" s="527">
        <v>57134</v>
      </c>
      <c r="BM1396" s="527">
        <v>12287</v>
      </c>
      <c r="BN1396" s="527">
        <v>7979</v>
      </c>
      <c r="BO1396" s="527">
        <v>7633</v>
      </c>
      <c r="BP1396" s="527">
        <v>5002</v>
      </c>
      <c r="BQ1396" s="527">
        <v>49591</v>
      </c>
      <c r="BR1396" s="527">
        <v>37483</v>
      </c>
      <c r="BS1396" s="527">
        <v>24617</v>
      </c>
      <c r="BT1396" s="527">
        <v>13544</v>
      </c>
      <c r="BU1396" s="527">
        <v>1071</v>
      </c>
      <c r="BV1396" s="527">
        <v>604</v>
      </c>
      <c r="BW1396" s="527">
        <v>82</v>
      </c>
      <c r="BX1396" s="527">
        <v>46362</v>
      </c>
      <c r="BY1396" s="527">
        <v>565</v>
      </c>
      <c r="BZ1396" s="527">
        <v>863</v>
      </c>
      <c r="CA1396" s="527">
        <v>87</v>
      </c>
      <c r="CB1396" s="527">
        <v>56221</v>
      </c>
      <c r="CC1396" s="527">
        <v>646</v>
      </c>
      <c r="CD1396" s="527">
        <v>1187</v>
      </c>
      <c r="CE1396" s="527">
        <v>5107</v>
      </c>
      <c r="CF1396" s="527">
        <v>2586363</v>
      </c>
      <c r="CG1396" s="527">
        <v>506</v>
      </c>
      <c r="CH1396" s="527">
        <v>928</v>
      </c>
      <c r="CI1396" s="527">
        <v>2672</v>
      </c>
      <c r="CJ1396" s="527">
        <v>4463970</v>
      </c>
      <c r="CK1396" s="527">
        <v>1671</v>
      </c>
      <c r="CL1396" s="527">
        <v>3388</v>
      </c>
      <c r="CM1396" s="527">
        <v>1365</v>
      </c>
      <c r="CN1396" s="527">
        <v>2545769</v>
      </c>
      <c r="CO1396" s="527">
        <v>1865</v>
      </c>
      <c r="CP1396" s="527">
        <v>4038</v>
      </c>
      <c r="CQ1396" s="527">
        <v>31677</v>
      </c>
      <c r="CR1396" s="527">
        <v>58367753</v>
      </c>
      <c r="CS1396" s="527">
        <v>1843</v>
      </c>
      <c r="CT1396" s="527">
        <v>3783</v>
      </c>
      <c r="CU1396" s="527">
        <v>1169</v>
      </c>
      <c r="CV1396" s="527">
        <v>10197193</v>
      </c>
      <c r="CW1396" s="527">
        <v>8723</v>
      </c>
      <c r="CX1396" s="527">
        <v>20259</v>
      </c>
      <c r="CY1396" s="527">
        <v>602</v>
      </c>
      <c r="CZ1396" s="527">
        <v>5711475</v>
      </c>
      <c r="DA1396" s="527">
        <v>9488</v>
      </c>
      <c r="DB1396" s="527">
        <v>21918</v>
      </c>
      <c r="DC1396" s="527">
        <v>842</v>
      </c>
      <c r="DD1396" s="527">
        <v>9796999</v>
      </c>
      <c r="DE1396" s="527">
        <v>11635</v>
      </c>
      <c r="DF1396" s="527">
        <v>29363</v>
      </c>
      <c r="DG1396" s="527">
        <v>165</v>
      </c>
      <c r="DH1396" s="527">
        <v>1785159</v>
      </c>
      <c r="DI1396" s="527">
        <v>10819</v>
      </c>
      <c r="DJ1396" s="527">
        <v>28689</v>
      </c>
      <c r="DK1396" s="527">
        <v>3</v>
      </c>
      <c r="DL1396" s="527">
        <v>709</v>
      </c>
      <c r="DM1396" s="527">
        <v>236</v>
      </c>
      <c r="DN1396" s="527">
        <v>289</v>
      </c>
      <c r="DO1396" s="527">
        <v>3277</v>
      </c>
      <c r="DP1396" s="527">
        <v>189249</v>
      </c>
      <c r="DQ1396" s="527">
        <v>58</v>
      </c>
      <c r="DR1396" s="527">
        <v>70</v>
      </c>
      <c r="DS1396" s="527">
        <v>42</v>
      </c>
      <c r="DT1396" s="527">
        <v>41026</v>
      </c>
      <c r="DU1396" s="527">
        <v>977</v>
      </c>
      <c r="DV1396" s="527">
        <v>1795</v>
      </c>
      <c r="DW1396" s="527">
        <v>39</v>
      </c>
      <c r="DX1396" s="527">
        <v>35053</v>
      </c>
      <c r="DY1396" s="527">
        <v>41932036</v>
      </c>
      <c r="DZ1396" s="527">
        <v>1196</v>
      </c>
      <c r="EA1396" s="527">
        <v>2147</v>
      </c>
      <c r="EB1396" s="527">
        <v>19588</v>
      </c>
      <c r="EC1396" s="527">
        <v>5233</v>
      </c>
      <c r="ED1396" s="527">
        <v>789</v>
      </c>
      <c r="EE1396" s="527">
        <v>5034586</v>
      </c>
      <c r="EF1396" s="527">
        <v>2710</v>
      </c>
      <c r="EG1396" s="527">
        <v>242</v>
      </c>
      <c r="EH1396" s="527">
        <v>330</v>
      </c>
      <c r="EI1396" s="527"/>
      <c r="EJ1396" s="528"/>
      <c r="EK1396" s="528"/>
      <c r="EL1396" s="528"/>
      <c r="EM1396" s="528"/>
      <c r="EN1396" s="528"/>
      <c r="EO1396" s="528"/>
      <c r="EP1396" s="528"/>
      <c r="EQ1396" s="528"/>
      <c r="ER1396" s="528"/>
      <c r="ES1396" s="528"/>
      <c r="ET1396" s="528"/>
      <c r="EU1396" s="528"/>
      <c r="EV1396" s="528"/>
      <c r="EW1396" s="528"/>
      <c r="EX1396" s="528"/>
      <c r="EY1396" s="528"/>
      <c r="EZ1396" s="529"/>
      <c r="FA1396" s="446">
        <f t="shared" si="2585"/>
        <v>10</v>
      </c>
      <c r="FB1396" s="417">
        <f t="shared" si="2608"/>
        <v>2024</v>
      </c>
      <c r="FC1396" s="448">
        <f t="shared" si="2609"/>
        <v>45566</v>
      </c>
      <c r="FD1396" s="449">
        <f t="shared" si="2610"/>
        <v>31</v>
      </c>
      <c r="FE1396" s="530"/>
      <c r="FF1396" s="531">
        <f t="shared" si="2598"/>
        <v>0.65383080606544297</v>
      </c>
      <c r="FG1396" s="530"/>
      <c r="FH1396" s="532">
        <f t="shared" si="2586"/>
        <v>2.328847611827142</v>
      </c>
      <c r="FI1396" s="532">
        <f t="shared" si="2587"/>
        <v>1.5123199393479909</v>
      </c>
      <c r="FJ1396" s="532">
        <f t="shared" si="2588"/>
        <v>2.3292645712541957</v>
      </c>
      <c r="FK1396" s="532">
        <f t="shared" si="2589"/>
        <v>1.526396093988404</v>
      </c>
      <c r="FL1396" s="532">
        <f t="shared" si="2590"/>
        <v>1.3885591084728677</v>
      </c>
      <c r="FM1396" s="532">
        <f t="shared" si="2591"/>
        <v>1.0495323962591701</v>
      </c>
      <c r="FN1396" s="532">
        <f t="shared" si="2592"/>
        <v>1.9122970558533365</v>
      </c>
      <c r="FO1396" s="532">
        <f t="shared" si="2593"/>
        <v>1.0521246018799038</v>
      </c>
      <c r="FP1396" s="532">
        <f t="shared" si="2594"/>
        <v>1.8276450511945392</v>
      </c>
      <c r="FQ1396" s="532">
        <f t="shared" si="2595"/>
        <v>1.0307167235494881</v>
      </c>
      <c r="FR1396" s="533"/>
      <c r="FS1396" s="534">
        <f t="shared" si="2622"/>
        <v>78414</v>
      </c>
      <c r="FT1396" s="534">
        <f t="shared" si="2622"/>
        <v>1019382</v>
      </c>
      <c r="FU1396" s="534">
        <f t="shared" si="2622"/>
        <v>3999114</v>
      </c>
      <c r="FV1396" s="534">
        <f t="shared" si="2622"/>
        <v>9017610</v>
      </c>
      <c r="FW1396" s="534">
        <f t="shared" si="2622"/>
        <v>4917232</v>
      </c>
      <c r="FX1396" s="534">
        <f t="shared" si="2622"/>
        <v>3630916</v>
      </c>
      <c r="FY1396" s="534">
        <f t="shared" si="2622"/>
        <v>134356068</v>
      </c>
      <c r="FZ1396" s="534">
        <f t="shared" si="2622"/>
        <v>266483973</v>
      </c>
      <c r="GA1396" s="534">
        <f t="shared" si="2622"/>
        <v>11230690</v>
      </c>
      <c r="GB1396" s="534">
        <f t="shared" si="2618"/>
        <v>92406930</v>
      </c>
      <c r="GC1396" s="534">
        <f t="shared" si="2618"/>
        <v>51787500</v>
      </c>
      <c r="GD1396" s="534">
        <f t="shared" si="2620"/>
        <v>70766</v>
      </c>
      <c r="GE1396" s="534">
        <f t="shared" si="2620"/>
        <v>103269</v>
      </c>
      <c r="GF1396" s="534">
        <f t="shared" si="2620"/>
        <v>4739296</v>
      </c>
      <c r="GG1396" s="534">
        <f t="shared" si="2620"/>
        <v>9052736</v>
      </c>
      <c r="GH1396" s="534">
        <f t="shared" si="2620"/>
        <v>5511870</v>
      </c>
      <c r="GI1396" s="534">
        <f t="shared" si="2620"/>
        <v>119834091</v>
      </c>
      <c r="GJ1396" s="534">
        <f t="shared" si="2620"/>
        <v>23682771</v>
      </c>
      <c r="GK1396" s="534">
        <f t="shared" si="2620"/>
        <v>13194636</v>
      </c>
      <c r="GL1396" s="534">
        <f t="shared" si="2620"/>
        <v>24723646</v>
      </c>
      <c r="GM1396" s="534">
        <f t="shared" si="2620"/>
        <v>4733685</v>
      </c>
      <c r="GN1396" s="534">
        <f t="shared" si="2612"/>
        <v>75390</v>
      </c>
      <c r="GO1396" s="534">
        <f t="shared" si="2621"/>
        <v>867</v>
      </c>
      <c r="GP1396" s="534">
        <f t="shared" si="2621"/>
        <v>229390</v>
      </c>
      <c r="GQ1396" s="534">
        <f t="shared" si="2621"/>
        <v>75258791</v>
      </c>
      <c r="GR1396" s="534"/>
      <c r="GS1396" s="534"/>
      <c r="GT1396" s="534"/>
      <c r="GU1396" s="534"/>
      <c r="GV1396" s="535"/>
    </row>
    <row r="1397" spans="1:204" ht="9.75" customHeight="1" x14ac:dyDescent="0.2">
      <c r="A1397" s="417" t="str">
        <f t="shared" si="2619"/>
        <v>2024-25OCTOBERRYF</v>
      </c>
      <c r="B1397" s="458" t="str">
        <f t="shared" si="2602"/>
        <v>2024-25</v>
      </c>
      <c r="C1397" s="402" t="s">
        <v>643</v>
      </c>
      <c r="D1397" s="458" t="str">
        <f t="shared" si="2623"/>
        <v>Y58</v>
      </c>
      <c r="E1397" s="458" t="str">
        <f t="shared" si="2624"/>
        <v>South West</v>
      </c>
      <c r="F1397" s="478" t="s">
        <v>457</v>
      </c>
      <c r="G1397" s="478" t="s">
        <v>694</v>
      </c>
      <c r="H1397" s="510">
        <v>125400</v>
      </c>
      <c r="I1397" s="510">
        <v>98506</v>
      </c>
      <c r="J1397" s="510">
        <v>172346</v>
      </c>
      <c r="K1397" s="510">
        <v>2</v>
      </c>
      <c r="L1397" s="510">
        <v>0</v>
      </c>
      <c r="M1397" s="510">
        <v>1</v>
      </c>
      <c r="N1397" s="510">
        <v>3</v>
      </c>
      <c r="O1397" s="510">
        <v>44</v>
      </c>
      <c r="P1397" s="510">
        <v>389</v>
      </c>
      <c r="Q1397" s="510">
        <v>0</v>
      </c>
      <c r="R1397" s="510">
        <v>85</v>
      </c>
      <c r="S1397" s="510">
        <v>75869</v>
      </c>
      <c r="T1397" s="510">
        <v>9333</v>
      </c>
      <c r="U1397" s="510">
        <v>5672</v>
      </c>
      <c r="V1397" s="510">
        <v>42442</v>
      </c>
      <c r="W1397" s="510">
        <v>10951</v>
      </c>
      <c r="X1397" s="510">
        <v>211</v>
      </c>
      <c r="Y1397" s="510">
        <v>5821424</v>
      </c>
      <c r="Z1397" s="510">
        <v>624</v>
      </c>
      <c r="AA1397" s="510">
        <v>1162</v>
      </c>
      <c r="AB1397" s="510">
        <v>4036111</v>
      </c>
      <c r="AC1397" s="510">
        <v>712</v>
      </c>
      <c r="AD1397" s="510">
        <v>1339</v>
      </c>
      <c r="AE1397" s="510">
        <v>146740509</v>
      </c>
      <c r="AF1397" s="510">
        <v>3457</v>
      </c>
      <c r="AG1397" s="510">
        <v>7148</v>
      </c>
      <c r="AH1397" s="510">
        <v>150125330</v>
      </c>
      <c r="AI1397" s="510">
        <v>13709</v>
      </c>
      <c r="AJ1397" s="510">
        <v>34245</v>
      </c>
      <c r="AK1397" s="510">
        <v>3122002</v>
      </c>
      <c r="AL1397" s="510">
        <v>14796</v>
      </c>
      <c r="AM1397" s="510">
        <v>40394</v>
      </c>
      <c r="AN1397" s="510">
        <v>470</v>
      </c>
      <c r="AO1397" s="510">
        <v>3465</v>
      </c>
      <c r="AP1397" s="510">
        <v>2699</v>
      </c>
      <c r="AQ1397" s="510">
        <v>9769129</v>
      </c>
      <c r="AR1397" s="510">
        <v>3620</v>
      </c>
      <c r="AS1397" s="510">
        <v>8269</v>
      </c>
      <c r="AT1397" s="510">
        <v>11151</v>
      </c>
      <c r="AU1397" s="510">
        <v>945</v>
      </c>
      <c r="AV1397" s="510">
        <v>7343</v>
      </c>
      <c r="AW1397" s="510">
        <v>5489</v>
      </c>
      <c r="AX1397" s="510">
        <v>301</v>
      </c>
      <c r="AY1397" s="510">
        <v>2562</v>
      </c>
      <c r="AZ1397" s="510">
        <v>0</v>
      </c>
      <c r="BA1397" s="510">
        <v>13450</v>
      </c>
      <c r="BB1397" s="510">
        <v>54195316</v>
      </c>
      <c r="BC1397" s="510">
        <v>4029</v>
      </c>
      <c r="BD1397" s="510">
        <v>8692</v>
      </c>
      <c r="BE1397" s="510">
        <v>726</v>
      </c>
      <c r="BF1397" s="510">
        <v>4868</v>
      </c>
      <c r="BG1397" s="510">
        <v>6796</v>
      </c>
      <c r="BH1397" s="510">
        <v>1060</v>
      </c>
      <c r="BI1397" s="510">
        <v>33902</v>
      </c>
      <c r="BJ1397" s="510">
        <v>3235</v>
      </c>
      <c r="BK1397" s="510">
        <v>27581</v>
      </c>
      <c r="BL1397" s="510">
        <v>64718</v>
      </c>
      <c r="BM1397" s="510">
        <v>19879</v>
      </c>
      <c r="BN1397" s="510">
        <v>13458</v>
      </c>
      <c r="BO1397" s="510">
        <v>12170</v>
      </c>
      <c r="BP1397" s="510">
        <v>8349</v>
      </c>
      <c r="BQ1397" s="510">
        <v>61088</v>
      </c>
      <c r="BR1397" s="510">
        <v>45193</v>
      </c>
      <c r="BS1397" s="510">
        <v>21247</v>
      </c>
      <c r="BT1397" s="510">
        <v>11710</v>
      </c>
      <c r="BU1397" s="510">
        <v>377</v>
      </c>
      <c r="BV1397" s="510">
        <v>229</v>
      </c>
      <c r="BW1397" s="510">
        <v>13</v>
      </c>
      <c r="BX1397" s="510">
        <v>7701</v>
      </c>
      <c r="BY1397" s="510">
        <v>592</v>
      </c>
      <c r="BZ1397" s="510">
        <v>1113</v>
      </c>
      <c r="CA1397" s="510">
        <v>11</v>
      </c>
      <c r="CB1397" s="510">
        <v>7723</v>
      </c>
      <c r="CC1397" s="510">
        <v>702</v>
      </c>
      <c r="CD1397" s="510">
        <v>1079</v>
      </c>
      <c r="CE1397" s="510">
        <v>9309</v>
      </c>
      <c r="CF1397" s="510">
        <v>5806000</v>
      </c>
      <c r="CG1397" s="510">
        <v>624</v>
      </c>
      <c r="CH1397" s="510">
        <v>1163</v>
      </c>
      <c r="CI1397" s="510">
        <v>2742</v>
      </c>
      <c r="CJ1397" s="510">
        <v>10073920</v>
      </c>
      <c r="CK1397" s="510">
        <v>3674</v>
      </c>
      <c r="CL1397" s="510">
        <v>7396</v>
      </c>
      <c r="CM1397" s="510">
        <v>1040</v>
      </c>
      <c r="CN1397" s="510">
        <v>3481862</v>
      </c>
      <c r="CO1397" s="510">
        <v>3348</v>
      </c>
      <c r="CP1397" s="510">
        <v>7542</v>
      </c>
      <c r="CQ1397" s="510">
        <v>38660</v>
      </c>
      <c r="CR1397" s="510">
        <v>133184727</v>
      </c>
      <c r="CS1397" s="510">
        <v>3445</v>
      </c>
      <c r="CT1397" s="510">
        <v>7111</v>
      </c>
      <c r="CU1397" s="510">
        <v>856</v>
      </c>
      <c r="CV1397" s="510">
        <v>14111357</v>
      </c>
      <c r="CW1397" s="510">
        <v>16485</v>
      </c>
      <c r="CX1397" s="510">
        <v>41307</v>
      </c>
      <c r="CY1397" s="510">
        <v>147</v>
      </c>
      <c r="CZ1397" s="510">
        <v>2159171</v>
      </c>
      <c r="DA1397" s="510">
        <v>14688</v>
      </c>
      <c r="DB1397" s="510">
        <v>41283</v>
      </c>
      <c r="DC1397" s="510">
        <v>749</v>
      </c>
      <c r="DD1397" s="510">
        <v>14953968</v>
      </c>
      <c r="DE1397" s="510">
        <v>19965</v>
      </c>
      <c r="DF1397" s="510">
        <v>55975</v>
      </c>
      <c r="DG1397" s="510">
        <v>35</v>
      </c>
      <c r="DH1397" s="510">
        <v>559355</v>
      </c>
      <c r="DI1397" s="510">
        <v>15982</v>
      </c>
      <c r="DJ1397" s="510">
        <v>39002</v>
      </c>
      <c r="DK1397" s="510">
        <v>606</v>
      </c>
      <c r="DL1397" s="510">
        <v>273001</v>
      </c>
      <c r="DM1397" s="510">
        <v>450</v>
      </c>
      <c r="DN1397" s="510">
        <v>808</v>
      </c>
      <c r="DO1397" s="510">
        <v>5139</v>
      </c>
      <c r="DP1397" s="510">
        <v>213304</v>
      </c>
      <c r="DQ1397" s="510">
        <v>42</v>
      </c>
      <c r="DR1397" s="510">
        <v>71</v>
      </c>
      <c r="DS1397" s="510">
        <v>63</v>
      </c>
      <c r="DT1397" s="510">
        <v>231918</v>
      </c>
      <c r="DU1397" s="510">
        <v>3681</v>
      </c>
      <c r="DV1397" s="510">
        <v>7023</v>
      </c>
      <c r="DW1397" s="510">
        <v>34</v>
      </c>
      <c r="DX1397" s="510">
        <v>37125</v>
      </c>
      <c r="DY1397" s="510">
        <v>155302403</v>
      </c>
      <c r="DZ1397" s="510">
        <v>4183</v>
      </c>
      <c r="EA1397" s="510">
        <v>11236</v>
      </c>
      <c r="EB1397" s="510">
        <v>29675</v>
      </c>
      <c r="EC1397" s="510">
        <v>18368</v>
      </c>
      <c r="ED1397" s="510">
        <v>10967</v>
      </c>
      <c r="EE1397" s="510">
        <v>102731493</v>
      </c>
      <c r="EF1397" s="510">
        <v>521</v>
      </c>
      <c r="EG1397" s="510">
        <v>323</v>
      </c>
      <c r="EH1397" s="510">
        <v>3</v>
      </c>
      <c r="EI1397" s="510"/>
      <c r="EJ1397" s="479"/>
      <c r="EK1397" s="479"/>
      <c r="EL1397" s="479"/>
      <c r="EM1397" s="479"/>
      <c r="EN1397" s="479"/>
      <c r="EO1397" s="479"/>
      <c r="EP1397" s="479"/>
      <c r="EQ1397" s="479"/>
      <c r="ER1397" s="479"/>
      <c r="ES1397" s="479"/>
      <c r="ET1397" s="479"/>
      <c r="EU1397" s="479"/>
      <c r="EV1397" s="479"/>
      <c r="EW1397" s="479"/>
      <c r="EX1397" s="479"/>
      <c r="EY1397" s="479"/>
      <c r="EZ1397" s="476"/>
      <c r="FA1397" s="446">
        <f t="shared" si="2585"/>
        <v>10</v>
      </c>
      <c r="FB1397" s="417">
        <f t="shared" si="2608"/>
        <v>2024</v>
      </c>
      <c r="FC1397" s="448">
        <f t="shared" si="2609"/>
        <v>45566</v>
      </c>
      <c r="FD1397" s="449">
        <f t="shared" si="2610"/>
        <v>31</v>
      </c>
      <c r="FE1397" s="450"/>
      <c r="FF1397" s="451">
        <f t="shared" si="2598"/>
        <v>0.57457513416815742</v>
      </c>
      <c r="FG1397" s="450"/>
      <c r="FH1397" s="452">
        <f t="shared" si="2586"/>
        <v>2.1299689274616949</v>
      </c>
      <c r="FI1397" s="452">
        <f t="shared" si="2587"/>
        <v>1.4419800707168113</v>
      </c>
      <c r="FJ1397" s="452">
        <f t="shared" si="2588"/>
        <v>2.1456276445698168</v>
      </c>
      <c r="FK1397" s="452">
        <f t="shared" si="2589"/>
        <v>1.4719675599435824</v>
      </c>
      <c r="FL1397" s="452">
        <f t="shared" si="2590"/>
        <v>1.4393289665896989</v>
      </c>
      <c r="FM1397" s="452">
        <f t="shared" si="2591"/>
        <v>1.0648178690919372</v>
      </c>
      <c r="FN1397" s="452">
        <f t="shared" si="2592"/>
        <v>1.9401881106748242</v>
      </c>
      <c r="FO1397" s="452">
        <f t="shared" si="2593"/>
        <v>1.0693087389279519</v>
      </c>
      <c r="FP1397" s="452">
        <f t="shared" si="2594"/>
        <v>1.7867298578199051</v>
      </c>
      <c r="FQ1397" s="452">
        <f t="shared" si="2595"/>
        <v>1.0853080568720379</v>
      </c>
      <c r="FR1397" s="453"/>
      <c r="FS1397" s="446">
        <f t="shared" si="2622"/>
        <v>0</v>
      </c>
      <c r="FT1397" s="446">
        <f t="shared" si="2622"/>
        <v>98506</v>
      </c>
      <c r="FU1397" s="446">
        <f t="shared" si="2622"/>
        <v>295518</v>
      </c>
      <c r="FV1397" s="446">
        <f t="shared" si="2622"/>
        <v>4334264</v>
      </c>
      <c r="FW1397" s="446">
        <f t="shared" si="2622"/>
        <v>10844946</v>
      </c>
      <c r="FX1397" s="446">
        <f t="shared" si="2622"/>
        <v>7594808</v>
      </c>
      <c r="FY1397" s="446">
        <f t="shared" si="2622"/>
        <v>303375416</v>
      </c>
      <c r="FZ1397" s="446">
        <f t="shared" si="2622"/>
        <v>375016995</v>
      </c>
      <c r="GA1397" s="446">
        <f t="shared" si="2622"/>
        <v>8523134</v>
      </c>
      <c r="GB1397" s="446">
        <f t="shared" si="2618"/>
        <v>116907400</v>
      </c>
      <c r="GC1397" s="446">
        <f t="shared" si="2618"/>
        <v>22318031</v>
      </c>
      <c r="GD1397" s="446">
        <f t="shared" si="2620"/>
        <v>14469</v>
      </c>
      <c r="GE1397" s="446">
        <f t="shared" si="2620"/>
        <v>11869</v>
      </c>
      <c r="GF1397" s="446">
        <f t="shared" si="2620"/>
        <v>10826367</v>
      </c>
      <c r="GG1397" s="446">
        <f t="shared" si="2620"/>
        <v>20279832</v>
      </c>
      <c r="GH1397" s="446">
        <f t="shared" si="2620"/>
        <v>7843680</v>
      </c>
      <c r="GI1397" s="446">
        <f t="shared" si="2620"/>
        <v>274911260</v>
      </c>
      <c r="GJ1397" s="446">
        <f t="shared" si="2620"/>
        <v>35358792</v>
      </c>
      <c r="GK1397" s="446">
        <f t="shared" si="2620"/>
        <v>6068601</v>
      </c>
      <c r="GL1397" s="446">
        <f t="shared" si="2620"/>
        <v>41925275</v>
      </c>
      <c r="GM1397" s="446">
        <f t="shared" si="2620"/>
        <v>1365070</v>
      </c>
      <c r="GN1397" s="446">
        <f t="shared" si="2612"/>
        <v>442449</v>
      </c>
      <c r="GO1397" s="446">
        <f t="shared" si="2621"/>
        <v>489648</v>
      </c>
      <c r="GP1397" s="446">
        <f t="shared" si="2621"/>
        <v>364869</v>
      </c>
      <c r="GQ1397" s="446">
        <f t="shared" si="2621"/>
        <v>417136500</v>
      </c>
      <c r="GR1397" s="446"/>
      <c r="GS1397" s="446"/>
      <c r="GT1397" s="446"/>
      <c r="GU1397" s="446"/>
      <c r="GV1397" s="416"/>
    </row>
    <row r="1398" spans="1:204" ht="9.75" customHeight="1" x14ac:dyDescent="0.2">
      <c r="A1398" s="417" t="str">
        <f t="shared" si="2619"/>
        <v>2024-25OCTOBERRYA</v>
      </c>
      <c r="B1398" s="458" t="str">
        <f t="shared" si="2602"/>
        <v>2024-25</v>
      </c>
      <c r="C1398" s="402" t="s">
        <v>643</v>
      </c>
      <c r="D1398" s="458" t="str">
        <f t="shared" si="2623"/>
        <v>Y60</v>
      </c>
      <c r="E1398" s="458" t="str">
        <f t="shared" si="2624"/>
        <v>Midlands</v>
      </c>
      <c r="F1398" s="478" t="s">
        <v>452</v>
      </c>
      <c r="G1398" s="478" t="s">
        <v>697</v>
      </c>
      <c r="H1398" s="510">
        <v>142141</v>
      </c>
      <c r="I1398" s="510">
        <v>104852</v>
      </c>
      <c r="J1398" s="510">
        <v>153508</v>
      </c>
      <c r="K1398" s="510">
        <v>1</v>
      </c>
      <c r="L1398" s="510">
        <v>0</v>
      </c>
      <c r="M1398" s="510">
        <v>0</v>
      </c>
      <c r="N1398" s="510">
        <v>9</v>
      </c>
      <c r="O1398" s="510">
        <v>37</v>
      </c>
      <c r="P1398" s="510">
        <v>457</v>
      </c>
      <c r="Q1398" s="510">
        <v>0</v>
      </c>
      <c r="R1398" s="510">
        <v>24</v>
      </c>
      <c r="S1398" s="510">
        <v>88329</v>
      </c>
      <c r="T1398" s="510">
        <v>10925</v>
      </c>
      <c r="U1398" s="510">
        <v>7223</v>
      </c>
      <c r="V1398" s="510">
        <v>41267</v>
      </c>
      <c r="W1398" s="510">
        <v>9642</v>
      </c>
      <c r="X1398" s="510">
        <v>107</v>
      </c>
      <c r="Y1398" s="510">
        <v>5533489</v>
      </c>
      <c r="Z1398" s="510">
        <v>506</v>
      </c>
      <c r="AA1398" s="510">
        <v>899</v>
      </c>
      <c r="AB1398" s="510">
        <v>3771947</v>
      </c>
      <c r="AC1398" s="510">
        <v>522</v>
      </c>
      <c r="AD1398" s="510">
        <v>937</v>
      </c>
      <c r="AE1398" s="510">
        <v>86000822</v>
      </c>
      <c r="AF1398" s="510">
        <v>2084</v>
      </c>
      <c r="AG1398" s="510">
        <v>4687</v>
      </c>
      <c r="AH1398" s="510">
        <v>115128046</v>
      </c>
      <c r="AI1398" s="510">
        <v>11940</v>
      </c>
      <c r="AJ1398" s="510">
        <v>32249</v>
      </c>
      <c r="AK1398" s="510">
        <v>1137184</v>
      </c>
      <c r="AL1398" s="510">
        <v>10628</v>
      </c>
      <c r="AM1398" s="510">
        <v>33125</v>
      </c>
      <c r="AN1398" s="510">
        <v>0</v>
      </c>
      <c r="AO1398" s="510">
        <v>6225</v>
      </c>
      <c r="AP1398" s="510">
        <v>3304</v>
      </c>
      <c r="AQ1398" s="510">
        <v>7518181</v>
      </c>
      <c r="AR1398" s="510">
        <v>2275</v>
      </c>
      <c r="AS1398" s="510">
        <v>4530</v>
      </c>
      <c r="AT1398" s="510">
        <v>20538</v>
      </c>
      <c r="AU1398" s="510">
        <v>2965</v>
      </c>
      <c r="AV1398" s="510">
        <v>12402</v>
      </c>
      <c r="AW1398" s="510">
        <v>12322</v>
      </c>
      <c r="AX1398" s="510">
        <v>483</v>
      </c>
      <c r="AY1398" s="510">
        <v>4688</v>
      </c>
      <c r="AZ1398" s="510">
        <v>933</v>
      </c>
      <c r="BA1398" s="510">
        <v>27506</v>
      </c>
      <c r="BB1398" s="510">
        <v>98510718</v>
      </c>
      <c r="BC1398" s="510">
        <v>3581</v>
      </c>
      <c r="BD1398" s="510">
        <v>12484</v>
      </c>
      <c r="BE1398" s="510">
        <v>2921</v>
      </c>
      <c r="BF1398" s="510">
        <v>12228</v>
      </c>
      <c r="BG1398" s="510">
        <v>10079</v>
      </c>
      <c r="BH1398" s="510">
        <v>2278</v>
      </c>
      <c r="BI1398" s="510">
        <v>40782</v>
      </c>
      <c r="BJ1398" s="510">
        <v>5039</v>
      </c>
      <c r="BK1398" s="510">
        <v>21970</v>
      </c>
      <c r="BL1398" s="510">
        <v>67791</v>
      </c>
      <c r="BM1398" s="510">
        <v>19852</v>
      </c>
      <c r="BN1398" s="510">
        <v>14224</v>
      </c>
      <c r="BO1398" s="510">
        <v>12983</v>
      </c>
      <c r="BP1398" s="510">
        <v>9326</v>
      </c>
      <c r="BQ1398" s="510">
        <v>57872</v>
      </c>
      <c r="BR1398" s="510">
        <v>42754</v>
      </c>
      <c r="BS1398" s="510">
        <v>19686</v>
      </c>
      <c r="BT1398" s="510">
        <v>9965</v>
      </c>
      <c r="BU1398" s="510">
        <v>291</v>
      </c>
      <c r="BV1398" s="510">
        <v>115</v>
      </c>
      <c r="BW1398" s="510">
        <v>262</v>
      </c>
      <c r="BX1398" s="510">
        <v>161172</v>
      </c>
      <c r="BY1398" s="510">
        <v>615</v>
      </c>
      <c r="BZ1398" s="510">
        <v>1074</v>
      </c>
      <c r="CA1398" s="510">
        <v>187</v>
      </c>
      <c r="CB1398" s="510">
        <v>95381</v>
      </c>
      <c r="CC1398" s="510">
        <v>510</v>
      </c>
      <c r="CD1398" s="510">
        <v>912</v>
      </c>
      <c r="CE1398" s="510">
        <v>10476</v>
      </c>
      <c r="CF1398" s="510">
        <v>5276936</v>
      </c>
      <c r="CG1398" s="510">
        <v>504</v>
      </c>
      <c r="CH1398" s="510">
        <v>895</v>
      </c>
      <c r="CI1398" s="510">
        <v>5866</v>
      </c>
      <c r="CJ1398" s="510">
        <v>12000370</v>
      </c>
      <c r="CK1398" s="510">
        <v>2046</v>
      </c>
      <c r="CL1398" s="510">
        <v>4454</v>
      </c>
      <c r="CM1398" s="510">
        <v>1313</v>
      </c>
      <c r="CN1398" s="510">
        <v>2754657</v>
      </c>
      <c r="CO1398" s="510">
        <v>2098</v>
      </c>
      <c r="CP1398" s="510">
        <v>4760</v>
      </c>
      <c r="CQ1398" s="510">
        <v>34088</v>
      </c>
      <c r="CR1398" s="510">
        <v>71245795</v>
      </c>
      <c r="CS1398" s="510">
        <v>2090</v>
      </c>
      <c r="CT1398" s="510">
        <v>4712</v>
      </c>
      <c r="CU1398" s="510">
        <v>928</v>
      </c>
      <c r="CV1398" s="510">
        <v>19598150</v>
      </c>
      <c r="CW1398" s="510">
        <v>21119</v>
      </c>
      <c r="CX1398" s="510">
        <v>57380</v>
      </c>
      <c r="CY1398" s="510">
        <v>265</v>
      </c>
      <c r="CZ1398" s="510">
        <v>4475528</v>
      </c>
      <c r="DA1398" s="510">
        <v>16889</v>
      </c>
      <c r="DB1398" s="510">
        <v>46825</v>
      </c>
      <c r="DC1398" s="510">
        <v>835</v>
      </c>
      <c r="DD1398" s="510">
        <v>26287271</v>
      </c>
      <c r="DE1398" s="510">
        <v>31482</v>
      </c>
      <c r="DF1398" s="510">
        <v>66603</v>
      </c>
      <c r="DG1398" s="510">
        <v>161</v>
      </c>
      <c r="DH1398" s="510">
        <v>4452132</v>
      </c>
      <c r="DI1398" s="510">
        <v>27653</v>
      </c>
      <c r="DJ1398" s="510">
        <v>62448</v>
      </c>
      <c r="DK1398" s="510">
        <v>439</v>
      </c>
      <c r="DL1398" s="510">
        <v>140884</v>
      </c>
      <c r="DM1398" s="510">
        <v>321</v>
      </c>
      <c r="DN1398" s="510">
        <v>544</v>
      </c>
      <c r="DO1398" s="510">
        <v>6719</v>
      </c>
      <c r="DP1398" s="510">
        <v>160049</v>
      </c>
      <c r="DQ1398" s="510">
        <v>24</v>
      </c>
      <c r="DR1398" s="510">
        <v>41</v>
      </c>
      <c r="DS1398" s="510">
        <v>154</v>
      </c>
      <c r="DT1398" s="510">
        <v>256302</v>
      </c>
      <c r="DU1398" s="510">
        <v>1664</v>
      </c>
      <c r="DV1398" s="510">
        <v>3756</v>
      </c>
      <c r="DW1398" s="510">
        <v>139</v>
      </c>
      <c r="DX1398" s="510">
        <v>44856</v>
      </c>
      <c r="DY1398" s="510">
        <v>183550814</v>
      </c>
      <c r="DZ1398" s="510">
        <v>4092</v>
      </c>
      <c r="EA1398" s="510">
        <v>11668</v>
      </c>
      <c r="EB1398" s="510">
        <v>34940</v>
      </c>
      <c r="EC1398" s="510">
        <v>20242</v>
      </c>
      <c r="ED1398" s="510">
        <v>12453</v>
      </c>
      <c r="EE1398" s="510">
        <v>121842681</v>
      </c>
      <c r="EF1398" s="510">
        <v>1053</v>
      </c>
      <c r="EG1398" s="510">
        <v>300</v>
      </c>
      <c r="EH1398" s="510">
        <v>7</v>
      </c>
      <c r="EI1398" s="510"/>
      <c r="EJ1398" s="479"/>
      <c r="EK1398" s="479"/>
      <c r="EL1398" s="479"/>
      <c r="EM1398" s="479"/>
      <c r="EN1398" s="479"/>
      <c r="EO1398" s="479"/>
      <c r="EP1398" s="479"/>
      <c r="EQ1398" s="479"/>
      <c r="ER1398" s="479"/>
      <c r="ES1398" s="479"/>
      <c r="ET1398" s="479"/>
      <c r="EU1398" s="479"/>
      <c r="EV1398" s="479"/>
      <c r="EW1398" s="479"/>
      <c r="EX1398" s="479"/>
      <c r="EY1398" s="479"/>
      <c r="EZ1398" s="476"/>
      <c r="FA1398" s="446">
        <f t="shared" si="2585"/>
        <v>10</v>
      </c>
      <c r="FB1398" s="417">
        <f t="shared" si="2608"/>
        <v>2024</v>
      </c>
      <c r="FC1398" s="448">
        <f t="shared" si="2609"/>
        <v>45566</v>
      </c>
      <c r="FD1398" s="449">
        <f t="shared" si="2610"/>
        <v>31</v>
      </c>
      <c r="FE1398" s="450"/>
      <c r="FF1398" s="451">
        <f t="shared" si="2598"/>
        <v>0.64186090943828811</v>
      </c>
      <c r="FG1398" s="450"/>
      <c r="FH1398" s="452">
        <f t="shared" si="2586"/>
        <v>1.8171167048054919</v>
      </c>
      <c r="FI1398" s="452">
        <f t="shared" si="2587"/>
        <v>1.3019679633867276</v>
      </c>
      <c r="FJ1398" s="452">
        <f t="shared" si="2588"/>
        <v>1.7974525820296277</v>
      </c>
      <c r="FK1398" s="452">
        <f t="shared" si="2589"/>
        <v>1.2911532604181089</v>
      </c>
      <c r="FL1398" s="452">
        <f t="shared" si="2590"/>
        <v>1.4023796253665157</v>
      </c>
      <c r="FM1398" s="452">
        <f t="shared" si="2591"/>
        <v>1.0360336346233068</v>
      </c>
      <c r="FN1398" s="452">
        <f t="shared" si="2592"/>
        <v>2.0416925948973241</v>
      </c>
      <c r="FO1398" s="452">
        <f t="shared" si="2593"/>
        <v>1.0334992740095417</v>
      </c>
      <c r="FP1398" s="452">
        <f t="shared" si="2594"/>
        <v>2.7196261682242993</v>
      </c>
      <c r="FQ1398" s="452">
        <f t="shared" si="2595"/>
        <v>1.0747663551401869</v>
      </c>
      <c r="FR1398" s="453"/>
      <c r="FS1398" s="446">
        <f t="shared" si="2622"/>
        <v>0</v>
      </c>
      <c r="FT1398" s="446">
        <f t="shared" si="2622"/>
        <v>0</v>
      </c>
      <c r="FU1398" s="446">
        <f t="shared" si="2622"/>
        <v>943668</v>
      </c>
      <c r="FV1398" s="446">
        <f t="shared" si="2622"/>
        <v>3879524</v>
      </c>
      <c r="FW1398" s="446">
        <f t="shared" si="2622"/>
        <v>9821575</v>
      </c>
      <c r="FX1398" s="446">
        <f t="shared" si="2622"/>
        <v>6767951</v>
      </c>
      <c r="FY1398" s="446">
        <f t="shared" si="2622"/>
        <v>193418429</v>
      </c>
      <c r="FZ1398" s="446">
        <f t="shared" si="2622"/>
        <v>310944858</v>
      </c>
      <c r="GA1398" s="446">
        <f t="shared" si="2622"/>
        <v>3544375</v>
      </c>
      <c r="GB1398" s="446">
        <f t="shared" si="2618"/>
        <v>343384904</v>
      </c>
      <c r="GC1398" s="446">
        <f t="shared" si="2618"/>
        <v>14967120</v>
      </c>
      <c r="GD1398" s="446">
        <f t="shared" si="2620"/>
        <v>281388</v>
      </c>
      <c r="GE1398" s="446">
        <f t="shared" si="2620"/>
        <v>170544</v>
      </c>
      <c r="GF1398" s="446">
        <f t="shared" si="2620"/>
        <v>9376020</v>
      </c>
      <c r="GG1398" s="446">
        <f t="shared" si="2620"/>
        <v>26127164</v>
      </c>
      <c r="GH1398" s="446">
        <f t="shared" si="2620"/>
        <v>6249880</v>
      </c>
      <c r="GI1398" s="446">
        <f t="shared" si="2620"/>
        <v>160622656</v>
      </c>
      <c r="GJ1398" s="446">
        <f t="shared" si="2620"/>
        <v>53248640</v>
      </c>
      <c r="GK1398" s="446">
        <f t="shared" si="2620"/>
        <v>12408625</v>
      </c>
      <c r="GL1398" s="446">
        <f t="shared" si="2620"/>
        <v>55613505</v>
      </c>
      <c r="GM1398" s="446">
        <f t="shared" si="2620"/>
        <v>10054128</v>
      </c>
      <c r="GN1398" s="446">
        <f t="shared" si="2612"/>
        <v>578424</v>
      </c>
      <c r="GO1398" s="446">
        <f t="shared" si="2621"/>
        <v>238816</v>
      </c>
      <c r="GP1398" s="446">
        <f t="shared" si="2621"/>
        <v>275479</v>
      </c>
      <c r="GQ1398" s="446">
        <f t="shared" si="2621"/>
        <v>523379808</v>
      </c>
      <c r="GR1398" s="446"/>
      <c r="GS1398" s="446"/>
      <c r="GT1398" s="446"/>
      <c r="GU1398" s="446"/>
      <c r="GV1398" s="416"/>
    </row>
    <row r="1399" spans="1:204" ht="9.75" customHeight="1" x14ac:dyDescent="0.2">
      <c r="A1399" s="485" t="str">
        <f t="shared" si="2619"/>
        <v>2024-25OCTOBERRX8</v>
      </c>
      <c r="B1399" s="503" t="str">
        <f t="shared" si="2602"/>
        <v>2024-25</v>
      </c>
      <c r="C1399" s="436" t="s">
        <v>643</v>
      </c>
      <c r="D1399" s="503" t="str">
        <f t="shared" si="2623"/>
        <v>Y63</v>
      </c>
      <c r="E1399" s="503" t="str">
        <f t="shared" si="2624"/>
        <v>North East and Yorkshire</v>
      </c>
      <c r="F1399" s="504" t="s">
        <v>450</v>
      </c>
      <c r="G1399" s="504" t="s">
        <v>696</v>
      </c>
      <c r="H1399" s="522">
        <v>112776</v>
      </c>
      <c r="I1399" s="522">
        <v>72580</v>
      </c>
      <c r="J1399" s="522">
        <v>632675</v>
      </c>
      <c r="K1399" s="522">
        <v>9</v>
      </c>
      <c r="L1399" s="522">
        <v>0</v>
      </c>
      <c r="M1399" s="522">
        <v>28</v>
      </c>
      <c r="N1399" s="522">
        <v>65</v>
      </c>
      <c r="O1399" s="522">
        <v>141</v>
      </c>
      <c r="P1399" s="522">
        <v>526</v>
      </c>
      <c r="Q1399" s="522">
        <v>143</v>
      </c>
      <c r="R1399" s="522">
        <v>485</v>
      </c>
      <c r="S1399" s="522">
        <v>77360</v>
      </c>
      <c r="T1399" s="522">
        <v>10853</v>
      </c>
      <c r="U1399" s="522">
        <v>7846</v>
      </c>
      <c r="V1399" s="522">
        <v>39608</v>
      </c>
      <c r="W1399" s="522">
        <v>9295</v>
      </c>
      <c r="X1399" s="522">
        <v>55</v>
      </c>
      <c r="Y1399" s="522">
        <v>5428688</v>
      </c>
      <c r="Z1399" s="522">
        <v>500</v>
      </c>
      <c r="AA1399" s="522">
        <v>878</v>
      </c>
      <c r="AB1399" s="522">
        <v>4370099</v>
      </c>
      <c r="AC1399" s="522">
        <v>557</v>
      </c>
      <c r="AD1399" s="522">
        <v>995</v>
      </c>
      <c r="AE1399" s="522">
        <v>91404517</v>
      </c>
      <c r="AF1399" s="522">
        <v>2308</v>
      </c>
      <c r="AG1399" s="522">
        <v>5242</v>
      </c>
      <c r="AH1399" s="522">
        <v>65161654</v>
      </c>
      <c r="AI1399" s="522">
        <v>7010</v>
      </c>
      <c r="AJ1399" s="522">
        <v>15945</v>
      </c>
      <c r="AK1399" s="522">
        <v>319828</v>
      </c>
      <c r="AL1399" s="522">
        <v>5815</v>
      </c>
      <c r="AM1399" s="522">
        <v>15828</v>
      </c>
      <c r="AN1399" s="522">
        <v>627</v>
      </c>
      <c r="AO1399" s="522">
        <v>1743</v>
      </c>
      <c r="AP1399" s="522">
        <v>1139</v>
      </c>
      <c r="AQ1399" s="522">
        <v>3979479</v>
      </c>
      <c r="AR1399" s="522">
        <v>3494</v>
      </c>
      <c r="AS1399" s="522">
        <v>6999</v>
      </c>
      <c r="AT1399" s="522">
        <v>12346</v>
      </c>
      <c r="AU1399" s="522">
        <v>1796</v>
      </c>
      <c r="AV1399" s="522">
        <v>2260</v>
      </c>
      <c r="AW1399" s="522">
        <v>7175</v>
      </c>
      <c r="AX1399" s="522">
        <v>1248</v>
      </c>
      <c r="AY1399" s="522">
        <v>7042</v>
      </c>
      <c r="AZ1399" s="522">
        <v>683</v>
      </c>
      <c r="BA1399" s="522">
        <v>8121</v>
      </c>
      <c r="BB1399" s="522">
        <v>21143100</v>
      </c>
      <c r="BC1399" s="522">
        <v>2604</v>
      </c>
      <c r="BD1399" s="522">
        <v>5466</v>
      </c>
      <c r="BE1399" s="522">
        <v>1268</v>
      </c>
      <c r="BF1399" s="522">
        <v>1636</v>
      </c>
      <c r="BG1399" s="522">
        <v>3143</v>
      </c>
      <c r="BH1399" s="522">
        <v>2074</v>
      </c>
      <c r="BI1399" s="522">
        <v>40505</v>
      </c>
      <c r="BJ1399" s="522">
        <v>4958</v>
      </c>
      <c r="BK1399" s="522">
        <v>19551</v>
      </c>
      <c r="BL1399" s="522">
        <v>65014</v>
      </c>
      <c r="BM1399" s="522">
        <v>19807</v>
      </c>
      <c r="BN1399" s="522">
        <v>14483</v>
      </c>
      <c r="BO1399" s="522">
        <v>14025</v>
      </c>
      <c r="BP1399" s="522">
        <v>10358</v>
      </c>
      <c r="BQ1399" s="522">
        <v>53921</v>
      </c>
      <c r="BR1399" s="522">
        <v>41487</v>
      </c>
      <c r="BS1399" s="522">
        <v>14943</v>
      </c>
      <c r="BT1399" s="522">
        <v>9924</v>
      </c>
      <c r="BU1399" s="522">
        <v>142</v>
      </c>
      <c r="BV1399" s="522">
        <v>104</v>
      </c>
      <c r="BW1399" s="522">
        <v>368</v>
      </c>
      <c r="BX1399" s="522">
        <v>197870</v>
      </c>
      <c r="BY1399" s="522">
        <v>538</v>
      </c>
      <c r="BZ1399" s="522">
        <v>921</v>
      </c>
      <c r="CA1399" s="522">
        <v>47</v>
      </c>
      <c r="CB1399" s="522">
        <v>20696</v>
      </c>
      <c r="CC1399" s="522">
        <v>440</v>
      </c>
      <c r="CD1399" s="522">
        <v>945</v>
      </c>
      <c r="CE1399" s="522">
        <v>10438</v>
      </c>
      <c r="CF1399" s="522">
        <v>5210122</v>
      </c>
      <c r="CG1399" s="522">
        <v>499</v>
      </c>
      <c r="CH1399" s="522">
        <v>872</v>
      </c>
      <c r="CI1399" s="522">
        <v>4762</v>
      </c>
      <c r="CJ1399" s="522">
        <v>12342362</v>
      </c>
      <c r="CK1399" s="522">
        <v>2592</v>
      </c>
      <c r="CL1399" s="522">
        <v>5731</v>
      </c>
      <c r="CM1399" s="522">
        <v>1114</v>
      </c>
      <c r="CN1399" s="522">
        <v>2434092</v>
      </c>
      <c r="CO1399" s="522">
        <v>2185</v>
      </c>
      <c r="CP1399" s="522">
        <v>4917</v>
      </c>
      <c r="CQ1399" s="522">
        <v>33732</v>
      </c>
      <c r="CR1399" s="522">
        <v>76628063</v>
      </c>
      <c r="CS1399" s="522">
        <v>2272</v>
      </c>
      <c r="CT1399" s="522">
        <v>5161</v>
      </c>
      <c r="CU1399" s="522">
        <v>1599</v>
      </c>
      <c r="CV1399" s="522">
        <v>12499658</v>
      </c>
      <c r="CW1399" s="522">
        <v>7817</v>
      </c>
      <c r="CX1399" s="522">
        <v>18507</v>
      </c>
      <c r="CY1399" s="522">
        <v>971</v>
      </c>
      <c r="CZ1399" s="522">
        <v>7904615</v>
      </c>
      <c r="DA1399" s="522">
        <v>8141</v>
      </c>
      <c r="DB1399" s="522">
        <v>18666</v>
      </c>
      <c r="DC1399" s="522">
        <v>2076</v>
      </c>
      <c r="DD1399" s="522">
        <v>28117911</v>
      </c>
      <c r="DE1399" s="522">
        <v>13544</v>
      </c>
      <c r="DF1399" s="522">
        <v>32418</v>
      </c>
      <c r="DG1399" s="522">
        <v>557</v>
      </c>
      <c r="DH1399" s="522">
        <v>7722933</v>
      </c>
      <c r="DI1399" s="522">
        <v>13865</v>
      </c>
      <c r="DJ1399" s="522">
        <v>32296</v>
      </c>
      <c r="DK1399" s="522">
        <v>276</v>
      </c>
      <c r="DL1399" s="522">
        <v>117217</v>
      </c>
      <c r="DM1399" s="522">
        <v>425</v>
      </c>
      <c r="DN1399" s="522">
        <v>653</v>
      </c>
      <c r="DO1399" s="522">
        <v>6596</v>
      </c>
      <c r="DP1399" s="522">
        <v>311943</v>
      </c>
      <c r="DQ1399" s="522">
        <v>47</v>
      </c>
      <c r="DR1399" s="522">
        <v>85</v>
      </c>
      <c r="DS1399" s="522">
        <v>67</v>
      </c>
      <c r="DT1399" s="522">
        <v>140545</v>
      </c>
      <c r="DU1399" s="522">
        <v>2098</v>
      </c>
      <c r="DV1399" s="522">
        <v>4249</v>
      </c>
      <c r="DW1399" s="522">
        <v>61</v>
      </c>
      <c r="DX1399" s="522">
        <v>44705</v>
      </c>
      <c r="DY1399" s="522">
        <v>84995641</v>
      </c>
      <c r="DZ1399" s="522">
        <v>1901</v>
      </c>
      <c r="EA1399" s="522">
        <v>4077</v>
      </c>
      <c r="EB1399" s="522">
        <v>27940</v>
      </c>
      <c r="EC1399" s="522">
        <v>13691</v>
      </c>
      <c r="ED1399" s="522">
        <v>5381</v>
      </c>
      <c r="EE1399" s="522">
        <v>32047132</v>
      </c>
      <c r="EF1399" s="522">
        <v>1202</v>
      </c>
      <c r="EG1399" s="522">
        <v>243</v>
      </c>
      <c r="EH1399" s="522">
        <v>205</v>
      </c>
      <c r="EI1399" s="522"/>
      <c r="EJ1399" s="483"/>
      <c r="EK1399" s="483"/>
      <c r="EL1399" s="483"/>
      <c r="EM1399" s="483"/>
      <c r="EN1399" s="483"/>
      <c r="EO1399" s="483"/>
      <c r="EP1399" s="483"/>
      <c r="EQ1399" s="483"/>
      <c r="ER1399" s="483"/>
      <c r="ES1399" s="483"/>
      <c r="ET1399" s="483"/>
      <c r="EU1399" s="483"/>
      <c r="EV1399" s="483"/>
      <c r="EW1399" s="483"/>
      <c r="EX1399" s="483"/>
      <c r="EY1399" s="483"/>
      <c r="EZ1399" s="484"/>
      <c r="FA1399" s="468">
        <f t="shared" si="2585"/>
        <v>10</v>
      </c>
      <c r="FB1399" s="485">
        <f t="shared" si="2608"/>
        <v>2024</v>
      </c>
      <c r="FC1399" s="486">
        <f t="shared" si="2609"/>
        <v>45566</v>
      </c>
      <c r="FD1399" s="470">
        <f t="shared" si="2610"/>
        <v>31</v>
      </c>
      <c r="FE1399" s="471"/>
      <c r="FF1399" s="517">
        <f t="shared" si="2598"/>
        <v>0.6387140505471095</v>
      </c>
      <c r="FG1399" s="471"/>
      <c r="FH1399" s="487">
        <f t="shared" si="2586"/>
        <v>1.8250253386160509</v>
      </c>
      <c r="FI1399" s="487">
        <f t="shared" si="2587"/>
        <v>1.3344697318713721</v>
      </c>
      <c r="FJ1399" s="487">
        <f t="shared" si="2588"/>
        <v>1.7875350497068569</v>
      </c>
      <c r="FK1399" s="487">
        <f t="shared" si="2589"/>
        <v>1.3201631404537344</v>
      </c>
      <c r="FL1399" s="487">
        <f t="shared" si="2590"/>
        <v>1.3613663906281559</v>
      </c>
      <c r="FM1399" s="487">
        <f t="shared" si="2591"/>
        <v>1.0474399111290649</v>
      </c>
      <c r="FN1399" s="487">
        <f t="shared" si="2592"/>
        <v>1.607638515330823</v>
      </c>
      <c r="FO1399" s="487">
        <f t="shared" si="2593"/>
        <v>1.0676707907477139</v>
      </c>
      <c r="FP1399" s="487">
        <f t="shared" si="2594"/>
        <v>2.581818181818182</v>
      </c>
      <c r="FQ1399" s="487">
        <f t="shared" si="2595"/>
        <v>1.8909090909090909</v>
      </c>
      <c r="FR1399" s="459"/>
      <c r="FS1399" s="468">
        <f t="shared" si="2622"/>
        <v>0</v>
      </c>
      <c r="FT1399" s="468">
        <f t="shared" si="2622"/>
        <v>2032240</v>
      </c>
      <c r="FU1399" s="468">
        <f t="shared" si="2622"/>
        <v>4717700</v>
      </c>
      <c r="FV1399" s="468">
        <f t="shared" si="2622"/>
        <v>10233780</v>
      </c>
      <c r="FW1399" s="468">
        <f t="shared" si="2622"/>
        <v>9528934</v>
      </c>
      <c r="FX1399" s="468">
        <f t="shared" si="2622"/>
        <v>7806770</v>
      </c>
      <c r="FY1399" s="468">
        <f t="shared" si="2622"/>
        <v>207625136</v>
      </c>
      <c r="FZ1399" s="468">
        <f t="shared" si="2622"/>
        <v>148208775</v>
      </c>
      <c r="GA1399" s="468">
        <f t="shared" si="2622"/>
        <v>870540</v>
      </c>
      <c r="GB1399" s="468">
        <f t="shared" si="2618"/>
        <v>44389386</v>
      </c>
      <c r="GC1399" s="468">
        <f t="shared" si="2618"/>
        <v>7971861</v>
      </c>
      <c r="GD1399" s="468">
        <f t="shared" ref="GD1399:GM1408" si="2625">IFERROR(HLOOKUP(GD$1,$H$5:$HA$10112,MATCH($A1399,$A$5:$A$10112,0),0)*HLOOKUP(GD$2,$H$5:$HA$10112,MATCH($A1399,$A$5:$A$10112,0),0),"-")</f>
        <v>338928</v>
      </c>
      <c r="GE1399" s="468">
        <f t="shared" si="2625"/>
        <v>44415</v>
      </c>
      <c r="GF1399" s="468">
        <f t="shared" si="2625"/>
        <v>9101936</v>
      </c>
      <c r="GG1399" s="468">
        <f t="shared" si="2625"/>
        <v>27291022</v>
      </c>
      <c r="GH1399" s="468">
        <f t="shared" si="2625"/>
        <v>5477538</v>
      </c>
      <c r="GI1399" s="468">
        <f t="shared" si="2625"/>
        <v>174090852</v>
      </c>
      <c r="GJ1399" s="468">
        <f t="shared" si="2625"/>
        <v>29592693</v>
      </c>
      <c r="GK1399" s="468">
        <f t="shared" si="2625"/>
        <v>18124686</v>
      </c>
      <c r="GL1399" s="468">
        <f t="shared" si="2625"/>
        <v>67299768</v>
      </c>
      <c r="GM1399" s="468">
        <f t="shared" si="2625"/>
        <v>17988872</v>
      </c>
      <c r="GN1399" s="468">
        <f t="shared" si="2612"/>
        <v>284683</v>
      </c>
      <c r="GO1399" s="468">
        <f t="shared" si="2621"/>
        <v>180228</v>
      </c>
      <c r="GP1399" s="468">
        <f t="shared" si="2621"/>
        <v>560660</v>
      </c>
      <c r="GQ1399" s="468">
        <f t="shared" si="2621"/>
        <v>182262285</v>
      </c>
      <c r="GR1399" s="468"/>
      <c r="GS1399" s="468"/>
      <c r="GT1399" s="468"/>
      <c r="GU1399" s="468"/>
      <c r="GV1399" s="425"/>
    </row>
    <row r="1400" spans="1:204" ht="9.75" customHeight="1" x14ac:dyDescent="0.2">
      <c r="A1400" s="472" t="str">
        <f t="shared" si="2619"/>
        <v>2024-25NOVEMBERRX9</v>
      </c>
      <c r="B1400" s="488" t="str">
        <f t="shared" si="2602"/>
        <v>2024-25</v>
      </c>
      <c r="C1400" s="400" t="s">
        <v>647</v>
      </c>
      <c r="D1400" s="488" t="s">
        <v>653</v>
      </c>
      <c r="E1400" s="488" t="s">
        <v>652</v>
      </c>
      <c r="F1400" s="474" t="s">
        <v>451</v>
      </c>
      <c r="G1400" s="474" t="s">
        <v>686</v>
      </c>
      <c r="H1400" s="518">
        <v>109440</v>
      </c>
      <c r="I1400" s="518">
        <v>85149</v>
      </c>
      <c r="J1400" s="518">
        <v>707714</v>
      </c>
      <c r="K1400" s="518">
        <v>8</v>
      </c>
      <c r="L1400" s="518">
        <v>2</v>
      </c>
      <c r="M1400" s="518">
        <v>19</v>
      </c>
      <c r="N1400" s="518">
        <v>49</v>
      </c>
      <c r="O1400" s="518">
        <v>117</v>
      </c>
      <c r="P1400" s="518">
        <v>492</v>
      </c>
      <c r="Q1400" s="518">
        <v>2412</v>
      </c>
      <c r="R1400" s="518">
        <v>411</v>
      </c>
      <c r="S1400" s="518">
        <v>69761</v>
      </c>
      <c r="T1400" s="518">
        <v>7241</v>
      </c>
      <c r="U1400" s="518">
        <v>4674</v>
      </c>
      <c r="V1400" s="518">
        <v>38049</v>
      </c>
      <c r="W1400" s="518">
        <v>7729</v>
      </c>
      <c r="X1400" s="518">
        <v>441</v>
      </c>
      <c r="Y1400" s="518">
        <v>4179002</v>
      </c>
      <c r="Z1400" s="518">
        <v>577</v>
      </c>
      <c r="AA1400" s="518">
        <v>1022</v>
      </c>
      <c r="AB1400" s="518">
        <v>4228696</v>
      </c>
      <c r="AC1400" s="518">
        <v>905</v>
      </c>
      <c r="AD1400" s="518">
        <v>1856</v>
      </c>
      <c r="AE1400" s="518">
        <v>128692340</v>
      </c>
      <c r="AF1400" s="518">
        <v>3382</v>
      </c>
      <c r="AG1400" s="518">
        <v>7107</v>
      </c>
      <c r="AH1400" s="518">
        <v>102170200</v>
      </c>
      <c r="AI1400" s="518">
        <v>13219</v>
      </c>
      <c r="AJ1400" s="518">
        <v>34390</v>
      </c>
      <c r="AK1400" s="518">
        <v>7451114</v>
      </c>
      <c r="AL1400" s="518">
        <v>16896</v>
      </c>
      <c r="AM1400" s="518">
        <v>49964</v>
      </c>
      <c r="AN1400" s="518">
        <v>858</v>
      </c>
      <c r="AO1400" s="518">
        <v>7041</v>
      </c>
      <c r="AP1400" s="518">
        <v>2357</v>
      </c>
      <c r="AQ1400" s="518">
        <v>3824444</v>
      </c>
      <c r="AR1400" s="518">
        <v>1623</v>
      </c>
      <c r="AS1400" s="518">
        <v>3471</v>
      </c>
      <c r="AT1400" s="518">
        <v>14200</v>
      </c>
      <c r="AU1400" s="518">
        <v>2559</v>
      </c>
      <c r="AV1400" s="518">
        <v>5833</v>
      </c>
      <c r="AW1400" s="518">
        <v>2442</v>
      </c>
      <c r="AX1400" s="518">
        <v>2825</v>
      </c>
      <c r="AY1400" s="518">
        <v>2983</v>
      </c>
      <c r="AZ1400" s="518">
        <v>2555</v>
      </c>
      <c r="BA1400" s="518">
        <v>16439</v>
      </c>
      <c r="BB1400" s="518">
        <v>40259874</v>
      </c>
      <c r="BC1400" s="518">
        <v>2449</v>
      </c>
      <c r="BD1400" s="518">
        <v>4215</v>
      </c>
      <c r="BE1400" s="518">
        <v>2620</v>
      </c>
      <c r="BF1400" s="518">
        <v>7136</v>
      </c>
      <c r="BG1400" s="518">
        <v>3291</v>
      </c>
      <c r="BH1400" s="518">
        <v>3392</v>
      </c>
      <c r="BI1400" s="518">
        <v>30766</v>
      </c>
      <c r="BJ1400" s="518">
        <v>4661</v>
      </c>
      <c r="BK1400" s="518">
        <v>20134</v>
      </c>
      <c r="BL1400" s="518">
        <v>55561</v>
      </c>
      <c r="BM1400" s="518">
        <v>14228</v>
      </c>
      <c r="BN1400" s="518">
        <v>10699</v>
      </c>
      <c r="BO1400" s="518">
        <v>9157</v>
      </c>
      <c r="BP1400" s="518">
        <v>7056</v>
      </c>
      <c r="BQ1400" s="518">
        <v>50813</v>
      </c>
      <c r="BR1400" s="518">
        <v>40926</v>
      </c>
      <c r="BS1400" s="518">
        <v>12691</v>
      </c>
      <c r="BT1400" s="518">
        <v>8406</v>
      </c>
      <c r="BU1400" s="518">
        <v>621</v>
      </c>
      <c r="BV1400" s="518">
        <v>447</v>
      </c>
      <c r="BW1400" s="518">
        <v>0</v>
      </c>
      <c r="BX1400" s="518">
        <v>0</v>
      </c>
      <c r="BY1400" s="518" t="s">
        <v>152</v>
      </c>
      <c r="BZ1400" s="518" t="s">
        <v>152</v>
      </c>
      <c r="CA1400" s="518">
        <v>10</v>
      </c>
      <c r="CB1400" s="518">
        <v>3708</v>
      </c>
      <c r="CC1400" s="518">
        <v>371</v>
      </c>
      <c r="CD1400" s="518">
        <v>490</v>
      </c>
      <c r="CE1400" s="518">
        <v>7231</v>
      </c>
      <c r="CF1400" s="518">
        <v>4175294</v>
      </c>
      <c r="CG1400" s="518">
        <v>577</v>
      </c>
      <c r="CH1400" s="518">
        <v>1023</v>
      </c>
      <c r="CI1400" s="518">
        <v>1584</v>
      </c>
      <c r="CJ1400" s="518">
        <v>6104697</v>
      </c>
      <c r="CK1400" s="518">
        <v>3854</v>
      </c>
      <c r="CL1400" s="518">
        <v>7896</v>
      </c>
      <c r="CM1400" s="518">
        <v>965</v>
      </c>
      <c r="CN1400" s="518">
        <v>3312966</v>
      </c>
      <c r="CO1400" s="518">
        <v>3433</v>
      </c>
      <c r="CP1400" s="518">
        <v>7443</v>
      </c>
      <c r="CQ1400" s="518">
        <v>35500</v>
      </c>
      <c r="CR1400" s="518">
        <v>119274677</v>
      </c>
      <c r="CS1400" s="518">
        <v>3360</v>
      </c>
      <c r="CT1400" s="518">
        <v>7052</v>
      </c>
      <c r="CU1400" s="518">
        <v>3</v>
      </c>
      <c r="CV1400" s="518">
        <v>82389</v>
      </c>
      <c r="CW1400" s="518">
        <v>27463</v>
      </c>
      <c r="CX1400" s="518">
        <v>33429</v>
      </c>
      <c r="CY1400" s="518">
        <v>219</v>
      </c>
      <c r="CZ1400" s="518">
        <v>4023193</v>
      </c>
      <c r="DA1400" s="518">
        <v>18371</v>
      </c>
      <c r="DB1400" s="518">
        <v>47695</v>
      </c>
      <c r="DC1400" s="518">
        <v>1436</v>
      </c>
      <c r="DD1400" s="518">
        <v>15778932</v>
      </c>
      <c r="DE1400" s="518">
        <v>10988</v>
      </c>
      <c r="DF1400" s="518">
        <v>20507</v>
      </c>
      <c r="DG1400" s="518">
        <v>52</v>
      </c>
      <c r="DH1400" s="518">
        <v>868087</v>
      </c>
      <c r="DI1400" s="518">
        <v>16694</v>
      </c>
      <c r="DJ1400" s="518">
        <v>54294</v>
      </c>
      <c r="DK1400" s="518">
        <v>205</v>
      </c>
      <c r="DL1400" s="518">
        <v>62167</v>
      </c>
      <c r="DM1400" s="518">
        <v>303</v>
      </c>
      <c r="DN1400" s="518">
        <v>486</v>
      </c>
      <c r="DO1400" s="518">
        <v>3897</v>
      </c>
      <c r="DP1400" s="518">
        <v>86935</v>
      </c>
      <c r="DQ1400" s="518">
        <v>22</v>
      </c>
      <c r="DR1400" s="518">
        <v>39</v>
      </c>
      <c r="DS1400" s="518">
        <v>43</v>
      </c>
      <c r="DT1400" s="518">
        <v>159451</v>
      </c>
      <c r="DU1400" s="518">
        <v>3708</v>
      </c>
      <c r="DV1400" s="518">
        <v>6788</v>
      </c>
      <c r="DW1400" s="518">
        <v>35</v>
      </c>
      <c r="DX1400" s="518">
        <v>37367</v>
      </c>
      <c r="DY1400" s="518">
        <v>112700299</v>
      </c>
      <c r="DZ1400" s="518">
        <v>3016</v>
      </c>
      <c r="EA1400" s="518">
        <v>7386</v>
      </c>
      <c r="EB1400" s="518">
        <v>29506</v>
      </c>
      <c r="EC1400" s="518">
        <v>16831</v>
      </c>
      <c r="ED1400" s="518">
        <v>8330</v>
      </c>
      <c r="EE1400" s="518">
        <v>61027299</v>
      </c>
      <c r="EF1400" s="518">
        <v>1</v>
      </c>
      <c r="EG1400" s="518">
        <v>284</v>
      </c>
      <c r="EH1400" s="518">
        <v>119</v>
      </c>
      <c r="EI1400" s="518"/>
      <c r="EJ1400" s="475"/>
      <c r="EK1400" s="475"/>
      <c r="EL1400" s="475"/>
      <c r="EM1400" s="475"/>
      <c r="EN1400" s="475"/>
      <c r="EO1400" s="475"/>
      <c r="EP1400" s="475"/>
      <c r="EQ1400" s="475"/>
      <c r="ER1400" s="475"/>
      <c r="ES1400" s="475"/>
      <c r="ET1400" s="475"/>
      <c r="EU1400" s="475"/>
      <c r="EV1400" s="475"/>
      <c r="EW1400" s="475"/>
      <c r="EX1400" s="475"/>
      <c r="EY1400" s="475"/>
      <c r="EZ1400" s="476"/>
      <c r="FA1400" s="446">
        <f t="shared" si="2585"/>
        <v>11</v>
      </c>
      <c r="FB1400" s="417">
        <f t="shared" si="2608"/>
        <v>2024</v>
      </c>
      <c r="FC1400" s="448">
        <f t="shared" si="2609"/>
        <v>45597</v>
      </c>
      <c r="FD1400" s="449">
        <f t="shared" si="2610"/>
        <v>30</v>
      </c>
      <c r="FE1400" s="450"/>
      <c r="FF1400" s="451">
        <f t="shared" si="2598"/>
        <v>0.57741887687064752</v>
      </c>
      <c r="FG1400" s="450"/>
      <c r="FH1400" s="452">
        <f t="shared" si="2586"/>
        <v>1.9649219721033007</v>
      </c>
      <c r="FI1400" s="452">
        <f t="shared" si="2587"/>
        <v>1.4775583482944346</v>
      </c>
      <c r="FJ1400" s="452">
        <f t="shared" si="2588"/>
        <v>1.9591356439880188</v>
      </c>
      <c r="FK1400" s="452">
        <f t="shared" si="2589"/>
        <v>1.509627727856226</v>
      </c>
      <c r="FL1400" s="452">
        <f t="shared" si="2590"/>
        <v>1.3354621672054456</v>
      </c>
      <c r="FM1400" s="452">
        <f t="shared" si="2591"/>
        <v>1.0756130253094693</v>
      </c>
      <c r="FN1400" s="452">
        <f t="shared" si="2592"/>
        <v>1.6419976711088109</v>
      </c>
      <c r="FO1400" s="452">
        <f t="shared" si="2593"/>
        <v>1.0875921852762325</v>
      </c>
      <c r="FP1400" s="452">
        <f t="shared" si="2594"/>
        <v>1.4081632653061225</v>
      </c>
      <c r="FQ1400" s="452">
        <f t="shared" si="2595"/>
        <v>1.0136054421768708</v>
      </c>
      <c r="FR1400" s="453"/>
      <c r="FS1400" s="446">
        <f t="shared" si="2622"/>
        <v>170298</v>
      </c>
      <c r="FT1400" s="446">
        <f t="shared" si="2622"/>
        <v>1617831</v>
      </c>
      <c r="FU1400" s="446">
        <f t="shared" si="2622"/>
        <v>4172301</v>
      </c>
      <c r="FV1400" s="446">
        <f t="shared" si="2622"/>
        <v>9962433</v>
      </c>
      <c r="FW1400" s="446">
        <f t="shared" si="2622"/>
        <v>7400302</v>
      </c>
      <c r="FX1400" s="446">
        <f t="shared" si="2622"/>
        <v>8674944</v>
      </c>
      <c r="FY1400" s="446">
        <f t="shared" si="2622"/>
        <v>270414243</v>
      </c>
      <c r="FZ1400" s="446">
        <f t="shared" si="2622"/>
        <v>265800310</v>
      </c>
      <c r="GA1400" s="446">
        <f t="shared" si="2622"/>
        <v>22034124</v>
      </c>
      <c r="GB1400" s="446">
        <f t="shared" si="2618"/>
        <v>69290385</v>
      </c>
      <c r="GC1400" s="446">
        <f t="shared" si="2618"/>
        <v>8181147</v>
      </c>
      <c r="GD1400" s="446" t="str">
        <f t="shared" si="2625"/>
        <v>-</v>
      </c>
      <c r="GE1400" s="446">
        <f t="shared" si="2625"/>
        <v>4900</v>
      </c>
      <c r="GF1400" s="446">
        <f t="shared" si="2625"/>
        <v>7397313</v>
      </c>
      <c r="GG1400" s="446">
        <f t="shared" si="2625"/>
        <v>12507264</v>
      </c>
      <c r="GH1400" s="446">
        <f t="shared" si="2625"/>
        <v>7182495</v>
      </c>
      <c r="GI1400" s="446">
        <f t="shared" si="2625"/>
        <v>250346000</v>
      </c>
      <c r="GJ1400" s="446">
        <f t="shared" si="2625"/>
        <v>100287</v>
      </c>
      <c r="GK1400" s="446">
        <f t="shared" si="2625"/>
        <v>10445205</v>
      </c>
      <c r="GL1400" s="446">
        <f t="shared" si="2625"/>
        <v>29448052</v>
      </c>
      <c r="GM1400" s="446">
        <f t="shared" si="2625"/>
        <v>2823288</v>
      </c>
      <c r="GN1400" s="446">
        <f t="shared" si="2612"/>
        <v>291884</v>
      </c>
      <c r="GO1400" s="446">
        <f t="shared" si="2621"/>
        <v>99630</v>
      </c>
      <c r="GP1400" s="446">
        <f t="shared" si="2621"/>
        <v>151983</v>
      </c>
      <c r="GQ1400" s="446">
        <f t="shared" si="2621"/>
        <v>275992662</v>
      </c>
      <c r="GR1400" s="446"/>
      <c r="GS1400" s="446"/>
      <c r="GT1400" s="446"/>
      <c r="GU1400" s="446"/>
      <c r="GV1400" s="416"/>
    </row>
    <row r="1401" spans="1:204" ht="9.75" customHeight="1" x14ac:dyDescent="0.2">
      <c r="A1401" s="417" t="str">
        <f t="shared" si="2619"/>
        <v>2024-25NOVEMBERRYC</v>
      </c>
      <c r="B1401" s="458" t="str">
        <f t="shared" si="2602"/>
        <v>2024-25</v>
      </c>
      <c r="C1401" s="402" t="s">
        <v>647</v>
      </c>
      <c r="D1401" s="458" t="s">
        <v>656</v>
      </c>
      <c r="E1401" s="458" t="s">
        <v>466</v>
      </c>
      <c r="F1401" s="478" t="s">
        <v>453</v>
      </c>
      <c r="G1401" s="478" t="s">
        <v>687</v>
      </c>
      <c r="H1401" s="510">
        <v>127902</v>
      </c>
      <c r="I1401" s="510">
        <v>94565</v>
      </c>
      <c r="J1401" s="510">
        <v>1315701</v>
      </c>
      <c r="K1401" s="510">
        <v>14</v>
      </c>
      <c r="L1401" s="510">
        <v>0</v>
      </c>
      <c r="M1401" s="510">
        <v>58</v>
      </c>
      <c r="N1401" s="510">
        <v>94</v>
      </c>
      <c r="O1401" s="510">
        <v>155</v>
      </c>
      <c r="P1401" s="510">
        <v>570</v>
      </c>
      <c r="Q1401" s="510">
        <v>1</v>
      </c>
      <c r="R1401" s="510">
        <v>3500</v>
      </c>
      <c r="S1401" s="510">
        <v>76639</v>
      </c>
      <c r="T1401" s="510">
        <v>8380</v>
      </c>
      <c r="U1401" s="510">
        <v>5298</v>
      </c>
      <c r="V1401" s="510">
        <v>42259</v>
      </c>
      <c r="W1401" s="510">
        <v>15450</v>
      </c>
      <c r="X1401" s="510">
        <v>558</v>
      </c>
      <c r="Y1401" s="510">
        <v>4848674</v>
      </c>
      <c r="Z1401" s="510">
        <v>579</v>
      </c>
      <c r="AA1401" s="510">
        <v>1091</v>
      </c>
      <c r="AB1401" s="510">
        <v>4019637</v>
      </c>
      <c r="AC1401" s="510">
        <v>759</v>
      </c>
      <c r="AD1401" s="510">
        <v>1376</v>
      </c>
      <c r="AE1401" s="510">
        <v>130707757</v>
      </c>
      <c r="AF1401" s="510">
        <v>3093</v>
      </c>
      <c r="AG1401" s="510">
        <v>6717</v>
      </c>
      <c r="AH1401" s="510">
        <v>171482314</v>
      </c>
      <c r="AI1401" s="510">
        <v>11099</v>
      </c>
      <c r="AJ1401" s="510">
        <v>27024</v>
      </c>
      <c r="AK1401" s="510">
        <v>9050580</v>
      </c>
      <c r="AL1401" s="510">
        <v>16220</v>
      </c>
      <c r="AM1401" s="510">
        <v>38121</v>
      </c>
      <c r="AN1401" s="510">
        <v>205</v>
      </c>
      <c r="AO1401" s="510">
        <v>2758</v>
      </c>
      <c r="AP1401" s="510">
        <v>2309</v>
      </c>
      <c r="AQ1401" s="510">
        <v>12218354</v>
      </c>
      <c r="AR1401" s="510">
        <v>5292</v>
      </c>
      <c r="AS1401" s="510">
        <v>10969</v>
      </c>
      <c r="AT1401" s="510">
        <v>8879</v>
      </c>
      <c r="AU1401" s="510">
        <v>348</v>
      </c>
      <c r="AV1401" s="510">
        <v>6267</v>
      </c>
      <c r="AW1401" s="510">
        <v>5520</v>
      </c>
      <c r="AX1401" s="510">
        <v>133</v>
      </c>
      <c r="AY1401" s="510">
        <v>2131</v>
      </c>
      <c r="AZ1401" s="510">
        <v>753</v>
      </c>
      <c r="BA1401" s="510">
        <v>9838</v>
      </c>
      <c r="BB1401" s="510">
        <v>53709970</v>
      </c>
      <c r="BC1401" s="510">
        <v>5459</v>
      </c>
      <c r="BD1401" s="510">
        <v>10527</v>
      </c>
      <c r="BE1401" s="510">
        <v>197</v>
      </c>
      <c r="BF1401" s="510">
        <v>4236</v>
      </c>
      <c r="BG1401" s="510">
        <v>3501</v>
      </c>
      <c r="BH1401" s="510">
        <v>1904</v>
      </c>
      <c r="BI1401" s="510">
        <v>38784</v>
      </c>
      <c r="BJ1401" s="510">
        <v>2382</v>
      </c>
      <c r="BK1401" s="510">
        <v>26594</v>
      </c>
      <c r="BL1401" s="510">
        <v>67760</v>
      </c>
      <c r="BM1401" s="510">
        <v>18647</v>
      </c>
      <c r="BN1401" s="510">
        <v>13112</v>
      </c>
      <c r="BO1401" s="510">
        <v>11500</v>
      </c>
      <c r="BP1401" s="510">
        <v>8283</v>
      </c>
      <c r="BQ1401" s="510">
        <v>69783</v>
      </c>
      <c r="BR1401" s="510">
        <v>47246</v>
      </c>
      <c r="BS1401" s="510">
        <v>30137</v>
      </c>
      <c r="BT1401" s="510">
        <v>17234</v>
      </c>
      <c r="BU1401" s="510">
        <v>1020</v>
      </c>
      <c r="BV1401" s="510">
        <v>625</v>
      </c>
      <c r="BW1401" s="510">
        <v>9</v>
      </c>
      <c r="BX1401" s="510">
        <v>4399</v>
      </c>
      <c r="BY1401" s="510">
        <v>489</v>
      </c>
      <c r="BZ1401" s="510">
        <v>959</v>
      </c>
      <c r="CA1401" s="510">
        <v>7</v>
      </c>
      <c r="CB1401" s="510">
        <v>2325</v>
      </c>
      <c r="CC1401" s="510">
        <v>332</v>
      </c>
      <c r="CD1401" s="510">
        <v>711</v>
      </c>
      <c r="CE1401" s="510">
        <v>8364</v>
      </c>
      <c r="CF1401" s="510">
        <v>4841950</v>
      </c>
      <c r="CG1401" s="510">
        <v>579</v>
      </c>
      <c r="CH1401" s="510">
        <v>1090</v>
      </c>
      <c r="CI1401" s="510">
        <v>3281</v>
      </c>
      <c r="CJ1401" s="510">
        <v>11385728</v>
      </c>
      <c r="CK1401" s="510">
        <v>3470</v>
      </c>
      <c r="CL1401" s="510">
        <v>7162</v>
      </c>
      <c r="CM1401" s="510">
        <v>980</v>
      </c>
      <c r="CN1401" s="510">
        <v>2957597</v>
      </c>
      <c r="CO1401" s="510">
        <v>3018</v>
      </c>
      <c r="CP1401" s="510">
        <v>6655</v>
      </c>
      <c r="CQ1401" s="510">
        <v>37998</v>
      </c>
      <c r="CR1401" s="510">
        <v>116364432</v>
      </c>
      <c r="CS1401" s="510">
        <v>3062</v>
      </c>
      <c r="CT1401" s="510">
        <v>6665</v>
      </c>
      <c r="CU1401" s="510">
        <v>305</v>
      </c>
      <c r="CV1401" s="510">
        <v>5463049</v>
      </c>
      <c r="CW1401" s="510">
        <v>17912</v>
      </c>
      <c r="CX1401" s="510">
        <v>51688</v>
      </c>
      <c r="CY1401" s="510">
        <v>131</v>
      </c>
      <c r="CZ1401" s="510">
        <v>1736196</v>
      </c>
      <c r="DA1401" s="510">
        <v>13253</v>
      </c>
      <c r="DB1401" s="510">
        <v>33870</v>
      </c>
      <c r="DC1401" s="510">
        <v>598</v>
      </c>
      <c r="DD1401" s="510">
        <v>12575162</v>
      </c>
      <c r="DE1401" s="510">
        <v>21029</v>
      </c>
      <c r="DF1401" s="510">
        <v>58034</v>
      </c>
      <c r="DG1401" s="510">
        <v>77</v>
      </c>
      <c r="DH1401" s="510">
        <v>944051</v>
      </c>
      <c r="DI1401" s="510">
        <v>12260</v>
      </c>
      <c r="DJ1401" s="510">
        <v>37348</v>
      </c>
      <c r="DK1401" s="510">
        <v>591</v>
      </c>
      <c r="DL1401" s="510">
        <v>212861</v>
      </c>
      <c r="DM1401" s="510">
        <v>360</v>
      </c>
      <c r="DN1401" s="510">
        <v>619</v>
      </c>
      <c r="DO1401" s="510">
        <v>5506</v>
      </c>
      <c r="DP1401" s="510">
        <v>288051</v>
      </c>
      <c r="DQ1401" s="510">
        <v>52</v>
      </c>
      <c r="DR1401" s="510">
        <v>107</v>
      </c>
      <c r="DS1401" s="510">
        <v>120</v>
      </c>
      <c r="DT1401" s="510">
        <v>251130</v>
      </c>
      <c r="DU1401" s="510">
        <v>2093</v>
      </c>
      <c r="DV1401" s="510">
        <v>5343</v>
      </c>
      <c r="DW1401" s="510">
        <v>106</v>
      </c>
      <c r="DX1401" s="510">
        <v>37764</v>
      </c>
      <c r="DY1401" s="510">
        <v>89022414</v>
      </c>
      <c r="DZ1401" s="510">
        <v>2357</v>
      </c>
      <c r="EA1401" s="510">
        <v>5296</v>
      </c>
      <c r="EB1401" s="510">
        <v>27858</v>
      </c>
      <c r="EC1401" s="510">
        <v>13128</v>
      </c>
      <c r="ED1401" s="510">
        <v>6025</v>
      </c>
      <c r="EE1401" s="510">
        <v>39852919</v>
      </c>
      <c r="EF1401" s="510">
        <v>3911</v>
      </c>
      <c r="EG1401" s="510">
        <v>209</v>
      </c>
      <c r="EH1401" s="510">
        <v>806</v>
      </c>
      <c r="EI1401" s="510"/>
      <c r="EJ1401" s="479"/>
      <c r="EK1401" s="479"/>
      <c r="EL1401" s="479"/>
      <c r="EM1401" s="479"/>
      <c r="EN1401" s="479"/>
      <c r="EO1401" s="479"/>
      <c r="EP1401" s="479"/>
      <c r="EQ1401" s="479"/>
      <c r="ER1401" s="479"/>
      <c r="ES1401" s="479"/>
      <c r="ET1401" s="479"/>
      <c r="EU1401" s="479"/>
      <c r="EV1401" s="479"/>
      <c r="EW1401" s="479"/>
      <c r="EX1401" s="479"/>
      <c r="EY1401" s="479"/>
      <c r="EZ1401" s="516"/>
      <c r="FA1401" s="446">
        <f t="shared" si="2585"/>
        <v>11</v>
      </c>
      <c r="FB1401" s="417">
        <f t="shared" si="2608"/>
        <v>2024</v>
      </c>
      <c r="FC1401" s="448">
        <f t="shared" si="2609"/>
        <v>45597</v>
      </c>
      <c r="FD1401" s="449">
        <f t="shared" si="2610"/>
        <v>30</v>
      </c>
      <c r="FE1401" s="450"/>
      <c r="FF1401" s="451">
        <f t="shared" si="2598"/>
        <v>0.70499359795134442</v>
      </c>
      <c r="FG1401" s="450"/>
      <c r="FH1401" s="452">
        <f t="shared" si="2586"/>
        <v>2.2251789976133654</v>
      </c>
      <c r="FI1401" s="452">
        <f t="shared" si="2587"/>
        <v>1.5646778042959428</v>
      </c>
      <c r="FJ1401" s="452">
        <f t="shared" si="2588"/>
        <v>2.1706304265760665</v>
      </c>
      <c r="FK1401" s="452">
        <f t="shared" si="2589"/>
        <v>1.5634201585503964</v>
      </c>
      <c r="FL1401" s="452">
        <f t="shared" si="2590"/>
        <v>1.651316879244658</v>
      </c>
      <c r="FM1401" s="452">
        <f t="shared" si="2591"/>
        <v>1.1180103646560495</v>
      </c>
      <c r="FN1401" s="452">
        <f t="shared" si="2592"/>
        <v>1.9506148867313915</v>
      </c>
      <c r="FO1401" s="452">
        <f t="shared" si="2593"/>
        <v>1.1154692556634305</v>
      </c>
      <c r="FP1401" s="452">
        <f t="shared" si="2594"/>
        <v>1.8279569892473118</v>
      </c>
      <c r="FQ1401" s="452">
        <f t="shared" si="2595"/>
        <v>1.1200716845878136</v>
      </c>
      <c r="FR1401" s="453"/>
      <c r="FS1401" s="446">
        <f t="shared" si="2622"/>
        <v>0</v>
      </c>
      <c r="FT1401" s="446">
        <f t="shared" si="2622"/>
        <v>5484770</v>
      </c>
      <c r="FU1401" s="446">
        <f t="shared" si="2622"/>
        <v>8889110</v>
      </c>
      <c r="FV1401" s="446">
        <f t="shared" si="2622"/>
        <v>14657575</v>
      </c>
      <c r="FW1401" s="446">
        <f t="shared" si="2622"/>
        <v>9142580</v>
      </c>
      <c r="FX1401" s="446">
        <f t="shared" si="2622"/>
        <v>7290048</v>
      </c>
      <c r="FY1401" s="446">
        <f t="shared" si="2622"/>
        <v>283853703</v>
      </c>
      <c r="FZ1401" s="446">
        <f t="shared" si="2622"/>
        <v>417520800</v>
      </c>
      <c r="GA1401" s="446">
        <f t="shared" si="2622"/>
        <v>21271518</v>
      </c>
      <c r="GB1401" s="446">
        <f t="shared" si="2618"/>
        <v>103564626</v>
      </c>
      <c r="GC1401" s="446">
        <f t="shared" si="2618"/>
        <v>25327421</v>
      </c>
      <c r="GD1401" s="446">
        <f t="shared" si="2625"/>
        <v>8631</v>
      </c>
      <c r="GE1401" s="446">
        <f t="shared" si="2625"/>
        <v>4977</v>
      </c>
      <c r="GF1401" s="446">
        <f t="shared" si="2625"/>
        <v>9116760</v>
      </c>
      <c r="GG1401" s="446">
        <f t="shared" si="2625"/>
        <v>23498522</v>
      </c>
      <c r="GH1401" s="446">
        <f t="shared" si="2625"/>
        <v>6521900</v>
      </c>
      <c r="GI1401" s="446">
        <f t="shared" si="2625"/>
        <v>253256670</v>
      </c>
      <c r="GJ1401" s="446">
        <f t="shared" si="2625"/>
        <v>15764840</v>
      </c>
      <c r="GK1401" s="446">
        <f t="shared" si="2625"/>
        <v>4436970</v>
      </c>
      <c r="GL1401" s="446">
        <f t="shared" si="2625"/>
        <v>34704332</v>
      </c>
      <c r="GM1401" s="446">
        <f t="shared" si="2625"/>
        <v>2875796</v>
      </c>
      <c r="GN1401" s="446">
        <f t="shared" si="2612"/>
        <v>641160</v>
      </c>
      <c r="GO1401" s="446">
        <f t="shared" si="2621"/>
        <v>365829</v>
      </c>
      <c r="GP1401" s="446">
        <f t="shared" si="2621"/>
        <v>589142</v>
      </c>
      <c r="GQ1401" s="446">
        <f t="shared" si="2621"/>
        <v>199998144</v>
      </c>
      <c r="GR1401" s="446"/>
      <c r="GS1401" s="446"/>
      <c r="GT1401" s="446"/>
      <c r="GU1401" s="446"/>
      <c r="GV1401" s="416"/>
    </row>
    <row r="1402" spans="1:204" ht="9.75" customHeight="1" x14ac:dyDescent="0.2">
      <c r="A1402" s="417" t="str">
        <f t="shared" si="2619"/>
        <v>2024-25NOVEMBERR1F</v>
      </c>
      <c r="B1402" s="458" t="str">
        <f t="shared" si="2602"/>
        <v>2024-25</v>
      </c>
      <c r="C1402" s="402" t="s">
        <v>647</v>
      </c>
      <c r="D1402" s="458" t="s">
        <v>663</v>
      </c>
      <c r="E1402" s="458" t="s">
        <v>662</v>
      </c>
      <c r="F1402" s="478" t="s">
        <v>458</v>
      </c>
      <c r="G1402" s="478" t="s">
        <v>688</v>
      </c>
      <c r="H1402" s="510">
        <v>3399</v>
      </c>
      <c r="I1402" s="510">
        <v>1840</v>
      </c>
      <c r="J1402" s="510">
        <v>8107</v>
      </c>
      <c r="K1402" s="510">
        <v>4</v>
      </c>
      <c r="L1402" s="510">
        <v>0</v>
      </c>
      <c r="M1402" s="510">
        <v>0</v>
      </c>
      <c r="N1402" s="510">
        <v>25</v>
      </c>
      <c r="O1402" s="510">
        <v>119</v>
      </c>
      <c r="P1402" s="510">
        <v>8</v>
      </c>
      <c r="Q1402" s="510">
        <v>0</v>
      </c>
      <c r="R1402" s="510">
        <v>111</v>
      </c>
      <c r="S1402" s="510">
        <v>2573</v>
      </c>
      <c r="T1402" s="510">
        <v>112</v>
      </c>
      <c r="U1402" s="510">
        <v>79</v>
      </c>
      <c r="V1402" s="510">
        <v>1335</v>
      </c>
      <c r="W1402" s="510">
        <v>729</v>
      </c>
      <c r="X1402" s="510">
        <v>57</v>
      </c>
      <c r="Y1402" s="510">
        <v>63445</v>
      </c>
      <c r="Z1402" s="510">
        <v>566</v>
      </c>
      <c r="AA1402" s="510">
        <v>1070</v>
      </c>
      <c r="AB1402" s="510">
        <v>47931</v>
      </c>
      <c r="AC1402" s="510">
        <v>607</v>
      </c>
      <c r="AD1402" s="510">
        <v>1040</v>
      </c>
      <c r="AE1402" s="510">
        <v>2064632</v>
      </c>
      <c r="AF1402" s="510">
        <v>1547</v>
      </c>
      <c r="AG1402" s="510">
        <v>2855</v>
      </c>
      <c r="AH1402" s="510">
        <v>2935486</v>
      </c>
      <c r="AI1402" s="510">
        <v>4027</v>
      </c>
      <c r="AJ1402" s="510">
        <v>9512</v>
      </c>
      <c r="AK1402" s="510">
        <v>406334</v>
      </c>
      <c r="AL1402" s="510">
        <v>7129</v>
      </c>
      <c r="AM1402" s="510">
        <v>22707</v>
      </c>
      <c r="AN1402" s="510">
        <v>6</v>
      </c>
      <c r="AO1402" s="510">
        <v>67</v>
      </c>
      <c r="AP1402" s="510">
        <v>4</v>
      </c>
      <c r="AQ1402" s="510">
        <v>5815</v>
      </c>
      <c r="AR1402" s="510">
        <v>1454</v>
      </c>
      <c r="AS1402" s="510">
        <v>2512</v>
      </c>
      <c r="AT1402" s="510">
        <v>160</v>
      </c>
      <c r="AU1402" s="510">
        <v>0</v>
      </c>
      <c r="AV1402" s="510">
        <v>13</v>
      </c>
      <c r="AW1402" s="510">
        <v>40</v>
      </c>
      <c r="AX1402" s="510">
        <v>6</v>
      </c>
      <c r="AY1402" s="510">
        <v>141</v>
      </c>
      <c r="AZ1402" s="510">
        <v>43</v>
      </c>
      <c r="BA1402" s="510" t="s">
        <v>152</v>
      </c>
      <c r="BB1402" s="510" t="s">
        <v>152</v>
      </c>
      <c r="BC1402" s="510" t="s">
        <v>152</v>
      </c>
      <c r="BD1402" s="510" t="s">
        <v>152</v>
      </c>
      <c r="BE1402" s="510" t="s">
        <v>152</v>
      </c>
      <c r="BF1402" s="510" t="s">
        <v>152</v>
      </c>
      <c r="BG1402" s="510" t="s">
        <v>152</v>
      </c>
      <c r="BH1402" s="510" t="s">
        <v>152</v>
      </c>
      <c r="BI1402" s="510">
        <v>1472</v>
      </c>
      <c r="BJ1402" s="510">
        <v>26</v>
      </c>
      <c r="BK1402" s="510">
        <v>915</v>
      </c>
      <c r="BL1402" s="510">
        <v>2413</v>
      </c>
      <c r="BM1402" s="510">
        <v>199</v>
      </c>
      <c r="BN1402" s="510">
        <v>164</v>
      </c>
      <c r="BO1402" s="510">
        <v>138</v>
      </c>
      <c r="BP1402" s="510">
        <v>115</v>
      </c>
      <c r="BQ1402" s="510">
        <v>1656</v>
      </c>
      <c r="BR1402" s="510">
        <v>1523</v>
      </c>
      <c r="BS1402" s="510">
        <v>955</v>
      </c>
      <c r="BT1402" s="510">
        <v>830</v>
      </c>
      <c r="BU1402" s="510">
        <v>82</v>
      </c>
      <c r="BV1402" s="510">
        <v>74</v>
      </c>
      <c r="BW1402" s="510">
        <v>4</v>
      </c>
      <c r="BX1402" s="510">
        <v>2005</v>
      </c>
      <c r="BY1402" s="510">
        <v>501</v>
      </c>
      <c r="BZ1402" s="510">
        <v>606</v>
      </c>
      <c r="CA1402" s="510">
        <v>0</v>
      </c>
      <c r="CB1402" s="510">
        <v>0</v>
      </c>
      <c r="CC1402" s="510" t="s">
        <v>152</v>
      </c>
      <c r="CD1402" s="510" t="s">
        <v>152</v>
      </c>
      <c r="CE1402" s="510">
        <v>108</v>
      </c>
      <c r="CF1402" s="510">
        <v>61440</v>
      </c>
      <c r="CG1402" s="510">
        <v>569</v>
      </c>
      <c r="CH1402" s="510">
        <v>1077</v>
      </c>
      <c r="CI1402" s="510">
        <v>101</v>
      </c>
      <c r="CJ1402" s="510">
        <v>150328</v>
      </c>
      <c r="CK1402" s="510">
        <v>1488</v>
      </c>
      <c r="CL1402" s="510">
        <v>2336</v>
      </c>
      <c r="CM1402" s="510">
        <v>16</v>
      </c>
      <c r="CN1402" s="510">
        <v>47656</v>
      </c>
      <c r="CO1402" s="510">
        <v>2979</v>
      </c>
      <c r="CP1402" s="510">
        <v>5465</v>
      </c>
      <c r="CQ1402" s="510">
        <v>1218</v>
      </c>
      <c r="CR1402" s="510">
        <v>1866648</v>
      </c>
      <c r="CS1402" s="510">
        <v>1533</v>
      </c>
      <c r="CT1402" s="510">
        <v>2785</v>
      </c>
      <c r="CU1402" s="510">
        <v>124</v>
      </c>
      <c r="CV1402" s="510">
        <v>485096</v>
      </c>
      <c r="CW1402" s="510">
        <v>3912</v>
      </c>
      <c r="CX1402" s="510">
        <v>8392</v>
      </c>
      <c r="CY1402" s="510">
        <v>25</v>
      </c>
      <c r="CZ1402" s="510">
        <v>191177</v>
      </c>
      <c r="DA1402" s="510">
        <v>7647</v>
      </c>
      <c r="DB1402" s="510">
        <v>14916</v>
      </c>
      <c r="DC1402" s="510">
        <v>28</v>
      </c>
      <c r="DD1402" s="510">
        <v>281460</v>
      </c>
      <c r="DE1402" s="510">
        <v>10052</v>
      </c>
      <c r="DF1402" s="510">
        <v>23241</v>
      </c>
      <c r="DG1402" s="510">
        <v>15</v>
      </c>
      <c r="DH1402" s="510">
        <v>301729</v>
      </c>
      <c r="DI1402" s="510">
        <v>20115</v>
      </c>
      <c r="DJ1402" s="510">
        <v>39423</v>
      </c>
      <c r="DK1402" s="510">
        <v>6</v>
      </c>
      <c r="DL1402" s="510">
        <v>1736</v>
      </c>
      <c r="DM1402" s="510">
        <v>289</v>
      </c>
      <c r="DN1402" s="510">
        <v>450</v>
      </c>
      <c r="DO1402" s="510">
        <v>62</v>
      </c>
      <c r="DP1402" s="510">
        <v>2605</v>
      </c>
      <c r="DQ1402" s="510">
        <v>42</v>
      </c>
      <c r="DR1402" s="510">
        <v>69</v>
      </c>
      <c r="DS1402" s="510">
        <v>3</v>
      </c>
      <c r="DT1402" s="510">
        <v>2526</v>
      </c>
      <c r="DU1402" s="510">
        <v>842</v>
      </c>
      <c r="DV1402" s="510">
        <v>1127</v>
      </c>
      <c r="DW1402" s="510">
        <v>3</v>
      </c>
      <c r="DX1402" s="510">
        <v>1461</v>
      </c>
      <c r="DY1402" s="510">
        <v>1753270</v>
      </c>
      <c r="DZ1402" s="510">
        <v>1200</v>
      </c>
      <c r="EA1402" s="510">
        <v>1855</v>
      </c>
      <c r="EB1402" s="510">
        <v>549</v>
      </c>
      <c r="EC1402" s="510">
        <v>152</v>
      </c>
      <c r="ED1402" s="510">
        <v>80</v>
      </c>
      <c r="EE1402" s="510">
        <v>425400</v>
      </c>
      <c r="EF1402" s="510">
        <v>52</v>
      </c>
      <c r="EG1402" s="510">
        <v>0</v>
      </c>
      <c r="EH1402" s="510">
        <v>8</v>
      </c>
      <c r="EI1402" s="510"/>
      <c r="EJ1402" s="479"/>
      <c r="EK1402" s="479"/>
      <c r="EL1402" s="479"/>
      <c r="EM1402" s="479"/>
      <c r="EN1402" s="479"/>
      <c r="EO1402" s="479"/>
      <c r="EP1402" s="479"/>
      <c r="EQ1402" s="479"/>
      <c r="ER1402" s="479"/>
      <c r="ES1402" s="479"/>
      <c r="ET1402" s="479"/>
      <c r="EU1402" s="479"/>
      <c r="EV1402" s="479"/>
      <c r="EW1402" s="479"/>
      <c r="EX1402" s="479"/>
      <c r="EY1402" s="479"/>
      <c r="EZ1402" s="476"/>
      <c r="FA1402" s="446">
        <f t="shared" si="2585"/>
        <v>11</v>
      </c>
      <c r="FB1402" s="417">
        <f t="shared" si="2608"/>
        <v>2024</v>
      </c>
      <c r="FC1402" s="448">
        <f t="shared" si="2609"/>
        <v>45597</v>
      </c>
      <c r="FD1402" s="449">
        <f t="shared" si="2610"/>
        <v>30</v>
      </c>
      <c r="FE1402" s="450"/>
      <c r="FF1402" s="451">
        <f t="shared" si="2598"/>
        <v>0.59615384615384615</v>
      </c>
      <c r="FG1402" s="450"/>
      <c r="FH1402" s="452">
        <f t="shared" si="2586"/>
        <v>1.7767857142857142</v>
      </c>
      <c r="FI1402" s="452">
        <f t="shared" si="2587"/>
        <v>1.4642857142857142</v>
      </c>
      <c r="FJ1402" s="452">
        <f t="shared" si="2588"/>
        <v>1.7468354430379747</v>
      </c>
      <c r="FK1402" s="452">
        <f t="shared" si="2589"/>
        <v>1.4556962025316456</v>
      </c>
      <c r="FL1402" s="452">
        <f t="shared" si="2590"/>
        <v>1.2404494382022473</v>
      </c>
      <c r="FM1402" s="452">
        <f t="shared" si="2591"/>
        <v>1.1408239700374532</v>
      </c>
      <c r="FN1402" s="452">
        <f t="shared" si="2592"/>
        <v>1.3100137174211248</v>
      </c>
      <c r="FO1402" s="452">
        <f t="shared" si="2593"/>
        <v>1.1385459533607682</v>
      </c>
      <c r="FP1402" s="452">
        <f t="shared" si="2594"/>
        <v>1.4385964912280702</v>
      </c>
      <c r="FQ1402" s="452">
        <f t="shared" si="2595"/>
        <v>1.2982456140350878</v>
      </c>
      <c r="FR1402" s="453"/>
      <c r="FS1402" s="446">
        <f t="shared" si="2622"/>
        <v>0</v>
      </c>
      <c r="FT1402" s="446">
        <f t="shared" si="2622"/>
        <v>0</v>
      </c>
      <c r="FU1402" s="446">
        <f t="shared" si="2622"/>
        <v>46000</v>
      </c>
      <c r="FV1402" s="446">
        <f t="shared" si="2622"/>
        <v>218960</v>
      </c>
      <c r="FW1402" s="446">
        <f t="shared" si="2622"/>
        <v>119840</v>
      </c>
      <c r="FX1402" s="446">
        <f t="shared" si="2622"/>
        <v>82160</v>
      </c>
      <c r="FY1402" s="446">
        <f t="shared" si="2622"/>
        <v>3811425</v>
      </c>
      <c r="FZ1402" s="446">
        <f t="shared" si="2622"/>
        <v>6934248</v>
      </c>
      <c r="GA1402" s="446">
        <f t="shared" si="2622"/>
        <v>1294299</v>
      </c>
      <c r="GB1402" s="446" t="str">
        <f t="shared" si="2618"/>
        <v>-</v>
      </c>
      <c r="GC1402" s="446">
        <f t="shared" si="2618"/>
        <v>10048</v>
      </c>
      <c r="GD1402" s="446">
        <f t="shared" si="2625"/>
        <v>2424</v>
      </c>
      <c r="GE1402" s="446" t="str">
        <f t="shared" si="2625"/>
        <v>-</v>
      </c>
      <c r="GF1402" s="446">
        <f t="shared" si="2625"/>
        <v>116316</v>
      </c>
      <c r="GG1402" s="446">
        <f t="shared" si="2625"/>
        <v>235936</v>
      </c>
      <c r="GH1402" s="446">
        <f t="shared" si="2625"/>
        <v>87440</v>
      </c>
      <c r="GI1402" s="446">
        <f t="shared" si="2625"/>
        <v>3392130</v>
      </c>
      <c r="GJ1402" s="446">
        <f t="shared" si="2625"/>
        <v>1040608</v>
      </c>
      <c r="GK1402" s="446">
        <f t="shared" si="2625"/>
        <v>372900</v>
      </c>
      <c r="GL1402" s="446">
        <f t="shared" si="2625"/>
        <v>650748</v>
      </c>
      <c r="GM1402" s="446">
        <f t="shared" si="2625"/>
        <v>591345</v>
      </c>
      <c r="GN1402" s="446">
        <f t="shared" si="2612"/>
        <v>3381</v>
      </c>
      <c r="GO1402" s="446">
        <f t="shared" si="2621"/>
        <v>2700</v>
      </c>
      <c r="GP1402" s="446">
        <f t="shared" si="2621"/>
        <v>4278</v>
      </c>
      <c r="GQ1402" s="446">
        <f t="shared" si="2621"/>
        <v>2710155</v>
      </c>
      <c r="GR1402" s="446"/>
      <c r="GS1402" s="446"/>
      <c r="GT1402" s="446"/>
      <c r="GU1402" s="446"/>
      <c r="GV1402" s="416"/>
    </row>
    <row r="1403" spans="1:204" ht="9.75" customHeight="1" x14ac:dyDescent="0.2">
      <c r="A1403" s="493" t="str">
        <f t="shared" si="2619"/>
        <v>2024-25NOVEMBERRRU</v>
      </c>
      <c r="B1403" s="494" t="str">
        <f t="shared" si="2602"/>
        <v>2024-25</v>
      </c>
      <c r="C1403" s="480" t="s">
        <v>647</v>
      </c>
      <c r="D1403" s="494" t="s">
        <v>659</v>
      </c>
      <c r="E1403" s="494" t="s">
        <v>467</v>
      </c>
      <c r="F1403" s="495" t="s">
        <v>454</v>
      </c>
      <c r="G1403" s="511" t="s">
        <v>689</v>
      </c>
      <c r="H1403" s="519">
        <v>179476</v>
      </c>
      <c r="I1403" s="519">
        <v>133146</v>
      </c>
      <c r="J1403" s="519">
        <v>973734</v>
      </c>
      <c r="K1403" s="519">
        <v>7</v>
      </c>
      <c r="L1403" s="519">
        <v>1</v>
      </c>
      <c r="M1403" s="519">
        <v>20</v>
      </c>
      <c r="N1403" s="519">
        <v>56</v>
      </c>
      <c r="O1403" s="519">
        <v>120</v>
      </c>
      <c r="P1403" s="519">
        <v>749</v>
      </c>
      <c r="Q1403" s="519">
        <v>0</v>
      </c>
      <c r="R1403" s="519">
        <v>1855</v>
      </c>
      <c r="S1403" s="519">
        <v>114022</v>
      </c>
      <c r="T1403" s="519">
        <v>14470</v>
      </c>
      <c r="U1403" s="519">
        <v>10479</v>
      </c>
      <c r="V1403" s="519">
        <v>57513</v>
      </c>
      <c r="W1403" s="519">
        <v>13362</v>
      </c>
      <c r="X1403" s="519">
        <v>835</v>
      </c>
      <c r="Y1403" s="519">
        <v>6543994</v>
      </c>
      <c r="Z1403" s="519">
        <v>452</v>
      </c>
      <c r="AA1403" s="519">
        <v>782</v>
      </c>
      <c r="AB1403" s="519">
        <v>6494294</v>
      </c>
      <c r="AC1403" s="519">
        <v>620</v>
      </c>
      <c r="AD1403" s="519">
        <v>1060</v>
      </c>
      <c r="AE1403" s="519">
        <v>144350447</v>
      </c>
      <c r="AF1403" s="519">
        <v>2510</v>
      </c>
      <c r="AG1403" s="519">
        <v>5434</v>
      </c>
      <c r="AH1403" s="519">
        <v>87297777</v>
      </c>
      <c r="AI1403" s="519">
        <v>6533</v>
      </c>
      <c r="AJ1403" s="519">
        <v>15786</v>
      </c>
      <c r="AK1403" s="519">
        <v>9028655</v>
      </c>
      <c r="AL1403" s="519">
        <v>10813</v>
      </c>
      <c r="AM1403" s="519">
        <v>24079</v>
      </c>
      <c r="AN1403" s="519">
        <v>1436</v>
      </c>
      <c r="AO1403" s="519">
        <v>2628</v>
      </c>
      <c r="AP1403" s="519">
        <v>1834</v>
      </c>
      <c r="AQ1403" s="519">
        <v>4700197</v>
      </c>
      <c r="AR1403" s="519">
        <v>2563</v>
      </c>
      <c r="AS1403" s="519">
        <v>5397</v>
      </c>
      <c r="AT1403" s="519">
        <v>23192</v>
      </c>
      <c r="AU1403" s="519">
        <v>866</v>
      </c>
      <c r="AV1403" s="519">
        <v>9496</v>
      </c>
      <c r="AW1403" s="519" t="s">
        <v>152</v>
      </c>
      <c r="AX1403" s="519">
        <v>180</v>
      </c>
      <c r="AY1403" s="519">
        <v>12650</v>
      </c>
      <c r="AZ1403" s="519" t="s">
        <v>152</v>
      </c>
      <c r="BA1403" s="519">
        <v>12952</v>
      </c>
      <c r="BB1403" s="519">
        <v>39227199</v>
      </c>
      <c r="BC1403" s="519">
        <v>3029</v>
      </c>
      <c r="BD1403" s="519">
        <v>4765</v>
      </c>
      <c r="BE1403" s="519">
        <v>647</v>
      </c>
      <c r="BF1403" s="519">
        <v>2785</v>
      </c>
      <c r="BG1403" s="519">
        <v>7030</v>
      </c>
      <c r="BH1403" s="519">
        <v>2490</v>
      </c>
      <c r="BI1403" s="519">
        <v>58313</v>
      </c>
      <c r="BJ1403" s="519">
        <v>3036</v>
      </c>
      <c r="BK1403" s="519">
        <v>29481</v>
      </c>
      <c r="BL1403" s="519">
        <v>90830</v>
      </c>
      <c r="BM1403" s="519">
        <v>33248</v>
      </c>
      <c r="BN1403" s="519">
        <v>26711</v>
      </c>
      <c r="BO1403" s="519">
        <v>23190</v>
      </c>
      <c r="BP1403" s="519">
        <v>19250</v>
      </c>
      <c r="BQ1403" s="519">
        <v>89471</v>
      </c>
      <c r="BR1403" s="519">
        <v>65149</v>
      </c>
      <c r="BS1403" s="519">
        <v>26275</v>
      </c>
      <c r="BT1403" s="519">
        <v>15279</v>
      </c>
      <c r="BU1403" s="519">
        <v>1261</v>
      </c>
      <c r="BV1403" s="519">
        <v>901</v>
      </c>
      <c r="BW1403" s="519">
        <v>93</v>
      </c>
      <c r="BX1403" s="519">
        <v>52661</v>
      </c>
      <c r="BY1403" s="519">
        <v>566</v>
      </c>
      <c r="BZ1403" s="519">
        <v>864</v>
      </c>
      <c r="CA1403" s="519">
        <v>46</v>
      </c>
      <c r="CB1403" s="519">
        <v>28609</v>
      </c>
      <c r="CC1403" s="519">
        <v>622</v>
      </c>
      <c r="CD1403" s="519">
        <v>1113</v>
      </c>
      <c r="CE1403" s="519">
        <v>14331</v>
      </c>
      <c r="CF1403" s="519">
        <v>6462724</v>
      </c>
      <c r="CG1403" s="519">
        <v>451</v>
      </c>
      <c r="CH1403" s="519">
        <v>780</v>
      </c>
      <c r="CI1403" s="519">
        <v>4239</v>
      </c>
      <c r="CJ1403" s="519">
        <v>11534310</v>
      </c>
      <c r="CK1403" s="519">
        <v>2721</v>
      </c>
      <c r="CL1403" s="519">
        <v>5753</v>
      </c>
      <c r="CM1403" s="519">
        <v>1376</v>
      </c>
      <c r="CN1403" s="519">
        <v>3476346</v>
      </c>
      <c r="CO1403" s="519">
        <v>2526</v>
      </c>
      <c r="CP1403" s="519">
        <v>5800</v>
      </c>
      <c r="CQ1403" s="519">
        <v>51898</v>
      </c>
      <c r="CR1403" s="519">
        <v>129339791</v>
      </c>
      <c r="CS1403" s="519">
        <v>2492</v>
      </c>
      <c r="CT1403" s="519">
        <v>5399</v>
      </c>
      <c r="CU1403" s="519">
        <v>1041</v>
      </c>
      <c r="CV1403" s="519">
        <v>10613218</v>
      </c>
      <c r="CW1403" s="519">
        <v>10195</v>
      </c>
      <c r="CX1403" s="519">
        <v>23427</v>
      </c>
      <c r="CY1403" s="519">
        <v>476</v>
      </c>
      <c r="CZ1403" s="519">
        <v>2618273</v>
      </c>
      <c r="DA1403" s="519">
        <v>5501</v>
      </c>
      <c r="DB1403" s="519">
        <v>14454</v>
      </c>
      <c r="DC1403" s="519">
        <v>1191</v>
      </c>
      <c r="DD1403" s="519">
        <v>13403990</v>
      </c>
      <c r="DE1403" s="519">
        <v>11254</v>
      </c>
      <c r="DF1403" s="519">
        <v>25763</v>
      </c>
      <c r="DG1403" s="519">
        <v>115</v>
      </c>
      <c r="DH1403" s="519">
        <v>1213146</v>
      </c>
      <c r="DI1403" s="519">
        <v>10549</v>
      </c>
      <c r="DJ1403" s="519">
        <v>23663</v>
      </c>
      <c r="DK1403" s="519">
        <v>1172</v>
      </c>
      <c r="DL1403" s="519">
        <v>415046</v>
      </c>
      <c r="DM1403" s="519">
        <v>354</v>
      </c>
      <c r="DN1403" s="519">
        <v>586</v>
      </c>
      <c r="DO1403" s="519">
        <v>8486</v>
      </c>
      <c r="DP1403" s="519">
        <v>496147</v>
      </c>
      <c r="DQ1403" s="519">
        <v>58</v>
      </c>
      <c r="DR1403" s="519">
        <v>114</v>
      </c>
      <c r="DS1403" s="519">
        <v>140</v>
      </c>
      <c r="DT1403" s="519">
        <v>602962</v>
      </c>
      <c r="DU1403" s="519">
        <v>4307</v>
      </c>
      <c r="DV1403" s="519">
        <v>7503</v>
      </c>
      <c r="DW1403" s="519">
        <v>111</v>
      </c>
      <c r="DX1403" s="519">
        <v>58037</v>
      </c>
      <c r="DY1403" s="519">
        <v>84474626</v>
      </c>
      <c r="DZ1403" s="519">
        <v>1456</v>
      </c>
      <c r="EA1403" s="519">
        <v>2657</v>
      </c>
      <c r="EB1403" s="519">
        <v>40192</v>
      </c>
      <c r="EC1403" s="519">
        <v>16726</v>
      </c>
      <c r="ED1403" s="519">
        <v>1052</v>
      </c>
      <c r="EE1403" s="519">
        <v>13358545</v>
      </c>
      <c r="EF1403" s="519">
        <v>1372</v>
      </c>
      <c r="EG1403" s="519">
        <v>304</v>
      </c>
      <c r="EH1403" s="519">
        <v>289</v>
      </c>
      <c r="EI1403" s="519"/>
      <c r="EJ1403" s="512"/>
      <c r="EK1403" s="512"/>
      <c r="EL1403" s="512"/>
      <c r="EM1403" s="512"/>
      <c r="EN1403" s="512"/>
      <c r="EO1403" s="512"/>
      <c r="EP1403" s="512"/>
      <c r="EQ1403" s="512"/>
      <c r="ER1403" s="512"/>
      <c r="ES1403" s="512"/>
      <c r="ET1403" s="512"/>
      <c r="EU1403" s="512"/>
      <c r="EV1403" s="512"/>
      <c r="EW1403" s="512"/>
      <c r="EX1403" s="512"/>
      <c r="EY1403" s="512"/>
      <c r="EZ1403" s="514"/>
      <c r="FA1403" s="520">
        <f t="shared" ref="FA1403:FA1466" si="2626">MONTH(1&amp;C1403)</f>
        <v>11</v>
      </c>
      <c r="FB1403" s="493">
        <f t="shared" si="2608"/>
        <v>2024</v>
      </c>
      <c r="FC1403" s="498">
        <f t="shared" si="2609"/>
        <v>45597</v>
      </c>
      <c r="FD1403" s="499">
        <f t="shared" si="2610"/>
        <v>30</v>
      </c>
      <c r="FE1403" s="500"/>
      <c r="FF1403" s="515">
        <f t="shared" si="2598"/>
        <v>0.61846804168792358</v>
      </c>
      <c r="FG1403" s="500"/>
      <c r="FH1403" s="481">
        <f t="shared" ref="FH1403:FH1454" si="2627">IFERROR(BM1403/HLOOKUP(FH$3,$T$5:$X$10112,ROW()-4,0),"-")</f>
        <v>2.297719419488597</v>
      </c>
      <c r="FI1403" s="481">
        <f t="shared" ref="FI1403:FI1454" si="2628">IFERROR(BN1403/HLOOKUP(FI$3,$T$5:$X$10112,ROW()-4,0),"-")</f>
        <v>1.8459571527297858</v>
      </c>
      <c r="FJ1403" s="481">
        <f t="shared" ref="FJ1403:FJ1454" si="2629">IFERROR(BO1403/HLOOKUP(FJ$3,$T$5:$X$10112,ROW()-4,0),"-")</f>
        <v>2.212997423418265</v>
      </c>
      <c r="FK1403" s="481">
        <f t="shared" ref="FK1403:FK1454" si="2630">IFERROR(BP1403/HLOOKUP(FK$3,$T$5:$X$10112,ROW()-4,0),"-")</f>
        <v>1.837007348029392</v>
      </c>
      <c r="FL1403" s="481">
        <f t="shared" ref="FL1403:FL1454" si="2631">IFERROR(BQ1403/HLOOKUP(FL$3,$T$5:$X$10112,ROW()-4,0),"-")</f>
        <v>1.5556656755863891</v>
      </c>
      <c r="FM1403" s="481">
        <f t="shared" ref="FM1403:FM1454" si="2632">IFERROR(BR1403/HLOOKUP(FM$3,$T$5:$X$10112,ROW()-4,0),"-")</f>
        <v>1.1327699824387529</v>
      </c>
      <c r="FN1403" s="481">
        <f t="shared" ref="FN1403:FN1454" si="2633">IFERROR(BS1403/HLOOKUP(FN$3,$T$5:$X$10112,ROW()-4,0),"-")</f>
        <v>1.9663972459212693</v>
      </c>
      <c r="FO1403" s="481">
        <f t="shared" ref="FO1403:FO1454" si="2634">IFERROR(BT1403/HLOOKUP(FO$3,$T$5:$X$10112,ROW()-4,0),"-")</f>
        <v>1.1434665469241132</v>
      </c>
      <c r="FP1403" s="481">
        <f t="shared" ref="FP1403:FP1454" si="2635">IFERROR(BU1403/HLOOKUP(FP$3,$T$5:$X$10112,ROW()-4,0),"-")</f>
        <v>1.5101796407185628</v>
      </c>
      <c r="FQ1403" s="481">
        <f t="shared" ref="FQ1403:FQ1454" si="2636">IFERROR(BV1403/HLOOKUP(FQ$3,$T$5:$X$10112,ROW()-4,0),"-")</f>
        <v>1.0790419161676648</v>
      </c>
      <c r="FR1403" s="501"/>
      <c r="FS1403" s="482">
        <f t="shared" ref="FS1403:GA1412" si="2637">IFERROR(HLOOKUP(FS$1,$H$5:$HA$10112,MATCH($A1403,$A$5:$A$10112,0),0)*HLOOKUP(FS$2,$H$5:$HA$10112,MATCH($A1403,$A$5:$A$10112,0),0),"-")</f>
        <v>133146</v>
      </c>
      <c r="FT1403" s="482">
        <f t="shared" si="2637"/>
        <v>2662920</v>
      </c>
      <c r="FU1403" s="482">
        <f t="shared" si="2637"/>
        <v>7456176</v>
      </c>
      <c r="FV1403" s="482">
        <f t="shared" si="2637"/>
        <v>15977520</v>
      </c>
      <c r="FW1403" s="482">
        <f t="shared" si="2637"/>
        <v>11315540</v>
      </c>
      <c r="FX1403" s="482">
        <f t="shared" si="2637"/>
        <v>11107740</v>
      </c>
      <c r="FY1403" s="482">
        <f t="shared" si="2637"/>
        <v>312525642</v>
      </c>
      <c r="FZ1403" s="482">
        <f t="shared" si="2637"/>
        <v>210932532</v>
      </c>
      <c r="GA1403" s="482">
        <f t="shared" si="2637"/>
        <v>20105965</v>
      </c>
      <c r="GB1403" s="482">
        <f t="shared" si="2618"/>
        <v>61716280</v>
      </c>
      <c r="GC1403" s="482">
        <f t="shared" si="2618"/>
        <v>9898098</v>
      </c>
      <c r="GD1403" s="482">
        <f t="shared" si="2625"/>
        <v>80352</v>
      </c>
      <c r="GE1403" s="482">
        <f t="shared" si="2625"/>
        <v>51198</v>
      </c>
      <c r="GF1403" s="482">
        <f t="shared" si="2625"/>
        <v>11178180</v>
      </c>
      <c r="GG1403" s="482">
        <f t="shared" si="2625"/>
        <v>24386967</v>
      </c>
      <c r="GH1403" s="482">
        <f t="shared" si="2625"/>
        <v>7980800</v>
      </c>
      <c r="GI1403" s="482">
        <f t="shared" si="2625"/>
        <v>280197302</v>
      </c>
      <c r="GJ1403" s="482">
        <f t="shared" si="2625"/>
        <v>24387507</v>
      </c>
      <c r="GK1403" s="482">
        <f t="shared" si="2625"/>
        <v>6880104</v>
      </c>
      <c r="GL1403" s="482">
        <f t="shared" si="2625"/>
        <v>30683733</v>
      </c>
      <c r="GM1403" s="482">
        <f t="shared" si="2625"/>
        <v>2721245</v>
      </c>
      <c r="GN1403" s="482">
        <f t="shared" si="2612"/>
        <v>1050420</v>
      </c>
      <c r="GO1403" s="482">
        <f t="shared" si="2621"/>
        <v>686792</v>
      </c>
      <c r="GP1403" s="482">
        <f t="shared" si="2621"/>
        <v>967404</v>
      </c>
      <c r="GQ1403" s="482">
        <f t="shared" si="2621"/>
        <v>154204309</v>
      </c>
      <c r="GR1403" s="482"/>
      <c r="GS1403" s="482"/>
      <c r="GT1403" s="482"/>
      <c r="GU1403" s="482"/>
      <c r="GV1403" s="502"/>
    </row>
    <row r="1404" spans="1:204" ht="9.75" customHeight="1" x14ac:dyDescent="0.2">
      <c r="A1404" s="417" t="str">
        <f t="shared" si="2619"/>
        <v>2024-25NOVEMBERRX6</v>
      </c>
      <c r="B1404" s="458" t="str">
        <f t="shared" si="2602"/>
        <v>2024-25</v>
      </c>
      <c r="C1404" s="402" t="s">
        <v>647</v>
      </c>
      <c r="D1404" s="458" t="s">
        <v>646</v>
      </c>
      <c r="E1404" s="458" t="s">
        <v>645</v>
      </c>
      <c r="F1404" s="478" t="s">
        <v>448</v>
      </c>
      <c r="G1404" s="478" t="s">
        <v>690</v>
      </c>
      <c r="H1404" s="510">
        <v>52299</v>
      </c>
      <c r="I1404" s="510">
        <v>35541</v>
      </c>
      <c r="J1404" s="510">
        <v>23544</v>
      </c>
      <c r="K1404" s="510">
        <v>1</v>
      </c>
      <c r="L1404" s="510">
        <v>0</v>
      </c>
      <c r="M1404" s="510">
        <v>0</v>
      </c>
      <c r="N1404" s="510">
        <v>2</v>
      </c>
      <c r="O1404" s="510">
        <v>13</v>
      </c>
      <c r="P1404" s="510">
        <v>268</v>
      </c>
      <c r="Q1404" s="510">
        <v>1854</v>
      </c>
      <c r="R1404" s="510">
        <v>3</v>
      </c>
      <c r="S1404" s="510">
        <v>39930</v>
      </c>
      <c r="T1404" s="510">
        <v>3288</v>
      </c>
      <c r="U1404" s="510">
        <v>2209</v>
      </c>
      <c r="V1404" s="510">
        <v>21891</v>
      </c>
      <c r="W1404" s="510">
        <v>8964</v>
      </c>
      <c r="X1404" s="510">
        <v>556</v>
      </c>
      <c r="Y1404" s="510">
        <v>1304284</v>
      </c>
      <c r="Z1404" s="510">
        <v>397</v>
      </c>
      <c r="AA1404" s="510">
        <v>690</v>
      </c>
      <c r="AB1404" s="510">
        <v>985195</v>
      </c>
      <c r="AC1404" s="510">
        <v>446</v>
      </c>
      <c r="AD1404" s="510">
        <v>757</v>
      </c>
      <c r="AE1404" s="510">
        <v>36984566</v>
      </c>
      <c r="AF1404" s="510">
        <v>1689</v>
      </c>
      <c r="AG1404" s="510">
        <v>3460</v>
      </c>
      <c r="AH1404" s="510">
        <v>45794165</v>
      </c>
      <c r="AI1404" s="510">
        <v>5109</v>
      </c>
      <c r="AJ1404" s="510">
        <v>11514</v>
      </c>
      <c r="AK1404" s="510">
        <v>3687823</v>
      </c>
      <c r="AL1404" s="510">
        <v>6633</v>
      </c>
      <c r="AM1404" s="510">
        <v>15168</v>
      </c>
      <c r="AN1404" s="510" t="s">
        <v>152</v>
      </c>
      <c r="AO1404" s="510">
        <v>1662</v>
      </c>
      <c r="AP1404" s="510">
        <v>1048</v>
      </c>
      <c r="AQ1404" s="510">
        <v>2377838</v>
      </c>
      <c r="AR1404" s="510">
        <v>2269</v>
      </c>
      <c r="AS1404" s="510">
        <v>4901</v>
      </c>
      <c r="AT1404" s="510">
        <v>3561</v>
      </c>
      <c r="AU1404" s="510">
        <v>1</v>
      </c>
      <c r="AV1404" s="510">
        <v>51</v>
      </c>
      <c r="AW1404" s="510">
        <v>590</v>
      </c>
      <c r="AX1404" s="510">
        <v>168</v>
      </c>
      <c r="AY1404" s="510">
        <v>3341</v>
      </c>
      <c r="AZ1404" s="510">
        <v>0</v>
      </c>
      <c r="BA1404" s="510">
        <v>5135</v>
      </c>
      <c r="BB1404" s="510">
        <v>11675311</v>
      </c>
      <c r="BC1404" s="510">
        <v>2274</v>
      </c>
      <c r="BD1404" s="510">
        <v>2911</v>
      </c>
      <c r="BE1404" s="510">
        <v>83</v>
      </c>
      <c r="BF1404" s="510">
        <v>1060</v>
      </c>
      <c r="BG1404" s="510">
        <v>2488</v>
      </c>
      <c r="BH1404" s="510">
        <v>1504</v>
      </c>
      <c r="BI1404" s="510">
        <v>21839</v>
      </c>
      <c r="BJ1404" s="510">
        <v>2834</v>
      </c>
      <c r="BK1404" s="510">
        <v>11696</v>
      </c>
      <c r="BL1404" s="510">
        <v>36369</v>
      </c>
      <c r="BM1404" s="510">
        <v>6501</v>
      </c>
      <c r="BN1404" s="510">
        <v>4795</v>
      </c>
      <c r="BO1404" s="510">
        <v>4315</v>
      </c>
      <c r="BP1404" s="510">
        <v>3235</v>
      </c>
      <c r="BQ1404" s="510">
        <v>28716</v>
      </c>
      <c r="BR1404" s="510">
        <v>23638</v>
      </c>
      <c r="BS1404" s="510">
        <v>14346</v>
      </c>
      <c r="BT1404" s="510">
        <v>9571</v>
      </c>
      <c r="BU1404" s="510">
        <v>1004</v>
      </c>
      <c r="BV1404" s="510">
        <v>576</v>
      </c>
      <c r="BW1404" s="510">
        <v>79</v>
      </c>
      <c r="BX1404" s="510">
        <v>36681</v>
      </c>
      <c r="BY1404" s="510">
        <v>464</v>
      </c>
      <c r="BZ1404" s="510">
        <v>726</v>
      </c>
      <c r="CA1404" s="510">
        <v>62</v>
      </c>
      <c r="CB1404" s="510">
        <v>24798</v>
      </c>
      <c r="CC1404" s="510">
        <v>400</v>
      </c>
      <c r="CD1404" s="510">
        <v>749</v>
      </c>
      <c r="CE1404" s="510">
        <v>3147</v>
      </c>
      <c r="CF1404" s="510">
        <v>1242805</v>
      </c>
      <c r="CG1404" s="510">
        <v>395</v>
      </c>
      <c r="CH1404" s="510">
        <v>684</v>
      </c>
      <c r="CI1404" s="510">
        <v>2604</v>
      </c>
      <c r="CJ1404" s="510">
        <v>4233475</v>
      </c>
      <c r="CK1404" s="510">
        <v>1626</v>
      </c>
      <c r="CL1404" s="510">
        <v>3181</v>
      </c>
      <c r="CM1404" s="510">
        <v>700</v>
      </c>
      <c r="CN1404" s="510">
        <v>886555</v>
      </c>
      <c r="CO1404" s="510">
        <v>1267</v>
      </c>
      <c r="CP1404" s="510">
        <v>2518</v>
      </c>
      <c r="CQ1404" s="510">
        <v>18587</v>
      </c>
      <c r="CR1404" s="510">
        <v>31864536</v>
      </c>
      <c r="CS1404" s="510">
        <v>1714</v>
      </c>
      <c r="CT1404" s="510">
        <v>3513</v>
      </c>
      <c r="CU1404" s="510">
        <v>980</v>
      </c>
      <c r="CV1404" s="510">
        <v>5678794</v>
      </c>
      <c r="CW1404" s="510">
        <v>5795</v>
      </c>
      <c r="CX1404" s="510">
        <v>12633</v>
      </c>
      <c r="CY1404" s="510">
        <v>105</v>
      </c>
      <c r="CZ1404" s="510">
        <v>1020026</v>
      </c>
      <c r="DA1404" s="510">
        <v>9715</v>
      </c>
      <c r="DB1404" s="510">
        <v>20949</v>
      </c>
      <c r="DC1404" s="510">
        <v>1193</v>
      </c>
      <c r="DD1404" s="510">
        <v>14811561</v>
      </c>
      <c r="DE1404" s="510">
        <v>12415</v>
      </c>
      <c r="DF1404" s="510">
        <v>25806</v>
      </c>
      <c r="DG1404" s="510">
        <v>369</v>
      </c>
      <c r="DH1404" s="510">
        <v>4371882</v>
      </c>
      <c r="DI1404" s="510">
        <v>11848</v>
      </c>
      <c r="DJ1404" s="510">
        <v>26798</v>
      </c>
      <c r="DK1404" s="510">
        <v>54</v>
      </c>
      <c r="DL1404" s="510">
        <v>24150</v>
      </c>
      <c r="DM1404" s="510">
        <v>447</v>
      </c>
      <c r="DN1404" s="510">
        <v>611</v>
      </c>
      <c r="DO1404" s="510">
        <v>1829</v>
      </c>
      <c r="DP1404" s="510">
        <v>53603</v>
      </c>
      <c r="DQ1404" s="510">
        <v>29</v>
      </c>
      <c r="DR1404" s="510">
        <v>53</v>
      </c>
      <c r="DS1404" s="510">
        <v>1</v>
      </c>
      <c r="DT1404" s="510">
        <v>6022</v>
      </c>
      <c r="DU1404" s="510">
        <v>6022</v>
      </c>
      <c r="DV1404" s="510">
        <v>6022</v>
      </c>
      <c r="DW1404" s="510">
        <v>1</v>
      </c>
      <c r="DX1404" s="510">
        <v>19745</v>
      </c>
      <c r="DY1404" s="510">
        <v>25542770</v>
      </c>
      <c r="DZ1404" s="510">
        <v>1294</v>
      </c>
      <c r="EA1404" s="510">
        <v>2332</v>
      </c>
      <c r="EB1404" s="510">
        <v>10740</v>
      </c>
      <c r="EC1404" s="510">
        <v>3190</v>
      </c>
      <c r="ED1404" s="510">
        <v>734</v>
      </c>
      <c r="EE1404" s="510">
        <v>4624693</v>
      </c>
      <c r="EF1404" s="510">
        <v>4715</v>
      </c>
      <c r="EG1404" s="510">
        <v>371</v>
      </c>
      <c r="EH1404" s="510">
        <v>5</v>
      </c>
      <c r="EI1404" s="510"/>
      <c r="EJ1404" s="479"/>
      <c r="EK1404" s="479"/>
      <c r="EL1404" s="479"/>
      <c r="EM1404" s="479"/>
      <c r="EN1404" s="479"/>
      <c r="EO1404" s="479"/>
      <c r="EP1404" s="479"/>
      <c r="EQ1404" s="479"/>
      <c r="ER1404" s="479"/>
      <c r="ES1404" s="479"/>
      <c r="ET1404" s="479"/>
      <c r="EU1404" s="479"/>
      <c r="EV1404" s="479"/>
      <c r="EW1404" s="479"/>
      <c r="EX1404" s="479"/>
      <c r="EY1404" s="479"/>
      <c r="EZ1404" s="476"/>
      <c r="FA1404" s="446">
        <f t="shared" si="2626"/>
        <v>11</v>
      </c>
      <c r="FB1404" s="417">
        <f t="shared" si="2608"/>
        <v>2024</v>
      </c>
      <c r="FC1404" s="448">
        <f t="shared" si="2609"/>
        <v>45597</v>
      </c>
      <c r="FD1404" s="449">
        <f t="shared" si="2610"/>
        <v>30</v>
      </c>
      <c r="FE1404" s="450"/>
      <c r="FF1404" s="451">
        <f t="shared" si="2598"/>
        <v>0.60562913907284766</v>
      </c>
      <c r="FG1404" s="450"/>
      <c r="FH1404" s="452">
        <f t="shared" si="2627"/>
        <v>1.9771897810218979</v>
      </c>
      <c r="FI1404" s="452">
        <f t="shared" si="2628"/>
        <v>1.4583333333333333</v>
      </c>
      <c r="FJ1404" s="452">
        <f t="shared" si="2629"/>
        <v>1.9533725667722952</v>
      </c>
      <c r="FK1404" s="452">
        <f t="shared" si="2630"/>
        <v>1.4644635581711181</v>
      </c>
      <c r="FL1404" s="452">
        <f t="shared" si="2631"/>
        <v>1.3117719610798959</v>
      </c>
      <c r="FM1404" s="452">
        <f t="shared" si="2632"/>
        <v>1.0798044858617697</v>
      </c>
      <c r="FN1404" s="452">
        <f t="shared" si="2633"/>
        <v>1.6004016064257027</v>
      </c>
      <c r="FO1404" s="452">
        <f t="shared" si="2634"/>
        <v>1.0677153056671129</v>
      </c>
      <c r="FP1404" s="452">
        <f t="shared" si="2635"/>
        <v>1.8057553956834533</v>
      </c>
      <c r="FQ1404" s="452">
        <f t="shared" si="2636"/>
        <v>1.0359712230215827</v>
      </c>
      <c r="FR1404" s="453"/>
      <c r="FS1404" s="446">
        <f t="shared" si="2637"/>
        <v>0</v>
      </c>
      <c r="FT1404" s="446">
        <f t="shared" si="2637"/>
        <v>0</v>
      </c>
      <c r="FU1404" s="446">
        <f t="shared" si="2637"/>
        <v>71082</v>
      </c>
      <c r="FV1404" s="446">
        <f t="shared" si="2637"/>
        <v>462033</v>
      </c>
      <c r="FW1404" s="446">
        <f t="shared" si="2637"/>
        <v>2268720</v>
      </c>
      <c r="FX1404" s="446">
        <f t="shared" si="2637"/>
        <v>1672213</v>
      </c>
      <c r="FY1404" s="446">
        <f t="shared" si="2637"/>
        <v>75742860</v>
      </c>
      <c r="FZ1404" s="446">
        <f t="shared" si="2637"/>
        <v>103211496</v>
      </c>
      <c r="GA1404" s="446">
        <f t="shared" si="2637"/>
        <v>8433408</v>
      </c>
      <c r="GB1404" s="446">
        <f t="shared" si="2618"/>
        <v>14947985</v>
      </c>
      <c r="GC1404" s="446">
        <f t="shared" si="2618"/>
        <v>5136248</v>
      </c>
      <c r="GD1404" s="446">
        <f t="shared" si="2625"/>
        <v>57354</v>
      </c>
      <c r="GE1404" s="446">
        <f t="shared" si="2625"/>
        <v>46438</v>
      </c>
      <c r="GF1404" s="446">
        <f t="shared" si="2625"/>
        <v>2152548</v>
      </c>
      <c r="GG1404" s="446">
        <f t="shared" si="2625"/>
        <v>8283324</v>
      </c>
      <c r="GH1404" s="446">
        <f t="shared" si="2625"/>
        <v>1762600</v>
      </c>
      <c r="GI1404" s="446">
        <f t="shared" si="2625"/>
        <v>65296131</v>
      </c>
      <c r="GJ1404" s="446">
        <f t="shared" si="2625"/>
        <v>12380340</v>
      </c>
      <c r="GK1404" s="446">
        <f t="shared" si="2625"/>
        <v>2199645</v>
      </c>
      <c r="GL1404" s="446">
        <f t="shared" si="2625"/>
        <v>30786558</v>
      </c>
      <c r="GM1404" s="446">
        <f t="shared" si="2625"/>
        <v>9888462</v>
      </c>
      <c r="GN1404" s="446">
        <f t="shared" si="2612"/>
        <v>6022</v>
      </c>
      <c r="GO1404" s="446">
        <f t="shared" si="2621"/>
        <v>32994</v>
      </c>
      <c r="GP1404" s="446">
        <f t="shared" si="2621"/>
        <v>96937</v>
      </c>
      <c r="GQ1404" s="446">
        <f t="shared" si="2621"/>
        <v>46045340</v>
      </c>
      <c r="GR1404" s="446"/>
      <c r="GS1404" s="446"/>
      <c r="GT1404" s="446"/>
      <c r="GU1404" s="446"/>
      <c r="GV1404" s="416"/>
    </row>
    <row r="1405" spans="1:204" ht="9.75" customHeight="1" x14ac:dyDescent="0.2">
      <c r="A1405" s="417" t="str">
        <f t="shared" si="2619"/>
        <v>2024-25NOVEMBERRX7</v>
      </c>
      <c r="B1405" s="458" t="str">
        <f t="shared" si="2602"/>
        <v>2024-25</v>
      </c>
      <c r="C1405" s="402" t="s">
        <v>647</v>
      </c>
      <c r="D1405" s="458" t="s">
        <v>649</v>
      </c>
      <c r="E1405" s="458" t="s">
        <v>462</v>
      </c>
      <c r="F1405" s="478" t="s">
        <v>449</v>
      </c>
      <c r="G1405" s="478" t="s">
        <v>691</v>
      </c>
      <c r="H1405" s="510">
        <v>129825</v>
      </c>
      <c r="I1405" s="510">
        <v>104939</v>
      </c>
      <c r="J1405" s="510">
        <v>227386</v>
      </c>
      <c r="K1405" s="510">
        <v>2</v>
      </c>
      <c r="L1405" s="510">
        <v>0</v>
      </c>
      <c r="M1405" s="510">
        <v>0</v>
      </c>
      <c r="N1405" s="510">
        <v>0</v>
      </c>
      <c r="O1405" s="510">
        <v>74</v>
      </c>
      <c r="P1405" s="510">
        <v>501</v>
      </c>
      <c r="Q1405" s="510">
        <v>215</v>
      </c>
      <c r="R1405" s="510">
        <v>1107</v>
      </c>
      <c r="S1405" s="510">
        <v>93139</v>
      </c>
      <c r="T1405" s="510">
        <v>10105</v>
      </c>
      <c r="U1405" s="510">
        <v>6551</v>
      </c>
      <c r="V1405" s="510">
        <v>48828</v>
      </c>
      <c r="W1405" s="510">
        <v>13994</v>
      </c>
      <c r="X1405" s="510">
        <v>1071</v>
      </c>
      <c r="Y1405" s="510">
        <v>4825336</v>
      </c>
      <c r="Z1405" s="510">
        <v>478</v>
      </c>
      <c r="AA1405" s="510">
        <v>811</v>
      </c>
      <c r="AB1405" s="510">
        <v>4056560</v>
      </c>
      <c r="AC1405" s="510">
        <v>619</v>
      </c>
      <c r="AD1405" s="510">
        <v>1078</v>
      </c>
      <c r="AE1405" s="510">
        <v>107781147</v>
      </c>
      <c r="AF1405" s="510">
        <v>2207</v>
      </c>
      <c r="AG1405" s="510">
        <v>4675</v>
      </c>
      <c r="AH1405" s="510">
        <v>119119632</v>
      </c>
      <c r="AI1405" s="510">
        <v>8512</v>
      </c>
      <c r="AJ1405" s="510">
        <v>18650</v>
      </c>
      <c r="AK1405" s="510">
        <v>9575290</v>
      </c>
      <c r="AL1405" s="510">
        <v>8941</v>
      </c>
      <c r="AM1405" s="510">
        <v>21135</v>
      </c>
      <c r="AN1405" s="510">
        <v>1892</v>
      </c>
      <c r="AO1405" s="510">
        <v>5805</v>
      </c>
      <c r="AP1405" s="510">
        <v>3240</v>
      </c>
      <c r="AQ1405" s="510">
        <v>8562025</v>
      </c>
      <c r="AR1405" s="510">
        <v>2643</v>
      </c>
      <c r="AS1405" s="510">
        <v>5344</v>
      </c>
      <c r="AT1405" s="510">
        <v>14481</v>
      </c>
      <c r="AU1405" s="510">
        <v>1219</v>
      </c>
      <c r="AV1405" s="510">
        <v>7631</v>
      </c>
      <c r="AW1405" s="510">
        <v>74</v>
      </c>
      <c r="AX1405" s="510">
        <v>706</v>
      </c>
      <c r="AY1405" s="510">
        <v>4925</v>
      </c>
      <c r="AZ1405" s="510">
        <v>0</v>
      </c>
      <c r="BA1405" s="510">
        <v>11767</v>
      </c>
      <c r="BB1405" s="510">
        <v>26306251</v>
      </c>
      <c r="BC1405" s="510">
        <v>2236</v>
      </c>
      <c r="BD1405" s="510">
        <v>5158</v>
      </c>
      <c r="BE1405" s="510">
        <v>804</v>
      </c>
      <c r="BF1405" s="510">
        <v>4814</v>
      </c>
      <c r="BG1405" s="510">
        <v>4862</v>
      </c>
      <c r="BH1405" s="510">
        <v>1287</v>
      </c>
      <c r="BI1405" s="510">
        <v>47756</v>
      </c>
      <c r="BJ1405" s="510">
        <v>5825</v>
      </c>
      <c r="BK1405" s="510">
        <v>25077</v>
      </c>
      <c r="BL1405" s="510">
        <v>78658</v>
      </c>
      <c r="BM1405" s="510">
        <v>19816</v>
      </c>
      <c r="BN1405" s="510">
        <v>16034</v>
      </c>
      <c r="BO1405" s="510">
        <v>12856</v>
      </c>
      <c r="BP1405" s="510">
        <v>10569</v>
      </c>
      <c r="BQ1405" s="510">
        <v>64181</v>
      </c>
      <c r="BR1405" s="510">
        <v>51058</v>
      </c>
      <c r="BS1405" s="510">
        <v>21319</v>
      </c>
      <c r="BT1405" s="510">
        <v>14232</v>
      </c>
      <c r="BU1405" s="510">
        <v>1727</v>
      </c>
      <c r="BV1405" s="510">
        <v>1089</v>
      </c>
      <c r="BW1405" s="510">
        <v>213</v>
      </c>
      <c r="BX1405" s="510">
        <v>119315</v>
      </c>
      <c r="BY1405" s="510">
        <v>560</v>
      </c>
      <c r="BZ1405" s="510">
        <v>897</v>
      </c>
      <c r="CA1405" s="510">
        <v>113</v>
      </c>
      <c r="CB1405" s="510">
        <v>60916</v>
      </c>
      <c r="CC1405" s="510">
        <v>539</v>
      </c>
      <c r="CD1405" s="510">
        <v>928</v>
      </c>
      <c r="CE1405" s="510">
        <v>9779</v>
      </c>
      <c r="CF1405" s="510">
        <v>4645105</v>
      </c>
      <c r="CG1405" s="510">
        <v>475</v>
      </c>
      <c r="CH1405" s="510">
        <v>806</v>
      </c>
      <c r="CI1405" s="510">
        <v>5875</v>
      </c>
      <c r="CJ1405" s="510">
        <v>13961224</v>
      </c>
      <c r="CK1405" s="510">
        <v>2376</v>
      </c>
      <c r="CL1405" s="510">
        <v>5227</v>
      </c>
      <c r="CM1405" s="510">
        <v>2736</v>
      </c>
      <c r="CN1405" s="510">
        <v>5782108</v>
      </c>
      <c r="CO1405" s="510">
        <v>2113</v>
      </c>
      <c r="CP1405" s="510">
        <v>4743</v>
      </c>
      <c r="CQ1405" s="510">
        <v>40217</v>
      </c>
      <c r="CR1405" s="510">
        <v>88037815</v>
      </c>
      <c r="CS1405" s="510">
        <v>2189</v>
      </c>
      <c r="CT1405" s="510">
        <v>4615</v>
      </c>
      <c r="CU1405" s="510">
        <v>1913</v>
      </c>
      <c r="CV1405" s="510">
        <v>17477659</v>
      </c>
      <c r="CW1405" s="510">
        <v>9136</v>
      </c>
      <c r="CX1405" s="510">
        <v>19048</v>
      </c>
      <c r="CY1405" s="510">
        <v>1239</v>
      </c>
      <c r="CZ1405" s="510">
        <v>10455413</v>
      </c>
      <c r="DA1405" s="510">
        <v>8439</v>
      </c>
      <c r="DB1405" s="510">
        <v>19857</v>
      </c>
      <c r="DC1405" s="510">
        <v>1180</v>
      </c>
      <c r="DD1405" s="510">
        <v>15205481</v>
      </c>
      <c r="DE1405" s="510">
        <v>12886</v>
      </c>
      <c r="DF1405" s="510">
        <v>29558</v>
      </c>
      <c r="DG1405" s="510">
        <v>328</v>
      </c>
      <c r="DH1405" s="510">
        <v>6207446</v>
      </c>
      <c r="DI1405" s="510">
        <v>18925</v>
      </c>
      <c r="DJ1405" s="510">
        <v>48402</v>
      </c>
      <c r="DK1405" s="510">
        <v>351</v>
      </c>
      <c r="DL1405" s="510">
        <v>103622</v>
      </c>
      <c r="DM1405" s="510">
        <v>295</v>
      </c>
      <c r="DN1405" s="510">
        <v>502</v>
      </c>
      <c r="DO1405" s="510">
        <v>5721</v>
      </c>
      <c r="DP1405" s="510">
        <v>197328</v>
      </c>
      <c r="DQ1405" s="510">
        <v>34</v>
      </c>
      <c r="DR1405" s="510">
        <v>61</v>
      </c>
      <c r="DS1405" s="510">
        <v>71</v>
      </c>
      <c r="DT1405" s="510">
        <v>144690</v>
      </c>
      <c r="DU1405" s="510">
        <v>2038</v>
      </c>
      <c r="DV1405" s="510">
        <v>4303</v>
      </c>
      <c r="DW1405" s="510">
        <v>51</v>
      </c>
      <c r="DX1405" s="510">
        <v>50014</v>
      </c>
      <c r="DY1405" s="510">
        <v>115882080</v>
      </c>
      <c r="DZ1405" s="510">
        <v>2317</v>
      </c>
      <c r="EA1405" s="510">
        <v>4582</v>
      </c>
      <c r="EB1405" s="510">
        <v>37718</v>
      </c>
      <c r="EC1405" s="510">
        <v>18570</v>
      </c>
      <c r="ED1405" s="510">
        <v>6951</v>
      </c>
      <c r="EE1405" s="510">
        <v>49587285</v>
      </c>
      <c r="EF1405" s="510">
        <v>4173</v>
      </c>
      <c r="EG1405" s="510">
        <v>342</v>
      </c>
      <c r="EH1405" s="510">
        <v>76</v>
      </c>
      <c r="EI1405" s="510"/>
      <c r="EJ1405" s="479"/>
      <c r="EK1405" s="479"/>
      <c r="EL1405" s="479"/>
      <c r="EM1405" s="479"/>
      <c r="EN1405" s="479"/>
      <c r="EO1405" s="479"/>
      <c r="EP1405" s="479"/>
      <c r="EQ1405" s="479"/>
      <c r="ER1405" s="479"/>
      <c r="ES1405" s="479"/>
      <c r="ET1405" s="479"/>
      <c r="EU1405" s="479"/>
      <c r="EV1405" s="479"/>
      <c r="EW1405" s="479"/>
      <c r="EX1405" s="479"/>
      <c r="EY1405" s="479"/>
      <c r="EZ1405" s="476"/>
      <c r="FA1405" s="446">
        <f t="shared" si="2626"/>
        <v>11</v>
      </c>
      <c r="FB1405" s="417">
        <f t="shared" si="2608"/>
        <v>2024</v>
      </c>
      <c r="FC1405" s="448">
        <f t="shared" si="2609"/>
        <v>45597</v>
      </c>
      <c r="FD1405" s="449">
        <f t="shared" si="2610"/>
        <v>30</v>
      </c>
      <c r="FE1405" s="450"/>
      <c r="FF1405" s="451">
        <f t="shared" si="2598"/>
        <v>0.59568929612661392</v>
      </c>
      <c r="FG1405" s="450"/>
      <c r="FH1405" s="452">
        <f t="shared" si="2627"/>
        <v>1.9610094012864918</v>
      </c>
      <c r="FI1405" s="452">
        <f t="shared" si="2628"/>
        <v>1.5867392380009897</v>
      </c>
      <c r="FJ1405" s="452">
        <f t="shared" si="2629"/>
        <v>1.9624484811479164</v>
      </c>
      <c r="FK1405" s="452">
        <f t="shared" si="2630"/>
        <v>1.6133414745840329</v>
      </c>
      <c r="FL1405" s="452">
        <f t="shared" si="2631"/>
        <v>1.3144302449414271</v>
      </c>
      <c r="FM1405" s="452">
        <f t="shared" si="2632"/>
        <v>1.0456705169165232</v>
      </c>
      <c r="FN1405" s="452">
        <f t="shared" si="2633"/>
        <v>1.5234386165499501</v>
      </c>
      <c r="FO1405" s="452">
        <f t="shared" si="2634"/>
        <v>1.0170072888380735</v>
      </c>
      <c r="FP1405" s="452">
        <f t="shared" si="2635"/>
        <v>1.6125116713352008</v>
      </c>
      <c r="FQ1405" s="452">
        <f t="shared" si="2636"/>
        <v>1.0168067226890756</v>
      </c>
      <c r="FR1405" s="453"/>
      <c r="FS1405" s="446">
        <f t="shared" si="2637"/>
        <v>0</v>
      </c>
      <c r="FT1405" s="446">
        <f t="shared" si="2637"/>
        <v>0</v>
      </c>
      <c r="FU1405" s="446">
        <f t="shared" si="2637"/>
        <v>0</v>
      </c>
      <c r="FV1405" s="446">
        <f t="shared" si="2637"/>
        <v>7765486</v>
      </c>
      <c r="FW1405" s="446">
        <f t="shared" si="2637"/>
        <v>8195155</v>
      </c>
      <c r="FX1405" s="446">
        <f t="shared" si="2637"/>
        <v>7061978</v>
      </c>
      <c r="FY1405" s="446">
        <f t="shared" si="2637"/>
        <v>228270900</v>
      </c>
      <c r="FZ1405" s="446">
        <f t="shared" si="2637"/>
        <v>260988100</v>
      </c>
      <c r="GA1405" s="446">
        <f t="shared" si="2637"/>
        <v>22635585</v>
      </c>
      <c r="GB1405" s="446">
        <f t="shared" ref="GB1405:GC1424" si="2638">IFERROR(HLOOKUP(GB$1,$H$5:$HA$10112,MATCH($A1405,$A$5:$A$10112,0),0)*HLOOKUP(GB$2,$H$5:$HA$10112,MATCH($A1405,$A$5:$A$10112,0),0),"-")</f>
        <v>60694186</v>
      </c>
      <c r="GC1405" s="446">
        <f t="shared" si="2638"/>
        <v>17314560</v>
      </c>
      <c r="GD1405" s="446">
        <f t="shared" si="2625"/>
        <v>191061</v>
      </c>
      <c r="GE1405" s="446">
        <f t="shared" si="2625"/>
        <v>104864</v>
      </c>
      <c r="GF1405" s="446">
        <f t="shared" si="2625"/>
        <v>7881874</v>
      </c>
      <c r="GG1405" s="446">
        <f t="shared" si="2625"/>
        <v>30708625</v>
      </c>
      <c r="GH1405" s="446">
        <f t="shared" si="2625"/>
        <v>12976848</v>
      </c>
      <c r="GI1405" s="446">
        <f t="shared" si="2625"/>
        <v>185601455</v>
      </c>
      <c r="GJ1405" s="446">
        <f t="shared" si="2625"/>
        <v>36438824</v>
      </c>
      <c r="GK1405" s="446">
        <f t="shared" si="2625"/>
        <v>24602823</v>
      </c>
      <c r="GL1405" s="446">
        <f t="shared" si="2625"/>
        <v>34878440</v>
      </c>
      <c r="GM1405" s="446">
        <f t="shared" si="2625"/>
        <v>15875856</v>
      </c>
      <c r="GN1405" s="446">
        <f t="shared" si="2612"/>
        <v>305513</v>
      </c>
      <c r="GO1405" s="446">
        <f t="shared" si="2621"/>
        <v>176202</v>
      </c>
      <c r="GP1405" s="446">
        <f t="shared" si="2621"/>
        <v>348981</v>
      </c>
      <c r="GQ1405" s="446">
        <f t="shared" si="2621"/>
        <v>229164148</v>
      </c>
      <c r="GR1405" s="446"/>
      <c r="GS1405" s="446"/>
      <c r="GT1405" s="446"/>
      <c r="GU1405" s="446"/>
      <c r="GV1405" s="416"/>
    </row>
    <row r="1406" spans="1:204" ht="9.75" customHeight="1" x14ac:dyDescent="0.2">
      <c r="A1406" s="417" t="str">
        <f t="shared" si="2619"/>
        <v>2024-25NOVEMBERRYE</v>
      </c>
      <c r="B1406" s="458" t="str">
        <f t="shared" si="2602"/>
        <v>2024-25</v>
      </c>
      <c r="C1406" s="402" t="s">
        <v>647</v>
      </c>
      <c r="D1406" s="458" t="s">
        <v>663</v>
      </c>
      <c r="E1406" s="458" t="s">
        <v>662</v>
      </c>
      <c r="F1406" s="478" t="s">
        <v>456</v>
      </c>
      <c r="G1406" s="478" t="s">
        <v>692</v>
      </c>
      <c r="H1406" s="510">
        <v>90102</v>
      </c>
      <c r="I1406" s="510">
        <v>55340</v>
      </c>
      <c r="J1406" s="510">
        <v>912828</v>
      </c>
      <c r="K1406" s="510">
        <v>16</v>
      </c>
      <c r="L1406" s="510">
        <v>1</v>
      </c>
      <c r="M1406" s="510">
        <v>68</v>
      </c>
      <c r="N1406" s="510">
        <v>110</v>
      </c>
      <c r="O1406" s="510">
        <v>176</v>
      </c>
      <c r="P1406" s="510">
        <v>267</v>
      </c>
      <c r="Q1406" s="510">
        <v>24</v>
      </c>
      <c r="R1406" s="510">
        <v>137</v>
      </c>
      <c r="S1406" s="510">
        <v>52228</v>
      </c>
      <c r="T1406" s="510">
        <v>4060</v>
      </c>
      <c r="U1406" s="510">
        <v>2586</v>
      </c>
      <c r="V1406" s="510">
        <v>27454</v>
      </c>
      <c r="W1406" s="510">
        <v>10425</v>
      </c>
      <c r="X1406" s="510">
        <v>533</v>
      </c>
      <c r="Y1406" s="510">
        <v>2345823</v>
      </c>
      <c r="Z1406" s="510">
        <v>578</v>
      </c>
      <c r="AA1406" s="510">
        <v>1038</v>
      </c>
      <c r="AB1406" s="510">
        <v>1691588</v>
      </c>
      <c r="AC1406" s="510">
        <v>654</v>
      </c>
      <c r="AD1406" s="510">
        <v>1232</v>
      </c>
      <c r="AE1406" s="510">
        <v>61456130</v>
      </c>
      <c r="AF1406" s="510">
        <v>2239</v>
      </c>
      <c r="AG1406" s="510">
        <v>4315</v>
      </c>
      <c r="AH1406" s="510">
        <v>125294438</v>
      </c>
      <c r="AI1406" s="510">
        <v>12019</v>
      </c>
      <c r="AJ1406" s="510">
        <v>27854</v>
      </c>
      <c r="AK1406" s="510">
        <v>6542060</v>
      </c>
      <c r="AL1406" s="510">
        <v>12274</v>
      </c>
      <c r="AM1406" s="510">
        <v>29120</v>
      </c>
      <c r="AN1406" s="510">
        <v>68</v>
      </c>
      <c r="AO1406" s="510">
        <v>2460</v>
      </c>
      <c r="AP1406" s="510">
        <v>510</v>
      </c>
      <c r="AQ1406" s="510">
        <v>1410187</v>
      </c>
      <c r="AR1406" s="510">
        <v>2765</v>
      </c>
      <c r="AS1406" s="510">
        <v>5526</v>
      </c>
      <c r="AT1406" s="510">
        <v>7554</v>
      </c>
      <c r="AU1406" s="510">
        <v>220</v>
      </c>
      <c r="AV1406" s="510">
        <v>1180</v>
      </c>
      <c r="AW1406" s="510">
        <v>795</v>
      </c>
      <c r="AX1406" s="510">
        <v>710</v>
      </c>
      <c r="AY1406" s="510">
        <v>5444</v>
      </c>
      <c r="AZ1406" s="510">
        <v>1001</v>
      </c>
      <c r="BA1406" s="510">
        <v>633</v>
      </c>
      <c r="BB1406" s="510">
        <v>1719389</v>
      </c>
      <c r="BC1406" s="510">
        <v>2716</v>
      </c>
      <c r="BD1406" s="510">
        <v>5698</v>
      </c>
      <c r="BE1406" s="510">
        <v>42</v>
      </c>
      <c r="BF1406" s="510">
        <v>327</v>
      </c>
      <c r="BG1406" s="510">
        <v>198</v>
      </c>
      <c r="BH1406" s="510">
        <v>66</v>
      </c>
      <c r="BI1406" s="510">
        <v>26549</v>
      </c>
      <c r="BJ1406" s="510">
        <v>1333</v>
      </c>
      <c r="BK1406" s="510">
        <v>16792</v>
      </c>
      <c r="BL1406" s="510">
        <v>44674</v>
      </c>
      <c r="BM1406" s="510">
        <v>8132</v>
      </c>
      <c r="BN1406" s="510">
        <v>6026</v>
      </c>
      <c r="BO1406" s="510">
        <v>5134</v>
      </c>
      <c r="BP1406" s="510">
        <v>3805</v>
      </c>
      <c r="BQ1406" s="510">
        <v>36366</v>
      </c>
      <c r="BR1406" s="510">
        <v>29203</v>
      </c>
      <c r="BS1406" s="510">
        <v>17424</v>
      </c>
      <c r="BT1406" s="510">
        <v>11708</v>
      </c>
      <c r="BU1406" s="510">
        <v>932</v>
      </c>
      <c r="BV1406" s="510">
        <v>636</v>
      </c>
      <c r="BW1406" s="510">
        <v>285</v>
      </c>
      <c r="BX1406" s="510">
        <v>192165</v>
      </c>
      <c r="BY1406" s="510">
        <v>674</v>
      </c>
      <c r="BZ1406" s="510">
        <v>1299</v>
      </c>
      <c r="CA1406" s="510">
        <v>106</v>
      </c>
      <c r="CB1406" s="510">
        <v>61872</v>
      </c>
      <c r="CC1406" s="510">
        <v>584</v>
      </c>
      <c r="CD1406" s="510">
        <v>1109</v>
      </c>
      <c r="CE1406" s="510">
        <v>3669</v>
      </c>
      <c r="CF1406" s="510">
        <v>2091786</v>
      </c>
      <c r="CG1406" s="510">
        <v>570</v>
      </c>
      <c r="CH1406" s="510">
        <v>1012</v>
      </c>
      <c r="CI1406" s="510">
        <v>2396</v>
      </c>
      <c r="CJ1406" s="510">
        <v>5435460</v>
      </c>
      <c r="CK1406" s="510">
        <v>2269</v>
      </c>
      <c r="CL1406" s="510">
        <v>4192</v>
      </c>
      <c r="CM1406" s="510">
        <v>508</v>
      </c>
      <c r="CN1406" s="510">
        <v>1063852</v>
      </c>
      <c r="CO1406" s="510">
        <v>2094</v>
      </c>
      <c r="CP1406" s="510">
        <v>4200</v>
      </c>
      <c r="CQ1406" s="510">
        <v>24550</v>
      </c>
      <c r="CR1406" s="510">
        <v>54956818</v>
      </c>
      <c r="CS1406" s="510">
        <v>2239</v>
      </c>
      <c r="CT1406" s="510">
        <v>4330</v>
      </c>
      <c r="CU1406" s="510">
        <v>1917</v>
      </c>
      <c r="CV1406" s="510">
        <v>18803205</v>
      </c>
      <c r="CW1406" s="510">
        <v>9809</v>
      </c>
      <c r="CX1406" s="510">
        <v>19759</v>
      </c>
      <c r="CY1406" s="510">
        <v>594</v>
      </c>
      <c r="CZ1406" s="510">
        <v>4956436</v>
      </c>
      <c r="DA1406" s="510">
        <v>8344</v>
      </c>
      <c r="DB1406" s="510">
        <v>15746</v>
      </c>
      <c r="DC1406" s="510">
        <v>161</v>
      </c>
      <c r="DD1406" s="510">
        <v>3645339</v>
      </c>
      <c r="DE1406" s="510">
        <v>22642</v>
      </c>
      <c r="DF1406" s="510">
        <v>41597</v>
      </c>
      <c r="DG1406" s="510">
        <v>63</v>
      </c>
      <c r="DH1406" s="510">
        <v>738995</v>
      </c>
      <c r="DI1406" s="510">
        <v>11730</v>
      </c>
      <c r="DJ1406" s="510">
        <v>36979</v>
      </c>
      <c r="DK1406" s="510">
        <v>307</v>
      </c>
      <c r="DL1406" s="510">
        <v>98551</v>
      </c>
      <c r="DM1406" s="510">
        <v>321</v>
      </c>
      <c r="DN1406" s="510">
        <v>535</v>
      </c>
      <c r="DO1406" s="510">
        <v>2467</v>
      </c>
      <c r="DP1406" s="510">
        <v>120037</v>
      </c>
      <c r="DQ1406" s="510">
        <v>49</v>
      </c>
      <c r="DR1406" s="510">
        <v>108</v>
      </c>
      <c r="DS1406" s="510">
        <v>39</v>
      </c>
      <c r="DT1406" s="510">
        <v>207070</v>
      </c>
      <c r="DU1406" s="510">
        <v>5309</v>
      </c>
      <c r="DV1406" s="510">
        <v>11821</v>
      </c>
      <c r="DW1406" s="510">
        <v>33</v>
      </c>
      <c r="DX1406" s="510">
        <v>28579</v>
      </c>
      <c r="DY1406" s="510">
        <v>49349655</v>
      </c>
      <c r="DZ1406" s="510">
        <v>1727</v>
      </c>
      <c r="EA1406" s="510">
        <v>2997</v>
      </c>
      <c r="EB1406" s="510">
        <v>17316</v>
      </c>
      <c r="EC1406" s="510">
        <v>6208</v>
      </c>
      <c r="ED1406" s="510">
        <v>2214</v>
      </c>
      <c r="EE1406" s="510">
        <v>17132020</v>
      </c>
      <c r="EF1406" s="510">
        <v>626</v>
      </c>
      <c r="EG1406" s="510">
        <v>186</v>
      </c>
      <c r="EH1406" s="510">
        <v>1361</v>
      </c>
      <c r="EI1406" s="510"/>
      <c r="EJ1406" s="479"/>
      <c r="EK1406" s="479"/>
      <c r="EL1406" s="479"/>
      <c r="EM1406" s="479"/>
      <c r="EN1406" s="479"/>
      <c r="EO1406" s="479"/>
      <c r="EP1406" s="479"/>
      <c r="EQ1406" s="479"/>
      <c r="ER1406" s="479"/>
      <c r="ES1406" s="479"/>
      <c r="ET1406" s="479"/>
      <c r="EU1406" s="479"/>
      <c r="EV1406" s="479"/>
      <c r="EW1406" s="479"/>
      <c r="EX1406" s="479"/>
      <c r="EY1406" s="479"/>
      <c r="EZ1406" s="476"/>
      <c r="FA1406" s="482">
        <f t="shared" si="2626"/>
        <v>11</v>
      </c>
      <c r="FB1406" s="493">
        <f t="shared" si="2608"/>
        <v>2024</v>
      </c>
      <c r="FC1406" s="498">
        <f t="shared" si="2609"/>
        <v>45597</v>
      </c>
      <c r="FD1406" s="499">
        <f t="shared" si="2610"/>
        <v>30</v>
      </c>
      <c r="FE1406" s="450"/>
      <c r="FF1406" s="451">
        <f t="shared" si="2598"/>
        <v>0.65040864750856842</v>
      </c>
      <c r="FG1406" s="450"/>
      <c r="FH1406" s="452">
        <f t="shared" si="2627"/>
        <v>2.0029556650246305</v>
      </c>
      <c r="FI1406" s="452">
        <f t="shared" si="2628"/>
        <v>1.4842364532019705</v>
      </c>
      <c r="FJ1406" s="452">
        <f t="shared" si="2629"/>
        <v>1.9853054911059551</v>
      </c>
      <c r="FK1406" s="452">
        <f t="shared" si="2630"/>
        <v>1.47138437741686</v>
      </c>
      <c r="FL1406" s="452">
        <f t="shared" si="2631"/>
        <v>1.3246157208421359</v>
      </c>
      <c r="FM1406" s="452">
        <f t="shared" si="2632"/>
        <v>1.0637065637065637</v>
      </c>
      <c r="FN1406" s="452">
        <f t="shared" si="2633"/>
        <v>1.6713669064748202</v>
      </c>
      <c r="FO1406" s="452">
        <f t="shared" si="2634"/>
        <v>1.1230695443645085</v>
      </c>
      <c r="FP1406" s="452">
        <f t="shared" si="2635"/>
        <v>1.7485928705440901</v>
      </c>
      <c r="FQ1406" s="452">
        <f t="shared" si="2636"/>
        <v>1.1932457786116322</v>
      </c>
      <c r="FR1406" s="453"/>
      <c r="FS1406" s="446">
        <f t="shared" si="2637"/>
        <v>55340</v>
      </c>
      <c r="FT1406" s="446">
        <f t="shared" si="2637"/>
        <v>3763120</v>
      </c>
      <c r="FU1406" s="446">
        <f t="shared" si="2637"/>
        <v>6087400</v>
      </c>
      <c r="FV1406" s="446">
        <f t="shared" si="2637"/>
        <v>9739840</v>
      </c>
      <c r="FW1406" s="446">
        <f t="shared" si="2637"/>
        <v>4214280</v>
      </c>
      <c r="FX1406" s="446">
        <f t="shared" si="2637"/>
        <v>3185952</v>
      </c>
      <c r="FY1406" s="446">
        <f t="shared" si="2637"/>
        <v>118464010</v>
      </c>
      <c r="FZ1406" s="446">
        <f t="shared" si="2637"/>
        <v>290377950</v>
      </c>
      <c r="GA1406" s="446">
        <f t="shared" si="2637"/>
        <v>15520960</v>
      </c>
      <c r="GB1406" s="446">
        <f t="shared" si="2638"/>
        <v>3606834</v>
      </c>
      <c r="GC1406" s="446">
        <f t="shared" si="2638"/>
        <v>2818260</v>
      </c>
      <c r="GD1406" s="446">
        <f t="shared" si="2625"/>
        <v>370215</v>
      </c>
      <c r="GE1406" s="446">
        <f t="shared" si="2625"/>
        <v>117554</v>
      </c>
      <c r="GF1406" s="446">
        <f t="shared" si="2625"/>
        <v>3713028</v>
      </c>
      <c r="GG1406" s="446">
        <f t="shared" si="2625"/>
        <v>10044032</v>
      </c>
      <c r="GH1406" s="446">
        <f t="shared" si="2625"/>
        <v>2133600</v>
      </c>
      <c r="GI1406" s="446">
        <f t="shared" si="2625"/>
        <v>106301500</v>
      </c>
      <c r="GJ1406" s="446">
        <f t="shared" si="2625"/>
        <v>37878003</v>
      </c>
      <c r="GK1406" s="446">
        <f t="shared" si="2625"/>
        <v>9353124</v>
      </c>
      <c r="GL1406" s="446">
        <f t="shared" si="2625"/>
        <v>6697117</v>
      </c>
      <c r="GM1406" s="446">
        <f t="shared" si="2625"/>
        <v>2329677</v>
      </c>
      <c r="GN1406" s="446">
        <f t="shared" si="2612"/>
        <v>461019</v>
      </c>
      <c r="GO1406" s="446">
        <f t="shared" si="2621"/>
        <v>164245</v>
      </c>
      <c r="GP1406" s="446">
        <f t="shared" si="2621"/>
        <v>266436</v>
      </c>
      <c r="GQ1406" s="446">
        <f t="shared" si="2621"/>
        <v>85651263</v>
      </c>
      <c r="GR1406" s="446"/>
      <c r="GS1406" s="446"/>
      <c r="GT1406" s="446"/>
      <c r="GU1406" s="446"/>
      <c r="GV1406" s="416"/>
    </row>
    <row r="1407" spans="1:204" ht="9.75" customHeight="1" x14ac:dyDescent="0.2">
      <c r="A1407" s="523" t="str">
        <f t="shared" si="2619"/>
        <v>2024-25NOVEMBERRYD</v>
      </c>
      <c r="B1407" s="524" t="str">
        <f t="shared" si="2602"/>
        <v>2024-25</v>
      </c>
      <c r="C1407" s="525" t="s">
        <v>647</v>
      </c>
      <c r="D1407" s="524" t="s">
        <v>663</v>
      </c>
      <c r="E1407" s="524" t="s">
        <v>662</v>
      </c>
      <c r="F1407" s="526" t="s">
        <v>455</v>
      </c>
      <c r="G1407" s="526" t="s">
        <v>693</v>
      </c>
      <c r="H1407" s="527">
        <v>98577</v>
      </c>
      <c r="I1407" s="527">
        <v>77859</v>
      </c>
      <c r="J1407" s="527">
        <v>517490</v>
      </c>
      <c r="K1407" s="527">
        <v>7</v>
      </c>
      <c r="L1407" s="527">
        <v>1</v>
      </c>
      <c r="M1407" s="527">
        <v>13</v>
      </c>
      <c r="N1407" s="527">
        <v>47</v>
      </c>
      <c r="O1407" s="527">
        <v>105</v>
      </c>
      <c r="P1407" s="527">
        <v>276</v>
      </c>
      <c r="Q1407" s="527">
        <v>15</v>
      </c>
      <c r="R1407" s="527">
        <v>34</v>
      </c>
      <c r="S1407" s="527">
        <v>66695</v>
      </c>
      <c r="T1407" s="527">
        <v>5218</v>
      </c>
      <c r="U1407" s="527">
        <v>3237</v>
      </c>
      <c r="V1407" s="527">
        <v>35665</v>
      </c>
      <c r="W1407" s="527">
        <v>12862</v>
      </c>
      <c r="X1407" s="527">
        <v>624</v>
      </c>
      <c r="Y1407" s="527">
        <v>2635993</v>
      </c>
      <c r="Z1407" s="527">
        <v>505</v>
      </c>
      <c r="AA1407" s="527">
        <v>941</v>
      </c>
      <c r="AB1407" s="527">
        <v>1889297</v>
      </c>
      <c r="AC1407" s="527">
        <v>584</v>
      </c>
      <c r="AD1407" s="527">
        <v>1089</v>
      </c>
      <c r="AE1407" s="527">
        <v>60968597</v>
      </c>
      <c r="AF1407" s="527">
        <v>1709</v>
      </c>
      <c r="AG1407" s="527">
        <v>3497</v>
      </c>
      <c r="AH1407" s="527">
        <v>108859755</v>
      </c>
      <c r="AI1407" s="527">
        <v>8464</v>
      </c>
      <c r="AJ1407" s="527">
        <v>19210</v>
      </c>
      <c r="AK1407" s="527">
        <v>5487713</v>
      </c>
      <c r="AL1407" s="527">
        <v>8794</v>
      </c>
      <c r="AM1407" s="527">
        <v>17718</v>
      </c>
      <c r="AN1407" s="527">
        <v>0</v>
      </c>
      <c r="AO1407" s="527">
        <v>3343</v>
      </c>
      <c r="AP1407" s="527">
        <v>4065</v>
      </c>
      <c r="AQ1407" s="527">
        <v>26608311</v>
      </c>
      <c r="AR1407" s="527">
        <v>6546</v>
      </c>
      <c r="AS1407" s="527">
        <v>14188</v>
      </c>
      <c r="AT1407" s="527">
        <v>9760</v>
      </c>
      <c r="AU1407" s="527">
        <v>592</v>
      </c>
      <c r="AV1407" s="527">
        <v>3150</v>
      </c>
      <c r="AW1407" s="527">
        <v>3577</v>
      </c>
      <c r="AX1407" s="527">
        <v>623</v>
      </c>
      <c r="AY1407" s="527">
        <v>5395</v>
      </c>
      <c r="AZ1407" s="527">
        <v>1373</v>
      </c>
      <c r="BA1407" s="527">
        <v>13128</v>
      </c>
      <c r="BB1407" s="527">
        <v>46435617</v>
      </c>
      <c r="BC1407" s="527">
        <v>3537</v>
      </c>
      <c r="BD1407" s="527">
        <v>7900</v>
      </c>
      <c r="BE1407" s="527">
        <v>551</v>
      </c>
      <c r="BF1407" s="527">
        <v>3808</v>
      </c>
      <c r="BG1407" s="527">
        <v>6722</v>
      </c>
      <c r="BH1407" s="527">
        <v>2047</v>
      </c>
      <c r="BI1407" s="527">
        <v>35692</v>
      </c>
      <c r="BJ1407" s="527">
        <v>1275</v>
      </c>
      <c r="BK1407" s="527">
        <v>19968</v>
      </c>
      <c r="BL1407" s="527">
        <v>56935</v>
      </c>
      <c r="BM1407" s="527">
        <v>11900</v>
      </c>
      <c r="BN1407" s="527">
        <v>7768</v>
      </c>
      <c r="BO1407" s="527">
        <v>7356</v>
      </c>
      <c r="BP1407" s="527">
        <v>4883</v>
      </c>
      <c r="BQ1407" s="527">
        <v>49270</v>
      </c>
      <c r="BR1407" s="527">
        <v>37345</v>
      </c>
      <c r="BS1407" s="527">
        <v>24625</v>
      </c>
      <c r="BT1407" s="527">
        <v>13454</v>
      </c>
      <c r="BU1407" s="527">
        <v>1146</v>
      </c>
      <c r="BV1407" s="527">
        <v>664</v>
      </c>
      <c r="BW1407" s="527">
        <v>92</v>
      </c>
      <c r="BX1407" s="527">
        <v>59071</v>
      </c>
      <c r="BY1407" s="527">
        <v>642</v>
      </c>
      <c r="BZ1407" s="527">
        <v>1123</v>
      </c>
      <c r="CA1407" s="527">
        <v>75</v>
      </c>
      <c r="CB1407" s="527">
        <v>42521</v>
      </c>
      <c r="CC1407" s="527">
        <v>567</v>
      </c>
      <c r="CD1407" s="527">
        <v>1205</v>
      </c>
      <c r="CE1407" s="527">
        <v>5051</v>
      </c>
      <c r="CF1407" s="527">
        <v>2534401</v>
      </c>
      <c r="CG1407" s="527">
        <v>502</v>
      </c>
      <c r="CH1407" s="527">
        <v>936</v>
      </c>
      <c r="CI1407" s="527">
        <v>2603</v>
      </c>
      <c r="CJ1407" s="527">
        <v>4173498</v>
      </c>
      <c r="CK1407" s="527">
        <v>1603</v>
      </c>
      <c r="CL1407" s="527">
        <v>3131</v>
      </c>
      <c r="CM1407" s="527">
        <v>1393</v>
      </c>
      <c r="CN1407" s="527">
        <v>2306494</v>
      </c>
      <c r="CO1407" s="527">
        <v>1656</v>
      </c>
      <c r="CP1407" s="527">
        <v>3402</v>
      </c>
      <c r="CQ1407" s="527">
        <v>31669</v>
      </c>
      <c r="CR1407" s="527">
        <v>54488605</v>
      </c>
      <c r="CS1407" s="527">
        <v>1721</v>
      </c>
      <c r="CT1407" s="527">
        <v>3527</v>
      </c>
      <c r="CU1407" s="527">
        <v>1080</v>
      </c>
      <c r="CV1407" s="527">
        <v>8420700</v>
      </c>
      <c r="CW1407" s="527">
        <v>7797</v>
      </c>
      <c r="CX1407" s="527">
        <v>16786</v>
      </c>
      <c r="CY1407" s="527">
        <v>543</v>
      </c>
      <c r="CZ1407" s="527">
        <v>4458124</v>
      </c>
      <c r="DA1407" s="527">
        <v>8210</v>
      </c>
      <c r="DB1407" s="527">
        <v>18554</v>
      </c>
      <c r="DC1407" s="527">
        <v>890</v>
      </c>
      <c r="DD1407" s="527">
        <v>9121357</v>
      </c>
      <c r="DE1407" s="527">
        <v>10249</v>
      </c>
      <c r="DF1407" s="527">
        <v>24552</v>
      </c>
      <c r="DG1407" s="527">
        <v>115</v>
      </c>
      <c r="DH1407" s="527">
        <v>1094402</v>
      </c>
      <c r="DI1407" s="527">
        <v>9517</v>
      </c>
      <c r="DJ1407" s="527">
        <v>24523</v>
      </c>
      <c r="DK1407" s="527">
        <v>5</v>
      </c>
      <c r="DL1407" s="527">
        <v>1640</v>
      </c>
      <c r="DM1407" s="527">
        <v>328</v>
      </c>
      <c r="DN1407" s="527">
        <v>654</v>
      </c>
      <c r="DO1407" s="527">
        <v>3298</v>
      </c>
      <c r="DP1407" s="527">
        <v>182198</v>
      </c>
      <c r="DQ1407" s="527">
        <v>55</v>
      </c>
      <c r="DR1407" s="527">
        <v>70</v>
      </c>
      <c r="DS1407" s="527">
        <v>51</v>
      </c>
      <c r="DT1407" s="527">
        <v>88113</v>
      </c>
      <c r="DU1407" s="527">
        <v>1728</v>
      </c>
      <c r="DV1407" s="527">
        <v>3636</v>
      </c>
      <c r="DW1407" s="527">
        <v>49</v>
      </c>
      <c r="DX1407" s="527">
        <v>35496</v>
      </c>
      <c r="DY1407" s="527">
        <v>41736623</v>
      </c>
      <c r="DZ1407" s="527">
        <v>1176</v>
      </c>
      <c r="EA1407" s="527">
        <v>2113</v>
      </c>
      <c r="EB1407" s="527">
        <v>19570</v>
      </c>
      <c r="EC1407" s="527">
        <v>5028</v>
      </c>
      <c r="ED1407" s="527">
        <v>745</v>
      </c>
      <c r="EE1407" s="527">
        <v>4686087</v>
      </c>
      <c r="EF1407" s="527">
        <v>2222</v>
      </c>
      <c r="EG1407" s="527">
        <v>312</v>
      </c>
      <c r="EH1407" s="527">
        <v>145</v>
      </c>
      <c r="EI1407" s="527"/>
      <c r="EJ1407" s="528"/>
      <c r="EK1407" s="528"/>
      <c r="EL1407" s="528"/>
      <c r="EM1407" s="528"/>
      <c r="EN1407" s="528"/>
      <c r="EO1407" s="528"/>
      <c r="EP1407" s="528"/>
      <c r="EQ1407" s="528"/>
      <c r="ER1407" s="528"/>
      <c r="ES1407" s="528"/>
      <c r="ET1407" s="528"/>
      <c r="EU1407" s="528"/>
      <c r="EV1407" s="528"/>
      <c r="EW1407" s="528"/>
      <c r="EX1407" s="528"/>
      <c r="EY1407" s="528"/>
      <c r="EZ1407" s="529"/>
      <c r="FA1407" s="446">
        <f t="shared" si="2626"/>
        <v>11</v>
      </c>
      <c r="FB1407" s="417">
        <f t="shared" si="2608"/>
        <v>2024</v>
      </c>
      <c r="FC1407" s="448">
        <f t="shared" si="2609"/>
        <v>45597</v>
      </c>
      <c r="FD1407" s="449">
        <f t="shared" si="2610"/>
        <v>30</v>
      </c>
      <c r="FE1407" s="530"/>
      <c r="FF1407" s="531">
        <f t="shared" si="2598"/>
        <v>0.66734115742614331</v>
      </c>
      <c r="FG1407" s="530"/>
      <c r="FH1407" s="532">
        <f t="shared" si="2627"/>
        <v>2.2805672671521657</v>
      </c>
      <c r="FI1407" s="532">
        <f t="shared" si="2628"/>
        <v>1.4886929858183211</v>
      </c>
      <c r="FJ1407" s="532">
        <f t="shared" si="2629"/>
        <v>2.272474513438369</v>
      </c>
      <c r="FK1407" s="532">
        <f t="shared" si="2630"/>
        <v>1.5084955205437134</v>
      </c>
      <c r="FL1407" s="532">
        <f t="shared" si="2631"/>
        <v>1.3814664236646572</v>
      </c>
      <c r="FM1407" s="532">
        <f t="shared" si="2632"/>
        <v>1.0471050049067714</v>
      </c>
      <c r="FN1407" s="532">
        <f t="shared" si="2633"/>
        <v>1.9145545016327166</v>
      </c>
      <c r="FO1407" s="532">
        <f t="shared" si="2634"/>
        <v>1.0460270564453429</v>
      </c>
      <c r="FP1407" s="532">
        <f t="shared" si="2635"/>
        <v>1.8365384615384615</v>
      </c>
      <c r="FQ1407" s="532">
        <f t="shared" si="2636"/>
        <v>1.0641025641025641</v>
      </c>
      <c r="FR1407" s="533"/>
      <c r="FS1407" s="534">
        <f t="shared" si="2637"/>
        <v>77859</v>
      </c>
      <c r="FT1407" s="534">
        <f t="shared" si="2637"/>
        <v>1012167</v>
      </c>
      <c r="FU1407" s="534">
        <f t="shared" si="2637"/>
        <v>3659373</v>
      </c>
      <c r="FV1407" s="534">
        <f t="shared" si="2637"/>
        <v>8175195</v>
      </c>
      <c r="FW1407" s="534">
        <f t="shared" si="2637"/>
        <v>4910138</v>
      </c>
      <c r="FX1407" s="534">
        <f t="shared" si="2637"/>
        <v>3525093</v>
      </c>
      <c r="FY1407" s="534">
        <f t="shared" si="2637"/>
        <v>124720505</v>
      </c>
      <c r="FZ1407" s="534">
        <f t="shared" si="2637"/>
        <v>247079020</v>
      </c>
      <c r="GA1407" s="534">
        <f t="shared" si="2637"/>
        <v>11056032</v>
      </c>
      <c r="GB1407" s="534">
        <f t="shared" si="2638"/>
        <v>103711200</v>
      </c>
      <c r="GC1407" s="534">
        <f t="shared" si="2638"/>
        <v>57674220</v>
      </c>
      <c r="GD1407" s="534">
        <f t="shared" si="2625"/>
        <v>103316</v>
      </c>
      <c r="GE1407" s="534">
        <f t="shared" si="2625"/>
        <v>90375</v>
      </c>
      <c r="GF1407" s="534">
        <f t="shared" si="2625"/>
        <v>4727736</v>
      </c>
      <c r="GG1407" s="534">
        <f t="shared" si="2625"/>
        <v>8149993</v>
      </c>
      <c r="GH1407" s="534">
        <f t="shared" si="2625"/>
        <v>4738986</v>
      </c>
      <c r="GI1407" s="534">
        <f t="shared" si="2625"/>
        <v>111696563</v>
      </c>
      <c r="GJ1407" s="534">
        <f t="shared" si="2625"/>
        <v>18128880</v>
      </c>
      <c r="GK1407" s="534">
        <f t="shared" si="2625"/>
        <v>10074822</v>
      </c>
      <c r="GL1407" s="534">
        <f t="shared" si="2625"/>
        <v>21851280</v>
      </c>
      <c r="GM1407" s="534">
        <f t="shared" si="2625"/>
        <v>2820145</v>
      </c>
      <c r="GN1407" s="534">
        <f t="shared" si="2612"/>
        <v>185436</v>
      </c>
      <c r="GO1407" s="534">
        <f t="shared" si="2621"/>
        <v>3270</v>
      </c>
      <c r="GP1407" s="534">
        <f t="shared" si="2621"/>
        <v>230860</v>
      </c>
      <c r="GQ1407" s="534">
        <f t="shared" si="2621"/>
        <v>75003048</v>
      </c>
      <c r="GR1407" s="534"/>
      <c r="GS1407" s="534"/>
      <c r="GT1407" s="534"/>
      <c r="GU1407" s="534"/>
      <c r="GV1407" s="535"/>
    </row>
    <row r="1408" spans="1:204" ht="9.75" customHeight="1" x14ac:dyDescent="0.2">
      <c r="A1408" s="417" t="str">
        <f t="shared" si="2619"/>
        <v>2024-25NOVEMBERRYF</v>
      </c>
      <c r="B1408" s="458" t="str">
        <f t="shared" si="2602"/>
        <v>2024-25</v>
      </c>
      <c r="C1408" s="402" t="s">
        <v>647</v>
      </c>
      <c r="D1408" s="458" t="s">
        <v>667</v>
      </c>
      <c r="E1408" s="458" t="s">
        <v>666</v>
      </c>
      <c r="F1408" s="478" t="s">
        <v>457</v>
      </c>
      <c r="G1408" s="478" t="s">
        <v>694</v>
      </c>
      <c r="H1408" s="510">
        <v>122602</v>
      </c>
      <c r="I1408" s="510">
        <v>94658</v>
      </c>
      <c r="J1408" s="510">
        <v>229989</v>
      </c>
      <c r="K1408" s="510">
        <v>2</v>
      </c>
      <c r="L1408" s="510">
        <v>0</v>
      </c>
      <c r="M1408" s="510">
        <v>1</v>
      </c>
      <c r="N1408" s="510">
        <v>12</v>
      </c>
      <c r="O1408" s="510">
        <v>56</v>
      </c>
      <c r="P1408" s="510">
        <v>430</v>
      </c>
      <c r="Q1408" s="510">
        <v>0</v>
      </c>
      <c r="R1408" s="510">
        <v>73</v>
      </c>
      <c r="S1408" s="510">
        <v>74778</v>
      </c>
      <c r="T1408" s="510">
        <v>9176</v>
      </c>
      <c r="U1408" s="510">
        <v>5620</v>
      </c>
      <c r="V1408" s="510">
        <v>42030</v>
      </c>
      <c r="W1408" s="510">
        <v>10845</v>
      </c>
      <c r="X1408" s="510">
        <v>239</v>
      </c>
      <c r="Y1408" s="510">
        <v>5639269</v>
      </c>
      <c r="Z1408" s="510">
        <v>615</v>
      </c>
      <c r="AA1408" s="510">
        <v>1130</v>
      </c>
      <c r="AB1408" s="510">
        <v>3914982</v>
      </c>
      <c r="AC1408" s="510">
        <v>697</v>
      </c>
      <c r="AD1408" s="510">
        <v>1302</v>
      </c>
      <c r="AE1408" s="510">
        <v>148902511</v>
      </c>
      <c r="AF1408" s="510">
        <v>3543</v>
      </c>
      <c r="AG1408" s="510">
        <v>7654</v>
      </c>
      <c r="AH1408" s="510">
        <v>146061531</v>
      </c>
      <c r="AI1408" s="510">
        <v>13468</v>
      </c>
      <c r="AJ1408" s="510">
        <v>34799</v>
      </c>
      <c r="AK1408" s="510">
        <v>2766528</v>
      </c>
      <c r="AL1408" s="510">
        <v>11575</v>
      </c>
      <c r="AM1408" s="510">
        <v>35293</v>
      </c>
      <c r="AN1408" s="510">
        <v>425</v>
      </c>
      <c r="AO1408" s="510">
        <v>3642</v>
      </c>
      <c r="AP1408" s="510">
        <v>2406</v>
      </c>
      <c r="AQ1408" s="510">
        <v>9226379</v>
      </c>
      <c r="AR1408" s="510">
        <v>3835</v>
      </c>
      <c r="AS1408" s="510">
        <v>8908</v>
      </c>
      <c r="AT1408" s="510">
        <v>10927</v>
      </c>
      <c r="AU1408" s="510">
        <v>815</v>
      </c>
      <c r="AV1408" s="510">
        <v>7591</v>
      </c>
      <c r="AW1408" s="510">
        <v>5145</v>
      </c>
      <c r="AX1408" s="510">
        <v>282</v>
      </c>
      <c r="AY1408" s="510">
        <v>2239</v>
      </c>
      <c r="AZ1408" s="510">
        <v>0</v>
      </c>
      <c r="BA1408" s="510">
        <v>13141</v>
      </c>
      <c r="BB1408" s="510">
        <v>59761724</v>
      </c>
      <c r="BC1408" s="510">
        <v>4548</v>
      </c>
      <c r="BD1408" s="510">
        <v>9972</v>
      </c>
      <c r="BE1408" s="510">
        <v>651</v>
      </c>
      <c r="BF1408" s="510">
        <v>5182</v>
      </c>
      <c r="BG1408" s="510">
        <v>6238</v>
      </c>
      <c r="BH1408" s="510">
        <v>1070</v>
      </c>
      <c r="BI1408" s="510">
        <v>33187</v>
      </c>
      <c r="BJ1408" s="510">
        <v>3375</v>
      </c>
      <c r="BK1408" s="510">
        <v>27289</v>
      </c>
      <c r="BL1408" s="510">
        <v>63851</v>
      </c>
      <c r="BM1408" s="510">
        <v>19362</v>
      </c>
      <c r="BN1408" s="510">
        <v>13206</v>
      </c>
      <c r="BO1408" s="510">
        <v>11941</v>
      </c>
      <c r="BP1408" s="510">
        <v>8185</v>
      </c>
      <c r="BQ1408" s="510">
        <v>60371</v>
      </c>
      <c r="BR1408" s="510">
        <v>44635</v>
      </c>
      <c r="BS1408" s="510">
        <v>20548</v>
      </c>
      <c r="BT1408" s="510">
        <v>11626</v>
      </c>
      <c r="BU1408" s="510">
        <v>408</v>
      </c>
      <c r="BV1408" s="510">
        <v>268</v>
      </c>
      <c r="BW1408" s="510">
        <v>16</v>
      </c>
      <c r="BX1408" s="510">
        <v>10379</v>
      </c>
      <c r="BY1408" s="510">
        <v>649</v>
      </c>
      <c r="BZ1408" s="510">
        <v>1145</v>
      </c>
      <c r="CA1408" s="510">
        <v>6</v>
      </c>
      <c r="CB1408" s="510">
        <v>3684</v>
      </c>
      <c r="CC1408" s="510">
        <v>614</v>
      </c>
      <c r="CD1408" s="510">
        <v>1184</v>
      </c>
      <c r="CE1408" s="510">
        <v>9154</v>
      </c>
      <c r="CF1408" s="510">
        <v>5625206</v>
      </c>
      <c r="CG1408" s="510">
        <v>615</v>
      </c>
      <c r="CH1408" s="510">
        <v>1130</v>
      </c>
      <c r="CI1408" s="510">
        <v>2495</v>
      </c>
      <c r="CJ1408" s="510">
        <v>9556871</v>
      </c>
      <c r="CK1408" s="510">
        <v>3830</v>
      </c>
      <c r="CL1408" s="510">
        <v>8346</v>
      </c>
      <c r="CM1408" s="510">
        <v>1012</v>
      </c>
      <c r="CN1408" s="510">
        <v>3407787</v>
      </c>
      <c r="CO1408" s="510">
        <v>3367</v>
      </c>
      <c r="CP1408" s="510">
        <v>7641</v>
      </c>
      <c r="CQ1408" s="510">
        <v>38523</v>
      </c>
      <c r="CR1408" s="510">
        <v>135937853</v>
      </c>
      <c r="CS1408" s="510">
        <v>3529</v>
      </c>
      <c r="CT1408" s="510">
        <v>7623</v>
      </c>
      <c r="CU1408" s="510">
        <v>649</v>
      </c>
      <c r="CV1408" s="510">
        <v>9844932</v>
      </c>
      <c r="CW1408" s="510">
        <v>15169</v>
      </c>
      <c r="CX1408" s="510">
        <v>37645</v>
      </c>
      <c r="CY1408" s="510">
        <v>156</v>
      </c>
      <c r="CZ1408" s="510">
        <v>2108447</v>
      </c>
      <c r="DA1408" s="510">
        <v>13516</v>
      </c>
      <c r="DB1408" s="510">
        <v>34921</v>
      </c>
      <c r="DC1408" s="510">
        <v>731</v>
      </c>
      <c r="DD1408" s="510">
        <v>12809943</v>
      </c>
      <c r="DE1408" s="510">
        <v>17524</v>
      </c>
      <c r="DF1408" s="510">
        <v>50577</v>
      </c>
      <c r="DG1408" s="510">
        <v>27</v>
      </c>
      <c r="DH1408" s="510">
        <v>577337</v>
      </c>
      <c r="DI1408" s="510">
        <v>21383</v>
      </c>
      <c r="DJ1408" s="510">
        <v>56613</v>
      </c>
      <c r="DK1408" s="510">
        <v>616</v>
      </c>
      <c r="DL1408" s="510">
        <v>265658</v>
      </c>
      <c r="DM1408" s="510">
        <v>431</v>
      </c>
      <c r="DN1408" s="510">
        <v>730</v>
      </c>
      <c r="DO1408" s="510">
        <v>5021</v>
      </c>
      <c r="DP1408" s="510">
        <v>207458</v>
      </c>
      <c r="DQ1408" s="510">
        <v>41</v>
      </c>
      <c r="DR1408" s="510">
        <v>73</v>
      </c>
      <c r="DS1408" s="510">
        <v>42</v>
      </c>
      <c r="DT1408" s="510">
        <v>76624</v>
      </c>
      <c r="DU1408" s="510">
        <v>1824</v>
      </c>
      <c r="DV1408" s="510">
        <v>4101</v>
      </c>
      <c r="DW1408" s="510">
        <v>34</v>
      </c>
      <c r="DX1408" s="510">
        <v>36639</v>
      </c>
      <c r="DY1408" s="510">
        <v>133355376</v>
      </c>
      <c r="DZ1408" s="510">
        <v>3640</v>
      </c>
      <c r="EA1408" s="510">
        <v>8960</v>
      </c>
      <c r="EB1408" s="510">
        <v>28778</v>
      </c>
      <c r="EC1408" s="510">
        <v>17214</v>
      </c>
      <c r="ED1408" s="510">
        <v>9804</v>
      </c>
      <c r="EE1408" s="510">
        <v>82119466</v>
      </c>
      <c r="EF1408" s="510">
        <v>316</v>
      </c>
      <c r="EG1408" s="510">
        <v>344</v>
      </c>
      <c r="EH1408" s="510">
        <v>22</v>
      </c>
      <c r="EI1408" s="510"/>
      <c r="EJ1408" s="479"/>
      <c r="EK1408" s="479"/>
      <c r="EL1408" s="479"/>
      <c r="EM1408" s="479"/>
      <c r="EN1408" s="479"/>
      <c r="EO1408" s="479"/>
      <c r="EP1408" s="479"/>
      <c r="EQ1408" s="479"/>
      <c r="ER1408" s="479"/>
      <c r="ES1408" s="479"/>
      <c r="ET1408" s="479"/>
      <c r="EU1408" s="479"/>
      <c r="EV1408" s="479"/>
      <c r="EW1408" s="479"/>
      <c r="EX1408" s="479"/>
      <c r="EY1408" s="479"/>
      <c r="EZ1408" s="476"/>
      <c r="FA1408" s="446">
        <f t="shared" si="2626"/>
        <v>11</v>
      </c>
      <c r="FB1408" s="417">
        <f t="shared" si="2608"/>
        <v>2024</v>
      </c>
      <c r="FC1408" s="448">
        <f t="shared" si="2609"/>
        <v>45597</v>
      </c>
      <c r="FD1408" s="449">
        <f t="shared" si="2610"/>
        <v>30</v>
      </c>
      <c r="FE1408" s="450"/>
      <c r="FF1408" s="451">
        <f t="shared" ref="FF1408:FF1471" si="2639">DO1408/(T1408-P1408)</f>
        <v>0.57409101303453003</v>
      </c>
      <c r="FG1408" s="450"/>
      <c r="FH1408" s="452">
        <f t="shared" si="2627"/>
        <v>2.1100697471665213</v>
      </c>
      <c r="FI1408" s="452">
        <f t="shared" si="2628"/>
        <v>1.4391891891891893</v>
      </c>
      <c r="FJ1408" s="452">
        <f t="shared" si="2629"/>
        <v>2.1247330960854094</v>
      </c>
      <c r="FK1408" s="452">
        <f t="shared" si="2630"/>
        <v>1.4564056939501779</v>
      </c>
      <c r="FL1408" s="452">
        <f t="shared" si="2631"/>
        <v>1.436378777064002</v>
      </c>
      <c r="FM1408" s="452">
        <f t="shared" si="2632"/>
        <v>1.0619795384249346</v>
      </c>
      <c r="FN1408" s="452">
        <f t="shared" si="2633"/>
        <v>1.8946980175195942</v>
      </c>
      <c r="FO1408" s="452">
        <f t="shared" si="2634"/>
        <v>1.0720147533425541</v>
      </c>
      <c r="FP1408" s="452">
        <f t="shared" si="2635"/>
        <v>1.7071129707112971</v>
      </c>
      <c r="FQ1408" s="452">
        <f t="shared" si="2636"/>
        <v>1.1213389121338913</v>
      </c>
      <c r="FR1408" s="453"/>
      <c r="FS1408" s="446">
        <f t="shared" si="2637"/>
        <v>0</v>
      </c>
      <c r="FT1408" s="446">
        <f t="shared" si="2637"/>
        <v>94658</v>
      </c>
      <c r="FU1408" s="446">
        <f t="shared" si="2637"/>
        <v>1135896</v>
      </c>
      <c r="FV1408" s="446">
        <f t="shared" si="2637"/>
        <v>5300848</v>
      </c>
      <c r="FW1408" s="446">
        <f t="shared" si="2637"/>
        <v>10368880</v>
      </c>
      <c r="FX1408" s="446">
        <f t="shared" si="2637"/>
        <v>7317240</v>
      </c>
      <c r="FY1408" s="446">
        <f t="shared" si="2637"/>
        <v>321697620</v>
      </c>
      <c r="FZ1408" s="446">
        <f t="shared" si="2637"/>
        <v>377395155</v>
      </c>
      <c r="GA1408" s="446">
        <f t="shared" si="2637"/>
        <v>8435027</v>
      </c>
      <c r="GB1408" s="446">
        <f t="shared" si="2638"/>
        <v>131042052</v>
      </c>
      <c r="GC1408" s="446">
        <f t="shared" si="2638"/>
        <v>21432648</v>
      </c>
      <c r="GD1408" s="446">
        <f t="shared" si="2625"/>
        <v>18320</v>
      </c>
      <c r="GE1408" s="446">
        <f t="shared" si="2625"/>
        <v>7104</v>
      </c>
      <c r="GF1408" s="446">
        <f t="shared" si="2625"/>
        <v>10344020</v>
      </c>
      <c r="GG1408" s="446">
        <f t="shared" si="2625"/>
        <v>20823270</v>
      </c>
      <c r="GH1408" s="446">
        <f t="shared" si="2625"/>
        <v>7732692</v>
      </c>
      <c r="GI1408" s="446">
        <f t="shared" si="2625"/>
        <v>293660829</v>
      </c>
      <c r="GJ1408" s="446">
        <f t="shared" si="2625"/>
        <v>24431605</v>
      </c>
      <c r="GK1408" s="446">
        <f t="shared" si="2625"/>
        <v>5447676</v>
      </c>
      <c r="GL1408" s="446">
        <f t="shared" si="2625"/>
        <v>36971787</v>
      </c>
      <c r="GM1408" s="446">
        <f t="shared" si="2625"/>
        <v>1528551</v>
      </c>
      <c r="GN1408" s="446">
        <f t="shared" si="2612"/>
        <v>172242</v>
      </c>
      <c r="GO1408" s="446">
        <f t="shared" si="2621"/>
        <v>449680</v>
      </c>
      <c r="GP1408" s="446">
        <f t="shared" si="2621"/>
        <v>366533</v>
      </c>
      <c r="GQ1408" s="446">
        <f t="shared" si="2621"/>
        <v>328285440</v>
      </c>
      <c r="GR1408" s="446"/>
      <c r="GS1408" s="446"/>
      <c r="GT1408" s="446"/>
      <c r="GU1408" s="446"/>
      <c r="GV1408" s="416"/>
    </row>
    <row r="1409" spans="1:204" ht="9.75" customHeight="1" x14ac:dyDescent="0.2">
      <c r="A1409" s="417" t="str">
        <f t="shared" si="2619"/>
        <v>2024-25NOVEMBERRYA</v>
      </c>
      <c r="B1409" s="458" t="str">
        <f t="shared" si="2602"/>
        <v>2024-25</v>
      </c>
      <c r="C1409" s="402" t="s">
        <v>647</v>
      </c>
      <c r="D1409" s="458" t="s">
        <v>653</v>
      </c>
      <c r="E1409" s="458" t="s">
        <v>652</v>
      </c>
      <c r="F1409" s="478" t="s">
        <v>452</v>
      </c>
      <c r="G1409" s="478" t="s">
        <v>697</v>
      </c>
      <c r="H1409" s="510">
        <v>146112</v>
      </c>
      <c r="I1409" s="510">
        <v>105531</v>
      </c>
      <c r="J1409" s="510">
        <v>187173</v>
      </c>
      <c r="K1409" s="510">
        <v>2</v>
      </c>
      <c r="L1409" s="510">
        <v>0</v>
      </c>
      <c r="M1409" s="510">
        <v>0</v>
      </c>
      <c r="N1409" s="510">
        <v>13</v>
      </c>
      <c r="O1409" s="510">
        <v>41</v>
      </c>
      <c r="P1409" s="510">
        <v>535</v>
      </c>
      <c r="Q1409" s="510">
        <v>0</v>
      </c>
      <c r="R1409" s="510">
        <v>10</v>
      </c>
      <c r="S1409" s="510">
        <v>87135</v>
      </c>
      <c r="T1409" s="510">
        <v>11238</v>
      </c>
      <c r="U1409" s="510">
        <v>7503</v>
      </c>
      <c r="V1409" s="510">
        <v>41660</v>
      </c>
      <c r="W1409" s="510">
        <v>9729</v>
      </c>
      <c r="X1409" s="510">
        <v>134</v>
      </c>
      <c r="Y1409" s="510">
        <v>5798782</v>
      </c>
      <c r="Z1409" s="510">
        <v>516</v>
      </c>
      <c r="AA1409" s="510">
        <v>908</v>
      </c>
      <c r="AB1409" s="510">
        <v>3963565</v>
      </c>
      <c r="AC1409" s="510">
        <v>528</v>
      </c>
      <c r="AD1409" s="510">
        <v>934</v>
      </c>
      <c r="AE1409" s="510">
        <v>98142564</v>
      </c>
      <c r="AF1409" s="510">
        <v>2356</v>
      </c>
      <c r="AG1409" s="510">
        <v>5251</v>
      </c>
      <c r="AH1409" s="510">
        <v>129664794</v>
      </c>
      <c r="AI1409" s="510">
        <v>13328</v>
      </c>
      <c r="AJ1409" s="510">
        <v>34982</v>
      </c>
      <c r="AK1409" s="510">
        <v>2061731</v>
      </c>
      <c r="AL1409" s="510">
        <v>15386</v>
      </c>
      <c r="AM1409" s="510">
        <v>47484</v>
      </c>
      <c r="AN1409" s="510">
        <v>0</v>
      </c>
      <c r="AO1409" s="510">
        <v>6191</v>
      </c>
      <c r="AP1409" s="510">
        <v>3177</v>
      </c>
      <c r="AQ1409" s="510">
        <v>10898682</v>
      </c>
      <c r="AR1409" s="510">
        <v>3430</v>
      </c>
      <c r="AS1409" s="510">
        <v>6103</v>
      </c>
      <c r="AT1409" s="510">
        <v>19904</v>
      </c>
      <c r="AU1409" s="510">
        <v>2421</v>
      </c>
      <c r="AV1409" s="510">
        <v>12423</v>
      </c>
      <c r="AW1409" s="510">
        <v>10468</v>
      </c>
      <c r="AX1409" s="510">
        <v>484</v>
      </c>
      <c r="AY1409" s="510">
        <v>4576</v>
      </c>
      <c r="AZ1409" s="510">
        <v>881</v>
      </c>
      <c r="BA1409" s="510">
        <v>23405</v>
      </c>
      <c r="BB1409" s="510">
        <v>77852504</v>
      </c>
      <c r="BC1409" s="510">
        <v>3326</v>
      </c>
      <c r="BD1409" s="510">
        <v>11060</v>
      </c>
      <c r="BE1409" s="510">
        <v>2386</v>
      </c>
      <c r="BF1409" s="510">
        <v>10514</v>
      </c>
      <c r="BG1409" s="510">
        <v>7913</v>
      </c>
      <c r="BH1409" s="510">
        <v>2592</v>
      </c>
      <c r="BI1409" s="510">
        <v>40057</v>
      </c>
      <c r="BJ1409" s="510">
        <v>4919</v>
      </c>
      <c r="BK1409" s="510">
        <v>22255</v>
      </c>
      <c r="BL1409" s="510">
        <v>67231</v>
      </c>
      <c r="BM1409" s="510">
        <v>20379</v>
      </c>
      <c r="BN1409" s="510">
        <v>14497</v>
      </c>
      <c r="BO1409" s="510">
        <v>13516</v>
      </c>
      <c r="BP1409" s="510">
        <v>9608</v>
      </c>
      <c r="BQ1409" s="510">
        <v>59288</v>
      </c>
      <c r="BR1409" s="510">
        <v>43211</v>
      </c>
      <c r="BS1409" s="510">
        <v>20394</v>
      </c>
      <c r="BT1409" s="510">
        <v>10106</v>
      </c>
      <c r="BU1409" s="510">
        <v>322</v>
      </c>
      <c r="BV1409" s="510">
        <v>138</v>
      </c>
      <c r="BW1409" s="510">
        <v>286</v>
      </c>
      <c r="BX1409" s="510">
        <v>170160</v>
      </c>
      <c r="BY1409" s="510">
        <v>595</v>
      </c>
      <c r="BZ1409" s="510">
        <v>1079</v>
      </c>
      <c r="CA1409" s="510">
        <v>183</v>
      </c>
      <c r="CB1409" s="510">
        <v>91302</v>
      </c>
      <c r="CC1409" s="510">
        <v>499</v>
      </c>
      <c r="CD1409" s="510">
        <v>930</v>
      </c>
      <c r="CE1409" s="510">
        <v>10769</v>
      </c>
      <c r="CF1409" s="510">
        <v>5537320</v>
      </c>
      <c r="CG1409" s="510">
        <v>514</v>
      </c>
      <c r="CH1409" s="510">
        <v>904</v>
      </c>
      <c r="CI1409" s="510">
        <v>5527</v>
      </c>
      <c r="CJ1409" s="510">
        <v>12827941</v>
      </c>
      <c r="CK1409" s="510">
        <v>2321</v>
      </c>
      <c r="CL1409" s="510">
        <v>5076</v>
      </c>
      <c r="CM1409" s="510">
        <v>1364</v>
      </c>
      <c r="CN1409" s="510">
        <v>3067858</v>
      </c>
      <c r="CO1409" s="510">
        <v>2249</v>
      </c>
      <c r="CP1409" s="510">
        <v>5165</v>
      </c>
      <c r="CQ1409" s="510">
        <v>34769</v>
      </c>
      <c r="CR1409" s="510">
        <v>82246765</v>
      </c>
      <c r="CS1409" s="510">
        <v>2366</v>
      </c>
      <c r="CT1409" s="510">
        <v>5274</v>
      </c>
      <c r="CU1409" s="510">
        <v>752</v>
      </c>
      <c r="CV1409" s="510">
        <v>14058429</v>
      </c>
      <c r="CW1409" s="510">
        <v>18695</v>
      </c>
      <c r="CX1409" s="510">
        <v>53001</v>
      </c>
      <c r="CY1409" s="510">
        <v>244</v>
      </c>
      <c r="CZ1409" s="510">
        <v>4051601</v>
      </c>
      <c r="DA1409" s="510">
        <v>16605</v>
      </c>
      <c r="DB1409" s="510">
        <v>49616</v>
      </c>
      <c r="DC1409" s="510">
        <v>787</v>
      </c>
      <c r="DD1409" s="510">
        <v>24107474</v>
      </c>
      <c r="DE1409" s="510">
        <v>30632</v>
      </c>
      <c r="DF1409" s="510">
        <v>67315</v>
      </c>
      <c r="DG1409" s="510">
        <v>173</v>
      </c>
      <c r="DH1409" s="510">
        <v>4351461</v>
      </c>
      <c r="DI1409" s="510">
        <v>25153</v>
      </c>
      <c r="DJ1409" s="510">
        <v>56884</v>
      </c>
      <c r="DK1409" s="510">
        <v>442</v>
      </c>
      <c r="DL1409" s="510">
        <v>149212</v>
      </c>
      <c r="DM1409" s="510">
        <v>338</v>
      </c>
      <c r="DN1409" s="510">
        <v>636</v>
      </c>
      <c r="DO1409" s="510">
        <v>6844</v>
      </c>
      <c r="DP1409" s="510">
        <v>171717</v>
      </c>
      <c r="DQ1409" s="510">
        <v>25</v>
      </c>
      <c r="DR1409" s="510">
        <v>43</v>
      </c>
      <c r="DS1409" s="510">
        <v>161</v>
      </c>
      <c r="DT1409" s="510">
        <v>356452</v>
      </c>
      <c r="DU1409" s="510">
        <v>2214</v>
      </c>
      <c r="DV1409" s="510">
        <v>5048</v>
      </c>
      <c r="DW1409" s="510">
        <v>144</v>
      </c>
      <c r="DX1409" s="510">
        <v>43985</v>
      </c>
      <c r="DY1409" s="510">
        <v>184480810</v>
      </c>
      <c r="DZ1409" s="510">
        <v>4194</v>
      </c>
      <c r="EA1409" s="510">
        <v>12058</v>
      </c>
      <c r="EB1409" s="510">
        <v>34312</v>
      </c>
      <c r="EC1409" s="510">
        <v>20247</v>
      </c>
      <c r="ED1409" s="510">
        <v>12605</v>
      </c>
      <c r="EE1409" s="510">
        <v>123791529</v>
      </c>
      <c r="EF1409" s="510">
        <v>1042</v>
      </c>
      <c r="EG1409" s="510">
        <v>303</v>
      </c>
      <c r="EH1409" s="510">
        <v>121</v>
      </c>
      <c r="EI1409" s="510"/>
      <c r="EJ1409" s="479"/>
      <c r="EK1409" s="479"/>
      <c r="EL1409" s="479"/>
      <c r="EM1409" s="479"/>
      <c r="EN1409" s="479"/>
      <c r="EO1409" s="479"/>
      <c r="EP1409" s="479"/>
      <c r="EQ1409" s="479"/>
      <c r="ER1409" s="479"/>
      <c r="ES1409" s="479"/>
      <c r="ET1409" s="479"/>
      <c r="EU1409" s="479"/>
      <c r="EV1409" s="479"/>
      <c r="EW1409" s="479"/>
      <c r="EX1409" s="479"/>
      <c r="EY1409" s="479"/>
      <c r="EZ1409" s="476"/>
      <c r="FA1409" s="446">
        <f t="shared" si="2626"/>
        <v>11</v>
      </c>
      <c r="FB1409" s="417">
        <f t="shared" si="2608"/>
        <v>2024</v>
      </c>
      <c r="FC1409" s="448">
        <f t="shared" si="2609"/>
        <v>45597</v>
      </c>
      <c r="FD1409" s="449">
        <f t="shared" si="2610"/>
        <v>30</v>
      </c>
      <c r="FE1409" s="450"/>
      <c r="FF1409" s="451">
        <f t="shared" si="2639"/>
        <v>0.63944688405120065</v>
      </c>
      <c r="FG1409" s="450"/>
      <c r="FH1409" s="452">
        <f t="shared" si="2627"/>
        <v>1.8134009610250934</v>
      </c>
      <c r="FI1409" s="452">
        <f t="shared" si="2628"/>
        <v>1.2899982203239011</v>
      </c>
      <c r="FJ1409" s="452">
        <f t="shared" si="2629"/>
        <v>1.801412768226043</v>
      </c>
      <c r="FK1409" s="452">
        <f t="shared" si="2630"/>
        <v>1.2805544448887112</v>
      </c>
      <c r="FL1409" s="452">
        <f t="shared" si="2631"/>
        <v>1.4231397023523764</v>
      </c>
      <c r="FM1409" s="452">
        <f t="shared" si="2632"/>
        <v>1.0372299567930869</v>
      </c>
      <c r="FN1409" s="452">
        <f t="shared" si="2633"/>
        <v>2.0962072155411655</v>
      </c>
      <c r="FO1409" s="452">
        <f t="shared" si="2634"/>
        <v>1.0387501284818583</v>
      </c>
      <c r="FP1409" s="452">
        <f t="shared" si="2635"/>
        <v>2.4029850746268657</v>
      </c>
      <c r="FQ1409" s="452">
        <f t="shared" si="2636"/>
        <v>1.0298507462686568</v>
      </c>
      <c r="FR1409" s="453"/>
      <c r="FS1409" s="446">
        <f t="shared" si="2637"/>
        <v>0</v>
      </c>
      <c r="FT1409" s="446">
        <f t="shared" si="2637"/>
        <v>0</v>
      </c>
      <c r="FU1409" s="446">
        <f t="shared" si="2637"/>
        <v>1371903</v>
      </c>
      <c r="FV1409" s="446">
        <f t="shared" si="2637"/>
        <v>4326771</v>
      </c>
      <c r="FW1409" s="446">
        <f t="shared" si="2637"/>
        <v>10204104</v>
      </c>
      <c r="FX1409" s="446">
        <f t="shared" si="2637"/>
        <v>7007802</v>
      </c>
      <c r="FY1409" s="446">
        <f t="shared" si="2637"/>
        <v>218756660</v>
      </c>
      <c r="FZ1409" s="446">
        <f t="shared" si="2637"/>
        <v>340339878</v>
      </c>
      <c r="GA1409" s="446">
        <f t="shared" si="2637"/>
        <v>6362856</v>
      </c>
      <c r="GB1409" s="446">
        <f t="shared" si="2638"/>
        <v>258859300</v>
      </c>
      <c r="GC1409" s="446">
        <f t="shared" si="2638"/>
        <v>19389231</v>
      </c>
      <c r="GD1409" s="446">
        <f t="shared" ref="GD1409:GM1418" si="2640">IFERROR(HLOOKUP(GD$1,$H$5:$HA$10112,MATCH($A1409,$A$5:$A$10112,0),0)*HLOOKUP(GD$2,$H$5:$HA$10112,MATCH($A1409,$A$5:$A$10112,0),0),"-")</f>
        <v>308594</v>
      </c>
      <c r="GE1409" s="446">
        <f t="shared" si="2640"/>
        <v>170190</v>
      </c>
      <c r="GF1409" s="446">
        <f t="shared" si="2640"/>
        <v>9735176</v>
      </c>
      <c r="GG1409" s="446">
        <f t="shared" si="2640"/>
        <v>28055052</v>
      </c>
      <c r="GH1409" s="446">
        <f t="shared" si="2640"/>
        <v>7045060</v>
      </c>
      <c r="GI1409" s="446">
        <f t="shared" si="2640"/>
        <v>183371706</v>
      </c>
      <c r="GJ1409" s="446">
        <f t="shared" si="2640"/>
        <v>39856752</v>
      </c>
      <c r="GK1409" s="446">
        <f t="shared" si="2640"/>
        <v>12106304</v>
      </c>
      <c r="GL1409" s="446">
        <f t="shared" si="2640"/>
        <v>52976905</v>
      </c>
      <c r="GM1409" s="446">
        <f t="shared" si="2640"/>
        <v>9840932</v>
      </c>
      <c r="GN1409" s="446">
        <f t="shared" si="2612"/>
        <v>812728</v>
      </c>
      <c r="GO1409" s="446">
        <f t="shared" ref="GO1409:GQ1428" si="2641">IFERROR(HLOOKUP(GO$1,$H$5:$HA$10112,MATCH($A1409,$A$5:$A$10112,0),0)*HLOOKUP(GO$2,$H$5:$HA$10112,MATCH($A1409,$A$5:$A$10112,0),0),"-")</f>
        <v>281112</v>
      </c>
      <c r="GP1409" s="446">
        <f t="shared" si="2641"/>
        <v>294292</v>
      </c>
      <c r="GQ1409" s="446">
        <f t="shared" si="2641"/>
        <v>530371130</v>
      </c>
      <c r="GR1409" s="446"/>
      <c r="GS1409" s="446"/>
      <c r="GT1409" s="446"/>
      <c r="GU1409" s="446"/>
      <c r="GV1409" s="416"/>
    </row>
    <row r="1410" spans="1:204" ht="9.75" customHeight="1" x14ac:dyDescent="0.2">
      <c r="A1410" s="485" t="str">
        <f t="shared" si="2619"/>
        <v>2024-25NOVEMBERRX8</v>
      </c>
      <c r="B1410" s="503" t="str">
        <f t="shared" si="2602"/>
        <v>2024-25</v>
      </c>
      <c r="C1410" s="436" t="s">
        <v>647</v>
      </c>
      <c r="D1410" s="503" t="s">
        <v>646</v>
      </c>
      <c r="E1410" s="503" t="s">
        <v>645</v>
      </c>
      <c r="F1410" s="504" t="s">
        <v>450</v>
      </c>
      <c r="G1410" s="504" t="s">
        <v>696</v>
      </c>
      <c r="H1410" s="522">
        <v>109901</v>
      </c>
      <c r="I1410" s="522">
        <v>70798</v>
      </c>
      <c r="J1410" s="522">
        <v>186817</v>
      </c>
      <c r="K1410" s="522">
        <v>3</v>
      </c>
      <c r="L1410" s="522">
        <v>0</v>
      </c>
      <c r="M1410" s="522">
        <v>0</v>
      </c>
      <c r="N1410" s="522">
        <v>15</v>
      </c>
      <c r="O1410" s="522">
        <v>71</v>
      </c>
      <c r="P1410" s="522">
        <v>538</v>
      </c>
      <c r="Q1410" s="522">
        <v>144</v>
      </c>
      <c r="R1410" s="522">
        <v>430</v>
      </c>
      <c r="S1410" s="522">
        <v>76811</v>
      </c>
      <c r="T1410" s="522">
        <v>11022</v>
      </c>
      <c r="U1410" s="522">
        <v>8075</v>
      </c>
      <c r="V1410" s="522">
        <v>39413</v>
      </c>
      <c r="W1410" s="522">
        <v>8900</v>
      </c>
      <c r="X1410" s="522">
        <v>50</v>
      </c>
      <c r="Y1410" s="522">
        <v>5428827</v>
      </c>
      <c r="Z1410" s="522">
        <v>493</v>
      </c>
      <c r="AA1410" s="522">
        <v>868</v>
      </c>
      <c r="AB1410" s="522">
        <v>4455228</v>
      </c>
      <c r="AC1410" s="522">
        <v>552</v>
      </c>
      <c r="AD1410" s="522">
        <v>992</v>
      </c>
      <c r="AE1410" s="522">
        <v>88205553</v>
      </c>
      <c r="AF1410" s="522">
        <v>2238</v>
      </c>
      <c r="AG1410" s="522">
        <v>5036</v>
      </c>
      <c r="AH1410" s="522">
        <v>56901342</v>
      </c>
      <c r="AI1410" s="522">
        <v>6393</v>
      </c>
      <c r="AJ1410" s="522">
        <v>14934</v>
      </c>
      <c r="AK1410" s="522">
        <v>321422</v>
      </c>
      <c r="AL1410" s="522">
        <v>6428</v>
      </c>
      <c r="AM1410" s="522">
        <v>16408</v>
      </c>
      <c r="AN1410" s="522">
        <v>719</v>
      </c>
      <c r="AO1410" s="522">
        <v>2106</v>
      </c>
      <c r="AP1410" s="522">
        <v>1270</v>
      </c>
      <c r="AQ1410" s="522">
        <v>3389474</v>
      </c>
      <c r="AR1410" s="522">
        <v>2669</v>
      </c>
      <c r="AS1410" s="522">
        <v>5760</v>
      </c>
      <c r="AT1410" s="522">
        <v>12475</v>
      </c>
      <c r="AU1410" s="522">
        <v>1645</v>
      </c>
      <c r="AV1410" s="522">
        <v>2208</v>
      </c>
      <c r="AW1410" s="522">
        <v>7574</v>
      </c>
      <c r="AX1410" s="522">
        <v>1308</v>
      </c>
      <c r="AY1410" s="522">
        <v>7314</v>
      </c>
      <c r="AZ1410" s="522">
        <v>808</v>
      </c>
      <c r="BA1410" s="522">
        <v>8614</v>
      </c>
      <c r="BB1410" s="522">
        <v>17396755</v>
      </c>
      <c r="BC1410" s="522">
        <v>2020</v>
      </c>
      <c r="BD1410" s="522">
        <v>4289</v>
      </c>
      <c r="BE1410" s="522">
        <v>1298</v>
      </c>
      <c r="BF1410" s="522">
        <v>1953</v>
      </c>
      <c r="BG1410" s="522">
        <v>3175</v>
      </c>
      <c r="BH1410" s="522">
        <v>2188</v>
      </c>
      <c r="BI1410" s="522">
        <v>40595</v>
      </c>
      <c r="BJ1410" s="522">
        <v>4786</v>
      </c>
      <c r="BK1410" s="522">
        <v>18955</v>
      </c>
      <c r="BL1410" s="522">
        <v>64336</v>
      </c>
      <c r="BM1410" s="522">
        <v>19989</v>
      </c>
      <c r="BN1410" s="522">
        <v>14706</v>
      </c>
      <c r="BO1410" s="522">
        <v>14321</v>
      </c>
      <c r="BP1410" s="522">
        <v>10621</v>
      </c>
      <c r="BQ1410" s="522">
        <v>53988</v>
      </c>
      <c r="BR1410" s="522">
        <v>41383</v>
      </c>
      <c r="BS1410" s="522">
        <v>14374</v>
      </c>
      <c r="BT1410" s="522">
        <v>9593</v>
      </c>
      <c r="BU1410" s="522">
        <v>123</v>
      </c>
      <c r="BV1410" s="522">
        <v>101</v>
      </c>
      <c r="BW1410" s="522">
        <v>406</v>
      </c>
      <c r="BX1410" s="522">
        <v>214264</v>
      </c>
      <c r="BY1410" s="522">
        <v>528</v>
      </c>
      <c r="BZ1410" s="522">
        <v>960</v>
      </c>
      <c r="CA1410" s="522">
        <v>36</v>
      </c>
      <c r="CB1410" s="522">
        <v>14982</v>
      </c>
      <c r="CC1410" s="522">
        <v>416</v>
      </c>
      <c r="CD1410" s="522">
        <v>1047</v>
      </c>
      <c r="CE1410" s="522">
        <v>10580</v>
      </c>
      <c r="CF1410" s="522">
        <v>5199581</v>
      </c>
      <c r="CG1410" s="522">
        <v>491</v>
      </c>
      <c r="CH1410" s="522">
        <v>864</v>
      </c>
      <c r="CI1410" s="522">
        <v>4631</v>
      </c>
      <c r="CJ1410" s="522">
        <v>11801810</v>
      </c>
      <c r="CK1410" s="522">
        <v>2548</v>
      </c>
      <c r="CL1410" s="522">
        <v>5539</v>
      </c>
      <c r="CM1410" s="522">
        <v>1088</v>
      </c>
      <c r="CN1410" s="522">
        <v>2392701</v>
      </c>
      <c r="CO1410" s="522">
        <v>2199</v>
      </c>
      <c r="CP1410" s="522">
        <v>4922</v>
      </c>
      <c r="CQ1410" s="522">
        <v>33694</v>
      </c>
      <c r="CR1410" s="522">
        <v>74011042</v>
      </c>
      <c r="CS1410" s="522">
        <v>2197</v>
      </c>
      <c r="CT1410" s="522">
        <v>4960</v>
      </c>
      <c r="CU1410" s="522">
        <v>1520</v>
      </c>
      <c r="CV1410" s="522">
        <v>11350957</v>
      </c>
      <c r="CW1410" s="522">
        <v>7468</v>
      </c>
      <c r="CX1410" s="522">
        <v>17109</v>
      </c>
      <c r="CY1410" s="522">
        <v>927</v>
      </c>
      <c r="CZ1410" s="522">
        <v>6679441</v>
      </c>
      <c r="DA1410" s="522">
        <v>7205</v>
      </c>
      <c r="DB1410" s="522">
        <v>17280</v>
      </c>
      <c r="DC1410" s="522">
        <v>2023</v>
      </c>
      <c r="DD1410" s="522">
        <v>23941818</v>
      </c>
      <c r="DE1410" s="522">
        <v>11835</v>
      </c>
      <c r="DF1410" s="522">
        <v>28875</v>
      </c>
      <c r="DG1410" s="522">
        <v>481</v>
      </c>
      <c r="DH1410" s="522">
        <v>6007453</v>
      </c>
      <c r="DI1410" s="522">
        <v>12490</v>
      </c>
      <c r="DJ1410" s="522">
        <v>30117</v>
      </c>
      <c r="DK1410" s="522">
        <v>246</v>
      </c>
      <c r="DL1410" s="522">
        <v>97779</v>
      </c>
      <c r="DM1410" s="522">
        <v>397</v>
      </c>
      <c r="DN1410" s="522">
        <v>609</v>
      </c>
      <c r="DO1410" s="522">
        <v>6776</v>
      </c>
      <c r="DP1410" s="522">
        <v>280880</v>
      </c>
      <c r="DQ1410" s="522">
        <v>41</v>
      </c>
      <c r="DR1410" s="522">
        <v>70</v>
      </c>
      <c r="DS1410" s="522">
        <v>60</v>
      </c>
      <c r="DT1410" s="522">
        <v>107274</v>
      </c>
      <c r="DU1410" s="522">
        <v>1788</v>
      </c>
      <c r="DV1410" s="522">
        <v>4205</v>
      </c>
      <c r="DW1410" s="522">
        <v>54</v>
      </c>
      <c r="DX1410" s="522">
        <v>44573</v>
      </c>
      <c r="DY1410" s="522">
        <v>79925330</v>
      </c>
      <c r="DZ1410" s="522">
        <v>1793</v>
      </c>
      <c r="EA1410" s="522">
        <v>3680</v>
      </c>
      <c r="EB1410" s="522">
        <v>27152</v>
      </c>
      <c r="EC1410" s="522">
        <v>12733</v>
      </c>
      <c r="ED1410" s="522">
        <v>4590</v>
      </c>
      <c r="EE1410" s="522">
        <v>28141383</v>
      </c>
      <c r="EF1410" s="522">
        <v>1149</v>
      </c>
      <c r="EG1410" s="522">
        <v>338</v>
      </c>
      <c r="EH1410" s="522">
        <v>18</v>
      </c>
      <c r="EI1410" s="522"/>
      <c r="EJ1410" s="483"/>
      <c r="EK1410" s="483"/>
      <c r="EL1410" s="483"/>
      <c r="EM1410" s="483"/>
      <c r="EN1410" s="483"/>
      <c r="EO1410" s="483"/>
      <c r="EP1410" s="483"/>
      <c r="EQ1410" s="483"/>
      <c r="ER1410" s="483"/>
      <c r="ES1410" s="483"/>
      <c r="ET1410" s="483"/>
      <c r="EU1410" s="483"/>
      <c r="EV1410" s="483"/>
      <c r="EW1410" s="483"/>
      <c r="EX1410" s="483"/>
      <c r="EY1410" s="483"/>
      <c r="EZ1410" s="484"/>
      <c r="FA1410" s="468">
        <f t="shared" si="2626"/>
        <v>11</v>
      </c>
      <c r="FB1410" s="485">
        <f t="shared" si="2608"/>
        <v>2024</v>
      </c>
      <c r="FC1410" s="486">
        <f t="shared" si="2609"/>
        <v>45597</v>
      </c>
      <c r="FD1410" s="470">
        <f t="shared" si="2610"/>
        <v>30</v>
      </c>
      <c r="FE1410" s="471"/>
      <c r="FF1410" s="517">
        <f t="shared" si="2639"/>
        <v>0.64631819916062572</v>
      </c>
      <c r="FG1410" s="471"/>
      <c r="FH1410" s="487">
        <f t="shared" si="2627"/>
        <v>1.8135547087642896</v>
      </c>
      <c r="FI1410" s="487">
        <f t="shared" si="2628"/>
        <v>1.3342406096897115</v>
      </c>
      <c r="FJ1410" s="487">
        <f t="shared" si="2629"/>
        <v>1.773498452012384</v>
      </c>
      <c r="FK1410" s="487">
        <f t="shared" si="2630"/>
        <v>1.3152941176470587</v>
      </c>
      <c r="FL1410" s="487">
        <f t="shared" si="2631"/>
        <v>1.369801842031817</v>
      </c>
      <c r="FM1410" s="487">
        <f t="shared" si="2632"/>
        <v>1.0499835079796007</v>
      </c>
      <c r="FN1410" s="487">
        <f t="shared" si="2633"/>
        <v>1.6150561797752809</v>
      </c>
      <c r="FO1410" s="487">
        <f t="shared" si="2634"/>
        <v>1.0778651685393259</v>
      </c>
      <c r="FP1410" s="487">
        <f t="shared" si="2635"/>
        <v>2.46</v>
      </c>
      <c r="FQ1410" s="487">
        <f t="shared" si="2636"/>
        <v>2.02</v>
      </c>
      <c r="FR1410" s="459"/>
      <c r="FS1410" s="468">
        <f t="shared" si="2637"/>
        <v>0</v>
      </c>
      <c r="FT1410" s="468">
        <f t="shared" si="2637"/>
        <v>0</v>
      </c>
      <c r="FU1410" s="468">
        <f t="shared" si="2637"/>
        <v>1061970</v>
      </c>
      <c r="FV1410" s="468">
        <f t="shared" si="2637"/>
        <v>5026658</v>
      </c>
      <c r="FW1410" s="468">
        <f t="shared" si="2637"/>
        <v>9567096</v>
      </c>
      <c r="FX1410" s="468">
        <f t="shared" si="2637"/>
        <v>8010400</v>
      </c>
      <c r="FY1410" s="468">
        <f t="shared" si="2637"/>
        <v>198483868</v>
      </c>
      <c r="FZ1410" s="468">
        <f t="shared" si="2637"/>
        <v>132912600</v>
      </c>
      <c r="GA1410" s="468">
        <f t="shared" si="2637"/>
        <v>820400</v>
      </c>
      <c r="GB1410" s="468">
        <f t="shared" si="2638"/>
        <v>36945446</v>
      </c>
      <c r="GC1410" s="468">
        <f t="shared" si="2638"/>
        <v>7315200</v>
      </c>
      <c r="GD1410" s="468">
        <f t="shared" si="2640"/>
        <v>389760</v>
      </c>
      <c r="GE1410" s="468">
        <f t="shared" si="2640"/>
        <v>37692</v>
      </c>
      <c r="GF1410" s="468">
        <f t="shared" si="2640"/>
        <v>9141120</v>
      </c>
      <c r="GG1410" s="468">
        <f t="shared" si="2640"/>
        <v>25651109</v>
      </c>
      <c r="GH1410" s="468">
        <f t="shared" si="2640"/>
        <v>5355136</v>
      </c>
      <c r="GI1410" s="468">
        <f t="shared" si="2640"/>
        <v>167122240</v>
      </c>
      <c r="GJ1410" s="468">
        <f t="shared" si="2640"/>
        <v>26005680</v>
      </c>
      <c r="GK1410" s="468">
        <f t="shared" si="2640"/>
        <v>16018560</v>
      </c>
      <c r="GL1410" s="468">
        <f t="shared" si="2640"/>
        <v>58414125</v>
      </c>
      <c r="GM1410" s="468">
        <f t="shared" si="2640"/>
        <v>14486277</v>
      </c>
      <c r="GN1410" s="468">
        <f t="shared" si="2612"/>
        <v>252300</v>
      </c>
      <c r="GO1410" s="468">
        <f t="shared" si="2641"/>
        <v>149814</v>
      </c>
      <c r="GP1410" s="468">
        <f t="shared" si="2641"/>
        <v>474320</v>
      </c>
      <c r="GQ1410" s="468">
        <f t="shared" si="2641"/>
        <v>164028640</v>
      </c>
      <c r="GR1410" s="468"/>
      <c r="GS1410" s="468"/>
      <c r="GT1410" s="468"/>
      <c r="GU1410" s="468"/>
      <c r="GV1410" s="425"/>
    </row>
    <row r="1411" spans="1:204" ht="9.75" customHeight="1" x14ac:dyDescent="0.2">
      <c r="A1411" s="472" t="str">
        <f t="shared" si="2619"/>
        <v>2024-25DECEMBERRX9</v>
      </c>
      <c r="B1411" s="488" t="str">
        <f t="shared" si="2602"/>
        <v>2024-25</v>
      </c>
      <c r="C1411" s="400" t="s">
        <v>650</v>
      </c>
      <c r="D1411" s="488" t="s">
        <v>653</v>
      </c>
      <c r="E1411" s="488" t="s">
        <v>652</v>
      </c>
      <c r="F1411" s="474" t="s">
        <v>451</v>
      </c>
      <c r="G1411" s="474" t="s">
        <v>686</v>
      </c>
      <c r="H1411" s="518">
        <v>119264</v>
      </c>
      <c r="I1411" s="518">
        <v>92166</v>
      </c>
      <c r="J1411" s="518">
        <v>621919</v>
      </c>
      <c r="K1411" s="518">
        <v>7</v>
      </c>
      <c r="L1411" s="518">
        <v>2</v>
      </c>
      <c r="M1411" s="518">
        <v>6</v>
      </c>
      <c r="N1411" s="518">
        <v>37</v>
      </c>
      <c r="O1411" s="518">
        <v>101</v>
      </c>
      <c r="P1411" s="518">
        <v>590</v>
      </c>
      <c r="Q1411" s="518">
        <v>2355</v>
      </c>
      <c r="R1411" s="518">
        <v>420</v>
      </c>
      <c r="S1411" s="518">
        <v>74573</v>
      </c>
      <c r="T1411" s="518">
        <v>8012</v>
      </c>
      <c r="U1411" s="518">
        <v>5125</v>
      </c>
      <c r="V1411" s="518">
        <v>39889</v>
      </c>
      <c r="W1411" s="518">
        <v>6991</v>
      </c>
      <c r="X1411" s="518">
        <v>465</v>
      </c>
      <c r="Y1411" s="518">
        <v>4712495</v>
      </c>
      <c r="Z1411" s="518">
        <v>588</v>
      </c>
      <c r="AA1411" s="518">
        <v>1035</v>
      </c>
      <c r="AB1411" s="518">
        <v>4670466</v>
      </c>
      <c r="AC1411" s="518">
        <v>911</v>
      </c>
      <c r="AD1411" s="518">
        <v>1835</v>
      </c>
      <c r="AE1411" s="518">
        <v>158564864</v>
      </c>
      <c r="AF1411" s="518">
        <v>3975</v>
      </c>
      <c r="AG1411" s="518">
        <v>8435</v>
      </c>
      <c r="AH1411" s="518">
        <v>107456610</v>
      </c>
      <c r="AI1411" s="518">
        <v>15371</v>
      </c>
      <c r="AJ1411" s="518">
        <v>39679</v>
      </c>
      <c r="AK1411" s="518">
        <v>9431934</v>
      </c>
      <c r="AL1411" s="518">
        <v>20284</v>
      </c>
      <c r="AM1411" s="518">
        <v>56526</v>
      </c>
      <c r="AN1411" s="518">
        <v>898</v>
      </c>
      <c r="AO1411" s="518">
        <v>9512</v>
      </c>
      <c r="AP1411" s="518">
        <v>2646</v>
      </c>
      <c r="AQ1411" s="518">
        <v>3971686</v>
      </c>
      <c r="AR1411" s="518">
        <v>1501</v>
      </c>
      <c r="AS1411" s="518">
        <v>2975</v>
      </c>
      <c r="AT1411" s="518">
        <v>17265</v>
      </c>
      <c r="AU1411" s="518">
        <v>2744</v>
      </c>
      <c r="AV1411" s="518">
        <v>8018</v>
      </c>
      <c r="AW1411" s="518">
        <v>2641</v>
      </c>
      <c r="AX1411" s="518">
        <v>3095</v>
      </c>
      <c r="AY1411" s="518">
        <v>3408</v>
      </c>
      <c r="AZ1411" s="518">
        <v>2779</v>
      </c>
      <c r="BA1411" s="518">
        <v>19154</v>
      </c>
      <c r="BB1411" s="518">
        <v>42556468</v>
      </c>
      <c r="BC1411" s="518">
        <v>2222</v>
      </c>
      <c r="BD1411" s="518">
        <v>3492</v>
      </c>
      <c r="BE1411" s="518">
        <v>2837</v>
      </c>
      <c r="BF1411" s="518">
        <v>9652</v>
      </c>
      <c r="BG1411" s="518">
        <v>3280</v>
      </c>
      <c r="BH1411" s="518">
        <v>3385</v>
      </c>
      <c r="BI1411" s="518">
        <v>31519</v>
      </c>
      <c r="BJ1411" s="518">
        <v>4613</v>
      </c>
      <c r="BK1411" s="518">
        <v>21176</v>
      </c>
      <c r="BL1411" s="518">
        <v>57308</v>
      </c>
      <c r="BM1411" s="518">
        <v>15913</v>
      </c>
      <c r="BN1411" s="518">
        <v>11834</v>
      </c>
      <c r="BO1411" s="518">
        <v>10069</v>
      </c>
      <c r="BP1411" s="518">
        <v>7645</v>
      </c>
      <c r="BQ1411" s="518">
        <v>53746</v>
      </c>
      <c r="BR1411" s="518">
        <v>42824</v>
      </c>
      <c r="BS1411" s="518">
        <v>11438</v>
      </c>
      <c r="BT1411" s="518">
        <v>7625</v>
      </c>
      <c r="BU1411" s="518">
        <v>625</v>
      </c>
      <c r="BV1411" s="518">
        <v>479</v>
      </c>
      <c r="BW1411" s="518">
        <v>1</v>
      </c>
      <c r="BX1411" s="518">
        <v>385</v>
      </c>
      <c r="BY1411" s="518">
        <v>385</v>
      </c>
      <c r="BZ1411" s="518">
        <v>385</v>
      </c>
      <c r="CA1411" s="518">
        <v>11</v>
      </c>
      <c r="CB1411" s="518">
        <v>5829</v>
      </c>
      <c r="CC1411" s="518">
        <v>530</v>
      </c>
      <c r="CD1411" s="518">
        <v>752</v>
      </c>
      <c r="CE1411" s="518">
        <v>8000</v>
      </c>
      <c r="CF1411" s="518">
        <v>4706281</v>
      </c>
      <c r="CG1411" s="518">
        <v>588</v>
      </c>
      <c r="CH1411" s="518">
        <v>1037</v>
      </c>
      <c r="CI1411" s="518">
        <v>1654</v>
      </c>
      <c r="CJ1411" s="518">
        <v>7380515</v>
      </c>
      <c r="CK1411" s="518">
        <v>4462</v>
      </c>
      <c r="CL1411" s="518">
        <v>9133</v>
      </c>
      <c r="CM1411" s="518">
        <v>877</v>
      </c>
      <c r="CN1411" s="518">
        <v>3613311</v>
      </c>
      <c r="CO1411" s="518">
        <v>4120</v>
      </c>
      <c r="CP1411" s="518">
        <v>9203</v>
      </c>
      <c r="CQ1411" s="518">
        <v>37358</v>
      </c>
      <c r="CR1411" s="518">
        <v>147571038</v>
      </c>
      <c r="CS1411" s="518">
        <v>3950</v>
      </c>
      <c r="CT1411" s="518">
        <v>8375</v>
      </c>
      <c r="CU1411" s="518">
        <v>6</v>
      </c>
      <c r="CV1411" s="518">
        <v>69448</v>
      </c>
      <c r="CW1411" s="518">
        <v>11575</v>
      </c>
      <c r="CX1411" s="518">
        <v>30369</v>
      </c>
      <c r="CY1411" s="518">
        <v>209</v>
      </c>
      <c r="CZ1411" s="518">
        <v>4564902</v>
      </c>
      <c r="DA1411" s="518">
        <v>21842</v>
      </c>
      <c r="DB1411" s="518">
        <v>55593</v>
      </c>
      <c r="DC1411" s="518">
        <v>1274</v>
      </c>
      <c r="DD1411" s="518">
        <v>18725373</v>
      </c>
      <c r="DE1411" s="518">
        <v>14698</v>
      </c>
      <c r="DF1411" s="518">
        <v>37482</v>
      </c>
      <c r="DG1411" s="518">
        <v>45</v>
      </c>
      <c r="DH1411" s="518">
        <v>911402</v>
      </c>
      <c r="DI1411" s="518">
        <v>20253</v>
      </c>
      <c r="DJ1411" s="518">
        <v>58999</v>
      </c>
      <c r="DK1411" s="518">
        <v>237</v>
      </c>
      <c r="DL1411" s="518">
        <v>71059</v>
      </c>
      <c r="DM1411" s="518">
        <v>300</v>
      </c>
      <c r="DN1411" s="518">
        <v>481</v>
      </c>
      <c r="DO1411" s="518">
        <v>4301</v>
      </c>
      <c r="DP1411" s="518">
        <v>90643</v>
      </c>
      <c r="DQ1411" s="518">
        <v>21</v>
      </c>
      <c r="DR1411" s="518">
        <v>35</v>
      </c>
      <c r="DS1411" s="518">
        <v>39</v>
      </c>
      <c r="DT1411" s="518">
        <v>154189</v>
      </c>
      <c r="DU1411" s="518">
        <v>3954</v>
      </c>
      <c r="DV1411" s="518">
        <v>9648</v>
      </c>
      <c r="DW1411" s="518">
        <v>30</v>
      </c>
      <c r="DX1411" s="518">
        <v>38064</v>
      </c>
      <c r="DY1411" s="518">
        <v>123743213</v>
      </c>
      <c r="DZ1411" s="518">
        <v>3251</v>
      </c>
      <c r="EA1411" s="518">
        <v>8092</v>
      </c>
      <c r="EB1411" s="518">
        <v>30999</v>
      </c>
      <c r="EC1411" s="518">
        <v>18616</v>
      </c>
      <c r="ED1411" s="518">
        <v>9135</v>
      </c>
      <c r="EE1411" s="518">
        <v>69717775</v>
      </c>
      <c r="EF1411" s="518">
        <v>0</v>
      </c>
      <c r="EG1411" s="518">
        <v>502</v>
      </c>
      <c r="EH1411" s="518">
        <v>52</v>
      </c>
      <c r="EI1411" s="518"/>
      <c r="EJ1411" s="475"/>
      <c r="EK1411" s="475"/>
      <c r="EL1411" s="475"/>
      <c r="EM1411" s="475"/>
      <c r="EN1411" s="475"/>
      <c r="EO1411" s="475"/>
      <c r="EP1411" s="475"/>
      <c r="EQ1411" s="475"/>
      <c r="ER1411" s="475"/>
      <c r="ES1411" s="475"/>
      <c r="ET1411" s="475"/>
      <c r="EU1411" s="475"/>
      <c r="EV1411" s="475"/>
      <c r="EW1411" s="475"/>
      <c r="EX1411" s="475"/>
      <c r="EY1411" s="475"/>
      <c r="EZ1411" s="476"/>
      <c r="FA1411" s="446">
        <f t="shared" si="2626"/>
        <v>12</v>
      </c>
      <c r="FB1411" s="417">
        <f t="shared" si="2608"/>
        <v>2024</v>
      </c>
      <c r="FC1411" s="448">
        <f t="shared" si="2609"/>
        <v>45627</v>
      </c>
      <c r="FD1411" s="449">
        <f t="shared" si="2610"/>
        <v>31</v>
      </c>
      <c r="FE1411" s="450"/>
      <c r="FF1411" s="451">
        <f t="shared" si="2639"/>
        <v>0.57949339800592836</v>
      </c>
      <c r="FG1411" s="450"/>
      <c r="FH1411" s="452">
        <f t="shared" si="2627"/>
        <v>1.9861457813280079</v>
      </c>
      <c r="FI1411" s="452">
        <f t="shared" si="2628"/>
        <v>1.4770344483275086</v>
      </c>
      <c r="FJ1411" s="452">
        <f t="shared" si="2629"/>
        <v>1.9646829268292683</v>
      </c>
      <c r="FK1411" s="452">
        <f t="shared" si="2630"/>
        <v>1.4917073170731707</v>
      </c>
      <c r="FL1411" s="452">
        <f t="shared" si="2631"/>
        <v>1.3473890044874526</v>
      </c>
      <c r="FM1411" s="452">
        <f t="shared" si="2632"/>
        <v>1.0735791822306902</v>
      </c>
      <c r="FN1411" s="452">
        <f t="shared" si="2633"/>
        <v>1.6361035617222144</v>
      </c>
      <c r="FO1411" s="452">
        <f t="shared" si="2634"/>
        <v>1.0906880274638822</v>
      </c>
      <c r="FP1411" s="452">
        <f t="shared" si="2635"/>
        <v>1.3440860215053763</v>
      </c>
      <c r="FQ1411" s="452">
        <f t="shared" si="2636"/>
        <v>1.0301075268817204</v>
      </c>
      <c r="FR1411" s="453"/>
      <c r="FS1411" s="446">
        <f t="shared" si="2637"/>
        <v>184332</v>
      </c>
      <c r="FT1411" s="446">
        <f t="shared" si="2637"/>
        <v>552996</v>
      </c>
      <c r="FU1411" s="446">
        <f t="shared" si="2637"/>
        <v>3410142</v>
      </c>
      <c r="FV1411" s="446">
        <f t="shared" si="2637"/>
        <v>9308766</v>
      </c>
      <c r="FW1411" s="446">
        <f t="shared" si="2637"/>
        <v>8292420</v>
      </c>
      <c r="FX1411" s="446">
        <f t="shared" si="2637"/>
        <v>9404375</v>
      </c>
      <c r="FY1411" s="446">
        <f t="shared" si="2637"/>
        <v>336463715</v>
      </c>
      <c r="FZ1411" s="446">
        <f t="shared" si="2637"/>
        <v>277395889</v>
      </c>
      <c r="GA1411" s="446">
        <f t="shared" si="2637"/>
        <v>26284590</v>
      </c>
      <c r="GB1411" s="446">
        <f t="shared" si="2638"/>
        <v>66885768</v>
      </c>
      <c r="GC1411" s="446">
        <f t="shared" si="2638"/>
        <v>7871850</v>
      </c>
      <c r="GD1411" s="446">
        <f t="shared" si="2640"/>
        <v>385</v>
      </c>
      <c r="GE1411" s="446">
        <f t="shared" si="2640"/>
        <v>8272</v>
      </c>
      <c r="GF1411" s="446">
        <f t="shared" si="2640"/>
        <v>8296000</v>
      </c>
      <c r="GG1411" s="446">
        <f t="shared" si="2640"/>
        <v>15105982</v>
      </c>
      <c r="GH1411" s="446">
        <f t="shared" si="2640"/>
        <v>8071031</v>
      </c>
      <c r="GI1411" s="446">
        <f t="shared" si="2640"/>
        <v>312873250</v>
      </c>
      <c r="GJ1411" s="446">
        <f t="shared" si="2640"/>
        <v>182214</v>
      </c>
      <c r="GK1411" s="446">
        <f t="shared" si="2640"/>
        <v>11618937</v>
      </c>
      <c r="GL1411" s="446">
        <f t="shared" si="2640"/>
        <v>47752068</v>
      </c>
      <c r="GM1411" s="446">
        <f t="shared" si="2640"/>
        <v>2654955</v>
      </c>
      <c r="GN1411" s="446">
        <f t="shared" si="2612"/>
        <v>376272</v>
      </c>
      <c r="GO1411" s="446">
        <f t="shared" si="2641"/>
        <v>113997</v>
      </c>
      <c r="GP1411" s="446">
        <f t="shared" si="2641"/>
        <v>150535</v>
      </c>
      <c r="GQ1411" s="446">
        <f t="shared" si="2641"/>
        <v>308013888</v>
      </c>
      <c r="GR1411" s="446"/>
      <c r="GS1411" s="446"/>
      <c r="GT1411" s="446"/>
      <c r="GU1411" s="446"/>
      <c r="GV1411" s="416"/>
    </row>
    <row r="1412" spans="1:204" ht="9.75" customHeight="1" x14ac:dyDescent="0.2">
      <c r="A1412" s="417" t="str">
        <f t="shared" si="2619"/>
        <v>2024-25DECEMBERRYC</v>
      </c>
      <c r="B1412" s="458" t="str">
        <f t="shared" si="2602"/>
        <v>2024-25</v>
      </c>
      <c r="C1412" s="402" t="s">
        <v>650</v>
      </c>
      <c r="D1412" s="458" t="s">
        <v>656</v>
      </c>
      <c r="E1412" s="458" t="s">
        <v>466</v>
      </c>
      <c r="F1412" s="478" t="s">
        <v>453</v>
      </c>
      <c r="G1412" s="478" t="s">
        <v>687</v>
      </c>
      <c r="H1412" s="510">
        <v>147826</v>
      </c>
      <c r="I1412" s="510">
        <v>105256</v>
      </c>
      <c r="J1412" s="510">
        <v>2141538</v>
      </c>
      <c r="K1412" s="510">
        <v>20</v>
      </c>
      <c r="L1412" s="510">
        <v>0</v>
      </c>
      <c r="M1412" s="510">
        <v>81</v>
      </c>
      <c r="N1412" s="510">
        <v>113</v>
      </c>
      <c r="O1412" s="510">
        <v>167</v>
      </c>
      <c r="P1412" s="510">
        <v>755</v>
      </c>
      <c r="Q1412" s="510">
        <v>3</v>
      </c>
      <c r="R1412" s="510">
        <v>3396</v>
      </c>
      <c r="S1412" s="510">
        <v>82826</v>
      </c>
      <c r="T1412" s="510">
        <v>9557</v>
      </c>
      <c r="U1412" s="510">
        <v>6043</v>
      </c>
      <c r="V1412" s="510">
        <v>45473</v>
      </c>
      <c r="W1412" s="510">
        <v>15876</v>
      </c>
      <c r="X1412" s="510">
        <v>664</v>
      </c>
      <c r="Y1412" s="510">
        <v>5606977</v>
      </c>
      <c r="Z1412" s="510">
        <v>587</v>
      </c>
      <c r="AA1412" s="510">
        <v>1096</v>
      </c>
      <c r="AB1412" s="510">
        <v>4690167</v>
      </c>
      <c r="AC1412" s="510">
        <v>776</v>
      </c>
      <c r="AD1412" s="510">
        <v>1386</v>
      </c>
      <c r="AE1412" s="510">
        <v>156446149</v>
      </c>
      <c r="AF1412" s="510">
        <v>3440</v>
      </c>
      <c r="AG1412" s="510">
        <v>7450</v>
      </c>
      <c r="AH1412" s="510">
        <v>200085156</v>
      </c>
      <c r="AI1412" s="510">
        <v>12603</v>
      </c>
      <c r="AJ1412" s="510">
        <v>31376</v>
      </c>
      <c r="AK1412" s="510">
        <v>12424126</v>
      </c>
      <c r="AL1412" s="510">
        <v>18711</v>
      </c>
      <c r="AM1412" s="510">
        <v>43525</v>
      </c>
      <c r="AN1412" s="510">
        <v>217</v>
      </c>
      <c r="AO1412" s="510">
        <v>3139</v>
      </c>
      <c r="AP1412" s="510">
        <v>2088</v>
      </c>
      <c r="AQ1412" s="510">
        <v>14412169</v>
      </c>
      <c r="AR1412" s="510">
        <v>6902</v>
      </c>
      <c r="AS1412" s="510">
        <v>15455</v>
      </c>
      <c r="AT1412" s="510">
        <v>10105</v>
      </c>
      <c r="AU1412" s="510">
        <v>414</v>
      </c>
      <c r="AV1412" s="510">
        <v>7705</v>
      </c>
      <c r="AW1412" s="510">
        <v>6865</v>
      </c>
      <c r="AX1412" s="510">
        <v>143</v>
      </c>
      <c r="AY1412" s="510">
        <v>1843</v>
      </c>
      <c r="AZ1412" s="510">
        <v>728</v>
      </c>
      <c r="BA1412" s="510">
        <v>12891</v>
      </c>
      <c r="BB1412" s="510">
        <v>88118314</v>
      </c>
      <c r="BC1412" s="510">
        <v>6836</v>
      </c>
      <c r="BD1412" s="510">
        <v>13202</v>
      </c>
      <c r="BE1412" s="510">
        <v>266</v>
      </c>
      <c r="BF1412" s="510">
        <v>5943</v>
      </c>
      <c r="BG1412" s="510">
        <v>4809</v>
      </c>
      <c r="BH1412" s="510">
        <v>1873</v>
      </c>
      <c r="BI1412" s="510">
        <v>40820</v>
      </c>
      <c r="BJ1412" s="510">
        <v>2287</v>
      </c>
      <c r="BK1412" s="510">
        <v>29614</v>
      </c>
      <c r="BL1412" s="510">
        <v>72721</v>
      </c>
      <c r="BM1412" s="510">
        <v>21244</v>
      </c>
      <c r="BN1412" s="510">
        <v>14624</v>
      </c>
      <c r="BO1412" s="510">
        <v>13132</v>
      </c>
      <c r="BP1412" s="510">
        <v>9228</v>
      </c>
      <c r="BQ1412" s="510">
        <v>76376</v>
      </c>
      <c r="BR1412" s="510">
        <v>50778</v>
      </c>
      <c r="BS1412" s="510">
        <v>30836</v>
      </c>
      <c r="BT1412" s="510">
        <v>17661</v>
      </c>
      <c r="BU1412" s="510">
        <v>1155</v>
      </c>
      <c r="BV1412" s="510">
        <v>712</v>
      </c>
      <c r="BW1412" s="510">
        <v>10</v>
      </c>
      <c r="BX1412" s="510">
        <v>4716</v>
      </c>
      <c r="BY1412" s="510">
        <v>472</v>
      </c>
      <c r="BZ1412" s="510">
        <v>821</v>
      </c>
      <c r="CA1412" s="510">
        <v>6</v>
      </c>
      <c r="CB1412" s="510">
        <v>1125</v>
      </c>
      <c r="CC1412" s="510">
        <v>188</v>
      </c>
      <c r="CD1412" s="510">
        <v>420</v>
      </c>
      <c r="CE1412" s="510">
        <v>9541</v>
      </c>
      <c r="CF1412" s="510">
        <v>5601136</v>
      </c>
      <c r="CG1412" s="510">
        <v>587</v>
      </c>
      <c r="CH1412" s="510">
        <v>1096</v>
      </c>
      <c r="CI1412" s="510">
        <v>3177</v>
      </c>
      <c r="CJ1412" s="510">
        <v>12639712</v>
      </c>
      <c r="CK1412" s="510">
        <v>3979</v>
      </c>
      <c r="CL1412" s="510">
        <v>8367</v>
      </c>
      <c r="CM1412" s="510">
        <v>996</v>
      </c>
      <c r="CN1412" s="510">
        <v>3564233</v>
      </c>
      <c r="CO1412" s="510">
        <v>3579</v>
      </c>
      <c r="CP1412" s="510">
        <v>7452</v>
      </c>
      <c r="CQ1412" s="510">
        <v>41300</v>
      </c>
      <c r="CR1412" s="510">
        <v>140242204</v>
      </c>
      <c r="CS1412" s="510">
        <v>3396</v>
      </c>
      <c r="CT1412" s="510">
        <v>7371</v>
      </c>
      <c r="CU1412" s="510">
        <v>310</v>
      </c>
      <c r="CV1412" s="510">
        <v>6658552</v>
      </c>
      <c r="CW1412" s="510">
        <v>21479</v>
      </c>
      <c r="CX1412" s="510">
        <v>55344</v>
      </c>
      <c r="CY1412" s="510">
        <v>154</v>
      </c>
      <c r="CZ1412" s="510">
        <v>2341284</v>
      </c>
      <c r="DA1412" s="510">
        <v>15203</v>
      </c>
      <c r="DB1412" s="510">
        <v>42520</v>
      </c>
      <c r="DC1412" s="510">
        <v>597</v>
      </c>
      <c r="DD1412" s="510">
        <v>17274208</v>
      </c>
      <c r="DE1412" s="510">
        <v>28935</v>
      </c>
      <c r="DF1412" s="510">
        <v>70326</v>
      </c>
      <c r="DG1412" s="510">
        <v>87</v>
      </c>
      <c r="DH1412" s="510">
        <v>1769863</v>
      </c>
      <c r="DI1412" s="510">
        <v>20343</v>
      </c>
      <c r="DJ1412" s="510">
        <v>52936</v>
      </c>
      <c r="DK1412" s="510">
        <v>677</v>
      </c>
      <c r="DL1412" s="510">
        <v>238354</v>
      </c>
      <c r="DM1412" s="510">
        <v>352</v>
      </c>
      <c r="DN1412" s="510">
        <v>602</v>
      </c>
      <c r="DO1412" s="510">
        <v>6248</v>
      </c>
      <c r="DP1412" s="510">
        <v>356455</v>
      </c>
      <c r="DQ1412" s="510">
        <v>57</v>
      </c>
      <c r="DR1412" s="510">
        <v>121</v>
      </c>
      <c r="DS1412" s="510">
        <v>122</v>
      </c>
      <c r="DT1412" s="510">
        <v>269782</v>
      </c>
      <c r="DU1412" s="510">
        <v>2211</v>
      </c>
      <c r="DV1412" s="510">
        <v>4885</v>
      </c>
      <c r="DW1412" s="510">
        <v>101</v>
      </c>
      <c r="DX1412" s="510">
        <v>39445</v>
      </c>
      <c r="DY1412" s="510">
        <v>108528802</v>
      </c>
      <c r="DZ1412" s="510">
        <v>2751</v>
      </c>
      <c r="EA1412" s="510">
        <v>6448</v>
      </c>
      <c r="EB1412" s="510">
        <v>30640</v>
      </c>
      <c r="EC1412" s="510">
        <v>15857</v>
      </c>
      <c r="ED1412" s="510">
        <v>7614</v>
      </c>
      <c r="EE1412" s="510">
        <v>55029027</v>
      </c>
      <c r="EF1412" s="510">
        <v>4191</v>
      </c>
      <c r="EG1412" s="510">
        <v>248</v>
      </c>
      <c r="EH1412" s="510">
        <v>2100</v>
      </c>
      <c r="EI1412" s="510"/>
      <c r="EJ1412" s="479"/>
      <c r="EK1412" s="479"/>
      <c r="EL1412" s="479"/>
      <c r="EM1412" s="479"/>
      <c r="EN1412" s="479"/>
      <c r="EO1412" s="479"/>
      <c r="EP1412" s="479"/>
      <c r="EQ1412" s="479"/>
      <c r="ER1412" s="479"/>
      <c r="ES1412" s="479"/>
      <c r="ET1412" s="479"/>
      <c r="EU1412" s="479"/>
      <c r="EV1412" s="479"/>
      <c r="EW1412" s="479"/>
      <c r="EX1412" s="479"/>
      <c r="EY1412" s="479"/>
      <c r="EZ1412" s="516"/>
      <c r="FA1412" s="446">
        <f t="shared" si="2626"/>
        <v>12</v>
      </c>
      <c r="FB1412" s="417">
        <f t="shared" si="2608"/>
        <v>2024</v>
      </c>
      <c r="FC1412" s="448">
        <f t="shared" si="2609"/>
        <v>45627</v>
      </c>
      <c r="FD1412" s="449">
        <f t="shared" si="2610"/>
        <v>31</v>
      </c>
      <c r="FE1412" s="450"/>
      <c r="FF1412" s="451">
        <f t="shared" si="2639"/>
        <v>0.70983867302885706</v>
      </c>
      <c r="FG1412" s="450"/>
      <c r="FH1412" s="452">
        <f t="shared" si="2627"/>
        <v>2.2228732865962124</v>
      </c>
      <c r="FI1412" s="452">
        <f t="shared" si="2628"/>
        <v>1.5301872972690174</v>
      </c>
      <c r="FJ1412" s="452">
        <f t="shared" si="2629"/>
        <v>2.1730928346847591</v>
      </c>
      <c r="FK1412" s="452">
        <f t="shared" si="2630"/>
        <v>1.5270560979645871</v>
      </c>
      <c r="FL1412" s="452">
        <f t="shared" si="2631"/>
        <v>1.6795900864249116</v>
      </c>
      <c r="FM1412" s="452">
        <f t="shared" si="2632"/>
        <v>1.116662634970202</v>
      </c>
      <c r="FN1412" s="452">
        <f t="shared" si="2633"/>
        <v>1.9423028470647519</v>
      </c>
      <c r="FO1412" s="452">
        <f t="shared" si="2634"/>
        <v>1.1124338624338623</v>
      </c>
      <c r="FP1412" s="452">
        <f t="shared" si="2635"/>
        <v>1.7394578313253013</v>
      </c>
      <c r="FQ1412" s="452">
        <f t="shared" si="2636"/>
        <v>1.072289156626506</v>
      </c>
      <c r="FR1412" s="453"/>
      <c r="FS1412" s="446">
        <f t="shared" si="2637"/>
        <v>0</v>
      </c>
      <c r="FT1412" s="446">
        <f t="shared" si="2637"/>
        <v>8525736</v>
      </c>
      <c r="FU1412" s="446">
        <f t="shared" si="2637"/>
        <v>11893928</v>
      </c>
      <c r="FV1412" s="446">
        <f t="shared" si="2637"/>
        <v>17577752</v>
      </c>
      <c r="FW1412" s="446">
        <f t="shared" si="2637"/>
        <v>10474472</v>
      </c>
      <c r="FX1412" s="446">
        <f t="shared" si="2637"/>
        <v>8375598</v>
      </c>
      <c r="FY1412" s="446">
        <f t="shared" si="2637"/>
        <v>338773850</v>
      </c>
      <c r="FZ1412" s="446">
        <f t="shared" si="2637"/>
        <v>498125376</v>
      </c>
      <c r="GA1412" s="446">
        <f t="shared" si="2637"/>
        <v>28900600</v>
      </c>
      <c r="GB1412" s="446">
        <f t="shared" si="2638"/>
        <v>170186982</v>
      </c>
      <c r="GC1412" s="446">
        <f t="shared" si="2638"/>
        <v>32270040</v>
      </c>
      <c r="GD1412" s="446">
        <f t="shared" si="2640"/>
        <v>8210</v>
      </c>
      <c r="GE1412" s="446">
        <f t="shared" si="2640"/>
        <v>2520</v>
      </c>
      <c r="GF1412" s="446">
        <f t="shared" si="2640"/>
        <v>10456936</v>
      </c>
      <c r="GG1412" s="446">
        <f t="shared" si="2640"/>
        <v>26581959</v>
      </c>
      <c r="GH1412" s="446">
        <f t="shared" si="2640"/>
        <v>7422192</v>
      </c>
      <c r="GI1412" s="446">
        <f t="shared" si="2640"/>
        <v>304422300</v>
      </c>
      <c r="GJ1412" s="446">
        <f t="shared" si="2640"/>
        <v>17156640</v>
      </c>
      <c r="GK1412" s="446">
        <f t="shared" si="2640"/>
        <v>6548080</v>
      </c>
      <c r="GL1412" s="446">
        <f t="shared" si="2640"/>
        <v>41984622</v>
      </c>
      <c r="GM1412" s="446">
        <f t="shared" si="2640"/>
        <v>4605432</v>
      </c>
      <c r="GN1412" s="446">
        <f t="shared" si="2612"/>
        <v>595970</v>
      </c>
      <c r="GO1412" s="446">
        <f t="shared" si="2641"/>
        <v>407554</v>
      </c>
      <c r="GP1412" s="446">
        <f t="shared" si="2641"/>
        <v>756008</v>
      </c>
      <c r="GQ1412" s="446">
        <f t="shared" si="2641"/>
        <v>254341360</v>
      </c>
      <c r="GR1412" s="446"/>
      <c r="GS1412" s="446"/>
      <c r="GT1412" s="446"/>
      <c r="GU1412" s="446"/>
      <c r="GV1412" s="416"/>
    </row>
    <row r="1413" spans="1:204" ht="9.75" customHeight="1" x14ac:dyDescent="0.2">
      <c r="A1413" s="417" t="str">
        <f t="shared" si="2619"/>
        <v>2024-25DECEMBERR1F</v>
      </c>
      <c r="B1413" s="458" t="str">
        <f t="shared" si="2602"/>
        <v>2024-25</v>
      </c>
      <c r="C1413" s="402" t="s">
        <v>650</v>
      </c>
      <c r="D1413" s="458" t="s">
        <v>663</v>
      </c>
      <c r="E1413" s="458" t="s">
        <v>662</v>
      </c>
      <c r="F1413" s="478" t="s">
        <v>458</v>
      </c>
      <c r="G1413" s="478" t="s">
        <v>688</v>
      </c>
      <c r="H1413" s="510">
        <v>3552</v>
      </c>
      <c r="I1413" s="510">
        <v>1915</v>
      </c>
      <c r="J1413" s="510">
        <v>15407</v>
      </c>
      <c r="K1413" s="510">
        <v>8</v>
      </c>
      <c r="L1413" s="510">
        <v>0</v>
      </c>
      <c r="M1413" s="510">
        <v>14</v>
      </c>
      <c r="N1413" s="510">
        <v>60</v>
      </c>
      <c r="O1413" s="510">
        <v>165</v>
      </c>
      <c r="P1413" s="510">
        <v>13</v>
      </c>
      <c r="Q1413" s="510">
        <v>0</v>
      </c>
      <c r="R1413" s="510">
        <v>110</v>
      </c>
      <c r="S1413" s="510">
        <v>2752</v>
      </c>
      <c r="T1413" s="510">
        <v>150</v>
      </c>
      <c r="U1413" s="510">
        <v>88</v>
      </c>
      <c r="V1413" s="510">
        <v>1430</v>
      </c>
      <c r="W1413" s="510">
        <v>730</v>
      </c>
      <c r="X1413" s="510">
        <v>44</v>
      </c>
      <c r="Y1413" s="510">
        <v>77751</v>
      </c>
      <c r="Z1413" s="510">
        <v>518</v>
      </c>
      <c r="AA1413" s="510">
        <v>1037</v>
      </c>
      <c r="AB1413" s="510">
        <v>53889</v>
      </c>
      <c r="AC1413" s="510">
        <v>612</v>
      </c>
      <c r="AD1413" s="510">
        <v>1134</v>
      </c>
      <c r="AE1413" s="510">
        <v>2366546</v>
      </c>
      <c r="AF1413" s="510">
        <v>1655</v>
      </c>
      <c r="AG1413" s="510">
        <v>3576</v>
      </c>
      <c r="AH1413" s="510">
        <v>3262511</v>
      </c>
      <c r="AI1413" s="510">
        <v>4469</v>
      </c>
      <c r="AJ1413" s="510">
        <v>9878</v>
      </c>
      <c r="AK1413" s="510">
        <v>246162</v>
      </c>
      <c r="AL1413" s="510">
        <v>5595</v>
      </c>
      <c r="AM1413" s="510">
        <v>12673</v>
      </c>
      <c r="AN1413" s="510">
        <v>6</v>
      </c>
      <c r="AO1413" s="510">
        <v>86</v>
      </c>
      <c r="AP1413" s="510">
        <v>9</v>
      </c>
      <c r="AQ1413" s="510">
        <v>37458</v>
      </c>
      <c r="AR1413" s="510">
        <v>4162</v>
      </c>
      <c r="AS1413" s="510">
        <v>8438</v>
      </c>
      <c r="AT1413" s="510">
        <v>227</v>
      </c>
      <c r="AU1413" s="510">
        <v>1</v>
      </c>
      <c r="AV1413" s="510">
        <v>20</v>
      </c>
      <c r="AW1413" s="510">
        <v>39</v>
      </c>
      <c r="AX1413" s="510">
        <v>11</v>
      </c>
      <c r="AY1413" s="510">
        <v>195</v>
      </c>
      <c r="AZ1413" s="510">
        <v>42</v>
      </c>
      <c r="BA1413" s="510" t="s">
        <v>152</v>
      </c>
      <c r="BB1413" s="510" t="s">
        <v>152</v>
      </c>
      <c r="BC1413" s="510" t="s">
        <v>152</v>
      </c>
      <c r="BD1413" s="510" t="s">
        <v>152</v>
      </c>
      <c r="BE1413" s="510" t="s">
        <v>152</v>
      </c>
      <c r="BF1413" s="510" t="s">
        <v>152</v>
      </c>
      <c r="BG1413" s="510" t="s">
        <v>152</v>
      </c>
      <c r="BH1413" s="510" t="s">
        <v>152</v>
      </c>
      <c r="BI1413" s="510">
        <v>1507</v>
      </c>
      <c r="BJ1413" s="510">
        <v>47</v>
      </c>
      <c r="BK1413" s="510">
        <v>971</v>
      </c>
      <c r="BL1413" s="510">
        <v>2525</v>
      </c>
      <c r="BM1413" s="510">
        <v>290</v>
      </c>
      <c r="BN1413" s="510">
        <v>245</v>
      </c>
      <c r="BO1413" s="510">
        <v>172</v>
      </c>
      <c r="BP1413" s="510">
        <v>142</v>
      </c>
      <c r="BQ1413" s="510">
        <v>1781</v>
      </c>
      <c r="BR1413" s="510">
        <v>1638</v>
      </c>
      <c r="BS1413" s="510">
        <v>958</v>
      </c>
      <c r="BT1413" s="510">
        <v>838</v>
      </c>
      <c r="BU1413" s="510">
        <v>64</v>
      </c>
      <c r="BV1413" s="510">
        <v>52</v>
      </c>
      <c r="BW1413" s="510">
        <v>2</v>
      </c>
      <c r="BX1413" s="510">
        <v>801</v>
      </c>
      <c r="BY1413" s="510">
        <v>401</v>
      </c>
      <c r="BZ1413" s="510">
        <v>449</v>
      </c>
      <c r="CA1413" s="510">
        <v>1</v>
      </c>
      <c r="CB1413" s="510">
        <v>1001</v>
      </c>
      <c r="CC1413" s="510">
        <v>1001</v>
      </c>
      <c r="CD1413" s="510">
        <v>1001</v>
      </c>
      <c r="CE1413" s="510">
        <v>147</v>
      </c>
      <c r="CF1413" s="510">
        <v>75949</v>
      </c>
      <c r="CG1413" s="510">
        <v>517</v>
      </c>
      <c r="CH1413" s="510">
        <v>1039</v>
      </c>
      <c r="CI1413" s="510">
        <v>124</v>
      </c>
      <c r="CJ1413" s="510">
        <v>204959</v>
      </c>
      <c r="CK1413" s="510">
        <v>1653</v>
      </c>
      <c r="CL1413" s="510">
        <v>3802</v>
      </c>
      <c r="CM1413" s="510">
        <v>22</v>
      </c>
      <c r="CN1413" s="510">
        <v>95406</v>
      </c>
      <c r="CO1413" s="510">
        <v>4337</v>
      </c>
      <c r="CP1413" s="510">
        <v>8252</v>
      </c>
      <c r="CQ1413" s="510">
        <v>1284</v>
      </c>
      <c r="CR1413" s="510">
        <v>2066181</v>
      </c>
      <c r="CS1413" s="510">
        <v>1609</v>
      </c>
      <c r="CT1413" s="510">
        <v>3412</v>
      </c>
      <c r="CU1413" s="510">
        <v>125</v>
      </c>
      <c r="CV1413" s="510">
        <v>537031</v>
      </c>
      <c r="CW1413" s="510">
        <v>4296</v>
      </c>
      <c r="CX1413" s="510">
        <v>9226</v>
      </c>
      <c r="CY1413" s="510">
        <v>28</v>
      </c>
      <c r="CZ1413" s="510">
        <v>312977</v>
      </c>
      <c r="DA1413" s="510">
        <v>11178</v>
      </c>
      <c r="DB1413" s="510">
        <v>26860</v>
      </c>
      <c r="DC1413" s="510">
        <v>22</v>
      </c>
      <c r="DD1413" s="510">
        <v>91708</v>
      </c>
      <c r="DE1413" s="510">
        <v>4169</v>
      </c>
      <c r="DF1413" s="510">
        <v>12125</v>
      </c>
      <c r="DG1413" s="510">
        <v>13</v>
      </c>
      <c r="DH1413" s="510">
        <v>150931</v>
      </c>
      <c r="DI1413" s="510">
        <v>11610</v>
      </c>
      <c r="DJ1413" s="510">
        <v>19541</v>
      </c>
      <c r="DK1413" s="510">
        <v>9</v>
      </c>
      <c r="DL1413" s="510">
        <v>2199</v>
      </c>
      <c r="DM1413" s="510">
        <v>244</v>
      </c>
      <c r="DN1413" s="510">
        <v>402</v>
      </c>
      <c r="DO1413" s="510">
        <v>81</v>
      </c>
      <c r="DP1413" s="510">
        <v>2966</v>
      </c>
      <c r="DQ1413" s="510">
        <v>37</v>
      </c>
      <c r="DR1413" s="510">
        <v>76</v>
      </c>
      <c r="DS1413" s="510">
        <v>2</v>
      </c>
      <c r="DT1413" s="510">
        <v>3633</v>
      </c>
      <c r="DU1413" s="510">
        <v>1817</v>
      </c>
      <c r="DV1413" s="510">
        <v>2197</v>
      </c>
      <c r="DW1413" s="510">
        <v>1</v>
      </c>
      <c r="DX1413" s="510">
        <v>1539</v>
      </c>
      <c r="DY1413" s="510">
        <v>2414586</v>
      </c>
      <c r="DZ1413" s="510">
        <v>1569</v>
      </c>
      <c r="EA1413" s="510">
        <v>3582</v>
      </c>
      <c r="EB1413" s="510">
        <v>781</v>
      </c>
      <c r="EC1413" s="510">
        <v>319</v>
      </c>
      <c r="ED1413" s="510">
        <v>153</v>
      </c>
      <c r="EE1413" s="510">
        <v>804732</v>
      </c>
      <c r="EF1413" s="510">
        <v>42</v>
      </c>
      <c r="EG1413" s="510">
        <v>0</v>
      </c>
      <c r="EH1413" s="510">
        <v>16</v>
      </c>
      <c r="EI1413" s="510"/>
      <c r="EJ1413" s="479"/>
      <c r="EK1413" s="479"/>
      <c r="EL1413" s="479"/>
      <c r="EM1413" s="479"/>
      <c r="EN1413" s="479"/>
      <c r="EO1413" s="479"/>
      <c r="EP1413" s="479"/>
      <c r="EQ1413" s="479"/>
      <c r="ER1413" s="479"/>
      <c r="ES1413" s="479"/>
      <c r="ET1413" s="479"/>
      <c r="EU1413" s="479"/>
      <c r="EV1413" s="479"/>
      <c r="EW1413" s="479"/>
      <c r="EX1413" s="479"/>
      <c r="EY1413" s="479"/>
      <c r="EZ1413" s="476"/>
      <c r="FA1413" s="446">
        <f t="shared" si="2626"/>
        <v>12</v>
      </c>
      <c r="FB1413" s="417">
        <f t="shared" si="2608"/>
        <v>2024</v>
      </c>
      <c r="FC1413" s="448">
        <f t="shared" si="2609"/>
        <v>45627</v>
      </c>
      <c r="FD1413" s="449">
        <f t="shared" si="2610"/>
        <v>31</v>
      </c>
      <c r="FE1413" s="450"/>
      <c r="FF1413" s="451">
        <f t="shared" si="2639"/>
        <v>0.59124087591240881</v>
      </c>
      <c r="FG1413" s="450"/>
      <c r="FH1413" s="452">
        <f t="shared" si="2627"/>
        <v>1.9333333333333333</v>
      </c>
      <c r="FI1413" s="452">
        <f t="shared" si="2628"/>
        <v>1.6333333333333333</v>
      </c>
      <c r="FJ1413" s="452">
        <f t="shared" si="2629"/>
        <v>1.9545454545454546</v>
      </c>
      <c r="FK1413" s="452">
        <f t="shared" si="2630"/>
        <v>1.6136363636363635</v>
      </c>
      <c r="FL1413" s="452">
        <f t="shared" si="2631"/>
        <v>1.2454545454545454</v>
      </c>
      <c r="FM1413" s="452">
        <f t="shared" si="2632"/>
        <v>1.1454545454545455</v>
      </c>
      <c r="FN1413" s="452">
        <f t="shared" si="2633"/>
        <v>1.3123287671232877</v>
      </c>
      <c r="FO1413" s="452">
        <f t="shared" si="2634"/>
        <v>1.1479452054794521</v>
      </c>
      <c r="FP1413" s="452">
        <f t="shared" si="2635"/>
        <v>1.4545454545454546</v>
      </c>
      <c r="FQ1413" s="452">
        <f t="shared" si="2636"/>
        <v>1.1818181818181819</v>
      </c>
      <c r="FR1413" s="453"/>
      <c r="FS1413" s="446">
        <f t="shared" ref="FS1413:GA1422" si="2642">IFERROR(HLOOKUP(FS$1,$H$5:$HA$10112,MATCH($A1413,$A$5:$A$10112,0),0)*HLOOKUP(FS$2,$H$5:$HA$10112,MATCH($A1413,$A$5:$A$10112,0),0),"-")</f>
        <v>0</v>
      </c>
      <c r="FT1413" s="446">
        <f t="shared" si="2642"/>
        <v>26810</v>
      </c>
      <c r="FU1413" s="446">
        <f t="shared" si="2642"/>
        <v>114900</v>
      </c>
      <c r="FV1413" s="446">
        <f t="shared" si="2642"/>
        <v>315975</v>
      </c>
      <c r="FW1413" s="446">
        <f t="shared" si="2642"/>
        <v>155550</v>
      </c>
      <c r="FX1413" s="446">
        <f t="shared" si="2642"/>
        <v>99792</v>
      </c>
      <c r="FY1413" s="446">
        <f t="shared" si="2642"/>
        <v>5113680</v>
      </c>
      <c r="FZ1413" s="446">
        <f t="shared" si="2642"/>
        <v>7210940</v>
      </c>
      <c r="GA1413" s="446">
        <f t="shared" si="2642"/>
        <v>557612</v>
      </c>
      <c r="GB1413" s="446" t="str">
        <f t="shared" si="2638"/>
        <v>-</v>
      </c>
      <c r="GC1413" s="446">
        <f t="shared" si="2638"/>
        <v>75942</v>
      </c>
      <c r="GD1413" s="446">
        <f t="shared" si="2640"/>
        <v>898</v>
      </c>
      <c r="GE1413" s="446">
        <f t="shared" si="2640"/>
        <v>1001</v>
      </c>
      <c r="GF1413" s="446">
        <f t="shared" si="2640"/>
        <v>152733</v>
      </c>
      <c r="GG1413" s="446">
        <f t="shared" si="2640"/>
        <v>471448</v>
      </c>
      <c r="GH1413" s="446">
        <f t="shared" si="2640"/>
        <v>181544</v>
      </c>
      <c r="GI1413" s="446">
        <f t="shared" si="2640"/>
        <v>4381008</v>
      </c>
      <c r="GJ1413" s="446">
        <f t="shared" si="2640"/>
        <v>1153250</v>
      </c>
      <c r="GK1413" s="446">
        <f t="shared" si="2640"/>
        <v>752080</v>
      </c>
      <c r="GL1413" s="446">
        <f t="shared" si="2640"/>
        <v>266750</v>
      </c>
      <c r="GM1413" s="446">
        <f t="shared" si="2640"/>
        <v>254033</v>
      </c>
      <c r="GN1413" s="446">
        <f t="shared" si="2612"/>
        <v>4394</v>
      </c>
      <c r="GO1413" s="446">
        <f t="shared" si="2641"/>
        <v>3618</v>
      </c>
      <c r="GP1413" s="446">
        <f t="shared" si="2641"/>
        <v>6156</v>
      </c>
      <c r="GQ1413" s="446">
        <f t="shared" si="2641"/>
        <v>5512698</v>
      </c>
      <c r="GR1413" s="446"/>
      <c r="GS1413" s="446"/>
      <c r="GT1413" s="446"/>
      <c r="GU1413" s="446"/>
      <c r="GV1413" s="416"/>
    </row>
    <row r="1414" spans="1:204" ht="9.75" customHeight="1" x14ac:dyDescent="0.2">
      <c r="A1414" s="493" t="str">
        <f t="shared" si="2619"/>
        <v>2024-25DECEMBERRRU</v>
      </c>
      <c r="B1414" s="494" t="str">
        <f t="shared" ref="B1414:B1477" si="2643">IF($FA1414=4,LEFT($B1403,4)+1&amp;-1-RIGHT($B1403,2),$B1403)</f>
        <v>2024-25</v>
      </c>
      <c r="C1414" s="480" t="s">
        <v>650</v>
      </c>
      <c r="D1414" s="494" t="s">
        <v>659</v>
      </c>
      <c r="E1414" s="494" t="s">
        <v>467</v>
      </c>
      <c r="F1414" s="495" t="s">
        <v>454</v>
      </c>
      <c r="G1414" s="511" t="s">
        <v>689</v>
      </c>
      <c r="H1414" s="519">
        <v>195640</v>
      </c>
      <c r="I1414" s="519">
        <v>145483</v>
      </c>
      <c r="J1414" s="519">
        <v>1171740</v>
      </c>
      <c r="K1414" s="519">
        <v>8</v>
      </c>
      <c r="L1414" s="519">
        <v>0</v>
      </c>
      <c r="M1414" s="519">
        <v>27</v>
      </c>
      <c r="N1414" s="519">
        <v>61</v>
      </c>
      <c r="O1414" s="519">
        <v>120</v>
      </c>
      <c r="P1414" s="519">
        <v>893</v>
      </c>
      <c r="Q1414" s="519">
        <v>0</v>
      </c>
      <c r="R1414" s="519">
        <v>2030</v>
      </c>
      <c r="S1414" s="519">
        <v>122211</v>
      </c>
      <c r="T1414" s="519">
        <v>16265</v>
      </c>
      <c r="U1414" s="519">
        <v>11746</v>
      </c>
      <c r="V1414" s="519">
        <v>60619</v>
      </c>
      <c r="W1414" s="519">
        <v>12781</v>
      </c>
      <c r="X1414" s="519">
        <v>802</v>
      </c>
      <c r="Y1414" s="519">
        <v>7628917</v>
      </c>
      <c r="Z1414" s="519">
        <v>469</v>
      </c>
      <c r="AA1414" s="519">
        <v>807</v>
      </c>
      <c r="AB1414" s="519">
        <v>7441665</v>
      </c>
      <c r="AC1414" s="519">
        <v>634</v>
      </c>
      <c r="AD1414" s="519">
        <v>1076</v>
      </c>
      <c r="AE1414" s="519">
        <v>181019704</v>
      </c>
      <c r="AF1414" s="519">
        <v>2986</v>
      </c>
      <c r="AG1414" s="519">
        <v>6300</v>
      </c>
      <c r="AH1414" s="519">
        <v>99346296</v>
      </c>
      <c r="AI1414" s="519">
        <v>7773</v>
      </c>
      <c r="AJ1414" s="519">
        <v>19013</v>
      </c>
      <c r="AK1414" s="519">
        <v>9722556</v>
      </c>
      <c r="AL1414" s="519">
        <v>12123</v>
      </c>
      <c r="AM1414" s="519">
        <v>27174</v>
      </c>
      <c r="AN1414" s="519">
        <v>1905</v>
      </c>
      <c r="AO1414" s="519">
        <v>3464</v>
      </c>
      <c r="AP1414" s="519">
        <v>2022</v>
      </c>
      <c r="AQ1414" s="519">
        <v>6114151</v>
      </c>
      <c r="AR1414" s="519">
        <v>3024</v>
      </c>
      <c r="AS1414" s="519">
        <v>6133</v>
      </c>
      <c r="AT1414" s="519">
        <v>27053</v>
      </c>
      <c r="AU1414" s="519">
        <v>1117</v>
      </c>
      <c r="AV1414" s="519">
        <v>11667</v>
      </c>
      <c r="AW1414" s="519" t="s">
        <v>152</v>
      </c>
      <c r="AX1414" s="519">
        <v>226</v>
      </c>
      <c r="AY1414" s="519">
        <v>14043</v>
      </c>
      <c r="AZ1414" s="519" t="s">
        <v>152</v>
      </c>
      <c r="BA1414" s="519">
        <v>15553</v>
      </c>
      <c r="BB1414" s="519">
        <v>38867373</v>
      </c>
      <c r="BC1414" s="519">
        <v>2499</v>
      </c>
      <c r="BD1414" s="519">
        <v>4897</v>
      </c>
      <c r="BE1414" s="519">
        <v>903</v>
      </c>
      <c r="BF1414" s="519">
        <v>3786</v>
      </c>
      <c r="BG1414" s="519">
        <v>7993</v>
      </c>
      <c r="BH1414" s="519">
        <v>2871</v>
      </c>
      <c r="BI1414" s="519">
        <v>59888</v>
      </c>
      <c r="BJ1414" s="519">
        <v>3012</v>
      </c>
      <c r="BK1414" s="519">
        <v>32258</v>
      </c>
      <c r="BL1414" s="519">
        <v>95158</v>
      </c>
      <c r="BM1414" s="519">
        <v>36857</v>
      </c>
      <c r="BN1414" s="519">
        <v>28951</v>
      </c>
      <c r="BO1414" s="519">
        <v>25795</v>
      </c>
      <c r="BP1414" s="519">
        <v>20829</v>
      </c>
      <c r="BQ1414" s="519">
        <v>96634</v>
      </c>
      <c r="BR1414" s="519">
        <v>68607</v>
      </c>
      <c r="BS1414" s="519">
        <v>25567</v>
      </c>
      <c r="BT1414" s="519">
        <v>14778</v>
      </c>
      <c r="BU1414" s="519">
        <v>1257</v>
      </c>
      <c r="BV1414" s="519">
        <v>881</v>
      </c>
      <c r="BW1414" s="519">
        <v>105</v>
      </c>
      <c r="BX1414" s="519">
        <v>63784</v>
      </c>
      <c r="BY1414" s="519">
        <v>607</v>
      </c>
      <c r="BZ1414" s="519">
        <v>1022</v>
      </c>
      <c r="CA1414" s="519">
        <v>49</v>
      </c>
      <c r="CB1414" s="519">
        <v>38980</v>
      </c>
      <c r="CC1414" s="519">
        <v>796</v>
      </c>
      <c r="CD1414" s="519">
        <v>1179</v>
      </c>
      <c r="CE1414" s="519">
        <v>16111</v>
      </c>
      <c r="CF1414" s="519">
        <v>7526153</v>
      </c>
      <c r="CG1414" s="519">
        <v>467</v>
      </c>
      <c r="CH1414" s="519">
        <v>804</v>
      </c>
      <c r="CI1414" s="519">
        <v>4305</v>
      </c>
      <c r="CJ1414" s="519">
        <v>14484305</v>
      </c>
      <c r="CK1414" s="519">
        <v>3365</v>
      </c>
      <c r="CL1414" s="519">
        <v>6879</v>
      </c>
      <c r="CM1414" s="519">
        <v>1401</v>
      </c>
      <c r="CN1414" s="519">
        <v>4150928</v>
      </c>
      <c r="CO1414" s="519">
        <v>2963</v>
      </c>
      <c r="CP1414" s="519">
        <v>6256</v>
      </c>
      <c r="CQ1414" s="519">
        <v>54913</v>
      </c>
      <c r="CR1414" s="519">
        <v>162384471</v>
      </c>
      <c r="CS1414" s="519">
        <v>2957</v>
      </c>
      <c r="CT1414" s="519">
        <v>6246</v>
      </c>
      <c r="CU1414" s="519">
        <v>959</v>
      </c>
      <c r="CV1414" s="519">
        <v>11933265</v>
      </c>
      <c r="CW1414" s="519">
        <v>12443</v>
      </c>
      <c r="CX1414" s="519">
        <v>27561</v>
      </c>
      <c r="CY1414" s="519">
        <v>452</v>
      </c>
      <c r="CZ1414" s="519">
        <v>3410796</v>
      </c>
      <c r="DA1414" s="519">
        <v>7546</v>
      </c>
      <c r="DB1414" s="519">
        <v>21245</v>
      </c>
      <c r="DC1414" s="519">
        <v>1216</v>
      </c>
      <c r="DD1414" s="519">
        <v>15673947</v>
      </c>
      <c r="DE1414" s="519">
        <v>12890</v>
      </c>
      <c r="DF1414" s="519">
        <v>29218</v>
      </c>
      <c r="DG1414" s="519">
        <v>82</v>
      </c>
      <c r="DH1414" s="519">
        <v>1084861</v>
      </c>
      <c r="DI1414" s="519">
        <v>13230</v>
      </c>
      <c r="DJ1414" s="519">
        <v>28935</v>
      </c>
      <c r="DK1414" s="519">
        <v>1317</v>
      </c>
      <c r="DL1414" s="519">
        <v>471644</v>
      </c>
      <c r="DM1414" s="519">
        <v>358</v>
      </c>
      <c r="DN1414" s="519">
        <v>629</v>
      </c>
      <c r="DO1414" s="519">
        <v>9475</v>
      </c>
      <c r="DP1414" s="519">
        <v>563233</v>
      </c>
      <c r="DQ1414" s="519">
        <v>59</v>
      </c>
      <c r="DR1414" s="519">
        <v>115</v>
      </c>
      <c r="DS1414" s="519">
        <v>124</v>
      </c>
      <c r="DT1414" s="519">
        <v>476875</v>
      </c>
      <c r="DU1414" s="519">
        <v>3846</v>
      </c>
      <c r="DV1414" s="519">
        <v>8193</v>
      </c>
      <c r="DW1414" s="519">
        <v>109</v>
      </c>
      <c r="DX1414" s="519">
        <v>59758</v>
      </c>
      <c r="DY1414" s="519">
        <v>88895343</v>
      </c>
      <c r="DZ1414" s="519">
        <v>1488</v>
      </c>
      <c r="EA1414" s="519">
        <v>2676</v>
      </c>
      <c r="EB1414" s="519">
        <v>42078</v>
      </c>
      <c r="EC1414" s="519">
        <v>17860</v>
      </c>
      <c r="ED1414" s="519">
        <v>1334</v>
      </c>
      <c r="EE1414" s="519">
        <v>14950175</v>
      </c>
      <c r="EF1414" s="519">
        <v>1428</v>
      </c>
      <c r="EG1414" s="519">
        <v>448</v>
      </c>
      <c r="EH1414" s="519">
        <v>434</v>
      </c>
      <c r="EI1414" s="519"/>
      <c r="EJ1414" s="512"/>
      <c r="EK1414" s="512"/>
      <c r="EL1414" s="512"/>
      <c r="EM1414" s="512"/>
      <c r="EN1414" s="512"/>
      <c r="EO1414" s="512"/>
      <c r="EP1414" s="512"/>
      <c r="EQ1414" s="512"/>
      <c r="ER1414" s="512"/>
      <c r="ES1414" s="512"/>
      <c r="ET1414" s="512"/>
      <c r="EU1414" s="512"/>
      <c r="EV1414" s="512"/>
      <c r="EW1414" s="512"/>
      <c r="EX1414" s="512"/>
      <c r="EY1414" s="512"/>
      <c r="EZ1414" s="514"/>
      <c r="FA1414" s="520">
        <f t="shared" si="2626"/>
        <v>12</v>
      </c>
      <c r="FB1414" s="493">
        <f t="shared" si="2608"/>
        <v>2024</v>
      </c>
      <c r="FC1414" s="498">
        <f t="shared" si="2609"/>
        <v>45627</v>
      </c>
      <c r="FD1414" s="499">
        <f t="shared" si="2610"/>
        <v>31</v>
      </c>
      <c r="FE1414" s="500"/>
      <c r="FF1414" s="515">
        <f t="shared" si="2639"/>
        <v>0.61638043195420245</v>
      </c>
      <c r="FG1414" s="500"/>
      <c r="FH1414" s="481">
        <f t="shared" si="2627"/>
        <v>2.2660313556716876</v>
      </c>
      <c r="FI1414" s="481">
        <f t="shared" si="2628"/>
        <v>1.7799569628035659</v>
      </c>
      <c r="FJ1414" s="481">
        <f t="shared" si="2629"/>
        <v>2.1960667461263408</v>
      </c>
      <c r="FK1414" s="481">
        <f t="shared" si="2630"/>
        <v>1.7732845223906011</v>
      </c>
      <c r="FL1414" s="481">
        <f t="shared" si="2631"/>
        <v>1.5941206552401062</v>
      </c>
      <c r="FM1414" s="481">
        <f t="shared" si="2632"/>
        <v>1.1317738662795493</v>
      </c>
      <c r="FN1414" s="481">
        <f t="shared" si="2633"/>
        <v>2.000391205695955</v>
      </c>
      <c r="FO1414" s="481">
        <f t="shared" si="2634"/>
        <v>1.1562475549644002</v>
      </c>
      <c r="FP1414" s="481">
        <f t="shared" si="2635"/>
        <v>1.5673316708229426</v>
      </c>
      <c r="FQ1414" s="481">
        <f t="shared" si="2636"/>
        <v>1.0985037406483791</v>
      </c>
      <c r="FR1414" s="501"/>
      <c r="FS1414" s="482">
        <f t="shared" si="2642"/>
        <v>0</v>
      </c>
      <c r="FT1414" s="482">
        <f t="shared" si="2642"/>
        <v>3928041</v>
      </c>
      <c r="FU1414" s="482">
        <f t="shared" si="2642"/>
        <v>8874463</v>
      </c>
      <c r="FV1414" s="482">
        <f t="shared" si="2642"/>
        <v>17457960</v>
      </c>
      <c r="FW1414" s="482">
        <f t="shared" si="2642"/>
        <v>13125855</v>
      </c>
      <c r="FX1414" s="482">
        <f t="shared" si="2642"/>
        <v>12638696</v>
      </c>
      <c r="FY1414" s="482">
        <f t="shared" si="2642"/>
        <v>381899700</v>
      </c>
      <c r="FZ1414" s="482">
        <f t="shared" si="2642"/>
        <v>243005153</v>
      </c>
      <c r="GA1414" s="482">
        <f t="shared" si="2642"/>
        <v>21793548</v>
      </c>
      <c r="GB1414" s="482">
        <f t="shared" si="2638"/>
        <v>76163041</v>
      </c>
      <c r="GC1414" s="482">
        <f t="shared" si="2638"/>
        <v>12400926</v>
      </c>
      <c r="GD1414" s="482">
        <f t="shared" si="2640"/>
        <v>107310</v>
      </c>
      <c r="GE1414" s="482">
        <f t="shared" si="2640"/>
        <v>57771</v>
      </c>
      <c r="GF1414" s="482">
        <f t="shared" si="2640"/>
        <v>12953244</v>
      </c>
      <c r="GG1414" s="482">
        <f t="shared" si="2640"/>
        <v>29614095</v>
      </c>
      <c r="GH1414" s="482">
        <f t="shared" si="2640"/>
        <v>8764656</v>
      </c>
      <c r="GI1414" s="482">
        <f t="shared" si="2640"/>
        <v>342986598</v>
      </c>
      <c r="GJ1414" s="482">
        <f t="shared" si="2640"/>
        <v>26430999</v>
      </c>
      <c r="GK1414" s="482">
        <f t="shared" si="2640"/>
        <v>9602740</v>
      </c>
      <c r="GL1414" s="482">
        <f t="shared" si="2640"/>
        <v>35529088</v>
      </c>
      <c r="GM1414" s="482">
        <f t="shared" si="2640"/>
        <v>2372670</v>
      </c>
      <c r="GN1414" s="482">
        <f t="shared" si="2612"/>
        <v>1015932</v>
      </c>
      <c r="GO1414" s="482">
        <f t="shared" si="2641"/>
        <v>828393</v>
      </c>
      <c r="GP1414" s="482">
        <f t="shared" si="2641"/>
        <v>1089625</v>
      </c>
      <c r="GQ1414" s="482">
        <f t="shared" si="2641"/>
        <v>159912408</v>
      </c>
      <c r="GR1414" s="482"/>
      <c r="GS1414" s="482"/>
      <c r="GT1414" s="482"/>
      <c r="GU1414" s="482"/>
      <c r="GV1414" s="502"/>
    </row>
    <row r="1415" spans="1:204" ht="9.75" customHeight="1" x14ac:dyDescent="0.2">
      <c r="A1415" s="417" t="str">
        <f t="shared" si="2619"/>
        <v>2024-25DECEMBERRX6</v>
      </c>
      <c r="B1415" s="458" t="str">
        <f t="shared" si="2643"/>
        <v>2024-25</v>
      </c>
      <c r="C1415" s="402" t="s">
        <v>650</v>
      </c>
      <c r="D1415" s="458" t="s">
        <v>646</v>
      </c>
      <c r="E1415" s="458" t="s">
        <v>645</v>
      </c>
      <c r="F1415" s="478" t="s">
        <v>448</v>
      </c>
      <c r="G1415" s="478" t="s">
        <v>690</v>
      </c>
      <c r="H1415" s="510">
        <v>58983</v>
      </c>
      <c r="I1415" s="510">
        <v>41277</v>
      </c>
      <c r="J1415" s="510">
        <v>80110</v>
      </c>
      <c r="K1415" s="510">
        <v>2</v>
      </c>
      <c r="L1415" s="510">
        <v>0</v>
      </c>
      <c r="M1415" s="510">
        <v>3</v>
      </c>
      <c r="N1415" s="510">
        <v>9</v>
      </c>
      <c r="O1415" s="510">
        <v>32</v>
      </c>
      <c r="P1415" s="510">
        <v>296</v>
      </c>
      <c r="Q1415" s="510">
        <v>3045</v>
      </c>
      <c r="R1415" s="510">
        <v>5</v>
      </c>
      <c r="S1415" s="510">
        <v>42564</v>
      </c>
      <c r="T1415" s="510">
        <v>3630</v>
      </c>
      <c r="U1415" s="510">
        <v>2299</v>
      </c>
      <c r="V1415" s="510">
        <v>24172</v>
      </c>
      <c r="W1415" s="510">
        <v>7902</v>
      </c>
      <c r="X1415" s="510">
        <v>525</v>
      </c>
      <c r="Y1415" s="510">
        <v>1505307</v>
      </c>
      <c r="Z1415" s="510">
        <v>415</v>
      </c>
      <c r="AA1415" s="510">
        <v>705</v>
      </c>
      <c r="AB1415" s="510">
        <v>1094483</v>
      </c>
      <c r="AC1415" s="510">
        <v>476</v>
      </c>
      <c r="AD1415" s="510">
        <v>827</v>
      </c>
      <c r="AE1415" s="510">
        <v>54879355</v>
      </c>
      <c r="AF1415" s="510">
        <v>2270</v>
      </c>
      <c r="AG1415" s="510">
        <v>4549</v>
      </c>
      <c r="AH1415" s="510">
        <v>74231113</v>
      </c>
      <c r="AI1415" s="510">
        <v>9394</v>
      </c>
      <c r="AJ1415" s="510">
        <v>21094</v>
      </c>
      <c r="AK1415" s="510">
        <v>3385262</v>
      </c>
      <c r="AL1415" s="510">
        <v>6448</v>
      </c>
      <c r="AM1415" s="510">
        <v>15990</v>
      </c>
      <c r="AN1415" s="510" t="s">
        <v>152</v>
      </c>
      <c r="AO1415" s="510">
        <v>2234</v>
      </c>
      <c r="AP1415" s="510">
        <v>1063</v>
      </c>
      <c r="AQ1415" s="510">
        <v>3162395</v>
      </c>
      <c r="AR1415" s="510">
        <v>2975</v>
      </c>
      <c r="AS1415" s="510">
        <v>6268</v>
      </c>
      <c r="AT1415" s="510">
        <v>4556</v>
      </c>
      <c r="AU1415" s="510">
        <v>15</v>
      </c>
      <c r="AV1415" s="510">
        <v>103</v>
      </c>
      <c r="AW1415" s="510">
        <v>834</v>
      </c>
      <c r="AX1415" s="510">
        <v>222</v>
      </c>
      <c r="AY1415" s="510">
        <v>4216</v>
      </c>
      <c r="AZ1415" s="510">
        <v>0</v>
      </c>
      <c r="BA1415" s="510">
        <v>6307</v>
      </c>
      <c r="BB1415" s="510">
        <v>18158229</v>
      </c>
      <c r="BC1415" s="510">
        <v>2879</v>
      </c>
      <c r="BD1415" s="510">
        <v>5093</v>
      </c>
      <c r="BE1415" s="510">
        <v>125</v>
      </c>
      <c r="BF1415" s="510">
        <v>1414</v>
      </c>
      <c r="BG1415" s="510">
        <v>2684</v>
      </c>
      <c r="BH1415" s="510">
        <v>2084</v>
      </c>
      <c r="BI1415" s="510">
        <v>22441</v>
      </c>
      <c r="BJ1415" s="510">
        <v>2949</v>
      </c>
      <c r="BK1415" s="510">
        <v>12618</v>
      </c>
      <c r="BL1415" s="510">
        <v>38008</v>
      </c>
      <c r="BM1415" s="510">
        <v>7157</v>
      </c>
      <c r="BN1415" s="510">
        <v>5307</v>
      </c>
      <c r="BO1415" s="510">
        <v>4514</v>
      </c>
      <c r="BP1415" s="510">
        <v>3330</v>
      </c>
      <c r="BQ1415" s="510">
        <v>31654</v>
      </c>
      <c r="BR1415" s="510">
        <v>25939</v>
      </c>
      <c r="BS1415" s="510">
        <v>12110</v>
      </c>
      <c r="BT1415" s="510">
        <v>8473</v>
      </c>
      <c r="BU1415" s="510">
        <v>915</v>
      </c>
      <c r="BV1415" s="510">
        <v>541</v>
      </c>
      <c r="BW1415" s="510">
        <v>68</v>
      </c>
      <c r="BX1415" s="510">
        <v>32496</v>
      </c>
      <c r="BY1415" s="510">
        <v>478</v>
      </c>
      <c r="BZ1415" s="510">
        <v>767</v>
      </c>
      <c r="CA1415" s="510">
        <v>66</v>
      </c>
      <c r="CB1415" s="510">
        <v>27740</v>
      </c>
      <c r="CC1415" s="510">
        <v>420</v>
      </c>
      <c r="CD1415" s="510">
        <v>745</v>
      </c>
      <c r="CE1415" s="510">
        <v>3496</v>
      </c>
      <c r="CF1415" s="510">
        <v>1445071</v>
      </c>
      <c r="CG1415" s="510">
        <v>413</v>
      </c>
      <c r="CH1415" s="510">
        <v>703</v>
      </c>
      <c r="CI1415" s="510">
        <v>3004</v>
      </c>
      <c r="CJ1415" s="510">
        <v>6591087</v>
      </c>
      <c r="CK1415" s="510">
        <v>2194</v>
      </c>
      <c r="CL1415" s="510">
        <v>4354</v>
      </c>
      <c r="CM1415" s="510">
        <v>740</v>
      </c>
      <c r="CN1415" s="510">
        <v>1160447</v>
      </c>
      <c r="CO1415" s="510">
        <v>1568</v>
      </c>
      <c r="CP1415" s="510">
        <v>3132</v>
      </c>
      <c r="CQ1415" s="510">
        <v>20428</v>
      </c>
      <c r="CR1415" s="510">
        <v>47127821</v>
      </c>
      <c r="CS1415" s="510">
        <v>2307</v>
      </c>
      <c r="CT1415" s="510">
        <v>4608</v>
      </c>
      <c r="CU1415" s="510">
        <v>934</v>
      </c>
      <c r="CV1415" s="510">
        <v>8558744</v>
      </c>
      <c r="CW1415" s="510">
        <v>9164</v>
      </c>
      <c r="CX1415" s="510">
        <v>20119</v>
      </c>
      <c r="CY1415" s="510">
        <v>106</v>
      </c>
      <c r="CZ1415" s="510">
        <v>1113704</v>
      </c>
      <c r="DA1415" s="510">
        <v>10507</v>
      </c>
      <c r="DB1415" s="510">
        <v>26795</v>
      </c>
      <c r="DC1415" s="510">
        <v>1280</v>
      </c>
      <c r="DD1415" s="510">
        <v>15050420</v>
      </c>
      <c r="DE1415" s="510">
        <v>11758</v>
      </c>
      <c r="DF1415" s="510">
        <v>25910</v>
      </c>
      <c r="DG1415" s="510">
        <v>387</v>
      </c>
      <c r="DH1415" s="510">
        <v>5295709</v>
      </c>
      <c r="DI1415" s="510">
        <v>13684</v>
      </c>
      <c r="DJ1415" s="510">
        <v>37294</v>
      </c>
      <c r="DK1415" s="510">
        <v>63</v>
      </c>
      <c r="DL1415" s="510">
        <v>32954</v>
      </c>
      <c r="DM1415" s="510">
        <v>523</v>
      </c>
      <c r="DN1415" s="510">
        <v>805</v>
      </c>
      <c r="DO1415" s="510">
        <v>1990</v>
      </c>
      <c r="DP1415" s="510">
        <v>62304</v>
      </c>
      <c r="DQ1415" s="510">
        <v>31</v>
      </c>
      <c r="DR1415" s="510">
        <v>58</v>
      </c>
      <c r="DS1415" s="510">
        <v>0</v>
      </c>
      <c r="DT1415" s="510">
        <v>0</v>
      </c>
      <c r="DU1415" s="510" t="s">
        <v>152</v>
      </c>
      <c r="DV1415" s="510" t="s">
        <v>152</v>
      </c>
      <c r="DW1415" s="510">
        <v>0</v>
      </c>
      <c r="DX1415" s="510">
        <v>20080</v>
      </c>
      <c r="DY1415" s="510">
        <v>37070993</v>
      </c>
      <c r="DZ1415" s="510">
        <v>1846</v>
      </c>
      <c r="EA1415" s="510">
        <v>4061</v>
      </c>
      <c r="EB1415" s="510">
        <v>12733</v>
      </c>
      <c r="EC1415" s="510">
        <v>5372</v>
      </c>
      <c r="ED1415" s="510">
        <v>2336</v>
      </c>
      <c r="EE1415" s="510">
        <v>13389396</v>
      </c>
      <c r="EF1415" s="510">
        <v>4955</v>
      </c>
      <c r="EG1415" s="510">
        <v>544</v>
      </c>
      <c r="EH1415" s="510">
        <v>19</v>
      </c>
      <c r="EI1415" s="510"/>
      <c r="EJ1415" s="479"/>
      <c r="EK1415" s="479"/>
      <c r="EL1415" s="479"/>
      <c r="EM1415" s="479"/>
      <c r="EN1415" s="479"/>
      <c r="EO1415" s="479"/>
      <c r="EP1415" s="479"/>
      <c r="EQ1415" s="479"/>
      <c r="ER1415" s="479"/>
      <c r="ES1415" s="479"/>
      <c r="ET1415" s="479"/>
      <c r="EU1415" s="479"/>
      <c r="EV1415" s="479"/>
      <c r="EW1415" s="479"/>
      <c r="EX1415" s="479"/>
      <c r="EY1415" s="479"/>
      <c r="EZ1415" s="476"/>
      <c r="FA1415" s="446">
        <f t="shared" si="2626"/>
        <v>12</v>
      </c>
      <c r="FB1415" s="417">
        <f t="shared" si="2608"/>
        <v>2024</v>
      </c>
      <c r="FC1415" s="448">
        <f t="shared" si="2609"/>
        <v>45627</v>
      </c>
      <c r="FD1415" s="449">
        <f t="shared" si="2610"/>
        <v>31</v>
      </c>
      <c r="FE1415" s="450"/>
      <c r="FF1415" s="451">
        <f t="shared" si="2639"/>
        <v>0.596880623875225</v>
      </c>
      <c r="FG1415" s="450"/>
      <c r="FH1415" s="452">
        <f t="shared" si="2627"/>
        <v>1.971625344352617</v>
      </c>
      <c r="FI1415" s="452">
        <f t="shared" si="2628"/>
        <v>1.4619834710743802</v>
      </c>
      <c r="FJ1415" s="452">
        <f t="shared" si="2629"/>
        <v>1.9634623749456286</v>
      </c>
      <c r="FK1415" s="452">
        <f t="shared" si="2630"/>
        <v>1.448455850369726</v>
      </c>
      <c r="FL1415" s="452">
        <f t="shared" si="2631"/>
        <v>1.3095316895581666</v>
      </c>
      <c r="FM1415" s="452">
        <f t="shared" si="2632"/>
        <v>1.073101108720834</v>
      </c>
      <c r="FN1415" s="452">
        <f t="shared" si="2633"/>
        <v>1.5325234117944824</v>
      </c>
      <c r="FO1415" s="452">
        <f t="shared" si="2634"/>
        <v>1.0722601872943558</v>
      </c>
      <c r="FP1415" s="452">
        <f t="shared" si="2635"/>
        <v>1.7428571428571429</v>
      </c>
      <c r="FQ1415" s="452">
        <f t="shared" si="2636"/>
        <v>1.0304761904761905</v>
      </c>
      <c r="FR1415" s="453"/>
      <c r="FS1415" s="446">
        <f t="shared" si="2642"/>
        <v>0</v>
      </c>
      <c r="FT1415" s="446">
        <f t="shared" si="2642"/>
        <v>123831</v>
      </c>
      <c r="FU1415" s="446">
        <f t="shared" si="2642"/>
        <v>371493</v>
      </c>
      <c r="FV1415" s="446">
        <f t="shared" si="2642"/>
        <v>1320864</v>
      </c>
      <c r="FW1415" s="446">
        <f t="shared" si="2642"/>
        <v>2559150</v>
      </c>
      <c r="FX1415" s="446">
        <f t="shared" si="2642"/>
        <v>1901273</v>
      </c>
      <c r="FY1415" s="446">
        <f t="shared" si="2642"/>
        <v>109958428</v>
      </c>
      <c r="FZ1415" s="446">
        <f t="shared" si="2642"/>
        <v>166684788</v>
      </c>
      <c r="GA1415" s="446">
        <f t="shared" si="2642"/>
        <v>8394750</v>
      </c>
      <c r="GB1415" s="446">
        <f t="shared" si="2638"/>
        <v>32121551</v>
      </c>
      <c r="GC1415" s="446">
        <f t="shared" si="2638"/>
        <v>6662884</v>
      </c>
      <c r="GD1415" s="446">
        <f t="shared" si="2640"/>
        <v>52156</v>
      </c>
      <c r="GE1415" s="446">
        <f t="shared" si="2640"/>
        <v>49170</v>
      </c>
      <c r="GF1415" s="446">
        <f t="shared" si="2640"/>
        <v>2457688</v>
      </c>
      <c r="GG1415" s="446">
        <f t="shared" si="2640"/>
        <v>13079416</v>
      </c>
      <c r="GH1415" s="446">
        <f t="shared" si="2640"/>
        <v>2317680</v>
      </c>
      <c r="GI1415" s="446">
        <f t="shared" si="2640"/>
        <v>94132224</v>
      </c>
      <c r="GJ1415" s="446">
        <f t="shared" si="2640"/>
        <v>18791146</v>
      </c>
      <c r="GK1415" s="446">
        <f t="shared" si="2640"/>
        <v>2840270</v>
      </c>
      <c r="GL1415" s="446">
        <f t="shared" si="2640"/>
        <v>33164800</v>
      </c>
      <c r="GM1415" s="446">
        <f t="shared" si="2640"/>
        <v>14432778</v>
      </c>
      <c r="GN1415" s="446" t="str">
        <f t="shared" si="2612"/>
        <v>-</v>
      </c>
      <c r="GO1415" s="446">
        <f t="shared" si="2641"/>
        <v>50715</v>
      </c>
      <c r="GP1415" s="446">
        <f t="shared" si="2641"/>
        <v>115420</v>
      </c>
      <c r="GQ1415" s="446">
        <f t="shared" si="2641"/>
        <v>81544880</v>
      </c>
      <c r="GR1415" s="446"/>
      <c r="GS1415" s="446"/>
      <c r="GT1415" s="446"/>
      <c r="GU1415" s="446"/>
      <c r="GV1415" s="416"/>
    </row>
    <row r="1416" spans="1:204" ht="9.75" customHeight="1" x14ac:dyDescent="0.2">
      <c r="A1416" s="417" t="str">
        <f t="shared" si="2619"/>
        <v>2024-25DECEMBERRX7</v>
      </c>
      <c r="B1416" s="458" t="str">
        <f t="shared" si="2643"/>
        <v>2024-25</v>
      </c>
      <c r="C1416" s="402" t="s">
        <v>650</v>
      </c>
      <c r="D1416" s="458" t="s">
        <v>649</v>
      </c>
      <c r="E1416" s="458" t="s">
        <v>462</v>
      </c>
      <c r="F1416" s="478" t="s">
        <v>449</v>
      </c>
      <c r="G1416" s="478" t="s">
        <v>691</v>
      </c>
      <c r="H1416" s="510">
        <v>143084</v>
      </c>
      <c r="I1416" s="510">
        <v>113049</v>
      </c>
      <c r="J1416" s="510">
        <v>168200</v>
      </c>
      <c r="K1416" s="510">
        <v>1</v>
      </c>
      <c r="L1416" s="510">
        <v>0</v>
      </c>
      <c r="M1416" s="510">
        <v>0</v>
      </c>
      <c r="N1416" s="510">
        <v>0</v>
      </c>
      <c r="O1416" s="510">
        <v>51</v>
      </c>
      <c r="P1416" s="510">
        <v>565</v>
      </c>
      <c r="Q1416" s="510">
        <v>189</v>
      </c>
      <c r="R1416" s="510">
        <v>1157</v>
      </c>
      <c r="S1416" s="510">
        <v>97653</v>
      </c>
      <c r="T1416" s="510">
        <v>10988</v>
      </c>
      <c r="U1416" s="510">
        <v>7096</v>
      </c>
      <c r="V1416" s="510">
        <v>51499</v>
      </c>
      <c r="W1416" s="510">
        <v>14077</v>
      </c>
      <c r="X1416" s="510">
        <v>1136</v>
      </c>
      <c r="Y1416" s="510">
        <v>5303240</v>
      </c>
      <c r="Z1416" s="510">
        <v>483</v>
      </c>
      <c r="AA1416" s="510">
        <v>820</v>
      </c>
      <c r="AB1416" s="510">
        <v>4889945</v>
      </c>
      <c r="AC1416" s="510">
        <v>689</v>
      </c>
      <c r="AD1416" s="510">
        <v>1252</v>
      </c>
      <c r="AE1416" s="510">
        <v>130889374</v>
      </c>
      <c r="AF1416" s="510">
        <v>2542</v>
      </c>
      <c r="AG1416" s="510">
        <v>5458</v>
      </c>
      <c r="AH1416" s="510">
        <v>135408581</v>
      </c>
      <c r="AI1416" s="510">
        <v>9619</v>
      </c>
      <c r="AJ1416" s="510">
        <v>21912</v>
      </c>
      <c r="AK1416" s="510">
        <v>9955684</v>
      </c>
      <c r="AL1416" s="510">
        <v>8764</v>
      </c>
      <c r="AM1416" s="510">
        <v>20528</v>
      </c>
      <c r="AN1416" s="510">
        <v>1915</v>
      </c>
      <c r="AO1416" s="510">
        <v>6015</v>
      </c>
      <c r="AP1416" s="510">
        <v>3290</v>
      </c>
      <c r="AQ1416" s="510">
        <v>10292301</v>
      </c>
      <c r="AR1416" s="510">
        <v>3128</v>
      </c>
      <c r="AS1416" s="510">
        <v>6577</v>
      </c>
      <c r="AT1416" s="510">
        <v>15266</v>
      </c>
      <c r="AU1416" s="510">
        <v>1211</v>
      </c>
      <c r="AV1416" s="510">
        <v>7834</v>
      </c>
      <c r="AW1416" s="510">
        <v>94</v>
      </c>
      <c r="AX1416" s="510">
        <v>705</v>
      </c>
      <c r="AY1416" s="510">
        <v>5516</v>
      </c>
      <c r="AZ1416" s="510">
        <v>2</v>
      </c>
      <c r="BA1416" s="510">
        <v>13027</v>
      </c>
      <c r="BB1416" s="510">
        <v>34639093</v>
      </c>
      <c r="BC1416" s="510">
        <v>2659</v>
      </c>
      <c r="BD1416" s="510">
        <v>6314</v>
      </c>
      <c r="BE1416" s="510">
        <v>814</v>
      </c>
      <c r="BF1416" s="510">
        <v>5095</v>
      </c>
      <c r="BG1416" s="510">
        <v>5975</v>
      </c>
      <c r="BH1416" s="510">
        <v>1143</v>
      </c>
      <c r="BI1416" s="510">
        <v>49247</v>
      </c>
      <c r="BJ1416" s="510">
        <v>5754</v>
      </c>
      <c r="BK1416" s="510">
        <v>27386</v>
      </c>
      <c r="BL1416" s="510">
        <v>82387</v>
      </c>
      <c r="BM1416" s="510">
        <v>21071</v>
      </c>
      <c r="BN1416" s="510">
        <v>16961</v>
      </c>
      <c r="BO1416" s="510">
        <v>13727</v>
      </c>
      <c r="BP1416" s="510">
        <v>11215</v>
      </c>
      <c r="BQ1416" s="510">
        <v>68230</v>
      </c>
      <c r="BR1416" s="510">
        <v>53925</v>
      </c>
      <c r="BS1416" s="510">
        <v>17727</v>
      </c>
      <c r="BT1416" s="510">
        <v>11423</v>
      </c>
      <c r="BU1416" s="510">
        <v>1601</v>
      </c>
      <c r="BV1416" s="510">
        <v>982</v>
      </c>
      <c r="BW1416" s="510">
        <v>223</v>
      </c>
      <c r="BX1416" s="510">
        <v>128400</v>
      </c>
      <c r="BY1416" s="510">
        <v>576</v>
      </c>
      <c r="BZ1416" s="510">
        <v>984</v>
      </c>
      <c r="CA1416" s="510">
        <v>132</v>
      </c>
      <c r="CB1416" s="510">
        <v>78029</v>
      </c>
      <c r="CC1416" s="510">
        <v>591</v>
      </c>
      <c r="CD1416" s="510">
        <v>1137</v>
      </c>
      <c r="CE1416" s="510">
        <v>10633</v>
      </c>
      <c r="CF1416" s="510">
        <v>5096811</v>
      </c>
      <c r="CG1416" s="510">
        <v>479</v>
      </c>
      <c r="CH1416" s="510">
        <v>812</v>
      </c>
      <c r="CI1416" s="510">
        <v>6402</v>
      </c>
      <c r="CJ1416" s="510">
        <v>17264255</v>
      </c>
      <c r="CK1416" s="510">
        <v>2697</v>
      </c>
      <c r="CL1416" s="510">
        <v>5791</v>
      </c>
      <c r="CM1416" s="510">
        <v>2777</v>
      </c>
      <c r="CN1416" s="510">
        <v>6690044</v>
      </c>
      <c r="CO1416" s="510">
        <v>2409</v>
      </c>
      <c r="CP1416" s="510">
        <v>5453</v>
      </c>
      <c r="CQ1416" s="510">
        <v>42320</v>
      </c>
      <c r="CR1416" s="510">
        <v>106935075</v>
      </c>
      <c r="CS1416" s="510">
        <v>2527</v>
      </c>
      <c r="CT1416" s="510">
        <v>5410</v>
      </c>
      <c r="CU1416" s="510">
        <v>1911</v>
      </c>
      <c r="CV1416" s="510">
        <v>20042170</v>
      </c>
      <c r="CW1416" s="510">
        <v>10488</v>
      </c>
      <c r="CX1416" s="510">
        <v>22426</v>
      </c>
      <c r="CY1416" s="510">
        <v>1212</v>
      </c>
      <c r="CZ1416" s="510">
        <v>11813020</v>
      </c>
      <c r="DA1416" s="510">
        <v>9747</v>
      </c>
      <c r="DB1416" s="510">
        <v>22731</v>
      </c>
      <c r="DC1416" s="510">
        <v>1226</v>
      </c>
      <c r="DD1416" s="510">
        <v>16344889</v>
      </c>
      <c r="DE1416" s="510">
        <v>13332</v>
      </c>
      <c r="DF1416" s="510">
        <v>30807</v>
      </c>
      <c r="DG1416" s="510">
        <v>338</v>
      </c>
      <c r="DH1416" s="510">
        <v>6613095</v>
      </c>
      <c r="DI1416" s="510">
        <v>19565</v>
      </c>
      <c r="DJ1416" s="510">
        <v>51328</v>
      </c>
      <c r="DK1416" s="510">
        <v>392</v>
      </c>
      <c r="DL1416" s="510">
        <v>121023</v>
      </c>
      <c r="DM1416" s="510">
        <v>309</v>
      </c>
      <c r="DN1416" s="510">
        <v>563</v>
      </c>
      <c r="DO1416" s="510">
        <v>6229</v>
      </c>
      <c r="DP1416" s="510">
        <v>214594</v>
      </c>
      <c r="DQ1416" s="510">
        <v>34</v>
      </c>
      <c r="DR1416" s="510">
        <v>62</v>
      </c>
      <c r="DS1416" s="510">
        <v>69</v>
      </c>
      <c r="DT1416" s="510">
        <v>172544</v>
      </c>
      <c r="DU1416" s="510">
        <v>2501</v>
      </c>
      <c r="DV1416" s="510">
        <v>5049</v>
      </c>
      <c r="DW1416" s="510">
        <v>54</v>
      </c>
      <c r="DX1416" s="510">
        <v>51673</v>
      </c>
      <c r="DY1416" s="510">
        <v>131266846</v>
      </c>
      <c r="DZ1416" s="510">
        <v>2540</v>
      </c>
      <c r="EA1416" s="510">
        <v>5299</v>
      </c>
      <c r="EB1416" s="510">
        <v>39980</v>
      </c>
      <c r="EC1416" s="510">
        <v>20788</v>
      </c>
      <c r="ED1416" s="510">
        <v>8531</v>
      </c>
      <c r="EE1416" s="510">
        <v>61212901</v>
      </c>
      <c r="EF1416" s="510">
        <v>4090</v>
      </c>
      <c r="EG1416" s="510">
        <v>523</v>
      </c>
      <c r="EH1416" s="510">
        <v>23</v>
      </c>
      <c r="EI1416" s="510"/>
      <c r="EJ1416" s="479"/>
      <c r="EK1416" s="479"/>
      <c r="EL1416" s="479"/>
      <c r="EM1416" s="479"/>
      <c r="EN1416" s="479"/>
      <c r="EO1416" s="479"/>
      <c r="EP1416" s="479"/>
      <c r="EQ1416" s="479"/>
      <c r="ER1416" s="479"/>
      <c r="ES1416" s="479"/>
      <c r="ET1416" s="479"/>
      <c r="EU1416" s="479"/>
      <c r="EV1416" s="479"/>
      <c r="EW1416" s="479"/>
      <c r="EX1416" s="479"/>
      <c r="EY1416" s="479"/>
      <c r="EZ1416" s="476"/>
      <c r="FA1416" s="446">
        <f t="shared" si="2626"/>
        <v>12</v>
      </c>
      <c r="FB1416" s="417">
        <f t="shared" si="2608"/>
        <v>2024</v>
      </c>
      <c r="FC1416" s="448">
        <f t="shared" si="2609"/>
        <v>45627</v>
      </c>
      <c r="FD1416" s="449">
        <f t="shared" si="2610"/>
        <v>31</v>
      </c>
      <c r="FE1416" s="450"/>
      <c r="FF1416" s="451">
        <f t="shared" si="2639"/>
        <v>0.59762064664683867</v>
      </c>
      <c r="FG1416" s="450"/>
      <c r="FH1416" s="452">
        <f t="shared" si="2627"/>
        <v>1.9176374226428832</v>
      </c>
      <c r="FI1416" s="452">
        <f t="shared" si="2628"/>
        <v>1.5435930105569713</v>
      </c>
      <c r="FJ1416" s="452">
        <f t="shared" si="2629"/>
        <v>1.9344701240135287</v>
      </c>
      <c r="FK1416" s="452">
        <f t="shared" si="2630"/>
        <v>1.580467869222097</v>
      </c>
      <c r="FL1416" s="452">
        <f t="shared" si="2631"/>
        <v>1.3248800947591215</v>
      </c>
      <c r="FM1416" s="452">
        <f t="shared" si="2632"/>
        <v>1.0471077108293365</v>
      </c>
      <c r="FN1416" s="452">
        <f t="shared" si="2633"/>
        <v>1.2592882006109256</v>
      </c>
      <c r="FO1416" s="452">
        <f t="shared" si="2634"/>
        <v>0.8114655111174256</v>
      </c>
      <c r="FP1416" s="452">
        <f t="shared" si="2635"/>
        <v>1.409330985915493</v>
      </c>
      <c r="FQ1416" s="452">
        <f t="shared" si="2636"/>
        <v>0.86443661971830987</v>
      </c>
      <c r="FR1416" s="453"/>
      <c r="FS1416" s="446">
        <f t="shared" si="2642"/>
        <v>0</v>
      </c>
      <c r="FT1416" s="446">
        <f t="shared" si="2642"/>
        <v>0</v>
      </c>
      <c r="FU1416" s="446">
        <f t="shared" si="2642"/>
        <v>0</v>
      </c>
      <c r="FV1416" s="446">
        <f t="shared" si="2642"/>
        <v>5765499</v>
      </c>
      <c r="FW1416" s="446">
        <f t="shared" si="2642"/>
        <v>9010160</v>
      </c>
      <c r="FX1416" s="446">
        <f t="shared" si="2642"/>
        <v>8884192</v>
      </c>
      <c r="FY1416" s="446">
        <f t="shared" si="2642"/>
        <v>281081542</v>
      </c>
      <c r="FZ1416" s="446">
        <f t="shared" si="2642"/>
        <v>308455224</v>
      </c>
      <c r="GA1416" s="446">
        <f t="shared" si="2642"/>
        <v>23319808</v>
      </c>
      <c r="GB1416" s="446">
        <f t="shared" si="2638"/>
        <v>82252478</v>
      </c>
      <c r="GC1416" s="446">
        <f t="shared" si="2638"/>
        <v>21638330</v>
      </c>
      <c r="GD1416" s="446">
        <f t="shared" si="2640"/>
        <v>219432</v>
      </c>
      <c r="GE1416" s="446">
        <f t="shared" si="2640"/>
        <v>150084</v>
      </c>
      <c r="GF1416" s="446">
        <f t="shared" si="2640"/>
        <v>8633996</v>
      </c>
      <c r="GG1416" s="446">
        <f t="shared" si="2640"/>
        <v>37073982</v>
      </c>
      <c r="GH1416" s="446">
        <f t="shared" si="2640"/>
        <v>15142981</v>
      </c>
      <c r="GI1416" s="446">
        <f t="shared" si="2640"/>
        <v>228951200</v>
      </c>
      <c r="GJ1416" s="446">
        <f t="shared" si="2640"/>
        <v>42856086</v>
      </c>
      <c r="GK1416" s="446">
        <f t="shared" si="2640"/>
        <v>27549972</v>
      </c>
      <c r="GL1416" s="446">
        <f t="shared" si="2640"/>
        <v>37769382</v>
      </c>
      <c r="GM1416" s="446">
        <f t="shared" si="2640"/>
        <v>17348864</v>
      </c>
      <c r="GN1416" s="446">
        <f t="shared" si="2612"/>
        <v>348381</v>
      </c>
      <c r="GO1416" s="446">
        <f t="shared" si="2641"/>
        <v>220696</v>
      </c>
      <c r="GP1416" s="446">
        <f t="shared" si="2641"/>
        <v>386198</v>
      </c>
      <c r="GQ1416" s="446">
        <f t="shared" si="2641"/>
        <v>273815227</v>
      </c>
      <c r="GR1416" s="446"/>
      <c r="GS1416" s="446"/>
      <c r="GT1416" s="446"/>
      <c r="GU1416" s="446"/>
      <c r="GV1416" s="416"/>
    </row>
    <row r="1417" spans="1:204" ht="9.75" customHeight="1" x14ac:dyDescent="0.2">
      <c r="A1417" s="417" t="str">
        <f t="shared" si="2619"/>
        <v>2024-25DECEMBERRYE</v>
      </c>
      <c r="B1417" s="458" t="str">
        <f t="shared" si="2643"/>
        <v>2024-25</v>
      </c>
      <c r="C1417" s="402" t="s">
        <v>650</v>
      </c>
      <c r="D1417" s="458" t="s">
        <v>663</v>
      </c>
      <c r="E1417" s="458" t="s">
        <v>662</v>
      </c>
      <c r="F1417" s="478" t="s">
        <v>456</v>
      </c>
      <c r="G1417" s="478" t="s">
        <v>692</v>
      </c>
      <c r="H1417" s="510">
        <v>95282</v>
      </c>
      <c r="I1417" s="510">
        <v>58546</v>
      </c>
      <c r="J1417" s="510">
        <v>890616</v>
      </c>
      <c r="K1417" s="510">
        <v>15</v>
      </c>
      <c r="L1417" s="510">
        <v>1</v>
      </c>
      <c r="M1417" s="510">
        <v>62</v>
      </c>
      <c r="N1417" s="510">
        <v>105</v>
      </c>
      <c r="O1417" s="510">
        <v>172</v>
      </c>
      <c r="P1417" s="510">
        <v>296</v>
      </c>
      <c r="Q1417" s="510">
        <v>23</v>
      </c>
      <c r="R1417" s="510">
        <v>100</v>
      </c>
      <c r="S1417" s="510">
        <v>57320</v>
      </c>
      <c r="T1417" s="510">
        <v>4229</v>
      </c>
      <c r="U1417" s="510">
        <v>2708</v>
      </c>
      <c r="V1417" s="510">
        <v>30185</v>
      </c>
      <c r="W1417" s="510">
        <v>11527</v>
      </c>
      <c r="X1417" s="510">
        <v>613</v>
      </c>
      <c r="Y1417" s="510">
        <v>2254327</v>
      </c>
      <c r="Z1417" s="510">
        <v>533</v>
      </c>
      <c r="AA1417" s="510">
        <v>967</v>
      </c>
      <c r="AB1417" s="510">
        <v>1684877</v>
      </c>
      <c r="AC1417" s="510">
        <v>622</v>
      </c>
      <c r="AD1417" s="510">
        <v>1139</v>
      </c>
      <c r="AE1417" s="510">
        <v>60782343</v>
      </c>
      <c r="AF1417" s="510">
        <v>2014</v>
      </c>
      <c r="AG1417" s="510">
        <v>3928</v>
      </c>
      <c r="AH1417" s="510">
        <v>128281477</v>
      </c>
      <c r="AI1417" s="510">
        <v>11129</v>
      </c>
      <c r="AJ1417" s="510">
        <v>25260</v>
      </c>
      <c r="AK1417" s="510">
        <v>7606414</v>
      </c>
      <c r="AL1417" s="510">
        <v>12409</v>
      </c>
      <c r="AM1417" s="510">
        <v>30684</v>
      </c>
      <c r="AN1417" s="510">
        <v>66</v>
      </c>
      <c r="AO1417" s="510">
        <v>2674</v>
      </c>
      <c r="AP1417" s="510">
        <v>544</v>
      </c>
      <c r="AQ1417" s="510">
        <v>1690652</v>
      </c>
      <c r="AR1417" s="510">
        <v>3108</v>
      </c>
      <c r="AS1417" s="510">
        <v>6006</v>
      </c>
      <c r="AT1417" s="510">
        <v>8528</v>
      </c>
      <c r="AU1417" s="510">
        <v>225</v>
      </c>
      <c r="AV1417" s="510">
        <v>1306</v>
      </c>
      <c r="AW1417" s="510">
        <v>801</v>
      </c>
      <c r="AX1417" s="510">
        <v>783</v>
      </c>
      <c r="AY1417" s="510">
        <v>6214</v>
      </c>
      <c r="AZ1417" s="510">
        <v>1104</v>
      </c>
      <c r="BA1417" s="510">
        <v>674</v>
      </c>
      <c r="BB1417" s="510">
        <v>2029270</v>
      </c>
      <c r="BC1417" s="510">
        <v>3011</v>
      </c>
      <c r="BD1417" s="510">
        <v>5486</v>
      </c>
      <c r="BE1417" s="510">
        <v>48</v>
      </c>
      <c r="BF1417" s="510">
        <v>336</v>
      </c>
      <c r="BG1417" s="510">
        <v>225</v>
      </c>
      <c r="BH1417" s="510">
        <v>65</v>
      </c>
      <c r="BI1417" s="510">
        <v>28100</v>
      </c>
      <c r="BJ1417" s="510">
        <v>1903</v>
      </c>
      <c r="BK1417" s="510">
        <v>18789</v>
      </c>
      <c r="BL1417" s="510">
        <v>48792</v>
      </c>
      <c r="BM1417" s="510">
        <v>8424</v>
      </c>
      <c r="BN1417" s="510">
        <v>6247</v>
      </c>
      <c r="BO1417" s="510">
        <v>5294</v>
      </c>
      <c r="BP1417" s="510">
        <v>3942</v>
      </c>
      <c r="BQ1417" s="510">
        <v>39720</v>
      </c>
      <c r="BR1417" s="510">
        <v>32049</v>
      </c>
      <c r="BS1417" s="510">
        <v>19136</v>
      </c>
      <c r="BT1417" s="510">
        <v>12869</v>
      </c>
      <c r="BU1417" s="510">
        <v>1044</v>
      </c>
      <c r="BV1417" s="510">
        <v>730</v>
      </c>
      <c r="BW1417" s="510">
        <v>212</v>
      </c>
      <c r="BX1417" s="510">
        <v>132521</v>
      </c>
      <c r="BY1417" s="510">
        <v>625</v>
      </c>
      <c r="BZ1417" s="510">
        <v>1157</v>
      </c>
      <c r="CA1417" s="510">
        <v>102</v>
      </c>
      <c r="CB1417" s="510">
        <v>48090</v>
      </c>
      <c r="CC1417" s="510">
        <v>471</v>
      </c>
      <c r="CD1417" s="510">
        <v>962</v>
      </c>
      <c r="CE1417" s="510">
        <v>3915</v>
      </c>
      <c r="CF1417" s="510">
        <v>2073716</v>
      </c>
      <c r="CG1417" s="510">
        <v>530</v>
      </c>
      <c r="CH1417" s="510">
        <v>961</v>
      </c>
      <c r="CI1417" s="510">
        <v>2344</v>
      </c>
      <c r="CJ1417" s="510">
        <v>4716791</v>
      </c>
      <c r="CK1417" s="510">
        <v>2012</v>
      </c>
      <c r="CL1417" s="510">
        <v>3737</v>
      </c>
      <c r="CM1417" s="510">
        <v>544</v>
      </c>
      <c r="CN1417" s="510">
        <v>1052070</v>
      </c>
      <c r="CO1417" s="510">
        <v>1934</v>
      </c>
      <c r="CP1417" s="510">
        <v>4029</v>
      </c>
      <c r="CQ1417" s="510">
        <v>27297</v>
      </c>
      <c r="CR1417" s="510">
        <v>55013482</v>
      </c>
      <c r="CS1417" s="510">
        <v>2015</v>
      </c>
      <c r="CT1417" s="510">
        <v>3938</v>
      </c>
      <c r="CU1417" s="510">
        <v>1912</v>
      </c>
      <c r="CV1417" s="510">
        <v>18145373</v>
      </c>
      <c r="CW1417" s="510">
        <v>9490</v>
      </c>
      <c r="CX1417" s="510">
        <v>20073</v>
      </c>
      <c r="CY1417" s="510">
        <v>635</v>
      </c>
      <c r="CZ1417" s="510">
        <v>5363605</v>
      </c>
      <c r="DA1417" s="510">
        <v>8447</v>
      </c>
      <c r="DB1417" s="510">
        <v>17801</v>
      </c>
      <c r="DC1417" s="510">
        <v>194</v>
      </c>
      <c r="DD1417" s="510">
        <v>4275751</v>
      </c>
      <c r="DE1417" s="510">
        <v>22040</v>
      </c>
      <c r="DF1417" s="510">
        <v>39165</v>
      </c>
      <c r="DG1417" s="510">
        <v>71</v>
      </c>
      <c r="DH1417" s="510">
        <v>702094</v>
      </c>
      <c r="DI1417" s="510">
        <v>9889</v>
      </c>
      <c r="DJ1417" s="510">
        <v>22121</v>
      </c>
      <c r="DK1417" s="510">
        <v>350</v>
      </c>
      <c r="DL1417" s="510">
        <v>126017</v>
      </c>
      <c r="DM1417" s="510">
        <v>360</v>
      </c>
      <c r="DN1417" s="510">
        <v>652</v>
      </c>
      <c r="DO1417" s="510">
        <v>2581</v>
      </c>
      <c r="DP1417" s="510">
        <v>120649</v>
      </c>
      <c r="DQ1417" s="510">
        <v>47</v>
      </c>
      <c r="DR1417" s="510">
        <v>102</v>
      </c>
      <c r="DS1417" s="510">
        <v>34</v>
      </c>
      <c r="DT1417" s="510">
        <v>149897</v>
      </c>
      <c r="DU1417" s="510">
        <v>4409</v>
      </c>
      <c r="DV1417" s="510">
        <v>8368</v>
      </c>
      <c r="DW1417" s="510">
        <v>31</v>
      </c>
      <c r="DX1417" s="510">
        <v>30827</v>
      </c>
      <c r="DY1417" s="510">
        <v>45530882</v>
      </c>
      <c r="DZ1417" s="510">
        <v>1477</v>
      </c>
      <c r="EA1417" s="510">
        <v>2530</v>
      </c>
      <c r="EB1417" s="510">
        <v>18603</v>
      </c>
      <c r="EC1417" s="510">
        <v>6006</v>
      </c>
      <c r="ED1417" s="510">
        <v>1486</v>
      </c>
      <c r="EE1417" s="510">
        <v>11190369</v>
      </c>
      <c r="EF1417" s="510">
        <v>565</v>
      </c>
      <c r="EG1417" s="510">
        <v>338</v>
      </c>
      <c r="EH1417" s="510">
        <v>1607</v>
      </c>
      <c r="EI1417" s="510"/>
      <c r="EJ1417" s="479"/>
      <c r="EK1417" s="479"/>
      <c r="EL1417" s="479"/>
      <c r="EM1417" s="479"/>
      <c r="EN1417" s="479"/>
      <c r="EO1417" s="479"/>
      <c r="EP1417" s="479"/>
      <c r="EQ1417" s="479"/>
      <c r="ER1417" s="479"/>
      <c r="ES1417" s="479"/>
      <c r="ET1417" s="479"/>
      <c r="EU1417" s="479"/>
      <c r="EV1417" s="479"/>
      <c r="EW1417" s="479"/>
      <c r="EX1417" s="479"/>
      <c r="EY1417" s="479"/>
      <c r="EZ1417" s="476"/>
      <c r="FA1417" s="482">
        <f t="shared" si="2626"/>
        <v>12</v>
      </c>
      <c r="FB1417" s="493">
        <f t="shared" si="2608"/>
        <v>2024</v>
      </c>
      <c r="FC1417" s="498">
        <f t="shared" si="2609"/>
        <v>45627</v>
      </c>
      <c r="FD1417" s="499">
        <f t="shared" si="2610"/>
        <v>31</v>
      </c>
      <c r="FE1417" s="450"/>
      <c r="FF1417" s="451">
        <f t="shared" si="2639"/>
        <v>0.65624205441139083</v>
      </c>
      <c r="FG1417" s="450"/>
      <c r="FH1417" s="452">
        <f t="shared" si="2627"/>
        <v>1.9919602742965239</v>
      </c>
      <c r="FI1417" s="452">
        <f t="shared" si="2628"/>
        <v>1.4771813667533695</v>
      </c>
      <c r="FJ1417" s="452">
        <f t="shared" si="2629"/>
        <v>1.9549483013293945</v>
      </c>
      <c r="FK1417" s="452">
        <f t="shared" si="2630"/>
        <v>1.4556868537666174</v>
      </c>
      <c r="FL1417" s="452">
        <f t="shared" si="2631"/>
        <v>1.315885373529899</v>
      </c>
      <c r="FM1417" s="452">
        <f t="shared" si="2632"/>
        <v>1.0617525260891172</v>
      </c>
      <c r="FN1417" s="452">
        <f t="shared" si="2633"/>
        <v>1.6601023683525635</v>
      </c>
      <c r="FO1417" s="452">
        <f t="shared" si="2634"/>
        <v>1.1164223128307451</v>
      </c>
      <c r="FP1417" s="452">
        <f t="shared" si="2635"/>
        <v>1.7030995106035889</v>
      </c>
      <c r="FQ1417" s="452">
        <f t="shared" si="2636"/>
        <v>1.1908646003262642</v>
      </c>
      <c r="FR1417" s="453"/>
      <c r="FS1417" s="446">
        <f t="shared" si="2642"/>
        <v>58546</v>
      </c>
      <c r="FT1417" s="446">
        <f t="shared" si="2642"/>
        <v>3629852</v>
      </c>
      <c r="FU1417" s="446">
        <f t="shared" si="2642"/>
        <v>6147330</v>
      </c>
      <c r="FV1417" s="446">
        <f t="shared" si="2642"/>
        <v>10069912</v>
      </c>
      <c r="FW1417" s="446">
        <f t="shared" si="2642"/>
        <v>4089443</v>
      </c>
      <c r="FX1417" s="446">
        <f t="shared" si="2642"/>
        <v>3084412</v>
      </c>
      <c r="FY1417" s="446">
        <f t="shared" si="2642"/>
        <v>118566680</v>
      </c>
      <c r="FZ1417" s="446">
        <f t="shared" si="2642"/>
        <v>291172020</v>
      </c>
      <c r="GA1417" s="446">
        <f t="shared" si="2642"/>
        <v>18809292</v>
      </c>
      <c r="GB1417" s="446">
        <f t="shared" si="2638"/>
        <v>3697564</v>
      </c>
      <c r="GC1417" s="446">
        <f t="shared" si="2638"/>
        <v>3267264</v>
      </c>
      <c r="GD1417" s="446">
        <f t="shared" si="2640"/>
        <v>245284</v>
      </c>
      <c r="GE1417" s="446">
        <f t="shared" si="2640"/>
        <v>98124</v>
      </c>
      <c r="GF1417" s="446">
        <f t="shared" si="2640"/>
        <v>3762315</v>
      </c>
      <c r="GG1417" s="446">
        <f t="shared" si="2640"/>
        <v>8759528</v>
      </c>
      <c r="GH1417" s="446">
        <f t="shared" si="2640"/>
        <v>2191776</v>
      </c>
      <c r="GI1417" s="446">
        <f t="shared" si="2640"/>
        <v>107495586</v>
      </c>
      <c r="GJ1417" s="446">
        <f t="shared" si="2640"/>
        <v>38379576</v>
      </c>
      <c r="GK1417" s="446">
        <f t="shared" si="2640"/>
        <v>11303635</v>
      </c>
      <c r="GL1417" s="446">
        <f t="shared" si="2640"/>
        <v>7598010</v>
      </c>
      <c r="GM1417" s="446">
        <f t="shared" si="2640"/>
        <v>1570591</v>
      </c>
      <c r="GN1417" s="446">
        <f t="shared" si="2612"/>
        <v>284512</v>
      </c>
      <c r="GO1417" s="446">
        <f t="shared" si="2641"/>
        <v>228200</v>
      </c>
      <c r="GP1417" s="446">
        <f t="shared" si="2641"/>
        <v>263262</v>
      </c>
      <c r="GQ1417" s="446">
        <f t="shared" si="2641"/>
        <v>77992310</v>
      </c>
      <c r="GR1417" s="446"/>
      <c r="GS1417" s="446"/>
      <c r="GT1417" s="446"/>
      <c r="GU1417" s="446"/>
      <c r="GV1417" s="416"/>
    </row>
    <row r="1418" spans="1:204" ht="9.75" customHeight="1" x14ac:dyDescent="0.2">
      <c r="A1418" s="523" t="str">
        <f t="shared" si="2619"/>
        <v>2024-25DECEMBERRYD</v>
      </c>
      <c r="B1418" s="524" t="str">
        <f t="shared" si="2643"/>
        <v>2024-25</v>
      </c>
      <c r="C1418" s="525" t="s">
        <v>650</v>
      </c>
      <c r="D1418" s="524" t="s">
        <v>663</v>
      </c>
      <c r="E1418" s="524" t="s">
        <v>662</v>
      </c>
      <c r="F1418" s="526" t="s">
        <v>455</v>
      </c>
      <c r="G1418" s="526" t="s">
        <v>693</v>
      </c>
      <c r="H1418" s="527">
        <v>108402</v>
      </c>
      <c r="I1418" s="527">
        <v>84749</v>
      </c>
      <c r="J1418" s="527">
        <v>677892</v>
      </c>
      <c r="K1418" s="527">
        <v>8</v>
      </c>
      <c r="L1418" s="527">
        <v>1</v>
      </c>
      <c r="M1418" s="527">
        <v>24</v>
      </c>
      <c r="N1418" s="527">
        <v>57</v>
      </c>
      <c r="O1418" s="527">
        <v>116</v>
      </c>
      <c r="P1418" s="527">
        <v>308</v>
      </c>
      <c r="Q1418" s="527">
        <v>20</v>
      </c>
      <c r="R1418" s="527">
        <v>24</v>
      </c>
      <c r="S1418" s="527">
        <v>71413</v>
      </c>
      <c r="T1418" s="527">
        <v>5637</v>
      </c>
      <c r="U1418" s="527">
        <v>3517</v>
      </c>
      <c r="V1418" s="527">
        <v>39497</v>
      </c>
      <c r="W1418" s="527">
        <v>12789</v>
      </c>
      <c r="X1418" s="527">
        <v>576</v>
      </c>
      <c r="Y1418" s="527">
        <v>2939408</v>
      </c>
      <c r="Z1418" s="527">
        <v>521</v>
      </c>
      <c r="AA1418" s="527">
        <v>958</v>
      </c>
      <c r="AB1418" s="527">
        <v>2117213</v>
      </c>
      <c r="AC1418" s="527">
        <v>602</v>
      </c>
      <c r="AD1418" s="527">
        <v>1100</v>
      </c>
      <c r="AE1418" s="527">
        <v>76344194</v>
      </c>
      <c r="AF1418" s="527">
        <v>1933</v>
      </c>
      <c r="AG1418" s="527">
        <v>3965</v>
      </c>
      <c r="AH1418" s="527">
        <v>129211595</v>
      </c>
      <c r="AI1418" s="527">
        <v>10103</v>
      </c>
      <c r="AJ1418" s="527">
        <v>23957</v>
      </c>
      <c r="AK1418" s="527">
        <v>6010819</v>
      </c>
      <c r="AL1418" s="527">
        <v>10435</v>
      </c>
      <c r="AM1418" s="527">
        <v>21566</v>
      </c>
      <c r="AN1418" s="527">
        <v>0</v>
      </c>
      <c r="AO1418" s="527">
        <v>3580</v>
      </c>
      <c r="AP1418" s="527">
        <v>4896</v>
      </c>
      <c r="AQ1418" s="527">
        <v>48955726</v>
      </c>
      <c r="AR1418" s="527">
        <v>9999</v>
      </c>
      <c r="AS1418" s="527">
        <v>16221</v>
      </c>
      <c r="AT1418" s="527">
        <v>10283</v>
      </c>
      <c r="AU1418" s="527">
        <v>577</v>
      </c>
      <c r="AV1418" s="527">
        <v>3565</v>
      </c>
      <c r="AW1418" s="527">
        <v>5052</v>
      </c>
      <c r="AX1418" s="527">
        <v>561</v>
      </c>
      <c r="AY1418" s="527">
        <v>5580</v>
      </c>
      <c r="AZ1418" s="527">
        <v>1646</v>
      </c>
      <c r="BA1418" s="527">
        <v>13721</v>
      </c>
      <c r="BB1418" s="527">
        <v>56746034</v>
      </c>
      <c r="BC1418" s="527">
        <v>4136</v>
      </c>
      <c r="BD1418" s="527">
        <v>8876</v>
      </c>
      <c r="BE1418" s="527">
        <v>562</v>
      </c>
      <c r="BF1418" s="527">
        <v>4194</v>
      </c>
      <c r="BG1418" s="527">
        <v>6495</v>
      </c>
      <c r="BH1418" s="527">
        <v>2470</v>
      </c>
      <c r="BI1418" s="527">
        <v>37636</v>
      </c>
      <c r="BJ1418" s="527">
        <v>1328</v>
      </c>
      <c r="BK1418" s="527">
        <v>22166</v>
      </c>
      <c r="BL1418" s="527">
        <v>61130</v>
      </c>
      <c r="BM1418" s="527">
        <v>13186</v>
      </c>
      <c r="BN1418" s="527">
        <v>8436</v>
      </c>
      <c r="BO1418" s="527">
        <v>8156</v>
      </c>
      <c r="BP1418" s="527">
        <v>5266</v>
      </c>
      <c r="BQ1418" s="527">
        <v>56048</v>
      </c>
      <c r="BR1418" s="527">
        <v>41272</v>
      </c>
      <c r="BS1418" s="527">
        <v>25397</v>
      </c>
      <c r="BT1418" s="527">
        <v>13422</v>
      </c>
      <c r="BU1418" s="527">
        <v>1063</v>
      </c>
      <c r="BV1418" s="527">
        <v>602</v>
      </c>
      <c r="BW1418" s="527">
        <v>87</v>
      </c>
      <c r="BX1418" s="527">
        <v>55256</v>
      </c>
      <c r="BY1418" s="527">
        <v>635</v>
      </c>
      <c r="BZ1418" s="527">
        <v>1029</v>
      </c>
      <c r="CA1418" s="527">
        <v>94</v>
      </c>
      <c r="CB1418" s="527">
        <v>56195</v>
      </c>
      <c r="CC1418" s="527">
        <v>598</v>
      </c>
      <c r="CD1418" s="527">
        <v>1167</v>
      </c>
      <c r="CE1418" s="527">
        <v>5456</v>
      </c>
      <c r="CF1418" s="527">
        <v>2827957</v>
      </c>
      <c r="CG1418" s="527">
        <v>518</v>
      </c>
      <c r="CH1418" s="527">
        <v>954</v>
      </c>
      <c r="CI1418" s="527">
        <v>2837</v>
      </c>
      <c r="CJ1418" s="527">
        <v>5063738</v>
      </c>
      <c r="CK1418" s="527">
        <v>1785</v>
      </c>
      <c r="CL1418" s="527">
        <v>3595</v>
      </c>
      <c r="CM1418" s="527">
        <v>1383</v>
      </c>
      <c r="CN1418" s="527">
        <v>2538881</v>
      </c>
      <c r="CO1418" s="527">
        <v>1836</v>
      </c>
      <c r="CP1418" s="527">
        <v>3821</v>
      </c>
      <c r="CQ1418" s="527">
        <v>35277</v>
      </c>
      <c r="CR1418" s="527">
        <v>68741575</v>
      </c>
      <c r="CS1418" s="527">
        <v>1949</v>
      </c>
      <c r="CT1418" s="527">
        <v>4009</v>
      </c>
      <c r="CU1418" s="527">
        <v>1101</v>
      </c>
      <c r="CV1418" s="527">
        <v>9984687</v>
      </c>
      <c r="CW1418" s="527">
        <v>9069</v>
      </c>
      <c r="CX1418" s="527">
        <v>20299</v>
      </c>
      <c r="CY1418" s="527">
        <v>572</v>
      </c>
      <c r="CZ1418" s="527">
        <v>5747137</v>
      </c>
      <c r="DA1418" s="527">
        <v>10047</v>
      </c>
      <c r="DB1418" s="527">
        <v>22469</v>
      </c>
      <c r="DC1418" s="527">
        <v>907</v>
      </c>
      <c r="DD1418" s="527">
        <v>11262751</v>
      </c>
      <c r="DE1418" s="527">
        <v>12418</v>
      </c>
      <c r="DF1418" s="527">
        <v>30853</v>
      </c>
      <c r="DG1418" s="527">
        <v>119</v>
      </c>
      <c r="DH1418" s="527">
        <v>1354346</v>
      </c>
      <c r="DI1418" s="527">
        <v>11381</v>
      </c>
      <c r="DJ1418" s="527">
        <v>26690</v>
      </c>
      <c r="DK1418" s="527">
        <v>5</v>
      </c>
      <c r="DL1418" s="527">
        <v>1779</v>
      </c>
      <c r="DM1418" s="527">
        <v>356</v>
      </c>
      <c r="DN1418" s="527">
        <v>614</v>
      </c>
      <c r="DO1418" s="527">
        <v>3504</v>
      </c>
      <c r="DP1418" s="527">
        <v>205712</v>
      </c>
      <c r="DQ1418" s="527">
        <v>59</v>
      </c>
      <c r="DR1418" s="527">
        <v>75</v>
      </c>
      <c r="DS1418" s="527">
        <v>27</v>
      </c>
      <c r="DT1418" s="527">
        <v>41801</v>
      </c>
      <c r="DU1418" s="527">
        <v>1548</v>
      </c>
      <c r="DV1418" s="527">
        <v>3164</v>
      </c>
      <c r="DW1418" s="527">
        <v>25</v>
      </c>
      <c r="DX1418" s="527">
        <v>37468</v>
      </c>
      <c r="DY1418" s="527">
        <v>46592764</v>
      </c>
      <c r="DZ1418" s="527">
        <v>1244</v>
      </c>
      <c r="EA1418" s="527">
        <v>2267</v>
      </c>
      <c r="EB1418" s="527">
        <v>21728</v>
      </c>
      <c r="EC1418" s="527">
        <v>6196</v>
      </c>
      <c r="ED1418" s="527">
        <v>1004</v>
      </c>
      <c r="EE1418" s="527">
        <v>6042116</v>
      </c>
      <c r="EF1418" s="527">
        <v>2278</v>
      </c>
      <c r="EG1418" s="527">
        <v>476</v>
      </c>
      <c r="EH1418" s="527">
        <v>223</v>
      </c>
      <c r="EI1418" s="527"/>
      <c r="EJ1418" s="528"/>
      <c r="EK1418" s="528"/>
      <c r="EL1418" s="528"/>
      <c r="EM1418" s="528"/>
      <c r="EN1418" s="528"/>
      <c r="EO1418" s="528"/>
      <c r="EP1418" s="528"/>
      <c r="EQ1418" s="528"/>
      <c r="ER1418" s="528"/>
      <c r="ES1418" s="528"/>
      <c r="ET1418" s="528"/>
      <c r="EU1418" s="528"/>
      <c r="EV1418" s="528"/>
      <c r="EW1418" s="528"/>
      <c r="EX1418" s="528"/>
      <c r="EY1418" s="528"/>
      <c r="EZ1418" s="529"/>
      <c r="FA1418" s="446">
        <f t="shared" si="2626"/>
        <v>12</v>
      </c>
      <c r="FB1418" s="417">
        <f t="shared" si="2608"/>
        <v>2024</v>
      </c>
      <c r="FC1418" s="448">
        <f t="shared" si="2609"/>
        <v>45627</v>
      </c>
      <c r="FD1418" s="449">
        <f t="shared" si="2610"/>
        <v>31</v>
      </c>
      <c r="FE1418" s="530"/>
      <c r="FF1418" s="531">
        <f t="shared" si="2639"/>
        <v>0.65753424657534243</v>
      </c>
      <c r="FG1418" s="530"/>
      <c r="FH1418" s="532">
        <f t="shared" si="2627"/>
        <v>2.339187511087458</v>
      </c>
      <c r="FI1418" s="532">
        <f t="shared" si="2628"/>
        <v>1.4965407131452901</v>
      </c>
      <c r="FJ1418" s="532">
        <f t="shared" si="2629"/>
        <v>2.3190218936593689</v>
      </c>
      <c r="FK1418" s="532">
        <f t="shared" si="2630"/>
        <v>1.4972988342337219</v>
      </c>
      <c r="FL1418" s="532">
        <f t="shared" si="2631"/>
        <v>1.4190444843912196</v>
      </c>
      <c r="FM1418" s="532">
        <f t="shared" si="2632"/>
        <v>1.0449401220345849</v>
      </c>
      <c r="FN1418" s="532">
        <f t="shared" si="2633"/>
        <v>1.9858472124481976</v>
      </c>
      <c r="FO1418" s="532">
        <f t="shared" si="2634"/>
        <v>1.0494956603330987</v>
      </c>
      <c r="FP1418" s="532">
        <f t="shared" si="2635"/>
        <v>1.8454861111111112</v>
      </c>
      <c r="FQ1418" s="532">
        <f t="shared" si="2636"/>
        <v>1.0451388888888888</v>
      </c>
      <c r="FR1418" s="533"/>
      <c r="FS1418" s="534">
        <f t="shared" si="2642"/>
        <v>84749</v>
      </c>
      <c r="FT1418" s="534">
        <f t="shared" si="2642"/>
        <v>2033976</v>
      </c>
      <c r="FU1418" s="534">
        <f t="shared" si="2642"/>
        <v>4830693</v>
      </c>
      <c r="FV1418" s="534">
        <f t="shared" si="2642"/>
        <v>9830884</v>
      </c>
      <c r="FW1418" s="534">
        <f t="shared" si="2642"/>
        <v>5400246</v>
      </c>
      <c r="FX1418" s="534">
        <f t="shared" si="2642"/>
        <v>3868700</v>
      </c>
      <c r="FY1418" s="534">
        <f t="shared" si="2642"/>
        <v>156605605</v>
      </c>
      <c r="FZ1418" s="534">
        <f t="shared" si="2642"/>
        <v>306386073</v>
      </c>
      <c r="GA1418" s="534">
        <f t="shared" si="2642"/>
        <v>12422016</v>
      </c>
      <c r="GB1418" s="534">
        <f t="shared" si="2638"/>
        <v>121787596</v>
      </c>
      <c r="GC1418" s="534">
        <f t="shared" si="2638"/>
        <v>79418016</v>
      </c>
      <c r="GD1418" s="534">
        <f t="shared" si="2640"/>
        <v>89523</v>
      </c>
      <c r="GE1418" s="534">
        <f t="shared" si="2640"/>
        <v>109698</v>
      </c>
      <c r="GF1418" s="534">
        <f t="shared" si="2640"/>
        <v>5205024</v>
      </c>
      <c r="GG1418" s="534">
        <f t="shared" si="2640"/>
        <v>10199015</v>
      </c>
      <c r="GH1418" s="534">
        <f t="shared" si="2640"/>
        <v>5284443</v>
      </c>
      <c r="GI1418" s="534">
        <f t="shared" si="2640"/>
        <v>141425493</v>
      </c>
      <c r="GJ1418" s="534">
        <f t="shared" si="2640"/>
        <v>22349199</v>
      </c>
      <c r="GK1418" s="534">
        <f t="shared" si="2640"/>
        <v>12852268</v>
      </c>
      <c r="GL1418" s="534">
        <f t="shared" si="2640"/>
        <v>27983671</v>
      </c>
      <c r="GM1418" s="534">
        <f t="shared" si="2640"/>
        <v>3176110</v>
      </c>
      <c r="GN1418" s="534">
        <f t="shared" si="2612"/>
        <v>85428</v>
      </c>
      <c r="GO1418" s="534">
        <f t="shared" si="2641"/>
        <v>3070</v>
      </c>
      <c r="GP1418" s="534">
        <f t="shared" si="2641"/>
        <v>262800</v>
      </c>
      <c r="GQ1418" s="534">
        <f t="shared" si="2641"/>
        <v>84939956</v>
      </c>
      <c r="GR1418" s="534"/>
      <c r="GS1418" s="534"/>
      <c r="GT1418" s="534"/>
      <c r="GU1418" s="534"/>
      <c r="GV1418" s="535"/>
    </row>
    <row r="1419" spans="1:204" ht="9.75" customHeight="1" x14ac:dyDescent="0.2">
      <c r="A1419" s="417" t="str">
        <f t="shared" si="2619"/>
        <v>2024-25DECEMBERRYF</v>
      </c>
      <c r="B1419" s="458" t="str">
        <f t="shared" si="2643"/>
        <v>2024-25</v>
      </c>
      <c r="C1419" s="402" t="s">
        <v>650</v>
      </c>
      <c r="D1419" s="458" t="s">
        <v>667</v>
      </c>
      <c r="E1419" s="458" t="s">
        <v>666</v>
      </c>
      <c r="F1419" s="478" t="s">
        <v>457</v>
      </c>
      <c r="G1419" s="478" t="s">
        <v>694</v>
      </c>
      <c r="H1419" s="510">
        <v>134068</v>
      </c>
      <c r="I1419" s="510">
        <v>101223</v>
      </c>
      <c r="J1419" s="510">
        <v>205107</v>
      </c>
      <c r="K1419" s="510">
        <v>2</v>
      </c>
      <c r="L1419" s="510">
        <v>0</v>
      </c>
      <c r="M1419" s="510">
        <v>1</v>
      </c>
      <c r="N1419" s="510">
        <v>10</v>
      </c>
      <c r="O1419" s="510">
        <v>47</v>
      </c>
      <c r="P1419" s="510">
        <v>524</v>
      </c>
      <c r="Q1419" s="510">
        <v>0</v>
      </c>
      <c r="R1419" s="510">
        <v>78</v>
      </c>
      <c r="S1419" s="510">
        <v>81383</v>
      </c>
      <c r="T1419" s="510">
        <v>9982</v>
      </c>
      <c r="U1419" s="510">
        <v>6019</v>
      </c>
      <c r="V1419" s="510">
        <v>45469</v>
      </c>
      <c r="W1419" s="510">
        <v>11496</v>
      </c>
      <c r="X1419" s="510">
        <v>279</v>
      </c>
      <c r="Y1419" s="510">
        <v>5925717</v>
      </c>
      <c r="Z1419" s="510">
        <v>594</v>
      </c>
      <c r="AA1419" s="510">
        <v>1100</v>
      </c>
      <c r="AB1419" s="510">
        <v>4022104</v>
      </c>
      <c r="AC1419" s="510">
        <v>668</v>
      </c>
      <c r="AD1419" s="510">
        <v>1256</v>
      </c>
      <c r="AE1419" s="510">
        <v>165176051</v>
      </c>
      <c r="AF1419" s="510">
        <v>3633</v>
      </c>
      <c r="AG1419" s="510">
        <v>7838</v>
      </c>
      <c r="AH1419" s="510">
        <v>165741084</v>
      </c>
      <c r="AI1419" s="510">
        <v>14417</v>
      </c>
      <c r="AJ1419" s="510">
        <v>34948</v>
      </c>
      <c r="AK1419" s="510">
        <v>3994390</v>
      </c>
      <c r="AL1419" s="510">
        <v>14317</v>
      </c>
      <c r="AM1419" s="510">
        <v>40253</v>
      </c>
      <c r="AN1419" s="510">
        <v>465</v>
      </c>
      <c r="AO1419" s="510">
        <v>4307</v>
      </c>
      <c r="AP1419" s="510">
        <v>2201</v>
      </c>
      <c r="AQ1419" s="510">
        <v>8757673</v>
      </c>
      <c r="AR1419" s="510">
        <v>3979</v>
      </c>
      <c r="AS1419" s="510">
        <v>8790</v>
      </c>
      <c r="AT1419" s="510">
        <v>12606</v>
      </c>
      <c r="AU1419" s="510">
        <v>908</v>
      </c>
      <c r="AV1419" s="510">
        <v>9285</v>
      </c>
      <c r="AW1419" s="510">
        <v>5507</v>
      </c>
      <c r="AX1419" s="510">
        <v>328</v>
      </c>
      <c r="AY1419" s="510">
        <v>2085</v>
      </c>
      <c r="AZ1419" s="510">
        <v>0</v>
      </c>
      <c r="BA1419" s="510">
        <v>15558</v>
      </c>
      <c r="BB1419" s="510">
        <v>72991344</v>
      </c>
      <c r="BC1419" s="510">
        <v>4692</v>
      </c>
      <c r="BD1419" s="510">
        <v>9873</v>
      </c>
      <c r="BE1419" s="510">
        <v>761</v>
      </c>
      <c r="BF1419" s="510">
        <v>6434</v>
      </c>
      <c r="BG1419" s="510">
        <v>7236</v>
      </c>
      <c r="BH1419" s="510">
        <v>1127</v>
      </c>
      <c r="BI1419" s="510">
        <v>35112</v>
      </c>
      <c r="BJ1419" s="510">
        <v>3530</v>
      </c>
      <c r="BK1419" s="510">
        <v>30135</v>
      </c>
      <c r="BL1419" s="510">
        <v>68777</v>
      </c>
      <c r="BM1419" s="510">
        <v>21089</v>
      </c>
      <c r="BN1419" s="510">
        <v>14219</v>
      </c>
      <c r="BO1419" s="510">
        <v>12807</v>
      </c>
      <c r="BP1419" s="510">
        <v>8657</v>
      </c>
      <c r="BQ1419" s="510">
        <v>65370</v>
      </c>
      <c r="BR1419" s="510">
        <v>48299</v>
      </c>
      <c r="BS1419" s="510">
        <v>22402</v>
      </c>
      <c r="BT1419" s="510">
        <v>12312</v>
      </c>
      <c r="BU1419" s="510">
        <v>483</v>
      </c>
      <c r="BV1419" s="510">
        <v>300</v>
      </c>
      <c r="BW1419" s="510">
        <v>9</v>
      </c>
      <c r="BX1419" s="510">
        <v>4176</v>
      </c>
      <c r="BY1419" s="510">
        <v>464</v>
      </c>
      <c r="BZ1419" s="510">
        <v>772</v>
      </c>
      <c r="CA1419" s="510">
        <v>1</v>
      </c>
      <c r="CB1419" s="510">
        <v>1437</v>
      </c>
      <c r="CC1419" s="510">
        <v>1437</v>
      </c>
      <c r="CD1419" s="510">
        <v>1437</v>
      </c>
      <c r="CE1419" s="510">
        <v>9972</v>
      </c>
      <c r="CF1419" s="510">
        <v>5920104</v>
      </c>
      <c r="CG1419" s="510">
        <v>594</v>
      </c>
      <c r="CH1419" s="510">
        <v>1100</v>
      </c>
      <c r="CI1419" s="510">
        <v>2364</v>
      </c>
      <c r="CJ1419" s="510">
        <v>8967320</v>
      </c>
      <c r="CK1419" s="510">
        <v>3793</v>
      </c>
      <c r="CL1419" s="510">
        <v>8251</v>
      </c>
      <c r="CM1419" s="510">
        <v>931</v>
      </c>
      <c r="CN1419" s="510">
        <v>3107873</v>
      </c>
      <c r="CO1419" s="510">
        <v>3338</v>
      </c>
      <c r="CP1419" s="510">
        <v>7612</v>
      </c>
      <c r="CQ1419" s="510">
        <v>42174</v>
      </c>
      <c r="CR1419" s="510">
        <v>153100858</v>
      </c>
      <c r="CS1419" s="510">
        <v>3630</v>
      </c>
      <c r="CT1419" s="510">
        <v>7810</v>
      </c>
      <c r="CU1419" s="510">
        <v>649</v>
      </c>
      <c r="CV1419" s="510">
        <v>8715385</v>
      </c>
      <c r="CW1419" s="510">
        <v>13429</v>
      </c>
      <c r="CX1419" s="510">
        <v>35115</v>
      </c>
      <c r="CY1419" s="510">
        <v>173</v>
      </c>
      <c r="CZ1419" s="510">
        <v>1984509</v>
      </c>
      <c r="DA1419" s="510">
        <v>11471</v>
      </c>
      <c r="DB1419" s="510">
        <v>28852</v>
      </c>
      <c r="DC1419" s="510">
        <v>702</v>
      </c>
      <c r="DD1419" s="510">
        <v>12065810</v>
      </c>
      <c r="DE1419" s="510">
        <v>17188</v>
      </c>
      <c r="DF1419" s="510">
        <v>47752</v>
      </c>
      <c r="DG1419" s="510">
        <v>28</v>
      </c>
      <c r="DH1419" s="510">
        <v>263597</v>
      </c>
      <c r="DI1419" s="510">
        <v>9414</v>
      </c>
      <c r="DJ1419" s="510">
        <v>28353</v>
      </c>
      <c r="DK1419" s="510">
        <v>747</v>
      </c>
      <c r="DL1419" s="510">
        <v>322434</v>
      </c>
      <c r="DM1419" s="510">
        <v>432</v>
      </c>
      <c r="DN1419" s="510">
        <v>740</v>
      </c>
      <c r="DO1419" s="510">
        <v>5368</v>
      </c>
      <c r="DP1419" s="510">
        <v>218479</v>
      </c>
      <c r="DQ1419" s="510">
        <v>41</v>
      </c>
      <c r="DR1419" s="510">
        <v>71</v>
      </c>
      <c r="DS1419" s="510">
        <v>46</v>
      </c>
      <c r="DT1419" s="510">
        <v>141692</v>
      </c>
      <c r="DU1419" s="510">
        <v>3080</v>
      </c>
      <c r="DV1419" s="510">
        <v>8106</v>
      </c>
      <c r="DW1419" s="510">
        <v>32</v>
      </c>
      <c r="DX1419" s="510">
        <v>38717</v>
      </c>
      <c r="DY1419" s="510">
        <v>155002938</v>
      </c>
      <c r="DZ1419" s="510">
        <v>4003</v>
      </c>
      <c r="EA1419" s="510">
        <v>10223</v>
      </c>
      <c r="EB1419" s="510">
        <v>31142</v>
      </c>
      <c r="EC1419" s="510">
        <v>20189</v>
      </c>
      <c r="ED1419" s="510">
        <v>12201</v>
      </c>
      <c r="EE1419" s="510">
        <v>99458801</v>
      </c>
      <c r="EF1419" s="510">
        <v>285</v>
      </c>
      <c r="EG1419" s="510">
        <v>554</v>
      </c>
      <c r="EH1419" s="510">
        <v>14</v>
      </c>
      <c r="EI1419" s="510"/>
      <c r="EJ1419" s="479"/>
      <c r="EK1419" s="479"/>
      <c r="EL1419" s="479"/>
      <c r="EM1419" s="479"/>
      <c r="EN1419" s="479"/>
      <c r="EO1419" s="479"/>
      <c r="EP1419" s="479"/>
      <c r="EQ1419" s="479"/>
      <c r="ER1419" s="479"/>
      <c r="ES1419" s="479"/>
      <c r="ET1419" s="479"/>
      <c r="EU1419" s="479"/>
      <c r="EV1419" s="479"/>
      <c r="EW1419" s="479"/>
      <c r="EX1419" s="479"/>
      <c r="EY1419" s="479"/>
      <c r="EZ1419" s="476"/>
      <c r="FA1419" s="446">
        <f t="shared" si="2626"/>
        <v>12</v>
      </c>
      <c r="FB1419" s="417">
        <f t="shared" si="2608"/>
        <v>2024</v>
      </c>
      <c r="FC1419" s="448">
        <f t="shared" si="2609"/>
        <v>45627</v>
      </c>
      <c r="FD1419" s="449">
        <f t="shared" si="2610"/>
        <v>31</v>
      </c>
      <c r="FE1419" s="450"/>
      <c r="FF1419" s="451">
        <f t="shared" si="2639"/>
        <v>0.56756185240008461</v>
      </c>
      <c r="FG1419" s="450"/>
      <c r="FH1419" s="452">
        <f t="shared" si="2627"/>
        <v>2.1127028651572832</v>
      </c>
      <c r="FI1419" s="452">
        <f t="shared" si="2628"/>
        <v>1.4244640352634743</v>
      </c>
      <c r="FJ1419" s="452">
        <f t="shared" si="2629"/>
        <v>2.1277620867253697</v>
      </c>
      <c r="FK1419" s="452">
        <f t="shared" si="2630"/>
        <v>1.4382787838511382</v>
      </c>
      <c r="FL1419" s="452">
        <f t="shared" si="2631"/>
        <v>1.4376828168642373</v>
      </c>
      <c r="FM1419" s="452">
        <f t="shared" si="2632"/>
        <v>1.0622402076139787</v>
      </c>
      <c r="FN1419" s="452">
        <f t="shared" si="2633"/>
        <v>1.9486778009742518</v>
      </c>
      <c r="FO1419" s="452">
        <f t="shared" si="2634"/>
        <v>1.07098121085595</v>
      </c>
      <c r="FP1419" s="452">
        <f t="shared" si="2635"/>
        <v>1.7311827956989247</v>
      </c>
      <c r="FQ1419" s="452">
        <f t="shared" si="2636"/>
        <v>1.075268817204301</v>
      </c>
      <c r="FR1419" s="453"/>
      <c r="FS1419" s="446">
        <f t="shared" si="2642"/>
        <v>0</v>
      </c>
      <c r="FT1419" s="446">
        <f t="shared" si="2642"/>
        <v>101223</v>
      </c>
      <c r="FU1419" s="446">
        <f t="shared" si="2642"/>
        <v>1012230</v>
      </c>
      <c r="FV1419" s="446">
        <f t="shared" si="2642"/>
        <v>4757481</v>
      </c>
      <c r="FW1419" s="446">
        <f t="shared" si="2642"/>
        <v>10980200</v>
      </c>
      <c r="FX1419" s="446">
        <f t="shared" si="2642"/>
        <v>7559864</v>
      </c>
      <c r="FY1419" s="446">
        <f t="shared" si="2642"/>
        <v>356386022</v>
      </c>
      <c r="FZ1419" s="446">
        <f t="shared" si="2642"/>
        <v>401762208</v>
      </c>
      <c r="GA1419" s="446">
        <f t="shared" si="2642"/>
        <v>11230587</v>
      </c>
      <c r="GB1419" s="446">
        <f t="shared" si="2638"/>
        <v>153604134</v>
      </c>
      <c r="GC1419" s="446">
        <f t="shared" si="2638"/>
        <v>19346790</v>
      </c>
      <c r="GD1419" s="446">
        <f t="shared" ref="GD1419:GM1428" si="2644">IFERROR(HLOOKUP(GD$1,$H$5:$HA$10112,MATCH($A1419,$A$5:$A$10112,0),0)*HLOOKUP(GD$2,$H$5:$HA$10112,MATCH($A1419,$A$5:$A$10112,0),0),"-")</f>
        <v>6948</v>
      </c>
      <c r="GE1419" s="446">
        <f t="shared" si="2644"/>
        <v>1437</v>
      </c>
      <c r="GF1419" s="446">
        <f t="shared" si="2644"/>
        <v>10969200</v>
      </c>
      <c r="GG1419" s="446">
        <f t="shared" si="2644"/>
        <v>19505364</v>
      </c>
      <c r="GH1419" s="446">
        <f t="shared" si="2644"/>
        <v>7086772</v>
      </c>
      <c r="GI1419" s="446">
        <f t="shared" si="2644"/>
        <v>329378940</v>
      </c>
      <c r="GJ1419" s="446">
        <f t="shared" si="2644"/>
        <v>22789635</v>
      </c>
      <c r="GK1419" s="446">
        <f t="shared" si="2644"/>
        <v>4991396</v>
      </c>
      <c r="GL1419" s="446">
        <f t="shared" si="2644"/>
        <v>33521904</v>
      </c>
      <c r="GM1419" s="446">
        <f t="shared" si="2644"/>
        <v>793884</v>
      </c>
      <c r="GN1419" s="446">
        <f t="shared" si="2612"/>
        <v>372876</v>
      </c>
      <c r="GO1419" s="446">
        <f t="shared" si="2641"/>
        <v>552780</v>
      </c>
      <c r="GP1419" s="446">
        <f t="shared" si="2641"/>
        <v>381128</v>
      </c>
      <c r="GQ1419" s="446">
        <f t="shared" si="2641"/>
        <v>395803891</v>
      </c>
      <c r="GR1419" s="446"/>
      <c r="GS1419" s="446"/>
      <c r="GT1419" s="446"/>
      <c r="GU1419" s="446"/>
      <c r="GV1419" s="416"/>
    </row>
    <row r="1420" spans="1:204" ht="9.75" customHeight="1" x14ac:dyDescent="0.2">
      <c r="A1420" s="417" t="str">
        <f t="shared" si="2619"/>
        <v>2024-25DECEMBERRYA</v>
      </c>
      <c r="B1420" s="458" t="str">
        <f t="shared" si="2643"/>
        <v>2024-25</v>
      </c>
      <c r="C1420" s="402" t="s">
        <v>650</v>
      </c>
      <c r="D1420" s="458" t="s">
        <v>653</v>
      </c>
      <c r="E1420" s="458" t="s">
        <v>652</v>
      </c>
      <c r="F1420" s="478" t="s">
        <v>452</v>
      </c>
      <c r="G1420" s="478" t="s">
        <v>697</v>
      </c>
      <c r="H1420" s="510">
        <v>155867</v>
      </c>
      <c r="I1420" s="510">
        <v>113158</v>
      </c>
      <c r="J1420" s="510">
        <v>215701</v>
      </c>
      <c r="K1420" s="510">
        <v>2</v>
      </c>
      <c r="L1420" s="510">
        <v>0</v>
      </c>
      <c r="M1420" s="510">
        <v>1</v>
      </c>
      <c r="N1420" s="510">
        <v>14</v>
      </c>
      <c r="O1420" s="510">
        <v>42</v>
      </c>
      <c r="P1420" s="510">
        <v>549</v>
      </c>
      <c r="Q1420" s="510">
        <v>0</v>
      </c>
      <c r="R1420" s="510">
        <v>25</v>
      </c>
      <c r="S1420" s="510">
        <v>92965</v>
      </c>
      <c r="T1420" s="510">
        <v>12080</v>
      </c>
      <c r="U1420" s="510">
        <v>7922</v>
      </c>
      <c r="V1420" s="510">
        <v>42543</v>
      </c>
      <c r="W1420" s="510">
        <v>12023</v>
      </c>
      <c r="X1420" s="510">
        <v>231</v>
      </c>
      <c r="Y1420" s="510">
        <v>6211317</v>
      </c>
      <c r="Z1420" s="510">
        <v>514</v>
      </c>
      <c r="AA1420" s="510">
        <v>923</v>
      </c>
      <c r="AB1420" s="510">
        <v>4228138</v>
      </c>
      <c r="AC1420" s="510">
        <v>534</v>
      </c>
      <c r="AD1420" s="510">
        <v>974</v>
      </c>
      <c r="AE1420" s="510">
        <v>112646394</v>
      </c>
      <c r="AF1420" s="510">
        <v>2648</v>
      </c>
      <c r="AG1420" s="510">
        <v>6123</v>
      </c>
      <c r="AH1420" s="510">
        <v>144751072</v>
      </c>
      <c r="AI1420" s="510">
        <v>12040</v>
      </c>
      <c r="AJ1420" s="510">
        <v>32509</v>
      </c>
      <c r="AK1420" s="510">
        <v>2503143</v>
      </c>
      <c r="AL1420" s="510">
        <v>10836</v>
      </c>
      <c r="AM1420" s="510">
        <v>33562</v>
      </c>
      <c r="AN1420" s="510">
        <v>0</v>
      </c>
      <c r="AO1420" s="510">
        <v>6609</v>
      </c>
      <c r="AP1420" s="510">
        <v>3154</v>
      </c>
      <c r="AQ1420" s="510">
        <v>9660629</v>
      </c>
      <c r="AR1420" s="510">
        <v>3063</v>
      </c>
      <c r="AS1420" s="510">
        <v>7612</v>
      </c>
      <c r="AT1420" s="510">
        <v>23448</v>
      </c>
      <c r="AU1420" s="510">
        <v>3657</v>
      </c>
      <c r="AV1420" s="510">
        <v>13986</v>
      </c>
      <c r="AW1420" s="510">
        <v>9572</v>
      </c>
      <c r="AX1420" s="510">
        <v>664</v>
      </c>
      <c r="AY1420" s="510">
        <v>5141</v>
      </c>
      <c r="AZ1420" s="510">
        <v>872</v>
      </c>
      <c r="BA1420" s="510">
        <v>22553</v>
      </c>
      <c r="BB1420" s="510">
        <v>65234835</v>
      </c>
      <c r="BC1420" s="510">
        <v>2893</v>
      </c>
      <c r="BD1420" s="510">
        <v>11498</v>
      </c>
      <c r="BE1420" s="510">
        <v>3595</v>
      </c>
      <c r="BF1420" s="510">
        <v>9352</v>
      </c>
      <c r="BG1420" s="510">
        <v>7158</v>
      </c>
      <c r="BH1420" s="510">
        <v>2448</v>
      </c>
      <c r="BI1420" s="510">
        <v>41402</v>
      </c>
      <c r="BJ1420" s="510">
        <v>4968</v>
      </c>
      <c r="BK1420" s="510">
        <v>23147</v>
      </c>
      <c r="BL1420" s="510">
        <v>69517</v>
      </c>
      <c r="BM1420" s="510">
        <v>22013</v>
      </c>
      <c r="BN1420" s="510">
        <v>15717</v>
      </c>
      <c r="BO1420" s="510">
        <v>14260</v>
      </c>
      <c r="BP1420" s="510">
        <v>10161</v>
      </c>
      <c r="BQ1420" s="510">
        <v>59955</v>
      </c>
      <c r="BR1420" s="510">
        <v>44154</v>
      </c>
      <c r="BS1420" s="510">
        <v>24624</v>
      </c>
      <c r="BT1420" s="510">
        <v>12559</v>
      </c>
      <c r="BU1420" s="510">
        <v>559</v>
      </c>
      <c r="BV1420" s="510">
        <v>237</v>
      </c>
      <c r="BW1420" s="510">
        <v>334</v>
      </c>
      <c r="BX1420" s="510">
        <v>206616</v>
      </c>
      <c r="BY1420" s="510">
        <v>619</v>
      </c>
      <c r="BZ1420" s="510">
        <v>1015</v>
      </c>
      <c r="CA1420" s="510">
        <v>164</v>
      </c>
      <c r="CB1420" s="510">
        <v>87267</v>
      </c>
      <c r="CC1420" s="510">
        <v>532</v>
      </c>
      <c r="CD1420" s="510">
        <v>1085</v>
      </c>
      <c r="CE1420" s="510">
        <v>11582</v>
      </c>
      <c r="CF1420" s="510">
        <v>5917434</v>
      </c>
      <c r="CG1420" s="510">
        <v>511</v>
      </c>
      <c r="CH1420" s="510">
        <v>918</v>
      </c>
      <c r="CI1420" s="510">
        <v>5869</v>
      </c>
      <c r="CJ1420" s="510">
        <v>15893844</v>
      </c>
      <c r="CK1420" s="510">
        <v>2708</v>
      </c>
      <c r="CL1420" s="510">
        <v>6470</v>
      </c>
      <c r="CM1420" s="510">
        <v>1263</v>
      </c>
      <c r="CN1420" s="510">
        <v>3199516</v>
      </c>
      <c r="CO1420" s="510">
        <v>2533</v>
      </c>
      <c r="CP1420" s="510">
        <v>6009</v>
      </c>
      <c r="CQ1420" s="510">
        <v>35411</v>
      </c>
      <c r="CR1420" s="510">
        <v>93553034</v>
      </c>
      <c r="CS1420" s="510">
        <v>2642</v>
      </c>
      <c r="CT1420" s="510">
        <v>6082</v>
      </c>
      <c r="CU1420" s="510">
        <v>759</v>
      </c>
      <c r="CV1420" s="510">
        <v>12986985</v>
      </c>
      <c r="CW1420" s="510">
        <v>17111</v>
      </c>
      <c r="CX1420" s="510">
        <v>52304</v>
      </c>
      <c r="CY1420" s="510">
        <v>230</v>
      </c>
      <c r="CZ1420" s="510">
        <v>3411429</v>
      </c>
      <c r="DA1420" s="510">
        <v>14832</v>
      </c>
      <c r="DB1420" s="510">
        <v>43103</v>
      </c>
      <c r="DC1420" s="510">
        <v>1027</v>
      </c>
      <c r="DD1420" s="510">
        <v>21569367</v>
      </c>
      <c r="DE1420" s="510">
        <v>21002</v>
      </c>
      <c r="DF1420" s="510">
        <v>60736</v>
      </c>
      <c r="DG1420" s="510">
        <v>193</v>
      </c>
      <c r="DH1420" s="510">
        <v>3396625</v>
      </c>
      <c r="DI1420" s="510">
        <v>17599</v>
      </c>
      <c r="DJ1420" s="510">
        <v>53032</v>
      </c>
      <c r="DK1420" s="510">
        <v>540</v>
      </c>
      <c r="DL1420" s="510">
        <v>175378</v>
      </c>
      <c r="DM1420" s="510">
        <v>325</v>
      </c>
      <c r="DN1420" s="510">
        <v>572</v>
      </c>
      <c r="DO1420" s="510">
        <v>7394</v>
      </c>
      <c r="DP1420" s="510">
        <v>181138</v>
      </c>
      <c r="DQ1420" s="510">
        <v>24</v>
      </c>
      <c r="DR1420" s="510">
        <v>43</v>
      </c>
      <c r="DS1420" s="510">
        <v>126</v>
      </c>
      <c r="DT1420" s="510">
        <v>273829</v>
      </c>
      <c r="DU1420" s="510">
        <v>2173</v>
      </c>
      <c r="DV1420" s="510">
        <v>5262</v>
      </c>
      <c r="DW1420" s="510">
        <v>115</v>
      </c>
      <c r="DX1420" s="510">
        <v>45398</v>
      </c>
      <c r="DY1420" s="510">
        <v>230426159</v>
      </c>
      <c r="DZ1420" s="510">
        <v>5076</v>
      </c>
      <c r="EA1420" s="510">
        <v>14586</v>
      </c>
      <c r="EB1420" s="510">
        <v>37110</v>
      </c>
      <c r="EC1420" s="510">
        <v>23726</v>
      </c>
      <c r="ED1420" s="510">
        <v>15761</v>
      </c>
      <c r="EE1420" s="510">
        <v>165092498</v>
      </c>
      <c r="EF1420" s="510">
        <v>1054</v>
      </c>
      <c r="EG1420" s="510">
        <v>519</v>
      </c>
      <c r="EH1420" s="510">
        <v>31</v>
      </c>
      <c r="EI1420" s="510"/>
      <c r="EJ1420" s="479"/>
      <c r="EK1420" s="479"/>
      <c r="EL1420" s="479"/>
      <c r="EM1420" s="479"/>
      <c r="EN1420" s="479"/>
      <c r="EO1420" s="479"/>
      <c r="EP1420" s="479"/>
      <c r="EQ1420" s="479"/>
      <c r="ER1420" s="479"/>
      <c r="ES1420" s="479"/>
      <c r="ET1420" s="479"/>
      <c r="EU1420" s="479"/>
      <c r="EV1420" s="479"/>
      <c r="EW1420" s="479"/>
      <c r="EX1420" s="479"/>
      <c r="EY1420" s="479"/>
      <c r="EZ1420" s="476"/>
      <c r="FA1420" s="446">
        <f t="shared" si="2626"/>
        <v>12</v>
      </c>
      <c r="FB1420" s="417">
        <f t="shared" si="2608"/>
        <v>2024</v>
      </c>
      <c r="FC1420" s="448">
        <f t="shared" si="2609"/>
        <v>45627</v>
      </c>
      <c r="FD1420" s="449">
        <f t="shared" si="2610"/>
        <v>31</v>
      </c>
      <c r="FE1420" s="450"/>
      <c r="FF1420" s="451">
        <f t="shared" si="2639"/>
        <v>0.64122799410285314</v>
      </c>
      <c r="FG1420" s="450"/>
      <c r="FH1420" s="452">
        <f t="shared" si="2627"/>
        <v>1.8222682119205298</v>
      </c>
      <c r="FI1420" s="452">
        <f t="shared" si="2628"/>
        <v>1.3010761589403974</v>
      </c>
      <c r="FJ1420" s="452">
        <f t="shared" si="2629"/>
        <v>1.8000504922999243</v>
      </c>
      <c r="FK1420" s="452">
        <f t="shared" si="2630"/>
        <v>1.2826306488260539</v>
      </c>
      <c r="FL1420" s="452">
        <f t="shared" si="2631"/>
        <v>1.4092800225654045</v>
      </c>
      <c r="FM1420" s="452">
        <f t="shared" si="2632"/>
        <v>1.0378675692828432</v>
      </c>
      <c r="FN1420" s="452">
        <f t="shared" si="2633"/>
        <v>2.0480745238293272</v>
      </c>
      <c r="FO1420" s="452">
        <f t="shared" si="2634"/>
        <v>1.0445812193296182</v>
      </c>
      <c r="FP1420" s="452">
        <f t="shared" si="2635"/>
        <v>2.4199134199134198</v>
      </c>
      <c r="FQ1420" s="452">
        <f t="shared" si="2636"/>
        <v>1.025974025974026</v>
      </c>
      <c r="FR1420" s="453"/>
      <c r="FS1420" s="446">
        <f t="shared" si="2642"/>
        <v>0</v>
      </c>
      <c r="FT1420" s="446">
        <f t="shared" si="2642"/>
        <v>113158</v>
      </c>
      <c r="FU1420" s="446">
        <f t="shared" si="2642"/>
        <v>1584212</v>
      </c>
      <c r="FV1420" s="446">
        <f t="shared" si="2642"/>
        <v>4752636</v>
      </c>
      <c r="FW1420" s="446">
        <f t="shared" si="2642"/>
        <v>11149840</v>
      </c>
      <c r="FX1420" s="446">
        <f t="shared" si="2642"/>
        <v>7716028</v>
      </c>
      <c r="FY1420" s="446">
        <f t="shared" si="2642"/>
        <v>260490789</v>
      </c>
      <c r="FZ1420" s="446">
        <f t="shared" si="2642"/>
        <v>390855707</v>
      </c>
      <c r="GA1420" s="446">
        <f t="shared" si="2642"/>
        <v>7752822</v>
      </c>
      <c r="GB1420" s="446">
        <f t="shared" si="2638"/>
        <v>259314394</v>
      </c>
      <c r="GC1420" s="446">
        <f t="shared" si="2638"/>
        <v>24008248</v>
      </c>
      <c r="GD1420" s="446">
        <f t="shared" si="2644"/>
        <v>339010</v>
      </c>
      <c r="GE1420" s="446">
        <f t="shared" si="2644"/>
        <v>177940</v>
      </c>
      <c r="GF1420" s="446">
        <f t="shared" si="2644"/>
        <v>10632276</v>
      </c>
      <c r="GG1420" s="446">
        <f t="shared" si="2644"/>
        <v>37972430</v>
      </c>
      <c r="GH1420" s="446">
        <f t="shared" si="2644"/>
        <v>7589367</v>
      </c>
      <c r="GI1420" s="446">
        <f t="shared" si="2644"/>
        <v>215369702</v>
      </c>
      <c r="GJ1420" s="446">
        <f t="shared" si="2644"/>
        <v>39698736</v>
      </c>
      <c r="GK1420" s="446">
        <f t="shared" si="2644"/>
        <v>9913690</v>
      </c>
      <c r="GL1420" s="446">
        <f t="shared" si="2644"/>
        <v>62375872</v>
      </c>
      <c r="GM1420" s="446">
        <f t="shared" si="2644"/>
        <v>10235176</v>
      </c>
      <c r="GN1420" s="446">
        <f t="shared" si="2612"/>
        <v>663012</v>
      </c>
      <c r="GO1420" s="446">
        <f t="shared" si="2641"/>
        <v>308880</v>
      </c>
      <c r="GP1420" s="446">
        <f t="shared" si="2641"/>
        <v>317942</v>
      </c>
      <c r="GQ1420" s="446">
        <f t="shared" si="2641"/>
        <v>662175228</v>
      </c>
      <c r="GR1420" s="446"/>
      <c r="GS1420" s="446"/>
      <c r="GT1420" s="446"/>
      <c r="GU1420" s="446"/>
      <c r="GV1420" s="416"/>
    </row>
    <row r="1421" spans="1:204" ht="9.75" customHeight="1" x14ac:dyDescent="0.2">
      <c r="A1421" s="485" t="str">
        <f t="shared" si="2619"/>
        <v>2024-25DECEMBERRX8</v>
      </c>
      <c r="B1421" s="503" t="str">
        <f t="shared" si="2643"/>
        <v>2024-25</v>
      </c>
      <c r="C1421" s="436" t="s">
        <v>650</v>
      </c>
      <c r="D1421" s="503" t="s">
        <v>646</v>
      </c>
      <c r="E1421" s="503" t="s">
        <v>645</v>
      </c>
      <c r="F1421" s="504" t="s">
        <v>450</v>
      </c>
      <c r="G1421" s="504" t="s">
        <v>696</v>
      </c>
      <c r="H1421" s="522">
        <v>119971</v>
      </c>
      <c r="I1421" s="522">
        <v>78162</v>
      </c>
      <c r="J1421" s="522">
        <v>268264</v>
      </c>
      <c r="K1421" s="522">
        <v>3</v>
      </c>
      <c r="L1421" s="522">
        <v>0</v>
      </c>
      <c r="M1421" s="522">
        <v>1</v>
      </c>
      <c r="N1421" s="522">
        <v>23</v>
      </c>
      <c r="O1421" s="522">
        <v>82</v>
      </c>
      <c r="P1421" s="522">
        <v>634</v>
      </c>
      <c r="Q1421" s="522">
        <v>137</v>
      </c>
      <c r="R1421" s="522">
        <v>395</v>
      </c>
      <c r="S1421" s="522">
        <v>82297</v>
      </c>
      <c r="T1421" s="522">
        <v>12128</v>
      </c>
      <c r="U1421" s="522">
        <v>8831</v>
      </c>
      <c r="V1421" s="522">
        <v>41957</v>
      </c>
      <c r="W1421" s="522">
        <v>9037</v>
      </c>
      <c r="X1421" s="522">
        <v>47</v>
      </c>
      <c r="Y1421" s="522">
        <v>6005042</v>
      </c>
      <c r="Z1421" s="522">
        <v>495</v>
      </c>
      <c r="AA1421" s="522">
        <v>859</v>
      </c>
      <c r="AB1421" s="522">
        <v>5030263</v>
      </c>
      <c r="AC1421" s="522">
        <v>570</v>
      </c>
      <c r="AD1421" s="522">
        <v>1002</v>
      </c>
      <c r="AE1421" s="522">
        <v>103993118</v>
      </c>
      <c r="AF1421" s="522">
        <v>2479</v>
      </c>
      <c r="AG1421" s="522">
        <v>5584</v>
      </c>
      <c r="AH1421" s="522">
        <v>68331046</v>
      </c>
      <c r="AI1421" s="522">
        <v>7561</v>
      </c>
      <c r="AJ1421" s="522">
        <v>16756</v>
      </c>
      <c r="AK1421" s="522">
        <v>386625</v>
      </c>
      <c r="AL1421" s="522">
        <v>8226</v>
      </c>
      <c r="AM1421" s="522">
        <v>22080</v>
      </c>
      <c r="AN1421" s="522">
        <v>975</v>
      </c>
      <c r="AO1421" s="522">
        <v>2806</v>
      </c>
      <c r="AP1421" s="522">
        <v>1431</v>
      </c>
      <c r="AQ1421" s="522">
        <v>4395124</v>
      </c>
      <c r="AR1421" s="522">
        <v>3071</v>
      </c>
      <c r="AS1421" s="522">
        <v>6601</v>
      </c>
      <c r="AT1421" s="522">
        <v>14146</v>
      </c>
      <c r="AU1421" s="522">
        <v>1927</v>
      </c>
      <c r="AV1421" s="522">
        <v>2531</v>
      </c>
      <c r="AW1421" s="522">
        <v>8834</v>
      </c>
      <c r="AX1421" s="522">
        <v>1286</v>
      </c>
      <c r="AY1421" s="522">
        <v>8402</v>
      </c>
      <c r="AZ1421" s="522">
        <v>906</v>
      </c>
      <c r="BA1421" s="522">
        <v>10518</v>
      </c>
      <c r="BB1421" s="522">
        <v>24226659</v>
      </c>
      <c r="BC1421" s="522">
        <v>2303</v>
      </c>
      <c r="BD1421" s="522">
        <v>4799</v>
      </c>
      <c r="BE1421" s="522">
        <v>1495</v>
      </c>
      <c r="BF1421" s="522">
        <v>2655</v>
      </c>
      <c r="BG1421" s="522">
        <v>4047</v>
      </c>
      <c r="BH1421" s="522">
        <v>2321</v>
      </c>
      <c r="BI1421" s="522">
        <v>41857</v>
      </c>
      <c r="BJ1421" s="522">
        <v>4989</v>
      </c>
      <c r="BK1421" s="522">
        <v>21305</v>
      </c>
      <c r="BL1421" s="522">
        <v>68151</v>
      </c>
      <c r="BM1421" s="522">
        <v>23091</v>
      </c>
      <c r="BN1421" s="522">
        <v>16927</v>
      </c>
      <c r="BO1421" s="522">
        <v>16472</v>
      </c>
      <c r="BP1421" s="522">
        <v>12258</v>
      </c>
      <c r="BQ1421" s="522">
        <v>59179</v>
      </c>
      <c r="BR1421" s="522">
        <v>45140</v>
      </c>
      <c r="BS1421" s="522">
        <v>14836</v>
      </c>
      <c r="BT1421" s="522">
        <v>9948</v>
      </c>
      <c r="BU1421" s="522">
        <v>95</v>
      </c>
      <c r="BV1421" s="522">
        <v>81</v>
      </c>
      <c r="BW1421" s="522">
        <v>383</v>
      </c>
      <c r="BX1421" s="522">
        <v>212800</v>
      </c>
      <c r="BY1421" s="522">
        <v>556</v>
      </c>
      <c r="BZ1421" s="522">
        <v>943</v>
      </c>
      <c r="CA1421" s="522">
        <v>81</v>
      </c>
      <c r="CB1421" s="522">
        <v>40045</v>
      </c>
      <c r="CC1421" s="522">
        <v>494</v>
      </c>
      <c r="CD1421" s="522">
        <v>907</v>
      </c>
      <c r="CE1421" s="522">
        <v>11664</v>
      </c>
      <c r="CF1421" s="522">
        <v>5752197</v>
      </c>
      <c r="CG1421" s="522">
        <v>493</v>
      </c>
      <c r="CH1421" s="522">
        <v>850</v>
      </c>
      <c r="CI1421" s="522">
        <v>4744</v>
      </c>
      <c r="CJ1421" s="522">
        <v>12986580</v>
      </c>
      <c r="CK1421" s="522">
        <v>2737</v>
      </c>
      <c r="CL1421" s="522">
        <v>5890</v>
      </c>
      <c r="CM1421" s="522">
        <v>1205</v>
      </c>
      <c r="CN1421" s="522">
        <v>3050079</v>
      </c>
      <c r="CO1421" s="522">
        <v>2531</v>
      </c>
      <c r="CP1421" s="522">
        <v>5899</v>
      </c>
      <c r="CQ1421" s="522">
        <v>36008</v>
      </c>
      <c r="CR1421" s="522">
        <v>87956459</v>
      </c>
      <c r="CS1421" s="522">
        <v>2443</v>
      </c>
      <c r="CT1421" s="522">
        <v>5472</v>
      </c>
      <c r="CU1421" s="522">
        <v>1462</v>
      </c>
      <c r="CV1421" s="522">
        <v>13363353</v>
      </c>
      <c r="CW1421" s="522">
        <v>9140</v>
      </c>
      <c r="CX1421" s="522">
        <v>21261</v>
      </c>
      <c r="CY1421" s="522">
        <v>975</v>
      </c>
      <c r="CZ1421" s="522">
        <v>8925444</v>
      </c>
      <c r="DA1421" s="522">
        <v>9154</v>
      </c>
      <c r="DB1421" s="522">
        <v>21982</v>
      </c>
      <c r="DC1421" s="522">
        <v>2018</v>
      </c>
      <c r="DD1421" s="522">
        <v>28097499</v>
      </c>
      <c r="DE1421" s="522">
        <v>13923</v>
      </c>
      <c r="DF1421" s="522">
        <v>34998</v>
      </c>
      <c r="DG1421" s="522">
        <v>527</v>
      </c>
      <c r="DH1421" s="522">
        <v>7088391</v>
      </c>
      <c r="DI1421" s="522">
        <v>13450</v>
      </c>
      <c r="DJ1421" s="522">
        <v>33291</v>
      </c>
      <c r="DK1421" s="522">
        <v>292</v>
      </c>
      <c r="DL1421" s="522">
        <v>127425</v>
      </c>
      <c r="DM1421" s="522">
        <v>436</v>
      </c>
      <c r="DN1421" s="522">
        <v>698</v>
      </c>
      <c r="DO1421" s="522">
        <v>7129</v>
      </c>
      <c r="DP1421" s="522">
        <v>304168</v>
      </c>
      <c r="DQ1421" s="522">
        <v>43</v>
      </c>
      <c r="DR1421" s="522">
        <v>72</v>
      </c>
      <c r="DS1421" s="522">
        <v>64</v>
      </c>
      <c r="DT1421" s="522">
        <v>134492</v>
      </c>
      <c r="DU1421" s="522">
        <v>2101</v>
      </c>
      <c r="DV1421" s="522">
        <v>3869</v>
      </c>
      <c r="DW1421" s="522">
        <v>55</v>
      </c>
      <c r="DX1421" s="522">
        <v>45970</v>
      </c>
      <c r="DY1421" s="522">
        <v>98179996</v>
      </c>
      <c r="DZ1421" s="522">
        <v>2136</v>
      </c>
      <c r="EA1421" s="522">
        <v>4824</v>
      </c>
      <c r="EB1421" s="522">
        <v>29479</v>
      </c>
      <c r="EC1421" s="522">
        <v>15284</v>
      </c>
      <c r="ED1421" s="522">
        <v>6705</v>
      </c>
      <c r="EE1421" s="522">
        <v>42481134</v>
      </c>
      <c r="EF1421" s="522">
        <v>1424</v>
      </c>
      <c r="EG1421" s="522">
        <v>548</v>
      </c>
      <c r="EH1421" s="522">
        <v>45</v>
      </c>
      <c r="EI1421" s="522"/>
      <c r="EJ1421" s="483"/>
      <c r="EK1421" s="483"/>
      <c r="EL1421" s="483"/>
      <c r="EM1421" s="483"/>
      <c r="EN1421" s="483"/>
      <c r="EO1421" s="483"/>
      <c r="EP1421" s="483"/>
      <c r="EQ1421" s="483"/>
      <c r="ER1421" s="483"/>
      <c r="ES1421" s="483"/>
      <c r="ET1421" s="483"/>
      <c r="EU1421" s="483"/>
      <c r="EV1421" s="483"/>
      <c r="EW1421" s="483"/>
      <c r="EX1421" s="483"/>
      <c r="EY1421" s="483"/>
      <c r="EZ1421" s="484"/>
      <c r="FA1421" s="468">
        <f t="shared" si="2626"/>
        <v>12</v>
      </c>
      <c r="FB1421" s="485">
        <f t="shared" si="2608"/>
        <v>2024</v>
      </c>
      <c r="FC1421" s="486">
        <f t="shared" si="2609"/>
        <v>45627</v>
      </c>
      <c r="FD1421" s="470">
        <f t="shared" si="2610"/>
        <v>31</v>
      </c>
      <c r="FE1421" s="471"/>
      <c r="FF1421" s="517">
        <f t="shared" si="2639"/>
        <v>0.62023664520619448</v>
      </c>
      <c r="FG1421" s="471"/>
      <c r="FH1421" s="487">
        <f t="shared" si="2627"/>
        <v>1.9039412928759893</v>
      </c>
      <c r="FI1421" s="487">
        <f t="shared" si="2628"/>
        <v>1.3956959102902375</v>
      </c>
      <c r="FJ1421" s="487">
        <f t="shared" si="2629"/>
        <v>1.8652474238478089</v>
      </c>
      <c r="FK1421" s="487">
        <f t="shared" si="2630"/>
        <v>1.3880647718265202</v>
      </c>
      <c r="FL1421" s="487">
        <f t="shared" si="2631"/>
        <v>1.4104678599518554</v>
      </c>
      <c r="FM1421" s="487">
        <f t="shared" si="2632"/>
        <v>1.0758633839407012</v>
      </c>
      <c r="FN1421" s="487">
        <f t="shared" si="2633"/>
        <v>1.6416952528493969</v>
      </c>
      <c r="FO1421" s="487">
        <f t="shared" si="2634"/>
        <v>1.1008077901958615</v>
      </c>
      <c r="FP1421" s="487">
        <f t="shared" si="2635"/>
        <v>2.021276595744681</v>
      </c>
      <c r="FQ1421" s="487">
        <f t="shared" si="2636"/>
        <v>1.7234042553191489</v>
      </c>
      <c r="FR1421" s="459"/>
      <c r="FS1421" s="468">
        <f t="shared" si="2642"/>
        <v>0</v>
      </c>
      <c r="FT1421" s="468">
        <f t="shared" si="2642"/>
        <v>78162</v>
      </c>
      <c r="FU1421" s="468">
        <f t="shared" si="2642"/>
        <v>1797726</v>
      </c>
      <c r="FV1421" s="468">
        <f t="shared" si="2642"/>
        <v>6409284</v>
      </c>
      <c r="FW1421" s="468">
        <f t="shared" si="2642"/>
        <v>10417952</v>
      </c>
      <c r="FX1421" s="468">
        <f t="shared" si="2642"/>
        <v>8848662</v>
      </c>
      <c r="FY1421" s="468">
        <f t="shared" si="2642"/>
        <v>234287888</v>
      </c>
      <c r="FZ1421" s="468">
        <f t="shared" si="2642"/>
        <v>151423972</v>
      </c>
      <c r="GA1421" s="468">
        <f t="shared" si="2642"/>
        <v>1037760</v>
      </c>
      <c r="GB1421" s="468">
        <f t="shared" si="2638"/>
        <v>50475882</v>
      </c>
      <c r="GC1421" s="468">
        <f t="shared" si="2638"/>
        <v>9446031</v>
      </c>
      <c r="GD1421" s="468">
        <f t="shared" si="2644"/>
        <v>361169</v>
      </c>
      <c r="GE1421" s="468">
        <f t="shared" si="2644"/>
        <v>73467</v>
      </c>
      <c r="GF1421" s="468">
        <f t="shared" si="2644"/>
        <v>9914400</v>
      </c>
      <c r="GG1421" s="468">
        <f t="shared" si="2644"/>
        <v>27942160</v>
      </c>
      <c r="GH1421" s="468">
        <f t="shared" si="2644"/>
        <v>7108295</v>
      </c>
      <c r="GI1421" s="468">
        <f t="shared" si="2644"/>
        <v>197035776</v>
      </c>
      <c r="GJ1421" s="468">
        <f t="shared" si="2644"/>
        <v>31083582</v>
      </c>
      <c r="GK1421" s="468">
        <f t="shared" si="2644"/>
        <v>21432450</v>
      </c>
      <c r="GL1421" s="468">
        <f t="shared" si="2644"/>
        <v>70625964</v>
      </c>
      <c r="GM1421" s="468">
        <f t="shared" si="2644"/>
        <v>17544357</v>
      </c>
      <c r="GN1421" s="468">
        <f t="shared" si="2612"/>
        <v>247616</v>
      </c>
      <c r="GO1421" s="468">
        <f t="shared" si="2641"/>
        <v>203816</v>
      </c>
      <c r="GP1421" s="468">
        <f t="shared" si="2641"/>
        <v>513288</v>
      </c>
      <c r="GQ1421" s="468">
        <f t="shared" si="2641"/>
        <v>221759280</v>
      </c>
      <c r="GR1421" s="468"/>
      <c r="GS1421" s="468"/>
      <c r="GT1421" s="468"/>
      <c r="GU1421" s="468"/>
      <c r="GV1421" s="425"/>
    </row>
    <row r="1422" spans="1:204" ht="9.75" customHeight="1" x14ac:dyDescent="0.2">
      <c r="A1422" s="472" t="str">
        <f t="shared" si="2619"/>
        <v>2024-25JANUARYRX9</v>
      </c>
      <c r="B1422" s="488" t="str">
        <f t="shared" si="2643"/>
        <v>2024-25</v>
      </c>
      <c r="C1422" s="400" t="s">
        <v>654</v>
      </c>
      <c r="D1422" s="488" t="s">
        <v>653</v>
      </c>
      <c r="E1422" s="488" t="s">
        <v>652</v>
      </c>
      <c r="F1422" s="474" t="s">
        <v>451</v>
      </c>
      <c r="G1422" s="474" t="s">
        <v>686</v>
      </c>
      <c r="H1422" s="518">
        <v>102907</v>
      </c>
      <c r="I1422" s="518">
        <v>79280</v>
      </c>
      <c r="J1422" s="518">
        <v>402838</v>
      </c>
      <c r="K1422" s="518">
        <v>5</v>
      </c>
      <c r="L1422" s="518">
        <v>2</v>
      </c>
      <c r="M1422" s="518">
        <v>3</v>
      </c>
      <c r="N1422" s="518">
        <v>22</v>
      </c>
      <c r="O1422" s="518">
        <v>78</v>
      </c>
      <c r="P1422" s="518">
        <v>491</v>
      </c>
      <c r="Q1422" s="518">
        <v>2389</v>
      </c>
      <c r="R1422" s="518">
        <v>482</v>
      </c>
      <c r="S1422" s="518">
        <v>71481</v>
      </c>
      <c r="T1422" s="518">
        <v>6932</v>
      </c>
      <c r="U1422" s="518">
        <v>4323</v>
      </c>
      <c r="V1422" s="518">
        <v>38975</v>
      </c>
      <c r="W1422" s="518">
        <v>8422</v>
      </c>
      <c r="X1422" s="518">
        <v>527</v>
      </c>
      <c r="Y1422" s="518">
        <v>3875536</v>
      </c>
      <c r="Z1422" s="518">
        <v>559</v>
      </c>
      <c r="AA1422" s="518">
        <v>984</v>
      </c>
      <c r="AB1422" s="518">
        <v>3685709</v>
      </c>
      <c r="AC1422" s="518">
        <v>853</v>
      </c>
      <c r="AD1422" s="518">
        <v>1725</v>
      </c>
      <c r="AE1422" s="518">
        <v>111472697</v>
      </c>
      <c r="AF1422" s="518">
        <v>2860</v>
      </c>
      <c r="AG1422" s="518">
        <v>6040</v>
      </c>
      <c r="AH1422" s="518">
        <v>81871719</v>
      </c>
      <c r="AI1422" s="518">
        <v>9721</v>
      </c>
      <c r="AJ1422" s="518">
        <v>24424</v>
      </c>
      <c r="AK1422" s="518">
        <v>6298363</v>
      </c>
      <c r="AL1422" s="518">
        <v>11951</v>
      </c>
      <c r="AM1422" s="518">
        <v>30448</v>
      </c>
      <c r="AN1422" s="518">
        <v>768</v>
      </c>
      <c r="AO1422" s="518">
        <v>8063</v>
      </c>
      <c r="AP1422" s="518">
        <v>2351</v>
      </c>
      <c r="AQ1422" s="518">
        <v>2794287</v>
      </c>
      <c r="AR1422" s="518">
        <v>1189</v>
      </c>
      <c r="AS1422" s="518">
        <v>2258</v>
      </c>
      <c r="AT1422" s="518">
        <v>14393</v>
      </c>
      <c r="AU1422" s="518">
        <v>2084</v>
      </c>
      <c r="AV1422" s="518">
        <v>6597</v>
      </c>
      <c r="AW1422" s="518">
        <v>2023</v>
      </c>
      <c r="AX1422" s="518">
        <v>2692</v>
      </c>
      <c r="AY1422" s="518">
        <v>3020</v>
      </c>
      <c r="AZ1422" s="518">
        <v>2463</v>
      </c>
      <c r="BA1422" s="518">
        <v>16837</v>
      </c>
      <c r="BB1422" s="518">
        <v>25620890</v>
      </c>
      <c r="BC1422" s="518">
        <v>1522</v>
      </c>
      <c r="BD1422" s="518">
        <v>2315</v>
      </c>
      <c r="BE1422" s="518">
        <v>2287</v>
      </c>
      <c r="BF1422" s="518">
        <v>8167</v>
      </c>
      <c r="BG1422" s="518">
        <v>2881</v>
      </c>
      <c r="BH1422" s="518">
        <v>3502</v>
      </c>
      <c r="BI1422" s="518">
        <v>31867</v>
      </c>
      <c r="BJ1422" s="518">
        <v>4704</v>
      </c>
      <c r="BK1422" s="518">
        <v>20517</v>
      </c>
      <c r="BL1422" s="518">
        <v>57088</v>
      </c>
      <c r="BM1422" s="518">
        <v>13948</v>
      </c>
      <c r="BN1422" s="518">
        <v>10458</v>
      </c>
      <c r="BO1422" s="518">
        <v>8545</v>
      </c>
      <c r="BP1422" s="518">
        <v>6608</v>
      </c>
      <c r="BQ1422" s="518">
        <v>51337</v>
      </c>
      <c r="BR1422" s="518">
        <v>41885</v>
      </c>
      <c r="BS1422" s="518">
        <v>13813</v>
      </c>
      <c r="BT1422" s="518">
        <v>9066</v>
      </c>
      <c r="BU1422" s="518">
        <v>735</v>
      </c>
      <c r="BV1422" s="518">
        <v>552</v>
      </c>
      <c r="BW1422" s="518">
        <v>0</v>
      </c>
      <c r="BX1422" s="518">
        <v>0</v>
      </c>
      <c r="BY1422" s="518" t="s">
        <v>152</v>
      </c>
      <c r="BZ1422" s="518" t="s">
        <v>152</v>
      </c>
      <c r="CA1422" s="518">
        <v>9</v>
      </c>
      <c r="CB1422" s="518">
        <v>5630</v>
      </c>
      <c r="CC1422" s="518">
        <v>626</v>
      </c>
      <c r="CD1422" s="518">
        <v>1227</v>
      </c>
      <c r="CE1422" s="518">
        <v>6923</v>
      </c>
      <c r="CF1422" s="518">
        <v>3869906</v>
      </c>
      <c r="CG1422" s="518">
        <v>559</v>
      </c>
      <c r="CH1422" s="518">
        <v>983</v>
      </c>
      <c r="CI1422" s="518">
        <v>1650</v>
      </c>
      <c r="CJ1422" s="518">
        <v>5070093</v>
      </c>
      <c r="CK1422" s="518">
        <v>3073</v>
      </c>
      <c r="CL1422" s="518">
        <v>6396</v>
      </c>
      <c r="CM1422" s="518">
        <v>847</v>
      </c>
      <c r="CN1422" s="518">
        <v>2276072</v>
      </c>
      <c r="CO1422" s="518">
        <v>2687</v>
      </c>
      <c r="CP1422" s="518">
        <v>6242</v>
      </c>
      <c r="CQ1422" s="518">
        <v>36478</v>
      </c>
      <c r="CR1422" s="518">
        <v>104126532</v>
      </c>
      <c r="CS1422" s="518">
        <v>2855</v>
      </c>
      <c r="CT1422" s="518">
        <v>6011</v>
      </c>
      <c r="CU1422" s="518">
        <v>7</v>
      </c>
      <c r="CV1422" s="518">
        <v>139813</v>
      </c>
      <c r="CW1422" s="518">
        <v>19973</v>
      </c>
      <c r="CX1422" s="518">
        <v>42495</v>
      </c>
      <c r="CY1422" s="518">
        <v>239</v>
      </c>
      <c r="CZ1422" s="518">
        <v>3206935</v>
      </c>
      <c r="DA1422" s="518">
        <v>13418</v>
      </c>
      <c r="DB1422" s="518">
        <v>40736</v>
      </c>
      <c r="DC1422" s="518">
        <v>1463</v>
      </c>
      <c r="DD1422" s="518">
        <v>13190762</v>
      </c>
      <c r="DE1422" s="518">
        <v>9016</v>
      </c>
      <c r="DF1422" s="518">
        <v>18303</v>
      </c>
      <c r="DG1422" s="518">
        <v>59</v>
      </c>
      <c r="DH1422" s="518">
        <v>701843</v>
      </c>
      <c r="DI1422" s="518">
        <v>11896</v>
      </c>
      <c r="DJ1422" s="518">
        <v>25336</v>
      </c>
      <c r="DK1422" s="518">
        <v>226</v>
      </c>
      <c r="DL1422" s="518">
        <v>67572</v>
      </c>
      <c r="DM1422" s="518">
        <v>299</v>
      </c>
      <c r="DN1422" s="518">
        <v>519</v>
      </c>
      <c r="DO1422" s="518">
        <v>3862</v>
      </c>
      <c r="DP1422" s="518">
        <v>72828</v>
      </c>
      <c r="DQ1422" s="518">
        <v>19</v>
      </c>
      <c r="DR1422" s="518">
        <v>31</v>
      </c>
      <c r="DS1422" s="518">
        <v>41</v>
      </c>
      <c r="DT1422" s="518">
        <v>94091</v>
      </c>
      <c r="DU1422" s="518">
        <v>2295</v>
      </c>
      <c r="DV1422" s="518">
        <v>4200</v>
      </c>
      <c r="DW1422" s="518">
        <v>37</v>
      </c>
      <c r="DX1422" s="518">
        <v>38320</v>
      </c>
      <c r="DY1422" s="518">
        <v>113455186</v>
      </c>
      <c r="DZ1422" s="518">
        <v>2961</v>
      </c>
      <c r="EA1422" s="518">
        <v>6910</v>
      </c>
      <c r="EB1422" s="518">
        <v>30407</v>
      </c>
      <c r="EC1422" s="518">
        <v>17743</v>
      </c>
      <c r="ED1422" s="518">
        <v>8103</v>
      </c>
      <c r="EE1422" s="518">
        <v>60015784</v>
      </c>
      <c r="EF1422" s="518">
        <v>1</v>
      </c>
      <c r="EG1422" s="518">
        <v>142</v>
      </c>
      <c r="EH1422" s="518">
        <v>19</v>
      </c>
      <c r="EI1422" s="518"/>
      <c r="EJ1422" s="475"/>
      <c r="EK1422" s="475"/>
      <c r="EL1422" s="475"/>
      <c r="EM1422" s="475"/>
      <c r="EN1422" s="475"/>
      <c r="EO1422" s="475"/>
      <c r="EP1422" s="475"/>
      <c r="EQ1422" s="475"/>
      <c r="ER1422" s="475"/>
      <c r="ES1422" s="475"/>
      <c r="ET1422" s="475"/>
      <c r="EU1422" s="475"/>
      <c r="EV1422" s="475"/>
      <c r="EW1422" s="475"/>
      <c r="EX1422" s="475"/>
      <c r="EY1422" s="475"/>
      <c r="EZ1422" s="476"/>
      <c r="FA1422" s="446">
        <f t="shared" si="2626"/>
        <v>1</v>
      </c>
      <c r="FB1422" s="417">
        <f t="shared" si="2608"/>
        <v>2025</v>
      </c>
      <c r="FC1422" s="448">
        <f t="shared" si="2609"/>
        <v>45658</v>
      </c>
      <c r="FD1422" s="449">
        <f t="shared" si="2610"/>
        <v>31</v>
      </c>
      <c r="FE1422" s="450"/>
      <c r="FF1422" s="451">
        <f t="shared" si="2639"/>
        <v>0.59959633597267503</v>
      </c>
      <c r="FG1422" s="450"/>
      <c r="FH1422" s="452">
        <f t="shared" si="2627"/>
        <v>2.0121177149451817</v>
      </c>
      <c r="FI1422" s="452">
        <f t="shared" si="2628"/>
        <v>1.5086555106751298</v>
      </c>
      <c r="FJ1422" s="452">
        <f t="shared" si="2629"/>
        <v>1.9766365949572056</v>
      </c>
      <c r="FK1422" s="452">
        <f t="shared" si="2630"/>
        <v>1.5285681239879714</v>
      </c>
      <c r="FL1422" s="452">
        <f t="shared" si="2631"/>
        <v>1.3171776779987172</v>
      </c>
      <c r="FM1422" s="452">
        <f t="shared" si="2632"/>
        <v>1.0746632456703016</v>
      </c>
      <c r="FN1422" s="452">
        <f t="shared" si="2633"/>
        <v>1.6401092377107576</v>
      </c>
      <c r="FO1422" s="452">
        <f t="shared" si="2634"/>
        <v>1.076466397530278</v>
      </c>
      <c r="FP1422" s="452">
        <f t="shared" si="2635"/>
        <v>1.3946869070208729</v>
      </c>
      <c r="FQ1422" s="452">
        <f t="shared" si="2636"/>
        <v>1.0474383301707779</v>
      </c>
      <c r="FR1422" s="453"/>
      <c r="FS1422" s="446">
        <f t="shared" si="2642"/>
        <v>158560</v>
      </c>
      <c r="FT1422" s="446">
        <f t="shared" si="2642"/>
        <v>237840</v>
      </c>
      <c r="FU1422" s="446">
        <f t="shared" si="2642"/>
        <v>1744160</v>
      </c>
      <c r="FV1422" s="446">
        <f t="shared" si="2642"/>
        <v>6183840</v>
      </c>
      <c r="FW1422" s="446">
        <f t="shared" si="2642"/>
        <v>6821088</v>
      </c>
      <c r="FX1422" s="446">
        <f t="shared" si="2642"/>
        <v>7457175</v>
      </c>
      <c r="FY1422" s="446">
        <f t="shared" si="2642"/>
        <v>235409000</v>
      </c>
      <c r="FZ1422" s="446">
        <f t="shared" si="2642"/>
        <v>205698928</v>
      </c>
      <c r="GA1422" s="446">
        <f t="shared" si="2642"/>
        <v>16046096</v>
      </c>
      <c r="GB1422" s="446">
        <f t="shared" si="2638"/>
        <v>38977655</v>
      </c>
      <c r="GC1422" s="446">
        <f t="shared" si="2638"/>
        <v>5308558</v>
      </c>
      <c r="GD1422" s="446" t="str">
        <f t="shared" si="2644"/>
        <v>-</v>
      </c>
      <c r="GE1422" s="446">
        <f t="shared" si="2644"/>
        <v>11043</v>
      </c>
      <c r="GF1422" s="446">
        <f t="shared" si="2644"/>
        <v>6805309</v>
      </c>
      <c r="GG1422" s="446">
        <f t="shared" si="2644"/>
        <v>10553400</v>
      </c>
      <c r="GH1422" s="446">
        <f t="shared" si="2644"/>
        <v>5286974</v>
      </c>
      <c r="GI1422" s="446">
        <f t="shared" si="2644"/>
        <v>219269258</v>
      </c>
      <c r="GJ1422" s="446">
        <f t="shared" si="2644"/>
        <v>297465</v>
      </c>
      <c r="GK1422" s="446">
        <f t="shared" si="2644"/>
        <v>9735904</v>
      </c>
      <c r="GL1422" s="446">
        <f t="shared" si="2644"/>
        <v>26777289</v>
      </c>
      <c r="GM1422" s="446">
        <f t="shared" si="2644"/>
        <v>1494824</v>
      </c>
      <c r="GN1422" s="446">
        <f t="shared" si="2612"/>
        <v>172200</v>
      </c>
      <c r="GO1422" s="446">
        <f t="shared" si="2641"/>
        <v>117294</v>
      </c>
      <c r="GP1422" s="446">
        <f t="shared" si="2641"/>
        <v>119722</v>
      </c>
      <c r="GQ1422" s="446">
        <f t="shared" si="2641"/>
        <v>264791200</v>
      </c>
      <c r="GR1422" s="446"/>
      <c r="GS1422" s="446"/>
      <c r="GT1422" s="446"/>
      <c r="GU1422" s="446"/>
      <c r="GV1422" s="416"/>
    </row>
    <row r="1423" spans="1:204" ht="9.75" customHeight="1" x14ac:dyDescent="0.2">
      <c r="A1423" s="417" t="str">
        <f t="shared" si="2619"/>
        <v>2024-25JANUARYRYC</v>
      </c>
      <c r="B1423" s="458" t="str">
        <f t="shared" si="2643"/>
        <v>2024-25</v>
      </c>
      <c r="C1423" s="402" t="s">
        <v>654</v>
      </c>
      <c r="D1423" s="458" t="s">
        <v>656</v>
      </c>
      <c r="E1423" s="458" t="s">
        <v>466</v>
      </c>
      <c r="F1423" s="478" t="s">
        <v>453</v>
      </c>
      <c r="G1423" s="478" t="s">
        <v>687</v>
      </c>
      <c r="H1423" s="510">
        <v>126047</v>
      </c>
      <c r="I1423" s="510">
        <v>91626</v>
      </c>
      <c r="J1423" s="510">
        <v>495213</v>
      </c>
      <c r="K1423" s="510">
        <v>5</v>
      </c>
      <c r="L1423" s="510">
        <v>0</v>
      </c>
      <c r="M1423" s="510">
        <v>8</v>
      </c>
      <c r="N1423" s="510">
        <v>44</v>
      </c>
      <c r="O1423" s="510">
        <v>106</v>
      </c>
      <c r="P1423" s="510">
        <v>598</v>
      </c>
      <c r="Q1423" s="510">
        <v>6</v>
      </c>
      <c r="R1423" s="510">
        <v>3421</v>
      </c>
      <c r="S1423" s="510">
        <v>80431</v>
      </c>
      <c r="T1423" s="510">
        <v>8581</v>
      </c>
      <c r="U1423" s="510">
        <v>5267</v>
      </c>
      <c r="V1423" s="510">
        <v>42792</v>
      </c>
      <c r="W1423" s="510">
        <v>16832</v>
      </c>
      <c r="X1423" s="510">
        <v>606</v>
      </c>
      <c r="Y1423" s="510">
        <v>4573340</v>
      </c>
      <c r="Z1423" s="510">
        <v>533</v>
      </c>
      <c r="AA1423" s="510">
        <v>1008</v>
      </c>
      <c r="AB1423" s="510">
        <v>3598789</v>
      </c>
      <c r="AC1423" s="510">
        <v>683</v>
      </c>
      <c r="AD1423" s="510">
        <v>1255</v>
      </c>
      <c r="AE1423" s="510">
        <v>106234049</v>
      </c>
      <c r="AF1423" s="510">
        <v>2483</v>
      </c>
      <c r="AG1423" s="510">
        <v>5531</v>
      </c>
      <c r="AH1423" s="510">
        <v>126444850</v>
      </c>
      <c r="AI1423" s="510">
        <v>7512</v>
      </c>
      <c r="AJ1423" s="510">
        <v>17854</v>
      </c>
      <c r="AK1423" s="510">
        <v>7375717</v>
      </c>
      <c r="AL1423" s="510">
        <v>12171</v>
      </c>
      <c r="AM1423" s="510">
        <v>27827</v>
      </c>
      <c r="AN1423" s="510">
        <v>235</v>
      </c>
      <c r="AO1423" s="510">
        <v>3033</v>
      </c>
      <c r="AP1423" s="510">
        <v>2592</v>
      </c>
      <c r="AQ1423" s="510">
        <v>14840850</v>
      </c>
      <c r="AR1423" s="510">
        <v>5726</v>
      </c>
      <c r="AS1423" s="510">
        <v>12359</v>
      </c>
      <c r="AT1423" s="510">
        <v>10237</v>
      </c>
      <c r="AU1423" s="510">
        <v>396</v>
      </c>
      <c r="AV1423" s="510">
        <v>7606</v>
      </c>
      <c r="AW1423" s="510">
        <v>9386</v>
      </c>
      <c r="AX1423" s="510">
        <v>156</v>
      </c>
      <c r="AY1423" s="510">
        <v>2079</v>
      </c>
      <c r="AZ1423" s="510">
        <v>854</v>
      </c>
      <c r="BA1423" s="510">
        <v>16288</v>
      </c>
      <c r="BB1423" s="510">
        <v>73954281</v>
      </c>
      <c r="BC1423" s="510">
        <v>4540</v>
      </c>
      <c r="BD1423" s="510">
        <v>10391</v>
      </c>
      <c r="BE1423" s="510">
        <v>365</v>
      </c>
      <c r="BF1423" s="510">
        <v>6708</v>
      </c>
      <c r="BG1423" s="510">
        <v>6417</v>
      </c>
      <c r="BH1423" s="510">
        <v>2798</v>
      </c>
      <c r="BI1423" s="510">
        <v>39429</v>
      </c>
      <c r="BJ1423" s="510">
        <v>2371</v>
      </c>
      <c r="BK1423" s="510">
        <v>28394</v>
      </c>
      <c r="BL1423" s="510">
        <v>70194</v>
      </c>
      <c r="BM1423" s="510">
        <v>19356</v>
      </c>
      <c r="BN1423" s="510">
        <v>13501</v>
      </c>
      <c r="BO1423" s="510">
        <v>11423</v>
      </c>
      <c r="BP1423" s="510">
        <v>8206</v>
      </c>
      <c r="BQ1423" s="510">
        <v>69074</v>
      </c>
      <c r="BR1423" s="510">
        <v>47661</v>
      </c>
      <c r="BS1423" s="510">
        <v>31929</v>
      </c>
      <c r="BT1423" s="510">
        <v>18740</v>
      </c>
      <c r="BU1423" s="510">
        <v>1051</v>
      </c>
      <c r="BV1423" s="510">
        <v>642</v>
      </c>
      <c r="BW1423" s="510">
        <v>6</v>
      </c>
      <c r="BX1423" s="510">
        <v>1901</v>
      </c>
      <c r="BY1423" s="510">
        <v>317</v>
      </c>
      <c r="BZ1423" s="510">
        <v>498</v>
      </c>
      <c r="CA1423" s="510">
        <v>3</v>
      </c>
      <c r="CB1423" s="510">
        <v>212</v>
      </c>
      <c r="CC1423" s="510">
        <v>71</v>
      </c>
      <c r="CD1423" s="510">
        <v>89</v>
      </c>
      <c r="CE1423" s="510">
        <v>8572</v>
      </c>
      <c r="CF1423" s="510">
        <v>4571227</v>
      </c>
      <c r="CG1423" s="510">
        <v>533</v>
      </c>
      <c r="CH1423" s="510">
        <v>1009</v>
      </c>
      <c r="CI1423" s="510">
        <v>3482</v>
      </c>
      <c r="CJ1423" s="510">
        <v>9421558</v>
      </c>
      <c r="CK1423" s="510">
        <v>2706</v>
      </c>
      <c r="CL1423" s="510">
        <v>5804</v>
      </c>
      <c r="CM1423" s="510">
        <v>914</v>
      </c>
      <c r="CN1423" s="510">
        <v>2061124</v>
      </c>
      <c r="CO1423" s="510">
        <v>2255</v>
      </c>
      <c r="CP1423" s="510">
        <v>5242</v>
      </c>
      <c r="CQ1423" s="510">
        <v>38396</v>
      </c>
      <c r="CR1423" s="510">
        <v>94751367</v>
      </c>
      <c r="CS1423" s="510">
        <v>2468</v>
      </c>
      <c r="CT1423" s="510">
        <v>5496</v>
      </c>
      <c r="CU1423" s="510">
        <v>344</v>
      </c>
      <c r="CV1423" s="510">
        <v>4385306</v>
      </c>
      <c r="CW1423" s="510">
        <v>12748</v>
      </c>
      <c r="CX1423" s="510">
        <v>38312</v>
      </c>
      <c r="CY1423" s="510">
        <v>159</v>
      </c>
      <c r="CZ1423" s="510">
        <v>1156383</v>
      </c>
      <c r="DA1423" s="510">
        <v>7273</v>
      </c>
      <c r="DB1423" s="510">
        <v>15545</v>
      </c>
      <c r="DC1423" s="510">
        <v>784</v>
      </c>
      <c r="DD1423" s="510">
        <v>12334226</v>
      </c>
      <c r="DE1423" s="510">
        <v>15732</v>
      </c>
      <c r="DF1423" s="510">
        <v>46083</v>
      </c>
      <c r="DG1423" s="510">
        <v>89</v>
      </c>
      <c r="DH1423" s="510">
        <v>1187654</v>
      </c>
      <c r="DI1423" s="510">
        <v>13344</v>
      </c>
      <c r="DJ1423" s="510">
        <v>42062</v>
      </c>
      <c r="DK1423" s="510">
        <v>617</v>
      </c>
      <c r="DL1423" s="510">
        <v>202366</v>
      </c>
      <c r="DM1423" s="510">
        <v>328</v>
      </c>
      <c r="DN1423" s="510">
        <v>574</v>
      </c>
      <c r="DO1423" s="510">
        <v>5839</v>
      </c>
      <c r="DP1423" s="510">
        <v>260128</v>
      </c>
      <c r="DQ1423" s="510">
        <v>45</v>
      </c>
      <c r="DR1423" s="510">
        <v>84</v>
      </c>
      <c r="DS1423" s="510">
        <v>147</v>
      </c>
      <c r="DT1423" s="510">
        <v>236240</v>
      </c>
      <c r="DU1423" s="510">
        <v>1607</v>
      </c>
      <c r="DV1423" s="510">
        <v>4228</v>
      </c>
      <c r="DW1423" s="510">
        <v>142</v>
      </c>
      <c r="DX1423" s="510">
        <v>38516</v>
      </c>
      <c r="DY1423" s="510">
        <v>104432496</v>
      </c>
      <c r="DZ1423" s="510">
        <v>2711</v>
      </c>
      <c r="EA1423" s="510">
        <v>6444</v>
      </c>
      <c r="EB1423" s="510">
        <v>29793</v>
      </c>
      <c r="EC1423" s="510">
        <v>15166</v>
      </c>
      <c r="ED1423" s="510">
        <v>7378</v>
      </c>
      <c r="EE1423" s="510">
        <v>52538209</v>
      </c>
      <c r="EF1423" s="510">
        <v>3779</v>
      </c>
      <c r="EG1423" s="510">
        <v>136</v>
      </c>
      <c r="EH1423" s="510">
        <v>175</v>
      </c>
      <c r="EI1423" s="510"/>
      <c r="EJ1423" s="479"/>
      <c r="EK1423" s="479"/>
      <c r="EL1423" s="479"/>
      <c r="EM1423" s="479"/>
      <c r="EN1423" s="479"/>
      <c r="EO1423" s="479"/>
      <c r="EP1423" s="479"/>
      <c r="EQ1423" s="479"/>
      <c r="ER1423" s="479"/>
      <c r="ES1423" s="479"/>
      <c r="ET1423" s="479"/>
      <c r="EU1423" s="479"/>
      <c r="EV1423" s="479"/>
      <c r="EW1423" s="479"/>
      <c r="EX1423" s="479"/>
      <c r="EY1423" s="479"/>
      <c r="EZ1423" s="516"/>
      <c r="FA1423" s="446">
        <f t="shared" si="2626"/>
        <v>1</v>
      </c>
      <c r="FB1423" s="417">
        <f t="shared" si="2608"/>
        <v>2025</v>
      </c>
      <c r="FC1423" s="448">
        <f t="shared" si="2609"/>
        <v>45658</v>
      </c>
      <c r="FD1423" s="449">
        <f t="shared" si="2610"/>
        <v>31</v>
      </c>
      <c r="FE1423" s="450"/>
      <c r="FF1423" s="451">
        <f t="shared" si="2639"/>
        <v>0.73142928723537515</v>
      </c>
      <c r="FG1423" s="450"/>
      <c r="FH1423" s="452">
        <f t="shared" si="2627"/>
        <v>2.2556811560424195</v>
      </c>
      <c r="FI1423" s="452">
        <f t="shared" si="2628"/>
        <v>1.5733597482810862</v>
      </c>
      <c r="FJ1423" s="452">
        <f t="shared" si="2629"/>
        <v>2.168786785646478</v>
      </c>
      <c r="FK1423" s="452">
        <f t="shared" si="2630"/>
        <v>1.5580026580596165</v>
      </c>
      <c r="FL1423" s="452">
        <f t="shared" si="2631"/>
        <v>1.6141802206019817</v>
      </c>
      <c r="FM1423" s="452">
        <f t="shared" si="2632"/>
        <v>1.1137829500841279</v>
      </c>
      <c r="FN1423" s="452">
        <f t="shared" si="2633"/>
        <v>1.8969225285171103</v>
      </c>
      <c r="FO1423" s="452">
        <f t="shared" si="2634"/>
        <v>1.1133555133079849</v>
      </c>
      <c r="FP1423" s="452">
        <f t="shared" si="2635"/>
        <v>1.7343234323432344</v>
      </c>
      <c r="FQ1423" s="452">
        <f t="shared" si="2636"/>
        <v>1.0594059405940595</v>
      </c>
      <c r="FR1423" s="453"/>
      <c r="FS1423" s="446">
        <f t="shared" ref="FS1423:GA1432" si="2645">IFERROR(HLOOKUP(FS$1,$H$5:$HA$10112,MATCH($A1423,$A$5:$A$10112,0),0)*HLOOKUP(FS$2,$H$5:$HA$10112,MATCH($A1423,$A$5:$A$10112,0),0),"-")</f>
        <v>0</v>
      </c>
      <c r="FT1423" s="446">
        <f t="shared" si="2645"/>
        <v>733008</v>
      </c>
      <c r="FU1423" s="446">
        <f t="shared" si="2645"/>
        <v>4031544</v>
      </c>
      <c r="FV1423" s="446">
        <f t="shared" si="2645"/>
        <v>9712356</v>
      </c>
      <c r="FW1423" s="446">
        <f t="shared" si="2645"/>
        <v>8649648</v>
      </c>
      <c r="FX1423" s="446">
        <f t="shared" si="2645"/>
        <v>6610085</v>
      </c>
      <c r="FY1423" s="446">
        <f t="shared" si="2645"/>
        <v>236682552</v>
      </c>
      <c r="FZ1423" s="446">
        <f t="shared" si="2645"/>
        <v>300518528</v>
      </c>
      <c r="GA1423" s="446">
        <f t="shared" si="2645"/>
        <v>16863162</v>
      </c>
      <c r="GB1423" s="446">
        <f t="shared" si="2638"/>
        <v>169248608</v>
      </c>
      <c r="GC1423" s="446">
        <f t="shared" si="2638"/>
        <v>32034528</v>
      </c>
      <c r="GD1423" s="446">
        <f t="shared" si="2644"/>
        <v>2988</v>
      </c>
      <c r="GE1423" s="446">
        <f t="shared" si="2644"/>
        <v>267</v>
      </c>
      <c r="GF1423" s="446">
        <f t="shared" si="2644"/>
        <v>8649148</v>
      </c>
      <c r="GG1423" s="446">
        <f t="shared" si="2644"/>
        <v>20209528</v>
      </c>
      <c r="GH1423" s="446">
        <f t="shared" si="2644"/>
        <v>4791188</v>
      </c>
      <c r="GI1423" s="446">
        <f t="shared" si="2644"/>
        <v>211024416</v>
      </c>
      <c r="GJ1423" s="446">
        <f t="shared" si="2644"/>
        <v>13179328</v>
      </c>
      <c r="GK1423" s="446">
        <f t="shared" si="2644"/>
        <v>2471655</v>
      </c>
      <c r="GL1423" s="446">
        <f t="shared" si="2644"/>
        <v>36129072</v>
      </c>
      <c r="GM1423" s="446">
        <f t="shared" si="2644"/>
        <v>3743518</v>
      </c>
      <c r="GN1423" s="446">
        <f t="shared" si="2612"/>
        <v>621516</v>
      </c>
      <c r="GO1423" s="446">
        <f t="shared" si="2641"/>
        <v>354158</v>
      </c>
      <c r="GP1423" s="446">
        <f t="shared" si="2641"/>
        <v>490476</v>
      </c>
      <c r="GQ1423" s="446">
        <f t="shared" si="2641"/>
        <v>248197104</v>
      </c>
      <c r="GR1423" s="446"/>
      <c r="GS1423" s="446"/>
      <c r="GT1423" s="446"/>
      <c r="GU1423" s="446"/>
      <c r="GV1423" s="416"/>
    </row>
    <row r="1424" spans="1:204" ht="9.75" customHeight="1" x14ac:dyDescent="0.2">
      <c r="A1424" s="417" t="str">
        <f t="shared" si="2619"/>
        <v>2024-25JANUARYR1F</v>
      </c>
      <c r="B1424" s="458" t="str">
        <f t="shared" si="2643"/>
        <v>2024-25</v>
      </c>
      <c r="C1424" s="402" t="s">
        <v>654</v>
      </c>
      <c r="D1424" s="458" t="s">
        <v>663</v>
      </c>
      <c r="E1424" s="458" t="s">
        <v>662</v>
      </c>
      <c r="F1424" s="478" t="s">
        <v>458</v>
      </c>
      <c r="G1424" s="478" t="s">
        <v>688</v>
      </c>
      <c r="H1424" s="510">
        <v>3348</v>
      </c>
      <c r="I1424" s="510">
        <v>1666</v>
      </c>
      <c r="J1424" s="510">
        <v>7607</v>
      </c>
      <c r="K1424" s="510">
        <v>5</v>
      </c>
      <c r="L1424" s="510">
        <v>0</v>
      </c>
      <c r="M1424" s="510">
        <v>0</v>
      </c>
      <c r="N1424" s="510">
        <v>20</v>
      </c>
      <c r="O1424" s="510">
        <v>123</v>
      </c>
      <c r="P1424" s="510">
        <v>12</v>
      </c>
      <c r="Q1424" s="510">
        <v>0</v>
      </c>
      <c r="R1424" s="510">
        <v>44</v>
      </c>
      <c r="S1424" s="510">
        <v>2602</v>
      </c>
      <c r="T1424" s="510">
        <v>138</v>
      </c>
      <c r="U1424" s="510">
        <v>98</v>
      </c>
      <c r="V1424" s="510">
        <v>1342</v>
      </c>
      <c r="W1424" s="510">
        <v>660</v>
      </c>
      <c r="X1424" s="510">
        <v>42</v>
      </c>
      <c r="Y1424" s="510">
        <v>72148</v>
      </c>
      <c r="Z1424" s="510">
        <v>523</v>
      </c>
      <c r="AA1424" s="510">
        <v>994</v>
      </c>
      <c r="AB1424" s="510">
        <v>56986</v>
      </c>
      <c r="AC1424" s="510">
        <v>581</v>
      </c>
      <c r="AD1424" s="510">
        <v>1117</v>
      </c>
      <c r="AE1424" s="510">
        <v>2650406</v>
      </c>
      <c r="AF1424" s="510">
        <v>1975</v>
      </c>
      <c r="AG1424" s="510">
        <v>4128</v>
      </c>
      <c r="AH1424" s="510">
        <v>3342970</v>
      </c>
      <c r="AI1424" s="510">
        <v>5065</v>
      </c>
      <c r="AJ1424" s="510">
        <v>12856</v>
      </c>
      <c r="AK1424" s="510">
        <v>179833</v>
      </c>
      <c r="AL1424" s="510">
        <v>4282</v>
      </c>
      <c r="AM1424" s="510">
        <v>8765</v>
      </c>
      <c r="AN1424" s="510">
        <v>11</v>
      </c>
      <c r="AO1424" s="510">
        <v>111</v>
      </c>
      <c r="AP1424" s="510">
        <v>2</v>
      </c>
      <c r="AQ1424" s="510">
        <v>2583</v>
      </c>
      <c r="AR1424" s="510">
        <v>1292</v>
      </c>
      <c r="AS1424" s="510">
        <v>1311</v>
      </c>
      <c r="AT1424" s="510">
        <v>232</v>
      </c>
      <c r="AU1424" s="510">
        <v>6</v>
      </c>
      <c r="AV1424" s="510">
        <v>23</v>
      </c>
      <c r="AW1424" s="510">
        <v>41</v>
      </c>
      <c r="AX1424" s="510">
        <v>10</v>
      </c>
      <c r="AY1424" s="510">
        <v>193</v>
      </c>
      <c r="AZ1424" s="510">
        <v>30</v>
      </c>
      <c r="BA1424" s="510" t="s">
        <v>152</v>
      </c>
      <c r="BB1424" s="510" t="s">
        <v>152</v>
      </c>
      <c r="BC1424" s="510" t="s">
        <v>152</v>
      </c>
      <c r="BD1424" s="510" t="s">
        <v>152</v>
      </c>
      <c r="BE1424" s="510" t="s">
        <v>152</v>
      </c>
      <c r="BF1424" s="510" t="s">
        <v>152</v>
      </c>
      <c r="BG1424" s="510" t="s">
        <v>152</v>
      </c>
      <c r="BH1424" s="510" t="s">
        <v>152</v>
      </c>
      <c r="BI1424" s="510">
        <v>1444</v>
      </c>
      <c r="BJ1424" s="510">
        <v>30</v>
      </c>
      <c r="BK1424" s="510">
        <v>896</v>
      </c>
      <c r="BL1424" s="510">
        <v>2370</v>
      </c>
      <c r="BM1424" s="510">
        <v>267</v>
      </c>
      <c r="BN1424" s="510">
        <v>219</v>
      </c>
      <c r="BO1424" s="510">
        <v>190</v>
      </c>
      <c r="BP1424" s="510">
        <v>157</v>
      </c>
      <c r="BQ1424" s="510">
        <v>1618</v>
      </c>
      <c r="BR1424" s="510">
        <v>1492</v>
      </c>
      <c r="BS1424" s="510">
        <v>811</v>
      </c>
      <c r="BT1424" s="510">
        <v>723</v>
      </c>
      <c r="BU1424" s="510">
        <v>54</v>
      </c>
      <c r="BV1424" s="510">
        <v>46</v>
      </c>
      <c r="BW1424" s="510">
        <v>2</v>
      </c>
      <c r="BX1424" s="510">
        <v>897</v>
      </c>
      <c r="BY1424" s="510">
        <v>449</v>
      </c>
      <c r="BZ1424" s="510">
        <v>542</v>
      </c>
      <c r="CA1424" s="510">
        <v>1</v>
      </c>
      <c r="CB1424" s="510">
        <v>1265</v>
      </c>
      <c r="CC1424" s="510">
        <v>1265</v>
      </c>
      <c r="CD1424" s="510">
        <v>1265</v>
      </c>
      <c r="CE1424" s="510">
        <v>135</v>
      </c>
      <c r="CF1424" s="510">
        <v>69986</v>
      </c>
      <c r="CG1424" s="510">
        <v>518</v>
      </c>
      <c r="CH1424" s="510">
        <v>987</v>
      </c>
      <c r="CI1424" s="510">
        <v>115</v>
      </c>
      <c r="CJ1424" s="510">
        <v>221638</v>
      </c>
      <c r="CK1424" s="510">
        <v>1927</v>
      </c>
      <c r="CL1424" s="510">
        <v>3450</v>
      </c>
      <c r="CM1424" s="510">
        <v>17</v>
      </c>
      <c r="CN1424" s="510">
        <v>46331</v>
      </c>
      <c r="CO1424" s="510">
        <v>2725</v>
      </c>
      <c r="CP1424" s="510">
        <v>4708</v>
      </c>
      <c r="CQ1424" s="510">
        <v>1210</v>
      </c>
      <c r="CR1424" s="510">
        <v>2382437</v>
      </c>
      <c r="CS1424" s="510">
        <v>1969</v>
      </c>
      <c r="CT1424" s="510">
        <v>4173</v>
      </c>
      <c r="CU1424" s="510">
        <v>143</v>
      </c>
      <c r="CV1424" s="510">
        <v>771825</v>
      </c>
      <c r="CW1424" s="510">
        <v>5397</v>
      </c>
      <c r="CX1424" s="510">
        <v>11635</v>
      </c>
      <c r="CY1424" s="510">
        <v>39</v>
      </c>
      <c r="CZ1424" s="510">
        <v>337145</v>
      </c>
      <c r="DA1424" s="510">
        <v>8645</v>
      </c>
      <c r="DB1424" s="510">
        <v>16824</v>
      </c>
      <c r="DC1424" s="510">
        <v>30</v>
      </c>
      <c r="DD1424" s="510">
        <v>407976</v>
      </c>
      <c r="DE1424" s="510">
        <v>13599</v>
      </c>
      <c r="DF1424" s="510">
        <v>28434</v>
      </c>
      <c r="DG1424" s="510">
        <v>9</v>
      </c>
      <c r="DH1424" s="510">
        <v>85246</v>
      </c>
      <c r="DI1424" s="510">
        <v>9472</v>
      </c>
      <c r="DJ1424" s="510">
        <v>15041</v>
      </c>
      <c r="DK1424" s="510">
        <v>4</v>
      </c>
      <c r="DL1424" s="510">
        <v>963</v>
      </c>
      <c r="DM1424" s="510">
        <v>241</v>
      </c>
      <c r="DN1424" s="510">
        <v>349</v>
      </c>
      <c r="DO1424" s="510">
        <v>77</v>
      </c>
      <c r="DP1424" s="510">
        <v>3285</v>
      </c>
      <c r="DQ1424" s="510">
        <v>43</v>
      </c>
      <c r="DR1424" s="510">
        <v>89</v>
      </c>
      <c r="DS1424" s="510">
        <v>1</v>
      </c>
      <c r="DT1424" s="510">
        <v>1067</v>
      </c>
      <c r="DU1424" s="510">
        <v>1067</v>
      </c>
      <c r="DV1424" s="510">
        <v>1067</v>
      </c>
      <c r="DW1424" s="510">
        <v>1</v>
      </c>
      <c r="DX1424" s="510">
        <v>1439</v>
      </c>
      <c r="DY1424" s="510">
        <v>2513546</v>
      </c>
      <c r="DZ1424" s="510">
        <v>1747</v>
      </c>
      <c r="EA1424" s="510">
        <v>3849</v>
      </c>
      <c r="EB1424" s="510">
        <v>718</v>
      </c>
      <c r="EC1424" s="510">
        <v>303</v>
      </c>
      <c r="ED1424" s="510">
        <v>163</v>
      </c>
      <c r="EE1424" s="510">
        <v>1003749</v>
      </c>
      <c r="EF1424" s="510">
        <v>53</v>
      </c>
      <c r="EG1424" s="510">
        <v>0</v>
      </c>
      <c r="EH1424" s="510">
        <v>8</v>
      </c>
      <c r="EI1424" s="510"/>
      <c r="EJ1424" s="479"/>
      <c r="EK1424" s="479"/>
      <c r="EL1424" s="479"/>
      <c r="EM1424" s="479"/>
      <c r="EN1424" s="479"/>
      <c r="EO1424" s="479"/>
      <c r="EP1424" s="479"/>
      <c r="EQ1424" s="479"/>
      <c r="ER1424" s="479"/>
      <c r="ES1424" s="479"/>
      <c r="ET1424" s="479"/>
      <c r="EU1424" s="479"/>
      <c r="EV1424" s="479"/>
      <c r="EW1424" s="479"/>
      <c r="EX1424" s="479"/>
      <c r="EY1424" s="479"/>
      <c r="EZ1424" s="476"/>
      <c r="FA1424" s="446">
        <f t="shared" si="2626"/>
        <v>1</v>
      </c>
      <c r="FB1424" s="417">
        <f t="shared" si="2608"/>
        <v>2025</v>
      </c>
      <c r="FC1424" s="448">
        <f t="shared" si="2609"/>
        <v>45658</v>
      </c>
      <c r="FD1424" s="449">
        <f t="shared" si="2610"/>
        <v>31</v>
      </c>
      <c r="FE1424" s="450"/>
      <c r="FF1424" s="451">
        <f t="shared" si="2639"/>
        <v>0.61111111111111116</v>
      </c>
      <c r="FG1424" s="450"/>
      <c r="FH1424" s="452">
        <f t="shared" si="2627"/>
        <v>1.9347826086956521</v>
      </c>
      <c r="FI1424" s="452">
        <f t="shared" si="2628"/>
        <v>1.5869565217391304</v>
      </c>
      <c r="FJ1424" s="452">
        <f t="shared" si="2629"/>
        <v>1.9387755102040816</v>
      </c>
      <c r="FK1424" s="452">
        <f t="shared" si="2630"/>
        <v>1.6020408163265305</v>
      </c>
      <c r="FL1424" s="452">
        <f t="shared" si="2631"/>
        <v>1.2056631892697467</v>
      </c>
      <c r="FM1424" s="452">
        <f t="shared" si="2632"/>
        <v>1.1117734724292101</v>
      </c>
      <c r="FN1424" s="452">
        <f t="shared" si="2633"/>
        <v>1.2287878787878788</v>
      </c>
      <c r="FO1424" s="452">
        <f t="shared" si="2634"/>
        <v>1.0954545454545455</v>
      </c>
      <c r="FP1424" s="452">
        <f t="shared" si="2635"/>
        <v>1.2857142857142858</v>
      </c>
      <c r="FQ1424" s="452">
        <f t="shared" si="2636"/>
        <v>1.0952380952380953</v>
      </c>
      <c r="FR1424" s="453"/>
      <c r="FS1424" s="446">
        <f t="shared" si="2645"/>
        <v>0</v>
      </c>
      <c r="FT1424" s="446">
        <f t="shared" si="2645"/>
        <v>0</v>
      </c>
      <c r="FU1424" s="446">
        <f t="shared" si="2645"/>
        <v>33320</v>
      </c>
      <c r="FV1424" s="446">
        <f t="shared" si="2645"/>
        <v>204918</v>
      </c>
      <c r="FW1424" s="446">
        <f t="shared" si="2645"/>
        <v>137172</v>
      </c>
      <c r="FX1424" s="446">
        <f t="shared" si="2645"/>
        <v>109466</v>
      </c>
      <c r="FY1424" s="446">
        <f t="shared" si="2645"/>
        <v>5539776</v>
      </c>
      <c r="FZ1424" s="446">
        <f t="shared" si="2645"/>
        <v>8484960</v>
      </c>
      <c r="GA1424" s="446">
        <f t="shared" si="2645"/>
        <v>368130</v>
      </c>
      <c r="GB1424" s="446" t="str">
        <f t="shared" si="2638"/>
        <v>-</v>
      </c>
      <c r="GC1424" s="446">
        <f t="shared" si="2638"/>
        <v>2622</v>
      </c>
      <c r="GD1424" s="446">
        <f t="shared" si="2644"/>
        <v>1084</v>
      </c>
      <c r="GE1424" s="446">
        <f t="shared" si="2644"/>
        <v>1265</v>
      </c>
      <c r="GF1424" s="446">
        <f t="shared" si="2644"/>
        <v>133245</v>
      </c>
      <c r="GG1424" s="446">
        <f t="shared" si="2644"/>
        <v>396750</v>
      </c>
      <c r="GH1424" s="446">
        <f t="shared" si="2644"/>
        <v>80036</v>
      </c>
      <c r="GI1424" s="446">
        <f t="shared" si="2644"/>
        <v>5049330</v>
      </c>
      <c r="GJ1424" s="446">
        <f t="shared" si="2644"/>
        <v>1663805</v>
      </c>
      <c r="GK1424" s="446">
        <f t="shared" si="2644"/>
        <v>656136</v>
      </c>
      <c r="GL1424" s="446">
        <f t="shared" si="2644"/>
        <v>853020</v>
      </c>
      <c r="GM1424" s="446">
        <f t="shared" si="2644"/>
        <v>135369</v>
      </c>
      <c r="GN1424" s="446">
        <f t="shared" si="2612"/>
        <v>1067</v>
      </c>
      <c r="GO1424" s="446">
        <f t="shared" si="2641"/>
        <v>1396</v>
      </c>
      <c r="GP1424" s="446">
        <f t="shared" si="2641"/>
        <v>6853</v>
      </c>
      <c r="GQ1424" s="446">
        <f t="shared" si="2641"/>
        <v>5538711</v>
      </c>
      <c r="GR1424" s="446"/>
      <c r="GS1424" s="446"/>
      <c r="GT1424" s="446"/>
      <c r="GU1424" s="446"/>
      <c r="GV1424" s="416"/>
    </row>
    <row r="1425" spans="1:204" ht="9.75" customHeight="1" x14ac:dyDescent="0.2">
      <c r="A1425" s="493" t="str">
        <f t="shared" si="2619"/>
        <v>2024-25JANUARYRRU</v>
      </c>
      <c r="B1425" s="494" t="str">
        <f t="shared" si="2643"/>
        <v>2024-25</v>
      </c>
      <c r="C1425" s="480" t="s">
        <v>654</v>
      </c>
      <c r="D1425" s="494" t="s">
        <v>659</v>
      </c>
      <c r="E1425" s="494" t="s">
        <v>467</v>
      </c>
      <c r="F1425" s="495" t="s">
        <v>454</v>
      </c>
      <c r="G1425" s="511" t="s">
        <v>689</v>
      </c>
      <c r="H1425" s="519">
        <v>177202</v>
      </c>
      <c r="I1425" s="519">
        <v>129075</v>
      </c>
      <c r="J1425" s="519">
        <v>392785</v>
      </c>
      <c r="K1425" s="519">
        <v>3</v>
      </c>
      <c r="L1425" s="519">
        <v>0</v>
      </c>
      <c r="M1425" s="519">
        <v>1</v>
      </c>
      <c r="N1425" s="519">
        <v>10</v>
      </c>
      <c r="O1425" s="519">
        <v>79</v>
      </c>
      <c r="P1425" s="519">
        <v>762</v>
      </c>
      <c r="Q1425" s="519">
        <v>0</v>
      </c>
      <c r="R1425" s="519">
        <v>1914</v>
      </c>
      <c r="S1425" s="519">
        <v>119981</v>
      </c>
      <c r="T1425" s="519">
        <v>14569</v>
      </c>
      <c r="U1425" s="519">
        <v>10337</v>
      </c>
      <c r="V1425" s="519">
        <v>60703</v>
      </c>
      <c r="W1425" s="519">
        <v>14122</v>
      </c>
      <c r="X1425" s="519">
        <v>990</v>
      </c>
      <c r="Y1425" s="519">
        <v>6413432</v>
      </c>
      <c r="Z1425" s="519">
        <v>440</v>
      </c>
      <c r="AA1425" s="519">
        <v>762</v>
      </c>
      <c r="AB1425" s="519">
        <v>6270816</v>
      </c>
      <c r="AC1425" s="519">
        <v>607</v>
      </c>
      <c r="AD1425" s="519">
        <v>1029</v>
      </c>
      <c r="AE1425" s="519">
        <v>129191805</v>
      </c>
      <c r="AF1425" s="519">
        <v>2128</v>
      </c>
      <c r="AG1425" s="519">
        <v>4705</v>
      </c>
      <c r="AH1425" s="519">
        <v>72685703</v>
      </c>
      <c r="AI1425" s="519">
        <v>5147</v>
      </c>
      <c r="AJ1425" s="519">
        <v>11921</v>
      </c>
      <c r="AK1425" s="519">
        <v>7926864</v>
      </c>
      <c r="AL1425" s="519">
        <v>8007</v>
      </c>
      <c r="AM1425" s="519">
        <v>15810</v>
      </c>
      <c r="AN1425" s="519">
        <v>1417</v>
      </c>
      <c r="AO1425" s="519">
        <v>2648</v>
      </c>
      <c r="AP1425" s="519">
        <v>2282</v>
      </c>
      <c r="AQ1425" s="519">
        <v>5136277</v>
      </c>
      <c r="AR1425" s="519">
        <v>2251</v>
      </c>
      <c r="AS1425" s="519">
        <v>4658</v>
      </c>
      <c r="AT1425" s="519">
        <v>24592</v>
      </c>
      <c r="AU1425" s="519">
        <v>1028</v>
      </c>
      <c r="AV1425" s="519">
        <v>10239</v>
      </c>
      <c r="AW1425" s="519" t="s">
        <v>152</v>
      </c>
      <c r="AX1425" s="519">
        <v>270</v>
      </c>
      <c r="AY1425" s="519">
        <v>13055</v>
      </c>
      <c r="AZ1425" s="519" t="s">
        <v>152</v>
      </c>
      <c r="BA1425" s="519">
        <v>15304</v>
      </c>
      <c r="BB1425" s="519">
        <v>31239243</v>
      </c>
      <c r="BC1425" s="519">
        <v>2041</v>
      </c>
      <c r="BD1425" s="519">
        <v>3811</v>
      </c>
      <c r="BE1425" s="519">
        <v>840</v>
      </c>
      <c r="BF1425" s="519">
        <v>3241</v>
      </c>
      <c r="BG1425" s="519">
        <v>8127</v>
      </c>
      <c r="BH1425" s="519">
        <v>3096</v>
      </c>
      <c r="BI1425" s="519">
        <v>60582</v>
      </c>
      <c r="BJ1425" s="519">
        <v>3298</v>
      </c>
      <c r="BK1425" s="519">
        <v>31509</v>
      </c>
      <c r="BL1425" s="519">
        <v>95389</v>
      </c>
      <c r="BM1425" s="519">
        <v>33621</v>
      </c>
      <c r="BN1425" s="519">
        <v>26771</v>
      </c>
      <c r="BO1425" s="519">
        <v>22997</v>
      </c>
      <c r="BP1425" s="519">
        <v>18794</v>
      </c>
      <c r="BQ1425" s="519">
        <v>91832</v>
      </c>
      <c r="BR1425" s="519">
        <v>68174</v>
      </c>
      <c r="BS1425" s="519">
        <v>27158</v>
      </c>
      <c r="BT1425" s="519">
        <v>16110</v>
      </c>
      <c r="BU1425" s="519">
        <v>1514</v>
      </c>
      <c r="BV1425" s="519">
        <v>1089</v>
      </c>
      <c r="BW1425" s="519">
        <v>65</v>
      </c>
      <c r="BX1425" s="519">
        <v>44665</v>
      </c>
      <c r="BY1425" s="519">
        <v>687</v>
      </c>
      <c r="BZ1425" s="519">
        <v>904</v>
      </c>
      <c r="CA1425" s="519">
        <v>43</v>
      </c>
      <c r="CB1425" s="519">
        <v>24442</v>
      </c>
      <c r="CC1425" s="519">
        <v>568</v>
      </c>
      <c r="CD1425" s="519">
        <v>1196</v>
      </c>
      <c r="CE1425" s="519">
        <v>14461</v>
      </c>
      <c r="CF1425" s="519">
        <v>6344325</v>
      </c>
      <c r="CG1425" s="519">
        <v>439</v>
      </c>
      <c r="CH1425" s="519">
        <v>760</v>
      </c>
      <c r="CI1425" s="519">
        <v>4457</v>
      </c>
      <c r="CJ1425" s="519">
        <v>10237440</v>
      </c>
      <c r="CK1425" s="519">
        <v>2297</v>
      </c>
      <c r="CL1425" s="519">
        <v>5009</v>
      </c>
      <c r="CM1425" s="519">
        <v>1384</v>
      </c>
      <c r="CN1425" s="519">
        <v>2778889</v>
      </c>
      <c r="CO1425" s="519">
        <v>2008</v>
      </c>
      <c r="CP1425" s="519">
        <v>4579</v>
      </c>
      <c r="CQ1425" s="519">
        <v>54862</v>
      </c>
      <c r="CR1425" s="519">
        <v>116175476</v>
      </c>
      <c r="CS1425" s="519">
        <v>2118</v>
      </c>
      <c r="CT1425" s="519">
        <v>4686</v>
      </c>
      <c r="CU1425" s="519">
        <v>1136</v>
      </c>
      <c r="CV1425" s="519">
        <v>8346376</v>
      </c>
      <c r="CW1425" s="519">
        <v>7347</v>
      </c>
      <c r="CX1425" s="519">
        <v>15995</v>
      </c>
      <c r="CY1425" s="519">
        <v>484</v>
      </c>
      <c r="CZ1425" s="519">
        <v>1951079</v>
      </c>
      <c r="DA1425" s="519">
        <v>4031</v>
      </c>
      <c r="DB1425" s="519">
        <v>11161</v>
      </c>
      <c r="DC1425" s="519">
        <v>1398</v>
      </c>
      <c r="DD1425" s="519">
        <v>11604769</v>
      </c>
      <c r="DE1425" s="519">
        <v>8301</v>
      </c>
      <c r="DF1425" s="519">
        <v>17771</v>
      </c>
      <c r="DG1425" s="519">
        <v>111</v>
      </c>
      <c r="DH1425" s="519">
        <v>663856</v>
      </c>
      <c r="DI1425" s="519">
        <v>5981</v>
      </c>
      <c r="DJ1425" s="519">
        <v>15196</v>
      </c>
      <c r="DK1425" s="519">
        <v>1246</v>
      </c>
      <c r="DL1425" s="519">
        <v>415021</v>
      </c>
      <c r="DM1425" s="519">
        <v>333</v>
      </c>
      <c r="DN1425" s="519">
        <v>567</v>
      </c>
      <c r="DO1425" s="519">
        <v>8499</v>
      </c>
      <c r="DP1425" s="519">
        <v>461284</v>
      </c>
      <c r="DQ1425" s="519">
        <v>54</v>
      </c>
      <c r="DR1425" s="519">
        <v>103</v>
      </c>
      <c r="DS1425" s="519">
        <v>130</v>
      </c>
      <c r="DT1425" s="519">
        <v>405618</v>
      </c>
      <c r="DU1425" s="519">
        <v>3120</v>
      </c>
      <c r="DV1425" s="519">
        <v>6655</v>
      </c>
      <c r="DW1425" s="519">
        <v>120</v>
      </c>
      <c r="DX1425" s="519">
        <v>60793</v>
      </c>
      <c r="DY1425" s="519">
        <v>92752620</v>
      </c>
      <c r="DZ1425" s="519">
        <v>1526</v>
      </c>
      <c r="EA1425" s="519">
        <v>2712</v>
      </c>
      <c r="EB1425" s="519">
        <v>43473</v>
      </c>
      <c r="EC1425" s="519">
        <v>18865</v>
      </c>
      <c r="ED1425" s="519">
        <v>1570</v>
      </c>
      <c r="EE1425" s="519">
        <v>16441373</v>
      </c>
      <c r="EF1425" s="519">
        <v>1412</v>
      </c>
      <c r="EG1425" s="519">
        <v>140</v>
      </c>
      <c r="EH1425" s="519">
        <v>265</v>
      </c>
      <c r="EI1425" s="519"/>
      <c r="EJ1425" s="512"/>
      <c r="EK1425" s="512"/>
      <c r="EL1425" s="512"/>
      <c r="EM1425" s="512"/>
      <c r="EN1425" s="512"/>
      <c r="EO1425" s="512"/>
      <c r="EP1425" s="512"/>
      <c r="EQ1425" s="512"/>
      <c r="ER1425" s="512"/>
      <c r="ES1425" s="512"/>
      <c r="ET1425" s="512"/>
      <c r="EU1425" s="512"/>
      <c r="EV1425" s="512"/>
      <c r="EW1425" s="512"/>
      <c r="EX1425" s="512"/>
      <c r="EY1425" s="512"/>
      <c r="EZ1425" s="514"/>
      <c r="FA1425" s="520">
        <f t="shared" si="2626"/>
        <v>1</v>
      </c>
      <c r="FB1425" s="493">
        <f t="shared" si="2608"/>
        <v>2025</v>
      </c>
      <c r="FC1425" s="498">
        <f t="shared" si="2609"/>
        <v>45658</v>
      </c>
      <c r="FD1425" s="499">
        <f t="shared" si="2610"/>
        <v>31</v>
      </c>
      <c r="FE1425" s="500"/>
      <c r="FF1425" s="515">
        <f t="shared" si="2639"/>
        <v>0.61555732599406099</v>
      </c>
      <c r="FG1425" s="500"/>
      <c r="FH1425" s="481">
        <f t="shared" si="2627"/>
        <v>2.3077081474363372</v>
      </c>
      <c r="FI1425" s="481">
        <f t="shared" si="2628"/>
        <v>1.8375317454869928</v>
      </c>
      <c r="FJ1425" s="481">
        <f t="shared" si="2629"/>
        <v>2.2247267098771402</v>
      </c>
      <c r="FK1425" s="481">
        <f t="shared" si="2630"/>
        <v>1.8181290509819097</v>
      </c>
      <c r="FL1425" s="481">
        <f t="shared" si="2631"/>
        <v>1.5128082631830386</v>
      </c>
      <c r="FM1425" s="481">
        <f t="shared" si="2632"/>
        <v>1.1230746421099451</v>
      </c>
      <c r="FN1425" s="481">
        <f t="shared" si="2633"/>
        <v>1.9230987112307039</v>
      </c>
      <c r="FO1425" s="481">
        <f t="shared" si="2634"/>
        <v>1.1407732615776802</v>
      </c>
      <c r="FP1425" s="481">
        <f t="shared" si="2635"/>
        <v>1.5292929292929294</v>
      </c>
      <c r="FQ1425" s="481">
        <f t="shared" si="2636"/>
        <v>1.1000000000000001</v>
      </c>
      <c r="FR1425" s="501"/>
      <c r="FS1425" s="482">
        <f t="shared" si="2645"/>
        <v>0</v>
      </c>
      <c r="FT1425" s="482">
        <f t="shared" si="2645"/>
        <v>129075</v>
      </c>
      <c r="FU1425" s="482">
        <f t="shared" si="2645"/>
        <v>1290750</v>
      </c>
      <c r="FV1425" s="482">
        <f t="shared" si="2645"/>
        <v>10196925</v>
      </c>
      <c r="FW1425" s="482">
        <f t="shared" si="2645"/>
        <v>11101578</v>
      </c>
      <c r="FX1425" s="482">
        <f t="shared" si="2645"/>
        <v>10636773</v>
      </c>
      <c r="FY1425" s="482">
        <f t="shared" si="2645"/>
        <v>285607615</v>
      </c>
      <c r="FZ1425" s="482">
        <f t="shared" si="2645"/>
        <v>168348362</v>
      </c>
      <c r="GA1425" s="482">
        <f t="shared" si="2645"/>
        <v>15651900</v>
      </c>
      <c r="GB1425" s="482">
        <f t="shared" ref="GB1425:GC1444" si="2646">IFERROR(HLOOKUP(GB$1,$H$5:$HA$10112,MATCH($A1425,$A$5:$A$10112,0),0)*HLOOKUP(GB$2,$H$5:$HA$10112,MATCH($A1425,$A$5:$A$10112,0),0),"-")</f>
        <v>58323544</v>
      </c>
      <c r="GC1425" s="482">
        <f t="shared" si="2646"/>
        <v>10629556</v>
      </c>
      <c r="GD1425" s="482">
        <f t="shared" si="2644"/>
        <v>58760</v>
      </c>
      <c r="GE1425" s="482">
        <f t="shared" si="2644"/>
        <v>51428</v>
      </c>
      <c r="GF1425" s="482">
        <f t="shared" si="2644"/>
        <v>10990360</v>
      </c>
      <c r="GG1425" s="482">
        <f t="shared" si="2644"/>
        <v>22325113</v>
      </c>
      <c r="GH1425" s="482">
        <f t="shared" si="2644"/>
        <v>6337336</v>
      </c>
      <c r="GI1425" s="482">
        <f t="shared" si="2644"/>
        <v>257083332</v>
      </c>
      <c r="GJ1425" s="482">
        <f t="shared" si="2644"/>
        <v>18170320</v>
      </c>
      <c r="GK1425" s="482">
        <f t="shared" si="2644"/>
        <v>5401924</v>
      </c>
      <c r="GL1425" s="482">
        <f t="shared" si="2644"/>
        <v>24843858</v>
      </c>
      <c r="GM1425" s="482">
        <f t="shared" si="2644"/>
        <v>1686756</v>
      </c>
      <c r="GN1425" s="482">
        <f t="shared" si="2612"/>
        <v>865150</v>
      </c>
      <c r="GO1425" s="482">
        <f t="shared" si="2641"/>
        <v>706482</v>
      </c>
      <c r="GP1425" s="482">
        <f t="shared" si="2641"/>
        <v>875397</v>
      </c>
      <c r="GQ1425" s="482">
        <f t="shared" si="2641"/>
        <v>164870616</v>
      </c>
      <c r="GR1425" s="482"/>
      <c r="GS1425" s="482"/>
      <c r="GT1425" s="482"/>
      <c r="GU1425" s="482"/>
      <c r="GV1425" s="502"/>
    </row>
    <row r="1426" spans="1:204" ht="9.75" customHeight="1" x14ac:dyDescent="0.2">
      <c r="A1426" s="417" t="str">
        <f t="shared" si="2619"/>
        <v>2024-25JANUARYRX6</v>
      </c>
      <c r="B1426" s="458" t="str">
        <f t="shared" si="2643"/>
        <v>2024-25</v>
      </c>
      <c r="C1426" s="402" t="s">
        <v>654</v>
      </c>
      <c r="D1426" s="458" t="s">
        <v>646</v>
      </c>
      <c r="E1426" s="458" t="s">
        <v>645</v>
      </c>
      <c r="F1426" s="478" t="s">
        <v>448</v>
      </c>
      <c r="G1426" s="478" t="s">
        <v>690</v>
      </c>
      <c r="H1426" s="510">
        <v>51308</v>
      </c>
      <c r="I1426" s="510">
        <v>35231</v>
      </c>
      <c r="J1426" s="510">
        <v>17584</v>
      </c>
      <c r="K1426" s="510">
        <v>0</v>
      </c>
      <c r="L1426" s="510">
        <v>0</v>
      </c>
      <c r="M1426" s="510">
        <v>0</v>
      </c>
      <c r="N1426" s="510">
        <v>2</v>
      </c>
      <c r="O1426" s="510">
        <v>10</v>
      </c>
      <c r="P1426" s="510">
        <v>275</v>
      </c>
      <c r="Q1426" s="510">
        <v>2899</v>
      </c>
      <c r="R1426" s="510">
        <v>2</v>
      </c>
      <c r="S1426" s="510">
        <v>40568</v>
      </c>
      <c r="T1426" s="510">
        <v>3189</v>
      </c>
      <c r="U1426" s="510">
        <v>1960</v>
      </c>
      <c r="V1426" s="510">
        <v>22085</v>
      </c>
      <c r="W1426" s="510">
        <v>8799</v>
      </c>
      <c r="X1426" s="510">
        <v>626</v>
      </c>
      <c r="Y1426" s="510">
        <v>1304343</v>
      </c>
      <c r="Z1426" s="510">
        <v>409</v>
      </c>
      <c r="AA1426" s="510">
        <v>717</v>
      </c>
      <c r="AB1426" s="510">
        <v>922781</v>
      </c>
      <c r="AC1426" s="510">
        <v>471</v>
      </c>
      <c r="AD1426" s="510">
        <v>828</v>
      </c>
      <c r="AE1426" s="510">
        <v>36902332</v>
      </c>
      <c r="AF1426" s="510">
        <v>1671</v>
      </c>
      <c r="AG1426" s="510">
        <v>3458</v>
      </c>
      <c r="AH1426" s="510">
        <v>41418476</v>
      </c>
      <c r="AI1426" s="510">
        <v>4707</v>
      </c>
      <c r="AJ1426" s="510">
        <v>10914</v>
      </c>
      <c r="AK1426" s="510">
        <v>3048296</v>
      </c>
      <c r="AL1426" s="510">
        <v>4869</v>
      </c>
      <c r="AM1426" s="510">
        <v>10797</v>
      </c>
      <c r="AN1426" s="510" t="s">
        <v>152</v>
      </c>
      <c r="AO1426" s="510">
        <v>1888</v>
      </c>
      <c r="AP1426" s="510">
        <v>1019</v>
      </c>
      <c r="AQ1426" s="510">
        <v>2224943</v>
      </c>
      <c r="AR1426" s="510">
        <v>2183</v>
      </c>
      <c r="AS1426" s="510">
        <v>4459</v>
      </c>
      <c r="AT1426" s="510">
        <v>3934</v>
      </c>
      <c r="AU1426" s="510">
        <v>18</v>
      </c>
      <c r="AV1426" s="510">
        <v>83</v>
      </c>
      <c r="AW1426" s="510">
        <v>599</v>
      </c>
      <c r="AX1426" s="510">
        <v>178</v>
      </c>
      <c r="AY1426" s="510">
        <v>3655</v>
      </c>
      <c r="AZ1426" s="510">
        <v>0</v>
      </c>
      <c r="BA1426" s="510">
        <v>5245</v>
      </c>
      <c r="BB1426" s="510">
        <v>12418374</v>
      </c>
      <c r="BC1426" s="510">
        <v>2368</v>
      </c>
      <c r="BD1426" s="510">
        <v>4367</v>
      </c>
      <c r="BE1426" s="510">
        <v>117</v>
      </c>
      <c r="BF1426" s="510">
        <v>1180</v>
      </c>
      <c r="BG1426" s="510">
        <v>2389</v>
      </c>
      <c r="BH1426" s="510">
        <v>1559</v>
      </c>
      <c r="BI1426" s="510">
        <v>21934</v>
      </c>
      <c r="BJ1426" s="510">
        <v>2943</v>
      </c>
      <c r="BK1426" s="510">
        <v>11757</v>
      </c>
      <c r="BL1426" s="510">
        <v>36634</v>
      </c>
      <c r="BM1426" s="510">
        <v>6410</v>
      </c>
      <c r="BN1426" s="510">
        <v>4811</v>
      </c>
      <c r="BO1426" s="510">
        <v>3877</v>
      </c>
      <c r="BP1426" s="510">
        <v>2943</v>
      </c>
      <c r="BQ1426" s="510">
        <v>28771</v>
      </c>
      <c r="BR1426" s="510">
        <v>23787</v>
      </c>
      <c r="BS1426" s="510">
        <v>13740</v>
      </c>
      <c r="BT1426" s="510">
        <v>9414</v>
      </c>
      <c r="BU1426" s="510">
        <v>1081</v>
      </c>
      <c r="BV1426" s="510">
        <v>649</v>
      </c>
      <c r="BW1426" s="510">
        <v>75</v>
      </c>
      <c r="BX1426" s="510">
        <v>37860</v>
      </c>
      <c r="BY1426" s="510">
        <v>505</v>
      </c>
      <c r="BZ1426" s="510">
        <v>804</v>
      </c>
      <c r="CA1426" s="510">
        <v>70</v>
      </c>
      <c r="CB1426" s="510">
        <v>25608</v>
      </c>
      <c r="CC1426" s="510">
        <v>366</v>
      </c>
      <c r="CD1426" s="510">
        <v>707</v>
      </c>
      <c r="CE1426" s="510">
        <v>3044</v>
      </c>
      <c r="CF1426" s="510">
        <v>1240875</v>
      </c>
      <c r="CG1426" s="510">
        <v>408</v>
      </c>
      <c r="CH1426" s="510">
        <v>715</v>
      </c>
      <c r="CI1426" s="510">
        <v>3001</v>
      </c>
      <c r="CJ1426" s="510">
        <v>4976843</v>
      </c>
      <c r="CK1426" s="510">
        <v>1658</v>
      </c>
      <c r="CL1426" s="510">
        <v>3330</v>
      </c>
      <c r="CM1426" s="510">
        <v>671</v>
      </c>
      <c r="CN1426" s="510">
        <v>772038</v>
      </c>
      <c r="CO1426" s="510">
        <v>1151</v>
      </c>
      <c r="CP1426" s="510">
        <v>2231</v>
      </c>
      <c r="CQ1426" s="510">
        <v>18413</v>
      </c>
      <c r="CR1426" s="510">
        <v>31153451</v>
      </c>
      <c r="CS1426" s="510">
        <v>1692</v>
      </c>
      <c r="CT1426" s="510">
        <v>3508</v>
      </c>
      <c r="CU1426" s="510">
        <v>1017</v>
      </c>
      <c r="CV1426" s="510">
        <v>4899762</v>
      </c>
      <c r="CW1426" s="510">
        <v>4818</v>
      </c>
      <c r="CX1426" s="510">
        <v>11205</v>
      </c>
      <c r="CY1426" s="510">
        <v>87</v>
      </c>
      <c r="CZ1426" s="510">
        <v>614686</v>
      </c>
      <c r="DA1426" s="510">
        <v>7065</v>
      </c>
      <c r="DB1426" s="510">
        <v>14153</v>
      </c>
      <c r="DC1426" s="510">
        <v>1443</v>
      </c>
      <c r="DD1426" s="510">
        <v>11409722</v>
      </c>
      <c r="DE1426" s="510">
        <v>7907</v>
      </c>
      <c r="DF1426" s="510">
        <v>16358</v>
      </c>
      <c r="DG1426" s="510">
        <v>402</v>
      </c>
      <c r="DH1426" s="510">
        <v>3485955</v>
      </c>
      <c r="DI1426" s="510">
        <v>8672</v>
      </c>
      <c r="DJ1426" s="510">
        <v>21857</v>
      </c>
      <c r="DK1426" s="510">
        <v>67</v>
      </c>
      <c r="DL1426" s="510">
        <v>31914</v>
      </c>
      <c r="DM1426" s="510">
        <v>476</v>
      </c>
      <c r="DN1426" s="510">
        <v>792</v>
      </c>
      <c r="DO1426" s="510">
        <v>1861</v>
      </c>
      <c r="DP1426" s="510">
        <v>54991</v>
      </c>
      <c r="DQ1426" s="510">
        <v>30</v>
      </c>
      <c r="DR1426" s="510">
        <v>54</v>
      </c>
      <c r="DS1426" s="510">
        <v>0</v>
      </c>
      <c r="DT1426" s="510">
        <v>0</v>
      </c>
      <c r="DU1426" s="510" t="s">
        <v>152</v>
      </c>
      <c r="DV1426" s="510" t="s">
        <v>152</v>
      </c>
      <c r="DW1426" s="510">
        <v>0</v>
      </c>
      <c r="DX1426" s="510">
        <v>19867</v>
      </c>
      <c r="DY1426" s="510">
        <v>31138072</v>
      </c>
      <c r="DZ1426" s="510">
        <v>1567</v>
      </c>
      <c r="EA1426" s="510">
        <v>3158</v>
      </c>
      <c r="EB1426" s="510">
        <v>11555</v>
      </c>
      <c r="EC1426" s="510">
        <v>4250</v>
      </c>
      <c r="ED1426" s="510">
        <v>1613</v>
      </c>
      <c r="EE1426" s="510">
        <v>9011864</v>
      </c>
      <c r="EF1426" s="510">
        <v>4770</v>
      </c>
      <c r="EG1426" s="510">
        <v>173</v>
      </c>
      <c r="EH1426" s="510">
        <v>1</v>
      </c>
      <c r="EI1426" s="510"/>
      <c r="EJ1426" s="479"/>
      <c r="EK1426" s="479"/>
      <c r="EL1426" s="479"/>
      <c r="EM1426" s="479"/>
      <c r="EN1426" s="479"/>
      <c r="EO1426" s="479"/>
      <c r="EP1426" s="479"/>
      <c r="EQ1426" s="479"/>
      <c r="ER1426" s="479"/>
      <c r="ES1426" s="479"/>
      <c r="ET1426" s="479"/>
      <c r="EU1426" s="479"/>
      <c r="EV1426" s="479"/>
      <c r="EW1426" s="479"/>
      <c r="EX1426" s="479"/>
      <c r="EY1426" s="479"/>
      <c r="EZ1426" s="476"/>
      <c r="FA1426" s="446">
        <f t="shared" si="2626"/>
        <v>1</v>
      </c>
      <c r="FB1426" s="417">
        <f t="shared" si="2608"/>
        <v>2025</v>
      </c>
      <c r="FC1426" s="448">
        <f t="shared" si="2609"/>
        <v>45658</v>
      </c>
      <c r="FD1426" s="449">
        <f t="shared" si="2610"/>
        <v>31</v>
      </c>
      <c r="FE1426" s="450"/>
      <c r="FF1426" s="451">
        <f t="shared" si="2639"/>
        <v>0.6386410432395333</v>
      </c>
      <c r="FG1426" s="450"/>
      <c r="FH1426" s="452">
        <f t="shared" si="2627"/>
        <v>2.0100344935716525</v>
      </c>
      <c r="FI1426" s="452">
        <f t="shared" si="2628"/>
        <v>1.508623392913139</v>
      </c>
      <c r="FJ1426" s="452">
        <f t="shared" si="2629"/>
        <v>1.9780612244897959</v>
      </c>
      <c r="FK1426" s="452">
        <f t="shared" si="2630"/>
        <v>1.5015306122448979</v>
      </c>
      <c r="FL1426" s="452">
        <f t="shared" si="2631"/>
        <v>1.3027394158931402</v>
      </c>
      <c r="FM1426" s="452">
        <f t="shared" si="2632"/>
        <v>1.0770658818202399</v>
      </c>
      <c r="FN1426" s="452">
        <f t="shared" si="2633"/>
        <v>1.5615410842141153</v>
      </c>
      <c r="FO1426" s="452">
        <f t="shared" si="2634"/>
        <v>1.0698943061711559</v>
      </c>
      <c r="FP1426" s="452">
        <f t="shared" si="2635"/>
        <v>1.7268370607028753</v>
      </c>
      <c r="FQ1426" s="452">
        <f t="shared" si="2636"/>
        <v>1.0367412140575081</v>
      </c>
      <c r="FR1426" s="453"/>
      <c r="FS1426" s="446">
        <f t="shared" si="2645"/>
        <v>0</v>
      </c>
      <c r="FT1426" s="446">
        <f t="shared" si="2645"/>
        <v>0</v>
      </c>
      <c r="FU1426" s="446">
        <f t="shared" si="2645"/>
        <v>70462</v>
      </c>
      <c r="FV1426" s="446">
        <f t="shared" si="2645"/>
        <v>352310</v>
      </c>
      <c r="FW1426" s="446">
        <f t="shared" si="2645"/>
        <v>2286513</v>
      </c>
      <c r="FX1426" s="446">
        <f t="shared" si="2645"/>
        <v>1622880</v>
      </c>
      <c r="FY1426" s="446">
        <f t="shared" si="2645"/>
        <v>76369930</v>
      </c>
      <c r="FZ1426" s="446">
        <f t="shared" si="2645"/>
        <v>96032286</v>
      </c>
      <c r="GA1426" s="446">
        <f t="shared" si="2645"/>
        <v>6758922</v>
      </c>
      <c r="GB1426" s="446">
        <f t="shared" si="2646"/>
        <v>22904915</v>
      </c>
      <c r="GC1426" s="446">
        <f t="shared" si="2646"/>
        <v>4543721</v>
      </c>
      <c r="GD1426" s="446">
        <f t="shared" si="2644"/>
        <v>60300</v>
      </c>
      <c r="GE1426" s="446">
        <f t="shared" si="2644"/>
        <v>49490</v>
      </c>
      <c r="GF1426" s="446">
        <f t="shared" si="2644"/>
        <v>2176460</v>
      </c>
      <c r="GG1426" s="446">
        <f t="shared" si="2644"/>
        <v>9993330</v>
      </c>
      <c r="GH1426" s="446">
        <f t="shared" si="2644"/>
        <v>1497001</v>
      </c>
      <c r="GI1426" s="446">
        <f t="shared" si="2644"/>
        <v>64592804</v>
      </c>
      <c r="GJ1426" s="446">
        <f t="shared" si="2644"/>
        <v>11395485</v>
      </c>
      <c r="GK1426" s="446">
        <f t="shared" si="2644"/>
        <v>1231311</v>
      </c>
      <c r="GL1426" s="446">
        <f t="shared" si="2644"/>
        <v>23604594</v>
      </c>
      <c r="GM1426" s="446">
        <f t="shared" si="2644"/>
        <v>8786514</v>
      </c>
      <c r="GN1426" s="446" t="str">
        <f t="shared" si="2612"/>
        <v>-</v>
      </c>
      <c r="GO1426" s="446">
        <f t="shared" si="2641"/>
        <v>53064</v>
      </c>
      <c r="GP1426" s="446">
        <f t="shared" si="2641"/>
        <v>100494</v>
      </c>
      <c r="GQ1426" s="446">
        <f t="shared" si="2641"/>
        <v>62739986</v>
      </c>
      <c r="GR1426" s="446"/>
      <c r="GS1426" s="446"/>
      <c r="GT1426" s="446"/>
      <c r="GU1426" s="446"/>
      <c r="GV1426" s="416"/>
    </row>
    <row r="1427" spans="1:204" ht="9.75" customHeight="1" x14ac:dyDescent="0.2">
      <c r="A1427" s="417" t="str">
        <f t="shared" si="2619"/>
        <v>2024-25JANUARYRX7</v>
      </c>
      <c r="B1427" s="458" t="str">
        <f t="shared" si="2643"/>
        <v>2024-25</v>
      </c>
      <c r="C1427" s="402" t="s">
        <v>654</v>
      </c>
      <c r="D1427" s="458" t="s">
        <v>649</v>
      </c>
      <c r="E1427" s="458" t="s">
        <v>462</v>
      </c>
      <c r="F1427" s="478" t="s">
        <v>449</v>
      </c>
      <c r="G1427" s="478" t="s">
        <v>691</v>
      </c>
      <c r="H1427" s="510">
        <v>129755</v>
      </c>
      <c r="I1427" s="510">
        <v>101266</v>
      </c>
      <c r="J1427" s="510">
        <v>98467</v>
      </c>
      <c r="K1427" s="510">
        <v>1</v>
      </c>
      <c r="L1427" s="510">
        <v>0</v>
      </c>
      <c r="M1427" s="510">
        <v>0</v>
      </c>
      <c r="N1427" s="510">
        <v>0</v>
      </c>
      <c r="O1427" s="510">
        <v>37</v>
      </c>
      <c r="P1427" s="510">
        <v>508</v>
      </c>
      <c r="Q1427" s="510">
        <v>228</v>
      </c>
      <c r="R1427" s="510">
        <v>1279</v>
      </c>
      <c r="S1427" s="510">
        <v>94594</v>
      </c>
      <c r="T1427" s="510">
        <v>10052</v>
      </c>
      <c r="U1427" s="510">
        <v>6421</v>
      </c>
      <c r="V1427" s="510">
        <v>49134</v>
      </c>
      <c r="W1427" s="510">
        <v>14736</v>
      </c>
      <c r="X1427" s="510">
        <v>1203</v>
      </c>
      <c r="Y1427" s="510">
        <v>4834541</v>
      </c>
      <c r="Z1427" s="510">
        <v>481</v>
      </c>
      <c r="AA1427" s="510">
        <v>817</v>
      </c>
      <c r="AB1427" s="510">
        <v>4154818</v>
      </c>
      <c r="AC1427" s="510">
        <v>647</v>
      </c>
      <c r="AD1427" s="510">
        <v>1129</v>
      </c>
      <c r="AE1427" s="510">
        <v>105297371</v>
      </c>
      <c r="AF1427" s="510">
        <v>2143</v>
      </c>
      <c r="AG1427" s="510">
        <v>4393</v>
      </c>
      <c r="AH1427" s="510">
        <v>104313737</v>
      </c>
      <c r="AI1427" s="510">
        <v>7079</v>
      </c>
      <c r="AJ1427" s="510">
        <v>15259</v>
      </c>
      <c r="AK1427" s="510">
        <v>8615842</v>
      </c>
      <c r="AL1427" s="510">
        <v>7162</v>
      </c>
      <c r="AM1427" s="510">
        <v>15397</v>
      </c>
      <c r="AN1427" s="510">
        <v>1941</v>
      </c>
      <c r="AO1427" s="510">
        <v>5844</v>
      </c>
      <c r="AP1427" s="510">
        <v>3294</v>
      </c>
      <c r="AQ1427" s="510">
        <v>8441774</v>
      </c>
      <c r="AR1427" s="510">
        <v>2563</v>
      </c>
      <c r="AS1427" s="510">
        <v>5405</v>
      </c>
      <c r="AT1427" s="510">
        <v>14417</v>
      </c>
      <c r="AU1427" s="510">
        <v>1137</v>
      </c>
      <c r="AV1427" s="510">
        <v>7836</v>
      </c>
      <c r="AW1427" s="510">
        <v>149</v>
      </c>
      <c r="AX1427" s="510">
        <v>605</v>
      </c>
      <c r="AY1427" s="510">
        <v>4839</v>
      </c>
      <c r="AZ1427" s="510">
        <v>1</v>
      </c>
      <c r="BA1427" s="510">
        <v>13077</v>
      </c>
      <c r="BB1427" s="510">
        <v>27949955</v>
      </c>
      <c r="BC1427" s="510">
        <v>2137</v>
      </c>
      <c r="BD1427" s="510">
        <v>5206</v>
      </c>
      <c r="BE1427" s="510">
        <v>727</v>
      </c>
      <c r="BF1427" s="510">
        <v>5065</v>
      </c>
      <c r="BG1427" s="510">
        <v>6120</v>
      </c>
      <c r="BH1427" s="510">
        <v>1165</v>
      </c>
      <c r="BI1427" s="510">
        <v>48016</v>
      </c>
      <c r="BJ1427" s="510">
        <v>5892</v>
      </c>
      <c r="BK1427" s="510">
        <v>26269</v>
      </c>
      <c r="BL1427" s="510">
        <v>80177</v>
      </c>
      <c r="BM1427" s="510">
        <v>19447</v>
      </c>
      <c r="BN1427" s="510">
        <v>15850</v>
      </c>
      <c r="BO1427" s="510">
        <v>12449</v>
      </c>
      <c r="BP1427" s="510">
        <v>10308</v>
      </c>
      <c r="BQ1427" s="510">
        <v>63021</v>
      </c>
      <c r="BR1427" s="510">
        <v>51267</v>
      </c>
      <c r="BS1427" s="510">
        <v>18668</v>
      </c>
      <c r="BT1427" s="510">
        <v>12298</v>
      </c>
      <c r="BU1427" s="510">
        <v>1692</v>
      </c>
      <c r="BV1427" s="510">
        <v>1077</v>
      </c>
      <c r="BW1427" s="510">
        <v>199</v>
      </c>
      <c r="BX1427" s="510">
        <v>110978</v>
      </c>
      <c r="BY1427" s="510">
        <v>558</v>
      </c>
      <c r="BZ1427" s="510">
        <v>992</v>
      </c>
      <c r="CA1427" s="510">
        <v>89</v>
      </c>
      <c r="CB1427" s="510">
        <v>45007</v>
      </c>
      <c r="CC1427" s="510">
        <v>506</v>
      </c>
      <c r="CD1427" s="510">
        <v>938</v>
      </c>
      <c r="CE1427" s="510">
        <v>9764</v>
      </c>
      <c r="CF1427" s="510">
        <v>4678556</v>
      </c>
      <c r="CG1427" s="510">
        <v>479</v>
      </c>
      <c r="CH1427" s="510">
        <v>812</v>
      </c>
      <c r="CI1427" s="510">
        <v>6710</v>
      </c>
      <c r="CJ1427" s="510">
        <v>14966628</v>
      </c>
      <c r="CK1427" s="510">
        <v>2230</v>
      </c>
      <c r="CL1427" s="510">
        <v>4735</v>
      </c>
      <c r="CM1427" s="510">
        <v>2596</v>
      </c>
      <c r="CN1427" s="510">
        <v>5197468</v>
      </c>
      <c r="CO1427" s="510">
        <v>2002</v>
      </c>
      <c r="CP1427" s="510">
        <v>4511</v>
      </c>
      <c r="CQ1427" s="510">
        <v>39828</v>
      </c>
      <c r="CR1427" s="510">
        <v>85133275</v>
      </c>
      <c r="CS1427" s="510">
        <v>2138</v>
      </c>
      <c r="CT1427" s="510">
        <v>4327</v>
      </c>
      <c r="CU1427" s="510">
        <v>2079</v>
      </c>
      <c r="CV1427" s="510">
        <v>15278141</v>
      </c>
      <c r="CW1427" s="510">
        <v>7349</v>
      </c>
      <c r="CX1427" s="510">
        <v>15195</v>
      </c>
      <c r="CY1427" s="510">
        <v>1190</v>
      </c>
      <c r="CZ1427" s="510">
        <v>8917467</v>
      </c>
      <c r="DA1427" s="510">
        <v>7494</v>
      </c>
      <c r="DB1427" s="510">
        <v>17677</v>
      </c>
      <c r="DC1427" s="510">
        <v>1430</v>
      </c>
      <c r="DD1427" s="510">
        <v>16744432</v>
      </c>
      <c r="DE1427" s="510">
        <v>11709</v>
      </c>
      <c r="DF1427" s="510">
        <v>25954</v>
      </c>
      <c r="DG1427" s="510">
        <v>353</v>
      </c>
      <c r="DH1427" s="510">
        <v>5178134</v>
      </c>
      <c r="DI1427" s="510">
        <v>14669</v>
      </c>
      <c r="DJ1427" s="510">
        <v>36959</v>
      </c>
      <c r="DK1427" s="510">
        <v>373</v>
      </c>
      <c r="DL1427" s="510">
        <v>114496</v>
      </c>
      <c r="DM1427" s="510">
        <v>307</v>
      </c>
      <c r="DN1427" s="510">
        <v>508</v>
      </c>
      <c r="DO1427" s="510">
        <v>5781</v>
      </c>
      <c r="DP1427" s="510">
        <v>188268</v>
      </c>
      <c r="DQ1427" s="510">
        <v>33</v>
      </c>
      <c r="DR1427" s="510">
        <v>56</v>
      </c>
      <c r="DS1427" s="510">
        <v>57</v>
      </c>
      <c r="DT1427" s="510">
        <v>95665</v>
      </c>
      <c r="DU1427" s="510">
        <v>1678</v>
      </c>
      <c r="DV1427" s="510">
        <v>3489</v>
      </c>
      <c r="DW1427" s="510">
        <v>46</v>
      </c>
      <c r="DX1427" s="510">
        <v>50028</v>
      </c>
      <c r="DY1427" s="510">
        <v>118406689</v>
      </c>
      <c r="DZ1427" s="510">
        <v>2367</v>
      </c>
      <c r="EA1427" s="510">
        <v>4707</v>
      </c>
      <c r="EB1427" s="510">
        <v>38685</v>
      </c>
      <c r="EC1427" s="510">
        <v>19438</v>
      </c>
      <c r="ED1427" s="510">
        <v>7218</v>
      </c>
      <c r="EE1427" s="510">
        <v>50850413</v>
      </c>
      <c r="EF1427" s="510">
        <v>4609</v>
      </c>
      <c r="EG1427" s="510">
        <v>148</v>
      </c>
      <c r="EH1427" s="510">
        <v>52</v>
      </c>
      <c r="EI1427" s="510"/>
      <c r="EJ1427" s="479"/>
      <c r="EK1427" s="479"/>
      <c r="EL1427" s="479"/>
      <c r="EM1427" s="479"/>
      <c r="EN1427" s="479"/>
      <c r="EO1427" s="479"/>
      <c r="EP1427" s="479"/>
      <c r="EQ1427" s="479"/>
      <c r="ER1427" s="479"/>
      <c r="ES1427" s="479"/>
      <c r="ET1427" s="479"/>
      <c r="EU1427" s="479"/>
      <c r="EV1427" s="479"/>
      <c r="EW1427" s="479"/>
      <c r="EX1427" s="479"/>
      <c r="EY1427" s="479"/>
      <c r="EZ1427" s="476"/>
      <c r="FA1427" s="446">
        <f t="shared" si="2626"/>
        <v>1</v>
      </c>
      <c r="FB1427" s="417">
        <f t="shared" si="2608"/>
        <v>2025</v>
      </c>
      <c r="FC1427" s="448">
        <f t="shared" si="2609"/>
        <v>45658</v>
      </c>
      <c r="FD1427" s="449">
        <f t="shared" si="2610"/>
        <v>31</v>
      </c>
      <c r="FE1427" s="450"/>
      <c r="FF1427" s="451">
        <f t="shared" si="2639"/>
        <v>0.60572087175188605</v>
      </c>
      <c r="FG1427" s="450"/>
      <c r="FH1427" s="452">
        <f t="shared" si="2627"/>
        <v>1.9346398726621568</v>
      </c>
      <c r="FI1427" s="452">
        <f t="shared" si="2628"/>
        <v>1.576800636689216</v>
      </c>
      <c r="FJ1427" s="452">
        <f t="shared" si="2629"/>
        <v>1.938794580283445</v>
      </c>
      <c r="FK1427" s="452">
        <f t="shared" si="2630"/>
        <v>1.6053574209624668</v>
      </c>
      <c r="FL1427" s="452">
        <f t="shared" si="2631"/>
        <v>1.2826352423983391</v>
      </c>
      <c r="FM1427" s="452">
        <f t="shared" si="2632"/>
        <v>1.0434118940041519</v>
      </c>
      <c r="FN1427" s="452">
        <f t="shared" si="2633"/>
        <v>1.2668295331161781</v>
      </c>
      <c r="FO1427" s="452">
        <f t="shared" si="2634"/>
        <v>0.83455483170466882</v>
      </c>
      <c r="FP1427" s="452">
        <f t="shared" si="2635"/>
        <v>1.4064837905236909</v>
      </c>
      <c r="FQ1427" s="452">
        <f t="shared" si="2636"/>
        <v>0.89526184538653364</v>
      </c>
      <c r="FR1427" s="453"/>
      <c r="FS1427" s="446">
        <f t="shared" si="2645"/>
        <v>0</v>
      </c>
      <c r="FT1427" s="446">
        <f t="shared" si="2645"/>
        <v>0</v>
      </c>
      <c r="FU1427" s="446">
        <f t="shared" si="2645"/>
        <v>0</v>
      </c>
      <c r="FV1427" s="446">
        <f t="shared" si="2645"/>
        <v>3746842</v>
      </c>
      <c r="FW1427" s="446">
        <f t="shared" si="2645"/>
        <v>8212484</v>
      </c>
      <c r="FX1427" s="446">
        <f t="shared" si="2645"/>
        <v>7249309</v>
      </c>
      <c r="FY1427" s="446">
        <f t="shared" si="2645"/>
        <v>215845662</v>
      </c>
      <c r="FZ1427" s="446">
        <f t="shared" si="2645"/>
        <v>224856624</v>
      </c>
      <c r="GA1427" s="446">
        <f t="shared" si="2645"/>
        <v>18522591</v>
      </c>
      <c r="GB1427" s="446">
        <f t="shared" si="2646"/>
        <v>68078862</v>
      </c>
      <c r="GC1427" s="446">
        <f t="shared" si="2646"/>
        <v>17804070</v>
      </c>
      <c r="GD1427" s="446">
        <f t="shared" si="2644"/>
        <v>197408</v>
      </c>
      <c r="GE1427" s="446">
        <f t="shared" si="2644"/>
        <v>83482</v>
      </c>
      <c r="GF1427" s="446">
        <f t="shared" si="2644"/>
        <v>7928368</v>
      </c>
      <c r="GG1427" s="446">
        <f t="shared" si="2644"/>
        <v>31771850</v>
      </c>
      <c r="GH1427" s="446">
        <f t="shared" si="2644"/>
        <v>11710556</v>
      </c>
      <c r="GI1427" s="446">
        <f t="shared" si="2644"/>
        <v>172335756</v>
      </c>
      <c r="GJ1427" s="446">
        <f t="shared" si="2644"/>
        <v>31590405</v>
      </c>
      <c r="GK1427" s="446">
        <f t="shared" si="2644"/>
        <v>21035630</v>
      </c>
      <c r="GL1427" s="446">
        <f t="shared" si="2644"/>
        <v>37114220</v>
      </c>
      <c r="GM1427" s="446">
        <f t="shared" si="2644"/>
        <v>13046527</v>
      </c>
      <c r="GN1427" s="446">
        <f t="shared" si="2612"/>
        <v>198873</v>
      </c>
      <c r="GO1427" s="446">
        <f t="shared" si="2641"/>
        <v>189484</v>
      </c>
      <c r="GP1427" s="446">
        <f t="shared" si="2641"/>
        <v>323736</v>
      </c>
      <c r="GQ1427" s="446">
        <f t="shared" si="2641"/>
        <v>235481796</v>
      </c>
      <c r="GR1427" s="446"/>
      <c r="GS1427" s="446"/>
      <c r="GT1427" s="446"/>
      <c r="GU1427" s="446"/>
      <c r="GV1427" s="416"/>
    </row>
    <row r="1428" spans="1:204" ht="9.75" customHeight="1" x14ac:dyDescent="0.2">
      <c r="A1428" s="417" t="str">
        <f t="shared" si="2619"/>
        <v>2024-25JANUARYRYE</v>
      </c>
      <c r="B1428" s="458" t="str">
        <f t="shared" si="2643"/>
        <v>2024-25</v>
      </c>
      <c r="C1428" s="402" t="s">
        <v>654</v>
      </c>
      <c r="D1428" s="458" t="s">
        <v>663</v>
      </c>
      <c r="E1428" s="458" t="s">
        <v>662</v>
      </c>
      <c r="F1428" s="478" t="s">
        <v>456</v>
      </c>
      <c r="G1428" s="478" t="s">
        <v>692</v>
      </c>
      <c r="H1428" s="510">
        <v>85062</v>
      </c>
      <c r="I1428" s="510">
        <v>51545</v>
      </c>
      <c r="J1428" s="510">
        <v>445451</v>
      </c>
      <c r="K1428" s="510">
        <v>9</v>
      </c>
      <c r="L1428" s="510">
        <v>1</v>
      </c>
      <c r="M1428" s="510">
        <v>14</v>
      </c>
      <c r="N1428" s="510">
        <v>66</v>
      </c>
      <c r="O1428" s="510">
        <v>145</v>
      </c>
      <c r="P1428" s="510">
        <v>253</v>
      </c>
      <c r="Q1428" s="510">
        <v>23</v>
      </c>
      <c r="R1428" s="510">
        <v>45</v>
      </c>
      <c r="S1428" s="510">
        <v>55677</v>
      </c>
      <c r="T1428" s="510">
        <v>3782</v>
      </c>
      <c r="U1428" s="510">
        <v>2339</v>
      </c>
      <c r="V1428" s="510">
        <v>27523</v>
      </c>
      <c r="W1428" s="510">
        <v>12794</v>
      </c>
      <c r="X1428" s="510">
        <v>780</v>
      </c>
      <c r="Y1428" s="510">
        <v>1940008</v>
      </c>
      <c r="Z1428" s="510">
        <v>513</v>
      </c>
      <c r="AA1428" s="510">
        <v>954</v>
      </c>
      <c r="AB1428" s="510">
        <v>1370456</v>
      </c>
      <c r="AC1428" s="510">
        <v>586</v>
      </c>
      <c r="AD1428" s="510">
        <v>1082</v>
      </c>
      <c r="AE1428" s="510">
        <v>42637465</v>
      </c>
      <c r="AF1428" s="510">
        <v>1549</v>
      </c>
      <c r="AG1428" s="510">
        <v>3037</v>
      </c>
      <c r="AH1428" s="510">
        <v>90701471</v>
      </c>
      <c r="AI1428" s="510">
        <v>7089</v>
      </c>
      <c r="AJ1428" s="510">
        <v>15241</v>
      </c>
      <c r="AK1428" s="510">
        <v>6353603</v>
      </c>
      <c r="AL1428" s="510">
        <v>8146</v>
      </c>
      <c r="AM1428" s="510">
        <v>17222</v>
      </c>
      <c r="AN1428" s="510">
        <v>63</v>
      </c>
      <c r="AO1428" s="510">
        <v>2538</v>
      </c>
      <c r="AP1428" s="510">
        <v>588</v>
      </c>
      <c r="AQ1428" s="510">
        <v>1266610</v>
      </c>
      <c r="AR1428" s="510">
        <v>2154</v>
      </c>
      <c r="AS1428" s="510">
        <v>4579</v>
      </c>
      <c r="AT1428" s="510">
        <v>8275</v>
      </c>
      <c r="AU1428" s="510">
        <v>190</v>
      </c>
      <c r="AV1428" s="510">
        <v>1493</v>
      </c>
      <c r="AW1428" s="510">
        <v>837</v>
      </c>
      <c r="AX1428" s="510">
        <v>703</v>
      </c>
      <c r="AY1428" s="510">
        <v>5889</v>
      </c>
      <c r="AZ1428" s="510">
        <v>1144</v>
      </c>
      <c r="BA1428" s="510">
        <v>1139</v>
      </c>
      <c r="BB1428" s="510">
        <v>2637564</v>
      </c>
      <c r="BC1428" s="510">
        <v>2316</v>
      </c>
      <c r="BD1428" s="510">
        <v>4751</v>
      </c>
      <c r="BE1428" s="510">
        <v>60</v>
      </c>
      <c r="BF1428" s="510">
        <v>570</v>
      </c>
      <c r="BG1428" s="510">
        <v>416</v>
      </c>
      <c r="BH1428" s="510">
        <v>93</v>
      </c>
      <c r="BI1428" s="510">
        <v>27199</v>
      </c>
      <c r="BJ1428" s="510">
        <v>2079</v>
      </c>
      <c r="BK1428" s="510">
        <v>18124</v>
      </c>
      <c r="BL1428" s="510">
        <v>47402</v>
      </c>
      <c r="BM1428" s="510">
        <v>7567</v>
      </c>
      <c r="BN1428" s="510">
        <v>5628</v>
      </c>
      <c r="BO1428" s="510">
        <v>4541</v>
      </c>
      <c r="BP1428" s="510">
        <v>3403</v>
      </c>
      <c r="BQ1428" s="510">
        <v>35492</v>
      </c>
      <c r="BR1428" s="510">
        <v>29005</v>
      </c>
      <c r="BS1428" s="510">
        <v>20488</v>
      </c>
      <c r="BT1428" s="510">
        <v>13980</v>
      </c>
      <c r="BU1428" s="510">
        <v>1173</v>
      </c>
      <c r="BV1428" s="510">
        <v>855</v>
      </c>
      <c r="BW1428" s="510">
        <v>199</v>
      </c>
      <c r="BX1428" s="510">
        <v>129683</v>
      </c>
      <c r="BY1428" s="510">
        <v>652</v>
      </c>
      <c r="BZ1428" s="510">
        <v>1155</v>
      </c>
      <c r="CA1428" s="510">
        <v>94</v>
      </c>
      <c r="CB1428" s="510">
        <v>40558</v>
      </c>
      <c r="CC1428" s="510">
        <v>431</v>
      </c>
      <c r="CD1428" s="510">
        <v>834</v>
      </c>
      <c r="CE1428" s="510">
        <v>3489</v>
      </c>
      <c r="CF1428" s="510">
        <v>1769767</v>
      </c>
      <c r="CG1428" s="510">
        <v>507</v>
      </c>
      <c r="CH1428" s="510">
        <v>942</v>
      </c>
      <c r="CI1428" s="510">
        <v>2463</v>
      </c>
      <c r="CJ1428" s="510">
        <v>4042546</v>
      </c>
      <c r="CK1428" s="510">
        <v>1641</v>
      </c>
      <c r="CL1428" s="510">
        <v>3173</v>
      </c>
      <c r="CM1428" s="510">
        <v>554</v>
      </c>
      <c r="CN1428" s="510">
        <v>776974</v>
      </c>
      <c r="CO1428" s="510">
        <v>1402</v>
      </c>
      <c r="CP1428" s="510">
        <v>2809</v>
      </c>
      <c r="CQ1428" s="510">
        <v>24506</v>
      </c>
      <c r="CR1428" s="510">
        <v>37817945</v>
      </c>
      <c r="CS1428" s="510">
        <v>1543</v>
      </c>
      <c r="CT1428" s="510">
        <v>3030</v>
      </c>
      <c r="CU1428" s="510">
        <v>2178</v>
      </c>
      <c r="CV1428" s="510">
        <v>14113710</v>
      </c>
      <c r="CW1428" s="510">
        <v>6480</v>
      </c>
      <c r="CX1428" s="510">
        <v>13281</v>
      </c>
      <c r="CY1428" s="510">
        <v>693</v>
      </c>
      <c r="CZ1428" s="510">
        <v>3627473</v>
      </c>
      <c r="DA1428" s="510">
        <v>5234</v>
      </c>
      <c r="DB1428" s="510">
        <v>11206</v>
      </c>
      <c r="DC1428" s="510">
        <v>214</v>
      </c>
      <c r="DD1428" s="510">
        <v>3288887</v>
      </c>
      <c r="DE1428" s="510">
        <v>15369</v>
      </c>
      <c r="DF1428" s="510">
        <v>28107</v>
      </c>
      <c r="DG1428" s="510">
        <v>79</v>
      </c>
      <c r="DH1428" s="510">
        <v>512055</v>
      </c>
      <c r="DI1428" s="510">
        <v>6482</v>
      </c>
      <c r="DJ1428" s="510">
        <v>17952</v>
      </c>
      <c r="DK1428" s="510">
        <v>273</v>
      </c>
      <c r="DL1428" s="510">
        <v>97692</v>
      </c>
      <c r="DM1428" s="510">
        <v>358</v>
      </c>
      <c r="DN1428" s="510">
        <v>644</v>
      </c>
      <c r="DO1428" s="510">
        <v>2415</v>
      </c>
      <c r="DP1428" s="510">
        <v>100850</v>
      </c>
      <c r="DQ1428" s="510">
        <v>42</v>
      </c>
      <c r="DR1428" s="510">
        <v>87</v>
      </c>
      <c r="DS1428" s="510">
        <v>40</v>
      </c>
      <c r="DT1428" s="510">
        <v>150883</v>
      </c>
      <c r="DU1428" s="510">
        <v>3772</v>
      </c>
      <c r="DV1428" s="510">
        <v>6624</v>
      </c>
      <c r="DW1428" s="510">
        <v>39</v>
      </c>
      <c r="DX1428" s="510">
        <v>30008</v>
      </c>
      <c r="DY1428" s="510">
        <v>38184391</v>
      </c>
      <c r="DZ1428" s="510">
        <v>1272</v>
      </c>
      <c r="EA1428" s="510">
        <v>2198</v>
      </c>
      <c r="EB1428" s="510">
        <v>17188</v>
      </c>
      <c r="EC1428" s="510">
        <v>4663</v>
      </c>
      <c r="ED1428" s="510">
        <v>911</v>
      </c>
      <c r="EE1428" s="510">
        <v>5977817</v>
      </c>
      <c r="EF1428" s="510">
        <v>571</v>
      </c>
      <c r="EG1428" s="510">
        <v>88</v>
      </c>
      <c r="EH1428" s="510">
        <v>650</v>
      </c>
      <c r="EI1428" s="510"/>
      <c r="EJ1428" s="479"/>
      <c r="EK1428" s="479"/>
      <c r="EL1428" s="479"/>
      <c r="EM1428" s="479"/>
      <c r="EN1428" s="479"/>
      <c r="EO1428" s="479"/>
      <c r="EP1428" s="479"/>
      <c r="EQ1428" s="479"/>
      <c r="ER1428" s="479"/>
      <c r="ES1428" s="479"/>
      <c r="ET1428" s="479"/>
      <c r="EU1428" s="479"/>
      <c r="EV1428" s="479"/>
      <c r="EW1428" s="479"/>
      <c r="EX1428" s="479"/>
      <c r="EY1428" s="479"/>
      <c r="EZ1428" s="476"/>
      <c r="FA1428" s="482">
        <f t="shared" si="2626"/>
        <v>1</v>
      </c>
      <c r="FB1428" s="493">
        <f t="shared" si="2608"/>
        <v>2025</v>
      </c>
      <c r="FC1428" s="498">
        <f t="shared" si="2609"/>
        <v>45658</v>
      </c>
      <c r="FD1428" s="499">
        <f t="shared" si="2610"/>
        <v>31</v>
      </c>
      <c r="FE1428" s="450"/>
      <c r="FF1428" s="451">
        <f t="shared" si="2639"/>
        <v>0.68432983848115614</v>
      </c>
      <c r="FG1428" s="450"/>
      <c r="FH1428" s="452">
        <f t="shared" si="2627"/>
        <v>2.0007932310946588</v>
      </c>
      <c r="FI1428" s="452">
        <f t="shared" si="2628"/>
        <v>1.4881015335801164</v>
      </c>
      <c r="FJ1428" s="452">
        <f t="shared" si="2629"/>
        <v>1.9414279606669518</v>
      </c>
      <c r="FK1428" s="452">
        <f t="shared" si="2630"/>
        <v>1.4548952543822147</v>
      </c>
      <c r="FL1428" s="452">
        <f t="shared" si="2631"/>
        <v>1.2895396577407987</v>
      </c>
      <c r="FM1428" s="452">
        <f t="shared" si="2632"/>
        <v>1.0538458743596264</v>
      </c>
      <c r="FN1428" s="452">
        <f t="shared" si="2633"/>
        <v>1.6013756448335157</v>
      </c>
      <c r="FO1428" s="452">
        <f t="shared" si="2634"/>
        <v>1.0926997029857746</v>
      </c>
      <c r="FP1428" s="452">
        <f t="shared" si="2635"/>
        <v>1.5038461538461538</v>
      </c>
      <c r="FQ1428" s="452">
        <f t="shared" si="2636"/>
        <v>1.0961538461538463</v>
      </c>
      <c r="FR1428" s="453"/>
      <c r="FS1428" s="446">
        <f t="shared" si="2645"/>
        <v>51545</v>
      </c>
      <c r="FT1428" s="446">
        <f t="shared" si="2645"/>
        <v>721630</v>
      </c>
      <c r="FU1428" s="446">
        <f t="shared" si="2645"/>
        <v>3401970</v>
      </c>
      <c r="FV1428" s="446">
        <f t="shared" si="2645"/>
        <v>7474025</v>
      </c>
      <c r="FW1428" s="446">
        <f t="shared" si="2645"/>
        <v>3608028</v>
      </c>
      <c r="FX1428" s="446">
        <f t="shared" si="2645"/>
        <v>2530798</v>
      </c>
      <c r="FY1428" s="446">
        <f t="shared" si="2645"/>
        <v>83587351</v>
      </c>
      <c r="FZ1428" s="446">
        <f t="shared" si="2645"/>
        <v>194993354</v>
      </c>
      <c r="GA1428" s="446">
        <f t="shared" si="2645"/>
        <v>13433160</v>
      </c>
      <c r="GB1428" s="446">
        <f t="shared" si="2646"/>
        <v>5411389</v>
      </c>
      <c r="GC1428" s="446">
        <f t="shared" si="2646"/>
        <v>2692452</v>
      </c>
      <c r="GD1428" s="446">
        <f t="shared" si="2644"/>
        <v>229845</v>
      </c>
      <c r="GE1428" s="446">
        <f t="shared" si="2644"/>
        <v>78396</v>
      </c>
      <c r="GF1428" s="446">
        <f t="shared" si="2644"/>
        <v>3286638</v>
      </c>
      <c r="GG1428" s="446">
        <f t="shared" si="2644"/>
        <v>7815099</v>
      </c>
      <c r="GH1428" s="446">
        <f t="shared" si="2644"/>
        <v>1556186</v>
      </c>
      <c r="GI1428" s="446">
        <f t="shared" si="2644"/>
        <v>74253180</v>
      </c>
      <c r="GJ1428" s="446">
        <f t="shared" si="2644"/>
        <v>28926018</v>
      </c>
      <c r="GK1428" s="446">
        <f t="shared" si="2644"/>
        <v>7765758</v>
      </c>
      <c r="GL1428" s="446">
        <f t="shared" si="2644"/>
        <v>6014898</v>
      </c>
      <c r="GM1428" s="446">
        <f t="shared" si="2644"/>
        <v>1418208</v>
      </c>
      <c r="GN1428" s="446">
        <f t="shared" si="2612"/>
        <v>264960</v>
      </c>
      <c r="GO1428" s="446">
        <f t="shared" si="2641"/>
        <v>175812</v>
      </c>
      <c r="GP1428" s="446">
        <f t="shared" si="2641"/>
        <v>210105</v>
      </c>
      <c r="GQ1428" s="446">
        <f t="shared" si="2641"/>
        <v>65957584</v>
      </c>
      <c r="GR1428" s="446"/>
      <c r="GS1428" s="446"/>
      <c r="GT1428" s="446"/>
      <c r="GU1428" s="446"/>
      <c r="GV1428" s="416"/>
    </row>
    <row r="1429" spans="1:204" ht="9.75" customHeight="1" x14ac:dyDescent="0.2">
      <c r="A1429" s="523" t="str">
        <f t="shared" si="2619"/>
        <v>2024-25JANUARYRYD</v>
      </c>
      <c r="B1429" s="524" t="str">
        <f t="shared" si="2643"/>
        <v>2024-25</v>
      </c>
      <c r="C1429" s="525" t="s">
        <v>654</v>
      </c>
      <c r="D1429" s="524" t="s">
        <v>663</v>
      </c>
      <c r="E1429" s="524" t="s">
        <v>662</v>
      </c>
      <c r="F1429" s="526" t="s">
        <v>455</v>
      </c>
      <c r="G1429" s="526" t="s">
        <v>693</v>
      </c>
      <c r="H1429" s="527">
        <v>99305</v>
      </c>
      <c r="I1429" s="527">
        <v>76358</v>
      </c>
      <c r="J1429" s="527">
        <v>374589</v>
      </c>
      <c r="K1429" s="527">
        <v>5</v>
      </c>
      <c r="L1429" s="527">
        <v>1</v>
      </c>
      <c r="M1429" s="527">
        <v>2</v>
      </c>
      <c r="N1429" s="527">
        <v>29</v>
      </c>
      <c r="O1429" s="527">
        <v>96</v>
      </c>
      <c r="P1429" s="527">
        <v>282</v>
      </c>
      <c r="Q1429" s="527">
        <v>13</v>
      </c>
      <c r="R1429" s="527">
        <v>37</v>
      </c>
      <c r="S1429" s="527">
        <v>69152</v>
      </c>
      <c r="T1429" s="527">
        <v>5144</v>
      </c>
      <c r="U1429" s="527">
        <v>3092</v>
      </c>
      <c r="V1429" s="527">
        <v>36280</v>
      </c>
      <c r="W1429" s="527">
        <v>13912</v>
      </c>
      <c r="X1429" s="527">
        <v>695</v>
      </c>
      <c r="Y1429" s="527">
        <v>2570573</v>
      </c>
      <c r="Z1429" s="527">
        <v>500</v>
      </c>
      <c r="AA1429" s="527">
        <v>924</v>
      </c>
      <c r="AB1429" s="527">
        <v>1793495</v>
      </c>
      <c r="AC1429" s="527">
        <v>580</v>
      </c>
      <c r="AD1429" s="527">
        <v>1074</v>
      </c>
      <c r="AE1429" s="527">
        <v>57612426</v>
      </c>
      <c r="AF1429" s="527">
        <v>1588</v>
      </c>
      <c r="AG1429" s="527">
        <v>3219</v>
      </c>
      <c r="AH1429" s="527">
        <v>101876601</v>
      </c>
      <c r="AI1429" s="527">
        <v>7323</v>
      </c>
      <c r="AJ1429" s="527">
        <v>15957</v>
      </c>
      <c r="AK1429" s="527">
        <v>5498123</v>
      </c>
      <c r="AL1429" s="527">
        <v>7911</v>
      </c>
      <c r="AM1429" s="527">
        <v>16252</v>
      </c>
      <c r="AN1429" s="527">
        <v>0</v>
      </c>
      <c r="AO1429" s="527">
        <v>3585</v>
      </c>
      <c r="AP1429" s="527">
        <v>5241</v>
      </c>
      <c r="AQ1429" s="527">
        <v>30037675</v>
      </c>
      <c r="AR1429" s="527">
        <v>5731</v>
      </c>
      <c r="AS1429" s="527">
        <v>11939</v>
      </c>
      <c r="AT1429" s="527">
        <v>10343</v>
      </c>
      <c r="AU1429" s="527">
        <v>564</v>
      </c>
      <c r="AV1429" s="527">
        <v>3545</v>
      </c>
      <c r="AW1429" s="527">
        <v>6007</v>
      </c>
      <c r="AX1429" s="527">
        <v>656</v>
      </c>
      <c r="AY1429" s="527">
        <v>5578</v>
      </c>
      <c r="AZ1429" s="527">
        <v>1902</v>
      </c>
      <c r="BA1429" s="527">
        <v>15061</v>
      </c>
      <c r="BB1429" s="527">
        <v>46455157</v>
      </c>
      <c r="BC1429" s="527">
        <v>3084</v>
      </c>
      <c r="BD1429" s="527">
        <v>6799</v>
      </c>
      <c r="BE1429" s="527">
        <v>620</v>
      </c>
      <c r="BF1429" s="527">
        <v>4551</v>
      </c>
      <c r="BG1429" s="527">
        <v>7707</v>
      </c>
      <c r="BH1429" s="527">
        <v>2183</v>
      </c>
      <c r="BI1429" s="527">
        <v>35713</v>
      </c>
      <c r="BJ1429" s="527">
        <v>1375</v>
      </c>
      <c r="BK1429" s="527">
        <v>21721</v>
      </c>
      <c r="BL1429" s="527">
        <v>58809</v>
      </c>
      <c r="BM1429" s="527">
        <v>12170</v>
      </c>
      <c r="BN1429" s="527">
        <v>7808</v>
      </c>
      <c r="BO1429" s="527">
        <v>7210</v>
      </c>
      <c r="BP1429" s="527">
        <v>4725</v>
      </c>
      <c r="BQ1429" s="527">
        <v>50145</v>
      </c>
      <c r="BR1429" s="527">
        <v>37937</v>
      </c>
      <c r="BS1429" s="527">
        <v>26732</v>
      </c>
      <c r="BT1429" s="527">
        <v>14614</v>
      </c>
      <c r="BU1429" s="527">
        <v>1239</v>
      </c>
      <c r="BV1429" s="527">
        <v>725</v>
      </c>
      <c r="BW1429" s="527">
        <v>72</v>
      </c>
      <c r="BX1429" s="527">
        <v>48941</v>
      </c>
      <c r="BY1429" s="527">
        <v>680</v>
      </c>
      <c r="BZ1429" s="527">
        <v>1296</v>
      </c>
      <c r="CA1429" s="527">
        <v>77</v>
      </c>
      <c r="CB1429" s="527">
        <v>42000</v>
      </c>
      <c r="CC1429" s="527">
        <v>545</v>
      </c>
      <c r="CD1429" s="527">
        <v>1039</v>
      </c>
      <c r="CE1429" s="527">
        <v>4995</v>
      </c>
      <c r="CF1429" s="527">
        <v>2479632</v>
      </c>
      <c r="CG1429" s="527">
        <v>496</v>
      </c>
      <c r="CH1429" s="527">
        <v>916</v>
      </c>
      <c r="CI1429" s="527">
        <v>2908</v>
      </c>
      <c r="CJ1429" s="527">
        <v>4233663</v>
      </c>
      <c r="CK1429" s="527">
        <v>1456</v>
      </c>
      <c r="CL1429" s="527">
        <v>2876</v>
      </c>
      <c r="CM1429" s="527">
        <v>1315</v>
      </c>
      <c r="CN1429" s="527">
        <v>1953158</v>
      </c>
      <c r="CO1429" s="527">
        <v>1485</v>
      </c>
      <c r="CP1429" s="527">
        <v>3100</v>
      </c>
      <c r="CQ1429" s="527">
        <v>32057</v>
      </c>
      <c r="CR1429" s="527">
        <v>51425605</v>
      </c>
      <c r="CS1429" s="527">
        <v>1604</v>
      </c>
      <c r="CT1429" s="527">
        <v>3256</v>
      </c>
      <c r="CU1429" s="527">
        <v>1178</v>
      </c>
      <c r="CV1429" s="527">
        <v>8427471</v>
      </c>
      <c r="CW1429" s="527">
        <v>7154</v>
      </c>
      <c r="CX1429" s="527">
        <v>15707</v>
      </c>
      <c r="CY1429" s="527">
        <v>554</v>
      </c>
      <c r="CZ1429" s="527">
        <v>4461002</v>
      </c>
      <c r="DA1429" s="527">
        <v>8052</v>
      </c>
      <c r="DB1429" s="527">
        <v>18143</v>
      </c>
      <c r="DC1429" s="527">
        <v>1003</v>
      </c>
      <c r="DD1429" s="527">
        <v>9716193</v>
      </c>
      <c r="DE1429" s="527">
        <v>9687</v>
      </c>
      <c r="DF1429" s="527">
        <v>24334</v>
      </c>
      <c r="DG1429" s="527">
        <v>114</v>
      </c>
      <c r="DH1429" s="527">
        <v>1235028</v>
      </c>
      <c r="DI1429" s="527">
        <v>10834</v>
      </c>
      <c r="DJ1429" s="527">
        <v>25213</v>
      </c>
      <c r="DK1429" s="527">
        <v>0</v>
      </c>
      <c r="DL1429" s="527">
        <v>0</v>
      </c>
      <c r="DM1429" s="527" t="s">
        <v>152</v>
      </c>
      <c r="DN1429" s="527" t="s">
        <v>152</v>
      </c>
      <c r="DO1429" s="527">
        <v>3341</v>
      </c>
      <c r="DP1429" s="527">
        <v>257974</v>
      </c>
      <c r="DQ1429" s="527">
        <v>77</v>
      </c>
      <c r="DR1429" s="527">
        <v>64</v>
      </c>
      <c r="DS1429" s="527">
        <v>60</v>
      </c>
      <c r="DT1429" s="527">
        <v>71612</v>
      </c>
      <c r="DU1429" s="527">
        <v>1194</v>
      </c>
      <c r="DV1429" s="527">
        <v>2129</v>
      </c>
      <c r="DW1429" s="527">
        <v>56</v>
      </c>
      <c r="DX1429" s="527">
        <v>35633</v>
      </c>
      <c r="DY1429" s="527">
        <v>44756027</v>
      </c>
      <c r="DZ1429" s="527">
        <v>1256</v>
      </c>
      <c r="EA1429" s="527">
        <v>2285</v>
      </c>
      <c r="EB1429" s="527">
        <v>20900</v>
      </c>
      <c r="EC1429" s="527">
        <v>5946</v>
      </c>
      <c r="ED1429" s="527">
        <v>1044</v>
      </c>
      <c r="EE1429" s="527">
        <v>6083578</v>
      </c>
      <c r="EF1429" s="527">
        <v>2239</v>
      </c>
      <c r="EG1429" s="527">
        <v>151</v>
      </c>
      <c r="EH1429" s="527">
        <v>120</v>
      </c>
      <c r="EI1429" s="527"/>
      <c r="EJ1429" s="528"/>
      <c r="EK1429" s="528"/>
      <c r="EL1429" s="528"/>
      <c r="EM1429" s="528"/>
      <c r="EN1429" s="528"/>
      <c r="EO1429" s="528"/>
      <c r="EP1429" s="528"/>
      <c r="EQ1429" s="528"/>
      <c r="ER1429" s="528"/>
      <c r="ES1429" s="528"/>
      <c r="ET1429" s="528"/>
      <c r="EU1429" s="528"/>
      <c r="EV1429" s="528"/>
      <c r="EW1429" s="528"/>
      <c r="EX1429" s="528"/>
      <c r="EY1429" s="528"/>
      <c r="EZ1429" s="529"/>
      <c r="FA1429" s="446">
        <f t="shared" si="2626"/>
        <v>1</v>
      </c>
      <c r="FB1429" s="417">
        <f t="shared" ref="FB1429:FB1492" si="2647">LEFT($B1429,4)+IF(FA1429&lt;4,1,0)</f>
        <v>2025</v>
      </c>
      <c r="FC1429" s="448">
        <f t="shared" ref="FC1429:FC1492" si="2648">DATE($FB1429,$FA1429,1)</f>
        <v>45658</v>
      </c>
      <c r="FD1429" s="449">
        <f t="shared" ref="FD1429:FD1492" si="2649">DAY(EOMONTH($FC1429,0))</f>
        <v>31</v>
      </c>
      <c r="FE1429" s="530"/>
      <c r="FF1429" s="531">
        <f t="shared" si="2639"/>
        <v>0.68716577540106949</v>
      </c>
      <c r="FG1429" s="530"/>
      <c r="FH1429" s="532">
        <f t="shared" si="2627"/>
        <v>2.3658631415241058</v>
      </c>
      <c r="FI1429" s="532">
        <f t="shared" si="2628"/>
        <v>1.5178849144634525</v>
      </c>
      <c r="FJ1429" s="532">
        <f t="shared" si="2629"/>
        <v>2.3318240620957309</v>
      </c>
      <c r="FK1429" s="532">
        <f t="shared" si="2630"/>
        <v>1.528137128072445</v>
      </c>
      <c r="FL1429" s="532">
        <f t="shared" si="2631"/>
        <v>1.3821664829106945</v>
      </c>
      <c r="FM1429" s="532">
        <f t="shared" si="2632"/>
        <v>1.0456725468577728</v>
      </c>
      <c r="FN1429" s="532">
        <f t="shared" si="2633"/>
        <v>1.9215066129959748</v>
      </c>
      <c r="FO1429" s="532">
        <f t="shared" si="2634"/>
        <v>1.0504600345025876</v>
      </c>
      <c r="FP1429" s="532">
        <f t="shared" si="2635"/>
        <v>1.7827338129496404</v>
      </c>
      <c r="FQ1429" s="532">
        <f t="shared" si="2636"/>
        <v>1.0431654676258992</v>
      </c>
      <c r="FR1429" s="533"/>
      <c r="FS1429" s="534">
        <f t="shared" si="2645"/>
        <v>76358</v>
      </c>
      <c r="FT1429" s="534">
        <f t="shared" si="2645"/>
        <v>152716</v>
      </c>
      <c r="FU1429" s="534">
        <f t="shared" si="2645"/>
        <v>2214382</v>
      </c>
      <c r="FV1429" s="534">
        <f t="shared" si="2645"/>
        <v>7330368</v>
      </c>
      <c r="FW1429" s="534">
        <f t="shared" si="2645"/>
        <v>4753056</v>
      </c>
      <c r="FX1429" s="534">
        <f t="shared" si="2645"/>
        <v>3320808</v>
      </c>
      <c r="FY1429" s="534">
        <f t="shared" si="2645"/>
        <v>116785320</v>
      </c>
      <c r="FZ1429" s="534">
        <f t="shared" si="2645"/>
        <v>221993784</v>
      </c>
      <c r="GA1429" s="534">
        <f t="shared" si="2645"/>
        <v>11295140</v>
      </c>
      <c r="GB1429" s="534">
        <f t="shared" si="2646"/>
        <v>102399739</v>
      </c>
      <c r="GC1429" s="534">
        <f t="shared" si="2646"/>
        <v>62572299</v>
      </c>
      <c r="GD1429" s="534">
        <f t="shared" ref="GD1429:GM1438" si="2650">IFERROR(HLOOKUP(GD$1,$H$5:$HA$10112,MATCH($A1429,$A$5:$A$10112,0),0)*HLOOKUP(GD$2,$H$5:$HA$10112,MATCH($A1429,$A$5:$A$10112,0),0),"-")</f>
        <v>93312</v>
      </c>
      <c r="GE1429" s="534">
        <f t="shared" si="2650"/>
        <v>80003</v>
      </c>
      <c r="GF1429" s="534">
        <f t="shared" si="2650"/>
        <v>4575420</v>
      </c>
      <c r="GG1429" s="534">
        <f t="shared" si="2650"/>
        <v>8363408</v>
      </c>
      <c r="GH1429" s="534">
        <f t="shared" si="2650"/>
        <v>4076500</v>
      </c>
      <c r="GI1429" s="534">
        <f t="shared" si="2650"/>
        <v>104377592</v>
      </c>
      <c r="GJ1429" s="534">
        <f t="shared" si="2650"/>
        <v>18502846</v>
      </c>
      <c r="GK1429" s="534">
        <f t="shared" si="2650"/>
        <v>10051222</v>
      </c>
      <c r="GL1429" s="534">
        <f t="shared" si="2650"/>
        <v>24407002</v>
      </c>
      <c r="GM1429" s="534">
        <f t="shared" si="2650"/>
        <v>2874282</v>
      </c>
      <c r="GN1429" s="534">
        <f t="shared" si="2612"/>
        <v>127740</v>
      </c>
      <c r="GO1429" s="534" t="str">
        <f t="shared" ref="GO1429:GQ1448" si="2651">IFERROR(HLOOKUP(GO$1,$H$5:$HA$10112,MATCH($A1429,$A$5:$A$10112,0),0)*HLOOKUP(GO$2,$H$5:$HA$10112,MATCH($A1429,$A$5:$A$10112,0),0),"-")</f>
        <v>-</v>
      </c>
      <c r="GP1429" s="534">
        <f t="shared" si="2651"/>
        <v>213824</v>
      </c>
      <c r="GQ1429" s="534">
        <f t="shared" si="2651"/>
        <v>81421405</v>
      </c>
      <c r="GR1429" s="534"/>
      <c r="GS1429" s="534"/>
      <c r="GT1429" s="534"/>
      <c r="GU1429" s="534"/>
      <c r="GV1429" s="535"/>
    </row>
    <row r="1430" spans="1:204" ht="9.75" customHeight="1" x14ac:dyDescent="0.2">
      <c r="A1430" s="417" t="str">
        <f t="shared" si="2619"/>
        <v>2024-25JANUARYRYF</v>
      </c>
      <c r="B1430" s="458" t="str">
        <f t="shared" si="2643"/>
        <v>2024-25</v>
      </c>
      <c r="C1430" s="402" t="s">
        <v>654</v>
      </c>
      <c r="D1430" s="458" t="s">
        <v>667</v>
      </c>
      <c r="E1430" s="458" t="s">
        <v>666</v>
      </c>
      <c r="F1430" s="478" t="s">
        <v>457</v>
      </c>
      <c r="G1430" s="478" t="s">
        <v>694</v>
      </c>
      <c r="H1430" s="510">
        <v>116950</v>
      </c>
      <c r="I1430" s="510">
        <v>88531</v>
      </c>
      <c r="J1430" s="510">
        <v>107475</v>
      </c>
      <c r="K1430" s="510">
        <v>1</v>
      </c>
      <c r="L1430" s="510">
        <v>0</v>
      </c>
      <c r="M1430" s="510">
        <v>1</v>
      </c>
      <c r="N1430" s="510">
        <v>1</v>
      </c>
      <c r="O1430" s="510">
        <v>31</v>
      </c>
      <c r="P1430" s="510">
        <v>493</v>
      </c>
      <c r="Q1430" s="510">
        <v>0</v>
      </c>
      <c r="R1430" s="510">
        <v>89</v>
      </c>
      <c r="S1430" s="510">
        <v>76852</v>
      </c>
      <c r="T1430" s="510">
        <v>9027</v>
      </c>
      <c r="U1430" s="510">
        <v>5150</v>
      </c>
      <c r="V1430" s="510">
        <v>42456</v>
      </c>
      <c r="W1430" s="510">
        <v>12695</v>
      </c>
      <c r="X1430" s="510">
        <v>226</v>
      </c>
      <c r="Y1430" s="510">
        <v>5239784</v>
      </c>
      <c r="Z1430" s="510">
        <v>580</v>
      </c>
      <c r="AA1430" s="510">
        <v>1083</v>
      </c>
      <c r="AB1430" s="510">
        <v>3490598</v>
      </c>
      <c r="AC1430" s="510">
        <v>678</v>
      </c>
      <c r="AD1430" s="510">
        <v>1280</v>
      </c>
      <c r="AE1430" s="510">
        <v>131808608</v>
      </c>
      <c r="AF1430" s="510">
        <v>3105</v>
      </c>
      <c r="AG1430" s="510">
        <v>6772</v>
      </c>
      <c r="AH1430" s="510">
        <v>118419565</v>
      </c>
      <c r="AI1430" s="510">
        <v>9328</v>
      </c>
      <c r="AJ1430" s="510">
        <v>23717</v>
      </c>
      <c r="AK1430" s="510">
        <v>2939627</v>
      </c>
      <c r="AL1430" s="510">
        <v>13007</v>
      </c>
      <c r="AM1430" s="510">
        <v>33216</v>
      </c>
      <c r="AN1430" s="510">
        <v>405</v>
      </c>
      <c r="AO1430" s="510">
        <v>3098</v>
      </c>
      <c r="AP1430" s="510">
        <v>2618</v>
      </c>
      <c r="AQ1430" s="510">
        <v>11551971</v>
      </c>
      <c r="AR1430" s="510">
        <v>4413</v>
      </c>
      <c r="AS1430" s="510">
        <v>10849</v>
      </c>
      <c r="AT1430" s="510">
        <v>10617</v>
      </c>
      <c r="AU1430" s="510">
        <v>769</v>
      </c>
      <c r="AV1430" s="510">
        <v>7225</v>
      </c>
      <c r="AW1430" s="510">
        <v>5855</v>
      </c>
      <c r="AX1430" s="510">
        <v>305</v>
      </c>
      <c r="AY1430" s="510">
        <v>2318</v>
      </c>
      <c r="AZ1430" s="510">
        <v>0</v>
      </c>
      <c r="BA1430" s="510">
        <v>13702</v>
      </c>
      <c r="BB1430" s="510">
        <v>54245218</v>
      </c>
      <c r="BC1430" s="510">
        <v>3959</v>
      </c>
      <c r="BD1430" s="510">
        <v>8594</v>
      </c>
      <c r="BE1430" s="510">
        <v>658</v>
      </c>
      <c r="BF1430" s="510">
        <v>5000</v>
      </c>
      <c r="BG1430" s="510">
        <v>6979</v>
      </c>
      <c r="BH1430" s="510">
        <v>1065</v>
      </c>
      <c r="BI1430" s="510">
        <v>33449</v>
      </c>
      <c r="BJ1430" s="510">
        <v>3469</v>
      </c>
      <c r="BK1430" s="510">
        <v>29317</v>
      </c>
      <c r="BL1430" s="510">
        <v>66235</v>
      </c>
      <c r="BM1430" s="510">
        <v>19323</v>
      </c>
      <c r="BN1430" s="510">
        <v>13147</v>
      </c>
      <c r="BO1430" s="510">
        <v>11053</v>
      </c>
      <c r="BP1430" s="510">
        <v>7534</v>
      </c>
      <c r="BQ1430" s="510">
        <v>59759</v>
      </c>
      <c r="BR1430" s="510">
        <v>45242</v>
      </c>
      <c r="BS1430" s="510">
        <v>22787</v>
      </c>
      <c r="BT1430" s="510">
        <v>13621</v>
      </c>
      <c r="BU1430" s="510">
        <v>419</v>
      </c>
      <c r="BV1430" s="510">
        <v>251</v>
      </c>
      <c r="BW1430" s="510">
        <v>8</v>
      </c>
      <c r="BX1430" s="510">
        <v>8397</v>
      </c>
      <c r="BY1430" s="510">
        <v>1050</v>
      </c>
      <c r="BZ1430" s="510">
        <v>2123</v>
      </c>
      <c r="CA1430" s="510">
        <v>6</v>
      </c>
      <c r="CB1430" s="510">
        <v>3089</v>
      </c>
      <c r="CC1430" s="510">
        <v>515</v>
      </c>
      <c r="CD1430" s="510">
        <v>1002</v>
      </c>
      <c r="CE1430" s="510">
        <v>9013</v>
      </c>
      <c r="CF1430" s="510">
        <v>5228298</v>
      </c>
      <c r="CG1430" s="510">
        <v>580</v>
      </c>
      <c r="CH1430" s="510">
        <v>1083</v>
      </c>
      <c r="CI1430" s="510">
        <v>2658</v>
      </c>
      <c r="CJ1430" s="510">
        <v>8846275</v>
      </c>
      <c r="CK1430" s="510">
        <v>3328</v>
      </c>
      <c r="CL1430" s="510">
        <v>7401</v>
      </c>
      <c r="CM1430" s="510">
        <v>844</v>
      </c>
      <c r="CN1430" s="510">
        <v>2186869</v>
      </c>
      <c r="CO1430" s="510">
        <v>2591</v>
      </c>
      <c r="CP1430" s="510">
        <v>6278</v>
      </c>
      <c r="CQ1430" s="510">
        <v>38954</v>
      </c>
      <c r="CR1430" s="510">
        <v>120775464</v>
      </c>
      <c r="CS1430" s="510">
        <v>3100</v>
      </c>
      <c r="CT1430" s="510">
        <v>6739</v>
      </c>
      <c r="CU1430" s="510">
        <v>734</v>
      </c>
      <c r="CV1430" s="510">
        <v>7488027</v>
      </c>
      <c r="CW1430" s="510">
        <v>10202</v>
      </c>
      <c r="CX1430" s="510">
        <v>27220</v>
      </c>
      <c r="CY1430" s="510">
        <v>174</v>
      </c>
      <c r="CZ1430" s="510">
        <v>1318115</v>
      </c>
      <c r="DA1430" s="510">
        <v>7575</v>
      </c>
      <c r="DB1430" s="510">
        <v>22141</v>
      </c>
      <c r="DC1430" s="510">
        <v>890</v>
      </c>
      <c r="DD1430" s="510">
        <v>11496576</v>
      </c>
      <c r="DE1430" s="510">
        <v>12918</v>
      </c>
      <c r="DF1430" s="510">
        <v>38010</v>
      </c>
      <c r="DG1430" s="510">
        <v>35</v>
      </c>
      <c r="DH1430" s="510">
        <v>387131</v>
      </c>
      <c r="DI1430" s="510">
        <v>11061</v>
      </c>
      <c r="DJ1430" s="510">
        <v>27721</v>
      </c>
      <c r="DK1430" s="510">
        <v>719</v>
      </c>
      <c r="DL1430" s="510">
        <v>302093</v>
      </c>
      <c r="DM1430" s="510">
        <v>420</v>
      </c>
      <c r="DN1430" s="510">
        <v>725</v>
      </c>
      <c r="DO1430" s="510">
        <v>5018</v>
      </c>
      <c r="DP1430" s="510">
        <v>196878</v>
      </c>
      <c r="DQ1430" s="510">
        <v>39</v>
      </c>
      <c r="DR1430" s="510">
        <v>69</v>
      </c>
      <c r="DS1430" s="510">
        <v>63</v>
      </c>
      <c r="DT1430" s="510">
        <v>139521</v>
      </c>
      <c r="DU1430" s="510">
        <v>2215</v>
      </c>
      <c r="DV1430" s="510">
        <v>5283</v>
      </c>
      <c r="DW1430" s="510">
        <v>53</v>
      </c>
      <c r="DX1430" s="510">
        <v>37000</v>
      </c>
      <c r="DY1430" s="510">
        <v>155891122</v>
      </c>
      <c r="DZ1430" s="510">
        <v>4213</v>
      </c>
      <c r="EA1430" s="510">
        <v>10691</v>
      </c>
      <c r="EB1430" s="510">
        <v>30255</v>
      </c>
      <c r="EC1430" s="510">
        <v>19617</v>
      </c>
      <c r="ED1430" s="510">
        <v>11802</v>
      </c>
      <c r="EE1430" s="510">
        <v>102298257</v>
      </c>
      <c r="EF1430" s="510">
        <v>235</v>
      </c>
      <c r="EG1430" s="510">
        <v>169</v>
      </c>
      <c r="EH1430" s="510">
        <v>4</v>
      </c>
      <c r="EI1430" s="510"/>
      <c r="EJ1430" s="479"/>
      <c r="EK1430" s="479"/>
      <c r="EL1430" s="479"/>
      <c r="EM1430" s="479"/>
      <c r="EN1430" s="479"/>
      <c r="EO1430" s="479"/>
      <c r="EP1430" s="479"/>
      <c r="EQ1430" s="479"/>
      <c r="ER1430" s="479"/>
      <c r="ES1430" s="479"/>
      <c r="ET1430" s="479"/>
      <c r="EU1430" s="479"/>
      <c r="EV1430" s="479"/>
      <c r="EW1430" s="479"/>
      <c r="EX1430" s="479"/>
      <c r="EY1430" s="479"/>
      <c r="EZ1430" s="476"/>
      <c r="FA1430" s="446">
        <f t="shared" si="2626"/>
        <v>1</v>
      </c>
      <c r="FB1430" s="417">
        <f t="shared" si="2647"/>
        <v>2025</v>
      </c>
      <c r="FC1430" s="448">
        <f t="shared" si="2648"/>
        <v>45658</v>
      </c>
      <c r="FD1430" s="449">
        <f t="shared" si="2649"/>
        <v>31</v>
      </c>
      <c r="FE1430" s="450"/>
      <c r="FF1430" s="451">
        <f t="shared" si="2639"/>
        <v>0.58800093742676351</v>
      </c>
      <c r="FG1430" s="450"/>
      <c r="FH1430" s="452">
        <f t="shared" si="2627"/>
        <v>2.140578265204387</v>
      </c>
      <c r="FI1430" s="452">
        <f t="shared" si="2628"/>
        <v>1.4564085521214136</v>
      </c>
      <c r="FJ1430" s="452">
        <f t="shared" si="2629"/>
        <v>2.1462135922330097</v>
      </c>
      <c r="FK1430" s="452">
        <f t="shared" si="2630"/>
        <v>1.4629126213592234</v>
      </c>
      <c r="FL1430" s="452">
        <f t="shared" si="2631"/>
        <v>1.407551347277181</v>
      </c>
      <c r="FM1430" s="452">
        <f t="shared" si="2632"/>
        <v>1.0656208780855474</v>
      </c>
      <c r="FN1430" s="452">
        <f t="shared" si="2633"/>
        <v>1.7949586451358803</v>
      </c>
      <c r="FO1430" s="452">
        <f t="shared" si="2634"/>
        <v>1.0729421031902324</v>
      </c>
      <c r="FP1430" s="452">
        <f t="shared" si="2635"/>
        <v>1.8539823008849559</v>
      </c>
      <c r="FQ1430" s="452">
        <f t="shared" si="2636"/>
        <v>1.1106194690265487</v>
      </c>
      <c r="FR1430" s="453"/>
      <c r="FS1430" s="446">
        <f t="shared" si="2645"/>
        <v>0</v>
      </c>
      <c r="FT1430" s="446">
        <f t="shared" si="2645"/>
        <v>88531</v>
      </c>
      <c r="FU1430" s="446">
        <f t="shared" si="2645"/>
        <v>88531</v>
      </c>
      <c r="FV1430" s="446">
        <f t="shared" si="2645"/>
        <v>2744461</v>
      </c>
      <c r="FW1430" s="446">
        <f t="shared" si="2645"/>
        <v>9776241</v>
      </c>
      <c r="FX1430" s="446">
        <f t="shared" si="2645"/>
        <v>6592000</v>
      </c>
      <c r="FY1430" s="446">
        <f t="shared" si="2645"/>
        <v>287512032</v>
      </c>
      <c r="FZ1430" s="446">
        <f t="shared" si="2645"/>
        <v>301087315</v>
      </c>
      <c r="GA1430" s="446">
        <f t="shared" si="2645"/>
        <v>7506816</v>
      </c>
      <c r="GB1430" s="446">
        <f t="shared" si="2646"/>
        <v>117754988</v>
      </c>
      <c r="GC1430" s="446">
        <f t="shared" si="2646"/>
        <v>28402682</v>
      </c>
      <c r="GD1430" s="446">
        <f t="shared" si="2650"/>
        <v>16984</v>
      </c>
      <c r="GE1430" s="446">
        <f t="shared" si="2650"/>
        <v>6012</v>
      </c>
      <c r="GF1430" s="446">
        <f t="shared" si="2650"/>
        <v>9761079</v>
      </c>
      <c r="GG1430" s="446">
        <f t="shared" si="2650"/>
        <v>19671858</v>
      </c>
      <c r="GH1430" s="446">
        <f t="shared" si="2650"/>
        <v>5298632</v>
      </c>
      <c r="GI1430" s="446">
        <f t="shared" si="2650"/>
        <v>262511006</v>
      </c>
      <c r="GJ1430" s="446">
        <f t="shared" si="2650"/>
        <v>19979480</v>
      </c>
      <c r="GK1430" s="446">
        <f t="shared" si="2650"/>
        <v>3852534</v>
      </c>
      <c r="GL1430" s="446">
        <f t="shared" si="2650"/>
        <v>33828900</v>
      </c>
      <c r="GM1430" s="446">
        <f t="shared" si="2650"/>
        <v>970235</v>
      </c>
      <c r="GN1430" s="446">
        <f t="shared" si="2612"/>
        <v>332829</v>
      </c>
      <c r="GO1430" s="446">
        <f t="shared" si="2651"/>
        <v>521275</v>
      </c>
      <c r="GP1430" s="446">
        <f t="shared" si="2651"/>
        <v>346242</v>
      </c>
      <c r="GQ1430" s="446">
        <f t="shared" si="2651"/>
        <v>395567000</v>
      </c>
      <c r="GR1430" s="446"/>
      <c r="GS1430" s="446"/>
      <c r="GT1430" s="446"/>
      <c r="GU1430" s="446"/>
      <c r="GV1430" s="416"/>
    </row>
    <row r="1431" spans="1:204" ht="9.75" customHeight="1" x14ac:dyDescent="0.2">
      <c r="A1431" s="417" t="str">
        <f t="shared" si="2619"/>
        <v>2024-25JANUARYRYA</v>
      </c>
      <c r="B1431" s="458" t="str">
        <f t="shared" si="2643"/>
        <v>2024-25</v>
      </c>
      <c r="C1431" s="402" t="s">
        <v>654</v>
      </c>
      <c r="D1431" s="458" t="s">
        <v>653</v>
      </c>
      <c r="E1431" s="458" t="s">
        <v>652</v>
      </c>
      <c r="F1431" s="478" t="s">
        <v>452</v>
      </c>
      <c r="G1431" s="478" t="s">
        <v>697</v>
      </c>
      <c r="H1431" s="510">
        <v>130835</v>
      </c>
      <c r="I1431" s="510">
        <v>93627</v>
      </c>
      <c r="J1431" s="510">
        <v>28090</v>
      </c>
      <c r="K1431" s="510">
        <v>0</v>
      </c>
      <c r="L1431" s="510">
        <v>0</v>
      </c>
      <c r="M1431" s="510">
        <v>0</v>
      </c>
      <c r="N1431" s="510">
        <v>0</v>
      </c>
      <c r="O1431" s="510">
        <v>10</v>
      </c>
      <c r="P1431" s="510">
        <v>476</v>
      </c>
      <c r="Q1431" s="510">
        <v>0</v>
      </c>
      <c r="R1431" s="510">
        <v>14</v>
      </c>
      <c r="S1431" s="510">
        <v>88716</v>
      </c>
      <c r="T1431" s="510">
        <v>9778</v>
      </c>
      <c r="U1431" s="510">
        <v>6202</v>
      </c>
      <c r="V1431" s="510">
        <v>41413</v>
      </c>
      <c r="W1431" s="510">
        <v>15019</v>
      </c>
      <c r="X1431" s="510">
        <v>326</v>
      </c>
      <c r="Y1431" s="510">
        <v>4800282</v>
      </c>
      <c r="Z1431" s="510">
        <v>491</v>
      </c>
      <c r="AA1431" s="510">
        <v>873</v>
      </c>
      <c r="AB1431" s="510">
        <v>3149439</v>
      </c>
      <c r="AC1431" s="510">
        <v>508</v>
      </c>
      <c r="AD1431" s="510">
        <v>908</v>
      </c>
      <c r="AE1431" s="510">
        <v>68861279</v>
      </c>
      <c r="AF1431" s="510">
        <v>1663</v>
      </c>
      <c r="AG1431" s="510">
        <v>3645</v>
      </c>
      <c r="AH1431" s="510">
        <v>98258551</v>
      </c>
      <c r="AI1431" s="510">
        <v>6542</v>
      </c>
      <c r="AJ1431" s="510">
        <v>15907</v>
      </c>
      <c r="AK1431" s="510">
        <v>2288735</v>
      </c>
      <c r="AL1431" s="510">
        <v>7021</v>
      </c>
      <c r="AM1431" s="510">
        <v>18231</v>
      </c>
      <c r="AN1431" s="510">
        <v>0</v>
      </c>
      <c r="AO1431" s="510">
        <v>5675</v>
      </c>
      <c r="AP1431" s="510">
        <v>2846</v>
      </c>
      <c r="AQ1431" s="510">
        <v>6434234</v>
      </c>
      <c r="AR1431" s="510">
        <v>2261</v>
      </c>
      <c r="AS1431" s="510">
        <v>4911</v>
      </c>
      <c r="AT1431" s="510">
        <v>18706</v>
      </c>
      <c r="AU1431" s="510">
        <v>2436</v>
      </c>
      <c r="AV1431" s="510">
        <v>11715</v>
      </c>
      <c r="AW1431" s="510">
        <v>10581</v>
      </c>
      <c r="AX1431" s="510">
        <v>388</v>
      </c>
      <c r="AY1431" s="510">
        <v>4167</v>
      </c>
      <c r="AZ1431" s="510">
        <v>1025</v>
      </c>
      <c r="BA1431" s="510">
        <v>21145</v>
      </c>
      <c r="BB1431" s="510">
        <v>48048062</v>
      </c>
      <c r="BC1431" s="510">
        <v>2272</v>
      </c>
      <c r="BD1431" s="510">
        <v>7462</v>
      </c>
      <c r="BE1431" s="510">
        <v>2390</v>
      </c>
      <c r="BF1431" s="510">
        <v>8131</v>
      </c>
      <c r="BG1431" s="510">
        <v>8122</v>
      </c>
      <c r="BH1431" s="510">
        <v>2502</v>
      </c>
      <c r="BI1431" s="510">
        <v>41460</v>
      </c>
      <c r="BJ1431" s="510">
        <v>5252</v>
      </c>
      <c r="BK1431" s="510">
        <v>23298</v>
      </c>
      <c r="BL1431" s="510">
        <v>70010</v>
      </c>
      <c r="BM1431" s="510">
        <v>17416</v>
      </c>
      <c r="BN1431" s="510">
        <v>12739</v>
      </c>
      <c r="BO1431" s="510">
        <v>10857</v>
      </c>
      <c r="BP1431" s="510">
        <v>7944</v>
      </c>
      <c r="BQ1431" s="510">
        <v>55326</v>
      </c>
      <c r="BR1431" s="510">
        <v>42834</v>
      </c>
      <c r="BS1431" s="510">
        <v>28823</v>
      </c>
      <c r="BT1431" s="510">
        <v>15553</v>
      </c>
      <c r="BU1431" s="510">
        <v>835</v>
      </c>
      <c r="BV1431" s="510">
        <v>322</v>
      </c>
      <c r="BW1431" s="510">
        <v>203</v>
      </c>
      <c r="BX1431" s="510">
        <v>116494</v>
      </c>
      <c r="BY1431" s="510">
        <v>574</v>
      </c>
      <c r="BZ1431" s="510">
        <v>899</v>
      </c>
      <c r="CA1431" s="510">
        <v>125</v>
      </c>
      <c r="CB1431" s="510">
        <v>65160</v>
      </c>
      <c r="CC1431" s="510">
        <v>521</v>
      </c>
      <c r="CD1431" s="510">
        <v>1010</v>
      </c>
      <c r="CE1431" s="510">
        <v>9450</v>
      </c>
      <c r="CF1431" s="510">
        <v>4618628</v>
      </c>
      <c r="CG1431" s="510">
        <v>489</v>
      </c>
      <c r="CH1431" s="510">
        <v>868</v>
      </c>
      <c r="CI1431" s="510">
        <v>5899</v>
      </c>
      <c r="CJ1431" s="510">
        <v>9152808</v>
      </c>
      <c r="CK1431" s="510">
        <v>1552</v>
      </c>
      <c r="CL1431" s="510">
        <v>3275</v>
      </c>
      <c r="CM1431" s="510">
        <v>1167</v>
      </c>
      <c r="CN1431" s="510">
        <v>1632425</v>
      </c>
      <c r="CO1431" s="510">
        <v>1399</v>
      </c>
      <c r="CP1431" s="510">
        <v>2772</v>
      </c>
      <c r="CQ1431" s="510">
        <v>34347</v>
      </c>
      <c r="CR1431" s="510">
        <v>58076046</v>
      </c>
      <c r="CS1431" s="510">
        <v>1691</v>
      </c>
      <c r="CT1431" s="510">
        <v>3730</v>
      </c>
      <c r="CU1431" s="510">
        <v>1167</v>
      </c>
      <c r="CV1431" s="510">
        <v>8406468</v>
      </c>
      <c r="CW1431" s="510">
        <v>7203</v>
      </c>
      <c r="CX1431" s="510">
        <v>17122</v>
      </c>
      <c r="CY1431" s="510">
        <v>314</v>
      </c>
      <c r="CZ1431" s="510">
        <v>1872737</v>
      </c>
      <c r="DA1431" s="510">
        <v>5964</v>
      </c>
      <c r="DB1431" s="510">
        <v>16174</v>
      </c>
      <c r="DC1431" s="510">
        <v>1350</v>
      </c>
      <c r="DD1431" s="510">
        <v>13011997</v>
      </c>
      <c r="DE1431" s="510">
        <v>9639</v>
      </c>
      <c r="DF1431" s="510">
        <v>23116</v>
      </c>
      <c r="DG1431" s="510">
        <v>209</v>
      </c>
      <c r="DH1431" s="510">
        <v>2195003</v>
      </c>
      <c r="DI1431" s="510">
        <v>10502</v>
      </c>
      <c r="DJ1431" s="510">
        <v>29904</v>
      </c>
      <c r="DK1431" s="510">
        <v>464</v>
      </c>
      <c r="DL1431" s="510">
        <v>142443</v>
      </c>
      <c r="DM1431" s="510">
        <v>307</v>
      </c>
      <c r="DN1431" s="510">
        <v>530</v>
      </c>
      <c r="DO1431" s="510">
        <v>6108</v>
      </c>
      <c r="DP1431" s="510">
        <v>147847</v>
      </c>
      <c r="DQ1431" s="510">
        <v>24</v>
      </c>
      <c r="DR1431" s="510">
        <v>40</v>
      </c>
      <c r="DS1431" s="510">
        <v>192</v>
      </c>
      <c r="DT1431" s="510">
        <v>260601</v>
      </c>
      <c r="DU1431" s="510">
        <v>1357</v>
      </c>
      <c r="DV1431" s="510">
        <v>2875</v>
      </c>
      <c r="DW1431" s="510">
        <v>179</v>
      </c>
      <c r="DX1431" s="510">
        <v>45811</v>
      </c>
      <c r="DY1431" s="510">
        <v>191669864</v>
      </c>
      <c r="DZ1431" s="510">
        <v>4184</v>
      </c>
      <c r="EA1431" s="510">
        <v>11836</v>
      </c>
      <c r="EB1431" s="510">
        <v>35746</v>
      </c>
      <c r="EC1431" s="510">
        <v>20625</v>
      </c>
      <c r="ED1431" s="510">
        <v>12507</v>
      </c>
      <c r="EE1431" s="510">
        <v>128631023</v>
      </c>
      <c r="EF1431" s="510">
        <v>993</v>
      </c>
      <c r="EG1431" s="510">
        <v>189</v>
      </c>
      <c r="EH1431" s="510">
        <v>14</v>
      </c>
      <c r="EI1431" s="510"/>
      <c r="EJ1431" s="479"/>
      <c r="EK1431" s="479"/>
      <c r="EL1431" s="479"/>
      <c r="EM1431" s="479"/>
      <c r="EN1431" s="479"/>
      <c r="EO1431" s="479"/>
      <c r="EP1431" s="479"/>
      <c r="EQ1431" s="479"/>
      <c r="ER1431" s="479"/>
      <c r="ES1431" s="479"/>
      <c r="ET1431" s="479"/>
      <c r="EU1431" s="479"/>
      <c r="EV1431" s="479"/>
      <c r="EW1431" s="479"/>
      <c r="EX1431" s="479"/>
      <c r="EY1431" s="479"/>
      <c r="EZ1431" s="476"/>
      <c r="FA1431" s="446">
        <f t="shared" si="2626"/>
        <v>1</v>
      </c>
      <c r="FB1431" s="417">
        <f t="shared" si="2647"/>
        <v>2025</v>
      </c>
      <c r="FC1431" s="448">
        <f t="shared" si="2648"/>
        <v>45658</v>
      </c>
      <c r="FD1431" s="449">
        <f t="shared" si="2649"/>
        <v>31</v>
      </c>
      <c r="FE1431" s="450"/>
      <c r="FF1431" s="451">
        <f t="shared" si="2639"/>
        <v>0.65663298215437538</v>
      </c>
      <c r="FG1431" s="450"/>
      <c r="FH1431" s="452">
        <f t="shared" si="2627"/>
        <v>1.7811413376968706</v>
      </c>
      <c r="FI1431" s="452">
        <f t="shared" si="2628"/>
        <v>1.3028226631212927</v>
      </c>
      <c r="FJ1431" s="452">
        <f t="shared" si="2629"/>
        <v>1.7505643340857788</v>
      </c>
      <c r="FK1431" s="452">
        <f t="shared" si="2630"/>
        <v>1.2808771364076104</v>
      </c>
      <c r="FL1431" s="452">
        <f t="shared" si="2631"/>
        <v>1.335957308091662</v>
      </c>
      <c r="FM1431" s="452">
        <f t="shared" si="2632"/>
        <v>1.0343128969164272</v>
      </c>
      <c r="FN1431" s="452">
        <f t="shared" si="2633"/>
        <v>1.9191024702044077</v>
      </c>
      <c r="FO1431" s="452">
        <f t="shared" si="2634"/>
        <v>1.0355549637126307</v>
      </c>
      <c r="FP1431" s="452">
        <f t="shared" si="2635"/>
        <v>2.5613496932515338</v>
      </c>
      <c r="FQ1431" s="452">
        <f t="shared" si="2636"/>
        <v>0.98773006134969321</v>
      </c>
      <c r="FR1431" s="453"/>
      <c r="FS1431" s="446">
        <f t="shared" si="2645"/>
        <v>0</v>
      </c>
      <c r="FT1431" s="446">
        <f t="shared" si="2645"/>
        <v>0</v>
      </c>
      <c r="FU1431" s="446">
        <f t="shared" si="2645"/>
        <v>0</v>
      </c>
      <c r="FV1431" s="446">
        <f t="shared" si="2645"/>
        <v>936270</v>
      </c>
      <c r="FW1431" s="446">
        <f t="shared" si="2645"/>
        <v>8536194</v>
      </c>
      <c r="FX1431" s="446">
        <f t="shared" si="2645"/>
        <v>5631416</v>
      </c>
      <c r="FY1431" s="446">
        <f t="shared" si="2645"/>
        <v>150950385</v>
      </c>
      <c r="FZ1431" s="446">
        <f t="shared" si="2645"/>
        <v>238907233</v>
      </c>
      <c r="GA1431" s="446">
        <f t="shared" si="2645"/>
        <v>5943306</v>
      </c>
      <c r="GB1431" s="446">
        <f t="shared" si="2646"/>
        <v>157783990</v>
      </c>
      <c r="GC1431" s="446">
        <f t="shared" si="2646"/>
        <v>13976706</v>
      </c>
      <c r="GD1431" s="446">
        <f t="shared" si="2650"/>
        <v>182497</v>
      </c>
      <c r="GE1431" s="446">
        <f t="shared" si="2650"/>
        <v>126250</v>
      </c>
      <c r="GF1431" s="446">
        <f t="shared" si="2650"/>
        <v>8202600</v>
      </c>
      <c r="GG1431" s="446">
        <f t="shared" si="2650"/>
        <v>19319225</v>
      </c>
      <c r="GH1431" s="446">
        <f t="shared" si="2650"/>
        <v>3234924</v>
      </c>
      <c r="GI1431" s="446">
        <f t="shared" si="2650"/>
        <v>128114310</v>
      </c>
      <c r="GJ1431" s="446">
        <f t="shared" si="2650"/>
        <v>19981374</v>
      </c>
      <c r="GK1431" s="446">
        <f t="shared" si="2650"/>
        <v>5078636</v>
      </c>
      <c r="GL1431" s="446">
        <f t="shared" si="2650"/>
        <v>31206600</v>
      </c>
      <c r="GM1431" s="446">
        <f t="shared" si="2650"/>
        <v>6249936</v>
      </c>
      <c r="GN1431" s="446">
        <f t="shared" ref="GN1431:GN1454" si="2652">IFERROR(HLOOKUP(GN$1,$H$5:$HA$10112,MATCH($A1431,$A$5:$A$10112,0),0)*HLOOKUP(GN$2,$H$5:$HA$10112,MATCH($A1431,$A$5:$A$10112,0),0),"-")</f>
        <v>552000</v>
      </c>
      <c r="GO1431" s="446">
        <f t="shared" si="2651"/>
        <v>245920</v>
      </c>
      <c r="GP1431" s="446">
        <f t="shared" si="2651"/>
        <v>244320</v>
      </c>
      <c r="GQ1431" s="446">
        <f t="shared" si="2651"/>
        <v>542218996</v>
      </c>
      <c r="GR1431" s="446"/>
      <c r="GS1431" s="446"/>
      <c r="GT1431" s="446"/>
      <c r="GU1431" s="446"/>
      <c r="GV1431" s="416"/>
    </row>
    <row r="1432" spans="1:204" ht="9.75" customHeight="1" x14ac:dyDescent="0.2">
      <c r="A1432" s="485" t="str">
        <f t="shared" si="2619"/>
        <v>2024-25JANUARYRX8</v>
      </c>
      <c r="B1432" s="503" t="str">
        <f t="shared" si="2643"/>
        <v>2024-25</v>
      </c>
      <c r="C1432" s="436" t="s">
        <v>654</v>
      </c>
      <c r="D1432" s="503" t="s">
        <v>646</v>
      </c>
      <c r="E1432" s="503" t="s">
        <v>645</v>
      </c>
      <c r="F1432" s="504" t="s">
        <v>450</v>
      </c>
      <c r="G1432" s="504" t="s">
        <v>696</v>
      </c>
      <c r="H1432" s="522">
        <v>104000</v>
      </c>
      <c r="I1432" s="522">
        <v>66830</v>
      </c>
      <c r="J1432" s="522">
        <v>200579</v>
      </c>
      <c r="K1432" s="522">
        <v>3</v>
      </c>
      <c r="L1432" s="522">
        <v>0</v>
      </c>
      <c r="M1432" s="522">
        <v>0</v>
      </c>
      <c r="N1432" s="522">
        <v>19</v>
      </c>
      <c r="O1432" s="522">
        <v>76</v>
      </c>
      <c r="P1432" s="522">
        <v>480</v>
      </c>
      <c r="Q1432" s="522">
        <v>110</v>
      </c>
      <c r="R1432" s="522">
        <v>546</v>
      </c>
      <c r="S1432" s="522">
        <v>78045</v>
      </c>
      <c r="T1432" s="522">
        <v>10199</v>
      </c>
      <c r="U1432" s="522">
        <v>7246</v>
      </c>
      <c r="V1432" s="522">
        <v>38630</v>
      </c>
      <c r="W1432" s="522">
        <v>11237</v>
      </c>
      <c r="X1432" s="522">
        <v>54</v>
      </c>
      <c r="Y1432" s="522">
        <v>4767781</v>
      </c>
      <c r="Z1432" s="522">
        <v>467</v>
      </c>
      <c r="AA1432" s="522">
        <v>807</v>
      </c>
      <c r="AB1432" s="522">
        <v>3800773</v>
      </c>
      <c r="AC1432" s="522">
        <v>525</v>
      </c>
      <c r="AD1432" s="522">
        <v>928</v>
      </c>
      <c r="AE1432" s="522">
        <v>65974601</v>
      </c>
      <c r="AF1432" s="522">
        <v>1708</v>
      </c>
      <c r="AG1432" s="522">
        <v>3788</v>
      </c>
      <c r="AH1432" s="522">
        <v>54674862</v>
      </c>
      <c r="AI1432" s="522">
        <v>4866</v>
      </c>
      <c r="AJ1432" s="522">
        <v>11166</v>
      </c>
      <c r="AK1432" s="522">
        <v>354577</v>
      </c>
      <c r="AL1432" s="522">
        <v>6566</v>
      </c>
      <c r="AM1432" s="522">
        <v>16160</v>
      </c>
      <c r="AN1432" s="522">
        <v>922</v>
      </c>
      <c r="AO1432" s="522">
        <v>2450</v>
      </c>
      <c r="AP1432" s="522">
        <v>1490</v>
      </c>
      <c r="AQ1432" s="522">
        <v>3663168</v>
      </c>
      <c r="AR1432" s="522">
        <v>2459</v>
      </c>
      <c r="AS1432" s="522">
        <v>5303</v>
      </c>
      <c r="AT1432" s="522">
        <v>12482</v>
      </c>
      <c r="AU1432" s="522">
        <v>1490</v>
      </c>
      <c r="AV1432" s="522">
        <v>2071</v>
      </c>
      <c r="AW1432" s="522">
        <v>9361</v>
      </c>
      <c r="AX1432" s="522">
        <v>1297</v>
      </c>
      <c r="AY1432" s="522">
        <v>7624</v>
      </c>
      <c r="AZ1432" s="522">
        <v>934</v>
      </c>
      <c r="BA1432" s="522">
        <v>10771</v>
      </c>
      <c r="BB1432" s="522">
        <v>18261982</v>
      </c>
      <c r="BC1432" s="522">
        <v>1695</v>
      </c>
      <c r="BD1432" s="522">
        <v>3569</v>
      </c>
      <c r="BE1432" s="522">
        <v>1364</v>
      </c>
      <c r="BF1432" s="522">
        <v>2437</v>
      </c>
      <c r="BG1432" s="522">
        <v>4913</v>
      </c>
      <c r="BH1432" s="522">
        <v>2057</v>
      </c>
      <c r="BI1432" s="522">
        <v>39945</v>
      </c>
      <c r="BJ1432" s="522">
        <v>5064</v>
      </c>
      <c r="BK1432" s="522">
        <v>20554</v>
      </c>
      <c r="BL1432" s="522">
        <v>65563</v>
      </c>
      <c r="BM1432" s="522">
        <v>18974</v>
      </c>
      <c r="BN1432" s="522">
        <v>14198</v>
      </c>
      <c r="BO1432" s="522">
        <v>13113</v>
      </c>
      <c r="BP1432" s="522">
        <v>9917</v>
      </c>
      <c r="BQ1432" s="522">
        <v>52052</v>
      </c>
      <c r="BR1432" s="522">
        <v>40982</v>
      </c>
      <c r="BS1432" s="522">
        <v>17836</v>
      </c>
      <c r="BT1432" s="522">
        <v>12167</v>
      </c>
      <c r="BU1432" s="522">
        <v>149</v>
      </c>
      <c r="BV1432" s="522">
        <v>101</v>
      </c>
      <c r="BW1432" s="522">
        <v>355</v>
      </c>
      <c r="BX1432" s="522">
        <v>177278</v>
      </c>
      <c r="BY1432" s="522">
        <v>499</v>
      </c>
      <c r="BZ1432" s="522">
        <v>832</v>
      </c>
      <c r="CA1432" s="522">
        <v>94</v>
      </c>
      <c r="CB1432" s="522">
        <v>43425</v>
      </c>
      <c r="CC1432" s="522">
        <v>462</v>
      </c>
      <c r="CD1432" s="522">
        <v>929</v>
      </c>
      <c r="CE1432" s="522">
        <v>9750</v>
      </c>
      <c r="CF1432" s="522">
        <v>4547078</v>
      </c>
      <c r="CG1432" s="522">
        <v>466</v>
      </c>
      <c r="CH1432" s="522">
        <v>805</v>
      </c>
      <c r="CI1432" s="522">
        <v>4764</v>
      </c>
      <c r="CJ1432" s="522">
        <v>8931768</v>
      </c>
      <c r="CK1432" s="522">
        <v>1875</v>
      </c>
      <c r="CL1432" s="522">
        <v>4221</v>
      </c>
      <c r="CM1432" s="522">
        <v>1133</v>
      </c>
      <c r="CN1432" s="522">
        <v>1552929</v>
      </c>
      <c r="CO1432" s="522">
        <v>1371</v>
      </c>
      <c r="CP1432" s="522">
        <v>3347</v>
      </c>
      <c r="CQ1432" s="522">
        <v>32733</v>
      </c>
      <c r="CR1432" s="522">
        <v>55489904</v>
      </c>
      <c r="CS1432" s="522">
        <v>1695</v>
      </c>
      <c r="CT1432" s="522">
        <v>3742</v>
      </c>
      <c r="CU1432" s="522">
        <v>1644</v>
      </c>
      <c r="CV1432" s="522">
        <v>9873219</v>
      </c>
      <c r="CW1432" s="522">
        <v>6006</v>
      </c>
      <c r="CX1432" s="522">
        <v>13771</v>
      </c>
      <c r="CY1432" s="522">
        <v>973</v>
      </c>
      <c r="CZ1432" s="522">
        <v>5281605</v>
      </c>
      <c r="DA1432" s="522">
        <v>5428</v>
      </c>
      <c r="DB1432" s="522">
        <v>13196</v>
      </c>
      <c r="DC1432" s="522">
        <v>2289</v>
      </c>
      <c r="DD1432" s="522">
        <v>22433201</v>
      </c>
      <c r="DE1432" s="522">
        <v>9800</v>
      </c>
      <c r="DF1432" s="522">
        <v>23832</v>
      </c>
      <c r="DG1432" s="522">
        <v>537</v>
      </c>
      <c r="DH1432" s="522">
        <v>5058090</v>
      </c>
      <c r="DI1432" s="522">
        <v>9419</v>
      </c>
      <c r="DJ1432" s="522">
        <v>24070</v>
      </c>
      <c r="DK1432" s="522">
        <v>266</v>
      </c>
      <c r="DL1432" s="522">
        <v>104328</v>
      </c>
      <c r="DM1432" s="522">
        <v>392</v>
      </c>
      <c r="DN1432" s="522">
        <v>629</v>
      </c>
      <c r="DO1432" s="522">
        <v>6329</v>
      </c>
      <c r="DP1432" s="522">
        <v>261438</v>
      </c>
      <c r="DQ1432" s="522">
        <v>41</v>
      </c>
      <c r="DR1432" s="522">
        <v>70</v>
      </c>
      <c r="DS1432" s="522">
        <v>63</v>
      </c>
      <c r="DT1432" s="522">
        <v>80886</v>
      </c>
      <c r="DU1432" s="522">
        <v>1284</v>
      </c>
      <c r="DV1432" s="522">
        <v>2869</v>
      </c>
      <c r="DW1432" s="522">
        <v>56</v>
      </c>
      <c r="DX1432" s="522">
        <v>44444</v>
      </c>
      <c r="DY1432" s="522">
        <v>80338847</v>
      </c>
      <c r="DZ1432" s="522">
        <v>1808</v>
      </c>
      <c r="EA1432" s="522">
        <v>3664</v>
      </c>
      <c r="EB1432" s="522">
        <v>27638</v>
      </c>
      <c r="EC1432" s="522">
        <v>13310</v>
      </c>
      <c r="ED1432" s="522">
        <v>4567</v>
      </c>
      <c r="EE1432" s="522">
        <v>27887747</v>
      </c>
      <c r="EF1432" s="522">
        <v>1050</v>
      </c>
      <c r="EG1432" s="522">
        <v>163</v>
      </c>
      <c r="EH1432" s="522">
        <v>73</v>
      </c>
      <c r="EI1432" s="522"/>
      <c r="EJ1432" s="483"/>
      <c r="EK1432" s="483"/>
      <c r="EL1432" s="483"/>
      <c r="EM1432" s="483"/>
      <c r="EN1432" s="483"/>
      <c r="EO1432" s="483"/>
      <c r="EP1432" s="483"/>
      <c r="EQ1432" s="483"/>
      <c r="ER1432" s="483"/>
      <c r="ES1432" s="483"/>
      <c r="ET1432" s="483"/>
      <c r="EU1432" s="483"/>
      <c r="EV1432" s="483"/>
      <c r="EW1432" s="483"/>
      <c r="EX1432" s="483"/>
      <c r="EY1432" s="483"/>
      <c r="EZ1432" s="484"/>
      <c r="FA1432" s="468">
        <f t="shared" si="2626"/>
        <v>1</v>
      </c>
      <c r="FB1432" s="485">
        <f t="shared" si="2647"/>
        <v>2025</v>
      </c>
      <c r="FC1432" s="486">
        <f t="shared" si="2648"/>
        <v>45658</v>
      </c>
      <c r="FD1432" s="470">
        <f t="shared" si="2649"/>
        <v>31</v>
      </c>
      <c r="FE1432" s="471"/>
      <c r="FF1432" s="517">
        <f t="shared" si="2639"/>
        <v>0.65119868299207739</v>
      </c>
      <c r="FG1432" s="471"/>
      <c r="FH1432" s="487">
        <f t="shared" si="2627"/>
        <v>1.8603784684773017</v>
      </c>
      <c r="FI1432" s="487">
        <f t="shared" si="2628"/>
        <v>1.3920972644376899</v>
      </c>
      <c r="FJ1432" s="487">
        <f t="shared" si="2629"/>
        <v>1.8096881037813966</v>
      </c>
      <c r="FK1432" s="487">
        <f t="shared" si="2630"/>
        <v>1.3686171680927408</v>
      </c>
      <c r="FL1432" s="487">
        <f t="shared" si="2631"/>
        <v>1.347450168263008</v>
      </c>
      <c r="FM1432" s="487">
        <f t="shared" si="2632"/>
        <v>1.060885322288377</v>
      </c>
      <c r="FN1432" s="487">
        <f t="shared" si="2633"/>
        <v>1.5872563851561805</v>
      </c>
      <c r="FO1432" s="487">
        <f t="shared" si="2634"/>
        <v>1.0827623031058111</v>
      </c>
      <c r="FP1432" s="487">
        <f t="shared" si="2635"/>
        <v>2.7592592592592591</v>
      </c>
      <c r="FQ1432" s="487">
        <f t="shared" si="2636"/>
        <v>1.8703703703703705</v>
      </c>
      <c r="FR1432" s="459"/>
      <c r="FS1432" s="468">
        <f t="shared" si="2645"/>
        <v>0</v>
      </c>
      <c r="FT1432" s="468">
        <f t="shared" si="2645"/>
        <v>0</v>
      </c>
      <c r="FU1432" s="468">
        <f t="shared" si="2645"/>
        <v>1269770</v>
      </c>
      <c r="FV1432" s="468">
        <f t="shared" si="2645"/>
        <v>5079080</v>
      </c>
      <c r="FW1432" s="468">
        <f t="shared" si="2645"/>
        <v>8230593</v>
      </c>
      <c r="FX1432" s="468">
        <f t="shared" si="2645"/>
        <v>6724288</v>
      </c>
      <c r="FY1432" s="468">
        <f t="shared" si="2645"/>
        <v>146330440</v>
      </c>
      <c r="FZ1432" s="468">
        <f t="shared" si="2645"/>
        <v>125472342</v>
      </c>
      <c r="GA1432" s="468">
        <f t="shared" si="2645"/>
        <v>872640</v>
      </c>
      <c r="GB1432" s="468">
        <f t="shared" si="2646"/>
        <v>38441699</v>
      </c>
      <c r="GC1432" s="468">
        <f t="shared" si="2646"/>
        <v>7901470</v>
      </c>
      <c r="GD1432" s="468">
        <f t="shared" si="2650"/>
        <v>295360</v>
      </c>
      <c r="GE1432" s="468">
        <f t="shared" si="2650"/>
        <v>87326</v>
      </c>
      <c r="GF1432" s="468">
        <f t="shared" si="2650"/>
        <v>7848750</v>
      </c>
      <c r="GG1432" s="468">
        <f t="shared" si="2650"/>
        <v>20108844</v>
      </c>
      <c r="GH1432" s="468">
        <f t="shared" si="2650"/>
        <v>3792151</v>
      </c>
      <c r="GI1432" s="468">
        <f t="shared" si="2650"/>
        <v>122486886</v>
      </c>
      <c r="GJ1432" s="468">
        <f t="shared" si="2650"/>
        <v>22639524</v>
      </c>
      <c r="GK1432" s="468">
        <f t="shared" si="2650"/>
        <v>12839708</v>
      </c>
      <c r="GL1432" s="468">
        <f t="shared" si="2650"/>
        <v>54551448</v>
      </c>
      <c r="GM1432" s="468">
        <f t="shared" si="2650"/>
        <v>12925590</v>
      </c>
      <c r="GN1432" s="468">
        <f t="shared" si="2652"/>
        <v>180747</v>
      </c>
      <c r="GO1432" s="468">
        <f t="shared" si="2651"/>
        <v>167314</v>
      </c>
      <c r="GP1432" s="468">
        <f t="shared" si="2651"/>
        <v>443030</v>
      </c>
      <c r="GQ1432" s="468">
        <f t="shared" si="2651"/>
        <v>162842816</v>
      </c>
      <c r="GR1432" s="468"/>
      <c r="GS1432" s="468"/>
      <c r="GT1432" s="468"/>
      <c r="GU1432" s="468"/>
      <c r="GV1432" s="425"/>
    </row>
    <row r="1433" spans="1:204" ht="9.75" customHeight="1" x14ac:dyDescent="0.2">
      <c r="A1433" s="472" t="str">
        <f t="shared" si="2619"/>
        <v>2024-25FEBRUARYRX9</v>
      </c>
      <c r="B1433" s="488" t="str">
        <f t="shared" si="2643"/>
        <v>2024-25</v>
      </c>
      <c r="C1433" s="400" t="s">
        <v>657</v>
      </c>
      <c r="D1433" s="488" t="s">
        <v>653</v>
      </c>
      <c r="E1433" s="488" t="s">
        <v>652</v>
      </c>
      <c r="F1433" s="474" t="s">
        <v>451</v>
      </c>
      <c r="G1433" s="474" t="s">
        <v>686</v>
      </c>
      <c r="H1433" s="518">
        <v>90909</v>
      </c>
      <c r="I1433" s="518">
        <v>70138</v>
      </c>
      <c r="J1433" s="518">
        <v>474078</v>
      </c>
      <c r="K1433" s="518">
        <v>7</v>
      </c>
      <c r="L1433" s="518">
        <v>2</v>
      </c>
      <c r="M1433" s="518">
        <v>7</v>
      </c>
      <c r="N1433" s="518">
        <v>37</v>
      </c>
      <c r="O1433" s="518">
        <v>101</v>
      </c>
      <c r="P1433" s="518">
        <v>452</v>
      </c>
      <c r="Q1433" s="518">
        <v>2026</v>
      </c>
      <c r="R1433" s="518">
        <v>542</v>
      </c>
      <c r="S1433" s="518">
        <v>64656</v>
      </c>
      <c r="T1433" s="518">
        <v>5927</v>
      </c>
      <c r="U1433" s="518">
        <v>3737</v>
      </c>
      <c r="V1433" s="518">
        <v>34819</v>
      </c>
      <c r="W1433" s="518">
        <v>8833</v>
      </c>
      <c r="X1433" s="518">
        <v>415</v>
      </c>
      <c r="Y1433" s="518">
        <v>3176046</v>
      </c>
      <c r="Z1433" s="518">
        <v>536</v>
      </c>
      <c r="AA1433" s="518">
        <v>936</v>
      </c>
      <c r="AB1433" s="518">
        <v>3053511</v>
      </c>
      <c r="AC1433" s="518">
        <v>817</v>
      </c>
      <c r="AD1433" s="518">
        <v>1615</v>
      </c>
      <c r="AE1433" s="518">
        <v>78504173</v>
      </c>
      <c r="AF1433" s="518">
        <v>2255</v>
      </c>
      <c r="AG1433" s="518">
        <v>4629</v>
      </c>
      <c r="AH1433" s="518">
        <v>78724350</v>
      </c>
      <c r="AI1433" s="518">
        <v>8913</v>
      </c>
      <c r="AJ1433" s="518">
        <v>21570</v>
      </c>
      <c r="AK1433" s="518">
        <v>4252226</v>
      </c>
      <c r="AL1433" s="518">
        <v>10246</v>
      </c>
      <c r="AM1433" s="518">
        <v>25035</v>
      </c>
      <c r="AN1433" s="518">
        <v>600</v>
      </c>
      <c r="AO1433" s="518">
        <v>6718</v>
      </c>
      <c r="AP1433" s="518">
        <v>2056</v>
      </c>
      <c r="AQ1433" s="518">
        <v>2227620</v>
      </c>
      <c r="AR1433" s="518">
        <v>1083</v>
      </c>
      <c r="AS1433" s="518">
        <v>2082</v>
      </c>
      <c r="AT1433" s="518">
        <v>12542</v>
      </c>
      <c r="AU1433" s="518">
        <v>1985</v>
      </c>
      <c r="AV1433" s="518">
        <v>5284</v>
      </c>
      <c r="AW1433" s="518">
        <v>1924</v>
      </c>
      <c r="AX1433" s="518">
        <v>2506</v>
      </c>
      <c r="AY1433" s="518">
        <v>2767</v>
      </c>
      <c r="AZ1433" s="518">
        <v>2294</v>
      </c>
      <c r="BA1433" s="518">
        <v>14185</v>
      </c>
      <c r="BB1433" s="518">
        <v>19573869</v>
      </c>
      <c r="BC1433" s="518">
        <v>1380</v>
      </c>
      <c r="BD1433" s="518">
        <v>1779</v>
      </c>
      <c r="BE1433" s="518">
        <v>1947</v>
      </c>
      <c r="BF1433" s="518">
        <v>6819</v>
      </c>
      <c r="BG1433" s="518">
        <v>2361</v>
      </c>
      <c r="BH1433" s="518">
        <v>3058</v>
      </c>
      <c r="BI1433" s="518">
        <v>29319</v>
      </c>
      <c r="BJ1433" s="518">
        <v>4395</v>
      </c>
      <c r="BK1433" s="518">
        <v>18400</v>
      </c>
      <c r="BL1433" s="518">
        <v>52114</v>
      </c>
      <c r="BM1433" s="518">
        <v>11871</v>
      </c>
      <c r="BN1433" s="518">
        <v>8936</v>
      </c>
      <c r="BO1433" s="518">
        <v>7373</v>
      </c>
      <c r="BP1433" s="518">
        <v>5710</v>
      </c>
      <c r="BQ1433" s="518">
        <v>44869</v>
      </c>
      <c r="BR1433" s="518">
        <v>37149</v>
      </c>
      <c r="BS1433" s="518">
        <v>14544</v>
      </c>
      <c r="BT1433" s="518">
        <v>9455</v>
      </c>
      <c r="BU1433" s="518">
        <v>622</v>
      </c>
      <c r="BV1433" s="518">
        <v>439</v>
      </c>
      <c r="BW1433" s="518">
        <v>0</v>
      </c>
      <c r="BX1433" s="518">
        <v>0</v>
      </c>
      <c r="BY1433" s="518" t="s">
        <v>152</v>
      </c>
      <c r="BZ1433" s="518" t="s">
        <v>152</v>
      </c>
      <c r="CA1433" s="518">
        <v>12</v>
      </c>
      <c r="CB1433" s="518">
        <v>5014</v>
      </c>
      <c r="CC1433" s="518">
        <v>418</v>
      </c>
      <c r="CD1433" s="518">
        <v>694</v>
      </c>
      <c r="CE1433" s="518">
        <v>5915</v>
      </c>
      <c r="CF1433" s="518">
        <v>3171032</v>
      </c>
      <c r="CG1433" s="518">
        <v>536</v>
      </c>
      <c r="CH1433" s="518">
        <v>937</v>
      </c>
      <c r="CI1433" s="518">
        <v>1552</v>
      </c>
      <c r="CJ1433" s="518">
        <v>3663284</v>
      </c>
      <c r="CK1433" s="518">
        <v>2360</v>
      </c>
      <c r="CL1433" s="518">
        <v>4907</v>
      </c>
      <c r="CM1433" s="518">
        <v>811</v>
      </c>
      <c r="CN1433" s="518">
        <v>1564365</v>
      </c>
      <c r="CO1433" s="518">
        <v>1929</v>
      </c>
      <c r="CP1433" s="518">
        <v>4151</v>
      </c>
      <c r="CQ1433" s="518">
        <v>32456</v>
      </c>
      <c r="CR1433" s="518">
        <v>73276524</v>
      </c>
      <c r="CS1433" s="518">
        <v>2258</v>
      </c>
      <c r="CT1433" s="518">
        <v>4627</v>
      </c>
      <c r="CU1433" s="518">
        <v>5</v>
      </c>
      <c r="CV1433" s="518">
        <v>12974</v>
      </c>
      <c r="CW1433" s="518">
        <v>2595</v>
      </c>
      <c r="CX1433" s="518">
        <v>4561</v>
      </c>
      <c r="CY1433" s="518">
        <v>213</v>
      </c>
      <c r="CZ1433" s="518">
        <v>1993508</v>
      </c>
      <c r="DA1433" s="518">
        <v>9359</v>
      </c>
      <c r="DB1433" s="518">
        <v>23688</v>
      </c>
      <c r="DC1433" s="518">
        <v>1390</v>
      </c>
      <c r="DD1433" s="518">
        <v>10585748</v>
      </c>
      <c r="DE1433" s="518">
        <v>7616</v>
      </c>
      <c r="DF1433" s="518">
        <v>14806</v>
      </c>
      <c r="DG1433" s="518">
        <v>44</v>
      </c>
      <c r="DH1433" s="518">
        <v>407909</v>
      </c>
      <c r="DI1433" s="518">
        <v>9271</v>
      </c>
      <c r="DJ1433" s="518">
        <v>22703</v>
      </c>
      <c r="DK1433" s="518">
        <v>167</v>
      </c>
      <c r="DL1433" s="518">
        <v>50492</v>
      </c>
      <c r="DM1433" s="518">
        <v>302</v>
      </c>
      <c r="DN1433" s="518">
        <v>513</v>
      </c>
      <c r="DO1433" s="518">
        <v>3281</v>
      </c>
      <c r="DP1433" s="518">
        <v>64494</v>
      </c>
      <c r="DQ1433" s="518">
        <v>20</v>
      </c>
      <c r="DR1433" s="518">
        <v>32</v>
      </c>
      <c r="DS1433" s="518">
        <v>47</v>
      </c>
      <c r="DT1433" s="518">
        <v>95330</v>
      </c>
      <c r="DU1433" s="518">
        <v>2028</v>
      </c>
      <c r="DV1433" s="518">
        <v>4164</v>
      </c>
      <c r="DW1433" s="518">
        <v>37</v>
      </c>
      <c r="DX1433" s="518">
        <v>34947</v>
      </c>
      <c r="DY1433" s="518">
        <v>85211760</v>
      </c>
      <c r="DZ1433" s="518">
        <v>2438</v>
      </c>
      <c r="EA1433" s="518">
        <v>5057</v>
      </c>
      <c r="EB1433" s="518">
        <v>26684</v>
      </c>
      <c r="EC1433" s="518">
        <v>14184</v>
      </c>
      <c r="ED1433" s="518">
        <v>5417</v>
      </c>
      <c r="EE1433" s="518">
        <v>38263826</v>
      </c>
      <c r="EF1433" s="518">
        <v>0</v>
      </c>
      <c r="EG1433" s="518">
        <v>131</v>
      </c>
      <c r="EH1433" s="518">
        <v>117</v>
      </c>
      <c r="EI1433" s="518"/>
      <c r="EJ1433" s="475"/>
      <c r="EK1433" s="475"/>
      <c r="EL1433" s="475"/>
      <c r="EM1433" s="475"/>
      <c r="EN1433" s="475"/>
      <c r="EO1433" s="475"/>
      <c r="EP1433" s="475"/>
      <c r="EQ1433" s="475"/>
      <c r="ER1433" s="475"/>
      <c r="ES1433" s="475"/>
      <c r="ET1433" s="475"/>
      <c r="EU1433" s="475"/>
      <c r="EV1433" s="475"/>
      <c r="EW1433" s="475"/>
      <c r="EX1433" s="475"/>
      <c r="EY1433" s="475"/>
      <c r="EZ1433" s="476"/>
      <c r="FA1433" s="446">
        <f t="shared" si="2626"/>
        <v>2</v>
      </c>
      <c r="FB1433" s="417">
        <f t="shared" si="2647"/>
        <v>2025</v>
      </c>
      <c r="FC1433" s="448">
        <f t="shared" si="2648"/>
        <v>45689</v>
      </c>
      <c r="FD1433" s="449">
        <f t="shared" si="2649"/>
        <v>28</v>
      </c>
      <c r="FE1433" s="450"/>
      <c r="FF1433" s="451">
        <f t="shared" si="2639"/>
        <v>0.5992694063926941</v>
      </c>
      <c r="FG1433" s="450"/>
      <c r="FH1433" s="452">
        <f t="shared" si="2627"/>
        <v>2.0028682301332883</v>
      </c>
      <c r="FI1433" s="452">
        <f t="shared" si="2628"/>
        <v>1.5076767335920365</v>
      </c>
      <c r="FJ1433" s="452">
        <f t="shared" si="2629"/>
        <v>1.972972972972973</v>
      </c>
      <c r="FK1433" s="452">
        <f t="shared" si="2630"/>
        <v>1.5279636071715279</v>
      </c>
      <c r="FL1433" s="452">
        <f t="shared" si="2631"/>
        <v>1.2886355150923345</v>
      </c>
      <c r="FM1433" s="452">
        <f t="shared" si="2632"/>
        <v>1.0669174875786209</v>
      </c>
      <c r="FN1433" s="452">
        <f t="shared" si="2633"/>
        <v>1.6465527001018907</v>
      </c>
      <c r="FO1433" s="452">
        <f t="shared" si="2634"/>
        <v>1.0704177516132685</v>
      </c>
      <c r="FP1433" s="452">
        <f t="shared" si="2635"/>
        <v>1.4987951807228916</v>
      </c>
      <c r="FQ1433" s="452">
        <f t="shared" si="2636"/>
        <v>1.0578313253012048</v>
      </c>
      <c r="FR1433" s="453"/>
      <c r="FS1433" s="446">
        <f t="shared" ref="FS1433:GA1442" si="2653">IFERROR(HLOOKUP(FS$1,$H$5:$HA$10112,MATCH($A1433,$A$5:$A$10112,0),0)*HLOOKUP(FS$2,$H$5:$HA$10112,MATCH($A1433,$A$5:$A$10112,0),0),"-")</f>
        <v>140276</v>
      </c>
      <c r="FT1433" s="446">
        <f t="shared" si="2653"/>
        <v>490966</v>
      </c>
      <c r="FU1433" s="446">
        <f t="shared" si="2653"/>
        <v>2595106</v>
      </c>
      <c r="FV1433" s="446">
        <f t="shared" si="2653"/>
        <v>7083938</v>
      </c>
      <c r="FW1433" s="446">
        <f t="shared" si="2653"/>
        <v>5547672</v>
      </c>
      <c r="FX1433" s="446">
        <f t="shared" si="2653"/>
        <v>6035255</v>
      </c>
      <c r="FY1433" s="446">
        <f t="shared" si="2653"/>
        <v>161177151</v>
      </c>
      <c r="FZ1433" s="446">
        <f t="shared" si="2653"/>
        <v>190527810</v>
      </c>
      <c r="GA1433" s="446">
        <f t="shared" si="2653"/>
        <v>10389525</v>
      </c>
      <c r="GB1433" s="446">
        <f t="shared" si="2646"/>
        <v>25235115</v>
      </c>
      <c r="GC1433" s="446">
        <f t="shared" si="2646"/>
        <v>4280592</v>
      </c>
      <c r="GD1433" s="446" t="str">
        <f t="shared" si="2650"/>
        <v>-</v>
      </c>
      <c r="GE1433" s="446">
        <f t="shared" si="2650"/>
        <v>8328</v>
      </c>
      <c r="GF1433" s="446">
        <f t="shared" si="2650"/>
        <v>5542355</v>
      </c>
      <c r="GG1433" s="446">
        <f t="shared" si="2650"/>
        <v>7615664</v>
      </c>
      <c r="GH1433" s="446">
        <f t="shared" si="2650"/>
        <v>3366461</v>
      </c>
      <c r="GI1433" s="446">
        <f t="shared" si="2650"/>
        <v>150173912</v>
      </c>
      <c r="GJ1433" s="446">
        <f t="shared" si="2650"/>
        <v>22805</v>
      </c>
      <c r="GK1433" s="446">
        <f t="shared" si="2650"/>
        <v>5045544</v>
      </c>
      <c r="GL1433" s="446">
        <f t="shared" si="2650"/>
        <v>20580340</v>
      </c>
      <c r="GM1433" s="446">
        <f t="shared" si="2650"/>
        <v>998932</v>
      </c>
      <c r="GN1433" s="446">
        <f t="shared" si="2652"/>
        <v>195708</v>
      </c>
      <c r="GO1433" s="446">
        <f t="shared" si="2651"/>
        <v>85671</v>
      </c>
      <c r="GP1433" s="446">
        <f t="shared" si="2651"/>
        <v>104992</v>
      </c>
      <c r="GQ1433" s="446">
        <f t="shared" si="2651"/>
        <v>176726979</v>
      </c>
      <c r="GR1433" s="446"/>
      <c r="GS1433" s="446"/>
      <c r="GT1433" s="446"/>
      <c r="GU1433" s="446"/>
      <c r="GV1433" s="416"/>
    </row>
    <row r="1434" spans="1:204" ht="9.75" customHeight="1" x14ac:dyDescent="0.2">
      <c r="A1434" s="417" t="str">
        <f t="shared" si="2619"/>
        <v>2024-25FEBRUARYRYC</v>
      </c>
      <c r="B1434" s="458" t="str">
        <f t="shared" si="2643"/>
        <v>2024-25</v>
      </c>
      <c r="C1434" s="402" t="s">
        <v>657</v>
      </c>
      <c r="D1434" s="458" t="s">
        <v>656</v>
      </c>
      <c r="E1434" s="458" t="s">
        <v>466</v>
      </c>
      <c r="F1434" s="478" t="s">
        <v>453</v>
      </c>
      <c r="G1434" s="478" t="s">
        <v>687</v>
      </c>
      <c r="H1434" s="510">
        <v>114260</v>
      </c>
      <c r="I1434" s="510">
        <v>82410</v>
      </c>
      <c r="J1434" s="510">
        <v>360918</v>
      </c>
      <c r="K1434" s="510">
        <v>4</v>
      </c>
      <c r="L1434" s="510">
        <v>0</v>
      </c>
      <c r="M1434" s="510">
        <v>0</v>
      </c>
      <c r="N1434" s="510">
        <v>33</v>
      </c>
      <c r="O1434" s="510">
        <v>104</v>
      </c>
      <c r="P1434" s="510">
        <v>491</v>
      </c>
      <c r="Q1434" s="510">
        <v>3</v>
      </c>
      <c r="R1434" s="510">
        <v>3109</v>
      </c>
      <c r="S1434" s="510">
        <v>73039</v>
      </c>
      <c r="T1434" s="510">
        <v>7520</v>
      </c>
      <c r="U1434" s="510">
        <v>4762</v>
      </c>
      <c r="V1434" s="510">
        <v>38514</v>
      </c>
      <c r="W1434" s="510">
        <v>15625</v>
      </c>
      <c r="X1434" s="510">
        <v>522</v>
      </c>
      <c r="Y1434" s="510">
        <v>3947796</v>
      </c>
      <c r="Z1434" s="510">
        <v>525</v>
      </c>
      <c r="AA1434" s="510">
        <v>981</v>
      </c>
      <c r="AB1434" s="510">
        <v>3232651</v>
      </c>
      <c r="AC1434" s="510">
        <v>679</v>
      </c>
      <c r="AD1434" s="510">
        <v>1242</v>
      </c>
      <c r="AE1434" s="510">
        <v>85321578</v>
      </c>
      <c r="AF1434" s="510">
        <v>2215</v>
      </c>
      <c r="AG1434" s="510">
        <v>4724</v>
      </c>
      <c r="AH1434" s="510">
        <v>115235172</v>
      </c>
      <c r="AI1434" s="510">
        <v>7375</v>
      </c>
      <c r="AJ1434" s="510">
        <v>17729</v>
      </c>
      <c r="AK1434" s="510">
        <v>6555451</v>
      </c>
      <c r="AL1434" s="510">
        <v>12558</v>
      </c>
      <c r="AM1434" s="510">
        <v>29963</v>
      </c>
      <c r="AN1434" s="510">
        <v>191</v>
      </c>
      <c r="AO1434" s="510">
        <v>2951</v>
      </c>
      <c r="AP1434" s="510">
        <v>2540</v>
      </c>
      <c r="AQ1434" s="510">
        <v>17036156</v>
      </c>
      <c r="AR1434" s="510">
        <v>6707</v>
      </c>
      <c r="AS1434" s="510">
        <v>11780</v>
      </c>
      <c r="AT1434" s="510">
        <v>9605</v>
      </c>
      <c r="AU1434" s="510">
        <v>386</v>
      </c>
      <c r="AV1434" s="510">
        <v>7061</v>
      </c>
      <c r="AW1434" s="510">
        <v>9255</v>
      </c>
      <c r="AX1434" s="510">
        <v>155</v>
      </c>
      <c r="AY1434" s="510">
        <v>2003</v>
      </c>
      <c r="AZ1434" s="510">
        <v>851</v>
      </c>
      <c r="BA1434" s="510">
        <v>15591</v>
      </c>
      <c r="BB1434" s="510">
        <v>72253466</v>
      </c>
      <c r="BC1434" s="510">
        <v>4634</v>
      </c>
      <c r="BD1434" s="510">
        <v>9345</v>
      </c>
      <c r="BE1434" s="510">
        <v>334</v>
      </c>
      <c r="BF1434" s="510">
        <v>6144</v>
      </c>
      <c r="BG1434" s="510">
        <v>5929</v>
      </c>
      <c r="BH1434" s="510">
        <v>3184</v>
      </c>
      <c r="BI1434" s="510">
        <v>35896</v>
      </c>
      <c r="BJ1434" s="510">
        <v>2121</v>
      </c>
      <c r="BK1434" s="510">
        <v>25417</v>
      </c>
      <c r="BL1434" s="510">
        <v>63434</v>
      </c>
      <c r="BM1434" s="510">
        <v>16826</v>
      </c>
      <c r="BN1434" s="510">
        <v>11835</v>
      </c>
      <c r="BO1434" s="510">
        <v>10465</v>
      </c>
      <c r="BP1434" s="510">
        <v>7463</v>
      </c>
      <c r="BQ1434" s="510">
        <v>62252</v>
      </c>
      <c r="BR1434" s="510">
        <v>42916</v>
      </c>
      <c r="BS1434" s="510">
        <v>30876</v>
      </c>
      <c r="BT1434" s="510">
        <v>17389</v>
      </c>
      <c r="BU1434" s="510">
        <v>889</v>
      </c>
      <c r="BV1434" s="510">
        <v>540</v>
      </c>
      <c r="BW1434" s="510">
        <v>11</v>
      </c>
      <c r="BX1434" s="510">
        <v>6748</v>
      </c>
      <c r="BY1434" s="510">
        <v>613</v>
      </c>
      <c r="BZ1434" s="510">
        <v>1094</v>
      </c>
      <c r="CA1434" s="510">
        <v>3</v>
      </c>
      <c r="CB1434" s="510">
        <v>1323</v>
      </c>
      <c r="CC1434" s="510">
        <v>441</v>
      </c>
      <c r="CD1434" s="510">
        <v>895</v>
      </c>
      <c r="CE1434" s="510">
        <v>7506</v>
      </c>
      <c r="CF1434" s="510">
        <v>3939725</v>
      </c>
      <c r="CG1434" s="510">
        <v>525</v>
      </c>
      <c r="CH1434" s="510">
        <v>981</v>
      </c>
      <c r="CI1434" s="510">
        <v>2976</v>
      </c>
      <c r="CJ1434" s="510">
        <v>7144589</v>
      </c>
      <c r="CK1434" s="510">
        <v>2401</v>
      </c>
      <c r="CL1434" s="510">
        <v>4892</v>
      </c>
      <c r="CM1434" s="510">
        <v>842</v>
      </c>
      <c r="CN1434" s="510">
        <v>1696847</v>
      </c>
      <c r="CO1434" s="510">
        <v>2015</v>
      </c>
      <c r="CP1434" s="510">
        <v>4392</v>
      </c>
      <c r="CQ1434" s="510">
        <v>34696</v>
      </c>
      <c r="CR1434" s="510">
        <v>76480142</v>
      </c>
      <c r="CS1434" s="510">
        <v>2204</v>
      </c>
      <c r="CT1434" s="510">
        <v>4713</v>
      </c>
      <c r="CU1434" s="510">
        <v>339</v>
      </c>
      <c r="CV1434" s="510">
        <v>3371829</v>
      </c>
      <c r="CW1434" s="510">
        <v>9946</v>
      </c>
      <c r="CX1434" s="510">
        <v>26972</v>
      </c>
      <c r="CY1434" s="510">
        <v>122</v>
      </c>
      <c r="CZ1434" s="510">
        <v>1045835</v>
      </c>
      <c r="DA1434" s="510">
        <v>8572</v>
      </c>
      <c r="DB1434" s="510">
        <v>22120</v>
      </c>
      <c r="DC1434" s="510">
        <v>693</v>
      </c>
      <c r="DD1434" s="510">
        <v>12202193</v>
      </c>
      <c r="DE1434" s="510">
        <v>17608</v>
      </c>
      <c r="DF1434" s="510">
        <v>49409</v>
      </c>
      <c r="DG1434" s="510">
        <v>96</v>
      </c>
      <c r="DH1434" s="510">
        <v>1052694</v>
      </c>
      <c r="DI1434" s="510">
        <v>10966</v>
      </c>
      <c r="DJ1434" s="510">
        <v>33188</v>
      </c>
      <c r="DK1434" s="510">
        <v>492</v>
      </c>
      <c r="DL1434" s="510">
        <v>184238</v>
      </c>
      <c r="DM1434" s="510">
        <v>374</v>
      </c>
      <c r="DN1434" s="510">
        <v>630</v>
      </c>
      <c r="DO1434" s="510">
        <v>5069</v>
      </c>
      <c r="DP1434" s="510">
        <v>222960</v>
      </c>
      <c r="DQ1434" s="510">
        <v>44</v>
      </c>
      <c r="DR1434" s="510">
        <v>83</v>
      </c>
      <c r="DS1434" s="510">
        <v>122</v>
      </c>
      <c r="DT1434" s="510">
        <v>229729</v>
      </c>
      <c r="DU1434" s="510">
        <v>1883</v>
      </c>
      <c r="DV1434" s="510">
        <v>4287</v>
      </c>
      <c r="DW1434" s="510">
        <v>113</v>
      </c>
      <c r="DX1434" s="510">
        <v>35030</v>
      </c>
      <c r="DY1434" s="510">
        <v>81651246</v>
      </c>
      <c r="DZ1434" s="510">
        <v>2331</v>
      </c>
      <c r="EA1434" s="510">
        <v>5148</v>
      </c>
      <c r="EB1434" s="510">
        <v>26294</v>
      </c>
      <c r="EC1434" s="510">
        <v>12209</v>
      </c>
      <c r="ED1434" s="510">
        <v>5401</v>
      </c>
      <c r="EE1434" s="510">
        <v>35778881</v>
      </c>
      <c r="EF1434" s="510">
        <v>3225</v>
      </c>
      <c r="EG1434" s="510">
        <v>138</v>
      </c>
      <c r="EH1434" s="510">
        <v>167</v>
      </c>
      <c r="EI1434" s="510"/>
      <c r="EJ1434" s="479"/>
      <c r="EK1434" s="479"/>
      <c r="EL1434" s="479"/>
      <c r="EM1434" s="479"/>
      <c r="EN1434" s="479"/>
      <c r="EO1434" s="479"/>
      <c r="EP1434" s="479"/>
      <c r="EQ1434" s="479"/>
      <c r="ER1434" s="479"/>
      <c r="ES1434" s="479"/>
      <c r="ET1434" s="479"/>
      <c r="EU1434" s="479"/>
      <c r="EV1434" s="479"/>
      <c r="EW1434" s="479"/>
      <c r="EX1434" s="479"/>
      <c r="EY1434" s="479"/>
      <c r="EZ1434" s="516"/>
      <c r="FA1434" s="446">
        <f t="shared" si="2626"/>
        <v>2</v>
      </c>
      <c r="FB1434" s="417">
        <f t="shared" si="2647"/>
        <v>2025</v>
      </c>
      <c r="FC1434" s="448">
        <f t="shared" si="2648"/>
        <v>45689</v>
      </c>
      <c r="FD1434" s="449">
        <f t="shared" si="2649"/>
        <v>28</v>
      </c>
      <c r="FE1434" s="450"/>
      <c r="FF1434" s="451">
        <f t="shared" si="2639"/>
        <v>0.72115521411296057</v>
      </c>
      <c r="FG1434" s="450"/>
      <c r="FH1434" s="452">
        <f t="shared" si="2627"/>
        <v>2.2374999999999998</v>
      </c>
      <c r="FI1434" s="452">
        <f t="shared" si="2628"/>
        <v>1.5738031914893618</v>
      </c>
      <c r="FJ1434" s="452">
        <f t="shared" si="2629"/>
        <v>2.1976060478790425</v>
      </c>
      <c r="FK1434" s="452">
        <f t="shared" si="2630"/>
        <v>1.5671986560268794</v>
      </c>
      <c r="FL1434" s="452">
        <f t="shared" si="2631"/>
        <v>1.6163473022796906</v>
      </c>
      <c r="FM1434" s="452">
        <f t="shared" si="2632"/>
        <v>1.1142961001194371</v>
      </c>
      <c r="FN1434" s="452">
        <f t="shared" si="2633"/>
        <v>1.976064</v>
      </c>
      <c r="FO1434" s="452">
        <f t="shared" si="2634"/>
        <v>1.1128960000000001</v>
      </c>
      <c r="FP1434" s="452">
        <f t="shared" si="2635"/>
        <v>1.7030651340996168</v>
      </c>
      <c r="FQ1434" s="452">
        <f t="shared" si="2636"/>
        <v>1.0344827586206897</v>
      </c>
      <c r="FR1434" s="453"/>
      <c r="FS1434" s="446">
        <f t="shared" si="2653"/>
        <v>0</v>
      </c>
      <c r="FT1434" s="446">
        <f t="shared" si="2653"/>
        <v>0</v>
      </c>
      <c r="FU1434" s="446">
        <f t="shared" si="2653"/>
        <v>2719530</v>
      </c>
      <c r="FV1434" s="446">
        <f t="shared" si="2653"/>
        <v>8570640</v>
      </c>
      <c r="FW1434" s="446">
        <f t="shared" si="2653"/>
        <v>7377120</v>
      </c>
      <c r="FX1434" s="446">
        <f t="shared" si="2653"/>
        <v>5914404</v>
      </c>
      <c r="FY1434" s="446">
        <f t="shared" si="2653"/>
        <v>181940136</v>
      </c>
      <c r="FZ1434" s="446">
        <f t="shared" si="2653"/>
        <v>277015625</v>
      </c>
      <c r="GA1434" s="446">
        <f t="shared" si="2653"/>
        <v>15640686</v>
      </c>
      <c r="GB1434" s="446">
        <f t="shared" si="2646"/>
        <v>145697895</v>
      </c>
      <c r="GC1434" s="446">
        <f t="shared" si="2646"/>
        <v>29921200</v>
      </c>
      <c r="GD1434" s="446">
        <f t="shared" si="2650"/>
        <v>12034</v>
      </c>
      <c r="GE1434" s="446">
        <f t="shared" si="2650"/>
        <v>2685</v>
      </c>
      <c r="GF1434" s="446">
        <f t="shared" si="2650"/>
        <v>7363386</v>
      </c>
      <c r="GG1434" s="446">
        <f t="shared" si="2650"/>
        <v>14558592</v>
      </c>
      <c r="GH1434" s="446">
        <f t="shared" si="2650"/>
        <v>3698064</v>
      </c>
      <c r="GI1434" s="446">
        <f t="shared" si="2650"/>
        <v>163522248</v>
      </c>
      <c r="GJ1434" s="446">
        <f t="shared" si="2650"/>
        <v>9143508</v>
      </c>
      <c r="GK1434" s="446">
        <f t="shared" si="2650"/>
        <v>2698640</v>
      </c>
      <c r="GL1434" s="446">
        <f t="shared" si="2650"/>
        <v>34240437</v>
      </c>
      <c r="GM1434" s="446">
        <f t="shared" si="2650"/>
        <v>3186048</v>
      </c>
      <c r="GN1434" s="446">
        <f t="shared" si="2652"/>
        <v>523014</v>
      </c>
      <c r="GO1434" s="446">
        <f t="shared" si="2651"/>
        <v>309960</v>
      </c>
      <c r="GP1434" s="446">
        <f t="shared" si="2651"/>
        <v>420727</v>
      </c>
      <c r="GQ1434" s="446">
        <f t="shared" si="2651"/>
        <v>180334440</v>
      </c>
      <c r="GR1434" s="446"/>
      <c r="GS1434" s="446"/>
      <c r="GT1434" s="446"/>
      <c r="GU1434" s="446"/>
      <c r="GV1434" s="416"/>
    </row>
    <row r="1435" spans="1:204" ht="9.75" customHeight="1" x14ac:dyDescent="0.2">
      <c r="A1435" s="417" t="str">
        <f t="shared" si="2619"/>
        <v>2024-25FEBRUARYR1F</v>
      </c>
      <c r="B1435" s="458" t="str">
        <f t="shared" si="2643"/>
        <v>2024-25</v>
      </c>
      <c r="C1435" s="402" t="s">
        <v>657</v>
      </c>
      <c r="D1435" s="458" t="s">
        <v>663</v>
      </c>
      <c r="E1435" s="458" t="s">
        <v>662</v>
      </c>
      <c r="F1435" s="478" t="s">
        <v>458</v>
      </c>
      <c r="G1435" s="478" t="s">
        <v>688</v>
      </c>
      <c r="H1435" s="510">
        <v>3101</v>
      </c>
      <c r="I1435" s="510">
        <v>1502</v>
      </c>
      <c r="J1435" s="510">
        <v>7503</v>
      </c>
      <c r="K1435" s="510">
        <v>5</v>
      </c>
      <c r="L1435" s="510">
        <v>0</v>
      </c>
      <c r="M1435" s="510">
        <v>2</v>
      </c>
      <c r="N1435" s="510">
        <v>30</v>
      </c>
      <c r="O1435" s="510">
        <v>121</v>
      </c>
      <c r="P1435" s="510">
        <v>11</v>
      </c>
      <c r="Q1435" s="510">
        <v>0</v>
      </c>
      <c r="R1435" s="510">
        <v>1</v>
      </c>
      <c r="S1435" s="510">
        <v>2529</v>
      </c>
      <c r="T1435" s="510">
        <v>116</v>
      </c>
      <c r="U1435" s="510">
        <v>81</v>
      </c>
      <c r="V1435" s="510">
        <v>1238</v>
      </c>
      <c r="W1435" s="510">
        <v>726</v>
      </c>
      <c r="X1435" s="510">
        <v>55</v>
      </c>
      <c r="Y1435" s="510">
        <v>58307</v>
      </c>
      <c r="Z1435" s="510">
        <v>503</v>
      </c>
      <c r="AA1435" s="510">
        <v>855</v>
      </c>
      <c r="AB1435" s="510">
        <v>47661</v>
      </c>
      <c r="AC1435" s="510">
        <v>588</v>
      </c>
      <c r="AD1435" s="510">
        <v>1098</v>
      </c>
      <c r="AE1435" s="510">
        <v>1669364</v>
      </c>
      <c r="AF1435" s="510">
        <v>1348</v>
      </c>
      <c r="AG1435" s="510">
        <v>2643</v>
      </c>
      <c r="AH1435" s="510">
        <v>2679938</v>
      </c>
      <c r="AI1435" s="510">
        <v>3691</v>
      </c>
      <c r="AJ1435" s="510">
        <v>8439</v>
      </c>
      <c r="AK1435" s="510">
        <v>265362</v>
      </c>
      <c r="AL1435" s="510">
        <v>4825</v>
      </c>
      <c r="AM1435" s="510">
        <v>9768</v>
      </c>
      <c r="AN1435" s="510">
        <v>6</v>
      </c>
      <c r="AO1435" s="510">
        <v>107</v>
      </c>
      <c r="AP1435" s="510">
        <v>6</v>
      </c>
      <c r="AQ1435" s="510">
        <v>6892</v>
      </c>
      <c r="AR1435" s="510">
        <v>1149</v>
      </c>
      <c r="AS1435" s="510">
        <v>2262</v>
      </c>
      <c r="AT1435" s="510">
        <v>223</v>
      </c>
      <c r="AU1435" s="510">
        <v>12</v>
      </c>
      <c r="AV1435" s="510">
        <v>21</v>
      </c>
      <c r="AW1435" s="510">
        <v>49</v>
      </c>
      <c r="AX1435" s="510">
        <v>12</v>
      </c>
      <c r="AY1435" s="510">
        <v>178</v>
      </c>
      <c r="AZ1435" s="510">
        <v>37</v>
      </c>
      <c r="BA1435" s="510" t="s">
        <v>152</v>
      </c>
      <c r="BB1435" s="510" t="s">
        <v>152</v>
      </c>
      <c r="BC1435" s="510" t="s">
        <v>152</v>
      </c>
      <c r="BD1435" s="510" t="s">
        <v>152</v>
      </c>
      <c r="BE1435" s="510" t="s">
        <v>152</v>
      </c>
      <c r="BF1435" s="510" t="s">
        <v>152</v>
      </c>
      <c r="BG1435" s="510" t="s">
        <v>152</v>
      </c>
      <c r="BH1435" s="510" t="s">
        <v>152</v>
      </c>
      <c r="BI1435" s="510">
        <v>1360</v>
      </c>
      <c r="BJ1435" s="510">
        <v>32</v>
      </c>
      <c r="BK1435" s="510">
        <v>914</v>
      </c>
      <c r="BL1435" s="510">
        <v>2306</v>
      </c>
      <c r="BM1435" s="510">
        <v>219</v>
      </c>
      <c r="BN1435" s="510">
        <v>186</v>
      </c>
      <c r="BO1435" s="510">
        <v>154</v>
      </c>
      <c r="BP1435" s="510">
        <v>132</v>
      </c>
      <c r="BQ1435" s="510">
        <v>1407</v>
      </c>
      <c r="BR1435" s="510">
        <v>1330</v>
      </c>
      <c r="BS1435" s="510">
        <v>881</v>
      </c>
      <c r="BT1435" s="510">
        <v>783</v>
      </c>
      <c r="BU1435" s="510">
        <v>66</v>
      </c>
      <c r="BV1435" s="510">
        <v>56</v>
      </c>
      <c r="BW1435" s="510">
        <v>2</v>
      </c>
      <c r="BX1435" s="510">
        <v>971</v>
      </c>
      <c r="BY1435" s="510">
        <v>486</v>
      </c>
      <c r="BZ1435" s="510">
        <v>672</v>
      </c>
      <c r="CA1435" s="510">
        <v>0</v>
      </c>
      <c r="CB1435" s="510">
        <v>0</v>
      </c>
      <c r="CC1435" s="510" t="s">
        <v>152</v>
      </c>
      <c r="CD1435" s="510" t="s">
        <v>152</v>
      </c>
      <c r="CE1435" s="510">
        <v>114</v>
      </c>
      <c r="CF1435" s="510">
        <v>57336</v>
      </c>
      <c r="CG1435" s="510">
        <v>503</v>
      </c>
      <c r="CH1435" s="510">
        <v>856</v>
      </c>
      <c r="CI1435" s="510">
        <v>126</v>
      </c>
      <c r="CJ1435" s="510">
        <v>168072</v>
      </c>
      <c r="CK1435" s="510">
        <v>1334</v>
      </c>
      <c r="CL1435" s="510">
        <v>2762</v>
      </c>
      <c r="CM1435" s="510">
        <v>12</v>
      </c>
      <c r="CN1435" s="510">
        <v>40574</v>
      </c>
      <c r="CO1435" s="510">
        <v>3381</v>
      </c>
      <c r="CP1435" s="510">
        <v>5389</v>
      </c>
      <c r="CQ1435" s="510">
        <v>1100</v>
      </c>
      <c r="CR1435" s="510">
        <v>1460718</v>
      </c>
      <c r="CS1435" s="510">
        <v>1328</v>
      </c>
      <c r="CT1435" s="510">
        <v>2571</v>
      </c>
      <c r="CU1435" s="510">
        <v>134</v>
      </c>
      <c r="CV1435" s="510">
        <v>544352</v>
      </c>
      <c r="CW1435" s="510">
        <v>4062</v>
      </c>
      <c r="CX1435" s="510">
        <v>8884</v>
      </c>
      <c r="CY1435" s="510">
        <v>18</v>
      </c>
      <c r="CZ1435" s="510">
        <v>190346</v>
      </c>
      <c r="DA1435" s="510">
        <v>10575</v>
      </c>
      <c r="DB1435" s="510">
        <v>21893</v>
      </c>
      <c r="DC1435" s="510">
        <v>17</v>
      </c>
      <c r="DD1435" s="510">
        <v>185747</v>
      </c>
      <c r="DE1435" s="510">
        <v>10926</v>
      </c>
      <c r="DF1435" s="510">
        <v>20473</v>
      </c>
      <c r="DG1435" s="510">
        <v>10</v>
      </c>
      <c r="DH1435" s="510">
        <v>100727</v>
      </c>
      <c r="DI1435" s="510">
        <v>10073</v>
      </c>
      <c r="DJ1435" s="510">
        <v>17183</v>
      </c>
      <c r="DK1435" s="510">
        <v>3</v>
      </c>
      <c r="DL1435" s="510">
        <v>1256</v>
      </c>
      <c r="DM1435" s="510">
        <v>419</v>
      </c>
      <c r="DN1435" s="510">
        <v>635</v>
      </c>
      <c r="DO1435" s="510">
        <v>65</v>
      </c>
      <c r="DP1435" s="510">
        <v>2833</v>
      </c>
      <c r="DQ1435" s="510">
        <v>44</v>
      </c>
      <c r="DR1435" s="510">
        <v>85</v>
      </c>
      <c r="DS1435" s="510">
        <v>3</v>
      </c>
      <c r="DT1435" s="510">
        <v>3687</v>
      </c>
      <c r="DU1435" s="510">
        <v>1229</v>
      </c>
      <c r="DV1435" s="510">
        <v>1720</v>
      </c>
      <c r="DW1435" s="510">
        <v>2</v>
      </c>
      <c r="DX1435" s="510">
        <v>1382</v>
      </c>
      <c r="DY1435" s="510">
        <v>1329293</v>
      </c>
      <c r="DZ1435" s="510">
        <v>962</v>
      </c>
      <c r="EA1435" s="510">
        <v>1432</v>
      </c>
      <c r="EB1435" s="510">
        <v>422</v>
      </c>
      <c r="EC1435" s="510">
        <v>84</v>
      </c>
      <c r="ED1435" s="510">
        <v>32</v>
      </c>
      <c r="EE1435" s="510">
        <v>181489</v>
      </c>
      <c r="EF1435" s="510">
        <v>23</v>
      </c>
      <c r="EG1435" s="510">
        <v>0</v>
      </c>
      <c r="EH1435" s="510">
        <v>6</v>
      </c>
      <c r="EI1435" s="510"/>
      <c r="EJ1435" s="479"/>
      <c r="EK1435" s="479"/>
      <c r="EL1435" s="479"/>
      <c r="EM1435" s="479"/>
      <c r="EN1435" s="479"/>
      <c r="EO1435" s="479"/>
      <c r="EP1435" s="479"/>
      <c r="EQ1435" s="479"/>
      <c r="ER1435" s="479"/>
      <c r="ES1435" s="479"/>
      <c r="ET1435" s="479"/>
      <c r="EU1435" s="479"/>
      <c r="EV1435" s="479"/>
      <c r="EW1435" s="479"/>
      <c r="EX1435" s="479"/>
      <c r="EY1435" s="479"/>
      <c r="EZ1435" s="476"/>
      <c r="FA1435" s="446">
        <f t="shared" si="2626"/>
        <v>2</v>
      </c>
      <c r="FB1435" s="417">
        <f t="shared" si="2647"/>
        <v>2025</v>
      </c>
      <c r="FC1435" s="448">
        <f t="shared" si="2648"/>
        <v>45689</v>
      </c>
      <c r="FD1435" s="449">
        <f t="shared" si="2649"/>
        <v>28</v>
      </c>
      <c r="FE1435" s="450"/>
      <c r="FF1435" s="451">
        <f t="shared" si="2639"/>
        <v>0.61904761904761907</v>
      </c>
      <c r="FG1435" s="450"/>
      <c r="FH1435" s="452">
        <f t="shared" si="2627"/>
        <v>1.8879310344827587</v>
      </c>
      <c r="FI1435" s="452">
        <f t="shared" si="2628"/>
        <v>1.603448275862069</v>
      </c>
      <c r="FJ1435" s="452">
        <f t="shared" si="2629"/>
        <v>1.9012345679012346</v>
      </c>
      <c r="FK1435" s="452">
        <f t="shared" si="2630"/>
        <v>1.6296296296296295</v>
      </c>
      <c r="FL1435" s="452">
        <f t="shared" si="2631"/>
        <v>1.1365105008077545</v>
      </c>
      <c r="FM1435" s="452">
        <f t="shared" si="2632"/>
        <v>1.074313408723748</v>
      </c>
      <c r="FN1435" s="452">
        <f t="shared" si="2633"/>
        <v>1.2134986225895317</v>
      </c>
      <c r="FO1435" s="452">
        <f t="shared" si="2634"/>
        <v>1.0785123966942149</v>
      </c>
      <c r="FP1435" s="452">
        <f t="shared" si="2635"/>
        <v>1.2</v>
      </c>
      <c r="FQ1435" s="452">
        <f t="shared" si="2636"/>
        <v>1.0181818181818181</v>
      </c>
      <c r="FR1435" s="453"/>
      <c r="FS1435" s="446">
        <f t="shared" si="2653"/>
        <v>0</v>
      </c>
      <c r="FT1435" s="446">
        <f t="shared" si="2653"/>
        <v>3004</v>
      </c>
      <c r="FU1435" s="446">
        <f t="shared" si="2653"/>
        <v>45060</v>
      </c>
      <c r="FV1435" s="446">
        <f t="shared" si="2653"/>
        <v>181742</v>
      </c>
      <c r="FW1435" s="446">
        <f t="shared" si="2653"/>
        <v>99180</v>
      </c>
      <c r="FX1435" s="446">
        <f t="shared" si="2653"/>
        <v>88938</v>
      </c>
      <c r="FY1435" s="446">
        <f t="shared" si="2653"/>
        <v>3272034</v>
      </c>
      <c r="FZ1435" s="446">
        <f t="shared" si="2653"/>
        <v>6126714</v>
      </c>
      <c r="GA1435" s="446">
        <f t="shared" si="2653"/>
        <v>537240</v>
      </c>
      <c r="GB1435" s="446" t="str">
        <f t="shared" si="2646"/>
        <v>-</v>
      </c>
      <c r="GC1435" s="446">
        <f t="shared" si="2646"/>
        <v>13572</v>
      </c>
      <c r="GD1435" s="446">
        <f t="shared" si="2650"/>
        <v>1344</v>
      </c>
      <c r="GE1435" s="446" t="str">
        <f t="shared" si="2650"/>
        <v>-</v>
      </c>
      <c r="GF1435" s="446">
        <f t="shared" si="2650"/>
        <v>97584</v>
      </c>
      <c r="GG1435" s="446">
        <f t="shared" si="2650"/>
        <v>348012</v>
      </c>
      <c r="GH1435" s="446">
        <f t="shared" si="2650"/>
        <v>64668</v>
      </c>
      <c r="GI1435" s="446">
        <f t="shared" si="2650"/>
        <v>2828100</v>
      </c>
      <c r="GJ1435" s="446">
        <f t="shared" si="2650"/>
        <v>1190456</v>
      </c>
      <c r="GK1435" s="446">
        <f t="shared" si="2650"/>
        <v>394074</v>
      </c>
      <c r="GL1435" s="446">
        <f t="shared" si="2650"/>
        <v>348041</v>
      </c>
      <c r="GM1435" s="446">
        <f t="shared" si="2650"/>
        <v>171830</v>
      </c>
      <c r="GN1435" s="446">
        <f t="shared" si="2652"/>
        <v>5160</v>
      </c>
      <c r="GO1435" s="446">
        <f t="shared" si="2651"/>
        <v>1905</v>
      </c>
      <c r="GP1435" s="446">
        <f t="shared" si="2651"/>
        <v>5525</v>
      </c>
      <c r="GQ1435" s="446">
        <f t="shared" si="2651"/>
        <v>1979024</v>
      </c>
      <c r="GR1435" s="446"/>
      <c r="GS1435" s="446"/>
      <c r="GT1435" s="446"/>
      <c r="GU1435" s="446"/>
      <c r="GV1435" s="416"/>
    </row>
    <row r="1436" spans="1:204" ht="9.75" customHeight="1" x14ac:dyDescent="0.2">
      <c r="A1436" s="493" t="str">
        <f t="shared" si="2619"/>
        <v>2024-25FEBRUARYRRU</v>
      </c>
      <c r="B1436" s="494" t="str">
        <f t="shared" si="2643"/>
        <v>2024-25</v>
      </c>
      <c r="C1436" s="480" t="s">
        <v>657</v>
      </c>
      <c r="D1436" s="494" t="s">
        <v>659</v>
      </c>
      <c r="E1436" s="494" t="s">
        <v>467</v>
      </c>
      <c r="F1436" s="495" t="s">
        <v>454</v>
      </c>
      <c r="G1436" s="511" t="s">
        <v>689</v>
      </c>
      <c r="H1436" s="519">
        <v>158767</v>
      </c>
      <c r="I1436" s="519">
        <v>115858</v>
      </c>
      <c r="J1436" s="519">
        <v>162043</v>
      </c>
      <c r="K1436" s="519">
        <v>1</v>
      </c>
      <c r="L1436" s="519">
        <v>0</v>
      </c>
      <c r="M1436" s="519">
        <v>1</v>
      </c>
      <c r="N1436" s="519">
        <v>1</v>
      </c>
      <c r="O1436" s="519">
        <v>38</v>
      </c>
      <c r="P1436" s="519">
        <v>653</v>
      </c>
      <c r="Q1436" s="519">
        <v>0</v>
      </c>
      <c r="R1436" s="519">
        <v>2010</v>
      </c>
      <c r="S1436" s="519">
        <v>108481</v>
      </c>
      <c r="T1436" s="519">
        <v>12719</v>
      </c>
      <c r="U1436" s="519">
        <v>8961</v>
      </c>
      <c r="V1436" s="519">
        <v>54067</v>
      </c>
      <c r="W1436" s="519">
        <v>13678</v>
      </c>
      <c r="X1436" s="519">
        <v>918</v>
      </c>
      <c r="Y1436" s="519">
        <v>5520513</v>
      </c>
      <c r="Z1436" s="519">
        <v>434</v>
      </c>
      <c r="AA1436" s="519">
        <v>745</v>
      </c>
      <c r="AB1436" s="519">
        <v>5250915</v>
      </c>
      <c r="AC1436" s="519">
        <v>586</v>
      </c>
      <c r="AD1436" s="519">
        <v>987</v>
      </c>
      <c r="AE1436" s="519">
        <v>101465051</v>
      </c>
      <c r="AF1436" s="519">
        <v>1877</v>
      </c>
      <c r="AG1436" s="519">
        <v>3935</v>
      </c>
      <c r="AH1436" s="519">
        <v>66799255</v>
      </c>
      <c r="AI1436" s="519">
        <v>4884</v>
      </c>
      <c r="AJ1436" s="519">
        <v>11457</v>
      </c>
      <c r="AK1436" s="519">
        <v>7274537</v>
      </c>
      <c r="AL1436" s="519">
        <v>7924</v>
      </c>
      <c r="AM1436" s="519">
        <v>15351</v>
      </c>
      <c r="AN1436" s="519">
        <v>1417</v>
      </c>
      <c r="AO1436" s="519">
        <v>2598</v>
      </c>
      <c r="AP1436" s="519">
        <v>2308</v>
      </c>
      <c r="AQ1436" s="519">
        <v>5035060</v>
      </c>
      <c r="AR1436" s="519">
        <v>2182</v>
      </c>
      <c r="AS1436" s="519">
        <v>4510</v>
      </c>
      <c r="AT1436" s="519">
        <v>22361</v>
      </c>
      <c r="AU1436" s="519">
        <v>964</v>
      </c>
      <c r="AV1436" s="519">
        <v>9274</v>
      </c>
      <c r="AW1436" s="519" t="s">
        <v>152</v>
      </c>
      <c r="AX1436" s="519">
        <v>200</v>
      </c>
      <c r="AY1436" s="519">
        <v>11923</v>
      </c>
      <c r="AZ1436" s="519" t="s">
        <v>152</v>
      </c>
      <c r="BA1436" s="519">
        <v>15079</v>
      </c>
      <c r="BB1436" s="519">
        <v>24001706</v>
      </c>
      <c r="BC1436" s="519">
        <v>1592</v>
      </c>
      <c r="BD1436" s="519">
        <v>3259</v>
      </c>
      <c r="BE1436" s="519">
        <v>808</v>
      </c>
      <c r="BF1436" s="519">
        <v>3114</v>
      </c>
      <c r="BG1436" s="519">
        <v>8314</v>
      </c>
      <c r="BH1436" s="519">
        <v>2843</v>
      </c>
      <c r="BI1436" s="519">
        <v>54700</v>
      </c>
      <c r="BJ1436" s="519">
        <v>3037</v>
      </c>
      <c r="BK1436" s="519">
        <v>28383</v>
      </c>
      <c r="BL1436" s="519">
        <v>86120</v>
      </c>
      <c r="BM1436" s="519">
        <v>29367</v>
      </c>
      <c r="BN1436" s="519">
        <v>23462</v>
      </c>
      <c r="BO1436" s="519">
        <v>19945</v>
      </c>
      <c r="BP1436" s="519">
        <v>16425</v>
      </c>
      <c r="BQ1436" s="519">
        <v>83302</v>
      </c>
      <c r="BR1436" s="519">
        <v>60806</v>
      </c>
      <c r="BS1436" s="519">
        <v>27152</v>
      </c>
      <c r="BT1436" s="519">
        <v>15680</v>
      </c>
      <c r="BU1436" s="519">
        <v>1421</v>
      </c>
      <c r="BV1436" s="519">
        <v>1018</v>
      </c>
      <c r="BW1436" s="519">
        <v>69</v>
      </c>
      <c r="BX1436" s="519">
        <v>36006</v>
      </c>
      <c r="BY1436" s="519">
        <v>522</v>
      </c>
      <c r="BZ1436" s="519">
        <v>909</v>
      </c>
      <c r="CA1436" s="519">
        <v>24</v>
      </c>
      <c r="CB1436" s="519">
        <v>11997</v>
      </c>
      <c r="CC1436" s="519">
        <v>500</v>
      </c>
      <c r="CD1436" s="519">
        <v>809</v>
      </c>
      <c r="CE1436" s="519">
        <v>12626</v>
      </c>
      <c r="CF1436" s="519">
        <v>5472510</v>
      </c>
      <c r="CG1436" s="519">
        <v>433</v>
      </c>
      <c r="CH1436" s="519">
        <v>744</v>
      </c>
      <c r="CI1436" s="519">
        <v>3844</v>
      </c>
      <c r="CJ1436" s="519">
        <v>7310980</v>
      </c>
      <c r="CK1436" s="519">
        <v>1902</v>
      </c>
      <c r="CL1436" s="519">
        <v>3927</v>
      </c>
      <c r="CM1436" s="519">
        <v>1297</v>
      </c>
      <c r="CN1436" s="519">
        <v>2265488</v>
      </c>
      <c r="CO1436" s="519">
        <v>1747</v>
      </c>
      <c r="CP1436" s="519">
        <v>3724</v>
      </c>
      <c r="CQ1436" s="519">
        <v>48926</v>
      </c>
      <c r="CR1436" s="519">
        <v>91888583</v>
      </c>
      <c r="CS1436" s="519">
        <v>1878</v>
      </c>
      <c r="CT1436" s="519">
        <v>3944</v>
      </c>
      <c r="CU1436" s="519">
        <v>961</v>
      </c>
      <c r="CV1436" s="519">
        <v>6444084</v>
      </c>
      <c r="CW1436" s="519">
        <v>6706</v>
      </c>
      <c r="CX1436" s="519">
        <v>14992</v>
      </c>
      <c r="CY1436" s="519">
        <v>417</v>
      </c>
      <c r="CZ1436" s="519">
        <v>1830055</v>
      </c>
      <c r="DA1436" s="519">
        <v>4389</v>
      </c>
      <c r="DB1436" s="519">
        <v>11382</v>
      </c>
      <c r="DC1436" s="519">
        <v>1270</v>
      </c>
      <c r="DD1436" s="519">
        <v>10232189</v>
      </c>
      <c r="DE1436" s="519">
        <v>8057</v>
      </c>
      <c r="DF1436" s="519">
        <v>17241</v>
      </c>
      <c r="DG1436" s="519">
        <v>111</v>
      </c>
      <c r="DH1436" s="519">
        <v>818116</v>
      </c>
      <c r="DI1436" s="519">
        <v>7370</v>
      </c>
      <c r="DJ1436" s="519">
        <v>15961</v>
      </c>
      <c r="DK1436" s="519">
        <v>1045</v>
      </c>
      <c r="DL1436" s="519">
        <v>355588</v>
      </c>
      <c r="DM1436" s="519">
        <v>340</v>
      </c>
      <c r="DN1436" s="519">
        <v>592</v>
      </c>
      <c r="DO1436" s="519">
        <v>7500</v>
      </c>
      <c r="DP1436" s="519">
        <v>389609</v>
      </c>
      <c r="DQ1436" s="519">
        <v>52</v>
      </c>
      <c r="DR1436" s="519">
        <v>94</v>
      </c>
      <c r="DS1436" s="519">
        <v>108</v>
      </c>
      <c r="DT1436" s="519">
        <v>395715</v>
      </c>
      <c r="DU1436" s="519">
        <v>3664</v>
      </c>
      <c r="DV1436" s="519">
        <v>7630</v>
      </c>
      <c r="DW1436" s="519">
        <v>94</v>
      </c>
      <c r="DX1436" s="519">
        <v>54910</v>
      </c>
      <c r="DY1436" s="519">
        <v>81200667</v>
      </c>
      <c r="DZ1436" s="519">
        <v>1479</v>
      </c>
      <c r="EA1436" s="519">
        <v>2666</v>
      </c>
      <c r="EB1436" s="519">
        <v>39050</v>
      </c>
      <c r="EC1436" s="519">
        <v>16554</v>
      </c>
      <c r="ED1436" s="519">
        <v>1062</v>
      </c>
      <c r="EE1436" s="519">
        <v>12676886</v>
      </c>
      <c r="EF1436" s="519">
        <v>1231</v>
      </c>
      <c r="EG1436" s="519">
        <v>158</v>
      </c>
      <c r="EH1436" s="519">
        <v>23</v>
      </c>
      <c r="EI1436" s="519"/>
      <c r="EJ1436" s="512"/>
      <c r="EK1436" s="512"/>
      <c r="EL1436" s="512"/>
      <c r="EM1436" s="512"/>
      <c r="EN1436" s="512"/>
      <c r="EO1436" s="512"/>
      <c r="EP1436" s="512"/>
      <c r="EQ1436" s="512"/>
      <c r="ER1436" s="512"/>
      <c r="ES1436" s="512"/>
      <c r="ET1436" s="512"/>
      <c r="EU1436" s="512"/>
      <c r="EV1436" s="512"/>
      <c r="EW1436" s="512"/>
      <c r="EX1436" s="512"/>
      <c r="EY1436" s="512"/>
      <c r="EZ1436" s="514"/>
      <c r="FA1436" s="520">
        <f t="shared" si="2626"/>
        <v>2</v>
      </c>
      <c r="FB1436" s="493">
        <f t="shared" si="2647"/>
        <v>2025</v>
      </c>
      <c r="FC1436" s="498">
        <f t="shared" si="2648"/>
        <v>45689</v>
      </c>
      <c r="FD1436" s="499">
        <f t="shared" si="2649"/>
        <v>28</v>
      </c>
      <c r="FE1436" s="500"/>
      <c r="FF1436" s="515">
        <f t="shared" si="2639"/>
        <v>0.62158130283441071</v>
      </c>
      <c r="FG1436" s="500"/>
      <c r="FH1436" s="481">
        <f t="shared" si="2627"/>
        <v>2.3089079330136015</v>
      </c>
      <c r="FI1436" s="481">
        <f t="shared" si="2628"/>
        <v>1.8446418743611919</v>
      </c>
      <c r="FJ1436" s="481">
        <f t="shared" si="2629"/>
        <v>2.2257560540118289</v>
      </c>
      <c r="FK1436" s="481">
        <f t="shared" si="2630"/>
        <v>1.8329427519250083</v>
      </c>
      <c r="FL1436" s="481">
        <f t="shared" si="2631"/>
        <v>1.5407179980394696</v>
      </c>
      <c r="FM1436" s="481">
        <f t="shared" si="2632"/>
        <v>1.1246416483252262</v>
      </c>
      <c r="FN1436" s="481">
        <f t="shared" si="2633"/>
        <v>1.9850855388214652</v>
      </c>
      <c r="FO1436" s="481">
        <f t="shared" si="2634"/>
        <v>1.1463664278403276</v>
      </c>
      <c r="FP1436" s="481">
        <f t="shared" si="2635"/>
        <v>1.5479302832244008</v>
      </c>
      <c r="FQ1436" s="481">
        <f t="shared" si="2636"/>
        <v>1.1089324618736383</v>
      </c>
      <c r="FR1436" s="501"/>
      <c r="FS1436" s="482">
        <f t="shared" si="2653"/>
        <v>0</v>
      </c>
      <c r="FT1436" s="482">
        <f t="shared" si="2653"/>
        <v>115858</v>
      </c>
      <c r="FU1436" s="482">
        <f t="shared" si="2653"/>
        <v>115858</v>
      </c>
      <c r="FV1436" s="482">
        <f t="shared" si="2653"/>
        <v>4402604</v>
      </c>
      <c r="FW1436" s="482">
        <f t="shared" si="2653"/>
        <v>9475655</v>
      </c>
      <c r="FX1436" s="482">
        <f t="shared" si="2653"/>
        <v>8844507</v>
      </c>
      <c r="FY1436" s="482">
        <f t="shared" si="2653"/>
        <v>212753645</v>
      </c>
      <c r="FZ1436" s="482">
        <f t="shared" si="2653"/>
        <v>156708846</v>
      </c>
      <c r="GA1436" s="482">
        <f t="shared" si="2653"/>
        <v>14092218</v>
      </c>
      <c r="GB1436" s="482">
        <f t="shared" si="2646"/>
        <v>49142461</v>
      </c>
      <c r="GC1436" s="482">
        <f t="shared" si="2646"/>
        <v>10409080</v>
      </c>
      <c r="GD1436" s="482">
        <f t="shared" si="2650"/>
        <v>62721</v>
      </c>
      <c r="GE1436" s="482">
        <f t="shared" si="2650"/>
        <v>19416</v>
      </c>
      <c r="GF1436" s="482">
        <f t="shared" si="2650"/>
        <v>9393744</v>
      </c>
      <c r="GG1436" s="482">
        <f t="shared" si="2650"/>
        <v>15095388</v>
      </c>
      <c r="GH1436" s="482">
        <f t="shared" si="2650"/>
        <v>4830028</v>
      </c>
      <c r="GI1436" s="482">
        <f t="shared" si="2650"/>
        <v>192964144</v>
      </c>
      <c r="GJ1436" s="482">
        <f t="shared" si="2650"/>
        <v>14407312</v>
      </c>
      <c r="GK1436" s="482">
        <f t="shared" si="2650"/>
        <v>4746294</v>
      </c>
      <c r="GL1436" s="482">
        <f t="shared" si="2650"/>
        <v>21896070</v>
      </c>
      <c r="GM1436" s="482">
        <f t="shared" si="2650"/>
        <v>1771671</v>
      </c>
      <c r="GN1436" s="482">
        <f t="shared" si="2652"/>
        <v>824040</v>
      </c>
      <c r="GO1436" s="482">
        <f t="shared" si="2651"/>
        <v>618640</v>
      </c>
      <c r="GP1436" s="482">
        <f t="shared" si="2651"/>
        <v>705000</v>
      </c>
      <c r="GQ1436" s="482">
        <f t="shared" si="2651"/>
        <v>146390060</v>
      </c>
      <c r="GR1436" s="482"/>
      <c r="GS1436" s="482"/>
      <c r="GT1436" s="482"/>
      <c r="GU1436" s="482"/>
      <c r="GV1436" s="502"/>
    </row>
    <row r="1437" spans="1:204" ht="9.75" customHeight="1" x14ac:dyDescent="0.2">
      <c r="A1437" s="417" t="str">
        <f t="shared" si="2619"/>
        <v>2024-25FEBRUARYRX6</v>
      </c>
      <c r="B1437" s="458" t="str">
        <f t="shared" si="2643"/>
        <v>2024-25</v>
      </c>
      <c r="C1437" s="402" t="s">
        <v>657</v>
      </c>
      <c r="D1437" s="458" t="s">
        <v>646</v>
      </c>
      <c r="E1437" s="458" t="s">
        <v>645</v>
      </c>
      <c r="F1437" s="478" t="s">
        <v>448</v>
      </c>
      <c r="G1437" s="478" t="s">
        <v>690</v>
      </c>
      <c r="H1437" s="510">
        <v>45176</v>
      </c>
      <c r="I1437" s="510">
        <v>30725</v>
      </c>
      <c r="J1437" s="510">
        <v>10427</v>
      </c>
      <c r="K1437" s="510">
        <v>0</v>
      </c>
      <c r="L1437" s="510">
        <v>0</v>
      </c>
      <c r="M1437" s="510">
        <v>0</v>
      </c>
      <c r="N1437" s="510">
        <v>0</v>
      </c>
      <c r="O1437" s="510">
        <v>6</v>
      </c>
      <c r="P1437" s="510">
        <v>221</v>
      </c>
      <c r="Q1437" s="510">
        <v>2441</v>
      </c>
      <c r="R1437" s="510">
        <v>2</v>
      </c>
      <c r="S1437" s="510">
        <v>36668</v>
      </c>
      <c r="T1437" s="510">
        <v>2894</v>
      </c>
      <c r="U1437" s="510">
        <v>1796</v>
      </c>
      <c r="V1437" s="510">
        <v>19318</v>
      </c>
      <c r="W1437" s="510">
        <v>8733</v>
      </c>
      <c r="X1437" s="510">
        <v>552</v>
      </c>
      <c r="Y1437" s="510">
        <v>1132557</v>
      </c>
      <c r="Z1437" s="510">
        <v>391</v>
      </c>
      <c r="AA1437" s="510">
        <v>666</v>
      </c>
      <c r="AB1437" s="510">
        <v>789623</v>
      </c>
      <c r="AC1437" s="510">
        <v>440</v>
      </c>
      <c r="AD1437" s="510">
        <v>745</v>
      </c>
      <c r="AE1437" s="510">
        <v>25719624</v>
      </c>
      <c r="AF1437" s="510">
        <v>1331</v>
      </c>
      <c r="AG1437" s="510">
        <v>2724</v>
      </c>
      <c r="AH1437" s="510">
        <v>30353097</v>
      </c>
      <c r="AI1437" s="510">
        <v>3476</v>
      </c>
      <c r="AJ1437" s="510">
        <v>7912</v>
      </c>
      <c r="AK1437" s="510">
        <v>2047779</v>
      </c>
      <c r="AL1437" s="510">
        <v>3710</v>
      </c>
      <c r="AM1437" s="510">
        <v>8725</v>
      </c>
      <c r="AN1437" s="510" t="s">
        <v>152</v>
      </c>
      <c r="AO1437" s="510">
        <v>1607</v>
      </c>
      <c r="AP1437" s="510">
        <v>988</v>
      </c>
      <c r="AQ1437" s="510">
        <v>2044652</v>
      </c>
      <c r="AR1437" s="510">
        <v>2069</v>
      </c>
      <c r="AS1437" s="510">
        <v>4325</v>
      </c>
      <c r="AT1437" s="510">
        <v>3390</v>
      </c>
      <c r="AU1437" s="510">
        <v>7</v>
      </c>
      <c r="AV1437" s="510">
        <v>73</v>
      </c>
      <c r="AW1437" s="510">
        <v>497</v>
      </c>
      <c r="AX1437" s="510">
        <v>158</v>
      </c>
      <c r="AY1437" s="510">
        <v>3152</v>
      </c>
      <c r="AZ1437" s="510">
        <v>0</v>
      </c>
      <c r="BA1437" s="510">
        <v>4332</v>
      </c>
      <c r="BB1437" s="510">
        <v>8967030</v>
      </c>
      <c r="BC1437" s="510">
        <v>2070</v>
      </c>
      <c r="BD1437" s="510">
        <v>3702</v>
      </c>
      <c r="BE1437" s="510">
        <v>78</v>
      </c>
      <c r="BF1437" s="510">
        <v>961</v>
      </c>
      <c r="BG1437" s="510">
        <v>2057</v>
      </c>
      <c r="BH1437" s="510">
        <v>1236</v>
      </c>
      <c r="BI1437" s="510">
        <v>20065</v>
      </c>
      <c r="BJ1437" s="510">
        <v>2668</v>
      </c>
      <c r="BK1437" s="510">
        <v>10545</v>
      </c>
      <c r="BL1437" s="510">
        <v>33278</v>
      </c>
      <c r="BM1437" s="510">
        <v>5741</v>
      </c>
      <c r="BN1437" s="510">
        <v>4294</v>
      </c>
      <c r="BO1437" s="510">
        <v>3538</v>
      </c>
      <c r="BP1437" s="510">
        <v>2683</v>
      </c>
      <c r="BQ1437" s="510">
        <v>24728</v>
      </c>
      <c r="BR1437" s="510">
        <v>20635</v>
      </c>
      <c r="BS1437" s="510">
        <v>14175</v>
      </c>
      <c r="BT1437" s="510">
        <v>9305</v>
      </c>
      <c r="BU1437" s="510">
        <v>966</v>
      </c>
      <c r="BV1437" s="510">
        <v>574</v>
      </c>
      <c r="BW1437" s="510">
        <v>48</v>
      </c>
      <c r="BX1437" s="510">
        <v>21331</v>
      </c>
      <c r="BY1437" s="510">
        <v>444</v>
      </c>
      <c r="BZ1437" s="510">
        <v>755</v>
      </c>
      <c r="CA1437" s="510">
        <v>46</v>
      </c>
      <c r="CB1437" s="510">
        <v>13953</v>
      </c>
      <c r="CC1437" s="510">
        <v>303</v>
      </c>
      <c r="CD1437" s="510">
        <v>589</v>
      </c>
      <c r="CE1437" s="510">
        <v>2800</v>
      </c>
      <c r="CF1437" s="510">
        <v>1097273</v>
      </c>
      <c r="CG1437" s="510">
        <v>392</v>
      </c>
      <c r="CH1437" s="510">
        <v>663</v>
      </c>
      <c r="CI1437" s="510">
        <v>2473</v>
      </c>
      <c r="CJ1437" s="510">
        <v>3302039</v>
      </c>
      <c r="CK1437" s="510">
        <v>1335</v>
      </c>
      <c r="CL1437" s="510">
        <v>2573</v>
      </c>
      <c r="CM1437" s="510">
        <v>582</v>
      </c>
      <c r="CN1437" s="510">
        <v>602768</v>
      </c>
      <c r="CO1437" s="510">
        <v>1036</v>
      </c>
      <c r="CP1437" s="510">
        <v>1998</v>
      </c>
      <c r="CQ1437" s="510">
        <v>16263</v>
      </c>
      <c r="CR1437" s="510">
        <v>21814817</v>
      </c>
      <c r="CS1437" s="510">
        <v>1341</v>
      </c>
      <c r="CT1437" s="510">
        <v>2765</v>
      </c>
      <c r="CU1437" s="510">
        <v>1051</v>
      </c>
      <c r="CV1437" s="510">
        <v>3735705</v>
      </c>
      <c r="CW1437" s="510">
        <v>3554</v>
      </c>
      <c r="CX1437" s="510">
        <v>7486</v>
      </c>
      <c r="CY1437" s="510">
        <v>89</v>
      </c>
      <c r="CZ1437" s="510">
        <v>529757</v>
      </c>
      <c r="DA1437" s="510">
        <v>5952</v>
      </c>
      <c r="DB1437" s="510">
        <v>12542</v>
      </c>
      <c r="DC1437" s="510">
        <v>1333</v>
      </c>
      <c r="DD1437" s="510">
        <v>11385682</v>
      </c>
      <c r="DE1437" s="510">
        <v>8541</v>
      </c>
      <c r="DF1437" s="510">
        <v>14157</v>
      </c>
      <c r="DG1437" s="510">
        <v>357</v>
      </c>
      <c r="DH1437" s="510">
        <v>2163318</v>
      </c>
      <c r="DI1437" s="510">
        <v>6060</v>
      </c>
      <c r="DJ1437" s="510">
        <v>13324</v>
      </c>
      <c r="DK1437" s="510">
        <v>51</v>
      </c>
      <c r="DL1437" s="510">
        <v>21596</v>
      </c>
      <c r="DM1437" s="510">
        <v>423</v>
      </c>
      <c r="DN1437" s="510">
        <v>585</v>
      </c>
      <c r="DO1437" s="510">
        <v>1660</v>
      </c>
      <c r="DP1437" s="510">
        <v>49499</v>
      </c>
      <c r="DQ1437" s="510">
        <v>30</v>
      </c>
      <c r="DR1437" s="510">
        <v>53</v>
      </c>
      <c r="DS1437" s="510">
        <v>0</v>
      </c>
      <c r="DT1437" s="510">
        <v>0</v>
      </c>
      <c r="DU1437" s="510" t="s">
        <v>152</v>
      </c>
      <c r="DV1437" s="510" t="s">
        <v>152</v>
      </c>
      <c r="DW1437" s="510">
        <v>0</v>
      </c>
      <c r="DX1437" s="510">
        <v>18408</v>
      </c>
      <c r="DY1437" s="510">
        <v>23467635</v>
      </c>
      <c r="DZ1437" s="510">
        <v>1275</v>
      </c>
      <c r="EA1437" s="510">
        <v>2318</v>
      </c>
      <c r="EB1437" s="510">
        <v>9993</v>
      </c>
      <c r="EC1437" s="510">
        <v>2913</v>
      </c>
      <c r="ED1437" s="510">
        <v>724</v>
      </c>
      <c r="EE1437" s="510">
        <v>4074167</v>
      </c>
      <c r="EF1437" s="510">
        <v>4027</v>
      </c>
      <c r="EG1437" s="510">
        <v>160</v>
      </c>
      <c r="EH1437" s="510">
        <v>0</v>
      </c>
      <c r="EI1437" s="510"/>
      <c r="EJ1437" s="479"/>
      <c r="EK1437" s="479"/>
      <c r="EL1437" s="479"/>
      <c r="EM1437" s="479"/>
      <c r="EN1437" s="479"/>
      <c r="EO1437" s="479"/>
      <c r="EP1437" s="479"/>
      <c r="EQ1437" s="479"/>
      <c r="ER1437" s="479"/>
      <c r="ES1437" s="479"/>
      <c r="ET1437" s="479"/>
      <c r="EU1437" s="479"/>
      <c r="EV1437" s="479"/>
      <c r="EW1437" s="479"/>
      <c r="EX1437" s="479"/>
      <c r="EY1437" s="479"/>
      <c r="EZ1437" s="476"/>
      <c r="FA1437" s="446">
        <f t="shared" si="2626"/>
        <v>2</v>
      </c>
      <c r="FB1437" s="417">
        <f t="shared" si="2647"/>
        <v>2025</v>
      </c>
      <c r="FC1437" s="448">
        <f t="shared" si="2648"/>
        <v>45689</v>
      </c>
      <c r="FD1437" s="449">
        <f t="shared" si="2649"/>
        <v>28</v>
      </c>
      <c r="FE1437" s="450"/>
      <c r="FF1437" s="451">
        <f t="shared" si="2639"/>
        <v>0.62102506546950986</v>
      </c>
      <c r="FG1437" s="450"/>
      <c r="FH1437" s="452">
        <f t="shared" si="2627"/>
        <v>1.9837595024187975</v>
      </c>
      <c r="FI1437" s="452">
        <f t="shared" si="2628"/>
        <v>1.4837595024187975</v>
      </c>
      <c r="FJ1437" s="452">
        <f t="shared" si="2629"/>
        <v>1.9699331848552339</v>
      </c>
      <c r="FK1437" s="452">
        <f t="shared" si="2630"/>
        <v>1.4938752783964366</v>
      </c>
      <c r="FL1437" s="452">
        <f t="shared" si="2631"/>
        <v>1.2800496945853608</v>
      </c>
      <c r="FM1437" s="452">
        <f t="shared" si="2632"/>
        <v>1.0681747592918522</v>
      </c>
      <c r="FN1437" s="452">
        <f t="shared" si="2633"/>
        <v>1.6231535554792167</v>
      </c>
      <c r="FO1437" s="452">
        <f t="shared" si="2634"/>
        <v>1.0654986831558457</v>
      </c>
      <c r="FP1437" s="452">
        <f t="shared" si="2635"/>
        <v>1.75</v>
      </c>
      <c r="FQ1437" s="452">
        <f t="shared" si="2636"/>
        <v>1.0398550724637681</v>
      </c>
      <c r="FR1437" s="453"/>
      <c r="FS1437" s="446">
        <f t="shared" si="2653"/>
        <v>0</v>
      </c>
      <c r="FT1437" s="446">
        <f t="shared" si="2653"/>
        <v>0</v>
      </c>
      <c r="FU1437" s="446">
        <f t="shared" si="2653"/>
        <v>0</v>
      </c>
      <c r="FV1437" s="446">
        <f t="shared" si="2653"/>
        <v>184350</v>
      </c>
      <c r="FW1437" s="446">
        <f t="shared" si="2653"/>
        <v>1927404</v>
      </c>
      <c r="FX1437" s="446">
        <f t="shared" si="2653"/>
        <v>1338020</v>
      </c>
      <c r="FY1437" s="446">
        <f t="shared" si="2653"/>
        <v>52622232</v>
      </c>
      <c r="FZ1437" s="446">
        <f t="shared" si="2653"/>
        <v>69095496</v>
      </c>
      <c r="GA1437" s="446">
        <f t="shared" si="2653"/>
        <v>4816200</v>
      </c>
      <c r="GB1437" s="446">
        <f t="shared" si="2646"/>
        <v>16037064</v>
      </c>
      <c r="GC1437" s="446">
        <f t="shared" si="2646"/>
        <v>4273100</v>
      </c>
      <c r="GD1437" s="446">
        <f t="shared" si="2650"/>
        <v>36240</v>
      </c>
      <c r="GE1437" s="446">
        <f t="shared" si="2650"/>
        <v>27094</v>
      </c>
      <c r="GF1437" s="446">
        <f t="shared" si="2650"/>
        <v>1856400</v>
      </c>
      <c r="GG1437" s="446">
        <f t="shared" si="2650"/>
        <v>6363029</v>
      </c>
      <c r="GH1437" s="446">
        <f t="shared" si="2650"/>
        <v>1162836</v>
      </c>
      <c r="GI1437" s="446">
        <f t="shared" si="2650"/>
        <v>44967195</v>
      </c>
      <c r="GJ1437" s="446">
        <f t="shared" si="2650"/>
        <v>7867786</v>
      </c>
      <c r="GK1437" s="446">
        <f t="shared" si="2650"/>
        <v>1116238</v>
      </c>
      <c r="GL1437" s="446">
        <f t="shared" si="2650"/>
        <v>18871281</v>
      </c>
      <c r="GM1437" s="446">
        <f t="shared" si="2650"/>
        <v>4756668</v>
      </c>
      <c r="GN1437" s="446" t="str">
        <f t="shared" si="2652"/>
        <v>-</v>
      </c>
      <c r="GO1437" s="446">
        <f t="shared" si="2651"/>
        <v>29835</v>
      </c>
      <c r="GP1437" s="446">
        <f t="shared" si="2651"/>
        <v>87980</v>
      </c>
      <c r="GQ1437" s="446">
        <f t="shared" si="2651"/>
        <v>42669744</v>
      </c>
      <c r="GR1437" s="446"/>
      <c r="GS1437" s="446"/>
      <c r="GT1437" s="446"/>
      <c r="GU1437" s="446"/>
      <c r="GV1437" s="416"/>
    </row>
    <row r="1438" spans="1:204" ht="9.75" customHeight="1" x14ac:dyDescent="0.2">
      <c r="A1438" s="417" t="str">
        <f t="shared" si="2619"/>
        <v>2024-25FEBRUARYRX7</v>
      </c>
      <c r="B1438" s="458" t="str">
        <f t="shared" si="2643"/>
        <v>2024-25</v>
      </c>
      <c r="C1438" s="402" t="s">
        <v>657</v>
      </c>
      <c r="D1438" s="458" t="s">
        <v>649</v>
      </c>
      <c r="E1438" s="458" t="s">
        <v>462</v>
      </c>
      <c r="F1438" s="478" t="s">
        <v>449</v>
      </c>
      <c r="G1438" s="478" t="s">
        <v>691</v>
      </c>
      <c r="H1438" s="510">
        <v>113675</v>
      </c>
      <c r="I1438" s="510">
        <v>88583</v>
      </c>
      <c r="J1438" s="510">
        <v>33105</v>
      </c>
      <c r="K1438" s="510">
        <v>0</v>
      </c>
      <c r="L1438" s="510">
        <v>0</v>
      </c>
      <c r="M1438" s="510">
        <v>0</v>
      </c>
      <c r="N1438" s="510">
        <v>0</v>
      </c>
      <c r="O1438" s="510">
        <v>10</v>
      </c>
      <c r="P1438" s="510">
        <v>422</v>
      </c>
      <c r="Q1438" s="510">
        <v>187</v>
      </c>
      <c r="R1438" s="510">
        <v>1124</v>
      </c>
      <c r="S1438" s="510">
        <v>85028</v>
      </c>
      <c r="T1438" s="510">
        <v>8945</v>
      </c>
      <c r="U1438" s="510">
        <v>5773</v>
      </c>
      <c r="V1438" s="510">
        <v>43626</v>
      </c>
      <c r="W1438" s="510">
        <v>13881</v>
      </c>
      <c r="X1438" s="510">
        <v>1095</v>
      </c>
      <c r="Y1438" s="510">
        <v>4034465</v>
      </c>
      <c r="Z1438" s="510">
        <v>451</v>
      </c>
      <c r="AA1438" s="510">
        <v>768</v>
      </c>
      <c r="AB1438" s="510">
        <v>3281695</v>
      </c>
      <c r="AC1438" s="510">
        <v>568</v>
      </c>
      <c r="AD1438" s="510">
        <v>972</v>
      </c>
      <c r="AE1438" s="510">
        <v>75015568</v>
      </c>
      <c r="AF1438" s="510">
        <v>1720</v>
      </c>
      <c r="AG1438" s="510">
        <v>3409</v>
      </c>
      <c r="AH1438" s="510">
        <v>89335699</v>
      </c>
      <c r="AI1438" s="510">
        <v>6436</v>
      </c>
      <c r="AJ1438" s="510">
        <v>13761</v>
      </c>
      <c r="AK1438" s="510">
        <v>7512952</v>
      </c>
      <c r="AL1438" s="510">
        <v>6861</v>
      </c>
      <c r="AM1438" s="510">
        <v>15763</v>
      </c>
      <c r="AN1438" s="510">
        <v>1691</v>
      </c>
      <c r="AO1438" s="510">
        <v>4756</v>
      </c>
      <c r="AP1438" s="510">
        <v>2737</v>
      </c>
      <c r="AQ1438" s="510">
        <v>7451229</v>
      </c>
      <c r="AR1438" s="510">
        <v>2722</v>
      </c>
      <c r="AS1438" s="510">
        <v>5855</v>
      </c>
      <c r="AT1438" s="510">
        <v>12881</v>
      </c>
      <c r="AU1438" s="510">
        <v>977</v>
      </c>
      <c r="AV1438" s="510">
        <v>6766</v>
      </c>
      <c r="AW1438" s="510">
        <v>120</v>
      </c>
      <c r="AX1438" s="510">
        <v>499</v>
      </c>
      <c r="AY1438" s="510">
        <v>4639</v>
      </c>
      <c r="AZ1438" s="510">
        <v>0</v>
      </c>
      <c r="BA1438" s="510">
        <v>10340</v>
      </c>
      <c r="BB1438" s="510">
        <v>24909089</v>
      </c>
      <c r="BC1438" s="510">
        <v>2409</v>
      </c>
      <c r="BD1438" s="510">
        <v>6014</v>
      </c>
      <c r="BE1438" s="510">
        <v>657</v>
      </c>
      <c r="BF1438" s="510">
        <v>3942</v>
      </c>
      <c r="BG1438" s="510">
        <v>4629</v>
      </c>
      <c r="BH1438" s="510">
        <v>1112</v>
      </c>
      <c r="BI1438" s="510">
        <v>43826</v>
      </c>
      <c r="BJ1438" s="510">
        <v>5178</v>
      </c>
      <c r="BK1438" s="510">
        <v>23143</v>
      </c>
      <c r="BL1438" s="510">
        <v>72147</v>
      </c>
      <c r="BM1438" s="510">
        <v>17974</v>
      </c>
      <c r="BN1438" s="510">
        <v>14707</v>
      </c>
      <c r="BO1438" s="510">
        <v>11514</v>
      </c>
      <c r="BP1438" s="510">
        <v>9602</v>
      </c>
      <c r="BQ1438" s="510">
        <v>55807</v>
      </c>
      <c r="BR1438" s="510">
        <v>45541</v>
      </c>
      <c r="BS1438" s="510">
        <v>17812</v>
      </c>
      <c r="BT1438" s="510">
        <v>11636</v>
      </c>
      <c r="BU1438" s="510">
        <v>1431</v>
      </c>
      <c r="BV1438" s="510">
        <v>923</v>
      </c>
      <c r="BW1438" s="510">
        <v>170</v>
      </c>
      <c r="BX1438" s="510">
        <v>102075</v>
      </c>
      <c r="BY1438" s="510">
        <v>600</v>
      </c>
      <c r="BZ1438" s="510">
        <v>1012</v>
      </c>
      <c r="CA1438" s="510">
        <v>96</v>
      </c>
      <c r="CB1438" s="510">
        <v>46753</v>
      </c>
      <c r="CC1438" s="510">
        <v>487</v>
      </c>
      <c r="CD1438" s="510">
        <v>826</v>
      </c>
      <c r="CE1438" s="510">
        <v>8679</v>
      </c>
      <c r="CF1438" s="510">
        <v>3885637</v>
      </c>
      <c r="CG1438" s="510">
        <v>448</v>
      </c>
      <c r="CH1438" s="510">
        <v>759</v>
      </c>
      <c r="CI1438" s="510">
        <v>5478</v>
      </c>
      <c r="CJ1438" s="510">
        <v>9645934</v>
      </c>
      <c r="CK1438" s="510">
        <v>1761</v>
      </c>
      <c r="CL1438" s="510">
        <v>3601</v>
      </c>
      <c r="CM1438" s="510">
        <v>2453</v>
      </c>
      <c r="CN1438" s="510">
        <v>3848664</v>
      </c>
      <c r="CO1438" s="510">
        <v>1569</v>
      </c>
      <c r="CP1438" s="510">
        <v>3453</v>
      </c>
      <c r="CQ1438" s="510">
        <v>35695</v>
      </c>
      <c r="CR1438" s="510">
        <v>61520970</v>
      </c>
      <c r="CS1438" s="510">
        <v>1724</v>
      </c>
      <c r="CT1438" s="510">
        <v>3377</v>
      </c>
      <c r="CU1438" s="510">
        <v>1902</v>
      </c>
      <c r="CV1438" s="510">
        <v>12594794</v>
      </c>
      <c r="CW1438" s="510">
        <v>6622</v>
      </c>
      <c r="CX1438" s="510">
        <v>14459</v>
      </c>
      <c r="CY1438" s="510">
        <v>1059</v>
      </c>
      <c r="CZ1438" s="510">
        <v>6515147</v>
      </c>
      <c r="DA1438" s="510">
        <v>6152</v>
      </c>
      <c r="DB1438" s="510">
        <v>14165</v>
      </c>
      <c r="DC1438" s="510">
        <v>1293</v>
      </c>
      <c r="DD1438" s="510">
        <v>12194629</v>
      </c>
      <c r="DE1438" s="510">
        <v>9431</v>
      </c>
      <c r="DF1438" s="510">
        <v>20232</v>
      </c>
      <c r="DG1438" s="510">
        <v>346</v>
      </c>
      <c r="DH1438" s="510">
        <v>4723445</v>
      </c>
      <c r="DI1438" s="510">
        <v>13652</v>
      </c>
      <c r="DJ1438" s="510">
        <v>31619</v>
      </c>
      <c r="DK1438" s="510">
        <v>307</v>
      </c>
      <c r="DL1438" s="510">
        <v>92115</v>
      </c>
      <c r="DM1438" s="510">
        <v>300</v>
      </c>
      <c r="DN1438" s="510">
        <v>551</v>
      </c>
      <c r="DO1438" s="510">
        <v>5181</v>
      </c>
      <c r="DP1438" s="510">
        <v>169392</v>
      </c>
      <c r="DQ1438" s="510">
        <v>33</v>
      </c>
      <c r="DR1438" s="510">
        <v>57</v>
      </c>
      <c r="DS1438" s="510">
        <v>76</v>
      </c>
      <c r="DT1438" s="510">
        <v>123449</v>
      </c>
      <c r="DU1438" s="510">
        <v>1624</v>
      </c>
      <c r="DV1438" s="510">
        <v>2941</v>
      </c>
      <c r="DW1438" s="510">
        <v>66</v>
      </c>
      <c r="DX1438" s="510">
        <v>46331</v>
      </c>
      <c r="DY1438" s="510">
        <v>90176551</v>
      </c>
      <c r="DZ1438" s="510">
        <v>1946</v>
      </c>
      <c r="EA1438" s="510">
        <v>3627</v>
      </c>
      <c r="EB1438" s="510">
        <v>33940</v>
      </c>
      <c r="EC1438" s="510">
        <v>15021</v>
      </c>
      <c r="ED1438" s="510">
        <v>4682</v>
      </c>
      <c r="EE1438" s="510">
        <v>30580442</v>
      </c>
      <c r="EF1438" s="510">
        <v>3350</v>
      </c>
      <c r="EG1438" s="510">
        <v>158</v>
      </c>
      <c r="EH1438" s="510">
        <v>7</v>
      </c>
      <c r="EI1438" s="510"/>
      <c r="EJ1438" s="479"/>
      <c r="EK1438" s="479"/>
      <c r="EL1438" s="479"/>
      <c r="EM1438" s="479"/>
      <c r="EN1438" s="479"/>
      <c r="EO1438" s="479"/>
      <c r="EP1438" s="479"/>
      <c r="EQ1438" s="479"/>
      <c r="ER1438" s="479"/>
      <c r="ES1438" s="479"/>
      <c r="ET1438" s="479"/>
      <c r="EU1438" s="479"/>
      <c r="EV1438" s="479"/>
      <c r="EW1438" s="479"/>
      <c r="EX1438" s="479"/>
      <c r="EY1438" s="479"/>
      <c r="EZ1438" s="476"/>
      <c r="FA1438" s="446">
        <f t="shared" si="2626"/>
        <v>2</v>
      </c>
      <c r="FB1438" s="417">
        <f t="shared" si="2647"/>
        <v>2025</v>
      </c>
      <c r="FC1438" s="448">
        <f t="shared" si="2648"/>
        <v>45689</v>
      </c>
      <c r="FD1438" s="449">
        <f t="shared" si="2649"/>
        <v>28</v>
      </c>
      <c r="FE1438" s="450"/>
      <c r="FF1438" s="451">
        <f t="shared" si="2639"/>
        <v>0.60788454769447375</v>
      </c>
      <c r="FG1438" s="450"/>
      <c r="FH1438" s="452">
        <f t="shared" si="2627"/>
        <v>2.0093907210732254</v>
      </c>
      <c r="FI1438" s="452">
        <f t="shared" si="2628"/>
        <v>1.6441587479038569</v>
      </c>
      <c r="FJ1438" s="452">
        <f t="shared" si="2629"/>
        <v>1.9944569547895374</v>
      </c>
      <c r="FK1438" s="452">
        <f t="shared" si="2630"/>
        <v>1.6632600034644032</v>
      </c>
      <c r="FL1438" s="452">
        <f t="shared" si="2631"/>
        <v>1.2792142300463027</v>
      </c>
      <c r="FM1438" s="452">
        <f t="shared" si="2632"/>
        <v>1.0438958419291249</v>
      </c>
      <c r="FN1438" s="452">
        <f t="shared" si="2633"/>
        <v>1.2831928535408113</v>
      </c>
      <c r="FO1438" s="452">
        <f t="shared" si="2634"/>
        <v>0.83826813630141916</v>
      </c>
      <c r="FP1438" s="452">
        <f t="shared" si="2635"/>
        <v>1.3068493150684932</v>
      </c>
      <c r="FQ1438" s="452">
        <f t="shared" si="2636"/>
        <v>0.8429223744292238</v>
      </c>
      <c r="FR1438" s="453"/>
      <c r="FS1438" s="446">
        <f t="shared" si="2653"/>
        <v>0</v>
      </c>
      <c r="FT1438" s="446">
        <f t="shared" si="2653"/>
        <v>0</v>
      </c>
      <c r="FU1438" s="446">
        <f t="shared" si="2653"/>
        <v>0</v>
      </c>
      <c r="FV1438" s="446">
        <f t="shared" si="2653"/>
        <v>885830</v>
      </c>
      <c r="FW1438" s="446">
        <f t="shared" si="2653"/>
        <v>6869760</v>
      </c>
      <c r="FX1438" s="446">
        <f t="shared" si="2653"/>
        <v>5611356</v>
      </c>
      <c r="FY1438" s="446">
        <f t="shared" si="2653"/>
        <v>148721034</v>
      </c>
      <c r="FZ1438" s="446">
        <f t="shared" si="2653"/>
        <v>191016441</v>
      </c>
      <c r="GA1438" s="446">
        <f t="shared" si="2653"/>
        <v>17260485</v>
      </c>
      <c r="GB1438" s="446">
        <f t="shared" si="2646"/>
        <v>62184760</v>
      </c>
      <c r="GC1438" s="446">
        <f t="shared" si="2646"/>
        <v>16025135</v>
      </c>
      <c r="GD1438" s="446">
        <f t="shared" si="2650"/>
        <v>172040</v>
      </c>
      <c r="GE1438" s="446">
        <f t="shared" si="2650"/>
        <v>79296</v>
      </c>
      <c r="GF1438" s="446">
        <f t="shared" si="2650"/>
        <v>6587361</v>
      </c>
      <c r="GG1438" s="446">
        <f t="shared" si="2650"/>
        <v>19726278</v>
      </c>
      <c r="GH1438" s="446">
        <f t="shared" si="2650"/>
        <v>8470209</v>
      </c>
      <c r="GI1438" s="446">
        <f t="shared" si="2650"/>
        <v>120542015</v>
      </c>
      <c r="GJ1438" s="446">
        <f t="shared" si="2650"/>
        <v>27501018</v>
      </c>
      <c r="GK1438" s="446">
        <f t="shared" si="2650"/>
        <v>15000735</v>
      </c>
      <c r="GL1438" s="446">
        <f t="shared" si="2650"/>
        <v>26159976</v>
      </c>
      <c r="GM1438" s="446">
        <f t="shared" si="2650"/>
        <v>10940174</v>
      </c>
      <c r="GN1438" s="446">
        <f t="shared" si="2652"/>
        <v>223516</v>
      </c>
      <c r="GO1438" s="446">
        <f t="shared" si="2651"/>
        <v>169157</v>
      </c>
      <c r="GP1438" s="446">
        <f t="shared" si="2651"/>
        <v>295317</v>
      </c>
      <c r="GQ1438" s="446">
        <f t="shared" si="2651"/>
        <v>168042537</v>
      </c>
      <c r="GR1438" s="446"/>
      <c r="GS1438" s="446"/>
      <c r="GT1438" s="446"/>
      <c r="GU1438" s="446"/>
      <c r="GV1438" s="416"/>
    </row>
    <row r="1439" spans="1:204" ht="9.75" customHeight="1" x14ac:dyDescent="0.2">
      <c r="A1439" s="417" t="str">
        <f t="shared" si="2619"/>
        <v>2024-25FEBRUARYRYE</v>
      </c>
      <c r="B1439" s="458" t="str">
        <f t="shared" si="2643"/>
        <v>2024-25</v>
      </c>
      <c r="C1439" s="402" t="s">
        <v>657</v>
      </c>
      <c r="D1439" s="458" t="s">
        <v>663</v>
      </c>
      <c r="E1439" s="458" t="s">
        <v>662</v>
      </c>
      <c r="F1439" s="478" t="s">
        <v>456</v>
      </c>
      <c r="G1439" s="478" t="s">
        <v>692</v>
      </c>
      <c r="H1439" s="510">
        <v>77235</v>
      </c>
      <c r="I1439" s="510">
        <v>47303</v>
      </c>
      <c r="J1439" s="510">
        <v>558897</v>
      </c>
      <c r="K1439" s="510">
        <v>12</v>
      </c>
      <c r="L1439" s="510">
        <v>1</v>
      </c>
      <c r="M1439" s="510">
        <v>43</v>
      </c>
      <c r="N1439" s="510">
        <v>87</v>
      </c>
      <c r="O1439" s="510">
        <v>156</v>
      </c>
      <c r="P1439" s="510">
        <v>193</v>
      </c>
      <c r="Q1439" s="510">
        <v>20</v>
      </c>
      <c r="R1439" s="510">
        <v>10</v>
      </c>
      <c r="S1439" s="510">
        <v>49515</v>
      </c>
      <c r="T1439" s="510">
        <v>3476</v>
      </c>
      <c r="U1439" s="510">
        <v>2192</v>
      </c>
      <c r="V1439" s="510">
        <v>23775</v>
      </c>
      <c r="W1439" s="510">
        <v>12297</v>
      </c>
      <c r="X1439" s="510">
        <v>727</v>
      </c>
      <c r="Y1439" s="510">
        <v>1751704</v>
      </c>
      <c r="Z1439" s="510">
        <v>504</v>
      </c>
      <c r="AA1439" s="510">
        <v>916</v>
      </c>
      <c r="AB1439" s="510">
        <v>1276746</v>
      </c>
      <c r="AC1439" s="510">
        <v>582</v>
      </c>
      <c r="AD1439" s="510">
        <v>1045</v>
      </c>
      <c r="AE1439" s="510">
        <v>34572825</v>
      </c>
      <c r="AF1439" s="510">
        <v>1454</v>
      </c>
      <c r="AG1439" s="510">
        <v>2748</v>
      </c>
      <c r="AH1439" s="510">
        <v>85932665</v>
      </c>
      <c r="AI1439" s="510">
        <v>6988</v>
      </c>
      <c r="AJ1439" s="510">
        <v>14570</v>
      </c>
      <c r="AK1439" s="510">
        <v>6761888</v>
      </c>
      <c r="AL1439" s="510">
        <v>9301</v>
      </c>
      <c r="AM1439" s="510">
        <v>19216</v>
      </c>
      <c r="AN1439" s="510">
        <v>80</v>
      </c>
      <c r="AO1439" s="510">
        <v>2182</v>
      </c>
      <c r="AP1439" s="510">
        <v>448</v>
      </c>
      <c r="AQ1439" s="510">
        <v>1247063</v>
      </c>
      <c r="AR1439" s="510">
        <v>2784</v>
      </c>
      <c r="AS1439" s="510">
        <v>5895</v>
      </c>
      <c r="AT1439" s="510">
        <v>6935</v>
      </c>
      <c r="AU1439" s="510">
        <v>149</v>
      </c>
      <c r="AV1439" s="510">
        <v>1188</v>
      </c>
      <c r="AW1439" s="510">
        <v>751</v>
      </c>
      <c r="AX1439" s="510">
        <v>540</v>
      </c>
      <c r="AY1439" s="510">
        <v>5058</v>
      </c>
      <c r="AZ1439" s="510">
        <v>1014</v>
      </c>
      <c r="BA1439" s="510">
        <v>877</v>
      </c>
      <c r="BB1439" s="510">
        <v>2143573</v>
      </c>
      <c r="BC1439" s="510">
        <v>2444</v>
      </c>
      <c r="BD1439" s="510">
        <v>4979</v>
      </c>
      <c r="BE1439" s="510">
        <v>33</v>
      </c>
      <c r="BF1439" s="510">
        <v>461</v>
      </c>
      <c r="BG1439" s="510">
        <v>295</v>
      </c>
      <c r="BH1439" s="510">
        <v>88</v>
      </c>
      <c r="BI1439" s="510">
        <v>24416</v>
      </c>
      <c r="BJ1439" s="510">
        <v>1969</v>
      </c>
      <c r="BK1439" s="510">
        <v>16195</v>
      </c>
      <c r="BL1439" s="510">
        <v>42580</v>
      </c>
      <c r="BM1439" s="510">
        <v>6811</v>
      </c>
      <c r="BN1439" s="510">
        <v>5160</v>
      </c>
      <c r="BO1439" s="510">
        <v>4270</v>
      </c>
      <c r="BP1439" s="510">
        <v>3239</v>
      </c>
      <c r="BQ1439" s="510">
        <v>30076</v>
      </c>
      <c r="BR1439" s="510">
        <v>24777</v>
      </c>
      <c r="BS1439" s="510">
        <v>18883</v>
      </c>
      <c r="BT1439" s="510">
        <v>13083</v>
      </c>
      <c r="BU1439" s="510">
        <v>1065</v>
      </c>
      <c r="BV1439" s="510">
        <v>761</v>
      </c>
      <c r="BW1439" s="510">
        <v>199</v>
      </c>
      <c r="BX1439" s="510">
        <v>131895</v>
      </c>
      <c r="BY1439" s="510">
        <v>663</v>
      </c>
      <c r="BZ1439" s="510">
        <v>1228</v>
      </c>
      <c r="CA1439" s="510">
        <v>84</v>
      </c>
      <c r="CB1439" s="510">
        <v>37086</v>
      </c>
      <c r="CC1439" s="510">
        <v>442</v>
      </c>
      <c r="CD1439" s="510">
        <v>974</v>
      </c>
      <c r="CE1439" s="510">
        <v>3193</v>
      </c>
      <c r="CF1439" s="510">
        <v>1582723</v>
      </c>
      <c r="CG1439" s="510">
        <v>496</v>
      </c>
      <c r="CH1439" s="510">
        <v>890</v>
      </c>
      <c r="CI1439" s="510">
        <v>2125</v>
      </c>
      <c r="CJ1439" s="510">
        <v>2966375</v>
      </c>
      <c r="CK1439" s="510">
        <v>1396</v>
      </c>
      <c r="CL1439" s="510">
        <v>2605</v>
      </c>
      <c r="CM1439" s="510">
        <v>423</v>
      </c>
      <c r="CN1439" s="510">
        <v>535298</v>
      </c>
      <c r="CO1439" s="510">
        <v>1265</v>
      </c>
      <c r="CP1439" s="510">
        <v>2477</v>
      </c>
      <c r="CQ1439" s="510">
        <v>21227</v>
      </c>
      <c r="CR1439" s="510">
        <v>31071152</v>
      </c>
      <c r="CS1439" s="510">
        <v>1464</v>
      </c>
      <c r="CT1439" s="510">
        <v>2767</v>
      </c>
      <c r="CU1439" s="510">
        <v>1982</v>
      </c>
      <c r="CV1439" s="510">
        <v>11249232</v>
      </c>
      <c r="CW1439" s="510">
        <v>5676</v>
      </c>
      <c r="CX1439" s="510">
        <v>10524</v>
      </c>
      <c r="CY1439" s="510">
        <v>724</v>
      </c>
      <c r="CZ1439" s="510">
        <v>3638183</v>
      </c>
      <c r="DA1439" s="510">
        <v>5025</v>
      </c>
      <c r="DB1439" s="510">
        <v>9430</v>
      </c>
      <c r="DC1439" s="510">
        <v>194</v>
      </c>
      <c r="DD1439" s="510">
        <v>2478587</v>
      </c>
      <c r="DE1439" s="510">
        <v>12776</v>
      </c>
      <c r="DF1439" s="510">
        <v>19563</v>
      </c>
      <c r="DG1439" s="510">
        <v>81</v>
      </c>
      <c r="DH1439" s="510">
        <v>699840</v>
      </c>
      <c r="DI1439" s="510">
        <v>8640</v>
      </c>
      <c r="DJ1439" s="510">
        <v>19251</v>
      </c>
      <c r="DK1439" s="510">
        <v>271</v>
      </c>
      <c r="DL1439" s="510">
        <v>92178</v>
      </c>
      <c r="DM1439" s="510">
        <v>340</v>
      </c>
      <c r="DN1439" s="510">
        <v>600</v>
      </c>
      <c r="DO1439" s="510">
        <v>2295</v>
      </c>
      <c r="DP1439" s="510">
        <v>104009</v>
      </c>
      <c r="DQ1439" s="510">
        <v>45</v>
      </c>
      <c r="DR1439" s="510">
        <v>97</v>
      </c>
      <c r="DS1439" s="510">
        <v>30</v>
      </c>
      <c r="DT1439" s="510">
        <v>128794</v>
      </c>
      <c r="DU1439" s="510">
        <v>4293</v>
      </c>
      <c r="DV1439" s="510">
        <v>7868</v>
      </c>
      <c r="DW1439" s="510">
        <v>27</v>
      </c>
      <c r="DX1439" s="510">
        <v>27199</v>
      </c>
      <c r="DY1439" s="510">
        <v>33025234</v>
      </c>
      <c r="DZ1439" s="510">
        <v>1214</v>
      </c>
      <c r="EA1439" s="510">
        <v>2073</v>
      </c>
      <c r="EB1439" s="510">
        <v>15648</v>
      </c>
      <c r="EC1439" s="510">
        <v>3880</v>
      </c>
      <c r="ED1439" s="510">
        <v>591</v>
      </c>
      <c r="EE1439" s="510">
        <v>4028374</v>
      </c>
      <c r="EF1439" s="510">
        <v>484</v>
      </c>
      <c r="EG1439" s="510">
        <v>91</v>
      </c>
      <c r="EH1439" s="510">
        <v>794</v>
      </c>
      <c r="EI1439" s="510"/>
      <c r="EJ1439" s="479"/>
      <c r="EK1439" s="479"/>
      <c r="EL1439" s="479"/>
      <c r="EM1439" s="479"/>
      <c r="EN1439" s="479"/>
      <c r="EO1439" s="479"/>
      <c r="EP1439" s="479"/>
      <c r="EQ1439" s="479"/>
      <c r="ER1439" s="479"/>
      <c r="ES1439" s="479"/>
      <c r="ET1439" s="479"/>
      <c r="EU1439" s="479"/>
      <c r="EV1439" s="479"/>
      <c r="EW1439" s="479"/>
      <c r="EX1439" s="479"/>
      <c r="EY1439" s="479"/>
      <c r="EZ1439" s="476"/>
      <c r="FA1439" s="482">
        <f t="shared" si="2626"/>
        <v>2</v>
      </c>
      <c r="FB1439" s="493">
        <f t="shared" si="2647"/>
        <v>2025</v>
      </c>
      <c r="FC1439" s="498">
        <f t="shared" si="2648"/>
        <v>45689</v>
      </c>
      <c r="FD1439" s="499">
        <f t="shared" si="2649"/>
        <v>28</v>
      </c>
      <c r="FE1439" s="450"/>
      <c r="FF1439" s="451">
        <f t="shared" si="2639"/>
        <v>0.69905574169966489</v>
      </c>
      <c r="FG1439" s="450"/>
      <c r="FH1439" s="452">
        <f t="shared" si="2627"/>
        <v>1.9594361334867665</v>
      </c>
      <c r="FI1439" s="452">
        <f t="shared" si="2628"/>
        <v>1.4844649021864211</v>
      </c>
      <c r="FJ1439" s="452">
        <f t="shared" si="2629"/>
        <v>1.9479927007299269</v>
      </c>
      <c r="FK1439" s="452">
        <f t="shared" si="2630"/>
        <v>1.4776459854014599</v>
      </c>
      <c r="FL1439" s="452">
        <f t="shared" si="2631"/>
        <v>1.2650262881177707</v>
      </c>
      <c r="FM1439" s="452">
        <f t="shared" si="2632"/>
        <v>1.0421451104100947</v>
      </c>
      <c r="FN1439" s="452">
        <f t="shared" si="2633"/>
        <v>1.5355777831991542</v>
      </c>
      <c r="FO1439" s="452">
        <f t="shared" si="2634"/>
        <v>1.0639180287875092</v>
      </c>
      <c r="FP1439" s="452">
        <f t="shared" si="2635"/>
        <v>1.4649243466299862</v>
      </c>
      <c r="FQ1439" s="452">
        <f t="shared" si="2636"/>
        <v>1.046767537826685</v>
      </c>
      <c r="FR1439" s="453"/>
      <c r="FS1439" s="446">
        <f t="shared" si="2653"/>
        <v>47303</v>
      </c>
      <c r="FT1439" s="446">
        <f t="shared" si="2653"/>
        <v>2034029</v>
      </c>
      <c r="FU1439" s="446">
        <f t="shared" si="2653"/>
        <v>4115361</v>
      </c>
      <c r="FV1439" s="446">
        <f t="shared" si="2653"/>
        <v>7379268</v>
      </c>
      <c r="FW1439" s="446">
        <f t="shared" si="2653"/>
        <v>3184016</v>
      </c>
      <c r="FX1439" s="446">
        <f t="shared" si="2653"/>
        <v>2290640</v>
      </c>
      <c r="FY1439" s="446">
        <f t="shared" si="2653"/>
        <v>65333700</v>
      </c>
      <c r="FZ1439" s="446">
        <f t="shared" si="2653"/>
        <v>179167290</v>
      </c>
      <c r="GA1439" s="446">
        <f t="shared" si="2653"/>
        <v>13970032</v>
      </c>
      <c r="GB1439" s="446">
        <f t="shared" si="2646"/>
        <v>4366583</v>
      </c>
      <c r="GC1439" s="446">
        <f t="shared" si="2646"/>
        <v>2640960</v>
      </c>
      <c r="GD1439" s="446">
        <f t="shared" ref="GD1439:GM1448" si="2654">IFERROR(HLOOKUP(GD$1,$H$5:$HA$10112,MATCH($A1439,$A$5:$A$10112,0),0)*HLOOKUP(GD$2,$H$5:$HA$10112,MATCH($A1439,$A$5:$A$10112,0),0),"-")</f>
        <v>244372</v>
      </c>
      <c r="GE1439" s="446">
        <f t="shared" si="2654"/>
        <v>81816</v>
      </c>
      <c r="GF1439" s="446">
        <f t="shared" si="2654"/>
        <v>2841770</v>
      </c>
      <c r="GG1439" s="446">
        <f t="shared" si="2654"/>
        <v>5535625</v>
      </c>
      <c r="GH1439" s="446">
        <f t="shared" si="2654"/>
        <v>1047771</v>
      </c>
      <c r="GI1439" s="446">
        <f t="shared" si="2654"/>
        <v>58735109</v>
      </c>
      <c r="GJ1439" s="446">
        <f t="shared" si="2654"/>
        <v>20858568</v>
      </c>
      <c r="GK1439" s="446">
        <f t="shared" si="2654"/>
        <v>6827320</v>
      </c>
      <c r="GL1439" s="446">
        <f t="shared" si="2654"/>
        <v>3795222</v>
      </c>
      <c r="GM1439" s="446">
        <f t="shared" si="2654"/>
        <v>1559331</v>
      </c>
      <c r="GN1439" s="446">
        <f t="shared" si="2652"/>
        <v>236040</v>
      </c>
      <c r="GO1439" s="446">
        <f t="shared" si="2651"/>
        <v>162600</v>
      </c>
      <c r="GP1439" s="446">
        <f t="shared" si="2651"/>
        <v>222615</v>
      </c>
      <c r="GQ1439" s="446">
        <f t="shared" si="2651"/>
        <v>56383527</v>
      </c>
      <c r="GR1439" s="446"/>
      <c r="GS1439" s="446"/>
      <c r="GT1439" s="446"/>
      <c r="GU1439" s="446"/>
      <c r="GV1439" s="416"/>
    </row>
    <row r="1440" spans="1:204" ht="9.75" customHeight="1" x14ac:dyDescent="0.2">
      <c r="A1440" s="523" t="str">
        <f t="shared" si="2619"/>
        <v>2024-25FEBRUARYRYD</v>
      </c>
      <c r="B1440" s="524" t="str">
        <f t="shared" si="2643"/>
        <v>2024-25</v>
      </c>
      <c r="C1440" s="525" t="s">
        <v>657</v>
      </c>
      <c r="D1440" s="524" t="s">
        <v>663</v>
      </c>
      <c r="E1440" s="524" t="s">
        <v>662</v>
      </c>
      <c r="F1440" s="526" t="s">
        <v>455</v>
      </c>
      <c r="G1440" s="526" t="s">
        <v>693</v>
      </c>
      <c r="H1440" s="527">
        <v>91062</v>
      </c>
      <c r="I1440" s="527">
        <v>71930</v>
      </c>
      <c r="J1440" s="527">
        <v>388899</v>
      </c>
      <c r="K1440" s="527">
        <v>5</v>
      </c>
      <c r="L1440" s="527">
        <v>1</v>
      </c>
      <c r="M1440" s="527">
        <v>3</v>
      </c>
      <c r="N1440" s="527">
        <v>37</v>
      </c>
      <c r="O1440" s="527">
        <v>92</v>
      </c>
      <c r="P1440" s="527">
        <v>268</v>
      </c>
      <c r="Q1440" s="527">
        <v>15</v>
      </c>
      <c r="R1440" s="527">
        <v>18</v>
      </c>
      <c r="S1440" s="527">
        <v>60044</v>
      </c>
      <c r="T1440" s="527">
        <v>4614</v>
      </c>
      <c r="U1440" s="527">
        <v>2833</v>
      </c>
      <c r="V1440" s="527">
        <v>30283</v>
      </c>
      <c r="W1440" s="527">
        <v>12721</v>
      </c>
      <c r="X1440" s="527">
        <v>604</v>
      </c>
      <c r="Y1440" s="527">
        <v>2306889</v>
      </c>
      <c r="Z1440" s="527">
        <v>500</v>
      </c>
      <c r="AA1440" s="527">
        <v>926</v>
      </c>
      <c r="AB1440" s="527">
        <v>1647636</v>
      </c>
      <c r="AC1440" s="527">
        <v>582</v>
      </c>
      <c r="AD1440" s="527">
        <v>1073</v>
      </c>
      <c r="AE1440" s="527">
        <v>54859675</v>
      </c>
      <c r="AF1440" s="527">
        <v>1812</v>
      </c>
      <c r="AG1440" s="527">
        <v>3613</v>
      </c>
      <c r="AH1440" s="527">
        <v>103403191</v>
      </c>
      <c r="AI1440" s="527">
        <v>8129</v>
      </c>
      <c r="AJ1440" s="527">
        <v>18203</v>
      </c>
      <c r="AK1440" s="527">
        <v>5038743</v>
      </c>
      <c r="AL1440" s="527">
        <v>8342</v>
      </c>
      <c r="AM1440" s="527">
        <v>16383</v>
      </c>
      <c r="AN1440" s="527">
        <v>0</v>
      </c>
      <c r="AO1440" s="527">
        <v>3178</v>
      </c>
      <c r="AP1440" s="527">
        <v>4371</v>
      </c>
      <c r="AQ1440" s="527">
        <v>33856455</v>
      </c>
      <c r="AR1440" s="527">
        <v>7746</v>
      </c>
      <c r="AS1440" s="527">
        <v>17096</v>
      </c>
      <c r="AT1440" s="527">
        <v>9385</v>
      </c>
      <c r="AU1440" s="527">
        <v>503</v>
      </c>
      <c r="AV1440" s="527">
        <v>3508</v>
      </c>
      <c r="AW1440" s="527">
        <v>5731</v>
      </c>
      <c r="AX1440" s="527">
        <v>507</v>
      </c>
      <c r="AY1440" s="527">
        <v>4867</v>
      </c>
      <c r="AZ1440" s="527">
        <v>1523</v>
      </c>
      <c r="BA1440" s="527">
        <v>14112</v>
      </c>
      <c r="BB1440" s="527">
        <v>44855802</v>
      </c>
      <c r="BC1440" s="527">
        <v>3179</v>
      </c>
      <c r="BD1440" s="527">
        <v>7775</v>
      </c>
      <c r="BE1440" s="527">
        <v>492</v>
      </c>
      <c r="BF1440" s="527">
        <v>4007</v>
      </c>
      <c r="BG1440" s="527">
        <v>7922</v>
      </c>
      <c r="BH1440" s="527">
        <v>1691</v>
      </c>
      <c r="BI1440" s="527">
        <v>31160</v>
      </c>
      <c r="BJ1440" s="527">
        <v>1178</v>
      </c>
      <c r="BK1440" s="527">
        <v>18321</v>
      </c>
      <c r="BL1440" s="527">
        <v>50659</v>
      </c>
      <c r="BM1440" s="527">
        <v>10892</v>
      </c>
      <c r="BN1440" s="527">
        <v>6992</v>
      </c>
      <c r="BO1440" s="527">
        <v>6635</v>
      </c>
      <c r="BP1440" s="527">
        <v>4317</v>
      </c>
      <c r="BQ1440" s="527">
        <v>42375</v>
      </c>
      <c r="BR1440" s="527">
        <v>31723</v>
      </c>
      <c r="BS1440" s="527">
        <v>23807</v>
      </c>
      <c r="BT1440" s="527">
        <v>13339</v>
      </c>
      <c r="BU1440" s="527">
        <v>1124</v>
      </c>
      <c r="BV1440" s="527">
        <v>626</v>
      </c>
      <c r="BW1440" s="527">
        <v>60</v>
      </c>
      <c r="BX1440" s="527">
        <v>36185</v>
      </c>
      <c r="BY1440" s="527">
        <v>603</v>
      </c>
      <c r="BZ1440" s="527">
        <v>1066</v>
      </c>
      <c r="CA1440" s="527">
        <v>79</v>
      </c>
      <c r="CB1440" s="527">
        <v>53872</v>
      </c>
      <c r="CC1440" s="527">
        <v>682</v>
      </c>
      <c r="CD1440" s="527">
        <v>1240</v>
      </c>
      <c r="CE1440" s="527">
        <v>4475</v>
      </c>
      <c r="CF1440" s="527">
        <v>2216832</v>
      </c>
      <c r="CG1440" s="527">
        <v>495</v>
      </c>
      <c r="CH1440" s="527">
        <v>919</v>
      </c>
      <c r="CI1440" s="527">
        <v>2503</v>
      </c>
      <c r="CJ1440" s="527">
        <v>3829875</v>
      </c>
      <c r="CK1440" s="527">
        <v>1530</v>
      </c>
      <c r="CL1440" s="527">
        <v>3098</v>
      </c>
      <c r="CM1440" s="527">
        <v>1213</v>
      </c>
      <c r="CN1440" s="527">
        <v>1999751</v>
      </c>
      <c r="CO1440" s="527">
        <v>1649</v>
      </c>
      <c r="CP1440" s="527">
        <v>3420</v>
      </c>
      <c r="CQ1440" s="527">
        <v>26567</v>
      </c>
      <c r="CR1440" s="527">
        <v>49030049</v>
      </c>
      <c r="CS1440" s="527">
        <v>1846</v>
      </c>
      <c r="CT1440" s="527">
        <v>3671</v>
      </c>
      <c r="CU1440" s="527">
        <v>1041</v>
      </c>
      <c r="CV1440" s="527">
        <v>8244969</v>
      </c>
      <c r="CW1440" s="527">
        <v>7920</v>
      </c>
      <c r="CX1440" s="527">
        <v>17480</v>
      </c>
      <c r="CY1440" s="527">
        <v>499</v>
      </c>
      <c r="CZ1440" s="527">
        <v>4459129</v>
      </c>
      <c r="DA1440" s="527">
        <v>8936</v>
      </c>
      <c r="DB1440" s="527">
        <v>21734</v>
      </c>
      <c r="DC1440" s="527">
        <v>838</v>
      </c>
      <c r="DD1440" s="527">
        <v>9044078</v>
      </c>
      <c r="DE1440" s="527">
        <v>10792</v>
      </c>
      <c r="DF1440" s="527">
        <v>25306</v>
      </c>
      <c r="DG1440" s="527">
        <v>109</v>
      </c>
      <c r="DH1440" s="527">
        <v>1287508</v>
      </c>
      <c r="DI1440" s="527">
        <v>11812</v>
      </c>
      <c r="DJ1440" s="527">
        <v>26835</v>
      </c>
      <c r="DK1440" s="527">
        <v>3</v>
      </c>
      <c r="DL1440" s="527">
        <v>1527</v>
      </c>
      <c r="DM1440" s="527">
        <v>509</v>
      </c>
      <c r="DN1440" s="527">
        <v>594</v>
      </c>
      <c r="DO1440" s="527">
        <v>2929</v>
      </c>
      <c r="DP1440" s="527">
        <v>157614</v>
      </c>
      <c r="DQ1440" s="527">
        <v>54</v>
      </c>
      <c r="DR1440" s="527">
        <v>67</v>
      </c>
      <c r="DS1440" s="527">
        <v>32</v>
      </c>
      <c r="DT1440" s="527">
        <v>48644</v>
      </c>
      <c r="DU1440" s="527">
        <v>1520</v>
      </c>
      <c r="DV1440" s="527">
        <v>2524</v>
      </c>
      <c r="DW1440" s="527">
        <v>28</v>
      </c>
      <c r="DX1440" s="527">
        <v>30938</v>
      </c>
      <c r="DY1440" s="527">
        <v>37629046</v>
      </c>
      <c r="DZ1440" s="527">
        <v>1216</v>
      </c>
      <c r="EA1440" s="527">
        <v>2187</v>
      </c>
      <c r="EB1440" s="527">
        <v>17855</v>
      </c>
      <c r="EC1440" s="527">
        <v>4837</v>
      </c>
      <c r="ED1440" s="527">
        <v>660</v>
      </c>
      <c r="EE1440" s="527">
        <v>4445444</v>
      </c>
      <c r="EF1440" s="527">
        <v>2136</v>
      </c>
      <c r="EG1440" s="527">
        <v>144</v>
      </c>
      <c r="EH1440" s="527">
        <v>86</v>
      </c>
      <c r="EI1440" s="527"/>
      <c r="EJ1440" s="528"/>
      <c r="EK1440" s="528"/>
      <c r="EL1440" s="528"/>
      <c r="EM1440" s="528"/>
      <c r="EN1440" s="528"/>
      <c r="EO1440" s="528"/>
      <c r="EP1440" s="528"/>
      <c r="EQ1440" s="528"/>
      <c r="ER1440" s="528"/>
      <c r="ES1440" s="528"/>
      <c r="ET1440" s="528"/>
      <c r="EU1440" s="528"/>
      <c r="EV1440" s="528"/>
      <c r="EW1440" s="528"/>
      <c r="EX1440" s="528"/>
      <c r="EY1440" s="528"/>
      <c r="EZ1440" s="529"/>
      <c r="FA1440" s="446">
        <f t="shared" si="2626"/>
        <v>2</v>
      </c>
      <c r="FB1440" s="417">
        <f t="shared" si="2647"/>
        <v>2025</v>
      </c>
      <c r="FC1440" s="448">
        <f t="shared" si="2648"/>
        <v>45689</v>
      </c>
      <c r="FD1440" s="449">
        <f t="shared" si="2649"/>
        <v>28</v>
      </c>
      <c r="FE1440" s="530"/>
      <c r="FF1440" s="531">
        <f t="shared" si="2639"/>
        <v>0.67395306028531987</v>
      </c>
      <c r="FG1440" s="530"/>
      <c r="FH1440" s="532">
        <f t="shared" si="2627"/>
        <v>2.3606415257910704</v>
      </c>
      <c r="FI1440" s="532">
        <f t="shared" si="2628"/>
        <v>1.5153879497182488</v>
      </c>
      <c r="FJ1440" s="532">
        <f t="shared" si="2629"/>
        <v>2.3420402400282385</v>
      </c>
      <c r="FK1440" s="532">
        <f t="shared" si="2630"/>
        <v>1.523826332509707</v>
      </c>
      <c r="FL1440" s="532">
        <f t="shared" si="2631"/>
        <v>1.399299937258528</v>
      </c>
      <c r="FM1440" s="532">
        <f t="shared" si="2632"/>
        <v>1.0475514314962191</v>
      </c>
      <c r="FN1440" s="532">
        <f t="shared" si="2633"/>
        <v>1.8714723685244872</v>
      </c>
      <c r="FO1440" s="532">
        <f t="shared" si="2634"/>
        <v>1.0485810863925793</v>
      </c>
      <c r="FP1440" s="532">
        <f t="shared" si="2635"/>
        <v>1.8609271523178808</v>
      </c>
      <c r="FQ1440" s="532">
        <f t="shared" si="2636"/>
        <v>1.0364238410596027</v>
      </c>
      <c r="FR1440" s="533"/>
      <c r="FS1440" s="534">
        <f t="shared" si="2653"/>
        <v>71930</v>
      </c>
      <c r="FT1440" s="534">
        <f t="shared" si="2653"/>
        <v>215790</v>
      </c>
      <c r="FU1440" s="534">
        <f t="shared" si="2653"/>
        <v>2661410</v>
      </c>
      <c r="FV1440" s="534">
        <f t="shared" si="2653"/>
        <v>6617560</v>
      </c>
      <c r="FW1440" s="534">
        <f t="shared" si="2653"/>
        <v>4272564</v>
      </c>
      <c r="FX1440" s="534">
        <f t="shared" si="2653"/>
        <v>3039809</v>
      </c>
      <c r="FY1440" s="534">
        <f t="shared" si="2653"/>
        <v>109412479</v>
      </c>
      <c r="FZ1440" s="534">
        <f t="shared" si="2653"/>
        <v>231560363</v>
      </c>
      <c r="GA1440" s="534">
        <f t="shared" si="2653"/>
        <v>9895332</v>
      </c>
      <c r="GB1440" s="534">
        <f t="shared" si="2646"/>
        <v>109720800</v>
      </c>
      <c r="GC1440" s="534">
        <f t="shared" si="2646"/>
        <v>74726616</v>
      </c>
      <c r="GD1440" s="534">
        <f t="shared" si="2654"/>
        <v>63960</v>
      </c>
      <c r="GE1440" s="534">
        <f t="shared" si="2654"/>
        <v>97960</v>
      </c>
      <c r="GF1440" s="534">
        <f t="shared" si="2654"/>
        <v>4112525</v>
      </c>
      <c r="GG1440" s="534">
        <f t="shared" si="2654"/>
        <v>7754294</v>
      </c>
      <c r="GH1440" s="534">
        <f t="shared" si="2654"/>
        <v>4148460</v>
      </c>
      <c r="GI1440" s="534">
        <f t="shared" si="2654"/>
        <v>97527457</v>
      </c>
      <c r="GJ1440" s="534">
        <f t="shared" si="2654"/>
        <v>18196680</v>
      </c>
      <c r="GK1440" s="534">
        <f t="shared" si="2654"/>
        <v>10845266</v>
      </c>
      <c r="GL1440" s="534">
        <f t="shared" si="2654"/>
        <v>21206428</v>
      </c>
      <c r="GM1440" s="534">
        <f t="shared" si="2654"/>
        <v>2925015</v>
      </c>
      <c r="GN1440" s="534">
        <f t="shared" si="2652"/>
        <v>80768</v>
      </c>
      <c r="GO1440" s="534">
        <f t="shared" si="2651"/>
        <v>1782</v>
      </c>
      <c r="GP1440" s="534">
        <f t="shared" si="2651"/>
        <v>196243</v>
      </c>
      <c r="GQ1440" s="534">
        <f t="shared" si="2651"/>
        <v>67661406</v>
      </c>
      <c r="GR1440" s="534"/>
      <c r="GS1440" s="534"/>
      <c r="GT1440" s="534"/>
      <c r="GU1440" s="534"/>
      <c r="GV1440" s="535"/>
    </row>
    <row r="1441" spans="1:204" ht="9.75" customHeight="1" x14ac:dyDescent="0.2">
      <c r="A1441" s="417" t="str">
        <f t="shared" si="2619"/>
        <v>2024-25FEBRUARYRYF</v>
      </c>
      <c r="B1441" s="458" t="str">
        <f t="shared" si="2643"/>
        <v>2024-25</v>
      </c>
      <c r="C1441" s="402" t="s">
        <v>657</v>
      </c>
      <c r="D1441" s="458" t="s">
        <v>667</v>
      </c>
      <c r="E1441" s="458" t="s">
        <v>666</v>
      </c>
      <c r="F1441" s="478" t="s">
        <v>457</v>
      </c>
      <c r="G1441" s="478" t="s">
        <v>694</v>
      </c>
      <c r="H1441" s="510">
        <v>101800</v>
      </c>
      <c r="I1441" s="510">
        <v>77595</v>
      </c>
      <c r="J1441" s="510">
        <v>65629</v>
      </c>
      <c r="K1441" s="510">
        <v>1</v>
      </c>
      <c r="L1441" s="510">
        <v>0</v>
      </c>
      <c r="M1441" s="510">
        <v>1</v>
      </c>
      <c r="N1441" s="510">
        <v>1</v>
      </c>
      <c r="O1441" s="510">
        <v>22</v>
      </c>
      <c r="P1441" s="510">
        <v>363</v>
      </c>
      <c r="Q1441" s="510">
        <v>0</v>
      </c>
      <c r="R1441" s="510">
        <v>78</v>
      </c>
      <c r="S1441" s="510">
        <v>69435</v>
      </c>
      <c r="T1441" s="510">
        <v>7882</v>
      </c>
      <c r="U1441" s="510">
        <v>4728</v>
      </c>
      <c r="V1441" s="510">
        <v>37878</v>
      </c>
      <c r="W1441" s="510">
        <v>12769</v>
      </c>
      <c r="X1441" s="510">
        <v>246</v>
      </c>
      <c r="Y1441" s="510">
        <v>4338737</v>
      </c>
      <c r="Z1441" s="510">
        <v>550</v>
      </c>
      <c r="AA1441" s="510">
        <v>1018</v>
      </c>
      <c r="AB1441" s="510">
        <v>2962510</v>
      </c>
      <c r="AC1441" s="510">
        <v>627</v>
      </c>
      <c r="AD1441" s="510">
        <v>1199</v>
      </c>
      <c r="AE1441" s="510">
        <v>91959357</v>
      </c>
      <c r="AF1441" s="510">
        <v>2428</v>
      </c>
      <c r="AG1441" s="510">
        <v>5097</v>
      </c>
      <c r="AH1441" s="510">
        <v>102903098</v>
      </c>
      <c r="AI1441" s="510">
        <v>8059</v>
      </c>
      <c r="AJ1441" s="510">
        <v>19532</v>
      </c>
      <c r="AK1441" s="510">
        <v>2497307</v>
      </c>
      <c r="AL1441" s="510">
        <v>10152</v>
      </c>
      <c r="AM1441" s="510">
        <v>26159</v>
      </c>
      <c r="AN1441" s="510">
        <v>282</v>
      </c>
      <c r="AO1441" s="510">
        <v>2314</v>
      </c>
      <c r="AP1441" s="510">
        <v>2672</v>
      </c>
      <c r="AQ1441" s="510">
        <v>13457527</v>
      </c>
      <c r="AR1441" s="510">
        <v>5036</v>
      </c>
      <c r="AS1441" s="510">
        <v>11866</v>
      </c>
      <c r="AT1441" s="510">
        <v>8956</v>
      </c>
      <c r="AU1441" s="510">
        <v>561</v>
      </c>
      <c r="AV1441" s="510">
        <v>5497</v>
      </c>
      <c r="AW1441" s="510">
        <v>4892</v>
      </c>
      <c r="AX1441" s="510">
        <v>331</v>
      </c>
      <c r="AY1441" s="510">
        <v>2567</v>
      </c>
      <c r="AZ1441" s="510">
        <v>0</v>
      </c>
      <c r="BA1441" s="510">
        <v>10897</v>
      </c>
      <c r="BB1441" s="510">
        <v>40225293</v>
      </c>
      <c r="BC1441" s="510">
        <v>3691</v>
      </c>
      <c r="BD1441" s="510">
        <v>8836</v>
      </c>
      <c r="BE1441" s="510">
        <v>495</v>
      </c>
      <c r="BF1441" s="510">
        <v>3604</v>
      </c>
      <c r="BG1441" s="510">
        <v>5951</v>
      </c>
      <c r="BH1441" s="510">
        <v>847</v>
      </c>
      <c r="BI1441" s="510">
        <v>31328</v>
      </c>
      <c r="BJ1441" s="510">
        <v>3258</v>
      </c>
      <c r="BK1441" s="510">
        <v>25893</v>
      </c>
      <c r="BL1441" s="510">
        <v>60479</v>
      </c>
      <c r="BM1441" s="510">
        <v>16890</v>
      </c>
      <c r="BN1441" s="510">
        <v>11467</v>
      </c>
      <c r="BO1441" s="510">
        <v>10245</v>
      </c>
      <c r="BP1441" s="510">
        <v>7004</v>
      </c>
      <c r="BQ1441" s="510">
        <v>52393</v>
      </c>
      <c r="BR1441" s="510">
        <v>40383</v>
      </c>
      <c r="BS1441" s="510">
        <v>23379</v>
      </c>
      <c r="BT1441" s="510">
        <v>13755</v>
      </c>
      <c r="BU1441" s="510">
        <v>447</v>
      </c>
      <c r="BV1441" s="510">
        <v>261</v>
      </c>
      <c r="BW1441" s="510">
        <v>7</v>
      </c>
      <c r="BX1441" s="510">
        <v>6326</v>
      </c>
      <c r="BY1441" s="510">
        <v>904</v>
      </c>
      <c r="BZ1441" s="510">
        <v>1685</v>
      </c>
      <c r="CA1441" s="510">
        <v>7</v>
      </c>
      <c r="CB1441" s="510">
        <v>3336</v>
      </c>
      <c r="CC1441" s="510">
        <v>477</v>
      </c>
      <c r="CD1441" s="510">
        <v>1194</v>
      </c>
      <c r="CE1441" s="510">
        <v>7868</v>
      </c>
      <c r="CF1441" s="510">
        <v>4329075</v>
      </c>
      <c r="CG1441" s="510">
        <v>550</v>
      </c>
      <c r="CH1441" s="510">
        <v>1017</v>
      </c>
      <c r="CI1441" s="510">
        <v>2376</v>
      </c>
      <c r="CJ1441" s="510">
        <v>6136795</v>
      </c>
      <c r="CK1441" s="510">
        <v>2583</v>
      </c>
      <c r="CL1441" s="510">
        <v>5671</v>
      </c>
      <c r="CM1441" s="510">
        <v>825</v>
      </c>
      <c r="CN1441" s="510">
        <v>1712517</v>
      </c>
      <c r="CO1441" s="510">
        <v>2076</v>
      </c>
      <c r="CP1441" s="510">
        <v>4583</v>
      </c>
      <c r="CQ1441" s="510">
        <v>34677</v>
      </c>
      <c r="CR1441" s="510">
        <v>84110045</v>
      </c>
      <c r="CS1441" s="510">
        <v>2426</v>
      </c>
      <c r="CT1441" s="510">
        <v>5071</v>
      </c>
      <c r="CU1441" s="510">
        <v>716</v>
      </c>
      <c r="CV1441" s="510">
        <v>5691844</v>
      </c>
      <c r="CW1441" s="510">
        <v>7950</v>
      </c>
      <c r="CX1441" s="510">
        <v>19625</v>
      </c>
      <c r="CY1441" s="510">
        <v>166</v>
      </c>
      <c r="CZ1441" s="510">
        <v>1025249</v>
      </c>
      <c r="DA1441" s="510">
        <v>6176</v>
      </c>
      <c r="DB1441" s="510">
        <v>19304</v>
      </c>
      <c r="DC1441" s="510">
        <v>777</v>
      </c>
      <c r="DD1441" s="510">
        <v>7795269</v>
      </c>
      <c r="DE1441" s="510">
        <v>10033</v>
      </c>
      <c r="DF1441" s="510">
        <v>25884</v>
      </c>
      <c r="DG1441" s="510">
        <v>45</v>
      </c>
      <c r="DH1441" s="510">
        <v>463591</v>
      </c>
      <c r="DI1441" s="510">
        <v>10302</v>
      </c>
      <c r="DJ1441" s="510">
        <v>36994</v>
      </c>
      <c r="DK1441" s="510">
        <v>592</v>
      </c>
      <c r="DL1441" s="510">
        <v>285378</v>
      </c>
      <c r="DM1441" s="510">
        <v>482</v>
      </c>
      <c r="DN1441" s="510">
        <v>769</v>
      </c>
      <c r="DO1441" s="510">
        <v>4308</v>
      </c>
      <c r="DP1441" s="510">
        <v>171437</v>
      </c>
      <c r="DQ1441" s="510">
        <v>40</v>
      </c>
      <c r="DR1441" s="510">
        <v>70</v>
      </c>
      <c r="DS1441" s="510">
        <v>71</v>
      </c>
      <c r="DT1441" s="510">
        <v>150610</v>
      </c>
      <c r="DU1441" s="510">
        <v>2121</v>
      </c>
      <c r="DV1441" s="510">
        <v>3951</v>
      </c>
      <c r="DW1441" s="510">
        <v>64</v>
      </c>
      <c r="DX1441" s="510">
        <v>34654</v>
      </c>
      <c r="DY1441" s="510">
        <v>112183181</v>
      </c>
      <c r="DZ1441" s="510">
        <v>3237</v>
      </c>
      <c r="EA1441" s="510">
        <v>7688</v>
      </c>
      <c r="EB1441" s="510">
        <v>27616</v>
      </c>
      <c r="EC1441" s="510">
        <v>17019</v>
      </c>
      <c r="ED1441" s="510">
        <v>9361</v>
      </c>
      <c r="EE1441" s="510">
        <v>63116695</v>
      </c>
      <c r="EF1441" s="510">
        <v>175</v>
      </c>
      <c r="EG1441" s="510">
        <v>159</v>
      </c>
      <c r="EH1441" s="510">
        <v>7</v>
      </c>
      <c r="EI1441" s="510"/>
      <c r="EJ1441" s="479"/>
      <c r="EK1441" s="479"/>
      <c r="EL1441" s="479"/>
      <c r="EM1441" s="479"/>
      <c r="EN1441" s="479"/>
      <c r="EO1441" s="479"/>
      <c r="EP1441" s="479"/>
      <c r="EQ1441" s="479"/>
      <c r="ER1441" s="479"/>
      <c r="ES1441" s="479"/>
      <c r="ET1441" s="479"/>
      <c r="EU1441" s="479"/>
      <c r="EV1441" s="479"/>
      <c r="EW1441" s="479"/>
      <c r="EX1441" s="479"/>
      <c r="EY1441" s="479"/>
      <c r="EZ1441" s="476"/>
      <c r="FA1441" s="446">
        <f t="shared" si="2626"/>
        <v>2</v>
      </c>
      <c r="FB1441" s="417">
        <f t="shared" si="2647"/>
        <v>2025</v>
      </c>
      <c r="FC1441" s="448">
        <f t="shared" si="2648"/>
        <v>45689</v>
      </c>
      <c r="FD1441" s="449">
        <f t="shared" si="2649"/>
        <v>28</v>
      </c>
      <c r="FE1441" s="450"/>
      <c r="FF1441" s="451">
        <f t="shared" si="2639"/>
        <v>0.57294853038967952</v>
      </c>
      <c r="FG1441" s="450"/>
      <c r="FH1441" s="452">
        <f t="shared" si="2627"/>
        <v>2.1428571428571428</v>
      </c>
      <c r="FI1441" s="452">
        <f t="shared" si="2628"/>
        <v>1.4548337985282924</v>
      </c>
      <c r="FJ1441" s="452">
        <f t="shared" si="2629"/>
        <v>2.1668781725888326</v>
      </c>
      <c r="FK1441" s="452">
        <f t="shared" si="2630"/>
        <v>1.4813874788494077</v>
      </c>
      <c r="FL1441" s="452">
        <f t="shared" si="2631"/>
        <v>1.3832039706425894</v>
      </c>
      <c r="FM1441" s="452">
        <f t="shared" si="2632"/>
        <v>1.066133375574212</v>
      </c>
      <c r="FN1441" s="452">
        <f t="shared" si="2633"/>
        <v>1.8309186310595975</v>
      </c>
      <c r="FO1441" s="452">
        <f t="shared" si="2634"/>
        <v>1.0772182629806564</v>
      </c>
      <c r="FP1441" s="452">
        <f t="shared" si="2635"/>
        <v>1.8170731707317074</v>
      </c>
      <c r="FQ1441" s="452">
        <f t="shared" si="2636"/>
        <v>1.0609756097560976</v>
      </c>
      <c r="FR1441" s="453"/>
      <c r="FS1441" s="446">
        <f t="shared" si="2653"/>
        <v>0</v>
      </c>
      <c r="FT1441" s="446">
        <f t="shared" si="2653"/>
        <v>77595</v>
      </c>
      <c r="FU1441" s="446">
        <f t="shared" si="2653"/>
        <v>77595</v>
      </c>
      <c r="FV1441" s="446">
        <f t="shared" si="2653"/>
        <v>1707090</v>
      </c>
      <c r="FW1441" s="446">
        <f t="shared" si="2653"/>
        <v>8023876</v>
      </c>
      <c r="FX1441" s="446">
        <f t="shared" si="2653"/>
        <v>5668872</v>
      </c>
      <c r="FY1441" s="446">
        <f t="shared" si="2653"/>
        <v>193064166</v>
      </c>
      <c r="FZ1441" s="446">
        <f t="shared" si="2653"/>
        <v>249404108</v>
      </c>
      <c r="GA1441" s="446">
        <f t="shared" si="2653"/>
        <v>6435114</v>
      </c>
      <c r="GB1441" s="446">
        <f t="shared" si="2646"/>
        <v>96285892</v>
      </c>
      <c r="GC1441" s="446">
        <f t="shared" si="2646"/>
        <v>31705952</v>
      </c>
      <c r="GD1441" s="446">
        <f t="shared" si="2654"/>
        <v>11795</v>
      </c>
      <c r="GE1441" s="446">
        <f t="shared" si="2654"/>
        <v>8358</v>
      </c>
      <c r="GF1441" s="446">
        <f t="shared" si="2654"/>
        <v>8001756</v>
      </c>
      <c r="GG1441" s="446">
        <f t="shared" si="2654"/>
        <v>13474296</v>
      </c>
      <c r="GH1441" s="446">
        <f t="shared" si="2654"/>
        <v>3780975</v>
      </c>
      <c r="GI1441" s="446">
        <f t="shared" si="2654"/>
        <v>175847067</v>
      </c>
      <c r="GJ1441" s="446">
        <f t="shared" si="2654"/>
        <v>14051500</v>
      </c>
      <c r="GK1441" s="446">
        <f t="shared" si="2654"/>
        <v>3204464</v>
      </c>
      <c r="GL1441" s="446">
        <f t="shared" si="2654"/>
        <v>20111868</v>
      </c>
      <c r="GM1441" s="446">
        <f t="shared" si="2654"/>
        <v>1664730</v>
      </c>
      <c r="GN1441" s="446">
        <f t="shared" si="2652"/>
        <v>280521</v>
      </c>
      <c r="GO1441" s="446">
        <f t="shared" si="2651"/>
        <v>455248</v>
      </c>
      <c r="GP1441" s="446">
        <f t="shared" si="2651"/>
        <v>301560</v>
      </c>
      <c r="GQ1441" s="446">
        <f t="shared" si="2651"/>
        <v>266419952</v>
      </c>
      <c r="GR1441" s="446"/>
      <c r="GS1441" s="446"/>
      <c r="GT1441" s="446"/>
      <c r="GU1441" s="446"/>
      <c r="GV1441" s="416"/>
    </row>
    <row r="1442" spans="1:204" ht="9.75" customHeight="1" x14ac:dyDescent="0.2">
      <c r="A1442" s="417" t="str">
        <f t="shared" si="2619"/>
        <v>2024-25FEBRUARYRYA</v>
      </c>
      <c r="B1442" s="458" t="str">
        <f t="shared" si="2643"/>
        <v>2024-25</v>
      </c>
      <c r="C1442" s="402" t="s">
        <v>657</v>
      </c>
      <c r="D1442" s="458" t="s">
        <v>653</v>
      </c>
      <c r="E1442" s="458" t="s">
        <v>652</v>
      </c>
      <c r="F1442" s="478" t="s">
        <v>452</v>
      </c>
      <c r="G1442" s="478" t="s">
        <v>697</v>
      </c>
      <c r="H1442" s="510">
        <v>119224</v>
      </c>
      <c r="I1442" s="510">
        <v>85527</v>
      </c>
      <c r="J1442" s="510">
        <v>24202</v>
      </c>
      <c r="K1442" s="510">
        <v>0</v>
      </c>
      <c r="L1442" s="510">
        <v>0</v>
      </c>
      <c r="M1442" s="510">
        <v>0</v>
      </c>
      <c r="N1442" s="510">
        <v>0</v>
      </c>
      <c r="O1442" s="510">
        <v>9</v>
      </c>
      <c r="P1442" s="510">
        <v>419</v>
      </c>
      <c r="Q1442" s="510">
        <v>0</v>
      </c>
      <c r="R1442" s="510">
        <v>22</v>
      </c>
      <c r="S1442" s="510">
        <v>80853</v>
      </c>
      <c r="T1442" s="510">
        <v>8703</v>
      </c>
      <c r="U1442" s="510">
        <v>5595</v>
      </c>
      <c r="V1442" s="510">
        <v>38163</v>
      </c>
      <c r="W1442" s="510">
        <v>13898</v>
      </c>
      <c r="X1442" s="510">
        <v>276</v>
      </c>
      <c r="Y1442" s="510">
        <v>4194900</v>
      </c>
      <c r="Z1442" s="510">
        <v>482</v>
      </c>
      <c r="AA1442" s="510">
        <v>843</v>
      </c>
      <c r="AB1442" s="510">
        <v>2767641</v>
      </c>
      <c r="AC1442" s="510">
        <v>495</v>
      </c>
      <c r="AD1442" s="510">
        <v>886</v>
      </c>
      <c r="AE1442" s="510">
        <v>59489613</v>
      </c>
      <c r="AF1442" s="510">
        <v>1559</v>
      </c>
      <c r="AG1442" s="510">
        <v>3387</v>
      </c>
      <c r="AH1442" s="510">
        <v>93202770</v>
      </c>
      <c r="AI1442" s="510">
        <v>6706</v>
      </c>
      <c r="AJ1442" s="510">
        <v>16291</v>
      </c>
      <c r="AK1442" s="510">
        <v>1978901</v>
      </c>
      <c r="AL1442" s="510">
        <v>7170</v>
      </c>
      <c r="AM1442" s="510">
        <v>18493</v>
      </c>
      <c r="AN1442" s="510">
        <v>0</v>
      </c>
      <c r="AO1442" s="510">
        <v>5011</v>
      </c>
      <c r="AP1442" s="510">
        <v>2810</v>
      </c>
      <c r="AQ1442" s="510">
        <v>6285507</v>
      </c>
      <c r="AR1442" s="510">
        <v>2237</v>
      </c>
      <c r="AS1442" s="510">
        <v>5193</v>
      </c>
      <c r="AT1442" s="510">
        <v>16641</v>
      </c>
      <c r="AU1442" s="510">
        <v>2354</v>
      </c>
      <c r="AV1442" s="510">
        <v>9815</v>
      </c>
      <c r="AW1442" s="510">
        <v>10035</v>
      </c>
      <c r="AX1442" s="510">
        <v>491</v>
      </c>
      <c r="AY1442" s="510">
        <v>3981</v>
      </c>
      <c r="AZ1442" s="510">
        <v>1031</v>
      </c>
      <c r="BA1442" s="510">
        <v>19212</v>
      </c>
      <c r="BB1442" s="510">
        <v>44821705</v>
      </c>
      <c r="BC1442" s="510">
        <v>2333</v>
      </c>
      <c r="BD1442" s="510">
        <v>8002</v>
      </c>
      <c r="BE1442" s="510">
        <v>2308</v>
      </c>
      <c r="BF1442" s="510">
        <v>6849</v>
      </c>
      <c r="BG1442" s="510">
        <v>7489</v>
      </c>
      <c r="BH1442" s="510">
        <v>2566</v>
      </c>
      <c r="BI1442" s="510">
        <v>37790</v>
      </c>
      <c r="BJ1442" s="510">
        <v>4937</v>
      </c>
      <c r="BK1442" s="510">
        <v>21485</v>
      </c>
      <c r="BL1442" s="510">
        <v>64212</v>
      </c>
      <c r="BM1442" s="510">
        <v>15583</v>
      </c>
      <c r="BN1442" s="510">
        <v>11311</v>
      </c>
      <c r="BO1442" s="510">
        <v>9863</v>
      </c>
      <c r="BP1442" s="510">
        <v>7174</v>
      </c>
      <c r="BQ1442" s="510">
        <v>51174</v>
      </c>
      <c r="BR1442" s="510">
        <v>39427</v>
      </c>
      <c r="BS1442" s="510">
        <v>27577</v>
      </c>
      <c r="BT1442" s="510">
        <v>14328</v>
      </c>
      <c r="BU1442" s="510">
        <v>710</v>
      </c>
      <c r="BV1442" s="510">
        <v>272</v>
      </c>
      <c r="BW1442" s="510">
        <v>187</v>
      </c>
      <c r="BX1442" s="510">
        <v>104478</v>
      </c>
      <c r="BY1442" s="510">
        <v>559</v>
      </c>
      <c r="BZ1442" s="510">
        <v>991</v>
      </c>
      <c r="CA1442" s="510">
        <v>117</v>
      </c>
      <c r="CB1442" s="510">
        <v>52798</v>
      </c>
      <c r="CC1442" s="510">
        <v>451</v>
      </c>
      <c r="CD1442" s="510">
        <v>908</v>
      </c>
      <c r="CE1442" s="510">
        <v>8399</v>
      </c>
      <c r="CF1442" s="510">
        <v>4037624</v>
      </c>
      <c r="CG1442" s="510">
        <v>481</v>
      </c>
      <c r="CH1442" s="510">
        <v>842</v>
      </c>
      <c r="CI1442" s="510">
        <v>4962</v>
      </c>
      <c r="CJ1442" s="510">
        <v>7273161</v>
      </c>
      <c r="CK1442" s="510">
        <v>1466</v>
      </c>
      <c r="CL1442" s="510">
        <v>3022</v>
      </c>
      <c r="CM1442" s="510">
        <v>1101</v>
      </c>
      <c r="CN1442" s="510">
        <v>1545965</v>
      </c>
      <c r="CO1442" s="510">
        <v>1404</v>
      </c>
      <c r="CP1442" s="510">
        <v>2998</v>
      </c>
      <c r="CQ1442" s="510">
        <v>32100</v>
      </c>
      <c r="CR1442" s="510">
        <v>50670487</v>
      </c>
      <c r="CS1442" s="510">
        <v>1579</v>
      </c>
      <c r="CT1442" s="510">
        <v>3455</v>
      </c>
      <c r="CU1442" s="510">
        <v>1132</v>
      </c>
      <c r="CV1442" s="510">
        <v>8090646</v>
      </c>
      <c r="CW1442" s="510">
        <v>7147</v>
      </c>
      <c r="CX1442" s="510">
        <v>16077</v>
      </c>
      <c r="CY1442" s="510">
        <v>311</v>
      </c>
      <c r="CZ1442" s="510">
        <v>1478519</v>
      </c>
      <c r="DA1442" s="510">
        <v>4754</v>
      </c>
      <c r="DB1442" s="510">
        <v>10980</v>
      </c>
      <c r="DC1442" s="510">
        <v>1182</v>
      </c>
      <c r="DD1442" s="510">
        <v>11917526</v>
      </c>
      <c r="DE1442" s="510">
        <v>10083</v>
      </c>
      <c r="DF1442" s="510">
        <v>23887</v>
      </c>
      <c r="DG1442" s="510">
        <v>180</v>
      </c>
      <c r="DH1442" s="510">
        <v>1856465</v>
      </c>
      <c r="DI1442" s="510">
        <v>10314</v>
      </c>
      <c r="DJ1442" s="510">
        <v>30533</v>
      </c>
      <c r="DK1442" s="510">
        <v>392</v>
      </c>
      <c r="DL1442" s="510">
        <v>120503</v>
      </c>
      <c r="DM1442" s="510">
        <v>307</v>
      </c>
      <c r="DN1442" s="510">
        <v>553</v>
      </c>
      <c r="DO1442" s="510">
        <v>5439</v>
      </c>
      <c r="DP1442" s="510">
        <v>127835</v>
      </c>
      <c r="DQ1442" s="510">
        <v>24</v>
      </c>
      <c r="DR1442" s="510">
        <v>39</v>
      </c>
      <c r="DS1442" s="510">
        <v>183</v>
      </c>
      <c r="DT1442" s="510">
        <v>233636</v>
      </c>
      <c r="DU1442" s="510">
        <v>1277</v>
      </c>
      <c r="DV1442" s="510">
        <v>2460</v>
      </c>
      <c r="DW1442" s="510">
        <v>169</v>
      </c>
      <c r="DX1442" s="510">
        <v>41966</v>
      </c>
      <c r="DY1442" s="510">
        <v>154738478</v>
      </c>
      <c r="DZ1442" s="510">
        <v>3687</v>
      </c>
      <c r="EA1442" s="510">
        <v>10136</v>
      </c>
      <c r="EB1442" s="510">
        <v>31926</v>
      </c>
      <c r="EC1442" s="510">
        <v>17790</v>
      </c>
      <c r="ED1442" s="510">
        <v>10410</v>
      </c>
      <c r="EE1442" s="510">
        <v>98036143</v>
      </c>
      <c r="EF1442" s="510">
        <v>811</v>
      </c>
      <c r="EG1442" s="510">
        <v>159</v>
      </c>
      <c r="EH1442" s="510">
        <v>9</v>
      </c>
      <c r="EI1442" s="510"/>
      <c r="EJ1442" s="479"/>
      <c r="EK1442" s="479"/>
      <c r="EL1442" s="479"/>
      <c r="EM1442" s="479"/>
      <c r="EN1442" s="479"/>
      <c r="EO1442" s="479"/>
      <c r="EP1442" s="479"/>
      <c r="EQ1442" s="479"/>
      <c r="ER1442" s="479"/>
      <c r="ES1442" s="479"/>
      <c r="ET1442" s="479"/>
      <c r="EU1442" s="479"/>
      <c r="EV1442" s="479"/>
      <c r="EW1442" s="479"/>
      <c r="EX1442" s="479"/>
      <c r="EY1442" s="479"/>
      <c r="EZ1442" s="476"/>
      <c r="FA1442" s="446">
        <f t="shared" si="2626"/>
        <v>2</v>
      </c>
      <c r="FB1442" s="417">
        <f t="shared" si="2647"/>
        <v>2025</v>
      </c>
      <c r="FC1442" s="448">
        <f t="shared" si="2648"/>
        <v>45689</v>
      </c>
      <c r="FD1442" s="449">
        <f t="shared" si="2649"/>
        <v>28</v>
      </c>
      <c r="FE1442" s="450"/>
      <c r="FF1442" s="451">
        <f t="shared" si="2639"/>
        <v>0.65656687590535978</v>
      </c>
      <c r="FG1442" s="450"/>
      <c r="FH1442" s="452">
        <f t="shared" si="2627"/>
        <v>1.7905320004596117</v>
      </c>
      <c r="FI1442" s="452">
        <f t="shared" si="2628"/>
        <v>1.2996667815695737</v>
      </c>
      <c r="FJ1442" s="452">
        <f t="shared" si="2629"/>
        <v>1.7628239499553173</v>
      </c>
      <c r="FK1442" s="452">
        <f t="shared" si="2630"/>
        <v>1.2822162645218946</v>
      </c>
      <c r="FL1442" s="452">
        <f t="shared" si="2631"/>
        <v>1.3409323166417735</v>
      </c>
      <c r="FM1442" s="452">
        <f t="shared" si="2632"/>
        <v>1.0331210858685114</v>
      </c>
      <c r="FN1442" s="452">
        <f t="shared" si="2633"/>
        <v>1.9842423370269104</v>
      </c>
      <c r="FO1442" s="452">
        <f t="shared" si="2634"/>
        <v>1.0309397035544683</v>
      </c>
      <c r="FP1442" s="452">
        <f t="shared" si="2635"/>
        <v>2.5724637681159419</v>
      </c>
      <c r="FQ1442" s="452">
        <f t="shared" si="2636"/>
        <v>0.98550724637681164</v>
      </c>
      <c r="FR1442" s="453"/>
      <c r="FS1442" s="446">
        <f t="shared" si="2653"/>
        <v>0</v>
      </c>
      <c r="FT1442" s="446">
        <f t="shared" si="2653"/>
        <v>0</v>
      </c>
      <c r="FU1442" s="446">
        <f t="shared" si="2653"/>
        <v>0</v>
      </c>
      <c r="FV1442" s="446">
        <f t="shared" si="2653"/>
        <v>769743</v>
      </c>
      <c r="FW1442" s="446">
        <f t="shared" si="2653"/>
        <v>7336629</v>
      </c>
      <c r="FX1442" s="446">
        <f t="shared" si="2653"/>
        <v>4957170</v>
      </c>
      <c r="FY1442" s="446">
        <f t="shared" si="2653"/>
        <v>129258081</v>
      </c>
      <c r="FZ1442" s="446">
        <f t="shared" si="2653"/>
        <v>226412318</v>
      </c>
      <c r="GA1442" s="446">
        <f t="shared" si="2653"/>
        <v>5104068</v>
      </c>
      <c r="GB1442" s="446">
        <f t="shared" si="2646"/>
        <v>153734424</v>
      </c>
      <c r="GC1442" s="446">
        <f t="shared" si="2646"/>
        <v>14592330</v>
      </c>
      <c r="GD1442" s="446">
        <f t="shared" si="2654"/>
        <v>185317</v>
      </c>
      <c r="GE1442" s="446">
        <f t="shared" si="2654"/>
        <v>106236</v>
      </c>
      <c r="GF1442" s="446">
        <f t="shared" si="2654"/>
        <v>7071958</v>
      </c>
      <c r="GG1442" s="446">
        <f t="shared" si="2654"/>
        <v>14995164</v>
      </c>
      <c r="GH1442" s="446">
        <f t="shared" si="2654"/>
        <v>3300798</v>
      </c>
      <c r="GI1442" s="446">
        <f t="shared" si="2654"/>
        <v>110905500</v>
      </c>
      <c r="GJ1442" s="446">
        <f t="shared" si="2654"/>
        <v>18199164</v>
      </c>
      <c r="GK1442" s="446">
        <f t="shared" si="2654"/>
        <v>3414780</v>
      </c>
      <c r="GL1442" s="446">
        <f t="shared" si="2654"/>
        <v>28234434</v>
      </c>
      <c r="GM1442" s="446">
        <f t="shared" si="2654"/>
        <v>5495940</v>
      </c>
      <c r="GN1442" s="446">
        <f t="shared" si="2652"/>
        <v>450180</v>
      </c>
      <c r="GO1442" s="446">
        <f t="shared" si="2651"/>
        <v>216776</v>
      </c>
      <c r="GP1442" s="446">
        <f t="shared" si="2651"/>
        <v>212121</v>
      </c>
      <c r="GQ1442" s="446">
        <f t="shared" si="2651"/>
        <v>425367376</v>
      </c>
      <c r="GR1442" s="446"/>
      <c r="GS1442" s="446"/>
      <c r="GT1442" s="446"/>
      <c r="GU1442" s="446"/>
      <c r="GV1442" s="416"/>
    </row>
    <row r="1443" spans="1:204" ht="9.75" customHeight="1" x14ac:dyDescent="0.2">
      <c r="A1443" s="485" t="str">
        <f t="shared" si="2619"/>
        <v>2024-25FEBRUARYRX8</v>
      </c>
      <c r="B1443" s="503" t="str">
        <f t="shared" si="2643"/>
        <v>2024-25</v>
      </c>
      <c r="C1443" s="436" t="s">
        <v>657</v>
      </c>
      <c r="D1443" s="503" t="s">
        <v>646</v>
      </c>
      <c r="E1443" s="503" t="s">
        <v>645</v>
      </c>
      <c r="F1443" s="504" t="s">
        <v>450</v>
      </c>
      <c r="G1443" s="504" t="s">
        <v>696</v>
      </c>
      <c r="H1443" s="522">
        <v>95114</v>
      </c>
      <c r="I1443" s="522">
        <v>61661</v>
      </c>
      <c r="J1443" s="522">
        <v>247886</v>
      </c>
      <c r="K1443" s="522">
        <v>4</v>
      </c>
      <c r="L1443" s="522">
        <v>0</v>
      </c>
      <c r="M1443" s="522">
        <v>1</v>
      </c>
      <c r="N1443" s="522">
        <v>28</v>
      </c>
      <c r="O1443" s="522">
        <v>95</v>
      </c>
      <c r="P1443" s="522">
        <v>406</v>
      </c>
      <c r="Q1443" s="522">
        <v>76</v>
      </c>
      <c r="R1443" s="522">
        <v>589</v>
      </c>
      <c r="S1443" s="522">
        <v>70125</v>
      </c>
      <c r="T1443" s="522">
        <v>9192</v>
      </c>
      <c r="U1443" s="522">
        <v>6645</v>
      </c>
      <c r="V1443" s="522">
        <v>34333</v>
      </c>
      <c r="W1443" s="522">
        <v>10274</v>
      </c>
      <c r="X1443" s="522">
        <v>34</v>
      </c>
      <c r="Y1443" s="522">
        <v>4441079</v>
      </c>
      <c r="Z1443" s="522">
        <v>483</v>
      </c>
      <c r="AA1443" s="522">
        <v>834</v>
      </c>
      <c r="AB1443" s="522">
        <v>3552591</v>
      </c>
      <c r="AC1443" s="522">
        <v>535</v>
      </c>
      <c r="AD1443" s="522">
        <v>940</v>
      </c>
      <c r="AE1443" s="522">
        <v>61638679</v>
      </c>
      <c r="AF1443" s="522">
        <v>1795</v>
      </c>
      <c r="AG1443" s="522">
        <v>3939</v>
      </c>
      <c r="AH1443" s="522">
        <v>52397433</v>
      </c>
      <c r="AI1443" s="522">
        <v>5100</v>
      </c>
      <c r="AJ1443" s="522">
        <v>11595</v>
      </c>
      <c r="AK1443" s="522">
        <v>148180</v>
      </c>
      <c r="AL1443" s="522">
        <v>4358</v>
      </c>
      <c r="AM1443" s="522">
        <v>11828</v>
      </c>
      <c r="AN1443" s="522">
        <v>760</v>
      </c>
      <c r="AO1443" s="522">
        <v>2086</v>
      </c>
      <c r="AP1443" s="522">
        <v>1231</v>
      </c>
      <c r="AQ1443" s="522">
        <v>3176783</v>
      </c>
      <c r="AR1443" s="522">
        <v>2581</v>
      </c>
      <c r="AS1443" s="522">
        <v>5529</v>
      </c>
      <c r="AT1443" s="522">
        <v>11457</v>
      </c>
      <c r="AU1443" s="522">
        <v>1419</v>
      </c>
      <c r="AV1443" s="522">
        <v>1899</v>
      </c>
      <c r="AW1443" s="522">
        <v>7885</v>
      </c>
      <c r="AX1443" s="522">
        <v>1249</v>
      </c>
      <c r="AY1443" s="522">
        <v>6890</v>
      </c>
      <c r="AZ1443" s="522">
        <v>859</v>
      </c>
      <c r="BA1443" s="522">
        <v>8870</v>
      </c>
      <c r="BB1443" s="522">
        <v>16761085</v>
      </c>
      <c r="BC1443" s="522">
        <v>1890</v>
      </c>
      <c r="BD1443" s="522">
        <v>3888</v>
      </c>
      <c r="BE1443" s="522">
        <v>1183</v>
      </c>
      <c r="BF1443" s="522">
        <v>2168</v>
      </c>
      <c r="BG1443" s="522">
        <v>4008</v>
      </c>
      <c r="BH1443" s="522">
        <v>1511</v>
      </c>
      <c r="BI1443" s="522">
        <v>35822</v>
      </c>
      <c r="BJ1443" s="522">
        <v>4560</v>
      </c>
      <c r="BK1443" s="522">
        <v>18286</v>
      </c>
      <c r="BL1443" s="522">
        <v>58668</v>
      </c>
      <c r="BM1443" s="522">
        <v>16667</v>
      </c>
      <c r="BN1443" s="522">
        <v>12423</v>
      </c>
      <c r="BO1443" s="522">
        <v>11809</v>
      </c>
      <c r="BP1443" s="522">
        <v>8862</v>
      </c>
      <c r="BQ1443" s="522">
        <v>45714</v>
      </c>
      <c r="BR1443" s="522">
        <v>35814</v>
      </c>
      <c r="BS1443" s="522">
        <v>16054</v>
      </c>
      <c r="BT1443" s="522">
        <v>10992</v>
      </c>
      <c r="BU1443" s="522">
        <v>80</v>
      </c>
      <c r="BV1443" s="522">
        <v>74</v>
      </c>
      <c r="BW1443" s="522">
        <v>295</v>
      </c>
      <c r="BX1443" s="522">
        <v>154246</v>
      </c>
      <c r="BY1443" s="522">
        <v>523</v>
      </c>
      <c r="BZ1443" s="522">
        <v>882</v>
      </c>
      <c r="CA1443" s="522">
        <v>116</v>
      </c>
      <c r="CB1443" s="522">
        <v>51551</v>
      </c>
      <c r="CC1443" s="522">
        <v>444</v>
      </c>
      <c r="CD1443" s="522">
        <v>888</v>
      </c>
      <c r="CE1443" s="522">
        <v>8781</v>
      </c>
      <c r="CF1443" s="522">
        <v>4235282</v>
      </c>
      <c r="CG1443" s="522">
        <v>482</v>
      </c>
      <c r="CH1443" s="522">
        <v>829</v>
      </c>
      <c r="CI1443" s="522">
        <v>4185</v>
      </c>
      <c r="CJ1443" s="522">
        <v>8313938</v>
      </c>
      <c r="CK1443" s="522">
        <v>1987</v>
      </c>
      <c r="CL1443" s="522">
        <v>4292</v>
      </c>
      <c r="CM1443" s="522">
        <v>1047</v>
      </c>
      <c r="CN1443" s="522">
        <v>1664405</v>
      </c>
      <c r="CO1443" s="522">
        <v>1590</v>
      </c>
      <c r="CP1443" s="522">
        <v>3978</v>
      </c>
      <c r="CQ1443" s="522">
        <v>29101</v>
      </c>
      <c r="CR1443" s="522">
        <v>51660336</v>
      </c>
      <c r="CS1443" s="522">
        <v>1775</v>
      </c>
      <c r="CT1443" s="522">
        <v>3859</v>
      </c>
      <c r="CU1443" s="522">
        <v>1441</v>
      </c>
      <c r="CV1443" s="522">
        <v>10421780</v>
      </c>
      <c r="CW1443" s="522">
        <v>7232</v>
      </c>
      <c r="CX1443" s="522">
        <v>17051</v>
      </c>
      <c r="CY1443" s="522">
        <v>973</v>
      </c>
      <c r="CZ1443" s="522">
        <v>6992088</v>
      </c>
      <c r="DA1443" s="522">
        <v>7186</v>
      </c>
      <c r="DB1443" s="522">
        <v>19001</v>
      </c>
      <c r="DC1443" s="522">
        <v>1943</v>
      </c>
      <c r="DD1443" s="522">
        <v>22163405</v>
      </c>
      <c r="DE1443" s="522">
        <v>11407</v>
      </c>
      <c r="DF1443" s="522">
        <v>27862</v>
      </c>
      <c r="DG1443" s="522">
        <v>478</v>
      </c>
      <c r="DH1443" s="522">
        <v>4998981</v>
      </c>
      <c r="DI1443" s="522">
        <v>10458</v>
      </c>
      <c r="DJ1443" s="522">
        <v>27198</v>
      </c>
      <c r="DK1443" s="522">
        <v>194</v>
      </c>
      <c r="DL1443" s="522">
        <v>69079</v>
      </c>
      <c r="DM1443" s="522">
        <v>356</v>
      </c>
      <c r="DN1443" s="522">
        <v>551</v>
      </c>
      <c r="DO1443" s="522">
        <v>5545</v>
      </c>
      <c r="DP1443" s="522">
        <v>234021</v>
      </c>
      <c r="DQ1443" s="522">
        <v>42</v>
      </c>
      <c r="DR1443" s="522">
        <v>71</v>
      </c>
      <c r="DS1443" s="522">
        <v>73</v>
      </c>
      <c r="DT1443" s="522">
        <v>115028</v>
      </c>
      <c r="DU1443" s="522">
        <v>1576</v>
      </c>
      <c r="DV1443" s="522">
        <v>4160</v>
      </c>
      <c r="DW1443" s="522">
        <v>65</v>
      </c>
      <c r="DX1443" s="522">
        <v>40115</v>
      </c>
      <c r="DY1443" s="522">
        <v>59736000</v>
      </c>
      <c r="DZ1443" s="522">
        <v>1489</v>
      </c>
      <c r="EA1443" s="522">
        <v>2830</v>
      </c>
      <c r="EB1443" s="522">
        <v>23626</v>
      </c>
      <c r="EC1443" s="522">
        <v>9504</v>
      </c>
      <c r="ED1443" s="522">
        <v>2300</v>
      </c>
      <c r="EE1443" s="522">
        <v>14566040</v>
      </c>
      <c r="EF1443" s="522">
        <v>699</v>
      </c>
      <c r="EG1443" s="522">
        <v>142</v>
      </c>
      <c r="EH1443" s="522">
        <v>94</v>
      </c>
      <c r="EI1443" s="522"/>
      <c r="EJ1443" s="483"/>
      <c r="EK1443" s="483"/>
      <c r="EL1443" s="483"/>
      <c r="EM1443" s="483"/>
      <c r="EN1443" s="483"/>
      <c r="EO1443" s="483"/>
      <c r="EP1443" s="483"/>
      <c r="EQ1443" s="483"/>
      <c r="ER1443" s="483"/>
      <c r="ES1443" s="483"/>
      <c r="ET1443" s="483"/>
      <c r="EU1443" s="483"/>
      <c r="EV1443" s="483"/>
      <c r="EW1443" s="483"/>
      <c r="EX1443" s="483"/>
      <c r="EY1443" s="483"/>
      <c r="EZ1443" s="484"/>
      <c r="FA1443" s="468">
        <f t="shared" si="2626"/>
        <v>2</v>
      </c>
      <c r="FB1443" s="485">
        <f t="shared" si="2647"/>
        <v>2025</v>
      </c>
      <c r="FC1443" s="486">
        <f t="shared" si="2648"/>
        <v>45689</v>
      </c>
      <c r="FD1443" s="470">
        <f t="shared" si="2649"/>
        <v>28</v>
      </c>
      <c r="FE1443" s="471"/>
      <c r="FF1443" s="517">
        <f t="shared" si="2639"/>
        <v>0.63111768722968353</v>
      </c>
      <c r="FG1443" s="471"/>
      <c r="FH1443" s="487">
        <f t="shared" si="2627"/>
        <v>1.8132071366405571</v>
      </c>
      <c r="FI1443" s="487">
        <f t="shared" si="2628"/>
        <v>1.3515013054830287</v>
      </c>
      <c r="FJ1443" s="487">
        <f t="shared" si="2629"/>
        <v>1.7771256583897668</v>
      </c>
      <c r="FK1443" s="487">
        <f t="shared" si="2630"/>
        <v>1.3336343115124154</v>
      </c>
      <c r="FL1443" s="487">
        <f t="shared" si="2631"/>
        <v>1.3314886552296625</v>
      </c>
      <c r="FM1443" s="487">
        <f t="shared" si="2632"/>
        <v>1.0431363411295256</v>
      </c>
      <c r="FN1443" s="487">
        <f t="shared" si="2633"/>
        <v>1.5625851664395563</v>
      </c>
      <c r="FO1443" s="487">
        <f t="shared" si="2634"/>
        <v>1.0698851469729413</v>
      </c>
      <c r="FP1443" s="487">
        <f t="shared" si="2635"/>
        <v>2.3529411764705883</v>
      </c>
      <c r="FQ1443" s="487">
        <f t="shared" si="2636"/>
        <v>2.1764705882352939</v>
      </c>
      <c r="FR1443" s="459"/>
      <c r="FS1443" s="468">
        <f t="shared" ref="FS1443:GA1454" si="2655">IFERROR(HLOOKUP(FS$1,$H$5:$HA$10112,MATCH($A1443,$A$5:$A$10112,0),0)*HLOOKUP(FS$2,$H$5:$HA$10112,MATCH($A1443,$A$5:$A$10112,0),0),"-")</f>
        <v>0</v>
      </c>
      <c r="FT1443" s="468">
        <f t="shared" si="2655"/>
        <v>61661</v>
      </c>
      <c r="FU1443" s="468">
        <f t="shared" si="2655"/>
        <v>1726508</v>
      </c>
      <c r="FV1443" s="468">
        <f t="shared" si="2655"/>
        <v>5857795</v>
      </c>
      <c r="FW1443" s="468">
        <f t="shared" si="2655"/>
        <v>7666128</v>
      </c>
      <c r="FX1443" s="468">
        <f t="shared" si="2655"/>
        <v>6246300</v>
      </c>
      <c r="FY1443" s="468">
        <f t="shared" si="2655"/>
        <v>135237687</v>
      </c>
      <c r="FZ1443" s="468">
        <f t="shared" si="2655"/>
        <v>119127030</v>
      </c>
      <c r="GA1443" s="468">
        <f t="shared" si="2655"/>
        <v>402152</v>
      </c>
      <c r="GB1443" s="468">
        <f t="shared" si="2646"/>
        <v>34486560</v>
      </c>
      <c r="GC1443" s="468">
        <f t="shared" si="2646"/>
        <v>6806199</v>
      </c>
      <c r="GD1443" s="468">
        <f t="shared" si="2654"/>
        <v>260190</v>
      </c>
      <c r="GE1443" s="468">
        <f t="shared" si="2654"/>
        <v>103008</v>
      </c>
      <c r="GF1443" s="468">
        <f t="shared" si="2654"/>
        <v>7279449</v>
      </c>
      <c r="GG1443" s="468">
        <f t="shared" si="2654"/>
        <v>17962020</v>
      </c>
      <c r="GH1443" s="468">
        <f t="shared" si="2654"/>
        <v>4164966</v>
      </c>
      <c r="GI1443" s="468">
        <f t="shared" si="2654"/>
        <v>112300759</v>
      </c>
      <c r="GJ1443" s="468">
        <f t="shared" si="2654"/>
        <v>24570491</v>
      </c>
      <c r="GK1443" s="468">
        <f t="shared" si="2654"/>
        <v>18487973</v>
      </c>
      <c r="GL1443" s="468">
        <f t="shared" si="2654"/>
        <v>54135866</v>
      </c>
      <c r="GM1443" s="468">
        <f t="shared" si="2654"/>
        <v>13000644</v>
      </c>
      <c r="GN1443" s="468">
        <f t="shared" si="2652"/>
        <v>303680</v>
      </c>
      <c r="GO1443" s="468">
        <f t="shared" si="2651"/>
        <v>106894</v>
      </c>
      <c r="GP1443" s="468">
        <f t="shared" si="2651"/>
        <v>393695</v>
      </c>
      <c r="GQ1443" s="468">
        <f t="shared" si="2651"/>
        <v>113525450</v>
      </c>
      <c r="GR1443" s="468"/>
      <c r="GS1443" s="468"/>
      <c r="GT1443" s="468"/>
      <c r="GU1443" s="468"/>
      <c r="GV1443" s="425"/>
    </row>
    <row r="1444" spans="1:204" ht="9.75" customHeight="1" x14ac:dyDescent="0.2">
      <c r="A1444" s="472" t="str">
        <f t="shared" si="2619"/>
        <v>2024-25MARCHRX9</v>
      </c>
      <c r="B1444" s="488" t="str">
        <f t="shared" si="2643"/>
        <v>2024-25</v>
      </c>
      <c r="C1444" s="400" t="s">
        <v>660</v>
      </c>
      <c r="D1444" s="488" t="s">
        <v>653</v>
      </c>
      <c r="E1444" s="488" t="s">
        <v>652</v>
      </c>
      <c r="F1444" s="474" t="s">
        <v>451</v>
      </c>
      <c r="G1444" s="474" t="s">
        <v>686</v>
      </c>
      <c r="H1444" s="518">
        <v>99740</v>
      </c>
      <c r="I1444" s="518">
        <v>77557</v>
      </c>
      <c r="J1444" s="518">
        <v>390678</v>
      </c>
      <c r="K1444" s="518">
        <v>5</v>
      </c>
      <c r="L1444" s="518">
        <v>2</v>
      </c>
      <c r="M1444" s="518">
        <v>3</v>
      </c>
      <c r="N1444" s="518">
        <v>20</v>
      </c>
      <c r="O1444" s="518">
        <v>78</v>
      </c>
      <c r="P1444" s="518">
        <v>430</v>
      </c>
      <c r="Q1444" s="518">
        <v>2202</v>
      </c>
      <c r="R1444" s="518">
        <v>533</v>
      </c>
      <c r="S1444" s="518">
        <v>71050</v>
      </c>
      <c r="T1444" s="518">
        <v>6536</v>
      </c>
      <c r="U1444" s="518">
        <v>4213</v>
      </c>
      <c r="V1444" s="518">
        <v>37886</v>
      </c>
      <c r="W1444" s="518">
        <v>10287</v>
      </c>
      <c r="X1444" s="518">
        <v>507</v>
      </c>
      <c r="Y1444" s="518">
        <v>3380964</v>
      </c>
      <c r="Z1444" s="518">
        <v>517</v>
      </c>
      <c r="AA1444" s="518">
        <v>897</v>
      </c>
      <c r="AB1444" s="518">
        <v>3377770</v>
      </c>
      <c r="AC1444" s="518">
        <v>802</v>
      </c>
      <c r="AD1444" s="518">
        <v>1653</v>
      </c>
      <c r="AE1444" s="518">
        <v>78373285</v>
      </c>
      <c r="AF1444" s="518">
        <v>2069</v>
      </c>
      <c r="AG1444" s="518">
        <v>4166</v>
      </c>
      <c r="AH1444" s="518">
        <v>80296618</v>
      </c>
      <c r="AI1444" s="518">
        <v>7806</v>
      </c>
      <c r="AJ1444" s="518">
        <v>18179</v>
      </c>
      <c r="AK1444" s="518">
        <v>4120486</v>
      </c>
      <c r="AL1444" s="518">
        <v>8127</v>
      </c>
      <c r="AM1444" s="518">
        <v>18804</v>
      </c>
      <c r="AN1444" s="518">
        <v>709</v>
      </c>
      <c r="AO1444" s="518">
        <v>7269</v>
      </c>
      <c r="AP1444" s="518">
        <v>2545</v>
      </c>
      <c r="AQ1444" s="518">
        <v>3932939</v>
      </c>
      <c r="AR1444" s="518">
        <v>1545</v>
      </c>
      <c r="AS1444" s="518">
        <v>4493</v>
      </c>
      <c r="AT1444" s="518">
        <v>13431</v>
      </c>
      <c r="AU1444" s="518">
        <v>1960</v>
      </c>
      <c r="AV1444" s="518">
        <v>5375</v>
      </c>
      <c r="AW1444" s="518">
        <v>1915</v>
      </c>
      <c r="AX1444" s="518">
        <v>2654</v>
      </c>
      <c r="AY1444" s="518">
        <v>3442</v>
      </c>
      <c r="AZ1444" s="518">
        <v>2415</v>
      </c>
      <c r="BA1444" s="518">
        <v>15173</v>
      </c>
      <c r="BB1444" s="518">
        <v>21448655</v>
      </c>
      <c r="BC1444" s="518">
        <v>1414</v>
      </c>
      <c r="BD1444" s="518">
        <v>2849</v>
      </c>
      <c r="BE1444" s="518">
        <v>2232</v>
      </c>
      <c r="BF1444" s="518">
        <v>7363</v>
      </c>
      <c r="BG1444" s="518">
        <v>2521</v>
      </c>
      <c r="BH1444" s="518">
        <v>3057</v>
      </c>
      <c r="BI1444" s="518">
        <v>32895</v>
      </c>
      <c r="BJ1444" s="518">
        <v>4800</v>
      </c>
      <c r="BK1444" s="518">
        <v>19924</v>
      </c>
      <c r="BL1444" s="518">
        <v>57619</v>
      </c>
      <c r="BM1444" s="518">
        <v>13004</v>
      </c>
      <c r="BN1444" s="518">
        <v>9852</v>
      </c>
      <c r="BO1444" s="518">
        <v>8291</v>
      </c>
      <c r="BP1444" s="518">
        <v>6448</v>
      </c>
      <c r="BQ1444" s="518">
        <v>48603</v>
      </c>
      <c r="BR1444" s="518">
        <v>40613</v>
      </c>
      <c r="BS1444" s="518">
        <v>17059</v>
      </c>
      <c r="BT1444" s="518">
        <v>11100</v>
      </c>
      <c r="BU1444" s="518">
        <v>728</v>
      </c>
      <c r="BV1444" s="518">
        <v>523</v>
      </c>
      <c r="BW1444" s="518">
        <v>0</v>
      </c>
      <c r="BX1444" s="518">
        <v>0</v>
      </c>
      <c r="BY1444" s="518" t="s">
        <v>152</v>
      </c>
      <c r="BZ1444" s="518" t="s">
        <v>152</v>
      </c>
      <c r="CA1444" s="518">
        <v>9</v>
      </c>
      <c r="CB1444" s="518">
        <v>4691</v>
      </c>
      <c r="CC1444" s="518">
        <v>521</v>
      </c>
      <c r="CD1444" s="518">
        <v>1064</v>
      </c>
      <c r="CE1444" s="518">
        <v>6527</v>
      </c>
      <c r="CF1444" s="518">
        <v>3376273</v>
      </c>
      <c r="CG1444" s="518">
        <v>517</v>
      </c>
      <c r="CH1444" s="518">
        <v>897</v>
      </c>
      <c r="CI1444" s="518">
        <v>1595</v>
      </c>
      <c r="CJ1444" s="518">
        <v>3233391</v>
      </c>
      <c r="CK1444" s="518">
        <v>2027</v>
      </c>
      <c r="CL1444" s="518">
        <v>4086</v>
      </c>
      <c r="CM1444" s="518">
        <v>912</v>
      </c>
      <c r="CN1444" s="518">
        <v>1571061</v>
      </c>
      <c r="CO1444" s="518">
        <v>1723</v>
      </c>
      <c r="CP1444" s="518">
        <v>3908</v>
      </c>
      <c r="CQ1444" s="518">
        <v>35379</v>
      </c>
      <c r="CR1444" s="518">
        <v>73568833</v>
      </c>
      <c r="CS1444" s="518">
        <v>2079</v>
      </c>
      <c r="CT1444" s="518">
        <v>4179</v>
      </c>
      <c r="CU1444" s="518">
        <v>9</v>
      </c>
      <c r="CV1444" s="518">
        <v>111557</v>
      </c>
      <c r="CW1444" s="518">
        <v>12395</v>
      </c>
      <c r="CX1444" s="518">
        <v>28636</v>
      </c>
      <c r="CY1444" s="518">
        <v>262</v>
      </c>
      <c r="CZ1444" s="518">
        <v>2069737</v>
      </c>
      <c r="DA1444" s="518">
        <v>7900</v>
      </c>
      <c r="DB1444" s="518">
        <v>20273</v>
      </c>
      <c r="DC1444" s="518">
        <v>1520</v>
      </c>
      <c r="DD1444" s="518">
        <v>10702107</v>
      </c>
      <c r="DE1444" s="518">
        <v>7041</v>
      </c>
      <c r="DF1444" s="518">
        <v>14790</v>
      </c>
      <c r="DG1444" s="518">
        <v>61</v>
      </c>
      <c r="DH1444" s="518">
        <v>697485</v>
      </c>
      <c r="DI1444" s="518">
        <v>11434</v>
      </c>
      <c r="DJ1444" s="518">
        <v>27935</v>
      </c>
      <c r="DK1444" s="518">
        <v>178</v>
      </c>
      <c r="DL1444" s="518">
        <v>51847</v>
      </c>
      <c r="DM1444" s="518">
        <v>291</v>
      </c>
      <c r="DN1444" s="518">
        <v>450</v>
      </c>
      <c r="DO1444" s="518">
        <v>3648</v>
      </c>
      <c r="DP1444" s="518">
        <v>69310</v>
      </c>
      <c r="DQ1444" s="518">
        <v>19</v>
      </c>
      <c r="DR1444" s="518">
        <v>30</v>
      </c>
      <c r="DS1444" s="518">
        <v>69</v>
      </c>
      <c r="DT1444" s="518">
        <v>160406</v>
      </c>
      <c r="DU1444" s="518">
        <v>2325</v>
      </c>
      <c r="DV1444" s="518">
        <v>4556</v>
      </c>
      <c r="DW1444" s="518">
        <v>58</v>
      </c>
      <c r="DX1444" s="518">
        <v>38736</v>
      </c>
      <c r="DY1444" s="518">
        <v>79269312</v>
      </c>
      <c r="DZ1444" s="518">
        <v>2046</v>
      </c>
      <c r="EA1444" s="518">
        <v>3851</v>
      </c>
      <c r="EB1444" s="518">
        <v>28371</v>
      </c>
      <c r="EC1444" s="518">
        <v>13081</v>
      </c>
      <c r="ED1444" s="518">
        <v>4292</v>
      </c>
      <c r="EE1444" s="518">
        <v>29373132</v>
      </c>
      <c r="EF1444" s="518">
        <v>1</v>
      </c>
      <c r="EG1444" s="518">
        <v>89</v>
      </c>
      <c r="EH1444" s="518">
        <v>34</v>
      </c>
      <c r="EI1444" s="518"/>
      <c r="EJ1444" s="475"/>
      <c r="EK1444" s="475"/>
      <c r="EL1444" s="475"/>
      <c r="EM1444" s="475"/>
      <c r="EN1444" s="475"/>
      <c r="EO1444" s="475"/>
      <c r="EP1444" s="475"/>
      <c r="EQ1444" s="475"/>
      <c r="ER1444" s="475"/>
      <c r="ES1444" s="475"/>
      <c r="ET1444" s="475"/>
      <c r="EU1444" s="475"/>
      <c r="EV1444" s="475"/>
      <c r="EW1444" s="475"/>
      <c r="EX1444" s="475"/>
      <c r="EY1444" s="475"/>
      <c r="EZ1444" s="476"/>
      <c r="FA1444" s="446">
        <f t="shared" si="2626"/>
        <v>3</v>
      </c>
      <c r="FB1444" s="417">
        <f t="shared" si="2647"/>
        <v>2025</v>
      </c>
      <c r="FC1444" s="448">
        <f t="shared" si="2648"/>
        <v>45717</v>
      </c>
      <c r="FD1444" s="449">
        <f t="shared" si="2649"/>
        <v>31</v>
      </c>
      <c r="FE1444" s="450"/>
      <c r="FF1444" s="451">
        <f t="shared" si="2639"/>
        <v>0.59744513593187032</v>
      </c>
      <c r="FG1444" s="450"/>
      <c r="FH1444" s="452">
        <f t="shared" si="2627"/>
        <v>1.9895960832313342</v>
      </c>
      <c r="FI1444" s="452">
        <f t="shared" si="2628"/>
        <v>1.5073439412484699</v>
      </c>
      <c r="FJ1444" s="452">
        <f t="shared" si="2629"/>
        <v>1.9679563256586756</v>
      </c>
      <c r="FK1444" s="452">
        <f t="shared" si="2630"/>
        <v>1.5305008307619274</v>
      </c>
      <c r="FL1444" s="452">
        <f t="shared" si="2631"/>
        <v>1.2828749406113076</v>
      </c>
      <c r="FM1444" s="452">
        <f t="shared" si="2632"/>
        <v>1.0719790951802777</v>
      </c>
      <c r="FN1444" s="452">
        <f t="shared" si="2633"/>
        <v>1.6583066005638185</v>
      </c>
      <c r="FO1444" s="452">
        <f t="shared" si="2634"/>
        <v>1.079031787693205</v>
      </c>
      <c r="FP1444" s="452">
        <f t="shared" si="2635"/>
        <v>1.4358974358974359</v>
      </c>
      <c r="FQ1444" s="452">
        <f t="shared" si="2636"/>
        <v>1.0315581854043392</v>
      </c>
      <c r="FR1444" s="453"/>
      <c r="FS1444" s="446">
        <f t="shared" si="2655"/>
        <v>155114</v>
      </c>
      <c r="FT1444" s="446">
        <f t="shared" si="2655"/>
        <v>232671</v>
      </c>
      <c r="FU1444" s="446">
        <f t="shared" si="2655"/>
        <v>1551140</v>
      </c>
      <c r="FV1444" s="446">
        <f t="shared" si="2655"/>
        <v>6049446</v>
      </c>
      <c r="FW1444" s="446">
        <f t="shared" si="2655"/>
        <v>5862792</v>
      </c>
      <c r="FX1444" s="446">
        <f t="shared" si="2655"/>
        <v>6964089</v>
      </c>
      <c r="FY1444" s="446">
        <f t="shared" si="2655"/>
        <v>157833076</v>
      </c>
      <c r="FZ1444" s="446">
        <f t="shared" si="2655"/>
        <v>187007373</v>
      </c>
      <c r="GA1444" s="446">
        <f t="shared" si="2655"/>
        <v>9533628</v>
      </c>
      <c r="GB1444" s="446">
        <f t="shared" si="2646"/>
        <v>43227877</v>
      </c>
      <c r="GC1444" s="446">
        <f t="shared" si="2646"/>
        <v>11434685</v>
      </c>
      <c r="GD1444" s="446" t="str">
        <f t="shared" si="2654"/>
        <v>-</v>
      </c>
      <c r="GE1444" s="446">
        <f t="shared" si="2654"/>
        <v>9576</v>
      </c>
      <c r="GF1444" s="446">
        <f t="shared" si="2654"/>
        <v>5854719</v>
      </c>
      <c r="GG1444" s="446">
        <f t="shared" si="2654"/>
        <v>6517170</v>
      </c>
      <c r="GH1444" s="446">
        <f t="shared" si="2654"/>
        <v>3564096</v>
      </c>
      <c r="GI1444" s="446">
        <f t="shared" si="2654"/>
        <v>147848841</v>
      </c>
      <c r="GJ1444" s="446">
        <f t="shared" si="2654"/>
        <v>257724</v>
      </c>
      <c r="GK1444" s="446">
        <f t="shared" si="2654"/>
        <v>5311526</v>
      </c>
      <c r="GL1444" s="446">
        <f t="shared" si="2654"/>
        <v>22480800</v>
      </c>
      <c r="GM1444" s="446">
        <f t="shared" si="2654"/>
        <v>1704035</v>
      </c>
      <c r="GN1444" s="446">
        <f t="shared" si="2652"/>
        <v>314364</v>
      </c>
      <c r="GO1444" s="446">
        <f t="shared" si="2651"/>
        <v>80100</v>
      </c>
      <c r="GP1444" s="446">
        <f t="shared" si="2651"/>
        <v>109440</v>
      </c>
      <c r="GQ1444" s="446">
        <f t="shared" si="2651"/>
        <v>149172336</v>
      </c>
      <c r="GR1444" s="446"/>
      <c r="GS1444" s="446"/>
      <c r="GT1444" s="446"/>
      <c r="GU1444" s="446"/>
      <c r="GV1444" s="416"/>
    </row>
    <row r="1445" spans="1:204" ht="9.75" customHeight="1" x14ac:dyDescent="0.2">
      <c r="A1445" s="417" t="str">
        <f t="shared" si="2619"/>
        <v>2024-25MARCHRYC</v>
      </c>
      <c r="B1445" s="458" t="str">
        <f t="shared" si="2643"/>
        <v>2024-25</v>
      </c>
      <c r="C1445" s="402" t="s">
        <v>660</v>
      </c>
      <c r="D1445" s="458" t="s">
        <v>656</v>
      </c>
      <c r="E1445" s="458" t="s">
        <v>466</v>
      </c>
      <c r="F1445" s="478" t="s">
        <v>453</v>
      </c>
      <c r="G1445" s="478" t="s">
        <v>687</v>
      </c>
      <c r="H1445" s="510">
        <v>121296</v>
      </c>
      <c r="I1445" s="510">
        <v>88374</v>
      </c>
      <c r="J1445" s="510">
        <v>110534</v>
      </c>
      <c r="K1445" s="510">
        <v>1</v>
      </c>
      <c r="L1445" s="510">
        <v>0</v>
      </c>
      <c r="M1445" s="510">
        <v>0</v>
      </c>
      <c r="N1445" s="510">
        <v>0</v>
      </c>
      <c r="O1445" s="510">
        <v>46</v>
      </c>
      <c r="P1445" s="510">
        <v>486</v>
      </c>
      <c r="Q1445" s="510">
        <v>2</v>
      </c>
      <c r="R1445" s="510">
        <v>3465</v>
      </c>
      <c r="S1445" s="510">
        <v>81371</v>
      </c>
      <c r="T1445" s="510">
        <v>8299</v>
      </c>
      <c r="U1445" s="510">
        <v>5184</v>
      </c>
      <c r="V1445" s="510">
        <v>42744</v>
      </c>
      <c r="W1445" s="510">
        <v>17532</v>
      </c>
      <c r="X1445" s="510">
        <v>526</v>
      </c>
      <c r="Y1445" s="510">
        <v>4137611</v>
      </c>
      <c r="Z1445" s="510">
        <v>499</v>
      </c>
      <c r="AA1445" s="510">
        <v>918</v>
      </c>
      <c r="AB1445" s="510">
        <v>3317898</v>
      </c>
      <c r="AC1445" s="510">
        <v>640</v>
      </c>
      <c r="AD1445" s="510">
        <v>1183</v>
      </c>
      <c r="AE1445" s="510">
        <v>83138096</v>
      </c>
      <c r="AF1445" s="510">
        <v>1945</v>
      </c>
      <c r="AG1445" s="510">
        <v>4120</v>
      </c>
      <c r="AH1445" s="510">
        <v>102807287</v>
      </c>
      <c r="AI1445" s="510">
        <v>5864</v>
      </c>
      <c r="AJ1445" s="510">
        <v>13447</v>
      </c>
      <c r="AK1445" s="510">
        <v>4622356</v>
      </c>
      <c r="AL1445" s="510">
        <v>8788</v>
      </c>
      <c r="AM1445" s="510">
        <v>22594</v>
      </c>
      <c r="AN1445" s="510">
        <v>246</v>
      </c>
      <c r="AO1445" s="510">
        <v>3431</v>
      </c>
      <c r="AP1445" s="510">
        <v>3013</v>
      </c>
      <c r="AQ1445" s="510">
        <v>13365918</v>
      </c>
      <c r="AR1445" s="510">
        <v>4436</v>
      </c>
      <c r="AS1445" s="510">
        <v>9734</v>
      </c>
      <c r="AT1445" s="510">
        <v>10853</v>
      </c>
      <c r="AU1445" s="510">
        <v>447</v>
      </c>
      <c r="AV1445" s="510">
        <v>7804</v>
      </c>
      <c r="AW1445" s="510">
        <v>11484</v>
      </c>
      <c r="AX1445" s="510">
        <v>208</v>
      </c>
      <c r="AY1445" s="510">
        <v>2394</v>
      </c>
      <c r="AZ1445" s="510">
        <v>979</v>
      </c>
      <c r="BA1445" s="510">
        <v>18596</v>
      </c>
      <c r="BB1445" s="510">
        <v>64441842</v>
      </c>
      <c r="BC1445" s="510">
        <v>3465</v>
      </c>
      <c r="BD1445" s="510">
        <v>7252</v>
      </c>
      <c r="BE1445" s="510">
        <v>394</v>
      </c>
      <c r="BF1445" s="510">
        <v>6880</v>
      </c>
      <c r="BG1445" s="510">
        <v>6749</v>
      </c>
      <c r="BH1445" s="510">
        <v>4573</v>
      </c>
      <c r="BI1445" s="510">
        <v>39997</v>
      </c>
      <c r="BJ1445" s="510">
        <v>2374</v>
      </c>
      <c r="BK1445" s="510">
        <v>28147</v>
      </c>
      <c r="BL1445" s="510">
        <v>70518</v>
      </c>
      <c r="BM1445" s="510">
        <v>18789</v>
      </c>
      <c r="BN1445" s="510">
        <v>13317</v>
      </c>
      <c r="BO1445" s="510">
        <v>11520</v>
      </c>
      <c r="BP1445" s="510">
        <v>8313</v>
      </c>
      <c r="BQ1445" s="510">
        <v>67351</v>
      </c>
      <c r="BR1445" s="510">
        <v>47662</v>
      </c>
      <c r="BS1445" s="510">
        <v>33728</v>
      </c>
      <c r="BT1445" s="510">
        <v>19502</v>
      </c>
      <c r="BU1445" s="510">
        <v>956</v>
      </c>
      <c r="BV1445" s="510">
        <v>588</v>
      </c>
      <c r="BW1445" s="510">
        <v>16</v>
      </c>
      <c r="BX1445" s="510">
        <v>6224</v>
      </c>
      <c r="BY1445" s="510">
        <v>389</v>
      </c>
      <c r="BZ1445" s="510">
        <v>690</v>
      </c>
      <c r="CA1445" s="510">
        <v>9</v>
      </c>
      <c r="CB1445" s="510">
        <v>1703</v>
      </c>
      <c r="CC1445" s="510">
        <v>189</v>
      </c>
      <c r="CD1445" s="510">
        <v>369</v>
      </c>
      <c r="CE1445" s="510">
        <v>8274</v>
      </c>
      <c r="CF1445" s="510">
        <v>4129684</v>
      </c>
      <c r="CG1445" s="510">
        <v>499</v>
      </c>
      <c r="CH1445" s="510">
        <v>918</v>
      </c>
      <c r="CI1445" s="510">
        <v>2986</v>
      </c>
      <c r="CJ1445" s="510">
        <v>6355051</v>
      </c>
      <c r="CK1445" s="510">
        <v>2128</v>
      </c>
      <c r="CL1445" s="510">
        <v>4388</v>
      </c>
      <c r="CM1445" s="510">
        <v>838</v>
      </c>
      <c r="CN1445" s="510">
        <v>1385288</v>
      </c>
      <c r="CO1445" s="510">
        <v>1653</v>
      </c>
      <c r="CP1445" s="510">
        <v>3640</v>
      </c>
      <c r="CQ1445" s="510">
        <v>38920</v>
      </c>
      <c r="CR1445" s="510">
        <v>75397757</v>
      </c>
      <c r="CS1445" s="510">
        <v>1937</v>
      </c>
      <c r="CT1445" s="510">
        <v>4107</v>
      </c>
      <c r="CU1445" s="510">
        <v>330</v>
      </c>
      <c r="CV1445" s="510">
        <v>2248802</v>
      </c>
      <c r="CW1445" s="510">
        <v>6815</v>
      </c>
      <c r="CX1445" s="510">
        <v>17410</v>
      </c>
      <c r="CY1445" s="510">
        <v>154</v>
      </c>
      <c r="CZ1445" s="510">
        <v>748015</v>
      </c>
      <c r="DA1445" s="510">
        <v>4857</v>
      </c>
      <c r="DB1445" s="510">
        <v>13429</v>
      </c>
      <c r="DC1445" s="510">
        <v>840</v>
      </c>
      <c r="DD1445" s="510">
        <v>10813361</v>
      </c>
      <c r="DE1445" s="510">
        <v>12873</v>
      </c>
      <c r="DF1445" s="510">
        <v>34973</v>
      </c>
      <c r="DG1445" s="510">
        <v>90</v>
      </c>
      <c r="DH1445" s="510">
        <v>830341</v>
      </c>
      <c r="DI1445" s="510">
        <v>9226</v>
      </c>
      <c r="DJ1445" s="510">
        <v>28682</v>
      </c>
      <c r="DK1445" s="510">
        <v>614</v>
      </c>
      <c r="DL1445" s="510">
        <v>208693</v>
      </c>
      <c r="DM1445" s="510">
        <v>340</v>
      </c>
      <c r="DN1445" s="510">
        <v>599</v>
      </c>
      <c r="DO1445" s="510">
        <v>5700</v>
      </c>
      <c r="DP1445" s="510">
        <v>240329</v>
      </c>
      <c r="DQ1445" s="510">
        <v>42</v>
      </c>
      <c r="DR1445" s="510">
        <v>78</v>
      </c>
      <c r="DS1445" s="510">
        <v>131</v>
      </c>
      <c r="DT1445" s="510">
        <v>194124</v>
      </c>
      <c r="DU1445" s="510">
        <v>1482</v>
      </c>
      <c r="DV1445" s="510">
        <v>3497</v>
      </c>
      <c r="DW1445" s="510">
        <v>122</v>
      </c>
      <c r="DX1445" s="510">
        <v>39436</v>
      </c>
      <c r="DY1445" s="510">
        <v>78183913</v>
      </c>
      <c r="DZ1445" s="510">
        <v>1983</v>
      </c>
      <c r="EA1445" s="510">
        <v>3980</v>
      </c>
      <c r="EB1445" s="510">
        <v>28239</v>
      </c>
      <c r="EC1445" s="510">
        <v>11750</v>
      </c>
      <c r="ED1445" s="510">
        <v>4528</v>
      </c>
      <c r="EE1445" s="510">
        <v>28556216</v>
      </c>
      <c r="EF1445" s="510">
        <v>3251</v>
      </c>
      <c r="EG1445" s="510">
        <v>95</v>
      </c>
      <c r="EH1445" s="510">
        <v>28</v>
      </c>
      <c r="EI1445" s="510"/>
      <c r="EJ1445" s="479"/>
      <c r="EK1445" s="479"/>
      <c r="EL1445" s="479"/>
      <c r="EM1445" s="479"/>
      <c r="EN1445" s="479"/>
      <c r="EO1445" s="479"/>
      <c r="EP1445" s="479"/>
      <c r="EQ1445" s="479"/>
      <c r="ER1445" s="479"/>
      <c r="ES1445" s="479"/>
      <c r="ET1445" s="479"/>
      <c r="EU1445" s="479"/>
      <c r="EV1445" s="479"/>
      <c r="EW1445" s="479"/>
      <c r="EX1445" s="479"/>
      <c r="EY1445" s="479"/>
      <c r="EZ1445" s="516"/>
      <c r="FA1445" s="446">
        <f t="shared" si="2626"/>
        <v>3</v>
      </c>
      <c r="FB1445" s="417">
        <f t="shared" si="2647"/>
        <v>2025</v>
      </c>
      <c r="FC1445" s="448">
        <f t="shared" si="2648"/>
        <v>45717</v>
      </c>
      <c r="FD1445" s="449">
        <f t="shared" si="2649"/>
        <v>31</v>
      </c>
      <c r="FE1445" s="450"/>
      <c r="FF1445" s="451">
        <f t="shared" si="2639"/>
        <v>0.7295533085882504</v>
      </c>
      <c r="FG1445" s="450"/>
      <c r="FH1445" s="452">
        <f t="shared" si="2627"/>
        <v>2.2640077117725026</v>
      </c>
      <c r="FI1445" s="452">
        <f t="shared" si="2628"/>
        <v>1.6046511627906976</v>
      </c>
      <c r="FJ1445" s="452">
        <f t="shared" si="2629"/>
        <v>2.2222222222222223</v>
      </c>
      <c r="FK1445" s="452">
        <f t="shared" si="2630"/>
        <v>1.603587962962963</v>
      </c>
      <c r="FL1445" s="452">
        <f t="shared" si="2631"/>
        <v>1.5756831368145237</v>
      </c>
      <c r="FM1445" s="452">
        <f t="shared" si="2632"/>
        <v>1.1150570840351863</v>
      </c>
      <c r="FN1445" s="452">
        <f t="shared" si="2633"/>
        <v>1.9237964864248231</v>
      </c>
      <c r="FO1445" s="452">
        <f t="shared" si="2634"/>
        <v>1.1123659593885467</v>
      </c>
      <c r="FP1445" s="452">
        <f t="shared" si="2635"/>
        <v>1.8174904942965779</v>
      </c>
      <c r="FQ1445" s="452">
        <f t="shared" si="2636"/>
        <v>1.1178707224334601</v>
      </c>
      <c r="FR1445" s="453"/>
      <c r="FS1445" s="446">
        <f t="shared" si="2655"/>
        <v>0</v>
      </c>
      <c r="FT1445" s="446">
        <f t="shared" si="2655"/>
        <v>0</v>
      </c>
      <c r="FU1445" s="446">
        <f t="shared" si="2655"/>
        <v>0</v>
      </c>
      <c r="FV1445" s="446">
        <f t="shared" si="2655"/>
        <v>4065204</v>
      </c>
      <c r="FW1445" s="446">
        <f t="shared" si="2655"/>
        <v>7618482</v>
      </c>
      <c r="FX1445" s="446">
        <f t="shared" si="2655"/>
        <v>6132672</v>
      </c>
      <c r="FY1445" s="446">
        <f t="shared" si="2655"/>
        <v>176105280</v>
      </c>
      <c r="FZ1445" s="446">
        <f t="shared" si="2655"/>
        <v>235752804</v>
      </c>
      <c r="GA1445" s="446">
        <f t="shared" si="2655"/>
        <v>11884444</v>
      </c>
      <c r="GB1445" s="446">
        <f t="shared" ref="GB1445:GC1454" si="2656">IFERROR(HLOOKUP(GB$1,$H$5:$HA$10112,MATCH($A1445,$A$5:$A$10112,0),0)*HLOOKUP(GB$2,$H$5:$HA$10112,MATCH($A1445,$A$5:$A$10112,0),0),"-")</f>
        <v>134858192</v>
      </c>
      <c r="GC1445" s="446">
        <f t="shared" si="2656"/>
        <v>29328542</v>
      </c>
      <c r="GD1445" s="446">
        <f t="shared" si="2654"/>
        <v>11040</v>
      </c>
      <c r="GE1445" s="446">
        <f t="shared" si="2654"/>
        <v>3321</v>
      </c>
      <c r="GF1445" s="446">
        <f t="shared" si="2654"/>
        <v>7595532</v>
      </c>
      <c r="GG1445" s="446">
        <f t="shared" si="2654"/>
        <v>13102568</v>
      </c>
      <c r="GH1445" s="446">
        <f t="shared" si="2654"/>
        <v>3050320</v>
      </c>
      <c r="GI1445" s="446">
        <f t="shared" si="2654"/>
        <v>159844440</v>
      </c>
      <c r="GJ1445" s="446">
        <f t="shared" si="2654"/>
        <v>5745300</v>
      </c>
      <c r="GK1445" s="446">
        <f t="shared" si="2654"/>
        <v>2068066</v>
      </c>
      <c r="GL1445" s="446">
        <f t="shared" si="2654"/>
        <v>29377320</v>
      </c>
      <c r="GM1445" s="446">
        <f t="shared" si="2654"/>
        <v>2581380</v>
      </c>
      <c r="GN1445" s="446">
        <f t="shared" si="2652"/>
        <v>458107</v>
      </c>
      <c r="GO1445" s="446">
        <f t="shared" si="2651"/>
        <v>367786</v>
      </c>
      <c r="GP1445" s="446">
        <f t="shared" si="2651"/>
        <v>444600</v>
      </c>
      <c r="GQ1445" s="446">
        <f t="shared" si="2651"/>
        <v>156955280</v>
      </c>
      <c r="GR1445" s="446"/>
      <c r="GS1445" s="446"/>
      <c r="GT1445" s="446"/>
      <c r="GU1445" s="446"/>
      <c r="GV1445" s="416"/>
    </row>
    <row r="1446" spans="1:204" ht="9.75" customHeight="1" x14ac:dyDescent="0.2">
      <c r="A1446" s="417" t="str">
        <f t="shared" si="2619"/>
        <v>2024-25MARCHR1F</v>
      </c>
      <c r="B1446" s="458" t="str">
        <f t="shared" si="2643"/>
        <v>2024-25</v>
      </c>
      <c r="C1446" s="402" t="s">
        <v>660</v>
      </c>
      <c r="D1446" s="458" t="s">
        <v>663</v>
      </c>
      <c r="E1446" s="458" t="s">
        <v>662</v>
      </c>
      <c r="F1446" s="478" t="s">
        <v>458</v>
      </c>
      <c r="G1446" s="478" t="s">
        <v>688</v>
      </c>
      <c r="H1446" s="510">
        <v>3518</v>
      </c>
      <c r="I1446" s="510">
        <v>1827</v>
      </c>
      <c r="J1446" s="510">
        <v>10884</v>
      </c>
      <c r="K1446" s="510">
        <v>6</v>
      </c>
      <c r="L1446" s="510">
        <v>0</v>
      </c>
      <c r="M1446" s="510">
        <v>10</v>
      </c>
      <c r="N1446" s="510">
        <v>47</v>
      </c>
      <c r="O1446" s="510">
        <v>121</v>
      </c>
      <c r="P1446" s="510">
        <v>12</v>
      </c>
      <c r="Q1446" s="510">
        <v>0</v>
      </c>
      <c r="R1446" s="510">
        <v>0</v>
      </c>
      <c r="S1446" s="510">
        <v>2710</v>
      </c>
      <c r="T1446" s="510">
        <v>144</v>
      </c>
      <c r="U1446" s="510">
        <v>91</v>
      </c>
      <c r="V1446" s="510">
        <v>1315</v>
      </c>
      <c r="W1446" s="510">
        <v>753</v>
      </c>
      <c r="X1446" s="510">
        <v>34</v>
      </c>
      <c r="Y1446" s="510">
        <v>67725</v>
      </c>
      <c r="Z1446" s="510">
        <v>470</v>
      </c>
      <c r="AA1446" s="510">
        <v>925</v>
      </c>
      <c r="AB1446" s="510">
        <v>51094</v>
      </c>
      <c r="AC1446" s="510">
        <v>561</v>
      </c>
      <c r="AD1446" s="510">
        <v>1052</v>
      </c>
      <c r="AE1446" s="510">
        <v>1852926</v>
      </c>
      <c r="AF1446" s="510">
        <v>1409</v>
      </c>
      <c r="AG1446" s="510">
        <v>2847</v>
      </c>
      <c r="AH1446" s="510">
        <v>2791065</v>
      </c>
      <c r="AI1446" s="510">
        <v>3707</v>
      </c>
      <c r="AJ1446" s="510">
        <v>8645</v>
      </c>
      <c r="AK1446" s="510">
        <v>157572</v>
      </c>
      <c r="AL1446" s="510">
        <v>4634</v>
      </c>
      <c r="AM1446" s="510">
        <v>10709</v>
      </c>
      <c r="AN1446" s="510">
        <v>13</v>
      </c>
      <c r="AO1446" s="510">
        <v>127</v>
      </c>
      <c r="AP1446" s="510">
        <v>6</v>
      </c>
      <c r="AQ1446" s="510">
        <v>7380</v>
      </c>
      <c r="AR1446" s="510">
        <v>1230</v>
      </c>
      <c r="AS1446" s="510">
        <v>1977</v>
      </c>
      <c r="AT1446" s="510">
        <v>273</v>
      </c>
      <c r="AU1446" s="510">
        <v>5</v>
      </c>
      <c r="AV1446" s="510">
        <v>37</v>
      </c>
      <c r="AW1446" s="510">
        <v>47</v>
      </c>
      <c r="AX1446" s="510">
        <v>16</v>
      </c>
      <c r="AY1446" s="510">
        <v>215</v>
      </c>
      <c r="AZ1446" s="510">
        <v>64</v>
      </c>
      <c r="BA1446" s="510" t="s">
        <v>152</v>
      </c>
      <c r="BB1446" s="510" t="s">
        <v>152</v>
      </c>
      <c r="BC1446" s="510" t="s">
        <v>152</v>
      </c>
      <c r="BD1446" s="510" t="s">
        <v>152</v>
      </c>
      <c r="BE1446" s="510" t="s">
        <v>152</v>
      </c>
      <c r="BF1446" s="510" t="s">
        <v>152</v>
      </c>
      <c r="BG1446" s="510" t="s">
        <v>152</v>
      </c>
      <c r="BH1446" s="510" t="s">
        <v>152</v>
      </c>
      <c r="BI1446" s="510">
        <v>1531</v>
      </c>
      <c r="BJ1446" s="510">
        <v>38</v>
      </c>
      <c r="BK1446" s="510">
        <v>868</v>
      </c>
      <c r="BL1446" s="510">
        <v>2437</v>
      </c>
      <c r="BM1446" s="510">
        <v>258</v>
      </c>
      <c r="BN1446" s="510">
        <v>224</v>
      </c>
      <c r="BO1446" s="510">
        <v>168</v>
      </c>
      <c r="BP1446" s="510">
        <v>149</v>
      </c>
      <c r="BQ1446" s="510">
        <v>1554</v>
      </c>
      <c r="BR1446" s="510">
        <v>1440</v>
      </c>
      <c r="BS1446" s="510">
        <v>878</v>
      </c>
      <c r="BT1446" s="510">
        <v>804</v>
      </c>
      <c r="BU1446" s="510">
        <v>39</v>
      </c>
      <c r="BV1446" s="510">
        <v>35</v>
      </c>
      <c r="BW1446" s="510">
        <v>3</v>
      </c>
      <c r="BX1446" s="510">
        <v>818</v>
      </c>
      <c r="BY1446" s="510">
        <v>273</v>
      </c>
      <c r="BZ1446" s="510">
        <v>586</v>
      </c>
      <c r="CA1446" s="510">
        <v>0</v>
      </c>
      <c r="CB1446" s="510">
        <v>0</v>
      </c>
      <c r="CC1446" s="510" t="s">
        <v>152</v>
      </c>
      <c r="CD1446" s="510" t="s">
        <v>152</v>
      </c>
      <c r="CE1446" s="510">
        <v>141</v>
      </c>
      <c r="CF1446" s="510">
        <v>66907</v>
      </c>
      <c r="CG1446" s="510">
        <v>475</v>
      </c>
      <c r="CH1446" s="510">
        <v>931</v>
      </c>
      <c r="CI1446" s="510">
        <v>96</v>
      </c>
      <c r="CJ1446" s="510">
        <v>134089</v>
      </c>
      <c r="CK1446" s="510">
        <v>1397</v>
      </c>
      <c r="CL1446" s="510">
        <v>2917</v>
      </c>
      <c r="CM1446" s="510">
        <v>24</v>
      </c>
      <c r="CN1446" s="510">
        <v>115446</v>
      </c>
      <c r="CO1446" s="510">
        <v>4810</v>
      </c>
      <c r="CP1446" s="510">
        <v>8970</v>
      </c>
      <c r="CQ1446" s="510">
        <v>1195</v>
      </c>
      <c r="CR1446" s="510">
        <v>1603391</v>
      </c>
      <c r="CS1446" s="510">
        <v>1342</v>
      </c>
      <c r="CT1446" s="510">
        <v>2674</v>
      </c>
      <c r="CU1446" s="510">
        <v>151</v>
      </c>
      <c r="CV1446" s="510">
        <v>688152</v>
      </c>
      <c r="CW1446" s="510">
        <v>4557</v>
      </c>
      <c r="CX1446" s="510">
        <v>9039</v>
      </c>
      <c r="CY1446" s="510">
        <v>27</v>
      </c>
      <c r="CZ1446" s="510">
        <v>229120</v>
      </c>
      <c r="DA1446" s="510">
        <v>8486</v>
      </c>
      <c r="DB1446" s="510">
        <v>13464</v>
      </c>
      <c r="DC1446" s="510">
        <v>23</v>
      </c>
      <c r="DD1446" s="510">
        <v>374146</v>
      </c>
      <c r="DE1446" s="510">
        <v>16267</v>
      </c>
      <c r="DF1446" s="510">
        <v>38097</v>
      </c>
      <c r="DG1446" s="510">
        <v>12</v>
      </c>
      <c r="DH1446" s="510">
        <v>121411</v>
      </c>
      <c r="DI1446" s="510">
        <v>10118</v>
      </c>
      <c r="DJ1446" s="510">
        <v>14440</v>
      </c>
      <c r="DK1446" s="510">
        <v>8</v>
      </c>
      <c r="DL1446" s="510">
        <v>1669</v>
      </c>
      <c r="DM1446" s="510">
        <v>209</v>
      </c>
      <c r="DN1446" s="510">
        <v>299</v>
      </c>
      <c r="DO1446" s="510">
        <v>91</v>
      </c>
      <c r="DP1446" s="510">
        <v>3661</v>
      </c>
      <c r="DQ1446" s="510">
        <v>40</v>
      </c>
      <c r="DR1446" s="510">
        <v>76</v>
      </c>
      <c r="DS1446" s="510">
        <v>3</v>
      </c>
      <c r="DT1446" s="510">
        <v>17736</v>
      </c>
      <c r="DU1446" s="510">
        <v>5912</v>
      </c>
      <c r="DV1446" s="510">
        <v>12779</v>
      </c>
      <c r="DW1446" s="510">
        <v>2</v>
      </c>
      <c r="DX1446" s="510">
        <v>1546</v>
      </c>
      <c r="DY1446" s="510">
        <v>1655731</v>
      </c>
      <c r="DZ1446" s="510">
        <v>1071</v>
      </c>
      <c r="EA1446" s="510">
        <v>1769</v>
      </c>
      <c r="EB1446" s="510">
        <v>551</v>
      </c>
      <c r="EC1446" s="510">
        <v>150</v>
      </c>
      <c r="ED1446" s="510">
        <v>52</v>
      </c>
      <c r="EE1446" s="510">
        <v>284373</v>
      </c>
      <c r="EF1446" s="510">
        <v>36</v>
      </c>
      <c r="EG1446" s="510">
        <v>0</v>
      </c>
      <c r="EH1446" s="510">
        <v>17</v>
      </c>
      <c r="EI1446" s="510"/>
      <c r="EJ1446" s="479"/>
      <c r="EK1446" s="479"/>
      <c r="EL1446" s="479"/>
      <c r="EM1446" s="479"/>
      <c r="EN1446" s="479"/>
      <c r="EO1446" s="479"/>
      <c r="EP1446" s="479"/>
      <c r="EQ1446" s="479"/>
      <c r="ER1446" s="479"/>
      <c r="ES1446" s="479"/>
      <c r="ET1446" s="479"/>
      <c r="EU1446" s="479"/>
      <c r="EV1446" s="479"/>
      <c r="EW1446" s="479"/>
      <c r="EX1446" s="479"/>
      <c r="EY1446" s="479"/>
      <c r="EZ1446" s="476"/>
      <c r="FA1446" s="446">
        <f t="shared" si="2626"/>
        <v>3</v>
      </c>
      <c r="FB1446" s="417">
        <f t="shared" si="2647"/>
        <v>2025</v>
      </c>
      <c r="FC1446" s="448">
        <f t="shared" si="2648"/>
        <v>45717</v>
      </c>
      <c r="FD1446" s="449">
        <f t="shared" si="2649"/>
        <v>31</v>
      </c>
      <c r="FE1446" s="450"/>
      <c r="FF1446" s="451">
        <f t="shared" si="2639"/>
        <v>0.68939393939393945</v>
      </c>
      <c r="FG1446" s="450"/>
      <c r="FH1446" s="452">
        <f t="shared" si="2627"/>
        <v>1.7916666666666667</v>
      </c>
      <c r="FI1446" s="452">
        <f t="shared" si="2628"/>
        <v>1.5555555555555556</v>
      </c>
      <c r="FJ1446" s="452">
        <f t="shared" si="2629"/>
        <v>1.8461538461538463</v>
      </c>
      <c r="FK1446" s="452">
        <f t="shared" si="2630"/>
        <v>1.6373626373626373</v>
      </c>
      <c r="FL1446" s="452">
        <f t="shared" si="2631"/>
        <v>1.1817490494296579</v>
      </c>
      <c r="FM1446" s="452">
        <f t="shared" si="2632"/>
        <v>1.0950570342205324</v>
      </c>
      <c r="FN1446" s="452">
        <f t="shared" si="2633"/>
        <v>1.1660026560424968</v>
      </c>
      <c r="FO1446" s="452">
        <f t="shared" si="2634"/>
        <v>1.0677290836653386</v>
      </c>
      <c r="FP1446" s="452">
        <f t="shared" si="2635"/>
        <v>1.1470588235294117</v>
      </c>
      <c r="FQ1446" s="452">
        <f t="shared" si="2636"/>
        <v>1.0294117647058822</v>
      </c>
      <c r="FR1446" s="453"/>
      <c r="FS1446" s="446">
        <f t="shared" si="2655"/>
        <v>0</v>
      </c>
      <c r="FT1446" s="446">
        <f t="shared" si="2655"/>
        <v>18270</v>
      </c>
      <c r="FU1446" s="446">
        <f t="shared" si="2655"/>
        <v>85869</v>
      </c>
      <c r="FV1446" s="446">
        <f t="shared" si="2655"/>
        <v>221067</v>
      </c>
      <c r="FW1446" s="446">
        <f t="shared" si="2655"/>
        <v>133200</v>
      </c>
      <c r="FX1446" s="446">
        <f t="shared" si="2655"/>
        <v>95732</v>
      </c>
      <c r="FY1446" s="446">
        <f t="shared" si="2655"/>
        <v>3743805</v>
      </c>
      <c r="FZ1446" s="446">
        <f t="shared" si="2655"/>
        <v>6509685</v>
      </c>
      <c r="GA1446" s="446">
        <f t="shared" si="2655"/>
        <v>364106</v>
      </c>
      <c r="GB1446" s="446" t="str">
        <f t="shared" si="2656"/>
        <v>-</v>
      </c>
      <c r="GC1446" s="446">
        <f t="shared" si="2656"/>
        <v>11862</v>
      </c>
      <c r="GD1446" s="446">
        <f t="shared" si="2654"/>
        <v>1758</v>
      </c>
      <c r="GE1446" s="446" t="str">
        <f t="shared" si="2654"/>
        <v>-</v>
      </c>
      <c r="GF1446" s="446">
        <f t="shared" si="2654"/>
        <v>131271</v>
      </c>
      <c r="GG1446" s="446">
        <f t="shared" si="2654"/>
        <v>280032</v>
      </c>
      <c r="GH1446" s="446">
        <f t="shared" si="2654"/>
        <v>215280</v>
      </c>
      <c r="GI1446" s="446">
        <f t="shared" si="2654"/>
        <v>3195430</v>
      </c>
      <c r="GJ1446" s="446">
        <f t="shared" si="2654"/>
        <v>1364889</v>
      </c>
      <c r="GK1446" s="446">
        <f t="shared" si="2654"/>
        <v>363528</v>
      </c>
      <c r="GL1446" s="446">
        <f t="shared" si="2654"/>
        <v>876231</v>
      </c>
      <c r="GM1446" s="446">
        <f t="shared" si="2654"/>
        <v>173280</v>
      </c>
      <c r="GN1446" s="446">
        <f t="shared" si="2652"/>
        <v>38337</v>
      </c>
      <c r="GO1446" s="446">
        <f t="shared" si="2651"/>
        <v>2392</v>
      </c>
      <c r="GP1446" s="446">
        <f t="shared" si="2651"/>
        <v>6916</v>
      </c>
      <c r="GQ1446" s="446">
        <f t="shared" si="2651"/>
        <v>2734874</v>
      </c>
      <c r="GR1446" s="446"/>
      <c r="GS1446" s="446"/>
      <c r="GT1446" s="446"/>
      <c r="GU1446" s="446"/>
      <c r="GV1446" s="416"/>
    </row>
    <row r="1447" spans="1:204" ht="9.75" customHeight="1" x14ac:dyDescent="0.2">
      <c r="A1447" s="493" t="str">
        <f t="shared" si="2619"/>
        <v>2024-25MARCHRRU</v>
      </c>
      <c r="B1447" s="494" t="str">
        <f t="shared" si="2643"/>
        <v>2024-25</v>
      </c>
      <c r="C1447" s="480" t="s">
        <v>660</v>
      </c>
      <c r="D1447" s="494" t="s">
        <v>659</v>
      </c>
      <c r="E1447" s="494" t="s">
        <v>467</v>
      </c>
      <c r="F1447" s="495" t="s">
        <v>454</v>
      </c>
      <c r="G1447" s="511" t="s">
        <v>689</v>
      </c>
      <c r="H1447" s="519">
        <v>172157</v>
      </c>
      <c r="I1447" s="519">
        <v>125034</v>
      </c>
      <c r="J1447" s="519">
        <v>152869</v>
      </c>
      <c r="K1447" s="519">
        <v>1</v>
      </c>
      <c r="L1447" s="519">
        <v>0</v>
      </c>
      <c r="M1447" s="519">
        <v>1</v>
      </c>
      <c r="N1447" s="519">
        <v>1</v>
      </c>
      <c r="O1447" s="519">
        <v>31</v>
      </c>
      <c r="P1447" s="519">
        <v>689</v>
      </c>
      <c r="Q1447" s="519">
        <v>0</v>
      </c>
      <c r="R1447" s="519">
        <v>2169</v>
      </c>
      <c r="S1447" s="519">
        <v>119056</v>
      </c>
      <c r="T1447" s="519">
        <v>13684</v>
      </c>
      <c r="U1447" s="519">
        <v>9774</v>
      </c>
      <c r="V1447" s="519">
        <v>58327</v>
      </c>
      <c r="W1447" s="519">
        <v>16007</v>
      </c>
      <c r="X1447" s="519">
        <v>1101</v>
      </c>
      <c r="Y1447" s="519">
        <v>5722283</v>
      </c>
      <c r="Z1447" s="519">
        <v>418</v>
      </c>
      <c r="AA1447" s="519">
        <v>719</v>
      </c>
      <c r="AB1447" s="519">
        <v>5556512</v>
      </c>
      <c r="AC1447" s="519">
        <v>568</v>
      </c>
      <c r="AD1447" s="519">
        <v>964</v>
      </c>
      <c r="AE1447" s="519">
        <v>101440640</v>
      </c>
      <c r="AF1447" s="519">
        <v>1739</v>
      </c>
      <c r="AG1447" s="519">
        <v>3628</v>
      </c>
      <c r="AH1447" s="519">
        <v>65801551</v>
      </c>
      <c r="AI1447" s="519">
        <v>4111</v>
      </c>
      <c r="AJ1447" s="519">
        <v>9624</v>
      </c>
      <c r="AK1447" s="519">
        <v>7445249</v>
      </c>
      <c r="AL1447" s="519">
        <v>6762</v>
      </c>
      <c r="AM1447" s="519">
        <v>13175</v>
      </c>
      <c r="AN1447" s="519">
        <v>1456</v>
      </c>
      <c r="AO1447" s="519">
        <v>2619</v>
      </c>
      <c r="AP1447" s="519">
        <v>2624</v>
      </c>
      <c r="AQ1447" s="519">
        <v>4958868</v>
      </c>
      <c r="AR1447" s="519">
        <v>1890</v>
      </c>
      <c r="AS1447" s="519">
        <v>3831</v>
      </c>
      <c r="AT1447" s="519">
        <v>24711</v>
      </c>
      <c r="AU1447" s="519">
        <v>916</v>
      </c>
      <c r="AV1447" s="519">
        <v>9857</v>
      </c>
      <c r="AW1447" s="519" t="s">
        <v>152</v>
      </c>
      <c r="AX1447" s="519">
        <v>197</v>
      </c>
      <c r="AY1447" s="519">
        <v>13741</v>
      </c>
      <c r="AZ1447" s="519" t="s">
        <v>152</v>
      </c>
      <c r="BA1447" s="519">
        <v>17323</v>
      </c>
      <c r="BB1447" s="519">
        <v>23412644</v>
      </c>
      <c r="BC1447" s="519">
        <v>1352</v>
      </c>
      <c r="BD1447" s="519">
        <v>2725</v>
      </c>
      <c r="BE1447" s="519">
        <v>749</v>
      </c>
      <c r="BF1447" s="519">
        <v>3311</v>
      </c>
      <c r="BG1447" s="519">
        <v>9914</v>
      </c>
      <c r="BH1447" s="519">
        <v>3349</v>
      </c>
      <c r="BI1447" s="519">
        <v>60440</v>
      </c>
      <c r="BJ1447" s="519">
        <v>3317</v>
      </c>
      <c r="BK1447" s="519">
        <v>30588</v>
      </c>
      <c r="BL1447" s="519">
        <v>94345</v>
      </c>
      <c r="BM1447" s="519">
        <v>31243</v>
      </c>
      <c r="BN1447" s="519">
        <v>25161</v>
      </c>
      <c r="BO1447" s="519">
        <v>21637</v>
      </c>
      <c r="BP1447" s="519">
        <v>17920</v>
      </c>
      <c r="BQ1447" s="519">
        <v>89898</v>
      </c>
      <c r="BR1447" s="519">
        <v>65774</v>
      </c>
      <c r="BS1447" s="519">
        <v>29831</v>
      </c>
      <c r="BT1447" s="519">
        <v>18284</v>
      </c>
      <c r="BU1447" s="519">
        <v>1702</v>
      </c>
      <c r="BV1447" s="519">
        <v>1216</v>
      </c>
      <c r="BW1447" s="519">
        <v>79</v>
      </c>
      <c r="BX1447" s="519">
        <v>49510</v>
      </c>
      <c r="BY1447" s="519">
        <v>627</v>
      </c>
      <c r="BZ1447" s="519">
        <v>1155</v>
      </c>
      <c r="CA1447" s="519">
        <v>24</v>
      </c>
      <c r="CB1447" s="519">
        <v>13690</v>
      </c>
      <c r="CC1447" s="519">
        <v>570</v>
      </c>
      <c r="CD1447" s="519">
        <v>1093</v>
      </c>
      <c r="CE1447" s="519">
        <v>13581</v>
      </c>
      <c r="CF1447" s="519">
        <v>5659083</v>
      </c>
      <c r="CG1447" s="519">
        <v>417</v>
      </c>
      <c r="CH1447" s="519">
        <v>715</v>
      </c>
      <c r="CI1447" s="519">
        <v>4108</v>
      </c>
      <c r="CJ1447" s="519">
        <v>7100088</v>
      </c>
      <c r="CK1447" s="519">
        <v>1728</v>
      </c>
      <c r="CL1447" s="519">
        <v>3577</v>
      </c>
      <c r="CM1447" s="519">
        <v>1324</v>
      </c>
      <c r="CN1447" s="519">
        <v>2035773</v>
      </c>
      <c r="CO1447" s="519">
        <v>1538</v>
      </c>
      <c r="CP1447" s="519">
        <v>3384</v>
      </c>
      <c r="CQ1447" s="519">
        <v>52895</v>
      </c>
      <c r="CR1447" s="519">
        <v>92304779</v>
      </c>
      <c r="CS1447" s="519">
        <v>1745</v>
      </c>
      <c r="CT1447" s="519">
        <v>3637</v>
      </c>
      <c r="CU1447" s="519">
        <v>1119</v>
      </c>
      <c r="CV1447" s="519">
        <v>6413683</v>
      </c>
      <c r="CW1447" s="519">
        <v>5732</v>
      </c>
      <c r="CX1447" s="519">
        <v>12720</v>
      </c>
      <c r="CY1447" s="519">
        <v>517</v>
      </c>
      <c r="CZ1447" s="519">
        <v>1766041</v>
      </c>
      <c r="DA1447" s="519">
        <v>3416</v>
      </c>
      <c r="DB1447" s="519">
        <v>8098</v>
      </c>
      <c r="DC1447" s="519">
        <v>1321</v>
      </c>
      <c r="DD1447" s="519">
        <v>9318770</v>
      </c>
      <c r="DE1447" s="519">
        <v>7054</v>
      </c>
      <c r="DF1447" s="519">
        <v>15454</v>
      </c>
      <c r="DG1447" s="519">
        <v>108</v>
      </c>
      <c r="DH1447" s="519">
        <v>657482</v>
      </c>
      <c r="DI1447" s="519">
        <v>6088</v>
      </c>
      <c r="DJ1447" s="519">
        <v>13860</v>
      </c>
      <c r="DK1447" s="519">
        <v>1084</v>
      </c>
      <c r="DL1447" s="519">
        <v>356537</v>
      </c>
      <c r="DM1447" s="519">
        <v>329</v>
      </c>
      <c r="DN1447" s="519">
        <v>576</v>
      </c>
      <c r="DO1447" s="519">
        <v>8187</v>
      </c>
      <c r="DP1447" s="519">
        <v>404207</v>
      </c>
      <c r="DQ1447" s="519">
        <v>49</v>
      </c>
      <c r="DR1447" s="519">
        <v>87</v>
      </c>
      <c r="DS1447" s="519">
        <v>141</v>
      </c>
      <c r="DT1447" s="519">
        <v>469832</v>
      </c>
      <c r="DU1447" s="519">
        <v>3332</v>
      </c>
      <c r="DV1447" s="519">
        <v>6880</v>
      </c>
      <c r="DW1447" s="519">
        <v>119</v>
      </c>
      <c r="DX1447" s="519">
        <v>60764</v>
      </c>
      <c r="DY1447" s="519">
        <v>86170314</v>
      </c>
      <c r="DZ1447" s="519">
        <v>1418</v>
      </c>
      <c r="EA1447" s="519">
        <v>2565</v>
      </c>
      <c r="EB1447" s="519">
        <v>42452</v>
      </c>
      <c r="EC1447" s="519">
        <v>16642</v>
      </c>
      <c r="ED1447" s="519">
        <v>894</v>
      </c>
      <c r="EE1447" s="519">
        <v>11815769</v>
      </c>
      <c r="EF1447" s="519">
        <v>1308</v>
      </c>
      <c r="EG1447" s="519">
        <v>95</v>
      </c>
      <c r="EH1447" s="519">
        <v>42</v>
      </c>
      <c r="EI1447" s="519"/>
      <c r="EJ1447" s="512"/>
      <c r="EK1447" s="512"/>
      <c r="EL1447" s="512"/>
      <c r="EM1447" s="512"/>
      <c r="EN1447" s="512"/>
      <c r="EO1447" s="512"/>
      <c r="EP1447" s="512"/>
      <c r="EQ1447" s="512"/>
      <c r="ER1447" s="512"/>
      <c r="ES1447" s="512"/>
      <c r="ET1447" s="512"/>
      <c r="EU1447" s="512"/>
      <c r="EV1447" s="512"/>
      <c r="EW1447" s="512"/>
      <c r="EX1447" s="512"/>
      <c r="EY1447" s="512"/>
      <c r="EZ1447" s="514"/>
      <c r="FA1447" s="520">
        <f t="shared" si="2626"/>
        <v>3</v>
      </c>
      <c r="FB1447" s="493">
        <f t="shared" si="2647"/>
        <v>2025</v>
      </c>
      <c r="FC1447" s="498">
        <f t="shared" si="2648"/>
        <v>45717</v>
      </c>
      <c r="FD1447" s="499">
        <f t="shared" si="2649"/>
        <v>31</v>
      </c>
      <c r="FE1447" s="500"/>
      <c r="FF1447" s="515">
        <f t="shared" si="2639"/>
        <v>0.63001154290111583</v>
      </c>
      <c r="FG1447" s="500"/>
      <c r="FH1447" s="481">
        <f t="shared" si="2627"/>
        <v>2.2831774334989769</v>
      </c>
      <c r="FI1447" s="481">
        <f t="shared" si="2628"/>
        <v>1.8387167494884538</v>
      </c>
      <c r="FJ1447" s="481">
        <f t="shared" si="2629"/>
        <v>2.2137303048905257</v>
      </c>
      <c r="FK1447" s="481">
        <f t="shared" si="2630"/>
        <v>1.8334356455903418</v>
      </c>
      <c r="FL1447" s="481">
        <f t="shared" si="2631"/>
        <v>1.5412759099559381</v>
      </c>
      <c r="FM1447" s="481">
        <f t="shared" si="2632"/>
        <v>1.1276767191866546</v>
      </c>
      <c r="FN1447" s="481">
        <f t="shared" si="2633"/>
        <v>1.8636221653026801</v>
      </c>
      <c r="FO1447" s="481">
        <f t="shared" si="2634"/>
        <v>1.1422502655088398</v>
      </c>
      <c r="FP1447" s="481">
        <f t="shared" si="2635"/>
        <v>1.5458673932788374</v>
      </c>
      <c r="FQ1447" s="481">
        <f t="shared" si="2636"/>
        <v>1.1044504995458675</v>
      </c>
      <c r="FR1447" s="501"/>
      <c r="FS1447" s="482">
        <f t="shared" si="2655"/>
        <v>0</v>
      </c>
      <c r="FT1447" s="482">
        <f t="shared" si="2655"/>
        <v>125034</v>
      </c>
      <c r="FU1447" s="482">
        <f t="shared" si="2655"/>
        <v>125034</v>
      </c>
      <c r="FV1447" s="482">
        <f t="shared" si="2655"/>
        <v>3876054</v>
      </c>
      <c r="FW1447" s="482">
        <f t="shared" si="2655"/>
        <v>9838796</v>
      </c>
      <c r="FX1447" s="482">
        <f t="shared" si="2655"/>
        <v>9422136</v>
      </c>
      <c r="FY1447" s="482">
        <f t="shared" si="2655"/>
        <v>211610356</v>
      </c>
      <c r="FZ1447" s="482">
        <f t="shared" si="2655"/>
        <v>154051368</v>
      </c>
      <c r="GA1447" s="482">
        <f t="shared" si="2655"/>
        <v>14505675</v>
      </c>
      <c r="GB1447" s="482">
        <f t="shared" si="2656"/>
        <v>47205175</v>
      </c>
      <c r="GC1447" s="482">
        <f t="shared" si="2656"/>
        <v>10052544</v>
      </c>
      <c r="GD1447" s="482">
        <f t="shared" si="2654"/>
        <v>91245</v>
      </c>
      <c r="GE1447" s="482">
        <f t="shared" si="2654"/>
        <v>26232</v>
      </c>
      <c r="GF1447" s="482">
        <f t="shared" si="2654"/>
        <v>9710415</v>
      </c>
      <c r="GG1447" s="482">
        <f t="shared" si="2654"/>
        <v>14694316</v>
      </c>
      <c r="GH1447" s="482">
        <f t="shared" si="2654"/>
        <v>4480416</v>
      </c>
      <c r="GI1447" s="482">
        <f t="shared" si="2654"/>
        <v>192379115</v>
      </c>
      <c r="GJ1447" s="482">
        <f t="shared" si="2654"/>
        <v>14233680</v>
      </c>
      <c r="GK1447" s="482">
        <f t="shared" si="2654"/>
        <v>4186666</v>
      </c>
      <c r="GL1447" s="482">
        <f t="shared" si="2654"/>
        <v>20414734</v>
      </c>
      <c r="GM1447" s="482">
        <f t="shared" si="2654"/>
        <v>1496880</v>
      </c>
      <c r="GN1447" s="482">
        <f t="shared" si="2652"/>
        <v>970080</v>
      </c>
      <c r="GO1447" s="482">
        <f t="shared" si="2651"/>
        <v>624384</v>
      </c>
      <c r="GP1447" s="482">
        <f t="shared" si="2651"/>
        <v>712269</v>
      </c>
      <c r="GQ1447" s="482">
        <f t="shared" si="2651"/>
        <v>155859660</v>
      </c>
      <c r="GR1447" s="482"/>
      <c r="GS1447" s="482"/>
      <c r="GT1447" s="482"/>
      <c r="GU1447" s="482"/>
      <c r="GV1447" s="502"/>
    </row>
    <row r="1448" spans="1:204" ht="9.75" customHeight="1" x14ac:dyDescent="0.2">
      <c r="A1448" s="417" t="str">
        <f t="shared" si="2619"/>
        <v>2024-25MARCHRX6</v>
      </c>
      <c r="B1448" s="458" t="str">
        <f t="shared" si="2643"/>
        <v>2024-25</v>
      </c>
      <c r="C1448" s="402" t="s">
        <v>660</v>
      </c>
      <c r="D1448" s="458" t="s">
        <v>646</v>
      </c>
      <c r="E1448" s="458" t="s">
        <v>645</v>
      </c>
      <c r="F1448" s="478" t="s">
        <v>448</v>
      </c>
      <c r="G1448" s="478" t="s">
        <v>690</v>
      </c>
      <c r="H1448" s="510">
        <v>50494</v>
      </c>
      <c r="I1448" s="510">
        <v>33910</v>
      </c>
      <c r="J1448" s="510">
        <v>22022</v>
      </c>
      <c r="K1448" s="510">
        <v>1</v>
      </c>
      <c r="L1448" s="510">
        <v>0</v>
      </c>
      <c r="M1448" s="510">
        <v>0</v>
      </c>
      <c r="N1448" s="510">
        <v>2</v>
      </c>
      <c r="O1448" s="510">
        <v>11</v>
      </c>
      <c r="P1448" s="510">
        <v>290</v>
      </c>
      <c r="Q1448" s="510">
        <v>2586</v>
      </c>
      <c r="R1448" s="510">
        <v>6</v>
      </c>
      <c r="S1448" s="510">
        <v>41048</v>
      </c>
      <c r="T1448" s="510">
        <v>3281</v>
      </c>
      <c r="U1448" s="510">
        <v>2089</v>
      </c>
      <c r="V1448" s="510">
        <v>21608</v>
      </c>
      <c r="W1448" s="510">
        <v>9885</v>
      </c>
      <c r="X1448" s="510">
        <v>606</v>
      </c>
      <c r="Y1448" s="510">
        <v>1241268</v>
      </c>
      <c r="Z1448" s="510">
        <v>378</v>
      </c>
      <c r="AA1448" s="510">
        <v>644</v>
      </c>
      <c r="AB1448" s="510">
        <v>893707</v>
      </c>
      <c r="AC1448" s="510">
        <v>428</v>
      </c>
      <c r="AD1448" s="510">
        <v>739</v>
      </c>
      <c r="AE1448" s="510">
        <v>27090713</v>
      </c>
      <c r="AF1448" s="510">
        <v>1254</v>
      </c>
      <c r="AG1448" s="510">
        <v>2538</v>
      </c>
      <c r="AH1448" s="510">
        <v>31173389</v>
      </c>
      <c r="AI1448" s="510">
        <v>3154</v>
      </c>
      <c r="AJ1448" s="510">
        <v>7112</v>
      </c>
      <c r="AK1448" s="510">
        <v>2265159</v>
      </c>
      <c r="AL1448" s="510">
        <v>3738</v>
      </c>
      <c r="AM1448" s="510">
        <v>8167</v>
      </c>
      <c r="AN1448" s="510" t="s">
        <v>152</v>
      </c>
      <c r="AO1448" s="510">
        <v>1867</v>
      </c>
      <c r="AP1448" s="510">
        <v>957</v>
      </c>
      <c r="AQ1448" s="510">
        <v>2248067</v>
      </c>
      <c r="AR1448" s="510">
        <v>2349</v>
      </c>
      <c r="AS1448" s="510">
        <v>5298</v>
      </c>
      <c r="AT1448" s="510">
        <v>3799</v>
      </c>
      <c r="AU1448" s="510">
        <v>9</v>
      </c>
      <c r="AV1448" s="510">
        <v>90</v>
      </c>
      <c r="AW1448" s="510">
        <v>530</v>
      </c>
      <c r="AX1448" s="510">
        <v>163</v>
      </c>
      <c r="AY1448" s="510">
        <v>3537</v>
      </c>
      <c r="AZ1448" s="510">
        <v>0</v>
      </c>
      <c r="BA1448" s="510">
        <v>4715</v>
      </c>
      <c r="BB1448" s="510">
        <v>9309698</v>
      </c>
      <c r="BC1448" s="510">
        <v>1974</v>
      </c>
      <c r="BD1448" s="510">
        <v>3635</v>
      </c>
      <c r="BE1448" s="510">
        <v>95</v>
      </c>
      <c r="BF1448" s="510">
        <v>1139</v>
      </c>
      <c r="BG1448" s="510">
        <v>2176</v>
      </c>
      <c r="BH1448" s="510">
        <v>1305</v>
      </c>
      <c r="BI1448" s="510">
        <v>22327</v>
      </c>
      <c r="BJ1448" s="510">
        <v>2919</v>
      </c>
      <c r="BK1448" s="510">
        <v>12003</v>
      </c>
      <c r="BL1448" s="510">
        <v>37249</v>
      </c>
      <c r="BM1448" s="510">
        <v>6354</v>
      </c>
      <c r="BN1448" s="510">
        <v>4762</v>
      </c>
      <c r="BO1448" s="510">
        <v>4060</v>
      </c>
      <c r="BP1448" s="510">
        <v>3031</v>
      </c>
      <c r="BQ1448" s="510">
        <v>27776</v>
      </c>
      <c r="BR1448" s="510">
        <v>23229</v>
      </c>
      <c r="BS1448" s="510">
        <v>16042</v>
      </c>
      <c r="BT1448" s="510">
        <v>10546</v>
      </c>
      <c r="BU1448" s="510">
        <v>1052</v>
      </c>
      <c r="BV1448" s="510">
        <v>637</v>
      </c>
      <c r="BW1448" s="510">
        <v>50</v>
      </c>
      <c r="BX1448" s="510">
        <v>27361</v>
      </c>
      <c r="BY1448" s="510">
        <v>547</v>
      </c>
      <c r="BZ1448" s="510">
        <v>872</v>
      </c>
      <c r="CA1448" s="510">
        <v>73</v>
      </c>
      <c r="CB1448" s="510">
        <v>24520</v>
      </c>
      <c r="CC1448" s="510">
        <v>336</v>
      </c>
      <c r="CD1448" s="510">
        <v>663</v>
      </c>
      <c r="CE1448" s="510">
        <v>3158</v>
      </c>
      <c r="CF1448" s="510">
        <v>1189387</v>
      </c>
      <c r="CG1448" s="510">
        <v>377</v>
      </c>
      <c r="CH1448" s="510">
        <v>640</v>
      </c>
      <c r="CI1448" s="510">
        <v>2492</v>
      </c>
      <c r="CJ1448" s="510">
        <v>2966799</v>
      </c>
      <c r="CK1448" s="510">
        <v>1191</v>
      </c>
      <c r="CL1448" s="510">
        <v>2312</v>
      </c>
      <c r="CM1448" s="510">
        <v>662</v>
      </c>
      <c r="CN1448" s="510">
        <v>662609</v>
      </c>
      <c r="CO1448" s="510">
        <v>1001</v>
      </c>
      <c r="CP1448" s="510">
        <v>1907</v>
      </c>
      <c r="CQ1448" s="510">
        <v>18454</v>
      </c>
      <c r="CR1448" s="510">
        <v>23461305</v>
      </c>
      <c r="CS1448" s="510">
        <v>1271</v>
      </c>
      <c r="CT1448" s="510">
        <v>2590</v>
      </c>
      <c r="CU1448" s="510">
        <v>1147</v>
      </c>
      <c r="CV1448" s="510">
        <v>3434368</v>
      </c>
      <c r="CW1448" s="510">
        <v>2994</v>
      </c>
      <c r="CX1448" s="510">
        <v>6572</v>
      </c>
      <c r="CY1448" s="510">
        <v>105</v>
      </c>
      <c r="CZ1448" s="510">
        <v>500012</v>
      </c>
      <c r="DA1448" s="510">
        <v>4762</v>
      </c>
      <c r="DB1448" s="510">
        <v>9568</v>
      </c>
      <c r="DC1448" s="510">
        <v>1371</v>
      </c>
      <c r="DD1448" s="510">
        <v>8973142</v>
      </c>
      <c r="DE1448" s="510">
        <v>6545</v>
      </c>
      <c r="DF1448" s="510">
        <v>13923</v>
      </c>
      <c r="DG1448" s="510">
        <v>386</v>
      </c>
      <c r="DH1448" s="510">
        <v>2315412</v>
      </c>
      <c r="DI1448" s="510">
        <v>5998</v>
      </c>
      <c r="DJ1448" s="510">
        <v>13672</v>
      </c>
      <c r="DK1448" s="510">
        <v>47</v>
      </c>
      <c r="DL1448" s="510">
        <v>20728</v>
      </c>
      <c r="DM1448" s="510">
        <v>441</v>
      </c>
      <c r="DN1448" s="510">
        <v>628</v>
      </c>
      <c r="DO1448" s="510">
        <v>1912</v>
      </c>
      <c r="DP1448" s="510">
        <v>57423</v>
      </c>
      <c r="DQ1448" s="510">
        <v>30</v>
      </c>
      <c r="DR1448" s="510">
        <v>53</v>
      </c>
      <c r="DS1448" s="510">
        <v>0</v>
      </c>
      <c r="DT1448" s="510">
        <v>0</v>
      </c>
      <c r="DU1448" s="510" t="s">
        <v>152</v>
      </c>
      <c r="DV1448" s="510" t="s">
        <v>152</v>
      </c>
      <c r="DW1448" s="510">
        <v>0</v>
      </c>
      <c r="DX1448" s="510">
        <v>20558</v>
      </c>
      <c r="DY1448" s="510">
        <v>23382290</v>
      </c>
      <c r="DZ1448" s="510">
        <v>1137</v>
      </c>
      <c r="EA1448" s="510">
        <v>1989</v>
      </c>
      <c r="EB1448" s="510">
        <v>10436</v>
      </c>
      <c r="EC1448" s="510">
        <v>2515</v>
      </c>
      <c r="ED1448" s="510">
        <v>441</v>
      </c>
      <c r="EE1448" s="510">
        <v>2548925</v>
      </c>
      <c r="EF1448" s="510">
        <v>4476</v>
      </c>
      <c r="EG1448" s="510">
        <v>94</v>
      </c>
      <c r="EH1448" s="510">
        <v>5</v>
      </c>
      <c r="EI1448" s="510"/>
      <c r="EJ1448" s="479"/>
      <c r="EK1448" s="479"/>
      <c r="EL1448" s="479"/>
      <c r="EM1448" s="479"/>
      <c r="EN1448" s="479"/>
      <c r="EO1448" s="479"/>
      <c r="EP1448" s="479"/>
      <c r="EQ1448" s="479"/>
      <c r="ER1448" s="479"/>
      <c r="ES1448" s="479"/>
      <c r="ET1448" s="479"/>
      <c r="EU1448" s="479"/>
      <c r="EV1448" s="479"/>
      <c r="EW1448" s="479"/>
      <c r="EX1448" s="479"/>
      <c r="EY1448" s="479"/>
      <c r="EZ1448" s="476"/>
      <c r="FA1448" s="446">
        <f t="shared" si="2626"/>
        <v>3</v>
      </c>
      <c r="FB1448" s="417">
        <f t="shared" si="2647"/>
        <v>2025</v>
      </c>
      <c r="FC1448" s="448">
        <f t="shared" si="2648"/>
        <v>45717</v>
      </c>
      <c r="FD1448" s="449">
        <f t="shared" si="2649"/>
        <v>31</v>
      </c>
      <c r="FE1448" s="450"/>
      <c r="FF1448" s="451">
        <f t="shared" si="2639"/>
        <v>0.63925108659311269</v>
      </c>
      <c r="FG1448" s="450"/>
      <c r="FH1448" s="452">
        <f t="shared" si="2627"/>
        <v>1.9366046936909478</v>
      </c>
      <c r="FI1448" s="452">
        <f t="shared" si="2628"/>
        <v>1.4513867723255105</v>
      </c>
      <c r="FJ1448" s="452">
        <f t="shared" si="2629"/>
        <v>1.9435136428913355</v>
      </c>
      <c r="FK1448" s="452">
        <f t="shared" si="2630"/>
        <v>1.4509334609861178</v>
      </c>
      <c r="FL1448" s="452">
        <f t="shared" si="2631"/>
        <v>1.2854498333950388</v>
      </c>
      <c r="FM1448" s="452">
        <f t="shared" si="2632"/>
        <v>1.0750185116623472</v>
      </c>
      <c r="FN1448" s="452">
        <f t="shared" si="2633"/>
        <v>1.622862923621649</v>
      </c>
      <c r="FO1448" s="452">
        <f t="shared" si="2634"/>
        <v>1.0668689934243805</v>
      </c>
      <c r="FP1448" s="452">
        <f t="shared" si="2635"/>
        <v>1.7359735973597359</v>
      </c>
      <c r="FQ1448" s="452">
        <f t="shared" si="2636"/>
        <v>1.0511551155115511</v>
      </c>
      <c r="FR1448" s="453"/>
      <c r="FS1448" s="446">
        <f t="shared" si="2655"/>
        <v>0</v>
      </c>
      <c r="FT1448" s="446">
        <f t="shared" si="2655"/>
        <v>0</v>
      </c>
      <c r="FU1448" s="446">
        <f t="shared" si="2655"/>
        <v>67820</v>
      </c>
      <c r="FV1448" s="446">
        <f t="shared" si="2655"/>
        <v>373010</v>
      </c>
      <c r="FW1448" s="446">
        <f t="shared" si="2655"/>
        <v>2112964</v>
      </c>
      <c r="FX1448" s="446">
        <f t="shared" si="2655"/>
        <v>1543771</v>
      </c>
      <c r="FY1448" s="446">
        <f t="shared" si="2655"/>
        <v>54841104</v>
      </c>
      <c r="FZ1448" s="446">
        <f t="shared" si="2655"/>
        <v>70302120</v>
      </c>
      <c r="GA1448" s="446">
        <f t="shared" si="2655"/>
        <v>4949202</v>
      </c>
      <c r="GB1448" s="446">
        <f t="shared" si="2656"/>
        <v>17139025</v>
      </c>
      <c r="GC1448" s="446">
        <f t="shared" si="2656"/>
        <v>5070186</v>
      </c>
      <c r="GD1448" s="446">
        <f t="shared" si="2654"/>
        <v>43600</v>
      </c>
      <c r="GE1448" s="446">
        <f t="shared" si="2654"/>
        <v>48399</v>
      </c>
      <c r="GF1448" s="446">
        <f t="shared" si="2654"/>
        <v>2021120</v>
      </c>
      <c r="GG1448" s="446">
        <f t="shared" si="2654"/>
        <v>5761504</v>
      </c>
      <c r="GH1448" s="446">
        <f t="shared" si="2654"/>
        <v>1262434</v>
      </c>
      <c r="GI1448" s="446">
        <f t="shared" si="2654"/>
        <v>47795860</v>
      </c>
      <c r="GJ1448" s="446">
        <f t="shared" si="2654"/>
        <v>7538084</v>
      </c>
      <c r="GK1448" s="446">
        <f t="shared" si="2654"/>
        <v>1004640</v>
      </c>
      <c r="GL1448" s="446">
        <f t="shared" si="2654"/>
        <v>19088433</v>
      </c>
      <c r="GM1448" s="446">
        <f t="shared" si="2654"/>
        <v>5277392</v>
      </c>
      <c r="GN1448" s="446" t="str">
        <f t="shared" si="2652"/>
        <v>-</v>
      </c>
      <c r="GO1448" s="446">
        <f t="shared" si="2651"/>
        <v>29516</v>
      </c>
      <c r="GP1448" s="446">
        <f t="shared" si="2651"/>
        <v>101336</v>
      </c>
      <c r="GQ1448" s="446">
        <f t="shared" si="2651"/>
        <v>40889862</v>
      </c>
      <c r="GR1448" s="446"/>
      <c r="GS1448" s="446"/>
      <c r="GT1448" s="446"/>
      <c r="GU1448" s="446"/>
      <c r="GV1448" s="416"/>
    </row>
    <row r="1449" spans="1:204" ht="9.75" customHeight="1" x14ac:dyDescent="0.2">
      <c r="A1449" s="417" t="str">
        <f t="shared" si="2619"/>
        <v>2024-25MARCHRX7</v>
      </c>
      <c r="B1449" s="458" t="str">
        <f t="shared" si="2643"/>
        <v>2024-25</v>
      </c>
      <c r="C1449" s="402" t="s">
        <v>660</v>
      </c>
      <c r="D1449" s="458" t="s">
        <v>649</v>
      </c>
      <c r="E1449" s="458" t="s">
        <v>462</v>
      </c>
      <c r="F1449" s="478" t="s">
        <v>449</v>
      </c>
      <c r="G1449" s="478" t="s">
        <v>691</v>
      </c>
      <c r="H1449" s="510">
        <v>124301</v>
      </c>
      <c r="I1449" s="510">
        <v>96717</v>
      </c>
      <c r="J1449" s="510">
        <v>77214</v>
      </c>
      <c r="K1449" s="510">
        <v>1</v>
      </c>
      <c r="L1449" s="510">
        <v>0</v>
      </c>
      <c r="M1449" s="510">
        <v>0</v>
      </c>
      <c r="N1449" s="510">
        <v>0</v>
      </c>
      <c r="O1449" s="510">
        <v>29</v>
      </c>
      <c r="P1449" s="510">
        <v>458</v>
      </c>
      <c r="Q1449" s="510">
        <v>187</v>
      </c>
      <c r="R1449" s="510">
        <v>1343</v>
      </c>
      <c r="S1449" s="510">
        <v>94138</v>
      </c>
      <c r="T1449" s="510">
        <v>10011</v>
      </c>
      <c r="U1449" s="510">
        <v>6437</v>
      </c>
      <c r="V1449" s="510">
        <v>47798</v>
      </c>
      <c r="W1449" s="510">
        <v>15853</v>
      </c>
      <c r="X1449" s="510">
        <v>1148</v>
      </c>
      <c r="Y1449" s="510">
        <v>4360294</v>
      </c>
      <c r="Z1449" s="510">
        <v>436</v>
      </c>
      <c r="AA1449" s="510">
        <v>739</v>
      </c>
      <c r="AB1449" s="510">
        <v>3596963</v>
      </c>
      <c r="AC1449" s="510">
        <v>559</v>
      </c>
      <c r="AD1449" s="510">
        <v>966</v>
      </c>
      <c r="AE1449" s="510">
        <v>73184202</v>
      </c>
      <c r="AF1449" s="510">
        <v>1531</v>
      </c>
      <c r="AG1449" s="510">
        <v>2986</v>
      </c>
      <c r="AH1449" s="510">
        <v>93331459</v>
      </c>
      <c r="AI1449" s="510">
        <v>5887</v>
      </c>
      <c r="AJ1449" s="510">
        <v>12623</v>
      </c>
      <c r="AK1449" s="510">
        <v>7357945</v>
      </c>
      <c r="AL1449" s="510">
        <v>6409</v>
      </c>
      <c r="AM1449" s="510">
        <v>14996</v>
      </c>
      <c r="AN1449" s="510">
        <v>1893</v>
      </c>
      <c r="AO1449" s="510">
        <v>5209</v>
      </c>
      <c r="AP1449" s="510">
        <v>3177</v>
      </c>
      <c r="AQ1449" s="510">
        <v>8471479</v>
      </c>
      <c r="AR1449" s="510">
        <v>2667</v>
      </c>
      <c r="AS1449" s="510">
        <v>5374</v>
      </c>
      <c r="AT1449" s="510">
        <v>14183</v>
      </c>
      <c r="AU1449" s="510">
        <v>976</v>
      </c>
      <c r="AV1449" s="510">
        <v>7499</v>
      </c>
      <c r="AW1449" s="510">
        <v>73</v>
      </c>
      <c r="AX1449" s="510">
        <v>523</v>
      </c>
      <c r="AY1449" s="510">
        <v>5185</v>
      </c>
      <c r="AZ1449" s="510">
        <v>0</v>
      </c>
      <c r="BA1449" s="510">
        <v>11385</v>
      </c>
      <c r="BB1449" s="510">
        <v>26402293</v>
      </c>
      <c r="BC1449" s="510">
        <v>2319</v>
      </c>
      <c r="BD1449" s="510">
        <v>5883</v>
      </c>
      <c r="BE1449" s="510">
        <v>640</v>
      </c>
      <c r="BF1449" s="510">
        <v>4282</v>
      </c>
      <c r="BG1449" s="510">
        <v>5224</v>
      </c>
      <c r="BH1449" s="510">
        <v>1239</v>
      </c>
      <c r="BI1449" s="510">
        <v>48720</v>
      </c>
      <c r="BJ1449" s="510">
        <v>5614</v>
      </c>
      <c r="BK1449" s="510">
        <v>25621</v>
      </c>
      <c r="BL1449" s="510">
        <v>79955</v>
      </c>
      <c r="BM1449" s="510">
        <v>20177</v>
      </c>
      <c r="BN1449" s="510">
        <v>16622</v>
      </c>
      <c r="BO1449" s="510">
        <v>12991</v>
      </c>
      <c r="BP1449" s="510">
        <v>10840</v>
      </c>
      <c r="BQ1449" s="510">
        <v>60492</v>
      </c>
      <c r="BR1449" s="510">
        <v>50150</v>
      </c>
      <c r="BS1449" s="510">
        <v>21009</v>
      </c>
      <c r="BT1449" s="510">
        <v>13902</v>
      </c>
      <c r="BU1449" s="510">
        <v>1538</v>
      </c>
      <c r="BV1449" s="510">
        <v>1005</v>
      </c>
      <c r="BW1449" s="510">
        <v>166</v>
      </c>
      <c r="BX1449" s="510">
        <v>76965</v>
      </c>
      <c r="BY1449" s="510">
        <v>464</v>
      </c>
      <c r="BZ1449" s="510">
        <v>845</v>
      </c>
      <c r="CA1449" s="510">
        <v>98</v>
      </c>
      <c r="CB1449" s="510">
        <v>47251</v>
      </c>
      <c r="CC1449" s="510">
        <v>482</v>
      </c>
      <c r="CD1449" s="510">
        <v>836</v>
      </c>
      <c r="CE1449" s="510">
        <v>9747</v>
      </c>
      <c r="CF1449" s="510">
        <v>4236078</v>
      </c>
      <c r="CG1449" s="510">
        <v>435</v>
      </c>
      <c r="CH1449" s="510">
        <v>737</v>
      </c>
      <c r="CI1449" s="510">
        <v>5784</v>
      </c>
      <c r="CJ1449" s="510">
        <v>8690060</v>
      </c>
      <c r="CK1449" s="510">
        <v>1502</v>
      </c>
      <c r="CL1449" s="510">
        <v>2930</v>
      </c>
      <c r="CM1449" s="510">
        <v>2593</v>
      </c>
      <c r="CN1449" s="510">
        <v>3560316</v>
      </c>
      <c r="CO1449" s="510">
        <v>1373</v>
      </c>
      <c r="CP1449" s="510">
        <v>2888</v>
      </c>
      <c r="CQ1449" s="510">
        <v>39421</v>
      </c>
      <c r="CR1449" s="510">
        <v>60933826</v>
      </c>
      <c r="CS1449" s="510">
        <v>1546</v>
      </c>
      <c r="CT1449" s="510">
        <v>2993</v>
      </c>
      <c r="CU1449" s="510">
        <v>2096</v>
      </c>
      <c r="CV1449" s="510">
        <v>11641765</v>
      </c>
      <c r="CW1449" s="510">
        <v>5554</v>
      </c>
      <c r="CX1449" s="510">
        <v>11888</v>
      </c>
      <c r="CY1449" s="510">
        <v>1300</v>
      </c>
      <c r="CZ1449" s="510">
        <v>7463646</v>
      </c>
      <c r="DA1449" s="510">
        <v>5741</v>
      </c>
      <c r="DB1449" s="510">
        <v>13126</v>
      </c>
      <c r="DC1449" s="510">
        <v>1328</v>
      </c>
      <c r="DD1449" s="510">
        <v>12217636</v>
      </c>
      <c r="DE1449" s="510">
        <v>9200</v>
      </c>
      <c r="DF1449" s="510">
        <v>19654</v>
      </c>
      <c r="DG1449" s="510">
        <v>421</v>
      </c>
      <c r="DH1449" s="510">
        <v>4898226</v>
      </c>
      <c r="DI1449" s="510">
        <v>11635</v>
      </c>
      <c r="DJ1449" s="510">
        <v>27199</v>
      </c>
      <c r="DK1449" s="510">
        <v>350</v>
      </c>
      <c r="DL1449" s="510">
        <v>99223</v>
      </c>
      <c r="DM1449" s="510">
        <v>283</v>
      </c>
      <c r="DN1449" s="510">
        <v>485</v>
      </c>
      <c r="DO1449" s="510">
        <v>5813</v>
      </c>
      <c r="DP1449" s="510">
        <v>195953</v>
      </c>
      <c r="DQ1449" s="510">
        <v>34</v>
      </c>
      <c r="DR1449" s="510">
        <v>59</v>
      </c>
      <c r="DS1449" s="510">
        <v>84</v>
      </c>
      <c r="DT1449" s="510">
        <v>123471</v>
      </c>
      <c r="DU1449" s="510">
        <v>1470</v>
      </c>
      <c r="DV1449" s="510">
        <v>3482</v>
      </c>
      <c r="DW1449" s="510">
        <v>70</v>
      </c>
      <c r="DX1449" s="510">
        <v>51514</v>
      </c>
      <c r="DY1449" s="510">
        <v>92586523</v>
      </c>
      <c r="DZ1449" s="510">
        <v>1797</v>
      </c>
      <c r="EA1449" s="510">
        <v>3245</v>
      </c>
      <c r="EB1449" s="510">
        <v>36838</v>
      </c>
      <c r="EC1449" s="510">
        <v>15326</v>
      </c>
      <c r="ED1449" s="510">
        <v>4205</v>
      </c>
      <c r="EE1449" s="510">
        <v>27621706</v>
      </c>
      <c r="EF1449" s="510">
        <v>3508</v>
      </c>
      <c r="EG1449" s="510">
        <v>97</v>
      </c>
      <c r="EH1449" s="510">
        <v>16</v>
      </c>
      <c r="EI1449" s="510"/>
      <c r="EJ1449" s="479"/>
      <c r="EK1449" s="479"/>
      <c r="EL1449" s="479"/>
      <c r="EM1449" s="479"/>
      <c r="EN1449" s="479"/>
      <c r="EO1449" s="479"/>
      <c r="EP1449" s="479"/>
      <c r="EQ1449" s="479"/>
      <c r="ER1449" s="479"/>
      <c r="ES1449" s="479"/>
      <c r="ET1449" s="479"/>
      <c r="EU1449" s="479"/>
      <c r="EV1449" s="479"/>
      <c r="EW1449" s="479"/>
      <c r="EX1449" s="479"/>
      <c r="EY1449" s="479"/>
      <c r="EZ1449" s="476"/>
      <c r="FA1449" s="446">
        <f t="shared" si="2626"/>
        <v>3</v>
      </c>
      <c r="FB1449" s="417">
        <f t="shared" si="2647"/>
        <v>2025</v>
      </c>
      <c r="FC1449" s="448">
        <f t="shared" si="2648"/>
        <v>45717</v>
      </c>
      <c r="FD1449" s="449">
        <f t="shared" si="2649"/>
        <v>31</v>
      </c>
      <c r="FE1449" s="450"/>
      <c r="FF1449" s="451">
        <f t="shared" si="2639"/>
        <v>0.60849994766042081</v>
      </c>
      <c r="FG1449" s="450"/>
      <c r="FH1449" s="452">
        <f t="shared" si="2627"/>
        <v>2.0154829687343923</v>
      </c>
      <c r="FI1449" s="452">
        <f t="shared" si="2628"/>
        <v>1.6603735890520428</v>
      </c>
      <c r="FJ1449" s="452">
        <f t="shared" si="2629"/>
        <v>2.0181761690228366</v>
      </c>
      <c r="FK1449" s="452">
        <f t="shared" si="2630"/>
        <v>1.684014292372223</v>
      </c>
      <c r="FL1449" s="452">
        <f t="shared" si="2631"/>
        <v>1.2655759655215699</v>
      </c>
      <c r="FM1449" s="452">
        <f t="shared" si="2632"/>
        <v>1.0492070797941337</v>
      </c>
      <c r="FN1449" s="452">
        <f t="shared" si="2633"/>
        <v>1.3252381252759731</v>
      </c>
      <c r="FO1449" s="452">
        <f t="shared" si="2634"/>
        <v>0.87693181101368822</v>
      </c>
      <c r="FP1449" s="452">
        <f t="shared" si="2635"/>
        <v>1.3397212543554007</v>
      </c>
      <c r="FQ1449" s="452">
        <f t="shared" si="2636"/>
        <v>0.87543554006968638</v>
      </c>
      <c r="FR1449" s="453"/>
      <c r="FS1449" s="446">
        <f t="shared" si="2655"/>
        <v>0</v>
      </c>
      <c r="FT1449" s="446">
        <f t="shared" si="2655"/>
        <v>0</v>
      </c>
      <c r="FU1449" s="446">
        <f t="shared" si="2655"/>
        <v>0</v>
      </c>
      <c r="FV1449" s="446">
        <f t="shared" si="2655"/>
        <v>2804793</v>
      </c>
      <c r="FW1449" s="446">
        <f t="shared" si="2655"/>
        <v>7398129</v>
      </c>
      <c r="FX1449" s="446">
        <f t="shared" si="2655"/>
        <v>6218142</v>
      </c>
      <c r="FY1449" s="446">
        <f t="shared" si="2655"/>
        <v>142724828</v>
      </c>
      <c r="FZ1449" s="446">
        <f t="shared" si="2655"/>
        <v>200112419</v>
      </c>
      <c r="GA1449" s="446">
        <f t="shared" si="2655"/>
        <v>17215408</v>
      </c>
      <c r="GB1449" s="446">
        <f t="shared" si="2656"/>
        <v>66977955</v>
      </c>
      <c r="GC1449" s="446">
        <f t="shared" si="2656"/>
        <v>17073198</v>
      </c>
      <c r="GD1449" s="446">
        <f t="shared" ref="GD1449:GM1454" si="2657">IFERROR(HLOOKUP(GD$1,$H$5:$HA$10112,MATCH($A1449,$A$5:$A$10112,0),0)*HLOOKUP(GD$2,$H$5:$HA$10112,MATCH($A1449,$A$5:$A$10112,0),0),"-")</f>
        <v>140270</v>
      </c>
      <c r="GE1449" s="446">
        <f t="shared" si="2657"/>
        <v>81928</v>
      </c>
      <c r="GF1449" s="446">
        <f t="shared" si="2657"/>
        <v>7183539</v>
      </c>
      <c r="GG1449" s="446">
        <f t="shared" si="2657"/>
        <v>16947120</v>
      </c>
      <c r="GH1449" s="446">
        <f t="shared" si="2657"/>
        <v>7488584</v>
      </c>
      <c r="GI1449" s="446">
        <f t="shared" si="2657"/>
        <v>117987053</v>
      </c>
      <c r="GJ1449" s="446">
        <f t="shared" si="2657"/>
        <v>24917248</v>
      </c>
      <c r="GK1449" s="446">
        <f t="shared" si="2657"/>
        <v>17063800</v>
      </c>
      <c r="GL1449" s="446">
        <f t="shared" si="2657"/>
        <v>26100512</v>
      </c>
      <c r="GM1449" s="446">
        <f t="shared" si="2657"/>
        <v>11450779</v>
      </c>
      <c r="GN1449" s="446">
        <f t="shared" si="2652"/>
        <v>292488</v>
      </c>
      <c r="GO1449" s="446">
        <f t="shared" ref="GO1449:GQ1454" si="2658">IFERROR(HLOOKUP(GO$1,$H$5:$HA$10112,MATCH($A1449,$A$5:$A$10112,0),0)*HLOOKUP(GO$2,$H$5:$HA$10112,MATCH($A1449,$A$5:$A$10112,0),0),"-")</f>
        <v>169750</v>
      </c>
      <c r="GP1449" s="446">
        <f t="shared" si="2658"/>
        <v>342967</v>
      </c>
      <c r="GQ1449" s="446">
        <f t="shared" si="2658"/>
        <v>167162930</v>
      </c>
      <c r="GR1449" s="446"/>
      <c r="GS1449" s="446"/>
      <c r="GT1449" s="446"/>
      <c r="GU1449" s="446"/>
      <c r="GV1449" s="416"/>
    </row>
    <row r="1450" spans="1:204" ht="9.75" customHeight="1" x14ac:dyDescent="0.2">
      <c r="A1450" s="417" t="str">
        <f t="shared" ref="A1450:A1513" si="2659">B1450&amp;C1450&amp;F1450</f>
        <v>2024-25MARCHRYE</v>
      </c>
      <c r="B1450" s="458" t="str">
        <f t="shared" si="2643"/>
        <v>2024-25</v>
      </c>
      <c r="C1450" s="402" t="s">
        <v>660</v>
      </c>
      <c r="D1450" s="458" t="s">
        <v>663</v>
      </c>
      <c r="E1450" s="458" t="s">
        <v>662</v>
      </c>
      <c r="F1450" s="478" t="s">
        <v>456</v>
      </c>
      <c r="G1450" s="478" t="s">
        <v>692</v>
      </c>
      <c r="H1450" s="510">
        <v>81986</v>
      </c>
      <c r="I1450" s="510">
        <v>49829</v>
      </c>
      <c r="J1450" s="510">
        <v>386227</v>
      </c>
      <c r="K1450" s="510">
        <v>8</v>
      </c>
      <c r="L1450" s="510">
        <v>1</v>
      </c>
      <c r="M1450" s="510">
        <v>7</v>
      </c>
      <c r="N1450" s="510">
        <v>58</v>
      </c>
      <c r="O1450" s="510">
        <v>132</v>
      </c>
      <c r="P1450" s="510">
        <v>222</v>
      </c>
      <c r="Q1450" s="510">
        <v>18</v>
      </c>
      <c r="R1450" s="510">
        <v>15</v>
      </c>
      <c r="S1450" s="510">
        <v>54135</v>
      </c>
      <c r="T1450" s="510">
        <v>3713</v>
      </c>
      <c r="U1450" s="510">
        <v>2304</v>
      </c>
      <c r="V1450" s="510">
        <v>25851</v>
      </c>
      <c r="W1450" s="510">
        <v>13511</v>
      </c>
      <c r="X1450" s="510">
        <v>893</v>
      </c>
      <c r="Y1450" s="510">
        <v>1799198</v>
      </c>
      <c r="Z1450" s="510">
        <v>485</v>
      </c>
      <c r="AA1450" s="510">
        <v>891</v>
      </c>
      <c r="AB1450" s="510">
        <v>1275180</v>
      </c>
      <c r="AC1450" s="510">
        <v>553</v>
      </c>
      <c r="AD1450" s="510">
        <v>1014</v>
      </c>
      <c r="AE1450" s="510">
        <v>33666532</v>
      </c>
      <c r="AF1450" s="510">
        <v>1302</v>
      </c>
      <c r="AG1450" s="510">
        <v>2502</v>
      </c>
      <c r="AH1450" s="510">
        <v>76372627</v>
      </c>
      <c r="AI1450" s="510">
        <v>5653</v>
      </c>
      <c r="AJ1450" s="510">
        <v>11599</v>
      </c>
      <c r="AK1450" s="510">
        <v>7088958</v>
      </c>
      <c r="AL1450" s="510">
        <v>7938</v>
      </c>
      <c r="AM1450" s="510">
        <v>15779</v>
      </c>
      <c r="AN1450" s="510">
        <v>99</v>
      </c>
      <c r="AO1450" s="510">
        <v>2485</v>
      </c>
      <c r="AP1450" s="510">
        <v>457</v>
      </c>
      <c r="AQ1450" s="510">
        <v>1004952</v>
      </c>
      <c r="AR1450" s="510">
        <v>2199</v>
      </c>
      <c r="AS1450" s="510">
        <v>4437</v>
      </c>
      <c r="AT1450" s="510">
        <v>7702</v>
      </c>
      <c r="AU1450" s="510">
        <v>175</v>
      </c>
      <c r="AV1450" s="510">
        <v>1378</v>
      </c>
      <c r="AW1450" s="510">
        <v>808</v>
      </c>
      <c r="AX1450" s="510">
        <v>576</v>
      </c>
      <c r="AY1450" s="510">
        <v>5573</v>
      </c>
      <c r="AZ1450" s="510">
        <v>1069</v>
      </c>
      <c r="BA1450" s="510">
        <v>1247</v>
      </c>
      <c r="BB1450" s="510">
        <v>2852909</v>
      </c>
      <c r="BC1450" s="510">
        <v>2288</v>
      </c>
      <c r="BD1450" s="510">
        <v>4859</v>
      </c>
      <c r="BE1450" s="510">
        <v>62</v>
      </c>
      <c r="BF1450" s="510">
        <v>620</v>
      </c>
      <c r="BG1450" s="510">
        <v>468</v>
      </c>
      <c r="BH1450" s="510">
        <v>97</v>
      </c>
      <c r="BI1450" s="510">
        <v>27081</v>
      </c>
      <c r="BJ1450" s="510">
        <v>2098</v>
      </c>
      <c r="BK1450" s="510">
        <v>17254</v>
      </c>
      <c r="BL1450" s="510">
        <v>46433</v>
      </c>
      <c r="BM1450" s="510">
        <v>7239</v>
      </c>
      <c r="BN1450" s="510">
        <v>5380</v>
      </c>
      <c r="BO1450" s="510">
        <v>4401</v>
      </c>
      <c r="BP1450" s="510">
        <v>3271</v>
      </c>
      <c r="BQ1450" s="510">
        <v>32605</v>
      </c>
      <c r="BR1450" s="510">
        <v>26963</v>
      </c>
      <c r="BS1450" s="510">
        <v>20656</v>
      </c>
      <c r="BT1450" s="510">
        <v>14369</v>
      </c>
      <c r="BU1450" s="510">
        <v>1374</v>
      </c>
      <c r="BV1450" s="510">
        <v>955</v>
      </c>
      <c r="BW1450" s="510">
        <v>204</v>
      </c>
      <c r="BX1450" s="510">
        <v>125386</v>
      </c>
      <c r="BY1450" s="510">
        <v>615</v>
      </c>
      <c r="BZ1450" s="510">
        <v>1077</v>
      </c>
      <c r="CA1450" s="510">
        <v>82</v>
      </c>
      <c r="CB1450" s="510">
        <v>35375</v>
      </c>
      <c r="CC1450" s="510">
        <v>431</v>
      </c>
      <c r="CD1450" s="510">
        <v>1117</v>
      </c>
      <c r="CE1450" s="510">
        <v>3427</v>
      </c>
      <c r="CF1450" s="510">
        <v>1638437</v>
      </c>
      <c r="CG1450" s="510">
        <v>478</v>
      </c>
      <c r="CH1450" s="510">
        <v>867</v>
      </c>
      <c r="CI1450" s="510">
        <v>2408</v>
      </c>
      <c r="CJ1450" s="510">
        <v>3140750</v>
      </c>
      <c r="CK1450" s="510">
        <v>1304</v>
      </c>
      <c r="CL1450" s="510">
        <v>2414</v>
      </c>
      <c r="CM1450" s="510">
        <v>490</v>
      </c>
      <c r="CN1450" s="510">
        <v>523896</v>
      </c>
      <c r="CO1450" s="510">
        <v>1069</v>
      </c>
      <c r="CP1450" s="510">
        <v>2206</v>
      </c>
      <c r="CQ1450" s="510">
        <v>22953</v>
      </c>
      <c r="CR1450" s="510">
        <v>30001886</v>
      </c>
      <c r="CS1450" s="510">
        <v>1307</v>
      </c>
      <c r="CT1450" s="510">
        <v>2522</v>
      </c>
      <c r="CU1450" s="510">
        <v>2117</v>
      </c>
      <c r="CV1450" s="510">
        <v>10304426</v>
      </c>
      <c r="CW1450" s="510">
        <v>4867</v>
      </c>
      <c r="CX1450" s="510">
        <v>9458</v>
      </c>
      <c r="CY1450" s="510">
        <v>760</v>
      </c>
      <c r="CZ1450" s="510">
        <v>3050356</v>
      </c>
      <c r="DA1450" s="510">
        <v>4014</v>
      </c>
      <c r="DB1450" s="510">
        <v>8159</v>
      </c>
      <c r="DC1450" s="510">
        <v>199</v>
      </c>
      <c r="DD1450" s="510">
        <v>2319225</v>
      </c>
      <c r="DE1450" s="510">
        <v>11654</v>
      </c>
      <c r="DF1450" s="510">
        <v>19909</v>
      </c>
      <c r="DG1450" s="510">
        <v>73</v>
      </c>
      <c r="DH1450" s="510">
        <v>554092</v>
      </c>
      <c r="DI1450" s="510">
        <v>7590</v>
      </c>
      <c r="DJ1450" s="510">
        <v>18914</v>
      </c>
      <c r="DK1450" s="510">
        <v>233</v>
      </c>
      <c r="DL1450" s="510">
        <v>77368</v>
      </c>
      <c r="DM1450" s="510">
        <v>332</v>
      </c>
      <c r="DN1450" s="510">
        <v>556</v>
      </c>
      <c r="DO1450" s="510">
        <v>2423</v>
      </c>
      <c r="DP1450" s="510">
        <v>94976</v>
      </c>
      <c r="DQ1450" s="510">
        <v>39</v>
      </c>
      <c r="DR1450" s="510">
        <v>84</v>
      </c>
      <c r="DS1450" s="510">
        <v>62</v>
      </c>
      <c r="DT1450" s="510">
        <v>192482</v>
      </c>
      <c r="DU1450" s="510">
        <v>3105</v>
      </c>
      <c r="DV1450" s="510">
        <v>5614</v>
      </c>
      <c r="DW1450" s="510">
        <v>59</v>
      </c>
      <c r="DX1450" s="510">
        <v>29957</v>
      </c>
      <c r="DY1450" s="510">
        <v>36343092</v>
      </c>
      <c r="DZ1450" s="510">
        <v>1213</v>
      </c>
      <c r="EA1450" s="510">
        <v>2051</v>
      </c>
      <c r="EB1450" s="510">
        <v>16658</v>
      </c>
      <c r="EC1450" s="510">
        <v>4083</v>
      </c>
      <c r="ED1450" s="510">
        <v>748</v>
      </c>
      <c r="EE1450" s="510">
        <v>4877647</v>
      </c>
      <c r="EF1450" s="510">
        <v>494</v>
      </c>
      <c r="EG1450" s="510">
        <v>72</v>
      </c>
      <c r="EH1450" s="510">
        <v>356</v>
      </c>
      <c r="EI1450" s="510"/>
      <c r="EJ1450" s="479"/>
      <c r="EK1450" s="479"/>
      <c r="EL1450" s="479"/>
      <c r="EM1450" s="479"/>
      <c r="EN1450" s="479"/>
      <c r="EO1450" s="479"/>
      <c r="EP1450" s="479"/>
      <c r="EQ1450" s="479"/>
      <c r="ER1450" s="479"/>
      <c r="ES1450" s="479"/>
      <c r="ET1450" s="479"/>
      <c r="EU1450" s="479"/>
      <c r="EV1450" s="479"/>
      <c r="EW1450" s="479"/>
      <c r="EX1450" s="479"/>
      <c r="EY1450" s="479"/>
      <c r="EZ1450" s="476"/>
      <c r="FA1450" s="482">
        <f t="shared" si="2626"/>
        <v>3</v>
      </c>
      <c r="FB1450" s="493">
        <f t="shared" si="2647"/>
        <v>2025</v>
      </c>
      <c r="FC1450" s="498">
        <f t="shared" si="2648"/>
        <v>45717</v>
      </c>
      <c r="FD1450" s="499">
        <f t="shared" si="2649"/>
        <v>31</v>
      </c>
      <c r="FE1450" s="450"/>
      <c r="FF1450" s="451">
        <f t="shared" si="2639"/>
        <v>0.69407046691492413</v>
      </c>
      <c r="FG1450" s="450"/>
      <c r="FH1450" s="452">
        <f t="shared" si="2627"/>
        <v>1.949636412604363</v>
      </c>
      <c r="FI1450" s="452">
        <f t="shared" si="2628"/>
        <v>1.4489631026124428</v>
      </c>
      <c r="FJ1450" s="452">
        <f t="shared" si="2629"/>
        <v>1.91015625</v>
      </c>
      <c r="FK1450" s="452">
        <f t="shared" si="2630"/>
        <v>1.4197048611111112</v>
      </c>
      <c r="FL1450" s="452">
        <f t="shared" si="2631"/>
        <v>1.2612664887238405</v>
      </c>
      <c r="FM1450" s="452">
        <f t="shared" si="2632"/>
        <v>1.043015744071796</v>
      </c>
      <c r="FN1450" s="452">
        <f t="shared" si="2633"/>
        <v>1.528828362075346</v>
      </c>
      <c r="FO1450" s="452">
        <f t="shared" si="2634"/>
        <v>1.0635038117089779</v>
      </c>
      <c r="FP1450" s="452">
        <f t="shared" si="2635"/>
        <v>1.5386338185890258</v>
      </c>
      <c r="FQ1450" s="452">
        <f t="shared" si="2636"/>
        <v>1.0694288913773795</v>
      </c>
      <c r="FR1450" s="453"/>
      <c r="FS1450" s="446">
        <f t="shared" si="2655"/>
        <v>49829</v>
      </c>
      <c r="FT1450" s="446">
        <f t="shared" si="2655"/>
        <v>348803</v>
      </c>
      <c r="FU1450" s="446">
        <f t="shared" si="2655"/>
        <v>2890082</v>
      </c>
      <c r="FV1450" s="446">
        <f t="shared" si="2655"/>
        <v>6577428</v>
      </c>
      <c r="FW1450" s="446">
        <f t="shared" si="2655"/>
        <v>3308283</v>
      </c>
      <c r="FX1450" s="446">
        <f t="shared" si="2655"/>
        <v>2336256</v>
      </c>
      <c r="FY1450" s="446">
        <f t="shared" si="2655"/>
        <v>64679202</v>
      </c>
      <c r="FZ1450" s="446">
        <f t="shared" si="2655"/>
        <v>156714089</v>
      </c>
      <c r="GA1450" s="446">
        <f t="shared" si="2655"/>
        <v>14090647</v>
      </c>
      <c r="GB1450" s="446">
        <f t="shared" si="2656"/>
        <v>6059173</v>
      </c>
      <c r="GC1450" s="446">
        <f t="shared" si="2656"/>
        <v>2027709</v>
      </c>
      <c r="GD1450" s="446">
        <f t="shared" si="2657"/>
        <v>219708</v>
      </c>
      <c r="GE1450" s="446">
        <f t="shared" si="2657"/>
        <v>91594</v>
      </c>
      <c r="GF1450" s="446">
        <f t="shared" si="2657"/>
        <v>2971209</v>
      </c>
      <c r="GG1450" s="446">
        <f t="shared" si="2657"/>
        <v>5812912</v>
      </c>
      <c r="GH1450" s="446">
        <f t="shared" si="2657"/>
        <v>1080940</v>
      </c>
      <c r="GI1450" s="446">
        <f t="shared" si="2657"/>
        <v>57887466</v>
      </c>
      <c r="GJ1450" s="446">
        <f t="shared" si="2657"/>
        <v>20022586</v>
      </c>
      <c r="GK1450" s="446">
        <f t="shared" si="2657"/>
        <v>6200840</v>
      </c>
      <c r="GL1450" s="446">
        <f t="shared" si="2657"/>
        <v>3961891</v>
      </c>
      <c r="GM1450" s="446">
        <f t="shared" si="2657"/>
        <v>1380722</v>
      </c>
      <c r="GN1450" s="446">
        <f t="shared" si="2652"/>
        <v>348068</v>
      </c>
      <c r="GO1450" s="446">
        <f t="shared" si="2658"/>
        <v>129548</v>
      </c>
      <c r="GP1450" s="446">
        <f t="shared" si="2658"/>
        <v>203532</v>
      </c>
      <c r="GQ1450" s="446">
        <f t="shared" si="2658"/>
        <v>61441807</v>
      </c>
      <c r="GR1450" s="446"/>
      <c r="GS1450" s="446"/>
      <c r="GT1450" s="446"/>
      <c r="GU1450" s="446"/>
      <c r="GV1450" s="416"/>
    </row>
    <row r="1451" spans="1:204" ht="9.75" customHeight="1" x14ac:dyDescent="0.2">
      <c r="A1451" s="523" t="str">
        <f t="shared" si="2659"/>
        <v>2024-25MARCHRYD</v>
      </c>
      <c r="B1451" s="524" t="str">
        <f t="shared" si="2643"/>
        <v>2024-25</v>
      </c>
      <c r="C1451" s="525" t="s">
        <v>660</v>
      </c>
      <c r="D1451" s="524" t="s">
        <v>663</v>
      </c>
      <c r="E1451" s="524" t="s">
        <v>662</v>
      </c>
      <c r="F1451" s="526" t="s">
        <v>455</v>
      </c>
      <c r="G1451" s="526" t="s">
        <v>693</v>
      </c>
      <c r="H1451" s="527">
        <v>98675</v>
      </c>
      <c r="I1451" s="527">
        <v>77417</v>
      </c>
      <c r="J1451" s="527">
        <v>349928</v>
      </c>
      <c r="K1451" s="527">
        <v>5</v>
      </c>
      <c r="L1451" s="527">
        <v>1</v>
      </c>
      <c r="M1451" s="527">
        <v>2</v>
      </c>
      <c r="N1451" s="527">
        <v>25</v>
      </c>
      <c r="O1451" s="527">
        <v>88</v>
      </c>
      <c r="P1451" s="527">
        <v>248</v>
      </c>
      <c r="Q1451" s="527">
        <v>11</v>
      </c>
      <c r="R1451" s="527">
        <v>29</v>
      </c>
      <c r="S1451" s="527">
        <v>66292</v>
      </c>
      <c r="T1451" s="527">
        <v>5271</v>
      </c>
      <c r="U1451" s="527">
        <v>3283</v>
      </c>
      <c r="V1451" s="527">
        <v>32827</v>
      </c>
      <c r="W1451" s="527">
        <v>14604</v>
      </c>
      <c r="X1451" s="527">
        <v>699</v>
      </c>
      <c r="Y1451" s="527">
        <v>2606209</v>
      </c>
      <c r="Z1451" s="527">
        <v>494</v>
      </c>
      <c r="AA1451" s="527">
        <v>915</v>
      </c>
      <c r="AB1451" s="527">
        <v>1885681</v>
      </c>
      <c r="AC1451" s="527">
        <v>574</v>
      </c>
      <c r="AD1451" s="527">
        <v>1059</v>
      </c>
      <c r="AE1451" s="527">
        <v>54736585</v>
      </c>
      <c r="AF1451" s="527">
        <v>1667</v>
      </c>
      <c r="AG1451" s="527">
        <v>3318</v>
      </c>
      <c r="AH1451" s="527">
        <v>104595974</v>
      </c>
      <c r="AI1451" s="527">
        <v>7162</v>
      </c>
      <c r="AJ1451" s="527">
        <v>16128</v>
      </c>
      <c r="AK1451" s="527">
        <v>5189687</v>
      </c>
      <c r="AL1451" s="527">
        <v>7424</v>
      </c>
      <c r="AM1451" s="527">
        <v>14251</v>
      </c>
      <c r="AN1451" s="527">
        <v>0</v>
      </c>
      <c r="AO1451" s="527">
        <v>3633</v>
      </c>
      <c r="AP1451" s="527">
        <v>5249</v>
      </c>
      <c r="AQ1451" s="527">
        <v>34015836</v>
      </c>
      <c r="AR1451" s="527">
        <v>6480</v>
      </c>
      <c r="AS1451" s="527">
        <v>14085</v>
      </c>
      <c r="AT1451" s="527">
        <v>10197</v>
      </c>
      <c r="AU1451" s="527">
        <v>474</v>
      </c>
      <c r="AV1451" s="527">
        <v>3472</v>
      </c>
      <c r="AW1451" s="527">
        <v>6532</v>
      </c>
      <c r="AX1451" s="527">
        <v>606</v>
      </c>
      <c r="AY1451" s="527">
        <v>5645</v>
      </c>
      <c r="AZ1451" s="527">
        <v>1870</v>
      </c>
      <c r="BA1451" s="527">
        <v>15415</v>
      </c>
      <c r="BB1451" s="527">
        <v>48691177</v>
      </c>
      <c r="BC1451" s="527">
        <v>3159</v>
      </c>
      <c r="BD1451" s="527">
        <v>7698</v>
      </c>
      <c r="BE1451" s="527">
        <v>537</v>
      </c>
      <c r="BF1451" s="527">
        <v>4454</v>
      </c>
      <c r="BG1451" s="527">
        <v>8452</v>
      </c>
      <c r="BH1451" s="527">
        <v>1972</v>
      </c>
      <c r="BI1451" s="527">
        <v>34653</v>
      </c>
      <c r="BJ1451" s="527">
        <v>1343</v>
      </c>
      <c r="BK1451" s="527">
        <v>20099</v>
      </c>
      <c r="BL1451" s="527">
        <v>56095</v>
      </c>
      <c r="BM1451" s="527">
        <v>12376</v>
      </c>
      <c r="BN1451" s="527">
        <v>8008</v>
      </c>
      <c r="BO1451" s="527">
        <v>7578</v>
      </c>
      <c r="BP1451" s="527">
        <v>4972</v>
      </c>
      <c r="BQ1451" s="527">
        <v>45570</v>
      </c>
      <c r="BR1451" s="527">
        <v>34451</v>
      </c>
      <c r="BS1451" s="527">
        <v>27170</v>
      </c>
      <c r="BT1451" s="527">
        <v>15308</v>
      </c>
      <c r="BU1451" s="527">
        <v>1215</v>
      </c>
      <c r="BV1451" s="527">
        <v>724</v>
      </c>
      <c r="BW1451" s="527">
        <v>103</v>
      </c>
      <c r="BX1451" s="527">
        <v>63193</v>
      </c>
      <c r="BY1451" s="527">
        <v>614</v>
      </c>
      <c r="BZ1451" s="527">
        <v>1071</v>
      </c>
      <c r="CA1451" s="527">
        <v>107</v>
      </c>
      <c r="CB1451" s="527">
        <v>61764</v>
      </c>
      <c r="CC1451" s="527">
        <v>577</v>
      </c>
      <c r="CD1451" s="527">
        <v>1262</v>
      </c>
      <c r="CE1451" s="527">
        <v>5061</v>
      </c>
      <c r="CF1451" s="527">
        <v>2481252</v>
      </c>
      <c r="CG1451" s="527">
        <v>490</v>
      </c>
      <c r="CH1451" s="527">
        <v>907</v>
      </c>
      <c r="CI1451" s="527">
        <v>2491</v>
      </c>
      <c r="CJ1451" s="527">
        <v>3644500</v>
      </c>
      <c r="CK1451" s="527">
        <v>1463</v>
      </c>
      <c r="CL1451" s="527">
        <v>2883</v>
      </c>
      <c r="CM1451" s="527">
        <v>1359</v>
      </c>
      <c r="CN1451" s="527">
        <v>2093613</v>
      </c>
      <c r="CO1451" s="527">
        <v>1541</v>
      </c>
      <c r="CP1451" s="527">
        <v>3208</v>
      </c>
      <c r="CQ1451" s="527">
        <v>28977</v>
      </c>
      <c r="CR1451" s="527">
        <v>48998472</v>
      </c>
      <c r="CS1451" s="527">
        <v>1691</v>
      </c>
      <c r="CT1451" s="527">
        <v>3354</v>
      </c>
      <c r="CU1451" s="527">
        <v>1096</v>
      </c>
      <c r="CV1451" s="527">
        <v>7848246</v>
      </c>
      <c r="CW1451" s="527">
        <v>7161</v>
      </c>
      <c r="CX1451" s="527">
        <v>16270</v>
      </c>
      <c r="CY1451" s="527">
        <v>629</v>
      </c>
      <c r="CZ1451" s="527">
        <v>4483272</v>
      </c>
      <c r="DA1451" s="527">
        <v>7128</v>
      </c>
      <c r="DB1451" s="527">
        <v>15612</v>
      </c>
      <c r="DC1451" s="527">
        <v>897</v>
      </c>
      <c r="DD1451" s="527">
        <v>8298873</v>
      </c>
      <c r="DE1451" s="527">
        <v>9252</v>
      </c>
      <c r="DF1451" s="527">
        <v>21710</v>
      </c>
      <c r="DG1451" s="527">
        <v>124</v>
      </c>
      <c r="DH1451" s="527">
        <v>1271591</v>
      </c>
      <c r="DI1451" s="527">
        <v>10255</v>
      </c>
      <c r="DJ1451" s="527">
        <v>22600</v>
      </c>
      <c r="DK1451" s="527">
        <v>5</v>
      </c>
      <c r="DL1451" s="527">
        <v>1382</v>
      </c>
      <c r="DM1451" s="527">
        <v>276</v>
      </c>
      <c r="DN1451" s="527">
        <v>486</v>
      </c>
      <c r="DO1451" s="527">
        <v>3334</v>
      </c>
      <c r="DP1451" s="527">
        <v>178061</v>
      </c>
      <c r="DQ1451" s="527">
        <v>53</v>
      </c>
      <c r="DR1451" s="527">
        <v>66</v>
      </c>
      <c r="DS1451" s="527">
        <v>57</v>
      </c>
      <c r="DT1451" s="527">
        <v>69832</v>
      </c>
      <c r="DU1451" s="527">
        <v>1225</v>
      </c>
      <c r="DV1451" s="527">
        <v>2483</v>
      </c>
      <c r="DW1451" s="527">
        <v>53</v>
      </c>
      <c r="DX1451" s="527">
        <v>34491</v>
      </c>
      <c r="DY1451" s="527">
        <v>39989810</v>
      </c>
      <c r="DZ1451" s="527">
        <v>1159</v>
      </c>
      <c r="EA1451" s="527">
        <v>2052</v>
      </c>
      <c r="EB1451" s="527">
        <v>19425</v>
      </c>
      <c r="EC1451" s="527">
        <v>4709</v>
      </c>
      <c r="ED1451" s="527">
        <v>437</v>
      </c>
      <c r="EE1451" s="527">
        <v>3758041</v>
      </c>
      <c r="EF1451" s="527">
        <v>2295</v>
      </c>
      <c r="EG1451" s="527">
        <v>90</v>
      </c>
      <c r="EH1451" s="527">
        <v>90</v>
      </c>
      <c r="EI1451" s="527"/>
      <c r="EJ1451" s="528"/>
      <c r="EK1451" s="528"/>
      <c r="EL1451" s="528"/>
      <c r="EM1451" s="528"/>
      <c r="EN1451" s="528"/>
      <c r="EO1451" s="528"/>
      <c r="EP1451" s="528"/>
      <c r="EQ1451" s="528"/>
      <c r="ER1451" s="528"/>
      <c r="ES1451" s="528"/>
      <c r="ET1451" s="528"/>
      <c r="EU1451" s="528"/>
      <c r="EV1451" s="528"/>
      <c r="EW1451" s="528"/>
      <c r="EX1451" s="528"/>
      <c r="EY1451" s="528"/>
      <c r="EZ1451" s="529"/>
      <c r="FA1451" s="446">
        <f t="shared" si="2626"/>
        <v>3</v>
      </c>
      <c r="FB1451" s="417">
        <f t="shared" si="2647"/>
        <v>2025</v>
      </c>
      <c r="FC1451" s="448">
        <f t="shared" si="2648"/>
        <v>45717</v>
      </c>
      <c r="FD1451" s="449">
        <f t="shared" si="2649"/>
        <v>31</v>
      </c>
      <c r="FE1451" s="530"/>
      <c r="FF1451" s="531">
        <f t="shared" si="2639"/>
        <v>0.66374676488154494</v>
      </c>
      <c r="FG1451" s="530"/>
      <c r="FH1451" s="532">
        <f t="shared" si="2627"/>
        <v>2.3479415670650732</v>
      </c>
      <c r="FI1451" s="532">
        <f t="shared" si="2628"/>
        <v>1.5192563081009296</v>
      </c>
      <c r="FJ1451" s="532">
        <f t="shared" si="2629"/>
        <v>2.3082546451416386</v>
      </c>
      <c r="FK1451" s="532">
        <f t="shared" si="2630"/>
        <v>1.5144684739567469</v>
      </c>
      <c r="FL1451" s="532">
        <f t="shared" si="2631"/>
        <v>1.388186553751485</v>
      </c>
      <c r="FM1451" s="532">
        <f t="shared" si="2632"/>
        <v>1.0494714716544309</v>
      </c>
      <c r="FN1451" s="532">
        <f t="shared" si="2633"/>
        <v>1.8604491920021913</v>
      </c>
      <c r="FO1451" s="532">
        <f t="shared" si="2634"/>
        <v>1.0482059709668583</v>
      </c>
      <c r="FP1451" s="532">
        <f t="shared" si="2635"/>
        <v>1.7381974248927039</v>
      </c>
      <c r="FQ1451" s="532">
        <f t="shared" si="2636"/>
        <v>1.0357653791130186</v>
      </c>
      <c r="FR1451" s="533"/>
      <c r="FS1451" s="534">
        <f t="shared" si="2655"/>
        <v>77417</v>
      </c>
      <c r="FT1451" s="534">
        <f t="shared" si="2655"/>
        <v>154834</v>
      </c>
      <c r="FU1451" s="534">
        <f t="shared" si="2655"/>
        <v>1935425</v>
      </c>
      <c r="FV1451" s="534">
        <f t="shared" si="2655"/>
        <v>6812696</v>
      </c>
      <c r="FW1451" s="534">
        <f t="shared" si="2655"/>
        <v>4822965</v>
      </c>
      <c r="FX1451" s="534">
        <f t="shared" si="2655"/>
        <v>3476697</v>
      </c>
      <c r="FY1451" s="534">
        <f t="shared" si="2655"/>
        <v>108919986</v>
      </c>
      <c r="FZ1451" s="534">
        <f t="shared" si="2655"/>
        <v>235533312</v>
      </c>
      <c r="GA1451" s="534">
        <f t="shared" si="2655"/>
        <v>9961449</v>
      </c>
      <c r="GB1451" s="534">
        <f t="shared" si="2656"/>
        <v>118664670</v>
      </c>
      <c r="GC1451" s="534">
        <f t="shared" si="2656"/>
        <v>73932165</v>
      </c>
      <c r="GD1451" s="534">
        <f t="shared" si="2657"/>
        <v>110313</v>
      </c>
      <c r="GE1451" s="534">
        <f t="shared" si="2657"/>
        <v>135034</v>
      </c>
      <c r="GF1451" s="534">
        <f t="shared" si="2657"/>
        <v>4590327</v>
      </c>
      <c r="GG1451" s="534">
        <f t="shared" si="2657"/>
        <v>7181553</v>
      </c>
      <c r="GH1451" s="534">
        <f t="shared" si="2657"/>
        <v>4359672</v>
      </c>
      <c r="GI1451" s="534">
        <f t="shared" si="2657"/>
        <v>97188858</v>
      </c>
      <c r="GJ1451" s="534">
        <f t="shared" si="2657"/>
        <v>17831920</v>
      </c>
      <c r="GK1451" s="534">
        <f t="shared" si="2657"/>
        <v>9819948</v>
      </c>
      <c r="GL1451" s="534">
        <f t="shared" si="2657"/>
        <v>19473870</v>
      </c>
      <c r="GM1451" s="534">
        <f t="shared" si="2657"/>
        <v>2802400</v>
      </c>
      <c r="GN1451" s="534">
        <f t="shared" si="2652"/>
        <v>141531</v>
      </c>
      <c r="GO1451" s="534">
        <f t="shared" si="2658"/>
        <v>2430</v>
      </c>
      <c r="GP1451" s="534">
        <f t="shared" si="2658"/>
        <v>220044</v>
      </c>
      <c r="GQ1451" s="534">
        <f t="shared" si="2658"/>
        <v>70775532</v>
      </c>
      <c r="GR1451" s="534"/>
      <c r="GS1451" s="534"/>
      <c r="GT1451" s="534"/>
      <c r="GU1451" s="534"/>
      <c r="GV1451" s="535"/>
    </row>
    <row r="1452" spans="1:204" ht="9.75" customHeight="1" x14ac:dyDescent="0.2">
      <c r="A1452" s="417" t="str">
        <f t="shared" si="2659"/>
        <v>2024-25MARCHRYF</v>
      </c>
      <c r="B1452" s="458" t="str">
        <f t="shared" si="2643"/>
        <v>2024-25</v>
      </c>
      <c r="C1452" s="402" t="s">
        <v>660</v>
      </c>
      <c r="D1452" s="458" t="s">
        <v>667</v>
      </c>
      <c r="E1452" s="458" t="s">
        <v>666</v>
      </c>
      <c r="F1452" s="478" t="s">
        <v>457</v>
      </c>
      <c r="G1452" s="478" t="s">
        <v>694</v>
      </c>
      <c r="H1452" s="510">
        <v>111235</v>
      </c>
      <c r="I1452" s="510">
        <v>84825</v>
      </c>
      <c r="J1452" s="510">
        <v>57413</v>
      </c>
      <c r="K1452" s="510">
        <v>1</v>
      </c>
      <c r="L1452" s="510">
        <v>0</v>
      </c>
      <c r="M1452" s="510">
        <v>1</v>
      </c>
      <c r="N1452" s="510">
        <v>1</v>
      </c>
      <c r="O1452" s="510">
        <v>12</v>
      </c>
      <c r="P1452" s="510">
        <v>422</v>
      </c>
      <c r="Q1452" s="510">
        <v>0</v>
      </c>
      <c r="R1452" s="510">
        <v>102</v>
      </c>
      <c r="S1452" s="510">
        <v>77139</v>
      </c>
      <c r="T1452" s="510">
        <v>8590</v>
      </c>
      <c r="U1452" s="510">
        <v>5155</v>
      </c>
      <c r="V1452" s="510">
        <v>41798</v>
      </c>
      <c r="W1452" s="510">
        <v>14948</v>
      </c>
      <c r="X1452" s="510">
        <v>279</v>
      </c>
      <c r="Y1452" s="510">
        <v>4637569</v>
      </c>
      <c r="Z1452" s="510">
        <v>540</v>
      </c>
      <c r="AA1452" s="510">
        <v>1011</v>
      </c>
      <c r="AB1452" s="510">
        <v>3182353</v>
      </c>
      <c r="AC1452" s="510">
        <v>617</v>
      </c>
      <c r="AD1452" s="510">
        <v>1163</v>
      </c>
      <c r="AE1452" s="510">
        <v>92873863</v>
      </c>
      <c r="AF1452" s="510">
        <v>2222</v>
      </c>
      <c r="AG1452" s="510">
        <v>4559</v>
      </c>
      <c r="AH1452" s="510">
        <v>105112018</v>
      </c>
      <c r="AI1452" s="510">
        <v>7032</v>
      </c>
      <c r="AJ1452" s="510">
        <v>16810</v>
      </c>
      <c r="AK1452" s="510">
        <v>2428738</v>
      </c>
      <c r="AL1452" s="510">
        <v>8705</v>
      </c>
      <c r="AM1452" s="510">
        <v>21905</v>
      </c>
      <c r="AN1452" s="510">
        <v>248</v>
      </c>
      <c r="AO1452" s="510">
        <v>2380</v>
      </c>
      <c r="AP1452" s="510">
        <v>3106</v>
      </c>
      <c r="AQ1452" s="510">
        <v>13102391</v>
      </c>
      <c r="AR1452" s="510">
        <v>4218</v>
      </c>
      <c r="AS1452" s="510">
        <v>9579</v>
      </c>
      <c r="AT1452" s="510">
        <v>9598</v>
      </c>
      <c r="AU1452" s="510">
        <v>657</v>
      </c>
      <c r="AV1452" s="510">
        <v>5750</v>
      </c>
      <c r="AW1452" s="510">
        <v>5333</v>
      </c>
      <c r="AX1452" s="510">
        <v>362</v>
      </c>
      <c r="AY1452" s="510">
        <v>2829</v>
      </c>
      <c r="AZ1452" s="510">
        <v>0</v>
      </c>
      <c r="BA1452" s="510">
        <v>11856</v>
      </c>
      <c r="BB1452" s="510">
        <v>40131777</v>
      </c>
      <c r="BC1452" s="510">
        <v>3385</v>
      </c>
      <c r="BD1452" s="510">
        <v>7534</v>
      </c>
      <c r="BE1452" s="510">
        <v>585</v>
      </c>
      <c r="BF1452" s="510">
        <v>3762</v>
      </c>
      <c r="BG1452" s="510">
        <v>6500</v>
      </c>
      <c r="BH1452" s="510">
        <v>1009</v>
      </c>
      <c r="BI1452" s="510">
        <v>35329</v>
      </c>
      <c r="BJ1452" s="510">
        <v>3543</v>
      </c>
      <c r="BK1452" s="510">
        <v>28669</v>
      </c>
      <c r="BL1452" s="510">
        <v>67541</v>
      </c>
      <c r="BM1452" s="510">
        <v>18331</v>
      </c>
      <c r="BN1452" s="510">
        <v>12502</v>
      </c>
      <c r="BO1452" s="510">
        <v>11139</v>
      </c>
      <c r="BP1452" s="510">
        <v>7602</v>
      </c>
      <c r="BQ1452" s="510">
        <v>57448</v>
      </c>
      <c r="BR1452" s="510">
        <v>44611</v>
      </c>
      <c r="BS1452" s="510">
        <v>27450</v>
      </c>
      <c r="BT1452" s="510">
        <v>16032</v>
      </c>
      <c r="BU1452" s="510">
        <v>512</v>
      </c>
      <c r="BV1452" s="510">
        <v>302</v>
      </c>
      <c r="BW1452" s="510">
        <v>12</v>
      </c>
      <c r="BX1452" s="510">
        <v>8511</v>
      </c>
      <c r="BY1452" s="510">
        <v>709</v>
      </c>
      <c r="BZ1452" s="510">
        <v>1293</v>
      </c>
      <c r="CA1452" s="510">
        <v>2</v>
      </c>
      <c r="CB1452" s="510">
        <v>1378</v>
      </c>
      <c r="CC1452" s="510">
        <v>689</v>
      </c>
      <c r="CD1452" s="510">
        <v>816</v>
      </c>
      <c r="CE1452" s="510">
        <v>8576</v>
      </c>
      <c r="CF1452" s="510">
        <v>4627680</v>
      </c>
      <c r="CG1452" s="510">
        <v>540</v>
      </c>
      <c r="CH1452" s="510">
        <v>1011</v>
      </c>
      <c r="CI1452" s="510">
        <v>2471</v>
      </c>
      <c r="CJ1452" s="510">
        <v>5516808</v>
      </c>
      <c r="CK1452" s="510">
        <v>2233</v>
      </c>
      <c r="CL1452" s="510">
        <v>4564</v>
      </c>
      <c r="CM1452" s="510">
        <v>935</v>
      </c>
      <c r="CN1452" s="510">
        <v>1778739</v>
      </c>
      <c r="CO1452" s="510">
        <v>1902</v>
      </c>
      <c r="CP1452" s="510">
        <v>4098</v>
      </c>
      <c r="CQ1452" s="510">
        <v>38392</v>
      </c>
      <c r="CR1452" s="510">
        <v>85578316</v>
      </c>
      <c r="CS1452" s="510">
        <v>2229</v>
      </c>
      <c r="CT1452" s="510">
        <v>4567</v>
      </c>
      <c r="CU1452" s="510">
        <v>846</v>
      </c>
      <c r="CV1452" s="510">
        <v>5724363</v>
      </c>
      <c r="CW1452" s="510">
        <v>6766</v>
      </c>
      <c r="CX1452" s="510">
        <v>16814</v>
      </c>
      <c r="CY1452" s="510">
        <v>196</v>
      </c>
      <c r="CZ1452" s="510">
        <v>1168582</v>
      </c>
      <c r="DA1452" s="510">
        <v>5962</v>
      </c>
      <c r="DB1452" s="510">
        <v>16344</v>
      </c>
      <c r="DC1452" s="510">
        <v>847</v>
      </c>
      <c r="DD1452" s="510">
        <v>8218936</v>
      </c>
      <c r="DE1452" s="510">
        <v>9704</v>
      </c>
      <c r="DF1452" s="510">
        <v>26249</v>
      </c>
      <c r="DG1452" s="510">
        <v>38</v>
      </c>
      <c r="DH1452" s="510">
        <v>190998</v>
      </c>
      <c r="DI1452" s="510">
        <v>5026</v>
      </c>
      <c r="DJ1452" s="510">
        <v>20463</v>
      </c>
      <c r="DK1452" s="510">
        <v>609</v>
      </c>
      <c r="DL1452" s="510">
        <v>259958</v>
      </c>
      <c r="DM1452" s="510">
        <v>427</v>
      </c>
      <c r="DN1452" s="510">
        <v>744</v>
      </c>
      <c r="DO1452" s="510">
        <v>4788</v>
      </c>
      <c r="DP1452" s="510">
        <v>185706</v>
      </c>
      <c r="DQ1452" s="510">
        <v>39</v>
      </c>
      <c r="DR1452" s="510">
        <v>66</v>
      </c>
      <c r="DS1452" s="510">
        <v>77</v>
      </c>
      <c r="DT1452" s="510">
        <v>147980</v>
      </c>
      <c r="DU1452" s="510">
        <v>1922</v>
      </c>
      <c r="DV1452" s="510">
        <v>3659</v>
      </c>
      <c r="DW1452" s="510">
        <v>63</v>
      </c>
      <c r="DX1452" s="510">
        <v>38954</v>
      </c>
      <c r="DY1452" s="510">
        <v>122210536</v>
      </c>
      <c r="DZ1452" s="510">
        <v>3137</v>
      </c>
      <c r="EA1452" s="510">
        <v>6842</v>
      </c>
      <c r="EB1452" s="510">
        <v>30449</v>
      </c>
      <c r="EC1452" s="510">
        <v>18007</v>
      </c>
      <c r="ED1452" s="510">
        <v>9687</v>
      </c>
      <c r="EE1452" s="510">
        <v>68056660</v>
      </c>
      <c r="EF1452" s="510">
        <v>183</v>
      </c>
      <c r="EG1452" s="510">
        <v>96</v>
      </c>
      <c r="EH1452" s="510">
        <v>1</v>
      </c>
      <c r="EI1452" s="510"/>
      <c r="EJ1452" s="479"/>
      <c r="EK1452" s="479"/>
      <c r="EL1452" s="479"/>
      <c r="EM1452" s="479"/>
      <c r="EN1452" s="479"/>
      <c r="EO1452" s="479"/>
      <c r="EP1452" s="479"/>
      <c r="EQ1452" s="479"/>
      <c r="ER1452" s="479"/>
      <c r="ES1452" s="479"/>
      <c r="ET1452" s="479"/>
      <c r="EU1452" s="479"/>
      <c r="EV1452" s="479"/>
      <c r="EW1452" s="479"/>
      <c r="EX1452" s="479"/>
      <c r="EY1452" s="479"/>
      <c r="EZ1452" s="476"/>
      <c r="FA1452" s="446">
        <f t="shared" si="2626"/>
        <v>3</v>
      </c>
      <c r="FB1452" s="417">
        <f t="shared" si="2647"/>
        <v>2025</v>
      </c>
      <c r="FC1452" s="448">
        <f t="shared" si="2648"/>
        <v>45717</v>
      </c>
      <c r="FD1452" s="449">
        <f t="shared" si="2649"/>
        <v>31</v>
      </c>
      <c r="FE1452" s="450"/>
      <c r="FF1452" s="451">
        <f t="shared" si="2639"/>
        <v>0.58619000979431934</v>
      </c>
      <c r="FG1452" s="450"/>
      <c r="FH1452" s="452">
        <f t="shared" si="2627"/>
        <v>2.1339930151338766</v>
      </c>
      <c r="FI1452" s="452">
        <f t="shared" si="2628"/>
        <v>1.4554132712456345</v>
      </c>
      <c r="FJ1452" s="452">
        <f t="shared" si="2629"/>
        <v>2.1608147429679923</v>
      </c>
      <c r="FK1452" s="452">
        <f t="shared" si="2630"/>
        <v>1.4746847720659553</v>
      </c>
      <c r="FL1452" s="452">
        <f t="shared" si="2631"/>
        <v>1.3744198286999378</v>
      </c>
      <c r="FM1452" s="452">
        <f t="shared" si="2632"/>
        <v>1.0672998708072157</v>
      </c>
      <c r="FN1452" s="452">
        <f t="shared" si="2633"/>
        <v>1.8363660690393364</v>
      </c>
      <c r="FO1452" s="452">
        <f t="shared" si="2634"/>
        <v>1.0725180626170725</v>
      </c>
      <c r="FP1452" s="452">
        <f t="shared" si="2635"/>
        <v>1.8351254480286738</v>
      </c>
      <c r="FQ1452" s="452">
        <f t="shared" si="2636"/>
        <v>1.0824372759856631</v>
      </c>
      <c r="FR1452" s="453"/>
      <c r="FS1452" s="446">
        <f t="shared" si="2655"/>
        <v>0</v>
      </c>
      <c r="FT1452" s="446">
        <f t="shared" si="2655"/>
        <v>84825</v>
      </c>
      <c r="FU1452" s="446">
        <f t="shared" si="2655"/>
        <v>84825</v>
      </c>
      <c r="FV1452" s="446">
        <f t="shared" si="2655"/>
        <v>1017900</v>
      </c>
      <c r="FW1452" s="446">
        <f t="shared" si="2655"/>
        <v>8684490</v>
      </c>
      <c r="FX1452" s="446">
        <f t="shared" si="2655"/>
        <v>5995265</v>
      </c>
      <c r="FY1452" s="446">
        <f t="shared" si="2655"/>
        <v>190557082</v>
      </c>
      <c r="FZ1452" s="446">
        <f t="shared" si="2655"/>
        <v>251275880</v>
      </c>
      <c r="GA1452" s="446">
        <f t="shared" si="2655"/>
        <v>6111495</v>
      </c>
      <c r="GB1452" s="446">
        <f t="shared" si="2656"/>
        <v>89323104</v>
      </c>
      <c r="GC1452" s="446">
        <f t="shared" si="2656"/>
        <v>29752374</v>
      </c>
      <c r="GD1452" s="446">
        <f t="shared" si="2657"/>
        <v>15516</v>
      </c>
      <c r="GE1452" s="446">
        <f t="shared" si="2657"/>
        <v>1632</v>
      </c>
      <c r="GF1452" s="446">
        <f t="shared" si="2657"/>
        <v>8670336</v>
      </c>
      <c r="GG1452" s="446">
        <f t="shared" si="2657"/>
        <v>11277644</v>
      </c>
      <c r="GH1452" s="446">
        <f t="shared" si="2657"/>
        <v>3831630</v>
      </c>
      <c r="GI1452" s="446">
        <f t="shared" si="2657"/>
        <v>175336264</v>
      </c>
      <c r="GJ1452" s="446">
        <f t="shared" si="2657"/>
        <v>14224644</v>
      </c>
      <c r="GK1452" s="446">
        <f t="shared" si="2657"/>
        <v>3203424</v>
      </c>
      <c r="GL1452" s="446">
        <f t="shared" si="2657"/>
        <v>22232903</v>
      </c>
      <c r="GM1452" s="446">
        <f t="shared" si="2657"/>
        <v>777594</v>
      </c>
      <c r="GN1452" s="446">
        <f t="shared" si="2652"/>
        <v>281743</v>
      </c>
      <c r="GO1452" s="446">
        <f t="shared" si="2658"/>
        <v>453096</v>
      </c>
      <c r="GP1452" s="446">
        <f t="shared" si="2658"/>
        <v>316008</v>
      </c>
      <c r="GQ1452" s="446">
        <f t="shared" si="2658"/>
        <v>266523268</v>
      </c>
      <c r="GR1452" s="446"/>
      <c r="GS1452" s="446"/>
      <c r="GT1452" s="446"/>
      <c r="GU1452" s="446"/>
      <c r="GV1452" s="416"/>
    </row>
    <row r="1453" spans="1:204" ht="9.75" customHeight="1" x14ac:dyDescent="0.2">
      <c r="A1453" s="417" t="str">
        <f t="shared" si="2659"/>
        <v>2024-25MARCHRYA</v>
      </c>
      <c r="B1453" s="458" t="str">
        <f t="shared" si="2643"/>
        <v>2024-25</v>
      </c>
      <c r="C1453" s="402" t="s">
        <v>660</v>
      </c>
      <c r="D1453" s="458" t="s">
        <v>653</v>
      </c>
      <c r="E1453" s="458" t="s">
        <v>652</v>
      </c>
      <c r="F1453" s="478" t="s">
        <v>452</v>
      </c>
      <c r="G1453" s="478" t="s">
        <v>697</v>
      </c>
      <c r="H1453" s="510">
        <v>128352</v>
      </c>
      <c r="I1453" s="510">
        <v>91892</v>
      </c>
      <c r="J1453" s="510">
        <v>10605</v>
      </c>
      <c r="K1453" s="510">
        <v>0</v>
      </c>
      <c r="L1453" s="510">
        <v>0</v>
      </c>
      <c r="M1453" s="510">
        <v>0</v>
      </c>
      <c r="N1453" s="510">
        <v>0</v>
      </c>
      <c r="O1453" s="510">
        <v>1</v>
      </c>
      <c r="P1453" s="510">
        <v>451</v>
      </c>
      <c r="Q1453" s="510">
        <v>0</v>
      </c>
      <c r="R1453" s="510">
        <v>15</v>
      </c>
      <c r="S1453" s="510">
        <v>89726</v>
      </c>
      <c r="T1453" s="510">
        <v>9531</v>
      </c>
      <c r="U1453" s="510">
        <v>6088</v>
      </c>
      <c r="V1453" s="510">
        <v>44058</v>
      </c>
      <c r="W1453" s="510">
        <v>15635</v>
      </c>
      <c r="X1453" s="510">
        <v>322</v>
      </c>
      <c r="Y1453" s="510">
        <v>4541999</v>
      </c>
      <c r="Z1453" s="510">
        <v>477</v>
      </c>
      <c r="AA1453" s="510">
        <v>836</v>
      </c>
      <c r="AB1453" s="510">
        <v>3003782</v>
      </c>
      <c r="AC1453" s="510">
        <v>493</v>
      </c>
      <c r="AD1453" s="510">
        <v>878</v>
      </c>
      <c r="AE1453" s="510">
        <v>61199882</v>
      </c>
      <c r="AF1453" s="510">
        <v>1389</v>
      </c>
      <c r="AG1453" s="510">
        <v>2847</v>
      </c>
      <c r="AH1453" s="510">
        <v>91225744</v>
      </c>
      <c r="AI1453" s="510">
        <v>5835</v>
      </c>
      <c r="AJ1453" s="510">
        <v>13771</v>
      </c>
      <c r="AK1453" s="510">
        <v>2373799</v>
      </c>
      <c r="AL1453" s="510">
        <v>7372</v>
      </c>
      <c r="AM1453" s="510">
        <v>17192</v>
      </c>
      <c r="AN1453" s="510">
        <v>0</v>
      </c>
      <c r="AO1453" s="510">
        <v>4803</v>
      </c>
      <c r="AP1453" s="510">
        <v>3100</v>
      </c>
      <c r="AQ1453" s="510">
        <v>5522203</v>
      </c>
      <c r="AR1453" s="510">
        <v>1781</v>
      </c>
      <c r="AS1453" s="510">
        <v>3867</v>
      </c>
      <c r="AT1453" s="510">
        <v>16648</v>
      </c>
      <c r="AU1453" s="510">
        <v>2242</v>
      </c>
      <c r="AV1453" s="510">
        <v>9815</v>
      </c>
      <c r="AW1453" s="510">
        <v>10814</v>
      </c>
      <c r="AX1453" s="510">
        <v>508</v>
      </c>
      <c r="AY1453" s="510">
        <v>4083</v>
      </c>
      <c r="AZ1453" s="510">
        <v>1178</v>
      </c>
      <c r="BA1453" s="510">
        <v>19607</v>
      </c>
      <c r="BB1453" s="510">
        <v>42310229</v>
      </c>
      <c r="BC1453" s="510">
        <v>2158</v>
      </c>
      <c r="BD1453" s="510">
        <v>6862</v>
      </c>
      <c r="BE1453" s="510">
        <v>2180</v>
      </c>
      <c r="BF1453" s="510">
        <v>6554</v>
      </c>
      <c r="BG1453" s="510">
        <v>7772</v>
      </c>
      <c r="BH1453" s="510">
        <v>3101</v>
      </c>
      <c r="BI1453" s="510">
        <v>43306</v>
      </c>
      <c r="BJ1453" s="510">
        <v>5635</v>
      </c>
      <c r="BK1453" s="510">
        <v>24137</v>
      </c>
      <c r="BL1453" s="510">
        <v>73078</v>
      </c>
      <c r="BM1453" s="510">
        <v>17368</v>
      </c>
      <c r="BN1453" s="510">
        <v>12482</v>
      </c>
      <c r="BO1453" s="510">
        <v>11022</v>
      </c>
      <c r="BP1453" s="510">
        <v>7900</v>
      </c>
      <c r="BQ1453" s="510">
        <v>58571</v>
      </c>
      <c r="BR1453" s="510">
        <v>45620</v>
      </c>
      <c r="BS1453" s="510">
        <v>31051</v>
      </c>
      <c r="BT1453" s="510">
        <v>16176</v>
      </c>
      <c r="BU1453" s="510">
        <v>747</v>
      </c>
      <c r="BV1453" s="510">
        <v>314</v>
      </c>
      <c r="BW1453" s="510">
        <v>180</v>
      </c>
      <c r="BX1453" s="510">
        <v>111040</v>
      </c>
      <c r="BY1453" s="510">
        <v>617</v>
      </c>
      <c r="BZ1453" s="510">
        <v>1121</v>
      </c>
      <c r="CA1453" s="510">
        <v>125</v>
      </c>
      <c r="CB1453" s="510">
        <v>55227</v>
      </c>
      <c r="CC1453" s="510">
        <v>442</v>
      </c>
      <c r="CD1453" s="510">
        <v>906</v>
      </c>
      <c r="CE1453" s="510">
        <v>9226</v>
      </c>
      <c r="CF1453" s="510">
        <v>4375732</v>
      </c>
      <c r="CG1453" s="510">
        <v>474</v>
      </c>
      <c r="CH1453" s="510">
        <v>831</v>
      </c>
      <c r="CI1453" s="510">
        <v>5384</v>
      </c>
      <c r="CJ1453" s="510">
        <v>7393448</v>
      </c>
      <c r="CK1453" s="510">
        <v>1373</v>
      </c>
      <c r="CL1453" s="510">
        <v>2792</v>
      </c>
      <c r="CM1453" s="510">
        <v>1204</v>
      </c>
      <c r="CN1453" s="510">
        <v>1477830</v>
      </c>
      <c r="CO1453" s="510">
        <v>1227</v>
      </c>
      <c r="CP1453" s="510">
        <v>2679</v>
      </c>
      <c r="CQ1453" s="510">
        <v>37470</v>
      </c>
      <c r="CR1453" s="510">
        <v>52328604</v>
      </c>
      <c r="CS1453" s="510">
        <v>1397</v>
      </c>
      <c r="CT1453" s="510">
        <v>2859</v>
      </c>
      <c r="CU1453" s="510">
        <v>1250</v>
      </c>
      <c r="CV1453" s="510">
        <v>8744753</v>
      </c>
      <c r="CW1453" s="510">
        <v>6996</v>
      </c>
      <c r="CX1453" s="510">
        <v>16401</v>
      </c>
      <c r="CY1453" s="510">
        <v>277</v>
      </c>
      <c r="CZ1453" s="510">
        <v>1524757</v>
      </c>
      <c r="DA1453" s="510">
        <v>5505</v>
      </c>
      <c r="DB1453" s="510">
        <v>13946</v>
      </c>
      <c r="DC1453" s="510">
        <v>1305</v>
      </c>
      <c r="DD1453" s="510">
        <v>12673016</v>
      </c>
      <c r="DE1453" s="510">
        <v>9711</v>
      </c>
      <c r="DF1453" s="510">
        <v>24746</v>
      </c>
      <c r="DG1453" s="510">
        <v>226</v>
      </c>
      <c r="DH1453" s="510">
        <v>2095791</v>
      </c>
      <c r="DI1453" s="510">
        <v>9273</v>
      </c>
      <c r="DJ1453" s="510">
        <v>26986</v>
      </c>
      <c r="DK1453" s="510">
        <v>407</v>
      </c>
      <c r="DL1453" s="510">
        <v>126119</v>
      </c>
      <c r="DM1453" s="510">
        <v>310</v>
      </c>
      <c r="DN1453" s="510">
        <v>562</v>
      </c>
      <c r="DO1453" s="510">
        <v>6040</v>
      </c>
      <c r="DP1453" s="510">
        <v>136495</v>
      </c>
      <c r="DQ1453" s="510">
        <v>23</v>
      </c>
      <c r="DR1453" s="510">
        <v>37</v>
      </c>
      <c r="DS1453" s="510">
        <v>152</v>
      </c>
      <c r="DT1453" s="510">
        <v>166894</v>
      </c>
      <c r="DU1453" s="510">
        <v>1098</v>
      </c>
      <c r="DV1453" s="510">
        <v>2336</v>
      </c>
      <c r="DW1453" s="510">
        <v>139</v>
      </c>
      <c r="DX1453" s="510">
        <v>48237</v>
      </c>
      <c r="DY1453" s="510">
        <v>147830306</v>
      </c>
      <c r="DZ1453" s="510">
        <v>3065</v>
      </c>
      <c r="EA1453" s="510">
        <v>8277</v>
      </c>
      <c r="EB1453" s="510">
        <v>35906</v>
      </c>
      <c r="EC1453" s="510">
        <v>18638</v>
      </c>
      <c r="ED1453" s="510">
        <v>10189</v>
      </c>
      <c r="EE1453" s="510">
        <v>84273122</v>
      </c>
      <c r="EF1453" s="510">
        <v>772</v>
      </c>
      <c r="EG1453" s="510">
        <v>96</v>
      </c>
      <c r="EH1453" s="510">
        <v>4</v>
      </c>
      <c r="EI1453" s="510"/>
      <c r="EJ1453" s="479"/>
      <c r="EK1453" s="479"/>
      <c r="EL1453" s="479"/>
      <c r="EM1453" s="479"/>
      <c r="EN1453" s="479"/>
      <c r="EO1453" s="479"/>
      <c r="EP1453" s="479"/>
      <c r="EQ1453" s="479"/>
      <c r="ER1453" s="479"/>
      <c r="ES1453" s="479"/>
      <c r="ET1453" s="479"/>
      <c r="EU1453" s="479"/>
      <c r="EV1453" s="479"/>
      <c r="EW1453" s="479"/>
      <c r="EX1453" s="479"/>
      <c r="EY1453" s="479"/>
      <c r="EZ1453" s="476"/>
      <c r="FA1453" s="446">
        <f t="shared" si="2626"/>
        <v>3</v>
      </c>
      <c r="FB1453" s="417">
        <f t="shared" si="2647"/>
        <v>2025</v>
      </c>
      <c r="FC1453" s="448">
        <f t="shared" si="2648"/>
        <v>45717</v>
      </c>
      <c r="FD1453" s="449">
        <f t="shared" si="2649"/>
        <v>31</v>
      </c>
      <c r="FE1453" s="450"/>
      <c r="FF1453" s="451">
        <f t="shared" si="2639"/>
        <v>0.66519823788546251</v>
      </c>
      <c r="FG1453" s="450"/>
      <c r="FH1453" s="452">
        <f t="shared" si="2627"/>
        <v>1.8222641905361452</v>
      </c>
      <c r="FI1453" s="452">
        <f t="shared" si="2628"/>
        <v>1.3096212359668451</v>
      </c>
      <c r="FJ1453" s="452">
        <f t="shared" si="2629"/>
        <v>1.8104467805519053</v>
      </c>
      <c r="FK1453" s="452">
        <f t="shared" si="2630"/>
        <v>1.297634691195795</v>
      </c>
      <c r="FL1453" s="452">
        <f t="shared" si="2631"/>
        <v>1.3294066911798084</v>
      </c>
      <c r="FM1453" s="452">
        <f t="shared" si="2632"/>
        <v>1.0354532661491671</v>
      </c>
      <c r="FN1453" s="452">
        <f t="shared" si="2633"/>
        <v>1.9859929645027183</v>
      </c>
      <c r="FO1453" s="452">
        <f t="shared" si="2634"/>
        <v>1.0346018548129197</v>
      </c>
      <c r="FP1453" s="452">
        <f t="shared" si="2635"/>
        <v>2.3198757763975157</v>
      </c>
      <c r="FQ1453" s="452">
        <f t="shared" si="2636"/>
        <v>0.97515527950310554</v>
      </c>
      <c r="FR1453" s="453"/>
      <c r="FS1453" s="446">
        <f t="shared" si="2655"/>
        <v>0</v>
      </c>
      <c r="FT1453" s="446">
        <f t="shared" si="2655"/>
        <v>0</v>
      </c>
      <c r="FU1453" s="446">
        <f t="shared" si="2655"/>
        <v>0</v>
      </c>
      <c r="FV1453" s="446">
        <f t="shared" si="2655"/>
        <v>91892</v>
      </c>
      <c r="FW1453" s="446">
        <f t="shared" si="2655"/>
        <v>7967916</v>
      </c>
      <c r="FX1453" s="446">
        <f t="shared" si="2655"/>
        <v>5345264</v>
      </c>
      <c r="FY1453" s="446">
        <f t="shared" si="2655"/>
        <v>125433126</v>
      </c>
      <c r="FZ1453" s="446">
        <f t="shared" si="2655"/>
        <v>215309585</v>
      </c>
      <c r="GA1453" s="446">
        <f t="shared" si="2655"/>
        <v>5535824</v>
      </c>
      <c r="GB1453" s="446">
        <f t="shared" si="2656"/>
        <v>134543234</v>
      </c>
      <c r="GC1453" s="446">
        <f t="shared" si="2656"/>
        <v>11987700</v>
      </c>
      <c r="GD1453" s="446">
        <f t="shared" si="2657"/>
        <v>201780</v>
      </c>
      <c r="GE1453" s="446">
        <f t="shared" si="2657"/>
        <v>113250</v>
      </c>
      <c r="GF1453" s="446">
        <f t="shared" si="2657"/>
        <v>7666806</v>
      </c>
      <c r="GG1453" s="446">
        <f t="shared" si="2657"/>
        <v>15032128</v>
      </c>
      <c r="GH1453" s="446">
        <f t="shared" si="2657"/>
        <v>3225516</v>
      </c>
      <c r="GI1453" s="446">
        <f t="shared" si="2657"/>
        <v>107126730</v>
      </c>
      <c r="GJ1453" s="446">
        <f t="shared" si="2657"/>
        <v>20501250</v>
      </c>
      <c r="GK1453" s="446">
        <f t="shared" si="2657"/>
        <v>3863042</v>
      </c>
      <c r="GL1453" s="446">
        <f t="shared" si="2657"/>
        <v>32293530</v>
      </c>
      <c r="GM1453" s="446">
        <f t="shared" si="2657"/>
        <v>6098836</v>
      </c>
      <c r="GN1453" s="446">
        <f t="shared" si="2652"/>
        <v>355072</v>
      </c>
      <c r="GO1453" s="446">
        <f t="shared" si="2658"/>
        <v>228734</v>
      </c>
      <c r="GP1453" s="446">
        <f t="shared" si="2658"/>
        <v>223480</v>
      </c>
      <c r="GQ1453" s="446">
        <f t="shared" si="2658"/>
        <v>399257649</v>
      </c>
      <c r="GR1453" s="446"/>
      <c r="GS1453" s="446"/>
      <c r="GT1453" s="446"/>
      <c r="GU1453" s="446"/>
      <c r="GV1453" s="416"/>
    </row>
    <row r="1454" spans="1:204" ht="9.75" customHeight="1" x14ac:dyDescent="0.2">
      <c r="A1454" s="485" t="str">
        <f t="shared" si="2659"/>
        <v>2024-25MARCHRX8</v>
      </c>
      <c r="B1454" s="503" t="str">
        <f t="shared" si="2643"/>
        <v>2024-25</v>
      </c>
      <c r="C1454" s="436" t="s">
        <v>660</v>
      </c>
      <c r="D1454" s="503" t="s">
        <v>646</v>
      </c>
      <c r="E1454" s="503" t="s">
        <v>645</v>
      </c>
      <c r="F1454" s="504" t="s">
        <v>450</v>
      </c>
      <c r="G1454" s="504" t="s">
        <v>696</v>
      </c>
      <c r="H1454" s="522">
        <v>104209</v>
      </c>
      <c r="I1454" s="522">
        <v>67896</v>
      </c>
      <c r="J1454" s="522">
        <v>276299</v>
      </c>
      <c r="K1454" s="522">
        <v>4</v>
      </c>
      <c r="L1454" s="522">
        <v>0</v>
      </c>
      <c r="M1454" s="522">
        <v>1</v>
      </c>
      <c r="N1454" s="522">
        <v>27</v>
      </c>
      <c r="O1454" s="522">
        <v>97</v>
      </c>
      <c r="P1454" s="522">
        <v>485</v>
      </c>
      <c r="Q1454" s="522">
        <v>92</v>
      </c>
      <c r="R1454" s="522">
        <v>684</v>
      </c>
      <c r="S1454" s="522">
        <v>75758</v>
      </c>
      <c r="T1454" s="522">
        <v>10121</v>
      </c>
      <c r="U1454" s="522">
        <v>7345</v>
      </c>
      <c r="V1454" s="522">
        <v>37407</v>
      </c>
      <c r="W1454" s="522">
        <v>11041</v>
      </c>
      <c r="X1454" s="522">
        <v>50</v>
      </c>
      <c r="Y1454" s="522">
        <v>4852399</v>
      </c>
      <c r="Z1454" s="522">
        <v>479</v>
      </c>
      <c r="AA1454" s="522">
        <v>831</v>
      </c>
      <c r="AB1454" s="522">
        <v>3928249</v>
      </c>
      <c r="AC1454" s="522">
        <v>535</v>
      </c>
      <c r="AD1454" s="522">
        <v>943</v>
      </c>
      <c r="AE1454" s="522">
        <v>63321416</v>
      </c>
      <c r="AF1454" s="522">
        <v>1693</v>
      </c>
      <c r="AG1454" s="522">
        <v>3661</v>
      </c>
      <c r="AH1454" s="522">
        <v>54744936</v>
      </c>
      <c r="AI1454" s="522">
        <v>4958</v>
      </c>
      <c r="AJ1454" s="522">
        <v>11556</v>
      </c>
      <c r="AK1454" s="522">
        <v>122941</v>
      </c>
      <c r="AL1454" s="522">
        <v>2459</v>
      </c>
      <c r="AM1454" s="522">
        <v>6193</v>
      </c>
      <c r="AN1454" s="522">
        <v>831</v>
      </c>
      <c r="AO1454" s="522">
        <v>2199</v>
      </c>
      <c r="AP1454" s="522">
        <v>1471</v>
      </c>
      <c r="AQ1454" s="522">
        <v>3706009</v>
      </c>
      <c r="AR1454" s="522">
        <v>2519</v>
      </c>
      <c r="AS1454" s="522">
        <v>5418</v>
      </c>
      <c r="AT1454" s="522">
        <v>12018</v>
      </c>
      <c r="AU1454" s="522">
        <v>1463</v>
      </c>
      <c r="AV1454" s="522">
        <v>1833</v>
      </c>
      <c r="AW1454" s="522">
        <v>8637</v>
      </c>
      <c r="AX1454" s="522">
        <v>1309</v>
      </c>
      <c r="AY1454" s="522">
        <v>7413</v>
      </c>
      <c r="AZ1454" s="522">
        <v>928</v>
      </c>
      <c r="BA1454" s="522">
        <v>9857</v>
      </c>
      <c r="BB1454" s="522">
        <v>18602448</v>
      </c>
      <c r="BC1454" s="522">
        <v>1887</v>
      </c>
      <c r="BD1454" s="522">
        <v>3977</v>
      </c>
      <c r="BE1454" s="522">
        <v>1280</v>
      </c>
      <c r="BF1454" s="522">
        <v>2244</v>
      </c>
      <c r="BG1454" s="522">
        <v>4528</v>
      </c>
      <c r="BH1454" s="522">
        <v>1805</v>
      </c>
      <c r="BI1454" s="522">
        <v>39528</v>
      </c>
      <c r="BJ1454" s="522">
        <v>5059</v>
      </c>
      <c r="BK1454" s="522">
        <v>19153</v>
      </c>
      <c r="BL1454" s="522">
        <v>63740</v>
      </c>
      <c r="BM1454" s="522">
        <v>18248</v>
      </c>
      <c r="BN1454" s="522">
        <v>13552</v>
      </c>
      <c r="BO1454" s="522">
        <v>12983</v>
      </c>
      <c r="BP1454" s="522">
        <v>9714</v>
      </c>
      <c r="BQ1454" s="522">
        <v>50239</v>
      </c>
      <c r="BR1454" s="522">
        <v>39042</v>
      </c>
      <c r="BS1454" s="522">
        <v>17909</v>
      </c>
      <c r="BT1454" s="522">
        <v>11757</v>
      </c>
      <c r="BU1454" s="522">
        <v>119</v>
      </c>
      <c r="BV1454" s="522">
        <v>77</v>
      </c>
      <c r="BW1454" s="522">
        <v>320</v>
      </c>
      <c r="BX1454" s="522">
        <v>162876</v>
      </c>
      <c r="BY1454" s="522">
        <v>509</v>
      </c>
      <c r="BZ1454" s="522">
        <v>891</v>
      </c>
      <c r="CA1454" s="522">
        <v>96</v>
      </c>
      <c r="CB1454" s="522">
        <v>39583</v>
      </c>
      <c r="CC1454" s="522">
        <v>412</v>
      </c>
      <c r="CD1454" s="522">
        <v>780</v>
      </c>
      <c r="CE1454" s="522">
        <v>9705</v>
      </c>
      <c r="CF1454" s="522">
        <v>4649940</v>
      </c>
      <c r="CG1454" s="522">
        <v>479</v>
      </c>
      <c r="CH1454" s="522">
        <v>829</v>
      </c>
      <c r="CI1454" s="522">
        <v>4320</v>
      </c>
      <c r="CJ1454" s="522">
        <v>7970635</v>
      </c>
      <c r="CK1454" s="522">
        <v>1845</v>
      </c>
      <c r="CL1454" s="522">
        <v>4063</v>
      </c>
      <c r="CM1454" s="522">
        <v>1239</v>
      </c>
      <c r="CN1454" s="522">
        <v>1695679</v>
      </c>
      <c r="CO1454" s="522">
        <v>1369</v>
      </c>
      <c r="CP1454" s="522">
        <v>3487</v>
      </c>
      <c r="CQ1454" s="522">
        <v>31848</v>
      </c>
      <c r="CR1454" s="522">
        <v>53655102</v>
      </c>
      <c r="CS1454" s="522">
        <v>1685</v>
      </c>
      <c r="CT1454" s="522">
        <v>3616</v>
      </c>
      <c r="CU1454" s="522">
        <v>1505</v>
      </c>
      <c r="CV1454" s="522">
        <v>10463176</v>
      </c>
      <c r="CW1454" s="522">
        <v>6952</v>
      </c>
      <c r="CX1454" s="522">
        <v>16200</v>
      </c>
      <c r="CY1454" s="522">
        <v>987</v>
      </c>
      <c r="CZ1454" s="522">
        <v>6395136</v>
      </c>
      <c r="DA1454" s="522">
        <v>6479</v>
      </c>
      <c r="DB1454" s="522">
        <v>16356</v>
      </c>
      <c r="DC1454" s="522">
        <v>2047</v>
      </c>
      <c r="DD1454" s="522">
        <v>20815980</v>
      </c>
      <c r="DE1454" s="522">
        <v>10169</v>
      </c>
      <c r="DF1454" s="522">
        <v>25220</v>
      </c>
      <c r="DG1454" s="522">
        <v>582</v>
      </c>
      <c r="DH1454" s="522">
        <v>6315519</v>
      </c>
      <c r="DI1454" s="522">
        <v>10851</v>
      </c>
      <c r="DJ1454" s="522">
        <v>27822</v>
      </c>
      <c r="DK1454" s="522">
        <v>237</v>
      </c>
      <c r="DL1454" s="522">
        <v>97460</v>
      </c>
      <c r="DM1454" s="522">
        <v>411</v>
      </c>
      <c r="DN1454" s="522">
        <v>651</v>
      </c>
      <c r="DO1454" s="522">
        <v>6283</v>
      </c>
      <c r="DP1454" s="522">
        <v>263750</v>
      </c>
      <c r="DQ1454" s="522">
        <v>42</v>
      </c>
      <c r="DR1454" s="522">
        <v>71</v>
      </c>
      <c r="DS1454" s="522">
        <v>73</v>
      </c>
      <c r="DT1454" s="522">
        <v>113697</v>
      </c>
      <c r="DU1454" s="522">
        <v>1557</v>
      </c>
      <c r="DV1454" s="522">
        <v>2872</v>
      </c>
      <c r="DW1454" s="522">
        <v>62</v>
      </c>
      <c r="DX1454" s="522">
        <v>44259</v>
      </c>
      <c r="DY1454" s="522">
        <v>59783868</v>
      </c>
      <c r="DZ1454" s="522">
        <v>1351</v>
      </c>
      <c r="EA1454" s="522">
        <v>2555</v>
      </c>
      <c r="EB1454" s="522">
        <v>24675</v>
      </c>
      <c r="EC1454" s="522">
        <v>8966</v>
      </c>
      <c r="ED1454" s="522">
        <v>1859</v>
      </c>
      <c r="EE1454" s="522">
        <v>11744484</v>
      </c>
      <c r="EF1454" s="522">
        <v>796</v>
      </c>
      <c r="EG1454" s="522">
        <v>81</v>
      </c>
      <c r="EH1454" s="522">
        <v>147</v>
      </c>
      <c r="EI1454" s="522"/>
      <c r="EJ1454" s="483"/>
      <c r="EK1454" s="483"/>
      <c r="EL1454" s="483"/>
      <c r="EM1454" s="483"/>
      <c r="EN1454" s="483"/>
      <c r="EO1454" s="483"/>
      <c r="EP1454" s="483"/>
      <c r="EQ1454" s="483"/>
      <c r="ER1454" s="483"/>
      <c r="ES1454" s="483"/>
      <c r="ET1454" s="483"/>
      <c r="EU1454" s="483"/>
      <c r="EV1454" s="483"/>
      <c r="EW1454" s="483"/>
      <c r="EX1454" s="483"/>
      <c r="EY1454" s="483"/>
      <c r="EZ1454" s="484"/>
      <c r="FA1454" s="468">
        <f t="shared" si="2626"/>
        <v>3</v>
      </c>
      <c r="FB1454" s="485">
        <f t="shared" si="2647"/>
        <v>2025</v>
      </c>
      <c r="FC1454" s="486">
        <f t="shared" si="2648"/>
        <v>45717</v>
      </c>
      <c r="FD1454" s="470">
        <f t="shared" si="2649"/>
        <v>31</v>
      </c>
      <c r="FE1454" s="471"/>
      <c r="FF1454" s="517">
        <f t="shared" si="2639"/>
        <v>0.65203403902034041</v>
      </c>
      <c r="FG1454" s="471"/>
      <c r="FH1454" s="487">
        <f t="shared" si="2627"/>
        <v>1.8029838948720482</v>
      </c>
      <c r="FI1454" s="487">
        <f t="shared" si="2628"/>
        <v>1.3389981227151466</v>
      </c>
      <c r="FJ1454" s="487">
        <f t="shared" si="2629"/>
        <v>1.7675970047651464</v>
      </c>
      <c r="FK1454" s="487">
        <f t="shared" si="2630"/>
        <v>1.3225323349217155</v>
      </c>
      <c r="FL1454" s="487">
        <f t="shared" si="2631"/>
        <v>1.3430373994172213</v>
      </c>
      <c r="FM1454" s="487">
        <f t="shared" si="2632"/>
        <v>1.0437083968241239</v>
      </c>
      <c r="FN1454" s="487">
        <f t="shared" si="2633"/>
        <v>1.6220451046100897</v>
      </c>
      <c r="FO1454" s="487">
        <f t="shared" si="2634"/>
        <v>1.0648491984421702</v>
      </c>
      <c r="FP1454" s="487">
        <f t="shared" si="2635"/>
        <v>2.38</v>
      </c>
      <c r="FQ1454" s="487">
        <f t="shared" si="2636"/>
        <v>1.54</v>
      </c>
      <c r="FR1454" s="459"/>
      <c r="FS1454" s="468">
        <f t="shared" si="2655"/>
        <v>0</v>
      </c>
      <c r="FT1454" s="468">
        <f t="shared" si="2655"/>
        <v>67896</v>
      </c>
      <c r="FU1454" s="468">
        <f t="shared" si="2655"/>
        <v>1833192</v>
      </c>
      <c r="FV1454" s="468">
        <f t="shared" si="2655"/>
        <v>6585912</v>
      </c>
      <c r="FW1454" s="468">
        <f t="shared" si="2655"/>
        <v>8410551</v>
      </c>
      <c r="FX1454" s="468">
        <f t="shared" si="2655"/>
        <v>6926335</v>
      </c>
      <c r="FY1454" s="468">
        <f t="shared" si="2655"/>
        <v>136947027</v>
      </c>
      <c r="FZ1454" s="468">
        <f t="shared" si="2655"/>
        <v>127589796</v>
      </c>
      <c r="GA1454" s="468">
        <f t="shared" si="2655"/>
        <v>309650</v>
      </c>
      <c r="GB1454" s="468">
        <f t="shared" si="2656"/>
        <v>39201289</v>
      </c>
      <c r="GC1454" s="468">
        <f t="shared" si="2656"/>
        <v>7969878</v>
      </c>
      <c r="GD1454" s="468">
        <f t="shared" si="2657"/>
        <v>285120</v>
      </c>
      <c r="GE1454" s="468">
        <f t="shared" si="2657"/>
        <v>74880</v>
      </c>
      <c r="GF1454" s="468">
        <f t="shared" si="2657"/>
        <v>8045445</v>
      </c>
      <c r="GG1454" s="468">
        <f t="shared" si="2657"/>
        <v>17552160</v>
      </c>
      <c r="GH1454" s="468">
        <f t="shared" si="2657"/>
        <v>4320393</v>
      </c>
      <c r="GI1454" s="468">
        <f t="shared" si="2657"/>
        <v>115162368</v>
      </c>
      <c r="GJ1454" s="468">
        <f t="shared" si="2657"/>
        <v>24381000</v>
      </c>
      <c r="GK1454" s="468">
        <f t="shared" si="2657"/>
        <v>16143372</v>
      </c>
      <c r="GL1454" s="468">
        <f t="shared" si="2657"/>
        <v>51625340</v>
      </c>
      <c r="GM1454" s="468">
        <f t="shared" si="2657"/>
        <v>16192404</v>
      </c>
      <c r="GN1454" s="468">
        <f t="shared" si="2652"/>
        <v>209656</v>
      </c>
      <c r="GO1454" s="468">
        <f t="shared" si="2658"/>
        <v>154287</v>
      </c>
      <c r="GP1454" s="468">
        <f t="shared" si="2658"/>
        <v>446093</v>
      </c>
      <c r="GQ1454" s="468">
        <f t="shared" si="2658"/>
        <v>113081745</v>
      </c>
      <c r="GR1454" s="468"/>
      <c r="GS1454" s="468"/>
      <c r="GT1454" s="468"/>
      <c r="GU1454" s="468"/>
      <c r="GV1454" s="425"/>
    </row>
    <row r="1455" spans="1:204" ht="9.75" customHeight="1" x14ac:dyDescent="0.2">
      <c r="A1455" s="472" t="str">
        <f t="shared" si="2659"/>
        <v>2025-26APRILRX9</v>
      </c>
      <c r="B1455" s="488" t="str">
        <f t="shared" si="2643"/>
        <v>2025-26</v>
      </c>
      <c r="C1455" s="400" t="s">
        <v>664</v>
      </c>
      <c r="D1455" s="488" t="s">
        <v>653</v>
      </c>
      <c r="E1455" s="488" t="s">
        <v>652</v>
      </c>
      <c r="F1455" s="474" t="s">
        <v>451</v>
      </c>
      <c r="G1455" s="474" t="s">
        <v>686</v>
      </c>
      <c r="H1455" s="518">
        <v>95469</v>
      </c>
      <c r="I1455" s="518">
        <v>73776</v>
      </c>
      <c r="J1455" s="518">
        <v>443740</v>
      </c>
      <c r="K1455" s="518">
        <v>6</v>
      </c>
      <c r="L1455" s="518">
        <v>2</v>
      </c>
      <c r="M1455" s="518">
        <v>3</v>
      </c>
      <c r="N1455" s="518">
        <v>26</v>
      </c>
      <c r="O1455" s="518">
        <v>102</v>
      </c>
      <c r="P1455" s="518">
        <v>442</v>
      </c>
      <c r="Q1455" s="518">
        <v>2202</v>
      </c>
      <c r="R1455" s="518">
        <v>479</v>
      </c>
      <c r="S1455" s="518">
        <v>69772</v>
      </c>
      <c r="T1455" s="518">
        <v>6296</v>
      </c>
      <c r="U1455" s="518">
        <v>3951</v>
      </c>
      <c r="V1455" s="518">
        <v>36746</v>
      </c>
      <c r="W1455" s="518">
        <v>10468</v>
      </c>
      <c r="X1455" s="518">
        <v>549</v>
      </c>
      <c r="Y1455" s="518">
        <v>3233482</v>
      </c>
      <c r="Z1455" s="518">
        <v>514</v>
      </c>
      <c r="AA1455" s="518">
        <v>886</v>
      </c>
      <c r="AB1455" s="518">
        <v>3064747</v>
      </c>
      <c r="AC1455" s="518">
        <v>776</v>
      </c>
      <c r="AD1455" s="518">
        <v>1544</v>
      </c>
      <c r="AE1455" s="518">
        <v>69452191</v>
      </c>
      <c r="AF1455" s="518">
        <v>1890</v>
      </c>
      <c r="AG1455" s="518">
        <v>3764</v>
      </c>
      <c r="AH1455" s="518">
        <v>68279986</v>
      </c>
      <c r="AI1455" s="518">
        <v>6523</v>
      </c>
      <c r="AJ1455" s="518">
        <v>15061</v>
      </c>
      <c r="AK1455" s="518">
        <v>4324522</v>
      </c>
      <c r="AL1455" s="518">
        <v>7877</v>
      </c>
      <c r="AM1455" s="518">
        <v>17442</v>
      </c>
      <c r="AN1455" s="518">
        <v>705</v>
      </c>
      <c r="AO1455" s="518">
        <v>1060</v>
      </c>
      <c r="AP1455" s="518">
        <v>2594</v>
      </c>
      <c r="AQ1455" s="518">
        <v>5182361</v>
      </c>
      <c r="AR1455" s="518">
        <v>1998</v>
      </c>
      <c r="AS1455" s="518">
        <v>6573</v>
      </c>
      <c r="AT1455" s="518">
        <v>13352</v>
      </c>
      <c r="AU1455" s="518">
        <v>1868</v>
      </c>
      <c r="AV1455" s="518">
        <v>5518</v>
      </c>
      <c r="AW1455" s="518">
        <v>1801</v>
      </c>
      <c r="AX1455" s="518">
        <v>2701</v>
      </c>
      <c r="AY1455" s="518">
        <v>3265</v>
      </c>
      <c r="AZ1455" s="518">
        <v>2392</v>
      </c>
      <c r="BA1455" s="518">
        <v>14798</v>
      </c>
      <c r="BB1455" s="518">
        <v>16767470</v>
      </c>
      <c r="BC1455" s="518">
        <v>1133</v>
      </c>
      <c r="BD1455" s="518">
        <v>5898</v>
      </c>
      <c r="BE1455" s="518">
        <v>2153</v>
      </c>
      <c r="BF1455" s="518">
        <v>7443</v>
      </c>
      <c r="BG1455" s="518">
        <v>2520</v>
      </c>
      <c r="BH1455" s="518">
        <v>2682</v>
      </c>
      <c r="BI1455" s="518">
        <v>32398</v>
      </c>
      <c r="BJ1455" s="518">
        <v>4423</v>
      </c>
      <c r="BK1455" s="518">
        <v>19599</v>
      </c>
      <c r="BL1455" s="518">
        <v>56420</v>
      </c>
      <c r="BM1455" s="518">
        <v>12453</v>
      </c>
      <c r="BN1455" s="518">
        <v>9580</v>
      </c>
      <c r="BO1455" s="518">
        <v>7719</v>
      </c>
      <c r="BP1455" s="518">
        <v>6156</v>
      </c>
      <c r="BQ1455" s="518">
        <v>46604</v>
      </c>
      <c r="BR1455" s="518">
        <v>39206</v>
      </c>
      <c r="BS1455" s="518">
        <v>16769</v>
      </c>
      <c r="BT1455" s="518">
        <v>11116</v>
      </c>
      <c r="BU1455" s="518">
        <v>783</v>
      </c>
      <c r="BV1455" s="518">
        <v>568</v>
      </c>
      <c r="BW1455" s="518">
        <v>0</v>
      </c>
      <c r="BX1455" s="518">
        <v>0</v>
      </c>
      <c r="BY1455" s="518" t="s">
        <v>152</v>
      </c>
      <c r="BZ1455" s="518" t="s">
        <v>152</v>
      </c>
      <c r="CA1455" s="518">
        <v>7</v>
      </c>
      <c r="CB1455" s="518">
        <v>2749</v>
      </c>
      <c r="CC1455" s="518">
        <v>393</v>
      </c>
      <c r="CD1455" s="518">
        <v>564</v>
      </c>
      <c r="CE1455" s="518">
        <v>6289</v>
      </c>
      <c r="CF1455" s="518">
        <v>3230733</v>
      </c>
      <c r="CG1455" s="518">
        <v>514</v>
      </c>
      <c r="CH1455" s="518">
        <v>887</v>
      </c>
      <c r="CI1455" s="518">
        <v>1465</v>
      </c>
      <c r="CJ1455" s="518">
        <v>2844150</v>
      </c>
      <c r="CK1455" s="518">
        <v>1941</v>
      </c>
      <c r="CL1455" s="518">
        <v>3813</v>
      </c>
      <c r="CM1455" s="518">
        <v>806</v>
      </c>
      <c r="CN1455" s="518">
        <v>1297713</v>
      </c>
      <c r="CO1455" s="518">
        <v>1610</v>
      </c>
      <c r="CP1455" s="518">
        <v>3420</v>
      </c>
      <c r="CQ1455" s="518">
        <v>34475</v>
      </c>
      <c r="CR1455" s="518">
        <v>65310328</v>
      </c>
      <c r="CS1455" s="518">
        <v>1894</v>
      </c>
      <c r="CT1455" s="518">
        <v>3769</v>
      </c>
      <c r="CU1455" s="518">
        <v>9</v>
      </c>
      <c r="CV1455" s="518">
        <v>83372</v>
      </c>
      <c r="CW1455" s="518">
        <v>9264</v>
      </c>
      <c r="CX1455" s="518">
        <v>22744</v>
      </c>
      <c r="CY1455" s="518">
        <v>256</v>
      </c>
      <c r="CZ1455" s="518">
        <v>1584478</v>
      </c>
      <c r="DA1455" s="518">
        <v>6189</v>
      </c>
      <c r="DB1455" s="518">
        <v>16584</v>
      </c>
      <c r="DC1455" s="518">
        <v>1428</v>
      </c>
      <c r="DD1455" s="518">
        <v>8832987</v>
      </c>
      <c r="DE1455" s="518">
        <v>6186</v>
      </c>
      <c r="DF1455" s="518">
        <v>12958</v>
      </c>
      <c r="DG1455" s="518">
        <v>63</v>
      </c>
      <c r="DH1455" s="518">
        <v>436169</v>
      </c>
      <c r="DI1455" s="518">
        <v>6923</v>
      </c>
      <c r="DJ1455" s="518">
        <v>14855</v>
      </c>
      <c r="DK1455" s="518">
        <v>188</v>
      </c>
      <c r="DL1455" s="518">
        <v>53573</v>
      </c>
      <c r="DM1455" s="518">
        <v>285</v>
      </c>
      <c r="DN1455" s="518">
        <v>484</v>
      </c>
      <c r="DO1455" s="518">
        <v>3502</v>
      </c>
      <c r="DP1455" s="518">
        <v>72858</v>
      </c>
      <c r="DQ1455" s="518">
        <v>21</v>
      </c>
      <c r="DR1455" s="518">
        <v>30</v>
      </c>
      <c r="DS1455" s="518">
        <v>62</v>
      </c>
      <c r="DT1455" s="518">
        <v>123999</v>
      </c>
      <c r="DU1455" s="518">
        <v>2000</v>
      </c>
      <c r="DV1455" s="518">
        <v>4166</v>
      </c>
      <c r="DW1455" s="518">
        <v>52</v>
      </c>
      <c r="DX1455" s="518">
        <v>37446</v>
      </c>
      <c r="DY1455" s="518">
        <v>76741629</v>
      </c>
      <c r="DZ1455" s="518">
        <v>2049</v>
      </c>
      <c r="EA1455" s="518">
        <v>3872</v>
      </c>
      <c r="EB1455" s="518">
        <v>27459</v>
      </c>
      <c r="EC1455" s="518">
        <v>12695</v>
      </c>
      <c r="ED1455" s="518">
        <v>4251</v>
      </c>
      <c r="EE1455" s="518">
        <v>28552426</v>
      </c>
      <c r="EF1455" s="518">
        <v>0</v>
      </c>
      <c r="EG1455" s="518">
        <v>80</v>
      </c>
      <c r="EH1455" s="518">
        <v>41</v>
      </c>
      <c r="EI1455" s="518"/>
      <c r="EJ1455" s="475"/>
      <c r="EK1455" s="475"/>
      <c r="EL1455" s="475"/>
      <c r="EM1455" s="475"/>
      <c r="EN1455" s="475"/>
      <c r="EO1455" s="475"/>
      <c r="EP1455" s="475"/>
      <c r="EQ1455" s="475"/>
      <c r="ER1455" s="475"/>
      <c r="ES1455" s="475"/>
      <c r="ET1455" s="475"/>
      <c r="EU1455" s="475"/>
      <c r="EV1455" s="475"/>
      <c r="EW1455" s="475"/>
      <c r="EX1455" s="475"/>
      <c r="EY1455" s="475"/>
      <c r="EZ1455" s="476"/>
      <c r="FA1455" s="446">
        <f t="shared" si="2626"/>
        <v>4</v>
      </c>
      <c r="FB1455" s="417">
        <f t="shared" si="2647"/>
        <v>2025</v>
      </c>
      <c r="FC1455" s="448">
        <f t="shared" si="2648"/>
        <v>45748</v>
      </c>
      <c r="FD1455" s="449">
        <f t="shared" si="2649"/>
        <v>30</v>
      </c>
      <c r="FE1455" s="450"/>
      <c r="FF1455" s="451">
        <f t="shared" si="2639"/>
        <v>0.59822343696617697</v>
      </c>
      <c r="FG1455" s="450"/>
      <c r="FH1455" s="452">
        <f t="shared" ref="FH1455:FH1486" si="2660">IFERROR(BM1455/HLOOKUP(FH$3,$T$5:$X$10116,ROW()-4,0),"-")</f>
        <v>1.9779224904701398</v>
      </c>
      <c r="FI1455" s="452">
        <f t="shared" ref="FI1455:FI1486" si="2661">IFERROR(BN1455/HLOOKUP(FI$3,$T$5:$X$10116,ROW()-4,0),"-")</f>
        <v>1.5216010165184244</v>
      </c>
      <c r="FJ1455" s="452">
        <f t="shared" ref="FJ1455:FJ1486" si="2662">IFERROR(BO1455/HLOOKUP(FJ$3,$T$5:$X$10116,ROW()-4,0),"-")</f>
        <v>1.9536826119969628</v>
      </c>
      <c r="FK1455" s="452">
        <f t="shared" ref="FK1455:FK1486" si="2663">IFERROR(BP1455/HLOOKUP(FK$3,$T$5:$X$10116,ROW()-4,0),"-")</f>
        <v>1.5580865603644647</v>
      </c>
      <c r="FL1455" s="452">
        <f t="shared" ref="FL1455:FL1486" si="2664">IFERROR(BQ1455/HLOOKUP(FL$3,$T$5:$X$10116,ROW()-4,0),"-")</f>
        <v>1.2682740978609917</v>
      </c>
      <c r="FM1455" s="452">
        <f t="shared" ref="FM1455:FM1486" si="2665">IFERROR(BR1455/HLOOKUP(FM$3,$T$5:$X$10116,ROW()-4,0),"-")</f>
        <v>1.0669460621564253</v>
      </c>
      <c r="FN1455" s="452">
        <f t="shared" ref="FN1455:FN1486" si="2666">IFERROR(BS1455/HLOOKUP(FN$3,$T$5:$X$10116,ROW()-4,0),"-")</f>
        <v>1.6019296904852884</v>
      </c>
      <c r="FO1455" s="452">
        <f t="shared" ref="FO1455:FO1486" si="2667">IFERROR(BT1455/HLOOKUP(FO$3,$T$5:$X$10116,ROW()-4,0),"-")</f>
        <v>1.0619029423003439</v>
      </c>
      <c r="FP1455" s="452">
        <f t="shared" ref="FP1455:FP1486" si="2668">IFERROR(BU1455/HLOOKUP(FP$3,$T$5:$X$10116,ROW()-4,0),"-")</f>
        <v>1.4262295081967213</v>
      </c>
      <c r="FQ1455" s="452">
        <f t="shared" ref="FQ1455:FQ1486" si="2669">IFERROR(BV1455/HLOOKUP(FQ$3,$T$5:$X$10116,ROW()-4,0),"-")</f>
        <v>1.0346083788706739</v>
      </c>
      <c r="FR1455" s="453"/>
      <c r="FS1455" s="446">
        <f t="shared" ref="FS1455:GB1464" si="2670">IFERROR(HLOOKUP(FS$1,$H$5:$HA$10116,MATCH($A1455,$A$5:$A$10116,0),0)*HLOOKUP(FS$2,$H$5:$HA$10116,MATCH($A1455,$A$5:$A$10116,0),0),"-")</f>
        <v>147552</v>
      </c>
      <c r="FT1455" s="446">
        <f t="shared" si="2670"/>
        <v>221328</v>
      </c>
      <c r="FU1455" s="446">
        <f t="shared" si="2670"/>
        <v>1918176</v>
      </c>
      <c r="FV1455" s="446">
        <f t="shared" si="2670"/>
        <v>7525152</v>
      </c>
      <c r="FW1455" s="446">
        <f t="shared" si="2670"/>
        <v>5578256</v>
      </c>
      <c r="FX1455" s="446">
        <f t="shared" si="2670"/>
        <v>6100344</v>
      </c>
      <c r="FY1455" s="446">
        <f t="shared" si="2670"/>
        <v>138311944</v>
      </c>
      <c r="FZ1455" s="446">
        <f t="shared" si="2670"/>
        <v>157658548</v>
      </c>
      <c r="GA1455" s="446">
        <f t="shared" si="2670"/>
        <v>9575658</v>
      </c>
      <c r="GB1455" s="446">
        <f t="shared" si="2670"/>
        <v>87278604</v>
      </c>
      <c r="GC1455" s="446">
        <f t="shared" ref="GC1455:GQ1464" si="2671">IFERROR(HLOOKUP(GC$1,$H$5:$HA$10116,MATCH($A1455,$A$5:$A$10116,0),0)*HLOOKUP(GC$2,$H$5:$HA$10116,MATCH($A1455,$A$5:$A$10116,0),0),"-")</f>
        <v>17050362</v>
      </c>
      <c r="GD1455" s="446" t="str">
        <f t="shared" si="2671"/>
        <v>-</v>
      </c>
      <c r="GE1455" s="446">
        <f t="shared" si="2671"/>
        <v>3948</v>
      </c>
      <c r="GF1455" s="446">
        <f t="shared" si="2671"/>
        <v>5578343</v>
      </c>
      <c r="GG1455" s="446">
        <f t="shared" si="2671"/>
        <v>5586045</v>
      </c>
      <c r="GH1455" s="446">
        <f t="shared" si="2671"/>
        <v>2756520</v>
      </c>
      <c r="GI1455" s="446">
        <f t="shared" si="2671"/>
        <v>129936275</v>
      </c>
      <c r="GJ1455" s="446">
        <f t="shared" si="2671"/>
        <v>204696</v>
      </c>
      <c r="GK1455" s="446">
        <f t="shared" si="2671"/>
        <v>4245504</v>
      </c>
      <c r="GL1455" s="446">
        <f t="shared" si="2671"/>
        <v>18504024</v>
      </c>
      <c r="GM1455" s="446">
        <f t="shared" si="2671"/>
        <v>935865</v>
      </c>
      <c r="GN1455" s="446">
        <f t="shared" si="2671"/>
        <v>258292</v>
      </c>
      <c r="GO1455" s="446">
        <f t="shared" si="2671"/>
        <v>90992</v>
      </c>
      <c r="GP1455" s="446">
        <f t="shared" si="2671"/>
        <v>105060</v>
      </c>
      <c r="GQ1455" s="446">
        <f t="shared" si="2671"/>
        <v>144990912</v>
      </c>
      <c r="GR1455" s="446"/>
      <c r="GS1455" s="446"/>
      <c r="GT1455" s="446"/>
      <c r="GU1455" s="446"/>
      <c r="GV1455" s="416"/>
    </row>
    <row r="1456" spans="1:204" ht="9.75" customHeight="1" x14ac:dyDescent="0.2">
      <c r="A1456" s="417" t="str">
        <f t="shared" si="2659"/>
        <v>2025-26APRILRYC</v>
      </c>
      <c r="B1456" s="458" t="str">
        <f t="shared" si="2643"/>
        <v>2025-26</v>
      </c>
      <c r="C1456" s="402" t="s">
        <v>664</v>
      </c>
      <c r="D1456" s="458" t="s">
        <v>656</v>
      </c>
      <c r="E1456" s="458" t="s">
        <v>466</v>
      </c>
      <c r="F1456" s="478" t="s">
        <v>453</v>
      </c>
      <c r="G1456" s="478" t="s">
        <v>687</v>
      </c>
      <c r="H1456" s="510">
        <v>117244</v>
      </c>
      <c r="I1456" s="510">
        <v>86190</v>
      </c>
      <c r="J1456" s="510">
        <v>170337</v>
      </c>
      <c r="K1456" s="510">
        <v>2</v>
      </c>
      <c r="L1456" s="510">
        <v>0</v>
      </c>
      <c r="M1456" s="510">
        <v>0</v>
      </c>
      <c r="N1456" s="510">
        <v>1</v>
      </c>
      <c r="O1456" s="510">
        <v>66</v>
      </c>
      <c r="P1456" s="510">
        <v>521</v>
      </c>
      <c r="Q1456" s="510">
        <v>4</v>
      </c>
      <c r="R1456" s="510">
        <v>2910</v>
      </c>
      <c r="S1456" s="510">
        <v>76373</v>
      </c>
      <c r="T1456" s="510">
        <v>8075</v>
      </c>
      <c r="U1456" s="510">
        <v>5025</v>
      </c>
      <c r="V1456" s="510">
        <v>39861</v>
      </c>
      <c r="W1456" s="510">
        <v>15604</v>
      </c>
      <c r="X1456" s="510">
        <v>409</v>
      </c>
      <c r="Y1456" s="510">
        <v>4165319</v>
      </c>
      <c r="Z1456" s="510">
        <v>516</v>
      </c>
      <c r="AA1456" s="510">
        <v>983</v>
      </c>
      <c r="AB1456" s="510">
        <v>3383309</v>
      </c>
      <c r="AC1456" s="510">
        <v>673</v>
      </c>
      <c r="AD1456" s="510">
        <v>1254</v>
      </c>
      <c r="AE1456" s="510">
        <v>86801099</v>
      </c>
      <c r="AF1456" s="510">
        <v>2178</v>
      </c>
      <c r="AG1456" s="510">
        <v>4652</v>
      </c>
      <c r="AH1456" s="510">
        <v>114857692</v>
      </c>
      <c r="AI1456" s="510">
        <v>7361</v>
      </c>
      <c r="AJ1456" s="510">
        <v>17367</v>
      </c>
      <c r="AK1456" s="510">
        <v>5009723</v>
      </c>
      <c r="AL1456" s="510">
        <v>12249</v>
      </c>
      <c r="AM1456" s="510">
        <v>29026</v>
      </c>
      <c r="AN1456" s="510">
        <v>226</v>
      </c>
      <c r="AO1456" s="510">
        <v>3475</v>
      </c>
      <c r="AP1456" s="510">
        <v>2825</v>
      </c>
      <c r="AQ1456" s="510">
        <v>11858946</v>
      </c>
      <c r="AR1456" s="510">
        <v>4198</v>
      </c>
      <c r="AS1456" s="510">
        <v>9133</v>
      </c>
      <c r="AT1456" s="510">
        <v>11053</v>
      </c>
      <c r="AU1456" s="510">
        <v>466</v>
      </c>
      <c r="AV1456" s="510">
        <v>8079</v>
      </c>
      <c r="AW1456" s="510">
        <v>11571</v>
      </c>
      <c r="AX1456" s="510">
        <v>175</v>
      </c>
      <c r="AY1456" s="510">
        <v>2333</v>
      </c>
      <c r="AZ1456" s="510">
        <v>826</v>
      </c>
      <c r="BA1456" s="510">
        <v>18743</v>
      </c>
      <c r="BB1456" s="510">
        <v>62837009</v>
      </c>
      <c r="BC1456" s="510">
        <v>3353</v>
      </c>
      <c r="BD1456" s="510">
        <v>6764</v>
      </c>
      <c r="BE1456" s="510">
        <v>402</v>
      </c>
      <c r="BF1456" s="510">
        <v>6999</v>
      </c>
      <c r="BG1456" s="510">
        <v>6969</v>
      </c>
      <c r="BH1456" s="510">
        <v>4373</v>
      </c>
      <c r="BI1456" s="510">
        <v>37382</v>
      </c>
      <c r="BJ1456" s="510">
        <v>2203</v>
      </c>
      <c r="BK1456" s="510">
        <v>25735</v>
      </c>
      <c r="BL1456" s="510">
        <v>65320</v>
      </c>
      <c r="BM1456" s="510">
        <v>18349</v>
      </c>
      <c r="BN1456" s="510">
        <v>12873</v>
      </c>
      <c r="BO1456" s="510">
        <v>11214</v>
      </c>
      <c r="BP1456" s="510">
        <v>7986</v>
      </c>
      <c r="BQ1456" s="510">
        <v>64280</v>
      </c>
      <c r="BR1456" s="510">
        <v>44481</v>
      </c>
      <c r="BS1456" s="510">
        <v>31014</v>
      </c>
      <c r="BT1456" s="510">
        <v>17545</v>
      </c>
      <c r="BU1456" s="510">
        <v>846</v>
      </c>
      <c r="BV1456" s="510">
        <v>500</v>
      </c>
      <c r="BW1456" s="510">
        <v>5</v>
      </c>
      <c r="BX1456" s="510">
        <v>1583</v>
      </c>
      <c r="BY1456" s="510">
        <v>317</v>
      </c>
      <c r="BZ1456" s="510">
        <v>709</v>
      </c>
      <c r="CA1456" s="510">
        <v>4</v>
      </c>
      <c r="CB1456" s="510">
        <v>1375</v>
      </c>
      <c r="CC1456" s="510">
        <v>344</v>
      </c>
      <c r="CD1456" s="510">
        <v>619</v>
      </c>
      <c r="CE1456" s="510">
        <v>8066</v>
      </c>
      <c r="CF1456" s="510">
        <v>4162361</v>
      </c>
      <c r="CG1456" s="510">
        <v>516</v>
      </c>
      <c r="CH1456" s="510">
        <v>983</v>
      </c>
      <c r="CI1456" s="510">
        <v>2807</v>
      </c>
      <c r="CJ1456" s="510">
        <v>6538103</v>
      </c>
      <c r="CK1456" s="510">
        <v>2329</v>
      </c>
      <c r="CL1456" s="510">
        <v>4830</v>
      </c>
      <c r="CM1456" s="510">
        <v>884</v>
      </c>
      <c r="CN1456" s="510">
        <v>1743275</v>
      </c>
      <c r="CO1456" s="510">
        <v>1972</v>
      </c>
      <c r="CP1456" s="510">
        <v>4416</v>
      </c>
      <c r="CQ1456" s="510">
        <v>36170</v>
      </c>
      <c r="CR1456" s="510">
        <v>78519721</v>
      </c>
      <c r="CS1456" s="510">
        <v>2171</v>
      </c>
      <c r="CT1456" s="510">
        <v>4639</v>
      </c>
      <c r="CU1456" s="510">
        <v>384</v>
      </c>
      <c r="CV1456" s="510">
        <v>3556813</v>
      </c>
      <c r="CW1456" s="510">
        <v>9263</v>
      </c>
      <c r="CX1456" s="510">
        <v>23355</v>
      </c>
      <c r="CY1456" s="510">
        <v>140</v>
      </c>
      <c r="CZ1456" s="510">
        <v>1065664</v>
      </c>
      <c r="DA1456" s="510">
        <v>7612</v>
      </c>
      <c r="DB1456" s="510">
        <v>17102</v>
      </c>
      <c r="DC1456" s="510">
        <v>745</v>
      </c>
      <c r="DD1456" s="510">
        <v>11320734</v>
      </c>
      <c r="DE1456" s="510">
        <v>15196</v>
      </c>
      <c r="DF1456" s="510">
        <v>46884</v>
      </c>
      <c r="DG1456" s="510">
        <v>91</v>
      </c>
      <c r="DH1456" s="510">
        <v>1572598</v>
      </c>
      <c r="DI1456" s="510">
        <v>17281</v>
      </c>
      <c r="DJ1456" s="510">
        <v>51023</v>
      </c>
      <c r="DK1456" s="510">
        <v>515</v>
      </c>
      <c r="DL1456" s="510">
        <v>185866</v>
      </c>
      <c r="DM1456" s="510">
        <v>361</v>
      </c>
      <c r="DN1456" s="510">
        <v>662</v>
      </c>
      <c r="DO1456" s="510">
        <v>5330</v>
      </c>
      <c r="DP1456" s="510">
        <v>229248</v>
      </c>
      <c r="DQ1456" s="510">
        <v>43</v>
      </c>
      <c r="DR1456" s="510">
        <v>79</v>
      </c>
      <c r="DS1456" s="510">
        <v>147</v>
      </c>
      <c r="DT1456" s="510">
        <v>221902</v>
      </c>
      <c r="DU1456" s="510">
        <v>1510</v>
      </c>
      <c r="DV1456" s="510">
        <v>3566</v>
      </c>
      <c r="DW1456" s="510">
        <v>141</v>
      </c>
      <c r="DX1456" s="510">
        <v>36937</v>
      </c>
      <c r="DY1456" s="510">
        <v>70604199</v>
      </c>
      <c r="DZ1456" s="510">
        <v>1911</v>
      </c>
      <c r="EA1456" s="510">
        <v>3851</v>
      </c>
      <c r="EB1456" s="510">
        <v>25422</v>
      </c>
      <c r="EC1456" s="510">
        <v>10080</v>
      </c>
      <c r="ED1456" s="510">
        <v>4014</v>
      </c>
      <c r="EE1456" s="510">
        <v>25378871</v>
      </c>
      <c r="EF1456" s="510">
        <v>2884</v>
      </c>
      <c r="EG1456" s="510">
        <v>80</v>
      </c>
      <c r="EH1456" s="510">
        <v>59</v>
      </c>
      <c r="EI1456" s="510"/>
      <c r="EJ1456" s="479"/>
      <c r="EK1456" s="479"/>
      <c r="EL1456" s="479"/>
      <c r="EM1456" s="479"/>
      <c r="EN1456" s="479"/>
      <c r="EO1456" s="479"/>
      <c r="EP1456" s="479"/>
      <c r="EQ1456" s="479"/>
      <c r="ER1456" s="479"/>
      <c r="ES1456" s="479"/>
      <c r="ET1456" s="479"/>
      <c r="EU1456" s="479"/>
      <c r="EV1456" s="479"/>
      <c r="EW1456" s="479"/>
      <c r="EX1456" s="479"/>
      <c r="EY1456" s="479"/>
      <c r="EZ1456" s="516"/>
      <c r="FA1456" s="446">
        <f t="shared" si="2626"/>
        <v>4</v>
      </c>
      <c r="FB1456" s="417">
        <f t="shared" si="2647"/>
        <v>2025</v>
      </c>
      <c r="FC1456" s="448">
        <f t="shared" si="2648"/>
        <v>45748</v>
      </c>
      <c r="FD1456" s="449">
        <f t="shared" si="2649"/>
        <v>30</v>
      </c>
      <c r="FE1456" s="450"/>
      <c r="FF1456" s="451">
        <f t="shared" si="2639"/>
        <v>0.70558644426793748</v>
      </c>
      <c r="FG1456" s="450"/>
      <c r="FH1456" s="452">
        <f t="shared" si="2660"/>
        <v>2.2723219814241484</v>
      </c>
      <c r="FI1456" s="452">
        <f t="shared" si="2661"/>
        <v>1.5941795665634675</v>
      </c>
      <c r="FJ1456" s="452">
        <f t="shared" si="2662"/>
        <v>2.2316417910447761</v>
      </c>
      <c r="FK1456" s="452">
        <f t="shared" si="2663"/>
        <v>1.5892537313432835</v>
      </c>
      <c r="FL1456" s="452">
        <f t="shared" si="2664"/>
        <v>1.6126037981987407</v>
      </c>
      <c r="FM1456" s="452">
        <f t="shared" si="2665"/>
        <v>1.1159027620982915</v>
      </c>
      <c r="FN1456" s="452">
        <f t="shared" si="2666"/>
        <v>1.9875672904383492</v>
      </c>
      <c r="FO1456" s="452">
        <f t="shared" si="2667"/>
        <v>1.1243911817482697</v>
      </c>
      <c r="FP1456" s="452">
        <f t="shared" si="2668"/>
        <v>2.0684596577017116</v>
      </c>
      <c r="FQ1456" s="452">
        <f t="shared" si="2669"/>
        <v>1.2224938875305624</v>
      </c>
      <c r="FR1456" s="453"/>
      <c r="FS1456" s="446">
        <f t="shared" si="2670"/>
        <v>0</v>
      </c>
      <c r="FT1456" s="446">
        <f t="shared" si="2670"/>
        <v>0</v>
      </c>
      <c r="FU1456" s="446">
        <f t="shared" si="2670"/>
        <v>86190</v>
      </c>
      <c r="FV1456" s="446">
        <f t="shared" si="2670"/>
        <v>5688540</v>
      </c>
      <c r="FW1456" s="446">
        <f t="shared" si="2670"/>
        <v>7937725</v>
      </c>
      <c r="FX1456" s="446">
        <f t="shared" si="2670"/>
        <v>6301350</v>
      </c>
      <c r="FY1456" s="446">
        <f t="shared" si="2670"/>
        <v>185433372</v>
      </c>
      <c r="FZ1456" s="446">
        <f t="shared" si="2670"/>
        <v>270994668</v>
      </c>
      <c r="GA1456" s="446">
        <f t="shared" si="2670"/>
        <v>11871634</v>
      </c>
      <c r="GB1456" s="446">
        <f t="shared" si="2670"/>
        <v>126777652</v>
      </c>
      <c r="GC1456" s="446">
        <f t="shared" si="2671"/>
        <v>25800725</v>
      </c>
      <c r="GD1456" s="446">
        <f t="shared" si="2671"/>
        <v>3545</v>
      </c>
      <c r="GE1456" s="446">
        <f t="shared" si="2671"/>
        <v>2476</v>
      </c>
      <c r="GF1456" s="446">
        <f t="shared" si="2671"/>
        <v>7928878</v>
      </c>
      <c r="GG1456" s="446">
        <f t="shared" si="2671"/>
        <v>13557810</v>
      </c>
      <c r="GH1456" s="446">
        <f t="shared" si="2671"/>
        <v>3903744</v>
      </c>
      <c r="GI1456" s="446">
        <f t="shared" si="2671"/>
        <v>167792630</v>
      </c>
      <c r="GJ1456" s="446">
        <f t="shared" si="2671"/>
        <v>8968320</v>
      </c>
      <c r="GK1456" s="446">
        <f t="shared" si="2671"/>
        <v>2394280</v>
      </c>
      <c r="GL1456" s="446">
        <f t="shared" si="2671"/>
        <v>34928580</v>
      </c>
      <c r="GM1456" s="446">
        <f t="shared" si="2671"/>
        <v>4643093</v>
      </c>
      <c r="GN1456" s="446">
        <f t="shared" si="2671"/>
        <v>524202</v>
      </c>
      <c r="GO1456" s="446">
        <f t="shared" si="2671"/>
        <v>340930</v>
      </c>
      <c r="GP1456" s="446">
        <f t="shared" si="2671"/>
        <v>421070</v>
      </c>
      <c r="GQ1456" s="446">
        <f t="shared" si="2671"/>
        <v>142244387</v>
      </c>
      <c r="GR1456" s="446"/>
      <c r="GS1456" s="446"/>
      <c r="GT1456" s="446"/>
      <c r="GU1456" s="446"/>
      <c r="GV1456" s="416"/>
    </row>
    <row r="1457" spans="1:204" ht="9.75" customHeight="1" x14ac:dyDescent="0.2">
      <c r="A1457" s="417" t="str">
        <f t="shared" si="2659"/>
        <v>2025-26APRILR1F</v>
      </c>
      <c r="B1457" s="458" t="str">
        <f t="shared" si="2643"/>
        <v>2025-26</v>
      </c>
      <c r="C1457" s="402" t="s">
        <v>664</v>
      </c>
      <c r="D1457" s="458" t="s">
        <v>663</v>
      </c>
      <c r="E1457" s="458" t="s">
        <v>662</v>
      </c>
      <c r="F1457" s="478" t="s">
        <v>458</v>
      </c>
      <c r="G1457" s="478" t="s">
        <v>688</v>
      </c>
      <c r="H1457" s="510">
        <v>3491</v>
      </c>
      <c r="I1457" s="510">
        <v>1828</v>
      </c>
      <c r="J1457" s="510">
        <v>10992</v>
      </c>
      <c r="K1457" s="510">
        <v>6</v>
      </c>
      <c r="L1457" s="510">
        <v>0</v>
      </c>
      <c r="M1457" s="510">
        <v>5</v>
      </c>
      <c r="N1457" s="510">
        <v>42</v>
      </c>
      <c r="O1457" s="510">
        <v>139</v>
      </c>
      <c r="P1457" s="510">
        <v>5</v>
      </c>
      <c r="Q1457" s="510">
        <v>0</v>
      </c>
      <c r="R1457" s="510">
        <v>1</v>
      </c>
      <c r="S1457" s="510">
        <v>2675</v>
      </c>
      <c r="T1457" s="510">
        <v>125</v>
      </c>
      <c r="U1457" s="510">
        <v>80</v>
      </c>
      <c r="V1457" s="510">
        <v>1290</v>
      </c>
      <c r="W1457" s="510">
        <v>808</v>
      </c>
      <c r="X1457" s="510">
        <v>41</v>
      </c>
      <c r="Y1457" s="510">
        <v>61246</v>
      </c>
      <c r="Z1457" s="510">
        <v>490</v>
      </c>
      <c r="AA1457" s="510">
        <v>809</v>
      </c>
      <c r="AB1457" s="510">
        <v>43072</v>
      </c>
      <c r="AC1457" s="510">
        <v>538</v>
      </c>
      <c r="AD1457" s="510">
        <v>945</v>
      </c>
      <c r="AE1457" s="510">
        <v>1878631</v>
      </c>
      <c r="AF1457" s="510">
        <v>1456</v>
      </c>
      <c r="AG1457" s="510">
        <v>3048</v>
      </c>
      <c r="AH1457" s="510">
        <v>2660128</v>
      </c>
      <c r="AI1457" s="510">
        <v>3292</v>
      </c>
      <c r="AJ1457" s="510">
        <v>7574</v>
      </c>
      <c r="AK1457" s="510">
        <v>253747</v>
      </c>
      <c r="AL1457" s="510">
        <v>6189</v>
      </c>
      <c r="AM1457" s="510">
        <v>12573</v>
      </c>
      <c r="AN1457" s="510">
        <v>12</v>
      </c>
      <c r="AO1457" s="510">
        <v>112</v>
      </c>
      <c r="AP1457" s="510">
        <v>5</v>
      </c>
      <c r="AQ1457" s="510">
        <v>19881</v>
      </c>
      <c r="AR1457" s="510">
        <v>3976</v>
      </c>
      <c r="AS1457" s="510">
        <v>7604</v>
      </c>
      <c r="AT1457" s="510">
        <v>231</v>
      </c>
      <c r="AU1457" s="510">
        <v>0</v>
      </c>
      <c r="AV1457" s="510">
        <v>31</v>
      </c>
      <c r="AW1457" s="510">
        <v>46</v>
      </c>
      <c r="AX1457" s="510">
        <v>18</v>
      </c>
      <c r="AY1457" s="510">
        <v>182</v>
      </c>
      <c r="AZ1457" s="510">
        <v>52</v>
      </c>
      <c r="BA1457" s="510" t="s">
        <v>152</v>
      </c>
      <c r="BB1457" s="510" t="s">
        <v>152</v>
      </c>
      <c r="BC1457" s="510" t="s">
        <v>152</v>
      </c>
      <c r="BD1457" s="510" t="s">
        <v>152</v>
      </c>
      <c r="BE1457" s="510" t="s">
        <v>152</v>
      </c>
      <c r="BF1457" s="510" t="s">
        <v>152</v>
      </c>
      <c r="BG1457" s="510" t="s">
        <v>152</v>
      </c>
      <c r="BH1457" s="510" t="s">
        <v>152</v>
      </c>
      <c r="BI1457" s="510">
        <v>1515</v>
      </c>
      <c r="BJ1457" s="510">
        <v>32</v>
      </c>
      <c r="BK1457" s="510">
        <v>897</v>
      </c>
      <c r="BL1457" s="510">
        <v>2444</v>
      </c>
      <c r="BM1457" s="510">
        <v>240</v>
      </c>
      <c r="BN1457" s="510">
        <v>190</v>
      </c>
      <c r="BO1457" s="510">
        <v>143</v>
      </c>
      <c r="BP1457" s="510">
        <v>118</v>
      </c>
      <c r="BQ1457" s="510">
        <v>1507</v>
      </c>
      <c r="BR1457" s="510">
        <v>1413</v>
      </c>
      <c r="BS1457" s="510">
        <v>968</v>
      </c>
      <c r="BT1457" s="510">
        <v>879</v>
      </c>
      <c r="BU1457" s="510">
        <v>54</v>
      </c>
      <c r="BV1457" s="510">
        <v>42</v>
      </c>
      <c r="BW1457" s="510">
        <v>1</v>
      </c>
      <c r="BX1457" s="510">
        <v>645</v>
      </c>
      <c r="BY1457" s="510">
        <v>645</v>
      </c>
      <c r="BZ1457" s="510">
        <v>645</v>
      </c>
      <c r="CA1457" s="510">
        <v>1</v>
      </c>
      <c r="CB1457" s="510">
        <v>5051</v>
      </c>
      <c r="CC1457" s="510">
        <v>5051</v>
      </c>
      <c r="CD1457" s="510">
        <v>5051</v>
      </c>
      <c r="CE1457" s="510">
        <v>123</v>
      </c>
      <c r="CF1457" s="510">
        <v>55550</v>
      </c>
      <c r="CG1457" s="510">
        <v>452</v>
      </c>
      <c r="CH1457" s="510">
        <v>725</v>
      </c>
      <c r="CI1457" s="510">
        <v>103</v>
      </c>
      <c r="CJ1457" s="510">
        <v>167511</v>
      </c>
      <c r="CK1457" s="510">
        <v>1626</v>
      </c>
      <c r="CL1457" s="510">
        <v>3691</v>
      </c>
      <c r="CM1457" s="510">
        <v>21</v>
      </c>
      <c r="CN1457" s="510">
        <v>66474</v>
      </c>
      <c r="CO1457" s="510">
        <v>3165</v>
      </c>
      <c r="CP1457" s="510">
        <v>6095</v>
      </c>
      <c r="CQ1457" s="510">
        <v>1166</v>
      </c>
      <c r="CR1457" s="510">
        <v>1644646</v>
      </c>
      <c r="CS1457" s="510">
        <v>1411</v>
      </c>
      <c r="CT1457" s="510">
        <v>2931</v>
      </c>
      <c r="CU1457" s="510">
        <v>149</v>
      </c>
      <c r="CV1457" s="510">
        <v>550695</v>
      </c>
      <c r="CW1457" s="510">
        <v>3696</v>
      </c>
      <c r="CX1457" s="510">
        <v>7486</v>
      </c>
      <c r="CY1457" s="510">
        <v>41</v>
      </c>
      <c r="CZ1457" s="510">
        <v>361028</v>
      </c>
      <c r="DA1457" s="510">
        <v>8806</v>
      </c>
      <c r="DB1457" s="510">
        <v>16612</v>
      </c>
      <c r="DC1457" s="510">
        <v>21</v>
      </c>
      <c r="DD1457" s="510">
        <v>162048</v>
      </c>
      <c r="DE1457" s="510">
        <v>7717</v>
      </c>
      <c r="DF1457" s="510">
        <v>20826</v>
      </c>
      <c r="DG1457" s="510">
        <v>6</v>
      </c>
      <c r="DH1457" s="510">
        <v>70862</v>
      </c>
      <c r="DI1457" s="510">
        <v>11810</v>
      </c>
      <c r="DJ1457" s="510">
        <v>20837</v>
      </c>
      <c r="DK1457" s="510">
        <v>6</v>
      </c>
      <c r="DL1457" s="510">
        <v>1212</v>
      </c>
      <c r="DM1457" s="510">
        <v>202</v>
      </c>
      <c r="DN1457" s="510">
        <v>253</v>
      </c>
      <c r="DO1457" s="510">
        <v>88</v>
      </c>
      <c r="DP1457" s="510">
        <v>3721</v>
      </c>
      <c r="DQ1457" s="510">
        <v>42</v>
      </c>
      <c r="DR1457" s="510">
        <v>77</v>
      </c>
      <c r="DS1457" s="510">
        <v>1</v>
      </c>
      <c r="DT1457" s="510">
        <v>4702</v>
      </c>
      <c r="DU1457" s="510">
        <v>4702</v>
      </c>
      <c r="DV1457" s="510">
        <v>4702</v>
      </c>
      <c r="DW1457" s="510">
        <v>1</v>
      </c>
      <c r="DX1457" s="510">
        <v>1526</v>
      </c>
      <c r="DY1457" s="510">
        <v>1529118</v>
      </c>
      <c r="DZ1457" s="510">
        <v>1002</v>
      </c>
      <c r="EA1457" s="510">
        <v>1553</v>
      </c>
      <c r="EB1457" s="510">
        <v>529</v>
      </c>
      <c r="EC1457" s="510">
        <v>117</v>
      </c>
      <c r="ED1457" s="510">
        <v>43</v>
      </c>
      <c r="EE1457" s="510">
        <v>192236</v>
      </c>
      <c r="EF1457" s="510">
        <v>36</v>
      </c>
      <c r="EG1457" s="510">
        <v>0</v>
      </c>
      <c r="EH1457" s="510">
        <v>15</v>
      </c>
      <c r="EI1457" s="510"/>
      <c r="EJ1457" s="479"/>
      <c r="EK1457" s="479"/>
      <c r="EL1457" s="479"/>
      <c r="EM1457" s="479"/>
      <c r="EN1457" s="479"/>
      <c r="EO1457" s="479"/>
      <c r="EP1457" s="479"/>
      <c r="EQ1457" s="479"/>
      <c r="ER1457" s="479"/>
      <c r="ES1457" s="479"/>
      <c r="ET1457" s="479"/>
      <c r="EU1457" s="479"/>
      <c r="EV1457" s="479"/>
      <c r="EW1457" s="479"/>
      <c r="EX1457" s="479"/>
      <c r="EY1457" s="479"/>
      <c r="EZ1457" s="476"/>
      <c r="FA1457" s="446">
        <f t="shared" si="2626"/>
        <v>4</v>
      </c>
      <c r="FB1457" s="417">
        <f t="shared" si="2647"/>
        <v>2025</v>
      </c>
      <c r="FC1457" s="448">
        <f t="shared" si="2648"/>
        <v>45748</v>
      </c>
      <c r="FD1457" s="449">
        <f t="shared" si="2649"/>
        <v>30</v>
      </c>
      <c r="FE1457" s="450"/>
      <c r="FF1457" s="451">
        <f t="shared" si="2639"/>
        <v>0.73333333333333328</v>
      </c>
      <c r="FG1457" s="450"/>
      <c r="FH1457" s="452">
        <f t="shared" si="2660"/>
        <v>1.92</v>
      </c>
      <c r="FI1457" s="452">
        <f t="shared" si="2661"/>
        <v>1.52</v>
      </c>
      <c r="FJ1457" s="452">
        <f t="shared" si="2662"/>
        <v>1.7875000000000001</v>
      </c>
      <c r="FK1457" s="452">
        <f t="shared" si="2663"/>
        <v>1.4750000000000001</v>
      </c>
      <c r="FL1457" s="452">
        <f t="shared" si="2664"/>
        <v>1.1682170542635659</v>
      </c>
      <c r="FM1457" s="452">
        <f t="shared" si="2665"/>
        <v>1.0953488372093023</v>
      </c>
      <c r="FN1457" s="452">
        <f t="shared" si="2666"/>
        <v>1.198019801980198</v>
      </c>
      <c r="FO1457" s="452">
        <f t="shared" si="2667"/>
        <v>1.0878712871287128</v>
      </c>
      <c r="FP1457" s="452">
        <f t="shared" si="2668"/>
        <v>1.3170731707317074</v>
      </c>
      <c r="FQ1457" s="452">
        <f t="shared" si="2669"/>
        <v>1.024390243902439</v>
      </c>
      <c r="FR1457" s="453"/>
      <c r="FS1457" s="446">
        <f t="shared" si="2670"/>
        <v>0</v>
      </c>
      <c r="FT1457" s="446">
        <f t="shared" si="2670"/>
        <v>9140</v>
      </c>
      <c r="FU1457" s="446">
        <f t="shared" si="2670"/>
        <v>76776</v>
      </c>
      <c r="FV1457" s="446">
        <f t="shared" si="2670"/>
        <v>254092</v>
      </c>
      <c r="FW1457" s="446">
        <f t="shared" si="2670"/>
        <v>101125</v>
      </c>
      <c r="FX1457" s="446">
        <f t="shared" si="2670"/>
        <v>75600</v>
      </c>
      <c r="FY1457" s="446">
        <f t="shared" si="2670"/>
        <v>3931920</v>
      </c>
      <c r="FZ1457" s="446">
        <f t="shared" si="2670"/>
        <v>6119792</v>
      </c>
      <c r="GA1457" s="446">
        <f t="shared" si="2670"/>
        <v>515493</v>
      </c>
      <c r="GB1457" s="446" t="str">
        <f t="shared" si="2670"/>
        <v>-</v>
      </c>
      <c r="GC1457" s="446">
        <f t="shared" si="2671"/>
        <v>38020</v>
      </c>
      <c r="GD1457" s="446">
        <f t="shared" si="2671"/>
        <v>645</v>
      </c>
      <c r="GE1457" s="446">
        <f t="shared" si="2671"/>
        <v>5051</v>
      </c>
      <c r="GF1457" s="446">
        <f t="shared" si="2671"/>
        <v>89175</v>
      </c>
      <c r="GG1457" s="446">
        <f t="shared" si="2671"/>
        <v>380173</v>
      </c>
      <c r="GH1457" s="446">
        <f t="shared" si="2671"/>
        <v>127995</v>
      </c>
      <c r="GI1457" s="446">
        <f t="shared" si="2671"/>
        <v>3417546</v>
      </c>
      <c r="GJ1457" s="446">
        <f t="shared" si="2671"/>
        <v>1115414</v>
      </c>
      <c r="GK1457" s="446">
        <f t="shared" si="2671"/>
        <v>681092</v>
      </c>
      <c r="GL1457" s="446">
        <f t="shared" si="2671"/>
        <v>437346</v>
      </c>
      <c r="GM1457" s="446">
        <f t="shared" si="2671"/>
        <v>125022</v>
      </c>
      <c r="GN1457" s="446">
        <f t="shared" si="2671"/>
        <v>4702</v>
      </c>
      <c r="GO1457" s="446">
        <f t="shared" si="2671"/>
        <v>1518</v>
      </c>
      <c r="GP1457" s="446">
        <f t="shared" si="2671"/>
        <v>6776</v>
      </c>
      <c r="GQ1457" s="446">
        <f t="shared" si="2671"/>
        <v>2369878</v>
      </c>
      <c r="GR1457" s="446"/>
      <c r="GS1457" s="446"/>
      <c r="GT1457" s="446"/>
      <c r="GU1457" s="446"/>
      <c r="GV1457" s="416"/>
    </row>
    <row r="1458" spans="1:204" ht="9.75" customHeight="1" x14ac:dyDescent="0.2">
      <c r="A1458" s="493" t="str">
        <f t="shared" si="2659"/>
        <v>2025-26APRILRRU</v>
      </c>
      <c r="B1458" s="494" t="str">
        <f t="shared" si="2643"/>
        <v>2025-26</v>
      </c>
      <c r="C1458" s="480" t="s">
        <v>664</v>
      </c>
      <c r="D1458" s="494" t="s">
        <v>659</v>
      </c>
      <c r="E1458" s="494" t="s">
        <v>467</v>
      </c>
      <c r="F1458" s="495" t="s">
        <v>454</v>
      </c>
      <c r="G1458" s="511" t="s">
        <v>689</v>
      </c>
      <c r="H1458" s="519">
        <v>170975</v>
      </c>
      <c r="I1458" s="519">
        <v>125136</v>
      </c>
      <c r="J1458" s="519">
        <v>175845</v>
      </c>
      <c r="K1458" s="519">
        <v>1</v>
      </c>
      <c r="L1458" s="519">
        <v>0</v>
      </c>
      <c r="M1458" s="519">
        <v>1</v>
      </c>
      <c r="N1458" s="519">
        <v>2</v>
      </c>
      <c r="O1458" s="519">
        <v>35</v>
      </c>
      <c r="P1458" s="519">
        <v>701</v>
      </c>
      <c r="Q1458" s="519">
        <v>0</v>
      </c>
      <c r="R1458" s="519">
        <v>2089</v>
      </c>
      <c r="S1458" s="519">
        <v>115627</v>
      </c>
      <c r="T1458" s="519">
        <v>13274</v>
      </c>
      <c r="U1458" s="519">
        <v>9368</v>
      </c>
      <c r="V1458" s="519">
        <v>56776</v>
      </c>
      <c r="W1458" s="519">
        <v>15754</v>
      </c>
      <c r="X1458" s="519">
        <v>977</v>
      </c>
      <c r="Y1458" s="519">
        <v>5330862</v>
      </c>
      <c r="Z1458" s="519">
        <v>402</v>
      </c>
      <c r="AA1458" s="519">
        <v>692</v>
      </c>
      <c r="AB1458" s="519">
        <v>5100610</v>
      </c>
      <c r="AC1458" s="519">
        <v>544</v>
      </c>
      <c r="AD1458" s="519">
        <v>931</v>
      </c>
      <c r="AE1458" s="519">
        <v>94683350</v>
      </c>
      <c r="AF1458" s="519">
        <v>1668</v>
      </c>
      <c r="AG1458" s="519">
        <v>3489</v>
      </c>
      <c r="AH1458" s="519">
        <v>61523912</v>
      </c>
      <c r="AI1458" s="519">
        <v>3905</v>
      </c>
      <c r="AJ1458" s="519">
        <v>8689</v>
      </c>
      <c r="AK1458" s="519">
        <v>6630708</v>
      </c>
      <c r="AL1458" s="519">
        <v>6787</v>
      </c>
      <c r="AM1458" s="519">
        <v>13624</v>
      </c>
      <c r="AN1458" s="519">
        <v>1383</v>
      </c>
      <c r="AO1458" s="519">
        <v>2405</v>
      </c>
      <c r="AP1458" s="519">
        <v>2521</v>
      </c>
      <c r="AQ1458" s="519">
        <v>4804173</v>
      </c>
      <c r="AR1458" s="519">
        <v>1906</v>
      </c>
      <c r="AS1458" s="519">
        <v>3890</v>
      </c>
      <c r="AT1458" s="519">
        <v>23695</v>
      </c>
      <c r="AU1458" s="519">
        <v>869</v>
      </c>
      <c r="AV1458" s="519">
        <v>9659</v>
      </c>
      <c r="AW1458" s="519" t="s">
        <v>152</v>
      </c>
      <c r="AX1458" s="519">
        <v>217</v>
      </c>
      <c r="AY1458" s="519">
        <v>12950</v>
      </c>
      <c r="AZ1458" s="519" t="s">
        <v>152</v>
      </c>
      <c r="BA1458" s="519">
        <v>16442</v>
      </c>
      <c r="BB1458" s="519">
        <v>21682310</v>
      </c>
      <c r="BC1458" s="519">
        <v>1319</v>
      </c>
      <c r="BD1458" s="519">
        <v>2607</v>
      </c>
      <c r="BE1458" s="519">
        <v>700</v>
      </c>
      <c r="BF1458" s="519">
        <v>2789</v>
      </c>
      <c r="BG1458" s="519">
        <v>9623</v>
      </c>
      <c r="BH1458" s="519">
        <v>3330</v>
      </c>
      <c r="BI1458" s="519">
        <v>58698</v>
      </c>
      <c r="BJ1458" s="519">
        <v>3189</v>
      </c>
      <c r="BK1458" s="519">
        <v>30045</v>
      </c>
      <c r="BL1458" s="519">
        <v>91932</v>
      </c>
      <c r="BM1458" s="519">
        <v>30560</v>
      </c>
      <c r="BN1458" s="519">
        <v>24729</v>
      </c>
      <c r="BO1458" s="519">
        <v>20851</v>
      </c>
      <c r="BP1458" s="519">
        <v>17469</v>
      </c>
      <c r="BQ1458" s="519">
        <v>86685</v>
      </c>
      <c r="BR1458" s="519">
        <v>63870</v>
      </c>
      <c r="BS1458" s="519">
        <v>29611</v>
      </c>
      <c r="BT1458" s="519">
        <v>18008</v>
      </c>
      <c r="BU1458" s="519">
        <v>1512</v>
      </c>
      <c r="BV1458" s="519">
        <v>1072</v>
      </c>
      <c r="BW1458" s="519">
        <v>73</v>
      </c>
      <c r="BX1458" s="519">
        <v>37490</v>
      </c>
      <c r="BY1458" s="519">
        <v>514</v>
      </c>
      <c r="BZ1458" s="519">
        <v>762</v>
      </c>
      <c r="CA1458" s="519">
        <v>27</v>
      </c>
      <c r="CB1458" s="519">
        <v>15749</v>
      </c>
      <c r="CC1458" s="519">
        <v>583</v>
      </c>
      <c r="CD1458" s="519">
        <v>956</v>
      </c>
      <c r="CE1458" s="519">
        <v>13174</v>
      </c>
      <c r="CF1458" s="519">
        <v>5277623</v>
      </c>
      <c r="CG1458" s="519">
        <v>401</v>
      </c>
      <c r="CH1458" s="519">
        <v>690</v>
      </c>
      <c r="CI1458" s="519">
        <v>3907</v>
      </c>
      <c r="CJ1458" s="519">
        <v>6278000</v>
      </c>
      <c r="CK1458" s="519">
        <v>1607</v>
      </c>
      <c r="CL1458" s="519">
        <v>3389</v>
      </c>
      <c r="CM1458" s="519">
        <v>1424</v>
      </c>
      <c r="CN1458" s="519">
        <v>1929724</v>
      </c>
      <c r="CO1458" s="519">
        <v>1355</v>
      </c>
      <c r="CP1458" s="519">
        <v>3066</v>
      </c>
      <c r="CQ1458" s="519">
        <v>51445</v>
      </c>
      <c r="CR1458" s="519">
        <v>86475626</v>
      </c>
      <c r="CS1458" s="519">
        <v>1681</v>
      </c>
      <c r="CT1458" s="519">
        <v>3506</v>
      </c>
      <c r="CU1458" s="519">
        <v>1132</v>
      </c>
      <c r="CV1458" s="519">
        <v>5541224</v>
      </c>
      <c r="CW1458" s="519">
        <v>4895</v>
      </c>
      <c r="CX1458" s="519">
        <v>11403</v>
      </c>
      <c r="CY1458" s="519">
        <v>499</v>
      </c>
      <c r="CZ1458" s="519">
        <v>1976703</v>
      </c>
      <c r="DA1458" s="519">
        <v>3961</v>
      </c>
      <c r="DB1458" s="519">
        <v>9435</v>
      </c>
      <c r="DC1458" s="519">
        <v>1269</v>
      </c>
      <c r="DD1458" s="519">
        <v>8311651</v>
      </c>
      <c r="DE1458" s="519">
        <v>6550</v>
      </c>
      <c r="DF1458" s="519">
        <v>14131</v>
      </c>
      <c r="DG1458" s="519">
        <v>130</v>
      </c>
      <c r="DH1458" s="519">
        <v>789562</v>
      </c>
      <c r="DI1458" s="519">
        <v>6074</v>
      </c>
      <c r="DJ1458" s="519">
        <v>17649</v>
      </c>
      <c r="DK1458" s="519">
        <v>986</v>
      </c>
      <c r="DL1458" s="519">
        <v>336595</v>
      </c>
      <c r="DM1458" s="519">
        <v>341</v>
      </c>
      <c r="DN1458" s="519">
        <v>577</v>
      </c>
      <c r="DO1458" s="519">
        <v>7835</v>
      </c>
      <c r="DP1458" s="519">
        <v>388986</v>
      </c>
      <c r="DQ1458" s="519">
        <v>50</v>
      </c>
      <c r="DR1458" s="519">
        <v>88</v>
      </c>
      <c r="DS1458" s="519">
        <v>103</v>
      </c>
      <c r="DT1458" s="519">
        <v>262354</v>
      </c>
      <c r="DU1458" s="519">
        <v>2547</v>
      </c>
      <c r="DV1458" s="519">
        <v>5773</v>
      </c>
      <c r="DW1458" s="519">
        <v>91</v>
      </c>
      <c r="DX1458" s="519">
        <v>59097</v>
      </c>
      <c r="DY1458" s="519">
        <v>84976511</v>
      </c>
      <c r="DZ1458" s="519">
        <v>1438</v>
      </c>
      <c r="EA1458" s="519">
        <v>2598</v>
      </c>
      <c r="EB1458" s="519">
        <v>41503</v>
      </c>
      <c r="EC1458" s="519">
        <v>16619</v>
      </c>
      <c r="ED1458" s="519">
        <v>1007</v>
      </c>
      <c r="EE1458" s="519">
        <v>12200420</v>
      </c>
      <c r="EF1458" s="519">
        <v>1191</v>
      </c>
      <c r="EG1458" s="519">
        <v>87</v>
      </c>
      <c r="EH1458" s="519">
        <v>19</v>
      </c>
      <c r="EI1458" s="519"/>
      <c r="EJ1458" s="512"/>
      <c r="EK1458" s="512"/>
      <c r="EL1458" s="512"/>
      <c r="EM1458" s="512"/>
      <c r="EN1458" s="512"/>
      <c r="EO1458" s="512"/>
      <c r="EP1458" s="512"/>
      <c r="EQ1458" s="512"/>
      <c r="ER1458" s="512"/>
      <c r="ES1458" s="512"/>
      <c r="ET1458" s="512"/>
      <c r="EU1458" s="512"/>
      <c r="EV1458" s="512"/>
      <c r="EW1458" s="512"/>
      <c r="EX1458" s="512"/>
      <c r="EY1458" s="512"/>
      <c r="EZ1458" s="514"/>
      <c r="FA1458" s="520">
        <f t="shared" si="2626"/>
        <v>4</v>
      </c>
      <c r="FB1458" s="493">
        <f t="shared" si="2647"/>
        <v>2025</v>
      </c>
      <c r="FC1458" s="498">
        <f t="shared" si="2648"/>
        <v>45748</v>
      </c>
      <c r="FD1458" s="499">
        <f t="shared" si="2649"/>
        <v>30</v>
      </c>
      <c r="FE1458" s="500"/>
      <c r="FF1458" s="515">
        <f t="shared" si="2639"/>
        <v>0.62316074127097754</v>
      </c>
      <c r="FG1458" s="500"/>
      <c r="FH1458" s="481">
        <f t="shared" si="2660"/>
        <v>2.3022449902064186</v>
      </c>
      <c r="FI1458" s="481">
        <f t="shared" si="2661"/>
        <v>1.8629651951182764</v>
      </c>
      <c r="FJ1458" s="481">
        <f t="shared" si="2662"/>
        <v>2.2257685738684883</v>
      </c>
      <c r="FK1458" s="481">
        <f t="shared" si="2663"/>
        <v>1.8647523484201538</v>
      </c>
      <c r="FL1458" s="481">
        <f t="shared" si="2664"/>
        <v>1.5267894885162745</v>
      </c>
      <c r="FM1458" s="481">
        <f t="shared" si="2665"/>
        <v>1.1249471607721573</v>
      </c>
      <c r="FN1458" s="481">
        <f t="shared" si="2666"/>
        <v>1.8795861368541322</v>
      </c>
      <c r="FO1458" s="481">
        <f t="shared" si="2667"/>
        <v>1.1430747746604037</v>
      </c>
      <c r="FP1458" s="481">
        <f t="shared" si="2668"/>
        <v>1.5475946775844422</v>
      </c>
      <c r="FQ1458" s="481">
        <f t="shared" si="2669"/>
        <v>1.097236438075742</v>
      </c>
      <c r="FR1458" s="501"/>
      <c r="FS1458" s="482">
        <f t="shared" si="2670"/>
        <v>0</v>
      </c>
      <c r="FT1458" s="482">
        <f t="shared" si="2670"/>
        <v>125136</v>
      </c>
      <c r="FU1458" s="482">
        <f t="shared" si="2670"/>
        <v>250272</v>
      </c>
      <c r="FV1458" s="482">
        <f t="shared" si="2670"/>
        <v>4379760</v>
      </c>
      <c r="FW1458" s="482">
        <f t="shared" si="2670"/>
        <v>9185608</v>
      </c>
      <c r="FX1458" s="482">
        <f t="shared" si="2670"/>
        <v>8721608</v>
      </c>
      <c r="FY1458" s="482">
        <f t="shared" si="2670"/>
        <v>198091464</v>
      </c>
      <c r="FZ1458" s="482">
        <f t="shared" si="2670"/>
        <v>136886506</v>
      </c>
      <c r="GA1458" s="482">
        <f t="shared" si="2670"/>
        <v>13310648</v>
      </c>
      <c r="GB1458" s="482">
        <f t="shared" si="2670"/>
        <v>42864294</v>
      </c>
      <c r="GC1458" s="482">
        <f t="shared" si="2671"/>
        <v>9806690</v>
      </c>
      <c r="GD1458" s="482">
        <f t="shared" si="2671"/>
        <v>55626</v>
      </c>
      <c r="GE1458" s="482">
        <f t="shared" si="2671"/>
        <v>25812</v>
      </c>
      <c r="GF1458" s="482">
        <f t="shared" si="2671"/>
        <v>9090060</v>
      </c>
      <c r="GG1458" s="482">
        <f t="shared" si="2671"/>
        <v>13240823</v>
      </c>
      <c r="GH1458" s="482">
        <f t="shared" si="2671"/>
        <v>4365984</v>
      </c>
      <c r="GI1458" s="482">
        <f t="shared" si="2671"/>
        <v>180366170</v>
      </c>
      <c r="GJ1458" s="482">
        <f t="shared" si="2671"/>
        <v>12908196</v>
      </c>
      <c r="GK1458" s="482">
        <f t="shared" si="2671"/>
        <v>4708065</v>
      </c>
      <c r="GL1458" s="482">
        <f t="shared" si="2671"/>
        <v>17932239</v>
      </c>
      <c r="GM1458" s="482">
        <f t="shared" si="2671"/>
        <v>2294370</v>
      </c>
      <c r="GN1458" s="482">
        <f t="shared" si="2671"/>
        <v>594619</v>
      </c>
      <c r="GO1458" s="482">
        <f t="shared" si="2671"/>
        <v>568922</v>
      </c>
      <c r="GP1458" s="482">
        <f t="shared" si="2671"/>
        <v>689480</v>
      </c>
      <c r="GQ1458" s="482">
        <f t="shared" si="2671"/>
        <v>153534006</v>
      </c>
      <c r="GR1458" s="482"/>
      <c r="GS1458" s="482"/>
      <c r="GT1458" s="482"/>
      <c r="GU1458" s="482"/>
      <c r="GV1458" s="502"/>
    </row>
    <row r="1459" spans="1:204" ht="9.75" customHeight="1" x14ac:dyDescent="0.2">
      <c r="A1459" s="417" t="str">
        <f t="shared" si="2659"/>
        <v>2025-26APRILRX6</v>
      </c>
      <c r="B1459" s="458" t="str">
        <f t="shared" si="2643"/>
        <v>2025-26</v>
      </c>
      <c r="C1459" s="402" t="s">
        <v>664</v>
      </c>
      <c r="D1459" s="458" t="s">
        <v>646</v>
      </c>
      <c r="E1459" s="458" t="s">
        <v>645</v>
      </c>
      <c r="F1459" s="478" t="s">
        <v>448</v>
      </c>
      <c r="G1459" s="478" t="s">
        <v>690</v>
      </c>
      <c r="H1459" s="510">
        <v>48648</v>
      </c>
      <c r="I1459" s="510">
        <v>32448</v>
      </c>
      <c r="J1459" s="510">
        <v>15978</v>
      </c>
      <c r="K1459" s="510">
        <v>0</v>
      </c>
      <c r="L1459" s="510">
        <v>0</v>
      </c>
      <c r="M1459" s="510">
        <v>0</v>
      </c>
      <c r="N1459" s="510">
        <v>1</v>
      </c>
      <c r="O1459" s="510">
        <v>12</v>
      </c>
      <c r="P1459" s="510">
        <v>260</v>
      </c>
      <c r="Q1459" s="510">
        <v>2202</v>
      </c>
      <c r="R1459" s="510">
        <v>7</v>
      </c>
      <c r="S1459" s="510">
        <v>39689</v>
      </c>
      <c r="T1459" s="510">
        <v>3170</v>
      </c>
      <c r="U1459" s="510">
        <v>2119</v>
      </c>
      <c r="V1459" s="510">
        <v>21019</v>
      </c>
      <c r="W1459" s="510">
        <v>9956</v>
      </c>
      <c r="X1459" s="510">
        <v>579</v>
      </c>
      <c r="Y1459" s="510">
        <v>1200029</v>
      </c>
      <c r="Z1459" s="510">
        <v>379</v>
      </c>
      <c r="AA1459" s="510">
        <v>656</v>
      </c>
      <c r="AB1459" s="510">
        <v>917619</v>
      </c>
      <c r="AC1459" s="510">
        <v>433</v>
      </c>
      <c r="AD1459" s="510">
        <v>743</v>
      </c>
      <c r="AE1459" s="510">
        <v>25682271</v>
      </c>
      <c r="AF1459" s="510">
        <v>1222</v>
      </c>
      <c r="AG1459" s="510">
        <v>2486</v>
      </c>
      <c r="AH1459" s="510">
        <v>32888470</v>
      </c>
      <c r="AI1459" s="510">
        <v>3303</v>
      </c>
      <c r="AJ1459" s="510">
        <v>7696</v>
      </c>
      <c r="AK1459" s="510">
        <v>2582375</v>
      </c>
      <c r="AL1459" s="510">
        <v>4460</v>
      </c>
      <c r="AM1459" s="510">
        <v>10535</v>
      </c>
      <c r="AN1459" s="510" t="s">
        <v>152</v>
      </c>
      <c r="AO1459" s="510">
        <v>1709</v>
      </c>
      <c r="AP1459" s="510">
        <v>856</v>
      </c>
      <c r="AQ1459" s="510">
        <v>2216936</v>
      </c>
      <c r="AR1459" s="510">
        <v>2590</v>
      </c>
      <c r="AS1459" s="510">
        <v>5654</v>
      </c>
      <c r="AT1459" s="510">
        <v>3292</v>
      </c>
      <c r="AU1459" s="510">
        <v>6</v>
      </c>
      <c r="AV1459" s="510">
        <v>83</v>
      </c>
      <c r="AW1459" s="510">
        <v>495</v>
      </c>
      <c r="AX1459" s="510">
        <v>165</v>
      </c>
      <c r="AY1459" s="510">
        <v>3038</v>
      </c>
      <c r="AZ1459" s="510">
        <v>0</v>
      </c>
      <c r="BA1459" s="510">
        <v>4641</v>
      </c>
      <c r="BB1459" s="510">
        <v>9732999</v>
      </c>
      <c r="BC1459" s="510">
        <v>2097</v>
      </c>
      <c r="BD1459" s="510">
        <v>3615</v>
      </c>
      <c r="BE1459" s="510">
        <v>76</v>
      </c>
      <c r="BF1459" s="510">
        <v>1012</v>
      </c>
      <c r="BG1459" s="510">
        <v>2160</v>
      </c>
      <c r="BH1459" s="510">
        <v>1393</v>
      </c>
      <c r="BI1459" s="510">
        <v>21850</v>
      </c>
      <c r="BJ1459" s="510">
        <v>2886</v>
      </c>
      <c r="BK1459" s="510">
        <v>11661</v>
      </c>
      <c r="BL1459" s="510">
        <v>36397</v>
      </c>
      <c r="BM1459" s="510">
        <v>6311</v>
      </c>
      <c r="BN1459" s="510">
        <v>4686</v>
      </c>
      <c r="BO1459" s="510">
        <v>4231</v>
      </c>
      <c r="BP1459" s="510">
        <v>3141</v>
      </c>
      <c r="BQ1459" s="510">
        <v>27049</v>
      </c>
      <c r="BR1459" s="510">
        <v>22636</v>
      </c>
      <c r="BS1459" s="510">
        <v>16430</v>
      </c>
      <c r="BT1459" s="510">
        <v>10615</v>
      </c>
      <c r="BU1459" s="510">
        <v>1088</v>
      </c>
      <c r="BV1459" s="510">
        <v>618</v>
      </c>
      <c r="BW1459" s="510">
        <v>42</v>
      </c>
      <c r="BX1459" s="510">
        <v>19607</v>
      </c>
      <c r="BY1459" s="510">
        <v>467</v>
      </c>
      <c r="BZ1459" s="510">
        <v>719</v>
      </c>
      <c r="CA1459" s="510">
        <v>48</v>
      </c>
      <c r="CB1459" s="510">
        <v>14965</v>
      </c>
      <c r="CC1459" s="510">
        <v>312</v>
      </c>
      <c r="CD1459" s="510">
        <v>481</v>
      </c>
      <c r="CE1459" s="510">
        <v>3080</v>
      </c>
      <c r="CF1459" s="510">
        <v>1165457</v>
      </c>
      <c r="CG1459" s="510">
        <v>378</v>
      </c>
      <c r="CH1459" s="510">
        <v>654</v>
      </c>
      <c r="CI1459" s="510">
        <v>2558</v>
      </c>
      <c r="CJ1459" s="510">
        <v>2944677</v>
      </c>
      <c r="CK1459" s="510">
        <v>1151</v>
      </c>
      <c r="CL1459" s="510">
        <v>2187</v>
      </c>
      <c r="CM1459" s="510">
        <v>700</v>
      </c>
      <c r="CN1459" s="510">
        <v>656218</v>
      </c>
      <c r="CO1459" s="510">
        <v>937</v>
      </c>
      <c r="CP1459" s="510">
        <v>1804</v>
      </c>
      <c r="CQ1459" s="510">
        <v>17761</v>
      </c>
      <c r="CR1459" s="510">
        <v>22081376</v>
      </c>
      <c r="CS1459" s="510">
        <v>1243</v>
      </c>
      <c r="CT1459" s="510">
        <v>2551</v>
      </c>
      <c r="CU1459" s="510">
        <v>1128</v>
      </c>
      <c r="CV1459" s="510">
        <v>4100493</v>
      </c>
      <c r="CW1459" s="510">
        <v>3635</v>
      </c>
      <c r="CX1459" s="510">
        <v>8375</v>
      </c>
      <c r="CY1459" s="510">
        <v>91</v>
      </c>
      <c r="CZ1459" s="510">
        <v>535786</v>
      </c>
      <c r="DA1459" s="510">
        <v>5888</v>
      </c>
      <c r="DB1459" s="510">
        <v>14039</v>
      </c>
      <c r="DC1459" s="510">
        <v>1142</v>
      </c>
      <c r="DD1459" s="510">
        <v>9227845</v>
      </c>
      <c r="DE1459" s="510">
        <v>8080</v>
      </c>
      <c r="DF1459" s="510">
        <v>17821</v>
      </c>
      <c r="DG1459" s="510">
        <v>433</v>
      </c>
      <c r="DH1459" s="510">
        <v>3430795</v>
      </c>
      <c r="DI1459" s="510">
        <v>7923</v>
      </c>
      <c r="DJ1459" s="510">
        <v>20525</v>
      </c>
      <c r="DK1459" s="510">
        <v>49</v>
      </c>
      <c r="DL1459" s="510">
        <v>22268</v>
      </c>
      <c r="DM1459" s="510">
        <v>454</v>
      </c>
      <c r="DN1459" s="510">
        <v>771</v>
      </c>
      <c r="DO1459" s="510">
        <v>1830</v>
      </c>
      <c r="DP1459" s="510">
        <v>55074</v>
      </c>
      <c r="DQ1459" s="510">
        <v>30</v>
      </c>
      <c r="DR1459" s="510">
        <v>54</v>
      </c>
      <c r="DS1459" s="510">
        <v>2</v>
      </c>
      <c r="DT1459" s="510">
        <v>3695</v>
      </c>
      <c r="DU1459" s="510">
        <v>1848</v>
      </c>
      <c r="DV1459" s="510">
        <v>2685</v>
      </c>
      <c r="DW1459" s="510">
        <v>2</v>
      </c>
      <c r="DX1459" s="510">
        <v>19795</v>
      </c>
      <c r="DY1459" s="510">
        <v>24704369</v>
      </c>
      <c r="DZ1459" s="510">
        <v>1248</v>
      </c>
      <c r="EA1459" s="510">
        <v>2256</v>
      </c>
      <c r="EB1459" s="510">
        <v>10924</v>
      </c>
      <c r="EC1459" s="510">
        <v>3044</v>
      </c>
      <c r="ED1459" s="510">
        <v>637</v>
      </c>
      <c r="EE1459" s="510">
        <v>3743749</v>
      </c>
      <c r="EF1459" s="510">
        <v>4953</v>
      </c>
      <c r="EG1459" s="510">
        <v>88</v>
      </c>
      <c r="EH1459" s="510">
        <v>7</v>
      </c>
      <c r="EI1459" s="510"/>
      <c r="EJ1459" s="479"/>
      <c r="EK1459" s="479"/>
      <c r="EL1459" s="479"/>
      <c r="EM1459" s="479"/>
      <c r="EN1459" s="479"/>
      <c r="EO1459" s="479"/>
      <c r="EP1459" s="479"/>
      <c r="EQ1459" s="479"/>
      <c r="ER1459" s="479"/>
      <c r="ES1459" s="479"/>
      <c r="ET1459" s="479"/>
      <c r="EU1459" s="479"/>
      <c r="EV1459" s="479"/>
      <c r="EW1459" s="479"/>
      <c r="EX1459" s="479"/>
      <c r="EY1459" s="479"/>
      <c r="EZ1459" s="476"/>
      <c r="FA1459" s="446">
        <f t="shared" si="2626"/>
        <v>4</v>
      </c>
      <c r="FB1459" s="417">
        <f t="shared" si="2647"/>
        <v>2025</v>
      </c>
      <c r="FC1459" s="448">
        <f t="shared" si="2648"/>
        <v>45748</v>
      </c>
      <c r="FD1459" s="449">
        <f t="shared" si="2649"/>
        <v>30</v>
      </c>
      <c r="FE1459" s="450"/>
      <c r="FF1459" s="451">
        <f t="shared" si="2639"/>
        <v>0.62886597938144329</v>
      </c>
      <c r="FG1459" s="450"/>
      <c r="FH1459" s="452">
        <f t="shared" si="2660"/>
        <v>1.9908517350157728</v>
      </c>
      <c r="FI1459" s="452">
        <f t="shared" si="2661"/>
        <v>1.4782334384858045</v>
      </c>
      <c r="FJ1459" s="452">
        <f t="shared" si="2662"/>
        <v>1.9966965549787636</v>
      </c>
      <c r="FK1459" s="452">
        <f t="shared" si="2663"/>
        <v>1.4823029731005191</v>
      </c>
      <c r="FL1459" s="452">
        <f t="shared" si="2664"/>
        <v>1.2868832960654646</v>
      </c>
      <c r="FM1459" s="452">
        <f t="shared" si="2665"/>
        <v>1.0769303963081023</v>
      </c>
      <c r="FN1459" s="452">
        <f t="shared" si="2666"/>
        <v>1.6502611490558456</v>
      </c>
      <c r="FO1459" s="452">
        <f t="shared" si="2667"/>
        <v>1.0661912414624346</v>
      </c>
      <c r="FP1459" s="452">
        <f t="shared" si="2668"/>
        <v>1.8791018998272884</v>
      </c>
      <c r="FQ1459" s="452">
        <f t="shared" si="2669"/>
        <v>1.0673575129533679</v>
      </c>
      <c r="FR1459" s="453"/>
      <c r="FS1459" s="446">
        <f t="shared" si="2670"/>
        <v>0</v>
      </c>
      <c r="FT1459" s="446">
        <f t="shared" si="2670"/>
        <v>0</v>
      </c>
      <c r="FU1459" s="446">
        <f t="shared" si="2670"/>
        <v>32448</v>
      </c>
      <c r="FV1459" s="446">
        <f t="shared" si="2670"/>
        <v>389376</v>
      </c>
      <c r="FW1459" s="446">
        <f t="shared" si="2670"/>
        <v>2079520</v>
      </c>
      <c r="FX1459" s="446">
        <f t="shared" si="2670"/>
        <v>1574417</v>
      </c>
      <c r="FY1459" s="446">
        <f t="shared" si="2670"/>
        <v>52253234</v>
      </c>
      <c r="FZ1459" s="446">
        <f t="shared" si="2670"/>
        <v>76621376</v>
      </c>
      <c r="GA1459" s="446">
        <f t="shared" si="2670"/>
        <v>6099765</v>
      </c>
      <c r="GB1459" s="446">
        <f t="shared" si="2670"/>
        <v>16777215</v>
      </c>
      <c r="GC1459" s="446">
        <f t="shared" si="2671"/>
        <v>4839824</v>
      </c>
      <c r="GD1459" s="446">
        <f t="shared" si="2671"/>
        <v>30198</v>
      </c>
      <c r="GE1459" s="446">
        <f t="shared" si="2671"/>
        <v>23088</v>
      </c>
      <c r="GF1459" s="446">
        <f t="shared" si="2671"/>
        <v>2014320</v>
      </c>
      <c r="GG1459" s="446">
        <f t="shared" si="2671"/>
        <v>5594346</v>
      </c>
      <c r="GH1459" s="446">
        <f t="shared" si="2671"/>
        <v>1262800</v>
      </c>
      <c r="GI1459" s="446">
        <f t="shared" si="2671"/>
        <v>45308311</v>
      </c>
      <c r="GJ1459" s="446">
        <f t="shared" si="2671"/>
        <v>9447000</v>
      </c>
      <c r="GK1459" s="446">
        <f t="shared" si="2671"/>
        <v>1277549</v>
      </c>
      <c r="GL1459" s="446">
        <f t="shared" si="2671"/>
        <v>20351582</v>
      </c>
      <c r="GM1459" s="446">
        <f t="shared" si="2671"/>
        <v>8887325</v>
      </c>
      <c r="GN1459" s="446">
        <f t="shared" si="2671"/>
        <v>5370</v>
      </c>
      <c r="GO1459" s="446">
        <f t="shared" si="2671"/>
        <v>37779</v>
      </c>
      <c r="GP1459" s="446">
        <f t="shared" si="2671"/>
        <v>98820</v>
      </c>
      <c r="GQ1459" s="446">
        <f t="shared" si="2671"/>
        <v>44657520</v>
      </c>
      <c r="GR1459" s="446"/>
      <c r="GS1459" s="446"/>
      <c r="GT1459" s="446"/>
      <c r="GU1459" s="446"/>
      <c r="GV1459" s="416"/>
    </row>
    <row r="1460" spans="1:204" ht="9.75" customHeight="1" x14ac:dyDescent="0.2">
      <c r="A1460" s="417" t="str">
        <f t="shared" si="2659"/>
        <v>2025-26APRILRX7</v>
      </c>
      <c r="B1460" s="458" t="str">
        <f t="shared" si="2643"/>
        <v>2025-26</v>
      </c>
      <c r="C1460" s="402" t="s">
        <v>664</v>
      </c>
      <c r="D1460" s="458" t="s">
        <v>649</v>
      </c>
      <c r="E1460" s="458" t="s">
        <v>462</v>
      </c>
      <c r="F1460" s="478" t="s">
        <v>449</v>
      </c>
      <c r="G1460" s="478" t="s">
        <v>691</v>
      </c>
      <c r="H1460" s="510">
        <v>136515</v>
      </c>
      <c r="I1460" s="510">
        <v>97220</v>
      </c>
      <c r="J1460" s="510">
        <v>80727</v>
      </c>
      <c r="K1460" s="510">
        <v>1</v>
      </c>
      <c r="L1460" s="510">
        <v>0</v>
      </c>
      <c r="M1460" s="510">
        <v>0</v>
      </c>
      <c r="N1460" s="510">
        <v>0</v>
      </c>
      <c r="O1460" s="510">
        <v>31</v>
      </c>
      <c r="P1460" s="510">
        <v>475</v>
      </c>
      <c r="Q1460" s="510">
        <v>225</v>
      </c>
      <c r="R1460" s="510">
        <v>1292</v>
      </c>
      <c r="S1460" s="510">
        <v>91565</v>
      </c>
      <c r="T1460" s="510">
        <v>9492</v>
      </c>
      <c r="U1460" s="510">
        <v>6111</v>
      </c>
      <c r="V1460" s="510">
        <v>46032</v>
      </c>
      <c r="W1460" s="510">
        <v>15527</v>
      </c>
      <c r="X1460" s="510">
        <v>1246</v>
      </c>
      <c r="Y1460" s="510">
        <v>4049627</v>
      </c>
      <c r="Z1460" s="510">
        <v>427</v>
      </c>
      <c r="AA1460" s="510">
        <v>721</v>
      </c>
      <c r="AB1460" s="510">
        <v>3293215</v>
      </c>
      <c r="AC1460" s="510">
        <v>539</v>
      </c>
      <c r="AD1460" s="510">
        <v>915</v>
      </c>
      <c r="AE1460" s="510">
        <v>65932631</v>
      </c>
      <c r="AF1460" s="510">
        <v>1432</v>
      </c>
      <c r="AG1460" s="510">
        <v>2752</v>
      </c>
      <c r="AH1460" s="510">
        <v>80452664</v>
      </c>
      <c r="AI1460" s="510">
        <v>5181</v>
      </c>
      <c r="AJ1460" s="510">
        <v>10968</v>
      </c>
      <c r="AK1460" s="510">
        <v>7395526</v>
      </c>
      <c r="AL1460" s="510">
        <v>5935</v>
      </c>
      <c r="AM1460" s="510">
        <v>13309</v>
      </c>
      <c r="AN1460" s="510">
        <v>2141</v>
      </c>
      <c r="AO1460" s="510">
        <v>5376</v>
      </c>
      <c r="AP1460" s="510">
        <v>3261</v>
      </c>
      <c r="AQ1460" s="510">
        <v>7143955</v>
      </c>
      <c r="AR1460" s="510">
        <v>2191</v>
      </c>
      <c r="AS1460" s="510">
        <v>4573</v>
      </c>
      <c r="AT1460" s="510">
        <v>14258</v>
      </c>
      <c r="AU1460" s="510">
        <v>965</v>
      </c>
      <c r="AV1460" s="510">
        <v>7618</v>
      </c>
      <c r="AW1460" s="510">
        <v>51</v>
      </c>
      <c r="AX1460" s="510">
        <v>553</v>
      </c>
      <c r="AY1460" s="510">
        <v>5122</v>
      </c>
      <c r="AZ1460" s="510">
        <v>0</v>
      </c>
      <c r="BA1460" s="510">
        <v>11656</v>
      </c>
      <c r="BB1460" s="510">
        <v>22067637</v>
      </c>
      <c r="BC1460" s="510">
        <v>1893</v>
      </c>
      <c r="BD1460" s="510">
        <v>4357</v>
      </c>
      <c r="BE1460" s="510">
        <v>646</v>
      </c>
      <c r="BF1460" s="510">
        <v>4490</v>
      </c>
      <c r="BG1460" s="510">
        <v>5221</v>
      </c>
      <c r="BH1460" s="510">
        <v>1299</v>
      </c>
      <c r="BI1460" s="510">
        <v>47174</v>
      </c>
      <c r="BJ1460" s="510">
        <v>5395</v>
      </c>
      <c r="BK1460" s="510">
        <v>24738</v>
      </c>
      <c r="BL1460" s="510">
        <v>77307</v>
      </c>
      <c r="BM1460" s="510">
        <v>19107</v>
      </c>
      <c r="BN1460" s="510">
        <v>15953</v>
      </c>
      <c r="BO1460" s="510">
        <v>12263</v>
      </c>
      <c r="BP1460" s="510">
        <v>10390</v>
      </c>
      <c r="BQ1460" s="510">
        <v>57626</v>
      </c>
      <c r="BR1460" s="510">
        <v>48297</v>
      </c>
      <c r="BS1460" s="510">
        <v>20163</v>
      </c>
      <c r="BT1460" s="510">
        <v>13803</v>
      </c>
      <c r="BU1460" s="510">
        <v>1629</v>
      </c>
      <c r="BV1460" s="510">
        <v>1090</v>
      </c>
      <c r="BW1460" s="510">
        <v>135</v>
      </c>
      <c r="BX1460" s="510">
        <v>63084</v>
      </c>
      <c r="BY1460" s="510">
        <v>467</v>
      </c>
      <c r="BZ1460" s="510">
        <v>877</v>
      </c>
      <c r="CA1460" s="510">
        <v>100</v>
      </c>
      <c r="CB1460" s="510">
        <v>45390</v>
      </c>
      <c r="CC1460" s="510">
        <v>454</v>
      </c>
      <c r="CD1460" s="510">
        <v>720</v>
      </c>
      <c r="CE1460" s="510">
        <v>9257</v>
      </c>
      <c r="CF1460" s="510">
        <v>3941153</v>
      </c>
      <c r="CG1460" s="510">
        <v>426</v>
      </c>
      <c r="CH1460" s="510">
        <v>719</v>
      </c>
      <c r="CI1460" s="510">
        <v>5575</v>
      </c>
      <c r="CJ1460" s="510">
        <v>7934968</v>
      </c>
      <c r="CK1460" s="510">
        <v>1423</v>
      </c>
      <c r="CL1460" s="510">
        <v>2751</v>
      </c>
      <c r="CM1460" s="510">
        <v>2540</v>
      </c>
      <c r="CN1460" s="510">
        <v>3241544</v>
      </c>
      <c r="CO1460" s="510">
        <v>1276</v>
      </c>
      <c r="CP1460" s="510">
        <v>2643</v>
      </c>
      <c r="CQ1460" s="510">
        <v>37917</v>
      </c>
      <c r="CR1460" s="510">
        <v>54756119</v>
      </c>
      <c r="CS1460" s="510">
        <v>1444</v>
      </c>
      <c r="CT1460" s="510">
        <v>2756</v>
      </c>
      <c r="CU1460" s="510">
        <v>2084</v>
      </c>
      <c r="CV1460" s="510">
        <v>10043809</v>
      </c>
      <c r="CW1460" s="510">
        <v>4819</v>
      </c>
      <c r="CX1460" s="510">
        <v>10634</v>
      </c>
      <c r="CY1460" s="510">
        <v>1263</v>
      </c>
      <c r="CZ1460" s="510">
        <v>6239735</v>
      </c>
      <c r="DA1460" s="510">
        <v>4940</v>
      </c>
      <c r="DB1460" s="510">
        <v>10911</v>
      </c>
      <c r="DC1460" s="510">
        <v>1282</v>
      </c>
      <c r="DD1460" s="510">
        <v>10910749</v>
      </c>
      <c r="DE1460" s="510">
        <v>8511</v>
      </c>
      <c r="DF1460" s="510">
        <v>18050</v>
      </c>
      <c r="DG1460" s="510">
        <v>380</v>
      </c>
      <c r="DH1460" s="510">
        <v>3457313</v>
      </c>
      <c r="DI1460" s="510">
        <v>9098</v>
      </c>
      <c r="DJ1460" s="510">
        <v>23923</v>
      </c>
      <c r="DK1460" s="510">
        <v>391</v>
      </c>
      <c r="DL1460" s="510">
        <v>120728</v>
      </c>
      <c r="DM1460" s="510">
        <v>309</v>
      </c>
      <c r="DN1460" s="510">
        <v>545</v>
      </c>
      <c r="DO1460" s="510">
        <v>5311</v>
      </c>
      <c r="DP1460" s="510">
        <v>254857</v>
      </c>
      <c r="DQ1460" s="510">
        <v>48</v>
      </c>
      <c r="DR1460" s="510">
        <v>59</v>
      </c>
      <c r="DS1460" s="510">
        <v>73</v>
      </c>
      <c r="DT1460" s="510">
        <v>112170</v>
      </c>
      <c r="DU1460" s="510">
        <v>1537</v>
      </c>
      <c r="DV1460" s="510">
        <v>2523</v>
      </c>
      <c r="DW1460" s="510">
        <v>59</v>
      </c>
      <c r="DX1460" s="510">
        <v>49867</v>
      </c>
      <c r="DY1460" s="510">
        <v>91555723</v>
      </c>
      <c r="DZ1460" s="510">
        <v>1836</v>
      </c>
      <c r="EA1460" s="510">
        <v>3291</v>
      </c>
      <c r="EB1460" s="510">
        <v>35862</v>
      </c>
      <c r="EC1460" s="510">
        <v>14827</v>
      </c>
      <c r="ED1460" s="510">
        <v>4222</v>
      </c>
      <c r="EE1460" s="510">
        <v>28477033</v>
      </c>
      <c r="EF1460" s="510">
        <v>3367</v>
      </c>
      <c r="EG1460" s="510">
        <v>85</v>
      </c>
      <c r="EH1460" s="510">
        <v>31</v>
      </c>
      <c r="EI1460" s="510"/>
      <c r="EJ1460" s="479"/>
      <c r="EK1460" s="479"/>
      <c r="EL1460" s="479"/>
      <c r="EM1460" s="479"/>
      <c r="EN1460" s="479"/>
      <c r="EO1460" s="479"/>
      <c r="EP1460" s="479"/>
      <c r="EQ1460" s="479"/>
      <c r="ER1460" s="479"/>
      <c r="ES1460" s="479"/>
      <c r="ET1460" s="479"/>
      <c r="EU1460" s="479"/>
      <c r="EV1460" s="479"/>
      <c r="EW1460" s="479"/>
      <c r="EX1460" s="479"/>
      <c r="EY1460" s="479"/>
      <c r="EZ1460" s="476"/>
      <c r="FA1460" s="446">
        <f t="shared" si="2626"/>
        <v>4</v>
      </c>
      <c r="FB1460" s="417">
        <f t="shared" si="2647"/>
        <v>2025</v>
      </c>
      <c r="FC1460" s="448">
        <f t="shared" si="2648"/>
        <v>45748</v>
      </c>
      <c r="FD1460" s="449">
        <f t="shared" si="2649"/>
        <v>30</v>
      </c>
      <c r="FE1460" s="450"/>
      <c r="FF1460" s="451">
        <f t="shared" si="2639"/>
        <v>0.58899855827880665</v>
      </c>
      <c r="FG1460" s="450"/>
      <c r="FH1460" s="452">
        <f t="shared" si="2660"/>
        <v>2.0129582806573958</v>
      </c>
      <c r="FI1460" s="452">
        <f t="shared" si="2661"/>
        <v>1.6806784660766962</v>
      </c>
      <c r="FJ1460" s="452">
        <f t="shared" si="2662"/>
        <v>2.0067092128947799</v>
      </c>
      <c r="FK1460" s="452">
        <f t="shared" si="2663"/>
        <v>1.7002127311405661</v>
      </c>
      <c r="FL1460" s="452">
        <f t="shared" si="2664"/>
        <v>1.2518682655543969</v>
      </c>
      <c r="FM1460" s="452">
        <f t="shared" si="2665"/>
        <v>1.0492049009384776</v>
      </c>
      <c r="FN1460" s="452">
        <f t="shared" si="2666"/>
        <v>1.2985766728923811</v>
      </c>
      <c r="FO1460" s="452">
        <f t="shared" si="2667"/>
        <v>0.88896760481741488</v>
      </c>
      <c r="FP1460" s="452">
        <f t="shared" si="2668"/>
        <v>1.3073836276083468</v>
      </c>
      <c r="FQ1460" s="452">
        <f t="shared" si="2669"/>
        <v>0.8747993579454254</v>
      </c>
      <c r="FR1460" s="453"/>
      <c r="FS1460" s="446">
        <f t="shared" si="2670"/>
        <v>0</v>
      </c>
      <c r="FT1460" s="446">
        <f t="shared" si="2670"/>
        <v>0</v>
      </c>
      <c r="FU1460" s="446">
        <f t="shared" si="2670"/>
        <v>0</v>
      </c>
      <c r="FV1460" s="446">
        <f t="shared" si="2670"/>
        <v>3013820</v>
      </c>
      <c r="FW1460" s="446">
        <f t="shared" si="2670"/>
        <v>6843732</v>
      </c>
      <c r="FX1460" s="446">
        <f t="shared" si="2670"/>
        <v>5591565</v>
      </c>
      <c r="FY1460" s="446">
        <f t="shared" si="2670"/>
        <v>126680064</v>
      </c>
      <c r="FZ1460" s="446">
        <f t="shared" si="2670"/>
        <v>170300136</v>
      </c>
      <c r="GA1460" s="446">
        <f t="shared" si="2670"/>
        <v>16583014</v>
      </c>
      <c r="GB1460" s="446">
        <f t="shared" si="2670"/>
        <v>50785192</v>
      </c>
      <c r="GC1460" s="446">
        <f t="shared" si="2671"/>
        <v>14912553</v>
      </c>
      <c r="GD1460" s="446">
        <f t="shared" si="2671"/>
        <v>118395</v>
      </c>
      <c r="GE1460" s="446">
        <f t="shared" si="2671"/>
        <v>72000</v>
      </c>
      <c r="GF1460" s="446">
        <f t="shared" si="2671"/>
        <v>6655783</v>
      </c>
      <c r="GG1460" s="446">
        <f t="shared" si="2671"/>
        <v>15336825</v>
      </c>
      <c r="GH1460" s="446">
        <f t="shared" si="2671"/>
        <v>6713220</v>
      </c>
      <c r="GI1460" s="446">
        <f t="shared" si="2671"/>
        <v>104499252</v>
      </c>
      <c r="GJ1460" s="446">
        <f t="shared" si="2671"/>
        <v>22161256</v>
      </c>
      <c r="GK1460" s="446">
        <f t="shared" si="2671"/>
        <v>13780593</v>
      </c>
      <c r="GL1460" s="446">
        <f t="shared" si="2671"/>
        <v>23140100</v>
      </c>
      <c r="GM1460" s="446">
        <f t="shared" si="2671"/>
        <v>9090740</v>
      </c>
      <c r="GN1460" s="446">
        <f t="shared" si="2671"/>
        <v>184179</v>
      </c>
      <c r="GO1460" s="446">
        <f t="shared" si="2671"/>
        <v>213095</v>
      </c>
      <c r="GP1460" s="446">
        <f t="shared" si="2671"/>
        <v>313349</v>
      </c>
      <c r="GQ1460" s="446">
        <f t="shared" si="2671"/>
        <v>164112297</v>
      </c>
      <c r="GR1460" s="446"/>
      <c r="GS1460" s="446"/>
      <c r="GT1460" s="446"/>
      <c r="GU1460" s="446"/>
      <c r="GV1460" s="416"/>
    </row>
    <row r="1461" spans="1:204" ht="9.75" customHeight="1" x14ac:dyDescent="0.2">
      <c r="A1461" s="417" t="str">
        <f t="shared" si="2659"/>
        <v>2025-26APRILRYE</v>
      </c>
      <c r="B1461" s="458" t="str">
        <f t="shared" si="2643"/>
        <v>2025-26</v>
      </c>
      <c r="C1461" s="402" t="s">
        <v>664</v>
      </c>
      <c r="D1461" s="458" t="s">
        <v>663</v>
      </c>
      <c r="E1461" s="458" t="s">
        <v>662</v>
      </c>
      <c r="F1461" s="478" t="s">
        <v>456</v>
      </c>
      <c r="G1461" s="478" t="s">
        <v>692</v>
      </c>
      <c r="H1461" s="510">
        <v>79516</v>
      </c>
      <c r="I1461" s="510">
        <v>48020</v>
      </c>
      <c r="J1461" s="510">
        <v>340224</v>
      </c>
      <c r="K1461" s="510">
        <v>7</v>
      </c>
      <c r="L1461" s="510">
        <v>1</v>
      </c>
      <c r="M1461" s="510">
        <v>5</v>
      </c>
      <c r="N1461" s="510">
        <v>51</v>
      </c>
      <c r="O1461" s="510">
        <v>126</v>
      </c>
      <c r="P1461" s="510">
        <v>231</v>
      </c>
      <c r="Q1461" s="510">
        <v>9</v>
      </c>
      <c r="R1461" s="510">
        <v>14</v>
      </c>
      <c r="S1461" s="510">
        <v>51857</v>
      </c>
      <c r="T1461" s="510">
        <v>3529</v>
      </c>
      <c r="U1461" s="510">
        <v>2206</v>
      </c>
      <c r="V1461" s="510">
        <v>24537</v>
      </c>
      <c r="W1461" s="510">
        <v>12312</v>
      </c>
      <c r="X1461" s="510">
        <v>784</v>
      </c>
      <c r="Y1461" s="510">
        <v>1683388</v>
      </c>
      <c r="Z1461" s="510">
        <v>477</v>
      </c>
      <c r="AA1461" s="510">
        <v>875</v>
      </c>
      <c r="AB1461" s="510">
        <v>1222606</v>
      </c>
      <c r="AC1461" s="510">
        <v>554</v>
      </c>
      <c r="AD1461" s="510">
        <v>1020</v>
      </c>
      <c r="AE1461" s="510">
        <v>32925289</v>
      </c>
      <c r="AF1461" s="510">
        <v>1342</v>
      </c>
      <c r="AG1461" s="510">
        <v>2607</v>
      </c>
      <c r="AH1461" s="510">
        <v>76470139</v>
      </c>
      <c r="AI1461" s="510">
        <v>6211</v>
      </c>
      <c r="AJ1461" s="510">
        <v>12762</v>
      </c>
      <c r="AK1461" s="510">
        <v>6437331</v>
      </c>
      <c r="AL1461" s="510">
        <v>8211</v>
      </c>
      <c r="AM1461" s="510">
        <v>17453</v>
      </c>
      <c r="AN1461" s="510">
        <v>137</v>
      </c>
      <c r="AO1461" s="510">
        <v>2631</v>
      </c>
      <c r="AP1461" s="510">
        <v>466</v>
      </c>
      <c r="AQ1461" s="510">
        <v>962976</v>
      </c>
      <c r="AR1461" s="510">
        <v>2066</v>
      </c>
      <c r="AS1461" s="510">
        <v>4088</v>
      </c>
      <c r="AT1461" s="510">
        <v>8164</v>
      </c>
      <c r="AU1461" s="510">
        <v>258</v>
      </c>
      <c r="AV1461" s="510">
        <v>1663</v>
      </c>
      <c r="AW1461" s="510">
        <v>980</v>
      </c>
      <c r="AX1461" s="510">
        <v>619</v>
      </c>
      <c r="AY1461" s="510">
        <v>5624</v>
      </c>
      <c r="AZ1461" s="510">
        <v>1049</v>
      </c>
      <c r="BA1461" s="510">
        <v>1586</v>
      </c>
      <c r="BB1461" s="510">
        <v>3945276</v>
      </c>
      <c r="BC1461" s="510">
        <v>2488</v>
      </c>
      <c r="BD1461" s="510">
        <v>4965</v>
      </c>
      <c r="BE1461" s="510">
        <v>111</v>
      </c>
      <c r="BF1461" s="510">
        <v>772</v>
      </c>
      <c r="BG1461" s="510">
        <v>516</v>
      </c>
      <c r="BH1461" s="510">
        <v>187</v>
      </c>
      <c r="BI1461" s="510">
        <v>25312</v>
      </c>
      <c r="BJ1461" s="510">
        <v>2140</v>
      </c>
      <c r="BK1461" s="510">
        <v>16241</v>
      </c>
      <c r="BL1461" s="510">
        <v>43693</v>
      </c>
      <c r="BM1461" s="510">
        <v>6906</v>
      </c>
      <c r="BN1461" s="510">
        <v>5083</v>
      </c>
      <c r="BO1461" s="510">
        <v>4271</v>
      </c>
      <c r="BP1461" s="510">
        <v>3135</v>
      </c>
      <c r="BQ1461" s="510">
        <v>31348</v>
      </c>
      <c r="BR1461" s="510">
        <v>25683</v>
      </c>
      <c r="BS1461" s="510">
        <v>19433</v>
      </c>
      <c r="BT1461" s="510">
        <v>13203</v>
      </c>
      <c r="BU1461" s="510">
        <v>1211</v>
      </c>
      <c r="BV1461" s="510">
        <v>842</v>
      </c>
      <c r="BW1461" s="510">
        <v>185</v>
      </c>
      <c r="BX1461" s="510">
        <v>118211</v>
      </c>
      <c r="BY1461" s="510">
        <v>639</v>
      </c>
      <c r="BZ1461" s="510">
        <v>1159</v>
      </c>
      <c r="CA1461" s="510">
        <v>71</v>
      </c>
      <c r="CB1461" s="510">
        <v>27627</v>
      </c>
      <c r="CC1461" s="510">
        <v>389</v>
      </c>
      <c r="CD1461" s="510">
        <v>689</v>
      </c>
      <c r="CE1461" s="510">
        <v>3273</v>
      </c>
      <c r="CF1461" s="510">
        <v>1537550</v>
      </c>
      <c r="CG1461" s="510">
        <v>470</v>
      </c>
      <c r="CH1461" s="510">
        <v>857</v>
      </c>
      <c r="CI1461" s="510">
        <v>2327</v>
      </c>
      <c r="CJ1461" s="510">
        <v>3148119</v>
      </c>
      <c r="CK1461" s="510">
        <v>1353</v>
      </c>
      <c r="CL1461" s="510">
        <v>2597</v>
      </c>
      <c r="CM1461" s="510">
        <v>441</v>
      </c>
      <c r="CN1461" s="510">
        <v>504503</v>
      </c>
      <c r="CO1461" s="510">
        <v>1144</v>
      </c>
      <c r="CP1461" s="510">
        <v>2338</v>
      </c>
      <c r="CQ1461" s="510">
        <v>21769</v>
      </c>
      <c r="CR1461" s="510">
        <v>29272667</v>
      </c>
      <c r="CS1461" s="510">
        <v>1345</v>
      </c>
      <c r="CT1461" s="510">
        <v>2612</v>
      </c>
      <c r="CU1461" s="510">
        <v>2195</v>
      </c>
      <c r="CV1461" s="510">
        <v>12029015</v>
      </c>
      <c r="CW1461" s="510">
        <v>5480</v>
      </c>
      <c r="CX1461" s="510">
        <v>10674</v>
      </c>
      <c r="CY1461" s="510">
        <v>817</v>
      </c>
      <c r="CZ1461" s="510">
        <v>3651047</v>
      </c>
      <c r="DA1461" s="510">
        <v>4469</v>
      </c>
      <c r="DB1461" s="510">
        <v>9221</v>
      </c>
      <c r="DC1461" s="510">
        <v>192</v>
      </c>
      <c r="DD1461" s="510">
        <v>2414776</v>
      </c>
      <c r="DE1461" s="510">
        <v>12577</v>
      </c>
      <c r="DF1461" s="510">
        <v>24067</v>
      </c>
      <c r="DG1461" s="510">
        <v>73</v>
      </c>
      <c r="DH1461" s="510">
        <v>594934</v>
      </c>
      <c r="DI1461" s="510">
        <v>8150</v>
      </c>
      <c r="DJ1461" s="510">
        <v>17612</v>
      </c>
      <c r="DK1461" s="510">
        <v>226</v>
      </c>
      <c r="DL1461" s="510">
        <v>76471</v>
      </c>
      <c r="DM1461" s="510">
        <v>338</v>
      </c>
      <c r="DN1461" s="510">
        <v>565</v>
      </c>
      <c r="DO1461" s="510">
        <v>2247</v>
      </c>
      <c r="DP1461" s="510">
        <v>87931</v>
      </c>
      <c r="DQ1461" s="510">
        <v>39</v>
      </c>
      <c r="DR1461" s="510">
        <v>82</v>
      </c>
      <c r="DS1461" s="510">
        <v>52</v>
      </c>
      <c r="DT1461" s="510">
        <v>190847</v>
      </c>
      <c r="DU1461" s="510">
        <v>3670</v>
      </c>
      <c r="DV1461" s="510">
        <v>6650</v>
      </c>
      <c r="DW1461" s="510">
        <v>49</v>
      </c>
      <c r="DX1461" s="510">
        <v>28173</v>
      </c>
      <c r="DY1461" s="510">
        <v>33246380</v>
      </c>
      <c r="DZ1461" s="510">
        <v>1180</v>
      </c>
      <c r="EA1461" s="510">
        <v>1947</v>
      </c>
      <c r="EB1461" s="510">
        <v>15494</v>
      </c>
      <c r="EC1461" s="510">
        <v>3414</v>
      </c>
      <c r="ED1461" s="510">
        <v>553</v>
      </c>
      <c r="EE1461" s="510">
        <v>4063956</v>
      </c>
      <c r="EF1461" s="510">
        <v>501</v>
      </c>
      <c r="EG1461" s="510">
        <v>59</v>
      </c>
      <c r="EH1461" s="510">
        <v>404</v>
      </c>
      <c r="EI1461" s="510"/>
      <c r="EJ1461" s="479"/>
      <c r="EK1461" s="479"/>
      <c r="EL1461" s="479"/>
      <c r="EM1461" s="479"/>
      <c r="EN1461" s="479"/>
      <c r="EO1461" s="479"/>
      <c r="EP1461" s="479"/>
      <c r="EQ1461" s="479"/>
      <c r="ER1461" s="479"/>
      <c r="ES1461" s="479"/>
      <c r="ET1461" s="479"/>
      <c r="EU1461" s="479"/>
      <c r="EV1461" s="479"/>
      <c r="EW1461" s="479"/>
      <c r="EX1461" s="479"/>
      <c r="EY1461" s="479"/>
      <c r="EZ1461" s="476"/>
      <c r="FA1461" s="482">
        <f t="shared" si="2626"/>
        <v>4</v>
      </c>
      <c r="FB1461" s="493">
        <f t="shared" si="2647"/>
        <v>2025</v>
      </c>
      <c r="FC1461" s="498">
        <f t="shared" si="2648"/>
        <v>45748</v>
      </c>
      <c r="FD1461" s="499">
        <f t="shared" si="2649"/>
        <v>30</v>
      </c>
      <c r="FE1461" s="450"/>
      <c r="FF1461" s="451">
        <f t="shared" si="2639"/>
        <v>0.68132201334141906</v>
      </c>
      <c r="FG1461" s="450"/>
      <c r="FH1461" s="452">
        <f t="shared" si="2660"/>
        <v>1.9569283083026352</v>
      </c>
      <c r="FI1461" s="452">
        <f t="shared" si="2661"/>
        <v>1.4403513743270049</v>
      </c>
      <c r="FJ1461" s="452">
        <f t="shared" si="2662"/>
        <v>1.9360834088848595</v>
      </c>
      <c r="FK1461" s="452">
        <f t="shared" si="2663"/>
        <v>1.4211242067089755</v>
      </c>
      <c r="FL1461" s="452">
        <f t="shared" si="2664"/>
        <v>1.2775807963483718</v>
      </c>
      <c r="FM1461" s="452">
        <f t="shared" si="2665"/>
        <v>1.0467049761584546</v>
      </c>
      <c r="FN1461" s="452">
        <f t="shared" si="2666"/>
        <v>1.5783788174139051</v>
      </c>
      <c r="FO1461" s="452">
        <f t="shared" si="2667"/>
        <v>1.0723684210526316</v>
      </c>
      <c r="FP1461" s="452">
        <f t="shared" si="2668"/>
        <v>1.5446428571428572</v>
      </c>
      <c r="FQ1461" s="452">
        <f t="shared" si="2669"/>
        <v>1.0739795918367347</v>
      </c>
      <c r="FR1461" s="453"/>
      <c r="FS1461" s="446">
        <f t="shared" si="2670"/>
        <v>48020</v>
      </c>
      <c r="FT1461" s="446">
        <f t="shared" si="2670"/>
        <v>240100</v>
      </c>
      <c r="FU1461" s="446">
        <f t="shared" si="2670"/>
        <v>2449020</v>
      </c>
      <c r="FV1461" s="446">
        <f t="shared" si="2670"/>
        <v>6050520</v>
      </c>
      <c r="FW1461" s="446">
        <f t="shared" si="2670"/>
        <v>3087875</v>
      </c>
      <c r="FX1461" s="446">
        <f t="shared" si="2670"/>
        <v>2250120</v>
      </c>
      <c r="FY1461" s="446">
        <f t="shared" si="2670"/>
        <v>63967959</v>
      </c>
      <c r="FZ1461" s="446">
        <f t="shared" si="2670"/>
        <v>157125744</v>
      </c>
      <c r="GA1461" s="446">
        <f t="shared" si="2670"/>
        <v>13683152</v>
      </c>
      <c r="GB1461" s="446">
        <f t="shared" si="2670"/>
        <v>7874490</v>
      </c>
      <c r="GC1461" s="446">
        <f t="shared" si="2671"/>
        <v>1905008</v>
      </c>
      <c r="GD1461" s="446">
        <f t="shared" si="2671"/>
        <v>214415</v>
      </c>
      <c r="GE1461" s="446">
        <f t="shared" si="2671"/>
        <v>48919</v>
      </c>
      <c r="GF1461" s="446">
        <f t="shared" si="2671"/>
        <v>2804961</v>
      </c>
      <c r="GG1461" s="446">
        <f t="shared" si="2671"/>
        <v>6043219</v>
      </c>
      <c r="GH1461" s="446">
        <f t="shared" si="2671"/>
        <v>1031058</v>
      </c>
      <c r="GI1461" s="446">
        <f t="shared" si="2671"/>
        <v>56860628</v>
      </c>
      <c r="GJ1461" s="446">
        <f t="shared" si="2671"/>
        <v>23429430</v>
      </c>
      <c r="GK1461" s="446">
        <f t="shared" si="2671"/>
        <v>7533557</v>
      </c>
      <c r="GL1461" s="446">
        <f t="shared" si="2671"/>
        <v>4620864</v>
      </c>
      <c r="GM1461" s="446">
        <f t="shared" si="2671"/>
        <v>1285676</v>
      </c>
      <c r="GN1461" s="446">
        <f t="shared" si="2671"/>
        <v>345800</v>
      </c>
      <c r="GO1461" s="446">
        <f t="shared" si="2671"/>
        <v>127690</v>
      </c>
      <c r="GP1461" s="446">
        <f t="shared" si="2671"/>
        <v>184254</v>
      </c>
      <c r="GQ1461" s="446">
        <f t="shared" si="2671"/>
        <v>54852831</v>
      </c>
      <c r="GR1461" s="446"/>
      <c r="GS1461" s="446"/>
      <c r="GT1461" s="446"/>
      <c r="GU1461" s="446"/>
      <c r="GV1461" s="416"/>
    </row>
    <row r="1462" spans="1:204" ht="9.75" customHeight="1" x14ac:dyDescent="0.2">
      <c r="A1462" s="523" t="str">
        <f t="shared" si="2659"/>
        <v>2025-26APRILRYD</v>
      </c>
      <c r="B1462" s="524" t="str">
        <f t="shared" si="2643"/>
        <v>2025-26</v>
      </c>
      <c r="C1462" s="525" t="s">
        <v>664</v>
      </c>
      <c r="D1462" s="524" t="s">
        <v>663</v>
      </c>
      <c r="E1462" s="524" t="s">
        <v>662</v>
      </c>
      <c r="F1462" s="526" t="s">
        <v>455</v>
      </c>
      <c r="G1462" s="526" t="s">
        <v>693</v>
      </c>
      <c r="H1462" s="527">
        <v>91409</v>
      </c>
      <c r="I1462" s="527">
        <v>71259</v>
      </c>
      <c r="J1462" s="527">
        <v>117227</v>
      </c>
      <c r="K1462" s="527">
        <v>2</v>
      </c>
      <c r="L1462" s="527">
        <v>1</v>
      </c>
      <c r="M1462" s="527">
        <v>1</v>
      </c>
      <c r="N1462" s="527">
        <v>2</v>
      </c>
      <c r="O1462" s="527">
        <v>24</v>
      </c>
      <c r="P1462" s="527">
        <v>255</v>
      </c>
      <c r="Q1462" s="527">
        <v>7</v>
      </c>
      <c r="R1462" s="527">
        <v>27</v>
      </c>
      <c r="S1462" s="527">
        <v>64332</v>
      </c>
      <c r="T1462" s="527">
        <v>4931</v>
      </c>
      <c r="U1462" s="527">
        <v>3098</v>
      </c>
      <c r="V1462" s="527">
        <v>31194</v>
      </c>
      <c r="W1462" s="527">
        <v>14918</v>
      </c>
      <c r="X1462" s="527">
        <v>737</v>
      </c>
      <c r="Y1462" s="527">
        <v>2344887</v>
      </c>
      <c r="Z1462" s="527">
        <v>476</v>
      </c>
      <c r="AA1462" s="527">
        <v>878</v>
      </c>
      <c r="AB1462" s="527">
        <v>1714474</v>
      </c>
      <c r="AC1462" s="527">
        <v>553</v>
      </c>
      <c r="AD1462" s="527">
        <v>1015</v>
      </c>
      <c r="AE1462" s="527">
        <v>46851282</v>
      </c>
      <c r="AF1462" s="527">
        <v>1502</v>
      </c>
      <c r="AG1462" s="527">
        <v>3031</v>
      </c>
      <c r="AH1462" s="527">
        <v>85619972</v>
      </c>
      <c r="AI1462" s="527">
        <v>5739</v>
      </c>
      <c r="AJ1462" s="527">
        <v>12453</v>
      </c>
      <c r="AK1462" s="527">
        <v>4682838</v>
      </c>
      <c r="AL1462" s="527">
        <v>6354</v>
      </c>
      <c r="AM1462" s="527">
        <v>12549</v>
      </c>
      <c r="AN1462" s="527">
        <v>0</v>
      </c>
      <c r="AO1462" s="527">
        <v>3569</v>
      </c>
      <c r="AP1462" s="527">
        <v>5324</v>
      </c>
      <c r="AQ1462" s="527">
        <v>25883098</v>
      </c>
      <c r="AR1462" s="527">
        <v>4862</v>
      </c>
      <c r="AS1462" s="527">
        <v>10397</v>
      </c>
      <c r="AT1462" s="527">
        <v>9918</v>
      </c>
      <c r="AU1462" s="527">
        <v>548</v>
      </c>
      <c r="AV1462" s="527">
        <v>3414</v>
      </c>
      <c r="AW1462" s="527">
        <v>7635</v>
      </c>
      <c r="AX1462" s="527">
        <v>577</v>
      </c>
      <c r="AY1462" s="527">
        <v>5379</v>
      </c>
      <c r="AZ1462" s="527">
        <v>2052</v>
      </c>
      <c r="BA1462" s="527">
        <v>15703</v>
      </c>
      <c r="BB1462" s="527">
        <v>36788588</v>
      </c>
      <c r="BC1462" s="527">
        <v>2343</v>
      </c>
      <c r="BD1462" s="527">
        <v>5734</v>
      </c>
      <c r="BE1462" s="527">
        <v>558</v>
      </c>
      <c r="BF1462" s="527">
        <v>4397</v>
      </c>
      <c r="BG1462" s="527">
        <v>8726</v>
      </c>
      <c r="BH1462" s="527">
        <v>2022</v>
      </c>
      <c r="BI1462" s="527">
        <v>33909</v>
      </c>
      <c r="BJ1462" s="527">
        <v>1545</v>
      </c>
      <c r="BK1462" s="527">
        <v>18960</v>
      </c>
      <c r="BL1462" s="527">
        <v>54414</v>
      </c>
      <c r="BM1462" s="527">
        <v>11766</v>
      </c>
      <c r="BN1462" s="527">
        <v>7655</v>
      </c>
      <c r="BO1462" s="527">
        <v>7349</v>
      </c>
      <c r="BP1462" s="527">
        <v>4826</v>
      </c>
      <c r="BQ1462" s="527">
        <v>42331</v>
      </c>
      <c r="BR1462" s="527">
        <v>33026</v>
      </c>
      <c r="BS1462" s="527">
        <v>25574</v>
      </c>
      <c r="BT1462" s="527">
        <v>15604</v>
      </c>
      <c r="BU1462" s="527">
        <v>1207</v>
      </c>
      <c r="BV1462" s="527">
        <v>763</v>
      </c>
      <c r="BW1462" s="527">
        <v>95</v>
      </c>
      <c r="BX1462" s="527">
        <v>54379</v>
      </c>
      <c r="BY1462" s="527">
        <v>572</v>
      </c>
      <c r="BZ1462" s="527">
        <v>958</v>
      </c>
      <c r="CA1462" s="527">
        <v>100</v>
      </c>
      <c r="CB1462" s="527">
        <v>54487</v>
      </c>
      <c r="CC1462" s="527">
        <v>545</v>
      </c>
      <c r="CD1462" s="527">
        <v>1067</v>
      </c>
      <c r="CE1462" s="527">
        <v>4736</v>
      </c>
      <c r="CF1462" s="527">
        <v>2236021</v>
      </c>
      <c r="CG1462" s="527">
        <v>472</v>
      </c>
      <c r="CH1462" s="527">
        <v>874</v>
      </c>
      <c r="CI1462" s="527">
        <v>2359</v>
      </c>
      <c r="CJ1462" s="527">
        <v>3203927</v>
      </c>
      <c r="CK1462" s="527">
        <v>1358</v>
      </c>
      <c r="CL1462" s="527">
        <v>2731</v>
      </c>
      <c r="CM1462" s="527">
        <v>1307</v>
      </c>
      <c r="CN1462" s="527">
        <v>1689247</v>
      </c>
      <c r="CO1462" s="527">
        <v>1292</v>
      </c>
      <c r="CP1462" s="527">
        <v>2797</v>
      </c>
      <c r="CQ1462" s="527">
        <v>27528</v>
      </c>
      <c r="CR1462" s="527">
        <v>41958108</v>
      </c>
      <c r="CS1462" s="527">
        <v>1524</v>
      </c>
      <c r="CT1462" s="527">
        <v>3063</v>
      </c>
      <c r="CU1462" s="527">
        <v>1056</v>
      </c>
      <c r="CV1462" s="527">
        <v>5876539</v>
      </c>
      <c r="CW1462" s="527">
        <v>5565</v>
      </c>
      <c r="CX1462" s="527">
        <v>12526</v>
      </c>
      <c r="CY1462" s="527">
        <v>665</v>
      </c>
      <c r="CZ1462" s="527">
        <v>3920932</v>
      </c>
      <c r="DA1462" s="527">
        <v>5896</v>
      </c>
      <c r="DB1462" s="527">
        <v>13863</v>
      </c>
      <c r="DC1462" s="527">
        <v>848</v>
      </c>
      <c r="DD1462" s="527">
        <v>6203435</v>
      </c>
      <c r="DE1462" s="527">
        <v>7315</v>
      </c>
      <c r="DF1462" s="527">
        <v>18900</v>
      </c>
      <c r="DG1462" s="527">
        <v>116</v>
      </c>
      <c r="DH1462" s="527">
        <v>751604</v>
      </c>
      <c r="DI1462" s="527">
        <v>6479</v>
      </c>
      <c r="DJ1462" s="527">
        <v>14767</v>
      </c>
      <c r="DK1462" s="527">
        <v>3</v>
      </c>
      <c r="DL1462" s="527">
        <v>537</v>
      </c>
      <c r="DM1462" s="527">
        <v>179</v>
      </c>
      <c r="DN1462" s="527">
        <v>208</v>
      </c>
      <c r="DO1462" s="527">
        <v>3139</v>
      </c>
      <c r="DP1462" s="527">
        <v>158151</v>
      </c>
      <c r="DQ1462" s="527">
        <v>50</v>
      </c>
      <c r="DR1462" s="527">
        <v>57</v>
      </c>
      <c r="DS1462" s="527">
        <v>34</v>
      </c>
      <c r="DT1462" s="527">
        <v>33985</v>
      </c>
      <c r="DU1462" s="527">
        <v>1000</v>
      </c>
      <c r="DV1462" s="527">
        <v>2452</v>
      </c>
      <c r="DW1462" s="527">
        <v>30</v>
      </c>
      <c r="DX1462" s="527">
        <v>34168</v>
      </c>
      <c r="DY1462" s="527">
        <v>38043347</v>
      </c>
      <c r="DZ1462" s="527">
        <v>1113</v>
      </c>
      <c r="EA1462" s="527">
        <v>1946</v>
      </c>
      <c r="EB1462" s="527">
        <v>18202</v>
      </c>
      <c r="EC1462" s="527">
        <v>4164</v>
      </c>
      <c r="ED1462" s="527">
        <v>361</v>
      </c>
      <c r="EE1462" s="527">
        <v>3201514</v>
      </c>
      <c r="EF1462" s="527">
        <v>1984</v>
      </c>
      <c r="EG1462" s="527">
        <v>84</v>
      </c>
      <c r="EH1462" s="527">
        <v>22</v>
      </c>
      <c r="EI1462" s="527"/>
      <c r="EJ1462" s="528"/>
      <c r="EK1462" s="528"/>
      <c r="EL1462" s="528"/>
      <c r="EM1462" s="528"/>
      <c r="EN1462" s="528"/>
      <c r="EO1462" s="528"/>
      <c r="EP1462" s="528"/>
      <c r="EQ1462" s="528"/>
      <c r="ER1462" s="528"/>
      <c r="ES1462" s="528"/>
      <c r="ET1462" s="528"/>
      <c r="EU1462" s="528"/>
      <c r="EV1462" s="528"/>
      <c r="EW1462" s="528"/>
      <c r="EX1462" s="528"/>
      <c r="EY1462" s="528"/>
      <c r="EZ1462" s="529"/>
      <c r="FA1462" s="446">
        <f t="shared" si="2626"/>
        <v>4</v>
      </c>
      <c r="FB1462" s="417">
        <f t="shared" si="2647"/>
        <v>2025</v>
      </c>
      <c r="FC1462" s="448">
        <f t="shared" si="2648"/>
        <v>45748</v>
      </c>
      <c r="FD1462" s="449">
        <f t="shared" si="2649"/>
        <v>30</v>
      </c>
      <c r="FE1462" s="530"/>
      <c r="FF1462" s="531">
        <f t="shared" si="2639"/>
        <v>0.67130025662959791</v>
      </c>
      <c r="FG1462" s="530"/>
      <c r="FH1462" s="532">
        <f t="shared" si="2660"/>
        <v>2.3861285743256948</v>
      </c>
      <c r="FI1462" s="532">
        <f t="shared" si="2661"/>
        <v>1.5524234435205841</v>
      </c>
      <c r="FJ1462" s="532">
        <f t="shared" si="2662"/>
        <v>2.3721755971594578</v>
      </c>
      <c r="FK1462" s="532">
        <f t="shared" si="2663"/>
        <v>1.5577792123950935</v>
      </c>
      <c r="FL1462" s="532">
        <f t="shared" si="2664"/>
        <v>1.3570237866256332</v>
      </c>
      <c r="FM1462" s="532">
        <f t="shared" si="2665"/>
        <v>1.0587292428031032</v>
      </c>
      <c r="FN1462" s="532">
        <f t="shared" si="2666"/>
        <v>1.7143048666041025</v>
      </c>
      <c r="FO1462" s="532">
        <f t="shared" si="2667"/>
        <v>1.0459847164499263</v>
      </c>
      <c r="FP1462" s="532">
        <f t="shared" si="2668"/>
        <v>1.6377204884667571</v>
      </c>
      <c r="FQ1462" s="532">
        <f t="shared" si="2669"/>
        <v>1.0352781546811398</v>
      </c>
      <c r="FR1462" s="533"/>
      <c r="FS1462" s="534">
        <f t="shared" si="2670"/>
        <v>71259</v>
      </c>
      <c r="FT1462" s="534">
        <f t="shared" si="2670"/>
        <v>71259</v>
      </c>
      <c r="FU1462" s="534">
        <f t="shared" si="2670"/>
        <v>142518</v>
      </c>
      <c r="FV1462" s="534">
        <f t="shared" si="2670"/>
        <v>1710216</v>
      </c>
      <c r="FW1462" s="534">
        <f t="shared" si="2670"/>
        <v>4329418</v>
      </c>
      <c r="FX1462" s="534">
        <f t="shared" si="2670"/>
        <v>3144470</v>
      </c>
      <c r="FY1462" s="534">
        <f t="shared" si="2670"/>
        <v>94549014</v>
      </c>
      <c r="FZ1462" s="534">
        <f t="shared" si="2670"/>
        <v>185773854</v>
      </c>
      <c r="GA1462" s="534">
        <f t="shared" si="2670"/>
        <v>9248613</v>
      </c>
      <c r="GB1462" s="534">
        <f t="shared" si="2670"/>
        <v>90041002</v>
      </c>
      <c r="GC1462" s="534">
        <f t="shared" si="2671"/>
        <v>55353628</v>
      </c>
      <c r="GD1462" s="534">
        <f t="shared" si="2671"/>
        <v>91010</v>
      </c>
      <c r="GE1462" s="534">
        <f t="shared" si="2671"/>
        <v>106700</v>
      </c>
      <c r="GF1462" s="534">
        <f t="shared" si="2671"/>
        <v>4139264</v>
      </c>
      <c r="GG1462" s="534">
        <f t="shared" si="2671"/>
        <v>6442429</v>
      </c>
      <c r="GH1462" s="534">
        <f t="shared" si="2671"/>
        <v>3655679</v>
      </c>
      <c r="GI1462" s="534">
        <f t="shared" si="2671"/>
        <v>84318264</v>
      </c>
      <c r="GJ1462" s="534">
        <f t="shared" si="2671"/>
        <v>13227456</v>
      </c>
      <c r="GK1462" s="534">
        <f t="shared" si="2671"/>
        <v>9218895</v>
      </c>
      <c r="GL1462" s="534">
        <f t="shared" si="2671"/>
        <v>16027200</v>
      </c>
      <c r="GM1462" s="534">
        <f t="shared" si="2671"/>
        <v>1712972</v>
      </c>
      <c r="GN1462" s="534">
        <f t="shared" si="2671"/>
        <v>83368</v>
      </c>
      <c r="GO1462" s="534">
        <f t="shared" si="2671"/>
        <v>624</v>
      </c>
      <c r="GP1462" s="534">
        <f t="shared" si="2671"/>
        <v>178923</v>
      </c>
      <c r="GQ1462" s="534">
        <f t="shared" si="2671"/>
        <v>66490928</v>
      </c>
      <c r="GR1462" s="534"/>
      <c r="GS1462" s="534"/>
      <c r="GT1462" s="534"/>
      <c r="GU1462" s="534"/>
      <c r="GV1462" s="535"/>
    </row>
    <row r="1463" spans="1:204" ht="9.75" customHeight="1" x14ac:dyDescent="0.2">
      <c r="A1463" s="417" t="str">
        <f t="shared" si="2659"/>
        <v>2025-26APRILRYF</v>
      </c>
      <c r="B1463" s="458" t="str">
        <f t="shared" si="2643"/>
        <v>2025-26</v>
      </c>
      <c r="C1463" s="402" t="s">
        <v>664</v>
      </c>
      <c r="D1463" s="458" t="s">
        <v>667</v>
      </c>
      <c r="E1463" s="458" t="s">
        <v>666</v>
      </c>
      <c r="F1463" s="478" t="s">
        <v>457</v>
      </c>
      <c r="G1463" s="478" t="s">
        <v>694</v>
      </c>
      <c r="H1463" s="510">
        <v>110035</v>
      </c>
      <c r="I1463" s="510">
        <v>83421</v>
      </c>
      <c r="J1463" s="510">
        <v>51166</v>
      </c>
      <c r="K1463" s="510">
        <v>1</v>
      </c>
      <c r="L1463" s="510">
        <v>0</v>
      </c>
      <c r="M1463" s="510">
        <v>1</v>
      </c>
      <c r="N1463" s="510">
        <v>1</v>
      </c>
      <c r="O1463" s="510">
        <v>8</v>
      </c>
      <c r="P1463" s="510">
        <v>439</v>
      </c>
      <c r="Q1463" s="510">
        <v>0</v>
      </c>
      <c r="R1463" s="510">
        <v>123</v>
      </c>
      <c r="S1463" s="510">
        <v>75776</v>
      </c>
      <c r="T1463" s="510">
        <v>8171</v>
      </c>
      <c r="U1463" s="510">
        <v>4978</v>
      </c>
      <c r="V1463" s="510">
        <v>39942</v>
      </c>
      <c r="W1463" s="510">
        <v>15102</v>
      </c>
      <c r="X1463" s="510">
        <v>282</v>
      </c>
      <c r="Y1463" s="510">
        <v>4391468</v>
      </c>
      <c r="Z1463" s="510">
        <v>537</v>
      </c>
      <c r="AA1463" s="510">
        <v>1008</v>
      </c>
      <c r="AB1463" s="510">
        <v>3058782</v>
      </c>
      <c r="AC1463" s="510">
        <v>614</v>
      </c>
      <c r="AD1463" s="510">
        <v>1168</v>
      </c>
      <c r="AE1463" s="510">
        <v>87855214</v>
      </c>
      <c r="AF1463" s="510">
        <v>2200</v>
      </c>
      <c r="AG1463" s="510">
        <v>4524</v>
      </c>
      <c r="AH1463" s="510">
        <v>108431155</v>
      </c>
      <c r="AI1463" s="510">
        <v>7180</v>
      </c>
      <c r="AJ1463" s="510">
        <v>17086</v>
      </c>
      <c r="AK1463" s="510">
        <v>2791366</v>
      </c>
      <c r="AL1463" s="510">
        <v>9898</v>
      </c>
      <c r="AM1463" s="510">
        <v>26124</v>
      </c>
      <c r="AN1463" s="510">
        <v>274</v>
      </c>
      <c r="AO1463" s="510">
        <v>2705</v>
      </c>
      <c r="AP1463" s="510">
        <v>2965</v>
      </c>
      <c r="AQ1463" s="510">
        <v>12736598</v>
      </c>
      <c r="AR1463" s="510">
        <v>4296</v>
      </c>
      <c r="AS1463" s="510">
        <v>9646</v>
      </c>
      <c r="AT1463" s="510">
        <v>10452</v>
      </c>
      <c r="AU1463" s="510">
        <v>693</v>
      </c>
      <c r="AV1463" s="510">
        <v>4790</v>
      </c>
      <c r="AW1463" s="510">
        <v>6069</v>
      </c>
      <c r="AX1463" s="510">
        <v>617</v>
      </c>
      <c r="AY1463" s="510">
        <v>4352</v>
      </c>
      <c r="AZ1463" s="510">
        <v>0</v>
      </c>
      <c r="BA1463" s="510">
        <v>12058</v>
      </c>
      <c r="BB1463" s="510">
        <v>39697995</v>
      </c>
      <c r="BC1463" s="510">
        <v>3292</v>
      </c>
      <c r="BD1463" s="510">
        <v>7722</v>
      </c>
      <c r="BE1463" s="510">
        <v>704</v>
      </c>
      <c r="BF1463" s="510">
        <v>4364</v>
      </c>
      <c r="BG1463" s="510">
        <v>6269</v>
      </c>
      <c r="BH1463" s="510">
        <v>721</v>
      </c>
      <c r="BI1463" s="510">
        <v>34766</v>
      </c>
      <c r="BJ1463" s="510">
        <v>3431</v>
      </c>
      <c r="BK1463" s="510">
        <v>27127</v>
      </c>
      <c r="BL1463" s="510">
        <v>65324</v>
      </c>
      <c r="BM1463" s="510">
        <v>17071</v>
      </c>
      <c r="BN1463" s="510">
        <v>11875</v>
      </c>
      <c r="BO1463" s="510">
        <v>10554</v>
      </c>
      <c r="BP1463" s="510">
        <v>7348</v>
      </c>
      <c r="BQ1463" s="510">
        <v>54848</v>
      </c>
      <c r="BR1463" s="510">
        <v>42766</v>
      </c>
      <c r="BS1463" s="510">
        <v>27328</v>
      </c>
      <c r="BT1463" s="510">
        <v>16159</v>
      </c>
      <c r="BU1463" s="510">
        <v>481</v>
      </c>
      <c r="BV1463" s="510">
        <v>290</v>
      </c>
      <c r="BW1463" s="510">
        <v>9</v>
      </c>
      <c r="BX1463" s="510">
        <v>4758</v>
      </c>
      <c r="BY1463" s="510">
        <v>529</v>
      </c>
      <c r="BZ1463" s="510">
        <v>1441</v>
      </c>
      <c r="CA1463" s="510">
        <v>6</v>
      </c>
      <c r="CB1463" s="510">
        <v>2048</v>
      </c>
      <c r="CC1463" s="510">
        <v>341</v>
      </c>
      <c r="CD1463" s="510">
        <v>573</v>
      </c>
      <c r="CE1463" s="510">
        <v>8156</v>
      </c>
      <c r="CF1463" s="510">
        <v>4384662</v>
      </c>
      <c r="CG1463" s="510">
        <v>538</v>
      </c>
      <c r="CH1463" s="510">
        <v>1009</v>
      </c>
      <c r="CI1463" s="510">
        <v>2410</v>
      </c>
      <c r="CJ1463" s="510">
        <v>5284644</v>
      </c>
      <c r="CK1463" s="510">
        <v>2193</v>
      </c>
      <c r="CL1463" s="510">
        <v>4457</v>
      </c>
      <c r="CM1463" s="510">
        <v>962</v>
      </c>
      <c r="CN1463" s="510">
        <v>1776722</v>
      </c>
      <c r="CO1463" s="510">
        <v>1847</v>
      </c>
      <c r="CP1463" s="510">
        <v>3988</v>
      </c>
      <c r="CQ1463" s="510">
        <v>36570</v>
      </c>
      <c r="CR1463" s="510">
        <v>80793848</v>
      </c>
      <c r="CS1463" s="510">
        <v>2209</v>
      </c>
      <c r="CT1463" s="510">
        <v>4538</v>
      </c>
      <c r="CU1463" s="510">
        <v>777</v>
      </c>
      <c r="CV1463" s="510">
        <v>5497185</v>
      </c>
      <c r="CW1463" s="510">
        <v>7075</v>
      </c>
      <c r="CX1463" s="510">
        <v>18883</v>
      </c>
      <c r="CY1463" s="510">
        <v>193</v>
      </c>
      <c r="CZ1463" s="510">
        <v>1287939</v>
      </c>
      <c r="DA1463" s="510">
        <v>6673</v>
      </c>
      <c r="DB1463" s="510">
        <v>18448</v>
      </c>
      <c r="DC1463" s="510">
        <v>811</v>
      </c>
      <c r="DD1463" s="510">
        <v>8239984</v>
      </c>
      <c r="DE1463" s="510">
        <v>10160</v>
      </c>
      <c r="DF1463" s="510">
        <v>28163</v>
      </c>
      <c r="DG1463" s="510">
        <v>49</v>
      </c>
      <c r="DH1463" s="510">
        <v>384210</v>
      </c>
      <c r="DI1463" s="510">
        <v>7841</v>
      </c>
      <c r="DJ1463" s="510">
        <v>20884</v>
      </c>
      <c r="DK1463" s="510">
        <v>629</v>
      </c>
      <c r="DL1463" s="510">
        <v>282197</v>
      </c>
      <c r="DM1463" s="510">
        <v>449</v>
      </c>
      <c r="DN1463" s="510">
        <v>826</v>
      </c>
      <c r="DO1463" s="510">
        <v>4457</v>
      </c>
      <c r="DP1463" s="510">
        <v>177874</v>
      </c>
      <c r="DQ1463" s="510">
        <v>40</v>
      </c>
      <c r="DR1463" s="510">
        <v>69</v>
      </c>
      <c r="DS1463" s="510">
        <v>87</v>
      </c>
      <c r="DT1463" s="510">
        <v>163652</v>
      </c>
      <c r="DU1463" s="510">
        <v>1881</v>
      </c>
      <c r="DV1463" s="510">
        <v>4211</v>
      </c>
      <c r="DW1463" s="510">
        <v>75</v>
      </c>
      <c r="DX1463" s="510">
        <v>38247</v>
      </c>
      <c r="DY1463" s="510">
        <v>119007678</v>
      </c>
      <c r="DZ1463" s="510">
        <v>3112</v>
      </c>
      <c r="EA1463" s="510">
        <v>6958</v>
      </c>
      <c r="EB1463" s="510">
        <v>29983</v>
      </c>
      <c r="EC1463" s="510">
        <v>17840</v>
      </c>
      <c r="ED1463" s="510">
        <v>9460</v>
      </c>
      <c r="EE1463" s="510">
        <v>65592672</v>
      </c>
      <c r="EF1463" s="510">
        <v>165</v>
      </c>
      <c r="EG1463" s="510">
        <v>88</v>
      </c>
      <c r="EH1463" s="510">
        <v>3</v>
      </c>
      <c r="EI1463" s="510"/>
      <c r="EJ1463" s="479"/>
      <c r="EK1463" s="479"/>
      <c r="EL1463" s="479"/>
      <c r="EM1463" s="479"/>
      <c r="EN1463" s="479"/>
      <c r="EO1463" s="479"/>
      <c r="EP1463" s="479"/>
      <c r="EQ1463" s="479"/>
      <c r="ER1463" s="479"/>
      <c r="ES1463" s="479"/>
      <c r="ET1463" s="479"/>
      <c r="EU1463" s="479"/>
      <c r="EV1463" s="479"/>
      <c r="EW1463" s="479"/>
      <c r="EX1463" s="479"/>
      <c r="EY1463" s="479"/>
      <c r="EZ1463" s="476"/>
      <c r="FA1463" s="446">
        <f t="shared" si="2626"/>
        <v>4</v>
      </c>
      <c r="FB1463" s="417">
        <f t="shared" si="2647"/>
        <v>2025</v>
      </c>
      <c r="FC1463" s="448">
        <f t="shared" si="2648"/>
        <v>45748</v>
      </c>
      <c r="FD1463" s="449">
        <f t="shared" si="2649"/>
        <v>30</v>
      </c>
      <c r="FE1463" s="450"/>
      <c r="FF1463" s="451">
        <f t="shared" si="2639"/>
        <v>0.5764355923435075</v>
      </c>
      <c r="FG1463" s="450"/>
      <c r="FH1463" s="452">
        <f t="shared" si="2660"/>
        <v>2.0892179659772365</v>
      </c>
      <c r="FI1463" s="452">
        <f t="shared" si="2661"/>
        <v>1.453310488312324</v>
      </c>
      <c r="FJ1463" s="452">
        <f t="shared" si="2662"/>
        <v>2.1201285656890319</v>
      </c>
      <c r="FK1463" s="452">
        <f t="shared" si="2663"/>
        <v>1.4760948171956609</v>
      </c>
      <c r="FL1463" s="452">
        <f t="shared" si="2664"/>
        <v>1.3731911271343449</v>
      </c>
      <c r="FM1463" s="452">
        <f t="shared" si="2665"/>
        <v>1.0707025186520456</v>
      </c>
      <c r="FN1463" s="452">
        <f t="shared" si="2666"/>
        <v>1.809561647463912</v>
      </c>
      <c r="FO1463" s="452">
        <f t="shared" si="2667"/>
        <v>1.0699907297046749</v>
      </c>
      <c r="FP1463" s="452">
        <f t="shared" si="2668"/>
        <v>1.7056737588652482</v>
      </c>
      <c r="FQ1463" s="452">
        <f t="shared" si="2669"/>
        <v>1.0283687943262412</v>
      </c>
      <c r="FR1463" s="453"/>
      <c r="FS1463" s="446">
        <f t="shared" si="2670"/>
        <v>0</v>
      </c>
      <c r="FT1463" s="446">
        <f t="shared" si="2670"/>
        <v>83421</v>
      </c>
      <c r="FU1463" s="446">
        <f t="shared" si="2670"/>
        <v>83421</v>
      </c>
      <c r="FV1463" s="446">
        <f t="shared" si="2670"/>
        <v>667368</v>
      </c>
      <c r="FW1463" s="446">
        <f t="shared" si="2670"/>
        <v>8236368</v>
      </c>
      <c r="FX1463" s="446">
        <f t="shared" si="2670"/>
        <v>5814304</v>
      </c>
      <c r="FY1463" s="446">
        <f t="shared" si="2670"/>
        <v>180697608</v>
      </c>
      <c r="FZ1463" s="446">
        <f t="shared" si="2670"/>
        <v>258032772</v>
      </c>
      <c r="GA1463" s="446">
        <f t="shared" si="2670"/>
        <v>7366968</v>
      </c>
      <c r="GB1463" s="446">
        <f t="shared" si="2670"/>
        <v>93111876</v>
      </c>
      <c r="GC1463" s="446">
        <f t="shared" si="2671"/>
        <v>28600390</v>
      </c>
      <c r="GD1463" s="446">
        <f t="shared" si="2671"/>
        <v>12969</v>
      </c>
      <c r="GE1463" s="446">
        <f t="shared" si="2671"/>
        <v>3438</v>
      </c>
      <c r="GF1463" s="446">
        <f t="shared" si="2671"/>
        <v>8229404</v>
      </c>
      <c r="GG1463" s="446">
        <f t="shared" si="2671"/>
        <v>10741370</v>
      </c>
      <c r="GH1463" s="446">
        <f t="shared" si="2671"/>
        <v>3836456</v>
      </c>
      <c r="GI1463" s="446">
        <f t="shared" si="2671"/>
        <v>165954660</v>
      </c>
      <c r="GJ1463" s="446">
        <f t="shared" si="2671"/>
        <v>14672091</v>
      </c>
      <c r="GK1463" s="446">
        <f t="shared" si="2671"/>
        <v>3560464</v>
      </c>
      <c r="GL1463" s="446">
        <f t="shared" si="2671"/>
        <v>22840193</v>
      </c>
      <c r="GM1463" s="446">
        <f t="shared" si="2671"/>
        <v>1023316</v>
      </c>
      <c r="GN1463" s="446">
        <f t="shared" si="2671"/>
        <v>366357</v>
      </c>
      <c r="GO1463" s="446">
        <f t="shared" si="2671"/>
        <v>519554</v>
      </c>
      <c r="GP1463" s="446">
        <f t="shared" si="2671"/>
        <v>307533</v>
      </c>
      <c r="GQ1463" s="446">
        <f t="shared" si="2671"/>
        <v>266122626</v>
      </c>
      <c r="GR1463" s="446"/>
      <c r="GS1463" s="446"/>
      <c r="GT1463" s="446"/>
      <c r="GU1463" s="446"/>
      <c r="GV1463" s="416"/>
    </row>
    <row r="1464" spans="1:204" ht="9.75" customHeight="1" x14ac:dyDescent="0.2">
      <c r="A1464" s="417" t="str">
        <f t="shared" si="2659"/>
        <v>2025-26APRILRYA</v>
      </c>
      <c r="B1464" s="458" t="str">
        <f t="shared" si="2643"/>
        <v>2025-26</v>
      </c>
      <c r="C1464" s="402" t="s">
        <v>664</v>
      </c>
      <c r="D1464" s="458" t="s">
        <v>653</v>
      </c>
      <c r="E1464" s="458" t="s">
        <v>652</v>
      </c>
      <c r="F1464" s="478" t="s">
        <v>452</v>
      </c>
      <c r="G1464" s="478" t="s">
        <v>697</v>
      </c>
      <c r="H1464" s="510">
        <v>124647</v>
      </c>
      <c r="I1464" s="510">
        <v>88604</v>
      </c>
      <c r="J1464" s="510">
        <v>21075</v>
      </c>
      <c r="K1464" s="510">
        <v>0</v>
      </c>
      <c r="L1464" s="510">
        <v>0</v>
      </c>
      <c r="M1464" s="510">
        <v>0</v>
      </c>
      <c r="N1464" s="510">
        <v>0</v>
      </c>
      <c r="O1464" s="510">
        <v>7</v>
      </c>
      <c r="P1464" s="510">
        <v>445</v>
      </c>
      <c r="Q1464" s="510">
        <v>0</v>
      </c>
      <c r="R1464" s="510">
        <v>25</v>
      </c>
      <c r="S1464" s="510">
        <v>87470</v>
      </c>
      <c r="T1464" s="510">
        <v>9126</v>
      </c>
      <c r="U1464" s="510">
        <v>5790</v>
      </c>
      <c r="V1464" s="510">
        <v>42890</v>
      </c>
      <c r="W1464" s="510">
        <v>15615</v>
      </c>
      <c r="X1464" s="510">
        <v>374</v>
      </c>
      <c r="Y1464" s="510">
        <v>4278971</v>
      </c>
      <c r="Z1464" s="510">
        <v>469</v>
      </c>
      <c r="AA1464" s="510">
        <v>826</v>
      </c>
      <c r="AB1464" s="510">
        <v>2801385</v>
      </c>
      <c r="AC1464" s="510">
        <v>484</v>
      </c>
      <c r="AD1464" s="510">
        <v>857</v>
      </c>
      <c r="AE1464" s="510">
        <v>55707444</v>
      </c>
      <c r="AF1464" s="510">
        <v>1299</v>
      </c>
      <c r="AG1464" s="510">
        <v>2644</v>
      </c>
      <c r="AH1464" s="510">
        <v>85120893</v>
      </c>
      <c r="AI1464" s="510">
        <v>5451</v>
      </c>
      <c r="AJ1464" s="510">
        <v>13069</v>
      </c>
      <c r="AK1464" s="510">
        <v>2843284</v>
      </c>
      <c r="AL1464" s="510">
        <v>7602</v>
      </c>
      <c r="AM1464" s="510">
        <v>17680</v>
      </c>
      <c r="AN1464" s="510">
        <v>0</v>
      </c>
      <c r="AO1464" s="510">
        <v>3473</v>
      </c>
      <c r="AP1464" s="510">
        <v>3119</v>
      </c>
      <c r="AQ1464" s="510">
        <v>5980534</v>
      </c>
      <c r="AR1464" s="510">
        <v>1917</v>
      </c>
      <c r="AS1464" s="510">
        <v>4200</v>
      </c>
      <c r="AT1464" s="510">
        <v>16498</v>
      </c>
      <c r="AU1464" s="510">
        <v>2242</v>
      </c>
      <c r="AV1464" s="510">
        <v>9762</v>
      </c>
      <c r="AW1464" s="510">
        <v>12115</v>
      </c>
      <c r="AX1464" s="510">
        <v>487</v>
      </c>
      <c r="AY1464" s="510">
        <v>4007</v>
      </c>
      <c r="AZ1464" s="510">
        <v>1269</v>
      </c>
      <c r="BA1464" s="510">
        <v>20595</v>
      </c>
      <c r="BB1464" s="510">
        <v>40429627</v>
      </c>
      <c r="BC1464" s="510">
        <v>1963</v>
      </c>
      <c r="BD1464" s="510">
        <v>6209</v>
      </c>
      <c r="BE1464" s="510">
        <v>2162</v>
      </c>
      <c r="BF1464" s="510">
        <v>6258</v>
      </c>
      <c r="BG1464" s="510">
        <v>9123</v>
      </c>
      <c r="BH1464" s="510">
        <v>3052</v>
      </c>
      <c r="BI1464" s="510">
        <v>42515</v>
      </c>
      <c r="BJ1464" s="510">
        <v>5176</v>
      </c>
      <c r="BK1464" s="510">
        <v>23281</v>
      </c>
      <c r="BL1464" s="510">
        <v>70972</v>
      </c>
      <c r="BM1464" s="510">
        <v>16718</v>
      </c>
      <c r="BN1464" s="510">
        <v>11984</v>
      </c>
      <c r="BO1464" s="510">
        <v>10482</v>
      </c>
      <c r="BP1464" s="510">
        <v>7535</v>
      </c>
      <c r="BQ1464" s="510">
        <v>57298</v>
      </c>
      <c r="BR1464" s="510">
        <v>44427</v>
      </c>
      <c r="BS1464" s="510">
        <v>31089</v>
      </c>
      <c r="BT1464" s="510">
        <v>16086</v>
      </c>
      <c r="BU1464" s="510">
        <v>1074</v>
      </c>
      <c r="BV1464" s="510">
        <v>384</v>
      </c>
      <c r="BW1464" s="510">
        <v>181</v>
      </c>
      <c r="BX1464" s="510">
        <v>97650</v>
      </c>
      <c r="BY1464" s="510">
        <v>540</v>
      </c>
      <c r="BZ1464" s="510">
        <v>875</v>
      </c>
      <c r="CA1464" s="510">
        <v>120</v>
      </c>
      <c r="CB1464" s="510">
        <v>52370</v>
      </c>
      <c r="CC1464" s="510">
        <v>436</v>
      </c>
      <c r="CD1464" s="510">
        <v>817</v>
      </c>
      <c r="CE1464" s="510">
        <v>8825</v>
      </c>
      <c r="CF1464" s="510">
        <v>4128951</v>
      </c>
      <c r="CG1464" s="510">
        <v>468</v>
      </c>
      <c r="CH1464" s="510">
        <v>825</v>
      </c>
      <c r="CI1464" s="510">
        <v>5218</v>
      </c>
      <c r="CJ1464" s="510">
        <v>6714274</v>
      </c>
      <c r="CK1464" s="510">
        <v>1287</v>
      </c>
      <c r="CL1464" s="510">
        <v>2624</v>
      </c>
      <c r="CM1464" s="510">
        <v>1135</v>
      </c>
      <c r="CN1464" s="510">
        <v>1270803</v>
      </c>
      <c r="CO1464" s="510">
        <v>1120</v>
      </c>
      <c r="CP1464" s="510">
        <v>2454</v>
      </c>
      <c r="CQ1464" s="510">
        <v>36537</v>
      </c>
      <c r="CR1464" s="510">
        <v>47722367</v>
      </c>
      <c r="CS1464" s="510">
        <v>1306</v>
      </c>
      <c r="CT1464" s="510">
        <v>2652</v>
      </c>
      <c r="CU1464" s="510">
        <v>1051</v>
      </c>
      <c r="CV1464" s="510">
        <v>9085365</v>
      </c>
      <c r="CW1464" s="510">
        <v>8644</v>
      </c>
      <c r="CX1464" s="510">
        <v>26428</v>
      </c>
      <c r="CY1464" s="510">
        <v>312</v>
      </c>
      <c r="CZ1464" s="510">
        <v>1877825</v>
      </c>
      <c r="DA1464" s="510">
        <v>6019</v>
      </c>
      <c r="DB1464" s="510">
        <v>16279</v>
      </c>
      <c r="DC1464" s="510">
        <v>1085</v>
      </c>
      <c r="DD1464" s="510">
        <v>13513770</v>
      </c>
      <c r="DE1464" s="510">
        <v>12455</v>
      </c>
      <c r="DF1464" s="510">
        <v>36000</v>
      </c>
      <c r="DG1464" s="510">
        <v>178</v>
      </c>
      <c r="DH1464" s="510">
        <v>1661933</v>
      </c>
      <c r="DI1464" s="510">
        <v>9337</v>
      </c>
      <c r="DJ1464" s="510">
        <v>28696</v>
      </c>
      <c r="DK1464" s="510">
        <v>412</v>
      </c>
      <c r="DL1464" s="510">
        <v>129088</v>
      </c>
      <c r="DM1464" s="510">
        <v>313</v>
      </c>
      <c r="DN1464" s="510">
        <v>561</v>
      </c>
      <c r="DO1464" s="510">
        <v>5726</v>
      </c>
      <c r="DP1464" s="510">
        <v>130392</v>
      </c>
      <c r="DQ1464" s="510">
        <v>23</v>
      </c>
      <c r="DR1464" s="510">
        <v>37</v>
      </c>
      <c r="DS1464" s="510">
        <v>173</v>
      </c>
      <c r="DT1464" s="510">
        <v>185379</v>
      </c>
      <c r="DU1464" s="510">
        <v>1072</v>
      </c>
      <c r="DV1464" s="510">
        <v>2291</v>
      </c>
      <c r="DW1464" s="510">
        <v>154</v>
      </c>
      <c r="DX1464" s="510">
        <v>47144</v>
      </c>
      <c r="DY1464" s="510">
        <v>166353595</v>
      </c>
      <c r="DZ1464" s="510">
        <v>3529</v>
      </c>
      <c r="EA1464" s="510">
        <v>9837</v>
      </c>
      <c r="EB1464" s="510">
        <v>34944</v>
      </c>
      <c r="EC1464" s="510">
        <v>18892</v>
      </c>
      <c r="ED1464" s="510">
        <v>11213</v>
      </c>
      <c r="EE1464" s="510">
        <v>104004609</v>
      </c>
      <c r="EF1464" s="510">
        <v>557</v>
      </c>
      <c r="EG1464" s="510">
        <v>88</v>
      </c>
      <c r="EH1464" s="510">
        <v>5</v>
      </c>
      <c r="EI1464" s="510"/>
      <c r="EJ1464" s="479"/>
      <c r="EK1464" s="479"/>
      <c r="EL1464" s="479"/>
      <c r="EM1464" s="479"/>
      <c r="EN1464" s="479"/>
      <c r="EO1464" s="479"/>
      <c r="EP1464" s="479"/>
      <c r="EQ1464" s="479"/>
      <c r="ER1464" s="479"/>
      <c r="ES1464" s="479"/>
      <c r="ET1464" s="479"/>
      <c r="EU1464" s="479"/>
      <c r="EV1464" s="479"/>
      <c r="EW1464" s="479"/>
      <c r="EX1464" s="479"/>
      <c r="EY1464" s="479"/>
      <c r="EZ1464" s="476"/>
      <c r="FA1464" s="446">
        <f t="shared" si="2626"/>
        <v>4</v>
      </c>
      <c r="FB1464" s="417">
        <f t="shared" si="2647"/>
        <v>2025</v>
      </c>
      <c r="FC1464" s="448">
        <f t="shared" si="2648"/>
        <v>45748</v>
      </c>
      <c r="FD1464" s="449">
        <f t="shared" si="2649"/>
        <v>30</v>
      </c>
      <c r="FE1464" s="450"/>
      <c r="FF1464" s="451">
        <f t="shared" si="2639"/>
        <v>0.65960142840686553</v>
      </c>
      <c r="FG1464" s="450"/>
      <c r="FH1464" s="452">
        <f t="shared" si="2660"/>
        <v>1.8319088319088319</v>
      </c>
      <c r="FI1464" s="452">
        <f t="shared" si="2661"/>
        <v>1.3131711593250055</v>
      </c>
      <c r="FJ1464" s="452">
        <f t="shared" si="2662"/>
        <v>1.8103626943005182</v>
      </c>
      <c r="FK1464" s="452">
        <f t="shared" si="2663"/>
        <v>1.3013816925734025</v>
      </c>
      <c r="FL1464" s="452">
        <f t="shared" si="2664"/>
        <v>1.3359291210072277</v>
      </c>
      <c r="FM1464" s="452">
        <f t="shared" si="2665"/>
        <v>1.0358358591746328</v>
      </c>
      <c r="FN1464" s="452">
        <f t="shared" si="2666"/>
        <v>1.9909702209414024</v>
      </c>
      <c r="FO1464" s="452">
        <f t="shared" si="2667"/>
        <v>1.0301633045148895</v>
      </c>
      <c r="FP1464" s="452">
        <f t="shared" si="2668"/>
        <v>2.8716577540106951</v>
      </c>
      <c r="FQ1464" s="452">
        <f t="shared" si="2669"/>
        <v>1.0267379679144386</v>
      </c>
      <c r="FR1464" s="453"/>
      <c r="FS1464" s="446">
        <f t="shared" si="2670"/>
        <v>0</v>
      </c>
      <c r="FT1464" s="446">
        <f t="shared" si="2670"/>
        <v>0</v>
      </c>
      <c r="FU1464" s="446">
        <f t="shared" si="2670"/>
        <v>0</v>
      </c>
      <c r="FV1464" s="446">
        <f t="shared" si="2670"/>
        <v>620228</v>
      </c>
      <c r="FW1464" s="446">
        <f t="shared" si="2670"/>
        <v>7538076</v>
      </c>
      <c r="FX1464" s="446">
        <f t="shared" si="2670"/>
        <v>4962030</v>
      </c>
      <c r="FY1464" s="446">
        <f t="shared" si="2670"/>
        <v>113401160</v>
      </c>
      <c r="FZ1464" s="446">
        <f t="shared" si="2670"/>
        <v>204072435</v>
      </c>
      <c r="GA1464" s="446">
        <f t="shared" si="2670"/>
        <v>6612320</v>
      </c>
      <c r="GB1464" s="446">
        <f t="shared" si="2670"/>
        <v>127874355</v>
      </c>
      <c r="GC1464" s="446">
        <f t="shared" si="2671"/>
        <v>13099800</v>
      </c>
      <c r="GD1464" s="446">
        <f t="shared" si="2671"/>
        <v>158375</v>
      </c>
      <c r="GE1464" s="446">
        <f t="shared" si="2671"/>
        <v>98040</v>
      </c>
      <c r="GF1464" s="446">
        <f t="shared" si="2671"/>
        <v>7280625</v>
      </c>
      <c r="GG1464" s="446">
        <f t="shared" si="2671"/>
        <v>13692032</v>
      </c>
      <c r="GH1464" s="446">
        <f t="shared" si="2671"/>
        <v>2785290</v>
      </c>
      <c r="GI1464" s="446">
        <f t="shared" si="2671"/>
        <v>96896124</v>
      </c>
      <c r="GJ1464" s="446">
        <f t="shared" si="2671"/>
        <v>27775828</v>
      </c>
      <c r="GK1464" s="446">
        <f t="shared" si="2671"/>
        <v>5079048</v>
      </c>
      <c r="GL1464" s="446">
        <f t="shared" si="2671"/>
        <v>39060000</v>
      </c>
      <c r="GM1464" s="446">
        <f t="shared" si="2671"/>
        <v>5107888</v>
      </c>
      <c r="GN1464" s="446">
        <f t="shared" si="2671"/>
        <v>396343</v>
      </c>
      <c r="GO1464" s="446">
        <f t="shared" si="2671"/>
        <v>231132</v>
      </c>
      <c r="GP1464" s="446">
        <f t="shared" si="2671"/>
        <v>211862</v>
      </c>
      <c r="GQ1464" s="446">
        <f t="shared" si="2671"/>
        <v>463755528</v>
      </c>
      <c r="GR1464" s="446"/>
      <c r="GS1464" s="446"/>
      <c r="GT1464" s="446"/>
      <c r="GU1464" s="446"/>
      <c r="GV1464" s="416"/>
    </row>
    <row r="1465" spans="1:204" ht="9.75" customHeight="1" x14ac:dyDescent="0.2">
      <c r="A1465" s="485" t="str">
        <f t="shared" si="2659"/>
        <v>2025-26APRILRX8</v>
      </c>
      <c r="B1465" s="503" t="str">
        <f t="shared" si="2643"/>
        <v>2025-26</v>
      </c>
      <c r="C1465" s="436" t="s">
        <v>664</v>
      </c>
      <c r="D1465" s="503" t="s">
        <v>646</v>
      </c>
      <c r="E1465" s="503" t="s">
        <v>645</v>
      </c>
      <c r="F1465" s="504" t="s">
        <v>450</v>
      </c>
      <c r="G1465" s="504" t="s">
        <v>696</v>
      </c>
      <c r="H1465" s="522">
        <v>90506</v>
      </c>
      <c r="I1465" s="522">
        <v>53705</v>
      </c>
      <c r="J1465" s="522">
        <v>326475</v>
      </c>
      <c r="K1465" s="522">
        <v>6</v>
      </c>
      <c r="L1465" s="522">
        <v>0</v>
      </c>
      <c r="M1465" s="522">
        <v>14</v>
      </c>
      <c r="N1465" s="522">
        <v>46</v>
      </c>
      <c r="O1465" s="522">
        <v>116</v>
      </c>
      <c r="P1465" s="522">
        <v>494</v>
      </c>
      <c r="Q1465" s="522">
        <v>97</v>
      </c>
      <c r="R1465" s="522">
        <v>737</v>
      </c>
      <c r="S1465" s="522">
        <v>73625</v>
      </c>
      <c r="T1465" s="522">
        <v>9360</v>
      </c>
      <c r="U1465" s="522">
        <v>6678</v>
      </c>
      <c r="V1465" s="522">
        <v>36388</v>
      </c>
      <c r="W1465" s="522">
        <v>12014</v>
      </c>
      <c r="X1465" s="522">
        <v>44</v>
      </c>
      <c r="Y1465" s="522">
        <v>4212394</v>
      </c>
      <c r="Z1465" s="522">
        <v>450</v>
      </c>
      <c r="AA1465" s="522">
        <v>787</v>
      </c>
      <c r="AB1465" s="522">
        <v>3402773</v>
      </c>
      <c r="AC1465" s="522">
        <v>510</v>
      </c>
      <c r="AD1465" s="522">
        <v>912</v>
      </c>
      <c r="AE1465" s="522">
        <v>54440263</v>
      </c>
      <c r="AF1465" s="522">
        <v>1496</v>
      </c>
      <c r="AG1465" s="522">
        <v>3199</v>
      </c>
      <c r="AH1465" s="522">
        <v>50585712</v>
      </c>
      <c r="AI1465" s="522">
        <v>4211</v>
      </c>
      <c r="AJ1465" s="522">
        <v>9965</v>
      </c>
      <c r="AK1465" s="522">
        <v>215757</v>
      </c>
      <c r="AL1465" s="522">
        <v>4904</v>
      </c>
      <c r="AM1465" s="522">
        <v>11785</v>
      </c>
      <c r="AN1465" s="522">
        <v>710</v>
      </c>
      <c r="AO1465" s="522">
        <v>1990</v>
      </c>
      <c r="AP1465" s="522">
        <v>1747</v>
      </c>
      <c r="AQ1465" s="522">
        <v>4200766</v>
      </c>
      <c r="AR1465" s="522">
        <v>2405</v>
      </c>
      <c r="AS1465" s="522">
        <v>5130</v>
      </c>
      <c r="AT1465" s="522">
        <v>10850</v>
      </c>
      <c r="AU1465" s="522">
        <v>1849</v>
      </c>
      <c r="AV1465" s="522">
        <v>3298</v>
      </c>
      <c r="AW1465" s="522">
        <v>11755</v>
      </c>
      <c r="AX1465" s="522">
        <v>902</v>
      </c>
      <c r="AY1465" s="522">
        <v>4801</v>
      </c>
      <c r="AZ1465" s="522">
        <v>1472</v>
      </c>
      <c r="BA1465" s="522">
        <v>9945</v>
      </c>
      <c r="BB1465" s="522">
        <v>16213097</v>
      </c>
      <c r="BC1465" s="522">
        <v>1630</v>
      </c>
      <c r="BD1465" s="522">
        <v>3337</v>
      </c>
      <c r="BE1465" s="522">
        <v>1164</v>
      </c>
      <c r="BF1465" s="522">
        <v>2014</v>
      </c>
      <c r="BG1465" s="522">
        <v>4875</v>
      </c>
      <c r="BH1465" s="522">
        <v>1892</v>
      </c>
      <c r="BI1465" s="522">
        <v>38833</v>
      </c>
      <c r="BJ1465" s="522">
        <v>4718</v>
      </c>
      <c r="BK1465" s="522">
        <v>19224</v>
      </c>
      <c r="BL1465" s="522">
        <v>62775</v>
      </c>
      <c r="BM1465" s="522">
        <v>16511</v>
      </c>
      <c r="BN1465" s="522">
        <v>12527</v>
      </c>
      <c r="BO1465" s="522">
        <v>11470</v>
      </c>
      <c r="BP1465" s="522">
        <v>8801</v>
      </c>
      <c r="BQ1465" s="522">
        <v>48203</v>
      </c>
      <c r="BR1465" s="522">
        <v>37906</v>
      </c>
      <c r="BS1465" s="522">
        <v>19092</v>
      </c>
      <c r="BT1465" s="522">
        <v>12801</v>
      </c>
      <c r="BU1465" s="522">
        <v>82</v>
      </c>
      <c r="BV1465" s="522">
        <v>65</v>
      </c>
      <c r="BW1465" s="522">
        <v>252</v>
      </c>
      <c r="BX1465" s="522">
        <v>124979</v>
      </c>
      <c r="BY1465" s="522">
        <v>496</v>
      </c>
      <c r="BZ1465" s="522">
        <v>881</v>
      </c>
      <c r="CA1465" s="522">
        <v>106</v>
      </c>
      <c r="CB1465" s="522">
        <v>37622</v>
      </c>
      <c r="CC1465" s="522">
        <v>355</v>
      </c>
      <c r="CD1465" s="522">
        <v>713</v>
      </c>
      <c r="CE1465" s="522">
        <v>9002</v>
      </c>
      <c r="CF1465" s="522">
        <v>4049793</v>
      </c>
      <c r="CG1465" s="522">
        <v>450</v>
      </c>
      <c r="CH1465" s="522">
        <v>784</v>
      </c>
      <c r="CI1465" s="522">
        <v>4034</v>
      </c>
      <c r="CJ1465" s="522">
        <v>6630708</v>
      </c>
      <c r="CK1465" s="522">
        <v>1644</v>
      </c>
      <c r="CL1465" s="522">
        <v>3542</v>
      </c>
      <c r="CM1465" s="522">
        <v>1203</v>
      </c>
      <c r="CN1465" s="522">
        <v>1481267</v>
      </c>
      <c r="CO1465" s="522">
        <v>1231</v>
      </c>
      <c r="CP1465" s="522">
        <v>2973</v>
      </c>
      <c r="CQ1465" s="522">
        <v>31151</v>
      </c>
      <c r="CR1465" s="522">
        <v>46328288</v>
      </c>
      <c r="CS1465" s="522">
        <v>1487</v>
      </c>
      <c r="CT1465" s="522">
        <v>3157</v>
      </c>
      <c r="CU1465" s="522">
        <v>1514</v>
      </c>
      <c r="CV1465" s="522">
        <v>8998567</v>
      </c>
      <c r="CW1465" s="522">
        <v>5944</v>
      </c>
      <c r="CX1465" s="522">
        <v>13791</v>
      </c>
      <c r="CY1465" s="522">
        <v>902</v>
      </c>
      <c r="CZ1465" s="522">
        <v>5218771</v>
      </c>
      <c r="DA1465" s="522">
        <v>5786</v>
      </c>
      <c r="DB1465" s="522">
        <v>14432</v>
      </c>
      <c r="DC1465" s="522">
        <v>1997</v>
      </c>
      <c r="DD1465" s="522">
        <v>16605876</v>
      </c>
      <c r="DE1465" s="522">
        <v>8315</v>
      </c>
      <c r="DF1465" s="522">
        <v>20417</v>
      </c>
      <c r="DG1465" s="522">
        <v>556</v>
      </c>
      <c r="DH1465" s="522">
        <v>5411896</v>
      </c>
      <c r="DI1465" s="522">
        <v>9734</v>
      </c>
      <c r="DJ1465" s="522">
        <v>25044</v>
      </c>
      <c r="DK1465" s="522">
        <v>214</v>
      </c>
      <c r="DL1465" s="522">
        <v>77590</v>
      </c>
      <c r="DM1465" s="522">
        <v>363</v>
      </c>
      <c r="DN1465" s="522">
        <v>621</v>
      </c>
      <c r="DO1465" s="522">
        <v>4955</v>
      </c>
      <c r="DP1465" s="522">
        <v>218399</v>
      </c>
      <c r="DQ1465" s="522">
        <v>44</v>
      </c>
      <c r="DR1465" s="522">
        <v>77</v>
      </c>
      <c r="DS1465" s="522">
        <v>65</v>
      </c>
      <c r="DT1465" s="522">
        <v>71775</v>
      </c>
      <c r="DU1465" s="522">
        <v>1104</v>
      </c>
      <c r="DV1465" s="522">
        <v>2224</v>
      </c>
      <c r="DW1465" s="522">
        <v>59</v>
      </c>
      <c r="DX1465" s="522">
        <v>43274</v>
      </c>
      <c r="DY1465" s="522">
        <v>60219853</v>
      </c>
      <c r="DZ1465" s="522">
        <v>1392</v>
      </c>
      <c r="EA1465" s="522">
        <v>2547</v>
      </c>
      <c r="EB1465" s="522">
        <v>24884</v>
      </c>
      <c r="EC1465" s="522">
        <v>9082</v>
      </c>
      <c r="ED1465" s="522">
        <v>1892</v>
      </c>
      <c r="EE1465" s="522">
        <v>12459789</v>
      </c>
      <c r="EF1465" s="522">
        <v>692</v>
      </c>
      <c r="EG1465" s="522">
        <v>67</v>
      </c>
      <c r="EH1465" s="522">
        <v>178</v>
      </c>
      <c r="EI1465" s="522"/>
      <c r="EJ1465" s="483"/>
      <c r="EK1465" s="483"/>
      <c r="EL1465" s="483"/>
      <c r="EM1465" s="483"/>
      <c r="EN1465" s="483"/>
      <c r="EO1465" s="483"/>
      <c r="EP1465" s="483"/>
      <c r="EQ1465" s="483"/>
      <c r="ER1465" s="483"/>
      <c r="ES1465" s="483"/>
      <c r="ET1465" s="483"/>
      <c r="EU1465" s="483"/>
      <c r="EV1465" s="483"/>
      <c r="EW1465" s="483"/>
      <c r="EX1465" s="483"/>
      <c r="EY1465" s="483"/>
      <c r="EZ1465" s="484"/>
      <c r="FA1465" s="468">
        <f t="shared" si="2626"/>
        <v>4</v>
      </c>
      <c r="FB1465" s="485">
        <f t="shared" si="2647"/>
        <v>2025</v>
      </c>
      <c r="FC1465" s="486">
        <f t="shared" si="2648"/>
        <v>45748</v>
      </c>
      <c r="FD1465" s="470">
        <f t="shared" si="2649"/>
        <v>30</v>
      </c>
      <c r="FE1465" s="471"/>
      <c r="FF1465" s="517">
        <f t="shared" si="2639"/>
        <v>0.55887660726370403</v>
      </c>
      <c r="FG1465" s="471"/>
      <c r="FH1465" s="487">
        <f t="shared" si="2660"/>
        <v>1.7639957264957264</v>
      </c>
      <c r="FI1465" s="487">
        <f t="shared" si="2661"/>
        <v>1.3383547008547008</v>
      </c>
      <c r="FJ1465" s="487">
        <f t="shared" si="2662"/>
        <v>1.717580113806529</v>
      </c>
      <c r="FK1465" s="487">
        <f t="shared" si="2663"/>
        <v>1.3179095537586103</v>
      </c>
      <c r="FL1465" s="487">
        <f t="shared" si="2664"/>
        <v>1.3246949543805651</v>
      </c>
      <c r="FM1465" s="487">
        <f t="shared" si="2665"/>
        <v>1.0417170495767836</v>
      </c>
      <c r="FN1465" s="487">
        <f t="shared" si="2666"/>
        <v>1.5891459963376062</v>
      </c>
      <c r="FO1465" s="487">
        <f t="shared" si="2667"/>
        <v>1.0655069086066256</v>
      </c>
      <c r="FP1465" s="487">
        <f t="shared" si="2668"/>
        <v>1.8636363636363635</v>
      </c>
      <c r="FQ1465" s="487">
        <f t="shared" si="2669"/>
        <v>1.4772727272727273</v>
      </c>
      <c r="FR1465" s="459"/>
      <c r="FS1465" s="468">
        <f t="shared" ref="FS1465:GB1474" si="2672">IFERROR(HLOOKUP(FS$1,$H$5:$HA$10116,MATCH($A1465,$A$5:$A$10116,0),0)*HLOOKUP(FS$2,$H$5:$HA$10116,MATCH($A1465,$A$5:$A$10116,0),0),"-")</f>
        <v>0</v>
      </c>
      <c r="FT1465" s="468">
        <f t="shared" si="2672"/>
        <v>751870</v>
      </c>
      <c r="FU1465" s="468">
        <f t="shared" si="2672"/>
        <v>2470430</v>
      </c>
      <c r="FV1465" s="468">
        <f t="shared" si="2672"/>
        <v>6229780</v>
      </c>
      <c r="FW1465" s="468">
        <f t="shared" si="2672"/>
        <v>7366320</v>
      </c>
      <c r="FX1465" s="468">
        <f t="shared" si="2672"/>
        <v>6090336</v>
      </c>
      <c r="FY1465" s="468">
        <f t="shared" si="2672"/>
        <v>116405212</v>
      </c>
      <c r="FZ1465" s="468">
        <f t="shared" si="2672"/>
        <v>119719510</v>
      </c>
      <c r="GA1465" s="468">
        <f t="shared" si="2672"/>
        <v>518540</v>
      </c>
      <c r="GB1465" s="468">
        <f t="shared" si="2672"/>
        <v>33186465</v>
      </c>
      <c r="GC1465" s="468">
        <f t="shared" ref="GC1465:GQ1474" si="2673">IFERROR(HLOOKUP(GC$1,$H$5:$HA$10116,MATCH($A1465,$A$5:$A$10116,0),0)*HLOOKUP(GC$2,$H$5:$HA$10116,MATCH($A1465,$A$5:$A$10116,0),0),"-")</f>
        <v>8962110</v>
      </c>
      <c r="GD1465" s="468">
        <f t="shared" si="2673"/>
        <v>222012</v>
      </c>
      <c r="GE1465" s="468">
        <f t="shared" si="2673"/>
        <v>75578</v>
      </c>
      <c r="GF1465" s="468">
        <f t="shared" si="2673"/>
        <v>7057568</v>
      </c>
      <c r="GG1465" s="468">
        <f t="shared" si="2673"/>
        <v>14288428</v>
      </c>
      <c r="GH1465" s="468">
        <f t="shared" si="2673"/>
        <v>3576519</v>
      </c>
      <c r="GI1465" s="468">
        <f t="shared" si="2673"/>
        <v>98343707</v>
      </c>
      <c r="GJ1465" s="468">
        <f t="shared" si="2673"/>
        <v>20879574</v>
      </c>
      <c r="GK1465" s="468">
        <f t="shared" si="2673"/>
        <v>13017664</v>
      </c>
      <c r="GL1465" s="468">
        <f t="shared" si="2673"/>
        <v>40772749</v>
      </c>
      <c r="GM1465" s="468">
        <f t="shared" si="2673"/>
        <v>13924464</v>
      </c>
      <c r="GN1465" s="468">
        <f t="shared" si="2673"/>
        <v>144560</v>
      </c>
      <c r="GO1465" s="468">
        <f t="shared" si="2673"/>
        <v>132894</v>
      </c>
      <c r="GP1465" s="468">
        <f t="shared" si="2673"/>
        <v>381535</v>
      </c>
      <c r="GQ1465" s="468">
        <f t="shared" si="2673"/>
        <v>110218878</v>
      </c>
      <c r="GR1465" s="468"/>
      <c r="GS1465" s="468"/>
      <c r="GT1465" s="468"/>
      <c r="GU1465" s="468"/>
      <c r="GV1465" s="425"/>
    </row>
    <row r="1466" spans="1:204" ht="9.75" customHeight="1" x14ac:dyDescent="0.2">
      <c r="A1466" s="472" t="str">
        <f t="shared" si="2659"/>
        <v>2025-26MAYRX9</v>
      </c>
      <c r="B1466" s="488" t="str">
        <f t="shared" si="2643"/>
        <v>2025-26</v>
      </c>
      <c r="C1466" s="400" t="s">
        <v>668</v>
      </c>
      <c r="D1466" s="488" t="s">
        <v>653</v>
      </c>
      <c r="E1466" s="488" t="s">
        <v>652</v>
      </c>
      <c r="F1466" s="474" t="s">
        <v>451</v>
      </c>
      <c r="G1466" s="474" t="s">
        <v>686</v>
      </c>
      <c r="H1466" s="518">
        <v>100085</v>
      </c>
      <c r="I1466" s="518">
        <v>77474</v>
      </c>
      <c r="J1466" s="518">
        <v>406502</v>
      </c>
      <c r="K1466" s="518">
        <v>5</v>
      </c>
      <c r="L1466" s="518">
        <v>2</v>
      </c>
      <c r="M1466" s="518">
        <v>3</v>
      </c>
      <c r="N1466" s="518">
        <v>23</v>
      </c>
      <c r="O1466" s="518">
        <v>81</v>
      </c>
      <c r="P1466" s="518">
        <v>464</v>
      </c>
      <c r="Q1466" s="518">
        <v>2318</v>
      </c>
      <c r="R1466" s="518">
        <v>542</v>
      </c>
      <c r="S1466" s="518">
        <v>73123</v>
      </c>
      <c r="T1466" s="518">
        <v>6660</v>
      </c>
      <c r="U1466" s="518">
        <v>4304</v>
      </c>
      <c r="V1466" s="518">
        <v>37547</v>
      </c>
      <c r="W1466" s="518">
        <v>11676</v>
      </c>
      <c r="X1466" s="518">
        <v>446</v>
      </c>
      <c r="Y1466" s="518">
        <v>3416888</v>
      </c>
      <c r="Z1466" s="518">
        <v>513</v>
      </c>
      <c r="AA1466" s="518">
        <v>904</v>
      </c>
      <c r="AB1466" s="518">
        <v>3428441</v>
      </c>
      <c r="AC1466" s="518">
        <v>797</v>
      </c>
      <c r="AD1466" s="518">
        <v>1641</v>
      </c>
      <c r="AE1466" s="518">
        <v>70826600</v>
      </c>
      <c r="AF1466" s="518">
        <v>1886</v>
      </c>
      <c r="AG1466" s="518">
        <v>3747</v>
      </c>
      <c r="AH1466" s="518">
        <v>78585226</v>
      </c>
      <c r="AI1466" s="518">
        <v>6730</v>
      </c>
      <c r="AJ1466" s="518">
        <v>15328</v>
      </c>
      <c r="AK1466" s="518">
        <v>3587194</v>
      </c>
      <c r="AL1466" s="518">
        <v>8043</v>
      </c>
      <c r="AM1466" s="518">
        <v>19651</v>
      </c>
      <c r="AN1466" s="518">
        <v>746</v>
      </c>
      <c r="AO1466" s="518">
        <v>937</v>
      </c>
      <c r="AP1466" s="518">
        <v>2293</v>
      </c>
      <c r="AQ1466" s="518">
        <v>4944336</v>
      </c>
      <c r="AR1466" s="518">
        <v>2156</v>
      </c>
      <c r="AS1466" s="518">
        <v>6681</v>
      </c>
      <c r="AT1466" s="518">
        <v>14317</v>
      </c>
      <c r="AU1466" s="518">
        <v>2427</v>
      </c>
      <c r="AV1466" s="518">
        <v>6144</v>
      </c>
      <c r="AW1466" s="518">
        <v>2352</v>
      </c>
      <c r="AX1466" s="518">
        <v>2658</v>
      </c>
      <c r="AY1466" s="518">
        <v>3088</v>
      </c>
      <c r="AZ1466" s="518">
        <v>2391</v>
      </c>
      <c r="BA1466" s="518">
        <v>15641</v>
      </c>
      <c r="BB1466" s="518">
        <v>16787300</v>
      </c>
      <c r="BC1466" s="518">
        <v>1073</v>
      </c>
      <c r="BD1466" s="518">
        <v>6190</v>
      </c>
      <c r="BE1466" s="518">
        <v>2157</v>
      </c>
      <c r="BF1466" s="518">
        <v>7873</v>
      </c>
      <c r="BG1466" s="518">
        <v>2871</v>
      </c>
      <c r="BH1466" s="518">
        <v>2740</v>
      </c>
      <c r="BI1466" s="518">
        <v>33754</v>
      </c>
      <c r="BJ1466" s="518">
        <v>4719</v>
      </c>
      <c r="BK1466" s="518">
        <v>20333</v>
      </c>
      <c r="BL1466" s="518">
        <v>58806</v>
      </c>
      <c r="BM1466" s="518">
        <v>12929</v>
      </c>
      <c r="BN1466" s="518">
        <v>9977</v>
      </c>
      <c r="BO1466" s="518">
        <v>8430</v>
      </c>
      <c r="BP1466" s="518">
        <v>6632</v>
      </c>
      <c r="BQ1466" s="518">
        <v>47516</v>
      </c>
      <c r="BR1466" s="518">
        <v>39998</v>
      </c>
      <c r="BS1466" s="518">
        <v>18979</v>
      </c>
      <c r="BT1466" s="518">
        <v>12448</v>
      </c>
      <c r="BU1466" s="518">
        <v>643</v>
      </c>
      <c r="BV1466" s="518">
        <v>459</v>
      </c>
      <c r="BW1466" s="518">
        <v>0</v>
      </c>
      <c r="BX1466" s="518">
        <v>0</v>
      </c>
      <c r="BY1466" s="518" t="s">
        <v>152</v>
      </c>
      <c r="BZ1466" s="518" t="s">
        <v>152</v>
      </c>
      <c r="CA1466" s="518">
        <v>13</v>
      </c>
      <c r="CB1466" s="518">
        <v>6154</v>
      </c>
      <c r="CC1466" s="518">
        <v>473</v>
      </c>
      <c r="CD1466" s="518">
        <v>850</v>
      </c>
      <c r="CE1466" s="518">
        <v>6647</v>
      </c>
      <c r="CF1466" s="518">
        <v>3410734</v>
      </c>
      <c r="CG1466" s="518">
        <v>513</v>
      </c>
      <c r="CH1466" s="518">
        <v>904</v>
      </c>
      <c r="CI1466" s="518">
        <v>1591</v>
      </c>
      <c r="CJ1466" s="518">
        <v>2933529</v>
      </c>
      <c r="CK1466" s="518">
        <v>1844</v>
      </c>
      <c r="CL1466" s="518">
        <v>3728</v>
      </c>
      <c r="CM1466" s="518">
        <v>871</v>
      </c>
      <c r="CN1466" s="518">
        <v>1480322</v>
      </c>
      <c r="CO1466" s="518">
        <v>1700</v>
      </c>
      <c r="CP1466" s="518">
        <v>3800</v>
      </c>
      <c r="CQ1466" s="518">
        <v>35085</v>
      </c>
      <c r="CR1466" s="518">
        <v>66412749</v>
      </c>
      <c r="CS1466" s="518">
        <v>1893</v>
      </c>
      <c r="CT1466" s="518">
        <v>3746</v>
      </c>
      <c r="CU1466" s="518">
        <v>10</v>
      </c>
      <c r="CV1466" s="518">
        <v>65024</v>
      </c>
      <c r="CW1466" s="518">
        <v>6502</v>
      </c>
      <c r="CX1466" s="518">
        <v>12611</v>
      </c>
      <c r="CY1466" s="518">
        <v>274</v>
      </c>
      <c r="CZ1466" s="518">
        <v>2010865</v>
      </c>
      <c r="DA1466" s="518">
        <v>7339</v>
      </c>
      <c r="DB1466" s="518">
        <v>18229</v>
      </c>
      <c r="DC1466" s="518">
        <v>1458</v>
      </c>
      <c r="DD1466" s="518">
        <v>8654548</v>
      </c>
      <c r="DE1466" s="518">
        <v>5936</v>
      </c>
      <c r="DF1466" s="518">
        <v>12584</v>
      </c>
      <c r="DG1466" s="518">
        <v>61</v>
      </c>
      <c r="DH1466" s="518">
        <v>557148</v>
      </c>
      <c r="DI1466" s="518">
        <v>9134</v>
      </c>
      <c r="DJ1466" s="518">
        <v>33253</v>
      </c>
      <c r="DK1466" s="518">
        <v>173</v>
      </c>
      <c r="DL1466" s="518">
        <v>48989</v>
      </c>
      <c r="DM1466" s="518">
        <v>283</v>
      </c>
      <c r="DN1466" s="518">
        <v>517</v>
      </c>
      <c r="DO1466" s="518">
        <v>3640</v>
      </c>
      <c r="DP1466" s="518">
        <v>71646</v>
      </c>
      <c r="DQ1466" s="518">
        <v>20</v>
      </c>
      <c r="DR1466" s="518">
        <v>31</v>
      </c>
      <c r="DS1466" s="518">
        <v>81</v>
      </c>
      <c r="DT1466" s="518">
        <v>130963</v>
      </c>
      <c r="DU1466" s="518">
        <v>1617</v>
      </c>
      <c r="DV1466" s="518">
        <v>2871</v>
      </c>
      <c r="DW1466" s="518">
        <v>75</v>
      </c>
      <c r="DX1466" s="518">
        <v>39057</v>
      </c>
      <c r="DY1466" s="518">
        <v>74819205</v>
      </c>
      <c r="DZ1466" s="518">
        <v>1916</v>
      </c>
      <c r="EA1466" s="518">
        <v>3612</v>
      </c>
      <c r="EB1466" s="518">
        <v>28610</v>
      </c>
      <c r="EC1466" s="518">
        <v>12492</v>
      </c>
      <c r="ED1466" s="518">
        <v>3922</v>
      </c>
      <c r="EE1466" s="518">
        <v>24906242</v>
      </c>
      <c r="EF1466" s="518">
        <v>0</v>
      </c>
      <c r="EG1466" s="518">
        <v>112</v>
      </c>
      <c r="EH1466" s="518">
        <v>18</v>
      </c>
      <c r="EI1466" s="518"/>
      <c r="EJ1466" s="475"/>
      <c r="EK1466" s="475"/>
      <c r="EL1466" s="475"/>
      <c r="EM1466" s="475"/>
      <c r="EN1466" s="475"/>
      <c r="EO1466" s="475"/>
      <c r="EP1466" s="475"/>
      <c r="EQ1466" s="475"/>
      <c r="ER1466" s="475"/>
      <c r="ES1466" s="475"/>
      <c r="ET1466" s="475"/>
      <c r="EU1466" s="475"/>
      <c r="EV1466" s="475"/>
      <c r="EW1466" s="475"/>
      <c r="EX1466" s="475"/>
      <c r="EY1466" s="475"/>
      <c r="EZ1466" s="476"/>
      <c r="FA1466" s="446">
        <f t="shared" si="2626"/>
        <v>5</v>
      </c>
      <c r="FB1466" s="417">
        <f t="shared" si="2647"/>
        <v>2025</v>
      </c>
      <c r="FC1466" s="448">
        <f t="shared" si="2648"/>
        <v>45778</v>
      </c>
      <c r="FD1466" s="449">
        <f t="shared" si="2649"/>
        <v>31</v>
      </c>
      <c r="FE1466" s="450"/>
      <c r="FF1466" s="451">
        <f t="shared" si="2639"/>
        <v>0.58747579083279533</v>
      </c>
      <c r="FG1466" s="450"/>
      <c r="FH1466" s="452">
        <f t="shared" si="2660"/>
        <v>1.9412912912912912</v>
      </c>
      <c r="FI1466" s="452">
        <f t="shared" si="2661"/>
        <v>1.498048048048048</v>
      </c>
      <c r="FJ1466" s="452">
        <f t="shared" si="2662"/>
        <v>1.9586431226765799</v>
      </c>
      <c r="FK1466" s="452">
        <f t="shared" si="2663"/>
        <v>1.5408921933085502</v>
      </c>
      <c r="FL1466" s="452">
        <f t="shared" si="2664"/>
        <v>1.2655072309372253</v>
      </c>
      <c r="FM1466" s="452">
        <f t="shared" si="2665"/>
        <v>1.0652781846752071</v>
      </c>
      <c r="FN1466" s="452">
        <f t="shared" si="2666"/>
        <v>1.6254710517300446</v>
      </c>
      <c r="FO1466" s="452">
        <f t="shared" si="2667"/>
        <v>1.066118533744433</v>
      </c>
      <c r="FP1466" s="452">
        <f t="shared" si="2668"/>
        <v>1.4417040358744395</v>
      </c>
      <c r="FQ1466" s="452">
        <f t="shared" si="2669"/>
        <v>1.0291479820627802</v>
      </c>
      <c r="FR1466" s="453"/>
      <c r="FS1466" s="446">
        <f t="shared" si="2672"/>
        <v>154948</v>
      </c>
      <c r="FT1466" s="446">
        <f t="shared" si="2672"/>
        <v>232422</v>
      </c>
      <c r="FU1466" s="446">
        <f t="shared" si="2672"/>
        <v>1781902</v>
      </c>
      <c r="FV1466" s="446">
        <f t="shared" si="2672"/>
        <v>6275394</v>
      </c>
      <c r="FW1466" s="446">
        <f t="shared" si="2672"/>
        <v>6020640</v>
      </c>
      <c r="FX1466" s="446">
        <f t="shared" si="2672"/>
        <v>7062864</v>
      </c>
      <c r="FY1466" s="446">
        <f t="shared" si="2672"/>
        <v>140688609</v>
      </c>
      <c r="FZ1466" s="446">
        <f t="shared" si="2672"/>
        <v>178969728</v>
      </c>
      <c r="GA1466" s="446">
        <f t="shared" si="2672"/>
        <v>8764346</v>
      </c>
      <c r="GB1466" s="446">
        <f t="shared" si="2672"/>
        <v>96817790</v>
      </c>
      <c r="GC1466" s="446">
        <f t="shared" si="2673"/>
        <v>15319533</v>
      </c>
      <c r="GD1466" s="446" t="str">
        <f t="shared" si="2673"/>
        <v>-</v>
      </c>
      <c r="GE1466" s="446">
        <f t="shared" si="2673"/>
        <v>11050</v>
      </c>
      <c r="GF1466" s="446">
        <f t="shared" si="2673"/>
        <v>6008888</v>
      </c>
      <c r="GG1466" s="446">
        <f t="shared" si="2673"/>
        <v>5931248</v>
      </c>
      <c r="GH1466" s="446">
        <f t="shared" si="2673"/>
        <v>3309800</v>
      </c>
      <c r="GI1466" s="446">
        <f t="shared" si="2673"/>
        <v>131428410</v>
      </c>
      <c r="GJ1466" s="446">
        <f t="shared" si="2673"/>
        <v>126110</v>
      </c>
      <c r="GK1466" s="446">
        <f t="shared" si="2673"/>
        <v>4994746</v>
      </c>
      <c r="GL1466" s="446">
        <f t="shared" si="2673"/>
        <v>18347472</v>
      </c>
      <c r="GM1466" s="446">
        <f t="shared" si="2673"/>
        <v>2028433</v>
      </c>
      <c r="GN1466" s="446">
        <f t="shared" si="2673"/>
        <v>232551</v>
      </c>
      <c r="GO1466" s="446">
        <f t="shared" si="2673"/>
        <v>89441</v>
      </c>
      <c r="GP1466" s="446">
        <f t="shared" si="2673"/>
        <v>112840</v>
      </c>
      <c r="GQ1466" s="446">
        <f t="shared" si="2673"/>
        <v>141073884</v>
      </c>
      <c r="GR1466" s="446"/>
      <c r="GS1466" s="446"/>
      <c r="GT1466" s="446"/>
      <c r="GU1466" s="446"/>
      <c r="GV1466" s="416"/>
    </row>
    <row r="1467" spans="1:204" ht="9.75" customHeight="1" x14ac:dyDescent="0.2">
      <c r="A1467" s="417" t="str">
        <f t="shared" si="2659"/>
        <v>2025-26MAYRYC</v>
      </c>
      <c r="B1467" s="458" t="str">
        <f t="shared" si="2643"/>
        <v>2025-26</v>
      </c>
      <c r="C1467" s="402" t="s">
        <v>668</v>
      </c>
      <c r="D1467" s="458" t="s">
        <v>656</v>
      </c>
      <c r="E1467" s="458" t="s">
        <v>466</v>
      </c>
      <c r="F1467" s="478" t="s">
        <v>453</v>
      </c>
      <c r="G1467" s="478" t="s">
        <v>687</v>
      </c>
      <c r="H1467" s="510">
        <v>121313</v>
      </c>
      <c r="I1467" s="510">
        <v>89433</v>
      </c>
      <c r="J1467" s="510">
        <v>210614</v>
      </c>
      <c r="K1467" s="510">
        <v>2</v>
      </c>
      <c r="L1467" s="510">
        <v>0</v>
      </c>
      <c r="M1467" s="510">
        <v>0</v>
      </c>
      <c r="N1467" s="510">
        <v>7</v>
      </c>
      <c r="O1467" s="510">
        <v>70</v>
      </c>
      <c r="P1467" s="510">
        <v>510</v>
      </c>
      <c r="Q1467" s="510">
        <v>5</v>
      </c>
      <c r="R1467" s="510">
        <v>3459</v>
      </c>
      <c r="S1467" s="510">
        <v>80112</v>
      </c>
      <c r="T1467" s="510">
        <v>8176</v>
      </c>
      <c r="U1467" s="510">
        <v>5068</v>
      </c>
      <c r="V1467" s="510">
        <v>40547</v>
      </c>
      <c r="W1467" s="510">
        <v>17765</v>
      </c>
      <c r="X1467" s="510">
        <v>504</v>
      </c>
      <c r="Y1467" s="510">
        <v>4127956</v>
      </c>
      <c r="Z1467" s="510">
        <v>505</v>
      </c>
      <c r="AA1467" s="510">
        <v>950</v>
      </c>
      <c r="AB1467" s="510">
        <v>3236034</v>
      </c>
      <c r="AC1467" s="510">
        <v>639</v>
      </c>
      <c r="AD1467" s="510">
        <v>1187</v>
      </c>
      <c r="AE1467" s="510">
        <v>78301124</v>
      </c>
      <c r="AF1467" s="510">
        <v>1931</v>
      </c>
      <c r="AG1467" s="510">
        <v>4042</v>
      </c>
      <c r="AH1467" s="510">
        <v>108753504</v>
      </c>
      <c r="AI1467" s="510">
        <v>6122</v>
      </c>
      <c r="AJ1467" s="510">
        <v>14440</v>
      </c>
      <c r="AK1467" s="510">
        <v>5119472</v>
      </c>
      <c r="AL1467" s="510">
        <v>10158</v>
      </c>
      <c r="AM1467" s="510">
        <v>24321</v>
      </c>
      <c r="AN1467" s="510">
        <v>191</v>
      </c>
      <c r="AO1467" s="510">
        <v>3876</v>
      </c>
      <c r="AP1467" s="510">
        <v>3177</v>
      </c>
      <c r="AQ1467" s="510">
        <v>13266616</v>
      </c>
      <c r="AR1467" s="510">
        <v>4176</v>
      </c>
      <c r="AS1467" s="510">
        <v>9422</v>
      </c>
      <c r="AT1467" s="510">
        <v>11742</v>
      </c>
      <c r="AU1467" s="510">
        <v>495</v>
      </c>
      <c r="AV1467" s="510">
        <v>8359</v>
      </c>
      <c r="AW1467" s="510">
        <v>13404</v>
      </c>
      <c r="AX1467" s="510">
        <v>232</v>
      </c>
      <c r="AY1467" s="510">
        <v>2656</v>
      </c>
      <c r="AZ1467" s="510">
        <v>906</v>
      </c>
      <c r="BA1467" s="510">
        <v>20876</v>
      </c>
      <c r="BB1467" s="510">
        <v>67119899</v>
      </c>
      <c r="BC1467" s="510">
        <v>3215</v>
      </c>
      <c r="BD1467" s="510">
        <v>6630</v>
      </c>
      <c r="BE1467" s="510">
        <v>451</v>
      </c>
      <c r="BF1467" s="510">
        <v>7318</v>
      </c>
      <c r="BG1467" s="510">
        <v>8403</v>
      </c>
      <c r="BH1467" s="510">
        <v>4704</v>
      </c>
      <c r="BI1467" s="510">
        <v>39025</v>
      </c>
      <c r="BJ1467" s="510">
        <v>2347</v>
      </c>
      <c r="BK1467" s="510">
        <v>26998</v>
      </c>
      <c r="BL1467" s="510">
        <v>68370</v>
      </c>
      <c r="BM1467" s="510">
        <v>18508</v>
      </c>
      <c r="BN1467" s="510">
        <v>13051</v>
      </c>
      <c r="BO1467" s="510">
        <v>11385</v>
      </c>
      <c r="BP1467" s="510">
        <v>8146</v>
      </c>
      <c r="BQ1467" s="510">
        <v>64235</v>
      </c>
      <c r="BR1467" s="510">
        <v>45106</v>
      </c>
      <c r="BS1467" s="510">
        <v>34585</v>
      </c>
      <c r="BT1467" s="510">
        <v>19784</v>
      </c>
      <c r="BU1467" s="510">
        <v>1018</v>
      </c>
      <c r="BV1467" s="510">
        <v>574</v>
      </c>
      <c r="BW1467" s="510">
        <v>10</v>
      </c>
      <c r="BX1467" s="510">
        <v>3764</v>
      </c>
      <c r="BY1467" s="510">
        <v>376</v>
      </c>
      <c r="BZ1467" s="510">
        <v>629</v>
      </c>
      <c r="CA1467" s="510">
        <v>9</v>
      </c>
      <c r="CB1467" s="510">
        <v>1539</v>
      </c>
      <c r="CC1467" s="510">
        <v>171</v>
      </c>
      <c r="CD1467" s="510">
        <v>283</v>
      </c>
      <c r="CE1467" s="510">
        <v>8157</v>
      </c>
      <c r="CF1467" s="510">
        <v>4122653</v>
      </c>
      <c r="CG1467" s="510">
        <v>505</v>
      </c>
      <c r="CH1467" s="510">
        <v>950</v>
      </c>
      <c r="CI1467" s="510">
        <v>2887</v>
      </c>
      <c r="CJ1467" s="510">
        <v>5937595</v>
      </c>
      <c r="CK1467" s="510">
        <v>2057</v>
      </c>
      <c r="CL1467" s="510">
        <v>4171</v>
      </c>
      <c r="CM1467" s="510">
        <v>993</v>
      </c>
      <c r="CN1467" s="510">
        <v>1666240</v>
      </c>
      <c r="CO1467" s="510">
        <v>1678</v>
      </c>
      <c r="CP1467" s="510">
        <v>3692</v>
      </c>
      <c r="CQ1467" s="510">
        <v>36667</v>
      </c>
      <c r="CR1467" s="510">
        <v>70697289</v>
      </c>
      <c r="CS1467" s="510">
        <v>1928</v>
      </c>
      <c r="CT1467" s="510">
        <v>4039</v>
      </c>
      <c r="CU1467" s="510">
        <v>375</v>
      </c>
      <c r="CV1467" s="510">
        <v>3061767</v>
      </c>
      <c r="CW1467" s="510">
        <v>8165</v>
      </c>
      <c r="CX1467" s="510">
        <v>18982</v>
      </c>
      <c r="CY1467" s="510">
        <v>163</v>
      </c>
      <c r="CZ1467" s="510">
        <v>964745</v>
      </c>
      <c r="DA1467" s="510">
        <v>5919</v>
      </c>
      <c r="DB1467" s="510">
        <v>14654</v>
      </c>
      <c r="DC1467" s="510">
        <v>721</v>
      </c>
      <c r="DD1467" s="510">
        <v>9227786</v>
      </c>
      <c r="DE1467" s="510">
        <v>12799</v>
      </c>
      <c r="DF1467" s="510">
        <v>39872</v>
      </c>
      <c r="DG1467" s="510">
        <v>110</v>
      </c>
      <c r="DH1467" s="510">
        <v>1046224</v>
      </c>
      <c r="DI1467" s="510">
        <v>9511</v>
      </c>
      <c r="DJ1467" s="510">
        <v>31746</v>
      </c>
      <c r="DK1467" s="510">
        <v>544</v>
      </c>
      <c r="DL1467" s="510">
        <v>190725</v>
      </c>
      <c r="DM1467" s="510">
        <v>351</v>
      </c>
      <c r="DN1467" s="510">
        <v>605</v>
      </c>
      <c r="DO1467" s="510">
        <v>5463</v>
      </c>
      <c r="DP1467" s="510">
        <v>237495</v>
      </c>
      <c r="DQ1467" s="510">
        <v>43</v>
      </c>
      <c r="DR1467" s="510">
        <v>80</v>
      </c>
      <c r="DS1467" s="510">
        <v>148</v>
      </c>
      <c r="DT1467" s="510">
        <v>229500</v>
      </c>
      <c r="DU1467" s="510">
        <v>1551</v>
      </c>
      <c r="DV1467" s="510">
        <v>3514</v>
      </c>
      <c r="DW1467" s="510">
        <v>134</v>
      </c>
      <c r="DX1467" s="510">
        <v>38829</v>
      </c>
      <c r="DY1467" s="510">
        <v>63692458</v>
      </c>
      <c r="DZ1467" s="510">
        <v>1640</v>
      </c>
      <c r="EA1467" s="510">
        <v>3031</v>
      </c>
      <c r="EB1467" s="510">
        <v>25417</v>
      </c>
      <c r="EC1467" s="510">
        <v>9096</v>
      </c>
      <c r="ED1467" s="510">
        <v>2938</v>
      </c>
      <c r="EE1467" s="510">
        <v>17783838</v>
      </c>
      <c r="EF1467" s="510">
        <v>2804</v>
      </c>
      <c r="EG1467" s="510">
        <v>109</v>
      </c>
      <c r="EH1467" s="510">
        <v>37</v>
      </c>
      <c r="EI1467" s="510"/>
      <c r="EJ1467" s="479"/>
      <c r="EK1467" s="479"/>
      <c r="EL1467" s="479"/>
      <c r="EM1467" s="479"/>
      <c r="EN1467" s="479"/>
      <c r="EO1467" s="479"/>
      <c r="EP1467" s="479"/>
      <c r="EQ1467" s="479"/>
      <c r="ER1467" s="479"/>
      <c r="ES1467" s="479"/>
      <c r="ET1467" s="479"/>
      <c r="EU1467" s="479"/>
      <c r="EV1467" s="479"/>
      <c r="EW1467" s="479"/>
      <c r="EX1467" s="479"/>
      <c r="EY1467" s="479"/>
      <c r="EZ1467" s="516"/>
      <c r="FA1467" s="446">
        <f t="shared" ref="FA1467:FA1530" si="2674">MONTH(1&amp;C1467)</f>
        <v>5</v>
      </c>
      <c r="FB1467" s="417">
        <f t="shared" si="2647"/>
        <v>2025</v>
      </c>
      <c r="FC1467" s="448">
        <f t="shared" si="2648"/>
        <v>45778</v>
      </c>
      <c r="FD1467" s="449">
        <f t="shared" si="2649"/>
        <v>31</v>
      </c>
      <c r="FE1467" s="450"/>
      <c r="FF1467" s="451">
        <f t="shared" si="2639"/>
        <v>0.71262718497260635</v>
      </c>
      <c r="FG1467" s="450"/>
      <c r="FH1467" s="452">
        <f t="shared" si="2660"/>
        <v>2.2636986301369864</v>
      </c>
      <c r="FI1467" s="452">
        <f t="shared" si="2661"/>
        <v>1.596257338551859</v>
      </c>
      <c r="FJ1467" s="452">
        <f t="shared" si="2662"/>
        <v>2.2464483030781373</v>
      </c>
      <c r="FK1467" s="452">
        <f t="shared" si="2663"/>
        <v>1.6073401736385162</v>
      </c>
      <c r="FL1467" s="452">
        <f t="shared" si="2664"/>
        <v>1.5842109157274273</v>
      </c>
      <c r="FM1467" s="452">
        <f t="shared" si="2665"/>
        <v>1.1124374183046835</v>
      </c>
      <c r="FN1467" s="452">
        <f t="shared" si="2666"/>
        <v>1.9468055164649591</v>
      </c>
      <c r="FO1467" s="452">
        <f t="shared" si="2667"/>
        <v>1.1136504362510555</v>
      </c>
      <c r="FP1467" s="452">
        <f t="shared" si="2668"/>
        <v>2.0198412698412698</v>
      </c>
      <c r="FQ1467" s="452">
        <f t="shared" si="2669"/>
        <v>1.1388888888888888</v>
      </c>
      <c r="FR1467" s="453"/>
      <c r="FS1467" s="446">
        <f t="shared" si="2672"/>
        <v>0</v>
      </c>
      <c r="FT1467" s="446">
        <f t="shared" si="2672"/>
        <v>0</v>
      </c>
      <c r="FU1467" s="446">
        <f t="shared" si="2672"/>
        <v>626031</v>
      </c>
      <c r="FV1467" s="446">
        <f t="shared" si="2672"/>
        <v>6260310</v>
      </c>
      <c r="FW1467" s="446">
        <f t="shared" si="2672"/>
        <v>7767200</v>
      </c>
      <c r="FX1467" s="446">
        <f t="shared" si="2672"/>
        <v>6015716</v>
      </c>
      <c r="FY1467" s="446">
        <f t="shared" si="2672"/>
        <v>163890974</v>
      </c>
      <c r="FZ1467" s="446">
        <f t="shared" si="2672"/>
        <v>256526600</v>
      </c>
      <c r="GA1467" s="446">
        <f t="shared" si="2672"/>
        <v>12257784</v>
      </c>
      <c r="GB1467" s="446">
        <f t="shared" si="2672"/>
        <v>138407880</v>
      </c>
      <c r="GC1467" s="446">
        <f t="shared" si="2673"/>
        <v>29933694</v>
      </c>
      <c r="GD1467" s="446">
        <f t="shared" si="2673"/>
        <v>6290</v>
      </c>
      <c r="GE1467" s="446">
        <f t="shared" si="2673"/>
        <v>2547</v>
      </c>
      <c r="GF1467" s="446">
        <f t="shared" si="2673"/>
        <v>7749150</v>
      </c>
      <c r="GG1467" s="446">
        <f t="shared" si="2673"/>
        <v>12041677</v>
      </c>
      <c r="GH1467" s="446">
        <f t="shared" si="2673"/>
        <v>3666156</v>
      </c>
      <c r="GI1467" s="446">
        <f t="shared" si="2673"/>
        <v>148098013</v>
      </c>
      <c r="GJ1467" s="446">
        <f t="shared" si="2673"/>
        <v>7118250</v>
      </c>
      <c r="GK1467" s="446">
        <f t="shared" si="2673"/>
        <v>2388602</v>
      </c>
      <c r="GL1467" s="446">
        <f t="shared" si="2673"/>
        <v>28747712</v>
      </c>
      <c r="GM1467" s="446">
        <f t="shared" si="2673"/>
        <v>3492060</v>
      </c>
      <c r="GN1467" s="446">
        <f t="shared" si="2673"/>
        <v>520072</v>
      </c>
      <c r="GO1467" s="446">
        <f t="shared" si="2673"/>
        <v>329120</v>
      </c>
      <c r="GP1467" s="446">
        <f t="shared" si="2673"/>
        <v>437040</v>
      </c>
      <c r="GQ1467" s="446">
        <f t="shared" si="2673"/>
        <v>117690699</v>
      </c>
      <c r="GR1467" s="446"/>
      <c r="GS1467" s="446"/>
      <c r="GT1467" s="446"/>
      <c r="GU1467" s="446"/>
      <c r="GV1467" s="416"/>
    </row>
    <row r="1468" spans="1:204" ht="9.75" customHeight="1" x14ac:dyDescent="0.2">
      <c r="A1468" s="417" t="str">
        <f t="shared" si="2659"/>
        <v>2025-26MAYR1F</v>
      </c>
      <c r="B1468" s="458" t="str">
        <f t="shared" si="2643"/>
        <v>2025-26</v>
      </c>
      <c r="C1468" s="402" t="s">
        <v>668</v>
      </c>
      <c r="D1468" s="458" t="s">
        <v>663</v>
      </c>
      <c r="E1468" s="458" t="s">
        <v>662</v>
      </c>
      <c r="F1468" s="478" t="s">
        <v>458</v>
      </c>
      <c r="G1468" s="478" t="s">
        <v>688</v>
      </c>
      <c r="H1468" s="510">
        <v>3611</v>
      </c>
      <c r="I1468" s="510">
        <v>1907</v>
      </c>
      <c r="J1468" s="510">
        <v>9832</v>
      </c>
      <c r="K1468" s="510">
        <v>5</v>
      </c>
      <c r="L1468" s="510">
        <v>0</v>
      </c>
      <c r="M1468" s="510">
        <v>4</v>
      </c>
      <c r="N1468" s="510">
        <v>34</v>
      </c>
      <c r="O1468" s="510">
        <v>122</v>
      </c>
      <c r="P1468" s="510">
        <v>15</v>
      </c>
      <c r="Q1468" s="510">
        <v>0</v>
      </c>
      <c r="R1468" s="510">
        <v>1</v>
      </c>
      <c r="S1468" s="510">
        <v>2793</v>
      </c>
      <c r="T1468" s="510">
        <v>127</v>
      </c>
      <c r="U1468" s="510">
        <v>78</v>
      </c>
      <c r="V1468" s="510">
        <v>1324</v>
      </c>
      <c r="W1468" s="510">
        <v>882</v>
      </c>
      <c r="X1468" s="510">
        <v>43</v>
      </c>
      <c r="Y1468" s="510">
        <v>62221</v>
      </c>
      <c r="Z1468" s="510">
        <v>490</v>
      </c>
      <c r="AA1468" s="510">
        <v>1003</v>
      </c>
      <c r="AB1468" s="510">
        <v>51658</v>
      </c>
      <c r="AC1468" s="510">
        <v>662</v>
      </c>
      <c r="AD1468" s="510">
        <v>1275</v>
      </c>
      <c r="AE1468" s="510">
        <v>1963090</v>
      </c>
      <c r="AF1468" s="510">
        <v>1483</v>
      </c>
      <c r="AG1468" s="510">
        <v>2976</v>
      </c>
      <c r="AH1468" s="510">
        <v>3313777</v>
      </c>
      <c r="AI1468" s="510">
        <v>3757</v>
      </c>
      <c r="AJ1468" s="510">
        <v>8704</v>
      </c>
      <c r="AK1468" s="510">
        <v>242238</v>
      </c>
      <c r="AL1468" s="510">
        <v>5633</v>
      </c>
      <c r="AM1468" s="510">
        <v>14313</v>
      </c>
      <c r="AN1468" s="510">
        <v>10</v>
      </c>
      <c r="AO1468" s="510">
        <v>117</v>
      </c>
      <c r="AP1468" s="510">
        <v>6</v>
      </c>
      <c r="AQ1468" s="510">
        <v>13372</v>
      </c>
      <c r="AR1468" s="510">
        <v>2229</v>
      </c>
      <c r="AS1468" s="510">
        <v>3752</v>
      </c>
      <c r="AT1468" s="510">
        <v>230</v>
      </c>
      <c r="AU1468" s="510">
        <v>4</v>
      </c>
      <c r="AV1468" s="510">
        <v>28</v>
      </c>
      <c r="AW1468" s="510">
        <v>45</v>
      </c>
      <c r="AX1468" s="510">
        <v>5</v>
      </c>
      <c r="AY1468" s="510">
        <v>193</v>
      </c>
      <c r="AZ1468" s="510">
        <v>54</v>
      </c>
      <c r="BA1468" s="510" t="s">
        <v>152</v>
      </c>
      <c r="BB1468" s="510" t="s">
        <v>152</v>
      </c>
      <c r="BC1468" s="510" t="s">
        <v>152</v>
      </c>
      <c r="BD1468" s="510" t="s">
        <v>152</v>
      </c>
      <c r="BE1468" s="510" t="s">
        <v>152</v>
      </c>
      <c r="BF1468" s="510" t="s">
        <v>152</v>
      </c>
      <c r="BG1468" s="510" t="s">
        <v>152</v>
      </c>
      <c r="BH1468" s="510" t="s">
        <v>152</v>
      </c>
      <c r="BI1468" s="510">
        <v>1559</v>
      </c>
      <c r="BJ1468" s="510">
        <v>35</v>
      </c>
      <c r="BK1468" s="510">
        <v>969</v>
      </c>
      <c r="BL1468" s="510">
        <v>2563</v>
      </c>
      <c r="BM1468" s="510">
        <v>254</v>
      </c>
      <c r="BN1468" s="510">
        <v>214</v>
      </c>
      <c r="BO1468" s="510">
        <v>163</v>
      </c>
      <c r="BP1468" s="510">
        <v>134</v>
      </c>
      <c r="BQ1468" s="510">
        <v>1509</v>
      </c>
      <c r="BR1468" s="510">
        <v>1414</v>
      </c>
      <c r="BS1468" s="510">
        <v>1067</v>
      </c>
      <c r="BT1468" s="510">
        <v>962</v>
      </c>
      <c r="BU1468" s="510">
        <v>52</v>
      </c>
      <c r="BV1468" s="510">
        <v>47</v>
      </c>
      <c r="BW1468" s="510">
        <v>0</v>
      </c>
      <c r="BX1468" s="510">
        <v>0</v>
      </c>
      <c r="BY1468" s="510" t="s">
        <v>152</v>
      </c>
      <c r="BZ1468" s="510" t="s">
        <v>152</v>
      </c>
      <c r="CA1468" s="510">
        <v>0</v>
      </c>
      <c r="CB1468" s="510">
        <v>0</v>
      </c>
      <c r="CC1468" s="510" t="s">
        <v>152</v>
      </c>
      <c r="CD1468" s="510" t="s">
        <v>152</v>
      </c>
      <c r="CE1468" s="510">
        <v>127</v>
      </c>
      <c r="CF1468" s="510">
        <v>62221</v>
      </c>
      <c r="CG1468" s="510">
        <v>490</v>
      </c>
      <c r="CH1468" s="510">
        <v>1003</v>
      </c>
      <c r="CI1468" s="510">
        <v>95</v>
      </c>
      <c r="CJ1468" s="510">
        <v>151612</v>
      </c>
      <c r="CK1468" s="510">
        <v>1596</v>
      </c>
      <c r="CL1468" s="510">
        <v>3272</v>
      </c>
      <c r="CM1468" s="510">
        <v>18</v>
      </c>
      <c r="CN1468" s="510">
        <v>45394</v>
      </c>
      <c r="CO1468" s="510">
        <v>2522</v>
      </c>
      <c r="CP1468" s="510">
        <v>4427</v>
      </c>
      <c r="CQ1468" s="510">
        <v>1211</v>
      </c>
      <c r="CR1468" s="510">
        <v>1766084</v>
      </c>
      <c r="CS1468" s="510">
        <v>1458</v>
      </c>
      <c r="CT1468" s="510">
        <v>2864</v>
      </c>
      <c r="CU1468" s="510">
        <v>147</v>
      </c>
      <c r="CV1468" s="510">
        <v>613446</v>
      </c>
      <c r="CW1468" s="510">
        <v>4173</v>
      </c>
      <c r="CX1468" s="510">
        <v>8976</v>
      </c>
      <c r="CY1468" s="510">
        <v>29</v>
      </c>
      <c r="CZ1468" s="510">
        <v>363595</v>
      </c>
      <c r="DA1468" s="510">
        <v>12538</v>
      </c>
      <c r="DB1468" s="510">
        <v>24897</v>
      </c>
      <c r="DC1468" s="510">
        <v>20</v>
      </c>
      <c r="DD1468" s="510">
        <v>133660</v>
      </c>
      <c r="DE1468" s="510">
        <v>6683</v>
      </c>
      <c r="DF1468" s="510">
        <v>10858</v>
      </c>
      <c r="DG1468" s="510">
        <v>11</v>
      </c>
      <c r="DH1468" s="510">
        <v>150117</v>
      </c>
      <c r="DI1468" s="510">
        <v>13647</v>
      </c>
      <c r="DJ1468" s="510">
        <v>32533</v>
      </c>
      <c r="DK1468" s="510">
        <v>5</v>
      </c>
      <c r="DL1468" s="510">
        <v>1882</v>
      </c>
      <c r="DM1468" s="510">
        <v>376</v>
      </c>
      <c r="DN1468" s="510">
        <v>580</v>
      </c>
      <c r="DO1468" s="510">
        <v>74</v>
      </c>
      <c r="DP1468" s="510">
        <v>2515</v>
      </c>
      <c r="DQ1468" s="510">
        <v>34</v>
      </c>
      <c r="DR1468" s="510">
        <v>58</v>
      </c>
      <c r="DS1468" s="510">
        <v>2</v>
      </c>
      <c r="DT1468" s="510">
        <v>1729</v>
      </c>
      <c r="DU1468" s="510">
        <v>865</v>
      </c>
      <c r="DV1468" s="510">
        <v>1347</v>
      </c>
      <c r="DW1468" s="510">
        <v>2</v>
      </c>
      <c r="DX1468" s="510">
        <v>1576</v>
      </c>
      <c r="DY1468" s="510">
        <v>1418956</v>
      </c>
      <c r="DZ1468" s="510">
        <v>900</v>
      </c>
      <c r="EA1468" s="510">
        <v>1409</v>
      </c>
      <c r="EB1468" s="510">
        <v>435</v>
      </c>
      <c r="EC1468" s="510">
        <v>100</v>
      </c>
      <c r="ED1468" s="510">
        <v>30</v>
      </c>
      <c r="EE1468" s="510">
        <v>139411</v>
      </c>
      <c r="EF1468" s="510">
        <v>33</v>
      </c>
      <c r="EG1468" s="510">
        <v>0</v>
      </c>
      <c r="EH1468" s="510">
        <v>10</v>
      </c>
      <c r="EI1468" s="510"/>
      <c r="EJ1468" s="479"/>
      <c r="EK1468" s="479"/>
      <c r="EL1468" s="479"/>
      <c r="EM1468" s="479"/>
      <c r="EN1468" s="479"/>
      <c r="EO1468" s="479"/>
      <c r="EP1468" s="479"/>
      <c r="EQ1468" s="479"/>
      <c r="ER1468" s="479"/>
      <c r="ES1468" s="479"/>
      <c r="ET1468" s="479"/>
      <c r="EU1468" s="479"/>
      <c r="EV1468" s="479"/>
      <c r="EW1468" s="479"/>
      <c r="EX1468" s="479"/>
      <c r="EY1468" s="479"/>
      <c r="EZ1468" s="476"/>
      <c r="FA1468" s="446">
        <f t="shared" si="2674"/>
        <v>5</v>
      </c>
      <c r="FB1468" s="417">
        <f t="shared" si="2647"/>
        <v>2025</v>
      </c>
      <c r="FC1468" s="448">
        <f t="shared" si="2648"/>
        <v>45778</v>
      </c>
      <c r="FD1468" s="449">
        <f t="shared" si="2649"/>
        <v>31</v>
      </c>
      <c r="FE1468" s="450"/>
      <c r="FF1468" s="451">
        <f t="shared" si="2639"/>
        <v>0.6607142857142857</v>
      </c>
      <c r="FG1468" s="450"/>
      <c r="FH1468" s="452">
        <f t="shared" si="2660"/>
        <v>2</v>
      </c>
      <c r="FI1468" s="452">
        <f t="shared" si="2661"/>
        <v>1.6850393700787401</v>
      </c>
      <c r="FJ1468" s="452">
        <f t="shared" si="2662"/>
        <v>2.0897435897435899</v>
      </c>
      <c r="FK1468" s="452">
        <f t="shared" si="2663"/>
        <v>1.7179487179487178</v>
      </c>
      <c r="FL1468" s="452">
        <f t="shared" si="2664"/>
        <v>1.1397280966767371</v>
      </c>
      <c r="FM1468" s="452">
        <f t="shared" si="2665"/>
        <v>1.0679758308157099</v>
      </c>
      <c r="FN1468" s="452">
        <f t="shared" si="2666"/>
        <v>1.2097505668934241</v>
      </c>
      <c r="FO1468" s="452">
        <f t="shared" si="2667"/>
        <v>1.090702947845805</v>
      </c>
      <c r="FP1468" s="452">
        <f t="shared" si="2668"/>
        <v>1.2093023255813953</v>
      </c>
      <c r="FQ1468" s="452">
        <f t="shared" si="2669"/>
        <v>1.0930232558139534</v>
      </c>
      <c r="FR1468" s="453"/>
      <c r="FS1468" s="446">
        <f t="shared" si="2672"/>
        <v>0</v>
      </c>
      <c r="FT1468" s="446">
        <f t="shared" si="2672"/>
        <v>7628</v>
      </c>
      <c r="FU1468" s="446">
        <f t="shared" si="2672"/>
        <v>64838</v>
      </c>
      <c r="FV1468" s="446">
        <f t="shared" si="2672"/>
        <v>232654</v>
      </c>
      <c r="FW1468" s="446">
        <f t="shared" si="2672"/>
        <v>127381</v>
      </c>
      <c r="FX1468" s="446">
        <f t="shared" si="2672"/>
        <v>99450</v>
      </c>
      <c r="FY1468" s="446">
        <f t="shared" si="2672"/>
        <v>3940224</v>
      </c>
      <c r="FZ1468" s="446">
        <f t="shared" si="2672"/>
        <v>7676928</v>
      </c>
      <c r="GA1468" s="446">
        <f t="shared" si="2672"/>
        <v>615459</v>
      </c>
      <c r="GB1468" s="446" t="str">
        <f t="shared" si="2672"/>
        <v>-</v>
      </c>
      <c r="GC1468" s="446">
        <f t="shared" si="2673"/>
        <v>22512</v>
      </c>
      <c r="GD1468" s="446" t="str">
        <f t="shared" si="2673"/>
        <v>-</v>
      </c>
      <c r="GE1468" s="446" t="str">
        <f t="shared" si="2673"/>
        <v>-</v>
      </c>
      <c r="GF1468" s="446">
        <f t="shared" si="2673"/>
        <v>127381</v>
      </c>
      <c r="GG1468" s="446">
        <f t="shared" si="2673"/>
        <v>310840</v>
      </c>
      <c r="GH1468" s="446">
        <f t="shared" si="2673"/>
        <v>79686</v>
      </c>
      <c r="GI1468" s="446">
        <f t="shared" si="2673"/>
        <v>3468304</v>
      </c>
      <c r="GJ1468" s="446">
        <f t="shared" si="2673"/>
        <v>1319472</v>
      </c>
      <c r="GK1468" s="446">
        <f t="shared" si="2673"/>
        <v>722013</v>
      </c>
      <c r="GL1468" s="446">
        <f t="shared" si="2673"/>
        <v>217160</v>
      </c>
      <c r="GM1468" s="446">
        <f t="shared" si="2673"/>
        <v>357863</v>
      </c>
      <c r="GN1468" s="446">
        <f t="shared" si="2673"/>
        <v>2694</v>
      </c>
      <c r="GO1468" s="446">
        <f t="shared" si="2673"/>
        <v>2900</v>
      </c>
      <c r="GP1468" s="446">
        <f t="shared" si="2673"/>
        <v>4292</v>
      </c>
      <c r="GQ1468" s="446">
        <f t="shared" si="2673"/>
        <v>2220584</v>
      </c>
      <c r="GR1468" s="446"/>
      <c r="GS1468" s="446"/>
      <c r="GT1468" s="446"/>
      <c r="GU1468" s="446"/>
      <c r="GV1468" s="416"/>
    </row>
    <row r="1469" spans="1:204" ht="9.75" customHeight="1" x14ac:dyDescent="0.2">
      <c r="A1469" s="493" t="str">
        <f t="shared" si="2659"/>
        <v>2025-26MAYRRU</v>
      </c>
      <c r="B1469" s="494" t="str">
        <f t="shared" si="2643"/>
        <v>2025-26</v>
      </c>
      <c r="C1469" s="480" t="s">
        <v>668</v>
      </c>
      <c r="D1469" s="494" t="s">
        <v>659</v>
      </c>
      <c r="E1469" s="494" t="s">
        <v>467</v>
      </c>
      <c r="F1469" s="495" t="s">
        <v>454</v>
      </c>
      <c r="G1469" s="511" t="s">
        <v>689</v>
      </c>
      <c r="H1469" s="519">
        <v>183704</v>
      </c>
      <c r="I1469" s="519">
        <v>135992</v>
      </c>
      <c r="J1469" s="519">
        <v>200748</v>
      </c>
      <c r="K1469" s="519">
        <v>1</v>
      </c>
      <c r="L1469" s="519">
        <v>0</v>
      </c>
      <c r="M1469" s="519">
        <v>1</v>
      </c>
      <c r="N1469" s="519">
        <v>1</v>
      </c>
      <c r="O1469" s="519">
        <v>38</v>
      </c>
      <c r="P1469" s="519">
        <v>667</v>
      </c>
      <c r="Q1469" s="519">
        <v>0</v>
      </c>
      <c r="R1469" s="519">
        <v>2149</v>
      </c>
      <c r="S1469" s="519">
        <v>120099</v>
      </c>
      <c r="T1469" s="519">
        <v>13704</v>
      </c>
      <c r="U1469" s="519">
        <v>9647</v>
      </c>
      <c r="V1469" s="519">
        <v>57904</v>
      </c>
      <c r="W1469" s="519">
        <v>16147</v>
      </c>
      <c r="X1469" s="519">
        <v>1015</v>
      </c>
      <c r="Y1469" s="519">
        <v>5675982</v>
      </c>
      <c r="Z1469" s="519">
        <v>414</v>
      </c>
      <c r="AA1469" s="519">
        <v>713</v>
      </c>
      <c r="AB1469" s="519">
        <v>5424783</v>
      </c>
      <c r="AC1469" s="519">
        <v>562</v>
      </c>
      <c r="AD1469" s="519">
        <v>960</v>
      </c>
      <c r="AE1469" s="519">
        <v>106302819</v>
      </c>
      <c r="AF1469" s="519">
        <v>1836</v>
      </c>
      <c r="AG1469" s="519">
        <v>3815</v>
      </c>
      <c r="AH1469" s="519">
        <v>71708954</v>
      </c>
      <c r="AI1469" s="519">
        <v>4441</v>
      </c>
      <c r="AJ1469" s="519">
        <v>10197</v>
      </c>
      <c r="AK1469" s="519">
        <v>8553034</v>
      </c>
      <c r="AL1469" s="519">
        <v>8427</v>
      </c>
      <c r="AM1469" s="519">
        <v>18999</v>
      </c>
      <c r="AN1469" s="519">
        <v>1315</v>
      </c>
      <c r="AO1469" s="519">
        <v>2517</v>
      </c>
      <c r="AP1469" s="519">
        <v>2741</v>
      </c>
      <c r="AQ1469" s="519">
        <v>5834346</v>
      </c>
      <c r="AR1469" s="519">
        <v>2129</v>
      </c>
      <c r="AS1469" s="519">
        <v>4199</v>
      </c>
      <c r="AT1469" s="519">
        <v>26102</v>
      </c>
      <c r="AU1469" s="519">
        <v>1343</v>
      </c>
      <c r="AV1469" s="519">
        <v>10700</v>
      </c>
      <c r="AW1469" s="519" t="s">
        <v>152</v>
      </c>
      <c r="AX1469" s="519">
        <v>352</v>
      </c>
      <c r="AY1469" s="519">
        <v>13707</v>
      </c>
      <c r="AZ1469" s="519" t="s">
        <v>152</v>
      </c>
      <c r="BA1469" s="519">
        <v>17811</v>
      </c>
      <c r="BB1469" s="519">
        <v>27056119</v>
      </c>
      <c r="BC1469" s="519">
        <v>1519</v>
      </c>
      <c r="BD1469" s="519">
        <v>2988</v>
      </c>
      <c r="BE1469" s="519">
        <v>1050</v>
      </c>
      <c r="BF1469" s="519">
        <v>3145</v>
      </c>
      <c r="BG1469" s="519">
        <v>10429</v>
      </c>
      <c r="BH1469" s="519">
        <v>3187</v>
      </c>
      <c r="BI1469" s="519">
        <v>59389</v>
      </c>
      <c r="BJ1469" s="519">
        <v>3274</v>
      </c>
      <c r="BK1469" s="519">
        <v>31334</v>
      </c>
      <c r="BL1469" s="519">
        <v>93997</v>
      </c>
      <c r="BM1469" s="519">
        <v>31246</v>
      </c>
      <c r="BN1469" s="519">
        <v>25311</v>
      </c>
      <c r="BO1469" s="519">
        <v>21349</v>
      </c>
      <c r="BP1469" s="519">
        <v>17869</v>
      </c>
      <c r="BQ1469" s="519">
        <v>90414</v>
      </c>
      <c r="BR1469" s="519">
        <v>65303</v>
      </c>
      <c r="BS1469" s="519">
        <v>30881</v>
      </c>
      <c r="BT1469" s="519">
        <v>18421</v>
      </c>
      <c r="BU1469" s="519">
        <v>1600</v>
      </c>
      <c r="BV1469" s="519">
        <v>1116</v>
      </c>
      <c r="BW1469" s="519">
        <v>94</v>
      </c>
      <c r="BX1469" s="519">
        <v>48005</v>
      </c>
      <c r="BY1469" s="519">
        <v>511</v>
      </c>
      <c r="BZ1469" s="519">
        <v>845</v>
      </c>
      <c r="CA1469" s="519">
        <v>35</v>
      </c>
      <c r="CB1469" s="519">
        <v>19432</v>
      </c>
      <c r="CC1469" s="519">
        <v>555</v>
      </c>
      <c r="CD1469" s="519">
        <v>953</v>
      </c>
      <c r="CE1469" s="519">
        <v>13575</v>
      </c>
      <c r="CF1469" s="519">
        <v>5608545</v>
      </c>
      <c r="CG1469" s="519">
        <v>413</v>
      </c>
      <c r="CH1469" s="519">
        <v>710</v>
      </c>
      <c r="CI1469" s="519">
        <v>4128</v>
      </c>
      <c r="CJ1469" s="519">
        <v>7647244</v>
      </c>
      <c r="CK1469" s="519">
        <v>1853</v>
      </c>
      <c r="CL1469" s="519">
        <v>3851</v>
      </c>
      <c r="CM1469" s="519">
        <v>1420</v>
      </c>
      <c r="CN1469" s="519">
        <v>2277804</v>
      </c>
      <c r="CO1469" s="519">
        <v>1604</v>
      </c>
      <c r="CP1469" s="519">
        <v>3670</v>
      </c>
      <c r="CQ1469" s="519">
        <v>52356</v>
      </c>
      <c r="CR1469" s="519">
        <v>96377771</v>
      </c>
      <c r="CS1469" s="519">
        <v>1841</v>
      </c>
      <c r="CT1469" s="519">
        <v>3817</v>
      </c>
      <c r="CU1469" s="519">
        <v>1194</v>
      </c>
      <c r="CV1469" s="519">
        <v>7741640</v>
      </c>
      <c r="CW1469" s="519">
        <v>6484</v>
      </c>
      <c r="CX1469" s="519">
        <v>14803</v>
      </c>
      <c r="CY1469" s="519">
        <v>459</v>
      </c>
      <c r="CZ1469" s="519">
        <v>1931302</v>
      </c>
      <c r="DA1469" s="519">
        <v>4208</v>
      </c>
      <c r="DB1469" s="519">
        <v>10054</v>
      </c>
      <c r="DC1469" s="519">
        <v>1291</v>
      </c>
      <c r="DD1469" s="519">
        <v>10026669</v>
      </c>
      <c r="DE1469" s="519">
        <v>7767</v>
      </c>
      <c r="DF1469" s="519">
        <v>16932</v>
      </c>
      <c r="DG1469" s="519">
        <v>89</v>
      </c>
      <c r="DH1469" s="519">
        <v>515109</v>
      </c>
      <c r="DI1469" s="519">
        <v>5788</v>
      </c>
      <c r="DJ1469" s="519">
        <v>11719</v>
      </c>
      <c r="DK1469" s="519">
        <v>963</v>
      </c>
      <c r="DL1469" s="519">
        <v>324221</v>
      </c>
      <c r="DM1469" s="519">
        <v>337</v>
      </c>
      <c r="DN1469" s="519">
        <v>596</v>
      </c>
      <c r="DO1469" s="519">
        <v>7947</v>
      </c>
      <c r="DP1469" s="519">
        <v>406119</v>
      </c>
      <c r="DQ1469" s="519">
        <v>51</v>
      </c>
      <c r="DR1469" s="519">
        <v>88</v>
      </c>
      <c r="DS1469" s="519">
        <v>149</v>
      </c>
      <c r="DT1469" s="519">
        <v>442404</v>
      </c>
      <c r="DU1469" s="519">
        <v>2969</v>
      </c>
      <c r="DV1469" s="519">
        <v>6795</v>
      </c>
      <c r="DW1469" s="519">
        <v>128</v>
      </c>
      <c r="DX1469" s="519">
        <v>59538</v>
      </c>
      <c r="DY1469" s="519">
        <v>85236253</v>
      </c>
      <c r="DZ1469" s="519">
        <v>1432</v>
      </c>
      <c r="EA1469" s="519">
        <v>2579</v>
      </c>
      <c r="EB1469" s="519">
        <v>41706</v>
      </c>
      <c r="EC1469" s="519">
        <v>16597</v>
      </c>
      <c r="ED1469" s="519">
        <v>972</v>
      </c>
      <c r="EE1469" s="519">
        <v>11952991</v>
      </c>
      <c r="EF1469" s="519">
        <v>1293</v>
      </c>
      <c r="EG1469" s="519">
        <v>119</v>
      </c>
      <c r="EH1469" s="519">
        <v>28</v>
      </c>
      <c r="EI1469" s="519"/>
      <c r="EJ1469" s="512"/>
      <c r="EK1469" s="512"/>
      <c r="EL1469" s="512"/>
      <c r="EM1469" s="512"/>
      <c r="EN1469" s="512"/>
      <c r="EO1469" s="512"/>
      <c r="EP1469" s="512"/>
      <c r="EQ1469" s="512"/>
      <c r="ER1469" s="512"/>
      <c r="ES1469" s="512"/>
      <c r="ET1469" s="512"/>
      <c r="EU1469" s="512"/>
      <c r="EV1469" s="512"/>
      <c r="EW1469" s="512"/>
      <c r="EX1469" s="512"/>
      <c r="EY1469" s="512"/>
      <c r="EZ1469" s="514"/>
      <c r="FA1469" s="520">
        <f t="shared" si="2674"/>
        <v>5</v>
      </c>
      <c r="FB1469" s="493">
        <f t="shared" si="2647"/>
        <v>2025</v>
      </c>
      <c r="FC1469" s="498">
        <f t="shared" si="2648"/>
        <v>45778</v>
      </c>
      <c r="FD1469" s="499">
        <f t="shared" si="2649"/>
        <v>31</v>
      </c>
      <c r="FE1469" s="500"/>
      <c r="FF1469" s="515">
        <f t="shared" si="2639"/>
        <v>0.60957275446805248</v>
      </c>
      <c r="FG1469" s="500"/>
      <c r="FH1469" s="481">
        <f t="shared" si="2660"/>
        <v>2.2800642148277874</v>
      </c>
      <c r="FI1469" s="481">
        <f t="shared" si="2661"/>
        <v>1.8469789842381787</v>
      </c>
      <c r="FJ1469" s="481">
        <f t="shared" si="2662"/>
        <v>2.2130195915828756</v>
      </c>
      <c r="FK1469" s="481">
        <f t="shared" si="2663"/>
        <v>1.8522856846688089</v>
      </c>
      <c r="FL1469" s="481">
        <f t="shared" si="2664"/>
        <v>1.561446532191213</v>
      </c>
      <c r="FM1469" s="481">
        <f t="shared" si="2665"/>
        <v>1.1277804642166345</v>
      </c>
      <c r="FN1469" s="481">
        <f t="shared" si="2666"/>
        <v>1.9124914844862824</v>
      </c>
      <c r="FO1469" s="481">
        <f t="shared" si="2667"/>
        <v>1.1408311141388494</v>
      </c>
      <c r="FP1469" s="481">
        <f t="shared" si="2668"/>
        <v>1.5763546798029557</v>
      </c>
      <c r="FQ1469" s="481">
        <f t="shared" si="2669"/>
        <v>1.0995073891625615</v>
      </c>
      <c r="FR1469" s="501"/>
      <c r="FS1469" s="482">
        <f t="shared" si="2672"/>
        <v>0</v>
      </c>
      <c r="FT1469" s="482">
        <f t="shared" si="2672"/>
        <v>135992</v>
      </c>
      <c r="FU1469" s="482">
        <f t="shared" si="2672"/>
        <v>135992</v>
      </c>
      <c r="FV1469" s="482">
        <f t="shared" si="2672"/>
        <v>5167696</v>
      </c>
      <c r="FW1469" s="482">
        <f t="shared" si="2672"/>
        <v>9770952</v>
      </c>
      <c r="FX1469" s="482">
        <f t="shared" si="2672"/>
        <v>9261120</v>
      </c>
      <c r="FY1469" s="482">
        <f t="shared" si="2672"/>
        <v>220903760</v>
      </c>
      <c r="FZ1469" s="482">
        <f t="shared" si="2672"/>
        <v>164650959</v>
      </c>
      <c r="GA1469" s="482">
        <f t="shared" si="2672"/>
        <v>19283985</v>
      </c>
      <c r="GB1469" s="482">
        <f t="shared" si="2672"/>
        <v>53219268</v>
      </c>
      <c r="GC1469" s="482">
        <f t="shared" si="2673"/>
        <v>11509459</v>
      </c>
      <c r="GD1469" s="482">
        <f t="shared" si="2673"/>
        <v>79430</v>
      </c>
      <c r="GE1469" s="482">
        <f t="shared" si="2673"/>
        <v>33355</v>
      </c>
      <c r="GF1469" s="482">
        <f t="shared" si="2673"/>
        <v>9638250</v>
      </c>
      <c r="GG1469" s="482">
        <f t="shared" si="2673"/>
        <v>15896928</v>
      </c>
      <c r="GH1469" s="482">
        <f t="shared" si="2673"/>
        <v>5211400</v>
      </c>
      <c r="GI1469" s="482">
        <f t="shared" si="2673"/>
        <v>199842852</v>
      </c>
      <c r="GJ1469" s="482">
        <f t="shared" si="2673"/>
        <v>17674782</v>
      </c>
      <c r="GK1469" s="482">
        <f t="shared" si="2673"/>
        <v>4614786</v>
      </c>
      <c r="GL1469" s="482">
        <f t="shared" si="2673"/>
        <v>21859212</v>
      </c>
      <c r="GM1469" s="482">
        <f t="shared" si="2673"/>
        <v>1042991</v>
      </c>
      <c r="GN1469" s="482">
        <f t="shared" si="2673"/>
        <v>1012455</v>
      </c>
      <c r="GO1469" s="482">
        <f t="shared" si="2673"/>
        <v>573948</v>
      </c>
      <c r="GP1469" s="482">
        <f t="shared" si="2673"/>
        <v>699336</v>
      </c>
      <c r="GQ1469" s="482">
        <f t="shared" si="2673"/>
        <v>153548502</v>
      </c>
      <c r="GR1469" s="482"/>
      <c r="GS1469" s="482"/>
      <c r="GT1469" s="482"/>
      <c r="GU1469" s="482"/>
      <c r="GV1469" s="502"/>
    </row>
    <row r="1470" spans="1:204" ht="9.75" customHeight="1" x14ac:dyDescent="0.2">
      <c r="A1470" s="417" t="str">
        <f t="shared" si="2659"/>
        <v>2025-26MAYRX6</v>
      </c>
      <c r="B1470" s="458" t="str">
        <f t="shared" si="2643"/>
        <v>2025-26</v>
      </c>
      <c r="C1470" s="402" t="s">
        <v>668</v>
      </c>
      <c r="D1470" s="458" t="s">
        <v>646</v>
      </c>
      <c r="E1470" s="458" t="s">
        <v>645</v>
      </c>
      <c r="F1470" s="478" t="s">
        <v>448</v>
      </c>
      <c r="G1470" s="478" t="s">
        <v>690</v>
      </c>
      <c r="H1470" s="510">
        <v>52873</v>
      </c>
      <c r="I1470" s="510">
        <v>36824</v>
      </c>
      <c r="J1470" s="510">
        <v>26429</v>
      </c>
      <c r="K1470" s="510">
        <v>1</v>
      </c>
      <c r="L1470" s="510">
        <v>0</v>
      </c>
      <c r="M1470" s="510">
        <v>0</v>
      </c>
      <c r="N1470" s="510">
        <v>1</v>
      </c>
      <c r="O1470" s="510">
        <v>18</v>
      </c>
      <c r="P1470" s="510">
        <v>278</v>
      </c>
      <c r="Q1470" s="510">
        <v>2117</v>
      </c>
      <c r="R1470" s="510">
        <v>2</v>
      </c>
      <c r="S1470" s="510">
        <v>40608</v>
      </c>
      <c r="T1470" s="510">
        <v>3412</v>
      </c>
      <c r="U1470" s="510">
        <v>2265</v>
      </c>
      <c r="V1470" s="510">
        <v>20912</v>
      </c>
      <c r="W1470" s="510">
        <v>10409</v>
      </c>
      <c r="X1470" s="510">
        <v>527</v>
      </c>
      <c r="Y1470" s="510">
        <v>1286041</v>
      </c>
      <c r="Z1470" s="510">
        <v>377</v>
      </c>
      <c r="AA1470" s="510">
        <v>646</v>
      </c>
      <c r="AB1470" s="510">
        <v>969963</v>
      </c>
      <c r="AC1470" s="510">
        <v>428</v>
      </c>
      <c r="AD1470" s="510">
        <v>748</v>
      </c>
      <c r="AE1470" s="510">
        <v>24874399</v>
      </c>
      <c r="AF1470" s="510">
        <v>1189</v>
      </c>
      <c r="AG1470" s="510">
        <v>2497</v>
      </c>
      <c r="AH1470" s="510">
        <v>30150577</v>
      </c>
      <c r="AI1470" s="510">
        <v>2897</v>
      </c>
      <c r="AJ1470" s="510">
        <v>6772</v>
      </c>
      <c r="AK1470" s="510">
        <v>2098968</v>
      </c>
      <c r="AL1470" s="510">
        <v>3983</v>
      </c>
      <c r="AM1470" s="510">
        <v>9898</v>
      </c>
      <c r="AN1470" s="510" t="s">
        <v>152</v>
      </c>
      <c r="AO1470" s="510">
        <v>1836</v>
      </c>
      <c r="AP1470" s="510">
        <v>883</v>
      </c>
      <c r="AQ1470" s="510">
        <v>2557447</v>
      </c>
      <c r="AR1470" s="510">
        <v>2896</v>
      </c>
      <c r="AS1470" s="510">
        <v>7262</v>
      </c>
      <c r="AT1470" s="510">
        <v>3505</v>
      </c>
      <c r="AU1470" s="510">
        <v>13</v>
      </c>
      <c r="AV1470" s="510">
        <v>111</v>
      </c>
      <c r="AW1470" s="510">
        <v>497</v>
      </c>
      <c r="AX1470" s="510">
        <v>172</v>
      </c>
      <c r="AY1470" s="510">
        <v>3209</v>
      </c>
      <c r="AZ1470" s="510">
        <v>0</v>
      </c>
      <c r="BA1470" s="510">
        <v>5245</v>
      </c>
      <c r="BB1470" s="510">
        <v>10518202</v>
      </c>
      <c r="BC1470" s="510">
        <v>2005</v>
      </c>
      <c r="BD1470" s="510">
        <v>3446</v>
      </c>
      <c r="BE1470" s="510">
        <v>105</v>
      </c>
      <c r="BF1470" s="510">
        <v>1096</v>
      </c>
      <c r="BG1470" s="510">
        <v>2750</v>
      </c>
      <c r="BH1470" s="510">
        <v>1294</v>
      </c>
      <c r="BI1470" s="510">
        <v>22093</v>
      </c>
      <c r="BJ1470" s="510">
        <v>3132</v>
      </c>
      <c r="BK1470" s="510">
        <v>11878</v>
      </c>
      <c r="BL1470" s="510">
        <v>37103</v>
      </c>
      <c r="BM1470" s="510">
        <v>6639</v>
      </c>
      <c r="BN1470" s="510">
        <v>4979</v>
      </c>
      <c r="BO1470" s="510">
        <v>4381</v>
      </c>
      <c r="BP1470" s="510">
        <v>3302</v>
      </c>
      <c r="BQ1470" s="510">
        <v>26839</v>
      </c>
      <c r="BR1470" s="510">
        <v>22561</v>
      </c>
      <c r="BS1470" s="510">
        <v>17066</v>
      </c>
      <c r="BT1470" s="510">
        <v>11084</v>
      </c>
      <c r="BU1470" s="510">
        <v>996</v>
      </c>
      <c r="BV1470" s="510">
        <v>550</v>
      </c>
      <c r="BW1470" s="510">
        <v>52</v>
      </c>
      <c r="BX1470" s="510">
        <v>26449</v>
      </c>
      <c r="BY1470" s="510">
        <v>509</v>
      </c>
      <c r="BZ1470" s="510">
        <v>897</v>
      </c>
      <c r="CA1470" s="510">
        <v>51</v>
      </c>
      <c r="CB1470" s="510">
        <v>18769</v>
      </c>
      <c r="CC1470" s="510">
        <v>368</v>
      </c>
      <c r="CD1470" s="510">
        <v>603</v>
      </c>
      <c r="CE1470" s="510">
        <v>3309</v>
      </c>
      <c r="CF1470" s="510">
        <v>1240823</v>
      </c>
      <c r="CG1470" s="510">
        <v>375</v>
      </c>
      <c r="CH1470" s="510">
        <v>641</v>
      </c>
      <c r="CI1470" s="510">
        <v>2558</v>
      </c>
      <c r="CJ1470" s="510">
        <v>2721702</v>
      </c>
      <c r="CK1470" s="510">
        <v>1064</v>
      </c>
      <c r="CL1470" s="510">
        <v>2012</v>
      </c>
      <c r="CM1470" s="510">
        <v>671</v>
      </c>
      <c r="CN1470" s="510">
        <v>618384</v>
      </c>
      <c r="CO1470" s="510">
        <v>922</v>
      </c>
      <c r="CP1470" s="510">
        <v>1888</v>
      </c>
      <c r="CQ1470" s="510">
        <v>17683</v>
      </c>
      <c r="CR1470" s="510">
        <v>21534313</v>
      </c>
      <c r="CS1470" s="510">
        <v>1218</v>
      </c>
      <c r="CT1470" s="510">
        <v>2582</v>
      </c>
      <c r="CU1470" s="510">
        <v>1112</v>
      </c>
      <c r="CV1470" s="510">
        <v>3090530</v>
      </c>
      <c r="CW1470" s="510">
        <v>2779</v>
      </c>
      <c r="CX1470" s="510">
        <v>6438</v>
      </c>
      <c r="CY1470" s="510">
        <v>69</v>
      </c>
      <c r="CZ1470" s="510">
        <v>346639</v>
      </c>
      <c r="DA1470" s="510">
        <v>5024</v>
      </c>
      <c r="DB1470" s="510">
        <v>10417</v>
      </c>
      <c r="DC1470" s="510">
        <v>1289</v>
      </c>
      <c r="DD1470" s="510">
        <v>9476910</v>
      </c>
      <c r="DE1470" s="510">
        <v>7352</v>
      </c>
      <c r="DF1470" s="510">
        <v>16258</v>
      </c>
      <c r="DG1470" s="510">
        <v>483</v>
      </c>
      <c r="DH1470" s="510">
        <v>3337608</v>
      </c>
      <c r="DI1470" s="510">
        <v>6910</v>
      </c>
      <c r="DJ1470" s="510">
        <v>16496</v>
      </c>
      <c r="DK1470" s="510">
        <v>55</v>
      </c>
      <c r="DL1470" s="510">
        <v>26858</v>
      </c>
      <c r="DM1470" s="510">
        <v>488</v>
      </c>
      <c r="DN1470" s="510">
        <v>761</v>
      </c>
      <c r="DO1470" s="510">
        <v>1940</v>
      </c>
      <c r="DP1470" s="510">
        <v>57934</v>
      </c>
      <c r="DQ1470" s="510">
        <v>30</v>
      </c>
      <c r="DR1470" s="510">
        <v>52</v>
      </c>
      <c r="DS1470" s="510">
        <v>0</v>
      </c>
      <c r="DT1470" s="510">
        <v>0</v>
      </c>
      <c r="DU1470" s="510" t="s">
        <v>152</v>
      </c>
      <c r="DV1470" s="510" t="s">
        <v>152</v>
      </c>
      <c r="DW1470" s="510">
        <v>0</v>
      </c>
      <c r="DX1470" s="510">
        <v>20536</v>
      </c>
      <c r="DY1470" s="510">
        <v>23151522</v>
      </c>
      <c r="DZ1470" s="510">
        <v>1127</v>
      </c>
      <c r="EA1470" s="510">
        <v>1927</v>
      </c>
      <c r="EB1470" s="510">
        <v>10415</v>
      </c>
      <c r="EC1470" s="510">
        <v>2376</v>
      </c>
      <c r="ED1470" s="510">
        <v>429</v>
      </c>
      <c r="EE1470" s="510">
        <v>2504187</v>
      </c>
      <c r="EF1470" s="510">
        <v>4750</v>
      </c>
      <c r="EG1470" s="510">
        <v>116</v>
      </c>
      <c r="EH1470" s="510">
        <v>40</v>
      </c>
      <c r="EI1470" s="510"/>
      <c r="EJ1470" s="479"/>
      <c r="EK1470" s="479"/>
      <c r="EL1470" s="479"/>
      <c r="EM1470" s="479"/>
      <c r="EN1470" s="479"/>
      <c r="EO1470" s="479"/>
      <c r="EP1470" s="479"/>
      <c r="EQ1470" s="479"/>
      <c r="ER1470" s="479"/>
      <c r="ES1470" s="479"/>
      <c r="ET1470" s="479"/>
      <c r="EU1470" s="479"/>
      <c r="EV1470" s="479"/>
      <c r="EW1470" s="479"/>
      <c r="EX1470" s="479"/>
      <c r="EY1470" s="479"/>
      <c r="EZ1470" s="476"/>
      <c r="FA1470" s="446">
        <f t="shared" si="2674"/>
        <v>5</v>
      </c>
      <c r="FB1470" s="417">
        <f t="shared" si="2647"/>
        <v>2025</v>
      </c>
      <c r="FC1470" s="448">
        <f t="shared" si="2648"/>
        <v>45778</v>
      </c>
      <c r="FD1470" s="449">
        <f t="shared" si="2649"/>
        <v>31</v>
      </c>
      <c r="FE1470" s="450"/>
      <c r="FF1470" s="451">
        <f t="shared" si="2639"/>
        <v>0.61901723037651568</v>
      </c>
      <c r="FG1470" s="450"/>
      <c r="FH1470" s="452">
        <f t="shared" si="2660"/>
        <v>1.9457796014067996</v>
      </c>
      <c r="FI1470" s="452">
        <f t="shared" si="2661"/>
        <v>1.4592614302461899</v>
      </c>
      <c r="FJ1470" s="452">
        <f t="shared" si="2662"/>
        <v>1.9342163355408388</v>
      </c>
      <c r="FK1470" s="452">
        <f t="shared" si="2663"/>
        <v>1.4578366445916116</v>
      </c>
      <c r="FL1470" s="452">
        <f t="shared" si="2664"/>
        <v>1.2834257842387147</v>
      </c>
      <c r="FM1470" s="452">
        <f t="shared" si="2665"/>
        <v>1.0788542463657231</v>
      </c>
      <c r="FN1470" s="452">
        <f t="shared" si="2666"/>
        <v>1.6395427034297243</v>
      </c>
      <c r="FO1470" s="452">
        <f t="shared" si="2667"/>
        <v>1.0648477279277548</v>
      </c>
      <c r="FP1470" s="452">
        <f t="shared" si="2668"/>
        <v>1.889943074003795</v>
      </c>
      <c r="FQ1470" s="452">
        <f t="shared" si="2669"/>
        <v>1.0436432637571158</v>
      </c>
      <c r="FR1470" s="453"/>
      <c r="FS1470" s="446">
        <f t="shared" si="2672"/>
        <v>0</v>
      </c>
      <c r="FT1470" s="446">
        <f t="shared" si="2672"/>
        <v>0</v>
      </c>
      <c r="FU1470" s="446">
        <f t="shared" si="2672"/>
        <v>36824</v>
      </c>
      <c r="FV1470" s="446">
        <f t="shared" si="2672"/>
        <v>662832</v>
      </c>
      <c r="FW1470" s="446">
        <f t="shared" si="2672"/>
        <v>2204152</v>
      </c>
      <c r="FX1470" s="446">
        <f t="shared" si="2672"/>
        <v>1694220</v>
      </c>
      <c r="FY1470" s="446">
        <f t="shared" si="2672"/>
        <v>52217264</v>
      </c>
      <c r="FZ1470" s="446">
        <f t="shared" si="2672"/>
        <v>70489748</v>
      </c>
      <c r="GA1470" s="446">
        <f t="shared" si="2672"/>
        <v>5216246</v>
      </c>
      <c r="GB1470" s="446">
        <f t="shared" si="2672"/>
        <v>18074270</v>
      </c>
      <c r="GC1470" s="446">
        <f t="shared" si="2673"/>
        <v>6412346</v>
      </c>
      <c r="GD1470" s="446">
        <f t="shared" si="2673"/>
        <v>46644</v>
      </c>
      <c r="GE1470" s="446">
        <f t="shared" si="2673"/>
        <v>30753</v>
      </c>
      <c r="GF1470" s="446">
        <f t="shared" si="2673"/>
        <v>2121069</v>
      </c>
      <c r="GG1470" s="446">
        <f t="shared" si="2673"/>
        <v>5146696</v>
      </c>
      <c r="GH1470" s="446">
        <f t="shared" si="2673"/>
        <v>1266848</v>
      </c>
      <c r="GI1470" s="446">
        <f t="shared" si="2673"/>
        <v>45657506</v>
      </c>
      <c r="GJ1470" s="446">
        <f t="shared" si="2673"/>
        <v>7159056</v>
      </c>
      <c r="GK1470" s="446">
        <f t="shared" si="2673"/>
        <v>718773</v>
      </c>
      <c r="GL1470" s="446">
        <f t="shared" si="2673"/>
        <v>20956562</v>
      </c>
      <c r="GM1470" s="446">
        <f t="shared" si="2673"/>
        <v>7967568</v>
      </c>
      <c r="GN1470" s="446" t="str">
        <f t="shared" si="2673"/>
        <v>-</v>
      </c>
      <c r="GO1470" s="446">
        <f t="shared" si="2673"/>
        <v>41855</v>
      </c>
      <c r="GP1470" s="446">
        <f t="shared" si="2673"/>
        <v>100880</v>
      </c>
      <c r="GQ1470" s="446">
        <f t="shared" si="2673"/>
        <v>39572872</v>
      </c>
      <c r="GR1470" s="446"/>
      <c r="GS1470" s="446"/>
      <c r="GT1470" s="446"/>
      <c r="GU1470" s="446"/>
      <c r="GV1470" s="416"/>
    </row>
    <row r="1471" spans="1:204" ht="9.75" customHeight="1" x14ac:dyDescent="0.2">
      <c r="A1471" s="417" t="str">
        <f t="shared" si="2659"/>
        <v>2025-26MAYRX7</v>
      </c>
      <c r="B1471" s="458" t="str">
        <f t="shared" si="2643"/>
        <v>2025-26</v>
      </c>
      <c r="C1471" s="402" t="s">
        <v>668</v>
      </c>
      <c r="D1471" s="458" t="s">
        <v>649</v>
      </c>
      <c r="E1471" s="458" t="s">
        <v>462</v>
      </c>
      <c r="F1471" s="478" t="s">
        <v>449</v>
      </c>
      <c r="G1471" s="478" t="s">
        <v>691</v>
      </c>
      <c r="H1471" s="510">
        <v>153651</v>
      </c>
      <c r="I1471" s="510">
        <v>112384</v>
      </c>
      <c r="J1471" s="510">
        <v>304900</v>
      </c>
      <c r="K1471" s="510">
        <v>3</v>
      </c>
      <c r="L1471" s="510">
        <v>0</v>
      </c>
      <c r="M1471" s="510">
        <v>0</v>
      </c>
      <c r="N1471" s="510">
        <v>12</v>
      </c>
      <c r="O1471" s="510">
        <v>79</v>
      </c>
      <c r="P1471" s="510">
        <v>486</v>
      </c>
      <c r="Q1471" s="510">
        <v>180</v>
      </c>
      <c r="R1471" s="510">
        <v>1341</v>
      </c>
      <c r="S1471" s="510">
        <v>94734</v>
      </c>
      <c r="T1471" s="510">
        <v>10042</v>
      </c>
      <c r="U1471" s="510">
        <v>6467</v>
      </c>
      <c r="V1471" s="510">
        <v>47902</v>
      </c>
      <c r="W1471" s="510">
        <v>15783</v>
      </c>
      <c r="X1471" s="510">
        <v>1293</v>
      </c>
      <c r="Y1471" s="510">
        <v>4302374</v>
      </c>
      <c r="Z1471" s="510">
        <v>428</v>
      </c>
      <c r="AA1471" s="510">
        <v>724</v>
      </c>
      <c r="AB1471" s="510">
        <v>3483686</v>
      </c>
      <c r="AC1471" s="510">
        <v>539</v>
      </c>
      <c r="AD1471" s="510">
        <v>928</v>
      </c>
      <c r="AE1471" s="510">
        <v>67718482</v>
      </c>
      <c r="AF1471" s="510">
        <v>1414</v>
      </c>
      <c r="AG1471" s="510">
        <v>2718</v>
      </c>
      <c r="AH1471" s="510">
        <v>84766180</v>
      </c>
      <c r="AI1471" s="510">
        <v>5371</v>
      </c>
      <c r="AJ1471" s="510">
        <v>11524</v>
      </c>
      <c r="AK1471" s="510">
        <v>8040889</v>
      </c>
      <c r="AL1471" s="510">
        <v>6219</v>
      </c>
      <c r="AM1471" s="510">
        <v>13883</v>
      </c>
      <c r="AN1471" s="510">
        <v>2022</v>
      </c>
      <c r="AO1471" s="510">
        <v>5310</v>
      </c>
      <c r="AP1471" s="510">
        <v>3241</v>
      </c>
      <c r="AQ1471" s="510">
        <v>8224453</v>
      </c>
      <c r="AR1471" s="510">
        <v>2538</v>
      </c>
      <c r="AS1471" s="510">
        <v>5728</v>
      </c>
      <c r="AT1471" s="510">
        <v>14416</v>
      </c>
      <c r="AU1471" s="510">
        <v>888</v>
      </c>
      <c r="AV1471" s="510">
        <v>7358</v>
      </c>
      <c r="AW1471" s="510">
        <v>36</v>
      </c>
      <c r="AX1471" s="510">
        <v>585</v>
      </c>
      <c r="AY1471" s="510">
        <v>5585</v>
      </c>
      <c r="AZ1471" s="510">
        <v>0</v>
      </c>
      <c r="BA1471" s="510">
        <v>11287</v>
      </c>
      <c r="BB1471" s="510">
        <v>22866317</v>
      </c>
      <c r="BC1471" s="510">
        <v>2026</v>
      </c>
      <c r="BD1471" s="510">
        <v>5118</v>
      </c>
      <c r="BE1471" s="510">
        <v>614</v>
      </c>
      <c r="BF1471" s="510">
        <v>4294</v>
      </c>
      <c r="BG1471" s="510">
        <v>5077</v>
      </c>
      <c r="BH1471" s="510">
        <v>1302</v>
      </c>
      <c r="BI1471" s="510">
        <v>49236</v>
      </c>
      <c r="BJ1471" s="510">
        <v>5674</v>
      </c>
      <c r="BK1471" s="510">
        <v>25408</v>
      </c>
      <c r="BL1471" s="510">
        <v>80318</v>
      </c>
      <c r="BM1471" s="510">
        <v>20393</v>
      </c>
      <c r="BN1471" s="510">
        <v>17008</v>
      </c>
      <c r="BO1471" s="510">
        <v>13046</v>
      </c>
      <c r="BP1471" s="510">
        <v>11059</v>
      </c>
      <c r="BQ1471" s="510">
        <v>60021</v>
      </c>
      <c r="BR1471" s="510">
        <v>50368</v>
      </c>
      <c r="BS1471" s="510">
        <v>20236</v>
      </c>
      <c r="BT1471" s="510">
        <v>14077</v>
      </c>
      <c r="BU1471" s="510">
        <v>1653</v>
      </c>
      <c r="BV1471" s="510">
        <v>1146</v>
      </c>
      <c r="BW1471" s="510">
        <v>141</v>
      </c>
      <c r="BX1471" s="510">
        <v>72313</v>
      </c>
      <c r="BY1471" s="510">
        <v>513</v>
      </c>
      <c r="BZ1471" s="510">
        <v>946</v>
      </c>
      <c r="CA1471" s="510">
        <v>92</v>
      </c>
      <c r="CB1471" s="510">
        <v>43083</v>
      </c>
      <c r="CC1471" s="510">
        <v>468</v>
      </c>
      <c r="CD1471" s="510">
        <v>849</v>
      </c>
      <c r="CE1471" s="510">
        <v>9809</v>
      </c>
      <c r="CF1471" s="510">
        <v>4186978</v>
      </c>
      <c r="CG1471" s="510">
        <v>427</v>
      </c>
      <c r="CH1471" s="510">
        <v>721</v>
      </c>
      <c r="CI1471" s="510">
        <v>5791</v>
      </c>
      <c r="CJ1471" s="510">
        <v>8011358</v>
      </c>
      <c r="CK1471" s="510">
        <v>1383</v>
      </c>
      <c r="CL1471" s="510">
        <v>2687</v>
      </c>
      <c r="CM1471" s="510">
        <v>2765</v>
      </c>
      <c r="CN1471" s="510">
        <v>3512677</v>
      </c>
      <c r="CO1471" s="510">
        <v>1270</v>
      </c>
      <c r="CP1471" s="510">
        <v>2630</v>
      </c>
      <c r="CQ1471" s="510">
        <v>39346</v>
      </c>
      <c r="CR1471" s="510">
        <v>56194447</v>
      </c>
      <c r="CS1471" s="510">
        <v>1428</v>
      </c>
      <c r="CT1471" s="510">
        <v>2726</v>
      </c>
      <c r="CU1471" s="510">
        <v>2068</v>
      </c>
      <c r="CV1471" s="510">
        <v>9885717</v>
      </c>
      <c r="CW1471" s="510">
        <v>4780</v>
      </c>
      <c r="CX1471" s="510">
        <v>10613</v>
      </c>
      <c r="CY1471" s="510">
        <v>1358</v>
      </c>
      <c r="CZ1471" s="510">
        <v>6707857</v>
      </c>
      <c r="DA1471" s="510">
        <v>4940</v>
      </c>
      <c r="DB1471" s="510">
        <v>11316</v>
      </c>
      <c r="DC1471" s="510">
        <v>1397</v>
      </c>
      <c r="DD1471" s="510">
        <v>12997497</v>
      </c>
      <c r="DE1471" s="510">
        <v>9304</v>
      </c>
      <c r="DF1471" s="510">
        <v>20571</v>
      </c>
      <c r="DG1471" s="510">
        <v>475</v>
      </c>
      <c r="DH1471" s="510">
        <v>5264642</v>
      </c>
      <c r="DI1471" s="510">
        <v>11083</v>
      </c>
      <c r="DJ1471" s="510">
        <v>29184</v>
      </c>
      <c r="DK1471" s="510">
        <v>494</v>
      </c>
      <c r="DL1471" s="510">
        <v>135858</v>
      </c>
      <c r="DM1471" s="510">
        <v>275</v>
      </c>
      <c r="DN1471" s="510">
        <v>496</v>
      </c>
      <c r="DO1471" s="510">
        <v>5687</v>
      </c>
      <c r="DP1471" s="510">
        <v>202195</v>
      </c>
      <c r="DQ1471" s="510">
        <v>36</v>
      </c>
      <c r="DR1471" s="510">
        <v>63</v>
      </c>
      <c r="DS1471" s="510">
        <v>99</v>
      </c>
      <c r="DT1471" s="510">
        <v>157335</v>
      </c>
      <c r="DU1471" s="510">
        <v>1589</v>
      </c>
      <c r="DV1471" s="510">
        <v>3492</v>
      </c>
      <c r="DW1471" s="510">
        <v>86</v>
      </c>
      <c r="DX1471" s="510">
        <v>52263</v>
      </c>
      <c r="DY1471" s="510">
        <v>87027653</v>
      </c>
      <c r="DZ1471" s="510">
        <v>1665</v>
      </c>
      <c r="EA1471" s="510">
        <v>2929</v>
      </c>
      <c r="EB1471" s="510">
        <v>37042</v>
      </c>
      <c r="EC1471" s="510">
        <v>14432</v>
      </c>
      <c r="ED1471" s="510">
        <v>3387</v>
      </c>
      <c r="EE1471" s="510">
        <v>21865833</v>
      </c>
      <c r="EF1471" s="510">
        <v>3397</v>
      </c>
      <c r="EG1471" s="510">
        <v>116</v>
      </c>
      <c r="EH1471" s="510">
        <v>67</v>
      </c>
      <c r="EI1471" s="510"/>
      <c r="EJ1471" s="479"/>
      <c r="EK1471" s="479"/>
      <c r="EL1471" s="479"/>
      <c r="EM1471" s="479"/>
      <c r="EN1471" s="479"/>
      <c r="EO1471" s="479"/>
      <c r="EP1471" s="479"/>
      <c r="EQ1471" s="479"/>
      <c r="ER1471" s="479"/>
      <c r="ES1471" s="479"/>
      <c r="ET1471" s="479"/>
      <c r="EU1471" s="479"/>
      <c r="EV1471" s="479"/>
      <c r="EW1471" s="479"/>
      <c r="EX1471" s="479"/>
      <c r="EY1471" s="479"/>
      <c r="EZ1471" s="476"/>
      <c r="FA1471" s="446">
        <f t="shared" si="2674"/>
        <v>5</v>
      </c>
      <c r="FB1471" s="417">
        <f t="shared" si="2647"/>
        <v>2025</v>
      </c>
      <c r="FC1471" s="448">
        <f t="shared" si="2648"/>
        <v>45778</v>
      </c>
      <c r="FD1471" s="449">
        <f t="shared" si="2649"/>
        <v>31</v>
      </c>
      <c r="FE1471" s="450"/>
      <c r="FF1471" s="451">
        <f t="shared" si="2639"/>
        <v>0.59512348262871495</v>
      </c>
      <c r="FG1471" s="450"/>
      <c r="FH1471" s="452">
        <f t="shared" si="2660"/>
        <v>2.0307707627962559</v>
      </c>
      <c r="FI1471" s="452">
        <f t="shared" si="2661"/>
        <v>1.6936865166301533</v>
      </c>
      <c r="FJ1471" s="452">
        <f t="shared" si="2662"/>
        <v>2.0173186949126332</v>
      </c>
      <c r="FK1471" s="452">
        <f t="shared" si="2663"/>
        <v>1.7100664914179682</v>
      </c>
      <c r="FL1471" s="452">
        <f t="shared" si="2664"/>
        <v>1.2529956995532545</v>
      </c>
      <c r="FM1471" s="452">
        <f t="shared" si="2665"/>
        <v>1.0514801052148135</v>
      </c>
      <c r="FN1471" s="452">
        <f t="shared" si="2666"/>
        <v>1.2821390103275676</v>
      </c>
      <c r="FO1471" s="452">
        <f t="shared" si="2667"/>
        <v>0.89190901602990558</v>
      </c>
      <c r="FP1471" s="452">
        <f t="shared" si="2668"/>
        <v>1.2784222737819027</v>
      </c>
      <c r="FQ1471" s="452">
        <f t="shared" si="2669"/>
        <v>0.88631090487238984</v>
      </c>
      <c r="FR1471" s="453"/>
      <c r="FS1471" s="446">
        <f t="shared" si="2672"/>
        <v>0</v>
      </c>
      <c r="FT1471" s="446">
        <f t="shared" si="2672"/>
        <v>0</v>
      </c>
      <c r="FU1471" s="446">
        <f t="shared" si="2672"/>
        <v>1348608</v>
      </c>
      <c r="FV1471" s="446">
        <f t="shared" si="2672"/>
        <v>8878336</v>
      </c>
      <c r="FW1471" s="446">
        <f t="shared" si="2672"/>
        <v>7270408</v>
      </c>
      <c r="FX1471" s="446">
        <f t="shared" si="2672"/>
        <v>6001376</v>
      </c>
      <c r="FY1471" s="446">
        <f t="shared" si="2672"/>
        <v>130197636</v>
      </c>
      <c r="FZ1471" s="446">
        <f t="shared" si="2672"/>
        <v>181883292</v>
      </c>
      <c r="GA1471" s="446">
        <f t="shared" si="2672"/>
        <v>17950719</v>
      </c>
      <c r="GB1471" s="446">
        <f t="shared" si="2672"/>
        <v>57766866</v>
      </c>
      <c r="GC1471" s="446">
        <f t="shared" si="2673"/>
        <v>18564448</v>
      </c>
      <c r="GD1471" s="446">
        <f t="shared" si="2673"/>
        <v>133386</v>
      </c>
      <c r="GE1471" s="446">
        <f t="shared" si="2673"/>
        <v>78108</v>
      </c>
      <c r="GF1471" s="446">
        <f t="shared" si="2673"/>
        <v>7072289</v>
      </c>
      <c r="GG1471" s="446">
        <f t="shared" si="2673"/>
        <v>15560417</v>
      </c>
      <c r="GH1471" s="446">
        <f t="shared" si="2673"/>
        <v>7271950</v>
      </c>
      <c r="GI1471" s="446">
        <f t="shared" si="2673"/>
        <v>107257196</v>
      </c>
      <c r="GJ1471" s="446">
        <f t="shared" si="2673"/>
        <v>21947684</v>
      </c>
      <c r="GK1471" s="446">
        <f t="shared" si="2673"/>
        <v>15367128</v>
      </c>
      <c r="GL1471" s="446">
        <f t="shared" si="2673"/>
        <v>28737687</v>
      </c>
      <c r="GM1471" s="446">
        <f t="shared" si="2673"/>
        <v>13862400</v>
      </c>
      <c r="GN1471" s="446">
        <f t="shared" si="2673"/>
        <v>345708</v>
      </c>
      <c r="GO1471" s="446">
        <f t="shared" si="2673"/>
        <v>245024</v>
      </c>
      <c r="GP1471" s="446">
        <f t="shared" si="2673"/>
        <v>358281</v>
      </c>
      <c r="GQ1471" s="446">
        <f t="shared" si="2673"/>
        <v>153078327</v>
      </c>
      <c r="GR1471" s="446"/>
      <c r="GS1471" s="446"/>
      <c r="GT1471" s="446"/>
      <c r="GU1471" s="446"/>
      <c r="GV1471" s="416"/>
    </row>
    <row r="1472" spans="1:204" ht="9.75" customHeight="1" x14ac:dyDescent="0.2">
      <c r="A1472" s="417" t="str">
        <f t="shared" si="2659"/>
        <v>2025-26MAYRYE</v>
      </c>
      <c r="B1472" s="458" t="str">
        <f t="shared" si="2643"/>
        <v>2025-26</v>
      </c>
      <c r="C1472" s="402" t="s">
        <v>668</v>
      </c>
      <c r="D1472" s="458" t="s">
        <v>663</v>
      </c>
      <c r="E1472" s="458" t="s">
        <v>662</v>
      </c>
      <c r="F1472" s="478" t="s">
        <v>456</v>
      </c>
      <c r="G1472" s="478" t="s">
        <v>692</v>
      </c>
      <c r="H1472" s="510">
        <v>85380</v>
      </c>
      <c r="I1472" s="510">
        <v>51851</v>
      </c>
      <c r="J1472" s="510">
        <v>488571</v>
      </c>
      <c r="K1472" s="510">
        <v>9</v>
      </c>
      <c r="L1472" s="510">
        <v>1</v>
      </c>
      <c r="M1472" s="510">
        <v>27</v>
      </c>
      <c r="N1472" s="510">
        <v>69</v>
      </c>
      <c r="O1472" s="510">
        <v>139</v>
      </c>
      <c r="P1472" s="510">
        <v>240</v>
      </c>
      <c r="Q1472" s="510">
        <v>20</v>
      </c>
      <c r="R1472" s="510">
        <v>13</v>
      </c>
      <c r="S1472" s="510">
        <v>52940</v>
      </c>
      <c r="T1472" s="510">
        <v>3816</v>
      </c>
      <c r="U1472" s="510">
        <v>2454</v>
      </c>
      <c r="V1472" s="510">
        <v>25380</v>
      </c>
      <c r="W1472" s="510">
        <v>11914</v>
      </c>
      <c r="X1472" s="510">
        <v>776</v>
      </c>
      <c r="Y1472" s="510">
        <v>1871018</v>
      </c>
      <c r="Z1472" s="510">
        <v>490</v>
      </c>
      <c r="AA1472" s="510">
        <v>885</v>
      </c>
      <c r="AB1472" s="510">
        <v>1371045</v>
      </c>
      <c r="AC1472" s="510">
        <v>559</v>
      </c>
      <c r="AD1472" s="510">
        <v>1032</v>
      </c>
      <c r="AE1472" s="510">
        <v>38537903</v>
      </c>
      <c r="AF1472" s="510">
        <v>1518</v>
      </c>
      <c r="AG1472" s="510">
        <v>3014</v>
      </c>
      <c r="AH1472" s="510">
        <v>89107575</v>
      </c>
      <c r="AI1472" s="510">
        <v>7479</v>
      </c>
      <c r="AJ1472" s="510">
        <v>15584</v>
      </c>
      <c r="AK1472" s="510">
        <v>7079248</v>
      </c>
      <c r="AL1472" s="510">
        <v>9123</v>
      </c>
      <c r="AM1472" s="510">
        <v>19088</v>
      </c>
      <c r="AN1472" s="510">
        <v>228</v>
      </c>
      <c r="AO1472" s="510">
        <v>2823</v>
      </c>
      <c r="AP1472" s="510">
        <v>482</v>
      </c>
      <c r="AQ1472" s="510">
        <v>1080367</v>
      </c>
      <c r="AR1472" s="510">
        <v>2241</v>
      </c>
      <c r="AS1472" s="510">
        <v>4131</v>
      </c>
      <c r="AT1472" s="510">
        <v>8517</v>
      </c>
      <c r="AU1472" s="510">
        <v>308</v>
      </c>
      <c r="AV1472" s="510">
        <v>1691</v>
      </c>
      <c r="AW1472" s="510">
        <v>1036</v>
      </c>
      <c r="AX1472" s="510">
        <v>652</v>
      </c>
      <c r="AY1472" s="510">
        <v>5866</v>
      </c>
      <c r="AZ1472" s="510">
        <v>1075</v>
      </c>
      <c r="BA1472" s="510">
        <v>1420</v>
      </c>
      <c r="BB1472" s="510">
        <v>3962177</v>
      </c>
      <c r="BC1472" s="510">
        <v>2790</v>
      </c>
      <c r="BD1472" s="510">
        <v>5401</v>
      </c>
      <c r="BE1472" s="510">
        <v>110</v>
      </c>
      <c r="BF1472" s="510">
        <v>680</v>
      </c>
      <c r="BG1472" s="510">
        <v>484</v>
      </c>
      <c r="BH1472" s="510">
        <v>146</v>
      </c>
      <c r="BI1472" s="510">
        <v>26241</v>
      </c>
      <c r="BJ1472" s="510">
        <v>2119</v>
      </c>
      <c r="BK1472" s="510">
        <v>16063</v>
      </c>
      <c r="BL1472" s="510">
        <v>44423</v>
      </c>
      <c r="BM1472" s="510">
        <v>7416</v>
      </c>
      <c r="BN1472" s="510">
        <v>5411</v>
      </c>
      <c r="BO1472" s="510">
        <v>4704</v>
      </c>
      <c r="BP1472" s="510">
        <v>3478</v>
      </c>
      <c r="BQ1472" s="510">
        <v>32405</v>
      </c>
      <c r="BR1472" s="510">
        <v>26545</v>
      </c>
      <c r="BS1472" s="510">
        <v>18811</v>
      </c>
      <c r="BT1472" s="510">
        <v>12721</v>
      </c>
      <c r="BU1472" s="510">
        <v>1180</v>
      </c>
      <c r="BV1472" s="510">
        <v>821</v>
      </c>
      <c r="BW1472" s="510">
        <v>226</v>
      </c>
      <c r="BX1472" s="510">
        <v>141242</v>
      </c>
      <c r="BY1472" s="510">
        <v>625</v>
      </c>
      <c r="BZ1472" s="510">
        <v>1123</v>
      </c>
      <c r="CA1472" s="510">
        <v>85</v>
      </c>
      <c r="CB1472" s="510">
        <v>35085</v>
      </c>
      <c r="CC1472" s="510">
        <v>413</v>
      </c>
      <c r="CD1472" s="510">
        <v>810</v>
      </c>
      <c r="CE1472" s="510">
        <v>3505</v>
      </c>
      <c r="CF1472" s="510">
        <v>1694691</v>
      </c>
      <c r="CG1472" s="510">
        <v>484</v>
      </c>
      <c r="CH1472" s="510">
        <v>866</v>
      </c>
      <c r="CI1472" s="510">
        <v>2262</v>
      </c>
      <c r="CJ1472" s="510">
        <v>3549258</v>
      </c>
      <c r="CK1472" s="510">
        <v>1569</v>
      </c>
      <c r="CL1472" s="510">
        <v>3014</v>
      </c>
      <c r="CM1472" s="510">
        <v>497</v>
      </c>
      <c r="CN1472" s="510">
        <v>675407</v>
      </c>
      <c r="CO1472" s="510">
        <v>1359</v>
      </c>
      <c r="CP1472" s="510">
        <v>2719</v>
      </c>
      <c r="CQ1472" s="510">
        <v>22621</v>
      </c>
      <c r="CR1472" s="510">
        <v>34313238</v>
      </c>
      <c r="CS1472" s="510">
        <v>1517</v>
      </c>
      <c r="CT1472" s="510">
        <v>3021</v>
      </c>
      <c r="CU1472" s="510">
        <v>2156</v>
      </c>
      <c r="CV1472" s="510">
        <v>13769194</v>
      </c>
      <c r="CW1472" s="510">
        <v>6386</v>
      </c>
      <c r="CX1472" s="510">
        <v>12328</v>
      </c>
      <c r="CY1472" s="510">
        <v>800</v>
      </c>
      <c r="CZ1472" s="510">
        <v>4464484</v>
      </c>
      <c r="DA1472" s="510">
        <v>5581</v>
      </c>
      <c r="DB1472" s="510">
        <v>11375</v>
      </c>
      <c r="DC1472" s="510">
        <v>238</v>
      </c>
      <c r="DD1472" s="510">
        <v>3906996</v>
      </c>
      <c r="DE1472" s="510">
        <v>16416</v>
      </c>
      <c r="DF1472" s="510">
        <v>30713</v>
      </c>
      <c r="DG1472" s="510">
        <v>67</v>
      </c>
      <c r="DH1472" s="510">
        <v>589010</v>
      </c>
      <c r="DI1472" s="510">
        <v>8791</v>
      </c>
      <c r="DJ1472" s="510">
        <v>21041</v>
      </c>
      <c r="DK1472" s="510">
        <v>267</v>
      </c>
      <c r="DL1472" s="510">
        <v>91709</v>
      </c>
      <c r="DM1472" s="510">
        <v>343</v>
      </c>
      <c r="DN1472" s="510">
        <v>575</v>
      </c>
      <c r="DO1472" s="510">
        <v>2412</v>
      </c>
      <c r="DP1472" s="510">
        <v>102990</v>
      </c>
      <c r="DQ1472" s="510">
        <v>43</v>
      </c>
      <c r="DR1472" s="510">
        <v>96</v>
      </c>
      <c r="DS1472" s="510">
        <v>52</v>
      </c>
      <c r="DT1472" s="510">
        <v>200060</v>
      </c>
      <c r="DU1472" s="510">
        <v>3847</v>
      </c>
      <c r="DV1472" s="510">
        <v>7683</v>
      </c>
      <c r="DW1472" s="510">
        <v>44</v>
      </c>
      <c r="DX1472" s="510">
        <v>29044</v>
      </c>
      <c r="DY1472" s="510">
        <v>32099995</v>
      </c>
      <c r="DZ1472" s="510">
        <v>1105</v>
      </c>
      <c r="EA1472" s="510">
        <v>1814</v>
      </c>
      <c r="EB1472" s="510">
        <v>15060</v>
      </c>
      <c r="EC1472" s="510">
        <v>2973</v>
      </c>
      <c r="ED1472" s="510">
        <v>388</v>
      </c>
      <c r="EE1472" s="510">
        <v>2911096</v>
      </c>
      <c r="EF1472" s="510">
        <v>556</v>
      </c>
      <c r="EG1472" s="510">
        <v>76</v>
      </c>
      <c r="EH1472" s="510">
        <v>534</v>
      </c>
      <c r="EI1472" s="510"/>
      <c r="EJ1472" s="479"/>
      <c r="EK1472" s="479"/>
      <c r="EL1472" s="479"/>
      <c r="EM1472" s="479"/>
      <c r="EN1472" s="479"/>
      <c r="EO1472" s="479"/>
      <c r="EP1472" s="479"/>
      <c r="EQ1472" s="479"/>
      <c r="ER1472" s="479"/>
      <c r="ES1472" s="479"/>
      <c r="ET1472" s="479"/>
      <c r="EU1472" s="479"/>
      <c r="EV1472" s="479"/>
      <c r="EW1472" s="479"/>
      <c r="EX1472" s="479"/>
      <c r="EY1472" s="479"/>
      <c r="EZ1472" s="476"/>
      <c r="FA1472" s="482">
        <f t="shared" si="2674"/>
        <v>5</v>
      </c>
      <c r="FB1472" s="493">
        <f t="shared" si="2647"/>
        <v>2025</v>
      </c>
      <c r="FC1472" s="498">
        <f t="shared" si="2648"/>
        <v>45778</v>
      </c>
      <c r="FD1472" s="499">
        <f t="shared" si="2649"/>
        <v>31</v>
      </c>
      <c r="FE1472" s="450"/>
      <c r="FF1472" s="451">
        <f t="shared" ref="FF1472:FF1535" si="2675">DO1472/(T1472-P1472)</f>
        <v>0.67449664429530198</v>
      </c>
      <c r="FG1472" s="450"/>
      <c r="FH1472" s="452">
        <f t="shared" si="2660"/>
        <v>1.9433962264150944</v>
      </c>
      <c r="FI1472" s="452">
        <f t="shared" si="2661"/>
        <v>1.4179769392033543</v>
      </c>
      <c r="FJ1472" s="452">
        <f t="shared" si="2662"/>
        <v>1.9168704156479217</v>
      </c>
      <c r="FK1472" s="452">
        <f t="shared" si="2663"/>
        <v>1.4172779136104319</v>
      </c>
      <c r="FL1472" s="452">
        <f t="shared" si="2664"/>
        <v>1.2767927501970056</v>
      </c>
      <c r="FM1472" s="452">
        <f t="shared" si="2665"/>
        <v>1.0459022852639874</v>
      </c>
      <c r="FN1472" s="452">
        <f t="shared" si="2666"/>
        <v>1.5788987745509484</v>
      </c>
      <c r="FO1472" s="452">
        <f t="shared" si="2667"/>
        <v>1.0677354373006547</v>
      </c>
      <c r="FP1472" s="452">
        <f t="shared" si="2668"/>
        <v>1.5206185567010309</v>
      </c>
      <c r="FQ1472" s="452">
        <f t="shared" si="2669"/>
        <v>1.0579896907216495</v>
      </c>
      <c r="FR1472" s="453"/>
      <c r="FS1472" s="446">
        <f t="shared" si="2672"/>
        <v>51851</v>
      </c>
      <c r="FT1472" s="446">
        <f t="shared" si="2672"/>
        <v>1399977</v>
      </c>
      <c r="FU1472" s="446">
        <f t="shared" si="2672"/>
        <v>3577719</v>
      </c>
      <c r="FV1472" s="446">
        <f t="shared" si="2672"/>
        <v>7207289</v>
      </c>
      <c r="FW1472" s="446">
        <f t="shared" si="2672"/>
        <v>3377160</v>
      </c>
      <c r="FX1472" s="446">
        <f t="shared" si="2672"/>
        <v>2532528</v>
      </c>
      <c r="FY1472" s="446">
        <f t="shared" si="2672"/>
        <v>76495320</v>
      </c>
      <c r="FZ1472" s="446">
        <f t="shared" si="2672"/>
        <v>185667776</v>
      </c>
      <c r="GA1472" s="446">
        <f t="shared" si="2672"/>
        <v>14812288</v>
      </c>
      <c r="GB1472" s="446">
        <f t="shared" si="2672"/>
        <v>7669420</v>
      </c>
      <c r="GC1472" s="446">
        <f t="shared" si="2673"/>
        <v>1991142</v>
      </c>
      <c r="GD1472" s="446">
        <f t="shared" si="2673"/>
        <v>253798</v>
      </c>
      <c r="GE1472" s="446">
        <f t="shared" si="2673"/>
        <v>68850</v>
      </c>
      <c r="GF1472" s="446">
        <f t="shared" si="2673"/>
        <v>3035330</v>
      </c>
      <c r="GG1472" s="446">
        <f t="shared" si="2673"/>
        <v>6817668</v>
      </c>
      <c r="GH1472" s="446">
        <f t="shared" si="2673"/>
        <v>1351343</v>
      </c>
      <c r="GI1472" s="446">
        <f t="shared" si="2673"/>
        <v>68338041</v>
      </c>
      <c r="GJ1472" s="446">
        <f t="shared" si="2673"/>
        <v>26579168</v>
      </c>
      <c r="GK1472" s="446">
        <f t="shared" si="2673"/>
        <v>9100000</v>
      </c>
      <c r="GL1472" s="446">
        <f t="shared" si="2673"/>
        <v>7309694</v>
      </c>
      <c r="GM1472" s="446">
        <f t="shared" si="2673"/>
        <v>1409747</v>
      </c>
      <c r="GN1472" s="446">
        <f t="shared" si="2673"/>
        <v>399516</v>
      </c>
      <c r="GO1472" s="446">
        <f t="shared" si="2673"/>
        <v>153525</v>
      </c>
      <c r="GP1472" s="446">
        <f t="shared" si="2673"/>
        <v>231552</v>
      </c>
      <c r="GQ1472" s="446">
        <f t="shared" si="2673"/>
        <v>52685816</v>
      </c>
      <c r="GR1472" s="446"/>
      <c r="GS1472" s="446"/>
      <c r="GT1472" s="446"/>
      <c r="GU1472" s="446"/>
      <c r="GV1472" s="416"/>
    </row>
    <row r="1473" spans="1:204" ht="9.75" customHeight="1" x14ac:dyDescent="0.2">
      <c r="A1473" s="523" t="str">
        <f t="shared" si="2659"/>
        <v>2025-26MAYRYD</v>
      </c>
      <c r="B1473" s="524" t="str">
        <f t="shared" si="2643"/>
        <v>2025-26</v>
      </c>
      <c r="C1473" s="525" t="s">
        <v>668</v>
      </c>
      <c r="D1473" s="524" t="s">
        <v>663</v>
      </c>
      <c r="E1473" s="524" t="s">
        <v>662</v>
      </c>
      <c r="F1473" s="526" t="s">
        <v>455</v>
      </c>
      <c r="G1473" s="526" t="s">
        <v>693</v>
      </c>
      <c r="H1473" s="527">
        <v>95015</v>
      </c>
      <c r="I1473" s="527">
        <v>74673</v>
      </c>
      <c r="J1473" s="527">
        <v>155101</v>
      </c>
      <c r="K1473" s="527">
        <v>2</v>
      </c>
      <c r="L1473" s="527">
        <v>1</v>
      </c>
      <c r="M1473" s="527">
        <v>1</v>
      </c>
      <c r="N1473" s="527">
        <v>2</v>
      </c>
      <c r="O1473" s="527">
        <v>40</v>
      </c>
      <c r="P1473" s="527">
        <v>260</v>
      </c>
      <c r="Q1473" s="527">
        <v>8</v>
      </c>
      <c r="R1473" s="527">
        <v>37</v>
      </c>
      <c r="S1473" s="527">
        <v>65509</v>
      </c>
      <c r="T1473" s="527">
        <v>5328</v>
      </c>
      <c r="U1473" s="527">
        <v>3376</v>
      </c>
      <c r="V1473" s="527">
        <v>31478</v>
      </c>
      <c r="W1473" s="527">
        <v>15267</v>
      </c>
      <c r="X1473" s="527">
        <v>647</v>
      </c>
      <c r="Y1473" s="527">
        <v>2591196</v>
      </c>
      <c r="Z1473" s="527">
        <v>486</v>
      </c>
      <c r="AA1473" s="527">
        <v>914</v>
      </c>
      <c r="AB1473" s="527">
        <v>1912786</v>
      </c>
      <c r="AC1473" s="527">
        <v>567</v>
      </c>
      <c r="AD1473" s="527">
        <v>1070</v>
      </c>
      <c r="AE1473" s="527">
        <v>50298493</v>
      </c>
      <c r="AF1473" s="527">
        <v>1598</v>
      </c>
      <c r="AG1473" s="527">
        <v>3192</v>
      </c>
      <c r="AH1473" s="527">
        <v>96918472</v>
      </c>
      <c r="AI1473" s="527">
        <v>6348</v>
      </c>
      <c r="AJ1473" s="527">
        <v>14401</v>
      </c>
      <c r="AK1473" s="527">
        <v>4717222</v>
      </c>
      <c r="AL1473" s="527">
        <v>7291</v>
      </c>
      <c r="AM1473" s="527">
        <v>14971</v>
      </c>
      <c r="AN1473" s="527">
        <v>0</v>
      </c>
      <c r="AO1473" s="527">
        <v>3732</v>
      </c>
      <c r="AP1473" s="527">
        <v>5618</v>
      </c>
      <c r="AQ1473" s="527">
        <v>40024980</v>
      </c>
      <c r="AR1473" s="527">
        <v>7124</v>
      </c>
      <c r="AS1473" s="527">
        <v>10499</v>
      </c>
      <c r="AT1473" s="527">
        <v>10147</v>
      </c>
      <c r="AU1473" s="527">
        <v>573</v>
      </c>
      <c r="AV1473" s="527">
        <v>3713</v>
      </c>
      <c r="AW1473" s="527">
        <v>8020</v>
      </c>
      <c r="AX1473" s="527">
        <v>565</v>
      </c>
      <c r="AY1473" s="527">
        <v>5296</v>
      </c>
      <c r="AZ1473" s="527">
        <v>2107</v>
      </c>
      <c r="BA1473" s="527">
        <v>15085</v>
      </c>
      <c r="BB1473" s="527">
        <v>43923870</v>
      </c>
      <c r="BC1473" s="527">
        <v>2912</v>
      </c>
      <c r="BD1473" s="527">
        <v>6376</v>
      </c>
      <c r="BE1473" s="527">
        <v>555</v>
      </c>
      <c r="BF1473" s="527">
        <v>4294</v>
      </c>
      <c r="BG1473" s="527">
        <v>8165</v>
      </c>
      <c r="BH1473" s="527">
        <v>2071</v>
      </c>
      <c r="BI1473" s="527">
        <v>34258</v>
      </c>
      <c r="BJ1473" s="527">
        <v>1575</v>
      </c>
      <c r="BK1473" s="527">
        <v>19529</v>
      </c>
      <c r="BL1473" s="527">
        <v>55362</v>
      </c>
      <c r="BM1473" s="527">
        <v>12418</v>
      </c>
      <c r="BN1473" s="527">
        <v>8106</v>
      </c>
      <c r="BO1473" s="527">
        <v>7834</v>
      </c>
      <c r="BP1473" s="527">
        <v>5184</v>
      </c>
      <c r="BQ1473" s="527">
        <v>43154</v>
      </c>
      <c r="BR1473" s="527">
        <v>33222</v>
      </c>
      <c r="BS1473" s="527">
        <v>26249</v>
      </c>
      <c r="BT1473" s="527">
        <v>15973</v>
      </c>
      <c r="BU1473" s="527">
        <v>1105</v>
      </c>
      <c r="BV1473" s="527">
        <v>675</v>
      </c>
      <c r="BW1473" s="527">
        <v>106</v>
      </c>
      <c r="BX1473" s="527">
        <v>64639</v>
      </c>
      <c r="BY1473" s="527">
        <v>610</v>
      </c>
      <c r="BZ1473" s="527">
        <v>1096</v>
      </c>
      <c r="CA1473" s="527">
        <v>121</v>
      </c>
      <c r="CB1473" s="527">
        <v>58992</v>
      </c>
      <c r="CC1473" s="527">
        <v>488</v>
      </c>
      <c r="CD1473" s="527">
        <v>915</v>
      </c>
      <c r="CE1473" s="527">
        <v>5101</v>
      </c>
      <c r="CF1473" s="527">
        <v>2467565</v>
      </c>
      <c r="CG1473" s="527">
        <v>484</v>
      </c>
      <c r="CH1473" s="527">
        <v>910</v>
      </c>
      <c r="CI1473" s="527">
        <v>2466</v>
      </c>
      <c r="CJ1473" s="527">
        <v>3514592</v>
      </c>
      <c r="CK1473" s="527">
        <v>1425</v>
      </c>
      <c r="CL1473" s="527">
        <v>2889</v>
      </c>
      <c r="CM1473" s="527">
        <v>1331</v>
      </c>
      <c r="CN1473" s="527">
        <v>1825946</v>
      </c>
      <c r="CO1473" s="527">
        <v>1372</v>
      </c>
      <c r="CP1473" s="527">
        <v>2913</v>
      </c>
      <c r="CQ1473" s="527">
        <v>27681</v>
      </c>
      <c r="CR1473" s="527">
        <v>44957955</v>
      </c>
      <c r="CS1473" s="527">
        <v>1624</v>
      </c>
      <c r="CT1473" s="527">
        <v>3222</v>
      </c>
      <c r="CU1473" s="527">
        <v>1098</v>
      </c>
      <c r="CV1473" s="527">
        <v>6929432</v>
      </c>
      <c r="CW1473" s="527">
        <v>6311</v>
      </c>
      <c r="CX1473" s="527">
        <v>15100</v>
      </c>
      <c r="CY1473" s="527">
        <v>603</v>
      </c>
      <c r="CZ1473" s="527">
        <v>3903668</v>
      </c>
      <c r="DA1473" s="527">
        <v>6474</v>
      </c>
      <c r="DB1473" s="527">
        <v>15136</v>
      </c>
      <c r="DC1473" s="527">
        <v>906</v>
      </c>
      <c r="DD1473" s="527">
        <v>7612721</v>
      </c>
      <c r="DE1473" s="527">
        <v>8403</v>
      </c>
      <c r="DF1473" s="527">
        <v>20473</v>
      </c>
      <c r="DG1473" s="527">
        <v>135</v>
      </c>
      <c r="DH1473" s="527">
        <v>974697</v>
      </c>
      <c r="DI1473" s="527">
        <v>7220</v>
      </c>
      <c r="DJ1473" s="527">
        <v>17870</v>
      </c>
      <c r="DK1473" s="527">
        <v>3</v>
      </c>
      <c r="DL1473" s="527">
        <v>1067</v>
      </c>
      <c r="DM1473" s="527">
        <v>356</v>
      </c>
      <c r="DN1473" s="527">
        <v>477</v>
      </c>
      <c r="DO1473" s="527">
        <v>3331</v>
      </c>
      <c r="DP1473" s="527">
        <v>165988</v>
      </c>
      <c r="DQ1473" s="527">
        <v>50</v>
      </c>
      <c r="DR1473" s="527">
        <v>58</v>
      </c>
      <c r="DS1473" s="527">
        <v>49</v>
      </c>
      <c r="DT1473" s="527">
        <v>69098</v>
      </c>
      <c r="DU1473" s="527">
        <v>1410</v>
      </c>
      <c r="DV1473" s="527">
        <v>3333</v>
      </c>
      <c r="DW1473" s="527">
        <v>43</v>
      </c>
      <c r="DX1473" s="527">
        <v>34683</v>
      </c>
      <c r="DY1473" s="527">
        <v>37629070</v>
      </c>
      <c r="DZ1473" s="527">
        <v>1085</v>
      </c>
      <c r="EA1473" s="527">
        <v>1882</v>
      </c>
      <c r="EB1473" s="527">
        <v>17782</v>
      </c>
      <c r="EC1473" s="527">
        <v>3896</v>
      </c>
      <c r="ED1473" s="527">
        <v>326</v>
      </c>
      <c r="EE1473" s="527">
        <v>2901821</v>
      </c>
      <c r="EF1473" s="527">
        <v>1954</v>
      </c>
      <c r="EG1473" s="527">
        <v>120</v>
      </c>
      <c r="EH1473" s="527">
        <v>17</v>
      </c>
      <c r="EI1473" s="527"/>
      <c r="EJ1473" s="528"/>
      <c r="EK1473" s="528"/>
      <c r="EL1473" s="528"/>
      <c r="EM1473" s="528"/>
      <c r="EN1473" s="528"/>
      <c r="EO1473" s="528"/>
      <c r="EP1473" s="528"/>
      <c r="EQ1473" s="528"/>
      <c r="ER1473" s="528"/>
      <c r="ES1473" s="528"/>
      <c r="ET1473" s="528"/>
      <c r="EU1473" s="528"/>
      <c r="EV1473" s="528"/>
      <c r="EW1473" s="528"/>
      <c r="EX1473" s="528"/>
      <c r="EY1473" s="528"/>
      <c r="EZ1473" s="529"/>
      <c r="FA1473" s="446">
        <f t="shared" si="2674"/>
        <v>5</v>
      </c>
      <c r="FB1473" s="417">
        <f t="shared" si="2647"/>
        <v>2025</v>
      </c>
      <c r="FC1473" s="448">
        <f t="shared" si="2648"/>
        <v>45778</v>
      </c>
      <c r="FD1473" s="449">
        <f t="shared" si="2649"/>
        <v>31</v>
      </c>
      <c r="FE1473" s="530"/>
      <c r="FF1473" s="531">
        <f t="shared" si="2675"/>
        <v>0.65726124704025257</v>
      </c>
      <c r="FG1473" s="530"/>
      <c r="FH1473" s="532">
        <f t="shared" si="2660"/>
        <v>2.3307057057057059</v>
      </c>
      <c r="FI1473" s="532">
        <f t="shared" si="2661"/>
        <v>1.5213963963963963</v>
      </c>
      <c r="FJ1473" s="532">
        <f t="shared" si="2662"/>
        <v>2.3204976303317535</v>
      </c>
      <c r="FK1473" s="532">
        <f t="shared" si="2663"/>
        <v>1.5355450236966826</v>
      </c>
      <c r="FL1473" s="532">
        <f t="shared" si="2664"/>
        <v>1.3709257259038059</v>
      </c>
      <c r="FM1473" s="532">
        <f t="shared" si="2665"/>
        <v>1.055403774064426</v>
      </c>
      <c r="FN1473" s="532">
        <f t="shared" si="2666"/>
        <v>1.7193292722866313</v>
      </c>
      <c r="FO1473" s="532">
        <f t="shared" si="2667"/>
        <v>1.0462435318006158</v>
      </c>
      <c r="FP1473" s="532">
        <f t="shared" si="2668"/>
        <v>1.7078825347758888</v>
      </c>
      <c r="FQ1473" s="532">
        <f t="shared" si="2669"/>
        <v>1.0432766615146831</v>
      </c>
      <c r="FR1473" s="533"/>
      <c r="FS1473" s="534">
        <f t="shared" si="2672"/>
        <v>74673</v>
      </c>
      <c r="FT1473" s="534">
        <f t="shared" si="2672"/>
        <v>74673</v>
      </c>
      <c r="FU1473" s="534">
        <f t="shared" si="2672"/>
        <v>149346</v>
      </c>
      <c r="FV1473" s="534">
        <f t="shared" si="2672"/>
        <v>2986920</v>
      </c>
      <c r="FW1473" s="534">
        <f t="shared" si="2672"/>
        <v>4869792</v>
      </c>
      <c r="FX1473" s="534">
        <f t="shared" si="2672"/>
        <v>3612320</v>
      </c>
      <c r="FY1473" s="534">
        <f t="shared" si="2672"/>
        <v>100477776</v>
      </c>
      <c r="FZ1473" s="534">
        <f t="shared" si="2672"/>
        <v>219860067</v>
      </c>
      <c r="GA1473" s="534">
        <f t="shared" si="2672"/>
        <v>9686237</v>
      </c>
      <c r="GB1473" s="534">
        <f t="shared" si="2672"/>
        <v>96181960</v>
      </c>
      <c r="GC1473" s="534">
        <f t="shared" si="2673"/>
        <v>58983382</v>
      </c>
      <c r="GD1473" s="534">
        <f t="shared" si="2673"/>
        <v>116176</v>
      </c>
      <c r="GE1473" s="534">
        <f t="shared" si="2673"/>
        <v>110715</v>
      </c>
      <c r="GF1473" s="534">
        <f t="shared" si="2673"/>
        <v>4641910</v>
      </c>
      <c r="GG1473" s="534">
        <f t="shared" si="2673"/>
        <v>7124274</v>
      </c>
      <c r="GH1473" s="534">
        <f t="shared" si="2673"/>
        <v>3877203</v>
      </c>
      <c r="GI1473" s="534">
        <f t="shared" si="2673"/>
        <v>89188182</v>
      </c>
      <c r="GJ1473" s="534">
        <f t="shared" si="2673"/>
        <v>16579800</v>
      </c>
      <c r="GK1473" s="534">
        <f t="shared" si="2673"/>
        <v>9127008</v>
      </c>
      <c r="GL1473" s="534">
        <f t="shared" si="2673"/>
        <v>18548538</v>
      </c>
      <c r="GM1473" s="534">
        <f t="shared" si="2673"/>
        <v>2412450</v>
      </c>
      <c r="GN1473" s="534">
        <f t="shared" si="2673"/>
        <v>163317</v>
      </c>
      <c r="GO1473" s="534">
        <f t="shared" si="2673"/>
        <v>1431</v>
      </c>
      <c r="GP1473" s="534">
        <f t="shared" si="2673"/>
        <v>193198</v>
      </c>
      <c r="GQ1473" s="534">
        <f t="shared" si="2673"/>
        <v>65273406</v>
      </c>
      <c r="GR1473" s="534"/>
      <c r="GS1473" s="534"/>
      <c r="GT1473" s="534"/>
      <c r="GU1473" s="534"/>
      <c r="GV1473" s="535"/>
    </row>
    <row r="1474" spans="1:204" ht="9.75" customHeight="1" x14ac:dyDescent="0.2">
      <c r="A1474" s="417" t="str">
        <f t="shared" si="2659"/>
        <v>2025-26MAYRYF</v>
      </c>
      <c r="B1474" s="458" t="str">
        <f t="shared" si="2643"/>
        <v>2025-26</v>
      </c>
      <c r="C1474" s="402" t="s">
        <v>668</v>
      </c>
      <c r="D1474" s="458" t="s">
        <v>667</v>
      </c>
      <c r="E1474" s="458" t="s">
        <v>666</v>
      </c>
      <c r="F1474" s="478" t="s">
        <v>457</v>
      </c>
      <c r="G1474" s="478" t="s">
        <v>694</v>
      </c>
      <c r="H1474" s="510">
        <v>114852</v>
      </c>
      <c r="I1474" s="510">
        <v>87103</v>
      </c>
      <c r="J1474" s="510">
        <v>65817</v>
      </c>
      <c r="K1474" s="510">
        <v>1</v>
      </c>
      <c r="L1474" s="510">
        <v>0</v>
      </c>
      <c r="M1474" s="510">
        <v>1</v>
      </c>
      <c r="N1474" s="510">
        <v>1</v>
      </c>
      <c r="O1474" s="510">
        <v>17</v>
      </c>
      <c r="P1474" s="510">
        <v>441</v>
      </c>
      <c r="Q1474" s="510">
        <v>0</v>
      </c>
      <c r="R1474" s="510">
        <v>88</v>
      </c>
      <c r="S1474" s="510">
        <v>78181</v>
      </c>
      <c r="T1474" s="510">
        <v>8685</v>
      </c>
      <c r="U1474" s="510">
        <v>5235</v>
      </c>
      <c r="V1474" s="510">
        <v>41156</v>
      </c>
      <c r="W1474" s="510">
        <v>14679</v>
      </c>
      <c r="X1474" s="510">
        <v>312</v>
      </c>
      <c r="Y1474" s="510">
        <v>4807525</v>
      </c>
      <c r="Z1474" s="510">
        <v>554</v>
      </c>
      <c r="AA1474" s="510">
        <v>1049</v>
      </c>
      <c r="AB1474" s="510">
        <v>3267270</v>
      </c>
      <c r="AC1474" s="510">
        <v>624</v>
      </c>
      <c r="AD1474" s="510">
        <v>1185</v>
      </c>
      <c r="AE1474" s="510">
        <v>89552488</v>
      </c>
      <c r="AF1474" s="510">
        <v>2176</v>
      </c>
      <c r="AG1474" s="510">
        <v>4473</v>
      </c>
      <c r="AH1474" s="510">
        <v>103900360</v>
      </c>
      <c r="AI1474" s="510">
        <v>7078</v>
      </c>
      <c r="AJ1474" s="510">
        <v>16720</v>
      </c>
      <c r="AK1474" s="510">
        <v>3096235</v>
      </c>
      <c r="AL1474" s="510">
        <v>9924</v>
      </c>
      <c r="AM1474" s="510">
        <v>24263</v>
      </c>
      <c r="AN1474" s="510">
        <v>401</v>
      </c>
      <c r="AO1474" s="510">
        <v>3332</v>
      </c>
      <c r="AP1474" s="510">
        <v>3019</v>
      </c>
      <c r="AQ1474" s="510">
        <v>10336556</v>
      </c>
      <c r="AR1474" s="510">
        <v>3424</v>
      </c>
      <c r="AS1474" s="510">
        <v>7561</v>
      </c>
      <c r="AT1474" s="510">
        <v>11375</v>
      </c>
      <c r="AU1474" s="510">
        <v>886</v>
      </c>
      <c r="AV1474" s="510">
        <v>4233</v>
      </c>
      <c r="AW1474" s="510">
        <v>6828</v>
      </c>
      <c r="AX1474" s="510">
        <v>861</v>
      </c>
      <c r="AY1474" s="510">
        <v>5395</v>
      </c>
      <c r="AZ1474" s="510">
        <v>0</v>
      </c>
      <c r="BA1474" s="510">
        <v>13212</v>
      </c>
      <c r="BB1474" s="510">
        <v>37774710</v>
      </c>
      <c r="BC1474" s="510">
        <v>2859</v>
      </c>
      <c r="BD1474" s="510">
        <v>6219</v>
      </c>
      <c r="BE1474" s="510">
        <v>939</v>
      </c>
      <c r="BF1474" s="510">
        <v>4886</v>
      </c>
      <c r="BG1474" s="510">
        <v>6741</v>
      </c>
      <c r="BH1474" s="510">
        <v>646</v>
      </c>
      <c r="BI1474" s="510">
        <v>35399</v>
      </c>
      <c r="BJ1474" s="510">
        <v>3511</v>
      </c>
      <c r="BK1474" s="510">
        <v>27896</v>
      </c>
      <c r="BL1474" s="510">
        <v>66806</v>
      </c>
      <c r="BM1474" s="510">
        <v>18218</v>
      </c>
      <c r="BN1474" s="510">
        <v>12588</v>
      </c>
      <c r="BO1474" s="510">
        <v>11213</v>
      </c>
      <c r="BP1474" s="510">
        <v>7750</v>
      </c>
      <c r="BQ1474" s="510">
        <v>56652</v>
      </c>
      <c r="BR1474" s="510">
        <v>44087</v>
      </c>
      <c r="BS1474" s="510">
        <v>27195</v>
      </c>
      <c r="BT1474" s="510">
        <v>15805</v>
      </c>
      <c r="BU1474" s="510">
        <v>558</v>
      </c>
      <c r="BV1474" s="510">
        <v>327</v>
      </c>
      <c r="BW1474" s="510">
        <v>7</v>
      </c>
      <c r="BX1474" s="510">
        <v>4847</v>
      </c>
      <c r="BY1474" s="510">
        <v>692</v>
      </c>
      <c r="BZ1474" s="510">
        <v>1267</v>
      </c>
      <c r="CA1474" s="510">
        <v>7</v>
      </c>
      <c r="CB1474" s="510">
        <v>3060</v>
      </c>
      <c r="CC1474" s="510">
        <v>437</v>
      </c>
      <c r="CD1474" s="510">
        <v>891</v>
      </c>
      <c r="CE1474" s="510">
        <v>8671</v>
      </c>
      <c r="CF1474" s="510">
        <v>4799618</v>
      </c>
      <c r="CG1474" s="510">
        <v>554</v>
      </c>
      <c r="CH1474" s="510">
        <v>1049</v>
      </c>
      <c r="CI1474" s="510">
        <v>2295</v>
      </c>
      <c r="CJ1474" s="510">
        <v>4806984</v>
      </c>
      <c r="CK1474" s="510">
        <v>2095</v>
      </c>
      <c r="CL1474" s="510">
        <v>4142</v>
      </c>
      <c r="CM1474" s="510">
        <v>1024</v>
      </c>
      <c r="CN1474" s="510">
        <v>1928396</v>
      </c>
      <c r="CO1474" s="510">
        <v>1883</v>
      </c>
      <c r="CP1474" s="510">
        <v>4145</v>
      </c>
      <c r="CQ1474" s="510">
        <v>37837</v>
      </c>
      <c r="CR1474" s="510">
        <v>82817108</v>
      </c>
      <c r="CS1474" s="510">
        <v>2189</v>
      </c>
      <c r="CT1474" s="510">
        <v>4502</v>
      </c>
      <c r="CU1474" s="510">
        <v>792</v>
      </c>
      <c r="CV1474" s="510">
        <v>5868755</v>
      </c>
      <c r="CW1474" s="510">
        <v>7410</v>
      </c>
      <c r="CX1474" s="510">
        <v>20052</v>
      </c>
      <c r="CY1474" s="510">
        <v>217</v>
      </c>
      <c r="CZ1474" s="510">
        <v>1401349</v>
      </c>
      <c r="DA1474" s="510">
        <v>6458</v>
      </c>
      <c r="DB1474" s="510">
        <v>16769</v>
      </c>
      <c r="DC1474" s="510">
        <v>921</v>
      </c>
      <c r="DD1474" s="510">
        <v>10093108</v>
      </c>
      <c r="DE1474" s="510">
        <v>10959</v>
      </c>
      <c r="DF1474" s="510">
        <v>31702</v>
      </c>
      <c r="DG1474" s="510">
        <v>47</v>
      </c>
      <c r="DH1474" s="510">
        <v>466787</v>
      </c>
      <c r="DI1474" s="510">
        <v>9932</v>
      </c>
      <c r="DJ1474" s="510">
        <v>36529</v>
      </c>
      <c r="DK1474" s="510">
        <v>509</v>
      </c>
      <c r="DL1474" s="510">
        <v>238330</v>
      </c>
      <c r="DM1474" s="510">
        <v>468</v>
      </c>
      <c r="DN1474" s="510">
        <v>802</v>
      </c>
      <c r="DO1474" s="510">
        <v>4754</v>
      </c>
      <c r="DP1474" s="510">
        <v>189094</v>
      </c>
      <c r="DQ1474" s="510">
        <v>40</v>
      </c>
      <c r="DR1474" s="510">
        <v>69</v>
      </c>
      <c r="DS1474" s="510">
        <v>97</v>
      </c>
      <c r="DT1474" s="510">
        <v>185131</v>
      </c>
      <c r="DU1474" s="510">
        <v>1909</v>
      </c>
      <c r="DV1474" s="510">
        <v>3523</v>
      </c>
      <c r="DW1474" s="510">
        <v>83</v>
      </c>
      <c r="DX1474" s="510">
        <v>38972</v>
      </c>
      <c r="DY1474" s="510">
        <v>109064746</v>
      </c>
      <c r="DZ1474" s="510">
        <v>2799</v>
      </c>
      <c r="EA1474" s="510">
        <v>6058</v>
      </c>
      <c r="EB1474" s="510">
        <v>29767</v>
      </c>
      <c r="EC1474" s="510">
        <v>16640</v>
      </c>
      <c r="ED1474" s="510">
        <v>8066</v>
      </c>
      <c r="EE1474" s="510">
        <v>55941104</v>
      </c>
      <c r="EF1474" s="510">
        <v>204</v>
      </c>
      <c r="EG1474" s="510">
        <v>119</v>
      </c>
      <c r="EH1474" s="510">
        <v>4</v>
      </c>
      <c r="EI1474" s="510"/>
      <c r="EJ1474" s="479"/>
      <c r="EK1474" s="479"/>
      <c r="EL1474" s="479"/>
      <c r="EM1474" s="479"/>
      <c r="EN1474" s="479"/>
      <c r="EO1474" s="479"/>
      <c r="EP1474" s="479"/>
      <c r="EQ1474" s="479"/>
      <c r="ER1474" s="479"/>
      <c r="ES1474" s="479"/>
      <c r="ET1474" s="479"/>
      <c r="EU1474" s="479"/>
      <c r="EV1474" s="479"/>
      <c r="EW1474" s="479"/>
      <c r="EX1474" s="479"/>
      <c r="EY1474" s="479"/>
      <c r="EZ1474" s="476"/>
      <c r="FA1474" s="446">
        <f t="shared" si="2674"/>
        <v>5</v>
      </c>
      <c r="FB1474" s="417">
        <f t="shared" si="2647"/>
        <v>2025</v>
      </c>
      <c r="FC1474" s="448">
        <f t="shared" si="2648"/>
        <v>45778</v>
      </c>
      <c r="FD1474" s="449">
        <f t="shared" si="2649"/>
        <v>31</v>
      </c>
      <c r="FE1474" s="450"/>
      <c r="FF1474" s="451">
        <f t="shared" si="2675"/>
        <v>0.57666181465308108</v>
      </c>
      <c r="FG1474" s="450"/>
      <c r="FH1474" s="452">
        <f t="shared" si="2660"/>
        <v>2.0976396085204376</v>
      </c>
      <c r="FI1474" s="452">
        <f t="shared" si="2661"/>
        <v>1.4493955094991364</v>
      </c>
      <c r="FJ1474" s="452">
        <f t="shared" si="2662"/>
        <v>2.1419293218720155</v>
      </c>
      <c r="FK1474" s="452">
        <f t="shared" si="2663"/>
        <v>1.4804202483285578</v>
      </c>
      <c r="FL1474" s="452">
        <f t="shared" si="2664"/>
        <v>1.3765186121100204</v>
      </c>
      <c r="FM1474" s="452">
        <f t="shared" si="2665"/>
        <v>1.0712168335115171</v>
      </c>
      <c r="FN1474" s="452">
        <f t="shared" si="2666"/>
        <v>1.8526466380543634</v>
      </c>
      <c r="FO1474" s="452">
        <f t="shared" si="2667"/>
        <v>1.0767082226309694</v>
      </c>
      <c r="FP1474" s="452">
        <f t="shared" si="2668"/>
        <v>1.7884615384615385</v>
      </c>
      <c r="FQ1474" s="452">
        <f t="shared" si="2669"/>
        <v>1.0480769230769231</v>
      </c>
      <c r="FR1474" s="453"/>
      <c r="FS1474" s="446">
        <f t="shared" si="2672"/>
        <v>0</v>
      </c>
      <c r="FT1474" s="446">
        <f t="shared" si="2672"/>
        <v>87103</v>
      </c>
      <c r="FU1474" s="446">
        <f t="shared" si="2672"/>
        <v>87103</v>
      </c>
      <c r="FV1474" s="446">
        <f t="shared" si="2672"/>
        <v>1480751</v>
      </c>
      <c r="FW1474" s="446">
        <f t="shared" si="2672"/>
        <v>9110565</v>
      </c>
      <c r="FX1474" s="446">
        <f t="shared" si="2672"/>
        <v>6203475</v>
      </c>
      <c r="FY1474" s="446">
        <f t="shared" si="2672"/>
        <v>184090788</v>
      </c>
      <c r="FZ1474" s="446">
        <f t="shared" si="2672"/>
        <v>245432880</v>
      </c>
      <c r="GA1474" s="446">
        <f t="shared" si="2672"/>
        <v>7570056</v>
      </c>
      <c r="GB1474" s="446">
        <f t="shared" si="2672"/>
        <v>82165428</v>
      </c>
      <c r="GC1474" s="446">
        <f t="shared" si="2673"/>
        <v>22826659</v>
      </c>
      <c r="GD1474" s="446">
        <f t="shared" si="2673"/>
        <v>8869</v>
      </c>
      <c r="GE1474" s="446">
        <f t="shared" si="2673"/>
        <v>6237</v>
      </c>
      <c r="GF1474" s="446">
        <f t="shared" si="2673"/>
        <v>9095879</v>
      </c>
      <c r="GG1474" s="446">
        <f t="shared" si="2673"/>
        <v>9505890</v>
      </c>
      <c r="GH1474" s="446">
        <f t="shared" si="2673"/>
        <v>4244480</v>
      </c>
      <c r="GI1474" s="446">
        <f t="shared" si="2673"/>
        <v>170342174</v>
      </c>
      <c r="GJ1474" s="446">
        <f t="shared" si="2673"/>
        <v>15881184</v>
      </c>
      <c r="GK1474" s="446">
        <f t="shared" si="2673"/>
        <v>3638873</v>
      </c>
      <c r="GL1474" s="446">
        <f t="shared" si="2673"/>
        <v>29197542</v>
      </c>
      <c r="GM1474" s="446">
        <f t="shared" si="2673"/>
        <v>1716863</v>
      </c>
      <c r="GN1474" s="446">
        <f t="shared" si="2673"/>
        <v>341731</v>
      </c>
      <c r="GO1474" s="446">
        <f t="shared" si="2673"/>
        <v>408218</v>
      </c>
      <c r="GP1474" s="446">
        <f t="shared" si="2673"/>
        <v>328026</v>
      </c>
      <c r="GQ1474" s="446">
        <f t="shared" si="2673"/>
        <v>236092376</v>
      </c>
      <c r="GR1474" s="446"/>
      <c r="GS1474" s="446"/>
      <c r="GT1474" s="446"/>
      <c r="GU1474" s="446"/>
      <c r="GV1474" s="416"/>
    </row>
    <row r="1475" spans="1:204" ht="9.75" customHeight="1" x14ac:dyDescent="0.2">
      <c r="A1475" s="417" t="str">
        <f t="shared" si="2659"/>
        <v>2025-26MAYRYA</v>
      </c>
      <c r="B1475" s="458" t="str">
        <f t="shared" si="2643"/>
        <v>2025-26</v>
      </c>
      <c r="C1475" s="402" t="s">
        <v>668</v>
      </c>
      <c r="D1475" s="458" t="s">
        <v>653</v>
      </c>
      <c r="E1475" s="458" t="s">
        <v>652</v>
      </c>
      <c r="F1475" s="478" t="s">
        <v>452</v>
      </c>
      <c r="G1475" s="478" t="s">
        <v>697</v>
      </c>
      <c r="H1475" s="510">
        <v>128372</v>
      </c>
      <c r="I1475" s="510">
        <v>91199</v>
      </c>
      <c r="J1475" s="510">
        <v>18135</v>
      </c>
      <c r="K1475" s="510">
        <v>0</v>
      </c>
      <c r="L1475" s="510">
        <v>0</v>
      </c>
      <c r="M1475" s="510">
        <v>0</v>
      </c>
      <c r="N1475" s="510">
        <v>0</v>
      </c>
      <c r="O1475" s="510">
        <v>4</v>
      </c>
      <c r="P1475" s="510">
        <v>437</v>
      </c>
      <c r="Q1475" s="510">
        <v>0</v>
      </c>
      <c r="R1475" s="510">
        <v>16</v>
      </c>
      <c r="S1475" s="510">
        <v>89157</v>
      </c>
      <c r="T1475" s="510">
        <v>9255</v>
      </c>
      <c r="U1475" s="510">
        <v>5900</v>
      </c>
      <c r="V1475" s="510">
        <v>43023</v>
      </c>
      <c r="W1475" s="510">
        <v>15261</v>
      </c>
      <c r="X1475" s="510">
        <v>317</v>
      </c>
      <c r="Y1475" s="510">
        <v>4448331</v>
      </c>
      <c r="Z1475" s="510">
        <v>481</v>
      </c>
      <c r="AA1475" s="510">
        <v>852</v>
      </c>
      <c r="AB1475" s="510">
        <v>2939840</v>
      </c>
      <c r="AC1475" s="510">
        <v>498</v>
      </c>
      <c r="AD1475" s="510">
        <v>887</v>
      </c>
      <c r="AE1475" s="510">
        <v>55445794</v>
      </c>
      <c r="AF1475" s="510">
        <v>1289</v>
      </c>
      <c r="AG1475" s="510">
        <v>2613</v>
      </c>
      <c r="AH1475" s="510">
        <v>86225243</v>
      </c>
      <c r="AI1475" s="510">
        <v>5650</v>
      </c>
      <c r="AJ1475" s="510">
        <v>13725</v>
      </c>
      <c r="AK1475" s="510">
        <v>2586203</v>
      </c>
      <c r="AL1475" s="510">
        <v>8158</v>
      </c>
      <c r="AM1475" s="510">
        <v>20385</v>
      </c>
      <c r="AN1475" s="510">
        <v>0</v>
      </c>
      <c r="AO1475" s="510">
        <v>3937</v>
      </c>
      <c r="AP1475" s="510">
        <v>3248</v>
      </c>
      <c r="AQ1475" s="510">
        <v>7031618</v>
      </c>
      <c r="AR1475" s="510">
        <v>2165</v>
      </c>
      <c r="AS1475" s="510">
        <v>3934</v>
      </c>
      <c r="AT1475" s="510">
        <v>17971</v>
      </c>
      <c r="AU1475" s="510">
        <v>2436</v>
      </c>
      <c r="AV1475" s="510">
        <v>10855</v>
      </c>
      <c r="AW1475" s="510">
        <v>11738</v>
      </c>
      <c r="AX1475" s="510">
        <v>608</v>
      </c>
      <c r="AY1475" s="510">
        <v>4072</v>
      </c>
      <c r="AZ1475" s="510">
        <v>1238</v>
      </c>
      <c r="BA1475" s="510">
        <v>21212</v>
      </c>
      <c r="BB1475" s="510">
        <v>48284618</v>
      </c>
      <c r="BC1475" s="510">
        <v>2276</v>
      </c>
      <c r="BD1475" s="510">
        <v>7162</v>
      </c>
      <c r="BE1475" s="510">
        <v>2343</v>
      </c>
      <c r="BF1475" s="510">
        <v>7083</v>
      </c>
      <c r="BG1475" s="510">
        <v>8646</v>
      </c>
      <c r="BH1475" s="510">
        <v>3140</v>
      </c>
      <c r="BI1475" s="510">
        <v>42890</v>
      </c>
      <c r="BJ1475" s="510">
        <v>5198</v>
      </c>
      <c r="BK1475" s="510">
        <v>23098</v>
      </c>
      <c r="BL1475" s="510">
        <v>71186</v>
      </c>
      <c r="BM1475" s="510">
        <v>16927</v>
      </c>
      <c r="BN1475" s="510">
        <v>12137</v>
      </c>
      <c r="BO1475" s="510">
        <v>10715</v>
      </c>
      <c r="BP1475" s="510">
        <v>7663</v>
      </c>
      <c r="BQ1475" s="510">
        <v>57107</v>
      </c>
      <c r="BR1475" s="510">
        <v>44542</v>
      </c>
      <c r="BS1475" s="510">
        <v>29887</v>
      </c>
      <c r="BT1475" s="510">
        <v>15774</v>
      </c>
      <c r="BU1475" s="510">
        <v>911</v>
      </c>
      <c r="BV1475" s="510">
        <v>334</v>
      </c>
      <c r="BW1475" s="510">
        <v>160</v>
      </c>
      <c r="BX1475" s="510">
        <v>93620</v>
      </c>
      <c r="BY1475" s="510">
        <v>585</v>
      </c>
      <c r="BZ1475" s="510">
        <v>975</v>
      </c>
      <c r="CA1475" s="510">
        <v>114</v>
      </c>
      <c r="CB1475" s="510">
        <v>47127</v>
      </c>
      <c r="CC1475" s="510">
        <v>413</v>
      </c>
      <c r="CD1475" s="510">
        <v>773</v>
      </c>
      <c r="CE1475" s="510">
        <v>8981</v>
      </c>
      <c r="CF1475" s="510">
        <v>4307584</v>
      </c>
      <c r="CG1475" s="510">
        <v>480</v>
      </c>
      <c r="CH1475" s="510">
        <v>848</v>
      </c>
      <c r="CI1475" s="510">
        <v>5314</v>
      </c>
      <c r="CJ1475" s="510">
        <v>6669753</v>
      </c>
      <c r="CK1475" s="510">
        <v>1255</v>
      </c>
      <c r="CL1475" s="510">
        <v>2511</v>
      </c>
      <c r="CM1475" s="510">
        <v>1143</v>
      </c>
      <c r="CN1475" s="510">
        <v>1334431</v>
      </c>
      <c r="CO1475" s="510">
        <v>1167</v>
      </c>
      <c r="CP1475" s="510">
        <v>2550</v>
      </c>
      <c r="CQ1475" s="510">
        <v>36566</v>
      </c>
      <c r="CR1475" s="510">
        <v>47441610</v>
      </c>
      <c r="CS1475" s="510">
        <v>1297</v>
      </c>
      <c r="CT1475" s="510">
        <v>2634</v>
      </c>
      <c r="CU1475" s="510">
        <v>1231</v>
      </c>
      <c r="CV1475" s="510">
        <v>10272742</v>
      </c>
      <c r="CW1475" s="510">
        <v>8345</v>
      </c>
      <c r="CX1475" s="510">
        <v>23885</v>
      </c>
      <c r="CY1475" s="510">
        <v>352</v>
      </c>
      <c r="CZ1475" s="510">
        <v>1887196</v>
      </c>
      <c r="DA1475" s="510">
        <v>5361</v>
      </c>
      <c r="DB1475" s="510">
        <v>14826</v>
      </c>
      <c r="DC1475" s="510">
        <v>1199</v>
      </c>
      <c r="DD1475" s="510">
        <v>14705039</v>
      </c>
      <c r="DE1475" s="510">
        <v>12264</v>
      </c>
      <c r="DF1475" s="510">
        <v>37435</v>
      </c>
      <c r="DG1475" s="510">
        <v>183</v>
      </c>
      <c r="DH1475" s="510">
        <v>1981366</v>
      </c>
      <c r="DI1475" s="510">
        <v>10827</v>
      </c>
      <c r="DJ1475" s="510">
        <v>32306</v>
      </c>
      <c r="DK1475" s="510">
        <v>395</v>
      </c>
      <c r="DL1475" s="510">
        <v>118307</v>
      </c>
      <c r="DM1475" s="510">
        <v>300</v>
      </c>
      <c r="DN1475" s="510">
        <v>463</v>
      </c>
      <c r="DO1475" s="510">
        <v>5732</v>
      </c>
      <c r="DP1475" s="510">
        <v>135513</v>
      </c>
      <c r="DQ1475" s="510">
        <v>24</v>
      </c>
      <c r="DR1475" s="510">
        <v>39</v>
      </c>
      <c r="DS1475" s="510">
        <v>195</v>
      </c>
      <c r="DT1475" s="510">
        <v>193199</v>
      </c>
      <c r="DU1475" s="510">
        <v>991</v>
      </c>
      <c r="DV1475" s="510">
        <v>1928</v>
      </c>
      <c r="DW1475" s="510">
        <v>183</v>
      </c>
      <c r="DX1475" s="510">
        <v>47417</v>
      </c>
      <c r="DY1475" s="510">
        <v>147628682</v>
      </c>
      <c r="DZ1475" s="510">
        <v>3113</v>
      </c>
      <c r="EA1475" s="510">
        <v>8594</v>
      </c>
      <c r="EB1475" s="510">
        <v>34282</v>
      </c>
      <c r="EC1475" s="510">
        <v>17236</v>
      </c>
      <c r="ED1475" s="510">
        <v>9757</v>
      </c>
      <c r="EE1475" s="510">
        <v>86559178</v>
      </c>
      <c r="EF1475" s="510">
        <v>715</v>
      </c>
      <c r="EG1475" s="510">
        <v>120</v>
      </c>
      <c r="EH1475" s="510">
        <v>11</v>
      </c>
      <c r="EI1475" s="510"/>
      <c r="EJ1475" s="479"/>
      <c r="EK1475" s="479"/>
      <c r="EL1475" s="479"/>
      <c r="EM1475" s="479"/>
      <c r="EN1475" s="479"/>
      <c r="EO1475" s="479"/>
      <c r="EP1475" s="479"/>
      <c r="EQ1475" s="479"/>
      <c r="ER1475" s="479"/>
      <c r="ES1475" s="479"/>
      <c r="ET1475" s="479"/>
      <c r="EU1475" s="479"/>
      <c r="EV1475" s="479"/>
      <c r="EW1475" s="479"/>
      <c r="EX1475" s="479"/>
      <c r="EY1475" s="479"/>
      <c r="EZ1475" s="476"/>
      <c r="FA1475" s="446">
        <f t="shared" si="2674"/>
        <v>5</v>
      </c>
      <c r="FB1475" s="417">
        <f t="shared" si="2647"/>
        <v>2025</v>
      </c>
      <c r="FC1475" s="448">
        <f t="shared" si="2648"/>
        <v>45778</v>
      </c>
      <c r="FD1475" s="449">
        <f t="shared" si="2649"/>
        <v>31</v>
      </c>
      <c r="FE1475" s="450"/>
      <c r="FF1475" s="451">
        <f t="shared" si="2675"/>
        <v>0.65003402132002719</v>
      </c>
      <c r="FG1475" s="450"/>
      <c r="FH1475" s="452">
        <f t="shared" si="2660"/>
        <v>1.828957320367369</v>
      </c>
      <c r="FI1475" s="452">
        <f t="shared" si="2661"/>
        <v>1.31139924365208</v>
      </c>
      <c r="FJ1475" s="452">
        <f t="shared" si="2662"/>
        <v>1.8161016949152542</v>
      </c>
      <c r="FK1475" s="452">
        <f t="shared" si="2663"/>
        <v>1.2988135593220338</v>
      </c>
      <c r="FL1475" s="452">
        <f t="shared" si="2664"/>
        <v>1.3273597843014202</v>
      </c>
      <c r="FM1475" s="452">
        <f t="shared" si="2665"/>
        <v>1.0353066964181949</v>
      </c>
      <c r="FN1475" s="452">
        <f t="shared" si="2666"/>
        <v>1.9583906690256208</v>
      </c>
      <c r="FO1475" s="452">
        <f t="shared" si="2667"/>
        <v>1.0336150973068605</v>
      </c>
      <c r="FP1475" s="452">
        <f t="shared" si="2668"/>
        <v>2.8738170347003154</v>
      </c>
      <c r="FQ1475" s="452">
        <f t="shared" si="2669"/>
        <v>1.053627760252366</v>
      </c>
      <c r="FR1475" s="453"/>
      <c r="FS1475" s="446">
        <f t="shared" ref="FS1475:GB1484" si="2676">IFERROR(HLOOKUP(FS$1,$H$5:$HA$10116,MATCH($A1475,$A$5:$A$10116,0),0)*HLOOKUP(FS$2,$H$5:$HA$10116,MATCH($A1475,$A$5:$A$10116,0),0),"-")</f>
        <v>0</v>
      </c>
      <c r="FT1475" s="446">
        <f t="shared" si="2676"/>
        <v>0</v>
      </c>
      <c r="FU1475" s="446">
        <f t="shared" si="2676"/>
        <v>0</v>
      </c>
      <c r="FV1475" s="446">
        <f t="shared" si="2676"/>
        <v>364796</v>
      </c>
      <c r="FW1475" s="446">
        <f t="shared" si="2676"/>
        <v>7885260</v>
      </c>
      <c r="FX1475" s="446">
        <f t="shared" si="2676"/>
        <v>5233300</v>
      </c>
      <c r="FY1475" s="446">
        <f t="shared" si="2676"/>
        <v>112419099</v>
      </c>
      <c r="FZ1475" s="446">
        <f t="shared" si="2676"/>
        <v>209457225</v>
      </c>
      <c r="GA1475" s="446">
        <f t="shared" si="2676"/>
        <v>6462045</v>
      </c>
      <c r="GB1475" s="446">
        <f t="shared" si="2676"/>
        <v>151920344</v>
      </c>
      <c r="GC1475" s="446">
        <f t="shared" ref="GC1475:GQ1484" si="2677">IFERROR(HLOOKUP(GC$1,$H$5:$HA$10116,MATCH($A1475,$A$5:$A$10116,0),0)*HLOOKUP(GC$2,$H$5:$HA$10116,MATCH($A1475,$A$5:$A$10116,0),0),"-")</f>
        <v>12777632</v>
      </c>
      <c r="GD1475" s="446">
        <f t="shared" si="2677"/>
        <v>156000</v>
      </c>
      <c r="GE1475" s="446">
        <f t="shared" si="2677"/>
        <v>88122</v>
      </c>
      <c r="GF1475" s="446">
        <f t="shared" si="2677"/>
        <v>7615888</v>
      </c>
      <c r="GG1475" s="446">
        <f t="shared" si="2677"/>
        <v>13343454</v>
      </c>
      <c r="GH1475" s="446">
        <f t="shared" si="2677"/>
        <v>2914650</v>
      </c>
      <c r="GI1475" s="446">
        <f t="shared" si="2677"/>
        <v>96314844</v>
      </c>
      <c r="GJ1475" s="446">
        <f t="shared" si="2677"/>
        <v>29402435</v>
      </c>
      <c r="GK1475" s="446">
        <f t="shared" si="2677"/>
        <v>5218752</v>
      </c>
      <c r="GL1475" s="446">
        <f t="shared" si="2677"/>
        <v>44884565</v>
      </c>
      <c r="GM1475" s="446">
        <f t="shared" si="2677"/>
        <v>5911998</v>
      </c>
      <c r="GN1475" s="446">
        <f t="shared" si="2677"/>
        <v>375960</v>
      </c>
      <c r="GO1475" s="446">
        <f t="shared" si="2677"/>
        <v>182885</v>
      </c>
      <c r="GP1475" s="446">
        <f t="shared" si="2677"/>
        <v>223548</v>
      </c>
      <c r="GQ1475" s="446">
        <f t="shared" si="2677"/>
        <v>407501698</v>
      </c>
      <c r="GR1475" s="446"/>
      <c r="GS1475" s="446"/>
      <c r="GT1475" s="446"/>
      <c r="GU1475" s="446"/>
      <c r="GV1475" s="416"/>
    </row>
    <row r="1476" spans="1:204" ht="9.75" customHeight="1" x14ac:dyDescent="0.2">
      <c r="A1476" s="485" t="str">
        <f t="shared" si="2659"/>
        <v>2025-26MAYRX8</v>
      </c>
      <c r="B1476" s="503" t="str">
        <f t="shared" si="2643"/>
        <v>2025-26</v>
      </c>
      <c r="C1476" s="436" t="s">
        <v>668</v>
      </c>
      <c r="D1476" s="503" t="s">
        <v>646</v>
      </c>
      <c r="E1476" s="503" t="s">
        <v>645</v>
      </c>
      <c r="F1476" s="504" t="s">
        <v>450</v>
      </c>
      <c r="G1476" s="504" t="s">
        <v>696</v>
      </c>
      <c r="H1476" s="522">
        <v>82331</v>
      </c>
      <c r="I1476" s="522">
        <v>42656</v>
      </c>
      <c r="J1476" s="522">
        <v>122369</v>
      </c>
      <c r="K1476" s="522">
        <v>3</v>
      </c>
      <c r="L1476" s="522">
        <v>0</v>
      </c>
      <c r="M1476" s="522">
        <v>0</v>
      </c>
      <c r="N1476" s="522">
        <v>13</v>
      </c>
      <c r="O1476" s="522">
        <v>84</v>
      </c>
      <c r="P1476" s="522">
        <v>487</v>
      </c>
      <c r="Q1476" s="522">
        <v>57</v>
      </c>
      <c r="R1476" s="522">
        <v>629</v>
      </c>
      <c r="S1476" s="522">
        <v>74664</v>
      </c>
      <c r="T1476" s="522">
        <v>8894</v>
      </c>
      <c r="U1476" s="522">
        <v>6218</v>
      </c>
      <c r="V1476" s="522">
        <v>37512</v>
      </c>
      <c r="W1476" s="522">
        <v>12577</v>
      </c>
      <c r="X1476" s="522">
        <v>59</v>
      </c>
      <c r="Y1476" s="522">
        <v>4072984</v>
      </c>
      <c r="Z1476" s="522">
        <v>458</v>
      </c>
      <c r="AA1476" s="522">
        <v>801</v>
      </c>
      <c r="AB1476" s="522">
        <v>3184813</v>
      </c>
      <c r="AC1476" s="522">
        <v>512</v>
      </c>
      <c r="AD1476" s="522">
        <v>910</v>
      </c>
      <c r="AE1476" s="522">
        <v>57016108</v>
      </c>
      <c r="AF1476" s="522">
        <v>1520</v>
      </c>
      <c r="AG1476" s="522">
        <v>3245</v>
      </c>
      <c r="AH1476" s="522">
        <v>56417159</v>
      </c>
      <c r="AI1476" s="522">
        <v>4486</v>
      </c>
      <c r="AJ1476" s="522">
        <v>10293</v>
      </c>
      <c r="AK1476" s="522">
        <v>204764</v>
      </c>
      <c r="AL1476" s="522">
        <v>3471</v>
      </c>
      <c r="AM1476" s="522">
        <v>9480</v>
      </c>
      <c r="AN1476" s="522">
        <v>784</v>
      </c>
      <c r="AO1476" s="522">
        <v>2051</v>
      </c>
      <c r="AP1476" s="522">
        <v>2277</v>
      </c>
      <c r="AQ1476" s="522">
        <v>6233847</v>
      </c>
      <c r="AR1476" s="522">
        <v>2738</v>
      </c>
      <c r="AS1476" s="522">
        <v>5621</v>
      </c>
      <c r="AT1476" s="522">
        <v>10496</v>
      </c>
      <c r="AU1476" s="522">
        <v>1941</v>
      </c>
      <c r="AV1476" s="522">
        <v>3069</v>
      </c>
      <c r="AW1476" s="522">
        <v>11421</v>
      </c>
      <c r="AX1476" s="522">
        <v>1253</v>
      </c>
      <c r="AY1476" s="522">
        <v>4233</v>
      </c>
      <c r="AZ1476" s="522">
        <v>1809</v>
      </c>
      <c r="BA1476" s="522">
        <v>9982</v>
      </c>
      <c r="BB1476" s="522">
        <v>19494692</v>
      </c>
      <c r="BC1476" s="522">
        <v>1953</v>
      </c>
      <c r="BD1476" s="522">
        <v>3943</v>
      </c>
      <c r="BE1476" s="522">
        <v>1253</v>
      </c>
      <c r="BF1476" s="522">
        <v>1895</v>
      </c>
      <c r="BG1476" s="522">
        <v>4899</v>
      </c>
      <c r="BH1476" s="522">
        <v>1935</v>
      </c>
      <c r="BI1476" s="522">
        <v>39276</v>
      </c>
      <c r="BJ1476" s="522">
        <v>4940</v>
      </c>
      <c r="BK1476" s="522">
        <v>19952</v>
      </c>
      <c r="BL1476" s="522">
        <v>64168</v>
      </c>
      <c r="BM1476" s="522">
        <v>15992</v>
      </c>
      <c r="BN1476" s="522">
        <v>12187</v>
      </c>
      <c r="BO1476" s="522">
        <v>10958</v>
      </c>
      <c r="BP1476" s="522">
        <v>8428</v>
      </c>
      <c r="BQ1476" s="522">
        <v>48841</v>
      </c>
      <c r="BR1476" s="522">
        <v>39161</v>
      </c>
      <c r="BS1476" s="522">
        <v>19722</v>
      </c>
      <c r="BT1476" s="522">
        <v>13408</v>
      </c>
      <c r="BU1476" s="522">
        <v>143</v>
      </c>
      <c r="BV1476" s="522">
        <v>115</v>
      </c>
      <c r="BW1476" s="522">
        <v>224</v>
      </c>
      <c r="BX1476" s="522">
        <v>108161</v>
      </c>
      <c r="BY1476" s="522">
        <v>483</v>
      </c>
      <c r="BZ1476" s="522">
        <v>800</v>
      </c>
      <c r="CA1476" s="522">
        <v>137</v>
      </c>
      <c r="CB1476" s="522">
        <v>60222</v>
      </c>
      <c r="CC1476" s="522">
        <v>440</v>
      </c>
      <c r="CD1476" s="522">
        <v>853</v>
      </c>
      <c r="CE1476" s="522">
        <v>8533</v>
      </c>
      <c r="CF1476" s="522">
        <v>3904601</v>
      </c>
      <c r="CG1476" s="522">
        <v>458</v>
      </c>
      <c r="CH1476" s="522">
        <v>801</v>
      </c>
      <c r="CI1476" s="522">
        <v>3829</v>
      </c>
      <c r="CJ1476" s="522">
        <v>6106261</v>
      </c>
      <c r="CK1476" s="522">
        <v>1595</v>
      </c>
      <c r="CL1476" s="522">
        <v>3418</v>
      </c>
      <c r="CM1476" s="522">
        <v>1365</v>
      </c>
      <c r="CN1476" s="522">
        <v>1732948</v>
      </c>
      <c r="CO1476" s="522">
        <v>1270</v>
      </c>
      <c r="CP1476" s="522">
        <v>2988</v>
      </c>
      <c r="CQ1476" s="522">
        <v>32318</v>
      </c>
      <c r="CR1476" s="522">
        <v>49176899</v>
      </c>
      <c r="CS1476" s="522">
        <v>1522</v>
      </c>
      <c r="CT1476" s="522">
        <v>3232</v>
      </c>
      <c r="CU1476" s="522">
        <v>1554</v>
      </c>
      <c r="CV1476" s="522">
        <v>9070565</v>
      </c>
      <c r="CW1476" s="522">
        <v>5837</v>
      </c>
      <c r="CX1476" s="522">
        <v>13441</v>
      </c>
      <c r="CY1476" s="522">
        <v>978</v>
      </c>
      <c r="CZ1476" s="522">
        <v>5245842</v>
      </c>
      <c r="DA1476" s="522">
        <v>5364</v>
      </c>
      <c r="DB1476" s="522">
        <v>12699</v>
      </c>
      <c r="DC1476" s="522">
        <v>2062</v>
      </c>
      <c r="DD1476" s="522">
        <v>17535013</v>
      </c>
      <c r="DE1476" s="522">
        <v>8504</v>
      </c>
      <c r="DF1476" s="522">
        <v>19913</v>
      </c>
      <c r="DG1476" s="522">
        <v>532</v>
      </c>
      <c r="DH1476" s="522">
        <v>5276140</v>
      </c>
      <c r="DI1476" s="522">
        <v>9918</v>
      </c>
      <c r="DJ1476" s="522">
        <v>23068</v>
      </c>
      <c r="DK1476" s="522">
        <v>178</v>
      </c>
      <c r="DL1476" s="522">
        <v>74884</v>
      </c>
      <c r="DM1476" s="522">
        <v>421</v>
      </c>
      <c r="DN1476" s="522">
        <v>600</v>
      </c>
      <c r="DO1476" s="522">
        <v>3597</v>
      </c>
      <c r="DP1476" s="522">
        <v>169720</v>
      </c>
      <c r="DQ1476" s="522">
        <v>47</v>
      </c>
      <c r="DR1476" s="522">
        <v>83</v>
      </c>
      <c r="DS1476" s="522">
        <v>79</v>
      </c>
      <c r="DT1476" s="522">
        <v>112459</v>
      </c>
      <c r="DU1476" s="522">
        <v>1424</v>
      </c>
      <c r="DV1476" s="522">
        <v>2911</v>
      </c>
      <c r="DW1476" s="522">
        <v>67</v>
      </c>
      <c r="DX1476" s="522">
        <v>43954</v>
      </c>
      <c r="DY1476" s="522">
        <v>54703499</v>
      </c>
      <c r="DZ1476" s="522">
        <v>1245</v>
      </c>
      <c r="EA1476" s="522">
        <v>2280</v>
      </c>
      <c r="EB1476" s="522">
        <v>23803</v>
      </c>
      <c r="EC1476" s="522">
        <v>7627</v>
      </c>
      <c r="ED1476" s="522">
        <v>1213</v>
      </c>
      <c r="EE1476" s="522">
        <v>8163882</v>
      </c>
      <c r="EF1476" s="522">
        <v>758</v>
      </c>
      <c r="EG1476" s="522">
        <v>112</v>
      </c>
      <c r="EH1476" s="522">
        <v>41</v>
      </c>
      <c r="EI1476" s="522"/>
      <c r="EJ1476" s="483"/>
      <c r="EK1476" s="483"/>
      <c r="EL1476" s="483"/>
      <c r="EM1476" s="483"/>
      <c r="EN1476" s="483"/>
      <c r="EO1476" s="483"/>
      <c r="EP1476" s="483"/>
      <c r="EQ1476" s="483"/>
      <c r="ER1476" s="483"/>
      <c r="ES1476" s="483"/>
      <c r="ET1476" s="483"/>
      <c r="EU1476" s="483"/>
      <c r="EV1476" s="483"/>
      <c r="EW1476" s="483"/>
      <c r="EX1476" s="483"/>
      <c r="EY1476" s="483"/>
      <c r="EZ1476" s="484"/>
      <c r="FA1476" s="468">
        <f t="shared" si="2674"/>
        <v>5</v>
      </c>
      <c r="FB1476" s="485">
        <f t="shared" si="2647"/>
        <v>2025</v>
      </c>
      <c r="FC1476" s="486">
        <f t="shared" si="2648"/>
        <v>45778</v>
      </c>
      <c r="FD1476" s="470">
        <f t="shared" si="2649"/>
        <v>31</v>
      </c>
      <c r="FE1476" s="471"/>
      <c r="FF1476" s="517">
        <f t="shared" si="2675"/>
        <v>0.42785773759961937</v>
      </c>
      <c r="FG1476" s="471"/>
      <c r="FH1476" s="487">
        <f t="shared" si="2660"/>
        <v>1.7980661119856083</v>
      </c>
      <c r="FI1476" s="487">
        <f t="shared" si="2661"/>
        <v>1.3702496064762761</v>
      </c>
      <c r="FJ1476" s="487">
        <f t="shared" si="2662"/>
        <v>1.7623029913155355</v>
      </c>
      <c r="FK1476" s="487">
        <f t="shared" si="2663"/>
        <v>1.3554197491154711</v>
      </c>
      <c r="FL1476" s="487">
        <f t="shared" si="2664"/>
        <v>1.3020100234591598</v>
      </c>
      <c r="FM1476" s="487">
        <f t="shared" si="2665"/>
        <v>1.0439592663680954</v>
      </c>
      <c r="FN1476" s="487">
        <f t="shared" si="2666"/>
        <v>1.5681005009143676</v>
      </c>
      <c r="FO1476" s="487">
        <f t="shared" si="2667"/>
        <v>1.0660729903792638</v>
      </c>
      <c r="FP1476" s="487">
        <f t="shared" si="2668"/>
        <v>2.4237288135593222</v>
      </c>
      <c r="FQ1476" s="487">
        <f t="shared" si="2669"/>
        <v>1.9491525423728813</v>
      </c>
      <c r="FR1476" s="459"/>
      <c r="FS1476" s="468">
        <f t="shared" si="2676"/>
        <v>0</v>
      </c>
      <c r="FT1476" s="468">
        <f t="shared" si="2676"/>
        <v>0</v>
      </c>
      <c r="FU1476" s="468">
        <f t="shared" si="2676"/>
        <v>554528</v>
      </c>
      <c r="FV1476" s="468">
        <f t="shared" si="2676"/>
        <v>3583104</v>
      </c>
      <c r="FW1476" s="468">
        <f t="shared" si="2676"/>
        <v>7124094</v>
      </c>
      <c r="FX1476" s="468">
        <f t="shared" si="2676"/>
        <v>5658380</v>
      </c>
      <c r="FY1476" s="468">
        <f t="shared" si="2676"/>
        <v>121726440</v>
      </c>
      <c r="FZ1476" s="468">
        <f t="shared" si="2676"/>
        <v>129455061</v>
      </c>
      <c r="GA1476" s="468">
        <f t="shared" si="2676"/>
        <v>559320</v>
      </c>
      <c r="GB1476" s="468">
        <f t="shared" si="2676"/>
        <v>39359026</v>
      </c>
      <c r="GC1476" s="468">
        <f t="shared" si="2677"/>
        <v>12799017</v>
      </c>
      <c r="GD1476" s="468">
        <f t="shared" si="2677"/>
        <v>179200</v>
      </c>
      <c r="GE1476" s="468">
        <f t="shared" si="2677"/>
        <v>116861</v>
      </c>
      <c r="GF1476" s="468">
        <f t="shared" si="2677"/>
        <v>6834933</v>
      </c>
      <c r="GG1476" s="468">
        <f t="shared" si="2677"/>
        <v>13087522</v>
      </c>
      <c r="GH1476" s="468">
        <f t="shared" si="2677"/>
        <v>4078620</v>
      </c>
      <c r="GI1476" s="468">
        <f t="shared" si="2677"/>
        <v>104451776</v>
      </c>
      <c r="GJ1476" s="468">
        <f t="shared" si="2677"/>
        <v>20887314</v>
      </c>
      <c r="GK1476" s="468">
        <f t="shared" si="2677"/>
        <v>12419622</v>
      </c>
      <c r="GL1476" s="468">
        <f t="shared" si="2677"/>
        <v>41060606</v>
      </c>
      <c r="GM1476" s="468">
        <f t="shared" si="2677"/>
        <v>12272176</v>
      </c>
      <c r="GN1476" s="468">
        <f t="shared" si="2677"/>
        <v>229969</v>
      </c>
      <c r="GO1476" s="468">
        <f t="shared" si="2677"/>
        <v>106800</v>
      </c>
      <c r="GP1476" s="468">
        <f t="shared" si="2677"/>
        <v>298551</v>
      </c>
      <c r="GQ1476" s="468">
        <f t="shared" si="2677"/>
        <v>100215120</v>
      </c>
      <c r="GR1476" s="468"/>
      <c r="GS1476" s="468"/>
      <c r="GT1476" s="468"/>
      <c r="GU1476" s="468"/>
      <c r="GV1476" s="425"/>
    </row>
    <row r="1477" spans="1:204" ht="9.75" customHeight="1" x14ac:dyDescent="0.2">
      <c r="A1477" s="472" t="str">
        <f t="shared" si="2659"/>
        <v>2025-26JUNERX9</v>
      </c>
      <c r="B1477" s="488" t="str">
        <f t="shared" si="2643"/>
        <v>2025-26</v>
      </c>
      <c r="C1477" s="400" t="s">
        <v>671</v>
      </c>
      <c r="D1477" s="488" t="s">
        <v>653</v>
      </c>
      <c r="E1477" s="488" t="s">
        <v>652</v>
      </c>
      <c r="F1477" s="474" t="s">
        <v>451</v>
      </c>
      <c r="G1477" s="474" t="s">
        <v>686</v>
      </c>
      <c r="H1477" s="518">
        <v>100232</v>
      </c>
      <c r="I1477" s="518">
        <v>78781</v>
      </c>
      <c r="J1477" s="518">
        <v>363593</v>
      </c>
      <c r="K1477" s="518">
        <v>5</v>
      </c>
      <c r="L1477" s="518">
        <v>2</v>
      </c>
      <c r="M1477" s="518">
        <v>3</v>
      </c>
      <c r="N1477" s="518">
        <v>16</v>
      </c>
      <c r="O1477" s="518">
        <v>70</v>
      </c>
      <c r="P1477" s="518">
        <v>433</v>
      </c>
      <c r="Q1477" s="518">
        <v>2225</v>
      </c>
      <c r="R1477" s="518">
        <v>471</v>
      </c>
      <c r="S1477" s="518">
        <v>71264</v>
      </c>
      <c r="T1477" s="518">
        <v>6698</v>
      </c>
      <c r="U1477" s="518">
        <v>4244</v>
      </c>
      <c r="V1477" s="518">
        <v>35987</v>
      </c>
      <c r="W1477" s="518">
        <v>11252</v>
      </c>
      <c r="X1477" s="518">
        <v>463</v>
      </c>
      <c r="Y1477" s="518">
        <v>3498633</v>
      </c>
      <c r="Z1477" s="518">
        <v>522</v>
      </c>
      <c r="AA1477" s="518">
        <v>920</v>
      </c>
      <c r="AB1477" s="518">
        <v>3233953</v>
      </c>
      <c r="AC1477" s="518">
        <v>762</v>
      </c>
      <c r="AD1477" s="518">
        <v>1500</v>
      </c>
      <c r="AE1477" s="518">
        <v>75643395</v>
      </c>
      <c r="AF1477" s="518">
        <v>2102</v>
      </c>
      <c r="AG1477" s="518">
        <v>4252</v>
      </c>
      <c r="AH1477" s="518">
        <v>83829478</v>
      </c>
      <c r="AI1477" s="518">
        <v>7450</v>
      </c>
      <c r="AJ1477" s="518">
        <v>17619</v>
      </c>
      <c r="AK1477" s="518">
        <v>4072744</v>
      </c>
      <c r="AL1477" s="518">
        <v>8796</v>
      </c>
      <c r="AM1477" s="518">
        <v>18981</v>
      </c>
      <c r="AN1477" s="518">
        <v>840</v>
      </c>
      <c r="AO1477" s="518">
        <v>1174</v>
      </c>
      <c r="AP1477" s="518">
        <v>2609</v>
      </c>
      <c r="AQ1477" s="518">
        <v>5534884</v>
      </c>
      <c r="AR1477" s="518">
        <v>2121</v>
      </c>
      <c r="AS1477" s="518">
        <v>6524</v>
      </c>
      <c r="AT1477" s="518">
        <v>14537</v>
      </c>
      <c r="AU1477" s="518">
        <v>2565</v>
      </c>
      <c r="AV1477" s="518">
        <v>5664</v>
      </c>
      <c r="AW1477" s="518">
        <v>2510</v>
      </c>
      <c r="AX1477" s="518">
        <v>2709</v>
      </c>
      <c r="AY1477" s="518">
        <v>3599</v>
      </c>
      <c r="AZ1477" s="518">
        <v>2462</v>
      </c>
      <c r="BA1477" s="518">
        <v>15468</v>
      </c>
      <c r="BB1477" s="518">
        <v>17616991</v>
      </c>
      <c r="BC1477" s="518">
        <v>1139</v>
      </c>
      <c r="BD1477" s="518">
        <v>5908</v>
      </c>
      <c r="BE1477" s="518">
        <v>2295</v>
      </c>
      <c r="BF1477" s="518">
        <v>7732</v>
      </c>
      <c r="BG1477" s="518">
        <v>2752</v>
      </c>
      <c r="BH1477" s="518">
        <v>2689</v>
      </c>
      <c r="BI1477" s="518">
        <v>32280</v>
      </c>
      <c r="BJ1477" s="518">
        <v>4381</v>
      </c>
      <c r="BK1477" s="518">
        <v>20066</v>
      </c>
      <c r="BL1477" s="518">
        <v>56727</v>
      </c>
      <c r="BM1477" s="518">
        <v>13176</v>
      </c>
      <c r="BN1477" s="518">
        <v>9990</v>
      </c>
      <c r="BO1477" s="518">
        <v>8395</v>
      </c>
      <c r="BP1477" s="518">
        <v>6504</v>
      </c>
      <c r="BQ1477" s="518">
        <v>45992</v>
      </c>
      <c r="BR1477" s="518">
        <v>38261</v>
      </c>
      <c r="BS1477" s="518">
        <v>18299</v>
      </c>
      <c r="BT1477" s="518">
        <v>11927</v>
      </c>
      <c r="BU1477" s="518">
        <v>646</v>
      </c>
      <c r="BV1477" s="518">
        <v>470</v>
      </c>
      <c r="BW1477" s="518">
        <v>0</v>
      </c>
      <c r="BX1477" s="518">
        <v>0</v>
      </c>
      <c r="BY1477" s="518" t="s">
        <v>152</v>
      </c>
      <c r="BZ1477" s="518" t="s">
        <v>152</v>
      </c>
      <c r="CA1477" s="518">
        <v>9</v>
      </c>
      <c r="CB1477" s="518">
        <v>5167</v>
      </c>
      <c r="CC1477" s="518">
        <v>574</v>
      </c>
      <c r="CD1477" s="518">
        <v>985</v>
      </c>
      <c r="CE1477" s="518">
        <v>6689</v>
      </c>
      <c r="CF1477" s="518">
        <v>3493466</v>
      </c>
      <c r="CG1477" s="518">
        <v>522</v>
      </c>
      <c r="CH1477" s="518">
        <v>919</v>
      </c>
      <c r="CI1477" s="518">
        <v>1532</v>
      </c>
      <c r="CJ1477" s="518">
        <v>3121454</v>
      </c>
      <c r="CK1477" s="518">
        <v>2038</v>
      </c>
      <c r="CL1477" s="518">
        <v>4246</v>
      </c>
      <c r="CM1477" s="518">
        <v>787</v>
      </c>
      <c r="CN1477" s="518">
        <v>1405821</v>
      </c>
      <c r="CO1477" s="518">
        <v>1786</v>
      </c>
      <c r="CP1477" s="518">
        <v>3968</v>
      </c>
      <c r="CQ1477" s="518">
        <v>33668</v>
      </c>
      <c r="CR1477" s="518">
        <v>71116120</v>
      </c>
      <c r="CS1477" s="518">
        <v>2112</v>
      </c>
      <c r="CT1477" s="518">
        <v>4257</v>
      </c>
      <c r="CU1477" s="518">
        <v>5</v>
      </c>
      <c r="CV1477" s="518">
        <v>43778</v>
      </c>
      <c r="CW1477" s="518">
        <v>8756</v>
      </c>
      <c r="CX1477" s="518">
        <v>16010</v>
      </c>
      <c r="CY1477" s="518">
        <v>282</v>
      </c>
      <c r="CZ1477" s="518">
        <v>1933029</v>
      </c>
      <c r="DA1477" s="518">
        <v>6855</v>
      </c>
      <c r="DB1477" s="518">
        <v>17461</v>
      </c>
      <c r="DC1477" s="518">
        <v>1314</v>
      </c>
      <c r="DD1477" s="518">
        <v>8662238</v>
      </c>
      <c r="DE1477" s="518">
        <v>6592</v>
      </c>
      <c r="DF1477" s="518">
        <v>14517</v>
      </c>
      <c r="DG1477" s="518">
        <v>57</v>
      </c>
      <c r="DH1477" s="518">
        <v>437307</v>
      </c>
      <c r="DI1477" s="518">
        <v>7672</v>
      </c>
      <c r="DJ1477" s="518">
        <v>16235</v>
      </c>
      <c r="DK1477" s="518">
        <v>200</v>
      </c>
      <c r="DL1477" s="518">
        <v>64672</v>
      </c>
      <c r="DM1477" s="518">
        <v>323</v>
      </c>
      <c r="DN1477" s="518">
        <v>533</v>
      </c>
      <c r="DO1477" s="518">
        <v>3605</v>
      </c>
      <c r="DP1477" s="518">
        <v>65680</v>
      </c>
      <c r="DQ1477" s="518">
        <v>18</v>
      </c>
      <c r="DR1477" s="518">
        <v>27</v>
      </c>
      <c r="DS1477" s="518">
        <v>65</v>
      </c>
      <c r="DT1477" s="518">
        <v>140879</v>
      </c>
      <c r="DU1477" s="518">
        <v>2167</v>
      </c>
      <c r="DV1477" s="518">
        <v>3612</v>
      </c>
      <c r="DW1477" s="518">
        <v>52</v>
      </c>
      <c r="DX1477" s="518">
        <v>37254</v>
      </c>
      <c r="DY1477" s="518">
        <v>70315475</v>
      </c>
      <c r="DZ1477" s="518">
        <v>1887</v>
      </c>
      <c r="EA1477" s="518">
        <v>3519</v>
      </c>
      <c r="EB1477" s="518">
        <v>27349</v>
      </c>
      <c r="EC1477" s="518">
        <v>11860</v>
      </c>
      <c r="ED1477" s="518">
        <v>3560</v>
      </c>
      <c r="EE1477" s="518">
        <v>22626664</v>
      </c>
      <c r="EF1477" s="518">
        <v>0</v>
      </c>
      <c r="EG1477" s="518">
        <v>264</v>
      </c>
      <c r="EH1477" s="518">
        <v>17</v>
      </c>
      <c r="EI1477" s="518"/>
      <c r="EJ1477" s="475"/>
      <c r="EK1477" s="475"/>
      <c r="EL1477" s="475"/>
      <c r="EM1477" s="475"/>
      <c r="EN1477" s="475"/>
      <c r="EO1477" s="475"/>
      <c r="EP1477" s="475"/>
      <c r="EQ1477" s="475"/>
      <c r="ER1477" s="475"/>
      <c r="ES1477" s="475"/>
      <c r="ET1477" s="475"/>
      <c r="EU1477" s="475"/>
      <c r="EV1477" s="475"/>
      <c r="EW1477" s="475"/>
      <c r="EX1477" s="475"/>
      <c r="EY1477" s="475"/>
      <c r="EZ1477" s="476"/>
      <c r="FA1477" s="446">
        <f t="shared" si="2674"/>
        <v>6</v>
      </c>
      <c r="FB1477" s="417">
        <f t="shared" si="2647"/>
        <v>2025</v>
      </c>
      <c r="FC1477" s="448">
        <f t="shared" si="2648"/>
        <v>45809</v>
      </c>
      <c r="FD1477" s="449">
        <f t="shared" si="2649"/>
        <v>30</v>
      </c>
      <c r="FE1477" s="450"/>
      <c r="FF1477" s="451">
        <f t="shared" si="2675"/>
        <v>0.57541899441340782</v>
      </c>
      <c r="FG1477" s="450"/>
      <c r="FH1477" s="452">
        <f t="shared" si="2660"/>
        <v>1.9671543744401314</v>
      </c>
      <c r="FI1477" s="452">
        <f t="shared" si="2661"/>
        <v>1.4914899970140341</v>
      </c>
      <c r="FJ1477" s="452">
        <f t="shared" si="2662"/>
        <v>1.9780867106503299</v>
      </c>
      <c r="FK1477" s="452">
        <f t="shared" si="2663"/>
        <v>1.5325164938737041</v>
      </c>
      <c r="FL1477" s="452">
        <f t="shared" si="2664"/>
        <v>1.278017061716731</v>
      </c>
      <c r="FM1477" s="452">
        <f t="shared" si="2665"/>
        <v>1.0631894850918386</v>
      </c>
      <c r="FN1477" s="452">
        <f t="shared" si="2666"/>
        <v>1.6262886597938144</v>
      </c>
      <c r="FO1477" s="452">
        <f t="shared" si="2667"/>
        <v>1.0599893352292926</v>
      </c>
      <c r="FP1477" s="452">
        <f t="shared" si="2668"/>
        <v>1.3952483801295896</v>
      </c>
      <c r="FQ1477" s="452">
        <f t="shared" si="2669"/>
        <v>1.0151187904967602</v>
      </c>
      <c r="FR1477" s="453"/>
      <c r="FS1477" s="446">
        <f t="shared" si="2676"/>
        <v>157562</v>
      </c>
      <c r="FT1477" s="446">
        <f t="shared" si="2676"/>
        <v>236343</v>
      </c>
      <c r="FU1477" s="446">
        <f t="shared" si="2676"/>
        <v>1260496</v>
      </c>
      <c r="FV1477" s="446">
        <f t="shared" si="2676"/>
        <v>5514670</v>
      </c>
      <c r="FW1477" s="446">
        <f t="shared" si="2676"/>
        <v>6162160</v>
      </c>
      <c r="FX1477" s="446">
        <f t="shared" si="2676"/>
        <v>6366000</v>
      </c>
      <c r="FY1477" s="446">
        <f t="shared" si="2676"/>
        <v>153016724</v>
      </c>
      <c r="FZ1477" s="446">
        <f t="shared" si="2676"/>
        <v>198248988</v>
      </c>
      <c r="GA1477" s="446">
        <f t="shared" si="2676"/>
        <v>8788203</v>
      </c>
      <c r="GB1477" s="446">
        <f t="shared" si="2676"/>
        <v>91384944</v>
      </c>
      <c r="GC1477" s="446">
        <f t="shared" si="2677"/>
        <v>17021116</v>
      </c>
      <c r="GD1477" s="446" t="str">
        <f t="shared" si="2677"/>
        <v>-</v>
      </c>
      <c r="GE1477" s="446">
        <f t="shared" si="2677"/>
        <v>8865</v>
      </c>
      <c r="GF1477" s="446">
        <f t="shared" si="2677"/>
        <v>6147191</v>
      </c>
      <c r="GG1477" s="446">
        <f t="shared" si="2677"/>
        <v>6504872</v>
      </c>
      <c r="GH1477" s="446">
        <f t="shared" si="2677"/>
        <v>3122816</v>
      </c>
      <c r="GI1477" s="446">
        <f t="shared" si="2677"/>
        <v>143324676</v>
      </c>
      <c r="GJ1477" s="446">
        <f t="shared" si="2677"/>
        <v>80050</v>
      </c>
      <c r="GK1477" s="446">
        <f t="shared" si="2677"/>
        <v>4924002</v>
      </c>
      <c r="GL1477" s="446">
        <f t="shared" si="2677"/>
        <v>19075338</v>
      </c>
      <c r="GM1477" s="446">
        <f t="shared" si="2677"/>
        <v>925395</v>
      </c>
      <c r="GN1477" s="446">
        <f t="shared" si="2677"/>
        <v>234780</v>
      </c>
      <c r="GO1477" s="446">
        <f t="shared" si="2677"/>
        <v>106600</v>
      </c>
      <c r="GP1477" s="446">
        <f t="shared" si="2677"/>
        <v>97335</v>
      </c>
      <c r="GQ1477" s="446">
        <f t="shared" si="2677"/>
        <v>131096826</v>
      </c>
      <c r="GR1477" s="446"/>
      <c r="GS1477" s="446"/>
      <c r="GT1477" s="446"/>
      <c r="GU1477" s="446"/>
      <c r="GV1477" s="416"/>
    </row>
    <row r="1478" spans="1:204" ht="9.75" customHeight="1" x14ac:dyDescent="0.2">
      <c r="A1478" s="417" t="str">
        <f t="shared" si="2659"/>
        <v>2025-26JUNERYC</v>
      </c>
      <c r="B1478" s="458" t="str">
        <f t="shared" ref="B1478:B1541" si="2678">IF($FA1478=4,LEFT($B1467,4)+1&amp;-1-RIGHT($B1467,2),$B1467)</f>
        <v>2025-26</v>
      </c>
      <c r="C1478" s="402" t="s">
        <v>671</v>
      </c>
      <c r="D1478" s="458" t="s">
        <v>656</v>
      </c>
      <c r="E1478" s="458" t="s">
        <v>466</v>
      </c>
      <c r="F1478" s="478" t="s">
        <v>453</v>
      </c>
      <c r="G1478" s="478" t="s">
        <v>687</v>
      </c>
      <c r="H1478" s="510">
        <v>120871</v>
      </c>
      <c r="I1478" s="510">
        <v>89973</v>
      </c>
      <c r="J1478" s="510">
        <v>347719</v>
      </c>
      <c r="K1478" s="510">
        <v>4</v>
      </c>
      <c r="L1478" s="510">
        <v>0</v>
      </c>
      <c r="M1478" s="510">
        <v>0</v>
      </c>
      <c r="N1478" s="510">
        <v>27</v>
      </c>
      <c r="O1478" s="510">
        <v>96</v>
      </c>
      <c r="P1478" s="510">
        <v>506</v>
      </c>
      <c r="Q1478" s="510">
        <v>1</v>
      </c>
      <c r="R1478" s="510">
        <v>3213</v>
      </c>
      <c r="S1478" s="510">
        <v>78251</v>
      </c>
      <c r="T1478" s="510">
        <v>8139</v>
      </c>
      <c r="U1478" s="510">
        <v>4963</v>
      </c>
      <c r="V1478" s="510">
        <v>40484</v>
      </c>
      <c r="W1478" s="510">
        <v>16678</v>
      </c>
      <c r="X1478" s="510">
        <v>468</v>
      </c>
      <c r="Y1478" s="510">
        <v>4132004</v>
      </c>
      <c r="Z1478" s="510">
        <v>508</v>
      </c>
      <c r="AA1478" s="510">
        <v>942</v>
      </c>
      <c r="AB1478" s="510">
        <v>3231487</v>
      </c>
      <c r="AC1478" s="510">
        <v>651</v>
      </c>
      <c r="AD1478" s="510">
        <v>1182</v>
      </c>
      <c r="AE1478" s="510">
        <v>79773726</v>
      </c>
      <c r="AF1478" s="510">
        <v>1971</v>
      </c>
      <c r="AG1478" s="510">
        <v>4092</v>
      </c>
      <c r="AH1478" s="510">
        <v>103451797</v>
      </c>
      <c r="AI1478" s="510">
        <v>6203</v>
      </c>
      <c r="AJ1478" s="510">
        <v>14610</v>
      </c>
      <c r="AK1478" s="510">
        <v>5115337</v>
      </c>
      <c r="AL1478" s="510">
        <v>10930</v>
      </c>
      <c r="AM1478" s="510">
        <v>26146</v>
      </c>
      <c r="AN1478" s="510">
        <v>202</v>
      </c>
      <c r="AO1478" s="510">
        <v>3720</v>
      </c>
      <c r="AP1478" s="510">
        <v>2907</v>
      </c>
      <c r="AQ1478" s="510">
        <v>12379581</v>
      </c>
      <c r="AR1478" s="510">
        <v>4259</v>
      </c>
      <c r="AS1478" s="510">
        <v>9461</v>
      </c>
      <c r="AT1478" s="510">
        <v>11102</v>
      </c>
      <c r="AU1478" s="510">
        <v>557</v>
      </c>
      <c r="AV1478" s="510">
        <v>7982</v>
      </c>
      <c r="AW1478" s="510">
        <v>13919</v>
      </c>
      <c r="AX1478" s="510">
        <v>222</v>
      </c>
      <c r="AY1478" s="510">
        <v>2341</v>
      </c>
      <c r="AZ1478" s="510">
        <v>846</v>
      </c>
      <c r="BA1478" s="510">
        <v>20981</v>
      </c>
      <c r="BB1478" s="510">
        <v>61190176</v>
      </c>
      <c r="BC1478" s="510">
        <v>2916</v>
      </c>
      <c r="BD1478" s="510">
        <v>7120</v>
      </c>
      <c r="BE1478" s="510">
        <v>492</v>
      </c>
      <c r="BF1478" s="510">
        <v>6910</v>
      </c>
      <c r="BG1478" s="510">
        <v>8638</v>
      </c>
      <c r="BH1478" s="510">
        <v>4941</v>
      </c>
      <c r="BI1478" s="510">
        <v>38026</v>
      </c>
      <c r="BJ1478" s="510">
        <v>2340</v>
      </c>
      <c r="BK1478" s="510">
        <v>26783</v>
      </c>
      <c r="BL1478" s="510">
        <v>67149</v>
      </c>
      <c r="BM1478" s="510">
        <v>18389</v>
      </c>
      <c r="BN1478" s="510">
        <v>12791</v>
      </c>
      <c r="BO1478" s="510">
        <v>10978</v>
      </c>
      <c r="BP1478" s="510">
        <v>7774</v>
      </c>
      <c r="BQ1478" s="510">
        <v>64334</v>
      </c>
      <c r="BR1478" s="510">
        <v>45054</v>
      </c>
      <c r="BS1478" s="510">
        <v>32358</v>
      </c>
      <c r="BT1478" s="510">
        <v>18579</v>
      </c>
      <c r="BU1478" s="510">
        <v>939</v>
      </c>
      <c r="BV1478" s="510">
        <v>554</v>
      </c>
      <c r="BW1478" s="510">
        <v>14</v>
      </c>
      <c r="BX1478" s="510">
        <v>7059</v>
      </c>
      <c r="BY1478" s="510">
        <v>504</v>
      </c>
      <c r="BZ1478" s="510">
        <v>994</v>
      </c>
      <c r="CA1478" s="510">
        <v>8</v>
      </c>
      <c r="CB1478" s="510">
        <v>954</v>
      </c>
      <c r="CC1478" s="510">
        <v>119</v>
      </c>
      <c r="CD1478" s="510">
        <v>201</v>
      </c>
      <c r="CE1478" s="510">
        <v>8117</v>
      </c>
      <c r="CF1478" s="510">
        <v>4123991</v>
      </c>
      <c r="CG1478" s="510">
        <v>508</v>
      </c>
      <c r="CH1478" s="510">
        <v>942</v>
      </c>
      <c r="CI1478" s="510">
        <v>2789</v>
      </c>
      <c r="CJ1478" s="510">
        <v>5636513</v>
      </c>
      <c r="CK1478" s="510">
        <v>2021</v>
      </c>
      <c r="CL1478" s="510">
        <v>4151</v>
      </c>
      <c r="CM1478" s="510">
        <v>910</v>
      </c>
      <c r="CN1478" s="510">
        <v>1665495</v>
      </c>
      <c r="CO1478" s="510">
        <v>1830</v>
      </c>
      <c r="CP1478" s="510">
        <v>3882</v>
      </c>
      <c r="CQ1478" s="510">
        <v>36785</v>
      </c>
      <c r="CR1478" s="510">
        <v>72471718</v>
      </c>
      <c r="CS1478" s="510">
        <v>1970</v>
      </c>
      <c r="CT1478" s="510">
        <v>4091</v>
      </c>
      <c r="CU1478" s="510">
        <v>386</v>
      </c>
      <c r="CV1478" s="510">
        <v>2850940</v>
      </c>
      <c r="CW1478" s="510">
        <v>7386</v>
      </c>
      <c r="CX1478" s="510">
        <v>17447</v>
      </c>
      <c r="CY1478" s="510">
        <v>164</v>
      </c>
      <c r="CZ1478" s="510">
        <v>1089462</v>
      </c>
      <c r="DA1478" s="510">
        <v>6643</v>
      </c>
      <c r="DB1478" s="510">
        <v>18556</v>
      </c>
      <c r="DC1478" s="510">
        <v>743</v>
      </c>
      <c r="DD1478" s="510">
        <v>9544081</v>
      </c>
      <c r="DE1478" s="510">
        <v>12845</v>
      </c>
      <c r="DF1478" s="510">
        <v>38739</v>
      </c>
      <c r="DG1478" s="510">
        <v>81</v>
      </c>
      <c r="DH1478" s="510">
        <v>794754</v>
      </c>
      <c r="DI1478" s="510">
        <v>9812</v>
      </c>
      <c r="DJ1478" s="510">
        <v>28720</v>
      </c>
      <c r="DK1478" s="510">
        <v>508</v>
      </c>
      <c r="DL1478" s="510">
        <v>187246</v>
      </c>
      <c r="DM1478" s="510">
        <v>369</v>
      </c>
      <c r="DN1478" s="510">
        <v>622</v>
      </c>
      <c r="DO1478" s="510">
        <v>5278</v>
      </c>
      <c r="DP1478" s="510">
        <v>228939</v>
      </c>
      <c r="DQ1478" s="510">
        <v>43</v>
      </c>
      <c r="DR1478" s="510">
        <v>81</v>
      </c>
      <c r="DS1478" s="510">
        <v>155</v>
      </c>
      <c r="DT1478" s="510">
        <v>258685</v>
      </c>
      <c r="DU1478" s="510">
        <v>1669</v>
      </c>
      <c r="DV1478" s="510">
        <v>4069</v>
      </c>
      <c r="DW1478" s="510">
        <v>141</v>
      </c>
      <c r="DX1478" s="510">
        <v>37940</v>
      </c>
      <c r="DY1478" s="510">
        <v>59535407</v>
      </c>
      <c r="DZ1478" s="510">
        <v>1569</v>
      </c>
      <c r="EA1478" s="510">
        <v>2832</v>
      </c>
      <c r="EB1478" s="510">
        <v>24470</v>
      </c>
      <c r="EC1478" s="510">
        <v>8020</v>
      </c>
      <c r="ED1478" s="510">
        <v>2600</v>
      </c>
      <c r="EE1478" s="510">
        <v>15488239</v>
      </c>
      <c r="EF1478" s="510">
        <v>2710</v>
      </c>
      <c r="EG1478" s="510">
        <v>249</v>
      </c>
      <c r="EH1478" s="510">
        <v>106</v>
      </c>
      <c r="EI1478" s="510"/>
      <c r="EJ1478" s="479"/>
      <c r="EK1478" s="479"/>
      <c r="EL1478" s="479"/>
      <c r="EM1478" s="479"/>
      <c r="EN1478" s="479"/>
      <c r="EO1478" s="479"/>
      <c r="EP1478" s="479"/>
      <c r="EQ1478" s="479"/>
      <c r="ER1478" s="479"/>
      <c r="ES1478" s="479"/>
      <c r="ET1478" s="479"/>
      <c r="EU1478" s="479"/>
      <c r="EV1478" s="479"/>
      <c r="EW1478" s="479"/>
      <c r="EX1478" s="479"/>
      <c r="EY1478" s="479"/>
      <c r="EZ1478" s="516"/>
      <c r="FA1478" s="446">
        <f t="shared" si="2674"/>
        <v>6</v>
      </c>
      <c r="FB1478" s="417">
        <f t="shared" si="2647"/>
        <v>2025</v>
      </c>
      <c r="FC1478" s="448">
        <f t="shared" si="2648"/>
        <v>45809</v>
      </c>
      <c r="FD1478" s="449">
        <f t="shared" si="2649"/>
        <v>30</v>
      </c>
      <c r="FE1478" s="450"/>
      <c r="FF1478" s="451">
        <f t="shared" si="2675"/>
        <v>0.69147124328573295</v>
      </c>
      <c r="FG1478" s="450"/>
      <c r="FH1478" s="452">
        <f t="shared" si="2660"/>
        <v>2.2593684727853547</v>
      </c>
      <c r="FI1478" s="452">
        <f t="shared" si="2661"/>
        <v>1.5715689888192652</v>
      </c>
      <c r="FJ1478" s="452">
        <f t="shared" si="2662"/>
        <v>2.2119685673987508</v>
      </c>
      <c r="FK1478" s="452">
        <f t="shared" si="2663"/>
        <v>1.5663912955873465</v>
      </c>
      <c r="FL1478" s="452">
        <f t="shared" si="2664"/>
        <v>1.5891216282975991</v>
      </c>
      <c r="FM1478" s="452">
        <f t="shared" si="2665"/>
        <v>1.1128841023614267</v>
      </c>
      <c r="FN1478" s="452">
        <f t="shared" si="2666"/>
        <v>1.9401606907303033</v>
      </c>
      <c r="FO1478" s="452">
        <f t="shared" si="2667"/>
        <v>1.1139824919055044</v>
      </c>
      <c r="FP1478" s="452">
        <f t="shared" si="2668"/>
        <v>2.0064102564102564</v>
      </c>
      <c r="FQ1478" s="452">
        <f t="shared" si="2669"/>
        <v>1.1837606837606838</v>
      </c>
      <c r="FR1478" s="453"/>
      <c r="FS1478" s="446">
        <f t="shared" si="2676"/>
        <v>0</v>
      </c>
      <c r="FT1478" s="446">
        <f t="shared" si="2676"/>
        <v>0</v>
      </c>
      <c r="FU1478" s="446">
        <f t="shared" si="2676"/>
        <v>2429271</v>
      </c>
      <c r="FV1478" s="446">
        <f t="shared" si="2676"/>
        <v>8637408</v>
      </c>
      <c r="FW1478" s="446">
        <f t="shared" si="2676"/>
        <v>7666938</v>
      </c>
      <c r="FX1478" s="446">
        <f t="shared" si="2676"/>
        <v>5866266</v>
      </c>
      <c r="FY1478" s="446">
        <f t="shared" si="2676"/>
        <v>165660528</v>
      </c>
      <c r="FZ1478" s="446">
        <f t="shared" si="2676"/>
        <v>243665580</v>
      </c>
      <c r="GA1478" s="446">
        <f t="shared" si="2676"/>
        <v>12236328</v>
      </c>
      <c r="GB1478" s="446">
        <f t="shared" si="2676"/>
        <v>149384720</v>
      </c>
      <c r="GC1478" s="446">
        <f t="shared" si="2677"/>
        <v>27503127</v>
      </c>
      <c r="GD1478" s="446">
        <f t="shared" si="2677"/>
        <v>13916</v>
      </c>
      <c r="GE1478" s="446">
        <f t="shared" si="2677"/>
        <v>1608</v>
      </c>
      <c r="GF1478" s="446">
        <f t="shared" si="2677"/>
        <v>7646214</v>
      </c>
      <c r="GG1478" s="446">
        <f t="shared" si="2677"/>
        <v>11577139</v>
      </c>
      <c r="GH1478" s="446">
        <f t="shared" si="2677"/>
        <v>3532620</v>
      </c>
      <c r="GI1478" s="446">
        <f t="shared" si="2677"/>
        <v>150487435</v>
      </c>
      <c r="GJ1478" s="446">
        <f t="shared" si="2677"/>
        <v>6734542</v>
      </c>
      <c r="GK1478" s="446">
        <f t="shared" si="2677"/>
        <v>3043184</v>
      </c>
      <c r="GL1478" s="446">
        <f t="shared" si="2677"/>
        <v>28783077</v>
      </c>
      <c r="GM1478" s="446">
        <f t="shared" si="2677"/>
        <v>2326320</v>
      </c>
      <c r="GN1478" s="446">
        <f t="shared" si="2677"/>
        <v>630695</v>
      </c>
      <c r="GO1478" s="446">
        <f t="shared" si="2677"/>
        <v>315976</v>
      </c>
      <c r="GP1478" s="446">
        <f t="shared" si="2677"/>
        <v>427518</v>
      </c>
      <c r="GQ1478" s="446">
        <f t="shared" si="2677"/>
        <v>107446080</v>
      </c>
      <c r="GR1478" s="446"/>
      <c r="GS1478" s="446"/>
      <c r="GT1478" s="446"/>
      <c r="GU1478" s="446"/>
      <c r="GV1478" s="416"/>
    </row>
    <row r="1479" spans="1:204" ht="9.75" customHeight="1" x14ac:dyDescent="0.2">
      <c r="A1479" s="417" t="str">
        <f t="shared" si="2659"/>
        <v>2025-26JUNER1F</v>
      </c>
      <c r="B1479" s="458" t="str">
        <f t="shared" si="2678"/>
        <v>2025-26</v>
      </c>
      <c r="C1479" s="402" t="s">
        <v>671</v>
      </c>
      <c r="D1479" s="458" t="s">
        <v>663</v>
      </c>
      <c r="E1479" s="458" t="s">
        <v>662</v>
      </c>
      <c r="F1479" s="478" t="s">
        <v>458</v>
      </c>
      <c r="G1479" s="478" t="s">
        <v>688</v>
      </c>
      <c r="H1479" s="510">
        <v>3546</v>
      </c>
      <c r="I1479" s="510">
        <v>1948</v>
      </c>
      <c r="J1479" s="510">
        <v>11916</v>
      </c>
      <c r="K1479" s="510">
        <v>6</v>
      </c>
      <c r="L1479" s="510">
        <v>0</v>
      </c>
      <c r="M1479" s="510">
        <v>5</v>
      </c>
      <c r="N1479" s="510">
        <v>43</v>
      </c>
      <c r="O1479" s="510">
        <v>136</v>
      </c>
      <c r="P1479" s="510">
        <v>14</v>
      </c>
      <c r="Q1479" s="510">
        <v>0</v>
      </c>
      <c r="R1479" s="510">
        <v>0</v>
      </c>
      <c r="S1479" s="510">
        <v>2685</v>
      </c>
      <c r="T1479" s="510">
        <v>149</v>
      </c>
      <c r="U1479" s="510">
        <v>94</v>
      </c>
      <c r="V1479" s="510">
        <v>1354</v>
      </c>
      <c r="W1479" s="510">
        <v>744</v>
      </c>
      <c r="X1479" s="510">
        <v>43</v>
      </c>
      <c r="Y1479" s="510">
        <v>77569</v>
      </c>
      <c r="Z1479" s="510">
        <v>521</v>
      </c>
      <c r="AA1479" s="510">
        <v>995</v>
      </c>
      <c r="AB1479" s="510">
        <v>57102</v>
      </c>
      <c r="AC1479" s="510">
        <v>607</v>
      </c>
      <c r="AD1479" s="510">
        <v>1179</v>
      </c>
      <c r="AE1479" s="510">
        <v>2190817</v>
      </c>
      <c r="AF1479" s="510">
        <v>1618</v>
      </c>
      <c r="AG1479" s="510">
        <v>3131</v>
      </c>
      <c r="AH1479" s="510">
        <v>3503929</v>
      </c>
      <c r="AI1479" s="510">
        <v>4710</v>
      </c>
      <c r="AJ1479" s="510">
        <v>11589</v>
      </c>
      <c r="AK1479" s="510">
        <v>270567</v>
      </c>
      <c r="AL1479" s="510">
        <v>6292</v>
      </c>
      <c r="AM1479" s="510">
        <v>14252</v>
      </c>
      <c r="AN1479" s="510">
        <v>10</v>
      </c>
      <c r="AO1479" s="510">
        <v>103</v>
      </c>
      <c r="AP1479" s="510">
        <v>1</v>
      </c>
      <c r="AQ1479" s="510">
        <v>4071</v>
      </c>
      <c r="AR1479" s="510">
        <v>4071</v>
      </c>
      <c r="AS1479" s="510">
        <v>4071</v>
      </c>
      <c r="AT1479" s="510">
        <v>221</v>
      </c>
      <c r="AU1479" s="510">
        <v>3</v>
      </c>
      <c r="AV1479" s="510">
        <v>31</v>
      </c>
      <c r="AW1479" s="510">
        <v>61</v>
      </c>
      <c r="AX1479" s="510">
        <v>12</v>
      </c>
      <c r="AY1479" s="510">
        <v>175</v>
      </c>
      <c r="AZ1479" s="510">
        <v>42</v>
      </c>
      <c r="BA1479" s="510" t="s">
        <v>152</v>
      </c>
      <c r="BB1479" s="510" t="s">
        <v>152</v>
      </c>
      <c r="BC1479" s="510" t="s">
        <v>152</v>
      </c>
      <c r="BD1479" s="510" t="s">
        <v>152</v>
      </c>
      <c r="BE1479" s="510" t="s">
        <v>152</v>
      </c>
      <c r="BF1479" s="510" t="s">
        <v>152</v>
      </c>
      <c r="BG1479" s="510" t="s">
        <v>152</v>
      </c>
      <c r="BH1479" s="510" t="s">
        <v>152</v>
      </c>
      <c r="BI1479" s="510">
        <v>1497</v>
      </c>
      <c r="BJ1479" s="510">
        <v>26</v>
      </c>
      <c r="BK1479" s="510">
        <v>941</v>
      </c>
      <c r="BL1479" s="510">
        <v>2464</v>
      </c>
      <c r="BM1479" s="510">
        <v>303</v>
      </c>
      <c r="BN1479" s="510">
        <v>248</v>
      </c>
      <c r="BO1479" s="510">
        <v>190</v>
      </c>
      <c r="BP1479" s="510">
        <v>158</v>
      </c>
      <c r="BQ1479" s="510">
        <v>1594</v>
      </c>
      <c r="BR1479" s="510">
        <v>1482</v>
      </c>
      <c r="BS1479" s="510">
        <v>905</v>
      </c>
      <c r="BT1479" s="510">
        <v>806</v>
      </c>
      <c r="BU1479" s="510">
        <v>48</v>
      </c>
      <c r="BV1479" s="510">
        <v>44</v>
      </c>
      <c r="BW1479" s="510">
        <v>1</v>
      </c>
      <c r="BX1479" s="510">
        <v>1415</v>
      </c>
      <c r="BY1479" s="510">
        <v>1415</v>
      </c>
      <c r="BZ1479" s="510">
        <v>1415</v>
      </c>
      <c r="CA1479" s="510">
        <v>0</v>
      </c>
      <c r="CB1479" s="510">
        <v>0</v>
      </c>
      <c r="CC1479" s="510" t="s">
        <v>152</v>
      </c>
      <c r="CD1479" s="510" t="s">
        <v>152</v>
      </c>
      <c r="CE1479" s="510">
        <v>148</v>
      </c>
      <c r="CF1479" s="510">
        <v>76154</v>
      </c>
      <c r="CG1479" s="510">
        <v>515</v>
      </c>
      <c r="CH1479" s="510">
        <v>973</v>
      </c>
      <c r="CI1479" s="510">
        <v>95</v>
      </c>
      <c r="CJ1479" s="510">
        <v>184101</v>
      </c>
      <c r="CK1479" s="510">
        <v>1938</v>
      </c>
      <c r="CL1479" s="510">
        <v>3056</v>
      </c>
      <c r="CM1479" s="510">
        <v>20</v>
      </c>
      <c r="CN1479" s="510">
        <v>94754</v>
      </c>
      <c r="CO1479" s="510">
        <v>4738</v>
      </c>
      <c r="CP1479" s="510">
        <v>8613</v>
      </c>
      <c r="CQ1479" s="510">
        <v>1239</v>
      </c>
      <c r="CR1479" s="510">
        <v>1911962</v>
      </c>
      <c r="CS1479" s="510">
        <v>1543</v>
      </c>
      <c r="CT1479" s="510">
        <v>3100</v>
      </c>
      <c r="CU1479" s="510">
        <v>143</v>
      </c>
      <c r="CV1479" s="510">
        <v>769021</v>
      </c>
      <c r="CW1479" s="510">
        <v>5378</v>
      </c>
      <c r="CX1479" s="510">
        <v>11821</v>
      </c>
      <c r="CY1479" s="510">
        <v>32</v>
      </c>
      <c r="CZ1479" s="510">
        <v>302009</v>
      </c>
      <c r="DA1479" s="510">
        <v>9438</v>
      </c>
      <c r="DB1479" s="510">
        <v>15186</v>
      </c>
      <c r="DC1479" s="510">
        <v>16</v>
      </c>
      <c r="DD1479" s="510">
        <v>184197</v>
      </c>
      <c r="DE1479" s="510">
        <v>11512</v>
      </c>
      <c r="DF1479" s="510">
        <v>16419</v>
      </c>
      <c r="DG1479" s="510">
        <v>11</v>
      </c>
      <c r="DH1479" s="510">
        <v>120370</v>
      </c>
      <c r="DI1479" s="510">
        <v>10943</v>
      </c>
      <c r="DJ1479" s="510">
        <v>20925</v>
      </c>
      <c r="DK1479" s="510">
        <v>11</v>
      </c>
      <c r="DL1479" s="510">
        <v>4339</v>
      </c>
      <c r="DM1479" s="510">
        <v>394</v>
      </c>
      <c r="DN1479" s="510">
        <v>803</v>
      </c>
      <c r="DO1479" s="510">
        <v>79</v>
      </c>
      <c r="DP1479" s="510">
        <v>3456</v>
      </c>
      <c r="DQ1479" s="510">
        <v>44</v>
      </c>
      <c r="DR1479" s="510">
        <v>93</v>
      </c>
      <c r="DS1479" s="510">
        <v>1</v>
      </c>
      <c r="DT1479" s="510">
        <v>548</v>
      </c>
      <c r="DU1479" s="510">
        <v>548</v>
      </c>
      <c r="DV1479" s="510">
        <v>548</v>
      </c>
      <c r="DW1479" s="510">
        <v>1</v>
      </c>
      <c r="DX1479" s="510">
        <v>1499</v>
      </c>
      <c r="DY1479" s="510">
        <v>1633098</v>
      </c>
      <c r="DZ1479" s="510">
        <v>1089</v>
      </c>
      <c r="EA1479" s="510">
        <v>1896</v>
      </c>
      <c r="EB1479" s="510">
        <v>530</v>
      </c>
      <c r="EC1479" s="510">
        <v>157</v>
      </c>
      <c r="ED1479" s="510">
        <v>58</v>
      </c>
      <c r="EE1479" s="510">
        <v>296846</v>
      </c>
      <c r="EF1479" s="510">
        <v>48</v>
      </c>
      <c r="EG1479" s="510">
        <v>0</v>
      </c>
      <c r="EH1479" s="510">
        <v>12</v>
      </c>
      <c r="EI1479" s="510"/>
      <c r="EJ1479" s="479"/>
      <c r="EK1479" s="479"/>
      <c r="EL1479" s="479"/>
      <c r="EM1479" s="479"/>
      <c r="EN1479" s="479"/>
      <c r="EO1479" s="479"/>
      <c r="EP1479" s="479"/>
      <c r="EQ1479" s="479"/>
      <c r="ER1479" s="479"/>
      <c r="ES1479" s="479"/>
      <c r="ET1479" s="479"/>
      <c r="EU1479" s="479"/>
      <c r="EV1479" s="479"/>
      <c r="EW1479" s="479"/>
      <c r="EX1479" s="479"/>
      <c r="EY1479" s="479"/>
      <c r="EZ1479" s="476"/>
      <c r="FA1479" s="446">
        <f t="shared" si="2674"/>
        <v>6</v>
      </c>
      <c r="FB1479" s="417">
        <f t="shared" si="2647"/>
        <v>2025</v>
      </c>
      <c r="FC1479" s="448">
        <f t="shared" si="2648"/>
        <v>45809</v>
      </c>
      <c r="FD1479" s="449">
        <f t="shared" si="2649"/>
        <v>30</v>
      </c>
      <c r="FE1479" s="450"/>
      <c r="FF1479" s="451">
        <f t="shared" si="2675"/>
        <v>0.58518518518518514</v>
      </c>
      <c r="FG1479" s="450"/>
      <c r="FH1479" s="452">
        <f t="shared" si="2660"/>
        <v>2.0335570469798658</v>
      </c>
      <c r="FI1479" s="452">
        <f t="shared" si="2661"/>
        <v>1.6644295302013423</v>
      </c>
      <c r="FJ1479" s="452">
        <f t="shared" si="2662"/>
        <v>2.021276595744681</v>
      </c>
      <c r="FK1479" s="452">
        <f t="shared" si="2663"/>
        <v>1.6808510638297873</v>
      </c>
      <c r="FL1479" s="452">
        <f t="shared" si="2664"/>
        <v>1.1772525849335302</v>
      </c>
      <c r="FM1479" s="452">
        <f t="shared" si="2665"/>
        <v>1.0945347119645494</v>
      </c>
      <c r="FN1479" s="452">
        <f t="shared" si="2666"/>
        <v>1.2163978494623655</v>
      </c>
      <c r="FO1479" s="452">
        <f t="shared" si="2667"/>
        <v>1.0833333333333333</v>
      </c>
      <c r="FP1479" s="452">
        <f t="shared" si="2668"/>
        <v>1.1162790697674418</v>
      </c>
      <c r="FQ1479" s="452">
        <f t="shared" si="2669"/>
        <v>1.0232558139534884</v>
      </c>
      <c r="FR1479" s="453"/>
      <c r="FS1479" s="446">
        <f t="shared" si="2676"/>
        <v>0</v>
      </c>
      <c r="FT1479" s="446">
        <f t="shared" si="2676"/>
        <v>9740</v>
      </c>
      <c r="FU1479" s="446">
        <f t="shared" si="2676"/>
        <v>83764</v>
      </c>
      <c r="FV1479" s="446">
        <f t="shared" si="2676"/>
        <v>264928</v>
      </c>
      <c r="FW1479" s="446">
        <f t="shared" si="2676"/>
        <v>148255</v>
      </c>
      <c r="FX1479" s="446">
        <f t="shared" si="2676"/>
        <v>110826</v>
      </c>
      <c r="FY1479" s="446">
        <f t="shared" si="2676"/>
        <v>4239374</v>
      </c>
      <c r="FZ1479" s="446">
        <f t="shared" si="2676"/>
        <v>8622216</v>
      </c>
      <c r="GA1479" s="446">
        <f t="shared" si="2676"/>
        <v>612836</v>
      </c>
      <c r="GB1479" s="446" t="str">
        <f t="shared" si="2676"/>
        <v>-</v>
      </c>
      <c r="GC1479" s="446">
        <f t="shared" si="2677"/>
        <v>4071</v>
      </c>
      <c r="GD1479" s="446">
        <f t="shared" si="2677"/>
        <v>1415</v>
      </c>
      <c r="GE1479" s="446" t="str">
        <f t="shared" si="2677"/>
        <v>-</v>
      </c>
      <c r="GF1479" s="446">
        <f t="shared" si="2677"/>
        <v>144004</v>
      </c>
      <c r="GG1479" s="446">
        <f t="shared" si="2677"/>
        <v>290320</v>
      </c>
      <c r="GH1479" s="446">
        <f t="shared" si="2677"/>
        <v>172260</v>
      </c>
      <c r="GI1479" s="446">
        <f t="shared" si="2677"/>
        <v>3840900</v>
      </c>
      <c r="GJ1479" s="446">
        <f t="shared" si="2677"/>
        <v>1690403</v>
      </c>
      <c r="GK1479" s="446">
        <f t="shared" si="2677"/>
        <v>485952</v>
      </c>
      <c r="GL1479" s="446">
        <f t="shared" si="2677"/>
        <v>262704</v>
      </c>
      <c r="GM1479" s="446">
        <f t="shared" si="2677"/>
        <v>230175</v>
      </c>
      <c r="GN1479" s="446">
        <f t="shared" si="2677"/>
        <v>548</v>
      </c>
      <c r="GO1479" s="446">
        <f t="shared" si="2677"/>
        <v>8833</v>
      </c>
      <c r="GP1479" s="446">
        <f t="shared" si="2677"/>
        <v>7347</v>
      </c>
      <c r="GQ1479" s="446">
        <f t="shared" si="2677"/>
        <v>2842104</v>
      </c>
      <c r="GR1479" s="446"/>
      <c r="GS1479" s="446"/>
      <c r="GT1479" s="446"/>
      <c r="GU1479" s="446"/>
      <c r="GV1479" s="416"/>
    </row>
    <row r="1480" spans="1:204" ht="9.75" customHeight="1" x14ac:dyDescent="0.2">
      <c r="A1480" s="493" t="str">
        <f t="shared" si="2659"/>
        <v>2025-26JUNERRU</v>
      </c>
      <c r="B1480" s="494" t="str">
        <f t="shared" si="2678"/>
        <v>2025-26</v>
      </c>
      <c r="C1480" s="480" t="s">
        <v>671</v>
      </c>
      <c r="D1480" s="494" t="s">
        <v>659</v>
      </c>
      <c r="E1480" s="494" t="s">
        <v>467</v>
      </c>
      <c r="F1480" s="495" t="s">
        <v>454</v>
      </c>
      <c r="G1480" s="511" t="s">
        <v>689</v>
      </c>
      <c r="H1480" s="519">
        <v>185927</v>
      </c>
      <c r="I1480" s="519">
        <v>139718</v>
      </c>
      <c r="J1480" s="519">
        <v>474162</v>
      </c>
      <c r="K1480" s="519">
        <v>3</v>
      </c>
      <c r="L1480" s="519">
        <v>0</v>
      </c>
      <c r="M1480" s="519">
        <v>1</v>
      </c>
      <c r="N1480" s="519">
        <v>19</v>
      </c>
      <c r="O1480" s="519">
        <v>80</v>
      </c>
      <c r="P1480" s="519">
        <v>674</v>
      </c>
      <c r="Q1480" s="519">
        <v>0</v>
      </c>
      <c r="R1480" s="519">
        <v>2225</v>
      </c>
      <c r="S1480" s="519">
        <v>119338</v>
      </c>
      <c r="T1480" s="519">
        <v>14116</v>
      </c>
      <c r="U1480" s="519">
        <v>10056</v>
      </c>
      <c r="V1480" s="519">
        <v>57153</v>
      </c>
      <c r="W1480" s="519">
        <v>15144</v>
      </c>
      <c r="X1480" s="519">
        <v>967</v>
      </c>
      <c r="Y1480" s="519">
        <v>6030489</v>
      </c>
      <c r="Z1480" s="519">
        <v>427</v>
      </c>
      <c r="AA1480" s="519">
        <v>734</v>
      </c>
      <c r="AB1480" s="519">
        <v>5791182</v>
      </c>
      <c r="AC1480" s="519">
        <v>576</v>
      </c>
      <c r="AD1480" s="519">
        <v>987</v>
      </c>
      <c r="AE1480" s="519">
        <v>111679036</v>
      </c>
      <c r="AF1480" s="519">
        <v>1954</v>
      </c>
      <c r="AG1480" s="519">
        <v>4075</v>
      </c>
      <c r="AH1480" s="519">
        <v>76442621</v>
      </c>
      <c r="AI1480" s="519">
        <v>5048</v>
      </c>
      <c r="AJ1480" s="519">
        <v>11796</v>
      </c>
      <c r="AK1480" s="519">
        <v>8707786</v>
      </c>
      <c r="AL1480" s="519">
        <v>9005</v>
      </c>
      <c r="AM1480" s="519">
        <v>19729</v>
      </c>
      <c r="AN1480" s="519">
        <v>1189</v>
      </c>
      <c r="AO1480" s="519">
        <v>2533</v>
      </c>
      <c r="AP1480" s="519">
        <v>2759</v>
      </c>
      <c r="AQ1480" s="519">
        <v>6112038</v>
      </c>
      <c r="AR1480" s="519">
        <v>2215</v>
      </c>
      <c r="AS1480" s="519">
        <v>4588</v>
      </c>
      <c r="AT1480" s="519">
        <v>26638</v>
      </c>
      <c r="AU1480" s="519">
        <v>1589</v>
      </c>
      <c r="AV1480" s="519">
        <v>10413</v>
      </c>
      <c r="AW1480" s="519" t="s">
        <v>152</v>
      </c>
      <c r="AX1480" s="519">
        <v>544</v>
      </c>
      <c r="AY1480" s="519">
        <v>14092</v>
      </c>
      <c r="AZ1480" s="519" t="s">
        <v>152</v>
      </c>
      <c r="BA1480" s="519">
        <v>17556</v>
      </c>
      <c r="BB1480" s="519">
        <v>31008033</v>
      </c>
      <c r="BC1480" s="519">
        <v>1766</v>
      </c>
      <c r="BD1480" s="519">
        <v>3105</v>
      </c>
      <c r="BE1480" s="519">
        <v>1239</v>
      </c>
      <c r="BF1480" s="519">
        <v>2990</v>
      </c>
      <c r="BG1480" s="519">
        <v>10210</v>
      </c>
      <c r="BH1480" s="519">
        <v>3117</v>
      </c>
      <c r="BI1480" s="519">
        <v>58416</v>
      </c>
      <c r="BJ1480" s="519">
        <v>3136</v>
      </c>
      <c r="BK1480" s="519">
        <v>31148</v>
      </c>
      <c r="BL1480" s="519">
        <v>92700</v>
      </c>
      <c r="BM1480" s="519">
        <v>32956</v>
      </c>
      <c r="BN1480" s="519">
        <v>26087</v>
      </c>
      <c r="BO1480" s="519">
        <v>22804</v>
      </c>
      <c r="BP1480" s="519">
        <v>18642</v>
      </c>
      <c r="BQ1480" s="519">
        <v>93261</v>
      </c>
      <c r="BR1480" s="519">
        <v>64484</v>
      </c>
      <c r="BS1480" s="519">
        <v>31130</v>
      </c>
      <c r="BT1480" s="519">
        <v>17427</v>
      </c>
      <c r="BU1480" s="519">
        <v>1589</v>
      </c>
      <c r="BV1480" s="519">
        <v>1047</v>
      </c>
      <c r="BW1480" s="519">
        <v>84</v>
      </c>
      <c r="BX1480" s="519">
        <v>46518</v>
      </c>
      <c r="BY1480" s="519">
        <v>554</v>
      </c>
      <c r="BZ1480" s="519">
        <v>914</v>
      </c>
      <c r="CA1480" s="519">
        <v>40</v>
      </c>
      <c r="CB1480" s="519">
        <v>32182</v>
      </c>
      <c r="CC1480" s="519">
        <v>805</v>
      </c>
      <c r="CD1480" s="519">
        <v>1379</v>
      </c>
      <c r="CE1480" s="519">
        <v>13992</v>
      </c>
      <c r="CF1480" s="519">
        <v>5951789</v>
      </c>
      <c r="CG1480" s="519">
        <v>425</v>
      </c>
      <c r="CH1480" s="519">
        <v>730</v>
      </c>
      <c r="CI1480" s="519">
        <v>4131</v>
      </c>
      <c r="CJ1480" s="519">
        <v>8215350</v>
      </c>
      <c r="CK1480" s="519">
        <v>1989</v>
      </c>
      <c r="CL1480" s="519">
        <v>4079</v>
      </c>
      <c r="CM1480" s="519">
        <v>1362</v>
      </c>
      <c r="CN1480" s="519">
        <v>2433228</v>
      </c>
      <c r="CO1480" s="519">
        <v>1787</v>
      </c>
      <c r="CP1480" s="519">
        <v>4024</v>
      </c>
      <c r="CQ1480" s="519">
        <v>51660</v>
      </c>
      <c r="CR1480" s="519">
        <v>101030458</v>
      </c>
      <c r="CS1480" s="519">
        <v>1956</v>
      </c>
      <c r="CT1480" s="519">
        <v>4075</v>
      </c>
      <c r="CU1480" s="519">
        <v>1191</v>
      </c>
      <c r="CV1480" s="519">
        <v>8414218</v>
      </c>
      <c r="CW1480" s="519">
        <v>7065</v>
      </c>
      <c r="CX1480" s="519">
        <v>16256</v>
      </c>
      <c r="CY1480" s="519">
        <v>480</v>
      </c>
      <c r="CZ1480" s="519">
        <v>2255559</v>
      </c>
      <c r="DA1480" s="519">
        <v>4699</v>
      </c>
      <c r="DB1480" s="519">
        <v>12176</v>
      </c>
      <c r="DC1480" s="519">
        <v>1255</v>
      </c>
      <c r="DD1480" s="519">
        <v>10248507</v>
      </c>
      <c r="DE1480" s="519">
        <v>8166</v>
      </c>
      <c r="DF1480" s="519">
        <v>17197</v>
      </c>
      <c r="DG1480" s="519">
        <v>133</v>
      </c>
      <c r="DH1480" s="519">
        <v>1054959</v>
      </c>
      <c r="DI1480" s="519">
        <v>7932</v>
      </c>
      <c r="DJ1480" s="519">
        <v>22380</v>
      </c>
      <c r="DK1480" s="519">
        <v>1075</v>
      </c>
      <c r="DL1480" s="519">
        <v>385790</v>
      </c>
      <c r="DM1480" s="519">
        <v>359</v>
      </c>
      <c r="DN1480" s="519">
        <v>615</v>
      </c>
      <c r="DO1480" s="519">
        <v>8314</v>
      </c>
      <c r="DP1480" s="519">
        <v>432191</v>
      </c>
      <c r="DQ1480" s="519">
        <v>52</v>
      </c>
      <c r="DR1480" s="519">
        <v>94</v>
      </c>
      <c r="DS1480" s="519">
        <v>114</v>
      </c>
      <c r="DT1480" s="519">
        <v>337330</v>
      </c>
      <c r="DU1480" s="519">
        <v>2959</v>
      </c>
      <c r="DV1480" s="519">
        <v>7392</v>
      </c>
      <c r="DW1480" s="519">
        <v>107</v>
      </c>
      <c r="DX1480" s="519">
        <v>58723</v>
      </c>
      <c r="DY1480" s="519">
        <v>83786917</v>
      </c>
      <c r="DZ1480" s="519">
        <v>1427</v>
      </c>
      <c r="EA1480" s="519">
        <v>2562</v>
      </c>
      <c r="EB1480" s="519">
        <v>41160</v>
      </c>
      <c r="EC1480" s="519">
        <v>16228</v>
      </c>
      <c r="ED1480" s="519">
        <v>995</v>
      </c>
      <c r="EE1480" s="519">
        <v>11639127</v>
      </c>
      <c r="EF1480" s="519">
        <v>1192</v>
      </c>
      <c r="EG1480" s="519">
        <v>244</v>
      </c>
      <c r="EH1480" s="519">
        <v>165</v>
      </c>
      <c r="EI1480" s="519"/>
      <c r="EJ1480" s="512"/>
      <c r="EK1480" s="512"/>
      <c r="EL1480" s="512"/>
      <c r="EM1480" s="512"/>
      <c r="EN1480" s="512"/>
      <c r="EO1480" s="512"/>
      <c r="EP1480" s="512"/>
      <c r="EQ1480" s="512"/>
      <c r="ER1480" s="512"/>
      <c r="ES1480" s="512"/>
      <c r="ET1480" s="512"/>
      <c r="EU1480" s="512"/>
      <c r="EV1480" s="512"/>
      <c r="EW1480" s="512"/>
      <c r="EX1480" s="512"/>
      <c r="EY1480" s="512"/>
      <c r="EZ1480" s="514"/>
      <c r="FA1480" s="520">
        <f t="shared" si="2674"/>
        <v>6</v>
      </c>
      <c r="FB1480" s="493">
        <f t="shared" si="2647"/>
        <v>2025</v>
      </c>
      <c r="FC1480" s="498">
        <f t="shared" si="2648"/>
        <v>45809</v>
      </c>
      <c r="FD1480" s="499">
        <f t="shared" si="2649"/>
        <v>30</v>
      </c>
      <c r="FE1480" s="500"/>
      <c r="FF1480" s="515">
        <f t="shared" si="2675"/>
        <v>0.61850915042404409</v>
      </c>
      <c r="FG1480" s="500"/>
      <c r="FH1480" s="481">
        <f t="shared" si="2660"/>
        <v>2.334655709832814</v>
      </c>
      <c r="FI1480" s="481">
        <f t="shared" si="2661"/>
        <v>1.8480447718900539</v>
      </c>
      <c r="FJ1480" s="481">
        <f t="shared" si="2662"/>
        <v>2.2677008750994432</v>
      </c>
      <c r="FK1480" s="481">
        <f t="shared" si="2663"/>
        <v>1.85381861575179</v>
      </c>
      <c r="FL1480" s="481">
        <f t="shared" si="2664"/>
        <v>1.6317778594299512</v>
      </c>
      <c r="FM1480" s="481">
        <f t="shared" si="2665"/>
        <v>1.1282697321225483</v>
      </c>
      <c r="FN1480" s="481">
        <f t="shared" si="2666"/>
        <v>2.0555995773903857</v>
      </c>
      <c r="FO1480" s="481">
        <f t="shared" si="2667"/>
        <v>1.1507527733755942</v>
      </c>
      <c r="FP1480" s="481">
        <f t="shared" si="2668"/>
        <v>1.6432264736297828</v>
      </c>
      <c r="FQ1480" s="481">
        <f t="shared" si="2669"/>
        <v>1.0827300930713548</v>
      </c>
      <c r="FR1480" s="501"/>
      <c r="FS1480" s="482">
        <f t="shared" si="2676"/>
        <v>0</v>
      </c>
      <c r="FT1480" s="482">
        <f t="shared" si="2676"/>
        <v>139718</v>
      </c>
      <c r="FU1480" s="482">
        <f t="shared" si="2676"/>
        <v>2654642</v>
      </c>
      <c r="FV1480" s="482">
        <f t="shared" si="2676"/>
        <v>11177440</v>
      </c>
      <c r="FW1480" s="482">
        <f t="shared" si="2676"/>
        <v>10361144</v>
      </c>
      <c r="FX1480" s="482">
        <f t="shared" si="2676"/>
        <v>9925272</v>
      </c>
      <c r="FY1480" s="482">
        <f t="shared" si="2676"/>
        <v>232898475</v>
      </c>
      <c r="FZ1480" s="482">
        <f t="shared" si="2676"/>
        <v>178638624</v>
      </c>
      <c r="GA1480" s="482">
        <f t="shared" si="2676"/>
        <v>19077943</v>
      </c>
      <c r="GB1480" s="482">
        <f t="shared" si="2676"/>
        <v>54511380</v>
      </c>
      <c r="GC1480" s="482">
        <f t="shared" si="2677"/>
        <v>12658292</v>
      </c>
      <c r="GD1480" s="482">
        <f t="shared" si="2677"/>
        <v>76776</v>
      </c>
      <c r="GE1480" s="482">
        <f t="shared" si="2677"/>
        <v>55160</v>
      </c>
      <c r="GF1480" s="482">
        <f t="shared" si="2677"/>
        <v>10214160</v>
      </c>
      <c r="GG1480" s="482">
        <f t="shared" si="2677"/>
        <v>16850349</v>
      </c>
      <c r="GH1480" s="482">
        <f t="shared" si="2677"/>
        <v>5480688</v>
      </c>
      <c r="GI1480" s="482">
        <f t="shared" si="2677"/>
        <v>210514500</v>
      </c>
      <c r="GJ1480" s="482">
        <f t="shared" si="2677"/>
        <v>19360896</v>
      </c>
      <c r="GK1480" s="482">
        <f t="shared" si="2677"/>
        <v>5844480</v>
      </c>
      <c r="GL1480" s="482">
        <f t="shared" si="2677"/>
        <v>21582235</v>
      </c>
      <c r="GM1480" s="482">
        <f t="shared" si="2677"/>
        <v>2976540</v>
      </c>
      <c r="GN1480" s="482">
        <f t="shared" si="2677"/>
        <v>842688</v>
      </c>
      <c r="GO1480" s="482">
        <f t="shared" si="2677"/>
        <v>661125</v>
      </c>
      <c r="GP1480" s="482">
        <f t="shared" si="2677"/>
        <v>781516</v>
      </c>
      <c r="GQ1480" s="482">
        <f t="shared" si="2677"/>
        <v>150448326</v>
      </c>
      <c r="GR1480" s="482"/>
      <c r="GS1480" s="482"/>
      <c r="GT1480" s="482"/>
      <c r="GU1480" s="482"/>
      <c r="GV1480" s="502"/>
    </row>
    <row r="1481" spans="1:204" ht="9.75" customHeight="1" x14ac:dyDescent="0.2">
      <c r="A1481" s="417" t="str">
        <f t="shared" si="2659"/>
        <v>2025-26JUNERX6</v>
      </c>
      <c r="B1481" s="458" t="str">
        <f t="shared" si="2678"/>
        <v>2025-26</v>
      </c>
      <c r="C1481" s="402" t="s">
        <v>671</v>
      </c>
      <c r="D1481" s="458" t="s">
        <v>646</v>
      </c>
      <c r="E1481" s="458" t="s">
        <v>645</v>
      </c>
      <c r="F1481" s="478" t="s">
        <v>448</v>
      </c>
      <c r="G1481" s="478" t="s">
        <v>690</v>
      </c>
      <c r="H1481" s="510">
        <v>53245</v>
      </c>
      <c r="I1481" s="510">
        <v>37244</v>
      </c>
      <c r="J1481" s="510">
        <v>30489</v>
      </c>
      <c r="K1481" s="510">
        <v>1</v>
      </c>
      <c r="L1481" s="510">
        <v>0</v>
      </c>
      <c r="M1481" s="510">
        <v>0</v>
      </c>
      <c r="N1481" s="510">
        <v>2</v>
      </c>
      <c r="O1481" s="510">
        <v>17</v>
      </c>
      <c r="P1481" s="510">
        <v>270</v>
      </c>
      <c r="Q1481" s="510">
        <v>2184</v>
      </c>
      <c r="R1481" s="510">
        <v>5</v>
      </c>
      <c r="S1481" s="510">
        <v>40383</v>
      </c>
      <c r="T1481" s="510">
        <v>3255</v>
      </c>
      <c r="U1481" s="510">
        <v>2106</v>
      </c>
      <c r="V1481" s="510">
        <v>20584</v>
      </c>
      <c r="W1481" s="510">
        <v>10266</v>
      </c>
      <c r="X1481" s="510">
        <v>519</v>
      </c>
      <c r="Y1481" s="510">
        <v>1238259</v>
      </c>
      <c r="Z1481" s="510">
        <v>380</v>
      </c>
      <c r="AA1481" s="510">
        <v>655</v>
      </c>
      <c r="AB1481" s="510">
        <v>907420</v>
      </c>
      <c r="AC1481" s="510">
        <v>431</v>
      </c>
      <c r="AD1481" s="510">
        <v>731</v>
      </c>
      <c r="AE1481" s="510">
        <v>26490522</v>
      </c>
      <c r="AF1481" s="510">
        <v>1287</v>
      </c>
      <c r="AG1481" s="510">
        <v>2581</v>
      </c>
      <c r="AH1481" s="510">
        <v>31504627</v>
      </c>
      <c r="AI1481" s="510">
        <v>3069</v>
      </c>
      <c r="AJ1481" s="510">
        <v>6946</v>
      </c>
      <c r="AK1481" s="510">
        <v>2000026</v>
      </c>
      <c r="AL1481" s="510">
        <v>3854</v>
      </c>
      <c r="AM1481" s="510">
        <v>8907</v>
      </c>
      <c r="AN1481" s="510" t="s">
        <v>152</v>
      </c>
      <c r="AO1481" s="510">
        <v>2147</v>
      </c>
      <c r="AP1481" s="510">
        <v>896</v>
      </c>
      <c r="AQ1481" s="510">
        <v>2275590</v>
      </c>
      <c r="AR1481" s="510">
        <v>2540</v>
      </c>
      <c r="AS1481" s="510">
        <v>5418</v>
      </c>
      <c r="AT1481" s="510">
        <v>4010</v>
      </c>
      <c r="AU1481" s="510">
        <v>10</v>
      </c>
      <c r="AV1481" s="510">
        <v>107</v>
      </c>
      <c r="AW1481" s="510">
        <v>435</v>
      </c>
      <c r="AX1481" s="510">
        <v>183</v>
      </c>
      <c r="AY1481" s="510">
        <v>3710</v>
      </c>
      <c r="AZ1481" s="510">
        <v>0</v>
      </c>
      <c r="BA1481" s="510">
        <v>6467</v>
      </c>
      <c r="BB1481" s="510">
        <v>10669093</v>
      </c>
      <c r="BC1481" s="510">
        <v>1650</v>
      </c>
      <c r="BD1481" s="510">
        <v>2753</v>
      </c>
      <c r="BE1481" s="510">
        <v>109</v>
      </c>
      <c r="BF1481" s="510">
        <v>1497</v>
      </c>
      <c r="BG1481" s="510">
        <v>3468</v>
      </c>
      <c r="BH1481" s="510">
        <v>1393</v>
      </c>
      <c r="BI1481" s="510">
        <v>21861</v>
      </c>
      <c r="BJ1481" s="510">
        <v>2930</v>
      </c>
      <c r="BK1481" s="510">
        <v>11582</v>
      </c>
      <c r="BL1481" s="510">
        <v>36373</v>
      </c>
      <c r="BM1481" s="510">
        <v>6305</v>
      </c>
      <c r="BN1481" s="510">
        <v>4731</v>
      </c>
      <c r="BO1481" s="510">
        <v>4069</v>
      </c>
      <c r="BP1481" s="510">
        <v>3069</v>
      </c>
      <c r="BQ1481" s="510">
        <v>26435</v>
      </c>
      <c r="BR1481" s="510">
        <v>22117</v>
      </c>
      <c r="BS1481" s="510">
        <v>16885</v>
      </c>
      <c r="BT1481" s="510">
        <v>10941</v>
      </c>
      <c r="BU1481" s="510">
        <v>962</v>
      </c>
      <c r="BV1481" s="510">
        <v>555</v>
      </c>
      <c r="BW1481" s="510">
        <v>47</v>
      </c>
      <c r="BX1481" s="510">
        <v>24705</v>
      </c>
      <c r="BY1481" s="510">
        <v>526</v>
      </c>
      <c r="BZ1481" s="510">
        <v>928</v>
      </c>
      <c r="CA1481" s="510">
        <v>45</v>
      </c>
      <c r="CB1481" s="510">
        <v>12710</v>
      </c>
      <c r="CC1481" s="510">
        <v>282</v>
      </c>
      <c r="CD1481" s="510">
        <v>448</v>
      </c>
      <c r="CE1481" s="510">
        <v>3163</v>
      </c>
      <c r="CF1481" s="510">
        <v>1200844</v>
      </c>
      <c r="CG1481" s="510">
        <v>380</v>
      </c>
      <c r="CH1481" s="510">
        <v>651</v>
      </c>
      <c r="CI1481" s="510">
        <v>2420</v>
      </c>
      <c r="CJ1481" s="510">
        <v>2690187</v>
      </c>
      <c r="CK1481" s="510">
        <v>1112</v>
      </c>
      <c r="CL1481" s="510">
        <v>2110</v>
      </c>
      <c r="CM1481" s="510">
        <v>687</v>
      </c>
      <c r="CN1481" s="510">
        <v>666968</v>
      </c>
      <c r="CO1481" s="510">
        <v>971</v>
      </c>
      <c r="CP1481" s="510">
        <v>1880</v>
      </c>
      <c r="CQ1481" s="510">
        <v>17477</v>
      </c>
      <c r="CR1481" s="510">
        <v>23133367</v>
      </c>
      <c r="CS1481" s="510">
        <v>1324</v>
      </c>
      <c r="CT1481" s="510">
        <v>2655</v>
      </c>
      <c r="CU1481" s="510">
        <v>1162</v>
      </c>
      <c r="CV1481" s="510">
        <v>3732547</v>
      </c>
      <c r="CW1481" s="510">
        <v>3212</v>
      </c>
      <c r="CX1481" s="510">
        <v>7029</v>
      </c>
      <c r="CY1481" s="510">
        <v>76</v>
      </c>
      <c r="CZ1481" s="510">
        <v>369125</v>
      </c>
      <c r="DA1481" s="510">
        <v>4857</v>
      </c>
      <c r="DB1481" s="510">
        <v>10705</v>
      </c>
      <c r="DC1481" s="510">
        <v>1196</v>
      </c>
      <c r="DD1481" s="510">
        <v>8728673</v>
      </c>
      <c r="DE1481" s="510">
        <v>7298</v>
      </c>
      <c r="DF1481" s="510">
        <v>15931</v>
      </c>
      <c r="DG1481" s="510">
        <v>472</v>
      </c>
      <c r="DH1481" s="510">
        <v>3216853</v>
      </c>
      <c r="DI1481" s="510">
        <v>6815</v>
      </c>
      <c r="DJ1481" s="510">
        <v>16357</v>
      </c>
      <c r="DK1481" s="510">
        <v>70</v>
      </c>
      <c r="DL1481" s="510">
        <v>35003</v>
      </c>
      <c r="DM1481" s="510">
        <v>500</v>
      </c>
      <c r="DN1481" s="510">
        <v>819</v>
      </c>
      <c r="DO1481" s="510">
        <v>1828</v>
      </c>
      <c r="DP1481" s="510">
        <v>54568</v>
      </c>
      <c r="DQ1481" s="510">
        <v>30</v>
      </c>
      <c r="DR1481" s="510">
        <v>53</v>
      </c>
      <c r="DS1481" s="510">
        <v>0</v>
      </c>
      <c r="DT1481" s="510">
        <v>0</v>
      </c>
      <c r="DU1481" s="510" t="s">
        <v>152</v>
      </c>
      <c r="DV1481" s="510" t="s">
        <v>152</v>
      </c>
      <c r="DW1481" s="510">
        <v>0</v>
      </c>
      <c r="DX1481" s="510">
        <v>20101</v>
      </c>
      <c r="DY1481" s="510">
        <v>23128020</v>
      </c>
      <c r="DZ1481" s="510">
        <v>1151</v>
      </c>
      <c r="EA1481" s="510">
        <v>2032</v>
      </c>
      <c r="EB1481" s="510">
        <v>10134</v>
      </c>
      <c r="EC1481" s="510">
        <v>2511</v>
      </c>
      <c r="ED1481" s="510">
        <v>467</v>
      </c>
      <c r="EE1481" s="510">
        <v>2851661</v>
      </c>
      <c r="EF1481" s="510">
        <v>4771</v>
      </c>
      <c r="EG1481" s="510">
        <v>272</v>
      </c>
      <c r="EH1481" s="510">
        <v>16</v>
      </c>
      <c r="EI1481" s="510"/>
      <c r="EJ1481" s="479"/>
      <c r="EK1481" s="479"/>
      <c r="EL1481" s="479"/>
      <c r="EM1481" s="479"/>
      <c r="EN1481" s="479"/>
      <c r="EO1481" s="479"/>
      <c r="EP1481" s="479"/>
      <c r="EQ1481" s="479"/>
      <c r="ER1481" s="479"/>
      <c r="ES1481" s="479"/>
      <c r="ET1481" s="479"/>
      <c r="EU1481" s="479"/>
      <c r="EV1481" s="479"/>
      <c r="EW1481" s="479"/>
      <c r="EX1481" s="479"/>
      <c r="EY1481" s="479"/>
      <c r="EZ1481" s="476"/>
      <c r="FA1481" s="446">
        <f t="shared" si="2674"/>
        <v>6</v>
      </c>
      <c r="FB1481" s="417">
        <f t="shared" si="2647"/>
        <v>2025</v>
      </c>
      <c r="FC1481" s="448">
        <f t="shared" si="2648"/>
        <v>45809</v>
      </c>
      <c r="FD1481" s="449">
        <f t="shared" si="2649"/>
        <v>30</v>
      </c>
      <c r="FE1481" s="450"/>
      <c r="FF1481" s="451">
        <f t="shared" si="2675"/>
        <v>0.61239530988274704</v>
      </c>
      <c r="FG1481" s="450"/>
      <c r="FH1481" s="452">
        <f t="shared" si="2660"/>
        <v>1.9370199692780339</v>
      </c>
      <c r="FI1481" s="452">
        <f t="shared" si="2661"/>
        <v>1.4534562211981568</v>
      </c>
      <c r="FJ1481" s="452">
        <f t="shared" si="2662"/>
        <v>1.9320987654320987</v>
      </c>
      <c r="FK1481" s="452">
        <f t="shared" si="2663"/>
        <v>1.4572649572649572</v>
      </c>
      <c r="FL1481" s="452">
        <f t="shared" si="2664"/>
        <v>1.284249902837155</v>
      </c>
      <c r="FM1481" s="452">
        <f t="shared" si="2665"/>
        <v>1.0744753206373883</v>
      </c>
      <c r="FN1481" s="452">
        <f t="shared" si="2666"/>
        <v>1.6447496590687707</v>
      </c>
      <c r="FO1481" s="452">
        <f t="shared" si="2667"/>
        <v>1.0657510227936879</v>
      </c>
      <c r="FP1481" s="452">
        <f t="shared" si="2668"/>
        <v>1.8535645472061657</v>
      </c>
      <c r="FQ1481" s="452">
        <f t="shared" si="2669"/>
        <v>1.0693641618497109</v>
      </c>
      <c r="FR1481" s="453"/>
      <c r="FS1481" s="446">
        <f t="shared" si="2676"/>
        <v>0</v>
      </c>
      <c r="FT1481" s="446">
        <f t="shared" si="2676"/>
        <v>0</v>
      </c>
      <c r="FU1481" s="446">
        <f t="shared" si="2676"/>
        <v>74488</v>
      </c>
      <c r="FV1481" s="446">
        <f t="shared" si="2676"/>
        <v>633148</v>
      </c>
      <c r="FW1481" s="446">
        <f t="shared" si="2676"/>
        <v>2132025</v>
      </c>
      <c r="FX1481" s="446">
        <f t="shared" si="2676"/>
        <v>1539486</v>
      </c>
      <c r="FY1481" s="446">
        <f t="shared" si="2676"/>
        <v>53127304</v>
      </c>
      <c r="FZ1481" s="446">
        <f t="shared" si="2676"/>
        <v>71307636</v>
      </c>
      <c r="GA1481" s="446">
        <f t="shared" si="2676"/>
        <v>4622733</v>
      </c>
      <c r="GB1481" s="446">
        <f t="shared" si="2676"/>
        <v>17803651</v>
      </c>
      <c r="GC1481" s="446">
        <f t="shared" si="2677"/>
        <v>4854528</v>
      </c>
      <c r="GD1481" s="446">
        <f t="shared" si="2677"/>
        <v>43616</v>
      </c>
      <c r="GE1481" s="446">
        <f t="shared" si="2677"/>
        <v>20160</v>
      </c>
      <c r="GF1481" s="446">
        <f t="shared" si="2677"/>
        <v>2059113</v>
      </c>
      <c r="GG1481" s="446">
        <f t="shared" si="2677"/>
        <v>5106200</v>
      </c>
      <c r="GH1481" s="446">
        <f t="shared" si="2677"/>
        <v>1291560</v>
      </c>
      <c r="GI1481" s="446">
        <f t="shared" si="2677"/>
        <v>46401435</v>
      </c>
      <c r="GJ1481" s="446">
        <f t="shared" si="2677"/>
        <v>8167698</v>
      </c>
      <c r="GK1481" s="446">
        <f t="shared" si="2677"/>
        <v>813580</v>
      </c>
      <c r="GL1481" s="446">
        <f t="shared" si="2677"/>
        <v>19053476</v>
      </c>
      <c r="GM1481" s="446">
        <f t="shared" si="2677"/>
        <v>7720504</v>
      </c>
      <c r="GN1481" s="446" t="str">
        <f t="shared" si="2677"/>
        <v>-</v>
      </c>
      <c r="GO1481" s="446">
        <f t="shared" si="2677"/>
        <v>57330</v>
      </c>
      <c r="GP1481" s="446">
        <f t="shared" si="2677"/>
        <v>96884</v>
      </c>
      <c r="GQ1481" s="446">
        <f t="shared" si="2677"/>
        <v>40845232</v>
      </c>
      <c r="GR1481" s="446"/>
      <c r="GS1481" s="446"/>
      <c r="GT1481" s="446"/>
      <c r="GU1481" s="446"/>
      <c r="GV1481" s="416"/>
    </row>
    <row r="1482" spans="1:204" ht="9.75" customHeight="1" x14ac:dyDescent="0.2">
      <c r="A1482" s="417" t="str">
        <f t="shared" si="2659"/>
        <v>2025-26JUNERX7</v>
      </c>
      <c r="B1482" s="458" t="str">
        <f t="shared" si="2678"/>
        <v>2025-26</v>
      </c>
      <c r="C1482" s="402" t="s">
        <v>671</v>
      </c>
      <c r="D1482" s="458" t="s">
        <v>649</v>
      </c>
      <c r="E1482" s="458" t="s">
        <v>462</v>
      </c>
      <c r="F1482" s="478" t="s">
        <v>449</v>
      </c>
      <c r="G1482" s="478" t="s">
        <v>691</v>
      </c>
      <c r="H1482" s="510">
        <v>154403</v>
      </c>
      <c r="I1482" s="510">
        <v>113880</v>
      </c>
      <c r="J1482" s="510">
        <v>453402</v>
      </c>
      <c r="K1482" s="510">
        <v>4</v>
      </c>
      <c r="L1482" s="510">
        <v>0</v>
      </c>
      <c r="M1482" s="510">
        <v>0</v>
      </c>
      <c r="N1482" s="510">
        <v>29</v>
      </c>
      <c r="O1482" s="510">
        <v>94</v>
      </c>
      <c r="P1482" s="510">
        <v>498</v>
      </c>
      <c r="Q1482" s="510">
        <v>195</v>
      </c>
      <c r="R1482" s="510">
        <v>1371</v>
      </c>
      <c r="S1482" s="510">
        <v>92471</v>
      </c>
      <c r="T1482" s="510">
        <v>10143</v>
      </c>
      <c r="U1482" s="510">
        <v>6408</v>
      </c>
      <c r="V1482" s="510">
        <v>47041</v>
      </c>
      <c r="W1482" s="510">
        <v>15157</v>
      </c>
      <c r="X1482" s="510">
        <v>1197</v>
      </c>
      <c r="Y1482" s="510">
        <v>4408885</v>
      </c>
      <c r="Z1482" s="510">
        <v>435</v>
      </c>
      <c r="AA1482" s="510">
        <v>739</v>
      </c>
      <c r="AB1482" s="510">
        <v>3570311</v>
      </c>
      <c r="AC1482" s="510">
        <v>557</v>
      </c>
      <c r="AD1482" s="510">
        <v>962</v>
      </c>
      <c r="AE1482" s="510">
        <v>72391456</v>
      </c>
      <c r="AF1482" s="510">
        <v>1539</v>
      </c>
      <c r="AG1482" s="510">
        <v>2979</v>
      </c>
      <c r="AH1482" s="510">
        <v>93608531</v>
      </c>
      <c r="AI1482" s="510">
        <v>6176</v>
      </c>
      <c r="AJ1482" s="510">
        <v>13059</v>
      </c>
      <c r="AK1482" s="510">
        <v>8405528</v>
      </c>
      <c r="AL1482" s="510">
        <v>7022</v>
      </c>
      <c r="AM1482" s="510">
        <v>15617</v>
      </c>
      <c r="AN1482" s="510">
        <v>1912</v>
      </c>
      <c r="AO1482" s="510">
        <v>5207</v>
      </c>
      <c r="AP1482" s="510">
        <v>3442</v>
      </c>
      <c r="AQ1482" s="510">
        <v>8397246</v>
      </c>
      <c r="AR1482" s="510">
        <v>2440</v>
      </c>
      <c r="AS1482" s="510">
        <v>5073</v>
      </c>
      <c r="AT1482" s="510">
        <v>13861</v>
      </c>
      <c r="AU1482" s="510">
        <v>861</v>
      </c>
      <c r="AV1482" s="510">
        <v>6797</v>
      </c>
      <c r="AW1482" s="510">
        <v>55</v>
      </c>
      <c r="AX1482" s="510">
        <v>560</v>
      </c>
      <c r="AY1482" s="510">
        <v>5643</v>
      </c>
      <c r="AZ1482" s="510">
        <v>0</v>
      </c>
      <c r="BA1482" s="510">
        <v>10695</v>
      </c>
      <c r="BB1482" s="510">
        <v>23399888</v>
      </c>
      <c r="BC1482" s="510">
        <v>2188</v>
      </c>
      <c r="BD1482" s="510">
        <v>5542</v>
      </c>
      <c r="BE1482" s="510">
        <v>642</v>
      </c>
      <c r="BF1482" s="510">
        <v>3922</v>
      </c>
      <c r="BG1482" s="510">
        <v>4781</v>
      </c>
      <c r="BH1482" s="510">
        <v>1350</v>
      </c>
      <c r="BI1482" s="510">
        <v>47444</v>
      </c>
      <c r="BJ1482" s="510">
        <v>5634</v>
      </c>
      <c r="BK1482" s="510">
        <v>25532</v>
      </c>
      <c r="BL1482" s="510">
        <v>78610</v>
      </c>
      <c r="BM1482" s="510">
        <v>20775</v>
      </c>
      <c r="BN1482" s="510">
        <v>17400</v>
      </c>
      <c r="BO1482" s="510">
        <v>12977</v>
      </c>
      <c r="BP1482" s="510">
        <v>11075</v>
      </c>
      <c r="BQ1482" s="510">
        <v>59000</v>
      </c>
      <c r="BR1482" s="510">
        <v>49380</v>
      </c>
      <c r="BS1482" s="510">
        <v>19571</v>
      </c>
      <c r="BT1482" s="510">
        <v>13225</v>
      </c>
      <c r="BU1482" s="510">
        <v>1605</v>
      </c>
      <c r="BV1482" s="510">
        <v>1044</v>
      </c>
      <c r="BW1482" s="510">
        <v>138</v>
      </c>
      <c r="BX1482" s="510">
        <v>66852</v>
      </c>
      <c r="BY1482" s="510">
        <v>484</v>
      </c>
      <c r="BZ1482" s="510">
        <v>890</v>
      </c>
      <c r="CA1482" s="510">
        <v>106</v>
      </c>
      <c r="CB1482" s="510">
        <v>54299</v>
      </c>
      <c r="CC1482" s="510">
        <v>512</v>
      </c>
      <c r="CD1482" s="510">
        <v>869</v>
      </c>
      <c r="CE1482" s="510">
        <v>9899</v>
      </c>
      <c r="CF1482" s="510">
        <v>4287734</v>
      </c>
      <c r="CG1482" s="510">
        <v>433</v>
      </c>
      <c r="CH1482" s="510">
        <v>736</v>
      </c>
      <c r="CI1482" s="510">
        <v>5763</v>
      </c>
      <c r="CJ1482" s="510">
        <v>8919933</v>
      </c>
      <c r="CK1482" s="510">
        <v>1548</v>
      </c>
      <c r="CL1482" s="510">
        <v>3083</v>
      </c>
      <c r="CM1482" s="510">
        <v>2692</v>
      </c>
      <c r="CN1482" s="510">
        <v>3768918</v>
      </c>
      <c r="CO1482" s="510">
        <v>1400</v>
      </c>
      <c r="CP1482" s="510">
        <v>3001</v>
      </c>
      <c r="CQ1482" s="510">
        <v>38586</v>
      </c>
      <c r="CR1482" s="510">
        <v>59702605</v>
      </c>
      <c r="CS1482" s="510">
        <v>1547</v>
      </c>
      <c r="CT1482" s="510">
        <v>2965</v>
      </c>
      <c r="CU1482" s="510">
        <v>2104</v>
      </c>
      <c r="CV1482" s="510">
        <v>12888120</v>
      </c>
      <c r="CW1482" s="510">
        <v>6126</v>
      </c>
      <c r="CX1482" s="510">
        <v>12915</v>
      </c>
      <c r="CY1482" s="510">
        <v>1279</v>
      </c>
      <c r="CZ1482" s="510">
        <v>7757081</v>
      </c>
      <c r="DA1482" s="510">
        <v>6065</v>
      </c>
      <c r="DB1482" s="510">
        <v>13091</v>
      </c>
      <c r="DC1482" s="510">
        <v>1286</v>
      </c>
      <c r="DD1482" s="510">
        <v>14528776</v>
      </c>
      <c r="DE1482" s="510">
        <v>11298</v>
      </c>
      <c r="DF1482" s="510">
        <v>25430</v>
      </c>
      <c r="DG1482" s="510">
        <v>403</v>
      </c>
      <c r="DH1482" s="510">
        <v>5747032</v>
      </c>
      <c r="DI1482" s="510">
        <v>14261</v>
      </c>
      <c r="DJ1482" s="510">
        <v>37468</v>
      </c>
      <c r="DK1482" s="510">
        <v>487</v>
      </c>
      <c r="DL1482" s="510">
        <v>137488</v>
      </c>
      <c r="DM1482" s="510">
        <v>282</v>
      </c>
      <c r="DN1482" s="510">
        <v>473</v>
      </c>
      <c r="DO1482" s="510">
        <v>5664</v>
      </c>
      <c r="DP1482" s="510">
        <v>226942</v>
      </c>
      <c r="DQ1482" s="510">
        <v>40</v>
      </c>
      <c r="DR1482" s="510">
        <v>67</v>
      </c>
      <c r="DS1482" s="510">
        <v>98</v>
      </c>
      <c r="DT1482" s="510">
        <v>143600</v>
      </c>
      <c r="DU1482" s="510">
        <v>1465</v>
      </c>
      <c r="DV1482" s="510">
        <v>2800</v>
      </c>
      <c r="DW1482" s="510">
        <v>86</v>
      </c>
      <c r="DX1482" s="510">
        <v>50498</v>
      </c>
      <c r="DY1482" s="510">
        <v>85763094</v>
      </c>
      <c r="DZ1482" s="510">
        <v>1698</v>
      </c>
      <c r="EA1482" s="510">
        <v>3011</v>
      </c>
      <c r="EB1482" s="510">
        <v>35962</v>
      </c>
      <c r="EC1482" s="510">
        <v>13736</v>
      </c>
      <c r="ED1482" s="510">
        <v>3522</v>
      </c>
      <c r="EE1482" s="510">
        <v>22788617</v>
      </c>
      <c r="EF1482" s="510">
        <v>3253</v>
      </c>
      <c r="EG1482" s="510">
        <v>233</v>
      </c>
      <c r="EH1482" s="510">
        <v>217</v>
      </c>
      <c r="EI1482" s="510"/>
      <c r="EJ1482" s="479"/>
      <c r="EK1482" s="479"/>
      <c r="EL1482" s="479"/>
      <c r="EM1482" s="479"/>
      <c r="EN1482" s="479"/>
      <c r="EO1482" s="479"/>
      <c r="EP1482" s="479"/>
      <c r="EQ1482" s="479"/>
      <c r="ER1482" s="479"/>
      <c r="ES1482" s="479"/>
      <c r="ET1482" s="479"/>
      <c r="EU1482" s="479"/>
      <c r="EV1482" s="479"/>
      <c r="EW1482" s="479"/>
      <c r="EX1482" s="479"/>
      <c r="EY1482" s="479"/>
      <c r="EZ1482" s="476"/>
      <c r="FA1482" s="446">
        <f t="shared" si="2674"/>
        <v>6</v>
      </c>
      <c r="FB1482" s="417">
        <f t="shared" si="2647"/>
        <v>2025</v>
      </c>
      <c r="FC1482" s="448">
        <f t="shared" si="2648"/>
        <v>45809</v>
      </c>
      <c r="FD1482" s="449">
        <f t="shared" si="2649"/>
        <v>30</v>
      </c>
      <c r="FE1482" s="450"/>
      <c r="FF1482" s="451">
        <f t="shared" si="2675"/>
        <v>0.58724727838258162</v>
      </c>
      <c r="FG1482" s="450"/>
      <c r="FH1482" s="452">
        <f t="shared" si="2660"/>
        <v>2.0482105885832596</v>
      </c>
      <c r="FI1482" s="452">
        <f t="shared" si="2661"/>
        <v>1.7154687962141377</v>
      </c>
      <c r="FJ1482" s="452">
        <f t="shared" si="2662"/>
        <v>2.0251248439450689</v>
      </c>
      <c r="FK1482" s="452">
        <f t="shared" si="2663"/>
        <v>1.7283083645443196</v>
      </c>
      <c r="FL1482" s="452">
        <f t="shared" si="2664"/>
        <v>1.2542250377330413</v>
      </c>
      <c r="FM1482" s="452">
        <f t="shared" si="2665"/>
        <v>1.0497225824280947</v>
      </c>
      <c r="FN1482" s="452">
        <f t="shared" si="2666"/>
        <v>1.2912185788744475</v>
      </c>
      <c r="FO1482" s="452">
        <f t="shared" si="2667"/>
        <v>0.87253414264036422</v>
      </c>
      <c r="FP1482" s="452">
        <f t="shared" si="2668"/>
        <v>1.3408521303258145</v>
      </c>
      <c r="FQ1482" s="452">
        <f t="shared" si="2669"/>
        <v>0.8721804511278195</v>
      </c>
      <c r="FR1482" s="453"/>
      <c r="FS1482" s="446">
        <f t="shared" si="2676"/>
        <v>0</v>
      </c>
      <c r="FT1482" s="446">
        <f t="shared" si="2676"/>
        <v>0</v>
      </c>
      <c r="FU1482" s="446">
        <f t="shared" si="2676"/>
        <v>3302520</v>
      </c>
      <c r="FV1482" s="446">
        <f t="shared" si="2676"/>
        <v>10704720</v>
      </c>
      <c r="FW1482" s="446">
        <f t="shared" si="2676"/>
        <v>7495677</v>
      </c>
      <c r="FX1482" s="446">
        <f t="shared" si="2676"/>
        <v>6164496</v>
      </c>
      <c r="FY1482" s="446">
        <f t="shared" si="2676"/>
        <v>140135139</v>
      </c>
      <c r="FZ1482" s="446">
        <f t="shared" si="2676"/>
        <v>197935263</v>
      </c>
      <c r="GA1482" s="446">
        <f t="shared" si="2676"/>
        <v>18693549</v>
      </c>
      <c r="GB1482" s="446">
        <f t="shared" si="2676"/>
        <v>59271690</v>
      </c>
      <c r="GC1482" s="446">
        <f t="shared" si="2677"/>
        <v>17461266</v>
      </c>
      <c r="GD1482" s="446">
        <f t="shared" si="2677"/>
        <v>122820</v>
      </c>
      <c r="GE1482" s="446">
        <f t="shared" si="2677"/>
        <v>92114</v>
      </c>
      <c r="GF1482" s="446">
        <f t="shared" si="2677"/>
        <v>7285664</v>
      </c>
      <c r="GG1482" s="446">
        <f t="shared" si="2677"/>
        <v>17767329</v>
      </c>
      <c r="GH1482" s="446">
        <f t="shared" si="2677"/>
        <v>8078692</v>
      </c>
      <c r="GI1482" s="446">
        <f t="shared" si="2677"/>
        <v>114407490</v>
      </c>
      <c r="GJ1482" s="446">
        <f t="shared" si="2677"/>
        <v>27173160</v>
      </c>
      <c r="GK1482" s="446">
        <f t="shared" si="2677"/>
        <v>16743389</v>
      </c>
      <c r="GL1482" s="446">
        <f t="shared" si="2677"/>
        <v>32702980</v>
      </c>
      <c r="GM1482" s="446">
        <f t="shared" si="2677"/>
        <v>15099604</v>
      </c>
      <c r="GN1482" s="446">
        <f t="shared" si="2677"/>
        <v>274400</v>
      </c>
      <c r="GO1482" s="446">
        <f t="shared" si="2677"/>
        <v>230351</v>
      </c>
      <c r="GP1482" s="446">
        <f t="shared" si="2677"/>
        <v>379488</v>
      </c>
      <c r="GQ1482" s="446">
        <f t="shared" si="2677"/>
        <v>152049478</v>
      </c>
      <c r="GR1482" s="446"/>
      <c r="GS1482" s="446"/>
      <c r="GT1482" s="446"/>
      <c r="GU1482" s="446"/>
      <c r="GV1482" s="416"/>
    </row>
    <row r="1483" spans="1:204" ht="9.75" customHeight="1" x14ac:dyDescent="0.2">
      <c r="A1483" s="417" t="str">
        <f t="shared" si="2659"/>
        <v>2025-26JUNERYE</v>
      </c>
      <c r="B1483" s="458" t="str">
        <f t="shared" si="2678"/>
        <v>2025-26</v>
      </c>
      <c r="C1483" s="402" t="s">
        <v>671</v>
      </c>
      <c r="D1483" s="458" t="s">
        <v>663</v>
      </c>
      <c r="E1483" s="458" t="s">
        <v>662</v>
      </c>
      <c r="F1483" s="478" t="s">
        <v>456</v>
      </c>
      <c r="G1483" s="478" t="s">
        <v>692</v>
      </c>
      <c r="H1483" s="510">
        <v>87851</v>
      </c>
      <c r="I1483" s="510">
        <v>54659</v>
      </c>
      <c r="J1483" s="510">
        <v>626561</v>
      </c>
      <c r="K1483" s="510">
        <v>11</v>
      </c>
      <c r="L1483" s="510">
        <v>1</v>
      </c>
      <c r="M1483" s="510">
        <v>43</v>
      </c>
      <c r="N1483" s="510">
        <v>80</v>
      </c>
      <c r="O1483" s="510">
        <v>144</v>
      </c>
      <c r="P1483" s="510">
        <v>236</v>
      </c>
      <c r="Q1483" s="510">
        <v>19</v>
      </c>
      <c r="R1483" s="510">
        <v>18</v>
      </c>
      <c r="S1483" s="510">
        <v>51426</v>
      </c>
      <c r="T1483" s="510">
        <v>3763</v>
      </c>
      <c r="U1483" s="510">
        <v>2381</v>
      </c>
      <c r="V1483" s="510">
        <v>25080</v>
      </c>
      <c r="W1483" s="510">
        <v>10730</v>
      </c>
      <c r="X1483" s="510">
        <v>630</v>
      </c>
      <c r="Y1483" s="510">
        <v>1931135</v>
      </c>
      <c r="Z1483" s="510">
        <v>513</v>
      </c>
      <c r="AA1483" s="510">
        <v>922</v>
      </c>
      <c r="AB1483" s="510">
        <v>1412137</v>
      </c>
      <c r="AC1483" s="510">
        <v>593</v>
      </c>
      <c r="AD1483" s="510">
        <v>1071</v>
      </c>
      <c r="AE1483" s="510">
        <v>43797298</v>
      </c>
      <c r="AF1483" s="510">
        <v>1746</v>
      </c>
      <c r="AG1483" s="510">
        <v>3366</v>
      </c>
      <c r="AH1483" s="510">
        <v>106877249</v>
      </c>
      <c r="AI1483" s="510">
        <v>9961</v>
      </c>
      <c r="AJ1483" s="510">
        <v>20650</v>
      </c>
      <c r="AK1483" s="510">
        <v>7495814</v>
      </c>
      <c r="AL1483" s="510">
        <v>11898</v>
      </c>
      <c r="AM1483" s="510">
        <v>24863</v>
      </c>
      <c r="AN1483" s="510">
        <v>197</v>
      </c>
      <c r="AO1483" s="510">
        <v>2788</v>
      </c>
      <c r="AP1483" s="510">
        <v>486</v>
      </c>
      <c r="AQ1483" s="510">
        <v>1294941</v>
      </c>
      <c r="AR1483" s="510">
        <v>2664</v>
      </c>
      <c r="AS1483" s="510">
        <v>5268</v>
      </c>
      <c r="AT1483" s="510">
        <v>8646</v>
      </c>
      <c r="AU1483" s="510">
        <v>309</v>
      </c>
      <c r="AV1483" s="510">
        <v>1577</v>
      </c>
      <c r="AW1483" s="510">
        <v>986</v>
      </c>
      <c r="AX1483" s="510">
        <v>809</v>
      </c>
      <c r="AY1483" s="510">
        <v>5951</v>
      </c>
      <c r="AZ1483" s="510">
        <v>978</v>
      </c>
      <c r="BA1483" s="510">
        <v>1147</v>
      </c>
      <c r="BB1483" s="510">
        <v>3373177</v>
      </c>
      <c r="BC1483" s="510">
        <v>2941</v>
      </c>
      <c r="BD1483" s="510">
        <v>5905</v>
      </c>
      <c r="BE1483" s="510">
        <v>89</v>
      </c>
      <c r="BF1483" s="510">
        <v>546</v>
      </c>
      <c r="BG1483" s="510">
        <v>384</v>
      </c>
      <c r="BH1483" s="510">
        <v>128</v>
      </c>
      <c r="BI1483" s="510">
        <v>25006</v>
      </c>
      <c r="BJ1483" s="510">
        <v>2067</v>
      </c>
      <c r="BK1483" s="510">
        <v>15707</v>
      </c>
      <c r="BL1483" s="510">
        <v>42780</v>
      </c>
      <c r="BM1483" s="510">
        <v>7360</v>
      </c>
      <c r="BN1483" s="510">
        <v>5369</v>
      </c>
      <c r="BO1483" s="510">
        <v>4626</v>
      </c>
      <c r="BP1483" s="510">
        <v>3371</v>
      </c>
      <c r="BQ1483" s="510">
        <v>32264</v>
      </c>
      <c r="BR1483" s="510">
        <v>26224</v>
      </c>
      <c r="BS1483" s="510">
        <v>16860</v>
      </c>
      <c r="BT1483" s="510">
        <v>11542</v>
      </c>
      <c r="BU1483" s="510">
        <v>927</v>
      </c>
      <c r="BV1483" s="510">
        <v>688</v>
      </c>
      <c r="BW1483" s="510">
        <v>230</v>
      </c>
      <c r="BX1483" s="510">
        <v>145974</v>
      </c>
      <c r="BY1483" s="510">
        <v>635</v>
      </c>
      <c r="BZ1483" s="510">
        <v>1111</v>
      </c>
      <c r="CA1483" s="510">
        <v>85</v>
      </c>
      <c r="CB1483" s="510">
        <v>41424</v>
      </c>
      <c r="CC1483" s="510">
        <v>487</v>
      </c>
      <c r="CD1483" s="510">
        <v>1014</v>
      </c>
      <c r="CE1483" s="510">
        <v>3448</v>
      </c>
      <c r="CF1483" s="510">
        <v>1743737</v>
      </c>
      <c r="CG1483" s="510">
        <v>506</v>
      </c>
      <c r="CH1483" s="510">
        <v>898</v>
      </c>
      <c r="CI1483" s="510">
        <v>2263</v>
      </c>
      <c r="CJ1483" s="510">
        <v>3999086</v>
      </c>
      <c r="CK1483" s="510">
        <v>1767</v>
      </c>
      <c r="CL1483" s="510">
        <v>3299</v>
      </c>
      <c r="CM1483" s="510">
        <v>449</v>
      </c>
      <c r="CN1483" s="510">
        <v>728024</v>
      </c>
      <c r="CO1483" s="510">
        <v>1621</v>
      </c>
      <c r="CP1483" s="510">
        <v>3406</v>
      </c>
      <c r="CQ1483" s="510">
        <v>22368</v>
      </c>
      <c r="CR1483" s="510">
        <v>39070188</v>
      </c>
      <c r="CS1483" s="510">
        <v>1747</v>
      </c>
      <c r="CT1483" s="510">
        <v>3370</v>
      </c>
      <c r="CU1483" s="510">
        <v>2208</v>
      </c>
      <c r="CV1483" s="510">
        <v>17148995</v>
      </c>
      <c r="CW1483" s="510">
        <v>7767</v>
      </c>
      <c r="CX1483" s="510">
        <v>15124</v>
      </c>
      <c r="CY1483" s="510">
        <v>779</v>
      </c>
      <c r="CZ1483" s="510">
        <v>5460746</v>
      </c>
      <c r="DA1483" s="510">
        <v>7010</v>
      </c>
      <c r="DB1483" s="510">
        <v>14021</v>
      </c>
      <c r="DC1483" s="510">
        <v>231</v>
      </c>
      <c r="DD1483" s="510">
        <v>4358603</v>
      </c>
      <c r="DE1483" s="510">
        <v>18868</v>
      </c>
      <c r="DF1483" s="510">
        <v>33519</v>
      </c>
      <c r="DG1483" s="510">
        <v>68</v>
      </c>
      <c r="DH1483" s="510">
        <v>593654</v>
      </c>
      <c r="DI1483" s="510">
        <v>8730</v>
      </c>
      <c r="DJ1483" s="510">
        <v>21158</v>
      </c>
      <c r="DK1483" s="510">
        <v>268</v>
      </c>
      <c r="DL1483" s="510">
        <v>94355</v>
      </c>
      <c r="DM1483" s="510">
        <v>352</v>
      </c>
      <c r="DN1483" s="510">
        <v>596</v>
      </c>
      <c r="DO1483" s="510">
        <v>2365</v>
      </c>
      <c r="DP1483" s="510">
        <v>106311</v>
      </c>
      <c r="DQ1483" s="510">
        <v>45</v>
      </c>
      <c r="DR1483" s="510">
        <v>99</v>
      </c>
      <c r="DS1483" s="510">
        <v>58</v>
      </c>
      <c r="DT1483" s="510">
        <v>239188</v>
      </c>
      <c r="DU1483" s="510">
        <v>4124</v>
      </c>
      <c r="DV1483" s="510">
        <v>7632</v>
      </c>
      <c r="DW1483" s="510">
        <v>52</v>
      </c>
      <c r="DX1483" s="510">
        <v>27773</v>
      </c>
      <c r="DY1483" s="510">
        <v>30172828</v>
      </c>
      <c r="DZ1483" s="510">
        <v>1086</v>
      </c>
      <c r="EA1483" s="510">
        <v>1791</v>
      </c>
      <c r="EB1483" s="510">
        <v>14322</v>
      </c>
      <c r="EC1483" s="510">
        <v>2730</v>
      </c>
      <c r="ED1483" s="510">
        <v>322</v>
      </c>
      <c r="EE1483" s="510">
        <v>2387009</v>
      </c>
      <c r="EF1483" s="510">
        <v>501</v>
      </c>
      <c r="EG1483" s="510">
        <v>194</v>
      </c>
      <c r="EH1483" s="510">
        <v>737</v>
      </c>
      <c r="EI1483" s="510"/>
      <c r="EJ1483" s="479"/>
      <c r="EK1483" s="479"/>
      <c r="EL1483" s="479"/>
      <c r="EM1483" s="479"/>
      <c r="EN1483" s="479"/>
      <c r="EO1483" s="479"/>
      <c r="EP1483" s="479"/>
      <c r="EQ1483" s="479"/>
      <c r="ER1483" s="479"/>
      <c r="ES1483" s="479"/>
      <c r="ET1483" s="479"/>
      <c r="EU1483" s="479"/>
      <c r="EV1483" s="479"/>
      <c r="EW1483" s="479"/>
      <c r="EX1483" s="479"/>
      <c r="EY1483" s="479"/>
      <c r="EZ1483" s="476"/>
      <c r="FA1483" s="482">
        <f t="shared" si="2674"/>
        <v>6</v>
      </c>
      <c r="FB1483" s="493">
        <f t="shared" si="2647"/>
        <v>2025</v>
      </c>
      <c r="FC1483" s="498">
        <f t="shared" si="2648"/>
        <v>45809</v>
      </c>
      <c r="FD1483" s="499">
        <f t="shared" si="2649"/>
        <v>30</v>
      </c>
      <c r="FE1483" s="450"/>
      <c r="FF1483" s="451">
        <f t="shared" si="2675"/>
        <v>0.67054153671675643</v>
      </c>
      <c r="FG1483" s="450"/>
      <c r="FH1483" s="452">
        <f t="shared" si="2660"/>
        <v>1.9558862609619985</v>
      </c>
      <c r="FI1483" s="452">
        <f t="shared" si="2661"/>
        <v>1.4267871379218708</v>
      </c>
      <c r="FJ1483" s="452">
        <f t="shared" si="2662"/>
        <v>1.9428811423771524</v>
      </c>
      <c r="FK1483" s="452">
        <f t="shared" si="2663"/>
        <v>1.4157916841663167</v>
      </c>
      <c r="FL1483" s="452">
        <f t="shared" si="2664"/>
        <v>1.2864433811802234</v>
      </c>
      <c r="FM1483" s="452">
        <f t="shared" si="2665"/>
        <v>1.0456140350877192</v>
      </c>
      <c r="FN1483" s="452">
        <f t="shared" si="2666"/>
        <v>1.5712954333643989</v>
      </c>
      <c r="FO1483" s="452">
        <f t="shared" si="2667"/>
        <v>1.0756756756756756</v>
      </c>
      <c r="FP1483" s="452">
        <f t="shared" si="2668"/>
        <v>1.4714285714285715</v>
      </c>
      <c r="FQ1483" s="452">
        <f t="shared" si="2669"/>
        <v>1.092063492063492</v>
      </c>
      <c r="FR1483" s="453"/>
      <c r="FS1483" s="446">
        <f t="shared" si="2676"/>
        <v>54659</v>
      </c>
      <c r="FT1483" s="446">
        <f t="shared" si="2676"/>
        <v>2350337</v>
      </c>
      <c r="FU1483" s="446">
        <f t="shared" si="2676"/>
        <v>4372720</v>
      </c>
      <c r="FV1483" s="446">
        <f t="shared" si="2676"/>
        <v>7870896</v>
      </c>
      <c r="FW1483" s="446">
        <f t="shared" si="2676"/>
        <v>3469486</v>
      </c>
      <c r="FX1483" s="446">
        <f t="shared" si="2676"/>
        <v>2550051</v>
      </c>
      <c r="FY1483" s="446">
        <f t="shared" si="2676"/>
        <v>84419280</v>
      </c>
      <c r="FZ1483" s="446">
        <f t="shared" si="2676"/>
        <v>221574500</v>
      </c>
      <c r="GA1483" s="446">
        <f t="shared" si="2676"/>
        <v>15663690</v>
      </c>
      <c r="GB1483" s="446">
        <f t="shared" si="2676"/>
        <v>6773035</v>
      </c>
      <c r="GC1483" s="446">
        <f t="shared" si="2677"/>
        <v>2560248</v>
      </c>
      <c r="GD1483" s="446">
        <f t="shared" si="2677"/>
        <v>255530</v>
      </c>
      <c r="GE1483" s="446">
        <f t="shared" si="2677"/>
        <v>86190</v>
      </c>
      <c r="GF1483" s="446">
        <f t="shared" si="2677"/>
        <v>3096304</v>
      </c>
      <c r="GG1483" s="446">
        <f t="shared" si="2677"/>
        <v>7465637</v>
      </c>
      <c r="GH1483" s="446">
        <f t="shared" si="2677"/>
        <v>1529294</v>
      </c>
      <c r="GI1483" s="446">
        <f t="shared" si="2677"/>
        <v>75380160</v>
      </c>
      <c r="GJ1483" s="446">
        <f t="shared" si="2677"/>
        <v>33393792</v>
      </c>
      <c r="GK1483" s="446">
        <f t="shared" si="2677"/>
        <v>10922359</v>
      </c>
      <c r="GL1483" s="446">
        <f t="shared" si="2677"/>
        <v>7742889</v>
      </c>
      <c r="GM1483" s="446">
        <f t="shared" si="2677"/>
        <v>1438744</v>
      </c>
      <c r="GN1483" s="446">
        <f t="shared" si="2677"/>
        <v>442656</v>
      </c>
      <c r="GO1483" s="446">
        <f t="shared" si="2677"/>
        <v>159728</v>
      </c>
      <c r="GP1483" s="446">
        <f t="shared" si="2677"/>
        <v>234135</v>
      </c>
      <c r="GQ1483" s="446">
        <f t="shared" si="2677"/>
        <v>49741443</v>
      </c>
      <c r="GR1483" s="446"/>
      <c r="GS1483" s="446"/>
      <c r="GT1483" s="446"/>
      <c r="GU1483" s="446"/>
      <c r="GV1483" s="416"/>
    </row>
    <row r="1484" spans="1:204" ht="9.75" customHeight="1" x14ac:dyDescent="0.2">
      <c r="A1484" s="523" t="str">
        <f t="shared" si="2659"/>
        <v>2025-26JUNERYD</v>
      </c>
      <c r="B1484" s="524" t="str">
        <f t="shared" si="2678"/>
        <v>2025-26</v>
      </c>
      <c r="C1484" s="525" t="s">
        <v>671</v>
      </c>
      <c r="D1484" s="524" t="s">
        <v>663</v>
      </c>
      <c r="E1484" s="524" t="s">
        <v>662</v>
      </c>
      <c r="F1484" s="526" t="s">
        <v>455</v>
      </c>
      <c r="G1484" s="526" t="s">
        <v>693</v>
      </c>
      <c r="H1484" s="527">
        <v>96423</v>
      </c>
      <c r="I1484" s="527">
        <v>76232</v>
      </c>
      <c r="J1484" s="527">
        <v>208509</v>
      </c>
      <c r="K1484" s="527">
        <v>3</v>
      </c>
      <c r="L1484" s="527">
        <v>1</v>
      </c>
      <c r="M1484" s="527">
        <v>1</v>
      </c>
      <c r="N1484" s="527">
        <v>2</v>
      </c>
      <c r="O1484" s="527">
        <v>60</v>
      </c>
      <c r="P1484" s="527">
        <v>260</v>
      </c>
      <c r="Q1484" s="527">
        <v>5</v>
      </c>
      <c r="R1484" s="527">
        <v>36</v>
      </c>
      <c r="S1484" s="527">
        <v>64256</v>
      </c>
      <c r="T1484" s="527">
        <v>5450</v>
      </c>
      <c r="U1484" s="527">
        <v>3410</v>
      </c>
      <c r="V1484" s="527">
        <v>31321</v>
      </c>
      <c r="W1484" s="527">
        <v>14336</v>
      </c>
      <c r="X1484" s="527">
        <v>571</v>
      </c>
      <c r="Y1484" s="527">
        <v>2716826</v>
      </c>
      <c r="Z1484" s="527">
        <v>499</v>
      </c>
      <c r="AA1484" s="527">
        <v>923</v>
      </c>
      <c r="AB1484" s="527">
        <v>1994333</v>
      </c>
      <c r="AC1484" s="527">
        <v>585</v>
      </c>
      <c r="AD1484" s="527">
        <v>1107</v>
      </c>
      <c r="AE1484" s="527">
        <v>57681908</v>
      </c>
      <c r="AF1484" s="527">
        <v>1842</v>
      </c>
      <c r="AG1484" s="527">
        <v>3661</v>
      </c>
      <c r="AH1484" s="527">
        <v>108929869</v>
      </c>
      <c r="AI1484" s="527">
        <v>7598</v>
      </c>
      <c r="AJ1484" s="527">
        <v>17369</v>
      </c>
      <c r="AK1484" s="527">
        <v>4972756</v>
      </c>
      <c r="AL1484" s="527">
        <v>8709</v>
      </c>
      <c r="AM1484" s="527">
        <v>17894</v>
      </c>
      <c r="AN1484" s="527">
        <v>0</v>
      </c>
      <c r="AO1484" s="527">
        <v>3772</v>
      </c>
      <c r="AP1484" s="527">
        <v>4737</v>
      </c>
      <c r="AQ1484" s="527">
        <v>30312116</v>
      </c>
      <c r="AR1484" s="527">
        <v>6399</v>
      </c>
      <c r="AS1484" s="527">
        <v>11549</v>
      </c>
      <c r="AT1484" s="527">
        <v>9986</v>
      </c>
      <c r="AU1484" s="527">
        <v>629</v>
      </c>
      <c r="AV1484" s="527">
        <v>4028</v>
      </c>
      <c r="AW1484" s="527">
        <v>7671</v>
      </c>
      <c r="AX1484" s="527">
        <v>499</v>
      </c>
      <c r="AY1484" s="527">
        <v>4830</v>
      </c>
      <c r="AZ1484" s="527">
        <v>1773</v>
      </c>
      <c r="BA1484" s="527">
        <v>14961</v>
      </c>
      <c r="BB1484" s="527">
        <v>40011545</v>
      </c>
      <c r="BC1484" s="527">
        <v>2674</v>
      </c>
      <c r="BD1484" s="527">
        <v>6366</v>
      </c>
      <c r="BE1484" s="527">
        <v>574</v>
      </c>
      <c r="BF1484" s="527">
        <v>3988</v>
      </c>
      <c r="BG1484" s="527">
        <v>8179</v>
      </c>
      <c r="BH1484" s="527">
        <v>2220</v>
      </c>
      <c r="BI1484" s="527">
        <v>33704</v>
      </c>
      <c r="BJ1484" s="527">
        <v>1450</v>
      </c>
      <c r="BK1484" s="527">
        <v>19116</v>
      </c>
      <c r="BL1484" s="527">
        <v>54270</v>
      </c>
      <c r="BM1484" s="527">
        <v>12597</v>
      </c>
      <c r="BN1484" s="527">
        <v>8244</v>
      </c>
      <c r="BO1484" s="527">
        <v>7843</v>
      </c>
      <c r="BP1484" s="527">
        <v>5189</v>
      </c>
      <c r="BQ1484" s="527">
        <v>44137</v>
      </c>
      <c r="BR1484" s="527">
        <v>33060</v>
      </c>
      <c r="BS1484" s="527">
        <v>25882</v>
      </c>
      <c r="BT1484" s="527">
        <v>15032</v>
      </c>
      <c r="BU1484" s="527">
        <v>965</v>
      </c>
      <c r="BV1484" s="527">
        <v>594</v>
      </c>
      <c r="BW1484" s="527">
        <v>111</v>
      </c>
      <c r="BX1484" s="527">
        <v>70938</v>
      </c>
      <c r="BY1484" s="527">
        <v>639</v>
      </c>
      <c r="BZ1484" s="527">
        <v>1031</v>
      </c>
      <c r="CA1484" s="527">
        <v>116</v>
      </c>
      <c r="CB1484" s="527">
        <v>65173</v>
      </c>
      <c r="CC1484" s="527">
        <v>562</v>
      </c>
      <c r="CD1484" s="527">
        <v>1156</v>
      </c>
      <c r="CE1484" s="527">
        <v>5223</v>
      </c>
      <c r="CF1484" s="527">
        <v>2580715</v>
      </c>
      <c r="CG1484" s="527">
        <v>494</v>
      </c>
      <c r="CH1484" s="527">
        <v>914</v>
      </c>
      <c r="CI1484" s="527">
        <v>2400</v>
      </c>
      <c r="CJ1484" s="527">
        <v>3807718</v>
      </c>
      <c r="CK1484" s="527">
        <v>1587</v>
      </c>
      <c r="CL1484" s="527">
        <v>3228</v>
      </c>
      <c r="CM1484" s="527">
        <v>1320</v>
      </c>
      <c r="CN1484" s="527">
        <v>2214119</v>
      </c>
      <c r="CO1484" s="527">
        <v>1677</v>
      </c>
      <c r="CP1484" s="527">
        <v>3517</v>
      </c>
      <c r="CQ1484" s="527">
        <v>27601</v>
      </c>
      <c r="CR1484" s="527">
        <v>51660071</v>
      </c>
      <c r="CS1484" s="527">
        <v>1872</v>
      </c>
      <c r="CT1484" s="527">
        <v>3693</v>
      </c>
      <c r="CU1484" s="527">
        <v>1059</v>
      </c>
      <c r="CV1484" s="527">
        <v>8539766</v>
      </c>
      <c r="CW1484" s="527">
        <v>8064</v>
      </c>
      <c r="CX1484" s="527">
        <v>17691</v>
      </c>
      <c r="CY1484" s="527">
        <v>603</v>
      </c>
      <c r="CZ1484" s="527">
        <v>5128318</v>
      </c>
      <c r="DA1484" s="527">
        <v>8505</v>
      </c>
      <c r="DB1484" s="527">
        <v>20534</v>
      </c>
      <c r="DC1484" s="527">
        <v>865</v>
      </c>
      <c r="DD1484" s="527">
        <v>10054417</v>
      </c>
      <c r="DE1484" s="527">
        <v>11624</v>
      </c>
      <c r="DF1484" s="527">
        <v>30028</v>
      </c>
      <c r="DG1484" s="527">
        <v>114</v>
      </c>
      <c r="DH1484" s="527">
        <v>1196706</v>
      </c>
      <c r="DI1484" s="527">
        <v>10497</v>
      </c>
      <c r="DJ1484" s="527">
        <v>25630</v>
      </c>
      <c r="DK1484" s="527">
        <v>6</v>
      </c>
      <c r="DL1484" s="527">
        <v>1750</v>
      </c>
      <c r="DM1484" s="527">
        <v>292</v>
      </c>
      <c r="DN1484" s="527">
        <v>380</v>
      </c>
      <c r="DO1484" s="527">
        <v>3419</v>
      </c>
      <c r="DP1484" s="527">
        <v>177937</v>
      </c>
      <c r="DQ1484" s="527">
        <v>52</v>
      </c>
      <c r="DR1484" s="527">
        <v>62</v>
      </c>
      <c r="DS1484" s="527">
        <v>57</v>
      </c>
      <c r="DT1484" s="527">
        <v>78981</v>
      </c>
      <c r="DU1484" s="527">
        <v>1386</v>
      </c>
      <c r="DV1484" s="527">
        <v>2294</v>
      </c>
      <c r="DW1484" s="527">
        <v>56</v>
      </c>
      <c r="DX1484" s="527">
        <v>34079</v>
      </c>
      <c r="DY1484" s="527">
        <v>36744110</v>
      </c>
      <c r="DZ1484" s="527">
        <v>1078</v>
      </c>
      <c r="EA1484" s="527">
        <v>1843</v>
      </c>
      <c r="EB1484" s="527">
        <v>17695</v>
      </c>
      <c r="EC1484" s="527">
        <v>3640</v>
      </c>
      <c r="ED1484" s="527">
        <v>275</v>
      </c>
      <c r="EE1484" s="527">
        <v>2571481</v>
      </c>
      <c r="EF1484" s="527">
        <v>1859</v>
      </c>
      <c r="EG1484" s="527">
        <v>266</v>
      </c>
      <c r="EH1484" s="527">
        <v>41</v>
      </c>
      <c r="EI1484" s="527"/>
      <c r="EJ1484" s="528"/>
      <c r="EK1484" s="528"/>
      <c r="EL1484" s="528"/>
      <c r="EM1484" s="528"/>
      <c r="EN1484" s="528"/>
      <c r="EO1484" s="528"/>
      <c r="EP1484" s="528"/>
      <c r="EQ1484" s="528"/>
      <c r="ER1484" s="528"/>
      <c r="ES1484" s="528"/>
      <c r="ET1484" s="528"/>
      <c r="EU1484" s="528"/>
      <c r="EV1484" s="528"/>
      <c r="EW1484" s="528"/>
      <c r="EX1484" s="528"/>
      <c r="EY1484" s="528"/>
      <c r="EZ1484" s="529"/>
      <c r="FA1484" s="446">
        <f t="shared" si="2674"/>
        <v>6</v>
      </c>
      <c r="FB1484" s="417">
        <f t="shared" si="2647"/>
        <v>2025</v>
      </c>
      <c r="FC1484" s="448">
        <f t="shared" si="2648"/>
        <v>45809</v>
      </c>
      <c r="FD1484" s="449">
        <f t="shared" si="2649"/>
        <v>30</v>
      </c>
      <c r="FE1484" s="530"/>
      <c r="FF1484" s="531">
        <f t="shared" si="2675"/>
        <v>0.65876685934489398</v>
      </c>
      <c r="FG1484" s="530"/>
      <c r="FH1484" s="532">
        <f t="shared" si="2660"/>
        <v>2.3113761467889908</v>
      </c>
      <c r="FI1484" s="532">
        <f t="shared" si="2661"/>
        <v>1.5126605504587156</v>
      </c>
      <c r="FJ1484" s="532">
        <f t="shared" si="2662"/>
        <v>2.2999999999999998</v>
      </c>
      <c r="FK1484" s="532">
        <f t="shared" si="2663"/>
        <v>1.5217008797653959</v>
      </c>
      <c r="FL1484" s="532">
        <f t="shared" si="2664"/>
        <v>1.4091823377286805</v>
      </c>
      <c r="FM1484" s="532">
        <f t="shared" si="2665"/>
        <v>1.0555218543469238</v>
      </c>
      <c r="FN1484" s="532">
        <f t="shared" si="2666"/>
        <v>1.8053850446428572</v>
      </c>
      <c r="FO1484" s="532">
        <f t="shared" si="2667"/>
        <v>1.0485491071428572</v>
      </c>
      <c r="FP1484" s="532">
        <f t="shared" si="2668"/>
        <v>1.6900175131348512</v>
      </c>
      <c r="FQ1484" s="532">
        <f t="shared" si="2669"/>
        <v>1.0402802101576183</v>
      </c>
      <c r="FR1484" s="533"/>
      <c r="FS1484" s="534">
        <f t="shared" si="2676"/>
        <v>76232</v>
      </c>
      <c r="FT1484" s="534">
        <f t="shared" si="2676"/>
        <v>76232</v>
      </c>
      <c r="FU1484" s="534">
        <f t="shared" si="2676"/>
        <v>152464</v>
      </c>
      <c r="FV1484" s="534">
        <f t="shared" si="2676"/>
        <v>4573920</v>
      </c>
      <c r="FW1484" s="534">
        <f t="shared" si="2676"/>
        <v>5030350</v>
      </c>
      <c r="FX1484" s="534">
        <f t="shared" si="2676"/>
        <v>3774870</v>
      </c>
      <c r="FY1484" s="534">
        <f t="shared" si="2676"/>
        <v>114666181</v>
      </c>
      <c r="FZ1484" s="534">
        <f t="shared" si="2676"/>
        <v>249001984</v>
      </c>
      <c r="GA1484" s="534">
        <f t="shared" si="2676"/>
        <v>10217474</v>
      </c>
      <c r="GB1484" s="534">
        <f t="shared" si="2676"/>
        <v>95241726</v>
      </c>
      <c r="GC1484" s="534">
        <f t="shared" si="2677"/>
        <v>54707613</v>
      </c>
      <c r="GD1484" s="534">
        <f t="shared" si="2677"/>
        <v>114441</v>
      </c>
      <c r="GE1484" s="534">
        <f t="shared" si="2677"/>
        <v>134096</v>
      </c>
      <c r="GF1484" s="534">
        <f t="shared" si="2677"/>
        <v>4773822</v>
      </c>
      <c r="GG1484" s="534">
        <f t="shared" si="2677"/>
        <v>7747200</v>
      </c>
      <c r="GH1484" s="534">
        <f t="shared" si="2677"/>
        <v>4642440</v>
      </c>
      <c r="GI1484" s="534">
        <f t="shared" si="2677"/>
        <v>101930493</v>
      </c>
      <c r="GJ1484" s="534">
        <f t="shared" si="2677"/>
        <v>18734769</v>
      </c>
      <c r="GK1484" s="534">
        <f t="shared" si="2677"/>
        <v>12382002</v>
      </c>
      <c r="GL1484" s="534">
        <f t="shared" si="2677"/>
        <v>25974220</v>
      </c>
      <c r="GM1484" s="534">
        <f t="shared" si="2677"/>
        <v>2921820</v>
      </c>
      <c r="GN1484" s="534">
        <f t="shared" si="2677"/>
        <v>130758</v>
      </c>
      <c r="GO1484" s="534">
        <f t="shared" si="2677"/>
        <v>2280</v>
      </c>
      <c r="GP1484" s="534">
        <f t="shared" si="2677"/>
        <v>211978</v>
      </c>
      <c r="GQ1484" s="534">
        <f t="shared" si="2677"/>
        <v>62807597</v>
      </c>
      <c r="GR1484" s="534"/>
      <c r="GS1484" s="534"/>
      <c r="GT1484" s="534"/>
      <c r="GU1484" s="534"/>
      <c r="GV1484" s="535"/>
    </row>
    <row r="1485" spans="1:204" ht="9.75" customHeight="1" x14ac:dyDescent="0.2">
      <c r="A1485" s="417" t="str">
        <f t="shared" si="2659"/>
        <v>2025-26JUNERYF</v>
      </c>
      <c r="B1485" s="458" t="str">
        <f t="shared" si="2678"/>
        <v>2025-26</v>
      </c>
      <c r="C1485" s="402" t="s">
        <v>671</v>
      </c>
      <c r="D1485" s="458" t="s">
        <v>667</v>
      </c>
      <c r="E1485" s="458" t="s">
        <v>666</v>
      </c>
      <c r="F1485" s="478" t="s">
        <v>457</v>
      </c>
      <c r="G1485" s="478" t="s">
        <v>694</v>
      </c>
      <c r="H1485" s="510">
        <v>112970</v>
      </c>
      <c r="I1485" s="510">
        <v>86429</v>
      </c>
      <c r="J1485" s="510">
        <v>83001</v>
      </c>
      <c r="K1485" s="510">
        <v>1</v>
      </c>
      <c r="L1485" s="510">
        <v>0</v>
      </c>
      <c r="M1485" s="510">
        <v>1</v>
      </c>
      <c r="N1485" s="510">
        <v>1</v>
      </c>
      <c r="O1485" s="510">
        <v>23</v>
      </c>
      <c r="P1485" s="510">
        <v>391</v>
      </c>
      <c r="Q1485" s="510">
        <v>0</v>
      </c>
      <c r="R1485" s="510">
        <v>81</v>
      </c>
      <c r="S1485" s="510">
        <v>78138</v>
      </c>
      <c r="T1485" s="510">
        <v>8142</v>
      </c>
      <c r="U1485" s="510">
        <v>4898</v>
      </c>
      <c r="V1485" s="510">
        <v>39618</v>
      </c>
      <c r="W1485" s="510">
        <v>14700</v>
      </c>
      <c r="X1485" s="510">
        <v>330</v>
      </c>
      <c r="Y1485" s="510">
        <v>4423088</v>
      </c>
      <c r="Z1485" s="510">
        <v>543</v>
      </c>
      <c r="AA1485" s="510">
        <v>1024</v>
      </c>
      <c r="AB1485" s="510">
        <v>2989488</v>
      </c>
      <c r="AC1485" s="510">
        <v>610</v>
      </c>
      <c r="AD1485" s="510">
        <v>1178</v>
      </c>
      <c r="AE1485" s="510">
        <v>84471678</v>
      </c>
      <c r="AF1485" s="510">
        <v>2132</v>
      </c>
      <c r="AG1485" s="510">
        <v>4380</v>
      </c>
      <c r="AH1485" s="510">
        <v>97400763</v>
      </c>
      <c r="AI1485" s="510">
        <v>6626</v>
      </c>
      <c r="AJ1485" s="510">
        <v>15212</v>
      </c>
      <c r="AK1485" s="510">
        <v>3256097</v>
      </c>
      <c r="AL1485" s="510">
        <v>9867</v>
      </c>
      <c r="AM1485" s="510">
        <v>24429</v>
      </c>
      <c r="AN1485" s="510">
        <v>471</v>
      </c>
      <c r="AO1485" s="510">
        <v>3652</v>
      </c>
      <c r="AP1485" s="510">
        <v>3140</v>
      </c>
      <c r="AQ1485" s="510">
        <v>10362496</v>
      </c>
      <c r="AR1485" s="510">
        <v>3300</v>
      </c>
      <c r="AS1485" s="510">
        <v>6950</v>
      </c>
      <c r="AT1485" s="510">
        <v>13249</v>
      </c>
      <c r="AU1485" s="510">
        <v>973</v>
      </c>
      <c r="AV1485" s="510">
        <v>4000</v>
      </c>
      <c r="AW1485" s="510">
        <v>6938</v>
      </c>
      <c r="AX1485" s="510">
        <v>1642</v>
      </c>
      <c r="AY1485" s="510">
        <v>6634</v>
      </c>
      <c r="AZ1485" s="510">
        <v>0</v>
      </c>
      <c r="BA1485" s="510">
        <v>13755</v>
      </c>
      <c r="BB1485" s="510">
        <v>38671005</v>
      </c>
      <c r="BC1485" s="510">
        <v>2811</v>
      </c>
      <c r="BD1485" s="510">
        <v>6005</v>
      </c>
      <c r="BE1485" s="510">
        <v>1177</v>
      </c>
      <c r="BF1485" s="510">
        <v>5342</v>
      </c>
      <c r="BG1485" s="510">
        <v>6688</v>
      </c>
      <c r="BH1485" s="510">
        <v>548</v>
      </c>
      <c r="BI1485" s="510">
        <v>34658</v>
      </c>
      <c r="BJ1485" s="510">
        <v>3233</v>
      </c>
      <c r="BK1485" s="510">
        <v>26998</v>
      </c>
      <c r="BL1485" s="510">
        <v>64889</v>
      </c>
      <c r="BM1485" s="510">
        <v>16738</v>
      </c>
      <c r="BN1485" s="510">
        <v>11534</v>
      </c>
      <c r="BO1485" s="510">
        <v>10141</v>
      </c>
      <c r="BP1485" s="510">
        <v>7089</v>
      </c>
      <c r="BQ1485" s="510">
        <v>54061</v>
      </c>
      <c r="BR1485" s="510">
        <v>42487</v>
      </c>
      <c r="BS1485" s="510">
        <v>26900</v>
      </c>
      <c r="BT1485" s="510">
        <v>15696</v>
      </c>
      <c r="BU1485" s="510">
        <v>592</v>
      </c>
      <c r="BV1485" s="510">
        <v>349</v>
      </c>
      <c r="BW1485" s="510">
        <v>14</v>
      </c>
      <c r="BX1485" s="510">
        <v>9342</v>
      </c>
      <c r="BY1485" s="510">
        <v>667</v>
      </c>
      <c r="BZ1485" s="510">
        <v>1254</v>
      </c>
      <c r="CA1485" s="510">
        <v>9</v>
      </c>
      <c r="CB1485" s="510">
        <v>8086</v>
      </c>
      <c r="CC1485" s="510">
        <v>898</v>
      </c>
      <c r="CD1485" s="510">
        <v>2505</v>
      </c>
      <c r="CE1485" s="510">
        <v>8119</v>
      </c>
      <c r="CF1485" s="510">
        <v>4405660</v>
      </c>
      <c r="CG1485" s="510">
        <v>543</v>
      </c>
      <c r="CH1485" s="510">
        <v>1024</v>
      </c>
      <c r="CI1485" s="510">
        <v>2309</v>
      </c>
      <c r="CJ1485" s="510">
        <v>4601776</v>
      </c>
      <c r="CK1485" s="510">
        <v>1993</v>
      </c>
      <c r="CL1485" s="510">
        <v>4034</v>
      </c>
      <c r="CM1485" s="510">
        <v>989</v>
      </c>
      <c r="CN1485" s="510">
        <v>1711922</v>
      </c>
      <c r="CO1485" s="510">
        <v>1731</v>
      </c>
      <c r="CP1485" s="510">
        <v>3775</v>
      </c>
      <c r="CQ1485" s="510">
        <v>36320</v>
      </c>
      <c r="CR1485" s="510">
        <v>78157980</v>
      </c>
      <c r="CS1485" s="510">
        <v>2152</v>
      </c>
      <c r="CT1485" s="510">
        <v>4420</v>
      </c>
      <c r="CU1485" s="510">
        <v>868</v>
      </c>
      <c r="CV1485" s="510">
        <v>5294114</v>
      </c>
      <c r="CW1485" s="510">
        <v>6099</v>
      </c>
      <c r="CX1485" s="510">
        <v>15604</v>
      </c>
      <c r="CY1485" s="510">
        <v>206</v>
      </c>
      <c r="CZ1485" s="510">
        <v>1028929</v>
      </c>
      <c r="DA1485" s="510">
        <v>4995</v>
      </c>
      <c r="DB1485" s="510">
        <v>11521</v>
      </c>
      <c r="DC1485" s="510">
        <v>980</v>
      </c>
      <c r="DD1485" s="510">
        <v>9158684</v>
      </c>
      <c r="DE1485" s="510">
        <v>9346</v>
      </c>
      <c r="DF1485" s="510">
        <v>26063</v>
      </c>
      <c r="DG1485" s="510">
        <v>47</v>
      </c>
      <c r="DH1485" s="510">
        <v>367463</v>
      </c>
      <c r="DI1485" s="510">
        <v>7818</v>
      </c>
      <c r="DJ1485" s="510">
        <v>26458</v>
      </c>
      <c r="DK1485" s="510">
        <v>481</v>
      </c>
      <c r="DL1485" s="510">
        <v>214805</v>
      </c>
      <c r="DM1485" s="510">
        <v>447</v>
      </c>
      <c r="DN1485" s="510">
        <v>800</v>
      </c>
      <c r="DO1485" s="510">
        <v>4444</v>
      </c>
      <c r="DP1485" s="510">
        <v>181639</v>
      </c>
      <c r="DQ1485" s="510">
        <v>41</v>
      </c>
      <c r="DR1485" s="510">
        <v>69</v>
      </c>
      <c r="DS1485" s="510">
        <v>89</v>
      </c>
      <c r="DT1485" s="510">
        <v>185133</v>
      </c>
      <c r="DU1485" s="510">
        <v>2080</v>
      </c>
      <c r="DV1485" s="510">
        <v>4365</v>
      </c>
      <c r="DW1485" s="510">
        <v>76</v>
      </c>
      <c r="DX1485" s="510">
        <v>37952</v>
      </c>
      <c r="DY1485" s="510">
        <v>100528085</v>
      </c>
      <c r="DZ1485" s="510">
        <v>2649</v>
      </c>
      <c r="EA1485" s="510">
        <v>5347</v>
      </c>
      <c r="EB1485" s="510">
        <v>28650</v>
      </c>
      <c r="EC1485" s="510">
        <v>14880</v>
      </c>
      <c r="ED1485" s="510">
        <v>6777</v>
      </c>
      <c r="EE1485" s="510">
        <v>49724754</v>
      </c>
      <c r="EF1485" s="510">
        <v>177</v>
      </c>
      <c r="EG1485" s="510">
        <v>277</v>
      </c>
      <c r="EH1485" s="510">
        <v>5</v>
      </c>
      <c r="EI1485" s="510"/>
      <c r="EJ1485" s="479"/>
      <c r="EK1485" s="479"/>
      <c r="EL1485" s="479"/>
      <c r="EM1485" s="479"/>
      <c r="EN1485" s="479"/>
      <c r="EO1485" s="479"/>
      <c r="EP1485" s="479"/>
      <c r="EQ1485" s="479"/>
      <c r="ER1485" s="479"/>
      <c r="ES1485" s="479"/>
      <c r="ET1485" s="479"/>
      <c r="EU1485" s="479"/>
      <c r="EV1485" s="479"/>
      <c r="EW1485" s="479"/>
      <c r="EX1485" s="479"/>
      <c r="EY1485" s="479"/>
      <c r="EZ1485" s="476"/>
      <c r="FA1485" s="446">
        <f t="shared" si="2674"/>
        <v>6</v>
      </c>
      <c r="FB1485" s="417">
        <f t="shared" si="2647"/>
        <v>2025</v>
      </c>
      <c r="FC1485" s="448">
        <f t="shared" si="2648"/>
        <v>45809</v>
      </c>
      <c r="FD1485" s="449">
        <f t="shared" si="2649"/>
        <v>30</v>
      </c>
      <c r="FE1485" s="450"/>
      <c r="FF1485" s="451">
        <f t="shared" si="2675"/>
        <v>0.57334537479034964</v>
      </c>
      <c r="FG1485" s="450"/>
      <c r="FH1485" s="452">
        <f t="shared" si="2660"/>
        <v>2.0557602554654877</v>
      </c>
      <c r="FI1485" s="452">
        <f t="shared" si="2661"/>
        <v>1.4166052566936871</v>
      </c>
      <c r="FJ1485" s="452">
        <f t="shared" si="2662"/>
        <v>2.0704369130257247</v>
      </c>
      <c r="FK1485" s="452">
        <f t="shared" si="2663"/>
        <v>1.4473254389546755</v>
      </c>
      <c r="FL1485" s="452">
        <f t="shared" si="2664"/>
        <v>1.3645565147155334</v>
      </c>
      <c r="FM1485" s="452">
        <f t="shared" si="2665"/>
        <v>1.0724165783229844</v>
      </c>
      <c r="FN1485" s="452">
        <f t="shared" si="2666"/>
        <v>1.8299319727891157</v>
      </c>
      <c r="FO1485" s="452">
        <f t="shared" si="2667"/>
        <v>1.0677551020408163</v>
      </c>
      <c r="FP1485" s="452">
        <f t="shared" si="2668"/>
        <v>1.7939393939393939</v>
      </c>
      <c r="FQ1485" s="452">
        <f t="shared" si="2669"/>
        <v>1.0575757575757576</v>
      </c>
      <c r="FR1485" s="453"/>
      <c r="FS1485" s="446">
        <f t="shared" ref="FS1485:GB1494" si="2679">IFERROR(HLOOKUP(FS$1,$H$5:$HA$10116,MATCH($A1485,$A$5:$A$10116,0),0)*HLOOKUP(FS$2,$H$5:$HA$10116,MATCH($A1485,$A$5:$A$10116,0),0),"-")</f>
        <v>0</v>
      </c>
      <c r="FT1485" s="446">
        <f t="shared" si="2679"/>
        <v>86429</v>
      </c>
      <c r="FU1485" s="446">
        <f t="shared" si="2679"/>
        <v>86429</v>
      </c>
      <c r="FV1485" s="446">
        <f t="shared" si="2679"/>
        <v>1987867</v>
      </c>
      <c r="FW1485" s="446">
        <f t="shared" si="2679"/>
        <v>8337408</v>
      </c>
      <c r="FX1485" s="446">
        <f t="shared" si="2679"/>
        <v>5769844</v>
      </c>
      <c r="FY1485" s="446">
        <f t="shared" si="2679"/>
        <v>173526840</v>
      </c>
      <c r="FZ1485" s="446">
        <f t="shared" si="2679"/>
        <v>223616400</v>
      </c>
      <c r="GA1485" s="446">
        <f t="shared" si="2679"/>
        <v>8061570</v>
      </c>
      <c r="GB1485" s="446">
        <f t="shared" si="2679"/>
        <v>82598775</v>
      </c>
      <c r="GC1485" s="446">
        <f t="shared" ref="GC1485:GQ1494" si="2680">IFERROR(HLOOKUP(GC$1,$H$5:$HA$10116,MATCH($A1485,$A$5:$A$10116,0),0)*HLOOKUP(GC$2,$H$5:$HA$10116,MATCH($A1485,$A$5:$A$10116,0),0),"-")</f>
        <v>21823000</v>
      </c>
      <c r="GD1485" s="446">
        <f t="shared" si="2680"/>
        <v>17556</v>
      </c>
      <c r="GE1485" s="446">
        <f t="shared" si="2680"/>
        <v>22545</v>
      </c>
      <c r="GF1485" s="446">
        <f t="shared" si="2680"/>
        <v>8313856</v>
      </c>
      <c r="GG1485" s="446">
        <f t="shared" si="2680"/>
        <v>9314506</v>
      </c>
      <c r="GH1485" s="446">
        <f t="shared" si="2680"/>
        <v>3733475</v>
      </c>
      <c r="GI1485" s="446">
        <f t="shared" si="2680"/>
        <v>160534400</v>
      </c>
      <c r="GJ1485" s="446">
        <f t="shared" si="2680"/>
        <v>13544272</v>
      </c>
      <c r="GK1485" s="446">
        <f t="shared" si="2680"/>
        <v>2373326</v>
      </c>
      <c r="GL1485" s="446">
        <f t="shared" si="2680"/>
        <v>25541740</v>
      </c>
      <c r="GM1485" s="446">
        <f t="shared" si="2680"/>
        <v>1243526</v>
      </c>
      <c r="GN1485" s="446">
        <f t="shared" si="2680"/>
        <v>388485</v>
      </c>
      <c r="GO1485" s="446">
        <f t="shared" si="2680"/>
        <v>384800</v>
      </c>
      <c r="GP1485" s="446">
        <f t="shared" si="2680"/>
        <v>306636</v>
      </c>
      <c r="GQ1485" s="446">
        <f t="shared" si="2680"/>
        <v>202929344</v>
      </c>
      <c r="GR1485" s="446"/>
      <c r="GS1485" s="446"/>
      <c r="GT1485" s="446"/>
      <c r="GU1485" s="446"/>
      <c r="GV1485" s="416"/>
    </row>
    <row r="1486" spans="1:204" ht="9.75" customHeight="1" x14ac:dyDescent="0.2">
      <c r="A1486" s="417" t="str">
        <f t="shared" si="2659"/>
        <v>2025-26JUNERYA</v>
      </c>
      <c r="B1486" s="458" t="str">
        <f t="shared" si="2678"/>
        <v>2025-26</v>
      </c>
      <c r="C1486" s="402" t="s">
        <v>671</v>
      </c>
      <c r="D1486" s="458" t="s">
        <v>653</v>
      </c>
      <c r="E1486" s="458" t="s">
        <v>652</v>
      </c>
      <c r="F1486" s="478" t="s">
        <v>452</v>
      </c>
      <c r="G1486" s="478" t="s">
        <v>697</v>
      </c>
      <c r="H1486" s="510">
        <v>130136</v>
      </c>
      <c r="I1486" s="510">
        <v>93001</v>
      </c>
      <c r="J1486" s="510">
        <v>32451</v>
      </c>
      <c r="K1486" s="510">
        <v>0</v>
      </c>
      <c r="L1486" s="510">
        <v>0</v>
      </c>
      <c r="M1486" s="510">
        <v>0</v>
      </c>
      <c r="N1486" s="510">
        <v>0</v>
      </c>
      <c r="O1486" s="510">
        <v>13</v>
      </c>
      <c r="P1486" s="510">
        <v>413</v>
      </c>
      <c r="Q1486" s="510">
        <v>0</v>
      </c>
      <c r="R1486" s="510">
        <v>20</v>
      </c>
      <c r="S1486" s="510">
        <v>87180</v>
      </c>
      <c r="T1486" s="510">
        <v>9344</v>
      </c>
      <c r="U1486" s="510">
        <v>5999</v>
      </c>
      <c r="V1486" s="510">
        <v>42151</v>
      </c>
      <c r="W1486" s="510">
        <v>15279</v>
      </c>
      <c r="X1486" s="510">
        <v>339</v>
      </c>
      <c r="Y1486" s="510">
        <v>4497773</v>
      </c>
      <c r="Z1486" s="510">
        <v>481</v>
      </c>
      <c r="AA1486" s="510">
        <v>855</v>
      </c>
      <c r="AB1486" s="510">
        <v>2964401</v>
      </c>
      <c r="AC1486" s="510">
        <v>494</v>
      </c>
      <c r="AD1486" s="510">
        <v>879</v>
      </c>
      <c r="AE1486" s="510">
        <v>57430328</v>
      </c>
      <c r="AF1486" s="510">
        <v>1362</v>
      </c>
      <c r="AG1486" s="510">
        <v>2797</v>
      </c>
      <c r="AH1486" s="510">
        <v>95734903</v>
      </c>
      <c r="AI1486" s="510">
        <v>6266</v>
      </c>
      <c r="AJ1486" s="510">
        <v>15042</v>
      </c>
      <c r="AK1486" s="510">
        <v>3128618</v>
      </c>
      <c r="AL1486" s="510">
        <v>9229</v>
      </c>
      <c r="AM1486" s="510">
        <v>23815</v>
      </c>
      <c r="AN1486" s="510">
        <v>0</v>
      </c>
      <c r="AO1486" s="510">
        <v>3369</v>
      </c>
      <c r="AP1486" s="510">
        <v>3144</v>
      </c>
      <c r="AQ1486" s="510">
        <v>6891262</v>
      </c>
      <c r="AR1486" s="510">
        <v>2192</v>
      </c>
      <c r="AS1486" s="510">
        <v>4952</v>
      </c>
      <c r="AT1486" s="510">
        <v>16832</v>
      </c>
      <c r="AU1486" s="510">
        <v>2372</v>
      </c>
      <c r="AV1486" s="510">
        <v>9877</v>
      </c>
      <c r="AW1486" s="510">
        <v>9535</v>
      </c>
      <c r="AX1486" s="510">
        <v>530</v>
      </c>
      <c r="AY1486" s="510">
        <v>4053</v>
      </c>
      <c r="AZ1486" s="510">
        <v>1266</v>
      </c>
      <c r="BA1486" s="510">
        <v>18192</v>
      </c>
      <c r="BB1486" s="510">
        <v>46686975</v>
      </c>
      <c r="BC1486" s="510">
        <v>2566</v>
      </c>
      <c r="BD1486" s="510">
        <v>8181</v>
      </c>
      <c r="BE1486" s="510">
        <v>2328</v>
      </c>
      <c r="BF1486" s="510">
        <v>6262</v>
      </c>
      <c r="BG1486" s="510">
        <v>6794</v>
      </c>
      <c r="BH1486" s="510">
        <v>2808</v>
      </c>
      <c r="BI1486" s="510">
        <v>42340</v>
      </c>
      <c r="BJ1486" s="510">
        <v>5054</v>
      </c>
      <c r="BK1486" s="510">
        <v>22954</v>
      </c>
      <c r="BL1486" s="510">
        <v>70348</v>
      </c>
      <c r="BM1486" s="510">
        <v>17202</v>
      </c>
      <c r="BN1486" s="510">
        <v>12326</v>
      </c>
      <c r="BO1486" s="510">
        <v>10986</v>
      </c>
      <c r="BP1486" s="510">
        <v>7856</v>
      </c>
      <c r="BQ1486" s="510">
        <v>56617</v>
      </c>
      <c r="BR1486" s="510">
        <v>43813</v>
      </c>
      <c r="BS1486" s="510">
        <v>30464</v>
      </c>
      <c r="BT1486" s="510">
        <v>15795</v>
      </c>
      <c r="BU1486" s="510">
        <v>1017</v>
      </c>
      <c r="BV1486" s="510">
        <v>353</v>
      </c>
      <c r="BW1486" s="510">
        <v>154</v>
      </c>
      <c r="BX1486" s="510">
        <v>91116</v>
      </c>
      <c r="BY1486" s="510">
        <v>592</v>
      </c>
      <c r="BZ1486" s="510">
        <v>1086</v>
      </c>
      <c r="CA1486" s="510">
        <v>103</v>
      </c>
      <c r="CB1486" s="510">
        <v>52261</v>
      </c>
      <c r="CC1486" s="510">
        <v>507</v>
      </c>
      <c r="CD1486" s="510">
        <v>1009</v>
      </c>
      <c r="CE1486" s="510">
        <v>9087</v>
      </c>
      <c r="CF1486" s="510">
        <v>4354396</v>
      </c>
      <c r="CG1486" s="510">
        <v>479</v>
      </c>
      <c r="CH1486" s="510">
        <v>852</v>
      </c>
      <c r="CI1486" s="510">
        <v>5383</v>
      </c>
      <c r="CJ1486" s="510">
        <v>7183201</v>
      </c>
      <c r="CK1486" s="510">
        <v>1334</v>
      </c>
      <c r="CL1486" s="510">
        <v>2798</v>
      </c>
      <c r="CM1486" s="510">
        <v>1065</v>
      </c>
      <c r="CN1486" s="510">
        <v>1298246</v>
      </c>
      <c r="CO1486" s="510">
        <v>1219</v>
      </c>
      <c r="CP1486" s="510">
        <v>2572</v>
      </c>
      <c r="CQ1486" s="510">
        <v>35703</v>
      </c>
      <c r="CR1486" s="510">
        <v>48948881</v>
      </c>
      <c r="CS1486" s="510">
        <v>1371</v>
      </c>
      <c r="CT1486" s="510">
        <v>2800</v>
      </c>
      <c r="CU1486" s="510">
        <v>1225</v>
      </c>
      <c r="CV1486" s="510">
        <v>10556864</v>
      </c>
      <c r="CW1486" s="510">
        <v>8618</v>
      </c>
      <c r="CX1486" s="510">
        <v>23488</v>
      </c>
      <c r="CY1486" s="510">
        <v>304</v>
      </c>
      <c r="CZ1486" s="510">
        <v>1883098</v>
      </c>
      <c r="DA1486" s="510">
        <v>6194</v>
      </c>
      <c r="DB1486" s="510">
        <v>16840</v>
      </c>
      <c r="DC1486" s="510">
        <v>1127</v>
      </c>
      <c r="DD1486" s="510">
        <v>17568717</v>
      </c>
      <c r="DE1486" s="510">
        <v>15589</v>
      </c>
      <c r="DF1486" s="510">
        <v>47294</v>
      </c>
      <c r="DG1486" s="510">
        <v>151</v>
      </c>
      <c r="DH1486" s="510">
        <v>1629065</v>
      </c>
      <c r="DI1486" s="510">
        <v>10789</v>
      </c>
      <c r="DJ1486" s="510">
        <v>33659</v>
      </c>
      <c r="DK1486" s="510">
        <v>403</v>
      </c>
      <c r="DL1486" s="510">
        <v>131483</v>
      </c>
      <c r="DM1486" s="510">
        <v>326</v>
      </c>
      <c r="DN1486" s="510">
        <v>589</v>
      </c>
      <c r="DO1486" s="510">
        <v>5804</v>
      </c>
      <c r="DP1486" s="510">
        <v>134119</v>
      </c>
      <c r="DQ1486" s="510">
        <v>23</v>
      </c>
      <c r="DR1486" s="510">
        <v>39</v>
      </c>
      <c r="DS1486" s="510">
        <v>178</v>
      </c>
      <c r="DT1486" s="510">
        <v>234101</v>
      </c>
      <c r="DU1486" s="510">
        <v>1315</v>
      </c>
      <c r="DV1486" s="510">
        <v>2938</v>
      </c>
      <c r="DW1486" s="510">
        <v>170</v>
      </c>
      <c r="DX1486" s="510">
        <v>46772</v>
      </c>
      <c r="DY1486" s="510">
        <v>141237602</v>
      </c>
      <c r="DZ1486" s="510">
        <v>3020</v>
      </c>
      <c r="EA1486" s="510">
        <v>8163</v>
      </c>
      <c r="EB1486" s="510">
        <v>33181</v>
      </c>
      <c r="EC1486" s="510">
        <v>16375</v>
      </c>
      <c r="ED1486" s="510">
        <v>8998</v>
      </c>
      <c r="EE1486" s="510">
        <v>81797178</v>
      </c>
      <c r="EF1486" s="510">
        <v>651</v>
      </c>
      <c r="EG1486" s="510">
        <v>268</v>
      </c>
      <c r="EH1486" s="510">
        <v>10</v>
      </c>
      <c r="EI1486" s="510"/>
      <c r="EJ1486" s="479"/>
      <c r="EK1486" s="479"/>
      <c r="EL1486" s="479"/>
      <c r="EM1486" s="479"/>
      <c r="EN1486" s="479"/>
      <c r="EO1486" s="479"/>
      <c r="EP1486" s="479"/>
      <c r="EQ1486" s="479"/>
      <c r="ER1486" s="479"/>
      <c r="ES1486" s="479"/>
      <c r="ET1486" s="479"/>
      <c r="EU1486" s="479"/>
      <c r="EV1486" s="479"/>
      <c r="EW1486" s="479"/>
      <c r="EX1486" s="479"/>
      <c r="EY1486" s="479"/>
      <c r="EZ1486" s="476"/>
      <c r="FA1486" s="446">
        <f t="shared" si="2674"/>
        <v>6</v>
      </c>
      <c r="FB1486" s="417">
        <f t="shared" si="2647"/>
        <v>2025</v>
      </c>
      <c r="FC1486" s="448">
        <f t="shared" si="2648"/>
        <v>45809</v>
      </c>
      <c r="FD1486" s="449">
        <f t="shared" si="2649"/>
        <v>30</v>
      </c>
      <c r="FE1486" s="450"/>
      <c r="FF1486" s="451">
        <f t="shared" si="2675"/>
        <v>0.6498712350240734</v>
      </c>
      <c r="FG1486" s="450"/>
      <c r="FH1486" s="452">
        <f t="shared" si="2660"/>
        <v>1.8409674657534247</v>
      </c>
      <c r="FI1486" s="452">
        <f t="shared" si="2661"/>
        <v>1.3191352739726028</v>
      </c>
      <c r="FJ1486" s="452">
        <f t="shared" si="2662"/>
        <v>1.8313052175362561</v>
      </c>
      <c r="FK1486" s="452">
        <f t="shared" si="2663"/>
        <v>1.3095515919319887</v>
      </c>
      <c r="FL1486" s="452">
        <f t="shared" si="2664"/>
        <v>1.3431947047519632</v>
      </c>
      <c r="FM1486" s="452">
        <f t="shared" si="2665"/>
        <v>1.0394296695214822</v>
      </c>
      <c r="FN1486" s="452">
        <f t="shared" si="2666"/>
        <v>1.9938477649060802</v>
      </c>
      <c r="FO1486" s="452">
        <f t="shared" si="2667"/>
        <v>1.0337718437070489</v>
      </c>
      <c r="FP1486" s="452">
        <f t="shared" si="2668"/>
        <v>3</v>
      </c>
      <c r="FQ1486" s="452">
        <f t="shared" si="2669"/>
        <v>1.0412979351032448</v>
      </c>
      <c r="FR1486" s="453"/>
      <c r="FS1486" s="446">
        <f t="shared" si="2679"/>
        <v>0</v>
      </c>
      <c r="FT1486" s="446">
        <f t="shared" si="2679"/>
        <v>0</v>
      </c>
      <c r="FU1486" s="446">
        <f t="shared" si="2679"/>
        <v>0</v>
      </c>
      <c r="FV1486" s="446">
        <f t="shared" si="2679"/>
        <v>1209013</v>
      </c>
      <c r="FW1486" s="446">
        <f t="shared" si="2679"/>
        <v>7989120</v>
      </c>
      <c r="FX1486" s="446">
        <f t="shared" si="2679"/>
        <v>5273121</v>
      </c>
      <c r="FY1486" s="446">
        <f t="shared" si="2679"/>
        <v>117896347</v>
      </c>
      <c r="FZ1486" s="446">
        <f t="shared" si="2679"/>
        <v>229826718</v>
      </c>
      <c r="GA1486" s="446">
        <f t="shared" si="2679"/>
        <v>8073285</v>
      </c>
      <c r="GB1486" s="446">
        <f t="shared" si="2679"/>
        <v>148828752</v>
      </c>
      <c r="GC1486" s="446">
        <f t="shared" si="2680"/>
        <v>15569088</v>
      </c>
      <c r="GD1486" s="446">
        <f t="shared" si="2680"/>
        <v>167244</v>
      </c>
      <c r="GE1486" s="446">
        <f t="shared" si="2680"/>
        <v>103927</v>
      </c>
      <c r="GF1486" s="446">
        <f t="shared" si="2680"/>
        <v>7742124</v>
      </c>
      <c r="GG1486" s="446">
        <f t="shared" si="2680"/>
        <v>15061634</v>
      </c>
      <c r="GH1486" s="446">
        <f t="shared" si="2680"/>
        <v>2739180</v>
      </c>
      <c r="GI1486" s="446">
        <f t="shared" si="2680"/>
        <v>99968400</v>
      </c>
      <c r="GJ1486" s="446">
        <f t="shared" si="2680"/>
        <v>28772800</v>
      </c>
      <c r="GK1486" s="446">
        <f t="shared" si="2680"/>
        <v>5119360</v>
      </c>
      <c r="GL1486" s="446">
        <f t="shared" si="2680"/>
        <v>53300338</v>
      </c>
      <c r="GM1486" s="446">
        <f t="shared" si="2680"/>
        <v>5082509</v>
      </c>
      <c r="GN1486" s="446">
        <f t="shared" si="2680"/>
        <v>522964</v>
      </c>
      <c r="GO1486" s="446">
        <f t="shared" si="2680"/>
        <v>237367</v>
      </c>
      <c r="GP1486" s="446">
        <f t="shared" si="2680"/>
        <v>226356</v>
      </c>
      <c r="GQ1486" s="446">
        <f t="shared" si="2680"/>
        <v>381799836</v>
      </c>
      <c r="GR1486" s="446"/>
      <c r="GS1486" s="446"/>
      <c r="GT1486" s="446"/>
      <c r="GU1486" s="446"/>
      <c r="GV1486" s="416"/>
    </row>
    <row r="1487" spans="1:204" ht="9.75" customHeight="1" x14ac:dyDescent="0.2">
      <c r="A1487" s="485" t="str">
        <f t="shared" si="2659"/>
        <v>2025-26JUNERX8</v>
      </c>
      <c r="B1487" s="503" t="str">
        <f t="shared" si="2678"/>
        <v>2025-26</v>
      </c>
      <c r="C1487" s="436" t="s">
        <v>671</v>
      </c>
      <c r="D1487" s="503" t="s">
        <v>646</v>
      </c>
      <c r="E1487" s="503" t="s">
        <v>645</v>
      </c>
      <c r="F1487" s="504" t="s">
        <v>450</v>
      </c>
      <c r="G1487" s="504" t="s">
        <v>696</v>
      </c>
      <c r="H1487" s="522">
        <v>84318</v>
      </c>
      <c r="I1487" s="522">
        <v>44899</v>
      </c>
      <c r="J1487" s="522">
        <v>291948</v>
      </c>
      <c r="K1487" s="522">
        <v>7</v>
      </c>
      <c r="L1487" s="522">
        <v>0</v>
      </c>
      <c r="M1487" s="522">
        <v>18</v>
      </c>
      <c r="N1487" s="522">
        <v>49</v>
      </c>
      <c r="O1487" s="522">
        <v>117</v>
      </c>
      <c r="P1487" s="522">
        <v>441</v>
      </c>
      <c r="Q1487" s="522">
        <v>52</v>
      </c>
      <c r="R1487" s="522">
        <v>537</v>
      </c>
      <c r="S1487" s="522">
        <v>74253</v>
      </c>
      <c r="T1487" s="522">
        <v>8538</v>
      </c>
      <c r="U1487" s="522">
        <v>5982</v>
      </c>
      <c r="V1487" s="522">
        <v>37844</v>
      </c>
      <c r="W1487" s="522">
        <v>12301</v>
      </c>
      <c r="X1487" s="522">
        <v>85</v>
      </c>
      <c r="Y1487" s="522">
        <v>3975938</v>
      </c>
      <c r="Z1487" s="522">
        <v>466</v>
      </c>
      <c r="AA1487" s="522">
        <v>805</v>
      </c>
      <c r="AB1487" s="522">
        <v>3080468</v>
      </c>
      <c r="AC1487" s="522">
        <v>515</v>
      </c>
      <c r="AD1487" s="522">
        <v>912</v>
      </c>
      <c r="AE1487" s="522">
        <v>60289461</v>
      </c>
      <c r="AF1487" s="522">
        <v>1593</v>
      </c>
      <c r="AG1487" s="522">
        <v>3371</v>
      </c>
      <c r="AH1487" s="522">
        <v>58377112</v>
      </c>
      <c r="AI1487" s="522">
        <v>4746</v>
      </c>
      <c r="AJ1487" s="522">
        <v>11101</v>
      </c>
      <c r="AK1487" s="522">
        <v>357238</v>
      </c>
      <c r="AL1487" s="522">
        <v>4203</v>
      </c>
      <c r="AM1487" s="522">
        <v>10666</v>
      </c>
      <c r="AN1487" s="522">
        <v>655</v>
      </c>
      <c r="AO1487" s="522">
        <v>1811</v>
      </c>
      <c r="AP1487" s="522">
        <v>2333</v>
      </c>
      <c r="AQ1487" s="522">
        <v>8205686</v>
      </c>
      <c r="AR1487" s="522">
        <v>3517</v>
      </c>
      <c r="AS1487" s="522">
        <v>6640</v>
      </c>
      <c r="AT1487" s="522">
        <v>10276</v>
      </c>
      <c r="AU1487" s="522">
        <v>1959</v>
      </c>
      <c r="AV1487" s="522">
        <v>2732</v>
      </c>
      <c r="AW1487" s="522">
        <v>10211</v>
      </c>
      <c r="AX1487" s="522">
        <v>1555</v>
      </c>
      <c r="AY1487" s="522">
        <v>4030</v>
      </c>
      <c r="AZ1487" s="522">
        <v>1769</v>
      </c>
      <c r="BA1487" s="522">
        <v>8436</v>
      </c>
      <c r="BB1487" s="522">
        <v>20672415</v>
      </c>
      <c r="BC1487" s="522">
        <v>2450</v>
      </c>
      <c r="BD1487" s="522">
        <v>4874</v>
      </c>
      <c r="BE1487" s="522">
        <v>1170</v>
      </c>
      <c r="BF1487" s="522">
        <v>1600</v>
      </c>
      <c r="BG1487" s="522">
        <v>3978</v>
      </c>
      <c r="BH1487" s="522">
        <v>1688</v>
      </c>
      <c r="BI1487" s="522">
        <v>38836</v>
      </c>
      <c r="BJ1487" s="522">
        <v>4935</v>
      </c>
      <c r="BK1487" s="522">
        <v>20206</v>
      </c>
      <c r="BL1487" s="522">
        <v>63977</v>
      </c>
      <c r="BM1487" s="522">
        <v>15419</v>
      </c>
      <c r="BN1487" s="522">
        <v>11885</v>
      </c>
      <c r="BO1487" s="522">
        <v>10561</v>
      </c>
      <c r="BP1487" s="522">
        <v>8244</v>
      </c>
      <c r="BQ1487" s="522">
        <v>49544</v>
      </c>
      <c r="BR1487" s="522">
        <v>39409</v>
      </c>
      <c r="BS1487" s="522">
        <v>19615</v>
      </c>
      <c r="BT1487" s="522">
        <v>13070</v>
      </c>
      <c r="BU1487" s="522">
        <v>181</v>
      </c>
      <c r="BV1487" s="522">
        <v>128</v>
      </c>
      <c r="BW1487" s="522">
        <v>238</v>
      </c>
      <c r="BX1487" s="522">
        <v>112388</v>
      </c>
      <c r="BY1487" s="522">
        <v>472</v>
      </c>
      <c r="BZ1487" s="522">
        <v>801</v>
      </c>
      <c r="CA1487" s="522">
        <v>155</v>
      </c>
      <c r="CB1487" s="522">
        <v>68467</v>
      </c>
      <c r="CC1487" s="522">
        <v>442</v>
      </c>
      <c r="CD1487" s="522">
        <v>809</v>
      </c>
      <c r="CE1487" s="522">
        <v>8145</v>
      </c>
      <c r="CF1487" s="522">
        <v>3795083</v>
      </c>
      <c r="CG1487" s="522">
        <v>466</v>
      </c>
      <c r="CH1487" s="522">
        <v>805</v>
      </c>
      <c r="CI1487" s="522">
        <v>3615</v>
      </c>
      <c r="CJ1487" s="522">
        <v>6293099</v>
      </c>
      <c r="CK1487" s="522">
        <v>1741</v>
      </c>
      <c r="CL1487" s="522">
        <v>3679</v>
      </c>
      <c r="CM1487" s="522">
        <v>1536</v>
      </c>
      <c r="CN1487" s="522">
        <v>2091155</v>
      </c>
      <c r="CO1487" s="522">
        <v>1361</v>
      </c>
      <c r="CP1487" s="522">
        <v>3113</v>
      </c>
      <c r="CQ1487" s="522">
        <v>32693</v>
      </c>
      <c r="CR1487" s="522">
        <v>51905207</v>
      </c>
      <c r="CS1487" s="522">
        <v>1588</v>
      </c>
      <c r="CT1487" s="522">
        <v>3339</v>
      </c>
      <c r="CU1487" s="522">
        <v>1463</v>
      </c>
      <c r="CV1487" s="522">
        <v>8853037</v>
      </c>
      <c r="CW1487" s="522">
        <v>6051</v>
      </c>
      <c r="CX1487" s="522">
        <v>14422</v>
      </c>
      <c r="CY1487" s="522">
        <v>1076</v>
      </c>
      <c r="CZ1487" s="522">
        <v>7070915</v>
      </c>
      <c r="DA1487" s="522">
        <v>6571</v>
      </c>
      <c r="DB1487" s="522">
        <v>16451</v>
      </c>
      <c r="DC1487" s="522">
        <v>2068</v>
      </c>
      <c r="DD1487" s="522">
        <v>18779769</v>
      </c>
      <c r="DE1487" s="522">
        <v>9081</v>
      </c>
      <c r="DF1487" s="522">
        <v>22528</v>
      </c>
      <c r="DG1487" s="522">
        <v>602</v>
      </c>
      <c r="DH1487" s="522">
        <v>5667683</v>
      </c>
      <c r="DI1487" s="522">
        <v>9415</v>
      </c>
      <c r="DJ1487" s="522">
        <v>25061</v>
      </c>
      <c r="DK1487" s="522">
        <v>234</v>
      </c>
      <c r="DL1487" s="522">
        <v>94907</v>
      </c>
      <c r="DM1487" s="522">
        <v>406</v>
      </c>
      <c r="DN1487" s="522">
        <v>613</v>
      </c>
      <c r="DO1487" s="522">
        <v>3445</v>
      </c>
      <c r="DP1487" s="522">
        <v>174433</v>
      </c>
      <c r="DQ1487" s="522">
        <v>51</v>
      </c>
      <c r="DR1487" s="522">
        <v>89</v>
      </c>
      <c r="DS1487" s="522">
        <v>65</v>
      </c>
      <c r="DT1487" s="522">
        <v>77205</v>
      </c>
      <c r="DU1487" s="522">
        <v>1188</v>
      </c>
      <c r="DV1487" s="522">
        <v>2398</v>
      </c>
      <c r="DW1487" s="522">
        <v>54</v>
      </c>
      <c r="DX1487" s="522">
        <v>43450</v>
      </c>
      <c r="DY1487" s="522">
        <v>51376864</v>
      </c>
      <c r="DZ1487" s="522">
        <v>1182</v>
      </c>
      <c r="EA1487" s="522">
        <v>2144</v>
      </c>
      <c r="EB1487" s="522">
        <v>23071</v>
      </c>
      <c r="EC1487" s="522">
        <v>6763</v>
      </c>
      <c r="ED1487" s="522">
        <v>786</v>
      </c>
      <c r="EE1487" s="522">
        <v>5987933</v>
      </c>
      <c r="EF1487" s="522">
        <v>755</v>
      </c>
      <c r="EG1487" s="522">
        <v>233</v>
      </c>
      <c r="EH1487" s="522">
        <v>144</v>
      </c>
      <c r="EI1487" s="522"/>
      <c r="EJ1487" s="483"/>
      <c r="EK1487" s="483"/>
      <c r="EL1487" s="483"/>
      <c r="EM1487" s="483"/>
      <c r="EN1487" s="483"/>
      <c r="EO1487" s="483"/>
      <c r="EP1487" s="483"/>
      <c r="EQ1487" s="483"/>
      <c r="ER1487" s="483"/>
      <c r="ES1487" s="483"/>
      <c r="ET1487" s="483"/>
      <c r="EU1487" s="483"/>
      <c r="EV1487" s="483"/>
      <c r="EW1487" s="483"/>
      <c r="EX1487" s="483"/>
      <c r="EY1487" s="483"/>
      <c r="EZ1487" s="484"/>
      <c r="FA1487" s="468">
        <f t="shared" si="2674"/>
        <v>6</v>
      </c>
      <c r="FB1487" s="485">
        <f t="shared" si="2647"/>
        <v>2025</v>
      </c>
      <c r="FC1487" s="486">
        <f t="shared" si="2648"/>
        <v>45809</v>
      </c>
      <c r="FD1487" s="470">
        <f t="shared" si="2649"/>
        <v>30</v>
      </c>
      <c r="FE1487" s="471"/>
      <c r="FF1487" s="517">
        <f t="shared" si="2675"/>
        <v>0.42546622205755219</v>
      </c>
      <c r="FG1487" s="471"/>
      <c r="FH1487" s="487">
        <f t="shared" ref="FH1487:FH1518" si="2681">IFERROR(BM1487/HLOOKUP(FH$3,$T$5:$X$10116,ROW()-4,0),"-")</f>
        <v>1.8059264464745841</v>
      </c>
      <c r="FI1487" s="487">
        <f t="shared" ref="FI1487:FI1518" si="2682">IFERROR(BN1487/HLOOKUP(FI$3,$T$5:$X$10116,ROW()-4,0),"-")</f>
        <v>1.3920121808386039</v>
      </c>
      <c r="FJ1487" s="487">
        <f t="shared" ref="FJ1487:FJ1518" si="2683">IFERROR(BO1487/HLOOKUP(FJ$3,$T$5:$X$10116,ROW()-4,0),"-")</f>
        <v>1.7654630558341691</v>
      </c>
      <c r="FK1487" s="487">
        <f t="shared" ref="FK1487:FK1518" si="2684">IFERROR(BP1487/HLOOKUP(FK$3,$T$5:$X$10116,ROW()-4,0),"-")</f>
        <v>1.378134403209629</v>
      </c>
      <c r="FL1487" s="487">
        <f t="shared" ref="FL1487:FL1518" si="2685">IFERROR(BQ1487/HLOOKUP(FL$3,$T$5:$X$10116,ROW()-4,0),"-")</f>
        <v>1.3091639361589684</v>
      </c>
      <c r="FM1487" s="487">
        <f t="shared" ref="FM1487:FM1518" si="2686">IFERROR(BR1487/HLOOKUP(FM$3,$T$5:$X$10116,ROW()-4,0),"-")</f>
        <v>1.0413539794947679</v>
      </c>
      <c r="FN1487" s="487">
        <f t="shared" ref="FN1487:FN1518" si="2687">IFERROR(BS1487/HLOOKUP(FN$3,$T$5:$X$10116,ROW()-4,0),"-")</f>
        <v>1.5945858060320299</v>
      </c>
      <c r="FO1487" s="487">
        <f t="shared" ref="FO1487:FO1518" si="2688">IFERROR(BT1487/HLOOKUP(FO$3,$T$5:$X$10116,ROW()-4,0),"-")</f>
        <v>1.0625152426631981</v>
      </c>
      <c r="FP1487" s="487">
        <f t="shared" ref="FP1487:FP1518" si="2689">IFERROR(BU1487/HLOOKUP(FP$3,$T$5:$X$10116,ROW()-4,0),"-")</f>
        <v>2.1294117647058823</v>
      </c>
      <c r="FQ1487" s="487">
        <f t="shared" ref="FQ1487:FQ1518" si="2690">IFERROR(BV1487/HLOOKUP(FQ$3,$T$5:$X$10116,ROW()-4,0),"-")</f>
        <v>1.5058823529411764</v>
      </c>
      <c r="FR1487" s="459"/>
      <c r="FS1487" s="468">
        <f t="shared" si="2679"/>
        <v>0</v>
      </c>
      <c r="FT1487" s="468">
        <f t="shared" si="2679"/>
        <v>808182</v>
      </c>
      <c r="FU1487" s="468">
        <f t="shared" si="2679"/>
        <v>2200051</v>
      </c>
      <c r="FV1487" s="468">
        <f t="shared" si="2679"/>
        <v>5253183</v>
      </c>
      <c r="FW1487" s="468">
        <f t="shared" si="2679"/>
        <v>6873090</v>
      </c>
      <c r="FX1487" s="468">
        <f t="shared" si="2679"/>
        <v>5455584</v>
      </c>
      <c r="FY1487" s="468">
        <f t="shared" si="2679"/>
        <v>127572124</v>
      </c>
      <c r="FZ1487" s="468">
        <f t="shared" si="2679"/>
        <v>136553401</v>
      </c>
      <c r="GA1487" s="468">
        <f t="shared" si="2679"/>
        <v>906610</v>
      </c>
      <c r="GB1487" s="468">
        <f t="shared" si="2679"/>
        <v>41117064</v>
      </c>
      <c r="GC1487" s="468">
        <f t="shared" si="2680"/>
        <v>15491120</v>
      </c>
      <c r="GD1487" s="468">
        <f t="shared" si="2680"/>
        <v>190638</v>
      </c>
      <c r="GE1487" s="468">
        <f t="shared" si="2680"/>
        <v>125395</v>
      </c>
      <c r="GF1487" s="468">
        <f t="shared" si="2680"/>
        <v>6556725</v>
      </c>
      <c r="GG1487" s="468">
        <f t="shared" si="2680"/>
        <v>13299585</v>
      </c>
      <c r="GH1487" s="468">
        <f t="shared" si="2680"/>
        <v>4781568</v>
      </c>
      <c r="GI1487" s="468">
        <f t="shared" si="2680"/>
        <v>109161927</v>
      </c>
      <c r="GJ1487" s="468">
        <f t="shared" si="2680"/>
        <v>21099386</v>
      </c>
      <c r="GK1487" s="468">
        <f t="shared" si="2680"/>
        <v>17701276</v>
      </c>
      <c r="GL1487" s="468">
        <f t="shared" si="2680"/>
        <v>46587904</v>
      </c>
      <c r="GM1487" s="468">
        <f t="shared" si="2680"/>
        <v>15086722</v>
      </c>
      <c r="GN1487" s="468">
        <f t="shared" si="2680"/>
        <v>155870</v>
      </c>
      <c r="GO1487" s="468">
        <f t="shared" si="2680"/>
        <v>143442</v>
      </c>
      <c r="GP1487" s="468">
        <f t="shared" si="2680"/>
        <v>306605</v>
      </c>
      <c r="GQ1487" s="468">
        <f t="shared" si="2680"/>
        <v>93156800</v>
      </c>
      <c r="GR1487" s="468"/>
      <c r="GS1487" s="468"/>
      <c r="GT1487" s="468"/>
      <c r="GU1487" s="468"/>
      <c r="GV1487" s="425"/>
    </row>
    <row r="1488" spans="1:204" ht="9.75" customHeight="1" x14ac:dyDescent="0.2">
      <c r="A1488" s="472" t="str">
        <f t="shared" si="2659"/>
        <v>2025-26JULYRX9</v>
      </c>
      <c r="B1488" s="488" t="str">
        <f t="shared" si="2678"/>
        <v>2025-26</v>
      </c>
      <c r="C1488" s="400" t="s">
        <v>673</v>
      </c>
      <c r="D1488" s="488" t="s">
        <v>653</v>
      </c>
      <c r="E1488" s="488" t="s">
        <v>652</v>
      </c>
      <c r="F1488" s="474" t="s">
        <v>451</v>
      </c>
      <c r="G1488" s="474" t="s">
        <v>686</v>
      </c>
      <c r="H1488" s="518">
        <v>103460</v>
      </c>
      <c r="I1488" s="518">
        <v>81565</v>
      </c>
      <c r="J1488" s="518">
        <v>599653</v>
      </c>
      <c r="K1488" s="518">
        <v>7</v>
      </c>
      <c r="L1488" s="518">
        <v>2</v>
      </c>
      <c r="M1488" s="518">
        <v>9</v>
      </c>
      <c r="N1488" s="518">
        <v>42</v>
      </c>
      <c r="O1488" s="518">
        <v>113</v>
      </c>
      <c r="P1488" s="518">
        <v>447</v>
      </c>
      <c r="Q1488" s="518">
        <v>2268</v>
      </c>
      <c r="R1488" s="518">
        <v>496</v>
      </c>
      <c r="S1488" s="518">
        <v>73445</v>
      </c>
      <c r="T1488" s="518">
        <v>6792</v>
      </c>
      <c r="U1488" s="518">
        <v>4347</v>
      </c>
      <c r="V1488" s="518">
        <v>37173</v>
      </c>
      <c r="W1488" s="518">
        <v>12286</v>
      </c>
      <c r="X1488" s="518">
        <v>538</v>
      </c>
      <c r="Y1488" s="518">
        <v>3573211</v>
      </c>
      <c r="Z1488" s="518">
        <v>526</v>
      </c>
      <c r="AA1488" s="518">
        <v>930</v>
      </c>
      <c r="AB1488" s="518">
        <v>3254583</v>
      </c>
      <c r="AC1488" s="518">
        <v>749</v>
      </c>
      <c r="AD1488" s="518">
        <v>1469</v>
      </c>
      <c r="AE1488" s="518">
        <v>72684942</v>
      </c>
      <c r="AF1488" s="518">
        <v>1955</v>
      </c>
      <c r="AG1488" s="518">
        <v>3932</v>
      </c>
      <c r="AH1488" s="518">
        <v>86181365</v>
      </c>
      <c r="AI1488" s="518">
        <v>7015</v>
      </c>
      <c r="AJ1488" s="518">
        <v>16630</v>
      </c>
      <c r="AK1488" s="518">
        <v>4496712</v>
      </c>
      <c r="AL1488" s="518">
        <v>8358</v>
      </c>
      <c r="AM1488" s="518">
        <v>19471</v>
      </c>
      <c r="AN1488" s="518">
        <v>781</v>
      </c>
      <c r="AO1488" s="518">
        <v>1262</v>
      </c>
      <c r="AP1488" s="518">
        <v>2618</v>
      </c>
      <c r="AQ1488" s="518">
        <v>5859507</v>
      </c>
      <c r="AR1488" s="518">
        <v>2238</v>
      </c>
      <c r="AS1488" s="518">
        <v>6957</v>
      </c>
      <c r="AT1488" s="518">
        <v>14027</v>
      </c>
      <c r="AU1488" s="518">
        <v>2626</v>
      </c>
      <c r="AV1488" s="518">
        <v>4426</v>
      </c>
      <c r="AW1488" s="518">
        <v>2560</v>
      </c>
      <c r="AX1488" s="518">
        <v>3044</v>
      </c>
      <c r="AY1488" s="518">
        <v>3931</v>
      </c>
      <c r="AZ1488" s="518">
        <v>2794</v>
      </c>
      <c r="BA1488" s="518">
        <v>15378</v>
      </c>
      <c r="BB1488" s="518">
        <v>19028501</v>
      </c>
      <c r="BC1488" s="518">
        <v>1237</v>
      </c>
      <c r="BD1488" s="518">
        <v>6112</v>
      </c>
      <c r="BE1488" s="518">
        <v>2381</v>
      </c>
      <c r="BF1488" s="518">
        <v>6733</v>
      </c>
      <c r="BG1488" s="518">
        <v>3715</v>
      </c>
      <c r="BH1488" s="518">
        <v>2549</v>
      </c>
      <c r="BI1488" s="518">
        <v>33779</v>
      </c>
      <c r="BJ1488" s="518">
        <v>4588</v>
      </c>
      <c r="BK1488" s="518">
        <v>21051</v>
      </c>
      <c r="BL1488" s="518">
        <v>59418</v>
      </c>
      <c r="BM1488" s="518">
        <v>13096</v>
      </c>
      <c r="BN1488" s="518">
        <v>9960</v>
      </c>
      <c r="BO1488" s="518">
        <v>8292</v>
      </c>
      <c r="BP1488" s="518">
        <v>6485</v>
      </c>
      <c r="BQ1488" s="518">
        <v>46924</v>
      </c>
      <c r="BR1488" s="518">
        <v>39193</v>
      </c>
      <c r="BS1488" s="518">
        <v>19784</v>
      </c>
      <c r="BT1488" s="518">
        <v>12897</v>
      </c>
      <c r="BU1488" s="518">
        <v>817</v>
      </c>
      <c r="BV1488" s="518">
        <v>553</v>
      </c>
      <c r="BW1488" s="518">
        <v>0</v>
      </c>
      <c r="BX1488" s="518">
        <v>0</v>
      </c>
      <c r="BY1488" s="518" t="s">
        <v>152</v>
      </c>
      <c r="BZ1488" s="518" t="s">
        <v>152</v>
      </c>
      <c r="CA1488" s="518">
        <v>11</v>
      </c>
      <c r="CB1488" s="518">
        <v>7376</v>
      </c>
      <c r="CC1488" s="518">
        <v>671</v>
      </c>
      <c r="CD1488" s="518">
        <v>1315</v>
      </c>
      <c r="CE1488" s="518">
        <v>6781</v>
      </c>
      <c r="CF1488" s="518">
        <v>3565835</v>
      </c>
      <c r="CG1488" s="518">
        <v>526</v>
      </c>
      <c r="CH1488" s="518">
        <v>928</v>
      </c>
      <c r="CI1488" s="518">
        <v>1576</v>
      </c>
      <c r="CJ1488" s="518">
        <v>2949034</v>
      </c>
      <c r="CK1488" s="518">
        <v>1871</v>
      </c>
      <c r="CL1488" s="518">
        <v>3762</v>
      </c>
      <c r="CM1488" s="518">
        <v>810</v>
      </c>
      <c r="CN1488" s="518">
        <v>1361744</v>
      </c>
      <c r="CO1488" s="518">
        <v>1681</v>
      </c>
      <c r="CP1488" s="518">
        <v>4013</v>
      </c>
      <c r="CQ1488" s="518">
        <v>34787</v>
      </c>
      <c r="CR1488" s="518">
        <v>68374164</v>
      </c>
      <c r="CS1488" s="518">
        <v>1966</v>
      </c>
      <c r="CT1488" s="518">
        <v>3936</v>
      </c>
      <c r="CU1488" s="518">
        <v>3</v>
      </c>
      <c r="CV1488" s="518">
        <v>27026</v>
      </c>
      <c r="CW1488" s="518">
        <v>9009</v>
      </c>
      <c r="CX1488" s="518">
        <v>15782</v>
      </c>
      <c r="CY1488" s="518">
        <v>306</v>
      </c>
      <c r="CZ1488" s="518">
        <v>2189504</v>
      </c>
      <c r="DA1488" s="518">
        <v>7155</v>
      </c>
      <c r="DB1488" s="518">
        <v>20733</v>
      </c>
      <c r="DC1488" s="518">
        <v>1495</v>
      </c>
      <c r="DD1488" s="518">
        <v>8298341</v>
      </c>
      <c r="DE1488" s="518">
        <v>5551</v>
      </c>
      <c r="DF1488" s="518">
        <v>11616</v>
      </c>
      <c r="DG1488" s="518">
        <v>57</v>
      </c>
      <c r="DH1488" s="518">
        <v>554435</v>
      </c>
      <c r="DI1488" s="518">
        <v>9727</v>
      </c>
      <c r="DJ1488" s="518">
        <v>24301</v>
      </c>
      <c r="DK1488" s="518">
        <v>235</v>
      </c>
      <c r="DL1488" s="518">
        <v>71470</v>
      </c>
      <c r="DM1488" s="518">
        <v>304</v>
      </c>
      <c r="DN1488" s="518">
        <v>504</v>
      </c>
      <c r="DO1488" s="518">
        <v>3564</v>
      </c>
      <c r="DP1488" s="518">
        <v>85417</v>
      </c>
      <c r="DQ1488" s="518">
        <v>24</v>
      </c>
      <c r="DR1488" s="518">
        <v>36</v>
      </c>
      <c r="DS1488" s="518">
        <v>102</v>
      </c>
      <c r="DT1488" s="518">
        <v>202348</v>
      </c>
      <c r="DU1488" s="518">
        <v>1984</v>
      </c>
      <c r="DV1488" s="518">
        <v>3459</v>
      </c>
      <c r="DW1488" s="518">
        <v>91</v>
      </c>
      <c r="DX1488" s="518">
        <v>38947</v>
      </c>
      <c r="DY1488" s="518">
        <v>72239790</v>
      </c>
      <c r="DZ1488" s="518">
        <v>1855</v>
      </c>
      <c r="EA1488" s="518">
        <v>3460</v>
      </c>
      <c r="EB1488" s="518">
        <v>28587</v>
      </c>
      <c r="EC1488" s="518">
        <v>12006</v>
      </c>
      <c r="ED1488" s="518">
        <v>3650</v>
      </c>
      <c r="EE1488" s="518">
        <v>22513666</v>
      </c>
      <c r="EF1488" s="518">
        <v>0</v>
      </c>
      <c r="EG1488" s="518">
        <v>479</v>
      </c>
      <c r="EH1488" s="518">
        <v>124</v>
      </c>
      <c r="EI1488" s="518"/>
      <c r="EJ1488" s="475"/>
      <c r="EK1488" s="475"/>
      <c r="EL1488" s="475"/>
      <c r="EM1488" s="475"/>
      <c r="EN1488" s="475"/>
      <c r="EO1488" s="475"/>
      <c r="EP1488" s="475"/>
      <c r="EQ1488" s="475"/>
      <c r="ER1488" s="475"/>
      <c r="ES1488" s="475"/>
      <c r="ET1488" s="475"/>
      <c r="EU1488" s="475"/>
      <c r="EV1488" s="475"/>
      <c r="EW1488" s="475"/>
      <c r="EX1488" s="475"/>
      <c r="EY1488" s="475"/>
      <c r="EZ1488" s="476"/>
      <c r="FA1488" s="446">
        <f t="shared" si="2674"/>
        <v>7</v>
      </c>
      <c r="FB1488" s="417">
        <f t="shared" si="2647"/>
        <v>2025</v>
      </c>
      <c r="FC1488" s="448">
        <f t="shared" si="2648"/>
        <v>45839</v>
      </c>
      <c r="FD1488" s="449">
        <f t="shared" si="2649"/>
        <v>31</v>
      </c>
      <c r="FE1488" s="450"/>
      <c r="FF1488" s="451">
        <f t="shared" si="2675"/>
        <v>0.5617021276595745</v>
      </c>
      <c r="FG1488" s="450"/>
      <c r="FH1488" s="452">
        <f t="shared" si="2681"/>
        <v>1.9281507656065959</v>
      </c>
      <c r="FI1488" s="452">
        <f t="shared" si="2682"/>
        <v>1.4664310954063604</v>
      </c>
      <c r="FJ1488" s="452">
        <f t="shared" si="2683"/>
        <v>1.9075224292615598</v>
      </c>
      <c r="FK1488" s="452">
        <f t="shared" si="2684"/>
        <v>1.4918334483551874</v>
      </c>
      <c r="FL1488" s="452">
        <f t="shared" si="2685"/>
        <v>1.2623140451402899</v>
      </c>
      <c r="FM1488" s="452">
        <f t="shared" si="2686"/>
        <v>1.0543405159658892</v>
      </c>
      <c r="FN1488" s="452">
        <f t="shared" si="2687"/>
        <v>1.6102881328341201</v>
      </c>
      <c r="FO1488" s="452">
        <f t="shared" si="2688"/>
        <v>1.0497314015953116</v>
      </c>
      <c r="FP1488" s="452">
        <f t="shared" si="2689"/>
        <v>1.5185873605947955</v>
      </c>
      <c r="FQ1488" s="452">
        <f t="shared" si="2690"/>
        <v>1.0278810408921932</v>
      </c>
      <c r="FR1488" s="453"/>
      <c r="FS1488" s="446">
        <f t="shared" si="2679"/>
        <v>163130</v>
      </c>
      <c r="FT1488" s="446">
        <f t="shared" si="2679"/>
        <v>734085</v>
      </c>
      <c r="FU1488" s="446">
        <f t="shared" si="2679"/>
        <v>3425730</v>
      </c>
      <c r="FV1488" s="446">
        <f t="shared" si="2679"/>
        <v>9216845</v>
      </c>
      <c r="FW1488" s="446">
        <f t="shared" si="2679"/>
        <v>6316560</v>
      </c>
      <c r="FX1488" s="446">
        <f t="shared" si="2679"/>
        <v>6385743</v>
      </c>
      <c r="FY1488" s="446">
        <f t="shared" si="2679"/>
        <v>146164236</v>
      </c>
      <c r="FZ1488" s="446">
        <f t="shared" si="2679"/>
        <v>204316180</v>
      </c>
      <c r="GA1488" s="446">
        <f t="shared" si="2679"/>
        <v>10475398</v>
      </c>
      <c r="GB1488" s="446">
        <f t="shared" si="2679"/>
        <v>93990336</v>
      </c>
      <c r="GC1488" s="446">
        <f t="shared" si="2680"/>
        <v>18213426</v>
      </c>
      <c r="GD1488" s="446" t="str">
        <f t="shared" si="2680"/>
        <v>-</v>
      </c>
      <c r="GE1488" s="446">
        <f t="shared" si="2680"/>
        <v>14465</v>
      </c>
      <c r="GF1488" s="446">
        <f t="shared" si="2680"/>
        <v>6292768</v>
      </c>
      <c r="GG1488" s="446">
        <f t="shared" si="2680"/>
        <v>5928912</v>
      </c>
      <c r="GH1488" s="446">
        <f t="shared" si="2680"/>
        <v>3250530</v>
      </c>
      <c r="GI1488" s="446">
        <f t="shared" si="2680"/>
        <v>136921632</v>
      </c>
      <c r="GJ1488" s="446">
        <f t="shared" si="2680"/>
        <v>47346</v>
      </c>
      <c r="GK1488" s="446">
        <f t="shared" si="2680"/>
        <v>6344298</v>
      </c>
      <c r="GL1488" s="446">
        <f t="shared" si="2680"/>
        <v>17365920</v>
      </c>
      <c r="GM1488" s="446">
        <f t="shared" si="2680"/>
        <v>1385157</v>
      </c>
      <c r="GN1488" s="446">
        <f t="shared" si="2680"/>
        <v>352818</v>
      </c>
      <c r="GO1488" s="446">
        <f t="shared" si="2680"/>
        <v>118440</v>
      </c>
      <c r="GP1488" s="446">
        <f t="shared" si="2680"/>
        <v>128304</v>
      </c>
      <c r="GQ1488" s="446">
        <f t="shared" si="2680"/>
        <v>134756620</v>
      </c>
      <c r="GR1488" s="446"/>
      <c r="GS1488" s="446"/>
      <c r="GT1488" s="446"/>
      <c r="GU1488" s="446"/>
      <c r="GV1488" s="416"/>
    </row>
    <row r="1489" spans="1:204" ht="9.75" customHeight="1" x14ac:dyDescent="0.2">
      <c r="A1489" s="417" t="str">
        <f t="shared" si="2659"/>
        <v>2025-26JULYRYC</v>
      </c>
      <c r="B1489" s="458" t="str">
        <f t="shared" si="2678"/>
        <v>2025-26</v>
      </c>
      <c r="C1489" s="402" t="s">
        <v>673</v>
      </c>
      <c r="D1489" s="458" t="s">
        <v>656</v>
      </c>
      <c r="E1489" s="458" t="s">
        <v>466</v>
      </c>
      <c r="F1489" s="478" t="s">
        <v>453</v>
      </c>
      <c r="G1489" s="478" t="s">
        <v>687</v>
      </c>
      <c r="H1489" s="510">
        <v>125197</v>
      </c>
      <c r="I1489" s="510">
        <v>93478</v>
      </c>
      <c r="J1489" s="510">
        <v>356666</v>
      </c>
      <c r="K1489" s="510">
        <v>4</v>
      </c>
      <c r="L1489" s="510">
        <v>0</v>
      </c>
      <c r="M1489" s="510">
        <v>0</v>
      </c>
      <c r="N1489" s="510">
        <v>27</v>
      </c>
      <c r="O1489" s="510">
        <v>94</v>
      </c>
      <c r="P1489" s="510">
        <v>522</v>
      </c>
      <c r="Q1489" s="510">
        <v>1</v>
      </c>
      <c r="R1489" s="510">
        <v>3386</v>
      </c>
      <c r="S1489" s="510">
        <v>81772</v>
      </c>
      <c r="T1489" s="510">
        <v>8471</v>
      </c>
      <c r="U1489" s="510">
        <v>5236</v>
      </c>
      <c r="V1489" s="510">
        <v>43153</v>
      </c>
      <c r="W1489" s="510">
        <v>17114</v>
      </c>
      <c r="X1489" s="510">
        <v>442</v>
      </c>
      <c r="Y1489" s="510">
        <v>4381431</v>
      </c>
      <c r="Z1489" s="510">
        <v>517</v>
      </c>
      <c r="AA1489" s="510">
        <v>974</v>
      </c>
      <c r="AB1489" s="510">
        <v>3429057</v>
      </c>
      <c r="AC1489" s="510">
        <v>655</v>
      </c>
      <c r="AD1489" s="510">
        <v>1220</v>
      </c>
      <c r="AE1489" s="510">
        <v>84355717</v>
      </c>
      <c r="AF1489" s="510">
        <v>1955</v>
      </c>
      <c r="AG1489" s="510">
        <v>4024</v>
      </c>
      <c r="AH1489" s="510">
        <v>103882271</v>
      </c>
      <c r="AI1489" s="510">
        <v>6070</v>
      </c>
      <c r="AJ1489" s="510">
        <v>14314</v>
      </c>
      <c r="AK1489" s="510">
        <v>4318961</v>
      </c>
      <c r="AL1489" s="510">
        <v>9771</v>
      </c>
      <c r="AM1489" s="510">
        <v>22756</v>
      </c>
      <c r="AN1489" s="510">
        <v>171</v>
      </c>
      <c r="AO1489" s="510">
        <v>3891</v>
      </c>
      <c r="AP1489" s="510">
        <v>3346</v>
      </c>
      <c r="AQ1489" s="510">
        <v>13315084</v>
      </c>
      <c r="AR1489" s="510">
        <v>3979</v>
      </c>
      <c r="AS1489" s="510">
        <v>9009</v>
      </c>
      <c r="AT1489" s="510">
        <v>11185</v>
      </c>
      <c r="AU1489" s="510">
        <v>482</v>
      </c>
      <c r="AV1489" s="510">
        <v>7804</v>
      </c>
      <c r="AW1489" s="510">
        <v>14965</v>
      </c>
      <c r="AX1489" s="510">
        <v>238</v>
      </c>
      <c r="AY1489" s="510">
        <v>2661</v>
      </c>
      <c r="AZ1489" s="510">
        <v>921</v>
      </c>
      <c r="BA1489" s="510">
        <v>21991</v>
      </c>
      <c r="BB1489" s="510">
        <v>66096585</v>
      </c>
      <c r="BC1489" s="510">
        <v>3006</v>
      </c>
      <c r="BD1489" s="510">
        <v>6343</v>
      </c>
      <c r="BE1489" s="510">
        <v>454</v>
      </c>
      <c r="BF1489" s="510">
        <v>6905</v>
      </c>
      <c r="BG1489" s="510">
        <v>8976</v>
      </c>
      <c r="BH1489" s="510">
        <v>5656</v>
      </c>
      <c r="BI1489" s="510">
        <v>39928</v>
      </c>
      <c r="BJ1489" s="510">
        <v>2405</v>
      </c>
      <c r="BK1489" s="510">
        <v>28254</v>
      </c>
      <c r="BL1489" s="510">
        <v>70587</v>
      </c>
      <c r="BM1489" s="510">
        <v>19097</v>
      </c>
      <c r="BN1489" s="510">
        <v>13207</v>
      </c>
      <c r="BO1489" s="510">
        <v>11608</v>
      </c>
      <c r="BP1489" s="510">
        <v>8220</v>
      </c>
      <c r="BQ1489" s="510">
        <v>68430</v>
      </c>
      <c r="BR1489" s="510">
        <v>47894</v>
      </c>
      <c r="BS1489" s="510">
        <v>33943</v>
      </c>
      <c r="BT1489" s="510">
        <v>19121</v>
      </c>
      <c r="BU1489" s="510">
        <v>979</v>
      </c>
      <c r="BV1489" s="510">
        <v>581</v>
      </c>
      <c r="BW1489" s="510">
        <v>15</v>
      </c>
      <c r="BX1489" s="510">
        <v>7479</v>
      </c>
      <c r="BY1489" s="510">
        <v>499</v>
      </c>
      <c r="BZ1489" s="510">
        <v>922</v>
      </c>
      <c r="CA1489" s="510">
        <v>6</v>
      </c>
      <c r="CB1489" s="510">
        <v>1098</v>
      </c>
      <c r="CC1489" s="510">
        <v>183</v>
      </c>
      <c r="CD1489" s="510">
        <v>401</v>
      </c>
      <c r="CE1489" s="510">
        <v>8450</v>
      </c>
      <c r="CF1489" s="510">
        <v>4372854</v>
      </c>
      <c r="CG1489" s="510">
        <v>517</v>
      </c>
      <c r="CH1489" s="510">
        <v>975</v>
      </c>
      <c r="CI1489" s="510">
        <v>3039</v>
      </c>
      <c r="CJ1489" s="510">
        <v>6247095</v>
      </c>
      <c r="CK1489" s="510">
        <v>2056</v>
      </c>
      <c r="CL1489" s="510">
        <v>4221</v>
      </c>
      <c r="CM1489" s="510">
        <v>949</v>
      </c>
      <c r="CN1489" s="510">
        <v>1657972</v>
      </c>
      <c r="CO1489" s="510">
        <v>1747</v>
      </c>
      <c r="CP1489" s="510">
        <v>3841</v>
      </c>
      <c r="CQ1489" s="510">
        <v>39165</v>
      </c>
      <c r="CR1489" s="510">
        <v>76450650</v>
      </c>
      <c r="CS1489" s="510">
        <v>1952</v>
      </c>
      <c r="CT1489" s="510">
        <v>4011</v>
      </c>
      <c r="CU1489" s="510">
        <v>398</v>
      </c>
      <c r="CV1489" s="510">
        <v>3546653</v>
      </c>
      <c r="CW1489" s="510">
        <v>8911</v>
      </c>
      <c r="CX1489" s="510">
        <v>24035</v>
      </c>
      <c r="CY1489" s="510">
        <v>153</v>
      </c>
      <c r="CZ1489" s="510">
        <v>950054</v>
      </c>
      <c r="DA1489" s="510">
        <v>6210</v>
      </c>
      <c r="DB1489" s="510">
        <v>16488</v>
      </c>
      <c r="DC1489" s="510">
        <v>753</v>
      </c>
      <c r="DD1489" s="510">
        <v>10841368</v>
      </c>
      <c r="DE1489" s="510">
        <v>14398</v>
      </c>
      <c r="DF1489" s="510">
        <v>42517</v>
      </c>
      <c r="DG1489" s="510">
        <v>99</v>
      </c>
      <c r="DH1489" s="510">
        <v>1153747</v>
      </c>
      <c r="DI1489" s="510">
        <v>11654</v>
      </c>
      <c r="DJ1489" s="510">
        <v>37220</v>
      </c>
      <c r="DK1489" s="510">
        <v>492</v>
      </c>
      <c r="DL1489" s="510">
        <v>173648</v>
      </c>
      <c r="DM1489" s="510">
        <v>353</v>
      </c>
      <c r="DN1489" s="510">
        <v>612</v>
      </c>
      <c r="DO1489" s="510">
        <v>5313</v>
      </c>
      <c r="DP1489" s="510">
        <v>235429</v>
      </c>
      <c r="DQ1489" s="510">
        <v>44</v>
      </c>
      <c r="DR1489" s="510">
        <v>83</v>
      </c>
      <c r="DS1489" s="510">
        <v>205</v>
      </c>
      <c r="DT1489" s="510">
        <v>307915</v>
      </c>
      <c r="DU1489" s="510">
        <v>1502</v>
      </c>
      <c r="DV1489" s="510">
        <v>3516</v>
      </c>
      <c r="DW1489" s="510">
        <v>195</v>
      </c>
      <c r="DX1489" s="510">
        <v>39967</v>
      </c>
      <c r="DY1489" s="510">
        <v>62200138</v>
      </c>
      <c r="DZ1489" s="510">
        <v>1556</v>
      </c>
      <c r="EA1489" s="510">
        <v>2797</v>
      </c>
      <c r="EB1489" s="510">
        <v>25545</v>
      </c>
      <c r="EC1489" s="510">
        <v>8334</v>
      </c>
      <c r="ED1489" s="510">
        <v>2582</v>
      </c>
      <c r="EE1489" s="510">
        <v>15940770</v>
      </c>
      <c r="EF1489" s="510">
        <v>2639</v>
      </c>
      <c r="EG1489" s="510">
        <v>517</v>
      </c>
      <c r="EH1489" s="510">
        <v>164</v>
      </c>
      <c r="EI1489" s="510"/>
      <c r="EJ1489" s="479"/>
      <c r="EK1489" s="479"/>
      <c r="EL1489" s="479"/>
      <c r="EM1489" s="479"/>
      <c r="EN1489" s="479"/>
      <c r="EO1489" s="479"/>
      <c r="EP1489" s="479"/>
      <c r="EQ1489" s="479"/>
      <c r="ER1489" s="479"/>
      <c r="ES1489" s="479"/>
      <c r="ET1489" s="479"/>
      <c r="EU1489" s="479"/>
      <c r="EV1489" s="479"/>
      <c r="EW1489" s="479"/>
      <c r="EX1489" s="479"/>
      <c r="EY1489" s="479"/>
      <c r="EZ1489" s="516"/>
      <c r="FA1489" s="446">
        <f t="shared" si="2674"/>
        <v>7</v>
      </c>
      <c r="FB1489" s="417">
        <f t="shared" si="2647"/>
        <v>2025</v>
      </c>
      <c r="FC1489" s="448">
        <f t="shared" si="2648"/>
        <v>45839</v>
      </c>
      <c r="FD1489" s="449">
        <f t="shared" si="2649"/>
        <v>31</v>
      </c>
      <c r="FE1489" s="450"/>
      <c r="FF1489" s="451">
        <f t="shared" si="2675"/>
        <v>0.66838596049817589</v>
      </c>
      <c r="FG1489" s="450"/>
      <c r="FH1489" s="452">
        <f t="shared" si="2681"/>
        <v>2.2543973556840986</v>
      </c>
      <c r="FI1489" s="452">
        <f t="shared" si="2682"/>
        <v>1.5590839334199031</v>
      </c>
      <c r="FJ1489" s="452">
        <f t="shared" si="2683"/>
        <v>2.2169595110771581</v>
      </c>
      <c r="FK1489" s="452">
        <f t="shared" si="2684"/>
        <v>1.5699006875477464</v>
      </c>
      <c r="FL1489" s="452">
        <f t="shared" si="2685"/>
        <v>1.5857530183301276</v>
      </c>
      <c r="FM1489" s="452">
        <f t="shared" si="2686"/>
        <v>1.1098648993117513</v>
      </c>
      <c r="FN1489" s="452">
        <f t="shared" si="2687"/>
        <v>1.9833469673951152</v>
      </c>
      <c r="FO1489" s="452">
        <f t="shared" si="2688"/>
        <v>1.1172724085543999</v>
      </c>
      <c r="FP1489" s="452">
        <f t="shared" si="2689"/>
        <v>2.2149321266968327</v>
      </c>
      <c r="FQ1489" s="452">
        <f t="shared" si="2690"/>
        <v>1.3144796380090498</v>
      </c>
      <c r="FR1489" s="453"/>
      <c r="FS1489" s="446">
        <f t="shared" si="2679"/>
        <v>0</v>
      </c>
      <c r="FT1489" s="446">
        <f t="shared" si="2679"/>
        <v>0</v>
      </c>
      <c r="FU1489" s="446">
        <f t="shared" si="2679"/>
        <v>2523906</v>
      </c>
      <c r="FV1489" s="446">
        <f t="shared" si="2679"/>
        <v>8786932</v>
      </c>
      <c r="FW1489" s="446">
        <f t="shared" si="2679"/>
        <v>8250754</v>
      </c>
      <c r="FX1489" s="446">
        <f t="shared" si="2679"/>
        <v>6387920</v>
      </c>
      <c r="FY1489" s="446">
        <f t="shared" si="2679"/>
        <v>173647672</v>
      </c>
      <c r="FZ1489" s="446">
        <f t="shared" si="2679"/>
        <v>244969796</v>
      </c>
      <c r="GA1489" s="446">
        <f t="shared" si="2679"/>
        <v>10058152</v>
      </c>
      <c r="GB1489" s="446">
        <f t="shared" si="2679"/>
        <v>139488913</v>
      </c>
      <c r="GC1489" s="446">
        <f t="shared" si="2680"/>
        <v>30144114</v>
      </c>
      <c r="GD1489" s="446">
        <f t="shared" si="2680"/>
        <v>13830</v>
      </c>
      <c r="GE1489" s="446">
        <f t="shared" si="2680"/>
        <v>2406</v>
      </c>
      <c r="GF1489" s="446">
        <f t="shared" si="2680"/>
        <v>8238750</v>
      </c>
      <c r="GG1489" s="446">
        <f t="shared" si="2680"/>
        <v>12827619</v>
      </c>
      <c r="GH1489" s="446">
        <f t="shared" si="2680"/>
        <v>3645109</v>
      </c>
      <c r="GI1489" s="446">
        <f t="shared" si="2680"/>
        <v>157090815</v>
      </c>
      <c r="GJ1489" s="446">
        <f t="shared" si="2680"/>
        <v>9565930</v>
      </c>
      <c r="GK1489" s="446">
        <f t="shared" si="2680"/>
        <v>2522664</v>
      </c>
      <c r="GL1489" s="446">
        <f t="shared" si="2680"/>
        <v>32015301</v>
      </c>
      <c r="GM1489" s="446">
        <f t="shared" si="2680"/>
        <v>3684780</v>
      </c>
      <c r="GN1489" s="446">
        <f t="shared" si="2680"/>
        <v>720780</v>
      </c>
      <c r="GO1489" s="446">
        <f t="shared" si="2680"/>
        <v>301104</v>
      </c>
      <c r="GP1489" s="446">
        <f t="shared" si="2680"/>
        <v>440979</v>
      </c>
      <c r="GQ1489" s="446">
        <f t="shared" si="2680"/>
        <v>111787699</v>
      </c>
      <c r="GR1489" s="446"/>
      <c r="GS1489" s="446"/>
      <c r="GT1489" s="446"/>
      <c r="GU1489" s="446"/>
      <c r="GV1489" s="416"/>
    </row>
    <row r="1490" spans="1:204" ht="9.75" customHeight="1" x14ac:dyDescent="0.2">
      <c r="A1490" s="417" t="str">
        <f t="shared" si="2659"/>
        <v>2025-26JULYR1F</v>
      </c>
      <c r="B1490" s="458" t="str">
        <f t="shared" si="2678"/>
        <v>2025-26</v>
      </c>
      <c r="C1490" s="402" t="s">
        <v>673</v>
      </c>
      <c r="D1490" s="458" t="s">
        <v>663</v>
      </c>
      <c r="E1490" s="458" t="s">
        <v>662</v>
      </c>
      <c r="F1490" s="478" t="s">
        <v>458</v>
      </c>
      <c r="G1490" s="478" t="s">
        <v>688</v>
      </c>
      <c r="H1490" s="510">
        <v>3676</v>
      </c>
      <c r="I1490" s="510">
        <v>2104</v>
      </c>
      <c r="J1490" s="510">
        <v>16693</v>
      </c>
      <c r="K1490" s="510">
        <v>8</v>
      </c>
      <c r="L1490" s="510">
        <v>0</v>
      </c>
      <c r="M1490" s="510">
        <v>18</v>
      </c>
      <c r="N1490" s="510">
        <v>59</v>
      </c>
      <c r="O1490" s="510">
        <v>148</v>
      </c>
      <c r="P1490" s="510">
        <v>12</v>
      </c>
      <c r="Q1490" s="510">
        <v>0</v>
      </c>
      <c r="R1490" s="510">
        <v>0</v>
      </c>
      <c r="S1490" s="510">
        <v>2672</v>
      </c>
      <c r="T1490" s="510">
        <v>166</v>
      </c>
      <c r="U1490" s="510">
        <v>112</v>
      </c>
      <c r="V1490" s="510">
        <v>1312</v>
      </c>
      <c r="W1490" s="510">
        <v>749</v>
      </c>
      <c r="X1490" s="510">
        <v>51</v>
      </c>
      <c r="Y1490" s="510">
        <v>97586</v>
      </c>
      <c r="Z1490" s="510">
        <v>588</v>
      </c>
      <c r="AA1490" s="510">
        <v>1102</v>
      </c>
      <c r="AB1490" s="510">
        <v>83555</v>
      </c>
      <c r="AC1490" s="510">
        <v>746</v>
      </c>
      <c r="AD1490" s="510">
        <v>1291</v>
      </c>
      <c r="AE1490" s="510">
        <v>2073344</v>
      </c>
      <c r="AF1490" s="510">
        <v>1580</v>
      </c>
      <c r="AG1490" s="510">
        <v>3230</v>
      </c>
      <c r="AH1490" s="510">
        <v>3498559</v>
      </c>
      <c r="AI1490" s="510">
        <v>4671</v>
      </c>
      <c r="AJ1490" s="510">
        <v>10716</v>
      </c>
      <c r="AK1490" s="510">
        <v>308398</v>
      </c>
      <c r="AL1490" s="510">
        <v>6047</v>
      </c>
      <c r="AM1490" s="510">
        <v>12831</v>
      </c>
      <c r="AN1490" s="510">
        <v>10</v>
      </c>
      <c r="AO1490" s="510">
        <v>91</v>
      </c>
      <c r="AP1490" s="510">
        <v>1</v>
      </c>
      <c r="AQ1490" s="510">
        <v>659</v>
      </c>
      <c r="AR1490" s="510">
        <v>659</v>
      </c>
      <c r="AS1490" s="510">
        <v>659</v>
      </c>
      <c r="AT1490" s="510">
        <v>235</v>
      </c>
      <c r="AU1490" s="510">
        <v>2</v>
      </c>
      <c r="AV1490" s="510">
        <v>45</v>
      </c>
      <c r="AW1490" s="510">
        <v>52</v>
      </c>
      <c r="AX1490" s="510">
        <v>8</v>
      </c>
      <c r="AY1490" s="510">
        <v>180</v>
      </c>
      <c r="AZ1490" s="510">
        <v>47</v>
      </c>
      <c r="BA1490" s="510" t="s">
        <v>152</v>
      </c>
      <c r="BB1490" s="510" t="s">
        <v>152</v>
      </c>
      <c r="BC1490" s="510" t="s">
        <v>152</v>
      </c>
      <c r="BD1490" s="510" t="s">
        <v>152</v>
      </c>
      <c r="BE1490" s="510" t="s">
        <v>152</v>
      </c>
      <c r="BF1490" s="510" t="s">
        <v>152</v>
      </c>
      <c r="BG1490" s="510" t="s">
        <v>152</v>
      </c>
      <c r="BH1490" s="510" t="s">
        <v>152</v>
      </c>
      <c r="BI1490" s="510">
        <v>1589</v>
      </c>
      <c r="BJ1490" s="510">
        <v>34</v>
      </c>
      <c r="BK1490" s="510">
        <v>814</v>
      </c>
      <c r="BL1490" s="510">
        <v>2437</v>
      </c>
      <c r="BM1490" s="510">
        <v>327</v>
      </c>
      <c r="BN1490" s="510">
        <v>271</v>
      </c>
      <c r="BO1490" s="510">
        <v>217</v>
      </c>
      <c r="BP1490" s="510">
        <v>181</v>
      </c>
      <c r="BQ1490" s="510">
        <v>1567</v>
      </c>
      <c r="BR1490" s="510">
        <v>1449</v>
      </c>
      <c r="BS1490" s="510">
        <v>945</v>
      </c>
      <c r="BT1490" s="510">
        <v>832</v>
      </c>
      <c r="BU1490" s="510">
        <v>61</v>
      </c>
      <c r="BV1490" s="510">
        <v>54</v>
      </c>
      <c r="BW1490" s="510">
        <v>4</v>
      </c>
      <c r="BX1490" s="510">
        <v>3356</v>
      </c>
      <c r="BY1490" s="510">
        <v>839</v>
      </c>
      <c r="BZ1490" s="510">
        <v>1463</v>
      </c>
      <c r="CA1490" s="510">
        <v>1</v>
      </c>
      <c r="CB1490" s="510">
        <v>4478</v>
      </c>
      <c r="CC1490" s="510">
        <v>4478</v>
      </c>
      <c r="CD1490" s="510">
        <v>4478</v>
      </c>
      <c r="CE1490" s="510">
        <v>161</v>
      </c>
      <c r="CF1490" s="510">
        <v>89752</v>
      </c>
      <c r="CG1490" s="510">
        <v>557</v>
      </c>
      <c r="CH1490" s="510">
        <v>1082</v>
      </c>
      <c r="CI1490" s="510">
        <v>115</v>
      </c>
      <c r="CJ1490" s="510">
        <v>166905</v>
      </c>
      <c r="CK1490" s="510">
        <v>1451</v>
      </c>
      <c r="CL1490" s="510">
        <v>2629</v>
      </c>
      <c r="CM1490" s="510">
        <v>11</v>
      </c>
      <c r="CN1490" s="510">
        <v>39751</v>
      </c>
      <c r="CO1490" s="510">
        <v>3614</v>
      </c>
      <c r="CP1490" s="510">
        <v>7629</v>
      </c>
      <c r="CQ1490" s="510">
        <v>1186</v>
      </c>
      <c r="CR1490" s="510">
        <v>1866688</v>
      </c>
      <c r="CS1490" s="510">
        <v>1574</v>
      </c>
      <c r="CT1490" s="510">
        <v>3253</v>
      </c>
      <c r="CU1490" s="510">
        <v>121</v>
      </c>
      <c r="CV1490" s="510">
        <v>588180</v>
      </c>
      <c r="CW1490" s="510">
        <v>4861</v>
      </c>
      <c r="CX1490" s="510">
        <v>9673</v>
      </c>
      <c r="CY1490" s="510">
        <v>34</v>
      </c>
      <c r="CZ1490" s="510">
        <v>291849</v>
      </c>
      <c r="DA1490" s="510">
        <v>8584</v>
      </c>
      <c r="DB1490" s="510">
        <v>15437</v>
      </c>
      <c r="DC1490" s="510">
        <v>21</v>
      </c>
      <c r="DD1490" s="510">
        <v>243805</v>
      </c>
      <c r="DE1490" s="510">
        <v>11610</v>
      </c>
      <c r="DF1490" s="510">
        <v>25398</v>
      </c>
      <c r="DG1490" s="510">
        <v>10</v>
      </c>
      <c r="DH1490" s="510">
        <v>118999</v>
      </c>
      <c r="DI1490" s="510">
        <v>11900</v>
      </c>
      <c r="DJ1490" s="510">
        <v>19364</v>
      </c>
      <c r="DK1490" s="510">
        <v>7</v>
      </c>
      <c r="DL1490" s="510">
        <v>2787</v>
      </c>
      <c r="DM1490" s="510">
        <v>398</v>
      </c>
      <c r="DN1490" s="510">
        <v>650</v>
      </c>
      <c r="DO1490" s="510">
        <v>107</v>
      </c>
      <c r="DP1490" s="510">
        <v>4489</v>
      </c>
      <c r="DQ1490" s="510">
        <v>42</v>
      </c>
      <c r="DR1490" s="510">
        <v>68</v>
      </c>
      <c r="DS1490" s="510">
        <v>2</v>
      </c>
      <c r="DT1490" s="510">
        <v>4579</v>
      </c>
      <c r="DU1490" s="510">
        <v>2290</v>
      </c>
      <c r="DV1490" s="510">
        <v>3152</v>
      </c>
      <c r="DW1490" s="510">
        <v>2</v>
      </c>
      <c r="DX1490" s="510">
        <v>1609</v>
      </c>
      <c r="DY1490" s="510">
        <v>1487253</v>
      </c>
      <c r="DZ1490" s="510">
        <v>924</v>
      </c>
      <c r="EA1490" s="510">
        <v>1444</v>
      </c>
      <c r="EB1490" s="510">
        <v>494</v>
      </c>
      <c r="EC1490" s="510">
        <v>99</v>
      </c>
      <c r="ED1490" s="510">
        <v>27</v>
      </c>
      <c r="EE1490" s="510">
        <v>145555</v>
      </c>
      <c r="EF1490" s="510">
        <v>32</v>
      </c>
      <c r="EG1490" s="510">
        <v>0</v>
      </c>
      <c r="EH1490" s="510">
        <v>22</v>
      </c>
      <c r="EI1490" s="510"/>
      <c r="EJ1490" s="479"/>
      <c r="EK1490" s="479"/>
      <c r="EL1490" s="479"/>
      <c r="EM1490" s="479"/>
      <c r="EN1490" s="479"/>
      <c r="EO1490" s="479"/>
      <c r="EP1490" s="479"/>
      <c r="EQ1490" s="479"/>
      <c r="ER1490" s="479"/>
      <c r="ES1490" s="479"/>
      <c r="ET1490" s="479"/>
      <c r="EU1490" s="479"/>
      <c r="EV1490" s="479"/>
      <c r="EW1490" s="479"/>
      <c r="EX1490" s="479"/>
      <c r="EY1490" s="479"/>
      <c r="EZ1490" s="476"/>
      <c r="FA1490" s="446">
        <f t="shared" si="2674"/>
        <v>7</v>
      </c>
      <c r="FB1490" s="417">
        <f t="shared" si="2647"/>
        <v>2025</v>
      </c>
      <c r="FC1490" s="448">
        <f t="shared" si="2648"/>
        <v>45839</v>
      </c>
      <c r="FD1490" s="449">
        <f t="shared" si="2649"/>
        <v>31</v>
      </c>
      <c r="FE1490" s="450"/>
      <c r="FF1490" s="451">
        <f t="shared" si="2675"/>
        <v>0.69480519480519476</v>
      </c>
      <c r="FG1490" s="450"/>
      <c r="FH1490" s="452">
        <f t="shared" si="2681"/>
        <v>1.9698795180722892</v>
      </c>
      <c r="FI1490" s="452">
        <f t="shared" si="2682"/>
        <v>1.6325301204819278</v>
      </c>
      <c r="FJ1490" s="452">
        <f t="shared" si="2683"/>
        <v>1.9375</v>
      </c>
      <c r="FK1490" s="452">
        <f t="shared" si="2684"/>
        <v>1.6160714285714286</v>
      </c>
      <c r="FL1490" s="452">
        <f t="shared" si="2685"/>
        <v>1.194359756097561</v>
      </c>
      <c r="FM1490" s="452">
        <f t="shared" si="2686"/>
        <v>1.1044207317073171</v>
      </c>
      <c r="FN1490" s="452">
        <f t="shared" si="2687"/>
        <v>1.2616822429906542</v>
      </c>
      <c r="FO1490" s="452">
        <f t="shared" si="2688"/>
        <v>1.1108144192256342</v>
      </c>
      <c r="FP1490" s="452">
        <f t="shared" si="2689"/>
        <v>1.196078431372549</v>
      </c>
      <c r="FQ1490" s="452">
        <f t="shared" si="2690"/>
        <v>1.0588235294117647</v>
      </c>
      <c r="FR1490" s="453"/>
      <c r="FS1490" s="446">
        <f t="shared" si="2679"/>
        <v>0</v>
      </c>
      <c r="FT1490" s="446">
        <f t="shared" si="2679"/>
        <v>37872</v>
      </c>
      <c r="FU1490" s="446">
        <f t="shared" si="2679"/>
        <v>124136</v>
      </c>
      <c r="FV1490" s="446">
        <f t="shared" si="2679"/>
        <v>311392</v>
      </c>
      <c r="FW1490" s="446">
        <f t="shared" si="2679"/>
        <v>182932</v>
      </c>
      <c r="FX1490" s="446">
        <f t="shared" si="2679"/>
        <v>144592</v>
      </c>
      <c r="FY1490" s="446">
        <f t="shared" si="2679"/>
        <v>4237760</v>
      </c>
      <c r="FZ1490" s="446">
        <f t="shared" si="2679"/>
        <v>8026284</v>
      </c>
      <c r="GA1490" s="446">
        <f t="shared" si="2679"/>
        <v>654381</v>
      </c>
      <c r="GB1490" s="446" t="str">
        <f t="shared" si="2679"/>
        <v>-</v>
      </c>
      <c r="GC1490" s="446">
        <f t="shared" si="2680"/>
        <v>659</v>
      </c>
      <c r="GD1490" s="446">
        <f t="shared" si="2680"/>
        <v>5852</v>
      </c>
      <c r="GE1490" s="446">
        <f t="shared" si="2680"/>
        <v>4478</v>
      </c>
      <c r="GF1490" s="446">
        <f t="shared" si="2680"/>
        <v>174202</v>
      </c>
      <c r="GG1490" s="446">
        <f t="shared" si="2680"/>
        <v>302335</v>
      </c>
      <c r="GH1490" s="446">
        <f t="shared" si="2680"/>
        <v>83919</v>
      </c>
      <c r="GI1490" s="446">
        <f t="shared" si="2680"/>
        <v>3858058</v>
      </c>
      <c r="GJ1490" s="446">
        <f t="shared" si="2680"/>
        <v>1170433</v>
      </c>
      <c r="GK1490" s="446">
        <f t="shared" si="2680"/>
        <v>524858</v>
      </c>
      <c r="GL1490" s="446">
        <f t="shared" si="2680"/>
        <v>533358</v>
      </c>
      <c r="GM1490" s="446">
        <f t="shared" si="2680"/>
        <v>193640</v>
      </c>
      <c r="GN1490" s="446">
        <f t="shared" si="2680"/>
        <v>6304</v>
      </c>
      <c r="GO1490" s="446">
        <f t="shared" si="2680"/>
        <v>4550</v>
      </c>
      <c r="GP1490" s="446">
        <f t="shared" si="2680"/>
        <v>7276</v>
      </c>
      <c r="GQ1490" s="446">
        <f t="shared" si="2680"/>
        <v>2323396</v>
      </c>
      <c r="GR1490" s="446"/>
      <c r="GS1490" s="446"/>
      <c r="GT1490" s="446"/>
      <c r="GU1490" s="446"/>
      <c r="GV1490" s="416"/>
    </row>
    <row r="1491" spans="1:204" ht="9.75" customHeight="1" x14ac:dyDescent="0.2">
      <c r="A1491" s="493" t="str">
        <f t="shared" si="2659"/>
        <v>2025-26JULYRRU</v>
      </c>
      <c r="B1491" s="494" t="str">
        <f t="shared" si="2678"/>
        <v>2025-26</v>
      </c>
      <c r="C1491" s="480" t="s">
        <v>673</v>
      </c>
      <c r="D1491" s="494" t="s">
        <v>659</v>
      </c>
      <c r="E1491" s="494" t="s">
        <v>467</v>
      </c>
      <c r="F1491" s="495" t="s">
        <v>454</v>
      </c>
      <c r="G1491" s="511" t="s">
        <v>689</v>
      </c>
      <c r="H1491" s="519">
        <v>191797</v>
      </c>
      <c r="I1491" s="519">
        <v>143707</v>
      </c>
      <c r="J1491" s="519">
        <v>579573</v>
      </c>
      <c r="K1491" s="519">
        <v>4</v>
      </c>
      <c r="L1491" s="519">
        <v>0</v>
      </c>
      <c r="M1491" s="519">
        <v>1</v>
      </c>
      <c r="N1491" s="519">
        <v>28</v>
      </c>
      <c r="O1491" s="519">
        <v>81</v>
      </c>
      <c r="P1491" s="519">
        <v>662</v>
      </c>
      <c r="Q1491" s="519">
        <v>0</v>
      </c>
      <c r="R1491" s="519">
        <v>2180</v>
      </c>
      <c r="S1491" s="519">
        <v>124576</v>
      </c>
      <c r="T1491" s="519">
        <v>14321</v>
      </c>
      <c r="U1491" s="519">
        <v>10149</v>
      </c>
      <c r="V1491" s="519">
        <v>60223</v>
      </c>
      <c r="W1491" s="519">
        <v>16010</v>
      </c>
      <c r="X1491" s="519">
        <v>1023</v>
      </c>
      <c r="Y1491" s="519">
        <v>5965845</v>
      </c>
      <c r="Z1491" s="519">
        <v>417</v>
      </c>
      <c r="AA1491" s="519">
        <v>717</v>
      </c>
      <c r="AB1491" s="519">
        <v>5672900</v>
      </c>
      <c r="AC1491" s="519">
        <v>559</v>
      </c>
      <c r="AD1491" s="519">
        <v>951</v>
      </c>
      <c r="AE1491" s="519">
        <v>111190738</v>
      </c>
      <c r="AF1491" s="519">
        <v>1846</v>
      </c>
      <c r="AG1491" s="519">
        <v>3871</v>
      </c>
      <c r="AH1491" s="519">
        <v>70633136</v>
      </c>
      <c r="AI1491" s="519">
        <v>4412</v>
      </c>
      <c r="AJ1491" s="519">
        <v>9935</v>
      </c>
      <c r="AK1491" s="519">
        <v>7500475</v>
      </c>
      <c r="AL1491" s="519">
        <v>7332</v>
      </c>
      <c r="AM1491" s="519">
        <v>14592</v>
      </c>
      <c r="AN1491" s="519">
        <v>1210</v>
      </c>
      <c r="AO1491" s="519">
        <v>2583</v>
      </c>
      <c r="AP1491" s="519">
        <v>2981</v>
      </c>
      <c r="AQ1491" s="519">
        <v>6288160</v>
      </c>
      <c r="AR1491" s="519">
        <v>2109</v>
      </c>
      <c r="AS1491" s="519">
        <v>4252</v>
      </c>
      <c r="AT1491" s="519">
        <v>27504</v>
      </c>
      <c r="AU1491" s="519">
        <v>1614</v>
      </c>
      <c r="AV1491" s="519">
        <v>10685</v>
      </c>
      <c r="AW1491" s="519" t="s">
        <v>152</v>
      </c>
      <c r="AX1491" s="519">
        <v>458</v>
      </c>
      <c r="AY1491" s="519">
        <v>14747</v>
      </c>
      <c r="AZ1491" s="519" t="s">
        <v>152</v>
      </c>
      <c r="BA1491" s="519">
        <v>18951</v>
      </c>
      <c r="BB1491" s="519">
        <v>28871121</v>
      </c>
      <c r="BC1491" s="519">
        <v>1523</v>
      </c>
      <c r="BD1491" s="519">
        <v>2883</v>
      </c>
      <c r="BE1491" s="519">
        <v>1216</v>
      </c>
      <c r="BF1491" s="519">
        <v>3130</v>
      </c>
      <c r="BG1491" s="519">
        <v>11213</v>
      </c>
      <c r="BH1491" s="519">
        <v>3392</v>
      </c>
      <c r="BI1491" s="519">
        <v>61095</v>
      </c>
      <c r="BJ1491" s="519">
        <v>3280</v>
      </c>
      <c r="BK1491" s="519">
        <v>32697</v>
      </c>
      <c r="BL1491" s="519">
        <v>97072</v>
      </c>
      <c r="BM1491" s="519">
        <v>33254</v>
      </c>
      <c r="BN1491" s="519">
        <v>26449</v>
      </c>
      <c r="BO1491" s="519">
        <v>22719</v>
      </c>
      <c r="BP1491" s="519">
        <v>18812</v>
      </c>
      <c r="BQ1491" s="519">
        <v>95196</v>
      </c>
      <c r="BR1491" s="519">
        <v>67801</v>
      </c>
      <c r="BS1491" s="519">
        <v>31131</v>
      </c>
      <c r="BT1491" s="519">
        <v>18320</v>
      </c>
      <c r="BU1491" s="519">
        <v>1662</v>
      </c>
      <c r="BV1491" s="519">
        <v>1110</v>
      </c>
      <c r="BW1491" s="519">
        <v>89</v>
      </c>
      <c r="BX1491" s="519">
        <v>44410</v>
      </c>
      <c r="BY1491" s="519">
        <v>499</v>
      </c>
      <c r="BZ1491" s="519">
        <v>843</v>
      </c>
      <c r="CA1491" s="519">
        <v>33</v>
      </c>
      <c r="CB1491" s="519">
        <v>21725</v>
      </c>
      <c r="CC1491" s="519">
        <v>658</v>
      </c>
      <c r="CD1491" s="519">
        <v>1148</v>
      </c>
      <c r="CE1491" s="519">
        <v>14199</v>
      </c>
      <c r="CF1491" s="519">
        <v>5899710</v>
      </c>
      <c r="CG1491" s="519">
        <v>416</v>
      </c>
      <c r="CH1491" s="519">
        <v>716</v>
      </c>
      <c r="CI1491" s="519">
        <v>4373</v>
      </c>
      <c r="CJ1491" s="519">
        <v>8228686</v>
      </c>
      <c r="CK1491" s="519">
        <v>1882</v>
      </c>
      <c r="CL1491" s="519">
        <v>3951</v>
      </c>
      <c r="CM1491" s="519">
        <v>1458</v>
      </c>
      <c r="CN1491" s="519">
        <v>2429279</v>
      </c>
      <c r="CO1491" s="519">
        <v>1666</v>
      </c>
      <c r="CP1491" s="519">
        <v>3788</v>
      </c>
      <c r="CQ1491" s="519">
        <v>54392</v>
      </c>
      <c r="CR1491" s="519">
        <v>100532773</v>
      </c>
      <c r="CS1491" s="519">
        <v>1848</v>
      </c>
      <c r="CT1491" s="519">
        <v>3865</v>
      </c>
      <c r="CU1491" s="519">
        <v>1221</v>
      </c>
      <c r="CV1491" s="519">
        <v>7457273</v>
      </c>
      <c r="CW1491" s="519">
        <v>6108</v>
      </c>
      <c r="CX1491" s="519">
        <v>14444</v>
      </c>
      <c r="CY1491" s="519">
        <v>531</v>
      </c>
      <c r="CZ1491" s="519">
        <v>2333813</v>
      </c>
      <c r="DA1491" s="519">
        <v>4395</v>
      </c>
      <c r="DB1491" s="519">
        <v>11897</v>
      </c>
      <c r="DC1491" s="519">
        <v>1401</v>
      </c>
      <c r="DD1491" s="519">
        <v>10412790</v>
      </c>
      <c r="DE1491" s="519">
        <v>7432</v>
      </c>
      <c r="DF1491" s="519">
        <v>16394</v>
      </c>
      <c r="DG1491" s="519">
        <v>118</v>
      </c>
      <c r="DH1491" s="519">
        <v>770876</v>
      </c>
      <c r="DI1491" s="519">
        <v>6533</v>
      </c>
      <c r="DJ1491" s="519">
        <v>14509</v>
      </c>
      <c r="DK1491" s="519">
        <v>997</v>
      </c>
      <c r="DL1491" s="519">
        <v>349947</v>
      </c>
      <c r="DM1491" s="519">
        <v>351</v>
      </c>
      <c r="DN1491" s="519">
        <v>636</v>
      </c>
      <c r="DO1491" s="519">
        <v>8411</v>
      </c>
      <c r="DP1491" s="519">
        <v>443495</v>
      </c>
      <c r="DQ1491" s="519">
        <v>53</v>
      </c>
      <c r="DR1491" s="519">
        <v>100</v>
      </c>
      <c r="DS1491" s="519">
        <v>111</v>
      </c>
      <c r="DT1491" s="519">
        <v>300767</v>
      </c>
      <c r="DU1491" s="519">
        <v>2710</v>
      </c>
      <c r="DV1491" s="519">
        <v>5908</v>
      </c>
      <c r="DW1491" s="519">
        <v>102</v>
      </c>
      <c r="DX1491" s="519">
        <v>61619</v>
      </c>
      <c r="DY1491" s="519">
        <v>85847097</v>
      </c>
      <c r="DZ1491" s="519">
        <v>1393</v>
      </c>
      <c r="EA1491" s="519">
        <v>2475</v>
      </c>
      <c r="EB1491" s="519">
        <v>42982</v>
      </c>
      <c r="EC1491" s="519">
        <v>16342</v>
      </c>
      <c r="ED1491" s="519">
        <v>738</v>
      </c>
      <c r="EE1491" s="519">
        <v>10562876</v>
      </c>
      <c r="EF1491" s="519">
        <v>1268</v>
      </c>
      <c r="EG1491" s="519">
        <v>572</v>
      </c>
      <c r="EH1491" s="519">
        <v>143</v>
      </c>
      <c r="EI1491" s="519"/>
      <c r="EJ1491" s="512"/>
      <c r="EK1491" s="512"/>
      <c r="EL1491" s="512"/>
      <c r="EM1491" s="512"/>
      <c r="EN1491" s="512"/>
      <c r="EO1491" s="512"/>
      <c r="EP1491" s="512"/>
      <c r="EQ1491" s="512"/>
      <c r="ER1491" s="512"/>
      <c r="ES1491" s="512"/>
      <c r="ET1491" s="512"/>
      <c r="EU1491" s="512"/>
      <c r="EV1491" s="512"/>
      <c r="EW1491" s="512"/>
      <c r="EX1491" s="512"/>
      <c r="EY1491" s="512"/>
      <c r="EZ1491" s="514"/>
      <c r="FA1491" s="520">
        <f t="shared" si="2674"/>
        <v>7</v>
      </c>
      <c r="FB1491" s="493">
        <f t="shared" si="2647"/>
        <v>2025</v>
      </c>
      <c r="FC1491" s="498">
        <f t="shared" si="2648"/>
        <v>45839</v>
      </c>
      <c r="FD1491" s="499">
        <f t="shared" si="2649"/>
        <v>31</v>
      </c>
      <c r="FE1491" s="500"/>
      <c r="FF1491" s="515">
        <f t="shared" si="2675"/>
        <v>0.61578446445567026</v>
      </c>
      <c r="FG1491" s="500"/>
      <c r="FH1491" s="481">
        <f t="shared" si="2681"/>
        <v>2.3220445499615949</v>
      </c>
      <c r="FI1491" s="481">
        <f t="shared" si="2682"/>
        <v>1.8468682354584176</v>
      </c>
      <c r="FJ1491" s="481">
        <f t="shared" si="2683"/>
        <v>2.2385456695240911</v>
      </c>
      <c r="FK1491" s="481">
        <f t="shared" si="2684"/>
        <v>1.8535816336584885</v>
      </c>
      <c r="FL1491" s="481">
        <f t="shared" si="2685"/>
        <v>1.580724972186706</v>
      </c>
      <c r="FM1491" s="481">
        <f t="shared" si="2686"/>
        <v>1.1258323231987779</v>
      </c>
      <c r="FN1491" s="481">
        <f t="shared" si="2687"/>
        <v>1.9444722048719549</v>
      </c>
      <c r="FO1491" s="481">
        <f t="shared" si="2688"/>
        <v>1.1442848219862587</v>
      </c>
      <c r="FP1491" s="481">
        <f t="shared" si="2689"/>
        <v>1.6246334310850439</v>
      </c>
      <c r="FQ1491" s="481">
        <f t="shared" si="2690"/>
        <v>1.0850439882697946</v>
      </c>
      <c r="FR1491" s="501"/>
      <c r="FS1491" s="482">
        <f t="shared" si="2679"/>
        <v>0</v>
      </c>
      <c r="FT1491" s="482">
        <f t="shared" si="2679"/>
        <v>143707</v>
      </c>
      <c r="FU1491" s="482">
        <f t="shared" si="2679"/>
        <v>4023796</v>
      </c>
      <c r="FV1491" s="482">
        <f t="shared" si="2679"/>
        <v>11640267</v>
      </c>
      <c r="FW1491" s="482">
        <f t="shared" si="2679"/>
        <v>10268157</v>
      </c>
      <c r="FX1491" s="482">
        <f t="shared" si="2679"/>
        <v>9651699</v>
      </c>
      <c r="FY1491" s="482">
        <f t="shared" si="2679"/>
        <v>233123233</v>
      </c>
      <c r="FZ1491" s="482">
        <f t="shared" si="2679"/>
        <v>159059350</v>
      </c>
      <c r="GA1491" s="482">
        <f t="shared" si="2679"/>
        <v>14927616</v>
      </c>
      <c r="GB1491" s="482">
        <f t="shared" si="2679"/>
        <v>54635733</v>
      </c>
      <c r="GC1491" s="482">
        <f t="shared" si="2680"/>
        <v>12675212</v>
      </c>
      <c r="GD1491" s="482">
        <f t="shared" si="2680"/>
        <v>75027</v>
      </c>
      <c r="GE1491" s="482">
        <f t="shared" si="2680"/>
        <v>37884</v>
      </c>
      <c r="GF1491" s="482">
        <f t="shared" si="2680"/>
        <v>10166484</v>
      </c>
      <c r="GG1491" s="482">
        <f t="shared" si="2680"/>
        <v>17277723</v>
      </c>
      <c r="GH1491" s="482">
        <f t="shared" si="2680"/>
        <v>5522904</v>
      </c>
      <c r="GI1491" s="482">
        <f t="shared" si="2680"/>
        <v>210225080</v>
      </c>
      <c r="GJ1491" s="482">
        <f t="shared" si="2680"/>
        <v>17636124</v>
      </c>
      <c r="GK1491" s="482">
        <f t="shared" si="2680"/>
        <v>6317307</v>
      </c>
      <c r="GL1491" s="482">
        <f t="shared" si="2680"/>
        <v>22967994</v>
      </c>
      <c r="GM1491" s="482">
        <f t="shared" si="2680"/>
        <v>1712062</v>
      </c>
      <c r="GN1491" s="482">
        <f t="shared" si="2680"/>
        <v>655788</v>
      </c>
      <c r="GO1491" s="482">
        <f t="shared" si="2680"/>
        <v>634092</v>
      </c>
      <c r="GP1491" s="482">
        <f t="shared" si="2680"/>
        <v>841100</v>
      </c>
      <c r="GQ1491" s="482">
        <f t="shared" si="2680"/>
        <v>152507025</v>
      </c>
      <c r="GR1491" s="482"/>
      <c r="GS1491" s="482"/>
      <c r="GT1491" s="482"/>
      <c r="GU1491" s="482"/>
      <c r="GV1491" s="502"/>
    </row>
    <row r="1492" spans="1:204" ht="9.75" customHeight="1" x14ac:dyDescent="0.2">
      <c r="A1492" s="417" t="str">
        <f t="shared" si="2659"/>
        <v>2025-26JULYRX6</v>
      </c>
      <c r="B1492" s="458" t="str">
        <f t="shared" si="2678"/>
        <v>2025-26</v>
      </c>
      <c r="C1492" s="402" t="s">
        <v>673</v>
      </c>
      <c r="D1492" s="458" t="s">
        <v>646</v>
      </c>
      <c r="E1492" s="458" t="s">
        <v>645</v>
      </c>
      <c r="F1492" s="478" t="s">
        <v>448</v>
      </c>
      <c r="G1492" s="478" t="s">
        <v>690</v>
      </c>
      <c r="H1492" s="510">
        <v>55123</v>
      </c>
      <c r="I1492" s="510">
        <v>39123</v>
      </c>
      <c r="J1492" s="510">
        <v>58867</v>
      </c>
      <c r="K1492" s="510">
        <v>2</v>
      </c>
      <c r="L1492" s="510">
        <v>0</v>
      </c>
      <c r="M1492" s="510">
        <v>1</v>
      </c>
      <c r="N1492" s="510">
        <v>6</v>
      </c>
      <c r="O1492" s="510">
        <v>25</v>
      </c>
      <c r="P1492" s="510">
        <v>240</v>
      </c>
      <c r="Q1492" s="510">
        <v>2163</v>
      </c>
      <c r="R1492" s="510">
        <v>4</v>
      </c>
      <c r="S1492" s="510">
        <v>41324</v>
      </c>
      <c r="T1492" s="510">
        <v>3418</v>
      </c>
      <c r="U1492" s="510">
        <v>2165</v>
      </c>
      <c r="V1492" s="510">
        <v>20332</v>
      </c>
      <c r="W1492" s="510">
        <v>10657</v>
      </c>
      <c r="X1492" s="510">
        <v>591</v>
      </c>
      <c r="Y1492" s="510">
        <v>1276542</v>
      </c>
      <c r="Z1492" s="510">
        <v>373</v>
      </c>
      <c r="AA1492" s="510">
        <v>648</v>
      </c>
      <c r="AB1492" s="510">
        <v>914445</v>
      </c>
      <c r="AC1492" s="510">
        <v>422</v>
      </c>
      <c r="AD1492" s="510">
        <v>729</v>
      </c>
      <c r="AE1492" s="510">
        <v>25431732</v>
      </c>
      <c r="AF1492" s="510">
        <v>1251</v>
      </c>
      <c r="AG1492" s="510">
        <v>2461</v>
      </c>
      <c r="AH1492" s="510">
        <v>33034266</v>
      </c>
      <c r="AI1492" s="510">
        <v>3100</v>
      </c>
      <c r="AJ1492" s="510">
        <v>7007</v>
      </c>
      <c r="AK1492" s="510">
        <v>2390398</v>
      </c>
      <c r="AL1492" s="510">
        <v>4045</v>
      </c>
      <c r="AM1492" s="510">
        <v>9303</v>
      </c>
      <c r="AN1492" s="510" t="s">
        <v>152</v>
      </c>
      <c r="AO1492" s="510">
        <v>2390</v>
      </c>
      <c r="AP1492" s="510">
        <v>840</v>
      </c>
      <c r="AQ1492" s="510">
        <v>2424733</v>
      </c>
      <c r="AR1492" s="510">
        <v>2887</v>
      </c>
      <c r="AS1492" s="510">
        <v>8037</v>
      </c>
      <c r="AT1492" s="510">
        <v>4419</v>
      </c>
      <c r="AU1492" s="510">
        <v>8</v>
      </c>
      <c r="AV1492" s="510">
        <v>72</v>
      </c>
      <c r="AW1492" s="510">
        <v>396</v>
      </c>
      <c r="AX1492" s="510">
        <v>201</v>
      </c>
      <c r="AY1492" s="510">
        <v>4138</v>
      </c>
      <c r="AZ1492" s="510">
        <v>0</v>
      </c>
      <c r="BA1492" s="510">
        <v>6443</v>
      </c>
      <c r="BB1492" s="510">
        <v>10745609</v>
      </c>
      <c r="BC1492" s="510">
        <v>1668</v>
      </c>
      <c r="BD1492" s="510">
        <v>2987</v>
      </c>
      <c r="BE1492" s="510">
        <v>119</v>
      </c>
      <c r="BF1492" s="510">
        <v>1767</v>
      </c>
      <c r="BG1492" s="510">
        <v>3393</v>
      </c>
      <c r="BH1492" s="510">
        <v>1164</v>
      </c>
      <c r="BI1492" s="510">
        <v>22124</v>
      </c>
      <c r="BJ1492" s="510">
        <v>2956</v>
      </c>
      <c r="BK1492" s="510">
        <v>11825</v>
      </c>
      <c r="BL1492" s="510">
        <v>36905</v>
      </c>
      <c r="BM1492" s="510">
        <v>6626</v>
      </c>
      <c r="BN1492" s="510">
        <v>4938</v>
      </c>
      <c r="BO1492" s="510">
        <v>4233</v>
      </c>
      <c r="BP1492" s="510">
        <v>3158</v>
      </c>
      <c r="BQ1492" s="510">
        <v>26390</v>
      </c>
      <c r="BR1492" s="510">
        <v>21904</v>
      </c>
      <c r="BS1492" s="510">
        <v>17588</v>
      </c>
      <c r="BT1492" s="510">
        <v>11361</v>
      </c>
      <c r="BU1492" s="510">
        <v>1100</v>
      </c>
      <c r="BV1492" s="510">
        <v>621</v>
      </c>
      <c r="BW1492" s="510">
        <v>42</v>
      </c>
      <c r="BX1492" s="510">
        <v>20405</v>
      </c>
      <c r="BY1492" s="510">
        <v>486</v>
      </c>
      <c r="BZ1492" s="510">
        <v>827</v>
      </c>
      <c r="CA1492" s="510">
        <v>62</v>
      </c>
      <c r="CB1492" s="510">
        <v>23158</v>
      </c>
      <c r="CC1492" s="510">
        <v>374</v>
      </c>
      <c r="CD1492" s="510">
        <v>667</v>
      </c>
      <c r="CE1492" s="510">
        <v>3314</v>
      </c>
      <c r="CF1492" s="510">
        <v>1232979</v>
      </c>
      <c r="CG1492" s="510">
        <v>372</v>
      </c>
      <c r="CH1492" s="510">
        <v>645</v>
      </c>
      <c r="CI1492" s="510">
        <v>2444</v>
      </c>
      <c r="CJ1492" s="510">
        <v>2729422</v>
      </c>
      <c r="CK1492" s="510">
        <v>1117</v>
      </c>
      <c r="CL1492" s="510">
        <v>2144</v>
      </c>
      <c r="CM1492" s="510">
        <v>686</v>
      </c>
      <c r="CN1492" s="510">
        <v>584152</v>
      </c>
      <c r="CO1492" s="510">
        <v>852</v>
      </c>
      <c r="CP1492" s="510">
        <v>1648</v>
      </c>
      <c r="CQ1492" s="510">
        <v>17202</v>
      </c>
      <c r="CR1492" s="510">
        <v>22118158</v>
      </c>
      <c r="CS1492" s="510">
        <v>1286</v>
      </c>
      <c r="CT1492" s="510">
        <v>2523</v>
      </c>
      <c r="CU1492" s="510">
        <v>1077</v>
      </c>
      <c r="CV1492" s="510">
        <v>3419390</v>
      </c>
      <c r="CW1492" s="510">
        <v>3175</v>
      </c>
      <c r="CX1492" s="510">
        <v>7399</v>
      </c>
      <c r="CY1492" s="510">
        <v>68</v>
      </c>
      <c r="CZ1492" s="510">
        <v>419505</v>
      </c>
      <c r="DA1492" s="510">
        <v>6169</v>
      </c>
      <c r="DB1492" s="510">
        <v>15585</v>
      </c>
      <c r="DC1492" s="510">
        <v>1340</v>
      </c>
      <c r="DD1492" s="510">
        <v>9579551</v>
      </c>
      <c r="DE1492" s="510">
        <v>7149</v>
      </c>
      <c r="DF1492" s="510">
        <v>15436</v>
      </c>
      <c r="DG1492" s="510">
        <v>495</v>
      </c>
      <c r="DH1492" s="510">
        <v>3320428</v>
      </c>
      <c r="DI1492" s="510">
        <v>6708</v>
      </c>
      <c r="DJ1492" s="510">
        <v>15906</v>
      </c>
      <c r="DK1492" s="510">
        <v>61</v>
      </c>
      <c r="DL1492" s="510">
        <v>30588</v>
      </c>
      <c r="DM1492" s="510">
        <v>501</v>
      </c>
      <c r="DN1492" s="510">
        <v>758</v>
      </c>
      <c r="DO1492" s="510">
        <v>1929</v>
      </c>
      <c r="DP1492" s="510">
        <v>58287</v>
      </c>
      <c r="DQ1492" s="510">
        <v>30</v>
      </c>
      <c r="DR1492" s="510">
        <v>53</v>
      </c>
      <c r="DS1492" s="510">
        <v>0</v>
      </c>
      <c r="DT1492" s="510">
        <v>0</v>
      </c>
      <c r="DU1492" s="510" t="s">
        <v>152</v>
      </c>
      <c r="DV1492" s="510" t="s">
        <v>152</v>
      </c>
      <c r="DW1492" s="510">
        <v>0</v>
      </c>
      <c r="DX1492" s="510">
        <v>20639</v>
      </c>
      <c r="DY1492" s="510">
        <v>21982841</v>
      </c>
      <c r="DZ1492" s="510">
        <v>1065</v>
      </c>
      <c r="EA1492" s="510">
        <v>1757</v>
      </c>
      <c r="EB1492" s="510">
        <v>9908</v>
      </c>
      <c r="EC1492" s="510">
        <v>1946</v>
      </c>
      <c r="ED1492" s="510">
        <v>272</v>
      </c>
      <c r="EE1492" s="510">
        <v>1808895</v>
      </c>
      <c r="EF1492" s="510">
        <v>4579</v>
      </c>
      <c r="EG1492" s="510">
        <v>531</v>
      </c>
      <c r="EH1492" s="510">
        <v>154</v>
      </c>
      <c r="EI1492" s="510"/>
      <c r="EJ1492" s="479"/>
      <c r="EK1492" s="479"/>
      <c r="EL1492" s="479"/>
      <c r="EM1492" s="479"/>
      <c r="EN1492" s="479"/>
      <c r="EO1492" s="479"/>
      <c r="EP1492" s="479"/>
      <c r="EQ1492" s="479"/>
      <c r="ER1492" s="479"/>
      <c r="ES1492" s="479"/>
      <c r="ET1492" s="479"/>
      <c r="EU1492" s="479"/>
      <c r="EV1492" s="479"/>
      <c r="EW1492" s="479"/>
      <c r="EX1492" s="479"/>
      <c r="EY1492" s="479"/>
      <c r="EZ1492" s="476"/>
      <c r="FA1492" s="446">
        <f t="shared" si="2674"/>
        <v>7</v>
      </c>
      <c r="FB1492" s="417">
        <f t="shared" si="2647"/>
        <v>2025</v>
      </c>
      <c r="FC1492" s="448">
        <f t="shared" si="2648"/>
        <v>45839</v>
      </c>
      <c r="FD1492" s="449">
        <f t="shared" si="2649"/>
        <v>31</v>
      </c>
      <c r="FE1492" s="450"/>
      <c r="FF1492" s="451">
        <f t="shared" si="2675"/>
        <v>0.60698552548772811</v>
      </c>
      <c r="FG1492" s="450"/>
      <c r="FH1492" s="452">
        <f t="shared" si="2681"/>
        <v>1.938560561732007</v>
      </c>
      <c r="FI1492" s="452">
        <f t="shared" si="2682"/>
        <v>1.4447045055588064</v>
      </c>
      <c r="FJ1492" s="452">
        <f t="shared" si="2683"/>
        <v>1.9551963048498846</v>
      </c>
      <c r="FK1492" s="452">
        <f t="shared" si="2684"/>
        <v>1.458660508083141</v>
      </c>
      <c r="FL1492" s="452">
        <f t="shared" si="2685"/>
        <v>1.2979539641943734</v>
      </c>
      <c r="FM1492" s="452">
        <f t="shared" si="2686"/>
        <v>1.077316545347236</v>
      </c>
      <c r="FN1492" s="452">
        <f t="shared" si="2687"/>
        <v>1.6503706484001126</v>
      </c>
      <c r="FO1492" s="452">
        <f t="shared" si="2688"/>
        <v>1.066059866754246</v>
      </c>
      <c r="FP1492" s="452">
        <f t="shared" si="2689"/>
        <v>1.8612521150592216</v>
      </c>
      <c r="FQ1492" s="452">
        <f t="shared" si="2690"/>
        <v>1.0507614213197969</v>
      </c>
      <c r="FR1492" s="453"/>
      <c r="FS1492" s="446">
        <f t="shared" si="2679"/>
        <v>0</v>
      </c>
      <c r="FT1492" s="446">
        <f t="shared" si="2679"/>
        <v>39123</v>
      </c>
      <c r="FU1492" s="446">
        <f t="shared" si="2679"/>
        <v>234738</v>
      </c>
      <c r="FV1492" s="446">
        <f t="shared" si="2679"/>
        <v>978075</v>
      </c>
      <c r="FW1492" s="446">
        <f t="shared" si="2679"/>
        <v>2214864</v>
      </c>
      <c r="FX1492" s="446">
        <f t="shared" si="2679"/>
        <v>1578285</v>
      </c>
      <c r="FY1492" s="446">
        <f t="shared" si="2679"/>
        <v>50037052</v>
      </c>
      <c r="FZ1492" s="446">
        <f t="shared" si="2679"/>
        <v>74673599</v>
      </c>
      <c r="GA1492" s="446">
        <f t="shared" si="2679"/>
        <v>5498073</v>
      </c>
      <c r="GB1492" s="446">
        <f t="shared" si="2679"/>
        <v>19245241</v>
      </c>
      <c r="GC1492" s="446">
        <f t="shared" si="2680"/>
        <v>6751080</v>
      </c>
      <c r="GD1492" s="446">
        <f t="shared" si="2680"/>
        <v>34734</v>
      </c>
      <c r="GE1492" s="446">
        <f t="shared" si="2680"/>
        <v>41354</v>
      </c>
      <c r="GF1492" s="446">
        <f t="shared" si="2680"/>
        <v>2137530</v>
      </c>
      <c r="GG1492" s="446">
        <f t="shared" si="2680"/>
        <v>5239936</v>
      </c>
      <c r="GH1492" s="446">
        <f t="shared" si="2680"/>
        <v>1130528</v>
      </c>
      <c r="GI1492" s="446">
        <f t="shared" si="2680"/>
        <v>43400646</v>
      </c>
      <c r="GJ1492" s="446">
        <f t="shared" si="2680"/>
        <v>7968723</v>
      </c>
      <c r="GK1492" s="446">
        <f t="shared" si="2680"/>
        <v>1059780</v>
      </c>
      <c r="GL1492" s="446">
        <f t="shared" si="2680"/>
        <v>20684240</v>
      </c>
      <c r="GM1492" s="446">
        <f t="shared" si="2680"/>
        <v>7873470</v>
      </c>
      <c r="GN1492" s="446" t="str">
        <f t="shared" si="2680"/>
        <v>-</v>
      </c>
      <c r="GO1492" s="446">
        <f t="shared" si="2680"/>
        <v>46238</v>
      </c>
      <c r="GP1492" s="446">
        <f t="shared" si="2680"/>
        <v>102237</v>
      </c>
      <c r="GQ1492" s="446">
        <f t="shared" si="2680"/>
        <v>36262723</v>
      </c>
      <c r="GR1492" s="446"/>
      <c r="GS1492" s="446"/>
      <c r="GT1492" s="446"/>
      <c r="GU1492" s="446"/>
      <c r="GV1492" s="416"/>
    </row>
    <row r="1493" spans="1:204" ht="9.75" customHeight="1" x14ac:dyDescent="0.2">
      <c r="A1493" s="417" t="str">
        <f t="shared" si="2659"/>
        <v>2025-26JULYRX7</v>
      </c>
      <c r="B1493" s="458" t="str">
        <f t="shared" si="2678"/>
        <v>2025-26</v>
      </c>
      <c r="C1493" s="402" t="s">
        <v>673</v>
      </c>
      <c r="D1493" s="458" t="s">
        <v>649</v>
      </c>
      <c r="E1493" s="458" t="s">
        <v>462</v>
      </c>
      <c r="F1493" s="478" t="s">
        <v>449</v>
      </c>
      <c r="G1493" s="478" t="s">
        <v>691</v>
      </c>
      <c r="H1493" s="510">
        <v>154238</v>
      </c>
      <c r="I1493" s="510">
        <v>113339</v>
      </c>
      <c r="J1493" s="510">
        <v>512658</v>
      </c>
      <c r="K1493" s="510">
        <v>5</v>
      </c>
      <c r="L1493" s="510">
        <v>0</v>
      </c>
      <c r="M1493" s="510">
        <v>0</v>
      </c>
      <c r="N1493" s="510">
        <v>34</v>
      </c>
      <c r="O1493" s="510">
        <v>101</v>
      </c>
      <c r="P1493" s="510">
        <v>458</v>
      </c>
      <c r="Q1493" s="510">
        <v>190</v>
      </c>
      <c r="R1493" s="510">
        <v>1203</v>
      </c>
      <c r="S1493" s="510">
        <v>94765</v>
      </c>
      <c r="T1493" s="510">
        <v>10407</v>
      </c>
      <c r="U1493" s="510">
        <v>6700</v>
      </c>
      <c r="V1493" s="510">
        <v>47890</v>
      </c>
      <c r="W1493" s="510">
        <v>15065</v>
      </c>
      <c r="X1493" s="510">
        <v>1223</v>
      </c>
      <c r="Y1493" s="510">
        <v>4456086</v>
      </c>
      <c r="Z1493" s="510">
        <v>428</v>
      </c>
      <c r="AA1493" s="510">
        <v>730</v>
      </c>
      <c r="AB1493" s="510">
        <v>3644834</v>
      </c>
      <c r="AC1493" s="510">
        <v>544</v>
      </c>
      <c r="AD1493" s="510">
        <v>936</v>
      </c>
      <c r="AE1493" s="510">
        <v>74802412</v>
      </c>
      <c r="AF1493" s="510">
        <v>1562</v>
      </c>
      <c r="AG1493" s="510">
        <v>3040</v>
      </c>
      <c r="AH1493" s="510">
        <v>95795255</v>
      </c>
      <c r="AI1493" s="510">
        <v>6359</v>
      </c>
      <c r="AJ1493" s="510">
        <v>13750</v>
      </c>
      <c r="AK1493" s="510">
        <v>8105618</v>
      </c>
      <c r="AL1493" s="510">
        <v>6628</v>
      </c>
      <c r="AM1493" s="510">
        <v>14878</v>
      </c>
      <c r="AN1493" s="510">
        <v>1734</v>
      </c>
      <c r="AO1493" s="510">
        <v>5338</v>
      </c>
      <c r="AP1493" s="510">
        <v>3106</v>
      </c>
      <c r="AQ1493" s="510">
        <v>8076612</v>
      </c>
      <c r="AR1493" s="510">
        <v>2600</v>
      </c>
      <c r="AS1493" s="510">
        <v>5253</v>
      </c>
      <c r="AT1493" s="510">
        <v>14842</v>
      </c>
      <c r="AU1493" s="510">
        <v>1324</v>
      </c>
      <c r="AV1493" s="510">
        <v>7099</v>
      </c>
      <c r="AW1493" s="510">
        <v>36</v>
      </c>
      <c r="AX1493" s="510">
        <v>607</v>
      </c>
      <c r="AY1493" s="510">
        <v>5812</v>
      </c>
      <c r="AZ1493" s="510">
        <v>1</v>
      </c>
      <c r="BA1493" s="510">
        <v>11061</v>
      </c>
      <c r="BB1493" s="510">
        <v>23610556</v>
      </c>
      <c r="BC1493" s="510">
        <v>2135</v>
      </c>
      <c r="BD1493" s="510">
        <v>5228</v>
      </c>
      <c r="BE1493" s="510">
        <v>710</v>
      </c>
      <c r="BF1493" s="510">
        <v>4108</v>
      </c>
      <c r="BG1493" s="510">
        <v>4989</v>
      </c>
      <c r="BH1493" s="510">
        <v>1254</v>
      </c>
      <c r="BI1493" s="510">
        <v>48623</v>
      </c>
      <c r="BJ1493" s="510">
        <v>5564</v>
      </c>
      <c r="BK1493" s="510">
        <v>25736</v>
      </c>
      <c r="BL1493" s="510">
        <v>79923</v>
      </c>
      <c r="BM1493" s="510">
        <v>21573</v>
      </c>
      <c r="BN1493" s="510">
        <v>17968</v>
      </c>
      <c r="BO1493" s="510">
        <v>13852</v>
      </c>
      <c r="BP1493" s="510">
        <v>11655</v>
      </c>
      <c r="BQ1493" s="510">
        <v>60369</v>
      </c>
      <c r="BR1493" s="510">
        <v>50303</v>
      </c>
      <c r="BS1493" s="510">
        <v>20830</v>
      </c>
      <c r="BT1493" s="510">
        <v>14004</v>
      </c>
      <c r="BU1493" s="510">
        <v>1631</v>
      </c>
      <c r="BV1493" s="510">
        <v>1127</v>
      </c>
      <c r="BW1493" s="510">
        <v>156</v>
      </c>
      <c r="BX1493" s="510">
        <v>78168</v>
      </c>
      <c r="BY1493" s="510">
        <v>501</v>
      </c>
      <c r="BZ1493" s="510">
        <v>918</v>
      </c>
      <c r="CA1493" s="510">
        <v>124</v>
      </c>
      <c r="CB1493" s="510">
        <v>59388</v>
      </c>
      <c r="CC1493" s="510">
        <v>479</v>
      </c>
      <c r="CD1493" s="510">
        <v>757</v>
      </c>
      <c r="CE1493" s="510">
        <v>10127</v>
      </c>
      <c r="CF1493" s="510">
        <v>4318530</v>
      </c>
      <c r="CG1493" s="510">
        <v>426</v>
      </c>
      <c r="CH1493" s="510">
        <v>727</v>
      </c>
      <c r="CI1493" s="510">
        <v>5833</v>
      </c>
      <c r="CJ1493" s="510">
        <v>9033114</v>
      </c>
      <c r="CK1493" s="510">
        <v>1549</v>
      </c>
      <c r="CL1493" s="510">
        <v>3012</v>
      </c>
      <c r="CM1493" s="510">
        <v>2747</v>
      </c>
      <c r="CN1493" s="510">
        <v>3867538</v>
      </c>
      <c r="CO1493" s="510">
        <v>1408</v>
      </c>
      <c r="CP1493" s="510">
        <v>2955</v>
      </c>
      <c r="CQ1493" s="510">
        <v>39310</v>
      </c>
      <c r="CR1493" s="510">
        <v>61901760</v>
      </c>
      <c r="CS1493" s="510">
        <v>1575</v>
      </c>
      <c r="CT1493" s="510">
        <v>3050</v>
      </c>
      <c r="CU1493" s="510">
        <v>2062</v>
      </c>
      <c r="CV1493" s="510">
        <v>13794213</v>
      </c>
      <c r="CW1493" s="510">
        <v>6690</v>
      </c>
      <c r="CX1493" s="510">
        <v>14693</v>
      </c>
      <c r="CY1493" s="510">
        <v>1357</v>
      </c>
      <c r="CZ1493" s="510">
        <v>7958180</v>
      </c>
      <c r="DA1493" s="510">
        <v>5865</v>
      </c>
      <c r="DB1493" s="510">
        <v>12954</v>
      </c>
      <c r="DC1493" s="510">
        <v>1450</v>
      </c>
      <c r="DD1493" s="510">
        <v>15476169</v>
      </c>
      <c r="DE1493" s="510">
        <v>10673</v>
      </c>
      <c r="DF1493" s="510">
        <v>23484</v>
      </c>
      <c r="DG1493" s="510">
        <v>469</v>
      </c>
      <c r="DH1493" s="510">
        <v>6415942</v>
      </c>
      <c r="DI1493" s="510">
        <v>13680</v>
      </c>
      <c r="DJ1493" s="510">
        <v>33264</v>
      </c>
      <c r="DK1493" s="510">
        <v>419</v>
      </c>
      <c r="DL1493" s="510">
        <v>131605</v>
      </c>
      <c r="DM1493" s="510">
        <v>314</v>
      </c>
      <c r="DN1493" s="510">
        <v>549</v>
      </c>
      <c r="DO1493" s="510">
        <v>5875</v>
      </c>
      <c r="DP1493" s="510">
        <v>221212</v>
      </c>
      <c r="DQ1493" s="510">
        <v>38</v>
      </c>
      <c r="DR1493" s="510">
        <v>70</v>
      </c>
      <c r="DS1493" s="510">
        <v>114</v>
      </c>
      <c r="DT1493" s="510">
        <v>172045</v>
      </c>
      <c r="DU1493" s="510">
        <v>1509</v>
      </c>
      <c r="DV1493" s="510">
        <v>3235</v>
      </c>
      <c r="DW1493" s="510">
        <v>92</v>
      </c>
      <c r="DX1493" s="510">
        <v>51882</v>
      </c>
      <c r="DY1493" s="510">
        <v>83144262</v>
      </c>
      <c r="DZ1493" s="510">
        <v>1603</v>
      </c>
      <c r="EA1493" s="510">
        <v>2810</v>
      </c>
      <c r="EB1493" s="510">
        <v>35235</v>
      </c>
      <c r="EC1493" s="510">
        <v>12718</v>
      </c>
      <c r="ED1493" s="510">
        <v>3142</v>
      </c>
      <c r="EE1493" s="510">
        <v>20516007</v>
      </c>
      <c r="EF1493" s="510">
        <v>3019</v>
      </c>
      <c r="EG1493" s="510">
        <v>441</v>
      </c>
      <c r="EH1493" s="510">
        <v>338</v>
      </c>
      <c r="EI1493" s="510"/>
      <c r="EJ1493" s="479"/>
      <c r="EK1493" s="479"/>
      <c r="EL1493" s="479"/>
      <c r="EM1493" s="479"/>
      <c r="EN1493" s="479"/>
      <c r="EO1493" s="479"/>
      <c r="EP1493" s="479"/>
      <c r="EQ1493" s="479"/>
      <c r="ER1493" s="479"/>
      <c r="ES1493" s="479"/>
      <c r="ET1493" s="479"/>
      <c r="EU1493" s="479"/>
      <c r="EV1493" s="479"/>
      <c r="EW1493" s="479"/>
      <c r="EX1493" s="479"/>
      <c r="EY1493" s="479"/>
      <c r="EZ1493" s="476"/>
      <c r="FA1493" s="446">
        <f t="shared" si="2674"/>
        <v>7</v>
      </c>
      <c r="FB1493" s="417">
        <f t="shared" ref="FB1493:FB1556" si="2691">LEFT($B1493,4)+IF(FA1493&lt;4,1,0)</f>
        <v>2025</v>
      </c>
      <c r="FC1493" s="448">
        <f t="shared" ref="FC1493:FC1556" si="2692">DATE($FB1493,$FA1493,1)</f>
        <v>45839</v>
      </c>
      <c r="FD1493" s="449">
        <f t="shared" ref="FD1493:FD1556" si="2693">DAY(EOMONTH($FC1493,0))</f>
        <v>31</v>
      </c>
      <c r="FE1493" s="450"/>
      <c r="FF1493" s="451">
        <f t="shared" si="2675"/>
        <v>0.59051160920695545</v>
      </c>
      <c r="FG1493" s="450"/>
      <c r="FH1493" s="452">
        <f t="shared" si="2681"/>
        <v>2.0729316805995963</v>
      </c>
      <c r="FI1493" s="452">
        <f t="shared" si="2682"/>
        <v>1.726530220044201</v>
      </c>
      <c r="FJ1493" s="452">
        <f t="shared" si="2683"/>
        <v>2.0674626865671644</v>
      </c>
      <c r="FK1493" s="452">
        <f t="shared" si="2684"/>
        <v>1.7395522388059701</v>
      </c>
      <c r="FL1493" s="452">
        <f t="shared" si="2685"/>
        <v>1.2605763207350178</v>
      </c>
      <c r="FM1493" s="452">
        <f t="shared" si="2686"/>
        <v>1.0503863019419504</v>
      </c>
      <c r="FN1493" s="452">
        <f t="shared" si="2687"/>
        <v>1.3826750746764023</v>
      </c>
      <c r="FO1493" s="452">
        <f t="shared" si="2688"/>
        <v>0.92957185529372721</v>
      </c>
      <c r="FP1493" s="452">
        <f t="shared" si="2689"/>
        <v>1.3336058871627146</v>
      </c>
      <c r="FQ1493" s="452">
        <f t="shared" si="2690"/>
        <v>0.92150449713818483</v>
      </c>
      <c r="FR1493" s="453"/>
      <c r="FS1493" s="446">
        <f t="shared" si="2679"/>
        <v>0</v>
      </c>
      <c r="FT1493" s="446">
        <f t="shared" si="2679"/>
        <v>0</v>
      </c>
      <c r="FU1493" s="446">
        <f t="shared" si="2679"/>
        <v>3853526</v>
      </c>
      <c r="FV1493" s="446">
        <f t="shared" si="2679"/>
        <v>11447239</v>
      </c>
      <c r="FW1493" s="446">
        <f t="shared" si="2679"/>
        <v>7597110</v>
      </c>
      <c r="FX1493" s="446">
        <f t="shared" si="2679"/>
        <v>6271200</v>
      </c>
      <c r="FY1493" s="446">
        <f t="shared" si="2679"/>
        <v>145585600</v>
      </c>
      <c r="FZ1493" s="446">
        <f t="shared" si="2679"/>
        <v>207143750</v>
      </c>
      <c r="GA1493" s="446">
        <f t="shared" si="2679"/>
        <v>18195794</v>
      </c>
      <c r="GB1493" s="446">
        <f t="shared" si="2679"/>
        <v>57826908</v>
      </c>
      <c r="GC1493" s="446">
        <f t="shared" si="2680"/>
        <v>16315818</v>
      </c>
      <c r="GD1493" s="446">
        <f t="shared" si="2680"/>
        <v>143208</v>
      </c>
      <c r="GE1493" s="446">
        <f t="shared" si="2680"/>
        <v>93868</v>
      </c>
      <c r="GF1493" s="446">
        <f t="shared" si="2680"/>
        <v>7362329</v>
      </c>
      <c r="GG1493" s="446">
        <f t="shared" si="2680"/>
        <v>17568996</v>
      </c>
      <c r="GH1493" s="446">
        <f t="shared" si="2680"/>
        <v>8117385</v>
      </c>
      <c r="GI1493" s="446">
        <f t="shared" si="2680"/>
        <v>119895500</v>
      </c>
      <c r="GJ1493" s="446">
        <f t="shared" si="2680"/>
        <v>30296966</v>
      </c>
      <c r="GK1493" s="446">
        <f t="shared" si="2680"/>
        <v>17578578</v>
      </c>
      <c r="GL1493" s="446">
        <f t="shared" si="2680"/>
        <v>34051800</v>
      </c>
      <c r="GM1493" s="446">
        <f t="shared" si="2680"/>
        <v>15600816</v>
      </c>
      <c r="GN1493" s="446">
        <f t="shared" si="2680"/>
        <v>368790</v>
      </c>
      <c r="GO1493" s="446">
        <f t="shared" si="2680"/>
        <v>230031</v>
      </c>
      <c r="GP1493" s="446">
        <f t="shared" si="2680"/>
        <v>411250</v>
      </c>
      <c r="GQ1493" s="446">
        <f t="shared" si="2680"/>
        <v>145788420</v>
      </c>
      <c r="GR1493" s="446"/>
      <c r="GS1493" s="446"/>
      <c r="GT1493" s="446"/>
      <c r="GU1493" s="446"/>
      <c r="GV1493" s="416"/>
    </row>
    <row r="1494" spans="1:204" ht="9.75" customHeight="1" x14ac:dyDescent="0.2">
      <c r="A1494" s="417" t="str">
        <f t="shared" si="2659"/>
        <v>2025-26JULYRYE</v>
      </c>
      <c r="B1494" s="458" t="str">
        <f t="shared" si="2678"/>
        <v>2025-26</v>
      </c>
      <c r="C1494" s="402" t="s">
        <v>673</v>
      </c>
      <c r="D1494" s="458" t="s">
        <v>663</v>
      </c>
      <c r="E1494" s="458" t="s">
        <v>662</v>
      </c>
      <c r="F1494" s="478" t="s">
        <v>456</v>
      </c>
      <c r="G1494" s="478" t="s">
        <v>692</v>
      </c>
      <c r="H1494" s="510">
        <v>93377</v>
      </c>
      <c r="I1494" s="510">
        <v>58365</v>
      </c>
      <c r="J1494" s="510">
        <v>723308</v>
      </c>
      <c r="K1494" s="510">
        <v>12</v>
      </c>
      <c r="L1494" s="510">
        <v>1</v>
      </c>
      <c r="M1494" s="510">
        <v>47</v>
      </c>
      <c r="N1494" s="510">
        <v>87</v>
      </c>
      <c r="O1494" s="510">
        <v>157</v>
      </c>
      <c r="P1494" s="510">
        <v>218</v>
      </c>
      <c r="Q1494" s="510">
        <v>13</v>
      </c>
      <c r="R1494" s="510">
        <v>14</v>
      </c>
      <c r="S1494" s="510">
        <v>52363</v>
      </c>
      <c r="T1494" s="510">
        <v>3931</v>
      </c>
      <c r="U1494" s="510">
        <v>2526</v>
      </c>
      <c r="V1494" s="510">
        <v>26577</v>
      </c>
      <c r="W1494" s="510">
        <v>9616</v>
      </c>
      <c r="X1494" s="510">
        <v>560</v>
      </c>
      <c r="Y1494" s="510">
        <v>2099866</v>
      </c>
      <c r="Z1494" s="510">
        <v>534</v>
      </c>
      <c r="AA1494" s="510">
        <v>972</v>
      </c>
      <c r="AB1494" s="510">
        <v>1542988</v>
      </c>
      <c r="AC1494" s="510">
        <v>611</v>
      </c>
      <c r="AD1494" s="510">
        <v>1117</v>
      </c>
      <c r="AE1494" s="510">
        <v>54057328</v>
      </c>
      <c r="AF1494" s="510">
        <v>2034</v>
      </c>
      <c r="AG1494" s="510">
        <v>3979</v>
      </c>
      <c r="AH1494" s="510">
        <v>116443168</v>
      </c>
      <c r="AI1494" s="510">
        <v>12109</v>
      </c>
      <c r="AJ1494" s="510">
        <v>27892</v>
      </c>
      <c r="AK1494" s="510">
        <v>7116007</v>
      </c>
      <c r="AL1494" s="510">
        <v>12707</v>
      </c>
      <c r="AM1494" s="510">
        <v>30787</v>
      </c>
      <c r="AN1494" s="510">
        <v>232</v>
      </c>
      <c r="AO1494" s="510">
        <v>3031</v>
      </c>
      <c r="AP1494" s="510">
        <v>551</v>
      </c>
      <c r="AQ1494" s="510">
        <v>1549252</v>
      </c>
      <c r="AR1494" s="510">
        <v>2812</v>
      </c>
      <c r="AS1494" s="510">
        <v>5510</v>
      </c>
      <c r="AT1494" s="510">
        <v>9245</v>
      </c>
      <c r="AU1494" s="510">
        <v>385</v>
      </c>
      <c r="AV1494" s="510">
        <v>1810</v>
      </c>
      <c r="AW1494" s="510">
        <v>1426</v>
      </c>
      <c r="AX1494" s="510">
        <v>935</v>
      </c>
      <c r="AY1494" s="510">
        <v>6115</v>
      </c>
      <c r="AZ1494" s="510">
        <v>967</v>
      </c>
      <c r="BA1494" s="510">
        <v>905</v>
      </c>
      <c r="BB1494" s="510">
        <v>3008580</v>
      </c>
      <c r="BC1494" s="510">
        <v>3324</v>
      </c>
      <c r="BD1494" s="510">
        <v>6403</v>
      </c>
      <c r="BE1494" s="510">
        <v>73</v>
      </c>
      <c r="BF1494" s="510">
        <v>411</v>
      </c>
      <c r="BG1494" s="510">
        <v>284</v>
      </c>
      <c r="BH1494" s="510">
        <v>137</v>
      </c>
      <c r="BI1494" s="510">
        <v>25081</v>
      </c>
      <c r="BJ1494" s="510">
        <v>2111</v>
      </c>
      <c r="BK1494" s="510">
        <v>15926</v>
      </c>
      <c r="BL1494" s="510">
        <v>43118</v>
      </c>
      <c r="BM1494" s="510">
        <v>7820</v>
      </c>
      <c r="BN1494" s="510">
        <v>5672</v>
      </c>
      <c r="BO1494" s="510">
        <v>4961</v>
      </c>
      <c r="BP1494" s="510">
        <v>3628</v>
      </c>
      <c r="BQ1494" s="510">
        <v>34624</v>
      </c>
      <c r="BR1494" s="510">
        <v>27879</v>
      </c>
      <c r="BS1494" s="510">
        <v>14887</v>
      </c>
      <c r="BT1494" s="510">
        <v>10358</v>
      </c>
      <c r="BU1494" s="510">
        <v>819</v>
      </c>
      <c r="BV1494" s="510">
        <v>628</v>
      </c>
      <c r="BW1494" s="510">
        <v>235</v>
      </c>
      <c r="BX1494" s="510">
        <v>160137</v>
      </c>
      <c r="BY1494" s="510">
        <v>681</v>
      </c>
      <c r="BZ1494" s="510">
        <v>1142</v>
      </c>
      <c r="CA1494" s="510">
        <v>87</v>
      </c>
      <c r="CB1494" s="510">
        <v>41917</v>
      </c>
      <c r="CC1494" s="510">
        <v>482</v>
      </c>
      <c r="CD1494" s="510">
        <v>1090</v>
      </c>
      <c r="CE1494" s="510">
        <v>3609</v>
      </c>
      <c r="CF1494" s="510">
        <v>1897812</v>
      </c>
      <c r="CG1494" s="510">
        <v>526</v>
      </c>
      <c r="CH1494" s="510">
        <v>950</v>
      </c>
      <c r="CI1494" s="510">
        <v>2360</v>
      </c>
      <c r="CJ1494" s="510">
        <v>4773471</v>
      </c>
      <c r="CK1494" s="510">
        <v>2023</v>
      </c>
      <c r="CL1494" s="510">
        <v>3800</v>
      </c>
      <c r="CM1494" s="510">
        <v>528</v>
      </c>
      <c r="CN1494" s="510">
        <v>1004540</v>
      </c>
      <c r="CO1494" s="510">
        <v>1903</v>
      </c>
      <c r="CP1494" s="510">
        <v>3739</v>
      </c>
      <c r="CQ1494" s="510">
        <v>23689</v>
      </c>
      <c r="CR1494" s="510">
        <v>48279317</v>
      </c>
      <c r="CS1494" s="510">
        <v>2038</v>
      </c>
      <c r="CT1494" s="510">
        <v>4012</v>
      </c>
      <c r="CU1494" s="510">
        <v>2071</v>
      </c>
      <c r="CV1494" s="510">
        <v>19799214</v>
      </c>
      <c r="CW1494" s="510">
        <v>9560</v>
      </c>
      <c r="CX1494" s="510">
        <v>18797</v>
      </c>
      <c r="CY1494" s="510">
        <v>747</v>
      </c>
      <c r="CZ1494" s="510">
        <v>6740217</v>
      </c>
      <c r="DA1494" s="510">
        <v>9023</v>
      </c>
      <c r="DB1494" s="510">
        <v>18088</v>
      </c>
      <c r="DC1494" s="510">
        <v>212</v>
      </c>
      <c r="DD1494" s="510">
        <v>5274899</v>
      </c>
      <c r="DE1494" s="510">
        <v>24882</v>
      </c>
      <c r="DF1494" s="510">
        <v>54375</v>
      </c>
      <c r="DG1494" s="510">
        <v>79</v>
      </c>
      <c r="DH1494" s="510">
        <v>928545</v>
      </c>
      <c r="DI1494" s="510">
        <v>11754</v>
      </c>
      <c r="DJ1494" s="510">
        <v>24566</v>
      </c>
      <c r="DK1494" s="510">
        <v>305</v>
      </c>
      <c r="DL1494" s="510">
        <v>108714</v>
      </c>
      <c r="DM1494" s="510">
        <v>356</v>
      </c>
      <c r="DN1494" s="510">
        <v>624</v>
      </c>
      <c r="DO1494" s="510">
        <v>2438</v>
      </c>
      <c r="DP1494" s="510">
        <v>103116</v>
      </c>
      <c r="DQ1494" s="510">
        <v>42</v>
      </c>
      <c r="DR1494" s="510">
        <v>94</v>
      </c>
      <c r="DS1494" s="510">
        <v>53</v>
      </c>
      <c r="DT1494" s="510">
        <v>277258</v>
      </c>
      <c r="DU1494" s="510">
        <v>5231</v>
      </c>
      <c r="DV1494" s="510">
        <v>9164</v>
      </c>
      <c r="DW1494" s="510">
        <v>42</v>
      </c>
      <c r="DX1494" s="510">
        <v>27908</v>
      </c>
      <c r="DY1494" s="510">
        <v>29981240</v>
      </c>
      <c r="DZ1494" s="510">
        <v>1074</v>
      </c>
      <c r="EA1494" s="510">
        <v>1792</v>
      </c>
      <c r="EB1494" s="510">
        <v>14115</v>
      </c>
      <c r="EC1494" s="510">
        <v>2743</v>
      </c>
      <c r="ED1494" s="510">
        <v>296</v>
      </c>
      <c r="EE1494" s="510">
        <v>2315528</v>
      </c>
      <c r="EF1494" s="510">
        <v>572</v>
      </c>
      <c r="EG1494" s="510">
        <v>380</v>
      </c>
      <c r="EH1494" s="510">
        <v>1173</v>
      </c>
      <c r="EI1494" s="510"/>
      <c r="EJ1494" s="479"/>
      <c r="EK1494" s="479"/>
      <c r="EL1494" s="479"/>
      <c r="EM1494" s="479"/>
      <c r="EN1494" s="479"/>
      <c r="EO1494" s="479"/>
      <c r="EP1494" s="479"/>
      <c r="EQ1494" s="479"/>
      <c r="ER1494" s="479"/>
      <c r="ES1494" s="479"/>
      <c r="ET1494" s="479"/>
      <c r="EU1494" s="479"/>
      <c r="EV1494" s="479"/>
      <c r="EW1494" s="479"/>
      <c r="EX1494" s="479"/>
      <c r="EY1494" s="479"/>
      <c r="EZ1494" s="476"/>
      <c r="FA1494" s="482">
        <f t="shared" si="2674"/>
        <v>7</v>
      </c>
      <c r="FB1494" s="493">
        <f t="shared" si="2691"/>
        <v>2025</v>
      </c>
      <c r="FC1494" s="498">
        <f t="shared" si="2692"/>
        <v>45839</v>
      </c>
      <c r="FD1494" s="499">
        <f t="shared" si="2693"/>
        <v>31</v>
      </c>
      <c r="FE1494" s="450"/>
      <c r="FF1494" s="451">
        <f t="shared" si="2675"/>
        <v>0.65661190412065717</v>
      </c>
      <c r="FG1494" s="450"/>
      <c r="FH1494" s="452">
        <f t="shared" si="2681"/>
        <v>1.9893156957517171</v>
      </c>
      <c r="FI1494" s="452">
        <f t="shared" si="2682"/>
        <v>1.4428898499109641</v>
      </c>
      <c r="FJ1494" s="452">
        <f t="shared" si="2683"/>
        <v>1.963974663499604</v>
      </c>
      <c r="FK1494" s="452">
        <f t="shared" si="2684"/>
        <v>1.4362628661916073</v>
      </c>
      <c r="FL1494" s="452">
        <f t="shared" si="2685"/>
        <v>1.3027805997667157</v>
      </c>
      <c r="FM1494" s="452">
        <f t="shared" si="2686"/>
        <v>1.0489897279602665</v>
      </c>
      <c r="FN1494" s="452">
        <f t="shared" si="2687"/>
        <v>1.5481489184692179</v>
      </c>
      <c r="FO1494" s="452">
        <f t="shared" si="2688"/>
        <v>1.0771630615640599</v>
      </c>
      <c r="FP1494" s="452">
        <f t="shared" si="2689"/>
        <v>1.4624999999999999</v>
      </c>
      <c r="FQ1494" s="452">
        <f t="shared" si="2690"/>
        <v>1.1214285714285714</v>
      </c>
      <c r="FR1494" s="453"/>
      <c r="FS1494" s="446">
        <f t="shared" si="2679"/>
        <v>58365</v>
      </c>
      <c r="FT1494" s="446">
        <f t="shared" si="2679"/>
        <v>2743155</v>
      </c>
      <c r="FU1494" s="446">
        <f t="shared" si="2679"/>
        <v>5077755</v>
      </c>
      <c r="FV1494" s="446">
        <f t="shared" si="2679"/>
        <v>9163305</v>
      </c>
      <c r="FW1494" s="446">
        <f t="shared" si="2679"/>
        <v>3820932</v>
      </c>
      <c r="FX1494" s="446">
        <f t="shared" si="2679"/>
        <v>2821542</v>
      </c>
      <c r="FY1494" s="446">
        <f t="shared" si="2679"/>
        <v>105749883</v>
      </c>
      <c r="FZ1494" s="446">
        <f t="shared" si="2679"/>
        <v>268209472</v>
      </c>
      <c r="GA1494" s="446">
        <f t="shared" si="2679"/>
        <v>17240720</v>
      </c>
      <c r="GB1494" s="446">
        <f t="shared" si="2679"/>
        <v>5794715</v>
      </c>
      <c r="GC1494" s="446">
        <f t="shared" si="2680"/>
        <v>3036010</v>
      </c>
      <c r="GD1494" s="446">
        <f t="shared" si="2680"/>
        <v>268370</v>
      </c>
      <c r="GE1494" s="446">
        <f t="shared" si="2680"/>
        <v>94830</v>
      </c>
      <c r="GF1494" s="446">
        <f t="shared" si="2680"/>
        <v>3428550</v>
      </c>
      <c r="GG1494" s="446">
        <f t="shared" si="2680"/>
        <v>8968000</v>
      </c>
      <c r="GH1494" s="446">
        <f t="shared" si="2680"/>
        <v>1974192</v>
      </c>
      <c r="GI1494" s="446">
        <f t="shared" si="2680"/>
        <v>95040268</v>
      </c>
      <c r="GJ1494" s="446">
        <f t="shared" si="2680"/>
        <v>38928587</v>
      </c>
      <c r="GK1494" s="446">
        <f t="shared" si="2680"/>
        <v>13511736</v>
      </c>
      <c r="GL1494" s="446">
        <f t="shared" si="2680"/>
        <v>11527500</v>
      </c>
      <c r="GM1494" s="446">
        <f t="shared" si="2680"/>
        <v>1940714</v>
      </c>
      <c r="GN1494" s="446">
        <f t="shared" si="2680"/>
        <v>485692</v>
      </c>
      <c r="GO1494" s="446">
        <f t="shared" si="2680"/>
        <v>190320</v>
      </c>
      <c r="GP1494" s="446">
        <f t="shared" si="2680"/>
        <v>229172</v>
      </c>
      <c r="GQ1494" s="446">
        <f t="shared" si="2680"/>
        <v>50011136</v>
      </c>
      <c r="GR1494" s="446"/>
      <c r="GS1494" s="446"/>
      <c r="GT1494" s="446"/>
      <c r="GU1494" s="446"/>
      <c r="GV1494" s="416"/>
    </row>
    <row r="1495" spans="1:204" ht="9.75" customHeight="1" x14ac:dyDescent="0.2">
      <c r="A1495" s="523" t="str">
        <f t="shared" si="2659"/>
        <v>2025-26JULYRYD</v>
      </c>
      <c r="B1495" s="524" t="str">
        <f t="shared" si="2678"/>
        <v>2025-26</v>
      </c>
      <c r="C1495" s="525" t="s">
        <v>673</v>
      </c>
      <c r="D1495" s="524" t="s">
        <v>663</v>
      </c>
      <c r="E1495" s="524" t="s">
        <v>662</v>
      </c>
      <c r="F1495" s="526" t="s">
        <v>455</v>
      </c>
      <c r="G1495" s="526" t="s">
        <v>693</v>
      </c>
      <c r="H1495" s="527">
        <v>101533</v>
      </c>
      <c r="I1495" s="527">
        <v>80599</v>
      </c>
      <c r="J1495" s="527">
        <v>253428</v>
      </c>
      <c r="K1495" s="527">
        <v>3</v>
      </c>
      <c r="L1495" s="527">
        <v>1</v>
      </c>
      <c r="M1495" s="527">
        <v>1</v>
      </c>
      <c r="N1495" s="527">
        <v>8</v>
      </c>
      <c r="O1495" s="527">
        <v>65</v>
      </c>
      <c r="P1495" s="527">
        <v>271</v>
      </c>
      <c r="Q1495" s="527">
        <v>4</v>
      </c>
      <c r="R1495" s="527">
        <v>35</v>
      </c>
      <c r="S1495" s="527">
        <v>67101</v>
      </c>
      <c r="T1495" s="527">
        <v>5974</v>
      </c>
      <c r="U1495" s="527">
        <v>3687</v>
      </c>
      <c r="V1495" s="527">
        <v>32828</v>
      </c>
      <c r="W1495" s="527">
        <v>14539</v>
      </c>
      <c r="X1495" s="527">
        <v>513</v>
      </c>
      <c r="Y1495" s="527">
        <v>3064668</v>
      </c>
      <c r="Z1495" s="527">
        <v>513</v>
      </c>
      <c r="AA1495" s="527">
        <v>952</v>
      </c>
      <c r="AB1495" s="527">
        <v>2241885</v>
      </c>
      <c r="AC1495" s="527">
        <v>608</v>
      </c>
      <c r="AD1495" s="527">
        <v>1121</v>
      </c>
      <c r="AE1495" s="527">
        <v>60199453</v>
      </c>
      <c r="AF1495" s="527">
        <v>1834</v>
      </c>
      <c r="AG1495" s="527">
        <v>3707</v>
      </c>
      <c r="AH1495" s="527">
        <v>108808638</v>
      </c>
      <c r="AI1495" s="527">
        <v>7484</v>
      </c>
      <c r="AJ1495" s="527">
        <v>16905</v>
      </c>
      <c r="AK1495" s="527">
        <v>4446908</v>
      </c>
      <c r="AL1495" s="527">
        <v>8668</v>
      </c>
      <c r="AM1495" s="527">
        <v>18222</v>
      </c>
      <c r="AN1495" s="527">
        <v>0</v>
      </c>
      <c r="AO1495" s="527">
        <v>4096</v>
      </c>
      <c r="AP1495" s="527">
        <v>4831</v>
      </c>
      <c r="AQ1495" s="527">
        <v>32568047</v>
      </c>
      <c r="AR1495" s="527">
        <v>6741</v>
      </c>
      <c r="AS1495" s="527">
        <v>12095</v>
      </c>
      <c r="AT1495" s="527">
        <v>10449</v>
      </c>
      <c r="AU1495" s="527">
        <v>750</v>
      </c>
      <c r="AV1495" s="527">
        <v>4172</v>
      </c>
      <c r="AW1495" s="527">
        <v>8040</v>
      </c>
      <c r="AX1495" s="527">
        <v>615</v>
      </c>
      <c r="AY1495" s="527">
        <v>4912</v>
      </c>
      <c r="AZ1495" s="527">
        <v>1805</v>
      </c>
      <c r="BA1495" s="527">
        <v>14972</v>
      </c>
      <c r="BB1495" s="527">
        <v>38131530</v>
      </c>
      <c r="BC1495" s="527">
        <v>2547</v>
      </c>
      <c r="BD1495" s="527">
        <v>6300</v>
      </c>
      <c r="BE1495" s="527">
        <v>604</v>
      </c>
      <c r="BF1495" s="527">
        <v>4003</v>
      </c>
      <c r="BG1495" s="527">
        <v>7907</v>
      </c>
      <c r="BH1495" s="527">
        <v>2458</v>
      </c>
      <c r="BI1495" s="527">
        <v>34765</v>
      </c>
      <c r="BJ1495" s="527">
        <v>1617</v>
      </c>
      <c r="BK1495" s="527">
        <v>20270</v>
      </c>
      <c r="BL1495" s="527">
        <v>56652</v>
      </c>
      <c r="BM1495" s="527">
        <v>13962</v>
      </c>
      <c r="BN1495" s="527">
        <v>9026</v>
      </c>
      <c r="BO1495" s="527">
        <v>8619</v>
      </c>
      <c r="BP1495" s="527">
        <v>5645</v>
      </c>
      <c r="BQ1495" s="527">
        <v>46290</v>
      </c>
      <c r="BR1495" s="527">
        <v>34568</v>
      </c>
      <c r="BS1495" s="527">
        <v>26156</v>
      </c>
      <c r="BT1495" s="527">
        <v>15185</v>
      </c>
      <c r="BU1495" s="527">
        <v>894</v>
      </c>
      <c r="BV1495" s="527">
        <v>535</v>
      </c>
      <c r="BW1495" s="527">
        <v>141</v>
      </c>
      <c r="BX1495" s="527">
        <v>96341</v>
      </c>
      <c r="BY1495" s="527">
        <v>683</v>
      </c>
      <c r="BZ1495" s="527">
        <v>1105</v>
      </c>
      <c r="CA1495" s="527">
        <v>121</v>
      </c>
      <c r="CB1495" s="527">
        <v>73570</v>
      </c>
      <c r="CC1495" s="527">
        <v>608</v>
      </c>
      <c r="CD1495" s="527">
        <v>1199</v>
      </c>
      <c r="CE1495" s="527">
        <v>5712</v>
      </c>
      <c r="CF1495" s="527">
        <v>2894757</v>
      </c>
      <c r="CG1495" s="527">
        <v>507</v>
      </c>
      <c r="CH1495" s="527">
        <v>940</v>
      </c>
      <c r="CI1495" s="527">
        <v>2579</v>
      </c>
      <c r="CJ1495" s="527">
        <v>4214696</v>
      </c>
      <c r="CK1495" s="527">
        <v>1634</v>
      </c>
      <c r="CL1495" s="527">
        <v>3319</v>
      </c>
      <c r="CM1495" s="527">
        <v>1443</v>
      </c>
      <c r="CN1495" s="527">
        <v>2359640</v>
      </c>
      <c r="CO1495" s="527">
        <v>1635</v>
      </c>
      <c r="CP1495" s="527">
        <v>3518</v>
      </c>
      <c r="CQ1495" s="527">
        <v>28806</v>
      </c>
      <c r="CR1495" s="527">
        <v>53625117</v>
      </c>
      <c r="CS1495" s="527">
        <v>1862</v>
      </c>
      <c r="CT1495" s="527">
        <v>3746</v>
      </c>
      <c r="CU1495" s="527">
        <v>1171</v>
      </c>
      <c r="CV1495" s="527">
        <v>10428797</v>
      </c>
      <c r="CW1495" s="527">
        <v>8906</v>
      </c>
      <c r="CX1495" s="527">
        <v>20085</v>
      </c>
      <c r="CY1495" s="527">
        <v>669</v>
      </c>
      <c r="CZ1495" s="527">
        <v>5867959</v>
      </c>
      <c r="DA1495" s="527">
        <v>8771</v>
      </c>
      <c r="DB1495" s="527">
        <v>20365</v>
      </c>
      <c r="DC1495" s="527">
        <v>907</v>
      </c>
      <c r="DD1495" s="527">
        <v>11263113</v>
      </c>
      <c r="DE1495" s="527">
        <v>12418</v>
      </c>
      <c r="DF1495" s="527">
        <v>29282</v>
      </c>
      <c r="DG1495" s="527">
        <v>113</v>
      </c>
      <c r="DH1495" s="527">
        <v>1346311</v>
      </c>
      <c r="DI1495" s="527">
        <v>11914</v>
      </c>
      <c r="DJ1495" s="527">
        <v>30692</v>
      </c>
      <c r="DK1495" s="527">
        <v>6</v>
      </c>
      <c r="DL1495" s="527">
        <v>3180</v>
      </c>
      <c r="DM1495" s="527">
        <v>530</v>
      </c>
      <c r="DN1495" s="527">
        <v>1142</v>
      </c>
      <c r="DO1495" s="527">
        <v>3826</v>
      </c>
      <c r="DP1495" s="527">
        <v>192668</v>
      </c>
      <c r="DQ1495" s="527">
        <v>50</v>
      </c>
      <c r="DR1495" s="527">
        <v>60</v>
      </c>
      <c r="DS1495" s="527">
        <v>56</v>
      </c>
      <c r="DT1495" s="527">
        <v>96668</v>
      </c>
      <c r="DU1495" s="527">
        <v>1726</v>
      </c>
      <c r="DV1495" s="527">
        <v>3721</v>
      </c>
      <c r="DW1495" s="527">
        <v>53</v>
      </c>
      <c r="DX1495" s="527">
        <v>35244</v>
      </c>
      <c r="DY1495" s="527">
        <v>36864422</v>
      </c>
      <c r="DZ1495" s="527">
        <v>1046</v>
      </c>
      <c r="EA1495" s="527">
        <v>1777</v>
      </c>
      <c r="EB1495" s="527">
        <v>17856</v>
      </c>
      <c r="EC1495" s="527">
        <v>3395</v>
      </c>
      <c r="ED1495" s="527">
        <v>180</v>
      </c>
      <c r="EE1495" s="527">
        <v>2111126</v>
      </c>
      <c r="EF1495" s="527">
        <v>1869</v>
      </c>
      <c r="EG1495" s="527">
        <v>575</v>
      </c>
      <c r="EH1495" s="527">
        <v>48</v>
      </c>
      <c r="EI1495" s="527"/>
      <c r="EJ1495" s="528"/>
      <c r="EK1495" s="528"/>
      <c r="EL1495" s="528"/>
      <c r="EM1495" s="528"/>
      <c r="EN1495" s="528"/>
      <c r="EO1495" s="528"/>
      <c r="EP1495" s="528"/>
      <c r="EQ1495" s="528"/>
      <c r="ER1495" s="528"/>
      <c r="ES1495" s="528"/>
      <c r="ET1495" s="528"/>
      <c r="EU1495" s="528"/>
      <c r="EV1495" s="528"/>
      <c r="EW1495" s="528"/>
      <c r="EX1495" s="528"/>
      <c r="EY1495" s="528"/>
      <c r="EZ1495" s="529"/>
      <c r="FA1495" s="446">
        <f t="shared" si="2674"/>
        <v>7</v>
      </c>
      <c r="FB1495" s="417">
        <f t="shared" si="2691"/>
        <v>2025</v>
      </c>
      <c r="FC1495" s="448">
        <f t="shared" si="2692"/>
        <v>45839</v>
      </c>
      <c r="FD1495" s="449">
        <f t="shared" si="2693"/>
        <v>31</v>
      </c>
      <c r="FE1495" s="530"/>
      <c r="FF1495" s="531">
        <f t="shared" si="2675"/>
        <v>0.67087497808171137</v>
      </c>
      <c r="FG1495" s="530"/>
      <c r="FH1495" s="532">
        <f t="shared" si="2681"/>
        <v>2.3371275527284903</v>
      </c>
      <c r="FI1495" s="532">
        <f t="shared" si="2682"/>
        <v>1.5108804820890525</v>
      </c>
      <c r="FJ1495" s="532">
        <f t="shared" si="2683"/>
        <v>2.3376729048006508</v>
      </c>
      <c r="FK1495" s="532">
        <f t="shared" si="2684"/>
        <v>1.5310550583129916</v>
      </c>
      <c r="FL1495" s="532">
        <f t="shared" si="2685"/>
        <v>1.4100767637382723</v>
      </c>
      <c r="FM1495" s="532">
        <f t="shared" si="2686"/>
        <v>1.0530035335689045</v>
      </c>
      <c r="FN1495" s="532">
        <f t="shared" si="2687"/>
        <v>1.7990233165967398</v>
      </c>
      <c r="FO1495" s="532">
        <f t="shared" si="2688"/>
        <v>1.0444322167962032</v>
      </c>
      <c r="FP1495" s="532">
        <f t="shared" si="2689"/>
        <v>1.7426900584795322</v>
      </c>
      <c r="FQ1495" s="532">
        <f t="shared" si="2690"/>
        <v>1.0428849902534114</v>
      </c>
      <c r="FR1495" s="533"/>
      <c r="FS1495" s="534">
        <f t="shared" ref="FS1495:GB1504" si="2694">IFERROR(HLOOKUP(FS$1,$H$5:$HA$10116,MATCH($A1495,$A$5:$A$10116,0),0)*HLOOKUP(FS$2,$H$5:$HA$10116,MATCH($A1495,$A$5:$A$10116,0),0),"-")</f>
        <v>80599</v>
      </c>
      <c r="FT1495" s="534">
        <f t="shared" si="2694"/>
        <v>80599</v>
      </c>
      <c r="FU1495" s="534">
        <f t="shared" si="2694"/>
        <v>644792</v>
      </c>
      <c r="FV1495" s="534">
        <f t="shared" si="2694"/>
        <v>5238935</v>
      </c>
      <c r="FW1495" s="534">
        <f t="shared" si="2694"/>
        <v>5687248</v>
      </c>
      <c r="FX1495" s="534">
        <f t="shared" si="2694"/>
        <v>4133127</v>
      </c>
      <c r="FY1495" s="534">
        <f t="shared" si="2694"/>
        <v>121693396</v>
      </c>
      <c r="FZ1495" s="534">
        <f t="shared" si="2694"/>
        <v>245781795</v>
      </c>
      <c r="GA1495" s="534">
        <f t="shared" si="2694"/>
        <v>9347886</v>
      </c>
      <c r="GB1495" s="534">
        <f t="shared" si="2694"/>
        <v>94323600</v>
      </c>
      <c r="GC1495" s="534">
        <f t="shared" ref="GC1495:GQ1504" si="2695">IFERROR(HLOOKUP(GC$1,$H$5:$HA$10116,MATCH($A1495,$A$5:$A$10116,0),0)*HLOOKUP(GC$2,$H$5:$HA$10116,MATCH($A1495,$A$5:$A$10116,0),0),"-")</f>
        <v>58430945</v>
      </c>
      <c r="GD1495" s="534">
        <f t="shared" si="2695"/>
        <v>155805</v>
      </c>
      <c r="GE1495" s="534">
        <f t="shared" si="2695"/>
        <v>145079</v>
      </c>
      <c r="GF1495" s="534">
        <f t="shared" si="2695"/>
        <v>5369280</v>
      </c>
      <c r="GG1495" s="534">
        <f t="shared" si="2695"/>
        <v>8559701</v>
      </c>
      <c r="GH1495" s="534">
        <f t="shared" si="2695"/>
        <v>5076474</v>
      </c>
      <c r="GI1495" s="534">
        <f t="shared" si="2695"/>
        <v>107907276</v>
      </c>
      <c r="GJ1495" s="534">
        <f t="shared" si="2695"/>
        <v>23519535</v>
      </c>
      <c r="GK1495" s="534">
        <f t="shared" si="2695"/>
        <v>13624185</v>
      </c>
      <c r="GL1495" s="534">
        <f t="shared" si="2695"/>
        <v>26558774</v>
      </c>
      <c r="GM1495" s="534">
        <f t="shared" si="2695"/>
        <v>3468196</v>
      </c>
      <c r="GN1495" s="534">
        <f t="shared" si="2695"/>
        <v>208376</v>
      </c>
      <c r="GO1495" s="534">
        <f t="shared" si="2695"/>
        <v>6852</v>
      </c>
      <c r="GP1495" s="534">
        <f t="shared" si="2695"/>
        <v>229560</v>
      </c>
      <c r="GQ1495" s="534">
        <f t="shared" si="2695"/>
        <v>62628588</v>
      </c>
      <c r="GR1495" s="534"/>
      <c r="GS1495" s="534"/>
      <c r="GT1495" s="534"/>
      <c r="GU1495" s="534"/>
      <c r="GV1495" s="535"/>
    </row>
    <row r="1496" spans="1:204" ht="9.75" customHeight="1" x14ac:dyDescent="0.2">
      <c r="A1496" s="417" t="str">
        <f t="shared" si="2659"/>
        <v>2025-26JULYRYF</v>
      </c>
      <c r="B1496" s="458" t="str">
        <f t="shared" si="2678"/>
        <v>2025-26</v>
      </c>
      <c r="C1496" s="402" t="s">
        <v>673</v>
      </c>
      <c r="D1496" s="458" t="s">
        <v>667</v>
      </c>
      <c r="E1496" s="458" t="s">
        <v>666</v>
      </c>
      <c r="F1496" s="478" t="s">
        <v>457</v>
      </c>
      <c r="G1496" s="478" t="s">
        <v>694</v>
      </c>
      <c r="H1496" s="510">
        <v>116535</v>
      </c>
      <c r="I1496" s="510">
        <v>89201</v>
      </c>
      <c r="J1496" s="510">
        <v>137945</v>
      </c>
      <c r="K1496" s="510">
        <v>2</v>
      </c>
      <c r="L1496" s="510">
        <v>0</v>
      </c>
      <c r="M1496" s="510">
        <v>1</v>
      </c>
      <c r="N1496" s="510">
        <v>1</v>
      </c>
      <c r="O1496" s="510">
        <v>39</v>
      </c>
      <c r="P1496" s="510">
        <v>456</v>
      </c>
      <c r="Q1496" s="510">
        <v>0</v>
      </c>
      <c r="R1496" s="510">
        <v>85</v>
      </c>
      <c r="S1496" s="510">
        <v>82760</v>
      </c>
      <c r="T1496" s="510">
        <v>8708</v>
      </c>
      <c r="U1496" s="510">
        <v>5215</v>
      </c>
      <c r="V1496" s="510">
        <v>41832</v>
      </c>
      <c r="W1496" s="510">
        <v>16244</v>
      </c>
      <c r="X1496" s="510">
        <v>347</v>
      </c>
      <c r="Y1496" s="510">
        <v>4734148</v>
      </c>
      <c r="Z1496" s="510">
        <v>544</v>
      </c>
      <c r="AA1496" s="510">
        <v>1033</v>
      </c>
      <c r="AB1496" s="510">
        <v>3132159</v>
      </c>
      <c r="AC1496" s="510">
        <v>601</v>
      </c>
      <c r="AD1496" s="510">
        <v>1156</v>
      </c>
      <c r="AE1496" s="510">
        <v>79985054</v>
      </c>
      <c r="AF1496" s="510">
        <v>1912</v>
      </c>
      <c r="AG1496" s="510">
        <v>3937</v>
      </c>
      <c r="AH1496" s="510">
        <v>89928729</v>
      </c>
      <c r="AI1496" s="510">
        <v>5536</v>
      </c>
      <c r="AJ1496" s="510">
        <v>12328</v>
      </c>
      <c r="AK1496" s="510">
        <v>2709576</v>
      </c>
      <c r="AL1496" s="510">
        <v>7809</v>
      </c>
      <c r="AM1496" s="510">
        <v>17109</v>
      </c>
      <c r="AN1496" s="510">
        <v>419</v>
      </c>
      <c r="AO1496" s="510">
        <v>3465</v>
      </c>
      <c r="AP1496" s="510">
        <v>3671</v>
      </c>
      <c r="AQ1496" s="510">
        <v>12569141</v>
      </c>
      <c r="AR1496" s="510">
        <v>3424</v>
      </c>
      <c r="AS1496" s="510">
        <v>7065</v>
      </c>
      <c r="AT1496" s="510">
        <v>13461</v>
      </c>
      <c r="AU1496" s="510">
        <v>885</v>
      </c>
      <c r="AV1496" s="510">
        <v>3460</v>
      </c>
      <c r="AW1496" s="510">
        <v>7310</v>
      </c>
      <c r="AX1496" s="510">
        <v>1537</v>
      </c>
      <c r="AY1496" s="510">
        <v>7579</v>
      </c>
      <c r="AZ1496" s="510">
        <v>0</v>
      </c>
      <c r="BA1496" s="510">
        <v>14056</v>
      </c>
      <c r="BB1496" s="510">
        <v>38748551</v>
      </c>
      <c r="BC1496" s="510">
        <v>2757</v>
      </c>
      <c r="BD1496" s="510">
        <v>5837</v>
      </c>
      <c r="BE1496" s="510">
        <v>1308</v>
      </c>
      <c r="BF1496" s="510">
        <v>5225</v>
      </c>
      <c r="BG1496" s="510">
        <v>7084</v>
      </c>
      <c r="BH1496" s="510">
        <v>439</v>
      </c>
      <c r="BI1496" s="510">
        <v>37101</v>
      </c>
      <c r="BJ1496" s="510">
        <v>3393</v>
      </c>
      <c r="BK1496" s="510">
        <v>28805</v>
      </c>
      <c r="BL1496" s="510">
        <v>69299</v>
      </c>
      <c r="BM1496" s="510">
        <v>17369</v>
      </c>
      <c r="BN1496" s="510">
        <v>12282</v>
      </c>
      <c r="BO1496" s="510">
        <v>10548</v>
      </c>
      <c r="BP1496" s="510">
        <v>7570</v>
      </c>
      <c r="BQ1496" s="510">
        <v>56119</v>
      </c>
      <c r="BR1496" s="510">
        <v>44833</v>
      </c>
      <c r="BS1496" s="510">
        <v>28710</v>
      </c>
      <c r="BT1496" s="510">
        <v>17388</v>
      </c>
      <c r="BU1496" s="510">
        <v>628</v>
      </c>
      <c r="BV1496" s="510">
        <v>372</v>
      </c>
      <c r="BW1496" s="510">
        <v>1</v>
      </c>
      <c r="BX1496" s="510">
        <v>519</v>
      </c>
      <c r="BY1496" s="510">
        <v>519</v>
      </c>
      <c r="BZ1496" s="510">
        <v>519</v>
      </c>
      <c r="CA1496" s="510">
        <v>4</v>
      </c>
      <c r="CB1496" s="510">
        <v>2629</v>
      </c>
      <c r="CC1496" s="510">
        <v>657</v>
      </c>
      <c r="CD1496" s="510">
        <v>1101</v>
      </c>
      <c r="CE1496" s="510">
        <v>8703</v>
      </c>
      <c r="CF1496" s="510">
        <v>4731000</v>
      </c>
      <c r="CG1496" s="510">
        <v>544</v>
      </c>
      <c r="CH1496" s="510">
        <v>1032</v>
      </c>
      <c r="CI1496" s="510">
        <v>2483</v>
      </c>
      <c r="CJ1496" s="510">
        <v>4451610</v>
      </c>
      <c r="CK1496" s="510">
        <v>1793</v>
      </c>
      <c r="CL1496" s="510">
        <v>3525</v>
      </c>
      <c r="CM1496" s="510">
        <v>1018</v>
      </c>
      <c r="CN1496" s="510">
        <v>1561048</v>
      </c>
      <c r="CO1496" s="510">
        <v>1533</v>
      </c>
      <c r="CP1496" s="510">
        <v>3355</v>
      </c>
      <c r="CQ1496" s="510">
        <v>38331</v>
      </c>
      <c r="CR1496" s="510">
        <v>73972396</v>
      </c>
      <c r="CS1496" s="510">
        <v>1930</v>
      </c>
      <c r="CT1496" s="510">
        <v>3973</v>
      </c>
      <c r="CU1496" s="510">
        <v>918</v>
      </c>
      <c r="CV1496" s="510">
        <v>4354289</v>
      </c>
      <c r="CW1496" s="510">
        <v>4743</v>
      </c>
      <c r="CX1496" s="510">
        <v>11107</v>
      </c>
      <c r="CY1496" s="510">
        <v>193</v>
      </c>
      <c r="CZ1496" s="510">
        <v>867498</v>
      </c>
      <c r="DA1496" s="510">
        <v>4495</v>
      </c>
      <c r="DB1496" s="510">
        <v>11809</v>
      </c>
      <c r="DC1496" s="510">
        <v>1015</v>
      </c>
      <c r="DD1496" s="510">
        <v>7288323</v>
      </c>
      <c r="DE1496" s="510">
        <v>7181</v>
      </c>
      <c r="DF1496" s="510">
        <v>17120</v>
      </c>
      <c r="DG1496" s="510">
        <v>47</v>
      </c>
      <c r="DH1496" s="510">
        <v>218027</v>
      </c>
      <c r="DI1496" s="510">
        <v>4639</v>
      </c>
      <c r="DJ1496" s="510">
        <v>13217</v>
      </c>
      <c r="DK1496" s="510">
        <v>508</v>
      </c>
      <c r="DL1496" s="510">
        <v>228537</v>
      </c>
      <c r="DM1496" s="510">
        <v>450</v>
      </c>
      <c r="DN1496" s="510">
        <v>769</v>
      </c>
      <c r="DO1496" s="510">
        <v>4768</v>
      </c>
      <c r="DP1496" s="510">
        <v>207606</v>
      </c>
      <c r="DQ1496" s="510">
        <v>44</v>
      </c>
      <c r="DR1496" s="510">
        <v>72</v>
      </c>
      <c r="DS1496" s="510">
        <v>116</v>
      </c>
      <c r="DT1496" s="510">
        <v>185585</v>
      </c>
      <c r="DU1496" s="510">
        <v>1600</v>
      </c>
      <c r="DV1496" s="510">
        <v>3836</v>
      </c>
      <c r="DW1496" s="510">
        <v>107</v>
      </c>
      <c r="DX1496" s="510">
        <v>40611</v>
      </c>
      <c r="DY1496" s="510">
        <v>76778131</v>
      </c>
      <c r="DZ1496" s="510">
        <v>1891</v>
      </c>
      <c r="EA1496" s="510">
        <v>3523</v>
      </c>
      <c r="EB1496" s="510">
        <v>27531</v>
      </c>
      <c r="EC1496" s="510">
        <v>11862</v>
      </c>
      <c r="ED1496" s="510">
        <v>4163</v>
      </c>
      <c r="EE1496" s="510">
        <v>26662182</v>
      </c>
      <c r="EF1496" s="510">
        <v>151</v>
      </c>
      <c r="EG1496" s="510">
        <v>574</v>
      </c>
      <c r="EH1496" s="510">
        <v>28</v>
      </c>
      <c r="EI1496" s="510"/>
      <c r="EJ1496" s="479"/>
      <c r="EK1496" s="479"/>
      <c r="EL1496" s="479"/>
      <c r="EM1496" s="479"/>
      <c r="EN1496" s="479"/>
      <c r="EO1496" s="479"/>
      <c r="EP1496" s="479"/>
      <c r="EQ1496" s="479"/>
      <c r="ER1496" s="479"/>
      <c r="ES1496" s="479"/>
      <c r="ET1496" s="479"/>
      <c r="EU1496" s="479"/>
      <c r="EV1496" s="479"/>
      <c r="EW1496" s="479"/>
      <c r="EX1496" s="479"/>
      <c r="EY1496" s="479"/>
      <c r="EZ1496" s="476"/>
      <c r="FA1496" s="446">
        <f t="shared" si="2674"/>
        <v>7</v>
      </c>
      <c r="FB1496" s="417">
        <f t="shared" si="2691"/>
        <v>2025</v>
      </c>
      <c r="FC1496" s="448">
        <f t="shared" si="2692"/>
        <v>45839</v>
      </c>
      <c r="FD1496" s="449">
        <f t="shared" si="2693"/>
        <v>31</v>
      </c>
      <c r="FE1496" s="450"/>
      <c r="FF1496" s="451">
        <f t="shared" si="2675"/>
        <v>0.57779932137663592</v>
      </c>
      <c r="FG1496" s="450"/>
      <c r="FH1496" s="452">
        <f t="shared" si="2681"/>
        <v>1.9946026642168122</v>
      </c>
      <c r="FI1496" s="452">
        <f t="shared" si="2682"/>
        <v>1.4104271933853927</v>
      </c>
      <c r="FJ1496" s="452">
        <f t="shared" si="2683"/>
        <v>2.0226270373921382</v>
      </c>
      <c r="FK1496" s="452">
        <f t="shared" si="2684"/>
        <v>1.4515819750719079</v>
      </c>
      <c r="FL1496" s="452">
        <f t="shared" si="2685"/>
        <v>1.3415327978580991</v>
      </c>
      <c r="FM1496" s="452">
        <f t="shared" si="2686"/>
        <v>1.0717393383056033</v>
      </c>
      <c r="FN1496" s="452">
        <f t="shared" si="2687"/>
        <v>1.7674218172863827</v>
      </c>
      <c r="FO1496" s="452">
        <f t="shared" si="2688"/>
        <v>1.0704260034474267</v>
      </c>
      <c r="FP1496" s="452">
        <f t="shared" si="2689"/>
        <v>1.8097982708933718</v>
      </c>
      <c r="FQ1496" s="452">
        <f t="shared" si="2690"/>
        <v>1.0720461095100864</v>
      </c>
      <c r="FR1496" s="453"/>
      <c r="FS1496" s="446">
        <f t="shared" si="2694"/>
        <v>0</v>
      </c>
      <c r="FT1496" s="446">
        <f t="shared" si="2694"/>
        <v>89201</v>
      </c>
      <c r="FU1496" s="446">
        <f t="shared" si="2694"/>
        <v>89201</v>
      </c>
      <c r="FV1496" s="446">
        <f t="shared" si="2694"/>
        <v>3478839</v>
      </c>
      <c r="FW1496" s="446">
        <f t="shared" si="2694"/>
        <v>8995364</v>
      </c>
      <c r="FX1496" s="446">
        <f t="shared" si="2694"/>
        <v>6028540</v>
      </c>
      <c r="FY1496" s="446">
        <f t="shared" si="2694"/>
        <v>164692584</v>
      </c>
      <c r="FZ1496" s="446">
        <f t="shared" si="2694"/>
        <v>200256032</v>
      </c>
      <c r="GA1496" s="446">
        <f t="shared" si="2694"/>
        <v>5936823</v>
      </c>
      <c r="GB1496" s="446">
        <f t="shared" si="2694"/>
        <v>82044872</v>
      </c>
      <c r="GC1496" s="446">
        <f t="shared" si="2695"/>
        <v>25935615</v>
      </c>
      <c r="GD1496" s="446">
        <f t="shared" si="2695"/>
        <v>519</v>
      </c>
      <c r="GE1496" s="446">
        <f t="shared" si="2695"/>
        <v>4404</v>
      </c>
      <c r="GF1496" s="446">
        <f t="shared" si="2695"/>
        <v>8981496</v>
      </c>
      <c r="GG1496" s="446">
        <f t="shared" si="2695"/>
        <v>8752575</v>
      </c>
      <c r="GH1496" s="446">
        <f t="shared" si="2695"/>
        <v>3415390</v>
      </c>
      <c r="GI1496" s="446">
        <f t="shared" si="2695"/>
        <v>152289063</v>
      </c>
      <c r="GJ1496" s="446">
        <f t="shared" si="2695"/>
        <v>10196226</v>
      </c>
      <c r="GK1496" s="446">
        <f t="shared" si="2695"/>
        <v>2279137</v>
      </c>
      <c r="GL1496" s="446">
        <f t="shared" si="2695"/>
        <v>17376800</v>
      </c>
      <c r="GM1496" s="446">
        <f t="shared" si="2695"/>
        <v>621199</v>
      </c>
      <c r="GN1496" s="446">
        <f t="shared" si="2695"/>
        <v>444976</v>
      </c>
      <c r="GO1496" s="446">
        <f t="shared" si="2695"/>
        <v>390652</v>
      </c>
      <c r="GP1496" s="446">
        <f t="shared" si="2695"/>
        <v>343296</v>
      </c>
      <c r="GQ1496" s="446">
        <f t="shared" si="2695"/>
        <v>143072553</v>
      </c>
      <c r="GR1496" s="446"/>
      <c r="GS1496" s="446"/>
      <c r="GT1496" s="446"/>
      <c r="GU1496" s="446"/>
      <c r="GV1496" s="416"/>
    </row>
    <row r="1497" spans="1:204" ht="9.75" customHeight="1" x14ac:dyDescent="0.2">
      <c r="A1497" s="417" t="str">
        <f t="shared" si="2659"/>
        <v>2025-26JULYRYA</v>
      </c>
      <c r="B1497" s="458" t="str">
        <f t="shared" si="2678"/>
        <v>2025-26</v>
      </c>
      <c r="C1497" s="402" t="s">
        <v>673</v>
      </c>
      <c r="D1497" s="458" t="s">
        <v>653</v>
      </c>
      <c r="E1497" s="458" t="s">
        <v>652</v>
      </c>
      <c r="F1497" s="478" t="s">
        <v>452</v>
      </c>
      <c r="G1497" s="478" t="s">
        <v>697</v>
      </c>
      <c r="H1497" s="510">
        <v>132752</v>
      </c>
      <c r="I1497" s="510">
        <v>94782</v>
      </c>
      <c r="J1497" s="510">
        <v>28463</v>
      </c>
      <c r="K1497" s="510">
        <v>0</v>
      </c>
      <c r="L1497" s="510">
        <v>0</v>
      </c>
      <c r="M1497" s="510">
        <v>0</v>
      </c>
      <c r="N1497" s="510">
        <v>0</v>
      </c>
      <c r="O1497" s="510">
        <v>11</v>
      </c>
      <c r="P1497" s="510">
        <v>416</v>
      </c>
      <c r="Q1497" s="510">
        <v>0</v>
      </c>
      <c r="R1497" s="510">
        <v>26</v>
      </c>
      <c r="S1497" s="510">
        <v>91445</v>
      </c>
      <c r="T1497" s="510">
        <v>9309</v>
      </c>
      <c r="U1497" s="510">
        <v>6004</v>
      </c>
      <c r="V1497" s="510">
        <v>44179</v>
      </c>
      <c r="W1497" s="510">
        <v>15506</v>
      </c>
      <c r="X1497" s="510">
        <v>385</v>
      </c>
      <c r="Y1497" s="510">
        <v>4380134</v>
      </c>
      <c r="Z1497" s="510">
        <v>471</v>
      </c>
      <c r="AA1497" s="510">
        <v>838</v>
      </c>
      <c r="AB1497" s="510">
        <v>2920736</v>
      </c>
      <c r="AC1497" s="510">
        <v>486</v>
      </c>
      <c r="AD1497" s="510">
        <v>867</v>
      </c>
      <c r="AE1497" s="510">
        <v>52288614</v>
      </c>
      <c r="AF1497" s="510">
        <v>1184</v>
      </c>
      <c r="AG1497" s="510">
        <v>2355</v>
      </c>
      <c r="AH1497" s="510">
        <v>86084587</v>
      </c>
      <c r="AI1497" s="510">
        <v>5552</v>
      </c>
      <c r="AJ1497" s="510">
        <v>13524</v>
      </c>
      <c r="AK1497" s="510">
        <v>3259168</v>
      </c>
      <c r="AL1497" s="510">
        <v>8465</v>
      </c>
      <c r="AM1497" s="510">
        <v>19853</v>
      </c>
      <c r="AN1497" s="510">
        <v>0</v>
      </c>
      <c r="AO1497" s="510">
        <v>4060</v>
      </c>
      <c r="AP1497" s="510">
        <v>3335</v>
      </c>
      <c r="AQ1497" s="510">
        <v>6195977</v>
      </c>
      <c r="AR1497" s="510">
        <v>1858</v>
      </c>
      <c r="AS1497" s="510">
        <v>4110</v>
      </c>
      <c r="AT1497" s="510">
        <v>18373</v>
      </c>
      <c r="AU1497" s="510">
        <v>2551</v>
      </c>
      <c r="AV1497" s="510">
        <v>11025</v>
      </c>
      <c r="AW1497" s="510">
        <v>8952</v>
      </c>
      <c r="AX1497" s="510">
        <v>548</v>
      </c>
      <c r="AY1497" s="510">
        <v>4249</v>
      </c>
      <c r="AZ1497" s="510">
        <v>1247</v>
      </c>
      <c r="BA1497" s="510">
        <v>18765</v>
      </c>
      <c r="BB1497" s="510">
        <v>47319042</v>
      </c>
      <c r="BC1497" s="510">
        <v>2522</v>
      </c>
      <c r="BD1497" s="510">
        <v>7968</v>
      </c>
      <c r="BE1497" s="510">
        <v>2518</v>
      </c>
      <c r="BF1497" s="510">
        <v>7235</v>
      </c>
      <c r="BG1497" s="510">
        <v>6204</v>
      </c>
      <c r="BH1497" s="510">
        <v>2808</v>
      </c>
      <c r="BI1497" s="510">
        <v>44187</v>
      </c>
      <c r="BJ1497" s="510">
        <v>5180</v>
      </c>
      <c r="BK1497" s="510">
        <v>23705</v>
      </c>
      <c r="BL1497" s="510">
        <v>73072</v>
      </c>
      <c r="BM1497" s="510">
        <v>16957</v>
      </c>
      <c r="BN1497" s="510">
        <v>12170</v>
      </c>
      <c r="BO1497" s="510">
        <v>10834</v>
      </c>
      <c r="BP1497" s="510">
        <v>7771</v>
      </c>
      <c r="BQ1497" s="510">
        <v>58029</v>
      </c>
      <c r="BR1497" s="510">
        <v>45788</v>
      </c>
      <c r="BS1497" s="510">
        <v>30270</v>
      </c>
      <c r="BT1497" s="510">
        <v>16032</v>
      </c>
      <c r="BU1497" s="510">
        <v>1127</v>
      </c>
      <c r="BV1497" s="510">
        <v>401</v>
      </c>
      <c r="BW1497" s="510">
        <v>166</v>
      </c>
      <c r="BX1497" s="510">
        <v>106358</v>
      </c>
      <c r="BY1497" s="510">
        <v>641</v>
      </c>
      <c r="BZ1497" s="510">
        <v>1092</v>
      </c>
      <c r="CA1497" s="510">
        <v>97</v>
      </c>
      <c r="CB1497" s="510">
        <v>41536</v>
      </c>
      <c r="CC1497" s="510">
        <v>428</v>
      </c>
      <c r="CD1497" s="510">
        <v>778</v>
      </c>
      <c r="CE1497" s="510">
        <v>9046</v>
      </c>
      <c r="CF1497" s="510">
        <v>4232240</v>
      </c>
      <c r="CG1497" s="510">
        <v>468</v>
      </c>
      <c r="CH1497" s="510">
        <v>833</v>
      </c>
      <c r="CI1497" s="510">
        <v>5462</v>
      </c>
      <c r="CJ1497" s="510">
        <v>6087162</v>
      </c>
      <c r="CK1497" s="510">
        <v>1114</v>
      </c>
      <c r="CL1497" s="510">
        <v>2178</v>
      </c>
      <c r="CM1497" s="510">
        <v>1154</v>
      </c>
      <c r="CN1497" s="510">
        <v>1172275</v>
      </c>
      <c r="CO1497" s="510">
        <v>1016</v>
      </c>
      <c r="CP1497" s="510">
        <v>2140</v>
      </c>
      <c r="CQ1497" s="510">
        <v>37563</v>
      </c>
      <c r="CR1497" s="510">
        <v>45029177</v>
      </c>
      <c r="CS1497" s="510">
        <v>1199</v>
      </c>
      <c r="CT1497" s="510">
        <v>2380</v>
      </c>
      <c r="CU1497" s="510">
        <v>1353</v>
      </c>
      <c r="CV1497" s="510">
        <v>9144439</v>
      </c>
      <c r="CW1497" s="510">
        <v>6759</v>
      </c>
      <c r="CX1497" s="510">
        <v>15998</v>
      </c>
      <c r="CY1497" s="510">
        <v>352</v>
      </c>
      <c r="CZ1497" s="510">
        <v>1578065</v>
      </c>
      <c r="DA1497" s="510">
        <v>4483</v>
      </c>
      <c r="DB1497" s="510">
        <v>11283</v>
      </c>
      <c r="DC1497" s="510">
        <v>1334</v>
      </c>
      <c r="DD1497" s="510">
        <v>11689777</v>
      </c>
      <c r="DE1497" s="510">
        <v>8763</v>
      </c>
      <c r="DF1497" s="510">
        <v>22763</v>
      </c>
      <c r="DG1497" s="510">
        <v>183</v>
      </c>
      <c r="DH1497" s="510">
        <v>1466096</v>
      </c>
      <c r="DI1497" s="510">
        <v>8011</v>
      </c>
      <c r="DJ1497" s="510">
        <v>26721</v>
      </c>
      <c r="DK1497" s="510">
        <v>375</v>
      </c>
      <c r="DL1497" s="510">
        <v>116684</v>
      </c>
      <c r="DM1497" s="510">
        <v>311</v>
      </c>
      <c r="DN1497" s="510">
        <v>525</v>
      </c>
      <c r="DO1497" s="510">
        <v>5795</v>
      </c>
      <c r="DP1497" s="510">
        <v>134165</v>
      </c>
      <c r="DQ1497" s="510">
        <v>23</v>
      </c>
      <c r="DR1497" s="510">
        <v>39</v>
      </c>
      <c r="DS1497" s="510">
        <v>215</v>
      </c>
      <c r="DT1497" s="510">
        <v>242062</v>
      </c>
      <c r="DU1497" s="510">
        <v>1126</v>
      </c>
      <c r="DV1497" s="510">
        <v>2052</v>
      </c>
      <c r="DW1497" s="510">
        <v>200</v>
      </c>
      <c r="DX1497" s="510">
        <v>48932</v>
      </c>
      <c r="DY1497" s="510">
        <v>109824775</v>
      </c>
      <c r="DZ1497" s="510">
        <v>2244</v>
      </c>
      <c r="EA1497" s="510">
        <v>4934</v>
      </c>
      <c r="EB1497" s="510">
        <v>33956</v>
      </c>
      <c r="EC1497" s="510">
        <v>14978</v>
      </c>
      <c r="ED1497" s="510">
        <v>6814</v>
      </c>
      <c r="EE1497" s="510">
        <v>49041542</v>
      </c>
      <c r="EF1497" s="510">
        <v>588</v>
      </c>
      <c r="EG1497" s="510">
        <v>0</v>
      </c>
      <c r="EH1497" s="510">
        <v>0</v>
      </c>
      <c r="EI1497" s="510"/>
      <c r="EJ1497" s="479"/>
      <c r="EK1497" s="479"/>
      <c r="EL1497" s="479"/>
      <c r="EM1497" s="479"/>
      <c r="EN1497" s="479"/>
      <c r="EO1497" s="479"/>
      <c r="EP1497" s="479"/>
      <c r="EQ1497" s="479"/>
      <c r="ER1497" s="479"/>
      <c r="ES1497" s="479"/>
      <c r="ET1497" s="479"/>
      <c r="EU1497" s="479"/>
      <c r="EV1497" s="479"/>
      <c r="EW1497" s="479"/>
      <c r="EX1497" s="479"/>
      <c r="EY1497" s="479"/>
      <c r="EZ1497" s="476"/>
      <c r="FA1497" s="446">
        <f t="shared" si="2674"/>
        <v>7</v>
      </c>
      <c r="FB1497" s="417">
        <f t="shared" si="2691"/>
        <v>2025</v>
      </c>
      <c r="FC1497" s="448">
        <f t="shared" si="2692"/>
        <v>45839</v>
      </c>
      <c r="FD1497" s="449">
        <f t="shared" si="2693"/>
        <v>31</v>
      </c>
      <c r="FE1497" s="450"/>
      <c r="FF1497" s="451">
        <f t="shared" si="2675"/>
        <v>0.65163611829528845</v>
      </c>
      <c r="FG1497" s="450"/>
      <c r="FH1497" s="452">
        <f t="shared" si="2681"/>
        <v>1.8215705231496402</v>
      </c>
      <c r="FI1497" s="452">
        <f t="shared" si="2682"/>
        <v>1.307336985712751</v>
      </c>
      <c r="FJ1497" s="452">
        <f t="shared" si="2683"/>
        <v>1.8044636908727516</v>
      </c>
      <c r="FK1497" s="452">
        <f t="shared" si="2684"/>
        <v>1.2943037974683544</v>
      </c>
      <c r="FL1497" s="452">
        <f t="shared" si="2685"/>
        <v>1.3134973630005207</v>
      </c>
      <c r="FM1497" s="452">
        <f t="shared" si="2686"/>
        <v>1.0364200185608547</v>
      </c>
      <c r="FN1497" s="452">
        <f t="shared" si="2687"/>
        <v>1.9521475557848575</v>
      </c>
      <c r="FO1497" s="452">
        <f t="shared" si="2688"/>
        <v>1.0339223526376886</v>
      </c>
      <c r="FP1497" s="452">
        <f t="shared" si="2689"/>
        <v>2.9272727272727272</v>
      </c>
      <c r="FQ1497" s="452">
        <f t="shared" si="2690"/>
        <v>1.0415584415584416</v>
      </c>
      <c r="FR1497" s="453"/>
      <c r="FS1497" s="446">
        <f t="shared" si="2694"/>
        <v>0</v>
      </c>
      <c r="FT1497" s="446">
        <f t="shared" si="2694"/>
        <v>0</v>
      </c>
      <c r="FU1497" s="446">
        <f t="shared" si="2694"/>
        <v>0</v>
      </c>
      <c r="FV1497" s="446">
        <f t="shared" si="2694"/>
        <v>1042602</v>
      </c>
      <c r="FW1497" s="446">
        <f t="shared" si="2694"/>
        <v>7800942</v>
      </c>
      <c r="FX1497" s="446">
        <f t="shared" si="2694"/>
        <v>5205468</v>
      </c>
      <c r="FY1497" s="446">
        <f t="shared" si="2694"/>
        <v>104041545</v>
      </c>
      <c r="FZ1497" s="446">
        <f t="shared" si="2694"/>
        <v>209703144</v>
      </c>
      <c r="GA1497" s="446">
        <f t="shared" si="2694"/>
        <v>7643405</v>
      </c>
      <c r="GB1497" s="446">
        <f t="shared" si="2694"/>
        <v>149519520</v>
      </c>
      <c r="GC1497" s="446">
        <f t="shared" si="2695"/>
        <v>13706850</v>
      </c>
      <c r="GD1497" s="446">
        <f t="shared" si="2695"/>
        <v>181272</v>
      </c>
      <c r="GE1497" s="446">
        <f t="shared" si="2695"/>
        <v>75466</v>
      </c>
      <c r="GF1497" s="446">
        <f t="shared" si="2695"/>
        <v>7535318</v>
      </c>
      <c r="GG1497" s="446">
        <f t="shared" si="2695"/>
        <v>11896236</v>
      </c>
      <c r="GH1497" s="446">
        <f t="shared" si="2695"/>
        <v>2469560</v>
      </c>
      <c r="GI1497" s="446">
        <f t="shared" si="2695"/>
        <v>89399940</v>
      </c>
      <c r="GJ1497" s="446">
        <f t="shared" si="2695"/>
        <v>21645294</v>
      </c>
      <c r="GK1497" s="446">
        <f t="shared" si="2695"/>
        <v>3971616</v>
      </c>
      <c r="GL1497" s="446">
        <f t="shared" si="2695"/>
        <v>30365842</v>
      </c>
      <c r="GM1497" s="446">
        <f t="shared" si="2695"/>
        <v>4889943</v>
      </c>
      <c r="GN1497" s="446">
        <f t="shared" si="2695"/>
        <v>441180</v>
      </c>
      <c r="GO1497" s="446">
        <f t="shared" si="2695"/>
        <v>196875</v>
      </c>
      <c r="GP1497" s="446">
        <f t="shared" si="2695"/>
        <v>226005</v>
      </c>
      <c r="GQ1497" s="446">
        <f t="shared" si="2695"/>
        <v>241430488</v>
      </c>
      <c r="GR1497" s="446"/>
      <c r="GS1497" s="446"/>
      <c r="GT1497" s="446"/>
      <c r="GU1497" s="446"/>
      <c r="GV1497" s="416"/>
    </row>
    <row r="1498" spans="1:204" ht="9.75" customHeight="1" x14ac:dyDescent="0.2">
      <c r="A1498" s="485" t="str">
        <f t="shared" si="2659"/>
        <v>2025-26JULYRX8</v>
      </c>
      <c r="B1498" s="503" t="str">
        <f t="shared" si="2678"/>
        <v>2025-26</v>
      </c>
      <c r="C1498" s="436" t="s">
        <v>673</v>
      </c>
      <c r="D1498" s="503" t="s">
        <v>646</v>
      </c>
      <c r="E1498" s="503" t="s">
        <v>645</v>
      </c>
      <c r="F1498" s="504" t="s">
        <v>450</v>
      </c>
      <c r="G1498" s="504" t="s">
        <v>696</v>
      </c>
      <c r="H1498" s="522">
        <v>86479</v>
      </c>
      <c r="I1498" s="522">
        <v>47263</v>
      </c>
      <c r="J1498" s="522">
        <v>559808</v>
      </c>
      <c r="K1498" s="522">
        <v>12</v>
      </c>
      <c r="L1498" s="522">
        <v>0</v>
      </c>
      <c r="M1498" s="522">
        <v>45</v>
      </c>
      <c r="N1498" s="522">
        <v>84</v>
      </c>
      <c r="O1498" s="522">
        <v>160</v>
      </c>
      <c r="P1498" s="522">
        <v>442</v>
      </c>
      <c r="Q1498" s="522">
        <v>58</v>
      </c>
      <c r="R1498" s="522">
        <v>539</v>
      </c>
      <c r="S1498" s="522">
        <v>75650</v>
      </c>
      <c r="T1498" s="522">
        <v>8150</v>
      </c>
      <c r="U1498" s="522">
        <v>5654</v>
      </c>
      <c r="V1498" s="522">
        <v>37974</v>
      </c>
      <c r="W1498" s="522">
        <v>13366</v>
      </c>
      <c r="X1498" s="522">
        <v>123</v>
      </c>
      <c r="Y1498" s="522">
        <v>3829999</v>
      </c>
      <c r="Z1498" s="522">
        <v>470</v>
      </c>
      <c r="AA1498" s="522">
        <v>816</v>
      </c>
      <c r="AB1498" s="522">
        <v>2887594</v>
      </c>
      <c r="AC1498" s="522">
        <v>511</v>
      </c>
      <c r="AD1498" s="522">
        <v>905</v>
      </c>
      <c r="AE1498" s="522">
        <v>58035111</v>
      </c>
      <c r="AF1498" s="522">
        <v>1528</v>
      </c>
      <c r="AG1498" s="522">
        <v>3206</v>
      </c>
      <c r="AH1498" s="522">
        <v>58717846</v>
      </c>
      <c r="AI1498" s="522">
        <v>4393</v>
      </c>
      <c r="AJ1498" s="522">
        <v>10298</v>
      </c>
      <c r="AK1498" s="522">
        <v>748505</v>
      </c>
      <c r="AL1498" s="522">
        <v>6085</v>
      </c>
      <c r="AM1498" s="522">
        <v>14513</v>
      </c>
      <c r="AN1498" s="522">
        <v>625</v>
      </c>
      <c r="AO1498" s="522">
        <v>1887</v>
      </c>
      <c r="AP1498" s="522">
        <v>2558</v>
      </c>
      <c r="AQ1498" s="522">
        <v>8543847</v>
      </c>
      <c r="AR1498" s="522">
        <v>3340</v>
      </c>
      <c r="AS1498" s="522">
        <v>6297</v>
      </c>
      <c r="AT1498" s="522">
        <v>10484</v>
      </c>
      <c r="AU1498" s="522">
        <v>1939</v>
      </c>
      <c r="AV1498" s="522">
        <v>2770</v>
      </c>
      <c r="AW1498" s="522">
        <v>10656</v>
      </c>
      <c r="AX1498" s="522">
        <v>1686</v>
      </c>
      <c r="AY1498" s="522">
        <v>4089</v>
      </c>
      <c r="AZ1498" s="522">
        <v>1886</v>
      </c>
      <c r="BA1498" s="522">
        <v>8679</v>
      </c>
      <c r="BB1498" s="522">
        <v>20943460</v>
      </c>
      <c r="BC1498" s="522">
        <v>2413</v>
      </c>
      <c r="BD1498" s="522">
        <v>4864</v>
      </c>
      <c r="BE1498" s="522">
        <v>1185</v>
      </c>
      <c r="BF1498" s="522">
        <v>1579</v>
      </c>
      <c r="BG1498" s="522">
        <v>4171</v>
      </c>
      <c r="BH1498" s="522">
        <v>1744</v>
      </c>
      <c r="BI1498" s="522">
        <v>39224</v>
      </c>
      <c r="BJ1498" s="522">
        <v>5287</v>
      </c>
      <c r="BK1498" s="522">
        <v>20655</v>
      </c>
      <c r="BL1498" s="522">
        <v>65166</v>
      </c>
      <c r="BM1498" s="522">
        <v>14569</v>
      </c>
      <c r="BN1498" s="522">
        <v>11217</v>
      </c>
      <c r="BO1498" s="522">
        <v>9912</v>
      </c>
      <c r="BP1498" s="522">
        <v>7740</v>
      </c>
      <c r="BQ1498" s="522">
        <v>49009</v>
      </c>
      <c r="BR1498" s="522">
        <v>39613</v>
      </c>
      <c r="BS1498" s="522">
        <v>20509</v>
      </c>
      <c r="BT1498" s="522">
        <v>14142</v>
      </c>
      <c r="BU1498" s="522">
        <v>229</v>
      </c>
      <c r="BV1498" s="522">
        <v>164</v>
      </c>
      <c r="BW1498" s="522">
        <v>183</v>
      </c>
      <c r="BX1498" s="522">
        <v>91000</v>
      </c>
      <c r="BY1498" s="522">
        <v>497</v>
      </c>
      <c r="BZ1498" s="522">
        <v>969</v>
      </c>
      <c r="CA1498" s="522">
        <v>218</v>
      </c>
      <c r="CB1498" s="522">
        <v>94914</v>
      </c>
      <c r="CC1498" s="522">
        <v>435</v>
      </c>
      <c r="CD1498" s="522">
        <v>847</v>
      </c>
      <c r="CE1498" s="522">
        <v>7749</v>
      </c>
      <c r="CF1498" s="522">
        <v>3644085</v>
      </c>
      <c r="CG1498" s="522">
        <v>470</v>
      </c>
      <c r="CH1498" s="522">
        <v>813</v>
      </c>
      <c r="CI1498" s="522">
        <v>3377</v>
      </c>
      <c r="CJ1498" s="522">
        <v>5460603</v>
      </c>
      <c r="CK1498" s="522">
        <v>1617</v>
      </c>
      <c r="CL1498" s="522">
        <v>3420</v>
      </c>
      <c r="CM1498" s="522">
        <v>1808</v>
      </c>
      <c r="CN1498" s="522">
        <v>2353993</v>
      </c>
      <c r="CO1498" s="522">
        <v>1302</v>
      </c>
      <c r="CP1498" s="522">
        <v>2831</v>
      </c>
      <c r="CQ1498" s="522">
        <v>32789</v>
      </c>
      <c r="CR1498" s="522">
        <v>50220515</v>
      </c>
      <c r="CS1498" s="522">
        <v>1532</v>
      </c>
      <c r="CT1498" s="522">
        <v>3197</v>
      </c>
      <c r="CU1498" s="522">
        <v>1556</v>
      </c>
      <c r="CV1498" s="522">
        <v>8488534</v>
      </c>
      <c r="CW1498" s="522">
        <v>5455</v>
      </c>
      <c r="CX1498" s="522">
        <v>13570</v>
      </c>
      <c r="CY1498" s="522">
        <v>1085</v>
      </c>
      <c r="CZ1498" s="522">
        <v>5424662</v>
      </c>
      <c r="DA1498" s="522">
        <v>5000</v>
      </c>
      <c r="DB1498" s="522">
        <v>11613</v>
      </c>
      <c r="DC1498" s="522">
        <v>2258</v>
      </c>
      <c r="DD1498" s="522">
        <v>17835758</v>
      </c>
      <c r="DE1498" s="522">
        <v>7899</v>
      </c>
      <c r="DF1498" s="522">
        <v>18117</v>
      </c>
      <c r="DG1498" s="522">
        <v>654</v>
      </c>
      <c r="DH1498" s="522">
        <v>5151018</v>
      </c>
      <c r="DI1498" s="522">
        <v>7876</v>
      </c>
      <c r="DJ1498" s="522">
        <v>20245</v>
      </c>
      <c r="DK1498" s="522">
        <v>239</v>
      </c>
      <c r="DL1498" s="522">
        <v>115844</v>
      </c>
      <c r="DM1498" s="522">
        <v>485</v>
      </c>
      <c r="DN1498" s="522">
        <v>647</v>
      </c>
      <c r="DO1498" s="522">
        <v>3352</v>
      </c>
      <c r="DP1498" s="522">
        <v>193314</v>
      </c>
      <c r="DQ1498" s="522">
        <v>58</v>
      </c>
      <c r="DR1498" s="522">
        <v>112</v>
      </c>
      <c r="DS1498" s="522">
        <v>83</v>
      </c>
      <c r="DT1498" s="522">
        <v>103549</v>
      </c>
      <c r="DU1498" s="522">
        <v>1248</v>
      </c>
      <c r="DV1498" s="522">
        <v>2576</v>
      </c>
      <c r="DW1498" s="522">
        <v>76</v>
      </c>
      <c r="DX1498" s="522">
        <v>44323</v>
      </c>
      <c r="DY1498" s="522">
        <v>51204299</v>
      </c>
      <c r="DZ1498" s="522">
        <v>1155</v>
      </c>
      <c r="EA1498" s="522">
        <v>2057</v>
      </c>
      <c r="EB1498" s="522">
        <v>23818</v>
      </c>
      <c r="EC1498" s="522">
        <v>6403</v>
      </c>
      <c r="ED1498" s="522">
        <v>577</v>
      </c>
      <c r="EE1498" s="522">
        <v>4845905</v>
      </c>
      <c r="EF1498" s="522">
        <v>666</v>
      </c>
      <c r="EG1498" s="522">
        <v>321</v>
      </c>
      <c r="EH1498" s="522">
        <v>994</v>
      </c>
      <c r="EI1498" s="522"/>
      <c r="EJ1498" s="483"/>
      <c r="EK1498" s="483"/>
      <c r="EL1498" s="483"/>
      <c r="EM1498" s="483"/>
      <c r="EN1498" s="483"/>
      <c r="EO1498" s="483"/>
      <c r="EP1498" s="483"/>
      <c r="EQ1498" s="483"/>
      <c r="ER1498" s="483"/>
      <c r="ES1498" s="483"/>
      <c r="ET1498" s="483"/>
      <c r="EU1498" s="483"/>
      <c r="EV1498" s="483"/>
      <c r="EW1498" s="483"/>
      <c r="EX1498" s="483"/>
      <c r="EY1498" s="483"/>
      <c r="EZ1498" s="484"/>
      <c r="FA1498" s="468">
        <f t="shared" si="2674"/>
        <v>7</v>
      </c>
      <c r="FB1498" s="485">
        <f t="shared" si="2691"/>
        <v>2025</v>
      </c>
      <c r="FC1498" s="486">
        <f t="shared" si="2692"/>
        <v>45839</v>
      </c>
      <c r="FD1498" s="470">
        <f t="shared" si="2693"/>
        <v>31</v>
      </c>
      <c r="FE1498" s="471"/>
      <c r="FF1498" s="517">
        <f t="shared" si="2675"/>
        <v>0.43487285936689152</v>
      </c>
      <c r="FG1498" s="471"/>
      <c r="FH1498" s="487">
        <f t="shared" si="2681"/>
        <v>1.7876073619631903</v>
      </c>
      <c r="FI1498" s="487">
        <f t="shared" si="2682"/>
        <v>1.3763190184049079</v>
      </c>
      <c r="FJ1498" s="487">
        <f t="shared" si="2683"/>
        <v>1.7530951538733639</v>
      </c>
      <c r="FK1498" s="487">
        <f t="shared" si="2684"/>
        <v>1.3689423417049875</v>
      </c>
      <c r="FL1498" s="487">
        <f t="shared" si="2685"/>
        <v>1.2905935640174857</v>
      </c>
      <c r="FM1498" s="487">
        <f t="shared" si="2686"/>
        <v>1.0431611102333176</v>
      </c>
      <c r="FN1498" s="487">
        <f t="shared" si="2687"/>
        <v>1.5344156815801286</v>
      </c>
      <c r="FO1498" s="487">
        <f t="shared" si="2688"/>
        <v>1.0580577584916953</v>
      </c>
      <c r="FP1498" s="487">
        <f t="shared" si="2689"/>
        <v>1.8617886178861789</v>
      </c>
      <c r="FQ1498" s="487">
        <f t="shared" si="2690"/>
        <v>1.3333333333333333</v>
      </c>
      <c r="FR1498" s="459"/>
      <c r="FS1498" s="468">
        <f t="shared" si="2694"/>
        <v>0</v>
      </c>
      <c r="FT1498" s="468">
        <f t="shared" si="2694"/>
        <v>2126835</v>
      </c>
      <c r="FU1498" s="468">
        <f t="shared" si="2694"/>
        <v>3970092</v>
      </c>
      <c r="FV1498" s="468">
        <f t="shared" si="2694"/>
        <v>7562080</v>
      </c>
      <c r="FW1498" s="468">
        <f t="shared" si="2694"/>
        <v>6650400</v>
      </c>
      <c r="FX1498" s="468">
        <f t="shared" si="2694"/>
        <v>5116870</v>
      </c>
      <c r="FY1498" s="468">
        <f t="shared" si="2694"/>
        <v>121744644</v>
      </c>
      <c r="FZ1498" s="468">
        <f t="shared" si="2694"/>
        <v>137643068</v>
      </c>
      <c r="GA1498" s="468">
        <f t="shared" si="2694"/>
        <v>1785099</v>
      </c>
      <c r="GB1498" s="468">
        <f t="shared" si="2694"/>
        <v>42214656</v>
      </c>
      <c r="GC1498" s="468">
        <f t="shared" si="2695"/>
        <v>16107726</v>
      </c>
      <c r="GD1498" s="468">
        <f t="shared" si="2695"/>
        <v>177327</v>
      </c>
      <c r="GE1498" s="468">
        <f t="shared" si="2695"/>
        <v>184646</v>
      </c>
      <c r="GF1498" s="468">
        <f t="shared" si="2695"/>
        <v>6299937</v>
      </c>
      <c r="GG1498" s="468">
        <f t="shared" si="2695"/>
        <v>11549340</v>
      </c>
      <c r="GH1498" s="468">
        <f t="shared" si="2695"/>
        <v>5118448</v>
      </c>
      <c r="GI1498" s="468">
        <f t="shared" si="2695"/>
        <v>104826433</v>
      </c>
      <c r="GJ1498" s="468">
        <f t="shared" si="2695"/>
        <v>21114920</v>
      </c>
      <c r="GK1498" s="468">
        <f t="shared" si="2695"/>
        <v>12600105</v>
      </c>
      <c r="GL1498" s="468">
        <f t="shared" si="2695"/>
        <v>40908186</v>
      </c>
      <c r="GM1498" s="468">
        <f t="shared" si="2695"/>
        <v>13240230</v>
      </c>
      <c r="GN1498" s="468">
        <f t="shared" si="2695"/>
        <v>213808</v>
      </c>
      <c r="GO1498" s="468">
        <f t="shared" si="2695"/>
        <v>154633</v>
      </c>
      <c r="GP1498" s="468">
        <f t="shared" si="2695"/>
        <v>375424</v>
      </c>
      <c r="GQ1498" s="468">
        <f t="shared" si="2695"/>
        <v>91172411</v>
      </c>
      <c r="GR1498" s="468"/>
      <c r="GS1498" s="468"/>
      <c r="GT1498" s="468"/>
      <c r="GU1498" s="468"/>
      <c r="GV1498" s="425"/>
    </row>
    <row r="1499" spans="1:204" ht="9.75" customHeight="1" x14ac:dyDescent="0.2">
      <c r="A1499" s="472" t="str">
        <f t="shared" si="2659"/>
        <v>2025-26AUGUSTRX9</v>
      </c>
      <c r="B1499" s="488" t="str">
        <f t="shared" si="2678"/>
        <v>2025-26</v>
      </c>
      <c r="C1499" s="400" t="s">
        <v>636</v>
      </c>
      <c r="D1499" s="488" t="s">
        <v>653</v>
      </c>
      <c r="E1499" s="488" t="s">
        <v>652</v>
      </c>
      <c r="F1499" s="474" t="s">
        <v>451</v>
      </c>
      <c r="G1499" s="474" t="s">
        <v>686</v>
      </c>
      <c r="H1499" s="518">
        <v>102747</v>
      </c>
      <c r="I1499" s="518">
        <v>80898</v>
      </c>
      <c r="J1499" s="518">
        <v>472278</v>
      </c>
      <c r="K1499" s="518">
        <v>6</v>
      </c>
      <c r="L1499" s="518">
        <v>2</v>
      </c>
      <c r="M1499" s="518">
        <v>3</v>
      </c>
      <c r="N1499" s="518">
        <v>29</v>
      </c>
      <c r="O1499" s="518">
        <v>89</v>
      </c>
      <c r="P1499" s="518">
        <v>435</v>
      </c>
      <c r="Q1499" s="518">
        <v>2123</v>
      </c>
      <c r="R1499" s="518">
        <v>425</v>
      </c>
      <c r="S1499" s="518">
        <v>72310</v>
      </c>
      <c r="T1499" s="518">
        <v>6435</v>
      </c>
      <c r="U1499" s="518">
        <v>4091</v>
      </c>
      <c r="V1499" s="518">
        <v>36871</v>
      </c>
      <c r="W1499" s="518">
        <v>12048</v>
      </c>
      <c r="X1499" s="518">
        <v>515</v>
      </c>
      <c r="Y1499" s="518">
        <v>3438295</v>
      </c>
      <c r="Z1499" s="518">
        <v>534</v>
      </c>
      <c r="AA1499" s="518">
        <v>948</v>
      </c>
      <c r="AB1499" s="518">
        <v>3047640</v>
      </c>
      <c r="AC1499" s="518">
        <v>745</v>
      </c>
      <c r="AD1499" s="518">
        <v>1437</v>
      </c>
      <c r="AE1499" s="518">
        <v>83152615</v>
      </c>
      <c r="AF1499" s="518">
        <v>2255</v>
      </c>
      <c r="AG1499" s="518">
        <v>4599</v>
      </c>
      <c r="AH1499" s="518">
        <v>89836052</v>
      </c>
      <c r="AI1499" s="518">
        <v>7457</v>
      </c>
      <c r="AJ1499" s="518">
        <v>17394</v>
      </c>
      <c r="AK1499" s="518">
        <v>4783721</v>
      </c>
      <c r="AL1499" s="518">
        <v>9289</v>
      </c>
      <c r="AM1499" s="518">
        <v>20107</v>
      </c>
      <c r="AN1499" s="518">
        <v>796</v>
      </c>
      <c r="AO1499" s="518">
        <v>1217</v>
      </c>
      <c r="AP1499" s="518">
        <v>2739</v>
      </c>
      <c r="AQ1499" s="518">
        <v>5726153</v>
      </c>
      <c r="AR1499" s="518">
        <v>2091</v>
      </c>
      <c r="AS1499" s="518">
        <v>6763</v>
      </c>
      <c r="AT1499" s="518">
        <v>14177</v>
      </c>
      <c r="AU1499" s="518">
        <v>2554</v>
      </c>
      <c r="AV1499" s="518">
        <v>4592</v>
      </c>
      <c r="AW1499" s="518">
        <v>2467</v>
      </c>
      <c r="AX1499" s="518">
        <v>3161</v>
      </c>
      <c r="AY1499" s="518">
        <v>3870</v>
      </c>
      <c r="AZ1499" s="518">
        <v>2791</v>
      </c>
      <c r="BA1499" s="518">
        <v>15547</v>
      </c>
      <c r="BB1499" s="518">
        <v>19559455</v>
      </c>
      <c r="BC1499" s="518">
        <v>1258</v>
      </c>
      <c r="BD1499" s="518">
        <v>6303</v>
      </c>
      <c r="BE1499" s="518">
        <v>2534</v>
      </c>
      <c r="BF1499" s="518">
        <v>6841</v>
      </c>
      <c r="BG1499" s="518">
        <v>3347</v>
      </c>
      <c r="BH1499" s="518">
        <v>2825</v>
      </c>
      <c r="BI1499" s="518">
        <v>33028</v>
      </c>
      <c r="BJ1499" s="518">
        <v>4327</v>
      </c>
      <c r="BK1499" s="518">
        <v>20778</v>
      </c>
      <c r="BL1499" s="518">
        <v>58133</v>
      </c>
      <c r="BM1499" s="518">
        <v>12601</v>
      </c>
      <c r="BN1499" s="518">
        <v>9496</v>
      </c>
      <c r="BO1499" s="518">
        <v>7877</v>
      </c>
      <c r="BP1499" s="518">
        <v>6165</v>
      </c>
      <c r="BQ1499" s="518">
        <v>46875</v>
      </c>
      <c r="BR1499" s="518">
        <v>39202</v>
      </c>
      <c r="BS1499" s="518">
        <v>19313</v>
      </c>
      <c r="BT1499" s="518">
        <v>12714</v>
      </c>
      <c r="BU1499" s="518">
        <v>770</v>
      </c>
      <c r="BV1499" s="518">
        <v>540</v>
      </c>
      <c r="BW1499" s="518">
        <v>1</v>
      </c>
      <c r="BX1499" s="518">
        <v>636</v>
      </c>
      <c r="BY1499" s="518">
        <v>636</v>
      </c>
      <c r="BZ1499" s="518">
        <v>636</v>
      </c>
      <c r="CA1499" s="518">
        <v>10</v>
      </c>
      <c r="CB1499" s="518">
        <v>4607</v>
      </c>
      <c r="CC1499" s="518">
        <v>461</v>
      </c>
      <c r="CD1499" s="518">
        <v>1119</v>
      </c>
      <c r="CE1499" s="518">
        <v>6424</v>
      </c>
      <c r="CF1499" s="518">
        <v>3433052</v>
      </c>
      <c r="CG1499" s="518">
        <v>534</v>
      </c>
      <c r="CH1499" s="518">
        <v>948</v>
      </c>
      <c r="CI1499" s="518">
        <v>1443</v>
      </c>
      <c r="CJ1499" s="518">
        <v>2921829</v>
      </c>
      <c r="CK1499" s="518">
        <v>2025</v>
      </c>
      <c r="CL1499" s="518">
        <v>4113</v>
      </c>
      <c r="CM1499" s="518">
        <v>865</v>
      </c>
      <c r="CN1499" s="518">
        <v>1858407</v>
      </c>
      <c r="CO1499" s="518">
        <v>2148</v>
      </c>
      <c r="CP1499" s="518">
        <v>4796</v>
      </c>
      <c r="CQ1499" s="518">
        <v>34563</v>
      </c>
      <c r="CR1499" s="518">
        <v>78372379</v>
      </c>
      <c r="CS1499" s="518">
        <v>2268</v>
      </c>
      <c r="CT1499" s="518">
        <v>4614</v>
      </c>
      <c r="CU1499" s="518">
        <v>7</v>
      </c>
      <c r="CV1499" s="518">
        <v>52467</v>
      </c>
      <c r="CW1499" s="518">
        <v>7495</v>
      </c>
      <c r="CX1499" s="518">
        <v>16769</v>
      </c>
      <c r="CY1499" s="518">
        <v>294</v>
      </c>
      <c r="CZ1499" s="518">
        <v>3074853</v>
      </c>
      <c r="DA1499" s="518">
        <v>10459</v>
      </c>
      <c r="DB1499" s="518">
        <v>30038</v>
      </c>
      <c r="DC1499" s="518">
        <v>1241</v>
      </c>
      <c r="DD1499" s="518">
        <v>7216168</v>
      </c>
      <c r="DE1499" s="518">
        <v>5815</v>
      </c>
      <c r="DF1499" s="518">
        <v>11888</v>
      </c>
      <c r="DG1499" s="518">
        <v>48</v>
      </c>
      <c r="DH1499" s="518">
        <v>242888</v>
      </c>
      <c r="DI1499" s="518">
        <v>5060</v>
      </c>
      <c r="DJ1499" s="518">
        <v>11068</v>
      </c>
      <c r="DK1499" s="518">
        <v>643</v>
      </c>
      <c r="DL1499" s="518">
        <v>215379</v>
      </c>
      <c r="DM1499" s="518">
        <v>335</v>
      </c>
      <c r="DN1499" s="518">
        <v>533</v>
      </c>
      <c r="DO1499" s="518">
        <v>3468</v>
      </c>
      <c r="DP1499" s="518">
        <v>69254</v>
      </c>
      <c r="DQ1499" s="518">
        <v>20</v>
      </c>
      <c r="DR1499" s="518">
        <v>31</v>
      </c>
      <c r="DS1499" s="518">
        <v>81</v>
      </c>
      <c r="DT1499" s="518">
        <v>165721</v>
      </c>
      <c r="DU1499" s="518">
        <v>2046</v>
      </c>
      <c r="DV1499" s="518">
        <v>4067</v>
      </c>
      <c r="DW1499" s="518">
        <v>70</v>
      </c>
      <c r="DX1499" s="518">
        <v>38070</v>
      </c>
      <c r="DY1499" s="518">
        <v>79482860</v>
      </c>
      <c r="DZ1499" s="518">
        <v>2088</v>
      </c>
      <c r="EA1499" s="518">
        <v>4214</v>
      </c>
      <c r="EB1499" s="518">
        <v>28217</v>
      </c>
      <c r="EC1499" s="518">
        <v>12605</v>
      </c>
      <c r="ED1499" s="518">
        <v>4691</v>
      </c>
      <c r="EE1499" s="518">
        <v>30338385</v>
      </c>
      <c r="EF1499" s="518">
        <v>0</v>
      </c>
      <c r="EG1499" s="518">
        <v>546</v>
      </c>
      <c r="EH1499" s="518">
        <v>25</v>
      </c>
      <c r="EI1499" s="518"/>
      <c r="EJ1499" s="475"/>
      <c r="EK1499" s="475"/>
      <c r="EL1499" s="475"/>
      <c r="EM1499" s="475"/>
      <c r="EN1499" s="475"/>
      <c r="EO1499" s="475"/>
      <c r="EP1499" s="475"/>
      <c r="EQ1499" s="475"/>
      <c r="ER1499" s="475"/>
      <c r="ES1499" s="475"/>
      <c r="ET1499" s="475"/>
      <c r="EU1499" s="475"/>
      <c r="EV1499" s="475"/>
      <c r="EW1499" s="475"/>
      <c r="EX1499" s="475"/>
      <c r="EY1499" s="475"/>
      <c r="EZ1499" s="476"/>
      <c r="FA1499" s="446">
        <f t="shared" si="2674"/>
        <v>8</v>
      </c>
      <c r="FB1499" s="417">
        <f t="shared" si="2691"/>
        <v>2025</v>
      </c>
      <c r="FC1499" s="448">
        <f t="shared" si="2692"/>
        <v>45870</v>
      </c>
      <c r="FD1499" s="449">
        <f t="shared" si="2693"/>
        <v>31</v>
      </c>
      <c r="FE1499" s="450"/>
      <c r="FF1499" s="451">
        <f t="shared" si="2675"/>
        <v>0.57799999999999996</v>
      </c>
      <c r="FG1499" s="450"/>
      <c r="FH1499" s="452">
        <f t="shared" si="2681"/>
        <v>1.9581973581973582</v>
      </c>
      <c r="FI1499" s="452">
        <f t="shared" si="2682"/>
        <v>1.4756798756798757</v>
      </c>
      <c r="FJ1499" s="452">
        <f t="shared" si="2683"/>
        <v>1.9254461011977511</v>
      </c>
      <c r="FK1499" s="452">
        <f t="shared" si="2684"/>
        <v>1.5069665118552922</v>
      </c>
      <c r="FL1499" s="452">
        <f t="shared" si="2685"/>
        <v>1.2713243470478153</v>
      </c>
      <c r="FM1499" s="452">
        <f t="shared" si="2686"/>
        <v>1.0632204171299937</v>
      </c>
      <c r="FN1499" s="452">
        <f t="shared" si="2687"/>
        <v>1.6030046480743692</v>
      </c>
      <c r="FO1499" s="452">
        <f t="shared" si="2688"/>
        <v>1.0552788844621515</v>
      </c>
      <c r="FP1499" s="452">
        <f t="shared" si="2689"/>
        <v>1.4951456310679612</v>
      </c>
      <c r="FQ1499" s="452">
        <f t="shared" si="2690"/>
        <v>1.0485436893203883</v>
      </c>
      <c r="FR1499" s="453"/>
      <c r="FS1499" s="446">
        <f t="shared" si="2694"/>
        <v>161796</v>
      </c>
      <c r="FT1499" s="446">
        <f t="shared" si="2694"/>
        <v>242694</v>
      </c>
      <c r="FU1499" s="446">
        <f t="shared" si="2694"/>
        <v>2346042</v>
      </c>
      <c r="FV1499" s="446">
        <f t="shared" si="2694"/>
        <v>7199922</v>
      </c>
      <c r="FW1499" s="446">
        <f t="shared" si="2694"/>
        <v>6100380</v>
      </c>
      <c r="FX1499" s="446">
        <f t="shared" si="2694"/>
        <v>5878767</v>
      </c>
      <c r="FY1499" s="446">
        <f t="shared" si="2694"/>
        <v>169569729</v>
      </c>
      <c r="FZ1499" s="446">
        <f t="shared" si="2694"/>
        <v>209562912</v>
      </c>
      <c r="GA1499" s="446">
        <f t="shared" si="2694"/>
        <v>10355105</v>
      </c>
      <c r="GB1499" s="446">
        <f t="shared" si="2694"/>
        <v>97992741</v>
      </c>
      <c r="GC1499" s="446">
        <f t="shared" si="2695"/>
        <v>18523857</v>
      </c>
      <c r="GD1499" s="446">
        <f t="shared" si="2695"/>
        <v>636</v>
      </c>
      <c r="GE1499" s="446">
        <f t="shared" si="2695"/>
        <v>11190</v>
      </c>
      <c r="GF1499" s="446">
        <f t="shared" si="2695"/>
        <v>6089952</v>
      </c>
      <c r="GG1499" s="446">
        <f t="shared" si="2695"/>
        <v>5935059</v>
      </c>
      <c r="GH1499" s="446">
        <f t="shared" si="2695"/>
        <v>4148540</v>
      </c>
      <c r="GI1499" s="446">
        <f t="shared" si="2695"/>
        <v>159473682</v>
      </c>
      <c r="GJ1499" s="446">
        <f t="shared" si="2695"/>
        <v>117383</v>
      </c>
      <c r="GK1499" s="446">
        <f t="shared" si="2695"/>
        <v>8831172</v>
      </c>
      <c r="GL1499" s="446">
        <f t="shared" si="2695"/>
        <v>14753008</v>
      </c>
      <c r="GM1499" s="446">
        <f t="shared" si="2695"/>
        <v>531264</v>
      </c>
      <c r="GN1499" s="446">
        <f t="shared" si="2695"/>
        <v>329427</v>
      </c>
      <c r="GO1499" s="446">
        <f t="shared" si="2695"/>
        <v>342719</v>
      </c>
      <c r="GP1499" s="446">
        <f t="shared" si="2695"/>
        <v>107508</v>
      </c>
      <c r="GQ1499" s="446">
        <f t="shared" si="2695"/>
        <v>160426980</v>
      </c>
      <c r="GR1499" s="446"/>
      <c r="GS1499" s="446"/>
      <c r="GT1499" s="446"/>
      <c r="GU1499" s="446"/>
      <c r="GV1499" s="416"/>
    </row>
    <row r="1500" spans="1:204" ht="9.75" customHeight="1" x14ac:dyDescent="0.2">
      <c r="A1500" s="417" t="str">
        <f t="shared" si="2659"/>
        <v>2025-26AUGUSTRYC</v>
      </c>
      <c r="B1500" s="458" t="str">
        <f t="shared" si="2678"/>
        <v>2025-26</v>
      </c>
      <c r="C1500" s="402" t="s">
        <v>636</v>
      </c>
      <c r="D1500" s="458" t="s">
        <v>656</v>
      </c>
      <c r="E1500" s="458" t="s">
        <v>466</v>
      </c>
      <c r="F1500" s="478" t="s">
        <v>453</v>
      </c>
      <c r="G1500" s="478" t="s">
        <v>687</v>
      </c>
      <c r="H1500" s="510">
        <v>119771</v>
      </c>
      <c r="I1500" s="510">
        <v>88921</v>
      </c>
      <c r="J1500" s="510">
        <v>220953</v>
      </c>
      <c r="K1500" s="510">
        <v>2</v>
      </c>
      <c r="L1500" s="510">
        <v>0</v>
      </c>
      <c r="M1500" s="510">
        <v>0</v>
      </c>
      <c r="N1500" s="510">
        <v>10</v>
      </c>
      <c r="O1500" s="510">
        <v>73</v>
      </c>
      <c r="P1500" s="510">
        <v>452</v>
      </c>
      <c r="Q1500" s="510">
        <v>4</v>
      </c>
      <c r="R1500" s="510">
        <v>3368</v>
      </c>
      <c r="S1500" s="510">
        <v>81815</v>
      </c>
      <c r="T1500" s="510">
        <v>7798</v>
      </c>
      <c r="U1500" s="510">
        <v>4741</v>
      </c>
      <c r="V1500" s="510">
        <v>42204</v>
      </c>
      <c r="W1500" s="510">
        <v>17639</v>
      </c>
      <c r="X1500" s="510">
        <v>534</v>
      </c>
      <c r="Y1500" s="510">
        <v>3991007</v>
      </c>
      <c r="Z1500" s="510">
        <v>512</v>
      </c>
      <c r="AA1500" s="510">
        <v>959</v>
      </c>
      <c r="AB1500" s="510">
        <v>3033185</v>
      </c>
      <c r="AC1500" s="510">
        <v>640</v>
      </c>
      <c r="AD1500" s="510">
        <v>1207</v>
      </c>
      <c r="AE1500" s="510">
        <v>78275975</v>
      </c>
      <c r="AF1500" s="510">
        <v>1855</v>
      </c>
      <c r="AG1500" s="510">
        <v>3830</v>
      </c>
      <c r="AH1500" s="510">
        <v>98236374</v>
      </c>
      <c r="AI1500" s="510">
        <v>5569</v>
      </c>
      <c r="AJ1500" s="510">
        <v>12858</v>
      </c>
      <c r="AK1500" s="510">
        <v>4954698</v>
      </c>
      <c r="AL1500" s="510">
        <v>9278</v>
      </c>
      <c r="AM1500" s="510">
        <v>21054</v>
      </c>
      <c r="AN1500" s="510">
        <v>179</v>
      </c>
      <c r="AO1500" s="510">
        <v>4595</v>
      </c>
      <c r="AP1500" s="510">
        <v>3842</v>
      </c>
      <c r="AQ1500" s="510">
        <v>12269739</v>
      </c>
      <c r="AR1500" s="510">
        <v>3194</v>
      </c>
      <c r="AS1500" s="510">
        <v>7685</v>
      </c>
      <c r="AT1500" s="510">
        <v>12279</v>
      </c>
      <c r="AU1500" s="510">
        <v>608</v>
      </c>
      <c r="AV1500" s="510">
        <v>8380</v>
      </c>
      <c r="AW1500" s="510">
        <v>15167</v>
      </c>
      <c r="AX1500" s="510">
        <v>268</v>
      </c>
      <c r="AY1500" s="510">
        <v>3023</v>
      </c>
      <c r="AZ1500" s="510">
        <v>1048</v>
      </c>
      <c r="BA1500" s="510">
        <v>22956</v>
      </c>
      <c r="BB1500" s="510">
        <v>53098253</v>
      </c>
      <c r="BC1500" s="510">
        <v>2313</v>
      </c>
      <c r="BD1500" s="510">
        <v>5208</v>
      </c>
      <c r="BE1500" s="510">
        <v>593</v>
      </c>
      <c r="BF1500" s="510">
        <v>7544</v>
      </c>
      <c r="BG1500" s="510">
        <v>8913</v>
      </c>
      <c r="BH1500" s="510">
        <v>5906</v>
      </c>
      <c r="BI1500" s="510">
        <v>39025</v>
      </c>
      <c r="BJ1500" s="510">
        <v>2321</v>
      </c>
      <c r="BK1500" s="510">
        <v>28190</v>
      </c>
      <c r="BL1500" s="510">
        <v>69536</v>
      </c>
      <c r="BM1500" s="510">
        <v>17581</v>
      </c>
      <c r="BN1500" s="510">
        <v>12308</v>
      </c>
      <c r="BO1500" s="510">
        <v>10493</v>
      </c>
      <c r="BP1500" s="510">
        <v>7473</v>
      </c>
      <c r="BQ1500" s="510">
        <v>65139</v>
      </c>
      <c r="BR1500" s="510">
        <v>46791</v>
      </c>
      <c r="BS1500" s="510">
        <v>33882</v>
      </c>
      <c r="BT1500" s="510">
        <v>19541</v>
      </c>
      <c r="BU1500" s="510">
        <v>1030</v>
      </c>
      <c r="BV1500" s="510">
        <v>671</v>
      </c>
      <c r="BW1500" s="510">
        <v>11</v>
      </c>
      <c r="BX1500" s="510">
        <v>4723</v>
      </c>
      <c r="BY1500" s="510">
        <v>429</v>
      </c>
      <c r="BZ1500" s="510">
        <v>969</v>
      </c>
      <c r="CA1500" s="510">
        <v>5</v>
      </c>
      <c r="CB1500" s="510">
        <v>1332</v>
      </c>
      <c r="CC1500" s="510">
        <v>266</v>
      </c>
      <c r="CD1500" s="510">
        <v>510</v>
      </c>
      <c r="CE1500" s="510">
        <v>7782</v>
      </c>
      <c r="CF1500" s="510">
        <v>3984952</v>
      </c>
      <c r="CG1500" s="510">
        <v>512</v>
      </c>
      <c r="CH1500" s="510">
        <v>959</v>
      </c>
      <c r="CI1500" s="510">
        <v>2839</v>
      </c>
      <c r="CJ1500" s="510">
        <v>5318083</v>
      </c>
      <c r="CK1500" s="510">
        <v>1873</v>
      </c>
      <c r="CL1500" s="510">
        <v>3813</v>
      </c>
      <c r="CM1500" s="510">
        <v>1000</v>
      </c>
      <c r="CN1500" s="510">
        <v>1625518</v>
      </c>
      <c r="CO1500" s="510">
        <v>1626</v>
      </c>
      <c r="CP1500" s="510">
        <v>3808</v>
      </c>
      <c r="CQ1500" s="510">
        <v>38365</v>
      </c>
      <c r="CR1500" s="510">
        <v>71332374</v>
      </c>
      <c r="CS1500" s="510">
        <v>1859</v>
      </c>
      <c r="CT1500" s="510">
        <v>3832</v>
      </c>
      <c r="CU1500" s="510">
        <v>352</v>
      </c>
      <c r="CV1500" s="510">
        <v>2183308</v>
      </c>
      <c r="CW1500" s="510">
        <v>6203</v>
      </c>
      <c r="CX1500" s="510">
        <v>15504</v>
      </c>
      <c r="CY1500" s="510">
        <v>148</v>
      </c>
      <c r="CZ1500" s="510">
        <v>940912</v>
      </c>
      <c r="DA1500" s="510">
        <v>6358</v>
      </c>
      <c r="DB1500" s="510">
        <v>14539</v>
      </c>
      <c r="DC1500" s="510">
        <v>751</v>
      </c>
      <c r="DD1500" s="510">
        <v>8392618</v>
      </c>
      <c r="DE1500" s="510">
        <v>11175</v>
      </c>
      <c r="DF1500" s="510">
        <v>34648</v>
      </c>
      <c r="DG1500" s="510">
        <v>95</v>
      </c>
      <c r="DH1500" s="510">
        <v>774818</v>
      </c>
      <c r="DI1500" s="510">
        <v>8156</v>
      </c>
      <c r="DJ1500" s="510">
        <v>23867</v>
      </c>
      <c r="DK1500" s="510">
        <v>494</v>
      </c>
      <c r="DL1500" s="510">
        <v>176721</v>
      </c>
      <c r="DM1500" s="510">
        <v>358</v>
      </c>
      <c r="DN1500" s="510">
        <v>648</v>
      </c>
      <c r="DO1500" s="510">
        <v>4941</v>
      </c>
      <c r="DP1500" s="510">
        <v>212295</v>
      </c>
      <c r="DQ1500" s="510">
        <v>43</v>
      </c>
      <c r="DR1500" s="510">
        <v>80</v>
      </c>
      <c r="DS1500" s="510">
        <v>165</v>
      </c>
      <c r="DT1500" s="510">
        <v>233666</v>
      </c>
      <c r="DU1500" s="510">
        <v>1416</v>
      </c>
      <c r="DV1500" s="510">
        <v>2920</v>
      </c>
      <c r="DW1500" s="510">
        <v>156</v>
      </c>
      <c r="DX1500" s="510">
        <v>39042</v>
      </c>
      <c r="DY1500" s="510">
        <v>64269059</v>
      </c>
      <c r="DZ1500" s="510">
        <v>1646</v>
      </c>
      <c r="EA1500" s="510">
        <v>3124</v>
      </c>
      <c r="EB1500" s="510">
        <v>25230</v>
      </c>
      <c r="EC1500" s="510">
        <v>8893</v>
      </c>
      <c r="ED1500" s="510">
        <v>3131</v>
      </c>
      <c r="EE1500" s="510">
        <v>18609482</v>
      </c>
      <c r="EF1500" s="510">
        <v>2622</v>
      </c>
      <c r="EG1500" s="510">
        <v>576</v>
      </c>
      <c r="EH1500" s="510">
        <v>54</v>
      </c>
      <c r="EI1500" s="510"/>
      <c r="EJ1500" s="479"/>
      <c r="EK1500" s="479"/>
      <c r="EL1500" s="479"/>
      <c r="EM1500" s="479"/>
      <c r="EN1500" s="479"/>
      <c r="EO1500" s="479"/>
      <c r="EP1500" s="479"/>
      <c r="EQ1500" s="479"/>
      <c r="ER1500" s="479"/>
      <c r="ES1500" s="479"/>
      <c r="ET1500" s="479"/>
      <c r="EU1500" s="479"/>
      <c r="EV1500" s="479"/>
      <c r="EW1500" s="479"/>
      <c r="EX1500" s="479"/>
      <c r="EY1500" s="479"/>
      <c r="EZ1500" s="516"/>
      <c r="FA1500" s="446">
        <f t="shared" si="2674"/>
        <v>8</v>
      </c>
      <c r="FB1500" s="417">
        <f t="shared" si="2691"/>
        <v>2025</v>
      </c>
      <c r="FC1500" s="448">
        <f t="shared" si="2692"/>
        <v>45870</v>
      </c>
      <c r="FD1500" s="449">
        <f t="shared" si="2693"/>
        <v>31</v>
      </c>
      <c r="FE1500" s="450"/>
      <c r="FF1500" s="451">
        <f t="shared" si="2675"/>
        <v>0.67261094473182681</v>
      </c>
      <c r="FG1500" s="450"/>
      <c r="FH1500" s="452">
        <f t="shared" si="2681"/>
        <v>2.2545524493459861</v>
      </c>
      <c r="FI1500" s="452">
        <f t="shared" si="2682"/>
        <v>1.5783534239548602</v>
      </c>
      <c r="FJ1500" s="452">
        <f t="shared" si="2683"/>
        <v>2.2132461506011389</v>
      </c>
      <c r="FK1500" s="452">
        <f t="shared" si="2684"/>
        <v>1.5762497363425438</v>
      </c>
      <c r="FL1500" s="452">
        <f t="shared" si="2685"/>
        <v>1.5434319021893659</v>
      </c>
      <c r="FM1500" s="452">
        <f t="shared" si="2686"/>
        <v>1.1086863804378733</v>
      </c>
      <c r="FN1500" s="452">
        <f t="shared" si="2687"/>
        <v>1.9208571914507626</v>
      </c>
      <c r="FO1500" s="452">
        <f t="shared" si="2688"/>
        <v>1.1078292420205227</v>
      </c>
      <c r="FP1500" s="452">
        <f t="shared" si="2689"/>
        <v>1.9288389513108615</v>
      </c>
      <c r="FQ1500" s="452">
        <f t="shared" si="2690"/>
        <v>1.2565543071161049</v>
      </c>
      <c r="FR1500" s="453"/>
      <c r="FS1500" s="446">
        <f t="shared" si="2694"/>
        <v>0</v>
      </c>
      <c r="FT1500" s="446">
        <f t="shared" si="2694"/>
        <v>0</v>
      </c>
      <c r="FU1500" s="446">
        <f t="shared" si="2694"/>
        <v>889210</v>
      </c>
      <c r="FV1500" s="446">
        <f t="shared" si="2694"/>
        <v>6491233</v>
      </c>
      <c r="FW1500" s="446">
        <f t="shared" si="2694"/>
        <v>7478282</v>
      </c>
      <c r="FX1500" s="446">
        <f t="shared" si="2694"/>
        <v>5722387</v>
      </c>
      <c r="FY1500" s="446">
        <f t="shared" si="2694"/>
        <v>161641320</v>
      </c>
      <c r="FZ1500" s="446">
        <f t="shared" si="2694"/>
        <v>226802262</v>
      </c>
      <c r="GA1500" s="446">
        <f t="shared" si="2694"/>
        <v>11242836</v>
      </c>
      <c r="GB1500" s="446">
        <f t="shared" si="2694"/>
        <v>119554848</v>
      </c>
      <c r="GC1500" s="446">
        <f t="shared" si="2695"/>
        <v>29525770</v>
      </c>
      <c r="GD1500" s="446">
        <f t="shared" si="2695"/>
        <v>10659</v>
      </c>
      <c r="GE1500" s="446">
        <f t="shared" si="2695"/>
        <v>2550</v>
      </c>
      <c r="GF1500" s="446">
        <f t="shared" si="2695"/>
        <v>7462938</v>
      </c>
      <c r="GG1500" s="446">
        <f t="shared" si="2695"/>
        <v>10825107</v>
      </c>
      <c r="GH1500" s="446">
        <f t="shared" si="2695"/>
        <v>3808000</v>
      </c>
      <c r="GI1500" s="446">
        <f t="shared" si="2695"/>
        <v>147014680</v>
      </c>
      <c r="GJ1500" s="446">
        <f t="shared" si="2695"/>
        <v>5457408</v>
      </c>
      <c r="GK1500" s="446">
        <f t="shared" si="2695"/>
        <v>2151772</v>
      </c>
      <c r="GL1500" s="446">
        <f t="shared" si="2695"/>
        <v>26020648</v>
      </c>
      <c r="GM1500" s="446">
        <f t="shared" si="2695"/>
        <v>2267365</v>
      </c>
      <c r="GN1500" s="446">
        <f t="shared" si="2695"/>
        <v>481800</v>
      </c>
      <c r="GO1500" s="446">
        <f t="shared" si="2695"/>
        <v>320112</v>
      </c>
      <c r="GP1500" s="446">
        <f t="shared" si="2695"/>
        <v>395280</v>
      </c>
      <c r="GQ1500" s="446">
        <f t="shared" si="2695"/>
        <v>121967208</v>
      </c>
      <c r="GR1500" s="446"/>
      <c r="GS1500" s="446"/>
      <c r="GT1500" s="446"/>
      <c r="GU1500" s="446"/>
      <c r="GV1500" s="416"/>
    </row>
    <row r="1501" spans="1:204" ht="9.75" customHeight="1" x14ac:dyDescent="0.2">
      <c r="A1501" s="417" t="str">
        <f t="shared" si="2659"/>
        <v>2025-26AUGUSTR1F</v>
      </c>
      <c r="B1501" s="458" t="str">
        <f t="shared" si="2678"/>
        <v>2025-26</v>
      </c>
      <c r="C1501" s="402" t="s">
        <v>636</v>
      </c>
      <c r="D1501" s="458" t="s">
        <v>663</v>
      </c>
      <c r="E1501" s="458" t="s">
        <v>662</v>
      </c>
      <c r="F1501" s="478" t="s">
        <v>458</v>
      </c>
      <c r="G1501" s="478" t="s">
        <v>688</v>
      </c>
      <c r="H1501" s="510">
        <v>3576</v>
      </c>
      <c r="I1501" s="510">
        <v>2017</v>
      </c>
      <c r="J1501" s="510">
        <v>17549</v>
      </c>
      <c r="K1501" s="510">
        <v>9</v>
      </c>
      <c r="L1501" s="510">
        <v>0</v>
      </c>
      <c r="M1501" s="510">
        <v>23</v>
      </c>
      <c r="N1501" s="510">
        <v>60</v>
      </c>
      <c r="O1501" s="510">
        <v>167</v>
      </c>
      <c r="P1501" s="510">
        <v>10</v>
      </c>
      <c r="Q1501" s="510">
        <v>0</v>
      </c>
      <c r="R1501" s="510">
        <v>3</v>
      </c>
      <c r="S1501" s="510">
        <v>2741</v>
      </c>
      <c r="T1501" s="510">
        <v>130</v>
      </c>
      <c r="U1501" s="510">
        <v>83</v>
      </c>
      <c r="V1501" s="510">
        <v>1355</v>
      </c>
      <c r="W1501" s="510">
        <v>789</v>
      </c>
      <c r="X1501" s="510">
        <v>48</v>
      </c>
      <c r="Y1501" s="510">
        <v>73991</v>
      </c>
      <c r="Z1501" s="510">
        <v>569</v>
      </c>
      <c r="AA1501" s="510">
        <v>1034</v>
      </c>
      <c r="AB1501" s="510">
        <v>55067</v>
      </c>
      <c r="AC1501" s="510">
        <v>663</v>
      </c>
      <c r="AD1501" s="510">
        <v>1160</v>
      </c>
      <c r="AE1501" s="510">
        <v>2124637</v>
      </c>
      <c r="AF1501" s="510">
        <v>1568</v>
      </c>
      <c r="AG1501" s="510">
        <v>3021</v>
      </c>
      <c r="AH1501" s="510">
        <v>3606765</v>
      </c>
      <c r="AI1501" s="510">
        <v>4571</v>
      </c>
      <c r="AJ1501" s="510">
        <v>11561</v>
      </c>
      <c r="AK1501" s="510">
        <v>322932</v>
      </c>
      <c r="AL1501" s="510">
        <v>6728</v>
      </c>
      <c r="AM1501" s="510">
        <v>21162</v>
      </c>
      <c r="AN1501" s="510">
        <v>11</v>
      </c>
      <c r="AO1501" s="510">
        <v>107</v>
      </c>
      <c r="AP1501" s="510">
        <v>11</v>
      </c>
      <c r="AQ1501" s="510">
        <v>16427</v>
      </c>
      <c r="AR1501" s="510">
        <v>1493</v>
      </c>
      <c r="AS1501" s="510">
        <v>2559</v>
      </c>
      <c r="AT1501" s="510">
        <v>241</v>
      </c>
      <c r="AU1501" s="510">
        <v>4</v>
      </c>
      <c r="AV1501" s="510">
        <v>30</v>
      </c>
      <c r="AW1501" s="510">
        <v>53</v>
      </c>
      <c r="AX1501" s="510">
        <v>16</v>
      </c>
      <c r="AY1501" s="510">
        <v>191</v>
      </c>
      <c r="AZ1501" s="510">
        <v>52</v>
      </c>
      <c r="BA1501" s="510" t="s">
        <v>152</v>
      </c>
      <c r="BB1501" s="510" t="s">
        <v>152</v>
      </c>
      <c r="BC1501" s="510" t="s">
        <v>152</v>
      </c>
      <c r="BD1501" s="510" t="s">
        <v>152</v>
      </c>
      <c r="BE1501" s="510" t="s">
        <v>152</v>
      </c>
      <c r="BF1501" s="510" t="s">
        <v>152</v>
      </c>
      <c r="BG1501" s="510" t="s">
        <v>152</v>
      </c>
      <c r="BH1501" s="510" t="s">
        <v>152</v>
      </c>
      <c r="BI1501" s="510">
        <v>1505</v>
      </c>
      <c r="BJ1501" s="510">
        <v>27</v>
      </c>
      <c r="BK1501" s="510">
        <v>968</v>
      </c>
      <c r="BL1501" s="510">
        <v>2500</v>
      </c>
      <c r="BM1501" s="510">
        <v>267</v>
      </c>
      <c r="BN1501" s="510">
        <v>222</v>
      </c>
      <c r="BO1501" s="510">
        <v>170</v>
      </c>
      <c r="BP1501" s="510">
        <v>141</v>
      </c>
      <c r="BQ1501" s="510">
        <v>1589</v>
      </c>
      <c r="BR1501" s="510">
        <v>1489</v>
      </c>
      <c r="BS1501" s="510">
        <v>995</v>
      </c>
      <c r="BT1501" s="510">
        <v>863</v>
      </c>
      <c r="BU1501" s="510">
        <v>64</v>
      </c>
      <c r="BV1501" s="510">
        <v>48</v>
      </c>
      <c r="BW1501" s="510">
        <v>2</v>
      </c>
      <c r="BX1501" s="510">
        <v>2350</v>
      </c>
      <c r="BY1501" s="510">
        <v>1175</v>
      </c>
      <c r="BZ1501" s="510">
        <v>1267</v>
      </c>
      <c r="CA1501" s="510">
        <v>0</v>
      </c>
      <c r="CB1501" s="510">
        <v>0</v>
      </c>
      <c r="CC1501" s="510" t="s">
        <v>152</v>
      </c>
      <c r="CD1501" s="510" t="s">
        <v>152</v>
      </c>
      <c r="CE1501" s="510">
        <v>128</v>
      </c>
      <c r="CF1501" s="510">
        <v>71641</v>
      </c>
      <c r="CG1501" s="510">
        <v>560</v>
      </c>
      <c r="CH1501" s="510">
        <v>994</v>
      </c>
      <c r="CI1501" s="510">
        <v>101</v>
      </c>
      <c r="CJ1501" s="510">
        <v>150342</v>
      </c>
      <c r="CK1501" s="510">
        <v>1489</v>
      </c>
      <c r="CL1501" s="510">
        <v>3189</v>
      </c>
      <c r="CM1501" s="510">
        <v>15</v>
      </c>
      <c r="CN1501" s="510">
        <v>71966</v>
      </c>
      <c r="CO1501" s="510">
        <v>4798</v>
      </c>
      <c r="CP1501" s="510">
        <v>11972</v>
      </c>
      <c r="CQ1501" s="510">
        <v>1239</v>
      </c>
      <c r="CR1501" s="510">
        <v>1902329</v>
      </c>
      <c r="CS1501" s="510">
        <v>1535</v>
      </c>
      <c r="CT1501" s="510">
        <v>2921</v>
      </c>
      <c r="CU1501" s="510">
        <v>126</v>
      </c>
      <c r="CV1501" s="510">
        <v>555346</v>
      </c>
      <c r="CW1501" s="510">
        <v>4408</v>
      </c>
      <c r="CX1501" s="510">
        <v>10412</v>
      </c>
      <c r="CY1501" s="510">
        <v>29</v>
      </c>
      <c r="CZ1501" s="510">
        <v>285444</v>
      </c>
      <c r="DA1501" s="510">
        <v>9843</v>
      </c>
      <c r="DB1501" s="510">
        <v>18394</v>
      </c>
      <c r="DC1501" s="510">
        <v>39</v>
      </c>
      <c r="DD1501" s="510">
        <v>499795</v>
      </c>
      <c r="DE1501" s="510">
        <v>12815</v>
      </c>
      <c r="DF1501" s="510">
        <v>30556</v>
      </c>
      <c r="DG1501" s="510">
        <v>10</v>
      </c>
      <c r="DH1501" s="510">
        <v>135160</v>
      </c>
      <c r="DI1501" s="510">
        <v>13516</v>
      </c>
      <c r="DJ1501" s="510">
        <v>25149</v>
      </c>
      <c r="DK1501" s="510">
        <v>16</v>
      </c>
      <c r="DL1501" s="510">
        <v>4438</v>
      </c>
      <c r="DM1501" s="510">
        <v>277</v>
      </c>
      <c r="DN1501" s="510">
        <v>398</v>
      </c>
      <c r="DO1501" s="510">
        <v>86</v>
      </c>
      <c r="DP1501" s="510">
        <v>4510</v>
      </c>
      <c r="DQ1501" s="510">
        <v>52</v>
      </c>
      <c r="DR1501" s="510">
        <v>135</v>
      </c>
      <c r="DS1501" s="510">
        <v>1</v>
      </c>
      <c r="DT1501" s="510">
        <v>448</v>
      </c>
      <c r="DU1501" s="510">
        <v>448</v>
      </c>
      <c r="DV1501" s="510">
        <v>448</v>
      </c>
      <c r="DW1501" s="510">
        <v>1</v>
      </c>
      <c r="DX1501" s="510">
        <v>1503</v>
      </c>
      <c r="DY1501" s="510">
        <v>1232690</v>
      </c>
      <c r="DZ1501" s="510">
        <v>820</v>
      </c>
      <c r="EA1501" s="510">
        <v>1213</v>
      </c>
      <c r="EB1501" s="510">
        <v>367</v>
      </c>
      <c r="EC1501" s="510">
        <v>58</v>
      </c>
      <c r="ED1501" s="510">
        <v>13</v>
      </c>
      <c r="EE1501" s="510">
        <v>75790</v>
      </c>
      <c r="EF1501" s="510">
        <v>45</v>
      </c>
      <c r="EG1501" s="510">
        <v>0</v>
      </c>
      <c r="EH1501" s="510">
        <v>22</v>
      </c>
      <c r="EI1501" s="510"/>
      <c r="EJ1501" s="479"/>
      <c r="EK1501" s="479"/>
      <c r="EL1501" s="479"/>
      <c r="EM1501" s="479"/>
      <c r="EN1501" s="479"/>
      <c r="EO1501" s="479"/>
      <c r="EP1501" s="479"/>
      <c r="EQ1501" s="479"/>
      <c r="ER1501" s="479"/>
      <c r="ES1501" s="479"/>
      <c r="ET1501" s="479"/>
      <c r="EU1501" s="479"/>
      <c r="EV1501" s="479"/>
      <c r="EW1501" s="479"/>
      <c r="EX1501" s="479"/>
      <c r="EY1501" s="479"/>
      <c r="EZ1501" s="476"/>
      <c r="FA1501" s="446">
        <f t="shared" si="2674"/>
        <v>8</v>
      </c>
      <c r="FB1501" s="417">
        <f t="shared" si="2691"/>
        <v>2025</v>
      </c>
      <c r="FC1501" s="448">
        <f t="shared" si="2692"/>
        <v>45870</v>
      </c>
      <c r="FD1501" s="449">
        <f t="shared" si="2693"/>
        <v>31</v>
      </c>
      <c r="FE1501" s="450"/>
      <c r="FF1501" s="451">
        <f t="shared" si="2675"/>
        <v>0.71666666666666667</v>
      </c>
      <c r="FG1501" s="450"/>
      <c r="FH1501" s="452">
        <f t="shared" si="2681"/>
        <v>2.0538461538461537</v>
      </c>
      <c r="FI1501" s="452">
        <f t="shared" si="2682"/>
        <v>1.7076923076923076</v>
      </c>
      <c r="FJ1501" s="452">
        <f t="shared" si="2683"/>
        <v>2.0481927710843375</v>
      </c>
      <c r="FK1501" s="452">
        <f t="shared" si="2684"/>
        <v>1.6987951807228916</v>
      </c>
      <c r="FL1501" s="452">
        <f t="shared" si="2685"/>
        <v>1.1726937269372695</v>
      </c>
      <c r="FM1501" s="452">
        <f t="shared" si="2686"/>
        <v>1.0988929889298893</v>
      </c>
      <c r="FN1501" s="452">
        <f t="shared" si="2687"/>
        <v>1.2610899873257289</v>
      </c>
      <c r="FO1501" s="452">
        <f t="shared" si="2688"/>
        <v>1.0937896070975919</v>
      </c>
      <c r="FP1501" s="452">
        <f t="shared" si="2689"/>
        <v>1.3333333333333333</v>
      </c>
      <c r="FQ1501" s="452">
        <f t="shared" si="2690"/>
        <v>1</v>
      </c>
      <c r="FR1501" s="453"/>
      <c r="FS1501" s="446">
        <f t="shared" si="2694"/>
        <v>0</v>
      </c>
      <c r="FT1501" s="446">
        <f t="shared" si="2694"/>
        <v>46391</v>
      </c>
      <c r="FU1501" s="446">
        <f t="shared" si="2694"/>
        <v>121020</v>
      </c>
      <c r="FV1501" s="446">
        <f t="shared" si="2694"/>
        <v>336839</v>
      </c>
      <c r="FW1501" s="446">
        <f t="shared" si="2694"/>
        <v>134420</v>
      </c>
      <c r="FX1501" s="446">
        <f t="shared" si="2694"/>
        <v>96280</v>
      </c>
      <c r="FY1501" s="446">
        <f t="shared" si="2694"/>
        <v>4093455</v>
      </c>
      <c r="FZ1501" s="446">
        <f t="shared" si="2694"/>
        <v>9121629</v>
      </c>
      <c r="GA1501" s="446">
        <f t="shared" si="2694"/>
        <v>1015776</v>
      </c>
      <c r="GB1501" s="446" t="str">
        <f t="shared" si="2694"/>
        <v>-</v>
      </c>
      <c r="GC1501" s="446">
        <f t="shared" si="2695"/>
        <v>28149</v>
      </c>
      <c r="GD1501" s="446">
        <f t="shared" si="2695"/>
        <v>2534</v>
      </c>
      <c r="GE1501" s="446" t="str">
        <f t="shared" si="2695"/>
        <v>-</v>
      </c>
      <c r="GF1501" s="446">
        <f t="shared" si="2695"/>
        <v>127232</v>
      </c>
      <c r="GG1501" s="446">
        <f t="shared" si="2695"/>
        <v>322089</v>
      </c>
      <c r="GH1501" s="446">
        <f t="shared" si="2695"/>
        <v>179580</v>
      </c>
      <c r="GI1501" s="446">
        <f t="shared" si="2695"/>
        <v>3619119</v>
      </c>
      <c r="GJ1501" s="446">
        <f t="shared" si="2695"/>
        <v>1311912</v>
      </c>
      <c r="GK1501" s="446">
        <f t="shared" si="2695"/>
        <v>533426</v>
      </c>
      <c r="GL1501" s="446">
        <f t="shared" si="2695"/>
        <v>1191684</v>
      </c>
      <c r="GM1501" s="446">
        <f t="shared" si="2695"/>
        <v>251490</v>
      </c>
      <c r="GN1501" s="446">
        <f t="shared" si="2695"/>
        <v>448</v>
      </c>
      <c r="GO1501" s="446">
        <f t="shared" si="2695"/>
        <v>6368</v>
      </c>
      <c r="GP1501" s="446">
        <f t="shared" si="2695"/>
        <v>11610</v>
      </c>
      <c r="GQ1501" s="446">
        <f t="shared" si="2695"/>
        <v>1823139</v>
      </c>
      <c r="GR1501" s="446"/>
      <c r="GS1501" s="446"/>
      <c r="GT1501" s="446"/>
      <c r="GU1501" s="446"/>
      <c r="GV1501" s="416"/>
    </row>
    <row r="1502" spans="1:204" ht="9.75" customHeight="1" x14ac:dyDescent="0.2">
      <c r="A1502" s="493" t="str">
        <f t="shared" si="2659"/>
        <v>2025-26AUGUSTRRU</v>
      </c>
      <c r="B1502" s="494" t="str">
        <f t="shared" si="2678"/>
        <v>2025-26</v>
      </c>
      <c r="C1502" s="480" t="s">
        <v>636</v>
      </c>
      <c r="D1502" s="494" t="s">
        <v>659</v>
      </c>
      <c r="E1502" s="494" t="s">
        <v>467</v>
      </c>
      <c r="F1502" s="495" t="s">
        <v>454</v>
      </c>
      <c r="G1502" s="511" t="s">
        <v>689</v>
      </c>
      <c r="H1502" s="519">
        <v>183007</v>
      </c>
      <c r="I1502" s="519">
        <v>136291</v>
      </c>
      <c r="J1502" s="519">
        <v>339127</v>
      </c>
      <c r="K1502" s="519">
        <v>2</v>
      </c>
      <c r="L1502" s="519">
        <v>0</v>
      </c>
      <c r="M1502" s="519">
        <v>1</v>
      </c>
      <c r="N1502" s="519">
        <v>7</v>
      </c>
      <c r="O1502" s="519">
        <v>62</v>
      </c>
      <c r="P1502" s="519">
        <v>592</v>
      </c>
      <c r="Q1502" s="519">
        <v>0</v>
      </c>
      <c r="R1502" s="519">
        <v>2244</v>
      </c>
      <c r="S1502" s="519">
        <v>120052</v>
      </c>
      <c r="T1502" s="519">
        <v>13130</v>
      </c>
      <c r="U1502" s="519">
        <v>9140</v>
      </c>
      <c r="V1502" s="519">
        <v>58291</v>
      </c>
      <c r="W1502" s="519">
        <v>16432</v>
      </c>
      <c r="X1502" s="519">
        <v>1031</v>
      </c>
      <c r="Y1502" s="519">
        <v>5260398</v>
      </c>
      <c r="Z1502" s="519">
        <v>401</v>
      </c>
      <c r="AA1502" s="519">
        <v>685</v>
      </c>
      <c r="AB1502" s="519">
        <v>4929303</v>
      </c>
      <c r="AC1502" s="519">
        <v>539</v>
      </c>
      <c r="AD1502" s="519">
        <v>924</v>
      </c>
      <c r="AE1502" s="519">
        <v>90512049</v>
      </c>
      <c r="AF1502" s="519">
        <v>1553</v>
      </c>
      <c r="AG1502" s="519">
        <v>3220</v>
      </c>
      <c r="AH1502" s="519">
        <v>68655322</v>
      </c>
      <c r="AI1502" s="519">
        <v>4178</v>
      </c>
      <c r="AJ1502" s="519">
        <v>9687</v>
      </c>
      <c r="AK1502" s="519">
        <v>7717168</v>
      </c>
      <c r="AL1502" s="519">
        <v>7485</v>
      </c>
      <c r="AM1502" s="519">
        <v>16455</v>
      </c>
      <c r="AN1502" s="519">
        <v>1110</v>
      </c>
      <c r="AO1502" s="519">
        <v>2185</v>
      </c>
      <c r="AP1502" s="519">
        <v>3101</v>
      </c>
      <c r="AQ1502" s="519">
        <v>6732416</v>
      </c>
      <c r="AR1502" s="519">
        <v>2171</v>
      </c>
      <c r="AS1502" s="519">
        <v>4369</v>
      </c>
      <c r="AT1502" s="519">
        <v>25858</v>
      </c>
      <c r="AU1502" s="519">
        <v>1601</v>
      </c>
      <c r="AV1502" s="519">
        <v>9822</v>
      </c>
      <c r="AW1502" s="519" t="s">
        <v>152</v>
      </c>
      <c r="AX1502" s="519">
        <v>469</v>
      </c>
      <c r="AY1502" s="519">
        <v>13966</v>
      </c>
      <c r="AZ1502" s="519" t="s">
        <v>152</v>
      </c>
      <c r="BA1502" s="519">
        <v>16502</v>
      </c>
      <c r="BB1502" s="519">
        <v>23716183</v>
      </c>
      <c r="BC1502" s="519">
        <v>1437</v>
      </c>
      <c r="BD1502" s="519">
        <v>2859</v>
      </c>
      <c r="BE1502" s="519">
        <v>1108</v>
      </c>
      <c r="BF1502" s="519">
        <v>2692</v>
      </c>
      <c r="BG1502" s="519">
        <v>9386</v>
      </c>
      <c r="BH1502" s="519">
        <v>3316</v>
      </c>
      <c r="BI1502" s="519">
        <v>59441</v>
      </c>
      <c r="BJ1502" s="519">
        <v>3210</v>
      </c>
      <c r="BK1502" s="519">
        <v>31543</v>
      </c>
      <c r="BL1502" s="519">
        <v>94194</v>
      </c>
      <c r="BM1502" s="519">
        <v>30702</v>
      </c>
      <c r="BN1502" s="519">
        <v>24373</v>
      </c>
      <c r="BO1502" s="519">
        <v>20687</v>
      </c>
      <c r="BP1502" s="519">
        <v>17055</v>
      </c>
      <c r="BQ1502" s="519">
        <v>94913</v>
      </c>
      <c r="BR1502" s="519">
        <v>65602</v>
      </c>
      <c r="BS1502" s="519">
        <v>34802</v>
      </c>
      <c r="BT1502" s="519">
        <v>18771</v>
      </c>
      <c r="BU1502" s="519">
        <v>1799</v>
      </c>
      <c r="BV1502" s="519">
        <v>1118</v>
      </c>
      <c r="BW1502" s="519">
        <v>67</v>
      </c>
      <c r="BX1502" s="519">
        <v>29715</v>
      </c>
      <c r="BY1502" s="519">
        <v>444</v>
      </c>
      <c r="BZ1502" s="519">
        <v>753</v>
      </c>
      <c r="CA1502" s="519">
        <v>24</v>
      </c>
      <c r="CB1502" s="519">
        <v>13307</v>
      </c>
      <c r="CC1502" s="519">
        <v>554</v>
      </c>
      <c r="CD1502" s="519">
        <v>975</v>
      </c>
      <c r="CE1502" s="519">
        <v>13039</v>
      </c>
      <c r="CF1502" s="519">
        <v>5217376</v>
      </c>
      <c r="CG1502" s="519">
        <v>400</v>
      </c>
      <c r="CH1502" s="519">
        <v>685</v>
      </c>
      <c r="CI1502" s="519">
        <v>3968</v>
      </c>
      <c r="CJ1502" s="519">
        <v>5735538</v>
      </c>
      <c r="CK1502" s="519">
        <v>1445</v>
      </c>
      <c r="CL1502" s="519">
        <v>3097</v>
      </c>
      <c r="CM1502" s="519">
        <v>1322</v>
      </c>
      <c r="CN1502" s="519">
        <v>1758266</v>
      </c>
      <c r="CO1502" s="519">
        <v>1330</v>
      </c>
      <c r="CP1502" s="519">
        <v>3089</v>
      </c>
      <c r="CQ1502" s="519">
        <v>53001</v>
      </c>
      <c r="CR1502" s="519">
        <v>83018245</v>
      </c>
      <c r="CS1502" s="519">
        <v>1566</v>
      </c>
      <c r="CT1502" s="519">
        <v>3231</v>
      </c>
      <c r="CU1502" s="519">
        <v>1165</v>
      </c>
      <c r="CV1502" s="519">
        <v>6279968</v>
      </c>
      <c r="CW1502" s="519">
        <v>5391</v>
      </c>
      <c r="CX1502" s="519">
        <v>11893</v>
      </c>
      <c r="CY1502" s="519">
        <v>440</v>
      </c>
      <c r="CZ1502" s="519">
        <v>1727488</v>
      </c>
      <c r="DA1502" s="519">
        <v>3926</v>
      </c>
      <c r="DB1502" s="519">
        <v>9862</v>
      </c>
      <c r="DC1502" s="519">
        <v>1302</v>
      </c>
      <c r="DD1502" s="519">
        <v>8945332</v>
      </c>
      <c r="DE1502" s="519">
        <v>6870</v>
      </c>
      <c r="DF1502" s="519">
        <v>16022</v>
      </c>
      <c r="DG1502" s="519">
        <v>120</v>
      </c>
      <c r="DH1502" s="519">
        <v>747847</v>
      </c>
      <c r="DI1502" s="519">
        <v>6232</v>
      </c>
      <c r="DJ1502" s="519">
        <v>14430</v>
      </c>
      <c r="DK1502" s="519">
        <v>939</v>
      </c>
      <c r="DL1502" s="519">
        <v>314839</v>
      </c>
      <c r="DM1502" s="519">
        <v>335</v>
      </c>
      <c r="DN1502" s="519">
        <v>598</v>
      </c>
      <c r="DO1502" s="519">
        <v>7830</v>
      </c>
      <c r="DP1502" s="519">
        <v>392088</v>
      </c>
      <c r="DQ1502" s="519">
        <v>50</v>
      </c>
      <c r="DR1502" s="519">
        <v>89</v>
      </c>
      <c r="DS1502" s="519">
        <v>112</v>
      </c>
      <c r="DT1502" s="519">
        <v>284410</v>
      </c>
      <c r="DU1502" s="519">
        <v>2539</v>
      </c>
      <c r="DV1502" s="519">
        <v>6345</v>
      </c>
      <c r="DW1502" s="519">
        <v>100</v>
      </c>
      <c r="DX1502" s="519">
        <v>60035</v>
      </c>
      <c r="DY1502" s="519">
        <v>82574744</v>
      </c>
      <c r="DZ1502" s="519">
        <v>1375</v>
      </c>
      <c r="EA1502" s="519">
        <v>2472</v>
      </c>
      <c r="EB1502" s="519">
        <v>40918</v>
      </c>
      <c r="EC1502" s="519">
        <v>15336</v>
      </c>
      <c r="ED1502" s="519">
        <v>742</v>
      </c>
      <c r="EE1502" s="519">
        <v>10244746</v>
      </c>
      <c r="EF1502" s="519">
        <v>1277</v>
      </c>
      <c r="EG1502" s="519">
        <v>589</v>
      </c>
      <c r="EH1502" s="519">
        <v>53</v>
      </c>
      <c r="EI1502" s="519"/>
      <c r="EJ1502" s="512"/>
      <c r="EK1502" s="512"/>
      <c r="EL1502" s="512"/>
      <c r="EM1502" s="512"/>
      <c r="EN1502" s="512"/>
      <c r="EO1502" s="512"/>
      <c r="EP1502" s="512"/>
      <c r="EQ1502" s="512"/>
      <c r="ER1502" s="512"/>
      <c r="ES1502" s="512"/>
      <c r="ET1502" s="512"/>
      <c r="EU1502" s="512"/>
      <c r="EV1502" s="512"/>
      <c r="EW1502" s="512"/>
      <c r="EX1502" s="512"/>
      <c r="EY1502" s="512"/>
      <c r="EZ1502" s="514"/>
      <c r="FA1502" s="520">
        <f t="shared" si="2674"/>
        <v>8</v>
      </c>
      <c r="FB1502" s="493">
        <f t="shared" si="2691"/>
        <v>2025</v>
      </c>
      <c r="FC1502" s="498">
        <f t="shared" si="2692"/>
        <v>45870</v>
      </c>
      <c r="FD1502" s="499">
        <f t="shared" si="2693"/>
        <v>31</v>
      </c>
      <c r="FE1502" s="500"/>
      <c r="FF1502" s="515">
        <f t="shared" si="2675"/>
        <v>0.62450151539320464</v>
      </c>
      <c r="FG1502" s="500"/>
      <c r="FH1502" s="481">
        <f t="shared" si="2681"/>
        <v>2.3383092155369383</v>
      </c>
      <c r="FI1502" s="481">
        <f t="shared" si="2682"/>
        <v>1.8562833206397562</v>
      </c>
      <c r="FJ1502" s="481">
        <f t="shared" si="2683"/>
        <v>2.2633479212253831</v>
      </c>
      <c r="FK1502" s="481">
        <f t="shared" si="2684"/>
        <v>1.8659737417943107</v>
      </c>
      <c r="FL1502" s="481">
        <f t="shared" si="2685"/>
        <v>1.6282616527422757</v>
      </c>
      <c r="FM1502" s="481">
        <f t="shared" si="2686"/>
        <v>1.1254224494347327</v>
      </c>
      <c r="FN1502" s="481">
        <f t="shared" si="2687"/>
        <v>2.1179406037000974</v>
      </c>
      <c r="FO1502" s="481">
        <f t="shared" si="2688"/>
        <v>1.1423442064264848</v>
      </c>
      <c r="FP1502" s="481">
        <f t="shared" si="2689"/>
        <v>1.7449078564500484</v>
      </c>
      <c r="FQ1502" s="481">
        <f t="shared" si="2690"/>
        <v>1.0843840931134821</v>
      </c>
      <c r="FR1502" s="501"/>
      <c r="FS1502" s="482">
        <f t="shared" si="2694"/>
        <v>0</v>
      </c>
      <c r="FT1502" s="482">
        <f t="shared" si="2694"/>
        <v>136291</v>
      </c>
      <c r="FU1502" s="482">
        <f t="shared" si="2694"/>
        <v>954037</v>
      </c>
      <c r="FV1502" s="482">
        <f t="shared" si="2694"/>
        <v>8450042</v>
      </c>
      <c r="FW1502" s="482">
        <f t="shared" si="2694"/>
        <v>8994050</v>
      </c>
      <c r="FX1502" s="482">
        <f t="shared" si="2694"/>
        <v>8445360</v>
      </c>
      <c r="FY1502" s="482">
        <f t="shared" si="2694"/>
        <v>187697020</v>
      </c>
      <c r="FZ1502" s="482">
        <f t="shared" si="2694"/>
        <v>159176784</v>
      </c>
      <c r="GA1502" s="482">
        <f t="shared" si="2694"/>
        <v>16965105</v>
      </c>
      <c r="GB1502" s="482">
        <f t="shared" si="2694"/>
        <v>47179218</v>
      </c>
      <c r="GC1502" s="482">
        <f t="shared" si="2695"/>
        <v>13548269</v>
      </c>
      <c r="GD1502" s="482">
        <f t="shared" si="2695"/>
        <v>50451</v>
      </c>
      <c r="GE1502" s="482">
        <f t="shared" si="2695"/>
        <v>23400</v>
      </c>
      <c r="GF1502" s="482">
        <f t="shared" si="2695"/>
        <v>8931715</v>
      </c>
      <c r="GG1502" s="482">
        <f t="shared" si="2695"/>
        <v>12288896</v>
      </c>
      <c r="GH1502" s="482">
        <f t="shared" si="2695"/>
        <v>4083658</v>
      </c>
      <c r="GI1502" s="482">
        <f t="shared" si="2695"/>
        <v>171246231</v>
      </c>
      <c r="GJ1502" s="482">
        <f t="shared" si="2695"/>
        <v>13855345</v>
      </c>
      <c r="GK1502" s="482">
        <f t="shared" si="2695"/>
        <v>4339280</v>
      </c>
      <c r="GL1502" s="482">
        <f t="shared" si="2695"/>
        <v>20860644</v>
      </c>
      <c r="GM1502" s="482">
        <f t="shared" si="2695"/>
        <v>1731600</v>
      </c>
      <c r="GN1502" s="482">
        <f t="shared" si="2695"/>
        <v>710640</v>
      </c>
      <c r="GO1502" s="482">
        <f t="shared" si="2695"/>
        <v>561522</v>
      </c>
      <c r="GP1502" s="482">
        <f t="shared" si="2695"/>
        <v>696870</v>
      </c>
      <c r="GQ1502" s="482">
        <f t="shared" si="2695"/>
        <v>148406520</v>
      </c>
      <c r="GR1502" s="482"/>
      <c r="GS1502" s="482"/>
      <c r="GT1502" s="482"/>
      <c r="GU1502" s="482"/>
      <c r="GV1502" s="502"/>
    </row>
    <row r="1503" spans="1:204" ht="9.75" customHeight="1" x14ac:dyDescent="0.2">
      <c r="A1503" s="417" t="str">
        <f t="shared" si="2659"/>
        <v>2025-26AUGUSTRX6</v>
      </c>
      <c r="B1503" s="458" t="str">
        <f t="shared" si="2678"/>
        <v>2025-26</v>
      </c>
      <c r="C1503" s="402" t="s">
        <v>636</v>
      </c>
      <c r="D1503" s="458" t="s">
        <v>646</v>
      </c>
      <c r="E1503" s="458" t="s">
        <v>645</v>
      </c>
      <c r="F1503" s="478" t="s">
        <v>448</v>
      </c>
      <c r="G1503" s="478" t="s">
        <v>690</v>
      </c>
      <c r="H1503" s="510">
        <v>54543</v>
      </c>
      <c r="I1503" s="510">
        <v>38467</v>
      </c>
      <c r="J1503" s="510">
        <v>93864</v>
      </c>
      <c r="K1503" s="510">
        <v>2</v>
      </c>
      <c r="L1503" s="510">
        <v>0</v>
      </c>
      <c r="M1503" s="510">
        <v>3</v>
      </c>
      <c r="N1503" s="510">
        <v>11</v>
      </c>
      <c r="O1503" s="510">
        <v>43</v>
      </c>
      <c r="P1503" s="510">
        <v>243</v>
      </c>
      <c r="Q1503" s="510">
        <v>2354</v>
      </c>
      <c r="R1503" s="510">
        <v>2</v>
      </c>
      <c r="S1503" s="510">
        <v>41054</v>
      </c>
      <c r="T1503" s="510">
        <v>3327</v>
      </c>
      <c r="U1503" s="510">
        <v>2103</v>
      </c>
      <c r="V1503" s="510">
        <v>19915</v>
      </c>
      <c r="W1503" s="510">
        <v>10951</v>
      </c>
      <c r="X1503" s="510">
        <v>622</v>
      </c>
      <c r="Y1503" s="510">
        <v>1260793</v>
      </c>
      <c r="Z1503" s="510">
        <v>379</v>
      </c>
      <c r="AA1503" s="510">
        <v>646</v>
      </c>
      <c r="AB1503" s="510">
        <v>916671</v>
      </c>
      <c r="AC1503" s="510">
        <v>436</v>
      </c>
      <c r="AD1503" s="510">
        <v>751</v>
      </c>
      <c r="AE1503" s="510">
        <v>24731016</v>
      </c>
      <c r="AF1503" s="510">
        <v>1242</v>
      </c>
      <c r="AG1503" s="510">
        <v>2435</v>
      </c>
      <c r="AH1503" s="510">
        <v>33663222</v>
      </c>
      <c r="AI1503" s="510">
        <v>3074</v>
      </c>
      <c r="AJ1503" s="510">
        <v>7081</v>
      </c>
      <c r="AK1503" s="510">
        <v>2303318</v>
      </c>
      <c r="AL1503" s="510">
        <v>3703</v>
      </c>
      <c r="AM1503" s="510">
        <v>8553</v>
      </c>
      <c r="AN1503" s="510" t="s">
        <v>152</v>
      </c>
      <c r="AO1503" s="510">
        <v>2363</v>
      </c>
      <c r="AP1503" s="510">
        <v>921</v>
      </c>
      <c r="AQ1503" s="510">
        <v>2387721</v>
      </c>
      <c r="AR1503" s="510">
        <v>2593</v>
      </c>
      <c r="AS1503" s="510">
        <v>5101</v>
      </c>
      <c r="AT1503" s="510">
        <v>4365</v>
      </c>
      <c r="AU1503" s="510">
        <v>12</v>
      </c>
      <c r="AV1503" s="510">
        <v>83</v>
      </c>
      <c r="AW1503" s="510">
        <v>459</v>
      </c>
      <c r="AX1503" s="510">
        <v>290</v>
      </c>
      <c r="AY1503" s="510">
        <v>3980</v>
      </c>
      <c r="AZ1503" s="510">
        <v>0</v>
      </c>
      <c r="BA1503" s="510">
        <v>6330</v>
      </c>
      <c r="BB1503" s="510">
        <v>10090437</v>
      </c>
      <c r="BC1503" s="510">
        <v>1594</v>
      </c>
      <c r="BD1503" s="510">
        <v>2887</v>
      </c>
      <c r="BE1503" s="510">
        <v>189</v>
      </c>
      <c r="BF1503" s="510">
        <v>1766</v>
      </c>
      <c r="BG1503" s="510">
        <v>3290</v>
      </c>
      <c r="BH1503" s="510">
        <v>1085</v>
      </c>
      <c r="BI1503" s="510">
        <v>22005</v>
      </c>
      <c r="BJ1503" s="510">
        <v>2860</v>
      </c>
      <c r="BK1503" s="510">
        <v>11824</v>
      </c>
      <c r="BL1503" s="510">
        <v>36689</v>
      </c>
      <c r="BM1503" s="510">
        <v>6427</v>
      </c>
      <c r="BN1503" s="510">
        <v>4782</v>
      </c>
      <c r="BO1503" s="510">
        <v>4052</v>
      </c>
      <c r="BP1503" s="510">
        <v>3042</v>
      </c>
      <c r="BQ1503" s="510">
        <v>25625</v>
      </c>
      <c r="BR1503" s="510">
        <v>21477</v>
      </c>
      <c r="BS1503" s="510">
        <v>17483</v>
      </c>
      <c r="BT1503" s="510">
        <v>11685</v>
      </c>
      <c r="BU1503" s="510">
        <v>1160</v>
      </c>
      <c r="BV1503" s="510">
        <v>640</v>
      </c>
      <c r="BW1503" s="510">
        <v>48</v>
      </c>
      <c r="BX1503" s="510">
        <v>24947</v>
      </c>
      <c r="BY1503" s="510">
        <v>520</v>
      </c>
      <c r="BZ1503" s="510">
        <v>834</v>
      </c>
      <c r="CA1503" s="510">
        <v>46</v>
      </c>
      <c r="CB1503" s="510">
        <v>17606</v>
      </c>
      <c r="CC1503" s="510">
        <v>383</v>
      </c>
      <c r="CD1503" s="510">
        <v>695</v>
      </c>
      <c r="CE1503" s="510">
        <v>3233</v>
      </c>
      <c r="CF1503" s="510">
        <v>1218240</v>
      </c>
      <c r="CG1503" s="510">
        <v>377</v>
      </c>
      <c r="CH1503" s="510">
        <v>643</v>
      </c>
      <c r="CI1503" s="510">
        <v>2285</v>
      </c>
      <c r="CJ1503" s="510">
        <v>2562490</v>
      </c>
      <c r="CK1503" s="510">
        <v>1121</v>
      </c>
      <c r="CL1503" s="510">
        <v>2238</v>
      </c>
      <c r="CM1503" s="510">
        <v>771</v>
      </c>
      <c r="CN1503" s="510">
        <v>736493</v>
      </c>
      <c r="CO1503" s="510">
        <v>955</v>
      </c>
      <c r="CP1503" s="510">
        <v>1905</v>
      </c>
      <c r="CQ1503" s="510">
        <v>16859</v>
      </c>
      <c r="CR1503" s="510">
        <v>21432033</v>
      </c>
      <c r="CS1503" s="510">
        <v>1271</v>
      </c>
      <c r="CT1503" s="510">
        <v>2497</v>
      </c>
      <c r="CU1503" s="510">
        <v>1113</v>
      </c>
      <c r="CV1503" s="510">
        <v>3372510</v>
      </c>
      <c r="CW1503" s="510">
        <v>3030</v>
      </c>
      <c r="CX1503" s="510">
        <v>6855</v>
      </c>
      <c r="CY1503" s="510">
        <v>63</v>
      </c>
      <c r="CZ1503" s="510">
        <v>362424</v>
      </c>
      <c r="DA1503" s="510">
        <v>5753</v>
      </c>
      <c r="DB1503" s="510">
        <v>15496</v>
      </c>
      <c r="DC1503" s="510">
        <v>1295</v>
      </c>
      <c r="DD1503" s="510">
        <v>9143192</v>
      </c>
      <c r="DE1503" s="510">
        <v>7060</v>
      </c>
      <c r="DF1503" s="510">
        <v>15713</v>
      </c>
      <c r="DG1503" s="510">
        <v>514</v>
      </c>
      <c r="DH1503" s="510">
        <v>3661349</v>
      </c>
      <c r="DI1503" s="510">
        <v>7123</v>
      </c>
      <c r="DJ1503" s="510">
        <v>19038</v>
      </c>
      <c r="DK1503" s="510">
        <v>45</v>
      </c>
      <c r="DL1503" s="510">
        <v>24214</v>
      </c>
      <c r="DM1503" s="510">
        <v>538</v>
      </c>
      <c r="DN1503" s="510">
        <v>715</v>
      </c>
      <c r="DO1503" s="510">
        <v>1883</v>
      </c>
      <c r="DP1503" s="510">
        <v>56812</v>
      </c>
      <c r="DQ1503" s="510">
        <v>30</v>
      </c>
      <c r="DR1503" s="510">
        <v>55</v>
      </c>
      <c r="DS1503" s="510">
        <v>2</v>
      </c>
      <c r="DT1503" s="510">
        <v>1824</v>
      </c>
      <c r="DU1503" s="510">
        <v>912</v>
      </c>
      <c r="DV1503" s="510">
        <v>1038</v>
      </c>
      <c r="DW1503" s="510">
        <v>2</v>
      </c>
      <c r="DX1503" s="510">
        <v>20543</v>
      </c>
      <c r="DY1503" s="510">
        <v>23287359</v>
      </c>
      <c r="DZ1503" s="510">
        <v>1134</v>
      </c>
      <c r="EA1503" s="510">
        <v>1936</v>
      </c>
      <c r="EB1503" s="510">
        <v>10511</v>
      </c>
      <c r="EC1503" s="510">
        <v>2420</v>
      </c>
      <c r="ED1503" s="510">
        <v>409</v>
      </c>
      <c r="EE1503" s="510">
        <v>2456479</v>
      </c>
      <c r="EF1503" s="510">
        <v>4391</v>
      </c>
      <c r="EG1503" s="510">
        <v>554</v>
      </c>
      <c r="EH1503" s="510">
        <v>90</v>
      </c>
      <c r="EI1503" s="510"/>
      <c r="EJ1503" s="479"/>
      <c r="EK1503" s="479"/>
      <c r="EL1503" s="479"/>
      <c r="EM1503" s="479"/>
      <c r="EN1503" s="479"/>
      <c r="EO1503" s="479"/>
      <c r="EP1503" s="479"/>
      <c r="EQ1503" s="479"/>
      <c r="ER1503" s="479"/>
      <c r="ES1503" s="479"/>
      <c r="ET1503" s="479"/>
      <c r="EU1503" s="479"/>
      <c r="EV1503" s="479"/>
      <c r="EW1503" s="479"/>
      <c r="EX1503" s="479"/>
      <c r="EY1503" s="479"/>
      <c r="EZ1503" s="476"/>
      <c r="FA1503" s="446">
        <f t="shared" si="2674"/>
        <v>8</v>
      </c>
      <c r="FB1503" s="417">
        <f t="shared" si="2691"/>
        <v>2025</v>
      </c>
      <c r="FC1503" s="448">
        <f t="shared" si="2692"/>
        <v>45870</v>
      </c>
      <c r="FD1503" s="449">
        <f t="shared" si="2693"/>
        <v>31</v>
      </c>
      <c r="FE1503" s="450"/>
      <c r="FF1503" s="451">
        <f t="shared" si="2675"/>
        <v>0.6105706874189365</v>
      </c>
      <c r="FG1503" s="450"/>
      <c r="FH1503" s="452">
        <f t="shared" si="2681"/>
        <v>1.9317703636910128</v>
      </c>
      <c r="FI1503" s="452">
        <f t="shared" si="2682"/>
        <v>1.4373309287646527</v>
      </c>
      <c r="FJ1503" s="452">
        <f t="shared" si="2683"/>
        <v>1.9267712791250595</v>
      </c>
      <c r="FK1503" s="452">
        <f t="shared" si="2684"/>
        <v>1.4465049928673324</v>
      </c>
      <c r="FL1503" s="452">
        <f t="shared" si="2685"/>
        <v>1.286718553853879</v>
      </c>
      <c r="FM1503" s="452">
        <f t="shared" si="2686"/>
        <v>1.0784333417022345</v>
      </c>
      <c r="FN1503" s="452">
        <f t="shared" si="2687"/>
        <v>1.5964752077435851</v>
      </c>
      <c r="FO1503" s="452">
        <f t="shared" si="2688"/>
        <v>1.067025842388823</v>
      </c>
      <c r="FP1503" s="452">
        <f t="shared" si="2689"/>
        <v>1.864951768488746</v>
      </c>
      <c r="FQ1503" s="452">
        <f t="shared" si="2690"/>
        <v>1.0289389067524115</v>
      </c>
      <c r="FR1503" s="453"/>
      <c r="FS1503" s="446">
        <f t="shared" si="2694"/>
        <v>0</v>
      </c>
      <c r="FT1503" s="446">
        <f t="shared" si="2694"/>
        <v>115401</v>
      </c>
      <c r="FU1503" s="446">
        <f t="shared" si="2694"/>
        <v>423137</v>
      </c>
      <c r="FV1503" s="446">
        <f t="shared" si="2694"/>
        <v>1654081</v>
      </c>
      <c r="FW1503" s="446">
        <f t="shared" si="2694"/>
        <v>2149242</v>
      </c>
      <c r="FX1503" s="446">
        <f t="shared" si="2694"/>
        <v>1579353</v>
      </c>
      <c r="FY1503" s="446">
        <f t="shared" si="2694"/>
        <v>48493025</v>
      </c>
      <c r="FZ1503" s="446">
        <f t="shared" si="2694"/>
        <v>77544031</v>
      </c>
      <c r="GA1503" s="446">
        <f t="shared" si="2694"/>
        <v>5319966</v>
      </c>
      <c r="GB1503" s="446">
        <f t="shared" si="2694"/>
        <v>18274710</v>
      </c>
      <c r="GC1503" s="446">
        <f t="shared" si="2695"/>
        <v>4698021</v>
      </c>
      <c r="GD1503" s="446">
        <f t="shared" si="2695"/>
        <v>40032</v>
      </c>
      <c r="GE1503" s="446">
        <f t="shared" si="2695"/>
        <v>31970</v>
      </c>
      <c r="GF1503" s="446">
        <f t="shared" si="2695"/>
        <v>2078819</v>
      </c>
      <c r="GG1503" s="446">
        <f t="shared" si="2695"/>
        <v>5113830</v>
      </c>
      <c r="GH1503" s="446">
        <f t="shared" si="2695"/>
        <v>1468755</v>
      </c>
      <c r="GI1503" s="446">
        <f t="shared" si="2695"/>
        <v>42096923</v>
      </c>
      <c r="GJ1503" s="446">
        <f t="shared" si="2695"/>
        <v>7629615</v>
      </c>
      <c r="GK1503" s="446">
        <f t="shared" si="2695"/>
        <v>976248</v>
      </c>
      <c r="GL1503" s="446">
        <f t="shared" si="2695"/>
        <v>20348335</v>
      </c>
      <c r="GM1503" s="446">
        <f t="shared" si="2695"/>
        <v>9785532</v>
      </c>
      <c r="GN1503" s="446">
        <f t="shared" si="2695"/>
        <v>2076</v>
      </c>
      <c r="GO1503" s="446">
        <f t="shared" si="2695"/>
        <v>32175</v>
      </c>
      <c r="GP1503" s="446">
        <f t="shared" si="2695"/>
        <v>103565</v>
      </c>
      <c r="GQ1503" s="446">
        <f t="shared" si="2695"/>
        <v>39771248</v>
      </c>
      <c r="GR1503" s="446"/>
      <c r="GS1503" s="446"/>
      <c r="GT1503" s="446"/>
      <c r="GU1503" s="446"/>
      <c r="GV1503" s="416"/>
    </row>
    <row r="1504" spans="1:204" ht="9.75" customHeight="1" x14ac:dyDescent="0.2">
      <c r="A1504" s="417" t="str">
        <f t="shared" si="2659"/>
        <v>2025-26AUGUSTRX7</v>
      </c>
      <c r="B1504" s="458" t="str">
        <f t="shared" si="2678"/>
        <v>2025-26</v>
      </c>
      <c r="C1504" s="402" t="s">
        <v>636</v>
      </c>
      <c r="D1504" s="458" t="s">
        <v>649</v>
      </c>
      <c r="E1504" s="458" t="s">
        <v>462</v>
      </c>
      <c r="F1504" s="478" t="s">
        <v>449</v>
      </c>
      <c r="G1504" s="478" t="s">
        <v>691</v>
      </c>
      <c r="H1504" s="510">
        <v>144905</v>
      </c>
      <c r="I1504" s="510">
        <v>105308</v>
      </c>
      <c r="J1504" s="510">
        <v>137641</v>
      </c>
      <c r="K1504" s="510">
        <v>1</v>
      </c>
      <c r="L1504" s="510">
        <v>0</v>
      </c>
      <c r="M1504" s="510">
        <v>0</v>
      </c>
      <c r="N1504" s="510">
        <v>0</v>
      </c>
      <c r="O1504" s="510">
        <v>48</v>
      </c>
      <c r="P1504" s="510">
        <v>434</v>
      </c>
      <c r="Q1504" s="510">
        <v>180</v>
      </c>
      <c r="R1504" s="510">
        <v>934</v>
      </c>
      <c r="S1504" s="510">
        <v>95218</v>
      </c>
      <c r="T1504" s="510">
        <v>9933</v>
      </c>
      <c r="U1504" s="510">
        <v>6253</v>
      </c>
      <c r="V1504" s="510">
        <v>47310</v>
      </c>
      <c r="W1504" s="510">
        <v>15467</v>
      </c>
      <c r="X1504" s="510">
        <v>1175</v>
      </c>
      <c r="Y1504" s="510">
        <v>4159577</v>
      </c>
      <c r="Z1504" s="510">
        <v>419</v>
      </c>
      <c r="AA1504" s="510">
        <v>717</v>
      </c>
      <c r="AB1504" s="510">
        <v>3287360</v>
      </c>
      <c r="AC1504" s="510">
        <v>526</v>
      </c>
      <c r="AD1504" s="510">
        <v>902</v>
      </c>
      <c r="AE1504" s="510">
        <v>65457897</v>
      </c>
      <c r="AF1504" s="510">
        <v>1384</v>
      </c>
      <c r="AG1504" s="510">
        <v>2638</v>
      </c>
      <c r="AH1504" s="510">
        <v>81342134</v>
      </c>
      <c r="AI1504" s="510">
        <v>5259</v>
      </c>
      <c r="AJ1504" s="510">
        <v>11089</v>
      </c>
      <c r="AK1504" s="510">
        <v>7243297</v>
      </c>
      <c r="AL1504" s="510">
        <v>6165</v>
      </c>
      <c r="AM1504" s="510">
        <v>13466</v>
      </c>
      <c r="AN1504" s="510">
        <v>1902</v>
      </c>
      <c r="AO1504" s="510">
        <v>5249</v>
      </c>
      <c r="AP1504" s="510">
        <v>2367</v>
      </c>
      <c r="AQ1504" s="510">
        <v>4903208</v>
      </c>
      <c r="AR1504" s="510">
        <v>2071</v>
      </c>
      <c r="AS1504" s="510">
        <v>3442</v>
      </c>
      <c r="AT1504" s="510">
        <v>15980</v>
      </c>
      <c r="AU1504" s="510">
        <v>2083</v>
      </c>
      <c r="AV1504" s="510">
        <v>7751</v>
      </c>
      <c r="AW1504" s="510">
        <v>34</v>
      </c>
      <c r="AX1504" s="510">
        <v>505</v>
      </c>
      <c r="AY1504" s="510">
        <v>5641</v>
      </c>
      <c r="AZ1504" s="510">
        <v>0</v>
      </c>
      <c r="BA1504" s="510">
        <v>12361</v>
      </c>
      <c r="BB1504" s="510">
        <v>25839282</v>
      </c>
      <c r="BC1504" s="510">
        <v>2090</v>
      </c>
      <c r="BD1504" s="510">
        <v>5515</v>
      </c>
      <c r="BE1504" s="510">
        <v>733</v>
      </c>
      <c r="BF1504" s="510">
        <v>4385</v>
      </c>
      <c r="BG1504" s="510">
        <v>5750</v>
      </c>
      <c r="BH1504" s="510">
        <v>1493</v>
      </c>
      <c r="BI1504" s="510">
        <v>48838</v>
      </c>
      <c r="BJ1504" s="510">
        <v>5288</v>
      </c>
      <c r="BK1504" s="510">
        <v>25112</v>
      </c>
      <c r="BL1504" s="510">
        <v>79238</v>
      </c>
      <c r="BM1504" s="510">
        <v>20572</v>
      </c>
      <c r="BN1504" s="510">
        <v>17113</v>
      </c>
      <c r="BO1504" s="510">
        <v>12988</v>
      </c>
      <c r="BP1504" s="510">
        <v>10957</v>
      </c>
      <c r="BQ1504" s="510">
        <v>59095</v>
      </c>
      <c r="BR1504" s="510">
        <v>49851</v>
      </c>
      <c r="BS1504" s="510">
        <v>20449</v>
      </c>
      <c r="BT1504" s="510">
        <v>14125</v>
      </c>
      <c r="BU1504" s="510">
        <v>1545</v>
      </c>
      <c r="BV1504" s="510">
        <v>1047</v>
      </c>
      <c r="BW1504" s="510">
        <v>142</v>
      </c>
      <c r="BX1504" s="510">
        <v>67131</v>
      </c>
      <c r="BY1504" s="510">
        <v>473</v>
      </c>
      <c r="BZ1504" s="510">
        <v>783</v>
      </c>
      <c r="CA1504" s="510">
        <v>102</v>
      </c>
      <c r="CB1504" s="510">
        <v>46600</v>
      </c>
      <c r="CC1504" s="510">
        <v>457</v>
      </c>
      <c r="CD1504" s="510">
        <v>737</v>
      </c>
      <c r="CE1504" s="510">
        <v>9689</v>
      </c>
      <c r="CF1504" s="510">
        <v>4045846</v>
      </c>
      <c r="CG1504" s="510">
        <v>418</v>
      </c>
      <c r="CH1504" s="510">
        <v>715</v>
      </c>
      <c r="CI1504" s="510">
        <v>5525</v>
      </c>
      <c r="CJ1504" s="510">
        <v>7504646</v>
      </c>
      <c r="CK1504" s="510">
        <v>1358</v>
      </c>
      <c r="CL1504" s="510">
        <v>2613</v>
      </c>
      <c r="CM1504" s="510">
        <v>2612</v>
      </c>
      <c r="CN1504" s="510">
        <v>3162321</v>
      </c>
      <c r="CO1504" s="510">
        <v>1211</v>
      </c>
      <c r="CP1504" s="510">
        <v>2429</v>
      </c>
      <c r="CQ1504" s="510">
        <v>39173</v>
      </c>
      <c r="CR1504" s="510">
        <v>54790930</v>
      </c>
      <c r="CS1504" s="510">
        <v>1399</v>
      </c>
      <c r="CT1504" s="510">
        <v>2654</v>
      </c>
      <c r="CU1504" s="510">
        <v>2049</v>
      </c>
      <c r="CV1504" s="510">
        <v>10155863</v>
      </c>
      <c r="CW1504" s="510">
        <v>4956</v>
      </c>
      <c r="CX1504" s="510">
        <v>11060</v>
      </c>
      <c r="CY1504" s="510">
        <v>1375</v>
      </c>
      <c r="CZ1504" s="510">
        <v>6012043</v>
      </c>
      <c r="DA1504" s="510">
        <v>4372</v>
      </c>
      <c r="DB1504" s="510">
        <v>10261</v>
      </c>
      <c r="DC1504" s="510">
        <v>1460</v>
      </c>
      <c r="DD1504" s="510">
        <v>13074247</v>
      </c>
      <c r="DE1504" s="510">
        <v>8955</v>
      </c>
      <c r="DF1504" s="510">
        <v>19705</v>
      </c>
      <c r="DG1504" s="510">
        <v>469</v>
      </c>
      <c r="DH1504" s="510">
        <v>4481616</v>
      </c>
      <c r="DI1504" s="510">
        <v>9556</v>
      </c>
      <c r="DJ1504" s="510">
        <v>25674</v>
      </c>
      <c r="DK1504" s="510">
        <v>368</v>
      </c>
      <c r="DL1504" s="510">
        <v>121707</v>
      </c>
      <c r="DM1504" s="510">
        <v>331</v>
      </c>
      <c r="DN1504" s="510">
        <v>557</v>
      </c>
      <c r="DO1504" s="510">
        <v>5495</v>
      </c>
      <c r="DP1504" s="510">
        <v>192760</v>
      </c>
      <c r="DQ1504" s="510">
        <v>35</v>
      </c>
      <c r="DR1504" s="510">
        <v>61</v>
      </c>
      <c r="DS1504" s="510">
        <v>107</v>
      </c>
      <c r="DT1504" s="510">
        <v>147428</v>
      </c>
      <c r="DU1504" s="510">
        <v>1378</v>
      </c>
      <c r="DV1504" s="510">
        <v>2555</v>
      </c>
      <c r="DW1504" s="510">
        <v>96</v>
      </c>
      <c r="DX1504" s="510">
        <v>53400</v>
      </c>
      <c r="DY1504" s="510">
        <v>72331125</v>
      </c>
      <c r="DZ1504" s="510">
        <v>1355</v>
      </c>
      <c r="EA1504" s="510">
        <v>2344</v>
      </c>
      <c r="EB1504" s="510">
        <v>34606</v>
      </c>
      <c r="EC1504" s="510">
        <v>10207</v>
      </c>
      <c r="ED1504" s="510">
        <v>1491</v>
      </c>
      <c r="EE1504" s="510">
        <v>10628515</v>
      </c>
      <c r="EF1504" s="510">
        <v>1423</v>
      </c>
      <c r="EG1504" s="510">
        <v>602</v>
      </c>
      <c r="EH1504" s="510">
        <v>28</v>
      </c>
      <c r="EI1504" s="510"/>
      <c r="EJ1504" s="479"/>
      <c r="EK1504" s="479"/>
      <c r="EL1504" s="479"/>
      <c r="EM1504" s="479"/>
      <c r="EN1504" s="479"/>
      <c r="EO1504" s="479"/>
      <c r="EP1504" s="479"/>
      <c r="EQ1504" s="479"/>
      <c r="ER1504" s="479"/>
      <c r="ES1504" s="479"/>
      <c r="ET1504" s="479"/>
      <c r="EU1504" s="479"/>
      <c r="EV1504" s="479"/>
      <c r="EW1504" s="479"/>
      <c r="EX1504" s="479"/>
      <c r="EY1504" s="479"/>
      <c r="EZ1504" s="476"/>
      <c r="FA1504" s="446">
        <f t="shared" si="2674"/>
        <v>8</v>
      </c>
      <c r="FB1504" s="417">
        <f t="shared" si="2691"/>
        <v>2025</v>
      </c>
      <c r="FC1504" s="448">
        <f t="shared" si="2692"/>
        <v>45870</v>
      </c>
      <c r="FD1504" s="449">
        <f t="shared" si="2693"/>
        <v>31</v>
      </c>
      <c r="FE1504" s="450"/>
      <c r="FF1504" s="451">
        <f t="shared" si="2675"/>
        <v>0.57848194546794396</v>
      </c>
      <c r="FG1504" s="450"/>
      <c r="FH1504" s="452">
        <f t="shared" si="2681"/>
        <v>2.0710762106110945</v>
      </c>
      <c r="FI1504" s="452">
        <f t="shared" si="2682"/>
        <v>1.7228430484244437</v>
      </c>
      <c r="FJ1504" s="452">
        <f t="shared" si="2683"/>
        <v>2.0770830001599232</v>
      </c>
      <c r="FK1504" s="452">
        <f t="shared" si="2684"/>
        <v>1.7522789061250599</v>
      </c>
      <c r="FL1504" s="452">
        <f t="shared" si="2685"/>
        <v>1.2491016698372437</v>
      </c>
      <c r="FM1504" s="452">
        <f t="shared" si="2686"/>
        <v>1.0537095751426759</v>
      </c>
      <c r="FN1504" s="452">
        <f t="shared" si="2687"/>
        <v>1.3221051270446758</v>
      </c>
      <c r="FO1504" s="452">
        <f t="shared" si="2688"/>
        <v>0.91323462856403959</v>
      </c>
      <c r="FP1504" s="452">
        <f t="shared" si="2689"/>
        <v>1.3148936170212766</v>
      </c>
      <c r="FQ1504" s="452">
        <f t="shared" si="2690"/>
        <v>0.89106382978723409</v>
      </c>
      <c r="FR1504" s="453"/>
      <c r="FS1504" s="446">
        <f t="shared" si="2694"/>
        <v>0</v>
      </c>
      <c r="FT1504" s="446">
        <f t="shared" si="2694"/>
        <v>0</v>
      </c>
      <c r="FU1504" s="446">
        <f t="shared" si="2694"/>
        <v>0</v>
      </c>
      <c r="FV1504" s="446">
        <f t="shared" si="2694"/>
        <v>5054784</v>
      </c>
      <c r="FW1504" s="446">
        <f t="shared" si="2694"/>
        <v>7121961</v>
      </c>
      <c r="FX1504" s="446">
        <f t="shared" si="2694"/>
        <v>5640206</v>
      </c>
      <c r="FY1504" s="446">
        <f t="shared" si="2694"/>
        <v>124803780</v>
      </c>
      <c r="FZ1504" s="446">
        <f t="shared" si="2694"/>
        <v>171513563</v>
      </c>
      <c r="GA1504" s="446">
        <f t="shared" si="2694"/>
        <v>15822550</v>
      </c>
      <c r="GB1504" s="446">
        <f t="shared" si="2694"/>
        <v>68170915</v>
      </c>
      <c r="GC1504" s="446">
        <f t="shared" si="2695"/>
        <v>8147214</v>
      </c>
      <c r="GD1504" s="446">
        <f t="shared" si="2695"/>
        <v>111186</v>
      </c>
      <c r="GE1504" s="446">
        <f t="shared" si="2695"/>
        <v>75174</v>
      </c>
      <c r="GF1504" s="446">
        <f t="shared" si="2695"/>
        <v>6927635</v>
      </c>
      <c r="GG1504" s="446">
        <f t="shared" si="2695"/>
        <v>14436825</v>
      </c>
      <c r="GH1504" s="446">
        <f t="shared" si="2695"/>
        <v>6344548</v>
      </c>
      <c r="GI1504" s="446">
        <f t="shared" si="2695"/>
        <v>103965142</v>
      </c>
      <c r="GJ1504" s="446">
        <f t="shared" si="2695"/>
        <v>22661940</v>
      </c>
      <c r="GK1504" s="446">
        <f t="shared" si="2695"/>
        <v>14108875</v>
      </c>
      <c r="GL1504" s="446">
        <f t="shared" si="2695"/>
        <v>28769300</v>
      </c>
      <c r="GM1504" s="446">
        <f t="shared" si="2695"/>
        <v>12041106</v>
      </c>
      <c r="GN1504" s="446">
        <f t="shared" si="2695"/>
        <v>273385</v>
      </c>
      <c r="GO1504" s="446">
        <f t="shared" si="2695"/>
        <v>204976</v>
      </c>
      <c r="GP1504" s="446">
        <f t="shared" si="2695"/>
        <v>335195</v>
      </c>
      <c r="GQ1504" s="446">
        <f t="shared" si="2695"/>
        <v>125169600</v>
      </c>
      <c r="GR1504" s="446"/>
      <c r="GS1504" s="446"/>
      <c r="GT1504" s="446"/>
      <c r="GU1504" s="446"/>
      <c r="GV1504" s="416"/>
    </row>
    <row r="1505" spans="1:204" ht="9.75" customHeight="1" x14ac:dyDescent="0.2">
      <c r="A1505" s="417" t="str">
        <f t="shared" si="2659"/>
        <v>2025-26AUGUSTRYE</v>
      </c>
      <c r="B1505" s="458" t="str">
        <f t="shared" si="2678"/>
        <v>2025-26</v>
      </c>
      <c r="C1505" s="402" t="s">
        <v>636</v>
      </c>
      <c r="D1505" s="458" t="s">
        <v>663</v>
      </c>
      <c r="E1505" s="458" t="s">
        <v>662</v>
      </c>
      <c r="F1505" s="478" t="s">
        <v>456</v>
      </c>
      <c r="G1505" s="478" t="s">
        <v>692</v>
      </c>
      <c r="H1505" s="510">
        <v>85008</v>
      </c>
      <c r="I1505" s="510">
        <v>51889</v>
      </c>
      <c r="J1505" s="510">
        <v>318997</v>
      </c>
      <c r="K1505" s="510">
        <v>6</v>
      </c>
      <c r="L1505" s="510">
        <v>1</v>
      </c>
      <c r="M1505" s="510">
        <v>5</v>
      </c>
      <c r="N1505" s="510">
        <v>43</v>
      </c>
      <c r="O1505" s="510">
        <v>106</v>
      </c>
      <c r="P1505" s="510">
        <v>248</v>
      </c>
      <c r="Q1505" s="510">
        <v>5</v>
      </c>
      <c r="R1505" s="510">
        <v>13</v>
      </c>
      <c r="S1505" s="510">
        <v>51576</v>
      </c>
      <c r="T1505" s="510">
        <v>3532</v>
      </c>
      <c r="U1505" s="510">
        <v>2182</v>
      </c>
      <c r="V1505" s="510">
        <v>25493</v>
      </c>
      <c r="W1505" s="510">
        <v>10935</v>
      </c>
      <c r="X1505" s="510">
        <v>665</v>
      </c>
      <c r="Y1505" s="510">
        <v>1748740</v>
      </c>
      <c r="Z1505" s="510">
        <v>495</v>
      </c>
      <c r="AA1505" s="510">
        <v>920</v>
      </c>
      <c r="AB1505" s="510">
        <v>1236833</v>
      </c>
      <c r="AC1505" s="510">
        <v>567</v>
      </c>
      <c r="AD1505" s="510">
        <v>1079</v>
      </c>
      <c r="AE1505" s="510">
        <v>40057892</v>
      </c>
      <c r="AF1505" s="510">
        <v>1571</v>
      </c>
      <c r="AG1505" s="510">
        <v>3044</v>
      </c>
      <c r="AH1505" s="510">
        <v>88516524</v>
      </c>
      <c r="AI1505" s="510">
        <v>8095</v>
      </c>
      <c r="AJ1505" s="510">
        <v>17508</v>
      </c>
      <c r="AK1505" s="510">
        <v>6389208</v>
      </c>
      <c r="AL1505" s="510">
        <v>9608</v>
      </c>
      <c r="AM1505" s="510">
        <v>18570</v>
      </c>
      <c r="AN1505" s="510">
        <v>251</v>
      </c>
      <c r="AO1505" s="510">
        <v>2891</v>
      </c>
      <c r="AP1505" s="510">
        <v>541</v>
      </c>
      <c r="AQ1505" s="510">
        <v>1131952</v>
      </c>
      <c r="AR1505" s="510">
        <v>2092</v>
      </c>
      <c r="AS1505" s="510">
        <v>4067</v>
      </c>
      <c r="AT1505" s="510">
        <v>8488</v>
      </c>
      <c r="AU1505" s="510">
        <v>298</v>
      </c>
      <c r="AV1505" s="510">
        <v>1605</v>
      </c>
      <c r="AW1505" s="510">
        <v>1488</v>
      </c>
      <c r="AX1505" s="510">
        <v>741</v>
      </c>
      <c r="AY1505" s="510">
        <v>5844</v>
      </c>
      <c r="AZ1505" s="510">
        <v>1067</v>
      </c>
      <c r="BA1505" s="510">
        <v>1373</v>
      </c>
      <c r="BB1505" s="510">
        <v>3472376</v>
      </c>
      <c r="BC1505" s="510">
        <v>2529</v>
      </c>
      <c r="BD1505" s="510">
        <v>5001</v>
      </c>
      <c r="BE1505" s="510">
        <v>109</v>
      </c>
      <c r="BF1505" s="510">
        <v>571</v>
      </c>
      <c r="BG1505" s="510">
        <v>503</v>
      </c>
      <c r="BH1505" s="510">
        <v>190</v>
      </c>
      <c r="BI1505" s="510">
        <v>25108</v>
      </c>
      <c r="BJ1505" s="510">
        <v>2057</v>
      </c>
      <c r="BK1505" s="510">
        <v>15923</v>
      </c>
      <c r="BL1505" s="510">
        <v>43088</v>
      </c>
      <c r="BM1505" s="510">
        <v>6932</v>
      </c>
      <c r="BN1505" s="510">
        <v>5070</v>
      </c>
      <c r="BO1505" s="510">
        <v>4244</v>
      </c>
      <c r="BP1505" s="510">
        <v>3134</v>
      </c>
      <c r="BQ1505" s="510">
        <v>32601</v>
      </c>
      <c r="BR1505" s="510">
        <v>26633</v>
      </c>
      <c r="BS1505" s="510">
        <v>17361</v>
      </c>
      <c r="BT1505" s="510">
        <v>11684</v>
      </c>
      <c r="BU1505" s="510">
        <v>1001</v>
      </c>
      <c r="BV1505" s="510">
        <v>731</v>
      </c>
      <c r="BW1505" s="510">
        <v>148</v>
      </c>
      <c r="BX1505" s="510">
        <v>88050</v>
      </c>
      <c r="BY1505" s="510">
        <v>595</v>
      </c>
      <c r="BZ1505" s="510">
        <v>1133</v>
      </c>
      <c r="CA1505" s="510">
        <v>68</v>
      </c>
      <c r="CB1505" s="510">
        <v>27849</v>
      </c>
      <c r="CC1505" s="510">
        <v>410</v>
      </c>
      <c r="CD1505" s="510">
        <v>861</v>
      </c>
      <c r="CE1505" s="510">
        <v>3316</v>
      </c>
      <c r="CF1505" s="510">
        <v>1632841</v>
      </c>
      <c r="CG1505" s="510">
        <v>492</v>
      </c>
      <c r="CH1505" s="510">
        <v>916</v>
      </c>
      <c r="CI1505" s="510">
        <v>2043</v>
      </c>
      <c r="CJ1505" s="510">
        <v>3179994</v>
      </c>
      <c r="CK1505" s="510">
        <v>1557</v>
      </c>
      <c r="CL1505" s="510">
        <v>2912</v>
      </c>
      <c r="CM1505" s="510">
        <v>467</v>
      </c>
      <c r="CN1505" s="510">
        <v>631056</v>
      </c>
      <c r="CO1505" s="510">
        <v>1351</v>
      </c>
      <c r="CP1505" s="510">
        <v>2752</v>
      </c>
      <c r="CQ1505" s="510">
        <v>22983</v>
      </c>
      <c r="CR1505" s="510">
        <v>36246842</v>
      </c>
      <c r="CS1505" s="510">
        <v>1577</v>
      </c>
      <c r="CT1505" s="510">
        <v>3057</v>
      </c>
      <c r="CU1505" s="510">
        <v>2104</v>
      </c>
      <c r="CV1505" s="510">
        <v>13314273</v>
      </c>
      <c r="CW1505" s="510">
        <v>6328</v>
      </c>
      <c r="CX1505" s="510">
        <v>12931</v>
      </c>
      <c r="CY1505" s="510">
        <v>774</v>
      </c>
      <c r="CZ1505" s="510">
        <v>4324585</v>
      </c>
      <c r="DA1505" s="510">
        <v>5587</v>
      </c>
      <c r="DB1505" s="510">
        <v>11591</v>
      </c>
      <c r="DC1505" s="510">
        <v>201</v>
      </c>
      <c r="DD1505" s="510">
        <v>3115295</v>
      </c>
      <c r="DE1505" s="510">
        <v>15499</v>
      </c>
      <c r="DF1505" s="510">
        <v>28578</v>
      </c>
      <c r="DG1505" s="510">
        <v>75</v>
      </c>
      <c r="DH1505" s="510">
        <v>551184</v>
      </c>
      <c r="DI1505" s="510">
        <v>7349</v>
      </c>
      <c r="DJ1505" s="510">
        <v>17628</v>
      </c>
      <c r="DK1505" s="510">
        <v>227</v>
      </c>
      <c r="DL1505" s="510">
        <v>79156</v>
      </c>
      <c r="DM1505" s="510">
        <v>349</v>
      </c>
      <c r="DN1505" s="510">
        <v>528</v>
      </c>
      <c r="DO1505" s="510">
        <v>2164</v>
      </c>
      <c r="DP1505" s="510">
        <v>84606</v>
      </c>
      <c r="DQ1505" s="510">
        <v>39</v>
      </c>
      <c r="DR1505" s="510">
        <v>78</v>
      </c>
      <c r="DS1505" s="510">
        <v>50</v>
      </c>
      <c r="DT1505" s="510">
        <v>249121</v>
      </c>
      <c r="DU1505" s="510">
        <v>4982</v>
      </c>
      <c r="DV1505" s="510">
        <v>8959</v>
      </c>
      <c r="DW1505" s="510">
        <v>46</v>
      </c>
      <c r="DX1505" s="510">
        <v>27971</v>
      </c>
      <c r="DY1505" s="510">
        <v>28969736</v>
      </c>
      <c r="DZ1505" s="510">
        <v>1036</v>
      </c>
      <c r="EA1505" s="510">
        <v>1704</v>
      </c>
      <c r="EB1505" s="510">
        <v>13406</v>
      </c>
      <c r="EC1505" s="510">
        <v>2375</v>
      </c>
      <c r="ED1505" s="510">
        <v>261</v>
      </c>
      <c r="EE1505" s="510">
        <v>2012486</v>
      </c>
      <c r="EF1505" s="510">
        <v>433</v>
      </c>
      <c r="EG1505" s="510">
        <v>549</v>
      </c>
      <c r="EH1505" s="510">
        <v>1030</v>
      </c>
      <c r="EI1505" s="510"/>
      <c r="EJ1505" s="479"/>
      <c r="EK1505" s="479"/>
      <c r="EL1505" s="479"/>
      <c r="EM1505" s="479"/>
      <c r="EN1505" s="479"/>
      <c r="EO1505" s="479"/>
      <c r="EP1505" s="479"/>
      <c r="EQ1505" s="479"/>
      <c r="ER1505" s="479"/>
      <c r="ES1505" s="479"/>
      <c r="ET1505" s="479"/>
      <c r="EU1505" s="479"/>
      <c r="EV1505" s="479"/>
      <c r="EW1505" s="479"/>
      <c r="EX1505" s="479"/>
      <c r="EY1505" s="479"/>
      <c r="EZ1505" s="476"/>
      <c r="FA1505" s="482">
        <f t="shared" si="2674"/>
        <v>8</v>
      </c>
      <c r="FB1505" s="493">
        <f t="shared" si="2691"/>
        <v>2025</v>
      </c>
      <c r="FC1505" s="498">
        <f t="shared" si="2692"/>
        <v>45870</v>
      </c>
      <c r="FD1505" s="499">
        <f t="shared" si="2693"/>
        <v>31</v>
      </c>
      <c r="FE1505" s="450"/>
      <c r="FF1505" s="451">
        <f t="shared" si="2675"/>
        <v>0.65895249695493296</v>
      </c>
      <c r="FG1505" s="450"/>
      <c r="FH1505" s="452">
        <f t="shared" si="2681"/>
        <v>1.9626274065685165</v>
      </c>
      <c r="FI1505" s="452">
        <f t="shared" si="2682"/>
        <v>1.4354473386183466</v>
      </c>
      <c r="FJ1505" s="452">
        <f t="shared" si="2683"/>
        <v>1.9450045829514206</v>
      </c>
      <c r="FK1505" s="452">
        <f t="shared" si="2684"/>
        <v>1.4362969752520622</v>
      </c>
      <c r="FL1505" s="452">
        <f t="shared" si="2685"/>
        <v>1.2788216373122034</v>
      </c>
      <c r="FM1505" s="452">
        <f t="shared" si="2686"/>
        <v>1.044718157925705</v>
      </c>
      <c r="FN1505" s="452">
        <f t="shared" si="2687"/>
        <v>1.5876543209876544</v>
      </c>
      <c r="FO1505" s="452">
        <f t="shared" si="2688"/>
        <v>1.0684956561499772</v>
      </c>
      <c r="FP1505" s="452">
        <f t="shared" si="2689"/>
        <v>1.5052631578947369</v>
      </c>
      <c r="FQ1505" s="452">
        <f t="shared" si="2690"/>
        <v>1.0992481203007518</v>
      </c>
      <c r="FR1505" s="453"/>
      <c r="FS1505" s="446">
        <f t="shared" ref="FS1505:GB1514" si="2696">IFERROR(HLOOKUP(FS$1,$H$5:$HA$10116,MATCH($A1505,$A$5:$A$10116,0),0)*HLOOKUP(FS$2,$H$5:$HA$10116,MATCH($A1505,$A$5:$A$10116,0),0),"-")</f>
        <v>51889</v>
      </c>
      <c r="FT1505" s="446">
        <f t="shared" si="2696"/>
        <v>259445</v>
      </c>
      <c r="FU1505" s="446">
        <f t="shared" si="2696"/>
        <v>2231227</v>
      </c>
      <c r="FV1505" s="446">
        <f t="shared" si="2696"/>
        <v>5500234</v>
      </c>
      <c r="FW1505" s="446">
        <f t="shared" si="2696"/>
        <v>3249440</v>
      </c>
      <c r="FX1505" s="446">
        <f t="shared" si="2696"/>
        <v>2354378</v>
      </c>
      <c r="FY1505" s="446">
        <f t="shared" si="2696"/>
        <v>77600692</v>
      </c>
      <c r="FZ1505" s="446">
        <f t="shared" si="2696"/>
        <v>191449980</v>
      </c>
      <c r="GA1505" s="446">
        <f t="shared" si="2696"/>
        <v>12349050</v>
      </c>
      <c r="GB1505" s="446">
        <f t="shared" si="2696"/>
        <v>6866373</v>
      </c>
      <c r="GC1505" s="446">
        <f t="shared" ref="GC1505:GQ1514" si="2697">IFERROR(HLOOKUP(GC$1,$H$5:$HA$10116,MATCH($A1505,$A$5:$A$10116,0),0)*HLOOKUP(GC$2,$H$5:$HA$10116,MATCH($A1505,$A$5:$A$10116,0),0),"-")</f>
        <v>2200247</v>
      </c>
      <c r="GD1505" s="446">
        <f t="shared" si="2697"/>
        <v>167684</v>
      </c>
      <c r="GE1505" s="446">
        <f t="shared" si="2697"/>
        <v>58548</v>
      </c>
      <c r="GF1505" s="446">
        <f t="shared" si="2697"/>
        <v>3037456</v>
      </c>
      <c r="GG1505" s="446">
        <f t="shared" si="2697"/>
        <v>5949216</v>
      </c>
      <c r="GH1505" s="446">
        <f t="shared" si="2697"/>
        <v>1285184</v>
      </c>
      <c r="GI1505" s="446">
        <f t="shared" si="2697"/>
        <v>70259031</v>
      </c>
      <c r="GJ1505" s="446">
        <f t="shared" si="2697"/>
        <v>27206824</v>
      </c>
      <c r="GK1505" s="446">
        <f t="shared" si="2697"/>
        <v>8971434</v>
      </c>
      <c r="GL1505" s="446">
        <f t="shared" si="2697"/>
        <v>5744178</v>
      </c>
      <c r="GM1505" s="446">
        <f t="shared" si="2697"/>
        <v>1322100</v>
      </c>
      <c r="GN1505" s="446">
        <f t="shared" si="2697"/>
        <v>447950</v>
      </c>
      <c r="GO1505" s="446">
        <f t="shared" si="2697"/>
        <v>119856</v>
      </c>
      <c r="GP1505" s="446">
        <f t="shared" si="2697"/>
        <v>168792</v>
      </c>
      <c r="GQ1505" s="446">
        <f t="shared" si="2697"/>
        <v>47662584</v>
      </c>
      <c r="GR1505" s="446"/>
      <c r="GS1505" s="446"/>
      <c r="GT1505" s="446"/>
      <c r="GU1505" s="446"/>
      <c r="GV1505" s="416"/>
    </row>
    <row r="1506" spans="1:204" ht="9.75" customHeight="1" x14ac:dyDescent="0.2">
      <c r="A1506" s="523" t="str">
        <f t="shared" si="2659"/>
        <v>2025-26AUGUSTRYD</v>
      </c>
      <c r="B1506" s="524" t="str">
        <f t="shared" si="2678"/>
        <v>2025-26</v>
      </c>
      <c r="C1506" s="525" t="s">
        <v>636</v>
      </c>
      <c r="D1506" s="524" t="s">
        <v>663</v>
      </c>
      <c r="E1506" s="524" t="s">
        <v>662</v>
      </c>
      <c r="F1506" s="526" t="s">
        <v>455</v>
      </c>
      <c r="G1506" s="526" t="s">
        <v>693</v>
      </c>
      <c r="H1506" s="527">
        <v>97776</v>
      </c>
      <c r="I1506" s="527">
        <v>77637</v>
      </c>
      <c r="J1506" s="527">
        <v>230163</v>
      </c>
      <c r="K1506" s="527">
        <v>3</v>
      </c>
      <c r="L1506" s="527">
        <v>1</v>
      </c>
      <c r="M1506" s="527">
        <v>1</v>
      </c>
      <c r="N1506" s="527">
        <v>3</v>
      </c>
      <c r="O1506" s="527">
        <v>65</v>
      </c>
      <c r="P1506" s="527">
        <v>248</v>
      </c>
      <c r="Q1506" s="527">
        <v>6</v>
      </c>
      <c r="R1506" s="527">
        <v>39</v>
      </c>
      <c r="S1506" s="527">
        <v>65966</v>
      </c>
      <c r="T1506" s="527">
        <v>5296</v>
      </c>
      <c r="U1506" s="527">
        <v>3382</v>
      </c>
      <c r="V1506" s="527">
        <v>33444</v>
      </c>
      <c r="W1506" s="527">
        <v>14331</v>
      </c>
      <c r="X1506" s="527">
        <v>491</v>
      </c>
      <c r="Y1506" s="527">
        <v>2614045</v>
      </c>
      <c r="Z1506" s="527">
        <v>494</v>
      </c>
      <c r="AA1506" s="527">
        <v>918</v>
      </c>
      <c r="AB1506" s="527">
        <v>1946306</v>
      </c>
      <c r="AC1506" s="527">
        <v>575</v>
      </c>
      <c r="AD1506" s="527">
        <v>1064</v>
      </c>
      <c r="AE1506" s="527">
        <v>57258068</v>
      </c>
      <c r="AF1506" s="527">
        <v>1712</v>
      </c>
      <c r="AG1506" s="527">
        <v>3454</v>
      </c>
      <c r="AH1506" s="527">
        <v>102745596</v>
      </c>
      <c r="AI1506" s="527">
        <v>7169</v>
      </c>
      <c r="AJ1506" s="527">
        <v>16151</v>
      </c>
      <c r="AK1506" s="527">
        <v>4205450</v>
      </c>
      <c r="AL1506" s="527">
        <v>8565</v>
      </c>
      <c r="AM1506" s="527">
        <v>17807</v>
      </c>
      <c r="AN1506" s="527">
        <v>0</v>
      </c>
      <c r="AO1506" s="527">
        <v>3643</v>
      </c>
      <c r="AP1506" s="527">
        <v>5462</v>
      </c>
      <c r="AQ1506" s="527">
        <v>26877755</v>
      </c>
      <c r="AR1506" s="527">
        <v>4921</v>
      </c>
      <c r="AS1506" s="527">
        <v>11046</v>
      </c>
      <c r="AT1506" s="527">
        <v>9866</v>
      </c>
      <c r="AU1506" s="527">
        <v>675</v>
      </c>
      <c r="AV1506" s="527">
        <v>3406</v>
      </c>
      <c r="AW1506" s="527">
        <v>7419</v>
      </c>
      <c r="AX1506" s="527">
        <v>690</v>
      </c>
      <c r="AY1506" s="527">
        <v>5095</v>
      </c>
      <c r="AZ1506" s="527">
        <v>1970</v>
      </c>
      <c r="BA1506" s="527">
        <v>13940</v>
      </c>
      <c r="BB1506" s="527">
        <v>36051636</v>
      </c>
      <c r="BC1506" s="527">
        <v>2586</v>
      </c>
      <c r="BD1506" s="527">
        <v>6172</v>
      </c>
      <c r="BE1506" s="527">
        <v>563</v>
      </c>
      <c r="BF1506" s="527">
        <v>3694</v>
      </c>
      <c r="BG1506" s="527">
        <v>7099</v>
      </c>
      <c r="BH1506" s="527">
        <v>2584</v>
      </c>
      <c r="BI1506" s="527">
        <v>34510</v>
      </c>
      <c r="BJ1506" s="527">
        <v>1476</v>
      </c>
      <c r="BK1506" s="527">
        <v>20114</v>
      </c>
      <c r="BL1506" s="527">
        <v>56100</v>
      </c>
      <c r="BM1506" s="527">
        <v>12522</v>
      </c>
      <c r="BN1506" s="527">
        <v>8033</v>
      </c>
      <c r="BO1506" s="527">
        <v>7926</v>
      </c>
      <c r="BP1506" s="527">
        <v>5151</v>
      </c>
      <c r="BQ1506" s="527">
        <v>47294</v>
      </c>
      <c r="BR1506" s="527">
        <v>35329</v>
      </c>
      <c r="BS1506" s="527">
        <v>25819</v>
      </c>
      <c r="BT1506" s="527">
        <v>15023</v>
      </c>
      <c r="BU1506" s="527">
        <v>870</v>
      </c>
      <c r="BV1506" s="527">
        <v>504</v>
      </c>
      <c r="BW1506" s="527">
        <v>94</v>
      </c>
      <c r="BX1506" s="527">
        <v>62456</v>
      </c>
      <c r="BY1506" s="527">
        <v>664</v>
      </c>
      <c r="BZ1506" s="527">
        <v>1297</v>
      </c>
      <c r="CA1506" s="527">
        <v>92</v>
      </c>
      <c r="CB1506" s="527">
        <v>49440</v>
      </c>
      <c r="CC1506" s="527">
        <v>537</v>
      </c>
      <c r="CD1506" s="527">
        <v>1014</v>
      </c>
      <c r="CE1506" s="527">
        <v>5110</v>
      </c>
      <c r="CF1506" s="527">
        <v>2502149</v>
      </c>
      <c r="CG1506" s="527">
        <v>490</v>
      </c>
      <c r="CH1506" s="527">
        <v>911</v>
      </c>
      <c r="CI1506" s="527">
        <v>2423</v>
      </c>
      <c r="CJ1506" s="527">
        <v>3862452</v>
      </c>
      <c r="CK1506" s="527">
        <v>1594</v>
      </c>
      <c r="CL1506" s="527">
        <v>3249</v>
      </c>
      <c r="CM1506" s="527">
        <v>1382</v>
      </c>
      <c r="CN1506" s="527">
        <v>2148288</v>
      </c>
      <c r="CO1506" s="527">
        <v>1554</v>
      </c>
      <c r="CP1506" s="527">
        <v>3297</v>
      </c>
      <c r="CQ1506" s="527">
        <v>29639</v>
      </c>
      <c r="CR1506" s="527">
        <v>51247328</v>
      </c>
      <c r="CS1506" s="527">
        <v>1729</v>
      </c>
      <c r="CT1506" s="527">
        <v>3474</v>
      </c>
      <c r="CU1506" s="527">
        <v>1073</v>
      </c>
      <c r="CV1506" s="527">
        <v>8361267</v>
      </c>
      <c r="CW1506" s="527">
        <v>7792</v>
      </c>
      <c r="CX1506" s="527">
        <v>17623</v>
      </c>
      <c r="CY1506" s="527">
        <v>559</v>
      </c>
      <c r="CZ1506" s="527">
        <v>4448653</v>
      </c>
      <c r="DA1506" s="527">
        <v>7958</v>
      </c>
      <c r="DB1506" s="527">
        <v>17842</v>
      </c>
      <c r="DC1506" s="527">
        <v>850</v>
      </c>
      <c r="DD1506" s="527">
        <v>9154402</v>
      </c>
      <c r="DE1506" s="527">
        <v>10770</v>
      </c>
      <c r="DF1506" s="527">
        <v>25110</v>
      </c>
      <c r="DG1506" s="527">
        <v>108</v>
      </c>
      <c r="DH1506" s="527">
        <v>1110759</v>
      </c>
      <c r="DI1506" s="527">
        <v>10285</v>
      </c>
      <c r="DJ1506" s="527">
        <v>28053</v>
      </c>
      <c r="DK1506" s="527">
        <v>3</v>
      </c>
      <c r="DL1506" s="527">
        <v>1372</v>
      </c>
      <c r="DM1506" s="527">
        <v>457</v>
      </c>
      <c r="DN1506" s="527">
        <v>727</v>
      </c>
      <c r="DO1506" s="527">
        <v>3413</v>
      </c>
      <c r="DP1506" s="527">
        <v>172217</v>
      </c>
      <c r="DQ1506" s="527">
        <v>50</v>
      </c>
      <c r="DR1506" s="527">
        <v>61</v>
      </c>
      <c r="DS1506" s="527">
        <v>54</v>
      </c>
      <c r="DT1506" s="527">
        <v>83265</v>
      </c>
      <c r="DU1506" s="527">
        <v>1542</v>
      </c>
      <c r="DV1506" s="527">
        <v>3119</v>
      </c>
      <c r="DW1506" s="527">
        <v>53</v>
      </c>
      <c r="DX1506" s="527">
        <v>34861</v>
      </c>
      <c r="DY1506" s="527">
        <v>37060795</v>
      </c>
      <c r="DZ1506" s="527">
        <v>1063</v>
      </c>
      <c r="EA1506" s="527">
        <v>1813</v>
      </c>
      <c r="EB1506" s="527">
        <v>18065</v>
      </c>
      <c r="EC1506" s="527">
        <v>3548</v>
      </c>
      <c r="ED1506" s="527">
        <v>223</v>
      </c>
      <c r="EE1506" s="527">
        <v>2301141</v>
      </c>
      <c r="EF1506" s="527">
        <v>1798</v>
      </c>
      <c r="EG1506" s="527">
        <v>1438</v>
      </c>
      <c r="EH1506" s="527">
        <v>45</v>
      </c>
      <c r="EI1506" s="527"/>
      <c r="EJ1506" s="528"/>
      <c r="EK1506" s="528"/>
      <c r="EL1506" s="528"/>
      <c r="EM1506" s="528"/>
      <c r="EN1506" s="528"/>
      <c r="EO1506" s="528"/>
      <c r="EP1506" s="528"/>
      <c r="EQ1506" s="528"/>
      <c r="ER1506" s="528"/>
      <c r="ES1506" s="528"/>
      <c r="ET1506" s="528"/>
      <c r="EU1506" s="528"/>
      <c r="EV1506" s="528"/>
      <c r="EW1506" s="528"/>
      <c r="EX1506" s="528"/>
      <c r="EY1506" s="528"/>
      <c r="EZ1506" s="529"/>
      <c r="FA1506" s="446">
        <f t="shared" si="2674"/>
        <v>8</v>
      </c>
      <c r="FB1506" s="417">
        <f t="shared" si="2691"/>
        <v>2025</v>
      </c>
      <c r="FC1506" s="448">
        <f t="shared" si="2692"/>
        <v>45870</v>
      </c>
      <c r="FD1506" s="449">
        <f t="shared" si="2693"/>
        <v>31</v>
      </c>
      <c r="FE1506" s="530"/>
      <c r="FF1506" s="531">
        <f t="shared" si="2675"/>
        <v>0.6761093502377179</v>
      </c>
      <c r="FG1506" s="530"/>
      <c r="FH1506" s="532">
        <f t="shared" si="2681"/>
        <v>2.3644259818731119</v>
      </c>
      <c r="FI1506" s="532">
        <f t="shared" si="2682"/>
        <v>1.5168051359516617</v>
      </c>
      <c r="FJ1506" s="532">
        <f t="shared" si="2683"/>
        <v>2.343583678296866</v>
      </c>
      <c r="FK1506" s="532">
        <f t="shared" si="2684"/>
        <v>1.5230632761679479</v>
      </c>
      <c r="FL1506" s="532">
        <f t="shared" si="2685"/>
        <v>1.4141251046525536</v>
      </c>
      <c r="FM1506" s="532">
        <f t="shared" si="2686"/>
        <v>1.0563628752541563</v>
      </c>
      <c r="FN1506" s="532">
        <f t="shared" si="2687"/>
        <v>1.8016188681878444</v>
      </c>
      <c r="FO1506" s="532">
        <f t="shared" si="2688"/>
        <v>1.0482869304305351</v>
      </c>
      <c r="FP1506" s="532">
        <f t="shared" si="2689"/>
        <v>1.7718940936863543</v>
      </c>
      <c r="FQ1506" s="532">
        <f t="shared" si="2690"/>
        <v>1.0264765784114054</v>
      </c>
      <c r="FR1506" s="533"/>
      <c r="FS1506" s="534">
        <f t="shared" si="2696"/>
        <v>77637</v>
      </c>
      <c r="FT1506" s="534">
        <f t="shared" si="2696"/>
        <v>77637</v>
      </c>
      <c r="FU1506" s="534">
        <f t="shared" si="2696"/>
        <v>232911</v>
      </c>
      <c r="FV1506" s="534">
        <f t="shared" si="2696"/>
        <v>5046405</v>
      </c>
      <c r="FW1506" s="534">
        <f t="shared" si="2696"/>
        <v>4861728</v>
      </c>
      <c r="FX1506" s="534">
        <f t="shared" si="2696"/>
        <v>3598448</v>
      </c>
      <c r="FY1506" s="534">
        <f t="shared" si="2696"/>
        <v>115515576</v>
      </c>
      <c r="FZ1506" s="534">
        <f t="shared" si="2696"/>
        <v>231459981</v>
      </c>
      <c r="GA1506" s="534">
        <f t="shared" si="2696"/>
        <v>8743237</v>
      </c>
      <c r="GB1506" s="534">
        <f t="shared" si="2696"/>
        <v>86037680</v>
      </c>
      <c r="GC1506" s="534">
        <f t="shared" si="2697"/>
        <v>60333252</v>
      </c>
      <c r="GD1506" s="534">
        <f t="shared" si="2697"/>
        <v>121918</v>
      </c>
      <c r="GE1506" s="534">
        <f t="shared" si="2697"/>
        <v>93288</v>
      </c>
      <c r="GF1506" s="534">
        <f t="shared" si="2697"/>
        <v>4655210</v>
      </c>
      <c r="GG1506" s="534">
        <f t="shared" si="2697"/>
        <v>7872327</v>
      </c>
      <c r="GH1506" s="534">
        <f t="shared" si="2697"/>
        <v>4556454</v>
      </c>
      <c r="GI1506" s="534">
        <f t="shared" si="2697"/>
        <v>102965886</v>
      </c>
      <c r="GJ1506" s="534">
        <f t="shared" si="2697"/>
        <v>18909479</v>
      </c>
      <c r="GK1506" s="534">
        <f t="shared" si="2697"/>
        <v>9973678</v>
      </c>
      <c r="GL1506" s="534">
        <f t="shared" si="2697"/>
        <v>21343500</v>
      </c>
      <c r="GM1506" s="534">
        <f t="shared" si="2697"/>
        <v>3029724</v>
      </c>
      <c r="GN1506" s="534">
        <f t="shared" si="2697"/>
        <v>168426</v>
      </c>
      <c r="GO1506" s="534">
        <f t="shared" si="2697"/>
        <v>2181</v>
      </c>
      <c r="GP1506" s="534">
        <f t="shared" si="2697"/>
        <v>208193</v>
      </c>
      <c r="GQ1506" s="534">
        <f t="shared" si="2697"/>
        <v>63202993</v>
      </c>
      <c r="GR1506" s="534"/>
      <c r="GS1506" s="534"/>
      <c r="GT1506" s="534"/>
      <c r="GU1506" s="534"/>
      <c r="GV1506" s="535"/>
    </row>
    <row r="1507" spans="1:204" ht="9.75" customHeight="1" x14ac:dyDescent="0.2">
      <c r="A1507" s="417" t="str">
        <f t="shared" si="2659"/>
        <v>2025-26AUGUSTRYF</v>
      </c>
      <c r="B1507" s="458" t="str">
        <f t="shared" si="2678"/>
        <v>2025-26</v>
      </c>
      <c r="C1507" s="402" t="s">
        <v>636</v>
      </c>
      <c r="D1507" s="458" t="s">
        <v>667</v>
      </c>
      <c r="E1507" s="458" t="s">
        <v>666</v>
      </c>
      <c r="F1507" s="478" t="s">
        <v>457</v>
      </c>
      <c r="G1507" s="478" t="s">
        <v>694</v>
      </c>
      <c r="H1507" s="510">
        <v>115809</v>
      </c>
      <c r="I1507" s="510">
        <v>88089</v>
      </c>
      <c r="J1507" s="510">
        <v>159793</v>
      </c>
      <c r="K1507" s="510">
        <v>2</v>
      </c>
      <c r="L1507" s="510">
        <v>0</v>
      </c>
      <c r="M1507" s="510">
        <v>1</v>
      </c>
      <c r="N1507" s="510">
        <v>1</v>
      </c>
      <c r="O1507" s="510">
        <v>47</v>
      </c>
      <c r="P1507" s="510">
        <v>438</v>
      </c>
      <c r="Q1507" s="510">
        <v>0</v>
      </c>
      <c r="R1507" s="510">
        <v>74</v>
      </c>
      <c r="S1507" s="510">
        <v>82264</v>
      </c>
      <c r="T1507" s="510">
        <v>8443</v>
      </c>
      <c r="U1507" s="510">
        <v>5031</v>
      </c>
      <c r="V1507" s="510">
        <v>41485</v>
      </c>
      <c r="W1507" s="510">
        <v>17137</v>
      </c>
      <c r="X1507" s="510">
        <v>421</v>
      </c>
      <c r="Y1507" s="510">
        <v>4587184</v>
      </c>
      <c r="Z1507" s="510">
        <v>543</v>
      </c>
      <c r="AA1507" s="510">
        <v>1034</v>
      </c>
      <c r="AB1507" s="510">
        <v>3057814</v>
      </c>
      <c r="AC1507" s="510">
        <v>608</v>
      </c>
      <c r="AD1507" s="510">
        <v>1175</v>
      </c>
      <c r="AE1507" s="510">
        <v>79921535</v>
      </c>
      <c r="AF1507" s="510">
        <v>1927</v>
      </c>
      <c r="AG1507" s="510">
        <v>3943</v>
      </c>
      <c r="AH1507" s="510">
        <v>96353994</v>
      </c>
      <c r="AI1507" s="510">
        <v>5623</v>
      </c>
      <c r="AJ1507" s="510">
        <v>12731</v>
      </c>
      <c r="AK1507" s="510">
        <v>2941899</v>
      </c>
      <c r="AL1507" s="510">
        <v>6988</v>
      </c>
      <c r="AM1507" s="510">
        <v>17068</v>
      </c>
      <c r="AN1507" s="510">
        <v>368</v>
      </c>
      <c r="AO1507" s="510">
        <v>3403</v>
      </c>
      <c r="AP1507" s="510">
        <v>3565</v>
      </c>
      <c r="AQ1507" s="510">
        <v>11531634</v>
      </c>
      <c r="AR1507" s="510">
        <v>3235</v>
      </c>
      <c r="AS1507" s="510">
        <v>7481</v>
      </c>
      <c r="AT1507" s="510">
        <v>12775</v>
      </c>
      <c r="AU1507" s="510">
        <v>878</v>
      </c>
      <c r="AV1507" s="510">
        <v>3093</v>
      </c>
      <c r="AW1507" s="510">
        <v>7527</v>
      </c>
      <c r="AX1507" s="510">
        <v>1465</v>
      </c>
      <c r="AY1507" s="510">
        <v>7339</v>
      </c>
      <c r="AZ1507" s="510">
        <v>0</v>
      </c>
      <c r="BA1507" s="510">
        <v>13071</v>
      </c>
      <c r="BB1507" s="510">
        <v>35771921</v>
      </c>
      <c r="BC1507" s="510">
        <v>2737</v>
      </c>
      <c r="BD1507" s="510">
        <v>6136</v>
      </c>
      <c r="BE1507" s="510">
        <v>1285</v>
      </c>
      <c r="BF1507" s="510">
        <v>4850</v>
      </c>
      <c r="BG1507" s="510">
        <v>6470</v>
      </c>
      <c r="BH1507" s="510">
        <v>466</v>
      </c>
      <c r="BI1507" s="510">
        <v>37389</v>
      </c>
      <c r="BJ1507" s="510">
        <v>3206</v>
      </c>
      <c r="BK1507" s="510">
        <v>28894</v>
      </c>
      <c r="BL1507" s="510">
        <v>69489</v>
      </c>
      <c r="BM1507" s="510">
        <v>16995</v>
      </c>
      <c r="BN1507" s="510">
        <v>11919</v>
      </c>
      <c r="BO1507" s="510">
        <v>10210</v>
      </c>
      <c r="BP1507" s="510">
        <v>7243</v>
      </c>
      <c r="BQ1507" s="510">
        <v>56019</v>
      </c>
      <c r="BR1507" s="510">
        <v>44453</v>
      </c>
      <c r="BS1507" s="510">
        <v>30474</v>
      </c>
      <c r="BT1507" s="510">
        <v>18400</v>
      </c>
      <c r="BU1507" s="510">
        <v>754</v>
      </c>
      <c r="BV1507" s="510">
        <v>440</v>
      </c>
      <c r="BW1507" s="510">
        <v>5</v>
      </c>
      <c r="BX1507" s="510">
        <v>3746</v>
      </c>
      <c r="BY1507" s="510">
        <v>749</v>
      </c>
      <c r="BZ1507" s="510">
        <v>1466</v>
      </c>
      <c r="CA1507" s="510">
        <v>7</v>
      </c>
      <c r="CB1507" s="510">
        <v>1581</v>
      </c>
      <c r="CC1507" s="510">
        <v>226</v>
      </c>
      <c r="CD1507" s="510">
        <v>703</v>
      </c>
      <c r="CE1507" s="510">
        <v>8431</v>
      </c>
      <c r="CF1507" s="510">
        <v>4581857</v>
      </c>
      <c r="CG1507" s="510">
        <v>543</v>
      </c>
      <c r="CH1507" s="510">
        <v>1034</v>
      </c>
      <c r="CI1507" s="510">
        <v>2312</v>
      </c>
      <c r="CJ1507" s="510">
        <v>4059010</v>
      </c>
      <c r="CK1507" s="510">
        <v>1756</v>
      </c>
      <c r="CL1507" s="510">
        <v>3489</v>
      </c>
      <c r="CM1507" s="510">
        <v>1031</v>
      </c>
      <c r="CN1507" s="510">
        <v>1552388</v>
      </c>
      <c r="CO1507" s="510">
        <v>1506</v>
      </c>
      <c r="CP1507" s="510">
        <v>3160</v>
      </c>
      <c r="CQ1507" s="510">
        <v>38142</v>
      </c>
      <c r="CR1507" s="510">
        <v>74310137</v>
      </c>
      <c r="CS1507" s="510">
        <v>1948</v>
      </c>
      <c r="CT1507" s="510">
        <v>3984</v>
      </c>
      <c r="CU1507" s="510">
        <v>825</v>
      </c>
      <c r="CV1507" s="510">
        <v>3831322</v>
      </c>
      <c r="CW1507" s="510">
        <v>4644</v>
      </c>
      <c r="CX1507" s="510">
        <v>10973</v>
      </c>
      <c r="CY1507" s="510">
        <v>187</v>
      </c>
      <c r="CZ1507" s="510">
        <v>812204</v>
      </c>
      <c r="DA1507" s="510">
        <v>4343</v>
      </c>
      <c r="DB1507" s="510">
        <v>10476</v>
      </c>
      <c r="DC1507" s="510">
        <v>952</v>
      </c>
      <c r="DD1507" s="510">
        <v>6298280</v>
      </c>
      <c r="DE1507" s="510">
        <v>6616</v>
      </c>
      <c r="DF1507" s="510">
        <v>16599</v>
      </c>
      <c r="DG1507" s="510">
        <v>45</v>
      </c>
      <c r="DH1507" s="510">
        <v>224895</v>
      </c>
      <c r="DI1507" s="510">
        <v>4998</v>
      </c>
      <c r="DJ1507" s="510">
        <v>18021</v>
      </c>
      <c r="DK1507" s="510">
        <v>475</v>
      </c>
      <c r="DL1507" s="510">
        <v>222048</v>
      </c>
      <c r="DM1507" s="510">
        <v>467</v>
      </c>
      <c r="DN1507" s="510">
        <v>801</v>
      </c>
      <c r="DO1507" s="510">
        <v>4626</v>
      </c>
      <c r="DP1507" s="510">
        <v>192932</v>
      </c>
      <c r="DQ1507" s="510">
        <v>42</v>
      </c>
      <c r="DR1507" s="510">
        <v>74</v>
      </c>
      <c r="DS1507" s="510">
        <v>117</v>
      </c>
      <c r="DT1507" s="510">
        <v>170818</v>
      </c>
      <c r="DU1507" s="510">
        <v>1460</v>
      </c>
      <c r="DV1507" s="510">
        <v>2958</v>
      </c>
      <c r="DW1507" s="510">
        <v>100</v>
      </c>
      <c r="DX1507" s="510">
        <v>40663</v>
      </c>
      <c r="DY1507" s="510">
        <v>80574494</v>
      </c>
      <c r="DZ1507" s="510">
        <v>1982</v>
      </c>
      <c r="EA1507" s="510">
        <v>3712</v>
      </c>
      <c r="EB1507" s="510">
        <v>27790</v>
      </c>
      <c r="EC1507" s="510">
        <v>12494</v>
      </c>
      <c r="ED1507" s="510">
        <v>4540</v>
      </c>
      <c r="EE1507" s="510">
        <v>30035728</v>
      </c>
      <c r="EF1507" s="510">
        <v>123</v>
      </c>
      <c r="EG1507" s="510">
        <v>589</v>
      </c>
      <c r="EH1507" s="510">
        <v>16</v>
      </c>
      <c r="EI1507" s="510"/>
      <c r="EJ1507" s="479"/>
      <c r="EK1507" s="479"/>
      <c r="EL1507" s="479"/>
      <c r="EM1507" s="479"/>
      <c r="EN1507" s="479"/>
      <c r="EO1507" s="479"/>
      <c r="EP1507" s="479"/>
      <c r="EQ1507" s="479"/>
      <c r="ER1507" s="479"/>
      <c r="ES1507" s="479"/>
      <c r="ET1507" s="479"/>
      <c r="EU1507" s="479"/>
      <c r="EV1507" s="479"/>
      <c r="EW1507" s="479"/>
      <c r="EX1507" s="479"/>
      <c r="EY1507" s="479"/>
      <c r="EZ1507" s="476"/>
      <c r="FA1507" s="446">
        <f t="shared" si="2674"/>
        <v>8</v>
      </c>
      <c r="FB1507" s="417">
        <f t="shared" si="2691"/>
        <v>2025</v>
      </c>
      <c r="FC1507" s="448">
        <f t="shared" si="2692"/>
        <v>45870</v>
      </c>
      <c r="FD1507" s="449">
        <f t="shared" si="2693"/>
        <v>31</v>
      </c>
      <c r="FE1507" s="450"/>
      <c r="FF1507" s="451">
        <f t="shared" si="2675"/>
        <v>0.57788881948782012</v>
      </c>
      <c r="FG1507" s="450"/>
      <c r="FH1507" s="452">
        <f t="shared" si="2681"/>
        <v>2.0129101030439416</v>
      </c>
      <c r="FI1507" s="452">
        <f t="shared" si="2682"/>
        <v>1.4117020016581783</v>
      </c>
      <c r="FJ1507" s="452">
        <f t="shared" si="2683"/>
        <v>2.0294176108129598</v>
      </c>
      <c r="FK1507" s="452">
        <f t="shared" si="2684"/>
        <v>1.4396740210693699</v>
      </c>
      <c r="FL1507" s="452">
        <f t="shared" si="2685"/>
        <v>1.350343497649753</v>
      </c>
      <c r="FM1507" s="452">
        <f t="shared" si="2686"/>
        <v>1.0715439315415209</v>
      </c>
      <c r="FN1507" s="452">
        <f t="shared" si="2687"/>
        <v>1.7782575713368733</v>
      </c>
      <c r="FO1507" s="452">
        <f t="shared" si="2688"/>
        <v>1.0737001808951392</v>
      </c>
      <c r="FP1507" s="452">
        <f t="shared" si="2689"/>
        <v>1.7909738717339667</v>
      </c>
      <c r="FQ1507" s="452">
        <f t="shared" si="2690"/>
        <v>1.0451306413301662</v>
      </c>
      <c r="FR1507" s="453"/>
      <c r="FS1507" s="446">
        <f t="shared" si="2696"/>
        <v>0</v>
      </c>
      <c r="FT1507" s="446">
        <f t="shared" si="2696"/>
        <v>88089</v>
      </c>
      <c r="FU1507" s="446">
        <f t="shared" si="2696"/>
        <v>88089</v>
      </c>
      <c r="FV1507" s="446">
        <f t="shared" si="2696"/>
        <v>4140183</v>
      </c>
      <c r="FW1507" s="446">
        <f t="shared" si="2696"/>
        <v>8730062</v>
      </c>
      <c r="FX1507" s="446">
        <f t="shared" si="2696"/>
        <v>5911425</v>
      </c>
      <c r="FY1507" s="446">
        <f t="shared" si="2696"/>
        <v>163575355</v>
      </c>
      <c r="FZ1507" s="446">
        <f t="shared" si="2696"/>
        <v>218171147</v>
      </c>
      <c r="GA1507" s="446">
        <f t="shared" si="2696"/>
        <v>7185628</v>
      </c>
      <c r="GB1507" s="446">
        <f t="shared" si="2696"/>
        <v>80203656</v>
      </c>
      <c r="GC1507" s="446">
        <f t="shared" si="2697"/>
        <v>26669765</v>
      </c>
      <c r="GD1507" s="446">
        <f t="shared" si="2697"/>
        <v>7330</v>
      </c>
      <c r="GE1507" s="446">
        <f t="shared" si="2697"/>
        <v>4921</v>
      </c>
      <c r="GF1507" s="446">
        <f t="shared" si="2697"/>
        <v>8717654</v>
      </c>
      <c r="GG1507" s="446">
        <f t="shared" si="2697"/>
        <v>8066568</v>
      </c>
      <c r="GH1507" s="446">
        <f t="shared" si="2697"/>
        <v>3257960</v>
      </c>
      <c r="GI1507" s="446">
        <f t="shared" si="2697"/>
        <v>151957728</v>
      </c>
      <c r="GJ1507" s="446">
        <f t="shared" si="2697"/>
        <v>9052725</v>
      </c>
      <c r="GK1507" s="446">
        <f t="shared" si="2697"/>
        <v>1959012</v>
      </c>
      <c r="GL1507" s="446">
        <f t="shared" si="2697"/>
        <v>15802248</v>
      </c>
      <c r="GM1507" s="446">
        <f t="shared" si="2697"/>
        <v>810945</v>
      </c>
      <c r="GN1507" s="446">
        <f t="shared" si="2697"/>
        <v>346086</v>
      </c>
      <c r="GO1507" s="446">
        <f t="shared" si="2697"/>
        <v>380475</v>
      </c>
      <c r="GP1507" s="446">
        <f t="shared" si="2697"/>
        <v>342324</v>
      </c>
      <c r="GQ1507" s="446">
        <f t="shared" si="2697"/>
        <v>150941056</v>
      </c>
      <c r="GR1507" s="446"/>
      <c r="GS1507" s="446"/>
      <c r="GT1507" s="446"/>
      <c r="GU1507" s="446"/>
      <c r="GV1507" s="416"/>
    </row>
    <row r="1508" spans="1:204" ht="9.75" customHeight="1" x14ac:dyDescent="0.2">
      <c r="A1508" s="417" t="str">
        <f t="shared" si="2659"/>
        <v>2025-26AUGUSTRYA</v>
      </c>
      <c r="B1508" s="458" t="str">
        <f t="shared" si="2678"/>
        <v>2025-26</v>
      </c>
      <c r="C1508" s="402" t="s">
        <v>636</v>
      </c>
      <c r="D1508" s="458" t="s">
        <v>653</v>
      </c>
      <c r="E1508" s="458" t="s">
        <v>652</v>
      </c>
      <c r="F1508" s="478" t="s">
        <v>452</v>
      </c>
      <c r="G1508" s="478" t="s">
        <v>697</v>
      </c>
      <c r="H1508" s="510">
        <v>128230</v>
      </c>
      <c r="I1508" s="510">
        <v>91625</v>
      </c>
      <c r="J1508" s="510">
        <v>38358</v>
      </c>
      <c r="K1508" s="510">
        <v>0</v>
      </c>
      <c r="L1508" s="510">
        <v>0</v>
      </c>
      <c r="M1508" s="510">
        <v>0</v>
      </c>
      <c r="N1508" s="510">
        <v>0</v>
      </c>
      <c r="O1508" s="510">
        <v>16</v>
      </c>
      <c r="P1508" s="510">
        <v>419</v>
      </c>
      <c r="Q1508" s="510">
        <v>0</v>
      </c>
      <c r="R1508" s="510">
        <v>21</v>
      </c>
      <c r="S1508" s="510">
        <v>88371</v>
      </c>
      <c r="T1508" s="510">
        <v>8835</v>
      </c>
      <c r="U1508" s="510">
        <v>5544</v>
      </c>
      <c r="V1508" s="510">
        <v>42343</v>
      </c>
      <c r="W1508" s="510">
        <v>15595</v>
      </c>
      <c r="X1508" s="510">
        <v>468</v>
      </c>
      <c r="Y1508" s="510">
        <v>4122534</v>
      </c>
      <c r="Z1508" s="510">
        <v>467</v>
      </c>
      <c r="AA1508" s="510">
        <v>826</v>
      </c>
      <c r="AB1508" s="510">
        <v>2688338</v>
      </c>
      <c r="AC1508" s="510">
        <v>485</v>
      </c>
      <c r="AD1508" s="510">
        <v>869</v>
      </c>
      <c r="AE1508" s="510">
        <v>49164167</v>
      </c>
      <c r="AF1508" s="510">
        <v>1161</v>
      </c>
      <c r="AG1508" s="510">
        <v>2345</v>
      </c>
      <c r="AH1508" s="510">
        <v>85687842</v>
      </c>
      <c r="AI1508" s="510">
        <v>5495</v>
      </c>
      <c r="AJ1508" s="510">
        <v>13460</v>
      </c>
      <c r="AK1508" s="510">
        <v>3993383</v>
      </c>
      <c r="AL1508" s="510">
        <v>8533</v>
      </c>
      <c r="AM1508" s="510">
        <v>20610</v>
      </c>
      <c r="AN1508" s="510">
        <v>0</v>
      </c>
      <c r="AO1508" s="510">
        <v>3936</v>
      </c>
      <c r="AP1508" s="510">
        <v>3235</v>
      </c>
      <c r="AQ1508" s="510">
        <v>6783575</v>
      </c>
      <c r="AR1508" s="510">
        <v>2097</v>
      </c>
      <c r="AS1508" s="510">
        <v>5025</v>
      </c>
      <c r="AT1508" s="510">
        <v>17523</v>
      </c>
      <c r="AU1508" s="510">
        <v>2278</v>
      </c>
      <c r="AV1508" s="510">
        <v>10711</v>
      </c>
      <c r="AW1508" s="510">
        <v>9343</v>
      </c>
      <c r="AX1508" s="510">
        <v>529</v>
      </c>
      <c r="AY1508" s="510">
        <v>4005</v>
      </c>
      <c r="AZ1508" s="510">
        <v>1252</v>
      </c>
      <c r="BA1508" s="510">
        <v>18729</v>
      </c>
      <c r="BB1508" s="510">
        <v>46925122</v>
      </c>
      <c r="BC1508" s="510">
        <v>2505</v>
      </c>
      <c r="BD1508" s="510">
        <v>7950</v>
      </c>
      <c r="BE1508" s="510">
        <v>2241</v>
      </c>
      <c r="BF1508" s="510">
        <v>7094</v>
      </c>
      <c r="BG1508" s="510">
        <v>6860</v>
      </c>
      <c r="BH1508" s="510">
        <v>2534</v>
      </c>
      <c r="BI1508" s="510">
        <v>42821</v>
      </c>
      <c r="BJ1508" s="510">
        <v>4865</v>
      </c>
      <c r="BK1508" s="510">
        <v>23162</v>
      </c>
      <c r="BL1508" s="510">
        <v>70848</v>
      </c>
      <c r="BM1508" s="510">
        <v>16281</v>
      </c>
      <c r="BN1508" s="510">
        <v>11757</v>
      </c>
      <c r="BO1508" s="510">
        <v>10155</v>
      </c>
      <c r="BP1508" s="510">
        <v>7345</v>
      </c>
      <c r="BQ1508" s="510">
        <v>55895</v>
      </c>
      <c r="BR1508" s="510">
        <v>43972</v>
      </c>
      <c r="BS1508" s="510">
        <v>30205</v>
      </c>
      <c r="BT1508" s="510">
        <v>16115</v>
      </c>
      <c r="BU1508" s="510">
        <v>1366</v>
      </c>
      <c r="BV1508" s="510">
        <v>490</v>
      </c>
      <c r="BW1508" s="510">
        <v>134</v>
      </c>
      <c r="BX1508" s="510">
        <v>72194</v>
      </c>
      <c r="BY1508" s="510">
        <v>539</v>
      </c>
      <c r="BZ1508" s="510">
        <v>989</v>
      </c>
      <c r="CA1508" s="510">
        <v>80</v>
      </c>
      <c r="CB1508" s="510">
        <v>40777</v>
      </c>
      <c r="CC1508" s="510">
        <v>510</v>
      </c>
      <c r="CD1508" s="510">
        <v>844</v>
      </c>
      <c r="CE1508" s="510">
        <v>8621</v>
      </c>
      <c r="CF1508" s="510">
        <v>4009563</v>
      </c>
      <c r="CG1508" s="510">
        <v>465</v>
      </c>
      <c r="CH1508" s="510">
        <v>824</v>
      </c>
      <c r="CI1508" s="510">
        <v>5307</v>
      </c>
      <c r="CJ1508" s="510">
        <v>5760981</v>
      </c>
      <c r="CK1508" s="510">
        <v>1086</v>
      </c>
      <c r="CL1508" s="510">
        <v>2073</v>
      </c>
      <c r="CM1508" s="510">
        <v>1082</v>
      </c>
      <c r="CN1508" s="510">
        <v>1073459</v>
      </c>
      <c r="CO1508" s="510">
        <v>992</v>
      </c>
      <c r="CP1508" s="510">
        <v>2106</v>
      </c>
      <c r="CQ1508" s="510">
        <v>35954</v>
      </c>
      <c r="CR1508" s="510">
        <v>42329727</v>
      </c>
      <c r="CS1508" s="510">
        <v>1177</v>
      </c>
      <c r="CT1508" s="510">
        <v>2379</v>
      </c>
      <c r="CU1508" s="510">
        <v>1395</v>
      </c>
      <c r="CV1508" s="510">
        <v>7756020</v>
      </c>
      <c r="CW1508" s="510">
        <v>5560</v>
      </c>
      <c r="CX1508" s="510">
        <v>13178</v>
      </c>
      <c r="CY1508" s="510">
        <v>315</v>
      </c>
      <c r="CZ1508" s="510">
        <v>1273061</v>
      </c>
      <c r="DA1508" s="510">
        <v>4041</v>
      </c>
      <c r="DB1508" s="510">
        <v>10256</v>
      </c>
      <c r="DC1508" s="510">
        <v>1262</v>
      </c>
      <c r="DD1508" s="510">
        <v>8968076</v>
      </c>
      <c r="DE1508" s="510">
        <v>7106</v>
      </c>
      <c r="DF1508" s="510">
        <v>17300</v>
      </c>
      <c r="DG1508" s="510">
        <v>185</v>
      </c>
      <c r="DH1508" s="510">
        <v>1232681</v>
      </c>
      <c r="DI1508" s="510">
        <v>6663</v>
      </c>
      <c r="DJ1508" s="510">
        <v>17596</v>
      </c>
      <c r="DK1508" s="510">
        <v>376</v>
      </c>
      <c r="DL1508" s="510">
        <v>115574</v>
      </c>
      <c r="DM1508" s="510">
        <v>307</v>
      </c>
      <c r="DN1508" s="510">
        <v>550</v>
      </c>
      <c r="DO1508" s="510">
        <v>5587</v>
      </c>
      <c r="DP1508" s="510">
        <v>129056</v>
      </c>
      <c r="DQ1508" s="510">
        <v>23</v>
      </c>
      <c r="DR1508" s="510">
        <v>39</v>
      </c>
      <c r="DS1508" s="510">
        <v>221</v>
      </c>
      <c r="DT1508" s="510">
        <v>216139</v>
      </c>
      <c r="DU1508" s="510">
        <v>978</v>
      </c>
      <c r="DV1508" s="510">
        <v>2075</v>
      </c>
      <c r="DW1508" s="510">
        <v>208</v>
      </c>
      <c r="DX1508" s="510">
        <v>47187</v>
      </c>
      <c r="DY1508" s="510">
        <v>114637726</v>
      </c>
      <c r="DZ1508" s="510">
        <v>2429</v>
      </c>
      <c r="EA1508" s="510">
        <v>5774</v>
      </c>
      <c r="EB1508" s="510">
        <v>32483</v>
      </c>
      <c r="EC1508" s="510">
        <v>14643</v>
      </c>
      <c r="ED1508" s="510">
        <v>7277</v>
      </c>
      <c r="EE1508" s="510">
        <v>56295983</v>
      </c>
      <c r="EF1508" s="510">
        <v>560</v>
      </c>
      <c r="EG1508" s="510">
        <v>0</v>
      </c>
      <c r="EH1508" s="510">
        <v>0</v>
      </c>
      <c r="EI1508" s="510"/>
      <c r="EJ1508" s="479"/>
      <c r="EK1508" s="479"/>
      <c r="EL1508" s="479"/>
      <c r="EM1508" s="479"/>
      <c r="EN1508" s="479"/>
      <c r="EO1508" s="479"/>
      <c r="EP1508" s="479"/>
      <c r="EQ1508" s="479"/>
      <c r="ER1508" s="479"/>
      <c r="ES1508" s="479"/>
      <c r="ET1508" s="479"/>
      <c r="EU1508" s="479"/>
      <c r="EV1508" s="479"/>
      <c r="EW1508" s="479"/>
      <c r="EX1508" s="479"/>
      <c r="EY1508" s="479"/>
      <c r="EZ1508" s="476"/>
      <c r="FA1508" s="446">
        <f t="shared" si="2674"/>
        <v>8</v>
      </c>
      <c r="FB1508" s="417">
        <f t="shared" si="2691"/>
        <v>2025</v>
      </c>
      <c r="FC1508" s="448">
        <f t="shared" si="2692"/>
        <v>45870</v>
      </c>
      <c r="FD1508" s="449">
        <f t="shared" si="2693"/>
        <v>31</v>
      </c>
      <c r="FE1508" s="450"/>
      <c r="FF1508" s="451">
        <f t="shared" si="2675"/>
        <v>0.66385456273764254</v>
      </c>
      <c r="FG1508" s="450"/>
      <c r="FH1508" s="452">
        <f t="shared" si="2681"/>
        <v>1.8427843803056028</v>
      </c>
      <c r="FI1508" s="452">
        <f t="shared" si="2682"/>
        <v>1.330730050933786</v>
      </c>
      <c r="FJ1508" s="452">
        <f t="shared" si="2683"/>
        <v>1.8317099567099566</v>
      </c>
      <c r="FK1508" s="452">
        <f t="shared" si="2684"/>
        <v>1.3248556998557</v>
      </c>
      <c r="FL1508" s="452">
        <f t="shared" si="2685"/>
        <v>1.3200529013060009</v>
      </c>
      <c r="FM1508" s="452">
        <f t="shared" si="2686"/>
        <v>1.0384715301230427</v>
      </c>
      <c r="FN1508" s="452">
        <f t="shared" si="2687"/>
        <v>1.9368387303622956</v>
      </c>
      <c r="FO1508" s="452">
        <f t="shared" si="2688"/>
        <v>1.0333440205193973</v>
      </c>
      <c r="FP1508" s="452">
        <f t="shared" si="2689"/>
        <v>2.9188034188034186</v>
      </c>
      <c r="FQ1508" s="452">
        <f t="shared" si="2690"/>
        <v>1.0470085470085471</v>
      </c>
      <c r="FR1508" s="453"/>
      <c r="FS1508" s="446">
        <f t="shared" si="2696"/>
        <v>0</v>
      </c>
      <c r="FT1508" s="446">
        <f t="shared" si="2696"/>
        <v>0</v>
      </c>
      <c r="FU1508" s="446">
        <f t="shared" si="2696"/>
        <v>0</v>
      </c>
      <c r="FV1508" s="446">
        <f t="shared" si="2696"/>
        <v>1466000</v>
      </c>
      <c r="FW1508" s="446">
        <f t="shared" si="2696"/>
        <v>7297710</v>
      </c>
      <c r="FX1508" s="446">
        <f t="shared" si="2696"/>
        <v>4817736</v>
      </c>
      <c r="FY1508" s="446">
        <f t="shared" si="2696"/>
        <v>99294335</v>
      </c>
      <c r="FZ1508" s="446">
        <f t="shared" si="2696"/>
        <v>209908700</v>
      </c>
      <c r="GA1508" s="446">
        <f t="shared" si="2696"/>
        <v>9645480</v>
      </c>
      <c r="GB1508" s="446">
        <f t="shared" si="2696"/>
        <v>148895550</v>
      </c>
      <c r="GC1508" s="446">
        <f t="shared" si="2697"/>
        <v>16255875</v>
      </c>
      <c r="GD1508" s="446">
        <f t="shared" si="2697"/>
        <v>132526</v>
      </c>
      <c r="GE1508" s="446">
        <f t="shared" si="2697"/>
        <v>67520</v>
      </c>
      <c r="GF1508" s="446">
        <f t="shared" si="2697"/>
        <v>7103704</v>
      </c>
      <c r="GG1508" s="446">
        <f t="shared" si="2697"/>
        <v>11001411</v>
      </c>
      <c r="GH1508" s="446">
        <f t="shared" si="2697"/>
        <v>2278692</v>
      </c>
      <c r="GI1508" s="446">
        <f t="shared" si="2697"/>
        <v>85534566</v>
      </c>
      <c r="GJ1508" s="446">
        <f t="shared" si="2697"/>
        <v>18383310</v>
      </c>
      <c r="GK1508" s="446">
        <f t="shared" si="2697"/>
        <v>3230640</v>
      </c>
      <c r="GL1508" s="446">
        <f t="shared" si="2697"/>
        <v>21832600</v>
      </c>
      <c r="GM1508" s="446">
        <f t="shared" si="2697"/>
        <v>3255260</v>
      </c>
      <c r="GN1508" s="446">
        <f t="shared" si="2697"/>
        <v>458575</v>
      </c>
      <c r="GO1508" s="446">
        <f t="shared" si="2697"/>
        <v>206800</v>
      </c>
      <c r="GP1508" s="446">
        <f t="shared" si="2697"/>
        <v>217893</v>
      </c>
      <c r="GQ1508" s="446">
        <f t="shared" si="2697"/>
        <v>272457738</v>
      </c>
      <c r="GR1508" s="446"/>
      <c r="GS1508" s="446"/>
      <c r="GT1508" s="446"/>
      <c r="GU1508" s="446"/>
      <c r="GV1508" s="416"/>
    </row>
    <row r="1509" spans="1:204" ht="9.75" customHeight="1" x14ac:dyDescent="0.2">
      <c r="A1509" s="485" t="str">
        <f t="shared" si="2659"/>
        <v>2025-26AUGUSTRX8</v>
      </c>
      <c r="B1509" s="503" t="str">
        <f t="shared" si="2678"/>
        <v>2025-26</v>
      </c>
      <c r="C1509" s="436" t="s">
        <v>636</v>
      </c>
      <c r="D1509" s="503" t="s">
        <v>646</v>
      </c>
      <c r="E1509" s="503" t="s">
        <v>645</v>
      </c>
      <c r="F1509" s="504" t="s">
        <v>450</v>
      </c>
      <c r="G1509" s="504" t="s">
        <v>696</v>
      </c>
      <c r="H1509" s="522">
        <v>87389</v>
      </c>
      <c r="I1509" s="522">
        <v>48979</v>
      </c>
      <c r="J1509" s="522">
        <v>457216</v>
      </c>
      <c r="K1509" s="522">
        <v>9</v>
      </c>
      <c r="L1509" s="522">
        <v>0</v>
      </c>
      <c r="M1509" s="522">
        <v>33</v>
      </c>
      <c r="N1509" s="522">
        <v>71</v>
      </c>
      <c r="O1509" s="522">
        <v>143</v>
      </c>
      <c r="P1509" s="522">
        <v>449</v>
      </c>
      <c r="Q1509" s="522">
        <v>55</v>
      </c>
      <c r="R1509" s="522">
        <v>470</v>
      </c>
      <c r="S1509" s="522">
        <v>74006</v>
      </c>
      <c r="T1509" s="522">
        <v>7716</v>
      </c>
      <c r="U1509" s="522">
        <v>5319</v>
      </c>
      <c r="V1509" s="522">
        <v>37197</v>
      </c>
      <c r="W1509" s="522">
        <v>13658</v>
      </c>
      <c r="X1509" s="522">
        <v>99</v>
      </c>
      <c r="Y1509" s="522">
        <v>3579457</v>
      </c>
      <c r="Z1509" s="522">
        <v>464</v>
      </c>
      <c r="AA1509" s="522">
        <v>802</v>
      </c>
      <c r="AB1509" s="522">
        <v>2721949</v>
      </c>
      <c r="AC1509" s="522">
        <v>512</v>
      </c>
      <c r="AD1509" s="522">
        <v>917</v>
      </c>
      <c r="AE1509" s="522">
        <v>54014694</v>
      </c>
      <c r="AF1509" s="522">
        <v>1452</v>
      </c>
      <c r="AG1509" s="522">
        <v>3053</v>
      </c>
      <c r="AH1509" s="522">
        <v>58487678</v>
      </c>
      <c r="AI1509" s="522">
        <v>4282</v>
      </c>
      <c r="AJ1509" s="522">
        <v>9777</v>
      </c>
      <c r="AK1509" s="522">
        <v>548585</v>
      </c>
      <c r="AL1509" s="522">
        <v>5541</v>
      </c>
      <c r="AM1509" s="522">
        <v>14908</v>
      </c>
      <c r="AN1509" s="522">
        <v>570</v>
      </c>
      <c r="AO1509" s="522">
        <v>1638</v>
      </c>
      <c r="AP1509" s="522">
        <v>2379</v>
      </c>
      <c r="AQ1509" s="522">
        <v>8318591</v>
      </c>
      <c r="AR1509" s="522">
        <v>3497</v>
      </c>
      <c r="AS1509" s="522">
        <v>6723</v>
      </c>
      <c r="AT1509" s="522">
        <v>10010</v>
      </c>
      <c r="AU1509" s="522">
        <v>1803</v>
      </c>
      <c r="AV1509" s="522">
        <v>2491</v>
      </c>
      <c r="AW1509" s="522">
        <v>9916</v>
      </c>
      <c r="AX1509" s="522">
        <v>1557</v>
      </c>
      <c r="AY1509" s="522">
        <v>4159</v>
      </c>
      <c r="AZ1509" s="522">
        <v>1842</v>
      </c>
      <c r="BA1509" s="522">
        <v>7717</v>
      </c>
      <c r="BB1509" s="522">
        <v>21030492</v>
      </c>
      <c r="BC1509" s="522">
        <v>2725</v>
      </c>
      <c r="BD1509" s="522">
        <v>5417</v>
      </c>
      <c r="BE1509" s="522">
        <v>1052</v>
      </c>
      <c r="BF1509" s="522">
        <v>1348</v>
      </c>
      <c r="BG1509" s="522">
        <v>3666</v>
      </c>
      <c r="BH1509" s="522">
        <v>1651</v>
      </c>
      <c r="BI1509" s="522">
        <v>38764</v>
      </c>
      <c r="BJ1509" s="522">
        <v>4886</v>
      </c>
      <c r="BK1509" s="522">
        <v>20346</v>
      </c>
      <c r="BL1509" s="522">
        <v>63996</v>
      </c>
      <c r="BM1509" s="522">
        <v>13642</v>
      </c>
      <c r="BN1509" s="522">
        <v>10619</v>
      </c>
      <c r="BO1509" s="522">
        <v>9266</v>
      </c>
      <c r="BP1509" s="522">
        <v>7262</v>
      </c>
      <c r="BQ1509" s="522">
        <v>47743</v>
      </c>
      <c r="BR1509" s="522">
        <v>38839</v>
      </c>
      <c r="BS1509" s="522">
        <v>20743</v>
      </c>
      <c r="BT1509" s="522">
        <v>14546</v>
      </c>
      <c r="BU1509" s="522">
        <v>179</v>
      </c>
      <c r="BV1509" s="522">
        <v>134</v>
      </c>
      <c r="BW1509" s="522">
        <v>128</v>
      </c>
      <c r="BX1509" s="522">
        <v>67035</v>
      </c>
      <c r="BY1509" s="522">
        <v>524</v>
      </c>
      <c r="BZ1509" s="522">
        <v>1001</v>
      </c>
      <c r="CA1509" s="522">
        <v>217</v>
      </c>
      <c r="CB1509" s="522">
        <v>99571</v>
      </c>
      <c r="CC1509" s="522">
        <v>459</v>
      </c>
      <c r="CD1509" s="522">
        <v>811</v>
      </c>
      <c r="CE1509" s="522">
        <v>7371</v>
      </c>
      <c r="CF1509" s="522">
        <v>3412851</v>
      </c>
      <c r="CG1509" s="522">
        <v>463</v>
      </c>
      <c r="CH1509" s="522">
        <v>801</v>
      </c>
      <c r="CI1509" s="522">
        <v>3085</v>
      </c>
      <c r="CJ1509" s="522">
        <v>4518674</v>
      </c>
      <c r="CK1509" s="522">
        <v>1465</v>
      </c>
      <c r="CL1509" s="522">
        <v>3170</v>
      </c>
      <c r="CM1509" s="522">
        <v>1761</v>
      </c>
      <c r="CN1509" s="522">
        <v>2238996</v>
      </c>
      <c r="CO1509" s="522">
        <v>1271</v>
      </c>
      <c r="CP1509" s="522">
        <v>2821</v>
      </c>
      <c r="CQ1509" s="522">
        <v>32351</v>
      </c>
      <c r="CR1509" s="522">
        <v>47257024</v>
      </c>
      <c r="CS1509" s="522">
        <v>1461</v>
      </c>
      <c r="CT1509" s="522">
        <v>3051</v>
      </c>
      <c r="CU1509" s="522">
        <v>1514</v>
      </c>
      <c r="CV1509" s="522">
        <v>8121689</v>
      </c>
      <c r="CW1509" s="522">
        <v>5364</v>
      </c>
      <c r="CX1509" s="522">
        <v>12851</v>
      </c>
      <c r="CY1509" s="522">
        <v>1062</v>
      </c>
      <c r="CZ1509" s="522">
        <v>5991112</v>
      </c>
      <c r="DA1509" s="522">
        <v>5641</v>
      </c>
      <c r="DB1509" s="522">
        <v>13365</v>
      </c>
      <c r="DC1509" s="522">
        <v>2181</v>
      </c>
      <c r="DD1509" s="522">
        <v>17912554</v>
      </c>
      <c r="DE1509" s="522">
        <v>8213</v>
      </c>
      <c r="DF1509" s="522">
        <v>19596</v>
      </c>
      <c r="DG1509" s="522">
        <v>569</v>
      </c>
      <c r="DH1509" s="522">
        <v>4721251</v>
      </c>
      <c r="DI1509" s="522">
        <v>8297</v>
      </c>
      <c r="DJ1509" s="522">
        <v>20772</v>
      </c>
      <c r="DK1509" s="522">
        <v>230</v>
      </c>
      <c r="DL1509" s="522">
        <v>88324</v>
      </c>
      <c r="DM1509" s="522">
        <v>384</v>
      </c>
      <c r="DN1509" s="522">
        <v>597</v>
      </c>
      <c r="DO1509" s="522">
        <v>3178</v>
      </c>
      <c r="DP1509" s="522">
        <v>174263</v>
      </c>
      <c r="DQ1509" s="522">
        <v>55</v>
      </c>
      <c r="DR1509" s="522">
        <v>107</v>
      </c>
      <c r="DS1509" s="522">
        <v>59</v>
      </c>
      <c r="DT1509" s="522">
        <v>69924</v>
      </c>
      <c r="DU1509" s="522">
        <v>1185</v>
      </c>
      <c r="DV1509" s="522">
        <v>2426</v>
      </c>
      <c r="DW1509" s="522">
        <v>54</v>
      </c>
      <c r="DX1509" s="522">
        <v>43411</v>
      </c>
      <c r="DY1509" s="522">
        <v>46408929</v>
      </c>
      <c r="DZ1509" s="522">
        <v>1069</v>
      </c>
      <c r="EA1509" s="522">
        <v>1889</v>
      </c>
      <c r="EB1509" s="522">
        <v>20639</v>
      </c>
      <c r="EC1509" s="522">
        <v>4997</v>
      </c>
      <c r="ED1509" s="522">
        <v>438</v>
      </c>
      <c r="EE1509" s="522">
        <v>3850414</v>
      </c>
      <c r="EF1509" s="522">
        <v>630</v>
      </c>
      <c r="EG1509" s="522">
        <v>433</v>
      </c>
      <c r="EH1509" s="522">
        <v>418</v>
      </c>
      <c r="EI1509" s="522"/>
      <c r="EJ1509" s="483"/>
      <c r="EK1509" s="483"/>
      <c r="EL1509" s="483"/>
      <c r="EM1509" s="483"/>
      <c r="EN1509" s="483"/>
      <c r="EO1509" s="483"/>
      <c r="EP1509" s="483"/>
      <c r="EQ1509" s="483"/>
      <c r="ER1509" s="483"/>
      <c r="ES1509" s="483"/>
      <c r="ET1509" s="483"/>
      <c r="EU1509" s="483"/>
      <c r="EV1509" s="483"/>
      <c r="EW1509" s="483"/>
      <c r="EX1509" s="483"/>
      <c r="EY1509" s="483"/>
      <c r="EZ1509" s="484"/>
      <c r="FA1509" s="468">
        <f t="shared" si="2674"/>
        <v>8</v>
      </c>
      <c r="FB1509" s="485">
        <f t="shared" si="2691"/>
        <v>2025</v>
      </c>
      <c r="FC1509" s="486">
        <f t="shared" si="2692"/>
        <v>45870</v>
      </c>
      <c r="FD1509" s="470">
        <f t="shared" si="2693"/>
        <v>31</v>
      </c>
      <c r="FE1509" s="471"/>
      <c r="FF1509" s="517">
        <f t="shared" si="2675"/>
        <v>0.43731938901885237</v>
      </c>
      <c r="FG1509" s="471"/>
      <c r="FH1509" s="487">
        <f t="shared" si="2681"/>
        <v>1.7680145152928979</v>
      </c>
      <c r="FI1509" s="487">
        <f t="shared" si="2682"/>
        <v>1.3762312078797305</v>
      </c>
      <c r="FJ1509" s="487">
        <f t="shared" si="2683"/>
        <v>1.7420567775897726</v>
      </c>
      <c r="FK1509" s="487">
        <f t="shared" si="2684"/>
        <v>1.3652942282383906</v>
      </c>
      <c r="FL1509" s="487">
        <f t="shared" si="2685"/>
        <v>1.28351748796946</v>
      </c>
      <c r="FM1509" s="487">
        <f t="shared" si="2686"/>
        <v>1.0441433448934054</v>
      </c>
      <c r="FN1509" s="487">
        <f t="shared" si="2687"/>
        <v>1.518743593498316</v>
      </c>
      <c r="FO1509" s="487">
        <f t="shared" si="2688"/>
        <v>1.0650168399472837</v>
      </c>
      <c r="FP1509" s="487">
        <f t="shared" si="2689"/>
        <v>1.8080808080808082</v>
      </c>
      <c r="FQ1509" s="487">
        <f t="shared" si="2690"/>
        <v>1.3535353535353536</v>
      </c>
      <c r="FR1509" s="459"/>
      <c r="FS1509" s="468">
        <f t="shared" si="2696"/>
        <v>0</v>
      </c>
      <c r="FT1509" s="468">
        <f t="shared" si="2696"/>
        <v>1616307</v>
      </c>
      <c r="FU1509" s="468">
        <f t="shared" si="2696"/>
        <v>3477509</v>
      </c>
      <c r="FV1509" s="468">
        <f t="shared" si="2696"/>
        <v>7003997</v>
      </c>
      <c r="FW1509" s="468">
        <f t="shared" si="2696"/>
        <v>6188232</v>
      </c>
      <c r="FX1509" s="468">
        <f t="shared" si="2696"/>
        <v>4877523</v>
      </c>
      <c r="FY1509" s="468">
        <f t="shared" si="2696"/>
        <v>113562441</v>
      </c>
      <c r="FZ1509" s="468">
        <f t="shared" si="2696"/>
        <v>133534266</v>
      </c>
      <c r="GA1509" s="468">
        <f t="shared" si="2696"/>
        <v>1475892</v>
      </c>
      <c r="GB1509" s="468">
        <f t="shared" si="2696"/>
        <v>41802989</v>
      </c>
      <c r="GC1509" s="468">
        <f t="shared" si="2697"/>
        <v>15994017</v>
      </c>
      <c r="GD1509" s="468">
        <f t="shared" si="2697"/>
        <v>128128</v>
      </c>
      <c r="GE1509" s="468">
        <f t="shared" si="2697"/>
        <v>175987</v>
      </c>
      <c r="GF1509" s="468">
        <f t="shared" si="2697"/>
        <v>5904171</v>
      </c>
      <c r="GG1509" s="468">
        <f t="shared" si="2697"/>
        <v>9779450</v>
      </c>
      <c r="GH1509" s="468">
        <f t="shared" si="2697"/>
        <v>4967781</v>
      </c>
      <c r="GI1509" s="468">
        <f t="shared" si="2697"/>
        <v>98702901</v>
      </c>
      <c r="GJ1509" s="468">
        <f t="shared" si="2697"/>
        <v>19456414</v>
      </c>
      <c r="GK1509" s="468">
        <f t="shared" si="2697"/>
        <v>14193630</v>
      </c>
      <c r="GL1509" s="468">
        <f t="shared" si="2697"/>
        <v>42738876</v>
      </c>
      <c r="GM1509" s="468">
        <f t="shared" si="2697"/>
        <v>11819268</v>
      </c>
      <c r="GN1509" s="468">
        <f t="shared" si="2697"/>
        <v>143134</v>
      </c>
      <c r="GO1509" s="468">
        <f t="shared" si="2697"/>
        <v>137310</v>
      </c>
      <c r="GP1509" s="468">
        <f t="shared" si="2697"/>
        <v>340046</v>
      </c>
      <c r="GQ1509" s="468">
        <f t="shared" si="2697"/>
        <v>82003379</v>
      </c>
      <c r="GR1509" s="468"/>
      <c r="GS1509" s="468"/>
      <c r="GT1509" s="468"/>
      <c r="GU1509" s="468"/>
      <c r="GV1509" s="425"/>
    </row>
    <row r="1510" spans="1:204" ht="9.75" customHeight="1" x14ac:dyDescent="0.2">
      <c r="A1510" s="472" t="str">
        <f t="shared" si="2659"/>
        <v>2025-26SEPTEMBERRX9</v>
      </c>
      <c r="B1510" s="488" t="str">
        <f t="shared" si="2678"/>
        <v>2025-26</v>
      </c>
      <c r="C1510" s="400" t="s">
        <v>640</v>
      </c>
      <c r="D1510" s="488" t="s">
        <v>653</v>
      </c>
      <c r="E1510" s="488" t="s">
        <v>652</v>
      </c>
      <c r="F1510" s="474" t="s">
        <v>451</v>
      </c>
      <c r="G1510" s="474" t="s">
        <v>686</v>
      </c>
      <c r="H1510" s="518">
        <v>101932</v>
      </c>
      <c r="I1510" s="518">
        <v>80108</v>
      </c>
      <c r="J1510" s="518">
        <v>507872</v>
      </c>
      <c r="K1510" s="518">
        <v>6</v>
      </c>
      <c r="L1510" s="518">
        <v>2</v>
      </c>
      <c r="M1510" s="518">
        <v>5</v>
      </c>
      <c r="N1510" s="518">
        <v>33</v>
      </c>
      <c r="O1510" s="518">
        <v>96</v>
      </c>
      <c r="P1510" s="518">
        <v>413</v>
      </c>
      <c r="Q1510" s="518">
        <v>2270</v>
      </c>
      <c r="R1510" s="518">
        <v>427</v>
      </c>
      <c r="S1510" s="518">
        <v>71726</v>
      </c>
      <c r="T1510" s="518">
        <v>6567</v>
      </c>
      <c r="U1510" s="518">
        <v>4236</v>
      </c>
      <c r="V1510" s="518">
        <v>38259</v>
      </c>
      <c r="W1510" s="518">
        <v>9662</v>
      </c>
      <c r="X1510" s="518">
        <v>518</v>
      </c>
      <c r="Y1510" s="518">
        <v>3435041</v>
      </c>
      <c r="Z1510" s="518">
        <v>523</v>
      </c>
      <c r="AA1510" s="518">
        <v>930</v>
      </c>
      <c r="AB1510" s="518">
        <v>3231418</v>
      </c>
      <c r="AC1510" s="518">
        <v>763</v>
      </c>
      <c r="AD1510" s="518">
        <v>1493</v>
      </c>
      <c r="AE1510" s="518">
        <v>83760739</v>
      </c>
      <c r="AF1510" s="518">
        <v>2189</v>
      </c>
      <c r="AG1510" s="518">
        <v>4595</v>
      </c>
      <c r="AH1510" s="518">
        <v>85372111</v>
      </c>
      <c r="AI1510" s="518">
        <v>8836</v>
      </c>
      <c r="AJ1510" s="518">
        <v>20790</v>
      </c>
      <c r="AK1510" s="518">
        <v>5518470</v>
      </c>
      <c r="AL1510" s="518">
        <v>10653</v>
      </c>
      <c r="AM1510" s="518">
        <v>26905</v>
      </c>
      <c r="AN1510" s="518">
        <v>871</v>
      </c>
      <c r="AO1510" s="518">
        <v>1438</v>
      </c>
      <c r="AP1510" s="518">
        <v>2747</v>
      </c>
      <c r="AQ1510" s="518">
        <v>6022441</v>
      </c>
      <c r="AR1510" s="518">
        <v>2192</v>
      </c>
      <c r="AS1510" s="518">
        <v>6869</v>
      </c>
      <c r="AT1510" s="518">
        <v>14486</v>
      </c>
      <c r="AU1510" s="518">
        <v>2619</v>
      </c>
      <c r="AV1510" s="518">
        <v>4737</v>
      </c>
      <c r="AW1510" s="518">
        <v>2532</v>
      </c>
      <c r="AX1510" s="518">
        <v>3062</v>
      </c>
      <c r="AY1510" s="518">
        <v>4068</v>
      </c>
      <c r="AZ1510" s="518">
        <v>2715</v>
      </c>
      <c r="BA1510" s="518">
        <v>15828</v>
      </c>
      <c r="BB1510" s="518">
        <v>20072020</v>
      </c>
      <c r="BC1510" s="518">
        <v>1268</v>
      </c>
      <c r="BD1510" s="518">
        <v>6295</v>
      </c>
      <c r="BE1510" s="518">
        <v>2423</v>
      </c>
      <c r="BF1510" s="518">
        <v>7272</v>
      </c>
      <c r="BG1510" s="518">
        <v>3091</v>
      </c>
      <c r="BH1510" s="518">
        <v>3042</v>
      </c>
      <c r="BI1510" s="518">
        <v>32790</v>
      </c>
      <c r="BJ1510" s="518">
        <v>4422</v>
      </c>
      <c r="BK1510" s="518">
        <v>20028</v>
      </c>
      <c r="BL1510" s="518">
        <v>57240</v>
      </c>
      <c r="BM1510" s="518">
        <v>12839</v>
      </c>
      <c r="BN1510" s="518">
        <v>9716</v>
      </c>
      <c r="BO1510" s="518">
        <v>8225</v>
      </c>
      <c r="BP1510" s="518">
        <v>6413</v>
      </c>
      <c r="BQ1510" s="518">
        <v>48744</v>
      </c>
      <c r="BR1510" s="518">
        <v>40504</v>
      </c>
      <c r="BS1510" s="518">
        <v>15928</v>
      </c>
      <c r="BT1510" s="518">
        <v>10123</v>
      </c>
      <c r="BU1510" s="518">
        <v>778</v>
      </c>
      <c r="BV1510" s="518">
        <v>529</v>
      </c>
      <c r="BW1510" s="518">
        <v>0</v>
      </c>
      <c r="BX1510" s="518">
        <v>0</v>
      </c>
      <c r="BY1510" s="518" t="s">
        <v>152</v>
      </c>
      <c r="BZ1510" s="518" t="s">
        <v>152</v>
      </c>
      <c r="CA1510" s="518">
        <v>9</v>
      </c>
      <c r="CB1510" s="518">
        <v>4412</v>
      </c>
      <c r="CC1510" s="518">
        <v>490</v>
      </c>
      <c r="CD1510" s="518">
        <v>796</v>
      </c>
      <c r="CE1510" s="518">
        <v>6558</v>
      </c>
      <c r="CF1510" s="518">
        <v>3430629</v>
      </c>
      <c r="CG1510" s="518">
        <v>523</v>
      </c>
      <c r="CH1510" s="518">
        <v>931</v>
      </c>
      <c r="CI1510" s="518">
        <v>1606</v>
      </c>
      <c r="CJ1510" s="518">
        <v>3671776</v>
      </c>
      <c r="CK1510" s="518">
        <v>2286</v>
      </c>
      <c r="CL1510" s="518">
        <v>4819</v>
      </c>
      <c r="CM1510" s="518">
        <v>908</v>
      </c>
      <c r="CN1510" s="518">
        <v>1983174</v>
      </c>
      <c r="CO1510" s="518">
        <v>2184</v>
      </c>
      <c r="CP1510" s="518">
        <v>4778</v>
      </c>
      <c r="CQ1510" s="518">
        <v>35745</v>
      </c>
      <c r="CR1510" s="518">
        <v>78105789</v>
      </c>
      <c r="CS1510" s="518">
        <v>2185</v>
      </c>
      <c r="CT1510" s="518">
        <v>4579</v>
      </c>
      <c r="CU1510" s="518">
        <v>4</v>
      </c>
      <c r="CV1510" s="518">
        <v>43225</v>
      </c>
      <c r="CW1510" s="518">
        <v>10806</v>
      </c>
      <c r="CX1510" s="518">
        <v>25597</v>
      </c>
      <c r="CY1510" s="518">
        <v>259</v>
      </c>
      <c r="CZ1510" s="518">
        <v>2415391</v>
      </c>
      <c r="DA1510" s="518">
        <v>9326</v>
      </c>
      <c r="DB1510" s="518">
        <v>27961</v>
      </c>
      <c r="DC1510" s="518">
        <v>1360</v>
      </c>
      <c r="DD1510" s="518">
        <v>8037701</v>
      </c>
      <c r="DE1510" s="518">
        <v>5910</v>
      </c>
      <c r="DF1510" s="518">
        <v>12481</v>
      </c>
      <c r="DG1510" s="518">
        <v>43</v>
      </c>
      <c r="DH1510" s="518">
        <v>343093</v>
      </c>
      <c r="DI1510" s="518">
        <v>7979</v>
      </c>
      <c r="DJ1510" s="518">
        <v>22844</v>
      </c>
      <c r="DK1510" s="518">
        <v>641</v>
      </c>
      <c r="DL1510" s="518">
        <v>207446</v>
      </c>
      <c r="DM1510" s="518">
        <v>324</v>
      </c>
      <c r="DN1510" s="518">
        <v>557</v>
      </c>
      <c r="DO1510" s="518">
        <v>3615</v>
      </c>
      <c r="DP1510" s="518">
        <v>74306</v>
      </c>
      <c r="DQ1510" s="518">
        <v>21</v>
      </c>
      <c r="DR1510" s="518">
        <v>33</v>
      </c>
      <c r="DS1510" s="518">
        <v>76</v>
      </c>
      <c r="DT1510" s="518">
        <v>138561</v>
      </c>
      <c r="DU1510" s="518">
        <v>1823</v>
      </c>
      <c r="DV1510" s="518">
        <v>2970</v>
      </c>
      <c r="DW1510" s="518">
        <v>65</v>
      </c>
      <c r="DX1510" s="518">
        <v>37750</v>
      </c>
      <c r="DY1510" s="518">
        <v>74035650</v>
      </c>
      <c r="DZ1510" s="518">
        <v>1961</v>
      </c>
      <c r="EA1510" s="518">
        <v>3804</v>
      </c>
      <c r="EB1510" s="518">
        <v>28012</v>
      </c>
      <c r="EC1510" s="518">
        <v>11942</v>
      </c>
      <c r="ED1510" s="518">
        <v>4071</v>
      </c>
      <c r="EE1510" s="518">
        <v>25591446</v>
      </c>
      <c r="EF1510" s="518">
        <v>0</v>
      </c>
      <c r="EG1510" s="518">
        <v>619</v>
      </c>
      <c r="EH1510" s="518">
        <v>58</v>
      </c>
      <c r="EI1510" s="518"/>
      <c r="EJ1510" s="475"/>
      <c r="EK1510" s="475"/>
      <c r="EL1510" s="475"/>
      <c r="EM1510" s="475"/>
      <c r="EN1510" s="475"/>
      <c r="EO1510" s="475"/>
      <c r="EP1510" s="475"/>
      <c r="EQ1510" s="475"/>
      <c r="ER1510" s="475"/>
      <c r="ES1510" s="475"/>
      <c r="ET1510" s="475"/>
      <c r="EU1510" s="475"/>
      <c r="EV1510" s="475"/>
      <c r="EW1510" s="475"/>
      <c r="EX1510" s="475"/>
      <c r="EY1510" s="475"/>
      <c r="EZ1510" s="476"/>
      <c r="FA1510" s="446">
        <f t="shared" si="2674"/>
        <v>9</v>
      </c>
      <c r="FB1510" s="417">
        <f t="shared" si="2691"/>
        <v>2025</v>
      </c>
      <c r="FC1510" s="448">
        <f t="shared" si="2692"/>
        <v>45901</v>
      </c>
      <c r="FD1510" s="449">
        <f t="shared" si="2693"/>
        <v>30</v>
      </c>
      <c r="FE1510" s="450"/>
      <c r="FF1510" s="451">
        <f t="shared" si="2675"/>
        <v>0.58742281442963928</v>
      </c>
      <c r="FG1510" s="450"/>
      <c r="FH1510" s="452">
        <f t="shared" si="2681"/>
        <v>1.9550784224151059</v>
      </c>
      <c r="FI1510" s="452">
        <f t="shared" si="2682"/>
        <v>1.479518806151972</v>
      </c>
      <c r="FJ1510" s="452">
        <f t="shared" si="2683"/>
        <v>1.9416902738432484</v>
      </c>
      <c r="FK1510" s="452">
        <f t="shared" si="2684"/>
        <v>1.5139282341831917</v>
      </c>
      <c r="FL1510" s="452">
        <f t="shared" si="2685"/>
        <v>1.2740531639614208</v>
      </c>
      <c r="FM1510" s="452">
        <f t="shared" si="2686"/>
        <v>1.0586790036331322</v>
      </c>
      <c r="FN1510" s="452">
        <f t="shared" si="2687"/>
        <v>1.6485199751604223</v>
      </c>
      <c r="FO1510" s="452">
        <f t="shared" si="2688"/>
        <v>1.0477126888842889</v>
      </c>
      <c r="FP1510" s="452">
        <f t="shared" si="2689"/>
        <v>1.501930501930502</v>
      </c>
      <c r="FQ1510" s="452">
        <f t="shared" si="2690"/>
        <v>1.0212355212355213</v>
      </c>
      <c r="FR1510" s="453"/>
      <c r="FS1510" s="446">
        <f t="shared" si="2696"/>
        <v>160216</v>
      </c>
      <c r="FT1510" s="446">
        <f t="shared" si="2696"/>
        <v>400540</v>
      </c>
      <c r="FU1510" s="446">
        <f t="shared" si="2696"/>
        <v>2643564</v>
      </c>
      <c r="FV1510" s="446">
        <f t="shared" si="2696"/>
        <v>7690368</v>
      </c>
      <c r="FW1510" s="446">
        <f t="shared" si="2696"/>
        <v>6107310</v>
      </c>
      <c r="FX1510" s="446">
        <f t="shared" si="2696"/>
        <v>6324348</v>
      </c>
      <c r="FY1510" s="446">
        <f t="shared" si="2696"/>
        <v>175800105</v>
      </c>
      <c r="FZ1510" s="446">
        <f t="shared" si="2696"/>
        <v>200872980</v>
      </c>
      <c r="GA1510" s="446">
        <f t="shared" si="2696"/>
        <v>13936790</v>
      </c>
      <c r="GB1510" s="446">
        <f t="shared" si="2696"/>
        <v>99637260</v>
      </c>
      <c r="GC1510" s="446">
        <f t="shared" si="2697"/>
        <v>18869143</v>
      </c>
      <c r="GD1510" s="446" t="str">
        <f t="shared" si="2697"/>
        <v>-</v>
      </c>
      <c r="GE1510" s="446">
        <f t="shared" si="2697"/>
        <v>7164</v>
      </c>
      <c r="GF1510" s="446">
        <f t="shared" si="2697"/>
        <v>6105498</v>
      </c>
      <c r="GG1510" s="446">
        <f t="shared" si="2697"/>
        <v>7739314</v>
      </c>
      <c r="GH1510" s="446">
        <f t="shared" si="2697"/>
        <v>4338424</v>
      </c>
      <c r="GI1510" s="446">
        <f t="shared" si="2697"/>
        <v>163676355</v>
      </c>
      <c r="GJ1510" s="446">
        <f t="shared" si="2697"/>
        <v>102388</v>
      </c>
      <c r="GK1510" s="446">
        <f t="shared" si="2697"/>
        <v>7241899</v>
      </c>
      <c r="GL1510" s="446">
        <f t="shared" si="2697"/>
        <v>16974160</v>
      </c>
      <c r="GM1510" s="446">
        <f t="shared" si="2697"/>
        <v>982292</v>
      </c>
      <c r="GN1510" s="446">
        <f t="shared" si="2697"/>
        <v>225720</v>
      </c>
      <c r="GO1510" s="446">
        <f t="shared" si="2697"/>
        <v>357037</v>
      </c>
      <c r="GP1510" s="446">
        <f t="shared" si="2697"/>
        <v>119295</v>
      </c>
      <c r="GQ1510" s="446">
        <f t="shared" si="2697"/>
        <v>143601000</v>
      </c>
      <c r="GR1510" s="446"/>
      <c r="GS1510" s="446"/>
      <c r="GT1510" s="446"/>
      <c r="GU1510" s="446"/>
      <c r="GV1510" s="416"/>
    </row>
    <row r="1511" spans="1:204" ht="9.75" customHeight="1" x14ac:dyDescent="0.2">
      <c r="A1511" s="417" t="str">
        <f t="shared" si="2659"/>
        <v>2025-26SEPTEMBERRYC</v>
      </c>
      <c r="B1511" s="458" t="str">
        <f t="shared" si="2678"/>
        <v>2025-26</v>
      </c>
      <c r="C1511" s="402" t="s">
        <v>640</v>
      </c>
      <c r="D1511" s="458" t="s">
        <v>656</v>
      </c>
      <c r="E1511" s="458" t="s">
        <v>466</v>
      </c>
      <c r="F1511" s="478" t="s">
        <v>453</v>
      </c>
      <c r="G1511" s="478" t="s">
        <v>687</v>
      </c>
      <c r="H1511" s="510">
        <v>120708</v>
      </c>
      <c r="I1511" s="510">
        <v>89887</v>
      </c>
      <c r="J1511" s="510">
        <v>177427</v>
      </c>
      <c r="K1511" s="510">
        <v>2</v>
      </c>
      <c r="L1511" s="510">
        <v>0</v>
      </c>
      <c r="M1511" s="510">
        <v>0</v>
      </c>
      <c r="N1511" s="510">
        <v>3</v>
      </c>
      <c r="O1511" s="510">
        <v>62</v>
      </c>
      <c r="P1511" s="510">
        <v>519</v>
      </c>
      <c r="Q1511" s="510">
        <v>2</v>
      </c>
      <c r="R1511" s="510">
        <v>3047</v>
      </c>
      <c r="S1511" s="510">
        <v>79611</v>
      </c>
      <c r="T1511" s="510">
        <v>7750</v>
      </c>
      <c r="U1511" s="510">
        <v>4821</v>
      </c>
      <c r="V1511" s="510">
        <v>41430</v>
      </c>
      <c r="W1511" s="510">
        <v>15630</v>
      </c>
      <c r="X1511" s="510">
        <v>473</v>
      </c>
      <c r="Y1511" s="510">
        <v>4070638</v>
      </c>
      <c r="Z1511" s="510">
        <v>525</v>
      </c>
      <c r="AA1511" s="510">
        <v>976</v>
      </c>
      <c r="AB1511" s="510">
        <v>3183948</v>
      </c>
      <c r="AC1511" s="510">
        <v>660</v>
      </c>
      <c r="AD1511" s="510">
        <v>1238</v>
      </c>
      <c r="AE1511" s="510">
        <v>89466810</v>
      </c>
      <c r="AF1511" s="510">
        <v>2159</v>
      </c>
      <c r="AG1511" s="510">
        <v>4507</v>
      </c>
      <c r="AH1511" s="510">
        <v>112753963</v>
      </c>
      <c r="AI1511" s="510">
        <v>7214</v>
      </c>
      <c r="AJ1511" s="510">
        <v>16764</v>
      </c>
      <c r="AK1511" s="510">
        <v>5302076</v>
      </c>
      <c r="AL1511" s="510">
        <v>11209</v>
      </c>
      <c r="AM1511" s="510">
        <v>25010</v>
      </c>
      <c r="AN1511" s="510">
        <v>174</v>
      </c>
      <c r="AO1511" s="510">
        <v>4978</v>
      </c>
      <c r="AP1511" s="510">
        <v>3821</v>
      </c>
      <c r="AQ1511" s="510">
        <v>13687549</v>
      </c>
      <c r="AR1511" s="510">
        <v>3582</v>
      </c>
      <c r="AS1511" s="510">
        <v>8440</v>
      </c>
      <c r="AT1511" s="510">
        <v>13085</v>
      </c>
      <c r="AU1511" s="510">
        <v>577</v>
      </c>
      <c r="AV1511" s="510">
        <v>9037</v>
      </c>
      <c r="AW1511" s="510">
        <v>14411</v>
      </c>
      <c r="AX1511" s="510">
        <v>267</v>
      </c>
      <c r="AY1511" s="510">
        <v>3204</v>
      </c>
      <c r="AZ1511" s="510">
        <v>923</v>
      </c>
      <c r="BA1511" s="510">
        <v>22661</v>
      </c>
      <c r="BB1511" s="510">
        <v>58494440</v>
      </c>
      <c r="BC1511" s="510">
        <v>2581</v>
      </c>
      <c r="BD1511" s="510">
        <v>6095</v>
      </c>
      <c r="BE1511" s="510">
        <v>558</v>
      </c>
      <c r="BF1511" s="510">
        <v>8044</v>
      </c>
      <c r="BG1511" s="510">
        <v>8538</v>
      </c>
      <c r="BH1511" s="510">
        <v>5521</v>
      </c>
      <c r="BI1511" s="510">
        <v>37569</v>
      </c>
      <c r="BJ1511" s="510">
        <v>2269</v>
      </c>
      <c r="BK1511" s="510">
        <v>26688</v>
      </c>
      <c r="BL1511" s="510">
        <v>66526</v>
      </c>
      <c r="BM1511" s="510">
        <v>17463</v>
      </c>
      <c r="BN1511" s="510">
        <v>12232</v>
      </c>
      <c r="BO1511" s="510">
        <v>10638</v>
      </c>
      <c r="BP1511" s="510">
        <v>7644</v>
      </c>
      <c r="BQ1511" s="510">
        <v>65458</v>
      </c>
      <c r="BR1511" s="510">
        <v>45826</v>
      </c>
      <c r="BS1511" s="510">
        <v>30541</v>
      </c>
      <c r="BT1511" s="510">
        <v>17407</v>
      </c>
      <c r="BU1511" s="510">
        <v>891</v>
      </c>
      <c r="BV1511" s="510">
        <v>576</v>
      </c>
      <c r="BW1511" s="510">
        <v>7</v>
      </c>
      <c r="BX1511" s="510">
        <v>3168</v>
      </c>
      <c r="BY1511" s="510">
        <v>453</v>
      </c>
      <c r="BZ1511" s="510">
        <v>929</v>
      </c>
      <c r="CA1511" s="510">
        <v>8</v>
      </c>
      <c r="CB1511" s="510">
        <v>3300</v>
      </c>
      <c r="CC1511" s="510">
        <v>413</v>
      </c>
      <c r="CD1511" s="510">
        <v>918</v>
      </c>
      <c r="CE1511" s="510">
        <v>7735</v>
      </c>
      <c r="CF1511" s="510">
        <v>4064170</v>
      </c>
      <c r="CG1511" s="510">
        <v>525</v>
      </c>
      <c r="CH1511" s="510">
        <v>976</v>
      </c>
      <c r="CI1511" s="510">
        <v>3116</v>
      </c>
      <c r="CJ1511" s="510">
        <v>7124359</v>
      </c>
      <c r="CK1511" s="510">
        <v>2286</v>
      </c>
      <c r="CL1511" s="510">
        <v>4815</v>
      </c>
      <c r="CM1511" s="510">
        <v>945</v>
      </c>
      <c r="CN1511" s="510">
        <v>1824168</v>
      </c>
      <c r="CO1511" s="510">
        <v>1930</v>
      </c>
      <c r="CP1511" s="510">
        <v>4478</v>
      </c>
      <c r="CQ1511" s="510">
        <v>37369</v>
      </c>
      <c r="CR1511" s="510">
        <v>80518283</v>
      </c>
      <c r="CS1511" s="510">
        <v>2155</v>
      </c>
      <c r="CT1511" s="510">
        <v>4484</v>
      </c>
      <c r="CU1511" s="510">
        <v>381</v>
      </c>
      <c r="CV1511" s="510">
        <v>3942402</v>
      </c>
      <c r="CW1511" s="510">
        <v>10348</v>
      </c>
      <c r="CX1511" s="510">
        <v>27015</v>
      </c>
      <c r="CY1511" s="510">
        <v>136</v>
      </c>
      <c r="CZ1511" s="510">
        <v>1049193</v>
      </c>
      <c r="DA1511" s="510">
        <v>7715</v>
      </c>
      <c r="DB1511" s="510">
        <v>20311</v>
      </c>
      <c r="DC1511" s="510">
        <v>623</v>
      </c>
      <c r="DD1511" s="510">
        <v>9056989</v>
      </c>
      <c r="DE1511" s="510">
        <v>14538</v>
      </c>
      <c r="DF1511" s="510">
        <v>43751</v>
      </c>
      <c r="DG1511" s="510">
        <v>96</v>
      </c>
      <c r="DH1511" s="510">
        <v>1190904</v>
      </c>
      <c r="DI1511" s="510">
        <v>12405</v>
      </c>
      <c r="DJ1511" s="510">
        <v>38455</v>
      </c>
      <c r="DK1511" s="510">
        <v>540</v>
      </c>
      <c r="DL1511" s="510">
        <v>186459</v>
      </c>
      <c r="DM1511" s="510">
        <v>345</v>
      </c>
      <c r="DN1511" s="510">
        <v>607</v>
      </c>
      <c r="DO1511" s="510">
        <v>4844</v>
      </c>
      <c r="DP1511" s="510">
        <v>206971</v>
      </c>
      <c r="DQ1511" s="510">
        <v>43</v>
      </c>
      <c r="DR1511" s="510">
        <v>79</v>
      </c>
      <c r="DS1511" s="510">
        <v>147</v>
      </c>
      <c r="DT1511" s="510">
        <v>257255</v>
      </c>
      <c r="DU1511" s="510">
        <v>1750</v>
      </c>
      <c r="DV1511" s="510">
        <v>4086</v>
      </c>
      <c r="DW1511" s="510">
        <v>136</v>
      </c>
      <c r="DX1511" s="510">
        <v>37479</v>
      </c>
      <c r="DY1511" s="510">
        <v>73064504</v>
      </c>
      <c r="DZ1511" s="510">
        <v>1949</v>
      </c>
      <c r="EA1511" s="510">
        <v>4021</v>
      </c>
      <c r="EB1511" s="510">
        <v>25692</v>
      </c>
      <c r="EC1511" s="510">
        <v>10617</v>
      </c>
      <c r="ED1511" s="510">
        <v>4367</v>
      </c>
      <c r="EE1511" s="510">
        <v>27070333</v>
      </c>
      <c r="EF1511" s="510">
        <v>2681</v>
      </c>
      <c r="EG1511" s="510">
        <v>685</v>
      </c>
      <c r="EH1511" s="510">
        <v>26</v>
      </c>
      <c r="EI1511" s="510"/>
      <c r="EJ1511" s="479"/>
      <c r="EK1511" s="479"/>
      <c r="EL1511" s="479"/>
      <c r="EM1511" s="479"/>
      <c r="EN1511" s="479"/>
      <c r="EO1511" s="479"/>
      <c r="EP1511" s="479"/>
      <c r="EQ1511" s="479"/>
      <c r="ER1511" s="479"/>
      <c r="ES1511" s="479"/>
      <c r="ET1511" s="479"/>
      <c r="EU1511" s="479"/>
      <c r="EV1511" s="479"/>
      <c r="EW1511" s="479"/>
      <c r="EX1511" s="479"/>
      <c r="EY1511" s="479"/>
      <c r="EZ1511" s="516"/>
      <c r="FA1511" s="446">
        <f t="shared" si="2674"/>
        <v>9</v>
      </c>
      <c r="FB1511" s="417">
        <f t="shared" si="2691"/>
        <v>2025</v>
      </c>
      <c r="FC1511" s="448">
        <f t="shared" si="2692"/>
        <v>45901</v>
      </c>
      <c r="FD1511" s="449">
        <f t="shared" si="2693"/>
        <v>30</v>
      </c>
      <c r="FE1511" s="450"/>
      <c r="FF1511" s="451">
        <f t="shared" si="2675"/>
        <v>0.6698935140367861</v>
      </c>
      <c r="FG1511" s="450"/>
      <c r="FH1511" s="452">
        <f t="shared" si="2681"/>
        <v>2.2532903225806451</v>
      </c>
      <c r="FI1511" s="452">
        <f t="shared" si="2682"/>
        <v>1.5783225806451613</v>
      </c>
      <c r="FJ1511" s="452">
        <f t="shared" si="2683"/>
        <v>2.2065961418792783</v>
      </c>
      <c r="FK1511" s="452">
        <f t="shared" si="2684"/>
        <v>1.5855631611698817</v>
      </c>
      <c r="FL1511" s="452">
        <f t="shared" si="2685"/>
        <v>1.5799662080617909</v>
      </c>
      <c r="FM1511" s="452">
        <f t="shared" si="2686"/>
        <v>1.1061066859763455</v>
      </c>
      <c r="FN1511" s="452">
        <f t="shared" si="2687"/>
        <v>1.9539987204094689</v>
      </c>
      <c r="FO1511" s="452">
        <f t="shared" si="2688"/>
        <v>1.1136916186820218</v>
      </c>
      <c r="FP1511" s="452">
        <f t="shared" si="2689"/>
        <v>1.8837209302325582</v>
      </c>
      <c r="FQ1511" s="452">
        <f t="shared" si="2690"/>
        <v>1.2177589852008457</v>
      </c>
      <c r="FR1511" s="453"/>
      <c r="FS1511" s="446">
        <f t="shared" si="2696"/>
        <v>0</v>
      </c>
      <c r="FT1511" s="446">
        <f t="shared" si="2696"/>
        <v>0</v>
      </c>
      <c r="FU1511" s="446">
        <f t="shared" si="2696"/>
        <v>269661</v>
      </c>
      <c r="FV1511" s="446">
        <f t="shared" si="2696"/>
        <v>5572994</v>
      </c>
      <c r="FW1511" s="446">
        <f t="shared" si="2696"/>
        <v>7564000</v>
      </c>
      <c r="FX1511" s="446">
        <f t="shared" si="2696"/>
        <v>5968398</v>
      </c>
      <c r="FY1511" s="446">
        <f t="shared" si="2696"/>
        <v>186725010</v>
      </c>
      <c r="FZ1511" s="446">
        <f t="shared" si="2696"/>
        <v>262021320</v>
      </c>
      <c r="GA1511" s="446">
        <f t="shared" si="2696"/>
        <v>11829730</v>
      </c>
      <c r="GB1511" s="446">
        <f t="shared" si="2696"/>
        <v>138118795</v>
      </c>
      <c r="GC1511" s="446">
        <f t="shared" si="2697"/>
        <v>32249240</v>
      </c>
      <c r="GD1511" s="446">
        <f t="shared" si="2697"/>
        <v>6503</v>
      </c>
      <c r="GE1511" s="446">
        <f t="shared" si="2697"/>
        <v>7344</v>
      </c>
      <c r="GF1511" s="446">
        <f t="shared" si="2697"/>
        <v>7549360</v>
      </c>
      <c r="GG1511" s="446">
        <f t="shared" si="2697"/>
        <v>15003540</v>
      </c>
      <c r="GH1511" s="446">
        <f t="shared" si="2697"/>
        <v>4231710</v>
      </c>
      <c r="GI1511" s="446">
        <f t="shared" si="2697"/>
        <v>167562596</v>
      </c>
      <c r="GJ1511" s="446">
        <f t="shared" si="2697"/>
        <v>10292715</v>
      </c>
      <c r="GK1511" s="446">
        <f t="shared" si="2697"/>
        <v>2762296</v>
      </c>
      <c r="GL1511" s="446">
        <f t="shared" si="2697"/>
        <v>27256873</v>
      </c>
      <c r="GM1511" s="446">
        <f t="shared" si="2697"/>
        <v>3691680</v>
      </c>
      <c r="GN1511" s="446">
        <f t="shared" si="2697"/>
        <v>600642</v>
      </c>
      <c r="GO1511" s="446">
        <f t="shared" si="2697"/>
        <v>327780</v>
      </c>
      <c r="GP1511" s="446">
        <f t="shared" si="2697"/>
        <v>382676</v>
      </c>
      <c r="GQ1511" s="446">
        <f t="shared" si="2697"/>
        <v>150703059</v>
      </c>
      <c r="GR1511" s="446"/>
      <c r="GS1511" s="446"/>
      <c r="GT1511" s="446"/>
      <c r="GU1511" s="446"/>
      <c r="GV1511" s="416"/>
    </row>
    <row r="1512" spans="1:204" ht="9.75" customHeight="1" x14ac:dyDescent="0.2">
      <c r="A1512" s="417" t="str">
        <f t="shared" si="2659"/>
        <v>2025-26SEPTEMBERR1F</v>
      </c>
      <c r="B1512" s="458" t="str">
        <f t="shared" si="2678"/>
        <v>2025-26</v>
      </c>
      <c r="C1512" s="402" t="s">
        <v>640</v>
      </c>
      <c r="D1512" s="458" t="s">
        <v>663</v>
      </c>
      <c r="E1512" s="458" t="s">
        <v>662</v>
      </c>
      <c r="F1512" s="478" t="s">
        <v>458</v>
      </c>
      <c r="G1512" s="478" t="s">
        <v>688</v>
      </c>
      <c r="H1512" s="510">
        <v>3378</v>
      </c>
      <c r="I1512" s="510">
        <v>1871</v>
      </c>
      <c r="J1512" s="510">
        <v>12485</v>
      </c>
      <c r="K1512" s="510">
        <v>7</v>
      </c>
      <c r="L1512" s="510">
        <v>0</v>
      </c>
      <c r="M1512" s="510">
        <v>11</v>
      </c>
      <c r="N1512" s="510">
        <v>43</v>
      </c>
      <c r="O1512" s="510">
        <v>151</v>
      </c>
      <c r="P1512" s="510">
        <v>7</v>
      </c>
      <c r="Q1512" s="510">
        <v>0</v>
      </c>
      <c r="R1512" s="510">
        <v>0</v>
      </c>
      <c r="S1512" s="510">
        <v>2603</v>
      </c>
      <c r="T1512" s="510">
        <v>132</v>
      </c>
      <c r="U1512" s="510">
        <v>86</v>
      </c>
      <c r="V1512" s="510">
        <v>1385</v>
      </c>
      <c r="W1512" s="510">
        <v>719</v>
      </c>
      <c r="X1512" s="510">
        <v>40</v>
      </c>
      <c r="Y1512" s="510">
        <v>63631</v>
      </c>
      <c r="Z1512" s="510">
        <v>482</v>
      </c>
      <c r="AA1512" s="510">
        <v>878</v>
      </c>
      <c r="AB1512" s="510">
        <v>48557</v>
      </c>
      <c r="AC1512" s="510">
        <v>565</v>
      </c>
      <c r="AD1512" s="510">
        <v>1021</v>
      </c>
      <c r="AE1512" s="510">
        <v>2197696</v>
      </c>
      <c r="AF1512" s="510">
        <v>1587</v>
      </c>
      <c r="AG1512" s="510">
        <v>3246</v>
      </c>
      <c r="AH1512" s="510">
        <v>2998234</v>
      </c>
      <c r="AI1512" s="510">
        <v>4170</v>
      </c>
      <c r="AJ1512" s="510">
        <v>9106</v>
      </c>
      <c r="AK1512" s="510">
        <v>318996</v>
      </c>
      <c r="AL1512" s="510">
        <v>7975</v>
      </c>
      <c r="AM1512" s="510">
        <v>16305</v>
      </c>
      <c r="AN1512" s="510">
        <v>10</v>
      </c>
      <c r="AO1512" s="510">
        <v>83</v>
      </c>
      <c r="AP1512" s="510">
        <v>3</v>
      </c>
      <c r="AQ1512" s="510">
        <v>1903</v>
      </c>
      <c r="AR1512" s="510">
        <v>634</v>
      </c>
      <c r="AS1512" s="510">
        <v>793</v>
      </c>
      <c r="AT1512" s="510">
        <v>179</v>
      </c>
      <c r="AU1512" s="510">
        <v>6</v>
      </c>
      <c r="AV1512" s="510">
        <v>33</v>
      </c>
      <c r="AW1512" s="510">
        <v>42</v>
      </c>
      <c r="AX1512" s="510">
        <v>4</v>
      </c>
      <c r="AY1512" s="510">
        <v>136</v>
      </c>
      <c r="AZ1512" s="510">
        <v>67</v>
      </c>
      <c r="BA1512" s="510" t="s">
        <v>152</v>
      </c>
      <c r="BB1512" s="510" t="s">
        <v>152</v>
      </c>
      <c r="BC1512" s="510" t="s">
        <v>152</v>
      </c>
      <c r="BD1512" s="510" t="s">
        <v>152</v>
      </c>
      <c r="BE1512" s="510" t="s">
        <v>152</v>
      </c>
      <c r="BF1512" s="510" t="s">
        <v>152</v>
      </c>
      <c r="BG1512" s="510" t="s">
        <v>152</v>
      </c>
      <c r="BH1512" s="510" t="s">
        <v>152</v>
      </c>
      <c r="BI1512" s="510">
        <v>1574</v>
      </c>
      <c r="BJ1512" s="510">
        <v>23</v>
      </c>
      <c r="BK1512" s="510">
        <v>827</v>
      </c>
      <c r="BL1512" s="510">
        <v>2424</v>
      </c>
      <c r="BM1512" s="510">
        <v>243</v>
      </c>
      <c r="BN1512" s="510">
        <v>207</v>
      </c>
      <c r="BO1512" s="510">
        <v>160</v>
      </c>
      <c r="BP1512" s="510">
        <v>132</v>
      </c>
      <c r="BQ1512" s="510">
        <v>1622</v>
      </c>
      <c r="BR1512" s="510">
        <v>1499</v>
      </c>
      <c r="BS1512" s="510">
        <v>889</v>
      </c>
      <c r="BT1512" s="510">
        <v>771</v>
      </c>
      <c r="BU1512" s="510">
        <v>56</v>
      </c>
      <c r="BV1512" s="510">
        <v>44</v>
      </c>
      <c r="BW1512" s="510">
        <v>0</v>
      </c>
      <c r="BX1512" s="510">
        <v>0</v>
      </c>
      <c r="BY1512" s="510" t="s">
        <v>152</v>
      </c>
      <c r="BZ1512" s="510" t="s">
        <v>152</v>
      </c>
      <c r="CA1512" s="510">
        <v>0</v>
      </c>
      <c r="CB1512" s="510">
        <v>0</v>
      </c>
      <c r="CC1512" s="510" t="s">
        <v>152</v>
      </c>
      <c r="CD1512" s="510" t="s">
        <v>152</v>
      </c>
      <c r="CE1512" s="510">
        <v>132</v>
      </c>
      <c r="CF1512" s="510">
        <v>63631</v>
      </c>
      <c r="CG1512" s="510">
        <v>482</v>
      </c>
      <c r="CH1512" s="510">
        <v>878</v>
      </c>
      <c r="CI1512" s="510">
        <v>118</v>
      </c>
      <c r="CJ1512" s="510">
        <v>166545</v>
      </c>
      <c r="CK1512" s="510">
        <v>1411</v>
      </c>
      <c r="CL1512" s="510">
        <v>2532</v>
      </c>
      <c r="CM1512" s="510">
        <v>17</v>
      </c>
      <c r="CN1512" s="510">
        <v>61558</v>
      </c>
      <c r="CO1512" s="510">
        <v>3621</v>
      </c>
      <c r="CP1512" s="510">
        <v>6462</v>
      </c>
      <c r="CQ1512" s="510">
        <v>1250</v>
      </c>
      <c r="CR1512" s="510">
        <v>1969593</v>
      </c>
      <c r="CS1512" s="510">
        <v>1576</v>
      </c>
      <c r="CT1512" s="510">
        <v>3263</v>
      </c>
      <c r="CU1512" s="510">
        <v>118</v>
      </c>
      <c r="CV1512" s="510">
        <v>560884</v>
      </c>
      <c r="CW1512" s="510">
        <v>4753</v>
      </c>
      <c r="CX1512" s="510">
        <v>9919</v>
      </c>
      <c r="CY1512" s="510">
        <v>27</v>
      </c>
      <c r="CZ1512" s="510">
        <v>248315</v>
      </c>
      <c r="DA1512" s="510">
        <v>9197</v>
      </c>
      <c r="DB1512" s="510">
        <v>16819</v>
      </c>
      <c r="DC1512" s="510">
        <v>15</v>
      </c>
      <c r="DD1512" s="510">
        <v>168959</v>
      </c>
      <c r="DE1512" s="510">
        <v>11264</v>
      </c>
      <c r="DF1512" s="510">
        <v>26627</v>
      </c>
      <c r="DG1512" s="510">
        <v>11</v>
      </c>
      <c r="DH1512" s="510">
        <v>170835</v>
      </c>
      <c r="DI1512" s="510">
        <v>15530</v>
      </c>
      <c r="DJ1512" s="510">
        <v>21685</v>
      </c>
      <c r="DK1512" s="510">
        <v>9</v>
      </c>
      <c r="DL1512" s="510">
        <v>2994</v>
      </c>
      <c r="DM1512" s="510">
        <v>333</v>
      </c>
      <c r="DN1512" s="510">
        <v>525</v>
      </c>
      <c r="DO1512" s="510">
        <v>81</v>
      </c>
      <c r="DP1512" s="510">
        <v>2947</v>
      </c>
      <c r="DQ1512" s="510">
        <v>36</v>
      </c>
      <c r="DR1512" s="510">
        <v>64</v>
      </c>
      <c r="DS1512" s="510">
        <v>1</v>
      </c>
      <c r="DT1512" s="510">
        <v>416</v>
      </c>
      <c r="DU1512" s="510">
        <v>416</v>
      </c>
      <c r="DV1512" s="510">
        <v>416</v>
      </c>
      <c r="DW1512" s="510">
        <v>1</v>
      </c>
      <c r="DX1512" s="510">
        <v>1576</v>
      </c>
      <c r="DY1512" s="510">
        <v>1326002</v>
      </c>
      <c r="DZ1512" s="510">
        <v>841</v>
      </c>
      <c r="EA1512" s="510">
        <v>1180</v>
      </c>
      <c r="EB1512" s="510">
        <v>306</v>
      </c>
      <c r="EC1512" s="510">
        <v>73</v>
      </c>
      <c r="ED1512" s="510">
        <v>24</v>
      </c>
      <c r="EE1512" s="510">
        <v>138582</v>
      </c>
      <c r="EF1512" s="510">
        <v>34</v>
      </c>
      <c r="EG1512" s="510">
        <v>0</v>
      </c>
      <c r="EH1512" s="510">
        <v>19</v>
      </c>
      <c r="EI1512" s="510"/>
      <c r="EJ1512" s="479"/>
      <c r="EK1512" s="479"/>
      <c r="EL1512" s="479"/>
      <c r="EM1512" s="479"/>
      <c r="EN1512" s="479"/>
      <c r="EO1512" s="479"/>
      <c r="EP1512" s="479"/>
      <c r="EQ1512" s="479"/>
      <c r="ER1512" s="479"/>
      <c r="ES1512" s="479"/>
      <c r="ET1512" s="479"/>
      <c r="EU1512" s="479"/>
      <c r="EV1512" s="479"/>
      <c r="EW1512" s="479"/>
      <c r="EX1512" s="479"/>
      <c r="EY1512" s="479"/>
      <c r="EZ1512" s="476"/>
      <c r="FA1512" s="446">
        <f t="shared" si="2674"/>
        <v>9</v>
      </c>
      <c r="FB1512" s="417">
        <f t="shared" si="2691"/>
        <v>2025</v>
      </c>
      <c r="FC1512" s="448">
        <f t="shared" si="2692"/>
        <v>45901</v>
      </c>
      <c r="FD1512" s="449">
        <f t="shared" si="2693"/>
        <v>30</v>
      </c>
      <c r="FE1512" s="450"/>
      <c r="FF1512" s="451">
        <f t="shared" si="2675"/>
        <v>0.64800000000000002</v>
      </c>
      <c r="FG1512" s="450"/>
      <c r="FH1512" s="452">
        <f t="shared" si="2681"/>
        <v>1.8409090909090908</v>
      </c>
      <c r="FI1512" s="452">
        <f t="shared" si="2682"/>
        <v>1.5681818181818181</v>
      </c>
      <c r="FJ1512" s="452">
        <f t="shared" si="2683"/>
        <v>1.8604651162790697</v>
      </c>
      <c r="FK1512" s="452">
        <f t="shared" si="2684"/>
        <v>1.5348837209302326</v>
      </c>
      <c r="FL1512" s="452">
        <f t="shared" si="2685"/>
        <v>1.1711191335740072</v>
      </c>
      <c r="FM1512" s="452">
        <f t="shared" si="2686"/>
        <v>1.0823104693140795</v>
      </c>
      <c r="FN1512" s="452">
        <f t="shared" si="2687"/>
        <v>1.2364394993045897</v>
      </c>
      <c r="FO1512" s="452">
        <f t="shared" si="2688"/>
        <v>1.0723226703755215</v>
      </c>
      <c r="FP1512" s="452">
        <f t="shared" si="2689"/>
        <v>1.4</v>
      </c>
      <c r="FQ1512" s="452">
        <f t="shared" si="2690"/>
        <v>1.1000000000000001</v>
      </c>
      <c r="FR1512" s="453"/>
      <c r="FS1512" s="446">
        <f t="shared" si="2696"/>
        <v>0</v>
      </c>
      <c r="FT1512" s="446">
        <f t="shared" si="2696"/>
        <v>20581</v>
      </c>
      <c r="FU1512" s="446">
        <f t="shared" si="2696"/>
        <v>80453</v>
      </c>
      <c r="FV1512" s="446">
        <f t="shared" si="2696"/>
        <v>282521</v>
      </c>
      <c r="FW1512" s="446">
        <f t="shared" si="2696"/>
        <v>115896</v>
      </c>
      <c r="FX1512" s="446">
        <f t="shared" si="2696"/>
        <v>87806</v>
      </c>
      <c r="FY1512" s="446">
        <f t="shared" si="2696"/>
        <v>4495710</v>
      </c>
      <c r="FZ1512" s="446">
        <f t="shared" si="2696"/>
        <v>6547214</v>
      </c>
      <c r="GA1512" s="446">
        <f t="shared" si="2696"/>
        <v>652200</v>
      </c>
      <c r="GB1512" s="446" t="str">
        <f t="shared" si="2696"/>
        <v>-</v>
      </c>
      <c r="GC1512" s="446">
        <f t="shared" si="2697"/>
        <v>2379</v>
      </c>
      <c r="GD1512" s="446" t="str">
        <f t="shared" si="2697"/>
        <v>-</v>
      </c>
      <c r="GE1512" s="446" t="str">
        <f t="shared" si="2697"/>
        <v>-</v>
      </c>
      <c r="GF1512" s="446">
        <f t="shared" si="2697"/>
        <v>115896</v>
      </c>
      <c r="GG1512" s="446">
        <f t="shared" si="2697"/>
        <v>298776</v>
      </c>
      <c r="GH1512" s="446">
        <f t="shared" si="2697"/>
        <v>109854</v>
      </c>
      <c r="GI1512" s="446">
        <f t="shared" si="2697"/>
        <v>4078750</v>
      </c>
      <c r="GJ1512" s="446">
        <f t="shared" si="2697"/>
        <v>1170442</v>
      </c>
      <c r="GK1512" s="446">
        <f t="shared" si="2697"/>
        <v>454113</v>
      </c>
      <c r="GL1512" s="446">
        <f t="shared" si="2697"/>
        <v>399405</v>
      </c>
      <c r="GM1512" s="446">
        <f t="shared" si="2697"/>
        <v>238535</v>
      </c>
      <c r="GN1512" s="446">
        <f t="shared" si="2697"/>
        <v>416</v>
      </c>
      <c r="GO1512" s="446">
        <f t="shared" si="2697"/>
        <v>4725</v>
      </c>
      <c r="GP1512" s="446">
        <f t="shared" si="2697"/>
        <v>5184</v>
      </c>
      <c r="GQ1512" s="446">
        <f t="shared" si="2697"/>
        <v>1859680</v>
      </c>
      <c r="GR1512" s="446"/>
      <c r="GS1512" s="446"/>
      <c r="GT1512" s="446"/>
      <c r="GU1512" s="446"/>
      <c r="GV1512" s="416"/>
    </row>
    <row r="1513" spans="1:204" ht="9.75" customHeight="1" x14ac:dyDescent="0.2">
      <c r="A1513" s="493" t="str">
        <f t="shared" si="2659"/>
        <v>2025-26SEPTEMBERRRU</v>
      </c>
      <c r="B1513" s="494" t="str">
        <f t="shared" si="2678"/>
        <v>2025-26</v>
      </c>
      <c r="C1513" s="480" t="s">
        <v>640</v>
      </c>
      <c r="D1513" s="494" t="s">
        <v>659</v>
      </c>
      <c r="E1513" s="494" t="s">
        <v>467</v>
      </c>
      <c r="F1513" s="495" t="s">
        <v>454</v>
      </c>
      <c r="G1513" s="511" t="s">
        <v>689</v>
      </c>
      <c r="H1513" s="519">
        <v>185841</v>
      </c>
      <c r="I1513" s="519">
        <v>140250</v>
      </c>
      <c r="J1513" s="519">
        <v>718481</v>
      </c>
      <c r="K1513" s="519">
        <v>5</v>
      </c>
      <c r="L1513" s="519">
        <v>0</v>
      </c>
      <c r="M1513" s="519">
        <v>13</v>
      </c>
      <c r="N1513" s="519">
        <v>38</v>
      </c>
      <c r="O1513" s="519">
        <v>87</v>
      </c>
      <c r="P1513" s="519">
        <v>591</v>
      </c>
      <c r="Q1513" s="519">
        <v>0</v>
      </c>
      <c r="R1513" s="519">
        <v>1990</v>
      </c>
      <c r="S1513" s="519">
        <v>117831</v>
      </c>
      <c r="T1513" s="519">
        <v>13583</v>
      </c>
      <c r="U1513" s="519">
        <v>9593</v>
      </c>
      <c r="V1513" s="519">
        <v>58227</v>
      </c>
      <c r="W1513" s="519">
        <v>13919</v>
      </c>
      <c r="X1513" s="519">
        <v>944</v>
      </c>
      <c r="Y1513" s="519">
        <v>5809082</v>
      </c>
      <c r="Z1513" s="519">
        <v>428</v>
      </c>
      <c r="AA1513" s="519">
        <v>727</v>
      </c>
      <c r="AB1513" s="519">
        <v>5600767</v>
      </c>
      <c r="AC1513" s="519">
        <v>584</v>
      </c>
      <c r="AD1513" s="519">
        <v>1009</v>
      </c>
      <c r="AE1513" s="519">
        <v>110406233</v>
      </c>
      <c r="AF1513" s="519">
        <v>1896</v>
      </c>
      <c r="AG1513" s="519">
        <v>4058</v>
      </c>
      <c r="AH1513" s="519">
        <v>81576331</v>
      </c>
      <c r="AI1513" s="519">
        <v>5861</v>
      </c>
      <c r="AJ1513" s="519">
        <v>14403</v>
      </c>
      <c r="AK1513" s="519">
        <v>8934792</v>
      </c>
      <c r="AL1513" s="519">
        <v>9465</v>
      </c>
      <c r="AM1513" s="519">
        <v>21577</v>
      </c>
      <c r="AN1513" s="519">
        <v>1233</v>
      </c>
      <c r="AO1513" s="519">
        <v>2687</v>
      </c>
      <c r="AP1513" s="519">
        <v>2799</v>
      </c>
      <c r="AQ1513" s="519">
        <v>6313321</v>
      </c>
      <c r="AR1513" s="519">
        <v>2256</v>
      </c>
      <c r="AS1513" s="519">
        <v>4681</v>
      </c>
      <c r="AT1513" s="519">
        <v>26373</v>
      </c>
      <c r="AU1513" s="519">
        <v>1584</v>
      </c>
      <c r="AV1513" s="519">
        <v>10541</v>
      </c>
      <c r="AW1513" s="519" t="s">
        <v>152</v>
      </c>
      <c r="AX1513" s="519">
        <v>461</v>
      </c>
      <c r="AY1513" s="519">
        <v>13787</v>
      </c>
      <c r="AZ1513" s="519" t="s">
        <v>152</v>
      </c>
      <c r="BA1513" s="519">
        <v>17506</v>
      </c>
      <c r="BB1513" s="519">
        <v>29494364</v>
      </c>
      <c r="BC1513" s="519">
        <v>1685</v>
      </c>
      <c r="BD1513" s="519">
        <v>3280</v>
      </c>
      <c r="BE1513" s="519">
        <v>1220</v>
      </c>
      <c r="BF1513" s="519">
        <v>3294</v>
      </c>
      <c r="BG1513" s="519">
        <v>9503</v>
      </c>
      <c r="BH1513" s="519">
        <v>3489</v>
      </c>
      <c r="BI1513" s="519">
        <v>58740</v>
      </c>
      <c r="BJ1513" s="519">
        <v>3024</v>
      </c>
      <c r="BK1513" s="519">
        <v>29694</v>
      </c>
      <c r="BL1513" s="519">
        <v>91458</v>
      </c>
      <c r="BM1513" s="519">
        <v>31115</v>
      </c>
      <c r="BN1513" s="519">
        <v>24945</v>
      </c>
      <c r="BO1513" s="519">
        <v>21230</v>
      </c>
      <c r="BP1513" s="519">
        <v>17704</v>
      </c>
      <c r="BQ1513" s="519">
        <v>103316</v>
      </c>
      <c r="BR1513" s="519">
        <v>66830</v>
      </c>
      <c r="BS1513" s="519">
        <v>33665</v>
      </c>
      <c r="BT1513" s="519">
        <v>16137</v>
      </c>
      <c r="BU1513" s="519">
        <v>1832</v>
      </c>
      <c r="BV1513" s="519">
        <v>1020</v>
      </c>
      <c r="BW1513" s="519">
        <v>85</v>
      </c>
      <c r="BX1513" s="519">
        <v>45549</v>
      </c>
      <c r="BY1513" s="519">
        <v>536</v>
      </c>
      <c r="BZ1513" s="519">
        <v>947</v>
      </c>
      <c r="CA1513" s="519">
        <v>33</v>
      </c>
      <c r="CB1513" s="519">
        <v>18808</v>
      </c>
      <c r="CC1513" s="519">
        <v>570</v>
      </c>
      <c r="CD1513" s="519">
        <v>1030</v>
      </c>
      <c r="CE1513" s="519">
        <v>13465</v>
      </c>
      <c r="CF1513" s="519">
        <v>5744725</v>
      </c>
      <c r="CG1513" s="519">
        <v>427</v>
      </c>
      <c r="CH1513" s="519">
        <v>725</v>
      </c>
      <c r="CI1513" s="519">
        <v>4052</v>
      </c>
      <c r="CJ1513" s="519">
        <v>7963385</v>
      </c>
      <c r="CK1513" s="519">
        <v>1965</v>
      </c>
      <c r="CL1513" s="519">
        <v>4062</v>
      </c>
      <c r="CM1513" s="519">
        <v>1411</v>
      </c>
      <c r="CN1513" s="519">
        <v>2398138</v>
      </c>
      <c r="CO1513" s="519">
        <v>1700</v>
      </c>
      <c r="CP1513" s="519">
        <v>3763</v>
      </c>
      <c r="CQ1513" s="519">
        <v>52764</v>
      </c>
      <c r="CR1513" s="519">
        <v>100044710</v>
      </c>
      <c r="CS1513" s="519">
        <v>1896</v>
      </c>
      <c r="CT1513" s="519">
        <v>4062</v>
      </c>
      <c r="CU1513" s="519">
        <v>1001</v>
      </c>
      <c r="CV1513" s="519">
        <v>8560705</v>
      </c>
      <c r="CW1513" s="519">
        <v>8552</v>
      </c>
      <c r="CX1513" s="519">
        <v>19734</v>
      </c>
      <c r="CY1513" s="519">
        <v>417</v>
      </c>
      <c r="CZ1513" s="519">
        <v>2349772</v>
      </c>
      <c r="DA1513" s="519">
        <v>5635</v>
      </c>
      <c r="DB1513" s="519">
        <v>14968</v>
      </c>
      <c r="DC1513" s="519">
        <v>1211</v>
      </c>
      <c r="DD1513" s="519">
        <v>11337921</v>
      </c>
      <c r="DE1513" s="519">
        <v>9362</v>
      </c>
      <c r="DF1513" s="519">
        <v>21143</v>
      </c>
      <c r="DG1513" s="519">
        <v>117</v>
      </c>
      <c r="DH1513" s="519">
        <v>933829</v>
      </c>
      <c r="DI1513" s="519">
        <v>7981</v>
      </c>
      <c r="DJ1513" s="519">
        <v>18883</v>
      </c>
      <c r="DK1513" s="519">
        <v>1044</v>
      </c>
      <c r="DL1513" s="519">
        <v>367098</v>
      </c>
      <c r="DM1513" s="519">
        <v>352</v>
      </c>
      <c r="DN1513" s="519">
        <v>637</v>
      </c>
      <c r="DO1513" s="519">
        <v>8163</v>
      </c>
      <c r="DP1513" s="519">
        <v>429851</v>
      </c>
      <c r="DQ1513" s="519">
        <v>53</v>
      </c>
      <c r="DR1513" s="519">
        <v>99</v>
      </c>
      <c r="DS1513" s="519">
        <v>112</v>
      </c>
      <c r="DT1513" s="519">
        <v>329658</v>
      </c>
      <c r="DU1513" s="519">
        <v>2943</v>
      </c>
      <c r="DV1513" s="519">
        <v>6488</v>
      </c>
      <c r="DW1513" s="519">
        <v>106</v>
      </c>
      <c r="DX1513" s="519">
        <v>58952</v>
      </c>
      <c r="DY1513" s="519">
        <v>83269161</v>
      </c>
      <c r="DZ1513" s="519">
        <v>1412</v>
      </c>
      <c r="EA1513" s="519">
        <v>2529</v>
      </c>
      <c r="EB1513" s="519">
        <v>40960</v>
      </c>
      <c r="EC1513" s="519">
        <v>15965</v>
      </c>
      <c r="ED1513" s="519">
        <v>870</v>
      </c>
      <c r="EE1513" s="519">
        <v>11197679</v>
      </c>
      <c r="EF1513" s="519">
        <v>1231</v>
      </c>
      <c r="EG1513" s="519">
        <v>617</v>
      </c>
      <c r="EH1513" s="519">
        <v>105</v>
      </c>
      <c r="EI1513" s="519"/>
      <c r="EJ1513" s="512"/>
      <c r="EK1513" s="512"/>
      <c r="EL1513" s="512"/>
      <c r="EM1513" s="512"/>
      <c r="EN1513" s="512"/>
      <c r="EO1513" s="512"/>
      <c r="EP1513" s="512"/>
      <c r="EQ1513" s="512"/>
      <c r="ER1513" s="512"/>
      <c r="ES1513" s="512"/>
      <c r="ET1513" s="512"/>
      <c r="EU1513" s="512"/>
      <c r="EV1513" s="512"/>
      <c r="EW1513" s="512"/>
      <c r="EX1513" s="512"/>
      <c r="EY1513" s="512"/>
      <c r="EZ1513" s="514"/>
      <c r="FA1513" s="520">
        <f t="shared" si="2674"/>
        <v>9</v>
      </c>
      <c r="FB1513" s="493">
        <f t="shared" si="2691"/>
        <v>2025</v>
      </c>
      <c r="FC1513" s="498">
        <f t="shared" si="2692"/>
        <v>45901</v>
      </c>
      <c r="FD1513" s="499">
        <f t="shared" si="2693"/>
        <v>30</v>
      </c>
      <c r="FE1513" s="500"/>
      <c r="FF1513" s="515">
        <f t="shared" si="2675"/>
        <v>0.62830972906403937</v>
      </c>
      <c r="FG1513" s="500"/>
      <c r="FH1513" s="481">
        <f t="shared" si="2681"/>
        <v>2.2907310608849296</v>
      </c>
      <c r="FI1513" s="481">
        <f t="shared" si="2682"/>
        <v>1.8364867849517779</v>
      </c>
      <c r="FJ1513" s="481">
        <f t="shared" si="2683"/>
        <v>2.2130720316897738</v>
      </c>
      <c r="FK1513" s="481">
        <f t="shared" si="2684"/>
        <v>1.8455123527572188</v>
      </c>
      <c r="FL1513" s="481">
        <f t="shared" si="2685"/>
        <v>1.77436584402425</v>
      </c>
      <c r="FM1513" s="481">
        <f t="shared" si="2686"/>
        <v>1.1477493259140947</v>
      </c>
      <c r="FN1513" s="481">
        <f t="shared" si="2687"/>
        <v>2.418636396292837</v>
      </c>
      <c r="FO1513" s="481">
        <f t="shared" si="2688"/>
        <v>1.1593505280551764</v>
      </c>
      <c r="FP1513" s="481">
        <f t="shared" si="2689"/>
        <v>1.9406779661016949</v>
      </c>
      <c r="FQ1513" s="481">
        <f t="shared" si="2690"/>
        <v>1.0805084745762712</v>
      </c>
      <c r="FR1513" s="501"/>
      <c r="FS1513" s="482">
        <f t="shared" si="2696"/>
        <v>0</v>
      </c>
      <c r="FT1513" s="482">
        <f t="shared" si="2696"/>
        <v>1823250</v>
      </c>
      <c r="FU1513" s="482">
        <f t="shared" si="2696"/>
        <v>5329500</v>
      </c>
      <c r="FV1513" s="482">
        <f t="shared" si="2696"/>
        <v>12201750</v>
      </c>
      <c r="FW1513" s="482">
        <f t="shared" si="2696"/>
        <v>9874841</v>
      </c>
      <c r="FX1513" s="482">
        <f t="shared" si="2696"/>
        <v>9679337</v>
      </c>
      <c r="FY1513" s="482">
        <f t="shared" si="2696"/>
        <v>236285166</v>
      </c>
      <c r="FZ1513" s="482">
        <f t="shared" si="2696"/>
        <v>200475357</v>
      </c>
      <c r="GA1513" s="482">
        <f t="shared" si="2696"/>
        <v>20368688</v>
      </c>
      <c r="GB1513" s="482">
        <f t="shared" si="2696"/>
        <v>57419680</v>
      </c>
      <c r="GC1513" s="482">
        <f t="shared" si="2697"/>
        <v>13102119</v>
      </c>
      <c r="GD1513" s="482">
        <f t="shared" si="2697"/>
        <v>80495</v>
      </c>
      <c r="GE1513" s="482">
        <f t="shared" si="2697"/>
        <v>33990</v>
      </c>
      <c r="GF1513" s="482">
        <f t="shared" si="2697"/>
        <v>9762125</v>
      </c>
      <c r="GG1513" s="482">
        <f t="shared" si="2697"/>
        <v>16459224</v>
      </c>
      <c r="GH1513" s="482">
        <f t="shared" si="2697"/>
        <v>5309593</v>
      </c>
      <c r="GI1513" s="482">
        <f t="shared" si="2697"/>
        <v>214327368</v>
      </c>
      <c r="GJ1513" s="482">
        <f t="shared" si="2697"/>
        <v>19753734</v>
      </c>
      <c r="GK1513" s="482">
        <f t="shared" si="2697"/>
        <v>6241656</v>
      </c>
      <c r="GL1513" s="482">
        <f t="shared" si="2697"/>
        <v>25604173</v>
      </c>
      <c r="GM1513" s="482">
        <f t="shared" si="2697"/>
        <v>2209311</v>
      </c>
      <c r="GN1513" s="482">
        <f t="shared" si="2697"/>
        <v>726656</v>
      </c>
      <c r="GO1513" s="482">
        <f t="shared" si="2697"/>
        <v>665028</v>
      </c>
      <c r="GP1513" s="482">
        <f t="shared" si="2697"/>
        <v>808137</v>
      </c>
      <c r="GQ1513" s="482">
        <f t="shared" si="2697"/>
        <v>149089608</v>
      </c>
      <c r="GR1513" s="482"/>
      <c r="GS1513" s="482"/>
      <c r="GT1513" s="482"/>
      <c r="GU1513" s="482"/>
      <c r="GV1513" s="502"/>
    </row>
    <row r="1514" spans="1:204" ht="9.75" customHeight="1" x14ac:dyDescent="0.2">
      <c r="A1514" s="417" t="str">
        <f t="shared" ref="A1514:A1577" si="2698">B1514&amp;C1514&amp;F1514</f>
        <v>2025-26SEPTEMBERRX6</v>
      </c>
      <c r="B1514" s="458" t="str">
        <f t="shared" si="2678"/>
        <v>2025-26</v>
      </c>
      <c r="C1514" s="402" t="s">
        <v>640</v>
      </c>
      <c r="D1514" s="458" t="s">
        <v>646</v>
      </c>
      <c r="E1514" s="458" t="s">
        <v>645</v>
      </c>
      <c r="F1514" s="478" t="s">
        <v>448</v>
      </c>
      <c r="G1514" s="478" t="s">
        <v>690</v>
      </c>
      <c r="H1514" s="510">
        <v>54223</v>
      </c>
      <c r="I1514" s="510">
        <v>38514</v>
      </c>
      <c r="J1514" s="510">
        <v>53990</v>
      </c>
      <c r="K1514" s="510">
        <v>1</v>
      </c>
      <c r="L1514" s="510">
        <v>0</v>
      </c>
      <c r="M1514" s="510">
        <v>1</v>
      </c>
      <c r="N1514" s="510">
        <v>6</v>
      </c>
      <c r="O1514" s="510">
        <v>23</v>
      </c>
      <c r="P1514" s="510">
        <v>281</v>
      </c>
      <c r="Q1514" s="510">
        <v>2444</v>
      </c>
      <c r="R1514" s="510">
        <v>0</v>
      </c>
      <c r="S1514" s="510">
        <v>40665</v>
      </c>
      <c r="T1514" s="510">
        <v>3303</v>
      </c>
      <c r="U1514" s="510">
        <v>2120</v>
      </c>
      <c r="V1514" s="510">
        <v>19525</v>
      </c>
      <c r="W1514" s="510">
        <v>10835</v>
      </c>
      <c r="X1514" s="510">
        <v>522</v>
      </c>
      <c r="Y1514" s="510">
        <v>1238743</v>
      </c>
      <c r="Z1514" s="510">
        <v>375</v>
      </c>
      <c r="AA1514" s="510">
        <v>639</v>
      </c>
      <c r="AB1514" s="510">
        <v>906752</v>
      </c>
      <c r="AC1514" s="510">
        <v>428</v>
      </c>
      <c r="AD1514" s="510">
        <v>729</v>
      </c>
      <c r="AE1514" s="510">
        <v>24398243</v>
      </c>
      <c r="AF1514" s="510">
        <v>1250</v>
      </c>
      <c r="AG1514" s="510">
        <v>2467</v>
      </c>
      <c r="AH1514" s="510">
        <v>33607829</v>
      </c>
      <c r="AI1514" s="510">
        <v>3102</v>
      </c>
      <c r="AJ1514" s="510">
        <v>7098</v>
      </c>
      <c r="AK1514" s="510">
        <v>2031376</v>
      </c>
      <c r="AL1514" s="510">
        <v>3892</v>
      </c>
      <c r="AM1514" s="510">
        <v>8830</v>
      </c>
      <c r="AN1514" s="510" t="s">
        <v>152</v>
      </c>
      <c r="AO1514" s="510">
        <v>2592</v>
      </c>
      <c r="AP1514" s="510">
        <v>850</v>
      </c>
      <c r="AQ1514" s="510">
        <v>1942581</v>
      </c>
      <c r="AR1514" s="510">
        <v>2285</v>
      </c>
      <c r="AS1514" s="510">
        <v>5158</v>
      </c>
      <c r="AT1514" s="510">
        <v>4687</v>
      </c>
      <c r="AU1514" s="510">
        <v>18</v>
      </c>
      <c r="AV1514" s="510">
        <v>86</v>
      </c>
      <c r="AW1514" s="510">
        <v>381</v>
      </c>
      <c r="AX1514" s="510">
        <v>310</v>
      </c>
      <c r="AY1514" s="510">
        <v>4273</v>
      </c>
      <c r="AZ1514" s="510">
        <v>0</v>
      </c>
      <c r="BA1514" s="510">
        <v>7006</v>
      </c>
      <c r="BB1514" s="510">
        <v>10688432</v>
      </c>
      <c r="BC1514" s="510">
        <v>1526</v>
      </c>
      <c r="BD1514" s="510">
        <v>2829</v>
      </c>
      <c r="BE1514" s="510">
        <v>210</v>
      </c>
      <c r="BF1514" s="510">
        <v>2077</v>
      </c>
      <c r="BG1514" s="510">
        <v>3660</v>
      </c>
      <c r="BH1514" s="510">
        <v>1059</v>
      </c>
      <c r="BI1514" s="510">
        <v>21551</v>
      </c>
      <c r="BJ1514" s="510">
        <v>2901</v>
      </c>
      <c r="BK1514" s="510">
        <v>11526</v>
      </c>
      <c r="BL1514" s="510">
        <v>35978</v>
      </c>
      <c r="BM1514" s="510">
        <v>6217</v>
      </c>
      <c r="BN1514" s="510">
        <v>4726</v>
      </c>
      <c r="BO1514" s="510">
        <v>3996</v>
      </c>
      <c r="BP1514" s="510">
        <v>3037</v>
      </c>
      <c r="BQ1514" s="510">
        <v>24979</v>
      </c>
      <c r="BR1514" s="510">
        <v>20925</v>
      </c>
      <c r="BS1514" s="510">
        <v>17227</v>
      </c>
      <c r="BT1514" s="510">
        <v>11573</v>
      </c>
      <c r="BU1514" s="510">
        <v>981</v>
      </c>
      <c r="BV1514" s="510">
        <v>559</v>
      </c>
      <c r="BW1514" s="510">
        <v>41</v>
      </c>
      <c r="BX1514" s="510">
        <v>18289</v>
      </c>
      <c r="BY1514" s="510">
        <v>446</v>
      </c>
      <c r="BZ1514" s="510">
        <v>623</v>
      </c>
      <c r="CA1514" s="510">
        <v>60</v>
      </c>
      <c r="CB1514" s="510">
        <v>21673</v>
      </c>
      <c r="CC1514" s="510">
        <v>361</v>
      </c>
      <c r="CD1514" s="510">
        <v>678</v>
      </c>
      <c r="CE1514" s="510">
        <v>3202</v>
      </c>
      <c r="CF1514" s="510">
        <v>1198781</v>
      </c>
      <c r="CG1514" s="510">
        <v>374</v>
      </c>
      <c r="CH1514" s="510">
        <v>638</v>
      </c>
      <c r="CI1514" s="510">
        <v>2577</v>
      </c>
      <c r="CJ1514" s="510">
        <v>3002561</v>
      </c>
      <c r="CK1514" s="510">
        <v>1165</v>
      </c>
      <c r="CL1514" s="510">
        <v>2346</v>
      </c>
      <c r="CM1514" s="510">
        <v>774</v>
      </c>
      <c r="CN1514" s="510">
        <v>725924</v>
      </c>
      <c r="CO1514" s="510">
        <v>938</v>
      </c>
      <c r="CP1514" s="510">
        <v>1808</v>
      </c>
      <c r="CQ1514" s="510">
        <v>16174</v>
      </c>
      <c r="CR1514" s="510">
        <v>20669758</v>
      </c>
      <c r="CS1514" s="510">
        <v>1278</v>
      </c>
      <c r="CT1514" s="510">
        <v>2501</v>
      </c>
      <c r="CU1514" s="510">
        <v>1232</v>
      </c>
      <c r="CV1514" s="510">
        <v>3804795</v>
      </c>
      <c r="CW1514" s="510">
        <v>3088</v>
      </c>
      <c r="CX1514" s="510">
        <v>7302</v>
      </c>
      <c r="CY1514" s="510">
        <v>81</v>
      </c>
      <c r="CZ1514" s="510">
        <v>500097</v>
      </c>
      <c r="DA1514" s="510">
        <v>6174</v>
      </c>
      <c r="DB1514" s="510">
        <v>13579</v>
      </c>
      <c r="DC1514" s="510">
        <v>1225</v>
      </c>
      <c r="DD1514" s="510">
        <v>8229003</v>
      </c>
      <c r="DE1514" s="510">
        <v>6718</v>
      </c>
      <c r="DF1514" s="510">
        <v>14716</v>
      </c>
      <c r="DG1514" s="510">
        <v>487</v>
      </c>
      <c r="DH1514" s="510">
        <v>3367874</v>
      </c>
      <c r="DI1514" s="510">
        <v>6916</v>
      </c>
      <c r="DJ1514" s="510">
        <v>16816</v>
      </c>
      <c r="DK1514" s="510">
        <v>52</v>
      </c>
      <c r="DL1514" s="510">
        <v>27345</v>
      </c>
      <c r="DM1514" s="510">
        <v>526</v>
      </c>
      <c r="DN1514" s="510">
        <v>732</v>
      </c>
      <c r="DO1514" s="510">
        <v>1838</v>
      </c>
      <c r="DP1514" s="510">
        <v>55145</v>
      </c>
      <c r="DQ1514" s="510">
        <v>30</v>
      </c>
      <c r="DR1514" s="510">
        <v>54</v>
      </c>
      <c r="DS1514" s="510">
        <v>3</v>
      </c>
      <c r="DT1514" s="510">
        <v>2323</v>
      </c>
      <c r="DU1514" s="510">
        <v>774</v>
      </c>
      <c r="DV1514" s="510">
        <v>1347</v>
      </c>
      <c r="DW1514" s="510">
        <v>3</v>
      </c>
      <c r="DX1514" s="510">
        <v>20033</v>
      </c>
      <c r="DY1514" s="510">
        <v>22482258</v>
      </c>
      <c r="DZ1514" s="510">
        <v>1122</v>
      </c>
      <c r="EA1514" s="510">
        <v>1850</v>
      </c>
      <c r="EB1514" s="510">
        <v>10370</v>
      </c>
      <c r="EC1514" s="510">
        <v>2145</v>
      </c>
      <c r="ED1514" s="510">
        <v>371</v>
      </c>
      <c r="EE1514" s="510">
        <v>2288809</v>
      </c>
      <c r="EF1514" s="510">
        <v>4435</v>
      </c>
      <c r="EG1514" s="510">
        <v>673</v>
      </c>
      <c r="EH1514" s="510">
        <v>38</v>
      </c>
      <c r="EI1514" s="510"/>
      <c r="EJ1514" s="479"/>
      <c r="EK1514" s="479"/>
      <c r="EL1514" s="479"/>
      <c r="EM1514" s="479"/>
      <c r="EN1514" s="479"/>
      <c r="EO1514" s="479"/>
      <c r="EP1514" s="479"/>
      <c r="EQ1514" s="479"/>
      <c r="ER1514" s="479"/>
      <c r="ES1514" s="479"/>
      <c r="ET1514" s="479"/>
      <c r="EU1514" s="479"/>
      <c r="EV1514" s="479"/>
      <c r="EW1514" s="479"/>
      <c r="EX1514" s="479"/>
      <c r="EY1514" s="479"/>
      <c r="EZ1514" s="476"/>
      <c r="FA1514" s="446">
        <f t="shared" si="2674"/>
        <v>9</v>
      </c>
      <c r="FB1514" s="417">
        <f t="shared" si="2691"/>
        <v>2025</v>
      </c>
      <c r="FC1514" s="448">
        <f t="shared" si="2692"/>
        <v>45901</v>
      </c>
      <c r="FD1514" s="449">
        <f t="shared" si="2693"/>
        <v>30</v>
      </c>
      <c r="FE1514" s="450"/>
      <c r="FF1514" s="451">
        <f t="shared" si="2675"/>
        <v>0.60820648577101255</v>
      </c>
      <c r="FG1514" s="450"/>
      <c r="FH1514" s="452">
        <f t="shared" si="2681"/>
        <v>1.8822282773236452</v>
      </c>
      <c r="FI1514" s="452">
        <f t="shared" si="2682"/>
        <v>1.4308204662428097</v>
      </c>
      <c r="FJ1514" s="452">
        <f t="shared" si="2683"/>
        <v>1.8849056603773584</v>
      </c>
      <c r="FK1514" s="452">
        <f t="shared" si="2684"/>
        <v>1.4325471698113208</v>
      </c>
      <c r="FL1514" s="452">
        <f t="shared" si="2685"/>
        <v>1.2793341869398207</v>
      </c>
      <c r="FM1514" s="452">
        <f t="shared" si="2686"/>
        <v>1.0717029449423816</v>
      </c>
      <c r="FN1514" s="452">
        <f t="shared" si="2687"/>
        <v>1.5899400092293494</v>
      </c>
      <c r="FO1514" s="452">
        <f t="shared" si="2688"/>
        <v>1.0681125980618367</v>
      </c>
      <c r="FP1514" s="452">
        <f t="shared" si="2689"/>
        <v>1.8793103448275863</v>
      </c>
      <c r="FQ1514" s="452">
        <f t="shared" si="2690"/>
        <v>1.0708812260536398</v>
      </c>
      <c r="FR1514" s="453"/>
      <c r="FS1514" s="446">
        <f t="shared" si="2696"/>
        <v>0</v>
      </c>
      <c r="FT1514" s="446">
        <f t="shared" si="2696"/>
        <v>38514</v>
      </c>
      <c r="FU1514" s="446">
        <f t="shared" si="2696"/>
        <v>231084</v>
      </c>
      <c r="FV1514" s="446">
        <f t="shared" si="2696"/>
        <v>885822</v>
      </c>
      <c r="FW1514" s="446">
        <f t="shared" si="2696"/>
        <v>2110617</v>
      </c>
      <c r="FX1514" s="446">
        <f t="shared" si="2696"/>
        <v>1545480</v>
      </c>
      <c r="FY1514" s="446">
        <f t="shared" si="2696"/>
        <v>48168175</v>
      </c>
      <c r="FZ1514" s="446">
        <f t="shared" si="2696"/>
        <v>76906830</v>
      </c>
      <c r="GA1514" s="446">
        <f t="shared" si="2696"/>
        <v>4609260</v>
      </c>
      <c r="GB1514" s="446">
        <f t="shared" si="2696"/>
        <v>19819974</v>
      </c>
      <c r="GC1514" s="446">
        <f t="shared" si="2697"/>
        <v>4384300</v>
      </c>
      <c r="GD1514" s="446">
        <f t="shared" si="2697"/>
        <v>25543</v>
      </c>
      <c r="GE1514" s="446">
        <f t="shared" si="2697"/>
        <v>40680</v>
      </c>
      <c r="GF1514" s="446">
        <f t="shared" si="2697"/>
        <v>2042876</v>
      </c>
      <c r="GG1514" s="446">
        <f t="shared" si="2697"/>
        <v>6045642</v>
      </c>
      <c r="GH1514" s="446">
        <f t="shared" si="2697"/>
        <v>1399392</v>
      </c>
      <c r="GI1514" s="446">
        <f t="shared" si="2697"/>
        <v>40451174</v>
      </c>
      <c r="GJ1514" s="446">
        <f t="shared" si="2697"/>
        <v>8996064</v>
      </c>
      <c r="GK1514" s="446">
        <f t="shared" si="2697"/>
        <v>1099899</v>
      </c>
      <c r="GL1514" s="446">
        <f t="shared" si="2697"/>
        <v>18027100</v>
      </c>
      <c r="GM1514" s="446">
        <f t="shared" si="2697"/>
        <v>8189392</v>
      </c>
      <c r="GN1514" s="446">
        <f t="shared" si="2697"/>
        <v>4041</v>
      </c>
      <c r="GO1514" s="446">
        <f t="shared" si="2697"/>
        <v>38064</v>
      </c>
      <c r="GP1514" s="446">
        <f t="shared" si="2697"/>
        <v>99252</v>
      </c>
      <c r="GQ1514" s="446">
        <f t="shared" si="2697"/>
        <v>37061050</v>
      </c>
      <c r="GR1514" s="446"/>
      <c r="GS1514" s="446"/>
      <c r="GT1514" s="446"/>
      <c r="GU1514" s="446"/>
      <c r="GV1514" s="416"/>
    </row>
    <row r="1515" spans="1:204" ht="9.75" customHeight="1" x14ac:dyDescent="0.2">
      <c r="A1515" s="417" t="str">
        <f t="shared" si="2698"/>
        <v>2025-26SEPTEMBERRX7</v>
      </c>
      <c r="B1515" s="458" t="str">
        <f t="shared" si="2678"/>
        <v>2025-26</v>
      </c>
      <c r="C1515" s="402" t="s">
        <v>640</v>
      </c>
      <c r="D1515" s="458" t="s">
        <v>649</v>
      </c>
      <c r="E1515" s="458" t="s">
        <v>462</v>
      </c>
      <c r="F1515" s="478" t="s">
        <v>449</v>
      </c>
      <c r="G1515" s="478" t="s">
        <v>691</v>
      </c>
      <c r="H1515" s="510">
        <v>147741</v>
      </c>
      <c r="I1515" s="510">
        <v>108602</v>
      </c>
      <c r="J1515" s="510">
        <v>213059</v>
      </c>
      <c r="K1515" s="510">
        <v>2</v>
      </c>
      <c r="L1515" s="510">
        <v>0</v>
      </c>
      <c r="M1515" s="510">
        <v>0</v>
      </c>
      <c r="N1515" s="510">
        <v>0</v>
      </c>
      <c r="O1515" s="510">
        <v>68</v>
      </c>
      <c r="P1515" s="510">
        <v>479</v>
      </c>
      <c r="Q1515" s="510">
        <v>164</v>
      </c>
      <c r="R1515" s="510">
        <v>863</v>
      </c>
      <c r="S1515" s="510">
        <v>94852</v>
      </c>
      <c r="T1515" s="510">
        <v>9710</v>
      </c>
      <c r="U1515" s="510">
        <v>6277</v>
      </c>
      <c r="V1515" s="510">
        <v>46516</v>
      </c>
      <c r="W1515" s="510">
        <v>15002</v>
      </c>
      <c r="X1515" s="510">
        <v>1150</v>
      </c>
      <c r="Y1515" s="510">
        <v>4150733</v>
      </c>
      <c r="Z1515" s="510">
        <v>427</v>
      </c>
      <c r="AA1515" s="510">
        <v>725</v>
      </c>
      <c r="AB1515" s="510">
        <v>3331687</v>
      </c>
      <c r="AC1515" s="510">
        <v>531</v>
      </c>
      <c r="AD1515" s="510">
        <v>912</v>
      </c>
      <c r="AE1515" s="510">
        <v>69753587</v>
      </c>
      <c r="AF1515" s="510">
        <v>1500</v>
      </c>
      <c r="AG1515" s="510">
        <v>2891</v>
      </c>
      <c r="AH1515" s="510">
        <v>84274284</v>
      </c>
      <c r="AI1515" s="510">
        <v>5618</v>
      </c>
      <c r="AJ1515" s="510">
        <v>11676</v>
      </c>
      <c r="AK1515" s="510">
        <v>7833988</v>
      </c>
      <c r="AL1515" s="510">
        <v>6812</v>
      </c>
      <c r="AM1515" s="510">
        <v>14432</v>
      </c>
      <c r="AN1515" s="510">
        <v>2000</v>
      </c>
      <c r="AO1515" s="510">
        <v>5945</v>
      </c>
      <c r="AP1515" s="510">
        <v>2388</v>
      </c>
      <c r="AQ1515" s="510">
        <v>4262713</v>
      </c>
      <c r="AR1515" s="510">
        <v>1785</v>
      </c>
      <c r="AS1515" s="510">
        <v>2815</v>
      </c>
      <c r="AT1515" s="510">
        <v>17231</v>
      </c>
      <c r="AU1515" s="510">
        <v>2250</v>
      </c>
      <c r="AV1515" s="510">
        <v>8282</v>
      </c>
      <c r="AW1515" s="510">
        <v>48</v>
      </c>
      <c r="AX1515" s="510">
        <v>459</v>
      </c>
      <c r="AY1515" s="510">
        <v>6240</v>
      </c>
      <c r="AZ1515" s="510">
        <v>0</v>
      </c>
      <c r="BA1515" s="510">
        <v>13510</v>
      </c>
      <c r="BB1515" s="510">
        <v>22676639</v>
      </c>
      <c r="BC1515" s="510">
        <v>1679</v>
      </c>
      <c r="BD1515" s="510">
        <v>3650</v>
      </c>
      <c r="BE1515" s="510">
        <v>820</v>
      </c>
      <c r="BF1515" s="510">
        <v>4785</v>
      </c>
      <c r="BG1515" s="510">
        <v>6423</v>
      </c>
      <c r="BH1515" s="510">
        <v>1482</v>
      </c>
      <c r="BI1515" s="510">
        <v>47760</v>
      </c>
      <c r="BJ1515" s="510">
        <v>5551</v>
      </c>
      <c r="BK1515" s="510">
        <v>24310</v>
      </c>
      <c r="BL1515" s="510">
        <v>77621</v>
      </c>
      <c r="BM1515" s="510">
        <v>19944</v>
      </c>
      <c r="BN1515" s="510">
        <v>16599</v>
      </c>
      <c r="BO1515" s="510">
        <v>12913</v>
      </c>
      <c r="BP1515" s="510">
        <v>10864</v>
      </c>
      <c r="BQ1515" s="510">
        <v>57899</v>
      </c>
      <c r="BR1515" s="510">
        <v>48838</v>
      </c>
      <c r="BS1515" s="510">
        <v>19986</v>
      </c>
      <c r="BT1515" s="510">
        <v>13476</v>
      </c>
      <c r="BU1515" s="510">
        <v>1468</v>
      </c>
      <c r="BV1515" s="510">
        <v>1014</v>
      </c>
      <c r="BW1515" s="510">
        <v>173</v>
      </c>
      <c r="BX1515" s="510">
        <v>75770</v>
      </c>
      <c r="BY1515" s="510">
        <v>438</v>
      </c>
      <c r="BZ1515" s="510">
        <v>759</v>
      </c>
      <c r="CA1515" s="510">
        <v>129</v>
      </c>
      <c r="CB1515" s="510">
        <v>58336</v>
      </c>
      <c r="CC1515" s="510">
        <v>452</v>
      </c>
      <c r="CD1515" s="510">
        <v>784</v>
      </c>
      <c r="CE1515" s="510">
        <v>9408</v>
      </c>
      <c r="CF1515" s="510">
        <v>4016627</v>
      </c>
      <c r="CG1515" s="510">
        <v>427</v>
      </c>
      <c r="CH1515" s="510">
        <v>724</v>
      </c>
      <c r="CI1515" s="510">
        <v>5846</v>
      </c>
      <c r="CJ1515" s="510">
        <v>8507877</v>
      </c>
      <c r="CK1515" s="510">
        <v>1455</v>
      </c>
      <c r="CL1515" s="510">
        <v>2820</v>
      </c>
      <c r="CM1515" s="510">
        <v>2590</v>
      </c>
      <c r="CN1515" s="510">
        <v>3411783</v>
      </c>
      <c r="CO1515" s="510">
        <v>1317</v>
      </c>
      <c r="CP1515" s="510">
        <v>2803</v>
      </c>
      <c r="CQ1515" s="510">
        <v>38080</v>
      </c>
      <c r="CR1515" s="510">
        <v>57833927</v>
      </c>
      <c r="CS1515" s="510">
        <v>1519</v>
      </c>
      <c r="CT1515" s="510">
        <v>2908</v>
      </c>
      <c r="CU1515" s="510">
        <v>2171</v>
      </c>
      <c r="CV1515" s="510">
        <v>13181030</v>
      </c>
      <c r="CW1515" s="510">
        <v>6071</v>
      </c>
      <c r="CX1515" s="510">
        <v>13023</v>
      </c>
      <c r="CY1515" s="510">
        <v>1266</v>
      </c>
      <c r="CZ1515" s="510">
        <v>6677922</v>
      </c>
      <c r="DA1515" s="510">
        <v>5275</v>
      </c>
      <c r="DB1515" s="510">
        <v>12035</v>
      </c>
      <c r="DC1515" s="510">
        <v>1336</v>
      </c>
      <c r="DD1515" s="510">
        <v>14797255</v>
      </c>
      <c r="DE1515" s="510">
        <v>11076</v>
      </c>
      <c r="DF1515" s="510">
        <v>23841</v>
      </c>
      <c r="DG1515" s="510">
        <v>470</v>
      </c>
      <c r="DH1515" s="510">
        <v>6083609</v>
      </c>
      <c r="DI1515" s="510">
        <v>12944</v>
      </c>
      <c r="DJ1515" s="510">
        <v>30827</v>
      </c>
      <c r="DK1515" s="510">
        <v>403</v>
      </c>
      <c r="DL1515" s="510">
        <v>135902</v>
      </c>
      <c r="DM1515" s="510">
        <v>337</v>
      </c>
      <c r="DN1515" s="510">
        <v>569</v>
      </c>
      <c r="DO1515" s="510">
        <v>5609</v>
      </c>
      <c r="DP1515" s="510">
        <v>199730</v>
      </c>
      <c r="DQ1515" s="510">
        <v>36</v>
      </c>
      <c r="DR1515" s="510">
        <v>64</v>
      </c>
      <c r="DS1515" s="510">
        <v>89</v>
      </c>
      <c r="DT1515" s="510">
        <v>104417</v>
      </c>
      <c r="DU1515" s="510">
        <v>1173</v>
      </c>
      <c r="DV1515" s="510">
        <v>2057</v>
      </c>
      <c r="DW1515" s="510">
        <v>76</v>
      </c>
      <c r="DX1515" s="510">
        <v>52534</v>
      </c>
      <c r="DY1515" s="510">
        <v>76907952</v>
      </c>
      <c r="DZ1515" s="510">
        <v>1464</v>
      </c>
      <c r="EA1515" s="510">
        <v>2621</v>
      </c>
      <c r="EB1515" s="510">
        <v>35211</v>
      </c>
      <c r="EC1515" s="510">
        <v>11931</v>
      </c>
      <c r="ED1515" s="510">
        <v>2119</v>
      </c>
      <c r="EE1515" s="510">
        <v>14364729</v>
      </c>
      <c r="EF1515" s="510">
        <v>1429</v>
      </c>
      <c r="EG1515" s="510">
        <v>638</v>
      </c>
      <c r="EH1515" s="510">
        <v>166</v>
      </c>
      <c r="EI1515" s="510"/>
      <c r="EJ1515" s="479"/>
      <c r="EK1515" s="479"/>
      <c r="EL1515" s="479"/>
      <c r="EM1515" s="479"/>
      <c r="EN1515" s="479"/>
      <c r="EO1515" s="479"/>
      <c r="EP1515" s="479"/>
      <c r="EQ1515" s="479"/>
      <c r="ER1515" s="479"/>
      <c r="ES1515" s="479"/>
      <c r="ET1515" s="479"/>
      <c r="EU1515" s="479"/>
      <c r="EV1515" s="479"/>
      <c r="EW1515" s="479"/>
      <c r="EX1515" s="479"/>
      <c r="EY1515" s="479"/>
      <c r="EZ1515" s="476"/>
      <c r="FA1515" s="446">
        <f t="shared" si="2674"/>
        <v>9</v>
      </c>
      <c r="FB1515" s="417">
        <f t="shared" si="2691"/>
        <v>2025</v>
      </c>
      <c r="FC1515" s="448">
        <f t="shared" si="2692"/>
        <v>45901</v>
      </c>
      <c r="FD1515" s="449">
        <f t="shared" si="2693"/>
        <v>30</v>
      </c>
      <c r="FE1515" s="450"/>
      <c r="FF1515" s="451">
        <f t="shared" si="2675"/>
        <v>0.6076264760047666</v>
      </c>
      <c r="FG1515" s="450"/>
      <c r="FH1515" s="452">
        <f t="shared" si="2681"/>
        <v>2.053964984552008</v>
      </c>
      <c r="FI1515" s="452">
        <f t="shared" si="2682"/>
        <v>1.7094747682801237</v>
      </c>
      <c r="FJ1515" s="452">
        <f t="shared" si="2683"/>
        <v>2.0571929265572724</v>
      </c>
      <c r="FK1515" s="452">
        <f t="shared" si="2684"/>
        <v>1.7307631033933408</v>
      </c>
      <c r="FL1515" s="452">
        <f t="shared" si="2685"/>
        <v>1.2447114971192708</v>
      </c>
      <c r="FM1515" s="452">
        <f t="shared" si="2686"/>
        <v>1.0499183076790781</v>
      </c>
      <c r="FN1515" s="452">
        <f t="shared" si="2687"/>
        <v>1.33222237035062</v>
      </c>
      <c r="FO1515" s="452">
        <f t="shared" si="2688"/>
        <v>0.89828022930275964</v>
      </c>
      <c r="FP1515" s="452">
        <f t="shared" si="2689"/>
        <v>1.2765217391304349</v>
      </c>
      <c r="FQ1515" s="452">
        <f t="shared" si="2690"/>
        <v>0.88173913043478258</v>
      </c>
      <c r="FR1515" s="453"/>
      <c r="FS1515" s="446">
        <f t="shared" ref="FS1515:GB1524" si="2699">IFERROR(HLOOKUP(FS$1,$H$5:$HA$10116,MATCH($A1515,$A$5:$A$10116,0),0)*HLOOKUP(FS$2,$H$5:$HA$10116,MATCH($A1515,$A$5:$A$10116,0),0),"-")</f>
        <v>0</v>
      </c>
      <c r="FT1515" s="446">
        <f t="shared" si="2699"/>
        <v>0</v>
      </c>
      <c r="FU1515" s="446">
        <f t="shared" si="2699"/>
        <v>0</v>
      </c>
      <c r="FV1515" s="446">
        <f t="shared" si="2699"/>
        <v>7384936</v>
      </c>
      <c r="FW1515" s="446">
        <f t="shared" si="2699"/>
        <v>7039750</v>
      </c>
      <c r="FX1515" s="446">
        <f t="shared" si="2699"/>
        <v>5724624</v>
      </c>
      <c r="FY1515" s="446">
        <f t="shared" si="2699"/>
        <v>134477756</v>
      </c>
      <c r="FZ1515" s="446">
        <f t="shared" si="2699"/>
        <v>175163352</v>
      </c>
      <c r="GA1515" s="446">
        <f t="shared" si="2699"/>
        <v>16596800</v>
      </c>
      <c r="GB1515" s="446">
        <f t="shared" si="2699"/>
        <v>49311500</v>
      </c>
      <c r="GC1515" s="446">
        <f t="shared" ref="GC1515:GQ1524" si="2700">IFERROR(HLOOKUP(GC$1,$H$5:$HA$10116,MATCH($A1515,$A$5:$A$10116,0),0)*HLOOKUP(GC$2,$H$5:$HA$10116,MATCH($A1515,$A$5:$A$10116,0),0),"-")</f>
        <v>6722220</v>
      </c>
      <c r="GD1515" s="446">
        <f t="shared" si="2700"/>
        <v>131307</v>
      </c>
      <c r="GE1515" s="446">
        <f t="shared" si="2700"/>
        <v>101136</v>
      </c>
      <c r="GF1515" s="446">
        <f t="shared" si="2700"/>
        <v>6811392</v>
      </c>
      <c r="GG1515" s="446">
        <f t="shared" si="2700"/>
        <v>16485720</v>
      </c>
      <c r="GH1515" s="446">
        <f t="shared" si="2700"/>
        <v>7259770</v>
      </c>
      <c r="GI1515" s="446">
        <f t="shared" si="2700"/>
        <v>110736640</v>
      </c>
      <c r="GJ1515" s="446">
        <f t="shared" si="2700"/>
        <v>28272933</v>
      </c>
      <c r="GK1515" s="446">
        <f t="shared" si="2700"/>
        <v>15236310</v>
      </c>
      <c r="GL1515" s="446">
        <f t="shared" si="2700"/>
        <v>31851576</v>
      </c>
      <c r="GM1515" s="446">
        <f t="shared" si="2700"/>
        <v>14488690</v>
      </c>
      <c r="GN1515" s="446">
        <f t="shared" si="2700"/>
        <v>183073</v>
      </c>
      <c r="GO1515" s="446">
        <f t="shared" si="2700"/>
        <v>229307</v>
      </c>
      <c r="GP1515" s="446">
        <f t="shared" si="2700"/>
        <v>358976</v>
      </c>
      <c r="GQ1515" s="446">
        <f t="shared" si="2700"/>
        <v>137691614</v>
      </c>
      <c r="GR1515" s="446"/>
      <c r="GS1515" s="446"/>
      <c r="GT1515" s="446"/>
      <c r="GU1515" s="446"/>
      <c r="GV1515" s="416"/>
    </row>
    <row r="1516" spans="1:204" ht="9.75" customHeight="1" x14ac:dyDescent="0.2">
      <c r="A1516" s="417" t="str">
        <f t="shared" si="2698"/>
        <v>2025-26SEPTEMBERRYE</v>
      </c>
      <c r="B1516" s="458" t="str">
        <f t="shared" si="2678"/>
        <v>2025-26</v>
      </c>
      <c r="C1516" s="402" t="s">
        <v>640</v>
      </c>
      <c r="D1516" s="458" t="s">
        <v>663</v>
      </c>
      <c r="E1516" s="458" t="s">
        <v>662</v>
      </c>
      <c r="F1516" s="478" t="s">
        <v>456</v>
      </c>
      <c r="G1516" s="478" t="s">
        <v>692</v>
      </c>
      <c r="H1516" s="510">
        <v>88432</v>
      </c>
      <c r="I1516" s="510">
        <v>54575</v>
      </c>
      <c r="J1516" s="510">
        <v>379562</v>
      </c>
      <c r="K1516" s="510">
        <v>7</v>
      </c>
      <c r="L1516" s="510">
        <v>1</v>
      </c>
      <c r="M1516" s="510">
        <v>13</v>
      </c>
      <c r="N1516" s="510">
        <v>49</v>
      </c>
      <c r="O1516" s="510">
        <v>112</v>
      </c>
      <c r="P1516" s="510">
        <v>210</v>
      </c>
      <c r="Q1516" s="510">
        <v>3</v>
      </c>
      <c r="R1516" s="510">
        <v>18</v>
      </c>
      <c r="S1516" s="510">
        <v>51263</v>
      </c>
      <c r="T1516" s="510">
        <v>3599</v>
      </c>
      <c r="U1516" s="510">
        <v>2259</v>
      </c>
      <c r="V1516" s="510">
        <v>26369</v>
      </c>
      <c r="W1516" s="510">
        <v>9072</v>
      </c>
      <c r="X1516" s="510">
        <v>493</v>
      </c>
      <c r="Y1516" s="510">
        <v>1859273</v>
      </c>
      <c r="Z1516" s="510">
        <v>517</v>
      </c>
      <c r="AA1516" s="510">
        <v>945</v>
      </c>
      <c r="AB1516" s="510">
        <v>1333875</v>
      </c>
      <c r="AC1516" s="510">
        <v>590</v>
      </c>
      <c r="AD1516" s="510">
        <v>1091</v>
      </c>
      <c r="AE1516" s="510">
        <v>48635865</v>
      </c>
      <c r="AF1516" s="510">
        <v>1844</v>
      </c>
      <c r="AG1516" s="510">
        <v>3551</v>
      </c>
      <c r="AH1516" s="510">
        <v>103565399</v>
      </c>
      <c r="AI1516" s="510">
        <v>11416</v>
      </c>
      <c r="AJ1516" s="510">
        <v>23973</v>
      </c>
      <c r="AK1516" s="510">
        <v>6323127</v>
      </c>
      <c r="AL1516" s="510">
        <v>12826</v>
      </c>
      <c r="AM1516" s="510">
        <v>27413</v>
      </c>
      <c r="AN1516" s="510">
        <v>295</v>
      </c>
      <c r="AO1516" s="510">
        <v>3269</v>
      </c>
      <c r="AP1516" s="510">
        <v>479</v>
      </c>
      <c r="AQ1516" s="510">
        <v>1321018</v>
      </c>
      <c r="AR1516" s="510">
        <v>2758</v>
      </c>
      <c r="AS1516" s="510">
        <v>5022</v>
      </c>
      <c r="AT1516" s="510">
        <v>9303</v>
      </c>
      <c r="AU1516" s="510">
        <v>376</v>
      </c>
      <c r="AV1516" s="510">
        <v>1847</v>
      </c>
      <c r="AW1516" s="510">
        <v>1701</v>
      </c>
      <c r="AX1516" s="510">
        <v>758</v>
      </c>
      <c r="AY1516" s="510">
        <v>6322</v>
      </c>
      <c r="AZ1516" s="510">
        <v>980</v>
      </c>
      <c r="BA1516" s="510">
        <v>1179</v>
      </c>
      <c r="BB1516" s="510">
        <v>4339238</v>
      </c>
      <c r="BC1516" s="510">
        <v>3680</v>
      </c>
      <c r="BD1516" s="510">
        <v>7691</v>
      </c>
      <c r="BE1516" s="510">
        <v>84</v>
      </c>
      <c r="BF1516" s="510">
        <v>545</v>
      </c>
      <c r="BG1516" s="510">
        <v>336</v>
      </c>
      <c r="BH1516" s="510">
        <v>214</v>
      </c>
      <c r="BI1516" s="510">
        <v>24692</v>
      </c>
      <c r="BJ1516" s="510">
        <v>2037</v>
      </c>
      <c r="BK1516" s="510">
        <v>15231</v>
      </c>
      <c r="BL1516" s="510">
        <v>41960</v>
      </c>
      <c r="BM1516" s="510">
        <v>7072</v>
      </c>
      <c r="BN1516" s="510">
        <v>5178</v>
      </c>
      <c r="BO1516" s="510">
        <v>4440</v>
      </c>
      <c r="BP1516" s="510">
        <v>3243</v>
      </c>
      <c r="BQ1516" s="510">
        <v>34391</v>
      </c>
      <c r="BR1516" s="510">
        <v>27529</v>
      </c>
      <c r="BS1516" s="510">
        <v>14758</v>
      </c>
      <c r="BT1516" s="510">
        <v>9804</v>
      </c>
      <c r="BU1516" s="510">
        <v>702</v>
      </c>
      <c r="BV1516" s="510">
        <v>528</v>
      </c>
      <c r="BW1516" s="510">
        <v>197</v>
      </c>
      <c r="BX1516" s="510">
        <v>123635</v>
      </c>
      <c r="BY1516" s="510">
        <v>628</v>
      </c>
      <c r="BZ1516" s="510">
        <v>1206</v>
      </c>
      <c r="CA1516" s="510">
        <v>64</v>
      </c>
      <c r="CB1516" s="510">
        <v>34382</v>
      </c>
      <c r="CC1516" s="510">
        <v>537</v>
      </c>
      <c r="CD1516" s="510">
        <v>1204</v>
      </c>
      <c r="CE1516" s="510">
        <v>3338</v>
      </c>
      <c r="CF1516" s="510">
        <v>1701256</v>
      </c>
      <c r="CG1516" s="510">
        <v>510</v>
      </c>
      <c r="CH1516" s="510">
        <v>916</v>
      </c>
      <c r="CI1516" s="510">
        <v>2380</v>
      </c>
      <c r="CJ1516" s="510">
        <v>4370892</v>
      </c>
      <c r="CK1516" s="510">
        <v>1837</v>
      </c>
      <c r="CL1516" s="510">
        <v>3459</v>
      </c>
      <c r="CM1516" s="510">
        <v>475</v>
      </c>
      <c r="CN1516" s="510">
        <v>769792</v>
      </c>
      <c r="CO1516" s="510">
        <v>1621</v>
      </c>
      <c r="CP1516" s="510">
        <v>3211</v>
      </c>
      <c r="CQ1516" s="510">
        <v>23514</v>
      </c>
      <c r="CR1516" s="510">
        <v>43495181</v>
      </c>
      <c r="CS1516" s="510">
        <v>1850</v>
      </c>
      <c r="CT1516" s="510">
        <v>3570</v>
      </c>
      <c r="CU1516" s="510">
        <v>2062</v>
      </c>
      <c r="CV1516" s="510">
        <v>17195057</v>
      </c>
      <c r="CW1516" s="510">
        <v>8339</v>
      </c>
      <c r="CX1516" s="510">
        <v>15796</v>
      </c>
      <c r="CY1516" s="510">
        <v>725</v>
      </c>
      <c r="CZ1516" s="510">
        <v>5572229</v>
      </c>
      <c r="DA1516" s="510">
        <v>7686</v>
      </c>
      <c r="DB1516" s="510">
        <v>14304</v>
      </c>
      <c r="DC1516" s="510">
        <v>215</v>
      </c>
      <c r="DD1516" s="510">
        <v>4287632</v>
      </c>
      <c r="DE1516" s="510">
        <v>19942</v>
      </c>
      <c r="DF1516" s="510">
        <v>35790</v>
      </c>
      <c r="DG1516" s="510">
        <v>76</v>
      </c>
      <c r="DH1516" s="510">
        <v>819395</v>
      </c>
      <c r="DI1516" s="510">
        <v>10782</v>
      </c>
      <c r="DJ1516" s="510">
        <v>25063</v>
      </c>
      <c r="DK1516" s="510">
        <v>278</v>
      </c>
      <c r="DL1516" s="510">
        <v>97401</v>
      </c>
      <c r="DM1516" s="510">
        <v>350</v>
      </c>
      <c r="DN1516" s="510">
        <v>628</v>
      </c>
      <c r="DO1516" s="510">
        <v>2269</v>
      </c>
      <c r="DP1516" s="510">
        <v>90712</v>
      </c>
      <c r="DQ1516" s="510">
        <v>40</v>
      </c>
      <c r="DR1516" s="510">
        <v>83</v>
      </c>
      <c r="DS1516" s="510">
        <v>47</v>
      </c>
      <c r="DT1516" s="510">
        <v>222306</v>
      </c>
      <c r="DU1516" s="510">
        <v>4730</v>
      </c>
      <c r="DV1516" s="510">
        <v>11442</v>
      </c>
      <c r="DW1516" s="510">
        <v>39</v>
      </c>
      <c r="DX1516" s="510">
        <v>27414</v>
      </c>
      <c r="DY1516" s="510">
        <v>30293229</v>
      </c>
      <c r="DZ1516" s="510">
        <v>1105</v>
      </c>
      <c r="EA1516" s="510">
        <v>1840</v>
      </c>
      <c r="EB1516" s="510">
        <v>13783</v>
      </c>
      <c r="EC1516" s="510">
        <v>2899</v>
      </c>
      <c r="ED1516" s="510">
        <v>469</v>
      </c>
      <c r="EE1516" s="510">
        <v>3070853</v>
      </c>
      <c r="EF1516" s="510">
        <v>564</v>
      </c>
      <c r="EG1516" s="510">
        <v>592</v>
      </c>
      <c r="EH1516" s="510">
        <v>923</v>
      </c>
      <c r="EI1516" s="510"/>
      <c r="EJ1516" s="479"/>
      <c r="EK1516" s="479"/>
      <c r="EL1516" s="479"/>
      <c r="EM1516" s="479"/>
      <c r="EN1516" s="479"/>
      <c r="EO1516" s="479"/>
      <c r="EP1516" s="479"/>
      <c r="EQ1516" s="479"/>
      <c r="ER1516" s="479"/>
      <c r="ES1516" s="479"/>
      <c r="ET1516" s="479"/>
      <c r="EU1516" s="479"/>
      <c r="EV1516" s="479"/>
      <c r="EW1516" s="479"/>
      <c r="EX1516" s="479"/>
      <c r="EY1516" s="479"/>
      <c r="EZ1516" s="476"/>
      <c r="FA1516" s="482">
        <f t="shared" si="2674"/>
        <v>9</v>
      </c>
      <c r="FB1516" s="493">
        <f t="shared" si="2691"/>
        <v>2025</v>
      </c>
      <c r="FC1516" s="498">
        <f t="shared" si="2692"/>
        <v>45901</v>
      </c>
      <c r="FD1516" s="499">
        <f t="shared" si="2693"/>
        <v>30</v>
      </c>
      <c r="FE1516" s="450"/>
      <c r="FF1516" s="451">
        <f t="shared" si="2675"/>
        <v>0.66951903216287989</v>
      </c>
      <c r="FG1516" s="450"/>
      <c r="FH1516" s="452">
        <f t="shared" si="2681"/>
        <v>1.9649902750764101</v>
      </c>
      <c r="FI1516" s="452">
        <f t="shared" si="2682"/>
        <v>1.4387329813837177</v>
      </c>
      <c r="FJ1516" s="452">
        <f t="shared" si="2683"/>
        <v>1.9654714475431607</v>
      </c>
      <c r="FK1516" s="452">
        <f t="shared" si="2684"/>
        <v>1.4355909694555113</v>
      </c>
      <c r="FL1516" s="452">
        <f t="shared" si="2685"/>
        <v>1.3042208654101406</v>
      </c>
      <c r="FM1516" s="452">
        <f t="shared" si="2686"/>
        <v>1.0439910500967045</v>
      </c>
      <c r="FN1516" s="452">
        <f t="shared" si="2687"/>
        <v>1.626763668430335</v>
      </c>
      <c r="FO1516" s="452">
        <f t="shared" si="2688"/>
        <v>1.0806878306878307</v>
      </c>
      <c r="FP1516" s="452">
        <f t="shared" si="2689"/>
        <v>1.4239350912778905</v>
      </c>
      <c r="FQ1516" s="452">
        <f t="shared" si="2690"/>
        <v>1.0709939148073022</v>
      </c>
      <c r="FR1516" s="453"/>
      <c r="FS1516" s="446">
        <f t="shared" si="2699"/>
        <v>54575</v>
      </c>
      <c r="FT1516" s="446">
        <f t="shared" si="2699"/>
        <v>709475</v>
      </c>
      <c r="FU1516" s="446">
        <f t="shared" si="2699"/>
        <v>2674175</v>
      </c>
      <c r="FV1516" s="446">
        <f t="shared" si="2699"/>
        <v>6112400</v>
      </c>
      <c r="FW1516" s="446">
        <f t="shared" si="2699"/>
        <v>3401055</v>
      </c>
      <c r="FX1516" s="446">
        <f t="shared" si="2699"/>
        <v>2464569</v>
      </c>
      <c r="FY1516" s="446">
        <f t="shared" si="2699"/>
        <v>93636319</v>
      </c>
      <c r="FZ1516" s="446">
        <f t="shared" si="2699"/>
        <v>217483056</v>
      </c>
      <c r="GA1516" s="446">
        <f t="shared" si="2699"/>
        <v>13514609</v>
      </c>
      <c r="GB1516" s="446">
        <f t="shared" si="2699"/>
        <v>9067689</v>
      </c>
      <c r="GC1516" s="446">
        <f t="shared" si="2700"/>
        <v>2405538</v>
      </c>
      <c r="GD1516" s="446">
        <f t="shared" si="2700"/>
        <v>237582</v>
      </c>
      <c r="GE1516" s="446">
        <f t="shared" si="2700"/>
        <v>77056</v>
      </c>
      <c r="GF1516" s="446">
        <f t="shared" si="2700"/>
        <v>3057608</v>
      </c>
      <c r="GG1516" s="446">
        <f t="shared" si="2700"/>
        <v>8232420</v>
      </c>
      <c r="GH1516" s="446">
        <f t="shared" si="2700"/>
        <v>1525225</v>
      </c>
      <c r="GI1516" s="446">
        <f t="shared" si="2700"/>
        <v>83944980</v>
      </c>
      <c r="GJ1516" s="446">
        <f t="shared" si="2700"/>
        <v>32571352</v>
      </c>
      <c r="GK1516" s="446">
        <f t="shared" si="2700"/>
        <v>10370400</v>
      </c>
      <c r="GL1516" s="446">
        <f t="shared" si="2700"/>
        <v>7694850</v>
      </c>
      <c r="GM1516" s="446">
        <f t="shared" si="2700"/>
        <v>1904788</v>
      </c>
      <c r="GN1516" s="446">
        <f t="shared" si="2700"/>
        <v>537774</v>
      </c>
      <c r="GO1516" s="446">
        <f t="shared" si="2700"/>
        <v>174584</v>
      </c>
      <c r="GP1516" s="446">
        <f t="shared" si="2700"/>
        <v>188327</v>
      </c>
      <c r="GQ1516" s="446">
        <f t="shared" si="2700"/>
        <v>50441760</v>
      </c>
      <c r="GR1516" s="446"/>
      <c r="GS1516" s="446"/>
      <c r="GT1516" s="446"/>
      <c r="GU1516" s="446"/>
      <c r="GV1516" s="416"/>
    </row>
    <row r="1517" spans="1:204" ht="9.75" customHeight="1" x14ac:dyDescent="0.2">
      <c r="A1517" s="523" t="str">
        <f t="shared" si="2698"/>
        <v>2025-26SEPTEMBERRYD</v>
      </c>
      <c r="B1517" s="524" t="str">
        <f t="shared" si="2678"/>
        <v>2025-26</v>
      </c>
      <c r="C1517" s="525" t="s">
        <v>640</v>
      </c>
      <c r="D1517" s="524" t="s">
        <v>663</v>
      </c>
      <c r="E1517" s="524" t="s">
        <v>662</v>
      </c>
      <c r="F1517" s="526" t="s">
        <v>455</v>
      </c>
      <c r="G1517" s="526" t="s">
        <v>693</v>
      </c>
      <c r="H1517" s="527">
        <v>97808</v>
      </c>
      <c r="I1517" s="527">
        <v>78989</v>
      </c>
      <c r="J1517" s="527">
        <v>394917</v>
      </c>
      <c r="K1517" s="527">
        <v>5</v>
      </c>
      <c r="L1517" s="527">
        <v>1</v>
      </c>
      <c r="M1517" s="527">
        <v>2</v>
      </c>
      <c r="N1517" s="527">
        <v>31</v>
      </c>
      <c r="O1517" s="527">
        <v>92</v>
      </c>
      <c r="P1517" s="527">
        <v>219</v>
      </c>
      <c r="Q1517" s="527">
        <v>6</v>
      </c>
      <c r="R1517" s="527">
        <v>35</v>
      </c>
      <c r="S1517" s="527">
        <v>64600</v>
      </c>
      <c r="T1517" s="527">
        <v>5207</v>
      </c>
      <c r="U1517" s="527">
        <v>3284</v>
      </c>
      <c r="V1517" s="527">
        <v>33223</v>
      </c>
      <c r="W1517" s="527">
        <v>13332</v>
      </c>
      <c r="X1517" s="527">
        <v>486</v>
      </c>
      <c r="Y1517" s="527">
        <v>2640565</v>
      </c>
      <c r="Z1517" s="527">
        <v>507</v>
      </c>
      <c r="AA1517" s="527">
        <v>949</v>
      </c>
      <c r="AB1517" s="527">
        <v>1942080</v>
      </c>
      <c r="AC1517" s="527">
        <v>591</v>
      </c>
      <c r="AD1517" s="527">
        <v>1094</v>
      </c>
      <c r="AE1517" s="527">
        <v>59698076</v>
      </c>
      <c r="AF1517" s="527">
        <v>1797</v>
      </c>
      <c r="AG1517" s="527">
        <v>3656</v>
      </c>
      <c r="AH1517" s="527">
        <v>111395210</v>
      </c>
      <c r="AI1517" s="527">
        <v>8355</v>
      </c>
      <c r="AJ1517" s="527">
        <v>19648</v>
      </c>
      <c r="AK1517" s="527">
        <v>4880060</v>
      </c>
      <c r="AL1517" s="527">
        <v>10041</v>
      </c>
      <c r="AM1517" s="527">
        <v>24332</v>
      </c>
      <c r="AN1517" s="527">
        <v>0</v>
      </c>
      <c r="AO1517" s="527">
        <v>3669</v>
      </c>
      <c r="AP1517" s="527">
        <v>5378</v>
      </c>
      <c r="AQ1517" s="527">
        <v>30492469</v>
      </c>
      <c r="AR1517" s="527">
        <v>5670</v>
      </c>
      <c r="AS1517" s="527">
        <v>12337</v>
      </c>
      <c r="AT1517" s="527">
        <v>9836</v>
      </c>
      <c r="AU1517" s="527">
        <v>610</v>
      </c>
      <c r="AV1517" s="527">
        <v>3447</v>
      </c>
      <c r="AW1517" s="527">
        <v>7156</v>
      </c>
      <c r="AX1517" s="527">
        <v>576</v>
      </c>
      <c r="AY1517" s="527">
        <v>5203</v>
      </c>
      <c r="AZ1517" s="527">
        <v>1893</v>
      </c>
      <c r="BA1517" s="527">
        <v>13064</v>
      </c>
      <c r="BB1517" s="527">
        <v>40635828</v>
      </c>
      <c r="BC1517" s="527">
        <v>3111</v>
      </c>
      <c r="BD1517" s="527">
        <v>6722</v>
      </c>
      <c r="BE1517" s="527">
        <v>534</v>
      </c>
      <c r="BF1517" s="527">
        <v>3663</v>
      </c>
      <c r="BG1517" s="527">
        <v>6365</v>
      </c>
      <c r="BH1517" s="527">
        <v>2502</v>
      </c>
      <c r="BI1517" s="527">
        <v>33787</v>
      </c>
      <c r="BJ1517" s="527">
        <v>1500</v>
      </c>
      <c r="BK1517" s="527">
        <v>19477</v>
      </c>
      <c r="BL1517" s="527">
        <v>54764</v>
      </c>
      <c r="BM1517" s="527">
        <v>12222</v>
      </c>
      <c r="BN1517" s="527">
        <v>7981</v>
      </c>
      <c r="BO1517" s="527">
        <v>7695</v>
      </c>
      <c r="BP1517" s="527">
        <v>5109</v>
      </c>
      <c r="BQ1517" s="527">
        <v>46610</v>
      </c>
      <c r="BR1517" s="527">
        <v>34963</v>
      </c>
      <c r="BS1517" s="527">
        <v>24324</v>
      </c>
      <c r="BT1517" s="527">
        <v>14013</v>
      </c>
      <c r="BU1517" s="527">
        <v>856</v>
      </c>
      <c r="BV1517" s="527">
        <v>514</v>
      </c>
      <c r="BW1517" s="527">
        <v>103</v>
      </c>
      <c r="BX1517" s="527">
        <v>67912</v>
      </c>
      <c r="BY1517" s="527">
        <v>659</v>
      </c>
      <c r="BZ1517" s="527">
        <v>1051</v>
      </c>
      <c r="CA1517" s="527">
        <v>102</v>
      </c>
      <c r="CB1517" s="527">
        <v>56396</v>
      </c>
      <c r="CC1517" s="527">
        <v>553</v>
      </c>
      <c r="CD1517" s="527">
        <v>1137</v>
      </c>
      <c r="CE1517" s="527">
        <v>5002</v>
      </c>
      <c r="CF1517" s="527">
        <v>2516257</v>
      </c>
      <c r="CG1517" s="527">
        <v>503</v>
      </c>
      <c r="CH1517" s="527">
        <v>941</v>
      </c>
      <c r="CI1517" s="527">
        <v>2570</v>
      </c>
      <c r="CJ1517" s="527">
        <v>4531237</v>
      </c>
      <c r="CK1517" s="527">
        <v>1763</v>
      </c>
      <c r="CL1517" s="527">
        <v>3515</v>
      </c>
      <c r="CM1517" s="527">
        <v>1225</v>
      </c>
      <c r="CN1517" s="527">
        <v>2148411</v>
      </c>
      <c r="CO1517" s="527">
        <v>1754</v>
      </c>
      <c r="CP1517" s="527">
        <v>3713</v>
      </c>
      <c r="CQ1517" s="527">
        <v>29428</v>
      </c>
      <c r="CR1517" s="527">
        <v>53018428</v>
      </c>
      <c r="CS1517" s="527">
        <v>1802</v>
      </c>
      <c r="CT1517" s="527">
        <v>3663</v>
      </c>
      <c r="CU1517" s="527">
        <v>1060</v>
      </c>
      <c r="CV1517" s="527">
        <v>9773132</v>
      </c>
      <c r="CW1517" s="527">
        <v>9220</v>
      </c>
      <c r="CX1517" s="527">
        <v>22263</v>
      </c>
      <c r="CY1517" s="527">
        <v>537</v>
      </c>
      <c r="CZ1517" s="527">
        <v>5192917</v>
      </c>
      <c r="DA1517" s="527">
        <v>9670</v>
      </c>
      <c r="DB1517" s="527">
        <v>22765</v>
      </c>
      <c r="DC1517" s="527">
        <v>853</v>
      </c>
      <c r="DD1517" s="527">
        <v>10395287</v>
      </c>
      <c r="DE1517" s="527">
        <v>12187</v>
      </c>
      <c r="DF1517" s="527">
        <v>27728</v>
      </c>
      <c r="DG1517" s="527">
        <v>104</v>
      </c>
      <c r="DH1517" s="527">
        <v>1235954</v>
      </c>
      <c r="DI1517" s="527">
        <v>11884</v>
      </c>
      <c r="DJ1517" s="527">
        <v>27639</v>
      </c>
      <c r="DK1517" s="527">
        <v>4</v>
      </c>
      <c r="DL1517" s="527">
        <v>1729</v>
      </c>
      <c r="DM1517" s="527">
        <v>432</v>
      </c>
      <c r="DN1517" s="527">
        <v>654</v>
      </c>
      <c r="DO1517" s="527">
        <v>3340</v>
      </c>
      <c r="DP1517" s="527">
        <v>174268</v>
      </c>
      <c r="DQ1517" s="527">
        <v>52</v>
      </c>
      <c r="DR1517" s="527">
        <v>64</v>
      </c>
      <c r="DS1517" s="527">
        <v>55</v>
      </c>
      <c r="DT1517" s="527">
        <v>76840</v>
      </c>
      <c r="DU1517" s="527">
        <v>1397</v>
      </c>
      <c r="DV1517" s="527">
        <v>3243</v>
      </c>
      <c r="DW1517" s="527">
        <v>54</v>
      </c>
      <c r="DX1517" s="527">
        <v>34227</v>
      </c>
      <c r="DY1517" s="527">
        <v>37327355</v>
      </c>
      <c r="DZ1517" s="527">
        <v>1091</v>
      </c>
      <c r="EA1517" s="527">
        <v>1870</v>
      </c>
      <c r="EB1517" s="527">
        <v>17763</v>
      </c>
      <c r="EC1517" s="527">
        <v>3806</v>
      </c>
      <c r="ED1517" s="527">
        <v>381</v>
      </c>
      <c r="EE1517" s="527">
        <v>2879872</v>
      </c>
      <c r="EF1517" s="527">
        <v>1754</v>
      </c>
      <c r="EG1517" s="527">
        <v>2299</v>
      </c>
      <c r="EH1517" s="527">
        <v>122</v>
      </c>
      <c r="EI1517" s="527"/>
      <c r="EJ1517" s="528"/>
      <c r="EK1517" s="528"/>
      <c r="EL1517" s="528"/>
      <c r="EM1517" s="528"/>
      <c r="EN1517" s="528"/>
      <c r="EO1517" s="528"/>
      <c r="EP1517" s="528"/>
      <c r="EQ1517" s="528"/>
      <c r="ER1517" s="528"/>
      <c r="ES1517" s="528"/>
      <c r="ET1517" s="528"/>
      <c r="EU1517" s="528"/>
      <c r="EV1517" s="528"/>
      <c r="EW1517" s="528"/>
      <c r="EX1517" s="528"/>
      <c r="EY1517" s="528"/>
      <c r="EZ1517" s="529"/>
      <c r="FA1517" s="446">
        <f t="shared" si="2674"/>
        <v>9</v>
      </c>
      <c r="FB1517" s="417">
        <f t="shared" si="2691"/>
        <v>2025</v>
      </c>
      <c r="FC1517" s="448">
        <f t="shared" si="2692"/>
        <v>45901</v>
      </c>
      <c r="FD1517" s="449">
        <f t="shared" si="2693"/>
        <v>30</v>
      </c>
      <c r="FE1517" s="530"/>
      <c r="FF1517" s="531">
        <f t="shared" si="2675"/>
        <v>0.6696070569366479</v>
      </c>
      <c r="FG1517" s="530"/>
      <c r="FH1517" s="532">
        <f t="shared" si="2681"/>
        <v>2.3472248895717303</v>
      </c>
      <c r="FI1517" s="532">
        <f t="shared" si="2682"/>
        <v>1.5327443825619358</v>
      </c>
      <c r="FJ1517" s="532">
        <f t="shared" si="2683"/>
        <v>2.3431790499390988</v>
      </c>
      <c r="FK1517" s="532">
        <f t="shared" si="2684"/>
        <v>1.5557247259439708</v>
      </c>
      <c r="FL1517" s="532">
        <f t="shared" si="2685"/>
        <v>1.4029437437919514</v>
      </c>
      <c r="FM1517" s="532">
        <f t="shared" si="2686"/>
        <v>1.0523733558077235</v>
      </c>
      <c r="FN1517" s="532">
        <f t="shared" si="2687"/>
        <v>1.8244824482448245</v>
      </c>
      <c r="FO1517" s="532">
        <f t="shared" si="2688"/>
        <v>1.051080108010801</v>
      </c>
      <c r="FP1517" s="532">
        <f t="shared" si="2689"/>
        <v>1.7613168724279835</v>
      </c>
      <c r="FQ1517" s="532">
        <f t="shared" si="2690"/>
        <v>1.0576131687242798</v>
      </c>
      <c r="FR1517" s="533"/>
      <c r="FS1517" s="534">
        <f t="shared" si="2699"/>
        <v>78989</v>
      </c>
      <c r="FT1517" s="534">
        <f t="shared" si="2699"/>
        <v>157978</v>
      </c>
      <c r="FU1517" s="534">
        <f t="shared" si="2699"/>
        <v>2448659</v>
      </c>
      <c r="FV1517" s="534">
        <f t="shared" si="2699"/>
        <v>7266988</v>
      </c>
      <c r="FW1517" s="534">
        <f t="shared" si="2699"/>
        <v>4941443</v>
      </c>
      <c r="FX1517" s="534">
        <f t="shared" si="2699"/>
        <v>3592696</v>
      </c>
      <c r="FY1517" s="534">
        <f t="shared" si="2699"/>
        <v>121463288</v>
      </c>
      <c r="FZ1517" s="534">
        <f t="shared" si="2699"/>
        <v>261947136</v>
      </c>
      <c r="GA1517" s="534">
        <f t="shared" si="2699"/>
        <v>11825352</v>
      </c>
      <c r="GB1517" s="534">
        <f t="shared" si="2699"/>
        <v>87816208</v>
      </c>
      <c r="GC1517" s="534">
        <f t="shared" si="2700"/>
        <v>66348386</v>
      </c>
      <c r="GD1517" s="534">
        <f t="shared" si="2700"/>
        <v>108253</v>
      </c>
      <c r="GE1517" s="534">
        <f t="shared" si="2700"/>
        <v>115974</v>
      </c>
      <c r="GF1517" s="534">
        <f t="shared" si="2700"/>
        <v>4706882</v>
      </c>
      <c r="GG1517" s="534">
        <f t="shared" si="2700"/>
        <v>9033550</v>
      </c>
      <c r="GH1517" s="534">
        <f t="shared" si="2700"/>
        <v>4548425</v>
      </c>
      <c r="GI1517" s="534">
        <f t="shared" si="2700"/>
        <v>107794764</v>
      </c>
      <c r="GJ1517" s="534">
        <f t="shared" si="2700"/>
        <v>23598780</v>
      </c>
      <c r="GK1517" s="534">
        <f t="shared" si="2700"/>
        <v>12224805</v>
      </c>
      <c r="GL1517" s="534">
        <f t="shared" si="2700"/>
        <v>23651984</v>
      </c>
      <c r="GM1517" s="534">
        <f t="shared" si="2700"/>
        <v>2874456</v>
      </c>
      <c r="GN1517" s="534">
        <f t="shared" si="2700"/>
        <v>178365</v>
      </c>
      <c r="GO1517" s="534">
        <f t="shared" si="2700"/>
        <v>2616</v>
      </c>
      <c r="GP1517" s="534">
        <f t="shared" si="2700"/>
        <v>213760</v>
      </c>
      <c r="GQ1517" s="534">
        <f t="shared" si="2700"/>
        <v>64004490</v>
      </c>
      <c r="GR1517" s="534"/>
      <c r="GS1517" s="534"/>
      <c r="GT1517" s="534"/>
      <c r="GU1517" s="534"/>
      <c r="GV1517" s="535"/>
    </row>
    <row r="1518" spans="1:204" ht="9.75" customHeight="1" x14ac:dyDescent="0.2">
      <c r="A1518" s="417" t="str">
        <f t="shared" si="2698"/>
        <v>2025-26SEPTEMBERRYF</v>
      </c>
      <c r="B1518" s="458" t="str">
        <f t="shared" si="2678"/>
        <v>2025-26</v>
      </c>
      <c r="C1518" s="402" t="s">
        <v>640</v>
      </c>
      <c r="D1518" s="458" t="s">
        <v>667</v>
      </c>
      <c r="E1518" s="458" t="s">
        <v>666</v>
      </c>
      <c r="F1518" s="478" t="s">
        <v>457</v>
      </c>
      <c r="G1518" s="478" t="s">
        <v>694</v>
      </c>
      <c r="H1518" s="510">
        <v>117482</v>
      </c>
      <c r="I1518" s="510">
        <v>89579</v>
      </c>
      <c r="J1518" s="510">
        <v>234562</v>
      </c>
      <c r="K1518" s="510">
        <v>3</v>
      </c>
      <c r="L1518" s="510">
        <v>0</v>
      </c>
      <c r="M1518" s="510">
        <v>1</v>
      </c>
      <c r="N1518" s="510">
        <v>15</v>
      </c>
      <c r="O1518" s="510">
        <v>61</v>
      </c>
      <c r="P1518" s="510">
        <v>474</v>
      </c>
      <c r="Q1518" s="510">
        <v>0</v>
      </c>
      <c r="R1518" s="510">
        <v>67</v>
      </c>
      <c r="S1518" s="510">
        <v>80627</v>
      </c>
      <c r="T1518" s="510">
        <v>8224</v>
      </c>
      <c r="U1518" s="510">
        <v>4963</v>
      </c>
      <c r="V1518" s="510">
        <v>40664</v>
      </c>
      <c r="W1518" s="510">
        <v>14851</v>
      </c>
      <c r="X1518" s="510">
        <v>365</v>
      </c>
      <c r="Y1518" s="510">
        <v>4594496</v>
      </c>
      <c r="Z1518" s="510">
        <v>559</v>
      </c>
      <c r="AA1518" s="510">
        <v>1067</v>
      </c>
      <c r="AB1518" s="510">
        <v>3100815</v>
      </c>
      <c r="AC1518" s="510">
        <v>625</v>
      </c>
      <c r="AD1518" s="510">
        <v>1189</v>
      </c>
      <c r="AE1518" s="510">
        <v>90274703</v>
      </c>
      <c r="AF1518" s="510">
        <v>2220</v>
      </c>
      <c r="AG1518" s="510">
        <v>4606</v>
      </c>
      <c r="AH1518" s="510">
        <v>106088734</v>
      </c>
      <c r="AI1518" s="510">
        <v>7144</v>
      </c>
      <c r="AJ1518" s="510">
        <v>16563</v>
      </c>
      <c r="AK1518" s="510">
        <v>3883157</v>
      </c>
      <c r="AL1518" s="510">
        <v>10639</v>
      </c>
      <c r="AM1518" s="510">
        <v>27669</v>
      </c>
      <c r="AN1518" s="510">
        <v>448</v>
      </c>
      <c r="AO1518" s="510">
        <v>3706</v>
      </c>
      <c r="AP1518" s="510">
        <v>3320</v>
      </c>
      <c r="AQ1518" s="510">
        <v>11277561</v>
      </c>
      <c r="AR1518" s="510">
        <v>3397</v>
      </c>
      <c r="AS1518" s="510">
        <v>7465</v>
      </c>
      <c r="AT1518" s="510">
        <v>14506</v>
      </c>
      <c r="AU1518" s="510">
        <v>1007</v>
      </c>
      <c r="AV1518" s="510">
        <v>3772</v>
      </c>
      <c r="AW1518" s="510">
        <v>6743</v>
      </c>
      <c r="AX1518" s="510">
        <v>1650</v>
      </c>
      <c r="AY1518" s="510">
        <v>8077</v>
      </c>
      <c r="AZ1518" s="510">
        <v>0</v>
      </c>
      <c r="BA1518" s="510">
        <v>11744</v>
      </c>
      <c r="BB1518" s="510">
        <v>34633392</v>
      </c>
      <c r="BC1518" s="510">
        <v>2949</v>
      </c>
      <c r="BD1518" s="510">
        <v>6263</v>
      </c>
      <c r="BE1518" s="510">
        <v>1353</v>
      </c>
      <c r="BF1518" s="510">
        <v>5402</v>
      </c>
      <c r="BG1518" s="510">
        <v>4554</v>
      </c>
      <c r="BH1518" s="510">
        <v>435</v>
      </c>
      <c r="BI1518" s="510">
        <v>35629</v>
      </c>
      <c r="BJ1518" s="510">
        <v>3287</v>
      </c>
      <c r="BK1518" s="510">
        <v>27205</v>
      </c>
      <c r="BL1518" s="510">
        <v>66121</v>
      </c>
      <c r="BM1518" s="510">
        <v>16750</v>
      </c>
      <c r="BN1518" s="510">
        <v>11456</v>
      </c>
      <c r="BO1518" s="510">
        <v>10249</v>
      </c>
      <c r="BP1518" s="510">
        <v>7013</v>
      </c>
      <c r="BQ1518" s="510">
        <v>55649</v>
      </c>
      <c r="BR1518" s="510">
        <v>43299</v>
      </c>
      <c r="BS1518" s="510">
        <v>28162</v>
      </c>
      <c r="BT1518" s="510">
        <v>15835</v>
      </c>
      <c r="BU1518" s="510">
        <v>737</v>
      </c>
      <c r="BV1518" s="510">
        <v>398</v>
      </c>
      <c r="BW1518" s="510">
        <v>10</v>
      </c>
      <c r="BX1518" s="510">
        <v>9126</v>
      </c>
      <c r="BY1518" s="510">
        <v>913</v>
      </c>
      <c r="BZ1518" s="510">
        <v>1064</v>
      </c>
      <c r="CA1518" s="510">
        <v>5</v>
      </c>
      <c r="CB1518" s="510">
        <v>2788</v>
      </c>
      <c r="CC1518" s="510">
        <v>558</v>
      </c>
      <c r="CD1518" s="510">
        <v>890</v>
      </c>
      <c r="CE1518" s="510">
        <v>8209</v>
      </c>
      <c r="CF1518" s="510">
        <v>4582582</v>
      </c>
      <c r="CG1518" s="510">
        <v>558</v>
      </c>
      <c r="CH1518" s="510">
        <v>1067</v>
      </c>
      <c r="CI1518" s="510">
        <v>2545</v>
      </c>
      <c r="CJ1518" s="510">
        <v>5279587</v>
      </c>
      <c r="CK1518" s="510">
        <v>2074</v>
      </c>
      <c r="CL1518" s="510">
        <v>4228</v>
      </c>
      <c r="CM1518" s="510">
        <v>1052</v>
      </c>
      <c r="CN1518" s="510">
        <v>1910455</v>
      </c>
      <c r="CO1518" s="510">
        <v>1816</v>
      </c>
      <c r="CP1518" s="510">
        <v>3826</v>
      </c>
      <c r="CQ1518" s="510">
        <v>37067</v>
      </c>
      <c r="CR1518" s="510">
        <v>83084661</v>
      </c>
      <c r="CS1518" s="510">
        <v>2241</v>
      </c>
      <c r="CT1518" s="510">
        <v>4640</v>
      </c>
      <c r="CU1518" s="510">
        <v>879</v>
      </c>
      <c r="CV1518" s="510">
        <v>6907460</v>
      </c>
      <c r="CW1518" s="510">
        <v>7858</v>
      </c>
      <c r="CX1518" s="510">
        <v>19898</v>
      </c>
      <c r="CY1518" s="510">
        <v>218</v>
      </c>
      <c r="CZ1518" s="510">
        <v>1562477</v>
      </c>
      <c r="DA1518" s="510">
        <v>7167</v>
      </c>
      <c r="DB1518" s="510">
        <v>18412</v>
      </c>
      <c r="DC1518" s="510">
        <v>882</v>
      </c>
      <c r="DD1518" s="510">
        <v>10649546</v>
      </c>
      <c r="DE1518" s="510">
        <v>12074</v>
      </c>
      <c r="DF1518" s="510">
        <v>33921</v>
      </c>
      <c r="DG1518" s="510">
        <v>44</v>
      </c>
      <c r="DH1518" s="510">
        <v>366365</v>
      </c>
      <c r="DI1518" s="510">
        <v>8326</v>
      </c>
      <c r="DJ1518" s="510">
        <v>21538</v>
      </c>
      <c r="DK1518" s="510">
        <v>484</v>
      </c>
      <c r="DL1518" s="510">
        <v>217140</v>
      </c>
      <c r="DM1518" s="510">
        <v>449</v>
      </c>
      <c r="DN1518" s="510">
        <v>744</v>
      </c>
      <c r="DO1518" s="510">
        <v>4544</v>
      </c>
      <c r="DP1518" s="510">
        <v>185162</v>
      </c>
      <c r="DQ1518" s="510">
        <v>41</v>
      </c>
      <c r="DR1518" s="510">
        <v>73</v>
      </c>
      <c r="DS1518" s="510">
        <v>102</v>
      </c>
      <c r="DT1518" s="510">
        <v>157063</v>
      </c>
      <c r="DU1518" s="510">
        <v>1540</v>
      </c>
      <c r="DV1518" s="510">
        <v>3033</v>
      </c>
      <c r="DW1518" s="510">
        <v>88</v>
      </c>
      <c r="DX1518" s="510">
        <v>38976</v>
      </c>
      <c r="DY1518" s="510">
        <v>101797173</v>
      </c>
      <c r="DZ1518" s="510">
        <v>2612</v>
      </c>
      <c r="EA1518" s="510">
        <v>5462</v>
      </c>
      <c r="EB1518" s="510">
        <v>28421</v>
      </c>
      <c r="EC1518" s="510">
        <v>14258</v>
      </c>
      <c r="ED1518" s="510">
        <v>6204</v>
      </c>
      <c r="EE1518" s="510">
        <v>51140310</v>
      </c>
      <c r="EF1518" s="510">
        <v>147</v>
      </c>
      <c r="EG1518" s="510">
        <v>647</v>
      </c>
      <c r="EH1518" s="510">
        <v>15</v>
      </c>
      <c r="EI1518" s="510"/>
      <c r="EJ1518" s="479"/>
      <c r="EK1518" s="479"/>
      <c r="EL1518" s="479"/>
      <c r="EM1518" s="479"/>
      <c r="EN1518" s="479"/>
      <c r="EO1518" s="479"/>
      <c r="EP1518" s="479"/>
      <c r="EQ1518" s="479"/>
      <c r="ER1518" s="479"/>
      <c r="ES1518" s="479"/>
      <c r="ET1518" s="479"/>
      <c r="EU1518" s="479"/>
      <c r="EV1518" s="479"/>
      <c r="EW1518" s="479"/>
      <c r="EX1518" s="479"/>
      <c r="EY1518" s="479"/>
      <c r="EZ1518" s="476"/>
      <c r="FA1518" s="446">
        <f t="shared" si="2674"/>
        <v>9</v>
      </c>
      <c r="FB1518" s="417">
        <f t="shared" si="2691"/>
        <v>2025</v>
      </c>
      <c r="FC1518" s="448">
        <f t="shared" si="2692"/>
        <v>45901</v>
      </c>
      <c r="FD1518" s="449">
        <f t="shared" si="2693"/>
        <v>30</v>
      </c>
      <c r="FE1518" s="450"/>
      <c r="FF1518" s="451">
        <f t="shared" si="2675"/>
        <v>0.5863225806451613</v>
      </c>
      <c r="FG1518" s="450"/>
      <c r="FH1518" s="452">
        <f t="shared" si="2681"/>
        <v>2.0367217898832686</v>
      </c>
      <c r="FI1518" s="452">
        <f t="shared" si="2682"/>
        <v>1.3929961089494163</v>
      </c>
      <c r="FJ1518" s="452">
        <f t="shared" si="2683"/>
        <v>2.0650816038686277</v>
      </c>
      <c r="FK1518" s="452">
        <f t="shared" si="2684"/>
        <v>1.4130566189804554</v>
      </c>
      <c r="FL1518" s="452">
        <f t="shared" si="2685"/>
        <v>1.3685077710013771</v>
      </c>
      <c r="FM1518" s="452">
        <f t="shared" si="2686"/>
        <v>1.064799331103679</v>
      </c>
      <c r="FN1518" s="452">
        <f t="shared" si="2687"/>
        <v>1.8963032792404553</v>
      </c>
      <c r="FO1518" s="452">
        <f t="shared" si="2688"/>
        <v>1.0662581644333715</v>
      </c>
      <c r="FP1518" s="452">
        <f t="shared" si="2689"/>
        <v>2.0191780821917806</v>
      </c>
      <c r="FQ1518" s="452">
        <f t="shared" si="2690"/>
        <v>1.0904109589041096</v>
      </c>
      <c r="FR1518" s="453"/>
      <c r="FS1518" s="446">
        <f t="shared" si="2699"/>
        <v>0</v>
      </c>
      <c r="FT1518" s="446">
        <f t="shared" si="2699"/>
        <v>89579</v>
      </c>
      <c r="FU1518" s="446">
        <f t="shared" si="2699"/>
        <v>1343685</v>
      </c>
      <c r="FV1518" s="446">
        <f t="shared" si="2699"/>
        <v>5464319</v>
      </c>
      <c r="FW1518" s="446">
        <f t="shared" si="2699"/>
        <v>8775008</v>
      </c>
      <c r="FX1518" s="446">
        <f t="shared" si="2699"/>
        <v>5901007</v>
      </c>
      <c r="FY1518" s="446">
        <f t="shared" si="2699"/>
        <v>187298384</v>
      </c>
      <c r="FZ1518" s="446">
        <f t="shared" si="2699"/>
        <v>245977113</v>
      </c>
      <c r="GA1518" s="446">
        <f t="shared" si="2699"/>
        <v>10099185</v>
      </c>
      <c r="GB1518" s="446">
        <f t="shared" si="2699"/>
        <v>73552672</v>
      </c>
      <c r="GC1518" s="446">
        <f t="shared" si="2700"/>
        <v>24783800</v>
      </c>
      <c r="GD1518" s="446">
        <f t="shared" si="2700"/>
        <v>10640</v>
      </c>
      <c r="GE1518" s="446">
        <f t="shared" si="2700"/>
        <v>4450</v>
      </c>
      <c r="GF1518" s="446">
        <f t="shared" si="2700"/>
        <v>8759003</v>
      </c>
      <c r="GG1518" s="446">
        <f t="shared" si="2700"/>
        <v>10760260</v>
      </c>
      <c r="GH1518" s="446">
        <f t="shared" si="2700"/>
        <v>4024952</v>
      </c>
      <c r="GI1518" s="446">
        <f t="shared" si="2700"/>
        <v>171990880</v>
      </c>
      <c r="GJ1518" s="446">
        <f t="shared" si="2700"/>
        <v>17490342</v>
      </c>
      <c r="GK1518" s="446">
        <f t="shared" si="2700"/>
        <v>4013816</v>
      </c>
      <c r="GL1518" s="446">
        <f t="shared" si="2700"/>
        <v>29918322</v>
      </c>
      <c r="GM1518" s="446">
        <f t="shared" si="2700"/>
        <v>947672</v>
      </c>
      <c r="GN1518" s="446">
        <f t="shared" si="2700"/>
        <v>309366</v>
      </c>
      <c r="GO1518" s="446">
        <f t="shared" si="2700"/>
        <v>360096</v>
      </c>
      <c r="GP1518" s="446">
        <f t="shared" si="2700"/>
        <v>331712</v>
      </c>
      <c r="GQ1518" s="446">
        <f t="shared" si="2700"/>
        <v>212886912</v>
      </c>
      <c r="GR1518" s="446"/>
      <c r="GS1518" s="446"/>
      <c r="GT1518" s="446"/>
      <c r="GU1518" s="446"/>
      <c r="GV1518" s="416"/>
    </row>
    <row r="1519" spans="1:204" ht="9.75" customHeight="1" x14ac:dyDescent="0.2">
      <c r="A1519" s="417" t="str">
        <f t="shared" si="2698"/>
        <v>2025-26SEPTEMBERRYA</v>
      </c>
      <c r="B1519" s="458" t="str">
        <f t="shared" si="2678"/>
        <v>2025-26</v>
      </c>
      <c r="C1519" s="402" t="s">
        <v>640</v>
      </c>
      <c r="D1519" s="458" t="s">
        <v>653</v>
      </c>
      <c r="E1519" s="458" t="s">
        <v>652</v>
      </c>
      <c r="F1519" s="478" t="s">
        <v>452</v>
      </c>
      <c r="G1519" s="478" t="s">
        <v>697</v>
      </c>
      <c r="H1519" s="510">
        <v>133902</v>
      </c>
      <c r="I1519" s="510">
        <v>97063</v>
      </c>
      <c r="J1519" s="510">
        <v>86528</v>
      </c>
      <c r="K1519" s="510">
        <v>1</v>
      </c>
      <c r="L1519" s="510">
        <v>0</v>
      </c>
      <c r="M1519" s="510">
        <v>0</v>
      </c>
      <c r="N1519" s="510">
        <v>1</v>
      </c>
      <c r="O1519" s="510">
        <v>27</v>
      </c>
      <c r="P1519" s="510">
        <v>431</v>
      </c>
      <c r="Q1519" s="510">
        <v>0</v>
      </c>
      <c r="R1519" s="510">
        <v>15</v>
      </c>
      <c r="S1519" s="510">
        <v>85123</v>
      </c>
      <c r="T1519" s="510">
        <v>9151</v>
      </c>
      <c r="U1519" s="510">
        <v>5875</v>
      </c>
      <c r="V1519" s="510">
        <v>41363</v>
      </c>
      <c r="W1519" s="510">
        <v>12181</v>
      </c>
      <c r="X1519" s="510">
        <v>305</v>
      </c>
      <c r="Y1519" s="510">
        <v>4522361</v>
      </c>
      <c r="Z1519" s="510">
        <v>494</v>
      </c>
      <c r="AA1519" s="510">
        <v>867</v>
      </c>
      <c r="AB1519" s="510">
        <v>3000451</v>
      </c>
      <c r="AC1519" s="510">
        <v>511</v>
      </c>
      <c r="AD1519" s="510">
        <v>920</v>
      </c>
      <c r="AE1519" s="510">
        <v>68499289</v>
      </c>
      <c r="AF1519" s="510">
        <v>1656</v>
      </c>
      <c r="AG1519" s="510">
        <v>3483</v>
      </c>
      <c r="AH1519" s="510">
        <v>107917821</v>
      </c>
      <c r="AI1519" s="510">
        <v>8860</v>
      </c>
      <c r="AJ1519" s="510">
        <v>22194</v>
      </c>
      <c r="AK1519" s="510">
        <v>4004928</v>
      </c>
      <c r="AL1519" s="510">
        <v>13131</v>
      </c>
      <c r="AM1519" s="510">
        <v>34567</v>
      </c>
      <c r="AN1519" s="510">
        <v>0</v>
      </c>
      <c r="AO1519" s="510">
        <v>4453</v>
      </c>
      <c r="AP1519" s="510">
        <v>3066</v>
      </c>
      <c r="AQ1519" s="510">
        <v>7728818</v>
      </c>
      <c r="AR1519" s="510">
        <v>2521</v>
      </c>
      <c r="AS1519" s="510">
        <v>5917</v>
      </c>
      <c r="AT1519" s="510">
        <v>19152</v>
      </c>
      <c r="AU1519" s="510">
        <v>2520</v>
      </c>
      <c r="AV1519" s="510">
        <v>11771</v>
      </c>
      <c r="AW1519" s="510">
        <v>8090</v>
      </c>
      <c r="AX1519" s="510">
        <v>514</v>
      </c>
      <c r="AY1519" s="510">
        <v>4347</v>
      </c>
      <c r="AZ1519" s="510">
        <v>1061</v>
      </c>
      <c r="BA1519" s="510">
        <v>18222</v>
      </c>
      <c r="BB1519" s="510">
        <v>55544540</v>
      </c>
      <c r="BC1519" s="510">
        <v>3048</v>
      </c>
      <c r="BD1519" s="510">
        <v>10452</v>
      </c>
      <c r="BE1519" s="510">
        <v>2469</v>
      </c>
      <c r="BF1519" s="510">
        <v>7641</v>
      </c>
      <c r="BG1519" s="510">
        <v>5302</v>
      </c>
      <c r="BH1519" s="510">
        <v>2810</v>
      </c>
      <c r="BI1519" s="510">
        <v>40048</v>
      </c>
      <c r="BJ1519" s="510">
        <v>4689</v>
      </c>
      <c r="BK1519" s="510">
        <v>21234</v>
      </c>
      <c r="BL1519" s="510">
        <v>65971</v>
      </c>
      <c r="BM1519" s="510">
        <v>16662</v>
      </c>
      <c r="BN1519" s="510">
        <v>11959</v>
      </c>
      <c r="BO1519" s="510">
        <v>10651</v>
      </c>
      <c r="BP1519" s="510">
        <v>7666</v>
      </c>
      <c r="BQ1519" s="510">
        <v>56274</v>
      </c>
      <c r="BR1519" s="510">
        <v>42873</v>
      </c>
      <c r="BS1519" s="510">
        <v>25580</v>
      </c>
      <c r="BT1519" s="510">
        <v>12860</v>
      </c>
      <c r="BU1519" s="510">
        <v>946</v>
      </c>
      <c r="BV1519" s="510">
        <v>323</v>
      </c>
      <c r="BW1519" s="510">
        <v>199</v>
      </c>
      <c r="BX1519" s="510">
        <v>120047</v>
      </c>
      <c r="BY1519" s="510">
        <v>603</v>
      </c>
      <c r="BZ1519" s="510">
        <v>1075</v>
      </c>
      <c r="CA1519" s="510">
        <v>113</v>
      </c>
      <c r="CB1519" s="510">
        <v>48833</v>
      </c>
      <c r="CC1519" s="510">
        <v>432</v>
      </c>
      <c r="CD1519" s="510">
        <v>807</v>
      </c>
      <c r="CE1519" s="510">
        <v>8839</v>
      </c>
      <c r="CF1519" s="510">
        <v>4353481</v>
      </c>
      <c r="CG1519" s="510">
        <v>493</v>
      </c>
      <c r="CH1519" s="510">
        <v>862</v>
      </c>
      <c r="CI1519" s="510">
        <v>5647</v>
      </c>
      <c r="CJ1519" s="510">
        <v>9633650</v>
      </c>
      <c r="CK1519" s="510">
        <v>1706</v>
      </c>
      <c r="CL1519" s="510">
        <v>3678</v>
      </c>
      <c r="CM1519" s="510">
        <v>1175</v>
      </c>
      <c r="CN1519" s="510">
        <v>1808757</v>
      </c>
      <c r="CO1519" s="510">
        <v>1539</v>
      </c>
      <c r="CP1519" s="510">
        <v>3451</v>
      </c>
      <c r="CQ1519" s="510">
        <v>34541</v>
      </c>
      <c r="CR1519" s="510">
        <v>57056882</v>
      </c>
      <c r="CS1519" s="510">
        <v>1652</v>
      </c>
      <c r="CT1519" s="510">
        <v>3463</v>
      </c>
      <c r="CU1519" s="510">
        <v>1081</v>
      </c>
      <c r="CV1519" s="510">
        <v>12267705</v>
      </c>
      <c r="CW1519" s="510">
        <v>11348</v>
      </c>
      <c r="CX1519" s="510">
        <v>32596</v>
      </c>
      <c r="CY1519" s="510">
        <v>275</v>
      </c>
      <c r="CZ1519" s="510">
        <v>2683749</v>
      </c>
      <c r="DA1519" s="510">
        <v>9759</v>
      </c>
      <c r="DB1519" s="510">
        <v>29004</v>
      </c>
      <c r="DC1519" s="510">
        <v>985</v>
      </c>
      <c r="DD1519" s="510">
        <v>18641632</v>
      </c>
      <c r="DE1519" s="510">
        <v>18926</v>
      </c>
      <c r="DF1519" s="510">
        <v>52472</v>
      </c>
      <c r="DG1519" s="510">
        <v>189</v>
      </c>
      <c r="DH1519" s="510">
        <v>2491532</v>
      </c>
      <c r="DI1519" s="510">
        <v>13183</v>
      </c>
      <c r="DJ1519" s="510">
        <v>42736</v>
      </c>
      <c r="DK1519" s="510">
        <v>365</v>
      </c>
      <c r="DL1519" s="510">
        <v>112481</v>
      </c>
      <c r="DM1519" s="510">
        <v>308</v>
      </c>
      <c r="DN1519" s="510">
        <v>537</v>
      </c>
      <c r="DO1519" s="510">
        <v>5712</v>
      </c>
      <c r="DP1519" s="510">
        <v>133566</v>
      </c>
      <c r="DQ1519" s="510">
        <v>23</v>
      </c>
      <c r="DR1519" s="510">
        <v>38</v>
      </c>
      <c r="DS1519" s="510">
        <v>190</v>
      </c>
      <c r="DT1519" s="510">
        <v>235834</v>
      </c>
      <c r="DU1519" s="510">
        <v>1241</v>
      </c>
      <c r="DV1519" s="510">
        <v>2419</v>
      </c>
      <c r="DW1519" s="510">
        <v>179</v>
      </c>
      <c r="DX1519" s="510">
        <v>44045</v>
      </c>
      <c r="DY1519" s="510">
        <v>150515369</v>
      </c>
      <c r="DZ1519" s="510">
        <v>3417</v>
      </c>
      <c r="EA1519" s="510">
        <v>9733</v>
      </c>
      <c r="EB1519" s="510">
        <v>32763</v>
      </c>
      <c r="EC1519" s="510">
        <v>17909</v>
      </c>
      <c r="ED1519" s="510">
        <v>10596</v>
      </c>
      <c r="EE1519" s="510">
        <v>92146400</v>
      </c>
      <c r="EF1519" s="510">
        <v>719</v>
      </c>
      <c r="EG1519" s="510">
        <v>0</v>
      </c>
      <c r="EH1519" s="510">
        <v>0</v>
      </c>
      <c r="EI1519" s="510"/>
      <c r="EJ1519" s="479"/>
      <c r="EK1519" s="479"/>
      <c r="EL1519" s="479"/>
      <c r="EM1519" s="479"/>
      <c r="EN1519" s="479"/>
      <c r="EO1519" s="479"/>
      <c r="EP1519" s="479"/>
      <c r="EQ1519" s="479"/>
      <c r="ER1519" s="479"/>
      <c r="ES1519" s="479"/>
      <c r="ET1519" s="479"/>
      <c r="EU1519" s="479"/>
      <c r="EV1519" s="479"/>
      <c r="EW1519" s="479"/>
      <c r="EX1519" s="479"/>
      <c r="EY1519" s="479"/>
      <c r="EZ1519" s="476"/>
      <c r="FA1519" s="446">
        <f t="shared" si="2674"/>
        <v>9</v>
      </c>
      <c r="FB1519" s="417">
        <f t="shared" si="2691"/>
        <v>2025</v>
      </c>
      <c r="FC1519" s="448">
        <f t="shared" si="2692"/>
        <v>45901</v>
      </c>
      <c r="FD1519" s="449">
        <f t="shared" si="2693"/>
        <v>30</v>
      </c>
      <c r="FE1519" s="450"/>
      <c r="FF1519" s="451">
        <f t="shared" si="2675"/>
        <v>0.65504587155963301</v>
      </c>
      <c r="FG1519" s="450"/>
      <c r="FH1519" s="452">
        <f t="shared" ref="FH1519:FH1550" si="2701">IFERROR(BM1519/HLOOKUP(FH$3,$T$5:$X$10116,ROW()-4,0),"-")</f>
        <v>1.8207846137034205</v>
      </c>
      <c r="FI1519" s="452">
        <f t="shared" ref="FI1519:FI1550" si="2702">IFERROR(BN1519/HLOOKUP(FI$3,$T$5:$X$10116,ROW()-4,0),"-")</f>
        <v>1.306851710195607</v>
      </c>
      <c r="FJ1519" s="452">
        <f t="shared" ref="FJ1519:FJ1550" si="2703">IFERROR(BO1519/HLOOKUP(FJ$3,$T$5:$X$10116,ROW()-4,0),"-")</f>
        <v>1.812936170212766</v>
      </c>
      <c r="FK1519" s="452">
        <f t="shared" ref="FK1519:FK1550" si="2704">IFERROR(BP1519/HLOOKUP(FK$3,$T$5:$X$10116,ROW()-4,0),"-")</f>
        <v>1.3048510638297872</v>
      </c>
      <c r="FL1519" s="452">
        <f t="shared" ref="FL1519:FL1550" si="2705">IFERROR(BQ1519/HLOOKUP(FL$3,$T$5:$X$10116,ROW()-4,0),"-")</f>
        <v>1.3604912603051036</v>
      </c>
      <c r="FM1519" s="452">
        <f t="shared" ref="FM1519:FM1550" si="2706">IFERROR(BR1519/HLOOKUP(FM$3,$T$5:$X$10116,ROW()-4,0),"-")</f>
        <v>1.0365060561371273</v>
      </c>
      <c r="FN1519" s="452">
        <f t="shared" ref="FN1519:FN1550" si="2707">IFERROR(BS1519/HLOOKUP(FN$3,$T$5:$X$10116,ROW()-4,0),"-")</f>
        <v>2.0999917904933914</v>
      </c>
      <c r="FO1519" s="452">
        <f t="shared" ref="FO1519:FO1550" si="2708">IFERROR(BT1519/HLOOKUP(FO$3,$T$5:$X$10116,ROW()-4,0),"-")</f>
        <v>1.0557425498727526</v>
      </c>
      <c r="FP1519" s="452">
        <f t="shared" ref="FP1519:FP1550" si="2709">IFERROR(BU1519/HLOOKUP(FP$3,$T$5:$X$10116,ROW()-4,0),"-")</f>
        <v>3.1016393442622952</v>
      </c>
      <c r="FQ1519" s="452">
        <f t="shared" ref="FQ1519:FQ1550" si="2710">IFERROR(BV1519/HLOOKUP(FQ$3,$T$5:$X$10116,ROW()-4,0),"-")</f>
        <v>1.0590163934426229</v>
      </c>
      <c r="FR1519" s="453"/>
      <c r="FS1519" s="446">
        <f t="shared" si="2699"/>
        <v>0</v>
      </c>
      <c r="FT1519" s="446">
        <f t="shared" si="2699"/>
        <v>0</v>
      </c>
      <c r="FU1519" s="446">
        <f t="shared" si="2699"/>
        <v>97063</v>
      </c>
      <c r="FV1519" s="446">
        <f t="shared" si="2699"/>
        <v>2620701</v>
      </c>
      <c r="FW1519" s="446">
        <f t="shared" si="2699"/>
        <v>7933917</v>
      </c>
      <c r="FX1519" s="446">
        <f t="shared" si="2699"/>
        <v>5405000</v>
      </c>
      <c r="FY1519" s="446">
        <f t="shared" si="2699"/>
        <v>144067329</v>
      </c>
      <c r="FZ1519" s="446">
        <f t="shared" si="2699"/>
        <v>270345114</v>
      </c>
      <c r="GA1519" s="446">
        <f t="shared" si="2699"/>
        <v>10542935</v>
      </c>
      <c r="GB1519" s="446">
        <f t="shared" si="2699"/>
        <v>190456344</v>
      </c>
      <c r="GC1519" s="446">
        <f t="shared" si="2700"/>
        <v>18141522</v>
      </c>
      <c r="GD1519" s="446">
        <f t="shared" si="2700"/>
        <v>213925</v>
      </c>
      <c r="GE1519" s="446">
        <f t="shared" si="2700"/>
        <v>91191</v>
      </c>
      <c r="GF1519" s="446">
        <f t="shared" si="2700"/>
        <v>7619218</v>
      </c>
      <c r="GG1519" s="446">
        <f t="shared" si="2700"/>
        <v>20769666</v>
      </c>
      <c r="GH1519" s="446">
        <f t="shared" si="2700"/>
        <v>4054925</v>
      </c>
      <c r="GI1519" s="446">
        <f t="shared" si="2700"/>
        <v>119615483</v>
      </c>
      <c r="GJ1519" s="446">
        <f t="shared" si="2700"/>
        <v>35236276</v>
      </c>
      <c r="GK1519" s="446">
        <f t="shared" si="2700"/>
        <v>7976100</v>
      </c>
      <c r="GL1519" s="446">
        <f t="shared" si="2700"/>
        <v>51684920</v>
      </c>
      <c r="GM1519" s="446">
        <f t="shared" si="2700"/>
        <v>8077104</v>
      </c>
      <c r="GN1519" s="446">
        <f t="shared" si="2700"/>
        <v>459610</v>
      </c>
      <c r="GO1519" s="446">
        <f t="shared" si="2700"/>
        <v>196005</v>
      </c>
      <c r="GP1519" s="446">
        <f t="shared" si="2700"/>
        <v>217056</v>
      </c>
      <c r="GQ1519" s="446">
        <f t="shared" si="2700"/>
        <v>428689985</v>
      </c>
      <c r="GR1519" s="446"/>
      <c r="GS1519" s="446"/>
      <c r="GT1519" s="446"/>
      <c r="GU1519" s="446"/>
      <c r="GV1519" s="416"/>
    </row>
    <row r="1520" spans="1:204" ht="9.75" customHeight="1" x14ac:dyDescent="0.2">
      <c r="A1520" s="485" t="str">
        <f t="shared" si="2698"/>
        <v>2025-26SEPTEMBERRX8</v>
      </c>
      <c r="B1520" s="503" t="str">
        <f t="shared" si="2678"/>
        <v>2025-26</v>
      </c>
      <c r="C1520" s="436" t="s">
        <v>640</v>
      </c>
      <c r="D1520" s="503" t="s">
        <v>646</v>
      </c>
      <c r="E1520" s="503" t="s">
        <v>645</v>
      </c>
      <c r="F1520" s="504" t="s">
        <v>450</v>
      </c>
      <c r="G1520" s="504" t="s">
        <v>696</v>
      </c>
      <c r="H1520" s="522">
        <v>83151</v>
      </c>
      <c r="I1520" s="522">
        <v>44806</v>
      </c>
      <c r="J1520" s="522">
        <v>770481</v>
      </c>
      <c r="K1520" s="522">
        <v>17</v>
      </c>
      <c r="L1520" s="522">
        <v>0</v>
      </c>
      <c r="M1520" s="522">
        <v>69</v>
      </c>
      <c r="N1520" s="522">
        <v>110</v>
      </c>
      <c r="O1520" s="522">
        <v>172</v>
      </c>
      <c r="P1520" s="522">
        <v>409</v>
      </c>
      <c r="Q1520" s="522">
        <v>70</v>
      </c>
      <c r="R1520" s="522">
        <v>269</v>
      </c>
      <c r="S1520" s="522">
        <v>73207</v>
      </c>
      <c r="T1520" s="522">
        <v>7248</v>
      </c>
      <c r="U1520" s="522">
        <v>4965</v>
      </c>
      <c r="V1520" s="522">
        <v>38236</v>
      </c>
      <c r="W1520" s="522">
        <v>12203</v>
      </c>
      <c r="X1520" s="522">
        <v>98</v>
      </c>
      <c r="Y1520" s="522">
        <v>3443506</v>
      </c>
      <c r="Z1520" s="522">
        <v>475</v>
      </c>
      <c r="AA1520" s="522">
        <v>811</v>
      </c>
      <c r="AB1520" s="522">
        <v>2578224</v>
      </c>
      <c r="AC1520" s="522">
        <v>519</v>
      </c>
      <c r="AD1520" s="522">
        <v>908</v>
      </c>
      <c r="AE1520" s="522">
        <v>64009874</v>
      </c>
      <c r="AF1520" s="522">
        <v>1674</v>
      </c>
      <c r="AG1520" s="522">
        <v>3518</v>
      </c>
      <c r="AH1520" s="522">
        <v>63949608</v>
      </c>
      <c r="AI1520" s="522">
        <v>5240</v>
      </c>
      <c r="AJ1520" s="522">
        <v>12005</v>
      </c>
      <c r="AK1520" s="522">
        <v>922746</v>
      </c>
      <c r="AL1520" s="522">
        <v>9416</v>
      </c>
      <c r="AM1520" s="522">
        <v>22940</v>
      </c>
      <c r="AN1520" s="522">
        <v>641</v>
      </c>
      <c r="AO1520" s="522">
        <v>1742</v>
      </c>
      <c r="AP1520" s="522">
        <v>2420</v>
      </c>
      <c r="AQ1520" s="522">
        <v>9081663</v>
      </c>
      <c r="AR1520" s="522">
        <v>3753</v>
      </c>
      <c r="AS1520" s="522">
        <v>6969</v>
      </c>
      <c r="AT1520" s="522">
        <v>10001</v>
      </c>
      <c r="AU1520" s="522">
        <v>1960</v>
      </c>
      <c r="AV1520" s="522">
        <v>2659</v>
      </c>
      <c r="AW1520" s="522">
        <v>9974</v>
      </c>
      <c r="AX1520" s="522">
        <v>1617</v>
      </c>
      <c r="AY1520" s="522">
        <v>3765</v>
      </c>
      <c r="AZ1520" s="522">
        <v>1867</v>
      </c>
      <c r="BA1520" s="522">
        <v>8271</v>
      </c>
      <c r="BB1520" s="522">
        <v>24976188</v>
      </c>
      <c r="BC1520" s="522">
        <v>3020</v>
      </c>
      <c r="BD1520" s="522">
        <v>6047</v>
      </c>
      <c r="BE1520" s="522">
        <v>1174</v>
      </c>
      <c r="BF1520" s="522">
        <v>1436</v>
      </c>
      <c r="BG1520" s="522">
        <v>3882</v>
      </c>
      <c r="BH1520" s="522">
        <v>1779</v>
      </c>
      <c r="BI1520" s="522">
        <v>38428</v>
      </c>
      <c r="BJ1520" s="522">
        <v>4917</v>
      </c>
      <c r="BK1520" s="522">
        <v>19861</v>
      </c>
      <c r="BL1520" s="522">
        <v>63206</v>
      </c>
      <c r="BM1520" s="522">
        <v>12921</v>
      </c>
      <c r="BN1520" s="522">
        <v>10123</v>
      </c>
      <c r="BO1520" s="522">
        <v>8643</v>
      </c>
      <c r="BP1520" s="522">
        <v>6832</v>
      </c>
      <c r="BQ1520" s="522">
        <v>48363</v>
      </c>
      <c r="BR1520" s="522">
        <v>39666</v>
      </c>
      <c r="BS1520" s="522">
        <v>18820</v>
      </c>
      <c r="BT1520" s="522">
        <v>12951</v>
      </c>
      <c r="BU1520" s="522">
        <v>189</v>
      </c>
      <c r="BV1520" s="522">
        <v>128</v>
      </c>
      <c r="BW1520" s="522">
        <v>108</v>
      </c>
      <c r="BX1520" s="522">
        <v>55308</v>
      </c>
      <c r="BY1520" s="522">
        <v>512</v>
      </c>
      <c r="BZ1520" s="522">
        <v>823</v>
      </c>
      <c r="CA1520" s="522">
        <v>259</v>
      </c>
      <c r="CB1520" s="522">
        <v>124129</v>
      </c>
      <c r="CC1520" s="522">
        <v>479</v>
      </c>
      <c r="CD1520" s="522">
        <v>901</v>
      </c>
      <c r="CE1520" s="522">
        <v>6881</v>
      </c>
      <c r="CF1520" s="522">
        <v>3264069</v>
      </c>
      <c r="CG1520" s="522">
        <v>474</v>
      </c>
      <c r="CH1520" s="522">
        <v>807</v>
      </c>
      <c r="CI1520" s="522">
        <v>2938</v>
      </c>
      <c r="CJ1520" s="522">
        <v>5472902</v>
      </c>
      <c r="CK1520" s="522">
        <v>1863</v>
      </c>
      <c r="CL1520" s="522">
        <v>4021</v>
      </c>
      <c r="CM1520" s="522">
        <v>2092</v>
      </c>
      <c r="CN1520" s="522">
        <v>3131811</v>
      </c>
      <c r="CO1520" s="522">
        <v>1497</v>
      </c>
      <c r="CP1520" s="522">
        <v>3311</v>
      </c>
      <c r="CQ1520" s="522">
        <v>33206</v>
      </c>
      <c r="CR1520" s="522">
        <v>55405161</v>
      </c>
      <c r="CS1520" s="522">
        <v>1669</v>
      </c>
      <c r="CT1520" s="522">
        <v>3491</v>
      </c>
      <c r="CU1520" s="522">
        <v>1502</v>
      </c>
      <c r="CV1520" s="522">
        <v>9695621</v>
      </c>
      <c r="CW1520" s="522">
        <v>6455</v>
      </c>
      <c r="CX1520" s="522">
        <v>14812</v>
      </c>
      <c r="CY1520" s="522">
        <v>1191</v>
      </c>
      <c r="CZ1520" s="522">
        <v>6749596</v>
      </c>
      <c r="DA1520" s="522">
        <v>5667</v>
      </c>
      <c r="DB1520" s="522">
        <v>13641</v>
      </c>
      <c r="DC1520" s="522">
        <v>2089</v>
      </c>
      <c r="DD1520" s="522">
        <v>20516708</v>
      </c>
      <c r="DE1520" s="522">
        <v>9821</v>
      </c>
      <c r="DF1520" s="522">
        <v>23561</v>
      </c>
      <c r="DG1520" s="522">
        <v>639</v>
      </c>
      <c r="DH1520" s="522">
        <v>6727908</v>
      </c>
      <c r="DI1520" s="522">
        <v>10529</v>
      </c>
      <c r="DJ1520" s="522">
        <v>26132</v>
      </c>
      <c r="DK1520" s="522">
        <v>318</v>
      </c>
      <c r="DL1520" s="522">
        <v>117788</v>
      </c>
      <c r="DM1520" s="522">
        <v>370</v>
      </c>
      <c r="DN1520" s="522">
        <v>634</v>
      </c>
      <c r="DO1520" s="522">
        <v>2680</v>
      </c>
      <c r="DP1520" s="522">
        <v>151208</v>
      </c>
      <c r="DQ1520" s="522">
        <v>56</v>
      </c>
      <c r="DR1520" s="522">
        <v>115</v>
      </c>
      <c r="DS1520" s="522">
        <v>52</v>
      </c>
      <c r="DT1520" s="522">
        <v>80762</v>
      </c>
      <c r="DU1520" s="522">
        <v>1553</v>
      </c>
      <c r="DV1520" s="522">
        <v>3798</v>
      </c>
      <c r="DW1520" s="522">
        <v>47</v>
      </c>
      <c r="DX1520" s="522">
        <v>43164</v>
      </c>
      <c r="DY1520" s="522">
        <v>45966134</v>
      </c>
      <c r="DZ1520" s="522">
        <v>1065</v>
      </c>
      <c r="EA1520" s="522">
        <v>1900</v>
      </c>
      <c r="EB1520" s="522">
        <v>20343</v>
      </c>
      <c r="EC1520" s="522">
        <v>5046</v>
      </c>
      <c r="ED1520" s="522">
        <v>413</v>
      </c>
      <c r="EE1520" s="522">
        <v>3649797</v>
      </c>
      <c r="EF1520" s="522">
        <v>535</v>
      </c>
      <c r="EG1520" s="522">
        <v>421</v>
      </c>
      <c r="EH1520" s="522">
        <v>2069</v>
      </c>
      <c r="EI1520" s="522"/>
      <c r="EJ1520" s="483"/>
      <c r="EK1520" s="483"/>
      <c r="EL1520" s="483"/>
      <c r="EM1520" s="483"/>
      <c r="EN1520" s="483"/>
      <c r="EO1520" s="483"/>
      <c r="EP1520" s="483"/>
      <c r="EQ1520" s="483"/>
      <c r="ER1520" s="483"/>
      <c r="ES1520" s="483"/>
      <c r="ET1520" s="483"/>
      <c r="EU1520" s="483"/>
      <c r="EV1520" s="483"/>
      <c r="EW1520" s="483"/>
      <c r="EX1520" s="483"/>
      <c r="EY1520" s="483"/>
      <c r="EZ1520" s="484"/>
      <c r="FA1520" s="468">
        <f t="shared" si="2674"/>
        <v>9</v>
      </c>
      <c r="FB1520" s="485">
        <f t="shared" si="2691"/>
        <v>2025</v>
      </c>
      <c r="FC1520" s="486">
        <f t="shared" si="2692"/>
        <v>45901</v>
      </c>
      <c r="FD1520" s="470">
        <f t="shared" si="2693"/>
        <v>30</v>
      </c>
      <c r="FE1520" s="471"/>
      <c r="FF1520" s="517">
        <f t="shared" si="2675"/>
        <v>0.39187015645562218</v>
      </c>
      <c r="FG1520" s="471"/>
      <c r="FH1520" s="487">
        <f t="shared" si="2701"/>
        <v>1.7826986754966887</v>
      </c>
      <c r="FI1520" s="487">
        <f t="shared" si="2702"/>
        <v>1.3966611479028697</v>
      </c>
      <c r="FJ1520" s="487">
        <f t="shared" si="2703"/>
        <v>1.740785498489426</v>
      </c>
      <c r="FK1520" s="487">
        <f t="shared" si="2704"/>
        <v>1.3760322255790534</v>
      </c>
      <c r="FL1520" s="487">
        <f t="shared" si="2705"/>
        <v>1.2648551103671932</v>
      </c>
      <c r="FM1520" s="487">
        <f t="shared" si="2706"/>
        <v>1.0373993095512082</v>
      </c>
      <c r="FN1520" s="487">
        <f t="shared" si="2707"/>
        <v>1.5422437105629763</v>
      </c>
      <c r="FO1520" s="487">
        <f t="shared" si="2708"/>
        <v>1.0612964025239695</v>
      </c>
      <c r="FP1520" s="487">
        <f t="shared" si="2709"/>
        <v>1.9285714285714286</v>
      </c>
      <c r="FQ1520" s="487">
        <f t="shared" si="2710"/>
        <v>1.3061224489795917</v>
      </c>
      <c r="FR1520" s="459"/>
      <c r="FS1520" s="468">
        <f t="shared" si="2699"/>
        <v>0</v>
      </c>
      <c r="FT1520" s="468">
        <f t="shared" si="2699"/>
        <v>3091614</v>
      </c>
      <c r="FU1520" s="468">
        <f t="shared" si="2699"/>
        <v>4928660</v>
      </c>
      <c r="FV1520" s="468">
        <f t="shared" si="2699"/>
        <v>7706632</v>
      </c>
      <c r="FW1520" s="468">
        <f t="shared" si="2699"/>
        <v>5878128</v>
      </c>
      <c r="FX1520" s="468">
        <f t="shared" si="2699"/>
        <v>4508220</v>
      </c>
      <c r="FY1520" s="468">
        <f t="shared" si="2699"/>
        <v>134514248</v>
      </c>
      <c r="FZ1520" s="468">
        <f t="shared" si="2699"/>
        <v>146497015</v>
      </c>
      <c r="GA1520" s="468">
        <f t="shared" si="2699"/>
        <v>2248120</v>
      </c>
      <c r="GB1520" s="468">
        <f t="shared" si="2699"/>
        <v>50014737</v>
      </c>
      <c r="GC1520" s="468">
        <f t="shared" si="2700"/>
        <v>16864980</v>
      </c>
      <c r="GD1520" s="468">
        <f t="shared" si="2700"/>
        <v>88884</v>
      </c>
      <c r="GE1520" s="468">
        <f t="shared" si="2700"/>
        <v>233359</v>
      </c>
      <c r="GF1520" s="468">
        <f t="shared" si="2700"/>
        <v>5552967</v>
      </c>
      <c r="GG1520" s="468">
        <f t="shared" si="2700"/>
        <v>11813698</v>
      </c>
      <c r="GH1520" s="468">
        <f t="shared" si="2700"/>
        <v>6926612</v>
      </c>
      <c r="GI1520" s="468">
        <f t="shared" si="2700"/>
        <v>115922146</v>
      </c>
      <c r="GJ1520" s="468">
        <f t="shared" si="2700"/>
        <v>22247624</v>
      </c>
      <c r="GK1520" s="468">
        <f t="shared" si="2700"/>
        <v>16246431</v>
      </c>
      <c r="GL1520" s="468">
        <f t="shared" si="2700"/>
        <v>49218929</v>
      </c>
      <c r="GM1520" s="468">
        <f t="shared" si="2700"/>
        <v>16698348</v>
      </c>
      <c r="GN1520" s="468">
        <f t="shared" si="2700"/>
        <v>197496</v>
      </c>
      <c r="GO1520" s="468">
        <f t="shared" si="2700"/>
        <v>201612</v>
      </c>
      <c r="GP1520" s="468">
        <f t="shared" si="2700"/>
        <v>308200</v>
      </c>
      <c r="GQ1520" s="468">
        <f t="shared" si="2700"/>
        <v>82011600</v>
      </c>
      <c r="GR1520" s="468"/>
      <c r="GS1520" s="468"/>
      <c r="GT1520" s="468"/>
      <c r="GU1520" s="468"/>
      <c r="GV1520" s="425"/>
    </row>
    <row r="1521" spans="1:204" ht="9.75" customHeight="1" x14ac:dyDescent="0.2">
      <c r="A1521" s="472" t="str">
        <f t="shared" si="2698"/>
        <v>2025-26OCTOBERRX9</v>
      </c>
      <c r="B1521" s="488" t="str">
        <f t="shared" si="2678"/>
        <v>2025-26</v>
      </c>
      <c r="C1521" s="400" t="s">
        <v>643</v>
      </c>
      <c r="D1521" s="488" t="s">
        <v>653</v>
      </c>
      <c r="E1521" s="488" t="s">
        <v>652</v>
      </c>
      <c r="F1521" s="474" t="s">
        <v>451</v>
      </c>
      <c r="G1521" s="474" t="s">
        <v>686</v>
      </c>
      <c r="H1521" s="518">
        <v>111313</v>
      </c>
      <c r="I1521" s="518">
        <v>87442</v>
      </c>
      <c r="J1521" s="518">
        <v>758468</v>
      </c>
      <c r="K1521" s="518">
        <v>9</v>
      </c>
      <c r="L1521" s="518">
        <v>2</v>
      </c>
      <c r="M1521" s="518">
        <v>23</v>
      </c>
      <c r="N1521" s="518">
        <v>52</v>
      </c>
      <c r="O1521" s="518">
        <v>117</v>
      </c>
      <c r="P1521" s="518">
        <v>498</v>
      </c>
      <c r="Q1521" s="518">
        <v>2452</v>
      </c>
      <c r="R1521" s="518">
        <v>365</v>
      </c>
      <c r="S1521" s="518">
        <v>74817</v>
      </c>
      <c r="T1521" s="518">
        <v>7446</v>
      </c>
      <c r="U1521" s="518">
        <v>4810</v>
      </c>
      <c r="V1521" s="518">
        <v>40439</v>
      </c>
      <c r="W1521" s="518">
        <v>8618</v>
      </c>
      <c r="X1521" s="518">
        <v>440</v>
      </c>
      <c r="Y1521" s="518">
        <v>4099569</v>
      </c>
      <c r="Z1521" s="518">
        <v>551</v>
      </c>
      <c r="AA1521" s="518">
        <v>975</v>
      </c>
      <c r="AB1521" s="518">
        <v>3854891</v>
      </c>
      <c r="AC1521" s="518">
        <v>801</v>
      </c>
      <c r="AD1521" s="518">
        <v>1538</v>
      </c>
      <c r="AE1521" s="518">
        <v>113848251</v>
      </c>
      <c r="AF1521" s="518">
        <v>2815</v>
      </c>
      <c r="AG1521" s="518">
        <v>6035</v>
      </c>
      <c r="AH1521" s="518">
        <v>105300870</v>
      </c>
      <c r="AI1521" s="518">
        <v>12219</v>
      </c>
      <c r="AJ1521" s="518">
        <v>32287</v>
      </c>
      <c r="AK1521" s="518">
        <v>6709911</v>
      </c>
      <c r="AL1521" s="518">
        <v>15250</v>
      </c>
      <c r="AM1521" s="518">
        <v>41853</v>
      </c>
      <c r="AN1521" s="518">
        <v>1053</v>
      </c>
      <c r="AO1521" s="518">
        <v>1748</v>
      </c>
      <c r="AP1521" s="518">
        <v>2566</v>
      </c>
      <c r="AQ1521" s="518">
        <v>6534405</v>
      </c>
      <c r="AR1521" s="518">
        <v>2547</v>
      </c>
      <c r="AS1521" s="518">
        <v>8209</v>
      </c>
      <c r="AT1521" s="518">
        <v>15780</v>
      </c>
      <c r="AU1521" s="518">
        <v>2867</v>
      </c>
      <c r="AV1521" s="518">
        <v>4921</v>
      </c>
      <c r="AW1521" s="518">
        <v>2815</v>
      </c>
      <c r="AX1521" s="518">
        <v>3034</v>
      </c>
      <c r="AY1521" s="518">
        <v>4958</v>
      </c>
      <c r="AZ1521" s="518">
        <v>2784</v>
      </c>
      <c r="BA1521" s="518">
        <v>16682</v>
      </c>
      <c r="BB1521" s="518">
        <v>24814822</v>
      </c>
      <c r="BC1521" s="518">
        <v>1488</v>
      </c>
      <c r="BD1521" s="518">
        <v>6706</v>
      </c>
      <c r="BE1521" s="518">
        <v>2695</v>
      </c>
      <c r="BF1521" s="518">
        <v>7919</v>
      </c>
      <c r="BG1521" s="518">
        <v>2812</v>
      </c>
      <c r="BH1521" s="518">
        <v>3256</v>
      </c>
      <c r="BI1521" s="518">
        <v>33124</v>
      </c>
      <c r="BJ1521" s="518">
        <v>4628</v>
      </c>
      <c r="BK1521" s="518">
        <v>21285</v>
      </c>
      <c r="BL1521" s="518">
        <v>59037</v>
      </c>
      <c r="BM1521" s="518">
        <v>14190</v>
      </c>
      <c r="BN1521" s="518">
        <v>10708</v>
      </c>
      <c r="BO1521" s="518">
        <v>9056</v>
      </c>
      <c r="BP1521" s="518">
        <v>7027</v>
      </c>
      <c r="BQ1521" s="518">
        <v>52115</v>
      </c>
      <c r="BR1521" s="518">
        <v>42772</v>
      </c>
      <c r="BS1521" s="518">
        <v>13869</v>
      </c>
      <c r="BT1521" s="518">
        <v>9105</v>
      </c>
      <c r="BU1521" s="518">
        <v>694</v>
      </c>
      <c r="BV1521" s="518">
        <v>463</v>
      </c>
      <c r="BW1521" s="518">
        <v>0</v>
      </c>
      <c r="BX1521" s="518">
        <v>0</v>
      </c>
      <c r="BY1521" s="518" t="s">
        <v>152</v>
      </c>
      <c r="BZ1521" s="518" t="s">
        <v>152</v>
      </c>
      <c r="CA1521" s="518">
        <v>9</v>
      </c>
      <c r="CB1521" s="518">
        <v>4114</v>
      </c>
      <c r="CC1521" s="518">
        <v>457</v>
      </c>
      <c r="CD1521" s="518">
        <v>728</v>
      </c>
      <c r="CE1521" s="518">
        <v>7437</v>
      </c>
      <c r="CF1521" s="518">
        <v>4095455</v>
      </c>
      <c r="CG1521" s="518">
        <v>551</v>
      </c>
      <c r="CH1521" s="518">
        <v>975</v>
      </c>
      <c r="CI1521" s="518">
        <v>1678</v>
      </c>
      <c r="CJ1521" s="518">
        <v>5204276</v>
      </c>
      <c r="CK1521" s="518">
        <v>3101</v>
      </c>
      <c r="CL1521" s="518">
        <v>6336</v>
      </c>
      <c r="CM1521" s="518">
        <v>934</v>
      </c>
      <c r="CN1521" s="518">
        <v>2671319</v>
      </c>
      <c r="CO1521" s="518">
        <v>2860</v>
      </c>
      <c r="CP1521" s="518">
        <v>6559</v>
      </c>
      <c r="CQ1521" s="518">
        <v>37827</v>
      </c>
      <c r="CR1521" s="518">
        <v>105972656</v>
      </c>
      <c r="CS1521" s="518">
        <v>2802</v>
      </c>
      <c r="CT1521" s="518">
        <v>6000</v>
      </c>
      <c r="CU1521" s="518">
        <v>5</v>
      </c>
      <c r="CV1521" s="518">
        <v>30613</v>
      </c>
      <c r="CW1521" s="518">
        <v>6123</v>
      </c>
      <c r="CX1521" s="518">
        <v>12702</v>
      </c>
      <c r="CY1521" s="518">
        <v>259</v>
      </c>
      <c r="CZ1521" s="518">
        <v>4008352</v>
      </c>
      <c r="DA1521" s="518">
        <v>15476</v>
      </c>
      <c r="DB1521" s="518">
        <v>40660</v>
      </c>
      <c r="DC1521" s="518">
        <v>1304</v>
      </c>
      <c r="DD1521" s="518">
        <v>10298562</v>
      </c>
      <c r="DE1521" s="518">
        <v>7898</v>
      </c>
      <c r="DF1521" s="518">
        <v>16466</v>
      </c>
      <c r="DG1521" s="518">
        <v>48</v>
      </c>
      <c r="DH1521" s="518">
        <v>718004</v>
      </c>
      <c r="DI1521" s="518">
        <v>14958</v>
      </c>
      <c r="DJ1521" s="518">
        <v>40258</v>
      </c>
      <c r="DK1521" s="518">
        <v>677</v>
      </c>
      <c r="DL1521" s="518">
        <v>230570</v>
      </c>
      <c r="DM1521" s="518">
        <v>341</v>
      </c>
      <c r="DN1521" s="518">
        <v>518</v>
      </c>
      <c r="DO1521" s="518">
        <v>4001</v>
      </c>
      <c r="DP1521" s="518">
        <v>94208</v>
      </c>
      <c r="DQ1521" s="518">
        <v>24</v>
      </c>
      <c r="DR1521" s="518">
        <v>43</v>
      </c>
      <c r="DS1521" s="518">
        <v>66</v>
      </c>
      <c r="DT1521" s="518">
        <v>180686</v>
      </c>
      <c r="DU1521" s="518">
        <v>2738</v>
      </c>
      <c r="DV1521" s="518">
        <v>5617</v>
      </c>
      <c r="DW1521" s="518">
        <v>55</v>
      </c>
      <c r="DX1521" s="518">
        <v>38480</v>
      </c>
      <c r="DY1521" s="518">
        <v>94167228</v>
      </c>
      <c r="DZ1521" s="518">
        <v>2447</v>
      </c>
      <c r="EA1521" s="518">
        <v>5319</v>
      </c>
      <c r="EB1521" s="518">
        <v>29114</v>
      </c>
      <c r="EC1521" s="518">
        <v>14580</v>
      </c>
      <c r="ED1521" s="518">
        <v>6191</v>
      </c>
      <c r="EE1521" s="518">
        <v>43156151</v>
      </c>
      <c r="EF1521" s="518">
        <v>0</v>
      </c>
      <c r="EG1521" s="518">
        <v>649</v>
      </c>
      <c r="EH1521" s="518">
        <v>79</v>
      </c>
      <c r="EI1521" s="518"/>
      <c r="EJ1521" s="475"/>
      <c r="EK1521" s="475"/>
      <c r="EL1521" s="475"/>
      <c r="EM1521" s="475"/>
      <c r="EN1521" s="475"/>
      <c r="EO1521" s="475"/>
      <c r="EP1521" s="475"/>
      <c r="EQ1521" s="475"/>
      <c r="ER1521" s="475"/>
      <c r="ES1521" s="475"/>
      <c r="ET1521" s="475"/>
      <c r="EU1521" s="475"/>
      <c r="EV1521" s="475"/>
      <c r="EW1521" s="475"/>
      <c r="EX1521" s="475"/>
      <c r="EY1521" s="475"/>
      <c r="EZ1521" s="476"/>
      <c r="FA1521" s="446">
        <f t="shared" si="2674"/>
        <v>10</v>
      </c>
      <c r="FB1521" s="417">
        <f t="shared" si="2691"/>
        <v>2025</v>
      </c>
      <c r="FC1521" s="448">
        <f t="shared" si="2692"/>
        <v>45931</v>
      </c>
      <c r="FD1521" s="449">
        <f t="shared" si="2693"/>
        <v>31</v>
      </c>
      <c r="FE1521" s="450"/>
      <c r="FF1521" s="451">
        <f t="shared" si="2675"/>
        <v>0.57584916522740359</v>
      </c>
      <c r="FG1521" s="450"/>
      <c r="FH1521" s="452">
        <f t="shared" si="2701"/>
        <v>1.9057211925866238</v>
      </c>
      <c r="FI1521" s="452">
        <f t="shared" si="2702"/>
        <v>1.4380875637926402</v>
      </c>
      <c r="FJ1521" s="452">
        <f t="shared" si="2703"/>
        <v>1.8827442827442828</v>
      </c>
      <c r="FK1521" s="452">
        <f t="shared" si="2704"/>
        <v>1.460914760914761</v>
      </c>
      <c r="FL1521" s="452">
        <f t="shared" si="2705"/>
        <v>1.2887311753505279</v>
      </c>
      <c r="FM1521" s="452">
        <f t="shared" si="2706"/>
        <v>1.0576918321422388</v>
      </c>
      <c r="FN1521" s="452">
        <f t="shared" si="2707"/>
        <v>1.6093061035042933</v>
      </c>
      <c r="FO1521" s="452">
        <f t="shared" si="2708"/>
        <v>1.0565096310048736</v>
      </c>
      <c r="FP1521" s="452">
        <f t="shared" si="2709"/>
        <v>1.5772727272727274</v>
      </c>
      <c r="FQ1521" s="452">
        <f t="shared" si="2710"/>
        <v>1.0522727272727272</v>
      </c>
      <c r="FR1521" s="453"/>
      <c r="FS1521" s="446">
        <f t="shared" si="2699"/>
        <v>174884</v>
      </c>
      <c r="FT1521" s="446">
        <f t="shared" si="2699"/>
        <v>2011166</v>
      </c>
      <c r="FU1521" s="446">
        <f t="shared" si="2699"/>
        <v>4546984</v>
      </c>
      <c r="FV1521" s="446">
        <f t="shared" si="2699"/>
        <v>10230714</v>
      </c>
      <c r="FW1521" s="446">
        <f t="shared" si="2699"/>
        <v>7259850</v>
      </c>
      <c r="FX1521" s="446">
        <f t="shared" si="2699"/>
        <v>7397780</v>
      </c>
      <c r="FY1521" s="446">
        <f t="shared" si="2699"/>
        <v>244049365</v>
      </c>
      <c r="FZ1521" s="446">
        <f t="shared" si="2699"/>
        <v>278249366</v>
      </c>
      <c r="GA1521" s="446">
        <f t="shared" si="2699"/>
        <v>18415320</v>
      </c>
      <c r="GB1521" s="446">
        <f t="shared" si="2699"/>
        <v>111869492</v>
      </c>
      <c r="GC1521" s="446">
        <f t="shared" si="2700"/>
        <v>21064294</v>
      </c>
      <c r="GD1521" s="446" t="str">
        <f t="shared" si="2700"/>
        <v>-</v>
      </c>
      <c r="GE1521" s="446">
        <f t="shared" si="2700"/>
        <v>6552</v>
      </c>
      <c r="GF1521" s="446">
        <f t="shared" si="2700"/>
        <v>7251075</v>
      </c>
      <c r="GG1521" s="446">
        <f t="shared" si="2700"/>
        <v>10631808</v>
      </c>
      <c r="GH1521" s="446">
        <f t="shared" si="2700"/>
        <v>6126106</v>
      </c>
      <c r="GI1521" s="446">
        <f t="shared" si="2700"/>
        <v>226962000</v>
      </c>
      <c r="GJ1521" s="446">
        <f t="shared" si="2700"/>
        <v>63510</v>
      </c>
      <c r="GK1521" s="446">
        <f t="shared" si="2700"/>
        <v>10530940</v>
      </c>
      <c r="GL1521" s="446">
        <f t="shared" si="2700"/>
        <v>21471664</v>
      </c>
      <c r="GM1521" s="446">
        <f t="shared" si="2700"/>
        <v>1932384</v>
      </c>
      <c r="GN1521" s="446">
        <f t="shared" si="2700"/>
        <v>370722</v>
      </c>
      <c r="GO1521" s="446">
        <f t="shared" si="2700"/>
        <v>350686</v>
      </c>
      <c r="GP1521" s="446">
        <f t="shared" si="2700"/>
        <v>172043</v>
      </c>
      <c r="GQ1521" s="446">
        <f t="shared" si="2700"/>
        <v>204675120</v>
      </c>
      <c r="GR1521" s="446"/>
      <c r="GS1521" s="446"/>
      <c r="GT1521" s="446"/>
      <c r="GU1521" s="446"/>
      <c r="GV1521" s="416"/>
    </row>
    <row r="1522" spans="1:204" ht="9.75" customHeight="1" x14ac:dyDescent="0.2">
      <c r="A1522" s="417" t="str">
        <f t="shared" si="2698"/>
        <v>2025-26OCTOBERRYC</v>
      </c>
      <c r="B1522" s="458" t="str">
        <f t="shared" si="2678"/>
        <v>2025-26</v>
      </c>
      <c r="C1522" s="402" t="s">
        <v>643</v>
      </c>
      <c r="D1522" s="458" t="s">
        <v>656</v>
      </c>
      <c r="E1522" s="458" t="s">
        <v>466</v>
      </c>
      <c r="F1522" s="478" t="s">
        <v>453</v>
      </c>
      <c r="G1522" s="478" t="s">
        <v>687</v>
      </c>
      <c r="H1522" s="510">
        <v>128150</v>
      </c>
      <c r="I1522" s="510">
        <v>95671</v>
      </c>
      <c r="J1522" s="510">
        <v>185490</v>
      </c>
      <c r="K1522" s="510">
        <v>2</v>
      </c>
      <c r="L1522" s="510">
        <v>0</v>
      </c>
      <c r="M1522" s="510">
        <v>0</v>
      </c>
      <c r="N1522" s="510">
        <v>3</v>
      </c>
      <c r="O1522" s="510">
        <v>60</v>
      </c>
      <c r="P1522" s="510">
        <v>567</v>
      </c>
      <c r="Q1522" s="510">
        <v>3</v>
      </c>
      <c r="R1522" s="510">
        <v>2958</v>
      </c>
      <c r="S1522" s="510">
        <v>83152</v>
      </c>
      <c r="T1522" s="510">
        <v>8407</v>
      </c>
      <c r="U1522" s="510">
        <v>5148</v>
      </c>
      <c r="V1522" s="510">
        <v>44457</v>
      </c>
      <c r="W1522" s="510">
        <v>15026</v>
      </c>
      <c r="X1522" s="510">
        <v>350</v>
      </c>
      <c r="Y1522" s="510">
        <v>4561437</v>
      </c>
      <c r="Z1522" s="510">
        <v>543</v>
      </c>
      <c r="AA1522" s="510">
        <v>1008</v>
      </c>
      <c r="AB1522" s="510">
        <v>3540016</v>
      </c>
      <c r="AC1522" s="510">
        <v>688</v>
      </c>
      <c r="AD1522" s="510">
        <v>1270</v>
      </c>
      <c r="AE1522" s="510">
        <v>108537901</v>
      </c>
      <c r="AF1522" s="510">
        <v>2441</v>
      </c>
      <c r="AG1522" s="510">
        <v>5034</v>
      </c>
      <c r="AH1522" s="510">
        <v>134678404</v>
      </c>
      <c r="AI1522" s="510">
        <v>8963</v>
      </c>
      <c r="AJ1522" s="510">
        <v>21563</v>
      </c>
      <c r="AK1522" s="510">
        <v>3407820</v>
      </c>
      <c r="AL1522" s="510">
        <v>9737</v>
      </c>
      <c r="AM1522" s="510">
        <v>27158</v>
      </c>
      <c r="AN1522" s="510">
        <v>189</v>
      </c>
      <c r="AO1522" s="510">
        <v>4902</v>
      </c>
      <c r="AP1522" s="510">
        <v>3752</v>
      </c>
      <c r="AQ1522" s="510">
        <v>17102392</v>
      </c>
      <c r="AR1522" s="510">
        <v>4558</v>
      </c>
      <c r="AS1522" s="510">
        <v>10799</v>
      </c>
      <c r="AT1522" s="510">
        <v>13675</v>
      </c>
      <c r="AU1522" s="510">
        <v>519</v>
      </c>
      <c r="AV1522" s="510">
        <v>9000</v>
      </c>
      <c r="AW1522" s="510">
        <v>14544</v>
      </c>
      <c r="AX1522" s="510">
        <v>285</v>
      </c>
      <c r="AY1522" s="510">
        <v>3871</v>
      </c>
      <c r="AZ1522" s="510">
        <v>757</v>
      </c>
      <c r="BA1522" s="510">
        <v>22566</v>
      </c>
      <c r="BB1522" s="510">
        <v>65555431</v>
      </c>
      <c r="BC1522" s="510">
        <v>2905</v>
      </c>
      <c r="BD1522" s="510">
        <v>7172</v>
      </c>
      <c r="BE1522" s="510">
        <v>497</v>
      </c>
      <c r="BF1522" s="510">
        <v>7914</v>
      </c>
      <c r="BG1522" s="510">
        <v>8619</v>
      </c>
      <c r="BH1522" s="510">
        <v>5536</v>
      </c>
      <c r="BI1522" s="510">
        <v>38884</v>
      </c>
      <c r="BJ1522" s="510">
        <v>2324</v>
      </c>
      <c r="BK1522" s="510">
        <v>28269</v>
      </c>
      <c r="BL1522" s="510">
        <v>69477</v>
      </c>
      <c r="BM1522" s="510">
        <v>18939</v>
      </c>
      <c r="BN1522" s="510">
        <v>13159</v>
      </c>
      <c r="BO1522" s="510">
        <v>11458</v>
      </c>
      <c r="BP1522" s="510">
        <v>8149</v>
      </c>
      <c r="BQ1522" s="510">
        <v>72009</v>
      </c>
      <c r="BR1522" s="510">
        <v>49085</v>
      </c>
      <c r="BS1522" s="510">
        <v>29767</v>
      </c>
      <c r="BT1522" s="510">
        <v>16802</v>
      </c>
      <c r="BU1522" s="510">
        <v>658</v>
      </c>
      <c r="BV1522" s="510">
        <v>397</v>
      </c>
      <c r="BW1522" s="510">
        <v>12</v>
      </c>
      <c r="BX1522" s="510">
        <v>7966</v>
      </c>
      <c r="BY1522" s="510">
        <v>664</v>
      </c>
      <c r="BZ1522" s="510">
        <v>1809</v>
      </c>
      <c r="CA1522" s="510">
        <v>3</v>
      </c>
      <c r="CB1522" s="510">
        <v>910</v>
      </c>
      <c r="CC1522" s="510">
        <v>303</v>
      </c>
      <c r="CD1522" s="510">
        <v>470</v>
      </c>
      <c r="CE1522" s="510">
        <v>8392</v>
      </c>
      <c r="CF1522" s="510">
        <v>4552561</v>
      </c>
      <c r="CG1522" s="510">
        <v>542</v>
      </c>
      <c r="CH1522" s="510">
        <v>1008</v>
      </c>
      <c r="CI1522" s="510">
        <v>3296</v>
      </c>
      <c r="CJ1522" s="510">
        <v>9057576</v>
      </c>
      <c r="CK1522" s="510">
        <v>2748</v>
      </c>
      <c r="CL1522" s="510">
        <v>5577</v>
      </c>
      <c r="CM1522" s="510">
        <v>1024</v>
      </c>
      <c r="CN1522" s="510">
        <v>2519376</v>
      </c>
      <c r="CO1522" s="510">
        <v>2460</v>
      </c>
      <c r="CP1522" s="510">
        <v>5379</v>
      </c>
      <c r="CQ1522" s="510">
        <v>40137</v>
      </c>
      <c r="CR1522" s="510">
        <v>96960949</v>
      </c>
      <c r="CS1522" s="510">
        <v>2416</v>
      </c>
      <c r="CT1522" s="510">
        <v>4979</v>
      </c>
      <c r="CU1522" s="510">
        <v>387</v>
      </c>
      <c r="CV1522" s="510">
        <v>5746447</v>
      </c>
      <c r="CW1522" s="510">
        <v>14849</v>
      </c>
      <c r="CX1522" s="510">
        <v>39600</v>
      </c>
      <c r="CY1522" s="510">
        <v>148</v>
      </c>
      <c r="CZ1522" s="510">
        <v>1675019</v>
      </c>
      <c r="DA1522" s="510">
        <v>11318</v>
      </c>
      <c r="DB1522" s="510">
        <v>31318</v>
      </c>
      <c r="DC1522" s="510">
        <v>613</v>
      </c>
      <c r="DD1522" s="510">
        <v>13711111</v>
      </c>
      <c r="DE1522" s="510">
        <v>22367</v>
      </c>
      <c r="DF1522" s="510">
        <v>57192</v>
      </c>
      <c r="DG1522" s="510">
        <v>86</v>
      </c>
      <c r="DH1522" s="510">
        <v>910598</v>
      </c>
      <c r="DI1522" s="510">
        <v>10588</v>
      </c>
      <c r="DJ1522" s="510">
        <v>35117</v>
      </c>
      <c r="DK1522" s="510">
        <v>569</v>
      </c>
      <c r="DL1522" s="510">
        <v>206078</v>
      </c>
      <c r="DM1522" s="510">
        <v>362</v>
      </c>
      <c r="DN1522" s="510">
        <v>640</v>
      </c>
      <c r="DO1522" s="510">
        <v>5160</v>
      </c>
      <c r="DP1522" s="510">
        <v>221255</v>
      </c>
      <c r="DQ1522" s="510">
        <v>43</v>
      </c>
      <c r="DR1522" s="510">
        <v>79</v>
      </c>
      <c r="DS1522" s="510">
        <v>158</v>
      </c>
      <c r="DT1522" s="510">
        <v>344852</v>
      </c>
      <c r="DU1522" s="510">
        <v>2183</v>
      </c>
      <c r="DV1522" s="510">
        <v>4869</v>
      </c>
      <c r="DW1522" s="510">
        <v>147</v>
      </c>
      <c r="DX1522" s="510">
        <v>38328</v>
      </c>
      <c r="DY1522" s="510">
        <v>90124653</v>
      </c>
      <c r="DZ1522" s="510">
        <v>2351</v>
      </c>
      <c r="EA1522" s="510">
        <v>5339</v>
      </c>
      <c r="EB1522" s="510">
        <v>28036</v>
      </c>
      <c r="EC1522" s="510">
        <v>13369</v>
      </c>
      <c r="ED1522" s="510">
        <v>6070</v>
      </c>
      <c r="EE1522" s="510">
        <v>40487637</v>
      </c>
      <c r="EF1522" s="510">
        <v>3144</v>
      </c>
      <c r="EG1522" s="510">
        <v>739</v>
      </c>
      <c r="EH1522" s="510">
        <v>26</v>
      </c>
      <c r="EI1522" s="510"/>
      <c r="EJ1522" s="479"/>
      <c r="EK1522" s="479"/>
      <c r="EL1522" s="479"/>
      <c r="EM1522" s="479"/>
      <c r="EN1522" s="479"/>
      <c r="EO1522" s="479"/>
      <c r="EP1522" s="479"/>
      <c r="EQ1522" s="479"/>
      <c r="ER1522" s="479"/>
      <c r="ES1522" s="479"/>
      <c r="ET1522" s="479"/>
      <c r="EU1522" s="479"/>
      <c r="EV1522" s="479"/>
      <c r="EW1522" s="479"/>
      <c r="EX1522" s="479"/>
      <c r="EY1522" s="479"/>
      <c r="EZ1522" s="516"/>
      <c r="FA1522" s="446">
        <f t="shared" si="2674"/>
        <v>10</v>
      </c>
      <c r="FB1522" s="417">
        <f t="shared" si="2691"/>
        <v>2025</v>
      </c>
      <c r="FC1522" s="448">
        <f t="shared" si="2692"/>
        <v>45931</v>
      </c>
      <c r="FD1522" s="449">
        <f t="shared" si="2693"/>
        <v>31</v>
      </c>
      <c r="FE1522" s="450"/>
      <c r="FF1522" s="451">
        <f t="shared" si="2675"/>
        <v>0.65816326530612246</v>
      </c>
      <c r="FG1522" s="450"/>
      <c r="FH1522" s="452">
        <f t="shared" si="2701"/>
        <v>2.2527655525157608</v>
      </c>
      <c r="FI1522" s="452">
        <f t="shared" si="2702"/>
        <v>1.5652432496728916</v>
      </c>
      <c r="FJ1522" s="452">
        <f t="shared" si="2703"/>
        <v>2.2257187257187256</v>
      </c>
      <c r="FK1522" s="452">
        <f t="shared" si="2704"/>
        <v>1.582944832944833</v>
      </c>
      <c r="FL1522" s="452">
        <f t="shared" si="2705"/>
        <v>1.6197449220595181</v>
      </c>
      <c r="FM1522" s="452">
        <f t="shared" si="2706"/>
        <v>1.1041005915828779</v>
      </c>
      <c r="FN1522" s="452">
        <f t="shared" si="2707"/>
        <v>1.9810328763476641</v>
      </c>
      <c r="FO1522" s="452">
        <f t="shared" si="2708"/>
        <v>1.1181951284440304</v>
      </c>
      <c r="FP1522" s="452">
        <f t="shared" si="2709"/>
        <v>1.88</v>
      </c>
      <c r="FQ1522" s="452">
        <f t="shared" si="2710"/>
        <v>1.1342857142857143</v>
      </c>
      <c r="FR1522" s="453"/>
      <c r="FS1522" s="446">
        <f t="shared" si="2699"/>
        <v>0</v>
      </c>
      <c r="FT1522" s="446">
        <f t="shared" si="2699"/>
        <v>0</v>
      </c>
      <c r="FU1522" s="446">
        <f t="shared" si="2699"/>
        <v>287013</v>
      </c>
      <c r="FV1522" s="446">
        <f t="shared" si="2699"/>
        <v>5740260</v>
      </c>
      <c r="FW1522" s="446">
        <f t="shared" si="2699"/>
        <v>8474256</v>
      </c>
      <c r="FX1522" s="446">
        <f t="shared" si="2699"/>
        <v>6537960</v>
      </c>
      <c r="FY1522" s="446">
        <f t="shared" si="2699"/>
        <v>223796538</v>
      </c>
      <c r="FZ1522" s="446">
        <f t="shared" si="2699"/>
        <v>324005638</v>
      </c>
      <c r="GA1522" s="446">
        <f t="shared" si="2699"/>
        <v>9505300</v>
      </c>
      <c r="GB1522" s="446">
        <f t="shared" si="2699"/>
        <v>161843352</v>
      </c>
      <c r="GC1522" s="446">
        <f t="shared" si="2700"/>
        <v>40517848</v>
      </c>
      <c r="GD1522" s="446">
        <f t="shared" si="2700"/>
        <v>21708</v>
      </c>
      <c r="GE1522" s="446">
        <f t="shared" si="2700"/>
        <v>1410</v>
      </c>
      <c r="GF1522" s="446">
        <f t="shared" si="2700"/>
        <v>8459136</v>
      </c>
      <c r="GG1522" s="446">
        <f t="shared" si="2700"/>
        <v>18381792</v>
      </c>
      <c r="GH1522" s="446">
        <f t="shared" si="2700"/>
        <v>5508096</v>
      </c>
      <c r="GI1522" s="446">
        <f t="shared" si="2700"/>
        <v>199842123</v>
      </c>
      <c r="GJ1522" s="446">
        <f t="shared" si="2700"/>
        <v>15325200</v>
      </c>
      <c r="GK1522" s="446">
        <f t="shared" si="2700"/>
        <v>4635064</v>
      </c>
      <c r="GL1522" s="446">
        <f t="shared" si="2700"/>
        <v>35058696</v>
      </c>
      <c r="GM1522" s="446">
        <f t="shared" si="2700"/>
        <v>3020062</v>
      </c>
      <c r="GN1522" s="446">
        <f t="shared" si="2700"/>
        <v>769302</v>
      </c>
      <c r="GO1522" s="446">
        <f t="shared" si="2700"/>
        <v>364160</v>
      </c>
      <c r="GP1522" s="446">
        <f t="shared" si="2700"/>
        <v>407640</v>
      </c>
      <c r="GQ1522" s="446">
        <f t="shared" si="2700"/>
        <v>204633192</v>
      </c>
      <c r="GR1522" s="446"/>
      <c r="GS1522" s="446"/>
      <c r="GT1522" s="446"/>
      <c r="GU1522" s="446"/>
      <c r="GV1522" s="416"/>
    </row>
    <row r="1523" spans="1:204" ht="9.75" customHeight="1" x14ac:dyDescent="0.2">
      <c r="A1523" s="417" t="str">
        <f t="shared" si="2698"/>
        <v>2025-26OCTOBERR1F</v>
      </c>
      <c r="B1523" s="458" t="str">
        <f t="shared" si="2678"/>
        <v>2025-26</v>
      </c>
      <c r="C1523" s="402" t="s">
        <v>643</v>
      </c>
      <c r="D1523" s="458" t="s">
        <v>663</v>
      </c>
      <c r="E1523" s="458" t="s">
        <v>662</v>
      </c>
      <c r="F1523" s="478" t="s">
        <v>458</v>
      </c>
      <c r="G1523" s="478" t="s">
        <v>688</v>
      </c>
      <c r="H1523" s="510">
        <v>3749</v>
      </c>
      <c r="I1523" s="510">
        <v>2025</v>
      </c>
      <c r="J1523" s="510">
        <v>13804</v>
      </c>
      <c r="K1523" s="510">
        <v>7</v>
      </c>
      <c r="L1523" s="510">
        <v>0</v>
      </c>
      <c r="M1523" s="510">
        <v>11</v>
      </c>
      <c r="N1523" s="510">
        <v>51</v>
      </c>
      <c r="O1523" s="510">
        <v>140</v>
      </c>
      <c r="P1523" s="510">
        <v>10</v>
      </c>
      <c r="Q1523" s="510">
        <v>0</v>
      </c>
      <c r="R1523" s="510">
        <v>0</v>
      </c>
      <c r="S1523" s="510">
        <v>2792</v>
      </c>
      <c r="T1523" s="510">
        <v>128</v>
      </c>
      <c r="U1523" s="510">
        <v>84</v>
      </c>
      <c r="V1523" s="510">
        <v>1523</v>
      </c>
      <c r="W1523" s="510">
        <v>691</v>
      </c>
      <c r="X1523" s="510">
        <v>41</v>
      </c>
      <c r="Y1523" s="510">
        <v>71389</v>
      </c>
      <c r="Z1523" s="510">
        <v>558</v>
      </c>
      <c r="AA1523" s="510">
        <v>1036</v>
      </c>
      <c r="AB1523" s="510">
        <v>53053</v>
      </c>
      <c r="AC1523" s="510">
        <v>632</v>
      </c>
      <c r="AD1523" s="510">
        <v>1147</v>
      </c>
      <c r="AE1523" s="510">
        <v>3039517</v>
      </c>
      <c r="AF1523" s="510">
        <v>1996</v>
      </c>
      <c r="AG1523" s="510">
        <v>4309</v>
      </c>
      <c r="AH1523" s="510">
        <v>3840695</v>
      </c>
      <c r="AI1523" s="510">
        <v>5558</v>
      </c>
      <c r="AJ1523" s="510">
        <v>13204</v>
      </c>
      <c r="AK1523" s="510">
        <v>333454</v>
      </c>
      <c r="AL1523" s="510">
        <v>8133</v>
      </c>
      <c r="AM1523" s="510">
        <v>20735</v>
      </c>
      <c r="AN1523" s="510">
        <v>14</v>
      </c>
      <c r="AO1523" s="510">
        <v>97</v>
      </c>
      <c r="AP1523" s="510">
        <v>9</v>
      </c>
      <c r="AQ1523" s="510">
        <v>30465</v>
      </c>
      <c r="AR1523" s="510">
        <v>3385</v>
      </c>
      <c r="AS1523" s="510">
        <v>4301</v>
      </c>
      <c r="AT1523" s="510">
        <v>228</v>
      </c>
      <c r="AU1523" s="510">
        <v>7</v>
      </c>
      <c r="AV1523" s="510">
        <v>41</v>
      </c>
      <c r="AW1523" s="510">
        <v>74</v>
      </c>
      <c r="AX1523" s="510">
        <v>12</v>
      </c>
      <c r="AY1523" s="510">
        <v>168</v>
      </c>
      <c r="AZ1523" s="510">
        <v>50</v>
      </c>
      <c r="BA1523" s="510" t="s">
        <v>152</v>
      </c>
      <c r="BB1523" s="510" t="s">
        <v>152</v>
      </c>
      <c r="BC1523" s="510" t="s">
        <v>152</v>
      </c>
      <c r="BD1523" s="510" t="s">
        <v>152</v>
      </c>
      <c r="BE1523" s="510" t="s">
        <v>152</v>
      </c>
      <c r="BF1523" s="510" t="s">
        <v>152</v>
      </c>
      <c r="BG1523" s="510" t="s">
        <v>152</v>
      </c>
      <c r="BH1523" s="510" t="s">
        <v>152</v>
      </c>
      <c r="BI1523" s="510">
        <v>1564</v>
      </c>
      <c r="BJ1523" s="510">
        <v>26</v>
      </c>
      <c r="BK1523" s="510">
        <v>974</v>
      </c>
      <c r="BL1523" s="510">
        <v>2564</v>
      </c>
      <c r="BM1523" s="510">
        <v>246</v>
      </c>
      <c r="BN1523" s="510">
        <v>211</v>
      </c>
      <c r="BO1523" s="510">
        <v>162</v>
      </c>
      <c r="BP1523" s="510">
        <v>140</v>
      </c>
      <c r="BQ1523" s="510">
        <v>1784</v>
      </c>
      <c r="BR1523" s="510">
        <v>1664</v>
      </c>
      <c r="BS1523" s="510">
        <v>860</v>
      </c>
      <c r="BT1523" s="510">
        <v>749</v>
      </c>
      <c r="BU1523" s="510">
        <v>46</v>
      </c>
      <c r="BV1523" s="510">
        <v>39</v>
      </c>
      <c r="BW1523" s="510">
        <v>1</v>
      </c>
      <c r="BX1523" s="510">
        <v>1166</v>
      </c>
      <c r="BY1523" s="510">
        <v>1166</v>
      </c>
      <c r="BZ1523" s="510">
        <v>1166</v>
      </c>
      <c r="CA1523" s="510">
        <v>0</v>
      </c>
      <c r="CB1523" s="510">
        <v>0</v>
      </c>
      <c r="CC1523" s="510" t="s">
        <v>152</v>
      </c>
      <c r="CD1523" s="510" t="s">
        <v>152</v>
      </c>
      <c r="CE1523" s="510">
        <v>127</v>
      </c>
      <c r="CF1523" s="510">
        <v>70223</v>
      </c>
      <c r="CG1523" s="510">
        <v>553</v>
      </c>
      <c r="CH1523" s="510">
        <v>1021</v>
      </c>
      <c r="CI1523" s="510">
        <v>130</v>
      </c>
      <c r="CJ1523" s="510">
        <v>276364</v>
      </c>
      <c r="CK1523" s="510">
        <v>2126</v>
      </c>
      <c r="CL1523" s="510">
        <v>4299</v>
      </c>
      <c r="CM1523" s="510">
        <v>23</v>
      </c>
      <c r="CN1523" s="510">
        <v>97717</v>
      </c>
      <c r="CO1523" s="510">
        <v>4249</v>
      </c>
      <c r="CP1523" s="510">
        <v>8715</v>
      </c>
      <c r="CQ1523" s="510">
        <v>1370</v>
      </c>
      <c r="CR1523" s="510">
        <v>2665436</v>
      </c>
      <c r="CS1523" s="510">
        <v>1946</v>
      </c>
      <c r="CT1523" s="510">
        <v>4253</v>
      </c>
      <c r="CU1523" s="510">
        <v>133</v>
      </c>
      <c r="CV1523" s="510">
        <v>850218</v>
      </c>
      <c r="CW1523" s="510">
        <v>6393</v>
      </c>
      <c r="CX1523" s="510">
        <v>14141</v>
      </c>
      <c r="CY1523" s="510">
        <v>25</v>
      </c>
      <c r="CZ1523" s="510">
        <v>185330</v>
      </c>
      <c r="DA1523" s="510">
        <v>7413</v>
      </c>
      <c r="DB1523" s="510">
        <v>13596</v>
      </c>
      <c r="DC1523" s="510">
        <v>29</v>
      </c>
      <c r="DD1523" s="510">
        <v>546221</v>
      </c>
      <c r="DE1523" s="510">
        <v>18835</v>
      </c>
      <c r="DF1523" s="510">
        <v>46454</v>
      </c>
      <c r="DG1523" s="510">
        <v>17</v>
      </c>
      <c r="DH1523" s="510">
        <v>170056</v>
      </c>
      <c r="DI1523" s="510">
        <v>10003</v>
      </c>
      <c r="DJ1523" s="510">
        <v>16329</v>
      </c>
      <c r="DK1523" s="510">
        <v>15</v>
      </c>
      <c r="DL1523" s="510">
        <v>5511</v>
      </c>
      <c r="DM1523" s="510">
        <v>367</v>
      </c>
      <c r="DN1523" s="510">
        <v>696</v>
      </c>
      <c r="DO1523" s="510">
        <v>81</v>
      </c>
      <c r="DP1523" s="510">
        <v>2945</v>
      </c>
      <c r="DQ1523" s="510">
        <v>36</v>
      </c>
      <c r="DR1523" s="510">
        <v>71</v>
      </c>
      <c r="DS1523" s="510">
        <v>0</v>
      </c>
      <c r="DT1523" s="510">
        <v>0</v>
      </c>
      <c r="DU1523" s="510" t="s">
        <v>152</v>
      </c>
      <c r="DV1523" s="510" t="s">
        <v>152</v>
      </c>
      <c r="DW1523" s="510">
        <v>0</v>
      </c>
      <c r="DX1523" s="510">
        <v>1577</v>
      </c>
      <c r="DY1523" s="510">
        <v>1556890</v>
      </c>
      <c r="DZ1523" s="510">
        <v>987</v>
      </c>
      <c r="EA1523" s="510">
        <v>1648</v>
      </c>
      <c r="EB1523" s="510">
        <v>505</v>
      </c>
      <c r="EC1523" s="510">
        <v>139</v>
      </c>
      <c r="ED1523" s="510">
        <v>44</v>
      </c>
      <c r="EE1523" s="510">
        <v>202477</v>
      </c>
      <c r="EF1523" s="510">
        <v>37</v>
      </c>
      <c r="EG1523" s="510">
        <v>0</v>
      </c>
      <c r="EH1523" s="510">
        <v>17</v>
      </c>
      <c r="EI1523" s="510"/>
      <c r="EJ1523" s="479"/>
      <c r="EK1523" s="479"/>
      <c r="EL1523" s="479"/>
      <c r="EM1523" s="479"/>
      <c r="EN1523" s="479"/>
      <c r="EO1523" s="479"/>
      <c r="EP1523" s="479"/>
      <c r="EQ1523" s="479"/>
      <c r="ER1523" s="479"/>
      <c r="ES1523" s="479"/>
      <c r="ET1523" s="479"/>
      <c r="EU1523" s="479"/>
      <c r="EV1523" s="479"/>
      <c r="EW1523" s="479"/>
      <c r="EX1523" s="479"/>
      <c r="EY1523" s="479"/>
      <c r="EZ1523" s="476"/>
      <c r="FA1523" s="446">
        <f t="shared" si="2674"/>
        <v>10</v>
      </c>
      <c r="FB1523" s="417">
        <f t="shared" si="2691"/>
        <v>2025</v>
      </c>
      <c r="FC1523" s="448">
        <f t="shared" si="2692"/>
        <v>45931</v>
      </c>
      <c r="FD1523" s="449">
        <f t="shared" si="2693"/>
        <v>31</v>
      </c>
      <c r="FE1523" s="450"/>
      <c r="FF1523" s="451">
        <f t="shared" si="2675"/>
        <v>0.68644067796610164</v>
      </c>
      <c r="FG1523" s="450"/>
      <c r="FH1523" s="452">
        <f t="shared" si="2701"/>
        <v>1.921875</v>
      </c>
      <c r="FI1523" s="452">
        <f t="shared" si="2702"/>
        <v>1.6484375</v>
      </c>
      <c r="FJ1523" s="452">
        <f t="shared" si="2703"/>
        <v>1.9285714285714286</v>
      </c>
      <c r="FK1523" s="452">
        <f t="shared" si="2704"/>
        <v>1.6666666666666667</v>
      </c>
      <c r="FL1523" s="452">
        <f t="shared" si="2705"/>
        <v>1.1713722915298752</v>
      </c>
      <c r="FM1523" s="452">
        <f t="shared" si="2706"/>
        <v>1.09258043335522</v>
      </c>
      <c r="FN1523" s="452">
        <f t="shared" si="2707"/>
        <v>1.2445730824891461</v>
      </c>
      <c r="FO1523" s="452">
        <f t="shared" si="2708"/>
        <v>1.0839363241678726</v>
      </c>
      <c r="FP1523" s="452">
        <f t="shared" si="2709"/>
        <v>1.1219512195121952</v>
      </c>
      <c r="FQ1523" s="452">
        <f t="shared" si="2710"/>
        <v>0.95121951219512191</v>
      </c>
      <c r="FR1523" s="453"/>
      <c r="FS1523" s="446">
        <f t="shared" si="2699"/>
        <v>0</v>
      </c>
      <c r="FT1523" s="446">
        <f t="shared" si="2699"/>
        <v>22275</v>
      </c>
      <c r="FU1523" s="446">
        <f t="shared" si="2699"/>
        <v>103275</v>
      </c>
      <c r="FV1523" s="446">
        <f t="shared" si="2699"/>
        <v>283500</v>
      </c>
      <c r="FW1523" s="446">
        <f t="shared" si="2699"/>
        <v>132608</v>
      </c>
      <c r="FX1523" s="446">
        <f t="shared" si="2699"/>
        <v>96348</v>
      </c>
      <c r="FY1523" s="446">
        <f t="shared" si="2699"/>
        <v>6562607</v>
      </c>
      <c r="FZ1523" s="446">
        <f t="shared" si="2699"/>
        <v>9123964</v>
      </c>
      <c r="GA1523" s="446">
        <f t="shared" si="2699"/>
        <v>850135</v>
      </c>
      <c r="GB1523" s="446" t="str">
        <f t="shared" si="2699"/>
        <v>-</v>
      </c>
      <c r="GC1523" s="446">
        <f t="shared" si="2700"/>
        <v>38709</v>
      </c>
      <c r="GD1523" s="446">
        <f t="shared" si="2700"/>
        <v>1166</v>
      </c>
      <c r="GE1523" s="446" t="str">
        <f t="shared" si="2700"/>
        <v>-</v>
      </c>
      <c r="GF1523" s="446">
        <f t="shared" si="2700"/>
        <v>129667</v>
      </c>
      <c r="GG1523" s="446">
        <f t="shared" si="2700"/>
        <v>558870</v>
      </c>
      <c r="GH1523" s="446">
        <f t="shared" si="2700"/>
        <v>200445</v>
      </c>
      <c r="GI1523" s="446">
        <f t="shared" si="2700"/>
        <v>5826610</v>
      </c>
      <c r="GJ1523" s="446">
        <f t="shared" si="2700"/>
        <v>1880753</v>
      </c>
      <c r="GK1523" s="446">
        <f t="shared" si="2700"/>
        <v>339900</v>
      </c>
      <c r="GL1523" s="446">
        <f t="shared" si="2700"/>
        <v>1347166</v>
      </c>
      <c r="GM1523" s="446">
        <f t="shared" si="2700"/>
        <v>277593</v>
      </c>
      <c r="GN1523" s="446" t="str">
        <f t="shared" si="2700"/>
        <v>-</v>
      </c>
      <c r="GO1523" s="446">
        <f t="shared" si="2700"/>
        <v>10440</v>
      </c>
      <c r="GP1523" s="446">
        <f t="shared" si="2700"/>
        <v>5751</v>
      </c>
      <c r="GQ1523" s="446">
        <f t="shared" si="2700"/>
        <v>2598896</v>
      </c>
      <c r="GR1523" s="446"/>
      <c r="GS1523" s="446"/>
      <c r="GT1523" s="446"/>
      <c r="GU1523" s="446"/>
      <c r="GV1523" s="416"/>
    </row>
    <row r="1524" spans="1:204" ht="9.75" customHeight="1" x14ac:dyDescent="0.2">
      <c r="A1524" s="493" t="str">
        <f t="shared" si="2698"/>
        <v>2025-26OCTOBERRRU</v>
      </c>
      <c r="B1524" s="494" t="str">
        <f t="shared" si="2678"/>
        <v>2025-26</v>
      </c>
      <c r="C1524" s="480" t="s">
        <v>643</v>
      </c>
      <c r="D1524" s="494" t="s">
        <v>659</v>
      </c>
      <c r="E1524" s="494" t="s">
        <v>467</v>
      </c>
      <c r="F1524" s="495" t="s">
        <v>454</v>
      </c>
      <c r="G1524" s="511" t="s">
        <v>689</v>
      </c>
      <c r="H1524" s="519">
        <v>195984</v>
      </c>
      <c r="I1524" s="519">
        <v>146577</v>
      </c>
      <c r="J1524" s="519">
        <v>651529</v>
      </c>
      <c r="K1524" s="519">
        <v>4</v>
      </c>
      <c r="L1524" s="519">
        <v>0</v>
      </c>
      <c r="M1524" s="519">
        <v>6</v>
      </c>
      <c r="N1524" s="519">
        <v>32</v>
      </c>
      <c r="O1524" s="519">
        <v>81</v>
      </c>
      <c r="P1524" s="519">
        <v>698</v>
      </c>
      <c r="Q1524" s="519">
        <v>0</v>
      </c>
      <c r="R1524" s="519">
        <v>2168</v>
      </c>
      <c r="S1524" s="519">
        <v>125755</v>
      </c>
      <c r="T1524" s="519">
        <v>14503</v>
      </c>
      <c r="U1524" s="519">
        <v>10335</v>
      </c>
      <c r="V1524" s="519">
        <v>62387</v>
      </c>
      <c r="W1524" s="519">
        <v>14640</v>
      </c>
      <c r="X1524" s="519">
        <v>1009</v>
      </c>
      <c r="Y1524" s="519">
        <v>6117091</v>
      </c>
      <c r="Z1524" s="519">
        <v>422</v>
      </c>
      <c r="AA1524" s="519">
        <v>724</v>
      </c>
      <c r="AB1524" s="519">
        <v>5943334</v>
      </c>
      <c r="AC1524" s="519">
        <v>575</v>
      </c>
      <c r="AD1524" s="519">
        <v>979</v>
      </c>
      <c r="AE1524" s="519">
        <v>114378652</v>
      </c>
      <c r="AF1524" s="519">
        <v>1833</v>
      </c>
      <c r="AG1524" s="519">
        <v>3840</v>
      </c>
      <c r="AH1524" s="519">
        <v>82435950</v>
      </c>
      <c r="AI1524" s="519">
        <v>5631</v>
      </c>
      <c r="AJ1524" s="519">
        <v>13978</v>
      </c>
      <c r="AK1524" s="519">
        <v>9296160</v>
      </c>
      <c r="AL1524" s="519">
        <v>9213</v>
      </c>
      <c r="AM1524" s="519">
        <v>20531</v>
      </c>
      <c r="AN1524" s="519">
        <v>1344</v>
      </c>
      <c r="AO1524" s="519">
        <v>2872</v>
      </c>
      <c r="AP1524" s="519">
        <v>3108</v>
      </c>
      <c r="AQ1524" s="519">
        <v>7301808</v>
      </c>
      <c r="AR1524" s="519">
        <v>2349</v>
      </c>
      <c r="AS1524" s="519">
        <v>5038</v>
      </c>
      <c r="AT1524" s="519">
        <v>27984</v>
      </c>
      <c r="AU1524" s="519">
        <v>1898</v>
      </c>
      <c r="AV1524" s="519">
        <v>10809</v>
      </c>
      <c r="AW1524" s="519" t="s">
        <v>152</v>
      </c>
      <c r="AX1524" s="519">
        <v>557</v>
      </c>
      <c r="AY1524" s="519">
        <v>14720</v>
      </c>
      <c r="AZ1524" s="519" t="s">
        <v>152</v>
      </c>
      <c r="BA1524" s="519">
        <v>18298</v>
      </c>
      <c r="BB1524" s="519">
        <v>29091777</v>
      </c>
      <c r="BC1524" s="519">
        <v>1590</v>
      </c>
      <c r="BD1524" s="519">
        <v>3261</v>
      </c>
      <c r="BE1524" s="519">
        <v>1292</v>
      </c>
      <c r="BF1524" s="519">
        <v>3471</v>
      </c>
      <c r="BG1524" s="519">
        <v>10087</v>
      </c>
      <c r="BH1524" s="519">
        <v>3448</v>
      </c>
      <c r="BI1524" s="519">
        <v>62833</v>
      </c>
      <c r="BJ1524" s="519">
        <v>3352</v>
      </c>
      <c r="BK1524" s="519">
        <v>31586</v>
      </c>
      <c r="BL1524" s="519">
        <v>97771</v>
      </c>
      <c r="BM1524" s="519">
        <v>33369</v>
      </c>
      <c r="BN1524" s="519">
        <v>26773</v>
      </c>
      <c r="BO1524" s="519">
        <v>23116</v>
      </c>
      <c r="BP1524" s="519">
        <v>19243</v>
      </c>
      <c r="BQ1524" s="519">
        <v>109459</v>
      </c>
      <c r="BR1524" s="519">
        <v>71124</v>
      </c>
      <c r="BS1524" s="519">
        <v>36099</v>
      </c>
      <c r="BT1524" s="519">
        <v>16934</v>
      </c>
      <c r="BU1524" s="519">
        <v>1881</v>
      </c>
      <c r="BV1524" s="519">
        <v>1096</v>
      </c>
      <c r="BW1524" s="519">
        <v>84</v>
      </c>
      <c r="BX1524" s="519">
        <v>41135</v>
      </c>
      <c r="BY1524" s="519">
        <v>490</v>
      </c>
      <c r="BZ1524" s="519">
        <v>850</v>
      </c>
      <c r="CA1524" s="519">
        <v>25</v>
      </c>
      <c r="CB1524" s="519">
        <v>11787</v>
      </c>
      <c r="CC1524" s="519">
        <v>471</v>
      </c>
      <c r="CD1524" s="519">
        <v>700</v>
      </c>
      <c r="CE1524" s="519">
        <v>14394</v>
      </c>
      <c r="CF1524" s="519">
        <v>6064169</v>
      </c>
      <c r="CG1524" s="519">
        <v>421</v>
      </c>
      <c r="CH1524" s="519">
        <v>723</v>
      </c>
      <c r="CI1524" s="519">
        <v>4599</v>
      </c>
      <c r="CJ1524" s="519">
        <v>8659236</v>
      </c>
      <c r="CK1524" s="519">
        <v>1883</v>
      </c>
      <c r="CL1524" s="519">
        <v>3959</v>
      </c>
      <c r="CM1524" s="519">
        <v>1465</v>
      </c>
      <c r="CN1524" s="519">
        <v>2463518</v>
      </c>
      <c r="CO1524" s="519">
        <v>1682</v>
      </c>
      <c r="CP1524" s="519">
        <v>3786</v>
      </c>
      <c r="CQ1524" s="519">
        <v>56323</v>
      </c>
      <c r="CR1524" s="519">
        <v>103255898</v>
      </c>
      <c r="CS1524" s="519">
        <v>1833</v>
      </c>
      <c r="CT1524" s="519">
        <v>3832</v>
      </c>
      <c r="CU1524" s="519">
        <v>1195</v>
      </c>
      <c r="CV1524" s="519">
        <v>9235435</v>
      </c>
      <c r="CW1524" s="519">
        <v>7728</v>
      </c>
      <c r="CX1524" s="519">
        <v>17821</v>
      </c>
      <c r="CY1524" s="519">
        <v>446</v>
      </c>
      <c r="CZ1524" s="519">
        <v>2346856</v>
      </c>
      <c r="DA1524" s="519">
        <v>5262</v>
      </c>
      <c r="DB1524" s="519">
        <v>15163</v>
      </c>
      <c r="DC1524" s="519">
        <v>1268</v>
      </c>
      <c r="DD1524" s="519">
        <v>11588056</v>
      </c>
      <c r="DE1524" s="519">
        <v>9139</v>
      </c>
      <c r="DF1524" s="519">
        <v>20620</v>
      </c>
      <c r="DG1524" s="519">
        <v>108</v>
      </c>
      <c r="DH1524" s="519">
        <v>765555</v>
      </c>
      <c r="DI1524" s="519">
        <v>7088</v>
      </c>
      <c r="DJ1524" s="519">
        <v>17054</v>
      </c>
      <c r="DK1524" s="519">
        <v>1077</v>
      </c>
      <c r="DL1524" s="519">
        <v>342839</v>
      </c>
      <c r="DM1524" s="519">
        <v>318</v>
      </c>
      <c r="DN1524" s="519">
        <v>541</v>
      </c>
      <c r="DO1524" s="519">
        <v>8779</v>
      </c>
      <c r="DP1524" s="519">
        <v>446183</v>
      </c>
      <c r="DQ1524" s="519">
        <v>51</v>
      </c>
      <c r="DR1524" s="519">
        <v>94</v>
      </c>
      <c r="DS1524" s="519">
        <v>105</v>
      </c>
      <c r="DT1524" s="519">
        <v>298356</v>
      </c>
      <c r="DU1524" s="519">
        <v>2841</v>
      </c>
      <c r="DV1524" s="519">
        <v>6069</v>
      </c>
      <c r="DW1524" s="519">
        <v>96</v>
      </c>
      <c r="DX1524" s="519">
        <v>62671</v>
      </c>
      <c r="DY1524" s="519">
        <v>92342573</v>
      </c>
      <c r="DZ1524" s="519">
        <v>1473</v>
      </c>
      <c r="EA1524" s="519">
        <v>2640</v>
      </c>
      <c r="EB1524" s="519">
        <v>44384</v>
      </c>
      <c r="EC1524" s="519">
        <v>18707</v>
      </c>
      <c r="ED1524" s="519">
        <v>1279</v>
      </c>
      <c r="EE1524" s="519">
        <v>14167473</v>
      </c>
      <c r="EF1524" s="519">
        <v>1641</v>
      </c>
      <c r="EG1524" s="519">
        <v>693</v>
      </c>
      <c r="EH1524" s="519">
        <v>104</v>
      </c>
      <c r="EI1524" s="519"/>
      <c r="EJ1524" s="512"/>
      <c r="EK1524" s="512"/>
      <c r="EL1524" s="512"/>
      <c r="EM1524" s="512"/>
      <c r="EN1524" s="512"/>
      <c r="EO1524" s="512"/>
      <c r="EP1524" s="512"/>
      <c r="EQ1524" s="512"/>
      <c r="ER1524" s="512"/>
      <c r="ES1524" s="512"/>
      <c r="ET1524" s="512"/>
      <c r="EU1524" s="512"/>
      <c r="EV1524" s="512"/>
      <c r="EW1524" s="512"/>
      <c r="EX1524" s="512"/>
      <c r="EY1524" s="512"/>
      <c r="EZ1524" s="514"/>
      <c r="FA1524" s="520">
        <f t="shared" si="2674"/>
        <v>10</v>
      </c>
      <c r="FB1524" s="493">
        <f t="shared" si="2691"/>
        <v>2025</v>
      </c>
      <c r="FC1524" s="498">
        <f t="shared" si="2692"/>
        <v>45931</v>
      </c>
      <c r="FD1524" s="499">
        <f t="shared" si="2693"/>
        <v>31</v>
      </c>
      <c r="FE1524" s="500"/>
      <c r="FF1524" s="515">
        <f t="shared" si="2675"/>
        <v>0.63592901122781598</v>
      </c>
      <c r="FG1524" s="500"/>
      <c r="FH1524" s="481">
        <f t="shared" si="2701"/>
        <v>2.3008343101427289</v>
      </c>
      <c r="FI1524" s="481">
        <f t="shared" si="2702"/>
        <v>1.8460318554781769</v>
      </c>
      <c r="FJ1524" s="481">
        <f t="shared" si="2703"/>
        <v>2.2366715045960328</v>
      </c>
      <c r="FK1524" s="481">
        <f t="shared" si="2704"/>
        <v>1.86192549588776</v>
      </c>
      <c r="FL1524" s="481">
        <f t="shared" si="2705"/>
        <v>1.7545161652267298</v>
      </c>
      <c r="FM1524" s="481">
        <f t="shared" si="2706"/>
        <v>1.1400452017247182</v>
      </c>
      <c r="FN1524" s="481">
        <f t="shared" si="2707"/>
        <v>2.46577868852459</v>
      </c>
      <c r="FO1524" s="481">
        <f t="shared" si="2708"/>
        <v>1.1566939890710382</v>
      </c>
      <c r="FP1524" s="481">
        <f t="shared" si="2709"/>
        <v>1.8642220019821605</v>
      </c>
      <c r="FQ1524" s="481">
        <f t="shared" si="2710"/>
        <v>1.0862239841427155</v>
      </c>
      <c r="FR1524" s="501"/>
      <c r="FS1524" s="482">
        <f t="shared" si="2699"/>
        <v>0</v>
      </c>
      <c r="FT1524" s="482">
        <f t="shared" si="2699"/>
        <v>879462</v>
      </c>
      <c r="FU1524" s="482">
        <f t="shared" si="2699"/>
        <v>4690464</v>
      </c>
      <c r="FV1524" s="482">
        <f t="shared" si="2699"/>
        <v>11872737</v>
      </c>
      <c r="FW1524" s="482">
        <f t="shared" si="2699"/>
        <v>10500172</v>
      </c>
      <c r="FX1524" s="482">
        <f t="shared" si="2699"/>
        <v>10117965</v>
      </c>
      <c r="FY1524" s="482">
        <f t="shared" si="2699"/>
        <v>239566080</v>
      </c>
      <c r="FZ1524" s="482">
        <f t="shared" si="2699"/>
        <v>204637920</v>
      </c>
      <c r="GA1524" s="482">
        <f t="shared" si="2699"/>
        <v>20715779</v>
      </c>
      <c r="GB1524" s="482">
        <f t="shared" si="2699"/>
        <v>59669778</v>
      </c>
      <c r="GC1524" s="482">
        <f t="shared" si="2700"/>
        <v>15658104</v>
      </c>
      <c r="GD1524" s="482">
        <f t="shared" si="2700"/>
        <v>71400</v>
      </c>
      <c r="GE1524" s="482">
        <f t="shared" si="2700"/>
        <v>17500</v>
      </c>
      <c r="GF1524" s="482">
        <f t="shared" si="2700"/>
        <v>10406862</v>
      </c>
      <c r="GG1524" s="482">
        <f t="shared" si="2700"/>
        <v>18207441</v>
      </c>
      <c r="GH1524" s="482">
        <f t="shared" si="2700"/>
        <v>5546490</v>
      </c>
      <c r="GI1524" s="482">
        <f t="shared" si="2700"/>
        <v>215829736</v>
      </c>
      <c r="GJ1524" s="482">
        <f t="shared" si="2700"/>
        <v>21296095</v>
      </c>
      <c r="GK1524" s="482">
        <f t="shared" si="2700"/>
        <v>6762698</v>
      </c>
      <c r="GL1524" s="482">
        <f t="shared" si="2700"/>
        <v>26146160</v>
      </c>
      <c r="GM1524" s="482">
        <f t="shared" si="2700"/>
        <v>1841832</v>
      </c>
      <c r="GN1524" s="482">
        <f t="shared" si="2700"/>
        <v>637245</v>
      </c>
      <c r="GO1524" s="482">
        <f t="shared" si="2700"/>
        <v>582657</v>
      </c>
      <c r="GP1524" s="482">
        <f t="shared" si="2700"/>
        <v>825226</v>
      </c>
      <c r="GQ1524" s="482">
        <f t="shared" si="2700"/>
        <v>165451440</v>
      </c>
      <c r="GR1524" s="482"/>
      <c r="GS1524" s="482"/>
      <c r="GT1524" s="482"/>
      <c r="GU1524" s="482"/>
      <c r="GV1524" s="502"/>
    </row>
    <row r="1525" spans="1:204" ht="9.75" customHeight="1" x14ac:dyDescent="0.2">
      <c r="A1525" s="417" t="str">
        <f t="shared" si="2698"/>
        <v>2025-26OCTOBERRX6</v>
      </c>
      <c r="B1525" s="458" t="str">
        <f t="shared" si="2678"/>
        <v>2025-26</v>
      </c>
      <c r="C1525" s="402" t="s">
        <v>643</v>
      </c>
      <c r="D1525" s="458" t="s">
        <v>646</v>
      </c>
      <c r="E1525" s="458" t="s">
        <v>645</v>
      </c>
      <c r="F1525" s="478" t="s">
        <v>448</v>
      </c>
      <c r="G1525" s="478" t="s">
        <v>690</v>
      </c>
      <c r="H1525" s="510">
        <v>56443</v>
      </c>
      <c r="I1525" s="510">
        <v>39860</v>
      </c>
      <c r="J1525" s="510">
        <v>55814</v>
      </c>
      <c r="K1525" s="510">
        <v>1</v>
      </c>
      <c r="L1525" s="510">
        <v>0</v>
      </c>
      <c r="M1525" s="510">
        <v>1</v>
      </c>
      <c r="N1525" s="510">
        <v>5</v>
      </c>
      <c r="O1525" s="510">
        <v>29</v>
      </c>
      <c r="P1525" s="510">
        <v>291</v>
      </c>
      <c r="Q1525" s="510">
        <v>2605</v>
      </c>
      <c r="R1525" s="510">
        <v>3</v>
      </c>
      <c r="S1525" s="510">
        <v>43165</v>
      </c>
      <c r="T1525" s="510">
        <v>3444</v>
      </c>
      <c r="U1525" s="510">
        <v>2188</v>
      </c>
      <c r="V1525" s="510">
        <v>20931</v>
      </c>
      <c r="W1525" s="510">
        <v>11022</v>
      </c>
      <c r="X1525" s="510">
        <v>634</v>
      </c>
      <c r="Y1525" s="510">
        <v>1290897</v>
      </c>
      <c r="Z1525" s="510">
        <v>375</v>
      </c>
      <c r="AA1525" s="510">
        <v>661</v>
      </c>
      <c r="AB1525" s="510">
        <v>914081</v>
      </c>
      <c r="AC1525" s="510">
        <v>418</v>
      </c>
      <c r="AD1525" s="510">
        <v>724</v>
      </c>
      <c r="AE1525" s="510">
        <v>26671052</v>
      </c>
      <c r="AF1525" s="510">
        <v>1274</v>
      </c>
      <c r="AG1525" s="510">
        <v>2489</v>
      </c>
      <c r="AH1525" s="510">
        <v>38791106</v>
      </c>
      <c r="AI1525" s="510">
        <v>3519</v>
      </c>
      <c r="AJ1525" s="510">
        <v>8122</v>
      </c>
      <c r="AK1525" s="510">
        <v>3011989</v>
      </c>
      <c r="AL1525" s="510">
        <v>4751</v>
      </c>
      <c r="AM1525" s="510">
        <v>10926</v>
      </c>
      <c r="AN1525" s="510" t="s">
        <v>152</v>
      </c>
      <c r="AO1525" s="510">
        <v>2838</v>
      </c>
      <c r="AP1525" s="510">
        <v>986</v>
      </c>
      <c r="AQ1525" s="510">
        <v>2276600</v>
      </c>
      <c r="AR1525" s="510">
        <v>2309</v>
      </c>
      <c r="AS1525" s="510">
        <v>5228</v>
      </c>
      <c r="AT1525" s="510">
        <v>5146</v>
      </c>
      <c r="AU1525" s="510">
        <v>9</v>
      </c>
      <c r="AV1525" s="510">
        <v>98</v>
      </c>
      <c r="AW1525" s="510">
        <v>385</v>
      </c>
      <c r="AX1525" s="510">
        <v>304</v>
      </c>
      <c r="AY1525" s="510">
        <v>4735</v>
      </c>
      <c r="AZ1525" s="510">
        <v>0</v>
      </c>
      <c r="BA1525" s="510">
        <v>7669</v>
      </c>
      <c r="BB1525" s="510">
        <v>13018818</v>
      </c>
      <c r="BC1525" s="510">
        <v>1698</v>
      </c>
      <c r="BD1525" s="510">
        <v>3106</v>
      </c>
      <c r="BE1525" s="510">
        <v>198</v>
      </c>
      <c r="BF1525" s="510">
        <v>2219</v>
      </c>
      <c r="BG1525" s="510">
        <v>4018</v>
      </c>
      <c r="BH1525" s="510">
        <v>1234</v>
      </c>
      <c r="BI1525" s="510">
        <v>22737</v>
      </c>
      <c r="BJ1525" s="510">
        <v>2857</v>
      </c>
      <c r="BK1525" s="510">
        <v>12425</v>
      </c>
      <c r="BL1525" s="510">
        <v>38019</v>
      </c>
      <c r="BM1525" s="510">
        <v>6489</v>
      </c>
      <c r="BN1525" s="510">
        <v>4825</v>
      </c>
      <c r="BO1525" s="510">
        <v>4146</v>
      </c>
      <c r="BP1525" s="510">
        <v>3091</v>
      </c>
      <c r="BQ1525" s="510">
        <v>27125</v>
      </c>
      <c r="BR1525" s="510">
        <v>22350</v>
      </c>
      <c r="BS1525" s="510">
        <v>18347</v>
      </c>
      <c r="BT1525" s="510">
        <v>11810</v>
      </c>
      <c r="BU1525" s="510">
        <v>1178</v>
      </c>
      <c r="BV1525" s="510">
        <v>673</v>
      </c>
      <c r="BW1525" s="510">
        <v>65</v>
      </c>
      <c r="BX1525" s="510">
        <v>29541</v>
      </c>
      <c r="BY1525" s="510">
        <v>454</v>
      </c>
      <c r="BZ1525" s="510">
        <v>729</v>
      </c>
      <c r="CA1525" s="510">
        <v>64</v>
      </c>
      <c r="CB1525" s="510">
        <v>18975</v>
      </c>
      <c r="CC1525" s="510">
        <v>296</v>
      </c>
      <c r="CD1525" s="510">
        <v>588</v>
      </c>
      <c r="CE1525" s="510">
        <v>3315</v>
      </c>
      <c r="CF1525" s="510">
        <v>1242381</v>
      </c>
      <c r="CG1525" s="510">
        <v>375</v>
      </c>
      <c r="CH1525" s="510">
        <v>659</v>
      </c>
      <c r="CI1525" s="510">
        <v>2884</v>
      </c>
      <c r="CJ1525" s="510">
        <v>3378937</v>
      </c>
      <c r="CK1525" s="510">
        <v>1172</v>
      </c>
      <c r="CL1525" s="510">
        <v>2289</v>
      </c>
      <c r="CM1525" s="510">
        <v>810</v>
      </c>
      <c r="CN1525" s="510">
        <v>771088</v>
      </c>
      <c r="CO1525" s="510">
        <v>952</v>
      </c>
      <c r="CP1525" s="510">
        <v>1892</v>
      </c>
      <c r="CQ1525" s="510">
        <v>17237</v>
      </c>
      <c r="CR1525" s="510">
        <v>22521027</v>
      </c>
      <c r="CS1525" s="510">
        <v>1307</v>
      </c>
      <c r="CT1525" s="510">
        <v>2543</v>
      </c>
      <c r="CU1525" s="510">
        <v>1377</v>
      </c>
      <c r="CV1525" s="510">
        <v>5195108</v>
      </c>
      <c r="CW1525" s="510">
        <v>3773</v>
      </c>
      <c r="CX1525" s="510">
        <v>8739</v>
      </c>
      <c r="CY1525" s="510">
        <v>68</v>
      </c>
      <c r="CZ1525" s="510">
        <v>477714</v>
      </c>
      <c r="DA1525" s="510">
        <v>7025</v>
      </c>
      <c r="DB1525" s="510">
        <v>17719</v>
      </c>
      <c r="DC1525" s="510">
        <v>1400</v>
      </c>
      <c r="DD1525" s="510">
        <v>12142045</v>
      </c>
      <c r="DE1525" s="510">
        <v>8673</v>
      </c>
      <c r="DF1525" s="510">
        <v>18938</v>
      </c>
      <c r="DG1525" s="510">
        <v>516</v>
      </c>
      <c r="DH1525" s="510">
        <v>4205948</v>
      </c>
      <c r="DI1525" s="510">
        <v>8151</v>
      </c>
      <c r="DJ1525" s="510">
        <v>20082</v>
      </c>
      <c r="DK1525" s="510">
        <v>45</v>
      </c>
      <c r="DL1525" s="510">
        <v>24625</v>
      </c>
      <c r="DM1525" s="510">
        <v>547</v>
      </c>
      <c r="DN1525" s="510">
        <v>926</v>
      </c>
      <c r="DO1525" s="510">
        <v>1901</v>
      </c>
      <c r="DP1525" s="510">
        <v>55970</v>
      </c>
      <c r="DQ1525" s="510">
        <v>29</v>
      </c>
      <c r="DR1525" s="510">
        <v>51</v>
      </c>
      <c r="DS1525" s="510">
        <v>2</v>
      </c>
      <c r="DT1525" s="510">
        <v>6513</v>
      </c>
      <c r="DU1525" s="510">
        <v>3257</v>
      </c>
      <c r="DV1525" s="510">
        <v>5575</v>
      </c>
      <c r="DW1525" s="510">
        <v>2</v>
      </c>
      <c r="DX1525" s="510">
        <v>20855</v>
      </c>
      <c r="DY1525" s="510">
        <v>26507121</v>
      </c>
      <c r="DZ1525" s="510">
        <v>1271</v>
      </c>
      <c r="EA1525" s="510">
        <v>2247</v>
      </c>
      <c r="EB1525" s="510">
        <v>11652</v>
      </c>
      <c r="EC1525" s="510">
        <v>3089</v>
      </c>
      <c r="ED1525" s="510">
        <v>778</v>
      </c>
      <c r="EE1525" s="510">
        <v>4388037</v>
      </c>
      <c r="EF1525" s="510">
        <v>4685</v>
      </c>
      <c r="EG1525" s="510">
        <v>724</v>
      </c>
      <c r="EH1525" s="510">
        <v>57</v>
      </c>
      <c r="EI1525" s="510"/>
      <c r="EJ1525" s="479"/>
      <c r="EK1525" s="479"/>
      <c r="EL1525" s="479"/>
      <c r="EM1525" s="479"/>
      <c r="EN1525" s="479"/>
      <c r="EO1525" s="479"/>
      <c r="EP1525" s="479"/>
      <c r="EQ1525" s="479"/>
      <c r="ER1525" s="479"/>
      <c r="ES1525" s="479"/>
      <c r="ET1525" s="479"/>
      <c r="EU1525" s="479"/>
      <c r="EV1525" s="479"/>
      <c r="EW1525" s="479"/>
      <c r="EX1525" s="479"/>
      <c r="EY1525" s="479"/>
      <c r="EZ1525" s="476"/>
      <c r="FA1525" s="446">
        <f t="shared" si="2674"/>
        <v>10</v>
      </c>
      <c r="FB1525" s="417">
        <f t="shared" si="2691"/>
        <v>2025</v>
      </c>
      <c r="FC1525" s="448">
        <f t="shared" si="2692"/>
        <v>45931</v>
      </c>
      <c r="FD1525" s="449">
        <f t="shared" si="2693"/>
        <v>31</v>
      </c>
      <c r="FE1525" s="450"/>
      <c r="FF1525" s="451">
        <f t="shared" si="2675"/>
        <v>0.60291785601014902</v>
      </c>
      <c r="FG1525" s="450"/>
      <c r="FH1525" s="452">
        <f t="shared" si="2701"/>
        <v>1.8841463414634145</v>
      </c>
      <c r="FI1525" s="452">
        <f t="shared" si="2702"/>
        <v>1.400987224157956</v>
      </c>
      <c r="FJ1525" s="452">
        <f t="shared" si="2703"/>
        <v>1.8948811700182815</v>
      </c>
      <c r="FK1525" s="452">
        <f t="shared" si="2704"/>
        <v>1.4127056672760512</v>
      </c>
      <c r="FL1525" s="452">
        <f t="shared" si="2705"/>
        <v>1.2959247049830396</v>
      </c>
      <c r="FM1525" s="452">
        <f t="shared" si="2706"/>
        <v>1.0677941808800344</v>
      </c>
      <c r="FN1525" s="452">
        <f t="shared" si="2707"/>
        <v>1.6645799310469969</v>
      </c>
      <c r="FO1525" s="452">
        <f t="shared" si="2708"/>
        <v>1.0714933768825985</v>
      </c>
      <c r="FP1525" s="452">
        <f t="shared" si="2709"/>
        <v>1.8580441640378549</v>
      </c>
      <c r="FQ1525" s="452">
        <f t="shared" si="2710"/>
        <v>1.0615141955835963</v>
      </c>
      <c r="FR1525" s="453"/>
      <c r="FS1525" s="446">
        <f t="shared" ref="FS1525:GB1534" si="2711">IFERROR(HLOOKUP(FS$1,$H$5:$HA$10116,MATCH($A1525,$A$5:$A$10116,0),0)*HLOOKUP(FS$2,$H$5:$HA$10116,MATCH($A1525,$A$5:$A$10116,0),0),"-")</f>
        <v>0</v>
      </c>
      <c r="FT1525" s="446">
        <f t="shared" si="2711"/>
        <v>39860</v>
      </c>
      <c r="FU1525" s="446">
        <f t="shared" si="2711"/>
        <v>199300</v>
      </c>
      <c r="FV1525" s="446">
        <f t="shared" si="2711"/>
        <v>1155940</v>
      </c>
      <c r="FW1525" s="446">
        <f t="shared" si="2711"/>
        <v>2276484</v>
      </c>
      <c r="FX1525" s="446">
        <f t="shared" si="2711"/>
        <v>1584112</v>
      </c>
      <c r="FY1525" s="446">
        <f t="shared" si="2711"/>
        <v>52097259</v>
      </c>
      <c r="FZ1525" s="446">
        <f t="shared" si="2711"/>
        <v>89520684</v>
      </c>
      <c r="GA1525" s="446">
        <f t="shared" si="2711"/>
        <v>6927084</v>
      </c>
      <c r="GB1525" s="446">
        <f t="shared" si="2711"/>
        <v>23819914</v>
      </c>
      <c r="GC1525" s="446">
        <f t="shared" ref="GC1525:GQ1534" si="2712">IFERROR(HLOOKUP(GC$1,$H$5:$HA$10116,MATCH($A1525,$A$5:$A$10116,0),0)*HLOOKUP(GC$2,$H$5:$HA$10116,MATCH($A1525,$A$5:$A$10116,0),0),"-")</f>
        <v>5154808</v>
      </c>
      <c r="GD1525" s="446">
        <f t="shared" si="2712"/>
        <v>47385</v>
      </c>
      <c r="GE1525" s="446">
        <f t="shared" si="2712"/>
        <v>37632</v>
      </c>
      <c r="GF1525" s="446">
        <f t="shared" si="2712"/>
        <v>2184585</v>
      </c>
      <c r="GG1525" s="446">
        <f t="shared" si="2712"/>
        <v>6601476</v>
      </c>
      <c r="GH1525" s="446">
        <f t="shared" si="2712"/>
        <v>1532520</v>
      </c>
      <c r="GI1525" s="446">
        <f t="shared" si="2712"/>
        <v>43833691</v>
      </c>
      <c r="GJ1525" s="446">
        <f t="shared" si="2712"/>
        <v>12033603</v>
      </c>
      <c r="GK1525" s="446">
        <f t="shared" si="2712"/>
        <v>1204892</v>
      </c>
      <c r="GL1525" s="446">
        <f t="shared" si="2712"/>
        <v>26513200</v>
      </c>
      <c r="GM1525" s="446">
        <f t="shared" si="2712"/>
        <v>10362312</v>
      </c>
      <c r="GN1525" s="446">
        <f t="shared" si="2712"/>
        <v>11150</v>
      </c>
      <c r="GO1525" s="446">
        <f t="shared" si="2712"/>
        <v>41670</v>
      </c>
      <c r="GP1525" s="446">
        <f t="shared" si="2712"/>
        <v>96951</v>
      </c>
      <c r="GQ1525" s="446">
        <f t="shared" si="2712"/>
        <v>46861185</v>
      </c>
      <c r="GR1525" s="446"/>
      <c r="GS1525" s="446"/>
      <c r="GT1525" s="446"/>
      <c r="GU1525" s="446"/>
      <c r="GV1525" s="416"/>
    </row>
    <row r="1526" spans="1:204" ht="9.75" customHeight="1" x14ac:dyDescent="0.2">
      <c r="A1526" s="417" t="str">
        <f t="shared" si="2698"/>
        <v>2025-26OCTOBERRX7</v>
      </c>
      <c r="B1526" s="458" t="str">
        <f t="shared" si="2678"/>
        <v>2025-26</v>
      </c>
      <c r="C1526" s="402" t="s">
        <v>643</v>
      </c>
      <c r="D1526" s="458" t="s">
        <v>649</v>
      </c>
      <c r="E1526" s="458" t="s">
        <v>462</v>
      </c>
      <c r="F1526" s="478" t="s">
        <v>449</v>
      </c>
      <c r="G1526" s="478" t="s">
        <v>691</v>
      </c>
      <c r="H1526" s="510">
        <v>162430</v>
      </c>
      <c r="I1526" s="510">
        <v>121080</v>
      </c>
      <c r="J1526" s="510">
        <v>244138</v>
      </c>
      <c r="K1526" s="510">
        <v>2</v>
      </c>
      <c r="L1526" s="510">
        <v>0</v>
      </c>
      <c r="M1526" s="510">
        <v>0</v>
      </c>
      <c r="N1526" s="510">
        <v>0</v>
      </c>
      <c r="O1526" s="510">
        <v>66</v>
      </c>
      <c r="P1526" s="510">
        <v>503</v>
      </c>
      <c r="Q1526" s="510">
        <v>178</v>
      </c>
      <c r="R1526" s="510">
        <v>1084</v>
      </c>
      <c r="S1526" s="510">
        <v>101369</v>
      </c>
      <c r="T1526" s="510">
        <v>11079</v>
      </c>
      <c r="U1526" s="510">
        <v>7139</v>
      </c>
      <c r="V1526" s="510">
        <v>48643</v>
      </c>
      <c r="W1526" s="510">
        <v>15806</v>
      </c>
      <c r="X1526" s="510">
        <v>1230</v>
      </c>
      <c r="Y1526" s="510">
        <v>4704067</v>
      </c>
      <c r="Z1526" s="510">
        <v>425</v>
      </c>
      <c r="AA1526" s="510">
        <v>723</v>
      </c>
      <c r="AB1526" s="510">
        <v>3870299</v>
      </c>
      <c r="AC1526" s="510">
        <v>542</v>
      </c>
      <c r="AD1526" s="510">
        <v>938</v>
      </c>
      <c r="AE1526" s="510">
        <v>80595356</v>
      </c>
      <c r="AF1526" s="510">
        <v>1657</v>
      </c>
      <c r="AG1526" s="510">
        <v>3287</v>
      </c>
      <c r="AH1526" s="510">
        <v>96763593</v>
      </c>
      <c r="AI1526" s="510">
        <v>6122</v>
      </c>
      <c r="AJ1526" s="510">
        <v>13012</v>
      </c>
      <c r="AK1526" s="510">
        <v>9040845</v>
      </c>
      <c r="AL1526" s="510">
        <v>7350</v>
      </c>
      <c r="AM1526" s="510">
        <v>16917</v>
      </c>
      <c r="AN1526" s="510">
        <v>2244</v>
      </c>
      <c r="AO1526" s="510">
        <v>6929</v>
      </c>
      <c r="AP1526" s="510">
        <v>2926</v>
      </c>
      <c r="AQ1526" s="510">
        <v>7881242</v>
      </c>
      <c r="AR1526" s="510">
        <v>2694</v>
      </c>
      <c r="AS1526" s="510">
        <v>3968</v>
      </c>
      <c r="AT1526" s="510">
        <v>19173</v>
      </c>
      <c r="AU1526" s="510">
        <v>2213</v>
      </c>
      <c r="AV1526" s="510">
        <v>9489</v>
      </c>
      <c r="AW1526" s="510">
        <v>28</v>
      </c>
      <c r="AX1526" s="510">
        <v>598</v>
      </c>
      <c r="AY1526" s="510">
        <v>6873</v>
      </c>
      <c r="AZ1526" s="510">
        <v>2</v>
      </c>
      <c r="BA1526" s="510">
        <v>16175</v>
      </c>
      <c r="BB1526" s="510">
        <v>25626086</v>
      </c>
      <c r="BC1526" s="510">
        <v>1584</v>
      </c>
      <c r="BD1526" s="510">
        <v>3162</v>
      </c>
      <c r="BE1526" s="510">
        <v>884</v>
      </c>
      <c r="BF1526" s="510">
        <v>5817</v>
      </c>
      <c r="BG1526" s="510">
        <v>7934</v>
      </c>
      <c r="BH1526" s="510">
        <v>1540</v>
      </c>
      <c r="BI1526" s="510">
        <v>50536</v>
      </c>
      <c r="BJ1526" s="510">
        <v>5885</v>
      </c>
      <c r="BK1526" s="510">
        <v>25775</v>
      </c>
      <c r="BL1526" s="510">
        <v>82196</v>
      </c>
      <c r="BM1526" s="510">
        <v>23103</v>
      </c>
      <c r="BN1526" s="510">
        <v>19332</v>
      </c>
      <c r="BO1526" s="510">
        <v>14878</v>
      </c>
      <c r="BP1526" s="510">
        <v>12620</v>
      </c>
      <c r="BQ1526" s="510">
        <v>61733</v>
      </c>
      <c r="BR1526" s="510">
        <v>51114</v>
      </c>
      <c r="BS1526" s="510">
        <v>21325</v>
      </c>
      <c r="BT1526" s="510">
        <v>14139</v>
      </c>
      <c r="BU1526" s="510">
        <v>1715</v>
      </c>
      <c r="BV1526" s="510">
        <v>1094</v>
      </c>
      <c r="BW1526" s="510">
        <v>193</v>
      </c>
      <c r="BX1526" s="510">
        <v>93945</v>
      </c>
      <c r="BY1526" s="510">
        <v>487</v>
      </c>
      <c r="BZ1526" s="510">
        <v>853</v>
      </c>
      <c r="CA1526" s="510">
        <v>125</v>
      </c>
      <c r="CB1526" s="510">
        <v>55455</v>
      </c>
      <c r="CC1526" s="510">
        <v>444</v>
      </c>
      <c r="CD1526" s="510">
        <v>745</v>
      </c>
      <c r="CE1526" s="510">
        <v>10761</v>
      </c>
      <c r="CF1526" s="510">
        <v>4554667</v>
      </c>
      <c r="CG1526" s="510">
        <v>423</v>
      </c>
      <c r="CH1526" s="510">
        <v>721</v>
      </c>
      <c r="CI1526" s="510">
        <v>6517</v>
      </c>
      <c r="CJ1526" s="510">
        <v>10574849</v>
      </c>
      <c r="CK1526" s="510">
        <v>1623</v>
      </c>
      <c r="CL1526" s="510">
        <v>3257</v>
      </c>
      <c r="CM1526" s="510">
        <v>2753</v>
      </c>
      <c r="CN1526" s="510">
        <v>4132652</v>
      </c>
      <c r="CO1526" s="510">
        <v>1501</v>
      </c>
      <c r="CP1526" s="510">
        <v>3213</v>
      </c>
      <c r="CQ1526" s="510">
        <v>39373</v>
      </c>
      <c r="CR1526" s="510">
        <v>65887855</v>
      </c>
      <c r="CS1526" s="510">
        <v>1673</v>
      </c>
      <c r="CT1526" s="510">
        <v>3293</v>
      </c>
      <c r="CU1526" s="510">
        <v>2201</v>
      </c>
      <c r="CV1526" s="510">
        <v>14703495</v>
      </c>
      <c r="CW1526" s="510">
        <v>6680</v>
      </c>
      <c r="CX1526" s="510">
        <v>14045</v>
      </c>
      <c r="CY1526" s="510">
        <v>1312</v>
      </c>
      <c r="CZ1526" s="510">
        <v>8805462</v>
      </c>
      <c r="DA1526" s="510">
        <v>6711</v>
      </c>
      <c r="DB1526" s="510">
        <v>15246</v>
      </c>
      <c r="DC1526" s="510">
        <v>1408</v>
      </c>
      <c r="DD1526" s="510">
        <v>18783750</v>
      </c>
      <c r="DE1526" s="510">
        <v>13341</v>
      </c>
      <c r="DF1526" s="510">
        <v>29029</v>
      </c>
      <c r="DG1526" s="510">
        <v>517</v>
      </c>
      <c r="DH1526" s="510">
        <v>7674202</v>
      </c>
      <c r="DI1526" s="510">
        <v>14844</v>
      </c>
      <c r="DJ1526" s="510">
        <v>34359</v>
      </c>
      <c r="DK1526" s="510">
        <v>527</v>
      </c>
      <c r="DL1526" s="510">
        <v>165016</v>
      </c>
      <c r="DM1526" s="510">
        <v>313</v>
      </c>
      <c r="DN1526" s="510">
        <v>525</v>
      </c>
      <c r="DO1526" s="510">
        <v>6349</v>
      </c>
      <c r="DP1526" s="510">
        <v>227517</v>
      </c>
      <c r="DQ1526" s="510">
        <v>36</v>
      </c>
      <c r="DR1526" s="510">
        <v>64</v>
      </c>
      <c r="DS1526" s="510">
        <v>109</v>
      </c>
      <c r="DT1526" s="510">
        <v>191032</v>
      </c>
      <c r="DU1526" s="510">
        <v>1753</v>
      </c>
      <c r="DV1526" s="510">
        <v>4264</v>
      </c>
      <c r="DW1526" s="510">
        <v>87</v>
      </c>
      <c r="DX1526" s="510">
        <v>55511</v>
      </c>
      <c r="DY1526" s="510">
        <v>89607952</v>
      </c>
      <c r="DZ1526" s="510">
        <v>1614</v>
      </c>
      <c r="EA1526" s="510">
        <v>2850</v>
      </c>
      <c r="EB1526" s="510">
        <v>38880</v>
      </c>
      <c r="EC1526" s="510">
        <v>14622</v>
      </c>
      <c r="ED1526" s="510">
        <v>3141</v>
      </c>
      <c r="EE1526" s="510">
        <v>21147717</v>
      </c>
      <c r="EF1526" s="510">
        <v>1617</v>
      </c>
      <c r="EG1526" s="510">
        <v>745</v>
      </c>
      <c r="EH1526" s="510">
        <v>76</v>
      </c>
      <c r="EI1526" s="510"/>
      <c r="EJ1526" s="479"/>
      <c r="EK1526" s="479"/>
      <c r="EL1526" s="479"/>
      <c r="EM1526" s="479"/>
      <c r="EN1526" s="479"/>
      <c r="EO1526" s="479"/>
      <c r="EP1526" s="479"/>
      <c r="EQ1526" s="479"/>
      <c r="ER1526" s="479"/>
      <c r="ES1526" s="479"/>
      <c r="ET1526" s="479"/>
      <c r="EU1526" s="479"/>
      <c r="EV1526" s="479"/>
      <c r="EW1526" s="479"/>
      <c r="EX1526" s="479"/>
      <c r="EY1526" s="479"/>
      <c r="EZ1526" s="476"/>
      <c r="FA1526" s="446">
        <f t="shared" si="2674"/>
        <v>10</v>
      </c>
      <c r="FB1526" s="417">
        <f t="shared" si="2691"/>
        <v>2025</v>
      </c>
      <c r="FC1526" s="448">
        <f t="shared" si="2692"/>
        <v>45931</v>
      </c>
      <c r="FD1526" s="449">
        <f t="shared" si="2693"/>
        <v>31</v>
      </c>
      <c r="FE1526" s="450"/>
      <c r="FF1526" s="451">
        <f t="shared" si="2675"/>
        <v>0.60032148260211804</v>
      </c>
      <c r="FG1526" s="450"/>
      <c r="FH1526" s="452">
        <f t="shared" si="2701"/>
        <v>2.0852965069049554</v>
      </c>
      <c r="FI1526" s="452">
        <f t="shared" si="2702"/>
        <v>1.7449228269699431</v>
      </c>
      <c r="FJ1526" s="452">
        <f t="shared" si="2703"/>
        <v>2.0840453845076343</v>
      </c>
      <c r="FK1526" s="452">
        <f t="shared" si="2704"/>
        <v>1.7677545874772378</v>
      </c>
      <c r="FL1526" s="452">
        <f t="shared" si="2705"/>
        <v>1.26910346812491</v>
      </c>
      <c r="FM1526" s="452">
        <f t="shared" si="2706"/>
        <v>1.0507986760684991</v>
      </c>
      <c r="FN1526" s="452">
        <f t="shared" si="2707"/>
        <v>1.3491712008098191</v>
      </c>
      <c r="FO1526" s="452">
        <f t="shared" si="2708"/>
        <v>0.89453372137163101</v>
      </c>
      <c r="FP1526" s="452">
        <f t="shared" si="2709"/>
        <v>1.3943089430894309</v>
      </c>
      <c r="FQ1526" s="452">
        <f t="shared" si="2710"/>
        <v>0.88943089430894307</v>
      </c>
      <c r="FR1526" s="453"/>
      <c r="FS1526" s="446">
        <f t="shared" si="2711"/>
        <v>0</v>
      </c>
      <c r="FT1526" s="446">
        <f t="shared" si="2711"/>
        <v>0</v>
      </c>
      <c r="FU1526" s="446">
        <f t="shared" si="2711"/>
        <v>0</v>
      </c>
      <c r="FV1526" s="446">
        <f t="shared" si="2711"/>
        <v>7991280</v>
      </c>
      <c r="FW1526" s="446">
        <f t="shared" si="2711"/>
        <v>8010117</v>
      </c>
      <c r="FX1526" s="446">
        <f t="shared" si="2711"/>
        <v>6696382</v>
      </c>
      <c r="FY1526" s="446">
        <f t="shared" si="2711"/>
        <v>159889541</v>
      </c>
      <c r="FZ1526" s="446">
        <f t="shared" si="2711"/>
        <v>205667672</v>
      </c>
      <c r="GA1526" s="446">
        <f t="shared" si="2711"/>
        <v>20807910</v>
      </c>
      <c r="GB1526" s="446">
        <f t="shared" si="2711"/>
        <v>51145350</v>
      </c>
      <c r="GC1526" s="446">
        <f t="shared" si="2712"/>
        <v>11610368</v>
      </c>
      <c r="GD1526" s="446">
        <f t="shared" si="2712"/>
        <v>164629</v>
      </c>
      <c r="GE1526" s="446">
        <f t="shared" si="2712"/>
        <v>93125</v>
      </c>
      <c r="GF1526" s="446">
        <f t="shared" si="2712"/>
        <v>7758681</v>
      </c>
      <c r="GG1526" s="446">
        <f t="shared" si="2712"/>
        <v>21225869</v>
      </c>
      <c r="GH1526" s="446">
        <f t="shared" si="2712"/>
        <v>8845389</v>
      </c>
      <c r="GI1526" s="446">
        <f t="shared" si="2712"/>
        <v>129655289</v>
      </c>
      <c r="GJ1526" s="446">
        <f t="shared" si="2712"/>
        <v>30913045</v>
      </c>
      <c r="GK1526" s="446">
        <f t="shared" si="2712"/>
        <v>20002752</v>
      </c>
      <c r="GL1526" s="446">
        <f t="shared" si="2712"/>
        <v>40872832</v>
      </c>
      <c r="GM1526" s="446">
        <f t="shared" si="2712"/>
        <v>17763603</v>
      </c>
      <c r="GN1526" s="446">
        <f t="shared" si="2712"/>
        <v>464776</v>
      </c>
      <c r="GO1526" s="446">
        <f t="shared" si="2712"/>
        <v>276675</v>
      </c>
      <c r="GP1526" s="446">
        <f t="shared" si="2712"/>
        <v>406336</v>
      </c>
      <c r="GQ1526" s="446">
        <f t="shared" si="2712"/>
        <v>158206350</v>
      </c>
      <c r="GR1526" s="446"/>
      <c r="GS1526" s="446"/>
      <c r="GT1526" s="446"/>
      <c r="GU1526" s="446"/>
      <c r="GV1526" s="416"/>
    </row>
    <row r="1527" spans="1:204" ht="9.75" customHeight="1" x14ac:dyDescent="0.2">
      <c r="A1527" s="417" t="str">
        <f t="shared" si="2698"/>
        <v>2025-26OCTOBERRYE</v>
      </c>
      <c r="B1527" s="458" t="str">
        <f t="shared" si="2678"/>
        <v>2025-26</v>
      </c>
      <c r="C1527" s="402" t="s">
        <v>643</v>
      </c>
      <c r="D1527" s="458" t="s">
        <v>663</v>
      </c>
      <c r="E1527" s="458" t="s">
        <v>662</v>
      </c>
      <c r="F1527" s="478" t="s">
        <v>456</v>
      </c>
      <c r="G1527" s="478" t="s">
        <v>692</v>
      </c>
      <c r="H1527" s="510">
        <v>93098</v>
      </c>
      <c r="I1527" s="510">
        <v>57372</v>
      </c>
      <c r="J1527" s="510">
        <v>338374</v>
      </c>
      <c r="K1527" s="510">
        <v>6</v>
      </c>
      <c r="L1527" s="510">
        <v>1</v>
      </c>
      <c r="M1527" s="510">
        <v>4</v>
      </c>
      <c r="N1527" s="510">
        <v>39</v>
      </c>
      <c r="O1527" s="510">
        <v>103</v>
      </c>
      <c r="P1527" s="510">
        <v>233</v>
      </c>
      <c r="Q1527" s="510">
        <v>8</v>
      </c>
      <c r="R1527" s="510">
        <v>24</v>
      </c>
      <c r="S1527" s="510">
        <v>54375</v>
      </c>
      <c r="T1527" s="510">
        <v>3899</v>
      </c>
      <c r="U1527" s="510">
        <v>2426</v>
      </c>
      <c r="V1527" s="510">
        <v>28159</v>
      </c>
      <c r="W1527" s="510">
        <v>9269</v>
      </c>
      <c r="X1527" s="510">
        <v>461</v>
      </c>
      <c r="Y1527" s="510">
        <v>1997757</v>
      </c>
      <c r="Z1527" s="510">
        <v>512</v>
      </c>
      <c r="AA1527" s="510">
        <v>927</v>
      </c>
      <c r="AB1527" s="510">
        <v>1414377</v>
      </c>
      <c r="AC1527" s="510">
        <v>583</v>
      </c>
      <c r="AD1527" s="510">
        <v>1059</v>
      </c>
      <c r="AE1527" s="510">
        <v>53903196</v>
      </c>
      <c r="AF1527" s="510">
        <v>1914</v>
      </c>
      <c r="AG1527" s="510">
        <v>3701</v>
      </c>
      <c r="AH1527" s="510">
        <v>106110490</v>
      </c>
      <c r="AI1527" s="510">
        <v>11448</v>
      </c>
      <c r="AJ1527" s="510">
        <v>24562</v>
      </c>
      <c r="AK1527" s="510">
        <v>5491391</v>
      </c>
      <c r="AL1527" s="510">
        <v>11912</v>
      </c>
      <c r="AM1527" s="510">
        <v>26365</v>
      </c>
      <c r="AN1527" s="510">
        <v>282</v>
      </c>
      <c r="AO1527" s="510">
        <v>3331</v>
      </c>
      <c r="AP1527" s="510">
        <v>464</v>
      </c>
      <c r="AQ1527" s="510">
        <v>1325684</v>
      </c>
      <c r="AR1527" s="510">
        <v>2857</v>
      </c>
      <c r="AS1527" s="510">
        <v>5604</v>
      </c>
      <c r="AT1527" s="510">
        <v>10188</v>
      </c>
      <c r="AU1527" s="510">
        <v>405</v>
      </c>
      <c r="AV1527" s="510">
        <v>2122</v>
      </c>
      <c r="AW1527" s="510">
        <v>1809</v>
      </c>
      <c r="AX1527" s="510">
        <v>790</v>
      </c>
      <c r="AY1527" s="510">
        <v>6871</v>
      </c>
      <c r="AZ1527" s="510">
        <v>1112</v>
      </c>
      <c r="BA1527" s="510">
        <v>1165</v>
      </c>
      <c r="BB1527" s="510">
        <v>4091333</v>
      </c>
      <c r="BC1527" s="510">
        <v>3512</v>
      </c>
      <c r="BD1527" s="510">
        <v>7201</v>
      </c>
      <c r="BE1527" s="510">
        <v>91</v>
      </c>
      <c r="BF1527" s="510">
        <v>531</v>
      </c>
      <c r="BG1527" s="510">
        <v>326</v>
      </c>
      <c r="BH1527" s="510">
        <v>217</v>
      </c>
      <c r="BI1527" s="510">
        <v>26113</v>
      </c>
      <c r="BJ1527" s="510">
        <v>2120</v>
      </c>
      <c r="BK1527" s="510">
        <v>15954</v>
      </c>
      <c r="BL1527" s="510">
        <v>44187</v>
      </c>
      <c r="BM1527" s="510">
        <v>7831</v>
      </c>
      <c r="BN1527" s="510">
        <v>5614</v>
      </c>
      <c r="BO1527" s="510">
        <v>4884</v>
      </c>
      <c r="BP1527" s="510">
        <v>3487</v>
      </c>
      <c r="BQ1527" s="510">
        <v>36724</v>
      </c>
      <c r="BR1527" s="510">
        <v>29380</v>
      </c>
      <c r="BS1527" s="510">
        <v>14894</v>
      </c>
      <c r="BT1527" s="510">
        <v>10061</v>
      </c>
      <c r="BU1527" s="510">
        <v>682</v>
      </c>
      <c r="BV1527" s="510">
        <v>504</v>
      </c>
      <c r="BW1527" s="510">
        <v>159</v>
      </c>
      <c r="BX1527" s="510">
        <v>101188</v>
      </c>
      <c r="BY1527" s="510">
        <v>636</v>
      </c>
      <c r="BZ1527" s="510">
        <v>1174</v>
      </c>
      <c r="CA1527" s="510">
        <v>74</v>
      </c>
      <c r="CB1527" s="510">
        <v>35649</v>
      </c>
      <c r="CC1527" s="510">
        <v>482</v>
      </c>
      <c r="CD1527" s="510">
        <v>934</v>
      </c>
      <c r="CE1527" s="510">
        <v>3666</v>
      </c>
      <c r="CF1527" s="510">
        <v>1860920</v>
      </c>
      <c r="CG1527" s="510">
        <v>508</v>
      </c>
      <c r="CH1527" s="510">
        <v>915</v>
      </c>
      <c r="CI1527" s="510">
        <v>2498</v>
      </c>
      <c r="CJ1527" s="510">
        <v>4718424</v>
      </c>
      <c r="CK1527" s="510">
        <v>1889</v>
      </c>
      <c r="CL1527" s="510">
        <v>3615</v>
      </c>
      <c r="CM1527" s="510">
        <v>578</v>
      </c>
      <c r="CN1527" s="510">
        <v>1028629</v>
      </c>
      <c r="CO1527" s="510">
        <v>1780</v>
      </c>
      <c r="CP1527" s="510">
        <v>3603</v>
      </c>
      <c r="CQ1527" s="510">
        <v>25083</v>
      </c>
      <c r="CR1527" s="510">
        <v>48156143</v>
      </c>
      <c r="CS1527" s="510">
        <v>1920</v>
      </c>
      <c r="CT1527" s="510">
        <v>3708</v>
      </c>
      <c r="CU1527" s="510">
        <v>2066</v>
      </c>
      <c r="CV1527" s="510">
        <v>18866146</v>
      </c>
      <c r="CW1527" s="510">
        <v>9132</v>
      </c>
      <c r="CX1527" s="510">
        <v>18881</v>
      </c>
      <c r="CY1527" s="510">
        <v>722</v>
      </c>
      <c r="CZ1527" s="510">
        <v>5796075</v>
      </c>
      <c r="DA1527" s="510">
        <v>8028</v>
      </c>
      <c r="DB1527" s="510">
        <v>16530</v>
      </c>
      <c r="DC1527" s="510">
        <v>210</v>
      </c>
      <c r="DD1527" s="510">
        <v>4648663</v>
      </c>
      <c r="DE1527" s="510">
        <v>22136</v>
      </c>
      <c r="DF1527" s="510">
        <v>39443</v>
      </c>
      <c r="DG1527" s="510">
        <v>64</v>
      </c>
      <c r="DH1527" s="510">
        <v>753330</v>
      </c>
      <c r="DI1527" s="510">
        <v>11771</v>
      </c>
      <c r="DJ1527" s="510">
        <v>26881</v>
      </c>
      <c r="DK1527" s="510">
        <v>317</v>
      </c>
      <c r="DL1527" s="510">
        <v>107056</v>
      </c>
      <c r="DM1527" s="510">
        <v>338</v>
      </c>
      <c r="DN1527" s="510">
        <v>566</v>
      </c>
      <c r="DO1527" s="510">
        <v>2417</v>
      </c>
      <c r="DP1527" s="510">
        <v>96200</v>
      </c>
      <c r="DQ1527" s="510">
        <v>40</v>
      </c>
      <c r="DR1527" s="510">
        <v>82</v>
      </c>
      <c r="DS1527" s="510">
        <v>34</v>
      </c>
      <c r="DT1527" s="510">
        <v>193470</v>
      </c>
      <c r="DU1527" s="510">
        <v>5690</v>
      </c>
      <c r="DV1527" s="510">
        <v>9801</v>
      </c>
      <c r="DW1527" s="510">
        <v>31</v>
      </c>
      <c r="DX1527" s="510">
        <v>28968</v>
      </c>
      <c r="DY1527" s="510">
        <v>34386180</v>
      </c>
      <c r="DZ1527" s="510">
        <v>1187</v>
      </c>
      <c r="EA1527" s="510">
        <v>1994</v>
      </c>
      <c r="EB1527" s="510">
        <v>16262</v>
      </c>
      <c r="EC1527" s="510">
        <v>3679</v>
      </c>
      <c r="ED1527" s="510">
        <v>609</v>
      </c>
      <c r="EE1527" s="510">
        <v>4040555</v>
      </c>
      <c r="EF1527" s="510">
        <v>550</v>
      </c>
      <c r="EG1527" s="510">
        <v>674</v>
      </c>
      <c r="EH1527" s="510">
        <v>1102</v>
      </c>
      <c r="EI1527" s="510"/>
      <c r="EJ1527" s="479"/>
      <c r="EK1527" s="479"/>
      <c r="EL1527" s="479"/>
      <c r="EM1527" s="479"/>
      <c r="EN1527" s="479"/>
      <c r="EO1527" s="479"/>
      <c r="EP1527" s="479"/>
      <c r="EQ1527" s="479"/>
      <c r="ER1527" s="479"/>
      <c r="ES1527" s="479"/>
      <c r="ET1527" s="479"/>
      <c r="EU1527" s="479"/>
      <c r="EV1527" s="479"/>
      <c r="EW1527" s="479"/>
      <c r="EX1527" s="479"/>
      <c r="EY1527" s="479"/>
      <c r="EZ1527" s="476"/>
      <c r="FA1527" s="482">
        <f t="shared" si="2674"/>
        <v>10</v>
      </c>
      <c r="FB1527" s="493">
        <f t="shared" si="2691"/>
        <v>2025</v>
      </c>
      <c r="FC1527" s="498">
        <f t="shared" si="2692"/>
        <v>45931</v>
      </c>
      <c r="FD1527" s="499">
        <f t="shared" si="2693"/>
        <v>31</v>
      </c>
      <c r="FE1527" s="450"/>
      <c r="FF1527" s="451">
        <f t="shared" si="2675"/>
        <v>0.65930169121658488</v>
      </c>
      <c r="FG1527" s="450"/>
      <c r="FH1527" s="452">
        <f t="shared" si="2701"/>
        <v>2.0084637086432418</v>
      </c>
      <c r="FI1527" s="452">
        <f t="shared" si="2702"/>
        <v>1.4398563734290843</v>
      </c>
      <c r="FJ1527" s="452">
        <f t="shared" si="2703"/>
        <v>2.0131904369332232</v>
      </c>
      <c r="FK1527" s="452">
        <f t="shared" si="2704"/>
        <v>1.4373454245671888</v>
      </c>
      <c r="FL1527" s="452">
        <f t="shared" si="2705"/>
        <v>1.3041656308817784</v>
      </c>
      <c r="FM1527" s="452">
        <f t="shared" si="2706"/>
        <v>1.0433609148052132</v>
      </c>
      <c r="FN1527" s="452">
        <f t="shared" si="2707"/>
        <v>1.6068615816161398</v>
      </c>
      <c r="FO1527" s="452">
        <f t="shared" si="2708"/>
        <v>1.0854461106915525</v>
      </c>
      <c r="FP1527" s="452">
        <f t="shared" si="2709"/>
        <v>1.4793926247288502</v>
      </c>
      <c r="FQ1527" s="452">
        <f t="shared" si="2710"/>
        <v>1.0932754880694142</v>
      </c>
      <c r="FR1527" s="453"/>
      <c r="FS1527" s="446">
        <f t="shared" si="2711"/>
        <v>57372</v>
      </c>
      <c r="FT1527" s="446">
        <f t="shared" si="2711"/>
        <v>229488</v>
      </c>
      <c r="FU1527" s="446">
        <f t="shared" si="2711"/>
        <v>2237508</v>
      </c>
      <c r="FV1527" s="446">
        <f t="shared" si="2711"/>
        <v>5909316</v>
      </c>
      <c r="FW1527" s="446">
        <f t="shared" si="2711"/>
        <v>3614373</v>
      </c>
      <c r="FX1527" s="446">
        <f t="shared" si="2711"/>
        <v>2569134</v>
      </c>
      <c r="FY1527" s="446">
        <f t="shared" si="2711"/>
        <v>104216459</v>
      </c>
      <c r="FZ1527" s="446">
        <f t="shared" si="2711"/>
        <v>227665178</v>
      </c>
      <c r="GA1527" s="446">
        <f t="shared" si="2711"/>
        <v>12154265</v>
      </c>
      <c r="GB1527" s="446">
        <f t="shared" si="2711"/>
        <v>8389165</v>
      </c>
      <c r="GC1527" s="446">
        <f t="shared" si="2712"/>
        <v>2600256</v>
      </c>
      <c r="GD1527" s="446">
        <f t="shared" si="2712"/>
        <v>186666</v>
      </c>
      <c r="GE1527" s="446">
        <f t="shared" si="2712"/>
        <v>69116</v>
      </c>
      <c r="GF1527" s="446">
        <f t="shared" si="2712"/>
        <v>3354390</v>
      </c>
      <c r="GG1527" s="446">
        <f t="shared" si="2712"/>
        <v>9030270</v>
      </c>
      <c r="GH1527" s="446">
        <f t="shared" si="2712"/>
        <v>2082534</v>
      </c>
      <c r="GI1527" s="446">
        <f t="shared" si="2712"/>
        <v>93007764</v>
      </c>
      <c r="GJ1527" s="446">
        <f t="shared" si="2712"/>
        <v>39008146</v>
      </c>
      <c r="GK1527" s="446">
        <f t="shared" si="2712"/>
        <v>11934660</v>
      </c>
      <c r="GL1527" s="446">
        <f t="shared" si="2712"/>
        <v>8283030</v>
      </c>
      <c r="GM1527" s="446">
        <f t="shared" si="2712"/>
        <v>1720384</v>
      </c>
      <c r="GN1527" s="446">
        <f t="shared" si="2712"/>
        <v>333234</v>
      </c>
      <c r="GO1527" s="446">
        <f t="shared" si="2712"/>
        <v>179422</v>
      </c>
      <c r="GP1527" s="446">
        <f t="shared" si="2712"/>
        <v>198194</v>
      </c>
      <c r="GQ1527" s="446">
        <f t="shared" si="2712"/>
        <v>57762192</v>
      </c>
      <c r="GR1527" s="446"/>
      <c r="GS1527" s="446"/>
      <c r="GT1527" s="446"/>
      <c r="GU1527" s="446"/>
      <c r="GV1527" s="416"/>
    </row>
    <row r="1528" spans="1:204" ht="9.75" customHeight="1" x14ac:dyDescent="0.2">
      <c r="A1528" s="523" t="str">
        <f t="shared" si="2698"/>
        <v>2025-26OCTOBERRYD</v>
      </c>
      <c r="B1528" s="524" t="str">
        <f t="shared" si="2678"/>
        <v>2025-26</v>
      </c>
      <c r="C1528" s="525" t="s">
        <v>643</v>
      </c>
      <c r="D1528" s="524" t="s">
        <v>663</v>
      </c>
      <c r="E1528" s="524" t="s">
        <v>662</v>
      </c>
      <c r="F1528" s="526" t="s">
        <v>455</v>
      </c>
      <c r="G1528" s="526" t="s">
        <v>693</v>
      </c>
      <c r="H1528" s="527">
        <v>101541</v>
      </c>
      <c r="I1528" s="527">
        <v>82672</v>
      </c>
      <c r="J1528" s="527">
        <v>288479</v>
      </c>
      <c r="K1528" s="527">
        <v>3</v>
      </c>
      <c r="L1528" s="527">
        <v>1</v>
      </c>
      <c r="M1528" s="527">
        <v>2</v>
      </c>
      <c r="N1528" s="527">
        <v>14</v>
      </c>
      <c r="O1528" s="527">
        <v>69</v>
      </c>
      <c r="P1528" s="527">
        <v>250</v>
      </c>
      <c r="Q1528" s="527">
        <v>15</v>
      </c>
      <c r="R1528" s="527">
        <v>37</v>
      </c>
      <c r="S1528" s="527">
        <v>68529</v>
      </c>
      <c r="T1528" s="527">
        <v>5572</v>
      </c>
      <c r="U1528" s="527">
        <v>3543</v>
      </c>
      <c r="V1528" s="527">
        <v>35693</v>
      </c>
      <c r="W1528" s="527">
        <v>13719</v>
      </c>
      <c r="X1528" s="527">
        <v>535</v>
      </c>
      <c r="Y1528" s="527">
        <v>2809519</v>
      </c>
      <c r="Z1528" s="527">
        <v>504</v>
      </c>
      <c r="AA1528" s="527">
        <v>941</v>
      </c>
      <c r="AB1528" s="527">
        <v>2086111</v>
      </c>
      <c r="AC1528" s="527">
        <v>589</v>
      </c>
      <c r="AD1528" s="527">
        <v>1106</v>
      </c>
      <c r="AE1528" s="527">
        <v>60343021</v>
      </c>
      <c r="AF1528" s="527">
        <v>1691</v>
      </c>
      <c r="AG1528" s="527">
        <v>3425</v>
      </c>
      <c r="AH1528" s="527">
        <v>104618144</v>
      </c>
      <c r="AI1528" s="527">
        <v>7626</v>
      </c>
      <c r="AJ1528" s="527">
        <v>17280</v>
      </c>
      <c r="AK1528" s="527">
        <v>4620976</v>
      </c>
      <c r="AL1528" s="527">
        <v>8637</v>
      </c>
      <c r="AM1528" s="527">
        <v>18320</v>
      </c>
      <c r="AN1528" s="527">
        <v>0</v>
      </c>
      <c r="AO1528" s="527">
        <v>3808</v>
      </c>
      <c r="AP1528" s="527">
        <v>6047</v>
      </c>
      <c r="AQ1528" s="527">
        <v>31421523</v>
      </c>
      <c r="AR1528" s="527">
        <v>5196</v>
      </c>
      <c r="AS1528" s="527">
        <v>11413</v>
      </c>
      <c r="AT1528" s="527">
        <v>10445</v>
      </c>
      <c r="AU1528" s="527">
        <v>716</v>
      </c>
      <c r="AV1528" s="527">
        <v>3330</v>
      </c>
      <c r="AW1528" s="527">
        <v>7346</v>
      </c>
      <c r="AX1528" s="527">
        <v>687</v>
      </c>
      <c r="AY1528" s="527">
        <v>5712</v>
      </c>
      <c r="AZ1528" s="527">
        <v>2103</v>
      </c>
      <c r="BA1528" s="527">
        <v>14064</v>
      </c>
      <c r="BB1528" s="527">
        <v>42896950</v>
      </c>
      <c r="BC1528" s="527">
        <v>3050</v>
      </c>
      <c r="BD1528" s="527">
        <v>6652</v>
      </c>
      <c r="BE1528" s="527">
        <v>635</v>
      </c>
      <c r="BF1528" s="527">
        <v>4103</v>
      </c>
      <c r="BG1528" s="527">
        <v>6583</v>
      </c>
      <c r="BH1528" s="527">
        <v>2743</v>
      </c>
      <c r="BI1528" s="527">
        <v>35910</v>
      </c>
      <c r="BJ1528" s="527">
        <v>1576</v>
      </c>
      <c r="BK1528" s="527">
        <v>20598</v>
      </c>
      <c r="BL1528" s="527">
        <v>58084</v>
      </c>
      <c r="BM1528" s="527">
        <v>12696</v>
      </c>
      <c r="BN1528" s="527">
        <v>8379</v>
      </c>
      <c r="BO1528" s="527">
        <v>8068</v>
      </c>
      <c r="BP1528" s="527">
        <v>5348</v>
      </c>
      <c r="BQ1528" s="527">
        <v>49744</v>
      </c>
      <c r="BR1528" s="527">
        <v>37531</v>
      </c>
      <c r="BS1528" s="527">
        <v>25072</v>
      </c>
      <c r="BT1528" s="527">
        <v>14405</v>
      </c>
      <c r="BU1528" s="527">
        <v>935</v>
      </c>
      <c r="BV1528" s="527">
        <v>557</v>
      </c>
      <c r="BW1528" s="527">
        <v>114</v>
      </c>
      <c r="BX1528" s="527">
        <v>82380</v>
      </c>
      <c r="BY1528" s="527">
        <v>723</v>
      </c>
      <c r="BZ1528" s="527">
        <v>1252</v>
      </c>
      <c r="CA1528" s="527">
        <v>115</v>
      </c>
      <c r="CB1528" s="527">
        <v>62695</v>
      </c>
      <c r="CC1528" s="527">
        <v>545</v>
      </c>
      <c r="CD1528" s="527">
        <v>971</v>
      </c>
      <c r="CE1528" s="527">
        <v>5343</v>
      </c>
      <c r="CF1528" s="527">
        <v>2664444</v>
      </c>
      <c r="CG1528" s="527">
        <v>499</v>
      </c>
      <c r="CH1528" s="527">
        <v>928</v>
      </c>
      <c r="CI1528" s="527">
        <v>2748</v>
      </c>
      <c r="CJ1528" s="527">
        <v>4405400</v>
      </c>
      <c r="CK1528" s="527">
        <v>1603</v>
      </c>
      <c r="CL1528" s="527">
        <v>3225</v>
      </c>
      <c r="CM1528" s="527">
        <v>1399</v>
      </c>
      <c r="CN1528" s="527">
        <v>2139899</v>
      </c>
      <c r="CO1528" s="527">
        <v>1530</v>
      </c>
      <c r="CP1528" s="527">
        <v>3170</v>
      </c>
      <c r="CQ1528" s="527">
        <v>31546</v>
      </c>
      <c r="CR1528" s="527">
        <v>53797722</v>
      </c>
      <c r="CS1528" s="527">
        <v>1705</v>
      </c>
      <c r="CT1528" s="527">
        <v>3453</v>
      </c>
      <c r="CU1528" s="527">
        <v>1058</v>
      </c>
      <c r="CV1528" s="527">
        <v>9245583</v>
      </c>
      <c r="CW1528" s="527">
        <v>8739</v>
      </c>
      <c r="CX1528" s="527">
        <v>19330</v>
      </c>
      <c r="CY1528" s="527">
        <v>541</v>
      </c>
      <c r="CZ1528" s="527">
        <v>4539399</v>
      </c>
      <c r="DA1528" s="527">
        <v>8391</v>
      </c>
      <c r="DB1528" s="527">
        <v>18945</v>
      </c>
      <c r="DC1528" s="527">
        <v>889</v>
      </c>
      <c r="DD1528" s="527">
        <v>9652257</v>
      </c>
      <c r="DE1528" s="527">
        <v>10857</v>
      </c>
      <c r="DF1528" s="527">
        <v>25438</v>
      </c>
      <c r="DG1528" s="527">
        <v>121</v>
      </c>
      <c r="DH1528" s="527">
        <v>1444550</v>
      </c>
      <c r="DI1528" s="527">
        <v>11938</v>
      </c>
      <c r="DJ1528" s="527">
        <v>24137</v>
      </c>
      <c r="DK1528" s="527">
        <v>4</v>
      </c>
      <c r="DL1528" s="527">
        <v>1043</v>
      </c>
      <c r="DM1528" s="527">
        <v>261</v>
      </c>
      <c r="DN1528" s="527">
        <v>314</v>
      </c>
      <c r="DO1528" s="527">
        <v>3553</v>
      </c>
      <c r="DP1528" s="527">
        <v>178862</v>
      </c>
      <c r="DQ1528" s="527">
        <v>50</v>
      </c>
      <c r="DR1528" s="527">
        <v>59</v>
      </c>
      <c r="DS1528" s="527">
        <v>53</v>
      </c>
      <c r="DT1528" s="527">
        <v>74188</v>
      </c>
      <c r="DU1528" s="527">
        <v>1400</v>
      </c>
      <c r="DV1528" s="527">
        <v>2975</v>
      </c>
      <c r="DW1528" s="527">
        <v>51</v>
      </c>
      <c r="DX1528" s="527">
        <v>36108</v>
      </c>
      <c r="DY1528" s="527">
        <v>40745067</v>
      </c>
      <c r="DZ1528" s="527">
        <v>1128</v>
      </c>
      <c r="EA1528" s="527">
        <v>1967</v>
      </c>
      <c r="EB1528" s="527">
        <v>19375</v>
      </c>
      <c r="EC1528" s="527">
        <v>4492</v>
      </c>
      <c r="ED1528" s="527">
        <v>511</v>
      </c>
      <c r="EE1528" s="527">
        <v>3723546</v>
      </c>
      <c r="EF1528" s="527">
        <v>2134</v>
      </c>
      <c r="EG1528" s="527">
        <v>3782</v>
      </c>
      <c r="EH1528" s="527">
        <v>65</v>
      </c>
      <c r="EI1528" s="527"/>
      <c r="EJ1528" s="528"/>
      <c r="EK1528" s="528"/>
      <c r="EL1528" s="528"/>
      <c r="EM1528" s="528"/>
      <c r="EN1528" s="528"/>
      <c r="EO1528" s="528"/>
      <c r="EP1528" s="528"/>
      <c r="EQ1528" s="528"/>
      <c r="ER1528" s="528"/>
      <c r="ES1528" s="528"/>
      <c r="ET1528" s="528"/>
      <c r="EU1528" s="528"/>
      <c r="EV1528" s="528"/>
      <c r="EW1528" s="528"/>
      <c r="EX1528" s="528"/>
      <c r="EY1528" s="528"/>
      <c r="EZ1528" s="529"/>
      <c r="FA1528" s="446">
        <f t="shared" si="2674"/>
        <v>10</v>
      </c>
      <c r="FB1528" s="417">
        <f t="shared" si="2691"/>
        <v>2025</v>
      </c>
      <c r="FC1528" s="448">
        <f t="shared" si="2692"/>
        <v>45931</v>
      </c>
      <c r="FD1528" s="449">
        <f t="shared" si="2693"/>
        <v>31</v>
      </c>
      <c r="FE1528" s="530"/>
      <c r="FF1528" s="531">
        <f t="shared" si="2675"/>
        <v>0.66760616309658027</v>
      </c>
      <c r="FG1528" s="530"/>
      <c r="FH1528" s="532">
        <f t="shared" si="2701"/>
        <v>2.278535534816942</v>
      </c>
      <c r="FI1528" s="532">
        <f t="shared" si="2702"/>
        <v>1.5037688442211055</v>
      </c>
      <c r="FJ1528" s="532">
        <f t="shared" si="2703"/>
        <v>2.2771662432966413</v>
      </c>
      <c r="FK1528" s="532">
        <f t="shared" si="2704"/>
        <v>1.5094552639006491</v>
      </c>
      <c r="FL1528" s="532">
        <f t="shared" si="2705"/>
        <v>1.3936626229232623</v>
      </c>
      <c r="FM1528" s="532">
        <f t="shared" si="2706"/>
        <v>1.0514946908357381</v>
      </c>
      <c r="FN1528" s="532">
        <f t="shared" si="2707"/>
        <v>1.8275384503243677</v>
      </c>
      <c r="FO1528" s="532">
        <f t="shared" si="2708"/>
        <v>1.0500036445805088</v>
      </c>
      <c r="FP1528" s="532">
        <f t="shared" si="2709"/>
        <v>1.7476635514018692</v>
      </c>
      <c r="FQ1528" s="532">
        <f t="shared" si="2710"/>
        <v>1.0411214953271029</v>
      </c>
      <c r="FR1528" s="533"/>
      <c r="FS1528" s="534">
        <f t="shared" si="2711"/>
        <v>82672</v>
      </c>
      <c r="FT1528" s="534">
        <f t="shared" si="2711"/>
        <v>165344</v>
      </c>
      <c r="FU1528" s="534">
        <f t="shared" si="2711"/>
        <v>1157408</v>
      </c>
      <c r="FV1528" s="534">
        <f t="shared" si="2711"/>
        <v>5704368</v>
      </c>
      <c r="FW1528" s="534">
        <f t="shared" si="2711"/>
        <v>5243252</v>
      </c>
      <c r="FX1528" s="534">
        <f t="shared" si="2711"/>
        <v>3918558</v>
      </c>
      <c r="FY1528" s="534">
        <f t="shared" si="2711"/>
        <v>122248525</v>
      </c>
      <c r="FZ1528" s="534">
        <f t="shared" si="2711"/>
        <v>237064320</v>
      </c>
      <c r="GA1528" s="534">
        <f t="shared" si="2711"/>
        <v>9801200</v>
      </c>
      <c r="GB1528" s="534">
        <f t="shared" si="2711"/>
        <v>93553728</v>
      </c>
      <c r="GC1528" s="534">
        <f t="shared" si="2712"/>
        <v>69014411</v>
      </c>
      <c r="GD1528" s="534">
        <f t="shared" si="2712"/>
        <v>142728</v>
      </c>
      <c r="GE1528" s="534">
        <f t="shared" si="2712"/>
        <v>111665</v>
      </c>
      <c r="GF1528" s="534">
        <f t="shared" si="2712"/>
        <v>4958304</v>
      </c>
      <c r="GG1528" s="534">
        <f t="shared" si="2712"/>
        <v>8862300</v>
      </c>
      <c r="GH1528" s="534">
        <f t="shared" si="2712"/>
        <v>4434830</v>
      </c>
      <c r="GI1528" s="534">
        <f t="shared" si="2712"/>
        <v>108928338</v>
      </c>
      <c r="GJ1528" s="534">
        <f t="shared" si="2712"/>
        <v>20451140</v>
      </c>
      <c r="GK1528" s="534">
        <f t="shared" si="2712"/>
        <v>10249245</v>
      </c>
      <c r="GL1528" s="534">
        <f t="shared" si="2712"/>
        <v>22614382</v>
      </c>
      <c r="GM1528" s="534">
        <f t="shared" si="2712"/>
        <v>2920577</v>
      </c>
      <c r="GN1528" s="534">
        <f t="shared" si="2712"/>
        <v>157675</v>
      </c>
      <c r="GO1528" s="534">
        <f t="shared" si="2712"/>
        <v>1256</v>
      </c>
      <c r="GP1528" s="534">
        <f t="shared" si="2712"/>
        <v>209627</v>
      </c>
      <c r="GQ1528" s="534">
        <f t="shared" si="2712"/>
        <v>71024436</v>
      </c>
      <c r="GR1528" s="534"/>
      <c r="GS1528" s="534"/>
      <c r="GT1528" s="534"/>
      <c r="GU1528" s="534"/>
      <c r="GV1528" s="535"/>
    </row>
    <row r="1529" spans="1:204" ht="9.75" customHeight="1" x14ac:dyDescent="0.2">
      <c r="A1529" s="417" t="str">
        <f t="shared" si="2698"/>
        <v>2025-26OCTOBERRYF</v>
      </c>
      <c r="B1529" s="458" t="str">
        <f t="shared" si="2678"/>
        <v>2025-26</v>
      </c>
      <c r="C1529" s="402" t="s">
        <v>643</v>
      </c>
      <c r="D1529" s="458" t="s">
        <v>667</v>
      </c>
      <c r="E1529" s="458" t="s">
        <v>666</v>
      </c>
      <c r="F1529" s="478" t="s">
        <v>457</v>
      </c>
      <c r="G1529" s="478" t="s">
        <v>694</v>
      </c>
      <c r="H1529" s="510">
        <v>122194</v>
      </c>
      <c r="I1529" s="510">
        <v>92859</v>
      </c>
      <c r="J1529" s="510">
        <v>205917</v>
      </c>
      <c r="K1529" s="510">
        <v>2</v>
      </c>
      <c r="L1529" s="510">
        <v>0</v>
      </c>
      <c r="M1529" s="510">
        <v>1</v>
      </c>
      <c r="N1529" s="510">
        <v>9</v>
      </c>
      <c r="O1529" s="510">
        <v>54</v>
      </c>
      <c r="P1529" s="510">
        <v>480</v>
      </c>
      <c r="Q1529" s="510">
        <v>0</v>
      </c>
      <c r="R1529" s="510">
        <v>79</v>
      </c>
      <c r="S1529" s="510">
        <v>86236</v>
      </c>
      <c r="T1529" s="510">
        <v>8649</v>
      </c>
      <c r="U1529" s="510">
        <v>5207</v>
      </c>
      <c r="V1529" s="510">
        <v>43170</v>
      </c>
      <c r="W1529" s="510">
        <v>16420</v>
      </c>
      <c r="X1529" s="510">
        <v>384</v>
      </c>
      <c r="Y1529" s="510">
        <v>4665836</v>
      </c>
      <c r="Z1529" s="510">
        <v>539</v>
      </c>
      <c r="AA1529" s="510">
        <v>1013</v>
      </c>
      <c r="AB1529" s="510">
        <v>3117705</v>
      </c>
      <c r="AC1529" s="510">
        <v>599</v>
      </c>
      <c r="AD1529" s="510">
        <v>1136</v>
      </c>
      <c r="AE1529" s="510">
        <v>89240384</v>
      </c>
      <c r="AF1529" s="510">
        <v>2067</v>
      </c>
      <c r="AG1529" s="510">
        <v>4228</v>
      </c>
      <c r="AH1529" s="510">
        <v>106947719</v>
      </c>
      <c r="AI1529" s="510">
        <v>6513</v>
      </c>
      <c r="AJ1529" s="510">
        <v>14747</v>
      </c>
      <c r="AK1529" s="510">
        <v>3613860</v>
      </c>
      <c r="AL1529" s="510">
        <v>9411</v>
      </c>
      <c r="AM1529" s="510">
        <v>23250</v>
      </c>
      <c r="AN1529" s="510">
        <v>505</v>
      </c>
      <c r="AO1529" s="510">
        <v>4164</v>
      </c>
      <c r="AP1529" s="510">
        <v>4081</v>
      </c>
      <c r="AQ1529" s="510">
        <v>15116172</v>
      </c>
      <c r="AR1529" s="510">
        <v>3704</v>
      </c>
      <c r="AS1529" s="510">
        <v>8545</v>
      </c>
      <c r="AT1529" s="510">
        <v>15572</v>
      </c>
      <c r="AU1529" s="510">
        <v>1007</v>
      </c>
      <c r="AV1529" s="510">
        <v>3598</v>
      </c>
      <c r="AW1529" s="510">
        <v>7773</v>
      </c>
      <c r="AX1529" s="510">
        <v>1734</v>
      </c>
      <c r="AY1529" s="510">
        <v>9233</v>
      </c>
      <c r="AZ1529" s="510">
        <v>0</v>
      </c>
      <c r="BA1529" s="510">
        <v>13419</v>
      </c>
      <c r="BB1529" s="510">
        <v>41062360</v>
      </c>
      <c r="BC1529" s="510">
        <v>3060</v>
      </c>
      <c r="BD1529" s="510">
        <v>6739</v>
      </c>
      <c r="BE1529" s="510">
        <v>1489</v>
      </c>
      <c r="BF1529" s="510">
        <v>5978</v>
      </c>
      <c r="BG1529" s="510">
        <v>5484</v>
      </c>
      <c r="BH1529" s="510">
        <v>468</v>
      </c>
      <c r="BI1529" s="510">
        <v>38135</v>
      </c>
      <c r="BJ1529" s="510">
        <v>3558</v>
      </c>
      <c r="BK1529" s="510">
        <v>28971</v>
      </c>
      <c r="BL1529" s="510">
        <v>70664</v>
      </c>
      <c r="BM1529" s="510">
        <v>17582</v>
      </c>
      <c r="BN1529" s="510">
        <v>11931</v>
      </c>
      <c r="BO1529" s="510">
        <v>10748</v>
      </c>
      <c r="BP1529" s="510">
        <v>7351</v>
      </c>
      <c r="BQ1529" s="510">
        <v>59457</v>
      </c>
      <c r="BR1529" s="510">
        <v>46077</v>
      </c>
      <c r="BS1529" s="510">
        <v>31712</v>
      </c>
      <c r="BT1529" s="510">
        <v>17561</v>
      </c>
      <c r="BU1529" s="510">
        <v>807</v>
      </c>
      <c r="BV1529" s="510">
        <v>413</v>
      </c>
      <c r="BW1529" s="510">
        <v>9</v>
      </c>
      <c r="BX1529" s="510">
        <v>4610</v>
      </c>
      <c r="BY1529" s="510">
        <v>512</v>
      </c>
      <c r="BZ1529" s="510">
        <v>925</v>
      </c>
      <c r="CA1529" s="510">
        <v>6</v>
      </c>
      <c r="CB1529" s="510">
        <v>2739</v>
      </c>
      <c r="CC1529" s="510">
        <v>457</v>
      </c>
      <c r="CD1529" s="510">
        <v>1427</v>
      </c>
      <c r="CE1529" s="510">
        <v>8634</v>
      </c>
      <c r="CF1529" s="510">
        <v>4658487</v>
      </c>
      <c r="CG1529" s="510">
        <v>540</v>
      </c>
      <c r="CH1529" s="510">
        <v>1013</v>
      </c>
      <c r="CI1529" s="510">
        <v>2823</v>
      </c>
      <c r="CJ1529" s="510">
        <v>5539116</v>
      </c>
      <c r="CK1529" s="510">
        <v>1962</v>
      </c>
      <c r="CL1529" s="510">
        <v>3826</v>
      </c>
      <c r="CM1529" s="510">
        <v>1109</v>
      </c>
      <c r="CN1529" s="510">
        <v>1856539</v>
      </c>
      <c r="CO1529" s="510">
        <v>1674</v>
      </c>
      <c r="CP1529" s="510">
        <v>3726</v>
      </c>
      <c r="CQ1529" s="510">
        <v>39238</v>
      </c>
      <c r="CR1529" s="510">
        <v>81844729</v>
      </c>
      <c r="CS1529" s="510">
        <v>2086</v>
      </c>
      <c r="CT1529" s="510">
        <v>4262</v>
      </c>
      <c r="CU1529" s="510">
        <v>920</v>
      </c>
      <c r="CV1529" s="510">
        <v>5913096</v>
      </c>
      <c r="CW1529" s="510">
        <v>6427</v>
      </c>
      <c r="CX1529" s="510">
        <v>15187</v>
      </c>
      <c r="CY1529" s="510">
        <v>196</v>
      </c>
      <c r="CZ1529" s="510">
        <v>1133663</v>
      </c>
      <c r="DA1529" s="510">
        <v>5784</v>
      </c>
      <c r="DB1529" s="510">
        <v>15448</v>
      </c>
      <c r="DC1529" s="510">
        <v>897</v>
      </c>
      <c r="DD1529" s="510">
        <v>10022050</v>
      </c>
      <c r="DE1529" s="510">
        <v>11173</v>
      </c>
      <c r="DF1529" s="510">
        <v>30748</v>
      </c>
      <c r="DG1529" s="510">
        <v>35</v>
      </c>
      <c r="DH1529" s="510">
        <v>213882</v>
      </c>
      <c r="DI1529" s="510">
        <v>6111</v>
      </c>
      <c r="DJ1529" s="510">
        <v>21561</v>
      </c>
      <c r="DK1529" s="510">
        <v>561</v>
      </c>
      <c r="DL1529" s="510">
        <v>247853</v>
      </c>
      <c r="DM1529" s="510">
        <v>442</v>
      </c>
      <c r="DN1529" s="510">
        <v>780</v>
      </c>
      <c r="DO1529" s="510">
        <v>4816</v>
      </c>
      <c r="DP1529" s="510">
        <v>197838</v>
      </c>
      <c r="DQ1529" s="510">
        <v>41</v>
      </c>
      <c r="DR1529" s="510">
        <v>72</v>
      </c>
      <c r="DS1529" s="510">
        <v>121</v>
      </c>
      <c r="DT1529" s="510">
        <v>200163</v>
      </c>
      <c r="DU1529" s="510">
        <v>1654</v>
      </c>
      <c r="DV1529" s="510">
        <v>2728</v>
      </c>
      <c r="DW1529" s="510">
        <v>103</v>
      </c>
      <c r="DX1529" s="510">
        <v>41790</v>
      </c>
      <c r="DY1529" s="510">
        <v>74495398</v>
      </c>
      <c r="DZ1529" s="510">
        <v>1783</v>
      </c>
      <c r="EA1529" s="510">
        <v>2938</v>
      </c>
      <c r="EB1529" s="510">
        <v>30073</v>
      </c>
      <c r="EC1529" s="510">
        <v>13043</v>
      </c>
      <c r="ED1529" s="510">
        <v>2405</v>
      </c>
      <c r="EE1529" s="510">
        <v>21490888</v>
      </c>
      <c r="EF1529" s="510">
        <v>86</v>
      </c>
      <c r="EG1529" s="510">
        <v>710</v>
      </c>
      <c r="EH1529" s="510">
        <v>22</v>
      </c>
      <c r="EI1529" s="510"/>
      <c r="EJ1529" s="479"/>
      <c r="EK1529" s="479"/>
      <c r="EL1529" s="479"/>
      <c r="EM1529" s="479"/>
      <c r="EN1529" s="479"/>
      <c r="EO1529" s="479"/>
      <c r="EP1529" s="479"/>
      <c r="EQ1529" s="479"/>
      <c r="ER1529" s="479"/>
      <c r="ES1529" s="479"/>
      <c r="ET1529" s="479"/>
      <c r="EU1529" s="479"/>
      <c r="EV1529" s="479"/>
      <c r="EW1529" s="479"/>
      <c r="EX1529" s="479"/>
      <c r="EY1529" s="479"/>
      <c r="EZ1529" s="476"/>
      <c r="FA1529" s="446">
        <f t="shared" si="2674"/>
        <v>10</v>
      </c>
      <c r="FB1529" s="417">
        <f t="shared" si="2691"/>
        <v>2025</v>
      </c>
      <c r="FC1529" s="448">
        <f t="shared" si="2692"/>
        <v>45931</v>
      </c>
      <c r="FD1529" s="449">
        <f t="shared" si="2693"/>
        <v>31</v>
      </c>
      <c r="FE1529" s="450"/>
      <c r="FF1529" s="451">
        <f t="shared" si="2675"/>
        <v>0.58954584404455868</v>
      </c>
      <c r="FG1529" s="450"/>
      <c r="FH1529" s="452">
        <f t="shared" si="2701"/>
        <v>2.032836166030755</v>
      </c>
      <c r="FI1529" s="452">
        <f t="shared" si="2702"/>
        <v>1.3794658342004855</v>
      </c>
      <c r="FJ1529" s="452">
        <f t="shared" si="2703"/>
        <v>2.0641444209717688</v>
      </c>
      <c r="FK1529" s="452">
        <f t="shared" si="2704"/>
        <v>1.4117534088726713</v>
      </c>
      <c r="FL1529" s="452">
        <f t="shared" si="2705"/>
        <v>1.3772758860319667</v>
      </c>
      <c r="FM1529" s="452">
        <f t="shared" si="2706"/>
        <v>1.0673384294649062</v>
      </c>
      <c r="FN1529" s="452">
        <f t="shared" si="2707"/>
        <v>1.9313032886723507</v>
      </c>
      <c r="FO1529" s="452">
        <f t="shared" si="2708"/>
        <v>1.0694884287454325</v>
      </c>
      <c r="FP1529" s="452">
        <f t="shared" si="2709"/>
        <v>2.1015625</v>
      </c>
      <c r="FQ1529" s="452">
        <f t="shared" si="2710"/>
        <v>1.0755208333333333</v>
      </c>
      <c r="FR1529" s="453"/>
      <c r="FS1529" s="446">
        <f t="shared" si="2711"/>
        <v>0</v>
      </c>
      <c r="FT1529" s="446">
        <f t="shared" si="2711"/>
        <v>92859</v>
      </c>
      <c r="FU1529" s="446">
        <f t="shared" si="2711"/>
        <v>835731</v>
      </c>
      <c r="FV1529" s="446">
        <f t="shared" si="2711"/>
        <v>5014386</v>
      </c>
      <c r="FW1529" s="446">
        <f t="shared" si="2711"/>
        <v>8761437</v>
      </c>
      <c r="FX1529" s="446">
        <f t="shared" si="2711"/>
        <v>5915152</v>
      </c>
      <c r="FY1529" s="446">
        <f t="shared" si="2711"/>
        <v>182522760</v>
      </c>
      <c r="FZ1529" s="446">
        <f t="shared" si="2711"/>
        <v>242145740</v>
      </c>
      <c r="GA1529" s="446">
        <f t="shared" si="2711"/>
        <v>8928000</v>
      </c>
      <c r="GB1529" s="446">
        <f t="shared" si="2711"/>
        <v>90430641</v>
      </c>
      <c r="GC1529" s="446">
        <f t="shared" si="2712"/>
        <v>34872145</v>
      </c>
      <c r="GD1529" s="446">
        <f t="shared" si="2712"/>
        <v>8325</v>
      </c>
      <c r="GE1529" s="446">
        <f t="shared" si="2712"/>
        <v>8562</v>
      </c>
      <c r="GF1529" s="446">
        <f t="shared" si="2712"/>
        <v>8746242</v>
      </c>
      <c r="GG1529" s="446">
        <f t="shared" si="2712"/>
        <v>10800798</v>
      </c>
      <c r="GH1529" s="446">
        <f t="shared" si="2712"/>
        <v>4132134</v>
      </c>
      <c r="GI1529" s="446">
        <f t="shared" si="2712"/>
        <v>167232356</v>
      </c>
      <c r="GJ1529" s="446">
        <f t="shared" si="2712"/>
        <v>13972040</v>
      </c>
      <c r="GK1529" s="446">
        <f t="shared" si="2712"/>
        <v>3027808</v>
      </c>
      <c r="GL1529" s="446">
        <f t="shared" si="2712"/>
        <v>27580956</v>
      </c>
      <c r="GM1529" s="446">
        <f t="shared" si="2712"/>
        <v>754635</v>
      </c>
      <c r="GN1529" s="446">
        <f t="shared" si="2712"/>
        <v>330088</v>
      </c>
      <c r="GO1529" s="446">
        <f t="shared" si="2712"/>
        <v>437580</v>
      </c>
      <c r="GP1529" s="446">
        <f t="shared" si="2712"/>
        <v>346752</v>
      </c>
      <c r="GQ1529" s="446">
        <f t="shared" si="2712"/>
        <v>122779020</v>
      </c>
      <c r="GR1529" s="446"/>
      <c r="GS1529" s="446"/>
      <c r="GT1529" s="446"/>
      <c r="GU1529" s="446"/>
      <c r="GV1529" s="416"/>
    </row>
    <row r="1530" spans="1:204" ht="9.75" customHeight="1" x14ac:dyDescent="0.2">
      <c r="A1530" s="417" t="str">
        <f t="shared" si="2698"/>
        <v>2025-26OCTOBERRYA</v>
      </c>
      <c r="B1530" s="458" t="str">
        <f t="shared" si="2678"/>
        <v>2025-26</v>
      </c>
      <c r="C1530" s="402" t="s">
        <v>643</v>
      </c>
      <c r="D1530" s="458" t="s">
        <v>653</v>
      </c>
      <c r="E1530" s="458" t="s">
        <v>652</v>
      </c>
      <c r="F1530" s="478" t="s">
        <v>452</v>
      </c>
      <c r="G1530" s="478" t="s">
        <v>697</v>
      </c>
      <c r="H1530" s="510">
        <v>146099</v>
      </c>
      <c r="I1530" s="510">
        <v>104369</v>
      </c>
      <c r="J1530" s="510">
        <v>92152</v>
      </c>
      <c r="K1530" s="510">
        <v>1</v>
      </c>
      <c r="L1530" s="510">
        <v>0</v>
      </c>
      <c r="M1530" s="510">
        <v>0</v>
      </c>
      <c r="N1530" s="510">
        <v>1</v>
      </c>
      <c r="O1530" s="510">
        <v>28</v>
      </c>
      <c r="P1530" s="510">
        <v>489</v>
      </c>
      <c r="Q1530" s="510">
        <v>0</v>
      </c>
      <c r="R1530" s="510">
        <v>16</v>
      </c>
      <c r="S1530" s="510">
        <v>89047</v>
      </c>
      <c r="T1530" s="510">
        <v>10287</v>
      </c>
      <c r="U1530" s="510">
        <v>6656</v>
      </c>
      <c r="V1530" s="510">
        <v>43511</v>
      </c>
      <c r="W1530" s="510">
        <v>12122</v>
      </c>
      <c r="X1530" s="510">
        <v>313</v>
      </c>
      <c r="Y1530" s="510">
        <v>4997500</v>
      </c>
      <c r="Z1530" s="510">
        <v>486</v>
      </c>
      <c r="AA1530" s="510">
        <v>869</v>
      </c>
      <c r="AB1530" s="510">
        <v>3367055</v>
      </c>
      <c r="AC1530" s="510">
        <v>506</v>
      </c>
      <c r="AD1530" s="510">
        <v>911</v>
      </c>
      <c r="AE1530" s="510">
        <v>82682776</v>
      </c>
      <c r="AF1530" s="510">
        <v>1900</v>
      </c>
      <c r="AG1530" s="510">
        <v>4078</v>
      </c>
      <c r="AH1530" s="510">
        <v>123015516</v>
      </c>
      <c r="AI1530" s="510">
        <v>10148</v>
      </c>
      <c r="AJ1530" s="510">
        <v>25997</v>
      </c>
      <c r="AK1530" s="510">
        <v>5058393</v>
      </c>
      <c r="AL1530" s="510">
        <v>16161</v>
      </c>
      <c r="AM1530" s="510">
        <v>42599</v>
      </c>
      <c r="AN1530" s="510">
        <v>0</v>
      </c>
      <c r="AO1530" s="510">
        <v>5850</v>
      </c>
      <c r="AP1530" s="510">
        <v>3154</v>
      </c>
      <c r="AQ1530" s="510">
        <v>8441630</v>
      </c>
      <c r="AR1530" s="510">
        <v>2676</v>
      </c>
      <c r="AS1530" s="510">
        <v>6476</v>
      </c>
      <c r="AT1530" s="510">
        <v>20090</v>
      </c>
      <c r="AU1530" s="510">
        <v>2617</v>
      </c>
      <c r="AV1530" s="510">
        <v>12434</v>
      </c>
      <c r="AW1530" s="510">
        <v>8232</v>
      </c>
      <c r="AX1530" s="510">
        <v>517</v>
      </c>
      <c r="AY1530" s="510">
        <v>4522</v>
      </c>
      <c r="AZ1530" s="510">
        <v>1141</v>
      </c>
      <c r="BA1530" s="510">
        <v>18753</v>
      </c>
      <c r="BB1530" s="510">
        <v>61799108</v>
      </c>
      <c r="BC1530" s="510">
        <v>3295</v>
      </c>
      <c r="BD1530" s="510">
        <v>11592</v>
      </c>
      <c r="BE1530" s="510">
        <v>2562</v>
      </c>
      <c r="BF1530" s="510">
        <v>7917</v>
      </c>
      <c r="BG1530" s="510">
        <v>5229</v>
      </c>
      <c r="BH1530" s="510">
        <v>3045</v>
      </c>
      <c r="BI1530" s="510">
        <v>41235</v>
      </c>
      <c r="BJ1530" s="510">
        <v>4887</v>
      </c>
      <c r="BK1530" s="510">
        <v>22835</v>
      </c>
      <c r="BL1530" s="510">
        <v>68957</v>
      </c>
      <c r="BM1530" s="510">
        <v>18625</v>
      </c>
      <c r="BN1530" s="510">
        <v>13383</v>
      </c>
      <c r="BO1530" s="510">
        <v>11971</v>
      </c>
      <c r="BP1530" s="510">
        <v>8568</v>
      </c>
      <c r="BQ1530" s="510">
        <v>59640</v>
      </c>
      <c r="BR1530" s="510">
        <v>45180</v>
      </c>
      <c r="BS1530" s="510">
        <v>25246</v>
      </c>
      <c r="BT1530" s="510">
        <v>12644</v>
      </c>
      <c r="BU1530" s="510">
        <v>1049</v>
      </c>
      <c r="BV1530" s="510">
        <v>323</v>
      </c>
      <c r="BW1530" s="510">
        <v>212</v>
      </c>
      <c r="BX1530" s="510">
        <v>131784</v>
      </c>
      <c r="BY1530" s="510">
        <v>622</v>
      </c>
      <c r="BZ1530" s="510">
        <v>1149</v>
      </c>
      <c r="CA1530" s="510">
        <v>104</v>
      </c>
      <c r="CB1530" s="510">
        <v>43013</v>
      </c>
      <c r="CC1530" s="510">
        <v>414</v>
      </c>
      <c r="CD1530" s="510">
        <v>830</v>
      </c>
      <c r="CE1530" s="510">
        <v>9971</v>
      </c>
      <c r="CF1530" s="510">
        <v>4822703</v>
      </c>
      <c r="CG1530" s="510">
        <v>484</v>
      </c>
      <c r="CH1530" s="510">
        <v>864</v>
      </c>
      <c r="CI1530" s="510">
        <v>6054</v>
      </c>
      <c r="CJ1530" s="510">
        <v>11618579</v>
      </c>
      <c r="CK1530" s="510">
        <v>1919</v>
      </c>
      <c r="CL1530" s="510">
        <v>4205</v>
      </c>
      <c r="CM1530" s="510">
        <v>1233</v>
      </c>
      <c r="CN1530" s="510">
        <v>2286175</v>
      </c>
      <c r="CO1530" s="510">
        <v>1854</v>
      </c>
      <c r="CP1530" s="510">
        <v>4334</v>
      </c>
      <c r="CQ1530" s="510">
        <v>36224</v>
      </c>
      <c r="CR1530" s="510">
        <v>68778022</v>
      </c>
      <c r="CS1530" s="510">
        <v>1899</v>
      </c>
      <c r="CT1530" s="510">
        <v>4051</v>
      </c>
      <c r="CU1530" s="510">
        <v>924</v>
      </c>
      <c r="CV1530" s="510">
        <v>12032081</v>
      </c>
      <c r="CW1530" s="510">
        <v>13022</v>
      </c>
      <c r="CX1530" s="510">
        <v>38258</v>
      </c>
      <c r="CY1530" s="510">
        <v>304</v>
      </c>
      <c r="CZ1530" s="510">
        <v>3214286</v>
      </c>
      <c r="DA1530" s="510">
        <v>10573</v>
      </c>
      <c r="DB1530" s="510">
        <v>32919</v>
      </c>
      <c r="DC1530" s="510">
        <v>918</v>
      </c>
      <c r="DD1530" s="510">
        <v>19063878</v>
      </c>
      <c r="DE1530" s="510">
        <v>20767</v>
      </c>
      <c r="DF1530" s="510">
        <v>55076</v>
      </c>
      <c r="DG1530" s="510">
        <v>163</v>
      </c>
      <c r="DH1530" s="510">
        <v>2935124</v>
      </c>
      <c r="DI1530" s="510">
        <v>18007</v>
      </c>
      <c r="DJ1530" s="510">
        <v>45281</v>
      </c>
      <c r="DK1530" s="510">
        <v>434</v>
      </c>
      <c r="DL1530" s="510">
        <v>132712</v>
      </c>
      <c r="DM1530" s="510">
        <v>306</v>
      </c>
      <c r="DN1530" s="510">
        <v>534</v>
      </c>
      <c r="DO1530" s="510">
        <v>6468</v>
      </c>
      <c r="DP1530" s="510">
        <v>154051</v>
      </c>
      <c r="DQ1530" s="510">
        <v>24</v>
      </c>
      <c r="DR1530" s="510">
        <v>40</v>
      </c>
      <c r="DS1530" s="510">
        <v>219</v>
      </c>
      <c r="DT1530" s="510">
        <v>369315</v>
      </c>
      <c r="DU1530" s="510">
        <v>1686</v>
      </c>
      <c r="DV1530" s="510">
        <v>3752</v>
      </c>
      <c r="DW1530" s="510">
        <v>196</v>
      </c>
      <c r="DX1530" s="510">
        <v>45408</v>
      </c>
      <c r="DY1530" s="510">
        <v>187690666</v>
      </c>
      <c r="DZ1530" s="510">
        <v>4133</v>
      </c>
      <c r="EA1530" s="510">
        <v>12179</v>
      </c>
      <c r="EB1530" s="510">
        <v>34922</v>
      </c>
      <c r="EC1530" s="510">
        <v>19855</v>
      </c>
      <c r="ED1530" s="510">
        <v>12433</v>
      </c>
      <c r="EE1530" s="510">
        <v>125990039</v>
      </c>
      <c r="EF1530" s="510">
        <v>742</v>
      </c>
      <c r="EG1530" s="510">
        <v>0</v>
      </c>
      <c r="EH1530" s="510">
        <v>0</v>
      </c>
      <c r="EI1530" s="510"/>
      <c r="EJ1530" s="479"/>
      <c r="EK1530" s="479"/>
      <c r="EL1530" s="479"/>
      <c r="EM1530" s="479"/>
      <c r="EN1530" s="479"/>
      <c r="EO1530" s="479"/>
      <c r="EP1530" s="479"/>
      <c r="EQ1530" s="479"/>
      <c r="ER1530" s="479"/>
      <c r="ES1530" s="479"/>
      <c r="ET1530" s="479"/>
      <c r="EU1530" s="479"/>
      <c r="EV1530" s="479"/>
      <c r="EW1530" s="479"/>
      <c r="EX1530" s="479"/>
      <c r="EY1530" s="479"/>
      <c r="EZ1530" s="476"/>
      <c r="FA1530" s="446">
        <f t="shared" si="2674"/>
        <v>10</v>
      </c>
      <c r="FB1530" s="417">
        <f t="shared" si="2691"/>
        <v>2025</v>
      </c>
      <c r="FC1530" s="448">
        <f t="shared" si="2692"/>
        <v>45931</v>
      </c>
      <c r="FD1530" s="449">
        <f t="shared" si="2693"/>
        <v>31</v>
      </c>
      <c r="FE1530" s="450"/>
      <c r="FF1530" s="451">
        <f t="shared" si="2675"/>
        <v>0.66013472137170848</v>
      </c>
      <c r="FG1530" s="450"/>
      <c r="FH1530" s="452">
        <f t="shared" si="2701"/>
        <v>1.8105375716924272</v>
      </c>
      <c r="FI1530" s="452">
        <f t="shared" si="2702"/>
        <v>1.3009623797025371</v>
      </c>
      <c r="FJ1530" s="452">
        <f t="shared" si="2703"/>
        <v>1.7985276442307692</v>
      </c>
      <c r="FK1530" s="452">
        <f t="shared" si="2704"/>
        <v>1.2872596153846154</v>
      </c>
      <c r="FL1530" s="452">
        <f t="shared" si="2705"/>
        <v>1.3706878720323596</v>
      </c>
      <c r="FM1530" s="452">
        <f t="shared" si="2706"/>
        <v>1.0383581163383973</v>
      </c>
      <c r="FN1530" s="452">
        <f t="shared" si="2707"/>
        <v>2.082659627124237</v>
      </c>
      <c r="FO1530" s="452">
        <f t="shared" si="2708"/>
        <v>1.0430622009569377</v>
      </c>
      <c r="FP1530" s="452">
        <f t="shared" si="2709"/>
        <v>3.3514376996805111</v>
      </c>
      <c r="FQ1530" s="452">
        <f t="shared" si="2710"/>
        <v>1.0319488817891374</v>
      </c>
      <c r="FR1530" s="453"/>
      <c r="FS1530" s="446">
        <f t="shared" si="2711"/>
        <v>0</v>
      </c>
      <c r="FT1530" s="446">
        <f t="shared" si="2711"/>
        <v>0</v>
      </c>
      <c r="FU1530" s="446">
        <f t="shared" si="2711"/>
        <v>104369</v>
      </c>
      <c r="FV1530" s="446">
        <f t="shared" si="2711"/>
        <v>2922332</v>
      </c>
      <c r="FW1530" s="446">
        <f t="shared" si="2711"/>
        <v>8939403</v>
      </c>
      <c r="FX1530" s="446">
        <f t="shared" si="2711"/>
        <v>6063616</v>
      </c>
      <c r="FY1530" s="446">
        <f t="shared" si="2711"/>
        <v>177437858</v>
      </c>
      <c r="FZ1530" s="446">
        <f t="shared" si="2711"/>
        <v>315135634</v>
      </c>
      <c r="GA1530" s="446">
        <f t="shared" si="2711"/>
        <v>13333487</v>
      </c>
      <c r="GB1530" s="446">
        <f t="shared" si="2711"/>
        <v>217384776</v>
      </c>
      <c r="GC1530" s="446">
        <f t="shared" si="2712"/>
        <v>20425304</v>
      </c>
      <c r="GD1530" s="446">
        <f t="shared" si="2712"/>
        <v>243588</v>
      </c>
      <c r="GE1530" s="446">
        <f t="shared" si="2712"/>
        <v>86320</v>
      </c>
      <c r="GF1530" s="446">
        <f t="shared" si="2712"/>
        <v>8614944</v>
      </c>
      <c r="GG1530" s="446">
        <f t="shared" si="2712"/>
        <v>25457070</v>
      </c>
      <c r="GH1530" s="446">
        <f t="shared" si="2712"/>
        <v>5343822</v>
      </c>
      <c r="GI1530" s="446">
        <f t="shared" si="2712"/>
        <v>146743424</v>
      </c>
      <c r="GJ1530" s="446">
        <f t="shared" si="2712"/>
        <v>35350392</v>
      </c>
      <c r="GK1530" s="446">
        <f t="shared" si="2712"/>
        <v>10007376</v>
      </c>
      <c r="GL1530" s="446">
        <f t="shared" si="2712"/>
        <v>50559768</v>
      </c>
      <c r="GM1530" s="446">
        <f t="shared" si="2712"/>
        <v>7380803</v>
      </c>
      <c r="GN1530" s="446">
        <f t="shared" si="2712"/>
        <v>821688</v>
      </c>
      <c r="GO1530" s="446">
        <f t="shared" si="2712"/>
        <v>231756</v>
      </c>
      <c r="GP1530" s="446">
        <f t="shared" si="2712"/>
        <v>258720</v>
      </c>
      <c r="GQ1530" s="446">
        <f t="shared" si="2712"/>
        <v>553024032</v>
      </c>
      <c r="GR1530" s="446"/>
      <c r="GS1530" s="446"/>
      <c r="GT1530" s="446"/>
      <c r="GU1530" s="446"/>
      <c r="GV1530" s="416"/>
    </row>
    <row r="1531" spans="1:204" ht="9.75" customHeight="1" x14ac:dyDescent="0.2">
      <c r="A1531" s="485" t="str">
        <f t="shared" si="2698"/>
        <v>2025-26OCTOBERRX8</v>
      </c>
      <c r="B1531" s="503" t="str">
        <f t="shared" si="2678"/>
        <v>2025-26</v>
      </c>
      <c r="C1531" s="436" t="s">
        <v>643</v>
      </c>
      <c r="D1531" s="503" t="s">
        <v>646</v>
      </c>
      <c r="E1531" s="503" t="s">
        <v>645</v>
      </c>
      <c r="F1531" s="504" t="s">
        <v>450</v>
      </c>
      <c r="G1531" s="504" t="s">
        <v>696</v>
      </c>
      <c r="H1531" s="522">
        <v>88847</v>
      </c>
      <c r="I1531" s="522">
        <v>50245</v>
      </c>
      <c r="J1531" s="522">
        <v>611773</v>
      </c>
      <c r="K1531" s="522">
        <v>12</v>
      </c>
      <c r="L1531" s="522">
        <v>0</v>
      </c>
      <c r="M1531" s="522">
        <v>48</v>
      </c>
      <c r="N1531" s="522">
        <v>83</v>
      </c>
      <c r="O1531" s="522">
        <v>149</v>
      </c>
      <c r="P1531" s="522">
        <v>527</v>
      </c>
      <c r="Q1531" s="522">
        <v>51</v>
      </c>
      <c r="R1531" s="522">
        <v>178</v>
      </c>
      <c r="S1531" s="522">
        <v>77748</v>
      </c>
      <c r="T1531" s="522">
        <v>7700</v>
      </c>
      <c r="U1531" s="522">
        <v>5195</v>
      </c>
      <c r="V1531" s="522">
        <v>41133</v>
      </c>
      <c r="W1531" s="522">
        <v>12719</v>
      </c>
      <c r="X1531" s="522">
        <v>156</v>
      </c>
      <c r="Y1531" s="522">
        <v>3696164</v>
      </c>
      <c r="Z1531" s="522">
        <v>480</v>
      </c>
      <c r="AA1531" s="522">
        <v>834</v>
      </c>
      <c r="AB1531" s="522">
        <v>2670632</v>
      </c>
      <c r="AC1531" s="522">
        <v>514</v>
      </c>
      <c r="AD1531" s="522">
        <v>907</v>
      </c>
      <c r="AE1531" s="522">
        <v>69165351</v>
      </c>
      <c r="AF1531" s="522">
        <v>1682</v>
      </c>
      <c r="AG1531" s="522">
        <v>3493</v>
      </c>
      <c r="AH1531" s="522">
        <v>67022297</v>
      </c>
      <c r="AI1531" s="522">
        <v>5269</v>
      </c>
      <c r="AJ1531" s="522">
        <v>12224</v>
      </c>
      <c r="AK1531" s="522">
        <v>1185780</v>
      </c>
      <c r="AL1531" s="522">
        <v>7601</v>
      </c>
      <c r="AM1531" s="522">
        <v>17245</v>
      </c>
      <c r="AN1531" s="522">
        <v>609</v>
      </c>
      <c r="AO1531" s="522">
        <v>1900</v>
      </c>
      <c r="AP1531" s="522">
        <v>3231</v>
      </c>
      <c r="AQ1531" s="522">
        <v>13930315</v>
      </c>
      <c r="AR1531" s="522">
        <v>4311</v>
      </c>
      <c r="AS1531" s="522">
        <v>8047</v>
      </c>
      <c r="AT1531" s="522">
        <v>10333</v>
      </c>
      <c r="AU1531" s="522">
        <v>1927</v>
      </c>
      <c r="AV1531" s="522">
        <v>2562</v>
      </c>
      <c r="AW1531" s="522">
        <v>9249</v>
      </c>
      <c r="AX1531" s="522">
        <v>2194</v>
      </c>
      <c r="AY1531" s="522">
        <v>3650</v>
      </c>
      <c r="AZ1531" s="522">
        <v>2247</v>
      </c>
      <c r="BA1531" s="522">
        <v>8303</v>
      </c>
      <c r="BB1531" s="522">
        <v>26878464</v>
      </c>
      <c r="BC1531" s="522">
        <v>3237</v>
      </c>
      <c r="BD1531" s="522">
        <v>6815</v>
      </c>
      <c r="BE1531" s="522">
        <v>1176</v>
      </c>
      <c r="BF1531" s="522">
        <v>1490</v>
      </c>
      <c r="BG1531" s="522">
        <v>3842</v>
      </c>
      <c r="BH1531" s="522">
        <v>1795</v>
      </c>
      <c r="BI1531" s="522">
        <v>41274</v>
      </c>
      <c r="BJ1531" s="522">
        <v>5163</v>
      </c>
      <c r="BK1531" s="522">
        <v>20978</v>
      </c>
      <c r="BL1531" s="522">
        <v>67415</v>
      </c>
      <c r="BM1531" s="522">
        <v>13747</v>
      </c>
      <c r="BN1531" s="522">
        <v>10776</v>
      </c>
      <c r="BO1531" s="522">
        <v>8949</v>
      </c>
      <c r="BP1531" s="522">
        <v>7103</v>
      </c>
      <c r="BQ1531" s="522">
        <v>51465</v>
      </c>
      <c r="BR1531" s="522">
        <v>42623</v>
      </c>
      <c r="BS1531" s="522">
        <v>19647</v>
      </c>
      <c r="BT1531" s="522">
        <v>13519</v>
      </c>
      <c r="BU1531" s="522">
        <v>238</v>
      </c>
      <c r="BV1531" s="522">
        <v>168</v>
      </c>
      <c r="BW1531" s="522">
        <v>114</v>
      </c>
      <c r="BX1531" s="522">
        <v>57966</v>
      </c>
      <c r="BY1531" s="522">
        <v>508</v>
      </c>
      <c r="BZ1531" s="522">
        <v>944</v>
      </c>
      <c r="CA1531" s="522">
        <v>326</v>
      </c>
      <c r="CB1531" s="522">
        <v>176002</v>
      </c>
      <c r="CC1531" s="522">
        <v>540</v>
      </c>
      <c r="CD1531" s="522">
        <v>981</v>
      </c>
      <c r="CE1531" s="522">
        <v>7260</v>
      </c>
      <c r="CF1531" s="522">
        <v>3462196</v>
      </c>
      <c r="CG1531" s="522">
        <v>477</v>
      </c>
      <c r="CH1531" s="522">
        <v>827</v>
      </c>
      <c r="CI1531" s="522">
        <v>2974</v>
      </c>
      <c r="CJ1531" s="522">
        <v>5642080</v>
      </c>
      <c r="CK1531" s="522">
        <v>1897</v>
      </c>
      <c r="CL1531" s="522">
        <v>4017</v>
      </c>
      <c r="CM1531" s="522">
        <v>2448</v>
      </c>
      <c r="CN1531" s="522">
        <v>3823479</v>
      </c>
      <c r="CO1531" s="522">
        <v>1562</v>
      </c>
      <c r="CP1531" s="522">
        <v>3502</v>
      </c>
      <c r="CQ1531" s="522">
        <v>35711</v>
      </c>
      <c r="CR1531" s="522">
        <v>59699792</v>
      </c>
      <c r="CS1531" s="522">
        <v>1672</v>
      </c>
      <c r="CT1531" s="522">
        <v>3455</v>
      </c>
      <c r="CU1531" s="522">
        <v>1529</v>
      </c>
      <c r="CV1531" s="522">
        <v>10398513</v>
      </c>
      <c r="CW1531" s="522">
        <v>6801</v>
      </c>
      <c r="CX1531" s="522">
        <v>15750</v>
      </c>
      <c r="CY1531" s="522">
        <v>1204</v>
      </c>
      <c r="CZ1531" s="522">
        <v>7163023</v>
      </c>
      <c r="DA1531" s="522">
        <v>5949</v>
      </c>
      <c r="DB1531" s="522">
        <v>14109</v>
      </c>
      <c r="DC1531" s="522">
        <v>2291</v>
      </c>
      <c r="DD1531" s="522">
        <v>22076800</v>
      </c>
      <c r="DE1531" s="522">
        <v>9636</v>
      </c>
      <c r="DF1531" s="522">
        <v>23115</v>
      </c>
      <c r="DG1531" s="522">
        <v>683</v>
      </c>
      <c r="DH1531" s="522">
        <v>7612183</v>
      </c>
      <c r="DI1531" s="522">
        <v>11145</v>
      </c>
      <c r="DJ1531" s="522">
        <v>26479</v>
      </c>
      <c r="DK1531" s="522">
        <v>403</v>
      </c>
      <c r="DL1531" s="522">
        <v>148602</v>
      </c>
      <c r="DM1531" s="522">
        <v>369</v>
      </c>
      <c r="DN1531" s="522">
        <v>625</v>
      </c>
      <c r="DO1531" s="522">
        <v>2746</v>
      </c>
      <c r="DP1531" s="522">
        <v>133508</v>
      </c>
      <c r="DQ1531" s="522">
        <v>49</v>
      </c>
      <c r="DR1531" s="522">
        <v>97</v>
      </c>
      <c r="DS1531" s="522">
        <v>50</v>
      </c>
      <c r="DT1531" s="522">
        <v>81774</v>
      </c>
      <c r="DU1531" s="522">
        <v>1635</v>
      </c>
      <c r="DV1531" s="522">
        <v>3366</v>
      </c>
      <c r="DW1531" s="522">
        <v>43</v>
      </c>
      <c r="DX1531" s="522">
        <v>46002</v>
      </c>
      <c r="DY1531" s="522">
        <v>49600376</v>
      </c>
      <c r="DZ1531" s="522">
        <v>1078</v>
      </c>
      <c r="EA1531" s="522">
        <v>1955</v>
      </c>
      <c r="EB1531" s="522">
        <v>22408</v>
      </c>
      <c r="EC1531" s="522">
        <v>5877</v>
      </c>
      <c r="ED1531" s="522">
        <v>316</v>
      </c>
      <c r="EE1531" s="522">
        <v>3878008</v>
      </c>
      <c r="EF1531" s="522">
        <v>748</v>
      </c>
      <c r="EG1531" s="522">
        <v>513</v>
      </c>
      <c r="EH1531" s="522">
        <v>2758</v>
      </c>
      <c r="EI1531" s="522"/>
      <c r="EJ1531" s="483"/>
      <c r="EK1531" s="483"/>
      <c r="EL1531" s="483"/>
      <c r="EM1531" s="483"/>
      <c r="EN1531" s="483"/>
      <c r="EO1531" s="483"/>
      <c r="EP1531" s="483"/>
      <c r="EQ1531" s="483"/>
      <c r="ER1531" s="483"/>
      <c r="ES1531" s="483"/>
      <c r="ET1531" s="483"/>
      <c r="EU1531" s="483"/>
      <c r="EV1531" s="483"/>
      <c r="EW1531" s="483"/>
      <c r="EX1531" s="483"/>
      <c r="EY1531" s="483"/>
      <c r="EZ1531" s="484"/>
      <c r="FA1531" s="468">
        <f t="shared" ref="FA1531:FA1585" si="2713">MONTH(1&amp;C1531)</f>
        <v>10</v>
      </c>
      <c r="FB1531" s="485">
        <f t="shared" si="2691"/>
        <v>2025</v>
      </c>
      <c r="FC1531" s="486">
        <f t="shared" si="2692"/>
        <v>45931</v>
      </c>
      <c r="FD1531" s="470">
        <f t="shared" si="2693"/>
        <v>31</v>
      </c>
      <c r="FE1531" s="471"/>
      <c r="FF1531" s="517">
        <f t="shared" si="2675"/>
        <v>0.38282448069148195</v>
      </c>
      <c r="FG1531" s="471"/>
      <c r="FH1531" s="487">
        <f t="shared" si="2701"/>
        <v>1.7853246753246754</v>
      </c>
      <c r="FI1531" s="487">
        <f t="shared" si="2702"/>
        <v>1.3994805194805195</v>
      </c>
      <c r="FJ1531" s="487">
        <f t="shared" si="2703"/>
        <v>1.7226179018286814</v>
      </c>
      <c r="FK1531" s="487">
        <f t="shared" si="2704"/>
        <v>1.3672762271414822</v>
      </c>
      <c r="FL1531" s="487">
        <f t="shared" si="2705"/>
        <v>1.2511851797826563</v>
      </c>
      <c r="FM1531" s="487">
        <f t="shared" si="2706"/>
        <v>1.0362239564340068</v>
      </c>
      <c r="FN1531" s="487">
        <f t="shared" si="2707"/>
        <v>1.5446969101344445</v>
      </c>
      <c r="FO1531" s="487">
        <f t="shared" si="2708"/>
        <v>1.0628980265744161</v>
      </c>
      <c r="FP1531" s="487">
        <f t="shared" si="2709"/>
        <v>1.5256410256410255</v>
      </c>
      <c r="FQ1531" s="487">
        <f t="shared" si="2710"/>
        <v>1.0769230769230769</v>
      </c>
      <c r="FR1531" s="459"/>
      <c r="FS1531" s="468">
        <f t="shared" si="2711"/>
        <v>0</v>
      </c>
      <c r="FT1531" s="468">
        <f t="shared" si="2711"/>
        <v>2411760</v>
      </c>
      <c r="FU1531" s="468">
        <f t="shared" si="2711"/>
        <v>4170335</v>
      </c>
      <c r="FV1531" s="468">
        <f t="shared" si="2711"/>
        <v>7486505</v>
      </c>
      <c r="FW1531" s="468">
        <f t="shared" si="2711"/>
        <v>6421800</v>
      </c>
      <c r="FX1531" s="468">
        <f t="shared" si="2711"/>
        <v>4711865</v>
      </c>
      <c r="FY1531" s="468">
        <f t="shared" si="2711"/>
        <v>143677569</v>
      </c>
      <c r="FZ1531" s="468">
        <f t="shared" si="2711"/>
        <v>155477056</v>
      </c>
      <c r="GA1531" s="468">
        <f t="shared" si="2711"/>
        <v>2690220</v>
      </c>
      <c r="GB1531" s="468">
        <f t="shared" si="2711"/>
        <v>56584945</v>
      </c>
      <c r="GC1531" s="468">
        <f t="shared" si="2712"/>
        <v>25999857</v>
      </c>
      <c r="GD1531" s="468">
        <f t="shared" si="2712"/>
        <v>107616</v>
      </c>
      <c r="GE1531" s="468">
        <f t="shared" si="2712"/>
        <v>319806</v>
      </c>
      <c r="GF1531" s="468">
        <f t="shared" si="2712"/>
        <v>6004020</v>
      </c>
      <c r="GG1531" s="468">
        <f t="shared" si="2712"/>
        <v>11946558</v>
      </c>
      <c r="GH1531" s="468">
        <f t="shared" si="2712"/>
        <v>8572896</v>
      </c>
      <c r="GI1531" s="468">
        <f t="shared" si="2712"/>
        <v>123381505</v>
      </c>
      <c r="GJ1531" s="468">
        <f t="shared" si="2712"/>
        <v>24081750</v>
      </c>
      <c r="GK1531" s="468">
        <f t="shared" si="2712"/>
        <v>16987236</v>
      </c>
      <c r="GL1531" s="468">
        <f t="shared" si="2712"/>
        <v>52956465</v>
      </c>
      <c r="GM1531" s="468">
        <f t="shared" si="2712"/>
        <v>18085157</v>
      </c>
      <c r="GN1531" s="468">
        <f t="shared" si="2712"/>
        <v>168300</v>
      </c>
      <c r="GO1531" s="468">
        <f t="shared" si="2712"/>
        <v>251875</v>
      </c>
      <c r="GP1531" s="468">
        <f t="shared" si="2712"/>
        <v>266362</v>
      </c>
      <c r="GQ1531" s="468">
        <f t="shared" si="2712"/>
        <v>89933910</v>
      </c>
      <c r="GR1531" s="468"/>
      <c r="GS1531" s="468"/>
      <c r="GT1531" s="468"/>
      <c r="GU1531" s="468"/>
      <c r="GV1531" s="425"/>
    </row>
    <row r="1532" spans="1:204" ht="9.75" customHeight="1" x14ac:dyDescent="0.2">
      <c r="A1532" s="472" t="str">
        <f t="shared" si="2698"/>
        <v>2025-26NOVEMBERRX9</v>
      </c>
      <c r="B1532" s="488" t="str">
        <f t="shared" si="2678"/>
        <v>2025-26</v>
      </c>
      <c r="C1532" s="400" t="s">
        <v>647</v>
      </c>
      <c r="D1532" s="488" t="s">
        <v>653</v>
      </c>
      <c r="E1532" s="488" t="s">
        <v>652</v>
      </c>
      <c r="F1532" s="474" t="s">
        <v>451</v>
      </c>
      <c r="G1532" s="474" t="s">
        <v>686</v>
      </c>
      <c r="H1532" s="518">
        <v>108390</v>
      </c>
      <c r="I1532" s="518">
        <v>85116</v>
      </c>
      <c r="J1532" s="518">
        <v>523442</v>
      </c>
      <c r="K1532" s="518">
        <v>6</v>
      </c>
      <c r="L1532" s="518">
        <v>2</v>
      </c>
      <c r="M1532" s="518">
        <v>3</v>
      </c>
      <c r="N1532" s="518">
        <v>30</v>
      </c>
      <c r="O1532" s="518">
        <v>100</v>
      </c>
      <c r="P1532" s="518">
        <v>516</v>
      </c>
      <c r="Q1532" s="518">
        <v>2242</v>
      </c>
      <c r="R1532" s="518">
        <v>320</v>
      </c>
      <c r="S1532" s="518">
        <v>72858</v>
      </c>
      <c r="T1532" s="518">
        <v>7296</v>
      </c>
      <c r="U1532" s="518">
        <v>4698</v>
      </c>
      <c r="V1532" s="518">
        <v>40231</v>
      </c>
      <c r="W1532" s="518">
        <v>7826</v>
      </c>
      <c r="X1532" s="518">
        <v>424</v>
      </c>
      <c r="Y1532" s="518">
        <v>4104835</v>
      </c>
      <c r="Z1532" s="518">
        <v>563</v>
      </c>
      <c r="AA1532" s="518">
        <v>1003</v>
      </c>
      <c r="AB1532" s="518">
        <v>3866208</v>
      </c>
      <c r="AC1532" s="518">
        <v>823</v>
      </c>
      <c r="AD1532" s="518">
        <v>1598</v>
      </c>
      <c r="AE1532" s="518">
        <v>113936384</v>
      </c>
      <c r="AF1532" s="518">
        <v>2832</v>
      </c>
      <c r="AG1532" s="518">
        <v>6041</v>
      </c>
      <c r="AH1532" s="518">
        <v>91311074</v>
      </c>
      <c r="AI1532" s="518">
        <v>11668</v>
      </c>
      <c r="AJ1532" s="518">
        <v>29532</v>
      </c>
      <c r="AK1532" s="518">
        <v>5866263</v>
      </c>
      <c r="AL1532" s="518">
        <v>13836</v>
      </c>
      <c r="AM1532" s="518">
        <v>40326</v>
      </c>
      <c r="AN1532" s="518">
        <v>904</v>
      </c>
      <c r="AO1532" s="518">
        <v>1665</v>
      </c>
      <c r="AP1532" s="518">
        <v>1663</v>
      </c>
      <c r="AQ1532" s="518">
        <v>4524912</v>
      </c>
      <c r="AR1532" s="518">
        <v>2721</v>
      </c>
      <c r="AS1532" s="518">
        <v>9532</v>
      </c>
      <c r="AT1532" s="518">
        <v>15123</v>
      </c>
      <c r="AU1532" s="518">
        <v>2752</v>
      </c>
      <c r="AV1532" s="518">
        <v>4618</v>
      </c>
      <c r="AW1532" s="518">
        <v>2703</v>
      </c>
      <c r="AX1532" s="518">
        <v>3099</v>
      </c>
      <c r="AY1532" s="518">
        <v>4654</v>
      </c>
      <c r="AZ1532" s="518">
        <v>2851</v>
      </c>
      <c r="BA1532" s="518">
        <v>15831</v>
      </c>
      <c r="BB1532" s="518">
        <v>23547583</v>
      </c>
      <c r="BC1532" s="518">
        <v>1487</v>
      </c>
      <c r="BD1532" s="518">
        <v>6758</v>
      </c>
      <c r="BE1532" s="518">
        <v>2577</v>
      </c>
      <c r="BF1532" s="518">
        <v>7438</v>
      </c>
      <c r="BG1532" s="518">
        <v>2536</v>
      </c>
      <c r="BH1532" s="518">
        <v>3280</v>
      </c>
      <c r="BI1532" s="518">
        <v>32165</v>
      </c>
      <c r="BJ1532" s="518">
        <v>4596</v>
      </c>
      <c r="BK1532" s="518">
        <v>20974</v>
      </c>
      <c r="BL1532" s="518">
        <v>57735</v>
      </c>
      <c r="BM1532" s="518">
        <v>13886</v>
      </c>
      <c r="BN1532" s="518">
        <v>10563</v>
      </c>
      <c r="BO1532" s="518">
        <v>8909</v>
      </c>
      <c r="BP1532" s="518">
        <v>6923</v>
      </c>
      <c r="BQ1532" s="518">
        <v>52409</v>
      </c>
      <c r="BR1532" s="518">
        <v>42689</v>
      </c>
      <c r="BS1532" s="518">
        <v>13024</v>
      </c>
      <c r="BT1532" s="518">
        <v>8229</v>
      </c>
      <c r="BU1532" s="518">
        <v>638</v>
      </c>
      <c r="BV1532" s="518">
        <v>421</v>
      </c>
      <c r="BW1532" s="518">
        <v>0</v>
      </c>
      <c r="BX1532" s="518">
        <v>0</v>
      </c>
      <c r="BY1532" s="518" t="s">
        <v>152</v>
      </c>
      <c r="BZ1532" s="518" t="s">
        <v>152</v>
      </c>
      <c r="CA1532" s="518">
        <v>15</v>
      </c>
      <c r="CB1532" s="518">
        <v>6597</v>
      </c>
      <c r="CC1532" s="518">
        <v>440</v>
      </c>
      <c r="CD1532" s="518">
        <v>859</v>
      </c>
      <c r="CE1532" s="518">
        <v>7281</v>
      </c>
      <c r="CF1532" s="518">
        <v>4098238</v>
      </c>
      <c r="CG1532" s="518">
        <v>563</v>
      </c>
      <c r="CH1532" s="518">
        <v>1005</v>
      </c>
      <c r="CI1532" s="518">
        <v>1710</v>
      </c>
      <c r="CJ1532" s="518">
        <v>5328112</v>
      </c>
      <c r="CK1532" s="518">
        <v>3116</v>
      </c>
      <c r="CL1532" s="518">
        <v>6058</v>
      </c>
      <c r="CM1532" s="518">
        <v>898</v>
      </c>
      <c r="CN1532" s="518">
        <v>2576706</v>
      </c>
      <c r="CO1532" s="518">
        <v>2869</v>
      </c>
      <c r="CP1532" s="518">
        <v>5768</v>
      </c>
      <c r="CQ1532" s="518">
        <v>37623</v>
      </c>
      <c r="CR1532" s="518">
        <v>106031566</v>
      </c>
      <c r="CS1532" s="518">
        <v>2818</v>
      </c>
      <c r="CT1532" s="518">
        <v>6047</v>
      </c>
      <c r="CU1532" s="518">
        <v>2</v>
      </c>
      <c r="CV1532" s="518">
        <v>25381</v>
      </c>
      <c r="CW1532" s="518">
        <v>12691</v>
      </c>
      <c r="CX1532" s="518">
        <v>15188</v>
      </c>
      <c r="CY1532" s="518">
        <v>223</v>
      </c>
      <c r="CZ1532" s="518">
        <v>3664238</v>
      </c>
      <c r="DA1532" s="518">
        <v>16432</v>
      </c>
      <c r="DB1532" s="518">
        <v>42807</v>
      </c>
      <c r="DC1532" s="518">
        <v>1214</v>
      </c>
      <c r="DD1532" s="518">
        <v>10036001</v>
      </c>
      <c r="DE1532" s="518">
        <v>8267</v>
      </c>
      <c r="DF1532" s="518">
        <v>16805</v>
      </c>
      <c r="DG1532" s="518">
        <v>58</v>
      </c>
      <c r="DH1532" s="518">
        <v>698711</v>
      </c>
      <c r="DI1532" s="518">
        <v>12047</v>
      </c>
      <c r="DJ1532" s="518">
        <v>39771</v>
      </c>
      <c r="DK1532" s="518">
        <v>650</v>
      </c>
      <c r="DL1532" s="518">
        <v>210763</v>
      </c>
      <c r="DM1532" s="518">
        <v>324</v>
      </c>
      <c r="DN1532" s="518">
        <v>506</v>
      </c>
      <c r="DO1532" s="518">
        <v>3839</v>
      </c>
      <c r="DP1532" s="518">
        <v>79303</v>
      </c>
      <c r="DQ1532" s="518">
        <v>21</v>
      </c>
      <c r="DR1532" s="518">
        <v>32</v>
      </c>
      <c r="DS1532" s="518">
        <v>83</v>
      </c>
      <c r="DT1532" s="518">
        <v>196557</v>
      </c>
      <c r="DU1532" s="518">
        <v>2368</v>
      </c>
      <c r="DV1532" s="518">
        <v>4661</v>
      </c>
      <c r="DW1532" s="518">
        <v>72</v>
      </c>
      <c r="DX1532" s="518">
        <v>37476</v>
      </c>
      <c r="DY1532" s="518">
        <v>85751326</v>
      </c>
      <c r="DZ1532" s="518">
        <v>2288</v>
      </c>
      <c r="EA1532" s="518">
        <v>4640</v>
      </c>
      <c r="EB1532" s="518">
        <v>27539</v>
      </c>
      <c r="EC1532" s="518">
        <v>12989</v>
      </c>
      <c r="ED1532" s="518">
        <v>5183</v>
      </c>
      <c r="EE1532" s="518">
        <v>37389293</v>
      </c>
      <c r="EF1532" s="518">
        <v>0</v>
      </c>
      <c r="EG1532" s="518">
        <v>715</v>
      </c>
      <c r="EH1532" s="518">
        <v>94</v>
      </c>
      <c r="EI1532" s="518"/>
      <c r="EJ1532" s="475"/>
      <c r="EK1532" s="475"/>
      <c r="EL1532" s="475"/>
      <c r="EM1532" s="475"/>
      <c r="EN1532" s="475"/>
      <c r="EO1532" s="475"/>
      <c r="EP1532" s="475"/>
      <c r="EQ1532" s="475"/>
      <c r="ER1532" s="475"/>
      <c r="ES1532" s="475"/>
      <c r="ET1532" s="475"/>
      <c r="EU1532" s="475"/>
      <c r="EV1532" s="475"/>
      <c r="EW1532" s="475"/>
      <c r="EX1532" s="475"/>
      <c r="EY1532" s="475"/>
      <c r="EZ1532" s="476"/>
      <c r="FA1532" s="446">
        <f t="shared" si="2713"/>
        <v>11</v>
      </c>
      <c r="FB1532" s="417">
        <f t="shared" si="2691"/>
        <v>2025</v>
      </c>
      <c r="FC1532" s="448">
        <f t="shared" si="2692"/>
        <v>45962</v>
      </c>
      <c r="FD1532" s="449">
        <f t="shared" si="2693"/>
        <v>30</v>
      </c>
      <c r="FE1532" s="450"/>
      <c r="FF1532" s="451">
        <f t="shared" si="2675"/>
        <v>0.56622418879056047</v>
      </c>
      <c r="FG1532" s="450"/>
      <c r="FH1532" s="452">
        <f t="shared" si="2701"/>
        <v>1.9032346491228069</v>
      </c>
      <c r="FI1532" s="452">
        <f t="shared" si="2702"/>
        <v>1.447779605263158</v>
      </c>
      <c r="FJ1532" s="452">
        <f t="shared" si="2703"/>
        <v>1.8963388676032353</v>
      </c>
      <c r="FK1532" s="452">
        <f t="shared" si="2704"/>
        <v>1.4736057896977437</v>
      </c>
      <c r="FL1532" s="452">
        <f t="shared" si="2705"/>
        <v>1.3027018965474386</v>
      </c>
      <c r="FM1532" s="452">
        <f t="shared" si="2706"/>
        <v>1.0610971638786011</v>
      </c>
      <c r="FN1532" s="452">
        <f t="shared" si="2707"/>
        <v>1.6641962688474317</v>
      </c>
      <c r="FO1532" s="452">
        <f t="shared" si="2708"/>
        <v>1.0514950166112957</v>
      </c>
      <c r="FP1532" s="452">
        <f t="shared" si="2709"/>
        <v>1.5047169811320755</v>
      </c>
      <c r="FQ1532" s="452">
        <f t="shared" si="2710"/>
        <v>0.99292452830188682</v>
      </c>
      <c r="FR1532" s="453"/>
      <c r="FS1532" s="446">
        <f t="shared" si="2711"/>
        <v>170232</v>
      </c>
      <c r="FT1532" s="446">
        <f t="shared" si="2711"/>
        <v>255348</v>
      </c>
      <c r="FU1532" s="446">
        <f t="shared" si="2711"/>
        <v>2553480</v>
      </c>
      <c r="FV1532" s="446">
        <f t="shared" si="2711"/>
        <v>8511600</v>
      </c>
      <c r="FW1532" s="446">
        <f t="shared" si="2711"/>
        <v>7317888</v>
      </c>
      <c r="FX1532" s="446">
        <f t="shared" si="2711"/>
        <v>7507404</v>
      </c>
      <c r="FY1532" s="446">
        <f t="shared" si="2711"/>
        <v>243035471</v>
      </c>
      <c r="FZ1532" s="446">
        <f t="shared" si="2711"/>
        <v>231117432</v>
      </c>
      <c r="GA1532" s="446">
        <f t="shared" si="2711"/>
        <v>17098224</v>
      </c>
      <c r="GB1532" s="446">
        <f t="shared" si="2711"/>
        <v>106985898</v>
      </c>
      <c r="GC1532" s="446">
        <f t="shared" si="2712"/>
        <v>15851716</v>
      </c>
      <c r="GD1532" s="446" t="str">
        <f t="shared" si="2712"/>
        <v>-</v>
      </c>
      <c r="GE1532" s="446">
        <f t="shared" si="2712"/>
        <v>12885</v>
      </c>
      <c r="GF1532" s="446">
        <f t="shared" si="2712"/>
        <v>7317405</v>
      </c>
      <c r="GG1532" s="446">
        <f t="shared" si="2712"/>
        <v>10359180</v>
      </c>
      <c r="GH1532" s="446">
        <f t="shared" si="2712"/>
        <v>5179664</v>
      </c>
      <c r="GI1532" s="446">
        <f t="shared" si="2712"/>
        <v>227506281</v>
      </c>
      <c r="GJ1532" s="446">
        <f t="shared" si="2712"/>
        <v>30376</v>
      </c>
      <c r="GK1532" s="446">
        <f t="shared" si="2712"/>
        <v>9545961</v>
      </c>
      <c r="GL1532" s="446">
        <f t="shared" si="2712"/>
        <v>20401270</v>
      </c>
      <c r="GM1532" s="446">
        <f t="shared" si="2712"/>
        <v>2306718</v>
      </c>
      <c r="GN1532" s="446">
        <f t="shared" si="2712"/>
        <v>386863</v>
      </c>
      <c r="GO1532" s="446">
        <f t="shared" si="2712"/>
        <v>328900</v>
      </c>
      <c r="GP1532" s="446">
        <f t="shared" si="2712"/>
        <v>122848</v>
      </c>
      <c r="GQ1532" s="446">
        <f t="shared" si="2712"/>
        <v>173888640</v>
      </c>
      <c r="GR1532" s="446"/>
      <c r="GS1532" s="446"/>
      <c r="GT1532" s="446"/>
      <c r="GU1532" s="446"/>
      <c r="GV1532" s="416"/>
    </row>
    <row r="1533" spans="1:204" ht="9.75" customHeight="1" x14ac:dyDescent="0.2">
      <c r="A1533" s="417" t="str">
        <f t="shared" si="2698"/>
        <v>2025-26NOVEMBERRYC</v>
      </c>
      <c r="B1533" s="458" t="str">
        <f t="shared" si="2678"/>
        <v>2025-26</v>
      </c>
      <c r="C1533" s="402" t="s">
        <v>647</v>
      </c>
      <c r="D1533" s="458" t="s">
        <v>656</v>
      </c>
      <c r="E1533" s="458" t="s">
        <v>466</v>
      </c>
      <c r="F1533" s="478" t="s">
        <v>453</v>
      </c>
      <c r="G1533" s="478" t="s">
        <v>687</v>
      </c>
      <c r="H1533" s="510">
        <v>127473</v>
      </c>
      <c r="I1533" s="510">
        <v>92747</v>
      </c>
      <c r="J1533" s="510">
        <v>163680</v>
      </c>
      <c r="K1533" s="510">
        <v>2</v>
      </c>
      <c r="L1533" s="510">
        <v>0</v>
      </c>
      <c r="M1533" s="510">
        <v>0</v>
      </c>
      <c r="N1533" s="510">
        <v>1</v>
      </c>
      <c r="O1533" s="510">
        <v>57</v>
      </c>
      <c r="P1533" s="510">
        <v>675</v>
      </c>
      <c r="Q1533" s="510">
        <v>1</v>
      </c>
      <c r="R1533" s="510">
        <v>3017</v>
      </c>
      <c r="S1533" s="510">
        <v>83496</v>
      </c>
      <c r="T1533" s="510">
        <v>8149</v>
      </c>
      <c r="U1533" s="510">
        <v>5002</v>
      </c>
      <c r="V1533" s="510">
        <v>44168</v>
      </c>
      <c r="W1533" s="510">
        <v>15375</v>
      </c>
      <c r="X1533" s="510">
        <v>318</v>
      </c>
      <c r="Y1533" s="510">
        <v>4387241</v>
      </c>
      <c r="Z1533" s="510">
        <v>538</v>
      </c>
      <c r="AA1533" s="510">
        <v>1000</v>
      </c>
      <c r="AB1533" s="510">
        <v>3422799</v>
      </c>
      <c r="AC1533" s="510">
        <v>684</v>
      </c>
      <c r="AD1533" s="510">
        <v>1255</v>
      </c>
      <c r="AE1533" s="510">
        <v>99249540</v>
      </c>
      <c r="AF1533" s="510">
        <v>2247</v>
      </c>
      <c r="AG1533" s="510">
        <v>4673</v>
      </c>
      <c r="AH1533" s="510">
        <v>119901062</v>
      </c>
      <c r="AI1533" s="510">
        <v>7798</v>
      </c>
      <c r="AJ1533" s="510">
        <v>19111</v>
      </c>
      <c r="AK1533" s="510">
        <v>3121529</v>
      </c>
      <c r="AL1533" s="510">
        <v>9816</v>
      </c>
      <c r="AM1533" s="510">
        <v>29350</v>
      </c>
      <c r="AN1533" s="510">
        <v>113</v>
      </c>
      <c r="AO1533" s="510">
        <v>5059</v>
      </c>
      <c r="AP1533" s="510">
        <v>3685</v>
      </c>
      <c r="AQ1533" s="510">
        <v>18295902</v>
      </c>
      <c r="AR1533" s="510">
        <v>4965</v>
      </c>
      <c r="AS1533" s="510">
        <v>11548</v>
      </c>
      <c r="AT1533" s="510">
        <v>14274</v>
      </c>
      <c r="AU1533" s="510">
        <v>650</v>
      </c>
      <c r="AV1533" s="510">
        <v>9548</v>
      </c>
      <c r="AW1533" s="510">
        <v>14710</v>
      </c>
      <c r="AX1533" s="510">
        <v>294</v>
      </c>
      <c r="AY1533" s="510">
        <v>3782</v>
      </c>
      <c r="AZ1533" s="510">
        <v>768</v>
      </c>
      <c r="BA1533" s="510">
        <v>23351</v>
      </c>
      <c r="BB1533" s="510">
        <v>66171269</v>
      </c>
      <c r="BC1533" s="510">
        <v>2834</v>
      </c>
      <c r="BD1533" s="510">
        <v>7283</v>
      </c>
      <c r="BE1533" s="510">
        <v>626</v>
      </c>
      <c r="BF1533" s="510">
        <v>8353</v>
      </c>
      <c r="BG1533" s="510">
        <v>8994</v>
      </c>
      <c r="BH1533" s="510">
        <v>5378</v>
      </c>
      <c r="BI1533" s="510">
        <v>38594</v>
      </c>
      <c r="BJ1533" s="510">
        <v>2679</v>
      </c>
      <c r="BK1533" s="510">
        <v>27949</v>
      </c>
      <c r="BL1533" s="510">
        <v>69222</v>
      </c>
      <c r="BM1533" s="510">
        <v>18463</v>
      </c>
      <c r="BN1533" s="510">
        <v>12710</v>
      </c>
      <c r="BO1533" s="510">
        <v>11207</v>
      </c>
      <c r="BP1533" s="510">
        <v>7829</v>
      </c>
      <c r="BQ1533" s="510">
        <v>70361</v>
      </c>
      <c r="BR1533" s="510">
        <v>48712</v>
      </c>
      <c r="BS1533" s="510">
        <v>29906</v>
      </c>
      <c r="BT1533" s="510">
        <v>17191</v>
      </c>
      <c r="BU1533" s="510">
        <v>629</v>
      </c>
      <c r="BV1533" s="510">
        <v>358</v>
      </c>
      <c r="BW1533" s="510">
        <v>5</v>
      </c>
      <c r="BX1533" s="510">
        <v>1918</v>
      </c>
      <c r="BY1533" s="510">
        <v>384</v>
      </c>
      <c r="BZ1533" s="510">
        <v>577</v>
      </c>
      <c r="CA1533" s="510">
        <v>5</v>
      </c>
      <c r="CB1533" s="510">
        <v>1020</v>
      </c>
      <c r="CC1533" s="510">
        <v>204</v>
      </c>
      <c r="CD1533" s="510">
        <v>453</v>
      </c>
      <c r="CE1533" s="510">
        <v>8139</v>
      </c>
      <c r="CF1533" s="510">
        <v>4384303</v>
      </c>
      <c r="CG1533" s="510">
        <v>539</v>
      </c>
      <c r="CH1533" s="510">
        <v>1000</v>
      </c>
      <c r="CI1533" s="510">
        <v>3144</v>
      </c>
      <c r="CJ1533" s="510">
        <v>8152899</v>
      </c>
      <c r="CK1533" s="510">
        <v>2593</v>
      </c>
      <c r="CL1533" s="510">
        <v>5365</v>
      </c>
      <c r="CM1533" s="510">
        <v>1015</v>
      </c>
      <c r="CN1533" s="510">
        <v>2127401</v>
      </c>
      <c r="CO1533" s="510">
        <v>2096</v>
      </c>
      <c r="CP1533" s="510">
        <v>4702</v>
      </c>
      <c r="CQ1533" s="510">
        <v>40009</v>
      </c>
      <c r="CR1533" s="510">
        <v>88969240</v>
      </c>
      <c r="CS1533" s="510">
        <v>2224</v>
      </c>
      <c r="CT1533" s="510">
        <v>4617</v>
      </c>
      <c r="CU1533" s="510">
        <v>327</v>
      </c>
      <c r="CV1533" s="510">
        <v>3861955</v>
      </c>
      <c r="CW1533" s="510">
        <v>11810</v>
      </c>
      <c r="CX1533" s="510">
        <v>34420</v>
      </c>
      <c r="CY1533" s="510">
        <v>143</v>
      </c>
      <c r="CZ1533" s="510">
        <v>1373567</v>
      </c>
      <c r="DA1533" s="510">
        <v>9605</v>
      </c>
      <c r="DB1533" s="510">
        <v>26191</v>
      </c>
      <c r="DC1533" s="510">
        <v>654</v>
      </c>
      <c r="DD1533" s="510">
        <v>11301008</v>
      </c>
      <c r="DE1533" s="510">
        <v>17280</v>
      </c>
      <c r="DF1533" s="510">
        <v>48164</v>
      </c>
      <c r="DG1533" s="510">
        <v>87</v>
      </c>
      <c r="DH1533" s="510">
        <v>1214065</v>
      </c>
      <c r="DI1533" s="510">
        <v>13955</v>
      </c>
      <c r="DJ1533" s="510">
        <v>43447</v>
      </c>
      <c r="DK1533" s="510">
        <v>554</v>
      </c>
      <c r="DL1533" s="510">
        <v>202675</v>
      </c>
      <c r="DM1533" s="510">
        <v>366</v>
      </c>
      <c r="DN1533" s="510">
        <v>620</v>
      </c>
      <c r="DO1533" s="510">
        <v>4869</v>
      </c>
      <c r="DP1533" s="510">
        <v>204588</v>
      </c>
      <c r="DQ1533" s="510">
        <v>42</v>
      </c>
      <c r="DR1533" s="510">
        <v>77</v>
      </c>
      <c r="DS1533" s="510">
        <v>143</v>
      </c>
      <c r="DT1533" s="510">
        <v>254245</v>
      </c>
      <c r="DU1533" s="510">
        <v>1778</v>
      </c>
      <c r="DV1533" s="510">
        <v>4100</v>
      </c>
      <c r="DW1533" s="510">
        <v>134</v>
      </c>
      <c r="DX1533" s="510">
        <v>38563</v>
      </c>
      <c r="DY1533" s="510">
        <v>91703162</v>
      </c>
      <c r="DZ1533" s="510">
        <v>2378</v>
      </c>
      <c r="EA1533" s="510">
        <v>5465</v>
      </c>
      <c r="EB1533" s="510">
        <v>28266</v>
      </c>
      <c r="EC1533" s="510">
        <v>13540</v>
      </c>
      <c r="ED1533" s="510">
        <v>6367</v>
      </c>
      <c r="EE1533" s="510">
        <v>41653880</v>
      </c>
      <c r="EF1533" s="510">
        <v>3128</v>
      </c>
      <c r="EG1533" s="510">
        <v>802</v>
      </c>
      <c r="EH1533" s="510">
        <v>46</v>
      </c>
      <c r="EI1533" s="510"/>
      <c r="EJ1533" s="479"/>
      <c r="EK1533" s="479"/>
      <c r="EL1533" s="479"/>
      <c r="EM1533" s="479"/>
      <c r="EN1533" s="479"/>
      <c r="EO1533" s="479"/>
      <c r="EP1533" s="479"/>
      <c r="EQ1533" s="479"/>
      <c r="ER1533" s="479"/>
      <c r="ES1533" s="479"/>
      <c r="ET1533" s="479"/>
      <c r="EU1533" s="479"/>
      <c r="EV1533" s="479"/>
      <c r="EW1533" s="479"/>
      <c r="EX1533" s="479"/>
      <c r="EY1533" s="479"/>
      <c r="EZ1533" s="516"/>
      <c r="FA1533" s="446">
        <f t="shared" si="2713"/>
        <v>11</v>
      </c>
      <c r="FB1533" s="417">
        <f t="shared" si="2691"/>
        <v>2025</v>
      </c>
      <c r="FC1533" s="448">
        <f t="shared" si="2692"/>
        <v>45962</v>
      </c>
      <c r="FD1533" s="449">
        <f t="shared" si="2693"/>
        <v>30</v>
      </c>
      <c r="FE1533" s="450"/>
      <c r="FF1533" s="451">
        <f t="shared" si="2675"/>
        <v>0.65145838908215148</v>
      </c>
      <c r="FG1533" s="450"/>
      <c r="FH1533" s="452">
        <f t="shared" si="2701"/>
        <v>2.2656767701558476</v>
      </c>
      <c r="FI1533" s="452">
        <f t="shared" si="2702"/>
        <v>1.5597005767578844</v>
      </c>
      <c r="FJ1533" s="452">
        <f t="shared" si="2703"/>
        <v>2.2405037984806078</v>
      </c>
      <c r="FK1533" s="452">
        <f t="shared" si="2704"/>
        <v>1.5651739304278289</v>
      </c>
      <c r="FL1533" s="452">
        <f t="shared" si="2705"/>
        <v>1.5930311537764898</v>
      </c>
      <c r="FM1533" s="452">
        <f t="shared" si="2706"/>
        <v>1.1028799130592284</v>
      </c>
      <c r="FN1533" s="452">
        <f t="shared" si="2707"/>
        <v>1.9451056910569107</v>
      </c>
      <c r="FO1533" s="452">
        <f t="shared" si="2708"/>
        <v>1.1181138211382113</v>
      </c>
      <c r="FP1533" s="452">
        <f t="shared" si="2709"/>
        <v>1.9779874213836477</v>
      </c>
      <c r="FQ1533" s="452">
        <f t="shared" si="2710"/>
        <v>1.1257861635220126</v>
      </c>
      <c r="FR1533" s="453"/>
      <c r="FS1533" s="446">
        <f t="shared" si="2711"/>
        <v>0</v>
      </c>
      <c r="FT1533" s="446">
        <f t="shared" si="2711"/>
        <v>0</v>
      </c>
      <c r="FU1533" s="446">
        <f t="shared" si="2711"/>
        <v>92747</v>
      </c>
      <c r="FV1533" s="446">
        <f t="shared" si="2711"/>
        <v>5286579</v>
      </c>
      <c r="FW1533" s="446">
        <f t="shared" si="2711"/>
        <v>8149000</v>
      </c>
      <c r="FX1533" s="446">
        <f t="shared" si="2711"/>
        <v>6277510</v>
      </c>
      <c r="FY1533" s="446">
        <f t="shared" si="2711"/>
        <v>206397064</v>
      </c>
      <c r="FZ1533" s="446">
        <f t="shared" si="2711"/>
        <v>293831625</v>
      </c>
      <c r="GA1533" s="446">
        <f t="shared" si="2711"/>
        <v>9333300</v>
      </c>
      <c r="GB1533" s="446">
        <f t="shared" si="2711"/>
        <v>170065333</v>
      </c>
      <c r="GC1533" s="446">
        <f t="shared" si="2712"/>
        <v>42554380</v>
      </c>
      <c r="GD1533" s="446">
        <f t="shared" si="2712"/>
        <v>2885</v>
      </c>
      <c r="GE1533" s="446">
        <f t="shared" si="2712"/>
        <v>2265</v>
      </c>
      <c r="GF1533" s="446">
        <f t="shared" si="2712"/>
        <v>8139000</v>
      </c>
      <c r="GG1533" s="446">
        <f t="shared" si="2712"/>
        <v>16867560</v>
      </c>
      <c r="GH1533" s="446">
        <f t="shared" si="2712"/>
        <v>4772530</v>
      </c>
      <c r="GI1533" s="446">
        <f t="shared" si="2712"/>
        <v>184721553</v>
      </c>
      <c r="GJ1533" s="446">
        <f t="shared" si="2712"/>
        <v>11255340</v>
      </c>
      <c r="GK1533" s="446">
        <f t="shared" si="2712"/>
        <v>3745313</v>
      </c>
      <c r="GL1533" s="446">
        <f t="shared" si="2712"/>
        <v>31499256</v>
      </c>
      <c r="GM1533" s="446">
        <f t="shared" si="2712"/>
        <v>3779889</v>
      </c>
      <c r="GN1533" s="446">
        <f t="shared" si="2712"/>
        <v>586300</v>
      </c>
      <c r="GO1533" s="446">
        <f t="shared" si="2712"/>
        <v>343480</v>
      </c>
      <c r="GP1533" s="446">
        <f t="shared" si="2712"/>
        <v>374913</v>
      </c>
      <c r="GQ1533" s="446">
        <f t="shared" si="2712"/>
        <v>210746795</v>
      </c>
      <c r="GR1533" s="446"/>
      <c r="GS1533" s="446"/>
      <c r="GT1533" s="446"/>
      <c r="GU1533" s="446"/>
      <c r="GV1533" s="416"/>
    </row>
    <row r="1534" spans="1:204" ht="9.75" customHeight="1" x14ac:dyDescent="0.2">
      <c r="A1534" s="417" t="str">
        <f t="shared" si="2698"/>
        <v>2025-26NOVEMBERR1F</v>
      </c>
      <c r="B1534" s="458" t="str">
        <f t="shared" si="2678"/>
        <v>2025-26</v>
      </c>
      <c r="C1534" s="402" t="s">
        <v>647</v>
      </c>
      <c r="D1534" s="458" t="s">
        <v>663</v>
      </c>
      <c r="E1534" s="458" t="s">
        <v>662</v>
      </c>
      <c r="F1534" s="478" t="s">
        <v>458</v>
      </c>
      <c r="G1534" s="478" t="s">
        <v>688</v>
      </c>
      <c r="H1534" s="510">
        <v>3567</v>
      </c>
      <c r="I1534" s="510">
        <v>1885</v>
      </c>
      <c r="J1534" s="510">
        <v>8649</v>
      </c>
      <c r="K1534" s="510">
        <v>5</v>
      </c>
      <c r="L1534" s="510">
        <v>0</v>
      </c>
      <c r="M1534" s="510">
        <v>0</v>
      </c>
      <c r="N1534" s="510">
        <v>27</v>
      </c>
      <c r="O1534" s="510">
        <v>120</v>
      </c>
      <c r="P1534" s="510">
        <v>10</v>
      </c>
      <c r="Q1534" s="510">
        <v>0</v>
      </c>
      <c r="R1534" s="510">
        <v>1</v>
      </c>
      <c r="S1534" s="510">
        <v>2609</v>
      </c>
      <c r="T1534" s="510">
        <v>133</v>
      </c>
      <c r="U1534" s="510">
        <v>67</v>
      </c>
      <c r="V1534" s="510">
        <v>1310</v>
      </c>
      <c r="W1534" s="510">
        <v>712</v>
      </c>
      <c r="X1534" s="510">
        <v>35</v>
      </c>
      <c r="Y1534" s="510">
        <v>64772</v>
      </c>
      <c r="Z1534" s="510">
        <v>487</v>
      </c>
      <c r="AA1534" s="510">
        <v>997</v>
      </c>
      <c r="AB1534" s="510">
        <v>41613</v>
      </c>
      <c r="AC1534" s="510">
        <v>621</v>
      </c>
      <c r="AD1534" s="510">
        <v>1159</v>
      </c>
      <c r="AE1534" s="510">
        <v>2214681</v>
      </c>
      <c r="AF1534" s="510">
        <v>1691</v>
      </c>
      <c r="AG1534" s="510">
        <v>3566</v>
      </c>
      <c r="AH1534" s="510">
        <v>3899737</v>
      </c>
      <c r="AI1534" s="510">
        <v>5477</v>
      </c>
      <c r="AJ1534" s="510">
        <v>13175</v>
      </c>
      <c r="AK1534" s="510">
        <v>231088</v>
      </c>
      <c r="AL1534" s="510">
        <v>6603</v>
      </c>
      <c r="AM1534" s="510">
        <v>13829</v>
      </c>
      <c r="AN1534" s="510">
        <v>8</v>
      </c>
      <c r="AO1534" s="510">
        <v>83</v>
      </c>
      <c r="AP1534" s="510">
        <v>6</v>
      </c>
      <c r="AQ1534" s="510">
        <v>35248</v>
      </c>
      <c r="AR1534" s="510">
        <v>5875</v>
      </c>
      <c r="AS1534" s="510">
        <v>11365</v>
      </c>
      <c r="AT1534" s="510">
        <v>212</v>
      </c>
      <c r="AU1534" s="510">
        <v>5</v>
      </c>
      <c r="AV1534" s="510">
        <v>30</v>
      </c>
      <c r="AW1534" s="510">
        <v>50</v>
      </c>
      <c r="AX1534" s="510">
        <v>10</v>
      </c>
      <c r="AY1534" s="510">
        <v>167</v>
      </c>
      <c r="AZ1534" s="510">
        <v>41</v>
      </c>
      <c r="BA1534" s="510" t="s">
        <v>152</v>
      </c>
      <c r="BB1534" s="510" t="s">
        <v>152</v>
      </c>
      <c r="BC1534" s="510" t="s">
        <v>152</v>
      </c>
      <c r="BD1534" s="510" t="s">
        <v>152</v>
      </c>
      <c r="BE1534" s="510" t="s">
        <v>152</v>
      </c>
      <c r="BF1534" s="510" t="s">
        <v>152</v>
      </c>
      <c r="BG1534" s="510" t="s">
        <v>152</v>
      </c>
      <c r="BH1534" s="510" t="s">
        <v>152</v>
      </c>
      <c r="BI1534" s="510">
        <v>1476</v>
      </c>
      <c r="BJ1534" s="510">
        <v>28</v>
      </c>
      <c r="BK1534" s="510">
        <v>893</v>
      </c>
      <c r="BL1534" s="510">
        <v>2397</v>
      </c>
      <c r="BM1534" s="510">
        <v>248</v>
      </c>
      <c r="BN1534" s="510">
        <v>205</v>
      </c>
      <c r="BO1534" s="510">
        <v>129</v>
      </c>
      <c r="BP1534" s="510">
        <v>106</v>
      </c>
      <c r="BQ1534" s="510">
        <v>1540</v>
      </c>
      <c r="BR1534" s="510">
        <v>1440</v>
      </c>
      <c r="BS1534" s="510">
        <v>876</v>
      </c>
      <c r="BT1534" s="510">
        <v>780</v>
      </c>
      <c r="BU1534" s="510">
        <v>46</v>
      </c>
      <c r="BV1534" s="510">
        <v>36</v>
      </c>
      <c r="BW1534" s="510">
        <v>1</v>
      </c>
      <c r="BX1534" s="510">
        <v>714</v>
      </c>
      <c r="BY1534" s="510">
        <v>714</v>
      </c>
      <c r="BZ1534" s="510">
        <v>714</v>
      </c>
      <c r="CA1534" s="510">
        <v>0</v>
      </c>
      <c r="CB1534" s="510">
        <v>0</v>
      </c>
      <c r="CC1534" s="510" t="s">
        <v>152</v>
      </c>
      <c r="CD1534" s="510" t="s">
        <v>152</v>
      </c>
      <c r="CE1534" s="510">
        <v>132</v>
      </c>
      <c r="CF1534" s="510">
        <v>64058</v>
      </c>
      <c r="CG1534" s="510">
        <v>485</v>
      </c>
      <c r="CH1534" s="510">
        <v>997</v>
      </c>
      <c r="CI1534" s="510">
        <v>99</v>
      </c>
      <c r="CJ1534" s="510">
        <v>189505</v>
      </c>
      <c r="CK1534" s="510">
        <v>1914</v>
      </c>
      <c r="CL1534" s="510">
        <v>3388</v>
      </c>
      <c r="CM1534" s="510">
        <v>14</v>
      </c>
      <c r="CN1534" s="510">
        <v>49087</v>
      </c>
      <c r="CO1534" s="510">
        <v>3506</v>
      </c>
      <c r="CP1534" s="510">
        <v>7127</v>
      </c>
      <c r="CQ1534" s="510">
        <v>1197</v>
      </c>
      <c r="CR1534" s="510">
        <v>1976089</v>
      </c>
      <c r="CS1534" s="510">
        <v>1651</v>
      </c>
      <c r="CT1534" s="510">
        <v>3459</v>
      </c>
      <c r="CU1534" s="510">
        <v>161</v>
      </c>
      <c r="CV1534" s="510">
        <v>930019</v>
      </c>
      <c r="CW1534" s="510">
        <v>5777</v>
      </c>
      <c r="CX1534" s="510">
        <v>12392</v>
      </c>
      <c r="CY1534" s="510">
        <v>20</v>
      </c>
      <c r="CZ1534" s="510">
        <v>214841</v>
      </c>
      <c r="DA1534" s="510">
        <v>10742</v>
      </c>
      <c r="DB1534" s="510">
        <v>18793</v>
      </c>
      <c r="DC1534" s="510">
        <v>25</v>
      </c>
      <c r="DD1534" s="510">
        <v>339245</v>
      </c>
      <c r="DE1534" s="510">
        <v>13570</v>
      </c>
      <c r="DF1534" s="510">
        <v>29417</v>
      </c>
      <c r="DG1534" s="510">
        <v>16</v>
      </c>
      <c r="DH1534" s="510">
        <v>206576</v>
      </c>
      <c r="DI1534" s="510">
        <v>12911</v>
      </c>
      <c r="DJ1534" s="510">
        <v>21903</v>
      </c>
      <c r="DK1534" s="510">
        <v>8</v>
      </c>
      <c r="DL1534" s="510">
        <v>2470</v>
      </c>
      <c r="DM1534" s="510">
        <v>309</v>
      </c>
      <c r="DN1534" s="510">
        <v>545</v>
      </c>
      <c r="DO1534" s="510">
        <v>88</v>
      </c>
      <c r="DP1534" s="510">
        <v>2908</v>
      </c>
      <c r="DQ1534" s="510">
        <v>33</v>
      </c>
      <c r="DR1534" s="510">
        <v>70</v>
      </c>
      <c r="DS1534" s="510">
        <v>0</v>
      </c>
      <c r="DT1534" s="510">
        <v>0</v>
      </c>
      <c r="DU1534" s="510" t="s">
        <v>152</v>
      </c>
      <c r="DV1534" s="510" t="s">
        <v>152</v>
      </c>
      <c r="DW1534" s="510">
        <v>0</v>
      </c>
      <c r="DX1534" s="510">
        <v>1501</v>
      </c>
      <c r="DY1534" s="510">
        <v>1445614</v>
      </c>
      <c r="DZ1534" s="510">
        <v>963</v>
      </c>
      <c r="EA1534" s="510">
        <v>1447</v>
      </c>
      <c r="EB1534" s="510">
        <v>447</v>
      </c>
      <c r="EC1534" s="510">
        <v>106</v>
      </c>
      <c r="ED1534" s="510">
        <v>39</v>
      </c>
      <c r="EE1534" s="510">
        <v>177081</v>
      </c>
      <c r="EF1534" s="510">
        <v>22</v>
      </c>
      <c r="EG1534" s="510">
        <v>0</v>
      </c>
      <c r="EH1534" s="510">
        <v>10</v>
      </c>
      <c r="EI1534" s="510"/>
      <c r="EJ1534" s="479"/>
      <c r="EK1534" s="479"/>
      <c r="EL1534" s="479"/>
      <c r="EM1534" s="479"/>
      <c r="EN1534" s="479"/>
      <c r="EO1534" s="479"/>
      <c r="EP1534" s="479"/>
      <c r="EQ1534" s="479"/>
      <c r="ER1534" s="479"/>
      <c r="ES1534" s="479"/>
      <c r="ET1534" s="479"/>
      <c r="EU1534" s="479"/>
      <c r="EV1534" s="479"/>
      <c r="EW1534" s="479"/>
      <c r="EX1534" s="479"/>
      <c r="EY1534" s="479"/>
      <c r="EZ1534" s="476"/>
      <c r="FA1534" s="446">
        <f t="shared" si="2713"/>
        <v>11</v>
      </c>
      <c r="FB1534" s="417">
        <f t="shared" si="2691"/>
        <v>2025</v>
      </c>
      <c r="FC1534" s="448">
        <f t="shared" si="2692"/>
        <v>45962</v>
      </c>
      <c r="FD1534" s="449">
        <f t="shared" si="2693"/>
        <v>30</v>
      </c>
      <c r="FE1534" s="450"/>
      <c r="FF1534" s="451">
        <f t="shared" si="2675"/>
        <v>0.71544715447154472</v>
      </c>
      <c r="FG1534" s="450"/>
      <c r="FH1534" s="452">
        <f t="shared" si="2701"/>
        <v>1.8646616541353382</v>
      </c>
      <c r="FI1534" s="452">
        <f t="shared" si="2702"/>
        <v>1.5413533834586466</v>
      </c>
      <c r="FJ1534" s="452">
        <f t="shared" si="2703"/>
        <v>1.9253731343283582</v>
      </c>
      <c r="FK1534" s="452">
        <f t="shared" si="2704"/>
        <v>1.5820895522388059</v>
      </c>
      <c r="FL1534" s="452">
        <f t="shared" si="2705"/>
        <v>1.1755725190839694</v>
      </c>
      <c r="FM1534" s="452">
        <f t="shared" si="2706"/>
        <v>1.0992366412213741</v>
      </c>
      <c r="FN1534" s="452">
        <f t="shared" si="2707"/>
        <v>1.2303370786516854</v>
      </c>
      <c r="FO1534" s="452">
        <f t="shared" si="2708"/>
        <v>1.095505617977528</v>
      </c>
      <c r="FP1534" s="452">
        <f t="shared" si="2709"/>
        <v>1.3142857142857143</v>
      </c>
      <c r="FQ1534" s="452">
        <f t="shared" si="2710"/>
        <v>1.0285714285714285</v>
      </c>
      <c r="FR1534" s="453"/>
      <c r="FS1534" s="446">
        <f t="shared" si="2711"/>
        <v>0</v>
      </c>
      <c r="FT1534" s="446">
        <f t="shared" si="2711"/>
        <v>0</v>
      </c>
      <c r="FU1534" s="446">
        <f t="shared" si="2711"/>
        <v>50895</v>
      </c>
      <c r="FV1534" s="446">
        <f t="shared" si="2711"/>
        <v>226200</v>
      </c>
      <c r="FW1534" s="446">
        <f t="shared" si="2711"/>
        <v>132601</v>
      </c>
      <c r="FX1534" s="446">
        <f t="shared" si="2711"/>
        <v>77653</v>
      </c>
      <c r="FY1534" s="446">
        <f t="shared" si="2711"/>
        <v>4671460</v>
      </c>
      <c r="FZ1534" s="446">
        <f t="shared" si="2711"/>
        <v>9380600</v>
      </c>
      <c r="GA1534" s="446">
        <f t="shared" si="2711"/>
        <v>484015</v>
      </c>
      <c r="GB1534" s="446" t="str">
        <f t="shared" si="2711"/>
        <v>-</v>
      </c>
      <c r="GC1534" s="446">
        <f t="shared" si="2712"/>
        <v>68190</v>
      </c>
      <c r="GD1534" s="446">
        <f t="shared" si="2712"/>
        <v>714</v>
      </c>
      <c r="GE1534" s="446" t="str">
        <f t="shared" si="2712"/>
        <v>-</v>
      </c>
      <c r="GF1534" s="446">
        <f t="shared" si="2712"/>
        <v>131604</v>
      </c>
      <c r="GG1534" s="446">
        <f t="shared" si="2712"/>
        <v>335412</v>
      </c>
      <c r="GH1534" s="446">
        <f t="shared" si="2712"/>
        <v>99778</v>
      </c>
      <c r="GI1534" s="446">
        <f t="shared" si="2712"/>
        <v>4140423</v>
      </c>
      <c r="GJ1534" s="446">
        <f t="shared" si="2712"/>
        <v>1995112</v>
      </c>
      <c r="GK1534" s="446">
        <f t="shared" si="2712"/>
        <v>375860</v>
      </c>
      <c r="GL1534" s="446">
        <f t="shared" si="2712"/>
        <v>735425</v>
      </c>
      <c r="GM1534" s="446">
        <f t="shared" si="2712"/>
        <v>350448</v>
      </c>
      <c r="GN1534" s="446" t="str">
        <f t="shared" si="2712"/>
        <v>-</v>
      </c>
      <c r="GO1534" s="446">
        <f t="shared" si="2712"/>
        <v>4360</v>
      </c>
      <c r="GP1534" s="446">
        <f t="shared" si="2712"/>
        <v>6160</v>
      </c>
      <c r="GQ1534" s="446">
        <f t="shared" si="2712"/>
        <v>2171947</v>
      </c>
      <c r="GR1534" s="446"/>
      <c r="GS1534" s="446"/>
      <c r="GT1534" s="446"/>
      <c r="GU1534" s="446"/>
      <c r="GV1534" s="416"/>
    </row>
    <row r="1535" spans="1:204" ht="9.75" customHeight="1" x14ac:dyDescent="0.2">
      <c r="A1535" s="493" t="str">
        <f t="shared" si="2698"/>
        <v>2025-26NOVEMBERRRU</v>
      </c>
      <c r="B1535" s="494" t="str">
        <f t="shared" si="2678"/>
        <v>2025-26</v>
      </c>
      <c r="C1535" s="480" t="s">
        <v>647</v>
      </c>
      <c r="D1535" s="494" t="s">
        <v>659</v>
      </c>
      <c r="E1535" s="494" t="s">
        <v>467</v>
      </c>
      <c r="F1535" s="495" t="s">
        <v>454</v>
      </c>
      <c r="G1535" s="511" t="s">
        <v>689</v>
      </c>
      <c r="H1535" s="519">
        <v>192603</v>
      </c>
      <c r="I1535" s="519">
        <v>143355</v>
      </c>
      <c r="J1535" s="519">
        <v>610106</v>
      </c>
      <c r="K1535" s="519">
        <v>4</v>
      </c>
      <c r="L1535" s="519">
        <v>0</v>
      </c>
      <c r="M1535" s="519">
        <v>2</v>
      </c>
      <c r="N1535" s="519">
        <v>30</v>
      </c>
      <c r="O1535" s="519">
        <v>86</v>
      </c>
      <c r="P1535" s="519">
        <v>775</v>
      </c>
      <c r="Q1535" s="519">
        <v>0</v>
      </c>
      <c r="R1535" s="519">
        <v>2063</v>
      </c>
      <c r="S1535" s="519">
        <v>124061</v>
      </c>
      <c r="T1535" s="519">
        <v>14932</v>
      </c>
      <c r="U1535" s="519">
        <v>10638</v>
      </c>
      <c r="V1535" s="519">
        <v>61241</v>
      </c>
      <c r="W1535" s="519">
        <v>13672</v>
      </c>
      <c r="X1535" s="519">
        <v>913</v>
      </c>
      <c r="Y1535" s="519">
        <v>6402225</v>
      </c>
      <c r="Z1535" s="519">
        <v>429</v>
      </c>
      <c r="AA1535" s="519">
        <v>725</v>
      </c>
      <c r="AB1535" s="519">
        <v>6225838</v>
      </c>
      <c r="AC1535" s="519">
        <v>585</v>
      </c>
      <c r="AD1535" s="519">
        <v>988</v>
      </c>
      <c r="AE1535" s="519">
        <v>130343561</v>
      </c>
      <c r="AF1535" s="519">
        <v>2128</v>
      </c>
      <c r="AG1535" s="519">
        <v>4582</v>
      </c>
      <c r="AH1535" s="519">
        <v>84067980</v>
      </c>
      <c r="AI1535" s="519">
        <v>6149</v>
      </c>
      <c r="AJ1535" s="519">
        <v>15447</v>
      </c>
      <c r="AK1535" s="519">
        <v>9963540</v>
      </c>
      <c r="AL1535" s="519">
        <v>10913</v>
      </c>
      <c r="AM1535" s="519">
        <v>23763</v>
      </c>
      <c r="AN1535" s="519">
        <v>1443</v>
      </c>
      <c r="AO1535" s="519">
        <v>3080</v>
      </c>
      <c r="AP1535" s="519">
        <v>2826</v>
      </c>
      <c r="AQ1535" s="519">
        <v>7653969</v>
      </c>
      <c r="AR1535" s="519">
        <v>2708</v>
      </c>
      <c r="AS1535" s="519">
        <v>5846</v>
      </c>
      <c r="AT1535" s="519">
        <v>28471</v>
      </c>
      <c r="AU1535" s="519">
        <v>1892</v>
      </c>
      <c r="AV1535" s="519">
        <v>11230</v>
      </c>
      <c r="AW1535" s="519" t="s">
        <v>152</v>
      </c>
      <c r="AX1535" s="519">
        <v>564</v>
      </c>
      <c r="AY1535" s="519">
        <v>14785</v>
      </c>
      <c r="AZ1535" s="519" t="s">
        <v>152</v>
      </c>
      <c r="BA1535" s="519">
        <v>17889</v>
      </c>
      <c r="BB1535" s="519">
        <v>30914251</v>
      </c>
      <c r="BC1535" s="519">
        <v>1728</v>
      </c>
      <c r="BD1535" s="519">
        <v>3620</v>
      </c>
      <c r="BE1535" s="519">
        <v>1312</v>
      </c>
      <c r="BF1535" s="519">
        <v>3643</v>
      </c>
      <c r="BG1535" s="519">
        <v>9532</v>
      </c>
      <c r="BH1535" s="519">
        <v>3402</v>
      </c>
      <c r="BI1535" s="519">
        <v>61073</v>
      </c>
      <c r="BJ1535" s="519">
        <v>3389</v>
      </c>
      <c r="BK1535" s="519">
        <v>31128</v>
      </c>
      <c r="BL1535" s="519">
        <v>95590</v>
      </c>
      <c r="BM1535" s="519">
        <v>33809</v>
      </c>
      <c r="BN1535" s="519">
        <v>27403</v>
      </c>
      <c r="BO1535" s="519">
        <v>23302</v>
      </c>
      <c r="BP1535" s="519">
        <v>19494</v>
      </c>
      <c r="BQ1535" s="519">
        <v>106832</v>
      </c>
      <c r="BR1535" s="519">
        <v>69777</v>
      </c>
      <c r="BS1535" s="519">
        <v>32165</v>
      </c>
      <c r="BT1535" s="519">
        <v>15537</v>
      </c>
      <c r="BU1535" s="519">
        <v>1700</v>
      </c>
      <c r="BV1535" s="519">
        <v>1002</v>
      </c>
      <c r="BW1535" s="519">
        <v>96</v>
      </c>
      <c r="BX1535" s="519">
        <v>50531</v>
      </c>
      <c r="BY1535" s="519">
        <v>526</v>
      </c>
      <c r="BZ1535" s="519">
        <v>919</v>
      </c>
      <c r="CA1535" s="519">
        <v>24</v>
      </c>
      <c r="CB1535" s="519">
        <v>13485</v>
      </c>
      <c r="CC1535" s="519">
        <v>562</v>
      </c>
      <c r="CD1535" s="519">
        <v>920</v>
      </c>
      <c r="CE1535" s="519">
        <v>14812</v>
      </c>
      <c r="CF1535" s="519">
        <v>6338209</v>
      </c>
      <c r="CG1535" s="519">
        <v>428</v>
      </c>
      <c r="CH1535" s="519">
        <v>722</v>
      </c>
      <c r="CI1535" s="519">
        <v>4615</v>
      </c>
      <c r="CJ1535" s="519">
        <v>10366191</v>
      </c>
      <c r="CK1535" s="519">
        <v>2246</v>
      </c>
      <c r="CL1535" s="519">
        <v>4823</v>
      </c>
      <c r="CM1535" s="519">
        <v>1429</v>
      </c>
      <c r="CN1535" s="519">
        <v>2960851</v>
      </c>
      <c r="CO1535" s="519">
        <v>2072</v>
      </c>
      <c r="CP1535" s="519">
        <v>4673</v>
      </c>
      <c r="CQ1535" s="519">
        <v>55197</v>
      </c>
      <c r="CR1535" s="519">
        <v>117016519</v>
      </c>
      <c r="CS1535" s="519">
        <v>2120</v>
      </c>
      <c r="CT1535" s="519">
        <v>4557</v>
      </c>
      <c r="CU1535" s="519">
        <v>1096</v>
      </c>
      <c r="CV1535" s="519">
        <v>9862533</v>
      </c>
      <c r="CW1535" s="519">
        <v>8999</v>
      </c>
      <c r="CX1535" s="519">
        <v>20304</v>
      </c>
      <c r="CY1535" s="519">
        <v>434</v>
      </c>
      <c r="CZ1535" s="519">
        <v>2385686</v>
      </c>
      <c r="DA1535" s="519">
        <v>5497</v>
      </c>
      <c r="DB1535" s="519">
        <v>15398</v>
      </c>
      <c r="DC1535" s="519">
        <v>1107</v>
      </c>
      <c r="DD1535" s="519">
        <v>13381268</v>
      </c>
      <c r="DE1535" s="519">
        <v>12088</v>
      </c>
      <c r="DF1535" s="519">
        <v>25650</v>
      </c>
      <c r="DG1535" s="519">
        <v>99</v>
      </c>
      <c r="DH1535" s="519">
        <v>1097399</v>
      </c>
      <c r="DI1535" s="519">
        <v>11085</v>
      </c>
      <c r="DJ1535" s="519">
        <v>30748</v>
      </c>
      <c r="DK1535" s="519">
        <v>1141</v>
      </c>
      <c r="DL1535" s="519">
        <v>382713</v>
      </c>
      <c r="DM1535" s="519">
        <v>335</v>
      </c>
      <c r="DN1535" s="519">
        <v>583</v>
      </c>
      <c r="DO1535" s="519">
        <v>9012</v>
      </c>
      <c r="DP1535" s="519">
        <v>456958</v>
      </c>
      <c r="DQ1535" s="519">
        <v>51</v>
      </c>
      <c r="DR1535" s="519">
        <v>93</v>
      </c>
      <c r="DS1535" s="519">
        <v>127</v>
      </c>
      <c r="DT1535" s="519">
        <v>349332</v>
      </c>
      <c r="DU1535" s="519">
        <v>2751</v>
      </c>
      <c r="DV1535" s="519">
        <v>6638</v>
      </c>
      <c r="DW1535" s="519">
        <v>121</v>
      </c>
      <c r="DX1535" s="519">
        <v>60762</v>
      </c>
      <c r="DY1535" s="519">
        <v>90360241</v>
      </c>
      <c r="DZ1535" s="519">
        <v>1487</v>
      </c>
      <c r="EA1535" s="519">
        <v>2651</v>
      </c>
      <c r="EB1535" s="519">
        <v>43388</v>
      </c>
      <c r="EC1535" s="519">
        <v>18443</v>
      </c>
      <c r="ED1535" s="519">
        <v>1227</v>
      </c>
      <c r="EE1535" s="519">
        <v>14197989</v>
      </c>
      <c r="EF1535" s="519">
        <v>1699</v>
      </c>
      <c r="EG1535" s="519">
        <v>670</v>
      </c>
      <c r="EH1535" s="519">
        <v>93</v>
      </c>
      <c r="EI1535" s="519"/>
      <c r="EJ1535" s="512"/>
      <c r="EK1535" s="512"/>
      <c r="EL1535" s="512"/>
      <c r="EM1535" s="512"/>
      <c r="EN1535" s="512"/>
      <c r="EO1535" s="512"/>
      <c r="EP1535" s="512"/>
      <c r="EQ1535" s="512"/>
      <c r="ER1535" s="512"/>
      <c r="ES1535" s="512"/>
      <c r="ET1535" s="512"/>
      <c r="EU1535" s="512"/>
      <c r="EV1535" s="512"/>
      <c r="EW1535" s="512"/>
      <c r="EX1535" s="512"/>
      <c r="EY1535" s="512"/>
      <c r="EZ1535" s="514"/>
      <c r="FA1535" s="520">
        <f t="shared" si="2713"/>
        <v>11</v>
      </c>
      <c r="FB1535" s="493">
        <f t="shared" si="2691"/>
        <v>2025</v>
      </c>
      <c r="FC1535" s="498">
        <f t="shared" si="2692"/>
        <v>45962</v>
      </c>
      <c r="FD1535" s="499">
        <f t="shared" si="2693"/>
        <v>30</v>
      </c>
      <c r="FE1535" s="500"/>
      <c r="FF1535" s="515">
        <f t="shared" si="2675"/>
        <v>0.6365755456664548</v>
      </c>
      <c r="FG1535" s="500"/>
      <c r="FH1535" s="481">
        <f t="shared" si="2701"/>
        <v>2.2641976962228769</v>
      </c>
      <c r="FI1535" s="481">
        <f t="shared" si="2702"/>
        <v>1.8351861773372622</v>
      </c>
      <c r="FJ1535" s="481">
        <f t="shared" si="2703"/>
        <v>2.1904493325813124</v>
      </c>
      <c r="FK1535" s="481">
        <f t="shared" si="2704"/>
        <v>1.8324873096446701</v>
      </c>
      <c r="FL1535" s="481">
        <f t="shared" si="2705"/>
        <v>1.7444522460443168</v>
      </c>
      <c r="FM1535" s="481">
        <f t="shared" si="2706"/>
        <v>1.1393837461831127</v>
      </c>
      <c r="FN1535" s="481">
        <f t="shared" si="2707"/>
        <v>2.3526184903452312</v>
      </c>
      <c r="FO1535" s="481">
        <f t="shared" si="2708"/>
        <v>1.1364101813926273</v>
      </c>
      <c r="FP1535" s="481">
        <f t="shared" si="2709"/>
        <v>1.8619934282584885</v>
      </c>
      <c r="FQ1535" s="481">
        <f t="shared" si="2710"/>
        <v>1.0974808324205914</v>
      </c>
      <c r="FR1535" s="501"/>
      <c r="FS1535" s="482">
        <f t="shared" ref="FS1535:GB1544" si="2714">IFERROR(HLOOKUP(FS$1,$H$5:$HA$10116,MATCH($A1535,$A$5:$A$10116,0),0)*HLOOKUP(FS$2,$H$5:$HA$10116,MATCH($A1535,$A$5:$A$10116,0),0),"-")</f>
        <v>0</v>
      </c>
      <c r="FT1535" s="482">
        <f t="shared" si="2714"/>
        <v>286710</v>
      </c>
      <c r="FU1535" s="482">
        <f t="shared" si="2714"/>
        <v>4300650</v>
      </c>
      <c r="FV1535" s="482">
        <f t="shared" si="2714"/>
        <v>12328530</v>
      </c>
      <c r="FW1535" s="482">
        <f t="shared" si="2714"/>
        <v>10825700</v>
      </c>
      <c r="FX1535" s="482">
        <f t="shared" si="2714"/>
        <v>10510344</v>
      </c>
      <c r="FY1535" s="482">
        <f t="shared" si="2714"/>
        <v>280606262</v>
      </c>
      <c r="FZ1535" s="482">
        <f t="shared" si="2714"/>
        <v>211191384</v>
      </c>
      <c r="GA1535" s="482">
        <f t="shared" si="2714"/>
        <v>21695619</v>
      </c>
      <c r="GB1535" s="482">
        <f t="shared" si="2714"/>
        <v>64758180</v>
      </c>
      <c r="GC1535" s="482">
        <f t="shared" ref="GC1535:GQ1544" si="2715">IFERROR(HLOOKUP(GC$1,$H$5:$HA$10116,MATCH($A1535,$A$5:$A$10116,0),0)*HLOOKUP(GC$2,$H$5:$HA$10116,MATCH($A1535,$A$5:$A$10116,0),0),"-")</f>
        <v>16520796</v>
      </c>
      <c r="GD1535" s="482">
        <f t="shared" si="2715"/>
        <v>88224</v>
      </c>
      <c r="GE1535" s="482">
        <f t="shared" si="2715"/>
        <v>22080</v>
      </c>
      <c r="GF1535" s="482">
        <f t="shared" si="2715"/>
        <v>10694264</v>
      </c>
      <c r="GG1535" s="482">
        <f t="shared" si="2715"/>
        <v>22258145</v>
      </c>
      <c r="GH1535" s="482">
        <f t="shared" si="2715"/>
        <v>6677717</v>
      </c>
      <c r="GI1535" s="482">
        <f t="shared" si="2715"/>
        <v>251532729</v>
      </c>
      <c r="GJ1535" s="482">
        <f t="shared" si="2715"/>
        <v>22253184</v>
      </c>
      <c r="GK1535" s="482">
        <f t="shared" si="2715"/>
        <v>6682732</v>
      </c>
      <c r="GL1535" s="482">
        <f t="shared" si="2715"/>
        <v>28394550</v>
      </c>
      <c r="GM1535" s="482">
        <f t="shared" si="2715"/>
        <v>3044052</v>
      </c>
      <c r="GN1535" s="482">
        <f t="shared" si="2715"/>
        <v>843026</v>
      </c>
      <c r="GO1535" s="482">
        <f t="shared" si="2715"/>
        <v>665203</v>
      </c>
      <c r="GP1535" s="482">
        <f t="shared" si="2715"/>
        <v>838116</v>
      </c>
      <c r="GQ1535" s="482">
        <f t="shared" si="2715"/>
        <v>161080062</v>
      </c>
      <c r="GR1535" s="482"/>
      <c r="GS1535" s="482"/>
      <c r="GT1535" s="482"/>
      <c r="GU1535" s="482"/>
      <c r="GV1535" s="502"/>
    </row>
    <row r="1536" spans="1:204" ht="9.75" customHeight="1" x14ac:dyDescent="0.2">
      <c r="A1536" s="417" t="str">
        <f t="shared" si="2698"/>
        <v>2025-26NOVEMBERRX6</v>
      </c>
      <c r="B1536" s="458" t="str">
        <f t="shared" si="2678"/>
        <v>2025-26</v>
      </c>
      <c r="C1536" s="402" t="s">
        <v>647</v>
      </c>
      <c r="D1536" s="458" t="s">
        <v>646</v>
      </c>
      <c r="E1536" s="458" t="s">
        <v>645</v>
      </c>
      <c r="F1536" s="478" t="s">
        <v>448</v>
      </c>
      <c r="G1536" s="478" t="s">
        <v>690</v>
      </c>
      <c r="H1536" s="510">
        <v>55965</v>
      </c>
      <c r="I1536" s="510">
        <v>38781</v>
      </c>
      <c r="J1536" s="510">
        <v>63170</v>
      </c>
      <c r="K1536" s="510">
        <v>2</v>
      </c>
      <c r="L1536" s="510">
        <v>0</v>
      </c>
      <c r="M1536" s="510">
        <v>2</v>
      </c>
      <c r="N1536" s="510">
        <v>7</v>
      </c>
      <c r="O1536" s="510">
        <v>29</v>
      </c>
      <c r="P1536" s="510">
        <v>327</v>
      </c>
      <c r="Q1536" s="510">
        <v>2453</v>
      </c>
      <c r="R1536" s="510">
        <v>5</v>
      </c>
      <c r="S1536" s="510">
        <v>42335</v>
      </c>
      <c r="T1536" s="510">
        <v>3541</v>
      </c>
      <c r="U1536" s="510">
        <v>2337</v>
      </c>
      <c r="V1536" s="510">
        <v>20804</v>
      </c>
      <c r="W1536" s="510">
        <v>10249</v>
      </c>
      <c r="X1536" s="510">
        <v>522</v>
      </c>
      <c r="Y1536" s="510">
        <v>1331980</v>
      </c>
      <c r="Z1536" s="510">
        <v>376</v>
      </c>
      <c r="AA1536" s="510">
        <v>644</v>
      </c>
      <c r="AB1536" s="510">
        <v>994147</v>
      </c>
      <c r="AC1536" s="510">
        <v>425</v>
      </c>
      <c r="AD1536" s="510">
        <v>725</v>
      </c>
      <c r="AE1536" s="510">
        <v>29053411</v>
      </c>
      <c r="AF1536" s="510">
        <v>1397</v>
      </c>
      <c r="AG1536" s="510">
        <v>2774</v>
      </c>
      <c r="AH1536" s="510">
        <v>42250515</v>
      </c>
      <c r="AI1536" s="510">
        <v>4122</v>
      </c>
      <c r="AJ1536" s="510">
        <v>9818</v>
      </c>
      <c r="AK1536" s="510">
        <v>2649489</v>
      </c>
      <c r="AL1536" s="510">
        <v>5076</v>
      </c>
      <c r="AM1536" s="510">
        <v>11997</v>
      </c>
      <c r="AN1536" s="510" t="s">
        <v>152</v>
      </c>
      <c r="AO1536" s="510">
        <v>3066</v>
      </c>
      <c r="AP1536" s="510">
        <v>991</v>
      </c>
      <c r="AQ1536" s="510">
        <v>3430783</v>
      </c>
      <c r="AR1536" s="510">
        <v>3462</v>
      </c>
      <c r="AS1536" s="510">
        <v>8988</v>
      </c>
      <c r="AT1536" s="510">
        <v>5384</v>
      </c>
      <c r="AU1536" s="510">
        <v>14</v>
      </c>
      <c r="AV1536" s="510">
        <v>100</v>
      </c>
      <c r="AW1536" s="510">
        <v>374</v>
      </c>
      <c r="AX1536" s="510">
        <v>281</v>
      </c>
      <c r="AY1536" s="510">
        <v>4989</v>
      </c>
      <c r="AZ1536" s="510">
        <v>0</v>
      </c>
      <c r="BA1536" s="510">
        <v>7646</v>
      </c>
      <c r="BB1536" s="510">
        <v>13608653</v>
      </c>
      <c r="BC1536" s="510">
        <v>1780</v>
      </c>
      <c r="BD1536" s="510">
        <v>3372</v>
      </c>
      <c r="BE1536" s="510">
        <v>196</v>
      </c>
      <c r="BF1536" s="510">
        <v>2353</v>
      </c>
      <c r="BG1536" s="510">
        <v>3769</v>
      </c>
      <c r="BH1536" s="510">
        <v>1328</v>
      </c>
      <c r="BI1536" s="510">
        <v>22226</v>
      </c>
      <c r="BJ1536" s="510">
        <v>2610</v>
      </c>
      <c r="BK1536" s="510">
        <v>12115</v>
      </c>
      <c r="BL1536" s="510">
        <v>36951</v>
      </c>
      <c r="BM1536" s="510">
        <v>6662</v>
      </c>
      <c r="BN1536" s="510">
        <v>5001</v>
      </c>
      <c r="BO1536" s="510">
        <v>4408</v>
      </c>
      <c r="BP1536" s="510">
        <v>3303</v>
      </c>
      <c r="BQ1536" s="510">
        <v>27166</v>
      </c>
      <c r="BR1536" s="510">
        <v>22394</v>
      </c>
      <c r="BS1536" s="510">
        <v>17058</v>
      </c>
      <c r="BT1536" s="510">
        <v>10921</v>
      </c>
      <c r="BU1536" s="510">
        <v>1017</v>
      </c>
      <c r="BV1536" s="510">
        <v>552</v>
      </c>
      <c r="BW1536" s="510">
        <v>67</v>
      </c>
      <c r="BX1536" s="510">
        <v>29535</v>
      </c>
      <c r="BY1536" s="510">
        <v>441</v>
      </c>
      <c r="BZ1536" s="510">
        <v>768</v>
      </c>
      <c r="CA1536" s="510">
        <v>71</v>
      </c>
      <c r="CB1536" s="510">
        <v>26094</v>
      </c>
      <c r="CC1536" s="510">
        <v>368</v>
      </c>
      <c r="CD1536" s="510">
        <v>877</v>
      </c>
      <c r="CE1536" s="510">
        <v>3403</v>
      </c>
      <c r="CF1536" s="510">
        <v>1276351</v>
      </c>
      <c r="CG1536" s="510">
        <v>375</v>
      </c>
      <c r="CH1536" s="510">
        <v>639</v>
      </c>
      <c r="CI1536" s="510">
        <v>2662</v>
      </c>
      <c r="CJ1536" s="510">
        <v>3441822</v>
      </c>
      <c r="CK1536" s="510">
        <v>1293</v>
      </c>
      <c r="CL1536" s="510">
        <v>2532</v>
      </c>
      <c r="CM1536" s="510">
        <v>795</v>
      </c>
      <c r="CN1536" s="510">
        <v>801840</v>
      </c>
      <c r="CO1536" s="510">
        <v>1009</v>
      </c>
      <c r="CP1536" s="510">
        <v>2010</v>
      </c>
      <c r="CQ1536" s="510">
        <v>17347</v>
      </c>
      <c r="CR1536" s="510">
        <v>24809749</v>
      </c>
      <c r="CS1536" s="510">
        <v>1430</v>
      </c>
      <c r="CT1536" s="510">
        <v>2825</v>
      </c>
      <c r="CU1536" s="510">
        <v>1218</v>
      </c>
      <c r="CV1536" s="510">
        <v>5689827</v>
      </c>
      <c r="CW1536" s="510">
        <v>4671</v>
      </c>
      <c r="CX1536" s="510">
        <v>11721</v>
      </c>
      <c r="CY1536" s="510">
        <v>83</v>
      </c>
      <c r="CZ1536" s="510">
        <v>481472</v>
      </c>
      <c r="DA1536" s="510">
        <v>5801</v>
      </c>
      <c r="DB1536" s="510">
        <v>12954</v>
      </c>
      <c r="DC1536" s="510">
        <v>1202</v>
      </c>
      <c r="DD1536" s="510">
        <v>10854371</v>
      </c>
      <c r="DE1536" s="510">
        <v>9030</v>
      </c>
      <c r="DF1536" s="510">
        <v>19926</v>
      </c>
      <c r="DG1536" s="510">
        <v>545</v>
      </c>
      <c r="DH1536" s="510">
        <v>4498677</v>
      </c>
      <c r="DI1536" s="510">
        <v>8254</v>
      </c>
      <c r="DJ1536" s="510">
        <v>20156</v>
      </c>
      <c r="DK1536" s="510">
        <v>47</v>
      </c>
      <c r="DL1536" s="510">
        <v>21133</v>
      </c>
      <c r="DM1536" s="510">
        <v>450</v>
      </c>
      <c r="DN1536" s="510">
        <v>693</v>
      </c>
      <c r="DO1536" s="510">
        <v>1923</v>
      </c>
      <c r="DP1536" s="510">
        <v>57304</v>
      </c>
      <c r="DQ1536" s="510">
        <v>30</v>
      </c>
      <c r="DR1536" s="510">
        <v>52</v>
      </c>
      <c r="DS1536" s="510">
        <v>3</v>
      </c>
      <c r="DT1536" s="510">
        <v>5983</v>
      </c>
      <c r="DU1536" s="510">
        <v>1994</v>
      </c>
      <c r="DV1536" s="510">
        <v>2768</v>
      </c>
      <c r="DW1536" s="510">
        <v>3</v>
      </c>
      <c r="DX1536" s="510">
        <v>20349</v>
      </c>
      <c r="DY1536" s="510">
        <v>24904070</v>
      </c>
      <c r="DZ1536" s="510">
        <v>1224</v>
      </c>
      <c r="EA1536" s="510">
        <v>2076</v>
      </c>
      <c r="EB1536" s="510">
        <v>11019</v>
      </c>
      <c r="EC1536" s="510">
        <v>2677</v>
      </c>
      <c r="ED1536" s="510">
        <v>615</v>
      </c>
      <c r="EE1536" s="510">
        <v>3729642</v>
      </c>
      <c r="EF1536" s="510">
        <v>4427</v>
      </c>
      <c r="EG1536" s="510">
        <v>709</v>
      </c>
      <c r="EH1536" s="510">
        <v>67</v>
      </c>
      <c r="EI1536" s="510"/>
      <c r="EJ1536" s="479"/>
      <c r="EK1536" s="479"/>
      <c r="EL1536" s="479"/>
      <c r="EM1536" s="479"/>
      <c r="EN1536" s="479"/>
      <c r="EO1536" s="479"/>
      <c r="EP1536" s="479"/>
      <c r="EQ1536" s="479"/>
      <c r="ER1536" s="479"/>
      <c r="ES1536" s="479"/>
      <c r="ET1536" s="479"/>
      <c r="EU1536" s="479"/>
      <c r="EV1536" s="479"/>
      <c r="EW1536" s="479"/>
      <c r="EX1536" s="479"/>
      <c r="EY1536" s="479"/>
      <c r="EZ1536" s="476"/>
      <c r="FA1536" s="446">
        <f t="shared" si="2713"/>
        <v>11</v>
      </c>
      <c r="FB1536" s="417">
        <f t="shared" si="2691"/>
        <v>2025</v>
      </c>
      <c r="FC1536" s="448">
        <f t="shared" si="2692"/>
        <v>45962</v>
      </c>
      <c r="FD1536" s="449">
        <f t="shared" si="2693"/>
        <v>30</v>
      </c>
      <c r="FE1536" s="450"/>
      <c r="FF1536" s="451">
        <f t="shared" ref="FF1536:FF1599" si="2716">DO1536/(T1536-P1536)</f>
        <v>0.59831985065339144</v>
      </c>
      <c r="FG1536" s="450"/>
      <c r="FH1536" s="452">
        <f t="shared" si="2701"/>
        <v>1.881389438011861</v>
      </c>
      <c r="FI1536" s="452">
        <f t="shared" si="2702"/>
        <v>1.4123129059587687</v>
      </c>
      <c r="FJ1536" s="452">
        <f t="shared" si="2703"/>
        <v>1.8861788617886179</v>
      </c>
      <c r="FK1536" s="452">
        <f t="shared" si="2704"/>
        <v>1.4133504492939666</v>
      </c>
      <c r="FL1536" s="452">
        <f t="shared" si="2705"/>
        <v>1.3058065756585273</v>
      </c>
      <c r="FM1536" s="452">
        <f t="shared" si="2706"/>
        <v>1.0764276100749857</v>
      </c>
      <c r="FN1536" s="452">
        <f t="shared" si="2707"/>
        <v>1.6643574982925164</v>
      </c>
      <c r="FO1536" s="452">
        <f t="shared" si="2708"/>
        <v>1.0655673724265782</v>
      </c>
      <c r="FP1536" s="452">
        <f t="shared" si="2709"/>
        <v>1.9482758620689655</v>
      </c>
      <c r="FQ1536" s="452">
        <f t="shared" si="2710"/>
        <v>1.0574712643678161</v>
      </c>
      <c r="FR1536" s="453"/>
      <c r="FS1536" s="446">
        <f t="shared" si="2714"/>
        <v>0</v>
      </c>
      <c r="FT1536" s="446">
        <f t="shared" si="2714"/>
        <v>77562</v>
      </c>
      <c r="FU1536" s="446">
        <f t="shared" si="2714"/>
        <v>271467</v>
      </c>
      <c r="FV1536" s="446">
        <f t="shared" si="2714"/>
        <v>1124649</v>
      </c>
      <c r="FW1536" s="446">
        <f t="shared" si="2714"/>
        <v>2280404</v>
      </c>
      <c r="FX1536" s="446">
        <f t="shared" si="2714"/>
        <v>1694325</v>
      </c>
      <c r="FY1536" s="446">
        <f t="shared" si="2714"/>
        <v>57710296</v>
      </c>
      <c r="FZ1536" s="446">
        <f t="shared" si="2714"/>
        <v>100624682</v>
      </c>
      <c r="GA1536" s="446">
        <f t="shared" si="2714"/>
        <v>6262434</v>
      </c>
      <c r="GB1536" s="446">
        <f t="shared" si="2714"/>
        <v>25782312</v>
      </c>
      <c r="GC1536" s="446">
        <f t="shared" si="2715"/>
        <v>8907108</v>
      </c>
      <c r="GD1536" s="446">
        <f t="shared" si="2715"/>
        <v>51456</v>
      </c>
      <c r="GE1536" s="446">
        <f t="shared" si="2715"/>
        <v>62267</v>
      </c>
      <c r="GF1536" s="446">
        <f t="shared" si="2715"/>
        <v>2174517</v>
      </c>
      <c r="GG1536" s="446">
        <f t="shared" si="2715"/>
        <v>6740184</v>
      </c>
      <c r="GH1536" s="446">
        <f t="shared" si="2715"/>
        <v>1597950</v>
      </c>
      <c r="GI1536" s="446">
        <f t="shared" si="2715"/>
        <v>49005275</v>
      </c>
      <c r="GJ1536" s="446">
        <f t="shared" si="2715"/>
        <v>14276178</v>
      </c>
      <c r="GK1536" s="446">
        <f t="shared" si="2715"/>
        <v>1075182</v>
      </c>
      <c r="GL1536" s="446">
        <f t="shared" si="2715"/>
        <v>23951052</v>
      </c>
      <c r="GM1536" s="446">
        <f t="shared" si="2715"/>
        <v>10985020</v>
      </c>
      <c r="GN1536" s="446">
        <f t="shared" si="2715"/>
        <v>8304</v>
      </c>
      <c r="GO1536" s="446">
        <f t="shared" si="2715"/>
        <v>32571</v>
      </c>
      <c r="GP1536" s="446">
        <f t="shared" si="2715"/>
        <v>99996</v>
      </c>
      <c r="GQ1536" s="446">
        <f t="shared" si="2715"/>
        <v>42244524</v>
      </c>
      <c r="GR1536" s="446"/>
      <c r="GS1536" s="446"/>
      <c r="GT1536" s="446"/>
      <c r="GU1536" s="446"/>
      <c r="GV1536" s="416"/>
    </row>
    <row r="1537" spans="1:204" ht="9.75" customHeight="1" x14ac:dyDescent="0.2">
      <c r="A1537" s="417" t="str">
        <f t="shared" si="2698"/>
        <v>2025-26NOVEMBERRX7</v>
      </c>
      <c r="B1537" s="458" t="str">
        <f t="shared" si="2678"/>
        <v>2025-26</v>
      </c>
      <c r="C1537" s="402" t="s">
        <v>647</v>
      </c>
      <c r="D1537" s="458" t="s">
        <v>649</v>
      </c>
      <c r="E1537" s="458" t="s">
        <v>462</v>
      </c>
      <c r="F1537" s="478" t="s">
        <v>449</v>
      </c>
      <c r="G1537" s="478" t="s">
        <v>691</v>
      </c>
      <c r="H1537" s="510">
        <v>153195</v>
      </c>
      <c r="I1537" s="510">
        <v>111886</v>
      </c>
      <c r="J1537" s="510">
        <v>508122</v>
      </c>
      <c r="K1537" s="510">
        <v>5</v>
      </c>
      <c r="L1537" s="510">
        <v>0</v>
      </c>
      <c r="M1537" s="510">
        <v>0</v>
      </c>
      <c r="N1537" s="510">
        <v>34</v>
      </c>
      <c r="O1537" s="510">
        <v>104</v>
      </c>
      <c r="P1537" s="510">
        <v>539</v>
      </c>
      <c r="Q1537" s="510">
        <v>189</v>
      </c>
      <c r="R1537" s="510">
        <v>1021</v>
      </c>
      <c r="S1537" s="510">
        <v>99647</v>
      </c>
      <c r="T1537" s="510">
        <v>10961</v>
      </c>
      <c r="U1537" s="510">
        <v>7029</v>
      </c>
      <c r="V1537" s="510">
        <v>48641</v>
      </c>
      <c r="W1537" s="510">
        <v>14505</v>
      </c>
      <c r="X1537" s="510">
        <v>1193</v>
      </c>
      <c r="Y1537" s="510">
        <v>4712092</v>
      </c>
      <c r="Z1537" s="510">
        <v>430</v>
      </c>
      <c r="AA1537" s="510">
        <v>729</v>
      </c>
      <c r="AB1537" s="510">
        <v>3950344</v>
      </c>
      <c r="AC1537" s="510">
        <v>562</v>
      </c>
      <c r="AD1537" s="510">
        <v>981</v>
      </c>
      <c r="AE1537" s="510">
        <v>88410830</v>
      </c>
      <c r="AF1537" s="510">
        <v>1818</v>
      </c>
      <c r="AG1537" s="510">
        <v>3678</v>
      </c>
      <c r="AH1537" s="510">
        <v>98210982</v>
      </c>
      <c r="AI1537" s="510">
        <v>6771</v>
      </c>
      <c r="AJ1537" s="510">
        <v>14134</v>
      </c>
      <c r="AK1537" s="510">
        <v>19090956</v>
      </c>
      <c r="AL1537" s="510">
        <v>16002</v>
      </c>
      <c r="AM1537" s="510">
        <v>18170</v>
      </c>
      <c r="AN1537" s="510">
        <v>2215</v>
      </c>
      <c r="AO1537" s="510">
        <v>6769</v>
      </c>
      <c r="AP1537" s="510">
        <v>3019</v>
      </c>
      <c r="AQ1537" s="510">
        <v>8595200</v>
      </c>
      <c r="AR1537" s="510">
        <v>2847</v>
      </c>
      <c r="AS1537" s="510">
        <v>4940</v>
      </c>
      <c r="AT1537" s="510">
        <v>19302</v>
      </c>
      <c r="AU1537" s="510">
        <v>2012</v>
      </c>
      <c r="AV1537" s="510">
        <v>9927</v>
      </c>
      <c r="AW1537" s="510">
        <v>41</v>
      </c>
      <c r="AX1537" s="510">
        <v>601</v>
      </c>
      <c r="AY1537" s="510">
        <v>6762</v>
      </c>
      <c r="AZ1537" s="510">
        <v>1</v>
      </c>
      <c r="BA1537" s="510">
        <v>14713</v>
      </c>
      <c r="BB1537" s="510">
        <v>28071259</v>
      </c>
      <c r="BC1537" s="510">
        <v>1908</v>
      </c>
      <c r="BD1537" s="510">
        <v>3948</v>
      </c>
      <c r="BE1537" s="510">
        <v>824</v>
      </c>
      <c r="BF1537" s="510">
        <v>5441</v>
      </c>
      <c r="BG1537" s="510">
        <v>7043</v>
      </c>
      <c r="BH1537" s="510">
        <v>1405</v>
      </c>
      <c r="BI1537" s="510">
        <v>48612</v>
      </c>
      <c r="BJ1537" s="510">
        <v>6085</v>
      </c>
      <c r="BK1537" s="510">
        <v>25648</v>
      </c>
      <c r="BL1537" s="510">
        <v>80345</v>
      </c>
      <c r="BM1537" s="510">
        <v>22984</v>
      </c>
      <c r="BN1537" s="510">
        <v>19187</v>
      </c>
      <c r="BO1537" s="510">
        <v>14706</v>
      </c>
      <c r="BP1537" s="510">
        <v>12467</v>
      </c>
      <c r="BQ1537" s="510">
        <v>61916</v>
      </c>
      <c r="BR1537" s="510">
        <v>51000</v>
      </c>
      <c r="BS1537" s="510">
        <v>19451</v>
      </c>
      <c r="BT1537" s="510">
        <v>12739</v>
      </c>
      <c r="BU1537" s="510">
        <v>1724</v>
      </c>
      <c r="BV1537" s="510">
        <v>1086</v>
      </c>
      <c r="BW1537" s="510">
        <v>179</v>
      </c>
      <c r="BX1537" s="510">
        <v>79846</v>
      </c>
      <c r="BY1537" s="510">
        <v>446</v>
      </c>
      <c r="BZ1537" s="510">
        <v>763</v>
      </c>
      <c r="CA1537" s="510">
        <v>110</v>
      </c>
      <c r="CB1537" s="510">
        <v>49223</v>
      </c>
      <c r="CC1537" s="510">
        <v>447</v>
      </c>
      <c r="CD1537" s="510">
        <v>760</v>
      </c>
      <c r="CE1537" s="510">
        <v>10672</v>
      </c>
      <c r="CF1537" s="510">
        <v>4583023</v>
      </c>
      <c r="CG1537" s="510">
        <v>429</v>
      </c>
      <c r="CH1537" s="510">
        <v>729</v>
      </c>
      <c r="CI1537" s="510">
        <v>6273</v>
      </c>
      <c r="CJ1537" s="510">
        <v>11460065</v>
      </c>
      <c r="CK1537" s="510">
        <v>1827</v>
      </c>
      <c r="CL1537" s="510">
        <v>3769</v>
      </c>
      <c r="CM1537" s="510">
        <v>2731</v>
      </c>
      <c r="CN1537" s="510">
        <v>4452933</v>
      </c>
      <c r="CO1537" s="510">
        <v>1631</v>
      </c>
      <c r="CP1537" s="510">
        <v>3498</v>
      </c>
      <c r="CQ1537" s="510">
        <v>39637</v>
      </c>
      <c r="CR1537" s="510">
        <v>72497832</v>
      </c>
      <c r="CS1537" s="510">
        <v>1829</v>
      </c>
      <c r="CT1537" s="510">
        <v>3676</v>
      </c>
      <c r="CU1537" s="510">
        <v>2076</v>
      </c>
      <c r="CV1537" s="510">
        <v>15540246</v>
      </c>
      <c r="CW1537" s="510">
        <v>7486</v>
      </c>
      <c r="CX1537" s="510">
        <v>16339</v>
      </c>
      <c r="CY1537" s="510">
        <v>1289</v>
      </c>
      <c r="CZ1537" s="510">
        <v>8788345</v>
      </c>
      <c r="DA1537" s="510">
        <v>6818</v>
      </c>
      <c r="DB1537" s="510">
        <v>14974</v>
      </c>
      <c r="DC1537" s="510">
        <v>1231</v>
      </c>
      <c r="DD1537" s="510">
        <v>16569004</v>
      </c>
      <c r="DE1537" s="510">
        <v>13460</v>
      </c>
      <c r="DF1537" s="510">
        <v>29436</v>
      </c>
      <c r="DG1537" s="510">
        <v>449</v>
      </c>
      <c r="DH1537" s="510">
        <v>7056646</v>
      </c>
      <c r="DI1537" s="510">
        <v>15716</v>
      </c>
      <c r="DJ1537" s="510">
        <v>36921</v>
      </c>
      <c r="DK1537" s="510">
        <v>599</v>
      </c>
      <c r="DL1537" s="510">
        <v>201374</v>
      </c>
      <c r="DM1537" s="510">
        <v>336</v>
      </c>
      <c r="DN1537" s="510">
        <v>539</v>
      </c>
      <c r="DO1537" s="510">
        <v>6209</v>
      </c>
      <c r="DP1537" s="510">
        <v>229048</v>
      </c>
      <c r="DQ1537" s="510">
        <v>37</v>
      </c>
      <c r="DR1537" s="510">
        <v>69</v>
      </c>
      <c r="DS1537" s="510">
        <v>96</v>
      </c>
      <c r="DT1537" s="510">
        <v>148454</v>
      </c>
      <c r="DU1537" s="510">
        <v>1546</v>
      </c>
      <c r="DV1537" s="510">
        <v>3000</v>
      </c>
      <c r="DW1537" s="510">
        <v>86</v>
      </c>
      <c r="DX1537" s="510">
        <v>54072</v>
      </c>
      <c r="DY1537" s="510">
        <v>92168191</v>
      </c>
      <c r="DZ1537" s="510">
        <v>1705</v>
      </c>
      <c r="EA1537" s="510">
        <v>2991</v>
      </c>
      <c r="EB1537" s="510">
        <v>38349</v>
      </c>
      <c r="EC1537" s="510">
        <v>14617</v>
      </c>
      <c r="ED1537" s="510">
        <v>3716</v>
      </c>
      <c r="EE1537" s="510">
        <v>24904003</v>
      </c>
      <c r="EF1537" s="510">
        <v>1553</v>
      </c>
      <c r="EG1537" s="510">
        <v>649</v>
      </c>
      <c r="EH1537" s="510">
        <v>324</v>
      </c>
      <c r="EI1537" s="510"/>
      <c r="EJ1537" s="479"/>
      <c r="EK1537" s="479"/>
      <c r="EL1537" s="479"/>
      <c r="EM1537" s="479"/>
      <c r="EN1537" s="479"/>
      <c r="EO1537" s="479"/>
      <c r="EP1537" s="479"/>
      <c r="EQ1537" s="479"/>
      <c r="ER1537" s="479"/>
      <c r="ES1537" s="479"/>
      <c r="ET1537" s="479"/>
      <c r="EU1537" s="479"/>
      <c r="EV1537" s="479"/>
      <c r="EW1537" s="479"/>
      <c r="EX1537" s="479"/>
      <c r="EY1537" s="479"/>
      <c r="EZ1537" s="476"/>
      <c r="FA1537" s="446">
        <f t="shared" si="2713"/>
        <v>11</v>
      </c>
      <c r="FB1537" s="417">
        <f t="shared" si="2691"/>
        <v>2025</v>
      </c>
      <c r="FC1537" s="448">
        <f t="shared" si="2692"/>
        <v>45962</v>
      </c>
      <c r="FD1537" s="449">
        <f t="shared" si="2693"/>
        <v>30</v>
      </c>
      <c r="FE1537" s="450"/>
      <c r="FF1537" s="451">
        <f t="shared" si="2716"/>
        <v>0.5957589714066398</v>
      </c>
      <c r="FG1537" s="450"/>
      <c r="FH1537" s="452">
        <f t="shared" si="2701"/>
        <v>2.0968889699844904</v>
      </c>
      <c r="FI1537" s="452">
        <f t="shared" si="2702"/>
        <v>1.750478970896816</v>
      </c>
      <c r="FJ1537" s="452">
        <f t="shared" si="2703"/>
        <v>2.0921895006402047</v>
      </c>
      <c r="FK1537" s="452">
        <f t="shared" si="2704"/>
        <v>1.7736520130886329</v>
      </c>
      <c r="FL1537" s="452">
        <f t="shared" si="2705"/>
        <v>1.2729179087600995</v>
      </c>
      <c r="FM1537" s="452">
        <f t="shared" si="2706"/>
        <v>1.0484981805472748</v>
      </c>
      <c r="FN1537" s="452">
        <f t="shared" si="2707"/>
        <v>1.3409858669424337</v>
      </c>
      <c r="FO1537" s="452">
        <f t="shared" si="2708"/>
        <v>0.87824887969665633</v>
      </c>
      <c r="FP1537" s="452">
        <f t="shared" si="2709"/>
        <v>1.4450963956412406</v>
      </c>
      <c r="FQ1537" s="452">
        <f t="shared" si="2710"/>
        <v>0.91031014249790443</v>
      </c>
      <c r="FR1537" s="453"/>
      <c r="FS1537" s="446">
        <f t="shared" si="2714"/>
        <v>0</v>
      </c>
      <c r="FT1537" s="446">
        <f t="shared" si="2714"/>
        <v>0</v>
      </c>
      <c r="FU1537" s="446">
        <f t="shared" si="2714"/>
        <v>3804124</v>
      </c>
      <c r="FV1537" s="446">
        <f t="shared" si="2714"/>
        <v>11636144</v>
      </c>
      <c r="FW1537" s="446">
        <f t="shared" si="2714"/>
        <v>7990569</v>
      </c>
      <c r="FX1537" s="446">
        <f t="shared" si="2714"/>
        <v>6895449</v>
      </c>
      <c r="FY1537" s="446">
        <f t="shared" si="2714"/>
        <v>178901598</v>
      </c>
      <c r="FZ1537" s="446">
        <f t="shared" si="2714"/>
        <v>205013670</v>
      </c>
      <c r="GA1537" s="446">
        <f t="shared" si="2714"/>
        <v>21676810</v>
      </c>
      <c r="GB1537" s="446">
        <f t="shared" si="2714"/>
        <v>58086924</v>
      </c>
      <c r="GC1537" s="446">
        <f t="shared" si="2715"/>
        <v>14913860</v>
      </c>
      <c r="GD1537" s="446">
        <f t="shared" si="2715"/>
        <v>136577</v>
      </c>
      <c r="GE1537" s="446">
        <f t="shared" si="2715"/>
        <v>83600</v>
      </c>
      <c r="GF1537" s="446">
        <f t="shared" si="2715"/>
        <v>7779888</v>
      </c>
      <c r="GG1537" s="446">
        <f t="shared" si="2715"/>
        <v>23642937</v>
      </c>
      <c r="GH1537" s="446">
        <f t="shared" si="2715"/>
        <v>9553038</v>
      </c>
      <c r="GI1537" s="446">
        <f t="shared" si="2715"/>
        <v>145705612</v>
      </c>
      <c r="GJ1537" s="446">
        <f t="shared" si="2715"/>
        <v>33919764</v>
      </c>
      <c r="GK1537" s="446">
        <f t="shared" si="2715"/>
        <v>19301486</v>
      </c>
      <c r="GL1537" s="446">
        <f t="shared" si="2715"/>
        <v>36235716</v>
      </c>
      <c r="GM1537" s="446">
        <f t="shared" si="2715"/>
        <v>16577529</v>
      </c>
      <c r="GN1537" s="446">
        <f t="shared" si="2715"/>
        <v>288000</v>
      </c>
      <c r="GO1537" s="446">
        <f t="shared" si="2715"/>
        <v>322861</v>
      </c>
      <c r="GP1537" s="446">
        <f t="shared" si="2715"/>
        <v>428421</v>
      </c>
      <c r="GQ1537" s="446">
        <f t="shared" si="2715"/>
        <v>161729352</v>
      </c>
      <c r="GR1537" s="446"/>
      <c r="GS1537" s="446"/>
      <c r="GT1537" s="446"/>
      <c r="GU1537" s="446"/>
      <c r="GV1537" s="416"/>
    </row>
    <row r="1538" spans="1:204" ht="9.75" customHeight="1" x14ac:dyDescent="0.2">
      <c r="A1538" s="417" t="str">
        <f t="shared" si="2698"/>
        <v>2025-26NOVEMBERRYE</v>
      </c>
      <c r="B1538" s="458" t="str">
        <f t="shared" si="2678"/>
        <v>2025-26</v>
      </c>
      <c r="C1538" s="402" t="s">
        <v>647</v>
      </c>
      <c r="D1538" s="458" t="s">
        <v>663</v>
      </c>
      <c r="E1538" s="458" t="s">
        <v>662</v>
      </c>
      <c r="F1538" s="478" t="s">
        <v>456</v>
      </c>
      <c r="G1538" s="478" t="s">
        <v>692</v>
      </c>
      <c r="H1538" s="510">
        <v>93115</v>
      </c>
      <c r="I1538" s="510">
        <v>57458</v>
      </c>
      <c r="J1538" s="510">
        <v>557561</v>
      </c>
      <c r="K1538" s="510">
        <v>10</v>
      </c>
      <c r="L1538" s="510">
        <v>1</v>
      </c>
      <c r="M1538" s="510">
        <v>32</v>
      </c>
      <c r="N1538" s="510">
        <v>67</v>
      </c>
      <c r="O1538" s="510">
        <v>134</v>
      </c>
      <c r="P1538" s="510">
        <v>261</v>
      </c>
      <c r="Q1538" s="510">
        <v>5</v>
      </c>
      <c r="R1538" s="510">
        <v>16</v>
      </c>
      <c r="S1538" s="510">
        <v>54244</v>
      </c>
      <c r="T1538" s="510">
        <v>3955</v>
      </c>
      <c r="U1538" s="510">
        <v>2560</v>
      </c>
      <c r="V1538" s="510">
        <v>28455</v>
      </c>
      <c r="W1538" s="510">
        <v>9065</v>
      </c>
      <c r="X1538" s="510">
        <v>407</v>
      </c>
      <c r="Y1538" s="510">
        <v>2012929</v>
      </c>
      <c r="Z1538" s="510">
        <v>509</v>
      </c>
      <c r="AA1538" s="510">
        <v>926</v>
      </c>
      <c r="AB1538" s="510">
        <v>1535105</v>
      </c>
      <c r="AC1538" s="510">
        <v>600</v>
      </c>
      <c r="AD1538" s="510">
        <v>1104</v>
      </c>
      <c r="AE1538" s="510">
        <v>55735288</v>
      </c>
      <c r="AF1538" s="510">
        <v>1959</v>
      </c>
      <c r="AG1538" s="510">
        <v>3737</v>
      </c>
      <c r="AH1538" s="510">
        <v>116424613</v>
      </c>
      <c r="AI1538" s="510">
        <v>12843</v>
      </c>
      <c r="AJ1538" s="510">
        <v>27738</v>
      </c>
      <c r="AK1538" s="510">
        <v>5438881</v>
      </c>
      <c r="AL1538" s="510">
        <v>13363</v>
      </c>
      <c r="AM1538" s="510">
        <v>29382</v>
      </c>
      <c r="AN1538" s="510">
        <v>252</v>
      </c>
      <c r="AO1538" s="510">
        <v>3049</v>
      </c>
      <c r="AP1538" s="510">
        <v>429</v>
      </c>
      <c r="AQ1538" s="510">
        <v>1502665</v>
      </c>
      <c r="AR1538" s="510">
        <v>3503</v>
      </c>
      <c r="AS1538" s="510">
        <v>7015</v>
      </c>
      <c r="AT1538" s="510">
        <v>9990</v>
      </c>
      <c r="AU1538" s="510">
        <v>445</v>
      </c>
      <c r="AV1538" s="510">
        <v>2003</v>
      </c>
      <c r="AW1538" s="510">
        <v>1704</v>
      </c>
      <c r="AX1538" s="510">
        <v>774</v>
      </c>
      <c r="AY1538" s="510">
        <v>6768</v>
      </c>
      <c r="AZ1538" s="510">
        <v>1049</v>
      </c>
      <c r="BA1538" s="510">
        <v>918</v>
      </c>
      <c r="BB1538" s="510">
        <v>3598774</v>
      </c>
      <c r="BC1538" s="510">
        <v>3920</v>
      </c>
      <c r="BD1538" s="510">
        <v>8227</v>
      </c>
      <c r="BE1538" s="510">
        <v>81</v>
      </c>
      <c r="BF1538" s="510">
        <v>399</v>
      </c>
      <c r="BG1538" s="510">
        <v>251</v>
      </c>
      <c r="BH1538" s="510">
        <v>187</v>
      </c>
      <c r="BI1538" s="510">
        <v>26288</v>
      </c>
      <c r="BJ1538" s="510">
        <v>2128</v>
      </c>
      <c r="BK1538" s="510">
        <v>15838</v>
      </c>
      <c r="BL1538" s="510">
        <v>44254</v>
      </c>
      <c r="BM1538" s="510">
        <v>7924</v>
      </c>
      <c r="BN1538" s="510">
        <v>5714</v>
      </c>
      <c r="BO1538" s="510">
        <v>5078</v>
      </c>
      <c r="BP1538" s="510">
        <v>3646</v>
      </c>
      <c r="BQ1538" s="510">
        <v>37169</v>
      </c>
      <c r="BR1538" s="510">
        <v>29644</v>
      </c>
      <c r="BS1538" s="510">
        <v>14536</v>
      </c>
      <c r="BT1538" s="510">
        <v>9776</v>
      </c>
      <c r="BU1538" s="510">
        <v>593</v>
      </c>
      <c r="BV1538" s="510">
        <v>444</v>
      </c>
      <c r="BW1538" s="510">
        <v>161</v>
      </c>
      <c r="BX1538" s="510">
        <v>97202</v>
      </c>
      <c r="BY1538" s="510">
        <v>604</v>
      </c>
      <c r="BZ1538" s="510">
        <v>1181</v>
      </c>
      <c r="CA1538" s="510">
        <v>64</v>
      </c>
      <c r="CB1538" s="510">
        <v>26872</v>
      </c>
      <c r="CC1538" s="510">
        <v>420</v>
      </c>
      <c r="CD1538" s="510">
        <v>837</v>
      </c>
      <c r="CE1538" s="510">
        <v>3730</v>
      </c>
      <c r="CF1538" s="510">
        <v>1888855</v>
      </c>
      <c r="CG1538" s="510">
        <v>506</v>
      </c>
      <c r="CH1538" s="510">
        <v>919</v>
      </c>
      <c r="CI1538" s="510">
        <v>2481</v>
      </c>
      <c r="CJ1538" s="510">
        <v>4857413</v>
      </c>
      <c r="CK1538" s="510">
        <v>1958</v>
      </c>
      <c r="CL1538" s="510">
        <v>3632</v>
      </c>
      <c r="CM1538" s="510">
        <v>556</v>
      </c>
      <c r="CN1538" s="510">
        <v>935762</v>
      </c>
      <c r="CO1538" s="510">
        <v>1683</v>
      </c>
      <c r="CP1538" s="510">
        <v>3415</v>
      </c>
      <c r="CQ1538" s="510">
        <v>25418</v>
      </c>
      <c r="CR1538" s="510">
        <v>49942113</v>
      </c>
      <c r="CS1538" s="510">
        <v>1965</v>
      </c>
      <c r="CT1538" s="510">
        <v>3764</v>
      </c>
      <c r="CU1538" s="510">
        <v>2036</v>
      </c>
      <c r="CV1538" s="510">
        <v>20644934</v>
      </c>
      <c r="CW1538" s="510">
        <v>10140</v>
      </c>
      <c r="CX1538" s="510">
        <v>20556</v>
      </c>
      <c r="CY1538" s="510">
        <v>656</v>
      </c>
      <c r="CZ1538" s="510">
        <v>5699966</v>
      </c>
      <c r="DA1538" s="510">
        <v>8689</v>
      </c>
      <c r="DB1538" s="510">
        <v>17451</v>
      </c>
      <c r="DC1538" s="510">
        <v>198</v>
      </c>
      <c r="DD1538" s="510">
        <v>4664602</v>
      </c>
      <c r="DE1538" s="510">
        <v>23559</v>
      </c>
      <c r="DF1538" s="510">
        <v>39932</v>
      </c>
      <c r="DG1538" s="510">
        <v>79</v>
      </c>
      <c r="DH1538" s="510">
        <v>945856</v>
      </c>
      <c r="DI1538" s="510">
        <v>11973</v>
      </c>
      <c r="DJ1538" s="510">
        <v>25366</v>
      </c>
      <c r="DK1538" s="510">
        <v>295</v>
      </c>
      <c r="DL1538" s="510">
        <v>99138</v>
      </c>
      <c r="DM1538" s="510">
        <v>336</v>
      </c>
      <c r="DN1538" s="510">
        <v>590</v>
      </c>
      <c r="DO1538" s="510">
        <v>2426</v>
      </c>
      <c r="DP1538" s="510">
        <v>102202</v>
      </c>
      <c r="DQ1538" s="510">
        <v>42</v>
      </c>
      <c r="DR1538" s="510">
        <v>90</v>
      </c>
      <c r="DS1538" s="510">
        <v>36</v>
      </c>
      <c r="DT1538" s="510">
        <v>231521</v>
      </c>
      <c r="DU1538" s="510">
        <v>6431</v>
      </c>
      <c r="DV1538" s="510">
        <v>11395</v>
      </c>
      <c r="DW1538" s="510">
        <v>32</v>
      </c>
      <c r="DX1538" s="510">
        <v>28625</v>
      </c>
      <c r="DY1538" s="510">
        <v>32220303</v>
      </c>
      <c r="DZ1538" s="510">
        <v>1126</v>
      </c>
      <c r="EA1538" s="510">
        <v>1871</v>
      </c>
      <c r="EB1538" s="510">
        <v>15635</v>
      </c>
      <c r="EC1538" s="510">
        <v>3187</v>
      </c>
      <c r="ED1538" s="510">
        <v>382</v>
      </c>
      <c r="EE1538" s="510">
        <v>2852069</v>
      </c>
      <c r="EF1538" s="510">
        <v>484</v>
      </c>
      <c r="EG1538" s="510">
        <v>569</v>
      </c>
      <c r="EH1538" s="510">
        <v>1815</v>
      </c>
      <c r="EI1538" s="510"/>
      <c r="EJ1538" s="479"/>
      <c r="EK1538" s="479"/>
      <c r="EL1538" s="479"/>
      <c r="EM1538" s="479"/>
      <c r="EN1538" s="479"/>
      <c r="EO1538" s="479"/>
      <c r="EP1538" s="479"/>
      <c r="EQ1538" s="479"/>
      <c r="ER1538" s="479"/>
      <c r="ES1538" s="479"/>
      <c r="ET1538" s="479"/>
      <c r="EU1538" s="479"/>
      <c r="EV1538" s="479"/>
      <c r="EW1538" s="479"/>
      <c r="EX1538" s="479"/>
      <c r="EY1538" s="479"/>
      <c r="EZ1538" s="476"/>
      <c r="FA1538" s="482">
        <f t="shared" si="2713"/>
        <v>11</v>
      </c>
      <c r="FB1538" s="493">
        <f t="shared" si="2691"/>
        <v>2025</v>
      </c>
      <c r="FC1538" s="498">
        <f t="shared" si="2692"/>
        <v>45962</v>
      </c>
      <c r="FD1538" s="499">
        <f t="shared" si="2693"/>
        <v>30</v>
      </c>
      <c r="FE1538" s="450"/>
      <c r="FF1538" s="451">
        <f t="shared" si="2716"/>
        <v>0.6567406605305901</v>
      </c>
      <c r="FG1538" s="450"/>
      <c r="FH1538" s="452">
        <f t="shared" si="2701"/>
        <v>2.0035398230088495</v>
      </c>
      <c r="FI1538" s="452">
        <f t="shared" si="2702"/>
        <v>1.4447534766118837</v>
      </c>
      <c r="FJ1538" s="452">
        <f t="shared" si="2703"/>
        <v>1.98359375</v>
      </c>
      <c r="FK1538" s="452">
        <f t="shared" si="2704"/>
        <v>1.4242187500000001</v>
      </c>
      <c r="FL1538" s="452">
        <f t="shared" si="2705"/>
        <v>1.3062379195220524</v>
      </c>
      <c r="FM1538" s="452">
        <f t="shared" si="2706"/>
        <v>1.0417852749956071</v>
      </c>
      <c r="FN1538" s="452">
        <f t="shared" si="2707"/>
        <v>1.6035300606729179</v>
      </c>
      <c r="FO1538" s="452">
        <f t="shared" si="2708"/>
        <v>1.0784335355763928</v>
      </c>
      <c r="FP1538" s="452">
        <f t="shared" si="2709"/>
        <v>1.4570024570024569</v>
      </c>
      <c r="FQ1538" s="452">
        <f t="shared" si="2710"/>
        <v>1.0909090909090908</v>
      </c>
      <c r="FR1538" s="453"/>
      <c r="FS1538" s="446">
        <f t="shared" si="2714"/>
        <v>57458</v>
      </c>
      <c r="FT1538" s="446">
        <f t="shared" si="2714"/>
        <v>1838656</v>
      </c>
      <c r="FU1538" s="446">
        <f t="shared" si="2714"/>
        <v>3849686</v>
      </c>
      <c r="FV1538" s="446">
        <f t="shared" si="2714"/>
        <v>7699372</v>
      </c>
      <c r="FW1538" s="446">
        <f t="shared" si="2714"/>
        <v>3662330</v>
      </c>
      <c r="FX1538" s="446">
        <f t="shared" si="2714"/>
        <v>2826240</v>
      </c>
      <c r="FY1538" s="446">
        <f t="shared" si="2714"/>
        <v>106336335</v>
      </c>
      <c r="FZ1538" s="446">
        <f t="shared" si="2714"/>
        <v>251444970</v>
      </c>
      <c r="GA1538" s="446">
        <f t="shared" si="2714"/>
        <v>11958474</v>
      </c>
      <c r="GB1538" s="446">
        <f t="shared" si="2714"/>
        <v>7552386</v>
      </c>
      <c r="GC1538" s="446">
        <f t="shared" si="2715"/>
        <v>3009435</v>
      </c>
      <c r="GD1538" s="446">
        <f t="shared" si="2715"/>
        <v>190141</v>
      </c>
      <c r="GE1538" s="446">
        <f t="shared" si="2715"/>
        <v>53568</v>
      </c>
      <c r="GF1538" s="446">
        <f t="shared" si="2715"/>
        <v>3427870</v>
      </c>
      <c r="GG1538" s="446">
        <f t="shared" si="2715"/>
        <v>9010992</v>
      </c>
      <c r="GH1538" s="446">
        <f t="shared" si="2715"/>
        <v>1898740</v>
      </c>
      <c r="GI1538" s="446">
        <f t="shared" si="2715"/>
        <v>95673352</v>
      </c>
      <c r="GJ1538" s="446">
        <f t="shared" si="2715"/>
        <v>41852016</v>
      </c>
      <c r="GK1538" s="446">
        <f t="shared" si="2715"/>
        <v>11447856</v>
      </c>
      <c r="GL1538" s="446">
        <f t="shared" si="2715"/>
        <v>7906536</v>
      </c>
      <c r="GM1538" s="446">
        <f t="shared" si="2715"/>
        <v>2003914</v>
      </c>
      <c r="GN1538" s="446">
        <f t="shared" si="2715"/>
        <v>410220</v>
      </c>
      <c r="GO1538" s="446">
        <f t="shared" si="2715"/>
        <v>174050</v>
      </c>
      <c r="GP1538" s="446">
        <f t="shared" si="2715"/>
        <v>218340</v>
      </c>
      <c r="GQ1538" s="446">
        <f t="shared" si="2715"/>
        <v>53557375</v>
      </c>
      <c r="GR1538" s="446"/>
      <c r="GS1538" s="446"/>
      <c r="GT1538" s="446"/>
      <c r="GU1538" s="446"/>
      <c r="GV1538" s="416"/>
    </row>
    <row r="1539" spans="1:204" ht="9.75" customHeight="1" x14ac:dyDescent="0.2">
      <c r="A1539" s="523" t="str">
        <f t="shared" si="2698"/>
        <v>2025-26NOVEMBERRYD</v>
      </c>
      <c r="B1539" s="524" t="str">
        <f t="shared" si="2678"/>
        <v>2025-26</v>
      </c>
      <c r="C1539" s="525" t="s">
        <v>647</v>
      </c>
      <c r="D1539" s="524" t="s">
        <v>663</v>
      </c>
      <c r="E1539" s="524" t="s">
        <v>662</v>
      </c>
      <c r="F1539" s="526" t="s">
        <v>455</v>
      </c>
      <c r="G1539" s="526" t="s">
        <v>693</v>
      </c>
      <c r="H1539" s="527">
        <v>99788</v>
      </c>
      <c r="I1539" s="527">
        <v>80226</v>
      </c>
      <c r="J1539" s="527">
        <v>389310</v>
      </c>
      <c r="K1539" s="527">
        <v>5</v>
      </c>
      <c r="L1539" s="527">
        <v>1</v>
      </c>
      <c r="M1539" s="527">
        <v>2</v>
      </c>
      <c r="N1539" s="527">
        <v>28</v>
      </c>
      <c r="O1539" s="527">
        <v>95</v>
      </c>
      <c r="P1539" s="527">
        <v>268</v>
      </c>
      <c r="Q1539" s="527">
        <v>11</v>
      </c>
      <c r="R1539" s="527">
        <v>28</v>
      </c>
      <c r="S1539" s="527">
        <v>68490</v>
      </c>
      <c r="T1539" s="527">
        <v>5260</v>
      </c>
      <c r="U1539" s="527">
        <v>3333</v>
      </c>
      <c r="V1539" s="527">
        <v>35160</v>
      </c>
      <c r="W1539" s="527">
        <v>14206</v>
      </c>
      <c r="X1539" s="527">
        <v>528</v>
      </c>
      <c r="Y1539" s="527">
        <v>2562614</v>
      </c>
      <c r="Z1539" s="527">
        <v>487</v>
      </c>
      <c r="AA1539" s="527">
        <v>902</v>
      </c>
      <c r="AB1539" s="527">
        <v>1889326</v>
      </c>
      <c r="AC1539" s="527">
        <v>567</v>
      </c>
      <c r="AD1539" s="527">
        <v>1056</v>
      </c>
      <c r="AE1539" s="527">
        <v>54684537</v>
      </c>
      <c r="AF1539" s="527">
        <v>1555</v>
      </c>
      <c r="AG1539" s="527">
        <v>3159</v>
      </c>
      <c r="AH1539" s="527">
        <v>99665182</v>
      </c>
      <c r="AI1539" s="527">
        <v>7016</v>
      </c>
      <c r="AJ1539" s="527">
        <v>15338</v>
      </c>
      <c r="AK1539" s="527">
        <v>4162038</v>
      </c>
      <c r="AL1539" s="527">
        <v>7883</v>
      </c>
      <c r="AM1539" s="527">
        <v>16168</v>
      </c>
      <c r="AN1539" s="527">
        <v>0</v>
      </c>
      <c r="AO1539" s="527">
        <v>4021</v>
      </c>
      <c r="AP1539" s="527">
        <v>6693</v>
      </c>
      <c r="AQ1539" s="527">
        <v>36214929</v>
      </c>
      <c r="AR1539" s="527">
        <v>5411</v>
      </c>
      <c r="AS1539" s="527">
        <v>11276</v>
      </c>
      <c r="AT1539" s="527">
        <v>10990</v>
      </c>
      <c r="AU1539" s="527">
        <v>767</v>
      </c>
      <c r="AV1539" s="527">
        <v>3578</v>
      </c>
      <c r="AW1539" s="527">
        <v>7953</v>
      </c>
      <c r="AX1539" s="527">
        <v>873</v>
      </c>
      <c r="AY1539" s="527">
        <v>5772</v>
      </c>
      <c r="AZ1539" s="527">
        <v>2431</v>
      </c>
      <c r="BA1539" s="527">
        <v>14568</v>
      </c>
      <c r="BB1539" s="527">
        <v>43079164</v>
      </c>
      <c r="BC1539" s="527">
        <v>2957</v>
      </c>
      <c r="BD1539" s="527">
        <v>6489</v>
      </c>
      <c r="BE1539" s="527">
        <v>766</v>
      </c>
      <c r="BF1539" s="527">
        <v>4415</v>
      </c>
      <c r="BG1539" s="527">
        <v>6823</v>
      </c>
      <c r="BH1539" s="527">
        <v>2564</v>
      </c>
      <c r="BI1539" s="527">
        <v>35670</v>
      </c>
      <c r="BJ1539" s="527">
        <v>1471</v>
      </c>
      <c r="BK1539" s="527">
        <v>20359</v>
      </c>
      <c r="BL1539" s="527">
        <v>57500</v>
      </c>
      <c r="BM1539" s="527">
        <v>11950</v>
      </c>
      <c r="BN1539" s="527">
        <v>7877</v>
      </c>
      <c r="BO1539" s="527">
        <v>7553</v>
      </c>
      <c r="BP1539" s="527">
        <v>5041</v>
      </c>
      <c r="BQ1539" s="527">
        <v>48792</v>
      </c>
      <c r="BR1539" s="527">
        <v>36898</v>
      </c>
      <c r="BS1539" s="527">
        <v>26552</v>
      </c>
      <c r="BT1539" s="527">
        <v>14886</v>
      </c>
      <c r="BU1539" s="527">
        <v>929</v>
      </c>
      <c r="BV1539" s="527">
        <v>553</v>
      </c>
      <c r="BW1539" s="527">
        <v>108</v>
      </c>
      <c r="BX1539" s="527">
        <v>68974</v>
      </c>
      <c r="BY1539" s="527">
        <v>639</v>
      </c>
      <c r="BZ1539" s="527">
        <v>1109</v>
      </c>
      <c r="CA1539" s="527">
        <v>93</v>
      </c>
      <c r="CB1539" s="527">
        <v>45916</v>
      </c>
      <c r="CC1539" s="527">
        <v>494</v>
      </c>
      <c r="CD1539" s="527">
        <v>928</v>
      </c>
      <c r="CE1539" s="527">
        <v>5059</v>
      </c>
      <c r="CF1539" s="527">
        <v>2447724</v>
      </c>
      <c r="CG1539" s="527">
        <v>484</v>
      </c>
      <c r="CH1539" s="527">
        <v>895</v>
      </c>
      <c r="CI1539" s="527">
        <v>2735</v>
      </c>
      <c r="CJ1539" s="527">
        <v>4049867</v>
      </c>
      <c r="CK1539" s="527">
        <v>1481</v>
      </c>
      <c r="CL1539" s="527">
        <v>2978</v>
      </c>
      <c r="CM1539" s="527">
        <v>1283</v>
      </c>
      <c r="CN1539" s="527">
        <v>1915109</v>
      </c>
      <c r="CO1539" s="527">
        <v>1493</v>
      </c>
      <c r="CP1539" s="527">
        <v>3173</v>
      </c>
      <c r="CQ1539" s="527">
        <v>31142</v>
      </c>
      <c r="CR1539" s="527">
        <v>48719561</v>
      </c>
      <c r="CS1539" s="527">
        <v>1564</v>
      </c>
      <c r="CT1539" s="527">
        <v>3178</v>
      </c>
      <c r="CU1539" s="527">
        <v>1016</v>
      </c>
      <c r="CV1539" s="527">
        <v>8451522</v>
      </c>
      <c r="CW1539" s="527">
        <v>8318</v>
      </c>
      <c r="CX1539" s="527">
        <v>19398</v>
      </c>
      <c r="CY1539" s="527">
        <v>531</v>
      </c>
      <c r="CZ1539" s="527">
        <v>4015170</v>
      </c>
      <c r="DA1539" s="527">
        <v>7562</v>
      </c>
      <c r="DB1539" s="527">
        <v>17368</v>
      </c>
      <c r="DC1539" s="527">
        <v>743</v>
      </c>
      <c r="DD1539" s="527">
        <v>7923515</v>
      </c>
      <c r="DE1539" s="527">
        <v>10664</v>
      </c>
      <c r="DF1539" s="527">
        <v>25237</v>
      </c>
      <c r="DG1539" s="527">
        <v>94</v>
      </c>
      <c r="DH1539" s="527">
        <v>1028765</v>
      </c>
      <c r="DI1539" s="527">
        <v>10944</v>
      </c>
      <c r="DJ1539" s="527">
        <v>22980</v>
      </c>
      <c r="DK1539" s="527">
        <v>6</v>
      </c>
      <c r="DL1539" s="527">
        <v>1284</v>
      </c>
      <c r="DM1539" s="527">
        <v>214</v>
      </c>
      <c r="DN1539" s="527">
        <v>335</v>
      </c>
      <c r="DO1539" s="527">
        <v>3315</v>
      </c>
      <c r="DP1539" s="527">
        <v>174386</v>
      </c>
      <c r="DQ1539" s="527">
        <v>53</v>
      </c>
      <c r="DR1539" s="527">
        <v>66</v>
      </c>
      <c r="DS1539" s="527">
        <v>59</v>
      </c>
      <c r="DT1539" s="527">
        <v>82150</v>
      </c>
      <c r="DU1539" s="527">
        <v>1392</v>
      </c>
      <c r="DV1539" s="527">
        <v>3299</v>
      </c>
      <c r="DW1539" s="527">
        <v>55</v>
      </c>
      <c r="DX1539" s="527">
        <v>36081</v>
      </c>
      <c r="DY1539" s="527">
        <v>38865080</v>
      </c>
      <c r="DZ1539" s="527">
        <v>1077</v>
      </c>
      <c r="EA1539" s="527">
        <v>1863</v>
      </c>
      <c r="EB1539" s="527">
        <v>18544</v>
      </c>
      <c r="EC1539" s="527">
        <v>3934</v>
      </c>
      <c r="ED1539" s="527">
        <v>329</v>
      </c>
      <c r="EE1539" s="527">
        <v>2937189</v>
      </c>
      <c r="EF1539" s="527">
        <v>1804</v>
      </c>
      <c r="EG1539" s="527">
        <v>3859</v>
      </c>
      <c r="EH1539" s="527">
        <v>124</v>
      </c>
      <c r="EI1539" s="527"/>
      <c r="EJ1539" s="528"/>
      <c r="EK1539" s="528"/>
      <c r="EL1539" s="528"/>
      <c r="EM1539" s="528"/>
      <c r="EN1539" s="528"/>
      <c r="EO1539" s="528"/>
      <c r="EP1539" s="528"/>
      <c r="EQ1539" s="528"/>
      <c r="ER1539" s="528"/>
      <c r="ES1539" s="528"/>
      <c r="ET1539" s="528"/>
      <c r="EU1539" s="528"/>
      <c r="EV1539" s="528"/>
      <c r="EW1539" s="528"/>
      <c r="EX1539" s="528"/>
      <c r="EY1539" s="528"/>
      <c r="EZ1539" s="529"/>
      <c r="FA1539" s="446">
        <f t="shared" si="2713"/>
        <v>11</v>
      </c>
      <c r="FB1539" s="417">
        <f t="shared" si="2691"/>
        <v>2025</v>
      </c>
      <c r="FC1539" s="448">
        <f t="shared" si="2692"/>
        <v>45962</v>
      </c>
      <c r="FD1539" s="449">
        <f t="shared" si="2693"/>
        <v>30</v>
      </c>
      <c r="FE1539" s="530"/>
      <c r="FF1539" s="531">
        <f t="shared" si="2716"/>
        <v>0.6640625</v>
      </c>
      <c r="FG1539" s="530"/>
      <c r="FH1539" s="532">
        <f t="shared" si="2701"/>
        <v>2.2718631178707223</v>
      </c>
      <c r="FI1539" s="532">
        <f t="shared" si="2702"/>
        <v>1.4975285171102661</v>
      </c>
      <c r="FJ1539" s="532">
        <f t="shared" si="2703"/>
        <v>2.266126612661266</v>
      </c>
      <c r="FK1539" s="532">
        <f t="shared" si="2704"/>
        <v>1.5124512451245125</v>
      </c>
      <c r="FL1539" s="532">
        <f t="shared" si="2705"/>
        <v>1.3877133105802049</v>
      </c>
      <c r="FM1539" s="532">
        <f t="shared" si="2706"/>
        <v>1.0494311717861207</v>
      </c>
      <c r="FN1539" s="532">
        <f t="shared" si="2707"/>
        <v>1.8690694072926932</v>
      </c>
      <c r="FO1539" s="532">
        <f t="shared" si="2708"/>
        <v>1.047867098409123</v>
      </c>
      <c r="FP1539" s="532">
        <f t="shared" si="2709"/>
        <v>1.759469696969697</v>
      </c>
      <c r="FQ1539" s="532">
        <f t="shared" si="2710"/>
        <v>1.0473484848484849</v>
      </c>
      <c r="FR1539" s="533"/>
      <c r="FS1539" s="534">
        <f t="shared" si="2714"/>
        <v>80226</v>
      </c>
      <c r="FT1539" s="534">
        <f t="shared" si="2714"/>
        <v>160452</v>
      </c>
      <c r="FU1539" s="534">
        <f t="shared" si="2714"/>
        <v>2246328</v>
      </c>
      <c r="FV1539" s="534">
        <f t="shared" si="2714"/>
        <v>7621470</v>
      </c>
      <c r="FW1539" s="534">
        <f t="shared" si="2714"/>
        <v>4744520</v>
      </c>
      <c r="FX1539" s="534">
        <f t="shared" si="2714"/>
        <v>3519648</v>
      </c>
      <c r="FY1539" s="534">
        <f t="shared" si="2714"/>
        <v>111070440</v>
      </c>
      <c r="FZ1539" s="534">
        <f t="shared" si="2714"/>
        <v>217891628</v>
      </c>
      <c r="GA1539" s="534">
        <f t="shared" si="2714"/>
        <v>8536704</v>
      </c>
      <c r="GB1539" s="534">
        <f t="shared" si="2714"/>
        <v>94531752</v>
      </c>
      <c r="GC1539" s="534">
        <f t="shared" si="2715"/>
        <v>75470268</v>
      </c>
      <c r="GD1539" s="534">
        <f t="shared" si="2715"/>
        <v>119772</v>
      </c>
      <c r="GE1539" s="534">
        <f t="shared" si="2715"/>
        <v>86304</v>
      </c>
      <c r="GF1539" s="534">
        <f t="shared" si="2715"/>
        <v>4527805</v>
      </c>
      <c r="GG1539" s="534">
        <f t="shared" si="2715"/>
        <v>8144830</v>
      </c>
      <c r="GH1539" s="534">
        <f t="shared" si="2715"/>
        <v>4070959</v>
      </c>
      <c r="GI1539" s="534">
        <f t="shared" si="2715"/>
        <v>98969276</v>
      </c>
      <c r="GJ1539" s="534">
        <f t="shared" si="2715"/>
        <v>19708368</v>
      </c>
      <c r="GK1539" s="534">
        <f t="shared" si="2715"/>
        <v>9222408</v>
      </c>
      <c r="GL1539" s="534">
        <f t="shared" si="2715"/>
        <v>18751091</v>
      </c>
      <c r="GM1539" s="534">
        <f t="shared" si="2715"/>
        <v>2160120</v>
      </c>
      <c r="GN1539" s="534">
        <f t="shared" si="2715"/>
        <v>194641</v>
      </c>
      <c r="GO1539" s="534">
        <f t="shared" si="2715"/>
        <v>2010</v>
      </c>
      <c r="GP1539" s="534">
        <f t="shared" si="2715"/>
        <v>218790</v>
      </c>
      <c r="GQ1539" s="534">
        <f t="shared" si="2715"/>
        <v>67218903</v>
      </c>
      <c r="GR1539" s="534"/>
      <c r="GS1539" s="534"/>
      <c r="GT1539" s="534"/>
      <c r="GU1539" s="534"/>
      <c r="GV1539" s="535"/>
    </row>
    <row r="1540" spans="1:204" ht="9.75" customHeight="1" x14ac:dyDescent="0.2">
      <c r="A1540" s="417" t="str">
        <f t="shared" si="2698"/>
        <v>2025-26NOVEMBERRYF</v>
      </c>
      <c r="B1540" s="458" t="str">
        <f t="shared" si="2678"/>
        <v>2025-26</v>
      </c>
      <c r="C1540" s="402" t="s">
        <v>647</v>
      </c>
      <c r="D1540" s="458" t="s">
        <v>667</v>
      </c>
      <c r="E1540" s="458" t="s">
        <v>666</v>
      </c>
      <c r="F1540" s="478" t="s">
        <v>457</v>
      </c>
      <c r="G1540" s="478" t="s">
        <v>694</v>
      </c>
      <c r="H1540" s="510">
        <v>120120</v>
      </c>
      <c r="I1540" s="510">
        <v>90436</v>
      </c>
      <c r="J1540" s="510">
        <v>182184</v>
      </c>
      <c r="K1540" s="510">
        <v>2</v>
      </c>
      <c r="L1540" s="510">
        <v>0</v>
      </c>
      <c r="M1540" s="510">
        <v>1</v>
      </c>
      <c r="N1540" s="510">
        <v>3</v>
      </c>
      <c r="O1540" s="510">
        <v>51</v>
      </c>
      <c r="P1540" s="510">
        <v>462</v>
      </c>
      <c r="Q1540" s="510">
        <v>0</v>
      </c>
      <c r="R1540" s="510">
        <v>87</v>
      </c>
      <c r="S1540" s="510">
        <v>88440</v>
      </c>
      <c r="T1540" s="510">
        <v>8405</v>
      </c>
      <c r="U1540" s="510">
        <v>5112</v>
      </c>
      <c r="V1540" s="510">
        <v>42467</v>
      </c>
      <c r="W1540" s="510">
        <v>17062</v>
      </c>
      <c r="X1540" s="510">
        <v>353</v>
      </c>
      <c r="Y1540" s="510">
        <v>4417473</v>
      </c>
      <c r="Z1540" s="510">
        <v>526</v>
      </c>
      <c r="AA1540" s="510">
        <v>983</v>
      </c>
      <c r="AB1540" s="510">
        <v>2976518</v>
      </c>
      <c r="AC1540" s="510">
        <v>582</v>
      </c>
      <c r="AD1540" s="510">
        <v>1109</v>
      </c>
      <c r="AE1540" s="510">
        <v>79086826</v>
      </c>
      <c r="AF1540" s="510">
        <v>1862</v>
      </c>
      <c r="AG1540" s="510">
        <v>3831</v>
      </c>
      <c r="AH1540" s="510">
        <v>96430028</v>
      </c>
      <c r="AI1540" s="510">
        <v>5652</v>
      </c>
      <c r="AJ1540" s="510">
        <v>12951</v>
      </c>
      <c r="AK1540" s="510">
        <v>2683671</v>
      </c>
      <c r="AL1540" s="510">
        <v>7602</v>
      </c>
      <c r="AM1540" s="510">
        <v>17674</v>
      </c>
      <c r="AN1540" s="510">
        <v>451</v>
      </c>
      <c r="AO1540" s="510">
        <v>4491</v>
      </c>
      <c r="AP1540" s="510">
        <v>4895</v>
      </c>
      <c r="AQ1540" s="510">
        <v>16383337</v>
      </c>
      <c r="AR1540" s="510">
        <v>3347</v>
      </c>
      <c r="AS1540" s="510">
        <v>7542</v>
      </c>
      <c r="AT1540" s="510">
        <v>18097</v>
      </c>
      <c r="AU1540" s="510">
        <v>1091</v>
      </c>
      <c r="AV1540" s="510">
        <v>3735</v>
      </c>
      <c r="AW1540" s="510">
        <v>8404</v>
      </c>
      <c r="AX1540" s="510">
        <v>2590</v>
      </c>
      <c r="AY1540" s="510">
        <v>10681</v>
      </c>
      <c r="AZ1540" s="510">
        <v>0</v>
      </c>
      <c r="BA1540" s="510">
        <v>13781</v>
      </c>
      <c r="BB1540" s="510">
        <v>37193755</v>
      </c>
      <c r="BC1540" s="510">
        <v>2699</v>
      </c>
      <c r="BD1540" s="510">
        <v>5759</v>
      </c>
      <c r="BE1540" s="510">
        <v>1570</v>
      </c>
      <c r="BF1540" s="510">
        <v>6510</v>
      </c>
      <c r="BG1540" s="510">
        <v>5242</v>
      </c>
      <c r="BH1540" s="510">
        <v>459</v>
      </c>
      <c r="BI1540" s="510">
        <v>38690</v>
      </c>
      <c r="BJ1540" s="510">
        <v>3316</v>
      </c>
      <c r="BK1540" s="510">
        <v>28337</v>
      </c>
      <c r="BL1540" s="510">
        <v>70343</v>
      </c>
      <c r="BM1540" s="510">
        <v>17053</v>
      </c>
      <c r="BN1540" s="510">
        <v>11532</v>
      </c>
      <c r="BO1540" s="510">
        <v>10504</v>
      </c>
      <c r="BP1540" s="510">
        <v>7112</v>
      </c>
      <c r="BQ1540" s="510">
        <v>58480</v>
      </c>
      <c r="BR1540" s="510">
        <v>45306</v>
      </c>
      <c r="BS1540" s="510">
        <v>32791</v>
      </c>
      <c r="BT1540" s="510">
        <v>18273</v>
      </c>
      <c r="BU1540" s="510">
        <v>701</v>
      </c>
      <c r="BV1540" s="510">
        <v>384</v>
      </c>
      <c r="BW1540" s="510">
        <v>5</v>
      </c>
      <c r="BX1540" s="510">
        <v>5005</v>
      </c>
      <c r="BY1540" s="510">
        <v>1001</v>
      </c>
      <c r="BZ1540" s="510">
        <v>1444</v>
      </c>
      <c r="CA1540" s="510">
        <v>10</v>
      </c>
      <c r="CB1540" s="510">
        <v>6640</v>
      </c>
      <c r="CC1540" s="510">
        <v>664</v>
      </c>
      <c r="CD1540" s="510">
        <v>1042</v>
      </c>
      <c r="CE1540" s="510">
        <v>8390</v>
      </c>
      <c r="CF1540" s="510">
        <v>4405828</v>
      </c>
      <c r="CG1540" s="510">
        <v>525</v>
      </c>
      <c r="CH1540" s="510">
        <v>983</v>
      </c>
      <c r="CI1540" s="510">
        <v>2645</v>
      </c>
      <c r="CJ1540" s="510">
        <v>4664772</v>
      </c>
      <c r="CK1540" s="510">
        <v>1764</v>
      </c>
      <c r="CL1540" s="510">
        <v>3515</v>
      </c>
      <c r="CM1540" s="510">
        <v>984</v>
      </c>
      <c r="CN1540" s="510">
        <v>1425778</v>
      </c>
      <c r="CO1540" s="510">
        <v>1449</v>
      </c>
      <c r="CP1540" s="510">
        <v>2994</v>
      </c>
      <c r="CQ1540" s="510">
        <v>38838</v>
      </c>
      <c r="CR1540" s="510">
        <v>72996276</v>
      </c>
      <c r="CS1540" s="510">
        <v>1880</v>
      </c>
      <c r="CT1540" s="510">
        <v>3866</v>
      </c>
      <c r="CU1540" s="510">
        <v>939</v>
      </c>
      <c r="CV1540" s="510">
        <v>5994690</v>
      </c>
      <c r="CW1540" s="510">
        <v>6384</v>
      </c>
      <c r="CX1540" s="510">
        <v>16363</v>
      </c>
      <c r="CY1540" s="510">
        <v>185</v>
      </c>
      <c r="CZ1540" s="510">
        <v>675760</v>
      </c>
      <c r="DA1540" s="510">
        <v>3653</v>
      </c>
      <c r="DB1540" s="510">
        <v>9796</v>
      </c>
      <c r="DC1540" s="510">
        <v>901</v>
      </c>
      <c r="DD1540" s="510">
        <v>8592058</v>
      </c>
      <c r="DE1540" s="510">
        <v>9536</v>
      </c>
      <c r="DF1540" s="510">
        <v>25060</v>
      </c>
      <c r="DG1540" s="510">
        <v>36</v>
      </c>
      <c r="DH1540" s="510">
        <v>166450</v>
      </c>
      <c r="DI1540" s="510">
        <v>4624</v>
      </c>
      <c r="DJ1540" s="510">
        <v>15811</v>
      </c>
      <c r="DK1540" s="510">
        <v>504</v>
      </c>
      <c r="DL1540" s="510">
        <v>229531</v>
      </c>
      <c r="DM1540" s="510">
        <v>455</v>
      </c>
      <c r="DN1540" s="510">
        <v>784</v>
      </c>
      <c r="DO1540" s="510">
        <v>4805</v>
      </c>
      <c r="DP1540" s="510">
        <v>200275</v>
      </c>
      <c r="DQ1540" s="510">
        <v>42</v>
      </c>
      <c r="DR1540" s="510">
        <v>73</v>
      </c>
      <c r="DS1540" s="510">
        <v>116</v>
      </c>
      <c r="DT1540" s="510">
        <v>186481</v>
      </c>
      <c r="DU1540" s="510">
        <v>1608</v>
      </c>
      <c r="DV1540" s="510">
        <v>3231</v>
      </c>
      <c r="DW1540" s="510">
        <v>102</v>
      </c>
      <c r="DX1540" s="510">
        <v>42094</v>
      </c>
      <c r="DY1540" s="510">
        <v>62580537</v>
      </c>
      <c r="DZ1540" s="510">
        <v>1487</v>
      </c>
      <c r="EA1540" s="510">
        <v>2659</v>
      </c>
      <c r="EB1540" s="510">
        <v>29258</v>
      </c>
      <c r="EC1540" s="510">
        <v>11346</v>
      </c>
      <c r="ED1540" s="510">
        <v>1185</v>
      </c>
      <c r="EE1540" s="510">
        <v>10813232</v>
      </c>
      <c r="EF1540" s="510">
        <v>37</v>
      </c>
      <c r="EG1540" s="510">
        <v>721</v>
      </c>
      <c r="EH1540" s="510">
        <v>49</v>
      </c>
      <c r="EI1540" s="510"/>
      <c r="EJ1540" s="479"/>
      <c r="EK1540" s="479"/>
      <c r="EL1540" s="479"/>
      <c r="EM1540" s="479"/>
      <c r="EN1540" s="479"/>
      <c r="EO1540" s="479"/>
      <c r="EP1540" s="479"/>
      <c r="EQ1540" s="479"/>
      <c r="ER1540" s="479"/>
      <c r="ES1540" s="479"/>
      <c r="ET1540" s="479"/>
      <c r="EU1540" s="479"/>
      <c r="EV1540" s="479"/>
      <c r="EW1540" s="479"/>
      <c r="EX1540" s="479"/>
      <c r="EY1540" s="479"/>
      <c r="EZ1540" s="476"/>
      <c r="FA1540" s="446">
        <f t="shared" si="2713"/>
        <v>11</v>
      </c>
      <c r="FB1540" s="417">
        <f t="shared" si="2691"/>
        <v>2025</v>
      </c>
      <c r="FC1540" s="448">
        <f t="shared" si="2692"/>
        <v>45962</v>
      </c>
      <c r="FD1540" s="449">
        <f t="shared" si="2693"/>
        <v>30</v>
      </c>
      <c r="FE1540" s="450"/>
      <c r="FF1540" s="451">
        <f t="shared" si="2716"/>
        <v>0.60493516303663608</v>
      </c>
      <c r="FG1540" s="450"/>
      <c r="FH1540" s="452">
        <f t="shared" si="2701"/>
        <v>2.0289113622843544</v>
      </c>
      <c r="FI1540" s="452">
        <f t="shared" si="2702"/>
        <v>1.3720404521118381</v>
      </c>
      <c r="FJ1540" s="452">
        <f t="shared" si="2703"/>
        <v>2.0547730829420972</v>
      </c>
      <c r="FK1540" s="452">
        <f t="shared" si="2704"/>
        <v>1.3912363067292646</v>
      </c>
      <c r="FL1540" s="452">
        <f t="shared" si="2705"/>
        <v>1.3770692537735183</v>
      </c>
      <c r="FM1540" s="452">
        <f t="shared" si="2706"/>
        <v>1.0668519085407493</v>
      </c>
      <c r="FN1540" s="452">
        <f t="shared" si="2707"/>
        <v>1.9218731684444965</v>
      </c>
      <c r="FO1540" s="452">
        <f t="shared" si="2708"/>
        <v>1.0709764388700036</v>
      </c>
      <c r="FP1540" s="452">
        <f t="shared" si="2709"/>
        <v>1.9858356940509916</v>
      </c>
      <c r="FQ1540" s="452">
        <f t="shared" si="2710"/>
        <v>1.0878186968838528</v>
      </c>
      <c r="FR1540" s="453"/>
      <c r="FS1540" s="446">
        <f t="shared" si="2714"/>
        <v>0</v>
      </c>
      <c r="FT1540" s="446">
        <f t="shared" si="2714"/>
        <v>90436</v>
      </c>
      <c r="FU1540" s="446">
        <f t="shared" si="2714"/>
        <v>271308</v>
      </c>
      <c r="FV1540" s="446">
        <f t="shared" si="2714"/>
        <v>4612236</v>
      </c>
      <c r="FW1540" s="446">
        <f t="shared" si="2714"/>
        <v>8262115</v>
      </c>
      <c r="FX1540" s="446">
        <f t="shared" si="2714"/>
        <v>5669208</v>
      </c>
      <c r="FY1540" s="446">
        <f t="shared" si="2714"/>
        <v>162691077</v>
      </c>
      <c r="FZ1540" s="446">
        <f t="shared" si="2714"/>
        <v>220969962</v>
      </c>
      <c r="GA1540" s="446">
        <f t="shared" si="2714"/>
        <v>6238922</v>
      </c>
      <c r="GB1540" s="446">
        <f t="shared" si="2714"/>
        <v>79364779</v>
      </c>
      <c r="GC1540" s="446">
        <f t="shared" si="2715"/>
        <v>36918090</v>
      </c>
      <c r="GD1540" s="446">
        <f t="shared" si="2715"/>
        <v>7220</v>
      </c>
      <c r="GE1540" s="446">
        <f t="shared" si="2715"/>
        <v>10420</v>
      </c>
      <c r="GF1540" s="446">
        <f t="shared" si="2715"/>
        <v>8247370</v>
      </c>
      <c r="GG1540" s="446">
        <f t="shared" si="2715"/>
        <v>9297175</v>
      </c>
      <c r="GH1540" s="446">
        <f t="shared" si="2715"/>
        <v>2946096</v>
      </c>
      <c r="GI1540" s="446">
        <f t="shared" si="2715"/>
        <v>150147708</v>
      </c>
      <c r="GJ1540" s="446">
        <f t="shared" si="2715"/>
        <v>15364857</v>
      </c>
      <c r="GK1540" s="446">
        <f t="shared" si="2715"/>
        <v>1812260</v>
      </c>
      <c r="GL1540" s="446">
        <f t="shared" si="2715"/>
        <v>22579060</v>
      </c>
      <c r="GM1540" s="446">
        <f t="shared" si="2715"/>
        <v>569196</v>
      </c>
      <c r="GN1540" s="446">
        <f t="shared" si="2715"/>
        <v>374796</v>
      </c>
      <c r="GO1540" s="446">
        <f t="shared" si="2715"/>
        <v>395136</v>
      </c>
      <c r="GP1540" s="446">
        <f t="shared" si="2715"/>
        <v>350765</v>
      </c>
      <c r="GQ1540" s="446">
        <f t="shared" si="2715"/>
        <v>111927946</v>
      </c>
      <c r="GR1540" s="446"/>
      <c r="GS1540" s="446"/>
      <c r="GT1540" s="446"/>
      <c r="GU1540" s="446"/>
      <c r="GV1540" s="416"/>
    </row>
    <row r="1541" spans="1:204" ht="9.75" customHeight="1" x14ac:dyDescent="0.2">
      <c r="A1541" s="417" t="str">
        <f t="shared" si="2698"/>
        <v>2025-26NOVEMBERRYA</v>
      </c>
      <c r="B1541" s="458" t="str">
        <f t="shared" si="2678"/>
        <v>2025-26</v>
      </c>
      <c r="C1541" s="402" t="s">
        <v>647</v>
      </c>
      <c r="D1541" s="458" t="s">
        <v>653</v>
      </c>
      <c r="E1541" s="458" t="s">
        <v>652</v>
      </c>
      <c r="F1541" s="478" t="s">
        <v>452</v>
      </c>
      <c r="G1541" s="478" t="s">
        <v>697</v>
      </c>
      <c r="H1541" s="510">
        <v>142999</v>
      </c>
      <c r="I1541" s="510">
        <v>102027</v>
      </c>
      <c r="J1541" s="510">
        <v>126254</v>
      </c>
      <c r="K1541" s="510">
        <v>1</v>
      </c>
      <c r="L1541" s="510">
        <v>0</v>
      </c>
      <c r="M1541" s="510">
        <v>0</v>
      </c>
      <c r="N1541" s="510">
        <v>5</v>
      </c>
      <c r="O1541" s="510">
        <v>34</v>
      </c>
      <c r="P1541" s="510">
        <v>524</v>
      </c>
      <c r="Q1541" s="510">
        <v>0</v>
      </c>
      <c r="R1541" s="510">
        <v>14</v>
      </c>
      <c r="S1541" s="510">
        <v>89237</v>
      </c>
      <c r="T1541" s="510">
        <v>10267</v>
      </c>
      <c r="U1541" s="510">
        <v>6757</v>
      </c>
      <c r="V1541" s="510">
        <v>43477</v>
      </c>
      <c r="W1541" s="510">
        <v>12471</v>
      </c>
      <c r="X1541" s="510">
        <v>341</v>
      </c>
      <c r="Y1541" s="510">
        <v>5030136</v>
      </c>
      <c r="Z1541" s="510">
        <v>490</v>
      </c>
      <c r="AA1541" s="510">
        <v>869</v>
      </c>
      <c r="AB1541" s="510">
        <v>3414566</v>
      </c>
      <c r="AC1541" s="510">
        <v>505</v>
      </c>
      <c r="AD1541" s="510">
        <v>905</v>
      </c>
      <c r="AE1541" s="510">
        <v>75272661</v>
      </c>
      <c r="AF1541" s="510">
        <v>1731</v>
      </c>
      <c r="AG1541" s="510">
        <v>3621</v>
      </c>
      <c r="AH1541" s="510">
        <v>113089824</v>
      </c>
      <c r="AI1541" s="510">
        <v>9068</v>
      </c>
      <c r="AJ1541" s="510">
        <v>23118</v>
      </c>
      <c r="AK1541" s="510">
        <v>4265282</v>
      </c>
      <c r="AL1541" s="510">
        <v>12508</v>
      </c>
      <c r="AM1541" s="510">
        <v>33299</v>
      </c>
      <c r="AN1541" s="510">
        <v>0</v>
      </c>
      <c r="AO1541" s="510">
        <v>5897</v>
      </c>
      <c r="AP1541" s="510">
        <v>2913</v>
      </c>
      <c r="AQ1541" s="510">
        <v>8481488</v>
      </c>
      <c r="AR1541" s="510">
        <v>2912</v>
      </c>
      <c r="AS1541" s="510">
        <v>7342</v>
      </c>
      <c r="AT1541" s="510">
        <v>19767</v>
      </c>
      <c r="AU1541" s="510">
        <v>2213</v>
      </c>
      <c r="AV1541" s="510">
        <v>12410</v>
      </c>
      <c r="AW1541" s="510">
        <v>7187</v>
      </c>
      <c r="AX1541" s="510">
        <v>536</v>
      </c>
      <c r="AY1541" s="510">
        <v>4608</v>
      </c>
      <c r="AZ1541" s="510">
        <v>958</v>
      </c>
      <c r="BA1541" s="510">
        <v>17203</v>
      </c>
      <c r="BB1541" s="510">
        <v>59980945</v>
      </c>
      <c r="BC1541" s="510">
        <v>3487</v>
      </c>
      <c r="BD1541" s="510">
        <v>10862</v>
      </c>
      <c r="BE1541" s="510">
        <v>2164</v>
      </c>
      <c r="BF1541" s="510">
        <v>7800</v>
      </c>
      <c r="BG1541" s="510">
        <v>4576</v>
      </c>
      <c r="BH1541" s="510">
        <v>2663</v>
      </c>
      <c r="BI1541" s="510">
        <v>41557</v>
      </c>
      <c r="BJ1541" s="510">
        <v>5044</v>
      </c>
      <c r="BK1541" s="510">
        <v>22869</v>
      </c>
      <c r="BL1541" s="510">
        <v>69470</v>
      </c>
      <c r="BM1541" s="510">
        <v>18547</v>
      </c>
      <c r="BN1541" s="510">
        <v>13321</v>
      </c>
      <c r="BO1541" s="510">
        <v>12070</v>
      </c>
      <c r="BP1541" s="510">
        <v>8658</v>
      </c>
      <c r="BQ1541" s="510">
        <v>59643</v>
      </c>
      <c r="BR1541" s="510">
        <v>45154</v>
      </c>
      <c r="BS1541" s="510">
        <v>26290</v>
      </c>
      <c r="BT1541" s="510">
        <v>13016</v>
      </c>
      <c r="BU1541" s="510">
        <v>1080</v>
      </c>
      <c r="BV1541" s="510">
        <v>365</v>
      </c>
      <c r="BW1541" s="510">
        <v>202</v>
      </c>
      <c r="BX1541" s="510">
        <v>115729</v>
      </c>
      <c r="BY1541" s="510">
        <v>573</v>
      </c>
      <c r="BZ1541" s="510">
        <v>949</v>
      </c>
      <c r="CA1541" s="510">
        <v>126</v>
      </c>
      <c r="CB1541" s="510">
        <v>59467</v>
      </c>
      <c r="CC1541" s="510">
        <v>472</v>
      </c>
      <c r="CD1541" s="510">
        <v>886</v>
      </c>
      <c r="CE1541" s="510">
        <v>9939</v>
      </c>
      <c r="CF1541" s="510">
        <v>4854940</v>
      </c>
      <c r="CG1541" s="510">
        <v>488</v>
      </c>
      <c r="CH1541" s="510">
        <v>867</v>
      </c>
      <c r="CI1541" s="510">
        <v>6020</v>
      </c>
      <c r="CJ1541" s="510">
        <v>10803512</v>
      </c>
      <c r="CK1541" s="510">
        <v>1795</v>
      </c>
      <c r="CL1541" s="510">
        <v>3820</v>
      </c>
      <c r="CM1541" s="510">
        <v>1166</v>
      </c>
      <c r="CN1541" s="510">
        <v>1841556</v>
      </c>
      <c r="CO1541" s="510">
        <v>1579</v>
      </c>
      <c r="CP1541" s="510">
        <v>3632</v>
      </c>
      <c r="CQ1541" s="510">
        <v>36291</v>
      </c>
      <c r="CR1541" s="510">
        <v>62627593</v>
      </c>
      <c r="CS1541" s="510">
        <v>1726</v>
      </c>
      <c r="CT1541" s="510">
        <v>3594</v>
      </c>
      <c r="CU1541" s="510">
        <v>1028</v>
      </c>
      <c r="CV1541" s="510">
        <v>11432198</v>
      </c>
      <c r="CW1541" s="510">
        <v>11121</v>
      </c>
      <c r="CX1541" s="510">
        <v>31094</v>
      </c>
      <c r="CY1541" s="510">
        <v>273</v>
      </c>
      <c r="CZ1541" s="510">
        <v>2229255</v>
      </c>
      <c r="DA1541" s="510">
        <v>8166</v>
      </c>
      <c r="DB1541" s="510">
        <v>22451</v>
      </c>
      <c r="DC1541" s="510">
        <v>953</v>
      </c>
      <c r="DD1541" s="510">
        <v>17071229</v>
      </c>
      <c r="DE1541" s="510">
        <v>17913</v>
      </c>
      <c r="DF1541" s="510">
        <v>51764</v>
      </c>
      <c r="DG1541" s="510">
        <v>147</v>
      </c>
      <c r="DH1541" s="510">
        <v>1861377</v>
      </c>
      <c r="DI1541" s="510">
        <v>12662</v>
      </c>
      <c r="DJ1541" s="510">
        <v>33080</v>
      </c>
      <c r="DK1541" s="510">
        <v>435</v>
      </c>
      <c r="DL1541" s="510">
        <v>137829</v>
      </c>
      <c r="DM1541" s="510">
        <v>317</v>
      </c>
      <c r="DN1541" s="510">
        <v>567</v>
      </c>
      <c r="DO1541" s="510">
        <v>6461</v>
      </c>
      <c r="DP1541" s="510">
        <v>157859</v>
      </c>
      <c r="DQ1541" s="510">
        <v>24</v>
      </c>
      <c r="DR1541" s="510">
        <v>41</v>
      </c>
      <c r="DS1541" s="510">
        <v>197</v>
      </c>
      <c r="DT1541" s="510">
        <v>276627</v>
      </c>
      <c r="DU1541" s="510">
        <v>1404</v>
      </c>
      <c r="DV1541" s="510">
        <v>2756</v>
      </c>
      <c r="DW1541" s="510">
        <v>187</v>
      </c>
      <c r="DX1541" s="510">
        <v>46005</v>
      </c>
      <c r="DY1541" s="510">
        <v>174606879</v>
      </c>
      <c r="DZ1541" s="510">
        <v>3795</v>
      </c>
      <c r="EA1541" s="510">
        <v>11012</v>
      </c>
      <c r="EB1541" s="510">
        <v>35074</v>
      </c>
      <c r="EC1541" s="510">
        <v>19740</v>
      </c>
      <c r="ED1541" s="510">
        <v>11779</v>
      </c>
      <c r="EE1541" s="510">
        <v>112572104</v>
      </c>
      <c r="EF1541" s="510">
        <v>685</v>
      </c>
      <c r="EG1541" s="510">
        <v>0</v>
      </c>
      <c r="EH1541" s="510">
        <v>0</v>
      </c>
      <c r="EI1541" s="510"/>
      <c r="EJ1541" s="479"/>
      <c r="EK1541" s="479"/>
      <c r="EL1541" s="479"/>
      <c r="EM1541" s="479"/>
      <c r="EN1541" s="479"/>
      <c r="EO1541" s="479"/>
      <c r="EP1541" s="479"/>
      <c r="EQ1541" s="479"/>
      <c r="ER1541" s="479"/>
      <c r="ES1541" s="479"/>
      <c r="ET1541" s="479"/>
      <c r="EU1541" s="479"/>
      <c r="EV1541" s="479"/>
      <c r="EW1541" s="479"/>
      <c r="EX1541" s="479"/>
      <c r="EY1541" s="479"/>
      <c r="EZ1541" s="476"/>
      <c r="FA1541" s="446">
        <f t="shared" si="2713"/>
        <v>11</v>
      </c>
      <c r="FB1541" s="417">
        <f t="shared" si="2691"/>
        <v>2025</v>
      </c>
      <c r="FC1541" s="448">
        <f t="shared" si="2692"/>
        <v>45962</v>
      </c>
      <c r="FD1541" s="449">
        <f t="shared" si="2693"/>
        <v>30</v>
      </c>
      <c r="FE1541" s="450"/>
      <c r="FF1541" s="451">
        <f t="shared" si="2716"/>
        <v>0.6631427691676075</v>
      </c>
      <c r="FG1541" s="450"/>
      <c r="FH1541" s="452">
        <f t="shared" si="2701"/>
        <v>1.8064673224895296</v>
      </c>
      <c r="FI1541" s="452">
        <f t="shared" si="2702"/>
        <v>1.2974578747443264</v>
      </c>
      <c r="FJ1541" s="452">
        <f t="shared" si="2703"/>
        <v>1.7862956933550391</v>
      </c>
      <c r="FK1541" s="452">
        <f t="shared" si="2704"/>
        <v>1.281337871836614</v>
      </c>
      <c r="FL1541" s="452">
        <f t="shared" si="2705"/>
        <v>1.371828783034708</v>
      </c>
      <c r="FM1541" s="452">
        <f t="shared" si="2706"/>
        <v>1.0385721185914392</v>
      </c>
      <c r="FN1541" s="452">
        <f t="shared" si="2707"/>
        <v>2.1080907705877636</v>
      </c>
      <c r="FO1541" s="452">
        <f t="shared" si="2708"/>
        <v>1.0437013872183465</v>
      </c>
      <c r="FP1541" s="452">
        <f t="shared" si="2709"/>
        <v>3.1671554252199412</v>
      </c>
      <c r="FQ1541" s="452">
        <f t="shared" si="2710"/>
        <v>1.0703812316715542</v>
      </c>
      <c r="FR1541" s="453"/>
      <c r="FS1541" s="446">
        <f t="shared" si="2714"/>
        <v>0</v>
      </c>
      <c r="FT1541" s="446">
        <f t="shared" si="2714"/>
        <v>0</v>
      </c>
      <c r="FU1541" s="446">
        <f t="shared" si="2714"/>
        <v>510135</v>
      </c>
      <c r="FV1541" s="446">
        <f t="shared" si="2714"/>
        <v>3468918</v>
      </c>
      <c r="FW1541" s="446">
        <f t="shared" si="2714"/>
        <v>8922023</v>
      </c>
      <c r="FX1541" s="446">
        <f t="shared" si="2714"/>
        <v>6115085</v>
      </c>
      <c r="FY1541" s="446">
        <f t="shared" si="2714"/>
        <v>157430217</v>
      </c>
      <c r="FZ1541" s="446">
        <f t="shared" si="2714"/>
        <v>288304578</v>
      </c>
      <c r="GA1541" s="446">
        <f t="shared" si="2714"/>
        <v>11354959</v>
      </c>
      <c r="GB1541" s="446">
        <f t="shared" si="2714"/>
        <v>186858986</v>
      </c>
      <c r="GC1541" s="446">
        <f t="shared" si="2715"/>
        <v>21387246</v>
      </c>
      <c r="GD1541" s="446">
        <f t="shared" si="2715"/>
        <v>191698</v>
      </c>
      <c r="GE1541" s="446">
        <f t="shared" si="2715"/>
        <v>111636</v>
      </c>
      <c r="GF1541" s="446">
        <f t="shared" si="2715"/>
        <v>8617113</v>
      </c>
      <c r="GG1541" s="446">
        <f t="shared" si="2715"/>
        <v>22996400</v>
      </c>
      <c r="GH1541" s="446">
        <f t="shared" si="2715"/>
        <v>4234912</v>
      </c>
      <c r="GI1541" s="446">
        <f t="shared" si="2715"/>
        <v>130429854</v>
      </c>
      <c r="GJ1541" s="446">
        <f t="shared" si="2715"/>
        <v>31964632</v>
      </c>
      <c r="GK1541" s="446">
        <f t="shared" si="2715"/>
        <v>6129123</v>
      </c>
      <c r="GL1541" s="446">
        <f t="shared" si="2715"/>
        <v>49331092</v>
      </c>
      <c r="GM1541" s="446">
        <f t="shared" si="2715"/>
        <v>4862760</v>
      </c>
      <c r="GN1541" s="446">
        <f t="shared" si="2715"/>
        <v>542932</v>
      </c>
      <c r="GO1541" s="446">
        <f t="shared" si="2715"/>
        <v>246645</v>
      </c>
      <c r="GP1541" s="446">
        <f t="shared" si="2715"/>
        <v>264901</v>
      </c>
      <c r="GQ1541" s="446">
        <f t="shared" si="2715"/>
        <v>506607060</v>
      </c>
      <c r="GR1541" s="446"/>
      <c r="GS1541" s="446"/>
      <c r="GT1541" s="446"/>
      <c r="GU1541" s="446"/>
      <c r="GV1541" s="416"/>
    </row>
    <row r="1542" spans="1:204" ht="9.75" customHeight="1" x14ac:dyDescent="0.2">
      <c r="A1542" s="485" t="str">
        <f t="shared" si="2698"/>
        <v>2025-26NOVEMBERRX8</v>
      </c>
      <c r="B1542" s="503" t="str">
        <f>IF($FA1542=4,LEFT($B1531,4)+1&amp;-1-RIGHT($B1531,2),$B1531)</f>
        <v>2025-26</v>
      </c>
      <c r="C1542" s="436" t="s">
        <v>647</v>
      </c>
      <c r="D1542" s="503" t="s">
        <v>646</v>
      </c>
      <c r="E1542" s="503" t="s">
        <v>645</v>
      </c>
      <c r="F1542" s="504" t="s">
        <v>450</v>
      </c>
      <c r="G1542" s="504" t="s">
        <v>696</v>
      </c>
      <c r="H1542" s="522">
        <v>102430</v>
      </c>
      <c r="I1542" s="522">
        <v>65760</v>
      </c>
      <c r="J1542" s="522">
        <v>793164</v>
      </c>
      <c r="K1542" s="522">
        <v>12</v>
      </c>
      <c r="L1542" s="522">
        <v>0</v>
      </c>
      <c r="M1542" s="522">
        <v>47</v>
      </c>
      <c r="N1542" s="522">
        <v>82</v>
      </c>
      <c r="O1542" s="522">
        <v>147</v>
      </c>
      <c r="P1542" s="522">
        <v>537</v>
      </c>
      <c r="Q1542" s="522">
        <v>64</v>
      </c>
      <c r="R1542" s="522">
        <v>150</v>
      </c>
      <c r="S1542" s="522">
        <v>77125</v>
      </c>
      <c r="T1542" s="522">
        <v>7527</v>
      </c>
      <c r="U1542" s="522">
        <v>5210</v>
      </c>
      <c r="V1542" s="522">
        <v>41312</v>
      </c>
      <c r="W1542" s="522">
        <v>11937</v>
      </c>
      <c r="X1542" s="522">
        <v>400</v>
      </c>
      <c r="Y1542" s="522">
        <v>3649184</v>
      </c>
      <c r="Z1542" s="522">
        <v>485</v>
      </c>
      <c r="AA1542" s="522">
        <v>845</v>
      </c>
      <c r="AB1542" s="522">
        <v>2776520</v>
      </c>
      <c r="AC1542" s="522">
        <v>533</v>
      </c>
      <c r="AD1542" s="522">
        <v>954</v>
      </c>
      <c r="AE1542" s="522">
        <v>72894912</v>
      </c>
      <c r="AF1542" s="522">
        <v>1764</v>
      </c>
      <c r="AG1542" s="522">
        <v>3729</v>
      </c>
      <c r="AH1542" s="522">
        <v>67630718</v>
      </c>
      <c r="AI1542" s="522">
        <v>5666</v>
      </c>
      <c r="AJ1542" s="522">
        <v>13415</v>
      </c>
      <c r="AK1542" s="522">
        <v>2758917</v>
      </c>
      <c r="AL1542" s="522">
        <v>6897</v>
      </c>
      <c r="AM1542" s="522">
        <v>14579</v>
      </c>
      <c r="AN1542" s="522">
        <v>618</v>
      </c>
      <c r="AO1542" s="522">
        <v>2152</v>
      </c>
      <c r="AP1542" s="522">
        <v>3687</v>
      </c>
      <c r="AQ1542" s="522">
        <v>15496266</v>
      </c>
      <c r="AR1542" s="522">
        <v>4203</v>
      </c>
      <c r="AS1542" s="522">
        <v>8883</v>
      </c>
      <c r="AT1542" s="522">
        <v>10726</v>
      </c>
      <c r="AU1542" s="522">
        <v>1884</v>
      </c>
      <c r="AV1542" s="522">
        <v>2661</v>
      </c>
      <c r="AW1542" s="522">
        <v>9323</v>
      </c>
      <c r="AX1542" s="522">
        <v>2378</v>
      </c>
      <c r="AY1542" s="522">
        <v>3803</v>
      </c>
      <c r="AZ1542" s="522">
        <v>2455</v>
      </c>
      <c r="BA1542" s="522">
        <v>9909</v>
      </c>
      <c r="BB1542" s="522">
        <v>29314601</v>
      </c>
      <c r="BC1542" s="522">
        <v>2958</v>
      </c>
      <c r="BD1542" s="522">
        <v>6631</v>
      </c>
      <c r="BE1542" s="522">
        <v>1252</v>
      </c>
      <c r="BF1542" s="522">
        <v>1699</v>
      </c>
      <c r="BG1542" s="522">
        <v>4800</v>
      </c>
      <c r="BH1542" s="522">
        <v>2158</v>
      </c>
      <c r="BI1542" s="522">
        <v>40972</v>
      </c>
      <c r="BJ1542" s="522">
        <v>4948</v>
      </c>
      <c r="BK1542" s="522">
        <v>20479</v>
      </c>
      <c r="BL1542" s="522">
        <v>66399</v>
      </c>
      <c r="BM1542" s="522">
        <v>13501</v>
      </c>
      <c r="BN1542" s="522">
        <v>10482</v>
      </c>
      <c r="BO1542" s="522">
        <v>9110</v>
      </c>
      <c r="BP1542" s="522">
        <v>7138</v>
      </c>
      <c r="BQ1542" s="522">
        <v>52623</v>
      </c>
      <c r="BR1542" s="522">
        <v>43024</v>
      </c>
      <c r="BS1542" s="522">
        <v>19266</v>
      </c>
      <c r="BT1542" s="522">
        <v>12645</v>
      </c>
      <c r="BU1542" s="522">
        <v>681</v>
      </c>
      <c r="BV1542" s="522">
        <v>478</v>
      </c>
      <c r="BW1542" s="522">
        <v>108</v>
      </c>
      <c r="BX1542" s="522">
        <v>54272</v>
      </c>
      <c r="BY1542" s="522">
        <v>503</v>
      </c>
      <c r="BZ1542" s="522">
        <v>868</v>
      </c>
      <c r="CA1542" s="522">
        <v>332</v>
      </c>
      <c r="CB1542" s="522">
        <v>160239</v>
      </c>
      <c r="CC1542" s="522">
        <v>483</v>
      </c>
      <c r="CD1542" s="522">
        <v>939</v>
      </c>
      <c r="CE1542" s="522">
        <v>7087</v>
      </c>
      <c r="CF1542" s="522">
        <v>3434673</v>
      </c>
      <c r="CG1542" s="522">
        <v>485</v>
      </c>
      <c r="CH1542" s="522">
        <v>841</v>
      </c>
      <c r="CI1542" s="522">
        <v>3050</v>
      </c>
      <c r="CJ1542" s="522">
        <v>6497305</v>
      </c>
      <c r="CK1542" s="522">
        <v>2130</v>
      </c>
      <c r="CL1542" s="522">
        <v>4339</v>
      </c>
      <c r="CM1542" s="522">
        <v>2416</v>
      </c>
      <c r="CN1542" s="522">
        <v>3854990</v>
      </c>
      <c r="CO1542" s="522">
        <v>1596</v>
      </c>
      <c r="CP1542" s="522">
        <v>3681</v>
      </c>
      <c r="CQ1542" s="522">
        <v>35846</v>
      </c>
      <c r="CR1542" s="522">
        <v>62542617</v>
      </c>
      <c r="CS1542" s="522">
        <v>1745</v>
      </c>
      <c r="CT1542" s="522">
        <v>3676</v>
      </c>
      <c r="CU1542" s="522">
        <v>1346</v>
      </c>
      <c r="CV1542" s="522">
        <v>10092797</v>
      </c>
      <c r="CW1542" s="522">
        <v>7498</v>
      </c>
      <c r="CX1542" s="522">
        <v>17102</v>
      </c>
      <c r="CY1542" s="522">
        <v>1182</v>
      </c>
      <c r="CZ1542" s="522">
        <v>7222252</v>
      </c>
      <c r="DA1542" s="522">
        <v>6110</v>
      </c>
      <c r="DB1542" s="522">
        <v>14966</v>
      </c>
      <c r="DC1542" s="522">
        <v>2049</v>
      </c>
      <c r="DD1542" s="522">
        <v>21808598</v>
      </c>
      <c r="DE1542" s="522">
        <v>10644</v>
      </c>
      <c r="DF1542" s="522">
        <v>25811</v>
      </c>
      <c r="DG1542" s="522">
        <v>646</v>
      </c>
      <c r="DH1542" s="522">
        <v>7065464</v>
      </c>
      <c r="DI1542" s="522">
        <v>10937</v>
      </c>
      <c r="DJ1542" s="522">
        <v>27542</v>
      </c>
      <c r="DK1542" s="522">
        <v>507</v>
      </c>
      <c r="DL1542" s="522">
        <v>194903</v>
      </c>
      <c r="DM1542" s="522">
        <v>384</v>
      </c>
      <c r="DN1542" s="522">
        <v>604</v>
      </c>
      <c r="DO1542" s="522">
        <v>3681</v>
      </c>
      <c r="DP1542" s="522">
        <v>176326</v>
      </c>
      <c r="DQ1542" s="522">
        <v>48</v>
      </c>
      <c r="DR1542" s="522">
        <v>94</v>
      </c>
      <c r="DS1542" s="522">
        <v>60</v>
      </c>
      <c r="DT1542" s="522">
        <v>72294</v>
      </c>
      <c r="DU1542" s="522">
        <v>1205</v>
      </c>
      <c r="DV1542" s="522">
        <v>2135</v>
      </c>
      <c r="DW1542" s="522">
        <v>52</v>
      </c>
      <c r="DX1542" s="522">
        <v>45731</v>
      </c>
      <c r="DY1542" s="522">
        <v>50098293</v>
      </c>
      <c r="DZ1542" s="522">
        <v>1095</v>
      </c>
      <c r="EA1542" s="522">
        <v>2002</v>
      </c>
      <c r="EB1542" s="522">
        <v>22357</v>
      </c>
      <c r="EC1542" s="522">
        <v>6099</v>
      </c>
      <c r="ED1542" s="522">
        <v>421</v>
      </c>
      <c r="EE1542" s="522">
        <v>4353555</v>
      </c>
      <c r="EF1542" s="522">
        <v>659</v>
      </c>
      <c r="EG1542" s="522">
        <v>477</v>
      </c>
      <c r="EH1542" s="522">
        <v>2349</v>
      </c>
      <c r="EI1542" s="522"/>
      <c r="EJ1542" s="483"/>
      <c r="EK1542" s="483"/>
      <c r="EL1542" s="483"/>
      <c r="EM1542" s="483"/>
      <c r="EN1542" s="483"/>
      <c r="EO1542" s="483"/>
      <c r="EP1542" s="483"/>
      <c r="EQ1542" s="483"/>
      <c r="ER1542" s="483"/>
      <c r="ES1542" s="483"/>
      <c r="ET1542" s="483"/>
      <c r="EU1542" s="483"/>
      <c r="EV1542" s="483"/>
      <c r="EW1542" s="483"/>
      <c r="EX1542" s="483"/>
      <c r="EY1542" s="483"/>
      <c r="EZ1542" s="484"/>
      <c r="FA1542" s="468">
        <f t="shared" si="2713"/>
        <v>11</v>
      </c>
      <c r="FB1542" s="485">
        <f t="shared" si="2691"/>
        <v>2025</v>
      </c>
      <c r="FC1542" s="486">
        <f t="shared" si="2692"/>
        <v>45962</v>
      </c>
      <c r="FD1542" s="470">
        <f t="shared" si="2693"/>
        <v>30</v>
      </c>
      <c r="FE1542" s="471"/>
      <c r="FF1542" s="517">
        <f t="shared" si="2716"/>
        <v>0.52660944206008586</v>
      </c>
      <c r="FG1542" s="471"/>
      <c r="FH1542" s="487">
        <f t="shared" si="2701"/>
        <v>1.7936760993755811</v>
      </c>
      <c r="FI1542" s="487">
        <f t="shared" si="2702"/>
        <v>1.3925866879234754</v>
      </c>
      <c r="FJ1542" s="487">
        <f t="shared" si="2703"/>
        <v>1.7485604606525911</v>
      </c>
      <c r="FK1542" s="487">
        <f t="shared" si="2704"/>
        <v>1.3700575815738965</v>
      </c>
      <c r="FL1542" s="487">
        <f t="shared" si="2705"/>
        <v>1.2737945391169636</v>
      </c>
      <c r="FM1542" s="487">
        <f t="shared" si="2706"/>
        <v>1.0414407436096049</v>
      </c>
      <c r="FN1542" s="487">
        <f t="shared" si="2707"/>
        <v>1.6139733601407389</v>
      </c>
      <c r="FO1542" s="487">
        <f t="shared" si="2708"/>
        <v>1.0593113847700428</v>
      </c>
      <c r="FP1542" s="487">
        <f t="shared" si="2709"/>
        <v>1.7024999999999999</v>
      </c>
      <c r="FQ1542" s="487">
        <f t="shared" si="2710"/>
        <v>1.1950000000000001</v>
      </c>
      <c r="FR1542" s="459"/>
      <c r="FS1542" s="468">
        <f t="shared" si="2714"/>
        <v>0</v>
      </c>
      <c r="FT1542" s="468">
        <f t="shared" si="2714"/>
        <v>3090720</v>
      </c>
      <c r="FU1542" s="468">
        <f t="shared" si="2714"/>
        <v>5392320</v>
      </c>
      <c r="FV1542" s="468">
        <f t="shared" si="2714"/>
        <v>9666720</v>
      </c>
      <c r="FW1542" s="468">
        <f t="shared" si="2714"/>
        <v>6360315</v>
      </c>
      <c r="FX1542" s="468">
        <f t="shared" si="2714"/>
        <v>4970340</v>
      </c>
      <c r="FY1542" s="468">
        <f t="shared" si="2714"/>
        <v>154052448</v>
      </c>
      <c r="FZ1542" s="468">
        <f t="shared" si="2714"/>
        <v>160134855</v>
      </c>
      <c r="GA1542" s="468">
        <f t="shared" si="2714"/>
        <v>5831600</v>
      </c>
      <c r="GB1542" s="468">
        <f t="shared" si="2714"/>
        <v>65706579</v>
      </c>
      <c r="GC1542" s="468">
        <f t="shared" si="2715"/>
        <v>32751621</v>
      </c>
      <c r="GD1542" s="468">
        <f t="shared" si="2715"/>
        <v>93744</v>
      </c>
      <c r="GE1542" s="468">
        <f t="shared" si="2715"/>
        <v>311748</v>
      </c>
      <c r="GF1542" s="468">
        <f t="shared" si="2715"/>
        <v>5960167</v>
      </c>
      <c r="GG1542" s="468">
        <f t="shared" si="2715"/>
        <v>13233950</v>
      </c>
      <c r="GH1542" s="468">
        <f t="shared" si="2715"/>
        <v>8893296</v>
      </c>
      <c r="GI1542" s="468">
        <f t="shared" si="2715"/>
        <v>131769896</v>
      </c>
      <c r="GJ1542" s="468">
        <f t="shared" si="2715"/>
        <v>23019292</v>
      </c>
      <c r="GK1542" s="468">
        <f t="shared" si="2715"/>
        <v>17689812</v>
      </c>
      <c r="GL1542" s="468">
        <f t="shared" si="2715"/>
        <v>52886739</v>
      </c>
      <c r="GM1542" s="468">
        <f t="shared" si="2715"/>
        <v>17792132</v>
      </c>
      <c r="GN1542" s="468">
        <f t="shared" si="2715"/>
        <v>128100</v>
      </c>
      <c r="GO1542" s="468">
        <f t="shared" si="2715"/>
        <v>306228</v>
      </c>
      <c r="GP1542" s="468">
        <f t="shared" si="2715"/>
        <v>346014</v>
      </c>
      <c r="GQ1542" s="468">
        <f t="shared" si="2715"/>
        <v>91553462</v>
      </c>
      <c r="GR1542" s="468"/>
      <c r="GS1542" s="468"/>
      <c r="GT1542" s="468"/>
      <c r="GU1542" s="468"/>
      <c r="GV1542" s="425"/>
    </row>
    <row r="1543" spans="1:204" ht="9.75" customHeight="1" x14ac:dyDescent="0.2">
      <c r="A1543" s="472" t="str">
        <f t="shared" si="2698"/>
        <v>2025-26DECEMBERRX9</v>
      </c>
      <c r="B1543" s="488" t="str">
        <f t="shared" ref="B1543:B1606" si="2717">IF($FA1543=4,LEFT($B1532,4)+1&amp;-1-RIGHT($B1532,2),$B1532)</f>
        <v>2025-26</v>
      </c>
      <c r="C1543" s="400" t="s">
        <v>650</v>
      </c>
      <c r="D1543" s="488" t="s">
        <v>653</v>
      </c>
      <c r="E1543" s="488" t="s">
        <v>652</v>
      </c>
      <c r="F1543" s="474" t="s">
        <v>451</v>
      </c>
      <c r="G1543" s="474" t="s">
        <v>686</v>
      </c>
      <c r="H1543" s="518">
        <v>112595</v>
      </c>
      <c r="I1543" s="518">
        <v>87508</v>
      </c>
      <c r="J1543" s="518">
        <v>650151</v>
      </c>
      <c r="K1543" s="518">
        <v>7</v>
      </c>
      <c r="L1543" s="518">
        <v>2</v>
      </c>
      <c r="M1543" s="518">
        <v>11</v>
      </c>
      <c r="N1543" s="518">
        <v>43</v>
      </c>
      <c r="O1543" s="518">
        <v>108</v>
      </c>
      <c r="P1543" s="518">
        <v>578</v>
      </c>
      <c r="Q1543" s="518">
        <v>2460</v>
      </c>
      <c r="R1543" s="518">
        <v>378</v>
      </c>
      <c r="S1543" s="518">
        <v>76538</v>
      </c>
      <c r="T1543" s="518">
        <v>7745</v>
      </c>
      <c r="U1543" s="518">
        <v>4984</v>
      </c>
      <c r="V1543" s="518">
        <v>42694</v>
      </c>
      <c r="W1543" s="518">
        <v>8482</v>
      </c>
      <c r="X1543" s="518">
        <v>559</v>
      </c>
      <c r="Y1543" s="518">
        <v>4274820</v>
      </c>
      <c r="Z1543" s="518">
        <v>552</v>
      </c>
      <c r="AA1543" s="518">
        <v>977</v>
      </c>
      <c r="AB1543" s="518">
        <v>3892957</v>
      </c>
      <c r="AC1543" s="518">
        <v>781</v>
      </c>
      <c r="AD1543" s="518">
        <v>1508</v>
      </c>
      <c r="AE1543" s="518">
        <v>113536243</v>
      </c>
      <c r="AF1543" s="518">
        <v>2659</v>
      </c>
      <c r="AG1543" s="518">
        <v>5928</v>
      </c>
      <c r="AH1543" s="518">
        <v>103727589</v>
      </c>
      <c r="AI1543" s="518">
        <v>12229</v>
      </c>
      <c r="AJ1543" s="518">
        <v>30145</v>
      </c>
      <c r="AK1543" s="518">
        <v>6965258</v>
      </c>
      <c r="AL1543" s="518">
        <v>12460</v>
      </c>
      <c r="AM1543" s="518">
        <v>38921</v>
      </c>
      <c r="AN1543" s="518">
        <v>1029</v>
      </c>
      <c r="AO1543" s="518">
        <v>1690</v>
      </c>
      <c r="AP1543" s="518">
        <v>1643</v>
      </c>
      <c r="AQ1543" s="518">
        <v>4648109</v>
      </c>
      <c r="AR1543" s="518">
        <v>2829</v>
      </c>
      <c r="AS1543" s="518">
        <v>9805</v>
      </c>
      <c r="AT1543" s="518">
        <v>15062</v>
      </c>
      <c r="AU1543" s="518">
        <v>2912</v>
      </c>
      <c r="AV1543" s="518">
        <v>3816</v>
      </c>
      <c r="AW1543" s="518">
        <v>2866</v>
      </c>
      <c r="AX1543" s="518">
        <v>3140</v>
      </c>
      <c r="AY1543" s="518">
        <v>5194</v>
      </c>
      <c r="AZ1543" s="518">
        <v>2950</v>
      </c>
      <c r="BA1543" s="518">
        <v>14910</v>
      </c>
      <c r="BB1543" s="518">
        <v>25940111</v>
      </c>
      <c r="BC1543" s="518">
        <v>1740</v>
      </c>
      <c r="BD1543" s="518">
        <v>6820</v>
      </c>
      <c r="BE1543" s="518">
        <v>2751</v>
      </c>
      <c r="BF1543" s="518">
        <v>6996</v>
      </c>
      <c r="BG1543" s="518">
        <v>2575</v>
      </c>
      <c r="BH1543" s="518">
        <v>2588</v>
      </c>
      <c r="BI1543" s="518">
        <v>34517</v>
      </c>
      <c r="BJ1543" s="518">
        <v>4827</v>
      </c>
      <c r="BK1543" s="518">
        <v>22132</v>
      </c>
      <c r="BL1543" s="518">
        <v>61476</v>
      </c>
      <c r="BM1543" s="518">
        <v>14801</v>
      </c>
      <c r="BN1543" s="518">
        <v>11256</v>
      </c>
      <c r="BO1543" s="518">
        <v>9421</v>
      </c>
      <c r="BP1543" s="518">
        <v>7309</v>
      </c>
      <c r="BQ1543" s="518">
        <v>55147</v>
      </c>
      <c r="BR1543" s="518">
        <v>45296</v>
      </c>
      <c r="BS1543" s="518">
        <v>14124</v>
      </c>
      <c r="BT1543" s="518">
        <v>8924</v>
      </c>
      <c r="BU1543" s="518">
        <v>852</v>
      </c>
      <c r="BV1543" s="518">
        <v>583</v>
      </c>
      <c r="BW1543" s="518">
        <v>0</v>
      </c>
      <c r="BX1543" s="518">
        <v>0</v>
      </c>
      <c r="BY1543" s="518" t="s">
        <v>152</v>
      </c>
      <c r="BZ1543" s="518" t="s">
        <v>152</v>
      </c>
      <c r="CA1543" s="518">
        <v>7</v>
      </c>
      <c r="CB1543" s="518">
        <v>5687</v>
      </c>
      <c r="CC1543" s="518">
        <v>812</v>
      </c>
      <c r="CD1543" s="518">
        <v>1587</v>
      </c>
      <c r="CE1543" s="518">
        <v>7738</v>
      </c>
      <c r="CF1543" s="518">
        <v>4269133</v>
      </c>
      <c r="CG1543" s="518">
        <v>552</v>
      </c>
      <c r="CH1543" s="518">
        <v>976</v>
      </c>
      <c r="CI1543" s="518">
        <v>1818</v>
      </c>
      <c r="CJ1543" s="518">
        <v>5590099</v>
      </c>
      <c r="CK1543" s="518">
        <v>3075</v>
      </c>
      <c r="CL1543" s="518">
        <v>6682</v>
      </c>
      <c r="CM1543" s="518">
        <v>1055</v>
      </c>
      <c r="CN1543" s="518">
        <v>3120019</v>
      </c>
      <c r="CO1543" s="518">
        <v>2957</v>
      </c>
      <c r="CP1543" s="518">
        <v>6987</v>
      </c>
      <c r="CQ1543" s="518">
        <v>39821</v>
      </c>
      <c r="CR1543" s="518">
        <v>104826125</v>
      </c>
      <c r="CS1543" s="518">
        <v>2632</v>
      </c>
      <c r="CT1543" s="518">
        <v>5853</v>
      </c>
      <c r="CU1543" s="518">
        <v>2</v>
      </c>
      <c r="CV1543" s="518">
        <v>68185</v>
      </c>
      <c r="CW1543" s="518">
        <v>34093</v>
      </c>
      <c r="CX1543" s="518">
        <v>49628</v>
      </c>
      <c r="CY1543" s="518">
        <v>222</v>
      </c>
      <c r="CZ1543" s="518">
        <v>3345997</v>
      </c>
      <c r="DA1543" s="518">
        <v>15072</v>
      </c>
      <c r="DB1543" s="518">
        <v>41016</v>
      </c>
      <c r="DC1543" s="518">
        <v>1271</v>
      </c>
      <c r="DD1543" s="518">
        <v>10176441</v>
      </c>
      <c r="DE1543" s="518">
        <v>8007</v>
      </c>
      <c r="DF1543" s="518">
        <v>16051</v>
      </c>
      <c r="DG1543" s="518">
        <v>42</v>
      </c>
      <c r="DH1543" s="518">
        <v>665229</v>
      </c>
      <c r="DI1543" s="518">
        <v>15839</v>
      </c>
      <c r="DJ1543" s="518">
        <v>46648</v>
      </c>
      <c r="DK1543" s="518">
        <v>717</v>
      </c>
      <c r="DL1543" s="518">
        <v>237817</v>
      </c>
      <c r="DM1543" s="518">
        <v>332</v>
      </c>
      <c r="DN1543" s="518">
        <v>525</v>
      </c>
      <c r="DO1543" s="518">
        <v>4122</v>
      </c>
      <c r="DP1543" s="518">
        <v>91752</v>
      </c>
      <c r="DQ1543" s="518">
        <v>22</v>
      </c>
      <c r="DR1543" s="518">
        <v>37</v>
      </c>
      <c r="DS1543" s="518">
        <v>64</v>
      </c>
      <c r="DT1543" s="518">
        <v>142387</v>
      </c>
      <c r="DU1543" s="518">
        <v>2225</v>
      </c>
      <c r="DV1543" s="518">
        <v>4669</v>
      </c>
      <c r="DW1543" s="518">
        <v>51</v>
      </c>
      <c r="DX1543" s="518">
        <v>39925</v>
      </c>
      <c r="DY1543" s="518">
        <v>81921175</v>
      </c>
      <c r="DZ1543" s="518">
        <v>2052</v>
      </c>
      <c r="EA1543" s="518">
        <v>4077</v>
      </c>
      <c r="EB1543" s="518">
        <v>28875</v>
      </c>
      <c r="EC1543" s="518">
        <v>13152</v>
      </c>
      <c r="ED1543" s="518">
        <v>4751</v>
      </c>
      <c r="EE1543" s="518">
        <v>31093425</v>
      </c>
      <c r="EF1543" s="518">
        <v>0</v>
      </c>
      <c r="EG1543" s="518">
        <v>531</v>
      </c>
      <c r="EH1543" s="518">
        <v>63</v>
      </c>
      <c r="EI1543" s="518"/>
      <c r="EJ1543" s="475"/>
      <c r="EK1543" s="475"/>
      <c r="EL1543" s="475"/>
      <c r="EM1543" s="475"/>
      <c r="EN1543" s="475"/>
      <c r="EO1543" s="475"/>
      <c r="EP1543" s="475"/>
      <c r="EQ1543" s="475"/>
      <c r="ER1543" s="475"/>
      <c r="ES1543" s="475"/>
      <c r="ET1543" s="475"/>
      <c r="EU1543" s="475"/>
      <c r="EV1543" s="475"/>
      <c r="EW1543" s="475"/>
      <c r="EX1543" s="475"/>
      <c r="EY1543" s="475"/>
      <c r="EZ1543" s="476"/>
      <c r="FA1543" s="446">
        <f t="shared" si="2713"/>
        <v>12</v>
      </c>
      <c r="FB1543" s="417">
        <f t="shared" si="2691"/>
        <v>2025</v>
      </c>
      <c r="FC1543" s="448">
        <f t="shared" si="2692"/>
        <v>45992</v>
      </c>
      <c r="FD1543" s="449">
        <f t="shared" si="2693"/>
        <v>31</v>
      </c>
      <c r="FE1543" s="450"/>
      <c r="FF1543" s="451">
        <f t="shared" si="2716"/>
        <v>0.57513604018417752</v>
      </c>
      <c r="FG1543" s="450"/>
      <c r="FH1543" s="452">
        <f t="shared" si="2701"/>
        <v>1.9110393802453196</v>
      </c>
      <c r="FI1543" s="452">
        <f t="shared" si="2702"/>
        <v>1.4533247256294384</v>
      </c>
      <c r="FJ1543" s="452">
        <f t="shared" si="2703"/>
        <v>1.8902487961476726</v>
      </c>
      <c r="FK1543" s="452">
        <f t="shared" si="2704"/>
        <v>1.4664927768860354</v>
      </c>
      <c r="FL1543" s="452">
        <f t="shared" si="2705"/>
        <v>1.2916803297887292</v>
      </c>
      <c r="FM1543" s="452">
        <f t="shared" si="2706"/>
        <v>1.0609453318967537</v>
      </c>
      <c r="FN1543" s="452">
        <f t="shared" si="2707"/>
        <v>1.6651733081820326</v>
      </c>
      <c r="FO1543" s="452">
        <f t="shared" si="2708"/>
        <v>1.052110351332233</v>
      </c>
      <c r="FP1543" s="452">
        <f t="shared" si="2709"/>
        <v>1.5241502683363148</v>
      </c>
      <c r="FQ1543" s="452">
        <f t="shared" si="2710"/>
        <v>1.0429338103756709</v>
      </c>
      <c r="FR1543" s="453"/>
      <c r="FS1543" s="446">
        <f t="shared" si="2714"/>
        <v>175016</v>
      </c>
      <c r="FT1543" s="446">
        <f t="shared" si="2714"/>
        <v>962588</v>
      </c>
      <c r="FU1543" s="446">
        <f t="shared" si="2714"/>
        <v>3762844</v>
      </c>
      <c r="FV1543" s="446">
        <f t="shared" si="2714"/>
        <v>9450864</v>
      </c>
      <c r="FW1543" s="446">
        <f t="shared" si="2714"/>
        <v>7566865</v>
      </c>
      <c r="FX1543" s="446">
        <f t="shared" si="2714"/>
        <v>7515872</v>
      </c>
      <c r="FY1543" s="446">
        <f t="shared" si="2714"/>
        <v>253090032</v>
      </c>
      <c r="FZ1543" s="446">
        <f t="shared" si="2714"/>
        <v>255689890</v>
      </c>
      <c r="GA1543" s="446">
        <f t="shared" si="2714"/>
        <v>21756839</v>
      </c>
      <c r="GB1543" s="446">
        <f t="shared" si="2714"/>
        <v>101686200</v>
      </c>
      <c r="GC1543" s="446">
        <f t="shared" si="2715"/>
        <v>16109615</v>
      </c>
      <c r="GD1543" s="446" t="str">
        <f t="shared" si="2715"/>
        <v>-</v>
      </c>
      <c r="GE1543" s="446">
        <f t="shared" si="2715"/>
        <v>11109</v>
      </c>
      <c r="GF1543" s="446">
        <f t="shared" si="2715"/>
        <v>7552288</v>
      </c>
      <c r="GG1543" s="446">
        <f t="shared" si="2715"/>
        <v>12147876</v>
      </c>
      <c r="GH1543" s="446">
        <f t="shared" si="2715"/>
        <v>7371285</v>
      </c>
      <c r="GI1543" s="446">
        <f t="shared" si="2715"/>
        <v>233072313</v>
      </c>
      <c r="GJ1543" s="446">
        <f t="shared" si="2715"/>
        <v>99256</v>
      </c>
      <c r="GK1543" s="446">
        <f t="shared" si="2715"/>
        <v>9105552</v>
      </c>
      <c r="GL1543" s="446">
        <f t="shared" si="2715"/>
        <v>20400821</v>
      </c>
      <c r="GM1543" s="446">
        <f t="shared" si="2715"/>
        <v>1959216</v>
      </c>
      <c r="GN1543" s="446">
        <f t="shared" si="2715"/>
        <v>298816</v>
      </c>
      <c r="GO1543" s="446">
        <f t="shared" si="2715"/>
        <v>376425</v>
      </c>
      <c r="GP1543" s="446">
        <f t="shared" si="2715"/>
        <v>152514</v>
      </c>
      <c r="GQ1543" s="446">
        <f t="shared" si="2715"/>
        <v>162774225</v>
      </c>
      <c r="GR1543" s="446"/>
      <c r="GS1543" s="446"/>
      <c r="GT1543" s="446"/>
      <c r="GU1543" s="446"/>
      <c r="GV1543" s="416"/>
    </row>
    <row r="1544" spans="1:204" ht="9.75" customHeight="1" x14ac:dyDescent="0.2">
      <c r="A1544" s="417" t="str">
        <f t="shared" si="2698"/>
        <v>2025-26DECEMBERRYC</v>
      </c>
      <c r="B1544" s="458" t="str">
        <f t="shared" si="2717"/>
        <v>2025-26</v>
      </c>
      <c r="C1544" s="402" t="s">
        <v>650</v>
      </c>
      <c r="D1544" s="458" t="s">
        <v>656</v>
      </c>
      <c r="E1544" s="458" t="s">
        <v>466</v>
      </c>
      <c r="F1544" s="478" t="s">
        <v>453</v>
      </c>
      <c r="G1544" s="478" t="s">
        <v>687</v>
      </c>
      <c r="H1544" s="510">
        <v>137060</v>
      </c>
      <c r="I1544" s="510">
        <v>98373</v>
      </c>
      <c r="J1544" s="510">
        <v>106246</v>
      </c>
      <c r="K1544" s="510">
        <v>1</v>
      </c>
      <c r="L1544" s="510">
        <v>0</v>
      </c>
      <c r="M1544" s="510">
        <v>0</v>
      </c>
      <c r="N1544" s="510">
        <v>0</v>
      </c>
      <c r="O1544" s="510">
        <v>40</v>
      </c>
      <c r="P1544" s="510">
        <v>674</v>
      </c>
      <c r="Q1544" s="510">
        <v>3</v>
      </c>
      <c r="R1544" s="510">
        <v>3054</v>
      </c>
      <c r="S1544" s="510">
        <v>90813</v>
      </c>
      <c r="T1544" s="510">
        <v>9009</v>
      </c>
      <c r="U1544" s="510">
        <v>5440</v>
      </c>
      <c r="V1544" s="510">
        <v>47280</v>
      </c>
      <c r="W1544" s="510">
        <v>16520</v>
      </c>
      <c r="X1544" s="510">
        <v>289</v>
      </c>
      <c r="Y1544" s="510">
        <v>4675902</v>
      </c>
      <c r="Z1544" s="510">
        <v>519</v>
      </c>
      <c r="AA1544" s="510">
        <v>979</v>
      </c>
      <c r="AB1544" s="510">
        <v>3500828</v>
      </c>
      <c r="AC1544" s="510">
        <v>644</v>
      </c>
      <c r="AD1544" s="510">
        <v>1176</v>
      </c>
      <c r="AE1544" s="510">
        <v>104164144</v>
      </c>
      <c r="AF1544" s="510">
        <v>2203</v>
      </c>
      <c r="AG1544" s="510">
        <v>4694</v>
      </c>
      <c r="AH1544" s="510">
        <v>120979355</v>
      </c>
      <c r="AI1544" s="510">
        <v>7323</v>
      </c>
      <c r="AJ1544" s="510">
        <v>17181</v>
      </c>
      <c r="AK1544" s="510">
        <v>2466440</v>
      </c>
      <c r="AL1544" s="510">
        <v>8534</v>
      </c>
      <c r="AM1544" s="510">
        <v>20897</v>
      </c>
      <c r="AN1544" s="510">
        <v>133</v>
      </c>
      <c r="AO1544" s="510">
        <v>5660</v>
      </c>
      <c r="AP1544" s="510">
        <v>3625</v>
      </c>
      <c r="AQ1544" s="510">
        <v>18927319</v>
      </c>
      <c r="AR1544" s="510">
        <v>5221</v>
      </c>
      <c r="AS1544" s="510">
        <v>12446</v>
      </c>
      <c r="AT1544" s="510">
        <v>16425</v>
      </c>
      <c r="AU1544" s="510">
        <v>620</v>
      </c>
      <c r="AV1544" s="510">
        <v>11600</v>
      </c>
      <c r="AW1544" s="510">
        <v>14944</v>
      </c>
      <c r="AX1544" s="510">
        <v>342</v>
      </c>
      <c r="AY1544" s="510">
        <v>3863</v>
      </c>
      <c r="AZ1544" s="510">
        <v>668</v>
      </c>
      <c r="BA1544" s="510">
        <v>25314</v>
      </c>
      <c r="BB1544" s="510">
        <v>83656683</v>
      </c>
      <c r="BC1544" s="510">
        <v>3305</v>
      </c>
      <c r="BD1544" s="510">
        <v>8743</v>
      </c>
      <c r="BE1544" s="510">
        <v>601</v>
      </c>
      <c r="BF1544" s="510">
        <v>10174</v>
      </c>
      <c r="BG1544" s="510">
        <v>9491</v>
      </c>
      <c r="BH1544" s="510">
        <v>5048</v>
      </c>
      <c r="BI1544" s="510">
        <v>40440</v>
      </c>
      <c r="BJ1544" s="510">
        <v>2758</v>
      </c>
      <c r="BK1544" s="510">
        <v>31190</v>
      </c>
      <c r="BL1544" s="510">
        <v>74388</v>
      </c>
      <c r="BM1544" s="510">
        <v>20181</v>
      </c>
      <c r="BN1544" s="510">
        <v>14022</v>
      </c>
      <c r="BO1544" s="510">
        <v>11898</v>
      </c>
      <c r="BP1544" s="510">
        <v>8440</v>
      </c>
      <c r="BQ1544" s="510">
        <v>74954</v>
      </c>
      <c r="BR1544" s="510">
        <v>52208</v>
      </c>
      <c r="BS1544" s="510">
        <v>31322</v>
      </c>
      <c r="BT1544" s="510">
        <v>18343</v>
      </c>
      <c r="BU1544" s="510">
        <v>488</v>
      </c>
      <c r="BV1544" s="510">
        <v>294</v>
      </c>
      <c r="BW1544" s="510">
        <v>12</v>
      </c>
      <c r="BX1544" s="510">
        <v>4609</v>
      </c>
      <c r="BY1544" s="510">
        <v>384</v>
      </c>
      <c r="BZ1544" s="510">
        <v>645</v>
      </c>
      <c r="CA1544" s="510">
        <v>4</v>
      </c>
      <c r="CB1544" s="510">
        <v>698</v>
      </c>
      <c r="CC1544" s="510">
        <v>175</v>
      </c>
      <c r="CD1544" s="510">
        <v>313</v>
      </c>
      <c r="CE1544" s="510">
        <v>8993</v>
      </c>
      <c r="CF1544" s="510">
        <v>4670595</v>
      </c>
      <c r="CG1544" s="510">
        <v>519</v>
      </c>
      <c r="CH1544" s="510">
        <v>979</v>
      </c>
      <c r="CI1544" s="510">
        <v>3296</v>
      </c>
      <c r="CJ1544" s="510">
        <v>7938630</v>
      </c>
      <c r="CK1544" s="510">
        <v>2409</v>
      </c>
      <c r="CL1544" s="510">
        <v>5214</v>
      </c>
      <c r="CM1544" s="510">
        <v>995</v>
      </c>
      <c r="CN1544" s="510">
        <v>2066494</v>
      </c>
      <c r="CO1544" s="510">
        <v>2077</v>
      </c>
      <c r="CP1544" s="510">
        <v>4807</v>
      </c>
      <c r="CQ1544" s="510">
        <v>42989</v>
      </c>
      <c r="CR1544" s="510">
        <v>94159020</v>
      </c>
      <c r="CS1544" s="510">
        <v>2190</v>
      </c>
      <c r="CT1544" s="510">
        <v>4650</v>
      </c>
      <c r="CU1544" s="510">
        <v>331</v>
      </c>
      <c r="CV1544" s="510">
        <v>3702461</v>
      </c>
      <c r="CW1544" s="510">
        <v>11186</v>
      </c>
      <c r="CX1544" s="510">
        <v>29158</v>
      </c>
      <c r="CY1544" s="510">
        <v>143</v>
      </c>
      <c r="CZ1544" s="510">
        <v>1340100</v>
      </c>
      <c r="DA1544" s="510">
        <v>9371</v>
      </c>
      <c r="DB1544" s="510">
        <v>28409</v>
      </c>
      <c r="DC1544" s="510">
        <v>717</v>
      </c>
      <c r="DD1544" s="510">
        <v>10647213</v>
      </c>
      <c r="DE1544" s="510">
        <v>14850</v>
      </c>
      <c r="DF1544" s="510">
        <v>46645</v>
      </c>
      <c r="DG1544" s="510">
        <v>96</v>
      </c>
      <c r="DH1544" s="510">
        <v>1002983</v>
      </c>
      <c r="DI1544" s="510">
        <v>10448</v>
      </c>
      <c r="DJ1544" s="510">
        <v>33735</v>
      </c>
      <c r="DK1544" s="510">
        <v>614</v>
      </c>
      <c r="DL1544" s="510">
        <v>214833</v>
      </c>
      <c r="DM1544" s="510">
        <v>350</v>
      </c>
      <c r="DN1544" s="510">
        <v>598</v>
      </c>
      <c r="DO1544" s="510">
        <v>5458</v>
      </c>
      <c r="DP1544" s="510">
        <v>227928</v>
      </c>
      <c r="DQ1544" s="510">
        <v>42</v>
      </c>
      <c r="DR1544" s="510">
        <v>76</v>
      </c>
      <c r="DS1544" s="510">
        <v>140</v>
      </c>
      <c r="DT1544" s="510">
        <v>268664</v>
      </c>
      <c r="DU1544" s="510">
        <v>1919</v>
      </c>
      <c r="DV1544" s="510">
        <v>4383</v>
      </c>
      <c r="DW1544" s="510">
        <v>123</v>
      </c>
      <c r="DX1544" s="510">
        <v>40355</v>
      </c>
      <c r="DY1544" s="510">
        <v>95845471</v>
      </c>
      <c r="DZ1544" s="510">
        <v>2375</v>
      </c>
      <c r="EA1544" s="510">
        <v>5433</v>
      </c>
      <c r="EB1544" s="510">
        <v>29191</v>
      </c>
      <c r="EC1544" s="510">
        <v>13555</v>
      </c>
      <c r="ED1544" s="510">
        <v>6331</v>
      </c>
      <c r="EE1544" s="510">
        <v>44038366</v>
      </c>
      <c r="EF1544" s="510">
        <v>3150</v>
      </c>
      <c r="EG1544" s="510">
        <v>656</v>
      </c>
      <c r="EH1544" s="510">
        <v>12</v>
      </c>
      <c r="EI1544" s="510"/>
      <c r="EJ1544" s="479"/>
      <c r="EK1544" s="479"/>
      <c r="EL1544" s="479"/>
      <c r="EM1544" s="479"/>
      <c r="EN1544" s="479"/>
      <c r="EO1544" s="479"/>
      <c r="EP1544" s="479"/>
      <c r="EQ1544" s="479"/>
      <c r="ER1544" s="479"/>
      <c r="ES1544" s="479"/>
      <c r="ET1544" s="479"/>
      <c r="EU1544" s="479"/>
      <c r="EV1544" s="479"/>
      <c r="EW1544" s="479"/>
      <c r="EX1544" s="479"/>
      <c r="EY1544" s="479"/>
      <c r="EZ1544" s="516"/>
      <c r="FA1544" s="446">
        <f t="shared" si="2713"/>
        <v>12</v>
      </c>
      <c r="FB1544" s="417">
        <f t="shared" si="2691"/>
        <v>2025</v>
      </c>
      <c r="FC1544" s="448">
        <f t="shared" si="2692"/>
        <v>45992</v>
      </c>
      <c r="FD1544" s="449">
        <f t="shared" si="2693"/>
        <v>31</v>
      </c>
      <c r="FE1544" s="450"/>
      <c r="FF1544" s="451">
        <f t="shared" si="2716"/>
        <v>0.65482903419316141</v>
      </c>
      <c r="FG1544" s="450"/>
      <c r="FH1544" s="452">
        <f t="shared" si="2701"/>
        <v>2.2400932400932403</v>
      </c>
      <c r="FI1544" s="452">
        <f t="shared" si="2702"/>
        <v>1.5564435564435564</v>
      </c>
      <c r="FJ1544" s="452">
        <f t="shared" si="2703"/>
        <v>2.1871323529411764</v>
      </c>
      <c r="FK1544" s="452">
        <f t="shared" si="2704"/>
        <v>1.5514705882352942</v>
      </c>
      <c r="FL1544" s="452">
        <f t="shared" si="2705"/>
        <v>1.585321489001692</v>
      </c>
      <c r="FM1544" s="452">
        <f t="shared" si="2706"/>
        <v>1.1042301184433163</v>
      </c>
      <c r="FN1544" s="452">
        <f t="shared" si="2707"/>
        <v>1.896004842615012</v>
      </c>
      <c r="FO1544" s="452">
        <f t="shared" si="2708"/>
        <v>1.1103510895883777</v>
      </c>
      <c r="FP1544" s="452">
        <f t="shared" si="2709"/>
        <v>1.6885813148788926</v>
      </c>
      <c r="FQ1544" s="452">
        <f t="shared" si="2710"/>
        <v>1.0173010380622838</v>
      </c>
      <c r="FR1544" s="453"/>
      <c r="FS1544" s="446">
        <f t="shared" si="2714"/>
        <v>0</v>
      </c>
      <c r="FT1544" s="446">
        <f t="shared" si="2714"/>
        <v>0</v>
      </c>
      <c r="FU1544" s="446">
        <f t="shared" si="2714"/>
        <v>0</v>
      </c>
      <c r="FV1544" s="446">
        <f t="shared" si="2714"/>
        <v>3934920</v>
      </c>
      <c r="FW1544" s="446">
        <f t="shared" si="2714"/>
        <v>8819811</v>
      </c>
      <c r="FX1544" s="446">
        <f t="shared" si="2714"/>
        <v>6397440</v>
      </c>
      <c r="FY1544" s="446">
        <f t="shared" si="2714"/>
        <v>221932320</v>
      </c>
      <c r="FZ1544" s="446">
        <f t="shared" si="2714"/>
        <v>283830120</v>
      </c>
      <c r="GA1544" s="446">
        <f t="shared" si="2714"/>
        <v>6039233</v>
      </c>
      <c r="GB1544" s="446">
        <f t="shared" si="2714"/>
        <v>221320302</v>
      </c>
      <c r="GC1544" s="446">
        <f t="shared" si="2715"/>
        <v>45116750</v>
      </c>
      <c r="GD1544" s="446">
        <f t="shared" si="2715"/>
        <v>7740</v>
      </c>
      <c r="GE1544" s="446">
        <f t="shared" si="2715"/>
        <v>1252</v>
      </c>
      <c r="GF1544" s="446">
        <f t="shared" si="2715"/>
        <v>8804147</v>
      </c>
      <c r="GG1544" s="446">
        <f t="shared" si="2715"/>
        <v>17185344</v>
      </c>
      <c r="GH1544" s="446">
        <f t="shared" si="2715"/>
        <v>4782965</v>
      </c>
      <c r="GI1544" s="446">
        <f t="shared" si="2715"/>
        <v>199898850</v>
      </c>
      <c r="GJ1544" s="446">
        <f t="shared" si="2715"/>
        <v>9651298</v>
      </c>
      <c r="GK1544" s="446">
        <f t="shared" si="2715"/>
        <v>4062487</v>
      </c>
      <c r="GL1544" s="446">
        <f t="shared" si="2715"/>
        <v>33444465</v>
      </c>
      <c r="GM1544" s="446">
        <f t="shared" si="2715"/>
        <v>3238560</v>
      </c>
      <c r="GN1544" s="446">
        <f t="shared" si="2715"/>
        <v>613620</v>
      </c>
      <c r="GO1544" s="446">
        <f t="shared" si="2715"/>
        <v>367172</v>
      </c>
      <c r="GP1544" s="446">
        <f t="shared" si="2715"/>
        <v>414808</v>
      </c>
      <c r="GQ1544" s="446">
        <f t="shared" si="2715"/>
        <v>219248715</v>
      </c>
      <c r="GR1544" s="446"/>
      <c r="GS1544" s="446"/>
      <c r="GT1544" s="446"/>
      <c r="GU1544" s="446"/>
      <c r="GV1544" s="416"/>
    </row>
    <row r="1545" spans="1:204" ht="9.75" customHeight="1" x14ac:dyDescent="0.2">
      <c r="A1545" s="417" t="str">
        <f t="shared" si="2698"/>
        <v>2025-26DECEMBERR1F</v>
      </c>
      <c r="B1545" s="458" t="str">
        <f t="shared" si="2717"/>
        <v>2025-26</v>
      </c>
      <c r="C1545" s="402" t="s">
        <v>650</v>
      </c>
      <c r="D1545" s="458" t="s">
        <v>663</v>
      </c>
      <c r="E1545" s="458" t="s">
        <v>662</v>
      </c>
      <c r="F1545" s="478" t="s">
        <v>458</v>
      </c>
      <c r="G1545" s="478" t="s">
        <v>688</v>
      </c>
      <c r="H1545" s="510">
        <v>3869</v>
      </c>
      <c r="I1545" s="510">
        <v>2058</v>
      </c>
      <c r="J1545" s="510">
        <v>17075</v>
      </c>
      <c r="K1545" s="510">
        <v>8</v>
      </c>
      <c r="L1545" s="510">
        <v>0</v>
      </c>
      <c r="M1545" s="510">
        <v>14</v>
      </c>
      <c r="N1545" s="510">
        <v>66</v>
      </c>
      <c r="O1545" s="510">
        <v>159</v>
      </c>
      <c r="P1545" s="510">
        <v>13</v>
      </c>
      <c r="Q1545" s="510">
        <v>0</v>
      </c>
      <c r="R1545" s="510">
        <v>3</v>
      </c>
      <c r="S1545" s="510">
        <v>2759</v>
      </c>
      <c r="T1545" s="510">
        <v>156</v>
      </c>
      <c r="U1545" s="510">
        <v>92</v>
      </c>
      <c r="V1545" s="510">
        <v>1416</v>
      </c>
      <c r="W1545" s="510">
        <v>685</v>
      </c>
      <c r="X1545" s="510">
        <v>39</v>
      </c>
      <c r="Y1545" s="510">
        <v>71644</v>
      </c>
      <c r="Z1545" s="510">
        <v>459</v>
      </c>
      <c r="AA1545" s="510">
        <v>840</v>
      </c>
      <c r="AB1545" s="510">
        <v>61037</v>
      </c>
      <c r="AC1545" s="510">
        <v>663</v>
      </c>
      <c r="AD1545" s="510">
        <v>1216</v>
      </c>
      <c r="AE1545" s="510">
        <v>2578819</v>
      </c>
      <c r="AF1545" s="510">
        <v>1821</v>
      </c>
      <c r="AG1545" s="510">
        <v>4008</v>
      </c>
      <c r="AH1545" s="510">
        <v>3918745</v>
      </c>
      <c r="AI1545" s="510">
        <v>5721</v>
      </c>
      <c r="AJ1545" s="510">
        <v>13286</v>
      </c>
      <c r="AK1545" s="510">
        <v>307800</v>
      </c>
      <c r="AL1545" s="510">
        <v>7892</v>
      </c>
      <c r="AM1545" s="510">
        <v>19804</v>
      </c>
      <c r="AN1545" s="510">
        <v>11</v>
      </c>
      <c r="AO1545" s="510">
        <v>116</v>
      </c>
      <c r="AP1545" s="510">
        <v>7</v>
      </c>
      <c r="AQ1545" s="510">
        <v>19334</v>
      </c>
      <c r="AR1545" s="510">
        <v>2762</v>
      </c>
      <c r="AS1545" s="510">
        <v>6163</v>
      </c>
      <c r="AT1545" s="510">
        <v>268</v>
      </c>
      <c r="AU1545" s="510">
        <v>6</v>
      </c>
      <c r="AV1545" s="510">
        <v>56</v>
      </c>
      <c r="AW1545" s="510">
        <v>86</v>
      </c>
      <c r="AX1545" s="510">
        <v>9</v>
      </c>
      <c r="AY1545" s="510">
        <v>197</v>
      </c>
      <c r="AZ1545" s="510">
        <v>47</v>
      </c>
      <c r="BA1545" s="510" t="s">
        <v>152</v>
      </c>
      <c r="BB1545" s="510" t="s">
        <v>152</v>
      </c>
      <c r="BC1545" s="510" t="s">
        <v>152</v>
      </c>
      <c r="BD1545" s="510" t="s">
        <v>152</v>
      </c>
      <c r="BE1545" s="510" t="s">
        <v>152</v>
      </c>
      <c r="BF1545" s="510" t="s">
        <v>152</v>
      </c>
      <c r="BG1545" s="510" t="s">
        <v>152</v>
      </c>
      <c r="BH1545" s="510" t="s">
        <v>152</v>
      </c>
      <c r="BI1545" s="510">
        <v>1542</v>
      </c>
      <c r="BJ1545" s="510">
        <v>23</v>
      </c>
      <c r="BK1545" s="510">
        <v>926</v>
      </c>
      <c r="BL1545" s="510">
        <v>2491</v>
      </c>
      <c r="BM1545" s="510">
        <v>286</v>
      </c>
      <c r="BN1545" s="510">
        <v>240</v>
      </c>
      <c r="BO1545" s="510">
        <v>167</v>
      </c>
      <c r="BP1545" s="510">
        <v>147</v>
      </c>
      <c r="BQ1545" s="510">
        <v>1671</v>
      </c>
      <c r="BR1545" s="510">
        <v>1543</v>
      </c>
      <c r="BS1545" s="510">
        <v>839</v>
      </c>
      <c r="BT1545" s="510">
        <v>740</v>
      </c>
      <c r="BU1545" s="510">
        <v>45</v>
      </c>
      <c r="BV1545" s="510">
        <v>37</v>
      </c>
      <c r="BW1545" s="510">
        <v>1</v>
      </c>
      <c r="BX1545" s="510">
        <v>832</v>
      </c>
      <c r="BY1545" s="510">
        <v>832</v>
      </c>
      <c r="BZ1545" s="510">
        <v>832</v>
      </c>
      <c r="CA1545" s="510">
        <v>0</v>
      </c>
      <c r="CB1545" s="510">
        <v>0</v>
      </c>
      <c r="CC1545" s="510" t="s">
        <v>152</v>
      </c>
      <c r="CD1545" s="510" t="s">
        <v>152</v>
      </c>
      <c r="CE1545" s="510">
        <v>155</v>
      </c>
      <c r="CF1545" s="510">
        <v>70812</v>
      </c>
      <c r="CG1545" s="510">
        <v>457</v>
      </c>
      <c r="CH1545" s="510">
        <v>841</v>
      </c>
      <c r="CI1545" s="510">
        <v>106</v>
      </c>
      <c r="CJ1545" s="510">
        <v>211954</v>
      </c>
      <c r="CK1545" s="510">
        <v>2000</v>
      </c>
      <c r="CL1545" s="510">
        <v>4010</v>
      </c>
      <c r="CM1545" s="510">
        <v>33</v>
      </c>
      <c r="CN1545" s="510">
        <v>130773</v>
      </c>
      <c r="CO1545" s="510">
        <v>3963</v>
      </c>
      <c r="CP1545" s="510">
        <v>6490</v>
      </c>
      <c r="CQ1545" s="510">
        <v>1277</v>
      </c>
      <c r="CR1545" s="510">
        <v>2236092</v>
      </c>
      <c r="CS1545" s="510">
        <v>1751</v>
      </c>
      <c r="CT1545" s="510">
        <v>3870</v>
      </c>
      <c r="CU1545" s="510">
        <v>147</v>
      </c>
      <c r="CV1545" s="510">
        <v>844861</v>
      </c>
      <c r="CW1545" s="510">
        <v>5747</v>
      </c>
      <c r="CX1545" s="510">
        <v>12981</v>
      </c>
      <c r="CY1545" s="510">
        <v>28</v>
      </c>
      <c r="CZ1545" s="510">
        <v>294348</v>
      </c>
      <c r="DA1545" s="510">
        <v>10512</v>
      </c>
      <c r="DB1545" s="510">
        <v>19446</v>
      </c>
      <c r="DC1545" s="510">
        <v>24</v>
      </c>
      <c r="DD1545" s="510">
        <v>262344</v>
      </c>
      <c r="DE1545" s="510">
        <v>10931</v>
      </c>
      <c r="DF1545" s="510">
        <v>25655</v>
      </c>
      <c r="DG1545" s="510">
        <v>11</v>
      </c>
      <c r="DH1545" s="510">
        <v>139806</v>
      </c>
      <c r="DI1545" s="510">
        <v>12710</v>
      </c>
      <c r="DJ1545" s="510">
        <v>27717</v>
      </c>
      <c r="DK1545" s="510">
        <v>6</v>
      </c>
      <c r="DL1545" s="510">
        <v>2447</v>
      </c>
      <c r="DM1545" s="510">
        <v>408</v>
      </c>
      <c r="DN1545" s="510">
        <v>662</v>
      </c>
      <c r="DO1545" s="510">
        <v>97</v>
      </c>
      <c r="DP1545" s="510">
        <v>3348</v>
      </c>
      <c r="DQ1545" s="510">
        <v>35</v>
      </c>
      <c r="DR1545" s="510">
        <v>63</v>
      </c>
      <c r="DS1545" s="510">
        <v>3</v>
      </c>
      <c r="DT1545" s="510">
        <v>5990</v>
      </c>
      <c r="DU1545" s="510">
        <v>1997</v>
      </c>
      <c r="DV1545" s="510">
        <v>2573</v>
      </c>
      <c r="DW1545" s="510">
        <v>2</v>
      </c>
      <c r="DX1545" s="510">
        <v>1541</v>
      </c>
      <c r="DY1545" s="510">
        <v>1858499</v>
      </c>
      <c r="DZ1545" s="510">
        <v>1206</v>
      </c>
      <c r="EA1545" s="510">
        <v>1921</v>
      </c>
      <c r="EB1545" s="510">
        <v>712</v>
      </c>
      <c r="EC1545" s="510">
        <v>169</v>
      </c>
      <c r="ED1545" s="510">
        <v>73</v>
      </c>
      <c r="EE1545" s="510">
        <v>349191</v>
      </c>
      <c r="EF1545" s="510">
        <v>43</v>
      </c>
      <c r="EG1545" s="510">
        <v>0</v>
      </c>
      <c r="EH1545" s="510">
        <v>10</v>
      </c>
      <c r="EI1545" s="510"/>
      <c r="EJ1545" s="479"/>
      <c r="EK1545" s="479"/>
      <c r="EL1545" s="479"/>
      <c r="EM1545" s="479"/>
      <c r="EN1545" s="479"/>
      <c r="EO1545" s="479"/>
      <c r="EP1545" s="479"/>
      <c r="EQ1545" s="479"/>
      <c r="ER1545" s="479"/>
      <c r="ES1545" s="479"/>
      <c r="ET1545" s="479"/>
      <c r="EU1545" s="479"/>
      <c r="EV1545" s="479"/>
      <c r="EW1545" s="479"/>
      <c r="EX1545" s="479"/>
      <c r="EY1545" s="479"/>
      <c r="EZ1545" s="476"/>
      <c r="FA1545" s="446">
        <f t="shared" si="2713"/>
        <v>12</v>
      </c>
      <c r="FB1545" s="417">
        <f t="shared" si="2691"/>
        <v>2025</v>
      </c>
      <c r="FC1545" s="448">
        <f t="shared" si="2692"/>
        <v>45992</v>
      </c>
      <c r="FD1545" s="449">
        <f t="shared" si="2693"/>
        <v>31</v>
      </c>
      <c r="FE1545" s="450"/>
      <c r="FF1545" s="451">
        <f t="shared" si="2716"/>
        <v>0.67832167832167833</v>
      </c>
      <c r="FG1545" s="450"/>
      <c r="FH1545" s="452">
        <f t="shared" si="2701"/>
        <v>1.8333333333333333</v>
      </c>
      <c r="FI1545" s="452">
        <f t="shared" si="2702"/>
        <v>1.5384615384615385</v>
      </c>
      <c r="FJ1545" s="452">
        <f t="shared" si="2703"/>
        <v>1.8152173913043479</v>
      </c>
      <c r="FK1545" s="452">
        <f t="shared" si="2704"/>
        <v>1.5978260869565217</v>
      </c>
      <c r="FL1545" s="452">
        <f t="shared" si="2705"/>
        <v>1.1800847457627119</v>
      </c>
      <c r="FM1545" s="452">
        <f t="shared" si="2706"/>
        <v>1.0896892655367232</v>
      </c>
      <c r="FN1545" s="452">
        <f t="shared" si="2707"/>
        <v>1.2248175182481751</v>
      </c>
      <c r="FO1545" s="452">
        <f t="shared" si="2708"/>
        <v>1.0802919708029197</v>
      </c>
      <c r="FP1545" s="452">
        <f t="shared" si="2709"/>
        <v>1.1538461538461537</v>
      </c>
      <c r="FQ1545" s="452">
        <f t="shared" si="2710"/>
        <v>0.94871794871794868</v>
      </c>
      <c r="FR1545" s="453"/>
      <c r="FS1545" s="446">
        <f t="shared" ref="FS1545:GB1554" si="2718">IFERROR(HLOOKUP(FS$1,$H$5:$HA$10116,MATCH($A1545,$A$5:$A$10116,0),0)*HLOOKUP(FS$2,$H$5:$HA$10116,MATCH($A1545,$A$5:$A$10116,0),0),"-")</f>
        <v>0</v>
      </c>
      <c r="FT1545" s="446">
        <f t="shared" si="2718"/>
        <v>28812</v>
      </c>
      <c r="FU1545" s="446">
        <f t="shared" si="2718"/>
        <v>135828</v>
      </c>
      <c r="FV1545" s="446">
        <f t="shared" si="2718"/>
        <v>327222</v>
      </c>
      <c r="FW1545" s="446">
        <f t="shared" si="2718"/>
        <v>131040</v>
      </c>
      <c r="FX1545" s="446">
        <f t="shared" si="2718"/>
        <v>111872</v>
      </c>
      <c r="FY1545" s="446">
        <f t="shared" si="2718"/>
        <v>5675328</v>
      </c>
      <c r="FZ1545" s="446">
        <f t="shared" si="2718"/>
        <v>9100910</v>
      </c>
      <c r="GA1545" s="446">
        <f t="shared" si="2718"/>
        <v>772356</v>
      </c>
      <c r="GB1545" s="446" t="str">
        <f t="shared" si="2718"/>
        <v>-</v>
      </c>
      <c r="GC1545" s="446">
        <f t="shared" ref="GC1545:GQ1554" si="2719">IFERROR(HLOOKUP(GC$1,$H$5:$HA$10116,MATCH($A1545,$A$5:$A$10116,0),0)*HLOOKUP(GC$2,$H$5:$HA$10116,MATCH($A1545,$A$5:$A$10116,0),0),"-")</f>
        <v>43141</v>
      </c>
      <c r="GD1545" s="446">
        <f t="shared" si="2719"/>
        <v>832</v>
      </c>
      <c r="GE1545" s="446" t="str">
        <f t="shared" si="2719"/>
        <v>-</v>
      </c>
      <c r="GF1545" s="446">
        <f t="shared" si="2719"/>
        <v>130355</v>
      </c>
      <c r="GG1545" s="446">
        <f t="shared" si="2719"/>
        <v>425060</v>
      </c>
      <c r="GH1545" s="446">
        <f t="shared" si="2719"/>
        <v>214170</v>
      </c>
      <c r="GI1545" s="446">
        <f t="shared" si="2719"/>
        <v>4941990</v>
      </c>
      <c r="GJ1545" s="446">
        <f t="shared" si="2719"/>
        <v>1908207</v>
      </c>
      <c r="GK1545" s="446">
        <f t="shared" si="2719"/>
        <v>544488</v>
      </c>
      <c r="GL1545" s="446">
        <f t="shared" si="2719"/>
        <v>615720</v>
      </c>
      <c r="GM1545" s="446">
        <f t="shared" si="2719"/>
        <v>304887</v>
      </c>
      <c r="GN1545" s="446">
        <f t="shared" si="2719"/>
        <v>7719</v>
      </c>
      <c r="GO1545" s="446">
        <f t="shared" si="2719"/>
        <v>3972</v>
      </c>
      <c r="GP1545" s="446">
        <f t="shared" si="2719"/>
        <v>6111</v>
      </c>
      <c r="GQ1545" s="446">
        <f t="shared" si="2719"/>
        <v>2960261</v>
      </c>
      <c r="GR1545" s="446"/>
      <c r="GS1545" s="446"/>
      <c r="GT1545" s="446"/>
      <c r="GU1545" s="446"/>
      <c r="GV1545" s="416"/>
    </row>
    <row r="1546" spans="1:204" ht="9.75" customHeight="1" x14ac:dyDescent="0.2">
      <c r="A1546" s="493" t="str">
        <f t="shared" si="2698"/>
        <v>2025-26DECEMBERRRU</v>
      </c>
      <c r="B1546" s="494" t="str">
        <f t="shared" si="2717"/>
        <v>2025-26</v>
      </c>
      <c r="C1546" s="480" t="s">
        <v>650</v>
      </c>
      <c r="D1546" s="494" t="s">
        <v>659</v>
      </c>
      <c r="E1546" s="494" t="s">
        <v>467</v>
      </c>
      <c r="F1546" s="495" t="s">
        <v>454</v>
      </c>
      <c r="G1546" s="511" t="s">
        <v>689</v>
      </c>
      <c r="H1546" s="519">
        <v>194013</v>
      </c>
      <c r="I1546" s="519">
        <v>143331</v>
      </c>
      <c r="J1546" s="519">
        <v>490552</v>
      </c>
      <c r="K1546" s="519">
        <v>3</v>
      </c>
      <c r="L1546" s="519">
        <v>0</v>
      </c>
      <c r="M1546" s="519">
        <v>1</v>
      </c>
      <c r="N1546" s="519">
        <v>22</v>
      </c>
      <c r="O1546" s="519">
        <v>71</v>
      </c>
      <c r="P1546" s="519">
        <v>782</v>
      </c>
      <c r="Q1546" s="519">
        <v>0</v>
      </c>
      <c r="R1546" s="519">
        <v>2203</v>
      </c>
      <c r="S1546" s="519">
        <v>129317</v>
      </c>
      <c r="T1546" s="519">
        <v>15688</v>
      </c>
      <c r="U1546" s="519">
        <v>11107</v>
      </c>
      <c r="V1546" s="519">
        <v>63817</v>
      </c>
      <c r="W1546" s="519">
        <v>14130</v>
      </c>
      <c r="X1546" s="519">
        <v>963</v>
      </c>
      <c r="Y1546" s="519">
        <v>6665754</v>
      </c>
      <c r="Z1546" s="519">
        <v>425</v>
      </c>
      <c r="AA1546" s="519">
        <v>721</v>
      </c>
      <c r="AB1546" s="519">
        <v>6463900</v>
      </c>
      <c r="AC1546" s="519">
        <v>582</v>
      </c>
      <c r="AD1546" s="519">
        <v>989</v>
      </c>
      <c r="AE1546" s="519">
        <v>123677295</v>
      </c>
      <c r="AF1546" s="519">
        <v>1938</v>
      </c>
      <c r="AG1546" s="519">
        <v>4147</v>
      </c>
      <c r="AH1546" s="519">
        <v>80240937</v>
      </c>
      <c r="AI1546" s="519">
        <v>5679</v>
      </c>
      <c r="AJ1546" s="519">
        <v>13647</v>
      </c>
      <c r="AK1546" s="519">
        <v>9318941</v>
      </c>
      <c r="AL1546" s="519">
        <v>9677</v>
      </c>
      <c r="AM1546" s="519">
        <v>20650</v>
      </c>
      <c r="AN1546" s="519">
        <v>1491</v>
      </c>
      <c r="AO1546" s="519">
        <v>3184</v>
      </c>
      <c r="AP1546" s="519">
        <v>3003</v>
      </c>
      <c r="AQ1546" s="519">
        <v>8141181</v>
      </c>
      <c r="AR1546" s="519">
        <v>2711</v>
      </c>
      <c r="AS1546" s="519">
        <v>5978</v>
      </c>
      <c r="AT1546" s="519">
        <v>29593</v>
      </c>
      <c r="AU1546" s="519">
        <v>2045</v>
      </c>
      <c r="AV1546" s="519">
        <v>11663</v>
      </c>
      <c r="AW1546" s="519" t="s">
        <v>152</v>
      </c>
      <c r="AX1546" s="519">
        <v>685</v>
      </c>
      <c r="AY1546" s="519">
        <v>15200</v>
      </c>
      <c r="AZ1546" s="519" t="s">
        <v>152</v>
      </c>
      <c r="BA1546" s="519">
        <v>19521</v>
      </c>
      <c r="BB1546" s="519">
        <v>31670370</v>
      </c>
      <c r="BC1546" s="519">
        <v>1622</v>
      </c>
      <c r="BD1546" s="519">
        <v>3379</v>
      </c>
      <c r="BE1546" s="519">
        <v>1397</v>
      </c>
      <c r="BF1546" s="519">
        <v>4052</v>
      </c>
      <c r="BG1546" s="519">
        <v>10614</v>
      </c>
      <c r="BH1546" s="519">
        <v>3458</v>
      </c>
      <c r="BI1546" s="519">
        <v>63029</v>
      </c>
      <c r="BJ1546" s="519">
        <v>3329</v>
      </c>
      <c r="BK1546" s="519">
        <v>33366</v>
      </c>
      <c r="BL1546" s="519">
        <v>99724</v>
      </c>
      <c r="BM1546" s="519">
        <v>35598</v>
      </c>
      <c r="BN1546" s="519">
        <v>28661</v>
      </c>
      <c r="BO1546" s="519">
        <v>24540</v>
      </c>
      <c r="BP1546" s="519">
        <v>20375</v>
      </c>
      <c r="BQ1546" s="519">
        <v>111162</v>
      </c>
      <c r="BR1546" s="519">
        <v>72294</v>
      </c>
      <c r="BS1546" s="519">
        <v>34687</v>
      </c>
      <c r="BT1546" s="519">
        <v>16380</v>
      </c>
      <c r="BU1546" s="519">
        <v>1928</v>
      </c>
      <c r="BV1546" s="519">
        <v>1068</v>
      </c>
      <c r="BW1546" s="519">
        <v>69</v>
      </c>
      <c r="BX1546" s="519">
        <v>35024</v>
      </c>
      <c r="BY1546" s="519">
        <v>508</v>
      </c>
      <c r="BZ1546" s="519">
        <v>818</v>
      </c>
      <c r="CA1546" s="519">
        <v>27</v>
      </c>
      <c r="CB1546" s="519">
        <v>14956</v>
      </c>
      <c r="CC1546" s="519">
        <v>554</v>
      </c>
      <c r="CD1546" s="519">
        <v>1007</v>
      </c>
      <c r="CE1546" s="519">
        <v>15592</v>
      </c>
      <c r="CF1546" s="519">
        <v>6615774</v>
      </c>
      <c r="CG1546" s="519">
        <v>424</v>
      </c>
      <c r="CH1546" s="519">
        <v>721</v>
      </c>
      <c r="CI1546" s="519">
        <v>4768</v>
      </c>
      <c r="CJ1546" s="519">
        <v>9568333</v>
      </c>
      <c r="CK1546" s="519">
        <v>2007</v>
      </c>
      <c r="CL1546" s="519">
        <v>4255</v>
      </c>
      <c r="CM1546" s="519">
        <v>1406</v>
      </c>
      <c r="CN1546" s="519">
        <v>2408974</v>
      </c>
      <c r="CO1546" s="519">
        <v>1713</v>
      </c>
      <c r="CP1546" s="519">
        <v>3908</v>
      </c>
      <c r="CQ1546" s="519">
        <v>57643</v>
      </c>
      <c r="CR1546" s="519">
        <v>111699988</v>
      </c>
      <c r="CS1546" s="519">
        <v>1938</v>
      </c>
      <c r="CT1546" s="519">
        <v>4142</v>
      </c>
      <c r="CU1546" s="519">
        <v>1094</v>
      </c>
      <c r="CV1546" s="519">
        <v>8584670</v>
      </c>
      <c r="CW1546" s="519">
        <v>7847</v>
      </c>
      <c r="CX1546" s="519">
        <v>18529</v>
      </c>
      <c r="CY1546" s="519">
        <v>470</v>
      </c>
      <c r="CZ1546" s="519">
        <v>2293982</v>
      </c>
      <c r="DA1546" s="519">
        <v>4881</v>
      </c>
      <c r="DB1546" s="519">
        <v>13801</v>
      </c>
      <c r="DC1546" s="519">
        <v>1236</v>
      </c>
      <c r="DD1546" s="519">
        <v>12120415</v>
      </c>
      <c r="DE1546" s="519">
        <v>9806</v>
      </c>
      <c r="DF1546" s="519">
        <v>21807</v>
      </c>
      <c r="DG1546" s="519">
        <v>85</v>
      </c>
      <c r="DH1546" s="519">
        <v>562493</v>
      </c>
      <c r="DI1546" s="519">
        <v>6618</v>
      </c>
      <c r="DJ1546" s="519">
        <v>13605</v>
      </c>
      <c r="DK1546" s="519">
        <v>1217</v>
      </c>
      <c r="DL1546" s="519">
        <v>401492</v>
      </c>
      <c r="DM1546" s="519">
        <v>330</v>
      </c>
      <c r="DN1546" s="519">
        <v>562</v>
      </c>
      <c r="DO1546" s="519">
        <v>9628</v>
      </c>
      <c r="DP1546" s="519">
        <v>480693</v>
      </c>
      <c r="DQ1546" s="519">
        <v>50</v>
      </c>
      <c r="DR1546" s="519">
        <v>90</v>
      </c>
      <c r="DS1546" s="519">
        <v>106</v>
      </c>
      <c r="DT1546" s="519">
        <v>314525</v>
      </c>
      <c r="DU1546" s="519">
        <v>2967</v>
      </c>
      <c r="DV1546" s="519">
        <v>6277</v>
      </c>
      <c r="DW1546" s="519">
        <v>100</v>
      </c>
      <c r="DX1546" s="519">
        <v>63246</v>
      </c>
      <c r="DY1546" s="519">
        <v>92564523</v>
      </c>
      <c r="DZ1546" s="519">
        <v>1464</v>
      </c>
      <c r="EA1546" s="519">
        <v>2610</v>
      </c>
      <c r="EB1546" s="519">
        <v>45047</v>
      </c>
      <c r="EC1546" s="519">
        <v>18463</v>
      </c>
      <c r="ED1546" s="519">
        <v>1192</v>
      </c>
      <c r="EE1546" s="519">
        <v>13601750</v>
      </c>
      <c r="EF1546" s="519">
        <v>1951</v>
      </c>
      <c r="EG1546" s="519">
        <v>612</v>
      </c>
      <c r="EH1546" s="519">
        <v>63</v>
      </c>
      <c r="EI1546" s="519"/>
      <c r="EJ1546" s="512"/>
      <c r="EK1546" s="512"/>
      <c r="EL1546" s="512"/>
      <c r="EM1546" s="512"/>
      <c r="EN1546" s="512"/>
      <c r="EO1546" s="512"/>
      <c r="EP1546" s="512"/>
      <c r="EQ1546" s="512"/>
      <c r="ER1546" s="512"/>
      <c r="ES1546" s="512"/>
      <c r="ET1546" s="512"/>
      <c r="EU1546" s="512"/>
      <c r="EV1546" s="512"/>
      <c r="EW1546" s="512"/>
      <c r="EX1546" s="512"/>
      <c r="EY1546" s="512"/>
      <c r="EZ1546" s="514"/>
      <c r="FA1546" s="520">
        <f t="shared" si="2713"/>
        <v>12</v>
      </c>
      <c r="FB1546" s="493">
        <f t="shared" si="2691"/>
        <v>2025</v>
      </c>
      <c r="FC1546" s="498">
        <f t="shared" si="2692"/>
        <v>45992</v>
      </c>
      <c r="FD1546" s="499">
        <f t="shared" si="2693"/>
        <v>31</v>
      </c>
      <c r="FE1546" s="500"/>
      <c r="FF1546" s="515">
        <f t="shared" si="2716"/>
        <v>0.64591439688715957</v>
      </c>
      <c r="FG1546" s="500"/>
      <c r="FH1546" s="481">
        <f t="shared" si="2701"/>
        <v>2.2691228964813872</v>
      </c>
      <c r="FI1546" s="481">
        <f t="shared" si="2702"/>
        <v>1.8269377868434473</v>
      </c>
      <c r="FJ1546" s="481">
        <f t="shared" si="2703"/>
        <v>2.2094174844692538</v>
      </c>
      <c r="FK1546" s="481">
        <f t="shared" si="2704"/>
        <v>1.8344287386332943</v>
      </c>
      <c r="FL1546" s="481">
        <f t="shared" si="2705"/>
        <v>1.74188695802059</v>
      </c>
      <c r="FM1546" s="481">
        <f t="shared" si="2706"/>
        <v>1.1328329441998213</v>
      </c>
      <c r="FN1546" s="481">
        <f t="shared" si="2707"/>
        <v>2.4548478414720454</v>
      </c>
      <c r="FO1546" s="481">
        <f t="shared" si="2708"/>
        <v>1.1592356687898089</v>
      </c>
      <c r="FP1546" s="481">
        <f t="shared" si="2709"/>
        <v>2.0020768431983385</v>
      </c>
      <c r="FQ1546" s="481">
        <f t="shared" si="2710"/>
        <v>1.1090342679127725</v>
      </c>
      <c r="FR1546" s="501"/>
      <c r="FS1546" s="482">
        <f t="shared" si="2718"/>
        <v>0</v>
      </c>
      <c r="FT1546" s="482">
        <f t="shared" si="2718"/>
        <v>143331</v>
      </c>
      <c r="FU1546" s="482">
        <f t="shared" si="2718"/>
        <v>3153282</v>
      </c>
      <c r="FV1546" s="482">
        <f t="shared" si="2718"/>
        <v>10176501</v>
      </c>
      <c r="FW1546" s="482">
        <f t="shared" si="2718"/>
        <v>11311048</v>
      </c>
      <c r="FX1546" s="482">
        <f t="shared" si="2718"/>
        <v>10984823</v>
      </c>
      <c r="FY1546" s="482">
        <f t="shared" si="2718"/>
        <v>264649099</v>
      </c>
      <c r="FZ1546" s="482">
        <f t="shared" si="2718"/>
        <v>192832110</v>
      </c>
      <c r="GA1546" s="482">
        <f t="shared" si="2718"/>
        <v>19885950</v>
      </c>
      <c r="GB1546" s="482">
        <f t="shared" si="2718"/>
        <v>65961459</v>
      </c>
      <c r="GC1546" s="482">
        <f t="shared" si="2719"/>
        <v>17951934</v>
      </c>
      <c r="GD1546" s="482">
        <f t="shared" si="2719"/>
        <v>56442</v>
      </c>
      <c r="GE1546" s="482">
        <f t="shared" si="2719"/>
        <v>27189</v>
      </c>
      <c r="GF1546" s="482">
        <f t="shared" si="2719"/>
        <v>11241832</v>
      </c>
      <c r="GG1546" s="482">
        <f t="shared" si="2719"/>
        <v>20287840</v>
      </c>
      <c r="GH1546" s="482">
        <f t="shared" si="2719"/>
        <v>5494648</v>
      </c>
      <c r="GI1546" s="482">
        <f t="shared" si="2719"/>
        <v>238757306</v>
      </c>
      <c r="GJ1546" s="482">
        <f t="shared" si="2719"/>
        <v>20270726</v>
      </c>
      <c r="GK1546" s="482">
        <f t="shared" si="2719"/>
        <v>6486470</v>
      </c>
      <c r="GL1546" s="482">
        <f t="shared" si="2719"/>
        <v>26953452</v>
      </c>
      <c r="GM1546" s="482">
        <f t="shared" si="2719"/>
        <v>1156425</v>
      </c>
      <c r="GN1546" s="482">
        <f t="shared" si="2719"/>
        <v>665362</v>
      </c>
      <c r="GO1546" s="482">
        <f t="shared" si="2719"/>
        <v>683954</v>
      </c>
      <c r="GP1546" s="482">
        <f t="shared" si="2719"/>
        <v>866520</v>
      </c>
      <c r="GQ1546" s="482">
        <f t="shared" si="2719"/>
        <v>165072060</v>
      </c>
      <c r="GR1546" s="482"/>
      <c r="GS1546" s="482"/>
      <c r="GT1546" s="482"/>
      <c r="GU1546" s="482"/>
      <c r="GV1546" s="502"/>
    </row>
    <row r="1547" spans="1:204" ht="9.75" customHeight="1" x14ac:dyDescent="0.2">
      <c r="A1547" s="417" t="str">
        <f t="shared" si="2698"/>
        <v>2025-26DECEMBERRX6</v>
      </c>
      <c r="B1547" s="458" t="str">
        <f t="shared" si="2717"/>
        <v>2025-26</v>
      </c>
      <c r="C1547" s="402" t="s">
        <v>650</v>
      </c>
      <c r="D1547" s="458" t="s">
        <v>646</v>
      </c>
      <c r="E1547" s="458" t="s">
        <v>645</v>
      </c>
      <c r="F1547" s="478" t="s">
        <v>448</v>
      </c>
      <c r="G1547" s="478" t="s">
        <v>690</v>
      </c>
      <c r="H1547" s="510">
        <v>57609</v>
      </c>
      <c r="I1547" s="510">
        <v>40088</v>
      </c>
      <c r="J1547" s="510">
        <v>46720</v>
      </c>
      <c r="K1547" s="510">
        <v>1</v>
      </c>
      <c r="L1547" s="510">
        <v>0</v>
      </c>
      <c r="M1547" s="510">
        <v>2</v>
      </c>
      <c r="N1547" s="510">
        <v>6</v>
      </c>
      <c r="O1547" s="510">
        <v>21</v>
      </c>
      <c r="P1547" s="510">
        <v>323</v>
      </c>
      <c r="Q1547" s="510">
        <v>2542</v>
      </c>
      <c r="R1547" s="510">
        <v>3</v>
      </c>
      <c r="S1547" s="510">
        <v>44078</v>
      </c>
      <c r="T1547" s="510">
        <v>3581</v>
      </c>
      <c r="U1547" s="510">
        <v>2273</v>
      </c>
      <c r="V1547" s="510">
        <v>21895</v>
      </c>
      <c r="W1547" s="510">
        <v>10301</v>
      </c>
      <c r="X1547" s="510">
        <v>537</v>
      </c>
      <c r="Y1547" s="510">
        <v>1359293</v>
      </c>
      <c r="Z1547" s="510">
        <v>380</v>
      </c>
      <c r="AA1547" s="510">
        <v>649</v>
      </c>
      <c r="AB1547" s="510">
        <v>958547</v>
      </c>
      <c r="AC1547" s="510">
        <v>422</v>
      </c>
      <c r="AD1547" s="510">
        <v>735</v>
      </c>
      <c r="AE1547" s="510">
        <v>32907861</v>
      </c>
      <c r="AF1547" s="510">
        <v>1503</v>
      </c>
      <c r="AG1547" s="510">
        <v>3051</v>
      </c>
      <c r="AH1547" s="510">
        <v>45244701</v>
      </c>
      <c r="AI1547" s="510">
        <v>4392</v>
      </c>
      <c r="AJ1547" s="510">
        <v>10614</v>
      </c>
      <c r="AK1547" s="510">
        <v>2889770</v>
      </c>
      <c r="AL1547" s="510">
        <v>5381</v>
      </c>
      <c r="AM1547" s="510">
        <v>13066</v>
      </c>
      <c r="AN1547" s="510" t="s">
        <v>152</v>
      </c>
      <c r="AO1547" s="510">
        <v>3252</v>
      </c>
      <c r="AP1547" s="510">
        <v>1007</v>
      </c>
      <c r="AQ1547" s="510">
        <v>3373347</v>
      </c>
      <c r="AR1547" s="510">
        <v>3350</v>
      </c>
      <c r="AS1547" s="510">
        <v>9250</v>
      </c>
      <c r="AT1547" s="510">
        <v>5984</v>
      </c>
      <c r="AU1547" s="510">
        <v>16</v>
      </c>
      <c r="AV1547" s="510">
        <v>106</v>
      </c>
      <c r="AW1547" s="510">
        <v>257</v>
      </c>
      <c r="AX1547" s="510">
        <v>293</v>
      </c>
      <c r="AY1547" s="510">
        <v>5569</v>
      </c>
      <c r="AZ1547" s="510">
        <v>0</v>
      </c>
      <c r="BA1547" s="510">
        <v>8047</v>
      </c>
      <c r="BB1547" s="510">
        <v>15318191</v>
      </c>
      <c r="BC1547" s="510">
        <v>1904</v>
      </c>
      <c r="BD1547" s="510">
        <v>3689</v>
      </c>
      <c r="BE1547" s="510">
        <v>216</v>
      </c>
      <c r="BF1547" s="510">
        <v>2659</v>
      </c>
      <c r="BG1547" s="510">
        <v>3668</v>
      </c>
      <c r="BH1547" s="510">
        <v>1504</v>
      </c>
      <c r="BI1547" s="510">
        <v>22718</v>
      </c>
      <c r="BJ1547" s="510">
        <v>2591</v>
      </c>
      <c r="BK1547" s="510">
        <v>12785</v>
      </c>
      <c r="BL1547" s="510">
        <v>38094</v>
      </c>
      <c r="BM1547" s="510">
        <v>6958</v>
      </c>
      <c r="BN1547" s="510">
        <v>5174</v>
      </c>
      <c r="BO1547" s="510">
        <v>4396</v>
      </c>
      <c r="BP1547" s="510">
        <v>3261</v>
      </c>
      <c r="BQ1547" s="510">
        <v>29020</v>
      </c>
      <c r="BR1547" s="510">
        <v>23606</v>
      </c>
      <c r="BS1547" s="510">
        <v>17328</v>
      </c>
      <c r="BT1547" s="510">
        <v>11014</v>
      </c>
      <c r="BU1547" s="510">
        <v>1097</v>
      </c>
      <c r="BV1547" s="510">
        <v>576</v>
      </c>
      <c r="BW1547" s="510">
        <v>60</v>
      </c>
      <c r="BX1547" s="510">
        <v>31003</v>
      </c>
      <c r="BY1547" s="510">
        <v>517</v>
      </c>
      <c r="BZ1547" s="510">
        <v>857</v>
      </c>
      <c r="CA1547" s="510">
        <v>61</v>
      </c>
      <c r="CB1547" s="510">
        <v>20162</v>
      </c>
      <c r="CC1547" s="510">
        <v>331</v>
      </c>
      <c r="CD1547" s="510">
        <v>628</v>
      </c>
      <c r="CE1547" s="510">
        <v>3460</v>
      </c>
      <c r="CF1547" s="510">
        <v>1308128</v>
      </c>
      <c r="CG1547" s="510">
        <v>378</v>
      </c>
      <c r="CH1547" s="510">
        <v>644</v>
      </c>
      <c r="CI1547" s="510">
        <v>2862</v>
      </c>
      <c r="CJ1547" s="510">
        <v>4171581</v>
      </c>
      <c r="CK1547" s="510">
        <v>1458</v>
      </c>
      <c r="CL1547" s="510">
        <v>3081</v>
      </c>
      <c r="CM1547" s="510">
        <v>776</v>
      </c>
      <c r="CN1547" s="510">
        <v>807539</v>
      </c>
      <c r="CO1547" s="510">
        <v>1041</v>
      </c>
      <c r="CP1547" s="510">
        <v>2013</v>
      </c>
      <c r="CQ1547" s="510">
        <v>18257</v>
      </c>
      <c r="CR1547" s="510">
        <v>27928741</v>
      </c>
      <c r="CS1547" s="510">
        <v>1530</v>
      </c>
      <c r="CT1547" s="510">
        <v>3079</v>
      </c>
      <c r="CU1547" s="510">
        <v>1157</v>
      </c>
      <c r="CV1547" s="510">
        <v>5729136</v>
      </c>
      <c r="CW1547" s="510">
        <v>4952</v>
      </c>
      <c r="CX1547" s="510">
        <v>11834</v>
      </c>
      <c r="CY1547" s="510">
        <v>93</v>
      </c>
      <c r="CZ1547" s="510">
        <v>647511</v>
      </c>
      <c r="DA1547" s="510">
        <v>6962</v>
      </c>
      <c r="DB1547" s="510">
        <v>15209</v>
      </c>
      <c r="DC1547" s="510">
        <v>1203</v>
      </c>
      <c r="DD1547" s="510">
        <v>10302585</v>
      </c>
      <c r="DE1547" s="510">
        <v>8564</v>
      </c>
      <c r="DF1547" s="510">
        <v>19712</v>
      </c>
      <c r="DG1547" s="510">
        <v>481</v>
      </c>
      <c r="DH1547" s="510">
        <v>4215393</v>
      </c>
      <c r="DI1547" s="510">
        <v>8764</v>
      </c>
      <c r="DJ1547" s="510">
        <v>21839</v>
      </c>
      <c r="DK1547" s="510">
        <v>68</v>
      </c>
      <c r="DL1547" s="510">
        <v>32617</v>
      </c>
      <c r="DM1547" s="510">
        <v>480</v>
      </c>
      <c r="DN1547" s="510">
        <v>732</v>
      </c>
      <c r="DO1547" s="510">
        <v>1971</v>
      </c>
      <c r="DP1547" s="510">
        <v>60052</v>
      </c>
      <c r="DQ1547" s="510">
        <v>30</v>
      </c>
      <c r="DR1547" s="510">
        <v>56</v>
      </c>
      <c r="DS1547" s="510">
        <v>0</v>
      </c>
      <c r="DT1547" s="510">
        <v>0</v>
      </c>
      <c r="DU1547" s="510" t="s">
        <v>152</v>
      </c>
      <c r="DV1547" s="510" t="s">
        <v>152</v>
      </c>
      <c r="DW1547" s="510">
        <v>0</v>
      </c>
      <c r="DX1547" s="510">
        <v>21059</v>
      </c>
      <c r="DY1547" s="510">
        <v>27044074</v>
      </c>
      <c r="DZ1547" s="510">
        <v>1284</v>
      </c>
      <c r="EA1547" s="510">
        <v>2233</v>
      </c>
      <c r="EB1547" s="510">
        <v>11686</v>
      </c>
      <c r="EC1547" s="510">
        <v>3075</v>
      </c>
      <c r="ED1547" s="510">
        <v>843</v>
      </c>
      <c r="EE1547" s="510">
        <v>4799482</v>
      </c>
      <c r="EF1547" s="510">
        <v>4196</v>
      </c>
      <c r="EG1547" s="510">
        <v>638</v>
      </c>
      <c r="EH1547" s="510">
        <v>32</v>
      </c>
      <c r="EI1547" s="510"/>
      <c r="EJ1547" s="479"/>
      <c r="EK1547" s="479"/>
      <c r="EL1547" s="479"/>
      <c r="EM1547" s="479"/>
      <c r="EN1547" s="479"/>
      <c r="EO1547" s="479"/>
      <c r="EP1547" s="479"/>
      <c r="EQ1547" s="479"/>
      <c r="ER1547" s="479"/>
      <c r="ES1547" s="479"/>
      <c r="ET1547" s="479"/>
      <c r="EU1547" s="479"/>
      <c r="EV1547" s="479"/>
      <c r="EW1547" s="479"/>
      <c r="EX1547" s="479"/>
      <c r="EY1547" s="479"/>
      <c r="EZ1547" s="476"/>
      <c r="FA1547" s="446">
        <f t="shared" si="2713"/>
        <v>12</v>
      </c>
      <c r="FB1547" s="417">
        <f t="shared" si="2691"/>
        <v>2025</v>
      </c>
      <c r="FC1547" s="448">
        <f t="shared" si="2692"/>
        <v>45992</v>
      </c>
      <c r="FD1547" s="449">
        <f t="shared" si="2693"/>
        <v>31</v>
      </c>
      <c r="FE1547" s="450"/>
      <c r="FF1547" s="451">
        <f t="shared" si="2716"/>
        <v>0.60497237569060769</v>
      </c>
      <c r="FG1547" s="450"/>
      <c r="FH1547" s="452">
        <f t="shared" si="2701"/>
        <v>1.9430326724378666</v>
      </c>
      <c r="FI1547" s="452">
        <f t="shared" si="2702"/>
        <v>1.4448478078748952</v>
      </c>
      <c r="FJ1547" s="452">
        <f t="shared" si="2703"/>
        <v>1.9340079190497141</v>
      </c>
      <c r="FK1547" s="452">
        <f t="shared" si="2704"/>
        <v>1.434667839859217</v>
      </c>
      <c r="FL1547" s="452">
        <f t="shared" si="2705"/>
        <v>1.3254167618177666</v>
      </c>
      <c r="FM1547" s="452">
        <f t="shared" si="2706"/>
        <v>1.0781456953642383</v>
      </c>
      <c r="FN1547" s="452">
        <f t="shared" si="2707"/>
        <v>1.6821667799242792</v>
      </c>
      <c r="FO1547" s="452">
        <f t="shared" si="2708"/>
        <v>1.0692165809144742</v>
      </c>
      <c r="FP1547" s="452">
        <f t="shared" si="2709"/>
        <v>2.0428305400372437</v>
      </c>
      <c r="FQ1547" s="452">
        <f t="shared" si="2710"/>
        <v>1.0726256983240223</v>
      </c>
      <c r="FR1547" s="453"/>
      <c r="FS1547" s="446">
        <f t="shared" si="2718"/>
        <v>0</v>
      </c>
      <c r="FT1547" s="446">
        <f t="shared" si="2718"/>
        <v>80176</v>
      </c>
      <c r="FU1547" s="446">
        <f t="shared" si="2718"/>
        <v>240528</v>
      </c>
      <c r="FV1547" s="446">
        <f t="shared" si="2718"/>
        <v>841848</v>
      </c>
      <c r="FW1547" s="446">
        <f t="shared" si="2718"/>
        <v>2324069</v>
      </c>
      <c r="FX1547" s="446">
        <f t="shared" si="2718"/>
        <v>1670655</v>
      </c>
      <c r="FY1547" s="446">
        <f t="shared" si="2718"/>
        <v>66801645</v>
      </c>
      <c r="FZ1547" s="446">
        <f t="shared" si="2718"/>
        <v>109334814</v>
      </c>
      <c r="GA1547" s="446">
        <f t="shared" si="2718"/>
        <v>7016442</v>
      </c>
      <c r="GB1547" s="446">
        <f t="shared" si="2718"/>
        <v>29685383</v>
      </c>
      <c r="GC1547" s="446">
        <f t="shared" si="2719"/>
        <v>9314750</v>
      </c>
      <c r="GD1547" s="446">
        <f t="shared" si="2719"/>
        <v>51420</v>
      </c>
      <c r="GE1547" s="446">
        <f t="shared" si="2719"/>
        <v>38308</v>
      </c>
      <c r="GF1547" s="446">
        <f t="shared" si="2719"/>
        <v>2228240</v>
      </c>
      <c r="GG1547" s="446">
        <f t="shared" si="2719"/>
        <v>8817822</v>
      </c>
      <c r="GH1547" s="446">
        <f t="shared" si="2719"/>
        <v>1562088</v>
      </c>
      <c r="GI1547" s="446">
        <f t="shared" si="2719"/>
        <v>56213303</v>
      </c>
      <c r="GJ1547" s="446">
        <f t="shared" si="2719"/>
        <v>13691938</v>
      </c>
      <c r="GK1547" s="446">
        <f t="shared" si="2719"/>
        <v>1414437</v>
      </c>
      <c r="GL1547" s="446">
        <f t="shared" si="2719"/>
        <v>23713536</v>
      </c>
      <c r="GM1547" s="446">
        <f t="shared" si="2719"/>
        <v>10504559</v>
      </c>
      <c r="GN1547" s="446" t="str">
        <f t="shared" si="2719"/>
        <v>-</v>
      </c>
      <c r="GO1547" s="446">
        <f t="shared" si="2719"/>
        <v>49776</v>
      </c>
      <c r="GP1547" s="446">
        <f t="shared" si="2719"/>
        <v>110376</v>
      </c>
      <c r="GQ1547" s="446">
        <f t="shared" si="2719"/>
        <v>47024747</v>
      </c>
      <c r="GR1547" s="446"/>
      <c r="GS1547" s="446"/>
      <c r="GT1547" s="446"/>
      <c r="GU1547" s="446"/>
      <c r="GV1547" s="416"/>
    </row>
    <row r="1548" spans="1:204" ht="9.75" customHeight="1" x14ac:dyDescent="0.2">
      <c r="A1548" s="417" t="str">
        <f t="shared" si="2698"/>
        <v>2025-26DECEMBERRX7</v>
      </c>
      <c r="B1548" s="458" t="str">
        <f t="shared" si="2717"/>
        <v>2025-26</v>
      </c>
      <c r="C1548" s="402" t="s">
        <v>650</v>
      </c>
      <c r="D1548" s="458" t="s">
        <v>649</v>
      </c>
      <c r="E1548" s="458" t="s">
        <v>462</v>
      </c>
      <c r="F1548" s="478" t="s">
        <v>449</v>
      </c>
      <c r="G1548" s="478" t="s">
        <v>691</v>
      </c>
      <c r="H1548" s="510">
        <v>153925</v>
      </c>
      <c r="I1548" s="510">
        <v>110933</v>
      </c>
      <c r="J1548" s="510">
        <v>213121</v>
      </c>
      <c r="K1548" s="510">
        <v>2</v>
      </c>
      <c r="L1548" s="510">
        <v>0</v>
      </c>
      <c r="M1548" s="510">
        <v>0</v>
      </c>
      <c r="N1548" s="510">
        <v>0</v>
      </c>
      <c r="O1548" s="510">
        <v>64</v>
      </c>
      <c r="P1548" s="510">
        <v>538</v>
      </c>
      <c r="Q1548" s="510">
        <v>229</v>
      </c>
      <c r="R1548" s="510">
        <v>1075</v>
      </c>
      <c r="S1548" s="510">
        <v>103265</v>
      </c>
      <c r="T1548" s="510">
        <v>11510</v>
      </c>
      <c r="U1548" s="510">
        <v>7354</v>
      </c>
      <c r="V1548" s="510">
        <v>49554</v>
      </c>
      <c r="W1548" s="510">
        <v>15249</v>
      </c>
      <c r="X1548" s="510">
        <v>1193</v>
      </c>
      <c r="Y1548" s="510">
        <v>4942057</v>
      </c>
      <c r="Z1548" s="510">
        <v>429</v>
      </c>
      <c r="AA1548" s="510">
        <v>728</v>
      </c>
      <c r="AB1548" s="510">
        <v>4255848</v>
      </c>
      <c r="AC1548" s="510">
        <v>579</v>
      </c>
      <c r="AD1548" s="510">
        <v>997</v>
      </c>
      <c r="AE1548" s="510">
        <v>99491549</v>
      </c>
      <c r="AF1548" s="510">
        <v>2008</v>
      </c>
      <c r="AG1548" s="510">
        <v>4098</v>
      </c>
      <c r="AH1548" s="510">
        <v>103092679</v>
      </c>
      <c r="AI1548" s="510">
        <v>6761</v>
      </c>
      <c r="AJ1548" s="510">
        <v>14780</v>
      </c>
      <c r="AK1548" s="510">
        <v>8762187</v>
      </c>
      <c r="AL1548" s="510">
        <v>7345</v>
      </c>
      <c r="AM1548" s="510">
        <v>16484</v>
      </c>
      <c r="AN1548" s="510">
        <v>2105</v>
      </c>
      <c r="AO1548" s="510">
        <v>7122</v>
      </c>
      <c r="AP1548" s="510">
        <v>3294</v>
      </c>
      <c r="AQ1548" s="510">
        <v>10182887</v>
      </c>
      <c r="AR1548" s="510">
        <v>3091</v>
      </c>
      <c r="AS1548" s="510">
        <v>5447</v>
      </c>
      <c r="AT1548" s="510">
        <v>20627</v>
      </c>
      <c r="AU1548" s="510">
        <v>2434</v>
      </c>
      <c r="AV1548" s="510">
        <v>10541</v>
      </c>
      <c r="AW1548" s="510">
        <v>46</v>
      </c>
      <c r="AX1548" s="510">
        <v>685</v>
      </c>
      <c r="AY1548" s="510">
        <v>6967</v>
      </c>
      <c r="AZ1548" s="510">
        <v>0</v>
      </c>
      <c r="BA1548" s="510">
        <v>16305</v>
      </c>
      <c r="BB1548" s="510">
        <v>33225287</v>
      </c>
      <c r="BC1548" s="510">
        <v>2038</v>
      </c>
      <c r="BD1548" s="510">
        <v>3956</v>
      </c>
      <c r="BE1548" s="510">
        <v>976</v>
      </c>
      <c r="BF1548" s="510">
        <v>6019</v>
      </c>
      <c r="BG1548" s="510">
        <v>8004</v>
      </c>
      <c r="BH1548" s="510">
        <v>1306</v>
      </c>
      <c r="BI1548" s="510">
        <v>49469</v>
      </c>
      <c r="BJ1548" s="510">
        <v>6041</v>
      </c>
      <c r="BK1548" s="510">
        <v>27128</v>
      </c>
      <c r="BL1548" s="510">
        <v>82638</v>
      </c>
      <c r="BM1548" s="510">
        <v>23967</v>
      </c>
      <c r="BN1548" s="510">
        <v>19876</v>
      </c>
      <c r="BO1548" s="510">
        <v>15306</v>
      </c>
      <c r="BP1548" s="510">
        <v>12889</v>
      </c>
      <c r="BQ1548" s="510">
        <v>63539</v>
      </c>
      <c r="BR1548" s="510">
        <v>52166</v>
      </c>
      <c r="BS1548" s="510">
        <v>19756</v>
      </c>
      <c r="BT1548" s="510">
        <v>13291</v>
      </c>
      <c r="BU1548" s="510">
        <v>1618</v>
      </c>
      <c r="BV1548" s="510">
        <v>1055</v>
      </c>
      <c r="BW1548" s="510">
        <v>188</v>
      </c>
      <c r="BX1548" s="510">
        <v>98688</v>
      </c>
      <c r="BY1548" s="510">
        <v>525</v>
      </c>
      <c r="BZ1548" s="510">
        <v>899</v>
      </c>
      <c r="CA1548" s="510">
        <v>94</v>
      </c>
      <c r="CB1548" s="510">
        <v>48627</v>
      </c>
      <c r="CC1548" s="510">
        <v>517</v>
      </c>
      <c r="CD1548" s="510">
        <v>890</v>
      </c>
      <c r="CE1548" s="510">
        <v>11228</v>
      </c>
      <c r="CF1548" s="510">
        <v>4794742</v>
      </c>
      <c r="CG1548" s="510">
        <v>427</v>
      </c>
      <c r="CH1548" s="510">
        <v>724</v>
      </c>
      <c r="CI1548" s="510">
        <v>6496</v>
      </c>
      <c r="CJ1548" s="510">
        <v>13384193</v>
      </c>
      <c r="CK1548" s="510">
        <v>2060</v>
      </c>
      <c r="CL1548" s="510">
        <v>4279</v>
      </c>
      <c r="CM1548" s="510">
        <v>2721</v>
      </c>
      <c r="CN1548" s="510">
        <v>4663560</v>
      </c>
      <c r="CO1548" s="510">
        <v>1714</v>
      </c>
      <c r="CP1548" s="510">
        <v>3725</v>
      </c>
      <c r="CQ1548" s="510">
        <v>40337</v>
      </c>
      <c r="CR1548" s="510">
        <v>81443796</v>
      </c>
      <c r="CS1548" s="510">
        <v>2019</v>
      </c>
      <c r="CT1548" s="510">
        <v>4098</v>
      </c>
      <c r="CU1548" s="510">
        <v>2114</v>
      </c>
      <c r="CV1548" s="510">
        <v>16512757</v>
      </c>
      <c r="CW1548" s="510">
        <v>7811</v>
      </c>
      <c r="CX1548" s="510">
        <v>17211</v>
      </c>
      <c r="CY1548" s="510">
        <v>1316</v>
      </c>
      <c r="CZ1548" s="510">
        <v>9405609</v>
      </c>
      <c r="DA1548" s="510">
        <v>7147</v>
      </c>
      <c r="DB1548" s="510">
        <v>17251</v>
      </c>
      <c r="DC1548" s="510">
        <v>1224</v>
      </c>
      <c r="DD1548" s="510">
        <v>17167783</v>
      </c>
      <c r="DE1548" s="510">
        <v>14026</v>
      </c>
      <c r="DF1548" s="510">
        <v>31944</v>
      </c>
      <c r="DG1548" s="510">
        <v>478</v>
      </c>
      <c r="DH1548" s="510">
        <v>6613799</v>
      </c>
      <c r="DI1548" s="510">
        <v>13836</v>
      </c>
      <c r="DJ1548" s="510">
        <v>38240</v>
      </c>
      <c r="DK1548" s="510">
        <v>720</v>
      </c>
      <c r="DL1548" s="510">
        <v>250028</v>
      </c>
      <c r="DM1548" s="510">
        <v>347</v>
      </c>
      <c r="DN1548" s="510">
        <v>559</v>
      </c>
      <c r="DO1548" s="510">
        <v>6626</v>
      </c>
      <c r="DP1548" s="510">
        <v>239195</v>
      </c>
      <c r="DQ1548" s="510">
        <v>36</v>
      </c>
      <c r="DR1548" s="510">
        <v>63</v>
      </c>
      <c r="DS1548" s="510">
        <v>80</v>
      </c>
      <c r="DT1548" s="510">
        <v>145600</v>
      </c>
      <c r="DU1548" s="510">
        <v>1820</v>
      </c>
      <c r="DV1548" s="510">
        <v>3757</v>
      </c>
      <c r="DW1548" s="510">
        <v>69</v>
      </c>
      <c r="DX1548" s="510">
        <v>54770</v>
      </c>
      <c r="DY1548" s="510">
        <v>100731461</v>
      </c>
      <c r="DZ1548" s="510">
        <v>1839</v>
      </c>
      <c r="EA1548" s="510">
        <v>3197</v>
      </c>
      <c r="EB1548" s="510">
        <v>39562</v>
      </c>
      <c r="EC1548" s="510">
        <v>15337</v>
      </c>
      <c r="ED1548" s="510">
        <v>4430</v>
      </c>
      <c r="EE1548" s="510">
        <v>31923435</v>
      </c>
      <c r="EF1548" s="510">
        <v>1604</v>
      </c>
      <c r="EG1548" s="510">
        <v>630</v>
      </c>
      <c r="EH1548" s="510">
        <v>56</v>
      </c>
      <c r="EI1548" s="510"/>
      <c r="EJ1548" s="479"/>
      <c r="EK1548" s="479"/>
      <c r="EL1548" s="479"/>
      <c r="EM1548" s="479"/>
      <c r="EN1548" s="479"/>
      <c r="EO1548" s="479"/>
      <c r="EP1548" s="479"/>
      <c r="EQ1548" s="479"/>
      <c r="ER1548" s="479"/>
      <c r="ES1548" s="479"/>
      <c r="ET1548" s="479"/>
      <c r="EU1548" s="479"/>
      <c r="EV1548" s="479"/>
      <c r="EW1548" s="479"/>
      <c r="EX1548" s="479"/>
      <c r="EY1548" s="479"/>
      <c r="EZ1548" s="476"/>
      <c r="FA1548" s="446">
        <f t="shared" si="2713"/>
        <v>12</v>
      </c>
      <c r="FB1548" s="417">
        <f t="shared" si="2691"/>
        <v>2025</v>
      </c>
      <c r="FC1548" s="448">
        <f t="shared" si="2692"/>
        <v>45992</v>
      </c>
      <c r="FD1548" s="449">
        <f t="shared" si="2693"/>
        <v>31</v>
      </c>
      <c r="FE1548" s="450"/>
      <c r="FF1548" s="451">
        <f t="shared" si="2716"/>
        <v>0.60390083849799492</v>
      </c>
      <c r="FG1548" s="450"/>
      <c r="FH1548" s="452">
        <f t="shared" si="2701"/>
        <v>2.082276281494353</v>
      </c>
      <c r="FI1548" s="452">
        <f t="shared" si="2702"/>
        <v>1.7268462206776716</v>
      </c>
      <c r="FJ1548" s="452">
        <f t="shared" si="2703"/>
        <v>2.0813162904541747</v>
      </c>
      <c r="FK1548" s="452">
        <f t="shared" si="2704"/>
        <v>1.752651618166984</v>
      </c>
      <c r="FL1548" s="452">
        <f t="shared" si="2705"/>
        <v>1.2822173790208662</v>
      </c>
      <c r="FM1548" s="452">
        <f t="shared" si="2706"/>
        <v>1.052710174758849</v>
      </c>
      <c r="FN1548" s="452">
        <f t="shared" si="2707"/>
        <v>1.295560364614073</v>
      </c>
      <c r="FO1548" s="452">
        <f t="shared" si="2708"/>
        <v>0.87159813758279236</v>
      </c>
      <c r="FP1548" s="452">
        <f t="shared" si="2709"/>
        <v>1.3562447611064543</v>
      </c>
      <c r="FQ1548" s="452">
        <f t="shared" si="2710"/>
        <v>0.88432523051131606</v>
      </c>
      <c r="FR1548" s="453"/>
      <c r="FS1548" s="446">
        <f t="shared" si="2718"/>
        <v>0</v>
      </c>
      <c r="FT1548" s="446">
        <f t="shared" si="2718"/>
        <v>0</v>
      </c>
      <c r="FU1548" s="446">
        <f t="shared" si="2718"/>
        <v>0</v>
      </c>
      <c r="FV1548" s="446">
        <f t="shared" si="2718"/>
        <v>7099712</v>
      </c>
      <c r="FW1548" s="446">
        <f t="shared" si="2718"/>
        <v>8379280</v>
      </c>
      <c r="FX1548" s="446">
        <f t="shared" si="2718"/>
        <v>7331938</v>
      </c>
      <c r="FY1548" s="446">
        <f t="shared" si="2718"/>
        <v>203072292</v>
      </c>
      <c r="FZ1548" s="446">
        <f t="shared" si="2718"/>
        <v>225380220</v>
      </c>
      <c r="GA1548" s="446">
        <f t="shared" si="2718"/>
        <v>19665412</v>
      </c>
      <c r="GB1548" s="446">
        <f t="shared" si="2718"/>
        <v>64502580</v>
      </c>
      <c r="GC1548" s="446">
        <f t="shared" si="2719"/>
        <v>17942418</v>
      </c>
      <c r="GD1548" s="446">
        <f t="shared" si="2719"/>
        <v>169012</v>
      </c>
      <c r="GE1548" s="446">
        <f t="shared" si="2719"/>
        <v>83660</v>
      </c>
      <c r="GF1548" s="446">
        <f t="shared" si="2719"/>
        <v>8129072</v>
      </c>
      <c r="GG1548" s="446">
        <f t="shared" si="2719"/>
        <v>27796384</v>
      </c>
      <c r="GH1548" s="446">
        <f t="shared" si="2719"/>
        <v>10135725</v>
      </c>
      <c r="GI1548" s="446">
        <f t="shared" si="2719"/>
        <v>165301026</v>
      </c>
      <c r="GJ1548" s="446">
        <f t="shared" si="2719"/>
        <v>36384054</v>
      </c>
      <c r="GK1548" s="446">
        <f t="shared" si="2719"/>
        <v>22702316</v>
      </c>
      <c r="GL1548" s="446">
        <f t="shared" si="2719"/>
        <v>39099456</v>
      </c>
      <c r="GM1548" s="446">
        <f t="shared" si="2719"/>
        <v>18278720</v>
      </c>
      <c r="GN1548" s="446">
        <f t="shared" si="2719"/>
        <v>300560</v>
      </c>
      <c r="GO1548" s="446">
        <f t="shared" si="2719"/>
        <v>402480</v>
      </c>
      <c r="GP1548" s="446">
        <f t="shared" si="2719"/>
        <v>417438</v>
      </c>
      <c r="GQ1548" s="446">
        <f t="shared" si="2719"/>
        <v>175099690</v>
      </c>
      <c r="GR1548" s="446"/>
      <c r="GS1548" s="446"/>
      <c r="GT1548" s="446"/>
      <c r="GU1548" s="446"/>
      <c r="GV1548" s="416"/>
    </row>
    <row r="1549" spans="1:204" ht="9.75" customHeight="1" x14ac:dyDescent="0.2">
      <c r="A1549" s="417" t="str">
        <f t="shared" si="2698"/>
        <v>2025-26DECEMBERRYE</v>
      </c>
      <c r="B1549" s="458" t="str">
        <f t="shared" si="2717"/>
        <v>2025-26</v>
      </c>
      <c r="C1549" s="402" t="s">
        <v>650</v>
      </c>
      <c r="D1549" s="458" t="s">
        <v>663</v>
      </c>
      <c r="E1549" s="458" t="s">
        <v>662</v>
      </c>
      <c r="F1549" s="478" t="s">
        <v>456</v>
      </c>
      <c r="G1549" s="478" t="s">
        <v>692</v>
      </c>
      <c r="H1549" s="510">
        <v>93897</v>
      </c>
      <c r="I1549" s="510">
        <v>58202</v>
      </c>
      <c r="J1549" s="510">
        <v>554306</v>
      </c>
      <c r="K1549" s="510">
        <v>10</v>
      </c>
      <c r="L1549" s="510">
        <v>1</v>
      </c>
      <c r="M1549" s="510">
        <v>31</v>
      </c>
      <c r="N1549" s="510">
        <v>68</v>
      </c>
      <c r="O1549" s="510">
        <v>134</v>
      </c>
      <c r="P1549" s="510">
        <v>303</v>
      </c>
      <c r="Q1549" s="510">
        <v>5</v>
      </c>
      <c r="R1549" s="510">
        <v>15</v>
      </c>
      <c r="S1549" s="510">
        <v>56737</v>
      </c>
      <c r="T1549" s="510">
        <v>4149</v>
      </c>
      <c r="U1549" s="510">
        <v>2585</v>
      </c>
      <c r="V1549" s="510">
        <v>29759</v>
      </c>
      <c r="W1549" s="510">
        <v>10008</v>
      </c>
      <c r="X1549" s="510">
        <v>567</v>
      </c>
      <c r="Y1549" s="510">
        <v>2101255</v>
      </c>
      <c r="Z1549" s="510">
        <v>506</v>
      </c>
      <c r="AA1549" s="510">
        <v>924</v>
      </c>
      <c r="AB1549" s="510">
        <v>1542355</v>
      </c>
      <c r="AC1549" s="510">
        <v>597</v>
      </c>
      <c r="AD1549" s="510">
        <v>1105</v>
      </c>
      <c r="AE1549" s="510">
        <v>56955305</v>
      </c>
      <c r="AF1549" s="510">
        <v>1914</v>
      </c>
      <c r="AG1549" s="510">
        <v>3807</v>
      </c>
      <c r="AH1549" s="510">
        <v>112605450</v>
      </c>
      <c r="AI1549" s="510">
        <v>11252</v>
      </c>
      <c r="AJ1549" s="510">
        <v>26134</v>
      </c>
      <c r="AK1549" s="510">
        <v>6656182</v>
      </c>
      <c r="AL1549" s="510">
        <v>11739</v>
      </c>
      <c r="AM1549" s="510">
        <v>23500</v>
      </c>
      <c r="AN1549" s="510">
        <v>254</v>
      </c>
      <c r="AO1549" s="510">
        <v>2969</v>
      </c>
      <c r="AP1549" s="510">
        <v>421</v>
      </c>
      <c r="AQ1549" s="510">
        <v>1781865</v>
      </c>
      <c r="AR1549" s="510">
        <v>4232</v>
      </c>
      <c r="AS1549" s="510">
        <v>7419</v>
      </c>
      <c r="AT1549" s="510">
        <v>9855</v>
      </c>
      <c r="AU1549" s="510">
        <v>411</v>
      </c>
      <c r="AV1549" s="510">
        <v>2028</v>
      </c>
      <c r="AW1549" s="510">
        <v>1584</v>
      </c>
      <c r="AX1549" s="510">
        <v>786</v>
      </c>
      <c r="AY1549" s="510">
        <v>6630</v>
      </c>
      <c r="AZ1549" s="510">
        <v>1009</v>
      </c>
      <c r="BA1549" s="510">
        <v>1059</v>
      </c>
      <c r="BB1549" s="510">
        <v>3909605</v>
      </c>
      <c r="BC1549" s="510">
        <v>3692</v>
      </c>
      <c r="BD1549" s="510">
        <v>7210</v>
      </c>
      <c r="BE1549" s="510">
        <v>77</v>
      </c>
      <c r="BF1549" s="510">
        <v>467</v>
      </c>
      <c r="BG1549" s="510">
        <v>315</v>
      </c>
      <c r="BH1549" s="510">
        <v>200</v>
      </c>
      <c r="BI1549" s="510">
        <v>26907</v>
      </c>
      <c r="BJ1549" s="510">
        <v>2267</v>
      </c>
      <c r="BK1549" s="510">
        <v>17708</v>
      </c>
      <c r="BL1549" s="510">
        <v>46882</v>
      </c>
      <c r="BM1549" s="510">
        <v>8141</v>
      </c>
      <c r="BN1549" s="510">
        <v>5852</v>
      </c>
      <c r="BO1549" s="510">
        <v>5025</v>
      </c>
      <c r="BP1549" s="510">
        <v>3619</v>
      </c>
      <c r="BQ1549" s="510">
        <v>38922</v>
      </c>
      <c r="BR1549" s="510">
        <v>30968</v>
      </c>
      <c r="BS1549" s="510">
        <v>15813</v>
      </c>
      <c r="BT1549" s="510">
        <v>10734</v>
      </c>
      <c r="BU1549" s="510">
        <v>852</v>
      </c>
      <c r="BV1549" s="510">
        <v>616</v>
      </c>
      <c r="BW1549" s="510">
        <v>152</v>
      </c>
      <c r="BX1549" s="510">
        <v>100271</v>
      </c>
      <c r="BY1549" s="510">
        <v>660</v>
      </c>
      <c r="BZ1549" s="510">
        <v>1211</v>
      </c>
      <c r="CA1549" s="510">
        <v>77</v>
      </c>
      <c r="CB1549" s="510">
        <v>34823</v>
      </c>
      <c r="CC1549" s="510">
        <v>452</v>
      </c>
      <c r="CD1549" s="510">
        <v>932</v>
      </c>
      <c r="CE1549" s="510">
        <v>3920</v>
      </c>
      <c r="CF1549" s="510">
        <v>1966161</v>
      </c>
      <c r="CG1549" s="510">
        <v>502</v>
      </c>
      <c r="CH1549" s="510">
        <v>910</v>
      </c>
      <c r="CI1549" s="510">
        <v>2505</v>
      </c>
      <c r="CJ1549" s="510">
        <v>4876277</v>
      </c>
      <c r="CK1549" s="510">
        <v>1947</v>
      </c>
      <c r="CL1549" s="510">
        <v>3786</v>
      </c>
      <c r="CM1549" s="510">
        <v>538</v>
      </c>
      <c r="CN1549" s="510">
        <v>965648</v>
      </c>
      <c r="CO1549" s="510">
        <v>1795</v>
      </c>
      <c r="CP1549" s="510">
        <v>3605</v>
      </c>
      <c r="CQ1549" s="510">
        <v>26716</v>
      </c>
      <c r="CR1549" s="510">
        <v>51113380</v>
      </c>
      <c r="CS1549" s="510">
        <v>1913</v>
      </c>
      <c r="CT1549" s="510">
        <v>3812</v>
      </c>
      <c r="CU1549" s="510">
        <v>2042</v>
      </c>
      <c r="CV1549" s="510">
        <v>20540910</v>
      </c>
      <c r="CW1549" s="510">
        <v>10059</v>
      </c>
      <c r="CX1549" s="510">
        <v>22617</v>
      </c>
      <c r="CY1549" s="510">
        <v>726</v>
      </c>
      <c r="CZ1549" s="510">
        <v>6102994</v>
      </c>
      <c r="DA1549" s="510">
        <v>8406</v>
      </c>
      <c r="DB1549" s="510">
        <v>19067</v>
      </c>
      <c r="DC1549" s="510">
        <v>222</v>
      </c>
      <c r="DD1549" s="510">
        <v>4663920</v>
      </c>
      <c r="DE1549" s="510">
        <v>21009</v>
      </c>
      <c r="DF1549" s="510">
        <v>40338</v>
      </c>
      <c r="DG1549" s="510">
        <v>65</v>
      </c>
      <c r="DH1549" s="510">
        <v>547253</v>
      </c>
      <c r="DI1549" s="510">
        <v>8419</v>
      </c>
      <c r="DJ1549" s="510">
        <v>19307</v>
      </c>
      <c r="DK1549" s="510">
        <v>308</v>
      </c>
      <c r="DL1549" s="510">
        <v>109801</v>
      </c>
      <c r="DM1549" s="510">
        <v>356</v>
      </c>
      <c r="DN1549" s="510">
        <v>597</v>
      </c>
      <c r="DO1549" s="510">
        <v>2502</v>
      </c>
      <c r="DP1549" s="510">
        <v>103138</v>
      </c>
      <c r="DQ1549" s="510">
        <v>41</v>
      </c>
      <c r="DR1549" s="510">
        <v>84</v>
      </c>
      <c r="DS1549" s="510">
        <v>43</v>
      </c>
      <c r="DT1549" s="510">
        <v>219021</v>
      </c>
      <c r="DU1549" s="510">
        <v>5094</v>
      </c>
      <c r="DV1549" s="510">
        <v>10410</v>
      </c>
      <c r="DW1549" s="510">
        <v>36</v>
      </c>
      <c r="DX1549" s="510">
        <v>29394</v>
      </c>
      <c r="DY1549" s="510">
        <v>33671984</v>
      </c>
      <c r="DZ1549" s="510">
        <v>1146</v>
      </c>
      <c r="EA1549" s="510">
        <v>1927</v>
      </c>
      <c r="EB1549" s="510">
        <v>15607</v>
      </c>
      <c r="EC1549" s="510">
        <v>3453</v>
      </c>
      <c r="ED1549" s="510">
        <v>572</v>
      </c>
      <c r="EE1549" s="510">
        <v>3643651</v>
      </c>
      <c r="EF1549" s="510">
        <v>487</v>
      </c>
      <c r="EG1549" s="510">
        <v>488</v>
      </c>
      <c r="EH1549" s="510">
        <v>1537</v>
      </c>
      <c r="EI1549" s="510"/>
      <c r="EJ1549" s="479"/>
      <c r="EK1549" s="479"/>
      <c r="EL1549" s="479"/>
      <c r="EM1549" s="479"/>
      <c r="EN1549" s="479"/>
      <c r="EO1549" s="479"/>
      <c r="EP1549" s="479"/>
      <c r="EQ1549" s="479"/>
      <c r="ER1549" s="479"/>
      <c r="ES1549" s="479"/>
      <c r="ET1549" s="479"/>
      <c r="EU1549" s="479"/>
      <c r="EV1549" s="479"/>
      <c r="EW1549" s="479"/>
      <c r="EX1549" s="479"/>
      <c r="EY1549" s="479"/>
      <c r="EZ1549" s="476"/>
      <c r="FA1549" s="482">
        <f t="shared" si="2713"/>
        <v>12</v>
      </c>
      <c r="FB1549" s="493">
        <f t="shared" si="2691"/>
        <v>2025</v>
      </c>
      <c r="FC1549" s="498">
        <f t="shared" si="2692"/>
        <v>45992</v>
      </c>
      <c r="FD1549" s="499">
        <f t="shared" si="2693"/>
        <v>31</v>
      </c>
      <c r="FE1549" s="450"/>
      <c r="FF1549" s="451">
        <f t="shared" si="2716"/>
        <v>0.65054602184087362</v>
      </c>
      <c r="FG1549" s="450"/>
      <c r="FH1549" s="452">
        <f t="shared" si="2701"/>
        <v>1.9621595565196432</v>
      </c>
      <c r="FI1549" s="452">
        <f t="shared" si="2702"/>
        <v>1.4104603518920222</v>
      </c>
      <c r="FJ1549" s="452">
        <f t="shared" si="2703"/>
        <v>1.9439071566731141</v>
      </c>
      <c r="FK1549" s="452">
        <f t="shared" si="2704"/>
        <v>1.4</v>
      </c>
      <c r="FL1549" s="452">
        <f t="shared" si="2705"/>
        <v>1.3079068517087267</v>
      </c>
      <c r="FM1549" s="452">
        <f t="shared" si="2706"/>
        <v>1.040626365133237</v>
      </c>
      <c r="FN1549" s="452">
        <f t="shared" si="2707"/>
        <v>1.5800359712230216</v>
      </c>
      <c r="FO1549" s="452">
        <f t="shared" si="2708"/>
        <v>1.0725419664268585</v>
      </c>
      <c r="FP1549" s="452">
        <f t="shared" si="2709"/>
        <v>1.5026455026455026</v>
      </c>
      <c r="FQ1549" s="452">
        <f t="shared" si="2710"/>
        <v>1.0864197530864197</v>
      </c>
      <c r="FR1549" s="453"/>
      <c r="FS1549" s="446">
        <f t="shared" si="2718"/>
        <v>58202</v>
      </c>
      <c r="FT1549" s="446">
        <f t="shared" si="2718"/>
        <v>1804262</v>
      </c>
      <c r="FU1549" s="446">
        <f t="shared" si="2718"/>
        <v>3957736</v>
      </c>
      <c r="FV1549" s="446">
        <f t="shared" si="2718"/>
        <v>7799068</v>
      </c>
      <c r="FW1549" s="446">
        <f t="shared" si="2718"/>
        <v>3833676</v>
      </c>
      <c r="FX1549" s="446">
        <f t="shared" si="2718"/>
        <v>2856425</v>
      </c>
      <c r="FY1549" s="446">
        <f t="shared" si="2718"/>
        <v>113292513</v>
      </c>
      <c r="FZ1549" s="446">
        <f t="shared" si="2718"/>
        <v>261549072</v>
      </c>
      <c r="GA1549" s="446">
        <f t="shared" si="2718"/>
        <v>13324500</v>
      </c>
      <c r="GB1549" s="446">
        <f t="shared" si="2718"/>
        <v>7635390</v>
      </c>
      <c r="GC1549" s="446">
        <f t="shared" si="2719"/>
        <v>3123399</v>
      </c>
      <c r="GD1549" s="446">
        <f t="shared" si="2719"/>
        <v>184072</v>
      </c>
      <c r="GE1549" s="446">
        <f t="shared" si="2719"/>
        <v>71764</v>
      </c>
      <c r="GF1549" s="446">
        <f t="shared" si="2719"/>
        <v>3567200</v>
      </c>
      <c r="GG1549" s="446">
        <f t="shared" si="2719"/>
        <v>9483930</v>
      </c>
      <c r="GH1549" s="446">
        <f t="shared" si="2719"/>
        <v>1939490</v>
      </c>
      <c r="GI1549" s="446">
        <f t="shared" si="2719"/>
        <v>101841392</v>
      </c>
      <c r="GJ1549" s="446">
        <f t="shared" si="2719"/>
        <v>46183914</v>
      </c>
      <c r="GK1549" s="446">
        <f t="shared" si="2719"/>
        <v>13842642</v>
      </c>
      <c r="GL1549" s="446">
        <f t="shared" si="2719"/>
        <v>8955036</v>
      </c>
      <c r="GM1549" s="446">
        <f t="shared" si="2719"/>
        <v>1254955</v>
      </c>
      <c r="GN1549" s="446">
        <f t="shared" si="2719"/>
        <v>447630</v>
      </c>
      <c r="GO1549" s="446">
        <f t="shared" si="2719"/>
        <v>183876</v>
      </c>
      <c r="GP1549" s="446">
        <f t="shared" si="2719"/>
        <v>210168</v>
      </c>
      <c r="GQ1549" s="446">
        <f t="shared" si="2719"/>
        <v>56642238</v>
      </c>
      <c r="GR1549" s="446"/>
      <c r="GS1549" s="446"/>
      <c r="GT1549" s="446"/>
      <c r="GU1549" s="446"/>
      <c r="GV1549" s="416"/>
    </row>
    <row r="1550" spans="1:204" ht="9.75" customHeight="1" x14ac:dyDescent="0.2">
      <c r="A1550" s="523" t="str">
        <f t="shared" si="2698"/>
        <v>2025-26DECEMBERRYD</v>
      </c>
      <c r="B1550" s="524" t="str">
        <f t="shared" si="2717"/>
        <v>2025-26</v>
      </c>
      <c r="C1550" s="525" t="s">
        <v>650</v>
      </c>
      <c r="D1550" s="524" t="s">
        <v>663</v>
      </c>
      <c r="E1550" s="524" t="s">
        <v>662</v>
      </c>
      <c r="F1550" s="526" t="s">
        <v>455</v>
      </c>
      <c r="G1550" s="526" t="s">
        <v>693</v>
      </c>
      <c r="H1550" s="527">
        <v>109648</v>
      </c>
      <c r="I1550" s="527">
        <v>87693</v>
      </c>
      <c r="J1550" s="527">
        <v>740759</v>
      </c>
      <c r="K1550" s="527">
        <v>8</v>
      </c>
      <c r="L1550" s="527">
        <v>1</v>
      </c>
      <c r="M1550" s="527">
        <v>26</v>
      </c>
      <c r="N1550" s="527">
        <v>61</v>
      </c>
      <c r="O1550" s="527">
        <v>121</v>
      </c>
      <c r="P1550" s="527">
        <v>304</v>
      </c>
      <c r="Q1550" s="527">
        <v>17</v>
      </c>
      <c r="R1550" s="527">
        <v>29</v>
      </c>
      <c r="S1550" s="527">
        <v>72935</v>
      </c>
      <c r="T1550" s="527">
        <v>6035</v>
      </c>
      <c r="U1550" s="527">
        <v>3740</v>
      </c>
      <c r="V1550" s="527">
        <v>38010</v>
      </c>
      <c r="W1550" s="527">
        <v>13718</v>
      </c>
      <c r="X1550" s="527">
        <v>578</v>
      </c>
      <c r="Y1550" s="527">
        <v>3062469</v>
      </c>
      <c r="Z1550" s="527">
        <v>507</v>
      </c>
      <c r="AA1550" s="527">
        <v>938</v>
      </c>
      <c r="AB1550" s="527">
        <v>2211779</v>
      </c>
      <c r="AC1550" s="527">
        <v>591</v>
      </c>
      <c r="AD1550" s="527">
        <v>1086</v>
      </c>
      <c r="AE1550" s="527">
        <v>64745314</v>
      </c>
      <c r="AF1550" s="527">
        <v>1703</v>
      </c>
      <c r="AG1550" s="527">
        <v>3444</v>
      </c>
      <c r="AH1550" s="527">
        <v>112656373</v>
      </c>
      <c r="AI1550" s="527">
        <v>8212</v>
      </c>
      <c r="AJ1550" s="527">
        <v>18422</v>
      </c>
      <c r="AK1550" s="527">
        <v>5724422</v>
      </c>
      <c r="AL1550" s="527">
        <v>9904</v>
      </c>
      <c r="AM1550" s="527">
        <v>20997</v>
      </c>
      <c r="AN1550" s="527">
        <v>0</v>
      </c>
      <c r="AO1550" s="527">
        <v>4117</v>
      </c>
      <c r="AP1550" s="527">
        <v>7262</v>
      </c>
      <c r="AQ1550" s="527">
        <v>47243596</v>
      </c>
      <c r="AR1550" s="527">
        <v>6506</v>
      </c>
      <c r="AS1550" s="527">
        <v>14366</v>
      </c>
      <c r="AT1550" s="527">
        <v>12115</v>
      </c>
      <c r="AU1550" s="527">
        <v>925</v>
      </c>
      <c r="AV1550" s="527">
        <v>3835</v>
      </c>
      <c r="AW1550" s="527">
        <v>8317</v>
      </c>
      <c r="AX1550" s="527">
        <v>960</v>
      </c>
      <c r="AY1550" s="527">
        <v>6395</v>
      </c>
      <c r="AZ1550" s="527">
        <v>2374</v>
      </c>
      <c r="BA1550" s="527">
        <v>15198</v>
      </c>
      <c r="BB1550" s="527">
        <v>57540836</v>
      </c>
      <c r="BC1550" s="527">
        <v>3786</v>
      </c>
      <c r="BD1550" s="527">
        <v>8203</v>
      </c>
      <c r="BE1550" s="527">
        <v>990</v>
      </c>
      <c r="BF1550" s="527">
        <v>4776</v>
      </c>
      <c r="BG1550" s="527">
        <v>6640</v>
      </c>
      <c r="BH1550" s="527">
        <v>2792</v>
      </c>
      <c r="BI1550" s="527">
        <v>37071</v>
      </c>
      <c r="BJ1550" s="527">
        <v>1591</v>
      </c>
      <c r="BK1550" s="527">
        <v>22158</v>
      </c>
      <c r="BL1550" s="527">
        <v>60820</v>
      </c>
      <c r="BM1550" s="527">
        <v>13894</v>
      </c>
      <c r="BN1550" s="527">
        <v>8990</v>
      </c>
      <c r="BO1550" s="527">
        <v>8484</v>
      </c>
      <c r="BP1550" s="527">
        <v>5534</v>
      </c>
      <c r="BQ1550" s="527">
        <v>54140</v>
      </c>
      <c r="BR1550" s="527">
        <v>39858</v>
      </c>
      <c r="BS1550" s="527">
        <v>26095</v>
      </c>
      <c r="BT1550" s="527">
        <v>14374</v>
      </c>
      <c r="BU1550" s="527">
        <v>1037</v>
      </c>
      <c r="BV1550" s="527">
        <v>599</v>
      </c>
      <c r="BW1550" s="527">
        <v>126</v>
      </c>
      <c r="BX1550" s="527">
        <v>81867</v>
      </c>
      <c r="BY1550" s="527">
        <v>650</v>
      </c>
      <c r="BZ1550" s="527">
        <v>1074</v>
      </c>
      <c r="CA1550" s="527">
        <v>102</v>
      </c>
      <c r="CB1550" s="527">
        <v>48563</v>
      </c>
      <c r="CC1550" s="527">
        <v>476</v>
      </c>
      <c r="CD1550" s="527">
        <v>859</v>
      </c>
      <c r="CE1550" s="527">
        <v>5807</v>
      </c>
      <c r="CF1550" s="527">
        <v>2932039</v>
      </c>
      <c r="CG1550" s="527">
        <v>505</v>
      </c>
      <c r="CH1550" s="527">
        <v>932</v>
      </c>
      <c r="CI1550" s="527">
        <v>2863</v>
      </c>
      <c r="CJ1550" s="527">
        <v>4815274</v>
      </c>
      <c r="CK1550" s="527">
        <v>1682</v>
      </c>
      <c r="CL1550" s="527">
        <v>3282</v>
      </c>
      <c r="CM1550" s="527">
        <v>1374</v>
      </c>
      <c r="CN1550" s="527">
        <v>2235786</v>
      </c>
      <c r="CO1550" s="527">
        <v>1627</v>
      </c>
      <c r="CP1550" s="527">
        <v>3346</v>
      </c>
      <c r="CQ1550" s="527">
        <v>33773</v>
      </c>
      <c r="CR1550" s="527">
        <v>57694254</v>
      </c>
      <c r="CS1550" s="527">
        <v>1708</v>
      </c>
      <c r="CT1550" s="527">
        <v>3460</v>
      </c>
      <c r="CU1550" s="527">
        <v>1057</v>
      </c>
      <c r="CV1550" s="527">
        <v>11127745</v>
      </c>
      <c r="CW1550" s="527">
        <v>10528</v>
      </c>
      <c r="CX1550" s="527">
        <v>25521</v>
      </c>
      <c r="CY1550" s="527">
        <v>540</v>
      </c>
      <c r="CZ1550" s="527">
        <v>5301639</v>
      </c>
      <c r="DA1550" s="527">
        <v>9818</v>
      </c>
      <c r="DB1550" s="527">
        <v>24474</v>
      </c>
      <c r="DC1550" s="527">
        <v>813</v>
      </c>
      <c r="DD1550" s="527">
        <v>10522063</v>
      </c>
      <c r="DE1550" s="527">
        <v>12942</v>
      </c>
      <c r="DF1550" s="527">
        <v>32018</v>
      </c>
      <c r="DG1550" s="527">
        <v>99</v>
      </c>
      <c r="DH1550" s="527">
        <v>1070665</v>
      </c>
      <c r="DI1550" s="527">
        <v>10815</v>
      </c>
      <c r="DJ1550" s="527">
        <v>30101</v>
      </c>
      <c r="DK1550" s="527">
        <v>12</v>
      </c>
      <c r="DL1550" s="527">
        <v>3532</v>
      </c>
      <c r="DM1550" s="527">
        <v>294</v>
      </c>
      <c r="DN1550" s="527">
        <v>497</v>
      </c>
      <c r="DO1550" s="527">
        <v>3791</v>
      </c>
      <c r="DP1550" s="527">
        <v>221208</v>
      </c>
      <c r="DQ1550" s="527">
        <v>58</v>
      </c>
      <c r="DR1550" s="527">
        <v>75</v>
      </c>
      <c r="DS1550" s="527">
        <v>45</v>
      </c>
      <c r="DT1550" s="527">
        <v>69485</v>
      </c>
      <c r="DU1550" s="527">
        <v>1544</v>
      </c>
      <c r="DV1550" s="527">
        <v>2944</v>
      </c>
      <c r="DW1550" s="527">
        <v>40</v>
      </c>
      <c r="DX1550" s="527">
        <v>37481</v>
      </c>
      <c r="DY1550" s="527">
        <v>41873987</v>
      </c>
      <c r="DZ1550" s="527">
        <v>1117</v>
      </c>
      <c r="EA1550" s="527">
        <v>1956</v>
      </c>
      <c r="EB1550" s="527">
        <v>19676</v>
      </c>
      <c r="EC1550" s="527">
        <v>4635</v>
      </c>
      <c r="ED1550" s="527">
        <v>507</v>
      </c>
      <c r="EE1550" s="527">
        <v>3799520</v>
      </c>
      <c r="EF1550" s="527">
        <v>1927</v>
      </c>
      <c r="EG1550" s="527">
        <v>3593</v>
      </c>
      <c r="EH1550" s="527">
        <v>298</v>
      </c>
      <c r="EI1550" s="527"/>
      <c r="EJ1550" s="528"/>
      <c r="EK1550" s="528"/>
      <c r="EL1550" s="528"/>
      <c r="EM1550" s="528"/>
      <c r="EN1550" s="528"/>
      <c r="EO1550" s="528"/>
      <c r="EP1550" s="528"/>
      <c r="EQ1550" s="528"/>
      <c r="ER1550" s="528"/>
      <c r="ES1550" s="528"/>
      <c r="ET1550" s="528"/>
      <c r="EU1550" s="528"/>
      <c r="EV1550" s="528"/>
      <c r="EW1550" s="528"/>
      <c r="EX1550" s="528"/>
      <c r="EY1550" s="528"/>
      <c r="EZ1550" s="529"/>
      <c r="FA1550" s="446">
        <f t="shared" si="2713"/>
        <v>12</v>
      </c>
      <c r="FB1550" s="417">
        <f t="shared" si="2691"/>
        <v>2025</v>
      </c>
      <c r="FC1550" s="448">
        <f t="shared" si="2692"/>
        <v>45992</v>
      </c>
      <c r="FD1550" s="449">
        <f t="shared" si="2693"/>
        <v>31</v>
      </c>
      <c r="FE1550" s="530"/>
      <c r="FF1550" s="531">
        <f t="shared" si="2716"/>
        <v>0.66149014133659045</v>
      </c>
      <c r="FG1550" s="530"/>
      <c r="FH1550" s="532">
        <f t="shared" si="2701"/>
        <v>2.3022369511184757</v>
      </c>
      <c r="FI1550" s="532">
        <f t="shared" si="2702"/>
        <v>1.4896437448218725</v>
      </c>
      <c r="FJ1550" s="532">
        <f t="shared" si="2703"/>
        <v>2.2684491978609627</v>
      </c>
      <c r="FK1550" s="532">
        <f t="shared" si="2704"/>
        <v>1.4796791443850268</v>
      </c>
      <c r="FL1550" s="532">
        <f t="shared" si="2705"/>
        <v>1.4243620099973691</v>
      </c>
      <c r="FM1550" s="532">
        <f t="shared" si="2706"/>
        <v>1.0486187845303867</v>
      </c>
      <c r="FN1550" s="532">
        <f t="shared" si="2707"/>
        <v>1.9022452252514943</v>
      </c>
      <c r="FO1550" s="532">
        <f t="shared" si="2708"/>
        <v>1.0478203819798804</v>
      </c>
      <c r="FP1550" s="532">
        <f t="shared" si="2709"/>
        <v>1.7941176470588236</v>
      </c>
      <c r="FQ1550" s="532">
        <f t="shared" si="2710"/>
        <v>1.0363321799307958</v>
      </c>
      <c r="FR1550" s="533"/>
      <c r="FS1550" s="534">
        <f t="shared" si="2718"/>
        <v>87693</v>
      </c>
      <c r="FT1550" s="534">
        <f t="shared" si="2718"/>
        <v>2280018</v>
      </c>
      <c r="FU1550" s="534">
        <f t="shared" si="2718"/>
        <v>5349273</v>
      </c>
      <c r="FV1550" s="534">
        <f t="shared" si="2718"/>
        <v>10610853</v>
      </c>
      <c r="FW1550" s="534">
        <f t="shared" si="2718"/>
        <v>5660830</v>
      </c>
      <c r="FX1550" s="534">
        <f t="shared" si="2718"/>
        <v>4061640</v>
      </c>
      <c r="FY1550" s="534">
        <f t="shared" si="2718"/>
        <v>130906440</v>
      </c>
      <c r="FZ1550" s="534">
        <f t="shared" si="2718"/>
        <v>252712996</v>
      </c>
      <c r="GA1550" s="534">
        <f t="shared" si="2718"/>
        <v>12136266</v>
      </c>
      <c r="GB1550" s="534">
        <f t="shared" si="2718"/>
        <v>124669194</v>
      </c>
      <c r="GC1550" s="534">
        <f t="shared" si="2719"/>
        <v>104325892</v>
      </c>
      <c r="GD1550" s="534">
        <f t="shared" si="2719"/>
        <v>135324</v>
      </c>
      <c r="GE1550" s="534">
        <f t="shared" si="2719"/>
        <v>87618</v>
      </c>
      <c r="GF1550" s="534">
        <f t="shared" si="2719"/>
        <v>5412124</v>
      </c>
      <c r="GG1550" s="534">
        <f t="shared" si="2719"/>
        <v>9396366</v>
      </c>
      <c r="GH1550" s="534">
        <f t="shared" si="2719"/>
        <v>4597404</v>
      </c>
      <c r="GI1550" s="534">
        <f t="shared" si="2719"/>
        <v>116854580</v>
      </c>
      <c r="GJ1550" s="534">
        <f t="shared" si="2719"/>
        <v>26975697</v>
      </c>
      <c r="GK1550" s="534">
        <f t="shared" si="2719"/>
        <v>13215960</v>
      </c>
      <c r="GL1550" s="534">
        <f t="shared" si="2719"/>
        <v>26030634</v>
      </c>
      <c r="GM1550" s="534">
        <f t="shared" si="2719"/>
        <v>2979999</v>
      </c>
      <c r="GN1550" s="534">
        <f t="shared" si="2719"/>
        <v>132480</v>
      </c>
      <c r="GO1550" s="534">
        <f t="shared" si="2719"/>
        <v>5964</v>
      </c>
      <c r="GP1550" s="534">
        <f t="shared" si="2719"/>
        <v>284325</v>
      </c>
      <c r="GQ1550" s="534">
        <f t="shared" si="2719"/>
        <v>73312836</v>
      </c>
      <c r="GR1550" s="534"/>
      <c r="GS1550" s="534"/>
      <c r="GT1550" s="534"/>
      <c r="GU1550" s="534"/>
      <c r="GV1550" s="535"/>
    </row>
    <row r="1551" spans="1:204" ht="9.75" customHeight="1" x14ac:dyDescent="0.2">
      <c r="A1551" s="417" t="str">
        <f t="shared" si="2698"/>
        <v>2025-26DECEMBERRYF</v>
      </c>
      <c r="B1551" s="458" t="str">
        <f t="shared" si="2717"/>
        <v>2025-26</v>
      </c>
      <c r="C1551" s="402" t="s">
        <v>650</v>
      </c>
      <c r="D1551" s="458" t="s">
        <v>667</v>
      </c>
      <c r="E1551" s="458" t="s">
        <v>666</v>
      </c>
      <c r="F1551" s="478" t="s">
        <v>457</v>
      </c>
      <c r="G1551" s="478" t="s">
        <v>694</v>
      </c>
      <c r="H1551" s="510">
        <v>127903</v>
      </c>
      <c r="I1551" s="510">
        <v>94939</v>
      </c>
      <c r="J1551" s="510">
        <v>112354</v>
      </c>
      <c r="K1551" s="510">
        <v>1</v>
      </c>
      <c r="L1551" s="510">
        <v>0</v>
      </c>
      <c r="M1551" s="510">
        <v>1</v>
      </c>
      <c r="N1551" s="510">
        <v>1</v>
      </c>
      <c r="O1551" s="510">
        <v>31</v>
      </c>
      <c r="P1551" s="510">
        <v>545</v>
      </c>
      <c r="Q1551" s="510">
        <v>0</v>
      </c>
      <c r="R1551" s="510">
        <v>96</v>
      </c>
      <c r="S1551" s="510">
        <v>94523</v>
      </c>
      <c r="T1551" s="510">
        <v>9420</v>
      </c>
      <c r="U1551" s="510">
        <v>5586</v>
      </c>
      <c r="V1551" s="510">
        <v>45167</v>
      </c>
      <c r="W1551" s="510">
        <v>17985</v>
      </c>
      <c r="X1551" s="510">
        <v>408</v>
      </c>
      <c r="Y1551" s="510">
        <v>5032148</v>
      </c>
      <c r="Z1551" s="510">
        <v>534</v>
      </c>
      <c r="AA1551" s="510">
        <v>1009</v>
      </c>
      <c r="AB1551" s="510">
        <v>3272573</v>
      </c>
      <c r="AC1551" s="510">
        <v>586</v>
      </c>
      <c r="AD1551" s="510">
        <v>1119</v>
      </c>
      <c r="AE1551" s="510">
        <v>89297912</v>
      </c>
      <c r="AF1551" s="510">
        <v>1977</v>
      </c>
      <c r="AG1551" s="510">
        <v>4072</v>
      </c>
      <c r="AH1551" s="510">
        <v>109471891</v>
      </c>
      <c r="AI1551" s="510">
        <v>6087</v>
      </c>
      <c r="AJ1551" s="510">
        <v>14272</v>
      </c>
      <c r="AK1551" s="510">
        <v>3626049</v>
      </c>
      <c r="AL1551" s="510">
        <v>8887</v>
      </c>
      <c r="AM1551" s="510">
        <v>21261</v>
      </c>
      <c r="AN1551" s="510">
        <v>582</v>
      </c>
      <c r="AO1551" s="510">
        <v>4953</v>
      </c>
      <c r="AP1551" s="510">
        <v>5097</v>
      </c>
      <c r="AQ1551" s="510">
        <v>16835954</v>
      </c>
      <c r="AR1551" s="510">
        <v>3303</v>
      </c>
      <c r="AS1551" s="510">
        <v>7539</v>
      </c>
      <c r="AT1551" s="510">
        <v>19566</v>
      </c>
      <c r="AU1551" s="510">
        <v>1220</v>
      </c>
      <c r="AV1551" s="510">
        <v>3664</v>
      </c>
      <c r="AW1551" s="510">
        <v>8960</v>
      </c>
      <c r="AX1551" s="510">
        <v>2729</v>
      </c>
      <c r="AY1551" s="510">
        <v>11953</v>
      </c>
      <c r="AZ1551" s="510">
        <v>0</v>
      </c>
      <c r="BA1551" s="510">
        <v>14575</v>
      </c>
      <c r="BB1551" s="510">
        <v>36985646</v>
      </c>
      <c r="BC1551" s="510">
        <v>2538</v>
      </c>
      <c r="BD1551" s="510">
        <v>5214</v>
      </c>
      <c r="BE1551" s="510">
        <v>1688</v>
      </c>
      <c r="BF1551" s="510">
        <v>7497</v>
      </c>
      <c r="BG1551" s="510">
        <v>4957</v>
      </c>
      <c r="BH1551" s="510">
        <v>433</v>
      </c>
      <c r="BI1551" s="510">
        <v>39803</v>
      </c>
      <c r="BJ1551" s="510">
        <v>3565</v>
      </c>
      <c r="BK1551" s="510">
        <v>31589</v>
      </c>
      <c r="BL1551" s="510">
        <v>74957</v>
      </c>
      <c r="BM1551" s="510">
        <v>19162</v>
      </c>
      <c r="BN1551" s="510">
        <v>12925</v>
      </c>
      <c r="BO1551" s="510">
        <v>11548</v>
      </c>
      <c r="BP1551" s="510">
        <v>7769</v>
      </c>
      <c r="BQ1551" s="510">
        <v>62802</v>
      </c>
      <c r="BR1551" s="510">
        <v>48113</v>
      </c>
      <c r="BS1551" s="510">
        <v>35552</v>
      </c>
      <c r="BT1551" s="510">
        <v>19284</v>
      </c>
      <c r="BU1551" s="510">
        <v>819</v>
      </c>
      <c r="BV1551" s="510">
        <v>423</v>
      </c>
      <c r="BW1551" s="510">
        <v>8</v>
      </c>
      <c r="BX1551" s="510">
        <v>5376</v>
      </c>
      <c r="BY1551" s="510">
        <v>672</v>
      </c>
      <c r="BZ1551" s="510">
        <v>1769</v>
      </c>
      <c r="CA1551" s="510">
        <v>6</v>
      </c>
      <c r="CB1551" s="510">
        <v>3660</v>
      </c>
      <c r="CC1551" s="510">
        <v>610</v>
      </c>
      <c r="CD1551" s="510">
        <v>1580</v>
      </c>
      <c r="CE1551" s="510">
        <v>9406</v>
      </c>
      <c r="CF1551" s="510">
        <v>5023112</v>
      </c>
      <c r="CG1551" s="510">
        <v>534</v>
      </c>
      <c r="CH1551" s="510">
        <v>1009</v>
      </c>
      <c r="CI1551" s="510">
        <v>2734</v>
      </c>
      <c r="CJ1551" s="510">
        <v>5378384</v>
      </c>
      <c r="CK1551" s="510">
        <v>1967</v>
      </c>
      <c r="CL1551" s="510">
        <v>3981</v>
      </c>
      <c r="CM1551" s="510">
        <v>1043</v>
      </c>
      <c r="CN1551" s="510">
        <v>1683661</v>
      </c>
      <c r="CO1551" s="510">
        <v>1614</v>
      </c>
      <c r="CP1551" s="510">
        <v>3452</v>
      </c>
      <c r="CQ1551" s="510">
        <v>41390</v>
      </c>
      <c r="CR1551" s="510">
        <v>82235867</v>
      </c>
      <c r="CS1551" s="510">
        <v>1987</v>
      </c>
      <c r="CT1551" s="510">
        <v>4087</v>
      </c>
      <c r="CU1551" s="510">
        <v>905</v>
      </c>
      <c r="CV1551" s="510">
        <v>6597840</v>
      </c>
      <c r="CW1551" s="510">
        <v>7290</v>
      </c>
      <c r="CX1551" s="510">
        <v>18318</v>
      </c>
      <c r="CY1551" s="510">
        <v>192</v>
      </c>
      <c r="CZ1551" s="510">
        <v>1207447</v>
      </c>
      <c r="DA1551" s="510">
        <v>6289</v>
      </c>
      <c r="DB1551" s="510">
        <v>16644</v>
      </c>
      <c r="DC1551" s="510">
        <v>835</v>
      </c>
      <c r="DD1551" s="510">
        <v>9015812</v>
      </c>
      <c r="DE1551" s="510">
        <v>10797</v>
      </c>
      <c r="DF1551" s="510">
        <v>30550</v>
      </c>
      <c r="DG1551" s="510">
        <v>50</v>
      </c>
      <c r="DH1551" s="510">
        <v>388543</v>
      </c>
      <c r="DI1551" s="510">
        <v>7771</v>
      </c>
      <c r="DJ1551" s="510">
        <v>19285</v>
      </c>
      <c r="DK1551" s="510">
        <v>585</v>
      </c>
      <c r="DL1551" s="510">
        <v>243531</v>
      </c>
      <c r="DM1551" s="510">
        <v>416</v>
      </c>
      <c r="DN1551" s="510">
        <v>675</v>
      </c>
      <c r="DO1551" s="510">
        <v>5365</v>
      </c>
      <c r="DP1551" s="510">
        <v>215881</v>
      </c>
      <c r="DQ1551" s="510">
        <v>40</v>
      </c>
      <c r="DR1551" s="510">
        <v>69</v>
      </c>
      <c r="DS1551" s="510">
        <v>98</v>
      </c>
      <c r="DT1551" s="510">
        <v>147813</v>
      </c>
      <c r="DU1551" s="510">
        <v>1508</v>
      </c>
      <c r="DV1551" s="510">
        <v>3100</v>
      </c>
      <c r="DW1551" s="510">
        <v>90</v>
      </c>
      <c r="DX1551" s="510">
        <v>43464</v>
      </c>
      <c r="DY1551" s="510">
        <v>72231958</v>
      </c>
      <c r="DZ1551" s="510">
        <v>1662</v>
      </c>
      <c r="EA1551" s="510">
        <v>2880</v>
      </c>
      <c r="EB1551" s="510">
        <v>31119</v>
      </c>
      <c r="EC1551" s="510">
        <v>13058</v>
      </c>
      <c r="ED1551" s="510">
        <v>2242</v>
      </c>
      <c r="EE1551" s="510">
        <v>17515148</v>
      </c>
      <c r="EF1551" s="510">
        <v>30</v>
      </c>
      <c r="EG1551" s="510">
        <v>650</v>
      </c>
      <c r="EH1551" s="510">
        <v>1</v>
      </c>
      <c r="EI1551" s="510"/>
      <c r="EJ1551" s="479"/>
      <c r="EK1551" s="479"/>
      <c r="EL1551" s="479"/>
      <c r="EM1551" s="479"/>
      <c r="EN1551" s="479"/>
      <c r="EO1551" s="479"/>
      <c r="EP1551" s="479"/>
      <c r="EQ1551" s="479"/>
      <c r="ER1551" s="479"/>
      <c r="ES1551" s="479"/>
      <c r="ET1551" s="479"/>
      <c r="EU1551" s="479"/>
      <c r="EV1551" s="479"/>
      <c r="EW1551" s="479"/>
      <c r="EX1551" s="479"/>
      <c r="EY1551" s="479"/>
      <c r="EZ1551" s="476"/>
      <c r="FA1551" s="446">
        <f t="shared" si="2713"/>
        <v>12</v>
      </c>
      <c r="FB1551" s="417">
        <f t="shared" si="2691"/>
        <v>2025</v>
      </c>
      <c r="FC1551" s="448">
        <f t="shared" si="2692"/>
        <v>45992</v>
      </c>
      <c r="FD1551" s="449">
        <f t="shared" si="2693"/>
        <v>31</v>
      </c>
      <c r="FE1551" s="450"/>
      <c r="FF1551" s="451">
        <f t="shared" si="2716"/>
        <v>0.60450704225352114</v>
      </c>
      <c r="FG1551" s="450"/>
      <c r="FH1551" s="452">
        <f t="shared" ref="FH1551:FH1582" si="2720">IFERROR(BM1551/HLOOKUP(FH$3,$T$5:$X$10116,ROW()-4,0),"-")</f>
        <v>2.0341825902335455</v>
      </c>
      <c r="FI1551" s="452">
        <f t="shared" ref="FI1551:FI1582" si="2721">IFERROR(BN1551/HLOOKUP(FI$3,$T$5:$X$10116,ROW()-4,0),"-")</f>
        <v>1.3720806794055203</v>
      </c>
      <c r="FJ1551" s="452">
        <f t="shared" ref="FJ1551:FJ1582" si="2722">IFERROR(BO1551/HLOOKUP(FJ$3,$T$5:$X$10116,ROW()-4,0),"-")</f>
        <v>2.0673111349803079</v>
      </c>
      <c r="FK1551" s="452">
        <f t="shared" ref="FK1551:FK1582" si="2723">IFERROR(BP1551/HLOOKUP(FK$3,$T$5:$X$10116,ROW()-4,0),"-")</f>
        <v>1.3907984246330112</v>
      </c>
      <c r="FL1551" s="452">
        <f t="shared" ref="FL1551:FL1582" si="2724">IFERROR(BQ1551/HLOOKUP(FL$3,$T$5:$X$10116,ROW()-4,0),"-")</f>
        <v>1.3904399229525981</v>
      </c>
      <c r="FM1551" s="452">
        <f t="shared" ref="FM1551:FM1582" si="2725">IFERROR(BR1551/HLOOKUP(FM$3,$T$5:$X$10116,ROW()-4,0),"-")</f>
        <v>1.0652246108884806</v>
      </c>
      <c r="FN1551" s="452">
        <f t="shared" ref="FN1551:FN1582" si="2726">IFERROR(BS1551/HLOOKUP(FN$3,$T$5:$X$10116,ROW()-4,0),"-")</f>
        <v>1.9767584097859328</v>
      </c>
      <c r="FO1551" s="452">
        <f t="shared" ref="FO1551:FO1582" si="2727">IFERROR(BT1551/HLOOKUP(FO$3,$T$5:$X$10116,ROW()-4,0),"-")</f>
        <v>1.0722268557130943</v>
      </c>
      <c r="FP1551" s="452">
        <f t="shared" ref="FP1551:FP1582" si="2728">IFERROR(BU1551/HLOOKUP(FP$3,$T$5:$X$10116,ROW()-4,0),"-")</f>
        <v>2.0073529411764706</v>
      </c>
      <c r="FQ1551" s="452">
        <f t="shared" ref="FQ1551:FQ1582" si="2729">IFERROR(BV1551/HLOOKUP(FQ$3,$T$5:$X$10116,ROW()-4,0),"-")</f>
        <v>1.036764705882353</v>
      </c>
      <c r="FR1551" s="453"/>
      <c r="FS1551" s="446">
        <f t="shared" si="2718"/>
        <v>0</v>
      </c>
      <c r="FT1551" s="446">
        <f t="shared" si="2718"/>
        <v>94939</v>
      </c>
      <c r="FU1551" s="446">
        <f t="shared" si="2718"/>
        <v>94939</v>
      </c>
      <c r="FV1551" s="446">
        <f t="shared" si="2718"/>
        <v>2943109</v>
      </c>
      <c r="FW1551" s="446">
        <f t="shared" si="2718"/>
        <v>9504780</v>
      </c>
      <c r="FX1551" s="446">
        <f t="shared" si="2718"/>
        <v>6250734</v>
      </c>
      <c r="FY1551" s="446">
        <f t="shared" si="2718"/>
        <v>183920024</v>
      </c>
      <c r="FZ1551" s="446">
        <f t="shared" si="2718"/>
        <v>256681920</v>
      </c>
      <c r="GA1551" s="446">
        <f t="shared" si="2718"/>
        <v>8674488</v>
      </c>
      <c r="GB1551" s="446">
        <f t="shared" si="2718"/>
        <v>75994050</v>
      </c>
      <c r="GC1551" s="446">
        <f t="shared" si="2719"/>
        <v>38426283</v>
      </c>
      <c r="GD1551" s="446">
        <f t="shared" si="2719"/>
        <v>14152</v>
      </c>
      <c r="GE1551" s="446">
        <f t="shared" si="2719"/>
        <v>9480</v>
      </c>
      <c r="GF1551" s="446">
        <f t="shared" si="2719"/>
        <v>9490654</v>
      </c>
      <c r="GG1551" s="446">
        <f t="shared" si="2719"/>
        <v>10884054</v>
      </c>
      <c r="GH1551" s="446">
        <f t="shared" si="2719"/>
        <v>3600436</v>
      </c>
      <c r="GI1551" s="446">
        <f t="shared" si="2719"/>
        <v>169160930</v>
      </c>
      <c r="GJ1551" s="446">
        <f t="shared" si="2719"/>
        <v>16577790</v>
      </c>
      <c r="GK1551" s="446">
        <f t="shared" si="2719"/>
        <v>3195648</v>
      </c>
      <c r="GL1551" s="446">
        <f t="shared" si="2719"/>
        <v>25509250</v>
      </c>
      <c r="GM1551" s="446">
        <f t="shared" si="2719"/>
        <v>964250</v>
      </c>
      <c r="GN1551" s="446">
        <f t="shared" si="2719"/>
        <v>303800</v>
      </c>
      <c r="GO1551" s="446">
        <f t="shared" si="2719"/>
        <v>394875</v>
      </c>
      <c r="GP1551" s="446">
        <f t="shared" si="2719"/>
        <v>370185</v>
      </c>
      <c r="GQ1551" s="446">
        <f t="shared" si="2719"/>
        <v>125176320</v>
      </c>
      <c r="GR1551" s="446"/>
      <c r="GS1551" s="446"/>
      <c r="GT1551" s="446"/>
      <c r="GU1551" s="446"/>
      <c r="GV1551" s="416"/>
    </row>
    <row r="1552" spans="1:204" ht="9.75" customHeight="1" x14ac:dyDescent="0.2">
      <c r="A1552" s="417" t="str">
        <f t="shared" si="2698"/>
        <v>2025-26DECEMBERRYA</v>
      </c>
      <c r="B1552" s="458" t="str">
        <f t="shared" si="2717"/>
        <v>2025-26</v>
      </c>
      <c r="C1552" s="402" t="s">
        <v>650</v>
      </c>
      <c r="D1552" s="458" t="s">
        <v>653</v>
      </c>
      <c r="E1552" s="458" t="s">
        <v>652</v>
      </c>
      <c r="F1552" s="478" t="s">
        <v>452</v>
      </c>
      <c r="G1552" s="478" t="s">
        <v>697</v>
      </c>
      <c r="H1552" s="510">
        <v>147357</v>
      </c>
      <c r="I1552" s="510">
        <v>104231</v>
      </c>
      <c r="J1552" s="510">
        <v>70352</v>
      </c>
      <c r="K1552" s="510">
        <v>1</v>
      </c>
      <c r="L1552" s="510">
        <v>0</v>
      </c>
      <c r="M1552" s="510">
        <v>0</v>
      </c>
      <c r="N1552" s="510">
        <v>0</v>
      </c>
      <c r="O1552" s="510">
        <v>23</v>
      </c>
      <c r="P1552" s="510">
        <v>592</v>
      </c>
      <c r="Q1552" s="510">
        <v>0</v>
      </c>
      <c r="R1552" s="510">
        <v>17</v>
      </c>
      <c r="S1552" s="510">
        <v>94172</v>
      </c>
      <c r="T1552" s="510">
        <v>10582</v>
      </c>
      <c r="U1552" s="510">
        <v>6884</v>
      </c>
      <c r="V1552" s="510">
        <v>45511</v>
      </c>
      <c r="W1552" s="510">
        <v>13347</v>
      </c>
      <c r="X1552" s="510">
        <v>313</v>
      </c>
      <c r="Y1552" s="510">
        <v>5158753</v>
      </c>
      <c r="Z1552" s="510">
        <v>488</v>
      </c>
      <c r="AA1552" s="510">
        <v>871</v>
      </c>
      <c r="AB1552" s="510">
        <v>3451488</v>
      </c>
      <c r="AC1552" s="510">
        <v>501</v>
      </c>
      <c r="AD1552" s="510">
        <v>901</v>
      </c>
      <c r="AE1552" s="510">
        <v>83990637</v>
      </c>
      <c r="AF1552" s="510">
        <v>1846</v>
      </c>
      <c r="AG1552" s="510">
        <v>3918</v>
      </c>
      <c r="AH1552" s="510">
        <v>114588232</v>
      </c>
      <c r="AI1552" s="510">
        <v>8585</v>
      </c>
      <c r="AJ1552" s="510">
        <v>23153</v>
      </c>
      <c r="AK1552" s="510">
        <v>3065365</v>
      </c>
      <c r="AL1552" s="510">
        <v>9793</v>
      </c>
      <c r="AM1552" s="510">
        <v>22675</v>
      </c>
      <c r="AN1552" s="510">
        <v>0</v>
      </c>
      <c r="AO1552" s="510">
        <v>6521</v>
      </c>
      <c r="AP1552" s="510">
        <v>3130</v>
      </c>
      <c r="AQ1552" s="510">
        <v>7538901</v>
      </c>
      <c r="AR1552" s="510">
        <v>2409</v>
      </c>
      <c r="AS1552" s="510">
        <v>5305</v>
      </c>
      <c r="AT1552" s="510">
        <v>21640</v>
      </c>
      <c r="AU1552" s="510">
        <v>2452</v>
      </c>
      <c r="AV1552" s="510">
        <v>13483</v>
      </c>
      <c r="AW1552" s="510">
        <v>7924</v>
      </c>
      <c r="AX1552" s="510">
        <v>562</v>
      </c>
      <c r="AY1552" s="510">
        <v>5143</v>
      </c>
      <c r="AZ1552" s="510">
        <v>987</v>
      </c>
      <c r="BA1552" s="510">
        <v>19524</v>
      </c>
      <c r="BB1552" s="510">
        <v>50890314</v>
      </c>
      <c r="BC1552" s="510">
        <v>2607</v>
      </c>
      <c r="BD1552" s="510">
        <v>8523</v>
      </c>
      <c r="BE1552" s="510">
        <v>2401</v>
      </c>
      <c r="BF1552" s="510">
        <v>9144</v>
      </c>
      <c r="BG1552" s="510">
        <v>5136</v>
      </c>
      <c r="BH1552" s="510">
        <v>2843</v>
      </c>
      <c r="BI1552" s="510">
        <v>43485</v>
      </c>
      <c r="BJ1552" s="510">
        <v>5062</v>
      </c>
      <c r="BK1552" s="510">
        <v>23985</v>
      </c>
      <c r="BL1552" s="510">
        <v>72532</v>
      </c>
      <c r="BM1552" s="510">
        <v>19085</v>
      </c>
      <c r="BN1552" s="510">
        <v>13825</v>
      </c>
      <c r="BO1552" s="510">
        <v>12234</v>
      </c>
      <c r="BP1552" s="510">
        <v>8869</v>
      </c>
      <c r="BQ1552" s="510">
        <v>61603</v>
      </c>
      <c r="BR1552" s="510">
        <v>47249</v>
      </c>
      <c r="BS1552" s="510">
        <v>26916</v>
      </c>
      <c r="BT1552" s="510">
        <v>13932</v>
      </c>
      <c r="BU1552" s="510">
        <v>870</v>
      </c>
      <c r="BV1552" s="510">
        <v>328</v>
      </c>
      <c r="BW1552" s="510">
        <v>186</v>
      </c>
      <c r="BX1552" s="510">
        <v>116357</v>
      </c>
      <c r="BY1552" s="510">
        <v>626</v>
      </c>
      <c r="BZ1552" s="510">
        <v>1079</v>
      </c>
      <c r="CA1552" s="510">
        <v>112</v>
      </c>
      <c r="CB1552" s="510">
        <v>63417</v>
      </c>
      <c r="CC1552" s="510">
        <v>566</v>
      </c>
      <c r="CD1552" s="510">
        <v>828</v>
      </c>
      <c r="CE1552" s="510">
        <v>10284</v>
      </c>
      <c r="CF1552" s="510">
        <v>4978979</v>
      </c>
      <c r="CG1552" s="510">
        <v>484</v>
      </c>
      <c r="CH1552" s="510">
        <v>867</v>
      </c>
      <c r="CI1552" s="510">
        <v>6112</v>
      </c>
      <c r="CJ1552" s="510">
        <v>12070944</v>
      </c>
      <c r="CK1552" s="510">
        <v>1975</v>
      </c>
      <c r="CL1552" s="510">
        <v>4430</v>
      </c>
      <c r="CM1552" s="510">
        <v>1250</v>
      </c>
      <c r="CN1552" s="510">
        <v>2124159</v>
      </c>
      <c r="CO1552" s="510">
        <v>1699</v>
      </c>
      <c r="CP1552" s="510">
        <v>4012</v>
      </c>
      <c r="CQ1552" s="510">
        <v>38149</v>
      </c>
      <c r="CR1552" s="510">
        <v>69795534</v>
      </c>
      <c r="CS1552" s="510">
        <v>1830</v>
      </c>
      <c r="CT1552" s="510">
        <v>3858</v>
      </c>
      <c r="CU1552" s="510">
        <v>959</v>
      </c>
      <c r="CV1552" s="510">
        <v>8712470</v>
      </c>
      <c r="CW1552" s="510">
        <v>9085</v>
      </c>
      <c r="CX1552" s="510">
        <v>23421</v>
      </c>
      <c r="CY1552" s="510">
        <v>271</v>
      </c>
      <c r="CZ1552" s="510">
        <v>2051783</v>
      </c>
      <c r="DA1552" s="510">
        <v>7571</v>
      </c>
      <c r="DB1552" s="510">
        <v>20247</v>
      </c>
      <c r="DC1552" s="510">
        <v>926</v>
      </c>
      <c r="DD1552" s="510">
        <v>11327021</v>
      </c>
      <c r="DE1552" s="510">
        <v>12232</v>
      </c>
      <c r="DF1552" s="510">
        <v>35553</v>
      </c>
      <c r="DG1552" s="510">
        <v>190</v>
      </c>
      <c r="DH1552" s="510">
        <v>1812208</v>
      </c>
      <c r="DI1552" s="510">
        <v>9538</v>
      </c>
      <c r="DJ1552" s="510">
        <v>25656</v>
      </c>
      <c r="DK1552" s="510">
        <v>456</v>
      </c>
      <c r="DL1552" s="510">
        <v>146763</v>
      </c>
      <c r="DM1552" s="510">
        <v>322</v>
      </c>
      <c r="DN1552" s="510">
        <v>562</v>
      </c>
      <c r="DO1552" s="510">
        <v>6751</v>
      </c>
      <c r="DP1552" s="510">
        <v>156084</v>
      </c>
      <c r="DQ1552" s="510">
        <v>23</v>
      </c>
      <c r="DR1552" s="510">
        <v>38</v>
      </c>
      <c r="DS1552" s="510">
        <v>197</v>
      </c>
      <c r="DT1552" s="510">
        <v>327243</v>
      </c>
      <c r="DU1552" s="510">
        <v>1661</v>
      </c>
      <c r="DV1552" s="510">
        <v>4404</v>
      </c>
      <c r="DW1552" s="510">
        <v>184</v>
      </c>
      <c r="DX1552" s="510">
        <v>48029</v>
      </c>
      <c r="DY1552" s="510">
        <v>185520211</v>
      </c>
      <c r="DZ1552" s="510">
        <v>3863</v>
      </c>
      <c r="EA1552" s="510">
        <v>11200</v>
      </c>
      <c r="EB1552" s="510">
        <v>36311</v>
      </c>
      <c r="EC1552" s="510">
        <v>19728</v>
      </c>
      <c r="ED1552" s="510">
        <v>11706</v>
      </c>
      <c r="EE1552" s="510">
        <v>121308976</v>
      </c>
      <c r="EF1552" s="510">
        <v>591</v>
      </c>
      <c r="EG1552" s="510">
        <v>0</v>
      </c>
      <c r="EH1552" s="510">
        <v>0</v>
      </c>
      <c r="EI1552" s="510"/>
      <c r="EJ1552" s="479"/>
      <c r="EK1552" s="479"/>
      <c r="EL1552" s="479"/>
      <c r="EM1552" s="479"/>
      <c r="EN1552" s="479"/>
      <c r="EO1552" s="479"/>
      <c r="EP1552" s="479"/>
      <c r="EQ1552" s="479"/>
      <c r="ER1552" s="479"/>
      <c r="ES1552" s="479"/>
      <c r="ET1552" s="479"/>
      <c r="EU1552" s="479"/>
      <c r="EV1552" s="479"/>
      <c r="EW1552" s="479"/>
      <c r="EX1552" s="479"/>
      <c r="EY1552" s="479"/>
      <c r="EZ1552" s="476"/>
      <c r="FA1552" s="446">
        <f t="shared" si="2713"/>
        <v>12</v>
      </c>
      <c r="FB1552" s="417">
        <f t="shared" si="2691"/>
        <v>2025</v>
      </c>
      <c r="FC1552" s="448">
        <f t="shared" si="2692"/>
        <v>45992</v>
      </c>
      <c r="FD1552" s="449">
        <f t="shared" si="2693"/>
        <v>31</v>
      </c>
      <c r="FE1552" s="450"/>
      <c r="FF1552" s="451">
        <f t="shared" si="2716"/>
        <v>0.67577577577577574</v>
      </c>
      <c r="FG1552" s="450"/>
      <c r="FH1552" s="452">
        <f t="shared" si="2720"/>
        <v>1.8035343035343034</v>
      </c>
      <c r="FI1552" s="452">
        <f t="shared" si="2721"/>
        <v>1.3064638064638066</v>
      </c>
      <c r="FJ1552" s="452">
        <f t="shared" si="2722"/>
        <v>1.7771644392794888</v>
      </c>
      <c r="FK1552" s="452">
        <f t="shared" si="2723"/>
        <v>1.2883497966298663</v>
      </c>
      <c r="FL1552" s="452">
        <f t="shared" si="2724"/>
        <v>1.3535848476192569</v>
      </c>
      <c r="FM1552" s="452">
        <f t="shared" si="2725"/>
        <v>1.0381885697963129</v>
      </c>
      <c r="FN1552" s="452">
        <f t="shared" si="2726"/>
        <v>2.0166329512249943</v>
      </c>
      <c r="FO1552" s="452">
        <f t="shared" si="2727"/>
        <v>1.0438300741739717</v>
      </c>
      <c r="FP1552" s="452">
        <f t="shared" si="2728"/>
        <v>2.779552715654952</v>
      </c>
      <c r="FQ1552" s="452">
        <f t="shared" si="2729"/>
        <v>1.0479233226837061</v>
      </c>
      <c r="FR1552" s="453"/>
      <c r="FS1552" s="446">
        <f t="shared" si="2718"/>
        <v>0</v>
      </c>
      <c r="FT1552" s="446">
        <f t="shared" si="2718"/>
        <v>0</v>
      </c>
      <c r="FU1552" s="446">
        <f t="shared" si="2718"/>
        <v>0</v>
      </c>
      <c r="FV1552" s="446">
        <f t="shared" si="2718"/>
        <v>2397313</v>
      </c>
      <c r="FW1552" s="446">
        <f t="shared" si="2718"/>
        <v>9216922</v>
      </c>
      <c r="FX1552" s="446">
        <f t="shared" si="2718"/>
        <v>6202484</v>
      </c>
      <c r="FY1552" s="446">
        <f t="shared" si="2718"/>
        <v>178312098</v>
      </c>
      <c r="FZ1552" s="446">
        <f t="shared" si="2718"/>
        <v>309023091</v>
      </c>
      <c r="GA1552" s="446">
        <f t="shared" si="2718"/>
        <v>7097275</v>
      </c>
      <c r="GB1552" s="446">
        <f t="shared" si="2718"/>
        <v>166403052</v>
      </c>
      <c r="GC1552" s="446">
        <f t="shared" si="2719"/>
        <v>16604650</v>
      </c>
      <c r="GD1552" s="446">
        <f t="shared" si="2719"/>
        <v>200694</v>
      </c>
      <c r="GE1552" s="446">
        <f t="shared" si="2719"/>
        <v>92736</v>
      </c>
      <c r="GF1552" s="446">
        <f t="shared" si="2719"/>
        <v>8916228</v>
      </c>
      <c r="GG1552" s="446">
        <f t="shared" si="2719"/>
        <v>27076160</v>
      </c>
      <c r="GH1552" s="446">
        <f t="shared" si="2719"/>
        <v>5015000</v>
      </c>
      <c r="GI1552" s="446">
        <f t="shared" si="2719"/>
        <v>147178842</v>
      </c>
      <c r="GJ1552" s="446">
        <f t="shared" si="2719"/>
        <v>22460739</v>
      </c>
      <c r="GK1552" s="446">
        <f t="shared" si="2719"/>
        <v>5486937</v>
      </c>
      <c r="GL1552" s="446">
        <f t="shared" si="2719"/>
        <v>32922078</v>
      </c>
      <c r="GM1552" s="446">
        <f t="shared" si="2719"/>
        <v>4874640</v>
      </c>
      <c r="GN1552" s="446">
        <f t="shared" si="2719"/>
        <v>867588</v>
      </c>
      <c r="GO1552" s="446">
        <f t="shared" si="2719"/>
        <v>256272</v>
      </c>
      <c r="GP1552" s="446">
        <f t="shared" si="2719"/>
        <v>256538</v>
      </c>
      <c r="GQ1552" s="446">
        <f t="shared" si="2719"/>
        <v>537924800</v>
      </c>
      <c r="GR1552" s="446"/>
      <c r="GS1552" s="446"/>
      <c r="GT1552" s="446"/>
      <c r="GU1552" s="446"/>
      <c r="GV1552" s="416"/>
    </row>
    <row r="1553" spans="1:204" ht="9.75" customHeight="1" x14ac:dyDescent="0.2">
      <c r="A1553" s="485" t="str">
        <f t="shared" si="2698"/>
        <v>2025-26DECEMBERRX8</v>
      </c>
      <c r="B1553" s="503" t="str">
        <f t="shared" si="2717"/>
        <v>2025-26</v>
      </c>
      <c r="C1553" s="436" t="s">
        <v>650</v>
      </c>
      <c r="D1553" s="503" t="s">
        <v>646</v>
      </c>
      <c r="E1553" s="503" t="s">
        <v>645</v>
      </c>
      <c r="F1553" s="504" t="s">
        <v>450</v>
      </c>
      <c r="G1553" s="504" t="s">
        <v>696</v>
      </c>
      <c r="H1553" s="522">
        <v>109936</v>
      </c>
      <c r="I1553" s="522">
        <v>74042</v>
      </c>
      <c r="J1553" s="522">
        <v>962474</v>
      </c>
      <c r="K1553" s="522">
        <v>13</v>
      </c>
      <c r="L1553" s="522">
        <v>0</v>
      </c>
      <c r="M1553" s="522">
        <v>52</v>
      </c>
      <c r="N1553" s="522">
        <v>88</v>
      </c>
      <c r="O1553" s="522">
        <v>149</v>
      </c>
      <c r="P1553" s="522">
        <v>576</v>
      </c>
      <c r="Q1553" s="522">
        <v>54</v>
      </c>
      <c r="R1553" s="522">
        <v>128</v>
      </c>
      <c r="S1553" s="522">
        <v>81167</v>
      </c>
      <c r="T1553" s="522">
        <v>7682</v>
      </c>
      <c r="U1553" s="522">
        <v>5288</v>
      </c>
      <c r="V1553" s="522">
        <v>44324</v>
      </c>
      <c r="W1553" s="522">
        <v>12657</v>
      </c>
      <c r="X1553" s="522">
        <v>434</v>
      </c>
      <c r="Y1553" s="522">
        <v>3648684</v>
      </c>
      <c r="Z1553" s="522">
        <v>475</v>
      </c>
      <c r="AA1553" s="522">
        <v>822</v>
      </c>
      <c r="AB1553" s="522">
        <v>2726672</v>
      </c>
      <c r="AC1553" s="522">
        <v>516</v>
      </c>
      <c r="AD1553" s="522">
        <v>904</v>
      </c>
      <c r="AE1553" s="522">
        <v>71543518</v>
      </c>
      <c r="AF1553" s="522">
        <v>1614</v>
      </c>
      <c r="AG1553" s="522">
        <v>3410</v>
      </c>
      <c r="AH1553" s="522">
        <v>62022895</v>
      </c>
      <c r="AI1553" s="522">
        <v>4900</v>
      </c>
      <c r="AJ1553" s="522">
        <v>11636</v>
      </c>
      <c r="AK1553" s="522">
        <v>3006958</v>
      </c>
      <c r="AL1553" s="522">
        <v>6928</v>
      </c>
      <c r="AM1553" s="522">
        <v>15538</v>
      </c>
      <c r="AN1553" s="522">
        <v>645</v>
      </c>
      <c r="AO1553" s="522">
        <v>2191</v>
      </c>
      <c r="AP1553" s="522">
        <v>3987</v>
      </c>
      <c r="AQ1553" s="522">
        <v>12840306</v>
      </c>
      <c r="AR1553" s="522">
        <v>3221</v>
      </c>
      <c r="AS1553" s="522">
        <v>6786</v>
      </c>
      <c r="AT1553" s="522">
        <v>10436</v>
      </c>
      <c r="AU1553" s="522">
        <v>1962</v>
      </c>
      <c r="AV1553" s="522">
        <v>2939</v>
      </c>
      <c r="AW1553" s="522">
        <v>10659</v>
      </c>
      <c r="AX1553" s="522">
        <v>1748</v>
      </c>
      <c r="AY1553" s="522">
        <v>3787</v>
      </c>
      <c r="AZ1553" s="522">
        <v>2788</v>
      </c>
      <c r="BA1553" s="522">
        <v>11531</v>
      </c>
      <c r="BB1553" s="522">
        <v>26917536</v>
      </c>
      <c r="BC1553" s="522">
        <v>2334</v>
      </c>
      <c r="BD1553" s="522">
        <v>4864</v>
      </c>
      <c r="BE1553" s="522">
        <v>1399</v>
      </c>
      <c r="BF1553" s="522">
        <v>1941</v>
      </c>
      <c r="BG1553" s="522">
        <v>5490</v>
      </c>
      <c r="BH1553" s="522">
        <v>2701</v>
      </c>
      <c r="BI1553" s="522">
        <v>43495</v>
      </c>
      <c r="BJ1553" s="522">
        <v>5107</v>
      </c>
      <c r="BK1553" s="522">
        <v>22129</v>
      </c>
      <c r="BL1553" s="522">
        <v>70731</v>
      </c>
      <c r="BM1553" s="522">
        <v>13990</v>
      </c>
      <c r="BN1553" s="522">
        <v>10869</v>
      </c>
      <c r="BO1553" s="522">
        <v>9343</v>
      </c>
      <c r="BP1553" s="522">
        <v>7381</v>
      </c>
      <c r="BQ1553" s="522">
        <v>56308</v>
      </c>
      <c r="BR1553" s="522">
        <v>46244</v>
      </c>
      <c r="BS1553" s="522">
        <v>19931</v>
      </c>
      <c r="BT1553" s="522">
        <v>13443</v>
      </c>
      <c r="BU1553" s="522">
        <v>704</v>
      </c>
      <c r="BV1553" s="522">
        <v>500</v>
      </c>
      <c r="BW1553" s="522">
        <v>93</v>
      </c>
      <c r="BX1553" s="522">
        <v>43516</v>
      </c>
      <c r="BY1553" s="522">
        <v>468</v>
      </c>
      <c r="BZ1553" s="522">
        <v>868</v>
      </c>
      <c r="CA1553" s="522">
        <v>352</v>
      </c>
      <c r="CB1553" s="522">
        <v>176703</v>
      </c>
      <c r="CC1553" s="522">
        <v>502</v>
      </c>
      <c r="CD1553" s="522">
        <v>885</v>
      </c>
      <c r="CE1553" s="522">
        <v>7237</v>
      </c>
      <c r="CF1553" s="522">
        <v>3428465</v>
      </c>
      <c r="CG1553" s="522">
        <v>474</v>
      </c>
      <c r="CH1553" s="522">
        <v>816</v>
      </c>
      <c r="CI1553" s="522">
        <v>3195</v>
      </c>
      <c r="CJ1553" s="522">
        <v>6495366</v>
      </c>
      <c r="CK1553" s="522">
        <v>2033</v>
      </c>
      <c r="CL1553" s="522">
        <v>4158</v>
      </c>
      <c r="CM1553" s="522">
        <v>2654</v>
      </c>
      <c r="CN1553" s="522">
        <v>3754825</v>
      </c>
      <c r="CO1553" s="522">
        <v>1415</v>
      </c>
      <c r="CP1553" s="522">
        <v>3105</v>
      </c>
      <c r="CQ1553" s="522">
        <v>38475</v>
      </c>
      <c r="CR1553" s="522">
        <v>61293327</v>
      </c>
      <c r="CS1553" s="522">
        <v>1593</v>
      </c>
      <c r="CT1553" s="522">
        <v>3378</v>
      </c>
      <c r="CU1553" s="522">
        <v>1525</v>
      </c>
      <c r="CV1553" s="522">
        <v>10177494</v>
      </c>
      <c r="CW1553" s="522">
        <v>6674</v>
      </c>
      <c r="CX1553" s="522">
        <v>16352</v>
      </c>
      <c r="CY1553" s="522">
        <v>1266</v>
      </c>
      <c r="CZ1553" s="522">
        <v>6648135</v>
      </c>
      <c r="DA1553" s="522">
        <v>5251</v>
      </c>
      <c r="DB1553" s="522">
        <v>13965</v>
      </c>
      <c r="DC1553" s="522">
        <v>2116</v>
      </c>
      <c r="DD1553" s="522">
        <v>17313863</v>
      </c>
      <c r="DE1553" s="522">
        <v>8182</v>
      </c>
      <c r="DF1553" s="522">
        <v>20715</v>
      </c>
      <c r="DG1553" s="522">
        <v>727</v>
      </c>
      <c r="DH1553" s="522">
        <v>6303960</v>
      </c>
      <c r="DI1553" s="522">
        <v>8671</v>
      </c>
      <c r="DJ1553" s="522">
        <v>21443</v>
      </c>
      <c r="DK1553" s="522">
        <v>576</v>
      </c>
      <c r="DL1553" s="522">
        <v>215767</v>
      </c>
      <c r="DM1553" s="522">
        <v>375</v>
      </c>
      <c r="DN1553" s="522">
        <v>596</v>
      </c>
      <c r="DO1553" s="522">
        <v>4173</v>
      </c>
      <c r="DP1553" s="522">
        <v>195355</v>
      </c>
      <c r="DQ1553" s="522">
        <v>47</v>
      </c>
      <c r="DR1553" s="522">
        <v>94</v>
      </c>
      <c r="DS1553" s="522">
        <v>68</v>
      </c>
      <c r="DT1553" s="522">
        <v>99843</v>
      </c>
      <c r="DU1553" s="522">
        <v>1468</v>
      </c>
      <c r="DV1553" s="522">
        <v>3115</v>
      </c>
      <c r="DW1553" s="522">
        <v>60</v>
      </c>
      <c r="DX1553" s="522">
        <v>48365</v>
      </c>
      <c r="DY1553" s="522">
        <v>54975422</v>
      </c>
      <c r="DZ1553" s="522">
        <v>1137</v>
      </c>
      <c r="EA1553" s="522">
        <v>2086</v>
      </c>
      <c r="EB1553" s="522">
        <v>24894</v>
      </c>
      <c r="EC1553" s="522">
        <v>7205</v>
      </c>
      <c r="ED1553" s="522">
        <v>462</v>
      </c>
      <c r="EE1553" s="522">
        <v>5193564</v>
      </c>
      <c r="EF1553" s="522">
        <v>728</v>
      </c>
      <c r="EG1553" s="522">
        <v>369</v>
      </c>
      <c r="EH1553" s="522">
        <v>2826</v>
      </c>
      <c r="EI1553" s="522"/>
      <c r="EJ1553" s="483"/>
      <c r="EK1553" s="483"/>
      <c r="EL1553" s="483"/>
      <c r="EM1553" s="483"/>
      <c r="EN1553" s="483"/>
      <c r="EO1553" s="483"/>
      <c r="EP1553" s="483"/>
      <c r="EQ1553" s="483"/>
      <c r="ER1553" s="483"/>
      <c r="ES1553" s="483"/>
      <c r="ET1553" s="483"/>
      <c r="EU1553" s="483"/>
      <c r="EV1553" s="483"/>
      <c r="EW1553" s="483"/>
      <c r="EX1553" s="483"/>
      <c r="EY1553" s="483"/>
      <c r="EZ1553" s="484"/>
      <c r="FA1553" s="468">
        <f t="shared" si="2713"/>
        <v>12</v>
      </c>
      <c r="FB1553" s="485">
        <f t="shared" si="2691"/>
        <v>2025</v>
      </c>
      <c r="FC1553" s="486">
        <f t="shared" si="2692"/>
        <v>45992</v>
      </c>
      <c r="FD1553" s="470">
        <f t="shared" si="2693"/>
        <v>31</v>
      </c>
      <c r="FE1553" s="471"/>
      <c r="FF1553" s="517">
        <f t="shared" si="2716"/>
        <v>0.58725021108922038</v>
      </c>
      <c r="FG1553" s="471"/>
      <c r="FH1553" s="487">
        <f t="shared" si="2720"/>
        <v>1.821140328039573</v>
      </c>
      <c r="FI1553" s="487">
        <f t="shared" si="2721"/>
        <v>1.4148659203332465</v>
      </c>
      <c r="FJ1553" s="487">
        <f t="shared" si="2722"/>
        <v>1.7668305597579426</v>
      </c>
      <c r="FK1553" s="487">
        <f t="shared" si="2723"/>
        <v>1.3958018154311649</v>
      </c>
      <c r="FL1553" s="487">
        <f t="shared" si="2724"/>
        <v>1.2703727100442199</v>
      </c>
      <c r="FM1553" s="487">
        <f t="shared" si="2725"/>
        <v>1.0433173901272448</v>
      </c>
      <c r="FN1553" s="487">
        <f t="shared" si="2726"/>
        <v>1.5747017460693686</v>
      </c>
      <c r="FO1553" s="487">
        <f t="shared" si="2727"/>
        <v>1.0621000237022991</v>
      </c>
      <c r="FP1553" s="487">
        <f t="shared" si="2728"/>
        <v>1.6221198156682028</v>
      </c>
      <c r="FQ1553" s="487">
        <f t="shared" si="2729"/>
        <v>1.1520737327188939</v>
      </c>
      <c r="FR1553" s="459"/>
      <c r="FS1553" s="468">
        <f t="shared" si="2718"/>
        <v>0</v>
      </c>
      <c r="FT1553" s="468">
        <f t="shared" si="2718"/>
        <v>3850184</v>
      </c>
      <c r="FU1553" s="468">
        <f t="shared" si="2718"/>
        <v>6515696</v>
      </c>
      <c r="FV1553" s="468">
        <f t="shared" si="2718"/>
        <v>11032258</v>
      </c>
      <c r="FW1553" s="468">
        <f t="shared" si="2718"/>
        <v>6314604</v>
      </c>
      <c r="FX1553" s="468">
        <f t="shared" si="2718"/>
        <v>4780352</v>
      </c>
      <c r="FY1553" s="468">
        <f t="shared" si="2718"/>
        <v>151144840</v>
      </c>
      <c r="FZ1553" s="468">
        <f t="shared" si="2718"/>
        <v>147276852</v>
      </c>
      <c r="GA1553" s="468">
        <f t="shared" si="2718"/>
        <v>6743492</v>
      </c>
      <c r="GB1553" s="468">
        <f t="shared" si="2718"/>
        <v>56086784</v>
      </c>
      <c r="GC1553" s="468">
        <f t="shared" si="2719"/>
        <v>27055782</v>
      </c>
      <c r="GD1553" s="468">
        <f t="shared" si="2719"/>
        <v>80724</v>
      </c>
      <c r="GE1553" s="468">
        <f t="shared" si="2719"/>
        <v>311520</v>
      </c>
      <c r="GF1553" s="468">
        <f t="shared" si="2719"/>
        <v>5905392</v>
      </c>
      <c r="GG1553" s="468">
        <f t="shared" si="2719"/>
        <v>13284810</v>
      </c>
      <c r="GH1553" s="468">
        <f t="shared" si="2719"/>
        <v>8240670</v>
      </c>
      <c r="GI1553" s="468">
        <f t="shared" si="2719"/>
        <v>129968550</v>
      </c>
      <c r="GJ1553" s="468">
        <f t="shared" si="2719"/>
        <v>24936800</v>
      </c>
      <c r="GK1553" s="468">
        <f t="shared" si="2719"/>
        <v>17679690</v>
      </c>
      <c r="GL1553" s="468">
        <f t="shared" si="2719"/>
        <v>43832940</v>
      </c>
      <c r="GM1553" s="468">
        <f t="shared" si="2719"/>
        <v>15589061</v>
      </c>
      <c r="GN1553" s="468">
        <f t="shared" si="2719"/>
        <v>211820</v>
      </c>
      <c r="GO1553" s="468">
        <f t="shared" si="2719"/>
        <v>343296</v>
      </c>
      <c r="GP1553" s="468">
        <f t="shared" si="2719"/>
        <v>392262</v>
      </c>
      <c r="GQ1553" s="468">
        <f t="shared" si="2719"/>
        <v>100889390</v>
      </c>
      <c r="GR1553" s="468"/>
      <c r="GS1553" s="468"/>
      <c r="GT1553" s="468"/>
      <c r="GU1553" s="468"/>
      <c r="GV1553" s="425"/>
    </row>
    <row r="1554" spans="1:204" ht="9.75" customHeight="1" x14ac:dyDescent="0.2">
      <c r="A1554" s="472" t="str">
        <f t="shared" si="2698"/>
        <v>2025-26JANUARYRX9</v>
      </c>
      <c r="B1554" s="488" t="str">
        <f t="shared" si="2717"/>
        <v>2025-26</v>
      </c>
      <c r="C1554" s="400" t="s">
        <v>654</v>
      </c>
      <c r="D1554" s="488" t="s">
        <v>653</v>
      </c>
      <c r="E1554" s="488" t="s">
        <v>652</v>
      </c>
      <c r="F1554" s="474" t="s">
        <v>451</v>
      </c>
      <c r="G1554" s="474" t="s">
        <v>686</v>
      </c>
      <c r="H1554" s="518">
        <v>111460</v>
      </c>
      <c r="I1554" s="518">
        <v>87114</v>
      </c>
      <c r="J1554" s="518">
        <v>358594</v>
      </c>
      <c r="K1554" s="518">
        <v>4</v>
      </c>
      <c r="L1554" s="518">
        <v>2</v>
      </c>
      <c r="M1554" s="518">
        <v>3</v>
      </c>
      <c r="N1554" s="518">
        <v>4</v>
      </c>
      <c r="O1554" s="518">
        <v>66</v>
      </c>
      <c r="P1554" s="518">
        <v>581</v>
      </c>
      <c r="Q1554" s="518" t="s">
        <v>152</v>
      </c>
      <c r="R1554" s="518">
        <v>375</v>
      </c>
      <c r="S1554" s="518">
        <v>76207</v>
      </c>
      <c r="T1554" s="518">
        <v>7687</v>
      </c>
      <c r="U1554" s="518">
        <v>4913</v>
      </c>
      <c r="V1554" s="518">
        <v>43113</v>
      </c>
      <c r="W1554" s="518">
        <v>7772</v>
      </c>
      <c r="X1554" s="518">
        <v>538</v>
      </c>
      <c r="Y1554" s="518">
        <v>4309413</v>
      </c>
      <c r="Z1554" s="518">
        <v>561</v>
      </c>
      <c r="AA1554" s="518">
        <v>991</v>
      </c>
      <c r="AB1554" s="518">
        <v>3990056</v>
      </c>
      <c r="AC1554" s="518">
        <v>812</v>
      </c>
      <c r="AD1554" s="518">
        <v>1657</v>
      </c>
      <c r="AE1554" s="518">
        <v>128200934</v>
      </c>
      <c r="AF1554" s="518">
        <v>2974</v>
      </c>
      <c r="AG1554" s="518">
        <v>6490</v>
      </c>
      <c r="AH1554" s="518">
        <v>98309223</v>
      </c>
      <c r="AI1554" s="518">
        <v>12649</v>
      </c>
      <c r="AJ1554" s="518">
        <v>30672</v>
      </c>
      <c r="AK1554" s="518">
        <v>9106935</v>
      </c>
      <c r="AL1554" s="518">
        <v>16927</v>
      </c>
      <c r="AM1554" s="518">
        <v>48063</v>
      </c>
      <c r="AN1554" s="518">
        <v>1136</v>
      </c>
      <c r="AO1554" s="518">
        <v>1732</v>
      </c>
      <c r="AP1554" s="518">
        <v>1813</v>
      </c>
      <c r="AQ1554" s="518">
        <v>5408849</v>
      </c>
      <c r="AR1554" s="518">
        <v>2983</v>
      </c>
      <c r="AS1554" s="518">
        <v>10497</v>
      </c>
      <c r="AT1554" s="518">
        <v>15080</v>
      </c>
      <c r="AU1554" s="518">
        <v>2696</v>
      </c>
      <c r="AV1554" s="518">
        <v>3828</v>
      </c>
      <c r="AW1554" s="518" t="s">
        <v>152</v>
      </c>
      <c r="AX1554" s="518">
        <v>3135</v>
      </c>
      <c r="AY1554" s="518">
        <v>5421</v>
      </c>
      <c r="AZ1554" s="518" t="s">
        <v>152</v>
      </c>
      <c r="BA1554" s="518">
        <v>15528</v>
      </c>
      <c r="BB1554" s="518">
        <v>32696736</v>
      </c>
      <c r="BC1554" s="518">
        <v>2106</v>
      </c>
      <c r="BD1554" s="518">
        <v>8484</v>
      </c>
      <c r="BE1554" s="518">
        <v>2813</v>
      </c>
      <c r="BF1554" s="518">
        <v>7179</v>
      </c>
      <c r="BG1554" s="518">
        <v>2607</v>
      </c>
      <c r="BH1554" s="518">
        <v>2929</v>
      </c>
      <c r="BI1554" s="518">
        <v>34550</v>
      </c>
      <c r="BJ1554" s="518">
        <v>4725</v>
      </c>
      <c r="BK1554" s="518">
        <v>21852</v>
      </c>
      <c r="BL1554" s="518">
        <v>61127</v>
      </c>
      <c r="BM1554" s="518">
        <v>14838</v>
      </c>
      <c r="BN1554" s="518">
        <v>11279</v>
      </c>
      <c r="BO1554" s="518">
        <v>9328</v>
      </c>
      <c r="BP1554" s="518">
        <v>7289</v>
      </c>
      <c r="BQ1554" s="518">
        <v>55895</v>
      </c>
      <c r="BR1554" s="518">
        <v>45738</v>
      </c>
      <c r="BS1554" s="518">
        <v>12971</v>
      </c>
      <c r="BT1554" s="518">
        <v>8220</v>
      </c>
      <c r="BU1554" s="518">
        <v>815</v>
      </c>
      <c r="BV1554" s="518">
        <v>561</v>
      </c>
      <c r="BW1554" s="518">
        <v>0</v>
      </c>
      <c r="BX1554" s="518">
        <v>0</v>
      </c>
      <c r="BY1554" s="518" t="s">
        <v>152</v>
      </c>
      <c r="BZ1554" s="518" t="s">
        <v>152</v>
      </c>
      <c r="CA1554" s="518">
        <v>8</v>
      </c>
      <c r="CB1554" s="518">
        <v>3978</v>
      </c>
      <c r="CC1554" s="518">
        <v>497</v>
      </c>
      <c r="CD1554" s="518">
        <v>1008</v>
      </c>
      <c r="CE1554" s="518">
        <v>7679</v>
      </c>
      <c r="CF1554" s="518">
        <v>4305435</v>
      </c>
      <c r="CG1554" s="518">
        <v>561</v>
      </c>
      <c r="CH1554" s="518">
        <v>991</v>
      </c>
      <c r="CI1554" s="518">
        <v>1883</v>
      </c>
      <c r="CJ1554" s="518">
        <v>6182737</v>
      </c>
      <c r="CK1554" s="518">
        <v>3283</v>
      </c>
      <c r="CL1554" s="518">
        <v>6866</v>
      </c>
      <c r="CM1554" s="518">
        <v>970</v>
      </c>
      <c r="CN1554" s="518">
        <v>3185353</v>
      </c>
      <c r="CO1554" s="518">
        <v>3284</v>
      </c>
      <c r="CP1554" s="518">
        <v>7361</v>
      </c>
      <c r="CQ1554" s="518">
        <v>40260</v>
      </c>
      <c r="CR1554" s="518">
        <v>118832844</v>
      </c>
      <c r="CS1554" s="518">
        <v>2952</v>
      </c>
      <c r="CT1554" s="518">
        <v>6446</v>
      </c>
      <c r="CU1554" s="518">
        <v>3</v>
      </c>
      <c r="CV1554" s="518">
        <v>39842</v>
      </c>
      <c r="CW1554" s="518">
        <v>13281</v>
      </c>
      <c r="CX1554" s="518">
        <v>15645</v>
      </c>
      <c r="CY1554" s="518">
        <v>200</v>
      </c>
      <c r="CZ1554" s="518">
        <v>3909485</v>
      </c>
      <c r="DA1554" s="518">
        <v>19547</v>
      </c>
      <c r="DB1554" s="518">
        <v>45969</v>
      </c>
      <c r="DC1554" s="518">
        <v>1292</v>
      </c>
      <c r="DD1554" s="518">
        <v>12376808</v>
      </c>
      <c r="DE1554" s="518">
        <v>9580</v>
      </c>
      <c r="DF1554" s="518">
        <v>18506</v>
      </c>
      <c r="DG1554" s="518">
        <v>33</v>
      </c>
      <c r="DH1554" s="518">
        <v>584279</v>
      </c>
      <c r="DI1554" s="518">
        <v>17705</v>
      </c>
      <c r="DJ1554" s="518">
        <v>49141</v>
      </c>
      <c r="DK1554" s="518">
        <v>770</v>
      </c>
      <c r="DL1554" s="518">
        <v>271192</v>
      </c>
      <c r="DM1554" s="518">
        <v>352</v>
      </c>
      <c r="DN1554" s="518">
        <v>521</v>
      </c>
      <c r="DO1554" s="518">
        <v>3999</v>
      </c>
      <c r="DP1554" s="518">
        <v>75424</v>
      </c>
      <c r="DQ1554" s="518">
        <v>19</v>
      </c>
      <c r="DR1554" s="518">
        <v>27</v>
      </c>
      <c r="DS1554" s="518">
        <v>62</v>
      </c>
      <c r="DT1554" s="518">
        <v>167379</v>
      </c>
      <c r="DU1554" s="518">
        <v>2700</v>
      </c>
      <c r="DV1554" s="518">
        <v>5024</v>
      </c>
      <c r="DW1554" s="518">
        <v>53</v>
      </c>
      <c r="DX1554" s="518">
        <v>39914</v>
      </c>
      <c r="DY1554" s="518">
        <v>99033065</v>
      </c>
      <c r="DZ1554" s="518">
        <v>2481</v>
      </c>
      <c r="EA1554" s="518">
        <v>5250</v>
      </c>
      <c r="EB1554" s="518">
        <v>30272</v>
      </c>
      <c r="EC1554" s="518">
        <v>16494</v>
      </c>
      <c r="ED1554" s="518">
        <v>6820</v>
      </c>
      <c r="EE1554" s="518">
        <v>45542200</v>
      </c>
      <c r="EF1554" s="518">
        <v>1</v>
      </c>
      <c r="EG1554" s="518">
        <v>372</v>
      </c>
      <c r="EH1554" s="518">
        <v>32</v>
      </c>
      <c r="EI1554" s="518"/>
      <c r="EJ1554" s="475"/>
      <c r="EK1554" s="475"/>
      <c r="EL1554" s="475"/>
      <c r="EM1554" s="475"/>
      <c r="EN1554" s="475"/>
      <c r="EO1554" s="475"/>
      <c r="EP1554" s="475"/>
      <c r="EQ1554" s="475"/>
      <c r="ER1554" s="475"/>
      <c r="ES1554" s="475"/>
      <c r="ET1554" s="475"/>
      <c r="EU1554" s="475"/>
      <c r="EV1554" s="475"/>
      <c r="EW1554" s="475"/>
      <c r="EX1554" s="475"/>
      <c r="EY1554" s="475"/>
      <c r="EZ1554" s="476"/>
      <c r="FA1554" s="446">
        <f t="shared" si="2713"/>
        <v>1</v>
      </c>
      <c r="FB1554" s="417">
        <f t="shared" si="2691"/>
        <v>2026</v>
      </c>
      <c r="FC1554" s="448">
        <f t="shared" si="2692"/>
        <v>46023</v>
      </c>
      <c r="FD1554" s="449">
        <f t="shared" si="2693"/>
        <v>31</v>
      </c>
      <c r="FE1554" s="450"/>
      <c r="FF1554" s="451">
        <f t="shared" si="2716"/>
        <v>0.56276386152547142</v>
      </c>
      <c r="FG1554" s="450"/>
      <c r="FH1554" s="452">
        <f t="shared" si="2720"/>
        <v>1.9302718876024456</v>
      </c>
      <c r="FI1554" s="452">
        <f t="shared" si="2721"/>
        <v>1.4672824248731624</v>
      </c>
      <c r="FJ1554" s="452">
        <f t="shared" si="2722"/>
        <v>1.8986362711174436</v>
      </c>
      <c r="FK1554" s="452">
        <f t="shared" si="2723"/>
        <v>1.483614899246896</v>
      </c>
      <c r="FL1554" s="452">
        <f t="shared" si="2724"/>
        <v>1.2964767007631108</v>
      </c>
      <c r="FM1554" s="452">
        <f t="shared" si="2725"/>
        <v>1.060886507549927</v>
      </c>
      <c r="FN1554" s="452">
        <f t="shared" si="2726"/>
        <v>1.6689397838394235</v>
      </c>
      <c r="FO1554" s="452">
        <f t="shared" si="2727"/>
        <v>1.0576428203808543</v>
      </c>
      <c r="FP1554" s="452">
        <f t="shared" si="2728"/>
        <v>1.5148698884758365</v>
      </c>
      <c r="FQ1554" s="452">
        <f t="shared" si="2729"/>
        <v>1.0427509293680297</v>
      </c>
      <c r="FR1554" s="453"/>
      <c r="FS1554" s="446">
        <f t="shared" si="2718"/>
        <v>174228</v>
      </c>
      <c r="FT1554" s="446">
        <f t="shared" si="2718"/>
        <v>261342</v>
      </c>
      <c r="FU1554" s="446">
        <f t="shared" si="2718"/>
        <v>348456</v>
      </c>
      <c r="FV1554" s="446">
        <f t="shared" si="2718"/>
        <v>5749524</v>
      </c>
      <c r="FW1554" s="446">
        <f t="shared" si="2718"/>
        <v>7617817</v>
      </c>
      <c r="FX1554" s="446">
        <f t="shared" si="2718"/>
        <v>8140841</v>
      </c>
      <c r="FY1554" s="446">
        <f t="shared" si="2718"/>
        <v>279803370</v>
      </c>
      <c r="FZ1554" s="446">
        <f t="shared" si="2718"/>
        <v>238382784</v>
      </c>
      <c r="GA1554" s="446">
        <f t="shared" si="2718"/>
        <v>25857894</v>
      </c>
      <c r="GB1554" s="446">
        <f t="shared" si="2718"/>
        <v>131739552</v>
      </c>
      <c r="GC1554" s="446">
        <f t="shared" si="2719"/>
        <v>19031061</v>
      </c>
      <c r="GD1554" s="446" t="str">
        <f t="shared" si="2719"/>
        <v>-</v>
      </c>
      <c r="GE1554" s="446">
        <f t="shared" si="2719"/>
        <v>8064</v>
      </c>
      <c r="GF1554" s="446">
        <f t="shared" si="2719"/>
        <v>7609889</v>
      </c>
      <c r="GG1554" s="446">
        <f t="shared" si="2719"/>
        <v>12928678</v>
      </c>
      <c r="GH1554" s="446">
        <f t="shared" si="2719"/>
        <v>7140170</v>
      </c>
      <c r="GI1554" s="446">
        <f t="shared" si="2719"/>
        <v>259515960</v>
      </c>
      <c r="GJ1554" s="446">
        <f t="shared" si="2719"/>
        <v>46935</v>
      </c>
      <c r="GK1554" s="446">
        <f t="shared" si="2719"/>
        <v>9193800</v>
      </c>
      <c r="GL1554" s="446">
        <f t="shared" si="2719"/>
        <v>23909752</v>
      </c>
      <c r="GM1554" s="446">
        <f t="shared" si="2719"/>
        <v>1621653</v>
      </c>
      <c r="GN1554" s="446">
        <f t="shared" si="2719"/>
        <v>311488</v>
      </c>
      <c r="GO1554" s="446">
        <f t="shared" si="2719"/>
        <v>401170</v>
      </c>
      <c r="GP1554" s="446">
        <f t="shared" si="2719"/>
        <v>107973</v>
      </c>
      <c r="GQ1554" s="446">
        <f t="shared" si="2719"/>
        <v>209548500</v>
      </c>
      <c r="GR1554" s="446"/>
      <c r="GS1554" s="446"/>
      <c r="GT1554" s="446"/>
      <c r="GU1554" s="446"/>
      <c r="GV1554" s="416"/>
    </row>
    <row r="1555" spans="1:204" ht="9.75" customHeight="1" x14ac:dyDescent="0.2">
      <c r="A1555" s="417" t="str">
        <f t="shared" si="2698"/>
        <v>2025-26JANUARYRYC</v>
      </c>
      <c r="B1555" s="458" t="str">
        <f t="shared" si="2717"/>
        <v>2025-26</v>
      </c>
      <c r="C1555" s="402" t="s">
        <v>654</v>
      </c>
      <c r="D1555" s="458" t="s">
        <v>656</v>
      </c>
      <c r="E1555" s="458" t="s">
        <v>466</v>
      </c>
      <c r="F1555" s="478" t="s">
        <v>453</v>
      </c>
      <c r="G1555" s="478" t="s">
        <v>687</v>
      </c>
      <c r="H1555" s="510">
        <v>138069</v>
      </c>
      <c r="I1555" s="510">
        <v>100803</v>
      </c>
      <c r="J1555" s="510">
        <v>100706</v>
      </c>
      <c r="K1555" s="510">
        <v>1</v>
      </c>
      <c r="L1555" s="510">
        <v>0</v>
      </c>
      <c r="M1555" s="510">
        <v>0</v>
      </c>
      <c r="N1555" s="510">
        <v>0</v>
      </c>
      <c r="O1555" s="510">
        <v>40</v>
      </c>
      <c r="P1555" s="510">
        <v>698</v>
      </c>
      <c r="Q1555" s="510" t="s">
        <v>152</v>
      </c>
      <c r="R1555" s="510">
        <v>2717</v>
      </c>
      <c r="S1555" s="510">
        <v>87492</v>
      </c>
      <c r="T1555" s="510">
        <v>9039</v>
      </c>
      <c r="U1555" s="510">
        <v>5339</v>
      </c>
      <c r="V1555" s="510">
        <v>46959</v>
      </c>
      <c r="W1555" s="510">
        <v>13971</v>
      </c>
      <c r="X1555" s="510">
        <v>367</v>
      </c>
      <c r="Y1555" s="510">
        <v>5003693</v>
      </c>
      <c r="Z1555" s="510">
        <v>554</v>
      </c>
      <c r="AA1555" s="510">
        <v>1041</v>
      </c>
      <c r="AB1555" s="510">
        <v>3829826</v>
      </c>
      <c r="AC1555" s="510">
        <v>717</v>
      </c>
      <c r="AD1555" s="510">
        <v>1321</v>
      </c>
      <c r="AE1555" s="510">
        <v>132626294</v>
      </c>
      <c r="AF1555" s="510">
        <v>2824</v>
      </c>
      <c r="AG1555" s="510">
        <v>6056</v>
      </c>
      <c r="AH1555" s="510">
        <v>135549840</v>
      </c>
      <c r="AI1555" s="510">
        <v>9702</v>
      </c>
      <c r="AJ1555" s="510">
        <v>22420</v>
      </c>
      <c r="AK1555" s="510">
        <v>3015923</v>
      </c>
      <c r="AL1555" s="510">
        <v>8218</v>
      </c>
      <c r="AM1555" s="510">
        <v>22496</v>
      </c>
      <c r="AN1555" s="510">
        <v>150</v>
      </c>
      <c r="AO1555" s="510">
        <v>5126</v>
      </c>
      <c r="AP1555" s="510">
        <v>3250</v>
      </c>
      <c r="AQ1555" s="510">
        <v>18135229</v>
      </c>
      <c r="AR1555" s="510">
        <v>5580</v>
      </c>
      <c r="AS1555" s="510">
        <v>13030</v>
      </c>
      <c r="AT1555" s="510">
        <v>16009</v>
      </c>
      <c r="AU1555" s="510">
        <v>712</v>
      </c>
      <c r="AV1555" s="510">
        <v>11266</v>
      </c>
      <c r="AW1555" s="510" t="s">
        <v>152</v>
      </c>
      <c r="AX1555" s="510">
        <v>263</v>
      </c>
      <c r="AY1555" s="510">
        <v>3768</v>
      </c>
      <c r="AZ1555" s="510" t="s">
        <v>152</v>
      </c>
      <c r="BA1555" s="510">
        <v>24480</v>
      </c>
      <c r="BB1555" s="510">
        <v>89601149</v>
      </c>
      <c r="BC1555" s="510">
        <v>3660</v>
      </c>
      <c r="BD1555" s="510">
        <v>8868</v>
      </c>
      <c r="BE1555" s="510">
        <v>685</v>
      </c>
      <c r="BF1555" s="510">
        <v>9699</v>
      </c>
      <c r="BG1555" s="510">
        <v>8871</v>
      </c>
      <c r="BH1555" s="510">
        <v>5225</v>
      </c>
      <c r="BI1555" s="510">
        <v>38929</v>
      </c>
      <c r="BJ1555" s="510">
        <v>2530</v>
      </c>
      <c r="BK1555" s="510">
        <v>30024</v>
      </c>
      <c r="BL1555" s="510">
        <v>71483</v>
      </c>
      <c r="BM1555" s="510">
        <v>20269</v>
      </c>
      <c r="BN1555" s="510">
        <v>13786</v>
      </c>
      <c r="BO1555" s="510">
        <v>11834</v>
      </c>
      <c r="BP1555" s="510">
        <v>8186</v>
      </c>
      <c r="BQ1555" s="510">
        <v>77924</v>
      </c>
      <c r="BR1555" s="510">
        <v>52011</v>
      </c>
      <c r="BS1555" s="510">
        <v>27670</v>
      </c>
      <c r="BT1555" s="510">
        <v>15677</v>
      </c>
      <c r="BU1555" s="510">
        <v>578</v>
      </c>
      <c r="BV1555" s="510">
        <v>380</v>
      </c>
      <c r="BW1555" s="510">
        <v>16</v>
      </c>
      <c r="BX1555" s="510">
        <v>7282</v>
      </c>
      <c r="BY1555" s="510">
        <v>455</v>
      </c>
      <c r="BZ1555" s="510">
        <v>940</v>
      </c>
      <c r="CA1555" s="510">
        <v>2</v>
      </c>
      <c r="CB1555" s="510">
        <v>334</v>
      </c>
      <c r="CC1555" s="510">
        <v>167</v>
      </c>
      <c r="CD1555" s="510">
        <v>254</v>
      </c>
      <c r="CE1555" s="510">
        <v>9021</v>
      </c>
      <c r="CF1555" s="510">
        <v>4996077</v>
      </c>
      <c r="CG1555" s="510">
        <v>554</v>
      </c>
      <c r="CH1555" s="510">
        <v>1042</v>
      </c>
      <c r="CI1555" s="510">
        <v>3838</v>
      </c>
      <c r="CJ1555" s="510">
        <v>12999602</v>
      </c>
      <c r="CK1555" s="510">
        <v>3387</v>
      </c>
      <c r="CL1555" s="510">
        <v>7093</v>
      </c>
      <c r="CM1555" s="510">
        <v>1068</v>
      </c>
      <c r="CN1555" s="510">
        <v>3102058</v>
      </c>
      <c r="CO1555" s="510">
        <v>2905</v>
      </c>
      <c r="CP1555" s="510">
        <v>6394</v>
      </c>
      <c r="CQ1555" s="510">
        <v>42053</v>
      </c>
      <c r="CR1555" s="510">
        <v>116524634</v>
      </c>
      <c r="CS1555" s="510">
        <v>2771</v>
      </c>
      <c r="CT1555" s="510">
        <v>5934</v>
      </c>
      <c r="CU1555" s="510">
        <v>353</v>
      </c>
      <c r="CV1555" s="510">
        <v>6042338</v>
      </c>
      <c r="CW1555" s="510">
        <v>17117</v>
      </c>
      <c r="CX1555" s="510">
        <v>48470</v>
      </c>
      <c r="CY1555" s="510">
        <v>108</v>
      </c>
      <c r="CZ1555" s="510">
        <v>1451535</v>
      </c>
      <c r="DA1555" s="510">
        <v>13440</v>
      </c>
      <c r="DB1555" s="510">
        <v>38635</v>
      </c>
      <c r="DC1555" s="510">
        <v>606</v>
      </c>
      <c r="DD1555" s="510">
        <v>14965050</v>
      </c>
      <c r="DE1555" s="510">
        <v>24695</v>
      </c>
      <c r="DF1555" s="510">
        <v>61620</v>
      </c>
      <c r="DG1555" s="510">
        <v>79</v>
      </c>
      <c r="DH1555" s="510">
        <v>1163150</v>
      </c>
      <c r="DI1555" s="510">
        <v>14723</v>
      </c>
      <c r="DJ1555" s="510">
        <v>38771</v>
      </c>
      <c r="DK1555" s="510">
        <v>631</v>
      </c>
      <c r="DL1555" s="510">
        <v>238132</v>
      </c>
      <c r="DM1555" s="510">
        <v>377</v>
      </c>
      <c r="DN1555" s="510">
        <v>651</v>
      </c>
      <c r="DO1555" s="510">
        <v>5406</v>
      </c>
      <c r="DP1555" s="510">
        <v>232012</v>
      </c>
      <c r="DQ1555" s="510">
        <v>43</v>
      </c>
      <c r="DR1555" s="510">
        <v>80</v>
      </c>
      <c r="DS1555" s="510">
        <v>167</v>
      </c>
      <c r="DT1555" s="510">
        <v>353179</v>
      </c>
      <c r="DU1555" s="510">
        <v>2115</v>
      </c>
      <c r="DV1555" s="510">
        <v>5053</v>
      </c>
      <c r="DW1555" s="510">
        <v>142</v>
      </c>
      <c r="DX1555" s="510">
        <v>38270</v>
      </c>
      <c r="DY1555" s="510">
        <v>134103102</v>
      </c>
      <c r="DZ1555" s="510">
        <v>3504</v>
      </c>
      <c r="EA1555" s="510">
        <v>9199</v>
      </c>
      <c r="EB1555" s="510">
        <v>30896</v>
      </c>
      <c r="EC1555" s="510">
        <v>17988</v>
      </c>
      <c r="ED1555" s="510">
        <v>10129</v>
      </c>
      <c r="EE1555" s="510">
        <v>80127302</v>
      </c>
      <c r="EF1555" s="510">
        <v>3540</v>
      </c>
      <c r="EG1555" s="510">
        <v>442</v>
      </c>
      <c r="EH1555" s="510">
        <v>11</v>
      </c>
      <c r="EI1555" s="510"/>
      <c r="EJ1555" s="479"/>
      <c r="EK1555" s="479"/>
      <c r="EL1555" s="479"/>
      <c r="EM1555" s="479"/>
      <c r="EN1555" s="479"/>
      <c r="EO1555" s="479"/>
      <c r="EP1555" s="479"/>
      <c r="EQ1555" s="479"/>
      <c r="ER1555" s="479"/>
      <c r="ES1555" s="479"/>
      <c r="ET1555" s="479"/>
      <c r="EU1555" s="479"/>
      <c r="EV1555" s="479"/>
      <c r="EW1555" s="479"/>
      <c r="EX1555" s="479"/>
      <c r="EY1555" s="479"/>
      <c r="EZ1555" s="516"/>
      <c r="FA1555" s="446">
        <f t="shared" si="2713"/>
        <v>1</v>
      </c>
      <c r="FB1555" s="417">
        <f t="shared" si="2691"/>
        <v>2026</v>
      </c>
      <c r="FC1555" s="448">
        <f t="shared" si="2692"/>
        <v>46023</v>
      </c>
      <c r="FD1555" s="449">
        <f t="shared" si="2693"/>
        <v>31</v>
      </c>
      <c r="FE1555" s="450"/>
      <c r="FF1555" s="451">
        <f t="shared" si="2716"/>
        <v>0.64812372617192182</v>
      </c>
      <c r="FG1555" s="450"/>
      <c r="FH1555" s="452">
        <f t="shared" si="2720"/>
        <v>2.2423940701405023</v>
      </c>
      <c r="FI1555" s="452">
        <f t="shared" si="2721"/>
        <v>1.525168713353247</v>
      </c>
      <c r="FJ1555" s="452">
        <f t="shared" si="2722"/>
        <v>2.2165199475557222</v>
      </c>
      <c r="FK1555" s="452">
        <f t="shared" si="2723"/>
        <v>1.5332459262034088</v>
      </c>
      <c r="FL1555" s="452">
        <f t="shared" si="2724"/>
        <v>1.6594050128835793</v>
      </c>
      <c r="FM1555" s="452">
        <f t="shared" si="2725"/>
        <v>1.1075832108860921</v>
      </c>
      <c r="FN1555" s="452">
        <f t="shared" si="2726"/>
        <v>1.980531100135996</v>
      </c>
      <c r="FO1555" s="452">
        <f t="shared" si="2727"/>
        <v>1.122110085176437</v>
      </c>
      <c r="FP1555" s="452">
        <f t="shared" si="2728"/>
        <v>1.5749318801089918</v>
      </c>
      <c r="FQ1555" s="452">
        <f t="shared" si="2729"/>
        <v>1.0354223433242506</v>
      </c>
      <c r="FR1555" s="453"/>
      <c r="FS1555" s="446">
        <f t="shared" ref="FS1555:GB1564" si="2730">IFERROR(HLOOKUP(FS$1,$H$5:$HA$10116,MATCH($A1555,$A$5:$A$10116,0),0)*HLOOKUP(FS$2,$H$5:$HA$10116,MATCH($A1555,$A$5:$A$10116,0),0),"-")</f>
        <v>0</v>
      </c>
      <c r="FT1555" s="446">
        <f t="shared" si="2730"/>
        <v>0</v>
      </c>
      <c r="FU1555" s="446">
        <f t="shared" si="2730"/>
        <v>0</v>
      </c>
      <c r="FV1555" s="446">
        <f t="shared" si="2730"/>
        <v>4032120</v>
      </c>
      <c r="FW1555" s="446">
        <f t="shared" si="2730"/>
        <v>9409599</v>
      </c>
      <c r="FX1555" s="446">
        <f t="shared" si="2730"/>
        <v>7052819</v>
      </c>
      <c r="FY1555" s="446">
        <f t="shared" si="2730"/>
        <v>284383704</v>
      </c>
      <c r="FZ1555" s="446">
        <f t="shared" si="2730"/>
        <v>313229820</v>
      </c>
      <c r="GA1555" s="446">
        <f t="shared" si="2730"/>
        <v>8256032</v>
      </c>
      <c r="GB1555" s="446">
        <f t="shared" si="2730"/>
        <v>217088640</v>
      </c>
      <c r="GC1555" s="446">
        <f t="shared" ref="GC1555:GQ1564" si="2731">IFERROR(HLOOKUP(GC$1,$H$5:$HA$10116,MATCH($A1555,$A$5:$A$10116,0),0)*HLOOKUP(GC$2,$H$5:$HA$10116,MATCH($A1555,$A$5:$A$10116,0),0),"-")</f>
        <v>42347500</v>
      </c>
      <c r="GD1555" s="446">
        <f t="shared" si="2731"/>
        <v>15040</v>
      </c>
      <c r="GE1555" s="446">
        <f t="shared" si="2731"/>
        <v>508</v>
      </c>
      <c r="GF1555" s="446">
        <f t="shared" si="2731"/>
        <v>9399882</v>
      </c>
      <c r="GG1555" s="446">
        <f t="shared" si="2731"/>
        <v>27222934</v>
      </c>
      <c r="GH1555" s="446">
        <f t="shared" si="2731"/>
        <v>6828792</v>
      </c>
      <c r="GI1555" s="446">
        <f t="shared" si="2731"/>
        <v>249542502</v>
      </c>
      <c r="GJ1555" s="446">
        <f t="shared" si="2731"/>
        <v>17109910</v>
      </c>
      <c r="GK1555" s="446">
        <f t="shared" si="2731"/>
        <v>4172580</v>
      </c>
      <c r="GL1555" s="446">
        <f t="shared" si="2731"/>
        <v>37341720</v>
      </c>
      <c r="GM1555" s="446">
        <f t="shared" si="2731"/>
        <v>3062909</v>
      </c>
      <c r="GN1555" s="446">
        <f t="shared" si="2731"/>
        <v>843851</v>
      </c>
      <c r="GO1555" s="446">
        <f t="shared" si="2731"/>
        <v>410781</v>
      </c>
      <c r="GP1555" s="446">
        <f t="shared" si="2731"/>
        <v>432480</v>
      </c>
      <c r="GQ1555" s="446">
        <f t="shared" si="2731"/>
        <v>352045730</v>
      </c>
      <c r="GR1555" s="446"/>
      <c r="GS1555" s="446"/>
      <c r="GT1555" s="446"/>
      <c r="GU1555" s="446"/>
      <c r="GV1555" s="416"/>
    </row>
    <row r="1556" spans="1:204" ht="9.75" customHeight="1" x14ac:dyDescent="0.2">
      <c r="A1556" s="417" t="str">
        <f t="shared" si="2698"/>
        <v>2025-26JANUARYR1F</v>
      </c>
      <c r="B1556" s="458" t="str">
        <f t="shared" si="2717"/>
        <v>2025-26</v>
      </c>
      <c r="C1556" s="402" t="s">
        <v>654</v>
      </c>
      <c r="D1556" s="458" t="s">
        <v>663</v>
      </c>
      <c r="E1556" s="458" t="s">
        <v>662</v>
      </c>
      <c r="F1556" s="478" t="s">
        <v>458</v>
      </c>
      <c r="G1556" s="478" t="s">
        <v>688</v>
      </c>
      <c r="H1556" s="510">
        <v>3904</v>
      </c>
      <c r="I1556" s="510">
        <v>2115</v>
      </c>
      <c r="J1556" s="510">
        <v>18858</v>
      </c>
      <c r="K1556" s="510">
        <v>9</v>
      </c>
      <c r="L1556" s="510">
        <v>0</v>
      </c>
      <c r="M1556" s="510">
        <v>21</v>
      </c>
      <c r="N1556" s="510">
        <v>70</v>
      </c>
      <c r="O1556" s="510">
        <v>174</v>
      </c>
      <c r="P1556" s="510">
        <v>18</v>
      </c>
      <c r="Q1556" s="510" t="s">
        <v>152</v>
      </c>
      <c r="R1556" s="510">
        <v>1</v>
      </c>
      <c r="S1556" s="510">
        <v>2692</v>
      </c>
      <c r="T1556" s="510">
        <v>166</v>
      </c>
      <c r="U1556" s="510">
        <v>106</v>
      </c>
      <c r="V1556" s="510">
        <v>1437</v>
      </c>
      <c r="W1556" s="510">
        <v>573</v>
      </c>
      <c r="X1556" s="510">
        <v>23</v>
      </c>
      <c r="Y1556" s="510">
        <v>87549</v>
      </c>
      <c r="Z1556" s="510">
        <v>527</v>
      </c>
      <c r="AA1556" s="510">
        <v>1012</v>
      </c>
      <c r="AB1556" s="510">
        <v>78277</v>
      </c>
      <c r="AC1556" s="510">
        <v>738</v>
      </c>
      <c r="AD1556" s="510">
        <v>1265</v>
      </c>
      <c r="AE1556" s="510">
        <v>3678894</v>
      </c>
      <c r="AF1556" s="510">
        <v>2560</v>
      </c>
      <c r="AG1556" s="510">
        <v>5643</v>
      </c>
      <c r="AH1556" s="510">
        <v>4065933</v>
      </c>
      <c r="AI1556" s="510">
        <v>7096</v>
      </c>
      <c r="AJ1556" s="510">
        <v>16507</v>
      </c>
      <c r="AK1556" s="510">
        <v>158100</v>
      </c>
      <c r="AL1556" s="510">
        <v>6874</v>
      </c>
      <c r="AM1556" s="510">
        <v>16380</v>
      </c>
      <c r="AN1556" s="510">
        <v>22</v>
      </c>
      <c r="AO1556" s="510">
        <v>148</v>
      </c>
      <c r="AP1556" s="510">
        <v>7</v>
      </c>
      <c r="AQ1556" s="510">
        <v>8427</v>
      </c>
      <c r="AR1556" s="510">
        <v>1204</v>
      </c>
      <c r="AS1556" s="510">
        <v>2001</v>
      </c>
      <c r="AT1556" s="510">
        <v>317</v>
      </c>
      <c r="AU1556" s="510">
        <v>11</v>
      </c>
      <c r="AV1556" s="510">
        <v>56</v>
      </c>
      <c r="AW1556" s="510" t="s">
        <v>152</v>
      </c>
      <c r="AX1556" s="510">
        <v>17</v>
      </c>
      <c r="AY1556" s="510">
        <v>233</v>
      </c>
      <c r="AZ1556" s="510" t="s">
        <v>152</v>
      </c>
      <c r="BA1556" s="510" t="s">
        <v>152</v>
      </c>
      <c r="BB1556" s="510" t="s">
        <v>152</v>
      </c>
      <c r="BC1556" s="510" t="s">
        <v>152</v>
      </c>
      <c r="BD1556" s="510" t="s">
        <v>152</v>
      </c>
      <c r="BE1556" s="510" t="s">
        <v>152</v>
      </c>
      <c r="BF1556" s="510" t="s">
        <v>152</v>
      </c>
      <c r="BG1556" s="510" t="s">
        <v>152</v>
      </c>
      <c r="BH1556" s="510" t="s">
        <v>152</v>
      </c>
      <c r="BI1556" s="510">
        <v>1481</v>
      </c>
      <c r="BJ1556" s="510">
        <v>28</v>
      </c>
      <c r="BK1556" s="510">
        <v>866</v>
      </c>
      <c r="BL1556" s="510">
        <v>2375</v>
      </c>
      <c r="BM1556" s="510">
        <v>328</v>
      </c>
      <c r="BN1556" s="510">
        <v>274</v>
      </c>
      <c r="BO1556" s="510">
        <v>199</v>
      </c>
      <c r="BP1556" s="510">
        <v>175</v>
      </c>
      <c r="BQ1556" s="510">
        <v>1749</v>
      </c>
      <c r="BR1556" s="510">
        <v>1604</v>
      </c>
      <c r="BS1556" s="510">
        <v>721</v>
      </c>
      <c r="BT1556" s="510">
        <v>624</v>
      </c>
      <c r="BU1556" s="510">
        <v>31</v>
      </c>
      <c r="BV1556" s="510">
        <v>23</v>
      </c>
      <c r="BW1556" s="510">
        <v>0</v>
      </c>
      <c r="BX1556" s="510">
        <v>0</v>
      </c>
      <c r="BY1556" s="510" t="s">
        <v>152</v>
      </c>
      <c r="BZ1556" s="510" t="s">
        <v>152</v>
      </c>
      <c r="CA1556" s="510">
        <v>1</v>
      </c>
      <c r="CB1556" s="510">
        <v>5749</v>
      </c>
      <c r="CC1556" s="510">
        <v>5749</v>
      </c>
      <c r="CD1556" s="510">
        <v>5749</v>
      </c>
      <c r="CE1556" s="510">
        <v>165</v>
      </c>
      <c r="CF1556" s="510">
        <v>81800</v>
      </c>
      <c r="CG1556" s="510">
        <v>496</v>
      </c>
      <c r="CH1556" s="510">
        <v>1003</v>
      </c>
      <c r="CI1556" s="510">
        <v>146</v>
      </c>
      <c r="CJ1556" s="510">
        <v>390926</v>
      </c>
      <c r="CK1556" s="510">
        <v>2678</v>
      </c>
      <c r="CL1556" s="510">
        <v>6092</v>
      </c>
      <c r="CM1556" s="510">
        <v>20</v>
      </c>
      <c r="CN1556" s="510">
        <v>68100</v>
      </c>
      <c r="CO1556" s="510">
        <v>3405</v>
      </c>
      <c r="CP1556" s="510">
        <v>6135</v>
      </c>
      <c r="CQ1556" s="510">
        <v>1271</v>
      </c>
      <c r="CR1556" s="510">
        <v>3219868</v>
      </c>
      <c r="CS1556" s="510">
        <v>2533</v>
      </c>
      <c r="CT1556" s="510">
        <v>5541</v>
      </c>
      <c r="CU1556" s="510">
        <v>148</v>
      </c>
      <c r="CV1556" s="510">
        <v>1026206</v>
      </c>
      <c r="CW1556" s="510">
        <v>6934</v>
      </c>
      <c r="CX1556" s="510">
        <v>15218</v>
      </c>
      <c r="CY1556" s="510">
        <v>27</v>
      </c>
      <c r="CZ1556" s="510">
        <v>298923</v>
      </c>
      <c r="DA1556" s="510">
        <v>11071</v>
      </c>
      <c r="DB1556" s="510">
        <v>20602</v>
      </c>
      <c r="DC1556" s="510">
        <v>12</v>
      </c>
      <c r="DD1556" s="510">
        <v>179936</v>
      </c>
      <c r="DE1556" s="510">
        <v>14995</v>
      </c>
      <c r="DF1556" s="510">
        <v>36339</v>
      </c>
      <c r="DG1556" s="510">
        <v>5</v>
      </c>
      <c r="DH1556" s="510">
        <v>109366</v>
      </c>
      <c r="DI1556" s="510">
        <v>21873</v>
      </c>
      <c r="DJ1556" s="510">
        <v>36412</v>
      </c>
      <c r="DK1556" s="510">
        <v>5</v>
      </c>
      <c r="DL1556" s="510">
        <v>2173</v>
      </c>
      <c r="DM1556" s="510">
        <v>435</v>
      </c>
      <c r="DN1556" s="510">
        <v>557</v>
      </c>
      <c r="DO1556" s="510">
        <v>95</v>
      </c>
      <c r="DP1556" s="510">
        <v>4071</v>
      </c>
      <c r="DQ1556" s="510">
        <v>43</v>
      </c>
      <c r="DR1556" s="510">
        <v>81</v>
      </c>
      <c r="DS1556" s="510">
        <v>1</v>
      </c>
      <c r="DT1556" s="510">
        <v>4767</v>
      </c>
      <c r="DU1556" s="510">
        <v>4767</v>
      </c>
      <c r="DV1556" s="510">
        <v>4767</v>
      </c>
      <c r="DW1556" s="510">
        <v>0</v>
      </c>
      <c r="DX1556" s="510">
        <v>1492</v>
      </c>
      <c r="DY1556" s="510">
        <v>3164778</v>
      </c>
      <c r="DZ1556" s="510">
        <v>2121</v>
      </c>
      <c r="EA1556" s="510">
        <v>4989</v>
      </c>
      <c r="EB1556" s="510">
        <v>1014</v>
      </c>
      <c r="EC1556" s="510">
        <v>453</v>
      </c>
      <c r="ED1556" s="510">
        <v>242</v>
      </c>
      <c r="EE1556" s="510">
        <v>1331940</v>
      </c>
      <c r="EF1556" s="510">
        <v>33</v>
      </c>
      <c r="EG1556" s="510">
        <v>0</v>
      </c>
      <c r="EH1556" s="510">
        <v>37</v>
      </c>
      <c r="EI1556" s="510"/>
      <c r="EJ1556" s="479"/>
      <c r="EK1556" s="479"/>
      <c r="EL1556" s="479"/>
      <c r="EM1556" s="479"/>
      <c r="EN1556" s="479"/>
      <c r="EO1556" s="479"/>
      <c r="EP1556" s="479"/>
      <c r="EQ1556" s="479"/>
      <c r="ER1556" s="479"/>
      <c r="ES1556" s="479"/>
      <c r="ET1556" s="479"/>
      <c r="EU1556" s="479"/>
      <c r="EV1556" s="479"/>
      <c r="EW1556" s="479"/>
      <c r="EX1556" s="479"/>
      <c r="EY1556" s="479"/>
      <c r="EZ1556" s="476"/>
      <c r="FA1556" s="446">
        <f t="shared" si="2713"/>
        <v>1</v>
      </c>
      <c r="FB1556" s="417">
        <f t="shared" si="2691"/>
        <v>2026</v>
      </c>
      <c r="FC1556" s="448">
        <f t="shared" si="2692"/>
        <v>46023</v>
      </c>
      <c r="FD1556" s="449">
        <f t="shared" si="2693"/>
        <v>31</v>
      </c>
      <c r="FE1556" s="450"/>
      <c r="FF1556" s="451">
        <f t="shared" si="2716"/>
        <v>0.64189189189189189</v>
      </c>
      <c r="FG1556" s="450"/>
      <c r="FH1556" s="452">
        <f t="shared" si="2720"/>
        <v>1.9759036144578312</v>
      </c>
      <c r="FI1556" s="452">
        <f t="shared" si="2721"/>
        <v>1.6506024096385543</v>
      </c>
      <c r="FJ1556" s="452">
        <f t="shared" si="2722"/>
        <v>1.8773584905660377</v>
      </c>
      <c r="FK1556" s="452">
        <f t="shared" si="2723"/>
        <v>1.6509433962264151</v>
      </c>
      <c r="FL1556" s="452">
        <f t="shared" si="2724"/>
        <v>1.2171189979123174</v>
      </c>
      <c r="FM1556" s="452">
        <f t="shared" si="2725"/>
        <v>1.1162143354210161</v>
      </c>
      <c r="FN1556" s="452">
        <f t="shared" si="2726"/>
        <v>1.2582897033158813</v>
      </c>
      <c r="FO1556" s="452">
        <f t="shared" si="2727"/>
        <v>1.0890052356020943</v>
      </c>
      <c r="FP1556" s="452">
        <f t="shared" si="2728"/>
        <v>1.3478260869565217</v>
      </c>
      <c r="FQ1556" s="452">
        <f t="shared" si="2729"/>
        <v>1</v>
      </c>
      <c r="FR1556" s="453"/>
      <c r="FS1556" s="446">
        <f t="shared" si="2730"/>
        <v>0</v>
      </c>
      <c r="FT1556" s="446">
        <f t="shared" si="2730"/>
        <v>44415</v>
      </c>
      <c r="FU1556" s="446">
        <f t="shared" si="2730"/>
        <v>148050</v>
      </c>
      <c r="FV1556" s="446">
        <f t="shared" si="2730"/>
        <v>368010</v>
      </c>
      <c r="FW1556" s="446">
        <f t="shared" si="2730"/>
        <v>167992</v>
      </c>
      <c r="FX1556" s="446">
        <f t="shared" si="2730"/>
        <v>134090</v>
      </c>
      <c r="FY1556" s="446">
        <f t="shared" si="2730"/>
        <v>8108991</v>
      </c>
      <c r="FZ1556" s="446">
        <f t="shared" si="2730"/>
        <v>9458511</v>
      </c>
      <c r="GA1556" s="446">
        <f t="shared" si="2730"/>
        <v>376740</v>
      </c>
      <c r="GB1556" s="446" t="str">
        <f t="shared" si="2730"/>
        <v>-</v>
      </c>
      <c r="GC1556" s="446">
        <f t="shared" si="2731"/>
        <v>14007</v>
      </c>
      <c r="GD1556" s="446" t="str">
        <f t="shared" si="2731"/>
        <v>-</v>
      </c>
      <c r="GE1556" s="446">
        <f t="shared" si="2731"/>
        <v>5749</v>
      </c>
      <c r="GF1556" s="446">
        <f t="shared" si="2731"/>
        <v>165495</v>
      </c>
      <c r="GG1556" s="446">
        <f t="shared" si="2731"/>
        <v>889432</v>
      </c>
      <c r="GH1556" s="446">
        <f t="shared" si="2731"/>
        <v>122700</v>
      </c>
      <c r="GI1556" s="446">
        <f t="shared" si="2731"/>
        <v>7042611</v>
      </c>
      <c r="GJ1556" s="446">
        <f t="shared" si="2731"/>
        <v>2252264</v>
      </c>
      <c r="GK1556" s="446">
        <f t="shared" si="2731"/>
        <v>556254</v>
      </c>
      <c r="GL1556" s="446">
        <f t="shared" si="2731"/>
        <v>436068</v>
      </c>
      <c r="GM1556" s="446">
        <f t="shared" si="2731"/>
        <v>182060</v>
      </c>
      <c r="GN1556" s="446">
        <f t="shared" si="2731"/>
        <v>4767</v>
      </c>
      <c r="GO1556" s="446">
        <f t="shared" si="2731"/>
        <v>2785</v>
      </c>
      <c r="GP1556" s="446">
        <f t="shared" si="2731"/>
        <v>7695</v>
      </c>
      <c r="GQ1556" s="446">
        <f t="shared" si="2731"/>
        <v>7443588</v>
      </c>
      <c r="GR1556" s="446"/>
      <c r="GS1556" s="446"/>
      <c r="GT1556" s="446"/>
      <c r="GU1556" s="446"/>
      <c r="GV1556" s="416"/>
    </row>
    <row r="1557" spans="1:204" ht="9.75" customHeight="1" x14ac:dyDescent="0.2">
      <c r="A1557" s="493" t="str">
        <f t="shared" si="2698"/>
        <v>2025-26JANUARYRRU</v>
      </c>
      <c r="B1557" s="494" t="str">
        <f t="shared" si="2717"/>
        <v>2025-26</v>
      </c>
      <c r="C1557" s="480" t="s">
        <v>654</v>
      </c>
      <c r="D1557" s="494" t="s">
        <v>659</v>
      </c>
      <c r="E1557" s="494" t="s">
        <v>467</v>
      </c>
      <c r="F1557" s="495" t="s">
        <v>454</v>
      </c>
      <c r="G1557" s="511" t="s">
        <v>689</v>
      </c>
      <c r="H1557" s="519">
        <v>191961</v>
      </c>
      <c r="I1557" s="519">
        <v>140622</v>
      </c>
      <c r="J1557" s="519">
        <v>457622</v>
      </c>
      <c r="K1557" s="519">
        <v>3</v>
      </c>
      <c r="L1557" s="519">
        <v>0</v>
      </c>
      <c r="M1557" s="519">
        <v>1</v>
      </c>
      <c r="N1557" s="519">
        <v>17</v>
      </c>
      <c r="O1557" s="519">
        <v>77</v>
      </c>
      <c r="P1557" s="519">
        <v>693</v>
      </c>
      <c r="Q1557" s="519" t="s">
        <v>152</v>
      </c>
      <c r="R1557" s="519">
        <v>2274</v>
      </c>
      <c r="S1557" s="519">
        <v>129721</v>
      </c>
      <c r="T1557" s="519">
        <v>14731</v>
      </c>
      <c r="U1557" s="519">
        <v>10410</v>
      </c>
      <c r="V1557" s="519">
        <v>63249</v>
      </c>
      <c r="W1557" s="519">
        <v>14823</v>
      </c>
      <c r="X1557" s="519">
        <v>1063</v>
      </c>
      <c r="Y1557" s="519">
        <v>6215469</v>
      </c>
      <c r="Z1557" s="519">
        <v>422</v>
      </c>
      <c r="AA1557" s="519">
        <v>721</v>
      </c>
      <c r="AB1557" s="519">
        <v>6083806</v>
      </c>
      <c r="AC1557" s="519">
        <v>584</v>
      </c>
      <c r="AD1557" s="519">
        <v>993</v>
      </c>
      <c r="AE1557" s="519">
        <v>122905979</v>
      </c>
      <c r="AF1557" s="519">
        <v>1943</v>
      </c>
      <c r="AG1557" s="519">
        <v>4183</v>
      </c>
      <c r="AH1557" s="519">
        <v>80811415</v>
      </c>
      <c r="AI1557" s="519">
        <v>5452</v>
      </c>
      <c r="AJ1557" s="519">
        <v>13067</v>
      </c>
      <c r="AK1557" s="519">
        <v>10722889</v>
      </c>
      <c r="AL1557" s="519">
        <v>10087</v>
      </c>
      <c r="AM1557" s="519">
        <v>22557</v>
      </c>
      <c r="AN1557" s="519">
        <v>1549</v>
      </c>
      <c r="AO1557" s="519">
        <v>3241</v>
      </c>
      <c r="AP1557" s="519">
        <v>2905</v>
      </c>
      <c r="AQ1557" s="519">
        <v>8632159</v>
      </c>
      <c r="AR1557" s="519">
        <v>2971</v>
      </c>
      <c r="AS1557" s="519">
        <v>6514</v>
      </c>
      <c r="AT1557" s="519">
        <v>30467</v>
      </c>
      <c r="AU1557" s="519">
        <v>2099</v>
      </c>
      <c r="AV1557" s="519">
        <v>12276</v>
      </c>
      <c r="AW1557" s="519" t="s">
        <v>152</v>
      </c>
      <c r="AX1557" s="519">
        <v>669</v>
      </c>
      <c r="AY1557" s="519">
        <v>15423</v>
      </c>
      <c r="AZ1557" s="519" t="s">
        <v>152</v>
      </c>
      <c r="BA1557" s="519">
        <v>19428</v>
      </c>
      <c r="BB1557" s="519">
        <v>36056671</v>
      </c>
      <c r="BC1557" s="519">
        <v>1856</v>
      </c>
      <c r="BD1557" s="519">
        <v>3837</v>
      </c>
      <c r="BE1557" s="519">
        <v>1467</v>
      </c>
      <c r="BF1557" s="519">
        <v>3860</v>
      </c>
      <c r="BG1557" s="519">
        <v>10774</v>
      </c>
      <c r="BH1557" s="519">
        <v>3327</v>
      </c>
      <c r="BI1557" s="519">
        <v>63751</v>
      </c>
      <c r="BJ1557" s="519">
        <v>3144</v>
      </c>
      <c r="BK1557" s="519">
        <v>32359</v>
      </c>
      <c r="BL1557" s="519">
        <v>99254</v>
      </c>
      <c r="BM1557" s="519">
        <v>33655</v>
      </c>
      <c r="BN1557" s="519">
        <v>26871</v>
      </c>
      <c r="BO1557" s="519">
        <v>23088</v>
      </c>
      <c r="BP1557" s="519">
        <v>19063</v>
      </c>
      <c r="BQ1557" s="519">
        <v>107588</v>
      </c>
      <c r="BR1557" s="519">
        <v>71492</v>
      </c>
      <c r="BS1557" s="519">
        <v>34673</v>
      </c>
      <c r="BT1557" s="519">
        <v>17001</v>
      </c>
      <c r="BU1557" s="519">
        <v>1998</v>
      </c>
      <c r="BV1557" s="519">
        <v>1157</v>
      </c>
      <c r="BW1557" s="519">
        <v>66</v>
      </c>
      <c r="BX1557" s="519">
        <v>32960</v>
      </c>
      <c r="BY1557" s="519">
        <v>499</v>
      </c>
      <c r="BZ1557" s="519">
        <v>804</v>
      </c>
      <c r="CA1557" s="519">
        <v>18</v>
      </c>
      <c r="CB1557" s="519">
        <v>9412</v>
      </c>
      <c r="CC1557" s="519">
        <v>523</v>
      </c>
      <c r="CD1557" s="519">
        <v>744</v>
      </c>
      <c r="CE1557" s="519">
        <v>14647</v>
      </c>
      <c r="CF1557" s="519">
        <v>6173097</v>
      </c>
      <c r="CG1557" s="519">
        <v>421</v>
      </c>
      <c r="CH1557" s="519">
        <v>721</v>
      </c>
      <c r="CI1557" s="519">
        <v>4814</v>
      </c>
      <c r="CJ1557" s="519">
        <v>9704894</v>
      </c>
      <c r="CK1557" s="519">
        <v>2016</v>
      </c>
      <c r="CL1557" s="519">
        <v>4375</v>
      </c>
      <c r="CM1557" s="519">
        <v>1390</v>
      </c>
      <c r="CN1557" s="519">
        <v>2462480</v>
      </c>
      <c r="CO1557" s="519">
        <v>1772</v>
      </c>
      <c r="CP1557" s="519">
        <v>4070</v>
      </c>
      <c r="CQ1557" s="519">
        <v>57045</v>
      </c>
      <c r="CR1557" s="519">
        <v>110738605</v>
      </c>
      <c r="CS1557" s="519">
        <v>1941</v>
      </c>
      <c r="CT1557" s="519">
        <v>4167</v>
      </c>
      <c r="CU1557" s="519">
        <v>1256</v>
      </c>
      <c r="CV1557" s="519">
        <v>9188436</v>
      </c>
      <c r="CW1557" s="519">
        <v>7316</v>
      </c>
      <c r="CX1557" s="519">
        <v>16307</v>
      </c>
      <c r="CY1557" s="519">
        <v>473</v>
      </c>
      <c r="CZ1557" s="519">
        <v>2571388</v>
      </c>
      <c r="DA1557" s="519">
        <v>5436</v>
      </c>
      <c r="DB1557" s="519">
        <v>15339</v>
      </c>
      <c r="DC1557" s="519">
        <v>1250</v>
      </c>
      <c r="DD1557" s="519">
        <v>12324199</v>
      </c>
      <c r="DE1557" s="519">
        <v>9859</v>
      </c>
      <c r="DF1557" s="519">
        <v>21053</v>
      </c>
      <c r="DG1557" s="519">
        <v>99</v>
      </c>
      <c r="DH1557" s="519">
        <v>875671</v>
      </c>
      <c r="DI1557" s="519">
        <v>8845</v>
      </c>
      <c r="DJ1557" s="519">
        <v>23523</v>
      </c>
      <c r="DK1557" s="519">
        <v>1182</v>
      </c>
      <c r="DL1557" s="519">
        <v>394509</v>
      </c>
      <c r="DM1557" s="519">
        <v>334</v>
      </c>
      <c r="DN1557" s="519">
        <v>582</v>
      </c>
      <c r="DO1557" s="519">
        <v>8952</v>
      </c>
      <c r="DP1557" s="519">
        <v>442576</v>
      </c>
      <c r="DQ1557" s="519">
        <v>49</v>
      </c>
      <c r="DR1557" s="519">
        <v>90</v>
      </c>
      <c r="DS1557" s="519">
        <v>128</v>
      </c>
      <c r="DT1557" s="519">
        <v>385581</v>
      </c>
      <c r="DU1557" s="519">
        <v>3012</v>
      </c>
      <c r="DV1557" s="519">
        <v>7050</v>
      </c>
      <c r="DW1557" s="519">
        <v>116</v>
      </c>
      <c r="DX1557" s="519">
        <v>63459</v>
      </c>
      <c r="DY1557" s="519">
        <v>100353715</v>
      </c>
      <c r="DZ1557" s="519">
        <v>1581</v>
      </c>
      <c r="EA1557" s="519">
        <v>2739</v>
      </c>
      <c r="EB1557" s="519">
        <v>47070</v>
      </c>
      <c r="EC1557" s="519">
        <v>21367</v>
      </c>
      <c r="ED1557" s="519">
        <v>1833</v>
      </c>
      <c r="EE1557" s="519">
        <v>18323545</v>
      </c>
      <c r="EF1557" s="519">
        <v>1561</v>
      </c>
      <c r="EG1557" s="519">
        <v>330</v>
      </c>
      <c r="EH1557" s="519">
        <v>79</v>
      </c>
      <c r="EI1557" s="519"/>
      <c r="EJ1557" s="512"/>
      <c r="EK1557" s="512"/>
      <c r="EL1557" s="512"/>
      <c r="EM1557" s="512"/>
      <c r="EN1557" s="512"/>
      <c r="EO1557" s="512"/>
      <c r="EP1557" s="512"/>
      <c r="EQ1557" s="512"/>
      <c r="ER1557" s="512"/>
      <c r="ES1557" s="512"/>
      <c r="ET1557" s="512"/>
      <c r="EU1557" s="512"/>
      <c r="EV1557" s="512"/>
      <c r="EW1557" s="512"/>
      <c r="EX1557" s="512"/>
      <c r="EY1557" s="512"/>
      <c r="EZ1557" s="514"/>
      <c r="FA1557" s="520">
        <f t="shared" si="2713"/>
        <v>1</v>
      </c>
      <c r="FB1557" s="493">
        <f t="shared" ref="FB1557:FB1597" si="2732">LEFT($B1557,4)+IF(FA1557&lt;4,1,0)</f>
        <v>2026</v>
      </c>
      <c r="FC1557" s="498">
        <f t="shared" ref="FC1557:FC1620" si="2733">DATE($FB1557,$FA1557,1)</f>
        <v>46023</v>
      </c>
      <c r="FD1557" s="499">
        <f t="shared" ref="FD1557:FD1620" si="2734">DAY(EOMONTH($FC1557,0))</f>
        <v>31</v>
      </c>
      <c r="FE1557" s="500"/>
      <c r="FF1557" s="515">
        <f t="shared" si="2716"/>
        <v>0.63769767773187058</v>
      </c>
      <c r="FG1557" s="500"/>
      <c r="FH1557" s="481">
        <f t="shared" si="2720"/>
        <v>2.2846378385717196</v>
      </c>
      <c r="FI1557" s="481">
        <f t="shared" si="2721"/>
        <v>1.8241124159934832</v>
      </c>
      <c r="FJ1557" s="481">
        <f t="shared" si="2722"/>
        <v>2.2178674351585013</v>
      </c>
      <c r="FK1557" s="481">
        <f t="shared" si="2723"/>
        <v>1.8312199807877041</v>
      </c>
      <c r="FL1557" s="481">
        <f t="shared" si="2724"/>
        <v>1.7010229410741671</v>
      </c>
      <c r="FM1557" s="481">
        <f t="shared" si="2725"/>
        <v>1.1303261711647614</v>
      </c>
      <c r="FN1557" s="481">
        <f t="shared" si="2726"/>
        <v>2.3391351278418675</v>
      </c>
      <c r="FO1557" s="481">
        <f t="shared" si="2727"/>
        <v>1.1469338190649665</v>
      </c>
      <c r="FP1557" s="481">
        <f t="shared" si="2728"/>
        <v>1.8795860771401693</v>
      </c>
      <c r="FQ1557" s="481">
        <f t="shared" si="2729"/>
        <v>1.0884289746001881</v>
      </c>
      <c r="FR1557" s="501"/>
      <c r="FS1557" s="482">
        <f t="shared" si="2730"/>
        <v>0</v>
      </c>
      <c r="FT1557" s="482">
        <f t="shared" si="2730"/>
        <v>140622</v>
      </c>
      <c r="FU1557" s="482">
        <f t="shared" si="2730"/>
        <v>2390574</v>
      </c>
      <c r="FV1557" s="482">
        <f t="shared" si="2730"/>
        <v>10827894</v>
      </c>
      <c r="FW1557" s="482">
        <f t="shared" si="2730"/>
        <v>10621051</v>
      </c>
      <c r="FX1557" s="482">
        <f t="shared" si="2730"/>
        <v>10337130</v>
      </c>
      <c r="FY1557" s="482">
        <f t="shared" si="2730"/>
        <v>264570567</v>
      </c>
      <c r="FZ1557" s="482">
        <f t="shared" si="2730"/>
        <v>193692141</v>
      </c>
      <c r="GA1557" s="482">
        <f t="shared" si="2730"/>
        <v>23978091</v>
      </c>
      <c r="GB1557" s="482">
        <f t="shared" si="2730"/>
        <v>74545236</v>
      </c>
      <c r="GC1557" s="482">
        <f t="shared" si="2731"/>
        <v>18923170</v>
      </c>
      <c r="GD1557" s="482">
        <f t="shared" si="2731"/>
        <v>53064</v>
      </c>
      <c r="GE1557" s="482">
        <f t="shared" si="2731"/>
        <v>13392</v>
      </c>
      <c r="GF1557" s="482">
        <f t="shared" si="2731"/>
        <v>10560487</v>
      </c>
      <c r="GG1557" s="482">
        <f t="shared" si="2731"/>
        <v>21061250</v>
      </c>
      <c r="GH1557" s="482">
        <f t="shared" si="2731"/>
        <v>5657300</v>
      </c>
      <c r="GI1557" s="482">
        <f t="shared" si="2731"/>
        <v>237706515</v>
      </c>
      <c r="GJ1557" s="482">
        <f t="shared" si="2731"/>
        <v>20481592</v>
      </c>
      <c r="GK1557" s="482">
        <f t="shared" si="2731"/>
        <v>7255347</v>
      </c>
      <c r="GL1557" s="482">
        <f t="shared" si="2731"/>
        <v>26316250</v>
      </c>
      <c r="GM1557" s="482">
        <f t="shared" si="2731"/>
        <v>2328777</v>
      </c>
      <c r="GN1557" s="482">
        <f t="shared" si="2731"/>
        <v>902400</v>
      </c>
      <c r="GO1557" s="482">
        <f t="shared" si="2731"/>
        <v>687924</v>
      </c>
      <c r="GP1557" s="482">
        <f t="shared" si="2731"/>
        <v>805680</v>
      </c>
      <c r="GQ1557" s="482">
        <f t="shared" si="2731"/>
        <v>173814201</v>
      </c>
      <c r="GR1557" s="482"/>
      <c r="GS1557" s="482"/>
      <c r="GT1557" s="482"/>
      <c r="GU1557" s="482"/>
      <c r="GV1557" s="502"/>
    </row>
    <row r="1558" spans="1:204" ht="9.75" customHeight="1" x14ac:dyDescent="0.2">
      <c r="A1558" s="417" t="str">
        <f t="shared" si="2698"/>
        <v>2025-26JANUARYRX6</v>
      </c>
      <c r="B1558" s="458" t="str">
        <f t="shared" si="2717"/>
        <v>2025-26</v>
      </c>
      <c r="C1558" s="402" t="s">
        <v>654</v>
      </c>
      <c r="D1558" s="458" t="s">
        <v>646</v>
      </c>
      <c r="E1558" s="458" t="s">
        <v>645</v>
      </c>
      <c r="F1558" s="478" t="s">
        <v>448</v>
      </c>
      <c r="G1558" s="478" t="s">
        <v>690</v>
      </c>
      <c r="H1558" s="510">
        <v>54941</v>
      </c>
      <c r="I1558" s="510">
        <v>38324</v>
      </c>
      <c r="J1558" s="510">
        <v>46511</v>
      </c>
      <c r="K1558" s="510">
        <v>1</v>
      </c>
      <c r="L1558" s="510">
        <v>0</v>
      </c>
      <c r="M1558" s="510">
        <v>1</v>
      </c>
      <c r="N1558" s="510">
        <v>5</v>
      </c>
      <c r="O1558" s="510">
        <v>16</v>
      </c>
      <c r="P1558" s="510">
        <v>249</v>
      </c>
      <c r="Q1558" s="510" t="s">
        <v>152</v>
      </c>
      <c r="R1558" s="510">
        <v>1</v>
      </c>
      <c r="S1558" s="510">
        <v>43978</v>
      </c>
      <c r="T1558" s="510">
        <v>3461</v>
      </c>
      <c r="U1558" s="510">
        <v>2189</v>
      </c>
      <c r="V1558" s="510">
        <v>22172</v>
      </c>
      <c r="W1558" s="510">
        <v>10431</v>
      </c>
      <c r="X1558" s="510">
        <v>578</v>
      </c>
      <c r="Y1558" s="510">
        <v>1338836</v>
      </c>
      <c r="Z1558" s="510">
        <v>387</v>
      </c>
      <c r="AA1558" s="510">
        <v>649</v>
      </c>
      <c r="AB1558" s="510">
        <v>955243</v>
      </c>
      <c r="AC1558" s="510">
        <v>436</v>
      </c>
      <c r="AD1558" s="510">
        <v>747</v>
      </c>
      <c r="AE1558" s="510">
        <v>31746362</v>
      </c>
      <c r="AF1558" s="510">
        <v>1432</v>
      </c>
      <c r="AG1558" s="510">
        <v>2864</v>
      </c>
      <c r="AH1558" s="510">
        <v>45821347</v>
      </c>
      <c r="AI1558" s="510">
        <v>4393</v>
      </c>
      <c r="AJ1558" s="510">
        <v>10480</v>
      </c>
      <c r="AK1558" s="510">
        <v>3302819</v>
      </c>
      <c r="AL1558" s="510">
        <v>5714</v>
      </c>
      <c r="AM1558" s="510">
        <v>13600</v>
      </c>
      <c r="AN1558" s="510" t="s">
        <v>152</v>
      </c>
      <c r="AO1558" s="510">
        <v>2937</v>
      </c>
      <c r="AP1558" s="510">
        <v>1035</v>
      </c>
      <c r="AQ1558" s="510">
        <v>3179012</v>
      </c>
      <c r="AR1558" s="510">
        <v>3072</v>
      </c>
      <c r="AS1558" s="510">
        <v>7614</v>
      </c>
      <c r="AT1558" s="510">
        <v>5448</v>
      </c>
      <c r="AU1558" s="510">
        <v>14</v>
      </c>
      <c r="AV1558" s="510">
        <v>117</v>
      </c>
      <c r="AW1558" s="510" t="s">
        <v>152</v>
      </c>
      <c r="AX1558" s="510">
        <v>281</v>
      </c>
      <c r="AY1558" s="510">
        <v>5036</v>
      </c>
      <c r="AZ1558" s="510" t="s">
        <v>152</v>
      </c>
      <c r="BA1558" s="510">
        <v>8172</v>
      </c>
      <c r="BB1558" s="510">
        <v>15766725</v>
      </c>
      <c r="BC1558" s="510">
        <v>1929</v>
      </c>
      <c r="BD1558" s="510">
        <v>3676</v>
      </c>
      <c r="BE1558" s="510">
        <v>177</v>
      </c>
      <c r="BF1558" s="510">
        <v>2302</v>
      </c>
      <c r="BG1558" s="510">
        <v>4068</v>
      </c>
      <c r="BH1558" s="510">
        <v>1625</v>
      </c>
      <c r="BI1558" s="510">
        <v>22948</v>
      </c>
      <c r="BJ1558" s="510">
        <v>2771</v>
      </c>
      <c r="BK1558" s="510">
        <v>12811</v>
      </c>
      <c r="BL1558" s="510">
        <v>38530</v>
      </c>
      <c r="BM1558" s="510">
        <v>6746</v>
      </c>
      <c r="BN1558" s="510">
        <v>4922</v>
      </c>
      <c r="BO1558" s="510">
        <v>4247</v>
      </c>
      <c r="BP1558" s="510">
        <v>3103</v>
      </c>
      <c r="BQ1558" s="510">
        <v>29427</v>
      </c>
      <c r="BR1558" s="510">
        <v>23865</v>
      </c>
      <c r="BS1558" s="510">
        <v>18025</v>
      </c>
      <c r="BT1558" s="510">
        <v>11145</v>
      </c>
      <c r="BU1558" s="510">
        <v>1183</v>
      </c>
      <c r="BV1558" s="510">
        <v>599</v>
      </c>
      <c r="BW1558" s="510">
        <v>99</v>
      </c>
      <c r="BX1558" s="510">
        <v>48977</v>
      </c>
      <c r="BY1558" s="510">
        <v>495</v>
      </c>
      <c r="BZ1558" s="510">
        <v>718</v>
      </c>
      <c r="CA1558" s="510">
        <v>60</v>
      </c>
      <c r="CB1558" s="510">
        <v>24415</v>
      </c>
      <c r="CC1558" s="510">
        <v>407</v>
      </c>
      <c r="CD1558" s="510">
        <v>737</v>
      </c>
      <c r="CE1558" s="510">
        <v>3302</v>
      </c>
      <c r="CF1558" s="510">
        <v>1265444</v>
      </c>
      <c r="CG1558" s="510">
        <v>383</v>
      </c>
      <c r="CH1558" s="510">
        <v>645</v>
      </c>
      <c r="CI1558" s="510">
        <v>3077</v>
      </c>
      <c r="CJ1558" s="510">
        <v>4221083</v>
      </c>
      <c r="CK1558" s="510">
        <v>1372</v>
      </c>
      <c r="CL1558" s="510">
        <v>2834</v>
      </c>
      <c r="CM1558" s="510">
        <v>814</v>
      </c>
      <c r="CN1558" s="510">
        <v>827877</v>
      </c>
      <c r="CO1558" s="510">
        <v>1017</v>
      </c>
      <c r="CP1558" s="510">
        <v>2056</v>
      </c>
      <c r="CQ1558" s="510">
        <v>18281</v>
      </c>
      <c r="CR1558" s="510">
        <v>26697402</v>
      </c>
      <c r="CS1558" s="510">
        <v>1460</v>
      </c>
      <c r="CT1558" s="510">
        <v>2907</v>
      </c>
      <c r="CU1558" s="510">
        <v>1254</v>
      </c>
      <c r="CV1558" s="510">
        <v>6946156</v>
      </c>
      <c r="CW1558" s="510">
        <v>5539</v>
      </c>
      <c r="CX1558" s="510">
        <v>13968</v>
      </c>
      <c r="CY1558" s="510">
        <v>74</v>
      </c>
      <c r="CZ1558" s="510">
        <v>502431</v>
      </c>
      <c r="DA1558" s="510">
        <v>6790</v>
      </c>
      <c r="DB1558" s="510">
        <v>17969</v>
      </c>
      <c r="DC1558" s="510">
        <v>1271</v>
      </c>
      <c r="DD1558" s="510">
        <v>12290946</v>
      </c>
      <c r="DE1558" s="510">
        <v>9670</v>
      </c>
      <c r="DF1558" s="510">
        <v>22482</v>
      </c>
      <c r="DG1558" s="510">
        <v>542</v>
      </c>
      <c r="DH1558" s="510">
        <v>4697052</v>
      </c>
      <c r="DI1558" s="510">
        <v>8666</v>
      </c>
      <c r="DJ1558" s="510">
        <v>21279</v>
      </c>
      <c r="DK1558" s="510">
        <v>65</v>
      </c>
      <c r="DL1558" s="510">
        <v>25903</v>
      </c>
      <c r="DM1558" s="510">
        <v>399</v>
      </c>
      <c r="DN1558" s="510">
        <v>648</v>
      </c>
      <c r="DO1558" s="510">
        <v>1905</v>
      </c>
      <c r="DP1558" s="510">
        <v>54370</v>
      </c>
      <c r="DQ1558" s="510">
        <v>29</v>
      </c>
      <c r="DR1558" s="510">
        <v>52</v>
      </c>
      <c r="DS1558" s="510">
        <v>1</v>
      </c>
      <c r="DT1558" s="510">
        <v>320</v>
      </c>
      <c r="DU1558" s="510">
        <v>320</v>
      </c>
      <c r="DV1558" s="510">
        <v>320</v>
      </c>
      <c r="DW1558" s="510">
        <v>1</v>
      </c>
      <c r="DX1558" s="510">
        <v>21390</v>
      </c>
      <c r="DY1558" s="510">
        <v>28893897</v>
      </c>
      <c r="DZ1558" s="510">
        <v>1351</v>
      </c>
      <c r="EA1558" s="510">
        <v>2498</v>
      </c>
      <c r="EB1558" s="510">
        <v>12090</v>
      </c>
      <c r="EC1558" s="510">
        <v>3707</v>
      </c>
      <c r="ED1558" s="510">
        <v>1042</v>
      </c>
      <c r="EE1558" s="510">
        <v>5815161</v>
      </c>
      <c r="EF1558" s="510">
        <v>4258</v>
      </c>
      <c r="EG1558" s="510">
        <v>399</v>
      </c>
      <c r="EH1558" s="510">
        <v>37</v>
      </c>
      <c r="EI1558" s="510"/>
      <c r="EJ1558" s="479"/>
      <c r="EK1558" s="479"/>
      <c r="EL1558" s="479"/>
      <c r="EM1558" s="479"/>
      <c r="EN1558" s="479"/>
      <c r="EO1558" s="479"/>
      <c r="EP1558" s="479"/>
      <c r="EQ1558" s="479"/>
      <c r="ER1558" s="479"/>
      <c r="ES1558" s="479"/>
      <c r="ET1558" s="479"/>
      <c r="EU1558" s="479"/>
      <c r="EV1558" s="479"/>
      <c r="EW1558" s="479"/>
      <c r="EX1558" s="479"/>
      <c r="EY1558" s="479"/>
      <c r="EZ1558" s="476"/>
      <c r="FA1558" s="446">
        <f t="shared" si="2713"/>
        <v>1</v>
      </c>
      <c r="FB1558" s="417">
        <f t="shared" si="2732"/>
        <v>2026</v>
      </c>
      <c r="FC1558" s="448">
        <f t="shared" si="2733"/>
        <v>46023</v>
      </c>
      <c r="FD1558" s="449">
        <f t="shared" si="2734"/>
        <v>31</v>
      </c>
      <c r="FE1558" s="450"/>
      <c r="FF1558" s="451">
        <f t="shared" si="2716"/>
        <v>0.59308841843088422</v>
      </c>
      <c r="FG1558" s="450"/>
      <c r="FH1558" s="452">
        <f t="shared" si="2720"/>
        <v>1.9491476451892518</v>
      </c>
      <c r="FI1558" s="452">
        <f t="shared" si="2721"/>
        <v>1.4221323316960417</v>
      </c>
      <c r="FJ1558" s="452">
        <f t="shared" si="2722"/>
        <v>1.9401553220648697</v>
      </c>
      <c r="FK1558" s="452">
        <f t="shared" si="2723"/>
        <v>1.4175422567382365</v>
      </c>
      <c r="FL1558" s="452">
        <f t="shared" si="2724"/>
        <v>1.3272145047808046</v>
      </c>
      <c r="FM1558" s="452">
        <f t="shared" si="2725"/>
        <v>1.0763575681039148</v>
      </c>
      <c r="FN1558" s="452">
        <f t="shared" si="2726"/>
        <v>1.7280222413958393</v>
      </c>
      <c r="FO1558" s="452">
        <f t="shared" si="2727"/>
        <v>1.0684498130572333</v>
      </c>
      <c r="FP1558" s="452">
        <f t="shared" si="2728"/>
        <v>2.046712802768166</v>
      </c>
      <c r="FQ1558" s="452">
        <f t="shared" si="2729"/>
        <v>1.0363321799307958</v>
      </c>
      <c r="FR1558" s="453"/>
      <c r="FS1558" s="446">
        <f t="shared" si="2730"/>
        <v>0</v>
      </c>
      <c r="FT1558" s="446">
        <f t="shared" si="2730"/>
        <v>38324</v>
      </c>
      <c r="FU1558" s="446">
        <f t="shared" si="2730"/>
        <v>191620</v>
      </c>
      <c r="FV1558" s="446">
        <f t="shared" si="2730"/>
        <v>613184</v>
      </c>
      <c r="FW1558" s="446">
        <f t="shared" si="2730"/>
        <v>2246189</v>
      </c>
      <c r="FX1558" s="446">
        <f t="shared" si="2730"/>
        <v>1635183</v>
      </c>
      <c r="FY1558" s="446">
        <f t="shared" si="2730"/>
        <v>63500608</v>
      </c>
      <c r="FZ1558" s="446">
        <f t="shared" si="2730"/>
        <v>109316880</v>
      </c>
      <c r="GA1558" s="446">
        <f t="shared" si="2730"/>
        <v>7860800</v>
      </c>
      <c r="GB1558" s="446">
        <f t="shared" si="2730"/>
        <v>30040272</v>
      </c>
      <c r="GC1558" s="446">
        <f t="shared" si="2731"/>
        <v>7880490</v>
      </c>
      <c r="GD1558" s="446">
        <f t="shared" si="2731"/>
        <v>71082</v>
      </c>
      <c r="GE1558" s="446">
        <f t="shared" si="2731"/>
        <v>44220</v>
      </c>
      <c r="GF1558" s="446">
        <f t="shared" si="2731"/>
        <v>2129790</v>
      </c>
      <c r="GG1558" s="446">
        <f t="shared" si="2731"/>
        <v>8720218</v>
      </c>
      <c r="GH1558" s="446">
        <f t="shared" si="2731"/>
        <v>1673584</v>
      </c>
      <c r="GI1558" s="446">
        <f t="shared" si="2731"/>
        <v>53142867</v>
      </c>
      <c r="GJ1558" s="446">
        <f t="shared" si="2731"/>
        <v>17515872</v>
      </c>
      <c r="GK1558" s="446">
        <f t="shared" si="2731"/>
        <v>1329706</v>
      </c>
      <c r="GL1558" s="446">
        <f t="shared" si="2731"/>
        <v>28574622</v>
      </c>
      <c r="GM1558" s="446">
        <f t="shared" si="2731"/>
        <v>11533218</v>
      </c>
      <c r="GN1558" s="446">
        <f t="shared" si="2731"/>
        <v>320</v>
      </c>
      <c r="GO1558" s="446">
        <f t="shared" si="2731"/>
        <v>42120</v>
      </c>
      <c r="GP1558" s="446">
        <f t="shared" si="2731"/>
        <v>99060</v>
      </c>
      <c r="GQ1558" s="446">
        <f t="shared" si="2731"/>
        <v>53432220</v>
      </c>
      <c r="GR1558" s="446"/>
      <c r="GS1558" s="446"/>
      <c r="GT1558" s="446"/>
      <c r="GU1558" s="446"/>
      <c r="GV1558" s="416"/>
    </row>
    <row r="1559" spans="1:204" ht="9.75" customHeight="1" x14ac:dyDescent="0.2">
      <c r="A1559" s="417" t="str">
        <f t="shared" si="2698"/>
        <v>2025-26JANUARYRX7</v>
      </c>
      <c r="B1559" s="458" t="str">
        <f t="shared" si="2717"/>
        <v>2025-26</v>
      </c>
      <c r="C1559" s="402" t="s">
        <v>654</v>
      </c>
      <c r="D1559" s="458" t="s">
        <v>649</v>
      </c>
      <c r="E1559" s="458" t="s">
        <v>462</v>
      </c>
      <c r="F1559" s="478" t="s">
        <v>449</v>
      </c>
      <c r="G1559" s="478" t="s">
        <v>691</v>
      </c>
      <c r="H1559" s="510">
        <v>149175</v>
      </c>
      <c r="I1559" s="510">
        <v>106450</v>
      </c>
      <c r="J1559" s="510">
        <v>313048</v>
      </c>
      <c r="K1559" s="510">
        <v>3</v>
      </c>
      <c r="L1559" s="510">
        <v>0</v>
      </c>
      <c r="M1559" s="510">
        <v>0</v>
      </c>
      <c r="N1559" s="510">
        <v>6</v>
      </c>
      <c r="O1559" s="510">
        <v>93</v>
      </c>
      <c r="P1559" s="510">
        <v>489</v>
      </c>
      <c r="Q1559" s="510" t="s">
        <v>152</v>
      </c>
      <c r="R1559" s="510">
        <v>1067</v>
      </c>
      <c r="S1559" s="510">
        <v>101439</v>
      </c>
      <c r="T1559" s="510">
        <v>10903</v>
      </c>
      <c r="U1559" s="510">
        <v>6896</v>
      </c>
      <c r="V1559" s="510">
        <v>50599</v>
      </c>
      <c r="W1559" s="510">
        <v>14766</v>
      </c>
      <c r="X1559" s="510">
        <v>1134</v>
      </c>
      <c r="Y1559" s="510">
        <v>4607748</v>
      </c>
      <c r="Z1559" s="510">
        <v>423</v>
      </c>
      <c r="AA1559" s="510">
        <v>718</v>
      </c>
      <c r="AB1559" s="510">
        <v>3933881</v>
      </c>
      <c r="AC1559" s="510">
        <v>570</v>
      </c>
      <c r="AD1559" s="510">
        <v>980</v>
      </c>
      <c r="AE1559" s="510">
        <v>99598576</v>
      </c>
      <c r="AF1559" s="510">
        <v>1968</v>
      </c>
      <c r="AG1559" s="510">
        <v>4026</v>
      </c>
      <c r="AH1559" s="510">
        <v>110081937</v>
      </c>
      <c r="AI1559" s="510">
        <v>7455</v>
      </c>
      <c r="AJ1559" s="510">
        <v>15490</v>
      </c>
      <c r="AK1559" s="510">
        <v>9565783</v>
      </c>
      <c r="AL1559" s="510">
        <v>8435</v>
      </c>
      <c r="AM1559" s="510">
        <v>20019</v>
      </c>
      <c r="AN1559" s="510">
        <v>2070</v>
      </c>
      <c r="AO1559" s="510">
        <v>6564</v>
      </c>
      <c r="AP1559" s="510">
        <v>3042</v>
      </c>
      <c r="AQ1559" s="510">
        <v>7672346</v>
      </c>
      <c r="AR1559" s="510">
        <v>2522</v>
      </c>
      <c r="AS1559" s="510">
        <v>4241</v>
      </c>
      <c r="AT1559" s="510">
        <v>18941</v>
      </c>
      <c r="AU1559" s="510">
        <v>2116</v>
      </c>
      <c r="AV1559" s="510">
        <v>9744</v>
      </c>
      <c r="AW1559" s="510" t="s">
        <v>152</v>
      </c>
      <c r="AX1559" s="510">
        <v>619</v>
      </c>
      <c r="AY1559" s="510">
        <v>6462</v>
      </c>
      <c r="AZ1559" s="510" t="s">
        <v>152</v>
      </c>
      <c r="BA1559" s="510">
        <v>15246</v>
      </c>
      <c r="BB1559" s="510">
        <v>31644482</v>
      </c>
      <c r="BC1559" s="510">
        <v>2076</v>
      </c>
      <c r="BD1559" s="510">
        <v>4066</v>
      </c>
      <c r="BE1559" s="510">
        <v>844</v>
      </c>
      <c r="BF1559" s="510">
        <v>5328</v>
      </c>
      <c r="BG1559" s="510">
        <v>7715</v>
      </c>
      <c r="BH1559" s="510">
        <v>1359</v>
      </c>
      <c r="BI1559" s="510">
        <v>49851</v>
      </c>
      <c r="BJ1559" s="510">
        <v>6032</v>
      </c>
      <c r="BK1559" s="510">
        <v>26615</v>
      </c>
      <c r="BL1559" s="510">
        <v>82498</v>
      </c>
      <c r="BM1559" s="510">
        <v>23272</v>
      </c>
      <c r="BN1559" s="510">
        <v>19342</v>
      </c>
      <c r="BO1559" s="510">
        <v>14637</v>
      </c>
      <c r="BP1559" s="510">
        <v>12397</v>
      </c>
      <c r="BQ1559" s="510">
        <v>64503</v>
      </c>
      <c r="BR1559" s="510">
        <v>53028</v>
      </c>
      <c r="BS1559" s="510">
        <v>19592</v>
      </c>
      <c r="BT1559" s="510">
        <v>12691</v>
      </c>
      <c r="BU1559" s="510">
        <v>1613</v>
      </c>
      <c r="BV1559" s="510">
        <v>1030</v>
      </c>
      <c r="BW1559" s="510">
        <v>180</v>
      </c>
      <c r="BX1559" s="510">
        <v>83826</v>
      </c>
      <c r="BY1559" s="510">
        <v>466</v>
      </c>
      <c r="BZ1559" s="510">
        <v>750</v>
      </c>
      <c r="CA1559" s="510">
        <v>97</v>
      </c>
      <c r="CB1559" s="510">
        <v>45285</v>
      </c>
      <c r="CC1559" s="510">
        <v>467</v>
      </c>
      <c r="CD1559" s="510">
        <v>829</v>
      </c>
      <c r="CE1559" s="510">
        <v>10626</v>
      </c>
      <c r="CF1559" s="510">
        <v>4478637</v>
      </c>
      <c r="CG1559" s="510">
        <v>421</v>
      </c>
      <c r="CH1559" s="510">
        <v>715</v>
      </c>
      <c r="CI1559" s="510">
        <v>6976</v>
      </c>
      <c r="CJ1559" s="510">
        <v>13625153</v>
      </c>
      <c r="CK1559" s="510">
        <v>1953</v>
      </c>
      <c r="CL1559" s="510">
        <v>4105</v>
      </c>
      <c r="CM1559" s="510">
        <v>2810</v>
      </c>
      <c r="CN1559" s="510">
        <v>4785578</v>
      </c>
      <c r="CO1559" s="510">
        <v>1703</v>
      </c>
      <c r="CP1559" s="510">
        <v>3687</v>
      </c>
      <c r="CQ1559" s="510">
        <v>40813</v>
      </c>
      <c r="CR1559" s="510">
        <v>81187845</v>
      </c>
      <c r="CS1559" s="510">
        <v>1989</v>
      </c>
      <c r="CT1559" s="510">
        <v>4028</v>
      </c>
      <c r="CU1559" s="510">
        <v>2194</v>
      </c>
      <c r="CV1559" s="510">
        <v>17869776</v>
      </c>
      <c r="CW1559" s="510">
        <v>8145</v>
      </c>
      <c r="CX1559" s="510">
        <v>17650</v>
      </c>
      <c r="CY1559" s="510">
        <v>1274</v>
      </c>
      <c r="CZ1559" s="510">
        <v>10042122</v>
      </c>
      <c r="DA1559" s="510">
        <v>7882</v>
      </c>
      <c r="DB1559" s="510">
        <v>17036</v>
      </c>
      <c r="DC1559" s="510">
        <v>1199</v>
      </c>
      <c r="DD1559" s="510">
        <v>18030793</v>
      </c>
      <c r="DE1559" s="510">
        <v>15038</v>
      </c>
      <c r="DF1559" s="510">
        <v>37848</v>
      </c>
      <c r="DG1559" s="510">
        <v>429</v>
      </c>
      <c r="DH1559" s="510">
        <v>7619186</v>
      </c>
      <c r="DI1559" s="510">
        <v>17760</v>
      </c>
      <c r="DJ1559" s="510">
        <v>43370</v>
      </c>
      <c r="DK1559" s="510">
        <v>647</v>
      </c>
      <c r="DL1559" s="510">
        <v>206605</v>
      </c>
      <c r="DM1559" s="510">
        <v>319</v>
      </c>
      <c r="DN1559" s="510">
        <v>497</v>
      </c>
      <c r="DO1559" s="510">
        <v>6315</v>
      </c>
      <c r="DP1559" s="510">
        <v>225705</v>
      </c>
      <c r="DQ1559" s="510">
        <v>36</v>
      </c>
      <c r="DR1559" s="510">
        <v>64</v>
      </c>
      <c r="DS1559" s="510">
        <v>102</v>
      </c>
      <c r="DT1559" s="510">
        <v>168600</v>
      </c>
      <c r="DU1559" s="510">
        <v>1653</v>
      </c>
      <c r="DV1559" s="510">
        <v>3611</v>
      </c>
      <c r="DW1559" s="510">
        <v>92</v>
      </c>
      <c r="DX1559" s="510">
        <v>55405</v>
      </c>
      <c r="DY1559" s="510">
        <v>124472660</v>
      </c>
      <c r="DZ1559" s="510">
        <v>2247</v>
      </c>
      <c r="EA1559" s="510">
        <v>4382</v>
      </c>
      <c r="EB1559" s="510">
        <v>41856</v>
      </c>
      <c r="EC1559" s="510">
        <v>20047</v>
      </c>
      <c r="ED1559" s="510">
        <v>7182</v>
      </c>
      <c r="EE1559" s="510">
        <v>51207673</v>
      </c>
      <c r="EF1559" s="510">
        <v>1419</v>
      </c>
      <c r="EG1559" s="510">
        <v>379</v>
      </c>
      <c r="EH1559" s="510">
        <v>272</v>
      </c>
      <c r="EI1559" s="510"/>
      <c r="EJ1559" s="479"/>
      <c r="EK1559" s="479"/>
      <c r="EL1559" s="479"/>
      <c r="EM1559" s="479"/>
      <c r="EN1559" s="479"/>
      <c r="EO1559" s="479"/>
      <c r="EP1559" s="479"/>
      <c r="EQ1559" s="479"/>
      <c r="ER1559" s="479"/>
      <c r="ES1559" s="479"/>
      <c r="ET1559" s="479"/>
      <c r="EU1559" s="479"/>
      <c r="EV1559" s="479"/>
      <c r="EW1559" s="479"/>
      <c r="EX1559" s="479"/>
      <c r="EY1559" s="479"/>
      <c r="EZ1559" s="476"/>
      <c r="FA1559" s="446">
        <f t="shared" si="2713"/>
        <v>1</v>
      </c>
      <c r="FB1559" s="417">
        <f t="shared" si="2732"/>
        <v>2026</v>
      </c>
      <c r="FC1559" s="448">
        <f t="shared" si="2733"/>
        <v>46023</v>
      </c>
      <c r="FD1559" s="449">
        <f t="shared" si="2734"/>
        <v>31</v>
      </c>
      <c r="FE1559" s="450"/>
      <c r="FF1559" s="451">
        <f t="shared" si="2716"/>
        <v>0.60639523718071831</v>
      </c>
      <c r="FG1559" s="450"/>
      <c r="FH1559" s="452">
        <f t="shared" si="2720"/>
        <v>2.1344584059433185</v>
      </c>
      <c r="FI1559" s="452">
        <f t="shared" si="2721"/>
        <v>1.7740071539943134</v>
      </c>
      <c r="FJ1559" s="452">
        <f t="shared" si="2722"/>
        <v>2.1225348027842226</v>
      </c>
      <c r="FK1559" s="452">
        <f t="shared" si="2723"/>
        <v>1.7977088167053363</v>
      </c>
      <c r="FL1559" s="452">
        <f t="shared" si="2724"/>
        <v>1.2747880392893141</v>
      </c>
      <c r="FM1559" s="452">
        <f t="shared" si="2725"/>
        <v>1.048004901282634</v>
      </c>
      <c r="FN1559" s="452">
        <f t="shared" si="2726"/>
        <v>1.3268319111472302</v>
      </c>
      <c r="FO1559" s="452">
        <f t="shared" si="2727"/>
        <v>0.85947446837329</v>
      </c>
      <c r="FP1559" s="452">
        <f t="shared" si="2728"/>
        <v>1.4223985890652557</v>
      </c>
      <c r="FQ1559" s="452">
        <f t="shared" si="2729"/>
        <v>0.90828924162257496</v>
      </c>
      <c r="FR1559" s="453"/>
      <c r="FS1559" s="446">
        <f t="shared" si="2730"/>
        <v>0</v>
      </c>
      <c r="FT1559" s="446">
        <f t="shared" si="2730"/>
        <v>0</v>
      </c>
      <c r="FU1559" s="446">
        <f t="shared" si="2730"/>
        <v>638700</v>
      </c>
      <c r="FV1559" s="446">
        <f t="shared" si="2730"/>
        <v>9899850</v>
      </c>
      <c r="FW1559" s="446">
        <f t="shared" si="2730"/>
        <v>7828354</v>
      </c>
      <c r="FX1559" s="446">
        <f t="shared" si="2730"/>
        <v>6758080</v>
      </c>
      <c r="FY1559" s="446">
        <f t="shared" si="2730"/>
        <v>203711574</v>
      </c>
      <c r="FZ1559" s="446">
        <f t="shared" si="2730"/>
        <v>228725340</v>
      </c>
      <c r="GA1559" s="446">
        <f t="shared" si="2730"/>
        <v>22701546</v>
      </c>
      <c r="GB1559" s="446">
        <f t="shared" si="2730"/>
        <v>61990236</v>
      </c>
      <c r="GC1559" s="446">
        <f t="shared" si="2731"/>
        <v>12901122</v>
      </c>
      <c r="GD1559" s="446">
        <f t="shared" si="2731"/>
        <v>135000</v>
      </c>
      <c r="GE1559" s="446">
        <f t="shared" si="2731"/>
        <v>80413</v>
      </c>
      <c r="GF1559" s="446">
        <f t="shared" si="2731"/>
        <v>7597590</v>
      </c>
      <c r="GG1559" s="446">
        <f t="shared" si="2731"/>
        <v>28636480</v>
      </c>
      <c r="GH1559" s="446">
        <f t="shared" si="2731"/>
        <v>10360470</v>
      </c>
      <c r="GI1559" s="446">
        <f t="shared" si="2731"/>
        <v>164394764</v>
      </c>
      <c r="GJ1559" s="446">
        <f t="shared" si="2731"/>
        <v>38724100</v>
      </c>
      <c r="GK1559" s="446">
        <f t="shared" si="2731"/>
        <v>21703864</v>
      </c>
      <c r="GL1559" s="446">
        <f t="shared" si="2731"/>
        <v>45379752</v>
      </c>
      <c r="GM1559" s="446">
        <f t="shared" si="2731"/>
        <v>18605730</v>
      </c>
      <c r="GN1559" s="446">
        <f t="shared" si="2731"/>
        <v>368322</v>
      </c>
      <c r="GO1559" s="446">
        <f t="shared" si="2731"/>
        <v>321559</v>
      </c>
      <c r="GP1559" s="446">
        <f t="shared" si="2731"/>
        <v>404160</v>
      </c>
      <c r="GQ1559" s="446">
        <f t="shared" si="2731"/>
        <v>242784710</v>
      </c>
      <c r="GR1559" s="446"/>
      <c r="GS1559" s="446"/>
      <c r="GT1559" s="446"/>
      <c r="GU1559" s="446"/>
      <c r="GV1559" s="416"/>
    </row>
    <row r="1560" spans="1:204" ht="9.75" customHeight="1" x14ac:dyDescent="0.2">
      <c r="A1560" s="417" t="str">
        <f t="shared" si="2698"/>
        <v>2025-26JANUARYRYE</v>
      </c>
      <c r="B1560" s="458" t="str">
        <f t="shared" si="2717"/>
        <v>2025-26</v>
      </c>
      <c r="C1560" s="402" t="s">
        <v>654</v>
      </c>
      <c r="D1560" s="458" t="s">
        <v>663</v>
      </c>
      <c r="E1560" s="458" t="s">
        <v>662</v>
      </c>
      <c r="F1560" s="478" t="s">
        <v>456</v>
      </c>
      <c r="G1560" s="478" t="s">
        <v>692</v>
      </c>
      <c r="H1560" s="510">
        <v>95133</v>
      </c>
      <c r="I1560" s="510">
        <v>59377</v>
      </c>
      <c r="J1560" s="510">
        <v>513582</v>
      </c>
      <c r="K1560" s="510">
        <v>9</v>
      </c>
      <c r="L1560" s="510">
        <v>1</v>
      </c>
      <c r="M1560" s="510">
        <v>25</v>
      </c>
      <c r="N1560" s="510">
        <v>61</v>
      </c>
      <c r="O1560" s="510">
        <v>129</v>
      </c>
      <c r="P1560" s="510">
        <v>278</v>
      </c>
      <c r="Q1560" s="510" t="s">
        <v>152</v>
      </c>
      <c r="R1560" s="510">
        <v>8</v>
      </c>
      <c r="S1560" s="510">
        <v>56092</v>
      </c>
      <c r="T1560" s="510">
        <v>4178</v>
      </c>
      <c r="U1560" s="510">
        <v>2568</v>
      </c>
      <c r="V1560" s="510">
        <v>30135</v>
      </c>
      <c r="W1560" s="510">
        <v>9148</v>
      </c>
      <c r="X1560" s="510">
        <v>492</v>
      </c>
      <c r="Y1560" s="510">
        <v>2264915</v>
      </c>
      <c r="Z1560" s="510">
        <v>542</v>
      </c>
      <c r="AA1560" s="510">
        <v>976</v>
      </c>
      <c r="AB1560" s="510">
        <v>1580584</v>
      </c>
      <c r="AC1560" s="510">
        <v>615</v>
      </c>
      <c r="AD1560" s="510">
        <v>1116</v>
      </c>
      <c r="AE1560" s="510">
        <v>67847776</v>
      </c>
      <c r="AF1560" s="510">
        <v>2251</v>
      </c>
      <c r="AG1560" s="510">
        <v>4495</v>
      </c>
      <c r="AH1560" s="510">
        <v>116656256</v>
      </c>
      <c r="AI1560" s="510">
        <v>12752</v>
      </c>
      <c r="AJ1560" s="510">
        <v>28183</v>
      </c>
      <c r="AK1560" s="510">
        <v>6335375</v>
      </c>
      <c r="AL1560" s="510">
        <v>12877</v>
      </c>
      <c r="AM1560" s="510">
        <v>28567</v>
      </c>
      <c r="AN1560" s="510">
        <v>283</v>
      </c>
      <c r="AO1560" s="510">
        <v>2885</v>
      </c>
      <c r="AP1560" s="510">
        <v>484</v>
      </c>
      <c r="AQ1560" s="510">
        <v>1736452</v>
      </c>
      <c r="AR1560" s="510">
        <v>3588</v>
      </c>
      <c r="AS1560" s="510">
        <v>6854</v>
      </c>
      <c r="AT1560" s="510">
        <v>9718</v>
      </c>
      <c r="AU1560" s="510">
        <v>457</v>
      </c>
      <c r="AV1560" s="510">
        <v>2108</v>
      </c>
      <c r="AW1560" s="510" t="s">
        <v>152</v>
      </c>
      <c r="AX1560" s="510">
        <v>705</v>
      </c>
      <c r="AY1560" s="510">
        <v>6448</v>
      </c>
      <c r="AZ1560" s="510" t="s">
        <v>152</v>
      </c>
      <c r="BA1560" s="510">
        <v>1207</v>
      </c>
      <c r="BB1560" s="510">
        <v>4167770</v>
      </c>
      <c r="BC1560" s="510">
        <v>3453</v>
      </c>
      <c r="BD1560" s="510">
        <v>7333</v>
      </c>
      <c r="BE1560" s="510">
        <v>83</v>
      </c>
      <c r="BF1560" s="510">
        <v>534</v>
      </c>
      <c r="BG1560" s="510">
        <v>344</v>
      </c>
      <c r="BH1560" s="510">
        <v>246</v>
      </c>
      <c r="BI1560" s="510">
        <v>26372</v>
      </c>
      <c r="BJ1560" s="510">
        <v>2209</v>
      </c>
      <c r="BK1560" s="510">
        <v>17793</v>
      </c>
      <c r="BL1560" s="510">
        <v>46374</v>
      </c>
      <c r="BM1560" s="510">
        <v>8343</v>
      </c>
      <c r="BN1560" s="510">
        <v>6008</v>
      </c>
      <c r="BO1560" s="510">
        <v>5122</v>
      </c>
      <c r="BP1560" s="510">
        <v>3706</v>
      </c>
      <c r="BQ1560" s="510">
        <v>39501</v>
      </c>
      <c r="BR1560" s="510">
        <v>31410</v>
      </c>
      <c r="BS1560" s="510">
        <v>14541</v>
      </c>
      <c r="BT1560" s="510">
        <v>9898</v>
      </c>
      <c r="BU1560" s="510">
        <v>695</v>
      </c>
      <c r="BV1560" s="510">
        <v>522</v>
      </c>
      <c r="BW1560" s="510">
        <v>198</v>
      </c>
      <c r="BX1560" s="510">
        <v>121591</v>
      </c>
      <c r="BY1560" s="510">
        <v>614</v>
      </c>
      <c r="BZ1560" s="510">
        <v>1191</v>
      </c>
      <c r="CA1560" s="510">
        <v>76</v>
      </c>
      <c r="CB1560" s="510">
        <v>37435</v>
      </c>
      <c r="CC1560" s="510">
        <v>493</v>
      </c>
      <c r="CD1560" s="510">
        <v>900</v>
      </c>
      <c r="CE1560" s="510">
        <v>3904</v>
      </c>
      <c r="CF1560" s="510">
        <v>2105889</v>
      </c>
      <c r="CG1560" s="510">
        <v>539</v>
      </c>
      <c r="CH1560" s="510">
        <v>957</v>
      </c>
      <c r="CI1560" s="510">
        <v>2764</v>
      </c>
      <c r="CJ1560" s="510">
        <v>6605769</v>
      </c>
      <c r="CK1560" s="510">
        <v>2390</v>
      </c>
      <c r="CL1560" s="510">
        <v>4603</v>
      </c>
      <c r="CM1560" s="510">
        <v>568</v>
      </c>
      <c r="CN1560" s="510">
        <v>1187244</v>
      </c>
      <c r="CO1560" s="510">
        <v>2090</v>
      </c>
      <c r="CP1560" s="510">
        <v>4220</v>
      </c>
      <c r="CQ1560" s="510">
        <v>26803</v>
      </c>
      <c r="CR1560" s="510">
        <v>60054763</v>
      </c>
      <c r="CS1560" s="510">
        <v>2241</v>
      </c>
      <c r="CT1560" s="510">
        <v>4479</v>
      </c>
      <c r="CU1560" s="510">
        <v>2070</v>
      </c>
      <c r="CV1560" s="510">
        <v>25674130</v>
      </c>
      <c r="CW1560" s="510">
        <v>12403</v>
      </c>
      <c r="CX1560" s="510">
        <v>29734</v>
      </c>
      <c r="CY1560" s="510">
        <v>637</v>
      </c>
      <c r="CZ1560" s="510">
        <v>5606745</v>
      </c>
      <c r="DA1560" s="510">
        <v>8802</v>
      </c>
      <c r="DB1560" s="510">
        <v>18192</v>
      </c>
      <c r="DC1560" s="510">
        <v>216</v>
      </c>
      <c r="DD1560" s="510">
        <v>5376516</v>
      </c>
      <c r="DE1560" s="510">
        <v>24891</v>
      </c>
      <c r="DF1560" s="510">
        <v>43530</v>
      </c>
      <c r="DG1560" s="510">
        <v>71</v>
      </c>
      <c r="DH1560" s="510">
        <v>740811</v>
      </c>
      <c r="DI1560" s="510">
        <v>10434</v>
      </c>
      <c r="DJ1560" s="510">
        <v>21129</v>
      </c>
      <c r="DK1560" s="510">
        <v>343</v>
      </c>
      <c r="DL1560" s="510">
        <v>113575</v>
      </c>
      <c r="DM1560" s="510">
        <v>331</v>
      </c>
      <c r="DN1560" s="510">
        <v>555</v>
      </c>
      <c r="DO1560" s="510">
        <v>2552</v>
      </c>
      <c r="DP1560" s="510">
        <v>101735</v>
      </c>
      <c r="DQ1560" s="510">
        <v>40</v>
      </c>
      <c r="DR1560" s="510">
        <v>83</v>
      </c>
      <c r="DS1560" s="510">
        <v>34</v>
      </c>
      <c r="DT1560" s="510">
        <v>150291</v>
      </c>
      <c r="DU1560" s="510">
        <v>4420</v>
      </c>
      <c r="DV1560" s="510">
        <v>8311</v>
      </c>
      <c r="DW1560" s="510">
        <v>30</v>
      </c>
      <c r="DX1560" s="510">
        <v>28912</v>
      </c>
      <c r="DY1560" s="510">
        <v>37370761</v>
      </c>
      <c r="DZ1560" s="510">
        <v>1293</v>
      </c>
      <c r="EA1560" s="510">
        <v>2277</v>
      </c>
      <c r="EB1560" s="510">
        <v>16243</v>
      </c>
      <c r="EC1560" s="510">
        <v>4475</v>
      </c>
      <c r="ED1560" s="510">
        <v>1066</v>
      </c>
      <c r="EE1560" s="510">
        <v>6763788</v>
      </c>
      <c r="EF1560" s="510">
        <v>531</v>
      </c>
      <c r="EG1560" s="510">
        <v>309</v>
      </c>
      <c r="EH1560" s="510">
        <v>1365</v>
      </c>
      <c r="EI1560" s="510"/>
      <c r="EJ1560" s="479"/>
      <c r="EK1560" s="479"/>
      <c r="EL1560" s="479"/>
      <c r="EM1560" s="479"/>
      <c r="EN1560" s="479"/>
      <c r="EO1560" s="479"/>
      <c r="EP1560" s="479"/>
      <c r="EQ1560" s="479"/>
      <c r="ER1560" s="479"/>
      <c r="ES1560" s="479"/>
      <c r="ET1560" s="479"/>
      <c r="EU1560" s="479"/>
      <c r="EV1560" s="479"/>
      <c r="EW1560" s="479"/>
      <c r="EX1560" s="479"/>
      <c r="EY1560" s="479"/>
      <c r="EZ1560" s="476"/>
      <c r="FA1560" s="482">
        <f t="shared" si="2713"/>
        <v>1</v>
      </c>
      <c r="FB1560" s="493">
        <f t="shared" si="2732"/>
        <v>2026</v>
      </c>
      <c r="FC1560" s="498">
        <f t="shared" si="2733"/>
        <v>46023</v>
      </c>
      <c r="FD1560" s="499">
        <f t="shared" si="2734"/>
        <v>31</v>
      </c>
      <c r="FE1560" s="450"/>
      <c r="FF1560" s="451">
        <f t="shared" si="2716"/>
        <v>0.65435897435897439</v>
      </c>
      <c r="FG1560" s="450"/>
      <c r="FH1560" s="452">
        <f t="shared" si="2720"/>
        <v>1.9968884633796076</v>
      </c>
      <c r="FI1560" s="452">
        <f t="shared" si="2721"/>
        <v>1.4380086165629489</v>
      </c>
      <c r="FJ1560" s="452">
        <f t="shared" si="2722"/>
        <v>1.9945482866043613</v>
      </c>
      <c r="FK1560" s="452">
        <f t="shared" si="2723"/>
        <v>1.4431464174454829</v>
      </c>
      <c r="FL1560" s="452">
        <f t="shared" si="2724"/>
        <v>1.310801393728223</v>
      </c>
      <c r="FM1560" s="452">
        <f t="shared" si="2725"/>
        <v>1.042309606769537</v>
      </c>
      <c r="FN1560" s="452">
        <f t="shared" si="2726"/>
        <v>1.5895277656318321</v>
      </c>
      <c r="FO1560" s="452">
        <f t="shared" si="2727"/>
        <v>1.0819851333624837</v>
      </c>
      <c r="FP1560" s="452">
        <f t="shared" si="2728"/>
        <v>1.4126016260162602</v>
      </c>
      <c r="FQ1560" s="452">
        <f t="shared" si="2729"/>
        <v>1.0609756097560976</v>
      </c>
      <c r="FR1560" s="453"/>
      <c r="FS1560" s="446">
        <f t="shared" si="2730"/>
        <v>59377</v>
      </c>
      <c r="FT1560" s="446">
        <f t="shared" si="2730"/>
        <v>1484425</v>
      </c>
      <c r="FU1560" s="446">
        <f t="shared" si="2730"/>
        <v>3621997</v>
      </c>
      <c r="FV1560" s="446">
        <f t="shared" si="2730"/>
        <v>7659633</v>
      </c>
      <c r="FW1560" s="446">
        <f t="shared" si="2730"/>
        <v>4077728</v>
      </c>
      <c r="FX1560" s="446">
        <f t="shared" si="2730"/>
        <v>2865888</v>
      </c>
      <c r="FY1560" s="446">
        <f t="shared" si="2730"/>
        <v>135456825</v>
      </c>
      <c r="FZ1560" s="446">
        <f t="shared" si="2730"/>
        <v>257818084</v>
      </c>
      <c r="GA1560" s="446">
        <f t="shared" si="2730"/>
        <v>14054964</v>
      </c>
      <c r="GB1560" s="446">
        <f t="shared" si="2730"/>
        <v>8850931</v>
      </c>
      <c r="GC1560" s="446">
        <f t="shared" si="2731"/>
        <v>3317336</v>
      </c>
      <c r="GD1560" s="446">
        <f t="shared" si="2731"/>
        <v>235818</v>
      </c>
      <c r="GE1560" s="446">
        <f t="shared" si="2731"/>
        <v>68400</v>
      </c>
      <c r="GF1560" s="446">
        <f t="shared" si="2731"/>
        <v>3736128</v>
      </c>
      <c r="GG1560" s="446">
        <f t="shared" si="2731"/>
        <v>12722692</v>
      </c>
      <c r="GH1560" s="446">
        <f t="shared" si="2731"/>
        <v>2396960</v>
      </c>
      <c r="GI1560" s="446">
        <f t="shared" si="2731"/>
        <v>120050637</v>
      </c>
      <c r="GJ1560" s="446">
        <f t="shared" si="2731"/>
        <v>61549380</v>
      </c>
      <c r="GK1560" s="446">
        <f t="shared" si="2731"/>
        <v>11588304</v>
      </c>
      <c r="GL1560" s="446">
        <f t="shared" si="2731"/>
        <v>9402480</v>
      </c>
      <c r="GM1560" s="446">
        <f t="shared" si="2731"/>
        <v>1500159</v>
      </c>
      <c r="GN1560" s="446">
        <f t="shared" si="2731"/>
        <v>282574</v>
      </c>
      <c r="GO1560" s="446">
        <f t="shared" si="2731"/>
        <v>190365</v>
      </c>
      <c r="GP1560" s="446">
        <f t="shared" si="2731"/>
        <v>211816</v>
      </c>
      <c r="GQ1560" s="446">
        <f t="shared" si="2731"/>
        <v>65832624</v>
      </c>
      <c r="GR1560" s="446"/>
      <c r="GS1560" s="446"/>
      <c r="GT1560" s="446"/>
      <c r="GU1560" s="446"/>
      <c r="GV1560" s="416"/>
    </row>
    <row r="1561" spans="1:204" ht="9.75" customHeight="1" x14ac:dyDescent="0.2">
      <c r="A1561" s="523" t="str">
        <f t="shared" si="2698"/>
        <v>2025-26JANUARYRYD</v>
      </c>
      <c r="B1561" s="524" t="str">
        <f t="shared" si="2717"/>
        <v>2025-26</v>
      </c>
      <c r="C1561" s="525" t="s">
        <v>654</v>
      </c>
      <c r="D1561" s="524" t="s">
        <v>663</v>
      </c>
      <c r="E1561" s="524" t="s">
        <v>662</v>
      </c>
      <c r="F1561" s="526" t="s">
        <v>455</v>
      </c>
      <c r="G1561" s="526" t="s">
        <v>693</v>
      </c>
      <c r="H1561" s="527">
        <v>105564</v>
      </c>
      <c r="I1561" s="527">
        <v>83860</v>
      </c>
      <c r="J1561" s="527">
        <v>499532</v>
      </c>
      <c r="K1561" s="527">
        <v>6</v>
      </c>
      <c r="L1561" s="527">
        <v>1</v>
      </c>
      <c r="M1561" s="527">
        <v>2</v>
      </c>
      <c r="N1561" s="527">
        <v>40</v>
      </c>
      <c r="O1561" s="527">
        <v>112</v>
      </c>
      <c r="P1561" s="527">
        <v>297</v>
      </c>
      <c r="Q1561" s="527" t="s">
        <v>152</v>
      </c>
      <c r="R1561" s="527">
        <v>28</v>
      </c>
      <c r="S1561" s="527">
        <v>73275</v>
      </c>
      <c r="T1561" s="527">
        <v>5761</v>
      </c>
      <c r="U1561" s="527">
        <v>3491</v>
      </c>
      <c r="V1561" s="527">
        <v>37737</v>
      </c>
      <c r="W1561" s="527">
        <v>14442</v>
      </c>
      <c r="X1561" s="527">
        <v>574</v>
      </c>
      <c r="Y1561" s="527">
        <v>2827652</v>
      </c>
      <c r="Z1561" s="527">
        <v>491</v>
      </c>
      <c r="AA1561" s="527">
        <v>908</v>
      </c>
      <c r="AB1561" s="527">
        <v>1985190</v>
      </c>
      <c r="AC1561" s="527">
        <v>569</v>
      </c>
      <c r="AD1561" s="527">
        <v>1046</v>
      </c>
      <c r="AE1561" s="527">
        <v>60897196</v>
      </c>
      <c r="AF1561" s="527">
        <v>1614</v>
      </c>
      <c r="AG1561" s="527">
        <v>3248</v>
      </c>
      <c r="AH1561" s="527">
        <v>106654723</v>
      </c>
      <c r="AI1561" s="527">
        <v>7385</v>
      </c>
      <c r="AJ1561" s="527">
        <v>16387</v>
      </c>
      <c r="AK1561" s="527">
        <v>5200646</v>
      </c>
      <c r="AL1561" s="527">
        <v>9060</v>
      </c>
      <c r="AM1561" s="527">
        <v>17754</v>
      </c>
      <c r="AN1561" s="527">
        <v>0</v>
      </c>
      <c r="AO1561" s="527">
        <v>4124</v>
      </c>
      <c r="AP1561" s="527">
        <v>7417</v>
      </c>
      <c r="AQ1561" s="527">
        <v>35349698</v>
      </c>
      <c r="AR1561" s="527">
        <v>4766</v>
      </c>
      <c r="AS1561" s="527">
        <v>10422</v>
      </c>
      <c r="AT1561" s="527">
        <v>12087</v>
      </c>
      <c r="AU1561" s="527">
        <v>986</v>
      </c>
      <c r="AV1561" s="527">
        <v>3784</v>
      </c>
      <c r="AW1561" s="527" t="s">
        <v>152</v>
      </c>
      <c r="AX1561" s="527">
        <v>1013</v>
      </c>
      <c r="AY1561" s="527">
        <v>6304</v>
      </c>
      <c r="AZ1561" s="527" t="s">
        <v>152</v>
      </c>
      <c r="BA1561" s="527">
        <v>16116</v>
      </c>
      <c r="BB1561" s="527">
        <v>47179718</v>
      </c>
      <c r="BC1561" s="527">
        <v>2928</v>
      </c>
      <c r="BD1561" s="527">
        <v>6503</v>
      </c>
      <c r="BE1561" s="527">
        <v>1008</v>
      </c>
      <c r="BF1561" s="527">
        <v>4790</v>
      </c>
      <c r="BG1561" s="527">
        <v>7456</v>
      </c>
      <c r="BH1561" s="527">
        <v>2862</v>
      </c>
      <c r="BI1561" s="527">
        <v>37394</v>
      </c>
      <c r="BJ1561" s="527">
        <v>1696</v>
      </c>
      <c r="BK1561" s="527">
        <v>22098</v>
      </c>
      <c r="BL1561" s="527">
        <v>61188</v>
      </c>
      <c r="BM1561" s="527">
        <v>13285</v>
      </c>
      <c r="BN1561" s="527">
        <v>8653</v>
      </c>
      <c r="BO1561" s="527">
        <v>7893</v>
      </c>
      <c r="BP1561" s="527">
        <v>5277</v>
      </c>
      <c r="BQ1561" s="527">
        <v>53080</v>
      </c>
      <c r="BR1561" s="527">
        <v>39468</v>
      </c>
      <c r="BS1561" s="527">
        <v>27399</v>
      </c>
      <c r="BT1561" s="527">
        <v>15028</v>
      </c>
      <c r="BU1561" s="527">
        <v>1072</v>
      </c>
      <c r="BV1561" s="527">
        <v>599</v>
      </c>
      <c r="BW1561" s="527">
        <v>135</v>
      </c>
      <c r="BX1561" s="527">
        <v>93433</v>
      </c>
      <c r="BY1561" s="527">
        <v>692</v>
      </c>
      <c r="BZ1561" s="527">
        <v>1212</v>
      </c>
      <c r="CA1561" s="527">
        <v>108</v>
      </c>
      <c r="CB1561" s="527">
        <v>61042</v>
      </c>
      <c r="CC1561" s="527">
        <v>565</v>
      </c>
      <c r="CD1561" s="527">
        <v>1058</v>
      </c>
      <c r="CE1561" s="527">
        <v>5518</v>
      </c>
      <c r="CF1561" s="527">
        <v>2673177</v>
      </c>
      <c r="CG1561" s="527">
        <v>484</v>
      </c>
      <c r="CH1561" s="527">
        <v>894</v>
      </c>
      <c r="CI1561" s="527">
        <v>3048</v>
      </c>
      <c r="CJ1561" s="527">
        <v>4820529</v>
      </c>
      <c r="CK1561" s="527">
        <v>1582</v>
      </c>
      <c r="CL1561" s="527">
        <v>3143</v>
      </c>
      <c r="CM1561" s="527">
        <v>1430</v>
      </c>
      <c r="CN1561" s="527">
        <v>2091802</v>
      </c>
      <c r="CO1561" s="527">
        <v>1463</v>
      </c>
      <c r="CP1561" s="527">
        <v>3147</v>
      </c>
      <c r="CQ1561" s="527">
        <v>33259</v>
      </c>
      <c r="CR1561" s="527">
        <v>53984865</v>
      </c>
      <c r="CS1561" s="527">
        <v>1623</v>
      </c>
      <c r="CT1561" s="527">
        <v>3265</v>
      </c>
      <c r="CU1561" s="527">
        <v>1170</v>
      </c>
      <c r="CV1561" s="527">
        <v>12715984</v>
      </c>
      <c r="CW1561" s="527">
        <v>10868</v>
      </c>
      <c r="CX1561" s="527">
        <v>27116</v>
      </c>
      <c r="CY1561" s="527">
        <v>568</v>
      </c>
      <c r="CZ1561" s="527">
        <v>5115554</v>
      </c>
      <c r="DA1561" s="527">
        <v>9006</v>
      </c>
      <c r="DB1561" s="527">
        <v>22827</v>
      </c>
      <c r="DC1561" s="527">
        <v>878</v>
      </c>
      <c r="DD1561" s="527">
        <v>11457819</v>
      </c>
      <c r="DE1561" s="527">
        <v>13050</v>
      </c>
      <c r="DF1561" s="527">
        <v>34108</v>
      </c>
      <c r="DG1561" s="527">
        <v>96</v>
      </c>
      <c r="DH1561" s="527">
        <v>1067209</v>
      </c>
      <c r="DI1561" s="527">
        <v>11117</v>
      </c>
      <c r="DJ1561" s="527">
        <v>27394</v>
      </c>
      <c r="DK1561" s="527">
        <v>5</v>
      </c>
      <c r="DL1561" s="527">
        <v>1809</v>
      </c>
      <c r="DM1561" s="527">
        <v>362</v>
      </c>
      <c r="DN1561" s="527">
        <v>530</v>
      </c>
      <c r="DO1561" s="527">
        <v>3713</v>
      </c>
      <c r="DP1561" s="527">
        <v>189906</v>
      </c>
      <c r="DQ1561" s="527">
        <v>51</v>
      </c>
      <c r="DR1561" s="527">
        <v>64</v>
      </c>
      <c r="DS1561" s="527">
        <v>42</v>
      </c>
      <c r="DT1561" s="527">
        <v>48107</v>
      </c>
      <c r="DU1561" s="527">
        <v>1145</v>
      </c>
      <c r="DV1561" s="527">
        <v>2952</v>
      </c>
      <c r="DW1561" s="527">
        <v>39</v>
      </c>
      <c r="DX1561" s="527">
        <v>37810</v>
      </c>
      <c r="DY1561" s="527">
        <v>46139589</v>
      </c>
      <c r="DZ1561" s="527">
        <v>1220</v>
      </c>
      <c r="EA1561" s="527">
        <v>2240</v>
      </c>
      <c r="EB1561" s="527">
        <v>21623</v>
      </c>
      <c r="EC1561" s="527">
        <v>6250</v>
      </c>
      <c r="ED1561" s="527">
        <v>802</v>
      </c>
      <c r="EE1561" s="527">
        <v>5610942</v>
      </c>
      <c r="EF1561" s="527">
        <v>2032</v>
      </c>
      <c r="EG1561" s="527">
        <v>3108</v>
      </c>
      <c r="EH1561" s="527">
        <v>363</v>
      </c>
      <c r="EI1561" s="527"/>
      <c r="EJ1561" s="528"/>
      <c r="EK1561" s="528"/>
      <c r="EL1561" s="528"/>
      <c r="EM1561" s="528"/>
      <c r="EN1561" s="528"/>
      <c r="EO1561" s="528"/>
      <c r="EP1561" s="528"/>
      <c r="EQ1561" s="528"/>
      <c r="ER1561" s="528"/>
      <c r="ES1561" s="528"/>
      <c r="ET1561" s="528"/>
      <c r="EU1561" s="528"/>
      <c r="EV1561" s="528"/>
      <c r="EW1561" s="528"/>
      <c r="EX1561" s="528"/>
      <c r="EY1561" s="528"/>
      <c r="EZ1561" s="529"/>
      <c r="FA1561" s="446">
        <f t="shared" si="2713"/>
        <v>1</v>
      </c>
      <c r="FB1561" s="417">
        <f t="shared" si="2732"/>
        <v>2026</v>
      </c>
      <c r="FC1561" s="448">
        <f t="shared" si="2733"/>
        <v>46023</v>
      </c>
      <c r="FD1561" s="449">
        <f t="shared" si="2734"/>
        <v>31</v>
      </c>
      <c r="FE1561" s="530"/>
      <c r="FF1561" s="531">
        <f t="shared" si="2716"/>
        <v>0.67953879941434847</v>
      </c>
      <c r="FG1561" s="530"/>
      <c r="FH1561" s="532">
        <f t="shared" si="2720"/>
        <v>2.3060232598507202</v>
      </c>
      <c r="FI1561" s="532">
        <f t="shared" si="2721"/>
        <v>1.5019961812185385</v>
      </c>
      <c r="FJ1561" s="532">
        <f t="shared" si="2722"/>
        <v>2.2609567459180751</v>
      </c>
      <c r="FK1561" s="532">
        <f t="shared" si="2723"/>
        <v>1.5116012603838442</v>
      </c>
      <c r="FL1561" s="532">
        <f t="shared" si="2724"/>
        <v>1.4065770993984683</v>
      </c>
      <c r="FM1561" s="532">
        <f t="shared" si="2725"/>
        <v>1.0458701009619207</v>
      </c>
      <c r="FN1561" s="532">
        <f t="shared" si="2726"/>
        <v>1.8971749065226422</v>
      </c>
      <c r="FO1561" s="532">
        <f t="shared" si="2727"/>
        <v>1.0405760974934219</v>
      </c>
      <c r="FP1561" s="532">
        <f t="shared" si="2728"/>
        <v>1.867595818815331</v>
      </c>
      <c r="FQ1561" s="532">
        <f t="shared" si="2729"/>
        <v>1.0435540069686411</v>
      </c>
      <c r="FR1561" s="533"/>
      <c r="FS1561" s="534">
        <f t="shared" si="2730"/>
        <v>83860</v>
      </c>
      <c r="FT1561" s="534">
        <f t="shared" si="2730"/>
        <v>167720</v>
      </c>
      <c r="FU1561" s="534">
        <f t="shared" si="2730"/>
        <v>3354400</v>
      </c>
      <c r="FV1561" s="534">
        <f t="shared" si="2730"/>
        <v>9392320</v>
      </c>
      <c r="FW1561" s="534">
        <f t="shared" si="2730"/>
        <v>5230988</v>
      </c>
      <c r="FX1561" s="534">
        <f t="shared" si="2730"/>
        <v>3651586</v>
      </c>
      <c r="FY1561" s="534">
        <f t="shared" si="2730"/>
        <v>122569776</v>
      </c>
      <c r="FZ1561" s="534">
        <f t="shared" si="2730"/>
        <v>236661054</v>
      </c>
      <c r="GA1561" s="534">
        <f t="shared" si="2730"/>
        <v>10190796</v>
      </c>
      <c r="GB1561" s="534">
        <f t="shared" si="2730"/>
        <v>104802348</v>
      </c>
      <c r="GC1561" s="534">
        <f t="shared" si="2731"/>
        <v>77299974</v>
      </c>
      <c r="GD1561" s="534">
        <f t="shared" si="2731"/>
        <v>163620</v>
      </c>
      <c r="GE1561" s="534">
        <f t="shared" si="2731"/>
        <v>114264</v>
      </c>
      <c r="GF1561" s="534">
        <f t="shared" si="2731"/>
        <v>4933092</v>
      </c>
      <c r="GG1561" s="534">
        <f t="shared" si="2731"/>
        <v>9579864</v>
      </c>
      <c r="GH1561" s="534">
        <f t="shared" si="2731"/>
        <v>4500210</v>
      </c>
      <c r="GI1561" s="534">
        <f t="shared" si="2731"/>
        <v>108590635</v>
      </c>
      <c r="GJ1561" s="534">
        <f t="shared" si="2731"/>
        <v>31725720</v>
      </c>
      <c r="GK1561" s="534">
        <f t="shared" si="2731"/>
        <v>12965736</v>
      </c>
      <c r="GL1561" s="534">
        <f t="shared" si="2731"/>
        <v>29946824</v>
      </c>
      <c r="GM1561" s="534">
        <f t="shared" si="2731"/>
        <v>2629824</v>
      </c>
      <c r="GN1561" s="534">
        <f t="shared" si="2731"/>
        <v>123984</v>
      </c>
      <c r="GO1561" s="534">
        <f t="shared" si="2731"/>
        <v>2650</v>
      </c>
      <c r="GP1561" s="534">
        <f t="shared" si="2731"/>
        <v>237632</v>
      </c>
      <c r="GQ1561" s="534">
        <f t="shared" si="2731"/>
        <v>84694400</v>
      </c>
      <c r="GR1561" s="534"/>
      <c r="GS1561" s="534"/>
      <c r="GT1561" s="534"/>
      <c r="GU1561" s="534"/>
      <c r="GV1561" s="535"/>
    </row>
    <row r="1562" spans="1:204" ht="9.75" customHeight="1" x14ac:dyDescent="0.2">
      <c r="A1562" s="417" t="str">
        <f t="shared" si="2698"/>
        <v>2025-26JANUARYRYF</v>
      </c>
      <c r="B1562" s="458" t="str">
        <f t="shared" si="2717"/>
        <v>2025-26</v>
      </c>
      <c r="C1562" s="402" t="s">
        <v>654</v>
      </c>
      <c r="D1562" s="458" t="s">
        <v>667</v>
      </c>
      <c r="E1562" s="458" t="s">
        <v>666</v>
      </c>
      <c r="F1562" s="478" t="s">
        <v>457</v>
      </c>
      <c r="G1562" s="478" t="s">
        <v>694</v>
      </c>
      <c r="H1562" s="510">
        <v>130339</v>
      </c>
      <c r="I1562" s="510">
        <v>97190</v>
      </c>
      <c r="J1562" s="510">
        <v>93255</v>
      </c>
      <c r="K1562" s="510">
        <v>1</v>
      </c>
      <c r="L1562" s="510">
        <v>0</v>
      </c>
      <c r="M1562" s="510">
        <v>1</v>
      </c>
      <c r="N1562" s="510">
        <v>1</v>
      </c>
      <c r="O1562" s="510">
        <v>25</v>
      </c>
      <c r="P1562" s="510">
        <v>548</v>
      </c>
      <c r="Q1562" s="510" t="s">
        <v>152</v>
      </c>
      <c r="R1562" s="510">
        <v>113</v>
      </c>
      <c r="S1562" s="510">
        <v>93674</v>
      </c>
      <c r="T1562" s="510">
        <v>9289</v>
      </c>
      <c r="U1562" s="510">
        <v>5496</v>
      </c>
      <c r="V1562" s="510">
        <v>45957</v>
      </c>
      <c r="W1562" s="510">
        <v>16286</v>
      </c>
      <c r="X1562" s="510">
        <v>315</v>
      </c>
      <c r="Y1562" s="510">
        <v>5192981</v>
      </c>
      <c r="Z1562" s="510">
        <v>559</v>
      </c>
      <c r="AA1562" s="510">
        <v>1036</v>
      </c>
      <c r="AB1562" s="510">
        <v>3407673</v>
      </c>
      <c r="AC1562" s="510">
        <v>620</v>
      </c>
      <c r="AD1562" s="510">
        <v>1164</v>
      </c>
      <c r="AE1562" s="510">
        <v>108481486</v>
      </c>
      <c r="AF1562" s="510">
        <v>2360</v>
      </c>
      <c r="AG1562" s="510">
        <v>4892</v>
      </c>
      <c r="AH1562" s="510">
        <v>138051115</v>
      </c>
      <c r="AI1562" s="510">
        <v>8477</v>
      </c>
      <c r="AJ1562" s="510">
        <v>19406</v>
      </c>
      <c r="AK1562" s="510">
        <v>4076002</v>
      </c>
      <c r="AL1562" s="510">
        <v>12940</v>
      </c>
      <c r="AM1562" s="510">
        <v>32149</v>
      </c>
      <c r="AN1562" s="510">
        <v>612</v>
      </c>
      <c r="AO1562" s="510">
        <v>4970</v>
      </c>
      <c r="AP1562" s="510">
        <v>5002</v>
      </c>
      <c r="AQ1562" s="510">
        <v>18678347</v>
      </c>
      <c r="AR1562" s="510">
        <v>3734</v>
      </c>
      <c r="AS1562" s="510">
        <v>8372</v>
      </c>
      <c r="AT1562" s="510">
        <v>20058</v>
      </c>
      <c r="AU1562" s="510">
        <v>1490</v>
      </c>
      <c r="AV1562" s="510">
        <v>4279</v>
      </c>
      <c r="AW1562" s="510" t="s">
        <v>152</v>
      </c>
      <c r="AX1562" s="510">
        <v>2803</v>
      </c>
      <c r="AY1562" s="510">
        <v>11486</v>
      </c>
      <c r="AZ1562" s="510" t="s">
        <v>152</v>
      </c>
      <c r="BA1562" s="510">
        <v>13577</v>
      </c>
      <c r="BB1562" s="510">
        <v>43351816</v>
      </c>
      <c r="BC1562" s="510">
        <v>3193</v>
      </c>
      <c r="BD1562" s="510">
        <v>6756</v>
      </c>
      <c r="BE1562" s="510">
        <v>1774</v>
      </c>
      <c r="BF1562" s="510">
        <v>7067</v>
      </c>
      <c r="BG1562" s="510">
        <v>4378</v>
      </c>
      <c r="BH1562" s="510">
        <v>358</v>
      </c>
      <c r="BI1562" s="510">
        <v>38954</v>
      </c>
      <c r="BJ1562" s="510">
        <v>3729</v>
      </c>
      <c r="BK1562" s="510">
        <v>30933</v>
      </c>
      <c r="BL1562" s="510">
        <v>73616</v>
      </c>
      <c r="BM1562" s="510">
        <v>19236</v>
      </c>
      <c r="BN1562" s="510">
        <v>12588</v>
      </c>
      <c r="BO1562" s="510">
        <v>11476</v>
      </c>
      <c r="BP1562" s="510">
        <v>7568</v>
      </c>
      <c r="BQ1562" s="510">
        <v>65628</v>
      </c>
      <c r="BR1562" s="510">
        <v>48870</v>
      </c>
      <c r="BS1562" s="510">
        <v>34368</v>
      </c>
      <c r="BT1562" s="510">
        <v>17521</v>
      </c>
      <c r="BU1562" s="510">
        <v>644</v>
      </c>
      <c r="BV1562" s="510">
        <v>330</v>
      </c>
      <c r="BW1562" s="510">
        <v>8</v>
      </c>
      <c r="BX1562" s="510">
        <v>5085</v>
      </c>
      <c r="BY1562" s="510">
        <v>636</v>
      </c>
      <c r="BZ1562" s="510">
        <v>1522</v>
      </c>
      <c r="CA1562" s="510">
        <v>4</v>
      </c>
      <c r="CB1562" s="510">
        <v>2542</v>
      </c>
      <c r="CC1562" s="510">
        <v>636</v>
      </c>
      <c r="CD1562" s="510">
        <v>930</v>
      </c>
      <c r="CE1562" s="510">
        <v>9277</v>
      </c>
      <c r="CF1562" s="510">
        <v>5185354</v>
      </c>
      <c r="CG1562" s="510">
        <v>559</v>
      </c>
      <c r="CH1562" s="510">
        <v>1036</v>
      </c>
      <c r="CI1562" s="510">
        <v>2978</v>
      </c>
      <c r="CJ1562" s="510">
        <v>7186425</v>
      </c>
      <c r="CK1562" s="510">
        <v>2413</v>
      </c>
      <c r="CL1562" s="510">
        <v>5025</v>
      </c>
      <c r="CM1562" s="510">
        <v>1026</v>
      </c>
      <c r="CN1562" s="510">
        <v>2097244</v>
      </c>
      <c r="CO1562" s="510">
        <v>2044</v>
      </c>
      <c r="CP1562" s="510">
        <v>4258</v>
      </c>
      <c r="CQ1562" s="510">
        <v>41953</v>
      </c>
      <c r="CR1562" s="510">
        <v>99197817</v>
      </c>
      <c r="CS1562" s="510">
        <v>2364</v>
      </c>
      <c r="CT1562" s="510">
        <v>4891</v>
      </c>
      <c r="CU1562" s="510">
        <v>829</v>
      </c>
      <c r="CV1562" s="510">
        <v>9321884</v>
      </c>
      <c r="CW1562" s="510">
        <v>11245</v>
      </c>
      <c r="CX1562" s="510">
        <v>26803</v>
      </c>
      <c r="CY1562" s="510">
        <v>164</v>
      </c>
      <c r="CZ1562" s="510">
        <v>1258556</v>
      </c>
      <c r="DA1562" s="510">
        <v>7674</v>
      </c>
      <c r="DB1562" s="510">
        <v>20264</v>
      </c>
      <c r="DC1562" s="510">
        <v>748</v>
      </c>
      <c r="DD1562" s="510">
        <v>13044755</v>
      </c>
      <c r="DE1562" s="510">
        <v>17440</v>
      </c>
      <c r="DF1562" s="510">
        <v>45839</v>
      </c>
      <c r="DG1562" s="510">
        <v>32</v>
      </c>
      <c r="DH1562" s="510">
        <v>409413</v>
      </c>
      <c r="DI1562" s="510">
        <v>12794</v>
      </c>
      <c r="DJ1562" s="510">
        <v>38533</v>
      </c>
      <c r="DK1562" s="510">
        <v>637</v>
      </c>
      <c r="DL1562" s="510">
        <v>282382</v>
      </c>
      <c r="DM1562" s="510">
        <v>443</v>
      </c>
      <c r="DN1562" s="510">
        <v>743</v>
      </c>
      <c r="DO1562" s="510">
        <v>5202</v>
      </c>
      <c r="DP1562" s="510">
        <v>216600</v>
      </c>
      <c r="DQ1562" s="510">
        <v>42</v>
      </c>
      <c r="DR1562" s="510">
        <v>72</v>
      </c>
      <c r="DS1562" s="510">
        <v>114</v>
      </c>
      <c r="DT1562" s="510">
        <v>197041</v>
      </c>
      <c r="DU1562" s="510">
        <v>1728</v>
      </c>
      <c r="DV1562" s="510">
        <v>3267</v>
      </c>
      <c r="DW1562" s="510">
        <v>99</v>
      </c>
      <c r="DX1562" s="510">
        <v>42787</v>
      </c>
      <c r="DY1562" s="510">
        <v>104267933</v>
      </c>
      <c r="DZ1562" s="510">
        <v>2437</v>
      </c>
      <c r="EA1562" s="510">
        <v>4243</v>
      </c>
      <c r="EB1562" s="510">
        <v>33764</v>
      </c>
      <c r="EC1562" s="510">
        <v>17747</v>
      </c>
      <c r="ED1562" s="510">
        <v>5419</v>
      </c>
      <c r="EE1562" s="510">
        <v>45547066</v>
      </c>
      <c r="EF1562" s="510">
        <v>21</v>
      </c>
      <c r="EG1562" s="510">
        <v>425</v>
      </c>
      <c r="EH1562" s="510">
        <v>7</v>
      </c>
      <c r="EI1562" s="510"/>
      <c r="EJ1562" s="479"/>
      <c r="EK1562" s="479"/>
      <c r="EL1562" s="479"/>
      <c r="EM1562" s="479"/>
      <c r="EN1562" s="479"/>
      <c r="EO1562" s="479"/>
      <c r="EP1562" s="479"/>
      <c r="EQ1562" s="479"/>
      <c r="ER1562" s="479"/>
      <c r="ES1562" s="479"/>
      <c r="ET1562" s="479"/>
      <c r="EU1562" s="479"/>
      <c r="EV1562" s="479"/>
      <c r="EW1562" s="479"/>
      <c r="EX1562" s="479"/>
      <c r="EY1562" s="479"/>
      <c r="EZ1562" s="476"/>
      <c r="FA1562" s="446">
        <f t="shared" si="2713"/>
        <v>1</v>
      </c>
      <c r="FB1562" s="417">
        <f t="shared" si="2732"/>
        <v>2026</v>
      </c>
      <c r="FC1562" s="448">
        <f t="shared" si="2733"/>
        <v>46023</v>
      </c>
      <c r="FD1562" s="449">
        <f t="shared" si="2734"/>
        <v>31</v>
      </c>
      <c r="FE1562" s="450"/>
      <c r="FF1562" s="451">
        <f t="shared" si="2716"/>
        <v>0.59512641574190595</v>
      </c>
      <c r="FG1562" s="450"/>
      <c r="FH1562" s="452">
        <f t="shared" si="2720"/>
        <v>2.0708364732479279</v>
      </c>
      <c r="FI1562" s="452">
        <f t="shared" si="2721"/>
        <v>1.3551512541716009</v>
      </c>
      <c r="FJ1562" s="452">
        <f t="shared" si="2722"/>
        <v>2.0880640465793303</v>
      </c>
      <c r="FK1562" s="452">
        <f t="shared" si="2723"/>
        <v>1.3770014556040757</v>
      </c>
      <c r="FL1562" s="452">
        <f t="shared" si="2724"/>
        <v>1.4280305502970168</v>
      </c>
      <c r="FM1562" s="452">
        <f t="shared" si="2725"/>
        <v>1.0633853384685685</v>
      </c>
      <c r="FN1562" s="452">
        <f t="shared" si="2726"/>
        <v>2.1102787670391749</v>
      </c>
      <c r="FO1562" s="452">
        <f t="shared" si="2727"/>
        <v>1.0758320029473167</v>
      </c>
      <c r="FP1562" s="452">
        <f t="shared" si="2728"/>
        <v>2.0444444444444443</v>
      </c>
      <c r="FQ1562" s="452">
        <f t="shared" si="2729"/>
        <v>1.0476190476190477</v>
      </c>
      <c r="FR1562" s="453"/>
      <c r="FS1562" s="446">
        <f t="shared" si="2730"/>
        <v>0</v>
      </c>
      <c r="FT1562" s="446">
        <f t="shared" si="2730"/>
        <v>97190</v>
      </c>
      <c r="FU1562" s="446">
        <f t="shared" si="2730"/>
        <v>97190</v>
      </c>
      <c r="FV1562" s="446">
        <f t="shared" si="2730"/>
        <v>2429750</v>
      </c>
      <c r="FW1562" s="446">
        <f t="shared" si="2730"/>
        <v>9623404</v>
      </c>
      <c r="FX1562" s="446">
        <f t="shared" si="2730"/>
        <v>6397344</v>
      </c>
      <c r="FY1562" s="446">
        <f t="shared" si="2730"/>
        <v>224821644</v>
      </c>
      <c r="FZ1562" s="446">
        <f t="shared" si="2730"/>
        <v>316046116</v>
      </c>
      <c r="GA1562" s="446">
        <f t="shared" si="2730"/>
        <v>10126935</v>
      </c>
      <c r="GB1562" s="446">
        <f t="shared" si="2730"/>
        <v>91726212</v>
      </c>
      <c r="GC1562" s="446">
        <f t="shared" si="2731"/>
        <v>41876744</v>
      </c>
      <c r="GD1562" s="446">
        <f t="shared" si="2731"/>
        <v>12176</v>
      </c>
      <c r="GE1562" s="446">
        <f t="shared" si="2731"/>
        <v>3720</v>
      </c>
      <c r="GF1562" s="446">
        <f t="shared" si="2731"/>
        <v>9610972</v>
      </c>
      <c r="GG1562" s="446">
        <f t="shared" si="2731"/>
        <v>14964450</v>
      </c>
      <c r="GH1562" s="446">
        <f t="shared" si="2731"/>
        <v>4368708</v>
      </c>
      <c r="GI1562" s="446">
        <f t="shared" si="2731"/>
        <v>205192123</v>
      </c>
      <c r="GJ1562" s="446">
        <f t="shared" si="2731"/>
        <v>22219687</v>
      </c>
      <c r="GK1562" s="446">
        <f t="shared" si="2731"/>
        <v>3323296</v>
      </c>
      <c r="GL1562" s="446">
        <f t="shared" si="2731"/>
        <v>34287572</v>
      </c>
      <c r="GM1562" s="446">
        <f t="shared" si="2731"/>
        <v>1233056</v>
      </c>
      <c r="GN1562" s="446">
        <f t="shared" si="2731"/>
        <v>372438</v>
      </c>
      <c r="GO1562" s="446">
        <f t="shared" si="2731"/>
        <v>473291</v>
      </c>
      <c r="GP1562" s="446">
        <f t="shared" si="2731"/>
        <v>374544</v>
      </c>
      <c r="GQ1562" s="446">
        <f t="shared" si="2731"/>
        <v>181545241</v>
      </c>
      <c r="GR1562" s="446"/>
      <c r="GS1562" s="446"/>
      <c r="GT1562" s="446"/>
      <c r="GU1562" s="446"/>
      <c r="GV1562" s="416"/>
    </row>
    <row r="1563" spans="1:204" ht="9.75" customHeight="1" x14ac:dyDescent="0.2">
      <c r="A1563" s="417" t="str">
        <f t="shared" si="2698"/>
        <v>2025-26JANUARYRYA</v>
      </c>
      <c r="B1563" s="458" t="str">
        <f t="shared" si="2717"/>
        <v>2025-26</v>
      </c>
      <c r="C1563" s="402" t="s">
        <v>654</v>
      </c>
      <c r="D1563" s="458" t="s">
        <v>653</v>
      </c>
      <c r="E1563" s="458" t="s">
        <v>652</v>
      </c>
      <c r="F1563" s="478" t="s">
        <v>452</v>
      </c>
      <c r="G1563" s="478" t="s">
        <v>697</v>
      </c>
      <c r="H1563" s="510">
        <v>144889</v>
      </c>
      <c r="I1563" s="510">
        <v>102726</v>
      </c>
      <c r="J1563" s="510">
        <v>48722</v>
      </c>
      <c r="K1563" s="510">
        <v>0</v>
      </c>
      <c r="L1563" s="510">
        <v>0</v>
      </c>
      <c r="M1563" s="510">
        <v>0</v>
      </c>
      <c r="N1563" s="510">
        <v>0</v>
      </c>
      <c r="O1563" s="510">
        <v>17</v>
      </c>
      <c r="P1563" s="510">
        <v>560</v>
      </c>
      <c r="Q1563" s="510" t="s">
        <v>152</v>
      </c>
      <c r="R1563" s="510">
        <v>14</v>
      </c>
      <c r="S1563" s="510">
        <v>92609</v>
      </c>
      <c r="T1563" s="510">
        <v>10005</v>
      </c>
      <c r="U1563" s="510">
        <v>6234</v>
      </c>
      <c r="V1563" s="510">
        <v>45200</v>
      </c>
      <c r="W1563" s="510">
        <v>13082</v>
      </c>
      <c r="X1563" s="510">
        <v>355</v>
      </c>
      <c r="Y1563" s="510">
        <v>4966958</v>
      </c>
      <c r="Z1563" s="510">
        <v>496</v>
      </c>
      <c r="AA1563" s="510">
        <v>880</v>
      </c>
      <c r="AB1563" s="510">
        <v>3206675</v>
      </c>
      <c r="AC1563" s="510">
        <v>514</v>
      </c>
      <c r="AD1563" s="510">
        <v>910</v>
      </c>
      <c r="AE1563" s="510">
        <v>84821684</v>
      </c>
      <c r="AF1563" s="510">
        <v>1877</v>
      </c>
      <c r="AG1563" s="510">
        <v>4095</v>
      </c>
      <c r="AH1563" s="510">
        <v>119430759</v>
      </c>
      <c r="AI1563" s="510">
        <v>9129</v>
      </c>
      <c r="AJ1563" s="510">
        <v>23096</v>
      </c>
      <c r="AK1563" s="510">
        <v>4459218</v>
      </c>
      <c r="AL1563" s="510">
        <v>12561</v>
      </c>
      <c r="AM1563" s="510">
        <v>32294</v>
      </c>
      <c r="AN1563" s="510">
        <v>0</v>
      </c>
      <c r="AO1563" s="510">
        <v>6444</v>
      </c>
      <c r="AP1563" s="510">
        <v>3214</v>
      </c>
      <c r="AQ1563" s="510">
        <v>8094425</v>
      </c>
      <c r="AR1563" s="510">
        <v>2518</v>
      </c>
      <c r="AS1563" s="510">
        <v>5796</v>
      </c>
      <c r="AT1563" s="510">
        <v>21301</v>
      </c>
      <c r="AU1563" s="510">
        <v>2415</v>
      </c>
      <c r="AV1563" s="510">
        <v>13385</v>
      </c>
      <c r="AW1563" s="510" t="s">
        <v>152</v>
      </c>
      <c r="AX1563" s="510">
        <v>569</v>
      </c>
      <c r="AY1563" s="510">
        <v>4932</v>
      </c>
      <c r="AZ1563" s="510" t="s">
        <v>152</v>
      </c>
      <c r="BA1563" s="510">
        <v>20215</v>
      </c>
      <c r="BB1563" s="510">
        <v>47975269</v>
      </c>
      <c r="BC1563" s="510">
        <v>2373</v>
      </c>
      <c r="BD1563" s="510">
        <v>7826</v>
      </c>
      <c r="BE1563" s="510">
        <v>2352</v>
      </c>
      <c r="BF1563" s="510">
        <v>8958</v>
      </c>
      <c r="BG1563" s="510">
        <v>5686</v>
      </c>
      <c r="BH1563" s="510">
        <v>3219</v>
      </c>
      <c r="BI1563" s="510">
        <v>41037</v>
      </c>
      <c r="BJ1563" s="510">
        <v>5090</v>
      </c>
      <c r="BK1563" s="510">
        <v>25181</v>
      </c>
      <c r="BL1563" s="510">
        <v>71308</v>
      </c>
      <c r="BM1563" s="510">
        <v>17823</v>
      </c>
      <c r="BN1563" s="510">
        <v>13233</v>
      </c>
      <c r="BO1563" s="510">
        <v>10941</v>
      </c>
      <c r="BP1563" s="510">
        <v>8171</v>
      </c>
      <c r="BQ1563" s="510">
        <v>61326</v>
      </c>
      <c r="BR1563" s="510">
        <v>46727</v>
      </c>
      <c r="BS1563" s="510">
        <v>26999</v>
      </c>
      <c r="BT1563" s="510">
        <v>13642</v>
      </c>
      <c r="BU1563" s="510">
        <v>1120</v>
      </c>
      <c r="BV1563" s="510">
        <v>368</v>
      </c>
      <c r="BW1563" s="510">
        <v>195</v>
      </c>
      <c r="BX1563" s="510">
        <v>116445</v>
      </c>
      <c r="BY1563" s="510">
        <v>597</v>
      </c>
      <c r="BZ1563" s="510">
        <v>991</v>
      </c>
      <c r="CA1563" s="510">
        <v>105</v>
      </c>
      <c r="CB1563" s="510">
        <v>48307</v>
      </c>
      <c r="CC1563" s="510">
        <v>460</v>
      </c>
      <c r="CD1563" s="510">
        <v>886</v>
      </c>
      <c r="CE1563" s="510">
        <v>9705</v>
      </c>
      <c r="CF1563" s="510">
        <v>4802206</v>
      </c>
      <c r="CG1563" s="510">
        <v>495</v>
      </c>
      <c r="CH1563" s="510">
        <v>878</v>
      </c>
      <c r="CI1563" s="510">
        <v>6293</v>
      </c>
      <c r="CJ1563" s="510">
        <v>12527776</v>
      </c>
      <c r="CK1563" s="510">
        <v>1991</v>
      </c>
      <c r="CL1563" s="510">
        <v>4534</v>
      </c>
      <c r="CM1563" s="510">
        <v>1240</v>
      </c>
      <c r="CN1563" s="510">
        <v>2119546</v>
      </c>
      <c r="CO1563" s="510">
        <v>1709</v>
      </c>
      <c r="CP1563" s="510">
        <v>3864</v>
      </c>
      <c r="CQ1563" s="510">
        <v>37667</v>
      </c>
      <c r="CR1563" s="510">
        <v>70174362</v>
      </c>
      <c r="CS1563" s="510">
        <v>1863</v>
      </c>
      <c r="CT1563" s="510">
        <v>4030</v>
      </c>
      <c r="CU1563" s="510">
        <v>974</v>
      </c>
      <c r="CV1563" s="510">
        <v>9515961</v>
      </c>
      <c r="CW1563" s="510">
        <v>9770</v>
      </c>
      <c r="CX1563" s="510">
        <v>24965</v>
      </c>
      <c r="CY1563" s="510">
        <v>282</v>
      </c>
      <c r="CZ1563" s="510">
        <v>2313509</v>
      </c>
      <c r="DA1563" s="510">
        <v>8204</v>
      </c>
      <c r="DB1563" s="510">
        <v>21962</v>
      </c>
      <c r="DC1563" s="510">
        <v>808</v>
      </c>
      <c r="DD1563" s="510">
        <v>11297563</v>
      </c>
      <c r="DE1563" s="510">
        <v>13982</v>
      </c>
      <c r="DF1563" s="510">
        <v>42847</v>
      </c>
      <c r="DG1563" s="510">
        <v>136</v>
      </c>
      <c r="DH1563" s="510">
        <v>1893406</v>
      </c>
      <c r="DI1563" s="510">
        <v>13922</v>
      </c>
      <c r="DJ1563" s="510">
        <v>39236</v>
      </c>
      <c r="DK1563" s="510">
        <v>449</v>
      </c>
      <c r="DL1563" s="510">
        <v>139302</v>
      </c>
      <c r="DM1563" s="510">
        <v>310</v>
      </c>
      <c r="DN1563" s="510">
        <v>573</v>
      </c>
      <c r="DO1563" s="510">
        <v>6378</v>
      </c>
      <c r="DP1563" s="510">
        <v>143740</v>
      </c>
      <c r="DQ1563" s="510">
        <v>23</v>
      </c>
      <c r="DR1563" s="510">
        <v>38</v>
      </c>
      <c r="DS1563" s="510">
        <v>201</v>
      </c>
      <c r="DT1563" s="510">
        <v>338214</v>
      </c>
      <c r="DU1563" s="510">
        <v>1683</v>
      </c>
      <c r="DV1563" s="510">
        <v>3752</v>
      </c>
      <c r="DW1563" s="510">
        <v>190</v>
      </c>
      <c r="DX1563" s="510">
        <v>45588</v>
      </c>
      <c r="DY1563" s="510">
        <v>219439413</v>
      </c>
      <c r="DZ1563" s="510">
        <v>4814</v>
      </c>
      <c r="EA1563" s="510">
        <v>14480</v>
      </c>
      <c r="EB1563" s="510">
        <v>36281</v>
      </c>
      <c r="EC1563" s="510">
        <v>22240</v>
      </c>
      <c r="ED1563" s="510">
        <v>14349</v>
      </c>
      <c r="EE1563" s="510">
        <v>155337310</v>
      </c>
      <c r="EF1563" s="510">
        <v>616</v>
      </c>
      <c r="EG1563" s="510">
        <v>0</v>
      </c>
      <c r="EH1563" s="510">
        <v>0</v>
      </c>
      <c r="EI1563" s="510"/>
      <c r="EJ1563" s="479"/>
      <c r="EK1563" s="479"/>
      <c r="EL1563" s="479"/>
      <c r="EM1563" s="479"/>
      <c r="EN1563" s="479"/>
      <c r="EO1563" s="479"/>
      <c r="EP1563" s="479"/>
      <c r="EQ1563" s="479"/>
      <c r="ER1563" s="479"/>
      <c r="ES1563" s="479"/>
      <c r="ET1563" s="479"/>
      <c r="EU1563" s="479"/>
      <c r="EV1563" s="479"/>
      <c r="EW1563" s="479"/>
      <c r="EX1563" s="479"/>
      <c r="EY1563" s="479"/>
      <c r="EZ1563" s="476"/>
      <c r="FA1563" s="446">
        <f t="shared" si="2713"/>
        <v>1</v>
      </c>
      <c r="FB1563" s="417">
        <f t="shared" si="2732"/>
        <v>2026</v>
      </c>
      <c r="FC1563" s="448">
        <f t="shared" si="2733"/>
        <v>46023</v>
      </c>
      <c r="FD1563" s="449">
        <f t="shared" si="2734"/>
        <v>31</v>
      </c>
      <c r="FE1563" s="450"/>
      <c r="FF1563" s="451">
        <f t="shared" si="2716"/>
        <v>0.67527792482795135</v>
      </c>
      <c r="FG1563" s="450"/>
      <c r="FH1563" s="452">
        <f t="shared" si="2720"/>
        <v>1.7814092953523237</v>
      </c>
      <c r="FI1563" s="452">
        <f t="shared" si="2721"/>
        <v>1.3226386806596702</v>
      </c>
      <c r="FJ1563" s="452">
        <f t="shared" si="2722"/>
        <v>1.7550529355149183</v>
      </c>
      <c r="FK1563" s="452">
        <f t="shared" si="2723"/>
        <v>1.3107154315046519</v>
      </c>
      <c r="FL1563" s="452">
        <f t="shared" si="2724"/>
        <v>1.3567699115044247</v>
      </c>
      <c r="FM1563" s="452">
        <f t="shared" si="2725"/>
        <v>1.0337831858407081</v>
      </c>
      <c r="FN1563" s="452">
        <f t="shared" si="2726"/>
        <v>2.0638281608316773</v>
      </c>
      <c r="FO1563" s="452">
        <f t="shared" si="2727"/>
        <v>1.0428069102583704</v>
      </c>
      <c r="FP1563" s="452">
        <f t="shared" si="2728"/>
        <v>3.1549295774647885</v>
      </c>
      <c r="FQ1563" s="452">
        <f t="shared" si="2729"/>
        <v>1.0366197183098591</v>
      </c>
      <c r="FR1563" s="453"/>
      <c r="FS1563" s="446">
        <f t="shared" si="2730"/>
        <v>0</v>
      </c>
      <c r="FT1563" s="446">
        <f t="shared" si="2730"/>
        <v>0</v>
      </c>
      <c r="FU1563" s="446">
        <f t="shared" si="2730"/>
        <v>0</v>
      </c>
      <c r="FV1563" s="446">
        <f t="shared" si="2730"/>
        <v>1746342</v>
      </c>
      <c r="FW1563" s="446">
        <f t="shared" si="2730"/>
        <v>8804400</v>
      </c>
      <c r="FX1563" s="446">
        <f t="shared" si="2730"/>
        <v>5672940</v>
      </c>
      <c r="FY1563" s="446">
        <f t="shared" si="2730"/>
        <v>185094000</v>
      </c>
      <c r="FZ1563" s="446">
        <f t="shared" si="2730"/>
        <v>302141872</v>
      </c>
      <c r="GA1563" s="446">
        <f t="shared" si="2730"/>
        <v>11464370</v>
      </c>
      <c r="GB1563" s="446">
        <f t="shared" si="2730"/>
        <v>158202590</v>
      </c>
      <c r="GC1563" s="446">
        <f t="shared" si="2731"/>
        <v>18628344</v>
      </c>
      <c r="GD1563" s="446">
        <f t="shared" si="2731"/>
        <v>193245</v>
      </c>
      <c r="GE1563" s="446">
        <f t="shared" si="2731"/>
        <v>93030</v>
      </c>
      <c r="GF1563" s="446">
        <f t="shared" si="2731"/>
        <v>8520990</v>
      </c>
      <c r="GG1563" s="446">
        <f t="shared" si="2731"/>
        <v>28532462</v>
      </c>
      <c r="GH1563" s="446">
        <f t="shared" si="2731"/>
        <v>4791360</v>
      </c>
      <c r="GI1563" s="446">
        <f t="shared" si="2731"/>
        <v>151798010</v>
      </c>
      <c r="GJ1563" s="446">
        <f t="shared" si="2731"/>
        <v>24315910</v>
      </c>
      <c r="GK1563" s="446">
        <f t="shared" si="2731"/>
        <v>6193284</v>
      </c>
      <c r="GL1563" s="446">
        <f t="shared" si="2731"/>
        <v>34620376</v>
      </c>
      <c r="GM1563" s="446">
        <f t="shared" si="2731"/>
        <v>5336096</v>
      </c>
      <c r="GN1563" s="446">
        <f t="shared" si="2731"/>
        <v>754152</v>
      </c>
      <c r="GO1563" s="446">
        <f t="shared" si="2731"/>
        <v>257277</v>
      </c>
      <c r="GP1563" s="446">
        <f t="shared" si="2731"/>
        <v>242364</v>
      </c>
      <c r="GQ1563" s="446">
        <f t="shared" si="2731"/>
        <v>660114240</v>
      </c>
      <c r="GR1563" s="446"/>
      <c r="GS1563" s="446"/>
      <c r="GT1563" s="446"/>
      <c r="GU1563" s="446"/>
      <c r="GV1563" s="416"/>
    </row>
    <row r="1564" spans="1:204" ht="9.75" customHeight="1" x14ac:dyDescent="0.2">
      <c r="A1564" s="485" t="str">
        <f t="shared" si="2698"/>
        <v>2025-26JANUARYRX8</v>
      </c>
      <c r="B1564" s="503" t="str">
        <f t="shared" si="2717"/>
        <v>2025-26</v>
      </c>
      <c r="C1564" s="436" t="s">
        <v>654</v>
      </c>
      <c r="D1564" s="503" t="s">
        <v>646</v>
      </c>
      <c r="E1564" s="503" t="s">
        <v>645</v>
      </c>
      <c r="F1564" s="504" t="s">
        <v>450</v>
      </c>
      <c r="G1564" s="504" t="s">
        <v>696</v>
      </c>
      <c r="H1564" s="522">
        <v>105378</v>
      </c>
      <c r="I1564" s="522">
        <v>71567</v>
      </c>
      <c r="J1564" s="522">
        <v>829362</v>
      </c>
      <c r="K1564" s="522">
        <v>12</v>
      </c>
      <c r="L1564" s="522">
        <v>0</v>
      </c>
      <c r="M1564" s="522">
        <v>45</v>
      </c>
      <c r="N1564" s="522">
        <v>82</v>
      </c>
      <c r="O1564" s="522">
        <v>148</v>
      </c>
      <c r="P1564" s="522">
        <v>462</v>
      </c>
      <c r="Q1564" s="522" t="s">
        <v>152</v>
      </c>
      <c r="R1564" s="522">
        <v>151</v>
      </c>
      <c r="S1564" s="522">
        <v>80226</v>
      </c>
      <c r="T1564" s="522">
        <v>7372</v>
      </c>
      <c r="U1564" s="522">
        <v>4994</v>
      </c>
      <c r="V1564" s="522">
        <v>42634</v>
      </c>
      <c r="W1564" s="522">
        <v>13608</v>
      </c>
      <c r="X1564" s="522">
        <v>503</v>
      </c>
      <c r="Y1564" s="522">
        <v>3431608</v>
      </c>
      <c r="Z1564" s="522">
        <v>465</v>
      </c>
      <c r="AA1564" s="522">
        <v>806</v>
      </c>
      <c r="AB1564" s="522">
        <v>2535107</v>
      </c>
      <c r="AC1564" s="522">
        <v>508</v>
      </c>
      <c r="AD1564" s="522">
        <v>906</v>
      </c>
      <c r="AE1564" s="522">
        <v>62364640</v>
      </c>
      <c r="AF1564" s="522">
        <v>1463</v>
      </c>
      <c r="AG1564" s="522">
        <v>3064</v>
      </c>
      <c r="AH1564" s="522">
        <v>57005647</v>
      </c>
      <c r="AI1564" s="522">
        <v>4189</v>
      </c>
      <c r="AJ1564" s="522">
        <v>9653</v>
      </c>
      <c r="AK1564" s="522">
        <v>3145728</v>
      </c>
      <c r="AL1564" s="522">
        <v>6254</v>
      </c>
      <c r="AM1564" s="522">
        <v>13774</v>
      </c>
      <c r="AN1564" s="522">
        <v>776</v>
      </c>
      <c r="AO1564" s="522">
        <v>2262</v>
      </c>
      <c r="AP1564" s="522">
        <v>4477</v>
      </c>
      <c r="AQ1564" s="522">
        <v>13846572</v>
      </c>
      <c r="AR1564" s="522">
        <v>3093</v>
      </c>
      <c r="AS1564" s="522">
        <v>6431</v>
      </c>
      <c r="AT1564" s="522">
        <v>10258</v>
      </c>
      <c r="AU1564" s="522">
        <v>2000</v>
      </c>
      <c r="AV1564" s="522">
        <v>2916</v>
      </c>
      <c r="AW1564" s="522" t="s">
        <v>152</v>
      </c>
      <c r="AX1564" s="522">
        <v>1613</v>
      </c>
      <c r="AY1564" s="522">
        <v>3729</v>
      </c>
      <c r="AZ1564" s="522" t="s">
        <v>152</v>
      </c>
      <c r="BA1564" s="522">
        <v>12162</v>
      </c>
      <c r="BB1564" s="522">
        <v>25120886</v>
      </c>
      <c r="BC1564" s="522">
        <v>2066</v>
      </c>
      <c r="BD1564" s="522">
        <v>4257</v>
      </c>
      <c r="BE1564" s="522">
        <v>1466</v>
      </c>
      <c r="BF1564" s="522">
        <v>2026</v>
      </c>
      <c r="BG1564" s="522">
        <v>5921</v>
      </c>
      <c r="BH1564" s="522">
        <v>2749</v>
      </c>
      <c r="BI1564" s="522">
        <v>42905</v>
      </c>
      <c r="BJ1564" s="522">
        <v>5220</v>
      </c>
      <c r="BK1564" s="522">
        <v>21843</v>
      </c>
      <c r="BL1564" s="522">
        <v>69968</v>
      </c>
      <c r="BM1564" s="522">
        <v>13646</v>
      </c>
      <c r="BN1564" s="522">
        <v>10432</v>
      </c>
      <c r="BO1564" s="522">
        <v>9006</v>
      </c>
      <c r="BP1564" s="522">
        <v>6967</v>
      </c>
      <c r="BQ1564" s="522">
        <v>53890</v>
      </c>
      <c r="BR1564" s="522">
        <v>44478</v>
      </c>
      <c r="BS1564" s="522">
        <v>21068</v>
      </c>
      <c r="BT1564" s="522">
        <v>14491</v>
      </c>
      <c r="BU1564" s="522">
        <v>854</v>
      </c>
      <c r="BV1564" s="522">
        <v>586</v>
      </c>
      <c r="BW1564" s="522">
        <v>87</v>
      </c>
      <c r="BX1564" s="522">
        <v>42823</v>
      </c>
      <c r="BY1564" s="522">
        <v>492</v>
      </c>
      <c r="BZ1564" s="522">
        <v>951</v>
      </c>
      <c r="CA1564" s="522">
        <v>331</v>
      </c>
      <c r="CB1564" s="522">
        <v>150923</v>
      </c>
      <c r="CC1564" s="522">
        <v>456</v>
      </c>
      <c r="CD1564" s="522">
        <v>797</v>
      </c>
      <c r="CE1564" s="522">
        <v>6954</v>
      </c>
      <c r="CF1564" s="522">
        <v>3237862</v>
      </c>
      <c r="CG1564" s="522">
        <v>466</v>
      </c>
      <c r="CH1564" s="522">
        <v>804</v>
      </c>
      <c r="CI1564" s="522">
        <v>3269</v>
      </c>
      <c r="CJ1564" s="522">
        <v>5704615</v>
      </c>
      <c r="CK1564" s="522">
        <v>1745</v>
      </c>
      <c r="CL1564" s="522">
        <v>3570</v>
      </c>
      <c r="CM1564" s="522">
        <v>2598</v>
      </c>
      <c r="CN1564" s="522">
        <v>3373379</v>
      </c>
      <c r="CO1564" s="522">
        <v>1298</v>
      </c>
      <c r="CP1564" s="522">
        <v>2889</v>
      </c>
      <c r="CQ1564" s="522">
        <v>36767</v>
      </c>
      <c r="CR1564" s="522">
        <v>53286646</v>
      </c>
      <c r="CS1564" s="522">
        <v>1449</v>
      </c>
      <c r="CT1564" s="522">
        <v>3023</v>
      </c>
      <c r="CU1564" s="522">
        <v>1687</v>
      </c>
      <c r="CV1564" s="522">
        <v>10383460</v>
      </c>
      <c r="CW1564" s="522">
        <v>6155</v>
      </c>
      <c r="CX1564" s="522">
        <v>14717</v>
      </c>
      <c r="CY1564" s="522">
        <v>1185</v>
      </c>
      <c r="CZ1564" s="522">
        <v>5762724</v>
      </c>
      <c r="DA1564" s="522">
        <v>4863</v>
      </c>
      <c r="DB1564" s="522">
        <v>12251</v>
      </c>
      <c r="DC1564" s="522">
        <v>2278</v>
      </c>
      <c r="DD1564" s="522">
        <v>18011567</v>
      </c>
      <c r="DE1564" s="522">
        <v>7907</v>
      </c>
      <c r="DF1564" s="522">
        <v>19858</v>
      </c>
      <c r="DG1564" s="522">
        <v>701</v>
      </c>
      <c r="DH1564" s="522">
        <v>5448539</v>
      </c>
      <c r="DI1564" s="522">
        <v>7773</v>
      </c>
      <c r="DJ1564" s="522">
        <v>18884</v>
      </c>
      <c r="DK1564" s="522">
        <v>483</v>
      </c>
      <c r="DL1564" s="522">
        <v>163688</v>
      </c>
      <c r="DM1564" s="522">
        <v>339</v>
      </c>
      <c r="DN1564" s="522">
        <v>560</v>
      </c>
      <c r="DO1564" s="522">
        <v>4061</v>
      </c>
      <c r="DP1564" s="522">
        <v>192189</v>
      </c>
      <c r="DQ1564" s="522">
        <v>47</v>
      </c>
      <c r="DR1564" s="522">
        <v>95</v>
      </c>
      <c r="DS1564" s="522">
        <v>70</v>
      </c>
      <c r="DT1564" s="522">
        <v>99062</v>
      </c>
      <c r="DU1564" s="522">
        <v>1415</v>
      </c>
      <c r="DV1564" s="522">
        <v>2599</v>
      </c>
      <c r="DW1564" s="522">
        <v>63</v>
      </c>
      <c r="DX1564" s="522">
        <v>47826</v>
      </c>
      <c r="DY1564" s="522">
        <v>57910239</v>
      </c>
      <c r="DZ1564" s="522">
        <v>1211</v>
      </c>
      <c r="EA1564" s="522">
        <v>2313</v>
      </c>
      <c r="EB1564" s="522">
        <v>25529</v>
      </c>
      <c r="EC1564" s="522">
        <v>8578</v>
      </c>
      <c r="ED1564" s="522">
        <v>638</v>
      </c>
      <c r="EE1564" s="522">
        <v>7143767</v>
      </c>
      <c r="EF1564" s="522">
        <v>778</v>
      </c>
      <c r="EG1564" s="522">
        <v>229</v>
      </c>
      <c r="EH1564" s="522">
        <v>2592</v>
      </c>
      <c r="EI1564" s="522"/>
      <c r="EJ1564" s="483"/>
      <c r="EK1564" s="483"/>
      <c r="EL1564" s="483"/>
      <c r="EM1564" s="483"/>
      <c r="EN1564" s="483"/>
      <c r="EO1564" s="483"/>
      <c r="EP1564" s="483"/>
      <c r="EQ1564" s="483"/>
      <c r="ER1564" s="483"/>
      <c r="ES1564" s="483"/>
      <c r="ET1564" s="483"/>
      <c r="EU1564" s="483"/>
      <c r="EV1564" s="483"/>
      <c r="EW1564" s="483"/>
      <c r="EX1564" s="483"/>
      <c r="EY1564" s="483"/>
      <c r="EZ1564" s="484"/>
      <c r="FA1564" s="468">
        <f t="shared" si="2713"/>
        <v>1</v>
      </c>
      <c r="FB1564" s="485">
        <f t="shared" si="2732"/>
        <v>2026</v>
      </c>
      <c r="FC1564" s="486">
        <f t="shared" si="2733"/>
        <v>46023</v>
      </c>
      <c r="FD1564" s="470">
        <f t="shared" si="2734"/>
        <v>31</v>
      </c>
      <c r="FE1564" s="471"/>
      <c r="FF1564" s="517">
        <f t="shared" si="2716"/>
        <v>0.58769898697539802</v>
      </c>
      <c r="FG1564" s="471"/>
      <c r="FH1564" s="487">
        <f t="shared" si="2720"/>
        <v>1.8510580575149214</v>
      </c>
      <c r="FI1564" s="487">
        <f t="shared" si="2721"/>
        <v>1.4150841020075964</v>
      </c>
      <c r="FJ1564" s="487">
        <f t="shared" si="2722"/>
        <v>1.803364036844213</v>
      </c>
      <c r="FK1564" s="487">
        <f t="shared" si="2723"/>
        <v>1.3950740889066879</v>
      </c>
      <c r="FL1564" s="487">
        <f t="shared" si="2724"/>
        <v>1.2640146362058451</v>
      </c>
      <c r="FM1564" s="487">
        <f t="shared" si="2725"/>
        <v>1.0432518647089177</v>
      </c>
      <c r="FN1564" s="487">
        <f t="shared" si="2726"/>
        <v>1.548206937095826</v>
      </c>
      <c r="FO1564" s="487">
        <f t="shared" si="2727"/>
        <v>1.0648883009994121</v>
      </c>
      <c r="FP1564" s="487">
        <f t="shared" si="2728"/>
        <v>1.6978131212723657</v>
      </c>
      <c r="FQ1564" s="487">
        <f t="shared" si="2729"/>
        <v>1.1650099403578529</v>
      </c>
      <c r="FR1564" s="459"/>
      <c r="FS1564" s="468">
        <f t="shared" si="2730"/>
        <v>0</v>
      </c>
      <c r="FT1564" s="468">
        <f t="shared" si="2730"/>
        <v>3220515</v>
      </c>
      <c r="FU1564" s="468">
        <f t="shared" si="2730"/>
        <v>5868494</v>
      </c>
      <c r="FV1564" s="468">
        <f t="shared" si="2730"/>
        <v>10591916</v>
      </c>
      <c r="FW1564" s="468">
        <f t="shared" si="2730"/>
        <v>5941832</v>
      </c>
      <c r="FX1564" s="468">
        <f t="shared" si="2730"/>
        <v>4524564</v>
      </c>
      <c r="FY1564" s="468">
        <f t="shared" si="2730"/>
        <v>130630576</v>
      </c>
      <c r="FZ1564" s="468">
        <f t="shared" si="2730"/>
        <v>131358024</v>
      </c>
      <c r="GA1564" s="468">
        <f t="shared" si="2730"/>
        <v>6928322</v>
      </c>
      <c r="GB1564" s="468">
        <f t="shared" si="2730"/>
        <v>51773634</v>
      </c>
      <c r="GC1564" s="468">
        <f t="shared" si="2731"/>
        <v>28791587</v>
      </c>
      <c r="GD1564" s="468">
        <f t="shared" si="2731"/>
        <v>82737</v>
      </c>
      <c r="GE1564" s="468">
        <f t="shared" si="2731"/>
        <v>263807</v>
      </c>
      <c r="GF1564" s="468">
        <f t="shared" si="2731"/>
        <v>5591016</v>
      </c>
      <c r="GG1564" s="468">
        <f t="shared" si="2731"/>
        <v>11670330</v>
      </c>
      <c r="GH1564" s="468">
        <f t="shared" si="2731"/>
        <v>7505622</v>
      </c>
      <c r="GI1564" s="468">
        <f t="shared" si="2731"/>
        <v>111146641</v>
      </c>
      <c r="GJ1564" s="468">
        <f t="shared" si="2731"/>
        <v>24827579</v>
      </c>
      <c r="GK1564" s="468">
        <f t="shared" si="2731"/>
        <v>14517435</v>
      </c>
      <c r="GL1564" s="468">
        <f t="shared" si="2731"/>
        <v>45236524</v>
      </c>
      <c r="GM1564" s="468">
        <f t="shared" si="2731"/>
        <v>13237684</v>
      </c>
      <c r="GN1564" s="468">
        <f t="shared" si="2731"/>
        <v>181930</v>
      </c>
      <c r="GO1564" s="468">
        <f t="shared" si="2731"/>
        <v>270480</v>
      </c>
      <c r="GP1564" s="468">
        <f t="shared" si="2731"/>
        <v>385795</v>
      </c>
      <c r="GQ1564" s="468">
        <f t="shared" si="2731"/>
        <v>110621538</v>
      </c>
      <c r="GR1564" s="468"/>
      <c r="GS1564" s="468"/>
      <c r="GT1564" s="468"/>
      <c r="GU1564" s="468"/>
      <c r="GV1564" s="425"/>
    </row>
    <row r="1565" spans="1:204" ht="9.75" customHeight="1" x14ac:dyDescent="0.2">
      <c r="A1565" s="472" t="str">
        <f t="shared" si="2698"/>
        <v>2025-26FEBRUARYRX9</v>
      </c>
      <c r="B1565" s="488" t="str">
        <f t="shared" si="2717"/>
        <v>2025-26</v>
      </c>
      <c r="C1565" s="400" t="s">
        <v>657</v>
      </c>
      <c r="D1565" s="488" t="s">
        <v>653</v>
      </c>
      <c r="E1565" s="488" t="s">
        <v>652</v>
      </c>
      <c r="F1565" s="474" t="s">
        <v>451</v>
      </c>
      <c r="G1565" s="474" t="s">
        <v>686</v>
      </c>
      <c r="H1565" s="518">
        <v>94223</v>
      </c>
      <c r="I1565" s="518">
        <v>73360</v>
      </c>
      <c r="J1565" s="518">
        <v>267009</v>
      </c>
      <c r="K1565" s="518">
        <v>4</v>
      </c>
      <c r="L1565" s="518">
        <v>2</v>
      </c>
      <c r="M1565" s="518">
        <v>3</v>
      </c>
      <c r="N1565" s="518">
        <v>3</v>
      </c>
      <c r="O1565" s="518">
        <v>54</v>
      </c>
      <c r="P1565" s="518">
        <v>494</v>
      </c>
      <c r="Q1565" s="518" t="s">
        <v>152</v>
      </c>
      <c r="R1565" s="518">
        <v>403</v>
      </c>
      <c r="S1565" s="518">
        <v>67758</v>
      </c>
      <c r="T1565" s="518">
        <v>6616</v>
      </c>
      <c r="U1565" s="518">
        <v>4344</v>
      </c>
      <c r="V1565" s="518">
        <v>37935</v>
      </c>
      <c r="W1565" s="518">
        <v>7759</v>
      </c>
      <c r="X1565" s="518">
        <v>507</v>
      </c>
      <c r="Y1565" s="518">
        <v>3542653</v>
      </c>
      <c r="Z1565" s="518">
        <v>535</v>
      </c>
      <c r="AA1565" s="518">
        <v>942</v>
      </c>
      <c r="AB1565" s="518">
        <v>3333626</v>
      </c>
      <c r="AC1565" s="518">
        <v>767</v>
      </c>
      <c r="AD1565" s="518">
        <v>1477</v>
      </c>
      <c r="AE1565" s="518">
        <v>85081955</v>
      </c>
      <c r="AF1565" s="518">
        <v>2243</v>
      </c>
      <c r="AG1565" s="518">
        <v>4785</v>
      </c>
      <c r="AH1565" s="518">
        <v>68958167</v>
      </c>
      <c r="AI1565" s="518">
        <v>8888</v>
      </c>
      <c r="AJ1565" s="518">
        <v>20276</v>
      </c>
      <c r="AK1565" s="518">
        <v>7240472</v>
      </c>
      <c r="AL1565" s="518">
        <v>14281</v>
      </c>
      <c r="AM1565" s="518">
        <v>40093</v>
      </c>
      <c r="AN1565" s="518">
        <v>792</v>
      </c>
      <c r="AO1565" s="518">
        <v>1577</v>
      </c>
      <c r="AP1565" s="518">
        <v>1764</v>
      </c>
      <c r="AQ1565" s="518">
        <v>4326712</v>
      </c>
      <c r="AR1565" s="518">
        <v>2453</v>
      </c>
      <c r="AS1565" s="518">
        <v>9260</v>
      </c>
      <c r="AT1565" s="518">
        <v>13051</v>
      </c>
      <c r="AU1565" s="518">
        <v>2310</v>
      </c>
      <c r="AV1565" s="518">
        <v>3012</v>
      </c>
      <c r="AW1565" s="518" t="s">
        <v>152</v>
      </c>
      <c r="AX1565" s="518">
        <v>2939</v>
      </c>
      <c r="AY1565" s="518">
        <v>4790</v>
      </c>
      <c r="AZ1565" s="518" t="s">
        <v>152</v>
      </c>
      <c r="BA1565" s="518">
        <v>13446</v>
      </c>
      <c r="BB1565" s="518">
        <v>26965009</v>
      </c>
      <c r="BC1565" s="518">
        <v>2005</v>
      </c>
      <c r="BD1565" s="518">
        <v>7542</v>
      </c>
      <c r="BE1565" s="518">
        <v>2565</v>
      </c>
      <c r="BF1565" s="518">
        <v>6031</v>
      </c>
      <c r="BG1565" s="518">
        <v>2349</v>
      </c>
      <c r="BH1565" s="518">
        <v>2501</v>
      </c>
      <c r="BI1565" s="518">
        <v>31473</v>
      </c>
      <c r="BJ1565" s="518">
        <v>4230</v>
      </c>
      <c r="BK1565" s="518">
        <v>19004</v>
      </c>
      <c r="BL1565" s="518">
        <v>54707</v>
      </c>
      <c r="BM1565" s="518">
        <v>12824</v>
      </c>
      <c r="BN1565" s="518">
        <v>9704</v>
      </c>
      <c r="BO1565" s="518">
        <v>8205</v>
      </c>
      <c r="BP1565" s="518">
        <v>6385</v>
      </c>
      <c r="BQ1565" s="518">
        <v>48872</v>
      </c>
      <c r="BR1565" s="518">
        <v>40149</v>
      </c>
      <c r="BS1565" s="518">
        <v>13280</v>
      </c>
      <c r="BT1565" s="518">
        <v>8139</v>
      </c>
      <c r="BU1565" s="518">
        <v>814</v>
      </c>
      <c r="BV1565" s="518">
        <v>543</v>
      </c>
      <c r="BW1565" s="518">
        <v>1</v>
      </c>
      <c r="BX1565" s="518">
        <v>1094</v>
      </c>
      <c r="BY1565" s="518">
        <v>1094</v>
      </c>
      <c r="BZ1565" s="518">
        <v>1094</v>
      </c>
      <c r="CA1565" s="518">
        <v>13</v>
      </c>
      <c r="CB1565" s="518">
        <v>5936</v>
      </c>
      <c r="CC1565" s="518">
        <v>457</v>
      </c>
      <c r="CD1565" s="518">
        <v>734</v>
      </c>
      <c r="CE1565" s="518">
        <v>6602</v>
      </c>
      <c r="CF1565" s="518">
        <v>3535623</v>
      </c>
      <c r="CG1565" s="518">
        <v>536</v>
      </c>
      <c r="CH1565" s="518">
        <v>942</v>
      </c>
      <c r="CI1565" s="518">
        <v>1579</v>
      </c>
      <c r="CJ1565" s="518">
        <v>3956356</v>
      </c>
      <c r="CK1565" s="518">
        <v>2506</v>
      </c>
      <c r="CL1565" s="518">
        <v>5125</v>
      </c>
      <c r="CM1565" s="518">
        <v>817</v>
      </c>
      <c r="CN1565" s="518">
        <v>2001525</v>
      </c>
      <c r="CO1565" s="518">
        <v>2450</v>
      </c>
      <c r="CP1565" s="518">
        <v>5429</v>
      </c>
      <c r="CQ1565" s="518">
        <v>35539</v>
      </c>
      <c r="CR1565" s="518">
        <v>79124074</v>
      </c>
      <c r="CS1565" s="518">
        <v>2226</v>
      </c>
      <c r="CT1565" s="518">
        <v>4746</v>
      </c>
      <c r="CU1565" s="518">
        <v>4</v>
      </c>
      <c r="CV1565" s="518">
        <v>57897</v>
      </c>
      <c r="CW1565" s="518">
        <v>14474</v>
      </c>
      <c r="CX1565" s="518">
        <v>24317</v>
      </c>
      <c r="CY1565" s="518">
        <v>211</v>
      </c>
      <c r="CZ1565" s="518">
        <v>1746797</v>
      </c>
      <c r="DA1565" s="518">
        <v>8279</v>
      </c>
      <c r="DB1565" s="518">
        <v>22994</v>
      </c>
      <c r="DC1565" s="518">
        <v>1135</v>
      </c>
      <c r="DD1565" s="518">
        <v>9318424</v>
      </c>
      <c r="DE1565" s="518">
        <v>8210</v>
      </c>
      <c r="DF1565" s="518">
        <v>16207</v>
      </c>
      <c r="DG1565" s="518">
        <v>45</v>
      </c>
      <c r="DH1565" s="518">
        <v>482380</v>
      </c>
      <c r="DI1565" s="518">
        <v>10720</v>
      </c>
      <c r="DJ1565" s="518">
        <v>30098</v>
      </c>
      <c r="DK1565" s="518">
        <v>628</v>
      </c>
      <c r="DL1565" s="518">
        <v>211657</v>
      </c>
      <c r="DM1565" s="518">
        <v>337</v>
      </c>
      <c r="DN1565" s="518">
        <v>487</v>
      </c>
      <c r="DO1565" s="518">
        <v>3461</v>
      </c>
      <c r="DP1565" s="518">
        <v>67609</v>
      </c>
      <c r="DQ1565" s="518">
        <v>20</v>
      </c>
      <c r="DR1565" s="518">
        <v>27</v>
      </c>
      <c r="DS1565" s="518">
        <v>79</v>
      </c>
      <c r="DT1565" s="518">
        <v>156339</v>
      </c>
      <c r="DU1565" s="518">
        <v>1979</v>
      </c>
      <c r="DV1565" s="518">
        <v>3925</v>
      </c>
      <c r="DW1565" s="518">
        <v>65</v>
      </c>
      <c r="DX1565" s="518">
        <v>36246</v>
      </c>
      <c r="DY1565" s="518">
        <v>71815372</v>
      </c>
      <c r="DZ1565" s="518">
        <v>1981</v>
      </c>
      <c r="EA1565" s="518">
        <v>3807</v>
      </c>
      <c r="EB1565" s="518">
        <v>26620</v>
      </c>
      <c r="EC1565" s="518">
        <v>12670</v>
      </c>
      <c r="ED1565" s="518">
        <v>4045</v>
      </c>
      <c r="EE1565" s="518">
        <v>24970610</v>
      </c>
      <c r="EF1565" s="518">
        <v>0</v>
      </c>
      <c r="EG1565" s="518">
        <v>226</v>
      </c>
      <c r="EH1565" s="518">
        <v>43</v>
      </c>
      <c r="EI1565" s="518"/>
      <c r="EJ1565" s="475"/>
      <c r="EK1565" s="475"/>
      <c r="EL1565" s="475"/>
      <c r="EM1565" s="475"/>
      <c r="EN1565" s="475"/>
      <c r="EO1565" s="475"/>
      <c r="EP1565" s="475"/>
      <c r="EQ1565" s="475"/>
      <c r="ER1565" s="475"/>
      <c r="ES1565" s="475"/>
      <c r="ET1565" s="475"/>
      <c r="EU1565" s="475"/>
      <c r="EV1565" s="475"/>
      <c r="EW1565" s="475"/>
      <c r="EX1565" s="475"/>
      <c r="EY1565" s="475"/>
      <c r="EZ1565" s="476"/>
      <c r="FA1565" s="446">
        <f t="shared" si="2713"/>
        <v>2</v>
      </c>
      <c r="FB1565" s="417">
        <f t="shared" si="2732"/>
        <v>2026</v>
      </c>
      <c r="FC1565" s="448">
        <f t="shared" si="2733"/>
        <v>46054</v>
      </c>
      <c r="FD1565" s="449">
        <f t="shared" si="2734"/>
        <v>28</v>
      </c>
      <c r="FE1565" s="450"/>
      <c r="FF1565" s="451">
        <f t="shared" si="2716"/>
        <v>0.56533812479581835</v>
      </c>
      <c r="FG1565" s="450"/>
      <c r="FH1565" s="452">
        <f t="shared" si="2720"/>
        <v>1.9383313180169286</v>
      </c>
      <c r="FI1565" s="452">
        <f t="shared" si="2721"/>
        <v>1.4667472793228538</v>
      </c>
      <c r="FJ1565" s="452">
        <f t="shared" si="2722"/>
        <v>1.8888121546961325</v>
      </c>
      <c r="FK1565" s="452">
        <f t="shared" si="2723"/>
        <v>1.4698434622467771</v>
      </c>
      <c r="FL1565" s="452">
        <f t="shared" si="2724"/>
        <v>1.2883089495189139</v>
      </c>
      <c r="FM1565" s="452">
        <f t="shared" si="2725"/>
        <v>1.0583629893238433</v>
      </c>
      <c r="FN1565" s="452">
        <f t="shared" si="2726"/>
        <v>1.7115607681402243</v>
      </c>
      <c r="FO1565" s="452">
        <f t="shared" si="2727"/>
        <v>1.0489753834256992</v>
      </c>
      <c r="FP1565" s="452">
        <f t="shared" si="2728"/>
        <v>1.6055226824457594</v>
      </c>
      <c r="FQ1565" s="452">
        <f t="shared" si="2729"/>
        <v>1.0710059171597632</v>
      </c>
      <c r="FR1565" s="453"/>
      <c r="FS1565" s="446">
        <f t="shared" ref="FS1565:GB1574" si="2735">IFERROR(HLOOKUP(FS$1,$H$5:$HA$10116,MATCH($A1565,$A$5:$A$10116,0),0)*HLOOKUP(FS$2,$H$5:$HA$10116,MATCH($A1565,$A$5:$A$10116,0),0),"-")</f>
        <v>146720</v>
      </c>
      <c r="FT1565" s="446">
        <f t="shared" si="2735"/>
        <v>220080</v>
      </c>
      <c r="FU1565" s="446">
        <f t="shared" si="2735"/>
        <v>220080</v>
      </c>
      <c r="FV1565" s="446">
        <f t="shared" si="2735"/>
        <v>3961440</v>
      </c>
      <c r="FW1565" s="446">
        <f t="shared" si="2735"/>
        <v>6232272</v>
      </c>
      <c r="FX1565" s="446">
        <f t="shared" si="2735"/>
        <v>6416088</v>
      </c>
      <c r="FY1565" s="446">
        <f t="shared" si="2735"/>
        <v>181518975</v>
      </c>
      <c r="FZ1565" s="446">
        <f t="shared" si="2735"/>
        <v>157321484</v>
      </c>
      <c r="GA1565" s="446">
        <f t="shared" si="2735"/>
        <v>20327151</v>
      </c>
      <c r="GB1565" s="446">
        <f t="shared" si="2735"/>
        <v>101409732</v>
      </c>
      <c r="GC1565" s="446">
        <f t="shared" ref="GC1565:GQ1574" si="2736">IFERROR(HLOOKUP(GC$1,$H$5:$HA$10116,MATCH($A1565,$A$5:$A$10116,0),0)*HLOOKUP(GC$2,$H$5:$HA$10116,MATCH($A1565,$A$5:$A$10116,0),0),"-")</f>
        <v>16334640</v>
      </c>
      <c r="GD1565" s="446">
        <f t="shared" si="2736"/>
        <v>1094</v>
      </c>
      <c r="GE1565" s="446">
        <f t="shared" si="2736"/>
        <v>9542</v>
      </c>
      <c r="GF1565" s="446">
        <f t="shared" si="2736"/>
        <v>6219084</v>
      </c>
      <c r="GG1565" s="446">
        <f t="shared" si="2736"/>
        <v>8092375</v>
      </c>
      <c r="GH1565" s="446">
        <f t="shared" si="2736"/>
        <v>4435493</v>
      </c>
      <c r="GI1565" s="446">
        <f t="shared" si="2736"/>
        <v>168668094</v>
      </c>
      <c r="GJ1565" s="446">
        <f t="shared" si="2736"/>
        <v>97268</v>
      </c>
      <c r="GK1565" s="446">
        <f t="shared" si="2736"/>
        <v>4851734</v>
      </c>
      <c r="GL1565" s="446">
        <f t="shared" si="2736"/>
        <v>18394945</v>
      </c>
      <c r="GM1565" s="446">
        <f t="shared" si="2736"/>
        <v>1354410</v>
      </c>
      <c r="GN1565" s="446">
        <f t="shared" si="2736"/>
        <v>310075</v>
      </c>
      <c r="GO1565" s="446">
        <f t="shared" si="2736"/>
        <v>305836</v>
      </c>
      <c r="GP1565" s="446">
        <f t="shared" si="2736"/>
        <v>93447</v>
      </c>
      <c r="GQ1565" s="446">
        <f t="shared" si="2736"/>
        <v>137988522</v>
      </c>
      <c r="GR1565" s="446"/>
      <c r="GS1565" s="446"/>
      <c r="GT1565" s="446"/>
      <c r="GU1565" s="446"/>
      <c r="GV1565" s="416"/>
    </row>
    <row r="1566" spans="1:204" ht="9.75" customHeight="1" x14ac:dyDescent="0.2">
      <c r="A1566" s="417" t="str">
        <f t="shared" si="2698"/>
        <v>2025-26FEBRUARYRYC</v>
      </c>
      <c r="B1566" s="458" t="str">
        <f t="shared" si="2717"/>
        <v>2025-26</v>
      </c>
      <c r="C1566" s="402" t="s">
        <v>657</v>
      </c>
      <c r="D1566" s="458" t="s">
        <v>656</v>
      </c>
      <c r="E1566" s="458" t="s">
        <v>466</v>
      </c>
      <c r="F1566" s="478" t="s">
        <v>453</v>
      </c>
      <c r="G1566" s="478" t="s">
        <v>687</v>
      </c>
      <c r="H1566" s="510">
        <v>113312</v>
      </c>
      <c r="I1566" s="510">
        <v>82196</v>
      </c>
      <c r="J1566" s="510">
        <v>56890</v>
      </c>
      <c r="K1566" s="510">
        <v>1</v>
      </c>
      <c r="L1566" s="510">
        <v>0</v>
      </c>
      <c r="M1566" s="510">
        <v>0</v>
      </c>
      <c r="N1566" s="510">
        <v>0</v>
      </c>
      <c r="O1566" s="510">
        <v>26</v>
      </c>
      <c r="P1566" s="510">
        <v>538</v>
      </c>
      <c r="Q1566" s="510" t="s">
        <v>152</v>
      </c>
      <c r="R1566" s="510">
        <v>2553</v>
      </c>
      <c r="S1566" s="510">
        <v>77542</v>
      </c>
      <c r="T1566" s="510">
        <v>7658</v>
      </c>
      <c r="U1566" s="510">
        <v>4662</v>
      </c>
      <c r="V1566" s="510">
        <v>41023</v>
      </c>
      <c r="W1566" s="510">
        <v>13483</v>
      </c>
      <c r="X1566" s="510">
        <v>288</v>
      </c>
      <c r="Y1566" s="510">
        <v>4022526</v>
      </c>
      <c r="Z1566" s="510">
        <v>525</v>
      </c>
      <c r="AA1566" s="510">
        <v>986</v>
      </c>
      <c r="AB1566" s="510">
        <v>3083835</v>
      </c>
      <c r="AC1566" s="510">
        <v>661</v>
      </c>
      <c r="AD1566" s="510">
        <v>1220</v>
      </c>
      <c r="AE1566" s="510">
        <v>91528213</v>
      </c>
      <c r="AF1566" s="510">
        <v>2231</v>
      </c>
      <c r="AG1566" s="510">
        <v>4760</v>
      </c>
      <c r="AH1566" s="510">
        <v>96526127</v>
      </c>
      <c r="AI1566" s="510">
        <v>7159</v>
      </c>
      <c r="AJ1566" s="510">
        <v>16995</v>
      </c>
      <c r="AK1566" s="510">
        <v>1982755</v>
      </c>
      <c r="AL1566" s="510">
        <v>6885</v>
      </c>
      <c r="AM1566" s="510">
        <v>19514</v>
      </c>
      <c r="AN1566" s="510">
        <v>134</v>
      </c>
      <c r="AO1566" s="510">
        <v>4663</v>
      </c>
      <c r="AP1566" s="510">
        <v>3009</v>
      </c>
      <c r="AQ1566" s="510">
        <v>12327846</v>
      </c>
      <c r="AR1566" s="510">
        <v>4097</v>
      </c>
      <c r="AS1566" s="510">
        <v>10145</v>
      </c>
      <c r="AT1566" s="510">
        <v>13914</v>
      </c>
      <c r="AU1566" s="510">
        <v>564</v>
      </c>
      <c r="AV1566" s="510">
        <v>9521</v>
      </c>
      <c r="AW1566" s="510" t="s">
        <v>152</v>
      </c>
      <c r="AX1566" s="510">
        <v>267</v>
      </c>
      <c r="AY1566" s="510">
        <v>3562</v>
      </c>
      <c r="AZ1566" s="510" t="s">
        <v>152</v>
      </c>
      <c r="BA1566" s="510">
        <v>22778</v>
      </c>
      <c r="BB1566" s="510">
        <v>61199534</v>
      </c>
      <c r="BC1566" s="510">
        <v>2687</v>
      </c>
      <c r="BD1566" s="510">
        <v>6511</v>
      </c>
      <c r="BE1566" s="510">
        <v>544</v>
      </c>
      <c r="BF1566" s="510">
        <v>8220</v>
      </c>
      <c r="BG1566" s="510">
        <v>8418</v>
      </c>
      <c r="BH1566" s="510">
        <v>5596</v>
      </c>
      <c r="BI1566" s="510">
        <v>35461</v>
      </c>
      <c r="BJ1566" s="510">
        <v>2463</v>
      </c>
      <c r="BK1566" s="510">
        <v>25704</v>
      </c>
      <c r="BL1566" s="510">
        <v>63628</v>
      </c>
      <c r="BM1566" s="510">
        <v>16736</v>
      </c>
      <c r="BN1566" s="510">
        <v>11625</v>
      </c>
      <c r="BO1566" s="510">
        <v>9969</v>
      </c>
      <c r="BP1566" s="510">
        <v>7055</v>
      </c>
      <c r="BQ1566" s="510">
        <v>64193</v>
      </c>
      <c r="BR1566" s="510">
        <v>45027</v>
      </c>
      <c r="BS1566" s="510">
        <v>25998</v>
      </c>
      <c r="BT1566" s="510">
        <v>15027</v>
      </c>
      <c r="BU1566" s="510">
        <v>536</v>
      </c>
      <c r="BV1566" s="510">
        <v>296</v>
      </c>
      <c r="BW1566" s="510">
        <v>6</v>
      </c>
      <c r="BX1566" s="510">
        <v>2035</v>
      </c>
      <c r="BY1566" s="510">
        <v>339</v>
      </c>
      <c r="BZ1566" s="510">
        <v>732</v>
      </c>
      <c r="CA1566" s="510">
        <v>2</v>
      </c>
      <c r="CB1566" s="510">
        <v>334</v>
      </c>
      <c r="CC1566" s="510">
        <v>167</v>
      </c>
      <c r="CD1566" s="510">
        <v>174</v>
      </c>
      <c r="CE1566" s="510">
        <v>7650</v>
      </c>
      <c r="CF1566" s="510">
        <v>4020157</v>
      </c>
      <c r="CG1566" s="510">
        <v>526</v>
      </c>
      <c r="CH1566" s="510">
        <v>986</v>
      </c>
      <c r="CI1566" s="510">
        <v>3113</v>
      </c>
      <c r="CJ1566" s="510">
        <v>7718705</v>
      </c>
      <c r="CK1566" s="510">
        <v>2480</v>
      </c>
      <c r="CL1566" s="510">
        <v>5281</v>
      </c>
      <c r="CM1566" s="510">
        <v>977</v>
      </c>
      <c r="CN1566" s="510">
        <v>2062632</v>
      </c>
      <c r="CO1566" s="510">
        <v>2111</v>
      </c>
      <c r="CP1566" s="510">
        <v>4922</v>
      </c>
      <c r="CQ1566" s="510">
        <v>36933</v>
      </c>
      <c r="CR1566" s="510">
        <v>81746876</v>
      </c>
      <c r="CS1566" s="510">
        <v>2213</v>
      </c>
      <c r="CT1566" s="510">
        <v>4704</v>
      </c>
      <c r="CU1566" s="510">
        <v>298</v>
      </c>
      <c r="CV1566" s="510">
        <v>3351907</v>
      </c>
      <c r="CW1566" s="510">
        <v>11248</v>
      </c>
      <c r="CX1566" s="510">
        <v>34985</v>
      </c>
      <c r="CY1566" s="510">
        <v>166</v>
      </c>
      <c r="CZ1566" s="510">
        <v>1220215</v>
      </c>
      <c r="DA1566" s="510">
        <v>7351</v>
      </c>
      <c r="DB1566" s="510">
        <v>17391</v>
      </c>
      <c r="DC1566" s="510">
        <v>613</v>
      </c>
      <c r="DD1566" s="510">
        <v>10492754</v>
      </c>
      <c r="DE1566" s="510">
        <v>17117</v>
      </c>
      <c r="DF1566" s="510">
        <v>52865</v>
      </c>
      <c r="DG1566" s="510">
        <v>97</v>
      </c>
      <c r="DH1566" s="510">
        <v>1157979</v>
      </c>
      <c r="DI1566" s="510">
        <v>11938</v>
      </c>
      <c r="DJ1566" s="510">
        <v>35930</v>
      </c>
      <c r="DK1566" s="510">
        <v>452</v>
      </c>
      <c r="DL1566" s="510">
        <v>159908</v>
      </c>
      <c r="DM1566" s="510">
        <v>354</v>
      </c>
      <c r="DN1566" s="510">
        <v>631</v>
      </c>
      <c r="DO1566" s="510">
        <v>4647</v>
      </c>
      <c r="DP1566" s="510">
        <v>193176</v>
      </c>
      <c r="DQ1566" s="510">
        <v>42</v>
      </c>
      <c r="DR1566" s="510">
        <v>77</v>
      </c>
      <c r="DS1566" s="510">
        <v>170</v>
      </c>
      <c r="DT1566" s="510">
        <v>300154</v>
      </c>
      <c r="DU1566" s="510">
        <v>1766</v>
      </c>
      <c r="DV1566" s="510">
        <v>3868</v>
      </c>
      <c r="DW1566" s="510">
        <v>161</v>
      </c>
      <c r="DX1566" s="510">
        <v>35397</v>
      </c>
      <c r="DY1566" s="510">
        <v>101503145</v>
      </c>
      <c r="DZ1566" s="510">
        <v>2868</v>
      </c>
      <c r="EA1566" s="510">
        <v>7116</v>
      </c>
      <c r="EB1566" s="510">
        <v>27373</v>
      </c>
      <c r="EC1566" s="510">
        <v>14668</v>
      </c>
      <c r="ED1566" s="510">
        <v>7452</v>
      </c>
      <c r="EE1566" s="510">
        <v>53412633</v>
      </c>
      <c r="EF1566" s="510">
        <v>2998</v>
      </c>
      <c r="EG1566" s="510">
        <v>232</v>
      </c>
      <c r="EH1566" s="510">
        <v>21</v>
      </c>
      <c r="EI1566" s="510"/>
      <c r="EJ1566" s="479"/>
      <c r="EK1566" s="479"/>
      <c r="EL1566" s="479"/>
      <c r="EM1566" s="479"/>
      <c r="EN1566" s="479"/>
      <c r="EO1566" s="479"/>
      <c r="EP1566" s="479"/>
      <c r="EQ1566" s="479"/>
      <c r="ER1566" s="479"/>
      <c r="ES1566" s="479"/>
      <c r="ET1566" s="479"/>
      <c r="EU1566" s="479"/>
      <c r="EV1566" s="479"/>
      <c r="EW1566" s="479"/>
      <c r="EX1566" s="479"/>
      <c r="EY1566" s="479"/>
      <c r="EZ1566" s="516"/>
      <c r="FA1566" s="446">
        <f t="shared" si="2713"/>
        <v>2</v>
      </c>
      <c r="FB1566" s="417">
        <f t="shared" si="2732"/>
        <v>2026</v>
      </c>
      <c r="FC1566" s="448">
        <f t="shared" si="2733"/>
        <v>46054</v>
      </c>
      <c r="FD1566" s="449">
        <f t="shared" si="2734"/>
        <v>28</v>
      </c>
      <c r="FE1566" s="450"/>
      <c r="FF1566" s="451">
        <f t="shared" si="2716"/>
        <v>0.65266853932584268</v>
      </c>
      <c r="FG1566" s="450"/>
      <c r="FH1566" s="452">
        <f t="shared" si="2720"/>
        <v>2.1854270044398016</v>
      </c>
      <c r="FI1566" s="452">
        <f t="shared" si="2721"/>
        <v>1.518020370854009</v>
      </c>
      <c r="FJ1566" s="452">
        <f t="shared" si="2722"/>
        <v>2.1383526383526386</v>
      </c>
      <c r="FK1566" s="452">
        <f t="shared" si="2723"/>
        <v>1.5132990132990134</v>
      </c>
      <c r="FL1566" s="452">
        <f t="shared" si="2724"/>
        <v>1.564805109328913</v>
      </c>
      <c r="FM1566" s="452">
        <f t="shared" si="2725"/>
        <v>1.0976037832435463</v>
      </c>
      <c r="FN1566" s="452">
        <f t="shared" si="2726"/>
        <v>1.9282058888971296</v>
      </c>
      <c r="FO1566" s="452">
        <f t="shared" si="2727"/>
        <v>1.1145145739078841</v>
      </c>
      <c r="FP1566" s="452">
        <f t="shared" si="2728"/>
        <v>1.8611111111111112</v>
      </c>
      <c r="FQ1566" s="452">
        <f t="shared" si="2729"/>
        <v>1.0277777777777777</v>
      </c>
      <c r="FR1566" s="453"/>
      <c r="FS1566" s="446">
        <f t="shared" si="2735"/>
        <v>0</v>
      </c>
      <c r="FT1566" s="446">
        <f t="shared" si="2735"/>
        <v>0</v>
      </c>
      <c r="FU1566" s="446">
        <f t="shared" si="2735"/>
        <v>0</v>
      </c>
      <c r="FV1566" s="446">
        <f t="shared" si="2735"/>
        <v>2137096</v>
      </c>
      <c r="FW1566" s="446">
        <f t="shared" si="2735"/>
        <v>7550788</v>
      </c>
      <c r="FX1566" s="446">
        <f t="shared" si="2735"/>
        <v>5687640</v>
      </c>
      <c r="FY1566" s="446">
        <f t="shared" si="2735"/>
        <v>195269480</v>
      </c>
      <c r="FZ1566" s="446">
        <f t="shared" si="2735"/>
        <v>229143585</v>
      </c>
      <c r="GA1566" s="446">
        <f t="shared" si="2735"/>
        <v>5620032</v>
      </c>
      <c r="GB1566" s="446">
        <f t="shared" si="2735"/>
        <v>148307558</v>
      </c>
      <c r="GC1566" s="446">
        <f t="shared" si="2736"/>
        <v>30526305</v>
      </c>
      <c r="GD1566" s="446">
        <f t="shared" si="2736"/>
        <v>4392</v>
      </c>
      <c r="GE1566" s="446">
        <f t="shared" si="2736"/>
        <v>348</v>
      </c>
      <c r="GF1566" s="446">
        <f t="shared" si="2736"/>
        <v>7542900</v>
      </c>
      <c r="GG1566" s="446">
        <f t="shared" si="2736"/>
        <v>16439753</v>
      </c>
      <c r="GH1566" s="446">
        <f t="shared" si="2736"/>
        <v>4808794</v>
      </c>
      <c r="GI1566" s="446">
        <f t="shared" si="2736"/>
        <v>173732832</v>
      </c>
      <c r="GJ1566" s="446">
        <f t="shared" si="2736"/>
        <v>10425530</v>
      </c>
      <c r="GK1566" s="446">
        <f t="shared" si="2736"/>
        <v>2886906</v>
      </c>
      <c r="GL1566" s="446">
        <f t="shared" si="2736"/>
        <v>32406245</v>
      </c>
      <c r="GM1566" s="446">
        <f t="shared" si="2736"/>
        <v>3485210</v>
      </c>
      <c r="GN1566" s="446">
        <f t="shared" si="2736"/>
        <v>657560</v>
      </c>
      <c r="GO1566" s="446">
        <f t="shared" si="2736"/>
        <v>285212</v>
      </c>
      <c r="GP1566" s="446">
        <f t="shared" si="2736"/>
        <v>357819</v>
      </c>
      <c r="GQ1566" s="446">
        <f t="shared" si="2736"/>
        <v>251885052</v>
      </c>
      <c r="GR1566" s="446"/>
      <c r="GS1566" s="446"/>
      <c r="GT1566" s="446"/>
      <c r="GU1566" s="446"/>
      <c r="GV1566" s="416"/>
    </row>
    <row r="1567" spans="1:204" ht="9.75" customHeight="1" x14ac:dyDescent="0.2">
      <c r="A1567" s="417" t="str">
        <f t="shared" si="2698"/>
        <v>2025-26FEBRUARYR1F</v>
      </c>
      <c r="B1567" s="458" t="str">
        <f t="shared" si="2717"/>
        <v>2025-26</v>
      </c>
      <c r="C1567" s="402" t="s">
        <v>657</v>
      </c>
      <c r="D1567" s="458" t="s">
        <v>663</v>
      </c>
      <c r="E1567" s="458" t="s">
        <v>662</v>
      </c>
      <c r="F1567" s="478" t="s">
        <v>458</v>
      </c>
      <c r="G1567" s="478" t="s">
        <v>688</v>
      </c>
      <c r="H1567" s="510">
        <v>3162</v>
      </c>
      <c r="I1567" s="510">
        <v>1701</v>
      </c>
      <c r="J1567" s="510">
        <v>12528</v>
      </c>
      <c r="K1567" s="510">
        <v>7</v>
      </c>
      <c r="L1567" s="510">
        <v>0</v>
      </c>
      <c r="M1567" s="510">
        <v>7</v>
      </c>
      <c r="N1567" s="510">
        <v>60</v>
      </c>
      <c r="O1567" s="510">
        <v>149</v>
      </c>
      <c r="P1567" s="510">
        <v>20</v>
      </c>
      <c r="Q1567" s="510" t="s">
        <v>152</v>
      </c>
      <c r="R1567" s="510">
        <v>0</v>
      </c>
      <c r="S1567" s="510">
        <v>2281</v>
      </c>
      <c r="T1567" s="510">
        <v>133</v>
      </c>
      <c r="U1567" s="510">
        <v>86</v>
      </c>
      <c r="V1567" s="510">
        <v>1125</v>
      </c>
      <c r="W1567" s="510">
        <v>622</v>
      </c>
      <c r="X1567" s="510">
        <v>23</v>
      </c>
      <c r="Y1567" s="510">
        <v>71064</v>
      </c>
      <c r="Z1567" s="510">
        <v>534</v>
      </c>
      <c r="AA1567" s="510">
        <v>1043</v>
      </c>
      <c r="AB1567" s="510">
        <v>57058</v>
      </c>
      <c r="AC1567" s="510">
        <v>663</v>
      </c>
      <c r="AD1567" s="510">
        <v>1164</v>
      </c>
      <c r="AE1567" s="510">
        <v>2116342</v>
      </c>
      <c r="AF1567" s="510">
        <v>1881</v>
      </c>
      <c r="AG1567" s="510">
        <v>4168</v>
      </c>
      <c r="AH1567" s="510">
        <v>3580035</v>
      </c>
      <c r="AI1567" s="510">
        <v>5756</v>
      </c>
      <c r="AJ1567" s="510">
        <v>12918</v>
      </c>
      <c r="AK1567" s="510">
        <v>254340</v>
      </c>
      <c r="AL1567" s="510">
        <v>11058</v>
      </c>
      <c r="AM1567" s="510">
        <v>28107</v>
      </c>
      <c r="AN1567" s="510">
        <v>5</v>
      </c>
      <c r="AO1567" s="510">
        <v>92</v>
      </c>
      <c r="AP1567" s="510">
        <v>2</v>
      </c>
      <c r="AQ1567" s="510">
        <v>5821</v>
      </c>
      <c r="AR1567" s="510">
        <v>2911</v>
      </c>
      <c r="AS1567" s="510">
        <v>4005</v>
      </c>
      <c r="AT1567" s="510">
        <v>239</v>
      </c>
      <c r="AU1567" s="510">
        <v>7</v>
      </c>
      <c r="AV1567" s="510">
        <v>47</v>
      </c>
      <c r="AW1567" s="510" t="s">
        <v>152</v>
      </c>
      <c r="AX1567" s="510">
        <v>12</v>
      </c>
      <c r="AY1567" s="510">
        <v>173</v>
      </c>
      <c r="AZ1567" s="510" t="s">
        <v>152</v>
      </c>
      <c r="BA1567" s="510" t="s">
        <v>152</v>
      </c>
      <c r="BB1567" s="510" t="s">
        <v>152</v>
      </c>
      <c r="BC1567" s="510" t="s">
        <v>152</v>
      </c>
      <c r="BD1567" s="510" t="s">
        <v>152</v>
      </c>
      <c r="BE1567" s="510" t="s">
        <v>152</v>
      </c>
      <c r="BF1567" s="510" t="s">
        <v>152</v>
      </c>
      <c r="BG1567" s="510" t="s">
        <v>152</v>
      </c>
      <c r="BH1567" s="510" t="s">
        <v>152</v>
      </c>
      <c r="BI1567" s="510">
        <v>1259</v>
      </c>
      <c r="BJ1567" s="510">
        <v>21</v>
      </c>
      <c r="BK1567" s="510">
        <v>762</v>
      </c>
      <c r="BL1567" s="510">
        <v>2042</v>
      </c>
      <c r="BM1567" s="510">
        <v>256</v>
      </c>
      <c r="BN1567" s="510">
        <v>218</v>
      </c>
      <c r="BO1567" s="510">
        <v>170</v>
      </c>
      <c r="BP1567" s="510">
        <v>147</v>
      </c>
      <c r="BQ1567" s="510">
        <v>1383</v>
      </c>
      <c r="BR1567" s="510">
        <v>1290</v>
      </c>
      <c r="BS1567" s="510">
        <v>811</v>
      </c>
      <c r="BT1567" s="510">
        <v>693</v>
      </c>
      <c r="BU1567" s="510">
        <v>25</v>
      </c>
      <c r="BV1567" s="510">
        <v>20</v>
      </c>
      <c r="BW1567" s="510">
        <v>0</v>
      </c>
      <c r="BX1567" s="510">
        <v>0</v>
      </c>
      <c r="BY1567" s="510" t="s">
        <v>152</v>
      </c>
      <c r="BZ1567" s="510" t="s">
        <v>152</v>
      </c>
      <c r="CA1567" s="510">
        <v>0</v>
      </c>
      <c r="CB1567" s="510">
        <v>0</v>
      </c>
      <c r="CC1567" s="510" t="s">
        <v>152</v>
      </c>
      <c r="CD1567" s="510" t="s">
        <v>152</v>
      </c>
      <c r="CE1567" s="510">
        <v>133</v>
      </c>
      <c r="CF1567" s="510">
        <v>71064</v>
      </c>
      <c r="CG1567" s="510">
        <v>534</v>
      </c>
      <c r="CH1567" s="510">
        <v>1043</v>
      </c>
      <c r="CI1567" s="510">
        <v>108</v>
      </c>
      <c r="CJ1567" s="510">
        <v>221570</v>
      </c>
      <c r="CK1567" s="510">
        <v>2052</v>
      </c>
      <c r="CL1567" s="510">
        <v>4434</v>
      </c>
      <c r="CM1567" s="510">
        <v>17</v>
      </c>
      <c r="CN1567" s="510">
        <v>44672</v>
      </c>
      <c r="CO1567" s="510">
        <v>2628</v>
      </c>
      <c r="CP1567" s="510">
        <v>5467</v>
      </c>
      <c r="CQ1567" s="510">
        <v>1000</v>
      </c>
      <c r="CR1567" s="510">
        <v>1850100</v>
      </c>
      <c r="CS1567" s="510">
        <v>1850</v>
      </c>
      <c r="CT1567" s="510">
        <v>4025</v>
      </c>
      <c r="CU1567" s="510">
        <v>103</v>
      </c>
      <c r="CV1567" s="510">
        <v>606820</v>
      </c>
      <c r="CW1567" s="510">
        <v>5891</v>
      </c>
      <c r="CX1567" s="510">
        <v>14181</v>
      </c>
      <c r="CY1567" s="510">
        <v>42</v>
      </c>
      <c r="CZ1567" s="510">
        <v>337275</v>
      </c>
      <c r="DA1567" s="510">
        <v>8030</v>
      </c>
      <c r="DB1567" s="510">
        <v>15110</v>
      </c>
      <c r="DC1567" s="510">
        <v>20</v>
      </c>
      <c r="DD1567" s="510">
        <v>272181</v>
      </c>
      <c r="DE1567" s="510">
        <v>13609</v>
      </c>
      <c r="DF1567" s="510">
        <v>31069</v>
      </c>
      <c r="DG1567" s="510">
        <v>12</v>
      </c>
      <c r="DH1567" s="510">
        <v>166525</v>
      </c>
      <c r="DI1567" s="510">
        <v>13877</v>
      </c>
      <c r="DJ1567" s="510">
        <v>17911</v>
      </c>
      <c r="DK1567" s="510">
        <v>6</v>
      </c>
      <c r="DL1567" s="510">
        <v>2013</v>
      </c>
      <c r="DM1567" s="510">
        <v>336</v>
      </c>
      <c r="DN1567" s="510">
        <v>624</v>
      </c>
      <c r="DO1567" s="510">
        <v>75</v>
      </c>
      <c r="DP1567" s="510">
        <v>2670</v>
      </c>
      <c r="DQ1567" s="510">
        <v>36</v>
      </c>
      <c r="DR1567" s="510">
        <v>91</v>
      </c>
      <c r="DS1567" s="510">
        <v>1</v>
      </c>
      <c r="DT1567" s="510">
        <v>1856</v>
      </c>
      <c r="DU1567" s="510">
        <v>1856</v>
      </c>
      <c r="DV1567" s="510">
        <v>1856</v>
      </c>
      <c r="DW1567" s="510">
        <v>1</v>
      </c>
      <c r="DX1567" s="510">
        <v>1273</v>
      </c>
      <c r="DY1567" s="510">
        <v>1363269</v>
      </c>
      <c r="DZ1567" s="510">
        <v>1071</v>
      </c>
      <c r="EA1567" s="510">
        <v>1556</v>
      </c>
      <c r="EB1567" s="510">
        <v>582</v>
      </c>
      <c r="EC1567" s="510">
        <v>92</v>
      </c>
      <c r="ED1567" s="510">
        <v>22</v>
      </c>
      <c r="EE1567" s="510">
        <v>135264</v>
      </c>
      <c r="EF1567" s="510">
        <v>31</v>
      </c>
      <c r="EG1567" s="510">
        <v>0</v>
      </c>
      <c r="EH1567" s="510">
        <v>11</v>
      </c>
      <c r="EI1567" s="510"/>
      <c r="EJ1567" s="479"/>
      <c r="EK1567" s="479"/>
      <c r="EL1567" s="479"/>
      <c r="EM1567" s="479"/>
      <c r="EN1567" s="479"/>
      <c r="EO1567" s="479"/>
      <c r="EP1567" s="479"/>
      <c r="EQ1567" s="479"/>
      <c r="ER1567" s="479"/>
      <c r="ES1567" s="479"/>
      <c r="ET1567" s="479"/>
      <c r="EU1567" s="479"/>
      <c r="EV1567" s="479"/>
      <c r="EW1567" s="479"/>
      <c r="EX1567" s="479"/>
      <c r="EY1567" s="479"/>
      <c r="EZ1567" s="476"/>
      <c r="FA1567" s="446">
        <f t="shared" si="2713"/>
        <v>2</v>
      </c>
      <c r="FB1567" s="417">
        <f t="shared" si="2732"/>
        <v>2026</v>
      </c>
      <c r="FC1567" s="448">
        <f t="shared" si="2733"/>
        <v>46054</v>
      </c>
      <c r="FD1567" s="449">
        <f t="shared" si="2734"/>
        <v>28</v>
      </c>
      <c r="FE1567" s="450"/>
      <c r="FF1567" s="451">
        <f t="shared" si="2716"/>
        <v>0.66371681415929207</v>
      </c>
      <c r="FG1567" s="450"/>
      <c r="FH1567" s="452">
        <f t="shared" si="2720"/>
        <v>1.9248120300751879</v>
      </c>
      <c r="FI1567" s="452">
        <f t="shared" si="2721"/>
        <v>1.6390977443609023</v>
      </c>
      <c r="FJ1567" s="452">
        <f t="shared" si="2722"/>
        <v>1.9767441860465116</v>
      </c>
      <c r="FK1567" s="452">
        <f t="shared" si="2723"/>
        <v>1.7093023255813953</v>
      </c>
      <c r="FL1567" s="452">
        <f t="shared" si="2724"/>
        <v>1.2293333333333334</v>
      </c>
      <c r="FM1567" s="452">
        <f t="shared" si="2725"/>
        <v>1.1466666666666667</v>
      </c>
      <c r="FN1567" s="452">
        <f t="shared" si="2726"/>
        <v>1.3038585209003215</v>
      </c>
      <c r="FO1567" s="452">
        <f t="shared" si="2727"/>
        <v>1.1141479099678457</v>
      </c>
      <c r="FP1567" s="452">
        <f t="shared" si="2728"/>
        <v>1.0869565217391304</v>
      </c>
      <c r="FQ1567" s="452">
        <f t="shared" si="2729"/>
        <v>0.86956521739130432</v>
      </c>
      <c r="FR1567" s="453"/>
      <c r="FS1567" s="446">
        <f t="shared" si="2735"/>
        <v>0</v>
      </c>
      <c r="FT1567" s="446">
        <f t="shared" si="2735"/>
        <v>11907</v>
      </c>
      <c r="FU1567" s="446">
        <f t="shared" si="2735"/>
        <v>102060</v>
      </c>
      <c r="FV1567" s="446">
        <f t="shared" si="2735"/>
        <v>253449</v>
      </c>
      <c r="FW1567" s="446">
        <f t="shared" si="2735"/>
        <v>138719</v>
      </c>
      <c r="FX1567" s="446">
        <f t="shared" si="2735"/>
        <v>100104</v>
      </c>
      <c r="FY1567" s="446">
        <f t="shared" si="2735"/>
        <v>4689000</v>
      </c>
      <c r="FZ1567" s="446">
        <f t="shared" si="2735"/>
        <v>8034996</v>
      </c>
      <c r="GA1567" s="446">
        <f t="shared" si="2735"/>
        <v>646461</v>
      </c>
      <c r="GB1567" s="446" t="str">
        <f t="shared" si="2735"/>
        <v>-</v>
      </c>
      <c r="GC1567" s="446">
        <f t="shared" si="2736"/>
        <v>8010</v>
      </c>
      <c r="GD1567" s="446" t="str">
        <f t="shared" si="2736"/>
        <v>-</v>
      </c>
      <c r="GE1567" s="446" t="str">
        <f t="shared" si="2736"/>
        <v>-</v>
      </c>
      <c r="GF1567" s="446">
        <f t="shared" si="2736"/>
        <v>138719</v>
      </c>
      <c r="GG1567" s="446">
        <f t="shared" si="2736"/>
        <v>478872</v>
      </c>
      <c r="GH1567" s="446">
        <f t="shared" si="2736"/>
        <v>92939</v>
      </c>
      <c r="GI1567" s="446">
        <f t="shared" si="2736"/>
        <v>4025000</v>
      </c>
      <c r="GJ1567" s="446">
        <f t="shared" si="2736"/>
        <v>1460643</v>
      </c>
      <c r="GK1567" s="446">
        <f t="shared" si="2736"/>
        <v>634620</v>
      </c>
      <c r="GL1567" s="446">
        <f t="shared" si="2736"/>
        <v>621380</v>
      </c>
      <c r="GM1567" s="446">
        <f t="shared" si="2736"/>
        <v>214932</v>
      </c>
      <c r="GN1567" s="446">
        <f t="shared" si="2736"/>
        <v>1856</v>
      </c>
      <c r="GO1567" s="446">
        <f t="shared" si="2736"/>
        <v>3744</v>
      </c>
      <c r="GP1567" s="446">
        <f t="shared" si="2736"/>
        <v>6825</v>
      </c>
      <c r="GQ1567" s="446">
        <f t="shared" si="2736"/>
        <v>1980788</v>
      </c>
      <c r="GR1567" s="446"/>
      <c r="GS1567" s="446"/>
      <c r="GT1567" s="446"/>
      <c r="GU1567" s="446"/>
      <c r="GV1567" s="416"/>
    </row>
    <row r="1568" spans="1:204" ht="9.75" customHeight="1" x14ac:dyDescent="0.2">
      <c r="A1568" s="493" t="str">
        <f t="shared" si="2698"/>
        <v>2025-26FEBRUARYRRU</v>
      </c>
      <c r="B1568" s="494" t="str">
        <f t="shared" si="2717"/>
        <v>2025-26</v>
      </c>
      <c r="C1568" s="480" t="s">
        <v>657</v>
      </c>
      <c r="D1568" s="494" t="s">
        <v>659</v>
      </c>
      <c r="E1568" s="494" t="s">
        <v>467</v>
      </c>
      <c r="F1568" s="495" t="s">
        <v>454</v>
      </c>
      <c r="G1568" s="511" t="s">
        <v>689</v>
      </c>
      <c r="H1568" s="519">
        <v>165969</v>
      </c>
      <c r="I1568" s="519">
        <v>118679</v>
      </c>
      <c r="J1568" s="519">
        <v>239772</v>
      </c>
      <c r="K1568" s="519">
        <v>2</v>
      </c>
      <c r="L1568" s="519">
        <v>0</v>
      </c>
      <c r="M1568" s="519">
        <v>1</v>
      </c>
      <c r="N1568" s="519">
        <v>3</v>
      </c>
      <c r="O1568" s="519">
        <v>50</v>
      </c>
      <c r="P1568" s="519">
        <v>627</v>
      </c>
      <c r="Q1568" s="519" t="s">
        <v>152</v>
      </c>
      <c r="R1568" s="519">
        <v>1968</v>
      </c>
      <c r="S1568" s="519">
        <v>115298</v>
      </c>
      <c r="T1568" s="519">
        <v>12895</v>
      </c>
      <c r="U1568" s="519">
        <v>9003</v>
      </c>
      <c r="V1568" s="519">
        <v>55529</v>
      </c>
      <c r="W1568" s="519">
        <v>14546</v>
      </c>
      <c r="X1568" s="519">
        <v>982</v>
      </c>
      <c r="Y1568" s="519">
        <v>5273423</v>
      </c>
      <c r="Z1568" s="519">
        <v>409</v>
      </c>
      <c r="AA1568" s="519">
        <v>704</v>
      </c>
      <c r="AB1568" s="519">
        <v>5119651</v>
      </c>
      <c r="AC1568" s="519">
        <v>569</v>
      </c>
      <c r="AD1568" s="519">
        <v>965</v>
      </c>
      <c r="AE1568" s="519">
        <v>89398461</v>
      </c>
      <c r="AF1568" s="519">
        <v>1610</v>
      </c>
      <c r="AG1568" s="519">
        <v>3331</v>
      </c>
      <c r="AH1568" s="519">
        <v>68707339</v>
      </c>
      <c r="AI1568" s="519">
        <v>4723</v>
      </c>
      <c r="AJ1568" s="519">
        <v>11157</v>
      </c>
      <c r="AK1568" s="519">
        <v>7714725</v>
      </c>
      <c r="AL1568" s="519">
        <v>7856</v>
      </c>
      <c r="AM1568" s="519">
        <v>16453</v>
      </c>
      <c r="AN1568" s="519">
        <v>1371</v>
      </c>
      <c r="AO1568" s="519">
        <v>2626</v>
      </c>
      <c r="AP1568" s="519">
        <v>2572</v>
      </c>
      <c r="AQ1568" s="519">
        <v>6422889</v>
      </c>
      <c r="AR1568" s="519">
        <v>2497</v>
      </c>
      <c r="AS1568" s="519">
        <v>5424</v>
      </c>
      <c r="AT1568" s="519">
        <v>26493</v>
      </c>
      <c r="AU1568" s="519">
        <v>1893</v>
      </c>
      <c r="AV1568" s="519">
        <v>10511</v>
      </c>
      <c r="AW1568" s="519" t="s">
        <v>152</v>
      </c>
      <c r="AX1568" s="519">
        <v>605</v>
      </c>
      <c r="AY1568" s="519">
        <v>13484</v>
      </c>
      <c r="AZ1568" s="519" t="s">
        <v>152</v>
      </c>
      <c r="BA1568" s="519">
        <v>17590</v>
      </c>
      <c r="BB1568" s="519">
        <v>28308601</v>
      </c>
      <c r="BC1568" s="519">
        <v>1609</v>
      </c>
      <c r="BD1568" s="519">
        <v>3147</v>
      </c>
      <c r="BE1568" s="519">
        <v>1251</v>
      </c>
      <c r="BF1568" s="519">
        <v>3082</v>
      </c>
      <c r="BG1568" s="519">
        <v>10343</v>
      </c>
      <c r="BH1568" s="519">
        <v>2914</v>
      </c>
      <c r="BI1568" s="519">
        <v>56796</v>
      </c>
      <c r="BJ1568" s="519">
        <v>2924</v>
      </c>
      <c r="BK1568" s="519">
        <v>29085</v>
      </c>
      <c r="BL1568" s="519">
        <v>88805</v>
      </c>
      <c r="BM1568" s="519">
        <v>29635</v>
      </c>
      <c r="BN1568" s="519">
        <v>23904</v>
      </c>
      <c r="BO1568" s="519">
        <v>20094</v>
      </c>
      <c r="BP1568" s="519">
        <v>16717</v>
      </c>
      <c r="BQ1568" s="519">
        <v>91013</v>
      </c>
      <c r="BR1568" s="519">
        <v>62228</v>
      </c>
      <c r="BS1568" s="519">
        <v>34408</v>
      </c>
      <c r="BT1568" s="519">
        <v>16579</v>
      </c>
      <c r="BU1568" s="519">
        <v>1914</v>
      </c>
      <c r="BV1568" s="519">
        <v>1071</v>
      </c>
      <c r="BW1568" s="519">
        <v>77</v>
      </c>
      <c r="BX1568" s="519">
        <v>36901</v>
      </c>
      <c r="BY1568" s="519">
        <v>479</v>
      </c>
      <c r="BZ1568" s="519">
        <v>857</v>
      </c>
      <c r="CA1568" s="519">
        <v>26</v>
      </c>
      <c r="CB1568" s="519">
        <v>15426</v>
      </c>
      <c r="CC1568" s="519">
        <v>593</v>
      </c>
      <c r="CD1568" s="519">
        <v>1203</v>
      </c>
      <c r="CE1568" s="519">
        <v>12792</v>
      </c>
      <c r="CF1568" s="519">
        <v>5221096</v>
      </c>
      <c r="CG1568" s="519">
        <v>408</v>
      </c>
      <c r="CH1568" s="519">
        <v>702</v>
      </c>
      <c r="CI1568" s="519">
        <v>4235</v>
      </c>
      <c r="CJ1568" s="519">
        <v>6645236</v>
      </c>
      <c r="CK1568" s="519">
        <v>1569</v>
      </c>
      <c r="CL1568" s="519">
        <v>3266</v>
      </c>
      <c r="CM1568" s="519">
        <v>1303</v>
      </c>
      <c r="CN1568" s="519">
        <v>1722980</v>
      </c>
      <c r="CO1568" s="519">
        <v>1322</v>
      </c>
      <c r="CP1568" s="519">
        <v>3062</v>
      </c>
      <c r="CQ1568" s="519">
        <v>49991</v>
      </c>
      <c r="CR1568" s="519">
        <v>81030245</v>
      </c>
      <c r="CS1568" s="519">
        <v>1621</v>
      </c>
      <c r="CT1568" s="519">
        <v>3341</v>
      </c>
      <c r="CU1568" s="519">
        <v>1186</v>
      </c>
      <c r="CV1568" s="519">
        <v>7086717</v>
      </c>
      <c r="CW1568" s="519">
        <v>5975</v>
      </c>
      <c r="CX1568" s="519">
        <v>13735</v>
      </c>
      <c r="CY1568" s="519">
        <v>452</v>
      </c>
      <c r="CZ1568" s="519">
        <v>1998983</v>
      </c>
      <c r="DA1568" s="519">
        <v>4423</v>
      </c>
      <c r="DB1568" s="519">
        <v>11261</v>
      </c>
      <c r="DC1568" s="519">
        <v>1130</v>
      </c>
      <c r="DD1568" s="519">
        <v>9539458</v>
      </c>
      <c r="DE1568" s="519">
        <v>8442</v>
      </c>
      <c r="DF1568" s="519">
        <v>17921</v>
      </c>
      <c r="DG1568" s="519">
        <v>95</v>
      </c>
      <c r="DH1568" s="519">
        <v>596495</v>
      </c>
      <c r="DI1568" s="519">
        <v>6279</v>
      </c>
      <c r="DJ1568" s="519">
        <v>16173</v>
      </c>
      <c r="DK1568" s="519">
        <v>976</v>
      </c>
      <c r="DL1568" s="519">
        <v>319636</v>
      </c>
      <c r="DM1568" s="519">
        <v>327</v>
      </c>
      <c r="DN1568" s="519">
        <v>546</v>
      </c>
      <c r="DO1568" s="519">
        <v>7808</v>
      </c>
      <c r="DP1568" s="519">
        <v>375363</v>
      </c>
      <c r="DQ1568" s="519">
        <v>48</v>
      </c>
      <c r="DR1568" s="519">
        <v>87</v>
      </c>
      <c r="DS1568" s="519">
        <v>114</v>
      </c>
      <c r="DT1568" s="519">
        <v>294965</v>
      </c>
      <c r="DU1568" s="519">
        <v>2587</v>
      </c>
      <c r="DV1568" s="519">
        <v>5969</v>
      </c>
      <c r="DW1568" s="519">
        <v>103</v>
      </c>
      <c r="DX1568" s="519">
        <v>56983</v>
      </c>
      <c r="DY1568" s="519">
        <v>83086250</v>
      </c>
      <c r="DZ1568" s="519">
        <v>1458</v>
      </c>
      <c r="EA1568" s="519">
        <v>2563</v>
      </c>
      <c r="EB1568" s="519">
        <v>41244</v>
      </c>
      <c r="EC1568" s="519">
        <v>16748</v>
      </c>
      <c r="ED1568" s="519">
        <v>823</v>
      </c>
      <c r="EE1568" s="519">
        <v>11368011</v>
      </c>
      <c r="EF1568" s="519">
        <v>1471</v>
      </c>
      <c r="EG1568" s="519">
        <v>227</v>
      </c>
      <c r="EH1568" s="519">
        <v>26</v>
      </c>
      <c r="EI1568" s="519"/>
      <c r="EJ1568" s="512"/>
      <c r="EK1568" s="512"/>
      <c r="EL1568" s="512"/>
      <c r="EM1568" s="512"/>
      <c r="EN1568" s="512"/>
      <c r="EO1568" s="512"/>
      <c r="EP1568" s="512"/>
      <c r="EQ1568" s="512"/>
      <c r="ER1568" s="512"/>
      <c r="ES1568" s="512"/>
      <c r="ET1568" s="512"/>
      <c r="EU1568" s="512"/>
      <c r="EV1568" s="512"/>
      <c r="EW1568" s="512"/>
      <c r="EX1568" s="512"/>
      <c r="EY1568" s="512"/>
      <c r="EZ1568" s="514"/>
      <c r="FA1568" s="520">
        <f t="shared" si="2713"/>
        <v>2</v>
      </c>
      <c r="FB1568" s="493">
        <f t="shared" si="2732"/>
        <v>2026</v>
      </c>
      <c r="FC1568" s="498">
        <f t="shared" si="2733"/>
        <v>46054</v>
      </c>
      <c r="FD1568" s="499">
        <f t="shared" si="2734"/>
        <v>28</v>
      </c>
      <c r="FE1568" s="500"/>
      <c r="FF1568" s="515">
        <f t="shared" si="2716"/>
        <v>0.63645255950440172</v>
      </c>
      <c r="FG1568" s="500"/>
      <c r="FH1568" s="481">
        <f t="shared" si="2720"/>
        <v>2.2981775882124853</v>
      </c>
      <c r="FI1568" s="481">
        <f t="shared" si="2721"/>
        <v>1.8537417603722373</v>
      </c>
      <c r="FJ1568" s="481">
        <f t="shared" si="2722"/>
        <v>2.2319226924358548</v>
      </c>
      <c r="FK1568" s="481">
        <f t="shared" si="2723"/>
        <v>1.8568255026102409</v>
      </c>
      <c r="FL1568" s="481">
        <f t="shared" si="2724"/>
        <v>1.6390174503412631</v>
      </c>
      <c r="FM1568" s="481">
        <f t="shared" si="2725"/>
        <v>1.1206396657602333</v>
      </c>
      <c r="FN1568" s="481">
        <f t="shared" si="2726"/>
        <v>2.3654612952014298</v>
      </c>
      <c r="FO1568" s="481">
        <f t="shared" si="2727"/>
        <v>1.1397635088684175</v>
      </c>
      <c r="FP1568" s="481">
        <f t="shared" si="2728"/>
        <v>1.9490835030549898</v>
      </c>
      <c r="FQ1568" s="481">
        <f t="shared" si="2729"/>
        <v>1.0906313645621182</v>
      </c>
      <c r="FR1568" s="501"/>
      <c r="FS1568" s="482">
        <f t="shared" si="2735"/>
        <v>0</v>
      </c>
      <c r="FT1568" s="482">
        <f t="shared" si="2735"/>
        <v>118679</v>
      </c>
      <c r="FU1568" s="482">
        <f t="shared" si="2735"/>
        <v>356037</v>
      </c>
      <c r="FV1568" s="482">
        <f t="shared" si="2735"/>
        <v>5933950</v>
      </c>
      <c r="FW1568" s="482">
        <f t="shared" si="2735"/>
        <v>9078080</v>
      </c>
      <c r="FX1568" s="482">
        <f t="shared" si="2735"/>
        <v>8687895</v>
      </c>
      <c r="FY1568" s="482">
        <f t="shared" si="2735"/>
        <v>184967099</v>
      </c>
      <c r="FZ1568" s="482">
        <f t="shared" si="2735"/>
        <v>162289722</v>
      </c>
      <c r="GA1568" s="482">
        <f t="shared" si="2735"/>
        <v>16156846</v>
      </c>
      <c r="GB1568" s="482">
        <f t="shared" si="2735"/>
        <v>55355730</v>
      </c>
      <c r="GC1568" s="482">
        <f t="shared" si="2736"/>
        <v>13950528</v>
      </c>
      <c r="GD1568" s="482">
        <f t="shared" si="2736"/>
        <v>65989</v>
      </c>
      <c r="GE1568" s="482">
        <f t="shared" si="2736"/>
        <v>31278</v>
      </c>
      <c r="GF1568" s="482">
        <f t="shared" si="2736"/>
        <v>8979984</v>
      </c>
      <c r="GG1568" s="482">
        <f t="shared" si="2736"/>
        <v>13831510</v>
      </c>
      <c r="GH1568" s="482">
        <f t="shared" si="2736"/>
        <v>3989786</v>
      </c>
      <c r="GI1568" s="482">
        <f t="shared" si="2736"/>
        <v>167019931</v>
      </c>
      <c r="GJ1568" s="482">
        <f t="shared" si="2736"/>
        <v>16289710</v>
      </c>
      <c r="GK1568" s="482">
        <f t="shared" si="2736"/>
        <v>5089972</v>
      </c>
      <c r="GL1568" s="482">
        <f t="shared" si="2736"/>
        <v>20250730</v>
      </c>
      <c r="GM1568" s="482">
        <f t="shared" si="2736"/>
        <v>1536435</v>
      </c>
      <c r="GN1568" s="482">
        <f t="shared" si="2736"/>
        <v>680466</v>
      </c>
      <c r="GO1568" s="482">
        <f t="shared" si="2736"/>
        <v>532896</v>
      </c>
      <c r="GP1568" s="482">
        <f t="shared" si="2736"/>
        <v>679296</v>
      </c>
      <c r="GQ1568" s="482">
        <f t="shared" si="2736"/>
        <v>146047429</v>
      </c>
      <c r="GR1568" s="482"/>
      <c r="GS1568" s="482"/>
      <c r="GT1568" s="482"/>
      <c r="GU1568" s="482"/>
      <c r="GV1568" s="502"/>
    </row>
    <row r="1569" spans="1:204" ht="9.75" customHeight="1" x14ac:dyDescent="0.2">
      <c r="A1569" s="417" t="str">
        <f t="shared" si="2698"/>
        <v>2025-26FEBRUARYRX6</v>
      </c>
      <c r="B1569" s="458" t="str">
        <f t="shared" si="2717"/>
        <v>2025-26</v>
      </c>
      <c r="C1569" s="402" t="s">
        <v>657</v>
      </c>
      <c r="D1569" s="458" t="s">
        <v>646</v>
      </c>
      <c r="E1569" s="458" t="s">
        <v>645</v>
      </c>
      <c r="F1569" s="478" t="s">
        <v>448</v>
      </c>
      <c r="G1569" s="478" t="s">
        <v>690</v>
      </c>
      <c r="H1569" s="510">
        <v>47342</v>
      </c>
      <c r="I1569" s="510">
        <v>32872</v>
      </c>
      <c r="J1569" s="510">
        <v>32078</v>
      </c>
      <c r="K1569" s="510">
        <v>1</v>
      </c>
      <c r="L1569" s="510">
        <v>0</v>
      </c>
      <c r="M1569" s="510">
        <v>0</v>
      </c>
      <c r="N1569" s="510">
        <v>4</v>
      </c>
      <c r="O1569" s="510">
        <v>20</v>
      </c>
      <c r="P1569" s="510">
        <v>235</v>
      </c>
      <c r="Q1569" s="510" t="s">
        <v>152</v>
      </c>
      <c r="R1569" s="510">
        <v>1</v>
      </c>
      <c r="S1569" s="510">
        <v>38634</v>
      </c>
      <c r="T1569" s="510">
        <v>3104</v>
      </c>
      <c r="U1569" s="510">
        <v>2008</v>
      </c>
      <c r="V1569" s="510">
        <v>18480</v>
      </c>
      <c r="W1569" s="510">
        <v>10112</v>
      </c>
      <c r="X1569" s="510">
        <v>531</v>
      </c>
      <c r="Y1569" s="510">
        <v>1158098</v>
      </c>
      <c r="Z1569" s="510">
        <v>373</v>
      </c>
      <c r="AA1569" s="510">
        <v>643</v>
      </c>
      <c r="AB1569" s="510">
        <v>832669</v>
      </c>
      <c r="AC1569" s="510">
        <v>415</v>
      </c>
      <c r="AD1569" s="510">
        <v>720</v>
      </c>
      <c r="AE1569" s="510">
        <v>22933616</v>
      </c>
      <c r="AF1569" s="510">
        <v>1241</v>
      </c>
      <c r="AG1569" s="510">
        <v>2443</v>
      </c>
      <c r="AH1569" s="510">
        <v>31532709</v>
      </c>
      <c r="AI1569" s="510">
        <v>3118</v>
      </c>
      <c r="AJ1569" s="510">
        <v>7364</v>
      </c>
      <c r="AK1569" s="510">
        <v>2288324</v>
      </c>
      <c r="AL1569" s="510">
        <v>4309</v>
      </c>
      <c r="AM1569" s="510">
        <v>10668</v>
      </c>
      <c r="AN1569" s="510" t="s">
        <v>152</v>
      </c>
      <c r="AO1569" s="510">
        <v>2453</v>
      </c>
      <c r="AP1569" s="510">
        <v>958</v>
      </c>
      <c r="AQ1569" s="510">
        <v>2619304</v>
      </c>
      <c r="AR1569" s="510">
        <v>2734</v>
      </c>
      <c r="AS1569" s="510">
        <v>6622</v>
      </c>
      <c r="AT1569" s="510">
        <v>4534</v>
      </c>
      <c r="AU1569" s="510">
        <v>11</v>
      </c>
      <c r="AV1569" s="510">
        <v>105</v>
      </c>
      <c r="AW1569" s="510" t="s">
        <v>152</v>
      </c>
      <c r="AX1569" s="510">
        <v>241</v>
      </c>
      <c r="AY1569" s="510">
        <v>4177</v>
      </c>
      <c r="AZ1569" s="510" t="s">
        <v>152</v>
      </c>
      <c r="BA1569" s="510">
        <v>6538</v>
      </c>
      <c r="BB1569" s="510">
        <v>10608123</v>
      </c>
      <c r="BC1569" s="510">
        <v>1623</v>
      </c>
      <c r="BD1569" s="510">
        <v>3020</v>
      </c>
      <c r="BE1569" s="510">
        <v>134</v>
      </c>
      <c r="BF1569" s="510">
        <v>1926</v>
      </c>
      <c r="BG1569" s="510">
        <v>3365</v>
      </c>
      <c r="BH1569" s="510">
        <v>1113</v>
      </c>
      <c r="BI1569" s="510">
        <v>20280</v>
      </c>
      <c r="BJ1569" s="510">
        <v>2673</v>
      </c>
      <c r="BK1569" s="510">
        <v>11147</v>
      </c>
      <c r="BL1569" s="510">
        <v>34100</v>
      </c>
      <c r="BM1569" s="510">
        <v>5919</v>
      </c>
      <c r="BN1569" s="510">
        <v>4411</v>
      </c>
      <c r="BO1569" s="510">
        <v>3832</v>
      </c>
      <c r="BP1569" s="510">
        <v>2879</v>
      </c>
      <c r="BQ1569" s="510">
        <v>24271</v>
      </c>
      <c r="BR1569" s="510">
        <v>19973</v>
      </c>
      <c r="BS1569" s="510">
        <v>16851</v>
      </c>
      <c r="BT1569" s="510">
        <v>10740</v>
      </c>
      <c r="BU1569" s="510">
        <v>1062</v>
      </c>
      <c r="BV1569" s="510">
        <v>560</v>
      </c>
      <c r="BW1569" s="510">
        <v>64</v>
      </c>
      <c r="BX1569" s="510">
        <v>33227</v>
      </c>
      <c r="BY1569" s="510">
        <v>519</v>
      </c>
      <c r="BZ1569" s="510">
        <v>878</v>
      </c>
      <c r="CA1569" s="510">
        <v>80</v>
      </c>
      <c r="CB1569" s="510">
        <v>25561</v>
      </c>
      <c r="CC1569" s="510">
        <v>320</v>
      </c>
      <c r="CD1569" s="510">
        <v>600</v>
      </c>
      <c r="CE1569" s="510">
        <v>2960</v>
      </c>
      <c r="CF1569" s="510">
        <v>1099310</v>
      </c>
      <c r="CG1569" s="510">
        <v>371</v>
      </c>
      <c r="CH1569" s="510">
        <v>636</v>
      </c>
      <c r="CI1569" s="510">
        <v>2403</v>
      </c>
      <c r="CJ1569" s="510">
        <v>2749637</v>
      </c>
      <c r="CK1569" s="510">
        <v>1144</v>
      </c>
      <c r="CL1569" s="510">
        <v>2225</v>
      </c>
      <c r="CM1569" s="510">
        <v>672</v>
      </c>
      <c r="CN1569" s="510">
        <v>581591</v>
      </c>
      <c r="CO1569" s="510">
        <v>865</v>
      </c>
      <c r="CP1569" s="510">
        <v>1677</v>
      </c>
      <c r="CQ1569" s="510">
        <v>15405</v>
      </c>
      <c r="CR1569" s="510">
        <v>19602388</v>
      </c>
      <c r="CS1569" s="510">
        <v>1272</v>
      </c>
      <c r="CT1569" s="510">
        <v>2494</v>
      </c>
      <c r="CU1569" s="510">
        <v>1138</v>
      </c>
      <c r="CV1569" s="510">
        <v>3973728</v>
      </c>
      <c r="CW1569" s="510">
        <v>3492</v>
      </c>
      <c r="CX1569" s="510">
        <v>8074</v>
      </c>
      <c r="CY1569" s="510">
        <v>73</v>
      </c>
      <c r="CZ1569" s="510">
        <v>336780</v>
      </c>
      <c r="DA1569" s="510">
        <v>4613</v>
      </c>
      <c r="DB1569" s="510">
        <v>10977</v>
      </c>
      <c r="DC1569" s="510">
        <v>1221</v>
      </c>
      <c r="DD1569" s="510">
        <v>7977810</v>
      </c>
      <c r="DE1569" s="510">
        <v>6534</v>
      </c>
      <c r="DF1569" s="510">
        <v>14335</v>
      </c>
      <c r="DG1569" s="510">
        <v>578</v>
      </c>
      <c r="DH1569" s="510">
        <v>3548302</v>
      </c>
      <c r="DI1569" s="510">
        <v>6139</v>
      </c>
      <c r="DJ1569" s="510">
        <v>14529</v>
      </c>
      <c r="DK1569" s="510">
        <v>62</v>
      </c>
      <c r="DL1569" s="510">
        <v>25357</v>
      </c>
      <c r="DM1569" s="510">
        <v>409</v>
      </c>
      <c r="DN1569" s="510">
        <v>633</v>
      </c>
      <c r="DO1569" s="510">
        <v>1715</v>
      </c>
      <c r="DP1569" s="510">
        <v>50023</v>
      </c>
      <c r="DQ1569" s="510">
        <v>29</v>
      </c>
      <c r="DR1569" s="510">
        <v>53</v>
      </c>
      <c r="DS1569" s="510">
        <v>1</v>
      </c>
      <c r="DT1569" s="510">
        <v>454</v>
      </c>
      <c r="DU1569" s="510">
        <v>454</v>
      </c>
      <c r="DV1569" s="510">
        <v>454</v>
      </c>
      <c r="DW1569" s="510">
        <v>1</v>
      </c>
      <c r="DX1569" s="510">
        <v>19243</v>
      </c>
      <c r="DY1569" s="510">
        <v>22665204</v>
      </c>
      <c r="DZ1569" s="510">
        <v>1178</v>
      </c>
      <c r="EA1569" s="510">
        <v>2045</v>
      </c>
      <c r="EB1569" s="510">
        <v>9762</v>
      </c>
      <c r="EC1569" s="510">
        <v>2454</v>
      </c>
      <c r="ED1569" s="510">
        <v>557</v>
      </c>
      <c r="EE1569" s="510">
        <v>3163207</v>
      </c>
      <c r="EF1569" s="510">
        <v>3756</v>
      </c>
      <c r="EG1569" s="510">
        <v>230</v>
      </c>
      <c r="EH1569" s="510">
        <v>41</v>
      </c>
      <c r="EI1569" s="510"/>
      <c r="EJ1569" s="479"/>
      <c r="EK1569" s="479"/>
      <c r="EL1569" s="479"/>
      <c r="EM1569" s="479"/>
      <c r="EN1569" s="479"/>
      <c r="EO1569" s="479"/>
      <c r="EP1569" s="479"/>
      <c r="EQ1569" s="479"/>
      <c r="ER1569" s="479"/>
      <c r="ES1569" s="479"/>
      <c r="ET1569" s="479"/>
      <c r="EU1569" s="479"/>
      <c r="EV1569" s="479"/>
      <c r="EW1569" s="479"/>
      <c r="EX1569" s="479"/>
      <c r="EY1569" s="479"/>
      <c r="EZ1569" s="476"/>
      <c r="FA1569" s="446">
        <f t="shared" si="2713"/>
        <v>2</v>
      </c>
      <c r="FB1569" s="417">
        <f t="shared" si="2732"/>
        <v>2026</v>
      </c>
      <c r="FC1569" s="448">
        <f t="shared" si="2733"/>
        <v>46054</v>
      </c>
      <c r="FD1569" s="449">
        <f t="shared" si="2734"/>
        <v>28</v>
      </c>
      <c r="FE1569" s="450"/>
      <c r="FF1569" s="451">
        <f t="shared" si="2716"/>
        <v>0.59776925758103872</v>
      </c>
      <c r="FG1569" s="450"/>
      <c r="FH1569" s="452">
        <f t="shared" si="2720"/>
        <v>1.9068943298969072</v>
      </c>
      <c r="FI1569" s="452">
        <f t="shared" si="2721"/>
        <v>1.4210695876288659</v>
      </c>
      <c r="FJ1569" s="452">
        <f t="shared" si="2722"/>
        <v>1.9083665338645419</v>
      </c>
      <c r="FK1569" s="452">
        <f t="shared" si="2723"/>
        <v>1.4337649402390438</v>
      </c>
      <c r="FL1569" s="452">
        <f t="shared" si="2724"/>
        <v>1.3133658008658009</v>
      </c>
      <c r="FM1569" s="452">
        <f t="shared" si="2725"/>
        <v>1.0807900432900432</v>
      </c>
      <c r="FN1569" s="452">
        <f t="shared" si="2726"/>
        <v>1.6664359177215189</v>
      </c>
      <c r="FO1569" s="452">
        <f t="shared" si="2727"/>
        <v>1.0621044303797469</v>
      </c>
      <c r="FP1569" s="452">
        <f t="shared" si="2728"/>
        <v>2</v>
      </c>
      <c r="FQ1569" s="452">
        <f t="shared" si="2729"/>
        <v>1.0546139359698681</v>
      </c>
      <c r="FR1569" s="453"/>
      <c r="FS1569" s="446">
        <f t="shared" si="2735"/>
        <v>0</v>
      </c>
      <c r="FT1569" s="446">
        <f t="shared" si="2735"/>
        <v>0</v>
      </c>
      <c r="FU1569" s="446">
        <f t="shared" si="2735"/>
        <v>131488</v>
      </c>
      <c r="FV1569" s="446">
        <f t="shared" si="2735"/>
        <v>657440</v>
      </c>
      <c r="FW1569" s="446">
        <f t="shared" si="2735"/>
        <v>1995872</v>
      </c>
      <c r="FX1569" s="446">
        <f t="shared" si="2735"/>
        <v>1445760</v>
      </c>
      <c r="FY1569" s="446">
        <f t="shared" si="2735"/>
        <v>45146640</v>
      </c>
      <c r="FZ1569" s="446">
        <f t="shared" si="2735"/>
        <v>74464768</v>
      </c>
      <c r="GA1569" s="446">
        <f t="shared" si="2735"/>
        <v>5664708</v>
      </c>
      <c r="GB1569" s="446">
        <f t="shared" si="2735"/>
        <v>19744760</v>
      </c>
      <c r="GC1569" s="446">
        <f t="shared" si="2736"/>
        <v>6343876</v>
      </c>
      <c r="GD1569" s="446">
        <f t="shared" si="2736"/>
        <v>56192</v>
      </c>
      <c r="GE1569" s="446">
        <f t="shared" si="2736"/>
        <v>48000</v>
      </c>
      <c r="GF1569" s="446">
        <f t="shared" si="2736"/>
        <v>1882560</v>
      </c>
      <c r="GG1569" s="446">
        <f t="shared" si="2736"/>
        <v>5346675</v>
      </c>
      <c r="GH1569" s="446">
        <f t="shared" si="2736"/>
        <v>1126944</v>
      </c>
      <c r="GI1569" s="446">
        <f t="shared" si="2736"/>
        <v>38420070</v>
      </c>
      <c r="GJ1569" s="446">
        <f t="shared" si="2736"/>
        <v>9188212</v>
      </c>
      <c r="GK1569" s="446">
        <f t="shared" si="2736"/>
        <v>801321</v>
      </c>
      <c r="GL1569" s="446">
        <f t="shared" si="2736"/>
        <v>17503035</v>
      </c>
      <c r="GM1569" s="446">
        <f t="shared" si="2736"/>
        <v>8397762</v>
      </c>
      <c r="GN1569" s="446">
        <f t="shared" si="2736"/>
        <v>454</v>
      </c>
      <c r="GO1569" s="446">
        <f t="shared" si="2736"/>
        <v>39246</v>
      </c>
      <c r="GP1569" s="446">
        <f t="shared" si="2736"/>
        <v>90895</v>
      </c>
      <c r="GQ1569" s="446">
        <f t="shared" si="2736"/>
        <v>39351935</v>
      </c>
      <c r="GR1569" s="446"/>
      <c r="GS1569" s="446"/>
      <c r="GT1569" s="446"/>
      <c r="GU1569" s="446"/>
      <c r="GV1569" s="416"/>
    </row>
    <row r="1570" spans="1:204" ht="9.75" customHeight="1" x14ac:dyDescent="0.2">
      <c r="A1570" s="417" t="str">
        <f t="shared" si="2698"/>
        <v>2025-26FEBRUARYRX7</v>
      </c>
      <c r="B1570" s="458" t="str">
        <f t="shared" si="2717"/>
        <v>2025-26</v>
      </c>
      <c r="C1570" s="402" t="s">
        <v>657</v>
      </c>
      <c r="D1570" s="458" t="s">
        <v>649</v>
      </c>
      <c r="E1570" s="458" t="s">
        <v>462</v>
      </c>
      <c r="F1570" s="478" t="s">
        <v>449</v>
      </c>
      <c r="G1570" s="478" t="s">
        <v>691</v>
      </c>
      <c r="H1570" s="510">
        <v>127514</v>
      </c>
      <c r="I1570" s="510">
        <v>90695</v>
      </c>
      <c r="J1570" s="510">
        <v>129575</v>
      </c>
      <c r="K1570" s="510">
        <v>1</v>
      </c>
      <c r="L1570" s="510">
        <v>0</v>
      </c>
      <c r="M1570" s="510">
        <v>0</v>
      </c>
      <c r="N1570" s="510">
        <v>0</v>
      </c>
      <c r="O1570" s="510">
        <v>54</v>
      </c>
      <c r="P1570" s="510">
        <v>425</v>
      </c>
      <c r="Q1570" s="510" t="s">
        <v>152</v>
      </c>
      <c r="R1570" s="510">
        <v>1040</v>
      </c>
      <c r="S1570" s="510">
        <v>89158</v>
      </c>
      <c r="T1570" s="510">
        <v>9463</v>
      </c>
      <c r="U1570" s="510">
        <v>5986</v>
      </c>
      <c r="V1570" s="510">
        <v>43909</v>
      </c>
      <c r="W1570" s="510">
        <v>13823</v>
      </c>
      <c r="X1570" s="510">
        <v>1104</v>
      </c>
      <c r="Y1570" s="510">
        <v>3921230</v>
      </c>
      <c r="Z1570" s="510">
        <v>414</v>
      </c>
      <c r="AA1570" s="510">
        <v>708</v>
      </c>
      <c r="AB1570" s="510">
        <v>3213366</v>
      </c>
      <c r="AC1570" s="510">
        <v>537</v>
      </c>
      <c r="AD1570" s="510">
        <v>921</v>
      </c>
      <c r="AE1570" s="510">
        <v>71526202</v>
      </c>
      <c r="AF1570" s="510">
        <v>1629</v>
      </c>
      <c r="AG1570" s="510">
        <v>3212</v>
      </c>
      <c r="AH1570" s="510">
        <v>80771152</v>
      </c>
      <c r="AI1570" s="510">
        <v>5843</v>
      </c>
      <c r="AJ1570" s="510">
        <v>11981</v>
      </c>
      <c r="AK1570" s="510">
        <v>7219580</v>
      </c>
      <c r="AL1570" s="510">
        <v>6539</v>
      </c>
      <c r="AM1570" s="510">
        <v>14906</v>
      </c>
      <c r="AN1570" s="510">
        <v>1731</v>
      </c>
      <c r="AO1570" s="510">
        <v>5495</v>
      </c>
      <c r="AP1570" s="510">
        <v>2954</v>
      </c>
      <c r="AQ1570" s="510">
        <v>7021629</v>
      </c>
      <c r="AR1570" s="510">
        <v>2377</v>
      </c>
      <c r="AS1570" s="510">
        <v>5030</v>
      </c>
      <c r="AT1570" s="510">
        <v>15981</v>
      </c>
      <c r="AU1570" s="510">
        <v>1824</v>
      </c>
      <c r="AV1570" s="510">
        <v>7961</v>
      </c>
      <c r="AW1570" s="510" t="s">
        <v>152</v>
      </c>
      <c r="AX1570" s="510">
        <v>661</v>
      </c>
      <c r="AY1570" s="510">
        <v>5535</v>
      </c>
      <c r="AZ1570" s="510" t="s">
        <v>152</v>
      </c>
      <c r="BA1570" s="510">
        <v>13280</v>
      </c>
      <c r="BB1570" s="510">
        <v>22330791</v>
      </c>
      <c r="BC1570" s="510">
        <v>1682</v>
      </c>
      <c r="BD1570" s="510">
        <v>3779</v>
      </c>
      <c r="BE1570" s="510">
        <v>691</v>
      </c>
      <c r="BF1570" s="510">
        <v>4459</v>
      </c>
      <c r="BG1570" s="510">
        <v>6920</v>
      </c>
      <c r="BH1570" s="510">
        <v>1210</v>
      </c>
      <c r="BI1570" s="510">
        <v>44344</v>
      </c>
      <c r="BJ1570" s="510">
        <v>5636</v>
      </c>
      <c r="BK1570" s="510">
        <v>23197</v>
      </c>
      <c r="BL1570" s="510">
        <v>73177</v>
      </c>
      <c r="BM1570" s="510">
        <v>20232</v>
      </c>
      <c r="BN1570" s="510">
        <v>16884</v>
      </c>
      <c r="BO1570" s="510">
        <v>12834</v>
      </c>
      <c r="BP1570" s="510">
        <v>10870</v>
      </c>
      <c r="BQ1570" s="510">
        <v>55438</v>
      </c>
      <c r="BR1570" s="510">
        <v>46138</v>
      </c>
      <c r="BS1570" s="510">
        <v>18367</v>
      </c>
      <c r="BT1570" s="510">
        <v>11978</v>
      </c>
      <c r="BU1570" s="510">
        <v>1470</v>
      </c>
      <c r="BV1570" s="510">
        <v>938</v>
      </c>
      <c r="BW1570" s="510">
        <v>160</v>
      </c>
      <c r="BX1570" s="510">
        <v>69722</v>
      </c>
      <c r="BY1570" s="510">
        <v>436</v>
      </c>
      <c r="BZ1570" s="510">
        <v>768</v>
      </c>
      <c r="CA1570" s="510">
        <v>96</v>
      </c>
      <c r="CB1570" s="510">
        <v>41582</v>
      </c>
      <c r="CC1570" s="510">
        <v>433</v>
      </c>
      <c r="CD1570" s="510">
        <v>768</v>
      </c>
      <c r="CE1570" s="510">
        <v>9207</v>
      </c>
      <c r="CF1570" s="510">
        <v>3809926</v>
      </c>
      <c r="CG1570" s="510">
        <v>414</v>
      </c>
      <c r="CH1570" s="510">
        <v>707</v>
      </c>
      <c r="CI1570" s="510">
        <v>5826</v>
      </c>
      <c r="CJ1570" s="510">
        <v>9152970</v>
      </c>
      <c r="CK1570" s="510">
        <v>1571</v>
      </c>
      <c r="CL1570" s="510">
        <v>3119</v>
      </c>
      <c r="CM1570" s="510">
        <v>2597</v>
      </c>
      <c r="CN1570" s="510">
        <v>3625623</v>
      </c>
      <c r="CO1570" s="510">
        <v>1396</v>
      </c>
      <c r="CP1570" s="510">
        <v>2932</v>
      </c>
      <c r="CQ1570" s="510">
        <v>35486</v>
      </c>
      <c r="CR1570" s="510">
        <v>58747609</v>
      </c>
      <c r="CS1570" s="510">
        <v>1656</v>
      </c>
      <c r="CT1570" s="510">
        <v>3245</v>
      </c>
      <c r="CU1570" s="510">
        <v>2098</v>
      </c>
      <c r="CV1570" s="510">
        <v>12450550</v>
      </c>
      <c r="CW1570" s="510">
        <v>5934</v>
      </c>
      <c r="CX1570" s="510">
        <v>12279</v>
      </c>
      <c r="CY1570" s="510">
        <v>1229</v>
      </c>
      <c r="CZ1570" s="510">
        <v>7058742</v>
      </c>
      <c r="DA1570" s="510">
        <v>5743</v>
      </c>
      <c r="DB1570" s="510">
        <v>13008</v>
      </c>
      <c r="DC1570" s="510">
        <v>1147</v>
      </c>
      <c r="DD1570" s="510">
        <v>12800967</v>
      </c>
      <c r="DE1570" s="510">
        <v>11160</v>
      </c>
      <c r="DF1570" s="510">
        <v>23678</v>
      </c>
      <c r="DG1570" s="510">
        <v>404</v>
      </c>
      <c r="DH1570" s="510">
        <v>5553094</v>
      </c>
      <c r="DI1570" s="510">
        <v>13745</v>
      </c>
      <c r="DJ1570" s="510">
        <v>37892</v>
      </c>
      <c r="DK1570" s="510">
        <v>581</v>
      </c>
      <c r="DL1570" s="510">
        <v>189106</v>
      </c>
      <c r="DM1570" s="510">
        <v>325</v>
      </c>
      <c r="DN1570" s="510">
        <v>518</v>
      </c>
      <c r="DO1570" s="510">
        <v>5533</v>
      </c>
      <c r="DP1570" s="510">
        <v>188693</v>
      </c>
      <c r="DQ1570" s="510">
        <v>34</v>
      </c>
      <c r="DR1570" s="510">
        <v>60</v>
      </c>
      <c r="DS1570" s="510">
        <v>81</v>
      </c>
      <c r="DT1570" s="510">
        <v>122553</v>
      </c>
      <c r="DU1570" s="510">
        <v>1513</v>
      </c>
      <c r="DV1570" s="510">
        <v>3076</v>
      </c>
      <c r="DW1570" s="510">
        <v>67</v>
      </c>
      <c r="DX1570" s="510">
        <v>49704</v>
      </c>
      <c r="DY1570" s="510">
        <v>95010732</v>
      </c>
      <c r="DZ1570" s="510">
        <v>1912</v>
      </c>
      <c r="EA1570" s="510">
        <v>3449</v>
      </c>
      <c r="EB1570" s="510">
        <v>36519</v>
      </c>
      <c r="EC1570" s="510">
        <v>15818</v>
      </c>
      <c r="ED1570" s="510">
        <v>4591</v>
      </c>
      <c r="EE1570" s="510">
        <v>31041739</v>
      </c>
      <c r="EF1570" s="510">
        <v>1110</v>
      </c>
      <c r="EG1570" s="510">
        <v>225</v>
      </c>
      <c r="EH1570" s="510">
        <v>47</v>
      </c>
      <c r="EI1570" s="510"/>
      <c r="EJ1570" s="479"/>
      <c r="EK1570" s="479"/>
      <c r="EL1570" s="479"/>
      <c r="EM1570" s="479"/>
      <c r="EN1570" s="479"/>
      <c r="EO1570" s="479"/>
      <c r="EP1570" s="479"/>
      <c r="EQ1570" s="479"/>
      <c r="ER1570" s="479"/>
      <c r="ES1570" s="479"/>
      <c r="ET1570" s="479"/>
      <c r="EU1570" s="479"/>
      <c r="EV1570" s="479"/>
      <c r="EW1570" s="479"/>
      <c r="EX1570" s="479"/>
      <c r="EY1570" s="479"/>
      <c r="EZ1570" s="476"/>
      <c r="FA1570" s="446">
        <f t="shared" si="2713"/>
        <v>2</v>
      </c>
      <c r="FB1570" s="417">
        <f t="shared" si="2732"/>
        <v>2026</v>
      </c>
      <c r="FC1570" s="448">
        <f t="shared" si="2733"/>
        <v>46054</v>
      </c>
      <c r="FD1570" s="449">
        <f t="shared" si="2734"/>
        <v>28</v>
      </c>
      <c r="FE1570" s="450"/>
      <c r="FF1570" s="451">
        <f t="shared" si="2716"/>
        <v>0.61219296304492143</v>
      </c>
      <c r="FG1570" s="450"/>
      <c r="FH1570" s="452">
        <f t="shared" si="2720"/>
        <v>2.1380112015217163</v>
      </c>
      <c r="FI1570" s="452">
        <f t="shared" si="2721"/>
        <v>1.784212194864208</v>
      </c>
      <c r="FJ1570" s="452">
        <f t="shared" si="2722"/>
        <v>2.1440026729034414</v>
      </c>
      <c r="FK1570" s="452">
        <f t="shared" si="2723"/>
        <v>1.8159037754761109</v>
      </c>
      <c r="FL1570" s="452">
        <f t="shared" si="2724"/>
        <v>1.2625657610057164</v>
      </c>
      <c r="FM1570" s="452">
        <f t="shared" si="2725"/>
        <v>1.0507640802568949</v>
      </c>
      <c r="FN1570" s="452">
        <f t="shared" si="2726"/>
        <v>1.3287274831802069</v>
      </c>
      <c r="FO1570" s="452">
        <f t="shared" si="2727"/>
        <v>0.86652680315416331</v>
      </c>
      <c r="FP1570" s="452">
        <f t="shared" si="2728"/>
        <v>1.3315217391304348</v>
      </c>
      <c r="FQ1570" s="452">
        <f t="shared" si="2729"/>
        <v>0.84963768115942029</v>
      </c>
      <c r="FR1570" s="453"/>
      <c r="FS1570" s="446">
        <f t="shared" si="2735"/>
        <v>0</v>
      </c>
      <c r="FT1570" s="446">
        <f t="shared" si="2735"/>
        <v>0</v>
      </c>
      <c r="FU1570" s="446">
        <f t="shared" si="2735"/>
        <v>0</v>
      </c>
      <c r="FV1570" s="446">
        <f t="shared" si="2735"/>
        <v>4897530</v>
      </c>
      <c r="FW1570" s="446">
        <f t="shared" si="2735"/>
        <v>6699804</v>
      </c>
      <c r="FX1570" s="446">
        <f t="shared" si="2735"/>
        <v>5513106</v>
      </c>
      <c r="FY1570" s="446">
        <f t="shared" si="2735"/>
        <v>141035708</v>
      </c>
      <c r="FZ1570" s="446">
        <f t="shared" si="2735"/>
        <v>165613363</v>
      </c>
      <c r="GA1570" s="446">
        <f t="shared" si="2735"/>
        <v>16456224</v>
      </c>
      <c r="GB1570" s="446">
        <f t="shared" si="2735"/>
        <v>50185120</v>
      </c>
      <c r="GC1570" s="446">
        <f t="shared" si="2736"/>
        <v>14858620</v>
      </c>
      <c r="GD1570" s="446">
        <f t="shared" si="2736"/>
        <v>122880</v>
      </c>
      <c r="GE1570" s="446">
        <f t="shared" si="2736"/>
        <v>73728</v>
      </c>
      <c r="GF1570" s="446">
        <f t="shared" si="2736"/>
        <v>6509349</v>
      </c>
      <c r="GG1570" s="446">
        <f t="shared" si="2736"/>
        <v>18171294</v>
      </c>
      <c r="GH1570" s="446">
        <f t="shared" si="2736"/>
        <v>7614404</v>
      </c>
      <c r="GI1570" s="446">
        <f t="shared" si="2736"/>
        <v>115152070</v>
      </c>
      <c r="GJ1570" s="446">
        <f t="shared" si="2736"/>
        <v>25761342</v>
      </c>
      <c r="GK1570" s="446">
        <f t="shared" si="2736"/>
        <v>15986832</v>
      </c>
      <c r="GL1570" s="446">
        <f t="shared" si="2736"/>
        <v>27158666</v>
      </c>
      <c r="GM1570" s="446">
        <f t="shared" si="2736"/>
        <v>15308368</v>
      </c>
      <c r="GN1570" s="446">
        <f t="shared" si="2736"/>
        <v>249156</v>
      </c>
      <c r="GO1570" s="446">
        <f t="shared" si="2736"/>
        <v>300958</v>
      </c>
      <c r="GP1570" s="446">
        <f t="shared" si="2736"/>
        <v>331980</v>
      </c>
      <c r="GQ1570" s="446">
        <f t="shared" si="2736"/>
        <v>171429096</v>
      </c>
      <c r="GR1570" s="446"/>
      <c r="GS1570" s="446"/>
      <c r="GT1570" s="446"/>
      <c r="GU1570" s="446"/>
      <c r="GV1570" s="416"/>
    </row>
    <row r="1571" spans="1:204" ht="9.75" customHeight="1" x14ac:dyDescent="0.2">
      <c r="A1571" s="417" t="str">
        <f t="shared" si="2698"/>
        <v>2025-26FEBRUARYRYE</v>
      </c>
      <c r="B1571" s="458" t="str">
        <f t="shared" si="2717"/>
        <v>2025-26</v>
      </c>
      <c r="C1571" s="402" t="s">
        <v>657</v>
      </c>
      <c r="D1571" s="458" t="s">
        <v>663</v>
      </c>
      <c r="E1571" s="458" t="s">
        <v>662</v>
      </c>
      <c r="F1571" s="478" t="s">
        <v>456</v>
      </c>
      <c r="G1571" s="478" t="s">
        <v>692</v>
      </c>
      <c r="H1571" s="510">
        <v>79119</v>
      </c>
      <c r="I1571" s="510">
        <v>49423</v>
      </c>
      <c r="J1571" s="510">
        <v>267647</v>
      </c>
      <c r="K1571" s="510">
        <v>5</v>
      </c>
      <c r="L1571" s="510">
        <v>1</v>
      </c>
      <c r="M1571" s="510">
        <v>3</v>
      </c>
      <c r="N1571" s="510">
        <v>35</v>
      </c>
      <c r="O1571" s="510">
        <v>97</v>
      </c>
      <c r="P1571" s="510">
        <v>214</v>
      </c>
      <c r="Q1571" s="510" t="s">
        <v>152</v>
      </c>
      <c r="R1571" s="510">
        <v>11</v>
      </c>
      <c r="S1571" s="510">
        <v>49527</v>
      </c>
      <c r="T1571" s="510">
        <v>3475</v>
      </c>
      <c r="U1571" s="510">
        <v>2124</v>
      </c>
      <c r="V1571" s="510">
        <v>25039</v>
      </c>
      <c r="W1571" s="510">
        <v>9851</v>
      </c>
      <c r="X1571" s="510">
        <v>565</v>
      </c>
      <c r="Y1571" s="510">
        <v>1702934</v>
      </c>
      <c r="Z1571" s="510">
        <v>490</v>
      </c>
      <c r="AA1571" s="510">
        <v>889</v>
      </c>
      <c r="AB1571" s="510">
        <v>1230650</v>
      </c>
      <c r="AC1571" s="510">
        <v>579</v>
      </c>
      <c r="AD1571" s="510">
        <v>1056</v>
      </c>
      <c r="AE1571" s="510">
        <v>43680930</v>
      </c>
      <c r="AF1571" s="510">
        <v>1745</v>
      </c>
      <c r="AG1571" s="510">
        <v>3408</v>
      </c>
      <c r="AH1571" s="510">
        <v>86571512</v>
      </c>
      <c r="AI1571" s="510">
        <v>8788</v>
      </c>
      <c r="AJ1571" s="510">
        <v>18103</v>
      </c>
      <c r="AK1571" s="510">
        <v>5902681</v>
      </c>
      <c r="AL1571" s="510">
        <v>10447</v>
      </c>
      <c r="AM1571" s="510">
        <v>23956</v>
      </c>
      <c r="AN1571" s="510">
        <v>263</v>
      </c>
      <c r="AO1571" s="510">
        <v>2629</v>
      </c>
      <c r="AP1571" s="510">
        <v>416</v>
      </c>
      <c r="AQ1571" s="510">
        <v>1242241</v>
      </c>
      <c r="AR1571" s="510">
        <v>2986</v>
      </c>
      <c r="AS1571" s="510">
        <v>6326</v>
      </c>
      <c r="AT1571" s="510">
        <v>8287</v>
      </c>
      <c r="AU1571" s="510">
        <v>337</v>
      </c>
      <c r="AV1571" s="510">
        <v>1684</v>
      </c>
      <c r="AW1571" s="510" t="s">
        <v>152</v>
      </c>
      <c r="AX1571" s="510">
        <v>682</v>
      </c>
      <c r="AY1571" s="510">
        <v>5584</v>
      </c>
      <c r="AZ1571" s="510" t="s">
        <v>152</v>
      </c>
      <c r="BA1571" s="510">
        <v>1503</v>
      </c>
      <c r="BB1571" s="510">
        <v>4688693</v>
      </c>
      <c r="BC1571" s="510">
        <v>3120</v>
      </c>
      <c r="BD1571" s="510">
        <v>5958</v>
      </c>
      <c r="BE1571" s="510">
        <v>105</v>
      </c>
      <c r="BF1571" s="510">
        <v>639</v>
      </c>
      <c r="BG1571" s="510">
        <v>486</v>
      </c>
      <c r="BH1571" s="510">
        <v>273</v>
      </c>
      <c r="BI1571" s="510">
        <v>23469</v>
      </c>
      <c r="BJ1571" s="510">
        <v>1981</v>
      </c>
      <c r="BK1571" s="510">
        <v>15790</v>
      </c>
      <c r="BL1571" s="510">
        <v>41240</v>
      </c>
      <c r="BM1571" s="510">
        <v>6975</v>
      </c>
      <c r="BN1571" s="510">
        <v>4958</v>
      </c>
      <c r="BO1571" s="510">
        <v>4217</v>
      </c>
      <c r="BP1571" s="510">
        <v>3039</v>
      </c>
      <c r="BQ1571" s="510">
        <v>32370</v>
      </c>
      <c r="BR1571" s="510">
        <v>26106</v>
      </c>
      <c r="BS1571" s="510">
        <v>15587</v>
      </c>
      <c r="BT1571" s="510">
        <v>10541</v>
      </c>
      <c r="BU1571" s="510">
        <v>846</v>
      </c>
      <c r="BV1571" s="510">
        <v>617</v>
      </c>
      <c r="BW1571" s="510">
        <v>137</v>
      </c>
      <c r="BX1571" s="510">
        <v>87904</v>
      </c>
      <c r="BY1571" s="510">
        <v>642</v>
      </c>
      <c r="BZ1571" s="510">
        <v>1161</v>
      </c>
      <c r="CA1571" s="510">
        <v>50</v>
      </c>
      <c r="CB1571" s="510">
        <v>19905</v>
      </c>
      <c r="CC1571" s="510">
        <v>398</v>
      </c>
      <c r="CD1571" s="510">
        <v>946</v>
      </c>
      <c r="CE1571" s="510">
        <v>3288</v>
      </c>
      <c r="CF1571" s="510">
        <v>1595125</v>
      </c>
      <c r="CG1571" s="510">
        <v>485</v>
      </c>
      <c r="CH1571" s="510">
        <v>869</v>
      </c>
      <c r="CI1571" s="510">
        <v>2292</v>
      </c>
      <c r="CJ1571" s="510">
        <v>4118600</v>
      </c>
      <c r="CK1571" s="510">
        <v>1797</v>
      </c>
      <c r="CL1571" s="510">
        <v>3480</v>
      </c>
      <c r="CM1571" s="510">
        <v>427</v>
      </c>
      <c r="CN1571" s="510">
        <v>652934</v>
      </c>
      <c r="CO1571" s="510">
        <v>1529</v>
      </c>
      <c r="CP1571" s="510">
        <v>3255</v>
      </c>
      <c r="CQ1571" s="510">
        <v>22320</v>
      </c>
      <c r="CR1571" s="510">
        <v>38909396</v>
      </c>
      <c r="CS1571" s="510">
        <v>1743</v>
      </c>
      <c r="CT1571" s="510">
        <v>3404</v>
      </c>
      <c r="CU1571" s="510">
        <v>1984</v>
      </c>
      <c r="CV1571" s="510">
        <v>12827950</v>
      </c>
      <c r="CW1571" s="510">
        <v>6466</v>
      </c>
      <c r="CX1571" s="510">
        <v>11860</v>
      </c>
      <c r="CY1571" s="510">
        <v>617</v>
      </c>
      <c r="CZ1571" s="510">
        <v>3330205</v>
      </c>
      <c r="DA1571" s="510">
        <v>5397</v>
      </c>
      <c r="DB1571" s="510">
        <v>10234</v>
      </c>
      <c r="DC1571" s="510">
        <v>193</v>
      </c>
      <c r="DD1571" s="510">
        <v>3370803</v>
      </c>
      <c r="DE1571" s="510">
        <v>17465</v>
      </c>
      <c r="DF1571" s="510">
        <v>32032</v>
      </c>
      <c r="DG1571" s="510">
        <v>70</v>
      </c>
      <c r="DH1571" s="510">
        <v>720748</v>
      </c>
      <c r="DI1571" s="510">
        <v>10296</v>
      </c>
      <c r="DJ1571" s="510">
        <v>19939</v>
      </c>
      <c r="DK1571" s="510">
        <v>279</v>
      </c>
      <c r="DL1571" s="510">
        <v>101281</v>
      </c>
      <c r="DM1571" s="510">
        <v>363</v>
      </c>
      <c r="DN1571" s="510">
        <v>586</v>
      </c>
      <c r="DO1571" s="510">
        <v>2236</v>
      </c>
      <c r="DP1571" s="510">
        <v>84832</v>
      </c>
      <c r="DQ1571" s="510">
        <v>38</v>
      </c>
      <c r="DR1571" s="510">
        <v>76</v>
      </c>
      <c r="DS1571" s="510">
        <v>38</v>
      </c>
      <c r="DT1571" s="510">
        <v>146224</v>
      </c>
      <c r="DU1571" s="510">
        <v>3848</v>
      </c>
      <c r="DV1571" s="510">
        <v>6934</v>
      </c>
      <c r="DW1571" s="510">
        <v>33</v>
      </c>
      <c r="DX1571" s="510">
        <v>25755</v>
      </c>
      <c r="DY1571" s="510">
        <v>28509345</v>
      </c>
      <c r="DZ1571" s="510">
        <v>1107</v>
      </c>
      <c r="EA1571" s="510">
        <v>1905</v>
      </c>
      <c r="EB1571" s="510">
        <v>13114</v>
      </c>
      <c r="EC1571" s="510">
        <v>2967</v>
      </c>
      <c r="ED1571" s="510">
        <v>378</v>
      </c>
      <c r="EE1571" s="510">
        <v>2651843</v>
      </c>
      <c r="EF1571" s="510">
        <v>428</v>
      </c>
      <c r="EG1571" s="510">
        <v>210</v>
      </c>
      <c r="EH1571" s="510">
        <v>676</v>
      </c>
      <c r="EI1571" s="510"/>
      <c r="EJ1571" s="479"/>
      <c r="EK1571" s="479"/>
      <c r="EL1571" s="479"/>
      <c r="EM1571" s="479"/>
      <c r="EN1571" s="479"/>
      <c r="EO1571" s="479"/>
      <c r="EP1571" s="479"/>
      <c r="EQ1571" s="479"/>
      <c r="ER1571" s="479"/>
      <c r="ES1571" s="479"/>
      <c r="ET1571" s="479"/>
      <c r="EU1571" s="479"/>
      <c r="EV1571" s="479"/>
      <c r="EW1571" s="479"/>
      <c r="EX1571" s="479"/>
      <c r="EY1571" s="479"/>
      <c r="EZ1571" s="476"/>
      <c r="FA1571" s="482">
        <f t="shared" si="2713"/>
        <v>2</v>
      </c>
      <c r="FB1571" s="493">
        <f t="shared" si="2732"/>
        <v>2026</v>
      </c>
      <c r="FC1571" s="498">
        <f t="shared" si="2733"/>
        <v>46054</v>
      </c>
      <c r="FD1571" s="499">
        <f t="shared" si="2734"/>
        <v>28</v>
      </c>
      <c r="FE1571" s="450"/>
      <c r="FF1571" s="451">
        <f t="shared" si="2716"/>
        <v>0.68567923949708676</v>
      </c>
      <c r="FG1571" s="450"/>
      <c r="FH1571" s="452">
        <f t="shared" si="2720"/>
        <v>2.0071942446043165</v>
      </c>
      <c r="FI1571" s="452">
        <f t="shared" si="2721"/>
        <v>1.4267625899280576</v>
      </c>
      <c r="FJ1571" s="452">
        <f t="shared" si="2722"/>
        <v>1.9854048964218456</v>
      </c>
      <c r="FK1571" s="452">
        <f t="shared" si="2723"/>
        <v>1.4307909604519775</v>
      </c>
      <c r="FL1571" s="452">
        <f t="shared" si="2724"/>
        <v>1.2927832581173369</v>
      </c>
      <c r="FM1571" s="452">
        <f t="shared" si="2725"/>
        <v>1.0426135229042692</v>
      </c>
      <c r="FN1571" s="452">
        <f t="shared" si="2726"/>
        <v>1.5822759110750177</v>
      </c>
      <c r="FO1571" s="452">
        <f t="shared" si="2727"/>
        <v>1.0700436503908233</v>
      </c>
      <c r="FP1571" s="452">
        <f t="shared" si="2728"/>
        <v>1.4973451327433629</v>
      </c>
      <c r="FQ1571" s="452">
        <f t="shared" si="2729"/>
        <v>1.0920353982300885</v>
      </c>
      <c r="FR1571" s="453"/>
      <c r="FS1571" s="446">
        <f t="shared" si="2735"/>
        <v>49423</v>
      </c>
      <c r="FT1571" s="446">
        <f t="shared" si="2735"/>
        <v>148269</v>
      </c>
      <c r="FU1571" s="446">
        <f t="shared" si="2735"/>
        <v>1729805</v>
      </c>
      <c r="FV1571" s="446">
        <f t="shared" si="2735"/>
        <v>4794031</v>
      </c>
      <c r="FW1571" s="446">
        <f t="shared" si="2735"/>
        <v>3089275</v>
      </c>
      <c r="FX1571" s="446">
        <f t="shared" si="2735"/>
        <v>2242944</v>
      </c>
      <c r="FY1571" s="446">
        <f t="shared" si="2735"/>
        <v>85332912</v>
      </c>
      <c r="FZ1571" s="446">
        <f t="shared" si="2735"/>
        <v>178332653</v>
      </c>
      <c r="GA1571" s="446">
        <f t="shared" si="2735"/>
        <v>13535140</v>
      </c>
      <c r="GB1571" s="446">
        <f t="shared" si="2735"/>
        <v>8954874</v>
      </c>
      <c r="GC1571" s="446">
        <f t="shared" si="2736"/>
        <v>2631616</v>
      </c>
      <c r="GD1571" s="446">
        <f t="shared" si="2736"/>
        <v>159057</v>
      </c>
      <c r="GE1571" s="446">
        <f t="shared" si="2736"/>
        <v>47300</v>
      </c>
      <c r="GF1571" s="446">
        <f t="shared" si="2736"/>
        <v>2857272</v>
      </c>
      <c r="GG1571" s="446">
        <f t="shared" si="2736"/>
        <v>7976160</v>
      </c>
      <c r="GH1571" s="446">
        <f t="shared" si="2736"/>
        <v>1389885</v>
      </c>
      <c r="GI1571" s="446">
        <f t="shared" si="2736"/>
        <v>75977280</v>
      </c>
      <c r="GJ1571" s="446">
        <f t="shared" si="2736"/>
        <v>23530240</v>
      </c>
      <c r="GK1571" s="446">
        <f t="shared" si="2736"/>
        <v>6314378</v>
      </c>
      <c r="GL1571" s="446">
        <f t="shared" si="2736"/>
        <v>6182176</v>
      </c>
      <c r="GM1571" s="446">
        <f t="shared" si="2736"/>
        <v>1395730</v>
      </c>
      <c r="GN1571" s="446">
        <f t="shared" si="2736"/>
        <v>263492</v>
      </c>
      <c r="GO1571" s="446">
        <f t="shared" si="2736"/>
        <v>163494</v>
      </c>
      <c r="GP1571" s="446">
        <f t="shared" si="2736"/>
        <v>169936</v>
      </c>
      <c r="GQ1571" s="446">
        <f t="shared" si="2736"/>
        <v>49063275</v>
      </c>
      <c r="GR1571" s="446"/>
      <c r="GS1571" s="446"/>
      <c r="GT1571" s="446"/>
      <c r="GU1571" s="446"/>
      <c r="GV1571" s="416"/>
    </row>
    <row r="1572" spans="1:204" ht="9.75" customHeight="1" x14ac:dyDescent="0.2">
      <c r="A1572" s="523" t="str">
        <f t="shared" si="2698"/>
        <v>2025-26FEBRUARYRYD</v>
      </c>
      <c r="B1572" s="524" t="str">
        <f t="shared" si="2717"/>
        <v>2025-26</v>
      </c>
      <c r="C1572" s="525" t="s">
        <v>657</v>
      </c>
      <c r="D1572" s="524" t="s">
        <v>663</v>
      </c>
      <c r="E1572" s="524" t="s">
        <v>662</v>
      </c>
      <c r="F1572" s="526" t="s">
        <v>455</v>
      </c>
      <c r="G1572" s="526" t="s">
        <v>693</v>
      </c>
      <c r="H1572" s="527">
        <v>91221</v>
      </c>
      <c r="I1572" s="527">
        <v>73398</v>
      </c>
      <c r="J1572" s="527">
        <v>295998</v>
      </c>
      <c r="K1572" s="527">
        <v>4</v>
      </c>
      <c r="L1572" s="527">
        <v>1</v>
      </c>
      <c r="M1572" s="527">
        <v>1</v>
      </c>
      <c r="N1572" s="527">
        <v>17</v>
      </c>
      <c r="O1572" s="527">
        <v>84</v>
      </c>
      <c r="P1572" s="527">
        <v>211</v>
      </c>
      <c r="Q1572" s="527" t="s">
        <v>152</v>
      </c>
      <c r="R1572" s="527">
        <v>31</v>
      </c>
      <c r="S1572" s="527">
        <v>62824</v>
      </c>
      <c r="T1572" s="527">
        <v>5023</v>
      </c>
      <c r="U1572" s="527">
        <v>3101</v>
      </c>
      <c r="V1572" s="527">
        <v>31792</v>
      </c>
      <c r="W1572" s="527">
        <v>12206</v>
      </c>
      <c r="X1572" s="527">
        <v>621</v>
      </c>
      <c r="Y1572" s="527">
        <v>2508132</v>
      </c>
      <c r="Z1572" s="527">
        <v>499</v>
      </c>
      <c r="AA1572" s="527">
        <v>926</v>
      </c>
      <c r="AB1572" s="527">
        <v>1803588</v>
      </c>
      <c r="AC1572" s="527">
        <v>582</v>
      </c>
      <c r="AD1572" s="527">
        <v>1067</v>
      </c>
      <c r="AE1572" s="527">
        <v>50997813</v>
      </c>
      <c r="AF1572" s="527">
        <v>1604</v>
      </c>
      <c r="AG1572" s="527">
        <v>3239</v>
      </c>
      <c r="AH1572" s="527">
        <v>88078633</v>
      </c>
      <c r="AI1572" s="527">
        <v>7216</v>
      </c>
      <c r="AJ1572" s="527">
        <v>16186</v>
      </c>
      <c r="AK1572" s="527">
        <v>5778105</v>
      </c>
      <c r="AL1572" s="527">
        <v>9305</v>
      </c>
      <c r="AM1572" s="527">
        <v>20685</v>
      </c>
      <c r="AN1572" s="527">
        <v>0</v>
      </c>
      <c r="AO1572" s="527">
        <v>3643</v>
      </c>
      <c r="AP1572" s="527">
        <v>6349</v>
      </c>
      <c r="AQ1572" s="527">
        <v>38206991</v>
      </c>
      <c r="AR1572" s="527">
        <v>6018</v>
      </c>
      <c r="AS1572" s="527">
        <v>13969</v>
      </c>
      <c r="AT1572" s="527">
        <v>10640</v>
      </c>
      <c r="AU1572" s="527">
        <v>872</v>
      </c>
      <c r="AV1572" s="527">
        <v>3434</v>
      </c>
      <c r="AW1572" s="527" t="s">
        <v>152</v>
      </c>
      <c r="AX1572" s="527">
        <v>882</v>
      </c>
      <c r="AY1572" s="527">
        <v>5452</v>
      </c>
      <c r="AZ1572" s="527" t="s">
        <v>152</v>
      </c>
      <c r="BA1572" s="527">
        <v>13777</v>
      </c>
      <c r="BB1572" s="527">
        <v>45040803</v>
      </c>
      <c r="BC1572" s="527">
        <v>3269</v>
      </c>
      <c r="BD1572" s="527">
        <v>7572</v>
      </c>
      <c r="BE1572" s="527">
        <v>816</v>
      </c>
      <c r="BF1572" s="527">
        <v>4231</v>
      </c>
      <c r="BG1572" s="527">
        <v>6335</v>
      </c>
      <c r="BH1572" s="527">
        <v>2395</v>
      </c>
      <c r="BI1572" s="527">
        <v>32354</v>
      </c>
      <c r="BJ1572" s="527">
        <v>1475</v>
      </c>
      <c r="BK1572" s="527">
        <v>18355</v>
      </c>
      <c r="BL1572" s="527">
        <v>52184</v>
      </c>
      <c r="BM1572" s="527">
        <v>11193</v>
      </c>
      <c r="BN1572" s="527">
        <v>7345</v>
      </c>
      <c r="BO1572" s="527">
        <v>6875</v>
      </c>
      <c r="BP1572" s="527">
        <v>4556</v>
      </c>
      <c r="BQ1572" s="527">
        <v>43964</v>
      </c>
      <c r="BR1572" s="527">
        <v>33159</v>
      </c>
      <c r="BS1572" s="527">
        <v>22933</v>
      </c>
      <c r="BT1572" s="527">
        <v>12717</v>
      </c>
      <c r="BU1572" s="527">
        <v>1177</v>
      </c>
      <c r="BV1572" s="527">
        <v>635</v>
      </c>
      <c r="BW1572" s="527">
        <v>100</v>
      </c>
      <c r="BX1572" s="527">
        <v>69351</v>
      </c>
      <c r="BY1572" s="527">
        <v>694</v>
      </c>
      <c r="BZ1572" s="527">
        <v>1272</v>
      </c>
      <c r="CA1572" s="527">
        <v>97</v>
      </c>
      <c r="CB1572" s="527">
        <v>45332</v>
      </c>
      <c r="CC1572" s="527">
        <v>467</v>
      </c>
      <c r="CD1572" s="527">
        <v>1095</v>
      </c>
      <c r="CE1572" s="527">
        <v>4826</v>
      </c>
      <c r="CF1572" s="527">
        <v>2393449</v>
      </c>
      <c r="CG1572" s="527">
        <v>496</v>
      </c>
      <c r="CH1572" s="527">
        <v>918</v>
      </c>
      <c r="CI1572" s="527">
        <v>2509</v>
      </c>
      <c r="CJ1572" s="527">
        <v>3834093</v>
      </c>
      <c r="CK1572" s="527">
        <v>1528</v>
      </c>
      <c r="CL1572" s="527">
        <v>2995</v>
      </c>
      <c r="CM1572" s="527">
        <v>1255</v>
      </c>
      <c r="CN1572" s="527">
        <v>1877047</v>
      </c>
      <c r="CO1572" s="527">
        <v>1496</v>
      </c>
      <c r="CP1572" s="527">
        <v>3094</v>
      </c>
      <c r="CQ1572" s="527">
        <v>28028</v>
      </c>
      <c r="CR1572" s="527">
        <v>45286673</v>
      </c>
      <c r="CS1572" s="527">
        <v>1616</v>
      </c>
      <c r="CT1572" s="527">
        <v>3260</v>
      </c>
      <c r="CU1572" s="527">
        <v>1083</v>
      </c>
      <c r="CV1572" s="527">
        <v>10352728</v>
      </c>
      <c r="CW1572" s="527">
        <v>9559</v>
      </c>
      <c r="CX1572" s="527">
        <v>23103</v>
      </c>
      <c r="CY1572" s="527">
        <v>546</v>
      </c>
      <c r="CZ1572" s="527">
        <v>5083094</v>
      </c>
      <c r="DA1572" s="527">
        <v>9310</v>
      </c>
      <c r="DB1572" s="527">
        <v>23539</v>
      </c>
      <c r="DC1572" s="527">
        <v>842</v>
      </c>
      <c r="DD1572" s="527">
        <v>10399751</v>
      </c>
      <c r="DE1572" s="527">
        <v>12351</v>
      </c>
      <c r="DF1572" s="527">
        <v>31055</v>
      </c>
      <c r="DG1572" s="527">
        <v>111</v>
      </c>
      <c r="DH1572" s="527">
        <v>1248773</v>
      </c>
      <c r="DI1572" s="527">
        <v>11250</v>
      </c>
      <c r="DJ1572" s="527">
        <v>29495</v>
      </c>
      <c r="DK1572" s="527">
        <v>4</v>
      </c>
      <c r="DL1572" s="527">
        <v>1104</v>
      </c>
      <c r="DM1572" s="527">
        <v>276</v>
      </c>
      <c r="DN1572" s="527">
        <v>355</v>
      </c>
      <c r="DO1572" s="527">
        <v>3249</v>
      </c>
      <c r="DP1572" s="527">
        <v>161500</v>
      </c>
      <c r="DQ1572" s="527">
        <v>50</v>
      </c>
      <c r="DR1572" s="527">
        <v>61</v>
      </c>
      <c r="DS1572" s="527">
        <v>38</v>
      </c>
      <c r="DT1572" s="527">
        <v>43195</v>
      </c>
      <c r="DU1572" s="527">
        <v>1137</v>
      </c>
      <c r="DV1572" s="527">
        <v>1949</v>
      </c>
      <c r="DW1572" s="527">
        <v>37</v>
      </c>
      <c r="DX1572" s="527">
        <v>32622</v>
      </c>
      <c r="DY1572" s="527">
        <v>36656892</v>
      </c>
      <c r="DZ1572" s="527">
        <v>1124</v>
      </c>
      <c r="EA1572" s="527">
        <v>1972</v>
      </c>
      <c r="EB1572" s="527">
        <v>17307</v>
      </c>
      <c r="EC1572" s="527">
        <v>4130</v>
      </c>
      <c r="ED1572" s="527">
        <v>454</v>
      </c>
      <c r="EE1572" s="527">
        <v>3349487</v>
      </c>
      <c r="EF1572" s="527">
        <v>1798</v>
      </c>
      <c r="EG1572" s="527">
        <v>2491</v>
      </c>
      <c r="EH1572" s="527">
        <v>99</v>
      </c>
      <c r="EI1572" s="527"/>
      <c r="EJ1572" s="528"/>
      <c r="EK1572" s="528"/>
      <c r="EL1572" s="528"/>
      <c r="EM1572" s="528"/>
      <c r="EN1572" s="528"/>
      <c r="EO1572" s="528"/>
      <c r="EP1572" s="528"/>
      <c r="EQ1572" s="528"/>
      <c r="ER1572" s="528"/>
      <c r="ES1572" s="528"/>
      <c r="ET1572" s="528"/>
      <c r="EU1572" s="528"/>
      <c r="EV1572" s="528"/>
      <c r="EW1572" s="528"/>
      <c r="EX1572" s="528"/>
      <c r="EY1572" s="528"/>
      <c r="EZ1572" s="529"/>
      <c r="FA1572" s="446">
        <f t="shared" si="2713"/>
        <v>2</v>
      </c>
      <c r="FB1572" s="417">
        <f t="shared" si="2732"/>
        <v>2026</v>
      </c>
      <c r="FC1572" s="448">
        <f t="shared" si="2733"/>
        <v>46054</v>
      </c>
      <c r="FD1572" s="449">
        <f t="shared" si="2734"/>
        <v>28</v>
      </c>
      <c r="FE1572" s="530"/>
      <c r="FF1572" s="531">
        <f t="shared" si="2716"/>
        <v>0.67518703241895262</v>
      </c>
      <c r="FG1572" s="530"/>
      <c r="FH1572" s="532">
        <f t="shared" si="2720"/>
        <v>2.2283495918773641</v>
      </c>
      <c r="FI1572" s="532">
        <f t="shared" si="2721"/>
        <v>1.4622735417081425</v>
      </c>
      <c r="FJ1572" s="532">
        <f t="shared" si="2722"/>
        <v>2.2170267655594968</v>
      </c>
      <c r="FK1572" s="532">
        <f t="shared" si="2723"/>
        <v>1.4692034827475009</v>
      </c>
      <c r="FL1572" s="532">
        <f t="shared" si="2724"/>
        <v>1.38286361348767</v>
      </c>
      <c r="FM1572" s="532">
        <f t="shared" si="2725"/>
        <v>1.0429982385505787</v>
      </c>
      <c r="FN1572" s="532">
        <f t="shared" si="2726"/>
        <v>1.8788300835654597</v>
      </c>
      <c r="FO1572" s="532">
        <f t="shared" si="2727"/>
        <v>1.0418646567262002</v>
      </c>
      <c r="FP1572" s="532">
        <f t="shared" si="2728"/>
        <v>1.895330112721417</v>
      </c>
      <c r="FQ1572" s="532">
        <f t="shared" si="2729"/>
        <v>1.0225442834138487</v>
      </c>
      <c r="FR1572" s="533"/>
      <c r="FS1572" s="534">
        <f t="shared" si="2735"/>
        <v>73398</v>
      </c>
      <c r="FT1572" s="534">
        <f t="shared" si="2735"/>
        <v>73398</v>
      </c>
      <c r="FU1572" s="534">
        <f t="shared" si="2735"/>
        <v>1247766</v>
      </c>
      <c r="FV1572" s="534">
        <f t="shared" si="2735"/>
        <v>6165432</v>
      </c>
      <c r="FW1572" s="534">
        <f t="shared" si="2735"/>
        <v>4651298</v>
      </c>
      <c r="FX1572" s="534">
        <f t="shared" si="2735"/>
        <v>3308767</v>
      </c>
      <c r="FY1572" s="534">
        <f t="shared" si="2735"/>
        <v>102974288</v>
      </c>
      <c r="FZ1572" s="534">
        <f t="shared" si="2735"/>
        <v>197566316</v>
      </c>
      <c r="GA1572" s="534">
        <f t="shared" si="2735"/>
        <v>12845385</v>
      </c>
      <c r="GB1572" s="534">
        <f t="shared" si="2735"/>
        <v>104319444</v>
      </c>
      <c r="GC1572" s="534">
        <f t="shared" si="2736"/>
        <v>88689181</v>
      </c>
      <c r="GD1572" s="534">
        <f t="shared" si="2736"/>
        <v>127200</v>
      </c>
      <c r="GE1572" s="534">
        <f t="shared" si="2736"/>
        <v>106215</v>
      </c>
      <c r="GF1572" s="534">
        <f t="shared" si="2736"/>
        <v>4430268</v>
      </c>
      <c r="GG1572" s="534">
        <f t="shared" si="2736"/>
        <v>7514455</v>
      </c>
      <c r="GH1572" s="534">
        <f t="shared" si="2736"/>
        <v>3882970</v>
      </c>
      <c r="GI1572" s="534">
        <f t="shared" si="2736"/>
        <v>91371280</v>
      </c>
      <c r="GJ1572" s="534">
        <f t="shared" si="2736"/>
        <v>25020549</v>
      </c>
      <c r="GK1572" s="534">
        <f t="shared" si="2736"/>
        <v>12852294</v>
      </c>
      <c r="GL1572" s="534">
        <f t="shared" si="2736"/>
        <v>26148310</v>
      </c>
      <c r="GM1572" s="534">
        <f t="shared" si="2736"/>
        <v>3273945</v>
      </c>
      <c r="GN1572" s="534">
        <f t="shared" si="2736"/>
        <v>74062</v>
      </c>
      <c r="GO1572" s="534">
        <f t="shared" si="2736"/>
        <v>1420</v>
      </c>
      <c r="GP1572" s="534">
        <f t="shared" si="2736"/>
        <v>198189</v>
      </c>
      <c r="GQ1572" s="534">
        <f t="shared" si="2736"/>
        <v>64330584</v>
      </c>
      <c r="GR1572" s="534"/>
      <c r="GS1572" s="534"/>
      <c r="GT1572" s="534"/>
      <c r="GU1572" s="534"/>
      <c r="GV1572" s="535"/>
    </row>
    <row r="1573" spans="1:204" ht="9.75" customHeight="1" x14ac:dyDescent="0.2">
      <c r="A1573" s="417" t="str">
        <f t="shared" si="2698"/>
        <v>2025-26FEBRUARYRYF</v>
      </c>
      <c r="B1573" s="458" t="str">
        <f t="shared" si="2717"/>
        <v>2025-26</v>
      </c>
      <c r="C1573" s="402" t="s">
        <v>657</v>
      </c>
      <c r="D1573" s="458" t="s">
        <v>667</v>
      </c>
      <c r="E1573" s="458" t="s">
        <v>666</v>
      </c>
      <c r="F1573" s="478" t="s">
        <v>457</v>
      </c>
      <c r="G1573" s="478" t="s">
        <v>694</v>
      </c>
      <c r="H1573" s="510">
        <v>107983</v>
      </c>
      <c r="I1573" s="510">
        <v>80798</v>
      </c>
      <c r="J1573" s="510">
        <v>108226</v>
      </c>
      <c r="K1573" s="510">
        <v>1</v>
      </c>
      <c r="L1573" s="510">
        <v>0</v>
      </c>
      <c r="M1573" s="510">
        <v>1</v>
      </c>
      <c r="N1573" s="510">
        <v>1</v>
      </c>
      <c r="O1573" s="510">
        <v>35</v>
      </c>
      <c r="P1573" s="510">
        <v>446</v>
      </c>
      <c r="Q1573" s="510" t="s">
        <v>152</v>
      </c>
      <c r="R1573" s="510">
        <v>125</v>
      </c>
      <c r="S1573" s="510">
        <v>80530</v>
      </c>
      <c r="T1573" s="510">
        <v>7693</v>
      </c>
      <c r="U1573" s="510">
        <v>4580</v>
      </c>
      <c r="V1573" s="510">
        <v>39253</v>
      </c>
      <c r="W1573" s="510">
        <v>15267</v>
      </c>
      <c r="X1573" s="510">
        <v>300</v>
      </c>
      <c r="Y1573" s="510">
        <v>4142306</v>
      </c>
      <c r="Z1573" s="510">
        <v>538</v>
      </c>
      <c r="AA1573" s="510">
        <v>996</v>
      </c>
      <c r="AB1573" s="510">
        <v>2779608</v>
      </c>
      <c r="AC1573" s="510">
        <v>607</v>
      </c>
      <c r="AD1573" s="510">
        <v>1143</v>
      </c>
      <c r="AE1573" s="510">
        <v>80489124</v>
      </c>
      <c r="AF1573" s="510">
        <v>2051</v>
      </c>
      <c r="AG1573" s="510">
        <v>4215</v>
      </c>
      <c r="AH1573" s="510">
        <v>97479422</v>
      </c>
      <c r="AI1573" s="510">
        <v>6385</v>
      </c>
      <c r="AJ1573" s="510">
        <v>14346</v>
      </c>
      <c r="AK1573" s="510">
        <v>2856803</v>
      </c>
      <c r="AL1573" s="510">
        <v>9523</v>
      </c>
      <c r="AM1573" s="510">
        <v>23267</v>
      </c>
      <c r="AN1573" s="510">
        <v>351</v>
      </c>
      <c r="AO1573" s="510">
        <v>3987</v>
      </c>
      <c r="AP1573" s="510">
        <v>4659</v>
      </c>
      <c r="AQ1573" s="510">
        <v>15976158</v>
      </c>
      <c r="AR1573" s="510">
        <v>3429</v>
      </c>
      <c r="AS1573" s="510">
        <v>7779</v>
      </c>
      <c r="AT1573" s="510">
        <v>16325</v>
      </c>
      <c r="AU1573" s="510">
        <v>1162</v>
      </c>
      <c r="AV1573" s="510">
        <v>3333</v>
      </c>
      <c r="AW1573" s="510" t="s">
        <v>152</v>
      </c>
      <c r="AX1573" s="510">
        <v>2534</v>
      </c>
      <c r="AY1573" s="510">
        <v>9296</v>
      </c>
      <c r="AZ1573" s="510" t="s">
        <v>152</v>
      </c>
      <c r="BA1573" s="510">
        <v>10738</v>
      </c>
      <c r="BB1573" s="510">
        <v>30023135</v>
      </c>
      <c r="BC1573" s="510">
        <v>2796</v>
      </c>
      <c r="BD1573" s="510">
        <v>5977</v>
      </c>
      <c r="BE1573" s="510">
        <v>1324</v>
      </c>
      <c r="BF1573" s="510">
        <v>5573</v>
      </c>
      <c r="BG1573" s="510">
        <v>3509</v>
      </c>
      <c r="BH1573" s="510">
        <v>332</v>
      </c>
      <c r="BI1573" s="510">
        <v>34424</v>
      </c>
      <c r="BJ1573" s="510">
        <v>2959</v>
      </c>
      <c r="BK1573" s="510">
        <v>26822</v>
      </c>
      <c r="BL1573" s="510">
        <v>64205</v>
      </c>
      <c r="BM1573" s="510">
        <v>16191</v>
      </c>
      <c r="BN1573" s="510">
        <v>10711</v>
      </c>
      <c r="BO1573" s="510">
        <v>9864</v>
      </c>
      <c r="BP1573" s="510">
        <v>6545</v>
      </c>
      <c r="BQ1573" s="510">
        <v>54642</v>
      </c>
      <c r="BR1573" s="510">
        <v>41642</v>
      </c>
      <c r="BS1573" s="510">
        <v>30643</v>
      </c>
      <c r="BT1573" s="510">
        <v>16347</v>
      </c>
      <c r="BU1573" s="510">
        <v>603</v>
      </c>
      <c r="BV1573" s="510">
        <v>315</v>
      </c>
      <c r="BW1573" s="510">
        <v>9</v>
      </c>
      <c r="BX1573" s="510">
        <v>4902</v>
      </c>
      <c r="BY1573" s="510">
        <v>545</v>
      </c>
      <c r="BZ1573" s="510">
        <v>1131</v>
      </c>
      <c r="CA1573" s="510">
        <v>3</v>
      </c>
      <c r="CB1573" s="510">
        <v>2170</v>
      </c>
      <c r="CC1573" s="510">
        <v>723</v>
      </c>
      <c r="CD1573" s="510">
        <v>832</v>
      </c>
      <c r="CE1573" s="510">
        <v>7681</v>
      </c>
      <c r="CF1573" s="510">
        <v>4135234</v>
      </c>
      <c r="CG1573" s="510">
        <v>538</v>
      </c>
      <c r="CH1573" s="510">
        <v>996</v>
      </c>
      <c r="CI1573" s="510">
        <v>2574</v>
      </c>
      <c r="CJ1573" s="510">
        <v>5261322</v>
      </c>
      <c r="CK1573" s="510">
        <v>2044</v>
      </c>
      <c r="CL1573" s="510">
        <v>4218</v>
      </c>
      <c r="CM1573" s="510">
        <v>950</v>
      </c>
      <c r="CN1573" s="510">
        <v>1673453</v>
      </c>
      <c r="CO1573" s="510">
        <v>1762</v>
      </c>
      <c r="CP1573" s="510">
        <v>3673</v>
      </c>
      <c r="CQ1573" s="510">
        <v>35729</v>
      </c>
      <c r="CR1573" s="510">
        <v>73554349</v>
      </c>
      <c r="CS1573" s="510">
        <v>2059</v>
      </c>
      <c r="CT1573" s="510">
        <v>4226</v>
      </c>
      <c r="CU1573" s="510">
        <v>763</v>
      </c>
      <c r="CV1573" s="510">
        <v>5855820</v>
      </c>
      <c r="CW1573" s="510">
        <v>7675</v>
      </c>
      <c r="CX1573" s="510">
        <v>18405</v>
      </c>
      <c r="CY1573" s="510">
        <v>181</v>
      </c>
      <c r="CZ1573" s="510">
        <v>1074397</v>
      </c>
      <c r="DA1573" s="510">
        <v>5936</v>
      </c>
      <c r="DB1573" s="510">
        <v>14496</v>
      </c>
      <c r="DC1573" s="510">
        <v>709</v>
      </c>
      <c r="DD1573" s="510">
        <v>8379276</v>
      </c>
      <c r="DE1573" s="510">
        <v>11818</v>
      </c>
      <c r="DF1573" s="510">
        <v>34019</v>
      </c>
      <c r="DG1573" s="510">
        <v>47</v>
      </c>
      <c r="DH1573" s="510">
        <v>211884</v>
      </c>
      <c r="DI1573" s="510">
        <v>4508</v>
      </c>
      <c r="DJ1573" s="510">
        <v>12372</v>
      </c>
      <c r="DK1573" s="510">
        <v>511</v>
      </c>
      <c r="DL1573" s="510">
        <v>224818</v>
      </c>
      <c r="DM1573" s="510">
        <v>440</v>
      </c>
      <c r="DN1573" s="510">
        <v>766</v>
      </c>
      <c r="DO1573" s="510">
        <v>4391</v>
      </c>
      <c r="DP1573" s="510">
        <v>181125</v>
      </c>
      <c r="DQ1573" s="510">
        <v>41</v>
      </c>
      <c r="DR1573" s="510">
        <v>71</v>
      </c>
      <c r="DS1573" s="510">
        <v>127</v>
      </c>
      <c r="DT1573" s="510">
        <v>191245</v>
      </c>
      <c r="DU1573" s="510">
        <v>1506</v>
      </c>
      <c r="DV1573" s="510">
        <v>3252</v>
      </c>
      <c r="DW1573" s="510">
        <v>109</v>
      </c>
      <c r="DX1573" s="510">
        <v>37465</v>
      </c>
      <c r="DY1573" s="510">
        <v>79617853</v>
      </c>
      <c r="DZ1573" s="510">
        <v>2125</v>
      </c>
      <c r="EA1573" s="510">
        <v>3662</v>
      </c>
      <c r="EB1573" s="510">
        <v>28335</v>
      </c>
      <c r="EC1573" s="510">
        <v>13732</v>
      </c>
      <c r="ED1573" s="510">
        <v>3885</v>
      </c>
      <c r="EE1573" s="510">
        <v>30025017</v>
      </c>
      <c r="EF1573" s="510">
        <v>6</v>
      </c>
      <c r="EG1573" s="510">
        <v>225</v>
      </c>
      <c r="EH1573" s="510">
        <v>23</v>
      </c>
      <c r="EI1573" s="510"/>
      <c r="EJ1573" s="479"/>
      <c r="EK1573" s="479"/>
      <c r="EL1573" s="479"/>
      <c r="EM1573" s="479"/>
      <c r="EN1573" s="479"/>
      <c r="EO1573" s="479"/>
      <c r="EP1573" s="479"/>
      <c r="EQ1573" s="479"/>
      <c r="ER1573" s="479"/>
      <c r="ES1573" s="479"/>
      <c r="ET1573" s="479"/>
      <c r="EU1573" s="479"/>
      <c r="EV1573" s="479"/>
      <c r="EW1573" s="479"/>
      <c r="EX1573" s="479"/>
      <c r="EY1573" s="479"/>
      <c r="EZ1573" s="476"/>
      <c r="FA1573" s="446">
        <f t="shared" si="2713"/>
        <v>2</v>
      </c>
      <c r="FB1573" s="417">
        <f t="shared" si="2732"/>
        <v>2026</v>
      </c>
      <c r="FC1573" s="448">
        <f t="shared" si="2733"/>
        <v>46054</v>
      </c>
      <c r="FD1573" s="449">
        <f t="shared" si="2734"/>
        <v>28</v>
      </c>
      <c r="FE1573" s="450"/>
      <c r="FF1573" s="451">
        <f t="shared" si="2716"/>
        <v>0.60590589209327994</v>
      </c>
      <c r="FG1573" s="450"/>
      <c r="FH1573" s="452">
        <f t="shared" si="2720"/>
        <v>2.1046405823475887</v>
      </c>
      <c r="FI1573" s="452">
        <f t="shared" si="2721"/>
        <v>1.3923046925776681</v>
      </c>
      <c r="FJ1573" s="452">
        <f t="shared" si="2722"/>
        <v>2.1537117903930132</v>
      </c>
      <c r="FK1573" s="452">
        <f t="shared" si="2723"/>
        <v>1.4290393013100438</v>
      </c>
      <c r="FL1573" s="452">
        <f t="shared" si="2724"/>
        <v>1.3920464677859017</v>
      </c>
      <c r="FM1573" s="452">
        <f t="shared" si="2725"/>
        <v>1.0608615901969276</v>
      </c>
      <c r="FN1573" s="452">
        <f t="shared" si="2726"/>
        <v>2.0071395821051943</v>
      </c>
      <c r="FO1573" s="452">
        <f t="shared" si="2727"/>
        <v>1.0707408135193555</v>
      </c>
      <c r="FP1573" s="452">
        <f t="shared" si="2728"/>
        <v>2.0099999999999998</v>
      </c>
      <c r="FQ1573" s="452">
        <f t="shared" si="2729"/>
        <v>1.05</v>
      </c>
      <c r="FR1573" s="453"/>
      <c r="FS1573" s="446">
        <f t="shared" si="2735"/>
        <v>0</v>
      </c>
      <c r="FT1573" s="446">
        <f t="shared" si="2735"/>
        <v>80798</v>
      </c>
      <c r="FU1573" s="446">
        <f t="shared" si="2735"/>
        <v>80798</v>
      </c>
      <c r="FV1573" s="446">
        <f t="shared" si="2735"/>
        <v>2827930</v>
      </c>
      <c r="FW1573" s="446">
        <f t="shared" si="2735"/>
        <v>7662228</v>
      </c>
      <c r="FX1573" s="446">
        <f t="shared" si="2735"/>
        <v>5234940</v>
      </c>
      <c r="FY1573" s="446">
        <f t="shared" si="2735"/>
        <v>165451395</v>
      </c>
      <c r="FZ1573" s="446">
        <f t="shared" si="2735"/>
        <v>219020382</v>
      </c>
      <c r="GA1573" s="446">
        <f t="shared" si="2735"/>
        <v>6980100</v>
      </c>
      <c r="GB1573" s="446">
        <f t="shared" si="2735"/>
        <v>64181026</v>
      </c>
      <c r="GC1573" s="446">
        <f t="shared" si="2736"/>
        <v>36242361</v>
      </c>
      <c r="GD1573" s="446">
        <f t="shared" si="2736"/>
        <v>10179</v>
      </c>
      <c r="GE1573" s="446">
        <f t="shared" si="2736"/>
        <v>2496</v>
      </c>
      <c r="GF1573" s="446">
        <f t="shared" si="2736"/>
        <v>7650276</v>
      </c>
      <c r="GG1573" s="446">
        <f t="shared" si="2736"/>
        <v>10857132</v>
      </c>
      <c r="GH1573" s="446">
        <f t="shared" si="2736"/>
        <v>3489350</v>
      </c>
      <c r="GI1573" s="446">
        <f t="shared" si="2736"/>
        <v>150990754</v>
      </c>
      <c r="GJ1573" s="446">
        <f t="shared" si="2736"/>
        <v>14043015</v>
      </c>
      <c r="GK1573" s="446">
        <f t="shared" si="2736"/>
        <v>2623776</v>
      </c>
      <c r="GL1573" s="446">
        <f t="shared" si="2736"/>
        <v>24119471</v>
      </c>
      <c r="GM1573" s="446">
        <f t="shared" si="2736"/>
        <v>581484</v>
      </c>
      <c r="GN1573" s="446">
        <f t="shared" si="2736"/>
        <v>413004</v>
      </c>
      <c r="GO1573" s="446">
        <f t="shared" si="2736"/>
        <v>391426</v>
      </c>
      <c r="GP1573" s="446">
        <f t="shared" si="2736"/>
        <v>311761</v>
      </c>
      <c r="GQ1573" s="446">
        <f t="shared" si="2736"/>
        <v>137196830</v>
      </c>
      <c r="GR1573" s="446"/>
      <c r="GS1573" s="446"/>
      <c r="GT1573" s="446"/>
      <c r="GU1573" s="446"/>
      <c r="GV1573" s="416"/>
    </row>
    <row r="1574" spans="1:204" ht="9.75" customHeight="1" x14ac:dyDescent="0.2">
      <c r="A1574" s="417" t="str">
        <f t="shared" si="2698"/>
        <v>2025-26FEBRUARYRYA</v>
      </c>
      <c r="B1574" s="458" t="str">
        <f t="shared" si="2717"/>
        <v>2025-26</v>
      </c>
      <c r="C1574" s="402" t="s">
        <v>657</v>
      </c>
      <c r="D1574" s="458" t="s">
        <v>653</v>
      </c>
      <c r="E1574" s="458" t="s">
        <v>652</v>
      </c>
      <c r="F1574" s="478" t="s">
        <v>452</v>
      </c>
      <c r="G1574" s="478" t="s">
        <v>697</v>
      </c>
      <c r="H1574" s="510">
        <v>121958</v>
      </c>
      <c r="I1574" s="510">
        <v>85187</v>
      </c>
      <c r="J1574" s="510">
        <v>27049</v>
      </c>
      <c r="K1574" s="510">
        <v>0</v>
      </c>
      <c r="L1574" s="510">
        <v>0</v>
      </c>
      <c r="M1574" s="510">
        <v>0</v>
      </c>
      <c r="N1574" s="510">
        <v>0</v>
      </c>
      <c r="O1574" s="510">
        <v>12</v>
      </c>
      <c r="P1574" s="510">
        <v>450</v>
      </c>
      <c r="Q1574" s="510" t="s">
        <v>152</v>
      </c>
      <c r="R1574" s="510">
        <v>12</v>
      </c>
      <c r="S1574" s="510">
        <v>84474</v>
      </c>
      <c r="T1574" s="510">
        <v>8349</v>
      </c>
      <c r="U1574" s="510">
        <v>5194</v>
      </c>
      <c r="V1574" s="510">
        <v>40874</v>
      </c>
      <c r="W1574" s="510">
        <v>13499</v>
      </c>
      <c r="X1574" s="510">
        <v>378</v>
      </c>
      <c r="Y1574" s="510">
        <v>3952411</v>
      </c>
      <c r="Z1574" s="510">
        <v>473</v>
      </c>
      <c r="AA1574" s="510">
        <v>849</v>
      </c>
      <c r="AB1574" s="510">
        <v>2528649</v>
      </c>
      <c r="AC1574" s="510">
        <v>487</v>
      </c>
      <c r="AD1574" s="510">
        <v>880</v>
      </c>
      <c r="AE1574" s="510">
        <v>50769545</v>
      </c>
      <c r="AF1574" s="510">
        <v>1242</v>
      </c>
      <c r="AG1574" s="510">
        <v>2489</v>
      </c>
      <c r="AH1574" s="510">
        <v>76136329</v>
      </c>
      <c r="AI1574" s="510">
        <v>5640</v>
      </c>
      <c r="AJ1574" s="510">
        <v>14172</v>
      </c>
      <c r="AK1574" s="510">
        <v>2922593</v>
      </c>
      <c r="AL1574" s="510">
        <v>7732</v>
      </c>
      <c r="AM1574" s="510">
        <v>19391</v>
      </c>
      <c r="AN1574" s="510">
        <v>0</v>
      </c>
      <c r="AO1574" s="510">
        <v>5417</v>
      </c>
      <c r="AP1574" s="510">
        <v>3145</v>
      </c>
      <c r="AQ1574" s="510">
        <v>6530976</v>
      </c>
      <c r="AR1574" s="510">
        <v>2077</v>
      </c>
      <c r="AS1574" s="510">
        <v>4299</v>
      </c>
      <c r="AT1574" s="510">
        <v>18267</v>
      </c>
      <c r="AU1574" s="510">
        <v>2129</v>
      </c>
      <c r="AV1574" s="510">
        <v>11315</v>
      </c>
      <c r="AW1574" s="510" t="s">
        <v>152</v>
      </c>
      <c r="AX1574" s="510">
        <v>529</v>
      </c>
      <c r="AY1574" s="510">
        <v>4294</v>
      </c>
      <c r="AZ1574" s="510" t="s">
        <v>152</v>
      </c>
      <c r="BA1574" s="510">
        <v>17289</v>
      </c>
      <c r="BB1574" s="510">
        <v>32978858</v>
      </c>
      <c r="BC1574" s="510">
        <v>1908</v>
      </c>
      <c r="BD1574" s="510">
        <v>6041</v>
      </c>
      <c r="BE1574" s="510">
        <v>2089</v>
      </c>
      <c r="BF1574" s="510">
        <v>7639</v>
      </c>
      <c r="BG1574" s="510">
        <v>5053</v>
      </c>
      <c r="BH1574" s="510">
        <v>2508</v>
      </c>
      <c r="BI1574" s="510">
        <v>38078</v>
      </c>
      <c r="BJ1574" s="510">
        <v>5027</v>
      </c>
      <c r="BK1574" s="510">
        <v>23102</v>
      </c>
      <c r="BL1574" s="510">
        <v>66207</v>
      </c>
      <c r="BM1574" s="510">
        <v>14884</v>
      </c>
      <c r="BN1574" s="510">
        <v>10980</v>
      </c>
      <c r="BO1574" s="510">
        <v>9205</v>
      </c>
      <c r="BP1574" s="510">
        <v>6785</v>
      </c>
      <c r="BQ1574" s="510">
        <v>53592</v>
      </c>
      <c r="BR1574" s="510">
        <v>42277</v>
      </c>
      <c r="BS1574" s="510">
        <v>27180</v>
      </c>
      <c r="BT1574" s="510">
        <v>13948</v>
      </c>
      <c r="BU1574" s="510">
        <v>1166</v>
      </c>
      <c r="BV1574" s="510">
        <v>392</v>
      </c>
      <c r="BW1574" s="510">
        <v>148</v>
      </c>
      <c r="BX1574" s="510">
        <v>84952</v>
      </c>
      <c r="BY1574" s="510">
        <v>574</v>
      </c>
      <c r="BZ1574" s="510">
        <v>1033</v>
      </c>
      <c r="CA1574" s="510">
        <v>77</v>
      </c>
      <c r="CB1574" s="510">
        <v>33334</v>
      </c>
      <c r="CC1574" s="510">
        <v>433</v>
      </c>
      <c r="CD1574" s="510">
        <v>785</v>
      </c>
      <c r="CE1574" s="510">
        <v>8124</v>
      </c>
      <c r="CF1574" s="510">
        <v>3834125</v>
      </c>
      <c r="CG1574" s="510">
        <v>472</v>
      </c>
      <c r="CH1574" s="510">
        <v>846</v>
      </c>
      <c r="CI1574" s="510">
        <v>5614</v>
      </c>
      <c r="CJ1574" s="510">
        <v>6941182</v>
      </c>
      <c r="CK1574" s="510">
        <v>1236</v>
      </c>
      <c r="CL1574" s="510">
        <v>2475</v>
      </c>
      <c r="CM1574" s="510">
        <v>1105</v>
      </c>
      <c r="CN1574" s="510">
        <v>1177946</v>
      </c>
      <c r="CO1574" s="510">
        <v>1066</v>
      </c>
      <c r="CP1574" s="510">
        <v>2299</v>
      </c>
      <c r="CQ1574" s="510">
        <v>34155</v>
      </c>
      <c r="CR1574" s="510">
        <v>42650417</v>
      </c>
      <c r="CS1574" s="510">
        <v>1249</v>
      </c>
      <c r="CT1574" s="510">
        <v>2494</v>
      </c>
      <c r="CU1574" s="510">
        <v>1210</v>
      </c>
      <c r="CV1574" s="510">
        <v>6055816</v>
      </c>
      <c r="CW1574" s="510">
        <v>5005</v>
      </c>
      <c r="CX1574" s="510">
        <v>11034</v>
      </c>
      <c r="CY1574" s="510">
        <v>284</v>
      </c>
      <c r="CZ1574" s="510">
        <v>1109980</v>
      </c>
      <c r="DA1574" s="510">
        <v>3908</v>
      </c>
      <c r="DB1574" s="510">
        <v>9393</v>
      </c>
      <c r="DC1574" s="510">
        <v>1055</v>
      </c>
      <c r="DD1574" s="510">
        <v>8116344</v>
      </c>
      <c r="DE1574" s="510">
        <v>7693</v>
      </c>
      <c r="DF1574" s="510">
        <v>17783</v>
      </c>
      <c r="DG1574" s="510">
        <v>181</v>
      </c>
      <c r="DH1574" s="510">
        <v>1143978</v>
      </c>
      <c r="DI1574" s="510">
        <v>6320</v>
      </c>
      <c r="DJ1574" s="510">
        <v>15824</v>
      </c>
      <c r="DK1574" s="510">
        <v>377</v>
      </c>
      <c r="DL1574" s="510">
        <v>117913</v>
      </c>
      <c r="DM1574" s="510">
        <v>313</v>
      </c>
      <c r="DN1574" s="510">
        <v>524</v>
      </c>
      <c r="DO1574" s="510">
        <v>5542</v>
      </c>
      <c r="DP1574" s="510">
        <v>130467</v>
      </c>
      <c r="DQ1574" s="510">
        <v>24</v>
      </c>
      <c r="DR1574" s="510">
        <v>38</v>
      </c>
      <c r="DS1574" s="510">
        <v>189</v>
      </c>
      <c r="DT1574" s="510">
        <v>189992</v>
      </c>
      <c r="DU1574" s="510">
        <v>1005</v>
      </c>
      <c r="DV1574" s="510">
        <v>2274</v>
      </c>
      <c r="DW1574" s="510">
        <v>175</v>
      </c>
      <c r="DX1574" s="510">
        <v>42705</v>
      </c>
      <c r="DY1574" s="510">
        <v>139633030</v>
      </c>
      <c r="DZ1574" s="510">
        <v>3270</v>
      </c>
      <c r="EA1574" s="510">
        <v>8872</v>
      </c>
      <c r="EB1574" s="510">
        <v>31424</v>
      </c>
      <c r="EC1574" s="510">
        <v>16156</v>
      </c>
      <c r="ED1574" s="510">
        <v>9051</v>
      </c>
      <c r="EE1574" s="510">
        <v>83832906</v>
      </c>
      <c r="EF1574" s="510">
        <v>452</v>
      </c>
      <c r="EG1574" s="510">
        <v>0</v>
      </c>
      <c r="EH1574" s="510">
        <v>0</v>
      </c>
      <c r="EI1574" s="510"/>
      <c r="EJ1574" s="479"/>
      <c r="EK1574" s="479"/>
      <c r="EL1574" s="479"/>
      <c r="EM1574" s="479"/>
      <c r="EN1574" s="479"/>
      <c r="EO1574" s="479"/>
      <c r="EP1574" s="479"/>
      <c r="EQ1574" s="479"/>
      <c r="ER1574" s="479"/>
      <c r="ES1574" s="479"/>
      <c r="ET1574" s="479"/>
      <c r="EU1574" s="479"/>
      <c r="EV1574" s="479"/>
      <c r="EW1574" s="479"/>
      <c r="EX1574" s="479"/>
      <c r="EY1574" s="479"/>
      <c r="EZ1574" s="476"/>
      <c r="FA1574" s="446">
        <f t="shared" si="2713"/>
        <v>2</v>
      </c>
      <c r="FB1574" s="417">
        <f t="shared" si="2732"/>
        <v>2026</v>
      </c>
      <c r="FC1574" s="448">
        <f t="shared" si="2733"/>
        <v>46054</v>
      </c>
      <c r="FD1574" s="449">
        <f t="shared" si="2734"/>
        <v>28</v>
      </c>
      <c r="FE1574" s="450"/>
      <c r="FF1574" s="451">
        <f t="shared" si="2716"/>
        <v>0.7016077984555007</v>
      </c>
      <c r="FG1574" s="450"/>
      <c r="FH1574" s="452">
        <f t="shared" si="2720"/>
        <v>1.782728470475506</v>
      </c>
      <c r="FI1574" s="452">
        <f t="shared" si="2721"/>
        <v>1.3151275601868486</v>
      </c>
      <c r="FJ1574" s="452">
        <f t="shared" si="2722"/>
        <v>1.7722371967654986</v>
      </c>
      <c r="FK1574" s="452">
        <f t="shared" si="2723"/>
        <v>1.3063149788217174</v>
      </c>
      <c r="FL1574" s="452">
        <f t="shared" si="2724"/>
        <v>1.311151343152126</v>
      </c>
      <c r="FM1574" s="452">
        <f t="shared" si="2725"/>
        <v>1.0343249987767285</v>
      </c>
      <c r="FN1574" s="452">
        <f t="shared" si="2726"/>
        <v>2.0134824801837174</v>
      </c>
      <c r="FO1574" s="452">
        <f t="shared" si="2727"/>
        <v>1.0332617230905994</v>
      </c>
      <c r="FP1574" s="452">
        <f t="shared" si="2728"/>
        <v>3.0846560846560847</v>
      </c>
      <c r="FQ1574" s="452">
        <f t="shared" si="2729"/>
        <v>1.037037037037037</v>
      </c>
      <c r="FR1574" s="453"/>
      <c r="FS1574" s="446">
        <f t="shared" si="2735"/>
        <v>0</v>
      </c>
      <c r="FT1574" s="446">
        <f t="shared" si="2735"/>
        <v>0</v>
      </c>
      <c r="FU1574" s="446">
        <f t="shared" si="2735"/>
        <v>0</v>
      </c>
      <c r="FV1574" s="446">
        <f t="shared" si="2735"/>
        <v>1022244</v>
      </c>
      <c r="FW1574" s="446">
        <f t="shared" si="2735"/>
        <v>7088301</v>
      </c>
      <c r="FX1574" s="446">
        <f t="shared" si="2735"/>
        <v>4570720</v>
      </c>
      <c r="FY1574" s="446">
        <f t="shared" si="2735"/>
        <v>101735386</v>
      </c>
      <c r="FZ1574" s="446">
        <f t="shared" si="2735"/>
        <v>191307828</v>
      </c>
      <c r="GA1574" s="446">
        <f t="shared" si="2735"/>
        <v>7329798</v>
      </c>
      <c r="GB1574" s="446">
        <f t="shared" si="2735"/>
        <v>104442849</v>
      </c>
      <c r="GC1574" s="446">
        <f t="shared" si="2736"/>
        <v>13520355</v>
      </c>
      <c r="GD1574" s="446">
        <f t="shared" si="2736"/>
        <v>152884</v>
      </c>
      <c r="GE1574" s="446">
        <f t="shared" si="2736"/>
        <v>60445</v>
      </c>
      <c r="GF1574" s="446">
        <f t="shared" si="2736"/>
        <v>6872904</v>
      </c>
      <c r="GG1574" s="446">
        <f t="shared" si="2736"/>
        <v>13894650</v>
      </c>
      <c r="GH1574" s="446">
        <f t="shared" si="2736"/>
        <v>2540395</v>
      </c>
      <c r="GI1574" s="446">
        <f t="shared" si="2736"/>
        <v>85182570</v>
      </c>
      <c r="GJ1574" s="446">
        <f t="shared" si="2736"/>
        <v>13351140</v>
      </c>
      <c r="GK1574" s="446">
        <f t="shared" si="2736"/>
        <v>2667612</v>
      </c>
      <c r="GL1574" s="446">
        <f t="shared" si="2736"/>
        <v>18761065</v>
      </c>
      <c r="GM1574" s="446">
        <f t="shared" si="2736"/>
        <v>2864144</v>
      </c>
      <c r="GN1574" s="446">
        <f t="shared" si="2736"/>
        <v>429786</v>
      </c>
      <c r="GO1574" s="446">
        <f t="shared" si="2736"/>
        <v>197548</v>
      </c>
      <c r="GP1574" s="446">
        <f t="shared" si="2736"/>
        <v>210596</v>
      </c>
      <c r="GQ1574" s="446">
        <f t="shared" si="2736"/>
        <v>378878760</v>
      </c>
      <c r="GR1574" s="446"/>
      <c r="GS1574" s="446"/>
      <c r="GT1574" s="446"/>
      <c r="GU1574" s="446"/>
      <c r="GV1574" s="416"/>
    </row>
    <row r="1575" spans="1:204" ht="9.75" customHeight="1" x14ac:dyDescent="0.2">
      <c r="A1575" s="485" t="str">
        <f t="shared" si="2698"/>
        <v>2025-26FEBRUARYRX8</v>
      </c>
      <c r="B1575" s="503" t="str">
        <f t="shared" si="2717"/>
        <v>2025-26</v>
      </c>
      <c r="C1575" s="436" t="s">
        <v>657</v>
      </c>
      <c r="D1575" s="503" t="s">
        <v>646</v>
      </c>
      <c r="E1575" s="503" t="s">
        <v>645</v>
      </c>
      <c r="F1575" s="504" t="s">
        <v>450</v>
      </c>
      <c r="G1575" s="504" t="s">
        <v>696</v>
      </c>
      <c r="H1575" s="522">
        <v>93570</v>
      </c>
      <c r="I1575" s="522">
        <v>64096</v>
      </c>
      <c r="J1575" s="522">
        <v>744586</v>
      </c>
      <c r="K1575" s="522">
        <v>12</v>
      </c>
      <c r="L1575" s="522">
        <v>0</v>
      </c>
      <c r="M1575" s="522">
        <v>46</v>
      </c>
      <c r="N1575" s="522">
        <v>77</v>
      </c>
      <c r="O1575" s="522">
        <v>141</v>
      </c>
      <c r="P1575" s="522">
        <v>426</v>
      </c>
      <c r="Q1575" s="522" t="s">
        <v>152</v>
      </c>
      <c r="R1575" s="522">
        <v>117</v>
      </c>
      <c r="S1575" s="522">
        <v>69501</v>
      </c>
      <c r="T1575" s="522">
        <v>6529</v>
      </c>
      <c r="U1575" s="522">
        <v>4428</v>
      </c>
      <c r="V1575" s="522">
        <v>37044</v>
      </c>
      <c r="W1575" s="522">
        <v>11545</v>
      </c>
      <c r="X1575" s="522">
        <v>384</v>
      </c>
      <c r="Y1575" s="522">
        <v>3057648</v>
      </c>
      <c r="Z1575" s="522">
        <v>468</v>
      </c>
      <c r="AA1575" s="522">
        <v>819</v>
      </c>
      <c r="AB1575" s="522">
        <v>2271570</v>
      </c>
      <c r="AC1575" s="522">
        <v>513</v>
      </c>
      <c r="AD1575" s="522">
        <v>906</v>
      </c>
      <c r="AE1575" s="522">
        <v>57612197</v>
      </c>
      <c r="AF1575" s="522">
        <v>1555</v>
      </c>
      <c r="AG1575" s="522">
        <v>3226</v>
      </c>
      <c r="AH1575" s="522">
        <v>55568101</v>
      </c>
      <c r="AI1575" s="522">
        <v>4813</v>
      </c>
      <c r="AJ1575" s="522">
        <v>11154</v>
      </c>
      <c r="AK1575" s="522">
        <v>2956628</v>
      </c>
      <c r="AL1575" s="522">
        <v>7700</v>
      </c>
      <c r="AM1575" s="522">
        <v>15340</v>
      </c>
      <c r="AN1575" s="522">
        <v>618</v>
      </c>
      <c r="AO1575" s="522">
        <v>1922</v>
      </c>
      <c r="AP1575" s="522">
        <v>3884</v>
      </c>
      <c r="AQ1575" s="522">
        <v>14133675</v>
      </c>
      <c r="AR1575" s="522">
        <v>3639</v>
      </c>
      <c r="AS1575" s="522">
        <v>8252</v>
      </c>
      <c r="AT1575" s="522">
        <v>8838</v>
      </c>
      <c r="AU1575" s="522">
        <v>1612</v>
      </c>
      <c r="AV1575" s="522">
        <v>2438</v>
      </c>
      <c r="AW1575" s="522" t="s">
        <v>152</v>
      </c>
      <c r="AX1575" s="522">
        <v>1578</v>
      </c>
      <c r="AY1575" s="522">
        <v>3210</v>
      </c>
      <c r="AZ1575" s="522" t="s">
        <v>152</v>
      </c>
      <c r="BA1575" s="522">
        <v>10127</v>
      </c>
      <c r="BB1575" s="522">
        <v>24000078</v>
      </c>
      <c r="BC1575" s="522">
        <v>2370</v>
      </c>
      <c r="BD1575" s="522">
        <v>5109</v>
      </c>
      <c r="BE1575" s="522">
        <v>1172</v>
      </c>
      <c r="BF1575" s="522">
        <v>1646</v>
      </c>
      <c r="BG1575" s="522">
        <v>5001</v>
      </c>
      <c r="BH1575" s="522">
        <v>2308</v>
      </c>
      <c r="BI1575" s="522">
        <v>37223</v>
      </c>
      <c r="BJ1575" s="522">
        <v>4694</v>
      </c>
      <c r="BK1575" s="522">
        <v>18746</v>
      </c>
      <c r="BL1575" s="522">
        <v>60663</v>
      </c>
      <c r="BM1575" s="522">
        <v>12104</v>
      </c>
      <c r="BN1575" s="522">
        <v>9154</v>
      </c>
      <c r="BO1575" s="522">
        <v>8045</v>
      </c>
      <c r="BP1575" s="522">
        <v>6217</v>
      </c>
      <c r="BQ1575" s="522">
        <v>47496</v>
      </c>
      <c r="BR1575" s="522">
        <v>38634</v>
      </c>
      <c r="BS1575" s="522">
        <v>18483</v>
      </c>
      <c r="BT1575" s="522">
        <v>12251</v>
      </c>
      <c r="BU1575" s="522">
        <v>678</v>
      </c>
      <c r="BV1575" s="522">
        <v>454</v>
      </c>
      <c r="BW1575" s="522">
        <v>99</v>
      </c>
      <c r="BX1575" s="522">
        <v>46229</v>
      </c>
      <c r="BY1575" s="522">
        <v>467</v>
      </c>
      <c r="BZ1575" s="522">
        <v>781</v>
      </c>
      <c r="CA1575" s="522">
        <v>270</v>
      </c>
      <c r="CB1575" s="522">
        <v>124538</v>
      </c>
      <c r="CC1575" s="522">
        <v>461</v>
      </c>
      <c r="CD1575" s="522">
        <v>830</v>
      </c>
      <c r="CE1575" s="522">
        <v>6160</v>
      </c>
      <c r="CF1575" s="522">
        <v>2886881</v>
      </c>
      <c r="CG1575" s="522">
        <v>469</v>
      </c>
      <c r="CH1575" s="522">
        <v>819</v>
      </c>
      <c r="CI1575" s="522">
        <v>2818</v>
      </c>
      <c r="CJ1575" s="522">
        <v>5287843</v>
      </c>
      <c r="CK1575" s="522">
        <v>1876</v>
      </c>
      <c r="CL1575" s="522">
        <v>3840</v>
      </c>
      <c r="CM1575" s="522">
        <v>2303</v>
      </c>
      <c r="CN1575" s="522">
        <v>3145826</v>
      </c>
      <c r="CO1575" s="522">
        <v>1366</v>
      </c>
      <c r="CP1575" s="522">
        <v>3042</v>
      </c>
      <c r="CQ1575" s="522">
        <v>31923</v>
      </c>
      <c r="CR1575" s="522">
        <v>49178528</v>
      </c>
      <c r="CS1575" s="522">
        <v>1541</v>
      </c>
      <c r="CT1575" s="522">
        <v>3196</v>
      </c>
      <c r="CU1575" s="522">
        <v>1470</v>
      </c>
      <c r="CV1575" s="522">
        <v>9959592</v>
      </c>
      <c r="CW1575" s="522">
        <v>6775</v>
      </c>
      <c r="CX1575" s="522">
        <v>16307</v>
      </c>
      <c r="CY1575" s="522">
        <v>1154</v>
      </c>
      <c r="CZ1575" s="522">
        <v>6485596</v>
      </c>
      <c r="DA1575" s="522">
        <v>5620</v>
      </c>
      <c r="DB1575" s="522">
        <v>14563</v>
      </c>
      <c r="DC1575" s="522">
        <v>1921</v>
      </c>
      <c r="DD1575" s="522">
        <v>17960472</v>
      </c>
      <c r="DE1575" s="522">
        <v>9350</v>
      </c>
      <c r="DF1575" s="522">
        <v>24139</v>
      </c>
      <c r="DG1575" s="522">
        <v>616</v>
      </c>
      <c r="DH1575" s="522">
        <v>5457156</v>
      </c>
      <c r="DI1575" s="522">
        <v>8859</v>
      </c>
      <c r="DJ1575" s="522">
        <v>23033</v>
      </c>
      <c r="DK1575" s="522">
        <v>466</v>
      </c>
      <c r="DL1575" s="522">
        <v>188977</v>
      </c>
      <c r="DM1575" s="522">
        <v>406</v>
      </c>
      <c r="DN1575" s="522">
        <v>582</v>
      </c>
      <c r="DO1575" s="522">
        <v>3568</v>
      </c>
      <c r="DP1575" s="522">
        <v>165462</v>
      </c>
      <c r="DQ1575" s="522">
        <v>46</v>
      </c>
      <c r="DR1575" s="522">
        <v>88</v>
      </c>
      <c r="DS1575" s="522">
        <v>63</v>
      </c>
      <c r="DT1575" s="522">
        <v>85817</v>
      </c>
      <c r="DU1575" s="522">
        <v>1362</v>
      </c>
      <c r="DV1575" s="522">
        <v>2907</v>
      </c>
      <c r="DW1575" s="522">
        <v>56</v>
      </c>
      <c r="DX1575" s="522">
        <v>41722</v>
      </c>
      <c r="DY1575" s="522">
        <v>45908925</v>
      </c>
      <c r="DZ1575" s="522">
        <v>1100</v>
      </c>
      <c r="EA1575" s="522">
        <v>2011</v>
      </c>
      <c r="EB1575" s="522">
        <v>20461</v>
      </c>
      <c r="EC1575" s="522">
        <v>5571</v>
      </c>
      <c r="ED1575" s="522">
        <v>327</v>
      </c>
      <c r="EE1575" s="522">
        <v>4012220</v>
      </c>
      <c r="EF1575" s="522">
        <v>631</v>
      </c>
      <c r="EG1575" s="522">
        <v>169</v>
      </c>
      <c r="EH1575" s="522">
        <v>2198</v>
      </c>
      <c r="EI1575" s="522"/>
      <c r="EJ1575" s="483"/>
      <c r="EK1575" s="483"/>
      <c r="EL1575" s="483"/>
      <c r="EM1575" s="483"/>
      <c r="EN1575" s="483"/>
      <c r="EO1575" s="483"/>
      <c r="EP1575" s="483"/>
      <c r="EQ1575" s="483"/>
      <c r="ER1575" s="483"/>
      <c r="ES1575" s="483"/>
      <c r="ET1575" s="483"/>
      <c r="EU1575" s="483"/>
      <c r="EV1575" s="483"/>
      <c r="EW1575" s="483"/>
      <c r="EX1575" s="483"/>
      <c r="EY1575" s="483"/>
      <c r="EZ1575" s="484"/>
      <c r="FA1575" s="468">
        <f t="shared" si="2713"/>
        <v>2</v>
      </c>
      <c r="FB1575" s="485">
        <f t="shared" si="2732"/>
        <v>2026</v>
      </c>
      <c r="FC1575" s="486">
        <f t="shared" si="2733"/>
        <v>46054</v>
      </c>
      <c r="FD1575" s="470">
        <f t="shared" si="2734"/>
        <v>28</v>
      </c>
      <c r="FE1575" s="471"/>
      <c r="FF1575" s="517">
        <f t="shared" si="2716"/>
        <v>0.58463050958544982</v>
      </c>
      <c r="FG1575" s="471"/>
      <c r="FH1575" s="487">
        <f t="shared" si="2720"/>
        <v>1.8538826772859549</v>
      </c>
      <c r="FI1575" s="487">
        <f t="shared" si="2721"/>
        <v>1.4020523816817276</v>
      </c>
      <c r="FJ1575" s="487">
        <f t="shared" si="2722"/>
        <v>1.8168473351400181</v>
      </c>
      <c r="FK1575" s="487">
        <f t="shared" si="2723"/>
        <v>1.4040198735320686</v>
      </c>
      <c r="FL1575" s="487">
        <f t="shared" si="2724"/>
        <v>1.2821509556203434</v>
      </c>
      <c r="FM1575" s="487">
        <f t="shared" si="2725"/>
        <v>1.0429219306770328</v>
      </c>
      <c r="FN1575" s="487">
        <f t="shared" si="2726"/>
        <v>1.6009527934170638</v>
      </c>
      <c r="FO1575" s="487">
        <f t="shared" si="2727"/>
        <v>1.0611520138588133</v>
      </c>
      <c r="FP1575" s="487">
        <f t="shared" si="2728"/>
        <v>1.765625</v>
      </c>
      <c r="FQ1575" s="487">
        <f t="shared" si="2729"/>
        <v>1.1822916666666667</v>
      </c>
      <c r="FR1575" s="459"/>
      <c r="FS1575" s="468">
        <f t="shared" ref="FS1575:GB1584" si="2737">IFERROR(HLOOKUP(FS$1,$H$5:$HA$10116,MATCH($A1575,$A$5:$A$10116,0),0)*HLOOKUP(FS$2,$H$5:$HA$10116,MATCH($A1575,$A$5:$A$10116,0),0),"-")</f>
        <v>0</v>
      </c>
      <c r="FT1575" s="468">
        <f t="shared" si="2737"/>
        <v>2948416</v>
      </c>
      <c r="FU1575" s="468">
        <f t="shared" si="2737"/>
        <v>4935392</v>
      </c>
      <c r="FV1575" s="468">
        <f t="shared" si="2737"/>
        <v>9037536</v>
      </c>
      <c r="FW1575" s="468">
        <f t="shared" si="2737"/>
        <v>5347251</v>
      </c>
      <c r="FX1575" s="468">
        <f t="shared" si="2737"/>
        <v>4011768</v>
      </c>
      <c r="FY1575" s="468">
        <f t="shared" si="2737"/>
        <v>119503944</v>
      </c>
      <c r="FZ1575" s="468">
        <f t="shared" si="2737"/>
        <v>128772930</v>
      </c>
      <c r="GA1575" s="468">
        <f t="shared" si="2737"/>
        <v>5890560</v>
      </c>
      <c r="GB1575" s="468">
        <f t="shared" si="2737"/>
        <v>51738843</v>
      </c>
      <c r="GC1575" s="468">
        <f t="shared" ref="GC1575:GQ1584" si="2738">IFERROR(HLOOKUP(GC$1,$H$5:$HA$10116,MATCH($A1575,$A$5:$A$10116,0),0)*HLOOKUP(GC$2,$H$5:$HA$10116,MATCH($A1575,$A$5:$A$10116,0),0),"-")</f>
        <v>32050768</v>
      </c>
      <c r="GD1575" s="468">
        <f t="shared" si="2738"/>
        <v>77319</v>
      </c>
      <c r="GE1575" s="468">
        <f t="shared" si="2738"/>
        <v>224100</v>
      </c>
      <c r="GF1575" s="468">
        <f t="shared" si="2738"/>
        <v>5045040</v>
      </c>
      <c r="GG1575" s="468">
        <f t="shared" si="2738"/>
        <v>10821120</v>
      </c>
      <c r="GH1575" s="468">
        <f t="shared" si="2738"/>
        <v>7005726</v>
      </c>
      <c r="GI1575" s="468">
        <f t="shared" si="2738"/>
        <v>102025908</v>
      </c>
      <c r="GJ1575" s="468">
        <f t="shared" si="2738"/>
        <v>23971290</v>
      </c>
      <c r="GK1575" s="468">
        <f t="shared" si="2738"/>
        <v>16805702</v>
      </c>
      <c r="GL1575" s="468">
        <f t="shared" si="2738"/>
        <v>46371019</v>
      </c>
      <c r="GM1575" s="468">
        <f t="shared" si="2738"/>
        <v>14188328</v>
      </c>
      <c r="GN1575" s="468">
        <f t="shared" si="2738"/>
        <v>183141</v>
      </c>
      <c r="GO1575" s="468">
        <f t="shared" si="2738"/>
        <v>271212</v>
      </c>
      <c r="GP1575" s="468">
        <f t="shared" si="2738"/>
        <v>313984</v>
      </c>
      <c r="GQ1575" s="468">
        <f t="shared" si="2738"/>
        <v>83902942</v>
      </c>
      <c r="GR1575" s="468"/>
      <c r="GS1575" s="468"/>
      <c r="GT1575" s="468"/>
      <c r="GU1575" s="468"/>
      <c r="GV1575" s="425"/>
    </row>
    <row r="1576" spans="1:204" ht="9.75" customHeight="1" x14ac:dyDescent="0.2">
      <c r="A1576" s="472" t="str">
        <f t="shared" si="2698"/>
        <v>2025-26MARCHRX9</v>
      </c>
      <c r="B1576" s="488" t="str">
        <f t="shared" si="2717"/>
        <v>2025-26</v>
      </c>
      <c r="C1576" s="400" t="s">
        <v>660</v>
      </c>
      <c r="D1576" s="488" t="s">
        <v>653</v>
      </c>
      <c r="E1576" s="488" t="s">
        <v>652</v>
      </c>
      <c r="F1576" s="474" t="s">
        <v>451</v>
      </c>
      <c r="G1576" s="474" t="s">
        <v>686</v>
      </c>
      <c r="H1576" s="518">
        <v>100752</v>
      </c>
      <c r="I1576" s="518">
        <v>78883</v>
      </c>
      <c r="J1576" s="518">
        <v>352141</v>
      </c>
      <c r="K1576" s="518">
        <v>4</v>
      </c>
      <c r="L1576" s="518">
        <v>2</v>
      </c>
      <c r="M1576" s="518">
        <v>3</v>
      </c>
      <c r="N1576" s="518">
        <v>6</v>
      </c>
      <c r="O1576" s="518">
        <v>74</v>
      </c>
      <c r="P1576" s="518">
        <v>484</v>
      </c>
      <c r="Q1576" s="518" t="s">
        <v>152</v>
      </c>
      <c r="R1576" s="518">
        <v>498</v>
      </c>
      <c r="S1576" s="518">
        <v>74224</v>
      </c>
      <c r="T1576" s="518">
        <v>7103</v>
      </c>
      <c r="U1576" s="518">
        <v>4563</v>
      </c>
      <c r="V1576" s="518">
        <v>41581</v>
      </c>
      <c r="W1576" s="518">
        <v>9531</v>
      </c>
      <c r="X1576" s="518">
        <v>530</v>
      </c>
      <c r="Y1576" s="518">
        <v>3799616</v>
      </c>
      <c r="Z1576" s="518">
        <v>535</v>
      </c>
      <c r="AA1576" s="518">
        <v>953</v>
      </c>
      <c r="AB1576" s="518">
        <v>3401570</v>
      </c>
      <c r="AC1576" s="518">
        <v>745</v>
      </c>
      <c r="AD1576" s="518">
        <v>1431</v>
      </c>
      <c r="AE1576" s="518">
        <v>82256381</v>
      </c>
      <c r="AF1576" s="518">
        <v>1978</v>
      </c>
      <c r="AG1576" s="518">
        <v>4132</v>
      </c>
      <c r="AH1576" s="518">
        <v>71307459</v>
      </c>
      <c r="AI1576" s="518">
        <v>7482</v>
      </c>
      <c r="AJ1576" s="518">
        <v>17179</v>
      </c>
      <c r="AK1576" s="518">
        <v>5183846</v>
      </c>
      <c r="AL1576" s="518">
        <v>9781</v>
      </c>
      <c r="AM1576" s="518">
        <v>22402</v>
      </c>
      <c r="AN1576" s="518">
        <v>684</v>
      </c>
      <c r="AO1576" s="518">
        <v>1746</v>
      </c>
      <c r="AP1576" s="518">
        <v>2023</v>
      </c>
      <c r="AQ1576" s="518">
        <v>4612049</v>
      </c>
      <c r="AR1576" s="518">
        <v>2280</v>
      </c>
      <c r="AS1576" s="518">
        <v>7609</v>
      </c>
      <c r="AT1576" s="518">
        <v>13387</v>
      </c>
      <c r="AU1576" s="518">
        <v>2421</v>
      </c>
      <c r="AV1576" s="518">
        <v>2913</v>
      </c>
      <c r="AW1576" s="518" t="s">
        <v>152</v>
      </c>
      <c r="AX1576" s="518">
        <v>3086</v>
      </c>
      <c r="AY1576" s="518">
        <v>4967</v>
      </c>
      <c r="AZ1576" s="518" t="s">
        <v>152</v>
      </c>
      <c r="BA1576" s="518">
        <v>13809</v>
      </c>
      <c r="BB1576" s="518">
        <v>23431346</v>
      </c>
      <c r="BC1576" s="518">
        <v>1697</v>
      </c>
      <c r="BD1576" s="518">
        <v>5961</v>
      </c>
      <c r="BE1576" s="518">
        <v>2993</v>
      </c>
      <c r="BF1576" s="518">
        <v>5981</v>
      </c>
      <c r="BG1576" s="518">
        <v>2412</v>
      </c>
      <c r="BH1576" s="518">
        <v>2423</v>
      </c>
      <c r="BI1576" s="518">
        <v>34896</v>
      </c>
      <c r="BJ1576" s="518">
        <v>4687</v>
      </c>
      <c r="BK1576" s="518">
        <v>21254</v>
      </c>
      <c r="BL1576" s="518">
        <v>60837</v>
      </c>
      <c r="BM1576" s="518">
        <v>13674</v>
      </c>
      <c r="BN1576" s="518">
        <v>10339</v>
      </c>
      <c r="BO1576" s="518">
        <v>8655</v>
      </c>
      <c r="BP1576" s="518">
        <v>6692</v>
      </c>
      <c r="BQ1576" s="518">
        <v>53030</v>
      </c>
      <c r="BR1576" s="518">
        <v>44028</v>
      </c>
      <c r="BS1576" s="518">
        <v>16165</v>
      </c>
      <c r="BT1576" s="518">
        <v>10017</v>
      </c>
      <c r="BU1576" s="518">
        <v>811</v>
      </c>
      <c r="BV1576" s="518">
        <v>550</v>
      </c>
      <c r="BW1576" s="518">
        <v>0</v>
      </c>
      <c r="BX1576" s="518">
        <v>0</v>
      </c>
      <c r="BY1576" s="518" t="s">
        <v>152</v>
      </c>
      <c r="BZ1576" s="518" t="s">
        <v>152</v>
      </c>
      <c r="CA1576" s="518">
        <v>11</v>
      </c>
      <c r="CB1576" s="518">
        <v>5365</v>
      </c>
      <c r="CC1576" s="518">
        <v>488</v>
      </c>
      <c r="CD1576" s="518">
        <v>667</v>
      </c>
      <c r="CE1576" s="518">
        <v>7092</v>
      </c>
      <c r="CF1576" s="518">
        <v>3794251</v>
      </c>
      <c r="CG1576" s="518">
        <v>535</v>
      </c>
      <c r="CH1576" s="518">
        <v>953</v>
      </c>
      <c r="CI1576" s="518">
        <v>1787</v>
      </c>
      <c r="CJ1576" s="518">
        <v>4124290</v>
      </c>
      <c r="CK1576" s="518">
        <v>2308</v>
      </c>
      <c r="CL1576" s="518">
        <v>4675</v>
      </c>
      <c r="CM1576" s="518">
        <v>888</v>
      </c>
      <c r="CN1576" s="518">
        <v>1764315</v>
      </c>
      <c r="CO1576" s="518">
        <v>1987</v>
      </c>
      <c r="CP1576" s="518">
        <v>4519</v>
      </c>
      <c r="CQ1576" s="518">
        <v>38906</v>
      </c>
      <c r="CR1576" s="518">
        <v>76367776</v>
      </c>
      <c r="CS1576" s="518">
        <v>1963</v>
      </c>
      <c r="CT1576" s="518">
        <v>4087</v>
      </c>
      <c r="CU1576" s="518">
        <v>7</v>
      </c>
      <c r="CV1576" s="518">
        <v>57555</v>
      </c>
      <c r="CW1576" s="518">
        <v>8222</v>
      </c>
      <c r="CX1576" s="518">
        <v>15454</v>
      </c>
      <c r="CY1576" s="518">
        <v>237</v>
      </c>
      <c r="CZ1576" s="518">
        <v>1821807</v>
      </c>
      <c r="DA1576" s="518">
        <v>7687</v>
      </c>
      <c r="DB1576" s="518">
        <v>20949</v>
      </c>
      <c r="DC1576" s="518">
        <v>1290</v>
      </c>
      <c r="DD1576" s="518">
        <v>8021408</v>
      </c>
      <c r="DE1576" s="518">
        <v>6218</v>
      </c>
      <c r="DF1576" s="518">
        <v>12968</v>
      </c>
      <c r="DG1576" s="518">
        <v>34</v>
      </c>
      <c r="DH1576" s="518">
        <v>256053</v>
      </c>
      <c r="DI1576" s="518">
        <v>7531</v>
      </c>
      <c r="DJ1576" s="518">
        <v>22285</v>
      </c>
      <c r="DK1576" s="518">
        <v>638</v>
      </c>
      <c r="DL1576" s="518">
        <v>208320</v>
      </c>
      <c r="DM1576" s="518">
        <v>327</v>
      </c>
      <c r="DN1576" s="518">
        <v>492</v>
      </c>
      <c r="DO1576" s="518">
        <v>3811</v>
      </c>
      <c r="DP1576" s="518">
        <v>74548</v>
      </c>
      <c r="DQ1576" s="518">
        <v>20</v>
      </c>
      <c r="DR1576" s="518">
        <v>28</v>
      </c>
      <c r="DS1576" s="518">
        <v>84</v>
      </c>
      <c r="DT1576" s="518">
        <v>163758</v>
      </c>
      <c r="DU1576" s="518">
        <v>1950</v>
      </c>
      <c r="DV1576" s="518">
        <v>4342</v>
      </c>
      <c r="DW1576" s="518">
        <v>73</v>
      </c>
      <c r="DX1576" s="518">
        <v>40106</v>
      </c>
      <c r="DY1576" s="518">
        <v>69294530</v>
      </c>
      <c r="DZ1576" s="518">
        <v>1728</v>
      </c>
      <c r="EA1576" s="518">
        <v>3214</v>
      </c>
      <c r="EB1576" s="518">
        <v>28555</v>
      </c>
      <c r="EC1576" s="518">
        <v>12152</v>
      </c>
      <c r="ED1576" s="518">
        <v>2970</v>
      </c>
      <c r="EE1576" s="518">
        <v>19042769</v>
      </c>
      <c r="EF1576" s="518">
        <v>0</v>
      </c>
      <c r="EG1576" s="518">
        <v>194</v>
      </c>
      <c r="EH1576" s="518">
        <v>20</v>
      </c>
      <c r="EI1576" s="518"/>
      <c r="EJ1576" s="475"/>
      <c r="EK1576" s="475"/>
      <c r="EL1576" s="475"/>
      <c r="EM1576" s="475"/>
      <c r="EN1576" s="475"/>
      <c r="EO1576" s="475"/>
      <c r="EP1576" s="475"/>
      <c r="EQ1576" s="475"/>
      <c r="ER1576" s="475"/>
      <c r="ES1576" s="475"/>
      <c r="ET1576" s="475"/>
      <c r="EU1576" s="475"/>
      <c r="EV1576" s="475"/>
      <c r="EW1576" s="475"/>
      <c r="EX1576" s="475"/>
      <c r="EY1576" s="475"/>
      <c r="EZ1576" s="476"/>
      <c r="FA1576" s="446">
        <f t="shared" si="2713"/>
        <v>3</v>
      </c>
      <c r="FB1576" s="417">
        <f t="shared" si="2732"/>
        <v>2026</v>
      </c>
      <c r="FC1576" s="448">
        <f t="shared" si="2733"/>
        <v>46082</v>
      </c>
      <c r="FD1576" s="449">
        <f t="shared" si="2734"/>
        <v>31</v>
      </c>
      <c r="FE1576" s="450"/>
      <c r="FF1576" s="451">
        <f t="shared" si="2716"/>
        <v>0.57576673213476359</v>
      </c>
      <c r="FG1576" s="450"/>
      <c r="FH1576" s="452">
        <f t="shared" si="2720"/>
        <v>1.9251020695480783</v>
      </c>
      <c r="FI1576" s="452">
        <f t="shared" si="2721"/>
        <v>1.4555821483880051</v>
      </c>
      <c r="FJ1576" s="452">
        <f t="shared" si="2722"/>
        <v>1.8967784352399737</v>
      </c>
      <c r="FK1576" s="452">
        <f t="shared" si="2723"/>
        <v>1.4665790050405434</v>
      </c>
      <c r="FL1576" s="452">
        <f t="shared" si="2724"/>
        <v>1.2753421033645174</v>
      </c>
      <c r="FM1576" s="452">
        <f t="shared" si="2725"/>
        <v>1.0588489935306991</v>
      </c>
      <c r="FN1576" s="452">
        <f t="shared" si="2726"/>
        <v>1.6960444864127584</v>
      </c>
      <c r="FO1576" s="452">
        <f t="shared" si="2727"/>
        <v>1.0509915014164306</v>
      </c>
      <c r="FP1576" s="452">
        <f t="shared" si="2728"/>
        <v>1.530188679245283</v>
      </c>
      <c r="FQ1576" s="452">
        <f t="shared" si="2729"/>
        <v>1.0377358490566038</v>
      </c>
      <c r="FR1576" s="453"/>
      <c r="FS1576" s="446">
        <f t="shared" si="2737"/>
        <v>157766</v>
      </c>
      <c r="FT1576" s="446">
        <f t="shared" si="2737"/>
        <v>236649</v>
      </c>
      <c r="FU1576" s="446">
        <f t="shared" si="2737"/>
        <v>473298</v>
      </c>
      <c r="FV1576" s="446">
        <f t="shared" si="2737"/>
        <v>5837342</v>
      </c>
      <c r="FW1576" s="446">
        <f t="shared" si="2737"/>
        <v>6769159</v>
      </c>
      <c r="FX1576" s="446">
        <f t="shared" si="2737"/>
        <v>6529653</v>
      </c>
      <c r="FY1576" s="446">
        <f t="shared" si="2737"/>
        <v>171812692</v>
      </c>
      <c r="FZ1576" s="446">
        <f t="shared" si="2737"/>
        <v>163733049</v>
      </c>
      <c r="GA1576" s="446">
        <f t="shared" si="2737"/>
        <v>11873060</v>
      </c>
      <c r="GB1576" s="446">
        <f t="shared" si="2737"/>
        <v>82315449</v>
      </c>
      <c r="GC1576" s="446">
        <f t="shared" si="2738"/>
        <v>15393007</v>
      </c>
      <c r="GD1576" s="446" t="str">
        <f t="shared" si="2738"/>
        <v>-</v>
      </c>
      <c r="GE1576" s="446">
        <f t="shared" si="2738"/>
        <v>7337</v>
      </c>
      <c r="GF1576" s="446">
        <f t="shared" si="2738"/>
        <v>6758676</v>
      </c>
      <c r="GG1576" s="446">
        <f t="shared" si="2738"/>
        <v>8354225</v>
      </c>
      <c r="GH1576" s="446">
        <f t="shared" si="2738"/>
        <v>4012872</v>
      </c>
      <c r="GI1576" s="446">
        <f t="shared" si="2738"/>
        <v>159008822</v>
      </c>
      <c r="GJ1576" s="446">
        <f t="shared" si="2738"/>
        <v>108178</v>
      </c>
      <c r="GK1576" s="446">
        <f t="shared" si="2738"/>
        <v>4964913</v>
      </c>
      <c r="GL1576" s="446">
        <f t="shared" si="2738"/>
        <v>16728720</v>
      </c>
      <c r="GM1576" s="446">
        <f t="shared" si="2738"/>
        <v>757690</v>
      </c>
      <c r="GN1576" s="446">
        <f t="shared" si="2738"/>
        <v>364728</v>
      </c>
      <c r="GO1576" s="446">
        <f t="shared" si="2738"/>
        <v>313896</v>
      </c>
      <c r="GP1576" s="446">
        <f t="shared" si="2738"/>
        <v>106708</v>
      </c>
      <c r="GQ1576" s="446">
        <f t="shared" si="2738"/>
        <v>128900684</v>
      </c>
      <c r="GR1576" s="446"/>
      <c r="GS1576" s="446"/>
      <c r="GT1576" s="446"/>
      <c r="GU1576" s="446"/>
      <c r="GV1576" s="416"/>
    </row>
    <row r="1577" spans="1:204" ht="9.75" customHeight="1" x14ac:dyDescent="0.2">
      <c r="A1577" s="417" t="str">
        <f t="shared" si="2698"/>
        <v>2025-26MARCHRYC</v>
      </c>
      <c r="B1577" s="458" t="str">
        <f t="shared" si="2717"/>
        <v>2025-26</v>
      </c>
      <c r="C1577" s="402" t="s">
        <v>660</v>
      </c>
      <c r="D1577" s="458" t="s">
        <v>656</v>
      </c>
      <c r="E1577" s="458" t="s">
        <v>466</v>
      </c>
      <c r="F1577" s="478" t="s">
        <v>453</v>
      </c>
      <c r="G1577" s="478" t="s">
        <v>687</v>
      </c>
      <c r="H1577" s="510">
        <v>121398</v>
      </c>
      <c r="I1577" s="510">
        <v>87890</v>
      </c>
      <c r="J1577" s="510">
        <v>44798</v>
      </c>
      <c r="K1577" s="510">
        <v>1</v>
      </c>
      <c r="L1577" s="510">
        <v>0</v>
      </c>
      <c r="M1577" s="510">
        <v>0</v>
      </c>
      <c r="N1577" s="510">
        <v>0</v>
      </c>
      <c r="O1577" s="510">
        <v>18</v>
      </c>
      <c r="P1577" s="510">
        <v>633</v>
      </c>
      <c r="Q1577" s="510" t="s">
        <v>152</v>
      </c>
      <c r="R1577" s="510">
        <v>2896</v>
      </c>
      <c r="S1577" s="510">
        <v>86763</v>
      </c>
      <c r="T1577" s="510">
        <v>8176</v>
      </c>
      <c r="U1577" s="510">
        <v>4874</v>
      </c>
      <c r="V1577" s="510">
        <v>44964</v>
      </c>
      <c r="W1577" s="510">
        <v>16473</v>
      </c>
      <c r="X1577" s="510">
        <v>392</v>
      </c>
      <c r="Y1577" s="510">
        <v>4000189</v>
      </c>
      <c r="Z1577" s="510">
        <v>489</v>
      </c>
      <c r="AA1577" s="510">
        <v>897</v>
      </c>
      <c r="AB1577" s="510">
        <v>2914521</v>
      </c>
      <c r="AC1577" s="510">
        <v>598</v>
      </c>
      <c r="AD1577" s="510">
        <v>1090</v>
      </c>
      <c r="AE1577" s="510">
        <v>76225615</v>
      </c>
      <c r="AF1577" s="510">
        <v>1695</v>
      </c>
      <c r="AG1577" s="510">
        <v>3453</v>
      </c>
      <c r="AH1577" s="510">
        <v>80222926</v>
      </c>
      <c r="AI1577" s="510">
        <v>4870</v>
      </c>
      <c r="AJ1577" s="510">
        <v>11415</v>
      </c>
      <c r="AK1577" s="510">
        <v>2398443</v>
      </c>
      <c r="AL1577" s="510">
        <v>6118</v>
      </c>
      <c r="AM1577" s="510">
        <v>14727</v>
      </c>
      <c r="AN1577" s="510">
        <v>117</v>
      </c>
      <c r="AO1577" s="510">
        <v>5267</v>
      </c>
      <c r="AP1577" s="510">
        <v>3422</v>
      </c>
      <c r="AQ1577" s="510">
        <v>10750785</v>
      </c>
      <c r="AR1577" s="510">
        <v>3142</v>
      </c>
      <c r="AS1577" s="510">
        <v>7170</v>
      </c>
      <c r="AT1577" s="510">
        <v>15331</v>
      </c>
      <c r="AU1577" s="510">
        <v>617</v>
      </c>
      <c r="AV1577" s="510">
        <v>10396</v>
      </c>
      <c r="AW1577" s="510" t="s">
        <v>152</v>
      </c>
      <c r="AX1577" s="510">
        <v>337</v>
      </c>
      <c r="AY1577" s="510">
        <v>3981</v>
      </c>
      <c r="AZ1577" s="510" t="s">
        <v>152</v>
      </c>
      <c r="BA1577" s="510">
        <v>26682</v>
      </c>
      <c r="BB1577" s="510">
        <v>54802615</v>
      </c>
      <c r="BC1577" s="510">
        <v>2054</v>
      </c>
      <c r="BD1577" s="510">
        <v>5255</v>
      </c>
      <c r="BE1577" s="510">
        <v>605</v>
      </c>
      <c r="BF1577" s="510">
        <v>9000</v>
      </c>
      <c r="BG1577" s="510">
        <v>10217</v>
      </c>
      <c r="BH1577" s="510">
        <v>6860</v>
      </c>
      <c r="BI1577" s="510">
        <v>39696</v>
      </c>
      <c r="BJ1577" s="510">
        <v>2878</v>
      </c>
      <c r="BK1577" s="510">
        <v>28858</v>
      </c>
      <c r="BL1577" s="510">
        <v>71432</v>
      </c>
      <c r="BM1577" s="510">
        <v>18050</v>
      </c>
      <c r="BN1577" s="510">
        <v>12569</v>
      </c>
      <c r="BO1577" s="510">
        <v>10501</v>
      </c>
      <c r="BP1577" s="510">
        <v>7469</v>
      </c>
      <c r="BQ1577" s="510">
        <v>67151</v>
      </c>
      <c r="BR1577" s="510">
        <v>48975</v>
      </c>
      <c r="BS1577" s="510">
        <v>30864</v>
      </c>
      <c r="BT1577" s="510">
        <v>18261</v>
      </c>
      <c r="BU1577" s="510">
        <v>722</v>
      </c>
      <c r="BV1577" s="510">
        <v>410</v>
      </c>
      <c r="BW1577" s="510">
        <v>8</v>
      </c>
      <c r="BX1577" s="510">
        <v>3805</v>
      </c>
      <c r="BY1577" s="510">
        <v>476</v>
      </c>
      <c r="BZ1577" s="510">
        <v>918</v>
      </c>
      <c r="CA1577" s="510">
        <v>4</v>
      </c>
      <c r="CB1577" s="510">
        <v>530</v>
      </c>
      <c r="CC1577" s="510">
        <v>133</v>
      </c>
      <c r="CD1577" s="510">
        <v>233</v>
      </c>
      <c r="CE1577" s="510">
        <v>8164</v>
      </c>
      <c r="CF1577" s="510">
        <v>3995854</v>
      </c>
      <c r="CG1577" s="510">
        <v>489</v>
      </c>
      <c r="CH1577" s="510">
        <v>897</v>
      </c>
      <c r="CI1577" s="510">
        <v>3078</v>
      </c>
      <c r="CJ1577" s="510">
        <v>5452032</v>
      </c>
      <c r="CK1577" s="510">
        <v>1771</v>
      </c>
      <c r="CL1577" s="510">
        <v>3660</v>
      </c>
      <c r="CM1577" s="510">
        <v>1104</v>
      </c>
      <c r="CN1577" s="510">
        <v>1800419</v>
      </c>
      <c r="CO1577" s="510">
        <v>1631</v>
      </c>
      <c r="CP1577" s="510">
        <v>3534</v>
      </c>
      <c r="CQ1577" s="510">
        <v>40782</v>
      </c>
      <c r="CR1577" s="510">
        <v>68973164</v>
      </c>
      <c r="CS1577" s="510">
        <v>1691</v>
      </c>
      <c r="CT1577" s="510">
        <v>3438</v>
      </c>
      <c r="CU1577" s="510">
        <v>300</v>
      </c>
      <c r="CV1577" s="510">
        <v>1683103</v>
      </c>
      <c r="CW1577" s="510">
        <v>5610</v>
      </c>
      <c r="CX1577" s="510">
        <v>13876</v>
      </c>
      <c r="CY1577" s="510">
        <v>192</v>
      </c>
      <c r="CZ1577" s="510">
        <v>995762</v>
      </c>
      <c r="DA1577" s="510">
        <v>5186</v>
      </c>
      <c r="DB1577" s="510">
        <v>11801</v>
      </c>
      <c r="DC1577" s="510">
        <v>807</v>
      </c>
      <c r="DD1577" s="510">
        <v>7267125</v>
      </c>
      <c r="DE1577" s="510">
        <v>9005</v>
      </c>
      <c r="DF1577" s="510">
        <v>22959</v>
      </c>
      <c r="DG1577" s="510">
        <v>126</v>
      </c>
      <c r="DH1577" s="510">
        <v>856513</v>
      </c>
      <c r="DI1577" s="510">
        <v>6798</v>
      </c>
      <c r="DJ1577" s="510">
        <v>11609</v>
      </c>
      <c r="DK1577" s="510">
        <v>510</v>
      </c>
      <c r="DL1577" s="510">
        <v>184018</v>
      </c>
      <c r="DM1577" s="510">
        <v>361</v>
      </c>
      <c r="DN1577" s="510">
        <v>641</v>
      </c>
      <c r="DO1577" s="510">
        <v>4918</v>
      </c>
      <c r="DP1577" s="510">
        <v>204468</v>
      </c>
      <c r="DQ1577" s="510">
        <v>42</v>
      </c>
      <c r="DR1577" s="510">
        <v>76</v>
      </c>
      <c r="DS1577" s="510">
        <v>176</v>
      </c>
      <c r="DT1577" s="510">
        <v>212552</v>
      </c>
      <c r="DU1577" s="510">
        <v>1208</v>
      </c>
      <c r="DV1577" s="510">
        <v>2936</v>
      </c>
      <c r="DW1577" s="510">
        <v>166</v>
      </c>
      <c r="DX1577" s="510">
        <v>40175</v>
      </c>
      <c r="DY1577" s="510">
        <v>83613848</v>
      </c>
      <c r="DZ1577" s="510">
        <v>2081</v>
      </c>
      <c r="EA1577" s="510">
        <v>4365</v>
      </c>
      <c r="EB1577" s="510">
        <v>27789</v>
      </c>
      <c r="EC1577" s="510">
        <v>11829</v>
      </c>
      <c r="ED1577" s="510">
        <v>5017</v>
      </c>
      <c r="EE1577" s="510">
        <v>33809172</v>
      </c>
      <c r="EF1577" s="510">
        <v>2942</v>
      </c>
      <c r="EG1577" s="510">
        <v>228</v>
      </c>
      <c r="EH1577" s="510">
        <v>3</v>
      </c>
      <c r="EI1577" s="510"/>
      <c r="EJ1577" s="479"/>
      <c r="EK1577" s="479"/>
      <c r="EL1577" s="479"/>
      <c r="EM1577" s="479"/>
      <c r="EN1577" s="479"/>
      <c r="EO1577" s="479"/>
      <c r="EP1577" s="479"/>
      <c r="EQ1577" s="479"/>
      <c r="ER1577" s="479"/>
      <c r="ES1577" s="479"/>
      <c r="ET1577" s="479"/>
      <c r="EU1577" s="479"/>
      <c r="EV1577" s="479"/>
      <c r="EW1577" s="479"/>
      <c r="EX1577" s="479"/>
      <c r="EY1577" s="479"/>
      <c r="EZ1577" s="516"/>
      <c r="FA1577" s="446">
        <f t="shared" si="2713"/>
        <v>3</v>
      </c>
      <c r="FB1577" s="417">
        <f t="shared" si="2732"/>
        <v>2026</v>
      </c>
      <c r="FC1577" s="448">
        <f t="shared" si="2733"/>
        <v>46082</v>
      </c>
      <c r="FD1577" s="449">
        <f t="shared" si="2734"/>
        <v>31</v>
      </c>
      <c r="FE1577" s="450"/>
      <c r="FF1577" s="451">
        <f t="shared" si="2716"/>
        <v>0.6519952273631181</v>
      </c>
      <c r="FG1577" s="450"/>
      <c r="FH1577" s="452">
        <f t="shared" si="2720"/>
        <v>2.2076810176125243</v>
      </c>
      <c r="FI1577" s="452">
        <f t="shared" si="2721"/>
        <v>1.5373043052837574</v>
      </c>
      <c r="FJ1577" s="452">
        <f t="shared" si="2722"/>
        <v>2.1544932293803858</v>
      </c>
      <c r="FK1577" s="452">
        <f t="shared" si="2723"/>
        <v>1.5324169060320065</v>
      </c>
      <c r="FL1577" s="452">
        <f t="shared" si="2724"/>
        <v>1.4934391958010853</v>
      </c>
      <c r="FM1577" s="452">
        <f t="shared" si="2725"/>
        <v>1.0892046970910061</v>
      </c>
      <c r="FN1577" s="452">
        <f t="shared" si="2726"/>
        <v>1.8736113640502641</v>
      </c>
      <c r="FO1577" s="452">
        <f t="shared" si="2727"/>
        <v>1.1085412493170643</v>
      </c>
      <c r="FP1577" s="452">
        <f t="shared" si="2728"/>
        <v>1.8418367346938775</v>
      </c>
      <c r="FQ1577" s="452">
        <f t="shared" si="2729"/>
        <v>1.0459183673469388</v>
      </c>
      <c r="FR1577" s="453"/>
      <c r="FS1577" s="446">
        <f t="shared" si="2737"/>
        <v>0</v>
      </c>
      <c r="FT1577" s="446">
        <f t="shared" si="2737"/>
        <v>0</v>
      </c>
      <c r="FU1577" s="446">
        <f t="shared" si="2737"/>
        <v>0</v>
      </c>
      <c r="FV1577" s="446">
        <f t="shared" si="2737"/>
        <v>1582020</v>
      </c>
      <c r="FW1577" s="446">
        <f t="shared" si="2737"/>
        <v>7333872</v>
      </c>
      <c r="FX1577" s="446">
        <f t="shared" si="2737"/>
        <v>5312660</v>
      </c>
      <c r="FY1577" s="446">
        <f t="shared" si="2737"/>
        <v>155260692</v>
      </c>
      <c r="FZ1577" s="446">
        <f t="shared" si="2737"/>
        <v>188039295</v>
      </c>
      <c r="GA1577" s="446">
        <f t="shared" si="2737"/>
        <v>5772984</v>
      </c>
      <c r="GB1577" s="446">
        <f t="shared" si="2737"/>
        <v>140213910</v>
      </c>
      <c r="GC1577" s="446">
        <f t="shared" si="2738"/>
        <v>24535740</v>
      </c>
      <c r="GD1577" s="446">
        <f t="shared" si="2738"/>
        <v>7344</v>
      </c>
      <c r="GE1577" s="446">
        <f t="shared" si="2738"/>
        <v>932</v>
      </c>
      <c r="GF1577" s="446">
        <f t="shared" si="2738"/>
        <v>7323108</v>
      </c>
      <c r="GG1577" s="446">
        <f t="shared" si="2738"/>
        <v>11265480</v>
      </c>
      <c r="GH1577" s="446">
        <f t="shared" si="2738"/>
        <v>3901536</v>
      </c>
      <c r="GI1577" s="446">
        <f t="shared" si="2738"/>
        <v>140208516</v>
      </c>
      <c r="GJ1577" s="446">
        <f t="shared" si="2738"/>
        <v>4162800</v>
      </c>
      <c r="GK1577" s="446">
        <f t="shared" si="2738"/>
        <v>2265792</v>
      </c>
      <c r="GL1577" s="446">
        <f t="shared" si="2738"/>
        <v>18527913</v>
      </c>
      <c r="GM1577" s="446">
        <f t="shared" si="2738"/>
        <v>1462734</v>
      </c>
      <c r="GN1577" s="446">
        <f t="shared" si="2738"/>
        <v>516736</v>
      </c>
      <c r="GO1577" s="446">
        <f t="shared" si="2738"/>
        <v>326910</v>
      </c>
      <c r="GP1577" s="446">
        <f t="shared" si="2738"/>
        <v>373768</v>
      </c>
      <c r="GQ1577" s="446">
        <f t="shared" si="2738"/>
        <v>175363875</v>
      </c>
      <c r="GR1577" s="446"/>
      <c r="GS1577" s="446"/>
      <c r="GT1577" s="446"/>
      <c r="GU1577" s="446"/>
      <c r="GV1577" s="416"/>
    </row>
    <row r="1578" spans="1:204" ht="9.75" customHeight="1" x14ac:dyDescent="0.2">
      <c r="A1578" s="417" t="str">
        <f t="shared" ref="A1578:A1597" si="2739">B1578&amp;C1578&amp;F1578</f>
        <v>2025-26MARCHR1F</v>
      </c>
      <c r="B1578" s="458" t="str">
        <f t="shared" si="2717"/>
        <v>2025-26</v>
      </c>
      <c r="C1578" s="402" t="s">
        <v>660</v>
      </c>
      <c r="D1578" s="458" t="s">
        <v>663</v>
      </c>
      <c r="E1578" s="458" t="s">
        <v>662</v>
      </c>
      <c r="F1578" s="478" t="s">
        <v>458</v>
      </c>
      <c r="G1578" s="478" t="s">
        <v>688</v>
      </c>
      <c r="H1578" s="510">
        <v>3574</v>
      </c>
      <c r="I1578" s="510">
        <v>1960</v>
      </c>
      <c r="J1578" s="510">
        <v>8216</v>
      </c>
      <c r="K1578" s="510">
        <v>4</v>
      </c>
      <c r="L1578" s="510">
        <v>0</v>
      </c>
      <c r="M1578" s="510">
        <v>2</v>
      </c>
      <c r="N1578" s="510">
        <v>19</v>
      </c>
      <c r="O1578" s="510">
        <v>116</v>
      </c>
      <c r="P1578" s="510">
        <v>12</v>
      </c>
      <c r="Q1578" s="510" t="s">
        <v>152</v>
      </c>
      <c r="R1578" s="510">
        <v>2</v>
      </c>
      <c r="S1578" s="510">
        <v>2508</v>
      </c>
      <c r="T1578" s="510">
        <v>139</v>
      </c>
      <c r="U1578" s="510">
        <v>100</v>
      </c>
      <c r="V1578" s="510">
        <v>1192</v>
      </c>
      <c r="W1578" s="510">
        <v>707</v>
      </c>
      <c r="X1578" s="510">
        <v>37</v>
      </c>
      <c r="Y1578" s="510">
        <v>64271</v>
      </c>
      <c r="Z1578" s="510">
        <v>462</v>
      </c>
      <c r="AA1578" s="510">
        <v>828</v>
      </c>
      <c r="AB1578" s="510">
        <v>58364</v>
      </c>
      <c r="AC1578" s="510">
        <v>584</v>
      </c>
      <c r="AD1578" s="510">
        <v>1066</v>
      </c>
      <c r="AE1578" s="510">
        <v>2027284</v>
      </c>
      <c r="AF1578" s="510">
        <v>1701</v>
      </c>
      <c r="AG1578" s="510">
        <v>3468</v>
      </c>
      <c r="AH1578" s="510">
        <v>3384777</v>
      </c>
      <c r="AI1578" s="510">
        <v>4788</v>
      </c>
      <c r="AJ1578" s="510">
        <v>11347</v>
      </c>
      <c r="AK1578" s="510">
        <v>210471</v>
      </c>
      <c r="AL1578" s="510">
        <v>5688</v>
      </c>
      <c r="AM1578" s="510">
        <v>17958</v>
      </c>
      <c r="AN1578" s="510">
        <v>8</v>
      </c>
      <c r="AO1578" s="510">
        <v>114</v>
      </c>
      <c r="AP1578" s="510">
        <v>3</v>
      </c>
      <c r="AQ1578" s="510">
        <v>10773</v>
      </c>
      <c r="AR1578" s="510">
        <v>3591</v>
      </c>
      <c r="AS1578" s="510">
        <v>6759</v>
      </c>
      <c r="AT1578" s="510">
        <v>255</v>
      </c>
      <c r="AU1578" s="510">
        <v>12</v>
      </c>
      <c r="AV1578" s="510">
        <v>42</v>
      </c>
      <c r="AW1578" s="510" t="s">
        <v>152</v>
      </c>
      <c r="AX1578" s="510">
        <v>8</v>
      </c>
      <c r="AY1578" s="510">
        <v>193</v>
      </c>
      <c r="AZ1578" s="510" t="s">
        <v>152</v>
      </c>
      <c r="BA1578" s="510" t="s">
        <v>152</v>
      </c>
      <c r="BB1578" s="510" t="s">
        <v>152</v>
      </c>
      <c r="BC1578" s="510" t="s">
        <v>152</v>
      </c>
      <c r="BD1578" s="510" t="s">
        <v>152</v>
      </c>
      <c r="BE1578" s="510" t="s">
        <v>152</v>
      </c>
      <c r="BF1578" s="510" t="s">
        <v>152</v>
      </c>
      <c r="BG1578" s="510" t="s">
        <v>152</v>
      </c>
      <c r="BH1578" s="510" t="s">
        <v>152</v>
      </c>
      <c r="BI1578" s="510">
        <v>1410</v>
      </c>
      <c r="BJ1578" s="510">
        <v>25</v>
      </c>
      <c r="BK1578" s="510">
        <v>818</v>
      </c>
      <c r="BL1578" s="510">
        <v>2253</v>
      </c>
      <c r="BM1578" s="510">
        <v>268</v>
      </c>
      <c r="BN1578" s="510">
        <v>227</v>
      </c>
      <c r="BO1578" s="510">
        <v>201</v>
      </c>
      <c r="BP1578" s="510">
        <v>171</v>
      </c>
      <c r="BQ1578" s="510">
        <v>1433</v>
      </c>
      <c r="BR1578" s="510">
        <v>1320</v>
      </c>
      <c r="BS1578" s="510">
        <v>908</v>
      </c>
      <c r="BT1578" s="510">
        <v>783</v>
      </c>
      <c r="BU1578" s="510">
        <v>39</v>
      </c>
      <c r="BV1578" s="510">
        <v>36</v>
      </c>
      <c r="BW1578" s="510">
        <v>1</v>
      </c>
      <c r="BX1578" s="510">
        <v>164</v>
      </c>
      <c r="BY1578" s="510">
        <v>164</v>
      </c>
      <c r="BZ1578" s="510">
        <v>164</v>
      </c>
      <c r="CA1578" s="510">
        <v>0</v>
      </c>
      <c r="CB1578" s="510">
        <v>0</v>
      </c>
      <c r="CC1578" s="510" t="s">
        <v>152</v>
      </c>
      <c r="CD1578" s="510" t="s">
        <v>152</v>
      </c>
      <c r="CE1578" s="510">
        <v>138</v>
      </c>
      <c r="CF1578" s="510">
        <v>64107</v>
      </c>
      <c r="CG1578" s="510">
        <v>465</v>
      </c>
      <c r="CH1578" s="510">
        <v>832</v>
      </c>
      <c r="CI1578" s="510">
        <v>93</v>
      </c>
      <c r="CJ1578" s="510">
        <v>181996</v>
      </c>
      <c r="CK1578" s="510">
        <v>1957</v>
      </c>
      <c r="CL1578" s="510">
        <v>4268</v>
      </c>
      <c r="CM1578" s="510">
        <v>20</v>
      </c>
      <c r="CN1578" s="510">
        <v>95687</v>
      </c>
      <c r="CO1578" s="510">
        <v>4784</v>
      </c>
      <c r="CP1578" s="510">
        <v>9032</v>
      </c>
      <c r="CQ1578" s="510">
        <v>1079</v>
      </c>
      <c r="CR1578" s="510">
        <v>1749601</v>
      </c>
      <c r="CS1578" s="510">
        <v>1622</v>
      </c>
      <c r="CT1578" s="510">
        <v>3303</v>
      </c>
      <c r="CU1578" s="510">
        <v>133</v>
      </c>
      <c r="CV1578" s="510">
        <v>671460</v>
      </c>
      <c r="CW1578" s="510">
        <v>5049</v>
      </c>
      <c r="CX1578" s="510">
        <v>11192</v>
      </c>
      <c r="CY1578" s="510">
        <v>31</v>
      </c>
      <c r="CZ1578" s="510">
        <v>326803</v>
      </c>
      <c r="DA1578" s="510">
        <v>10542</v>
      </c>
      <c r="DB1578" s="510">
        <v>21394</v>
      </c>
      <c r="DC1578" s="510">
        <v>27</v>
      </c>
      <c r="DD1578" s="510">
        <v>425163</v>
      </c>
      <c r="DE1578" s="510">
        <v>15747</v>
      </c>
      <c r="DF1578" s="510">
        <v>31448</v>
      </c>
      <c r="DG1578" s="510">
        <v>15</v>
      </c>
      <c r="DH1578" s="510">
        <v>270833</v>
      </c>
      <c r="DI1578" s="510">
        <v>18056</v>
      </c>
      <c r="DJ1578" s="510">
        <v>38309</v>
      </c>
      <c r="DK1578" s="510">
        <v>7</v>
      </c>
      <c r="DL1578" s="510">
        <v>2605</v>
      </c>
      <c r="DM1578" s="510">
        <v>372</v>
      </c>
      <c r="DN1578" s="510">
        <v>501</v>
      </c>
      <c r="DO1578" s="510">
        <v>87</v>
      </c>
      <c r="DP1578" s="510">
        <v>2947</v>
      </c>
      <c r="DQ1578" s="510">
        <v>34</v>
      </c>
      <c r="DR1578" s="510">
        <v>63</v>
      </c>
      <c r="DS1578" s="510">
        <v>2</v>
      </c>
      <c r="DT1578" s="510">
        <v>611</v>
      </c>
      <c r="DU1578" s="510">
        <v>306</v>
      </c>
      <c r="DV1578" s="510">
        <v>516</v>
      </c>
      <c r="DW1578" s="510">
        <v>1</v>
      </c>
      <c r="DX1578" s="510">
        <v>1420</v>
      </c>
      <c r="DY1578" s="510">
        <v>1499960</v>
      </c>
      <c r="DZ1578" s="510">
        <v>1056</v>
      </c>
      <c r="EA1578" s="510">
        <v>1644</v>
      </c>
      <c r="EB1578" s="510">
        <v>651</v>
      </c>
      <c r="EC1578" s="510">
        <v>120</v>
      </c>
      <c r="ED1578" s="510">
        <v>27</v>
      </c>
      <c r="EE1578" s="510">
        <v>141954</v>
      </c>
      <c r="EF1578" s="510">
        <v>36</v>
      </c>
      <c r="EG1578" s="510">
        <v>0</v>
      </c>
      <c r="EH1578" s="510">
        <v>12</v>
      </c>
      <c r="EI1578" s="510"/>
      <c r="EJ1578" s="479"/>
      <c r="EK1578" s="479"/>
      <c r="EL1578" s="479"/>
      <c r="EM1578" s="479"/>
      <c r="EN1578" s="479"/>
      <c r="EO1578" s="479"/>
      <c r="EP1578" s="479"/>
      <c r="EQ1578" s="479"/>
      <c r="ER1578" s="479"/>
      <c r="ES1578" s="479"/>
      <c r="ET1578" s="479"/>
      <c r="EU1578" s="479"/>
      <c r="EV1578" s="479"/>
      <c r="EW1578" s="479"/>
      <c r="EX1578" s="479"/>
      <c r="EY1578" s="479"/>
      <c r="EZ1578" s="476"/>
      <c r="FA1578" s="446">
        <f t="shared" si="2713"/>
        <v>3</v>
      </c>
      <c r="FB1578" s="417">
        <f t="shared" si="2732"/>
        <v>2026</v>
      </c>
      <c r="FC1578" s="448">
        <f t="shared" si="2733"/>
        <v>46082</v>
      </c>
      <c r="FD1578" s="449">
        <f t="shared" si="2734"/>
        <v>31</v>
      </c>
      <c r="FE1578" s="450"/>
      <c r="FF1578" s="451">
        <f t="shared" si="2716"/>
        <v>0.68503937007874016</v>
      </c>
      <c r="FG1578" s="450"/>
      <c r="FH1578" s="452">
        <f t="shared" si="2720"/>
        <v>1.9280575539568345</v>
      </c>
      <c r="FI1578" s="452">
        <f t="shared" si="2721"/>
        <v>1.6330935251798562</v>
      </c>
      <c r="FJ1578" s="452">
        <f t="shared" si="2722"/>
        <v>2.0099999999999998</v>
      </c>
      <c r="FK1578" s="452">
        <f t="shared" si="2723"/>
        <v>1.71</v>
      </c>
      <c r="FL1578" s="452">
        <f t="shared" si="2724"/>
        <v>1.2021812080536913</v>
      </c>
      <c r="FM1578" s="452">
        <f t="shared" si="2725"/>
        <v>1.1073825503355705</v>
      </c>
      <c r="FN1578" s="452">
        <f t="shared" si="2726"/>
        <v>1.2842998585572842</v>
      </c>
      <c r="FO1578" s="452">
        <f t="shared" si="2727"/>
        <v>1.1074964639321074</v>
      </c>
      <c r="FP1578" s="452">
        <f t="shared" si="2728"/>
        <v>1.0540540540540539</v>
      </c>
      <c r="FQ1578" s="452">
        <f t="shared" si="2729"/>
        <v>0.97297297297297303</v>
      </c>
      <c r="FR1578" s="453"/>
      <c r="FS1578" s="446">
        <f t="shared" si="2737"/>
        <v>0</v>
      </c>
      <c r="FT1578" s="446">
        <f t="shared" si="2737"/>
        <v>3920</v>
      </c>
      <c r="FU1578" s="446">
        <f t="shared" si="2737"/>
        <v>37240</v>
      </c>
      <c r="FV1578" s="446">
        <f t="shared" si="2737"/>
        <v>227360</v>
      </c>
      <c r="FW1578" s="446">
        <f t="shared" si="2737"/>
        <v>115092</v>
      </c>
      <c r="FX1578" s="446">
        <f t="shared" si="2737"/>
        <v>106600</v>
      </c>
      <c r="FY1578" s="446">
        <f t="shared" si="2737"/>
        <v>4133856</v>
      </c>
      <c r="FZ1578" s="446">
        <f t="shared" si="2737"/>
        <v>8022329</v>
      </c>
      <c r="GA1578" s="446">
        <f t="shared" si="2737"/>
        <v>664446</v>
      </c>
      <c r="GB1578" s="446" t="str">
        <f t="shared" si="2737"/>
        <v>-</v>
      </c>
      <c r="GC1578" s="446">
        <f t="shared" si="2738"/>
        <v>20277</v>
      </c>
      <c r="GD1578" s="446">
        <f t="shared" si="2738"/>
        <v>164</v>
      </c>
      <c r="GE1578" s="446" t="str">
        <f t="shared" si="2738"/>
        <v>-</v>
      </c>
      <c r="GF1578" s="446">
        <f t="shared" si="2738"/>
        <v>114816</v>
      </c>
      <c r="GG1578" s="446">
        <f t="shared" si="2738"/>
        <v>396924</v>
      </c>
      <c r="GH1578" s="446">
        <f t="shared" si="2738"/>
        <v>180640</v>
      </c>
      <c r="GI1578" s="446">
        <f t="shared" si="2738"/>
        <v>3563937</v>
      </c>
      <c r="GJ1578" s="446">
        <f t="shared" si="2738"/>
        <v>1488536</v>
      </c>
      <c r="GK1578" s="446">
        <f t="shared" si="2738"/>
        <v>663214</v>
      </c>
      <c r="GL1578" s="446">
        <f t="shared" si="2738"/>
        <v>849096</v>
      </c>
      <c r="GM1578" s="446">
        <f t="shared" si="2738"/>
        <v>574635</v>
      </c>
      <c r="GN1578" s="446">
        <f t="shared" si="2738"/>
        <v>1032</v>
      </c>
      <c r="GO1578" s="446">
        <f t="shared" si="2738"/>
        <v>3507</v>
      </c>
      <c r="GP1578" s="446">
        <f t="shared" si="2738"/>
        <v>5481</v>
      </c>
      <c r="GQ1578" s="446">
        <f t="shared" si="2738"/>
        <v>2334480</v>
      </c>
      <c r="GR1578" s="446"/>
      <c r="GS1578" s="446"/>
      <c r="GT1578" s="446"/>
      <c r="GU1578" s="446"/>
      <c r="GV1578" s="416"/>
    </row>
    <row r="1579" spans="1:204" ht="9.75" customHeight="1" x14ac:dyDescent="0.2">
      <c r="A1579" s="493" t="str">
        <f t="shared" si="2739"/>
        <v>2025-26MARCHRRU</v>
      </c>
      <c r="B1579" s="494" t="str">
        <f t="shared" si="2717"/>
        <v>2025-26</v>
      </c>
      <c r="C1579" s="480" t="s">
        <v>660</v>
      </c>
      <c r="D1579" s="494" t="s">
        <v>659</v>
      </c>
      <c r="E1579" s="494" t="s">
        <v>467</v>
      </c>
      <c r="F1579" s="495" t="s">
        <v>454</v>
      </c>
      <c r="G1579" s="511" t="s">
        <v>689</v>
      </c>
      <c r="H1579" s="519">
        <v>183053</v>
      </c>
      <c r="I1579" s="519">
        <v>131957</v>
      </c>
      <c r="J1579" s="519">
        <v>488667</v>
      </c>
      <c r="K1579" s="519">
        <v>4</v>
      </c>
      <c r="L1579" s="519">
        <v>0</v>
      </c>
      <c r="M1579" s="519">
        <v>1</v>
      </c>
      <c r="N1579" s="519">
        <v>24</v>
      </c>
      <c r="O1579" s="519">
        <v>79</v>
      </c>
      <c r="P1579" s="519">
        <v>559</v>
      </c>
      <c r="Q1579" s="519" t="s">
        <v>152</v>
      </c>
      <c r="R1579" s="519">
        <v>2119</v>
      </c>
      <c r="S1579" s="519">
        <v>127772</v>
      </c>
      <c r="T1579" s="519">
        <v>14554</v>
      </c>
      <c r="U1579" s="519">
        <v>10153</v>
      </c>
      <c r="V1579" s="519">
        <v>59665</v>
      </c>
      <c r="W1579" s="519">
        <v>16087</v>
      </c>
      <c r="X1579" s="519">
        <v>1125</v>
      </c>
      <c r="Y1579" s="519">
        <v>6024129</v>
      </c>
      <c r="Z1579" s="519">
        <v>414</v>
      </c>
      <c r="AA1579" s="519">
        <v>704</v>
      </c>
      <c r="AB1579" s="519">
        <v>5700373</v>
      </c>
      <c r="AC1579" s="519">
        <v>561</v>
      </c>
      <c r="AD1579" s="519">
        <v>934</v>
      </c>
      <c r="AE1579" s="519">
        <v>92551126</v>
      </c>
      <c r="AF1579" s="519">
        <v>1551</v>
      </c>
      <c r="AG1579" s="519">
        <v>3220</v>
      </c>
      <c r="AH1579" s="519">
        <v>71503244</v>
      </c>
      <c r="AI1579" s="519">
        <v>4445</v>
      </c>
      <c r="AJ1579" s="519">
        <v>10506</v>
      </c>
      <c r="AK1579" s="519">
        <v>8545696</v>
      </c>
      <c r="AL1579" s="519">
        <v>7596</v>
      </c>
      <c r="AM1579" s="519">
        <v>16037</v>
      </c>
      <c r="AN1579" s="519">
        <v>1589</v>
      </c>
      <c r="AO1579" s="519">
        <v>3257</v>
      </c>
      <c r="AP1579" s="519">
        <v>2915</v>
      </c>
      <c r="AQ1579" s="519">
        <v>6265754</v>
      </c>
      <c r="AR1579" s="519">
        <v>2149</v>
      </c>
      <c r="AS1579" s="519">
        <v>4515</v>
      </c>
      <c r="AT1579" s="519">
        <v>31110</v>
      </c>
      <c r="AU1579" s="519">
        <v>2406</v>
      </c>
      <c r="AV1579" s="519">
        <v>12748</v>
      </c>
      <c r="AW1579" s="519" t="s">
        <v>152</v>
      </c>
      <c r="AX1579" s="519">
        <v>673</v>
      </c>
      <c r="AY1579" s="519">
        <v>15283</v>
      </c>
      <c r="AZ1579" s="519" t="s">
        <v>152</v>
      </c>
      <c r="BA1579" s="519">
        <v>19790</v>
      </c>
      <c r="BB1579" s="519">
        <v>32366365</v>
      </c>
      <c r="BC1579" s="519">
        <v>1635</v>
      </c>
      <c r="BD1579" s="519">
        <v>2945</v>
      </c>
      <c r="BE1579" s="519">
        <v>1494</v>
      </c>
      <c r="BF1579" s="519">
        <v>3776</v>
      </c>
      <c r="BG1579" s="519">
        <v>11521</v>
      </c>
      <c r="BH1579" s="519">
        <v>2999</v>
      </c>
      <c r="BI1579" s="519">
        <v>61376</v>
      </c>
      <c r="BJ1579" s="519">
        <v>2991</v>
      </c>
      <c r="BK1579" s="519">
        <v>32295</v>
      </c>
      <c r="BL1579" s="519">
        <v>96662</v>
      </c>
      <c r="BM1579" s="519">
        <v>33618</v>
      </c>
      <c r="BN1579" s="519">
        <v>27077</v>
      </c>
      <c r="BO1579" s="519">
        <v>22685</v>
      </c>
      <c r="BP1579" s="519">
        <v>18918</v>
      </c>
      <c r="BQ1579" s="519">
        <v>98924</v>
      </c>
      <c r="BR1579" s="519">
        <v>66964</v>
      </c>
      <c r="BS1579" s="519">
        <v>38794</v>
      </c>
      <c r="BT1579" s="519">
        <v>18380</v>
      </c>
      <c r="BU1579" s="519">
        <v>2308</v>
      </c>
      <c r="BV1579" s="519">
        <v>1215</v>
      </c>
      <c r="BW1579" s="519">
        <v>61</v>
      </c>
      <c r="BX1579" s="519">
        <v>30990</v>
      </c>
      <c r="BY1579" s="519">
        <v>508</v>
      </c>
      <c r="BZ1579" s="519">
        <v>958</v>
      </c>
      <c r="CA1579" s="519">
        <v>15</v>
      </c>
      <c r="CB1579" s="519">
        <v>9384</v>
      </c>
      <c r="CC1579" s="519">
        <v>626</v>
      </c>
      <c r="CD1579" s="519">
        <v>880</v>
      </c>
      <c r="CE1579" s="519">
        <v>14478</v>
      </c>
      <c r="CF1579" s="519">
        <v>5983755</v>
      </c>
      <c r="CG1579" s="519">
        <v>413</v>
      </c>
      <c r="CH1579" s="519">
        <v>702</v>
      </c>
      <c r="CI1579" s="519">
        <v>4580</v>
      </c>
      <c r="CJ1579" s="519">
        <v>7041652</v>
      </c>
      <c r="CK1579" s="519">
        <v>1537</v>
      </c>
      <c r="CL1579" s="519">
        <v>3230</v>
      </c>
      <c r="CM1579" s="519">
        <v>1416</v>
      </c>
      <c r="CN1579" s="519">
        <v>1851797</v>
      </c>
      <c r="CO1579" s="519">
        <v>1308</v>
      </c>
      <c r="CP1579" s="519">
        <v>2955</v>
      </c>
      <c r="CQ1579" s="519">
        <v>53669</v>
      </c>
      <c r="CR1579" s="519">
        <v>83657677</v>
      </c>
      <c r="CS1579" s="519">
        <v>1559</v>
      </c>
      <c r="CT1579" s="519">
        <v>3223</v>
      </c>
      <c r="CU1579" s="519">
        <v>1236</v>
      </c>
      <c r="CV1579" s="519">
        <v>7158478</v>
      </c>
      <c r="CW1579" s="519">
        <v>5792</v>
      </c>
      <c r="CX1579" s="519">
        <v>12873</v>
      </c>
      <c r="CY1579" s="519">
        <v>492</v>
      </c>
      <c r="CZ1579" s="519">
        <v>1974049</v>
      </c>
      <c r="DA1579" s="519">
        <v>4012</v>
      </c>
      <c r="DB1579" s="519">
        <v>11649</v>
      </c>
      <c r="DC1579" s="519">
        <v>1223</v>
      </c>
      <c r="DD1579" s="519">
        <v>9584275</v>
      </c>
      <c r="DE1579" s="519">
        <v>7837</v>
      </c>
      <c r="DF1579" s="519">
        <v>17110</v>
      </c>
      <c r="DG1579" s="519">
        <v>110</v>
      </c>
      <c r="DH1579" s="519">
        <v>761397</v>
      </c>
      <c r="DI1579" s="519">
        <v>6922</v>
      </c>
      <c r="DJ1579" s="519">
        <v>18548</v>
      </c>
      <c r="DK1579" s="519">
        <v>1077</v>
      </c>
      <c r="DL1579" s="519">
        <v>352279</v>
      </c>
      <c r="DM1579" s="519">
        <v>327</v>
      </c>
      <c r="DN1579" s="519">
        <v>577</v>
      </c>
      <c r="DO1579" s="519">
        <v>8976</v>
      </c>
      <c r="DP1579" s="519">
        <v>444456</v>
      </c>
      <c r="DQ1579" s="519">
        <v>50</v>
      </c>
      <c r="DR1579" s="519">
        <v>91</v>
      </c>
      <c r="DS1579" s="519">
        <v>114</v>
      </c>
      <c r="DT1579" s="519">
        <v>267533</v>
      </c>
      <c r="DU1579" s="519">
        <v>2347</v>
      </c>
      <c r="DV1579" s="519">
        <v>6593</v>
      </c>
      <c r="DW1579" s="519">
        <v>107</v>
      </c>
      <c r="DX1579" s="519">
        <v>61783</v>
      </c>
      <c r="DY1579" s="519">
        <v>85395107</v>
      </c>
      <c r="DZ1579" s="519">
        <v>1382</v>
      </c>
      <c r="EA1579" s="519">
        <v>2428</v>
      </c>
      <c r="EB1579" s="519">
        <v>43274</v>
      </c>
      <c r="EC1579" s="519">
        <v>15843</v>
      </c>
      <c r="ED1579" s="519">
        <v>714</v>
      </c>
      <c r="EE1579" s="519">
        <v>9892056</v>
      </c>
      <c r="EF1579" s="519">
        <v>1447</v>
      </c>
      <c r="EG1579" s="519">
        <v>183</v>
      </c>
      <c r="EH1579" s="519">
        <v>246</v>
      </c>
      <c r="EI1579" s="519"/>
      <c r="EJ1579" s="512"/>
      <c r="EK1579" s="512"/>
      <c r="EL1579" s="512"/>
      <c r="EM1579" s="512"/>
      <c r="EN1579" s="512"/>
      <c r="EO1579" s="512"/>
      <c r="EP1579" s="512"/>
      <c r="EQ1579" s="512"/>
      <c r="ER1579" s="512"/>
      <c r="ES1579" s="512"/>
      <c r="ET1579" s="512"/>
      <c r="EU1579" s="512"/>
      <c r="EV1579" s="512"/>
      <c r="EW1579" s="512"/>
      <c r="EX1579" s="512"/>
      <c r="EY1579" s="512"/>
      <c r="EZ1579" s="514"/>
      <c r="FA1579" s="520">
        <f t="shared" si="2713"/>
        <v>3</v>
      </c>
      <c r="FB1579" s="493">
        <f t="shared" si="2732"/>
        <v>2026</v>
      </c>
      <c r="FC1579" s="498">
        <f t="shared" si="2733"/>
        <v>46082</v>
      </c>
      <c r="FD1579" s="499">
        <f t="shared" si="2734"/>
        <v>31</v>
      </c>
      <c r="FE1579" s="500"/>
      <c r="FF1579" s="515">
        <f t="shared" si="2716"/>
        <v>0.64137191854233655</v>
      </c>
      <c r="FG1579" s="500"/>
      <c r="FH1579" s="481">
        <f t="shared" si="2720"/>
        <v>2.3098804452384223</v>
      </c>
      <c r="FI1579" s="481">
        <f t="shared" si="2721"/>
        <v>1.8604507351930741</v>
      </c>
      <c r="FJ1579" s="481">
        <f t="shared" si="2722"/>
        <v>2.234314980793854</v>
      </c>
      <c r="FK1579" s="481">
        <f t="shared" si="2723"/>
        <v>1.8632916379395252</v>
      </c>
      <c r="FL1579" s="481">
        <f t="shared" si="2724"/>
        <v>1.6579904466605213</v>
      </c>
      <c r="FM1579" s="481">
        <f t="shared" si="2725"/>
        <v>1.1223330260621804</v>
      </c>
      <c r="FN1579" s="481">
        <f t="shared" si="2726"/>
        <v>2.4115124013178342</v>
      </c>
      <c r="FO1579" s="481">
        <f t="shared" si="2727"/>
        <v>1.1425374526014795</v>
      </c>
      <c r="FP1579" s="481">
        <f t="shared" si="2728"/>
        <v>2.0515555555555554</v>
      </c>
      <c r="FQ1579" s="481">
        <f t="shared" si="2729"/>
        <v>1.08</v>
      </c>
      <c r="FR1579" s="501"/>
      <c r="FS1579" s="482">
        <f t="shared" si="2737"/>
        <v>0</v>
      </c>
      <c r="FT1579" s="482">
        <f t="shared" si="2737"/>
        <v>131957</v>
      </c>
      <c r="FU1579" s="482">
        <f t="shared" si="2737"/>
        <v>3166968</v>
      </c>
      <c r="FV1579" s="482">
        <f t="shared" si="2737"/>
        <v>10424603</v>
      </c>
      <c r="FW1579" s="482">
        <f t="shared" si="2737"/>
        <v>10246016</v>
      </c>
      <c r="FX1579" s="482">
        <f t="shared" si="2737"/>
        <v>9482902</v>
      </c>
      <c r="FY1579" s="482">
        <f t="shared" si="2737"/>
        <v>192121300</v>
      </c>
      <c r="FZ1579" s="482">
        <f t="shared" si="2737"/>
        <v>169010022</v>
      </c>
      <c r="GA1579" s="482">
        <f t="shared" si="2737"/>
        <v>18041625</v>
      </c>
      <c r="GB1579" s="482">
        <f t="shared" si="2737"/>
        <v>58281550</v>
      </c>
      <c r="GC1579" s="482">
        <f t="shared" si="2738"/>
        <v>13161225</v>
      </c>
      <c r="GD1579" s="482">
        <f t="shared" si="2738"/>
        <v>58438</v>
      </c>
      <c r="GE1579" s="482">
        <f t="shared" si="2738"/>
        <v>13200</v>
      </c>
      <c r="GF1579" s="482">
        <f t="shared" si="2738"/>
        <v>10163556</v>
      </c>
      <c r="GG1579" s="482">
        <f t="shared" si="2738"/>
        <v>14793400</v>
      </c>
      <c r="GH1579" s="482">
        <f t="shared" si="2738"/>
        <v>4184280</v>
      </c>
      <c r="GI1579" s="482">
        <f t="shared" si="2738"/>
        <v>172975187</v>
      </c>
      <c r="GJ1579" s="482">
        <f t="shared" si="2738"/>
        <v>15911028</v>
      </c>
      <c r="GK1579" s="482">
        <f t="shared" si="2738"/>
        <v>5731308</v>
      </c>
      <c r="GL1579" s="482">
        <f t="shared" si="2738"/>
        <v>20925530</v>
      </c>
      <c r="GM1579" s="482">
        <f t="shared" si="2738"/>
        <v>2040280</v>
      </c>
      <c r="GN1579" s="482">
        <f t="shared" si="2738"/>
        <v>751602</v>
      </c>
      <c r="GO1579" s="482">
        <f t="shared" si="2738"/>
        <v>621429</v>
      </c>
      <c r="GP1579" s="482">
        <f t="shared" si="2738"/>
        <v>816816</v>
      </c>
      <c r="GQ1579" s="482">
        <f t="shared" si="2738"/>
        <v>150009124</v>
      </c>
      <c r="GR1579" s="482"/>
      <c r="GS1579" s="482"/>
      <c r="GT1579" s="482"/>
      <c r="GU1579" s="482"/>
      <c r="GV1579" s="502"/>
    </row>
    <row r="1580" spans="1:204" ht="9.75" customHeight="1" x14ac:dyDescent="0.2">
      <c r="A1580" s="417" t="str">
        <f t="shared" si="2739"/>
        <v>2025-26MARCHRX6</v>
      </c>
      <c r="B1580" s="458" t="str">
        <f t="shared" si="2717"/>
        <v>2025-26</v>
      </c>
      <c r="C1580" s="402" t="s">
        <v>660</v>
      </c>
      <c r="D1580" s="458" t="s">
        <v>646</v>
      </c>
      <c r="E1580" s="458" t="s">
        <v>645</v>
      </c>
      <c r="F1580" s="478" t="s">
        <v>448</v>
      </c>
      <c r="G1580" s="478" t="s">
        <v>690</v>
      </c>
      <c r="H1580" s="510">
        <v>51854</v>
      </c>
      <c r="I1580" s="510">
        <v>35822</v>
      </c>
      <c r="J1580" s="510">
        <v>26889</v>
      </c>
      <c r="K1580" s="510">
        <v>1</v>
      </c>
      <c r="L1580" s="510">
        <v>0</v>
      </c>
      <c r="M1580" s="510">
        <v>1</v>
      </c>
      <c r="N1580" s="510">
        <v>3</v>
      </c>
      <c r="O1580" s="510">
        <v>16</v>
      </c>
      <c r="P1580" s="510">
        <v>260</v>
      </c>
      <c r="Q1580" s="510" t="s">
        <v>152</v>
      </c>
      <c r="R1580" s="510">
        <v>2</v>
      </c>
      <c r="S1580" s="510">
        <v>42318</v>
      </c>
      <c r="T1580" s="510">
        <v>3428</v>
      </c>
      <c r="U1580" s="510">
        <v>2211</v>
      </c>
      <c r="V1580" s="510">
        <v>19991</v>
      </c>
      <c r="W1580" s="510">
        <v>11167</v>
      </c>
      <c r="X1580" s="510">
        <v>507</v>
      </c>
      <c r="Y1580" s="510">
        <v>1267997</v>
      </c>
      <c r="Z1580" s="510">
        <v>370</v>
      </c>
      <c r="AA1580" s="510">
        <v>620</v>
      </c>
      <c r="AB1580" s="510">
        <v>932148</v>
      </c>
      <c r="AC1580" s="510">
        <v>422</v>
      </c>
      <c r="AD1580" s="510">
        <v>717</v>
      </c>
      <c r="AE1580" s="510">
        <v>24170117</v>
      </c>
      <c r="AF1580" s="510">
        <v>1209</v>
      </c>
      <c r="AG1580" s="510">
        <v>2401</v>
      </c>
      <c r="AH1580" s="510">
        <v>33668161</v>
      </c>
      <c r="AI1580" s="510">
        <v>3015</v>
      </c>
      <c r="AJ1580" s="510">
        <v>7178</v>
      </c>
      <c r="AK1580" s="510">
        <v>2133256</v>
      </c>
      <c r="AL1580" s="510">
        <v>4208</v>
      </c>
      <c r="AM1580" s="510">
        <v>10857</v>
      </c>
      <c r="AN1580" s="510" t="s">
        <v>152</v>
      </c>
      <c r="AO1580" s="510">
        <v>2866</v>
      </c>
      <c r="AP1580" s="510">
        <v>1069</v>
      </c>
      <c r="AQ1580" s="510">
        <v>2968217</v>
      </c>
      <c r="AR1580" s="510">
        <v>2777</v>
      </c>
      <c r="AS1580" s="510">
        <v>7672</v>
      </c>
      <c r="AT1580" s="510">
        <v>5289</v>
      </c>
      <c r="AU1580" s="510">
        <v>12</v>
      </c>
      <c r="AV1580" s="510">
        <v>112</v>
      </c>
      <c r="AW1580" s="510" t="s">
        <v>152</v>
      </c>
      <c r="AX1580" s="510">
        <v>235</v>
      </c>
      <c r="AY1580" s="510">
        <v>4930</v>
      </c>
      <c r="AZ1580" s="510" t="s">
        <v>152</v>
      </c>
      <c r="BA1580" s="510">
        <v>7178</v>
      </c>
      <c r="BB1580" s="510">
        <v>10868487</v>
      </c>
      <c r="BC1580" s="510">
        <v>1514</v>
      </c>
      <c r="BD1580" s="510">
        <v>2830</v>
      </c>
      <c r="BE1580" s="510">
        <v>140</v>
      </c>
      <c r="BF1580" s="510">
        <v>2228</v>
      </c>
      <c r="BG1580" s="510">
        <v>3689</v>
      </c>
      <c r="BH1580" s="510">
        <v>1121</v>
      </c>
      <c r="BI1580" s="510">
        <v>21900</v>
      </c>
      <c r="BJ1580" s="510">
        <v>2847</v>
      </c>
      <c r="BK1580" s="510">
        <v>12282</v>
      </c>
      <c r="BL1580" s="510">
        <v>37029</v>
      </c>
      <c r="BM1580" s="510">
        <v>6486</v>
      </c>
      <c r="BN1580" s="510">
        <v>4771</v>
      </c>
      <c r="BO1580" s="510">
        <v>4167</v>
      </c>
      <c r="BP1580" s="510">
        <v>3087</v>
      </c>
      <c r="BQ1580" s="510">
        <v>26074</v>
      </c>
      <c r="BR1580" s="510">
        <v>21553</v>
      </c>
      <c r="BS1580" s="510">
        <v>18342</v>
      </c>
      <c r="BT1580" s="510">
        <v>11888</v>
      </c>
      <c r="BU1580" s="510">
        <v>1000</v>
      </c>
      <c r="BV1580" s="510">
        <v>546</v>
      </c>
      <c r="BW1580" s="510">
        <v>68</v>
      </c>
      <c r="BX1580" s="510">
        <v>33618</v>
      </c>
      <c r="BY1580" s="510">
        <v>494</v>
      </c>
      <c r="BZ1580" s="510">
        <v>729</v>
      </c>
      <c r="CA1580" s="510">
        <v>51</v>
      </c>
      <c r="CB1580" s="510">
        <v>30282</v>
      </c>
      <c r="CC1580" s="510">
        <v>594</v>
      </c>
      <c r="CD1580" s="510">
        <v>802</v>
      </c>
      <c r="CE1580" s="510">
        <v>3309</v>
      </c>
      <c r="CF1580" s="510">
        <v>1204097</v>
      </c>
      <c r="CG1580" s="510">
        <v>364</v>
      </c>
      <c r="CH1580" s="510">
        <v>614</v>
      </c>
      <c r="CI1580" s="510">
        <v>2644</v>
      </c>
      <c r="CJ1580" s="510">
        <v>2930648</v>
      </c>
      <c r="CK1580" s="510">
        <v>1108</v>
      </c>
      <c r="CL1580" s="510">
        <v>2139</v>
      </c>
      <c r="CM1580" s="510">
        <v>798</v>
      </c>
      <c r="CN1580" s="510">
        <v>704720</v>
      </c>
      <c r="CO1580" s="510">
        <v>883</v>
      </c>
      <c r="CP1580" s="510">
        <v>1734</v>
      </c>
      <c r="CQ1580" s="510">
        <v>16549</v>
      </c>
      <c r="CR1580" s="510">
        <v>20534749</v>
      </c>
      <c r="CS1580" s="510">
        <v>1241</v>
      </c>
      <c r="CT1580" s="510">
        <v>2467</v>
      </c>
      <c r="CU1580" s="510">
        <v>1292</v>
      </c>
      <c r="CV1580" s="510">
        <v>4484285</v>
      </c>
      <c r="CW1580" s="510">
        <v>3471</v>
      </c>
      <c r="CX1580" s="510">
        <v>8193</v>
      </c>
      <c r="CY1580" s="510">
        <v>94</v>
      </c>
      <c r="CZ1580" s="510">
        <v>463735</v>
      </c>
      <c r="DA1580" s="510">
        <v>4933</v>
      </c>
      <c r="DB1580" s="510">
        <v>11959</v>
      </c>
      <c r="DC1580" s="510">
        <v>1256</v>
      </c>
      <c r="DD1580" s="510">
        <v>8098994</v>
      </c>
      <c r="DE1580" s="510">
        <v>6448</v>
      </c>
      <c r="DF1580" s="510">
        <v>14260</v>
      </c>
      <c r="DG1580" s="510">
        <v>584</v>
      </c>
      <c r="DH1580" s="510">
        <v>3560215</v>
      </c>
      <c r="DI1580" s="510">
        <v>6096</v>
      </c>
      <c r="DJ1580" s="510">
        <v>14477</v>
      </c>
      <c r="DK1580" s="510">
        <v>47</v>
      </c>
      <c r="DL1580" s="510">
        <v>23592</v>
      </c>
      <c r="DM1580" s="510">
        <v>502</v>
      </c>
      <c r="DN1580" s="510">
        <v>814</v>
      </c>
      <c r="DO1580" s="510">
        <v>1960</v>
      </c>
      <c r="DP1580" s="510">
        <v>53477</v>
      </c>
      <c r="DQ1580" s="510">
        <v>27</v>
      </c>
      <c r="DR1580" s="510">
        <v>47</v>
      </c>
      <c r="DS1580" s="510">
        <v>2</v>
      </c>
      <c r="DT1580" s="510">
        <v>2954</v>
      </c>
      <c r="DU1580" s="510">
        <v>1477</v>
      </c>
      <c r="DV1580" s="510">
        <v>2069</v>
      </c>
      <c r="DW1580" s="510">
        <v>2</v>
      </c>
      <c r="DX1580" s="510">
        <v>20724</v>
      </c>
      <c r="DY1580" s="510">
        <v>20903572</v>
      </c>
      <c r="DZ1580" s="510">
        <v>1009</v>
      </c>
      <c r="EA1580" s="510">
        <v>1617</v>
      </c>
      <c r="EB1580" s="510">
        <v>9573</v>
      </c>
      <c r="EC1580" s="510">
        <v>1535</v>
      </c>
      <c r="ED1580" s="510">
        <v>178</v>
      </c>
      <c r="EE1580" s="510">
        <v>1234172</v>
      </c>
      <c r="EF1580" s="510">
        <v>4059</v>
      </c>
      <c r="EG1580" s="510">
        <v>206</v>
      </c>
      <c r="EH1580" s="510">
        <v>60</v>
      </c>
      <c r="EI1580" s="510"/>
      <c r="EJ1580" s="479"/>
      <c r="EK1580" s="479"/>
      <c r="EL1580" s="479"/>
      <c r="EM1580" s="479"/>
      <c r="EN1580" s="479"/>
      <c r="EO1580" s="479"/>
      <c r="EP1580" s="479"/>
      <c r="EQ1580" s="479"/>
      <c r="ER1580" s="479"/>
      <c r="ES1580" s="479"/>
      <c r="ET1580" s="479"/>
      <c r="EU1580" s="479"/>
      <c r="EV1580" s="479"/>
      <c r="EW1580" s="479"/>
      <c r="EX1580" s="479"/>
      <c r="EY1580" s="479"/>
      <c r="EZ1580" s="476"/>
      <c r="FA1580" s="446">
        <f t="shared" si="2713"/>
        <v>3</v>
      </c>
      <c r="FB1580" s="417">
        <f t="shared" si="2732"/>
        <v>2026</v>
      </c>
      <c r="FC1580" s="448">
        <f t="shared" si="2733"/>
        <v>46082</v>
      </c>
      <c r="FD1580" s="449">
        <f t="shared" si="2734"/>
        <v>31</v>
      </c>
      <c r="FE1580" s="450"/>
      <c r="FF1580" s="451">
        <f t="shared" si="2716"/>
        <v>0.61868686868686873</v>
      </c>
      <c r="FG1580" s="450"/>
      <c r="FH1580" s="452">
        <f t="shared" si="2720"/>
        <v>1.8920653442240374</v>
      </c>
      <c r="FI1580" s="452">
        <f t="shared" si="2721"/>
        <v>1.3917736289381564</v>
      </c>
      <c r="FJ1580" s="452">
        <f t="shared" si="2722"/>
        <v>1.8846675712347354</v>
      </c>
      <c r="FK1580" s="452">
        <f t="shared" si="2723"/>
        <v>1.3962008141112618</v>
      </c>
      <c r="FL1580" s="452">
        <f t="shared" si="2724"/>
        <v>1.3042869291181032</v>
      </c>
      <c r="FM1580" s="452">
        <f t="shared" si="2725"/>
        <v>1.0781351608223702</v>
      </c>
      <c r="FN1580" s="452">
        <f t="shared" si="2726"/>
        <v>1.6425181337870511</v>
      </c>
      <c r="FO1580" s="452">
        <f t="shared" si="2727"/>
        <v>1.0645652368586012</v>
      </c>
      <c r="FP1580" s="452">
        <f t="shared" si="2728"/>
        <v>1.9723865877712032</v>
      </c>
      <c r="FQ1580" s="452">
        <f t="shared" si="2729"/>
        <v>1.0769230769230769</v>
      </c>
      <c r="FR1580" s="453"/>
      <c r="FS1580" s="446">
        <f t="shared" si="2737"/>
        <v>0</v>
      </c>
      <c r="FT1580" s="446">
        <f t="shared" si="2737"/>
        <v>35822</v>
      </c>
      <c r="FU1580" s="446">
        <f t="shared" si="2737"/>
        <v>107466</v>
      </c>
      <c r="FV1580" s="446">
        <f t="shared" si="2737"/>
        <v>573152</v>
      </c>
      <c r="FW1580" s="446">
        <f t="shared" si="2737"/>
        <v>2125360</v>
      </c>
      <c r="FX1580" s="446">
        <f t="shared" si="2737"/>
        <v>1585287</v>
      </c>
      <c r="FY1580" s="446">
        <f t="shared" si="2737"/>
        <v>47998391</v>
      </c>
      <c r="FZ1580" s="446">
        <f t="shared" si="2737"/>
        <v>80156726</v>
      </c>
      <c r="GA1580" s="446">
        <f t="shared" si="2737"/>
        <v>5504499</v>
      </c>
      <c r="GB1580" s="446">
        <f t="shared" si="2737"/>
        <v>20313740</v>
      </c>
      <c r="GC1580" s="446">
        <f t="shared" si="2738"/>
        <v>8201368</v>
      </c>
      <c r="GD1580" s="446">
        <f t="shared" si="2738"/>
        <v>49572</v>
      </c>
      <c r="GE1580" s="446">
        <f t="shared" si="2738"/>
        <v>40902</v>
      </c>
      <c r="GF1580" s="446">
        <f t="shared" si="2738"/>
        <v>2031726</v>
      </c>
      <c r="GG1580" s="446">
        <f t="shared" si="2738"/>
        <v>5655516</v>
      </c>
      <c r="GH1580" s="446">
        <f t="shared" si="2738"/>
        <v>1383732</v>
      </c>
      <c r="GI1580" s="446">
        <f t="shared" si="2738"/>
        <v>40826383</v>
      </c>
      <c r="GJ1580" s="446">
        <f t="shared" si="2738"/>
        <v>10585356</v>
      </c>
      <c r="GK1580" s="446">
        <f t="shared" si="2738"/>
        <v>1124146</v>
      </c>
      <c r="GL1580" s="446">
        <f t="shared" si="2738"/>
        <v>17910560</v>
      </c>
      <c r="GM1580" s="446">
        <f t="shared" si="2738"/>
        <v>8454568</v>
      </c>
      <c r="GN1580" s="446">
        <f t="shared" si="2738"/>
        <v>4138</v>
      </c>
      <c r="GO1580" s="446">
        <f t="shared" si="2738"/>
        <v>38258</v>
      </c>
      <c r="GP1580" s="446">
        <f t="shared" si="2738"/>
        <v>92120</v>
      </c>
      <c r="GQ1580" s="446">
        <f t="shared" si="2738"/>
        <v>33510708</v>
      </c>
      <c r="GR1580" s="446"/>
      <c r="GS1580" s="446"/>
      <c r="GT1580" s="446"/>
      <c r="GU1580" s="446"/>
      <c r="GV1580" s="416"/>
    </row>
    <row r="1581" spans="1:204" ht="9.75" customHeight="1" x14ac:dyDescent="0.2">
      <c r="A1581" s="417" t="str">
        <f t="shared" si="2739"/>
        <v>2025-26MARCHRX7</v>
      </c>
      <c r="B1581" s="458" t="str">
        <f t="shared" si="2717"/>
        <v>2025-26</v>
      </c>
      <c r="C1581" s="402" t="s">
        <v>660</v>
      </c>
      <c r="D1581" s="458" t="s">
        <v>649</v>
      </c>
      <c r="E1581" s="458" t="s">
        <v>462</v>
      </c>
      <c r="F1581" s="478" t="s">
        <v>449</v>
      </c>
      <c r="G1581" s="478" t="s">
        <v>691</v>
      </c>
      <c r="H1581" s="510">
        <v>137538</v>
      </c>
      <c r="I1581" s="510">
        <v>97930</v>
      </c>
      <c r="J1581" s="510">
        <v>180629</v>
      </c>
      <c r="K1581" s="510">
        <v>2</v>
      </c>
      <c r="L1581" s="510">
        <v>0</v>
      </c>
      <c r="M1581" s="510">
        <v>0</v>
      </c>
      <c r="N1581" s="510">
        <v>0</v>
      </c>
      <c r="O1581" s="510">
        <v>62</v>
      </c>
      <c r="P1581" s="510">
        <v>429</v>
      </c>
      <c r="Q1581" s="510" t="s">
        <v>152</v>
      </c>
      <c r="R1581" s="510">
        <v>1038</v>
      </c>
      <c r="S1581" s="510">
        <v>97936</v>
      </c>
      <c r="T1581" s="510">
        <v>10303</v>
      </c>
      <c r="U1581" s="510">
        <v>6566</v>
      </c>
      <c r="V1581" s="510">
        <v>47507</v>
      </c>
      <c r="W1581" s="510">
        <v>15949</v>
      </c>
      <c r="X1581" s="510">
        <v>1147</v>
      </c>
      <c r="Y1581" s="510">
        <v>4232506</v>
      </c>
      <c r="Z1581" s="510">
        <v>411</v>
      </c>
      <c r="AA1581" s="510">
        <v>690</v>
      </c>
      <c r="AB1581" s="510">
        <v>3424760</v>
      </c>
      <c r="AC1581" s="510">
        <v>522</v>
      </c>
      <c r="AD1581" s="510">
        <v>889</v>
      </c>
      <c r="AE1581" s="510">
        <v>69971223</v>
      </c>
      <c r="AF1581" s="510">
        <v>1473</v>
      </c>
      <c r="AG1581" s="510">
        <v>2872</v>
      </c>
      <c r="AH1581" s="510">
        <v>83950321</v>
      </c>
      <c r="AI1581" s="510">
        <v>5264</v>
      </c>
      <c r="AJ1581" s="510">
        <v>10858</v>
      </c>
      <c r="AK1581" s="510">
        <v>6366669</v>
      </c>
      <c r="AL1581" s="510">
        <v>5551</v>
      </c>
      <c r="AM1581" s="510">
        <v>11872</v>
      </c>
      <c r="AN1581" s="510">
        <v>2015</v>
      </c>
      <c r="AO1581" s="510">
        <v>6338</v>
      </c>
      <c r="AP1581" s="510">
        <v>3265</v>
      </c>
      <c r="AQ1581" s="510">
        <v>7630204</v>
      </c>
      <c r="AR1581" s="510">
        <v>2337</v>
      </c>
      <c r="AS1581" s="510">
        <v>4532</v>
      </c>
      <c r="AT1581" s="510">
        <v>17673</v>
      </c>
      <c r="AU1581" s="510">
        <v>2157</v>
      </c>
      <c r="AV1581" s="510">
        <v>8741</v>
      </c>
      <c r="AW1581" s="510" t="s">
        <v>152</v>
      </c>
      <c r="AX1581" s="510">
        <v>717</v>
      </c>
      <c r="AY1581" s="510">
        <v>6058</v>
      </c>
      <c r="AZ1581" s="510" t="s">
        <v>152</v>
      </c>
      <c r="BA1581" s="510">
        <v>14397</v>
      </c>
      <c r="BB1581" s="510">
        <v>21330459</v>
      </c>
      <c r="BC1581" s="510">
        <v>1482</v>
      </c>
      <c r="BD1581" s="510">
        <v>3476</v>
      </c>
      <c r="BE1581" s="510">
        <v>756</v>
      </c>
      <c r="BF1581" s="510">
        <v>4938</v>
      </c>
      <c r="BG1581" s="510">
        <v>7486</v>
      </c>
      <c r="BH1581" s="510">
        <v>1217</v>
      </c>
      <c r="BI1581" s="510">
        <v>49034</v>
      </c>
      <c r="BJ1581" s="510">
        <v>5849</v>
      </c>
      <c r="BK1581" s="510">
        <v>25380</v>
      </c>
      <c r="BL1581" s="510">
        <v>80263</v>
      </c>
      <c r="BM1581" s="510">
        <v>21664</v>
      </c>
      <c r="BN1581" s="510">
        <v>18156</v>
      </c>
      <c r="BO1581" s="510">
        <v>13781</v>
      </c>
      <c r="BP1581" s="510">
        <v>11747</v>
      </c>
      <c r="BQ1581" s="510">
        <v>59352</v>
      </c>
      <c r="BR1581" s="510">
        <v>49756</v>
      </c>
      <c r="BS1581" s="510">
        <v>20670</v>
      </c>
      <c r="BT1581" s="510">
        <v>13831</v>
      </c>
      <c r="BU1581" s="510">
        <v>1561</v>
      </c>
      <c r="BV1581" s="510">
        <v>1039</v>
      </c>
      <c r="BW1581" s="510">
        <v>159</v>
      </c>
      <c r="BX1581" s="510">
        <v>71463</v>
      </c>
      <c r="BY1581" s="510">
        <v>449</v>
      </c>
      <c r="BZ1581" s="510">
        <v>753</v>
      </c>
      <c r="CA1581" s="510">
        <v>84</v>
      </c>
      <c r="CB1581" s="510">
        <v>40911</v>
      </c>
      <c r="CC1581" s="510">
        <v>487</v>
      </c>
      <c r="CD1581" s="510">
        <v>920</v>
      </c>
      <c r="CE1581" s="510">
        <v>10060</v>
      </c>
      <c r="CF1581" s="510">
        <v>4120132</v>
      </c>
      <c r="CG1581" s="510">
        <v>410</v>
      </c>
      <c r="CH1581" s="510">
        <v>688</v>
      </c>
      <c r="CI1581" s="510">
        <v>6355</v>
      </c>
      <c r="CJ1581" s="510">
        <v>9067909</v>
      </c>
      <c r="CK1581" s="510">
        <v>1427</v>
      </c>
      <c r="CL1581" s="510">
        <v>2821</v>
      </c>
      <c r="CM1581" s="510">
        <v>2749</v>
      </c>
      <c r="CN1581" s="510">
        <v>3682104</v>
      </c>
      <c r="CO1581" s="510">
        <v>1339</v>
      </c>
      <c r="CP1581" s="510">
        <v>2852</v>
      </c>
      <c r="CQ1581" s="510">
        <v>38403</v>
      </c>
      <c r="CR1581" s="510">
        <v>57221210</v>
      </c>
      <c r="CS1581" s="510">
        <v>1490</v>
      </c>
      <c r="CT1581" s="510">
        <v>2882</v>
      </c>
      <c r="CU1581" s="510">
        <v>2235</v>
      </c>
      <c r="CV1581" s="510">
        <v>11755634</v>
      </c>
      <c r="CW1581" s="510">
        <v>5260</v>
      </c>
      <c r="CX1581" s="510">
        <v>11247</v>
      </c>
      <c r="CY1581" s="510">
        <v>1347</v>
      </c>
      <c r="CZ1581" s="510">
        <v>6767597</v>
      </c>
      <c r="DA1581" s="510">
        <v>5024</v>
      </c>
      <c r="DB1581" s="510">
        <v>11244</v>
      </c>
      <c r="DC1581" s="510">
        <v>1291</v>
      </c>
      <c r="DD1581" s="510">
        <v>12707897</v>
      </c>
      <c r="DE1581" s="510">
        <v>9843</v>
      </c>
      <c r="DF1581" s="510">
        <v>22078</v>
      </c>
      <c r="DG1581" s="510">
        <v>484</v>
      </c>
      <c r="DH1581" s="510">
        <v>5215371</v>
      </c>
      <c r="DI1581" s="510">
        <v>10776</v>
      </c>
      <c r="DJ1581" s="510">
        <v>28935</v>
      </c>
      <c r="DK1581" s="510">
        <v>565</v>
      </c>
      <c r="DL1581" s="510">
        <v>192041</v>
      </c>
      <c r="DM1581" s="510">
        <v>340</v>
      </c>
      <c r="DN1581" s="510">
        <v>534</v>
      </c>
      <c r="DO1581" s="510">
        <v>6075</v>
      </c>
      <c r="DP1581" s="510">
        <v>216237</v>
      </c>
      <c r="DQ1581" s="510">
        <v>36</v>
      </c>
      <c r="DR1581" s="510">
        <v>62</v>
      </c>
      <c r="DS1581" s="510">
        <v>80</v>
      </c>
      <c r="DT1581" s="510">
        <v>113333</v>
      </c>
      <c r="DU1581" s="510">
        <v>1417</v>
      </c>
      <c r="DV1581" s="510">
        <v>3134</v>
      </c>
      <c r="DW1581" s="510">
        <v>69</v>
      </c>
      <c r="DX1581" s="510">
        <v>54392</v>
      </c>
      <c r="DY1581" s="510">
        <v>87501380</v>
      </c>
      <c r="DZ1581" s="510">
        <v>1609</v>
      </c>
      <c r="EA1581" s="510">
        <v>2776</v>
      </c>
      <c r="EB1581" s="510">
        <v>37756</v>
      </c>
      <c r="EC1581" s="510">
        <v>13907</v>
      </c>
      <c r="ED1581" s="510">
        <v>3039</v>
      </c>
      <c r="EE1581" s="510">
        <v>20911288</v>
      </c>
      <c r="EF1581" s="510">
        <v>1412</v>
      </c>
      <c r="EG1581" s="510">
        <v>209</v>
      </c>
      <c r="EH1581" s="510">
        <v>59</v>
      </c>
      <c r="EI1581" s="510"/>
      <c r="EJ1581" s="479"/>
      <c r="EK1581" s="479"/>
      <c r="EL1581" s="479"/>
      <c r="EM1581" s="479"/>
      <c r="EN1581" s="479"/>
      <c r="EO1581" s="479"/>
      <c r="EP1581" s="479"/>
      <c r="EQ1581" s="479"/>
      <c r="ER1581" s="479"/>
      <c r="ES1581" s="479"/>
      <c r="ET1581" s="479"/>
      <c r="EU1581" s="479"/>
      <c r="EV1581" s="479"/>
      <c r="EW1581" s="479"/>
      <c r="EX1581" s="479"/>
      <c r="EY1581" s="479"/>
      <c r="EZ1581" s="476"/>
      <c r="FA1581" s="446">
        <f t="shared" si="2713"/>
        <v>3</v>
      </c>
      <c r="FB1581" s="417">
        <f t="shared" si="2732"/>
        <v>2026</v>
      </c>
      <c r="FC1581" s="448">
        <f t="shared" si="2733"/>
        <v>46082</v>
      </c>
      <c r="FD1581" s="449">
        <f t="shared" si="2734"/>
        <v>31</v>
      </c>
      <c r="FE1581" s="450"/>
      <c r="FF1581" s="451">
        <f t="shared" si="2716"/>
        <v>0.61525217743568972</v>
      </c>
      <c r="FG1581" s="450"/>
      <c r="FH1581" s="452">
        <f t="shared" si="2720"/>
        <v>2.1026885373192274</v>
      </c>
      <c r="FI1581" s="452">
        <f t="shared" si="2721"/>
        <v>1.7622051829564205</v>
      </c>
      <c r="FJ1581" s="452">
        <f t="shared" si="2722"/>
        <v>2.0988425220834603</v>
      </c>
      <c r="FK1581" s="452">
        <f t="shared" si="2723"/>
        <v>1.7890648796832165</v>
      </c>
      <c r="FL1581" s="452">
        <f t="shared" si="2724"/>
        <v>1.2493316774370093</v>
      </c>
      <c r="FM1581" s="452">
        <f t="shared" si="2725"/>
        <v>1.0473403919422402</v>
      </c>
      <c r="FN1581" s="452">
        <f t="shared" si="2726"/>
        <v>1.2960060191861558</v>
      </c>
      <c r="FO1581" s="452">
        <f t="shared" si="2727"/>
        <v>0.86720170543607755</v>
      </c>
      <c r="FP1581" s="452">
        <f t="shared" si="2728"/>
        <v>1.3609415867480383</v>
      </c>
      <c r="FQ1581" s="452">
        <f t="shared" si="2729"/>
        <v>0.90584132519616389</v>
      </c>
      <c r="FR1581" s="453"/>
      <c r="FS1581" s="446">
        <f t="shared" si="2737"/>
        <v>0</v>
      </c>
      <c r="FT1581" s="446">
        <f t="shared" si="2737"/>
        <v>0</v>
      </c>
      <c r="FU1581" s="446">
        <f t="shared" si="2737"/>
        <v>0</v>
      </c>
      <c r="FV1581" s="446">
        <f t="shared" si="2737"/>
        <v>6071660</v>
      </c>
      <c r="FW1581" s="446">
        <f t="shared" si="2737"/>
        <v>7109070</v>
      </c>
      <c r="FX1581" s="446">
        <f t="shared" si="2737"/>
        <v>5837174</v>
      </c>
      <c r="FY1581" s="446">
        <f t="shared" si="2737"/>
        <v>136440104</v>
      </c>
      <c r="FZ1581" s="446">
        <f t="shared" si="2737"/>
        <v>173174242</v>
      </c>
      <c r="GA1581" s="446">
        <f t="shared" si="2737"/>
        <v>13617184</v>
      </c>
      <c r="GB1581" s="446">
        <f t="shared" si="2737"/>
        <v>50043972</v>
      </c>
      <c r="GC1581" s="446">
        <f t="shared" si="2738"/>
        <v>14796980</v>
      </c>
      <c r="GD1581" s="446">
        <f t="shared" si="2738"/>
        <v>119727</v>
      </c>
      <c r="GE1581" s="446">
        <f t="shared" si="2738"/>
        <v>77280</v>
      </c>
      <c r="GF1581" s="446">
        <f t="shared" si="2738"/>
        <v>6921280</v>
      </c>
      <c r="GG1581" s="446">
        <f t="shared" si="2738"/>
        <v>17927455</v>
      </c>
      <c r="GH1581" s="446">
        <f t="shared" si="2738"/>
        <v>7840148</v>
      </c>
      <c r="GI1581" s="446">
        <f t="shared" si="2738"/>
        <v>110677446</v>
      </c>
      <c r="GJ1581" s="446">
        <f t="shared" si="2738"/>
        <v>25137045</v>
      </c>
      <c r="GK1581" s="446">
        <f t="shared" si="2738"/>
        <v>15145668</v>
      </c>
      <c r="GL1581" s="446">
        <f t="shared" si="2738"/>
        <v>28502698</v>
      </c>
      <c r="GM1581" s="446">
        <f t="shared" si="2738"/>
        <v>14004540</v>
      </c>
      <c r="GN1581" s="446">
        <f t="shared" si="2738"/>
        <v>250720</v>
      </c>
      <c r="GO1581" s="446">
        <f t="shared" si="2738"/>
        <v>301710</v>
      </c>
      <c r="GP1581" s="446">
        <f t="shared" si="2738"/>
        <v>376650</v>
      </c>
      <c r="GQ1581" s="446">
        <f t="shared" si="2738"/>
        <v>150992192</v>
      </c>
      <c r="GR1581" s="446"/>
      <c r="GS1581" s="446"/>
      <c r="GT1581" s="446"/>
      <c r="GU1581" s="446"/>
      <c r="GV1581" s="416"/>
    </row>
    <row r="1582" spans="1:204" ht="9.75" customHeight="1" x14ac:dyDescent="0.2">
      <c r="A1582" s="417" t="str">
        <f t="shared" si="2739"/>
        <v>2025-26MARCHRYE</v>
      </c>
      <c r="B1582" s="458" t="str">
        <f t="shared" si="2717"/>
        <v>2025-26</v>
      </c>
      <c r="C1582" s="402" t="s">
        <v>660</v>
      </c>
      <c r="D1582" s="458" t="s">
        <v>663</v>
      </c>
      <c r="E1582" s="458" t="s">
        <v>662</v>
      </c>
      <c r="F1582" s="478" t="s">
        <v>456</v>
      </c>
      <c r="G1582" s="478" t="s">
        <v>692</v>
      </c>
      <c r="H1582" s="510">
        <v>85769</v>
      </c>
      <c r="I1582" s="510">
        <v>53417</v>
      </c>
      <c r="J1582" s="510">
        <v>245786</v>
      </c>
      <c r="K1582" s="510">
        <v>5</v>
      </c>
      <c r="L1582" s="510">
        <v>1</v>
      </c>
      <c r="M1582" s="510">
        <v>2</v>
      </c>
      <c r="N1582" s="510">
        <v>26</v>
      </c>
      <c r="O1582" s="510">
        <v>89</v>
      </c>
      <c r="P1582" s="510">
        <v>234</v>
      </c>
      <c r="Q1582" s="510" t="s">
        <v>152</v>
      </c>
      <c r="R1582" s="510">
        <v>12</v>
      </c>
      <c r="S1582" s="510">
        <v>54362</v>
      </c>
      <c r="T1582" s="510">
        <v>3715</v>
      </c>
      <c r="U1582" s="510">
        <v>2282</v>
      </c>
      <c r="V1582" s="510">
        <v>27126</v>
      </c>
      <c r="W1582" s="510">
        <v>11176</v>
      </c>
      <c r="X1582" s="510">
        <v>579</v>
      </c>
      <c r="Y1582" s="510">
        <v>1875315</v>
      </c>
      <c r="Z1582" s="510">
        <v>505</v>
      </c>
      <c r="AA1582" s="510">
        <v>917</v>
      </c>
      <c r="AB1582" s="510">
        <v>1320742</v>
      </c>
      <c r="AC1582" s="510">
        <v>579</v>
      </c>
      <c r="AD1582" s="510">
        <v>1059</v>
      </c>
      <c r="AE1582" s="510">
        <v>44424656</v>
      </c>
      <c r="AF1582" s="510">
        <v>1638</v>
      </c>
      <c r="AG1582" s="510">
        <v>3218</v>
      </c>
      <c r="AH1582" s="510">
        <v>89067257</v>
      </c>
      <c r="AI1582" s="510">
        <v>7970</v>
      </c>
      <c r="AJ1582" s="510">
        <v>16479</v>
      </c>
      <c r="AK1582" s="510">
        <v>5787510</v>
      </c>
      <c r="AL1582" s="510">
        <v>9996</v>
      </c>
      <c r="AM1582" s="510">
        <v>19621</v>
      </c>
      <c r="AN1582" s="510">
        <v>300</v>
      </c>
      <c r="AO1582" s="510">
        <v>3052</v>
      </c>
      <c r="AP1582" s="510">
        <v>395</v>
      </c>
      <c r="AQ1582" s="510">
        <v>1194157</v>
      </c>
      <c r="AR1582" s="510">
        <v>3023</v>
      </c>
      <c r="AS1582" s="510">
        <v>6153</v>
      </c>
      <c r="AT1582" s="510">
        <v>9304</v>
      </c>
      <c r="AU1582" s="510">
        <v>382</v>
      </c>
      <c r="AV1582" s="510">
        <v>1866</v>
      </c>
      <c r="AW1582" s="510" t="s">
        <v>152</v>
      </c>
      <c r="AX1582" s="510">
        <v>759</v>
      </c>
      <c r="AY1582" s="510">
        <v>6297</v>
      </c>
      <c r="AZ1582" s="510" t="s">
        <v>152</v>
      </c>
      <c r="BA1582" s="510">
        <v>4873</v>
      </c>
      <c r="BB1582" s="510">
        <v>18480258</v>
      </c>
      <c r="BC1582" s="510">
        <v>3792</v>
      </c>
      <c r="BD1582" s="510">
        <v>8387</v>
      </c>
      <c r="BE1582" s="510">
        <v>266</v>
      </c>
      <c r="BF1582" s="510">
        <v>1335</v>
      </c>
      <c r="BG1582" s="510">
        <v>2096</v>
      </c>
      <c r="BH1582" s="510">
        <v>1176</v>
      </c>
      <c r="BI1582" s="510">
        <v>25884</v>
      </c>
      <c r="BJ1582" s="510">
        <v>2241</v>
      </c>
      <c r="BK1582" s="510">
        <v>16933</v>
      </c>
      <c r="BL1582" s="510">
        <v>45058</v>
      </c>
      <c r="BM1582" s="510">
        <v>7367</v>
      </c>
      <c r="BN1582" s="510">
        <v>5265</v>
      </c>
      <c r="BO1582" s="510">
        <v>4566</v>
      </c>
      <c r="BP1582" s="510">
        <v>3262</v>
      </c>
      <c r="BQ1582" s="510">
        <v>34737</v>
      </c>
      <c r="BR1582" s="510">
        <v>28176</v>
      </c>
      <c r="BS1582" s="510">
        <v>17863</v>
      </c>
      <c r="BT1582" s="510">
        <v>11968</v>
      </c>
      <c r="BU1582" s="510">
        <v>884</v>
      </c>
      <c r="BV1582" s="510">
        <v>630</v>
      </c>
      <c r="BW1582" s="510">
        <v>138</v>
      </c>
      <c r="BX1582" s="510">
        <v>78462</v>
      </c>
      <c r="BY1582" s="510">
        <v>569</v>
      </c>
      <c r="BZ1582" s="510">
        <v>962</v>
      </c>
      <c r="CA1582" s="510">
        <v>51</v>
      </c>
      <c r="CB1582" s="510">
        <v>17417</v>
      </c>
      <c r="CC1582" s="510">
        <v>342</v>
      </c>
      <c r="CD1582" s="510">
        <v>629</v>
      </c>
      <c r="CE1582" s="510">
        <v>3526</v>
      </c>
      <c r="CF1582" s="510">
        <v>1779436</v>
      </c>
      <c r="CG1582" s="510">
        <v>505</v>
      </c>
      <c r="CH1582" s="510">
        <v>912</v>
      </c>
      <c r="CI1582" s="510">
        <v>2431</v>
      </c>
      <c r="CJ1582" s="510">
        <v>3992684</v>
      </c>
      <c r="CK1582" s="510">
        <v>1642</v>
      </c>
      <c r="CL1582" s="510">
        <v>3134</v>
      </c>
      <c r="CM1582" s="510">
        <v>479</v>
      </c>
      <c r="CN1582" s="510">
        <v>679002</v>
      </c>
      <c r="CO1582" s="510">
        <v>1418</v>
      </c>
      <c r="CP1582" s="510">
        <v>2989</v>
      </c>
      <c r="CQ1582" s="510">
        <v>24216</v>
      </c>
      <c r="CR1582" s="510">
        <v>39752970</v>
      </c>
      <c r="CS1582" s="510">
        <v>1642</v>
      </c>
      <c r="CT1582" s="510">
        <v>3232</v>
      </c>
      <c r="CU1582" s="510">
        <v>2129</v>
      </c>
      <c r="CV1582" s="510">
        <v>12048703</v>
      </c>
      <c r="CW1582" s="510">
        <v>5659</v>
      </c>
      <c r="CX1582" s="510">
        <v>10466</v>
      </c>
      <c r="CY1582" s="510">
        <v>740</v>
      </c>
      <c r="CZ1582" s="510">
        <v>3560906</v>
      </c>
      <c r="DA1582" s="510">
        <v>4812</v>
      </c>
      <c r="DB1582" s="510">
        <v>9345</v>
      </c>
      <c r="DC1582" s="510">
        <v>183</v>
      </c>
      <c r="DD1582" s="510">
        <v>2549507</v>
      </c>
      <c r="DE1582" s="510">
        <v>13932</v>
      </c>
      <c r="DF1582" s="510">
        <v>23865</v>
      </c>
      <c r="DG1582" s="510">
        <v>57</v>
      </c>
      <c r="DH1582" s="510">
        <v>598357</v>
      </c>
      <c r="DI1582" s="510">
        <v>10497</v>
      </c>
      <c r="DJ1582" s="510">
        <v>22445</v>
      </c>
      <c r="DK1582" s="510">
        <v>259</v>
      </c>
      <c r="DL1582" s="510">
        <v>88113</v>
      </c>
      <c r="DM1582" s="510">
        <v>340</v>
      </c>
      <c r="DN1582" s="510">
        <v>647</v>
      </c>
      <c r="DO1582" s="510">
        <v>2392</v>
      </c>
      <c r="DP1582" s="510">
        <v>90252</v>
      </c>
      <c r="DQ1582" s="510">
        <v>38</v>
      </c>
      <c r="DR1582" s="510">
        <v>74</v>
      </c>
      <c r="DS1582" s="510">
        <v>51</v>
      </c>
      <c r="DT1582" s="510">
        <v>135770</v>
      </c>
      <c r="DU1582" s="510">
        <v>2662</v>
      </c>
      <c r="DV1582" s="510">
        <v>5625</v>
      </c>
      <c r="DW1582" s="510">
        <v>49</v>
      </c>
      <c r="DX1582" s="510">
        <v>28395</v>
      </c>
      <c r="DY1582" s="510">
        <v>30106470</v>
      </c>
      <c r="DZ1582" s="510">
        <v>1060</v>
      </c>
      <c r="EA1582" s="510">
        <v>1778</v>
      </c>
      <c r="EB1582" s="510">
        <v>13841</v>
      </c>
      <c r="EC1582" s="510">
        <v>2719</v>
      </c>
      <c r="ED1582" s="510">
        <v>371</v>
      </c>
      <c r="EE1582" s="510">
        <v>2453598</v>
      </c>
      <c r="EF1582" s="510">
        <v>518</v>
      </c>
      <c r="EG1582" s="510">
        <v>206</v>
      </c>
      <c r="EH1582" s="510">
        <v>537</v>
      </c>
      <c r="EI1582" s="510"/>
      <c r="EJ1582" s="479"/>
      <c r="EK1582" s="479"/>
      <c r="EL1582" s="479"/>
      <c r="EM1582" s="479"/>
      <c r="EN1582" s="479"/>
      <c r="EO1582" s="479"/>
      <c r="EP1582" s="479"/>
      <c r="EQ1582" s="479"/>
      <c r="ER1582" s="479"/>
      <c r="ES1582" s="479"/>
      <c r="ET1582" s="479"/>
      <c r="EU1582" s="479"/>
      <c r="EV1582" s="479"/>
      <c r="EW1582" s="479"/>
      <c r="EX1582" s="479"/>
      <c r="EY1582" s="479"/>
      <c r="EZ1582" s="476"/>
      <c r="FA1582" s="482">
        <f t="shared" si="2713"/>
        <v>3</v>
      </c>
      <c r="FB1582" s="493">
        <f t="shared" si="2732"/>
        <v>2026</v>
      </c>
      <c r="FC1582" s="498">
        <f t="shared" si="2733"/>
        <v>46082</v>
      </c>
      <c r="FD1582" s="499">
        <f t="shared" si="2734"/>
        <v>31</v>
      </c>
      <c r="FE1582" s="450"/>
      <c r="FF1582" s="451">
        <f t="shared" si="2716"/>
        <v>0.68715886239586321</v>
      </c>
      <c r="FG1582" s="450"/>
      <c r="FH1582" s="452">
        <f t="shared" si="2720"/>
        <v>1.9830417227456258</v>
      </c>
      <c r="FI1582" s="452">
        <f t="shared" si="2721"/>
        <v>1.4172274562584117</v>
      </c>
      <c r="FJ1582" s="452">
        <f t="shared" si="2722"/>
        <v>2.0008764241893076</v>
      </c>
      <c r="FK1582" s="452">
        <f t="shared" si="2723"/>
        <v>1.4294478527607362</v>
      </c>
      <c r="FL1582" s="452">
        <f t="shared" si="2724"/>
        <v>1.2805795178057953</v>
      </c>
      <c r="FM1582" s="452">
        <f t="shared" si="2725"/>
        <v>1.0387082503870826</v>
      </c>
      <c r="FN1582" s="452">
        <f t="shared" si="2726"/>
        <v>1.5983357193987116</v>
      </c>
      <c r="FO1582" s="452">
        <f t="shared" si="2727"/>
        <v>1.0708661417322836</v>
      </c>
      <c r="FP1582" s="452">
        <f t="shared" si="2728"/>
        <v>1.5267702936096719</v>
      </c>
      <c r="FQ1582" s="452">
        <f t="shared" si="2729"/>
        <v>1.0880829015544042</v>
      </c>
      <c r="FR1582" s="453"/>
      <c r="FS1582" s="446">
        <f t="shared" si="2737"/>
        <v>53417</v>
      </c>
      <c r="FT1582" s="446">
        <f t="shared" si="2737"/>
        <v>106834</v>
      </c>
      <c r="FU1582" s="446">
        <f t="shared" si="2737"/>
        <v>1388842</v>
      </c>
      <c r="FV1582" s="446">
        <f t="shared" si="2737"/>
        <v>4754113</v>
      </c>
      <c r="FW1582" s="446">
        <f t="shared" si="2737"/>
        <v>3406655</v>
      </c>
      <c r="FX1582" s="446">
        <f t="shared" si="2737"/>
        <v>2416638</v>
      </c>
      <c r="FY1582" s="446">
        <f t="shared" si="2737"/>
        <v>87291468</v>
      </c>
      <c r="FZ1582" s="446">
        <f t="shared" si="2737"/>
        <v>184169304</v>
      </c>
      <c r="GA1582" s="446">
        <f t="shared" si="2737"/>
        <v>11360559</v>
      </c>
      <c r="GB1582" s="446">
        <f t="shared" si="2737"/>
        <v>40869851</v>
      </c>
      <c r="GC1582" s="446">
        <f t="shared" si="2738"/>
        <v>2430435</v>
      </c>
      <c r="GD1582" s="446">
        <f t="shared" si="2738"/>
        <v>132756</v>
      </c>
      <c r="GE1582" s="446">
        <f t="shared" si="2738"/>
        <v>32079</v>
      </c>
      <c r="GF1582" s="446">
        <f t="shared" si="2738"/>
        <v>3215712</v>
      </c>
      <c r="GG1582" s="446">
        <f t="shared" si="2738"/>
        <v>7618754</v>
      </c>
      <c r="GH1582" s="446">
        <f t="shared" si="2738"/>
        <v>1431731</v>
      </c>
      <c r="GI1582" s="446">
        <f t="shared" si="2738"/>
        <v>78266112</v>
      </c>
      <c r="GJ1582" s="446">
        <f t="shared" si="2738"/>
        <v>22282114</v>
      </c>
      <c r="GK1582" s="446">
        <f t="shared" si="2738"/>
        <v>6915300</v>
      </c>
      <c r="GL1582" s="446">
        <f t="shared" si="2738"/>
        <v>4367295</v>
      </c>
      <c r="GM1582" s="446">
        <f t="shared" si="2738"/>
        <v>1279365</v>
      </c>
      <c r="GN1582" s="446">
        <f t="shared" si="2738"/>
        <v>286875</v>
      </c>
      <c r="GO1582" s="446">
        <f t="shared" si="2738"/>
        <v>167573</v>
      </c>
      <c r="GP1582" s="446">
        <f t="shared" si="2738"/>
        <v>177008</v>
      </c>
      <c r="GQ1582" s="446">
        <f t="shared" si="2738"/>
        <v>50486310</v>
      </c>
      <c r="GR1582" s="446"/>
      <c r="GS1582" s="446"/>
      <c r="GT1582" s="446"/>
      <c r="GU1582" s="446"/>
      <c r="GV1582" s="416"/>
    </row>
    <row r="1583" spans="1:204" ht="9.75" customHeight="1" x14ac:dyDescent="0.2">
      <c r="A1583" s="523" t="str">
        <f t="shared" si="2739"/>
        <v>2025-26MARCHRYD</v>
      </c>
      <c r="B1583" s="524" t="str">
        <f t="shared" si="2717"/>
        <v>2025-26</v>
      </c>
      <c r="C1583" s="525" t="s">
        <v>660</v>
      </c>
      <c r="D1583" s="524" t="s">
        <v>663</v>
      </c>
      <c r="E1583" s="524" t="s">
        <v>662</v>
      </c>
      <c r="F1583" s="526" t="s">
        <v>455</v>
      </c>
      <c r="G1583" s="526" t="s">
        <v>693</v>
      </c>
      <c r="H1583" s="527">
        <v>102675</v>
      </c>
      <c r="I1583" s="527">
        <v>81474</v>
      </c>
      <c r="J1583" s="527">
        <v>220803</v>
      </c>
      <c r="K1583" s="527">
        <v>3</v>
      </c>
      <c r="L1583" s="527">
        <v>1</v>
      </c>
      <c r="M1583" s="527">
        <v>1</v>
      </c>
      <c r="N1583" s="527">
        <v>2</v>
      </c>
      <c r="O1583" s="527">
        <v>57</v>
      </c>
      <c r="P1583" s="527">
        <v>260</v>
      </c>
      <c r="Q1583" s="527" t="s">
        <v>152</v>
      </c>
      <c r="R1583" s="527">
        <v>37</v>
      </c>
      <c r="S1583" s="527">
        <v>69850</v>
      </c>
      <c r="T1583" s="527">
        <v>5509</v>
      </c>
      <c r="U1583" s="527">
        <v>3393</v>
      </c>
      <c r="V1583" s="527">
        <v>34608</v>
      </c>
      <c r="W1583" s="527">
        <v>14309</v>
      </c>
      <c r="X1583" s="527">
        <v>764</v>
      </c>
      <c r="Y1583" s="527">
        <v>2710607</v>
      </c>
      <c r="Z1583" s="527">
        <v>492</v>
      </c>
      <c r="AA1583" s="527">
        <v>913</v>
      </c>
      <c r="AB1583" s="527">
        <v>1954849</v>
      </c>
      <c r="AC1583" s="527">
        <v>576</v>
      </c>
      <c r="AD1583" s="527">
        <v>1075</v>
      </c>
      <c r="AE1583" s="527">
        <v>54865513</v>
      </c>
      <c r="AF1583" s="527">
        <v>1585</v>
      </c>
      <c r="AG1583" s="527">
        <v>3174</v>
      </c>
      <c r="AH1583" s="527">
        <v>105627855</v>
      </c>
      <c r="AI1583" s="527">
        <v>7382</v>
      </c>
      <c r="AJ1583" s="527">
        <v>16572</v>
      </c>
      <c r="AK1583" s="527">
        <v>6747198</v>
      </c>
      <c r="AL1583" s="527">
        <v>8831</v>
      </c>
      <c r="AM1583" s="527">
        <v>17333</v>
      </c>
      <c r="AN1583" s="527">
        <v>0</v>
      </c>
      <c r="AO1583" s="527">
        <v>4085</v>
      </c>
      <c r="AP1583" s="527">
        <v>7331</v>
      </c>
      <c r="AQ1583" s="527">
        <v>51054449</v>
      </c>
      <c r="AR1583" s="527">
        <v>6964</v>
      </c>
      <c r="AS1583" s="527">
        <v>15751</v>
      </c>
      <c r="AT1583" s="527">
        <v>11968</v>
      </c>
      <c r="AU1583" s="527">
        <v>913</v>
      </c>
      <c r="AV1583" s="527">
        <v>3729</v>
      </c>
      <c r="AW1583" s="527" t="s">
        <v>152</v>
      </c>
      <c r="AX1583" s="527">
        <v>1023</v>
      </c>
      <c r="AY1583" s="527">
        <v>6303</v>
      </c>
      <c r="AZ1583" s="527" t="s">
        <v>152</v>
      </c>
      <c r="BA1583" s="527">
        <v>15330</v>
      </c>
      <c r="BB1583" s="527">
        <v>54414863</v>
      </c>
      <c r="BC1583" s="527">
        <v>3550</v>
      </c>
      <c r="BD1583" s="527">
        <v>8455</v>
      </c>
      <c r="BE1583" s="527">
        <v>1044</v>
      </c>
      <c r="BF1583" s="527">
        <v>4843</v>
      </c>
      <c r="BG1583" s="527">
        <v>7090</v>
      </c>
      <c r="BH1583" s="527">
        <v>2353</v>
      </c>
      <c r="BI1583" s="527">
        <v>35665</v>
      </c>
      <c r="BJ1583" s="527">
        <v>1557</v>
      </c>
      <c r="BK1583" s="527">
        <v>20660</v>
      </c>
      <c r="BL1583" s="527">
        <v>57882</v>
      </c>
      <c r="BM1583" s="527">
        <v>12315</v>
      </c>
      <c r="BN1583" s="527">
        <v>8055</v>
      </c>
      <c r="BO1583" s="527">
        <v>7647</v>
      </c>
      <c r="BP1583" s="527">
        <v>5017</v>
      </c>
      <c r="BQ1583" s="527">
        <v>48250</v>
      </c>
      <c r="BR1583" s="527">
        <v>36241</v>
      </c>
      <c r="BS1583" s="527">
        <v>26531</v>
      </c>
      <c r="BT1583" s="527">
        <v>14871</v>
      </c>
      <c r="BU1583" s="527">
        <v>1335</v>
      </c>
      <c r="BV1583" s="527">
        <v>793</v>
      </c>
      <c r="BW1583" s="527">
        <v>119</v>
      </c>
      <c r="BX1583" s="527">
        <v>76634</v>
      </c>
      <c r="BY1583" s="527">
        <v>644</v>
      </c>
      <c r="BZ1583" s="527">
        <v>1065</v>
      </c>
      <c r="CA1583" s="527">
        <v>102</v>
      </c>
      <c r="CB1583" s="527">
        <v>52455</v>
      </c>
      <c r="CC1583" s="527">
        <v>514</v>
      </c>
      <c r="CD1583" s="527">
        <v>1005</v>
      </c>
      <c r="CE1583" s="527">
        <v>5288</v>
      </c>
      <c r="CF1583" s="527">
        <v>2581518</v>
      </c>
      <c r="CG1583" s="527">
        <v>488</v>
      </c>
      <c r="CH1583" s="527">
        <v>906</v>
      </c>
      <c r="CI1583" s="527">
        <v>2571</v>
      </c>
      <c r="CJ1583" s="527">
        <v>4021712</v>
      </c>
      <c r="CK1583" s="527">
        <v>1564</v>
      </c>
      <c r="CL1583" s="527">
        <v>3027</v>
      </c>
      <c r="CM1583" s="527">
        <v>1331</v>
      </c>
      <c r="CN1583" s="527">
        <v>1885506</v>
      </c>
      <c r="CO1583" s="527">
        <v>1417</v>
      </c>
      <c r="CP1583" s="527">
        <v>2936</v>
      </c>
      <c r="CQ1583" s="527">
        <v>30706</v>
      </c>
      <c r="CR1583" s="527">
        <v>48958295</v>
      </c>
      <c r="CS1583" s="527">
        <v>1594</v>
      </c>
      <c r="CT1583" s="527">
        <v>3193</v>
      </c>
      <c r="CU1583" s="527">
        <v>1128</v>
      </c>
      <c r="CV1583" s="527">
        <v>10299276</v>
      </c>
      <c r="CW1583" s="527">
        <v>9131</v>
      </c>
      <c r="CX1583" s="527">
        <v>20832</v>
      </c>
      <c r="CY1583" s="527">
        <v>603</v>
      </c>
      <c r="CZ1583" s="527">
        <v>5369027</v>
      </c>
      <c r="DA1583" s="527">
        <v>8904</v>
      </c>
      <c r="DB1583" s="527">
        <v>22528</v>
      </c>
      <c r="DC1583" s="527">
        <v>925</v>
      </c>
      <c r="DD1583" s="527">
        <v>11190767</v>
      </c>
      <c r="DE1583" s="527">
        <v>12098</v>
      </c>
      <c r="DF1583" s="527">
        <v>32335</v>
      </c>
      <c r="DG1583" s="527">
        <v>74</v>
      </c>
      <c r="DH1583" s="527">
        <v>690177</v>
      </c>
      <c r="DI1583" s="527">
        <v>9327</v>
      </c>
      <c r="DJ1583" s="527">
        <v>17726</v>
      </c>
      <c r="DK1583" s="527">
        <v>1</v>
      </c>
      <c r="DL1583" s="527">
        <v>402</v>
      </c>
      <c r="DM1583" s="527">
        <v>402</v>
      </c>
      <c r="DN1583" s="527">
        <v>402</v>
      </c>
      <c r="DO1583" s="527">
        <v>3604</v>
      </c>
      <c r="DP1583" s="527">
        <v>166571</v>
      </c>
      <c r="DQ1583" s="527">
        <v>46</v>
      </c>
      <c r="DR1583" s="527">
        <v>56</v>
      </c>
      <c r="DS1583" s="527">
        <v>62</v>
      </c>
      <c r="DT1583" s="527">
        <v>80779</v>
      </c>
      <c r="DU1583" s="527">
        <v>1303</v>
      </c>
      <c r="DV1583" s="527">
        <v>2794</v>
      </c>
      <c r="DW1583" s="527">
        <v>58</v>
      </c>
      <c r="DX1583" s="527">
        <v>35916</v>
      </c>
      <c r="DY1583" s="527">
        <v>39851592</v>
      </c>
      <c r="DZ1583" s="527">
        <v>1110</v>
      </c>
      <c r="EA1583" s="527">
        <v>1984</v>
      </c>
      <c r="EB1583" s="527">
        <v>18519</v>
      </c>
      <c r="EC1583" s="527">
        <v>4554</v>
      </c>
      <c r="ED1583" s="527">
        <v>432</v>
      </c>
      <c r="EE1583" s="527">
        <v>3590195</v>
      </c>
      <c r="EF1583" s="527">
        <v>2016</v>
      </c>
      <c r="EG1583" s="527">
        <v>2078</v>
      </c>
      <c r="EH1583" s="527">
        <v>62</v>
      </c>
      <c r="EI1583" s="527"/>
      <c r="EJ1583" s="528"/>
      <c r="EK1583" s="528"/>
      <c r="EL1583" s="528"/>
      <c r="EM1583" s="528"/>
      <c r="EN1583" s="528"/>
      <c r="EO1583" s="528"/>
      <c r="EP1583" s="528"/>
      <c r="EQ1583" s="528"/>
      <c r="ER1583" s="528"/>
      <c r="ES1583" s="528"/>
      <c r="ET1583" s="528"/>
      <c r="EU1583" s="528"/>
      <c r="EV1583" s="528"/>
      <c r="EW1583" s="528"/>
      <c r="EX1583" s="528"/>
      <c r="EY1583" s="528"/>
      <c r="EZ1583" s="529"/>
      <c r="FA1583" s="446">
        <f t="shared" si="2713"/>
        <v>3</v>
      </c>
      <c r="FB1583" s="417">
        <f t="shared" si="2732"/>
        <v>2026</v>
      </c>
      <c r="FC1583" s="448">
        <f t="shared" si="2733"/>
        <v>46082</v>
      </c>
      <c r="FD1583" s="449">
        <f t="shared" si="2734"/>
        <v>31</v>
      </c>
      <c r="FE1583" s="530"/>
      <c r="FF1583" s="531">
        <f t="shared" si="2716"/>
        <v>0.68660697275671556</v>
      </c>
      <c r="FG1583" s="530"/>
      <c r="FH1583" s="532">
        <f t="shared" ref="FH1583:FH1596" si="2740">IFERROR(BM1583/HLOOKUP(FH$3,$T$5:$X$10116,ROW()-4,0),"-")</f>
        <v>2.2354329279361047</v>
      </c>
      <c r="FI1583" s="532">
        <f t="shared" ref="FI1583:FI1596" si="2741">IFERROR(BN1583/HLOOKUP(FI$3,$T$5:$X$10116,ROW()-4,0),"-")</f>
        <v>1.4621528408059539</v>
      </c>
      <c r="FJ1583" s="532">
        <f t="shared" ref="FJ1583:FJ1596" si="2742">IFERROR(BO1583/HLOOKUP(FJ$3,$T$5:$X$10116,ROW()-4,0),"-")</f>
        <v>2.253757736516357</v>
      </c>
      <c r="FK1583" s="532">
        <f t="shared" ref="FK1583:FK1596" si="2743">IFERROR(BP1583/HLOOKUP(FK$3,$T$5:$X$10116,ROW()-4,0),"-")</f>
        <v>1.4786324786324787</v>
      </c>
      <c r="FL1583" s="532">
        <f t="shared" ref="FL1583:FL1596" si="2744">IFERROR(BQ1583/HLOOKUP(FL$3,$T$5:$X$10116,ROW()-4,0),"-")</f>
        <v>1.3941863153028202</v>
      </c>
      <c r="FM1583" s="532">
        <f t="shared" ref="FM1583:FM1596" si="2745">IFERROR(BR1583/HLOOKUP(FM$3,$T$5:$X$10116,ROW()-4,0),"-")</f>
        <v>1.0471856218215441</v>
      </c>
      <c r="FN1583" s="532">
        <f t="shared" ref="FN1583:FN1596" si="2746">IFERROR(BS1583/HLOOKUP(FN$3,$T$5:$X$10116,ROW()-4,0),"-")</f>
        <v>1.8541477391851282</v>
      </c>
      <c r="FO1583" s="532">
        <f t="shared" ref="FO1583:FO1596" si="2747">IFERROR(BT1583/HLOOKUP(FO$3,$T$5:$X$10116,ROW()-4,0),"-")</f>
        <v>1.0392759801523517</v>
      </c>
      <c r="FP1583" s="532">
        <f t="shared" ref="FP1583:FP1596" si="2748">IFERROR(BU1583/HLOOKUP(FP$3,$T$5:$X$10116,ROW()-4,0),"-")</f>
        <v>1.7473821989528795</v>
      </c>
      <c r="FQ1583" s="532">
        <f t="shared" ref="FQ1583:FQ1596" si="2749">IFERROR(BV1583/HLOOKUP(FQ$3,$T$5:$X$10116,ROW()-4,0),"-")</f>
        <v>1.037958115183246</v>
      </c>
      <c r="FR1583" s="533"/>
      <c r="FS1583" s="534">
        <f t="shared" si="2737"/>
        <v>81474</v>
      </c>
      <c r="FT1583" s="534">
        <f t="shared" si="2737"/>
        <v>81474</v>
      </c>
      <c r="FU1583" s="534">
        <f t="shared" si="2737"/>
        <v>162948</v>
      </c>
      <c r="FV1583" s="534">
        <f t="shared" si="2737"/>
        <v>4644018</v>
      </c>
      <c r="FW1583" s="534">
        <f t="shared" si="2737"/>
        <v>5029717</v>
      </c>
      <c r="FX1583" s="534">
        <f t="shared" si="2737"/>
        <v>3647475</v>
      </c>
      <c r="FY1583" s="534">
        <f t="shared" si="2737"/>
        <v>109845792</v>
      </c>
      <c r="FZ1583" s="534">
        <f t="shared" si="2737"/>
        <v>237128748</v>
      </c>
      <c r="GA1583" s="534">
        <f t="shared" si="2737"/>
        <v>13242412</v>
      </c>
      <c r="GB1583" s="534">
        <f t="shared" si="2737"/>
        <v>129615150</v>
      </c>
      <c r="GC1583" s="534">
        <f t="shared" si="2738"/>
        <v>115470581</v>
      </c>
      <c r="GD1583" s="534">
        <f t="shared" si="2738"/>
        <v>126735</v>
      </c>
      <c r="GE1583" s="534">
        <f t="shared" si="2738"/>
        <v>102510</v>
      </c>
      <c r="GF1583" s="534">
        <f t="shared" si="2738"/>
        <v>4790928</v>
      </c>
      <c r="GG1583" s="534">
        <f t="shared" si="2738"/>
        <v>7782417</v>
      </c>
      <c r="GH1583" s="534">
        <f t="shared" si="2738"/>
        <v>3907816</v>
      </c>
      <c r="GI1583" s="534">
        <f t="shared" si="2738"/>
        <v>98044258</v>
      </c>
      <c r="GJ1583" s="534">
        <f t="shared" si="2738"/>
        <v>23498496</v>
      </c>
      <c r="GK1583" s="534">
        <f t="shared" si="2738"/>
        <v>13584384</v>
      </c>
      <c r="GL1583" s="534">
        <f t="shared" si="2738"/>
        <v>29909875</v>
      </c>
      <c r="GM1583" s="534">
        <f t="shared" si="2738"/>
        <v>1311724</v>
      </c>
      <c r="GN1583" s="534">
        <f t="shared" si="2738"/>
        <v>173228</v>
      </c>
      <c r="GO1583" s="534">
        <f t="shared" si="2738"/>
        <v>402</v>
      </c>
      <c r="GP1583" s="534">
        <f t="shared" si="2738"/>
        <v>201824</v>
      </c>
      <c r="GQ1583" s="534">
        <f t="shared" si="2738"/>
        <v>71257344</v>
      </c>
      <c r="GR1583" s="534"/>
      <c r="GS1583" s="534"/>
      <c r="GT1583" s="534"/>
      <c r="GU1583" s="534"/>
      <c r="GV1583" s="535"/>
    </row>
    <row r="1584" spans="1:204" ht="9.75" customHeight="1" x14ac:dyDescent="0.2">
      <c r="A1584" s="417" t="str">
        <f t="shared" si="2739"/>
        <v>2025-26MARCHRYF</v>
      </c>
      <c r="B1584" s="458" t="str">
        <f t="shared" si="2717"/>
        <v>2025-26</v>
      </c>
      <c r="C1584" s="402" t="s">
        <v>660</v>
      </c>
      <c r="D1584" s="458" t="s">
        <v>667</v>
      </c>
      <c r="E1584" s="458" t="s">
        <v>666</v>
      </c>
      <c r="F1584" s="478" t="s">
        <v>457</v>
      </c>
      <c r="G1584" s="478" t="s">
        <v>694</v>
      </c>
      <c r="H1584" s="510">
        <v>116759</v>
      </c>
      <c r="I1584" s="510">
        <v>88361</v>
      </c>
      <c r="J1584" s="510">
        <v>62009</v>
      </c>
      <c r="K1584" s="510">
        <v>1</v>
      </c>
      <c r="L1584" s="510">
        <v>0</v>
      </c>
      <c r="M1584" s="510">
        <v>1</v>
      </c>
      <c r="N1584" s="510">
        <v>1</v>
      </c>
      <c r="O1584" s="510">
        <v>14</v>
      </c>
      <c r="P1584" s="510">
        <v>478</v>
      </c>
      <c r="Q1584" s="510" t="s">
        <v>152</v>
      </c>
      <c r="R1584" s="510">
        <v>96</v>
      </c>
      <c r="S1584" s="510">
        <v>89504</v>
      </c>
      <c r="T1584" s="510">
        <v>8878</v>
      </c>
      <c r="U1584" s="510">
        <v>5299</v>
      </c>
      <c r="V1584" s="510">
        <v>42804</v>
      </c>
      <c r="W1584" s="510">
        <v>18180</v>
      </c>
      <c r="X1584" s="510">
        <v>329</v>
      </c>
      <c r="Y1584" s="510">
        <v>4745253</v>
      </c>
      <c r="Z1584" s="510">
        <v>534</v>
      </c>
      <c r="AA1584" s="510">
        <v>1001</v>
      </c>
      <c r="AB1584" s="510">
        <v>3159619</v>
      </c>
      <c r="AC1584" s="510">
        <v>596</v>
      </c>
      <c r="AD1584" s="510">
        <v>1116</v>
      </c>
      <c r="AE1584" s="510">
        <v>77682614</v>
      </c>
      <c r="AF1584" s="510">
        <v>1815</v>
      </c>
      <c r="AG1584" s="510">
        <v>3659</v>
      </c>
      <c r="AH1584" s="510">
        <v>98280103</v>
      </c>
      <c r="AI1584" s="510">
        <v>5406</v>
      </c>
      <c r="AJ1584" s="510">
        <v>12291</v>
      </c>
      <c r="AK1584" s="510">
        <v>2689976</v>
      </c>
      <c r="AL1584" s="510">
        <v>8176</v>
      </c>
      <c r="AM1584" s="510">
        <v>19154</v>
      </c>
      <c r="AN1584" s="510">
        <v>361</v>
      </c>
      <c r="AO1584" s="510">
        <v>4497</v>
      </c>
      <c r="AP1584" s="510">
        <v>5618</v>
      </c>
      <c r="AQ1584" s="510">
        <v>15385511</v>
      </c>
      <c r="AR1584" s="510">
        <v>2739</v>
      </c>
      <c r="AS1584" s="510">
        <v>6231</v>
      </c>
      <c r="AT1584" s="510">
        <v>17433</v>
      </c>
      <c r="AU1584" s="510">
        <v>1175</v>
      </c>
      <c r="AV1584" s="510">
        <v>3111</v>
      </c>
      <c r="AW1584" s="510" t="s">
        <v>152</v>
      </c>
      <c r="AX1584" s="510">
        <v>2658</v>
      </c>
      <c r="AY1584" s="510">
        <v>10489</v>
      </c>
      <c r="AZ1584" s="510" t="s">
        <v>152</v>
      </c>
      <c r="BA1584" s="510">
        <v>12106</v>
      </c>
      <c r="BB1584" s="510">
        <v>26779148</v>
      </c>
      <c r="BC1584" s="510">
        <v>2212</v>
      </c>
      <c r="BD1584" s="510">
        <v>4788</v>
      </c>
      <c r="BE1584" s="510">
        <v>1402</v>
      </c>
      <c r="BF1584" s="510">
        <v>6170</v>
      </c>
      <c r="BG1584" s="510">
        <v>4131</v>
      </c>
      <c r="BH1584" s="510">
        <v>403</v>
      </c>
      <c r="BI1584" s="510">
        <v>38886</v>
      </c>
      <c r="BJ1584" s="510">
        <v>3376</v>
      </c>
      <c r="BK1584" s="510">
        <v>29809</v>
      </c>
      <c r="BL1584" s="510">
        <v>72071</v>
      </c>
      <c r="BM1584" s="510">
        <v>18731</v>
      </c>
      <c r="BN1584" s="510">
        <v>12315</v>
      </c>
      <c r="BO1584" s="510">
        <v>11210</v>
      </c>
      <c r="BP1584" s="510">
        <v>7418</v>
      </c>
      <c r="BQ1584" s="510">
        <v>59233</v>
      </c>
      <c r="BR1584" s="510">
        <v>45626</v>
      </c>
      <c r="BS1584" s="510">
        <v>35145</v>
      </c>
      <c r="BT1584" s="510">
        <v>19389</v>
      </c>
      <c r="BU1584" s="510">
        <v>702</v>
      </c>
      <c r="BV1584" s="510">
        <v>357</v>
      </c>
      <c r="BW1584" s="510">
        <v>15</v>
      </c>
      <c r="BX1584" s="510">
        <v>10010</v>
      </c>
      <c r="BY1584" s="510">
        <v>667</v>
      </c>
      <c r="BZ1584" s="510">
        <v>1319</v>
      </c>
      <c r="CA1584" s="510">
        <v>11</v>
      </c>
      <c r="CB1584" s="510">
        <v>3579</v>
      </c>
      <c r="CC1584" s="510">
        <v>325</v>
      </c>
      <c r="CD1584" s="510">
        <v>688</v>
      </c>
      <c r="CE1584" s="510">
        <v>8852</v>
      </c>
      <c r="CF1584" s="510">
        <v>4731664</v>
      </c>
      <c r="CG1584" s="510">
        <v>535</v>
      </c>
      <c r="CH1584" s="510">
        <v>1000</v>
      </c>
      <c r="CI1584" s="510">
        <v>2615</v>
      </c>
      <c r="CJ1584" s="510">
        <v>4723260</v>
      </c>
      <c r="CK1584" s="510">
        <v>1806</v>
      </c>
      <c r="CL1584" s="510">
        <v>3523</v>
      </c>
      <c r="CM1584" s="510">
        <v>1064</v>
      </c>
      <c r="CN1584" s="510">
        <v>1567040</v>
      </c>
      <c r="CO1584" s="510">
        <v>1473</v>
      </c>
      <c r="CP1584" s="510">
        <v>3144</v>
      </c>
      <c r="CQ1584" s="510">
        <v>39125</v>
      </c>
      <c r="CR1584" s="510">
        <v>71392314</v>
      </c>
      <c r="CS1584" s="510">
        <v>1825</v>
      </c>
      <c r="CT1584" s="510">
        <v>3684</v>
      </c>
      <c r="CU1584" s="510">
        <v>845</v>
      </c>
      <c r="CV1584" s="510">
        <v>5312946</v>
      </c>
      <c r="CW1584" s="510">
        <v>6288</v>
      </c>
      <c r="CX1584" s="510">
        <v>15720</v>
      </c>
      <c r="CY1584" s="510">
        <v>210</v>
      </c>
      <c r="CZ1584" s="510">
        <v>1023726</v>
      </c>
      <c r="DA1584" s="510">
        <v>4875</v>
      </c>
      <c r="DB1584" s="510">
        <v>13517</v>
      </c>
      <c r="DC1584" s="510">
        <v>791</v>
      </c>
      <c r="DD1584" s="510">
        <v>8464873</v>
      </c>
      <c r="DE1584" s="510">
        <v>10701</v>
      </c>
      <c r="DF1584" s="510">
        <v>29869</v>
      </c>
      <c r="DG1584" s="510">
        <v>37</v>
      </c>
      <c r="DH1584" s="510">
        <v>389124</v>
      </c>
      <c r="DI1584" s="510">
        <v>10517</v>
      </c>
      <c r="DJ1584" s="510">
        <v>31497</v>
      </c>
      <c r="DK1584" s="510">
        <v>515</v>
      </c>
      <c r="DL1584" s="510">
        <v>237206</v>
      </c>
      <c r="DM1584" s="510">
        <v>461</v>
      </c>
      <c r="DN1584" s="510">
        <v>744</v>
      </c>
      <c r="DO1584" s="510">
        <v>5016</v>
      </c>
      <c r="DP1584" s="510">
        <v>207258</v>
      </c>
      <c r="DQ1584" s="510">
        <v>41</v>
      </c>
      <c r="DR1584" s="510">
        <v>72</v>
      </c>
      <c r="DS1584" s="510">
        <v>116</v>
      </c>
      <c r="DT1584" s="510">
        <v>156641</v>
      </c>
      <c r="DU1584" s="510">
        <v>1350</v>
      </c>
      <c r="DV1584" s="510">
        <v>2986</v>
      </c>
      <c r="DW1584" s="510">
        <v>100</v>
      </c>
      <c r="DX1584" s="510">
        <v>42357</v>
      </c>
      <c r="DY1584" s="510">
        <v>76018021</v>
      </c>
      <c r="DZ1584" s="510">
        <v>1795</v>
      </c>
      <c r="EA1584" s="510">
        <v>3077</v>
      </c>
      <c r="EB1584" s="510">
        <v>31010</v>
      </c>
      <c r="EC1584" s="510">
        <v>13548</v>
      </c>
      <c r="ED1584" s="510">
        <v>2900</v>
      </c>
      <c r="EE1584" s="510">
        <v>21654883</v>
      </c>
      <c r="EF1584" s="510">
        <v>10</v>
      </c>
      <c r="EG1584" s="510">
        <v>214</v>
      </c>
      <c r="EH1584" s="510">
        <v>6</v>
      </c>
      <c r="EI1584" s="510"/>
      <c r="EJ1584" s="479"/>
      <c r="EK1584" s="479"/>
      <c r="EL1584" s="479"/>
      <c r="EM1584" s="479"/>
      <c r="EN1584" s="479"/>
      <c r="EO1584" s="479"/>
      <c r="EP1584" s="479"/>
      <c r="EQ1584" s="479"/>
      <c r="ER1584" s="479"/>
      <c r="ES1584" s="479"/>
      <c r="ET1584" s="479"/>
      <c r="EU1584" s="479"/>
      <c r="EV1584" s="479"/>
      <c r="EW1584" s="479"/>
      <c r="EX1584" s="479"/>
      <c r="EY1584" s="479"/>
      <c r="EZ1584" s="476"/>
      <c r="FA1584" s="446">
        <f t="shared" si="2713"/>
        <v>3</v>
      </c>
      <c r="FB1584" s="417">
        <f t="shared" si="2732"/>
        <v>2026</v>
      </c>
      <c r="FC1584" s="448">
        <f t="shared" si="2733"/>
        <v>46082</v>
      </c>
      <c r="FD1584" s="449">
        <f t="shared" si="2734"/>
        <v>31</v>
      </c>
      <c r="FE1584" s="450"/>
      <c r="FF1584" s="451">
        <f t="shared" si="2716"/>
        <v>0.5971428571428572</v>
      </c>
      <c r="FG1584" s="450"/>
      <c r="FH1584" s="452">
        <f t="shared" si="2740"/>
        <v>2.1098220319891867</v>
      </c>
      <c r="FI1584" s="452">
        <f t="shared" si="2741"/>
        <v>1.3871367425095742</v>
      </c>
      <c r="FJ1584" s="452">
        <f t="shared" si="2742"/>
        <v>2.1154934893376107</v>
      </c>
      <c r="FK1584" s="452">
        <f t="shared" si="2743"/>
        <v>1.3998867710888847</v>
      </c>
      <c r="FL1584" s="452">
        <f t="shared" si="2744"/>
        <v>1.3838192692271751</v>
      </c>
      <c r="FM1584" s="452">
        <f t="shared" si="2745"/>
        <v>1.0659284179048687</v>
      </c>
      <c r="FN1584" s="452">
        <f t="shared" si="2746"/>
        <v>1.9331683168316831</v>
      </c>
      <c r="FO1584" s="452">
        <f t="shared" si="2747"/>
        <v>1.0665016501650164</v>
      </c>
      <c r="FP1584" s="452">
        <f t="shared" si="2748"/>
        <v>2.1337386018237083</v>
      </c>
      <c r="FQ1584" s="452">
        <f t="shared" si="2749"/>
        <v>1.0851063829787233</v>
      </c>
      <c r="FR1584" s="453"/>
      <c r="FS1584" s="446">
        <f t="shared" si="2737"/>
        <v>0</v>
      </c>
      <c r="FT1584" s="446">
        <f t="shared" si="2737"/>
        <v>88361</v>
      </c>
      <c r="FU1584" s="446">
        <f t="shared" si="2737"/>
        <v>88361</v>
      </c>
      <c r="FV1584" s="446">
        <f t="shared" si="2737"/>
        <v>1237054</v>
      </c>
      <c r="FW1584" s="446">
        <f t="shared" si="2737"/>
        <v>8886878</v>
      </c>
      <c r="FX1584" s="446">
        <f t="shared" si="2737"/>
        <v>5913684</v>
      </c>
      <c r="FY1584" s="446">
        <f t="shared" si="2737"/>
        <v>156619836</v>
      </c>
      <c r="FZ1584" s="446">
        <f t="shared" si="2737"/>
        <v>223450380</v>
      </c>
      <c r="GA1584" s="446">
        <f t="shared" si="2737"/>
        <v>6301666</v>
      </c>
      <c r="GB1584" s="446">
        <f t="shared" si="2737"/>
        <v>57963528</v>
      </c>
      <c r="GC1584" s="446">
        <f t="shared" si="2738"/>
        <v>35005758</v>
      </c>
      <c r="GD1584" s="446">
        <f t="shared" si="2738"/>
        <v>19785</v>
      </c>
      <c r="GE1584" s="446">
        <f t="shared" si="2738"/>
        <v>7568</v>
      </c>
      <c r="GF1584" s="446">
        <f t="shared" si="2738"/>
        <v>8852000</v>
      </c>
      <c r="GG1584" s="446">
        <f t="shared" si="2738"/>
        <v>9212645</v>
      </c>
      <c r="GH1584" s="446">
        <f t="shared" si="2738"/>
        <v>3345216</v>
      </c>
      <c r="GI1584" s="446">
        <f t="shared" si="2738"/>
        <v>144136500</v>
      </c>
      <c r="GJ1584" s="446">
        <f t="shared" si="2738"/>
        <v>13283400</v>
      </c>
      <c r="GK1584" s="446">
        <f t="shared" si="2738"/>
        <v>2838570</v>
      </c>
      <c r="GL1584" s="446">
        <f t="shared" si="2738"/>
        <v>23626379</v>
      </c>
      <c r="GM1584" s="446">
        <f t="shared" si="2738"/>
        <v>1165389</v>
      </c>
      <c r="GN1584" s="446">
        <f t="shared" si="2738"/>
        <v>346376</v>
      </c>
      <c r="GO1584" s="446">
        <f t="shared" si="2738"/>
        <v>383160</v>
      </c>
      <c r="GP1584" s="446">
        <f t="shared" si="2738"/>
        <v>361152</v>
      </c>
      <c r="GQ1584" s="446">
        <f t="shared" si="2738"/>
        <v>130332489</v>
      </c>
      <c r="GR1584" s="446"/>
      <c r="GS1584" s="446"/>
      <c r="GT1584" s="446"/>
      <c r="GU1584" s="446"/>
      <c r="GV1584" s="416"/>
    </row>
    <row r="1585" spans="1:204" ht="9.75" customHeight="1" x14ac:dyDescent="0.2">
      <c r="A1585" s="417" t="str">
        <f t="shared" si="2739"/>
        <v>2025-26MARCHRYA</v>
      </c>
      <c r="B1585" s="458" t="str">
        <f t="shared" si="2717"/>
        <v>2025-26</v>
      </c>
      <c r="C1585" s="402" t="s">
        <v>660</v>
      </c>
      <c r="D1585" s="458" t="s">
        <v>653</v>
      </c>
      <c r="E1585" s="458" t="s">
        <v>652</v>
      </c>
      <c r="F1585" s="478" t="s">
        <v>452</v>
      </c>
      <c r="G1585" s="478" t="s">
        <v>697</v>
      </c>
      <c r="H1585" s="510">
        <v>133206</v>
      </c>
      <c r="I1585" s="510">
        <v>93782</v>
      </c>
      <c r="J1585" s="510">
        <v>43399</v>
      </c>
      <c r="K1585" s="510">
        <v>0</v>
      </c>
      <c r="L1585" s="510">
        <v>0</v>
      </c>
      <c r="M1585" s="510">
        <v>0</v>
      </c>
      <c r="N1585" s="510">
        <v>0</v>
      </c>
      <c r="O1585" s="510">
        <v>17</v>
      </c>
      <c r="P1585" s="510">
        <v>518</v>
      </c>
      <c r="Q1585" s="510" t="s">
        <v>152</v>
      </c>
      <c r="R1585" s="510">
        <v>19</v>
      </c>
      <c r="S1585" s="510">
        <v>91389</v>
      </c>
      <c r="T1585" s="510">
        <v>9245</v>
      </c>
      <c r="U1585" s="510">
        <v>5719</v>
      </c>
      <c r="V1585" s="510">
        <v>44043</v>
      </c>
      <c r="W1585" s="510">
        <v>14620</v>
      </c>
      <c r="X1585" s="510">
        <v>449</v>
      </c>
      <c r="Y1585" s="510">
        <v>4404523</v>
      </c>
      <c r="Z1585" s="510">
        <v>476</v>
      </c>
      <c r="AA1585" s="510">
        <v>849</v>
      </c>
      <c r="AB1585" s="510">
        <v>2831368</v>
      </c>
      <c r="AC1585" s="510">
        <v>495</v>
      </c>
      <c r="AD1585" s="510">
        <v>886</v>
      </c>
      <c r="AE1585" s="510">
        <v>51539932</v>
      </c>
      <c r="AF1585" s="510">
        <v>1170</v>
      </c>
      <c r="AG1585" s="510">
        <v>2314</v>
      </c>
      <c r="AH1585" s="510">
        <v>81664941</v>
      </c>
      <c r="AI1585" s="510">
        <v>5586</v>
      </c>
      <c r="AJ1585" s="510">
        <v>14061</v>
      </c>
      <c r="AK1585" s="510">
        <v>3581791</v>
      </c>
      <c r="AL1585" s="510">
        <v>7977</v>
      </c>
      <c r="AM1585" s="510">
        <v>20669</v>
      </c>
      <c r="AN1585" s="510">
        <v>0</v>
      </c>
      <c r="AO1585" s="510">
        <v>5960</v>
      </c>
      <c r="AP1585" s="510">
        <v>3367</v>
      </c>
      <c r="AQ1585" s="510">
        <v>8018137</v>
      </c>
      <c r="AR1585" s="510">
        <v>2381</v>
      </c>
      <c r="AS1585" s="510">
        <v>5210</v>
      </c>
      <c r="AT1585" s="510">
        <v>19441</v>
      </c>
      <c r="AU1585" s="510">
        <v>2299</v>
      </c>
      <c r="AV1585" s="510">
        <v>11726</v>
      </c>
      <c r="AW1585" s="510" t="s">
        <v>152</v>
      </c>
      <c r="AX1585" s="510">
        <v>575</v>
      </c>
      <c r="AY1585" s="510">
        <v>4841</v>
      </c>
      <c r="AZ1585" s="510" t="s">
        <v>152</v>
      </c>
      <c r="BA1585" s="510">
        <v>16564</v>
      </c>
      <c r="BB1585" s="510">
        <v>35391103</v>
      </c>
      <c r="BC1585" s="510">
        <v>2137</v>
      </c>
      <c r="BD1585" s="510">
        <v>6836</v>
      </c>
      <c r="BE1585" s="510">
        <v>2269</v>
      </c>
      <c r="BF1585" s="510">
        <v>7987</v>
      </c>
      <c r="BG1585" s="510">
        <v>3884</v>
      </c>
      <c r="BH1585" s="510">
        <v>2424</v>
      </c>
      <c r="BI1585" s="510">
        <v>41806</v>
      </c>
      <c r="BJ1585" s="510">
        <v>5609</v>
      </c>
      <c r="BK1585" s="510">
        <v>24533</v>
      </c>
      <c r="BL1585" s="510">
        <v>71948</v>
      </c>
      <c r="BM1585" s="510">
        <v>16014</v>
      </c>
      <c r="BN1585" s="510">
        <v>11821</v>
      </c>
      <c r="BO1585" s="510">
        <v>9730</v>
      </c>
      <c r="BP1585" s="510">
        <v>7209</v>
      </c>
      <c r="BQ1585" s="510">
        <v>57766</v>
      </c>
      <c r="BR1585" s="510">
        <v>45513</v>
      </c>
      <c r="BS1585" s="510">
        <v>29200</v>
      </c>
      <c r="BT1585" s="510">
        <v>15051</v>
      </c>
      <c r="BU1585" s="510">
        <v>1332</v>
      </c>
      <c r="BV1585" s="510">
        <v>474</v>
      </c>
      <c r="BW1585" s="510">
        <v>149</v>
      </c>
      <c r="BX1585" s="510">
        <v>83263</v>
      </c>
      <c r="BY1585" s="510">
        <v>559</v>
      </c>
      <c r="BZ1585" s="510">
        <v>896</v>
      </c>
      <c r="CA1585" s="510">
        <v>93</v>
      </c>
      <c r="CB1585" s="510">
        <v>37149</v>
      </c>
      <c r="CC1585" s="510">
        <v>399</v>
      </c>
      <c r="CD1585" s="510">
        <v>826</v>
      </c>
      <c r="CE1585" s="510">
        <v>9003</v>
      </c>
      <c r="CF1585" s="510">
        <v>4284111</v>
      </c>
      <c r="CG1585" s="510">
        <v>476</v>
      </c>
      <c r="CH1585" s="510">
        <v>848</v>
      </c>
      <c r="CI1585" s="510">
        <v>5839</v>
      </c>
      <c r="CJ1585" s="510">
        <v>6532449</v>
      </c>
      <c r="CK1585" s="510">
        <v>1119</v>
      </c>
      <c r="CL1585" s="510">
        <v>2134</v>
      </c>
      <c r="CM1585" s="510">
        <v>1222</v>
      </c>
      <c r="CN1585" s="510">
        <v>1150875</v>
      </c>
      <c r="CO1585" s="510">
        <v>942</v>
      </c>
      <c r="CP1585" s="510">
        <v>1895</v>
      </c>
      <c r="CQ1585" s="510">
        <v>36982</v>
      </c>
      <c r="CR1585" s="510">
        <v>43856608</v>
      </c>
      <c r="CS1585" s="510">
        <v>1186</v>
      </c>
      <c r="CT1585" s="510">
        <v>2349</v>
      </c>
      <c r="CU1585" s="510">
        <v>1504</v>
      </c>
      <c r="CV1585" s="510">
        <v>5879020</v>
      </c>
      <c r="CW1585" s="510">
        <v>3909</v>
      </c>
      <c r="CX1585" s="510">
        <v>9340</v>
      </c>
      <c r="CY1585" s="510">
        <v>330</v>
      </c>
      <c r="CZ1585" s="510">
        <v>945760</v>
      </c>
      <c r="DA1585" s="510">
        <v>2866</v>
      </c>
      <c r="DB1585" s="510">
        <v>6862</v>
      </c>
      <c r="DC1585" s="510">
        <v>1103</v>
      </c>
      <c r="DD1585" s="510">
        <v>5621064</v>
      </c>
      <c r="DE1585" s="510">
        <v>5096</v>
      </c>
      <c r="DF1585" s="510">
        <v>12451</v>
      </c>
      <c r="DG1585" s="510">
        <v>184</v>
      </c>
      <c r="DH1585" s="510">
        <v>687226</v>
      </c>
      <c r="DI1585" s="510">
        <v>3735</v>
      </c>
      <c r="DJ1585" s="510">
        <v>9968</v>
      </c>
      <c r="DK1585" s="510">
        <v>390</v>
      </c>
      <c r="DL1585" s="510">
        <v>132073</v>
      </c>
      <c r="DM1585" s="510">
        <v>339</v>
      </c>
      <c r="DN1585" s="510">
        <v>558</v>
      </c>
      <c r="DO1585" s="510">
        <v>5912</v>
      </c>
      <c r="DP1585" s="510">
        <v>141039</v>
      </c>
      <c r="DQ1585" s="510">
        <v>24</v>
      </c>
      <c r="DR1585" s="510">
        <v>38</v>
      </c>
      <c r="DS1585" s="510">
        <v>251</v>
      </c>
      <c r="DT1585" s="510">
        <v>230407</v>
      </c>
      <c r="DU1585" s="510">
        <v>918</v>
      </c>
      <c r="DV1585" s="510">
        <v>1813</v>
      </c>
      <c r="DW1585" s="510">
        <v>232</v>
      </c>
      <c r="DX1585" s="510">
        <v>47077</v>
      </c>
      <c r="DY1585" s="510">
        <v>114564288</v>
      </c>
      <c r="DZ1585" s="510">
        <v>2434</v>
      </c>
      <c r="EA1585" s="510">
        <v>5581</v>
      </c>
      <c r="EB1585" s="510">
        <v>30930</v>
      </c>
      <c r="EC1585" s="510">
        <v>13346</v>
      </c>
      <c r="ED1585" s="510">
        <v>6701</v>
      </c>
      <c r="EE1585" s="510">
        <v>58105854</v>
      </c>
      <c r="EF1585" s="510">
        <v>403</v>
      </c>
      <c r="EG1585" s="510">
        <v>0</v>
      </c>
      <c r="EH1585" s="510">
        <v>0</v>
      </c>
      <c r="EI1585" s="510"/>
      <c r="EJ1585" s="479"/>
      <c r="EK1585" s="479"/>
      <c r="EL1585" s="479"/>
      <c r="EM1585" s="479"/>
      <c r="EN1585" s="479"/>
      <c r="EO1585" s="479"/>
      <c r="EP1585" s="479"/>
      <c r="EQ1585" s="479"/>
      <c r="ER1585" s="479"/>
      <c r="ES1585" s="479"/>
      <c r="ET1585" s="479"/>
      <c r="EU1585" s="479"/>
      <c r="EV1585" s="479"/>
      <c r="EW1585" s="479"/>
      <c r="EX1585" s="479"/>
      <c r="EY1585" s="479"/>
      <c r="EZ1585" s="476"/>
      <c r="FA1585" s="446">
        <f t="shared" si="2713"/>
        <v>3</v>
      </c>
      <c r="FB1585" s="417">
        <f t="shared" si="2732"/>
        <v>2026</v>
      </c>
      <c r="FC1585" s="448">
        <f t="shared" si="2733"/>
        <v>46082</v>
      </c>
      <c r="FD1585" s="449">
        <f t="shared" si="2734"/>
        <v>31</v>
      </c>
      <c r="FE1585" s="450"/>
      <c r="FF1585" s="451">
        <f t="shared" si="2716"/>
        <v>0.67743783659906043</v>
      </c>
      <c r="FG1585" s="450"/>
      <c r="FH1585" s="452">
        <f t="shared" si="2740"/>
        <v>1.7321795565170361</v>
      </c>
      <c r="FI1585" s="452">
        <f t="shared" si="2741"/>
        <v>1.2786371011357491</v>
      </c>
      <c r="FJ1585" s="452">
        <f t="shared" si="2742"/>
        <v>1.7013463892288863</v>
      </c>
      <c r="FK1585" s="452">
        <f t="shared" si="2743"/>
        <v>1.2605350585766741</v>
      </c>
      <c r="FL1585" s="452">
        <f t="shared" si="2744"/>
        <v>1.3115818631791658</v>
      </c>
      <c r="FM1585" s="452">
        <f t="shared" si="2745"/>
        <v>1.033376472992303</v>
      </c>
      <c r="FN1585" s="452">
        <f t="shared" si="2746"/>
        <v>1.9972640218878248</v>
      </c>
      <c r="FO1585" s="452">
        <f t="shared" si="2747"/>
        <v>1.0294801641586868</v>
      </c>
      <c r="FP1585" s="452">
        <f t="shared" si="2748"/>
        <v>2.9665924276169267</v>
      </c>
      <c r="FQ1585" s="452">
        <f t="shared" si="2749"/>
        <v>1.0556792873051224</v>
      </c>
      <c r="FR1585" s="453"/>
      <c r="FS1585" s="446">
        <f t="shared" ref="FS1585:GB1594" si="2750">IFERROR(HLOOKUP(FS$1,$H$5:$HA$10116,MATCH($A1585,$A$5:$A$10116,0),0)*HLOOKUP(FS$2,$H$5:$HA$10116,MATCH($A1585,$A$5:$A$10116,0),0),"-")</f>
        <v>0</v>
      </c>
      <c r="FT1585" s="446">
        <f t="shared" si="2750"/>
        <v>0</v>
      </c>
      <c r="FU1585" s="446">
        <f t="shared" si="2750"/>
        <v>0</v>
      </c>
      <c r="FV1585" s="446">
        <f t="shared" si="2750"/>
        <v>1594294</v>
      </c>
      <c r="FW1585" s="446">
        <f t="shared" si="2750"/>
        <v>7849005</v>
      </c>
      <c r="FX1585" s="446">
        <f t="shared" si="2750"/>
        <v>5067034</v>
      </c>
      <c r="FY1585" s="446">
        <f t="shared" si="2750"/>
        <v>101915502</v>
      </c>
      <c r="FZ1585" s="446">
        <f t="shared" si="2750"/>
        <v>205571820</v>
      </c>
      <c r="GA1585" s="446">
        <f t="shared" si="2750"/>
        <v>9280381</v>
      </c>
      <c r="GB1585" s="446">
        <f t="shared" si="2750"/>
        <v>113231504</v>
      </c>
      <c r="GC1585" s="446">
        <f t="shared" ref="GC1585:GQ1594" si="2751">IFERROR(HLOOKUP(GC$1,$H$5:$HA$10116,MATCH($A1585,$A$5:$A$10116,0),0)*HLOOKUP(GC$2,$H$5:$HA$10116,MATCH($A1585,$A$5:$A$10116,0),0),"-")</f>
        <v>17542070</v>
      </c>
      <c r="GD1585" s="446">
        <f t="shared" si="2751"/>
        <v>133504</v>
      </c>
      <c r="GE1585" s="446">
        <f t="shared" si="2751"/>
        <v>76818</v>
      </c>
      <c r="GF1585" s="446">
        <f t="shared" si="2751"/>
        <v>7634544</v>
      </c>
      <c r="GG1585" s="446">
        <f t="shared" si="2751"/>
        <v>12460426</v>
      </c>
      <c r="GH1585" s="446">
        <f t="shared" si="2751"/>
        <v>2315690</v>
      </c>
      <c r="GI1585" s="446">
        <f t="shared" si="2751"/>
        <v>86870718</v>
      </c>
      <c r="GJ1585" s="446">
        <f t="shared" si="2751"/>
        <v>14047360</v>
      </c>
      <c r="GK1585" s="446">
        <f t="shared" si="2751"/>
        <v>2264460</v>
      </c>
      <c r="GL1585" s="446">
        <f t="shared" si="2751"/>
        <v>13733453</v>
      </c>
      <c r="GM1585" s="446">
        <f t="shared" si="2751"/>
        <v>1834112</v>
      </c>
      <c r="GN1585" s="446">
        <f t="shared" si="2751"/>
        <v>455063</v>
      </c>
      <c r="GO1585" s="446">
        <f t="shared" si="2751"/>
        <v>217620</v>
      </c>
      <c r="GP1585" s="446">
        <f t="shared" si="2751"/>
        <v>224656</v>
      </c>
      <c r="GQ1585" s="446">
        <f t="shared" si="2751"/>
        <v>262736737</v>
      </c>
      <c r="GR1585" s="446"/>
      <c r="GS1585" s="446"/>
      <c r="GT1585" s="446"/>
      <c r="GU1585" s="446"/>
      <c r="GV1585" s="416"/>
    </row>
    <row r="1586" spans="1:204" ht="9.75" customHeight="1" x14ac:dyDescent="0.2">
      <c r="A1586" s="485" t="str">
        <f t="shared" si="2739"/>
        <v>2025-26MARCHRX8</v>
      </c>
      <c r="B1586" s="503" t="str">
        <f t="shared" si="2717"/>
        <v>2025-26</v>
      </c>
      <c r="C1586" s="436" t="s">
        <v>660</v>
      </c>
      <c r="D1586" s="503" t="s">
        <v>646</v>
      </c>
      <c r="E1586" s="503" t="s">
        <v>645</v>
      </c>
      <c r="F1586" s="504" t="s">
        <v>450</v>
      </c>
      <c r="G1586" s="504" t="s">
        <v>696</v>
      </c>
      <c r="H1586" s="522">
        <v>99548</v>
      </c>
      <c r="I1586" s="522">
        <v>70628</v>
      </c>
      <c r="J1586" s="522">
        <v>608474</v>
      </c>
      <c r="K1586" s="522">
        <v>9</v>
      </c>
      <c r="L1586" s="522">
        <v>0</v>
      </c>
      <c r="M1586" s="522">
        <v>31</v>
      </c>
      <c r="N1586" s="522">
        <v>64</v>
      </c>
      <c r="O1586" s="522">
        <v>128</v>
      </c>
      <c r="P1586" s="522">
        <v>417</v>
      </c>
      <c r="Q1586" s="522" t="s">
        <v>152</v>
      </c>
      <c r="R1586" s="522">
        <v>131</v>
      </c>
      <c r="S1586" s="522">
        <v>75252</v>
      </c>
      <c r="T1586" s="522">
        <v>7240</v>
      </c>
      <c r="U1586" s="522">
        <v>4960</v>
      </c>
      <c r="V1586" s="522">
        <v>40200</v>
      </c>
      <c r="W1586" s="522">
        <v>12581</v>
      </c>
      <c r="X1586" s="522">
        <v>394</v>
      </c>
      <c r="Y1586" s="522">
        <v>3350299</v>
      </c>
      <c r="Z1586" s="522">
        <v>463</v>
      </c>
      <c r="AA1586" s="522">
        <v>809</v>
      </c>
      <c r="AB1586" s="522">
        <v>2477434</v>
      </c>
      <c r="AC1586" s="522">
        <v>499</v>
      </c>
      <c r="AD1586" s="522">
        <v>874</v>
      </c>
      <c r="AE1586" s="522">
        <v>61599438</v>
      </c>
      <c r="AF1586" s="522">
        <v>1532</v>
      </c>
      <c r="AG1586" s="522">
        <v>3196</v>
      </c>
      <c r="AH1586" s="522">
        <v>57070721</v>
      </c>
      <c r="AI1586" s="522">
        <v>4536</v>
      </c>
      <c r="AJ1586" s="522">
        <v>10523</v>
      </c>
      <c r="AK1586" s="522">
        <v>2529512</v>
      </c>
      <c r="AL1586" s="522">
        <v>6420</v>
      </c>
      <c r="AM1586" s="522">
        <v>13279</v>
      </c>
      <c r="AN1586" s="522">
        <v>537</v>
      </c>
      <c r="AO1586" s="522">
        <v>1838</v>
      </c>
      <c r="AP1586" s="522">
        <v>4340</v>
      </c>
      <c r="AQ1586" s="522">
        <v>14615621</v>
      </c>
      <c r="AR1586" s="522">
        <v>3368</v>
      </c>
      <c r="AS1586" s="522">
        <v>7222</v>
      </c>
      <c r="AT1586" s="522">
        <v>9328</v>
      </c>
      <c r="AU1586" s="522">
        <v>1755</v>
      </c>
      <c r="AV1586" s="522">
        <v>2432</v>
      </c>
      <c r="AW1586" s="522" t="s">
        <v>152</v>
      </c>
      <c r="AX1586" s="522">
        <v>1594</v>
      </c>
      <c r="AY1586" s="522">
        <v>3547</v>
      </c>
      <c r="AZ1586" s="522" t="s">
        <v>152</v>
      </c>
      <c r="BA1586" s="522">
        <v>10857</v>
      </c>
      <c r="BB1586" s="522">
        <v>24856863</v>
      </c>
      <c r="BC1586" s="522">
        <v>2289</v>
      </c>
      <c r="BD1586" s="522">
        <v>4866</v>
      </c>
      <c r="BE1586" s="522">
        <v>1376</v>
      </c>
      <c r="BF1586" s="522">
        <v>1519</v>
      </c>
      <c r="BG1586" s="522">
        <v>5217</v>
      </c>
      <c r="BH1586" s="522">
        <v>2745</v>
      </c>
      <c r="BI1586" s="522">
        <v>40457</v>
      </c>
      <c r="BJ1586" s="522">
        <v>5018</v>
      </c>
      <c r="BK1586" s="522">
        <v>20449</v>
      </c>
      <c r="BL1586" s="522">
        <v>65924</v>
      </c>
      <c r="BM1586" s="522">
        <v>13259</v>
      </c>
      <c r="BN1586" s="522">
        <v>10122</v>
      </c>
      <c r="BO1586" s="522">
        <v>8804</v>
      </c>
      <c r="BP1586" s="522">
        <v>6814</v>
      </c>
      <c r="BQ1586" s="522">
        <v>51730</v>
      </c>
      <c r="BR1586" s="522">
        <v>41912</v>
      </c>
      <c r="BS1586" s="522">
        <v>20286</v>
      </c>
      <c r="BT1586" s="522">
        <v>13380</v>
      </c>
      <c r="BU1586" s="522">
        <v>647</v>
      </c>
      <c r="BV1586" s="522">
        <v>463</v>
      </c>
      <c r="BW1586" s="522">
        <v>94</v>
      </c>
      <c r="BX1586" s="522">
        <v>40584</v>
      </c>
      <c r="BY1586" s="522">
        <v>432</v>
      </c>
      <c r="BZ1586" s="522">
        <v>792</v>
      </c>
      <c r="CA1586" s="522">
        <v>342</v>
      </c>
      <c r="CB1586" s="522">
        <v>163550</v>
      </c>
      <c r="CC1586" s="522">
        <v>478</v>
      </c>
      <c r="CD1586" s="522">
        <v>867</v>
      </c>
      <c r="CE1586" s="522">
        <v>6804</v>
      </c>
      <c r="CF1586" s="522">
        <v>3146165</v>
      </c>
      <c r="CG1586" s="522">
        <v>462</v>
      </c>
      <c r="CH1586" s="522">
        <v>805</v>
      </c>
      <c r="CI1586" s="522">
        <v>3077</v>
      </c>
      <c r="CJ1586" s="522">
        <v>5689003</v>
      </c>
      <c r="CK1586" s="522">
        <v>1849</v>
      </c>
      <c r="CL1586" s="522">
        <v>3704</v>
      </c>
      <c r="CM1586" s="522">
        <v>2498</v>
      </c>
      <c r="CN1586" s="522">
        <v>3436108</v>
      </c>
      <c r="CO1586" s="522">
        <v>1376</v>
      </c>
      <c r="CP1586" s="522">
        <v>3079</v>
      </c>
      <c r="CQ1586" s="522">
        <v>34625</v>
      </c>
      <c r="CR1586" s="522">
        <v>52474327</v>
      </c>
      <c r="CS1586" s="522">
        <v>1516</v>
      </c>
      <c r="CT1586" s="522">
        <v>3150</v>
      </c>
      <c r="CU1586" s="522">
        <v>1516</v>
      </c>
      <c r="CV1586" s="522">
        <v>10014919</v>
      </c>
      <c r="CW1586" s="522">
        <v>6606</v>
      </c>
      <c r="CX1586" s="522">
        <v>15627</v>
      </c>
      <c r="CY1586" s="522">
        <v>1258</v>
      </c>
      <c r="CZ1586" s="522">
        <v>6228194</v>
      </c>
      <c r="DA1586" s="522">
        <v>4951</v>
      </c>
      <c r="DB1586" s="522">
        <v>12456</v>
      </c>
      <c r="DC1586" s="522">
        <v>2068</v>
      </c>
      <c r="DD1586" s="522">
        <v>18477537</v>
      </c>
      <c r="DE1586" s="522">
        <v>8935</v>
      </c>
      <c r="DF1586" s="522">
        <v>22793</v>
      </c>
      <c r="DG1586" s="522">
        <v>667</v>
      </c>
      <c r="DH1586" s="522">
        <v>6130636</v>
      </c>
      <c r="DI1586" s="522">
        <v>9191</v>
      </c>
      <c r="DJ1586" s="522">
        <v>23726</v>
      </c>
      <c r="DK1586" s="522">
        <v>480</v>
      </c>
      <c r="DL1586" s="522">
        <v>172174</v>
      </c>
      <c r="DM1586" s="522">
        <v>359</v>
      </c>
      <c r="DN1586" s="522">
        <v>617</v>
      </c>
      <c r="DO1586" s="522">
        <v>4089</v>
      </c>
      <c r="DP1586" s="522">
        <v>177594</v>
      </c>
      <c r="DQ1586" s="522">
        <v>43</v>
      </c>
      <c r="DR1586" s="522">
        <v>84</v>
      </c>
      <c r="DS1586" s="522">
        <v>52</v>
      </c>
      <c r="DT1586" s="522">
        <v>60580</v>
      </c>
      <c r="DU1586" s="522">
        <v>1165</v>
      </c>
      <c r="DV1586" s="522">
        <v>2115</v>
      </c>
      <c r="DW1586" s="522">
        <v>42</v>
      </c>
      <c r="DX1586" s="522">
        <v>45278</v>
      </c>
      <c r="DY1586" s="522">
        <v>47038432</v>
      </c>
      <c r="DZ1586" s="522">
        <v>1039</v>
      </c>
      <c r="EA1586" s="522">
        <v>1841</v>
      </c>
      <c r="EB1586" s="522">
        <v>20806</v>
      </c>
      <c r="EC1586" s="522">
        <v>4861</v>
      </c>
      <c r="ED1586" s="522">
        <v>267</v>
      </c>
      <c r="EE1586" s="522">
        <v>3266723</v>
      </c>
      <c r="EF1586" s="522">
        <v>675</v>
      </c>
      <c r="EG1586" s="522">
        <v>140</v>
      </c>
      <c r="EH1586" s="522">
        <v>1883</v>
      </c>
      <c r="EI1586" s="522"/>
      <c r="EJ1586" s="483"/>
      <c r="EK1586" s="483"/>
      <c r="EL1586" s="483"/>
      <c r="EM1586" s="483"/>
      <c r="EN1586" s="483"/>
      <c r="EO1586" s="483"/>
      <c r="EP1586" s="483"/>
      <c r="EQ1586" s="483"/>
      <c r="ER1586" s="483"/>
      <c r="ES1586" s="483"/>
      <c r="ET1586" s="483"/>
      <c r="EU1586" s="483"/>
      <c r="EV1586" s="483"/>
      <c r="EW1586" s="483"/>
      <c r="EX1586" s="483"/>
      <c r="EY1586" s="483"/>
      <c r="EZ1586" s="484"/>
      <c r="FA1586" s="468">
        <f>MONTH(1&amp;C1586)</f>
        <v>3</v>
      </c>
      <c r="FB1586" s="485">
        <f t="shared" si="2732"/>
        <v>2026</v>
      </c>
      <c r="FC1586" s="486">
        <f t="shared" si="2733"/>
        <v>46082</v>
      </c>
      <c r="FD1586" s="470">
        <f t="shared" si="2734"/>
        <v>31</v>
      </c>
      <c r="FE1586" s="471"/>
      <c r="FF1586" s="517">
        <f t="shared" si="2716"/>
        <v>0.5992964971420196</v>
      </c>
      <c r="FG1586" s="471"/>
      <c r="FH1586" s="487">
        <f t="shared" si="2740"/>
        <v>1.831353591160221</v>
      </c>
      <c r="FI1586" s="487">
        <f t="shared" si="2741"/>
        <v>1.3980662983425414</v>
      </c>
      <c r="FJ1586" s="487">
        <f t="shared" si="2742"/>
        <v>1.7749999999999999</v>
      </c>
      <c r="FK1586" s="487">
        <f t="shared" si="2743"/>
        <v>1.3737903225806452</v>
      </c>
      <c r="FL1586" s="487">
        <f t="shared" si="2744"/>
        <v>1.2868159203980098</v>
      </c>
      <c r="FM1586" s="487">
        <f t="shared" si="2745"/>
        <v>1.0425870646766169</v>
      </c>
      <c r="FN1586" s="487">
        <f t="shared" si="2746"/>
        <v>1.6124314442413163</v>
      </c>
      <c r="FO1586" s="487">
        <f t="shared" si="2747"/>
        <v>1.0635084651458548</v>
      </c>
      <c r="FP1586" s="487">
        <f t="shared" si="2748"/>
        <v>1.6421319796954315</v>
      </c>
      <c r="FQ1586" s="487">
        <f t="shared" si="2749"/>
        <v>1.1751269035532994</v>
      </c>
      <c r="FR1586" s="459"/>
      <c r="FS1586" s="468">
        <f t="shared" si="2750"/>
        <v>0</v>
      </c>
      <c r="FT1586" s="468">
        <f t="shared" si="2750"/>
        <v>2189468</v>
      </c>
      <c r="FU1586" s="468">
        <f t="shared" si="2750"/>
        <v>4520192</v>
      </c>
      <c r="FV1586" s="468">
        <f t="shared" si="2750"/>
        <v>9040384</v>
      </c>
      <c r="FW1586" s="468">
        <f t="shared" si="2750"/>
        <v>5857160</v>
      </c>
      <c r="FX1586" s="468">
        <f t="shared" si="2750"/>
        <v>4335040</v>
      </c>
      <c r="FY1586" s="468">
        <f t="shared" si="2750"/>
        <v>128479200</v>
      </c>
      <c r="FZ1586" s="468">
        <f t="shared" si="2750"/>
        <v>132389863</v>
      </c>
      <c r="GA1586" s="468">
        <f t="shared" si="2750"/>
        <v>5231926</v>
      </c>
      <c r="GB1586" s="468">
        <f t="shared" si="2750"/>
        <v>52830162</v>
      </c>
      <c r="GC1586" s="468">
        <f t="shared" si="2751"/>
        <v>31343480</v>
      </c>
      <c r="GD1586" s="468">
        <f t="shared" si="2751"/>
        <v>74448</v>
      </c>
      <c r="GE1586" s="468">
        <f t="shared" si="2751"/>
        <v>296514</v>
      </c>
      <c r="GF1586" s="468">
        <f t="shared" si="2751"/>
        <v>5477220</v>
      </c>
      <c r="GG1586" s="468">
        <f t="shared" si="2751"/>
        <v>11397208</v>
      </c>
      <c r="GH1586" s="468">
        <f t="shared" si="2751"/>
        <v>7691342</v>
      </c>
      <c r="GI1586" s="468">
        <f t="shared" si="2751"/>
        <v>109068750</v>
      </c>
      <c r="GJ1586" s="468">
        <f t="shared" si="2751"/>
        <v>23690532</v>
      </c>
      <c r="GK1586" s="468">
        <f t="shared" si="2751"/>
        <v>15669648</v>
      </c>
      <c r="GL1586" s="468">
        <f t="shared" si="2751"/>
        <v>47135924</v>
      </c>
      <c r="GM1586" s="468">
        <f t="shared" si="2751"/>
        <v>15825242</v>
      </c>
      <c r="GN1586" s="468">
        <f t="shared" si="2751"/>
        <v>109980</v>
      </c>
      <c r="GO1586" s="468">
        <f t="shared" si="2751"/>
        <v>296160</v>
      </c>
      <c r="GP1586" s="468">
        <f t="shared" si="2751"/>
        <v>343476</v>
      </c>
      <c r="GQ1586" s="468">
        <f t="shared" si="2751"/>
        <v>83356798</v>
      </c>
      <c r="GR1586" s="468"/>
      <c r="GS1586" s="468"/>
      <c r="GT1586" s="468"/>
      <c r="GU1586" s="468"/>
      <c r="GV1586" s="425"/>
    </row>
    <row r="1587" spans="1:204" ht="9.75" customHeight="1" x14ac:dyDescent="0.2">
      <c r="A1587" s="472" t="str">
        <f t="shared" si="2739"/>
        <v>2026-27APRILRX9</v>
      </c>
      <c r="B1587" s="488" t="str">
        <f t="shared" si="2717"/>
        <v>2026-27</v>
      </c>
      <c r="C1587" s="400" t="s">
        <v>664</v>
      </c>
      <c r="D1587" s="488" t="s">
        <v>653</v>
      </c>
      <c r="E1587" s="488" t="s">
        <v>652</v>
      </c>
      <c r="F1587" s="474" t="s">
        <v>451</v>
      </c>
      <c r="G1587" s="474" t="s">
        <v>686</v>
      </c>
      <c r="H1587" s="518">
        <v>98221</v>
      </c>
      <c r="I1587" s="518">
        <v>76171</v>
      </c>
      <c r="J1587" s="518">
        <v>326198</v>
      </c>
      <c r="K1587" s="518">
        <v>4</v>
      </c>
      <c r="L1587" s="518">
        <v>2</v>
      </c>
      <c r="M1587" s="518">
        <v>3</v>
      </c>
      <c r="N1587" s="518">
        <v>8</v>
      </c>
      <c r="O1587" s="518">
        <v>70</v>
      </c>
      <c r="P1587" s="518">
        <v>427</v>
      </c>
      <c r="Q1587" s="518" t="s">
        <v>152</v>
      </c>
      <c r="R1587" s="518">
        <v>520</v>
      </c>
      <c r="S1587" s="518">
        <v>71720</v>
      </c>
      <c r="T1587" s="518">
        <v>6708</v>
      </c>
      <c r="U1587" s="518">
        <v>4278</v>
      </c>
      <c r="V1587" s="518">
        <v>40493</v>
      </c>
      <c r="W1587" s="518">
        <v>9073</v>
      </c>
      <c r="X1587" s="518">
        <v>711</v>
      </c>
      <c r="Y1587" s="518">
        <v>3499412</v>
      </c>
      <c r="Z1587" s="518">
        <v>522</v>
      </c>
      <c r="AA1587" s="518">
        <v>925</v>
      </c>
      <c r="AB1587" s="518">
        <v>2990658</v>
      </c>
      <c r="AC1587" s="518">
        <v>699</v>
      </c>
      <c r="AD1587" s="518">
        <v>1300</v>
      </c>
      <c r="AE1587" s="518">
        <v>72495002</v>
      </c>
      <c r="AF1587" s="518">
        <v>1790</v>
      </c>
      <c r="AG1587" s="518">
        <v>3656</v>
      </c>
      <c r="AH1587" s="518">
        <v>70640986</v>
      </c>
      <c r="AI1587" s="518">
        <v>7786</v>
      </c>
      <c r="AJ1587" s="518">
        <v>18017</v>
      </c>
      <c r="AK1587" s="518">
        <v>7288486</v>
      </c>
      <c r="AL1587" s="518">
        <v>10251</v>
      </c>
      <c r="AM1587" s="518">
        <v>20530</v>
      </c>
      <c r="AN1587" s="518">
        <v>1</v>
      </c>
      <c r="AO1587" s="518">
        <v>2195</v>
      </c>
      <c r="AP1587" s="518">
        <v>2093</v>
      </c>
      <c r="AQ1587" s="518">
        <v>4975488</v>
      </c>
      <c r="AR1587" s="518">
        <v>2377</v>
      </c>
      <c r="AS1587" s="518">
        <v>8724</v>
      </c>
      <c r="AT1587" s="518">
        <v>12807</v>
      </c>
      <c r="AU1587" s="518">
        <v>1374</v>
      </c>
      <c r="AV1587" s="518">
        <v>3329</v>
      </c>
      <c r="AW1587" s="518" t="s">
        <v>152</v>
      </c>
      <c r="AX1587" s="518">
        <v>2858</v>
      </c>
      <c r="AY1587" s="518">
        <v>5246</v>
      </c>
      <c r="AZ1587" s="518" t="s">
        <v>152</v>
      </c>
      <c r="BA1587" s="518">
        <v>13966</v>
      </c>
      <c r="BB1587" s="518">
        <v>26953856</v>
      </c>
      <c r="BC1587" s="518">
        <v>1930</v>
      </c>
      <c r="BD1587" s="518">
        <v>6682</v>
      </c>
      <c r="BE1587" s="518">
        <v>2862</v>
      </c>
      <c r="BF1587" s="518">
        <v>6433</v>
      </c>
      <c r="BG1587" s="518">
        <v>2248</v>
      </c>
      <c r="BH1587" s="518">
        <v>2423</v>
      </c>
      <c r="BI1587" s="518">
        <v>33978</v>
      </c>
      <c r="BJ1587" s="518">
        <v>4691</v>
      </c>
      <c r="BK1587" s="518">
        <v>20244</v>
      </c>
      <c r="BL1587" s="518">
        <v>58913</v>
      </c>
      <c r="BM1587" s="518">
        <v>13181</v>
      </c>
      <c r="BN1587" s="518">
        <v>9739</v>
      </c>
      <c r="BO1587" s="518">
        <v>8213</v>
      </c>
      <c r="BP1587" s="518">
        <v>6312</v>
      </c>
      <c r="BQ1587" s="518">
        <v>52091</v>
      </c>
      <c r="BR1587" s="518">
        <v>42827</v>
      </c>
      <c r="BS1587" s="518">
        <v>16449</v>
      </c>
      <c r="BT1587" s="518">
        <v>9502</v>
      </c>
      <c r="BU1587" s="518">
        <v>1080</v>
      </c>
      <c r="BV1587" s="518">
        <v>732</v>
      </c>
      <c r="BW1587" s="518">
        <v>0</v>
      </c>
      <c r="BX1587" s="518">
        <v>0</v>
      </c>
      <c r="BY1587" s="518" t="s">
        <v>152</v>
      </c>
      <c r="BZ1587" s="518" t="s">
        <v>152</v>
      </c>
      <c r="CA1587" s="518">
        <v>15</v>
      </c>
      <c r="CB1587" s="518">
        <v>5307</v>
      </c>
      <c r="CC1587" s="518">
        <v>354</v>
      </c>
      <c r="CD1587" s="518">
        <v>538</v>
      </c>
      <c r="CE1587" s="518">
        <v>6693</v>
      </c>
      <c r="CF1587" s="518">
        <v>3494105</v>
      </c>
      <c r="CG1587" s="518">
        <v>522</v>
      </c>
      <c r="CH1587" s="518">
        <v>926</v>
      </c>
      <c r="CI1587" s="518">
        <v>1625</v>
      </c>
      <c r="CJ1587" s="518">
        <v>3098968</v>
      </c>
      <c r="CK1587" s="518">
        <v>1907</v>
      </c>
      <c r="CL1587" s="518">
        <v>3856</v>
      </c>
      <c r="CM1587" s="518">
        <v>826</v>
      </c>
      <c r="CN1587" s="518">
        <v>1305020</v>
      </c>
      <c r="CO1587" s="518">
        <v>1580</v>
      </c>
      <c r="CP1587" s="518">
        <v>3525</v>
      </c>
      <c r="CQ1587" s="518">
        <v>38042</v>
      </c>
      <c r="CR1587" s="518">
        <v>68091014</v>
      </c>
      <c r="CS1587" s="518">
        <v>1790</v>
      </c>
      <c r="CT1587" s="518">
        <v>3651</v>
      </c>
      <c r="CU1587" s="518">
        <v>6</v>
      </c>
      <c r="CV1587" s="518">
        <v>39518</v>
      </c>
      <c r="CW1587" s="518">
        <v>6586</v>
      </c>
      <c r="CX1587" s="518">
        <v>16387</v>
      </c>
      <c r="CY1587" s="518">
        <v>246</v>
      </c>
      <c r="CZ1587" s="518">
        <v>1824482</v>
      </c>
      <c r="DA1587" s="518">
        <v>7417</v>
      </c>
      <c r="DB1587" s="518">
        <v>18042</v>
      </c>
      <c r="DC1587" s="518">
        <v>1101</v>
      </c>
      <c r="DD1587" s="518">
        <v>6764502</v>
      </c>
      <c r="DE1587" s="518">
        <v>6144</v>
      </c>
      <c r="DF1587" s="518">
        <v>12224</v>
      </c>
      <c r="DG1587" s="518">
        <v>45</v>
      </c>
      <c r="DH1587" s="518">
        <v>311903</v>
      </c>
      <c r="DI1587" s="518">
        <v>6931</v>
      </c>
      <c r="DJ1587" s="518">
        <v>19074</v>
      </c>
      <c r="DK1587" s="518">
        <v>637</v>
      </c>
      <c r="DL1587" s="518">
        <v>206797</v>
      </c>
      <c r="DM1587" s="518">
        <v>325</v>
      </c>
      <c r="DN1587" s="518">
        <v>527</v>
      </c>
      <c r="DO1587" s="518">
        <v>3565</v>
      </c>
      <c r="DP1587" s="518">
        <v>64698</v>
      </c>
      <c r="DQ1587" s="518">
        <v>18</v>
      </c>
      <c r="DR1587" s="518">
        <v>27</v>
      </c>
      <c r="DS1587" s="518">
        <v>105</v>
      </c>
      <c r="DT1587" s="518">
        <v>171419</v>
      </c>
      <c r="DU1587" s="518">
        <v>1633</v>
      </c>
      <c r="DV1587" s="518">
        <v>3356</v>
      </c>
      <c r="DW1587" s="518">
        <v>97</v>
      </c>
      <c r="DX1587" s="518">
        <v>39268</v>
      </c>
      <c r="DY1587" s="518">
        <v>73100006</v>
      </c>
      <c r="DZ1587" s="518">
        <v>1862</v>
      </c>
      <c r="EA1587" s="518">
        <v>3502</v>
      </c>
      <c r="EB1587" s="518">
        <v>28299</v>
      </c>
      <c r="EC1587" s="518">
        <v>12581</v>
      </c>
      <c r="ED1587" s="518">
        <v>3716</v>
      </c>
      <c r="EE1587" s="518">
        <v>23330399</v>
      </c>
      <c r="EF1587" s="518">
        <v>0</v>
      </c>
      <c r="EG1587" s="518">
        <v>81</v>
      </c>
      <c r="EH1587" s="518">
        <v>39</v>
      </c>
      <c r="EI1587" s="518"/>
      <c r="EJ1587" s="475"/>
      <c r="EK1587" s="475"/>
      <c r="EL1587" s="475"/>
      <c r="EM1587" s="475"/>
      <c r="EN1587" s="475"/>
      <c r="EO1587" s="475"/>
      <c r="EP1587" s="475"/>
      <c r="EQ1587" s="475"/>
      <c r="ER1587" s="475"/>
      <c r="ES1587" s="475"/>
      <c r="ET1587" s="475"/>
      <c r="EU1587" s="475"/>
      <c r="EV1587" s="475"/>
      <c r="EW1587" s="475"/>
      <c r="EX1587" s="475"/>
      <c r="EY1587" s="475"/>
      <c r="EZ1587" s="476"/>
      <c r="FA1587" s="446">
        <f t="shared" ref="FA1587:FA1596" si="2752">MONTH(1&amp;C1587)</f>
        <v>4</v>
      </c>
      <c r="FB1587" s="417">
        <f t="shared" si="2732"/>
        <v>2026</v>
      </c>
      <c r="FC1587" s="448">
        <f t="shared" si="2733"/>
        <v>46113</v>
      </c>
      <c r="FD1587" s="449">
        <f t="shared" si="2734"/>
        <v>30</v>
      </c>
      <c r="FE1587" s="450"/>
      <c r="FF1587" s="451">
        <f t="shared" si="2716"/>
        <v>0.56758477949371122</v>
      </c>
      <c r="FG1587" s="450"/>
      <c r="FH1587" s="452">
        <f t="shared" si="2740"/>
        <v>1.9649672033392964</v>
      </c>
      <c r="FI1587" s="452">
        <f t="shared" si="2741"/>
        <v>1.4518485390578413</v>
      </c>
      <c r="FJ1587" s="452">
        <f t="shared" si="2742"/>
        <v>1.9198223468910707</v>
      </c>
      <c r="FK1587" s="452">
        <f t="shared" si="2743"/>
        <v>1.4754558204768584</v>
      </c>
      <c r="FL1587" s="452">
        <f t="shared" si="2744"/>
        <v>1.2864198750401303</v>
      </c>
      <c r="FM1587" s="452">
        <f t="shared" si="2745"/>
        <v>1.0576395920282518</v>
      </c>
      <c r="FN1587" s="452">
        <f t="shared" si="2746"/>
        <v>1.8129615342224181</v>
      </c>
      <c r="FO1587" s="452">
        <f t="shared" si="2747"/>
        <v>1.0472831478011684</v>
      </c>
      <c r="FP1587" s="452">
        <f t="shared" si="2748"/>
        <v>1.518987341772152</v>
      </c>
      <c r="FQ1587" s="452">
        <f t="shared" si="2749"/>
        <v>1.029535864978903</v>
      </c>
      <c r="FR1587" s="453"/>
      <c r="FS1587" s="446">
        <f t="shared" si="2750"/>
        <v>152342</v>
      </c>
      <c r="FT1587" s="446">
        <f t="shared" si="2750"/>
        <v>228513</v>
      </c>
      <c r="FU1587" s="446">
        <f t="shared" si="2750"/>
        <v>609368</v>
      </c>
      <c r="FV1587" s="446">
        <f t="shared" si="2750"/>
        <v>5331970</v>
      </c>
      <c r="FW1587" s="446">
        <f t="shared" si="2750"/>
        <v>6204900</v>
      </c>
      <c r="FX1587" s="446">
        <f t="shared" si="2750"/>
        <v>5561400</v>
      </c>
      <c r="FY1587" s="446">
        <f t="shared" si="2750"/>
        <v>148042408</v>
      </c>
      <c r="FZ1587" s="446">
        <f t="shared" si="2750"/>
        <v>163468241</v>
      </c>
      <c r="GA1587" s="446">
        <f t="shared" si="2750"/>
        <v>14596830</v>
      </c>
      <c r="GB1587" s="446">
        <f t="shared" si="2750"/>
        <v>93320812</v>
      </c>
      <c r="GC1587" s="446">
        <f t="shared" si="2751"/>
        <v>18259332</v>
      </c>
      <c r="GD1587" s="446" t="str">
        <f t="shared" si="2751"/>
        <v>-</v>
      </c>
      <c r="GE1587" s="446">
        <f t="shared" si="2751"/>
        <v>8070</v>
      </c>
      <c r="GF1587" s="446">
        <f t="shared" si="2751"/>
        <v>6197718</v>
      </c>
      <c r="GG1587" s="446">
        <f t="shared" si="2751"/>
        <v>6266000</v>
      </c>
      <c r="GH1587" s="446">
        <f t="shared" si="2751"/>
        <v>2911650</v>
      </c>
      <c r="GI1587" s="446">
        <f t="shared" si="2751"/>
        <v>138891342</v>
      </c>
      <c r="GJ1587" s="446">
        <f t="shared" si="2751"/>
        <v>98322</v>
      </c>
      <c r="GK1587" s="446">
        <f t="shared" si="2751"/>
        <v>4438332</v>
      </c>
      <c r="GL1587" s="446">
        <f t="shared" si="2751"/>
        <v>13458624</v>
      </c>
      <c r="GM1587" s="446">
        <f t="shared" si="2751"/>
        <v>858330</v>
      </c>
      <c r="GN1587" s="446">
        <f t="shared" si="2751"/>
        <v>352380</v>
      </c>
      <c r="GO1587" s="446">
        <f t="shared" si="2751"/>
        <v>335699</v>
      </c>
      <c r="GP1587" s="446">
        <f t="shared" si="2751"/>
        <v>96255</v>
      </c>
      <c r="GQ1587" s="446">
        <f t="shared" si="2751"/>
        <v>137516536</v>
      </c>
      <c r="GR1587" s="446"/>
      <c r="GS1587" s="446"/>
      <c r="GT1587" s="446"/>
      <c r="GU1587" s="446"/>
      <c r="GV1587" s="416"/>
    </row>
    <row r="1588" spans="1:204" ht="9.75" customHeight="1" x14ac:dyDescent="0.2">
      <c r="A1588" s="417" t="str">
        <f t="shared" si="2739"/>
        <v>2026-27APRILRYC</v>
      </c>
      <c r="B1588" s="458" t="str">
        <f t="shared" si="2717"/>
        <v>2026-27</v>
      </c>
      <c r="C1588" s="402" t="s">
        <v>664</v>
      </c>
      <c r="D1588" s="458" t="s">
        <v>656</v>
      </c>
      <c r="E1588" s="458" t="s">
        <v>466</v>
      </c>
      <c r="F1588" s="478" t="s">
        <v>453</v>
      </c>
      <c r="G1588" s="478" t="s">
        <v>687</v>
      </c>
      <c r="H1588" s="510">
        <v>116388</v>
      </c>
      <c r="I1588" s="510">
        <v>85652</v>
      </c>
      <c r="J1588" s="510">
        <v>47317</v>
      </c>
      <c r="K1588" s="510">
        <v>1</v>
      </c>
      <c r="L1588" s="510">
        <v>0</v>
      </c>
      <c r="M1588" s="510">
        <v>0</v>
      </c>
      <c r="N1588" s="510">
        <v>0</v>
      </c>
      <c r="O1588" s="510">
        <v>17</v>
      </c>
      <c r="P1588" s="510">
        <v>584</v>
      </c>
      <c r="Q1588" s="510" t="s">
        <v>152</v>
      </c>
      <c r="R1588" s="510">
        <v>3020</v>
      </c>
      <c r="S1588" s="510">
        <v>83662</v>
      </c>
      <c r="T1588" s="510">
        <v>7761</v>
      </c>
      <c r="U1588" s="510">
        <v>4645</v>
      </c>
      <c r="V1588" s="510">
        <v>43329</v>
      </c>
      <c r="W1588" s="510">
        <v>17003</v>
      </c>
      <c r="X1588" s="510">
        <v>372</v>
      </c>
      <c r="Y1588" s="510">
        <v>3758233</v>
      </c>
      <c r="Z1588" s="510">
        <v>484</v>
      </c>
      <c r="AA1588" s="510">
        <v>917</v>
      </c>
      <c r="AB1588" s="510">
        <v>2708463</v>
      </c>
      <c r="AC1588" s="510">
        <v>583</v>
      </c>
      <c r="AD1588" s="510">
        <v>1096</v>
      </c>
      <c r="AE1588" s="510">
        <v>71103114</v>
      </c>
      <c r="AF1588" s="510">
        <v>1641</v>
      </c>
      <c r="AG1588" s="510">
        <v>3338</v>
      </c>
      <c r="AH1588" s="510">
        <v>79167513</v>
      </c>
      <c r="AI1588" s="510">
        <v>4656</v>
      </c>
      <c r="AJ1588" s="510">
        <v>11030</v>
      </c>
      <c r="AK1588" s="510">
        <v>2210092</v>
      </c>
      <c r="AL1588" s="510">
        <v>5941</v>
      </c>
      <c r="AM1588" s="510">
        <v>14262</v>
      </c>
      <c r="AN1588" s="510">
        <v>72</v>
      </c>
      <c r="AO1588" s="510">
        <v>4800</v>
      </c>
      <c r="AP1588" s="510">
        <v>3306</v>
      </c>
      <c r="AQ1588" s="510">
        <v>10131363</v>
      </c>
      <c r="AR1588" s="510">
        <v>3065</v>
      </c>
      <c r="AS1588" s="510">
        <v>7347</v>
      </c>
      <c r="AT1588" s="510">
        <v>13823</v>
      </c>
      <c r="AU1588" s="510">
        <v>540</v>
      </c>
      <c r="AV1588" s="510">
        <v>9172</v>
      </c>
      <c r="AW1588" s="510" t="s">
        <v>152</v>
      </c>
      <c r="AX1588" s="510">
        <v>318</v>
      </c>
      <c r="AY1588" s="510">
        <v>3793</v>
      </c>
      <c r="AZ1588" s="510" t="s">
        <v>152</v>
      </c>
      <c r="BA1588" s="510">
        <v>25446</v>
      </c>
      <c r="BB1588" s="510">
        <v>48193823</v>
      </c>
      <c r="BC1588" s="510">
        <v>1894</v>
      </c>
      <c r="BD1588" s="510">
        <v>4679</v>
      </c>
      <c r="BE1588" s="510">
        <v>536</v>
      </c>
      <c r="BF1588" s="510">
        <v>8176</v>
      </c>
      <c r="BG1588" s="510">
        <v>10206</v>
      </c>
      <c r="BH1588" s="510">
        <v>6528</v>
      </c>
      <c r="BI1588" s="510">
        <v>38986</v>
      </c>
      <c r="BJ1588" s="510">
        <v>2469</v>
      </c>
      <c r="BK1588" s="510">
        <v>28384</v>
      </c>
      <c r="BL1588" s="510">
        <v>69839</v>
      </c>
      <c r="BM1588" s="510">
        <v>16888</v>
      </c>
      <c r="BN1588" s="510">
        <v>11836</v>
      </c>
      <c r="BO1588" s="510">
        <v>9945</v>
      </c>
      <c r="BP1588" s="510">
        <v>7089</v>
      </c>
      <c r="BQ1588" s="510">
        <v>64522</v>
      </c>
      <c r="BR1588" s="510">
        <v>47341</v>
      </c>
      <c r="BS1588" s="510">
        <v>31858</v>
      </c>
      <c r="BT1588" s="510">
        <v>18675</v>
      </c>
      <c r="BU1588" s="510">
        <v>643</v>
      </c>
      <c r="BV1588" s="510">
        <v>387</v>
      </c>
      <c r="BW1588" s="510">
        <v>5</v>
      </c>
      <c r="BX1588" s="510">
        <v>1485</v>
      </c>
      <c r="BY1588" s="510">
        <v>297</v>
      </c>
      <c r="BZ1588" s="510">
        <v>518</v>
      </c>
      <c r="CA1588" s="510">
        <v>3</v>
      </c>
      <c r="CB1588" s="510">
        <v>1540</v>
      </c>
      <c r="CC1588" s="510">
        <v>513</v>
      </c>
      <c r="CD1588" s="510">
        <v>857</v>
      </c>
      <c r="CE1588" s="510">
        <v>7753</v>
      </c>
      <c r="CF1588" s="510">
        <v>3755208</v>
      </c>
      <c r="CG1588" s="510">
        <v>484</v>
      </c>
      <c r="CH1588" s="510">
        <v>917</v>
      </c>
      <c r="CI1588" s="510">
        <v>2866</v>
      </c>
      <c r="CJ1588" s="510">
        <v>5000709</v>
      </c>
      <c r="CK1588" s="510">
        <v>1745</v>
      </c>
      <c r="CL1588" s="510">
        <v>3558</v>
      </c>
      <c r="CM1588" s="510">
        <v>1034</v>
      </c>
      <c r="CN1588" s="510">
        <v>1536318</v>
      </c>
      <c r="CO1588" s="510">
        <v>1486</v>
      </c>
      <c r="CP1588" s="510">
        <v>3335</v>
      </c>
      <c r="CQ1588" s="510">
        <v>39429</v>
      </c>
      <c r="CR1588" s="510">
        <v>64566087</v>
      </c>
      <c r="CS1588" s="510">
        <v>1638</v>
      </c>
      <c r="CT1588" s="510">
        <v>3325</v>
      </c>
      <c r="CU1588" s="510">
        <v>238</v>
      </c>
      <c r="CV1588" s="510">
        <v>1186847</v>
      </c>
      <c r="CW1588" s="510">
        <v>4987</v>
      </c>
      <c r="CX1588" s="510">
        <v>12857</v>
      </c>
      <c r="CY1588" s="510">
        <v>197</v>
      </c>
      <c r="CZ1588" s="510">
        <v>934837</v>
      </c>
      <c r="DA1588" s="510">
        <v>4745</v>
      </c>
      <c r="DB1588" s="510">
        <v>12017</v>
      </c>
      <c r="DC1588" s="510">
        <v>819</v>
      </c>
      <c r="DD1588" s="510">
        <v>8148768</v>
      </c>
      <c r="DE1588" s="510">
        <v>9950</v>
      </c>
      <c r="DF1588" s="510">
        <v>28886</v>
      </c>
      <c r="DG1588" s="510">
        <v>119</v>
      </c>
      <c r="DH1588" s="510">
        <v>796219</v>
      </c>
      <c r="DI1588" s="510">
        <v>6691</v>
      </c>
      <c r="DJ1588" s="510">
        <v>18222</v>
      </c>
      <c r="DK1588" s="510">
        <v>482</v>
      </c>
      <c r="DL1588" s="510">
        <v>176842</v>
      </c>
      <c r="DM1588" s="510">
        <v>367</v>
      </c>
      <c r="DN1588" s="510">
        <v>654</v>
      </c>
      <c r="DO1588" s="510">
        <v>4640</v>
      </c>
      <c r="DP1588" s="510">
        <v>194198</v>
      </c>
      <c r="DQ1588" s="510">
        <v>42</v>
      </c>
      <c r="DR1588" s="510">
        <v>77</v>
      </c>
      <c r="DS1588" s="510">
        <v>158</v>
      </c>
      <c r="DT1588" s="510">
        <v>202574</v>
      </c>
      <c r="DU1588" s="510">
        <v>1282</v>
      </c>
      <c r="DV1588" s="510">
        <v>3098</v>
      </c>
      <c r="DW1588" s="510">
        <v>145</v>
      </c>
      <c r="DX1588" s="510">
        <v>39261</v>
      </c>
      <c r="DY1588" s="510">
        <v>70920965</v>
      </c>
      <c r="DZ1588" s="510">
        <v>1806</v>
      </c>
      <c r="EA1588" s="510">
        <v>3603</v>
      </c>
      <c r="EB1588" s="510">
        <v>26435</v>
      </c>
      <c r="EC1588" s="510">
        <v>10538</v>
      </c>
      <c r="ED1588" s="510">
        <v>3930</v>
      </c>
      <c r="EE1588" s="510">
        <v>23377410</v>
      </c>
      <c r="EF1588" s="510">
        <v>2714</v>
      </c>
      <c r="EG1588" s="510">
        <v>84</v>
      </c>
      <c r="EH1588" s="510">
        <v>10</v>
      </c>
      <c r="EI1588" s="510"/>
      <c r="EJ1588" s="479"/>
      <c r="EK1588" s="479"/>
      <c r="EL1588" s="479"/>
      <c r="EM1588" s="479"/>
      <c r="EN1588" s="479"/>
      <c r="EO1588" s="479"/>
      <c r="EP1588" s="479"/>
      <c r="EQ1588" s="479"/>
      <c r="ER1588" s="479"/>
      <c r="ES1588" s="479"/>
      <c r="ET1588" s="479"/>
      <c r="EU1588" s="479"/>
      <c r="EV1588" s="479"/>
      <c r="EW1588" s="479"/>
      <c r="EX1588" s="479"/>
      <c r="EY1588" s="479"/>
      <c r="EZ1588" s="516"/>
      <c r="FA1588" s="446">
        <f t="shared" si="2752"/>
        <v>4</v>
      </c>
      <c r="FB1588" s="417">
        <f t="shared" si="2732"/>
        <v>2026</v>
      </c>
      <c r="FC1588" s="448">
        <f t="shared" si="2733"/>
        <v>46113</v>
      </c>
      <c r="FD1588" s="449">
        <f t="shared" si="2734"/>
        <v>30</v>
      </c>
      <c r="FE1588" s="450"/>
      <c r="FF1588" s="451">
        <f t="shared" si="2716"/>
        <v>0.64650968371185735</v>
      </c>
      <c r="FG1588" s="450"/>
      <c r="FH1588" s="452">
        <f t="shared" si="2740"/>
        <v>2.1760082463600052</v>
      </c>
      <c r="FI1588" s="452">
        <f t="shared" si="2741"/>
        <v>1.5250612034531632</v>
      </c>
      <c r="FJ1588" s="452">
        <f t="shared" si="2742"/>
        <v>2.1410118406889129</v>
      </c>
      <c r="FK1588" s="452">
        <f t="shared" si="2743"/>
        <v>1.5261571582346609</v>
      </c>
      <c r="FL1588" s="452">
        <f t="shared" si="2744"/>
        <v>1.4891181425834892</v>
      </c>
      <c r="FM1588" s="452">
        <f t="shared" si="2745"/>
        <v>1.0925938747720927</v>
      </c>
      <c r="FN1588" s="452">
        <f t="shared" si="2746"/>
        <v>1.8736693524672117</v>
      </c>
      <c r="FO1588" s="452">
        <f t="shared" si="2747"/>
        <v>1.0983355878374403</v>
      </c>
      <c r="FP1588" s="452">
        <f t="shared" si="2748"/>
        <v>1.728494623655914</v>
      </c>
      <c r="FQ1588" s="452">
        <f t="shared" si="2749"/>
        <v>1.0403225806451613</v>
      </c>
      <c r="FR1588" s="453"/>
      <c r="FS1588" s="446">
        <f t="shared" si="2750"/>
        <v>0</v>
      </c>
      <c r="FT1588" s="446">
        <f t="shared" si="2750"/>
        <v>0</v>
      </c>
      <c r="FU1588" s="446">
        <f t="shared" si="2750"/>
        <v>0</v>
      </c>
      <c r="FV1588" s="446">
        <f t="shared" si="2750"/>
        <v>1456084</v>
      </c>
      <c r="FW1588" s="446">
        <f t="shared" si="2750"/>
        <v>7116837</v>
      </c>
      <c r="FX1588" s="446">
        <f t="shared" si="2750"/>
        <v>5090920</v>
      </c>
      <c r="FY1588" s="446">
        <f t="shared" si="2750"/>
        <v>144632202</v>
      </c>
      <c r="FZ1588" s="446">
        <f t="shared" si="2750"/>
        <v>187543090</v>
      </c>
      <c r="GA1588" s="446">
        <f t="shared" si="2750"/>
        <v>5305464</v>
      </c>
      <c r="GB1588" s="446">
        <f t="shared" si="2750"/>
        <v>119061834</v>
      </c>
      <c r="GC1588" s="446">
        <f t="shared" si="2751"/>
        <v>24289182</v>
      </c>
      <c r="GD1588" s="446">
        <f t="shared" si="2751"/>
        <v>2590</v>
      </c>
      <c r="GE1588" s="446">
        <f t="shared" si="2751"/>
        <v>2571</v>
      </c>
      <c r="GF1588" s="446">
        <f t="shared" si="2751"/>
        <v>7109501</v>
      </c>
      <c r="GG1588" s="446">
        <f t="shared" si="2751"/>
        <v>10197228</v>
      </c>
      <c r="GH1588" s="446">
        <f t="shared" si="2751"/>
        <v>3448390</v>
      </c>
      <c r="GI1588" s="446">
        <f t="shared" si="2751"/>
        <v>131101425</v>
      </c>
      <c r="GJ1588" s="446">
        <f t="shared" si="2751"/>
        <v>3059966</v>
      </c>
      <c r="GK1588" s="446">
        <f t="shared" si="2751"/>
        <v>2367349</v>
      </c>
      <c r="GL1588" s="446">
        <f t="shared" si="2751"/>
        <v>23657634</v>
      </c>
      <c r="GM1588" s="446">
        <f t="shared" si="2751"/>
        <v>2168418</v>
      </c>
      <c r="GN1588" s="446">
        <f t="shared" si="2751"/>
        <v>489484</v>
      </c>
      <c r="GO1588" s="446">
        <f t="shared" si="2751"/>
        <v>315228</v>
      </c>
      <c r="GP1588" s="446">
        <f t="shared" si="2751"/>
        <v>357280</v>
      </c>
      <c r="GQ1588" s="446">
        <f t="shared" si="2751"/>
        <v>141457383</v>
      </c>
      <c r="GR1588" s="446"/>
      <c r="GS1588" s="446"/>
      <c r="GT1588" s="446"/>
      <c r="GU1588" s="446"/>
      <c r="GV1588" s="416"/>
    </row>
    <row r="1589" spans="1:204" ht="9.75" customHeight="1" x14ac:dyDescent="0.2">
      <c r="A1589" s="417" t="str">
        <f t="shared" si="2739"/>
        <v>2026-27APRILR1F</v>
      </c>
      <c r="B1589" s="458" t="str">
        <f t="shared" si="2717"/>
        <v>2026-27</v>
      </c>
      <c r="C1589" s="402" t="s">
        <v>664</v>
      </c>
      <c r="D1589" s="458" t="s">
        <v>663</v>
      </c>
      <c r="E1589" s="458" t="s">
        <v>662</v>
      </c>
      <c r="F1589" s="478" t="s">
        <v>458</v>
      </c>
      <c r="G1589" s="478" t="s">
        <v>688</v>
      </c>
      <c r="H1589" s="510">
        <v>3454</v>
      </c>
      <c r="I1589" s="510">
        <v>1889</v>
      </c>
      <c r="J1589" s="510">
        <v>9071</v>
      </c>
      <c r="K1589" s="510">
        <v>5</v>
      </c>
      <c r="L1589" s="510">
        <v>0</v>
      </c>
      <c r="M1589" s="510">
        <v>4</v>
      </c>
      <c r="N1589" s="510">
        <v>29</v>
      </c>
      <c r="O1589" s="510">
        <v>116</v>
      </c>
      <c r="P1589" s="510">
        <v>16</v>
      </c>
      <c r="Q1589" s="510" t="s">
        <v>152</v>
      </c>
      <c r="R1589" s="510">
        <v>0</v>
      </c>
      <c r="S1589" s="510">
        <v>2536</v>
      </c>
      <c r="T1589" s="510">
        <v>143</v>
      </c>
      <c r="U1589" s="510">
        <v>100</v>
      </c>
      <c r="V1589" s="510">
        <v>1185</v>
      </c>
      <c r="W1589" s="510">
        <v>697</v>
      </c>
      <c r="X1589" s="510">
        <v>40</v>
      </c>
      <c r="Y1589" s="510">
        <v>83911</v>
      </c>
      <c r="Z1589" s="510">
        <v>587</v>
      </c>
      <c r="AA1589" s="510">
        <v>1046</v>
      </c>
      <c r="AB1589" s="510">
        <v>72970</v>
      </c>
      <c r="AC1589" s="510">
        <v>730</v>
      </c>
      <c r="AD1589" s="510">
        <v>1167</v>
      </c>
      <c r="AE1589" s="510">
        <v>2018472</v>
      </c>
      <c r="AF1589" s="510">
        <v>1703</v>
      </c>
      <c r="AG1589" s="510">
        <v>3547</v>
      </c>
      <c r="AH1589" s="510">
        <v>3732081</v>
      </c>
      <c r="AI1589" s="510">
        <v>5354</v>
      </c>
      <c r="AJ1589" s="510">
        <v>13471</v>
      </c>
      <c r="AK1589" s="510">
        <v>291348</v>
      </c>
      <c r="AL1589" s="510">
        <v>7284</v>
      </c>
      <c r="AM1589" s="510">
        <v>15238</v>
      </c>
      <c r="AN1589" s="510">
        <v>8</v>
      </c>
      <c r="AO1589" s="510">
        <v>154</v>
      </c>
      <c r="AP1589" s="510">
        <v>4</v>
      </c>
      <c r="AQ1589" s="510">
        <v>4955</v>
      </c>
      <c r="AR1589" s="510">
        <v>1239</v>
      </c>
      <c r="AS1589" s="510">
        <v>1443</v>
      </c>
      <c r="AT1589" s="510">
        <v>313</v>
      </c>
      <c r="AU1589" s="510">
        <v>14</v>
      </c>
      <c r="AV1589" s="510">
        <v>67</v>
      </c>
      <c r="AW1589" s="510" t="s">
        <v>152</v>
      </c>
      <c r="AX1589" s="510">
        <v>27</v>
      </c>
      <c r="AY1589" s="510">
        <v>205</v>
      </c>
      <c r="AZ1589" s="510" t="s">
        <v>152</v>
      </c>
      <c r="BA1589" s="510" t="s">
        <v>152</v>
      </c>
      <c r="BB1589" s="510" t="s">
        <v>152</v>
      </c>
      <c r="BC1589" s="510" t="s">
        <v>152</v>
      </c>
      <c r="BD1589" s="510" t="s">
        <v>152</v>
      </c>
      <c r="BE1589" s="510" t="s">
        <v>152</v>
      </c>
      <c r="BF1589" s="510" t="s">
        <v>152</v>
      </c>
      <c r="BG1589" s="510" t="s">
        <v>152</v>
      </c>
      <c r="BH1589" s="510" t="s">
        <v>152</v>
      </c>
      <c r="BI1589" s="510">
        <v>1364</v>
      </c>
      <c r="BJ1589" s="510">
        <v>26</v>
      </c>
      <c r="BK1589" s="510">
        <v>833</v>
      </c>
      <c r="BL1589" s="510">
        <v>2223</v>
      </c>
      <c r="BM1589" s="510">
        <v>245</v>
      </c>
      <c r="BN1589" s="510">
        <v>216</v>
      </c>
      <c r="BO1589" s="510">
        <v>170</v>
      </c>
      <c r="BP1589" s="510">
        <v>156</v>
      </c>
      <c r="BQ1589" s="510">
        <v>1424</v>
      </c>
      <c r="BR1589" s="510">
        <v>1322</v>
      </c>
      <c r="BS1589" s="510">
        <v>859</v>
      </c>
      <c r="BT1589" s="510">
        <v>737</v>
      </c>
      <c r="BU1589" s="510">
        <v>50</v>
      </c>
      <c r="BV1589" s="510">
        <v>40</v>
      </c>
      <c r="BW1589" s="510">
        <v>1</v>
      </c>
      <c r="BX1589" s="510">
        <v>345</v>
      </c>
      <c r="BY1589" s="510">
        <v>345</v>
      </c>
      <c r="BZ1589" s="510">
        <v>345</v>
      </c>
      <c r="CA1589" s="510">
        <v>1</v>
      </c>
      <c r="CB1589" s="510">
        <v>4534</v>
      </c>
      <c r="CC1589" s="510">
        <v>4534</v>
      </c>
      <c r="CD1589" s="510">
        <v>4534</v>
      </c>
      <c r="CE1589" s="510">
        <v>141</v>
      </c>
      <c r="CF1589" s="510">
        <v>79032</v>
      </c>
      <c r="CG1589" s="510">
        <v>561</v>
      </c>
      <c r="CH1589" s="510">
        <v>1037</v>
      </c>
      <c r="CI1589" s="510">
        <v>106</v>
      </c>
      <c r="CJ1589" s="510">
        <v>171936</v>
      </c>
      <c r="CK1589" s="510">
        <v>1622</v>
      </c>
      <c r="CL1589" s="510">
        <v>3384</v>
      </c>
      <c r="CM1589" s="510">
        <v>19</v>
      </c>
      <c r="CN1589" s="510">
        <v>60449</v>
      </c>
      <c r="CO1589" s="510">
        <v>3182</v>
      </c>
      <c r="CP1589" s="510">
        <v>5689</v>
      </c>
      <c r="CQ1589" s="510">
        <v>1060</v>
      </c>
      <c r="CR1589" s="510">
        <v>1786087</v>
      </c>
      <c r="CS1589" s="510">
        <v>1685</v>
      </c>
      <c r="CT1589" s="510">
        <v>3457</v>
      </c>
      <c r="CU1589" s="510">
        <v>126</v>
      </c>
      <c r="CV1589" s="510">
        <v>519705</v>
      </c>
      <c r="CW1589" s="510">
        <v>4125</v>
      </c>
      <c r="CX1589" s="510">
        <v>9369</v>
      </c>
      <c r="CY1589" s="510">
        <v>25</v>
      </c>
      <c r="CZ1589" s="510">
        <v>248658</v>
      </c>
      <c r="DA1589" s="510">
        <v>9946</v>
      </c>
      <c r="DB1589" s="510">
        <v>21856</v>
      </c>
      <c r="DC1589" s="510">
        <v>20</v>
      </c>
      <c r="DD1589" s="510">
        <v>191183</v>
      </c>
      <c r="DE1589" s="510">
        <v>9559</v>
      </c>
      <c r="DF1589" s="510">
        <v>18064</v>
      </c>
      <c r="DG1589" s="510">
        <v>8</v>
      </c>
      <c r="DH1589" s="510">
        <v>63337</v>
      </c>
      <c r="DI1589" s="510">
        <v>7917</v>
      </c>
      <c r="DJ1589" s="510">
        <v>14319</v>
      </c>
      <c r="DK1589" s="510">
        <v>4</v>
      </c>
      <c r="DL1589" s="510">
        <v>2151</v>
      </c>
      <c r="DM1589" s="510">
        <v>538</v>
      </c>
      <c r="DN1589" s="510">
        <v>801</v>
      </c>
      <c r="DO1589" s="510">
        <v>83</v>
      </c>
      <c r="DP1589" s="510">
        <v>3115</v>
      </c>
      <c r="DQ1589" s="510">
        <v>38</v>
      </c>
      <c r="DR1589" s="510">
        <v>72</v>
      </c>
      <c r="DS1589" s="510">
        <v>2</v>
      </c>
      <c r="DT1589" s="510">
        <v>2746</v>
      </c>
      <c r="DU1589" s="510">
        <v>1373</v>
      </c>
      <c r="DV1589" s="510">
        <v>2124</v>
      </c>
      <c r="DW1589" s="510">
        <v>1</v>
      </c>
      <c r="DX1589" s="510">
        <v>1378</v>
      </c>
      <c r="DY1589" s="510">
        <v>2159933</v>
      </c>
      <c r="DZ1589" s="510">
        <v>1567</v>
      </c>
      <c r="EA1589" s="510">
        <v>3568</v>
      </c>
      <c r="EB1589" s="510">
        <v>807</v>
      </c>
      <c r="EC1589" s="510">
        <v>285</v>
      </c>
      <c r="ED1589" s="510">
        <v>137</v>
      </c>
      <c r="EE1589" s="510">
        <v>632839</v>
      </c>
      <c r="EF1589" s="510">
        <v>38</v>
      </c>
      <c r="EG1589" s="510">
        <v>0</v>
      </c>
      <c r="EH1589" s="510">
        <v>10</v>
      </c>
      <c r="EI1589" s="510"/>
      <c r="EJ1589" s="479"/>
      <c r="EK1589" s="479"/>
      <c r="EL1589" s="479"/>
      <c r="EM1589" s="479"/>
      <c r="EN1589" s="479"/>
      <c r="EO1589" s="479"/>
      <c r="EP1589" s="479"/>
      <c r="EQ1589" s="479"/>
      <c r="ER1589" s="479"/>
      <c r="ES1589" s="479"/>
      <c r="ET1589" s="479"/>
      <c r="EU1589" s="479"/>
      <c r="EV1589" s="479"/>
      <c r="EW1589" s="479"/>
      <c r="EX1589" s="479"/>
      <c r="EY1589" s="479"/>
      <c r="EZ1589" s="476"/>
      <c r="FA1589" s="446">
        <f t="shared" si="2752"/>
        <v>4</v>
      </c>
      <c r="FB1589" s="417">
        <f t="shared" si="2732"/>
        <v>2026</v>
      </c>
      <c r="FC1589" s="448">
        <f t="shared" si="2733"/>
        <v>46113</v>
      </c>
      <c r="FD1589" s="449">
        <f t="shared" si="2734"/>
        <v>30</v>
      </c>
      <c r="FE1589" s="450"/>
      <c r="FF1589" s="451">
        <f t="shared" si="2716"/>
        <v>0.65354330708661412</v>
      </c>
      <c r="FG1589" s="450"/>
      <c r="FH1589" s="452">
        <f t="shared" si="2740"/>
        <v>1.7132867132867133</v>
      </c>
      <c r="FI1589" s="452">
        <f t="shared" si="2741"/>
        <v>1.5104895104895104</v>
      </c>
      <c r="FJ1589" s="452">
        <f t="shared" si="2742"/>
        <v>1.7</v>
      </c>
      <c r="FK1589" s="452">
        <f t="shared" si="2743"/>
        <v>1.56</v>
      </c>
      <c r="FL1589" s="452">
        <f t="shared" si="2744"/>
        <v>1.2016877637130801</v>
      </c>
      <c r="FM1589" s="452">
        <f t="shared" si="2745"/>
        <v>1.1156118143459917</v>
      </c>
      <c r="FN1589" s="452">
        <f t="shared" si="2746"/>
        <v>1.2324246771879483</v>
      </c>
      <c r="FO1589" s="452">
        <f t="shared" si="2747"/>
        <v>1.0573888091822095</v>
      </c>
      <c r="FP1589" s="452">
        <f t="shared" si="2748"/>
        <v>1.25</v>
      </c>
      <c r="FQ1589" s="452">
        <f t="shared" si="2749"/>
        <v>1</v>
      </c>
      <c r="FR1589" s="453"/>
      <c r="FS1589" s="446">
        <f t="shared" si="2750"/>
        <v>0</v>
      </c>
      <c r="FT1589" s="446">
        <f t="shared" si="2750"/>
        <v>7556</v>
      </c>
      <c r="FU1589" s="446">
        <f t="shared" si="2750"/>
        <v>54781</v>
      </c>
      <c r="FV1589" s="446">
        <f t="shared" si="2750"/>
        <v>219124</v>
      </c>
      <c r="FW1589" s="446">
        <f t="shared" si="2750"/>
        <v>149578</v>
      </c>
      <c r="FX1589" s="446">
        <f t="shared" si="2750"/>
        <v>116700</v>
      </c>
      <c r="FY1589" s="446">
        <f t="shared" si="2750"/>
        <v>4203195</v>
      </c>
      <c r="FZ1589" s="446">
        <f t="shared" si="2750"/>
        <v>9389287</v>
      </c>
      <c r="GA1589" s="446">
        <f t="shared" si="2750"/>
        <v>609520</v>
      </c>
      <c r="GB1589" s="446" t="str">
        <f t="shared" si="2750"/>
        <v>-</v>
      </c>
      <c r="GC1589" s="446">
        <f t="shared" si="2751"/>
        <v>5772</v>
      </c>
      <c r="GD1589" s="446">
        <f t="shared" si="2751"/>
        <v>345</v>
      </c>
      <c r="GE1589" s="446">
        <f t="shared" si="2751"/>
        <v>4534</v>
      </c>
      <c r="GF1589" s="446">
        <f t="shared" si="2751"/>
        <v>146217</v>
      </c>
      <c r="GG1589" s="446">
        <f t="shared" si="2751"/>
        <v>358704</v>
      </c>
      <c r="GH1589" s="446">
        <f t="shared" si="2751"/>
        <v>108091</v>
      </c>
      <c r="GI1589" s="446">
        <f t="shared" si="2751"/>
        <v>3664420</v>
      </c>
      <c r="GJ1589" s="446">
        <f t="shared" si="2751"/>
        <v>1180494</v>
      </c>
      <c r="GK1589" s="446">
        <f t="shared" si="2751"/>
        <v>546400</v>
      </c>
      <c r="GL1589" s="446">
        <f t="shared" si="2751"/>
        <v>361280</v>
      </c>
      <c r="GM1589" s="446">
        <f t="shared" si="2751"/>
        <v>114552</v>
      </c>
      <c r="GN1589" s="446">
        <f t="shared" si="2751"/>
        <v>4248</v>
      </c>
      <c r="GO1589" s="446">
        <f t="shared" si="2751"/>
        <v>3204</v>
      </c>
      <c r="GP1589" s="446">
        <f t="shared" si="2751"/>
        <v>5976</v>
      </c>
      <c r="GQ1589" s="446">
        <f t="shared" si="2751"/>
        <v>4916704</v>
      </c>
      <c r="GR1589" s="446"/>
      <c r="GS1589" s="446"/>
      <c r="GT1589" s="446"/>
      <c r="GU1589" s="446"/>
      <c r="GV1589" s="416"/>
    </row>
    <row r="1590" spans="1:204" ht="9.75" customHeight="1" x14ac:dyDescent="0.2">
      <c r="A1590" s="493" t="str">
        <f t="shared" si="2739"/>
        <v>2026-27APRILRRU</v>
      </c>
      <c r="B1590" s="494" t="str">
        <f t="shared" si="2717"/>
        <v>2026-27</v>
      </c>
      <c r="C1590" s="480" t="s">
        <v>664</v>
      </c>
      <c r="D1590" s="494" t="s">
        <v>659</v>
      </c>
      <c r="E1590" s="494" t="s">
        <v>467</v>
      </c>
      <c r="F1590" s="495" t="s">
        <v>454</v>
      </c>
      <c r="G1590" s="511" t="s">
        <v>689</v>
      </c>
      <c r="H1590" s="519">
        <v>175824</v>
      </c>
      <c r="I1590" s="519">
        <v>127277</v>
      </c>
      <c r="J1590" s="519">
        <v>360211</v>
      </c>
      <c r="K1590" s="519">
        <v>3</v>
      </c>
      <c r="L1590" s="519">
        <v>0</v>
      </c>
      <c r="M1590" s="519">
        <v>1</v>
      </c>
      <c r="N1590" s="519">
        <v>15</v>
      </c>
      <c r="O1590" s="519">
        <v>64</v>
      </c>
      <c r="P1590" s="519">
        <v>557</v>
      </c>
      <c r="Q1590" s="519" t="s">
        <v>152</v>
      </c>
      <c r="R1590" s="519">
        <v>2080</v>
      </c>
      <c r="S1590" s="519">
        <v>123420</v>
      </c>
      <c r="T1590" s="519">
        <v>13727</v>
      </c>
      <c r="U1590" s="519">
        <v>9413</v>
      </c>
      <c r="V1590" s="519">
        <v>58270</v>
      </c>
      <c r="W1590" s="519">
        <v>15651</v>
      </c>
      <c r="X1590" s="519">
        <v>1073</v>
      </c>
      <c r="Y1590" s="519">
        <v>5553762</v>
      </c>
      <c r="Z1590" s="519">
        <v>405</v>
      </c>
      <c r="AA1590" s="519">
        <v>697</v>
      </c>
      <c r="AB1590" s="519">
        <v>5137203</v>
      </c>
      <c r="AC1590" s="519">
        <v>546</v>
      </c>
      <c r="AD1590" s="519">
        <v>929</v>
      </c>
      <c r="AE1590" s="519">
        <v>86937895</v>
      </c>
      <c r="AF1590" s="519">
        <v>1492</v>
      </c>
      <c r="AG1590" s="519">
        <v>3080</v>
      </c>
      <c r="AH1590" s="519">
        <v>66820765</v>
      </c>
      <c r="AI1590" s="519">
        <v>4269</v>
      </c>
      <c r="AJ1590" s="519">
        <v>10447</v>
      </c>
      <c r="AK1590" s="519">
        <v>8122296</v>
      </c>
      <c r="AL1590" s="519">
        <v>7570</v>
      </c>
      <c r="AM1590" s="519">
        <v>16879</v>
      </c>
      <c r="AN1590" s="519">
        <v>1531</v>
      </c>
      <c r="AO1590" s="519">
        <v>3146</v>
      </c>
      <c r="AP1590" s="519">
        <v>3041</v>
      </c>
      <c r="AQ1590" s="519">
        <v>6374205</v>
      </c>
      <c r="AR1590" s="519">
        <v>2096</v>
      </c>
      <c r="AS1590" s="519">
        <v>4420</v>
      </c>
      <c r="AT1590" s="519">
        <v>29636</v>
      </c>
      <c r="AU1590" s="519">
        <v>2420</v>
      </c>
      <c r="AV1590" s="519">
        <v>11730</v>
      </c>
      <c r="AW1590" s="519" t="s">
        <v>152</v>
      </c>
      <c r="AX1590" s="519">
        <v>786</v>
      </c>
      <c r="AY1590" s="519">
        <v>14700</v>
      </c>
      <c r="AZ1590" s="519" t="s">
        <v>152</v>
      </c>
      <c r="BA1590" s="519">
        <v>19774</v>
      </c>
      <c r="BB1590" s="519">
        <v>28000321</v>
      </c>
      <c r="BC1590" s="519">
        <v>1416</v>
      </c>
      <c r="BD1590" s="519">
        <v>2804</v>
      </c>
      <c r="BE1590" s="519">
        <v>1511</v>
      </c>
      <c r="BF1590" s="519">
        <v>3630</v>
      </c>
      <c r="BG1590" s="519">
        <v>11650</v>
      </c>
      <c r="BH1590" s="519">
        <v>2983</v>
      </c>
      <c r="BI1590" s="519">
        <v>59271</v>
      </c>
      <c r="BJ1590" s="519">
        <v>2880</v>
      </c>
      <c r="BK1590" s="519">
        <v>31633</v>
      </c>
      <c r="BL1590" s="519">
        <v>93784</v>
      </c>
      <c r="BM1590" s="519">
        <v>32279</v>
      </c>
      <c r="BN1590" s="519">
        <v>25824</v>
      </c>
      <c r="BO1590" s="519">
        <v>21555</v>
      </c>
      <c r="BP1590" s="519">
        <v>17777</v>
      </c>
      <c r="BQ1590" s="519">
        <v>96868</v>
      </c>
      <c r="BR1590" s="519">
        <v>65192</v>
      </c>
      <c r="BS1590" s="519">
        <v>37352</v>
      </c>
      <c r="BT1590" s="519">
        <v>17628</v>
      </c>
      <c r="BU1590" s="519">
        <v>2139</v>
      </c>
      <c r="BV1590" s="519">
        <v>1137</v>
      </c>
      <c r="BW1590" s="519">
        <v>78</v>
      </c>
      <c r="BX1590" s="519">
        <v>41701</v>
      </c>
      <c r="BY1590" s="519">
        <v>535</v>
      </c>
      <c r="BZ1590" s="519">
        <v>1001</v>
      </c>
      <c r="CA1590" s="519">
        <v>40</v>
      </c>
      <c r="CB1590" s="519">
        <v>23840</v>
      </c>
      <c r="CC1590" s="519">
        <v>596</v>
      </c>
      <c r="CD1590" s="519">
        <v>1125</v>
      </c>
      <c r="CE1590" s="519">
        <v>13609</v>
      </c>
      <c r="CF1590" s="519">
        <v>5488221</v>
      </c>
      <c r="CG1590" s="519">
        <v>403</v>
      </c>
      <c r="CH1590" s="519">
        <v>694</v>
      </c>
      <c r="CI1590" s="519">
        <v>4241</v>
      </c>
      <c r="CJ1590" s="519">
        <v>6397102</v>
      </c>
      <c r="CK1590" s="519">
        <v>1508</v>
      </c>
      <c r="CL1590" s="519">
        <v>3267</v>
      </c>
      <c r="CM1590" s="519">
        <v>1376</v>
      </c>
      <c r="CN1590" s="519">
        <v>1716328</v>
      </c>
      <c r="CO1590" s="519">
        <v>1247</v>
      </c>
      <c r="CP1590" s="519">
        <v>2866</v>
      </c>
      <c r="CQ1590" s="519">
        <v>52653</v>
      </c>
      <c r="CR1590" s="519">
        <v>78824465</v>
      </c>
      <c r="CS1590" s="519">
        <v>1497</v>
      </c>
      <c r="CT1590" s="519">
        <v>3070</v>
      </c>
      <c r="CU1590" s="519">
        <v>1128</v>
      </c>
      <c r="CV1590" s="519">
        <v>6284312</v>
      </c>
      <c r="CW1590" s="519">
        <v>5571</v>
      </c>
      <c r="CX1590" s="519">
        <v>13268</v>
      </c>
      <c r="CY1590" s="519">
        <v>462</v>
      </c>
      <c r="CZ1590" s="519">
        <v>1867637</v>
      </c>
      <c r="DA1590" s="519">
        <v>4043</v>
      </c>
      <c r="DB1590" s="519">
        <v>10939</v>
      </c>
      <c r="DC1590" s="519">
        <v>1246</v>
      </c>
      <c r="DD1590" s="519">
        <v>8652976</v>
      </c>
      <c r="DE1590" s="519">
        <v>6945</v>
      </c>
      <c r="DF1590" s="519">
        <v>15587</v>
      </c>
      <c r="DG1590" s="519">
        <v>103</v>
      </c>
      <c r="DH1590" s="519">
        <v>579033</v>
      </c>
      <c r="DI1590" s="519">
        <v>5622</v>
      </c>
      <c r="DJ1590" s="519">
        <v>13174</v>
      </c>
      <c r="DK1590" s="519">
        <v>1051</v>
      </c>
      <c r="DL1590" s="519">
        <v>358697</v>
      </c>
      <c r="DM1590" s="519">
        <v>341</v>
      </c>
      <c r="DN1590" s="519">
        <v>603</v>
      </c>
      <c r="DO1590" s="519">
        <v>8396</v>
      </c>
      <c r="DP1590" s="519">
        <v>405293</v>
      </c>
      <c r="DQ1590" s="519">
        <v>48</v>
      </c>
      <c r="DR1590" s="519">
        <v>89</v>
      </c>
      <c r="DS1590" s="519">
        <v>115</v>
      </c>
      <c r="DT1590" s="519">
        <v>268907</v>
      </c>
      <c r="DU1590" s="519">
        <v>2338</v>
      </c>
      <c r="DV1590" s="519">
        <v>5975</v>
      </c>
      <c r="DW1590" s="519">
        <v>105</v>
      </c>
      <c r="DX1590" s="519">
        <v>59675</v>
      </c>
      <c r="DY1590" s="519">
        <v>84342045</v>
      </c>
      <c r="DZ1590" s="519">
        <v>1413</v>
      </c>
      <c r="EA1590" s="519">
        <v>2472</v>
      </c>
      <c r="EB1590" s="519">
        <v>42484</v>
      </c>
      <c r="EC1590" s="519">
        <v>15948</v>
      </c>
      <c r="ED1590" s="519">
        <v>772</v>
      </c>
      <c r="EE1590" s="519">
        <v>10516286</v>
      </c>
      <c r="EF1590" s="519">
        <v>1252</v>
      </c>
      <c r="EG1590" s="519">
        <v>84</v>
      </c>
      <c r="EH1590" s="519">
        <v>44</v>
      </c>
      <c r="EI1590" s="519"/>
      <c r="EJ1590" s="512"/>
      <c r="EK1590" s="512"/>
      <c r="EL1590" s="512"/>
      <c r="EM1590" s="512"/>
      <c r="EN1590" s="512"/>
      <c r="EO1590" s="512"/>
      <c r="EP1590" s="512"/>
      <c r="EQ1590" s="512"/>
      <c r="ER1590" s="512"/>
      <c r="ES1590" s="512"/>
      <c r="ET1590" s="512"/>
      <c r="EU1590" s="512"/>
      <c r="EV1590" s="512"/>
      <c r="EW1590" s="512"/>
      <c r="EX1590" s="512"/>
      <c r="EY1590" s="512"/>
      <c r="EZ1590" s="514"/>
      <c r="FA1590" s="520">
        <f t="shared" si="2752"/>
        <v>4</v>
      </c>
      <c r="FB1590" s="493">
        <f t="shared" si="2732"/>
        <v>2026</v>
      </c>
      <c r="FC1590" s="498">
        <f t="shared" si="2733"/>
        <v>46113</v>
      </c>
      <c r="FD1590" s="499">
        <f t="shared" si="2734"/>
        <v>30</v>
      </c>
      <c r="FE1590" s="500"/>
      <c r="FF1590" s="515">
        <f t="shared" si="2716"/>
        <v>0.63750949126803336</v>
      </c>
      <c r="FG1590" s="500"/>
      <c r="FH1590" s="481">
        <f t="shared" si="2740"/>
        <v>2.351497049610257</v>
      </c>
      <c r="FI1590" s="481">
        <f t="shared" si="2741"/>
        <v>1.8812559189917681</v>
      </c>
      <c r="FJ1590" s="481">
        <f t="shared" si="2742"/>
        <v>2.2899181982364816</v>
      </c>
      <c r="FK1590" s="481">
        <f t="shared" si="2743"/>
        <v>1.8885583767130565</v>
      </c>
      <c r="FL1590" s="481">
        <f t="shared" si="2744"/>
        <v>1.6623991762484984</v>
      </c>
      <c r="FM1590" s="481">
        <f t="shared" si="2745"/>
        <v>1.1187918311309422</v>
      </c>
      <c r="FN1590" s="481">
        <f t="shared" si="2746"/>
        <v>2.3865567695354928</v>
      </c>
      <c r="FO1590" s="481">
        <f t="shared" si="2747"/>
        <v>1.1263178071688711</v>
      </c>
      <c r="FP1590" s="481">
        <f t="shared" si="2748"/>
        <v>1.9934762348555453</v>
      </c>
      <c r="FQ1590" s="481">
        <f t="shared" si="2749"/>
        <v>1.0596458527493011</v>
      </c>
      <c r="FR1590" s="501"/>
      <c r="FS1590" s="482">
        <f t="shared" si="2750"/>
        <v>0</v>
      </c>
      <c r="FT1590" s="482">
        <f t="shared" si="2750"/>
        <v>127277</v>
      </c>
      <c r="FU1590" s="482">
        <f t="shared" si="2750"/>
        <v>1909155</v>
      </c>
      <c r="FV1590" s="482">
        <f t="shared" si="2750"/>
        <v>8145728</v>
      </c>
      <c r="FW1590" s="482">
        <f t="shared" si="2750"/>
        <v>9567719</v>
      </c>
      <c r="FX1590" s="482">
        <f t="shared" si="2750"/>
        <v>8744677</v>
      </c>
      <c r="FY1590" s="482">
        <f t="shared" si="2750"/>
        <v>179471600</v>
      </c>
      <c r="FZ1590" s="482">
        <f t="shared" si="2750"/>
        <v>163505997</v>
      </c>
      <c r="GA1590" s="482">
        <f t="shared" si="2750"/>
        <v>18111167</v>
      </c>
      <c r="GB1590" s="482">
        <f t="shared" si="2750"/>
        <v>55446296</v>
      </c>
      <c r="GC1590" s="482">
        <f t="shared" si="2751"/>
        <v>13441220</v>
      </c>
      <c r="GD1590" s="482">
        <f t="shared" si="2751"/>
        <v>78078</v>
      </c>
      <c r="GE1590" s="482">
        <f t="shared" si="2751"/>
        <v>45000</v>
      </c>
      <c r="GF1590" s="482">
        <f t="shared" si="2751"/>
        <v>9444646</v>
      </c>
      <c r="GG1590" s="482">
        <f t="shared" si="2751"/>
        <v>13855347</v>
      </c>
      <c r="GH1590" s="482">
        <f t="shared" si="2751"/>
        <v>3943616</v>
      </c>
      <c r="GI1590" s="482">
        <f t="shared" si="2751"/>
        <v>161644710</v>
      </c>
      <c r="GJ1590" s="482">
        <f t="shared" si="2751"/>
        <v>14966304</v>
      </c>
      <c r="GK1590" s="482">
        <f t="shared" si="2751"/>
        <v>5053818</v>
      </c>
      <c r="GL1590" s="482">
        <f t="shared" si="2751"/>
        <v>19421402</v>
      </c>
      <c r="GM1590" s="482">
        <f t="shared" si="2751"/>
        <v>1356922</v>
      </c>
      <c r="GN1590" s="482">
        <f t="shared" si="2751"/>
        <v>687125</v>
      </c>
      <c r="GO1590" s="482">
        <f t="shared" si="2751"/>
        <v>633753</v>
      </c>
      <c r="GP1590" s="482">
        <f t="shared" si="2751"/>
        <v>747244</v>
      </c>
      <c r="GQ1590" s="482">
        <f t="shared" si="2751"/>
        <v>147516600</v>
      </c>
      <c r="GR1590" s="482"/>
      <c r="GS1590" s="482"/>
      <c r="GT1590" s="482"/>
      <c r="GU1590" s="482"/>
      <c r="GV1590" s="502"/>
    </row>
    <row r="1591" spans="1:204" ht="9.75" customHeight="1" x14ac:dyDescent="0.2">
      <c r="A1591" s="417" t="str">
        <f t="shared" si="2739"/>
        <v>2026-27APRILRX6</v>
      </c>
      <c r="B1591" s="458" t="str">
        <f t="shared" si="2717"/>
        <v>2026-27</v>
      </c>
      <c r="C1591" s="402" t="s">
        <v>664</v>
      </c>
      <c r="D1591" s="458" t="s">
        <v>646</v>
      </c>
      <c r="E1591" s="458" t="s">
        <v>645</v>
      </c>
      <c r="F1591" s="478" t="s">
        <v>448</v>
      </c>
      <c r="G1591" s="478" t="s">
        <v>690</v>
      </c>
      <c r="H1591" s="510">
        <v>49585</v>
      </c>
      <c r="I1591" s="510">
        <v>34082</v>
      </c>
      <c r="J1591" s="510">
        <v>24690</v>
      </c>
      <c r="K1591" s="510">
        <v>1</v>
      </c>
      <c r="L1591" s="510">
        <v>0</v>
      </c>
      <c r="M1591" s="510">
        <v>0</v>
      </c>
      <c r="N1591" s="510">
        <v>2</v>
      </c>
      <c r="O1591" s="510">
        <v>15</v>
      </c>
      <c r="P1591" s="510">
        <v>239</v>
      </c>
      <c r="Q1591" s="510" t="s">
        <v>152</v>
      </c>
      <c r="R1591" s="510">
        <v>2</v>
      </c>
      <c r="S1591" s="510">
        <v>41341</v>
      </c>
      <c r="T1591" s="510">
        <v>3175</v>
      </c>
      <c r="U1591" s="510">
        <v>1987</v>
      </c>
      <c r="V1591" s="510">
        <v>19264</v>
      </c>
      <c r="W1591" s="510">
        <v>11469</v>
      </c>
      <c r="X1591" s="510">
        <v>537</v>
      </c>
      <c r="Y1591" s="510">
        <v>1144379</v>
      </c>
      <c r="Z1591" s="510">
        <v>360</v>
      </c>
      <c r="AA1591" s="510">
        <v>616</v>
      </c>
      <c r="AB1591" s="510">
        <v>809076</v>
      </c>
      <c r="AC1591" s="510">
        <v>407</v>
      </c>
      <c r="AD1591" s="510">
        <v>717</v>
      </c>
      <c r="AE1591" s="510">
        <v>20371688</v>
      </c>
      <c r="AF1591" s="510">
        <v>1058</v>
      </c>
      <c r="AG1591" s="510">
        <v>2127</v>
      </c>
      <c r="AH1591" s="510">
        <v>26994655</v>
      </c>
      <c r="AI1591" s="510">
        <v>2354</v>
      </c>
      <c r="AJ1591" s="510">
        <v>5500</v>
      </c>
      <c r="AK1591" s="510">
        <v>1765750</v>
      </c>
      <c r="AL1591" s="510">
        <v>3288</v>
      </c>
      <c r="AM1591" s="510">
        <v>8636</v>
      </c>
      <c r="AN1591" s="510">
        <v>310</v>
      </c>
      <c r="AO1591" s="510">
        <v>2737</v>
      </c>
      <c r="AP1591" s="510">
        <v>1136</v>
      </c>
      <c r="AQ1591" s="510">
        <v>2628909</v>
      </c>
      <c r="AR1591" s="510">
        <v>2314</v>
      </c>
      <c r="AS1591" s="510">
        <v>5317</v>
      </c>
      <c r="AT1591" s="510">
        <v>4958</v>
      </c>
      <c r="AU1591" s="510">
        <v>17</v>
      </c>
      <c r="AV1591" s="510">
        <v>77</v>
      </c>
      <c r="AW1591" s="510" t="s">
        <v>152</v>
      </c>
      <c r="AX1591" s="510">
        <v>224</v>
      </c>
      <c r="AY1591" s="510">
        <v>4640</v>
      </c>
      <c r="AZ1591" s="510" t="s">
        <v>152</v>
      </c>
      <c r="BA1591" s="510">
        <v>6889</v>
      </c>
      <c r="BB1591" s="510">
        <v>9848801</v>
      </c>
      <c r="BC1591" s="510">
        <v>1430</v>
      </c>
      <c r="BD1591" s="510">
        <v>2600</v>
      </c>
      <c r="BE1591" s="510">
        <v>131</v>
      </c>
      <c r="BF1591" s="510">
        <v>2156</v>
      </c>
      <c r="BG1591" s="510">
        <v>3486</v>
      </c>
      <c r="BH1591" s="510">
        <v>1116</v>
      </c>
      <c r="BI1591" s="510">
        <v>21449</v>
      </c>
      <c r="BJ1591" s="510">
        <v>2743</v>
      </c>
      <c r="BK1591" s="510">
        <v>12191</v>
      </c>
      <c r="BL1591" s="510">
        <v>36383</v>
      </c>
      <c r="BM1591" s="510">
        <v>6144</v>
      </c>
      <c r="BN1591" s="510">
        <v>4552</v>
      </c>
      <c r="BO1591" s="510">
        <v>3840</v>
      </c>
      <c r="BP1591" s="510">
        <v>2853</v>
      </c>
      <c r="BQ1591" s="510">
        <v>24722</v>
      </c>
      <c r="BR1591" s="510">
        <v>20643</v>
      </c>
      <c r="BS1591" s="510">
        <v>18443</v>
      </c>
      <c r="BT1591" s="510">
        <v>12105</v>
      </c>
      <c r="BU1591" s="510">
        <v>1075</v>
      </c>
      <c r="BV1591" s="510">
        <v>568</v>
      </c>
      <c r="BW1591" s="510">
        <v>50</v>
      </c>
      <c r="BX1591" s="510">
        <v>22833</v>
      </c>
      <c r="BY1591" s="510">
        <v>457</v>
      </c>
      <c r="BZ1591" s="510">
        <v>749</v>
      </c>
      <c r="CA1591" s="510">
        <v>59</v>
      </c>
      <c r="CB1591" s="510">
        <v>21926</v>
      </c>
      <c r="CC1591" s="510">
        <v>372</v>
      </c>
      <c r="CD1591" s="510">
        <v>707</v>
      </c>
      <c r="CE1591" s="510">
        <v>3066</v>
      </c>
      <c r="CF1591" s="510">
        <v>1099620</v>
      </c>
      <c r="CG1591" s="510">
        <v>359</v>
      </c>
      <c r="CH1591" s="510">
        <v>614</v>
      </c>
      <c r="CI1591" s="510">
        <v>2444</v>
      </c>
      <c r="CJ1591" s="510">
        <v>2380584</v>
      </c>
      <c r="CK1591" s="510">
        <v>974</v>
      </c>
      <c r="CL1591" s="510">
        <v>1866</v>
      </c>
      <c r="CM1591" s="510">
        <v>790</v>
      </c>
      <c r="CN1591" s="510">
        <v>615000</v>
      </c>
      <c r="CO1591" s="510">
        <v>778</v>
      </c>
      <c r="CP1591" s="510">
        <v>1523</v>
      </c>
      <c r="CQ1591" s="510">
        <v>16030</v>
      </c>
      <c r="CR1591" s="510">
        <v>17376104</v>
      </c>
      <c r="CS1591" s="510">
        <v>1084</v>
      </c>
      <c r="CT1591" s="510">
        <v>2186</v>
      </c>
      <c r="CU1591" s="510">
        <v>1283</v>
      </c>
      <c r="CV1591" s="510">
        <v>3203372</v>
      </c>
      <c r="CW1591" s="510">
        <v>2497</v>
      </c>
      <c r="CX1591" s="510">
        <v>6023</v>
      </c>
      <c r="CY1591" s="510">
        <v>78</v>
      </c>
      <c r="CZ1591" s="510">
        <v>312108</v>
      </c>
      <c r="DA1591" s="510">
        <v>4001</v>
      </c>
      <c r="DB1591" s="510">
        <v>8747</v>
      </c>
      <c r="DC1591" s="510">
        <v>1274</v>
      </c>
      <c r="DD1591" s="510">
        <v>7374469</v>
      </c>
      <c r="DE1591" s="510">
        <v>5788</v>
      </c>
      <c r="DF1591" s="510">
        <v>13268</v>
      </c>
      <c r="DG1591" s="510">
        <v>584</v>
      </c>
      <c r="DH1591" s="510">
        <v>2549369</v>
      </c>
      <c r="DI1591" s="510">
        <v>4365</v>
      </c>
      <c r="DJ1591" s="510">
        <v>10751</v>
      </c>
      <c r="DK1591" s="510">
        <v>49</v>
      </c>
      <c r="DL1591" s="510">
        <v>19919</v>
      </c>
      <c r="DM1591" s="510">
        <v>407</v>
      </c>
      <c r="DN1591" s="510">
        <v>637</v>
      </c>
      <c r="DO1591" s="510">
        <v>1813</v>
      </c>
      <c r="DP1591" s="510">
        <v>50494</v>
      </c>
      <c r="DQ1591" s="510">
        <v>28</v>
      </c>
      <c r="DR1591" s="510">
        <v>51</v>
      </c>
      <c r="DS1591" s="510">
        <v>0</v>
      </c>
      <c r="DT1591" s="510">
        <v>0</v>
      </c>
      <c r="DU1591" s="510" t="s">
        <v>152</v>
      </c>
      <c r="DV1591" s="510" t="s">
        <v>152</v>
      </c>
      <c r="DW1591" s="510">
        <v>0</v>
      </c>
      <c r="DX1591" s="510">
        <v>20314</v>
      </c>
      <c r="DY1591" s="510">
        <v>21087209</v>
      </c>
      <c r="DZ1591" s="510">
        <v>1038</v>
      </c>
      <c r="EA1591" s="510">
        <v>1685</v>
      </c>
      <c r="EB1591" s="510">
        <v>9430</v>
      </c>
      <c r="EC1591" s="510">
        <v>1722</v>
      </c>
      <c r="ED1591" s="510">
        <v>230</v>
      </c>
      <c r="EE1591" s="510">
        <v>1587030</v>
      </c>
      <c r="EF1591" s="510">
        <v>3973</v>
      </c>
      <c r="EG1591" s="510">
        <v>85</v>
      </c>
      <c r="EH1591" s="510">
        <v>19</v>
      </c>
      <c r="EI1591" s="510"/>
      <c r="EJ1591" s="479"/>
      <c r="EK1591" s="479"/>
      <c r="EL1591" s="479"/>
      <c r="EM1591" s="479"/>
      <c r="EN1591" s="479"/>
      <c r="EO1591" s="479"/>
      <c r="EP1591" s="479"/>
      <c r="EQ1591" s="479"/>
      <c r="ER1591" s="479"/>
      <c r="ES1591" s="479"/>
      <c r="ET1591" s="479"/>
      <c r="EU1591" s="479"/>
      <c r="EV1591" s="479"/>
      <c r="EW1591" s="479"/>
      <c r="EX1591" s="479"/>
      <c r="EY1591" s="479"/>
      <c r="EZ1591" s="476"/>
      <c r="FA1591" s="446">
        <f t="shared" si="2752"/>
        <v>4</v>
      </c>
      <c r="FB1591" s="417">
        <f t="shared" si="2732"/>
        <v>2026</v>
      </c>
      <c r="FC1591" s="448">
        <f t="shared" si="2733"/>
        <v>46113</v>
      </c>
      <c r="FD1591" s="449">
        <f t="shared" si="2734"/>
        <v>30</v>
      </c>
      <c r="FE1591" s="450"/>
      <c r="FF1591" s="451">
        <f t="shared" si="2716"/>
        <v>0.61750681198910085</v>
      </c>
      <c r="FG1591" s="450"/>
      <c r="FH1591" s="452">
        <f t="shared" si="2740"/>
        <v>1.9351181102362205</v>
      </c>
      <c r="FI1591" s="452">
        <f t="shared" si="2741"/>
        <v>1.4337007874015748</v>
      </c>
      <c r="FJ1591" s="452">
        <f t="shared" si="2742"/>
        <v>1.9325616507297434</v>
      </c>
      <c r="FK1591" s="452">
        <f t="shared" si="2743"/>
        <v>1.4358329139406141</v>
      </c>
      <c r="FL1591" s="452">
        <f t="shared" si="2744"/>
        <v>1.2833264119601329</v>
      </c>
      <c r="FM1591" s="452">
        <f t="shared" si="2745"/>
        <v>1.0715843023255813</v>
      </c>
      <c r="FN1591" s="452">
        <f t="shared" si="2746"/>
        <v>1.6080739384427587</v>
      </c>
      <c r="FO1591" s="452">
        <f t="shared" si="2747"/>
        <v>1.0554538320690556</v>
      </c>
      <c r="FP1591" s="452">
        <f t="shared" si="2748"/>
        <v>2.0018621973929238</v>
      </c>
      <c r="FQ1591" s="452">
        <f t="shared" si="2749"/>
        <v>1.0577281191806331</v>
      </c>
      <c r="FR1591" s="453"/>
      <c r="FS1591" s="446">
        <f t="shared" si="2750"/>
        <v>0</v>
      </c>
      <c r="FT1591" s="446">
        <f t="shared" si="2750"/>
        <v>0</v>
      </c>
      <c r="FU1591" s="446">
        <f t="shared" si="2750"/>
        <v>68164</v>
      </c>
      <c r="FV1591" s="446">
        <f t="shared" si="2750"/>
        <v>511230</v>
      </c>
      <c r="FW1591" s="446">
        <f t="shared" si="2750"/>
        <v>1955800</v>
      </c>
      <c r="FX1591" s="446">
        <f t="shared" si="2750"/>
        <v>1424679</v>
      </c>
      <c r="FY1591" s="446">
        <f t="shared" si="2750"/>
        <v>40974528</v>
      </c>
      <c r="FZ1591" s="446">
        <f t="shared" si="2750"/>
        <v>63079500</v>
      </c>
      <c r="GA1591" s="446">
        <f t="shared" si="2750"/>
        <v>4637532</v>
      </c>
      <c r="GB1591" s="446">
        <f t="shared" si="2750"/>
        <v>17911400</v>
      </c>
      <c r="GC1591" s="446">
        <f t="shared" si="2751"/>
        <v>6040112</v>
      </c>
      <c r="GD1591" s="446">
        <f t="shared" si="2751"/>
        <v>37450</v>
      </c>
      <c r="GE1591" s="446">
        <f t="shared" si="2751"/>
        <v>41713</v>
      </c>
      <c r="GF1591" s="446">
        <f t="shared" si="2751"/>
        <v>1882524</v>
      </c>
      <c r="GG1591" s="446">
        <f t="shared" si="2751"/>
        <v>4560504</v>
      </c>
      <c r="GH1591" s="446">
        <f t="shared" si="2751"/>
        <v>1203170</v>
      </c>
      <c r="GI1591" s="446">
        <f t="shared" si="2751"/>
        <v>35041580</v>
      </c>
      <c r="GJ1591" s="446">
        <f t="shared" si="2751"/>
        <v>7727509</v>
      </c>
      <c r="GK1591" s="446">
        <f t="shared" si="2751"/>
        <v>682266</v>
      </c>
      <c r="GL1591" s="446">
        <f t="shared" si="2751"/>
        <v>16903432</v>
      </c>
      <c r="GM1591" s="446">
        <f t="shared" si="2751"/>
        <v>6278584</v>
      </c>
      <c r="GN1591" s="446" t="str">
        <f t="shared" si="2751"/>
        <v>-</v>
      </c>
      <c r="GO1591" s="446">
        <f t="shared" si="2751"/>
        <v>31213</v>
      </c>
      <c r="GP1591" s="446">
        <f t="shared" si="2751"/>
        <v>92463</v>
      </c>
      <c r="GQ1591" s="446">
        <f t="shared" si="2751"/>
        <v>34229090</v>
      </c>
      <c r="GR1591" s="446"/>
      <c r="GS1591" s="446"/>
      <c r="GT1591" s="446"/>
      <c r="GU1591" s="446"/>
      <c r="GV1591" s="416"/>
    </row>
    <row r="1592" spans="1:204" ht="9.75" customHeight="1" x14ac:dyDescent="0.2">
      <c r="A1592" s="417" t="str">
        <f t="shared" si="2739"/>
        <v>2026-27APRILRX7</v>
      </c>
      <c r="B1592" s="458" t="str">
        <f t="shared" si="2717"/>
        <v>2026-27</v>
      </c>
      <c r="C1592" s="402" t="s">
        <v>664</v>
      </c>
      <c r="D1592" s="458" t="s">
        <v>649</v>
      </c>
      <c r="E1592" s="458" t="s">
        <v>462</v>
      </c>
      <c r="F1592" s="478" t="s">
        <v>449</v>
      </c>
      <c r="G1592" s="478" t="s">
        <v>691</v>
      </c>
      <c r="H1592" s="510">
        <v>134640</v>
      </c>
      <c r="I1592" s="510">
        <v>96102</v>
      </c>
      <c r="J1592" s="510">
        <v>193451</v>
      </c>
      <c r="K1592" s="510">
        <v>2</v>
      </c>
      <c r="L1592" s="510">
        <v>0</v>
      </c>
      <c r="M1592" s="510">
        <v>0</v>
      </c>
      <c r="N1592" s="510">
        <v>0</v>
      </c>
      <c r="O1592" s="510">
        <v>68</v>
      </c>
      <c r="P1592" s="510">
        <v>416</v>
      </c>
      <c r="Q1592" s="510" t="s">
        <v>152</v>
      </c>
      <c r="R1592" s="510">
        <v>1258</v>
      </c>
      <c r="S1592" s="510">
        <v>96513</v>
      </c>
      <c r="T1592" s="510">
        <v>10031</v>
      </c>
      <c r="U1592" s="510">
        <v>6463</v>
      </c>
      <c r="V1592" s="510">
        <v>46628</v>
      </c>
      <c r="W1592" s="510">
        <v>16063</v>
      </c>
      <c r="X1592" s="510">
        <v>1052</v>
      </c>
      <c r="Y1592" s="510">
        <v>4117792</v>
      </c>
      <c r="Z1592" s="510">
        <v>411</v>
      </c>
      <c r="AA1592" s="510">
        <v>706</v>
      </c>
      <c r="AB1592" s="510">
        <v>3358179</v>
      </c>
      <c r="AC1592" s="510">
        <v>520</v>
      </c>
      <c r="AD1592" s="510">
        <v>892</v>
      </c>
      <c r="AE1592" s="510">
        <v>65023620</v>
      </c>
      <c r="AF1592" s="510">
        <v>1395</v>
      </c>
      <c r="AG1592" s="510">
        <v>2690</v>
      </c>
      <c r="AH1592" s="510">
        <v>81673105</v>
      </c>
      <c r="AI1592" s="510">
        <v>5085</v>
      </c>
      <c r="AJ1592" s="510">
        <v>10608</v>
      </c>
      <c r="AK1592" s="510">
        <v>6056184</v>
      </c>
      <c r="AL1592" s="510">
        <v>5757</v>
      </c>
      <c r="AM1592" s="510">
        <v>13106</v>
      </c>
      <c r="AN1592" s="510">
        <v>1980</v>
      </c>
      <c r="AO1592" s="510">
        <v>6207</v>
      </c>
      <c r="AP1592" s="510">
        <v>5803</v>
      </c>
      <c r="AQ1592" s="510">
        <v>10743487</v>
      </c>
      <c r="AR1592" s="510">
        <v>1851</v>
      </c>
      <c r="AS1592" s="510">
        <v>3906</v>
      </c>
      <c r="AT1592" s="510">
        <v>17587</v>
      </c>
      <c r="AU1592" s="510">
        <v>1915</v>
      </c>
      <c r="AV1592" s="510">
        <v>6682</v>
      </c>
      <c r="AW1592" s="510" t="s">
        <v>152</v>
      </c>
      <c r="AX1592" s="510">
        <v>777</v>
      </c>
      <c r="AY1592" s="510">
        <v>8213</v>
      </c>
      <c r="AZ1592" s="510" t="s">
        <v>152</v>
      </c>
      <c r="BA1592" s="510">
        <v>16277</v>
      </c>
      <c r="BB1592" s="510">
        <v>24153690</v>
      </c>
      <c r="BC1592" s="510">
        <v>1484</v>
      </c>
      <c r="BD1592" s="510">
        <v>3140</v>
      </c>
      <c r="BE1592" s="510">
        <v>1732</v>
      </c>
      <c r="BF1592" s="510">
        <v>3219</v>
      </c>
      <c r="BG1592" s="510">
        <v>10295</v>
      </c>
      <c r="BH1592" s="510">
        <v>1031</v>
      </c>
      <c r="BI1592" s="510">
        <v>48719</v>
      </c>
      <c r="BJ1592" s="510">
        <v>5550</v>
      </c>
      <c r="BK1592" s="510">
        <v>24657</v>
      </c>
      <c r="BL1592" s="510">
        <v>78926</v>
      </c>
      <c r="BM1592" s="510">
        <v>20948</v>
      </c>
      <c r="BN1592" s="510">
        <v>17643</v>
      </c>
      <c r="BO1592" s="510">
        <v>13463</v>
      </c>
      <c r="BP1592" s="510">
        <v>11483</v>
      </c>
      <c r="BQ1592" s="510">
        <v>58142</v>
      </c>
      <c r="BR1592" s="510">
        <v>49074</v>
      </c>
      <c r="BS1592" s="510">
        <v>20864</v>
      </c>
      <c r="BT1592" s="510">
        <v>14148</v>
      </c>
      <c r="BU1592" s="510">
        <v>1379</v>
      </c>
      <c r="BV1592" s="510">
        <v>907</v>
      </c>
      <c r="BW1592" s="510">
        <v>202</v>
      </c>
      <c r="BX1592" s="510">
        <v>92343</v>
      </c>
      <c r="BY1592" s="510">
        <v>457</v>
      </c>
      <c r="BZ1592" s="510">
        <v>843</v>
      </c>
      <c r="CA1592" s="510">
        <v>101</v>
      </c>
      <c r="CB1592" s="510">
        <v>43025</v>
      </c>
      <c r="CC1592" s="510">
        <v>426</v>
      </c>
      <c r="CD1592" s="510">
        <v>730</v>
      </c>
      <c r="CE1592" s="510">
        <v>9728</v>
      </c>
      <c r="CF1592" s="510">
        <v>3982424</v>
      </c>
      <c r="CG1592" s="510">
        <v>409</v>
      </c>
      <c r="CH1592" s="510">
        <v>701</v>
      </c>
      <c r="CI1592" s="510">
        <v>5996</v>
      </c>
      <c r="CJ1592" s="510">
        <v>8008830</v>
      </c>
      <c r="CK1592" s="510">
        <v>1336</v>
      </c>
      <c r="CL1592" s="510">
        <v>2539</v>
      </c>
      <c r="CM1592" s="510">
        <v>2677</v>
      </c>
      <c r="CN1592" s="510">
        <v>3188783</v>
      </c>
      <c r="CO1592" s="510">
        <v>1191</v>
      </c>
      <c r="CP1592" s="510">
        <v>2523</v>
      </c>
      <c r="CQ1592" s="510">
        <v>37955</v>
      </c>
      <c r="CR1592" s="510">
        <v>53826007</v>
      </c>
      <c r="CS1592" s="510">
        <v>1418</v>
      </c>
      <c r="CT1592" s="510">
        <v>2728</v>
      </c>
      <c r="CU1592" s="510">
        <v>2193</v>
      </c>
      <c r="CV1592" s="510">
        <v>11383048</v>
      </c>
      <c r="CW1592" s="510">
        <v>5191</v>
      </c>
      <c r="CX1592" s="510">
        <v>11341</v>
      </c>
      <c r="CY1592" s="510">
        <v>1308</v>
      </c>
      <c r="CZ1592" s="510">
        <v>6566826</v>
      </c>
      <c r="DA1592" s="510">
        <v>5021</v>
      </c>
      <c r="DB1592" s="510">
        <v>11273</v>
      </c>
      <c r="DC1592" s="510">
        <v>1179</v>
      </c>
      <c r="DD1592" s="510">
        <v>11366477</v>
      </c>
      <c r="DE1592" s="510">
        <v>9641</v>
      </c>
      <c r="DF1592" s="510">
        <v>20367</v>
      </c>
      <c r="DG1592" s="510">
        <v>472</v>
      </c>
      <c r="DH1592" s="510">
        <v>5247455</v>
      </c>
      <c r="DI1592" s="510">
        <v>11117</v>
      </c>
      <c r="DJ1592" s="510">
        <v>27008</v>
      </c>
      <c r="DK1592" s="510">
        <v>561</v>
      </c>
      <c r="DL1592" s="510">
        <v>178692</v>
      </c>
      <c r="DM1592" s="510">
        <v>319</v>
      </c>
      <c r="DN1592" s="510">
        <v>511</v>
      </c>
      <c r="DO1592" s="510">
        <v>5819</v>
      </c>
      <c r="DP1592" s="510">
        <v>204571</v>
      </c>
      <c r="DQ1592" s="510">
        <v>35</v>
      </c>
      <c r="DR1592" s="510">
        <v>62</v>
      </c>
      <c r="DS1592" s="510">
        <v>116</v>
      </c>
      <c r="DT1592" s="510">
        <v>145020</v>
      </c>
      <c r="DU1592" s="510">
        <v>1250</v>
      </c>
      <c r="DV1592" s="510">
        <v>2278</v>
      </c>
      <c r="DW1592" s="510">
        <v>105</v>
      </c>
      <c r="DX1592" s="510">
        <v>53700</v>
      </c>
      <c r="DY1592" s="510">
        <v>86708439</v>
      </c>
      <c r="DZ1592" s="510">
        <v>1615</v>
      </c>
      <c r="EA1592" s="510">
        <v>2792</v>
      </c>
      <c r="EB1592" s="510">
        <v>37668</v>
      </c>
      <c r="EC1592" s="510">
        <v>13959</v>
      </c>
      <c r="ED1592" s="510">
        <v>3034</v>
      </c>
      <c r="EE1592" s="510">
        <v>20548007</v>
      </c>
      <c r="EF1592" s="510">
        <v>1370</v>
      </c>
      <c r="EG1592" s="510">
        <v>83</v>
      </c>
      <c r="EH1592" s="510">
        <v>57</v>
      </c>
      <c r="EI1592" s="510"/>
      <c r="EJ1592" s="479"/>
      <c r="EK1592" s="479"/>
      <c r="EL1592" s="479"/>
      <c r="EM1592" s="479"/>
      <c r="EN1592" s="479"/>
      <c r="EO1592" s="479"/>
      <c r="EP1592" s="479"/>
      <c r="EQ1592" s="479"/>
      <c r="ER1592" s="479"/>
      <c r="ES1592" s="479"/>
      <c r="ET1592" s="479"/>
      <c r="EU1592" s="479"/>
      <c r="EV1592" s="479"/>
      <c r="EW1592" s="479"/>
      <c r="EX1592" s="479"/>
      <c r="EY1592" s="479"/>
      <c r="EZ1592" s="476"/>
      <c r="FA1592" s="446">
        <f t="shared" si="2752"/>
        <v>4</v>
      </c>
      <c r="FB1592" s="417">
        <f t="shared" si="2732"/>
        <v>2026</v>
      </c>
      <c r="FC1592" s="448">
        <f t="shared" si="2733"/>
        <v>46113</v>
      </c>
      <c r="FD1592" s="449">
        <f t="shared" si="2734"/>
        <v>30</v>
      </c>
      <c r="FE1592" s="450"/>
      <c r="FF1592" s="451">
        <f t="shared" si="2716"/>
        <v>0.60520020800832031</v>
      </c>
      <c r="FG1592" s="450"/>
      <c r="FH1592" s="452">
        <f t="shared" si="2740"/>
        <v>2.0883261888146745</v>
      </c>
      <c r="FI1592" s="452">
        <f t="shared" si="2741"/>
        <v>1.758847572525172</v>
      </c>
      <c r="FJ1592" s="452">
        <f t="shared" si="2742"/>
        <v>2.0830883490639023</v>
      </c>
      <c r="FK1592" s="452">
        <f t="shared" si="2743"/>
        <v>1.776729073185827</v>
      </c>
      <c r="FL1592" s="452">
        <f t="shared" si="2744"/>
        <v>1.2469331732006519</v>
      </c>
      <c r="FM1592" s="452">
        <f t="shared" si="2745"/>
        <v>1.0524577507077293</v>
      </c>
      <c r="FN1592" s="452">
        <f t="shared" si="2746"/>
        <v>1.298885637801158</v>
      </c>
      <c r="FO1592" s="452">
        <f t="shared" si="2747"/>
        <v>0.88078192118533272</v>
      </c>
      <c r="FP1592" s="452">
        <f t="shared" si="2748"/>
        <v>1.3108365019011408</v>
      </c>
      <c r="FQ1592" s="452">
        <f t="shared" si="2749"/>
        <v>0.86216730038022815</v>
      </c>
      <c r="FR1592" s="453"/>
      <c r="FS1592" s="446">
        <f t="shared" si="2750"/>
        <v>0</v>
      </c>
      <c r="FT1592" s="446">
        <f t="shared" si="2750"/>
        <v>0</v>
      </c>
      <c r="FU1592" s="446">
        <f t="shared" si="2750"/>
        <v>0</v>
      </c>
      <c r="FV1592" s="446">
        <f t="shared" si="2750"/>
        <v>6534936</v>
      </c>
      <c r="FW1592" s="446">
        <f t="shared" si="2750"/>
        <v>7081886</v>
      </c>
      <c r="FX1592" s="446">
        <f t="shared" si="2750"/>
        <v>5764996</v>
      </c>
      <c r="FY1592" s="446">
        <f t="shared" si="2750"/>
        <v>125429320</v>
      </c>
      <c r="FZ1592" s="446">
        <f t="shared" si="2750"/>
        <v>170396304</v>
      </c>
      <c r="GA1592" s="446">
        <f t="shared" si="2750"/>
        <v>13787512</v>
      </c>
      <c r="GB1592" s="446">
        <f t="shared" si="2750"/>
        <v>51109780</v>
      </c>
      <c r="GC1592" s="446">
        <f t="shared" si="2751"/>
        <v>22666518</v>
      </c>
      <c r="GD1592" s="446">
        <f t="shared" si="2751"/>
        <v>170286</v>
      </c>
      <c r="GE1592" s="446">
        <f t="shared" si="2751"/>
        <v>73730</v>
      </c>
      <c r="GF1592" s="446">
        <f t="shared" si="2751"/>
        <v>6819328</v>
      </c>
      <c r="GG1592" s="446">
        <f t="shared" si="2751"/>
        <v>15223844</v>
      </c>
      <c r="GH1592" s="446">
        <f t="shared" si="2751"/>
        <v>6754071</v>
      </c>
      <c r="GI1592" s="446">
        <f t="shared" si="2751"/>
        <v>103541240</v>
      </c>
      <c r="GJ1592" s="446">
        <f t="shared" si="2751"/>
        <v>24870813</v>
      </c>
      <c r="GK1592" s="446">
        <f t="shared" si="2751"/>
        <v>14745084</v>
      </c>
      <c r="GL1592" s="446">
        <f t="shared" si="2751"/>
        <v>24012693</v>
      </c>
      <c r="GM1592" s="446">
        <f t="shared" si="2751"/>
        <v>12747776</v>
      </c>
      <c r="GN1592" s="446">
        <f t="shared" si="2751"/>
        <v>264248</v>
      </c>
      <c r="GO1592" s="446">
        <f t="shared" si="2751"/>
        <v>286671</v>
      </c>
      <c r="GP1592" s="446">
        <f t="shared" si="2751"/>
        <v>360778</v>
      </c>
      <c r="GQ1592" s="446">
        <f t="shared" si="2751"/>
        <v>149930400</v>
      </c>
      <c r="GR1592" s="446"/>
      <c r="GS1592" s="446"/>
      <c r="GT1592" s="446"/>
      <c r="GU1592" s="446"/>
      <c r="GV1592" s="416"/>
    </row>
    <row r="1593" spans="1:204" ht="9.75" customHeight="1" x14ac:dyDescent="0.2">
      <c r="A1593" s="417" t="str">
        <f t="shared" si="2739"/>
        <v>2026-27APRILRYE</v>
      </c>
      <c r="B1593" s="458" t="str">
        <f t="shared" si="2717"/>
        <v>2026-27</v>
      </c>
      <c r="C1593" s="402" t="s">
        <v>664</v>
      </c>
      <c r="D1593" s="458" t="s">
        <v>663</v>
      </c>
      <c r="E1593" s="458" t="s">
        <v>662</v>
      </c>
      <c r="F1593" s="478" t="s">
        <v>456</v>
      </c>
      <c r="G1593" s="478" t="s">
        <v>692</v>
      </c>
      <c r="H1593" s="510">
        <v>82403</v>
      </c>
      <c r="I1593" s="510">
        <v>51281</v>
      </c>
      <c r="J1593" s="510">
        <v>191292</v>
      </c>
      <c r="K1593" s="510">
        <v>4</v>
      </c>
      <c r="L1593" s="510">
        <v>1</v>
      </c>
      <c r="M1593" s="510">
        <v>2</v>
      </c>
      <c r="N1593" s="510">
        <v>13</v>
      </c>
      <c r="O1593" s="510">
        <v>77</v>
      </c>
      <c r="P1593" s="510">
        <v>236</v>
      </c>
      <c r="Q1593" s="510" t="s">
        <v>152</v>
      </c>
      <c r="R1593" s="510">
        <v>14</v>
      </c>
      <c r="S1593" s="510">
        <v>53224</v>
      </c>
      <c r="T1593" s="510">
        <v>3493</v>
      </c>
      <c r="U1593" s="510">
        <v>2114</v>
      </c>
      <c r="V1593" s="510">
        <v>26354</v>
      </c>
      <c r="W1593" s="510">
        <v>11425</v>
      </c>
      <c r="X1593" s="510">
        <v>665</v>
      </c>
      <c r="Y1593" s="510">
        <v>1680462</v>
      </c>
      <c r="Z1593" s="510">
        <v>481</v>
      </c>
      <c r="AA1593" s="510">
        <v>886</v>
      </c>
      <c r="AB1593" s="510">
        <v>1189916</v>
      </c>
      <c r="AC1593" s="510">
        <v>563</v>
      </c>
      <c r="AD1593" s="510">
        <v>1043</v>
      </c>
      <c r="AE1593" s="510">
        <v>39748926</v>
      </c>
      <c r="AF1593" s="510">
        <v>1508</v>
      </c>
      <c r="AG1593" s="510">
        <v>2886</v>
      </c>
      <c r="AH1593" s="510">
        <v>78468037</v>
      </c>
      <c r="AI1593" s="510">
        <v>6868</v>
      </c>
      <c r="AJ1593" s="510">
        <v>14075</v>
      </c>
      <c r="AK1593" s="510">
        <v>5916199</v>
      </c>
      <c r="AL1593" s="510">
        <v>8897</v>
      </c>
      <c r="AM1593" s="510">
        <v>17795</v>
      </c>
      <c r="AN1593" s="510">
        <v>322</v>
      </c>
      <c r="AO1593" s="510">
        <v>3225</v>
      </c>
      <c r="AP1593" s="510">
        <v>407</v>
      </c>
      <c r="AQ1593" s="510">
        <v>944430</v>
      </c>
      <c r="AR1593" s="510">
        <v>2320</v>
      </c>
      <c r="AS1593" s="510">
        <v>4704</v>
      </c>
      <c r="AT1593" s="510">
        <v>8819</v>
      </c>
      <c r="AU1593" s="510">
        <v>404</v>
      </c>
      <c r="AV1593" s="510">
        <v>1900</v>
      </c>
      <c r="AW1593" s="510" t="s">
        <v>152</v>
      </c>
      <c r="AX1593" s="510">
        <v>665</v>
      </c>
      <c r="AY1593" s="510">
        <v>5850</v>
      </c>
      <c r="AZ1593" s="510" t="s">
        <v>152</v>
      </c>
      <c r="BA1593" s="510">
        <v>5233</v>
      </c>
      <c r="BB1593" s="510">
        <v>16697672</v>
      </c>
      <c r="BC1593" s="510">
        <v>3191</v>
      </c>
      <c r="BD1593" s="510">
        <v>6667</v>
      </c>
      <c r="BE1593" s="510">
        <v>267</v>
      </c>
      <c r="BF1593" s="510">
        <v>1409</v>
      </c>
      <c r="BG1593" s="510">
        <v>2208</v>
      </c>
      <c r="BH1593" s="510">
        <v>1349</v>
      </c>
      <c r="BI1593" s="510">
        <v>25195</v>
      </c>
      <c r="BJ1593" s="510">
        <v>2200</v>
      </c>
      <c r="BK1593" s="510">
        <v>17010</v>
      </c>
      <c r="BL1593" s="510">
        <v>44405</v>
      </c>
      <c r="BM1593" s="510">
        <v>6978</v>
      </c>
      <c r="BN1593" s="510">
        <v>4988</v>
      </c>
      <c r="BO1593" s="510">
        <v>4216</v>
      </c>
      <c r="BP1593" s="510">
        <v>3030</v>
      </c>
      <c r="BQ1593" s="510">
        <v>33907</v>
      </c>
      <c r="BR1593" s="510">
        <v>27598</v>
      </c>
      <c r="BS1593" s="510">
        <v>18267</v>
      </c>
      <c r="BT1593" s="510">
        <v>12714</v>
      </c>
      <c r="BU1593" s="510">
        <v>1004</v>
      </c>
      <c r="BV1593" s="510">
        <v>708</v>
      </c>
      <c r="BW1593" s="510">
        <v>128</v>
      </c>
      <c r="BX1593" s="510">
        <v>78111</v>
      </c>
      <c r="BY1593" s="510">
        <v>610</v>
      </c>
      <c r="BZ1593" s="510">
        <v>1052</v>
      </c>
      <c r="CA1593" s="510">
        <v>52</v>
      </c>
      <c r="CB1593" s="510">
        <v>24546</v>
      </c>
      <c r="CC1593" s="510">
        <v>472</v>
      </c>
      <c r="CD1593" s="510">
        <v>1043</v>
      </c>
      <c r="CE1593" s="510">
        <v>3313</v>
      </c>
      <c r="CF1593" s="510">
        <v>1577805</v>
      </c>
      <c r="CG1593" s="510">
        <v>476</v>
      </c>
      <c r="CH1593" s="510">
        <v>875</v>
      </c>
      <c r="CI1593" s="510">
        <v>2217</v>
      </c>
      <c r="CJ1593" s="510">
        <v>3251027</v>
      </c>
      <c r="CK1593" s="510">
        <v>1466</v>
      </c>
      <c r="CL1593" s="510">
        <v>2773</v>
      </c>
      <c r="CM1593" s="510">
        <v>449</v>
      </c>
      <c r="CN1593" s="510">
        <v>583377</v>
      </c>
      <c r="CO1593" s="510">
        <v>1299</v>
      </c>
      <c r="CP1593" s="510">
        <v>2676</v>
      </c>
      <c r="CQ1593" s="510">
        <v>23688</v>
      </c>
      <c r="CR1593" s="510">
        <v>35914522</v>
      </c>
      <c r="CS1593" s="510">
        <v>1516</v>
      </c>
      <c r="CT1593" s="510">
        <v>2901</v>
      </c>
      <c r="CU1593" s="510">
        <v>2109</v>
      </c>
      <c r="CV1593" s="510">
        <v>10335705</v>
      </c>
      <c r="CW1593" s="510">
        <v>4901</v>
      </c>
      <c r="CX1593" s="510">
        <v>9615</v>
      </c>
      <c r="CY1593" s="510">
        <v>726</v>
      </c>
      <c r="CZ1593" s="510">
        <v>3099295</v>
      </c>
      <c r="DA1593" s="510">
        <v>4269</v>
      </c>
      <c r="DB1593" s="510">
        <v>9182</v>
      </c>
      <c r="DC1593" s="510">
        <v>196</v>
      </c>
      <c r="DD1593" s="510">
        <v>2309355</v>
      </c>
      <c r="DE1593" s="510">
        <v>11782</v>
      </c>
      <c r="DF1593" s="510">
        <v>22190</v>
      </c>
      <c r="DG1593" s="510">
        <v>83</v>
      </c>
      <c r="DH1593" s="510">
        <v>519652</v>
      </c>
      <c r="DI1593" s="510">
        <v>6261</v>
      </c>
      <c r="DJ1593" s="510">
        <v>17327</v>
      </c>
      <c r="DK1593" s="510">
        <v>251</v>
      </c>
      <c r="DL1593" s="510">
        <v>84905</v>
      </c>
      <c r="DM1593" s="510">
        <v>338</v>
      </c>
      <c r="DN1593" s="510">
        <v>592</v>
      </c>
      <c r="DO1593" s="510">
        <v>2199</v>
      </c>
      <c r="DP1593" s="510">
        <v>76288</v>
      </c>
      <c r="DQ1593" s="510">
        <v>35</v>
      </c>
      <c r="DR1593" s="510">
        <v>67</v>
      </c>
      <c r="DS1593" s="510">
        <v>54</v>
      </c>
      <c r="DT1593" s="510">
        <v>139884</v>
      </c>
      <c r="DU1593" s="510">
        <v>2590</v>
      </c>
      <c r="DV1593" s="510">
        <v>5307</v>
      </c>
      <c r="DW1593" s="510">
        <v>51</v>
      </c>
      <c r="DX1593" s="510">
        <v>27621</v>
      </c>
      <c r="DY1593" s="510">
        <v>29716699</v>
      </c>
      <c r="DZ1593" s="510">
        <v>1076</v>
      </c>
      <c r="EA1593" s="510">
        <v>1826</v>
      </c>
      <c r="EB1593" s="510">
        <v>13589</v>
      </c>
      <c r="EC1593" s="510">
        <v>2851</v>
      </c>
      <c r="ED1593" s="510">
        <v>388</v>
      </c>
      <c r="EE1593" s="510">
        <v>2574141</v>
      </c>
      <c r="EF1593" s="510">
        <v>528</v>
      </c>
      <c r="EG1593" s="510">
        <v>83</v>
      </c>
      <c r="EH1593" s="510">
        <v>419</v>
      </c>
      <c r="EI1593" s="510"/>
      <c r="EJ1593" s="479"/>
      <c r="EK1593" s="479"/>
      <c r="EL1593" s="479"/>
      <c r="EM1593" s="479"/>
      <c r="EN1593" s="479"/>
      <c r="EO1593" s="479"/>
      <c r="EP1593" s="479"/>
      <c r="EQ1593" s="479"/>
      <c r="ER1593" s="479"/>
      <c r="ES1593" s="479"/>
      <c r="ET1593" s="479"/>
      <c r="EU1593" s="479"/>
      <c r="EV1593" s="479"/>
      <c r="EW1593" s="479"/>
      <c r="EX1593" s="479"/>
      <c r="EY1593" s="479"/>
      <c r="EZ1593" s="476"/>
      <c r="FA1593" s="482">
        <f t="shared" si="2752"/>
        <v>4</v>
      </c>
      <c r="FB1593" s="493">
        <f t="shared" si="2732"/>
        <v>2026</v>
      </c>
      <c r="FC1593" s="498">
        <f t="shared" si="2733"/>
        <v>46113</v>
      </c>
      <c r="FD1593" s="499">
        <f t="shared" si="2734"/>
        <v>30</v>
      </c>
      <c r="FE1593" s="450"/>
      <c r="FF1593" s="451">
        <f t="shared" si="2716"/>
        <v>0.67516119128031926</v>
      </c>
      <c r="FG1593" s="450"/>
      <c r="FH1593" s="452">
        <f t="shared" si="2740"/>
        <v>1.9977097051245347</v>
      </c>
      <c r="FI1593" s="452">
        <f t="shared" si="2741"/>
        <v>1.4279988548525622</v>
      </c>
      <c r="FJ1593" s="452">
        <f t="shared" si="2742"/>
        <v>1.9943235572374645</v>
      </c>
      <c r="FK1593" s="452">
        <f t="shared" si="2743"/>
        <v>1.433301797540208</v>
      </c>
      <c r="FL1593" s="452">
        <f t="shared" si="2744"/>
        <v>1.2865978599074144</v>
      </c>
      <c r="FM1593" s="452">
        <f t="shared" si="2745"/>
        <v>1.0472034605752447</v>
      </c>
      <c r="FN1593" s="452">
        <f t="shared" si="2746"/>
        <v>1.5988621444201312</v>
      </c>
      <c r="FO1593" s="452">
        <f t="shared" si="2747"/>
        <v>1.1128227571115974</v>
      </c>
      <c r="FP1593" s="452">
        <f t="shared" si="2748"/>
        <v>1.5097744360902257</v>
      </c>
      <c r="FQ1593" s="452">
        <f t="shared" si="2749"/>
        <v>1.0646616541353384</v>
      </c>
      <c r="FR1593" s="453"/>
      <c r="FS1593" s="446">
        <f t="shared" si="2750"/>
        <v>51281</v>
      </c>
      <c r="FT1593" s="446">
        <f t="shared" si="2750"/>
        <v>102562</v>
      </c>
      <c r="FU1593" s="446">
        <f t="shared" si="2750"/>
        <v>666653</v>
      </c>
      <c r="FV1593" s="446">
        <f t="shared" si="2750"/>
        <v>3948637</v>
      </c>
      <c r="FW1593" s="446">
        <f t="shared" si="2750"/>
        <v>3094798</v>
      </c>
      <c r="FX1593" s="446">
        <f t="shared" si="2750"/>
        <v>2204902</v>
      </c>
      <c r="FY1593" s="446">
        <f t="shared" si="2750"/>
        <v>76057644</v>
      </c>
      <c r="FZ1593" s="446">
        <f t="shared" si="2750"/>
        <v>160806875</v>
      </c>
      <c r="GA1593" s="446">
        <f t="shared" si="2750"/>
        <v>11833675</v>
      </c>
      <c r="GB1593" s="446">
        <f t="shared" si="2750"/>
        <v>34888411</v>
      </c>
      <c r="GC1593" s="446">
        <f t="shared" si="2751"/>
        <v>1914528</v>
      </c>
      <c r="GD1593" s="446">
        <f t="shared" si="2751"/>
        <v>134656</v>
      </c>
      <c r="GE1593" s="446">
        <f t="shared" si="2751"/>
        <v>54236</v>
      </c>
      <c r="GF1593" s="446">
        <f t="shared" si="2751"/>
        <v>2898875</v>
      </c>
      <c r="GG1593" s="446">
        <f t="shared" si="2751"/>
        <v>6147741</v>
      </c>
      <c r="GH1593" s="446">
        <f t="shared" si="2751"/>
        <v>1201524</v>
      </c>
      <c r="GI1593" s="446">
        <f t="shared" si="2751"/>
        <v>68718888</v>
      </c>
      <c r="GJ1593" s="446">
        <f t="shared" si="2751"/>
        <v>20278035</v>
      </c>
      <c r="GK1593" s="446">
        <f t="shared" si="2751"/>
        <v>6666132</v>
      </c>
      <c r="GL1593" s="446">
        <f t="shared" si="2751"/>
        <v>4349240</v>
      </c>
      <c r="GM1593" s="446">
        <f t="shared" si="2751"/>
        <v>1438141</v>
      </c>
      <c r="GN1593" s="446">
        <f t="shared" si="2751"/>
        <v>286578</v>
      </c>
      <c r="GO1593" s="446">
        <f t="shared" si="2751"/>
        <v>148592</v>
      </c>
      <c r="GP1593" s="446">
        <f t="shared" si="2751"/>
        <v>147333</v>
      </c>
      <c r="GQ1593" s="446">
        <f t="shared" si="2751"/>
        <v>50435946</v>
      </c>
      <c r="GR1593" s="446"/>
      <c r="GS1593" s="446"/>
      <c r="GT1593" s="446"/>
      <c r="GU1593" s="446"/>
      <c r="GV1593" s="416"/>
    </row>
    <row r="1594" spans="1:204" ht="9.75" customHeight="1" x14ac:dyDescent="0.2">
      <c r="A1594" s="523" t="str">
        <f t="shared" si="2739"/>
        <v>2026-27APRILRYD</v>
      </c>
      <c r="B1594" s="524" t="str">
        <f t="shared" si="2717"/>
        <v>2026-27</v>
      </c>
      <c r="C1594" s="525" t="s">
        <v>664</v>
      </c>
      <c r="D1594" s="524" t="s">
        <v>663</v>
      </c>
      <c r="E1594" s="524" t="s">
        <v>662</v>
      </c>
      <c r="F1594" s="526" t="s">
        <v>455</v>
      </c>
      <c r="G1594" s="526" t="s">
        <v>693</v>
      </c>
      <c r="H1594" s="527">
        <v>95286</v>
      </c>
      <c r="I1594" s="527">
        <v>74760</v>
      </c>
      <c r="J1594" s="527">
        <v>179035</v>
      </c>
      <c r="K1594" s="527">
        <v>2</v>
      </c>
      <c r="L1594" s="527">
        <v>1</v>
      </c>
      <c r="M1594" s="527">
        <v>1</v>
      </c>
      <c r="N1594" s="527">
        <v>2</v>
      </c>
      <c r="O1594" s="527">
        <v>53</v>
      </c>
      <c r="P1594" s="527">
        <v>257</v>
      </c>
      <c r="Q1594" s="527" t="s">
        <v>152</v>
      </c>
      <c r="R1594" s="527">
        <v>32</v>
      </c>
      <c r="S1594" s="527">
        <v>67256</v>
      </c>
      <c r="T1594" s="527">
        <v>5378</v>
      </c>
      <c r="U1594" s="527">
        <v>3285</v>
      </c>
      <c r="V1594" s="527">
        <v>32431</v>
      </c>
      <c r="W1594" s="527">
        <v>14944</v>
      </c>
      <c r="X1594" s="527">
        <v>763</v>
      </c>
      <c r="Y1594" s="527">
        <v>2594287</v>
      </c>
      <c r="Z1594" s="527">
        <v>482</v>
      </c>
      <c r="AA1594" s="527">
        <v>897</v>
      </c>
      <c r="AB1594" s="527">
        <v>1808585</v>
      </c>
      <c r="AC1594" s="527">
        <v>551</v>
      </c>
      <c r="AD1594" s="527">
        <v>1028</v>
      </c>
      <c r="AE1594" s="527">
        <v>43722777</v>
      </c>
      <c r="AF1594" s="527">
        <v>1348</v>
      </c>
      <c r="AG1594" s="527">
        <v>2700</v>
      </c>
      <c r="AH1594" s="527">
        <v>84016542</v>
      </c>
      <c r="AI1594" s="527">
        <v>5622</v>
      </c>
      <c r="AJ1594" s="527">
        <v>12358</v>
      </c>
      <c r="AK1594" s="527">
        <v>4981350</v>
      </c>
      <c r="AL1594" s="527">
        <v>6529</v>
      </c>
      <c r="AM1594" s="527">
        <v>13053</v>
      </c>
      <c r="AN1594" s="527">
        <v>0</v>
      </c>
      <c r="AO1594" s="527">
        <v>3198</v>
      </c>
      <c r="AP1594" s="527">
        <v>7209</v>
      </c>
      <c r="AQ1594" s="527">
        <v>40725003</v>
      </c>
      <c r="AR1594" s="527">
        <v>5649</v>
      </c>
      <c r="AS1594" s="527">
        <v>12654</v>
      </c>
      <c r="AT1594" s="527">
        <v>11070</v>
      </c>
      <c r="AU1594" s="527">
        <v>999</v>
      </c>
      <c r="AV1594" s="527">
        <v>3318</v>
      </c>
      <c r="AW1594" s="527" t="s">
        <v>152</v>
      </c>
      <c r="AX1594" s="527">
        <v>1005</v>
      </c>
      <c r="AY1594" s="527">
        <v>5748</v>
      </c>
      <c r="AZ1594" s="527" t="s">
        <v>152</v>
      </c>
      <c r="BA1594" s="527">
        <v>14877</v>
      </c>
      <c r="BB1594" s="527">
        <v>40715100</v>
      </c>
      <c r="BC1594" s="527">
        <v>2737</v>
      </c>
      <c r="BD1594" s="527">
        <v>6606</v>
      </c>
      <c r="BE1594" s="527">
        <v>1059</v>
      </c>
      <c r="BF1594" s="527">
        <v>4314</v>
      </c>
      <c r="BG1594" s="527">
        <v>7291</v>
      </c>
      <c r="BH1594" s="527">
        <v>2213</v>
      </c>
      <c r="BI1594" s="527">
        <v>34497</v>
      </c>
      <c r="BJ1594" s="527">
        <v>1558</v>
      </c>
      <c r="BK1594" s="527">
        <v>20131</v>
      </c>
      <c r="BL1594" s="527">
        <v>56186</v>
      </c>
      <c r="BM1594" s="527">
        <v>11940</v>
      </c>
      <c r="BN1594" s="527">
        <v>7803</v>
      </c>
      <c r="BO1594" s="527">
        <v>7261</v>
      </c>
      <c r="BP1594" s="527">
        <v>4801</v>
      </c>
      <c r="BQ1594" s="527">
        <v>43972</v>
      </c>
      <c r="BR1594" s="527">
        <v>34028</v>
      </c>
      <c r="BS1594" s="527">
        <v>26782</v>
      </c>
      <c r="BT1594" s="527">
        <v>15558</v>
      </c>
      <c r="BU1594" s="527">
        <v>1337</v>
      </c>
      <c r="BV1594" s="527">
        <v>784</v>
      </c>
      <c r="BW1594" s="527">
        <v>101</v>
      </c>
      <c r="BX1594" s="527">
        <v>59454</v>
      </c>
      <c r="BY1594" s="527">
        <v>589</v>
      </c>
      <c r="BZ1594" s="527">
        <v>1063</v>
      </c>
      <c r="CA1594" s="527">
        <v>106</v>
      </c>
      <c r="CB1594" s="527">
        <v>47596</v>
      </c>
      <c r="CC1594" s="527">
        <v>449</v>
      </c>
      <c r="CD1594" s="527">
        <v>887</v>
      </c>
      <c r="CE1594" s="527">
        <v>5171</v>
      </c>
      <c r="CF1594" s="527">
        <v>2487237</v>
      </c>
      <c r="CG1594" s="527">
        <v>481</v>
      </c>
      <c r="CH1594" s="527">
        <v>892</v>
      </c>
      <c r="CI1594" s="527">
        <v>2549</v>
      </c>
      <c r="CJ1594" s="527">
        <v>3164158</v>
      </c>
      <c r="CK1594" s="527">
        <v>1241</v>
      </c>
      <c r="CL1594" s="527">
        <v>2427</v>
      </c>
      <c r="CM1594" s="527">
        <v>1309</v>
      </c>
      <c r="CN1594" s="527">
        <v>1597056</v>
      </c>
      <c r="CO1594" s="527">
        <v>1220</v>
      </c>
      <c r="CP1594" s="527">
        <v>2411</v>
      </c>
      <c r="CQ1594" s="527">
        <v>28573</v>
      </c>
      <c r="CR1594" s="527">
        <v>38961563</v>
      </c>
      <c r="CS1594" s="527">
        <v>1364</v>
      </c>
      <c r="CT1594" s="527">
        <v>2732</v>
      </c>
      <c r="CU1594" s="527">
        <v>1113</v>
      </c>
      <c r="CV1594" s="527">
        <v>7188795</v>
      </c>
      <c r="CW1594" s="527">
        <v>6459</v>
      </c>
      <c r="CX1594" s="527">
        <v>14410</v>
      </c>
      <c r="CY1594" s="527">
        <v>577</v>
      </c>
      <c r="CZ1594" s="527">
        <v>3905166</v>
      </c>
      <c r="DA1594" s="527">
        <v>6768</v>
      </c>
      <c r="DB1594" s="527">
        <v>15674</v>
      </c>
      <c r="DC1594" s="527">
        <v>907</v>
      </c>
      <c r="DD1594" s="527">
        <v>7838096</v>
      </c>
      <c r="DE1594" s="527">
        <v>8642</v>
      </c>
      <c r="DF1594" s="527">
        <v>22376</v>
      </c>
      <c r="DG1594" s="527">
        <v>116</v>
      </c>
      <c r="DH1594" s="527">
        <v>1019992</v>
      </c>
      <c r="DI1594" s="527">
        <v>8793</v>
      </c>
      <c r="DJ1594" s="527">
        <v>23764</v>
      </c>
      <c r="DK1594" s="527">
        <v>1</v>
      </c>
      <c r="DL1594" s="527">
        <v>269</v>
      </c>
      <c r="DM1594" s="527">
        <v>269</v>
      </c>
      <c r="DN1594" s="527">
        <v>269</v>
      </c>
      <c r="DO1594" s="527">
        <v>3479</v>
      </c>
      <c r="DP1594" s="527">
        <v>169795</v>
      </c>
      <c r="DQ1594" s="527">
        <v>49</v>
      </c>
      <c r="DR1594" s="527">
        <v>58</v>
      </c>
      <c r="DS1594" s="527">
        <v>64</v>
      </c>
      <c r="DT1594" s="527">
        <v>94026</v>
      </c>
      <c r="DU1594" s="527">
        <v>1469</v>
      </c>
      <c r="DV1594" s="527">
        <v>2731</v>
      </c>
      <c r="DW1594" s="527">
        <v>61</v>
      </c>
      <c r="DX1594" s="527">
        <v>34733</v>
      </c>
      <c r="DY1594" s="527">
        <v>38255875</v>
      </c>
      <c r="DZ1594" s="527">
        <v>1101</v>
      </c>
      <c r="EA1594" s="527">
        <v>1950</v>
      </c>
      <c r="EB1594" s="527">
        <v>17939</v>
      </c>
      <c r="EC1594" s="527">
        <v>4230</v>
      </c>
      <c r="ED1594" s="527">
        <v>403</v>
      </c>
      <c r="EE1594" s="527">
        <v>3296902</v>
      </c>
      <c r="EF1594" s="527">
        <v>1961</v>
      </c>
      <c r="EG1594" s="527">
        <v>1314</v>
      </c>
      <c r="EH1594" s="527">
        <v>19</v>
      </c>
      <c r="EI1594" s="527"/>
      <c r="EJ1594" s="528"/>
      <c r="EK1594" s="528"/>
      <c r="EL1594" s="528"/>
      <c r="EM1594" s="528"/>
      <c r="EN1594" s="528"/>
      <c r="EO1594" s="528"/>
      <c r="EP1594" s="528"/>
      <c r="EQ1594" s="528"/>
      <c r="ER1594" s="528"/>
      <c r="ES1594" s="528"/>
      <c r="ET1594" s="528"/>
      <c r="EU1594" s="528"/>
      <c r="EV1594" s="528"/>
      <c r="EW1594" s="528"/>
      <c r="EX1594" s="528"/>
      <c r="EY1594" s="528"/>
      <c r="EZ1594" s="529"/>
      <c r="FA1594" s="446">
        <f t="shared" si="2752"/>
        <v>4</v>
      </c>
      <c r="FB1594" s="417">
        <f t="shared" si="2732"/>
        <v>2026</v>
      </c>
      <c r="FC1594" s="448">
        <f t="shared" si="2733"/>
        <v>46113</v>
      </c>
      <c r="FD1594" s="449">
        <f t="shared" si="2734"/>
        <v>30</v>
      </c>
      <c r="FE1594" s="530"/>
      <c r="FF1594" s="531">
        <f t="shared" si="2716"/>
        <v>0.67935950009763713</v>
      </c>
      <c r="FG1594" s="530"/>
      <c r="FH1594" s="532">
        <f t="shared" si="2740"/>
        <v>2.2201561918928969</v>
      </c>
      <c r="FI1594" s="532">
        <f t="shared" si="2741"/>
        <v>1.4509111193752324</v>
      </c>
      <c r="FJ1594" s="532">
        <f t="shared" si="2742"/>
        <v>2.2103500761035009</v>
      </c>
      <c r="FK1594" s="532">
        <f t="shared" si="2743"/>
        <v>1.4614916286149162</v>
      </c>
      <c r="FL1594" s="532">
        <f t="shared" si="2744"/>
        <v>1.355863217292097</v>
      </c>
      <c r="FM1594" s="532">
        <f t="shared" si="2745"/>
        <v>1.0492430082328636</v>
      </c>
      <c r="FN1594" s="532">
        <f t="shared" si="2746"/>
        <v>1.7921573875802999</v>
      </c>
      <c r="FO1594" s="532">
        <f t="shared" si="2747"/>
        <v>1.0410867237687367</v>
      </c>
      <c r="FP1594" s="532">
        <f t="shared" si="2748"/>
        <v>1.7522935779816513</v>
      </c>
      <c r="FQ1594" s="532">
        <f t="shared" si="2749"/>
        <v>1.0275229357798166</v>
      </c>
      <c r="FR1594" s="533"/>
      <c r="FS1594" s="534">
        <f t="shared" si="2750"/>
        <v>74760</v>
      </c>
      <c r="FT1594" s="534">
        <f t="shared" si="2750"/>
        <v>74760</v>
      </c>
      <c r="FU1594" s="534">
        <f t="shared" si="2750"/>
        <v>149520</v>
      </c>
      <c r="FV1594" s="534">
        <f t="shared" si="2750"/>
        <v>3962280</v>
      </c>
      <c r="FW1594" s="534">
        <f t="shared" si="2750"/>
        <v>4824066</v>
      </c>
      <c r="FX1594" s="534">
        <f t="shared" si="2750"/>
        <v>3376980</v>
      </c>
      <c r="FY1594" s="534">
        <f t="shared" si="2750"/>
        <v>87563700</v>
      </c>
      <c r="FZ1594" s="534">
        <f t="shared" si="2750"/>
        <v>184677952</v>
      </c>
      <c r="GA1594" s="534">
        <f t="shared" si="2750"/>
        <v>9959439</v>
      </c>
      <c r="GB1594" s="534">
        <f t="shared" si="2750"/>
        <v>98277462</v>
      </c>
      <c r="GC1594" s="534">
        <f t="shared" si="2751"/>
        <v>91222686</v>
      </c>
      <c r="GD1594" s="534">
        <f t="shared" si="2751"/>
        <v>107363</v>
      </c>
      <c r="GE1594" s="534">
        <f t="shared" si="2751"/>
        <v>94022</v>
      </c>
      <c r="GF1594" s="534">
        <f t="shared" si="2751"/>
        <v>4612532</v>
      </c>
      <c r="GG1594" s="534">
        <f t="shared" si="2751"/>
        <v>6186423</v>
      </c>
      <c r="GH1594" s="534">
        <f t="shared" si="2751"/>
        <v>3155999</v>
      </c>
      <c r="GI1594" s="534">
        <f t="shared" si="2751"/>
        <v>78061436</v>
      </c>
      <c r="GJ1594" s="534">
        <f t="shared" si="2751"/>
        <v>16038330</v>
      </c>
      <c r="GK1594" s="534">
        <f t="shared" si="2751"/>
        <v>9043898</v>
      </c>
      <c r="GL1594" s="534">
        <f t="shared" si="2751"/>
        <v>20295032</v>
      </c>
      <c r="GM1594" s="534">
        <f t="shared" si="2751"/>
        <v>2756624</v>
      </c>
      <c r="GN1594" s="534">
        <f t="shared" si="2751"/>
        <v>174784</v>
      </c>
      <c r="GO1594" s="534">
        <f t="shared" si="2751"/>
        <v>269</v>
      </c>
      <c r="GP1594" s="534">
        <f t="shared" si="2751"/>
        <v>201782</v>
      </c>
      <c r="GQ1594" s="534">
        <f t="shared" si="2751"/>
        <v>67729350</v>
      </c>
      <c r="GR1594" s="534"/>
      <c r="GS1594" s="534"/>
      <c r="GT1594" s="534"/>
      <c r="GU1594" s="534"/>
      <c r="GV1594" s="535"/>
    </row>
    <row r="1595" spans="1:204" ht="9.75" customHeight="1" x14ac:dyDescent="0.2">
      <c r="A1595" s="417" t="str">
        <f t="shared" si="2739"/>
        <v>2026-27APRILRYF</v>
      </c>
      <c r="B1595" s="458" t="str">
        <f t="shared" si="2717"/>
        <v>2026-27</v>
      </c>
      <c r="C1595" s="402" t="s">
        <v>664</v>
      </c>
      <c r="D1595" s="458" t="s">
        <v>667</v>
      </c>
      <c r="E1595" s="458" t="s">
        <v>666</v>
      </c>
      <c r="F1595" s="478" t="s">
        <v>457</v>
      </c>
      <c r="G1595" s="478" t="s">
        <v>694</v>
      </c>
      <c r="H1595" s="510">
        <v>112721</v>
      </c>
      <c r="I1595" s="510">
        <v>85700</v>
      </c>
      <c r="J1595" s="510">
        <v>75909</v>
      </c>
      <c r="K1595" s="510">
        <v>1</v>
      </c>
      <c r="L1595" s="510">
        <v>0</v>
      </c>
      <c r="M1595" s="510">
        <v>1</v>
      </c>
      <c r="N1595" s="510">
        <v>1</v>
      </c>
      <c r="O1595" s="510">
        <v>19</v>
      </c>
      <c r="P1595" s="510">
        <v>444</v>
      </c>
      <c r="Q1595" s="510" t="s">
        <v>152</v>
      </c>
      <c r="R1595" s="510">
        <v>90</v>
      </c>
      <c r="S1595" s="510">
        <v>86565</v>
      </c>
      <c r="T1595" s="510">
        <v>8155</v>
      </c>
      <c r="U1595" s="510">
        <v>4918</v>
      </c>
      <c r="V1595" s="510">
        <v>41692</v>
      </c>
      <c r="W1595" s="510">
        <v>17447</v>
      </c>
      <c r="X1595" s="510">
        <v>302</v>
      </c>
      <c r="Y1595" s="510">
        <v>4380094</v>
      </c>
      <c r="Z1595" s="510">
        <v>537</v>
      </c>
      <c r="AA1595" s="510">
        <v>1010</v>
      </c>
      <c r="AB1595" s="510">
        <v>2878341</v>
      </c>
      <c r="AC1595" s="510">
        <v>585</v>
      </c>
      <c r="AD1595" s="510">
        <v>1115</v>
      </c>
      <c r="AE1595" s="510">
        <v>76320520</v>
      </c>
      <c r="AF1595" s="510">
        <v>1831</v>
      </c>
      <c r="AG1595" s="510">
        <v>3703</v>
      </c>
      <c r="AH1595" s="510">
        <v>96760738</v>
      </c>
      <c r="AI1595" s="510">
        <v>5546</v>
      </c>
      <c r="AJ1595" s="510">
        <v>12555</v>
      </c>
      <c r="AK1595" s="510">
        <v>2465348</v>
      </c>
      <c r="AL1595" s="510">
        <v>8163</v>
      </c>
      <c r="AM1595" s="510">
        <v>18673</v>
      </c>
      <c r="AN1595" s="510">
        <v>423</v>
      </c>
      <c r="AO1595" s="510">
        <v>4544</v>
      </c>
      <c r="AP1595" s="510">
        <v>6072</v>
      </c>
      <c r="AQ1595" s="510">
        <v>13235468</v>
      </c>
      <c r="AR1595" s="510">
        <v>2180</v>
      </c>
      <c r="AS1595" s="510">
        <v>4736</v>
      </c>
      <c r="AT1595" s="510">
        <v>17260</v>
      </c>
      <c r="AU1595" s="510">
        <v>1214</v>
      </c>
      <c r="AV1595" s="510">
        <v>2800</v>
      </c>
      <c r="AW1595" s="510" t="s">
        <v>152</v>
      </c>
      <c r="AX1595" s="510">
        <v>2757</v>
      </c>
      <c r="AY1595" s="510">
        <v>10489</v>
      </c>
      <c r="AZ1595" s="510" t="s">
        <v>152</v>
      </c>
      <c r="BA1595" s="510">
        <v>12176</v>
      </c>
      <c r="BB1595" s="510">
        <v>23108320</v>
      </c>
      <c r="BC1595" s="510">
        <v>1898</v>
      </c>
      <c r="BD1595" s="510">
        <v>3974</v>
      </c>
      <c r="BE1595" s="510">
        <v>1504</v>
      </c>
      <c r="BF1595" s="510">
        <v>6220</v>
      </c>
      <c r="BG1595" s="510">
        <v>4059</v>
      </c>
      <c r="BH1595" s="510">
        <v>393</v>
      </c>
      <c r="BI1595" s="510">
        <v>37168</v>
      </c>
      <c r="BJ1595" s="510">
        <v>3323</v>
      </c>
      <c r="BK1595" s="510">
        <v>28814</v>
      </c>
      <c r="BL1595" s="510">
        <v>69305</v>
      </c>
      <c r="BM1595" s="510">
        <v>17330</v>
      </c>
      <c r="BN1595" s="510">
        <v>11506</v>
      </c>
      <c r="BO1595" s="510">
        <v>10536</v>
      </c>
      <c r="BP1595" s="510">
        <v>7050</v>
      </c>
      <c r="BQ1595" s="510">
        <v>58102</v>
      </c>
      <c r="BR1595" s="510">
        <v>44447</v>
      </c>
      <c r="BS1595" s="510">
        <v>34063</v>
      </c>
      <c r="BT1595" s="510">
        <v>18720</v>
      </c>
      <c r="BU1595" s="510">
        <v>615</v>
      </c>
      <c r="BV1595" s="510">
        <v>323</v>
      </c>
      <c r="BW1595" s="510">
        <v>10</v>
      </c>
      <c r="BX1595" s="510">
        <v>5890</v>
      </c>
      <c r="BY1595" s="510">
        <v>589</v>
      </c>
      <c r="BZ1595" s="510">
        <v>875</v>
      </c>
      <c r="CA1595" s="510">
        <v>3</v>
      </c>
      <c r="CB1595" s="510">
        <v>935</v>
      </c>
      <c r="CC1595" s="510">
        <v>312</v>
      </c>
      <c r="CD1595" s="510">
        <v>618</v>
      </c>
      <c r="CE1595" s="510">
        <v>8142</v>
      </c>
      <c r="CF1595" s="510">
        <v>4373269</v>
      </c>
      <c r="CG1595" s="510">
        <v>537</v>
      </c>
      <c r="CH1595" s="510">
        <v>1010</v>
      </c>
      <c r="CI1595" s="510">
        <v>2411</v>
      </c>
      <c r="CJ1595" s="510">
        <v>4418747</v>
      </c>
      <c r="CK1595" s="510">
        <v>1833</v>
      </c>
      <c r="CL1595" s="510">
        <v>3671</v>
      </c>
      <c r="CM1595" s="510">
        <v>998</v>
      </c>
      <c r="CN1595" s="510">
        <v>1480182</v>
      </c>
      <c r="CO1595" s="510">
        <v>1483</v>
      </c>
      <c r="CP1595" s="510">
        <v>3090</v>
      </c>
      <c r="CQ1595" s="510">
        <v>38283</v>
      </c>
      <c r="CR1595" s="510">
        <v>70421591</v>
      </c>
      <c r="CS1595" s="510">
        <v>1840</v>
      </c>
      <c r="CT1595" s="510">
        <v>3718</v>
      </c>
      <c r="CU1595" s="510">
        <v>784</v>
      </c>
      <c r="CV1595" s="510">
        <v>5080130</v>
      </c>
      <c r="CW1595" s="510">
        <v>6480</v>
      </c>
      <c r="CX1595" s="510">
        <v>16622</v>
      </c>
      <c r="CY1595" s="510">
        <v>191</v>
      </c>
      <c r="CZ1595" s="510">
        <v>1057902</v>
      </c>
      <c r="DA1595" s="510">
        <v>5539</v>
      </c>
      <c r="DB1595" s="510">
        <v>13867</v>
      </c>
      <c r="DC1595" s="510">
        <v>706</v>
      </c>
      <c r="DD1595" s="510">
        <v>7125260</v>
      </c>
      <c r="DE1595" s="510">
        <v>10092</v>
      </c>
      <c r="DF1595" s="510">
        <v>28513</v>
      </c>
      <c r="DG1595" s="510">
        <v>33</v>
      </c>
      <c r="DH1595" s="510">
        <v>205780</v>
      </c>
      <c r="DI1595" s="510">
        <v>6236</v>
      </c>
      <c r="DJ1595" s="510">
        <v>15536</v>
      </c>
      <c r="DK1595" s="510">
        <v>499</v>
      </c>
      <c r="DL1595" s="510">
        <v>241372</v>
      </c>
      <c r="DM1595" s="510">
        <v>484</v>
      </c>
      <c r="DN1595" s="510">
        <v>879</v>
      </c>
      <c r="DO1595" s="510">
        <v>4483</v>
      </c>
      <c r="DP1595" s="510">
        <v>180767</v>
      </c>
      <c r="DQ1595" s="510">
        <v>40</v>
      </c>
      <c r="DR1595" s="510">
        <v>69</v>
      </c>
      <c r="DS1595" s="510">
        <v>137</v>
      </c>
      <c r="DT1595" s="510">
        <v>198889</v>
      </c>
      <c r="DU1595" s="510">
        <v>1452</v>
      </c>
      <c r="DV1595" s="510">
        <v>2890</v>
      </c>
      <c r="DW1595" s="510">
        <v>125</v>
      </c>
      <c r="DX1595" s="510">
        <v>40602</v>
      </c>
      <c r="DY1595" s="510">
        <v>72195276</v>
      </c>
      <c r="DZ1595" s="510">
        <v>1778</v>
      </c>
      <c r="EA1595" s="510">
        <v>3085</v>
      </c>
      <c r="EB1595" s="510">
        <v>29114</v>
      </c>
      <c r="EC1595" s="510">
        <v>12754</v>
      </c>
      <c r="ED1595" s="510">
        <v>2838</v>
      </c>
      <c r="EE1595" s="510">
        <v>20733081</v>
      </c>
      <c r="EF1595" s="510">
        <v>22</v>
      </c>
      <c r="EG1595" s="510">
        <v>84</v>
      </c>
      <c r="EH1595" s="510">
        <v>9</v>
      </c>
      <c r="EI1595" s="510"/>
      <c r="EJ1595" s="479"/>
      <c r="EK1595" s="479"/>
      <c r="EL1595" s="479"/>
      <c r="EM1595" s="479"/>
      <c r="EN1595" s="479"/>
      <c r="EO1595" s="479"/>
      <c r="EP1595" s="479"/>
      <c r="EQ1595" s="479"/>
      <c r="ER1595" s="479"/>
      <c r="ES1595" s="479"/>
      <c r="ET1595" s="479"/>
      <c r="EU1595" s="479"/>
      <c r="EV1595" s="479"/>
      <c r="EW1595" s="479"/>
      <c r="EX1595" s="479"/>
      <c r="EY1595" s="479"/>
      <c r="EZ1595" s="476"/>
      <c r="FA1595" s="446">
        <f t="shared" si="2752"/>
        <v>4</v>
      </c>
      <c r="FB1595" s="417">
        <f t="shared" si="2732"/>
        <v>2026</v>
      </c>
      <c r="FC1595" s="448">
        <f t="shared" si="2733"/>
        <v>46113</v>
      </c>
      <c r="FD1595" s="449">
        <f t="shared" si="2734"/>
        <v>30</v>
      </c>
      <c r="FE1595" s="450"/>
      <c r="FF1595" s="451">
        <f t="shared" si="2716"/>
        <v>0.58137725327454282</v>
      </c>
      <c r="FG1595" s="450"/>
      <c r="FH1595" s="452">
        <f t="shared" si="2740"/>
        <v>2.1250766400980994</v>
      </c>
      <c r="FI1595" s="452">
        <f t="shared" si="2741"/>
        <v>1.4109135499693439</v>
      </c>
      <c r="FJ1595" s="452">
        <f t="shared" si="2742"/>
        <v>2.142334282228548</v>
      </c>
      <c r="FK1595" s="452">
        <f t="shared" si="2743"/>
        <v>1.4335095567303782</v>
      </c>
      <c r="FL1595" s="452">
        <f t="shared" si="2744"/>
        <v>1.3936006907800058</v>
      </c>
      <c r="FM1595" s="452">
        <f t="shared" si="2745"/>
        <v>1.0660798234673319</v>
      </c>
      <c r="FN1595" s="452">
        <f t="shared" si="2746"/>
        <v>1.9523700349630309</v>
      </c>
      <c r="FO1595" s="452">
        <f t="shared" si="2747"/>
        <v>1.0729638333237805</v>
      </c>
      <c r="FP1595" s="452">
        <f t="shared" si="2748"/>
        <v>2.0364238410596025</v>
      </c>
      <c r="FQ1595" s="452">
        <f t="shared" si="2749"/>
        <v>1.0695364238410596</v>
      </c>
      <c r="FR1595" s="453"/>
      <c r="FS1595" s="446">
        <f t="shared" ref="FS1595:GB1604" si="2753">IFERROR(HLOOKUP(FS$1,$H$5:$HA$10116,MATCH($A1595,$A$5:$A$10116,0),0)*HLOOKUP(FS$2,$H$5:$HA$10116,MATCH($A1595,$A$5:$A$10116,0),0),"-")</f>
        <v>0</v>
      </c>
      <c r="FT1595" s="446">
        <f t="shared" si="2753"/>
        <v>85700</v>
      </c>
      <c r="FU1595" s="446">
        <f t="shared" si="2753"/>
        <v>85700</v>
      </c>
      <c r="FV1595" s="446">
        <f t="shared" si="2753"/>
        <v>1628300</v>
      </c>
      <c r="FW1595" s="446">
        <f t="shared" si="2753"/>
        <v>8236550</v>
      </c>
      <c r="FX1595" s="446">
        <f t="shared" si="2753"/>
        <v>5483570</v>
      </c>
      <c r="FY1595" s="446">
        <f t="shared" si="2753"/>
        <v>154385476</v>
      </c>
      <c r="FZ1595" s="446">
        <f t="shared" si="2753"/>
        <v>219047085</v>
      </c>
      <c r="GA1595" s="446">
        <f t="shared" si="2753"/>
        <v>5639246</v>
      </c>
      <c r="GB1595" s="446">
        <f t="shared" si="2753"/>
        <v>48387424</v>
      </c>
      <c r="GC1595" s="446">
        <f t="shared" ref="GC1595:GQ1604" si="2754">IFERROR(HLOOKUP(GC$1,$H$5:$HA$10116,MATCH($A1595,$A$5:$A$10116,0),0)*HLOOKUP(GC$2,$H$5:$HA$10116,MATCH($A1595,$A$5:$A$10116,0),0),"-")</f>
        <v>28756992</v>
      </c>
      <c r="GD1595" s="446">
        <f t="shared" si="2754"/>
        <v>8750</v>
      </c>
      <c r="GE1595" s="446">
        <f t="shared" si="2754"/>
        <v>1854</v>
      </c>
      <c r="GF1595" s="446">
        <f t="shared" si="2754"/>
        <v>8223420</v>
      </c>
      <c r="GG1595" s="446">
        <f t="shared" si="2754"/>
        <v>8850781</v>
      </c>
      <c r="GH1595" s="446">
        <f t="shared" si="2754"/>
        <v>3083820</v>
      </c>
      <c r="GI1595" s="446">
        <f t="shared" si="2754"/>
        <v>142336194</v>
      </c>
      <c r="GJ1595" s="446">
        <f t="shared" si="2754"/>
        <v>13031648</v>
      </c>
      <c r="GK1595" s="446">
        <f t="shared" si="2754"/>
        <v>2648597</v>
      </c>
      <c r="GL1595" s="446">
        <f t="shared" si="2754"/>
        <v>20130178</v>
      </c>
      <c r="GM1595" s="446">
        <f t="shared" si="2754"/>
        <v>512688</v>
      </c>
      <c r="GN1595" s="446">
        <f t="shared" si="2754"/>
        <v>395930</v>
      </c>
      <c r="GO1595" s="446">
        <f t="shared" si="2754"/>
        <v>438621</v>
      </c>
      <c r="GP1595" s="446">
        <f t="shared" si="2754"/>
        <v>309327</v>
      </c>
      <c r="GQ1595" s="446">
        <f t="shared" si="2754"/>
        <v>125257170</v>
      </c>
      <c r="GR1595" s="446"/>
      <c r="GS1595" s="446"/>
      <c r="GT1595" s="446"/>
      <c r="GU1595" s="446"/>
      <c r="GV1595" s="416"/>
    </row>
    <row r="1596" spans="1:204" ht="9.75" customHeight="1" x14ac:dyDescent="0.2">
      <c r="A1596" s="417" t="str">
        <f t="shared" si="2739"/>
        <v>2026-27APRILRYA</v>
      </c>
      <c r="B1596" s="458" t="str">
        <f t="shared" si="2717"/>
        <v>2026-27</v>
      </c>
      <c r="C1596" s="402" t="s">
        <v>664</v>
      </c>
      <c r="D1596" s="458" t="s">
        <v>653</v>
      </c>
      <c r="E1596" s="458" t="s">
        <v>652</v>
      </c>
      <c r="F1596" s="478" t="s">
        <v>452</v>
      </c>
      <c r="G1596" s="478" t="s">
        <v>697</v>
      </c>
      <c r="H1596" s="510">
        <v>128452</v>
      </c>
      <c r="I1596" s="510">
        <v>90740</v>
      </c>
      <c r="J1596" s="510">
        <v>15578</v>
      </c>
      <c r="K1596" s="510">
        <v>0</v>
      </c>
      <c r="L1596" s="510">
        <v>0</v>
      </c>
      <c r="M1596" s="510">
        <v>0</v>
      </c>
      <c r="N1596" s="510">
        <v>0</v>
      </c>
      <c r="O1596" s="510">
        <v>1</v>
      </c>
      <c r="P1596" s="510">
        <v>453</v>
      </c>
      <c r="Q1596" s="510" t="s">
        <v>152</v>
      </c>
      <c r="R1596" s="510">
        <v>19</v>
      </c>
      <c r="S1596" s="510">
        <v>89491</v>
      </c>
      <c r="T1596" s="510">
        <v>8849</v>
      </c>
      <c r="U1596" s="510">
        <v>5602</v>
      </c>
      <c r="V1596" s="510">
        <v>42592</v>
      </c>
      <c r="W1596" s="510">
        <v>13505</v>
      </c>
      <c r="X1596" s="510">
        <v>461</v>
      </c>
      <c r="Y1596" s="510">
        <v>4213314</v>
      </c>
      <c r="Z1596" s="510">
        <v>476</v>
      </c>
      <c r="AA1596" s="510">
        <v>845</v>
      </c>
      <c r="AB1596" s="510">
        <v>2722206</v>
      </c>
      <c r="AC1596" s="510">
        <v>486</v>
      </c>
      <c r="AD1596" s="510">
        <v>867</v>
      </c>
      <c r="AE1596" s="510">
        <v>43351325</v>
      </c>
      <c r="AF1596" s="510">
        <v>1018</v>
      </c>
      <c r="AG1596" s="510">
        <v>1959</v>
      </c>
      <c r="AH1596" s="510">
        <v>68946717</v>
      </c>
      <c r="AI1596" s="510">
        <v>5105</v>
      </c>
      <c r="AJ1596" s="510">
        <v>12898</v>
      </c>
      <c r="AK1596" s="510">
        <v>2966480</v>
      </c>
      <c r="AL1596" s="510">
        <v>6435</v>
      </c>
      <c r="AM1596" s="510">
        <v>16601</v>
      </c>
      <c r="AN1596" s="510">
        <v>0</v>
      </c>
      <c r="AO1596" s="510">
        <v>6066</v>
      </c>
      <c r="AP1596" s="510">
        <v>3267</v>
      </c>
      <c r="AQ1596" s="510">
        <v>5780251</v>
      </c>
      <c r="AR1596" s="510">
        <v>1769</v>
      </c>
      <c r="AS1596" s="510">
        <v>3586</v>
      </c>
      <c r="AT1596" s="510">
        <v>20072</v>
      </c>
      <c r="AU1596" s="510">
        <v>2512</v>
      </c>
      <c r="AV1596" s="510">
        <v>12251</v>
      </c>
      <c r="AW1596" s="510" t="s">
        <v>152</v>
      </c>
      <c r="AX1596" s="510">
        <v>529</v>
      </c>
      <c r="AY1596" s="510">
        <v>4780</v>
      </c>
      <c r="AZ1596" s="510" t="s">
        <v>152</v>
      </c>
      <c r="BA1596" s="510">
        <v>14947</v>
      </c>
      <c r="BB1596" s="510">
        <v>33574462</v>
      </c>
      <c r="BC1596" s="510">
        <v>2246</v>
      </c>
      <c r="BD1596" s="510">
        <v>7527</v>
      </c>
      <c r="BE1596" s="510">
        <v>2464</v>
      </c>
      <c r="BF1596" s="510">
        <v>8236</v>
      </c>
      <c r="BG1596" s="510">
        <v>2048</v>
      </c>
      <c r="BH1596" s="510">
        <v>2199</v>
      </c>
      <c r="BI1596" s="510">
        <v>41173</v>
      </c>
      <c r="BJ1596" s="510">
        <v>5264</v>
      </c>
      <c r="BK1596" s="510">
        <v>22982</v>
      </c>
      <c r="BL1596" s="510">
        <v>69419</v>
      </c>
      <c r="BM1596" s="510">
        <v>15333</v>
      </c>
      <c r="BN1596" s="510">
        <v>11301</v>
      </c>
      <c r="BO1596" s="510">
        <v>9722</v>
      </c>
      <c r="BP1596" s="510">
        <v>7163</v>
      </c>
      <c r="BQ1596" s="510">
        <v>54971</v>
      </c>
      <c r="BR1596" s="510">
        <v>44113</v>
      </c>
      <c r="BS1596" s="510">
        <v>24875</v>
      </c>
      <c r="BT1596" s="510">
        <v>13912</v>
      </c>
      <c r="BU1596" s="510">
        <v>1210</v>
      </c>
      <c r="BV1596" s="510">
        <v>481</v>
      </c>
      <c r="BW1596" s="510">
        <v>126</v>
      </c>
      <c r="BX1596" s="510">
        <v>68992</v>
      </c>
      <c r="BY1596" s="510">
        <v>548</v>
      </c>
      <c r="BZ1596" s="510">
        <v>878</v>
      </c>
      <c r="CA1596" s="510">
        <v>99</v>
      </c>
      <c r="CB1596" s="510">
        <v>38991</v>
      </c>
      <c r="CC1596" s="510">
        <v>394</v>
      </c>
      <c r="CD1596" s="510">
        <v>736</v>
      </c>
      <c r="CE1596" s="510">
        <v>8624</v>
      </c>
      <c r="CF1596" s="510">
        <v>4105331</v>
      </c>
      <c r="CG1596" s="510">
        <v>476</v>
      </c>
      <c r="CH1596" s="510">
        <v>845</v>
      </c>
      <c r="CI1596" s="510">
        <v>5464</v>
      </c>
      <c r="CJ1596" s="510">
        <v>5149402</v>
      </c>
      <c r="CK1596" s="510">
        <v>942</v>
      </c>
      <c r="CL1596" s="510">
        <v>1714</v>
      </c>
      <c r="CM1596" s="510">
        <v>1157</v>
      </c>
      <c r="CN1596" s="510">
        <v>914059</v>
      </c>
      <c r="CO1596" s="510">
        <v>790</v>
      </c>
      <c r="CP1596" s="510">
        <v>1580</v>
      </c>
      <c r="CQ1596" s="510">
        <v>35971</v>
      </c>
      <c r="CR1596" s="510">
        <v>37287864</v>
      </c>
      <c r="CS1596" s="510">
        <v>1037</v>
      </c>
      <c r="CT1596" s="510">
        <v>2002</v>
      </c>
      <c r="CU1596" s="510">
        <v>1650</v>
      </c>
      <c r="CV1596" s="510">
        <v>5622452</v>
      </c>
      <c r="CW1596" s="510">
        <v>3408</v>
      </c>
      <c r="CX1596" s="510">
        <v>8045</v>
      </c>
      <c r="CY1596" s="510">
        <v>346</v>
      </c>
      <c r="CZ1596" s="510">
        <v>638145</v>
      </c>
      <c r="DA1596" s="510">
        <v>1844</v>
      </c>
      <c r="DB1596" s="510">
        <v>4391</v>
      </c>
      <c r="DC1596" s="510">
        <v>1404</v>
      </c>
      <c r="DD1596" s="510">
        <v>6380158</v>
      </c>
      <c r="DE1596" s="510">
        <v>4544</v>
      </c>
      <c r="DF1596" s="510">
        <v>10885</v>
      </c>
      <c r="DG1596" s="510">
        <v>171</v>
      </c>
      <c r="DH1596" s="510">
        <v>550435</v>
      </c>
      <c r="DI1596" s="510">
        <v>3219</v>
      </c>
      <c r="DJ1596" s="510">
        <v>8803</v>
      </c>
      <c r="DK1596" s="510">
        <v>347</v>
      </c>
      <c r="DL1596" s="510">
        <v>103261</v>
      </c>
      <c r="DM1596" s="510">
        <v>298</v>
      </c>
      <c r="DN1596" s="510">
        <v>506</v>
      </c>
      <c r="DO1596" s="510">
        <v>5667</v>
      </c>
      <c r="DP1596" s="510">
        <v>129851</v>
      </c>
      <c r="DQ1596" s="510">
        <v>23</v>
      </c>
      <c r="DR1596" s="510">
        <v>38</v>
      </c>
      <c r="DS1596" s="510">
        <v>243</v>
      </c>
      <c r="DT1596" s="510">
        <v>205386</v>
      </c>
      <c r="DU1596" s="510">
        <v>845</v>
      </c>
      <c r="DV1596" s="510">
        <v>1604</v>
      </c>
      <c r="DW1596" s="510">
        <v>232</v>
      </c>
      <c r="DX1596" s="510">
        <v>46156</v>
      </c>
      <c r="DY1596" s="510">
        <v>110734010</v>
      </c>
      <c r="DZ1596" s="510">
        <v>2399</v>
      </c>
      <c r="EA1596" s="510">
        <v>5556</v>
      </c>
      <c r="EB1596" s="510">
        <v>30539</v>
      </c>
      <c r="EC1596" s="510">
        <v>13576</v>
      </c>
      <c r="ED1596" s="510">
        <v>6641</v>
      </c>
      <c r="EE1596" s="510">
        <v>54909737</v>
      </c>
      <c r="EF1596" s="510">
        <v>357</v>
      </c>
      <c r="EG1596" s="510">
        <v>0</v>
      </c>
      <c r="EH1596" s="510">
        <v>0</v>
      </c>
      <c r="EI1596" s="510"/>
      <c r="EJ1596" s="479"/>
      <c r="EK1596" s="479"/>
      <c r="EL1596" s="479"/>
      <c r="EM1596" s="479"/>
      <c r="EN1596" s="479"/>
      <c r="EO1596" s="479"/>
      <c r="EP1596" s="479"/>
      <c r="EQ1596" s="479"/>
      <c r="ER1596" s="479"/>
      <c r="ES1596" s="479"/>
      <c r="ET1596" s="479"/>
      <c r="EU1596" s="479"/>
      <c r="EV1596" s="479"/>
      <c r="EW1596" s="479"/>
      <c r="EX1596" s="479"/>
      <c r="EY1596" s="479"/>
      <c r="EZ1596" s="476"/>
      <c r="FA1596" s="446">
        <f t="shared" si="2752"/>
        <v>4</v>
      </c>
      <c r="FB1596" s="417">
        <f t="shared" si="2732"/>
        <v>2026</v>
      </c>
      <c r="FC1596" s="448">
        <f t="shared" si="2733"/>
        <v>46113</v>
      </c>
      <c r="FD1596" s="449">
        <f t="shared" si="2734"/>
        <v>30</v>
      </c>
      <c r="FE1596" s="450"/>
      <c r="FF1596" s="451">
        <f t="shared" si="2716"/>
        <v>0.67496426869938064</v>
      </c>
      <c r="FG1596" s="450"/>
      <c r="FH1596" s="452">
        <f t="shared" si="2740"/>
        <v>1.7327381625042377</v>
      </c>
      <c r="FI1596" s="452">
        <f t="shared" si="2741"/>
        <v>1.2770934568877839</v>
      </c>
      <c r="FJ1596" s="452">
        <f t="shared" si="2742"/>
        <v>1.7354516244198501</v>
      </c>
      <c r="FK1596" s="452">
        <f t="shared" si="2743"/>
        <v>1.2786504819707247</v>
      </c>
      <c r="FL1596" s="452">
        <f t="shared" si="2744"/>
        <v>1.2906414350112698</v>
      </c>
      <c r="FM1596" s="452">
        <f t="shared" si="2745"/>
        <v>1.0357109316303532</v>
      </c>
      <c r="FN1596" s="452">
        <f t="shared" si="2746"/>
        <v>1.8419104035542391</v>
      </c>
      <c r="FO1596" s="452">
        <f t="shared" si="2747"/>
        <v>1.0301369863013699</v>
      </c>
      <c r="FP1596" s="452">
        <f t="shared" si="2748"/>
        <v>2.6247288503253796</v>
      </c>
      <c r="FQ1596" s="452">
        <f t="shared" si="2749"/>
        <v>1.0433839479392624</v>
      </c>
      <c r="FR1596" s="453"/>
      <c r="FS1596" s="446">
        <f t="shared" si="2753"/>
        <v>0</v>
      </c>
      <c r="FT1596" s="446">
        <f t="shared" si="2753"/>
        <v>0</v>
      </c>
      <c r="FU1596" s="446">
        <f t="shared" si="2753"/>
        <v>0</v>
      </c>
      <c r="FV1596" s="446">
        <f t="shared" si="2753"/>
        <v>90740</v>
      </c>
      <c r="FW1596" s="446">
        <f t="shared" si="2753"/>
        <v>7477405</v>
      </c>
      <c r="FX1596" s="446">
        <f t="shared" si="2753"/>
        <v>4856934</v>
      </c>
      <c r="FY1596" s="446">
        <f t="shared" si="2753"/>
        <v>83437728</v>
      </c>
      <c r="FZ1596" s="446">
        <f t="shared" si="2753"/>
        <v>174187490</v>
      </c>
      <c r="GA1596" s="446">
        <f t="shared" si="2753"/>
        <v>7653061</v>
      </c>
      <c r="GB1596" s="446">
        <f t="shared" si="2753"/>
        <v>112506069</v>
      </c>
      <c r="GC1596" s="446">
        <f t="shared" si="2754"/>
        <v>11715462</v>
      </c>
      <c r="GD1596" s="446">
        <f t="shared" si="2754"/>
        <v>110628</v>
      </c>
      <c r="GE1596" s="446">
        <f t="shared" si="2754"/>
        <v>72864</v>
      </c>
      <c r="GF1596" s="446">
        <f t="shared" si="2754"/>
        <v>7287280</v>
      </c>
      <c r="GG1596" s="446">
        <f t="shared" si="2754"/>
        <v>9365296</v>
      </c>
      <c r="GH1596" s="446">
        <f t="shared" si="2754"/>
        <v>1828060</v>
      </c>
      <c r="GI1596" s="446">
        <f t="shared" si="2754"/>
        <v>72013942</v>
      </c>
      <c r="GJ1596" s="446">
        <f t="shared" si="2754"/>
        <v>13274250</v>
      </c>
      <c r="GK1596" s="446">
        <f t="shared" si="2754"/>
        <v>1519286</v>
      </c>
      <c r="GL1596" s="446">
        <f t="shared" si="2754"/>
        <v>15282540</v>
      </c>
      <c r="GM1596" s="446">
        <f t="shared" si="2754"/>
        <v>1505313</v>
      </c>
      <c r="GN1596" s="446">
        <f t="shared" si="2754"/>
        <v>389772</v>
      </c>
      <c r="GO1596" s="446">
        <f t="shared" si="2754"/>
        <v>175582</v>
      </c>
      <c r="GP1596" s="446">
        <f t="shared" si="2754"/>
        <v>215346</v>
      </c>
      <c r="GQ1596" s="446">
        <f t="shared" si="2754"/>
        <v>256442736</v>
      </c>
      <c r="GR1596" s="446"/>
      <c r="GS1596" s="446"/>
      <c r="GT1596" s="446"/>
      <c r="GU1596" s="446"/>
      <c r="GV1596" s="416"/>
    </row>
    <row r="1597" spans="1:204" ht="9.75" customHeight="1" x14ac:dyDescent="0.2">
      <c r="A1597" s="485" t="str">
        <f t="shared" si="2739"/>
        <v>2026-27APRILRX8</v>
      </c>
      <c r="B1597" s="503" t="str">
        <f t="shared" si="2717"/>
        <v>2026-27</v>
      </c>
      <c r="C1597" s="436" t="s">
        <v>664</v>
      </c>
      <c r="D1597" s="503" t="s">
        <v>646</v>
      </c>
      <c r="E1597" s="503" t="s">
        <v>645</v>
      </c>
      <c r="F1597" s="504" t="s">
        <v>450</v>
      </c>
      <c r="G1597" s="504" t="s">
        <v>696</v>
      </c>
      <c r="H1597" s="522">
        <v>99486</v>
      </c>
      <c r="I1597" s="522">
        <v>68257</v>
      </c>
      <c r="J1597" s="522">
        <v>327436</v>
      </c>
      <c r="K1597" s="522">
        <v>5</v>
      </c>
      <c r="L1597" s="522">
        <v>0</v>
      </c>
      <c r="M1597" s="522">
        <v>6</v>
      </c>
      <c r="N1597" s="522">
        <v>37</v>
      </c>
      <c r="O1597" s="522">
        <v>99</v>
      </c>
      <c r="P1597" s="522">
        <v>484</v>
      </c>
      <c r="Q1597" s="522" t="s">
        <v>152</v>
      </c>
      <c r="R1597" s="522">
        <v>180</v>
      </c>
      <c r="S1597" s="522">
        <v>73487</v>
      </c>
      <c r="T1597" s="522">
        <v>7008</v>
      </c>
      <c r="U1597" s="522">
        <v>4650</v>
      </c>
      <c r="V1597" s="522">
        <v>37627</v>
      </c>
      <c r="W1597" s="522">
        <v>13757</v>
      </c>
      <c r="X1597" s="522">
        <v>448</v>
      </c>
      <c r="Y1597" s="522">
        <v>3226788</v>
      </c>
      <c r="Z1597" s="522">
        <v>460</v>
      </c>
      <c r="AA1597" s="522">
        <v>793</v>
      </c>
      <c r="AB1597" s="522">
        <v>2324469</v>
      </c>
      <c r="AC1597" s="522">
        <v>500</v>
      </c>
      <c r="AD1597" s="522">
        <v>874</v>
      </c>
      <c r="AE1597" s="522">
        <v>50684373</v>
      </c>
      <c r="AF1597" s="522">
        <v>1347</v>
      </c>
      <c r="AG1597" s="522">
        <v>2749</v>
      </c>
      <c r="AH1597" s="522">
        <v>53486211</v>
      </c>
      <c r="AI1597" s="522">
        <v>3888</v>
      </c>
      <c r="AJ1597" s="522">
        <v>8889</v>
      </c>
      <c r="AK1597" s="522">
        <v>2825664</v>
      </c>
      <c r="AL1597" s="522">
        <v>6307</v>
      </c>
      <c r="AM1597" s="522">
        <v>12350</v>
      </c>
      <c r="AN1597" s="522">
        <v>16</v>
      </c>
      <c r="AO1597" s="522">
        <v>537</v>
      </c>
      <c r="AP1597" s="522">
        <v>4357</v>
      </c>
      <c r="AQ1597" s="522">
        <v>11942446</v>
      </c>
      <c r="AR1597" s="522">
        <v>2741</v>
      </c>
      <c r="AS1597" s="522">
        <v>5664</v>
      </c>
      <c r="AT1597" s="522">
        <v>8959</v>
      </c>
      <c r="AU1597" s="522">
        <v>3250</v>
      </c>
      <c r="AV1597" s="522">
        <v>1001</v>
      </c>
      <c r="AW1597" s="522" t="s">
        <v>152</v>
      </c>
      <c r="AX1597" s="522">
        <v>2068</v>
      </c>
      <c r="AY1597" s="522">
        <v>2640</v>
      </c>
      <c r="AZ1597" s="522" t="s">
        <v>152</v>
      </c>
      <c r="BA1597" s="522">
        <v>11476</v>
      </c>
      <c r="BB1597" s="522">
        <v>21464204</v>
      </c>
      <c r="BC1597" s="522">
        <v>1870</v>
      </c>
      <c r="BD1597" s="522">
        <v>3762</v>
      </c>
      <c r="BE1597" s="522">
        <v>2736</v>
      </c>
      <c r="BF1597" s="522">
        <v>364</v>
      </c>
      <c r="BG1597" s="522">
        <v>5707</v>
      </c>
      <c r="BH1597" s="522">
        <v>2669</v>
      </c>
      <c r="BI1597" s="522">
        <v>39335</v>
      </c>
      <c r="BJ1597" s="522">
        <v>4935</v>
      </c>
      <c r="BK1597" s="522">
        <v>20258</v>
      </c>
      <c r="BL1597" s="522">
        <v>64528</v>
      </c>
      <c r="BM1597" s="522">
        <v>12873</v>
      </c>
      <c r="BN1597" s="522">
        <v>9734</v>
      </c>
      <c r="BO1597" s="522">
        <v>8345</v>
      </c>
      <c r="BP1597" s="522">
        <v>6389</v>
      </c>
      <c r="BQ1597" s="522">
        <v>48151</v>
      </c>
      <c r="BR1597" s="522">
        <v>39391</v>
      </c>
      <c r="BS1597" s="522">
        <v>21847</v>
      </c>
      <c r="BT1597" s="522">
        <v>14636</v>
      </c>
      <c r="BU1597" s="522">
        <v>714</v>
      </c>
      <c r="BV1597" s="522">
        <v>518</v>
      </c>
      <c r="BW1597" s="522">
        <v>92</v>
      </c>
      <c r="BX1597" s="522">
        <v>48741</v>
      </c>
      <c r="BY1597" s="522">
        <v>530</v>
      </c>
      <c r="BZ1597" s="522">
        <v>857</v>
      </c>
      <c r="CA1597" s="522">
        <v>275</v>
      </c>
      <c r="CB1597" s="522">
        <v>127940</v>
      </c>
      <c r="CC1597" s="522">
        <v>465</v>
      </c>
      <c r="CD1597" s="522">
        <v>892</v>
      </c>
      <c r="CE1597" s="522">
        <v>6641</v>
      </c>
      <c r="CF1597" s="522">
        <v>3050107</v>
      </c>
      <c r="CG1597" s="522">
        <v>459</v>
      </c>
      <c r="CH1597" s="522">
        <v>789</v>
      </c>
      <c r="CI1597" s="522">
        <v>2907</v>
      </c>
      <c r="CJ1597" s="522">
        <v>4292218</v>
      </c>
      <c r="CK1597" s="522">
        <v>1477</v>
      </c>
      <c r="CL1597" s="522">
        <v>3217</v>
      </c>
      <c r="CM1597" s="522">
        <v>2303</v>
      </c>
      <c r="CN1597" s="522">
        <v>2844946</v>
      </c>
      <c r="CO1597" s="522">
        <v>1235</v>
      </c>
      <c r="CP1597" s="522">
        <v>2808</v>
      </c>
      <c r="CQ1597" s="522">
        <v>32417</v>
      </c>
      <c r="CR1597" s="522">
        <v>43547209</v>
      </c>
      <c r="CS1597" s="522">
        <v>1343</v>
      </c>
      <c r="CT1597" s="522">
        <v>2709</v>
      </c>
      <c r="CU1597" s="522">
        <v>1515</v>
      </c>
      <c r="CV1597" s="522">
        <v>7991481</v>
      </c>
      <c r="CW1597" s="522">
        <v>5275</v>
      </c>
      <c r="CX1597" s="522">
        <v>12540</v>
      </c>
      <c r="CY1597" s="522">
        <v>1290</v>
      </c>
      <c r="CZ1597" s="522">
        <v>6011546</v>
      </c>
      <c r="DA1597" s="522">
        <v>4660</v>
      </c>
      <c r="DB1597" s="522">
        <v>11713</v>
      </c>
      <c r="DC1597" s="522">
        <v>2206</v>
      </c>
      <c r="DD1597" s="522">
        <v>18312366</v>
      </c>
      <c r="DE1597" s="522">
        <v>8301</v>
      </c>
      <c r="DF1597" s="522">
        <v>20933</v>
      </c>
      <c r="DG1597" s="522">
        <v>677</v>
      </c>
      <c r="DH1597" s="522">
        <v>5501194</v>
      </c>
      <c r="DI1597" s="522">
        <v>8126</v>
      </c>
      <c r="DJ1597" s="522">
        <v>20449</v>
      </c>
      <c r="DK1597" s="522">
        <v>421</v>
      </c>
      <c r="DL1597" s="522">
        <v>138179</v>
      </c>
      <c r="DM1597" s="522">
        <v>328</v>
      </c>
      <c r="DN1597" s="522">
        <v>531</v>
      </c>
      <c r="DO1597" s="522">
        <v>3898</v>
      </c>
      <c r="DP1597" s="522">
        <v>157196</v>
      </c>
      <c r="DQ1597" s="522">
        <v>40</v>
      </c>
      <c r="DR1597" s="522">
        <v>74</v>
      </c>
      <c r="DS1597" s="522">
        <v>78</v>
      </c>
      <c r="DT1597" s="522">
        <v>102955</v>
      </c>
      <c r="DU1597" s="522">
        <v>1320</v>
      </c>
      <c r="DV1597" s="522">
        <v>2736</v>
      </c>
      <c r="DW1597" s="522">
        <v>70</v>
      </c>
      <c r="DX1597" s="522">
        <v>44039</v>
      </c>
      <c r="DY1597" s="522">
        <v>46245148</v>
      </c>
      <c r="DZ1597" s="522">
        <v>1050</v>
      </c>
      <c r="EA1597" s="522">
        <v>1892</v>
      </c>
      <c r="EB1597" s="522">
        <v>20303</v>
      </c>
      <c r="EC1597" s="522">
        <v>4998</v>
      </c>
      <c r="ED1597" s="522">
        <v>264</v>
      </c>
      <c r="EE1597" s="522">
        <v>3471070</v>
      </c>
      <c r="EF1597" s="522">
        <v>744</v>
      </c>
      <c r="EG1597" s="522">
        <v>72</v>
      </c>
      <c r="EH1597" s="522">
        <v>969</v>
      </c>
      <c r="EI1597" s="522"/>
      <c r="EJ1597" s="483"/>
      <c r="EK1597" s="483"/>
      <c r="EL1597" s="483"/>
      <c r="EM1597" s="483"/>
      <c r="EN1597" s="483"/>
      <c r="EO1597" s="483"/>
      <c r="EP1597" s="483"/>
      <c r="EQ1597" s="483"/>
      <c r="ER1597" s="483"/>
      <c r="ES1597" s="483"/>
      <c r="ET1597" s="483"/>
      <c r="EU1597" s="483"/>
      <c r="EV1597" s="483"/>
      <c r="EW1597" s="483"/>
      <c r="EX1597" s="483"/>
      <c r="EY1597" s="483"/>
      <c r="EZ1597" s="484"/>
      <c r="FA1597" s="468">
        <f>MONTH(1&amp;C1597)</f>
        <v>4</v>
      </c>
      <c r="FB1597" s="485">
        <f t="shared" si="2732"/>
        <v>2026</v>
      </c>
      <c r="FC1597" s="486">
        <f t="shared" si="2733"/>
        <v>46113</v>
      </c>
      <c r="FD1597" s="470">
        <f t="shared" si="2734"/>
        <v>30</v>
      </c>
      <c r="FE1597" s="471"/>
      <c r="FF1597" s="517">
        <f t="shared" si="2716"/>
        <v>0.59748620478234216</v>
      </c>
      <c r="FG1597" s="471"/>
      <c r="FH1597" s="487">
        <f t="shared" ref="FH1597:FL1607" si="2755">IFERROR(BM1597/HLOOKUP(FH$3,$T$5:$X$10116,ROW()-4,0),"-")</f>
        <v>1.8369006849315068</v>
      </c>
      <c r="FI1597" s="487">
        <f t="shared" si="2755"/>
        <v>1.3889840182648401</v>
      </c>
      <c r="FJ1597" s="487">
        <f t="shared" si="2755"/>
        <v>1.7946236559139785</v>
      </c>
      <c r="FK1597" s="487">
        <f t="shared" si="2755"/>
        <v>1.373978494623656</v>
      </c>
      <c r="FL1597" s="487">
        <f t="shared" si="2755"/>
        <v>1.2796927738060435</v>
      </c>
      <c r="FM1597" s="487">
        <f>IFERROR(BR1597/HLOOKUP(FM$3,$T$5:$X$10116,ROW()-4,0),"-")</f>
        <v>1.0468812289047758</v>
      </c>
      <c r="FN1597" s="487">
        <f>IFERROR(BS1597/HLOOKUP(FN$3,$T$5:$X$10116,ROW()-4,0),"-")</f>
        <v>1.5880642581958275</v>
      </c>
      <c r="FO1597" s="487">
        <f>IFERROR(BT1597/HLOOKUP(FO$3,$T$5:$X$10116,ROW()-4,0),"-")</f>
        <v>1.0638947444937124</v>
      </c>
      <c r="FP1597" s="487">
        <f>IFERROR(BU1597/HLOOKUP(FP$3,$T$5:$X$10116,ROW()-4,0),"-")</f>
        <v>1.59375</v>
      </c>
      <c r="FQ1597" s="487">
        <f>IFERROR(BV1597/HLOOKUP(FQ$3,$T$5:$X$10116,ROW()-4,0),"-")</f>
        <v>1.15625</v>
      </c>
      <c r="FR1597" s="459"/>
      <c r="FS1597" s="468">
        <f t="shared" si="2753"/>
        <v>0</v>
      </c>
      <c r="FT1597" s="468">
        <f t="shared" si="2753"/>
        <v>409542</v>
      </c>
      <c r="FU1597" s="468">
        <f t="shared" si="2753"/>
        <v>2525509</v>
      </c>
      <c r="FV1597" s="468">
        <f t="shared" si="2753"/>
        <v>6757443</v>
      </c>
      <c r="FW1597" s="468">
        <f t="shared" si="2753"/>
        <v>5557344</v>
      </c>
      <c r="FX1597" s="468">
        <f t="shared" si="2753"/>
        <v>4064100</v>
      </c>
      <c r="FY1597" s="468">
        <f t="shared" si="2753"/>
        <v>103436623</v>
      </c>
      <c r="FZ1597" s="468">
        <f t="shared" si="2753"/>
        <v>122285973</v>
      </c>
      <c r="GA1597" s="468">
        <f t="shared" si="2753"/>
        <v>5532800</v>
      </c>
      <c r="GB1597" s="468">
        <f t="shared" si="2753"/>
        <v>43172712</v>
      </c>
      <c r="GC1597" s="468">
        <f t="shared" si="2754"/>
        <v>24678048</v>
      </c>
      <c r="GD1597" s="468">
        <f t="shared" si="2754"/>
        <v>78844</v>
      </c>
      <c r="GE1597" s="468">
        <f t="shared" si="2754"/>
        <v>245300</v>
      </c>
      <c r="GF1597" s="468">
        <f t="shared" si="2754"/>
        <v>5239749</v>
      </c>
      <c r="GG1597" s="468">
        <f t="shared" si="2754"/>
        <v>9351819</v>
      </c>
      <c r="GH1597" s="468">
        <f t="shared" si="2754"/>
        <v>6466824</v>
      </c>
      <c r="GI1597" s="468">
        <f t="shared" si="2754"/>
        <v>87817653</v>
      </c>
      <c r="GJ1597" s="468">
        <f t="shared" si="2754"/>
        <v>18998100</v>
      </c>
      <c r="GK1597" s="468">
        <f t="shared" si="2754"/>
        <v>15109770</v>
      </c>
      <c r="GL1597" s="468">
        <f t="shared" si="2754"/>
        <v>46178198</v>
      </c>
      <c r="GM1597" s="468">
        <f t="shared" si="2754"/>
        <v>13843973</v>
      </c>
      <c r="GN1597" s="468">
        <f t="shared" si="2754"/>
        <v>213408</v>
      </c>
      <c r="GO1597" s="468">
        <f t="shared" si="2754"/>
        <v>223551</v>
      </c>
      <c r="GP1597" s="468">
        <f t="shared" si="2754"/>
        <v>288452</v>
      </c>
      <c r="GQ1597" s="468">
        <f t="shared" si="2754"/>
        <v>83321788</v>
      </c>
      <c r="GR1597" s="468"/>
      <c r="GS1597" s="468"/>
      <c r="GT1597" s="468"/>
      <c r="GU1597" s="468"/>
      <c r="GV1597" s="425"/>
    </row>
    <row r="1598" spans="1:204" ht="9.75" customHeight="1" x14ac:dyDescent="0.2">
      <c r="A1598" s="472" t="str">
        <f t="shared" ref="A1598:A1608" si="2756">B1598&amp;C1598&amp;F1598</f>
        <v>2026-27MAYRX9</v>
      </c>
      <c r="B1598" s="488" t="str">
        <f t="shared" si="2717"/>
        <v>2026-27</v>
      </c>
      <c r="C1598" s="400" t="s">
        <v>668</v>
      </c>
      <c r="D1598" s="488" t="s">
        <v>653</v>
      </c>
      <c r="E1598" s="488" t="s">
        <v>652</v>
      </c>
      <c r="F1598" s="474" t="s">
        <v>451</v>
      </c>
      <c r="G1598" s="474" t="s">
        <v>686</v>
      </c>
      <c r="H1598" s="518">
        <v>108595</v>
      </c>
      <c r="I1598" s="518">
        <v>85104</v>
      </c>
      <c r="J1598" s="518">
        <v>300229</v>
      </c>
      <c r="K1598" s="518">
        <v>4</v>
      </c>
      <c r="L1598" s="518">
        <v>2</v>
      </c>
      <c r="M1598" s="518">
        <v>3</v>
      </c>
      <c r="N1598" s="518">
        <v>3</v>
      </c>
      <c r="O1598" s="518">
        <v>50</v>
      </c>
      <c r="P1598" s="518">
        <v>541</v>
      </c>
      <c r="Q1598" s="518" t="s">
        <v>152</v>
      </c>
      <c r="R1598" s="518">
        <v>463</v>
      </c>
      <c r="S1598" s="518">
        <v>75747</v>
      </c>
      <c r="T1598" s="518">
        <v>7519</v>
      </c>
      <c r="U1598" s="518">
        <v>4980</v>
      </c>
      <c r="V1598" s="518">
        <v>39245</v>
      </c>
      <c r="W1598" s="518">
        <v>9657</v>
      </c>
      <c r="X1598" s="518">
        <v>825</v>
      </c>
      <c r="Y1598" s="518">
        <v>3961082</v>
      </c>
      <c r="Z1598" s="518">
        <v>527</v>
      </c>
      <c r="AA1598" s="518">
        <v>918</v>
      </c>
      <c r="AB1598" s="518">
        <v>3561770</v>
      </c>
      <c r="AC1598" s="518">
        <v>715</v>
      </c>
      <c r="AD1598" s="518">
        <v>1368</v>
      </c>
      <c r="AE1598" s="518">
        <v>85836750</v>
      </c>
      <c r="AF1598" s="518">
        <v>2187</v>
      </c>
      <c r="AG1598" s="518">
        <v>4336</v>
      </c>
      <c r="AH1598" s="518">
        <v>85501071</v>
      </c>
      <c r="AI1598" s="518">
        <v>8854</v>
      </c>
      <c r="AJ1598" s="518">
        <v>19499</v>
      </c>
      <c r="AK1598" s="518">
        <v>11407081</v>
      </c>
      <c r="AL1598" s="518">
        <v>13827</v>
      </c>
      <c r="AM1598" s="518">
        <v>37166</v>
      </c>
      <c r="AN1598" s="518">
        <v>0</v>
      </c>
      <c r="AO1598" s="518">
        <v>3644</v>
      </c>
      <c r="AP1598" s="518">
        <v>2221</v>
      </c>
      <c r="AQ1598" s="518">
        <v>6860924</v>
      </c>
      <c r="AR1598" s="518">
        <v>3089</v>
      </c>
      <c r="AS1598" s="518">
        <v>12194</v>
      </c>
      <c r="AT1598" s="518">
        <v>16616</v>
      </c>
      <c r="AU1598" s="518">
        <v>1386</v>
      </c>
      <c r="AV1598" s="518">
        <v>4496</v>
      </c>
      <c r="AW1598" s="518" t="s">
        <v>152</v>
      </c>
      <c r="AX1598" s="518">
        <v>3124</v>
      </c>
      <c r="AY1598" s="518">
        <v>7610</v>
      </c>
      <c r="AZ1598" s="518" t="s">
        <v>152</v>
      </c>
      <c r="BA1598" s="518">
        <v>17577</v>
      </c>
      <c r="BB1598" s="518">
        <v>41213203</v>
      </c>
      <c r="BC1598" s="518">
        <v>2345</v>
      </c>
      <c r="BD1598" s="518">
        <v>8503</v>
      </c>
      <c r="BE1598" s="518">
        <v>3323</v>
      </c>
      <c r="BF1598" s="518">
        <v>9570</v>
      </c>
      <c r="BG1598" s="518">
        <v>2607</v>
      </c>
      <c r="BH1598" s="518">
        <v>2077</v>
      </c>
      <c r="BI1598" s="518">
        <v>34530</v>
      </c>
      <c r="BJ1598" s="518">
        <v>4713</v>
      </c>
      <c r="BK1598" s="518">
        <v>19888</v>
      </c>
      <c r="BL1598" s="518">
        <v>59131</v>
      </c>
      <c r="BM1598" s="518">
        <v>14602</v>
      </c>
      <c r="BN1598" s="518">
        <v>10931</v>
      </c>
      <c r="BO1598" s="518">
        <v>9497</v>
      </c>
      <c r="BP1598" s="518">
        <v>7287</v>
      </c>
      <c r="BQ1598" s="518">
        <v>51137</v>
      </c>
      <c r="BR1598" s="518">
        <v>41754</v>
      </c>
      <c r="BS1598" s="518">
        <v>17884</v>
      </c>
      <c r="BT1598" s="518">
        <v>10206</v>
      </c>
      <c r="BU1598" s="518">
        <v>1363</v>
      </c>
      <c r="BV1598" s="518">
        <v>863</v>
      </c>
      <c r="BW1598" s="518">
        <v>0</v>
      </c>
      <c r="BX1598" s="518">
        <v>0</v>
      </c>
      <c r="BY1598" s="518" t="s">
        <v>152</v>
      </c>
      <c r="BZ1598" s="518" t="s">
        <v>152</v>
      </c>
      <c r="CA1598" s="518">
        <v>9</v>
      </c>
      <c r="CB1598" s="518">
        <v>3873</v>
      </c>
      <c r="CC1598" s="518">
        <v>430</v>
      </c>
      <c r="CD1598" s="518">
        <v>674</v>
      </c>
      <c r="CE1598" s="518">
        <v>7510</v>
      </c>
      <c r="CF1598" s="518">
        <v>3957209</v>
      </c>
      <c r="CG1598" s="518">
        <v>527</v>
      </c>
      <c r="CH1598" s="518">
        <v>918</v>
      </c>
      <c r="CI1598" s="518">
        <v>1829</v>
      </c>
      <c r="CJ1598" s="518">
        <v>4100555</v>
      </c>
      <c r="CK1598" s="518">
        <v>2242</v>
      </c>
      <c r="CL1598" s="518">
        <v>4581</v>
      </c>
      <c r="CM1598" s="518">
        <v>958</v>
      </c>
      <c r="CN1598" s="518">
        <v>1716848</v>
      </c>
      <c r="CO1598" s="518">
        <v>1792</v>
      </c>
      <c r="CP1598" s="518">
        <v>4007</v>
      </c>
      <c r="CQ1598" s="518">
        <v>36458</v>
      </c>
      <c r="CR1598" s="518">
        <v>80019347</v>
      </c>
      <c r="CS1598" s="518">
        <v>2195</v>
      </c>
      <c r="CT1598" s="518">
        <v>4328</v>
      </c>
      <c r="CU1598" s="518">
        <v>12</v>
      </c>
      <c r="CV1598" s="518">
        <v>120460</v>
      </c>
      <c r="CW1598" s="518">
        <v>10038</v>
      </c>
      <c r="CX1598" s="518">
        <v>16593</v>
      </c>
      <c r="CY1598" s="518">
        <v>236</v>
      </c>
      <c r="CZ1598" s="518">
        <v>2295492</v>
      </c>
      <c r="DA1598" s="518">
        <v>9727</v>
      </c>
      <c r="DB1598" s="518">
        <v>23793</v>
      </c>
      <c r="DC1598" s="518">
        <v>1099</v>
      </c>
      <c r="DD1598" s="518">
        <v>8320781</v>
      </c>
      <c r="DE1598" s="518">
        <v>7571</v>
      </c>
      <c r="DF1598" s="518">
        <v>15804</v>
      </c>
      <c r="DG1598" s="518">
        <v>36</v>
      </c>
      <c r="DH1598" s="518">
        <v>262154</v>
      </c>
      <c r="DI1598" s="518">
        <v>7282</v>
      </c>
      <c r="DJ1598" s="518">
        <v>15700</v>
      </c>
      <c r="DK1598" s="518">
        <v>687</v>
      </c>
      <c r="DL1598" s="518">
        <v>225562</v>
      </c>
      <c r="DM1598" s="518">
        <v>328</v>
      </c>
      <c r="DN1598" s="518">
        <v>515</v>
      </c>
      <c r="DO1598" s="518">
        <v>3975</v>
      </c>
      <c r="DP1598" s="518">
        <v>69349</v>
      </c>
      <c r="DQ1598" s="518">
        <v>17</v>
      </c>
      <c r="DR1598" s="518">
        <v>25</v>
      </c>
      <c r="DS1598" s="518">
        <v>95</v>
      </c>
      <c r="DT1598" s="518">
        <v>177736</v>
      </c>
      <c r="DU1598" s="518">
        <v>1871</v>
      </c>
      <c r="DV1598" s="518">
        <v>4187</v>
      </c>
      <c r="DW1598" s="518">
        <v>86</v>
      </c>
      <c r="DX1598" s="518">
        <v>39905</v>
      </c>
      <c r="DY1598" s="518">
        <v>77476559</v>
      </c>
      <c r="DZ1598" s="518">
        <v>1942</v>
      </c>
      <c r="EA1598" s="518">
        <v>3829</v>
      </c>
      <c r="EB1598" s="518">
        <v>28478</v>
      </c>
      <c r="EC1598" s="518">
        <v>13071</v>
      </c>
      <c r="ED1598" s="518">
        <v>4431</v>
      </c>
      <c r="EE1598" s="518">
        <v>27075837</v>
      </c>
      <c r="EF1598" s="518">
        <v>1</v>
      </c>
      <c r="EG1598" s="518">
        <v>481</v>
      </c>
      <c r="EH1598" s="518">
        <v>22</v>
      </c>
      <c r="EI1598" s="518"/>
      <c r="EJ1598" s="475"/>
      <c r="EK1598" s="475"/>
      <c r="EL1598" s="475"/>
      <c r="EM1598" s="475"/>
      <c r="EN1598" s="475"/>
      <c r="EO1598" s="475"/>
      <c r="EP1598" s="475"/>
      <c r="EQ1598" s="475"/>
      <c r="ER1598" s="475"/>
      <c r="ES1598" s="475"/>
      <c r="ET1598" s="475"/>
      <c r="EU1598" s="475"/>
      <c r="EV1598" s="475"/>
      <c r="EW1598" s="475"/>
      <c r="EX1598" s="475"/>
      <c r="EY1598" s="475"/>
      <c r="EZ1598" s="476"/>
      <c r="FA1598" s="446">
        <f t="shared" ref="FA1598:FA1607" si="2757">MONTH(1&amp;C1598)</f>
        <v>5</v>
      </c>
      <c r="FB1598" s="417">
        <f t="shared" ref="FB1598:FB1608" si="2758">LEFT($B1598,4)+IF(FA1598&lt;4,1,0)</f>
        <v>2026</v>
      </c>
      <c r="FC1598" s="448">
        <f t="shared" si="2733"/>
        <v>46143</v>
      </c>
      <c r="FD1598" s="449">
        <f t="shared" si="2734"/>
        <v>31</v>
      </c>
      <c r="FE1598" s="450"/>
      <c r="FF1598" s="451">
        <f t="shared" si="2716"/>
        <v>0.5696474634565778</v>
      </c>
      <c r="FG1598" s="450"/>
      <c r="FH1598" s="452">
        <f t="shared" si="2755"/>
        <v>1.9420135656337278</v>
      </c>
      <c r="FI1598" s="452">
        <f t="shared" si="2755"/>
        <v>1.4537837478388083</v>
      </c>
      <c r="FJ1598" s="452">
        <f t="shared" si="2755"/>
        <v>1.9070281124497992</v>
      </c>
      <c r="FK1598" s="452">
        <f t="shared" si="2755"/>
        <v>1.4632530120481928</v>
      </c>
      <c r="FL1598" s="452">
        <f t="shared" si="2755"/>
        <v>1.3030194929290355</v>
      </c>
      <c r="FM1598" s="452">
        <f t="shared" ref="FM1598:FM1608" si="2759">IFERROR(BR1598/HLOOKUP(FM$3,$T$5:$X$10116,ROW()-4,0),"-")</f>
        <v>1.0639317110459932</v>
      </c>
      <c r="FN1598" s="452">
        <f t="shared" ref="FN1598:FN1608" si="2760">IFERROR(BS1598/HLOOKUP(FN$3,$T$5:$X$10116,ROW()-4,0),"-")</f>
        <v>1.8519208864036449</v>
      </c>
      <c r="FO1598" s="452">
        <f t="shared" ref="FO1598:FO1608" si="2761">IFERROR(BT1598/HLOOKUP(FO$3,$T$5:$X$10116,ROW()-4,0),"-")</f>
        <v>1.0568499534016775</v>
      </c>
      <c r="FP1598" s="452">
        <f t="shared" ref="FP1598:FP1608" si="2762">IFERROR(BU1598/HLOOKUP(FP$3,$T$5:$X$10116,ROW()-4,0),"-")</f>
        <v>1.6521212121212121</v>
      </c>
      <c r="FQ1598" s="452">
        <f t="shared" ref="FQ1598:FQ1608" si="2763">IFERROR(BV1598/HLOOKUP(FQ$3,$T$5:$X$10116,ROW()-4,0),"-")</f>
        <v>1.0460606060606061</v>
      </c>
      <c r="FR1598" s="453"/>
      <c r="FS1598" s="446">
        <f t="shared" si="2753"/>
        <v>170208</v>
      </c>
      <c r="FT1598" s="446">
        <f t="shared" si="2753"/>
        <v>255312</v>
      </c>
      <c r="FU1598" s="446">
        <f t="shared" si="2753"/>
        <v>255312</v>
      </c>
      <c r="FV1598" s="446">
        <f t="shared" si="2753"/>
        <v>4255200</v>
      </c>
      <c r="FW1598" s="446">
        <f t="shared" si="2753"/>
        <v>6902442</v>
      </c>
      <c r="FX1598" s="446">
        <f t="shared" si="2753"/>
        <v>6812640</v>
      </c>
      <c r="FY1598" s="446">
        <f t="shared" si="2753"/>
        <v>170166320</v>
      </c>
      <c r="FZ1598" s="446">
        <f t="shared" si="2753"/>
        <v>188301843</v>
      </c>
      <c r="GA1598" s="446">
        <f t="shared" si="2753"/>
        <v>30661950</v>
      </c>
      <c r="GB1598" s="446">
        <f t="shared" si="2753"/>
        <v>149457231</v>
      </c>
      <c r="GC1598" s="446">
        <f t="shared" si="2754"/>
        <v>27082874</v>
      </c>
      <c r="GD1598" s="446" t="str">
        <f t="shared" si="2754"/>
        <v>-</v>
      </c>
      <c r="GE1598" s="446">
        <f t="shared" si="2754"/>
        <v>6066</v>
      </c>
      <c r="GF1598" s="446">
        <f t="shared" si="2754"/>
        <v>6894180</v>
      </c>
      <c r="GG1598" s="446">
        <f t="shared" si="2754"/>
        <v>8378649</v>
      </c>
      <c r="GH1598" s="446">
        <f t="shared" si="2754"/>
        <v>3838706</v>
      </c>
      <c r="GI1598" s="446">
        <f t="shared" si="2754"/>
        <v>157790224</v>
      </c>
      <c r="GJ1598" s="446">
        <f t="shared" si="2754"/>
        <v>199116</v>
      </c>
      <c r="GK1598" s="446">
        <f t="shared" si="2754"/>
        <v>5615148</v>
      </c>
      <c r="GL1598" s="446">
        <f t="shared" si="2754"/>
        <v>17368596</v>
      </c>
      <c r="GM1598" s="446">
        <f t="shared" si="2754"/>
        <v>565200</v>
      </c>
      <c r="GN1598" s="446">
        <f t="shared" si="2754"/>
        <v>397765</v>
      </c>
      <c r="GO1598" s="446">
        <f t="shared" si="2754"/>
        <v>353805</v>
      </c>
      <c r="GP1598" s="446">
        <f t="shared" si="2754"/>
        <v>99375</v>
      </c>
      <c r="GQ1598" s="446">
        <f t="shared" si="2754"/>
        <v>152796245</v>
      </c>
      <c r="GR1598" s="446"/>
      <c r="GS1598" s="446"/>
      <c r="GT1598" s="446"/>
      <c r="GU1598" s="446"/>
      <c r="GV1598" s="416"/>
    </row>
    <row r="1599" spans="1:204" ht="9.75" customHeight="1" x14ac:dyDescent="0.2">
      <c r="A1599" s="417" t="str">
        <f t="shared" si="2756"/>
        <v>2026-27MAYRYC</v>
      </c>
      <c r="B1599" s="458" t="str">
        <f t="shared" si="2717"/>
        <v>2026-27</v>
      </c>
      <c r="C1599" s="402" t="s">
        <v>668</v>
      </c>
      <c r="D1599" s="458" t="s">
        <v>656</v>
      </c>
      <c r="E1599" s="458" t="s">
        <v>466</v>
      </c>
      <c r="F1599" s="478" t="s">
        <v>453</v>
      </c>
      <c r="G1599" s="478" t="s">
        <v>687</v>
      </c>
      <c r="H1599" s="510">
        <v>127990</v>
      </c>
      <c r="I1599" s="510">
        <v>94922</v>
      </c>
      <c r="J1599" s="510">
        <v>159296</v>
      </c>
      <c r="K1599" s="510">
        <v>2</v>
      </c>
      <c r="L1599" s="510">
        <v>0</v>
      </c>
      <c r="M1599" s="510">
        <v>0</v>
      </c>
      <c r="N1599" s="510">
        <v>1</v>
      </c>
      <c r="O1599" s="510">
        <v>57</v>
      </c>
      <c r="P1599" s="510">
        <v>682</v>
      </c>
      <c r="Q1599" s="510" t="s">
        <v>152</v>
      </c>
      <c r="R1599" s="510">
        <v>3257</v>
      </c>
      <c r="S1599" s="510">
        <v>88443</v>
      </c>
      <c r="T1599" s="510">
        <v>8593</v>
      </c>
      <c r="U1599" s="510">
        <v>5094</v>
      </c>
      <c r="V1599" s="510">
        <v>45414</v>
      </c>
      <c r="W1599" s="510">
        <v>17986</v>
      </c>
      <c r="X1599" s="510">
        <v>419</v>
      </c>
      <c r="Y1599" s="510">
        <v>4269211</v>
      </c>
      <c r="Z1599" s="510">
        <v>497</v>
      </c>
      <c r="AA1599" s="510">
        <v>929</v>
      </c>
      <c r="AB1599" s="510">
        <v>3060855</v>
      </c>
      <c r="AC1599" s="510">
        <v>601</v>
      </c>
      <c r="AD1599" s="510">
        <v>1102</v>
      </c>
      <c r="AE1599" s="510">
        <v>81176348</v>
      </c>
      <c r="AF1599" s="510">
        <v>1787</v>
      </c>
      <c r="AG1599" s="510">
        <v>3746</v>
      </c>
      <c r="AH1599" s="510">
        <v>95409628</v>
      </c>
      <c r="AI1599" s="510">
        <v>5305</v>
      </c>
      <c r="AJ1599" s="510">
        <v>12531</v>
      </c>
      <c r="AK1599" s="510">
        <v>2651250</v>
      </c>
      <c r="AL1599" s="510">
        <v>6328</v>
      </c>
      <c r="AM1599" s="510">
        <v>14621</v>
      </c>
      <c r="AN1599" s="510">
        <v>84</v>
      </c>
      <c r="AO1599" s="510">
        <v>5006</v>
      </c>
      <c r="AP1599" s="510">
        <v>3588</v>
      </c>
      <c r="AQ1599" s="510">
        <v>11663444</v>
      </c>
      <c r="AR1599" s="510">
        <v>3251</v>
      </c>
      <c r="AS1599" s="510">
        <v>7287</v>
      </c>
      <c r="AT1599" s="510">
        <v>14697</v>
      </c>
      <c r="AU1599" s="510">
        <v>670</v>
      </c>
      <c r="AV1599" s="510">
        <v>9562</v>
      </c>
      <c r="AW1599" s="510" t="s">
        <v>152</v>
      </c>
      <c r="AX1599" s="510">
        <v>315</v>
      </c>
      <c r="AY1599" s="510">
        <v>4150</v>
      </c>
      <c r="AZ1599" s="510" t="s">
        <v>152</v>
      </c>
      <c r="BA1599" s="510">
        <v>26004</v>
      </c>
      <c r="BB1599" s="510">
        <v>52076112</v>
      </c>
      <c r="BC1599" s="510">
        <v>2003</v>
      </c>
      <c r="BD1599" s="510">
        <v>4995</v>
      </c>
      <c r="BE1599" s="510">
        <v>657</v>
      </c>
      <c r="BF1599" s="510">
        <v>8494</v>
      </c>
      <c r="BG1599" s="510">
        <v>10391</v>
      </c>
      <c r="BH1599" s="510">
        <v>6462</v>
      </c>
      <c r="BI1599" s="510">
        <v>40569</v>
      </c>
      <c r="BJ1599" s="510">
        <v>2699</v>
      </c>
      <c r="BK1599" s="510">
        <v>30478</v>
      </c>
      <c r="BL1599" s="510">
        <v>73746</v>
      </c>
      <c r="BM1599" s="510">
        <v>18936</v>
      </c>
      <c r="BN1599" s="510">
        <v>13202</v>
      </c>
      <c r="BO1599" s="510">
        <v>11101</v>
      </c>
      <c r="BP1599" s="510">
        <v>7873</v>
      </c>
      <c r="BQ1599" s="510">
        <v>69843</v>
      </c>
      <c r="BR1599" s="510">
        <v>49786</v>
      </c>
      <c r="BS1599" s="510">
        <v>34662</v>
      </c>
      <c r="BT1599" s="510">
        <v>19818</v>
      </c>
      <c r="BU1599" s="510">
        <v>697</v>
      </c>
      <c r="BV1599" s="510">
        <v>442</v>
      </c>
      <c r="BW1599" s="510">
        <v>7</v>
      </c>
      <c r="BX1599" s="510">
        <v>3651</v>
      </c>
      <c r="BY1599" s="510">
        <v>522</v>
      </c>
      <c r="BZ1599" s="510">
        <v>913</v>
      </c>
      <c r="CA1599" s="510">
        <v>4</v>
      </c>
      <c r="CB1599" s="510">
        <v>1903</v>
      </c>
      <c r="CC1599" s="510">
        <v>476</v>
      </c>
      <c r="CD1599" s="510">
        <v>1120</v>
      </c>
      <c r="CE1599" s="510">
        <v>8582</v>
      </c>
      <c r="CF1599" s="510">
        <v>4263657</v>
      </c>
      <c r="CG1599" s="510">
        <v>497</v>
      </c>
      <c r="CH1599" s="510">
        <v>929</v>
      </c>
      <c r="CI1599" s="510">
        <v>2957</v>
      </c>
      <c r="CJ1599" s="510">
        <v>5873657</v>
      </c>
      <c r="CK1599" s="510">
        <v>1986</v>
      </c>
      <c r="CL1599" s="510">
        <v>4235</v>
      </c>
      <c r="CM1599" s="510">
        <v>1077</v>
      </c>
      <c r="CN1599" s="510">
        <v>1690774</v>
      </c>
      <c r="CO1599" s="510">
        <v>1570</v>
      </c>
      <c r="CP1599" s="510">
        <v>3550</v>
      </c>
      <c r="CQ1599" s="510">
        <v>41380</v>
      </c>
      <c r="CR1599" s="510">
        <v>73611917</v>
      </c>
      <c r="CS1599" s="510">
        <v>1779</v>
      </c>
      <c r="CT1599" s="510">
        <v>3716</v>
      </c>
      <c r="CU1599" s="510">
        <v>334</v>
      </c>
      <c r="CV1599" s="510">
        <v>2801232</v>
      </c>
      <c r="CW1599" s="510">
        <v>8387</v>
      </c>
      <c r="CX1599" s="510">
        <v>23627</v>
      </c>
      <c r="CY1599" s="510">
        <v>175</v>
      </c>
      <c r="CZ1599" s="510">
        <v>941516</v>
      </c>
      <c r="DA1599" s="510">
        <v>5380</v>
      </c>
      <c r="DB1599" s="510">
        <v>15459</v>
      </c>
      <c r="DC1599" s="510">
        <v>697</v>
      </c>
      <c r="DD1599" s="510">
        <v>7968043</v>
      </c>
      <c r="DE1599" s="510">
        <v>11432</v>
      </c>
      <c r="DF1599" s="510">
        <v>31105</v>
      </c>
      <c r="DG1599" s="510">
        <v>127</v>
      </c>
      <c r="DH1599" s="510">
        <v>850395</v>
      </c>
      <c r="DI1599" s="510">
        <v>6696</v>
      </c>
      <c r="DJ1599" s="510">
        <v>17123</v>
      </c>
      <c r="DK1599" s="510">
        <v>535</v>
      </c>
      <c r="DL1599" s="510">
        <v>199606</v>
      </c>
      <c r="DM1599" s="510">
        <v>373</v>
      </c>
      <c r="DN1599" s="510">
        <v>680</v>
      </c>
      <c r="DO1599" s="510">
        <v>5071</v>
      </c>
      <c r="DP1599" s="510">
        <v>226332</v>
      </c>
      <c r="DQ1599" s="510">
        <v>45</v>
      </c>
      <c r="DR1599" s="510">
        <v>83</v>
      </c>
      <c r="DS1599" s="510">
        <v>182</v>
      </c>
      <c r="DT1599" s="510">
        <v>236594</v>
      </c>
      <c r="DU1599" s="510">
        <v>1300</v>
      </c>
      <c r="DV1599" s="510">
        <v>2604</v>
      </c>
      <c r="DW1599" s="510">
        <v>175</v>
      </c>
      <c r="DX1599" s="510">
        <v>40833</v>
      </c>
      <c r="DY1599" s="510">
        <v>80016623</v>
      </c>
      <c r="DZ1599" s="510">
        <v>1960</v>
      </c>
      <c r="EA1599" s="510">
        <v>4058</v>
      </c>
      <c r="EB1599" s="510">
        <v>28643</v>
      </c>
      <c r="EC1599" s="510">
        <v>11854</v>
      </c>
      <c r="ED1599" s="510">
        <v>4785</v>
      </c>
      <c r="EE1599" s="510">
        <v>29284325</v>
      </c>
      <c r="EF1599" s="510">
        <v>3052</v>
      </c>
      <c r="EG1599" s="510">
        <v>424</v>
      </c>
      <c r="EH1599" s="510">
        <v>76</v>
      </c>
      <c r="EI1599" s="510"/>
      <c r="EJ1599" s="479"/>
      <c r="EK1599" s="479"/>
      <c r="EL1599" s="479"/>
      <c r="EM1599" s="479"/>
      <c r="EN1599" s="479"/>
      <c r="EO1599" s="479"/>
      <c r="EP1599" s="479"/>
      <c r="EQ1599" s="479"/>
      <c r="ER1599" s="479"/>
      <c r="ES1599" s="479"/>
      <c r="ET1599" s="479"/>
      <c r="EU1599" s="479"/>
      <c r="EV1599" s="479"/>
      <c r="EW1599" s="479"/>
      <c r="EX1599" s="479"/>
      <c r="EY1599" s="479"/>
      <c r="EZ1599" s="516"/>
      <c r="FA1599" s="446">
        <f t="shared" si="2757"/>
        <v>5</v>
      </c>
      <c r="FB1599" s="417">
        <f t="shared" si="2758"/>
        <v>2026</v>
      </c>
      <c r="FC1599" s="448">
        <f t="shared" si="2733"/>
        <v>46143</v>
      </c>
      <c r="FD1599" s="449">
        <f t="shared" si="2734"/>
        <v>31</v>
      </c>
      <c r="FE1599" s="450"/>
      <c r="FF1599" s="451">
        <f t="shared" si="2716"/>
        <v>0.6410061939072178</v>
      </c>
      <c r="FG1599" s="450"/>
      <c r="FH1599" s="452">
        <f t="shared" si="2755"/>
        <v>2.2036541370883276</v>
      </c>
      <c r="FI1599" s="452">
        <f t="shared" si="2755"/>
        <v>1.5363668101943442</v>
      </c>
      <c r="FJ1599" s="452">
        <f t="shared" si="2755"/>
        <v>2.1792304672163327</v>
      </c>
      <c r="FK1599" s="452">
        <f t="shared" si="2755"/>
        <v>1.5455437769925402</v>
      </c>
      <c r="FL1599" s="452">
        <f t="shared" si="2755"/>
        <v>1.5379178226978465</v>
      </c>
      <c r="FM1599" s="452">
        <f t="shared" si="2759"/>
        <v>1.0962698727264719</v>
      </c>
      <c r="FN1599" s="452">
        <f t="shared" si="2760"/>
        <v>1.9271655732236184</v>
      </c>
      <c r="FO1599" s="452">
        <f t="shared" si="2761"/>
        <v>1.1018569998888024</v>
      </c>
      <c r="FP1599" s="452">
        <f t="shared" si="2762"/>
        <v>1.6634844868735084</v>
      </c>
      <c r="FQ1599" s="452">
        <f t="shared" si="2763"/>
        <v>1.0548926014319808</v>
      </c>
      <c r="FR1599" s="453"/>
      <c r="FS1599" s="446">
        <f t="shared" si="2753"/>
        <v>0</v>
      </c>
      <c r="FT1599" s="446">
        <f t="shared" si="2753"/>
        <v>0</v>
      </c>
      <c r="FU1599" s="446">
        <f t="shared" si="2753"/>
        <v>94922</v>
      </c>
      <c r="FV1599" s="446">
        <f t="shared" si="2753"/>
        <v>5410554</v>
      </c>
      <c r="FW1599" s="446">
        <f t="shared" si="2753"/>
        <v>7982897</v>
      </c>
      <c r="FX1599" s="446">
        <f t="shared" si="2753"/>
        <v>5613588</v>
      </c>
      <c r="FY1599" s="446">
        <f t="shared" si="2753"/>
        <v>170120844</v>
      </c>
      <c r="FZ1599" s="446">
        <f t="shared" si="2753"/>
        <v>225382566</v>
      </c>
      <c r="GA1599" s="446">
        <f t="shared" si="2753"/>
        <v>6126199</v>
      </c>
      <c r="GB1599" s="446">
        <f t="shared" si="2753"/>
        <v>129889980</v>
      </c>
      <c r="GC1599" s="446">
        <f t="shared" si="2754"/>
        <v>26145756</v>
      </c>
      <c r="GD1599" s="446">
        <f t="shared" si="2754"/>
        <v>6391</v>
      </c>
      <c r="GE1599" s="446">
        <f t="shared" si="2754"/>
        <v>4480</v>
      </c>
      <c r="GF1599" s="446">
        <f t="shared" si="2754"/>
        <v>7972678</v>
      </c>
      <c r="GG1599" s="446">
        <f t="shared" si="2754"/>
        <v>12522895</v>
      </c>
      <c r="GH1599" s="446">
        <f t="shared" si="2754"/>
        <v>3823350</v>
      </c>
      <c r="GI1599" s="446">
        <f t="shared" si="2754"/>
        <v>153768080</v>
      </c>
      <c r="GJ1599" s="446">
        <f t="shared" si="2754"/>
        <v>7891418</v>
      </c>
      <c r="GK1599" s="446">
        <f t="shared" si="2754"/>
        <v>2705325</v>
      </c>
      <c r="GL1599" s="446">
        <f t="shared" si="2754"/>
        <v>21680185</v>
      </c>
      <c r="GM1599" s="446">
        <f t="shared" si="2754"/>
        <v>2174621</v>
      </c>
      <c r="GN1599" s="446">
        <f t="shared" si="2754"/>
        <v>473928</v>
      </c>
      <c r="GO1599" s="446">
        <f t="shared" si="2754"/>
        <v>363800</v>
      </c>
      <c r="GP1599" s="446">
        <f t="shared" si="2754"/>
        <v>420893</v>
      </c>
      <c r="GQ1599" s="446">
        <f t="shared" si="2754"/>
        <v>165700314</v>
      </c>
      <c r="GR1599" s="446"/>
      <c r="GS1599" s="446"/>
      <c r="GT1599" s="446"/>
      <c r="GU1599" s="446"/>
      <c r="GV1599" s="416"/>
    </row>
    <row r="1600" spans="1:204" ht="9.65" customHeight="1" x14ac:dyDescent="0.2">
      <c r="A1600" s="417" t="str">
        <f t="shared" si="2756"/>
        <v>2026-27MAYR1F</v>
      </c>
      <c r="B1600" s="458" t="str">
        <f t="shared" si="2717"/>
        <v>2026-27</v>
      </c>
      <c r="C1600" s="402" t="s">
        <v>668</v>
      </c>
      <c r="D1600" s="458" t="s">
        <v>663</v>
      </c>
      <c r="E1600" s="458" t="s">
        <v>662</v>
      </c>
      <c r="F1600" s="478" t="s">
        <v>458</v>
      </c>
      <c r="G1600" s="478" t="s">
        <v>688</v>
      </c>
      <c r="H1600" s="510">
        <v>3672</v>
      </c>
      <c r="I1600" s="510">
        <v>2062</v>
      </c>
      <c r="J1600" s="510">
        <v>13954</v>
      </c>
      <c r="K1600" s="510">
        <v>7</v>
      </c>
      <c r="L1600" s="510">
        <v>0</v>
      </c>
      <c r="M1600" s="510">
        <v>7</v>
      </c>
      <c r="N1600" s="510">
        <v>50</v>
      </c>
      <c r="O1600" s="510">
        <v>141</v>
      </c>
      <c r="P1600" s="510">
        <v>24</v>
      </c>
      <c r="Q1600" s="510" t="s">
        <v>152</v>
      </c>
      <c r="R1600" s="510">
        <v>0</v>
      </c>
      <c r="S1600" s="510">
        <v>2690</v>
      </c>
      <c r="T1600" s="510">
        <v>167</v>
      </c>
      <c r="U1600" s="510">
        <v>103</v>
      </c>
      <c r="V1600" s="510">
        <v>1226</v>
      </c>
      <c r="W1600" s="510">
        <v>745</v>
      </c>
      <c r="X1600" s="510">
        <v>38</v>
      </c>
      <c r="Y1600" s="510">
        <v>84222</v>
      </c>
      <c r="Z1600" s="510">
        <v>504</v>
      </c>
      <c r="AA1600" s="510">
        <v>829</v>
      </c>
      <c r="AB1600" s="510">
        <v>72349</v>
      </c>
      <c r="AC1600" s="510">
        <v>702</v>
      </c>
      <c r="AD1600" s="510">
        <v>1182</v>
      </c>
      <c r="AE1600" s="510">
        <v>2066579</v>
      </c>
      <c r="AF1600" s="510">
        <v>1686</v>
      </c>
      <c r="AG1600" s="510">
        <v>3531</v>
      </c>
      <c r="AH1600" s="510">
        <v>4020807</v>
      </c>
      <c r="AI1600" s="510">
        <v>5397</v>
      </c>
      <c r="AJ1600" s="510">
        <v>12344</v>
      </c>
      <c r="AK1600" s="510">
        <v>403064</v>
      </c>
      <c r="AL1600" s="510">
        <v>10607</v>
      </c>
      <c r="AM1600" s="510">
        <v>24198</v>
      </c>
      <c r="AN1600" s="510">
        <v>15</v>
      </c>
      <c r="AO1600" s="510">
        <v>135</v>
      </c>
      <c r="AP1600" s="510">
        <v>11</v>
      </c>
      <c r="AQ1600" s="510">
        <v>27342</v>
      </c>
      <c r="AR1600" s="510">
        <v>2486</v>
      </c>
      <c r="AS1600" s="510">
        <v>4823</v>
      </c>
      <c r="AT1600" s="510">
        <v>368</v>
      </c>
      <c r="AU1600" s="510">
        <v>12</v>
      </c>
      <c r="AV1600" s="510">
        <v>82</v>
      </c>
      <c r="AW1600" s="510" t="s">
        <v>152</v>
      </c>
      <c r="AX1600" s="510">
        <v>20</v>
      </c>
      <c r="AY1600" s="510">
        <v>254</v>
      </c>
      <c r="AZ1600" s="510" t="s">
        <v>152</v>
      </c>
      <c r="BA1600" s="510">
        <v>212</v>
      </c>
      <c r="BB1600" s="510">
        <v>625742</v>
      </c>
      <c r="BC1600" s="510">
        <v>2952</v>
      </c>
      <c r="BD1600" s="510">
        <v>7546</v>
      </c>
      <c r="BE1600" s="510">
        <v>4</v>
      </c>
      <c r="BF1600" s="510">
        <v>31</v>
      </c>
      <c r="BG1600" s="510">
        <v>144</v>
      </c>
      <c r="BH1600" s="510">
        <v>33</v>
      </c>
      <c r="BI1600" s="510">
        <v>1488</v>
      </c>
      <c r="BJ1600" s="510">
        <v>31</v>
      </c>
      <c r="BK1600" s="510">
        <v>803</v>
      </c>
      <c r="BL1600" s="510">
        <v>2322</v>
      </c>
      <c r="BM1600" s="510">
        <v>331</v>
      </c>
      <c r="BN1600" s="510">
        <v>275</v>
      </c>
      <c r="BO1600" s="510">
        <v>199</v>
      </c>
      <c r="BP1600" s="510">
        <v>167</v>
      </c>
      <c r="BQ1600" s="510">
        <v>1485</v>
      </c>
      <c r="BR1600" s="510">
        <v>1365</v>
      </c>
      <c r="BS1600" s="510">
        <v>928</v>
      </c>
      <c r="BT1600" s="510">
        <v>811</v>
      </c>
      <c r="BU1600" s="510">
        <v>44</v>
      </c>
      <c r="BV1600" s="510">
        <v>39</v>
      </c>
      <c r="BW1600" s="510">
        <v>0</v>
      </c>
      <c r="BX1600" s="510">
        <v>0</v>
      </c>
      <c r="BY1600" s="510" t="s">
        <v>152</v>
      </c>
      <c r="BZ1600" s="510" t="s">
        <v>152</v>
      </c>
      <c r="CA1600" s="510">
        <v>1</v>
      </c>
      <c r="CB1600" s="510">
        <v>3826</v>
      </c>
      <c r="CC1600" s="510">
        <v>3826</v>
      </c>
      <c r="CD1600" s="510">
        <v>3826</v>
      </c>
      <c r="CE1600" s="510">
        <v>166</v>
      </c>
      <c r="CF1600" s="510">
        <v>80396</v>
      </c>
      <c r="CG1600" s="510">
        <v>484</v>
      </c>
      <c r="CH1600" s="510">
        <v>825</v>
      </c>
      <c r="CI1600" s="510">
        <v>79</v>
      </c>
      <c r="CJ1600" s="510">
        <v>136643</v>
      </c>
      <c r="CK1600" s="510">
        <v>1730</v>
      </c>
      <c r="CL1600" s="510">
        <v>3658</v>
      </c>
      <c r="CM1600" s="510">
        <v>10</v>
      </c>
      <c r="CN1600" s="510">
        <v>29437</v>
      </c>
      <c r="CO1600" s="510">
        <v>2944</v>
      </c>
      <c r="CP1600" s="510">
        <v>5519</v>
      </c>
      <c r="CQ1600" s="510">
        <v>1137</v>
      </c>
      <c r="CR1600" s="510">
        <v>1900499</v>
      </c>
      <c r="CS1600" s="510">
        <v>1672</v>
      </c>
      <c r="CT1600" s="510">
        <v>3444</v>
      </c>
      <c r="CU1600" s="510">
        <v>113</v>
      </c>
      <c r="CV1600" s="510">
        <v>523759</v>
      </c>
      <c r="CW1600" s="510">
        <v>4635</v>
      </c>
      <c r="CX1600" s="510">
        <v>10155</v>
      </c>
      <c r="CY1600" s="510">
        <v>37</v>
      </c>
      <c r="CZ1600" s="510">
        <v>411067</v>
      </c>
      <c r="DA1600" s="510">
        <v>11110</v>
      </c>
      <c r="DB1600" s="510">
        <v>25545</v>
      </c>
      <c r="DC1600" s="510">
        <v>13</v>
      </c>
      <c r="DD1600" s="510">
        <v>125237</v>
      </c>
      <c r="DE1600" s="510">
        <v>9634</v>
      </c>
      <c r="DF1600" s="510">
        <v>13604</v>
      </c>
      <c r="DG1600" s="510">
        <v>15</v>
      </c>
      <c r="DH1600" s="510">
        <v>305012</v>
      </c>
      <c r="DI1600" s="510">
        <v>20334</v>
      </c>
      <c r="DJ1600" s="510">
        <v>58717</v>
      </c>
      <c r="DK1600" s="510">
        <v>13</v>
      </c>
      <c r="DL1600" s="510">
        <v>3639</v>
      </c>
      <c r="DM1600" s="510">
        <v>280</v>
      </c>
      <c r="DN1600" s="510">
        <v>400</v>
      </c>
      <c r="DO1600" s="510">
        <v>105</v>
      </c>
      <c r="DP1600" s="510">
        <v>4122</v>
      </c>
      <c r="DQ1600" s="510">
        <v>39</v>
      </c>
      <c r="DR1600" s="510">
        <v>71</v>
      </c>
      <c r="DS1600" s="510">
        <v>2</v>
      </c>
      <c r="DT1600" s="510">
        <v>6265</v>
      </c>
      <c r="DU1600" s="510">
        <v>3133</v>
      </c>
      <c r="DV1600" s="510">
        <v>4774</v>
      </c>
      <c r="DW1600" s="510">
        <v>1</v>
      </c>
      <c r="DX1600" s="510">
        <v>1500</v>
      </c>
      <c r="DY1600" s="510">
        <v>1831421</v>
      </c>
      <c r="DZ1600" s="510">
        <v>1221</v>
      </c>
      <c r="EA1600" s="510">
        <v>2012</v>
      </c>
      <c r="EB1600" s="510">
        <v>698</v>
      </c>
      <c r="EC1600" s="510">
        <v>174</v>
      </c>
      <c r="ED1600" s="510">
        <v>76</v>
      </c>
      <c r="EE1600" s="510">
        <v>339238</v>
      </c>
      <c r="EF1600" s="510">
        <v>36</v>
      </c>
      <c r="EG1600" s="510">
        <v>0</v>
      </c>
      <c r="EH1600" s="510">
        <v>15</v>
      </c>
      <c r="EI1600" s="510"/>
      <c r="EJ1600" s="479"/>
      <c r="EK1600" s="479"/>
      <c r="EL1600" s="479"/>
      <c r="EM1600" s="479"/>
      <c r="EN1600" s="479"/>
      <c r="EO1600" s="479"/>
      <c r="EP1600" s="479"/>
      <c r="EQ1600" s="479"/>
      <c r="ER1600" s="479"/>
      <c r="ES1600" s="479"/>
      <c r="ET1600" s="479"/>
      <c r="EU1600" s="479"/>
      <c r="EV1600" s="479"/>
      <c r="EW1600" s="479"/>
      <c r="EX1600" s="479"/>
      <c r="EY1600" s="479"/>
      <c r="EZ1600" s="476"/>
      <c r="FA1600" s="446">
        <f t="shared" si="2757"/>
        <v>5</v>
      </c>
      <c r="FB1600" s="417">
        <f t="shared" si="2758"/>
        <v>2026</v>
      </c>
      <c r="FC1600" s="448">
        <f t="shared" si="2733"/>
        <v>46143</v>
      </c>
      <c r="FD1600" s="449">
        <f t="shared" si="2734"/>
        <v>31</v>
      </c>
      <c r="FE1600" s="450"/>
      <c r="FF1600" s="451">
        <f t="shared" ref="FF1600:FF1619" si="2764">DO1600/(T1600-P1600)</f>
        <v>0.73426573426573427</v>
      </c>
      <c r="FG1600" s="450"/>
      <c r="FH1600" s="452">
        <f t="shared" si="2755"/>
        <v>1.9820359281437125</v>
      </c>
      <c r="FI1600" s="452">
        <f t="shared" si="2755"/>
        <v>1.6467065868263473</v>
      </c>
      <c r="FJ1600" s="452">
        <f t="shared" si="2755"/>
        <v>1.9320388349514563</v>
      </c>
      <c r="FK1600" s="452">
        <f t="shared" si="2755"/>
        <v>1.6213592233009708</v>
      </c>
      <c r="FL1600" s="452">
        <f t="shared" si="2755"/>
        <v>1.2112561174551386</v>
      </c>
      <c r="FM1600" s="452">
        <f t="shared" si="2759"/>
        <v>1.1133768352365416</v>
      </c>
      <c r="FN1600" s="452">
        <f t="shared" si="2760"/>
        <v>1.2456375838926175</v>
      </c>
      <c r="FO1600" s="452">
        <f t="shared" si="2761"/>
        <v>1.0885906040268456</v>
      </c>
      <c r="FP1600" s="452">
        <f t="shared" si="2762"/>
        <v>1.1578947368421053</v>
      </c>
      <c r="FQ1600" s="452">
        <f t="shared" si="2763"/>
        <v>1.0263157894736843</v>
      </c>
      <c r="FR1600" s="453"/>
      <c r="FS1600" s="446">
        <f t="shared" si="2753"/>
        <v>0</v>
      </c>
      <c r="FT1600" s="446">
        <f t="shared" si="2753"/>
        <v>14434</v>
      </c>
      <c r="FU1600" s="446">
        <f t="shared" si="2753"/>
        <v>103100</v>
      </c>
      <c r="FV1600" s="446">
        <f t="shared" si="2753"/>
        <v>290742</v>
      </c>
      <c r="FW1600" s="446">
        <f t="shared" si="2753"/>
        <v>138443</v>
      </c>
      <c r="FX1600" s="446">
        <f t="shared" si="2753"/>
        <v>121746</v>
      </c>
      <c r="FY1600" s="446">
        <f t="shared" si="2753"/>
        <v>4329006</v>
      </c>
      <c r="FZ1600" s="446">
        <f t="shared" si="2753"/>
        <v>9196280</v>
      </c>
      <c r="GA1600" s="446">
        <f t="shared" si="2753"/>
        <v>919524</v>
      </c>
      <c r="GB1600" s="446">
        <f t="shared" si="2753"/>
        <v>1599752</v>
      </c>
      <c r="GC1600" s="446">
        <f t="shared" si="2754"/>
        <v>53053</v>
      </c>
      <c r="GD1600" s="446" t="str">
        <f t="shared" si="2754"/>
        <v>-</v>
      </c>
      <c r="GE1600" s="446">
        <f t="shared" si="2754"/>
        <v>3826</v>
      </c>
      <c r="GF1600" s="446">
        <f t="shared" si="2754"/>
        <v>136950</v>
      </c>
      <c r="GG1600" s="446">
        <f t="shared" si="2754"/>
        <v>288982</v>
      </c>
      <c r="GH1600" s="446">
        <f t="shared" si="2754"/>
        <v>55190</v>
      </c>
      <c r="GI1600" s="446">
        <f t="shared" si="2754"/>
        <v>3915828</v>
      </c>
      <c r="GJ1600" s="446">
        <f t="shared" si="2754"/>
        <v>1147515</v>
      </c>
      <c r="GK1600" s="446">
        <f t="shared" si="2754"/>
        <v>945165</v>
      </c>
      <c r="GL1600" s="446">
        <f t="shared" si="2754"/>
        <v>176852</v>
      </c>
      <c r="GM1600" s="446">
        <f t="shared" si="2754"/>
        <v>880755</v>
      </c>
      <c r="GN1600" s="446">
        <f t="shared" si="2754"/>
        <v>9548</v>
      </c>
      <c r="GO1600" s="446">
        <f t="shared" si="2754"/>
        <v>5200</v>
      </c>
      <c r="GP1600" s="446">
        <f t="shared" si="2754"/>
        <v>7455</v>
      </c>
      <c r="GQ1600" s="446">
        <f t="shared" si="2754"/>
        <v>3018000</v>
      </c>
      <c r="GR1600" s="446"/>
      <c r="GS1600" s="446"/>
      <c r="GT1600" s="446"/>
      <c r="GU1600" s="446"/>
      <c r="GV1600" s="416"/>
    </row>
    <row r="1601" spans="1:204" ht="9.75" customHeight="1" x14ac:dyDescent="0.2">
      <c r="A1601" s="493" t="str">
        <f t="shared" si="2756"/>
        <v>2026-27MAYRRU</v>
      </c>
      <c r="B1601" s="494" t="str">
        <f t="shared" si="2717"/>
        <v>2026-27</v>
      </c>
      <c r="C1601" s="480" t="s">
        <v>668</v>
      </c>
      <c r="D1601" s="494" t="s">
        <v>659</v>
      </c>
      <c r="E1601" s="494" t="s">
        <v>467</v>
      </c>
      <c r="F1601" s="495" t="s">
        <v>454</v>
      </c>
      <c r="G1601" s="511" t="s">
        <v>689</v>
      </c>
      <c r="H1601" s="519">
        <v>199924</v>
      </c>
      <c r="I1601" s="519">
        <v>146163</v>
      </c>
      <c r="J1601" s="519">
        <v>830005</v>
      </c>
      <c r="K1601" s="519">
        <v>6</v>
      </c>
      <c r="L1601" s="519">
        <v>0</v>
      </c>
      <c r="M1601" s="519">
        <v>9</v>
      </c>
      <c r="N1601" s="519">
        <v>43</v>
      </c>
      <c r="O1601" s="519">
        <v>105</v>
      </c>
      <c r="P1601" s="519">
        <v>605</v>
      </c>
      <c r="Q1601" s="519" t="s">
        <v>152</v>
      </c>
      <c r="R1601" s="519">
        <v>2318</v>
      </c>
      <c r="S1601" s="519">
        <v>133284</v>
      </c>
      <c r="T1601" s="519">
        <v>15471</v>
      </c>
      <c r="U1601" s="519">
        <v>10651</v>
      </c>
      <c r="V1601" s="519">
        <v>62070</v>
      </c>
      <c r="W1601" s="519">
        <v>15646</v>
      </c>
      <c r="X1601" s="519">
        <v>1017</v>
      </c>
      <c r="Y1601" s="519">
        <v>6494966</v>
      </c>
      <c r="Z1601" s="519">
        <v>420</v>
      </c>
      <c r="AA1601" s="519">
        <v>715</v>
      </c>
      <c r="AB1601" s="519">
        <v>6253475</v>
      </c>
      <c r="AC1601" s="519">
        <v>587</v>
      </c>
      <c r="AD1601" s="519">
        <v>986</v>
      </c>
      <c r="AE1601" s="519">
        <v>120459906</v>
      </c>
      <c r="AF1601" s="519">
        <v>1941</v>
      </c>
      <c r="AG1601" s="519">
        <v>4125</v>
      </c>
      <c r="AH1601" s="519">
        <v>92051046</v>
      </c>
      <c r="AI1601" s="519">
        <v>5883</v>
      </c>
      <c r="AJ1601" s="519">
        <v>14811</v>
      </c>
      <c r="AK1601" s="519">
        <v>10170050</v>
      </c>
      <c r="AL1601" s="519">
        <v>10000</v>
      </c>
      <c r="AM1601" s="519">
        <v>23913</v>
      </c>
      <c r="AN1601" s="519">
        <v>2053</v>
      </c>
      <c r="AO1601" s="519">
        <v>4017</v>
      </c>
      <c r="AP1601" s="519">
        <v>3135</v>
      </c>
      <c r="AQ1601" s="519">
        <v>7920374</v>
      </c>
      <c r="AR1601" s="519">
        <v>2526</v>
      </c>
      <c r="AS1601" s="519">
        <v>5375</v>
      </c>
      <c r="AT1601" s="519">
        <v>33974</v>
      </c>
      <c r="AU1601" s="519">
        <v>2716</v>
      </c>
      <c r="AV1601" s="519">
        <v>13772</v>
      </c>
      <c r="AW1601" s="519" t="s">
        <v>152</v>
      </c>
      <c r="AX1601" s="519">
        <v>861</v>
      </c>
      <c r="AY1601" s="519">
        <v>16625</v>
      </c>
      <c r="AZ1601" s="519" t="s">
        <v>152</v>
      </c>
      <c r="BA1601" s="519">
        <v>21383</v>
      </c>
      <c r="BB1601" s="519">
        <v>36312154</v>
      </c>
      <c r="BC1601" s="519">
        <v>1698</v>
      </c>
      <c r="BD1601" s="519">
        <v>3601</v>
      </c>
      <c r="BE1601" s="519">
        <v>1705</v>
      </c>
      <c r="BF1601" s="519">
        <v>4634</v>
      </c>
      <c r="BG1601" s="519">
        <v>11734</v>
      </c>
      <c r="BH1601" s="519">
        <v>3310</v>
      </c>
      <c r="BI1601" s="519">
        <v>61703</v>
      </c>
      <c r="BJ1601" s="519">
        <v>2954</v>
      </c>
      <c r="BK1601" s="519">
        <v>34653</v>
      </c>
      <c r="BL1601" s="519">
        <v>99310</v>
      </c>
      <c r="BM1601" s="519">
        <v>35843</v>
      </c>
      <c r="BN1601" s="519">
        <v>28193</v>
      </c>
      <c r="BO1601" s="519">
        <v>24072</v>
      </c>
      <c r="BP1601" s="519">
        <v>19634</v>
      </c>
      <c r="BQ1601" s="519">
        <v>108376</v>
      </c>
      <c r="BR1601" s="519">
        <v>70027</v>
      </c>
      <c r="BS1601" s="519">
        <v>39175</v>
      </c>
      <c r="BT1601" s="519">
        <v>17942</v>
      </c>
      <c r="BU1601" s="519">
        <v>1964</v>
      </c>
      <c r="BV1601" s="519">
        <v>1089</v>
      </c>
      <c r="BW1601" s="519">
        <v>77</v>
      </c>
      <c r="BX1601" s="519">
        <v>39263</v>
      </c>
      <c r="BY1601" s="519">
        <v>510</v>
      </c>
      <c r="BZ1601" s="519">
        <v>847</v>
      </c>
      <c r="CA1601" s="519">
        <v>23</v>
      </c>
      <c r="CB1601" s="519">
        <v>13770</v>
      </c>
      <c r="CC1601" s="519">
        <v>599</v>
      </c>
      <c r="CD1601" s="519">
        <v>1122</v>
      </c>
      <c r="CE1601" s="519">
        <v>15371</v>
      </c>
      <c r="CF1601" s="519">
        <v>6441933</v>
      </c>
      <c r="CG1601" s="519">
        <v>419</v>
      </c>
      <c r="CH1601" s="519">
        <v>714</v>
      </c>
      <c r="CI1601" s="519">
        <v>4407</v>
      </c>
      <c r="CJ1601" s="519">
        <v>9031644</v>
      </c>
      <c r="CK1601" s="519">
        <v>2049</v>
      </c>
      <c r="CL1601" s="519">
        <v>4339</v>
      </c>
      <c r="CM1601" s="519">
        <v>1443</v>
      </c>
      <c r="CN1601" s="519">
        <v>2610437</v>
      </c>
      <c r="CO1601" s="519">
        <v>1809</v>
      </c>
      <c r="CP1601" s="519">
        <v>4166</v>
      </c>
      <c r="CQ1601" s="519">
        <v>56220</v>
      </c>
      <c r="CR1601" s="519">
        <v>108817825</v>
      </c>
      <c r="CS1601" s="519">
        <v>1936</v>
      </c>
      <c r="CT1601" s="519">
        <v>4105</v>
      </c>
      <c r="CU1601" s="519">
        <v>1041</v>
      </c>
      <c r="CV1601" s="519">
        <v>8571543</v>
      </c>
      <c r="CW1601" s="519">
        <v>8234</v>
      </c>
      <c r="CX1601" s="519">
        <v>19176</v>
      </c>
      <c r="CY1601" s="519">
        <v>475</v>
      </c>
      <c r="CZ1601" s="519">
        <v>2496105</v>
      </c>
      <c r="DA1601" s="519">
        <v>5255</v>
      </c>
      <c r="DB1601" s="519">
        <v>14172</v>
      </c>
      <c r="DC1601" s="519">
        <v>1107</v>
      </c>
      <c r="DD1601" s="519">
        <v>11964097</v>
      </c>
      <c r="DE1601" s="519">
        <v>10808</v>
      </c>
      <c r="DF1601" s="519">
        <v>25229</v>
      </c>
      <c r="DG1601" s="519">
        <v>114</v>
      </c>
      <c r="DH1601" s="519">
        <v>1215831</v>
      </c>
      <c r="DI1601" s="519">
        <v>10665</v>
      </c>
      <c r="DJ1601" s="519">
        <v>29029</v>
      </c>
      <c r="DK1601" s="519">
        <v>1161</v>
      </c>
      <c r="DL1601" s="519">
        <v>412232</v>
      </c>
      <c r="DM1601" s="519">
        <v>355</v>
      </c>
      <c r="DN1601" s="519">
        <v>594</v>
      </c>
      <c r="DO1601" s="519">
        <v>9120</v>
      </c>
      <c r="DP1601" s="519">
        <v>474316</v>
      </c>
      <c r="DQ1601" s="519">
        <v>52</v>
      </c>
      <c r="DR1601" s="519">
        <v>99</v>
      </c>
      <c r="DS1601" s="519">
        <v>122</v>
      </c>
      <c r="DT1601" s="519">
        <v>319717</v>
      </c>
      <c r="DU1601" s="519">
        <v>2621</v>
      </c>
      <c r="DV1601" s="519">
        <v>5204</v>
      </c>
      <c r="DW1601" s="519">
        <v>111</v>
      </c>
      <c r="DX1601" s="519">
        <v>62027</v>
      </c>
      <c r="DY1601" s="519">
        <v>88883556</v>
      </c>
      <c r="DZ1601" s="519">
        <v>1433</v>
      </c>
      <c r="EA1601" s="519">
        <v>2524</v>
      </c>
      <c r="EB1601" s="519">
        <v>44441</v>
      </c>
      <c r="EC1601" s="519">
        <v>17282</v>
      </c>
      <c r="ED1601" s="519">
        <v>871</v>
      </c>
      <c r="EE1601" s="519">
        <v>11609098</v>
      </c>
      <c r="EF1601" s="519">
        <v>1477</v>
      </c>
      <c r="EG1601" s="519">
        <v>362</v>
      </c>
      <c r="EH1601" s="519">
        <v>259</v>
      </c>
      <c r="EI1601" s="519"/>
      <c r="EJ1601" s="512"/>
      <c r="EK1601" s="512"/>
      <c r="EL1601" s="512"/>
      <c r="EM1601" s="512"/>
      <c r="EN1601" s="512"/>
      <c r="EO1601" s="512"/>
      <c r="EP1601" s="512"/>
      <c r="EQ1601" s="512"/>
      <c r="ER1601" s="512"/>
      <c r="ES1601" s="512"/>
      <c r="ET1601" s="512"/>
      <c r="EU1601" s="512"/>
      <c r="EV1601" s="512"/>
      <c r="EW1601" s="512"/>
      <c r="EX1601" s="512"/>
      <c r="EY1601" s="512"/>
      <c r="EZ1601" s="514"/>
      <c r="FA1601" s="520">
        <f t="shared" si="2757"/>
        <v>5</v>
      </c>
      <c r="FB1601" s="493">
        <f t="shared" si="2758"/>
        <v>2026</v>
      </c>
      <c r="FC1601" s="498">
        <f t="shared" si="2733"/>
        <v>46143</v>
      </c>
      <c r="FD1601" s="499">
        <f t="shared" si="2734"/>
        <v>31</v>
      </c>
      <c r="FE1601" s="500"/>
      <c r="FF1601" s="515">
        <f t="shared" si="2764"/>
        <v>0.61348042513117185</v>
      </c>
      <c r="FG1601" s="500"/>
      <c r="FH1601" s="481">
        <f t="shared" si="2755"/>
        <v>2.3167862452330166</v>
      </c>
      <c r="FI1601" s="481">
        <f t="shared" si="2755"/>
        <v>1.8223127141102708</v>
      </c>
      <c r="FJ1601" s="481">
        <f t="shared" si="2755"/>
        <v>2.260069477044409</v>
      </c>
      <c r="FK1601" s="481">
        <f t="shared" si="2755"/>
        <v>1.8433949863862549</v>
      </c>
      <c r="FL1601" s="481">
        <f t="shared" si="2755"/>
        <v>1.7460286772998228</v>
      </c>
      <c r="FM1601" s="481">
        <f t="shared" si="2759"/>
        <v>1.1281939745448688</v>
      </c>
      <c r="FN1601" s="481">
        <f t="shared" si="2760"/>
        <v>2.5038348459670203</v>
      </c>
      <c r="FO1601" s="481">
        <f t="shared" si="2761"/>
        <v>1.1467467723379778</v>
      </c>
      <c r="FP1601" s="481">
        <f t="shared" si="2762"/>
        <v>1.9311701081612587</v>
      </c>
      <c r="FQ1601" s="481">
        <f t="shared" si="2763"/>
        <v>1.0707964601769913</v>
      </c>
      <c r="FR1601" s="501"/>
      <c r="FS1601" s="482">
        <f t="shared" si="2753"/>
        <v>0</v>
      </c>
      <c r="FT1601" s="482">
        <f t="shared" si="2753"/>
        <v>1315467</v>
      </c>
      <c r="FU1601" s="482">
        <f t="shared" si="2753"/>
        <v>6285009</v>
      </c>
      <c r="FV1601" s="482">
        <f t="shared" si="2753"/>
        <v>15347115</v>
      </c>
      <c r="FW1601" s="482">
        <f t="shared" si="2753"/>
        <v>11061765</v>
      </c>
      <c r="FX1601" s="482">
        <f t="shared" si="2753"/>
        <v>10501886</v>
      </c>
      <c r="FY1601" s="482">
        <f t="shared" si="2753"/>
        <v>256038750</v>
      </c>
      <c r="FZ1601" s="482">
        <f t="shared" si="2753"/>
        <v>231732906</v>
      </c>
      <c r="GA1601" s="482">
        <f t="shared" si="2753"/>
        <v>24319521</v>
      </c>
      <c r="GB1601" s="482">
        <f t="shared" si="2753"/>
        <v>77000183</v>
      </c>
      <c r="GC1601" s="482">
        <f t="shared" si="2754"/>
        <v>16850625</v>
      </c>
      <c r="GD1601" s="482">
        <f t="shared" si="2754"/>
        <v>65219</v>
      </c>
      <c r="GE1601" s="482">
        <f t="shared" si="2754"/>
        <v>25806</v>
      </c>
      <c r="GF1601" s="482">
        <f t="shared" si="2754"/>
        <v>10974894</v>
      </c>
      <c r="GG1601" s="482">
        <f t="shared" si="2754"/>
        <v>19121973</v>
      </c>
      <c r="GH1601" s="482">
        <f t="shared" si="2754"/>
        <v>6011538</v>
      </c>
      <c r="GI1601" s="482">
        <f t="shared" si="2754"/>
        <v>230783100</v>
      </c>
      <c r="GJ1601" s="482">
        <f t="shared" si="2754"/>
        <v>19962216</v>
      </c>
      <c r="GK1601" s="482">
        <f t="shared" si="2754"/>
        <v>6731700</v>
      </c>
      <c r="GL1601" s="482">
        <f t="shared" si="2754"/>
        <v>27928503</v>
      </c>
      <c r="GM1601" s="482">
        <f t="shared" si="2754"/>
        <v>3309306</v>
      </c>
      <c r="GN1601" s="482">
        <f t="shared" si="2754"/>
        <v>634888</v>
      </c>
      <c r="GO1601" s="482">
        <f t="shared" si="2754"/>
        <v>689634</v>
      </c>
      <c r="GP1601" s="482">
        <f t="shared" si="2754"/>
        <v>902880</v>
      </c>
      <c r="GQ1601" s="482">
        <f t="shared" si="2754"/>
        <v>156556148</v>
      </c>
      <c r="GR1601" s="482"/>
      <c r="GS1601" s="482"/>
      <c r="GT1601" s="482"/>
      <c r="GU1601" s="482"/>
      <c r="GV1601" s="502"/>
    </row>
    <row r="1602" spans="1:204" ht="9.65" customHeight="1" x14ac:dyDescent="0.2">
      <c r="A1602" s="417" t="str">
        <f t="shared" si="2756"/>
        <v>2026-27MAYRX6</v>
      </c>
      <c r="B1602" s="458" t="str">
        <f t="shared" si="2717"/>
        <v>2026-27</v>
      </c>
      <c r="C1602" s="402" t="s">
        <v>668</v>
      </c>
      <c r="D1602" s="458" t="s">
        <v>646</v>
      </c>
      <c r="E1602" s="458" t="s">
        <v>645</v>
      </c>
      <c r="F1602" s="478" t="s">
        <v>448</v>
      </c>
      <c r="G1602" s="478" t="s">
        <v>690</v>
      </c>
      <c r="H1602" s="510">
        <v>53819</v>
      </c>
      <c r="I1602" s="510">
        <v>37649</v>
      </c>
      <c r="J1602" s="510">
        <v>33669</v>
      </c>
      <c r="K1602" s="510">
        <v>1</v>
      </c>
      <c r="L1602" s="510">
        <v>0</v>
      </c>
      <c r="M1602" s="510">
        <v>1</v>
      </c>
      <c r="N1602" s="510">
        <v>4</v>
      </c>
      <c r="O1602" s="510">
        <v>17</v>
      </c>
      <c r="P1602" s="510">
        <v>270</v>
      </c>
      <c r="Q1602" s="510" t="s">
        <v>152</v>
      </c>
      <c r="R1602" s="510">
        <v>5</v>
      </c>
      <c r="S1602" s="510">
        <v>43178</v>
      </c>
      <c r="T1602" s="510">
        <v>3564</v>
      </c>
      <c r="U1602" s="510">
        <v>2236</v>
      </c>
      <c r="V1602" s="510">
        <v>20356</v>
      </c>
      <c r="W1602" s="510">
        <v>11295</v>
      </c>
      <c r="X1602" s="510">
        <v>532</v>
      </c>
      <c r="Y1602" s="510">
        <v>1324315</v>
      </c>
      <c r="Z1602" s="510">
        <v>372</v>
      </c>
      <c r="AA1602" s="510">
        <v>640</v>
      </c>
      <c r="AB1602" s="510">
        <v>958925</v>
      </c>
      <c r="AC1602" s="510">
        <v>429</v>
      </c>
      <c r="AD1602" s="510">
        <v>703</v>
      </c>
      <c r="AE1602" s="510">
        <v>22601234</v>
      </c>
      <c r="AF1602" s="510">
        <v>1110</v>
      </c>
      <c r="AG1602" s="510">
        <v>2211</v>
      </c>
      <c r="AH1602" s="510">
        <v>33059821</v>
      </c>
      <c r="AI1602" s="510">
        <v>2927</v>
      </c>
      <c r="AJ1602" s="510">
        <v>6693</v>
      </c>
      <c r="AK1602" s="510">
        <v>1983368</v>
      </c>
      <c r="AL1602" s="510">
        <v>3728</v>
      </c>
      <c r="AM1602" s="510">
        <v>8087</v>
      </c>
      <c r="AN1602" s="510">
        <v>378</v>
      </c>
      <c r="AO1602" s="510">
        <v>3000</v>
      </c>
      <c r="AP1602" s="510">
        <v>1109</v>
      </c>
      <c r="AQ1602" s="510">
        <v>2964945</v>
      </c>
      <c r="AR1602" s="510">
        <v>2674</v>
      </c>
      <c r="AS1602" s="510">
        <v>7341</v>
      </c>
      <c r="AT1602" s="510">
        <v>5407</v>
      </c>
      <c r="AU1602" s="510">
        <v>8</v>
      </c>
      <c r="AV1602" s="510">
        <v>64</v>
      </c>
      <c r="AW1602" s="510" t="s">
        <v>152</v>
      </c>
      <c r="AX1602" s="510">
        <v>289</v>
      </c>
      <c r="AY1602" s="510">
        <v>5046</v>
      </c>
      <c r="AZ1602" s="510" t="s">
        <v>152</v>
      </c>
      <c r="BA1602" s="510">
        <v>7939</v>
      </c>
      <c r="BB1602" s="510">
        <v>12393519</v>
      </c>
      <c r="BC1602" s="510">
        <v>1561</v>
      </c>
      <c r="BD1602" s="510">
        <v>2862</v>
      </c>
      <c r="BE1602" s="510">
        <v>175</v>
      </c>
      <c r="BF1602" s="510">
        <v>2285</v>
      </c>
      <c r="BG1602" s="510">
        <v>4047</v>
      </c>
      <c r="BH1602" s="510">
        <v>1432</v>
      </c>
      <c r="BI1602" s="510">
        <v>21847</v>
      </c>
      <c r="BJ1602" s="510">
        <v>3004</v>
      </c>
      <c r="BK1602" s="510">
        <v>12920</v>
      </c>
      <c r="BL1602" s="510">
        <v>37771</v>
      </c>
      <c r="BM1602" s="510">
        <v>6759</v>
      </c>
      <c r="BN1602" s="510">
        <v>4981</v>
      </c>
      <c r="BO1602" s="510">
        <v>4256</v>
      </c>
      <c r="BP1602" s="510">
        <v>3139</v>
      </c>
      <c r="BQ1602" s="510">
        <v>26256</v>
      </c>
      <c r="BR1602" s="510">
        <v>21855</v>
      </c>
      <c r="BS1602" s="510">
        <v>18758</v>
      </c>
      <c r="BT1602" s="510">
        <v>11997</v>
      </c>
      <c r="BU1602" s="510">
        <v>1004</v>
      </c>
      <c r="BV1602" s="510">
        <v>567</v>
      </c>
      <c r="BW1602" s="510">
        <v>55</v>
      </c>
      <c r="BX1602" s="510">
        <v>26471</v>
      </c>
      <c r="BY1602" s="510">
        <v>481</v>
      </c>
      <c r="BZ1602" s="510">
        <v>756</v>
      </c>
      <c r="CA1602" s="510">
        <v>74</v>
      </c>
      <c r="CB1602" s="510">
        <v>26956</v>
      </c>
      <c r="CC1602" s="510">
        <v>364</v>
      </c>
      <c r="CD1602" s="510">
        <v>772</v>
      </c>
      <c r="CE1602" s="510">
        <v>3435</v>
      </c>
      <c r="CF1602" s="510">
        <v>1270888</v>
      </c>
      <c r="CG1602" s="510">
        <v>370</v>
      </c>
      <c r="CH1602" s="510">
        <v>639</v>
      </c>
      <c r="CI1602" s="510">
        <v>2463</v>
      </c>
      <c r="CJ1602" s="510">
        <v>2437012</v>
      </c>
      <c r="CK1602" s="510">
        <v>989</v>
      </c>
      <c r="CL1602" s="510">
        <v>1932</v>
      </c>
      <c r="CM1602" s="510">
        <v>842</v>
      </c>
      <c r="CN1602" s="510">
        <v>674060</v>
      </c>
      <c r="CO1602" s="510">
        <v>801</v>
      </c>
      <c r="CP1602" s="510">
        <v>1540</v>
      </c>
      <c r="CQ1602" s="510">
        <v>17051</v>
      </c>
      <c r="CR1602" s="510">
        <v>19490162</v>
      </c>
      <c r="CS1602" s="510">
        <v>1143</v>
      </c>
      <c r="CT1602" s="510">
        <v>2276</v>
      </c>
      <c r="CU1602" s="510">
        <v>1226</v>
      </c>
      <c r="CV1602" s="510">
        <v>3271859</v>
      </c>
      <c r="CW1602" s="510">
        <v>2669</v>
      </c>
      <c r="CX1602" s="510">
        <v>6295</v>
      </c>
      <c r="CY1602" s="510">
        <v>93</v>
      </c>
      <c r="CZ1602" s="510">
        <v>279016</v>
      </c>
      <c r="DA1602" s="510">
        <v>3000</v>
      </c>
      <c r="DB1602" s="510">
        <v>6567</v>
      </c>
      <c r="DC1602" s="510">
        <v>1251</v>
      </c>
      <c r="DD1602" s="510">
        <v>7144465</v>
      </c>
      <c r="DE1602" s="510">
        <v>5711</v>
      </c>
      <c r="DF1602" s="510">
        <v>13425</v>
      </c>
      <c r="DG1602" s="510">
        <v>675</v>
      </c>
      <c r="DH1602" s="510">
        <v>3156271</v>
      </c>
      <c r="DI1602" s="510">
        <v>4676</v>
      </c>
      <c r="DJ1602" s="510">
        <v>10520</v>
      </c>
      <c r="DK1602" s="510">
        <v>45</v>
      </c>
      <c r="DL1602" s="510">
        <v>20220</v>
      </c>
      <c r="DM1602" s="510">
        <v>449</v>
      </c>
      <c r="DN1602" s="510">
        <v>779</v>
      </c>
      <c r="DO1602" s="510">
        <v>1933</v>
      </c>
      <c r="DP1602" s="510">
        <v>54345</v>
      </c>
      <c r="DQ1602" s="510">
        <v>28</v>
      </c>
      <c r="DR1602" s="510">
        <v>49</v>
      </c>
      <c r="DS1602" s="510">
        <v>1</v>
      </c>
      <c r="DT1602" s="510">
        <v>1312</v>
      </c>
      <c r="DU1602" s="510">
        <v>1312</v>
      </c>
      <c r="DV1602" s="510">
        <v>1312</v>
      </c>
      <c r="DW1602" s="510">
        <v>0</v>
      </c>
      <c r="DX1602" s="510">
        <v>20619</v>
      </c>
      <c r="DY1602" s="510">
        <v>21131066</v>
      </c>
      <c r="DZ1602" s="510">
        <v>1025</v>
      </c>
      <c r="EA1602" s="510">
        <v>1638</v>
      </c>
      <c r="EB1602" s="510">
        <v>9491</v>
      </c>
      <c r="EC1602" s="510">
        <v>1595</v>
      </c>
      <c r="ED1602" s="510">
        <v>208</v>
      </c>
      <c r="EE1602" s="510">
        <v>1469286</v>
      </c>
      <c r="EF1602" s="510">
        <v>4339</v>
      </c>
      <c r="EG1602" s="510">
        <v>483</v>
      </c>
      <c r="EH1602" s="510">
        <v>40</v>
      </c>
      <c r="EI1602" s="510"/>
      <c r="EJ1602" s="479"/>
      <c r="EK1602" s="479"/>
      <c r="EL1602" s="479"/>
      <c r="EM1602" s="479"/>
      <c r="EN1602" s="479"/>
      <c r="EO1602" s="479"/>
      <c r="EP1602" s="479"/>
      <c r="EQ1602" s="479"/>
      <c r="ER1602" s="479"/>
      <c r="ES1602" s="479"/>
      <c r="ET1602" s="479"/>
      <c r="EU1602" s="479"/>
      <c r="EV1602" s="479"/>
      <c r="EW1602" s="479"/>
      <c r="EX1602" s="479"/>
      <c r="EY1602" s="479"/>
      <c r="EZ1602" s="476"/>
      <c r="FA1602" s="446">
        <f t="shared" si="2757"/>
        <v>5</v>
      </c>
      <c r="FB1602" s="417">
        <f t="shared" si="2758"/>
        <v>2026</v>
      </c>
      <c r="FC1602" s="448">
        <f t="shared" si="2733"/>
        <v>46143</v>
      </c>
      <c r="FD1602" s="449">
        <f t="shared" si="2734"/>
        <v>31</v>
      </c>
      <c r="FE1602" s="450"/>
      <c r="FF1602" s="451">
        <f t="shared" si="2764"/>
        <v>0.58682452944748031</v>
      </c>
      <c r="FG1602" s="450"/>
      <c r="FH1602" s="452">
        <f t="shared" si="2755"/>
        <v>1.8964646464646464</v>
      </c>
      <c r="FI1602" s="452">
        <f t="shared" si="2755"/>
        <v>1.3975869809203143</v>
      </c>
      <c r="FJ1602" s="452">
        <f t="shared" si="2755"/>
        <v>1.9033989266547406</v>
      </c>
      <c r="FK1602" s="452">
        <f t="shared" si="2755"/>
        <v>1.4038461538461537</v>
      </c>
      <c r="FL1602" s="452">
        <f t="shared" si="2755"/>
        <v>1.2898408331695814</v>
      </c>
      <c r="FM1602" s="452">
        <f t="shared" si="2759"/>
        <v>1.0736392218510513</v>
      </c>
      <c r="FN1602" s="452">
        <f t="shared" si="2760"/>
        <v>1.6607348384240814</v>
      </c>
      <c r="FO1602" s="452">
        <f t="shared" si="2761"/>
        <v>1.0621513944223107</v>
      </c>
      <c r="FP1602" s="452">
        <f t="shared" si="2762"/>
        <v>1.887218045112782</v>
      </c>
      <c r="FQ1602" s="452">
        <f t="shared" si="2763"/>
        <v>1.0657894736842106</v>
      </c>
      <c r="FR1602" s="453"/>
      <c r="FS1602" s="446">
        <f t="shared" si="2753"/>
        <v>0</v>
      </c>
      <c r="FT1602" s="446">
        <f t="shared" si="2753"/>
        <v>37649</v>
      </c>
      <c r="FU1602" s="446">
        <f t="shared" si="2753"/>
        <v>150596</v>
      </c>
      <c r="FV1602" s="446">
        <f t="shared" si="2753"/>
        <v>640033</v>
      </c>
      <c r="FW1602" s="446">
        <f t="shared" si="2753"/>
        <v>2280960</v>
      </c>
      <c r="FX1602" s="446">
        <f t="shared" si="2753"/>
        <v>1571908</v>
      </c>
      <c r="FY1602" s="446">
        <f t="shared" si="2753"/>
        <v>45007116</v>
      </c>
      <c r="FZ1602" s="446">
        <f t="shared" si="2753"/>
        <v>75597435</v>
      </c>
      <c r="GA1602" s="446">
        <f t="shared" si="2753"/>
        <v>4302284</v>
      </c>
      <c r="GB1602" s="446">
        <f t="shared" si="2753"/>
        <v>22721418</v>
      </c>
      <c r="GC1602" s="446">
        <f t="shared" si="2754"/>
        <v>8141169</v>
      </c>
      <c r="GD1602" s="446">
        <f t="shared" si="2754"/>
        <v>41580</v>
      </c>
      <c r="GE1602" s="446">
        <f t="shared" si="2754"/>
        <v>57128</v>
      </c>
      <c r="GF1602" s="446">
        <f t="shared" si="2754"/>
        <v>2194965</v>
      </c>
      <c r="GG1602" s="446">
        <f t="shared" si="2754"/>
        <v>4758516</v>
      </c>
      <c r="GH1602" s="446">
        <f t="shared" si="2754"/>
        <v>1296680</v>
      </c>
      <c r="GI1602" s="446">
        <f t="shared" si="2754"/>
        <v>38808076</v>
      </c>
      <c r="GJ1602" s="446">
        <f t="shared" si="2754"/>
        <v>7717670</v>
      </c>
      <c r="GK1602" s="446">
        <f t="shared" si="2754"/>
        <v>610731</v>
      </c>
      <c r="GL1602" s="446">
        <f t="shared" si="2754"/>
        <v>16794675</v>
      </c>
      <c r="GM1602" s="446">
        <f t="shared" si="2754"/>
        <v>7101000</v>
      </c>
      <c r="GN1602" s="446">
        <f t="shared" si="2754"/>
        <v>1312</v>
      </c>
      <c r="GO1602" s="446">
        <f t="shared" si="2754"/>
        <v>35055</v>
      </c>
      <c r="GP1602" s="446">
        <f t="shared" si="2754"/>
        <v>94717</v>
      </c>
      <c r="GQ1602" s="446">
        <f t="shared" si="2754"/>
        <v>33773922</v>
      </c>
      <c r="GR1602" s="446"/>
      <c r="GS1602" s="446"/>
      <c r="GT1602" s="446"/>
      <c r="GU1602" s="446"/>
      <c r="GV1602" s="416"/>
    </row>
    <row r="1603" spans="1:204" ht="9.75" customHeight="1" x14ac:dyDescent="0.2">
      <c r="A1603" s="417" t="str">
        <f t="shared" si="2756"/>
        <v>2026-27MAYRX7</v>
      </c>
      <c r="B1603" s="458" t="str">
        <f t="shared" si="2717"/>
        <v>2026-27</v>
      </c>
      <c r="C1603" s="402" t="s">
        <v>668</v>
      </c>
      <c r="D1603" s="458" t="s">
        <v>649</v>
      </c>
      <c r="E1603" s="458" t="s">
        <v>462</v>
      </c>
      <c r="F1603" s="478" t="s">
        <v>449</v>
      </c>
      <c r="G1603" s="478" t="s">
        <v>691</v>
      </c>
      <c r="H1603" s="510">
        <v>143965</v>
      </c>
      <c r="I1603" s="510">
        <v>104270</v>
      </c>
      <c r="J1603" s="510">
        <v>245130</v>
      </c>
      <c r="K1603" s="510">
        <v>2</v>
      </c>
      <c r="L1603" s="510">
        <v>0</v>
      </c>
      <c r="M1603" s="510">
        <v>0</v>
      </c>
      <c r="N1603" s="510">
        <v>3</v>
      </c>
      <c r="O1603" s="510">
        <v>76</v>
      </c>
      <c r="P1603" s="510">
        <v>463</v>
      </c>
      <c r="Q1603" s="510" t="s">
        <v>152</v>
      </c>
      <c r="R1603" s="510">
        <v>1284</v>
      </c>
      <c r="S1603" s="510">
        <v>100069</v>
      </c>
      <c r="T1603" s="510">
        <v>10810</v>
      </c>
      <c r="U1603" s="510">
        <v>6978</v>
      </c>
      <c r="V1603" s="510">
        <v>48288</v>
      </c>
      <c r="W1603" s="510">
        <v>16753</v>
      </c>
      <c r="X1603" s="510">
        <v>1110</v>
      </c>
      <c r="Y1603" s="510">
        <v>4483787</v>
      </c>
      <c r="Z1603" s="510">
        <v>415</v>
      </c>
      <c r="AA1603" s="510">
        <v>706</v>
      </c>
      <c r="AB1603" s="510">
        <v>3750838</v>
      </c>
      <c r="AC1603" s="510">
        <v>538</v>
      </c>
      <c r="AD1603" s="510">
        <v>920</v>
      </c>
      <c r="AE1603" s="510">
        <v>72006688</v>
      </c>
      <c r="AF1603" s="510">
        <v>1491</v>
      </c>
      <c r="AG1603" s="510">
        <v>2904</v>
      </c>
      <c r="AH1603" s="510">
        <v>90200914</v>
      </c>
      <c r="AI1603" s="510">
        <v>5384</v>
      </c>
      <c r="AJ1603" s="510">
        <v>11308</v>
      </c>
      <c r="AK1603" s="510">
        <v>6682447</v>
      </c>
      <c r="AL1603" s="510">
        <v>6020</v>
      </c>
      <c r="AM1603" s="510">
        <v>12993</v>
      </c>
      <c r="AN1603" s="510">
        <v>1898</v>
      </c>
      <c r="AO1603" s="510">
        <v>6253</v>
      </c>
      <c r="AP1603" s="510">
        <v>3647</v>
      </c>
      <c r="AQ1603" s="510">
        <v>9278956</v>
      </c>
      <c r="AR1603" s="510">
        <v>2544</v>
      </c>
      <c r="AS1603" s="510">
        <v>4970</v>
      </c>
      <c r="AT1603" s="510">
        <v>17898</v>
      </c>
      <c r="AU1603" s="510">
        <v>2216</v>
      </c>
      <c r="AV1603" s="510">
        <v>8601</v>
      </c>
      <c r="AW1603" s="510" t="s">
        <v>152</v>
      </c>
      <c r="AX1603" s="510">
        <v>644</v>
      </c>
      <c r="AY1603" s="510">
        <v>6437</v>
      </c>
      <c r="AZ1603" s="510" t="s">
        <v>152</v>
      </c>
      <c r="BA1603" s="510">
        <v>19915</v>
      </c>
      <c r="BB1603" s="510">
        <v>32572510</v>
      </c>
      <c r="BC1603" s="510">
        <v>1636</v>
      </c>
      <c r="BD1603" s="510">
        <v>3771</v>
      </c>
      <c r="BE1603" s="510">
        <v>2056</v>
      </c>
      <c r="BF1603" s="510">
        <v>5244</v>
      </c>
      <c r="BG1603" s="510">
        <v>11509</v>
      </c>
      <c r="BH1603" s="510">
        <v>1106</v>
      </c>
      <c r="BI1603" s="510">
        <v>50536</v>
      </c>
      <c r="BJ1603" s="510">
        <v>5833</v>
      </c>
      <c r="BK1603" s="510">
        <v>25802</v>
      </c>
      <c r="BL1603" s="510">
        <v>82171</v>
      </c>
      <c r="BM1603" s="510">
        <v>22928</v>
      </c>
      <c r="BN1603" s="510">
        <v>19241</v>
      </c>
      <c r="BO1603" s="510">
        <v>14857</v>
      </c>
      <c r="BP1603" s="510">
        <v>12646</v>
      </c>
      <c r="BQ1603" s="510">
        <v>60888</v>
      </c>
      <c r="BR1603" s="510">
        <v>50887</v>
      </c>
      <c r="BS1603" s="510">
        <v>22158</v>
      </c>
      <c r="BT1603" s="510">
        <v>14703</v>
      </c>
      <c r="BU1603" s="510">
        <v>1505</v>
      </c>
      <c r="BV1603" s="510">
        <v>952</v>
      </c>
      <c r="BW1603" s="510">
        <v>163</v>
      </c>
      <c r="BX1603" s="510">
        <v>72516</v>
      </c>
      <c r="BY1603" s="510">
        <v>445</v>
      </c>
      <c r="BZ1603" s="510">
        <v>807</v>
      </c>
      <c r="CA1603" s="510">
        <v>116</v>
      </c>
      <c r="CB1603" s="510">
        <v>50787</v>
      </c>
      <c r="CC1603" s="510">
        <v>438</v>
      </c>
      <c r="CD1603" s="510">
        <v>780</v>
      </c>
      <c r="CE1603" s="510">
        <v>10531</v>
      </c>
      <c r="CF1603" s="510">
        <v>4360484</v>
      </c>
      <c r="CG1603" s="510">
        <v>414</v>
      </c>
      <c r="CH1603" s="510">
        <v>704</v>
      </c>
      <c r="CI1603" s="510">
        <v>5997</v>
      </c>
      <c r="CJ1603" s="510">
        <v>8769271</v>
      </c>
      <c r="CK1603" s="510">
        <v>1462</v>
      </c>
      <c r="CL1603" s="510">
        <v>2903</v>
      </c>
      <c r="CM1603" s="510">
        <v>2742</v>
      </c>
      <c r="CN1603" s="510">
        <v>3473457</v>
      </c>
      <c r="CO1603" s="510">
        <v>1267</v>
      </c>
      <c r="CP1603" s="510">
        <v>2662</v>
      </c>
      <c r="CQ1603" s="510">
        <v>39549</v>
      </c>
      <c r="CR1603" s="510">
        <v>59763960</v>
      </c>
      <c r="CS1603" s="510">
        <v>1511</v>
      </c>
      <c r="CT1603" s="510">
        <v>2919</v>
      </c>
      <c r="CU1603" s="510">
        <v>2271</v>
      </c>
      <c r="CV1603" s="510">
        <v>12172964</v>
      </c>
      <c r="CW1603" s="510">
        <v>5360</v>
      </c>
      <c r="CX1603" s="510">
        <v>11312</v>
      </c>
      <c r="CY1603" s="510">
        <v>1319</v>
      </c>
      <c r="CZ1603" s="510">
        <v>7544035</v>
      </c>
      <c r="DA1603" s="510">
        <v>5720</v>
      </c>
      <c r="DB1603" s="510">
        <v>13094</v>
      </c>
      <c r="DC1603" s="510">
        <v>1139</v>
      </c>
      <c r="DD1603" s="510">
        <v>12155389</v>
      </c>
      <c r="DE1603" s="510">
        <v>10672</v>
      </c>
      <c r="DF1603" s="510">
        <v>24830</v>
      </c>
      <c r="DG1603" s="510">
        <v>481</v>
      </c>
      <c r="DH1603" s="510">
        <v>5916959</v>
      </c>
      <c r="DI1603" s="510">
        <v>12301</v>
      </c>
      <c r="DJ1603" s="510">
        <v>31680</v>
      </c>
      <c r="DK1603" s="510">
        <v>548</v>
      </c>
      <c r="DL1603" s="510">
        <v>179976</v>
      </c>
      <c r="DM1603" s="510">
        <v>328</v>
      </c>
      <c r="DN1603" s="510">
        <v>507</v>
      </c>
      <c r="DO1603" s="510">
        <v>6183</v>
      </c>
      <c r="DP1603" s="510">
        <v>219204</v>
      </c>
      <c r="DQ1603" s="510">
        <v>35</v>
      </c>
      <c r="DR1603" s="510">
        <v>63</v>
      </c>
      <c r="DS1603" s="510">
        <v>132</v>
      </c>
      <c r="DT1603" s="510">
        <v>184428</v>
      </c>
      <c r="DU1603" s="510">
        <v>1397</v>
      </c>
      <c r="DV1603" s="510">
        <v>2730</v>
      </c>
      <c r="DW1603" s="510">
        <v>116</v>
      </c>
      <c r="DX1603" s="510">
        <v>55773</v>
      </c>
      <c r="DY1603" s="510">
        <v>88611720</v>
      </c>
      <c r="DZ1603" s="510">
        <v>1589</v>
      </c>
      <c r="EA1603" s="510">
        <v>2759</v>
      </c>
      <c r="EB1603" s="510">
        <v>38399</v>
      </c>
      <c r="EC1603" s="510">
        <v>14097</v>
      </c>
      <c r="ED1603" s="510">
        <v>3062</v>
      </c>
      <c r="EE1603" s="510">
        <v>20614365</v>
      </c>
      <c r="EF1603" s="510">
        <v>1452</v>
      </c>
      <c r="EG1603" s="510">
        <v>491</v>
      </c>
      <c r="EH1603" s="510">
        <v>60</v>
      </c>
      <c r="EI1603" s="510"/>
      <c r="EJ1603" s="479"/>
      <c r="EK1603" s="479"/>
      <c r="EL1603" s="479"/>
      <c r="EM1603" s="479"/>
      <c r="EN1603" s="479"/>
      <c r="EO1603" s="479"/>
      <c r="EP1603" s="479"/>
      <c r="EQ1603" s="479"/>
      <c r="ER1603" s="479"/>
      <c r="ES1603" s="479"/>
      <c r="ET1603" s="479"/>
      <c r="EU1603" s="479"/>
      <c r="EV1603" s="479"/>
      <c r="EW1603" s="479"/>
      <c r="EX1603" s="479"/>
      <c r="EY1603" s="479"/>
      <c r="EZ1603" s="476"/>
      <c r="FA1603" s="446">
        <f t="shared" si="2757"/>
        <v>5</v>
      </c>
      <c r="FB1603" s="417">
        <f t="shared" si="2758"/>
        <v>2026</v>
      </c>
      <c r="FC1603" s="448">
        <f t="shared" si="2733"/>
        <v>46143</v>
      </c>
      <c r="FD1603" s="449">
        <f t="shared" si="2734"/>
        <v>31</v>
      </c>
      <c r="FE1603" s="450"/>
      <c r="FF1603" s="451">
        <f t="shared" si="2764"/>
        <v>0.59756451145259493</v>
      </c>
      <c r="FG1603" s="450"/>
      <c r="FH1603" s="452">
        <f t="shared" si="2755"/>
        <v>2.1209990749306198</v>
      </c>
      <c r="FI1603" s="452">
        <f t="shared" si="2755"/>
        <v>1.7799259944495838</v>
      </c>
      <c r="FJ1603" s="452">
        <f t="shared" si="2755"/>
        <v>2.1291200917168243</v>
      </c>
      <c r="FK1603" s="452">
        <f t="shared" si="2755"/>
        <v>1.8122671252507883</v>
      </c>
      <c r="FL1603" s="452">
        <f t="shared" si="2755"/>
        <v>1.2609343936381709</v>
      </c>
      <c r="FM1603" s="452">
        <f t="shared" si="2759"/>
        <v>1.0538228959575877</v>
      </c>
      <c r="FN1603" s="452">
        <f t="shared" si="2760"/>
        <v>1.3226287829045544</v>
      </c>
      <c r="FO1603" s="452">
        <f t="shared" si="2761"/>
        <v>0.87763385662269444</v>
      </c>
      <c r="FP1603" s="452">
        <f t="shared" si="2762"/>
        <v>1.3558558558558558</v>
      </c>
      <c r="FQ1603" s="452">
        <f t="shared" si="2763"/>
        <v>0.85765765765765767</v>
      </c>
      <c r="FR1603" s="453"/>
      <c r="FS1603" s="446">
        <f t="shared" si="2753"/>
        <v>0</v>
      </c>
      <c r="FT1603" s="446">
        <f t="shared" si="2753"/>
        <v>0</v>
      </c>
      <c r="FU1603" s="446">
        <f t="shared" si="2753"/>
        <v>312810</v>
      </c>
      <c r="FV1603" s="446">
        <f t="shared" si="2753"/>
        <v>7924520</v>
      </c>
      <c r="FW1603" s="446">
        <f t="shared" si="2753"/>
        <v>7631860</v>
      </c>
      <c r="FX1603" s="446">
        <f t="shared" si="2753"/>
        <v>6419760</v>
      </c>
      <c r="FY1603" s="446">
        <f t="shared" si="2753"/>
        <v>140228352</v>
      </c>
      <c r="FZ1603" s="446">
        <f t="shared" si="2753"/>
        <v>189442924</v>
      </c>
      <c r="GA1603" s="446">
        <f t="shared" si="2753"/>
        <v>14422230</v>
      </c>
      <c r="GB1603" s="446">
        <f t="shared" si="2753"/>
        <v>75099465</v>
      </c>
      <c r="GC1603" s="446">
        <f t="shared" si="2754"/>
        <v>18125590</v>
      </c>
      <c r="GD1603" s="446">
        <f t="shared" si="2754"/>
        <v>131541</v>
      </c>
      <c r="GE1603" s="446">
        <f t="shared" si="2754"/>
        <v>90480</v>
      </c>
      <c r="GF1603" s="446">
        <f t="shared" si="2754"/>
        <v>7413824</v>
      </c>
      <c r="GG1603" s="446">
        <f t="shared" si="2754"/>
        <v>17409291</v>
      </c>
      <c r="GH1603" s="446">
        <f t="shared" si="2754"/>
        <v>7299204</v>
      </c>
      <c r="GI1603" s="446">
        <f t="shared" si="2754"/>
        <v>115443531</v>
      </c>
      <c r="GJ1603" s="446">
        <f t="shared" si="2754"/>
        <v>25689552</v>
      </c>
      <c r="GK1603" s="446">
        <f t="shared" si="2754"/>
        <v>17270986</v>
      </c>
      <c r="GL1603" s="446">
        <f t="shared" si="2754"/>
        <v>28281370</v>
      </c>
      <c r="GM1603" s="446">
        <f t="shared" si="2754"/>
        <v>15238080</v>
      </c>
      <c r="GN1603" s="446">
        <f t="shared" si="2754"/>
        <v>360360</v>
      </c>
      <c r="GO1603" s="446">
        <f t="shared" si="2754"/>
        <v>277836</v>
      </c>
      <c r="GP1603" s="446">
        <f t="shared" si="2754"/>
        <v>389529</v>
      </c>
      <c r="GQ1603" s="446">
        <f t="shared" si="2754"/>
        <v>153877707</v>
      </c>
      <c r="GR1603" s="446"/>
      <c r="GS1603" s="446"/>
      <c r="GT1603" s="446"/>
      <c r="GU1603" s="446"/>
      <c r="GV1603" s="416"/>
    </row>
    <row r="1604" spans="1:204" ht="9.75" customHeight="1" x14ac:dyDescent="0.2">
      <c r="A1604" s="417" t="str">
        <f t="shared" si="2756"/>
        <v>2026-27MAYRYE</v>
      </c>
      <c r="B1604" s="458" t="str">
        <f t="shared" si="2717"/>
        <v>2026-27</v>
      </c>
      <c r="C1604" s="402" t="s">
        <v>668</v>
      </c>
      <c r="D1604" s="458" t="s">
        <v>663</v>
      </c>
      <c r="E1604" s="458" t="s">
        <v>662</v>
      </c>
      <c r="F1604" s="478" t="s">
        <v>456</v>
      </c>
      <c r="G1604" s="478" t="s">
        <v>692</v>
      </c>
      <c r="H1604" s="510">
        <v>92732</v>
      </c>
      <c r="I1604" s="510">
        <v>57770</v>
      </c>
      <c r="J1604" s="510">
        <v>714429</v>
      </c>
      <c r="K1604" s="510">
        <v>12</v>
      </c>
      <c r="L1604" s="510">
        <v>1</v>
      </c>
      <c r="M1604" s="510">
        <v>47</v>
      </c>
      <c r="N1604" s="510">
        <v>81</v>
      </c>
      <c r="O1604" s="510">
        <v>144</v>
      </c>
      <c r="P1604" s="510">
        <v>285</v>
      </c>
      <c r="Q1604" s="510" t="s">
        <v>152</v>
      </c>
      <c r="R1604" s="510">
        <v>6</v>
      </c>
      <c r="S1604" s="510">
        <v>55091</v>
      </c>
      <c r="T1604" s="510">
        <v>4011</v>
      </c>
      <c r="U1604" s="510">
        <v>2447</v>
      </c>
      <c r="V1604" s="510">
        <v>27510</v>
      </c>
      <c r="W1604" s="510">
        <v>10652</v>
      </c>
      <c r="X1604" s="510">
        <v>602</v>
      </c>
      <c r="Y1604" s="510">
        <v>2119907</v>
      </c>
      <c r="Z1604" s="510">
        <v>529</v>
      </c>
      <c r="AA1604" s="510">
        <v>959</v>
      </c>
      <c r="AB1604" s="510">
        <v>1490442</v>
      </c>
      <c r="AC1604" s="510">
        <v>609</v>
      </c>
      <c r="AD1604" s="510">
        <v>1143</v>
      </c>
      <c r="AE1604" s="510">
        <v>56448351</v>
      </c>
      <c r="AF1604" s="510">
        <v>2052</v>
      </c>
      <c r="AG1604" s="510">
        <v>3944</v>
      </c>
      <c r="AH1604" s="510">
        <v>108560178</v>
      </c>
      <c r="AI1604" s="510">
        <v>10192</v>
      </c>
      <c r="AJ1604" s="510">
        <v>22085</v>
      </c>
      <c r="AK1604" s="510">
        <v>7174814</v>
      </c>
      <c r="AL1604" s="510">
        <v>11918</v>
      </c>
      <c r="AM1604" s="510">
        <v>24996</v>
      </c>
      <c r="AN1604" s="510">
        <v>300</v>
      </c>
      <c r="AO1604" s="510">
        <v>3491</v>
      </c>
      <c r="AP1604" s="510">
        <v>385</v>
      </c>
      <c r="AQ1604" s="510">
        <v>1382078</v>
      </c>
      <c r="AR1604" s="510">
        <v>3590</v>
      </c>
      <c r="AS1604" s="510">
        <v>6675</v>
      </c>
      <c r="AT1604" s="510">
        <v>9805</v>
      </c>
      <c r="AU1604" s="510">
        <v>430</v>
      </c>
      <c r="AV1604" s="510">
        <v>2118</v>
      </c>
      <c r="AW1604" s="510" t="s">
        <v>152</v>
      </c>
      <c r="AX1604" s="510">
        <v>766</v>
      </c>
      <c r="AY1604" s="510">
        <v>6491</v>
      </c>
      <c r="AZ1604" s="510" t="s">
        <v>152</v>
      </c>
      <c r="BA1604" s="510">
        <v>5022</v>
      </c>
      <c r="BB1604" s="510">
        <v>23192688</v>
      </c>
      <c r="BC1604" s="510">
        <v>4618</v>
      </c>
      <c r="BD1604" s="510">
        <v>10375</v>
      </c>
      <c r="BE1604" s="510">
        <v>280</v>
      </c>
      <c r="BF1604" s="510">
        <v>1532</v>
      </c>
      <c r="BG1604" s="510">
        <v>1791</v>
      </c>
      <c r="BH1604" s="510">
        <v>1419</v>
      </c>
      <c r="BI1604" s="510">
        <v>25597</v>
      </c>
      <c r="BJ1604" s="510">
        <v>2065</v>
      </c>
      <c r="BK1604" s="510">
        <v>17624</v>
      </c>
      <c r="BL1604" s="510">
        <v>45286</v>
      </c>
      <c r="BM1604" s="510">
        <v>7977</v>
      </c>
      <c r="BN1604" s="510">
        <v>5777</v>
      </c>
      <c r="BO1604" s="510">
        <v>4868</v>
      </c>
      <c r="BP1604" s="510">
        <v>3495</v>
      </c>
      <c r="BQ1604" s="510">
        <v>35867</v>
      </c>
      <c r="BR1604" s="510">
        <v>28781</v>
      </c>
      <c r="BS1604" s="510">
        <v>16851</v>
      </c>
      <c r="BT1604" s="510">
        <v>11454</v>
      </c>
      <c r="BU1604" s="510">
        <v>904</v>
      </c>
      <c r="BV1604" s="510">
        <v>663</v>
      </c>
      <c r="BW1604" s="510">
        <v>135</v>
      </c>
      <c r="BX1604" s="510">
        <v>84166</v>
      </c>
      <c r="BY1604" s="510">
        <v>623</v>
      </c>
      <c r="BZ1604" s="510">
        <v>1161</v>
      </c>
      <c r="CA1604" s="510">
        <v>61</v>
      </c>
      <c r="CB1604" s="510">
        <v>28866</v>
      </c>
      <c r="CC1604" s="510">
        <v>473</v>
      </c>
      <c r="CD1604" s="510">
        <v>1013</v>
      </c>
      <c r="CE1604" s="510">
        <v>3815</v>
      </c>
      <c r="CF1604" s="510">
        <v>2006875</v>
      </c>
      <c r="CG1604" s="510">
        <v>526</v>
      </c>
      <c r="CH1604" s="510">
        <v>945</v>
      </c>
      <c r="CI1604" s="510">
        <v>2303</v>
      </c>
      <c r="CJ1604" s="510">
        <v>4493273</v>
      </c>
      <c r="CK1604" s="510">
        <v>1951</v>
      </c>
      <c r="CL1604" s="510">
        <v>3708</v>
      </c>
      <c r="CM1604" s="510">
        <v>461</v>
      </c>
      <c r="CN1604" s="510">
        <v>834423</v>
      </c>
      <c r="CO1604" s="510">
        <v>1810</v>
      </c>
      <c r="CP1604" s="510">
        <v>3751</v>
      </c>
      <c r="CQ1604" s="510">
        <v>24746</v>
      </c>
      <c r="CR1604" s="510">
        <v>51120655</v>
      </c>
      <c r="CS1604" s="510">
        <v>2066</v>
      </c>
      <c r="CT1604" s="510">
        <v>3980</v>
      </c>
      <c r="CU1604" s="510">
        <v>2125</v>
      </c>
      <c r="CV1604" s="510">
        <v>14199994</v>
      </c>
      <c r="CW1604" s="510">
        <v>6682</v>
      </c>
      <c r="CX1604" s="510">
        <v>11878</v>
      </c>
      <c r="CY1604" s="510">
        <v>786</v>
      </c>
      <c r="CZ1604" s="510">
        <v>4919470</v>
      </c>
      <c r="DA1604" s="510">
        <v>6259</v>
      </c>
      <c r="DB1604" s="510">
        <v>11391</v>
      </c>
      <c r="DC1604" s="510">
        <v>226</v>
      </c>
      <c r="DD1604" s="510">
        <v>4057718</v>
      </c>
      <c r="DE1604" s="510">
        <v>17955</v>
      </c>
      <c r="DF1604" s="510">
        <v>33367</v>
      </c>
      <c r="DG1604" s="510">
        <v>68</v>
      </c>
      <c r="DH1604" s="510">
        <v>736525</v>
      </c>
      <c r="DI1604" s="510">
        <v>10831</v>
      </c>
      <c r="DJ1604" s="510">
        <v>20423</v>
      </c>
      <c r="DK1604" s="510">
        <v>321</v>
      </c>
      <c r="DL1604" s="510">
        <v>107810</v>
      </c>
      <c r="DM1604" s="510">
        <v>336</v>
      </c>
      <c r="DN1604" s="510">
        <v>617</v>
      </c>
      <c r="DO1604" s="510">
        <v>2410</v>
      </c>
      <c r="DP1604" s="510">
        <v>102182</v>
      </c>
      <c r="DQ1604" s="510">
        <v>42</v>
      </c>
      <c r="DR1604" s="510">
        <v>88</v>
      </c>
      <c r="DS1604" s="510">
        <v>61</v>
      </c>
      <c r="DT1604" s="510">
        <v>261982</v>
      </c>
      <c r="DU1604" s="510">
        <v>4295</v>
      </c>
      <c r="DV1604" s="510">
        <v>7729</v>
      </c>
      <c r="DW1604" s="510">
        <v>60</v>
      </c>
      <c r="DX1604" s="510">
        <v>27825</v>
      </c>
      <c r="DY1604" s="510">
        <v>31081111</v>
      </c>
      <c r="DZ1604" s="510">
        <v>1117</v>
      </c>
      <c r="EA1604" s="510">
        <v>1899</v>
      </c>
      <c r="EB1604" s="510">
        <v>14124</v>
      </c>
      <c r="EC1604" s="510">
        <v>3155</v>
      </c>
      <c r="ED1604" s="510">
        <v>513</v>
      </c>
      <c r="EE1604" s="510">
        <v>3287731</v>
      </c>
      <c r="EF1604" s="510">
        <v>554</v>
      </c>
      <c r="EG1604" s="510">
        <v>289</v>
      </c>
      <c r="EH1604" s="510">
        <v>1828</v>
      </c>
      <c r="EI1604" s="510"/>
      <c r="EJ1604" s="479"/>
      <c r="EK1604" s="479"/>
      <c r="EL1604" s="479"/>
      <c r="EM1604" s="479"/>
      <c r="EN1604" s="479"/>
      <c r="EO1604" s="479"/>
      <c r="EP1604" s="479"/>
      <c r="EQ1604" s="479"/>
      <c r="ER1604" s="479"/>
      <c r="ES1604" s="479"/>
      <c r="ET1604" s="479"/>
      <c r="EU1604" s="479"/>
      <c r="EV1604" s="479"/>
      <c r="EW1604" s="479"/>
      <c r="EX1604" s="479"/>
      <c r="EY1604" s="479"/>
      <c r="EZ1604" s="476"/>
      <c r="FA1604" s="482">
        <f t="shared" si="2757"/>
        <v>5</v>
      </c>
      <c r="FB1604" s="493">
        <f t="shared" si="2758"/>
        <v>2026</v>
      </c>
      <c r="FC1604" s="498">
        <f t="shared" si="2733"/>
        <v>46143</v>
      </c>
      <c r="FD1604" s="499">
        <f t="shared" si="2734"/>
        <v>31</v>
      </c>
      <c r="FE1604" s="450"/>
      <c r="FF1604" s="451">
        <f t="shared" si="2764"/>
        <v>0.64680622651637143</v>
      </c>
      <c r="FG1604" s="450"/>
      <c r="FH1604" s="452">
        <f t="shared" si="2755"/>
        <v>1.9887808526551982</v>
      </c>
      <c r="FI1604" s="452">
        <f t="shared" si="2755"/>
        <v>1.4402892046871105</v>
      </c>
      <c r="FJ1604" s="452">
        <f t="shared" si="2755"/>
        <v>1.9893747445852064</v>
      </c>
      <c r="FK1604" s="452">
        <f t="shared" si="2755"/>
        <v>1.4282795259501431</v>
      </c>
      <c r="FL1604" s="452">
        <f t="shared" si="2755"/>
        <v>1.3037804434750999</v>
      </c>
      <c r="FM1604" s="452">
        <f t="shared" si="2759"/>
        <v>1.046201381315885</v>
      </c>
      <c r="FN1604" s="452">
        <f t="shared" si="2760"/>
        <v>1.5819564401051445</v>
      </c>
      <c r="FO1604" s="452">
        <f t="shared" si="2761"/>
        <v>1.0752910251595944</v>
      </c>
      <c r="FP1604" s="452">
        <f t="shared" si="2762"/>
        <v>1.5016611295681064</v>
      </c>
      <c r="FQ1604" s="452">
        <f t="shared" si="2763"/>
        <v>1.1013289036544851</v>
      </c>
      <c r="FR1604" s="453"/>
      <c r="FS1604" s="446">
        <f t="shared" si="2753"/>
        <v>57770</v>
      </c>
      <c r="FT1604" s="446">
        <f t="shared" si="2753"/>
        <v>2715190</v>
      </c>
      <c r="FU1604" s="446">
        <f t="shared" si="2753"/>
        <v>4679370</v>
      </c>
      <c r="FV1604" s="446">
        <f t="shared" si="2753"/>
        <v>8318880</v>
      </c>
      <c r="FW1604" s="446">
        <f t="shared" si="2753"/>
        <v>3846549</v>
      </c>
      <c r="FX1604" s="446">
        <f t="shared" si="2753"/>
        <v>2796921</v>
      </c>
      <c r="FY1604" s="446">
        <f t="shared" si="2753"/>
        <v>108499440</v>
      </c>
      <c r="FZ1604" s="446">
        <f t="shared" si="2753"/>
        <v>235249420</v>
      </c>
      <c r="GA1604" s="446">
        <f t="shared" si="2753"/>
        <v>15047592</v>
      </c>
      <c r="GB1604" s="446">
        <f t="shared" si="2753"/>
        <v>52103250</v>
      </c>
      <c r="GC1604" s="446">
        <f t="shared" si="2754"/>
        <v>2569875</v>
      </c>
      <c r="GD1604" s="446">
        <f t="shared" si="2754"/>
        <v>156735</v>
      </c>
      <c r="GE1604" s="446">
        <f t="shared" si="2754"/>
        <v>61793</v>
      </c>
      <c r="GF1604" s="446">
        <f t="shared" si="2754"/>
        <v>3605175</v>
      </c>
      <c r="GG1604" s="446">
        <f t="shared" si="2754"/>
        <v>8539524</v>
      </c>
      <c r="GH1604" s="446">
        <f t="shared" si="2754"/>
        <v>1729211</v>
      </c>
      <c r="GI1604" s="446">
        <f t="shared" si="2754"/>
        <v>98489080</v>
      </c>
      <c r="GJ1604" s="446">
        <f t="shared" si="2754"/>
        <v>25240750</v>
      </c>
      <c r="GK1604" s="446">
        <f t="shared" si="2754"/>
        <v>8953326</v>
      </c>
      <c r="GL1604" s="446">
        <f t="shared" si="2754"/>
        <v>7540942</v>
      </c>
      <c r="GM1604" s="446">
        <f t="shared" si="2754"/>
        <v>1388764</v>
      </c>
      <c r="GN1604" s="446">
        <f t="shared" si="2754"/>
        <v>471469</v>
      </c>
      <c r="GO1604" s="446">
        <f t="shared" si="2754"/>
        <v>198057</v>
      </c>
      <c r="GP1604" s="446">
        <f t="shared" si="2754"/>
        <v>212080</v>
      </c>
      <c r="GQ1604" s="446">
        <f t="shared" si="2754"/>
        <v>52839675</v>
      </c>
      <c r="GR1604" s="446"/>
      <c r="GS1604" s="446"/>
      <c r="GT1604" s="446"/>
      <c r="GU1604" s="446"/>
      <c r="GV1604" s="416"/>
    </row>
    <row r="1605" spans="1:204" ht="9.75" customHeight="1" x14ac:dyDescent="0.2">
      <c r="A1605" s="523" t="str">
        <f t="shared" si="2756"/>
        <v>2026-27MAYRYD</v>
      </c>
      <c r="B1605" s="524" t="str">
        <f t="shared" si="2717"/>
        <v>2026-27</v>
      </c>
      <c r="C1605" s="525" t="s">
        <v>668</v>
      </c>
      <c r="D1605" s="524" t="s">
        <v>663</v>
      </c>
      <c r="E1605" s="524" t="s">
        <v>662</v>
      </c>
      <c r="F1605" s="526" t="s">
        <v>455</v>
      </c>
      <c r="G1605" s="526" t="s">
        <v>693</v>
      </c>
      <c r="H1605" s="527">
        <v>106120</v>
      </c>
      <c r="I1605" s="527">
        <v>86249</v>
      </c>
      <c r="J1605" s="527">
        <v>538871</v>
      </c>
      <c r="K1605" s="527">
        <v>6</v>
      </c>
      <c r="L1605" s="527">
        <v>1</v>
      </c>
      <c r="M1605" s="527">
        <v>8</v>
      </c>
      <c r="N1605" s="527">
        <v>44</v>
      </c>
      <c r="O1605" s="527">
        <v>104</v>
      </c>
      <c r="P1605" s="527">
        <v>310</v>
      </c>
      <c r="Q1605" s="527" t="s">
        <v>152</v>
      </c>
      <c r="R1605" s="527">
        <v>34</v>
      </c>
      <c r="S1605" s="527">
        <v>70853</v>
      </c>
      <c r="T1605" s="527">
        <v>6129</v>
      </c>
      <c r="U1605" s="527">
        <v>3705</v>
      </c>
      <c r="V1605" s="527">
        <v>34669</v>
      </c>
      <c r="W1605" s="527">
        <v>15249</v>
      </c>
      <c r="X1605" s="527">
        <v>788</v>
      </c>
      <c r="Y1605" s="527">
        <v>2996345</v>
      </c>
      <c r="Z1605" s="527">
        <v>489</v>
      </c>
      <c r="AA1605" s="527">
        <v>916</v>
      </c>
      <c r="AB1605" s="527">
        <v>2071873</v>
      </c>
      <c r="AC1605" s="527">
        <v>559</v>
      </c>
      <c r="AD1605" s="527">
        <v>1046</v>
      </c>
      <c r="AE1605" s="527">
        <v>53885079</v>
      </c>
      <c r="AF1605" s="527">
        <v>1554</v>
      </c>
      <c r="AG1605" s="527">
        <v>3166</v>
      </c>
      <c r="AH1605" s="527">
        <v>107689382</v>
      </c>
      <c r="AI1605" s="527">
        <v>7062</v>
      </c>
      <c r="AJ1605" s="527">
        <v>16082</v>
      </c>
      <c r="AK1605" s="527">
        <v>6707315</v>
      </c>
      <c r="AL1605" s="527">
        <v>8512</v>
      </c>
      <c r="AM1605" s="527">
        <v>17047</v>
      </c>
      <c r="AN1605" s="527">
        <v>0</v>
      </c>
      <c r="AO1605" s="527">
        <v>3272</v>
      </c>
      <c r="AP1605" s="527">
        <v>7640</v>
      </c>
      <c r="AQ1605" s="527">
        <v>50698685</v>
      </c>
      <c r="AR1605" s="527">
        <v>6636</v>
      </c>
      <c r="AS1605" s="527">
        <v>16314</v>
      </c>
      <c r="AT1605" s="527">
        <v>11446</v>
      </c>
      <c r="AU1605" s="527">
        <v>1070</v>
      </c>
      <c r="AV1605" s="527">
        <v>3468</v>
      </c>
      <c r="AW1605" s="527" t="s">
        <v>152</v>
      </c>
      <c r="AX1605" s="527">
        <v>1072</v>
      </c>
      <c r="AY1605" s="527">
        <v>5836</v>
      </c>
      <c r="AZ1605" s="527" t="s">
        <v>152</v>
      </c>
      <c r="BA1605" s="527">
        <v>15417</v>
      </c>
      <c r="BB1605" s="527">
        <v>52395834</v>
      </c>
      <c r="BC1605" s="527">
        <v>3399</v>
      </c>
      <c r="BD1605" s="527">
        <v>8281</v>
      </c>
      <c r="BE1605" s="527">
        <v>1192</v>
      </c>
      <c r="BF1605" s="527">
        <v>4238</v>
      </c>
      <c r="BG1605" s="527">
        <v>7518</v>
      </c>
      <c r="BH1605" s="527">
        <v>2469</v>
      </c>
      <c r="BI1605" s="527">
        <v>35863</v>
      </c>
      <c r="BJ1605" s="527">
        <v>1611</v>
      </c>
      <c r="BK1605" s="527">
        <v>21933</v>
      </c>
      <c r="BL1605" s="527">
        <v>59407</v>
      </c>
      <c r="BM1605" s="527">
        <v>13488</v>
      </c>
      <c r="BN1605" s="527">
        <v>8704</v>
      </c>
      <c r="BO1605" s="527">
        <v>8057</v>
      </c>
      <c r="BP1605" s="527">
        <v>5300</v>
      </c>
      <c r="BQ1605" s="527">
        <v>48117</v>
      </c>
      <c r="BR1605" s="527">
        <v>36362</v>
      </c>
      <c r="BS1605" s="527">
        <v>28117</v>
      </c>
      <c r="BT1605" s="527">
        <v>15917</v>
      </c>
      <c r="BU1605" s="527">
        <v>1436</v>
      </c>
      <c r="BV1605" s="527">
        <v>819</v>
      </c>
      <c r="BW1605" s="527">
        <v>114</v>
      </c>
      <c r="BX1605" s="527">
        <v>71903</v>
      </c>
      <c r="BY1605" s="527">
        <v>631</v>
      </c>
      <c r="BZ1605" s="527">
        <v>1049</v>
      </c>
      <c r="CA1605" s="527">
        <v>109</v>
      </c>
      <c r="CB1605" s="527">
        <v>59087</v>
      </c>
      <c r="CC1605" s="527">
        <v>542</v>
      </c>
      <c r="CD1605" s="527">
        <v>1026</v>
      </c>
      <c r="CE1605" s="527">
        <v>5906</v>
      </c>
      <c r="CF1605" s="527">
        <v>2865355</v>
      </c>
      <c r="CG1605" s="527">
        <v>485</v>
      </c>
      <c r="CH1605" s="527">
        <v>910</v>
      </c>
      <c r="CI1605" s="527">
        <v>2527</v>
      </c>
      <c r="CJ1605" s="527">
        <v>3669344</v>
      </c>
      <c r="CK1605" s="527">
        <v>1452</v>
      </c>
      <c r="CL1605" s="527">
        <v>2848</v>
      </c>
      <c r="CM1605" s="527">
        <v>1366</v>
      </c>
      <c r="CN1605" s="527">
        <v>1949164</v>
      </c>
      <c r="CO1605" s="527">
        <v>1427</v>
      </c>
      <c r="CP1605" s="527">
        <v>3084</v>
      </c>
      <c r="CQ1605" s="527">
        <v>30776</v>
      </c>
      <c r="CR1605" s="527">
        <v>48266571</v>
      </c>
      <c r="CS1605" s="527">
        <v>1568</v>
      </c>
      <c r="CT1605" s="527">
        <v>3193</v>
      </c>
      <c r="CU1605" s="527">
        <v>1102</v>
      </c>
      <c r="CV1605" s="527">
        <v>10486576</v>
      </c>
      <c r="CW1605" s="527">
        <v>9516</v>
      </c>
      <c r="CX1605" s="527">
        <v>21611</v>
      </c>
      <c r="CY1605" s="527">
        <v>542</v>
      </c>
      <c r="CZ1605" s="527">
        <v>4736268</v>
      </c>
      <c r="DA1605" s="527">
        <v>8739</v>
      </c>
      <c r="DB1605" s="527">
        <v>21226</v>
      </c>
      <c r="DC1605" s="527">
        <v>871</v>
      </c>
      <c r="DD1605" s="527">
        <v>10819970</v>
      </c>
      <c r="DE1605" s="527">
        <v>12422</v>
      </c>
      <c r="DF1605" s="527">
        <v>31079</v>
      </c>
      <c r="DG1605" s="527">
        <v>90</v>
      </c>
      <c r="DH1605" s="527">
        <v>901695</v>
      </c>
      <c r="DI1605" s="527">
        <v>10019</v>
      </c>
      <c r="DJ1605" s="527">
        <v>35307</v>
      </c>
      <c r="DK1605" s="527">
        <v>4</v>
      </c>
      <c r="DL1605" s="527">
        <v>992</v>
      </c>
      <c r="DM1605" s="527">
        <v>248</v>
      </c>
      <c r="DN1605" s="527">
        <v>262</v>
      </c>
      <c r="DO1605" s="527">
        <v>3937</v>
      </c>
      <c r="DP1605" s="527">
        <v>210806</v>
      </c>
      <c r="DQ1605" s="527">
        <v>54</v>
      </c>
      <c r="DR1605" s="527">
        <v>68</v>
      </c>
      <c r="DS1605" s="527">
        <v>60</v>
      </c>
      <c r="DT1605" s="527">
        <v>64923</v>
      </c>
      <c r="DU1605" s="527">
        <v>1082</v>
      </c>
      <c r="DV1605" s="527">
        <v>1925</v>
      </c>
      <c r="DW1605" s="527">
        <v>56</v>
      </c>
      <c r="DX1605" s="527">
        <v>36213</v>
      </c>
      <c r="DY1605" s="527">
        <v>40154676</v>
      </c>
      <c r="DZ1605" s="527">
        <v>1109</v>
      </c>
      <c r="EA1605" s="527">
        <v>1959</v>
      </c>
      <c r="EB1605" s="527">
        <v>19061</v>
      </c>
      <c r="EC1605" s="527">
        <v>4402</v>
      </c>
      <c r="ED1605" s="527">
        <v>373</v>
      </c>
      <c r="EE1605" s="527">
        <v>3345632</v>
      </c>
      <c r="EF1605" s="527">
        <v>1926</v>
      </c>
      <c r="EG1605" s="527">
        <v>3889</v>
      </c>
      <c r="EH1605" s="527">
        <v>157</v>
      </c>
      <c r="EI1605" s="527"/>
      <c r="EJ1605" s="528"/>
      <c r="EK1605" s="528"/>
      <c r="EL1605" s="528"/>
      <c r="EM1605" s="528"/>
      <c r="EN1605" s="528"/>
      <c r="EO1605" s="528"/>
      <c r="EP1605" s="528"/>
      <c r="EQ1605" s="528"/>
      <c r="ER1605" s="528"/>
      <c r="ES1605" s="528"/>
      <c r="ET1605" s="528"/>
      <c r="EU1605" s="528"/>
      <c r="EV1605" s="528"/>
      <c r="EW1605" s="528"/>
      <c r="EX1605" s="528"/>
      <c r="EY1605" s="528"/>
      <c r="EZ1605" s="529"/>
      <c r="FA1605" s="446">
        <f t="shared" si="2757"/>
        <v>5</v>
      </c>
      <c r="FB1605" s="417">
        <f t="shared" si="2758"/>
        <v>2026</v>
      </c>
      <c r="FC1605" s="448">
        <f t="shared" si="2733"/>
        <v>46143</v>
      </c>
      <c r="FD1605" s="449">
        <f t="shared" si="2734"/>
        <v>31</v>
      </c>
      <c r="FE1605" s="530"/>
      <c r="FF1605" s="531">
        <f t="shared" si="2764"/>
        <v>0.67657673139714725</v>
      </c>
      <c r="FG1605" s="530"/>
      <c r="FH1605" s="532">
        <f t="shared" si="2755"/>
        <v>2.200685266764562</v>
      </c>
      <c r="FI1605" s="532">
        <f t="shared" si="2755"/>
        <v>1.420133790177843</v>
      </c>
      <c r="FJ1605" s="532">
        <f t="shared" si="2755"/>
        <v>2.1746288798920377</v>
      </c>
      <c r="FK1605" s="532">
        <f t="shared" si="2755"/>
        <v>1.4304993252361673</v>
      </c>
      <c r="FL1605" s="532">
        <f t="shared" si="2755"/>
        <v>1.3878969684732758</v>
      </c>
      <c r="FM1605" s="532">
        <f t="shared" si="2759"/>
        <v>1.0488332516080647</v>
      </c>
      <c r="FN1605" s="532">
        <f t="shared" si="2760"/>
        <v>1.8438586136795856</v>
      </c>
      <c r="FO1605" s="532">
        <f t="shared" si="2761"/>
        <v>1.043806151223031</v>
      </c>
      <c r="FP1605" s="532">
        <f t="shared" si="2762"/>
        <v>1.8223350253807107</v>
      </c>
      <c r="FQ1605" s="532">
        <f t="shared" si="2763"/>
        <v>1.0393401015228427</v>
      </c>
      <c r="FR1605" s="533"/>
      <c r="FS1605" s="534">
        <f t="shared" ref="FS1605:GB1614" si="2765">IFERROR(HLOOKUP(FS$1,$H$5:$HA$10116,MATCH($A1605,$A$5:$A$10116,0),0)*HLOOKUP(FS$2,$H$5:$HA$10116,MATCH($A1605,$A$5:$A$10116,0),0),"-")</f>
        <v>86249</v>
      </c>
      <c r="FT1605" s="534">
        <f t="shared" si="2765"/>
        <v>689992</v>
      </c>
      <c r="FU1605" s="534">
        <f t="shared" si="2765"/>
        <v>3794956</v>
      </c>
      <c r="FV1605" s="534">
        <f t="shared" si="2765"/>
        <v>8969896</v>
      </c>
      <c r="FW1605" s="534">
        <f t="shared" si="2765"/>
        <v>5614164</v>
      </c>
      <c r="FX1605" s="534">
        <f t="shared" si="2765"/>
        <v>3875430</v>
      </c>
      <c r="FY1605" s="534">
        <f t="shared" si="2765"/>
        <v>109762054</v>
      </c>
      <c r="FZ1605" s="534">
        <f t="shared" si="2765"/>
        <v>245234418</v>
      </c>
      <c r="GA1605" s="534">
        <f t="shared" si="2765"/>
        <v>13433036</v>
      </c>
      <c r="GB1605" s="534">
        <f t="shared" si="2765"/>
        <v>127668177</v>
      </c>
      <c r="GC1605" s="534">
        <f t="shared" ref="GC1605:GQ1614" si="2766">IFERROR(HLOOKUP(GC$1,$H$5:$HA$10116,MATCH($A1605,$A$5:$A$10116,0),0)*HLOOKUP(GC$2,$H$5:$HA$10116,MATCH($A1605,$A$5:$A$10116,0),0),"-")</f>
        <v>124638960</v>
      </c>
      <c r="GD1605" s="534">
        <f t="shared" si="2766"/>
        <v>119586</v>
      </c>
      <c r="GE1605" s="534">
        <f t="shared" si="2766"/>
        <v>111834</v>
      </c>
      <c r="GF1605" s="534">
        <f t="shared" si="2766"/>
        <v>5374460</v>
      </c>
      <c r="GG1605" s="534">
        <f t="shared" si="2766"/>
        <v>7196896</v>
      </c>
      <c r="GH1605" s="534">
        <f t="shared" si="2766"/>
        <v>4212744</v>
      </c>
      <c r="GI1605" s="534">
        <f t="shared" si="2766"/>
        <v>98267768</v>
      </c>
      <c r="GJ1605" s="534">
        <f t="shared" si="2766"/>
        <v>23815322</v>
      </c>
      <c r="GK1605" s="534">
        <f t="shared" si="2766"/>
        <v>11504492</v>
      </c>
      <c r="GL1605" s="534">
        <f t="shared" si="2766"/>
        <v>27069809</v>
      </c>
      <c r="GM1605" s="534">
        <f t="shared" si="2766"/>
        <v>3177630</v>
      </c>
      <c r="GN1605" s="534">
        <f t="shared" si="2766"/>
        <v>115500</v>
      </c>
      <c r="GO1605" s="534">
        <f t="shared" si="2766"/>
        <v>1048</v>
      </c>
      <c r="GP1605" s="534">
        <f t="shared" si="2766"/>
        <v>267716</v>
      </c>
      <c r="GQ1605" s="534">
        <f t="shared" si="2766"/>
        <v>70941267</v>
      </c>
      <c r="GR1605" s="534"/>
      <c r="GS1605" s="534"/>
      <c r="GT1605" s="534"/>
      <c r="GU1605" s="534"/>
      <c r="GV1605" s="535"/>
    </row>
    <row r="1606" spans="1:204" ht="9.75" customHeight="1" x14ac:dyDescent="0.2">
      <c r="A1606" s="417" t="str">
        <f t="shared" si="2756"/>
        <v>2026-27MAYRYF</v>
      </c>
      <c r="B1606" s="458" t="str">
        <f t="shared" si="2717"/>
        <v>2026-27</v>
      </c>
      <c r="C1606" s="402" t="s">
        <v>668</v>
      </c>
      <c r="D1606" s="458" t="s">
        <v>667</v>
      </c>
      <c r="E1606" s="458" t="s">
        <v>666</v>
      </c>
      <c r="F1606" s="478" t="s">
        <v>457</v>
      </c>
      <c r="G1606" s="478" t="s">
        <v>694</v>
      </c>
      <c r="H1606" s="510">
        <v>130240</v>
      </c>
      <c r="I1606" s="510">
        <v>100671</v>
      </c>
      <c r="J1606" s="510">
        <v>151147</v>
      </c>
      <c r="K1606" s="510">
        <v>2</v>
      </c>
      <c r="L1606" s="510">
        <v>0</v>
      </c>
      <c r="M1606" s="510">
        <v>1</v>
      </c>
      <c r="N1606" s="510">
        <v>1</v>
      </c>
      <c r="O1606" s="510">
        <v>40</v>
      </c>
      <c r="P1606" s="510">
        <v>519</v>
      </c>
      <c r="Q1606" s="510" t="s">
        <v>152</v>
      </c>
      <c r="R1606" s="510">
        <v>109</v>
      </c>
      <c r="S1606" s="510">
        <v>91805</v>
      </c>
      <c r="T1606" s="510">
        <v>8946</v>
      </c>
      <c r="U1606" s="510">
        <v>5371</v>
      </c>
      <c r="V1606" s="510">
        <v>44915</v>
      </c>
      <c r="W1606" s="510">
        <v>15993</v>
      </c>
      <c r="X1606" s="510">
        <v>262</v>
      </c>
      <c r="Y1606" s="510">
        <v>5024548</v>
      </c>
      <c r="Z1606" s="510">
        <v>562</v>
      </c>
      <c r="AA1606" s="510">
        <v>1031</v>
      </c>
      <c r="AB1606" s="510">
        <v>3397492</v>
      </c>
      <c r="AC1606" s="510">
        <v>633</v>
      </c>
      <c r="AD1606" s="510">
        <v>1172</v>
      </c>
      <c r="AE1606" s="510">
        <v>108876350</v>
      </c>
      <c r="AF1606" s="510">
        <v>2424</v>
      </c>
      <c r="AG1606" s="510">
        <v>4996</v>
      </c>
      <c r="AH1606" s="510">
        <v>142473303</v>
      </c>
      <c r="AI1606" s="510">
        <v>8908</v>
      </c>
      <c r="AJ1606" s="510">
        <v>21185</v>
      </c>
      <c r="AK1606" s="510">
        <v>3611132</v>
      </c>
      <c r="AL1606" s="510">
        <v>13783</v>
      </c>
      <c r="AM1606" s="510">
        <v>35056</v>
      </c>
      <c r="AN1606" s="510">
        <v>544</v>
      </c>
      <c r="AO1606" s="510">
        <v>5309</v>
      </c>
      <c r="AP1606" s="510">
        <v>5674</v>
      </c>
      <c r="AQ1606" s="510">
        <v>13954498</v>
      </c>
      <c r="AR1606" s="510">
        <v>2459</v>
      </c>
      <c r="AS1606" s="510">
        <v>5639</v>
      </c>
      <c r="AT1606" s="510">
        <v>20282</v>
      </c>
      <c r="AU1606" s="510">
        <v>1707</v>
      </c>
      <c r="AV1606" s="510">
        <v>3842</v>
      </c>
      <c r="AW1606" s="510" t="s">
        <v>152</v>
      </c>
      <c r="AX1606" s="510">
        <v>3088</v>
      </c>
      <c r="AY1606" s="510">
        <v>11645</v>
      </c>
      <c r="AZ1606" s="510" t="s">
        <v>152</v>
      </c>
      <c r="BA1606" s="510">
        <v>13858</v>
      </c>
      <c r="BB1606" s="510">
        <v>35305122</v>
      </c>
      <c r="BC1606" s="510">
        <v>2548</v>
      </c>
      <c r="BD1606" s="510">
        <v>5253</v>
      </c>
      <c r="BE1606" s="510">
        <v>1924</v>
      </c>
      <c r="BF1606" s="510">
        <v>7121</v>
      </c>
      <c r="BG1606" s="510">
        <v>4392</v>
      </c>
      <c r="BH1606" s="510">
        <v>421</v>
      </c>
      <c r="BI1606" s="510">
        <v>38235</v>
      </c>
      <c r="BJ1606" s="510">
        <v>3372</v>
      </c>
      <c r="BK1606" s="510">
        <v>29916</v>
      </c>
      <c r="BL1606" s="510">
        <v>71523</v>
      </c>
      <c r="BM1606" s="510">
        <v>18642</v>
      </c>
      <c r="BN1606" s="510">
        <v>12247</v>
      </c>
      <c r="BO1606" s="510">
        <v>11393</v>
      </c>
      <c r="BP1606" s="510">
        <v>7529</v>
      </c>
      <c r="BQ1606" s="510">
        <v>65271</v>
      </c>
      <c r="BR1606" s="510">
        <v>47936</v>
      </c>
      <c r="BS1606" s="510">
        <v>33645</v>
      </c>
      <c r="BT1606" s="510">
        <v>17118</v>
      </c>
      <c r="BU1606" s="510">
        <v>519</v>
      </c>
      <c r="BV1606" s="510">
        <v>272</v>
      </c>
      <c r="BW1606" s="510">
        <v>10</v>
      </c>
      <c r="BX1606" s="510">
        <v>5800</v>
      </c>
      <c r="BY1606" s="510">
        <v>580</v>
      </c>
      <c r="BZ1606" s="510">
        <v>1087</v>
      </c>
      <c r="CA1606" s="510">
        <v>9</v>
      </c>
      <c r="CB1606" s="510">
        <v>4019</v>
      </c>
      <c r="CC1606" s="510">
        <v>447</v>
      </c>
      <c r="CD1606" s="510">
        <v>969</v>
      </c>
      <c r="CE1606" s="510">
        <v>8927</v>
      </c>
      <c r="CF1606" s="510">
        <v>5014729</v>
      </c>
      <c r="CG1606" s="510">
        <v>562</v>
      </c>
      <c r="CH1606" s="510">
        <v>1031</v>
      </c>
      <c r="CI1606" s="510">
        <v>2551</v>
      </c>
      <c r="CJ1606" s="510">
        <v>6335646</v>
      </c>
      <c r="CK1606" s="510">
        <v>2484</v>
      </c>
      <c r="CL1606" s="510">
        <v>5102</v>
      </c>
      <c r="CM1606" s="510">
        <v>1045</v>
      </c>
      <c r="CN1606" s="510">
        <v>2166223</v>
      </c>
      <c r="CO1606" s="510">
        <v>2073</v>
      </c>
      <c r="CP1606" s="510">
        <v>4524</v>
      </c>
      <c r="CQ1606" s="510">
        <v>41319</v>
      </c>
      <c r="CR1606" s="510">
        <v>100374481</v>
      </c>
      <c r="CS1606" s="510">
        <v>2429</v>
      </c>
      <c r="CT1606" s="510">
        <v>5001</v>
      </c>
      <c r="CU1606" s="510">
        <v>713</v>
      </c>
      <c r="CV1606" s="510">
        <v>7906624</v>
      </c>
      <c r="CW1606" s="510">
        <v>11089</v>
      </c>
      <c r="CX1606" s="510">
        <v>29171</v>
      </c>
      <c r="CY1606" s="510">
        <v>161</v>
      </c>
      <c r="CZ1606" s="510">
        <v>1470000</v>
      </c>
      <c r="DA1606" s="510">
        <v>9130</v>
      </c>
      <c r="DB1606" s="510">
        <v>22820</v>
      </c>
      <c r="DC1606" s="510">
        <v>516</v>
      </c>
      <c r="DD1606" s="510">
        <v>8252683</v>
      </c>
      <c r="DE1606" s="510">
        <v>15994</v>
      </c>
      <c r="DF1606" s="510">
        <v>42704</v>
      </c>
      <c r="DG1606" s="510">
        <v>24</v>
      </c>
      <c r="DH1606" s="510">
        <v>549802</v>
      </c>
      <c r="DI1606" s="510">
        <v>22908</v>
      </c>
      <c r="DJ1606" s="510">
        <v>66170</v>
      </c>
      <c r="DK1606" s="510">
        <v>542</v>
      </c>
      <c r="DL1606" s="510">
        <v>259699</v>
      </c>
      <c r="DM1606" s="510">
        <v>479</v>
      </c>
      <c r="DN1606" s="510">
        <v>870</v>
      </c>
      <c r="DO1606" s="510">
        <v>4884</v>
      </c>
      <c r="DP1606" s="510">
        <v>211292</v>
      </c>
      <c r="DQ1606" s="510">
        <v>43</v>
      </c>
      <c r="DR1606" s="510">
        <v>72</v>
      </c>
      <c r="DS1606" s="510">
        <v>121</v>
      </c>
      <c r="DT1606" s="510">
        <v>199720</v>
      </c>
      <c r="DU1606" s="510">
        <v>1651</v>
      </c>
      <c r="DV1606" s="510">
        <v>3265</v>
      </c>
      <c r="DW1606" s="510">
        <v>104</v>
      </c>
      <c r="DX1606" s="510">
        <v>41714</v>
      </c>
      <c r="DY1606" s="510">
        <v>97183178</v>
      </c>
      <c r="DZ1606" s="510">
        <v>2330</v>
      </c>
      <c r="EA1606" s="510">
        <v>4338</v>
      </c>
      <c r="EB1606" s="510">
        <v>31409</v>
      </c>
      <c r="EC1606" s="510">
        <v>15440</v>
      </c>
      <c r="ED1606" s="510">
        <v>5239</v>
      </c>
      <c r="EE1606" s="510">
        <v>41998521</v>
      </c>
      <c r="EF1606" s="510">
        <v>31</v>
      </c>
      <c r="EG1606" s="510">
        <v>494</v>
      </c>
      <c r="EH1606" s="510">
        <v>33</v>
      </c>
      <c r="EI1606" s="510"/>
      <c r="EJ1606" s="479"/>
      <c r="EK1606" s="479"/>
      <c r="EL1606" s="479"/>
      <c r="EM1606" s="479"/>
      <c r="EN1606" s="479"/>
      <c r="EO1606" s="479"/>
      <c r="EP1606" s="479"/>
      <c r="EQ1606" s="479"/>
      <c r="ER1606" s="479"/>
      <c r="ES1606" s="479"/>
      <c r="ET1606" s="479"/>
      <c r="EU1606" s="479"/>
      <c r="EV1606" s="479"/>
      <c r="EW1606" s="479"/>
      <c r="EX1606" s="479"/>
      <c r="EY1606" s="479"/>
      <c r="EZ1606" s="476"/>
      <c r="FA1606" s="446">
        <f t="shared" si="2757"/>
        <v>5</v>
      </c>
      <c r="FB1606" s="417">
        <f t="shared" si="2758"/>
        <v>2026</v>
      </c>
      <c r="FC1606" s="448">
        <f t="shared" si="2733"/>
        <v>46143</v>
      </c>
      <c r="FD1606" s="449">
        <f t="shared" si="2734"/>
        <v>31</v>
      </c>
      <c r="FE1606" s="450"/>
      <c r="FF1606" s="451">
        <f t="shared" si="2764"/>
        <v>0.57956568173727308</v>
      </c>
      <c r="FG1606" s="450"/>
      <c r="FH1606" s="452">
        <f t="shared" si="2755"/>
        <v>2.0838363514419851</v>
      </c>
      <c r="FI1606" s="452">
        <f t="shared" si="2755"/>
        <v>1.3689917281466577</v>
      </c>
      <c r="FJ1606" s="452">
        <f t="shared" si="2755"/>
        <v>2.1212064792403651</v>
      </c>
      <c r="FK1606" s="452">
        <f t="shared" si="2755"/>
        <v>1.4017873766523925</v>
      </c>
      <c r="FL1606" s="452">
        <f t="shared" si="2755"/>
        <v>1.453211621952577</v>
      </c>
      <c r="FM1606" s="452">
        <f t="shared" si="2759"/>
        <v>1.0672603807191361</v>
      </c>
      <c r="FN1606" s="452">
        <f t="shared" si="2760"/>
        <v>2.103732883136372</v>
      </c>
      <c r="FO1606" s="452">
        <f t="shared" si="2761"/>
        <v>1.0703432751828925</v>
      </c>
      <c r="FP1606" s="452">
        <f t="shared" si="2762"/>
        <v>1.9809160305343512</v>
      </c>
      <c r="FQ1606" s="452">
        <f t="shared" si="2763"/>
        <v>1.0381679389312977</v>
      </c>
      <c r="FR1606" s="453"/>
      <c r="FS1606" s="446">
        <f t="shared" si="2765"/>
        <v>0</v>
      </c>
      <c r="FT1606" s="446">
        <f t="shared" si="2765"/>
        <v>100671</v>
      </c>
      <c r="FU1606" s="446">
        <f t="shared" si="2765"/>
        <v>100671</v>
      </c>
      <c r="FV1606" s="446">
        <f t="shared" si="2765"/>
        <v>4026840</v>
      </c>
      <c r="FW1606" s="446">
        <f t="shared" si="2765"/>
        <v>9223326</v>
      </c>
      <c r="FX1606" s="446">
        <f t="shared" si="2765"/>
        <v>6294812</v>
      </c>
      <c r="FY1606" s="446">
        <f t="shared" si="2765"/>
        <v>224395340</v>
      </c>
      <c r="FZ1606" s="446">
        <f t="shared" si="2765"/>
        <v>338811705</v>
      </c>
      <c r="GA1606" s="446">
        <f t="shared" si="2765"/>
        <v>9184672</v>
      </c>
      <c r="GB1606" s="446">
        <f t="shared" si="2765"/>
        <v>72796074</v>
      </c>
      <c r="GC1606" s="446">
        <f t="shared" si="2766"/>
        <v>31995686</v>
      </c>
      <c r="GD1606" s="446">
        <f t="shared" si="2766"/>
        <v>10870</v>
      </c>
      <c r="GE1606" s="446">
        <f t="shared" si="2766"/>
        <v>8721</v>
      </c>
      <c r="GF1606" s="446">
        <f t="shared" si="2766"/>
        <v>9203737</v>
      </c>
      <c r="GG1606" s="446">
        <f t="shared" si="2766"/>
        <v>13015202</v>
      </c>
      <c r="GH1606" s="446">
        <f t="shared" si="2766"/>
        <v>4727580</v>
      </c>
      <c r="GI1606" s="446">
        <f t="shared" si="2766"/>
        <v>206636319</v>
      </c>
      <c r="GJ1606" s="446">
        <f t="shared" si="2766"/>
        <v>20798923</v>
      </c>
      <c r="GK1606" s="446">
        <f t="shared" si="2766"/>
        <v>3674020</v>
      </c>
      <c r="GL1606" s="446">
        <f t="shared" si="2766"/>
        <v>22035264</v>
      </c>
      <c r="GM1606" s="446">
        <f t="shared" si="2766"/>
        <v>1588080</v>
      </c>
      <c r="GN1606" s="446">
        <f t="shared" si="2766"/>
        <v>395065</v>
      </c>
      <c r="GO1606" s="446">
        <f t="shared" si="2766"/>
        <v>471540</v>
      </c>
      <c r="GP1606" s="446">
        <f t="shared" si="2766"/>
        <v>351648</v>
      </c>
      <c r="GQ1606" s="446">
        <f t="shared" si="2766"/>
        <v>180955332</v>
      </c>
      <c r="GR1606" s="446"/>
      <c r="GS1606" s="446"/>
      <c r="GT1606" s="446"/>
      <c r="GU1606" s="446"/>
      <c r="GV1606" s="416"/>
    </row>
    <row r="1607" spans="1:204" ht="9.75" customHeight="1" x14ac:dyDescent="0.2">
      <c r="A1607" s="417" t="str">
        <f t="shared" si="2756"/>
        <v>2026-27MAYRYA</v>
      </c>
      <c r="B1607" s="458" t="str">
        <f t="shared" ref="B1607:B1630" si="2767">IF($FA1607=4,LEFT($B1596,4)+1&amp;-1-RIGHT($B1596,2),$B1596)</f>
        <v>2026-27</v>
      </c>
      <c r="C1607" s="402" t="s">
        <v>668</v>
      </c>
      <c r="D1607" s="458" t="s">
        <v>653</v>
      </c>
      <c r="E1607" s="458" t="s">
        <v>652</v>
      </c>
      <c r="F1607" s="478" t="s">
        <v>452</v>
      </c>
      <c r="G1607" s="478" t="s">
        <v>697</v>
      </c>
      <c r="H1607" s="510">
        <v>141477</v>
      </c>
      <c r="I1607" s="510">
        <v>99871</v>
      </c>
      <c r="J1607" s="510">
        <v>132408</v>
      </c>
      <c r="K1607" s="510">
        <v>1</v>
      </c>
      <c r="L1607" s="510">
        <v>0</v>
      </c>
      <c r="M1607" s="510">
        <v>0</v>
      </c>
      <c r="N1607" s="510">
        <v>0</v>
      </c>
      <c r="O1607" s="510">
        <v>37</v>
      </c>
      <c r="P1607" s="510">
        <v>558</v>
      </c>
      <c r="Q1607" s="510" t="s">
        <v>152</v>
      </c>
      <c r="R1607" s="510">
        <v>18</v>
      </c>
      <c r="S1607" s="510">
        <v>93632</v>
      </c>
      <c r="T1607" s="510">
        <v>9856</v>
      </c>
      <c r="U1607" s="510">
        <v>6219</v>
      </c>
      <c r="V1607" s="510">
        <v>44782</v>
      </c>
      <c r="W1607" s="510">
        <v>13571</v>
      </c>
      <c r="X1607" s="510">
        <v>449</v>
      </c>
      <c r="Y1607" s="510">
        <v>4670645</v>
      </c>
      <c r="Z1607" s="510">
        <v>474</v>
      </c>
      <c r="AA1607" s="510">
        <v>834</v>
      </c>
      <c r="AB1607" s="510">
        <v>3045356</v>
      </c>
      <c r="AC1607" s="510">
        <v>490</v>
      </c>
      <c r="AD1607" s="510">
        <v>873</v>
      </c>
      <c r="AE1607" s="510">
        <v>55027476</v>
      </c>
      <c r="AF1607" s="510">
        <v>1229</v>
      </c>
      <c r="AG1607" s="510">
        <v>2435</v>
      </c>
      <c r="AH1607" s="510">
        <v>91545778</v>
      </c>
      <c r="AI1607" s="510">
        <v>6746</v>
      </c>
      <c r="AJ1607" s="510">
        <v>16190</v>
      </c>
      <c r="AK1607" s="510">
        <v>4212003</v>
      </c>
      <c r="AL1607" s="510">
        <v>9381</v>
      </c>
      <c r="AM1607" s="510">
        <v>24582</v>
      </c>
      <c r="AN1607" s="510">
        <v>0</v>
      </c>
      <c r="AO1607" s="510">
        <v>6537</v>
      </c>
      <c r="AP1607" s="510">
        <v>3524</v>
      </c>
      <c r="AQ1607" s="510">
        <v>7429425</v>
      </c>
      <c r="AR1607" s="510">
        <v>2108</v>
      </c>
      <c r="AS1607" s="510">
        <v>4677</v>
      </c>
      <c r="AT1607" s="510">
        <v>21819</v>
      </c>
      <c r="AU1607" s="510">
        <v>2886</v>
      </c>
      <c r="AV1607" s="510">
        <v>13207</v>
      </c>
      <c r="AW1607" s="510" t="s">
        <v>152</v>
      </c>
      <c r="AX1607" s="510">
        <v>640</v>
      </c>
      <c r="AY1607" s="510">
        <v>5086</v>
      </c>
      <c r="AZ1607" s="510" t="s">
        <v>152</v>
      </c>
      <c r="BA1607" s="510">
        <v>17990</v>
      </c>
      <c r="BB1607" s="510">
        <v>43468852</v>
      </c>
      <c r="BC1607" s="510">
        <v>2416</v>
      </c>
      <c r="BD1607" s="510">
        <v>7725</v>
      </c>
      <c r="BE1607" s="510">
        <v>2842</v>
      </c>
      <c r="BF1607" s="510">
        <v>8964</v>
      </c>
      <c r="BG1607" s="510">
        <v>3456</v>
      </c>
      <c r="BH1607" s="510">
        <v>2728</v>
      </c>
      <c r="BI1607" s="510">
        <v>41926</v>
      </c>
      <c r="BJ1607" s="510">
        <v>5484</v>
      </c>
      <c r="BK1607" s="510">
        <v>24403</v>
      </c>
      <c r="BL1607" s="510">
        <v>71813</v>
      </c>
      <c r="BM1607" s="510">
        <v>17036</v>
      </c>
      <c r="BN1607" s="510">
        <v>12373</v>
      </c>
      <c r="BO1607" s="510">
        <v>10781</v>
      </c>
      <c r="BP1607" s="510">
        <v>7833</v>
      </c>
      <c r="BQ1607" s="510">
        <v>60018</v>
      </c>
      <c r="BR1607" s="510">
        <v>46417</v>
      </c>
      <c r="BS1607" s="510">
        <v>29488</v>
      </c>
      <c r="BT1607" s="510">
        <v>14051</v>
      </c>
      <c r="BU1607" s="510">
        <v>1458</v>
      </c>
      <c r="BV1607" s="510">
        <v>471</v>
      </c>
      <c r="BW1607" s="510">
        <v>154</v>
      </c>
      <c r="BX1607" s="510">
        <v>88720</v>
      </c>
      <c r="BY1607" s="510">
        <v>576</v>
      </c>
      <c r="BZ1607" s="510">
        <v>1038</v>
      </c>
      <c r="CA1607" s="510">
        <v>93</v>
      </c>
      <c r="CB1607" s="510">
        <v>38146</v>
      </c>
      <c r="CC1607" s="510">
        <v>410</v>
      </c>
      <c r="CD1607" s="510">
        <v>760</v>
      </c>
      <c r="CE1607" s="510">
        <v>9609</v>
      </c>
      <c r="CF1607" s="510">
        <v>4543779</v>
      </c>
      <c r="CG1607" s="510">
        <v>473</v>
      </c>
      <c r="CH1607" s="510">
        <v>832</v>
      </c>
      <c r="CI1607" s="510">
        <v>5590</v>
      </c>
      <c r="CJ1607" s="510">
        <v>6570179</v>
      </c>
      <c r="CK1607" s="510">
        <v>1175</v>
      </c>
      <c r="CL1607" s="510">
        <v>2293</v>
      </c>
      <c r="CM1607" s="510">
        <v>1252</v>
      </c>
      <c r="CN1607" s="510">
        <v>1284854</v>
      </c>
      <c r="CO1607" s="510">
        <v>1026</v>
      </c>
      <c r="CP1607" s="510">
        <v>2180</v>
      </c>
      <c r="CQ1607" s="510">
        <v>37940</v>
      </c>
      <c r="CR1607" s="510">
        <v>47172443</v>
      </c>
      <c r="CS1607" s="510">
        <v>1243</v>
      </c>
      <c r="CT1607" s="510">
        <v>2457</v>
      </c>
      <c r="CU1607" s="510">
        <v>1369</v>
      </c>
      <c r="CV1607" s="510">
        <v>6579287</v>
      </c>
      <c r="CW1607" s="510">
        <v>4806</v>
      </c>
      <c r="CX1607" s="510">
        <v>10617</v>
      </c>
      <c r="CY1607" s="510">
        <v>305</v>
      </c>
      <c r="CZ1607" s="510">
        <v>1427577</v>
      </c>
      <c r="DA1607" s="510">
        <v>4681</v>
      </c>
      <c r="DB1607" s="510">
        <v>9632</v>
      </c>
      <c r="DC1607" s="510">
        <v>1001</v>
      </c>
      <c r="DD1607" s="510">
        <v>6596300</v>
      </c>
      <c r="DE1607" s="510">
        <v>6590</v>
      </c>
      <c r="DF1607" s="510">
        <v>15839</v>
      </c>
      <c r="DG1607" s="510">
        <v>186</v>
      </c>
      <c r="DH1607" s="510">
        <v>1031106</v>
      </c>
      <c r="DI1607" s="510">
        <v>5544</v>
      </c>
      <c r="DJ1607" s="510">
        <v>13522</v>
      </c>
      <c r="DK1607" s="510">
        <v>424</v>
      </c>
      <c r="DL1607" s="510">
        <v>122089</v>
      </c>
      <c r="DM1607" s="510">
        <v>288</v>
      </c>
      <c r="DN1607" s="510">
        <v>520</v>
      </c>
      <c r="DO1607" s="510">
        <v>6212</v>
      </c>
      <c r="DP1607" s="510">
        <v>149247</v>
      </c>
      <c r="DQ1607" s="510">
        <v>24</v>
      </c>
      <c r="DR1607" s="510">
        <v>41</v>
      </c>
      <c r="DS1607" s="510">
        <v>238</v>
      </c>
      <c r="DT1607" s="510">
        <v>232143</v>
      </c>
      <c r="DU1607" s="510">
        <v>975</v>
      </c>
      <c r="DV1607" s="510">
        <v>2001</v>
      </c>
      <c r="DW1607" s="510">
        <v>229</v>
      </c>
      <c r="DX1607" s="510">
        <v>47114</v>
      </c>
      <c r="DY1607" s="510">
        <v>130656755</v>
      </c>
      <c r="DZ1607" s="510">
        <v>2773</v>
      </c>
      <c r="EA1607" s="510">
        <v>6807</v>
      </c>
      <c r="EB1607" s="510">
        <v>31299</v>
      </c>
      <c r="EC1607" s="510">
        <v>14834</v>
      </c>
      <c r="ED1607" s="510">
        <v>7778</v>
      </c>
      <c r="EE1607" s="510">
        <v>73029326</v>
      </c>
      <c r="EF1607" s="510">
        <v>328</v>
      </c>
      <c r="EG1607" s="510">
        <v>0</v>
      </c>
      <c r="EH1607" s="510">
        <v>0</v>
      </c>
      <c r="EI1607" s="510"/>
      <c r="EJ1607" s="479"/>
      <c r="EK1607" s="479"/>
      <c r="EL1607" s="479"/>
      <c r="EM1607" s="479"/>
      <c r="EN1607" s="479"/>
      <c r="EO1607" s="479"/>
      <c r="EP1607" s="479"/>
      <c r="EQ1607" s="479"/>
      <c r="ER1607" s="479"/>
      <c r="ES1607" s="479"/>
      <c r="ET1607" s="479"/>
      <c r="EU1607" s="479"/>
      <c r="EV1607" s="479"/>
      <c r="EW1607" s="479"/>
      <c r="EX1607" s="479"/>
      <c r="EY1607" s="479"/>
      <c r="EZ1607" s="476"/>
      <c r="FA1607" s="446">
        <f t="shared" si="2757"/>
        <v>5</v>
      </c>
      <c r="FB1607" s="417">
        <f t="shared" si="2758"/>
        <v>2026</v>
      </c>
      <c r="FC1607" s="448">
        <f t="shared" si="2733"/>
        <v>46143</v>
      </c>
      <c r="FD1607" s="449">
        <f t="shared" si="2734"/>
        <v>31</v>
      </c>
      <c r="FE1607" s="450"/>
      <c r="FF1607" s="451">
        <f t="shared" si="2764"/>
        <v>0.66810066681006663</v>
      </c>
      <c r="FG1607" s="450"/>
      <c r="FH1607" s="452">
        <f t="shared" si="2755"/>
        <v>1.7284902597402598</v>
      </c>
      <c r="FI1607" s="452">
        <f t="shared" si="2755"/>
        <v>1.2553774350649352</v>
      </c>
      <c r="FJ1607" s="452">
        <f t="shared" si="2755"/>
        <v>1.7335584499115613</v>
      </c>
      <c r="FK1607" s="452">
        <f t="shared" si="2755"/>
        <v>1.2595272551857213</v>
      </c>
      <c r="FL1607" s="452">
        <f t="shared" si="2755"/>
        <v>1.3402259836541468</v>
      </c>
      <c r="FM1607" s="452">
        <f t="shared" si="2759"/>
        <v>1.0365102049930777</v>
      </c>
      <c r="FN1607" s="452">
        <f t="shared" si="2760"/>
        <v>2.1728686169036915</v>
      </c>
      <c r="FO1607" s="452">
        <f t="shared" si="2761"/>
        <v>1.03536953798541</v>
      </c>
      <c r="FP1607" s="452">
        <f t="shared" si="2762"/>
        <v>3.2472160356347439</v>
      </c>
      <c r="FQ1607" s="452">
        <f t="shared" si="2763"/>
        <v>1.0489977728285078</v>
      </c>
      <c r="FR1607" s="453"/>
      <c r="FS1607" s="446">
        <f t="shared" si="2765"/>
        <v>0</v>
      </c>
      <c r="FT1607" s="446">
        <f t="shared" si="2765"/>
        <v>0</v>
      </c>
      <c r="FU1607" s="446">
        <f t="shared" si="2765"/>
        <v>0</v>
      </c>
      <c r="FV1607" s="446">
        <f t="shared" si="2765"/>
        <v>3695227</v>
      </c>
      <c r="FW1607" s="446">
        <f t="shared" si="2765"/>
        <v>8219904</v>
      </c>
      <c r="FX1607" s="446">
        <f t="shared" si="2765"/>
        <v>5429187</v>
      </c>
      <c r="FY1607" s="446">
        <f t="shared" si="2765"/>
        <v>109044170</v>
      </c>
      <c r="FZ1607" s="446">
        <f t="shared" si="2765"/>
        <v>219714490</v>
      </c>
      <c r="GA1607" s="446">
        <f t="shared" si="2765"/>
        <v>11037318</v>
      </c>
      <c r="GB1607" s="446">
        <f t="shared" si="2765"/>
        <v>138972750</v>
      </c>
      <c r="GC1607" s="446">
        <f t="shared" si="2766"/>
        <v>16481748</v>
      </c>
      <c r="GD1607" s="446">
        <f t="shared" si="2766"/>
        <v>159852</v>
      </c>
      <c r="GE1607" s="446">
        <f t="shared" si="2766"/>
        <v>70680</v>
      </c>
      <c r="GF1607" s="446">
        <f t="shared" si="2766"/>
        <v>7994688</v>
      </c>
      <c r="GG1607" s="446">
        <f t="shared" si="2766"/>
        <v>12817870</v>
      </c>
      <c r="GH1607" s="446">
        <f t="shared" si="2766"/>
        <v>2729360</v>
      </c>
      <c r="GI1607" s="446">
        <f t="shared" si="2766"/>
        <v>93218580</v>
      </c>
      <c r="GJ1607" s="446">
        <f t="shared" si="2766"/>
        <v>14534673</v>
      </c>
      <c r="GK1607" s="446">
        <f t="shared" si="2766"/>
        <v>2937760</v>
      </c>
      <c r="GL1607" s="446">
        <f t="shared" si="2766"/>
        <v>15854839</v>
      </c>
      <c r="GM1607" s="446">
        <f t="shared" si="2766"/>
        <v>2515092</v>
      </c>
      <c r="GN1607" s="446">
        <f t="shared" si="2766"/>
        <v>476238</v>
      </c>
      <c r="GO1607" s="446">
        <f t="shared" si="2766"/>
        <v>220480</v>
      </c>
      <c r="GP1607" s="446">
        <f t="shared" si="2766"/>
        <v>254692</v>
      </c>
      <c r="GQ1607" s="446">
        <f t="shared" si="2766"/>
        <v>320704998</v>
      </c>
      <c r="GR1607" s="446"/>
      <c r="GS1607" s="446"/>
      <c r="GT1607" s="446"/>
      <c r="GU1607" s="446"/>
      <c r="GV1607" s="416"/>
    </row>
    <row r="1608" spans="1:204" ht="9.75" customHeight="1" x14ac:dyDescent="0.2">
      <c r="A1608" s="485" t="str">
        <f t="shared" si="2756"/>
        <v>2026-27MAYRX8</v>
      </c>
      <c r="B1608" s="503" t="str">
        <f t="shared" si="2767"/>
        <v>2026-27</v>
      </c>
      <c r="C1608" s="436" t="s">
        <v>668</v>
      </c>
      <c r="D1608" s="503" t="s">
        <v>646</v>
      </c>
      <c r="E1608" s="503" t="s">
        <v>645</v>
      </c>
      <c r="F1608" s="504" t="s">
        <v>450</v>
      </c>
      <c r="G1608" s="504" t="s">
        <v>696</v>
      </c>
      <c r="H1608" s="522">
        <v>106468</v>
      </c>
      <c r="I1608" s="522">
        <v>74117</v>
      </c>
      <c r="J1608" s="522">
        <v>1035433</v>
      </c>
      <c r="K1608" s="522">
        <v>14</v>
      </c>
      <c r="L1608" s="522">
        <v>0</v>
      </c>
      <c r="M1608" s="522">
        <v>56</v>
      </c>
      <c r="N1608" s="522">
        <v>93</v>
      </c>
      <c r="O1608" s="522">
        <v>158</v>
      </c>
      <c r="P1608" s="522">
        <v>479</v>
      </c>
      <c r="Q1608" s="522" t="s">
        <v>152</v>
      </c>
      <c r="R1608" s="522">
        <v>580</v>
      </c>
      <c r="S1608" s="522">
        <v>77297</v>
      </c>
      <c r="T1608" s="522">
        <v>7600</v>
      </c>
      <c r="U1608" s="522">
        <v>5092</v>
      </c>
      <c r="V1608" s="522">
        <v>39334</v>
      </c>
      <c r="W1608" s="522">
        <v>14275</v>
      </c>
      <c r="X1608" s="522">
        <v>398</v>
      </c>
      <c r="Y1608" s="522">
        <v>3613469</v>
      </c>
      <c r="Z1608" s="522">
        <v>475</v>
      </c>
      <c r="AA1608" s="522">
        <v>834</v>
      </c>
      <c r="AB1608" s="522">
        <v>2586773</v>
      </c>
      <c r="AC1608" s="522">
        <v>508</v>
      </c>
      <c r="AD1608" s="522">
        <v>908</v>
      </c>
      <c r="AE1608" s="522">
        <v>56536966</v>
      </c>
      <c r="AF1608" s="522">
        <v>1437</v>
      </c>
      <c r="AG1608" s="522">
        <v>2953</v>
      </c>
      <c r="AH1608" s="522">
        <v>66880500</v>
      </c>
      <c r="AI1608" s="522">
        <v>4685</v>
      </c>
      <c r="AJ1608" s="522">
        <v>10766</v>
      </c>
      <c r="AK1608" s="522">
        <v>2506695</v>
      </c>
      <c r="AL1608" s="522">
        <v>6298</v>
      </c>
      <c r="AM1608" s="522">
        <v>13000</v>
      </c>
      <c r="AN1608" s="522">
        <v>16</v>
      </c>
      <c r="AO1608" s="522">
        <v>549</v>
      </c>
      <c r="AP1608" s="522">
        <v>4266</v>
      </c>
      <c r="AQ1608" s="522">
        <v>12603561</v>
      </c>
      <c r="AR1608" s="522">
        <v>2954</v>
      </c>
      <c r="AS1608" s="522">
        <v>5892</v>
      </c>
      <c r="AT1608" s="522">
        <v>10185</v>
      </c>
      <c r="AU1608" s="522">
        <v>3761</v>
      </c>
      <c r="AV1608" s="522">
        <v>1252</v>
      </c>
      <c r="AW1608" s="522" t="s">
        <v>152</v>
      </c>
      <c r="AX1608" s="522">
        <v>2158</v>
      </c>
      <c r="AY1608" s="522">
        <v>3014</v>
      </c>
      <c r="AZ1608" s="522" t="s">
        <v>152</v>
      </c>
      <c r="BA1608" s="522">
        <v>12259</v>
      </c>
      <c r="BB1608" s="522">
        <v>25227913</v>
      </c>
      <c r="BC1608" s="522">
        <v>2058</v>
      </c>
      <c r="BD1608" s="522">
        <v>4216</v>
      </c>
      <c r="BE1608" s="522">
        <v>3130</v>
      </c>
      <c r="BF1608" s="522">
        <v>447</v>
      </c>
      <c r="BG1608" s="522">
        <v>6009</v>
      </c>
      <c r="BH1608" s="522">
        <v>2673</v>
      </c>
      <c r="BI1608" s="522">
        <v>40507</v>
      </c>
      <c r="BJ1608" s="522">
        <v>5024</v>
      </c>
      <c r="BK1608" s="522">
        <v>21581</v>
      </c>
      <c r="BL1608" s="522">
        <v>67112</v>
      </c>
      <c r="BM1608" s="522">
        <v>14078</v>
      </c>
      <c r="BN1608" s="522">
        <v>10719</v>
      </c>
      <c r="BO1608" s="522">
        <v>9177</v>
      </c>
      <c r="BP1608" s="522">
        <v>7083</v>
      </c>
      <c r="BQ1608" s="522">
        <v>50601</v>
      </c>
      <c r="BR1608" s="522">
        <v>41131</v>
      </c>
      <c r="BS1608" s="522">
        <v>22904</v>
      </c>
      <c r="BT1608" s="522">
        <v>15152</v>
      </c>
      <c r="BU1608" s="522">
        <v>645</v>
      </c>
      <c r="BV1608" s="522">
        <v>449</v>
      </c>
      <c r="BW1608" s="522">
        <v>87</v>
      </c>
      <c r="BX1608" s="522">
        <v>44035</v>
      </c>
      <c r="BY1608" s="522">
        <v>506</v>
      </c>
      <c r="BZ1608" s="522">
        <v>863</v>
      </c>
      <c r="CA1608" s="522">
        <v>305</v>
      </c>
      <c r="CB1608" s="522">
        <v>148357</v>
      </c>
      <c r="CC1608" s="522">
        <v>486</v>
      </c>
      <c r="CD1608" s="522">
        <v>841</v>
      </c>
      <c r="CE1608" s="522">
        <v>7208</v>
      </c>
      <c r="CF1608" s="522">
        <v>3421077</v>
      </c>
      <c r="CG1608" s="522">
        <v>475</v>
      </c>
      <c r="CH1608" s="522">
        <v>831</v>
      </c>
      <c r="CI1608" s="522">
        <v>3129</v>
      </c>
      <c r="CJ1608" s="522">
        <v>4938755</v>
      </c>
      <c r="CK1608" s="522">
        <v>1578</v>
      </c>
      <c r="CL1608" s="522">
        <v>3247</v>
      </c>
      <c r="CM1608" s="522">
        <v>2390</v>
      </c>
      <c r="CN1608" s="522">
        <v>3196398</v>
      </c>
      <c r="CO1608" s="522">
        <v>1337</v>
      </c>
      <c r="CP1608" s="522">
        <v>3038</v>
      </c>
      <c r="CQ1608" s="522">
        <v>33815</v>
      </c>
      <c r="CR1608" s="522">
        <v>48401813</v>
      </c>
      <c r="CS1608" s="522">
        <v>1431</v>
      </c>
      <c r="CT1608" s="522">
        <v>2919</v>
      </c>
      <c r="CU1608" s="522">
        <v>1623</v>
      </c>
      <c r="CV1608" s="522">
        <v>10746714</v>
      </c>
      <c r="CW1608" s="522">
        <v>6622</v>
      </c>
      <c r="CX1608" s="522">
        <v>15280</v>
      </c>
      <c r="CY1608" s="522">
        <v>1202</v>
      </c>
      <c r="CZ1608" s="522">
        <v>7555970</v>
      </c>
      <c r="DA1608" s="522">
        <v>6286</v>
      </c>
      <c r="DB1608" s="522">
        <v>15660</v>
      </c>
      <c r="DC1608" s="522">
        <v>2050</v>
      </c>
      <c r="DD1608" s="522">
        <v>19929707</v>
      </c>
      <c r="DE1608" s="522">
        <v>9722</v>
      </c>
      <c r="DF1608" s="522">
        <v>25330</v>
      </c>
      <c r="DG1608" s="522">
        <v>630</v>
      </c>
      <c r="DH1608" s="522">
        <v>7287259</v>
      </c>
      <c r="DI1608" s="522">
        <v>11567</v>
      </c>
      <c r="DJ1608" s="522">
        <v>29770</v>
      </c>
      <c r="DK1608" s="522">
        <v>477</v>
      </c>
      <c r="DL1608" s="522">
        <v>179352</v>
      </c>
      <c r="DM1608" s="522">
        <v>376</v>
      </c>
      <c r="DN1608" s="522">
        <v>601</v>
      </c>
      <c r="DO1608" s="522">
        <v>4162</v>
      </c>
      <c r="DP1608" s="522">
        <v>209076</v>
      </c>
      <c r="DQ1608" s="522">
        <v>50</v>
      </c>
      <c r="DR1608" s="522">
        <v>103</v>
      </c>
      <c r="DS1608" s="522">
        <v>83</v>
      </c>
      <c r="DT1608" s="522">
        <v>109082</v>
      </c>
      <c r="DU1608" s="522">
        <v>1314</v>
      </c>
      <c r="DV1608" s="522">
        <v>2481</v>
      </c>
      <c r="DW1608" s="522">
        <v>69</v>
      </c>
      <c r="DX1608" s="522">
        <v>45143</v>
      </c>
      <c r="DY1608" s="522">
        <v>48706964</v>
      </c>
      <c r="DZ1608" s="522">
        <v>1079</v>
      </c>
      <c r="EA1608" s="522">
        <v>1960</v>
      </c>
      <c r="EB1608" s="522">
        <v>21859</v>
      </c>
      <c r="EC1608" s="522">
        <v>5754</v>
      </c>
      <c r="ED1608" s="522">
        <v>261</v>
      </c>
      <c r="EE1608" s="522">
        <v>3681584</v>
      </c>
      <c r="EF1608" s="522">
        <v>860</v>
      </c>
      <c r="EG1608" s="522">
        <v>209</v>
      </c>
      <c r="EH1608" s="522">
        <v>3346</v>
      </c>
      <c r="EI1608" s="522"/>
      <c r="EJ1608" s="483"/>
      <c r="EK1608" s="483"/>
      <c r="EL1608" s="483"/>
      <c r="EM1608" s="483"/>
      <c r="EN1608" s="483"/>
      <c r="EO1608" s="483"/>
      <c r="EP1608" s="483"/>
      <c r="EQ1608" s="483"/>
      <c r="ER1608" s="483"/>
      <c r="ES1608" s="483"/>
      <c r="ET1608" s="483"/>
      <c r="EU1608" s="483"/>
      <c r="EV1608" s="483"/>
      <c r="EW1608" s="483"/>
      <c r="EX1608" s="483"/>
      <c r="EY1608" s="483"/>
      <c r="EZ1608" s="484"/>
      <c r="FA1608" s="468">
        <f>MONTH(1&amp;C1608)</f>
        <v>5</v>
      </c>
      <c r="FB1608" s="485">
        <f t="shared" si="2758"/>
        <v>2026</v>
      </c>
      <c r="FC1608" s="486">
        <f t="shared" si="2733"/>
        <v>46143</v>
      </c>
      <c r="FD1608" s="470">
        <f t="shared" si="2734"/>
        <v>31</v>
      </c>
      <c r="FE1608" s="471"/>
      <c r="FF1608" s="517">
        <f t="shared" si="2764"/>
        <v>0.58446847352899878</v>
      </c>
      <c r="FG1608" s="471"/>
      <c r="FH1608" s="487">
        <f t="shared" ref="FH1608:FH1630" si="2768">IFERROR(BM1608/HLOOKUP(FH$3,$T$5:$X$10116,ROW()-4,0),"-")</f>
        <v>1.8523684210526317</v>
      </c>
      <c r="FI1608" s="487">
        <f t="shared" ref="FI1608:FI1630" si="2769">IFERROR(BN1608/HLOOKUP(FI$3,$T$5:$X$10116,ROW()-4,0),"-")</f>
        <v>1.4103947368421053</v>
      </c>
      <c r="FJ1608" s="487">
        <f t="shared" ref="FJ1608:FJ1630" si="2770">IFERROR(BO1608/HLOOKUP(FJ$3,$T$5:$X$10116,ROW()-4,0),"-")</f>
        <v>1.8022388059701493</v>
      </c>
      <c r="FK1608" s="487">
        <f t="shared" ref="FK1608:FK1630" si="2771">IFERROR(BP1608/HLOOKUP(FK$3,$T$5:$X$10116,ROW()-4,0),"-")</f>
        <v>1.3910054988216811</v>
      </c>
      <c r="FL1608" s="487">
        <f t="shared" ref="FL1608:FL1630" si="2772">IFERROR(BQ1608/HLOOKUP(FL$3,$T$5:$X$10116,ROW()-4,0),"-")</f>
        <v>1.2864442975542787</v>
      </c>
      <c r="FM1608" s="487">
        <f>IFERROR(BR1608/HLOOKUP(FM$3,$T$5:$X$10116,ROW()-4,0),"-")</f>
        <v>1.0456856663446383</v>
      </c>
      <c r="FN1608" s="487">
        <f>IFERROR(BS1608/HLOOKUP(FN$3,$T$5:$X$10116,ROW()-4,0),"-")</f>
        <v>1.6044833625218915</v>
      </c>
      <c r="FO1608" s="487">
        <f>IFERROR(BT1608/HLOOKUP(FO$3,$T$5:$X$10116,ROW()-4,0),"-")</f>
        <v>1.0614360770577933</v>
      </c>
      <c r="FP1608" s="487">
        <f>IFERROR(BU1608/HLOOKUP(FP$3,$T$5:$X$10116,ROW()-4,0),"-")</f>
        <v>1.620603015075377</v>
      </c>
      <c r="FQ1608" s="487">
        <f>IFERROR(BV1608/HLOOKUP(FQ$3,$T$5:$X$10116,ROW()-4,0),"-")</f>
        <v>1.1281407035175879</v>
      </c>
      <c r="FR1608" s="459"/>
      <c r="FS1608" s="468">
        <f t="shared" si="2765"/>
        <v>0</v>
      </c>
      <c r="FT1608" s="468">
        <f t="shared" si="2765"/>
        <v>4150552</v>
      </c>
      <c r="FU1608" s="468">
        <f t="shared" si="2765"/>
        <v>6892881</v>
      </c>
      <c r="FV1608" s="468">
        <f t="shared" si="2765"/>
        <v>11710486</v>
      </c>
      <c r="FW1608" s="468">
        <f t="shared" si="2765"/>
        <v>6338400</v>
      </c>
      <c r="FX1608" s="468">
        <f t="shared" si="2765"/>
        <v>4623536</v>
      </c>
      <c r="FY1608" s="468">
        <f t="shared" si="2765"/>
        <v>116153302</v>
      </c>
      <c r="FZ1608" s="468">
        <f t="shared" si="2765"/>
        <v>153684650</v>
      </c>
      <c r="GA1608" s="468">
        <f t="shared" si="2765"/>
        <v>5174000</v>
      </c>
      <c r="GB1608" s="468">
        <f t="shared" si="2765"/>
        <v>51683944</v>
      </c>
      <c r="GC1608" s="468">
        <f t="shared" si="2766"/>
        <v>25135272</v>
      </c>
      <c r="GD1608" s="468">
        <f t="shared" si="2766"/>
        <v>75081</v>
      </c>
      <c r="GE1608" s="468">
        <f t="shared" si="2766"/>
        <v>256505</v>
      </c>
      <c r="GF1608" s="468">
        <f t="shared" si="2766"/>
        <v>5989848</v>
      </c>
      <c r="GG1608" s="468">
        <f t="shared" si="2766"/>
        <v>10159863</v>
      </c>
      <c r="GH1608" s="468">
        <f t="shared" si="2766"/>
        <v>7260820</v>
      </c>
      <c r="GI1608" s="468">
        <f t="shared" si="2766"/>
        <v>98705985</v>
      </c>
      <c r="GJ1608" s="468">
        <f t="shared" si="2766"/>
        <v>24799440</v>
      </c>
      <c r="GK1608" s="468">
        <f t="shared" si="2766"/>
        <v>18823320</v>
      </c>
      <c r="GL1608" s="468">
        <f t="shared" si="2766"/>
        <v>51926500</v>
      </c>
      <c r="GM1608" s="468">
        <f t="shared" si="2766"/>
        <v>18755100</v>
      </c>
      <c r="GN1608" s="468">
        <f t="shared" si="2766"/>
        <v>205923</v>
      </c>
      <c r="GO1608" s="468">
        <f t="shared" si="2766"/>
        <v>286677</v>
      </c>
      <c r="GP1608" s="468">
        <f t="shared" si="2766"/>
        <v>428686</v>
      </c>
      <c r="GQ1608" s="468">
        <f t="shared" si="2766"/>
        <v>88480280</v>
      </c>
      <c r="GR1608" s="468"/>
      <c r="GS1608" s="468"/>
      <c r="GT1608" s="468"/>
      <c r="GU1608" s="468"/>
      <c r="GV1608" s="425"/>
    </row>
    <row r="1609" spans="1:204" ht="9.75" customHeight="1" x14ac:dyDescent="0.2">
      <c r="A1609" s="472" t="str">
        <f t="shared" ref="A1609:A1619" si="2773">B1609&amp;C1609&amp;F1609</f>
        <v>2026-27JUNERX9</v>
      </c>
      <c r="B1609" s="488" t="str">
        <f t="shared" si="2767"/>
        <v>2026-27</v>
      </c>
      <c r="C1609" s="400" t="s">
        <v>671</v>
      </c>
      <c r="D1609" s="488" t="s">
        <v>653</v>
      </c>
      <c r="E1609" s="488" t="s">
        <v>652</v>
      </c>
      <c r="F1609" s="474" t="s">
        <v>451</v>
      </c>
      <c r="G1609" s="474" t="s">
        <v>686</v>
      </c>
      <c r="H1609" s="518">
        <v>107723</v>
      </c>
      <c r="I1609" s="518">
        <v>84860</v>
      </c>
      <c r="J1609" s="518">
        <v>463937</v>
      </c>
      <c r="K1609" s="518">
        <v>5</v>
      </c>
      <c r="L1609" s="518">
        <v>2</v>
      </c>
      <c r="M1609" s="518">
        <v>3</v>
      </c>
      <c r="N1609" s="518">
        <v>12</v>
      </c>
      <c r="O1609" s="518">
        <v>106</v>
      </c>
      <c r="P1609" s="518">
        <v>481</v>
      </c>
      <c r="Q1609" s="518" t="s">
        <v>152</v>
      </c>
      <c r="R1609" s="518">
        <v>430</v>
      </c>
      <c r="S1609" s="518">
        <v>73710</v>
      </c>
      <c r="T1609" s="518">
        <v>7425</v>
      </c>
      <c r="U1609" s="518">
        <v>4920</v>
      </c>
      <c r="V1609" s="518">
        <v>38416</v>
      </c>
      <c r="W1609" s="518">
        <v>8884</v>
      </c>
      <c r="X1609" s="518">
        <v>681</v>
      </c>
      <c r="Y1609" s="518">
        <v>4004089</v>
      </c>
      <c r="Z1609" s="518">
        <v>539</v>
      </c>
      <c r="AA1609" s="518">
        <v>962</v>
      </c>
      <c r="AB1609" s="518">
        <v>3536396</v>
      </c>
      <c r="AC1609" s="518">
        <v>719</v>
      </c>
      <c r="AD1609" s="518">
        <v>1337</v>
      </c>
      <c r="AE1609" s="518">
        <v>88036442</v>
      </c>
      <c r="AF1609" s="518">
        <v>2292</v>
      </c>
      <c r="AG1609" s="518">
        <v>4564</v>
      </c>
      <c r="AH1609" s="518">
        <v>82322466</v>
      </c>
      <c r="AI1609" s="518">
        <v>9266</v>
      </c>
      <c r="AJ1609" s="518">
        <v>20762</v>
      </c>
      <c r="AK1609" s="518">
        <v>10644001</v>
      </c>
      <c r="AL1609" s="518">
        <v>15630</v>
      </c>
      <c r="AM1609" s="518">
        <v>49545</v>
      </c>
      <c r="AN1609" s="518">
        <v>228</v>
      </c>
      <c r="AO1609" s="518">
        <v>3998</v>
      </c>
      <c r="AP1609" s="518">
        <v>2340</v>
      </c>
      <c r="AQ1609" s="518">
        <v>7035851</v>
      </c>
      <c r="AR1609" s="518">
        <v>3007</v>
      </c>
      <c r="AS1609" s="518">
        <v>11703</v>
      </c>
      <c r="AT1609" s="518">
        <v>16520</v>
      </c>
      <c r="AU1609" s="518">
        <v>1381</v>
      </c>
      <c r="AV1609" s="518">
        <v>4241</v>
      </c>
      <c r="AW1609" s="518" t="s">
        <v>152</v>
      </c>
      <c r="AX1609" s="518">
        <v>3144</v>
      </c>
      <c r="AY1609" s="518">
        <v>7754</v>
      </c>
      <c r="AZ1609" s="518" t="s">
        <v>152</v>
      </c>
      <c r="BA1609" s="518">
        <v>17174</v>
      </c>
      <c r="BB1609" s="518">
        <v>42568689</v>
      </c>
      <c r="BC1609" s="518">
        <v>2479</v>
      </c>
      <c r="BD1609" s="518">
        <v>8966</v>
      </c>
      <c r="BE1609" s="518">
        <v>3433</v>
      </c>
      <c r="BF1609" s="518">
        <v>9431</v>
      </c>
      <c r="BG1609" s="518">
        <v>2118</v>
      </c>
      <c r="BH1609" s="518">
        <v>2192</v>
      </c>
      <c r="BI1609" s="518">
        <v>33591</v>
      </c>
      <c r="BJ1609" s="518">
        <v>4794</v>
      </c>
      <c r="BK1609" s="518">
        <v>18805</v>
      </c>
      <c r="BL1609" s="518">
        <v>57190</v>
      </c>
      <c r="BM1609" s="518">
        <v>13926</v>
      </c>
      <c r="BN1609" s="518">
        <v>10364</v>
      </c>
      <c r="BO1609" s="518">
        <v>9124</v>
      </c>
      <c r="BP1609" s="518">
        <v>6994</v>
      </c>
      <c r="BQ1609" s="518">
        <v>50395</v>
      </c>
      <c r="BR1609" s="518">
        <v>40830</v>
      </c>
      <c r="BS1609" s="518">
        <v>15851</v>
      </c>
      <c r="BT1609" s="518">
        <v>9432</v>
      </c>
      <c r="BU1609" s="518">
        <v>1075</v>
      </c>
      <c r="BV1609" s="518">
        <v>722</v>
      </c>
      <c r="BW1609" s="518">
        <v>0</v>
      </c>
      <c r="BX1609" s="518">
        <v>0</v>
      </c>
      <c r="BY1609" s="518" t="s">
        <v>152</v>
      </c>
      <c r="BZ1609" s="518" t="s">
        <v>152</v>
      </c>
      <c r="CA1609" s="518">
        <v>10</v>
      </c>
      <c r="CB1609" s="518">
        <v>5922</v>
      </c>
      <c r="CC1609" s="518">
        <v>592</v>
      </c>
      <c r="CD1609" s="518">
        <v>822</v>
      </c>
      <c r="CE1609" s="518">
        <v>7415</v>
      </c>
      <c r="CF1609" s="518">
        <v>3998167</v>
      </c>
      <c r="CG1609" s="518">
        <v>539</v>
      </c>
      <c r="CH1609" s="518">
        <v>962</v>
      </c>
      <c r="CI1609" s="518">
        <v>1807</v>
      </c>
      <c r="CJ1609" s="518">
        <v>3990025</v>
      </c>
      <c r="CK1609" s="518">
        <v>2208</v>
      </c>
      <c r="CL1609" s="518">
        <v>4518</v>
      </c>
      <c r="CM1609" s="518">
        <v>876</v>
      </c>
      <c r="CN1609" s="518">
        <v>1820811</v>
      </c>
      <c r="CO1609" s="518">
        <v>2079</v>
      </c>
      <c r="CP1609" s="518">
        <v>4765</v>
      </c>
      <c r="CQ1609" s="518">
        <v>35733</v>
      </c>
      <c r="CR1609" s="518">
        <v>82225606</v>
      </c>
      <c r="CS1609" s="518">
        <v>2301</v>
      </c>
      <c r="CT1609" s="518">
        <v>4567</v>
      </c>
      <c r="CU1609" s="518">
        <v>3</v>
      </c>
      <c r="CV1609" s="518">
        <v>9936</v>
      </c>
      <c r="CW1609" s="518">
        <v>3312</v>
      </c>
      <c r="CX1609" s="518">
        <v>5964</v>
      </c>
      <c r="CY1609" s="518">
        <v>246</v>
      </c>
      <c r="CZ1609" s="518">
        <v>2567979</v>
      </c>
      <c r="DA1609" s="518">
        <v>10439</v>
      </c>
      <c r="DB1609" s="518">
        <v>28254</v>
      </c>
      <c r="DC1609" s="518">
        <v>1027</v>
      </c>
      <c r="DD1609" s="518">
        <v>7532054</v>
      </c>
      <c r="DE1609" s="518">
        <v>7334</v>
      </c>
      <c r="DF1609" s="518">
        <v>14367</v>
      </c>
      <c r="DG1609" s="518">
        <v>30</v>
      </c>
      <c r="DH1609" s="518">
        <v>369348</v>
      </c>
      <c r="DI1609" s="518">
        <v>12312</v>
      </c>
      <c r="DJ1609" s="518">
        <v>51973</v>
      </c>
      <c r="DK1609" s="518">
        <v>696</v>
      </c>
      <c r="DL1609" s="518">
        <v>219763</v>
      </c>
      <c r="DM1609" s="518">
        <v>316</v>
      </c>
      <c r="DN1609" s="518">
        <v>500</v>
      </c>
      <c r="DO1609" s="518">
        <v>3930</v>
      </c>
      <c r="DP1609" s="518">
        <v>73788</v>
      </c>
      <c r="DQ1609" s="518">
        <v>19</v>
      </c>
      <c r="DR1609" s="518">
        <v>26</v>
      </c>
      <c r="DS1609" s="518">
        <v>108</v>
      </c>
      <c r="DT1609" s="518">
        <v>259301</v>
      </c>
      <c r="DU1609" s="518">
        <v>2401</v>
      </c>
      <c r="DV1609" s="518">
        <v>4596</v>
      </c>
      <c r="DW1609" s="518">
        <v>100</v>
      </c>
      <c r="DX1609" s="518">
        <v>38987</v>
      </c>
      <c r="DY1609" s="518">
        <v>75874483</v>
      </c>
      <c r="DZ1609" s="518">
        <v>1946</v>
      </c>
      <c r="EA1609" s="518">
        <v>3927</v>
      </c>
      <c r="EB1609" s="518">
        <v>27474</v>
      </c>
      <c r="EC1609" s="518">
        <v>12974</v>
      </c>
      <c r="ED1609" s="518">
        <v>4527</v>
      </c>
      <c r="EE1609" s="518">
        <v>26808632</v>
      </c>
      <c r="EF1609" s="518">
        <v>1</v>
      </c>
      <c r="EG1609" s="518">
        <v>640</v>
      </c>
      <c r="EH1609" s="518">
        <v>77</v>
      </c>
      <c r="EI1609" s="518"/>
      <c r="EJ1609" s="475"/>
      <c r="EK1609" s="475"/>
      <c r="EL1609" s="475"/>
      <c r="EM1609" s="475"/>
      <c r="EN1609" s="475"/>
      <c r="EO1609" s="475"/>
      <c r="EP1609" s="475"/>
      <c r="EQ1609" s="475"/>
      <c r="ER1609" s="475"/>
      <c r="ES1609" s="475"/>
      <c r="ET1609" s="475"/>
      <c r="EU1609" s="475"/>
      <c r="EV1609" s="475"/>
      <c r="EW1609" s="475"/>
      <c r="EX1609" s="475"/>
      <c r="EY1609" s="475"/>
      <c r="EZ1609" s="476"/>
      <c r="FA1609" s="446">
        <f t="shared" ref="FA1609:FA1618" si="2774">MONTH(1&amp;C1609)</f>
        <v>6</v>
      </c>
      <c r="FB1609" s="417">
        <f t="shared" ref="FB1609:FB1619" si="2775">LEFT($B1609,4)+IF(FA1609&lt;4,1,0)</f>
        <v>2026</v>
      </c>
      <c r="FC1609" s="448">
        <f t="shared" si="2733"/>
        <v>46174</v>
      </c>
      <c r="FD1609" s="449">
        <f t="shared" si="2734"/>
        <v>30</v>
      </c>
      <c r="FE1609" s="450"/>
      <c r="FF1609" s="451">
        <f t="shared" si="2764"/>
        <v>0.56595622119815669</v>
      </c>
      <c r="FG1609" s="450"/>
      <c r="FH1609" s="452">
        <f t="shared" si="2768"/>
        <v>1.8755555555555556</v>
      </c>
      <c r="FI1609" s="452">
        <f t="shared" si="2769"/>
        <v>1.3958249158249159</v>
      </c>
      <c r="FJ1609" s="452">
        <f t="shared" si="2770"/>
        <v>1.8544715447154472</v>
      </c>
      <c r="FK1609" s="452">
        <f t="shared" si="2771"/>
        <v>1.4215447154471545</v>
      </c>
      <c r="FL1609" s="452">
        <f t="shared" si="2772"/>
        <v>1.311823198667222</v>
      </c>
      <c r="FM1609" s="452">
        <f t="shared" ref="FM1609:FM1619" si="2776">IFERROR(BR1609/HLOOKUP(FM$3,$T$5:$X$10116,ROW()-4,0),"-")</f>
        <v>1.0628384006663889</v>
      </c>
      <c r="FN1609" s="452">
        <f t="shared" ref="FN1609:FN1619" si="2777">IFERROR(BS1609/HLOOKUP(FN$3,$T$5:$X$10116,ROW()-4,0),"-")</f>
        <v>1.7842188203511931</v>
      </c>
      <c r="FO1609" s="452">
        <f t="shared" ref="FO1609:FO1619" si="2778">IFERROR(BT1609/HLOOKUP(FO$3,$T$5:$X$10116,ROW()-4,0),"-")</f>
        <v>1.0616839261593876</v>
      </c>
      <c r="FP1609" s="452">
        <f t="shared" ref="FP1609:FP1619" si="2779">IFERROR(BU1609/HLOOKUP(FP$3,$T$5:$X$10116,ROW()-4,0),"-")</f>
        <v>1.57856093979442</v>
      </c>
      <c r="FQ1609" s="452">
        <f t="shared" ref="FQ1609:FQ1619" si="2780">IFERROR(BV1609/HLOOKUP(FQ$3,$T$5:$X$10116,ROW()-4,0),"-")</f>
        <v>1.0602055800293686</v>
      </c>
      <c r="FR1609" s="453"/>
      <c r="FS1609" s="446">
        <f t="shared" si="2765"/>
        <v>169720</v>
      </c>
      <c r="FT1609" s="446">
        <f t="shared" si="2765"/>
        <v>254580</v>
      </c>
      <c r="FU1609" s="446">
        <f t="shared" si="2765"/>
        <v>1018320</v>
      </c>
      <c r="FV1609" s="446">
        <f t="shared" si="2765"/>
        <v>8995160</v>
      </c>
      <c r="FW1609" s="446">
        <f t="shared" si="2765"/>
        <v>7142850</v>
      </c>
      <c r="FX1609" s="446">
        <f t="shared" si="2765"/>
        <v>6578040</v>
      </c>
      <c r="FY1609" s="446">
        <f t="shared" si="2765"/>
        <v>175330624</v>
      </c>
      <c r="FZ1609" s="446">
        <f t="shared" si="2765"/>
        <v>184449608</v>
      </c>
      <c r="GA1609" s="446">
        <f t="shared" si="2765"/>
        <v>33740145</v>
      </c>
      <c r="GB1609" s="446">
        <f t="shared" si="2765"/>
        <v>153982084</v>
      </c>
      <c r="GC1609" s="446">
        <f t="shared" si="2766"/>
        <v>27385020</v>
      </c>
      <c r="GD1609" s="446" t="str">
        <f t="shared" si="2766"/>
        <v>-</v>
      </c>
      <c r="GE1609" s="446">
        <f t="shared" si="2766"/>
        <v>8220</v>
      </c>
      <c r="GF1609" s="446">
        <f t="shared" si="2766"/>
        <v>7133230</v>
      </c>
      <c r="GG1609" s="446">
        <f t="shared" si="2766"/>
        <v>8164026</v>
      </c>
      <c r="GH1609" s="446">
        <f t="shared" si="2766"/>
        <v>4174140</v>
      </c>
      <c r="GI1609" s="446">
        <f t="shared" si="2766"/>
        <v>163192611</v>
      </c>
      <c r="GJ1609" s="446">
        <f t="shared" si="2766"/>
        <v>17892</v>
      </c>
      <c r="GK1609" s="446">
        <f t="shared" si="2766"/>
        <v>6950484</v>
      </c>
      <c r="GL1609" s="446">
        <f t="shared" si="2766"/>
        <v>14754909</v>
      </c>
      <c r="GM1609" s="446">
        <f t="shared" si="2766"/>
        <v>1559190</v>
      </c>
      <c r="GN1609" s="446">
        <f t="shared" si="2766"/>
        <v>496368</v>
      </c>
      <c r="GO1609" s="446">
        <f t="shared" si="2766"/>
        <v>348000</v>
      </c>
      <c r="GP1609" s="446">
        <f t="shared" si="2766"/>
        <v>102180</v>
      </c>
      <c r="GQ1609" s="446">
        <f t="shared" si="2766"/>
        <v>153101949</v>
      </c>
      <c r="GR1609" s="446"/>
      <c r="GS1609" s="446"/>
      <c r="GT1609" s="446"/>
      <c r="GU1609" s="446"/>
      <c r="GV1609" s="416"/>
    </row>
    <row r="1610" spans="1:204" ht="9.65" customHeight="1" x14ac:dyDescent="0.2">
      <c r="A1610" s="417" t="str">
        <f t="shared" si="2773"/>
        <v>2026-27JUNERYC</v>
      </c>
      <c r="B1610" s="458" t="str">
        <f t="shared" si="2767"/>
        <v>2026-27</v>
      </c>
      <c r="C1610" s="402" t="s">
        <v>671</v>
      </c>
      <c r="D1610" s="458" t="s">
        <v>656</v>
      </c>
      <c r="E1610" s="458" t="s">
        <v>466</v>
      </c>
      <c r="F1610" s="478" t="s">
        <v>453</v>
      </c>
      <c r="G1610" s="478" t="s">
        <v>687</v>
      </c>
      <c r="H1610" s="510">
        <v>130646</v>
      </c>
      <c r="I1610" s="510">
        <v>98270</v>
      </c>
      <c r="J1610" s="510">
        <v>262494</v>
      </c>
      <c r="K1610" s="510">
        <v>3</v>
      </c>
      <c r="L1610" s="510">
        <v>0</v>
      </c>
      <c r="M1610" s="510">
        <v>0</v>
      </c>
      <c r="N1610" s="510">
        <v>16</v>
      </c>
      <c r="O1610" s="510">
        <v>72</v>
      </c>
      <c r="P1610" s="510">
        <v>638</v>
      </c>
      <c r="Q1610" s="510" t="s">
        <v>152</v>
      </c>
      <c r="R1610" s="510">
        <v>2954</v>
      </c>
      <c r="S1610" s="510">
        <v>85685</v>
      </c>
      <c r="T1610" s="510">
        <v>8646</v>
      </c>
      <c r="U1610" s="510">
        <v>5144</v>
      </c>
      <c r="V1610" s="510">
        <v>44344</v>
      </c>
      <c r="W1610" s="510">
        <v>15524</v>
      </c>
      <c r="X1610" s="510">
        <v>393</v>
      </c>
      <c r="Y1610" s="510">
        <v>4588568</v>
      </c>
      <c r="Z1610" s="510">
        <v>531</v>
      </c>
      <c r="AA1610" s="510">
        <v>1008</v>
      </c>
      <c r="AB1610" s="510">
        <v>3352988</v>
      </c>
      <c r="AC1610" s="510">
        <v>652</v>
      </c>
      <c r="AD1610" s="510">
        <v>1203</v>
      </c>
      <c r="AE1610" s="510">
        <v>99906264</v>
      </c>
      <c r="AF1610" s="510">
        <v>2253</v>
      </c>
      <c r="AG1610" s="510">
        <v>4817</v>
      </c>
      <c r="AH1610" s="510">
        <v>115181247</v>
      </c>
      <c r="AI1610" s="510">
        <v>7420</v>
      </c>
      <c r="AJ1610" s="510">
        <v>17894</v>
      </c>
      <c r="AK1610" s="510">
        <v>3337181</v>
      </c>
      <c r="AL1610" s="510">
        <v>8492</v>
      </c>
      <c r="AM1610" s="510">
        <v>21138</v>
      </c>
      <c r="AN1610" s="510">
        <v>163</v>
      </c>
      <c r="AO1610" s="510">
        <v>5370</v>
      </c>
      <c r="AP1610" s="510">
        <v>3494</v>
      </c>
      <c r="AQ1610" s="510">
        <v>13181607</v>
      </c>
      <c r="AR1610" s="510">
        <v>3773</v>
      </c>
      <c r="AS1610" s="510">
        <v>8545</v>
      </c>
      <c r="AT1610" s="510">
        <v>15549</v>
      </c>
      <c r="AU1610" s="510">
        <v>759</v>
      </c>
      <c r="AV1610" s="510">
        <v>10035</v>
      </c>
      <c r="AW1610" s="510" t="s">
        <v>152</v>
      </c>
      <c r="AX1610" s="510">
        <v>346</v>
      </c>
      <c r="AY1610" s="510">
        <v>4409</v>
      </c>
      <c r="AZ1610" s="510" t="s">
        <v>152</v>
      </c>
      <c r="BA1610" s="510">
        <v>25611</v>
      </c>
      <c r="BB1610" s="510">
        <v>62169640</v>
      </c>
      <c r="BC1610" s="510">
        <v>2427</v>
      </c>
      <c r="BD1610" s="510">
        <v>5777</v>
      </c>
      <c r="BE1610" s="510">
        <v>738</v>
      </c>
      <c r="BF1610" s="510">
        <v>9020</v>
      </c>
      <c r="BG1610" s="510">
        <v>9625</v>
      </c>
      <c r="BH1610" s="510">
        <v>6228</v>
      </c>
      <c r="BI1610" s="510">
        <v>38617</v>
      </c>
      <c r="BJ1610" s="510">
        <v>2522</v>
      </c>
      <c r="BK1610" s="510">
        <v>28997</v>
      </c>
      <c r="BL1610" s="510">
        <v>70136</v>
      </c>
      <c r="BM1610" s="510">
        <v>18836</v>
      </c>
      <c r="BN1610" s="510">
        <v>12961</v>
      </c>
      <c r="BO1610" s="510">
        <v>11085</v>
      </c>
      <c r="BP1610" s="510">
        <v>7775</v>
      </c>
      <c r="BQ1610" s="510">
        <v>71182</v>
      </c>
      <c r="BR1610" s="510">
        <v>48319</v>
      </c>
      <c r="BS1610" s="510">
        <v>30922</v>
      </c>
      <c r="BT1610" s="510">
        <v>17206</v>
      </c>
      <c r="BU1610" s="510">
        <v>686</v>
      </c>
      <c r="BV1610" s="510">
        <v>398</v>
      </c>
      <c r="BW1610" s="510">
        <v>7</v>
      </c>
      <c r="BX1610" s="510">
        <v>4778</v>
      </c>
      <c r="BY1610" s="510">
        <v>683</v>
      </c>
      <c r="BZ1610" s="510">
        <v>1122</v>
      </c>
      <c r="CA1610" s="510">
        <v>6</v>
      </c>
      <c r="CB1610" s="510">
        <v>914</v>
      </c>
      <c r="CC1610" s="510">
        <v>152</v>
      </c>
      <c r="CD1610" s="510">
        <v>338</v>
      </c>
      <c r="CE1610" s="510">
        <v>8633</v>
      </c>
      <c r="CF1610" s="510">
        <v>4582876</v>
      </c>
      <c r="CG1610" s="510">
        <v>531</v>
      </c>
      <c r="CH1610" s="510">
        <v>1008</v>
      </c>
      <c r="CI1610" s="510">
        <v>3144</v>
      </c>
      <c r="CJ1610" s="510">
        <v>7882556</v>
      </c>
      <c r="CK1610" s="510">
        <v>2507</v>
      </c>
      <c r="CL1610" s="510">
        <v>5369</v>
      </c>
      <c r="CM1610" s="510">
        <v>1035</v>
      </c>
      <c r="CN1610" s="510">
        <v>2155524</v>
      </c>
      <c r="CO1610" s="510">
        <v>2083</v>
      </c>
      <c r="CP1610" s="510">
        <v>4820</v>
      </c>
      <c r="CQ1610" s="510">
        <v>40165</v>
      </c>
      <c r="CR1610" s="510">
        <v>89868184</v>
      </c>
      <c r="CS1610" s="510">
        <v>2237</v>
      </c>
      <c r="CT1610" s="510">
        <v>4759</v>
      </c>
      <c r="CU1610" s="510">
        <v>349</v>
      </c>
      <c r="CV1610" s="510">
        <v>4420777</v>
      </c>
      <c r="CW1610" s="510">
        <v>12667</v>
      </c>
      <c r="CX1610" s="510">
        <v>36331</v>
      </c>
      <c r="CY1610" s="510">
        <v>143</v>
      </c>
      <c r="CZ1610" s="510">
        <v>1592067</v>
      </c>
      <c r="DA1610" s="510">
        <v>11133</v>
      </c>
      <c r="DB1610" s="510">
        <v>28661</v>
      </c>
      <c r="DC1610" s="510">
        <v>639</v>
      </c>
      <c r="DD1610" s="510">
        <v>10646466</v>
      </c>
      <c r="DE1610" s="510">
        <v>16661</v>
      </c>
      <c r="DF1610" s="510">
        <v>49629</v>
      </c>
      <c r="DG1610" s="510">
        <v>96</v>
      </c>
      <c r="DH1610" s="510">
        <v>937312</v>
      </c>
      <c r="DI1610" s="510">
        <v>9764</v>
      </c>
      <c r="DJ1610" s="510">
        <v>27626</v>
      </c>
      <c r="DK1610" s="510">
        <v>567</v>
      </c>
      <c r="DL1610" s="510">
        <v>236046</v>
      </c>
      <c r="DM1610" s="510">
        <v>416</v>
      </c>
      <c r="DN1610" s="510">
        <v>712</v>
      </c>
      <c r="DO1610" s="510">
        <v>5143</v>
      </c>
      <c r="DP1610" s="510">
        <v>227642</v>
      </c>
      <c r="DQ1610" s="510">
        <v>44</v>
      </c>
      <c r="DR1610" s="510">
        <v>84</v>
      </c>
      <c r="DS1610" s="510">
        <v>174</v>
      </c>
      <c r="DT1610" s="510">
        <v>329587</v>
      </c>
      <c r="DU1610" s="510">
        <v>1894</v>
      </c>
      <c r="DV1610" s="510">
        <v>3939</v>
      </c>
      <c r="DW1610" s="510">
        <v>165</v>
      </c>
      <c r="DX1610" s="510">
        <v>38683</v>
      </c>
      <c r="DY1610" s="510">
        <v>82406341</v>
      </c>
      <c r="DZ1610" s="510">
        <v>2130</v>
      </c>
      <c r="EA1610" s="510">
        <v>4645</v>
      </c>
      <c r="EB1610" s="510">
        <v>27931</v>
      </c>
      <c r="EC1610" s="510">
        <v>12422</v>
      </c>
      <c r="ED1610" s="510">
        <v>5355</v>
      </c>
      <c r="EE1610" s="510">
        <v>33081932</v>
      </c>
      <c r="EF1610" s="510">
        <v>2962</v>
      </c>
      <c r="EG1610" s="510">
        <v>782</v>
      </c>
      <c r="EH1610" s="510">
        <v>23</v>
      </c>
      <c r="EI1610" s="510"/>
      <c r="EJ1610" s="479"/>
      <c r="EK1610" s="479"/>
      <c r="EL1610" s="479"/>
      <c r="EM1610" s="479"/>
      <c r="EN1610" s="479"/>
      <c r="EO1610" s="479"/>
      <c r="EP1610" s="479"/>
      <c r="EQ1610" s="479"/>
      <c r="ER1610" s="479"/>
      <c r="ES1610" s="479"/>
      <c r="ET1610" s="479"/>
      <c r="EU1610" s="479"/>
      <c r="EV1610" s="479"/>
      <c r="EW1610" s="479"/>
      <c r="EX1610" s="479"/>
      <c r="EY1610" s="479"/>
      <c r="EZ1610" s="516"/>
      <c r="FA1610" s="446">
        <f t="shared" si="2774"/>
        <v>6</v>
      </c>
      <c r="FB1610" s="417">
        <f t="shared" si="2775"/>
        <v>2026</v>
      </c>
      <c r="FC1610" s="448">
        <f t="shared" si="2733"/>
        <v>46174</v>
      </c>
      <c r="FD1610" s="449">
        <f t="shared" si="2734"/>
        <v>30</v>
      </c>
      <c r="FE1610" s="450"/>
      <c r="FF1610" s="451">
        <f t="shared" si="2764"/>
        <v>0.64223276723276723</v>
      </c>
      <c r="FG1610" s="450"/>
      <c r="FH1610" s="452">
        <f t="shared" si="2768"/>
        <v>2.1785796900300718</v>
      </c>
      <c r="FI1610" s="452">
        <f t="shared" si="2769"/>
        <v>1.4990747166319685</v>
      </c>
      <c r="FJ1610" s="452">
        <f t="shared" si="2770"/>
        <v>2.1549377916018662</v>
      </c>
      <c r="FK1610" s="452">
        <f t="shared" si="2771"/>
        <v>1.5114696734059099</v>
      </c>
      <c r="FL1610" s="452">
        <f t="shared" si="2772"/>
        <v>1.6052228035359914</v>
      </c>
      <c r="FM1610" s="452">
        <f t="shared" si="2776"/>
        <v>1.0896400865957063</v>
      </c>
      <c r="FN1610" s="452">
        <f t="shared" si="2777"/>
        <v>1.9918835351713475</v>
      </c>
      <c r="FO1610" s="452">
        <f t="shared" si="2778"/>
        <v>1.1083483638237568</v>
      </c>
      <c r="FP1610" s="452">
        <f t="shared" si="2779"/>
        <v>1.7455470737913485</v>
      </c>
      <c r="FQ1610" s="452">
        <f t="shared" si="2780"/>
        <v>1.0127226463104326</v>
      </c>
      <c r="FR1610" s="453"/>
      <c r="FS1610" s="446">
        <f t="shared" si="2765"/>
        <v>0</v>
      </c>
      <c r="FT1610" s="446">
        <f t="shared" si="2765"/>
        <v>0</v>
      </c>
      <c r="FU1610" s="446">
        <f t="shared" si="2765"/>
        <v>1572320</v>
      </c>
      <c r="FV1610" s="446">
        <f t="shared" si="2765"/>
        <v>7075440</v>
      </c>
      <c r="FW1610" s="446">
        <f t="shared" si="2765"/>
        <v>8715168</v>
      </c>
      <c r="FX1610" s="446">
        <f t="shared" si="2765"/>
        <v>6188232</v>
      </c>
      <c r="FY1610" s="446">
        <f t="shared" si="2765"/>
        <v>213605048</v>
      </c>
      <c r="FZ1610" s="446">
        <f t="shared" si="2765"/>
        <v>277786456</v>
      </c>
      <c r="GA1610" s="446">
        <f t="shared" si="2765"/>
        <v>8307234</v>
      </c>
      <c r="GB1610" s="446">
        <f t="shared" si="2765"/>
        <v>147954747</v>
      </c>
      <c r="GC1610" s="446">
        <f t="shared" si="2766"/>
        <v>29856230</v>
      </c>
      <c r="GD1610" s="446">
        <f t="shared" si="2766"/>
        <v>7854</v>
      </c>
      <c r="GE1610" s="446">
        <f t="shared" si="2766"/>
        <v>2028</v>
      </c>
      <c r="GF1610" s="446">
        <f t="shared" si="2766"/>
        <v>8702064</v>
      </c>
      <c r="GG1610" s="446">
        <f t="shared" si="2766"/>
        <v>16880136</v>
      </c>
      <c r="GH1610" s="446">
        <f t="shared" si="2766"/>
        <v>4988700</v>
      </c>
      <c r="GI1610" s="446">
        <f t="shared" si="2766"/>
        <v>191145235</v>
      </c>
      <c r="GJ1610" s="446">
        <f t="shared" si="2766"/>
        <v>12679519</v>
      </c>
      <c r="GK1610" s="446">
        <f t="shared" si="2766"/>
        <v>4098523</v>
      </c>
      <c r="GL1610" s="446">
        <f t="shared" si="2766"/>
        <v>31712931</v>
      </c>
      <c r="GM1610" s="446">
        <f t="shared" si="2766"/>
        <v>2652096</v>
      </c>
      <c r="GN1610" s="446">
        <f t="shared" si="2766"/>
        <v>685386</v>
      </c>
      <c r="GO1610" s="446">
        <f t="shared" si="2766"/>
        <v>403704</v>
      </c>
      <c r="GP1610" s="446">
        <f t="shared" si="2766"/>
        <v>432012</v>
      </c>
      <c r="GQ1610" s="446">
        <f t="shared" si="2766"/>
        <v>179682535</v>
      </c>
      <c r="GR1610" s="446"/>
      <c r="GS1610" s="446"/>
      <c r="GT1610" s="446"/>
      <c r="GU1610" s="446"/>
      <c r="GV1610" s="416"/>
    </row>
    <row r="1611" spans="1:204" ht="9.75" customHeight="1" x14ac:dyDescent="0.2">
      <c r="A1611" s="417" t="str">
        <f t="shared" si="2773"/>
        <v>2026-27JUNER1F</v>
      </c>
      <c r="B1611" s="458" t="str">
        <f t="shared" si="2767"/>
        <v>2026-27</v>
      </c>
      <c r="C1611" s="402" t="s">
        <v>671</v>
      </c>
      <c r="D1611" s="458" t="s">
        <v>663</v>
      </c>
      <c r="E1611" s="458" t="s">
        <v>662</v>
      </c>
      <c r="F1611" s="478" t="s">
        <v>458</v>
      </c>
      <c r="G1611" s="478" t="s">
        <v>688</v>
      </c>
      <c r="H1611" s="510">
        <v>3439</v>
      </c>
      <c r="I1611" s="510">
        <v>1915</v>
      </c>
      <c r="J1611" s="510">
        <v>13126</v>
      </c>
      <c r="K1611" s="510">
        <v>7</v>
      </c>
      <c r="L1611" s="510">
        <v>0</v>
      </c>
      <c r="M1611" s="510">
        <v>7</v>
      </c>
      <c r="N1611" s="510">
        <v>52</v>
      </c>
      <c r="O1611" s="510">
        <v>153</v>
      </c>
      <c r="P1611" s="510">
        <v>13</v>
      </c>
      <c r="Q1611" s="510" t="s">
        <v>152</v>
      </c>
      <c r="R1611" s="510">
        <v>0</v>
      </c>
      <c r="S1611" s="510">
        <v>2542</v>
      </c>
      <c r="T1611" s="510">
        <v>136</v>
      </c>
      <c r="U1611" s="510">
        <v>85</v>
      </c>
      <c r="V1611" s="510">
        <v>1141</v>
      </c>
      <c r="W1611" s="510">
        <v>696</v>
      </c>
      <c r="X1611" s="510">
        <v>42</v>
      </c>
      <c r="Y1611" s="510">
        <v>67333</v>
      </c>
      <c r="Z1611" s="510">
        <v>495</v>
      </c>
      <c r="AA1611" s="510">
        <v>904</v>
      </c>
      <c r="AB1611" s="510">
        <v>56159</v>
      </c>
      <c r="AC1611" s="510">
        <v>661</v>
      </c>
      <c r="AD1611" s="510">
        <v>1154</v>
      </c>
      <c r="AE1611" s="510">
        <v>1814726</v>
      </c>
      <c r="AF1611" s="510">
        <v>1590</v>
      </c>
      <c r="AG1611" s="510">
        <v>3368</v>
      </c>
      <c r="AH1611" s="510">
        <v>3226392</v>
      </c>
      <c r="AI1611" s="510">
        <v>4636</v>
      </c>
      <c r="AJ1611" s="510">
        <v>9521</v>
      </c>
      <c r="AK1611" s="510">
        <v>259400</v>
      </c>
      <c r="AL1611" s="510">
        <v>6176</v>
      </c>
      <c r="AM1611" s="510">
        <v>15635</v>
      </c>
      <c r="AN1611" s="510">
        <v>7</v>
      </c>
      <c r="AO1611" s="510">
        <v>130</v>
      </c>
      <c r="AP1611" s="510">
        <v>6</v>
      </c>
      <c r="AQ1611" s="510">
        <v>8943</v>
      </c>
      <c r="AR1611" s="510">
        <v>1491</v>
      </c>
      <c r="AS1611" s="510">
        <v>2890</v>
      </c>
      <c r="AT1611" s="510">
        <v>364</v>
      </c>
      <c r="AU1611" s="510">
        <v>16</v>
      </c>
      <c r="AV1611" s="510">
        <v>93</v>
      </c>
      <c r="AW1611" s="510" t="s">
        <v>152</v>
      </c>
      <c r="AX1611" s="510">
        <v>20</v>
      </c>
      <c r="AY1611" s="510">
        <v>235</v>
      </c>
      <c r="AZ1611" s="510" t="s">
        <v>152</v>
      </c>
      <c r="BA1611" s="510">
        <v>101</v>
      </c>
      <c r="BB1611" s="510">
        <v>470643</v>
      </c>
      <c r="BC1611" s="510">
        <v>4660</v>
      </c>
      <c r="BD1611" s="510">
        <v>9952</v>
      </c>
      <c r="BE1611" s="510">
        <v>0</v>
      </c>
      <c r="BF1611" s="510">
        <v>13</v>
      </c>
      <c r="BG1611" s="510">
        <v>67</v>
      </c>
      <c r="BH1611" s="510">
        <v>21</v>
      </c>
      <c r="BI1611" s="510">
        <v>1375</v>
      </c>
      <c r="BJ1611" s="510">
        <v>21</v>
      </c>
      <c r="BK1611" s="510">
        <v>782</v>
      </c>
      <c r="BL1611" s="510">
        <v>2178</v>
      </c>
      <c r="BM1611" s="510">
        <v>248</v>
      </c>
      <c r="BN1611" s="510">
        <v>206</v>
      </c>
      <c r="BO1611" s="510">
        <v>154</v>
      </c>
      <c r="BP1611" s="510">
        <v>135</v>
      </c>
      <c r="BQ1611" s="510">
        <v>1344</v>
      </c>
      <c r="BR1611" s="510">
        <v>1247</v>
      </c>
      <c r="BS1611" s="510">
        <v>873</v>
      </c>
      <c r="BT1611" s="510">
        <v>773</v>
      </c>
      <c r="BU1611" s="510">
        <v>50</v>
      </c>
      <c r="BV1611" s="510">
        <v>44</v>
      </c>
      <c r="BW1611" s="510">
        <v>0</v>
      </c>
      <c r="BX1611" s="510">
        <v>0</v>
      </c>
      <c r="BY1611" s="510" t="s">
        <v>152</v>
      </c>
      <c r="BZ1611" s="510" t="s">
        <v>152</v>
      </c>
      <c r="CA1611" s="510">
        <v>0</v>
      </c>
      <c r="CB1611" s="510">
        <v>0</v>
      </c>
      <c r="CC1611" s="510" t="s">
        <v>152</v>
      </c>
      <c r="CD1611" s="510" t="s">
        <v>152</v>
      </c>
      <c r="CE1611" s="510">
        <v>136</v>
      </c>
      <c r="CF1611" s="510">
        <v>67333</v>
      </c>
      <c r="CG1611" s="510">
        <v>495</v>
      </c>
      <c r="CH1611" s="510">
        <v>904</v>
      </c>
      <c r="CI1611" s="510">
        <v>84</v>
      </c>
      <c r="CJ1611" s="510">
        <v>127965</v>
      </c>
      <c r="CK1611" s="510">
        <v>1523</v>
      </c>
      <c r="CL1611" s="510">
        <v>3509</v>
      </c>
      <c r="CM1611" s="510">
        <v>15</v>
      </c>
      <c r="CN1611" s="510">
        <v>52053</v>
      </c>
      <c r="CO1611" s="510">
        <v>3470</v>
      </c>
      <c r="CP1611" s="510">
        <v>6076</v>
      </c>
      <c r="CQ1611" s="510">
        <v>1042</v>
      </c>
      <c r="CR1611" s="510">
        <v>1634708</v>
      </c>
      <c r="CS1611" s="510">
        <v>1569</v>
      </c>
      <c r="CT1611" s="510">
        <v>3166</v>
      </c>
      <c r="CU1611" s="510">
        <v>124</v>
      </c>
      <c r="CV1611" s="510">
        <v>581584</v>
      </c>
      <c r="CW1611" s="510">
        <v>4690</v>
      </c>
      <c r="CX1611" s="510">
        <v>9926</v>
      </c>
      <c r="CY1611" s="510">
        <v>23</v>
      </c>
      <c r="CZ1611" s="510">
        <v>186266</v>
      </c>
      <c r="DA1611" s="510">
        <v>8099</v>
      </c>
      <c r="DB1611" s="510">
        <v>13534</v>
      </c>
      <c r="DC1611" s="510">
        <v>21</v>
      </c>
      <c r="DD1611" s="510">
        <v>245346</v>
      </c>
      <c r="DE1611" s="510">
        <v>11683</v>
      </c>
      <c r="DF1611" s="510">
        <v>24635</v>
      </c>
      <c r="DG1611" s="510">
        <v>14</v>
      </c>
      <c r="DH1611" s="510">
        <v>173197</v>
      </c>
      <c r="DI1611" s="510">
        <v>12371</v>
      </c>
      <c r="DJ1611" s="510">
        <v>22336</v>
      </c>
      <c r="DK1611" s="510">
        <v>8</v>
      </c>
      <c r="DL1611" s="510">
        <v>3115</v>
      </c>
      <c r="DM1611" s="510">
        <v>389</v>
      </c>
      <c r="DN1611" s="510">
        <v>681</v>
      </c>
      <c r="DO1611" s="510">
        <v>77</v>
      </c>
      <c r="DP1611" s="510">
        <v>2825</v>
      </c>
      <c r="DQ1611" s="510">
        <v>37</v>
      </c>
      <c r="DR1611" s="510">
        <v>77</v>
      </c>
      <c r="DS1611" s="510">
        <v>0</v>
      </c>
      <c r="DT1611" s="510">
        <v>0</v>
      </c>
      <c r="DU1611" s="510" t="s">
        <v>152</v>
      </c>
      <c r="DV1611" s="510" t="s">
        <v>152</v>
      </c>
      <c r="DW1611" s="510">
        <v>0</v>
      </c>
      <c r="DX1611" s="510">
        <v>1383</v>
      </c>
      <c r="DY1611" s="510">
        <v>1846289</v>
      </c>
      <c r="DZ1611" s="510">
        <v>1335</v>
      </c>
      <c r="EA1611" s="510">
        <v>2499</v>
      </c>
      <c r="EB1611" s="510">
        <v>729</v>
      </c>
      <c r="EC1611" s="510">
        <v>217</v>
      </c>
      <c r="ED1611" s="510">
        <v>76</v>
      </c>
      <c r="EE1611" s="510">
        <v>387604</v>
      </c>
      <c r="EF1611" s="510">
        <v>32</v>
      </c>
      <c r="EG1611" s="510">
        <v>0</v>
      </c>
      <c r="EH1611" s="510">
        <v>19</v>
      </c>
      <c r="EI1611" s="510"/>
      <c r="EJ1611" s="479"/>
      <c r="EK1611" s="479"/>
      <c r="EL1611" s="479"/>
      <c r="EM1611" s="479"/>
      <c r="EN1611" s="479"/>
      <c r="EO1611" s="479"/>
      <c r="EP1611" s="479"/>
      <c r="EQ1611" s="479"/>
      <c r="ER1611" s="479"/>
      <c r="ES1611" s="479"/>
      <c r="ET1611" s="479"/>
      <c r="EU1611" s="479"/>
      <c r="EV1611" s="479"/>
      <c r="EW1611" s="479"/>
      <c r="EX1611" s="479"/>
      <c r="EY1611" s="479"/>
      <c r="EZ1611" s="476"/>
      <c r="FA1611" s="446">
        <f t="shared" si="2774"/>
        <v>6</v>
      </c>
      <c r="FB1611" s="417">
        <f t="shared" si="2775"/>
        <v>2026</v>
      </c>
      <c r="FC1611" s="448">
        <f t="shared" si="2733"/>
        <v>46174</v>
      </c>
      <c r="FD1611" s="449">
        <f t="shared" si="2734"/>
        <v>30</v>
      </c>
      <c r="FE1611" s="450"/>
      <c r="FF1611" s="451">
        <f t="shared" si="2764"/>
        <v>0.62601626016260159</v>
      </c>
      <c r="FG1611" s="450"/>
      <c r="FH1611" s="452">
        <f t="shared" si="2768"/>
        <v>1.8235294117647058</v>
      </c>
      <c r="FI1611" s="452">
        <f t="shared" si="2769"/>
        <v>1.5147058823529411</v>
      </c>
      <c r="FJ1611" s="452">
        <f t="shared" si="2770"/>
        <v>1.8117647058823529</v>
      </c>
      <c r="FK1611" s="452">
        <f t="shared" si="2771"/>
        <v>1.588235294117647</v>
      </c>
      <c r="FL1611" s="452">
        <f t="shared" si="2772"/>
        <v>1.1779141104294479</v>
      </c>
      <c r="FM1611" s="452">
        <f t="shared" si="2776"/>
        <v>1.0929009640666083</v>
      </c>
      <c r="FN1611" s="452">
        <f t="shared" si="2777"/>
        <v>1.2543103448275863</v>
      </c>
      <c r="FO1611" s="452">
        <f t="shared" si="2778"/>
        <v>1.110632183908046</v>
      </c>
      <c r="FP1611" s="452">
        <f t="shared" si="2779"/>
        <v>1.1904761904761905</v>
      </c>
      <c r="FQ1611" s="452">
        <f t="shared" si="2780"/>
        <v>1.0476190476190477</v>
      </c>
      <c r="FR1611" s="453"/>
      <c r="FS1611" s="446">
        <f t="shared" si="2765"/>
        <v>0</v>
      </c>
      <c r="FT1611" s="446">
        <f t="shared" si="2765"/>
        <v>13405</v>
      </c>
      <c r="FU1611" s="446">
        <f t="shared" si="2765"/>
        <v>99580</v>
      </c>
      <c r="FV1611" s="446">
        <f t="shared" si="2765"/>
        <v>292995</v>
      </c>
      <c r="FW1611" s="446">
        <f t="shared" si="2765"/>
        <v>122944</v>
      </c>
      <c r="FX1611" s="446">
        <f t="shared" si="2765"/>
        <v>98090</v>
      </c>
      <c r="FY1611" s="446">
        <f t="shared" si="2765"/>
        <v>3842888</v>
      </c>
      <c r="FZ1611" s="446">
        <f t="shared" si="2765"/>
        <v>6626616</v>
      </c>
      <c r="GA1611" s="446">
        <f t="shared" si="2765"/>
        <v>656670</v>
      </c>
      <c r="GB1611" s="446">
        <f t="shared" si="2765"/>
        <v>1005152</v>
      </c>
      <c r="GC1611" s="446">
        <f t="shared" si="2766"/>
        <v>17340</v>
      </c>
      <c r="GD1611" s="446" t="str">
        <f t="shared" si="2766"/>
        <v>-</v>
      </c>
      <c r="GE1611" s="446" t="str">
        <f t="shared" si="2766"/>
        <v>-</v>
      </c>
      <c r="GF1611" s="446">
        <f t="shared" si="2766"/>
        <v>122944</v>
      </c>
      <c r="GG1611" s="446">
        <f t="shared" si="2766"/>
        <v>294756</v>
      </c>
      <c r="GH1611" s="446">
        <f t="shared" si="2766"/>
        <v>91140</v>
      </c>
      <c r="GI1611" s="446">
        <f t="shared" si="2766"/>
        <v>3298972</v>
      </c>
      <c r="GJ1611" s="446">
        <f t="shared" si="2766"/>
        <v>1230824</v>
      </c>
      <c r="GK1611" s="446">
        <f t="shared" si="2766"/>
        <v>311282</v>
      </c>
      <c r="GL1611" s="446">
        <f t="shared" si="2766"/>
        <v>517335</v>
      </c>
      <c r="GM1611" s="446">
        <f t="shared" si="2766"/>
        <v>312704</v>
      </c>
      <c r="GN1611" s="446" t="str">
        <f t="shared" si="2766"/>
        <v>-</v>
      </c>
      <c r="GO1611" s="446">
        <f t="shared" si="2766"/>
        <v>5448</v>
      </c>
      <c r="GP1611" s="446">
        <f t="shared" si="2766"/>
        <v>5929</v>
      </c>
      <c r="GQ1611" s="446">
        <f t="shared" si="2766"/>
        <v>3456117</v>
      </c>
      <c r="GR1611" s="446"/>
      <c r="GS1611" s="446"/>
      <c r="GT1611" s="446"/>
      <c r="GU1611" s="446"/>
      <c r="GV1611" s="416"/>
    </row>
    <row r="1612" spans="1:204" ht="9.65" customHeight="1" x14ac:dyDescent="0.2">
      <c r="A1612" s="493" t="str">
        <f t="shared" si="2773"/>
        <v>2026-27JUNERRU</v>
      </c>
      <c r="B1612" s="494" t="str">
        <f t="shared" si="2767"/>
        <v>2026-27</v>
      </c>
      <c r="C1612" s="402" t="s">
        <v>671</v>
      </c>
      <c r="D1612" s="494" t="s">
        <v>659</v>
      </c>
      <c r="E1612" s="494" t="s">
        <v>467</v>
      </c>
      <c r="F1612" s="495" t="s">
        <v>454</v>
      </c>
      <c r="G1612" s="511" t="s">
        <v>689</v>
      </c>
      <c r="H1612" s="519">
        <v>198212</v>
      </c>
      <c r="I1612" s="519">
        <v>144741</v>
      </c>
      <c r="J1612" s="519">
        <v>994749</v>
      </c>
      <c r="K1612" s="519">
        <v>7</v>
      </c>
      <c r="L1612" s="519">
        <v>1</v>
      </c>
      <c r="M1612" s="519">
        <v>21</v>
      </c>
      <c r="N1612" s="519">
        <v>50</v>
      </c>
      <c r="O1612" s="519">
        <v>108</v>
      </c>
      <c r="P1612" s="519">
        <v>637</v>
      </c>
      <c r="Q1612" s="519" t="s">
        <v>152</v>
      </c>
      <c r="R1612" s="519">
        <v>2238</v>
      </c>
      <c r="S1612" s="519">
        <v>130929</v>
      </c>
      <c r="T1612" s="519">
        <v>15282</v>
      </c>
      <c r="U1612" s="519">
        <v>10648</v>
      </c>
      <c r="V1612" s="519">
        <v>60787</v>
      </c>
      <c r="W1612" s="519">
        <v>15111</v>
      </c>
      <c r="X1612" s="519">
        <v>964</v>
      </c>
      <c r="Y1612" s="519">
        <v>6493107</v>
      </c>
      <c r="Z1612" s="519">
        <v>425</v>
      </c>
      <c r="AA1612" s="519">
        <v>727</v>
      </c>
      <c r="AB1612" s="519">
        <v>6329537</v>
      </c>
      <c r="AC1612" s="519">
        <v>594</v>
      </c>
      <c r="AD1612" s="519">
        <v>1018</v>
      </c>
      <c r="AE1612" s="519">
        <v>120361352</v>
      </c>
      <c r="AF1612" s="519">
        <v>1980</v>
      </c>
      <c r="AG1612" s="519">
        <v>4273</v>
      </c>
      <c r="AH1612" s="519">
        <v>89352006</v>
      </c>
      <c r="AI1612" s="519">
        <v>5913</v>
      </c>
      <c r="AJ1612" s="519">
        <v>14920</v>
      </c>
      <c r="AK1612" s="519">
        <v>9667254</v>
      </c>
      <c r="AL1612" s="519">
        <v>10028</v>
      </c>
      <c r="AM1612" s="519">
        <v>22807</v>
      </c>
      <c r="AN1612" s="519">
        <v>1865</v>
      </c>
      <c r="AO1612" s="519">
        <v>3794</v>
      </c>
      <c r="AP1612" s="519">
        <v>3053</v>
      </c>
      <c r="AQ1612" s="519">
        <v>7590922</v>
      </c>
      <c r="AR1612" s="519">
        <v>2486</v>
      </c>
      <c r="AS1612" s="519">
        <v>5254</v>
      </c>
      <c r="AT1612" s="519">
        <v>33518</v>
      </c>
      <c r="AU1612" s="519">
        <v>2811</v>
      </c>
      <c r="AV1612" s="519">
        <v>13166</v>
      </c>
      <c r="AW1612" s="519" t="s">
        <v>152</v>
      </c>
      <c r="AX1612" s="519">
        <v>833</v>
      </c>
      <c r="AY1612" s="519">
        <v>16708</v>
      </c>
      <c r="AZ1612" s="519" t="s">
        <v>152</v>
      </c>
      <c r="BA1612" s="519">
        <v>20954</v>
      </c>
      <c r="BB1612" s="519">
        <v>35081014</v>
      </c>
      <c r="BC1612" s="519">
        <v>1674</v>
      </c>
      <c r="BD1612" s="519">
        <v>3514</v>
      </c>
      <c r="BE1612" s="519">
        <v>1787</v>
      </c>
      <c r="BF1612" s="519">
        <v>4215</v>
      </c>
      <c r="BG1612" s="519">
        <v>11766</v>
      </c>
      <c r="BH1612" s="519">
        <v>3186</v>
      </c>
      <c r="BI1612" s="519">
        <v>60904</v>
      </c>
      <c r="BJ1612" s="519">
        <v>2876</v>
      </c>
      <c r="BK1612" s="519">
        <v>33631</v>
      </c>
      <c r="BL1612" s="519">
        <v>97411</v>
      </c>
      <c r="BM1612" s="519">
        <v>34902</v>
      </c>
      <c r="BN1612" s="519">
        <v>27319</v>
      </c>
      <c r="BO1612" s="519">
        <v>23527</v>
      </c>
      <c r="BP1612" s="519">
        <v>19138</v>
      </c>
      <c r="BQ1612" s="519">
        <v>105785</v>
      </c>
      <c r="BR1612" s="519">
        <v>68426</v>
      </c>
      <c r="BS1612" s="519">
        <v>37140</v>
      </c>
      <c r="BT1612" s="519">
        <v>17201</v>
      </c>
      <c r="BU1612" s="519">
        <v>1848</v>
      </c>
      <c r="BV1612" s="519">
        <v>1042</v>
      </c>
      <c r="BW1612" s="519">
        <v>70</v>
      </c>
      <c r="BX1612" s="519">
        <v>38694</v>
      </c>
      <c r="BY1612" s="519">
        <v>553</v>
      </c>
      <c r="BZ1612" s="519">
        <v>822</v>
      </c>
      <c r="CA1612" s="519">
        <v>12</v>
      </c>
      <c r="CB1612" s="519">
        <v>6258</v>
      </c>
      <c r="CC1612" s="519">
        <v>522</v>
      </c>
      <c r="CD1612" s="519">
        <v>811</v>
      </c>
      <c r="CE1612" s="519">
        <v>15200</v>
      </c>
      <c r="CF1612" s="519">
        <v>6448155</v>
      </c>
      <c r="CG1612" s="519">
        <v>424</v>
      </c>
      <c r="CH1612" s="519">
        <v>727</v>
      </c>
      <c r="CI1612" s="519">
        <v>4550</v>
      </c>
      <c r="CJ1612" s="519">
        <v>9772353</v>
      </c>
      <c r="CK1612" s="519">
        <v>2148</v>
      </c>
      <c r="CL1612" s="519">
        <v>4542</v>
      </c>
      <c r="CM1612" s="519">
        <v>1523</v>
      </c>
      <c r="CN1612" s="519">
        <v>2740036</v>
      </c>
      <c r="CO1612" s="519">
        <v>1799</v>
      </c>
      <c r="CP1612" s="519">
        <v>4064</v>
      </c>
      <c r="CQ1612" s="519">
        <v>54714</v>
      </c>
      <c r="CR1612" s="519">
        <v>107848963</v>
      </c>
      <c r="CS1612" s="519">
        <v>1971</v>
      </c>
      <c r="CT1612" s="519">
        <v>4246</v>
      </c>
      <c r="CU1612" s="519">
        <v>1272</v>
      </c>
      <c r="CV1612" s="519">
        <v>12265174</v>
      </c>
      <c r="CW1612" s="519">
        <v>9642</v>
      </c>
      <c r="CX1612" s="519">
        <v>21938</v>
      </c>
      <c r="CY1612" s="519">
        <v>500</v>
      </c>
      <c r="CZ1612" s="519">
        <v>2750981</v>
      </c>
      <c r="DA1612" s="519">
        <v>5502</v>
      </c>
      <c r="DB1612" s="519">
        <v>15355</v>
      </c>
      <c r="DC1612" s="519">
        <v>1109</v>
      </c>
      <c r="DD1612" s="519">
        <v>11914241</v>
      </c>
      <c r="DE1612" s="519">
        <v>10743</v>
      </c>
      <c r="DF1612" s="519">
        <v>24845</v>
      </c>
      <c r="DG1612" s="519">
        <v>101</v>
      </c>
      <c r="DH1612" s="519">
        <v>762769</v>
      </c>
      <c r="DI1612" s="519">
        <v>7552</v>
      </c>
      <c r="DJ1612" s="519">
        <v>18783</v>
      </c>
      <c r="DK1612" s="519">
        <v>1087</v>
      </c>
      <c r="DL1612" s="519">
        <v>384525</v>
      </c>
      <c r="DM1612" s="519">
        <v>354</v>
      </c>
      <c r="DN1612" s="519">
        <v>603</v>
      </c>
      <c r="DO1612" s="519">
        <v>9133</v>
      </c>
      <c r="DP1612" s="519">
        <v>496743</v>
      </c>
      <c r="DQ1612" s="519">
        <v>54</v>
      </c>
      <c r="DR1612" s="519">
        <v>106</v>
      </c>
      <c r="DS1612" s="519">
        <v>106</v>
      </c>
      <c r="DT1612" s="519">
        <v>291369</v>
      </c>
      <c r="DU1612" s="519">
        <v>2749</v>
      </c>
      <c r="DV1612" s="519">
        <v>7091</v>
      </c>
      <c r="DW1612" s="519">
        <v>100</v>
      </c>
      <c r="DX1612" s="519">
        <v>61174</v>
      </c>
      <c r="DY1612" s="519">
        <v>89380420</v>
      </c>
      <c r="DZ1612" s="519">
        <v>1461</v>
      </c>
      <c r="EA1612" s="519">
        <v>2566</v>
      </c>
      <c r="EB1612" s="519">
        <v>44589</v>
      </c>
      <c r="EC1612" s="519">
        <v>17855</v>
      </c>
      <c r="ED1612" s="519">
        <v>906</v>
      </c>
      <c r="EE1612" s="519">
        <v>12066495</v>
      </c>
      <c r="EF1612" s="519">
        <v>1418</v>
      </c>
      <c r="EG1612" s="519">
        <v>695</v>
      </c>
      <c r="EH1612" s="519">
        <v>163</v>
      </c>
      <c r="EI1612" s="519"/>
      <c r="EJ1612" s="512"/>
      <c r="EK1612" s="512"/>
      <c r="EL1612" s="512"/>
      <c r="EM1612" s="512"/>
      <c r="EN1612" s="512"/>
      <c r="EO1612" s="512"/>
      <c r="EP1612" s="512"/>
      <c r="EQ1612" s="512"/>
      <c r="ER1612" s="512"/>
      <c r="ES1612" s="512"/>
      <c r="ET1612" s="512"/>
      <c r="EU1612" s="512"/>
      <c r="EV1612" s="512"/>
      <c r="EW1612" s="512"/>
      <c r="EX1612" s="512"/>
      <c r="EY1612" s="512"/>
      <c r="EZ1612" s="514"/>
      <c r="FA1612" s="520">
        <f t="shared" si="2774"/>
        <v>6</v>
      </c>
      <c r="FB1612" s="493">
        <f t="shared" si="2775"/>
        <v>2026</v>
      </c>
      <c r="FC1612" s="498">
        <f t="shared" si="2733"/>
        <v>46174</v>
      </c>
      <c r="FD1612" s="499">
        <f t="shared" si="2734"/>
        <v>30</v>
      </c>
      <c r="FE1612" s="500"/>
      <c r="FF1612" s="515">
        <f t="shared" si="2764"/>
        <v>0.62362581085694779</v>
      </c>
      <c r="FG1612" s="500"/>
      <c r="FH1612" s="481">
        <f t="shared" si="2768"/>
        <v>2.2838633686690222</v>
      </c>
      <c r="FI1612" s="481">
        <f t="shared" si="2769"/>
        <v>1.7876586834184007</v>
      </c>
      <c r="FJ1612" s="481">
        <f t="shared" si="2770"/>
        <v>2.2095229151014273</v>
      </c>
      <c r="FK1612" s="481">
        <f t="shared" si="2771"/>
        <v>1.7973328324567994</v>
      </c>
      <c r="FL1612" s="481">
        <f t="shared" si="2772"/>
        <v>1.7402569628374489</v>
      </c>
      <c r="FM1612" s="481">
        <f t="shared" si="2776"/>
        <v>1.1256683172388833</v>
      </c>
      <c r="FN1612" s="481">
        <f t="shared" si="2777"/>
        <v>2.4578121897955132</v>
      </c>
      <c r="FO1612" s="481">
        <f t="shared" si="2778"/>
        <v>1.1383098405135332</v>
      </c>
      <c r="FP1612" s="481">
        <f t="shared" si="2779"/>
        <v>1.9170124481327802</v>
      </c>
      <c r="FQ1612" s="481">
        <f t="shared" si="2780"/>
        <v>1.0809128630705394</v>
      </c>
      <c r="FR1612" s="501"/>
      <c r="FS1612" s="482">
        <f t="shared" si="2765"/>
        <v>144741</v>
      </c>
      <c r="FT1612" s="482">
        <f t="shared" si="2765"/>
        <v>3039561</v>
      </c>
      <c r="FU1612" s="482">
        <f t="shared" si="2765"/>
        <v>7237050</v>
      </c>
      <c r="FV1612" s="482">
        <f t="shared" si="2765"/>
        <v>15632028</v>
      </c>
      <c r="FW1612" s="482">
        <f t="shared" si="2765"/>
        <v>11110014</v>
      </c>
      <c r="FX1612" s="482">
        <f t="shared" si="2765"/>
        <v>10839664</v>
      </c>
      <c r="FY1612" s="482">
        <f t="shared" si="2765"/>
        <v>259742851</v>
      </c>
      <c r="FZ1612" s="482">
        <f t="shared" si="2765"/>
        <v>225456120</v>
      </c>
      <c r="GA1612" s="482">
        <f t="shared" si="2765"/>
        <v>21985948</v>
      </c>
      <c r="GB1612" s="482">
        <f t="shared" si="2765"/>
        <v>73632356</v>
      </c>
      <c r="GC1612" s="482">
        <f t="shared" si="2766"/>
        <v>16040462</v>
      </c>
      <c r="GD1612" s="482">
        <f t="shared" si="2766"/>
        <v>57540</v>
      </c>
      <c r="GE1612" s="482">
        <f t="shared" si="2766"/>
        <v>9732</v>
      </c>
      <c r="GF1612" s="482">
        <f t="shared" si="2766"/>
        <v>11050400</v>
      </c>
      <c r="GG1612" s="482">
        <f t="shared" si="2766"/>
        <v>20666100</v>
      </c>
      <c r="GH1612" s="482">
        <f t="shared" si="2766"/>
        <v>6189472</v>
      </c>
      <c r="GI1612" s="482">
        <f t="shared" si="2766"/>
        <v>232315644</v>
      </c>
      <c r="GJ1612" s="482">
        <f t="shared" si="2766"/>
        <v>27905136</v>
      </c>
      <c r="GK1612" s="482">
        <f t="shared" si="2766"/>
        <v>7677500</v>
      </c>
      <c r="GL1612" s="482">
        <f t="shared" si="2766"/>
        <v>27553105</v>
      </c>
      <c r="GM1612" s="482">
        <f t="shared" si="2766"/>
        <v>1897083</v>
      </c>
      <c r="GN1612" s="482">
        <f t="shared" si="2766"/>
        <v>751646</v>
      </c>
      <c r="GO1612" s="482">
        <f t="shared" si="2766"/>
        <v>655461</v>
      </c>
      <c r="GP1612" s="482">
        <f t="shared" si="2766"/>
        <v>968098</v>
      </c>
      <c r="GQ1612" s="482">
        <f t="shared" si="2766"/>
        <v>156972484</v>
      </c>
      <c r="GR1612" s="482"/>
      <c r="GS1612" s="482"/>
      <c r="GT1612" s="482"/>
      <c r="GU1612" s="482"/>
      <c r="GV1612" s="502"/>
    </row>
    <row r="1613" spans="1:204" ht="9.65" customHeight="1" x14ac:dyDescent="0.2">
      <c r="A1613" s="417" t="str">
        <f t="shared" si="2773"/>
        <v>2026-27JUNERX6</v>
      </c>
      <c r="B1613" s="458" t="str">
        <f t="shared" si="2767"/>
        <v>2026-27</v>
      </c>
      <c r="C1613" s="402" t="s">
        <v>671</v>
      </c>
      <c r="D1613" s="458" t="s">
        <v>646</v>
      </c>
      <c r="E1613" s="458" t="s">
        <v>645</v>
      </c>
      <c r="F1613" s="478" t="s">
        <v>448</v>
      </c>
      <c r="G1613" s="478" t="s">
        <v>690</v>
      </c>
      <c r="H1613" s="510">
        <v>53355</v>
      </c>
      <c r="I1613" s="510">
        <v>37821</v>
      </c>
      <c r="J1613" s="510">
        <v>59941</v>
      </c>
      <c r="K1613" s="510">
        <v>2</v>
      </c>
      <c r="L1613" s="510">
        <v>0</v>
      </c>
      <c r="M1613" s="510">
        <v>3</v>
      </c>
      <c r="N1613" s="510">
        <v>7</v>
      </c>
      <c r="O1613" s="510">
        <v>23</v>
      </c>
      <c r="P1613" s="510">
        <v>258</v>
      </c>
      <c r="Q1613" s="510" t="s">
        <v>152</v>
      </c>
      <c r="R1613" s="510">
        <v>6</v>
      </c>
      <c r="S1613" s="510">
        <v>42452</v>
      </c>
      <c r="T1613" s="510">
        <v>3513</v>
      </c>
      <c r="U1613" s="510">
        <v>2225</v>
      </c>
      <c r="V1613" s="510">
        <v>20055</v>
      </c>
      <c r="W1613" s="510">
        <v>10760</v>
      </c>
      <c r="X1613" s="510">
        <v>557</v>
      </c>
      <c r="Y1613" s="510">
        <v>1288989</v>
      </c>
      <c r="Z1613" s="510">
        <v>367</v>
      </c>
      <c r="AA1613" s="510">
        <v>630</v>
      </c>
      <c r="AB1613" s="510">
        <v>934232</v>
      </c>
      <c r="AC1613" s="510">
        <v>420</v>
      </c>
      <c r="AD1613" s="510">
        <v>731</v>
      </c>
      <c r="AE1613" s="510">
        <v>23559184</v>
      </c>
      <c r="AF1613" s="510">
        <v>1175</v>
      </c>
      <c r="AG1613" s="510">
        <v>2350</v>
      </c>
      <c r="AH1613" s="510">
        <v>34267713</v>
      </c>
      <c r="AI1613" s="510">
        <v>3185</v>
      </c>
      <c r="AJ1613" s="510">
        <v>6977</v>
      </c>
      <c r="AK1613" s="510">
        <v>2063412</v>
      </c>
      <c r="AL1613" s="510">
        <v>3705</v>
      </c>
      <c r="AM1613" s="510">
        <v>9028</v>
      </c>
      <c r="AN1613" s="510">
        <v>357</v>
      </c>
      <c r="AO1613" s="510">
        <v>3151</v>
      </c>
      <c r="AP1613" s="510">
        <v>1057</v>
      </c>
      <c r="AQ1613" s="510">
        <v>2811160</v>
      </c>
      <c r="AR1613" s="510">
        <v>2660</v>
      </c>
      <c r="AS1613" s="510">
        <v>6176</v>
      </c>
      <c r="AT1613" s="510">
        <v>5407</v>
      </c>
      <c r="AU1613" s="510">
        <v>8</v>
      </c>
      <c r="AV1613" s="510">
        <v>133</v>
      </c>
      <c r="AW1613" s="510" t="s">
        <v>152</v>
      </c>
      <c r="AX1613" s="510">
        <v>247</v>
      </c>
      <c r="AY1613" s="510">
        <v>5019</v>
      </c>
      <c r="AZ1613" s="510" t="s">
        <v>152</v>
      </c>
      <c r="BA1613" s="510">
        <v>7584</v>
      </c>
      <c r="BB1613" s="510">
        <v>12987093</v>
      </c>
      <c r="BC1613" s="510">
        <v>1712</v>
      </c>
      <c r="BD1613" s="510">
        <v>3232</v>
      </c>
      <c r="BE1613" s="510">
        <v>137</v>
      </c>
      <c r="BF1613" s="510">
        <v>2238</v>
      </c>
      <c r="BG1613" s="510">
        <v>3745</v>
      </c>
      <c r="BH1613" s="510">
        <v>1464</v>
      </c>
      <c r="BI1613" s="510">
        <v>21717</v>
      </c>
      <c r="BJ1613" s="510">
        <v>3063</v>
      </c>
      <c r="BK1613" s="510">
        <v>12265</v>
      </c>
      <c r="BL1613" s="510">
        <v>37045</v>
      </c>
      <c r="BM1613" s="510">
        <v>6725</v>
      </c>
      <c r="BN1613" s="510">
        <v>4963</v>
      </c>
      <c r="BO1613" s="510">
        <v>4311</v>
      </c>
      <c r="BP1613" s="510">
        <v>3205</v>
      </c>
      <c r="BQ1613" s="510">
        <v>26233</v>
      </c>
      <c r="BR1613" s="510">
        <v>21657</v>
      </c>
      <c r="BS1613" s="510">
        <v>18262</v>
      </c>
      <c r="BT1613" s="510">
        <v>11534</v>
      </c>
      <c r="BU1613" s="510">
        <v>1103</v>
      </c>
      <c r="BV1613" s="510">
        <v>589</v>
      </c>
      <c r="BW1613" s="510">
        <v>65</v>
      </c>
      <c r="BX1613" s="510">
        <v>29485</v>
      </c>
      <c r="BY1613" s="510">
        <v>454</v>
      </c>
      <c r="BZ1613" s="510">
        <v>870</v>
      </c>
      <c r="CA1613" s="510">
        <v>65</v>
      </c>
      <c r="CB1613" s="510">
        <v>21179</v>
      </c>
      <c r="CC1613" s="510">
        <v>326</v>
      </c>
      <c r="CD1613" s="510">
        <v>566</v>
      </c>
      <c r="CE1613" s="510">
        <v>3383</v>
      </c>
      <c r="CF1613" s="510">
        <v>1238325</v>
      </c>
      <c r="CG1613" s="510">
        <v>366</v>
      </c>
      <c r="CH1613" s="510">
        <v>627</v>
      </c>
      <c r="CI1613" s="510">
        <v>2520</v>
      </c>
      <c r="CJ1613" s="510">
        <v>2645229</v>
      </c>
      <c r="CK1613" s="510">
        <v>1050</v>
      </c>
      <c r="CL1613" s="510">
        <v>2009</v>
      </c>
      <c r="CM1613" s="510">
        <v>829</v>
      </c>
      <c r="CN1613" s="510">
        <v>728857</v>
      </c>
      <c r="CO1613" s="510">
        <v>879</v>
      </c>
      <c r="CP1613" s="510">
        <v>1861</v>
      </c>
      <c r="CQ1613" s="510">
        <v>16706</v>
      </c>
      <c r="CR1613" s="510">
        <v>20185098</v>
      </c>
      <c r="CS1613" s="510">
        <v>1208</v>
      </c>
      <c r="CT1613" s="510">
        <v>2416</v>
      </c>
      <c r="CU1613" s="510">
        <v>1232</v>
      </c>
      <c r="CV1613" s="510">
        <v>3933171</v>
      </c>
      <c r="CW1613" s="510">
        <v>3193</v>
      </c>
      <c r="CX1613" s="510">
        <v>7473</v>
      </c>
      <c r="CY1613" s="510">
        <v>76</v>
      </c>
      <c r="CZ1613" s="510">
        <v>275039</v>
      </c>
      <c r="DA1613" s="510">
        <v>3619</v>
      </c>
      <c r="DB1613" s="510">
        <v>7084</v>
      </c>
      <c r="DC1613" s="510">
        <v>1333</v>
      </c>
      <c r="DD1613" s="510">
        <v>8229219</v>
      </c>
      <c r="DE1613" s="510">
        <v>6173</v>
      </c>
      <c r="DF1613" s="510">
        <v>13939</v>
      </c>
      <c r="DG1613" s="510">
        <v>745</v>
      </c>
      <c r="DH1613" s="510">
        <v>4309171</v>
      </c>
      <c r="DI1613" s="510">
        <v>5784</v>
      </c>
      <c r="DJ1613" s="510">
        <v>14811</v>
      </c>
      <c r="DK1613" s="510">
        <v>45</v>
      </c>
      <c r="DL1613" s="510">
        <v>28053</v>
      </c>
      <c r="DM1613" s="510">
        <v>623</v>
      </c>
      <c r="DN1613" s="510">
        <v>1128</v>
      </c>
      <c r="DO1613" s="510">
        <v>1902</v>
      </c>
      <c r="DP1613" s="510">
        <v>56171</v>
      </c>
      <c r="DQ1613" s="510">
        <v>30</v>
      </c>
      <c r="DR1613" s="510">
        <v>56</v>
      </c>
      <c r="DS1613" s="510">
        <v>0</v>
      </c>
      <c r="DT1613" s="510">
        <v>0</v>
      </c>
      <c r="DU1613" s="510" t="s">
        <v>152</v>
      </c>
      <c r="DV1613" s="510" t="s">
        <v>152</v>
      </c>
      <c r="DW1613" s="510">
        <v>0</v>
      </c>
      <c r="DX1613" s="510">
        <v>20715</v>
      </c>
      <c r="DY1613" s="510">
        <v>21707233</v>
      </c>
      <c r="DZ1613" s="510">
        <v>1048</v>
      </c>
      <c r="EA1613" s="510">
        <v>1675</v>
      </c>
      <c r="EB1613" s="510">
        <v>9790</v>
      </c>
      <c r="EC1613" s="510">
        <v>1724</v>
      </c>
      <c r="ED1613" s="510">
        <v>288</v>
      </c>
      <c r="EE1613" s="510">
        <v>1696264</v>
      </c>
      <c r="EF1613" s="510">
        <v>4095</v>
      </c>
      <c r="EG1613" s="510">
        <v>803</v>
      </c>
      <c r="EH1613" s="510">
        <v>4</v>
      </c>
      <c r="EI1613" s="510"/>
      <c r="EJ1613" s="479"/>
      <c r="EK1613" s="479"/>
      <c r="EL1613" s="479"/>
      <c r="EM1613" s="479"/>
      <c r="EN1613" s="479"/>
      <c r="EO1613" s="479"/>
      <c r="EP1613" s="479"/>
      <c r="EQ1613" s="479"/>
      <c r="ER1613" s="479"/>
      <c r="ES1613" s="479"/>
      <c r="ET1613" s="479"/>
      <c r="EU1613" s="479"/>
      <c r="EV1613" s="479"/>
      <c r="EW1613" s="479"/>
      <c r="EX1613" s="479"/>
      <c r="EY1613" s="479"/>
      <c r="EZ1613" s="476"/>
      <c r="FA1613" s="446">
        <f t="shared" si="2774"/>
        <v>6</v>
      </c>
      <c r="FB1613" s="417">
        <f t="shared" si="2775"/>
        <v>2026</v>
      </c>
      <c r="FC1613" s="448">
        <f t="shared" si="2733"/>
        <v>46174</v>
      </c>
      <c r="FD1613" s="449">
        <f t="shared" si="2734"/>
        <v>30</v>
      </c>
      <c r="FE1613" s="450"/>
      <c r="FF1613" s="451">
        <f t="shared" si="2764"/>
        <v>0.58433179723502304</v>
      </c>
      <c r="FG1613" s="450"/>
      <c r="FH1613" s="452">
        <f t="shared" si="2768"/>
        <v>1.9143182465129518</v>
      </c>
      <c r="FI1613" s="452">
        <f t="shared" si="2769"/>
        <v>1.4127526330771421</v>
      </c>
      <c r="FJ1613" s="452">
        <f t="shared" si="2770"/>
        <v>1.9375280898876404</v>
      </c>
      <c r="FK1613" s="452">
        <f t="shared" si="2771"/>
        <v>1.4404494382022472</v>
      </c>
      <c r="FL1613" s="452">
        <f t="shared" si="2772"/>
        <v>1.3080528546497132</v>
      </c>
      <c r="FM1613" s="452">
        <f t="shared" si="2776"/>
        <v>1.0798803290949888</v>
      </c>
      <c r="FN1613" s="452">
        <f t="shared" si="2777"/>
        <v>1.6972118959107807</v>
      </c>
      <c r="FO1613" s="452">
        <f t="shared" si="2778"/>
        <v>1.0719330855018587</v>
      </c>
      <c r="FP1613" s="452">
        <f t="shared" si="2779"/>
        <v>1.9802513464991023</v>
      </c>
      <c r="FQ1613" s="452">
        <f t="shared" si="2780"/>
        <v>1.0574506283662477</v>
      </c>
      <c r="FR1613" s="453"/>
      <c r="FS1613" s="446">
        <f t="shared" si="2765"/>
        <v>0</v>
      </c>
      <c r="FT1613" s="446">
        <f t="shared" si="2765"/>
        <v>113463</v>
      </c>
      <c r="FU1613" s="446">
        <f t="shared" si="2765"/>
        <v>264747</v>
      </c>
      <c r="FV1613" s="446">
        <f t="shared" si="2765"/>
        <v>869883</v>
      </c>
      <c r="FW1613" s="446">
        <f t="shared" si="2765"/>
        <v>2213190</v>
      </c>
      <c r="FX1613" s="446">
        <f t="shared" si="2765"/>
        <v>1626475</v>
      </c>
      <c r="FY1613" s="446">
        <f t="shared" si="2765"/>
        <v>47129250</v>
      </c>
      <c r="FZ1613" s="446">
        <f t="shared" si="2765"/>
        <v>75072520</v>
      </c>
      <c r="GA1613" s="446">
        <f t="shared" si="2765"/>
        <v>5028596</v>
      </c>
      <c r="GB1613" s="446">
        <f t="shared" si="2765"/>
        <v>24511488</v>
      </c>
      <c r="GC1613" s="446">
        <f t="shared" si="2766"/>
        <v>6528032</v>
      </c>
      <c r="GD1613" s="446">
        <f t="shared" si="2766"/>
        <v>56550</v>
      </c>
      <c r="GE1613" s="446">
        <f t="shared" si="2766"/>
        <v>36790</v>
      </c>
      <c r="GF1613" s="446">
        <f t="shared" si="2766"/>
        <v>2121141</v>
      </c>
      <c r="GG1613" s="446">
        <f t="shared" si="2766"/>
        <v>5062680</v>
      </c>
      <c r="GH1613" s="446">
        <f t="shared" si="2766"/>
        <v>1542769</v>
      </c>
      <c r="GI1613" s="446">
        <f t="shared" si="2766"/>
        <v>40361696</v>
      </c>
      <c r="GJ1613" s="446">
        <f t="shared" si="2766"/>
        <v>9206736</v>
      </c>
      <c r="GK1613" s="446">
        <f t="shared" si="2766"/>
        <v>538384</v>
      </c>
      <c r="GL1613" s="446">
        <f t="shared" si="2766"/>
        <v>18580687</v>
      </c>
      <c r="GM1613" s="446">
        <f t="shared" si="2766"/>
        <v>11034195</v>
      </c>
      <c r="GN1613" s="446" t="str">
        <f t="shared" si="2766"/>
        <v>-</v>
      </c>
      <c r="GO1613" s="446">
        <f t="shared" si="2766"/>
        <v>50760</v>
      </c>
      <c r="GP1613" s="446">
        <f t="shared" si="2766"/>
        <v>106512</v>
      </c>
      <c r="GQ1613" s="446">
        <f t="shared" si="2766"/>
        <v>34697625</v>
      </c>
      <c r="GR1613" s="446"/>
      <c r="GS1613" s="446"/>
      <c r="GT1613" s="446"/>
      <c r="GU1613" s="446"/>
      <c r="GV1613" s="416"/>
    </row>
    <row r="1614" spans="1:204" ht="9.75" customHeight="1" x14ac:dyDescent="0.2">
      <c r="A1614" s="417" t="str">
        <f t="shared" si="2773"/>
        <v>2026-27JUNERX7</v>
      </c>
      <c r="B1614" s="458" t="str">
        <f t="shared" si="2767"/>
        <v>2026-27</v>
      </c>
      <c r="C1614" s="402" t="s">
        <v>671</v>
      </c>
      <c r="D1614" s="458" t="s">
        <v>649</v>
      </c>
      <c r="E1614" s="458" t="s">
        <v>462</v>
      </c>
      <c r="F1614" s="478" t="s">
        <v>449</v>
      </c>
      <c r="G1614" s="478" t="s">
        <v>691</v>
      </c>
      <c r="H1614" s="510">
        <v>145958</v>
      </c>
      <c r="I1614" s="510">
        <v>106520</v>
      </c>
      <c r="J1614" s="510">
        <v>759607</v>
      </c>
      <c r="K1614" s="510">
        <v>7</v>
      </c>
      <c r="L1614" s="510">
        <v>0</v>
      </c>
      <c r="M1614" s="510">
        <v>14</v>
      </c>
      <c r="N1614" s="510">
        <v>58</v>
      </c>
      <c r="O1614" s="510">
        <v>136</v>
      </c>
      <c r="P1614" s="510">
        <v>413</v>
      </c>
      <c r="Q1614" s="510" t="s">
        <v>152</v>
      </c>
      <c r="R1614" s="510">
        <v>1105</v>
      </c>
      <c r="S1614" s="510">
        <v>98269</v>
      </c>
      <c r="T1614" s="510">
        <v>10885</v>
      </c>
      <c r="U1614" s="510">
        <v>6979</v>
      </c>
      <c r="V1614" s="510">
        <v>47793</v>
      </c>
      <c r="W1614" s="510">
        <v>15511</v>
      </c>
      <c r="X1614" s="510">
        <v>961</v>
      </c>
      <c r="Y1614" s="510">
        <v>4606723</v>
      </c>
      <c r="Z1614" s="510">
        <v>423</v>
      </c>
      <c r="AA1614" s="510">
        <v>722</v>
      </c>
      <c r="AB1614" s="510">
        <v>3808716</v>
      </c>
      <c r="AC1614" s="510">
        <v>546</v>
      </c>
      <c r="AD1614" s="510">
        <v>928</v>
      </c>
      <c r="AE1614" s="510">
        <v>77790655</v>
      </c>
      <c r="AF1614" s="510">
        <v>1628</v>
      </c>
      <c r="AG1614" s="510">
        <v>3255</v>
      </c>
      <c r="AH1614" s="510">
        <v>99054452</v>
      </c>
      <c r="AI1614" s="510">
        <v>6386</v>
      </c>
      <c r="AJ1614" s="510">
        <v>13718</v>
      </c>
      <c r="AK1614" s="510">
        <v>6774322</v>
      </c>
      <c r="AL1614" s="510">
        <v>7049</v>
      </c>
      <c r="AM1614" s="510">
        <v>15639</v>
      </c>
      <c r="AN1614" s="510">
        <v>1788</v>
      </c>
      <c r="AO1614" s="510">
        <v>6243</v>
      </c>
      <c r="AP1614" s="510">
        <v>3116</v>
      </c>
      <c r="AQ1614" s="510">
        <v>8964254</v>
      </c>
      <c r="AR1614" s="510">
        <v>2877</v>
      </c>
      <c r="AS1614" s="510">
        <v>6012</v>
      </c>
      <c r="AT1614" s="510">
        <v>17874</v>
      </c>
      <c r="AU1614" s="510">
        <v>2406</v>
      </c>
      <c r="AV1614" s="510">
        <v>8467</v>
      </c>
      <c r="AW1614" s="510" t="s">
        <v>152</v>
      </c>
      <c r="AX1614" s="510">
        <v>552</v>
      </c>
      <c r="AY1614" s="510">
        <v>6449</v>
      </c>
      <c r="AZ1614" s="510" t="s">
        <v>152</v>
      </c>
      <c r="BA1614" s="510">
        <v>19606</v>
      </c>
      <c r="BB1614" s="510">
        <v>41991871</v>
      </c>
      <c r="BC1614" s="510">
        <v>2142</v>
      </c>
      <c r="BD1614" s="510">
        <v>5325</v>
      </c>
      <c r="BE1614" s="510">
        <v>2253</v>
      </c>
      <c r="BF1614" s="510">
        <v>5023</v>
      </c>
      <c r="BG1614" s="510">
        <v>11338</v>
      </c>
      <c r="BH1614" s="510">
        <v>992</v>
      </c>
      <c r="BI1614" s="510">
        <v>49031</v>
      </c>
      <c r="BJ1614" s="510">
        <v>6041</v>
      </c>
      <c r="BK1614" s="510">
        <v>25323</v>
      </c>
      <c r="BL1614" s="510">
        <v>80395</v>
      </c>
      <c r="BM1614" s="510">
        <v>22962</v>
      </c>
      <c r="BN1614" s="510">
        <v>19038</v>
      </c>
      <c r="BO1614" s="510">
        <v>14687</v>
      </c>
      <c r="BP1614" s="510">
        <v>12350</v>
      </c>
      <c r="BQ1614" s="510">
        <v>60932</v>
      </c>
      <c r="BR1614" s="510">
        <v>50425</v>
      </c>
      <c r="BS1614" s="510">
        <v>21012</v>
      </c>
      <c r="BT1614" s="510">
        <v>13542</v>
      </c>
      <c r="BU1614" s="510">
        <v>1300</v>
      </c>
      <c r="BV1614" s="510">
        <v>830</v>
      </c>
      <c r="BW1614" s="510">
        <v>174</v>
      </c>
      <c r="BX1614" s="510">
        <v>80172</v>
      </c>
      <c r="BY1614" s="510">
        <v>461</v>
      </c>
      <c r="BZ1614" s="510">
        <v>712</v>
      </c>
      <c r="CA1614" s="510">
        <v>110</v>
      </c>
      <c r="CB1614" s="510">
        <v>47786</v>
      </c>
      <c r="CC1614" s="510">
        <v>434</v>
      </c>
      <c r="CD1614" s="510">
        <v>772</v>
      </c>
      <c r="CE1614" s="510">
        <v>10601</v>
      </c>
      <c r="CF1614" s="510">
        <v>4478765</v>
      </c>
      <c r="CG1614" s="510">
        <v>422</v>
      </c>
      <c r="CH1614" s="510">
        <v>721</v>
      </c>
      <c r="CI1614" s="510">
        <v>6306</v>
      </c>
      <c r="CJ1614" s="510">
        <v>9881198</v>
      </c>
      <c r="CK1614" s="510">
        <v>1567</v>
      </c>
      <c r="CL1614" s="510">
        <v>3237</v>
      </c>
      <c r="CM1614" s="510">
        <v>2669</v>
      </c>
      <c r="CN1614" s="510">
        <v>3754615</v>
      </c>
      <c r="CO1614" s="510">
        <v>1407</v>
      </c>
      <c r="CP1614" s="510">
        <v>2988</v>
      </c>
      <c r="CQ1614" s="510">
        <v>38818</v>
      </c>
      <c r="CR1614" s="510">
        <v>64154842</v>
      </c>
      <c r="CS1614" s="510">
        <v>1653</v>
      </c>
      <c r="CT1614" s="510">
        <v>3271</v>
      </c>
      <c r="CU1614" s="510">
        <v>2273</v>
      </c>
      <c r="CV1614" s="510">
        <v>14788290</v>
      </c>
      <c r="CW1614" s="510">
        <v>6506</v>
      </c>
      <c r="CX1614" s="510">
        <v>14615</v>
      </c>
      <c r="CY1614" s="510">
        <v>1345</v>
      </c>
      <c r="CZ1614" s="510">
        <v>8694178</v>
      </c>
      <c r="DA1614" s="510">
        <v>6464</v>
      </c>
      <c r="DB1614" s="510">
        <v>15078</v>
      </c>
      <c r="DC1614" s="510">
        <v>1142</v>
      </c>
      <c r="DD1614" s="510">
        <v>13171817</v>
      </c>
      <c r="DE1614" s="510">
        <v>11534</v>
      </c>
      <c r="DF1614" s="510">
        <v>25695</v>
      </c>
      <c r="DG1614" s="510">
        <v>485</v>
      </c>
      <c r="DH1614" s="510">
        <v>7043349</v>
      </c>
      <c r="DI1614" s="510">
        <v>14522</v>
      </c>
      <c r="DJ1614" s="510">
        <v>39772</v>
      </c>
      <c r="DK1614" s="510">
        <v>492</v>
      </c>
      <c r="DL1614" s="510">
        <v>186153</v>
      </c>
      <c r="DM1614" s="510">
        <v>378</v>
      </c>
      <c r="DN1614" s="510">
        <v>549</v>
      </c>
      <c r="DO1614" s="510">
        <v>6198</v>
      </c>
      <c r="DP1614" s="510">
        <v>245429</v>
      </c>
      <c r="DQ1614" s="510">
        <v>40</v>
      </c>
      <c r="DR1614" s="510">
        <v>73</v>
      </c>
      <c r="DS1614" s="510">
        <v>148</v>
      </c>
      <c r="DT1614" s="510">
        <v>223044</v>
      </c>
      <c r="DU1614" s="510">
        <v>1507</v>
      </c>
      <c r="DV1614" s="510">
        <v>3263</v>
      </c>
      <c r="DW1614" s="510">
        <v>125</v>
      </c>
      <c r="DX1614" s="510">
        <v>54393</v>
      </c>
      <c r="DY1614" s="510">
        <v>87462068</v>
      </c>
      <c r="DZ1614" s="510">
        <v>1608</v>
      </c>
      <c r="EA1614" s="510">
        <v>2774</v>
      </c>
      <c r="EB1614" s="510">
        <v>37999</v>
      </c>
      <c r="EC1614" s="510">
        <v>13959</v>
      </c>
      <c r="ED1614" s="510">
        <v>2992</v>
      </c>
      <c r="EE1614" s="510">
        <v>20662555</v>
      </c>
      <c r="EF1614" s="510">
        <v>1561</v>
      </c>
      <c r="EG1614" s="510">
        <v>566</v>
      </c>
      <c r="EH1614" s="510">
        <v>551</v>
      </c>
      <c r="EI1614" s="510"/>
      <c r="EJ1614" s="479"/>
      <c r="EK1614" s="479"/>
      <c r="EL1614" s="479"/>
      <c r="EM1614" s="479"/>
      <c r="EN1614" s="479"/>
      <c r="EO1614" s="479"/>
      <c r="EP1614" s="479"/>
      <c r="EQ1614" s="479"/>
      <c r="ER1614" s="479"/>
      <c r="ES1614" s="479"/>
      <c r="ET1614" s="479"/>
      <c r="EU1614" s="479"/>
      <c r="EV1614" s="479"/>
      <c r="EW1614" s="479"/>
      <c r="EX1614" s="479"/>
      <c r="EY1614" s="479"/>
      <c r="EZ1614" s="476"/>
      <c r="FA1614" s="446">
        <f t="shared" si="2774"/>
        <v>6</v>
      </c>
      <c r="FB1614" s="417">
        <f t="shared" si="2775"/>
        <v>2026</v>
      </c>
      <c r="FC1614" s="448">
        <f t="shared" si="2733"/>
        <v>46174</v>
      </c>
      <c r="FD1614" s="449">
        <f t="shared" si="2734"/>
        <v>30</v>
      </c>
      <c r="FE1614" s="450"/>
      <c r="FF1614" s="451">
        <f t="shared" si="2764"/>
        <v>0.59186401833460656</v>
      </c>
      <c r="FG1614" s="450"/>
      <c r="FH1614" s="452">
        <f t="shared" si="2768"/>
        <v>2.1095084979329353</v>
      </c>
      <c r="FI1614" s="452">
        <f t="shared" si="2769"/>
        <v>1.7490124023886082</v>
      </c>
      <c r="FJ1614" s="452">
        <f t="shared" si="2770"/>
        <v>2.1044562258203179</v>
      </c>
      <c r="FK1614" s="452">
        <f t="shared" si="2771"/>
        <v>1.7695944977790514</v>
      </c>
      <c r="FL1614" s="452">
        <f t="shared" si="2772"/>
        <v>1.2749147364676836</v>
      </c>
      <c r="FM1614" s="452">
        <f t="shared" si="2776"/>
        <v>1.0550708262716297</v>
      </c>
      <c r="FN1614" s="452">
        <f t="shared" si="2777"/>
        <v>1.3546515376184642</v>
      </c>
      <c r="FO1614" s="452">
        <f t="shared" si="2778"/>
        <v>0.87305782992714842</v>
      </c>
      <c r="FP1614" s="452">
        <f t="shared" si="2779"/>
        <v>1.3527575442247659</v>
      </c>
      <c r="FQ1614" s="452">
        <f t="shared" si="2780"/>
        <v>0.86368366285119669</v>
      </c>
      <c r="FR1614" s="453"/>
      <c r="FS1614" s="446">
        <f t="shared" si="2765"/>
        <v>0</v>
      </c>
      <c r="FT1614" s="446">
        <f t="shared" si="2765"/>
        <v>1491280</v>
      </c>
      <c r="FU1614" s="446">
        <f t="shared" si="2765"/>
        <v>6178160</v>
      </c>
      <c r="FV1614" s="446">
        <f t="shared" si="2765"/>
        <v>14486720</v>
      </c>
      <c r="FW1614" s="446">
        <f t="shared" si="2765"/>
        <v>7858970</v>
      </c>
      <c r="FX1614" s="446">
        <f t="shared" si="2765"/>
        <v>6476512</v>
      </c>
      <c r="FY1614" s="446">
        <f t="shared" si="2765"/>
        <v>155566215</v>
      </c>
      <c r="FZ1614" s="446">
        <f t="shared" si="2765"/>
        <v>212779898</v>
      </c>
      <c r="GA1614" s="446">
        <f t="shared" si="2765"/>
        <v>15029079</v>
      </c>
      <c r="GB1614" s="446">
        <f t="shared" si="2765"/>
        <v>104401950</v>
      </c>
      <c r="GC1614" s="446">
        <f t="shared" si="2766"/>
        <v>18733392</v>
      </c>
      <c r="GD1614" s="446">
        <f t="shared" si="2766"/>
        <v>123888</v>
      </c>
      <c r="GE1614" s="446">
        <f t="shared" si="2766"/>
        <v>84920</v>
      </c>
      <c r="GF1614" s="446">
        <f t="shared" si="2766"/>
        <v>7643321</v>
      </c>
      <c r="GG1614" s="446">
        <f t="shared" si="2766"/>
        <v>20412522</v>
      </c>
      <c r="GH1614" s="446">
        <f t="shared" si="2766"/>
        <v>7974972</v>
      </c>
      <c r="GI1614" s="446">
        <f t="shared" si="2766"/>
        <v>126973678</v>
      </c>
      <c r="GJ1614" s="446">
        <f t="shared" si="2766"/>
        <v>33219895</v>
      </c>
      <c r="GK1614" s="446">
        <f t="shared" si="2766"/>
        <v>20279910</v>
      </c>
      <c r="GL1614" s="446">
        <f t="shared" si="2766"/>
        <v>29343690</v>
      </c>
      <c r="GM1614" s="446">
        <f t="shared" si="2766"/>
        <v>19289420</v>
      </c>
      <c r="GN1614" s="446">
        <f t="shared" si="2766"/>
        <v>482924</v>
      </c>
      <c r="GO1614" s="446">
        <f t="shared" si="2766"/>
        <v>270108</v>
      </c>
      <c r="GP1614" s="446">
        <f t="shared" si="2766"/>
        <v>452454</v>
      </c>
      <c r="GQ1614" s="446">
        <f t="shared" si="2766"/>
        <v>150886182</v>
      </c>
      <c r="GR1614" s="446"/>
      <c r="GS1614" s="446"/>
      <c r="GT1614" s="446"/>
      <c r="GU1614" s="446"/>
      <c r="GV1614" s="416"/>
    </row>
    <row r="1615" spans="1:204" ht="9.75" customHeight="1" x14ac:dyDescent="0.2">
      <c r="A1615" s="417" t="str">
        <f t="shared" si="2773"/>
        <v>2026-27JUNERYE</v>
      </c>
      <c r="B1615" s="458" t="str">
        <f t="shared" si="2767"/>
        <v>2026-27</v>
      </c>
      <c r="C1615" s="402" t="s">
        <v>671</v>
      </c>
      <c r="D1615" s="458" t="s">
        <v>663</v>
      </c>
      <c r="E1615" s="458" t="s">
        <v>662</v>
      </c>
      <c r="F1615" s="478" t="s">
        <v>456</v>
      </c>
      <c r="G1615" s="478" t="s">
        <v>692</v>
      </c>
      <c r="H1615" s="510">
        <v>93606</v>
      </c>
      <c r="I1615" s="510">
        <v>52478</v>
      </c>
      <c r="J1615" s="510">
        <v>956671</v>
      </c>
      <c r="K1615" s="510">
        <v>18</v>
      </c>
      <c r="L1615" s="510">
        <v>1</v>
      </c>
      <c r="M1615" s="510">
        <v>72</v>
      </c>
      <c r="N1615" s="510">
        <v>111</v>
      </c>
      <c r="O1615" s="510">
        <v>176</v>
      </c>
      <c r="P1615" s="510">
        <v>274</v>
      </c>
      <c r="Q1615" s="510" t="s">
        <v>152</v>
      </c>
      <c r="R1615" s="510">
        <v>9</v>
      </c>
      <c r="S1615" s="510">
        <v>53838</v>
      </c>
      <c r="T1615" s="510">
        <v>4308</v>
      </c>
      <c r="U1615" s="510">
        <v>2701</v>
      </c>
      <c r="V1615" s="510">
        <v>27133</v>
      </c>
      <c r="W1615" s="510">
        <v>9622</v>
      </c>
      <c r="X1615" s="510">
        <v>554</v>
      </c>
      <c r="Y1615" s="510">
        <v>2258228</v>
      </c>
      <c r="Z1615" s="510">
        <v>524</v>
      </c>
      <c r="AA1615" s="510">
        <v>944</v>
      </c>
      <c r="AB1615" s="510">
        <v>1671178</v>
      </c>
      <c r="AC1615" s="510">
        <v>619</v>
      </c>
      <c r="AD1615" s="510">
        <v>1091</v>
      </c>
      <c r="AE1615" s="510">
        <v>66491145</v>
      </c>
      <c r="AF1615" s="510">
        <v>2451</v>
      </c>
      <c r="AG1615" s="510">
        <v>4822</v>
      </c>
      <c r="AH1615" s="510">
        <v>105018017</v>
      </c>
      <c r="AI1615" s="510">
        <v>10914</v>
      </c>
      <c r="AJ1615" s="510">
        <v>24853</v>
      </c>
      <c r="AK1615" s="510">
        <v>7029509</v>
      </c>
      <c r="AL1615" s="510">
        <v>12689</v>
      </c>
      <c r="AM1615" s="510">
        <v>25925</v>
      </c>
      <c r="AN1615" s="510">
        <v>312</v>
      </c>
      <c r="AO1615" s="510">
        <v>3391</v>
      </c>
      <c r="AP1615" s="510">
        <v>389</v>
      </c>
      <c r="AQ1615" s="510">
        <v>1775909</v>
      </c>
      <c r="AR1615" s="510">
        <v>4565</v>
      </c>
      <c r="AS1615" s="510">
        <v>8360</v>
      </c>
      <c r="AT1615" s="510">
        <v>9673</v>
      </c>
      <c r="AU1615" s="510">
        <v>549</v>
      </c>
      <c r="AV1615" s="510">
        <v>2216</v>
      </c>
      <c r="AW1615" s="510" t="s">
        <v>152</v>
      </c>
      <c r="AX1615" s="510">
        <v>776</v>
      </c>
      <c r="AY1615" s="510">
        <v>6132</v>
      </c>
      <c r="AZ1615" s="510" t="s">
        <v>152</v>
      </c>
      <c r="BA1615" s="510">
        <v>5036</v>
      </c>
      <c r="BB1615" s="510">
        <v>28494003</v>
      </c>
      <c r="BC1615" s="510">
        <v>5658</v>
      </c>
      <c r="BD1615" s="510">
        <v>12823</v>
      </c>
      <c r="BE1615" s="510">
        <v>332</v>
      </c>
      <c r="BF1615" s="510">
        <v>1493</v>
      </c>
      <c r="BG1615" s="510">
        <v>1785</v>
      </c>
      <c r="BH1615" s="510">
        <v>1426</v>
      </c>
      <c r="BI1615" s="510">
        <v>24703</v>
      </c>
      <c r="BJ1615" s="510">
        <v>2131</v>
      </c>
      <c r="BK1615" s="510">
        <v>17331</v>
      </c>
      <c r="BL1615" s="510">
        <v>44165</v>
      </c>
      <c r="BM1615" s="510">
        <v>8675</v>
      </c>
      <c r="BN1615" s="510">
        <v>6186</v>
      </c>
      <c r="BO1615" s="510">
        <v>5386</v>
      </c>
      <c r="BP1615" s="510">
        <v>3879</v>
      </c>
      <c r="BQ1615" s="510">
        <v>35633</v>
      </c>
      <c r="BR1615" s="510">
        <v>28549</v>
      </c>
      <c r="BS1615" s="510">
        <v>15112</v>
      </c>
      <c r="BT1615" s="510">
        <v>10455</v>
      </c>
      <c r="BU1615" s="510">
        <v>803</v>
      </c>
      <c r="BV1615" s="510">
        <v>617</v>
      </c>
      <c r="BW1615" s="510">
        <v>175</v>
      </c>
      <c r="BX1615" s="510">
        <v>104092</v>
      </c>
      <c r="BY1615" s="510">
        <v>595</v>
      </c>
      <c r="BZ1615" s="510">
        <v>1030</v>
      </c>
      <c r="CA1615" s="510">
        <v>83</v>
      </c>
      <c r="CB1615" s="510">
        <v>34428</v>
      </c>
      <c r="CC1615" s="510">
        <v>415</v>
      </c>
      <c r="CD1615" s="510">
        <v>905</v>
      </c>
      <c r="CE1615" s="510">
        <v>4050</v>
      </c>
      <c r="CF1615" s="510">
        <v>2119708</v>
      </c>
      <c r="CG1615" s="510">
        <v>523</v>
      </c>
      <c r="CH1615" s="510">
        <v>940</v>
      </c>
      <c r="CI1615" s="510">
        <v>2354</v>
      </c>
      <c r="CJ1615" s="510">
        <v>5446160</v>
      </c>
      <c r="CK1615" s="510">
        <v>2314</v>
      </c>
      <c r="CL1615" s="510">
        <v>4372</v>
      </c>
      <c r="CM1615" s="510">
        <v>514</v>
      </c>
      <c r="CN1615" s="510">
        <v>1234535</v>
      </c>
      <c r="CO1615" s="510">
        <v>2402</v>
      </c>
      <c r="CP1615" s="510">
        <v>5080</v>
      </c>
      <c r="CQ1615" s="510">
        <v>24265</v>
      </c>
      <c r="CR1615" s="510">
        <v>59810450</v>
      </c>
      <c r="CS1615" s="510">
        <v>2465</v>
      </c>
      <c r="CT1615" s="510">
        <v>4871</v>
      </c>
      <c r="CU1615" s="510">
        <v>2183</v>
      </c>
      <c r="CV1615" s="510">
        <v>17651639</v>
      </c>
      <c r="CW1615" s="510">
        <v>8086</v>
      </c>
      <c r="CX1615" s="510">
        <v>14741</v>
      </c>
      <c r="CY1615" s="510">
        <v>756</v>
      </c>
      <c r="CZ1615" s="510">
        <v>5669898</v>
      </c>
      <c r="DA1615" s="510">
        <v>7500</v>
      </c>
      <c r="DB1615" s="510">
        <v>14120</v>
      </c>
      <c r="DC1615" s="510">
        <v>208</v>
      </c>
      <c r="DD1615" s="510">
        <v>4638917</v>
      </c>
      <c r="DE1615" s="510">
        <v>22302</v>
      </c>
      <c r="DF1615" s="510">
        <v>44791</v>
      </c>
      <c r="DG1615" s="510">
        <v>73</v>
      </c>
      <c r="DH1615" s="510">
        <v>674268</v>
      </c>
      <c r="DI1615" s="510">
        <v>9237</v>
      </c>
      <c r="DJ1615" s="510">
        <v>21827</v>
      </c>
      <c r="DK1615" s="510">
        <v>308</v>
      </c>
      <c r="DL1615" s="510">
        <v>108048</v>
      </c>
      <c r="DM1615" s="510">
        <v>351</v>
      </c>
      <c r="DN1615" s="510">
        <v>614</v>
      </c>
      <c r="DO1615" s="510">
        <v>2467</v>
      </c>
      <c r="DP1615" s="510">
        <v>120677</v>
      </c>
      <c r="DQ1615" s="510">
        <v>49</v>
      </c>
      <c r="DR1615" s="510">
        <v>114</v>
      </c>
      <c r="DS1615" s="510">
        <v>50</v>
      </c>
      <c r="DT1615" s="510">
        <v>189587</v>
      </c>
      <c r="DU1615" s="510">
        <v>3792</v>
      </c>
      <c r="DV1615" s="510">
        <v>7120</v>
      </c>
      <c r="DW1615" s="510">
        <v>42</v>
      </c>
      <c r="DX1615" s="510">
        <v>27039</v>
      </c>
      <c r="DY1615" s="510">
        <v>31555222</v>
      </c>
      <c r="DZ1615" s="510">
        <v>1167</v>
      </c>
      <c r="EA1615" s="510">
        <v>1993</v>
      </c>
      <c r="EB1615" s="510">
        <v>14248</v>
      </c>
      <c r="EC1615" s="510">
        <v>3397</v>
      </c>
      <c r="ED1615" s="510">
        <v>599</v>
      </c>
      <c r="EE1615" s="510">
        <v>3878637</v>
      </c>
      <c r="EF1615" s="510">
        <v>579</v>
      </c>
      <c r="EG1615" s="510">
        <v>218</v>
      </c>
      <c r="EH1615" s="510">
        <v>3928</v>
      </c>
      <c r="EI1615" s="510"/>
      <c r="EJ1615" s="479"/>
      <c r="EK1615" s="479"/>
      <c r="EL1615" s="479"/>
      <c r="EM1615" s="479"/>
      <c r="EN1615" s="479"/>
      <c r="EO1615" s="479"/>
      <c r="EP1615" s="479"/>
      <c r="EQ1615" s="479"/>
      <c r="ER1615" s="479"/>
      <c r="ES1615" s="479"/>
      <c r="ET1615" s="479"/>
      <c r="EU1615" s="479"/>
      <c r="EV1615" s="479"/>
      <c r="EW1615" s="479"/>
      <c r="EX1615" s="479"/>
      <c r="EY1615" s="479"/>
      <c r="EZ1615" s="476"/>
      <c r="FA1615" s="482">
        <f t="shared" si="2774"/>
        <v>6</v>
      </c>
      <c r="FB1615" s="493">
        <f t="shared" si="2775"/>
        <v>2026</v>
      </c>
      <c r="FC1615" s="498">
        <f t="shared" si="2733"/>
        <v>46174</v>
      </c>
      <c r="FD1615" s="499">
        <f t="shared" si="2734"/>
        <v>30</v>
      </c>
      <c r="FE1615" s="450"/>
      <c r="FF1615" s="451">
        <f t="shared" si="2764"/>
        <v>0.61155180961824496</v>
      </c>
      <c r="FG1615" s="450"/>
      <c r="FH1615" s="452">
        <f t="shared" si="2768"/>
        <v>2.0136954503249767</v>
      </c>
      <c r="FI1615" s="452">
        <f t="shared" si="2769"/>
        <v>1.4359331476323121</v>
      </c>
      <c r="FJ1615" s="452">
        <f t="shared" si="2770"/>
        <v>1.9940762680488708</v>
      </c>
      <c r="FK1615" s="452">
        <f t="shared" si="2771"/>
        <v>1.4361347649018883</v>
      </c>
      <c r="FL1615" s="452">
        <f t="shared" si="2772"/>
        <v>1.3132716618140272</v>
      </c>
      <c r="FM1615" s="452">
        <f t="shared" si="2776"/>
        <v>1.0521873733092544</v>
      </c>
      <c r="FN1615" s="452">
        <f t="shared" si="2777"/>
        <v>1.5705674495946789</v>
      </c>
      <c r="FO1615" s="452">
        <f t="shared" si="2778"/>
        <v>1.0865724381625441</v>
      </c>
      <c r="FP1615" s="452">
        <f t="shared" si="2779"/>
        <v>1.4494584837545126</v>
      </c>
      <c r="FQ1615" s="452">
        <f t="shared" si="2780"/>
        <v>1.1137184115523466</v>
      </c>
      <c r="FR1615" s="453"/>
      <c r="FS1615" s="446">
        <f t="shared" ref="FS1615:GB1624" si="2781">IFERROR(HLOOKUP(FS$1,$H$5:$HA$10116,MATCH($A1615,$A$5:$A$10116,0),0)*HLOOKUP(FS$2,$H$5:$HA$10116,MATCH($A1615,$A$5:$A$10116,0),0),"-")</f>
        <v>52478</v>
      </c>
      <c r="FT1615" s="446">
        <f t="shared" si="2781"/>
        <v>3778416</v>
      </c>
      <c r="FU1615" s="446">
        <f t="shared" si="2781"/>
        <v>5825058</v>
      </c>
      <c r="FV1615" s="446">
        <f t="shared" si="2781"/>
        <v>9236128</v>
      </c>
      <c r="FW1615" s="446">
        <f t="shared" si="2781"/>
        <v>4066752</v>
      </c>
      <c r="FX1615" s="446">
        <f t="shared" si="2781"/>
        <v>2946791</v>
      </c>
      <c r="FY1615" s="446">
        <f t="shared" si="2781"/>
        <v>130835326</v>
      </c>
      <c r="FZ1615" s="446">
        <f t="shared" si="2781"/>
        <v>239135566</v>
      </c>
      <c r="GA1615" s="446">
        <f t="shared" si="2781"/>
        <v>14362450</v>
      </c>
      <c r="GB1615" s="446">
        <f t="shared" si="2781"/>
        <v>64576628</v>
      </c>
      <c r="GC1615" s="446">
        <f t="shared" ref="GC1615:GQ1624" si="2782">IFERROR(HLOOKUP(GC$1,$H$5:$HA$10116,MATCH($A1615,$A$5:$A$10116,0),0)*HLOOKUP(GC$2,$H$5:$HA$10116,MATCH($A1615,$A$5:$A$10116,0),0),"-")</f>
        <v>3252040</v>
      </c>
      <c r="GD1615" s="446">
        <f t="shared" si="2782"/>
        <v>180250</v>
      </c>
      <c r="GE1615" s="446">
        <f t="shared" si="2782"/>
        <v>75115</v>
      </c>
      <c r="GF1615" s="446">
        <f t="shared" si="2782"/>
        <v>3807000</v>
      </c>
      <c r="GG1615" s="446">
        <f t="shared" si="2782"/>
        <v>10291688</v>
      </c>
      <c r="GH1615" s="446">
        <f t="shared" si="2782"/>
        <v>2611120</v>
      </c>
      <c r="GI1615" s="446">
        <f t="shared" si="2782"/>
        <v>118194815</v>
      </c>
      <c r="GJ1615" s="446">
        <f t="shared" si="2782"/>
        <v>32179603</v>
      </c>
      <c r="GK1615" s="446">
        <f t="shared" si="2782"/>
        <v>10674720</v>
      </c>
      <c r="GL1615" s="446">
        <f t="shared" si="2782"/>
        <v>9316528</v>
      </c>
      <c r="GM1615" s="446">
        <f t="shared" si="2782"/>
        <v>1593371</v>
      </c>
      <c r="GN1615" s="446">
        <f t="shared" si="2782"/>
        <v>356000</v>
      </c>
      <c r="GO1615" s="446">
        <f t="shared" si="2782"/>
        <v>189112</v>
      </c>
      <c r="GP1615" s="446">
        <f t="shared" si="2782"/>
        <v>281238</v>
      </c>
      <c r="GQ1615" s="446">
        <f t="shared" si="2782"/>
        <v>53888727</v>
      </c>
      <c r="GR1615" s="446"/>
      <c r="GS1615" s="446"/>
      <c r="GT1615" s="446"/>
      <c r="GU1615" s="446"/>
      <c r="GV1615" s="416"/>
    </row>
    <row r="1616" spans="1:204" ht="9.75" customHeight="1" x14ac:dyDescent="0.2">
      <c r="A1616" s="523" t="str">
        <f t="shared" si="2773"/>
        <v>2026-27JUNERYD</v>
      </c>
      <c r="B1616" s="524" t="str">
        <f t="shared" si="2767"/>
        <v>2026-27</v>
      </c>
      <c r="C1616" s="402" t="s">
        <v>671</v>
      </c>
      <c r="D1616" s="524" t="s">
        <v>663</v>
      </c>
      <c r="E1616" s="524" t="s">
        <v>662</v>
      </c>
      <c r="F1616" s="526" t="s">
        <v>455</v>
      </c>
      <c r="G1616" s="526" t="s">
        <v>693</v>
      </c>
      <c r="H1616" s="527">
        <v>107478</v>
      </c>
      <c r="I1616" s="527">
        <v>88154</v>
      </c>
      <c r="J1616" s="527">
        <v>749021</v>
      </c>
      <c r="K1616" s="527">
        <v>8</v>
      </c>
      <c r="L1616" s="527">
        <v>1</v>
      </c>
      <c r="M1616" s="527">
        <v>27</v>
      </c>
      <c r="N1616" s="527">
        <v>59</v>
      </c>
      <c r="O1616" s="527">
        <v>120</v>
      </c>
      <c r="P1616" s="527">
        <v>296</v>
      </c>
      <c r="Q1616" s="527" t="s">
        <v>152</v>
      </c>
      <c r="R1616" s="527">
        <v>26</v>
      </c>
      <c r="S1616" s="527">
        <v>70338</v>
      </c>
      <c r="T1616" s="527">
        <v>6211</v>
      </c>
      <c r="U1616" s="527">
        <v>3716</v>
      </c>
      <c r="V1616" s="527">
        <v>34504</v>
      </c>
      <c r="W1616" s="527">
        <v>14193</v>
      </c>
      <c r="X1616" s="527">
        <v>673</v>
      </c>
      <c r="Y1616" s="527">
        <v>3091439</v>
      </c>
      <c r="Z1616" s="527">
        <v>498</v>
      </c>
      <c r="AA1616" s="527">
        <v>919</v>
      </c>
      <c r="AB1616" s="527">
        <v>2163834</v>
      </c>
      <c r="AC1616" s="527">
        <v>582</v>
      </c>
      <c r="AD1616" s="527">
        <v>1081</v>
      </c>
      <c r="AE1616" s="527">
        <v>58986844</v>
      </c>
      <c r="AF1616" s="527">
        <v>1710</v>
      </c>
      <c r="AG1616" s="527">
        <v>3446</v>
      </c>
      <c r="AH1616" s="527">
        <v>115182972</v>
      </c>
      <c r="AI1616" s="527">
        <v>8115</v>
      </c>
      <c r="AJ1616" s="527">
        <v>18592</v>
      </c>
      <c r="AK1616" s="527">
        <v>6664159</v>
      </c>
      <c r="AL1616" s="527">
        <v>9902</v>
      </c>
      <c r="AM1616" s="527">
        <v>19266</v>
      </c>
      <c r="AN1616" s="527">
        <v>0</v>
      </c>
      <c r="AO1616" s="527">
        <v>3467</v>
      </c>
      <c r="AP1616" s="527">
        <v>7684</v>
      </c>
      <c r="AQ1616" s="527">
        <v>55053731</v>
      </c>
      <c r="AR1616" s="527">
        <v>7165</v>
      </c>
      <c r="AS1616" s="527">
        <v>16585</v>
      </c>
      <c r="AT1616" s="527">
        <v>12203</v>
      </c>
      <c r="AU1616" s="527">
        <v>1277</v>
      </c>
      <c r="AV1616" s="527">
        <v>3879</v>
      </c>
      <c r="AW1616" s="527" t="s">
        <v>152</v>
      </c>
      <c r="AX1616" s="527">
        <v>1143</v>
      </c>
      <c r="AY1616" s="527">
        <v>5904</v>
      </c>
      <c r="AZ1616" s="527" t="s">
        <v>152</v>
      </c>
      <c r="BA1616" s="527">
        <v>15771</v>
      </c>
      <c r="BB1616" s="527">
        <v>55815370</v>
      </c>
      <c r="BC1616" s="527">
        <v>3539</v>
      </c>
      <c r="BD1616" s="527">
        <v>8376</v>
      </c>
      <c r="BE1616" s="527">
        <v>1352</v>
      </c>
      <c r="BF1616" s="527">
        <v>4630</v>
      </c>
      <c r="BG1616" s="527">
        <v>7330</v>
      </c>
      <c r="BH1616" s="527">
        <v>2459</v>
      </c>
      <c r="BI1616" s="527">
        <v>35140</v>
      </c>
      <c r="BJ1616" s="527">
        <v>1543</v>
      </c>
      <c r="BK1616" s="527">
        <v>21452</v>
      </c>
      <c r="BL1616" s="527">
        <v>58135</v>
      </c>
      <c r="BM1616" s="527">
        <v>13590</v>
      </c>
      <c r="BN1616" s="527">
        <v>8969</v>
      </c>
      <c r="BO1616" s="527">
        <v>8096</v>
      </c>
      <c r="BP1616" s="527">
        <v>5436</v>
      </c>
      <c r="BQ1616" s="527">
        <v>48457</v>
      </c>
      <c r="BR1616" s="527">
        <v>36178</v>
      </c>
      <c r="BS1616" s="527">
        <v>26541</v>
      </c>
      <c r="BT1616" s="527">
        <v>14760</v>
      </c>
      <c r="BU1616" s="527">
        <v>1218</v>
      </c>
      <c r="BV1616" s="527">
        <v>690</v>
      </c>
      <c r="BW1616" s="527">
        <v>110</v>
      </c>
      <c r="BX1616" s="527">
        <v>77232</v>
      </c>
      <c r="BY1616" s="527">
        <v>702</v>
      </c>
      <c r="BZ1616" s="527">
        <v>1181</v>
      </c>
      <c r="CA1616" s="527">
        <v>104</v>
      </c>
      <c r="CB1616" s="527">
        <v>57332</v>
      </c>
      <c r="CC1616" s="527">
        <v>551</v>
      </c>
      <c r="CD1616" s="527">
        <v>1040</v>
      </c>
      <c r="CE1616" s="527">
        <v>5997</v>
      </c>
      <c r="CF1616" s="527">
        <v>2956875</v>
      </c>
      <c r="CG1616" s="527">
        <v>493</v>
      </c>
      <c r="CH1616" s="527">
        <v>909</v>
      </c>
      <c r="CI1616" s="527">
        <v>2704</v>
      </c>
      <c r="CJ1616" s="527">
        <v>4268502</v>
      </c>
      <c r="CK1616" s="527">
        <v>1579</v>
      </c>
      <c r="CL1616" s="527">
        <v>3193</v>
      </c>
      <c r="CM1616" s="527">
        <v>1272</v>
      </c>
      <c r="CN1616" s="527">
        <v>2005930</v>
      </c>
      <c r="CO1616" s="527">
        <v>1577</v>
      </c>
      <c r="CP1616" s="527">
        <v>3370</v>
      </c>
      <c r="CQ1616" s="527">
        <v>30528</v>
      </c>
      <c r="CR1616" s="527">
        <v>52712412</v>
      </c>
      <c r="CS1616" s="527">
        <v>1727</v>
      </c>
      <c r="CT1616" s="527">
        <v>3475</v>
      </c>
      <c r="CU1616" s="527">
        <v>1129</v>
      </c>
      <c r="CV1616" s="527">
        <v>11981484</v>
      </c>
      <c r="CW1616" s="527">
        <v>10612</v>
      </c>
      <c r="CX1616" s="527">
        <v>26640</v>
      </c>
      <c r="CY1616" s="527">
        <v>491</v>
      </c>
      <c r="CZ1616" s="527">
        <v>4886762</v>
      </c>
      <c r="DA1616" s="527">
        <v>9953</v>
      </c>
      <c r="DB1616" s="527">
        <v>24299</v>
      </c>
      <c r="DC1616" s="527">
        <v>871</v>
      </c>
      <c r="DD1616" s="527">
        <v>11421918</v>
      </c>
      <c r="DE1616" s="527">
        <v>13114</v>
      </c>
      <c r="DF1616" s="527">
        <v>33778</v>
      </c>
      <c r="DG1616" s="527">
        <v>92</v>
      </c>
      <c r="DH1616" s="527">
        <v>1245312</v>
      </c>
      <c r="DI1616" s="527">
        <v>13536</v>
      </c>
      <c r="DJ1616" s="527">
        <v>32266</v>
      </c>
      <c r="DK1616" s="527">
        <v>3</v>
      </c>
      <c r="DL1616" s="527">
        <v>666</v>
      </c>
      <c r="DM1616" s="527">
        <v>222</v>
      </c>
      <c r="DN1616" s="527">
        <v>268</v>
      </c>
      <c r="DO1616" s="527">
        <v>3960</v>
      </c>
      <c r="DP1616" s="527">
        <v>231445</v>
      </c>
      <c r="DQ1616" s="527">
        <v>58</v>
      </c>
      <c r="DR1616" s="527">
        <v>76</v>
      </c>
      <c r="DS1616" s="527">
        <v>65</v>
      </c>
      <c r="DT1616" s="527">
        <v>97539</v>
      </c>
      <c r="DU1616" s="527">
        <v>1501</v>
      </c>
      <c r="DV1616" s="527">
        <v>2909</v>
      </c>
      <c r="DW1616" s="527">
        <v>62</v>
      </c>
      <c r="DX1616" s="527">
        <v>35311</v>
      </c>
      <c r="DY1616" s="527">
        <v>40588085</v>
      </c>
      <c r="DZ1616" s="527">
        <v>1149</v>
      </c>
      <c r="EA1616" s="527">
        <v>2040</v>
      </c>
      <c r="EB1616" s="527">
        <v>19413</v>
      </c>
      <c r="EC1616" s="527">
        <v>4846</v>
      </c>
      <c r="ED1616" s="527">
        <v>443</v>
      </c>
      <c r="EE1616" s="527">
        <v>3830764</v>
      </c>
      <c r="EF1616" s="527">
        <v>2033</v>
      </c>
      <c r="EG1616" s="527">
        <v>4114</v>
      </c>
      <c r="EH1616" s="527">
        <v>309</v>
      </c>
      <c r="EI1616" s="527"/>
      <c r="EJ1616" s="528"/>
      <c r="EK1616" s="528"/>
      <c r="EL1616" s="528"/>
      <c r="EM1616" s="528"/>
      <c r="EN1616" s="528"/>
      <c r="EO1616" s="528"/>
      <c r="EP1616" s="528"/>
      <c r="EQ1616" s="528"/>
      <c r="ER1616" s="528"/>
      <c r="ES1616" s="528"/>
      <c r="ET1616" s="528"/>
      <c r="EU1616" s="528"/>
      <c r="EV1616" s="528"/>
      <c r="EW1616" s="528"/>
      <c r="EX1616" s="528"/>
      <c r="EY1616" s="528"/>
      <c r="EZ1616" s="529"/>
      <c r="FA1616" s="446">
        <f t="shared" si="2774"/>
        <v>6</v>
      </c>
      <c r="FB1616" s="417">
        <f t="shared" si="2775"/>
        <v>2026</v>
      </c>
      <c r="FC1616" s="448">
        <f t="shared" si="2733"/>
        <v>46174</v>
      </c>
      <c r="FD1616" s="449">
        <f t="shared" si="2734"/>
        <v>30</v>
      </c>
      <c r="FE1616" s="530"/>
      <c r="FF1616" s="531">
        <f t="shared" si="2764"/>
        <v>0.66948436179205406</v>
      </c>
      <c r="FG1616" s="530"/>
      <c r="FH1616" s="532">
        <f t="shared" si="2768"/>
        <v>2.188053453550153</v>
      </c>
      <c r="FI1616" s="532">
        <f t="shared" si="2769"/>
        <v>1.4440508774754468</v>
      </c>
      <c r="FJ1616" s="532">
        <f t="shared" si="2770"/>
        <v>2.1786867599569431</v>
      </c>
      <c r="FK1616" s="532">
        <f t="shared" si="2771"/>
        <v>1.4628632938643702</v>
      </c>
      <c r="FL1616" s="532">
        <f t="shared" si="2772"/>
        <v>1.4043878970554138</v>
      </c>
      <c r="FM1616" s="532">
        <f t="shared" si="2776"/>
        <v>1.0485161140737307</v>
      </c>
      <c r="FN1616" s="532">
        <f t="shared" si="2777"/>
        <v>1.8700063411540901</v>
      </c>
      <c r="FO1616" s="532">
        <f t="shared" si="2778"/>
        <v>1.0399492707672797</v>
      </c>
      <c r="FP1616" s="532">
        <f t="shared" si="2779"/>
        <v>1.8098068350668648</v>
      </c>
      <c r="FQ1616" s="532">
        <f t="shared" si="2780"/>
        <v>1.0252600297176819</v>
      </c>
      <c r="FR1616" s="533"/>
      <c r="FS1616" s="534">
        <f t="shared" si="2781"/>
        <v>88154</v>
      </c>
      <c r="FT1616" s="534">
        <f t="shared" si="2781"/>
        <v>2380158</v>
      </c>
      <c r="FU1616" s="534">
        <f t="shared" si="2781"/>
        <v>5201086</v>
      </c>
      <c r="FV1616" s="534">
        <f t="shared" si="2781"/>
        <v>10578480</v>
      </c>
      <c r="FW1616" s="534">
        <f t="shared" si="2781"/>
        <v>5707909</v>
      </c>
      <c r="FX1616" s="534">
        <f t="shared" si="2781"/>
        <v>4016996</v>
      </c>
      <c r="FY1616" s="534">
        <f t="shared" si="2781"/>
        <v>118900784</v>
      </c>
      <c r="FZ1616" s="534">
        <f t="shared" si="2781"/>
        <v>263876256</v>
      </c>
      <c r="GA1616" s="534">
        <f t="shared" si="2781"/>
        <v>12966018</v>
      </c>
      <c r="GB1616" s="534">
        <f t="shared" si="2781"/>
        <v>132097896</v>
      </c>
      <c r="GC1616" s="534">
        <f t="shared" si="2782"/>
        <v>127439140</v>
      </c>
      <c r="GD1616" s="534">
        <f t="shared" si="2782"/>
        <v>129910</v>
      </c>
      <c r="GE1616" s="534">
        <f t="shared" si="2782"/>
        <v>108160</v>
      </c>
      <c r="GF1616" s="534">
        <f t="shared" si="2782"/>
        <v>5451273</v>
      </c>
      <c r="GG1616" s="534">
        <f t="shared" si="2782"/>
        <v>8633872</v>
      </c>
      <c r="GH1616" s="534">
        <f t="shared" si="2782"/>
        <v>4286640</v>
      </c>
      <c r="GI1616" s="534">
        <f t="shared" si="2782"/>
        <v>106084800</v>
      </c>
      <c r="GJ1616" s="534">
        <f t="shared" si="2782"/>
        <v>30076560</v>
      </c>
      <c r="GK1616" s="534">
        <f t="shared" si="2782"/>
        <v>11930809</v>
      </c>
      <c r="GL1616" s="534">
        <f t="shared" si="2782"/>
        <v>29420638</v>
      </c>
      <c r="GM1616" s="534">
        <f t="shared" si="2782"/>
        <v>2968472</v>
      </c>
      <c r="GN1616" s="534">
        <f t="shared" si="2782"/>
        <v>189085</v>
      </c>
      <c r="GO1616" s="534">
        <f t="shared" si="2782"/>
        <v>804</v>
      </c>
      <c r="GP1616" s="534">
        <f t="shared" si="2782"/>
        <v>300960</v>
      </c>
      <c r="GQ1616" s="534">
        <f t="shared" si="2782"/>
        <v>72034440</v>
      </c>
      <c r="GR1616" s="534"/>
      <c r="GS1616" s="534"/>
      <c r="GT1616" s="534"/>
      <c r="GU1616" s="534"/>
      <c r="GV1616" s="535"/>
    </row>
    <row r="1617" spans="1:204" ht="9.75" customHeight="1" x14ac:dyDescent="0.2">
      <c r="A1617" s="417" t="str">
        <f t="shared" si="2773"/>
        <v>2026-27JUNERYF</v>
      </c>
      <c r="B1617" s="458" t="str">
        <f t="shared" si="2767"/>
        <v>2026-27</v>
      </c>
      <c r="C1617" s="402" t="s">
        <v>671</v>
      </c>
      <c r="D1617" s="458" t="s">
        <v>667</v>
      </c>
      <c r="E1617" s="458" t="s">
        <v>666</v>
      </c>
      <c r="F1617" s="478" t="s">
        <v>457</v>
      </c>
      <c r="G1617" s="478" t="s">
        <v>694</v>
      </c>
      <c r="H1617" s="510">
        <v>131423</v>
      </c>
      <c r="I1617" s="510">
        <v>102563</v>
      </c>
      <c r="J1617" s="510">
        <v>432749</v>
      </c>
      <c r="K1617" s="510">
        <v>4</v>
      </c>
      <c r="L1617" s="510">
        <v>0</v>
      </c>
      <c r="M1617" s="510">
        <v>1</v>
      </c>
      <c r="N1617" s="510">
        <v>28</v>
      </c>
      <c r="O1617" s="510">
        <v>94</v>
      </c>
      <c r="P1617" s="510">
        <v>541</v>
      </c>
      <c r="Q1617" s="510" t="s">
        <v>152</v>
      </c>
      <c r="R1617" s="510">
        <v>136</v>
      </c>
      <c r="S1617" s="510">
        <v>90221</v>
      </c>
      <c r="T1617" s="510">
        <v>9361</v>
      </c>
      <c r="U1617" s="510">
        <v>5553</v>
      </c>
      <c r="V1617" s="510">
        <v>44162</v>
      </c>
      <c r="W1617" s="510">
        <v>14362</v>
      </c>
      <c r="X1617" s="510">
        <v>246</v>
      </c>
      <c r="Y1617" s="510">
        <v>5440792</v>
      </c>
      <c r="Z1617" s="510">
        <v>581</v>
      </c>
      <c r="AA1617" s="510">
        <v>1077</v>
      </c>
      <c r="AB1617" s="510">
        <v>3702399</v>
      </c>
      <c r="AC1617" s="510">
        <v>667</v>
      </c>
      <c r="AD1617" s="510">
        <v>1236</v>
      </c>
      <c r="AE1617" s="510">
        <v>119174238</v>
      </c>
      <c r="AF1617" s="510">
        <v>2699</v>
      </c>
      <c r="AG1617" s="510">
        <v>5633</v>
      </c>
      <c r="AH1617" s="510">
        <v>140877269</v>
      </c>
      <c r="AI1617" s="510">
        <v>9809</v>
      </c>
      <c r="AJ1617" s="510">
        <v>23697</v>
      </c>
      <c r="AK1617" s="510">
        <v>3316103</v>
      </c>
      <c r="AL1617" s="510">
        <v>13480</v>
      </c>
      <c r="AM1617" s="510">
        <v>35157</v>
      </c>
      <c r="AN1617" s="510">
        <v>630</v>
      </c>
      <c r="AO1617" s="510">
        <v>5656</v>
      </c>
      <c r="AP1617" s="510">
        <v>5205</v>
      </c>
      <c r="AQ1617" s="510">
        <v>15115880</v>
      </c>
      <c r="AR1617" s="510">
        <v>2904</v>
      </c>
      <c r="AS1617" s="510">
        <v>6552</v>
      </c>
      <c r="AT1617" s="510">
        <v>20729</v>
      </c>
      <c r="AU1617" s="510">
        <v>1690</v>
      </c>
      <c r="AV1617" s="510">
        <v>4313</v>
      </c>
      <c r="AW1617" s="510" t="s">
        <v>152</v>
      </c>
      <c r="AX1617" s="510">
        <v>2642</v>
      </c>
      <c r="AY1617" s="510">
        <v>12084</v>
      </c>
      <c r="AZ1617" s="510" t="s">
        <v>152</v>
      </c>
      <c r="BA1617" s="510">
        <v>13863</v>
      </c>
      <c r="BB1617" s="510">
        <v>42179610</v>
      </c>
      <c r="BC1617" s="510">
        <v>3043</v>
      </c>
      <c r="BD1617" s="510">
        <v>6033</v>
      </c>
      <c r="BE1617" s="510">
        <v>1863</v>
      </c>
      <c r="BF1617" s="510">
        <v>7503</v>
      </c>
      <c r="BG1617" s="510">
        <v>4050</v>
      </c>
      <c r="BH1617" s="510">
        <v>447</v>
      </c>
      <c r="BI1617" s="510">
        <v>36672</v>
      </c>
      <c r="BJ1617" s="510">
        <v>3425</v>
      </c>
      <c r="BK1617" s="510">
        <v>29395</v>
      </c>
      <c r="BL1617" s="510">
        <v>69492</v>
      </c>
      <c r="BM1617" s="510">
        <v>19766</v>
      </c>
      <c r="BN1617" s="510">
        <v>12826</v>
      </c>
      <c r="BO1617" s="510">
        <v>11957</v>
      </c>
      <c r="BP1617" s="510">
        <v>7840</v>
      </c>
      <c r="BQ1617" s="510">
        <v>65169</v>
      </c>
      <c r="BR1617" s="510">
        <v>47078</v>
      </c>
      <c r="BS1617" s="510">
        <v>29794</v>
      </c>
      <c r="BT1617" s="510">
        <v>15454</v>
      </c>
      <c r="BU1617" s="510">
        <v>508</v>
      </c>
      <c r="BV1617" s="510">
        <v>255</v>
      </c>
      <c r="BW1617" s="510">
        <v>13</v>
      </c>
      <c r="BX1617" s="510">
        <v>10934</v>
      </c>
      <c r="BY1617" s="510">
        <v>841</v>
      </c>
      <c r="BZ1617" s="510">
        <v>1637</v>
      </c>
      <c r="CA1617" s="510">
        <v>0</v>
      </c>
      <c r="CB1617" s="510">
        <v>0</v>
      </c>
      <c r="CC1617" s="510" t="s">
        <v>152</v>
      </c>
      <c r="CD1617" s="510" t="s">
        <v>152</v>
      </c>
      <c r="CE1617" s="510">
        <v>9348</v>
      </c>
      <c r="CF1617" s="510">
        <v>5429858</v>
      </c>
      <c r="CG1617" s="510">
        <v>581</v>
      </c>
      <c r="CH1617" s="510">
        <v>1077</v>
      </c>
      <c r="CI1617" s="510">
        <v>2537</v>
      </c>
      <c r="CJ1617" s="510">
        <v>7193962</v>
      </c>
      <c r="CK1617" s="510">
        <v>2836</v>
      </c>
      <c r="CL1617" s="510">
        <v>6094</v>
      </c>
      <c r="CM1617" s="510">
        <v>1023</v>
      </c>
      <c r="CN1617" s="510">
        <v>2328530</v>
      </c>
      <c r="CO1617" s="510">
        <v>2276</v>
      </c>
      <c r="CP1617" s="510">
        <v>5077</v>
      </c>
      <c r="CQ1617" s="510">
        <v>40602</v>
      </c>
      <c r="CR1617" s="510">
        <v>109651746</v>
      </c>
      <c r="CS1617" s="510">
        <v>2701</v>
      </c>
      <c r="CT1617" s="510">
        <v>5629</v>
      </c>
      <c r="CU1617" s="510">
        <v>665</v>
      </c>
      <c r="CV1617" s="510">
        <v>6842451</v>
      </c>
      <c r="CW1617" s="510">
        <v>10289</v>
      </c>
      <c r="CX1617" s="510">
        <v>27032</v>
      </c>
      <c r="CY1617" s="510">
        <v>160</v>
      </c>
      <c r="CZ1617" s="510">
        <v>1585238</v>
      </c>
      <c r="DA1617" s="510">
        <v>9908</v>
      </c>
      <c r="DB1617" s="510">
        <v>24783</v>
      </c>
      <c r="DC1617" s="510">
        <v>509</v>
      </c>
      <c r="DD1617" s="510">
        <v>7907709</v>
      </c>
      <c r="DE1617" s="510">
        <v>15536</v>
      </c>
      <c r="DF1617" s="510">
        <v>43246</v>
      </c>
      <c r="DG1617" s="510">
        <v>36</v>
      </c>
      <c r="DH1617" s="510">
        <v>334003</v>
      </c>
      <c r="DI1617" s="510">
        <v>9278</v>
      </c>
      <c r="DJ1617" s="510">
        <v>26362</v>
      </c>
      <c r="DK1617" s="510">
        <v>559</v>
      </c>
      <c r="DL1617" s="510">
        <v>295939</v>
      </c>
      <c r="DM1617" s="510">
        <v>529</v>
      </c>
      <c r="DN1617" s="510">
        <v>864</v>
      </c>
      <c r="DO1617" s="510">
        <v>5176</v>
      </c>
      <c r="DP1617" s="510">
        <v>230574</v>
      </c>
      <c r="DQ1617" s="510">
        <v>45</v>
      </c>
      <c r="DR1617" s="510">
        <v>78</v>
      </c>
      <c r="DS1617" s="510">
        <v>112</v>
      </c>
      <c r="DT1617" s="510">
        <v>202948</v>
      </c>
      <c r="DU1617" s="510">
        <v>1812</v>
      </c>
      <c r="DV1617" s="510">
        <v>4182</v>
      </c>
      <c r="DW1617" s="510">
        <v>98</v>
      </c>
      <c r="DX1617" s="510">
        <v>40195</v>
      </c>
      <c r="DY1617" s="510">
        <v>95552755</v>
      </c>
      <c r="DZ1617" s="510">
        <v>2377</v>
      </c>
      <c r="EA1617" s="510">
        <v>4345</v>
      </c>
      <c r="EB1617" s="510">
        <v>31240</v>
      </c>
      <c r="EC1617" s="510">
        <v>16014</v>
      </c>
      <c r="ED1617" s="510">
        <v>5274</v>
      </c>
      <c r="EE1617" s="510">
        <v>41125946</v>
      </c>
      <c r="EF1617" s="510">
        <v>12</v>
      </c>
      <c r="EG1617" s="510">
        <v>612</v>
      </c>
      <c r="EH1617" s="510">
        <v>81</v>
      </c>
      <c r="EI1617" s="510"/>
      <c r="EJ1617" s="479"/>
      <c r="EK1617" s="479"/>
      <c r="EL1617" s="479"/>
      <c r="EM1617" s="479"/>
      <c r="EN1617" s="479"/>
      <c r="EO1617" s="479"/>
      <c r="EP1617" s="479"/>
      <c r="EQ1617" s="479"/>
      <c r="ER1617" s="479"/>
      <c r="ES1617" s="479"/>
      <c r="ET1617" s="479"/>
      <c r="EU1617" s="479"/>
      <c r="EV1617" s="479"/>
      <c r="EW1617" s="479"/>
      <c r="EX1617" s="479"/>
      <c r="EY1617" s="479"/>
      <c r="EZ1617" s="476"/>
      <c r="FA1617" s="446">
        <f t="shared" si="2774"/>
        <v>6</v>
      </c>
      <c r="FB1617" s="417">
        <f t="shared" si="2775"/>
        <v>2026</v>
      </c>
      <c r="FC1617" s="448">
        <f t="shared" si="2733"/>
        <v>46174</v>
      </c>
      <c r="FD1617" s="449">
        <f t="shared" si="2734"/>
        <v>30</v>
      </c>
      <c r="FE1617" s="450"/>
      <c r="FF1617" s="451">
        <f t="shared" si="2764"/>
        <v>0.58684807256235827</v>
      </c>
      <c r="FG1617" s="450"/>
      <c r="FH1617" s="452">
        <f t="shared" si="2768"/>
        <v>2.1115265463091548</v>
      </c>
      <c r="FI1617" s="452">
        <f t="shared" si="2769"/>
        <v>1.3701527614571092</v>
      </c>
      <c r="FJ1617" s="452">
        <f t="shared" si="2770"/>
        <v>2.1532504952278049</v>
      </c>
      <c r="FK1617" s="452">
        <f t="shared" si="2771"/>
        <v>1.4118494507473438</v>
      </c>
      <c r="FL1617" s="452">
        <f t="shared" si="2772"/>
        <v>1.4756804492550155</v>
      </c>
      <c r="FM1617" s="452">
        <f t="shared" si="2776"/>
        <v>1.0660296182238123</v>
      </c>
      <c r="FN1617" s="452">
        <f t="shared" si="2777"/>
        <v>2.07450215847375</v>
      </c>
      <c r="FO1617" s="452">
        <f t="shared" si="2778"/>
        <v>1.0760339785545188</v>
      </c>
      <c r="FP1617" s="452">
        <f t="shared" si="2779"/>
        <v>2.065040650406504</v>
      </c>
      <c r="FQ1617" s="452">
        <f t="shared" si="2780"/>
        <v>1.0365853658536586</v>
      </c>
      <c r="FR1617" s="453"/>
      <c r="FS1617" s="446">
        <f t="shared" si="2781"/>
        <v>0</v>
      </c>
      <c r="FT1617" s="446">
        <f t="shared" si="2781"/>
        <v>102563</v>
      </c>
      <c r="FU1617" s="446">
        <f t="shared" si="2781"/>
        <v>2871764</v>
      </c>
      <c r="FV1617" s="446">
        <f t="shared" si="2781"/>
        <v>9640922</v>
      </c>
      <c r="FW1617" s="446">
        <f t="shared" si="2781"/>
        <v>10081797</v>
      </c>
      <c r="FX1617" s="446">
        <f t="shared" si="2781"/>
        <v>6863508</v>
      </c>
      <c r="FY1617" s="446">
        <f t="shared" si="2781"/>
        <v>248764546</v>
      </c>
      <c r="FZ1617" s="446">
        <f t="shared" si="2781"/>
        <v>340336314</v>
      </c>
      <c r="GA1617" s="446">
        <f t="shared" si="2781"/>
        <v>8648622</v>
      </c>
      <c r="GB1617" s="446">
        <f t="shared" si="2781"/>
        <v>83635479</v>
      </c>
      <c r="GC1617" s="446">
        <f t="shared" si="2782"/>
        <v>34103160</v>
      </c>
      <c r="GD1617" s="446">
        <f t="shared" si="2782"/>
        <v>21281</v>
      </c>
      <c r="GE1617" s="446" t="str">
        <f t="shared" si="2782"/>
        <v>-</v>
      </c>
      <c r="GF1617" s="446">
        <f t="shared" si="2782"/>
        <v>10067796</v>
      </c>
      <c r="GG1617" s="446">
        <f t="shared" si="2782"/>
        <v>15460478</v>
      </c>
      <c r="GH1617" s="446">
        <f t="shared" si="2782"/>
        <v>5193771</v>
      </c>
      <c r="GI1617" s="446">
        <f t="shared" si="2782"/>
        <v>228548658</v>
      </c>
      <c r="GJ1617" s="446">
        <f t="shared" si="2782"/>
        <v>17976280</v>
      </c>
      <c r="GK1617" s="446">
        <f t="shared" si="2782"/>
        <v>3965280</v>
      </c>
      <c r="GL1617" s="446">
        <f t="shared" si="2782"/>
        <v>22012214</v>
      </c>
      <c r="GM1617" s="446">
        <f t="shared" si="2782"/>
        <v>949032</v>
      </c>
      <c r="GN1617" s="446">
        <f t="shared" si="2782"/>
        <v>468384</v>
      </c>
      <c r="GO1617" s="446">
        <f t="shared" si="2782"/>
        <v>482976</v>
      </c>
      <c r="GP1617" s="446">
        <f t="shared" si="2782"/>
        <v>403728</v>
      </c>
      <c r="GQ1617" s="446">
        <f t="shared" si="2782"/>
        <v>174647275</v>
      </c>
      <c r="GR1617" s="446"/>
      <c r="GS1617" s="446"/>
      <c r="GT1617" s="446"/>
      <c r="GU1617" s="446"/>
      <c r="GV1617" s="416"/>
    </row>
    <row r="1618" spans="1:204" ht="9.65" customHeight="1" x14ac:dyDescent="0.2">
      <c r="A1618" s="417" t="str">
        <f t="shared" si="2773"/>
        <v>2026-27JUNERYA</v>
      </c>
      <c r="B1618" s="458" t="str">
        <f t="shared" si="2767"/>
        <v>2026-27</v>
      </c>
      <c r="C1618" s="402" t="s">
        <v>671</v>
      </c>
      <c r="D1618" s="458" t="s">
        <v>653</v>
      </c>
      <c r="E1618" s="458" t="s">
        <v>652</v>
      </c>
      <c r="F1618" s="478" t="s">
        <v>452</v>
      </c>
      <c r="G1618" s="478" t="s">
        <v>697</v>
      </c>
      <c r="H1618" s="510">
        <v>145416</v>
      </c>
      <c r="I1618" s="510">
        <v>103468</v>
      </c>
      <c r="J1618" s="510">
        <v>510625</v>
      </c>
      <c r="K1618" s="510">
        <v>5</v>
      </c>
      <c r="L1618" s="510">
        <v>0</v>
      </c>
      <c r="M1618" s="510">
        <v>12</v>
      </c>
      <c r="N1618" s="510">
        <v>33</v>
      </c>
      <c r="O1618" s="510">
        <v>101</v>
      </c>
      <c r="P1618" s="510">
        <v>549</v>
      </c>
      <c r="Q1618" s="510" t="s">
        <v>152</v>
      </c>
      <c r="R1618" s="510">
        <v>20</v>
      </c>
      <c r="S1618" s="510">
        <v>91643</v>
      </c>
      <c r="T1618" s="510">
        <v>10188</v>
      </c>
      <c r="U1618" s="510">
        <v>6355</v>
      </c>
      <c r="V1618" s="510">
        <v>43850</v>
      </c>
      <c r="W1618" s="510">
        <v>12449</v>
      </c>
      <c r="X1618" s="510">
        <v>346</v>
      </c>
      <c r="Y1618" s="510">
        <v>5079159</v>
      </c>
      <c r="Z1618" s="510">
        <v>499</v>
      </c>
      <c r="AA1618" s="510">
        <v>890</v>
      </c>
      <c r="AB1618" s="510">
        <v>3281883</v>
      </c>
      <c r="AC1618" s="510">
        <v>516</v>
      </c>
      <c r="AD1618" s="510">
        <v>937</v>
      </c>
      <c r="AE1618" s="510">
        <v>66727871</v>
      </c>
      <c r="AF1618" s="510">
        <v>1522</v>
      </c>
      <c r="AG1618" s="510">
        <v>3076</v>
      </c>
      <c r="AH1618" s="510">
        <v>96231840</v>
      </c>
      <c r="AI1618" s="510">
        <v>7730</v>
      </c>
      <c r="AJ1618" s="510">
        <v>19179</v>
      </c>
      <c r="AK1618" s="510">
        <v>3846490</v>
      </c>
      <c r="AL1618" s="510">
        <v>11117</v>
      </c>
      <c r="AM1618" s="510">
        <v>25554</v>
      </c>
      <c r="AN1618" s="510">
        <v>0</v>
      </c>
      <c r="AO1618" s="510">
        <v>6543</v>
      </c>
      <c r="AP1618" s="510">
        <v>3445</v>
      </c>
      <c r="AQ1618" s="510">
        <v>8502718</v>
      </c>
      <c r="AR1618" s="510">
        <v>2468</v>
      </c>
      <c r="AS1618" s="510">
        <v>4852</v>
      </c>
      <c r="AT1618" s="510">
        <v>21912</v>
      </c>
      <c r="AU1618" s="510">
        <v>3074</v>
      </c>
      <c r="AV1618" s="510">
        <v>12983</v>
      </c>
      <c r="AW1618" s="510" t="s">
        <v>152</v>
      </c>
      <c r="AX1618" s="510">
        <v>647</v>
      </c>
      <c r="AY1618" s="510">
        <v>5208</v>
      </c>
      <c r="AZ1618" s="510" t="s">
        <v>152</v>
      </c>
      <c r="BA1618" s="510">
        <v>18454</v>
      </c>
      <c r="BB1618" s="510">
        <v>52570078</v>
      </c>
      <c r="BC1618" s="510">
        <v>2849</v>
      </c>
      <c r="BD1618" s="510">
        <v>8622</v>
      </c>
      <c r="BE1618" s="510">
        <v>3006</v>
      </c>
      <c r="BF1618" s="510">
        <v>8846</v>
      </c>
      <c r="BG1618" s="510">
        <v>3976</v>
      </c>
      <c r="BH1618" s="510">
        <v>2626</v>
      </c>
      <c r="BI1618" s="510">
        <v>40151</v>
      </c>
      <c r="BJ1618" s="510">
        <v>5295</v>
      </c>
      <c r="BK1618" s="510">
        <v>24285</v>
      </c>
      <c r="BL1618" s="510">
        <v>69731</v>
      </c>
      <c r="BM1618" s="510">
        <v>17135</v>
      </c>
      <c r="BN1618" s="510">
        <v>12721</v>
      </c>
      <c r="BO1618" s="510">
        <v>10571</v>
      </c>
      <c r="BP1618" s="510">
        <v>10571</v>
      </c>
      <c r="BQ1618" s="510">
        <v>59758</v>
      </c>
      <c r="BR1618" s="510">
        <v>45467</v>
      </c>
      <c r="BS1618" s="510">
        <v>27450</v>
      </c>
      <c r="BT1618" s="510">
        <v>12943</v>
      </c>
      <c r="BU1618" s="510">
        <v>1096</v>
      </c>
      <c r="BV1618" s="510">
        <v>359</v>
      </c>
      <c r="BW1618" s="510">
        <v>155</v>
      </c>
      <c r="BX1618" s="510">
        <v>91494</v>
      </c>
      <c r="BY1618" s="510">
        <v>590</v>
      </c>
      <c r="BZ1618" s="510">
        <v>1000</v>
      </c>
      <c r="CA1618" s="510">
        <v>110</v>
      </c>
      <c r="CB1618" s="510">
        <v>54263</v>
      </c>
      <c r="CC1618" s="510">
        <v>493</v>
      </c>
      <c r="CD1618" s="510">
        <v>1000</v>
      </c>
      <c r="CE1618" s="510">
        <v>9923</v>
      </c>
      <c r="CF1618" s="510">
        <v>4933402</v>
      </c>
      <c r="CG1618" s="510">
        <v>497</v>
      </c>
      <c r="CH1618" s="510">
        <v>887</v>
      </c>
      <c r="CI1618" s="510">
        <v>5907</v>
      </c>
      <c r="CJ1618" s="510">
        <v>9007272</v>
      </c>
      <c r="CK1618" s="510">
        <v>1525</v>
      </c>
      <c r="CL1618" s="510">
        <v>3063</v>
      </c>
      <c r="CM1618" s="510">
        <v>1260</v>
      </c>
      <c r="CN1618" s="510">
        <v>1682551</v>
      </c>
      <c r="CO1618" s="510">
        <v>1335</v>
      </c>
      <c r="CP1618" s="510">
        <v>2731</v>
      </c>
      <c r="CQ1618" s="510">
        <v>36683</v>
      </c>
      <c r="CR1618" s="510">
        <v>56038048</v>
      </c>
      <c r="CS1618" s="510">
        <v>1528</v>
      </c>
      <c r="CT1618" s="510">
        <v>3090</v>
      </c>
      <c r="CU1618" s="510">
        <v>1264</v>
      </c>
      <c r="CV1618" s="510">
        <v>7063423</v>
      </c>
      <c r="CW1618" s="510">
        <v>5588</v>
      </c>
      <c r="CX1618" s="510">
        <v>12908</v>
      </c>
      <c r="CY1618" s="510">
        <v>277</v>
      </c>
      <c r="CZ1618" s="510">
        <v>1727817</v>
      </c>
      <c r="DA1618" s="510">
        <v>6238</v>
      </c>
      <c r="DB1618" s="510">
        <v>14083</v>
      </c>
      <c r="DC1618" s="510">
        <v>944</v>
      </c>
      <c r="DD1618" s="510">
        <v>7485616</v>
      </c>
      <c r="DE1618" s="510">
        <v>7930</v>
      </c>
      <c r="DF1618" s="510">
        <v>18487</v>
      </c>
      <c r="DG1618" s="510">
        <v>183</v>
      </c>
      <c r="DH1618" s="510">
        <v>1369663</v>
      </c>
      <c r="DI1618" s="510">
        <v>7484</v>
      </c>
      <c r="DJ1618" s="510">
        <v>19378</v>
      </c>
      <c r="DK1618" s="510">
        <v>431</v>
      </c>
      <c r="DL1618" s="510">
        <v>140110</v>
      </c>
      <c r="DM1618" s="510">
        <v>325</v>
      </c>
      <c r="DN1618" s="510">
        <v>562</v>
      </c>
      <c r="DO1618" s="510">
        <v>6319</v>
      </c>
      <c r="DP1618" s="510">
        <v>169973</v>
      </c>
      <c r="DQ1618" s="510">
        <v>27</v>
      </c>
      <c r="DR1618" s="510">
        <v>49</v>
      </c>
      <c r="DS1618" s="510">
        <v>239</v>
      </c>
      <c r="DT1618" s="510">
        <v>295073</v>
      </c>
      <c r="DU1618" s="510">
        <v>1235</v>
      </c>
      <c r="DV1618" s="510">
        <v>2596</v>
      </c>
      <c r="DW1618" s="510">
        <v>227</v>
      </c>
      <c r="DX1618" s="510">
        <v>44864</v>
      </c>
      <c r="DY1618" s="510">
        <v>137715655</v>
      </c>
      <c r="DZ1618" s="510">
        <v>3070</v>
      </c>
      <c r="EA1618" s="510">
        <v>7989</v>
      </c>
      <c r="EB1618" s="510">
        <v>30205</v>
      </c>
      <c r="EC1618" s="510">
        <v>14886</v>
      </c>
      <c r="ED1618" s="510">
        <v>8275</v>
      </c>
      <c r="EE1618" s="510">
        <v>82318664</v>
      </c>
      <c r="EF1618" s="510">
        <v>613</v>
      </c>
      <c r="EG1618" s="510">
        <v>0</v>
      </c>
      <c r="EH1618" s="510">
        <v>0</v>
      </c>
      <c r="EI1618" s="510"/>
      <c r="EJ1618" s="479"/>
      <c r="EK1618" s="479"/>
      <c r="EL1618" s="479"/>
      <c r="EM1618" s="479"/>
      <c r="EN1618" s="479"/>
      <c r="EO1618" s="479"/>
      <c r="EP1618" s="479"/>
      <c r="EQ1618" s="479"/>
      <c r="ER1618" s="479"/>
      <c r="ES1618" s="479"/>
      <c r="ET1618" s="479"/>
      <c r="EU1618" s="479"/>
      <c r="EV1618" s="479"/>
      <c r="EW1618" s="479"/>
      <c r="EX1618" s="479"/>
      <c r="EY1618" s="479"/>
      <c r="EZ1618" s="476"/>
      <c r="FA1618" s="446">
        <f t="shared" si="2774"/>
        <v>6</v>
      </c>
      <c r="FB1618" s="417">
        <f t="shared" si="2775"/>
        <v>2026</v>
      </c>
      <c r="FC1618" s="448">
        <f t="shared" si="2733"/>
        <v>46174</v>
      </c>
      <c r="FD1618" s="449">
        <f t="shared" si="2734"/>
        <v>30</v>
      </c>
      <c r="FE1618" s="450"/>
      <c r="FF1618" s="451">
        <f t="shared" si="2764"/>
        <v>0.65556593007573405</v>
      </c>
      <c r="FG1618" s="450"/>
      <c r="FH1618" s="452">
        <f t="shared" si="2768"/>
        <v>1.6818806438947782</v>
      </c>
      <c r="FI1618" s="452">
        <f t="shared" si="2769"/>
        <v>1.2486258343148802</v>
      </c>
      <c r="FJ1618" s="452">
        <f t="shared" si="2770"/>
        <v>1.6634146341463414</v>
      </c>
      <c r="FK1618" s="452">
        <f t="shared" si="2771"/>
        <v>1.6634146341463414</v>
      </c>
      <c r="FL1618" s="452">
        <f t="shared" si="2772"/>
        <v>1.3627822120866591</v>
      </c>
      <c r="FM1618" s="452">
        <f t="shared" si="2776"/>
        <v>1.0368757126567845</v>
      </c>
      <c r="FN1618" s="452">
        <f t="shared" si="2777"/>
        <v>2.2049963852518273</v>
      </c>
      <c r="FO1618" s="452">
        <f t="shared" si="2778"/>
        <v>1.0396819021608161</v>
      </c>
      <c r="FP1618" s="452">
        <f t="shared" si="2779"/>
        <v>3.1676300578034682</v>
      </c>
      <c r="FQ1618" s="452">
        <f t="shared" si="2780"/>
        <v>1.0375722543352601</v>
      </c>
      <c r="FR1618" s="453"/>
      <c r="FS1618" s="446">
        <f t="shared" si="2781"/>
        <v>0</v>
      </c>
      <c r="FT1618" s="446">
        <f t="shared" si="2781"/>
        <v>1241616</v>
      </c>
      <c r="FU1618" s="446">
        <f t="shared" si="2781"/>
        <v>3414444</v>
      </c>
      <c r="FV1618" s="446">
        <f t="shared" si="2781"/>
        <v>10450268</v>
      </c>
      <c r="FW1618" s="446">
        <f t="shared" si="2781"/>
        <v>9067320</v>
      </c>
      <c r="FX1618" s="446">
        <f t="shared" si="2781"/>
        <v>5954635</v>
      </c>
      <c r="FY1618" s="446">
        <f t="shared" si="2781"/>
        <v>134882600</v>
      </c>
      <c r="FZ1618" s="446">
        <f t="shared" si="2781"/>
        <v>238759371</v>
      </c>
      <c r="GA1618" s="446">
        <f t="shared" si="2781"/>
        <v>8841684</v>
      </c>
      <c r="GB1618" s="446">
        <f t="shared" si="2781"/>
        <v>159110388</v>
      </c>
      <c r="GC1618" s="446">
        <f t="shared" si="2782"/>
        <v>16715140</v>
      </c>
      <c r="GD1618" s="446">
        <f t="shared" si="2782"/>
        <v>155000</v>
      </c>
      <c r="GE1618" s="446">
        <f t="shared" si="2782"/>
        <v>110000</v>
      </c>
      <c r="GF1618" s="446">
        <f t="shared" si="2782"/>
        <v>8801701</v>
      </c>
      <c r="GG1618" s="446">
        <f t="shared" si="2782"/>
        <v>18093141</v>
      </c>
      <c r="GH1618" s="446">
        <f t="shared" si="2782"/>
        <v>3441060</v>
      </c>
      <c r="GI1618" s="446">
        <f t="shared" si="2782"/>
        <v>113350470</v>
      </c>
      <c r="GJ1618" s="446">
        <f t="shared" si="2782"/>
        <v>16315712</v>
      </c>
      <c r="GK1618" s="446">
        <f t="shared" si="2782"/>
        <v>3900991</v>
      </c>
      <c r="GL1618" s="446">
        <f t="shared" si="2782"/>
        <v>17451728</v>
      </c>
      <c r="GM1618" s="446">
        <f t="shared" si="2782"/>
        <v>3546174</v>
      </c>
      <c r="GN1618" s="446">
        <f t="shared" si="2782"/>
        <v>620444</v>
      </c>
      <c r="GO1618" s="446">
        <f t="shared" si="2782"/>
        <v>242222</v>
      </c>
      <c r="GP1618" s="446">
        <f t="shared" si="2782"/>
        <v>309631</v>
      </c>
      <c r="GQ1618" s="446">
        <f t="shared" si="2782"/>
        <v>358418496</v>
      </c>
      <c r="GR1618" s="446"/>
      <c r="GS1618" s="446"/>
      <c r="GT1618" s="446"/>
      <c r="GU1618" s="446"/>
      <c r="GV1618" s="416"/>
    </row>
    <row r="1619" spans="1:204" ht="9.75" customHeight="1" x14ac:dyDescent="0.2">
      <c r="A1619" s="485" t="str">
        <f t="shared" si="2773"/>
        <v>2026-27JUNERX8</v>
      </c>
      <c r="B1619" s="503" t="str">
        <f t="shared" si="2767"/>
        <v>2026-27</v>
      </c>
      <c r="C1619" s="436" t="s">
        <v>671</v>
      </c>
      <c r="D1619" s="503" t="s">
        <v>646</v>
      </c>
      <c r="E1619" s="503" t="s">
        <v>645</v>
      </c>
      <c r="F1619" s="504" t="s">
        <v>450</v>
      </c>
      <c r="G1619" s="504" t="s">
        <v>696</v>
      </c>
      <c r="H1619" s="522">
        <v>104260</v>
      </c>
      <c r="I1619" s="522">
        <v>73353</v>
      </c>
      <c r="J1619" s="522">
        <v>1148344</v>
      </c>
      <c r="K1619" s="522">
        <v>16</v>
      </c>
      <c r="L1619" s="522">
        <v>0</v>
      </c>
      <c r="M1619" s="522">
        <v>62</v>
      </c>
      <c r="N1619" s="522">
        <v>98</v>
      </c>
      <c r="O1619" s="522">
        <v>163</v>
      </c>
      <c r="P1619" s="522">
        <v>462</v>
      </c>
      <c r="Q1619" s="522" t="s">
        <v>152</v>
      </c>
      <c r="R1619" s="522">
        <v>588</v>
      </c>
      <c r="S1619" s="522">
        <v>75500</v>
      </c>
      <c r="T1619" s="522">
        <v>7638</v>
      </c>
      <c r="U1619" s="522">
        <v>5149</v>
      </c>
      <c r="V1619" s="522">
        <v>38110</v>
      </c>
      <c r="W1619" s="522">
        <v>13263</v>
      </c>
      <c r="X1619" s="522">
        <v>389</v>
      </c>
      <c r="Y1619" s="522">
        <v>3600199</v>
      </c>
      <c r="Z1619" s="522">
        <v>471</v>
      </c>
      <c r="AA1619" s="522">
        <v>817</v>
      </c>
      <c r="AB1619" s="522">
        <v>2655579</v>
      </c>
      <c r="AC1619" s="522">
        <v>516</v>
      </c>
      <c r="AD1619" s="522">
        <v>911</v>
      </c>
      <c r="AE1619" s="522">
        <v>58292471</v>
      </c>
      <c r="AF1619" s="522">
        <v>1530</v>
      </c>
      <c r="AG1619" s="522">
        <v>3142</v>
      </c>
      <c r="AH1619" s="522">
        <v>66236847</v>
      </c>
      <c r="AI1619" s="522">
        <v>4994</v>
      </c>
      <c r="AJ1619" s="522">
        <v>11554</v>
      </c>
      <c r="AK1619" s="522">
        <v>2604297</v>
      </c>
      <c r="AL1619" s="522">
        <v>6695</v>
      </c>
      <c r="AM1619" s="522">
        <v>14742</v>
      </c>
      <c r="AN1619" s="522">
        <v>413</v>
      </c>
      <c r="AO1619" s="522">
        <v>702</v>
      </c>
      <c r="AP1619" s="522">
        <v>4405</v>
      </c>
      <c r="AQ1619" s="522">
        <v>11670475</v>
      </c>
      <c r="AR1619" s="522">
        <v>2649</v>
      </c>
      <c r="AS1619" s="522">
        <v>5409</v>
      </c>
      <c r="AT1619" s="522">
        <v>10608</v>
      </c>
      <c r="AU1619" s="522">
        <v>3588</v>
      </c>
      <c r="AV1619" s="522">
        <v>1648</v>
      </c>
      <c r="AW1619" s="522" t="s">
        <v>152</v>
      </c>
      <c r="AX1619" s="522">
        <v>2129</v>
      </c>
      <c r="AY1619" s="522">
        <v>3243</v>
      </c>
      <c r="AZ1619" s="522" t="s">
        <v>152</v>
      </c>
      <c r="BA1619" s="522">
        <v>12656</v>
      </c>
      <c r="BB1619" s="522">
        <v>24271117</v>
      </c>
      <c r="BC1619" s="522">
        <v>1918</v>
      </c>
      <c r="BD1619" s="522">
        <v>3781</v>
      </c>
      <c r="BE1619" s="522">
        <v>2973</v>
      </c>
      <c r="BF1619" s="522">
        <v>686</v>
      </c>
      <c r="BG1619" s="522">
        <v>6051</v>
      </c>
      <c r="BH1619" s="522">
        <v>2946</v>
      </c>
      <c r="BI1619" s="522">
        <v>39205</v>
      </c>
      <c r="BJ1619" s="522">
        <v>4894</v>
      </c>
      <c r="BK1619" s="522">
        <v>20793</v>
      </c>
      <c r="BL1619" s="522">
        <v>64892</v>
      </c>
      <c r="BM1619" s="522">
        <v>14248</v>
      </c>
      <c r="BN1619" s="522">
        <v>10835</v>
      </c>
      <c r="BO1619" s="522">
        <v>9499</v>
      </c>
      <c r="BP1619" s="522">
        <v>7277</v>
      </c>
      <c r="BQ1619" s="522">
        <v>49626</v>
      </c>
      <c r="BR1619" s="522">
        <v>39946</v>
      </c>
      <c r="BS1619" s="522">
        <v>22116</v>
      </c>
      <c r="BT1619" s="522">
        <v>14140</v>
      </c>
      <c r="BU1619" s="522">
        <v>684</v>
      </c>
      <c r="BV1619" s="522">
        <v>437</v>
      </c>
      <c r="BW1619" s="522">
        <v>88</v>
      </c>
      <c r="BX1619" s="522">
        <v>41670</v>
      </c>
      <c r="BY1619" s="522">
        <v>474</v>
      </c>
      <c r="BZ1619" s="522">
        <v>808</v>
      </c>
      <c r="CA1619" s="522">
        <v>291</v>
      </c>
      <c r="CB1619" s="522">
        <v>146871</v>
      </c>
      <c r="CC1619" s="522">
        <v>505</v>
      </c>
      <c r="CD1619" s="522">
        <v>917</v>
      </c>
      <c r="CE1619" s="522">
        <v>7259</v>
      </c>
      <c r="CF1619" s="522">
        <v>3411658</v>
      </c>
      <c r="CG1619" s="522">
        <v>470</v>
      </c>
      <c r="CH1619" s="522">
        <v>813</v>
      </c>
      <c r="CI1619" s="522">
        <v>3020</v>
      </c>
      <c r="CJ1619" s="522">
        <v>5097004</v>
      </c>
      <c r="CK1619" s="522">
        <v>1688</v>
      </c>
      <c r="CL1619" s="522">
        <v>3555</v>
      </c>
      <c r="CM1619" s="522">
        <v>2254</v>
      </c>
      <c r="CN1619" s="522">
        <v>3282245</v>
      </c>
      <c r="CO1619" s="522">
        <v>1456</v>
      </c>
      <c r="CP1619" s="522">
        <v>3188</v>
      </c>
      <c r="CQ1619" s="522">
        <v>32836</v>
      </c>
      <c r="CR1619" s="522">
        <v>49913222</v>
      </c>
      <c r="CS1619" s="522">
        <v>1520</v>
      </c>
      <c r="CT1619" s="522">
        <v>3105</v>
      </c>
      <c r="CU1619" s="522">
        <v>1556</v>
      </c>
      <c r="CV1619" s="522">
        <v>10800758</v>
      </c>
      <c r="CW1619" s="522">
        <v>6941</v>
      </c>
      <c r="CX1619" s="522">
        <v>16378</v>
      </c>
      <c r="CY1619" s="522">
        <v>1282</v>
      </c>
      <c r="CZ1619" s="522">
        <v>8402038</v>
      </c>
      <c r="DA1619" s="522">
        <v>6554</v>
      </c>
      <c r="DB1619" s="522">
        <v>16490</v>
      </c>
      <c r="DC1619" s="522">
        <v>2031</v>
      </c>
      <c r="DD1619" s="522">
        <v>21573130</v>
      </c>
      <c r="DE1619" s="522">
        <v>10622</v>
      </c>
      <c r="DF1619" s="522">
        <v>28604</v>
      </c>
      <c r="DG1619" s="522">
        <v>623</v>
      </c>
      <c r="DH1619" s="522">
        <v>7350953</v>
      </c>
      <c r="DI1619" s="522">
        <v>11799</v>
      </c>
      <c r="DJ1619" s="522">
        <v>31488</v>
      </c>
      <c r="DK1619" s="522">
        <v>472</v>
      </c>
      <c r="DL1619" s="522">
        <v>165608</v>
      </c>
      <c r="DM1619" s="522">
        <v>351</v>
      </c>
      <c r="DN1619" s="522">
        <v>587</v>
      </c>
      <c r="DO1619" s="522">
        <v>4138</v>
      </c>
      <c r="DP1619" s="522">
        <v>209691</v>
      </c>
      <c r="DQ1619" s="522">
        <v>51</v>
      </c>
      <c r="DR1619" s="522">
        <v>105</v>
      </c>
      <c r="DS1619" s="522">
        <v>83</v>
      </c>
      <c r="DT1619" s="522">
        <v>110644</v>
      </c>
      <c r="DU1619" s="522">
        <v>1333</v>
      </c>
      <c r="DV1619" s="522">
        <v>2982</v>
      </c>
      <c r="DW1619" s="522">
        <v>72</v>
      </c>
      <c r="DX1619" s="522">
        <v>43222</v>
      </c>
      <c r="DY1619" s="522">
        <v>46744865</v>
      </c>
      <c r="DZ1619" s="522">
        <v>1082</v>
      </c>
      <c r="EA1619" s="522">
        <v>1961</v>
      </c>
      <c r="EB1619" s="522">
        <v>21170</v>
      </c>
      <c r="EC1619" s="522">
        <v>5588</v>
      </c>
      <c r="ED1619" s="522">
        <v>250</v>
      </c>
      <c r="EE1619" s="522">
        <v>3464326</v>
      </c>
      <c r="EF1619" s="522">
        <v>1376</v>
      </c>
      <c r="EG1619" s="522">
        <v>407</v>
      </c>
      <c r="EH1619" s="522">
        <v>3551</v>
      </c>
      <c r="EI1619" s="522"/>
      <c r="EJ1619" s="483"/>
      <c r="EK1619" s="483"/>
      <c r="EL1619" s="483"/>
      <c r="EM1619" s="483"/>
      <c r="EN1619" s="483"/>
      <c r="EO1619" s="483"/>
      <c r="EP1619" s="483"/>
      <c r="EQ1619" s="483"/>
      <c r="ER1619" s="483"/>
      <c r="ES1619" s="483"/>
      <c r="ET1619" s="483"/>
      <c r="EU1619" s="483"/>
      <c r="EV1619" s="483"/>
      <c r="EW1619" s="483"/>
      <c r="EX1619" s="483"/>
      <c r="EY1619" s="483"/>
      <c r="EZ1619" s="484"/>
      <c r="FA1619" s="468">
        <f>MONTH(1&amp;C1619)</f>
        <v>6</v>
      </c>
      <c r="FB1619" s="485">
        <f t="shared" si="2775"/>
        <v>2026</v>
      </c>
      <c r="FC1619" s="486">
        <f t="shared" si="2733"/>
        <v>46174</v>
      </c>
      <c r="FD1619" s="470">
        <f t="shared" si="2734"/>
        <v>30</v>
      </c>
      <c r="FE1619" s="471"/>
      <c r="FF1619" s="517">
        <f t="shared" si="2764"/>
        <v>0.57664437012263103</v>
      </c>
      <c r="FG1619" s="471"/>
      <c r="FH1619" s="487">
        <f t="shared" si="2768"/>
        <v>1.8654097931395652</v>
      </c>
      <c r="FI1619" s="487">
        <f t="shared" si="2769"/>
        <v>1.4185650693898926</v>
      </c>
      <c r="FJ1619" s="487">
        <f t="shared" si="2770"/>
        <v>1.8448242377160613</v>
      </c>
      <c r="FK1619" s="487">
        <f t="shared" si="2771"/>
        <v>1.4132841328413284</v>
      </c>
      <c r="FL1619" s="487">
        <f t="shared" si="2772"/>
        <v>1.3021779060614012</v>
      </c>
      <c r="FM1619" s="487">
        <f>IFERROR(BR1619/HLOOKUP(FM$3,$T$5:$X$10116,ROW()-4,0),"-")</f>
        <v>1.0481763316714774</v>
      </c>
      <c r="FN1619" s="487">
        <f>IFERROR(BS1619/HLOOKUP(FN$3,$T$5:$X$10116,ROW()-4,0),"-")</f>
        <v>1.667496041619543</v>
      </c>
      <c r="FO1619" s="487">
        <f>IFERROR(BT1619/HLOOKUP(FO$3,$T$5:$X$10116,ROW()-4,0),"-")</f>
        <v>1.0661238030611475</v>
      </c>
      <c r="FP1619" s="487">
        <f>IFERROR(BU1619/HLOOKUP(FP$3,$T$5:$X$10116,ROW()-4,0),"-")</f>
        <v>1.7583547557840618</v>
      </c>
      <c r="FQ1619" s="487">
        <f>IFERROR(BV1619/HLOOKUP(FQ$3,$T$5:$X$10116,ROW()-4,0),"-")</f>
        <v>1.1233933161953729</v>
      </c>
      <c r="FR1619" s="459"/>
      <c r="FS1619" s="468">
        <f t="shared" si="2781"/>
        <v>0</v>
      </c>
      <c r="FT1619" s="468">
        <f t="shared" si="2781"/>
        <v>4547886</v>
      </c>
      <c r="FU1619" s="468">
        <f t="shared" si="2781"/>
        <v>7188594</v>
      </c>
      <c r="FV1619" s="468">
        <f t="shared" si="2781"/>
        <v>11956539</v>
      </c>
      <c r="FW1619" s="468">
        <f t="shared" si="2781"/>
        <v>6240246</v>
      </c>
      <c r="FX1619" s="468">
        <f t="shared" si="2781"/>
        <v>4690739</v>
      </c>
      <c r="FY1619" s="468">
        <f t="shared" si="2781"/>
        <v>119741620</v>
      </c>
      <c r="FZ1619" s="468">
        <f t="shared" si="2781"/>
        <v>153240702</v>
      </c>
      <c r="GA1619" s="468">
        <f t="shared" si="2781"/>
        <v>5734638</v>
      </c>
      <c r="GB1619" s="468">
        <f t="shared" si="2781"/>
        <v>47852336</v>
      </c>
      <c r="GC1619" s="468">
        <f t="shared" si="2782"/>
        <v>23826645</v>
      </c>
      <c r="GD1619" s="468">
        <f t="shared" si="2782"/>
        <v>71104</v>
      </c>
      <c r="GE1619" s="468">
        <f t="shared" si="2782"/>
        <v>266847</v>
      </c>
      <c r="GF1619" s="468">
        <f t="shared" si="2782"/>
        <v>5901567</v>
      </c>
      <c r="GG1619" s="468">
        <f t="shared" si="2782"/>
        <v>10736100</v>
      </c>
      <c r="GH1619" s="468">
        <f t="shared" si="2782"/>
        <v>7185752</v>
      </c>
      <c r="GI1619" s="468">
        <f t="shared" si="2782"/>
        <v>101955780</v>
      </c>
      <c r="GJ1619" s="468">
        <f t="shared" si="2782"/>
        <v>25484168</v>
      </c>
      <c r="GK1619" s="468">
        <f t="shared" si="2782"/>
        <v>21140180</v>
      </c>
      <c r="GL1619" s="468">
        <f t="shared" si="2782"/>
        <v>58094724</v>
      </c>
      <c r="GM1619" s="468">
        <f t="shared" si="2782"/>
        <v>19617024</v>
      </c>
      <c r="GN1619" s="468">
        <f t="shared" si="2782"/>
        <v>247506</v>
      </c>
      <c r="GO1619" s="468">
        <f t="shared" si="2782"/>
        <v>277064</v>
      </c>
      <c r="GP1619" s="468">
        <f t="shared" si="2782"/>
        <v>434490</v>
      </c>
      <c r="GQ1619" s="468">
        <f t="shared" si="2782"/>
        <v>84758342</v>
      </c>
      <c r="GR1619" s="468"/>
      <c r="GS1619" s="468"/>
      <c r="GT1619" s="468"/>
      <c r="GU1619" s="468"/>
      <c r="GV1619" s="425"/>
    </row>
    <row r="1620" spans="1:204" ht="9.75" customHeight="1" x14ac:dyDescent="0.2">
      <c r="A1620" s="472" t="str">
        <f t="shared" ref="A1620:A1630" si="2783">B1620&amp;C1620&amp;F1620</f>
        <v>2026-27JULYRX9</v>
      </c>
      <c r="B1620" s="488" t="str">
        <f t="shared" si="2767"/>
        <v>2026-27</v>
      </c>
      <c r="C1620" s="400" t="s">
        <v>673</v>
      </c>
      <c r="D1620" s="488" t="s">
        <v>653</v>
      </c>
      <c r="E1620" s="488" t="s">
        <v>652</v>
      </c>
      <c r="F1620" s="474" t="s">
        <v>451</v>
      </c>
      <c r="G1620" s="474" t="s">
        <v>686</v>
      </c>
      <c r="H1620" s="518">
        <v>108436</v>
      </c>
      <c r="I1620" s="518">
        <v>85975</v>
      </c>
      <c r="J1620" s="518">
        <v>302641</v>
      </c>
      <c r="K1620" s="518">
        <v>4</v>
      </c>
      <c r="L1620" s="518">
        <v>2</v>
      </c>
      <c r="M1620" s="518">
        <v>3</v>
      </c>
      <c r="N1620" s="518">
        <v>3</v>
      </c>
      <c r="O1620" s="518">
        <v>51</v>
      </c>
      <c r="P1620" s="518">
        <v>504</v>
      </c>
      <c r="Q1620" s="518" t="s">
        <v>152</v>
      </c>
      <c r="R1620" s="518">
        <v>482</v>
      </c>
      <c r="S1620" s="518">
        <v>75266</v>
      </c>
      <c r="T1620" s="518">
        <v>7280</v>
      </c>
      <c r="U1620" s="518">
        <v>4817</v>
      </c>
      <c r="V1620" s="518">
        <v>39765</v>
      </c>
      <c r="W1620" s="518">
        <v>9776</v>
      </c>
      <c r="X1620" s="518">
        <v>706</v>
      </c>
      <c r="Y1620" s="518">
        <v>3858496</v>
      </c>
      <c r="Z1620" s="518">
        <v>530</v>
      </c>
      <c r="AA1620" s="518">
        <v>937</v>
      </c>
      <c r="AB1620" s="518">
        <v>3359267</v>
      </c>
      <c r="AC1620" s="518">
        <v>697</v>
      </c>
      <c r="AD1620" s="518">
        <v>1295</v>
      </c>
      <c r="AE1620" s="518">
        <v>80812401</v>
      </c>
      <c r="AF1620" s="518">
        <v>2032</v>
      </c>
      <c r="AG1620" s="518">
        <v>4113</v>
      </c>
      <c r="AH1620" s="518">
        <v>82203404</v>
      </c>
      <c r="AI1620" s="518">
        <v>8409</v>
      </c>
      <c r="AJ1620" s="518">
        <v>18724</v>
      </c>
      <c r="AK1620" s="518">
        <v>8532050</v>
      </c>
      <c r="AL1620" s="518">
        <v>12085</v>
      </c>
      <c r="AM1620" s="518">
        <v>31094</v>
      </c>
      <c r="AN1620" s="518">
        <v>215</v>
      </c>
      <c r="AO1620" s="518">
        <v>3490</v>
      </c>
      <c r="AP1620" s="518">
        <v>2263</v>
      </c>
      <c r="AQ1620" s="518">
        <v>6270602</v>
      </c>
      <c r="AR1620" s="518">
        <v>2771</v>
      </c>
      <c r="AS1620" s="518">
        <v>9989</v>
      </c>
      <c r="AT1620" s="518">
        <v>15840</v>
      </c>
      <c r="AU1620" s="518">
        <v>1397</v>
      </c>
      <c r="AV1620" s="518">
        <v>4239</v>
      </c>
      <c r="AW1620" s="518" t="s">
        <v>152</v>
      </c>
      <c r="AX1620" s="518">
        <v>3323</v>
      </c>
      <c r="AY1620" s="518">
        <v>6881</v>
      </c>
      <c r="AZ1620" s="518" t="s">
        <v>152</v>
      </c>
      <c r="BA1620" s="518">
        <v>15946</v>
      </c>
      <c r="BB1620" s="518">
        <v>35807448</v>
      </c>
      <c r="BC1620" s="518">
        <v>2246</v>
      </c>
      <c r="BD1620" s="518">
        <v>7865</v>
      </c>
      <c r="BE1620" s="518">
        <v>3204</v>
      </c>
      <c r="BF1620" s="518">
        <v>8732</v>
      </c>
      <c r="BG1620" s="518">
        <v>2053</v>
      </c>
      <c r="BH1620" s="518">
        <v>1957</v>
      </c>
      <c r="BI1620" s="518">
        <v>34655</v>
      </c>
      <c r="BJ1620" s="518">
        <v>4958</v>
      </c>
      <c r="BK1620" s="518">
        <v>19813</v>
      </c>
      <c r="BL1620" s="518">
        <v>59426</v>
      </c>
      <c r="BM1620" s="518">
        <v>13116</v>
      </c>
      <c r="BN1620" s="518">
        <v>10099</v>
      </c>
      <c r="BO1620" s="518">
        <v>8641</v>
      </c>
      <c r="BP1620" s="518">
        <v>6804</v>
      </c>
      <c r="BQ1620" s="518">
        <v>51044</v>
      </c>
      <c r="BR1620" s="518">
        <v>42156</v>
      </c>
      <c r="BS1620" s="518">
        <v>16571</v>
      </c>
      <c r="BT1620" s="518">
        <v>10259</v>
      </c>
      <c r="BU1620" s="518">
        <v>1062</v>
      </c>
      <c r="BV1620" s="518">
        <v>734</v>
      </c>
      <c r="BW1620" s="518">
        <v>0</v>
      </c>
      <c r="BX1620" s="518">
        <v>0</v>
      </c>
      <c r="BY1620" s="518" t="s">
        <v>152</v>
      </c>
      <c r="BZ1620" s="518" t="s">
        <v>152</v>
      </c>
      <c r="CA1620" s="518">
        <v>11</v>
      </c>
      <c r="CB1620" s="518">
        <v>4038</v>
      </c>
      <c r="CC1620" s="518">
        <v>367</v>
      </c>
      <c r="CD1620" s="518">
        <v>433</v>
      </c>
      <c r="CE1620" s="518">
        <v>7269</v>
      </c>
      <c r="CF1620" s="518">
        <v>3854458</v>
      </c>
      <c r="CG1620" s="518">
        <v>530</v>
      </c>
      <c r="CH1620" s="518">
        <v>937</v>
      </c>
      <c r="CI1620" s="518">
        <v>1842</v>
      </c>
      <c r="CJ1620" s="518">
        <v>3590601</v>
      </c>
      <c r="CK1620" s="518">
        <v>1949</v>
      </c>
      <c r="CL1620" s="518">
        <v>4219</v>
      </c>
      <c r="CM1620" s="518">
        <v>919</v>
      </c>
      <c r="CN1620" s="518">
        <v>1557202</v>
      </c>
      <c r="CO1620" s="518">
        <v>1694</v>
      </c>
      <c r="CP1620" s="518">
        <v>3922</v>
      </c>
      <c r="CQ1620" s="518">
        <v>37004</v>
      </c>
      <c r="CR1620" s="518">
        <v>75664598</v>
      </c>
      <c r="CS1620" s="518">
        <v>2045</v>
      </c>
      <c r="CT1620" s="518">
        <v>4109</v>
      </c>
      <c r="CU1620" s="518">
        <v>4</v>
      </c>
      <c r="CV1620" s="518">
        <v>46656</v>
      </c>
      <c r="CW1620" s="518">
        <v>11664</v>
      </c>
      <c r="CX1620" s="518">
        <v>24760</v>
      </c>
      <c r="CY1620" s="518">
        <v>222</v>
      </c>
      <c r="CZ1620" s="518">
        <v>1914987</v>
      </c>
      <c r="DA1620" s="518">
        <v>8626</v>
      </c>
      <c r="DB1620" s="518">
        <v>23026</v>
      </c>
      <c r="DC1620" s="518">
        <v>1112</v>
      </c>
      <c r="DD1620" s="518">
        <v>8331160</v>
      </c>
      <c r="DE1620" s="518">
        <v>7492</v>
      </c>
      <c r="DF1620" s="518">
        <v>14178</v>
      </c>
      <c r="DG1620" s="518">
        <v>32</v>
      </c>
      <c r="DH1620" s="518">
        <v>331092</v>
      </c>
      <c r="DI1620" s="518">
        <v>10347</v>
      </c>
      <c r="DJ1620" s="518">
        <v>19343</v>
      </c>
      <c r="DK1620" s="518">
        <v>635</v>
      </c>
      <c r="DL1620" s="518">
        <v>202643</v>
      </c>
      <c r="DM1620" s="518">
        <v>319</v>
      </c>
      <c r="DN1620" s="518">
        <v>499</v>
      </c>
      <c r="DO1620" s="518">
        <v>3829</v>
      </c>
      <c r="DP1620" s="518">
        <v>66821</v>
      </c>
      <c r="DQ1620" s="518">
        <v>17</v>
      </c>
      <c r="DR1620" s="518">
        <v>25</v>
      </c>
      <c r="DS1620" s="518">
        <v>84</v>
      </c>
      <c r="DT1620" s="518">
        <v>162401</v>
      </c>
      <c r="DU1620" s="518">
        <v>1933</v>
      </c>
      <c r="DV1620" s="518">
        <v>3810</v>
      </c>
      <c r="DW1620" s="518">
        <v>79</v>
      </c>
      <c r="DX1620" s="518">
        <v>40282</v>
      </c>
      <c r="DY1620" s="518">
        <v>77228560</v>
      </c>
      <c r="DZ1620" s="518">
        <v>1917</v>
      </c>
      <c r="EA1620" s="518">
        <v>3786</v>
      </c>
      <c r="EB1620" s="518">
        <v>28327</v>
      </c>
      <c r="EC1620" s="518">
        <v>13344</v>
      </c>
      <c r="ED1620" s="518">
        <v>4343</v>
      </c>
      <c r="EE1620" s="518">
        <v>26534659</v>
      </c>
      <c r="EF1620" s="518">
        <v>0</v>
      </c>
      <c r="EG1620" s="518">
        <v>531</v>
      </c>
      <c r="EH1620" s="518">
        <v>37</v>
      </c>
      <c r="EI1620" s="518"/>
      <c r="EJ1620" s="475"/>
      <c r="EK1620" s="475"/>
      <c r="EL1620" s="475"/>
      <c r="EM1620" s="475"/>
      <c r="EN1620" s="475"/>
      <c r="EO1620" s="475"/>
      <c r="EP1620" s="475"/>
      <c r="EQ1620" s="475"/>
      <c r="ER1620" s="475"/>
      <c r="ES1620" s="475"/>
      <c r="ET1620" s="475"/>
      <c r="EU1620" s="475"/>
      <c r="EV1620" s="475"/>
      <c r="EW1620" s="475"/>
      <c r="EX1620" s="475"/>
      <c r="EY1620" s="475"/>
      <c r="EZ1620" s="476"/>
      <c r="FA1620" s="446">
        <f t="shared" ref="FA1620:FA1629" si="2784">MONTH(1&amp;C1620)</f>
        <v>7</v>
      </c>
      <c r="FB1620" s="417">
        <f t="shared" ref="FB1620:FB1630" si="2785">LEFT($B1620,4)+IF(FA1620&lt;4,1,0)</f>
        <v>2026</v>
      </c>
      <c r="FC1620" s="448">
        <f t="shared" si="2733"/>
        <v>46204</v>
      </c>
      <c r="FD1620" s="449">
        <f t="shared" si="2734"/>
        <v>31</v>
      </c>
      <c r="FE1620" s="450"/>
      <c r="FF1620" s="451">
        <f t="shared" ref="FF1620:FF1630" si="2786">DO1620/(T1620-P1620)</f>
        <v>0.56508264462809921</v>
      </c>
      <c r="FG1620" s="450"/>
      <c r="FH1620" s="452">
        <f t="shared" si="2768"/>
        <v>1.8016483516483517</v>
      </c>
      <c r="FI1620" s="452">
        <f t="shared" si="2769"/>
        <v>1.3872252747252747</v>
      </c>
      <c r="FJ1620" s="452">
        <f t="shared" si="2770"/>
        <v>1.7938550965331119</v>
      </c>
      <c r="FK1620" s="452">
        <f t="shared" si="2771"/>
        <v>1.4124974050238739</v>
      </c>
      <c r="FL1620" s="452">
        <f t="shared" si="2772"/>
        <v>1.2836413931849617</v>
      </c>
      <c r="FM1620" s="452">
        <f t="shared" ref="FM1620:FM1630" si="2787">IFERROR(BR1620/HLOOKUP(FM$3,$T$5:$X$10116,ROW()-4,0),"-")</f>
        <v>1.0601282534892493</v>
      </c>
      <c r="FN1620" s="452">
        <f t="shared" ref="FN1620:FN1630" si="2788">IFERROR(BS1620/HLOOKUP(FN$3,$T$5:$X$10116,ROW()-4,0),"-")</f>
        <v>1.695069558101473</v>
      </c>
      <c r="FO1620" s="452">
        <f t="shared" ref="FO1620:FO1630" si="2789">IFERROR(BT1620/HLOOKUP(FO$3,$T$5:$X$10116,ROW()-4,0),"-")</f>
        <v>1.0494067103109657</v>
      </c>
      <c r="FP1620" s="452">
        <f t="shared" ref="FP1620:FP1630" si="2790">IFERROR(BU1620/HLOOKUP(FP$3,$T$5:$X$10116,ROW()-4,0),"-")</f>
        <v>1.5042492917847026</v>
      </c>
      <c r="FQ1620" s="452">
        <f t="shared" ref="FQ1620:FQ1630" si="2791">IFERROR(BV1620/HLOOKUP(FQ$3,$T$5:$X$10116,ROW()-4,0),"-")</f>
        <v>1.0396600566572238</v>
      </c>
      <c r="FR1620" s="453"/>
      <c r="FS1620" s="446">
        <f t="shared" si="2781"/>
        <v>171950</v>
      </c>
      <c r="FT1620" s="446">
        <f t="shared" si="2781"/>
        <v>257925</v>
      </c>
      <c r="FU1620" s="446">
        <f t="shared" si="2781"/>
        <v>257925</v>
      </c>
      <c r="FV1620" s="446">
        <f t="shared" si="2781"/>
        <v>4384725</v>
      </c>
      <c r="FW1620" s="446">
        <f t="shared" si="2781"/>
        <v>6821360</v>
      </c>
      <c r="FX1620" s="446">
        <f t="shared" si="2781"/>
        <v>6238015</v>
      </c>
      <c r="FY1620" s="446">
        <f t="shared" si="2781"/>
        <v>163553445</v>
      </c>
      <c r="FZ1620" s="446">
        <f t="shared" si="2781"/>
        <v>183045824</v>
      </c>
      <c r="GA1620" s="446">
        <f t="shared" si="2781"/>
        <v>21952364</v>
      </c>
      <c r="GB1620" s="446">
        <f t="shared" si="2781"/>
        <v>125415290</v>
      </c>
      <c r="GC1620" s="446">
        <f t="shared" si="2782"/>
        <v>22605107</v>
      </c>
      <c r="GD1620" s="446" t="str">
        <f t="shared" si="2782"/>
        <v>-</v>
      </c>
      <c r="GE1620" s="446">
        <f t="shared" si="2782"/>
        <v>4763</v>
      </c>
      <c r="GF1620" s="446">
        <f t="shared" si="2782"/>
        <v>6811053</v>
      </c>
      <c r="GG1620" s="446">
        <f t="shared" si="2782"/>
        <v>7771398</v>
      </c>
      <c r="GH1620" s="446">
        <f t="shared" si="2782"/>
        <v>3604318</v>
      </c>
      <c r="GI1620" s="446">
        <f t="shared" si="2782"/>
        <v>152049436</v>
      </c>
      <c r="GJ1620" s="446">
        <f t="shared" si="2782"/>
        <v>99040</v>
      </c>
      <c r="GK1620" s="446">
        <f t="shared" si="2782"/>
        <v>5111772</v>
      </c>
      <c r="GL1620" s="446">
        <f t="shared" si="2782"/>
        <v>15765936</v>
      </c>
      <c r="GM1620" s="446">
        <f t="shared" si="2782"/>
        <v>618976</v>
      </c>
      <c r="GN1620" s="446">
        <f t="shared" si="2782"/>
        <v>320040</v>
      </c>
      <c r="GO1620" s="446">
        <f t="shared" si="2782"/>
        <v>316865</v>
      </c>
      <c r="GP1620" s="446">
        <f t="shared" si="2782"/>
        <v>95725</v>
      </c>
      <c r="GQ1620" s="446">
        <f t="shared" si="2782"/>
        <v>152507652</v>
      </c>
      <c r="GR1620" s="446"/>
      <c r="GS1620" s="446"/>
      <c r="GT1620" s="446"/>
      <c r="GU1620" s="446"/>
      <c r="GV1620" s="416"/>
    </row>
    <row r="1621" spans="1:204" ht="9.65" customHeight="1" x14ac:dyDescent="0.2">
      <c r="A1621" s="417" t="str">
        <f t="shared" si="2783"/>
        <v>2026-27JULYRYC</v>
      </c>
      <c r="B1621" s="458" t="str">
        <f t="shared" si="2767"/>
        <v>2026-27</v>
      </c>
      <c r="C1621" s="402" t="s">
        <v>673</v>
      </c>
      <c r="D1621" s="458" t="s">
        <v>656</v>
      </c>
      <c r="E1621" s="458" t="s">
        <v>466</v>
      </c>
      <c r="F1621" s="478" t="s">
        <v>453</v>
      </c>
      <c r="G1621" s="478" t="s">
        <v>687</v>
      </c>
      <c r="H1621" s="510">
        <v>132623</v>
      </c>
      <c r="I1621" s="510">
        <v>87108</v>
      </c>
      <c r="J1621" s="510">
        <v>239223</v>
      </c>
      <c r="K1621" s="510">
        <v>3</v>
      </c>
      <c r="L1621" s="510">
        <v>0</v>
      </c>
      <c r="M1621" s="510">
        <v>0</v>
      </c>
      <c r="N1621" s="510">
        <v>16</v>
      </c>
      <c r="O1621" s="510">
        <v>72</v>
      </c>
      <c r="P1621" s="510">
        <v>599</v>
      </c>
      <c r="Q1621" s="510" t="s">
        <v>152</v>
      </c>
      <c r="R1621" s="510">
        <v>3148</v>
      </c>
      <c r="S1621" s="510">
        <v>88096</v>
      </c>
      <c r="T1621" s="510">
        <v>8649</v>
      </c>
      <c r="U1621" s="510">
        <v>5140</v>
      </c>
      <c r="V1621" s="510">
        <v>45318</v>
      </c>
      <c r="W1621" s="510">
        <v>16536</v>
      </c>
      <c r="X1621" s="510">
        <v>367</v>
      </c>
      <c r="Y1621" s="510">
        <v>4572202</v>
      </c>
      <c r="Z1621" s="510">
        <v>529</v>
      </c>
      <c r="AA1621" s="510">
        <v>995</v>
      </c>
      <c r="AB1621" s="510">
        <v>3296176</v>
      </c>
      <c r="AC1621" s="510">
        <v>641</v>
      </c>
      <c r="AD1621" s="510">
        <v>1189</v>
      </c>
      <c r="AE1621" s="510">
        <v>94772662</v>
      </c>
      <c r="AF1621" s="510">
        <v>2091</v>
      </c>
      <c r="AG1621" s="510">
        <v>4402</v>
      </c>
      <c r="AH1621" s="510">
        <v>118136436</v>
      </c>
      <c r="AI1621" s="510">
        <v>7144</v>
      </c>
      <c r="AJ1621" s="510">
        <v>16809</v>
      </c>
      <c r="AK1621" s="510">
        <v>3036251</v>
      </c>
      <c r="AL1621" s="510">
        <v>8273</v>
      </c>
      <c r="AM1621" s="510">
        <v>18625</v>
      </c>
      <c r="AN1621" s="510">
        <v>157</v>
      </c>
      <c r="AO1621" s="510">
        <v>5285</v>
      </c>
      <c r="AP1621" s="510">
        <v>3524</v>
      </c>
      <c r="AQ1621" s="510">
        <v>11714940</v>
      </c>
      <c r="AR1621" s="510">
        <v>3324</v>
      </c>
      <c r="AS1621" s="510">
        <v>8071</v>
      </c>
      <c r="AT1621" s="510">
        <v>15805</v>
      </c>
      <c r="AU1621" s="510">
        <v>784</v>
      </c>
      <c r="AV1621" s="510">
        <v>9810</v>
      </c>
      <c r="AW1621" s="510" t="s">
        <v>152</v>
      </c>
      <c r="AX1621" s="510">
        <v>387</v>
      </c>
      <c r="AY1621" s="510">
        <v>4824</v>
      </c>
      <c r="AZ1621" s="510" t="s">
        <v>152</v>
      </c>
      <c r="BA1621" s="510">
        <v>26604</v>
      </c>
      <c r="BB1621" s="510">
        <v>59056994</v>
      </c>
      <c r="BC1621" s="510">
        <v>2220</v>
      </c>
      <c r="BD1621" s="510">
        <v>5446</v>
      </c>
      <c r="BE1621" s="510">
        <v>769</v>
      </c>
      <c r="BF1621" s="510">
        <v>8868</v>
      </c>
      <c r="BG1621" s="510">
        <v>10078</v>
      </c>
      <c r="BH1621" s="510">
        <v>6889</v>
      </c>
      <c r="BI1621" s="510">
        <v>39940</v>
      </c>
      <c r="BJ1621" s="510">
        <v>2509</v>
      </c>
      <c r="BK1621" s="510">
        <v>29842</v>
      </c>
      <c r="BL1621" s="510">
        <v>72291</v>
      </c>
      <c r="BM1621" s="510">
        <v>19603</v>
      </c>
      <c r="BN1621" s="510">
        <v>12949</v>
      </c>
      <c r="BO1621" s="510">
        <v>11507</v>
      </c>
      <c r="BP1621" s="510">
        <v>7810</v>
      </c>
      <c r="BQ1621" s="510">
        <v>73239</v>
      </c>
      <c r="BR1621" s="510">
        <v>49548</v>
      </c>
      <c r="BS1621" s="510">
        <v>33913</v>
      </c>
      <c r="BT1621" s="510">
        <v>18395</v>
      </c>
      <c r="BU1621" s="510">
        <v>710</v>
      </c>
      <c r="BV1621" s="510">
        <v>382</v>
      </c>
      <c r="BW1621" s="510">
        <v>9</v>
      </c>
      <c r="BX1621" s="510">
        <v>3909</v>
      </c>
      <c r="BY1621" s="510">
        <v>434</v>
      </c>
      <c r="BZ1621" s="510">
        <v>785</v>
      </c>
      <c r="CA1621" s="510">
        <v>6</v>
      </c>
      <c r="CB1621" s="510">
        <v>1865</v>
      </c>
      <c r="CC1621" s="510">
        <v>311</v>
      </c>
      <c r="CD1621" s="510">
        <v>698</v>
      </c>
      <c r="CE1621" s="510">
        <v>8634</v>
      </c>
      <c r="CF1621" s="510">
        <v>4566428</v>
      </c>
      <c r="CG1621" s="510">
        <v>529</v>
      </c>
      <c r="CH1621" s="510">
        <v>997</v>
      </c>
      <c r="CI1621" s="510">
        <v>3184</v>
      </c>
      <c r="CJ1621" s="510">
        <v>7231610</v>
      </c>
      <c r="CK1621" s="510">
        <v>2271</v>
      </c>
      <c r="CL1621" s="510">
        <v>4846</v>
      </c>
      <c r="CM1621" s="510">
        <v>1032</v>
      </c>
      <c r="CN1621" s="510">
        <v>1956277</v>
      </c>
      <c r="CO1621" s="510">
        <v>1896</v>
      </c>
      <c r="CP1621" s="510">
        <v>4312</v>
      </c>
      <c r="CQ1621" s="510">
        <v>41102</v>
      </c>
      <c r="CR1621" s="510">
        <v>85584775</v>
      </c>
      <c r="CS1621" s="510">
        <v>2082</v>
      </c>
      <c r="CT1621" s="510">
        <v>4368</v>
      </c>
      <c r="CU1621" s="510">
        <v>389</v>
      </c>
      <c r="CV1621" s="510">
        <v>3783676</v>
      </c>
      <c r="CW1621" s="510">
        <v>9727</v>
      </c>
      <c r="CX1621" s="510">
        <v>25375</v>
      </c>
      <c r="CY1621" s="510">
        <v>153</v>
      </c>
      <c r="CZ1621" s="510">
        <v>1027285</v>
      </c>
      <c r="DA1621" s="510">
        <v>6714</v>
      </c>
      <c r="DB1621" s="510">
        <v>20303</v>
      </c>
      <c r="DC1621" s="510">
        <v>765</v>
      </c>
      <c r="DD1621" s="510">
        <v>13333202</v>
      </c>
      <c r="DE1621" s="510">
        <v>17429</v>
      </c>
      <c r="DF1621" s="510">
        <v>47820</v>
      </c>
      <c r="DG1621" s="510">
        <v>112</v>
      </c>
      <c r="DH1621" s="510">
        <v>1469196</v>
      </c>
      <c r="DI1621" s="510">
        <v>13118</v>
      </c>
      <c r="DJ1621" s="510">
        <v>39660</v>
      </c>
      <c r="DK1621" s="510">
        <v>549</v>
      </c>
      <c r="DL1621" s="510">
        <v>226903</v>
      </c>
      <c r="DM1621" s="510">
        <v>413</v>
      </c>
      <c r="DN1621" s="510">
        <v>764</v>
      </c>
      <c r="DO1621" s="510">
        <v>5116</v>
      </c>
      <c r="DP1621" s="510">
        <v>227471</v>
      </c>
      <c r="DQ1621" s="510">
        <v>44</v>
      </c>
      <c r="DR1621" s="510">
        <v>85</v>
      </c>
      <c r="DS1621" s="510">
        <v>194</v>
      </c>
      <c r="DT1621" s="510">
        <v>332076</v>
      </c>
      <c r="DU1621" s="510">
        <v>1712</v>
      </c>
      <c r="DV1621" s="510">
        <v>3758</v>
      </c>
      <c r="DW1621" s="510">
        <v>178</v>
      </c>
      <c r="DX1621" s="510">
        <v>40108</v>
      </c>
      <c r="DY1621" s="510">
        <v>78495412</v>
      </c>
      <c r="DZ1621" s="510">
        <v>1957</v>
      </c>
      <c r="EA1621" s="510">
        <v>3956</v>
      </c>
      <c r="EB1621" s="510">
        <v>28471</v>
      </c>
      <c r="EC1621" s="510">
        <v>12232</v>
      </c>
      <c r="ED1621" s="510">
        <v>4611</v>
      </c>
      <c r="EE1621" s="510">
        <v>28004703</v>
      </c>
      <c r="EF1621" s="510">
        <v>2986</v>
      </c>
      <c r="EG1621" s="510">
        <v>529</v>
      </c>
      <c r="EH1621" s="510">
        <v>33</v>
      </c>
      <c r="EI1621" s="510"/>
      <c r="EJ1621" s="479"/>
      <c r="EK1621" s="479"/>
      <c r="EL1621" s="479"/>
      <c r="EM1621" s="479"/>
      <c r="EN1621" s="479"/>
      <c r="EO1621" s="479"/>
      <c r="EP1621" s="479"/>
      <c r="EQ1621" s="479"/>
      <c r="ER1621" s="479"/>
      <c r="ES1621" s="479"/>
      <c r="ET1621" s="479"/>
      <c r="EU1621" s="479"/>
      <c r="EV1621" s="479"/>
      <c r="EW1621" s="479"/>
      <c r="EX1621" s="479"/>
      <c r="EY1621" s="479"/>
      <c r="EZ1621" s="516"/>
      <c r="FA1621" s="446">
        <f t="shared" si="2784"/>
        <v>7</v>
      </c>
      <c r="FB1621" s="417">
        <f t="shared" si="2785"/>
        <v>2026</v>
      </c>
      <c r="FC1621" s="448">
        <f t="shared" ref="FC1621:FC1630" si="2792">DATE($FB1621,$FA1621,1)</f>
        <v>46204</v>
      </c>
      <c r="FD1621" s="449">
        <f t="shared" ref="FD1621:FD1630" si="2793">DAY(EOMONTH($FC1621,0))</f>
        <v>31</v>
      </c>
      <c r="FE1621" s="450"/>
      <c r="FF1621" s="451">
        <f t="shared" si="2786"/>
        <v>0.63552795031055898</v>
      </c>
      <c r="FG1621" s="450"/>
      <c r="FH1621" s="452">
        <f t="shared" si="2768"/>
        <v>2.2665047982425715</v>
      </c>
      <c r="FI1621" s="452">
        <f t="shared" si="2769"/>
        <v>1.4971673025783327</v>
      </c>
      <c r="FJ1621" s="452">
        <f t="shared" si="2770"/>
        <v>2.238715953307393</v>
      </c>
      <c r="FK1621" s="452">
        <f t="shared" si="2771"/>
        <v>1.5194552529182879</v>
      </c>
      <c r="FL1621" s="452">
        <f t="shared" si="2772"/>
        <v>1.6161128028597909</v>
      </c>
      <c r="FM1621" s="452">
        <f t="shared" si="2787"/>
        <v>1.0933403945452138</v>
      </c>
      <c r="FN1621" s="452">
        <f t="shared" si="2788"/>
        <v>2.0508587324625061</v>
      </c>
      <c r="FO1621" s="452">
        <f t="shared" si="2789"/>
        <v>1.1124213836477987</v>
      </c>
      <c r="FP1621" s="452">
        <f t="shared" si="2790"/>
        <v>1.9346049046321525</v>
      </c>
      <c r="FQ1621" s="452">
        <f t="shared" si="2791"/>
        <v>1.0408719346049047</v>
      </c>
      <c r="FR1621" s="453"/>
      <c r="FS1621" s="446">
        <f t="shared" si="2781"/>
        <v>0</v>
      </c>
      <c r="FT1621" s="446">
        <f t="shared" si="2781"/>
        <v>0</v>
      </c>
      <c r="FU1621" s="446">
        <f t="shared" si="2781"/>
        <v>1393728</v>
      </c>
      <c r="FV1621" s="446">
        <f t="shared" si="2781"/>
        <v>6271776</v>
      </c>
      <c r="FW1621" s="446">
        <f t="shared" si="2781"/>
        <v>8605755</v>
      </c>
      <c r="FX1621" s="446">
        <f t="shared" si="2781"/>
        <v>6111460</v>
      </c>
      <c r="FY1621" s="446">
        <f t="shared" si="2781"/>
        <v>199489836</v>
      </c>
      <c r="FZ1621" s="446">
        <f t="shared" si="2781"/>
        <v>277953624</v>
      </c>
      <c r="GA1621" s="446">
        <f t="shared" si="2781"/>
        <v>6835375</v>
      </c>
      <c r="GB1621" s="446">
        <f t="shared" si="2781"/>
        <v>144885384</v>
      </c>
      <c r="GC1621" s="446">
        <f t="shared" si="2782"/>
        <v>28442204</v>
      </c>
      <c r="GD1621" s="446">
        <f t="shared" si="2782"/>
        <v>7065</v>
      </c>
      <c r="GE1621" s="446">
        <f t="shared" si="2782"/>
        <v>4188</v>
      </c>
      <c r="GF1621" s="446">
        <f t="shared" si="2782"/>
        <v>8608098</v>
      </c>
      <c r="GG1621" s="446">
        <f t="shared" si="2782"/>
        <v>15429664</v>
      </c>
      <c r="GH1621" s="446">
        <f t="shared" si="2782"/>
        <v>4449984</v>
      </c>
      <c r="GI1621" s="446">
        <f t="shared" si="2782"/>
        <v>179533536</v>
      </c>
      <c r="GJ1621" s="446">
        <f t="shared" si="2782"/>
        <v>9870875</v>
      </c>
      <c r="GK1621" s="446">
        <f t="shared" si="2782"/>
        <v>3106359</v>
      </c>
      <c r="GL1621" s="446">
        <f t="shared" si="2782"/>
        <v>36582300</v>
      </c>
      <c r="GM1621" s="446">
        <f t="shared" si="2782"/>
        <v>4441920</v>
      </c>
      <c r="GN1621" s="446">
        <f t="shared" si="2782"/>
        <v>729052</v>
      </c>
      <c r="GO1621" s="446">
        <f t="shared" si="2782"/>
        <v>419436</v>
      </c>
      <c r="GP1621" s="446">
        <f t="shared" si="2782"/>
        <v>434860</v>
      </c>
      <c r="GQ1621" s="446">
        <f t="shared" si="2782"/>
        <v>158667248</v>
      </c>
      <c r="GR1621" s="446"/>
      <c r="GS1621" s="446"/>
      <c r="GT1621" s="446"/>
      <c r="GU1621" s="446"/>
      <c r="GV1621" s="416"/>
    </row>
    <row r="1622" spans="1:204" ht="9.75" customHeight="1" x14ac:dyDescent="0.2">
      <c r="A1622" s="417" t="str">
        <f t="shared" si="2783"/>
        <v>2026-27JULYR1F</v>
      </c>
      <c r="B1622" s="458" t="str">
        <f t="shared" si="2767"/>
        <v>2026-27</v>
      </c>
      <c r="C1622" s="402" t="s">
        <v>673</v>
      </c>
      <c r="D1622" s="458" t="s">
        <v>663</v>
      </c>
      <c r="E1622" s="458" t="s">
        <v>662</v>
      </c>
      <c r="F1622" s="478" t="s">
        <v>458</v>
      </c>
      <c r="G1622" s="478" t="s">
        <v>688</v>
      </c>
      <c r="H1622" s="510">
        <v>3783</v>
      </c>
      <c r="I1622" s="510">
        <v>2330</v>
      </c>
      <c r="J1622" s="510">
        <v>19262</v>
      </c>
      <c r="K1622" s="510">
        <v>8</v>
      </c>
      <c r="L1622" s="510">
        <v>0</v>
      </c>
      <c r="M1622" s="510">
        <v>17</v>
      </c>
      <c r="N1622" s="510">
        <v>63</v>
      </c>
      <c r="O1622" s="510">
        <v>163</v>
      </c>
      <c r="P1622" s="510">
        <v>22</v>
      </c>
      <c r="Q1622" s="510" t="s">
        <v>152</v>
      </c>
      <c r="R1622" s="510">
        <v>0</v>
      </c>
      <c r="S1622" s="510">
        <v>2697</v>
      </c>
      <c r="T1622" s="510">
        <v>160</v>
      </c>
      <c r="U1622" s="510">
        <v>90</v>
      </c>
      <c r="V1622" s="510">
        <v>1228</v>
      </c>
      <c r="W1622" s="510">
        <v>716</v>
      </c>
      <c r="X1622" s="510">
        <v>36</v>
      </c>
      <c r="Y1622" s="510">
        <v>79749</v>
      </c>
      <c r="Z1622" s="510">
        <v>498</v>
      </c>
      <c r="AA1622" s="510">
        <v>967</v>
      </c>
      <c r="AB1622" s="510">
        <v>55568</v>
      </c>
      <c r="AC1622" s="510">
        <v>617</v>
      </c>
      <c r="AD1622" s="510">
        <v>1163</v>
      </c>
      <c r="AE1622" s="510">
        <v>2082469</v>
      </c>
      <c r="AF1622" s="510">
        <v>1696</v>
      </c>
      <c r="AG1622" s="510">
        <v>3342</v>
      </c>
      <c r="AH1622" s="510">
        <v>4007097</v>
      </c>
      <c r="AI1622" s="510">
        <v>5597</v>
      </c>
      <c r="AJ1622" s="510">
        <v>13285</v>
      </c>
      <c r="AK1622" s="510">
        <v>245727</v>
      </c>
      <c r="AL1622" s="510">
        <v>6826</v>
      </c>
      <c r="AM1622" s="510">
        <v>18212</v>
      </c>
      <c r="AN1622" s="510">
        <v>21</v>
      </c>
      <c r="AO1622" s="510">
        <v>140</v>
      </c>
      <c r="AP1622" s="510">
        <v>10</v>
      </c>
      <c r="AQ1622" s="510">
        <v>17136</v>
      </c>
      <c r="AR1622" s="510">
        <v>1714</v>
      </c>
      <c r="AS1622" s="510">
        <v>1898</v>
      </c>
      <c r="AT1622" s="510">
        <v>388</v>
      </c>
      <c r="AU1622" s="510">
        <v>12</v>
      </c>
      <c r="AV1622" s="510">
        <v>80</v>
      </c>
      <c r="AW1622" s="510" t="s">
        <v>152</v>
      </c>
      <c r="AX1622" s="510">
        <v>23</v>
      </c>
      <c r="AY1622" s="510">
        <v>273</v>
      </c>
      <c r="AZ1622" s="510" t="s">
        <v>152</v>
      </c>
      <c r="BA1622" s="510">
        <v>161</v>
      </c>
      <c r="BB1622" s="510">
        <v>606555</v>
      </c>
      <c r="BC1622" s="510">
        <v>3767</v>
      </c>
      <c r="BD1622" s="510">
        <v>9859</v>
      </c>
      <c r="BE1622" s="510">
        <v>3</v>
      </c>
      <c r="BF1622" s="510">
        <v>23</v>
      </c>
      <c r="BG1622" s="510">
        <v>113</v>
      </c>
      <c r="BH1622" s="510">
        <v>22</v>
      </c>
      <c r="BI1622" s="510">
        <v>1457</v>
      </c>
      <c r="BJ1622" s="510">
        <v>18</v>
      </c>
      <c r="BK1622" s="510">
        <v>834</v>
      </c>
      <c r="BL1622" s="510">
        <v>2309</v>
      </c>
      <c r="BM1622" s="510">
        <v>297</v>
      </c>
      <c r="BN1622" s="510">
        <v>247</v>
      </c>
      <c r="BO1622" s="510">
        <v>163</v>
      </c>
      <c r="BP1622" s="510">
        <v>137</v>
      </c>
      <c r="BQ1622" s="510">
        <v>1505</v>
      </c>
      <c r="BR1622" s="510">
        <v>1362</v>
      </c>
      <c r="BS1622" s="510">
        <v>884</v>
      </c>
      <c r="BT1622" s="510">
        <v>773</v>
      </c>
      <c r="BU1622" s="510">
        <v>42</v>
      </c>
      <c r="BV1622" s="510">
        <v>39</v>
      </c>
      <c r="BW1622" s="510">
        <v>1</v>
      </c>
      <c r="BX1622" s="510">
        <v>580</v>
      </c>
      <c r="BY1622" s="510">
        <v>580</v>
      </c>
      <c r="BZ1622" s="510">
        <v>580</v>
      </c>
      <c r="CA1622" s="510">
        <v>0</v>
      </c>
      <c r="CB1622" s="510">
        <v>0</v>
      </c>
      <c r="CC1622" s="510" t="s">
        <v>152</v>
      </c>
      <c r="CD1622" s="510" t="s">
        <v>152</v>
      </c>
      <c r="CE1622" s="510">
        <v>159</v>
      </c>
      <c r="CF1622" s="510">
        <v>79169</v>
      </c>
      <c r="CG1622" s="510">
        <v>498</v>
      </c>
      <c r="CH1622" s="510">
        <v>969</v>
      </c>
      <c r="CI1622" s="510">
        <v>79</v>
      </c>
      <c r="CJ1622" s="510">
        <v>119609</v>
      </c>
      <c r="CK1622" s="510">
        <v>1514</v>
      </c>
      <c r="CL1622" s="510">
        <v>2563</v>
      </c>
      <c r="CM1622" s="510">
        <v>22</v>
      </c>
      <c r="CN1622" s="510">
        <v>118741</v>
      </c>
      <c r="CO1622" s="510">
        <v>5397</v>
      </c>
      <c r="CP1622" s="510">
        <v>8145</v>
      </c>
      <c r="CQ1622" s="510">
        <v>1127</v>
      </c>
      <c r="CR1622" s="510">
        <v>1844119</v>
      </c>
      <c r="CS1622" s="510">
        <v>1636</v>
      </c>
      <c r="CT1622" s="510">
        <v>3191</v>
      </c>
      <c r="CU1622" s="510">
        <v>146</v>
      </c>
      <c r="CV1622" s="510">
        <v>798483</v>
      </c>
      <c r="CW1622" s="510">
        <v>5469</v>
      </c>
      <c r="CX1622" s="510">
        <v>11363</v>
      </c>
      <c r="CY1622" s="510">
        <v>21</v>
      </c>
      <c r="CZ1622" s="510">
        <v>176960</v>
      </c>
      <c r="DA1622" s="510">
        <v>8427</v>
      </c>
      <c r="DB1622" s="510">
        <v>12697</v>
      </c>
      <c r="DC1622" s="510">
        <v>17</v>
      </c>
      <c r="DD1622" s="510">
        <v>159018</v>
      </c>
      <c r="DE1622" s="510">
        <v>9354</v>
      </c>
      <c r="DF1622" s="510">
        <v>25639</v>
      </c>
      <c r="DG1622" s="510">
        <v>4</v>
      </c>
      <c r="DH1622" s="510">
        <v>73932</v>
      </c>
      <c r="DI1622" s="510">
        <v>18483</v>
      </c>
      <c r="DJ1622" s="510">
        <v>25214</v>
      </c>
      <c r="DK1622" s="510">
        <v>8</v>
      </c>
      <c r="DL1622" s="510">
        <v>1312</v>
      </c>
      <c r="DM1622" s="510">
        <v>164</v>
      </c>
      <c r="DN1622" s="510">
        <v>223</v>
      </c>
      <c r="DO1622" s="510">
        <v>96</v>
      </c>
      <c r="DP1622" s="510">
        <v>3931</v>
      </c>
      <c r="DQ1622" s="510">
        <v>41</v>
      </c>
      <c r="DR1622" s="510">
        <v>80</v>
      </c>
      <c r="DS1622" s="510">
        <v>0</v>
      </c>
      <c r="DT1622" s="510">
        <v>0</v>
      </c>
      <c r="DU1622" s="510" t="s">
        <v>152</v>
      </c>
      <c r="DV1622" s="510" t="s">
        <v>152</v>
      </c>
      <c r="DW1622" s="510">
        <v>0</v>
      </c>
      <c r="DX1622" s="510">
        <v>1459</v>
      </c>
      <c r="DY1622" s="510">
        <v>1732117</v>
      </c>
      <c r="DZ1622" s="510">
        <v>1187</v>
      </c>
      <c r="EA1622" s="510">
        <v>1741</v>
      </c>
      <c r="EB1622" s="510">
        <v>757</v>
      </c>
      <c r="EC1622" s="510">
        <v>142</v>
      </c>
      <c r="ED1622" s="510">
        <v>45</v>
      </c>
      <c r="EE1622" s="510">
        <v>271691</v>
      </c>
      <c r="EF1622" s="510">
        <v>30</v>
      </c>
      <c r="EG1622" s="510">
        <v>0</v>
      </c>
      <c r="EH1622" s="510">
        <v>27</v>
      </c>
      <c r="EI1622" s="510"/>
      <c r="EJ1622" s="479"/>
      <c r="EK1622" s="479"/>
      <c r="EL1622" s="479"/>
      <c r="EM1622" s="479"/>
      <c r="EN1622" s="479"/>
      <c r="EO1622" s="479"/>
      <c r="EP1622" s="479"/>
      <c r="EQ1622" s="479"/>
      <c r="ER1622" s="479"/>
      <c r="ES1622" s="479"/>
      <c r="ET1622" s="479"/>
      <c r="EU1622" s="479"/>
      <c r="EV1622" s="479"/>
      <c r="EW1622" s="479"/>
      <c r="EX1622" s="479"/>
      <c r="EY1622" s="479"/>
      <c r="EZ1622" s="476"/>
      <c r="FA1622" s="446">
        <f t="shared" si="2784"/>
        <v>7</v>
      </c>
      <c r="FB1622" s="417">
        <f t="shared" si="2785"/>
        <v>2026</v>
      </c>
      <c r="FC1622" s="448">
        <f t="shared" si="2792"/>
        <v>46204</v>
      </c>
      <c r="FD1622" s="449">
        <f t="shared" si="2793"/>
        <v>31</v>
      </c>
      <c r="FE1622" s="450"/>
      <c r="FF1622" s="451">
        <f t="shared" si="2786"/>
        <v>0.69565217391304346</v>
      </c>
      <c r="FG1622" s="450"/>
      <c r="FH1622" s="452">
        <f t="shared" si="2768"/>
        <v>1.85625</v>
      </c>
      <c r="FI1622" s="452">
        <f t="shared" si="2769"/>
        <v>1.54375</v>
      </c>
      <c r="FJ1622" s="452">
        <f t="shared" si="2770"/>
        <v>1.8111111111111111</v>
      </c>
      <c r="FK1622" s="452">
        <f t="shared" si="2771"/>
        <v>1.5222222222222221</v>
      </c>
      <c r="FL1622" s="452">
        <f t="shared" si="2772"/>
        <v>1.2255700325732899</v>
      </c>
      <c r="FM1622" s="452">
        <f t="shared" si="2787"/>
        <v>1.1091205211726385</v>
      </c>
      <c r="FN1622" s="452">
        <f t="shared" si="2788"/>
        <v>1.23463687150838</v>
      </c>
      <c r="FO1622" s="452">
        <f t="shared" si="2789"/>
        <v>1.0796089385474861</v>
      </c>
      <c r="FP1622" s="452">
        <f t="shared" si="2790"/>
        <v>1.1666666666666667</v>
      </c>
      <c r="FQ1622" s="452">
        <f t="shared" si="2791"/>
        <v>1.0833333333333333</v>
      </c>
      <c r="FR1622" s="453"/>
      <c r="FS1622" s="446">
        <f t="shared" si="2781"/>
        <v>0</v>
      </c>
      <c r="FT1622" s="446">
        <f t="shared" si="2781"/>
        <v>39610</v>
      </c>
      <c r="FU1622" s="446">
        <f t="shared" si="2781"/>
        <v>146790</v>
      </c>
      <c r="FV1622" s="446">
        <f t="shared" si="2781"/>
        <v>379790</v>
      </c>
      <c r="FW1622" s="446">
        <f t="shared" si="2781"/>
        <v>154720</v>
      </c>
      <c r="FX1622" s="446">
        <f t="shared" si="2781"/>
        <v>104670</v>
      </c>
      <c r="FY1622" s="446">
        <f t="shared" si="2781"/>
        <v>4103976</v>
      </c>
      <c r="FZ1622" s="446">
        <f t="shared" si="2781"/>
        <v>9512060</v>
      </c>
      <c r="GA1622" s="446">
        <f t="shared" si="2781"/>
        <v>655632</v>
      </c>
      <c r="GB1622" s="446">
        <f t="shared" si="2781"/>
        <v>1587299</v>
      </c>
      <c r="GC1622" s="446">
        <f t="shared" si="2782"/>
        <v>18980</v>
      </c>
      <c r="GD1622" s="446">
        <f t="shared" si="2782"/>
        <v>580</v>
      </c>
      <c r="GE1622" s="446" t="str">
        <f t="shared" si="2782"/>
        <v>-</v>
      </c>
      <c r="GF1622" s="446">
        <f t="shared" si="2782"/>
        <v>154071</v>
      </c>
      <c r="GG1622" s="446">
        <f t="shared" si="2782"/>
        <v>202477</v>
      </c>
      <c r="GH1622" s="446">
        <f t="shared" si="2782"/>
        <v>179190</v>
      </c>
      <c r="GI1622" s="446">
        <f t="shared" si="2782"/>
        <v>3596257</v>
      </c>
      <c r="GJ1622" s="446">
        <f t="shared" si="2782"/>
        <v>1658998</v>
      </c>
      <c r="GK1622" s="446">
        <f t="shared" si="2782"/>
        <v>266637</v>
      </c>
      <c r="GL1622" s="446">
        <f t="shared" si="2782"/>
        <v>435863</v>
      </c>
      <c r="GM1622" s="446">
        <f t="shared" si="2782"/>
        <v>100856</v>
      </c>
      <c r="GN1622" s="446" t="str">
        <f t="shared" si="2782"/>
        <v>-</v>
      </c>
      <c r="GO1622" s="446">
        <f t="shared" si="2782"/>
        <v>1784</v>
      </c>
      <c r="GP1622" s="446">
        <f t="shared" si="2782"/>
        <v>7680</v>
      </c>
      <c r="GQ1622" s="446">
        <f t="shared" si="2782"/>
        <v>2540119</v>
      </c>
      <c r="GR1622" s="446"/>
      <c r="GS1622" s="446"/>
      <c r="GT1622" s="446"/>
      <c r="GU1622" s="446"/>
      <c r="GV1622" s="416"/>
    </row>
    <row r="1623" spans="1:204" ht="9.65" customHeight="1" x14ac:dyDescent="0.2">
      <c r="A1623" s="493" t="str">
        <f t="shared" si="2783"/>
        <v>2026-27JULYRRU</v>
      </c>
      <c r="B1623" s="494" t="str">
        <f t="shared" si="2767"/>
        <v>2026-27</v>
      </c>
      <c r="C1623" s="402" t="s">
        <v>673</v>
      </c>
      <c r="D1623" s="494" t="s">
        <v>659</v>
      </c>
      <c r="E1623" s="494" t="s">
        <v>467</v>
      </c>
      <c r="F1623" s="495" t="s">
        <v>454</v>
      </c>
      <c r="G1623" s="511" t="s">
        <v>689</v>
      </c>
      <c r="H1623" s="519">
        <v>205026</v>
      </c>
      <c r="I1623" s="519">
        <v>150286</v>
      </c>
      <c r="J1623" s="519">
        <v>670176</v>
      </c>
      <c r="K1623" s="519">
        <v>4</v>
      </c>
      <c r="L1623" s="519">
        <v>0</v>
      </c>
      <c r="M1623" s="519">
        <v>6</v>
      </c>
      <c r="N1623" s="519">
        <v>31</v>
      </c>
      <c r="O1623" s="519">
        <v>86</v>
      </c>
      <c r="P1623" s="519">
        <v>614</v>
      </c>
      <c r="Q1623" s="519" t="s">
        <v>152</v>
      </c>
      <c r="R1623" s="519">
        <v>2384</v>
      </c>
      <c r="S1623" s="519">
        <v>133910</v>
      </c>
      <c r="T1623" s="519">
        <v>15341</v>
      </c>
      <c r="U1623" s="519">
        <v>10593</v>
      </c>
      <c r="V1623" s="519">
        <v>62204</v>
      </c>
      <c r="W1623" s="519">
        <v>15337</v>
      </c>
      <c r="X1623" s="519">
        <v>1009</v>
      </c>
      <c r="Y1623" s="519">
        <v>6608276</v>
      </c>
      <c r="Z1623" s="519">
        <v>431</v>
      </c>
      <c r="AA1623" s="519">
        <v>741</v>
      </c>
      <c r="AB1623" s="519">
        <v>6486682</v>
      </c>
      <c r="AC1623" s="519">
        <v>612</v>
      </c>
      <c r="AD1623" s="519">
        <v>1039</v>
      </c>
      <c r="AE1623" s="519">
        <v>127157976</v>
      </c>
      <c r="AF1623" s="519">
        <v>2044</v>
      </c>
      <c r="AG1623" s="519">
        <v>4263</v>
      </c>
      <c r="AH1623" s="519">
        <v>97643570</v>
      </c>
      <c r="AI1623" s="519">
        <v>6367</v>
      </c>
      <c r="AJ1623" s="519">
        <v>16221</v>
      </c>
      <c r="AK1623" s="519">
        <v>10455714</v>
      </c>
      <c r="AL1623" s="519">
        <v>10362</v>
      </c>
      <c r="AM1623" s="519">
        <v>23230</v>
      </c>
      <c r="AN1623" s="519">
        <v>1762</v>
      </c>
      <c r="AO1623" s="519">
        <v>3739</v>
      </c>
      <c r="AP1623" s="519">
        <v>2954</v>
      </c>
      <c r="AQ1623" s="519">
        <v>8456587</v>
      </c>
      <c r="AR1623" s="519">
        <v>2863</v>
      </c>
      <c r="AS1623" s="519">
        <v>6262</v>
      </c>
      <c r="AT1623" s="519">
        <v>34454</v>
      </c>
      <c r="AU1623" s="519">
        <v>2767</v>
      </c>
      <c r="AV1623" s="519">
        <v>13735</v>
      </c>
      <c r="AW1623" s="519" t="s">
        <v>152</v>
      </c>
      <c r="AX1623" s="519">
        <v>856</v>
      </c>
      <c r="AY1623" s="519">
        <v>17096</v>
      </c>
      <c r="AZ1623" s="519" t="s">
        <v>152</v>
      </c>
      <c r="BA1623" s="519">
        <v>20108</v>
      </c>
      <c r="BB1623" s="519">
        <v>37026404</v>
      </c>
      <c r="BC1623" s="519">
        <v>1841</v>
      </c>
      <c r="BD1623" s="519">
        <v>3906</v>
      </c>
      <c r="BE1623" s="519">
        <v>1755</v>
      </c>
      <c r="BF1623" s="519">
        <v>4315</v>
      </c>
      <c r="BG1623" s="519">
        <v>11104</v>
      </c>
      <c r="BH1623" s="519">
        <v>2934</v>
      </c>
      <c r="BI1623" s="519">
        <v>61642</v>
      </c>
      <c r="BJ1623" s="519">
        <v>2973</v>
      </c>
      <c r="BK1623" s="519">
        <v>34841</v>
      </c>
      <c r="BL1623" s="519">
        <v>99456</v>
      </c>
      <c r="BM1623" s="519">
        <v>35163</v>
      </c>
      <c r="BN1623" s="519">
        <v>27525</v>
      </c>
      <c r="BO1623" s="519">
        <v>23805</v>
      </c>
      <c r="BP1623" s="519">
        <v>19269</v>
      </c>
      <c r="BQ1623" s="519">
        <v>109843</v>
      </c>
      <c r="BR1623" s="519">
        <v>70606</v>
      </c>
      <c r="BS1623" s="519">
        <v>37801</v>
      </c>
      <c r="BT1623" s="519">
        <v>17612</v>
      </c>
      <c r="BU1623" s="519">
        <v>1906</v>
      </c>
      <c r="BV1623" s="519">
        <v>1097</v>
      </c>
      <c r="BW1623" s="519">
        <v>64</v>
      </c>
      <c r="BX1623" s="519">
        <v>28978</v>
      </c>
      <c r="BY1623" s="519">
        <v>453</v>
      </c>
      <c r="BZ1623" s="519">
        <v>745</v>
      </c>
      <c r="CA1623" s="519">
        <v>23</v>
      </c>
      <c r="CB1623" s="519">
        <v>14677</v>
      </c>
      <c r="CC1623" s="519">
        <v>638</v>
      </c>
      <c r="CD1623" s="519">
        <v>1124</v>
      </c>
      <c r="CE1623" s="519">
        <v>15254</v>
      </c>
      <c r="CF1623" s="519">
        <v>6564621</v>
      </c>
      <c r="CG1623" s="519">
        <v>430</v>
      </c>
      <c r="CH1623" s="519">
        <v>740</v>
      </c>
      <c r="CI1623" s="519">
        <v>4204</v>
      </c>
      <c r="CJ1623" s="519">
        <v>8475318</v>
      </c>
      <c r="CK1623" s="519">
        <v>2016</v>
      </c>
      <c r="CL1623" s="519">
        <v>4217</v>
      </c>
      <c r="CM1623" s="519">
        <v>1502</v>
      </c>
      <c r="CN1623" s="519">
        <v>2776261</v>
      </c>
      <c r="CO1623" s="519">
        <v>1848</v>
      </c>
      <c r="CP1623" s="519">
        <v>4133</v>
      </c>
      <c r="CQ1623" s="519">
        <v>56498</v>
      </c>
      <c r="CR1623" s="519">
        <v>115906397</v>
      </c>
      <c r="CS1623" s="519">
        <v>2052</v>
      </c>
      <c r="CT1623" s="519">
        <v>4271</v>
      </c>
      <c r="CU1623" s="519">
        <v>1122</v>
      </c>
      <c r="CV1623" s="519">
        <v>10245061</v>
      </c>
      <c r="CW1623" s="519">
        <v>9131</v>
      </c>
      <c r="CX1623" s="519">
        <v>21070</v>
      </c>
      <c r="CY1623" s="519">
        <v>444</v>
      </c>
      <c r="CZ1623" s="519">
        <v>2828683</v>
      </c>
      <c r="DA1623" s="519">
        <v>6371</v>
      </c>
      <c r="DB1623" s="519">
        <v>17705</v>
      </c>
      <c r="DC1623" s="519">
        <v>1479</v>
      </c>
      <c r="DD1623" s="519">
        <v>12730898</v>
      </c>
      <c r="DE1623" s="519">
        <v>8608</v>
      </c>
      <c r="DF1623" s="519">
        <v>19572</v>
      </c>
      <c r="DG1623" s="519">
        <v>99</v>
      </c>
      <c r="DH1623" s="519">
        <v>1021262</v>
      </c>
      <c r="DI1623" s="519">
        <v>10316</v>
      </c>
      <c r="DJ1623" s="519">
        <v>28624</v>
      </c>
      <c r="DK1623" s="519">
        <v>1098</v>
      </c>
      <c r="DL1623" s="519">
        <v>388087</v>
      </c>
      <c r="DM1623" s="519">
        <v>353</v>
      </c>
      <c r="DN1623" s="519">
        <v>607</v>
      </c>
      <c r="DO1623" s="519">
        <v>9060</v>
      </c>
      <c r="DP1623" s="519">
        <v>465242</v>
      </c>
      <c r="DQ1623" s="519">
        <v>51</v>
      </c>
      <c r="DR1623" s="519">
        <v>98</v>
      </c>
      <c r="DS1623" s="519">
        <v>120</v>
      </c>
      <c r="DT1623" s="519">
        <v>336888</v>
      </c>
      <c r="DU1623" s="519">
        <v>2807</v>
      </c>
      <c r="DV1623" s="519">
        <v>6099</v>
      </c>
      <c r="DW1623" s="519">
        <v>109</v>
      </c>
      <c r="DX1623" s="519">
        <v>62433</v>
      </c>
      <c r="DY1623" s="519">
        <v>91928608</v>
      </c>
      <c r="DZ1623" s="519">
        <v>1472</v>
      </c>
      <c r="EA1623" s="519">
        <v>2567</v>
      </c>
      <c r="EB1623" s="519">
        <v>45966</v>
      </c>
      <c r="EC1623" s="519">
        <v>18671</v>
      </c>
      <c r="ED1623" s="519">
        <v>924</v>
      </c>
      <c r="EE1623" s="519">
        <v>12466809</v>
      </c>
      <c r="EF1623" s="519">
        <v>1306</v>
      </c>
      <c r="EG1623" s="519">
        <v>510</v>
      </c>
      <c r="EH1623" s="519">
        <v>100</v>
      </c>
      <c r="EI1623" s="519"/>
      <c r="EJ1623" s="512"/>
      <c r="EK1623" s="512"/>
      <c r="EL1623" s="512"/>
      <c r="EM1623" s="512"/>
      <c r="EN1623" s="512"/>
      <c r="EO1623" s="512"/>
      <c r="EP1623" s="512"/>
      <c r="EQ1623" s="512"/>
      <c r="ER1623" s="512"/>
      <c r="ES1623" s="512"/>
      <c r="ET1623" s="512"/>
      <c r="EU1623" s="512"/>
      <c r="EV1623" s="512"/>
      <c r="EW1623" s="512"/>
      <c r="EX1623" s="512"/>
      <c r="EY1623" s="512"/>
      <c r="EZ1623" s="514"/>
      <c r="FA1623" s="520">
        <f t="shared" si="2784"/>
        <v>7</v>
      </c>
      <c r="FB1623" s="493">
        <f t="shared" si="2785"/>
        <v>2026</v>
      </c>
      <c r="FC1623" s="498">
        <f t="shared" si="2792"/>
        <v>46204</v>
      </c>
      <c r="FD1623" s="499">
        <f t="shared" si="2793"/>
        <v>31</v>
      </c>
      <c r="FE1623" s="500"/>
      <c r="FF1623" s="515">
        <f t="shared" si="2786"/>
        <v>0.61519657771440217</v>
      </c>
      <c r="FG1623" s="500"/>
      <c r="FH1623" s="481">
        <f t="shared" si="2768"/>
        <v>2.2920930838928362</v>
      </c>
      <c r="FI1623" s="481">
        <f t="shared" si="2769"/>
        <v>1.7942115898572453</v>
      </c>
      <c r="FJ1623" s="481">
        <f t="shared" si="2770"/>
        <v>2.2472387425658455</v>
      </c>
      <c r="FK1623" s="481">
        <f t="shared" si="2771"/>
        <v>1.8190314358538657</v>
      </c>
      <c r="FL1623" s="481">
        <f t="shared" si="2772"/>
        <v>1.7658510706706965</v>
      </c>
      <c r="FM1623" s="481">
        <f t="shared" si="2787"/>
        <v>1.1350716995691594</v>
      </c>
      <c r="FN1623" s="481">
        <f t="shared" si="2788"/>
        <v>2.4646932255330247</v>
      </c>
      <c r="FO1623" s="481">
        <f t="shared" si="2789"/>
        <v>1.148334094020995</v>
      </c>
      <c r="FP1623" s="481">
        <f t="shared" si="2790"/>
        <v>1.8889990089197224</v>
      </c>
      <c r="FQ1623" s="481">
        <f t="shared" si="2791"/>
        <v>1.0872150644202181</v>
      </c>
      <c r="FR1623" s="501"/>
      <c r="FS1623" s="482">
        <f t="shared" si="2781"/>
        <v>0</v>
      </c>
      <c r="FT1623" s="482">
        <f t="shared" si="2781"/>
        <v>901716</v>
      </c>
      <c r="FU1623" s="482">
        <f t="shared" si="2781"/>
        <v>4658866</v>
      </c>
      <c r="FV1623" s="482">
        <f t="shared" si="2781"/>
        <v>12924596</v>
      </c>
      <c r="FW1623" s="482">
        <f t="shared" si="2781"/>
        <v>11367681</v>
      </c>
      <c r="FX1623" s="482">
        <f t="shared" si="2781"/>
        <v>11006127</v>
      </c>
      <c r="FY1623" s="482">
        <f t="shared" si="2781"/>
        <v>265175652</v>
      </c>
      <c r="FZ1623" s="482">
        <f t="shared" si="2781"/>
        <v>248781477</v>
      </c>
      <c r="GA1623" s="482">
        <f t="shared" si="2781"/>
        <v>23439070</v>
      </c>
      <c r="GB1623" s="482">
        <f t="shared" si="2781"/>
        <v>78541848</v>
      </c>
      <c r="GC1623" s="482">
        <f t="shared" si="2782"/>
        <v>18497948</v>
      </c>
      <c r="GD1623" s="482">
        <f t="shared" si="2782"/>
        <v>47680</v>
      </c>
      <c r="GE1623" s="482">
        <f t="shared" si="2782"/>
        <v>25852</v>
      </c>
      <c r="GF1623" s="482">
        <f t="shared" si="2782"/>
        <v>11287960</v>
      </c>
      <c r="GG1623" s="482">
        <f t="shared" si="2782"/>
        <v>17728268</v>
      </c>
      <c r="GH1623" s="482">
        <f t="shared" si="2782"/>
        <v>6207766</v>
      </c>
      <c r="GI1623" s="482">
        <f t="shared" si="2782"/>
        <v>241302958</v>
      </c>
      <c r="GJ1623" s="482">
        <f t="shared" si="2782"/>
        <v>23640540</v>
      </c>
      <c r="GK1623" s="482">
        <f t="shared" si="2782"/>
        <v>7861020</v>
      </c>
      <c r="GL1623" s="482">
        <f t="shared" si="2782"/>
        <v>28946988</v>
      </c>
      <c r="GM1623" s="482">
        <f t="shared" si="2782"/>
        <v>2833776</v>
      </c>
      <c r="GN1623" s="482">
        <f t="shared" si="2782"/>
        <v>731880</v>
      </c>
      <c r="GO1623" s="482">
        <f t="shared" si="2782"/>
        <v>666486</v>
      </c>
      <c r="GP1623" s="482">
        <f t="shared" si="2782"/>
        <v>887880</v>
      </c>
      <c r="GQ1623" s="482">
        <f t="shared" si="2782"/>
        <v>160265511</v>
      </c>
      <c r="GR1623" s="482"/>
      <c r="GS1623" s="482"/>
      <c r="GT1623" s="482"/>
      <c r="GU1623" s="482"/>
      <c r="GV1623" s="502"/>
    </row>
    <row r="1624" spans="1:204" ht="9.65" customHeight="1" x14ac:dyDescent="0.2">
      <c r="A1624" s="417" t="str">
        <f t="shared" si="2783"/>
        <v>2026-27JULYRX6</v>
      </c>
      <c r="B1624" s="458" t="str">
        <f t="shared" si="2767"/>
        <v>2026-27</v>
      </c>
      <c r="C1624" s="402" t="s">
        <v>673</v>
      </c>
      <c r="D1624" s="458" t="s">
        <v>646</v>
      </c>
      <c r="E1624" s="458" t="s">
        <v>645</v>
      </c>
      <c r="F1624" s="478" t="s">
        <v>448</v>
      </c>
      <c r="G1624" s="478" t="s">
        <v>690</v>
      </c>
      <c r="H1624" s="510">
        <v>54702</v>
      </c>
      <c r="I1624" s="510">
        <v>39119</v>
      </c>
      <c r="J1624" s="510">
        <v>120569</v>
      </c>
      <c r="K1624" s="510">
        <v>3</v>
      </c>
      <c r="L1624" s="510">
        <v>0</v>
      </c>
      <c r="M1624" s="510">
        <v>7</v>
      </c>
      <c r="N1624" s="510">
        <v>15</v>
      </c>
      <c r="O1624" s="510">
        <v>40</v>
      </c>
      <c r="P1624" s="510">
        <v>261</v>
      </c>
      <c r="Q1624" s="510" t="s">
        <v>152</v>
      </c>
      <c r="R1624" s="510">
        <v>4</v>
      </c>
      <c r="S1624" s="510">
        <v>43581</v>
      </c>
      <c r="T1624" s="510">
        <v>3477</v>
      </c>
      <c r="U1624" s="510">
        <v>2217</v>
      </c>
      <c r="V1624" s="510">
        <v>20555</v>
      </c>
      <c r="W1624" s="510">
        <v>11055</v>
      </c>
      <c r="X1624" s="510">
        <v>576</v>
      </c>
      <c r="Y1624" s="510">
        <v>1305734</v>
      </c>
      <c r="Z1624" s="510">
        <v>376</v>
      </c>
      <c r="AA1624" s="510">
        <v>643</v>
      </c>
      <c r="AB1624" s="510">
        <v>936875</v>
      </c>
      <c r="AC1624" s="510">
        <v>423</v>
      </c>
      <c r="AD1624" s="510">
        <v>721</v>
      </c>
      <c r="AE1624" s="510">
        <v>25246717</v>
      </c>
      <c r="AF1624" s="510">
        <v>1228</v>
      </c>
      <c r="AG1624" s="510">
        <v>2479</v>
      </c>
      <c r="AH1624" s="510">
        <v>38142500</v>
      </c>
      <c r="AI1624" s="510">
        <v>3450</v>
      </c>
      <c r="AJ1624" s="510">
        <v>7954</v>
      </c>
      <c r="AK1624" s="510">
        <v>2457291</v>
      </c>
      <c r="AL1624" s="510">
        <v>4266</v>
      </c>
      <c r="AM1624" s="510">
        <v>10989</v>
      </c>
      <c r="AN1624" s="510">
        <v>376</v>
      </c>
      <c r="AO1624" s="510">
        <v>3476</v>
      </c>
      <c r="AP1624" s="510">
        <v>1114</v>
      </c>
      <c r="AQ1624" s="510">
        <v>3570744</v>
      </c>
      <c r="AR1624" s="510">
        <v>3205</v>
      </c>
      <c r="AS1624" s="510">
        <v>8059</v>
      </c>
      <c r="AT1624" s="510">
        <v>5772</v>
      </c>
      <c r="AU1624" s="510">
        <v>19</v>
      </c>
      <c r="AV1624" s="510">
        <v>124</v>
      </c>
      <c r="AW1624" s="510" t="s">
        <v>152</v>
      </c>
      <c r="AX1624" s="510">
        <v>360</v>
      </c>
      <c r="AY1624" s="510">
        <v>5269</v>
      </c>
      <c r="AZ1624" s="510" t="s">
        <v>152</v>
      </c>
      <c r="BA1624" s="510">
        <v>7924</v>
      </c>
      <c r="BB1624" s="510">
        <v>14242584</v>
      </c>
      <c r="BC1624" s="510">
        <v>1797</v>
      </c>
      <c r="BD1624" s="510">
        <v>3467</v>
      </c>
      <c r="BE1624" s="510">
        <v>248</v>
      </c>
      <c r="BF1624" s="510">
        <v>2327</v>
      </c>
      <c r="BG1624" s="510">
        <v>3870</v>
      </c>
      <c r="BH1624" s="510">
        <v>1479</v>
      </c>
      <c r="BI1624" s="510">
        <v>21955</v>
      </c>
      <c r="BJ1624" s="510">
        <v>3020</v>
      </c>
      <c r="BK1624" s="510">
        <v>12834</v>
      </c>
      <c r="BL1624" s="510">
        <v>37809</v>
      </c>
      <c r="BM1624" s="510">
        <v>6816</v>
      </c>
      <c r="BN1624" s="510">
        <v>5028</v>
      </c>
      <c r="BO1624" s="510">
        <v>4308</v>
      </c>
      <c r="BP1624" s="510">
        <v>3187</v>
      </c>
      <c r="BQ1624" s="510">
        <v>27029</v>
      </c>
      <c r="BR1624" s="510">
        <v>22148</v>
      </c>
      <c r="BS1624" s="510">
        <v>19016</v>
      </c>
      <c r="BT1624" s="510">
        <v>11790</v>
      </c>
      <c r="BU1624" s="510">
        <v>1118</v>
      </c>
      <c r="BV1624" s="510">
        <v>609</v>
      </c>
      <c r="BW1624" s="510">
        <v>52</v>
      </c>
      <c r="BX1624" s="510">
        <v>29295</v>
      </c>
      <c r="BY1624" s="510">
        <v>563</v>
      </c>
      <c r="BZ1624" s="510">
        <v>996</v>
      </c>
      <c r="CA1624" s="510">
        <v>61</v>
      </c>
      <c r="CB1624" s="510">
        <v>20838</v>
      </c>
      <c r="CC1624" s="510">
        <v>342</v>
      </c>
      <c r="CD1624" s="510">
        <v>611</v>
      </c>
      <c r="CE1624" s="510">
        <v>3364</v>
      </c>
      <c r="CF1624" s="510">
        <v>1255601</v>
      </c>
      <c r="CG1624" s="510">
        <v>373</v>
      </c>
      <c r="CH1624" s="510">
        <v>636</v>
      </c>
      <c r="CI1624" s="510">
        <v>2445</v>
      </c>
      <c r="CJ1624" s="510">
        <v>2499094</v>
      </c>
      <c r="CK1624" s="510">
        <v>1022</v>
      </c>
      <c r="CL1624" s="510">
        <v>2058</v>
      </c>
      <c r="CM1624" s="510">
        <v>829</v>
      </c>
      <c r="CN1624" s="510">
        <v>698532</v>
      </c>
      <c r="CO1624" s="510">
        <v>843</v>
      </c>
      <c r="CP1624" s="510">
        <v>1674</v>
      </c>
      <c r="CQ1624" s="510">
        <v>17281</v>
      </c>
      <c r="CR1624" s="510">
        <v>22049091</v>
      </c>
      <c r="CS1624" s="510">
        <v>1276</v>
      </c>
      <c r="CT1624" s="510">
        <v>2573</v>
      </c>
      <c r="CU1624" s="510">
        <v>1245</v>
      </c>
      <c r="CV1624" s="510">
        <v>4326289</v>
      </c>
      <c r="CW1624" s="510">
        <v>3475</v>
      </c>
      <c r="CX1624" s="510">
        <v>8565</v>
      </c>
      <c r="CY1624" s="510">
        <v>80</v>
      </c>
      <c r="CZ1624" s="510">
        <v>435966</v>
      </c>
      <c r="DA1624" s="510">
        <v>5450</v>
      </c>
      <c r="DB1624" s="510">
        <v>10671</v>
      </c>
      <c r="DC1624" s="510">
        <v>1397</v>
      </c>
      <c r="DD1624" s="510">
        <v>8379905</v>
      </c>
      <c r="DE1624" s="510">
        <v>5999</v>
      </c>
      <c r="DF1624" s="510">
        <v>13651</v>
      </c>
      <c r="DG1624" s="510">
        <v>665</v>
      </c>
      <c r="DH1624" s="510">
        <v>4125981</v>
      </c>
      <c r="DI1624" s="510">
        <v>6204</v>
      </c>
      <c r="DJ1624" s="510">
        <v>15755</v>
      </c>
      <c r="DK1624" s="510">
        <v>57</v>
      </c>
      <c r="DL1624" s="510">
        <v>25738</v>
      </c>
      <c r="DM1624" s="510">
        <v>452</v>
      </c>
      <c r="DN1624" s="510">
        <v>663</v>
      </c>
      <c r="DO1624" s="510">
        <v>1858</v>
      </c>
      <c r="DP1624" s="510">
        <v>57862</v>
      </c>
      <c r="DQ1624" s="510">
        <v>31</v>
      </c>
      <c r="DR1624" s="510">
        <v>57</v>
      </c>
      <c r="DS1624" s="510">
        <v>0</v>
      </c>
      <c r="DT1624" s="510">
        <v>0</v>
      </c>
      <c r="DU1624" s="510" t="s">
        <v>152</v>
      </c>
      <c r="DV1624" s="510" t="s">
        <v>152</v>
      </c>
      <c r="DW1624" s="510">
        <v>0</v>
      </c>
      <c r="DX1624" s="510">
        <v>21001</v>
      </c>
      <c r="DY1624" s="510">
        <v>22193249</v>
      </c>
      <c r="DZ1624" s="510">
        <v>1057</v>
      </c>
      <c r="EA1624" s="510">
        <v>1689</v>
      </c>
      <c r="EB1624" s="510">
        <v>10369</v>
      </c>
      <c r="EC1624" s="510">
        <v>1770</v>
      </c>
      <c r="ED1624" s="510">
        <v>223</v>
      </c>
      <c r="EE1624" s="510">
        <v>1589882</v>
      </c>
      <c r="EF1624" s="510">
        <v>4053</v>
      </c>
      <c r="EG1624" s="510">
        <v>475</v>
      </c>
      <c r="EH1624" s="510">
        <v>59</v>
      </c>
      <c r="EI1624" s="510"/>
      <c r="EJ1624" s="479"/>
      <c r="EK1624" s="479"/>
      <c r="EL1624" s="479"/>
      <c r="EM1624" s="479"/>
      <c r="EN1624" s="479"/>
      <c r="EO1624" s="479"/>
      <c r="EP1624" s="479"/>
      <c r="EQ1624" s="479"/>
      <c r="ER1624" s="479"/>
      <c r="ES1624" s="479"/>
      <c r="ET1624" s="479"/>
      <c r="EU1624" s="479"/>
      <c r="EV1624" s="479"/>
      <c r="EW1624" s="479"/>
      <c r="EX1624" s="479"/>
      <c r="EY1624" s="479"/>
      <c r="EZ1624" s="476"/>
      <c r="FA1624" s="446">
        <f t="shared" si="2784"/>
        <v>7</v>
      </c>
      <c r="FB1624" s="417">
        <f t="shared" si="2785"/>
        <v>2026</v>
      </c>
      <c r="FC1624" s="448">
        <f t="shared" si="2792"/>
        <v>46204</v>
      </c>
      <c r="FD1624" s="449">
        <f t="shared" si="2793"/>
        <v>31</v>
      </c>
      <c r="FE1624" s="450"/>
      <c r="FF1624" s="451">
        <f t="shared" si="2786"/>
        <v>0.57773631840796025</v>
      </c>
      <c r="FG1624" s="450"/>
      <c r="FH1624" s="452">
        <f t="shared" si="2768"/>
        <v>1.9603106125970664</v>
      </c>
      <c r="FI1624" s="452">
        <f t="shared" si="2769"/>
        <v>1.446074201898188</v>
      </c>
      <c r="FJ1624" s="452">
        <f t="shared" si="2770"/>
        <v>1.9431664411366711</v>
      </c>
      <c r="FK1624" s="452">
        <f t="shared" si="2771"/>
        <v>1.4375281912494362</v>
      </c>
      <c r="FL1624" s="452">
        <f t="shared" si="2772"/>
        <v>1.3149598637801021</v>
      </c>
      <c r="FM1624" s="452">
        <f t="shared" si="2787"/>
        <v>1.0774993918754561</v>
      </c>
      <c r="FN1624" s="452">
        <f t="shared" si="2788"/>
        <v>1.7201266395296246</v>
      </c>
      <c r="FO1624" s="452">
        <f t="shared" si="2789"/>
        <v>1.0664857530529173</v>
      </c>
      <c r="FP1624" s="452">
        <f t="shared" si="2790"/>
        <v>1.9409722222222223</v>
      </c>
      <c r="FQ1624" s="452">
        <f t="shared" si="2791"/>
        <v>1.0572916666666667</v>
      </c>
      <c r="FR1624" s="453"/>
      <c r="FS1624" s="446">
        <f t="shared" si="2781"/>
        <v>0</v>
      </c>
      <c r="FT1624" s="446">
        <f t="shared" si="2781"/>
        <v>273833</v>
      </c>
      <c r="FU1624" s="446">
        <f t="shared" si="2781"/>
        <v>586785</v>
      </c>
      <c r="FV1624" s="446">
        <f t="shared" si="2781"/>
        <v>1564760</v>
      </c>
      <c r="FW1624" s="446">
        <f t="shared" si="2781"/>
        <v>2235711</v>
      </c>
      <c r="FX1624" s="446">
        <f t="shared" si="2781"/>
        <v>1598457</v>
      </c>
      <c r="FY1624" s="446">
        <f t="shared" si="2781"/>
        <v>50955845</v>
      </c>
      <c r="FZ1624" s="446">
        <f t="shared" si="2781"/>
        <v>87931470</v>
      </c>
      <c r="GA1624" s="446">
        <f t="shared" si="2781"/>
        <v>6329664</v>
      </c>
      <c r="GB1624" s="446">
        <f t="shared" si="2781"/>
        <v>27472508</v>
      </c>
      <c r="GC1624" s="446">
        <f t="shared" si="2782"/>
        <v>8977726</v>
      </c>
      <c r="GD1624" s="446">
        <f t="shared" si="2782"/>
        <v>51792</v>
      </c>
      <c r="GE1624" s="446">
        <f t="shared" si="2782"/>
        <v>37271</v>
      </c>
      <c r="GF1624" s="446">
        <f t="shared" si="2782"/>
        <v>2139504</v>
      </c>
      <c r="GG1624" s="446">
        <f t="shared" si="2782"/>
        <v>5031810</v>
      </c>
      <c r="GH1624" s="446">
        <f t="shared" si="2782"/>
        <v>1387746</v>
      </c>
      <c r="GI1624" s="446">
        <f t="shared" si="2782"/>
        <v>44464013</v>
      </c>
      <c r="GJ1624" s="446">
        <f t="shared" si="2782"/>
        <v>10663425</v>
      </c>
      <c r="GK1624" s="446">
        <f t="shared" si="2782"/>
        <v>853680</v>
      </c>
      <c r="GL1624" s="446">
        <f t="shared" si="2782"/>
        <v>19070447</v>
      </c>
      <c r="GM1624" s="446">
        <f t="shared" si="2782"/>
        <v>10477075</v>
      </c>
      <c r="GN1624" s="446" t="str">
        <f t="shared" si="2782"/>
        <v>-</v>
      </c>
      <c r="GO1624" s="446">
        <f t="shared" si="2782"/>
        <v>37791</v>
      </c>
      <c r="GP1624" s="446">
        <f t="shared" si="2782"/>
        <v>105906</v>
      </c>
      <c r="GQ1624" s="446">
        <f t="shared" si="2782"/>
        <v>35470689</v>
      </c>
      <c r="GR1624" s="446"/>
      <c r="GS1624" s="446"/>
      <c r="GT1624" s="446"/>
      <c r="GU1624" s="446"/>
      <c r="GV1624" s="416"/>
    </row>
    <row r="1625" spans="1:204" ht="9.75" customHeight="1" x14ac:dyDescent="0.2">
      <c r="A1625" s="417" t="str">
        <f t="shared" si="2783"/>
        <v>2026-27JULYRX7</v>
      </c>
      <c r="B1625" s="458" t="str">
        <f t="shared" si="2767"/>
        <v>2026-27</v>
      </c>
      <c r="C1625" s="402" t="s">
        <v>673</v>
      </c>
      <c r="D1625" s="458" t="s">
        <v>649</v>
      </c>
      <c r="E1625" s="458" t="s">
        <v>462</v>
      </c>
      <c r="F1625" s="478" t="s">
        <v>449</v>
      </c>
      <c r="G1625" s="478" t="s">
        <v>691</v>
      </c>
      <c r="H1625" s="510">
        <v>144223</v>
      </c>
      <c r="I1625" s="510">
        <v>105331</v>
      </c>
      <c r="J1625" s="510">
        <v>478257</v>
      </c>
      <c r="K1625" s="510">
        <v>5</v>
      </c>
      <c r="L1625" s="510">
        <v>0</v>
      </c>
      <c r="M1625" s="510">
        <v>0</v>
      </c>
      <c r="N1625" s="510">
        <v>32</v>
      </c>
      <c r="O1625" s="510">
        <v>110</v>
      </c>
      <c r="P1625" s="510">
        <v>479</v>
      </c>
      <c r="Q1625" s="510" t="s">
        <v>152</v>
      </c>
      <c r="R1625" s="510">
        <v>1123</v>
      </c>
      <c r="S1625" s="510">
        <v>100203</v>
      </c>
      <c r="T1625" s="510">
        <v>10567</v>
      </c>
      <c r="U1625" s="510">
        <v>6756</v>
      </c>
      <c r="V1625" s="510">
        <v>47708</v>
      </c>
      <c r="W1625" s="510">
        <v>16753</v>
      </c>
      <c r="X1625" s="510">
        <v>1008</v>
      </c>
      <c r="Y1625" s="510">
        <v>4460436</v>
      </c>
      <c r="Z1625" s="510">
        <v>422</v>
      </c>
      <c r="AA1625" s="510">
        <v>723</v>
      </c>
      <c r="AB1625" s="510">
        <v>3551838</v>
      </c>
      <c r="AC1625" s="510">
        <v>526</v>
      </c>
      <c r="AD1625" s="510">
        <v>898</v>
      </c>
      <c r="AE1625" s="510">
        <v>67285762</v>
      </c>
      <c r="AF1625" s="510">
        <v>1410</v>
      </c>
      <c r="AG1625" s="510">
        <v>2743</v>
      </c>
      <c r="AH1625" s="510">
        <v>87321363</v>
      </c>
      <c r="AI1625" s="510">
        <v>5212</v>
      </c>
      <c r="AJ1625" s="510">
        <v>10694</v>
      </c>
      <c r="AK1625" s="510">
        <v>6270547</v>
      </c>
      <c r="AL1625" s="510">
        <v>6221</v>
      </c>
      <c r="AM1625" s="510">
        <v>13917</v>
      </c>
      <c r="AN1625" s="510">
        <v>1841</v>
      </c>
      <c r="AO1625" s="510">
        <v>6529</v>
      </c>
      <c r="AP1625" s="510">
        <v>3166</v>
      </c>
      <c r="AQ1625" s="510">
        <v>9016857</v>
      </c>
      <c r="AR1625" s="510">
        <v>2848</v>
      </c>
      <c r="AS1625" s="510">
        <v>6643</v>
      </c>
      <c r="AT1625" s="510">
        <v>18582</v>
      </c>
      <c r="AU1625" s="510">
        <v>2438</v>
      </c>
      <c r="AV1625" s="510">
        <v>8903</v>
      </c>
      <c r="AW1625" s="510" t="s">
        <v>152</v>
      </c>
      <c r="AX1625" s="510">
        <v>628</v>
      </c>
      <c r="AY1625" s="510">
        <v>6613</v>
      </c>
      <c r="AZ1625" s="510" t="s">
        <v>152</v>
      </c>
      <c r="BA1625" s="510">
        <v>19913</v>
      </c>
      <c r="BB1625" s="510">
        <v>35247045</v>
      </c>
      <c r="BC1625" s="510">
        <v>1770</v>
      </c>
      <c r="BD1625" s="510">
        <v>4433</v>
      </c>
      <c r="BE1625" s="510">
        <v>2254</v>
      </c>
      <c r="BF1625" s="510">
        <v>5363</v>
      </c>
      <c r="BG1625" s="510">
        <v>11224</v>
      </c>
      <c r="BH1625" s="510">
        <v>1072</v>
      </c>
      <c r="BI1625" s="510">
        <v>50010</v>
      </c>
      <c r="BJ1625" s="510">
        <v>6126</v>
      </c>
      <c r="BK1625" s="510">
        <v>25485</v>
      </c>
      <c r="BL1625" s="510">
        <v>81621</v>
      </c>
      <c r="BM1625" s="510">
        <v>21956</v>
      </c>
      <c r="BN1625" s="510">
        <v>18435</v>
      </c>
      <c r="BO1625" s="510">
        <v>14010</v>
      </c>
      <c r="BP1625" s="510">
        <v>11946</v>
      </c>
      <c r="BQ1625" s="510">
        <v>59504</v>
      </c>
      <c r="BR1625" s="510">
        <v>50272</v>
      </c>
      <c r="BS1625" s="510">
        <v>21955</v>
      </c>
      <c r="BT1625" s="510">
        <v>14750</v>
      </c>
      <c r="BU1625" s="510">
        <v>1380</v>
      </c>
      <c r="BV1625" s="510">
        <v>877</v>
      </c>
      <c r="BW1625" s="510">
        <v>165</v>
      </c>
      <c r="BX1625" s="510">
        <v>79007</v>
      </c>
      <c r="BY1625" s="510">
        <v>479</v>
      </c>
      <c r="BZ1625" s="510">
        <v>822</v>
      </c>
      <c r="CA1625" s="510">
        <v>105</v>
      </c>
      <c r="CB1625" s="510">
        <v>46372</v>
      </c>
      <c r="CC1625" s="510">
        <v>442</v>
      </c>
      <c r="CD1625" s="510">
        <v>755</v>
      </c>
      <c r="CE1625" s="510">
        <v>10297</v>
      </c>
      <c r="CF1625" s="510">
        <v>4335057</v>
      </c>
      <c r="CG1625" s="510">
        <v>421</v>
      </c>
      <c r="CH1625" s="510">
        <v>722</v>
      </c>
      <c r="CI1625" s="510">
        <v>6145</v>
      </c>
      <c r="CJ1625" s="510">
        <v>7942530</v>
      </c>
      <c r="CK1625" s="510">
        <v>1293</v>
      </c>
      <c r="CL1625" s="510">
        <v>2509</v>
      </c>
      <c r="CM1625" s="510">
        <v>2793</v>
      </c>
      <c r="CN1625" s="510">
        <v>3349682</v>
      </c>
      <c r="CO1625" s="510">
        <v>1199</v>
      </c>
      <c r="CP1625" s="510">
        <v>2423</v>
      </c>
      <c r="CQ1625" s="510">
        <v>38770</v>
      </c>
      <c r="CR1625" s="510">
        <v>55993550</v>
      </c>
      <c r="CS1625" s="510">
        <v>1444</v>
      </c>
      <c r="CT1625" s="510">
        <v>2789</v>
      </c>
      <c r="CU1625" s="510">
        <v>2411</v>
      </c>
      <c r="CV1625" s="510">
        <v>10817970</v>
      </c>
      <c r="CW1625" s="510">
        <v>4487</v>
      </c>
      <c r="CX1625" s="510">
        <v>9924</v>
      </c>
      <c r="CY1625" s="510">
        <v>1358</v>
      </c>
      <c r="CZ1625" s="510">
        <v>6105735</v>
      </c>
      <c r="DA1625" s="510">
        <v>4496</v>
      </c>
      <c r="DB1625" s="510">
        <v>10123</v>
      </c>
      <c r="DC1625" s="510">
        <v>1298</v>
      </c>
      <c r="DD1625" s="510">
        <v>11990973</v>
      </c>
      <c r="DE1625" s="510">
        <v>9238</v>
      </c>
      <c r="DF1625" s="510">
        <v>20379</v>
      </c>
      <c r="DG1625" s="510">
        <v>518</v>
      </c>
      <c r="DH1625" s="510">
        <v>5249191</v>
      </c>
      <c r="DI1625" s="510">
        <v>10134</v>
      </c>
      <c r="DJ1625" s="510">
        <v>29217</v>
      </c>
      <c r="DK1625" s="510">
        <v>494</v>
      </c>
      <c r="DL1625" s="510">
        <v>172483</v>
      </c>
      <c r="DM1625" s="510">
        <v>349</v>
      </c>
      <c r="DN1625" s="510">
        <v>560</v>
      </c>
      <c r="DO1625" s="510">
        <v>5942</v>
      </c>
      <c r="DP1625" s="510">
        <v>225880</v>
      </c>
      <c r="DQ1625" s="510">
        <v>38</v>
      </c>
      <c r="DR1625" s="510">
        <v>69</v>
      </c>
      <c r="DS1625" s="510">
        <v>142</v>
      </c>
      <c r="DT1625" s="510">
        <v>195342</v>
      </c>
      <c r="DU1625" s="510">
        <v>1376</v>
      </c>
      <c r="DV1625" s="510">
        <v>2723</v>
      </c>
      <c r="DW1625" s="510">
        <v>128</v>
      </c>
      <c r="DX1625" s="510">
        <v>55456</v>
      </c>
      <c r="DY1625" s="510">
        <v>84694502</v>
      </c>
      <c r="DZ1625" s="510">
        <v>1527</v>
      </c>
      <c r="EA1625" s="510">
        <v>2651</v>
      </c>
      <c r="EB1625" s="510">
        <v>37671</v>
      </c>
      <c r="EC1625" s="510">
        <v>13429</v>
      </c>
      <c r="ED1625" s="510">
        <v>2645</v>
      </c>
      <c r="EE1625" s="510">
        <v>17872951</v>
      </c>
      <c r="EF1625" s="510">
        <v>1617</v>
      </c>
      <c r="EG1625" s="510">
        <v>434</v>
      </c>
      <c r="EH1625" s="510">
        <v>287</v>
      </c>
      <c r="EI1625" s="510"/>
      <c r="EJ1625" s="479"/>
      <c r="EK1625" s="479"/>
      <c r="EL1625" s="479"/>
      <c r="EM1625" s="479"/>
      <c r="EN1625" s="479"/>
      <c r="EO1625" s="479"/>
      <c r="EP1625" s="479"/>
      <c r="EQ1625" s="479"/>
      <c r="ER1625" s="479"/>
      <c r="ES1625" s="479"/>
      <c r="ET1625" s="479"/>
      <c r="EU1625" s="479"/>
      <c r="EV1625" s="479"/>
      <c r="EW1625" s="479"/>
      <c r="EX1625" s="479"/>
      <c r="EY1625" s="479"/>
      <c r="EZ1625" s="476"/>
      <c r="FA1625" s="446">
        <f t="shared" si="2784"/>
        <v>7</v>
      </c>
      <c r="FB1625" s="417">
        <f t="shared" si="2785"/>
        <v>2026</v>
      </c>
      <c r="FC1625" s="448">
        <f t="shared" si="2792"/>
        <v>46204</v>
      </c>
      <c r="FD1625" s="449">
        <f t="shared" si="2793"/>
        <v>31</v>
      </c>
      <c r="FE1625" s="450"/>
      <c r="FF1625" s="451">
        <f t="shared" si="2786"/>
        <v>0.58901665344964316</v>
      </c>
      <c r="FG1625" s="450"/>
      <c r="FH1625" s="452">
        <f t="shared" si="2768"/>
        <v>2.0777893441847262</v>
      </c>
      <c r="FI1625" s="452">
        <f t="shared" si="2769"/>
        <v>1.7445821898362828</v>
      </c>
      <c r="FJ1625" s="452">
        <f t="shared" si="2770"/>
        <v>2.0737122557726466</v>
      </c>
      <c r="FK1625" s="452">
        <f t="shared" si="2771"/>
        <v>1.7682060390763765</v>
      </c>
      <c r="FL1625" s="452">
        <f t="shared" si="2772"/>
        <v>1.2472541292864929</v>
      </c>
      <c r="FM1625" s="452">
        <f t="shared" si="2787"/>
        <v>1.0537436069422319</v>
      </c>
      <c r="FN1625" s="452">
        <f t="shared" si="2788"/>
        <v>1.3105115501701188</v>
      </c>
      <c r="FO1625" s="452">
        <f t="shared" si="2789"/>
        <v>0.88043932430012539</v>
      </c>
      <c r="FP1625" s="452">
        <f t="shared" si="2790"/>
        <v>1.3690476190476191</v>
      </c>
      <c r="FQ1625" s="452">
        <f t="shared" si="2791"/>
        <v>0.87003968253968256</v>
      </c>
      <c r="FR1625" s="453"/>
      <c r="FS1625" s="446">
        <f t="shared" ref="FS1625:GB1630" si="2794">IFERROR(HLOOKUP(FS$1,$H$5:$HA$10116,MATCH($A1625,$A$5:$A$10116,0),0)*HLOOKUP(FS$2,$H$5:$HA$10116,MATCH($A1625,$A$5:$A$10116,0),0),"-")</f>
        <v>0</v>
      </c>
      <c r="FT1625" s="446">
        <f t="shared" si="2794"/>
        <v>0</v>
      </c>
      <c r="FU1625" s="446">
        <f t="shared" si="2794"/>
        <v>3370592</v>
      </c>
      <c r="FV1625" s="446">
        <f t="shared" si="2794"/>
        <v>11586410</v>
      </c>
      <c r="FW1625" s="446">
        <f t="shared" si="2794"/>
        <v>7639941</v>
      </c>
      <c r="FX1625" s="446">
        <f t="shared" si="2794"/>
        <v>6066888</v>
      </c>
      <c r="FY1625" s="446">
        <f t="shared" si="2794"/>
        <v>130863044</v>
      </c>
      <c r="FZ1625" s="446">
        <f t="shared" si="2794"/>
        <v>179156582</v>
      </c>
      <c r="GA1625" s="446">
        <f t="shared" si="2794"/>
        <v>14028336</v>
      </c>
      <c r="GB1625" s="446">
        <f t="shared" si="2794"/>
        <v>88274329</v>
      </c>
      <c r="GC1625" s="446">
        <f t="shared" ref="GC1625:GQ1630" si="2795">IFERROR(HLOOKUP(GC$1,$H$5:$HA$10116,MATCH($A1625,$A$5:$A$10116,0),0)*HLOOKUP(GC$2,$H$5:$HA$10116,MATCH($A1625,$A$5:$A$10116,0),0),"-")</f>
        <v>21031738</v>
      </c>
      <c r="GD1625" s="446">
        <f t="shared" si="2795"/>
        <v>135630</v>
      </c>
      <c r="GE1625" s="446">
        <f t="shared" si="2795"/>
        <v>79275</v>
      </c>
      <c r="GF1625" s="446">
        <f t="shared" si="2795"/>
        <v>7434434</v>
      </c>
      <c r="GG1625" s="446">
        <f t="shared" si="2795"/>
        <v>15417805</v>
      </c>
      <c r="GH1625" s="446">
        <f t="shared" si="2795"/>
        <v>6767439</v>
      </c>
      <c r="GI1625" s="446">
        <f t="shared" si="2795"/>
        <v>108129530</v>
      </c>
      <c r="GJ1625" s="446">
        <f t="shared" si="2795"/>
        <v>23926764</v>
      </c>
      <c r="GK1625" s="446">
        <f t="shared" si="2795"/>
        <v>13747034</v>
      </c>
      <c r="GL1625" s="446">
        <f t="shared" si="2795"/>
        <v>26451942</v>
      </c>
      <c r="GM1625" s="446">
        <f t="shared" si="2795"/>
        <v>15134406</v>
      </c>
      <c r="GN1625" s="446">
        <f t="shared" si="2795"/>
        <v>386666</v>
      </c>
      <c r="GO1625" s="446">
        <f t="shared" si="2795"/>
        <v>276640</v>
      </c>
      <c r="GP1625" s="446">
        <f t="shared" si="2795"/>
        <v>409998</v>
      </c>
      <c r="GQ1625" s="446">
        <f t="shared" si="2795"/>
        <v>147013856</v>
      </c>
      <c r="GR1625" s="446"/>
      <c r="GS1625" s="446"/>
      <c r="GT1625" s="446"/>
      <c r="GU1625" s="446"/>
      <c r="GV1625" s="416"/>
    </row>
    <row r="1626" spans="1:204" ht="9.75" customHeight="1" x14ac:dyDescent="0.2">
      <c r="A1626" s="417" t="str">
        <f t="shared" si="2783"/>
        <v>2026-27JULYRYE</v>
      </c>
      <c r="B1626" s="458" t="str">
        <f t="shared" si="2767"/>
        <v>2026-27</v>
      </c>
      <c r="C1626" s="402" t="s">
        <v>673</v>
      </c>
      <c r="D1626" s="458" t="s">
        <v>663</v>
      </c>
      <c r="E1626" s="458" t="s">
        <v>662</v>
      </c>
      <c r="F1626" s="478" t="s">
        <v>456</v>
      </c>
      <c r="G1626" s="478" t="s">
        <v>692</v>
      </c>
      <c r="H1626" s="510">
        <v>89688</v>
      </c>
      <c r="I1626" s="510">
        <v>55898</v>
      </c>
      <c r="J1626" s="510">
        <v>870628</v>
      </c>
      <c r="K1626" s="510">
        <v>16</v>
      </c>
      <c r="L1626" s="510">
        <v>1</v>
      </c>
      <c r="M1626" s="510">
        <v>62</v>
      </c>
      <c r="N1626" s="510">
        <v>96</v>
      </c>
      <c r="O1626" s="510">
        <v>159</v>
      </c>
      <c r="P1626" s="510">
        <v>240</v>
      </c>
      <c r="Q1626" s="510" t="s">
        <v>152</v>
      </c>
      <c r="R1626" s="510">
        <v>10</v>
      </c>
      <c r="S1626" s="510">
        <v>53924</v>
      </c>
      <c r="T1626" s="510">
        <v>3842</v>
      </c>
      <c r="U1626" s="510">
        <v>2331</v>
      </c>
      <c r="V1626" s="510">
        <v>26731</v>
      </c>
      <c r="W1626" s="510">
        <v>10976</v>
      </c>
      <c r="X1626" s="510">
        <v>603</v>
      </c>
      <c r="Y1626" s="510">
        <v>1990060</v>
      </c>
      <c r="Z1626" s="510">
        <v>518</v>
      </c>
      <c r="AA1626" s="510">
        <v>963</v>
      </c>
      <c r="AB1626" s="510">
        <v>1407469</v>
      </c>
      <c r="AC1626" s="510">
        <v>604</v>
      </c>
      <c r="AD1626" s="510">
        <v>1092</v>
      </c>
      <c r="AE1626" s="510">
        <v>50131658</v>
      </c>
      <c r="AF1626" s="510">
        <v>1875</v>
      </c>
      <c r="AG1626" s="510">
        <v>3551</v>
      </c>
      <c r="AH1626" s="510">
        <v>93371469</v>
      </c>
      <c r="AI1626" s="510">
        <v>8507</v>
      </c>
      <c r="AJ1626" s="510">
        <v>18721</v>
      </c>
      <c r="AK1626" s="510">
        <v>5906555</v>
      </c>
      <c r="AL1626" s="510">
        <v>9795</v>
      </c>
      <c r="AM1626" s="510">
        <v>21152</v>
      </c>
      <c r="AN1626" s="510">
        <v>313</v>
      </c>
      <c r="AO1626" s="510">
        <v>3146</v>
      </c>
      <c r="AP1626" s="510">
        <v>398</v>
      </c>
      <c r="AQ1626" s="510">
        <v>1634976</v>
      </c>
      <c r="AR1626" s="510">
        <v>4108</v>
      </c>
      <c r="AS1626" s="510">
        <v>8006</v>
      </c>
      <c r="AT1626" s="510">
        <v>9053</v>
      </c>
      <c r="AU1626" s="510">
        <v>435</v>
      </c>
      <c r="AV1626" s="510">
        <v>2005</v>
      </c>
      <c r="AW1626" s="510" t="s">
        <v>152</v>
      </c>
      <c r="AX1626" s="510">
        <v>664</v>
      </c>
      <c r="AY1626" s="510">
        <v>5949</v>
      </c>
      <c r="AZ1626" s="510" t="s">
        <v>152</v>
      </c>
      <c r="BA1626" s="510">
        <v>5027</v>
      </c>
      <c r="BB1626" s="510">
        <v>23273930</v>
      </c>
      <c r="BC1626" s="510">
        <v>4630</v>
      </c>
      <c r="BD1626" s="510">
        <v>10936</v>
      </c>
      <c r="BE1626" s="510">
        <v>279</v>
      </c>
      <c r="BF1626" s="510">
        <v>1427</v>
      </c>
      <c r="BG1626" s="510">
        <v>1937</v>
      </c>
      <c r="BH1626" s="510">
        <v>1384</v>
      </c>
      <c r="BI1626" s="510">
        <v>25151</v>
      </c>
      <c r="BJ1626" s="510">
        <v>2071</v>
      </c>
      <c r="BK1626" s="510">
        <v>17649</v>
      </c>
      <c r="BL1626" s="510">
        <v>44871</v>
      </c>
      <c r="BM1626" s="510">
        <v>7821</v>
      </c>
      <c r="BN1626" s="510">
        <v>5619</v>
      </c>
      <c r="BO1626" s="510">
        <v>4752</v>
      </c>
      <c r="BP1626" s="510">
        <v>3434</v>
      </c>
      <c r="BQ1626" s="510">
        <v>34731</v>
      </c>
      <c r="BR1626" s="510">
        <v>28053</v>
      </c>
      <c r="BS1626" s="510">
        <v>17101</v>
      </c>
      <c r="BT1626" s="510">
        <v>11758</v>
      </c>
      <c r="BU1626" s="510">
        <v>938</v>
      </c>
      <c r="BV1626" s="510">
        <v>689</v>
      </c>
      <c r="BW1626" s="510">
        <v>147</v>
      </c>
      <c r="BX1626" s="510">
        <v>91334</v>
      </c>
      <c r="BY1626" s="510">
        <v>621</v>
      </c>
      <c r="BZ1626" s="510">
        <v>1137</v>
      </c>
      <c r="CA1626" s="510">
        <v>81</v>
      </c>
      <c r="CB1626" s="510">
        <v>28588</v>
      </c>
      <c r="CC1626" s="510">
        <v>353</v>
      </c>
      <c r="CD1626" s="510">
        <v>825</v>
      </c>
      <c r="CE1626" s="510">
        <v>3614</v>
      </c>
      <c r="CF1626" s="510">
        <v>1870138</v>
      </c>
      <c r="CG1626" s="510">
        <v>517</v>
      </c>
      <c r="CH1626" s="510">
        <v>956</v>
      </c>
      <c r="CI1626" s="510">
        <v>2055</v>
      </c>
      <c r="CJ1626" s="510">
        <v>3612121</v>
      </c>
      <c r="CK1626" s="510">
        <v>1758</v>
      </c>
      <c r="CL1626" s="510">
        <v>3294</v>
      </c>
      <c r="CM1626" s="510">
        <v>465</v>
      </c>
      <c r="CN1626" s="510">
        <v>755574</v>
      </c>
      <c r="CO1626" s="510">
        <v>1625</v>
      </c>
      <c r="CP1626" s="510">
        <v>3381</v>
      </c>
      <c r="CQ1626" s="510">
        <v>24211</v>
      </c>
      <c r="CR1626" s="510">
        <v>45763963</v>
      </c>
      <c r="CS1626" s="510">
        <v>1890</v>
      </c>
      <c r="CT1626" s="510">
        <v>3579</v>
      </c>
      <c r="CU1626" s="510">
        <v>2394</v>
      </c>
      <c r="CV1626" s="510">
        <v>13931345</v>
      </c>
      <c r="CW1626" s="510">
        <v>5819</v>
      </c>
      <c r="CX1626" s="510">
        <v>11059</v>
      </c>
      <c r="CY1626" s="510">
        <v>816</v>
      </c>
      <c r="CZ1626" s="510">
        <v>4632073</v>
      </c>
      <c r="DA1626" s="510">
        <v>5677</v>
      </c>
      <c r="DB1626" s="510">
        <v>10680</v>
      </c>
      <c r="DC1626" s="510">
        <v>204</v>
      </c>
      <c r="DD1626" s="510">
        <v>3100591</v>
      </c>
      <c r="DE1626" s="510">
        <v>15199</v>
      </c>
      <c r="DF1626" s="510">
        <v>28619</v>
      </c>
      <c r="DG1626" s="510">
        <v>48</v>
      </c>
      <c r="DH1626" s="510">
        <v>535740</v>
      </c>
      <c r="DI1626" s="510">
        <v>11161</v>
      </c>
      <c r="DJ1626" s="510">
        <v>21564</v>
      </c>
      <c r="DK1626" s="510">
        <v>307</v>
      </c>
      <c r="DL1626" s="510">
        <v>109427</v>
      </c>
      <c r="DM1626" s="510">
        <v>356</v>
      </c>
      <c r="DN1626" s="510">
        <v>644</v>
      </c>
      <c r="DO1626" s="510">
        <v>2308</v>
      </c>
      <c r="DP1626" s="510">
        <v>107195</v>
      </c>
      <c r="DQ1626" s="510">
        <v>46</v>
      </c>
      <c r="DR1626" s="510">
        <v>106</v>
      </c>
      <c r="DS1626" s="510">
        <v>38</v>
      </c>
      <c r="DT1626" s="510">
        <v>147736</v>
      </c>
      <c r="DU1626" s="510">
        <v>3888</v>
      </c>
      <c r="DV1626" s="510">
        <v>8197</v>
      </c>
      <c r="DW1626" s="510">
        <v>32</v>
      </c>
      <c r="DX1626" s="510">
        <v>27516</v>
      </c>
      <c r="DY1626" s="510">
        <v>30377334</v>
      </c>
      <c r="DZ1626" s="510">
        <v>1104</v>
      </c>
      <c r="EA1626" s="510">
        <v>1868</v>
      </c>
      <c r="EB1626" s="510">
        <v>14316</v>
      </c>
      <c r="EC1626" s="510">
        <v>3043</v>
      </c>
      <c r="ED1626" s="510">
        <v>358</v>
      </c>
      <c r="EE1626" s="510">
        <v>2596800</v>
      </c>
      <c r="EF1626" s="510">
        <v>563</v>
      </c>
      <c r="EG1626" s="510">
        <v>299</v>
      </c>
      <c r="EH1626" s="510">
        <v>1979</v>
      </c>
      <c r="EI1626" s="510"/>
      <c r="EJ1626" s="479"/>
      <c r="EK1626" s="479"/>
      <c r="EL1626" s="479"/>
      <c r="EM1626" s="479"/>
      <c r="EN1626" s="479"/>
      <c r="EO1626" s="479"/>
      <c r="EP1626" s="479"/>
      <c r="EQ1626" s="479"/>
      <c r="ER1626" s="479"/>
      <c r="ES1626" s="479"/>
      <c r="ET1626" s="479"/>
      <c r="EU1626" s="479"/>
      <c r="EV1626" s="479"/>
      <c r="EW1626" s="479"/>
      <c r="EX1626" s="479"/>
      <c r="EY1626" s="479"/>
      <c r="EZ1626" s="476"/>
      <c r="FA1626" s="482">
        <f t="shared" si="2784"/>
        <v>7</v>
      </c>
      <c r="FB1626" s="493">
        <f t="shared" si="2785"/>
        <v>2026</v>
      </c>
      <c r="FC1626" s="498">
        <f t="shared" si="2792"/>
        <v>46204</v>
      </c>
      <c r="FD1626" s="499">
        <f t="shared" si="2793"/>
        <v>31</v>
      </c>
      <c r="FE1626" s="450"/>
      <c r="FF1626" s="451">
        <f t="shared" si="2786"/>
        <v>0.6407551360355358</v>
      </c>
      <c r="FG1626" s="450"/>
      <c r="FH1626" s="452">
        <f t="shared" si="2768"/>
        <v>2.0356585111920875</v>
      </c>
      <c r="FI1626" s="452">
        <f t="shared" si="2769"/>
        <v>1.4625195210827693</v>
      </c>
      <c r="FJ1626" s="452">
        <f t="shared" si="2770"/>
        <v>2.0386100386100385</v>
      </c>
      <c r="FK1626" s="452">
        <f t="shared" si="2771"/>
        <v>1.4731874731874732</v>
      </c>
      <c r="FL1626" s="452">
        <f t="shared" si="2772"/>
        <v>1.2992779918446746</v>
      </c>
      <c r="FM1626" s="452">
        <f t="shared" si="2787"/>
        <v>1.0494556881523325</v>
      </c>
      <c r="FN1626" s="452">
        <f t="shared" si="2788"/>
        <v>1.5580357142857142</v>
      </c>
      <c r="FO1626" s="452">
        <f t="shared" si="2789"/>
        <v>1.0712463556851313</v>
      </c>
      <c r="FP1626" s="452">
        <f t="shared" si="2790"/>
        <v>1.5555555555555556</v>
      </c>
      <c r="FQ1626" s="452">
        <f t="shared" si="2791"/>
        <v>1.142620232172471</v>
      </c>
      <c r="FR1626" s="453"/>
      <c r="FS1626" s="446">
        <f t="shared" si="2794"/>
        <v>55898</v>
      </c>
      <c r="FT1626" s="446">
        <f t="shared" si="2794"/>
        <v>3465676</v>
      </c>
      <c r="FU1626" s="446">
        <f t="shared" si="2794"/>
        <v>5366208</v>
      </c>
      <c r="FV1626" s="446">
        <f t="shared" si="2794"/>
        <v>8887782</v>
      </c>
      <c r="FW1626" s="446">
        <f t="shared" si="2794"/>
        <v>3699846</v>
      </c>
      <c r="FX1626" s="446">
        <f t="shared" si="2794"/>
        <v>2545452</v>
      </c>
      <c r="FY1626" s="446">
        <f t="shared" si="2794"/>
        <v>94921781</v>
      </c>
      <c r="FZ1626" s="446">
        <f t="shared" si="2794"/>
        <v>205481696</v>
      </c>
      <c r="GA1626" s="446">
        <f t="shared" si="2794"/>
        <v>12754656</v>
      </c>
      <c r="GB1626" s="446">
        <f t="shared" si="2794"/>
        <v>54975272</v>
      </c>
      <c r="GC1626" s="446">
        <f t="shared" si="2795"/>
        <v>3186388</v>
      </c>
      <c r="GD1626" s="446">
        <f t="shared" si="2795"/>
        <v>167139</v>
      </c>
      <c r="GE1626" s="446">
        <f t="shared" si="2795"/>
        <v>66825</v>
      </c>
      <c r="GF1626" s="446">
        <f t="shared" si="2795"/>
        <v>3454984</v>
      </c>
      <c r="GG1626" s="446">
        <f t="shared" si="2795"/>
        <v>6769170</v>
      </c>
      <c r="GH1626" s="446">
        <f t="shared" si="2795"/>
        <v>1572165</v>
      </c>
      <c r="GI1626" s="446">
        <f t="shared" si="2795"/>
        <v>86651169</v>
      </c>
      <c r="GJ1626" s="446">
        <f t="shared" si="2795"/>
        <v>26475246</v>
      </c>
      <c r="GK1626" s="446">
        <f t="shared" si="2795"/>
        <v>8714880</v>
      </c>
      <c r="GL1626" s="446">
        <f t="shared" si="2795"/>
        <v>5838276</v>
      </c>
      <c r="GM1626" s="446">
        <f t="shared" si="2795"/>
        <v>1035072</v>
      </c>
      <c r="GN1626" s="446">
        <f t="shared" si="2795"/>
        <v>311486</v>
      </c>
      <c r="GO1626" s="446">
        <f t="shared" si="2795"/>
        <v>197708</v>
      </c>
      <c r="GP1626" s="446">
        <f t="shared" si="2795"/>
        <v>244648</v>
      </c>
      <c r="GQ1626" s="446">
        <f t="shared" si="2795"/>
        <v>51399888</v>
      </c>
      <c r="GR1626" s="446"/>
      <c r="GS1626" s="446"/>
      <c r="GT1626" s="446"/>
      <c r="GU1626" s="446"/>
      <c r="GV1626" s="416"/>
    </row>
    <row r="1627" spans="1:204" ht="9.75" customHeight="1" x14ac:dyDescent="0.2">
      <c r="A1627" s="523" t="str">
        <f t="shared" si="2783"/>
        <v>2026-27JULYRYD</v>
      </c>
      <c r="B1627" s="524" t="str">
        <f t="shared" si="2767"/>
        <v>2026-27</v>
      </c>
      <c r="C1627" s="402" t="s">
        <v>673</v>
      </c>
      <c r="D1627" s="524" t="s">
        <v>663</v>
      </c>
      <c r="E1627" s="524" t="s">
        <v>662</v>
      </c>
      <c r="F1627" s="526" t="s">
        <v>455</v>
      </c>
      <c r="G1627" s="526" t="s">
        <v>693</v>
      </c>
      <c r="H1627" s="527">
        <v>111260</v>
      </c>
      <c r="I1627" s="527">
        <v>91012</v>
      </c>
      <c r="J1627" s="527">
        <v>883319</v>
      </c>
      <c r="K1627" s="527">
        <v>10</v>
      </c>
      <c r="L1627" s="527">
        <v>1</v>
      </c>
      <c r="M1627" s="527">
        <v>35</v>
      </c>
      <c r="N1627" s="527">
        <v>67</v>
      </c>
      <c r="O1627" s="527">
        <v>122</v>
      </c>
      <c r="P1627" s="527">
        <v>256</v>
      </c>
      <c r="Q1627" s="527" t="s">
        <v>152</v>
      </c>
      <c r="R1627" s="527">
        <v>37</v>
      </c>
      <c r="S1627" s="527">
        <v>70241</v>
      </c>
      <c r="T1627" s="527">
        <v>6170</v>
      </c>
      <c r="U1627" s="527">
        <v>3759</v>
      </c>
      <c r="V1627" s="527">
        <v>34924</v>
      </c>
      <c r="W1627" s="527">
        <v>13922</v>
      </c>
      <c r="X1627" s="527">
        <v>662</v>
      </c>
      <c r="Y1627" s="527">
        <v>2913063</v>
      </c>
      <c r="Z1627" s="527">
        <v>472</v>
      </c>
      <c r="AA1627" s="527">
        <v>935</v>
      </c>
      <c r="AB1627" s="527">
        <v>2116826</v>
      </c>
      <c r="AC1627" s="527">
        <v>563</v>
      </c>
      <c r="AD1627" s="527">
        <v>1095</v>
      </c>
      <c r="AE1627" s="527">
        <v>64246808</v>
      </c>
      <c r="AF1627" s="527">
        <v>1840</v>
      </c>
      <c r="AG1627" s="527">
        <v>3745</v>
      </c>
      <c r="AH1627" s="527">
        <v>124685056</v>
      </c>
      <c r="AI1627" s="527">
        <v>8956</v>
      </c>
      <c r="AJ1627" s="527">
        <v>21009</v>
      </c>
      <c r="AK1627" s="527">
        <v>7289115</v>
      </c>
      <c r="AL1627" s="527">
        <v>11011</v>
      </c>
      <c r="AM1627" s="527">
        <v>25048</v>
      </c>
      <c r="AN1627" s="527">
        <v>0</v>
      </c>
      <c r="AO1627" s="527">
        <v>3439</v>
      </c>
      <c r="AP1627" s="527">
        <v>7642</v>
      </c>
      <c r="AQ1627" s="527">
        <v>51003567</v>
      </c>
      <c r="AR1627" s="527">
        <v>6674</v>
      </c>
      <c r="AS1627" s="527">
        <v>15198</v>
      </c>
      <c r="AT1627" s="527">
        <v>12057</v>
      </c>
      <c r="AU1627" s="527">
        <v>1196</v>
      </c>
      <c r="AV1627" s="527">
        <v>3802</v>
      </c>
      <c r="AW1627" s="527" t="s">
        <v>152</v>
      </c>
      <c r="AX1627" s="527">
        <v>1127</v>
      </c>
      <c r="AY1627" s="527">
        <v>5932</v>
      </c>
      <c r="AZ1627" s="527" t="s">
        <v>152</v>
      </c>
      <c r="BA1627" s="527">
        <v>15713</v>
      </c>
      <c r="BB1627" s="527">
        <v>62325807</v>
      </c>
      <c r="BC1627" s="527">
        <v>3967</v>
      </c>
      <c r="BD1627" s="527">
        <v>10078</v>
      </c>
      <c r="BE1627" s="527">
        <v>1249</v>
      </c>
      <c r="BF1627" s="527">
        <v>4410</v>
      </c>
      <c r="BG1627" s="527">
        <v>7559</v>
      </c>
      <c r="BH1627" s="527">
        <v>2495</v>
      </c>
      <c r="BI1627" s="527">
        <v>35076</v>
      </c>
      <c r="BJ1627" s="527">
        <v>1544</v>
      </c>
      <c r="BK1627" s="527">
        <v>21564</v>
      </c>
      <c r="BL1627" s="527">
        <v>58184</v>
      </c>
      <c r="BM1627" s="527">
        <v>13482</v>
      </c>
      <c r="BN1627" s="527">
        <v>8802</v>
      </c>
      <c r="BO1627" s="527">
        <v>8245</v>
      </c>
      <c r="BP1627" s="527">
        <v>5461</v>
      </c>
      <c r="BQ1627" s="527">
        <v>49738</v>
      </c>
      <c r="BR1627" s="527">
        <v>36660</v>
      </c>
      <c r="BS1627" s="527">
        <v>26713</v>
      </c>
      <c r="BT1627" s="527">
        <v>14507</v>
      </c>
      <c r="BU1627" s="527">
        <v>1213</v>
      </c>
      <c r="BV1627" s="527">
        <v>682</v>
      </c>
      <c r="BW1627" s="527">
        <v>132</v>
      </c>
      <c r="BX1627" s="527">
        <v>75576</v>
      </c>
      <c r="BY1627" s="527">
        <v>573</v>
      </c>
      <c r="BZ1627" s="527">
        <v>1122</v>
      </c>
      <c r="CA1627" s="527">
        <v>92</v>
      </c>
      <c r="CB1627" s="527">
        <v>52014</v>
      </c>
      <c r="CC1627" s="527">
        <v>565</v>
      </c>
      <c r="CD1627" s="527">
        <v>1154</v>
      </c>
      <c r="CE1627" s="527">
        <v>5946</v>
      </c>
      <c r="CF1627" s="527">
        <v>2785473</v>
      </c>
      <c r="CG1627" s="527">
        <v>468</v>
      </c>
      <c r="CH1627" s="527">
        <v>927</v>
      </c>
      <c r="CI1627" s="527">
        <v>2664</v>
      </c>
      <c r="CJ1627" s="527">
        <v>4491115</v>
      </c>
      <c r="CK1627" s="527">
        <v>1686</v>
      </c>
      <c r="CL1627" s="527">
        <v>3346</v>
      </c>
      <c r="CM1627" s="527">
        <v>1458</v>
      </c>
      <c r="CN1627" s="527">
        <v>2499387</v>
      </c>
      <c r="CO1627" s="527">
        <v>1714</v>
      </c>
      <c r="CP1627" s="527">
        <v>3591</v>
      </c>
      <c r="CQ1627" s="527">
        <v>30802</v>
      </c>
      <c r="CR1627" s="527">
        <v>57256306</v>
      </c>
      <c r="CS1627" s="527">
        <v>1859</v>
      </c>
      <c r="CT1627" s="527">
        <v>3783</v>
      </c>
      <c r="CU1627" s="527">
        <v>1078</v>
      </c>
      <c r="CV1627" s="527">
        <v>13189163</v>
      </c>
      <c r="CW1627" s="527">
        <v>12235</v>
      </c>
      <c r="CX1627" s="527">
        <v>34222</v>
      </c>
      <c r="CY1627" s="527">
        <v>488</v>
      </c>
      <c r="CZ1627" s="527">
        <v>6037808</v>
      </c>
      <c r="DA1627" s="527">
        <v>12373</v>
      </c>
      <c r="DB1627" s="527">
        <v>32035</v>
      </c>
      <c r="DC1627" s="527">
        <v>898</v>
      </c>
      <c r="DD1627" s="527">
        <v>13835593</v>
      </c>
      <c r="DE1627" s="527">
        <v>15407</v>
      </c>
      <c r="DF1627" s="527">
        <v>44340</v>
      </c>
      <c r="DG1627" s="527">
        <v>87</v>
      </c>
      <c r="DH1627" s="527">
        <v>1173537</v>
      </c>
      <c r="DI1627" s="527">
        <v>13489</v>
      </c>
      <c r="DJ1627" s="527">
        <v>40360</v>
      </c>
      <c r="DK1627" s="527">
        <v>5</v>
      </c>
      <c r="DL1627" s="527">
        <v>1145</v>
      </c>
      <c r="DM1627" s="527">
        <v>229</v>
      </c>
      <c r="DN1627" s="527">
        <v>363</v>
      </c>
      <c r="DO1627" s="527">
        <v>3945</v>
      </c>
      <c r="DP1627" s="527">
        <v>231717</v>
      </c>
      <c r="DQ1627" s="527">
        <v>59</v>
      </c>
      <c r="DR1627" s="527">
        <v>79</v>
      </c>
      <c r="DS1627" s="527">
        <v>52</v>
      </c>
      <c r="DT1627" s="527">
        <v>106204</v>
      </c>
      <c r="DU1627" s="527">
        <v>2042</v>
      </c>
      <c r="DV1627" s="527">
        <v>3437</v>
      </c>
      <c r="DW1627" s="527">
        <v>48</v>
      </c>
      <c r="DX1627" s="527">
        <v>35373</v>
      </c>
      <c r="DY1627" s="527">
        <v>40503999</v>
      </c>
      <c r="DZ1627" s="527">
        <v>1145</v>
      </c>
      <c r="EA1627" s="527">
        <v>2000</v>
      </c>
      <c r="EB1627" s="527">
        <v>19878</v>
      </c>
      <c r="EC1627" s="527">
        <v>4671</v>
      </c>
      <c r="ED1627" s="527">
        <v>334</v>
      </c>
      <c r="EE1627" s="527">
        <v>3364333</v>
      </c>
      <c r="EF1627" s="527">
        <v>1931</v>
      </c>
      <c r="EG1627" s="527">
        <v>3563</v>
      </c>
      <c r="EH1627" s="527">
        <v>346</v>
      </c>
      <c r="EI1627" s="527"/>
      <c r="EJ1627" s="528"/>
      <c r="EK1627" s="528"/>
      <c r="EL1627" s="528"/>
      <c r="EM1627" s="528"/>
      <c r="EN1627" s="528"/>
      <c r="EO1627" s="528"/>
      <c r="EP1627" s="528"/>
      <c r="EQ1627" s="528"/>
      <c r="ER1627" s="528"/>
      <c r="ES1627" s="528"/>
      <c r="ET1627" s="528"/>
      <c r="EU1627" s="528"/>
      <c r="EV1627" s="528"/>
      <c r="EW1627" s="528"/>
      <c r="EX1627" s="528"/>
      <c r="EY1627" s="528"/>
      <c r="EZ1627" s="529"/>
      <c r="FA1627" s="446">
        <f t="shared" si="2784"/>
        <v>7</v>
      </c>
      <c r="FB1627" s="417">
        <f t="shared" si="2785"/>
        <v>2026</v>
      </c>
      <c r="FC1627" s="448">
        <f t="shared" si="2792"/>
        <v>46204</v>
      </c>
      <c r="FD1627" s="449">
        <f t="shared" si="2793"/>
        <v>31</v>
      </c>
      <c r="FE1627" s="530"/>
      <c r="FF1627" s="531">
        <f t="shared" si="2786"/>
        <v>0.66706121068650659</v>
      </c>
      <c r="FG1627" s="530"/>
      <c r="FH1627" s="532">
        <f t="shared" si="2768"/>
        <v>2.1850891410048621</v>
      </c>
      <c r="FI1627" s="532">
        <f t="shared" si="2769"/>
        <v>1.4265802269043759</v>
      </c>
      <c r="FJ1627" s="532">
        <f t="shared" si="2770"/>
        <v>2.1934025006650706</v>
      </c>
      <c r="FK1627" s="532">
        <f t="shared" si="2771"/>
        <v>1.452779994679436</v>
      </c>
      <c r="FL1627" s="532">
        <f t="shared" si="2772"/>
        <v>1.4241782155537739</v>
      </c>
      <c r="FM1627" s="532">
        <f t="shared" si="2787"/>
        <v>1.0497079372351392</v>
      </c>
      <c r="FN1627" s="532">
        <f t="shared" si="2788"/>
        <v>1.9187616721735383</v>
      </c>
      <c r="FO1627" s="532">
        <f t="shared" si="2789"/>
        <v>1.042019824737825</v>
      </c>
      <c r="FP1627" s="532">
        <f t="shared" si="2790"/>
        <v>1.8323262839879153</v>
      </c>
      <c r="FQ1627" s="532">
        <f t="shared" si="2791"/>
        <v>1.0302114803625377</v>
      </c>
      <c r="FR1627" s="533"/>
      <c r="FS1627" s="534">
        <f t="shared" si="2794"/>
        <v>91012</v>
      </c>
      <c r="FT1627" s="534">
        <f t="shared" si="2794"/>
        <v>3185420</v>
      </c>
      <c r="FU1627" s="534">
        <f t="shared" si="2794"/>
        <v>6097804</v>
      </c>
      <c r="FV1627" s="534">
        <f t="shared" si="2794"/>
        <v>11103464</v>
      </c>
      <c r="FW1627" s="534">
        <f t="shared" si="2794"/>
        <v>5768950</v>
      </c>
      <c r="FX1627" s="534">
        <f t="shared" si="2794"/>
        <v>4116105</v>
      </c>
      <c r="FY1627" s="534">
        <f t="shared" si="2794"/>
        <v>130790380</v>
      </c>
      <c r="FZ1627" s="534">
        <f t="shared" si="2794"/>
        <v>292487298</v>
      </c>
      <c r="GA1627" s="534">
        <f t="shared" si="2794"/>
        <v>16581776</v>
      </c>
      <c r="GB1627" s="534">
        <f t="shared" si="2794"/>
        <v>158355614</v>
      </c>
      <c r="GC1627" s="534">
        <f t="shared" si="2795"/>
        <v>116143116</v>
      </c>
      <c r="GD1627" s="534">
        <f t="shared" si="2795"/>
        <v>148104</v>
      </c>
      <c r="GE1627" s="534">
        <f t="shared" si="2795"/>
        <v>106168</v>
      </c>
      <c r="GF1627" s="534">
        <f t="shared" si="2795"/>
        <v>5511942</v>
      </c>
      <c r="GG1627" s="534">
        <f t="shared" si="2795"/>
        <v>8913744</v>
      </c>
      <c r="GH1627" s="534">
        <f t="shared" si="2795"/>
        <v>5235678</v>
      </c>
      <c r="GI1627" s="534">
        <f t="shared" si="2795"/>
        <v>116523966</v>
      </c>
      <c r="GJ1627" s="534">
        <f t="shared" si="2795"/>
        <v>36891316</v>
      </c>
      <c r="GK1627" s="534">
        <f t="shared" si="2795"/>
        <v>15633080</v>
      </c>
      <c r="GL1627" s="534">
        <f t="shared" si="2795"/>
        <v>39817320</v>
      </c>
      <c r="GM1627" s="534">
        <f t="shared" si="2795"/>
        <v>3511320</v>
      </c>
      <c r="GN1627" s="534">
        <f t="shared" si="2795"/>
        <v>178724</v>
      </c>
      <c r="GO1627" s="534">
        <f t="shared" si="2795"/>
        <v>1815</v>
      </c>
      <c r="GP1627" s="534">
        <f t="shared" si="2795"/>
        <v>311655</v>
      </c>
      <c r="GQ1627" s="534">
        <f t="shared" si="2795"/>
        <v>70746000</v>
      </c>
      <c r="GR1627" s="534"/>
      <c r="GS1627" s="534"/>
      <c r="GT1627" s="534"/>
      <c r="GU1627" s="534"/>
      <c r="GV1627" s="535"/>
    </row>
    <row r="1628" spans="1:204" ht="9.75" customHeight="1" x14ac:dyDescent="0.2">
      <c r="A1628" s="417" t="str">
        <f t="shared" si="2783"/>
        <v>2026-27JULYRYF</v>
      </c>
      <c r="B1628" s="458" t="str">
        <f t="shared" si="2767"/>
        <v>2026-27</v>
      </c>
      <c r="C1628" s="402" t="s">
        <v>673</v>
      </c>
      <c r="D1628" s="458" t="s">
        <v>667</v>
      </c>
      <c r="E1628" s="458" t="s">
        <v>666</v>
      </c>
      <c r="F1628" s="478" t="s">
        <v>457</v>
      </c>
      <c r="G1628" s="478" t="s">
        <v>694</v>
      </c>
      <c r="H1628" s="510">
        <v>133279</v>
      </c>
      <c r="I1628" s="510">
        <v>104999</v>
      </c>
      <c r="J1628" s="510">
        <v>442919</v>
      </c>
      <c r="K1628" s="510">
        <v>4</v>
      </c>
      <c r="L1628" s="510">
        <v>0</v>
      </c>
      <c r="M1628" s="510">
        <v>3</v>
      </c>
      <c r="N1628" s="510">
        <v>30</v>
      </c>
      <c r="O1628" s="510">
        <v>84</v>
      </c>
      <c r="P1628" s="510">
        <v>492</v>
      </c>
      <c r="Q1628" s="510" t="s">
        <v>152</v>
      </c>
      <c r="R1628" s="510">
        <v>86</v>
      </c>
      <c r="S1628" s="510">
        <v>91590</v>
      </c>
      <c r="T1628" s="510">
        <v>9119</v>
      </c>
      <c r="U1628" s="510">
        <v>5303</v>
      </c>
      <c r="V1628" s="510">
        <v>44398</v>
      </c>
      <c r="W1628" s="510">
        <v>15417</v>
      </c>
      <c r="X1628" s="510">
        <v>256</v>
      </c>
      <c r="Y1628" s="510">
        <v>5253218</v>
      </c>
      <c r="Z1628" s="510">
        <v>576</v>
      </c>
      <c r="AA1628" s="510">
        <v>1080</v>
      </c>
      <c r="AB1628" s="510">
        <v>3371929</v>
      </c>
      <c r="AC1628" s="510">
        <v>636</v>
      </c>
      <c r="AD1628" s="510">
        <v>1202</v>
      </c>
      <c r="AE1628" s="510">
        <v>104932199</v>
      </c>
      <c r="AF1628" s="510">
        <v>2363</v>
      </c>
      <c r="AG1628" s="510">
        <v>4887</v>
      </c>
      <c r="AH1628" s="510">
        <v>127315322</v>
      </c>
      <c r="AI1628" s="510">
        <v>8258</v>
      </c>
      <c r="AJ1628" s="510">
        <v>19480</v>
      </c>
      <c r="AK1628" s="510">
        <v>2464974</v>
      </c>
      <c r="AL1628" s="510">
        <v>9629</v>
      </c>
      <c r="AM1628" s="510">
        <v>24811</v>
      </c>
      <c r="AN1628" s="510">
        <v>736</v>
      </c>
      <c r="AO1628" s="510">
        <v>5809</v>
      </c>
      <c r="AP1628" s="510">
        <v>5603</v>
      </c>
      <c r="AQ1628" s="510">
        <v>18652513</v>
      </c>
      <c r="AR1628" s="510">
        <v>3329</v>
      </c>
      <c r="AS1628" s="510">
        <v>7765</v>
      </c>
      <c r="AT1628" s="510">
        <v>20817</v>
      </c>
      <c r="AU1628" s="510">
        <v>1577</v>
      </c>
      <c r="AV1628" s="510">
        <v>3633</v>
      </c>
      <c r="AW1628" s="510" t="s">
        <v>152</v>
      </c>
      <c r="AX1628" s="510">
        <v>2741</v>
      </c>
      <c r="AY1628" s="510">
        <v>12866</v>
      </c>
      <c r="AZ1628" s="510" t="s">
        <v>152</v>
      </c>
      <c r="BA1628" s="510">
        <v>14065</v>
      </c>
      <c r="BB1628" s="510">
        <v>38332869</v>
      </c>
      <c r="BC1628" s="510">
        <v>2725</v>
      </c>
      <c r="BD1628" s="510">
        <v>6104</v>
      </c>
      <c r="BE1628" s="510">
        <v>1805</v>
      </c>
      <c r="BF1628" s="510">
        <v>7786</v>
      </c>
      <c r="BG1628" s="510">
        <v>4042</v>
      </c>
      <c r="BH1628" s="510">
        <v>432</v>
      </c>
      <c r="BI1628" s="510">
        <v>37201</v>
      </c>
      <c r="BJ1628" s="510">
        <v>3330</v>
      </c>
      <c r="BK1628" s="510">
        <v>30242</v>
      </c>
      <c r="BL1628" s="510">
        <v>70773</v>
      </c>
      <c r="BM1628" s="510">
        <v>19251</v>
      </c>
      <c r="BN1628" s="510">
        <v>12613</v>
      </c>
      <c r="BO1628" s="510">
        <v>11510</v>
      </c>
      <c r="BP1628" s="510">
        <v>7622</v>
      </c>
      <c r="BQ1628" s="510">
        <v>63943</v>
      </c>
      <c r="BR1628" s="510">
        <v>47431</v>
      </c>
      <c r="BS1628" s="510">
        <v>31337</v>
      </c>
      <c r="BT1628" s="510">
        <v>16557</v>
      </c>
      <c r="BU1628" s="510">
        <v>519</v>
      </c>
      <c r="BV1628" s="510">
        <v>269</v>
      </c>
      <c r="BW1628" s="510">
        <v>4</v>
      </c>
      <c r="BX1628" s="510">
        <v>3709</v>
      </c>
      <c r="BY1628" s="510">
        <v>927</v>
      </c>
      <c r="BZ1628" s="510">
        <v>2204</v>
      </c>
      <c r="CA1628" s="510">
        <v>2</v>
      </c>
      <c r="CB1628" s="510">
        <v>1658</v>
      </c>
      <c r="CC1628" s="510">
        <v>829</v>
      </c>
      <c r="CD1628" s="510">
        <v>1590</v>
      </c>
      <c r="CE1628" s="510">
        <v>9113</v>
      </c>
      <c r="CF1628" s="510">
        <v>5247851</v>
      </c>
      <c r="CG1628" s="510">
        <v>576</v>
      </c>
      <c r="CH1628" s="510">
        <v>1080</v>
      </c>
      <c r="CI1628" s="510">
        <v>2629</v>
      </c>
      <c r="CJ1628" s="510">
        <v>6004419</v>
      </c>
      <c r="CK1628" s="510">
        <v>2284</v>
      </c>
      <c r="CL1628" s="510">
        <v>4706</v>
      </c>
      <c r="CM1628" s="510">
        <v>1060</v>
      </c>
      <c r="CN1628" s="510">
        <v>2120654</v>
      </c>
      <c r="CO1628" s="510">
        <v>2001</v>
      </c>
      <c r="CP1628" s="510">
        <v>4375</v>
      </c>
      <c r="CQ1628" s="510">
        <v>40709</v>
      </c>
      <c r="CR1628" s="510">
        <v>96807126</v>
      </c>
      <c r="CS1628" s="510">
        <v>2378</v>
      </c>
      <c r="CT1628" s="510">
        <v>4917</v>
      </c>
      <c r="CU1628" s="510">
        <v>797</v>
      </c>
      <c r="CV1628" s="510">
        <v>6612387</v>
      </c>
      <c r="CW1628" s="510">
        <v>8297</v>
      </c>
      <c r="CX1628" s="510">
        <v>20559</v>
      </c>
      <c r="CY1628" s="510">
        <v>179</v>
      </c>
      <c r="CZ1628" s="510">
        <v>1450853</v>
      </c>
      <c r="DA1628" s="510">
        <v>8105</v>
      </c>
      <c r="DB1628" s="510">
        <v>18836</v>
      </c>
      <c r="DC1628" s="510">
        <v>578</v>
      </c>
      <c r="DD1628" s="510">
        <v>7511977</v>
      </c>
      <c r="DE1628" s="510">
        <v>12997</v>
      </c>
      <c r="DF1628" s="510">
        <v>35376</v>
      </c>
      <c r="DG1628" s="510">
        <v>33</v>
      </c>
      <c r="DH1628" s="510">
        <v>478979</v>
      </c>
      <c r="DI1628" s="510">
        <v>14515</v>
      </c>
      <c r="DJ1628" s="510">
        <v>44294</v>
      </c>
      <c r="DK1628" s="510">
        <v>531</v>
      </c>
      <c r="DL1628" s="510">
        <v>254878</v>
      </c>
      <c r="DM1628" s="510">
        <v>480</v>
      </c>
      <c r="DN1628" s="510">
        <v>761</v>
      </c>
      <c r="DO1628" s="510">
        <v>4960</v>
      </c>
      <c r="DP1628" s="510">
        <v>241288</v>
      </c>
      <c r="DQ1628" s="510">
        <v>49</v>
      </c>
      <c r="DR1628" s="510">
        <v>78</v>
      </c>
      <c r="DS1628" s="510">
        <v>115</v>
      </c>
      <c r="DT1628" s="510">
        <v>203589</v>
      </c>
      <c r="DU1628" s="510">
        <v>1770</v>
      </c>
      <c r="DV1628" s="510">
        <v>3833</v>
      </c>
      <c r="DW1628" s="510">
        <v>105</v>
      </c>
      <c r="DX1628" s="510">
        <v>40661</v>
      </c>
      <c r="DY1628" s="510">
        <v>97780213</v>
      </c>
      <c r="DZ1628" s="510">
        <v>2405</v>
      </c>
      <c r="EA1628" s="510">
        <v>4555</v>
      </c>
      <c r="EB1628" s="510">
        <v>30325</v>
      </c>
      <c r="EC1628" s="510">
        <v>14749</v>
      </c>
      <c r="ED1628" s="510">
        <v>5343</v>
      </c>
      <c r="EE1628" s="510">
        <v>44410487</v>
      </c>
      <c r="EF1628" s="510">
        <v>26</v>
      </c>
      <c r="EG1628" s="510">
        <v>469</v>
      </c>
      <c r="EH1628" s="510">
        <v>95</v>
      </c>
      <c r="EI1628" s="510"/>
      <c r="EJ1628" s="479"/>
      <c r="EK1628" s="479"/>
      <c r="EL1628" s="479"/>
      <c r="EM1628" s="479"/>
      <c r="EN1628" s="479"/>
      <c r="EO1628" s="479"/>
      <c r="EP1628" s="479"/>
      <c r="EQ1628" s="479"/>
      <c r="ER1628" s="479"/>
      <c r="ES1628" s="479"/>
      <c r="ET1628" s="479"/>
      <c r="EU1628" s="479"/>
      <c r="EV1628" s="479"/>
      <c r="EW1628" s="479"/>
      <c r="EX1628" s="479"/>
      <c r="EY1628" s="479"/>
      <c r="EZ1628" s="476"/>
      <c r="FA1628" s="446">
        <f t="shared" si="2784"/>
        <v>7</v>
      </c>
      <c r="FB1628" s="417">
        <f t="shared" si="2785"/>
        <v>2026</v>
      </c>
      <c r="FC1628" s="448">
        <f t="shared" si="2792"/>
        <v>46204</v>
      </c>
      <c r="FD1628" s="449">
        <f t="shared" si="2793"/>
        <v>31</v>
      </c>
      <c r="FE1628" s="450"/>
      <c r="FF1628" s="451">
        <f t="shared" si="2786"/>
        <v>0.57493914454619222</v>
      </c>
      <c r="FG1628" s="450"/>
      <c r="FH1628" s="452">
        <f t="shared" si="2768"/>
        <v>2.1110867419673212</v>
      </c>
      <c r="FI1628" s="452">
        <f t="shared" si="2769"/>
        <v>1.3831560478122602</v>
      </c>
      <c r="FJ1628" s="452">
        <f t="shared" si="2770"/>
        <v>2.1704695455402603</v>
      </c>
      <c r="FK1628" s="452">
        <f t="shared" si="2771"/>
        <v>1.4372996417122383</v>
      </c>
      <c r="FL1628" s="452">
        <f t="shared" si="2772"/>
        <v>1.440222532546511</v>
      </c>
      <c r="FM1628" s="452">
        <f t="shared" si="2787"/>
        <v>1.0683138880129737</v>
      </c>
      <c r="FN1628" s="452">
        <f t="shared" si="2788"/>
        <v>2.0326263215930465</v>
      </c>
      <c r="FO1628" s="452">
        <f t="shared" si="2789"/>
        <v>1.0739443471492509</v>
      </c>
      <c r="FP1628" s="452">
        <f t="shared" si="2790"/>
        <v>2.02734375</v>
      </c>
      <c r="FQ1628" s="452">
        <f t="shared" si="2791"/>
        <v>1.05078125</v>
      </c>
      <c r="FR1628" s="453"/>
      <c r="FS1628" s="446">
        <f t="shared" si="2794"/>
        <v>0</v>
      </c>
      <c r="FT1628" s="446">
        <f t="shared" si="2794"/>
        <v>314997</v>
      </c>
      <c r="FU1628" s="446">
        <f t="shared" si="2794"/>
        <v>3149970</v>
      </c>
      <c r="FV1628" s="446">
        <f t="shared" si="2794"/>
        <v>8819916</v>
      </c>
      <c r="FW1628" s="446">
        <f t="shared" si="2794"/>
        <v>9848520</v>
      </c>
      <c r="FX1628" s="446">
        <f t="shared" si="2794"/>
        <v>6374206</v>
      </c>
      <c r="FY1628" s="446">
        <f t="shared" si="2794"/>
        <v>216973026</v>
      </c>
      <c r="FZ1628" s="446">
        <f t="shared" si="2794"/>
        <v>300323160</v>
      </c>
      <c r="GA1628" s="446">
        <f t="shared" si="2794"/>
        <v>6351616</v>
      </c>
      <c r="GB1628" s="446">
        <f t="shared" si="2794"/>
        <v>85852760</v>
      </c>
      <c r="GC1628" s="446">
        <f t="shared" si="2795"/>
        <v>43507295</v>
      </c>
      <c r="GD1628" s="446">
        <f t="shared" si="2795"/>
        <v>8816</v>
      </c>
      <c r="GE1628" s="446">
        <f t="shared" si="2795"/>
        <v>3180</v>
      </c>
      <c r="GF1628" s="446">
        <f t="shared" si="2795"/>
        <v>9842040</v>
      </c>
      <c r="GG1628" s="446">
        <f t="shared" si="2795"/>
        <v>12372074</v>
      </c>
      <c r="GH1628" s="446">
        <f t="shared" si="2795"/>
        <v>4637500</v>
      </c>
      <c r="GI1628" s="446">
        <f t="shared" si="2795"/>
        <v>200166153</v>
      </c>
      <c r="GJ1628" s="446">
        <f t="shared" si="2795"/>
        <v>16385523</v>
      </c>
      <c r="GK1628" s="446">
        <f t="shared" si="2795"/>
        <v>3371644</v>
      </c>
      <c r="GL1628" s="446">
        <f t="shared" si="2795"/>
        <v>20447328</v>
      </c>
      <c r="GM1628" s="446">
        <f t="shared" si="2795"/>
        <v>1461702</v>
      </c>
      <c r="GN1628" s="446">
        <f t="shared" si="2795"/>
        <v>440795</v>
      </c>
      <c r="GO1628" s="446">
        <f t="shared" si="2795"/>
        <v>404091</v>
      </c>
      <c r="GP1628" s="446">
        <f t="shared" si="2795"/>
        <v>386880</v>
      </c>
      <c r="GQ1628" s="446">
        <f t="shared" si="2795"/>
        <v>185210855</v>
      </c>
      <c r="GR1628" s="446"/>
      <c r="GS1628" s="446"/>
      <c r="GT1628" s="446"/>
      <c r="GU1628" s="446"/>
      <c r="GV1628" s="416"/>
    </row>
    <row r="1629" spans="1:204" ht="9.65" customHeight="1" x14ac:dyDescent="0.2">
      <c r="A1629" s="417" t="str">
        <f t="shared" si="2783"/>
        <v>2026-27JULYRYA</v>
      </c>
      <c r="B1629" s="458" t="str">
        <f t="shared" si="2767"/>
        <v>2026-27</v>
      </c>
      <c r="C1629" s="402" t="s">
        <v>673</v>
      </c>
      <c r="D1629" s="458" t="s">
        <v>653</v>
      </c>
      <c r="E1629" s="458" t="s">
        <v>652</v>
      </c>
      <c r="F1629" s="478" t="s">
        <v>452</v>
      </c>
      <c r="G1629" s="478" t="s">
        <v>697</v>
      </c>
      <c r="H1629" s="510">
        <v>141039</v>
      </c>
      <c r="I1629" s="510">
        <v>100020</v>
      </c>
      <c r="J1629" s="510">
        <v>172006</v>
      </c>
      <c r="K1629" s="510">
        <v>2</v>
      </c>
      <c r="L1629" s="510">
        <v>0</v>
      </c>
      <c r="M1629" s="510">
        <v>0</v>
      </c>
      <c r="N1629" s="510">
        <v>10</v>
      </c>
      <c r="O1629" s="510">
        <v>45</v>
      </c>
      <c r="P1629" s="510">
        <v>523</v>
      </c>
      <c r="Q1629" s="510" t="s">
        <v>152</v>
      </c>
      <c r="R1629" s="510">
        <v>20</v>
      </c>
      <c r="S1629" s="510">
        <v>92683</v>
      </c>
      <c r="T1629" s="510">
        <v>9539</v>
      </c>
      <c r="U1629" s="510">
        <v>5780</v>
      </c>
      <c r="V1629" s="510">
        <v>44313</v>
      </c>
      <c r="W1629" s="510">
        <v>14145</v>
      </c>
      <c r="X1629" s="510">
        <v>379</v>
      </c>
      <c r="Y1629" s="510">
        <v>4588366</v>
      </c>
      <c r="Z1629" s="510">
        <v>481</v>
      </c>
      <c r="AA1629" s="510">
        <v>852</v>
      </c>
      <c r="AB1629" s="510">
        <v>2881175</v>
      </c>
      <c r="AC1629" s="510">
        <v>498</v>
      </c>
      <c r="AD1629" s="510">
        <v>895</v>
      </c>
      <c r="AE1629" s="510">
        <v>52204334</v>
      </c>
      <c r="AF1629" s="510">
        <v>1178</v>
      </c>
      <c r="AG1629" s="510">
        <v>2320</v>
      </c>
      <c r="AH1629" s="510">
        <v>84630153</v>
      </c>
      <c r="AI1629" s="510">
        <v>5983</v>
      </c>
      <c r="AJ1629" s="510">
        <v>15114</v>
      </c>
      <c r="AK1629" s="510">
        <v>2776186</v>
      </c>
      <c r="AL1629" s="510">
        <v>7325</v>
      </c>
      <c r="AM1629" s="510">
        <v>18560</v>
      </c>
      <c r="AN1629" s="510">
        <v>0</v>
      </c>
      <c r="AO1629" s="510">
        <v>6218</v>
      </c>
      <c r="AP1629" s="510">
        <v>3491</v>
      </c>
      <c r="AQ1629" s="510">
        <v>8484007</v>
      </c>
      <c r="AR1629" s="510">
        <v>2430</v>
      </c>
      <c r="AS1629" s="510">
        <v>5158</v>
      </c>
      <c r="AT1629" s="510">
        <v>20830</v>
      </c>
      <c r="AU1629" s="510">
        <v>2934</v>
      </c>
      <c r="AV1629" s="510">
        <v>12205</v>
      </c>
      <c r="AW1629" s="510" t="s">
        <v>152</v>
      </c>
      <c r="AX1629" s="510">
        <v>688</v>
      </c>
      <c r="AY1629" s="510">
        <v>5003</v>
      </c>
      <c r="AZ1629" s="510" t="s">
        <v>152</v>
      </c>
      <c r="BA1629" s="510">
        <v>17260</v>
      </c>
      <c r="BB1629" s="510">
        <v>44265110</v>
      </c>
      <c r="BC1629" s="510">
        <v>2565</v>
      </c>
      <c r="BD1629" s="510">
        <v>8123</v>
      </c>
      <c r="BE1629" s="510">
        <v>2899</v>
      </c>
      <c r="BF1629" s="510">
        <v>8255</v>
      </c>
      <c r="BG1629" s="510">
        <v>3712</v>
      </c>
      <c r="BH1629" s="510">
        <v>2394</v>
      </c>
      <c r="BI1629" s="510">
        <v>41540</v>
      </c>
      <c r="BJ1629" s="510">
        <v>5293</v>
      </c>
      <c r="BK1629" s="510">
        <v>25020</v>
      </c>
      <c r="BL1629" s="510">
        <v>71853</v>
      </c>
      <c r="BM1629" s="510">
        <v>15272</v>
      </c>
      <c r="BN1629" s="510">
        <v>11665</v>
      </c>
      <c r="BO1629" s="510">
        <v>9338</v>
      </c>
      <c r="BP1629" s="510">
        <v>7142</v>
      </c>
      <c r="BQ1629" s="510">
        <v>58707</v>
      </c>
      <c r="BR1629" s="510">
        <v>45933</v>
      </c>
      <c r="BS1629" s="510">
        <v>29936</v>
      </c>
      <c r="BT1629" s="510">
        <v>14646</v>
      </c>
      <c r="BU1629" s="510">
        <v>1077</v>
      </c>
      <c r="BV1629" s="510">
        <v>401</v>
      </c>
      <c r="BW1629" s="510">
        <v>115</v>
      </c>
      <c r="BX1629" s="510">
        <v>68010</v>
      </c>
      <c r="BY1629" s="510">
        <v>591</v>
      </c>
      <c r="BZ1629" s="510">
        <v>1128</v>
      </c>
      <c r="CA1629" s="510">
        <v>92</v>
      </c>
      <c r="CB1629" s="510">
        <v>41459</v>
      </c>
      <c r="CC1629" s="510">
        <v>451</v>
      </c>
      <c r="CD1629" s="510">
        <v>877</v>
      </c>
      <c r="CE1629" s="510">
        <v>9332</v>
      </c>
      <c r="CF1629" s="510">
        <v>4478897</v>
      </c>
      <c r="CG1629" s="510">
        <v>480</v>
      </c>
      <c r="CH1629" s="510">
        <v>846</v>
      </c>
      <c r="CI1629" s="510">
        <v>5769</v>
      </c>
      <c r="CJ1629" s="510">
        <v>6320560</v>
      </c>
      <c r="CK1629" s="510">
        <v>1096</v>
      </c>
      <c r="CL1629" s="510">
        <v>2050</v>
      </c>
      <c r="CM1629" s="510">
        <v>1229</v>
      </c>
      <c r="CN1629" s="510">
        <v>1195456</v>
      </c>
      <c r="CO1629" s="510">
        <v>973</v>
      </c>
      <c r="CP1629" s="510">
        <v>1915</v>
      </c>
      <c r="CQ1629" s="510">
        <v>37315</v>
      </c>
      <c r="CR1629" s="510">
        <v>44688318</v>
      </c>
      <c r="CS1629" s="510">
        <v>1198</v>
      </c>
      <c r="CT1629" s="510">
        <v>2369</v>
      </c>
      <c r="CU1629" s="510">
        <v>1521</v>
      </c>
      <c r="CV1629" s="510">
        <v>5540552</v>
      </c>
      <c r="CW1629" s="510">
        <v>3643</v>
      </c>
      <c r="CX1629" s="510">
        <v>8342</v>
      </c>
      <c r="CY1629" s="510">
        <v>339</v>
      </c>
      <c r="CZ1629" s="510">
        <v>982658</v>
      </c>
      <c r="DA1629" s="510">
        <v>2899</v>
      </c>
      <c r="DB1629" s="510">
        <v>7602</v>
      </c>
      <c r="DC1629" s="510">
        <v>1240</v>
      </c>
      <c r="DD1629" s="510">
        <v>6445964</v>
      </c>
      <c r="DE1629" s="510">
        <v>5198</v>
      </c>
      <c r="DF1629" s="510">
        <v>12434</v>
      </c>
      <c r="DG1629" s="510">
        <v>179</v>
      </c>
      <c r="DH1629" s="510">
        <v>852143</v>
      </c>
      <c r="DI1629" s="510">
        <v>4761</v>
      </c>
      <c r="DJ1629" s="510">
        <v>13848</v>
      </c>
      <c r="DK1629" s="510">
        <v>382</v>
      </c>
      <c r="DL1629" s="510">
        <v>119966</v>
      </c>
      <c r="DM1629" s="510">
        <v>314</v>
      </c>
      <c r="DN1629" s="510">
        <v>578</v>
      </c>
      <c r="DO1629" s="510">
        <v>5906</v>
      </c>
      <c r="DP1629" s="510">
        <v>148335</v>
      </c>
      <c r="DQ1629" s="510">
        <v>25</v>
      </c>
      <c r="DR1629" s="510">
        <v>41</v>
      </c>
      <c r="DS1629" s="510">
        <v>253</v>
      </c>
      <c r="DT1629" s="510">
        <v>258457</v>
      </c>
      <c r="DU1629" s="510">
        <v>1022</v>
      </c>
      <c r="DV1629" s="510">
        <v>1843</v>
      </c>
      <c r="DW1629" s="510">
        <v>241</v>
      </c>
      <c r="DX1629" s="510">
        <v>46533</v>
      </c>
      <c r="DY1629" s="510">
        <v>126462461</v>
      </c>
      <c r="DZ1629" s="510">
        <v>2718</v>
      </c>
      <c r="EA1629" s="510">
        <v>6644</v>
      </c>
      <c r="EB1629" s="510">
        <v>32146</v>
      </c>
      <c r="EC1629" s="510">
        <v>15362</v>
      </c>
      <c r="ED1629" s="510">
        <v>7872</v>
      </c>
      <c r="EE1629" s="510">
        <v>68335789</v>
      </c>
      <c r="EF1629" s="510">
        <v>423</v>
      </c>
      <c r="EG1629" s="510">
        <v>0</v>
      </c>
      <c r="EH1629" s="510">
        <v>0</v>
      </c>
      <c r="EI1629" s="510"/>
      <c r="EJ1629" s="479"/>
      <c r="EK1629" s="479"/>
      <c r="EL1629" s="479"/>
      <c r="EM1629" s="479"/>
      <c r="EN1629" s="479"/>
      <c r="EO1629" s="479"/>
      <c r="EP1629" s="479"/>
      <c r="EQ1629" s="479"/>
      <c r="ER1629" s="479"/>
      <c r="ES1629" s="479"/>
      <c r="ET1629" s="479"/>
      <c r="EU1629" s="479"/>
      <c r="EV1629" s="479"/>
      <c r="EW1629" s="479"/>
      <c r="EX1629" s="479"/>
      <c r="EY1629" s="479"/>
      <c r="EZ1629" s="476"/>
      <c r="FA1629" s="446">
        <f t="shared" si="2784"/>
        <v>7</v>
      </c>
      <c r="FB1629" s="417">
        <f t="shared" si="2785"/>
        <v>2026</v>
      </c>
      <c r="FC1629" s="448">
        <f t="shared" si="2792"/>
        <v>46204</v>
      </c>
      <c r="FD1629" s="449">
        <f t="shared" si="2793"/>
        <v>31</v>
      </c>
      <c r="FE1629" s="450"/>
      <c r="FF1629" s="451">
        <f t="shared" si="2786"/>
        <v>0.6550576752440106</v>
      </c>
      <c r="FG1629" s="450"/>
      <c r="FH1629" s="452">
        <f t="shared" si="2768"/>
        <v>1.6010063948002935</v>
      </c>
      <c r="FI1629" s="452">
        <f t="shared" si="2769"/>
        <v>1.2228745151483384</v>
      </c>
      <c r="FJ1629" s="452">
        <f t="shared" si="2770"/>
        <v>1.6155709342560554</v>
      </c>
      <c r="FK1629" s="452">
        <f t="shared" si="2771"/>
        <v>1.2356401384083044</v>
      </c>
      <c r="FL1629" s="452">
        <f t="shared" si="2772"/>
        <v>1.3248256719247173</v>
      </c>
      <c r="FM1629" s="452">
        <f t="shared" si="2787"/>
        <v>1.0365581206417982</v>
      </c>
      <c r="FN1629" s="452">
        <f t="shared" si="2788"/>
        <v>2.1163662071403322</v>
      </c>
      <c r="FO1629" s="452">
        <f t="shared" si="2789"/>
        <v>1.0354188759278897</v>
      </c>
      <c r="FP1629" s="452">
        <f t="shared" si="2790"/>
        <v>2.841688654353562</v>
      </c>
      <c r="FQ1629" s="452">
        <f t="shared" si="2791"/>
        <v>1.0580474934036939</v>
      </c>
      <c r="FR1629" s="453"/>
      <c r="FS1629" s="446">
        <f t="shared" si="2794"/>
        <v>0</v>
      </c>
      <c r="FT1629" s="446">
        <f t="shared" si="2794"/>
        <v>0</v>
      </c>
      <c r="FU1629" s="446">
        <f t="shared" si="2794"/>
        <v>1000200</v>
      </c>
      <c r="FV1629" s="446">
        <f t="shared" si="2794"/>
        <v>4500900</v>
      </c>
      <c r="FW1629" s="446">
        <f t="shared" si="2794"/>
        <v>8127228</v>
      </c>
      <c r="FX1629" s="446">
        <f t="shared" si="2794"/>
        <v>5173100</v>
      </c>
      <c r="FY1629" s="446">
        <f t="shared" si="2794"/>
        <v>102806160</v>
      </c>
      <c r="FZ1629" s="446">
        <f t="shared" si="2794"/>
        <v>213787530</v>
      </c>
      <c r="GA1629" s="446">
        <f t="shared" si="2794"/>
        <v>7034240</v>
      </c>
      <c r="GB1629" s="446">
        <f t="shared" si="2794"/>
        <v>140202980</v>
      </c>
      <c r="GC1629" s="446">
        <f t="shared" si="2795"/>
        <v>18006578</v>
      </c>
      <c r="GD1629" s="446">
        <f t="shared" si="2795"/>
        <v>129720</v>
      </c>
      <c r="GE1629" s="446">
        <f t="shared" si="2795"/>
        <v>80684</v>
      </c>
      <c r="GF1629" s="446">
        <f t="shared" si="2795"/>
        <v>7894872</v>
      </c>
      <c r="GG1629" s="446">
        <f t="shared" si="2795"/>
        <v>11826450</v>
      </c>
      <c r="GH1629" s="446">
        <f t="shared" si="2795"/>
        <v>2353535</v>
      </c>
      <c r="GI1629" s="446">
        <f t="shared" si="2795"/>
        <v>88399235</v>
      </c>
      <c r="GJ1629" s="446">
        <f t="shared" si="2795"/>
        <v>12688182</v>
      </c>
      <c r="GK1629" s="446">
        <f t="shared" si="2795"/>
        <v>2577078</v>
      </c>
      <c r="GL1629" s="446">
        <f t="shared" si="2795"/>
        <v>15418160</v>
      </c>
      <c r="GM1629" s="446">
        <f t="shared" si="2795"/>
        <v>2478792</v>
      </c>
      <c r="GN1629" s="446">
        <f t="shared" si="2795"/>
        <v>466279</v>
      </c>
      <c r="GO1629" s="446">
        <f t="shared" si="2795"/>
        <v>220796</v>
      </c>
      <c r="GP1629" s="446">
        <f t="shared" si="2795"/>
        <v>242146</v>
      </c>
      <c r="GQ1629" s="446">
        <f t="shared" si="2795"/>
        <v>309165252</v>
      </c>
      <c r="GR1629" s="446"/>
      <c r="GS1629" s="446"/>
      <c r="GT1629" s="446"/>
      <c r="GU1629" s="446"/>
      <c r="GV1629" s="416"/>
    </row>
    <row r="1630" spans="1:204" ht="9.75" customHeight="1" x14ac:dyDescent="0.2">
      <c r="A1630" s="485" t="str">
        <f t="shared" si="2783"/>
        <v>2026-27JULYRX8</v>
      </c>
      <c r="B1630" s="503" t="str">
        <f t="shared" si="2767"/>
        <v>2026-27</v>
      </c>
      <c r="C1630" s="436" t="s">
        <v>673</v>
      </c>
      <c r="D1630" s="503" t="s">
        <v>646</v>
      </c>
      <c r="E1630" s="503" t="s">
        <v>645</v>
      </c>
      <c r="F1630" s="504" t="s">
        <v>450</v>
      </c>
      <c r="G1630" s="504" t="s">
        <v>696</v>
      </c>
      <c r="H1630" s="522">
        <v>109451</v>
      </c>
      <c r="I1630" s="522">
        <v>76425</v>
      </c>
      <c r="J1630" s="522">
        <v>1176348</v>
      </c>
      <c r="K1630" s="522">
        <v>15</v>
      </c>
      <c r="L1630" s="522">
        <v>0</v>
      </c>
      <c r="M1630" s="522">
        <v>61</v>
      </c>
      <c r="N1630" s="522">
        <v>96</v>
      </c>
      <c r="O1630" s="522">
        <v>162</v>
      </c>
      <c r="P1630" s="522">
        <v>445</v>
      </c>
      <c r="Q1630" s="522" t="s">
        <v>152</v>
      </c>
      <c r="R1630" s="522">
        <v>674</v>
      </c>
      <c r="S1630" s="522">
        <v>77484</v>
      </c>
      <c r="T1630" s="522">
        <v>7622</v>
      </c>
      <c r="U1630" s="522">
        <v>5094</v>
      </c>
      <c r="V1630" s="522">
        <v>38799</v>
      </c>
      <c r="W1630" s="522">
        <v>14069</v>
      </c>
      <c r="X1630" s="522">
        <v>563</v>
      </c>
      <c r="Y1630" s="522">
        <v>3635558</v>
      </c>
      <c r="Z1630" s="522">
        <v>477</v>
      </c>
      <c r="AA1630" s="522">
        <v>828</v>
      </c>
      <c r="AB1630" s="522">
        <v>2667820</v>
      </c>
      <c r="AC1630" s="522">
        <v>524</v>
      </c>
      <c r="AD1630" s="522">
        <v>919</v>
      </c>
      <c r="AE1630" s="522">
        <v>57499832</v>
      </c>
      <c r="AF1630" s="522">
        <v>1482</v>
      </c>
      <c r="AG1630" s="522">
        <v>3028</v>
      </c>
      <c r="AH1630" s="522">
        <v>70019345</v>
      </c>
      <c r="AI1630" s="522">
        <v>4977</v>
      </c>
      <c r="AJ1630" s="522">
        <v>11484</v>
      </c>
      <c r="AK1630" s="522">
        <v>4092672</v>
      </c>
      <c r="AL1630" s="522">
        <v>7269</v>
      </c>
      <c r="AM1630" s="522">
        <v>15229</v>
      </c>
      <c r="AN1630" s="522">
        <v>505</v>
      </c>
      <c r="AO1630" s="522">
        <v>894</v>
      </c>
      <c r="AP1630" s="522">
        <v>4676</v>
      </c>
      <c r="AQ1630" s="522">
        <v>14133233</v>
      </c>
      <c r="AR1630" s="522">
        <v>3023</v>
      </c>
      <c r="AS1630" s="522">
        <v>5962</v>
      </c>
      <c r="AT1630" s="522">
        <v>10722</v>
      </c>
      <c r="AU1630" s="522">
        <v>3298</v>
      </c>
      <c r="AV1630" s="522">
        <v>1831</v>
      </c>
      <c r="AW1630" s="522" t="s">
        <v>152</v>
      </c>
      <c r="AX1630" s="522">
        <v>2265</v>
      </c>
      <c r="AY1630" s="522">
        <v>3328</v>
      </c>
      <c r="AZ1630" s="522" t="s">
        <v>152</v>
      </c>
      <c r="BA1630" s="522">
        <v>12717</v>
      </c>
      <c r="BB1630" s="522">
        <v>27425492</v>
      </c>
      <c r="BC1630" s="522">
        <v>2157</v>
      </c>
      <c r="BD1630" s="522">
        <v>4384</v>
      </c>
      <c r="BE1630" s="522">
        <v>2785</v>
      </c>
      <c r="BF1630" s="522">
        <v>710</v>
      </c>
      <c r="BG1630" s="522">
        <v>6279</v>
      </c>
      <c r="BH1630" s="522">
        <v>2943</v>
      </c>
      <c r="BI1630" s="522">
        <v>39842</v>
      </c>
      <c r="BJ1630" s="522">
        <v>4989</v>
      </c>
      <c r="BK1630" s="522">
        <v>21931</v>
      </c>
      <c r="BL1630" s="522">
        <v>66762</v>
      </c>
      <c r="BM1630" s="522">
        <v>14479</v>
      </c>
      <c r="BN1630" s="522">
        <v>10848</v>
      </c>
      <c r="BO1630" s="522">
        <v>9543</v>
      </c>
      <c r="BP1630" s="522">
        <v>7249</v>
      </c>
      <c r="BQ1630" s="522">
        <v>50754</v>
      </c>
      <c r="BR1630" s="522">
        <v>40694</v>
      </c>
      <c r="BS1630" s="522">
        <v>23508</v>
      </c>
      <c r="BT1630" s="522">
        <v>14965</v>
      </c>
      <c r="BU1630" s="522">
        <v>1001</v>
      </c>
      <c r="BV1630" s="522">
        <v>637</v>
      </c>
      <c r="BW1630" s="522">
        <v>112</v>
      </c>
      <c r="BX1630" s="522">
        <v>50532</v>
      </c>
      <c r="BY1630" s="522">
        <v>451</v>
      </c>
      <c r="BZ1630" s="522">
        <v>830</v>
      </c>
      <c r="CA1630" s="522">
        <v>281</v>
      </c>
      <c r="CB1630" s="522">
        <v>151942</v>
      </c>
      <c r="CC1630" s="522">
        <v>541</v>
      </c>
      <c r="CD1630" s="522">
        <v>895</v>
      </c>
      <c r="CE1630" s="522">
        <v>7229</v>
      </c>
      <c r="CF1630" s="522">
        <v>3433084</v>
      </c>
      <c r="CG1630" s="522">
        <v>475</v>
      </c>
      <c r="CH1630" s="522">
        <v>826</v>
      </c>
      <c r="CI1630" s="522">
        <v>2861</v>
      </c>
      <c r="CJ1630" s="522">
        <v>4550421</v>
      </c>
      <c r="CK1630" s="522">
        <v>1591</v>
      </c>
      <c r="CL1630" s="522">
        <v>3270</v>
      </c>
      <c r="CM1630" s="522">
        <v>2336</v>
      </c>
      <c r="CN1630" s="522">
        <v>3135928</v>
      </c>
      <c r="CO1630" s="522">
        <v>1342</v>
      </c>
      <c r="CP1630" s="522">
        <v>3010</v>
      </c>
      <c r="CQ1630" s="522">
        <v>33602</v>
      </c>
      <c r="CR1630" s="522">
        <v>49813483</v>
      </c>
      <c r="CS1630" s="522">
        <v>1482</v>
      </c>
      <c r="CT1630" s="522">
        <v>3008</v>
      </c>
      <c r="CU1630" s="522">
        <v>1595</v>
      </c>
      <c r="CV1630" s="522">
        <v>10458010</v>
      </c>
      <c r="CW1630" s="522">
        <v>6557</v>
      </c>
      <c r="CX1630" s="522">
        <v>15301</v>
      </c>
      <c r="CY1630" s="522">
        <v>1185</v>
      </c>
      <c r="CZ1630" s="522">
        <v>6746351</v>
      </c>
      <c r="DA1630" s="522">
        <v>5693</v>
      </c>
      <c r="DB1630" s="522">
        <v>14651</v>
      </c>
      <c r="DC1630" s="522">
        <v>2269</v>
      </c>
      <c r="DD1630" s="522">
        <v>21381014</v>
      </c>
      <c r="DE1630" s="522">
        <v>9423</v>
      </c>
      <c r="DF1630" s="522">
        <v>23563</v>
      </c>
      <c r="DG1630" s="522">
        <v>660</v>
      </c>
      <c r="DH1630" s="522">
        <v>6193682</v>
      </c>
      <c r="DI1630" s="522">
        <v>9384</v>
      </c>
      <c r="DJ1630" s="522">
        <v>24726</v>
      </c>
      <c r="DK1630" s="522">
        <v>441</v>
      </c>
      <c r="DL1630" s="522">
        <v>163836</v>
      </c>
      <c r="DM1630" s="522">
        <v>372</v>
      </c>
      <c r="DN1630" s="522">
        <v>594</v>
      </c>
      <c r="DO1630" s="522">
        <v>4119</v>
      </c>
      <c r="DP1630" s="522">
        <v>210726</v>
      </c>
      <c r="DQ1630" s="522">
        <v>51</v>
      </c>
      <c r="DR1630" s="522">
        <v>107</v>
      </c>
      <c r="DS1630" s="522">
        <v>77</v>
      </c>
      <c r="DT1630" s="522">
        <v>96377</v>
      </c>
      <c r="DU1630" s="522">
        <v>1252</v>
      </c>
      <c r="DV1630" s="522">
        <v>2505</v>
      </c>
      <c r="DW1630" s="522">
        <v>70</v>
      </c>
      <c r="DX1630" s="522">
        <v>44649</v>
      </c>
      <c r="DY1630" s="522">
        <v>49700421</v>
      </c>
      <c r="DZ1630" s="522">
        <v>1113</v>
      </c>
      <c r="EA1630" s="522">
        <v>2031</v>
      </c>
      <c r="EB1630" s="522">
        <v>22538</v>
      </c>
      <c r="EC1630" s="522">
        <v>6132</v>
      </c>
      <c r="ED1630" s="522">
        <v>294</v>
      </c>
      <c r="EE1630" s="522">
        <v>4025296</v>
      </c>
      <c r="EF1630" s="522">
        <v>613</v>
      </c>
      <c r="EG1630" s="522">
        <v>261</v>
      </c>
      <c r="EH1630" s="522">
        <v>3153</v>
      </c>
      <c r="EI1630" s="522"/>
      <c r="EJ1630" s="483"/>
      <c r="EK1630" s="483"/>
      <c r="EL1630" s="483"/>
      <c r="EM1630" s="483"/>
      <c r="EN1630" s="483"/>
      <c r="EO1630" s="483"/>
      <c r="EP1630" s="483"/>
      <c r="EQ1630" s="483"/>
      <c r="ER1630" s="483"/>
      <c r="ES1630" s="483"/>
      <c r="ET1630" s="483"/>
      <c r="EU1630" s="483"/>
      <c r="EV1630" s="483"/>
      <c r="EW1630" s="483"/>
      <c r="EX1630" s="483"/>
      <c r="EY1630" s="483"/>
      <c r="EZ1630" s="484"/>
      <c r="FA1630" s="468">
        <f>MONTH(1&amp;C1630)</f>
        <v>7</v>
      </c>
      <c r="FB1630" s="485">
        <f t="shared" si="2785"/>
        <v>2026</v>
      </c>
      <c r="FC1630" s="486">
        <f t="shared" si="2792"/>
        <v>46204</v>
      </c>
      <c r="FD1630" s="470">
        <f t="shared" si="2793"/>
        <v>31</v>
      </c>
      <c r="FE1630" s="471"/>
      <c r="FF1630" s="517">
        <f t="shared" si="2786"/>
        <v>0.57391667827783199</v>
      </c>
      <c r="FG1630" s="471"/>
      <c r="FH1630" s="487">
        <f t="shared" si="2768"/>
        <v>1.899632642351089</v>
      </c>
      <c r="FI1630" s="487">
        <f t="shared" si="2769"/>
        <v>1.4232484912096564</v>
      </c>
      <c r="FJ1630" s="487">
        <f t="shared" si="2770"/>
        <v>1.8733804475853946</v>
      </c>
      <c r="FK1630" s="487">
        <f t="shared" si="2771"/>
        <v>1.423046721633294</v>
      </c>
      <c r="FL1630" s="487">
        <f t="shared" si="2772"/>
        <v>1.3081264981056213</v>
      </c>
      <c r="FM1630" s="487">
        <f>IFERROR(BR1630/HLOOKUP(FM$3,$T$5:$X$10116,ROW()-4,0),"-")</f>
        <v>1.048841464986211</v>
      </c>
      <c r="FN1630" s="487">
        <f>IFERROR(BS1630/HLOOKUP(FN$3,$T$5:$X$10116,ROW()-4,0),"-")</f>
        <v>1.6709076693439477</v>
      </c>
      <c r="FO1630" s="487">
        <f>IFERROR(BT1630/HLOOKUP(FO$3,$T$5:$X$10116,ROW()-4,0),"-")</f>
        <v>1.0636861184163764</v>
      </c>
      <c r="FP1630" s="487">
        <f>IFERROR(BU1630/HLOOKUP(FP$3,$T$5:$X$10116,ROW()-4,0),"-")</f>
        <v>1.7779751332149201</v>
      </c>
      <c r="FQ1630" s="487">
        <f>IFERROR(BV1630/HLOOKUP(FQ$3,$T$5:$X$10116,ROW()-4,0),"-")</f>
        <v>1.1314387211367674</v>
      </c>
      <c r="FR1630" s="459"/>
      <c r="FS1630" s="468">
        <f t="shared" si="2794"/>
        <v>0</v>
      </c>
      <c r="FT1630" s="468">
        <f t="shared" si="2794"/>
        <v>4661925</v>
      </c>
      <c r="FU1630" s="468">
        <f t="shared" si="2794"/>
        <v>7336800</v>
      </c>
      <c r="FV1630" s="468">
        <f t="shared" si="2794"/>
        <v>12380850</v>
      </c>
      <c r="FW1630" s="468">
        <f t="shared" si="2794"/>
        <v>6311016</v>
      </c>
      <c r="FX1630" s="468">
        <f t="shared" si="2794"/>
        <v>4681386</v>
      </c>
      <c r="FY1630" s="468">
        <f t="shared" si="2794"/>
        <v>117483372</v>
      </c>
      <c r="FZ1630" s="468">
        <f t="shared" si="2794"/>
        <v>161568396</v>
      </c>
      <c r="GA1630" s="468">
        <f t="shared" si="2794"/>
        <v>8573927</v>
      </c>
      <c r="GB1630" s="468">
        <f t="shared" si="2794"/>
        <v>55751328</v>
      </c>
      <c r="GC1630" s="468">
        <f t="shared" si="2795"/>
        <v>27878312</v>
      </c>
      <c r="GD1630" s="468">
        <f t="shared" si="2795"/>
        <v>92960</v>
      </c>
      <c r="GE1630" s="468">
        <f t="shared" si="2795"/>
        <v>251495</v>
      </c>
      <c r="GF1630" s="468">
        <f t="shared" si="2795"/>
        <v>5971154</v>
      </c>
      <c r="GG1630" s="468">
        <f t="shared" si="2795"/>
        <v>9355470</v>
      </c>
      <c r="GH1630" s="468">
        <f t="shared" si="2795"/>
        <v>7031360</v>
      </c>
      <c r="GI1630" s="468">
        <f t="shared" si="2795"/>
        <v>101074816</v>
      </c>
      <c r="GJ1630" s="468">
        <f t="shared" si="2795"/>
        <v>24405095</v>
      </c>
      <c r="GK1630" s="468">
        <f t="shared" si="2795"/>
        <v>17361435</v>
      </c>
      <c r="GL1630" s="468">
        <f t="shared" si="2795"/>
        <v>53464447</v>
      </c>
      <c r="GM1630" s="468">
        <f t="shared" si="2795"/>
        <v>16319160</v>
      </c>
      <c r="GN1630" s="468">
        <f t="shared" si="2795"/>
        <v>192885</v>
      </c>
      <c r="GO1630" s="468">
        <f t="shared" si="2795"/>
        <v>261954</v>
      </c>
      <c r="GP1630" s="468">
        <f t="shared" si="2795"/>
        <v>440733</v>
      </c>
      <c r="GQ1630" s="468">
        <f t="shared" si="2795"/>
        <v>90682119</v>
      </c>
      <c r="GR1630" s="468"/>
      <c r="GS1630" s="468"/>
      <c r="GT1630" s="468"/>
      <c r="GU1630" s="468"/>
      <c r="GV1630" s="425"/>
    </row>
  </sheetData>
  <autoFilter ref="A442:EY1443" xr:uid="{95350E0F-5EA5-43A9-B97E-1A0B5BF41F33}"/>
  <phoneticPr fontId="5" type="noConversion"/>
  <dataValidations count="1">
    <dataValidation type="decimal" operator="greaterThanOrEqual" allowBlank="1" showInputMessage="1" showErrorMessage="1" errorTitle="Format Error:" error="Numeric value &gt;= 0 required" prompt="Round to a whole number of seconds." sqref="AI1528 AL1528 AF1521 AC1521 Z1521 BY1499 CC1499 CF1499:CG1499 CK1499 CO1499 CR1499:CS1499 CW1499 DA1499 AI1521 AL1521 BY1521 CC1521 CF1521:CG1521 CK1521 CO1521 CR1521:CS1521 CW1521 DA1521 BY1510 CC1510 CF1510:CG1510 CK1510 CO1510 CR1510:CS1510 CW1510 DA1510 AF1528 AC1528 Z1528 AI1539 AL1539 AF1532 AC1532 Z1532 AI1532 AL1532 BY1532 CC1532 CF1532:CG1532 CK1532 CO1532 CR1532:CS1532 CW1532 DA1532 AF1539 AC1539 Z1539 AI1550 AL1550 AF1543 AC1543 Z1543 AI1543 AL1543 BY1543 CC1543 CF1543:CG1543 CK1543 CO1543 CR1543:CS1543 CW1543 DA1543 AF1550 AC1550 Z1550 AI1561 AL1561 AF1554 AC1554 Z1554 AI1554 AL1554 BY1554 CC1554 CF1554:CG1554 CK1554 CO1554 CR1554:CS1554 CW1554 DA1554 AF1561 AC1561 Z1561 AI1572 AL1572 AF1565 AC1565 Z1565 AI1565 AL1565 BY1565 CC1565 CF1565:CG1565 CK1565 CO1565 CR1565:CS1565 CW1565 DA1565 AF1572 AC1572 Z1572 AI1583 AL1583 AF1576 AC1576 Z1576 AI1576 AL1576 BY1576 CC1576 CF1576:CG1576 CK1576 CO1576 CR1576:CS1576 CW1576 DA1576 AF1583 AC1583 Z1583 AI1594 AL1594 AF1587 AC1587 Z1587 AI1587 AL1587 BY1587 CC1587 CF1587:CG1587 CK1587 CO1587 CR1587:CS1587 CW1587 DA1587 AF1594 AC1594 Z1594 AI1605 AL1605 AF1598 AC1598 Z1598 AI1598 AL1598 BY1598 CC1598 CF1598:CG1598 CK1598 CO1598 CR1598:CS1598 CW1598 DA1598 AF1605 AC1605 Z1605 AI1616 AL1616 AF1609 AC1609 Z1609 AI1609 AL1609 BY1609 CC1609 CF1609:CG1609 CK1609 CO1609 CR1609:CS1609 CW1609 DA1609 AF1616 AC1616 Z1616 AI1627 AL1627 AF1620 AC1620 Z1620 AI1620 AL1620 BY1620 CC1620 CF1620:CG1620 CK1620 CO1620 CR1620:CS1620 CW1620 DA1620 AF1627 AC1627 Z1627" xr:uid="{AA65874D-6CFE-4D9E-8FCA-D368FE4DA86E}">
      <formula1>0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5CE7-9D23-422A-807B-5B08CC55C74B}">
  <sheetPr codeName="Sheet3"/>
  <dimension ref="A1:AK144"/>
  <sheetViews>
    <sheetView workbookViewId="0">
      <pane xSplit="4" ySplit="16" topLeftCell="E109" activePane="bottomRight" state="frozen"/>
      <selection pane="topRight" activeCell="E1" sqref="E1"/>
      <selection pane="bottomLeft" activeCell="A17" sqref="A17"/>
      <selection pane="bottomRight" activeCell="B5" sqref="B5:C5"/>
    </sheetView>
  </sheetViews>
  <sheetFormatPr defaultColWidth="9.453125" defaultRowHeight="12.5" x14ac:dyDescent="0.25"/>
  <cols>
    <col min="1" max="1" width="1.54296875" style="2" customWidth="1"/>
    <col min="2" max="2" width="8.54296875" style="1" customWidth="1"/>
    <col min="3" max="3" width="14.54296875" style="1" customWidth="1"/>
    <col min="4" max="4" width="3" style="1" customWidth="1"/>
    <col min="5" max="5" width="11.453125" style="1" customWidth="1"/>
    <col min="6" max="6" width="1.54296875" style="1" customWidth="1"/>
    <col min="7" max="7" width="7.54296875" style="1" bestFit="1" customWidth="1"/>
    <col min="8" max="8" width="8.54296875" style="1" customWidth="1"/>
    <col min="9" max="9" width="10.54296875" style="1" customWidth="1"/>
    <col min="10" max="10" width="1.54296875" style="1" customWidth="1"/>
    <col min="11" max="11" width="9.54296875" style="1" customWidth="1"/>
    <col min="12" max="12" width="1.54296875" style="1" customWidth="1"/>
    <col min="13" max="13" width="7.54296875" style="1" bestFit="1" customWidth="1"/>
    <col min="14" max="14" width="8.54296875" style="1" customWidth="1"/>
    <col min="15" max="15" width="10.54296875" style="1" customWidth="1"/>
    <col min="16" max="16" width="1.54296875" style="1" customWidth="1"/>
    <col min="17" max="17" width="9.54296875" style="1" customWidth="1"/>
    <col min="18" max="18" width="1.54296875" style="1" customWidth="1"/>
    <col min="19" max="19" width="12.54296875" style="1" customWidth="1"/>
    <col min="20" max="20" width="8.54296875" style="1" customWidth="1"/>
    <col min="21" max="21" width="10.54296875" style="1" customWidth="1"/>
    <col min="22" max="22" width="1.54296875" style="1" customWidth="1"/>
    <col min="23" max="23" width="9.54296875" style="1" customWidth="1"/>
    <col min="24" max="24" width="1.54296875" style="1" customWidth="1"/>
    <col min="25" max="25" width="9.453125" style="1" customWidth="1"/>
    <col min="26" max="26" width="8.54296875" style="1" customWidth="1"/>
    <col min="27" max="27" width="10.54296875" style="1" customWidth="1"/>
    <col min="28" max="28" width="1.54296875" style="1" customWidth="1"/>
    <col min="29" max="29" width="9" style="1" customWidth="1"/>
    <col min="30" max="30" width="1.54296875" style="1" customWidth="1"/>
    <col min="31" max="31" width="7.54296875" style="1" bestFit="1" customWidth="1"/>
    <col min="32" max="32" width="8.54296875" style="1" customWidth="1"/>
    <col min="33" max="33" width="10.54296875" style="1" customWidth="1"/>
    <col min="34" max="34" width="1.54296875" style="1" customWidth="1"/>
    <col min="35" max="35" width="12.54296875" style="1" customWidth="1"/>
    <col min="36" max="36" width="1.54296875" style="1" customWidth="1"/>
    <col min="37" max="37" width="10.54296875" style="1" customWidth="1"/>
    <col min="38" max="16384" width="9.453125" style="1"/>
  </cols>
  <sheetData>
    <row r="1" spans="1:37" ht="17.5" x14ac:dyDescent="0.35">
      <c r="B1" s="27" t="s">
        <v>11</v>
      </c>
      <c r="C1" s="9"/>
      <c r="E1" s="33" t="s">
        <v>83</v>
      </c>
      <c r="F1" s="35"/>
      <c r="G1" s="9"/>
      <c r="H1" s="9"/>
      <c r="I1" s="9"/>
      <c r="J1" s="36"/>
      <c r="K1" s="34"/>
      <c r="L1" s="34"/>
      <c r="M1" s="34"/>
      <c r="N1" s="25"/>
      <c r="AI1" s="10"/>
      <c r="AJ1" s="185"/>
      <c r="AK1" s="55" t="s">
        <v>84</v>
      </c>
    </row>
    <row r="2" spans="1:37" s="185" customFormat="1" hidden="1" x14ac:dyDescent="0.25">
      <c r="A2" s="184"/>
      <c r="B2" s="209"/>
      <c r="C2" s="184"/>
      <c r="K2" s="186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I2" s="10"/>
      <c r="AK2" s="55"/>
    </row>
    <row r="3" spans="1:37" ht="15.5" x14ac:dyDescent="0.35">
      <c r="A3" s="341"/>
      <c r="B3" s="209" t="str">
        <f ca="1">OFFSET(Raw!$GW$5,MATCH($B$5,Raw!$GX$6:$GX$26,0),0)</f>
        <v>Eng</v>
      </c>
      <c r="C3" s="26" t="str">
        <f>VLOOKUP($B$5,Raw!$GX$6:$HA$26,3,0)</f>
        <v>.</v>
      </c>
      <c r="D3" s="19"/>
      <c r="E3" s="58" t="s">
        <v>85</v>
      </c>
      <c r="F3" s="8"/>
      <c r="G3" s="8"/>
      <c r="H3" s="8"/>
      <c r="I3" s="8"/>
      <c r="K3" s="58" t="s">
        <v>86</v>
      </c>
      <c r="L3" s="8"/>
      <c r="M3" s="8"/>
      <c r="N3" s="8"/>
      <c r="O3" s="8"/>
      <c r="Q3" s="8" t="s">
        <v>87</v>
      </c>
      <c r="R3" s="8"/>
      <c r="S3" s="8"/>
      <c r="T3" s="8"/>
      <c r="U3" s="8"/>
      <c r="V3" s="10"/>
      <c r="W3" s="58" t="s">
        <v>88</v>
      </c>
      <c r="X3" s="8"/>
      <c r="Y3" s="8"/>
      <c r="Z3" s="8"/>
      <c r="AA3" s="8"/>
      <c r="AB3" s="10"/>
      <c r="AC3" s="8" t="s">
        <v>89</v>
      </c>
      <c r="AD3" s="8"/>
      <c r="AE3" s="8"/>
      <c r="AF3" s="8"/>
      <c r="AG3" s="8"/>
      <c r="AI3" s="55" t="s">
        <v>90</v>
      </c>
      <c r="AK3" s="293" t="s">
        <v>91</v>
      </c>
    </row>
    <row r="4" spans="1:37" ht="13" x14ac:dyDescent="0.3">
      <c r="A4" s="18"/>
      <c r="B4" s="66" t="s">
        <v>92</v>
      </c>
      <c r="D4" s="19"/>
      <c r="E4" s="9"/>
      <c r="F4" s="9"/>
      <c r="G4" s="58" t="s">
        <v>11</v>
      </c>
      <c r="H4" s="8"/>
      <c r="I4" s="8"/>
      <c r="K4" s="9"/>
      <c r="L4" s="9"/>
      <c r="M4" s="58" t="s">
        <v>11</v>
      </c>
      <c r="N4" s="8"/>
      <c r="O4" s="8"/>
      <c r="Q4" s="9"/>
      <c r="R4" s="9"/>
      <c r="S4" s="58" t="s">
        <v>11</v>
      </c>
      <c r="T4" s="8"/>
      <c r="U4" s="8"/>
      <c r="W4" s="9"/>
      <c r="X4" s="9"/>
      <c r="Y4" s="58" t="s">
        <v>11</v>
      </c>
      <c r="Z4" s="8"/>
      <c r="AA4" s="8"/>
      <c r="AC4" s="9"/>
      <c r="AD4" s="9"/>
      <c r="AE4" s="58" t="s">
        <v>11</v>
      </c>
      <c r="AF4" s="8"/>
      <c r="AG4" s="8"/>
      <c r="AI4" s="55" t="s">
        <v>93</v>
      </c>
      <c r="AK4" s="55" t="s">
        <v>94</v>
      </c>
    </row>
    <row r="5" spans="1:37" ht="39.5" x14ac:dyDescent="0.25">
      <c r="B5" s="538" t="s">
        <v>95</v>
      </c>
      <c r="C5" s="539"/>
      <c r="D5" s="20"/>
      <c r="E5" s="5" t="s">
        <v>96</v>
      </c>
      <c r="F5" s="6"/>
      <c r="G5" s="5" t="s">
        <v>97</v>
      </c>
      <c r="H5" s="5" t="s">
        <v>98</v>
      </c>
      <c r="I5" s="62" t="s">
        <v>99</v>
      </c>
      <c r="J5" s="6"/>
      <c r="K5" s="5" t="s">
        <v>96</v>
      </c>
      <c r="L5" s="6"/>
      <c r="M5" s="5" t="s">
        <v>97</v>
      </c>
      <c r="N5" s="5" t="s">
        <v>98</v>
      </c>
      <c r="O5" s="62" t="s">
        <v>99</v>
      </c>
      <c r="P5" s="6"/>
      <c r="Q5" s="5" t="s">
        <v>96</v>
      </c>
      <c r="R5" s="6"/>
      <c r="S5" s="5" t="s">
        <v>97</v>
      </c>
      <c r="T5" s="5" t="s">
        <v>100</v>
      </c>
      <c r="U5" s="62" t="s">
        <v>101</v>
      </c>
      <c r="V5" s="6"/>
      <c r="W5" s="5" t="s">
        <v>96</v>
      </c>
      <c r="X5" s="6"/>
      <c r="Y5" s="5" t="s">
        <v>97</v>
      </c>
      <c r="Z5" s="5" t="s">
        <v>100</v>
      </c>
      <c r="AA5" s="62" t="s">
        <v>101</v>
      </c>
      <c r="AB5" s="6"/>
      <c r="AC5" s="5" t="s">
        <v>96</v>
      </c>
      <c r="AD5" s="6"/>
      <c r="AE5" s="5" t="s">
        <v>97</v>
      </c>
      <c r="AF5" s="5" t="s">
        <v>100</v>
      </c>
      <c r="AG5" s="62" t="s">
        <v>101</v>
      </c>
      <c r="AI5" s="62" t="s">
        <v>1044</v>
      </c>
      <c r="AK5" s="231" t="s">
        <v>102</v>
      </c>
    </row>
    <row r="6" spans="1:37" s="17" customFormat="1" x14ac:dyDescent="0.25">
      <c r="A6" s="15"/>
      <c r="B6" s="26" t="str">
        <f>VLOOKUP($B$5,Raw!$GX$6:$HA$26,2,0)</f>
        <v>ENG</v>
      </c>
      <c r="C6" s="37"/>
      <c r="D6" s="15" t="s">
        <v>103</v>
      </c>
      <c r="E6" s="16" t="s">
        <v>104</v>
      </c>
      <c r="F6" s="16"/>
      <c r="G6" s="16" t="s">
        <v>105</v>
      </c>
      <c r="H6" s="16" t="s">
        <v>106</v>
      </c>
      <c r="I6" s="16" t="s">
        <v>107</v>
      </c>
      <c r="J6" s="16"/>
      <c r="K6" s="16" t="s">
        <v>108</v>
      </c>
      <c r="L6" s="16"/>
      <c r="M6" s="16" t="s">
        <v>109</v>
      </c>
      <c r="N6" s="16" t="s">
        <v>110</v>
      </c>
      <c r="O6" s="16" t="s">
        <v>111</v>
      </c>
      <c r="P6" s="16"/>
      <c r="Q6" s="16" t="s">
        <v>112</v>
      </c>
      <c r="R6" s="16"/>
      <c r="S6" s="16" t="s">
        <v>113</v>
      </c>
      <c r="T6" s="16" t="s">
        <v>114</v>
      </c>
      <c r="U6" s="16" t="s">
        <v>115</v>
      </c>
      <c r="V6" s="16"/>
      <c r="W6" s="16" t="s">
        <v>116</v>
      </c>
      <c r="X6" s="16"/>
      <c r="Y6" s="16" t="s">
        <v>117</v>
      </c>
      <c r="Z6" s="16" t="s">
        <v>118</v>
      </c>
      <c r="AA6" s="16" t="s">
        <v>119</v>
      </c>
      <c r="AB6" s="16"/>
      <c r="AC6" s="16" t="s">
        <v>120</v>
      </c>
      <c r="AD6" s="16"/>
      <c r="AE6" s="16" t="s">
        <v>121</v>
      </c>
      <c r="AF6" s="16" t="s">
        <v>122</v>
      </c>
      <c r="AG6" s="16" t="s">
        <v>123</v>
      </c>
      <c r="AI6" s="16" t="s">
        <v>124</v>
      </c>
      <c r="AK6" s="131" t="s">
        <v>125</v>
      </c>
    </row>
    <row r="7" spans="1:37" s="38" customFormat="1" ht="15.5" x14ac:dyDescent="0.35">
      <c r="A7" s="3"/>
      <c r="B7" s="219" t="s">
        <v>126</v>
      </c>
      <c r="C7" s="74" t="s">
        <v>127</v>
      </c>
      <c r="D7" s="179"/>
      <c r="E7" s="149">
        <f t="shared" ref="E7:E16" si="0">IFERROR(SUMIF($B$17:$B$133,$B7,E$17:E$133),"-")</f>
        <v>349258</v>
      </c>
      <c r="F7" s="149"/>
      <c r="G7" s="149">
        <f t="shared" ref="G7:G16" si="1">IFERROR(SUMIF($B$17:$B$133,$B7,G$17:G$133),"-")</f>
        <v>48799.993333333332</v>
      </c>
      <c r="H7" s="364">
        <f t="shared" ref="H7:H12" si="2">IFERROR(G7/E7/24,"-")</f>
        <v>5.8218653704583878E-3</v>
      </c>
      <c r="I7" s="365">
        <f>IFERROR(SUMPRODUCT(E17:E24,I17:I24)/E7,"-")</f>
        <v>1.0097266091680501E-2</v>
      </c>
      <c r="J7" s="149"/>
      <c r="K7" s="149">
        <f t="shared" ref="K7:K16" si="3">IFERROR(SUMIF($B$17:$B$133,$B7,K$17:K$133),"-")</f>
        <v>240334</v>
      </c>
      <c r="L7" s="149"/>
      <c r="M7" s="149">
        <f t="shared" ref="M7:M16" si="4">IFERROR(SUMIF($B$17:$B$133,$B7,M$17:M$133),"-")</f>
        <v>55269.767222222217</v>
      </c>
      <c r="N7" s="364">
        <f t="shared" ref="N7:N12" si="5">IFERROR(M7/K7/24,"-")</f>
        <v>9.5821105943919398E-3</v>
      </c>
      <c r="O7" s="365">
        <f>IFERROR(SUMPRODUCT(K17:K24,O17:O24)/K7,"-")</f>
        <v>1.8339029832788258E-2</v>
      </c>
      <c r="P7" s="149"/>
      <c r="Q7" s="149">
        <f t="shared" ref="Q7:Q16" si="6">IFERROR(SUMIF($B$17:$B$133,$B7,Q$17:Q$133),"-")</f>
        <v>2115529</v>
      </c>
      <c r="R7" s="149"/>
      <c r="S7" s="149">
        <f t="shared" ref="S7:S16" si="7">IFERROR(SUMIF($B$17:$B$133,$B7,S$17:S$133),"-")</f>
        <v>911647.92166666663</v>
      </c>
      <c r="T7" s="195">
        <f t="shared" ref="T7:T12" si="8">IFERROR(S7/Q7/24,"-")</f>
        <v>1.7955475944524724E-2</v>
      </c>
      <c r="U7" s="195">
        <f>IFERROR(SUMPRODUCT(Q17:Q24,U17:U24)/Q7,"-")</f>
        <v>3.8185335141111623E-2</v>
      </c>
      <c r="V7" s="149"/>
      <c r="W7" s="149">
        <f t="shared" ref="W7:W16" si="9">IFERROR(SUMIF($B$17:$B$133,$B7,W$17:W$133),"-")</f>
        <v>1027351</v>
      </c>
      <c r="X7" s="149"/>
      <c r="Y7" s="149">
        <f t="shared" ref="Y7:Y16" si="10">IFERROR(SUMIF($B$17:$B$133,$B7,Y$17:Y$133),"-")</f>
        <v>1105986.7247222222</v>
      </c>
      <c r="Z7" s="195">
        <f t="shared" ref="Z7:Z12" si="11">IFERROR(Y7/W7/24,"-")</f>
        <v>4.485592577099673E-2</v>
      </c>
      <c r="AA7" s="195">
        <f>IFERROR(SUMPRODUCT(W17:W24,AA17:AA24)/W7,"-")</f>
        <v>0.10578094854036146</v>
      </c>
      <c r="AB7" s="149"/>
      <c r="AC7" s="149">
        <f t="shared" ref="AC7:AC16" si="12">IFERROR(SUMIF($B$17:$B$133,$B7,AC$17:AC$133),"-")</f>
        <v>108960</v>
      </c>
      <c r="AD7" s="149"/>
      <c r="AE7" s="149">
        <f t="shared" ref="AE7:AE16" si="13">IFERROR(SUMIF($B$17:$B$133,$B7,AE$17:AE$133),"-")</f>
        <v>164421.95611111113</v>
      </c>
      <c r="AF7" s="195">
        <f t="shared" ref="AF7:AF12" si="14">IFERROR(AE7/AC7/24,"-")</f>
        <v>6.2875503285269488E-2</v>
      </c>
      <c r="AG7" s="195">
        <f>IFERROR(SUMPRODUCT(AC17:AC24,AG17:AG24)/AC7,"-")</f>
        <v>0.14121506480036847</v>
      </c>
      <c r="AI7" s="149">
        <f t="shared" ref="AI7:AI16" si="15">IFERROR(SUMIF($B$17:$B$133,$B7,AI$17:AI$133),"-")</f>
        <v>0</v>
      </c>
      <c r="AK7" s="149">
        <f t="shared" ref="AK7:AK16" si="16">IFERROR(SUMIF($B$17:$B$133,$B7,AK$17:AK$133),"-")</f>
        <v>0</v>
      </c>
    </row>
    <row r="8" spans="1:37" ht="15.5" x14ac:dyDescent="0.35">
      <c r="A8" s="3"/>
      <c r="B8" s="219" t="s">
        <v>128</v>
      </c>
      <c r="C8" s="74" t="s">
        <v>128</v>
      </c>
      <c r="D8" s="179"/>
      <c r="E8" s="21">
        <f t="shared" si="0"/>
        <v>680027</v>
      </c>
      <c r="F8" s="21"/>
      <c r="G8" s="149">
        <f t="shared" si="1"/>
        <v>82737.26416666666</v>
      </c>
      <c r="H8" s="366">
        <f t="shared" si="2"/>
        <v>5.0694840159941357E-3</v>
      </c>
      <c r="I8" s="367">
        <f>IFERROR(SUMPRODUCT(E25:E36,I25:I36)/E8,"-")</f>
        <v>8.8538134842031605E-3</v>
      </c>
      <c r="J8" s="21"/>
      <c r="K8" s="149">
        <f t="shared" si="3"/>
        <v>464143</v>
      </c>
      <c r="L8" s="21"/>
      <c r="M8" s="149">
        <f t="shared" si="4"/>
        <v>89107.334999999977</v>
      </c>
      <c r="N8" s="366">
        <f t="shared" si="5"/>
        <v>7.9992709682145356E-3</v>
      </c>
      <c r="O8" s="367">
        <f>IFERROR(SUMPRODUCT(K25:K36,O25:O36)/K8,"-")</f>
        <v>1.4889096280273136E-2</v>
      </c>
      <c r="P8" s="21"/>
      <c r="Q8" s="149">
        <f t="shared" si="6"/>
        <v>4455783</v>
      </c>
      <c r="R8" s="21"/>
      <c r="S8" s="149">
        <f t="shared" si="7"/>
        <v>1617435.0527777781</v>
      </c>
      <c r="T8" s="196">
        <f t="shared" si="8"/>
        <v>1.5124867436110351E-2</v>
      </c>
      <c r="U8" s="196">
        <f>IFERROR(SUMPRODUCT(Q25:Q36,U25:U36)/Q8,"-")</f>
        <v>3.1139550359694436E-2</v>
      </c>
      <c r="V8" s="21"/>
      <c r="W8" s="149">
        <f t="shared" si="9"/>
        <v>2082124</v>
      </c>
      <c r="X8" s="21"/>
      <c r="Y8" s="149">
        <f t="shared" si="10"/>
        <v>2143259.1855555559</v>
      </c>
      <c r="Z8" s="196">
        <f t="shared" si="11"/>
        <v>4.2890080545065913E-2</v>
      </c>
      <c r="AA8" s="196">
        <f>IFERROR(SUMPRODUCT(W25:W36,AA25:AA36)/W8,"-")</f>
        <v>0.10103120080255297</v>
      </c>
      <c r="AB8" s="21"/>
      <c r="AC8" s="149">
        <f t="shared" si="12"/>
        <v>174482</v>
      </c>
      <c r="AD8" s="21"/>
      <c r="AE8" s="149">
        <f t="shared" si="13"/>
        <v>249208.88277777776</v>
      </c>
      <c r="AF8" s="196">
        <f t="shared" si="14"/>
        <v>5.9511602624190883E-2</v>
      </c>
      <c r="AG8" s="196">
        <f>IFERROR(SUMPRODUCT(AC25:AC36,AG25:AG36)/AC8,"-")</f>
        <v>0.13466318901833024</v>
      </c>
      <c r="AI8" s="149">
        <f t="shared" si="15"/>
        <v>0</v>
      </c>
      <c r="AK8" s="149">
        <f t="shared" si="16"/>
        <v>0</v>
      </c>
    </row>
    <row r="9" spans="1:37" ht="15.5" x14ac:dyDescent="0.35">
      <c r="A9" s="3"/>
      <c r="B9" s="219" t="s">
        <v>129</v>
      </c>
      <c r="C9" s="74" t="s">
        <v>129</v>
      </c>
      <c r="D9" s="179"/>
      <c r="E9" s="21">
        <f t="shared" si="0"/>
        <v>721974</v>
      </c>
      <c r="F9" s="21"/>
      <c r="G9" s="149">
        <f t="shared" si="1"/>
        <v>87822.455000000016</v>
      </c>
      <c r="H9" s="366">
        <f t="shared" si="2"/>
        <v>5.0684220738327615E-3</v>
      </c>
      <c r="I9" s="367">
        <f>IFERROR(SUMPRODUCT(E37:E48,I37:I48)/E9,"-")</f>
        <v>8.9142359338065819E-3</v>
      </c>
      <c r="J9" s="21"/>
      <c r="K9" s="149">
        <f t="shared" si="3"/>
        <v>486139</v>
      </c>
      <c r="L9" s="21"/>
      <c r="M9" s="149">
        <f t="shared" si="4"/>
        <v>88091.72583333333</v>
      </c>
      <c r="N9" s="366">
        <f t="shared" si="5"/>
        <v>7.550286186438218E-3</v>
      </c>
      <c r="O9" s="367">
        <f>IFERROR(SUMPRODUCT(K37:K48,O37:O48)/K9,"-")</f>
        <v>1.4091291991019489E-2</v>
      </c>
      <c r="P9" s="21"/>
      <c r="Q9" s="149">
        <f t="shared" si="6"/>
        <v>4765324</v>
      </c>
      <c r="R9" s="21"/>
      <c r="S9" s="149">
        <f t="shared" si="7"/>
        <v>1892434.2147222224</v>
      </c>
      <c r="T9" s="196">
        <f t="shared" si="8"/>
        <v>1.6546918029797329E-2</v>
      </c>
      <c r="U9" s="196">
        <f>IFERROR(SUMPRODUCT(Q37:Q48,U37:U48)/Q9,"-")</f>
        <v>3.4128949073712667E-2</v>
      </c>
      <c r="V9" s="21"/>
      <c r="W9" s="149">
        <f t="shared" si="9"/>
        <v>1944077</v>
      </c>
      <c r="X9" s="21"/>
      <c r="Y9" s="149">
        <f t="shared" si="10"/>
        <v>2302678.943611111</v>
      </c>
      <c r="Z9" s="196">
        <f t="shared" si="11"/>
        <v>4.9352446422542058E-2</v>
      </c>
      <c r="AA9" s="196">
        <f>IFERROR(SUMPRODUCT(W37:W48,AA37:AA48)/W9,"-")</f>
        <v>0.11770220207946343</v>
      </c>
      <c r="AB9" s="21"/>
      <c r="AC9" s="149">
        <f t="shared" si="12"/>
        <v>168238</v>
      </c>
      <c r="AD9" s="21"/>
      <c r="AE9" s="149">
        <f t="shared" si="13"/>
        <v>241557.25333333333</v>
      </c>
      <c r="AF9" s="196">
        <f t="shared" si="14"/>
        <v>5.9825280587950141E-2</v>
      </c>
      <c r="AG9" s="196">
        <f>IFERROR(SUMPRODUCT(AC37:AC48,AG37:AG48)/AC9,"-")</f>
        <v>0.13864643846151814</v>
      </c>
      <c r="AI9" s="251">
        <f t="shared" si="15"/>
        <v>117763</v>
      </c>
      <c r="AK9" s="149">
        <f t="shared" si="16"/>
        <v>85278</v>
      </c>
    </row>
    <row r="10" spans="1:37" ht="15.5" x14ac:dyDescent="0.35">
      <c r="A10" s="3"/>
      <c r="B10" s="219" t="str">
        <f t="shared" ref="B10:B16" si="17">LEFT(C10,7)</f>
        <v>2020-21</v>
      </c>
      <c r="C10" s="74" t="s">
        <v>130</v>
      </c>
      <c r="D10" s="179"/>
      <c r="E10" s="21">
        <f t="shared" si="0"/>
        <v>652225</v>
      </c>
      <c r="F10" s="21"/>
      <c r="G10" s="149">
        <f t="shared" si="1"/>
        <v>76573.731111111119</v>
      </c>
      <c r="H10" s="366">
        <f t="shared" si="2"/>
        <v>4.891827405618659E-3</v>
      </c>
      <c r="I10" s="367">
        <f>IFERROR(SUMPRODUCT(E49:E60,I49:I60)/E10,"-")</f>
        <v>8.6257653999202155E-3</v>
      </c>
      <c r="J10" s="21"/>
      <c r="K10" s="149">
        <f t="shared" si="3"/>
        <v>396339</v>
      </c>
      <c r="L10" s="21"/>
      <c r="M10" s="149">
        <f t="shared" si="4"/>
        <v>63296.500555555547</v>
      </c>
      <c r="N10" s="366">
        <f t="shared" si="5"/>
        <v>6.6542888532665585E-3</v>
      </c>
      <c r="O10" s="367">
        <f>IFERROR(SUMPRODUCT(K49:K60,O49:O60)/K10,"-")</f>
        <v>1.2401313583919417E-2</v>
      </c>
      <c r="P10" s="21"/>
      <c r="Q10" s="149">
        <f t="shared" si="6"/>
        <v>4417654</v>
      </c>
      <c r="R10" s="21"/>
      <c r="S10" s="149">
        <f t="shared" si="7"/>
        <v>1542851.6161111111</v>
      </c>
      <c r="T10" s="196">
        <f t="shared" si="8"/>
        <v>1.4551950878142478E-2</v>
      </c>
      <c r="U10" s="196">
        <f>IFERROR(SUMPRODUCT(Q49:Q60,U49:U60)/Q10,"-")</f>
        <v>2.9678353858011347E-2</v>
      </c>
      <c r="V10" s="21"/>
      <c r="W10" s="149">
        <f t="shared" si="9"/>
        <v>2104794</v>
      </c>
      <c r="X10" s="21"/>
      <c r="Y10" s="149">
        <f t="shared" si="10"/>
        <v>1918462.2566666666</v>
      </c>
      <c r="Z10" s="196">
        <f t="shared" si="11"/>
        <v>3.7978028900268197E-2</v>
      </c>
      <c r="AA10" s="196">
        <f>IFERROR(SUMPRODUCT(W49:W60,AA49:AA60)/W10,"-")</f>
        <v>8.8643944270573274E-2</v>
      </c>
      <c r="AB10" s="21"/>
      <c r="AC10" s="149">
        <f t="shared" si="12"/>
        <v>118118</v>
      </c>
      <c r="AD10" s="21"/>
      <c r="AE10" s="149">
        <f t="shared" si="13"/>
        <v>163094.1608333333</v>
      </c>
      <c r="AF10" s="196">
        <f t="shared" si="14"/>
        <v>5.7532213843124846E-2</v>
      </c>
      <c r="AG10" s="196">
        <f>IFERROR(SUMPRODUCT(AC49:AC60,AG49:AG60)/AC10,"-")</f>
        <v>0.12316109130198112</v>
      </c>
      <c r="AI10" s="149">
        <f t="shared" si="15"/>
        <v>239018</v>
      </c>
      <c r="AK10" s="149">
        <f t="shared" si="16"/>
        <v>161518</v>
      </c>
    </row>
    <row r="11" spans="1:37" ht="15.5" x14ac:dyDescent="0.35">
      <c r="A11" s="3"/>
      <c r="B11" s="219" t="str">
        <f t="shared" si="17"/>
        <v>2021-22</v>
      </c>
      <c r="C11" s="74" t="s">
        <v>131</v>
      </c>
      <c r="D11" s="179"/>
      <c r="E11" s="149">
        <f t="shared" si="0"/>
        <v>895857</v>
      </c>
      <c r="F11" s="149"/>
      <c r="G11" s="149">
        <f t="shared" si="1"/>
        <v>129226.05083333333</v>
      </c>
      <c r="H11" s="364">
        <f t="shared" si="2"/>
        <v>6.0103552070500344E-3</v>
      </c>
      <c r="I11" s="365">
        <f>IFERROR(SUMPRODUCT(E61:E72,I61:I72)/E11,"-")</f>
        <v>1.0627484960190614E-2</v>
      </c>
      <c r="J11" s="149"/>
      <c r="K11" s="149">
        <f t="shared" si="3"/>
        <v>585102</v>
      </c>
      <c r="L11" s="149"/>
      <c r="M11" s="149">
        <f t="shared" si="4"/>
        <v>111642.17611111111</v>
      </c>
      <c r="N11" s="364">
        <f t="shared" si="5"/>
        <v>7.950335732851645E-3</v>
      </c>
      <c r="O11" s="365">
        <f>IFERROR(SUMPRODUCT(K61:K72,O61:O72)/K11,"-")</f>
        <v>1.466514514104347E-2</v>
      </c>
      <c r="P11" s="149"/>
      <c r="Q11" s="149">
        <f t="shared" si="6"/>
        <v>4857683</v>
      </c>
      <c r="R11" s="149"/>
      <c r="S11" s="149">
        <f t="shared" si="7"/>
        <v>3343094.4161111116</v>
      </c>
      <c r="T11" s="195">
        <f t="shared" si="8"/>
        <v>2.8675317156614855E-2</v>
      </c>
      <c r="U11" s="195">
        <f>IFERROR(SUMPRODUCT(Q61:Q72,U61:U72)/Q11,"-")</f>
        <v>6.1897864200285826E-2</v>
      </c>
      <c r="V11" s="149"/>
      <c r="W11" s="149">
        <f t="shared" si="9"/>
        <v>1560138</v>
      </c>
      <c r="X11" s="149"/>
      <c r="Y11" s="149">
        <f t="shared" si="10"/>
        <v>3475324.1872222223</v>
      </c>
      <c r="Z11" s="195">
        <f t="shared" si="11"/>
        <v>9.2815619174452899E-2</v>
      </c>
      <c r="AA11" s="195">
        <f>IFERROR(SUMPRODUCT(W61:W72,AA61:AA72)/W11,"-")</f>
        <v>0.22705824226292329</v>
      </c>
      <c r="AB11" s="149"/>
      <c r="AC11" s="149">
        <f t="shared" si="12"/>
        <v>64120</v>
      </c>
      <c r="AD11" s="149"/>
      <c r="AE11" s="149">
        <f t="shared" si="13"/>
        <v>200015.9502777778</v>
      </c>
      <c r="AF11" s="195">
        <f t="shared" si="14"/>
        <v>0.12997501447661794</v>
      </c>
      <c r="AG11" s="195">
        <f>IFERROR(SUMPRODUCT(AC61:AC72,AG61:AG72)/AC11,"-")</f>
        <v>0.29097420490515469</v>
      </c>
      <c r="AH11" s="38"/>
      <c r="AI11" s="149">
        <f t="shared" si="15"/>
        <v>231102</v>
      </c>
      <c r="AJ11" s="38"/>
      <c r="AK11" s="149">
        <f t="shared" si="16"/>
        <v>121724</v>
      </c>
    </row>
    <row r="12" spans="1:37" s="38" customFormat="1" ht="15.5" x14ac:dyDescent="0.35">
      <c r="A12" s="3"/>
      <c r="B12" s="219" t="str">
        <f t="shared" si="17"/>
        <v>2022-23</v>
      </c>
      <c r="C12" s="74" t="s">
        <v>132</v>
      </c>
      <c r="D12" s="179"/>
      <c r="E12" s="149">
        <f t="shared" si="0"/>
        <v>917840</v>
      </c>
      <c r="F12" s="149"/>
      <c r="G12" s="149">
        <f t="shared" si="1"/>
        <v>142189.98500000002</v>
      </c>
      <c r="H12" s="364">
        <f t="shared" si="2"/>
        <v>6.4549188402481189E-3</v>
      </c>
      <c r="I12" s="365">
        <f>IFERROR(SUMPRODUCT(E73:E84,I73:I84)/E12,"-")</f>
        <v>1.1475542643799776E-2</v>
      </c>
      <c r="J12" s="149"/>
      <c r="K12" s="149">
        <f t="shared" si="3"/>
        <v>596605</v>
      </c>
      <c r="L12" s="149"/>
      <c r="M12" s="149">
        <f t="shared" si="4"/>
        <v>120101.87333333332</v>
      </c>
      <c r="N12" s="364">
        <f t="shared" si="5"/>
        <v>8.3878692304325663E-3</v>
      </c>
      <c r="O12" s="365">
        <f>IFERROR(SUMPRODUCT(K73:K84,O73:O84)/K12,"-")</f>
        <v>1.552724944105024E-2</v>
      </c>
      <c r="P12" s="149"/>
      <c r="Q12" s="149">
        <f t="shared" si="6"/>
        <v>4278289</v>
      </c>
      <c r="R12" s="149"/>
      <c r="S12" s="149">
        <f t="shared" si="7"/>
        <v>3565369.8561111102</v>
      </c>
      <c r="T12" s="195">
        <f t="shared" si="8"/>
        <v>3.4723478787422477E-2</v>
      </c>
      <c r="U12" s="195">
        <f>IFERROR(SUMPRODUCT(Q73:Q84,U73:U84)/Q12,"-")</f>
        <v>7.7377322948041963E-2</v>
      </c>
      <c r="V12" s="149"/>
      <c r="W12" s="149">
        <f t="shared" si="9"/>
        <v>1328619</v>
      </c>
      <c r="X12" s="149"/>
      <c r="Y12" s="149">
        <f t="shared" si="10"/>
        <v>3438861.4224999999</v>
      </c>
      <c r="Z12" s="195">
        <f t="shared" si="11"/>
        <v>0.10784573501068904</v>
      </c>
      <c r="AA12" s="195">
        <f>IFERROR(SUMPRODUCT(W73:W84,AA73:AA84)/W12,"-")</f>
        <v>0.26900984858602689</v>
      </c>
      <c r="AB12" s="149"/>
      <c r="AC12" s="149">
        <f t="shared" si="12"/>
        <v>49073</v>
      </c>
      <c r="AD12" s="149"/>
      <c r="AE12" s="149">
        <f t="shared" si="13"/>
        <v>153523.67972222224</v>
      </c>
      <c r="AF12" s="195">
        <f t="shared" si="14"/>
        <v>0.13035314711605009</v>
      </c>
      <c r="AG12" s="195">
        <f>IFERROR(SUMPRODUCT(AC73:AC84,AG73:AG84)/AC12,"-")</f>
        <v>0.32115708640981572</v>
      </c>
      <c r="AI12" s="149">
        <f t="shared" si="15"/>
        <v>53083</v>
      </c>
      <c r="AK12" s="149">
        <f t="shared" si="16"/>
        <v>86427</v>
      </c>
    </row>
    <row r="13" spans="1:37" s="38" customFormat="1" ht="15.5" x14ac:dyDescent="0.35">
      <c r="A13" s="3"/>
      <c r="B13" s="219" t="str">
        <f t="shared" si="17"/>
        <v>2023-24</v>
      </c>
      <c r="C13" s="74" t="s">
        <v>133</v>
      </c>
      <c r="D13" s="179"/>
      <c r="E13" s="149">
        <f t="shared" si="0"/>
        <v>942701</v>
      </c>
      <c r="F13" s="149"/>
      <c r="G13" s="149">
        <f t="shared" si="1"/>
        <v>132771.03444444443</v>
      </c>
      <c r="H13" s="364">
        <f>IFERROR(G13/E13/24,"-")</f>
        <v>5.8683786642691428E-3</v>
      </c>
      <c r="I13" s="365">
        <f>IFERROR(SUMPRODUCT(E85:E96,I85:I96)/E13,"-")</f>
        <v>1.0437530978755409E-2</v>
      </c>
      <c r="J13" s="149"/>
      <c r="K13" s="149">
        <f t="shared" si="3"/>
        <v>618230</v>
      </c>
      <c r="L13" s="149"/>
      <c r="M13" s="149">
        <f t="shared" si="4"/>
        <v>108826.90583333332</v>
      </c>
      <c r="N13" s="364">
        <f>IFERROR(M13/K13/24,"-")</f>
        <v>7.334575173838574E-3</v>
      </c>
      <c r="O13" s="365">
        <f>IFERROR(SUMPRODUCT(K85:K96,O85:O96)/K13,"-")</f>
        <v>1.3437127614468067E-2</v>
      </c>
      <c r="P13" s="149"/>
      <c r="Q13" s="149">
        <f t="shared" si="6"/>
        <v>4603413</v>
      </c>
      <c r="R13" s="149"/>
      <c r="S13" s="149">
        <f t="shared" si="7"/>
        <v>2791707.7150000003</v>
      </c>
      <c r="T13" s="195">
        <f>IFERROR(S13/Q13/24,"-")</f>
        <v>2.5268459465111359E-2</v>
      </c>
      <c r="U13" s="195">
        <f>IFERROR(SUMPRODUCT(Q85:Q96,U85:U96)/Q13,"-")</f>
        <v>5.43421134829946E-2</v>
      </c>
      <c r="V13" s="149"/>
      <c r="W13" s="149">
        <f t="shared" si="9"/>
        <v>1510230</v>
      </c>
      <c r="X13" s="149"/>
      <c r="Y13" s="149">
        <f t="shared" si="10"/>
        <v>3127294.8066666666</v>
      </c>
      <c r="Z13" s="195">
        <f>IFERROR(Y13/W13/24,"-")</f>
        <v>8.6280864688012937E-2</v>
      </c>
      <c r="AA13" s="195">
        <f>IFERROR(SUMPRODUCT(W85:W96,AA85:AA96)/W13,"-")</f>
        <v>0.20624691551152008</v>
      </c>
      <c r="AB13" s="149"/>
      <c r="AC13" s="149">
        <f t="shared" si="12"/>
        <v>58119</v>
      </c>
      <c r="AD13" s="149"/>
      <c r="AE13" s="149">
        <f t="shared" si="13"/>
        <v>146206.05305555556</v>
      </c>
      <c r="AF13" s="195">
        <f>IFERROR(AE13/AC13/24,"-")</f>
        <v>0.10481802641674522</v>
      </c>
      <c r="AG13" s="195">
        <f>IFERROR(SUMPRODUCT(AC85:AC96,AG85:AG96)/AC13,"-")</f>
        <v>0.25008430221072603</v>
      </c>
      <c r="AI13" s="149">
        <f t="shared" si="15"/>
        <v>50523</v>
      </c>
      <c r="AK13" s="149">
        <f t="shared" si="16"/>
        <v>84326</v>
      </c>
    </row>
    <row r="14" spans="1:37" s="38" customFormat="1" ht="15.5" x14ac:dyDescent="0.35">
      <c r="A14" s="3"/>
      <c r="B14" s="219" t="str">
        <f t="shared" si="17"/>
        <v>2024-25</v>
      </c>
      <c r="C14" s="74" t="s">
        <v>134</v>
      </c>
      <c r="D14" s="179"/>
      <c r="E14" s="149">
        <f t="shared" si="0"/>
        <v>961989</v>
      </c>
      <c r="F14" s="149"/>
      <c r="G14" s="149">
        <f t="shared" si="1"/>
        <v>133298.05138888888</v>
      </c>
      <c r="H14" s="364">
        <f>IFERROR(G14/E14/24,"-")</f>
        <v>5.7735436419096642E-3</v>
      </c>
      <c r="I14" s="365">
        <f>IFERROR(SUMPRODUCT(E97:E108,I97:I108)/E14,"-")</f>
        <v>1.0272204869575202E-2</v>
      </c>
      <c r="J14" s="149"/>
      <c r="K14" s="149">
        <f t="shared" si="3"/>
        <v>633151</v>
      </c>
      <c r="L14" s="149"/>
      <c r="M14" s="149">
        <f t="shared" si="4"/>
        <v>108049.28583333333</v>
      </c>
      <c r="N14" s="364">
        <f>IFERROR(M14/K14/24,"-")</f>
        <v>7.1105527376390289E-3</v>
      </c>
      <c r="O14" s="365">
        <f>IFERROR(SUMPRODUCT(K97:K108,O97:O108)/K14,"-")</f>
        <v>1.2908808611245211E-2</v>
      </c>
      <c r="P14" s="149"/>
      <c r="Q14" s="149">
        <f t="shared" si="6"/>
        <v>4643524</v>
      </c>
      <c r="R14" s="149"/>
      <c r="S14" s="149">
        <f t="shared" si="7"/>
        <v>2737228.3308333331</v>
      </c>
      <c r="T14" s="195">
        <f>IFERROR(S14/Q14/24,"-")</f>
        <v>2.4561341871257452E-2</v>
      </c>
      <c r="U14" s="195">
        <f>IFERROR(SUMPRODUCT(Q97:Q108,U97:U108)/Q14,"-")</f>
        <v>5.1986118094153724E-2</v>
      </c>
      <c r="V14" s="149"/>
      <c r="W14" s="149">
        <f t="shared" si="9"/>
        <v>1511621</v>
      </c>
      <c r="X14" s="149"/>
      <c r="Y14" s="149">
        <f t="shared" si="10"/>
        <v>3141921.7972222227</v>
      </c>
      <c r="Z14" s="195">
        <f>IFERROR(Y14/W14/24,"-")</f>
        <v>8.6604650383656098E-2</v>
      </c>
      <c r="AA14" s="195">
        <f>IFERROR(SUMPRODUCT(W97:W108,AA97:AA108)/W14,"-")</f>
        <v>0.20408789601863997</v>
      </c>
      <c r="AB14" s="149"/>
      <c r="AC14" s="149">
        <f t="shared" si="12"/>
        <v>65047</v>
      </c>
      <c r="AD14" s="149"/>
      <c r="AE14" s="149">
        <f t="shared" si="13"/>
        <v>158969.43166666667</v>
      </c>
      <c r="AF14" s="195">
        <f>IFERROR(AE14/AC14/24,"-")</f>
        <v>0.10182985102225228</v>
      </c>
      <c r="AG14" s="195">
        <f>IFERROR(SUMPRODUCT(AC97:AC108,AG97:AG108)/AC14,"-")</f>
        <v>0.23443406092688535</v>
      </c>
      <c r="AI14" s="149">
        <f t="shared" si="15"/>
        <v>59780</v>
      </c>
      <c r="AK14" s="149">
        <f t="shared" si="16"/>
        <v>92133</v>
      </c>
    </row>
    <row r="15" spans="1:37" s="38" customFormat="1" ht="15.5" x14ac:dyDescent="0.35">
      <c r="A15" s="3"/>
      <c r="B15" s="219" t="str">
        <f t="shared" si="17"/>
        <v>2025-26</v>
      </c>
      <c r="C15" s="74" t="s">
        <v>151</v>
      </c>
      <c r="D15" s="179"/>
      <c r="E15" s="149">
        <f t="shared" si="0"/>
        <v>938998</v>
      </c>
      <c r="F15" s="149"/>
      <c r="G15" s="149">
        <f t="shared" si="1"/>
        <v>123839.39777777776</v>
      </c>
      <c r="H15" s="364">
        <f>IFERROR(G15/E15/24,"-")</f>
        <v>5.4951926494065028E-3</v>
      </c>
      <c r="I15" s="365">
        <f>IFERROR(SUMPRODUCT(E109:E120,I109:I120)/E15,"-")</f>
        <v>9.7927480252196324E-3</v>
      </c>
      <c r="J15" s="149"/>
      <c r="K15" s="149">
        <f t="shared" si="3"/>
        <v>608179</v>
      </c>
      <c r="L15" s="149"/>
      <c r="M15" s="149">
        <f t="shared" si="4"/>
        <v>97691.063055555554</v>
      </c>
      <c r="N15" s="364">
        <f>IFERROR(M15/K15/24,"-")</f>
        <v>6.6928666735420793E-3</v>
      </c>
      <c r="O15" s="365">
        <f>IFERROR(SUMPRODUCT(K109:K120,O109:O120)/K15,"-")</f>
        <v>1.208593108141956E-2</v>
      </c>
      <c r="P15" s="149"/>
      <c r="Q15" s="149">
        <f t="shared" si="6"/>
        <v>4756170</v>
      </c>
      <c r="R15" s="149"/>
      <c r="S15" s="149">
        <f t="shared" si="7"/>
        <v>2382932.6383333332</v>
      </c>
      <c r="T15" s="195">
        <f>IFERROR(S15/Q15/24,"-")</f>
        <v>2.0875801312937838E-2</v>
      </c>
      <c r="U15" s="195">
        <f>IFERROR(SUMPRODUCT(Q109:Q120,U109:U120)/Q15,"-")</f>
        <v>4.2987864026661195E-2</v>
      </c>
      <c r="V15" s="149"/>
      <c r="W15" s="149">
        <f t="shared" si="9"/>
        <v>1613174</v>
      </c>
      <c r="X15" s="149"/>
      <c r="Y15" s="149">
        <f t="shared" si="10"/>
        <v>2889746.7522222223</v>
      </c>
      <c r="Z15" s="195">
        <f>IFERROR(Y15/W15/24,"-")</f>
        <v>7.4639260659994475E-2</v>
      </c>
      <c r="AA15" s="195">
        <f>IFERROR(SUMPRODUCT(W109:W120,AA109:AA120)/W15,"-")</f>
        <v>0.17226532708762929</v>
      </c>
      <c r="AB15" s="149"/>
      <c r="AC15" s="149">
        <f t="shared" si="12"/>
        <v>69577</v>
      </c>
      <c r="AD15" s="149"/>
      <c r="AE15" s="149">
        <f t="shared" si="13"/>
        <v>165057.12583333332</v>
      </c>
      <c r="AF15" s="195">
        <f>IFERROR(AE15/AC15/24,"-")</f>
        <v>9.8845599020589495E-2</v>
      </c>
      <c r="AG15" s="195">
        <f>IFERROR(SUMPRODUCT(AC109:AC120,AG109:AG120)/AC15,"-")</f>
        <v>0.2238194148342976</v>
      </c>
      <c r="AI15" s="149">
        <f t="shared" si="15"/>
        <v>44102</v>
      </c>
      <c r="AK15" s="149">
        <f t="shared" si="16"/>
        <v>86745</v>
      </c>
    </row>
    <row r="16" spans="1:37" s="38" customFormat="1" ht="15.5" x14ac:dyDescent="0.35">
      <c r="A16" s="3"/>
      <c r="B16" s="219" t="str">
        <f t="shared" si="17"/>
        <v>2026-27</v>
      </c>
      <c r="C16" s="74" t="s">
        <v>1115</v>
      </c>
      <c r="D16" s="179"/>
      <c r="E16" s="149">
        <f t="shared" si="0"/>
        <v>322453</v>
      </c>
      <c r="F16" s="149"/>
      <c r="G16" s="149">
        <f t="shared" si="1"/>
        <v>42521.865277777775</v>
      </c>
      <c r="H16" s="364">
        <f t="shared" ref="H16" si="18">IFERROR(G16/E16/24,"-")</f>
        <v>5.4945818043996295E-3</v>
      </c>
      <c r="I16" s="365">
        <f>IFERROR(SUMPRODUCT(E121:E132,I121:I132)/E16,"-")</f>
        <v>9.8133866351007692E-3</v>
      </c>
      <c r="J16" s="149"/>
      <c r="K16" s="149">
        <f t="shared" si="3"/>
        <v>205686</v>
      </c>
      <c r="L16" s="149"/>
      <c r="M16" s="149">
        <f t="shared" si="4"/>
        <v>32742.983333333337</v>
      </c>
      <c r="N16" s="364">
        <f t="shared" ref="N16" si="19">IFERROR(M16/K16/24,"-")</f>
        <v>6.632882025136482E-3</v>
      </c>
      <c r="O16" s="365">
        <f>IFERROR(SUMPRODUCT(K121:K132,O121:O132)/K16,"-")</f>
        <v>1.1872970657179356E-2</v>
      </c>
      <c r="P16" s="149"/>
      <c r="Q16" s="149">
        <f t="shared" si="6"/>
        <v>1603912</v>
      </c>
      <c r="R16" s="149"/>
      <c r="S16" s="149">
        <f t="shared" si="7"/>
        <v>776170.40250000008</v>
      </c>
      <c r="T16" s="195">
        <f t="shared" ref="T16" si="20">IFERROR(S16/Q16/24,"-")</f>
        <v>2.016347121132581E-2</v>
      </c>
      <c r="U16" s="195">
        <f>IFERROR(SUMPRODUCT(Q121:Q132,U121:U132)/Q16,"-")</f>
        <v>4.1039801868459382E-2</v>
      </c>
      <c r="V16" s="149"/>
      <c r="W16" s="149">
        <f t="shared" si="9"/>
        <v>551933</v>
      </c>
      <c r="X16" s="149"/>
      <c r="Y16" s="149">
        <f t="shared" si="10"/>
        <v>972924.08722222212</v>
      </c>
      <c r="Z16" s="195">
        <f t="shared" ref="Z16" si="21">IFERROR(Y16/W16/24,"-")</f>
        <v>7.3448233090355627E-2</v>
      </c>
      <c r="AA16" s="195">
        <f>IFERROR(SUMPRODUCT(W121:W132,AA121:AA132)/W16,"-")</f>
        <v>0.17002987679378825</v>
      </c>
      <c r="AB16" s="149"/>
      <c r="AC16" s="149">
        <f t="shared" si="12"/>
        <v>24835</v>
      </c>
      <c r="AD16" s="149"/>
      <c r="AE16" s="149">
        <f t="shared" si="13"/>
        <v>58925.45166666666</v>
      </c>
      <c r="AF16" s="195">
        <f t="shared" ref="AF16" si="22">IFERROR(AE16/AC16/24,"-")</f>
        <v>9.8861572489542082E-2</v>
      </c>
      <c r="AG16" s="195">
        <f>IFERROR(SUMPRODUCT(AC121:AC132,AG121:AG132)/AC16,"-")</f>
        <v>0.22935376307704927</v>
      </c>
      <c r="AI16" s="149">
        <f t="shared" si="15"/>
        <v>0</v>
      </c>
      <c r="AK16" s="149">
        <f t="shared" si="16"/>
        <v>30769</v>
      </c>
    </row>
    <row r="17" spans="1:37" x14ac:dyDescent="0.25">
      <c r="A17" s="188">
        <v>42948</v>
      </c>
      <c r="B17" s="10" t="s">
        <v>126</v>
      </c>
      <c r="C17" s="1" t="s">
        <v>135</v>
      </c>
      <c r="D17" s="2" t="s">
        <v>135</v>
      </c>
      <c r="E17" s="149">
        <f>IFERROR(INDEX(Raw!$H$6:$EZ$2076,MATCH($B17&amp;$D17&amp;$B$6,Raw!$A$6:$A$2076,0),MATCH(E$6,Raw!$H$5:$EZ$5,0)),"-")</f>
        <v>10233</v>
      </c>
      <c r="F17" s="149"/>
      <c r="G17" s="149">
        <f>IFERROR(INDEX(Raw!$H$6:$EZ$2076,MATCH($B17&amp;$D17&amp;$B$6,Raw!$A$6:$A$2076,0),MATCH(G$6,Raw!$H$5:$EZ$5,0))/60/60,"-")</f>
        <v>1575.3444444444444</v>
      </c>
      <c r="H17" s="364">
        <f>IFERROR(INDEX(Raw!$H$6:$EZ$2076,MATCH($B17&amp;$D17&amp;$B$6,Raw!$A$6:$A$2076,0),MATCH(H$6,Raw!$H$5:$EZ$5,0))/60/60/24,"-")</f>
        <v>6.4120370370370364E-3</v>
      </c>
      <c r="I17" s="368">
        <f>IFERROR(INDEX(Raw!$H$6:$EZ$2076,MATCH($B17&amp;$D17&amp;$B$6,Raw!$A$6:$A$2076,0),MATCH(I$6,Raw!$H$5:$EZ$5,0))/60/60/24,"-")</f>
        <v>1.0555555555555554E-2</v>
      </c>
      <c r="J17" s="149"/>
      <c r="K17" s="149">
        <f>IFERROR(INDEX(Raw!$H$6:$EZ$2076,MATCH($B17&amp;$D17&amp;$B$6,Raw!$A$6:$A$2076,0),MATCH(K$6,Raw!$H$5:$EZ$5,0)),"-")</f>
        <v>6931</v>
      </c>
      <c r="L17" s="149"/>
      <c r="M17" s="149">
        <f>IFERROR(INDEX(Raw!$H$6:$EZ$2076,MATCH($B17&amp;$D17&amp;$B$6,Raw!$A$6:$A$2076,0),MATCH(M$6,Raw!$H$5:$EZ$5,0))/60/60,"-")</f>
        <v>1957.6391666666668</v>
      </c>
      <c r="N17" s="364">
        <f>IFERROR(INDEX(Raw!$H$6:$EZ$2076,MATCH($B17&amp;$D17&amp;$B$6,Raw!$A$6:$A$2076,0),MATCH(N$6,Raw!$H$5:$EZ$5,0))/60/60/24,"-")</f>
        <v>1.1770833333333333E-2</v>
      </c>
      <c r="O17" s="365">
        <f>IFERROR(INDEX(Raw!$H$6:$EZ$2076,MATCH($B17&amp;$D17&amp;$B$6,Raw!$A$6:$A$2076,0),MATCH(O$6,Raw!$H$5:$EZ$5,0))/60/60/24,"-")</f>
        <v>2.4293981481481482E-2</v>
      </c>
      <c r="P17" s="149"/>
      <c r="Q17" s="149">
        <f>IFERROR(INDEX(Raw!$H$6:$EZ$2076,MATCH($B17&amp;$D17&amp;$B$6,Raw!$A$6:$A$2076,0),MATCH(Q$6,Raw!$H$5:$EZ$5,0)),"-")</f>
        <v>67946</v>
      </c>
      <c r="R17" s="149"/>
      <c r="S17" s="149">
        <f>IFERROR(INDEX(Raw!$H$6:$EZ$2076,MATCH($B17&amp;$D17&amp;$B$6,Raw!$A$6:$A$2076,0),MATCH(S$6,Raw!$H$5:$EZ$5,0))/60/60,"-")</f>
        <v>27087.377499999999</v>
      </c>
      <c r="T17" s="195">
        <f>IFERROR(INDEX(Raw!$H$6:$EZ$2076,MATCH($B17&amp;$D17&amp;$B$6,Raw!$A$6:$A$2076,0),MATCH(T$6,Raw!$H$5:$EZ$5,0))/60/60/24,"-")</f>
        <v>1.6608796296296299E-2</v>
      </c>
      <c r="U17" s="195">
        <f>IFERROR(INDEX(Raw!$H$6:$EZ$2076,MATCH($B17&amp;$D17&amp;$B$6,Raw!$A$6:$A$2076,0),MATCH(U$6,Raw!$H$5:$EZ$5,0))/60/60/24,"-")</f>
        <v>3.6909722222222226E-2</v>
      </c>
      <c r="V17" s="149"/>
      <c r="W17" s="149">
        <f>IFERROR(INDEX(Raw!$H$6:$EZ$2076,MATCH($B17&amp;$D17&amp;$B$6,Raw!$A$6:$A$2076,0),MATCH(W$6,Raw!$H$5:$EZ$5,0)),"-")</f>
        <v>32227</v>
      </c>
      <c r="X17" s="149"/>
      <c r="Y17" s="149">
        <f>IFERROR(INDEX(Raw!$H$6:$EZ$2076,MATCH($B17&amp;$D17&amp;$B$6,Raw!$A$6:$A$2076,0),MATCH(Y$6,Raw!$H$5:$EZ$5,0))/60/60,"-")</f>
        <v>27226.987222222222</v>
      </c>
      <c r="Z17" s="195">
        <f>IFERROR(INDEX(Raw!$H$6:$EZ$2076,MATCH($B17&amp;$D17&amp;$B$6,Raw!$A$6:$A$2076,0),MATCH(Z$6,Raw!$H$5:$EZ$5,0))/60/60/24,"-")</f>
        <v>3.5196759259259254E-2</v>
      </c>
      <c r="AA17" s="195">
        <f>IFERROR(INDEX(Raw!$H$6:$EZ$2076,MATCH($B17&amp;$D17&amp;$B$6,Raw!$A$6:$A$2076,0),MATCH(AA$6,Raw!$H$5:$EZ$5,0))/60/60/24,"-")</f>
        <v>8.2002314814814806E-2</v>
      </c>
      <c r="AB17" s="149"/>
      <c r="AC17" s="149">
        <f>IFERROR(INDEX(Raw!$H$6:$EZ$2076,MATCH($B17&amp;$D17&amp;$B$6,Raw!$A$6:$A$2076,0),MATCH(AC$6,Raw!$H$5:$EZ$5,0)),"-")</f>
        <v>2610</v>
      </c>
      <c r="AD17" s="149"/>
      <c r="AE17" s="149">
        <f>IFERROR(INDEX(Raw!$H$6:$EZ$2076,MATCH($B17&amp;$D17&amp;$B$6,Raw!$A$6:$A$2076,0),MATCH(AE$6,Raw!$H$5:$EZ$5,0))/60/60,"-")</f>
        <v>3541.6750000000002</v>
      </c>
      <c r="AF17" s="195">
        <f>IFERROR(INDEX(Raw!$H$6:$EZ$2076,MATCH($B17&amp;$D17&amp;$B$6,Raw!$A$6:$A$2076,0),MATCH(AF$6,Raw!$H$5:$EZ$5,0))/60/60/24,"-")</f>
        <v>5.6539351851851855E-2</v>
      </c>
      <c r="AG17" s="195">
        <f>IFERROR(INDEX(Raw!$H$6:$EZ$2076,MATCH($B17&amp;$D17&amp;$B$6,Raw!$A$6:$A$2076,0),MATCH(AG$6,Raw!$H$5:$EZ$5,0))/60/60/24,"-")</f>
        <v>0.10612268518518518</v>
      </c>
      <c r="AH17" s="38"/>
      <c r="AI17" s="149">
        <f>IFERROR(INDEX(Raw!$H$6:$EZ$2076,MATCH($B17&amp;$D17&amp;$B$6,Raw!$A$6:$A$2076,0),MATCH(AI$6,Raw!$H$5:$EZ$5,0)),"-")</f>
        <v>0</v>
      </c>
      <c r="AJ17" s="312"/>
      <c r="AK17" s="149">
        <f>IFERROR(INDEX(Raw!$H$6:$EZ$2076,MATCH($B17&amp;$D17&amp;$B$6,Raw!$A$6:$A$2076,0),MATCH(AK$6,Raw!$H$5:$EZ$5,0)),"-")</f>
        <v>0</v>
      </c>
    </row>
    <row r="18" spans="1:37" ht="12.75" customHeight="1" x14ac:dyDescent="0.25">
      <c r="A18" s="188">
        <f>EOMONTH(A17,0)+1</f>
        <v>42979</v>
      </c>
      <c r="B18" s="145" t="s">
        <v>126</v>
      </c>
      <c r="C18" s="1" t="s">
        <v>136</v>
      </c>
      <c r="D18" s="2" t="s">
        <v>136</v>
      </c>
      <c r="E18" s="149">
        <f>IFERROR(INDEX(Raw!$H$6:$EZ$2076,MATCH($B18&amp;$D18&amp;$B$6,Raw!$A$6:$A$2076,0),MATCH(E$6,Raw!$H$5:$EZ$5,0)),"-")</f>
        <v>25533</v>
      </c>
      <c r="F18" s="149"/>
      <c r="G18" s="149">
        <f>IFERROR(INDEX(Raw!$H$6:$EZ$2076,MATCH($B18&amp;$D18&amp;$B$6,Raw!$A$6:$A$2076,0),MATCH(G$6,Raw!$H$5:$EZ$5,0))/60/60,"-")</f>
        <v>3453.3230555555556</v>
      </c>
      <c r="H18" s="364">
        <f>IFERROR(INDEX(Raw!$H$6:$EZ$2076,MATCH($B18&amp;$D18&amp;$B$6,Raw!$A$6:$A$2076,0),MATCH(H$6,Raw!$H$5:$EZ$5,0))/60/60/24,"-")</f>
        <v>5.6365740740740742E-3</v>
      </c>
      <c r="I18" s="368">
        <f>IFERROR(INDEX(Raw!$H$6:$EZ$2076,MATCH($B18&amp;$D18&amp;$B$6,Raw!$A$6:$A$2076,0),MATCH(I$6,Raw!$H$5:$EZ$5,0))/60/60/24,"-")</f>
        <v>9.8958333333333329E-3</v>
      </c>
      <c r="J18" s="149"/>
      <c r="K18" s="149">
        <f>IFERROR(INDEX(Raw!$H$6:$EZ$2076,MATCH($B18&amp;$D18&amp;$B$6,Raw!$A$6:$A$2076,0),MATCH(K$6,Raw!$H$5:$EZ$5,0)),"-")</f>
        <v>18268</v>
      </c>
      <c r="L18" s="149"/>
      <c r="M18" s="149">
        <f>IFERROR(INDEX(Raw!$H$6:$EZ$2076,MATCH($B18&amp;$D18&amp;$B$6,Raw!$A$6:$A$2076,0),MATCH(M$6,Raw!$H$5:$EZ$5,0))/60/60,"-")</f>
        <v>3904.4333333333334</v>
      </c>
      <c r="N18" s="364">
        <f>IFERROR(INDEX(Raw!$H$6:$EZ$2076,MATCH($B18&amp;$D18&amp;$B$6,Raw!$A$6:$A$2076,0),MATCH(N$6,Raw!$H$5:$EZ$5,0))/60/60/24,"-")</f>
        <v>8.9004629629629625E-3</v>
      </c>
      <c r="O18" s="365">
        <f>IFERROR(INDEX(Raw!$H$6:$EZ$2076,MATCH($B18&amp;$D18&amp;$B$6,Raw!$A$6:$A$2076,0),MATCH(O$6,Raw!$H$5:$EZ$5,0))/60/60/24,"-")</f>
        <v>1.7708333333333333E-2</v>
      </c>
      <c r="P18" s="149"/>
      <c r="Q18" s="149">
        <f>IFERROR(INDEX(Raw!$H$6:$EZ$2076,MATCH($B18&amp;$D18&amp;$B$6,Raw!$A$6:$A$2076,0),MATCH(Q$6,Raw!$H$5:$EZ$5,0)),"-")</f>
        <v>137472</v>
      </c>
      <c r="R18" s="149"/>
      <c r="S18" s="149">
        <f>IFERROR(INDEX(Raw!$H$6:$EZ$2076,MATCH($B18&amp;$D18&amp;$B$6,Raw!$A$6:$A$2076,0),MATCH(S$6,Raw!$H$5:$EZ$5,0))/60/60,"-")</f>
        <v>50378.136111111111</v>
      </c>
      <c r="T18" s="195">
        <f>IFERROR(INDEX(Raw!$H$6:$EZ$2076,MATCH($B18&amp;$D18&amp;$B$6,Raw!$A$6:$A$2076,0),MATCH(T$6,Raw!$H$5:$EZ$5,0))/60/60/24,"-")</f>
        <v>1.5266203703703705E-2</v>
      </c>
      <c r="U18" s="195">
        <f>IFERROR(INDEX(Raw!$H$6:$EZ$2076,MATCH($B18&amp;$D18&amp;$B$6,Raw!$A$6:$A$2076,0),MATCH(U$6,Raw!$H$5:$EZ$5,0))/60/60/24,"-")</f>
        <v>3.2499999999999994E-2</v>
      </c>
      <c r="V18" s="149"/>
      <c r="W18" s="149">
        <f>IFERROR(INDEX(Raw!$H$6:$EZ$2076,MATCH($B18&amp;$D18&amp;$B$6,Raw!$A$6:$A$2076,0),MATCH(W$6,Raw!$H$5:$EZ$5,0)),"-")</f>
        <v>74760</v>
      </c>
      <c r="X18" s="149"/>
      <c r="Y18" s="149">
        <f>IFERROR(INDEX(Raw!$H$6:$EZ$2076,MATCH($B18&amp;$D18&amp;$B$6,Raw!$A$6:$A$2076,0),MATCH(Y$6,Raw!$H$5:$EZ$5,0))/60/60,"-")</f>
        <v>60482.024722222224</v>
      </c>
      <c r="Z18" s="195">
        <f>IFERROR(INDEX(Raw!$H$6:$EZ$2076,MATCH($B18&amp;$D18&amp;$B$6,Raw!$A$6:$A$2076,0),MATCH(Z$6,Raw!$H$5:$EZ$5,0))/60/60/24,"-")</f>
        <v>3.3703703703703701E-2</v>
      </c>
      <c r="AA18" s="195">
        <f>IFERROR(INDEX(Raw!$H$6:$EZ$2076,MATCH($B18&amp;$D18&amp;$B$6,Raw!$A$6:$A$2076,0),MATCH(AA$6,Raw!$H$5:$EZ$5,0))/60/60/24,"-")</f>
        <v>7.8634259259259251E-2</v>
      </c>
      <c r="AB18" s="149"/>
      <c r="AC18" s="149">
        <f>IFERROR(INDEX(Raw!$H$6:$EZ$2076,MATCH($B18&amp;$D18&amp;$B$6,Raw!$A$6:$A$2076,0),MATCH(AC$6,Raw!$H$5:$EZ$5,0)),"-")</f>
        <v>6076</v>
      </c>
      <c r="AD18" s="149"/>
      <c r="AE18" s="149">
        <f>IFERROR(INDEX(Raw!$H$6:$EZ$2076,MATCH($B18&amp;$D18&amp;$B$6,Raw!$A$6:$A$2076,0),MATCH(AE$6,Raw!$H$5:$EZ$5,0))/60/60,"-")</f>
        <v>7889.8308333333325</v>
      </c>
      <c r="AF18" s="195">
        <f>IFERROR(INDEX(Raw!$H$6:$EZ$2076,MATCH($B18&amp;$D18&amp;$B$6,Raw!$A$6:$A$2076,0),MATCH(AF$6,Raw!$H$5:$EZ$5,0))/60/60/24,"-")</f>
        <v>5.4108796296296301E-2</v>
      </c>
      <c r="AG18" s="195">
        <f>IFERROR(INDEX(Raw!$H$6:$EZ$2076,MATCH($B18&amp;$D18&amp;$B$6,Raw!$A$6:$A$2076,0),MATCH(AG$6,Raw!$H$5:$EZ$5,0))/60/60/24,"-")</f>
        <v>0.11452546296296295</v>
      </c>
      <c r="AH18" s="38"/>
      <c r="AI18" s="149">
        <f>IFERROR(INDEX(Raw!$H$6:$EZ$2076,MATCH($B18&amp;$D18&amp;$B$6,Raw!$A$6:$A$2076,0),MATCH(AI$6,Raw!$H$5:$EZ$5,0)),"-")</f>
        <v>0</v>
      </c>
      <c r="AJ18" s="312"/>
      <c r="AK18" s="149">
        <f>IFERROR(INDEX(Raw!$H$6:$EZ$2076,MATCH($B18&amp;$D18&amp;$B$6,Raw!$A$6:$A$2076,0),MATCH(AK$6,Raw!$H$5:$EZ$5,0)),"-")</f>
        <v>0</v>
      </c>
    </row>
    <row r="19" spans="1:37" ht="17.5" x14ac:dyDescent="0.35">
      <c r="A19" s="188">
        <f t="shared" ref="A19:A82" si="23">EOMONTH(A18,0)+1</f>
        <v>43009</v>
      </c>
      <c r="B19" s="145" t="s">
        <v>126</v>
      </c>
      <c r="C19" s="1" t="s">
        <v>137</v>
      </c>
      <c r="D19" s="99" t="s">
        <v>137</v>
      </c>
      <c r="E19" s="149">
        <f>IFERROR(INDEX(Raw!$H$6:$EZ$2076,MATCH($B19&amp;$D19&amp;$B$6,Raw!$A$6:$A$2076,0),MATCH(E$6,Raw!$H$5:$EZ$5,0)),"-")</f>
        <v>27768</v>
      </c>
      <c r="F19" s="149"/>
      <c r="G19" s="149">
        <f>IFERROR(INDEX(Raw!$H$6:$EZ$2076,MATCH($B19&amp;$D19&amp;$B$6,Raw!$A$6:$A$2076,0),MATCH(G$6,Raw!$H$5:$EZ$5,0))/60/60,"-")</f>
        <v>3662.1444444444442</v>
      </c>
      <c r="H19" s="364">
        <f>IFERROR(INDEX(Raw!$H$6:$EZ$2076,MATCH($B19&amp;$D19&amp;$B$6,Raw!$A$6:$A$2076,0),MATCH(H$6,Raw!$H$5:$EZ$5,0))/60/60/24,"-")</f>
        <v>5.4976851851851853E-3</v>
      </c>
      <c r="I19" s="368">
        <f>IFERROR(INDEX(Raw!$H$6:$EZ$2076,MATCH($B19&amp;$D19&amp;$B$6,Raw!$A$6:$A$2076,0),MATCH(I$6,Raw!$H$5:$EZ$5,0))/60/60/24,"-")</f>
        <v>9.525462962962963E-3</v>
      </c>
      <c r="J19" s="149"/>
      <c r="K19" s="149">
        <f>IFERROR(INDEX(Raw!$H$6:$EZ$2076,MATCH($B19&amp;$D19&amp;$B$6,Raw!$A$6:$A$2076,0),MATCH(K$6,Raw!$H$5:$EZ$5,0)),"-")</f>
        <v>19786</v>
      </c>
      <c r="L19" s="149"/>
      <c r="M19" s="149">
        <f>IFERROR(INDEX(Raw!$H$6:$EZ$2076,MATCH($B19&amp;$D19&amp;$B$6,Raw!$A$6:$A$2076,0),MATCH(M$6,Raw!$H$5:$EZ$5,0))/60/60,"-")</f>
        <v>4207.2347222222224</v>
      </c>
      <c r="N19" s="364">
        <f>IFERROR(INDEX(Raw!$H$6:$EZ$2076,MATCH($B19&amp;$D19&amp;$B$6,Raw!$A$6:$A$2076,0),MATCH(N$6,Raw!$H$5:$EZ$5,0))/60/60/24,"-")</f>
        <v>8.8541666666666664E-3</v>
      </c>
      <c r="O19" s="365">
        <f>IFERROR(INDEX(Raw!$H$6:$EZ$2076,MATCH($B19&amp;$D19&amp;$B$6,Raw!$A$6:$A$2076,0),MATCH(O$6,Raw!$H$5:$EZ$5,0))/60/60/24,"-")</f>
        <v>1.7430555555555557E-2</v>
      </c>
      <c r="P19" s="149"/>
      <c r="Q19" s="149">
        <f>IFERROR(INDEX(Raw!$H$6:$EZ$2076,MATCH($B19&amp;$D19&amp;$B$6,Raw!$A$6:$A$2076,0),MATCH(Q$6,Raw!$H$5:$EZ$5,0)),"-")</f>
        <v>154158</v>
      </c>
      <c r="R19" s="149"/>
      <c r="S19" s="149">
        <f>IFERROR(INDEX(Raw!$H$6:$EZ$2076,MATCH($B19&amp;$D19&amp;$B$6,Raw!$A$6:$A$2076,0),MATCH(S$6,Raw!$H$5:$EZ$5,0))/60/60,"-")</f>
        <v>56337.912777777776</v>
      </c>
      <c r="T19" s="195">
        <f>IFERROR(INDEX(Raw!$H$6:$EZ$2076,MATCH($B19&amp;$D19&amp;$B$6,Raw!$A$6:$A$2076,0),MATCH(T$6,Raw!$H$5:$EZ$5,0))/60/60/24,"-")</f>
        <v>1.5231481481481483E-2</v>
      </c>
      <c r="U19" s="195">
        <f>IFERROR(INDEX(Raw!$H$6:$EZ$2076,MATCH($B19&amp;$D19&amp;$B$6,Raw!$A$6:$A$2076,0),MATCH(U$6,Raw!$H$5:$EZ$5,0))/60/60/24,"-")</f>
        <v>3.243055555555556E-2</v>
      </c>
      <c r="V19" s="149"/>
      <c r="W19" s="149">
        <f>IFERROR(INDEX(Raw!$H$6:$EZ$2076,MATCH($B19&amp;$D19&amp;$B$6,Raw!$A$6:$A$2076,0),MATCH(W$6,Raw!$H$5:$EZ$5,0)),"-")</f>
        <v>83585</v>
      </c>
      <c r="X19" s="149"/>
      <c r="Y19" s="149">
        <f>IFERROR(INDEX(Raw!$H$6:$EZ$2076,MATCH($B19&amp;$D19&amp;$B$6,Raw!$A$6:$A$2076,0),MATCH(Y$6,Raw!$H$5:$EZ$5,0))/60/60,"-")</f>
        <v>62452.450555555552</v>
      </c>
      <c r="Z19" s="195">
        <f>IFERROR(INDEX(Raw!$H$6:$EZ$2076,MATCH($B19&amp;$D19&amp;$B$6,Raw!$A$6:$A$2076,0),MATCH(Z$6,Raw!$H$5:$EZ$5,0))/60/60/24,"-")</f>
        <v>3.1134259259259261E-2</v>
      </c>
      <c r="AA19" s="195">
        <f>IFERROR(INDEX(Raw!$H$6:$EZ$2076,MATCH($B19&amp;$D19&amp;$B$6,Raw!$A$6:$A$2076,0),MATCH(AA$6,Raw!$H$5:$EZ$5,0))/60/60/24,"-")</f>
        <v>7.2650462962962958E-2</v>
      </c>
      <c r="AB19" s="149"/>
      <c r="AC19" s="149">
        <f>IFERROR(INDEX(Raw!$H$6:$EZ$2076,MATCH($B19&amp;$D19&amp;$B$6,Raw!$A$6:$A$2076,0),MATCH(AC$6,Raw!$H$5:$EZ$5,0)),"-")</f>
        <v>7428</v>
      </c>
      <c r="AD19" s="149"/>
      <c r="AE19" s="149">
        <f>IFERROR(INDEX(Raw!$H$6:$EZ$2076,MATCH($B19&amp;$D19&amp;$B$6,Raw!$A$6:$A$2076,0),MATCH(AE$6,Raw!$H$5:$EZ$5,0))/60/60,"-")</f>
        <v>8482.7733333333344</v>
      </c>
      <c r="AF19" s="195">
        <f>IFERROR(INDEX(Raw!$H$6:$EZ$2076,MATCH($B19&amp;$D19&amp;$B$6,Raw!$A$6:$A$2076,0),MATCH(AF$6,Raw!$H$5:$EZ$5,0))/60/60/24,"-")</f>
        <v>4.7581018518518516E-2</v>
      </c>
      <c r="AG19" s="195">
        <f>IFERROR(INDEX(Raw!$H$6:$EZ$2076,MATCH($B19&amp;$D19&amp;$B$6,Raw!$A$6:$A$2076,0),MATCH(AG$6,Raw!$H$5:$EZ$5,0))/60/60/24,"-")</f>
        <v>0.10498842592592593</v>
      </c>
      <c r="AH19" s="38"/>
      <c r="AI19" s="149">
        <f>IFERROR(INDEX(Raw!$H$6:$EZ$2076,MATCH($B19&amp;$D19&amp;$B$6,Raw!$A$6:$A$2076,0),MATCH(AI$6,Raw!$H$5:$EZ$5,0)),"-")</f>
        <v>0</v>
      </c>
      <c r="AJ19" s="312"/>
      <c r="AK19" s="149">
        <f>IFERROR(INDEX(Raw!$H$6:$EZ$2076,MATCH($B19&amp;$D19&amp;$B$6,Raw!$A$6:$A$2076,0),MATCH(AK$6,Raw!$H$5:$EZ$5,0)),"-")</f>
        <v>0</v>
      </c>
    </row>
    <row r="20" spans="1:37" ht="12.75" customHeight="1" x14ac:dyDescent="0.25">
      <c r="A20" s="188">
        <f t="shared" si="23"/>
        <v>43040</v>
      </c>
      <c r="B20" s="145" t="s">
        <v>126</v>
      </c>
      <c r="C20" s="1" t="s">
        <v>138</v>
      </c>
      <c r="D20" s="2" t="s">
        <v>138</v>
      </c>
      <c r="E20" s="149">
        <f>IFERROR(INDEX(Raw!$H$6:$EZ$2076,MATCH($B20&amp;$D20&amp;$B$6,Raw!$A$6:$A$2076,0),MATCH(E$6,Raw!$H$5:$EZ$5,0)),"-")</f>
        <v>50380</v>
      </c>
      <c r="F20" s="149"/>
      <c r="G20" s="149">
        <f>IFERROR(INDEX(Raw!$H$6:$EZ$2076,MATCH($B20&amp;$D20&amp;$B$6,Raw!$A$6:$A$2076,0),MATCH(G$6,Raw!$H$5:$EZ$5,0))/60/60,"-")</f>
        <v>6679.3322222222223</v>
      </c>
      <c r="H20" s="364">
        <f>IFERROR(INDEX(Raw!$H$6:$EZ$2076,MATCH($B20&amp;$D20&amp;$B$6,Raw!$A$6:$A$2076,0),MATCH(H$6,Raw!$H$5:$EZ$5,0))/60/60/24,"-")</f>
        <v>5.5208333333333333E-3</v>
      </c>
      <c r="I20" s="368">
        <f>IFERROR(INDEX(Raw!$H$6:$EZ$2076,MATCH($B20&amp;$D20&amp;$B$6,Raw!$A$6:$A$2076,0),MATCH(I$6,Raw!$H$5:$EZ$5,0))/60/60/24,"-")</f>
        <v>9.5833333333333343E-3</v>
      </c>
      <c r="J20" s="149"/>
      <c r="K20" s="149">
        <f>IFERROR(INDEX(Raw!$H$6:$EZ$2076,MATCH($B20&amp;$D20&amp;$B$6,Raw!$A$6:$A$2076,0),MATCH(K$6,Raw!$H$5:$EZ$5,0)),"-")</f>
        <v>35581</v>
      </c>
      <c r="L20" s="149"/>
      <c r="M20" s="149">
        <f>IFERROR(INDEX(Raw!$H$6:$EZ$2076,MATCH($B20&amp;$D20&amp;$B$6,Raw!$A$6:$A$2076,0),MATCH(M$6,Raw!$H$5:$EZ$5,0))/60/60,"-")</f>
        <v>7815.6066666666675</v>
      </c>
      <c r="N20" s="364">
        <f>IFERROR(INDEX(Raw!$H$6:$EZ$2076,MATCH($B20&amp;$D20&amp;$B$6,Raw!$A$6:$A$2076,0),MATCH(N$6,Raw!$H$5:$EZ$5,0))/60/60/24,"-")</f>
        <v>9.1550925925925931E-3</v>
      </c>
      <c r="O20" s="365">
        <f>IFERROR(INDEX(Raw!$H$6:$EZ$2076,MATCH($B20&amp;$D20&amp;$B$6,Raw!$A$6:$A$2076,0),MATCH(O$6,Raw!$H$5:$EZ$5,0))/60/60/24,"-")</f>
        <v>1.7465277777777777E-2</v>
      </c>
      <c r="P20" s="149"/>
      <c r="Q20" s="149">
        <f>IFERROR(INDEX(Raw!$H$6:$EZ$2076,MATCH($B20&amp;$D20&amp;$B$6,Raw!$A$6:$A$2076,0),MATCH(Q$6,Raw!$H$5:$EZ$5,0)),"-")</f>
        <v>288995</v>
      </c>
      <c r="R20" s="149"/>
      <c r="S20" s="149">
        <f>IFERROR(INDEX(Raw!$H$6:$EZ$2076,MATCH($B20&amp;$D20&amp;$B$6,Raw!$A$6:$A$2076,0),MATCH(S$6,Raw!$H$5:$EZ$5,0))/60/60,"-")</f>
        <v>109566.86638888888</v>
      </c>
      <c r="T20" s="195">
        <f>IFERROR(INDEX(Raw!$H$6:$EZ$2076,MATCH($B20&amp;$D20&amp;$B$6,Raw!$A$6:$A$2076,0),MATCH(T$6,Raw!$H$5:$EZ$5,0))/60/60/24,"-")</f>
        <v>1.579861111111111E-2</v>
      </c>
      <c r="U20" s="195">
        <f>IFERROR(INDEX(Raw!$H$6:$EZ$2076,MATCH($B20&amp;$D20&amp;$B$6,Raw!$A$6:$A$2076,0),MATCH(U$6,Raw!$H$5:$EZ$5,0))/60/60/24,"-")</f>
        <v>3.3148148148148149E-2</v>
      </c>
      <c r="V20" s="149"/>
      <c r="W20" s="149">
        <f>IFERROR(INDEX(Raw!$H$6:$EZ$2076,MATCH($B20&amp;$D20&amp;$B$6,Raw!$A$6:$A$2076,0),MATCH(W$6,Raw!$H$5:$EZ$5,0)),"-")</f>
        <v>144395</v>
      </c>
      <c r="X20" s="149"/>
      <c r="Y20" s="149">
        <f>IFERROR(INDEX(Raw!$H$6:$EZ$2076,MATCH($B20&amp;$D20&amp;$B$6,Raw!$A$6:$A$2076,0),MATCH(Y$6,Raw!$H$5:$EZ$5,0))/60/60,"-")</f>
        <v>130399.87055555555</v>
      </c>
      <c r="Z20" s="195">
        <f>IFERROR(INDEX(Raw!$H$6:$EZ$2076,MATCH($B20&amp;$D20&amp;$B$6,Raw!$A$6:$A$2076,0),MATCH(Z$6,Raw!$H$5:$EZ$5,0))/60/60/24,"-")</f>
        <v>3.7627314814814815E-2</v>
      </c>
      <c r="AA20" s="195">
        <f>IFERROR(INDEX(Raw!$H$6:$EZ$2076,MATCH($B20&amp;$D20&amp;$B$6,Raw!$A$6:$A$2076,0),MATCH(AA$6,Raw!$H$5:$EZ$5,0))/60/60/24,"-")</f>
        <v>8.8171296296296289E-2</v>
      </c>
      <c r="AB20" s="149"/>
      <c r="AC20" s="149">
        <f>IFERROR(INDEX(Raw!$H$6:$EZ$2076,MATCH($B20&amp;$D20&amp;$B$6,Raw!$A$6:$A$2076,0),MATCH(AC$6,Raw!$H$5:$EZ$5,0)),"-")</f>
        <v>17285</v>
      </c>
      <c r="AD20" s="149"/>
      <c r="AE20" s="149">
        <f>IFERROR(INDEX(Raw!$H$6:$EZ$2076,MATCH($B20&amp;$D20&amp;$B$6,Raw!$A$6:$A$2076,0),MATCH(AE$6,Raw!$H$5:$EZ$5,0))/60/60,"-")</f>
        <v>23184.260277777779</v>
      </c>
      <c r="AF20" s="195">
        <f>IFERROR(INDEX(Raw!$H$6:$EZ$2076,MATCH($B20&amp;$D20&amp;$B$6,Raw!$A$6:$A$2076,0),MATCH(AF$6,Raw!$H$5:$EZ$5,0))/60/60/24,"-")</f>
        <v>5.5891203703703707E-2</v>
      </c>
      <c r="AG20" s="195">
        <f>IFERROR(INDEX(Raw!$H$6:$EZ$2076,MATCH($B20&amp;$D20&amp;$B$6,Raw!$A$6:$A$2076,0),MATCH(AG$6,Raw!$H$5:$EZ$5,0))/60/60/24,"-")</f>
        <v>0.12660879629629629</v>
      </c>
      <c r="AH20" s="38"/>
      <c r="AI20" s="149">
        <f>IFERROR(INDEX(Raw!$H$6:$EZ$2076,MATCH($B20&amp;$D20&amp;$B$6,Raw!$A$6:$A$2076,0),MATCH(AI$6,Raw!$H$5:$EZ$5,0)),"-")</f>
        <v>0</v>
      </c>
      <c r="AJ20" s="312"/>
      <c r="AK20" s="149">
        <f>IFERROR(INDEX(Raw!$H$6:$EZ$2076,MATCH($B20&amp;$D20&amp;$B$6,Raw!$A$6:$A$2076,0),MATCH(AK$6,Raw!$H$5:$EZ$5,0)),"-")</f>
        <v>0</v>
      </c>
    </row>
    <row r="21" spans="1:37" ht="12.75" customHeight="1" x14ac:dyDescent="0.25">
      <c r="A21" s="188">
        <f t="shared" si="23"/>
        <v>43070</v>
      </c>
      <c r="B21" s="145" t="s">
        <v>126</v>
      </c>
      <c r="C21" s="1" t="s">
        <v>139</v>
      </c>
      <c r="D21" s="2" t="s">
        <v>139</v>
      </c>
      <c r="E21" s="149">
        <f>IFERROR(INDEX(Raw!$H$6:$EZ$2076,MATCH($B21&amp;$D21&amp;$B$6,Raw!$A$6:$A$2076,0),MATCH(E$6,Raw!$H$5:$EZ$5,0)),"-")</f>
        <v>63476</v>
      </c>
      <c r="F21" s="149"/>
      <c r="G21" s="149">
        <f>IFERROR(INDEX(Raw!$H$6:$EZ$2076,MATCH($B21&amp;$D21&amp;$B$6,Raw!$A$6:$A$2076,0),MATCH(G$6,Raw!$H$5:$EZ$5,0))/60/60,"-")</f>
        <v>9379.4666666666672</v>
      </c>
      <c r="H21" s="364">
        <f>IFERROR(INDEX(Raw!$H$6:$EZ$2076,MATCH($B21&amp;$D21&amp;$B$6,Raw!$A$6:$A$2076,0),MATCH(H$6,Raw!$H$5:$EZ$5,0))/60/60/24,"-")</f>
        <v>6.1574074074074074E-3</v>
      </c>
      <c r="I21" s="368">
        <f>IFERROR(INDEX(Raw!$H$6:$EZ$2076,MATCH($B21&amp;$D21&amp;$B$6,Raw!$A$6:$A$2076,0),MATCH(I$6,Raw!$H$5:$EZ$5,0))/60/60/24,"-")</f>
        <v>1.0694444444444444E-2</v>
      </c>
      <c r="J21" s="149"/>
      <c r="K21" s="149">
        <f>IFERROR(INDEX(Raw!$H$6:$EZ$2076,MATCH($B21&amp;$D21&amp;$B$6,Raw!$A$6:$A$2076,0),MATCH(K$6,Raw!$H$5:$EZ$5,0)),"-")</f>
        <v>43136</v>
      </c>
      <c r="L21" s="149"/>
      <c r="M21" s="149">
        <f>IFERROR(INDEX(Raw!$H$6:$EZ$2076,MATCH($B21&amp;$D21&amp;$B$6,Raw!$A$6:$A$2076,0),MATCH(M$6,Raw!$H$5:$EZ$5,0))/60/60,"-")</f>
        <v>10371.073055555555</v>
      </c>
      <c r="N21" s="364">
        <f>IFERROR(INDEX(Raw!$H$6:$EZ$2076,MATCH($B21&amp;$D21&amp;$B$6,Raw!$A$6:$A$2076,0),MATCH(N$6,Raw!$H$5:$EZ$5,0))/60/60/24,"-")</f>
        <v>1.0023148148148147E-2</v>
      </c>
      <c r="O21" s="365">
        <f>IFERROR(INDEX(Raw!$H$6:$EZ$2076,MATCH($B21&amp;$D21&amp;$B$6,Raw!$A$6:$A$2076,0),MATCH(O$6,Raw!$H$5:$EZ$5,0))/60/60/24,"-")</f>
        <v>1.9027777777777779E-2</v>
      </c>
      <c r="P21" s="149"/>
      <c r="Q21" s="149">
        <f>IFERROR(INDEX(Raw!$H$6:$EZ$2076,MATCH($B21&amp;$D21&amp;$B$6,Raw!$A$6:$A$2076,0),MATCH(Q$6,Raw!$H$5:$EZ$5,0)),"-")</f>
        <v>394375</v>
      </c>
      <c r="R21" s="149"/>
      <c r="S21" s="149">
        <f>IFERROR(INDEX(Raw!$H$6:$EZ$2076,MATCH($B21&amp;$D21&amp;$B$6,Raw!$A$6:$A$2076,0),MATCH(S$6,Raw!$H$5:$EZ$5,0))/60/60,"-")</f>
        <v>194564.5772222222</v>
      </c>
      <c r="T21" s="195">
        <f>IFERROR(INDEX(Raw!$H$6:$EZ$2076,MATCH($B21&amp;$D21&amp;$B$6,Raw!$A$6:$A$2076,0),MATCH(T$6,Raw!$H$5:$EZ$5,0))/60/60/24,"-")</f>
        <v>2.0555555555555556E-2</v>
      </c>
      <c r="U21" s="195">
        <f>IFERROR(INDEX(Raw!$H$6:$EZ$2076,MATCH($B21&amp;$D21&amp;$B$6,Raw!$A$6:$A$2076,0),MATCH(U$6,Raw!$H$5:$EZ$5,0))/60/60/24,"-")</f>
        <v>4.3738425925925924E-2</v>
      </c>
      <c r="V21" s="149"/>
      <c r="W21" s="149">
        <f>IFERROR(INDEX(Raw!$H$6:$EZ$2076,MATCH($B21&amp;$D21&amp;$B$6,Raw!$A$6:$A$2076,0),MATCH(W$6,Raw!$H$5:$EZ$5,0)),"-")</f>
        <v>179315</v>
      </c>
      <c r="X21" s="149"/>
      <c r="Y21" s="149">
        <f>IFERROR(INDEX(Raw!$H$6:$EZ$2076,MATCH($B21&amp;$D21&amp;$B$6,Raw!$A$6:$A$2076,0),MATCH(Y$6,Raw!$H$5:$EZ$5,0))/60/60,"-")</f>
        <v>236132.76527777777</v>
      </c>
      <c r="Z21" s="195">
        <f>IFERROR(INDEX(Raw!$H$6:$EZ$2076,MATCH($B21&amp;$D21&amp;$B$6,Raw!$A$6:$A$2076,0),MATCH(Z$6,Raw!$H$5:$EZ$5,0))/60/60/24,"-")</f>
        <v>5.4872685185185184E-2</v>
      </c>
      <c r="AA21" s="195">
        <f>IFERROR(INDEX(Raw!$H$6:$EZ$2076,MATCH($B21&amp;$D21&amp;$B$6,Raw!$A$6:$A$2076,0),MATCH(AA$6,Raw!$H$5:$EZ$5,0))/60/60/24,"-")</f>
        <v>0.12972222222222224</v>
      </c>
      <c r="AB21" s="149"/>
      <c r="AC21" s="149">
        <f>IFERROR(INDEX(Raw!$H$6:$EZ$2076,MATCH($B21&amp;$D21&amp;$B$6,Raw!$A$6:$A$2076,0),MATCH(AC$6,Raw!$H$5:$EZ$5,0)),"-")</f>
        <v>19616</v>
      </c>
      <c r="AD21" s="149"/>
      <c r="AE21" s="149">
        <f>IFERROR(INDEX(Raw!$H$6:$EZ$2076,MATCH($B21&amp;$D21&amp;$B$6,Raw!$A$6:$A$2076,0),MATCH(AE$6,Raw!$H$5:$EZ$5,0))/60/60,"-")</f>
        <v>34885.272222222222</v>
      </c>
      <c r="AF21" s="195">
        <f>IFERROR(INDEX(Raw!$H$6:$EZ$2076,MATCH($B21&amp;$D21&amp;$B$6,Raw!$A$6:$A$2076,0),MATCH(AF$6,Raw!$H$5:$EZ$5,0))/60/60/24,"-")</f>
        <v>7.4097222222222217E-2</v>
      </c>
      <c r="AG21" s="195">
        <f>IFERROR(INDEX(Raw!$H$6:$EZ$2076,MATCH($B21&amp;$D21&amp;$B$6,Raw!$A$6:$A$2076,0),MATCH(AG$6,Raw!$H$5:$EZ$5,0))/60/60/24,"-")</f>
        <v>0.17278935185185185</v>
      </c>
      <c r="AH21" s="38"/>
      <c r="AI21" s="149">
        <f>IFERROR(INDEX(Raw!$H$6:$EZ$2076,MATCH($B21&amp;$D21&amp;$B$6,Raw!$A$6:$A$2076,0),MATCH(AI$6,Raw!$H$5:$EZ$5,0)),"-")</f>
        <v>0</v>
      </c>
      <c r="AJ21" s="312"/>
      <c r="AK21" s="149">
        <f>IFERROR(INDEX(Raw!$H$6:$EZ$2076,MATCH($B21&amp;$D21&amp;$B$6,Raw!$A$6:$A$2076,0),MATCH(AK$6,Raw!$H$5:$EZ$5,0)),"-")</f>
        <v>0</v>
      </c>
    </row>
    <row r="22" spans="1:37" ht="17.5" x14ac:dyDescent="0.35">
      <c r="A22" s="188">
        <f t="shared" si="23"/>
        <v>43101</v>
      </c>
      <c r="B22" s="145" t="s">
        <v>126</v>
      </c>
      <c r="C22" s="1" t="s">
        <v>140</v>
      </c>
      <c r="D22" s="99" t="s">
        <v>140</v>
      </c>
      <c r="E22" s="149">
        <f>IFERROR(INDEX(Raw!$H$6:$EZ$2076,MATCH($B22&amp;$D22&amp;$B$6,Raw!$A$6:$A$2076,0),MATCH(E$6,Raw!$H$5:$EZ$5,0)),"-")</f>
        <v>60170</v>
      </c>
      <c r="F22" s="149"/>
      <c r="G22" s="149">
        <f>IFERROR(INDEX(Raw!$H$6:$EZ$2076,MATCH($B22&amp;$D22&amp;$B$6,Raw!$A$6:$A$2076,0),MATCH(G$6,Raw!$H$5:$EZ$5,0))/60/60,"-")</f>
        <v>8343.0102777777774</v>
      </c>
      <c r="H22" s="364">
        <f>IFERROR(INDEX(Raw!$H$6:$EZ$2076,MATCH($B22&amp;$D22&amp;$B$6,Raw!$A$6:$A$2076,0),MATCH(H$6,Raw!$H$5:$EZ$5,0))/60/60/24,"-")</f>
        <v>5.7754629629629623E-3</v>
      </c>
      <c r="I22" s="368">
        <f>IFERROR(INDEX(Raw!$H$6:$EZ$2076,MATCH($B22&amp;$D22&amp;$B$6,Raw!$A$6:$A$2076,0),MATCH(I$6,Raw!$H$5:$EZ$5,0))/60/60/24,"-")</f>
        <v>1.005787037037037E-2</v>
      </c>
      <c r="J22" s="149"/>
      <c r="K22" s="149">
        <f>IFERROR(INDEX(Raw!$H$6:$EZ$2076,MATCH($B22&amp;$D22&amp;$B$6,Raw!$A$6:$A$2076,0),MATCH(K$6,Raw!$H$5:$EZ$5,0)),"-")</f>
        <v>40663</v>
      </c>
      <c r="L22" s="149"/>
      <c r="M22" s="149">
        <f>IFERROR(INDEX(Raw!$H$6:$EZ$2076,MATCH($B22&amp;$D22&amp;$B$6,Raw!$A$6:$A$2076,0),MATCH(M$6,Raw!$H$5:$EZ$5,0))/60/60,"-")</f>
        <v>9359.4650000000001</v>
      </c>
      <c r="N22" s="364">
        <f>IFERROR(INDEX(Raw!$H$6:$EZ$2076,MATCH($B22&amp;$D22&amp;$B$6,Raw!$A$6:$A$2076,0),MATCH(N$6,Raw!$H$5:$EZ$5,0))/60/60/24,"-")</f>
        <v>9.5949074074074079E-3</v>
      </c>
      <c r="O22" s="365">
        <f>IFERROR(INDEX(Raw!$H$6:$EZ$2076,MATCH($B22&amp;$D22&amp;$B$6,Raw!$A$6:$A$2076,0),MATCH(O$6,Raw!$H$5:$EZ$5,0))/60/60/24,"-")</f>
        <v>1.8124999999999999E-2</v>
      </c>
      <c r="P22" s="149"/>
      <c r="Q22" s="149">
        <f>IFERROR(INDEX(Raw!$H$6:$EZ$2076,MATCH($B22&amp;$D22&amp;$B$6,Raw!$A$6:$A$2076,0),MATCH(Q$6,Raw!$H$5:$EZ$5,0)),"-")</f>
        <v>373093</v>
      </c>
      <c r="R22" s="149"/>
      <c r="S22" s="149">
        <f>IFERROR(INDEX(Raw!$H$6:$EZ$2076,MATCH($B22&amp;$D22&amp;$B$6,Raw!$A$6:$A$2076,0),MATCH(S$6,Raw!$H$5:$EZ$5,0))/60/60,"-")</f>
        <v>162098.03805555555</v>
      </c>
      <c r="T22" s="195">
        <f>IFERROR(INDEX(Raw!$H$6:$EZ$2076,MATCH($B22&amp;$D22&amp;$B$6,Raw!$A$6:$A$2076,0),MATCH(T$6,Raw!$H$5:$EZ$5,0))/60/60/24,"-")</f>
        <v>1.8101851851851852E-2</v>
      </c>
      <c r="U22" s="195">
        <f>IFERROR(INDEX(Raw!$H$6:$EZ$2076,MATCH($B22&amp;$D22&amp;$B$6,Raw!$A$6:$A$2076,0),MATCH(U$6,Raw!$H$5:$EZ$5,0))/60/60/24,"-")</f>
        <v>3.8576388888888889E-2</v>
      </c>
      <c r="V22" s="149"/>
      <c r="W22" s="149">
        <f>IFERROR(INDEX(Raw!$H$6:$EZ$2076,MATCH($B22&amp;$D22&amp;$B$6,Raw!$A$6:$A$2076,0),MATCH(W$6,Raw!$H$5:$EZ$5,0)),"-")</f>
        <v>177982</v>
      </c>
      <c r="X22" s="149"/>
      <c r="Y22" s="149">
        <f>IFERROR(INDEX(Raw!$H$6:$EZ$2076,MATCH($B22&amp;$D22&amp;$B$6,Raw!$A$6:$A$2076,0),MATCH(Y$6,Raw!$H$5:$EZ$5,0))/60/60,"-")</f>
        <v>186993.17055555555</v>
      </c>
      <c r="Z22" s="195">
        <f>IFERROR(INDEX(Raw!$H$6:$EZ$2076,MATCH($B22&amp;$D22&amp;$B$6,Raw!$A$6:$A$2076,0),MATCH(Z$6,Raw!$H$5:$EZ$5,0))/60/60/24,"-")</f>
        <v>4.3773148148148144E-2</v>
      </c>
      <c r="AA22" s="195">
        <f>IFERROR(INDEX(Raw!$H$6:$EZ$2076,MATCH($B22&amp;$D22&amp;$B$6,Raw!$A$6:$A$2076,0),MATCH(AA$6,Raw!$H$5:$EZ$5,0))/60/60/24,"-")</f>
        <v>0.10297453703703703</v>
      </c>
      <c r="AB22" s="149"/>
      <c r="AC22" s="149">
        <f>IFERROR(INDEX(Raw!$H$6:$EZ$2076,MATCH($B22&amp;$D22&amp;$B$6,Raw!$A$6:$A$2076,0),MATCH(AC$6,Raw!$H$5:$EZ$5,0)),"-")</f>
        <v>20024</v>
      </c>
      <c r="AD22" s="149"/>
      <c r="AE22" s="149">
        <f>IFERROR(INDEX(Raw!$H$6:$EZ$2076,MATCH($B22&amp;$D22&amp;$B$6,Raw!$A$6:$A$2076,0),MATCH(AE$6,Raw!$H$5:$EZ$5,0))/60/60,"-")</f>
        <v>29185.25277777778</v>
      </c>
      <c r="AF22" s="195">
        <f>IFERROR(INDEX(Raw!$H$6:$EZ$2076,MATCH($B22&amp;$D22&amp;$B$6,Raw!$A$6:$A$2076,0),MATCH(AF$6,Raw!$H$5:$EZ$5,0))/60/60/24,"-")</f>
        <v>6.0729166666666667E-2</v>
      </c>
      <c r="AG22" s="195">
        <f>IFERROR(INDEX(Raw!$H$6:$EZ$2076,MATCH($B22&amp;$D22&amp;$B$6,Raw!$A$6:$A$2076,0),MATCH(AG$6,Raw!$H$5:$EZ$5,0))/60/60/24,"-")</f>
        <v>0.13612268518518519</v>
      </c>
      <c r="AH22" s="38"/>
      <c r="AI22" s="149">
        <f>IFERROR(INDEX(Raw!$H$6:$EZ$2076,MATCH($B22&amp;$D22&amp;$B$6,Raw!$A$6:$A$2076,0),MATCH(AI$6,Raw!$H$5:$EZ$5,0)),"-")</f>
        <v>0</v>
      </c>
      <c r="AJ22" s="312"/>
      <c r="AK22" s="149">
        <f>IFERROR(INDEX(Raw!$H$6:$EZ$2076,MATCH($B22&amp;$D22&amp;$B$6,Raw!$A$6:$A$2076,0),MATCH(AK$6,Raw!$H$5:$EZ$5,0)),"-")</f>
        <v>0</v>
      </c>
    </row>
    <row r="23" spans="1:37" x14ac:dyDescent="0.25">
      <c r="A23" s="188">
        <f t="shared" si="23"/>
        <v>43132</v>
      </c>
      <c r="B23" s="145" t="s">
        <v>126</v>
      </c>
      <c r="C23" s="1" t="s">
        <v>141</v>
      </c>
      <c r="D23" s="2" t="s">
        <v>141</v>
      </c>
      <c r="E23" s="149">
        <f>IFERROR(INDEX(Raw!$H$6:$EZ$2076,MATCH($B23&amp;$D23&amp;$B$6,Raw!$A$6:$A$2076,0),MATCH(E$6,Raw!$H$5:$EZ$5,0)),"-")</f>
        <v>52766</v>
      </c>
      <c r="F23" s="149"/>
      <c r="G23" s="149">
        <f>IFERROR(INDEX(Raw!$H$6:$EZ$2076,MATCH($B23&amp;$D23&amp;$B$6,Raw!$A$6:$A$2076,0),MATCH(G$6,Raw!$H$5:$EZ$5,0))/60/60,"-")</f>
        <v>7284.1355555555556</v>
      </c>
      <c r="H23" s="364">
        <f>IFERROR(INDEX(Raw!$H$6:$EZ$2076,MATCH($B23&amp;$D23&amp;$B$6,Raw!$A$6:$A$2076,0),MATCH(H$6,Raw!$H$5:$EZ$5,0))/60/60/24,"-")</f>
        <v>5.7523148148148143E-3</v>
      </c>
      <c r="I23" s="368">
        <f>IFERROR(INDEX(Raw!$H$6:$EZ$2076,MATCH($B23&amp;$D23&amp;$B$6,Raw!$A$6:$A$2076,0),MATCH(I$6,Raw!$H$5:$EZ$5,0))/60/60/24,"-")</f>
        <v>9.9189814814814817E-3</v>
      </c>
      <c r="J23" s="149"/>
      <c r="K23" s="149">
        <f>IFERROR(INDEX(Raw!$H$6:$EZ$2076,MATCH($B23&amp;$D23&amp;$B$6,Raw!$A$6:$A$2076,0),MATCH(K$6,Raw!$H$5:$EZ$5,0)),"-")</f>
        <v>36035</v>
      </c>
      <c r="L23" s="149"/>
      <c r="M23" s="149">
        <f>IFERROR(INDEX(Raw!$H$6:$EZ$2076,MATCH($B23&amp;$D23&amp;$B$6,Raw!$A$6:$A$2076,0),MATCH(M$6,Raw!$H$5:$EZ$5,0))/60/60,"-")</f>
        <v>8261.434444444445</v>
      </c>
      <c r="N23" s="364">
        <f>IFERROR(INDEX(Raw!$H$6:$EZ$2076,MATCH($B23&amp;$D23&amp;$B$6,Raw!$A$6:$A$2076,0),MATCH(N$6,Raw!$H$5:$EZ$5,0))/60/60/24,"-")</f>
        <v>9.5486111111111101E-3</v>
      </c>
      <c r="O23" s="365">
        <f>IFERROR(INDEX(Raw!$H$6:$EZ$2076,MATCH($B23&amp;$D23&amp;$B$6,Raw!$A$6:$A$2076,0),MATCH(O$6,Raw!$H$5:$EZ$5,0))/60/60/24,"-")</f>
        <v>1.818287037037037E-2</v>
      </c>
      <c r="P23" s="149"/>
      <c r="Q23" s="149">
        <f>IFERROR(INDEX(Raw!$H$6:$EZ$2076,MATCH($B23&amp;$D23&amp;$B$6,Raw!$A$6:$A$2076,0),MATCH(Q$6,Raw!$H$5:$EZ$5,0)),"-")</f>
        <v>328216</v>
      </c>
      <c r="R23" s="149"/>
      <c r="S23" s="149">
        <f>IFERROR(INDEX(Raw!$H$6:$EZ$2076,MATCH($B23&amp;$D23&amp;$B$6,Raw!$A$6:$A$2076,0),MATCH(S$6,Raw!$H$5:$EZ$5,0))/60/60,"-")</f>
        <v>139968.58694444445</v>
      </c>
      <c r="T23" s="195">
        <f>IFERROR(INDEX(Raw!$H$6:$EZ$2076,MATCH($B23&amp;$D23&amp;$B$6,Raw!$A$6:$A$2076,0),MATCH(T$6,Raw!$H$5:$EZ$5,0))/60/60/24,"-")</f>
        <v>1.7766203703703704E-2</v>
      </c>
      <c r="U23" s="195">
        <f>IFERROR(INDEX(Raw!$H$6:$EZ$2076,MATCH($B23&amp;$D23&amp;$B$6,Raw!$A$6:$A$2076,0),MATCH(U$6,Raw!$H$5:$EZ$5,0))/60/60/24,"-")</f>
        <v>3.7476851851851851E-2</v>
      </c>
      <c r="V23" s="149"/>
      <c r="W23" s="149">
        <f>IFERROR(INDEX(Raw!$H$6:$EZ$2076,MATCH($B23&amp;$D23&amp;$B$6,Raw!$A$6:$A$2076,0),MATCH(W$6,Raw!$H$5:$EZ$5,0)),"-")</f>
        <v>162470</v>
      </c>
      <c r="X23" s="149"/>
      <c r="Y23" s="149">
        <f>IFERROR(INDEX(Raw!$H$6:$EZ$2076,MATCH($B23&amp;$D23&amp;$B$6,Raw!$A$6:$A$2076,0),MATCH(Y$6,Raw!$H$5:$EZ$5,0))/60/60,"-")</f>
        <v>185856.04499999998</v>
      </c>
      <c r="Z23" s="195">
        <f>IFERROR(INDEX(Raw!$H$6:$EZ$2076,MATCH($B23&amp;$D23&amp;$B$6,Raw!$A$6:$A$2076,0),MATCH(Z$6,Raw!$H$5:$EZ$5,0))/60/60/24,"-")</f>
        <v>4.7662037037037037E-2</v>
      </c>
      <c r="AA23" s="195">
        <f>IFERROR(INDEX(Raw!$H$6:$EZ$2076,MATCH($B23&amp;$D23&amp;$B$6,Raw!$A$6:$A$2076,0),MATCH(AA$6,Raw!$H$5:$EZ$5,0))/60/60/24,"-")</f>
        <v>0.11221064814814814</v>
      </c>
      <c r="AB23" s="149"/>
      <c r="AC23" s="149">
        <f>IFERROR(INDEX(Raw!$H$6:$EZ$2076,MATCH($B23&amp;$D23&amp;$B$6,Raw!$A$6:$A$2076,0),MATCH(AC$6,Raw!$H$5:$EZ$5,0)),"-")</f>
        <v>17534</v>
      </c>
      <c r="AD23" s="149"/>
      <c r="AE23" s="149">
        <f>IFERROR(INDEX(Raw!$H$6:$EZ$2076,MATCH($B23&amp;$D23&amp;$B$6,Raw!$A$6:$A$2076,0),MATCH(AE$6,Raw!$H$5:$EZ$5,0))/60/60,"-")</f>
        <v>27358.895555555555</v>
      </c>
      <c r="AF23" s="195">
        <f>IFERROR(INDEX(Raw!$H$6:$EZ$2076,MATCH($B23&amp;$D23&amp;$B$6,Raw!$A$6:$A$2076,0),MATCH(AF$6,Raw!$H$5:$EZ$5,0))/60/60/24,"-")</f>
        <v>6.5011574074074069E-2</v>
      </c>
      <c r="AG23" s="195">
        <f>IFERROR(INDEX(Raw!$H$6:$EZ$2076,MATCH($B23&amp;$D23&amp;$B$6,Raw!$A$6:$A$2076,0),MATCH(AG$6,Raw!$H$5:$EZ$5,0))/60/60/24,"-")</f>
        <v>0.14571759259259259</v>
      </c>
      <c r="AH23" s="38"/>
      <c r="AI23" s="149">
        <f>IFERROR(INDEX(Raw!$H$6:$EZ$2076,MATCH($B23&amp;$D23&amp;$B$6,Raw!$A$6:$A$2076,0),MATCH(AI$6,Raw!$H$5:$EZ$5,0)),"-")</f>
        <v>0</v>
      </c>
      <c r="AJ23" s="312"/>
      <c r="AK23" s="149">
        <f>IFERROR(INDEX(Raw!$H$6:$EZ$2076,MATCH($B23&amp;$D23&amp;$B$6,Raw!$A$6:$A$2076,0),MATCH(AK$6,Raw!$H$5:$EZ$5,0)),"-")</f>
        <v>0</v>
      </c>
    </row>
    <row r="24" spans="1:37" collapsed="1" x14ac:dyDescent="0.25">
      <c r="A24" s="188">
        <f t="shared" si="23"/>
        <v>43160</v>
      </c>
      <c r="B24" s="147" t="s">
        <v>126</v>
      </c>
      <c r="C24" s="12" t="s">
        <v>142</v>
      </c>
      <c r="D24" s="95" t="s">
        <v>142</v>
      </c>
      <c r="E24" s="152">
        <f>IFERROR(INDEX(Raw!$H$6:$EZ$2076,MATCH($B24&amp;$D24&amp;$B$6,Raw!$A$6:$A$2076,0),MATCH(E$6,Raw!$H$5:$EZ$5,0)),"-")</f>
        <v>58932</v>
      </c>
      <c r="F24" s="152"/>
      <c r="G24" s="152">
        <f>IFERROR(INDEX(Raw!$H$6:$EZ$2076,MATCH($B24&amp;$D24&amp;$B$6,Raw!$A$6:$A$2076,0),MATCH(G$6,Raw!$H$5:$EZ$5,0))/60/60,"-")</f>
        <v>8423.2366666666676</v>
      </c>
      <c r="H24" s="369">
        <f>IFERROR(INDEX(Raw!$H$6:$EZ$2076,MATCH($B24&amp;$D24&amp;$B$6,Raw!$A$6:$A$2076,0),MATCH(H$6,Raw!$H$5:$EZ$5,0))/60/60/24,"-")</f>
        <v>5.9606481481481489E-3</v>
      </c>
      <c r="I24" s="370">
        <f>IFERROR(INDEX(Raw!$H$6:$EZ$2076,MATCH($B24&amp;$D24&amp;$B$6,Raw!$A$6:$A$2076,0),MATCH(I$6,Raw!$H$5:$EZ$5,0))/60/60/24,"-")</f>
        <v>1.037037037037037E-2</v>
      </c>
      <c r="J24" s="149"/>
      <c r="K24" s="152">
        <f>IFERROR(INDEX(Raw!$H$6:$EZ$2076,MATCH($B24&amp;$D24&amp;$B$6,Raw!$A$6:$A$2076,0),MATCH(K$6,Raw!$H$5:$EZ$5,0)),"-")</f>
        <v>39934</v>
      </c>
      <c r="L24" s="152"/>
      <c r="M24" s="152">
        <f>IFERROR(INDEX(Raw!$H$6:$EZ$2076,MATCH($B24&amp;$D24&amp;$B$6,Raw!$A$6:$A$2076,0),MATCH(M$6,Raw!$H$5:$EZ$5,0))/60/60,"-")</f>
        <v>9392.8808333333327</v>
      </c>
      <c r="N24" s="369">
        <f>IFERROR(INDEX(Raw!$H$6:$EZ$2076,MATCH($B24&amp;$D24&amp;$B$6,Raw!$A$6:$A$2076,0),MATCH(N$6,Raw!$H$5:$EZ$5,0))/60/60/24,"-")</f>
        <v>9.8032407407407408E-3</v>
      </c>
      <c r="O24" s="370">
        <f>IFERROR(INDEX(Raw!$H$6:$EZ$2076,MATCH($B24&amp;$D24&amp;$B$6,Raw!$A$6:$A$2076,0),MATCH(O$6,Raw!$H$5:$EZ$5,0))/60/60/24,"-")</f>
        <v>1.8437499999999999E-2</v>
      </c>
      <c r="P24" s="149"/>
      <c r="Q24" s="152">
        <f>IFERROR(INDEX(Raw!$H$6:$EZ$2076,MATCH($B24&amp;$D24&amp;$B$6,Raw!$A$6:$A$2076,0),MATCH(Q$6,Raw!$H$5:$EZ$5,0)),"-")</f>
        <v>371274</v>
      </c>
      <c r="R24" s="149"/>
      <c r="S24" s="152">
        <f>IFERROR(INDEX(Raw!$H$6:$EZ$2076,MATCH($B24&amp;$D24&amp;$B$6,Raw!$A$6:$A$2076,0),MATCH(S$6,Raw!$H$5:$EZ$5,0))/60/60,"-")</f>
        <v>171646.42666666667</v>
      </c>
      <c r="T24" s="255">
        <f>IFERROR(INDEX(Raw!$H$6:$EZ$2076,MATCH($B24&amp;$D24&amp;$B$6,Raw!$A$6:$A$2076,0),MATCH(T$6,Raw!$H$5:$EZ$5,0))/60/60/24,"-")</f>
        <v>1.9259259259259261E-2</v>
      </c>
      <c r="U24" s="255">
        <f>IFERROR(INDEX(Raw!$H$6:$EZ$2076,MATCH($B24&amp;$D24&amp;$B$6,Raw!$A$6:$A$2076,0),MATCH(U$6,Raw!$H$5:$EZ$5,0))/60/60/24,"-")</f>
        <v>4.116898148148148E-2</v>
      </c>
      <c r="V24" s="149"/>
      <c r="W24" s="152">
        <f>IFERROR(INDEX(Raw!$H$6:$EZ$2076,MATCH($B24&amp;$D24&amp;$B$6,Raw!$A$6:$A$2076,0),MATCH(W$6,Raw!$H$5:$EZ$5,0)),"-")</f>
        <v>172617</v>
      </c>
      <c r="X24" s="152"/>
      <c r="Y24" s="152">
        <f>IFERROR(INDEX(Raw!$H$6:$EZ$2076,MATCH($B24&amp;$D24&amp;$B$6,Raw!$A$6:$A$2076,0),MATCH(Y$6,Raw!$H$5:$EZ$5,0))/60/60,"-")</f>
        <v>216443.41083333333</v>
      </c>
      <c r="Z24" s="255">
        <f>IFERROR(INDEX(Raw!$H$6:$EZ$2076,MATCH($B24&amp;$D24&amp;$B$6,Raw!$A$6:$A$2076,0),MATCH(Z$6,Raw!$H$5:$EZ$5,0))/60/60/24,"-")</f>
        <v>5.2245370370370366E-2</v>
      </c>
      <c r="AA24" s="255">
        <f>IFERROR(INDEX(Raw!$H$6:$EZ$2076,MATCH($B24&amp;$D24&amp;$B$6,Raw!$A$6:$A$2076,0),MATCH(AA$6,Raw!$H$5:$EZ$5,0))/60/60/24,"-")</f>
        <v>0.12472222222222222</v>
      </c>
      <c r="AB24" s="149"/>
      <c r="AC24" s="152">
        <f>IFERROR(INDEX(Raw!$H$6:$EZ$2076,MATCH($B24&amp;$D24&amp;$B$6,Raw!$A$6:$A$2076,0),MATCH(AC$6,Raw!$H$5:$EZ$5,0)),"-")</f>
        <v>18387</v>
      </c>
      <c r="AD24" s="152"/>
      <c r="AE24" s="152">
        <f>IFERROR(INDEX(Raw!$H$6:$EZ$2076,MATCH($B24&amp;$D24&amp;$B$6,Raw!$A$6:$A$2076,0),MATCH(AE$6,Raw!$H$5:$EZ$5,0))/60/60,"-")</f>
        <v>29893.996111111112</v>
      </c>
      <c r="AF24" s="255">
        <f>IFERROR(INDEX(Raw!$H$6:$EZ$2076,MATCH($B24&amp;$D24&amp;$B$6,Raw!$A$6:$A$2076,0),MATCH(AF$6,Raw!$H$5:$EZ$5,0))/60/60/24,"-")</f>
        <v>6.7743055555555556E-2</v>
      </c>
      <c r="AG24" s="255">
        <f>IFERROR(INDEX(Raw!$H$6:$EZ$2076,MATCH($B24&amp;$D24&amp;$B$6,Raw!$A$6:$A$2076,0),MATCH(AG$6,Raw!$H$5:$EZ$5,0))/60/60/24,"-")</f>
        <v>0.15094907407407407</v>
      </c>
      <c r="AH24" s="38"/>
      <c r="AI24" s="152">
        <f>IFERROR(INDEX(Raw!$H$6:$EZ$2076,MATCH($B24&amp;$D24&amp;$B$6,Raw!$A$6:$A$2076,0),MATCH(AI$6,Raw!$H$5:$EZ$5,0)),"-")</f>
        <v>0</v>
      </c>
      <c r="AJ24" s="312"/>
      <c r="AK24" s="152">
        <f>IFERROR(INDEX(Raw!$H$6:$EZ$2076,MATCH($B24&amp;$D24&amp;$B$6,Raw!$A$6:$A$2076,0),MATCH(AK$6,Raw!$H$5:$EZ$5,0)),"-")</f>
        <v>0</v>
      </c>
    </row>
    <row r="25" spans="1:37" ht="17.5" x14ac:dyDescent="0.35">
      <c r="A25" s="188">
        <f t="shared" si="23"/>
        <v>43191</v>
      </c>
      <c r="B25" s="143" t="s">
        <v>128</v>
      </c>
      <c r="C25" s="1" t="s">
        <v>143</v>
      </c>
      <c r="D25" s="99" t="s">
        <v>143</v>
      </c>
      <c r="E25" s="149">
        <f>IFERROR(INDEX(Raw!$H$6:$EZ$2076,MATCH($B25&amp;$D25&amp;$B$6,Raw!$A$6:$A$2076,0),MATCH(E$6,Raw!$H$5:$EZ$5,0)),"-")</f>
        <v>54279</v>
      </c>
      <c r="F25" s="149"/>
      <c r="G25" s="149">
        <f>IFERROR(INDEX(Raw!$H$6:$EZ$2076,MATCH($B25&amp;$D25&amp;$B$6,Raw!$A$6:$A$2076,0),MATCH(G$6,Raw!$H$5:$EZ$5,0))/60/60,"-")</f>
        <v>6893.5638888888889</v>
      </c>
      <c r="H25" s="364">
        <f>IFERROR(INDEX(Raw!$H$6:$EZ$2076,MATCH($B25&amp;$D25&amp;$B$6,Raw!$A$6:$A$2076,0),MATCH(H$6,Raw!$H$5:$EZ$5,0))/60/60/24,"-")</f>
        <v>5.2893518518518515E-3</v>
      </c>
      <c r="I25" s="368">
        <f>IFERROR(INDEX(Raw!$H$6:$EZ$2076,MATCH($B25&amp;$D25&amp;$B$6,Raw!$A$6:$A$2076,0),MATCH(I$6,Raw!$H$5:$EZ$5,0))/60/60/24,"-")</f>
        <v>9.3055555555555548E-3</v>
      </c>
      <c r="J25" s="149"/>
      <c r="K25" s="149">
        <f>IFERROR(INDEX(Raw!$H$6:$EZ$2076,MATCH($B25&amp;$D25&amp;$B$6,Raw!$A$6:$A$2076,0),MATCH(K$6,Raw!$H$5:$EZ$5,0)),"-")</f>
        <v>37110</v>
      </c>
      <c r="L25" s="149"/>
      <c r="M25" s="149">
        <f>IFERROR(INDEX(Raw!$H$6:$EZ$2076,MATCH($B25&amp;$D25&amp;$B$6,Raw!$A$6:$A$2076,0),MATCH(M$6,Raw!$H$5:$EZ$5,0))/60/60,"-")</f>
        <v>7486.5294444444444</v>
      </c>
      <c r="N25" s="364">
        <f>IFERROR(INDEX(Raw!$H$6:$EZ$2076,MATCH($B25&amp;$D25&amp;$B$6,Raw!$A$6:$A$2076,0),MATCH(N$6,Raw!$H$5:$EZ$5,0))/60/60/24,"-")</f>
        <v>8.4027777777777781E-3</v>
      </c>
      <c r="O25" s="365">
        <f>IFERROR(INDEX(Raw!$H$6:$EZ$2076,MATCH($B25&amp;$D25&amp;$B$6,Raw!$A$6:$A$2076,0),MATCH(O$6,Raw!$H$5:$EZ$5,0))/60/60/24,"-")</f>
        <v>1.5416666666666667E-2</v>
      </c>
      <c r="P25" s="149"/>
      <c r="Q25" s="149">
        <f>IFERROR(INDEX(Raw!$H$6:$EZ$2076,MATCH($B25&amp;$D25&amp;$B$6,Raw!$A$6:$A$2076,0),MATCH(Q$6,Raw!$H$5:$EZ$5,0)),"-")</f>
        <v>338826</v>
      </c>
      <c r="R25" s="149"/>
      <c r="S25" s="149">
        <f>IFERROR(INDEX(Raw!$H$6:$EZ$2076,MATCH($B25&amp;$D25&amp;$B$6,Raw!$A$6:$A$2076,0),MATCH(S$6,Raw!$H$5:$EZ$5,0))/60/60,"-")</f>
        <v>113778.87916666667</v>
      </c>
      <c r="T25" s="195">
        <f>IFERROR(INDEX(Raw!$H$6:$EZ$2076,MATCH($B25&amp;$D25&amp;$B$6,Raw!$A$6:$A$2076,0),MATCH(T$6,Raw!$H$5:$EZ$5,0))/60/60/24,"-")</f>
        <v>1.3993055555555555E-2</v>
      </c>
      <c r="U25" s="195">
        <f>IFERROR(INDEX(Raw!$H$6:$EZ$2076,MATCH($B25&amp;$D25&amp;$B$6,Raw!$A$6:$A$2076,0),MATCH(U$6,Raw!$H$5:$EZ$5,0))/60/60/24,"-")</f>
        <v>2.8749999999999998E-2</v>
      </c>
      <c r="V25" s="149"/>
      <c r="W25" s="149">
        <f>IFERROR(INDEX(Raw!$H$6:$EZ$2076,MATCH($B25&amp;$D25&amp;$B$6,Raw!$A$6:$A$2076,0),MATCH(W$6,Raw!$H$5:$EZ$5,0)),"-")</f>
        <v>176747</v>
      </c>
      <c r="X25" s="149"/>
      <c r="Y25" s="149">
        <f>IFERROR(INDEX(Raw!$H$6:$EZ$2076,MATCH($B25&amp;$D25&amp;$B$6,Raw!$A$6:$A$2076,0),MATCH(Y$6,Raw!$H$5:$EZ$5,0))/60/60,"-")</f>
        <v>144884.21722222221</v>
      </c>
      <c r="Z25" s="195">
        <f>IFERROR(INDEX(Raw!$H$6:$EZ$2076,MATCH($B25&amp;$D25&amp;$B$6,Raw!$A$6:$A$2076,0),MATCH(Z$6,Raw!$H$5:$EZ$5,0))/60/60/24,"-")</f>
        <v>3.4155092592592591E-2</v>
      </c>
      <c r="AA25" s="195">
        <f>IFERROR(INDEX(Raw!$H$6:$EZ$2076,MATCH($B25&amp;$D25&amp;$B$6,Raw!$A$6:$A$2076,0),MATCH(AA$6,Raw!$H$5:$EZ$5,0))/60/60/24,"-")</f>
        <v>7.9745370370370369E-2</v>
      </c>
      <c r="AB25" s="149"/>
      <c r="AC25" s="149">
        <f>IFERROR(INDEX(Raw!$H$6:$EZ$2076,MATCH($B25&amp;$D25&amp;$B$6,Raw!$A$6:$A$2076,0),MATCH(AC$6,Raw!$H$5:$EZ$5,0)),"-")</f>
        <v>17618</v>
      </c>
      <c r="AD25" s="149"/>
      <c r="AE25" s="149">
        <f>IFERROR(INDEX(Raw!$H$6:$EZ$2076,MATCH($B25&amp;$D25&amp;$B$6,Raw!$A$6:$A$2076,0),MATCH(AE$6,Raw!$H$5:$EZ$5,0))/60/60,"-")</f>
        <v>22244.189722222221</v>
      </c>
      <c r="AF25" s="195">
        <f>IFERROR(INDEX(Raw!$H$6:$EZ$2076,MATCH($B25&amp;$D25&amp;$B$6,Raw!$A$6:$A$2076,0),MATCH(AF$6,Raw!$H$5:$EZ$5,0))/60/60/24,"-")</f>
        <v>5.2604166666666667E-2</v>
      </c>
      <c r="AG25" s="195">
        <f>IFERROR(INDEX(Raw!$H$6:$EZ$2076,MATCH($B25&amp;$D25&amp;$B$6,Raw!$A$6:$A$2076,0),MATCH(AG$6,Raw!$H$5:$EZ$5,0))/60/60/24,"-")</f>
        <v>0.11768518518518518</v>
      </c>
      <c r="AH25" s="38"/>
      <c r="AI25" s="149">
        <f>IFERROR(INDEX(Raw!$H$6:$EZ$2076,MATCH($B25&amp;$D25&amp;$B$6,Raw!$A$6:$A$2076,0),MATCH(AI$6,Raw!$H$5:$EZ$5,0)),"-")</f>
        <v>0</v>
      </c>
      <c r="AJ25" s="312"/>
      <c r="AK25" s="149">
        <f>IFERROR(INDEX(Raw!$H$6:$EZ$2076,MATCH($B25&amp;$D25&amp;$B$6,Raw!$A$6:$A$2076,0),MATCH(AK$6,Raw!$H$5:$EZ$5,0)),"-")</f>
        <v>0</v>
      </c>
    </row>
    <row r="26" spans="1:37" x14ac:dyDescent="0.25">
      <c r="A26" s="188">
        <f t="shared" si="23"/>
        <v>43221</v>
      </c>
      <c r="B26" s="145" t="s">
        <v>128</v>
      </c>
      <c r="C26" s="1" t="s">
        <v>144</v>
      </c>
      <c r="D26" s="2" t="s">
        <v>144</v>
      </c>
      <c r="E26" s="149">
        <f>IFERROR(INDEX(Raw!$H$6:$EZ$2076,MATCH($B26&amp;$D26&amp;$B$6,Raw!$A$6:$A$2076,0),MATCH(E$6,Raw!$H$5:$EZ$5,0)),"-")</f>
        <v>58154</v>
      </c>
      <c r="F26" s="149"/>
      <c r="G26" s="149">
        <f>IFERROR(INDEX(Raw!$H$6:$EZ$2076,MATCH($B26&amp;$D26&amp;$B$6,Raw!$A$6:$A$2076,0),MATCH(G$6,Raw!$H$5:$EZ$5,0))/60/60,"-")</f>
        <v>7490.932777777778</v>
      </c>
      <c r="H26" s="364">
        <f>IFERROR(INDEX(Raw!$H$6:$EZ$2076,MATCH($B26&amp;$D26&amp;$B$6,Raw!$A$6:$A$2076,0),MATCH(H$6,Raw!$H$5:$EZ$5,0))/60/60/24,"-")</f>
        <v>5.37037037037037E-3</v>
      </c>
      <c r="I26" s="368">
        <f>IFERROR(INDEX(Raw!$H$6:$EZ$2076,MATCH($B26&amp;$D26&amp;$B$6,Raw!$A$6:$A$2076,0),MATCH(I$6,Raw!$H$5:$EZ$5,0))/60/60/24,"-")</f>
        <v>9.386574074074075E-3</v>
      </c>
      <c r="J26" s="149"/>
      <c r="K26" s="149">
        <f>IFERROR(INDEX(Raw!$H$6:$EZ$2076,MATCH($B26&amp;$D26&amp;$B$6,Raw!$A$6:$A$2076,0),MATCH(K$6,Raw!$H$5:$EZ$5,0)),"-")</f>
        <v>39853</v>
      </c>
      <c r="L26" s="149"/>
      <c r="M26" s="149">
        <f>IFERROR(INDEX(Raw!$H$6:$EZ$2076,MATCH($B26&amp;$D26&amp;$B$6,Raw!$A$6:$A$2076,0),MATCH(M$6,Raw!$H$5:$EZ$5,0))/60/60,"-")</f>
        <v>8255.6305555555555</v>
      </c>
      <c r="N26" s="364">
        <f>IFERROR(INDEX(Raw!$H$6:$EZ$2076,MATCH($B26&amp;$D26&amp;$B$6,Raw!$A$6:$A$2076,0),MATCH(N$6,Raw!$H$5:$EZ$5,0))/60/60/24,"-")</f>
        <v>8.6342592592592599E-3</v>
      </c>
      <c r="O26" s="365">
        <f>IFERROR(INDEX(Raw!$H$6:$EZ$2076,MATCH($B26&amp;$D26&amp;$B$6,Raw!$A$6:$A$2076,0),MATCH(O$6,Raw!$H$5:$EZ$5,0))/60/60/24,"-")</f>
        <v>1.6018518518518519E-2</v>
      </c>
      <c r="P26" s="149"/>
      <c r="Q26" s="149">
        <f>IFERROR(INDEX(Raw!$H$6:$EZ$2076,MATCH($B26&amp;$D26&amp;$B$6,Raw!$A$6:$A$2076,0),MATCH(Q$6,Raw!$H$5:$EZ$5,0)),"-")</f>
        <v>358991</v>
      </c>
      <c r="R26" s="149"/>
      <c r="S26" s="149">
        <f>IFERROR(INDEX(Raw!$H$6:$EZ$2076,MATCH($B26&amp;$D26&amp;$B$6,Raw!$A$6:$A$2076,0),MATCH(S$6,Raw!$H$5:$EZ$5,0))/60/60,"-")</f>
        <v>126716.07249999999</v>
      </c>
      <c r="T26" s="195">
        <f>IFERROR(INDEX(Raw!$H$6:$EZ$2076,MATCH($B26&amp;$D26&amp;$B$6,Raw!$A$6:$A$2076,0),MATCH(T$6,Raw!$H$5:$EZ$5,0))/60/60/24,"-")</f>
        <v>1.4710648148148148E-2</v>
      </c>
      <c r="U26" s="195">
        <f>IFERROR(INDEX(Raw!$H$6:$EZ$2076,MATCH($B26&amp;$D26&amp;$B$6,Raw!$A$6:$A$2076,0),MATCH(U$6,Raw!$H$5:$EZ$5,0))/60/60/24,"-")</f>
        <v>3.0358796296296297E-2</v>
      </c>
      <c r="V26" s="149"/>
      <c r="W26" s="149">
        <f>IFERROR(INDEX(Raw!$H$6:$EZ$2076,MATCH($B26&amp;$D26&amp;$B$6,Raw!$A$6:$A$2076,0),MATCH(W$6,Raw!$H$5:$EZ$5,0)),"-")</f>
        <v>184520</v>
      </c>
      <c r="X26" s="149"/>
      <c r="Y26" s="149">
        <f>IFERROR(INDEX(Raw!$H$6:$EZ$2076,MATCH($B26&amp;$D26&amp;$B$6,Raw!$A$6:$A$2076,0),MATCH(Y$6,Raw!$H$5:$EZ$5,0))/60/60,"-")</f>
        <v>177005.22861111112</v>
      </c>
      <c r="Z26" s="195">
        <f>IFERROR(INDEX(Raw!$H$6:$EZ$2076,MATCH($B26&amp;$D26&amp;$B$6,Raw!$A$6:$A$2076,0),MATCH(Z$6,Raw!$H$5:$EZ$5,0))/60/60/24,"-")</f>
        <v>3.9965277777777773E-2</v>
      </c>
      <c r="AA26" s="195">
        <f>IFERROR(INDEX(Raw!$H$6:$EZ$2076,MATCH($B26&amp;$D26&amp;$B$6,Raw!$A$6:$A$2076,0),MATCH(AA$6,Raw!$H$5:$EZ$5,0))/60/60/24,"-")</f>
        <v>9.3877314814814816E-2</v>
      </c>
      <c r="AB26" s="149"/>
      <c r="AC26" s="149">
        <f>IFERROR(INDEX(Raw!$H$6:$EZ$2076,MATCH($B26&amp;$D26&amp;$B$6,Raw!$A$6:$A$2076,0),MATCH(AC$6,Raw!$H$5:$EZ$5,0)),"-")</f>
        <v>18022</v>
      </c>
      <c r="AD26" s="149"/>
      <c r="AE26" s="149">
        <f>IFERROR(INDEX(Raw!$H$6:$EZ$2076,MATCH($B26&amp;$D26&amp;$B$6,Raw!$A$6:$A$2076,0),MATCH(AE$6,Raw!$H$5:$EZ$5,0))/60/60,"-")</f>
        <v>26482.766111111108</v>
      </c>
      <c r="AF26" s="195">
        <f>IFERROR(INDEX(Raw!$H$6:$EZ$2076,MATCH($B26&amp;$D26&amp;$B$6,Raw!$A$6:$A$2076,0),MATCH(AF$6,Raw!$H$5:$EZ$5,0))/60/60/24,"-")</f>
        <v>6.1226851851851859E-2</v>
      </c>
      <c r="AG26" s="195">
        <f>IFERROR(INDEX(Raw!$H$6:$EZ$2076,MATCH($B26&amp;$D26&amp;$B$6,Raw!$A$6:$A$2076,0),MATCH(AG$6,Raw!$H$5:$EZ$5,0))/60/60/24,"-")</f>
        <v>0.13817129629629629</v>
      </c>
      <c r="AH26" s="38"/>
      <c r="AI26" s="149">
        <f>IFERROR(INDEX(Raw!$H$6:$EZ$2076,MATCH($B26&amp;$D26&amp;$B$6,Raw!$A$6:$A$2076,0),MATCH(AI$6,Raw!$H$5:$EZ$5,0)),"-")</f>
        <v>0</v>
      </c>
      <c r="AJ26" s="312"/>
      <c r="AK26" s="149">
        <f>IFERROR(INDEX(Raw!$H$6:$EZ$2076,MATCH($B26&amp;$D26&amp;$B$6,Raw!$A$6:$A$2076,0),MATCH(AK$6,Raw!$H$5:$EZ$5,0)),"-")</f>
        <v>0</v>
      </c>
    </row>
    <row r="27" spans="1:37" x14ac:dyDescent="0.25">
      <c r="A27" s="188">
        <f t="shared" si="23"/>
        <v>43252</v>
      </c>
      <c r="B27" s="145" t="s">
        <v>128</v>
      </c>
      <c r="C27" s="23" t="s">
        <v>145</v>
      </c>
      <c r="D27" s="95" t="s">
        <v>145</v>
      </c>
      <c r="E27" s="149">
        <f>IFERROR(INDEX(Raw!$H$6:$EZ$2076,MATCH($B27&amp;$D27&amp;$B$6,Raw!$A$6:$A$2076,0),MATCH(E$6,Raw!$H$5:$EZ$5,0)),"-")</f>
        <v>56481</v>
      </c>
      <c r="F27" s="149"/>
      <c r="G27" s="149">
        <f>IFERROR(INDEX(Raw!$H$6:$EZ$2076,MATCH($B27&amp;$D27&amp;$B$6,Raw!$A$6:$A$2076,0),MATCH(G$6,Raw!$H$5:$EZ$5,0))/60/60,"-")</f>
        <v>7150.9113888888887</v>
      </c>
      <c r="H27" s="364">
        <f>IFERROR(INDEX(Raw!$H$6:$EZ$2076,MATCH($B27&amp;$D27&amp;$B$6,Raw!$A$6:$A$2076,0),MATCH(H$6,Raw!$H$5:$EZ$5,0))/60/60/24,"-")</f>
        <v>5.2777777777777771E-3</v>
      </c>
      <c r="I27" s="368">
        <f>IFERROR(INDEX(Raw!$H$6:$EZ$2076,MATCH($B27&amp;$D27&amp;$B$6,Raw!$A$6:$A$2076,0),MATCH(I$6,Raw!$H$5:$EZ$5,0))/60/60/24,"-")</f>
        <v>9.2361111111111116E-3</v>
      </c>
      <c r="J27" s="149"/>
      <c r="K27" s="149">
        <f>IFERROR(INDEX(Raw!$H$6:$EZ$2076,MATCH($B27&amp;$D27&amp;$B$6,Raw!$A$6:$A$2076,0),MATCH(K$6,Raw!$H$5:$EZ$5,0)),"-")</f>
        <v>38523</v>
      </c>
      <c r="L27" s="149"/>
      <c r="M27" s="149">
        <f>IFERROR(INDEX(Raw!$H$6:$EZ$2076,MATCH($B27&amp;$D27&amp;$B$6,Raw!$A$6:$A$2076,0),MATCH(M$6,Raw!$H$5:$EZ$5,0))/60/60,"-")</f>
        <v>7868.6488888888889</v>
      </c>
      <c r="N27" s="364">
        <f>IFERROR(INDEX(Raw!$H$6:$EZ$2076,MATCH($B27&amp;$D27&amp;$B$6,Raw!$A$6:$A$2076,0),MATCH(N$6,Raw!$H$5:$EZ$5,0))/60/60/24,"-")</f>
        <v>8.5069444444444437E-3</v>
      </c>
      <c r="O27" s="365">
        <f>IFERROR(INDEX(Raw!$H$6:$EZ$2076,MATCH($B27&amp;$D27&amp;$B$6,Raw!$A$6:$A$2076,0),MATCH(O$6,Raw!$H$5:$EZ$5,0))/60/60/24,"-")</f>
        <v>1.5694444444444445E-2</v>
      </c>
      <c r="P27" s="149"/>
      <c r="Q27" s="149">
        <f>IFERROR(INDEX(Raw!$H$6:$EZ$2076,MATCH($B27&amp;$D27&amp;$B$6,Raw!$A$6:$A$2076,0),MATCH(Q$6,Raw!$H$5:$EZ$5,0)),"-")</f>
        <v>348099</v>
      </c>
      <c r="R27" s="149"/>
      <c r="S27" s="149">
        <f>IFERROR(INDEX(Raw!$H$6:$EZ$2076,MATCH($B27&amp;$D27&amp;$B$6,Raw!$A$6:$A$2076,0),MATCH(S$6,Raw!$H$5:$EZ$5,0))/60/60,"-")</f>
        <v>124750.94805555556</v>
      </c>
      <c r="T27" s="195">
        <f>IFERROR(INDEX(Raw!$H$6:$EZ$2076,MATCH($B27&amp;$D27&amp;$B$6,Raw!$A$6:$A$2076,0),MATCH(T$6,Raw!$H$5:$EZ$5,0))/60/60/24,"-")</f>
        <v>1.4930555555555556E-2</v>
      </c>
      <c r="U27" s="195">
        <f>IFERROR(INDEX(Raw!$H$6:$EZ$2076,MATCH($B27&amp;$D27&amp;$B$6,Raw!$A$6:$A$2076,0),MATCH(U$6,Raw!$H$5:$EZ$5,0))/60/60/24,"-")</f>
        <v>3.0740740740740739E-2</v>
      </c>
      <c r="V27" s="149"/>
      <c r="W27" s="149">
        <f>IFERROR(INDEX(Raw!$H$6:$EZ$2076,MATCH($B27&amp;$D27&amp;$B$6,Raw!$A$6:$A$2076,0),MATCH(W$6,Raw!$H$5:$EZ$5,0)),"-")</f>
        <v>176767</v>
      </c>
      <c r="X27" s="149"/>
      <c r="Y27" s="149">
        <f>IFERROR(INDEX(Raw!$H$6:$EZ$2076,MATCH($B27&amp;$D27&amp;$B$6,Raw!$A$6:$A$2076,0),MATCH(Y$6,Raw!$H$5:$EZ$5,0))/60/60,"-")</f>
        <v>175592.98</v>
      </c>
      <c r="Z27" s="195">
        <f>IFERROR(INDEX(Raw!$H$6:$EZ$2076,MATCH($B27&amp;$D27&amp;$B$6,Raw!$A$6:$A$2076,0),MATCH(Z$6,Raw!$H$5:$EZ$5,0))/60/60/24,"-")</f>
        <v>4.1388888888888892E-2</v>
      </c>
      <c r="AA27" s="195">
        <f>IFERROR(INDEX(Raw!$H$6:$EZ$2076,MATCH($B27&amp;$D27&amp;$B$6,Raw!$A$6:$A$2076,0),MATCH(AA$6,Raw!$H$5:$EZ$5,0))/60/60/24,"-")</f>
        <v>9.7002314814814819E-2</v>
      </c>
      <c r="AB27" s="149"/>
      <c r="AC27" s="149">
        <f>IFERROR(INDEX(Raw!$H$6:$EZ$2076,MATCH($B27&amp;$D27&amp;$B$6,Raw!$A$6:$A$2076,0),MATCH(AC$6,Raw!$H$5:$EZ$5,0)),"-")</f>
        <v>15706</v>
      </c>
      <c r="AD27" s="149"/>
      <c r="AE27" s="149">
        <f>IFERROR(INDEX(Raw!$H$6:$EZ$2076,MATCH($B27&amp;$D27&amp;$B$6,Raw!$A$6:$A$2076,0),MATCH(AE$6,Raw!$H$5:$EZ$5,0))/60/60,"-")</f>
        <v>23911.178333333333</v>
      </c>
      <c r="AF27" s="195">
        <f>IFERROR(INDEX(Raw!$H$6:$EZ$2076,MATCH($B27&amp;$D27&amp;$B$6,Raw!$A$6:$A$2076,0),MATCH(AF$6,Raw!$H$5:$EZ$5,0))/60/60/24,"-")</f>
        <v>6.3437499999999994E-2</v>
      </c>
      <c r="AG27" s="195">
        <f>IFERROR(INDEX(Raw!$H$6:$EZ$2076,MATCH($B27&amp;$D27&amp;$B$6,Raw!$A$6:$A$2076,0),MATCH(AG$6,Raw!$H$5:$EZ$5,0))/60/60/24,"-")</f>
        <v>0.14179398148148148</v>
      </c>
      <c r="AH27" s="38"/>
      <c r="AI27" s="149">
        <f>IFERROR(INDEX(Raw!$H$6:$EZ$2076,MATCH($B27&amp;$D27&amp;$B$6,Raw!$A$6:$A$2076,0),MATCH(AI$6,Raw!$H$5:$EZ$5,0)),"-")</f>
        <v>0</v>
      </c>
      <c r="AJ27" s="312"/>
      <c r="AK27" s="149">
        <f>IFERROR(INDEX(Raw!$H$6:$EZ$2076,MATCH($B27&amp;$D27&amp;$B$6,Raw!$A$6:$A$2076,0),MATCH(AK$6,Raw!$H$5:$EZ$5,0)),"-")</f>
        <v>0</v>
      </c>
    </row>
    <row r="28" spans="1:37" ht="17.5" x14ac:dyDescent="0.35">
      <c r="A28" s="188">
        <f t="shared" si="23"/>
        <v>43282</v>
      </c>
      <c r="B28" s="145" t="s">
        <v>128</v>
      </c>
      <c r="C28" s="1" t="s">
        <v>146</v>
      </c>
      <c r="D28" s="99" t="s">
        <v>146</v>
      </c>
      <c r="E28" s="149">
        <f>IFERROR(INDEX(Raw!$H$6:$EZ$2076,MATCH($B28&amp;$D28&amp;$B$6,Raw!$A$6:$A$2076,0),MATCH(E$6,Raw!$H$5:$EZ$5,0)),"-")</f>
        <v>58884</v>
      </c>
      <c r="F28" s="149"/>
      <c r="G28" s="149">
        <f>IFERROR(INDEX(Raw!$H$6:$EZ$2076,MATCH($B28&amp;$D28&amp;$B$6,Raw!$A$6:$A$2076,0),MATCH(G$6,Raw!$H$5:$EZ$5,0))/60/60,"-")</f>
        <v>7333.2238888888887</v>
      </c>
      <c r="H28" s="364">
        <f>IFERROR(INDEX(Raw!$H$6:$EZ$2076,MATCH($B28&amp;$D28&amp;$B$6,Raw!$A$6:$A$2076,0),MATCH(H$6,Raw!$H$5:$EZ$5,0))/60/60/24,"-")</f>
        <v>5.185185185185185E-3</v>
      </c>
      <c r="I28" s="368">
        <f>IFERROR(INDEX(Raw!$H$6:$EZ$2076,MATCH($B28&amp;$D28&amp;$B$6,Raw!$A$6:$A$2076,0),MATCH(I$6,Raw!$H$5:$EZ$5,0))/60/60/24,"-")</f>
        <v>9.0624999999999994E-3</v>
      </c>
      <c r="J28" s="149"/>
      <c r="K28" s="149">
        <f>IFERROR(INDEX(Raw!$H$6:$EZ$2076,MATCH($B28&amp;$D28&amp;$B$6,Raw!$A$6:$A$2076,0),MATCH(K$6,Raw!$H$5:$EZ$5,0)),"-")</f>
        <v>39903</v>
      </c>
      <c r="L28" s="149"/>
      <c r="M28" s="149">
        <f>IFERROR(INDEX(Raw!$H$6:$EZ$2076,MATCH($B28&amp;$D28&amp;$B$6,Raw!$A$6:$A$2076,0),MATCH(M$6,Raw!$H$5:$EZ$5,0))/60/60,"-")</f>
        <v>7979.2472222222223</v>
      </c>
      <c r="N28" s="364">
        <f>IFERROR(INDEX(Raw!$H$6:$EZ$2076,MATCH($B28&amp;$D28&amp;$B$6,Raw!$A$6:$A$2076,0),MATCH(N$6,Raw!$H$5:$EZ$5,0))/60/60/24,"-")</f>
        <v>8.3333333333333332E-3</v>
      </c>
      <c r="O28" s="365">
        <f>IFERROR(INDEX(Raw!$H$6:$EZ$2076,MATCH($B28&amp;$D28&amp;$B$6,Raw!$A$6:$A$2076,0),MATCH(O$6,Raw!$H$5:$EZ$5,0))/60/60/24,"-")</f>
        <v>1.5613425925925926E-2</v>
      </c>
      <c r="P28" s="149"/>
      <c r="Q28" s="149">
        <f>IFERROR(INDEX(Raw!$H$6:$EZ$2076,MATCH($B28&amp;$D28&amp;$B$6,Raw!$A$6:$A$2076,0),MATCH(Q$6,Raw!$H$5:$EZ$5,0)),"-")</f>
        <v>370886</v>
      </c>
      <c r="R28" s="149"/>
      <c r="S28" s="149">
        <f>IFERROR(INDEX(Raw!$H$6:$EZ$2076,MATCH($B28&amp;$D28&amp;$B$6,Raw!$A$6:$A$2076,0),MATCH(S$6,Raw!$H$5:$EZ$5,0))/60/60,"-")</f>
        <v>139396.68222222224</v>
      </c>
      <c r="T28" s="195">
        <f>IFERROR(INDEX(Raw!$H$6:$EZ$2076,MATCH($B28&amp;$D28&amp;$B$6,Raw!$A$6:$A$2076,0),MATCH(T$6,Raw!$H$5:$EZ$5,0))/60/60/24,"-")</f>
        <v>1.5659722222222224E-2</v>
      </c>
      <c r="U28" s="195">
        <f>IFERROR(INDEX(Raw!$H$6:$EZ$2076,MATCH($B28&amp;$D28&amp;$B$6,Raw!$A$6:$A$2076,0),MATCH(U$6,Raw!$H$5:$EZ$5,0))/60/60/24,"-")</f>
        <v>3.2534722222222222E-2</v>
      </c>
      <c r="V28" s="149"/>
      <c r="W28" s="149">
        <f>IFERROR(INDEX(Raw!$H$6:$EZ$2076,MATCH($B28&amp;$D28&amp;$B$6,Raw!$A$6:$A$2076,0),MATCH(W$6,Raw!$H$5:$EZ$5,0)),"-")</f>
        <v>180611</v>
      </c>
      <c r="X28" s="149"/>
      <c r="Y28" s="149">
        <f>IFERROR(INDEX(Raw!$H$6:$EZ$2076,MATCH($B28&amp;$D28&amp;$B$6,Raw!$A$6:$A$2076,0),MATCH(Y$6,Raw!$H$5:$EZ$5,0))/60/60,"-")</f>
        <v>199126.9522222222</v>
      </c>
      <c r="Z28" s="195">
        <f>IFERROR(INDEX(Raw!$H$6:$EZ$2076,MATCH($B28&amp;$D28&amp;$B$6,Raw!$A$6:$A$2076,0),MATCH(Z$6,Raw!$H$5:$EZ$5,0))/60/60/24,"-")</f>
        <v>4.5937499999999999E-2</v>
      </c>
      <c r="AA28" s="195">
        <f>IFERROR(INDEX(Raw!$H$6:$EZ$2076,MATCH($B28&amp;$D28&amp;$B$6,Raw!$A$6:$A$2076,0),MATCH(AA$6,Raw!$H$5:$EZ$5,0))/60/60/24,"-")</f>
        <v>0.10924768518518518</v>
      </c>
      <c r="AB28" s="149"/>
      <c r="AC28" s="149">
        <f>IFERROR(INDEX(Raw!$H$6:$EZ$2076,MATCH($B28&amp;$D28&amp;$B$6,Raw!$A$6:$A$2076,0),MATCH(AC$6,Raw!$H$5:$EZ$5,0)),"-")</f>
        <v>13902</v>
      </c>
      <c r="AD28" s="149"/>
      <c r="AE28" s="149">
        <f>IFERROR(INDEX(Raw!$H$6:$EZ$2076,MATCH($B28&amp;$D28&amp;$B$6,Raw!$A$6:$A$2076,0),MATCH(AE$6,Raw!$H$5:$EZ$5,0))/60/60,"-")</f>
        <v>22218.679166666665</v>
      </c>
      <c r="AF28" s="195">
        <f>IFERROR(INDEX(Raw!$H$6:$EZ$2076,MATCH($B28&amp;$D28&amp;$B$6,Raw!$A$6:$A$2076,0),MATCH(AF$6,Raw!$H$5:$EZ$5,0))/60/60/24,"-")</f>
        <v>6.6597222222222224E-2</v>
      </c>
      <c r="AG28" s="195">
        <f>IFERROR(INDEX(Raw!$H$6:$EZ$2076,MATCH($B28&amp;$D28&amp;$B$6,Raw!$A$6:$A$2076,0),MATCH(AG$6,Raw!$H$5:$EZ$5,0))/60/60/24,"-")</f>
        <v>0.1482523148148148</v>
      </c>
      <c r="AH28" s="38"/>
      <c r="AI28" s="149">
        <f>IFERROR(INDEX(Raw!$H$6:$EZ$2076,MATCH($B28&amp;$D28&amp;$B$6,Raw!$A$6:$A$2076,0),MATCH(AI$6,Raw!$H$5:$EZ$5,0)),"-")</f>
        <v>0</v>
      </c>
      <c r="AJ28" s="312"/>
      <c r="AK28" s="149">
        <f>IFERROR(INDEX(Raw!$H$6:$EZ$2076,MATCH($B28&amp;$D28&amp;$B$6,Raw!$A$6:$A$2076,0),MATCH(AK$6,Raw!$H$5:$EZ$5,0)),"-")</f>
        <v>0</v>
      </c>
    </row>
    <row r="29" spans="1:37" x14ac:dyDescent="0.25">
      <c r="A29" s="188">
        <f t="shared" si="23"/>
        <v>43313</v>
      </c>
      <c r="B29" s="145" t="s">
        <v>128</v>
      </c>
      <c r="C29" s="1" t="s">
        <v>135</v>
      </c>
      <c r="D29" s="2" t="s">
        <v>135</v>
      </c>
      <c r="E29" s="149">
        <f>IFERROR(INDEX(Raw!$H$6:$EZ$2076,MATCH($B29&amp;$D29&amp;$B$6,Raw!$A$6:$A$2076,0),MATCH(E$6,Raw!$H$5:$EZ$5,0)),"-")</f>
        <v>53240</v>
      </c>
      <c r="F29" s="149"/>
      <c r="G29" s="149">
        <f>IFERROR(INDEX(Raw!$H$6:$EZ$2076,MATCH($B29&amp;$D29&amp;$B$6,Raw!$A$6:$A$2076,0),MATCH(G$6,Raw!$H$5:$EZ$5,0))/60/60,"-")</f>
        <v>6332.1077777777782</v>
      </c>
      <c r="H29" s="364">
        <f>IFERROR(INDEX(Raw!$H$6:$EZ$2076,MATCH($B29&amp;$D29&amp;$B$6,Raw!$A$6:$A$2076,0),MATCH(H$6,Raw!$H$5:$EZ$5,0))/60/60/24,"-")</f>
        <v>4.9537037037037041E-3</v>
      </c>
      <c r="I29" s="368">
        <f>IFERROR(INDEX(Raw!$H$6:$EZ$2076,MATCH($B29&amp;$D29&amp;$B$6,Raw!$A$6:$A$2076,0),MATCH(I$6,Raw!$H$5:$EZ$5,0))/60/60/24,"-")</f>
        <v>8.726851851851852E-3</v>
      </c>
      <c r="J29" s="149"/>
      <c r="K29" s="149">
        <f>IFERROR(INDEX(Raw!$H$6:$EZ$2076,MATCH($B29&amp;$D29&amp;$B$6,Raw!$A$6:$A$2076,0),MATCH(K$6,Raw!$H$5:$EZ$5,0)),"-")</f>
        <v>35843</v>
      </c>
      <c r="L29" s="149"/>
      <c r="M29" s="149">
        <f>IFERROR(INDEX(Raw!$H$6:$EZ$2076,MATCH($B29&amp;$D29&amp;$B$6,Raw!$A$6:$A$2076,0),MATCH(M$6,Raw!$H$5:$EZ$5,0))/60/60,"-")</f>
        <v>6773.788333333333</v>
      </c>
      <c r="N29" s="364">
        <f>IFERROR(INDEX(Raw!$H$6:$EZ$2076,MATCH($B29&amp;$D29&amp;$B$6,Raw!$A$6:$A$2076,0),MATCH(N$6,Raw!$H$5:$EZ$5,0))/60/60/24,"-")</f>
        <v>7.8703703703703713E-3</v>
      </c>
      <c r="O29" s="365">
        <f>IFERROR(INDEX(Raw!$H$6:$EZ$2076,MATCH($B29&amp;$D29&amp;$B$6,Raw!$A$6:$A$2076,0),MATCH(O$6,Raw!$H$5:$EZ$5,0))/60/60/24,"-")</f>
        <v>1.4849537037037036E-2</v>
      </c>
      <c r="P29" s="149"/>
      <c r="Q29" s="149">
        <f>IFERROR(INDEX(Raw!$H$6:$EZ$2076,MATCH($B29&amp;$D29&amp;$B$6,Raw!$A$6:$A$2076,0),MATCH(Q$6,Raw!$H$5:$EZ$5,0)),"-")</f>
        <v>354353</v>
      </c>
      <c r="R29" s="149"/>
      <c r="S29" s="149">
        <f>IFERROR(INDEX(Raw!$H$6:$EZ$2076,MATCH($B29&amp;$D29&amp;$B$6,Raw!$A$6:$A$2076,0),MATCH(S$6,Raw!$H$5:$EZ$5,0))/60/60,"-")</f>
        <v>121711.49944444445</v>
      </c>
      <c r="T29" s="195">
        <f>IFERROR(INDEX(Raw!$H$6:$EZ$2076,MATCH($B29&amp;$D29&amp;$B$6,Raw!$A$6:$A$2076,0),MATCH(T$6,Raw!$H$5:$EZ$5,0))/60/60/24,"-")</f>
        <v>1.4317129629629631E-2</v>
      </c>
      <c r="U29" s="195">
        <f>IFERROR(INDEX(Raw!$H$6:$EZ$2076,MATCH($B29&amp;$D29&amp;$B$6,Raw!$A$6:$A$2076,0),MATCH(U$6,Raw!$H$5:$EZ$5,0))/60/60/24,"-")</f>
        <v>2.9398148148148149E-2</v>
      </c>
      <c r="V29" s="149"/>
      <c r="W29" s="149">
        <f>IFERROR(INDEX(Raw!$H$6:$EZ$2076,MATCH($B29&amp;$D29&amp;$B$6,Raw!$A$6:$A$2076,0),MATCH(W$6,Raw!$H$5:$EZ$5,0)),"-")</f>
        <v>174586</v>
      </c>
      <c r="X29" s="149"/>
      <c r="Y29" s="149">
        <f>IFERROR(INDEX(Raw!$H$6:$EZ$2076,MATCH($B29&amp;$D29&amp;$B$6,Raw!$A$6:$A$2076,0),MATCH(Y$6,Raw!$H$5:$EZ$5,0))/60/60,"-")</f>
        <v>165333.67583333334</v>
      </c>
      <c r="Z29" s="195">
        <f>IFERROR(INDEX(Raw!$H$6:$EZ$2076,MATCH($B29&amp;$D29&amp;$B$6,Raw!$A$6:$A$2076,0),MATCH(Z$6,Raw!$H$5:$EZ$5,0))/60/60/24,"-")</f>
        <v>3.9456018518518522E-2</v>
      </c>
      <c r="AA29" s="195">
        <f>IFERROR(INDEX(Raw!$H$6:$EZ$2076,MATCH($B29&amp;$D29&amp;$B$6,Raw!$A$6:$A$2076,0),MATCH(AA$6,Raw!$H$5:$EZ$5,0))/60/60/24,"-")</f>
        <v>9.2824074074074059E-2</v>
      </c>
      <c r="AB29" s="149"/>
      <c r="AC29" s="149">
        <f>IFERROR(INDEX(Raw!$H$6:$EZ$2076,MATCH($B29&amp;$D29&amp;$B$6,Raw!$A$6:$A$2076,0),MATCH(AC$6,Raw!$H$5:$EZ$5,0)),"-")</f>
        <v>13312</v>
      </c>
      <c r="AD29" s="149"/>
      <c r="AE29" s="149">
        <f>IFERROR(INDEX(Raw!$H$6:$EZ$2076,MATCH($B29&amp;$D29&amp;$B$6,Raw!$A$6:$A$2076,0),MATCH(AE$6,Raw!$H$5:$EZ$5,0))/60/60,"-")</f>
        <v>18202.014444444445</v>
      </c>
      <c r="AF29" s="195">
        <f>IFERROR(INDEX(Raw!$H$6:$EZ$2076,MATCH($B29&amp;$D29&amp;$B$6,Raw!$A$6:$A$2076,0),MATCH(AF$6,Raw!$H$5:$EZ$5,0))/60/60/24,"-")</f>
        <v>5.6967592592592591E-2</v>
      </c>
      <c r="AG29" s="195">
        <f>IFERROR(INDEX(Raw!$H$6:$EZ$2076,MATCH($B29&amp;$D29&amp;$B$6,Raw!$A$6:$A$2076,0),MATCH(AG$6,Raw!$H$5:$EZ$5,0))/60/60/24,"-")</f>
        <v>0.12873842592592591</v>
      </c>
      <c r="AH29" s="38"/>
      <c r="AI29" s="149">
        <f>IFERROR(INDEX(Raw!$H$6:$EZ$2076,MATCH($B29&amp;$D29&amp;$B$6,Raw!$A$6:$A$2076,0),MATCH(AI$6,Raw!$H$5:$EZ$5,0)),"-")</f>
        <v>0</v>
      </c>
      <c r="AJ29" s="312"/>
      <c r="AK29" s="149">
        <f>IFERROR(INDEX(Raw!$H$6:$EZ$2076,MATCH($B29&amp;$D29&amp;$B$6,Raw!$A$6:$A$2076,0),MATCH(AK$6,Raw!$H$5:$EZ$5,0)),"-")</f>
        <v>0</v>
      </c>
    </row>
    <row r="30" spans="1:37" x14ac:dyDescent="0.25">
      <c r="A30" s="188">
        <f t="shared" si="23"/>
        <v>43344</v>
      </c>
      <c r="B30" s="145" t="s">
        <v>128</v>
      </c>
      <c r="C30" s="23" t="s">
        <v>136</v>
      </c>
      <c r="D30" s="95" t="s">
        <v>136</v>
      </c>
      <c r="E30" s="149">
        <f>IFERROR(INDEX(Raw!$H$6:$EZ$2076,MATCH($B30&amp;$D30&amp;$B$6,Raw!$A$6:$A$2076,0),MATCH(E$6,Raw!$H$5:$EZ$5,0)),"-")</f>
        <v>52568</v>
      </c>
      <c r="F30" s="149"/>
      <c r="G30" s="149">
        <f>IFERROR(INDEX(Raw!$H$6:$EZ$2076,MATCH($B30&amp;$D30&amp;$B$6,Raw!$A$6:$A$2076,0),MATCH(G$6,Raw!$H$5:$EZ$5,0))/60/60,"-")</f>
        <v>6299.7980555555559</v>
      </c>
      <c r="H30" s="364">
        <f>IFERROR(INDEX(Raw!$H$6:$EZ$2076,MATCH($B30&amp;$D30&amp;$B$6,Raw!$A$6:$A$2076,0),MATCH(H$6,Raw!$H$5:$EZ$5,0))/60/60/24,"-")</f>
        <v>4.9884259259259265E-3</v>
      </c>
      <c r="I30" s="368">
        <f>IFERROR(INDEX(Raw!$H$6:$EZ$2076,MATCH($B30&amp;$D30&amp;$B$6,Raw!$A$6:$A$2076,0),MATCH(I$6,Raw!$H$5:$EZ$5,0))/60/60/24,"-")</f>
        <v>8.726851851851852E-3</v>
      </c>
      <c r="J30" s="149"/>
      <c r="K30" s="149">
        <f>IFERROR(INDEX(Raw!$H$6:$EZ$2076,MATCH($B30&amp;$D30&amp;$B$6,Raw!$A$6:$A$2076,0),MATCH(K$6,Raw!$H$5:$EZ$5,0)),"-")</f>
        <v>35591</v>
      </c>
      <c r="L30" s="149"/>
      <c r="M30" s="149">
        <f>IFERROR(INDEX(Raw!$H$6:$EZ$2076,MATCH($B30&amp;$D30&amp;$B$6,Raw!$A$6:$A$2076,0),MATCH(M$6,Raw!$H$5:$EZ$5,0))/60/60,"-")</f>
        <v>6744.1111111111113</v>
      </c>
      <c r="N30" s="364">
        <f>IFERROR(INDEX(Raw!$H$6:$EZ$2076,MATCH($B30&amp;$D30&amp;$B$6,Raw!$A$6:$A$2076,0),MATCH(N$6,Raw!$H$5:$EZ$5,0))/60/60/24,"-")</f>
        <v>7.8935185185185185E-3</v>
      </c>
      <c r="O30" s="365">
        <f>IFERROR(INDEX(Raw!$H$6:$EZ$2076,MATCH($B30&amp;$D30&amp;$B$6,Raw!$A$6:$A$2076,0),MATCH(O$6,Raw!$H$5:$EZ$5,0))/60/60/24,"-")</f>
        <v>1.4918981481481483E-2</v>
      </c>
      <c r="P30" s="149"/>
      <c r="Q30" s="149">
        <f>IFERROR(INDEX(Raw!$H$6:$EZ$2076,MATCH($B30&amp;$D30&amp;$B$6,Raw!$A$6:$A$2076,0),MATCH(Q$6,Raw!$H$5:$EZ$5,0)),"-")</f>
        <v>356904</v>
      </c>
      <c r="R30" s="149"/>
      <c r="S30" s="149">
        <f>IFERROR(INDEX(Raw!$H$6:$EZ$2076,MATCH($B30&amp;$D30&amp;$B$6,Raw!$A$6:$A$2076,0),MATCH(S$6,Raw!$H$5:$EZ$5,0))/60/60,"-")</f>
        <v>128504.97666666665</v>
      </c>
      <c r="T30" s="195">
        <f>IFERROR(INDEX(Raw!$H$6:$EZ$2076,MATCH($B30&amp;$D30&amp;$B$6,Raw!$A$6:$A$2076,0),MATCH(T$6,Raw!$H$5:$EZ$5,0))/60/60/24,"-")</f>
        <v>1.5000000000000001E-2</v>
      </c>
      <c r="U30" s="195">
        <f>IFERROR(INDEX(Raw!$H$6:$EZ$2076,MATCH($B30&amp;$D30&amp;$B$6,Raw!$A$6:$A$2076,0),MATCH(U$6,Raw!$H$5:$EZ$5,0))/60/60/24,"-")</f>
        <v>3.0729166666666669E-2</v>
      </c>
      <c r="V30" s="149"/>
      <c r="W30" s="149">
        <f>IFERROR(INDEX(Raw!$H$6:$EZ$2076,MATCH($B30&amp;$D30&amp;$B$6,Raw!$A$6:$A$2076,0),MATCH(W$6,Raw!$H$5:$EZ$5,0)),"-")</f>
        <v>167708</v>
      </c>
      <c r="X30" s="149"/>
      <c r="Y30" s="149">
        <f>IFERROR(INDEX(Raw!$H$6:$EZ$2076,MATCH($B30&amp;$D30&amp;$B$6,Raw!$A$6:$A$2076,0),MATCH(Y$6,Raw!$H$5:$EZ$5,0))/60/60,"-")</f>
        <v>173022.96277777778</v>
      </c>
      <c r="Z30" s="195">
        <f>IFERROR(INDEX(Raw!$H$6:$EZ$2076,MATCH($B30&amp;$D30&amp;$B$6,Raw!$A$6:$A$2076,0),MATCH(Z$6,Raw!$H$5:$EZ$5,0))/60/60/24,"-")</f>
        <v>4.2986111111111114E-2</v>
      </c>
      <c r="AA30" s="195">
        <f>IFERROR(INDEX(Raw!$H$6:$EZ$2076,MATCH($B30&amp;$D30&amp;$B$6,Raw!$A$6:$A$2076,0),MATCH(AA$6,Raw!$H$5:$EZ$5,0))/60/60/24,"-")</f>
        <v>0.10084490740740741</v>
      </c>
      <c r="AB30" s="149"/>
      <c r="AC30" s="149">
        <f>IFERROR(INDEX(Raw!$H$6:$EZ$2076,MATCH($B30&amp;$D30&amp;$B$6,Raw!$A$6:$A$2076,0),MATCH(AC$6,Raw!$H$5:$EZ$5,0)),"-")</f>
        <v>12421</v>
      </c>
      <c r="AD30" s="149"/>
      <c r="AE30" s="149">
        <f>IFERROR(INDEX(Raw!$H$6:$EZ$2076,MATCH($B30&amp;$D30&amp;$B$6,Raw!$A$6:$A$2076,0),MATCH(AE$6,Raw!$H$5:$EZ$5,0))/60/60,"-")</f>
        <v>18096.359444444442</v>
      </c>
      <c r="AF30" s="195">
        <f>IFERROR(INDEX(Raw!$H$6:$EZ$2076,MATCH($B30&amp;$D30&amp;$B$6,Raw!$A$6:$A$2076,0),MATCH(AF$6,Raw!$H$5:$EZ$5,0))/60/60/24,"-")</f>
        <v>6.0706018518518527E-2</v>
      </c>
      <c r="AG30" s="195">
        <f>IFERROR(INDEX(Raw!$H$6:$EZ$2076,MATCH($B30&amp;$D30&amp;$B$6,Raw!$A$6:$A$2076,0),MATCH(AG$6,Raw!$H$5:$EZ$5,0))/60/60/24,"-")</f>
        <v>0.14011574074074076</v>
      </c>
      <c r="AH30" s="38"/>
      <c r="AI30" s="149">
        <f>IFERROR(INDEX(Raw!$H$6:$EZ$2076,MATCH($B30&amp;$D30&amp;$B$6,Raw!$A$6:$A$2076,0),MATCH(AI$6,Raw!$H$5:$EZ$5,0)),"-")</f>
        <v>0</v>
      </c>
      <c r="AJ30" s="312"/>
      <c r="AK30" s="149">
        <f>IFERROR(INDEX(Raw!$H$6:$EZ$2076,MATCH($B30&amp;$D30&amp;$B$6,Raw!$A$6:$A$2076,0),MATCH(AK$6,Raw!$H$5:$EZ$5,0)),"-")</f>
        <v>0</v>
      </c>
    </row>
    <row r="31" spans="1:37" ht="17.5" x14ac:dyDescent="0.35">
      <c r="A31" s="188">
        <f t="shared" si="23"/>
        <v>43374</v>
      </c>
      <c r="B31" s="145" t="s">
        <v>128</v>
      </c>
      <c r="C31" s="1" t="s">
        <v>137</v>
      </c>
      <c r="D31" s="99" t="s">
        <v>137</v>
      </c>
      <c r="E31" s="149">
        <f>IFERROR(INDEX(Raw!$H$6:$EZ$2076,MATCH($B31&amp;$D31&amp;$B$6,Raw!$A$6:$A$2076,0),MATCH(E$6,Raw!$H$5:$EZ$5,0)),"-")</f>
        <v>55383</v>
      </c>
      <c r="F31" s="149"/>
      <c r="G31" s="149">
        <f>IFERROR(INDEX(Raw!$H$6:$EZ$2076,MATCH($B31&amp;$D31&amp;$B$6,Raw!$A$6:$A$2076,0),MATCH(G$6,Raw!$H$5:$EZ$5,0))/60/60,"-")</f>
        <v>6631.78</v>
      </c>
      <c r="H31" s="364">
        <f>IFERROR(INDEX(Raw!$H$6:$EZ$2076,MATCH($B31&amp;$D31&amp;$B$6,Raw!$A$6:$A$2076,0),MATCH(H$6,Raw!$H$5:$EZ$5,0))/60/60/24,"-")</f>
        <v>4.9884259259259265E-3</v>
      </c>
      <c r="I31" s="368">
        <f>IFERROR(INDEX(Raw!$H$6:$EZ$2076,MATCH($B31&amp;$D31&amp;$B$6,Raw!$A$6:$A$2076,0),MATCH(I$6,Raw!$H$5:$EZ$5,0))/60/60/24,"-")</f>
        <v>8.6805555555555559E-3</v>
      </c>
      <c r="J31" s="149"/>
      <c r="K31" s="149">
        <f>IFERROR(INDEX(Raw!$H$6:$EZ$2076,MATCH($B31&amp;$D31&amp;$B$6,Raw!$A$6:$A$2076,0),MATCH(K$6,Raw!$H$5:$EZ$5,0)),"-")</f>
        <v>37926</v>
      </c>
      <c r="L31" s="149"/>
      <c r="M31" s="149">
        <f>IFERROR(INDEX(Raw!$H$6:$EZ$2076,MATCH($B31&amp;$D31&amp;$B$6,Raw!$A$6:$A$2076,0),MATCH(M$6,Raw!$H$5:$EZ$5,0))/60/60,"-")</f>
        <v>7079.8227777777774</v>
      </c>
      <c r="N31" s="364">
        <f>IFERROR(INDEX(Raw!$H$6:$EZ$2076,MATCH($B31&amp;$D31&amp;$B$6,Raw!$A$6:$A$2076,0),MATCH(N$6,Raw!$H$5:$EZ$5,0))/60/60/24,"-")</f>
        <v>7.7777777777777767E-3</v>
      </c>
      <c r="O31" s="365">
        <f>IFERROR(INDEX(Raw!$H$6:$EZ$2076,MATCH($B31&amp;$D31&amp;$B$6,Raw!$A$6:$A$2076,0),MATCH(O$6,Raw!$H$5:$EZ$5,0))/60/60/24,"-")</f>
        <v>1.4479166666666668E-2</v>
      </c>
      <c r="P31" s="149"/>
      <c r="Q31" s="149">
        <f>IFERROR(INDEX(Raw!$H$6:$EZ$2076,MATCH($B31&amp;$D31&amp;$B$6,Raw!$A$6:$A$2076,0),MATCH(Q$6,Raw!$H$5:$EZ$5,0)),"-")</f>
        <v>372315</v>
      </c>
      <c r="R31" s="149"/>
      <c r="S31" s="149">
        <f>IFERROR(INDEX(Raw!$H$6:$EZ$2076,MATCH($B31&amp;$D31&amp;$B$6,Raw!$A$6:$A$2076,0),MATCH(S$6,Raw!$H$5:$EZ$5,0))/60/60,"-")</f>
        <v>131854.99972222222</v>
      </c>
      <c r="T31" s="195">
        <f>IFERROR(INDEX(Raw!$H$6:$EZ$2076,MATCH($B31&amp;$D31&amp;$B$6,Raw!$A$6:$A$2076,0),MATCH(T$6,Raw!$H$5:$EZ$5,0))/60/60/24,"-")</f>
        <v>1.4756944444444446E-2</v>
      </c>
      <c r="U31" s="195">
        <f>IFERROR(INDEX(Raw!$H$6:$EZ$2076,MATCH($B31&amp;$D31&amp;$B$6,Raw!$A$6:$A$2076,0),MATCH(U$6,Raw!$H$5:$EZ$5,0))/60/60/24,"-")</f>
        <v>3.0150462962962962E-2</v>
      </c>
      <c r="V31" s="149"/>
      <c r="W31" s="149">
        <f>IFERROR(INDEX(Raw!$H$6:$EZ$2076,MATCH($B31&amp;$D31&amp;$B$6,Raw!$A$6:$A$2076,0),MATCH(W$6,Raw!$H$5:$EZ$5,0)),"-")</f>
        <v>176292</v>
      </c>
      <c r="X31" s="149"/>
      <c r="Y31" s="149">
        <f>IFERROR(INDEX(Raw!$H$6:$EZ$2076,MATCH($B31&amp;$D31&amp;$B$6,Raw!$A$6:$A$2076,0),MATCH(Y$6,Raw!$H$5:$EZ$5,0))/60/60,"-")</f>
        <v>177428.33833333335</v>
      </c>
      <c r="Z31" s="195">
        <f>IFERROR(INDEX(Raw!$H$6:$EZ$2076,MATCH($B31&amp;$D31&amp;$B$6,Raw!$A$6:$A$2076,0),MATCH(Z$6,Raw!$H$5:$EZ$5,0))/60/60/24,"-")</f>
        <v>4.1932870370370363E-2</v>
      </c>
      <c r="AA31" s="195">
        <f>IFERROR(INDEX(Raw!$H$6:$EZ$2076,MATCH($B31&amp;$D31&amp;$B$6,Raw!$A$6:$A$2076,0),MATCH(AA$6,Raw!$H$5:$EZ$5,0))/60/60/24,"-")</f>
        <v>9.840277777777777E-2</v>
      </c>
      <c r="AB31" s="149"/>
      <c r="AC31" s="149">
        <f>IFERROR(INDEX(Raw!$H$6:$EZ$2076,MATCH($B31&amp;$D31&amp;$B$6,Raw!$A$6:$A$2076,0),MATCH(AC$6,Raw!$H$5:$EZ$5,0)),"-")</f>
        <v>13090</v>
      </c>
      <c r="AD31" s="149"/>
      <c r="AE31" s="149">
        <f>IFERROR(INDEX(Raw!$H$6:$EZ$2076,MATCH($B31&amp;$D31&amp;$B$6,Raw!$A$6:$A$2076,0),MATCH(AE$6,Raw!$H$5:$EZ$5,0))/60/60,"-")</f>
        <v>18281.818055555555</v>
      </c>
      <c r="AF31" s="195">
        <f>IFERROR(INDEX(Raw!$H$6:$EZ$2076,MATCH($B31&amp;$D31&amp;$B$6,Raw!$A$6:$A$2076,0),MATCH(AF$6,Raw!$H$5:$EZ$5,0))/60/60/24,"-")</f>
        <v>5.8194444444444444E-2</v>
      </c>
      <c r="AG31" s="195">
        <f>IFERROR(INDEX(Raw!$H$6:$EZ$2076,MATCH($B31&amp;$D31&amp;$B$6,Raw!$A$6:$A$2076,0),MATCH(AG$6,Raw!$H$5:$EZ$5,0))/60/60/24,"-")</f>
        <v>0.13385416666666666</v>
      </c>
      <c r="AH31" s="38"/>
      <c r="AI31" s="149">
        <f>IFERROR(INDEX(Raw!$H$6:$EZ$2076,MATCH($B31&amp;$D31&amp;$B$6,Raw!$A$6:$A$2076,0),MATCH(AI$6,Raw!$H$5:$EZ$5,0)),"-")</f>
        <v>0</v>
      </c>
      <c r="AJ31" s="312"/>
      <c r="AK31" s="149">
        <f>IFERROR(INDEX(Raw!$H$6:$EZ$2076,MATCH($B31&amp;$D31&amp;$B$6,Raw!$A$6:$A$2076,0),MATCH(AK$6,Raw!$H$5:$EZ$5,0)),"-")</f>
        <v>0</v>
      </c>
    </row>
    <row r="32" spans="1:37" x14ac:dyDescent="0.25">
      <c r="A32" s="188">
        <f t="shared" si="23"/>
        <v>43405</v>
      </c>
      <c r="B32" s="145" t="s">
        <v>128</v>
      </c>
      <c r="C32" s="1" t="s">
        <v>138</v>
      </c>
      <c r="D32" s="2" t="s">
        <v>138</v>
      </c>
      <c r="E32" s="149">
        <f>IFERROR(INDEX(Raw!$H$6:$EZ$2076,MATCH($B32&amp;$D32&amp;$B$6,Raw!$A$6:$A$2076,0),MATCH(E$6,Raw!$H$5:$EZ$5,0)),"-")</f>
        <v>56484</v>
      </c>
      <c r="F32" s="149"/>
      <c r="G32" s="149">
        <f>IFERROR(INDEX(Raw!$H$6:$EZ$2076,MATCH($B32&amp;$D32&amp;$B$6,Raw!$A$6:$A$2076,0),MATCH(G$6,Raw!$H$5:$EZ$5,0))/60/60,"-")</f>
        <v>6756.8030555555561</v>
      </c>
      <c r="H32" s="364">
        <f>IFERROR(INDEX(Raw!$H$6:$EZ$2076,MATCH($B32&amp;$D32&amp;$B$6,Raw!$A$6:$A$2076,0),MATCH(H$6,Raw!$H$5:$EZ$5,0))/60/60/24,"-")</f>
        <v>4.9884259259259265E-3</v>
      </c>
      <c r="I32" s="368">
        <f>IFERROR(INDEX(Raw!$H$6:$EZ$2076,MATCH($B32&amp;$D32&amp;$B$6,Raw!$A$6:$A$2076,0),MATCH(I$6,Raw!$H$5:$EZ$5,0))/60/60/24,"-")</f>
        <v>8.6921296296296312E-3</v>
      </c>
      <c r="J32" s="149"/>
      <c r="K32" s="149">
        <f>IFERROR(INDEX(Raw!$H$6:$EZ$2076,MATCH($B32&amp;$D32&amp;$B$6,Raw!$A$6:$A$2076,0),MATCH(K$6,Raw!$H$5:$EZ$5,0)),"-")</f>
        <v>38556</v>
      </c>
      <c r="L32" s="149"/>
      <c r="M32" s="149">
        <f>IFERROR(INDEX(Raw!$H$6:$EZ$2076,MATCH($B32&amp;$D32&amp;$B$6,Raw!$A$6:$A$2076,0),MATCH(M$6,Raw!$H$5:$EZ$5,0))/60/60,"-")</f>
        <v>7191.6366666666672</v>
      </c>
      <c r="N32" s="364">
        <f>IFERROR(INDEX(Raw!$H$6:$EZ$2076,MATCH($B32&amp;$D32&amp;$B$6,Raw!$A$6:$A$2076,0),MATCH(N$6,Raw!$H$5:$EZ$5,0))/60/60/24,"-")</f>
        <v>7.7662037037037031E-3</v>
      </c>
      <c r="O32" s="365">
        <f>IFERROR(INDEX(Raw!$H$6:$EZ$2076,MATCH($B32&amp;$D32&amp;$B$6,Raw!$A$6:$A$2076,0),MATCH(O$6,Raw!$H$5:$EZ$5,0))/60/60/24,"-")</f>
        <v>1.4537037037037038E-2</v>
      </c>
      <c r="P32" s="149"/>
      <c r="Q32" s="149">
        <f>IFERROR(INDEX(Raw!$H$6:$EZ$2076,MATCH($B32&amp;$D32&amp;$B$6,Raw!$A$6:$A$2076,0),MATCH(Q$6,Raw!$H$5:$EZ$5,0)),"-")</f>
        <v>379545</v>
      </c>
      <c r="R32" s="149"/>
      <c r="S32" s="149">
        <f>IFERROR(INDEX(Raw!$H$6:$EZ$2076,MATCH($B32&amp;$D32&amp;$B$6,Raw!$A$6:$A$2076,0),MATCH(S$6,Raw!$H$5:$EZ$5,0))/60/60,"-")</f>
        <v>138770.61722222221</v>
      </c>
      <c r="T32" s="195">
        <f>IFERROR(INDEX(Raw!$H$6:$EZ$2076,MATCH($B32&amp;$D32&amp;$B$6,Raw!$A$6:$A$2076,0),MATCH(T$6,Raw!$H$5:$EZ$5,0))/60/60/24,"-")</f>
        <v>1.5231481481481483E-2</v>
      </c>
      <c r="U32" s="195">
        <f>IFERROR(INDEX(Raw!$H$6:$EZ$2076,MATCH($B32&amp;$D32&amp;$B$6,Raw!$A$6:$A$2076,0),MATCH(U$6,Raw!$H$5:$EZ$5,0))/60/60/24,"-")</f>
        <v>3.1168981481481482E-2</v>
      </c>
      <c r="V32" s="149"/>
      <c r="W32" s="149">
        <f>IFERROR(INDEX(Raw!$H$6:$EZ$2076,MATCH($B32&amp;$D32&amp;$B$6,Raw!$A$6:$A$2076,0),MATCH(W$6,Raw!$H$5:$EZ$5,0)),"-")</f>
        <v>171217</v>
      </c>
      <c r="X32" s="149"/>
      <c r="Y32" s="149">
        <f>IFERROR(INDEX(Raw!$H$6:$EZ$2076,MATCH($B32&amp;$D32&amp;$B$6,Raw!$A$6:$A$2076,0),MATCH(Y$6,Raw!$H$5:$EZ$5,0))/60/60,"-")</f>
        <v>180940.69694444444</v>
      </c>
      <c r="Z32" s="195">
        <f>IFERROR(INDEX(Raw!$H$6:$EZ$2076,MATCH($B32&amp;$D32&amp;$B$6,Raw!$A$6:$A$2076,0),MATCH(Z$6,Raw!$H$5:$EZ$5,0))/60/60/24,"-")</f>
        <v>4.4027777777777777E-2</v>
      </c>
      <c r="AA32" s="195">
        <f>IFERROR(INDEX(Raw!$H$6:$EZ$2076,MATCH($B32&amp;$D32&amp;$B$6,Raw!$A$6:$A$2076,0),MATCH(AA$6,Raw!$H$5:$EZ$5,0))/60/60/24,"-")</f>
        <v>0.10332175925925925</v>
      </c>
      <c r="AB32" s="149"/>
      <c r="AC32" s="149">
        <f>IFERROR(INDEX(Raw!$H$6:$EZ$2076,MATCH($B32&amp;$D32&amp;$B$6,Raw!$A$6:$A$2076,0),MATCH(AC$6,Raw!$H$5:$EZ$5,0)),"-")</f>
        <v>12619</v>
      </c>
      <c r="AD32" s="149"/>
      <c r="AE32" s="149">
        <f>IFERROR(INDEX(Raw!$H$6:$EZ$2076,MATCH($B32&amp;$D32&amp;$B$6,Raw!$A$6:$A$2076,0),MATCH(AE$6,Raw!$H$5:$EZ$5,0))/60/60,"-")</f>
        <v>18017.768611111111</v>
      </c>
      <c r="AF32" s="195">
        <f>IFERROR(INDEX(Raw!$H$6:$EZ$2076,MATCH($B32&amp;$D32&amp;$B$6,Raw!$A$6:$A$2076,0),MATCH(AF$6,Raw!$H$5:$EZ$5,0))/60/60/24,"-")</f>
        <v>5.949074074074074E-2</v>
      </c>
      <c r="AG32" s="195">
        <f>IFERROR(INDEX(Raw!$H$6:$EZ$2076,MATCH($B32&amp;$D32&amp;$B$6,Raw!$A$6:$A$2076,0),MATCH(AG$6,Raw!$H$5:$EZ$5,0))/60/60/24,"-")</f>
        <v>0.136875</v>
      </c>
      <c r="AH32" s="38"/>
      <c r="AI32" s="149">
        <f>IFERROR(INDEX(Raw!$H$6:$EZ$2076,MATCH($B32&amp;$D32&amp;$B$6,Raw!$A$6:$A$2076,0),MATCH(AI$6,Raw!$H$5:$EZ$5,0)),"-")</f>
        <v>0</v>
      </c>
      <c r="AJ32" s="312"/>
      <c r="AK32" s="149">
        <f>IFERROR(INDEX(Raw!$H$6:$EZ$2076,MATCH($B32&amp;$D32&amp;$B$6,Raw!$A$6:$A$2076,0),MATCH(AK$6,Raw!$H$5:$EZ$5,0)),"-")</f>
        <v>0</v>
      </c>
    </row>
    <row r="33" spans="1:37" x14ac:dyDescent="0.25">
      <c r="A33" s="188">
        <f t="shared" si="23"/>
        <v>43435</v>
      </c>
      <c r="B33" s="145" t="s">
        <v>128</v>
      </c>
      <c r="C33" s="23" t="s">
        <v>139</v>
      </c>
      <c r="D33" s="95" t="s">
        <v>139</v>
      </c>
      <c r="E33" s="149">
        <f>IFERROR(INDEX(Raw!$H$6:$EZ$2076,MATCH($B33&amp;$D33&amp;$B$6,Raw!$A$6:$A$2076,0),MATCH(E$6,Raw!$H$5:$EZ$5,0)),"-")</f>
        <v>60238</v>
      </c>
      <c r="F33" s="149"/>
      <c r="G33" s="149">
        <f>IFERROR(INDEX(Raw!$H$6:$EZ$2076,MATCH($B33&amp;$D33&amp;$B$6,Raw!$A$6:$A$2076,0),MATCH(G$6,Raw!$H$5:$EZ$5,0))/60/60,"-")</f>
        <v>7131.8355555555563</v>
      </c>
      <c r="H33" s="364">
        <f>IFERROR(INDEX(Raw!$H$6:$EZ$2076,MATCH($B33&amp;$D33&amp;$B$6,Raw!$A$6:$A$2076,0),MATCH(H$6,Raw!$H$5:$EZ$5,0))/60/60/24,"-")</f>
        <v>4.9305555555555552E-3</v>
      </c>
      <c r="I33" s="368">
        <f>IFERROR(INDEX(Raw!$H$6:$EZ$2076,MATCH($B33&amp;$D33&amp;$B$6,Raw!$A$6:$A$2076,0),MATCH(I$6,Raw!$H$5:$EZ$5,0))/60/60/24,"-")</f>
        <v>8.6226851851851846E-3</v>
      </c>
      <c r="J33" s="149"/>
      <c r="K33" s="149">
        <f>IFERROR(INDEX(Raw!$H$6:$EZ$2076,MATCH($B33&amp;$D33&amp;$B$6,Raw!$A$6:$A$2076,0),MATCH(K$6,Raw!$H$5:$EZ$5,0)),"-")</f>
        <v>41373</v>
      </c>
      <c r="L33" s="149"/>
      <c r="M33" s="149">
        <f>IFERROR(INDEX(Raw!$H$6:$EZ$2076,MATCH($B33&amp;$D33&amp;$B$6,Raw!$A$6:$A$2076,0),MATCH(M$6,Raw!$H$5:$EZ$5,0))/60/60,"-")</f>
        <v>7554.2455555555553</v>
      </c>
      <c r="N33" s="364">
        <f>IFERROR(INDEX(Raw!$H$6:$EZ$2076,MATCH($B33&amp;$D33&amp;$B$6,Raw!$A$6:$A$2076,0),MATCH(N$6,Raw!$H$5:$EZ$5,0))/60/60/24,"-")</f>
        <v>7.6041666666666662E-3</v>
      </c>
      <c r="O33" s="365">
        <f>IFERROR(INDEX(Raw!$H$6:$EZ$2076,MATCH($B33&amp;$D33&amp;$B$6,Raw!$A$6:$A$2076,0),MATCH(O$6,Raw!$H$5:$EZ$5,0))/60/60/24,"-")</f>
        <v>1.4259259259259261E-2</v>
      </c>
      <c r="P33" s="149"/>
      <c r="Q33" s="149">
        <f>IFERROR(INDEX(Raw!$H$6:$EZ$2076,MATCH($B33&amp;$D33&amp;$B$6,Raw!$A$6:$A$2076,0),MATCH(Q$6,Raw!$H$5:$EZ$5,0)),"-")</f>
        <v>409106</v>
      </c>
      <c r="R33" s="149"/>
      <c r="S33" s="149">
        <f>IFERROR(INDEX(Raw!$H$6:$EZ$2076,MATCH($B33&amp;$D33&amp;$B$6,Raw!$A$6:$A$2076,0),MATCH(S$6,Raw!$H$5:$EZ$5,0))/60/60,"-")</f>
        <v>152576.13555555555</v>
      </c>
      <c r="T33" s="195">
        <f>IFERROR(INDEX(Raw!$H$6:$EZ$2076,MATCH($B33&amp;$D33&amp;$B$6,Raw!$A$6:$A$2076,0),MATCH(T$6,Raw!$H$5:$EZ$5,0))/60/60/24,"-")</f>
        <v>1.554398148148148E-2</v>
      </c>
      <c r="U33" s="195">
        <f>IFERROR(INDEX(Raw!$H$6:$EZ$2076,MATCH($B33&amp;$D33&amp;$B$6,Raw!$A$6:$A$2076,0),MATCH(U$6,Raw!$H$5:$EZ$5,0))/60/60/24,"-")</f>
        <v>3.2199074074074074E-2</v>
      </c>
      <c r="V33" s="149"/>
      <c r="W33" s="149">
        <f>IFERROR(INDEX(Raw!$H$6:$EZ$2076,MATCH($B33&amp;$D33&amp;$B$6,Raw!$A$6:$A$2076,0),MATCH(W$6,Raw!$H$5:$EZ$5,0)),"-")</f>
        <v>175117</v>
      </c>
      <c r="X33" s="149"/>
      <c r="Y33" s="149">
        <f>IFERROR(INDEX(Raw!$H$6:$EZ$2076,MATCH($B33&amp;$D33&amp;$B$6,Raw!$A$6:$A$2076,0),MATCH(Y$6,Raw!$H$5:$EZ$5,0))/60/60,"-")</f>
        <v>193952.55472222221</v>
      </c>
      <c r="Z33" s="195">
        <f>IFERROR(INDEX(Raw!$H$6:$EZ$2076,MATCH($B33&amp;$D33&amp;$B$6,Raw!$A$6:$A$2076,0),MATCH(Z$6,Raw!$H$5:$EZ$5,0))/60/60/24,"-")</f>
        <v>4.6145833333333337E-2</v>
      </c>
      <c r="AA33" s="195">
        <f>IFERROR(INDEX(Raw!$H$6:$EZ$2076,MATCH($B33&amp;$D33&amp;$B$6,Raw!$A$6:$A$2076,0),MATCH(AA$6,Raw!$H$5:$EZ$5,0))/60/60/24,"-")</f>
        <v>0.10907407407407406</v>
      </c>
      <c r="AB33" s="149"/>
      <c r="AC33" s="149">
        <f>IFERROR(INDEX(Raw!$H$6:$EZ$2076,MATCH($B33&amp;$D33&amp;$B$6,Raw!$A$6:$A$2076,0),MATCH(AC$6,Raw!$H$5:$EZ$5,0)),"-")</f>
        <v>15053</v>
      </c>
      <c r="AD33" s="149"/>
      <c r="AE33" s="149">
        <f>IFERROR(INDEX(Raw!$H$6:$EZ$2076,MATCH($B33&amp;$D33&amp;$B$6,Raw!$A$6:$A$2076,0),MATCH(AE$6,Raw!$H$5:$EZ$5,0))/60/60,"-")</f>
        <v>21128.717500000002</v>
      </c>
      <c r="AF33" s="195">
        <f>IFERROR(INDEX(Raw!$H$6:$EZ$2076,MATCH($B33&amp;$D33&amp;$B$6,Raw!$A$6:$A$2076,0),MATCH(AF$6,Raw!$H$5:$EZ$5,0))/60/60/24,"-")</f>
        <v>5.8483796296296298E-2</v>
      </c>
      <c r="AG33" s="195">
        <f>IFERROR(INDEX(Raw!$H$6:$EZ$2076,MATCH($B33&amp;$D33&amp;$B$6,Raw!$A$6:$A$2076,0),MATCH(AG$6,Raw!$H$5:$EZ$5,0))/60/60/24,"-")</f>
        <v>0.13160879629629632</v>
      </c>
      <c r="AH33" s="38"/>
      <c r="AI33" s="149">
        <f>IFERROR(INDEX(Raw!$H$6:$EZ$2076,MATCH($B33&amp;$D33&amp;$B$6,Raw!$A$6:$A$2076,0),MATCH(AI$6,Raw!$H$5:$EZ$5,0)),"-")</f>
        <v>0</v>
      </c>
      <c r="AJ33" s="312"/>
      <c r="AK33" s="149">
        <f>IFERROR(INDEX(Raw!$H$6:$EZ$2076,MATCH($B33&amp;$D33&amp;$B$6,Raw!$A$6:$A$2076,0),MATCH(AK$6,Raw!$H$5:$EZ$5,0)),"-")</f>
        <v>0</v>
      </c>
    </row>
    <row r="34" spans="1:37" ht="17.5" x14ac:dyDescent="0.35">
      <c r="A34" s="188">
        <f t="shared" si="23"/>
        <v>43466</v>
      </c>
      <c r="B34" s="145" t="s">
        <v>128</v>
      </c>
      <c r="C34" s="1" t="s">
        <v>140</v>
      </c>
      <c r="D34" s="99" t="s">
        <v>140</v>
      </c>
      <c r="E34" s="149">
        <f>IFERROR(INDEX(Raw!$H$6:$EZ$2076,MATCH($B34&amp;$D34&amp;$B$6,Raw!$A$6:$A$2076,0),MATCH(E$6,Raw!$H$5:$EZ$5,0)),"-")</f>
        <v>60108</v>
      </c>
      <c r="F34" s="149"/>
      <c r="G34" s="149">
        <f>IFERROR(INDEX(Raw!$H$6:$EZ$2076,MATCH($B34&amp;$D34&amp;$B$6,Raw!$A$6:$A$2076,0),MATCH(G$6,Raw!$H$5:$EZ$5,0))/60/60,"-")</f>
        <v>7138.7222222222217</v>
      </c>
      <c r="H34" s="364">
        <f>IFERROR(INDEX(Raw!$H$6:$EZ$2076,MATCH($B34&amp;$D34&amp;$B$6,Raw!$A$6:$A$2076,0),MATCH(H$6,Raw!$H$5:$EZ$5,0))/60/60/24,"-")</f>
        <v>4.9537037037037041E-3</v>
      </c>
      <c r="I34" s="368">
        <f>IFERROR(INDEX(Raw!$H$6:$EZ$2076,MATCH($B34&amp;$D34&amp;$B$6,Raw!$A$6:$A$2076,0),MATCH(I$6,Raw!$H$5:$EZ$5,0))/60/60/24,"-")</f>
        <v>8.564814814814815E-3</v>
      </c>
      <c r="J34" s="149"/>
      <c r="K34" s="149">
        <f>IFERROR(INDEX(Raw!$H$6:$EZ$2076,MATCH($B34&amp;$D34&amp;$B$6,Raw!$A$6:$A$2076,0),MATCH(K$6,Raw!$H$5:$EZ$5,0)),"-")</f>
        <v>41161</v>
      </c>
      <c r="L34" s="149"/>
      <c r="M34" s="149">
        <f>IFERROR(INDEX(Raw!$H$6:$EZ$2076,MATCH($B34&amp;$D34&amp;$B$6,Raw!$A$6:$A$2076,0),MATCH(M$6,Raw!$H$5:$EZ$5,0))/60/60,"-")</f>
        <v>7727.4705555555556</v>
      </c>
      <c r="N34" s="364">
        <f>IFERROR(INDEX(Raw!$H$6:$EZ$2076,MATCH($B34&amp;$D34&amp;$B$6,Raw!$A$6:$A$2076,0),MATCH(N$6,Raw!$H$5:$EZ$5,0))/60/60/24,"-")</f>
        <v>7.8240740740740753E-3</v>
      </c>
      <c r="O34" s="365">
        <f>IFERROR(INDEX(Raw!$H$6:$EZ$2076,MATCH($B34&amp;$D34&amp;$B$6,Raw!$A$6:$A$2076,0),MATCH(O$6,Raw!$H$5:$EZ$5,0))/60/60/24,"-")</f>
        <v>1.4560185185185183E-2</v>
      </c>
      <c r="P34" s="149"/>
      <c r="Q34" s="149">
        <f>IFERROR(INDEX(Raw!$H$6:$EZ$2076,MATCH($B34&amp;$D34&amp;$B$6,Raw!$A$6:$A$2076,0),MATCH(Q$6,Raw!$H$5:$EZ$5,0)),"-")</f>
        <v>410108</v>
      </c>
      <c r="R34" s="149"/>
      <c r="S34" s="149">
        <f>IFERROR(INDEX(Raw!$H$6:$EZ$2076,MATCH($B34&amp;$D34&amp;$B$6,Raw!$A$6:$A$2076,0),MATCH(S$6,Raw!$H$5:$EZ$5,0))/60/60,"-")</f>
        <v>156981.27388888889</v>
      </c>
      <c r="T34" s="195">
        <f>IFERROR(INDEX(Raw!$H$6:$EZ$2076,MATCH($B34&amp;$D34&amp;$B$6,Raw!$A$6:$A$2076,0),MATCH(T$6,Raw!$H$5:$EZ$5,0))/60/60/24,"-")</f>
        <v>1.5949074074074074E-2</v>
      </c>
      <c r="U34" s="195">
        <f>IFERROR(INDEX(Raw!$H$6:$EZ$2076,MATCH($B34&amp;$D34&amp;$B$6,Raw!$A$6:$A$2076,0),MATCH(U$6,Raw!$H$5:$EZ$5,0))/60/60/24,"-")</f>
        <v>3.3090277777777781E-2</v>
      </c>
      <c r="V34" s="149"/>
      <c r="W34" s="149">
        <f>IFERROR(INDEX(Raw!$H$6:$EZ$2076,MATCH($B34&amp;$D34&amp;$B$6,Raw!$A$6:$A$2076,0),MATCH(W$6,Raw!$H$5:$EZ$5,0)),"-")</f>
        <v>171717</v>
      </c>
      <c r="X34" s="149"/>
      <c r="Y34" s="149">
        <f>IFERROR(INDEX(Raw!$H$6:$EZ$2076,MATCH($B34&amp;$D34&amp;$B$6,Raw!$A$6:$A$2076,0),MATCH(Y$6,Raw!$H$5:$EZ$5,0))/60/60,"-")</f>
        <v>193778.18083333332</v>
      </c>
      <c r="Z34" s="195">
        <f>IFERROR(INDEX(Raw!$H$6:$EZ$2076,MATCH($B34&amp;$D34&amp;$B$6,Raw!$A$6:$A$2076,0),MATCH(Z$6,Raw!$H$5:$EZ$5,0))/60/60/24,"-")</f>
        <v>4.702546296296297E-2</v>
      </c>
      <c r="AA34" s="195">
        <f>IFERROR(INDEX(Raw!$H$6:$EZ$2076,MATCH($B34&amp;$D34&amp;$B$6,Raw!$A$6:$A$2076,0),MATCH(AA$6,Raw!$H$5:$EZ$5,0))/60/60/24,"-")</f>
        <v>0.11121527777777779</v>
      </c>
      <c r="AB34" s="149"/>
      <c r="AC34" s="149">
        <f>IFERROR(INDEX(Raw!$H$6:$EZ$2076,MATCH($B34&amp;$D34&amp;$B$6,Raw!$A$6:$A$2076,0),MATCH(AC$6,Raw!$H$5:$EZ$5,0)),"-")</f>
        <v>14589</v>
      </c>
      <c r="AD34" s="149"/>
      <c r="AE34" s="149">
        <f>IFERROR(INDEX(Raw!$H$6:$EZ$2076,MATCH($B34&amp;$D34&amp;$B$6,Raw!$A$6:$A$2076,0),MATCH(AE$6,Raw!$H$5:$EZ$5,0))/60/60,"-")</f>
        <v>20847.620277777776</v>
      </c>
      <c r="AF34" s="195">
        <f>IFERROR(INDEX(Raw!$H$6:$EZ$2076,MATCH($B34&amp;$D34&amp;$B$6,Raw!$A$6:$A$2076,0),MATCH(AF$6,Raw!$H$5:$EZ$5,0))/60/60/24,"-")</f>
        <v>5.9537037037037034E-2</v>
      </c>
      <c r="AG34" s="195">
        <f>IFERROR(INDEX(Raw!$H$6:$EZ$2076,MATCH($B34&amp;$D34&amp;$B$6,Raw!$A$6:$A$2076,0),MATCH(AG$6,Raw!$H$5:$EZ$5,0))/60/60/24,"-")</f>
        <v>0.13614583333333333</v>
      </c>
      <c r="AH34" s="38"/>
      <c r="AI34" s="149">
        <f>IFERROR(INDEX(Raw!$H$6:$EZ$2076,MATCH($B34&amp;$D34&amp;$B$6,Raw!$A$6:$A$2076,0),MATCH(AI$6,Raw!$H$5:$EZ$5,0)),"-")</f>
        <v>0</v>
      </c>
      <c r="AJ34" s="312"/>
      <c r="AK34" s="149">
        <f>IFERROR(INDEX(Raw!$H$6:$EZ$2076,MATCH($B34&amp;$D34&amp;$B$6,Raw!$A$6:$A$2076,0),MATCH(AK$6,Raw!$H$5:$EZ$5,0)),"-")</f>
        <v>0</v>
      </c>
    </row>
    <row r="35" spans="1:37" x14ac:dyDescent="0.25">
      <c r="A35" s="188">
        <f t="shared" si="23"/>
        <v>43497</v>
      </c>
      <c r="B35" s="145" t="s">
        <v>128</v>
      </c>
      <c r="C35" s="1" t="s">
        <v>141</v>
      </c>
      <c r="D35" s="2" t="s">
        <v>141</v>
      </c>
      <c r="E35" s="149">
        <f>IFERROR(INDEX(Raw!$H$6:$EZ$2076,MATCH($B35&amp;$D35&amp;$B$6,Raw!$A$6:$A$2076,0),MATCH(E$6,Raw!$H$5:$EZ$5,0)),"-")</f>
        <v>54648</v>
      </c>
      <c r="F35" s="149"/>
      <c r="G35" s="149">
        <f>IFERROR(INDEX(Raw!$H$6:$EZ$2076,MATCH($B35&amp;$D35&amp;$B$6,Raw!$A$6:$A$2076,0),MATCH(G$6,Raw!$H$5:$EZ$5,0))/60/60,"-")</f>
        <v>6634.5533333333333</v>
      </c>
      <c r="H35" s="364">
        <f>IFERROR(INDEX(Raw!$H$6:$EZ$2076,MATCH($B35&amp;$D35&amp;$B$6,Raw!$A$6:$A$2076,0),MATCH(H$6,Raw!$H$5:$EZ$5,0))/60/60/24,"-")</f>
        <v>5.0578703703703706E-3</v>
      </c>
      <c r="I35" s="368">
        <f>IFERROR(INDEX(Raw!$H$6:$EZ$2076,MATCH($B35&amp;$D35&amp;$B$6,Raw!$A$6:$A$2076,0),MATCH(I$6,Raw!$H$5:$EZ$5,0))/60/60/24,"-")</f>
        <v>8.8078703703703704E-3</v>
      </c>
      <c r="J35" s="149"/>
      <c r="K35" s="149">
        <f>IFERROR(INDEX(Raw!$H$6:$EZ$2076,MATCH($B35&amp;$D35&amp;$B$6,Raw!$A$6:$A$2076,0),MATCH(K$6,Raw!$H$5:$EZ$5,0)),"-")</f>
        <v>37587</v>
      </c>
      <c r="L35" s="149"/>
      <c r="M35" s="149">
        <f>IFERROR(INDEX(Raw!$H$6:$EZ$2076,MATCH($B35&amp;$D35&amp;$B$6,Raw!$A$6:$A$2076,0),MATCH(M$6,Raw!$H$5:$EZ$5,0))/60/60,"-")</f>
        <v>7132.6427777777772</v>
      </c>
      <c r="N35" s="364">
        <f>IFERROR(INDEX(Raw!$H$6:$EZ$2076,MATCH($B35&amp;$D35&amp;$B$6,Raw!$A$6:$A$2076,0),MATCH(N$6,Raw!$H$5:$EZ$5,0))/60/60/24,"-")</f>
        <v>7.905092592592592E-3</v>
      </c>
      <c r="O35" s="365">
        <f>IFERROR(INDEX(Raw!$H$6:$EZ$2076,MATCH($B35&amp;$D35&amp;$B$6,Raw!$A$6:$A$2076,0),MATCH(O$6,Raw!$H$5:$EZ$5,0))/60/60/24,"-")</f>
        <v>1.4560185185185183E-2</v>
      </c>
      <c r="P35" s="149"/>
      <c r="Q35" s="149">
        <f>IFERROR(INDEX(Raw!$H$6:$EZ$2076,MATCH($B35&amp;$D35&amp;$B$6,Raw!$A$6:$A$2076,0),MATCH(Q$6,Raw!$H$5:$EZ$5,0)),"-")</f>
        <v>365809</v>
      </c>
      <c r="R35" s="149"/>
      <c r="S35" s="149">
        <f>IFERROR(INDEX(Raw!$H$6:$EZ$2076,MATCH($B35&amp;$D35&amp;$B$6,Raw!$A$6:$A$2076,0),MATCH(S$6,Raw!$H$5:$EZ$5,0))/60/60,"-")</f>
        <v>144018.90722222222</v>
      </c>
      <c r="T35" s="195">
        <f>IFERROR(INDEX(Raw!$H$6:$EZ$2076,MATCH($B35&amp;$D35&amp;$B$6,Raw!$A$6:$A$2076,0),MATCH(T$6,Raw!$H$5:$EZ$5,0))/60/60/24,"-")</f>
        <v>1.6400462962962964E-2</v>
      </c>
      <c r="U35" s="195">
        <f>IFERROR(INDEX(Raw!$H$6:$EZ$2076,MATCH($B35&amp;$D35&amp;$B$6,Raw!$A$6:$A$2076,0),MATCH(U$6,Raw!$H$5:$EZ$5,0))/60/60/24,"-")</f>
        <v>3.3993055555555561E-2</v>
      </c>
      <c r="V35" s="149"/>
      <c r="W35" s="149">
        <f>IFERROR(INDEX(Raw!$H$6:$EZ$2076,MATCH($B35&amp;$D35&amp;$B$6,Raw!$A$6:$A$2076,0),MATCH(W$6,Raw!$H$5:$EZ$5,0)),"-")</f>
        <v>152107</v>
      </c>
      <c r="X35" s="149"/>
      <c r="Y35" s="149">
        <f>IFERROR(INDEX(Raw!$H$6:$EZ$2076,MATCH($B35&amp;$D35&amp;$B$6,Raw!$A$6:$A$2076,0),MATCH(Y$6,Raw!$H$5:$EZ$5,0))/60/60,"-")</f>
        <v>183390.01833333334</v>
      </c>
      <c r="Z35" s="195">
        <f>IFERROR(INDEX(Raw!$H$6:$EZ$2076,MATCH($B35&amp;$D35&amp;$B$6,Raw!$A$6:$A$2076,0),MATCH(Z$6,Raw!$H$5:$EZ$5,0))/60/60/24,"-")</f>
        <v>5.0231481481481481E-2</v>
      </c>
      <c r="AA35" s="195">
        <f>IFERROR(INDEX(Raw!$H$6:$EZ$2076,MATCH($B35&amp;$D35&amp;$B$6,Raw!$A$6:$A$2076,0),MATCH(AA$6,Raw!$H$5:$EZ$5,0))/60/60/24,"-")</f>
        <v>0.11894675925925925</v>
      </c>
      <c r="AB35" s="149"/>
      <c r="AC35" s="149">
        <f>IFERROR(INDEX(Raw!$H$6:$EZ$2076,MATCH($B35&amp;$D35&amp;$B$6,Raw!$A$6:$A$2076,0),MATCH(AC$6,Raw!$H$5:$EZ$5,0)),"-")</f>
        <v>12903</v>
      </c>
      <c r="AD35" s="149"/>
      <c r="AE35" s="149">
        <f>IFERROR(INDEX(Raw!$H$6:$EZ$2076,MATCH($B35&amp;$D35&amp;$B$6,Raw!$A$6:$A$2076,0),MATCH(AE$6,Raw!$H$5:$EZ$5,0))/60/60,"-")</f>
        <v>19324.314444444444</v>
      </c>
      <c r="AF35" s="195">
        <f>IFERROR(INDEX(Raw!$H$6:$EZ$2076,MATCH($B35&amp;$D35&amp;$B$6,Raw!$A$6:$A$2076,0),MATCH(AF$6,Raw!$H$5:$EZ$5,0))/60/60/24,"-")</f>
        <v>6.2407407407407404E-2</v>
      </c>
      <c r="AG35" s="195">
        <f>IFERROR(INDEX(Raw!$H$6:$EZ$2076,MATCH($B35&amp;$D35&amp;$B$6,Raw!$A$6:$A$2076,0),MATCH(AG$6,Raw!$H$5:$EZ$5,0))/60/60/24,"-")</f>
        <v>0.13945601851851852</v>
      </c>
      <c r="AH35" s="38"/>
      <c r="AI35" s="149">
        <f>IFERROR(INDEX(Raw!$H$6:$EZ$2076,MATCH($B35&amp;$D35&amp;$B$6,Raw!$A$6:$A$2076,0),MATCH(AI$6,Raw!$H$5:$EZ$5,0)),"-")</f>
        <v>0</v>
      </c>
      <c r="AJ35" s="312"/>
      <c r="AK35" s="149">
        <f>IFERROR(INDEX(Raw!$H$6:$EZ$2076,MATCH($B35&amp;$D35&amp;$B$6,Raw!$A$6:$A$2076,0),MATCH(AK$6,Raw!$H$5:$EZ$5,0)),"-")</f>
        <v>0</v>
      </c>
    </row>
    <row r="36" spans="1:37" collapsed="1" x14ac:dyDescent="0.25">
      <c r="A36" s="188">
        <f t="shared" si="23"/>
        <v>43525</v>
      </c>
      <c r="B36" s="147" t="s">
        <v>128</v>
      </c>
      <c r="C36" s="12" t="s">
        <v>142</v>
      </c>
      <c r="D36" s="95" t="s">
        <v>142</v>
      </c>
      <c r="E36" s="152">
        <f>IFERROR(INDEX(Raw!$H$6:$EZ$2076,MATCH($B36&amp;$D36&amp;$B$6,Raw!$A$6:$A$2076,0),MATCH(E$6,Raw!$H$5:$EZ$5,0)),"-")</f>
        <v>59560</v>
      </c>
      <c r="F36" s="152"/>
      <c r="G36" s="152">
        <f>IFERROR(INDEX(Raw!$H$6:$EZ$2076,MATCH($B36&amp;$D36&amp;$B$6,Raw!$A$6:$A$2076,0),MATCH(G$6,Raw!$H$5:$EZ$5,0))/60/60,"-")</f>
        <v>6943.0322222222221</v>
      </c>
      <c r="H36" s="369">
        <f>IFERROR(INDEX(Raw!$H$6:$EZ$2076,MATCH($B36&amp;$D36&amp;$B$6,Raw!$A$6:$A$2076,0),MATCH(H$6,Raw!$H$5:$EZ$5,0))/60/60/24,"-")</f>
        <v>4.8611111111111112E-3</v>
      </c>
      <c r="I36" s="370">
        <f>IFERROR(INDEX(Raw!$H$6:$EZ$2076,MATCH($B36&amp;$D36&amp;$B$6,Raw!$A$6:$A$2076,0),MATCH(I$6,Raw!$H$5:$EZ$5,0))/60/60/24,"-")</f>
        <v>8.4606481481481494E-3</v>
      </c>
      <c r="J36" s="149"/>
      <c r="K36" s="152">
        <f>IFERROR(INDEX(Raw!$H$6:$EZ$2076,MATCH($B36&amp;$D36&amp;$B$6,Raw!$A$6:$A$2076,0),MATCH(K$6,Raw!$H$5:$EZ$5,0)),"-")</f>
        <v>40717</v>
      </c>
      <c r="L36" s="152"/>
      <c r="M36" s="152">
        <f>IFERROR(INDEX(Raw!$H$6:$EZ$2076,MATCH($B36&amp;$D36&amp;$B$6,Raw!$A$6:$A$2076,0),MATCH(M$6,Raw!$H$5:$EZ$5,0))/60/60,"-")</f>
        <v>7313.5611111111111</v>
      </c>
      <c r="N36" s="369">
        <f>IFERROR(INDEX(Raw!$H$6:$EZ$2076,MATCH($B36&amp;$D36&amp;$B$6,Raw!$A$6:$A$2076,0),MATCH(N$6,Raw!$H$5:$EZ$5,0))/60/60/24,"-")</f>
        <v>7.4884259259259262E-3</v>
      </c>
      <c r="O36" s="370">
        <f>IFERROR(INDEX(Raw!$H$6:$EZ$2076,MATCH($B36&amp;$D36&amp;$B$6,Raw!$A$6:$A$2076,0),MATCH(O$6,Raw!$H$5:$EZ$5,0))/60/60/24,"-")</f>
        <v>1.383101851851852E-2</v>
      </c>
      <c r="P36" s="149"/>
      <c r="Q36" s="152">
        <f>IFERROR(INDEX(Raw!$H$6:$EZ$2076,MATCH($B36&amp;$D36&amp;$B$6,Raw!$A$6:$A$2076,0),MATCH(Q$6,Raw!$H$5:$EZ$5,0)),"-")</f>
        <v>390841</v>
      </c>
      <c r="R36" s="149"/>
      <c r="S36" s="152">
        <f>IFERROR(INDEX(Raw!$H$6:$EZ$2076,MATCH($B36&amp;$D36&amp;$B$6,Raw!$A$6:$A$2076,0),MATCH(S$6,Raw!$H$5:$EZ$5,0))/60/60,"-")</f>
        <v>138374.06111111111</v>
      </c>
      <c r="T36" s="255">
        <f>IFERROR(INDEX(Raw!$H$6:$EZ$2076,MATCH($B36&amp;$D36&amp;$B$6,Raw!$A$6:$A$2076,0),MATCH(T$6,Raw!$H$5:$EZ$5,0))/60/60/24,"-")</f>
        <v>1.4756944444444446E-2</v>
      </c>
      <c r="U36" s="255">
        <f>IFERROR(INDEX(Raw!$H$6:$EZ$2076,MATCH($B36&amp;$D36&amp;$B$6,Raw!$A$6:$A$2076,0),MATCH(U$6,Raw!$H$5:$EZ$5,0))/60/60/24,"-")</f>
        <v>3.0000000000000002E-2</v>
      </c>
      <c r="V36" s="149"/>
      <c r="W36" s="152">
        <f>IFERROR(INDEX(Raw!$H$6:$EZ$2076,MATCH($B36&amp;$D36&amp;$B$6,Raw!$A$6:$A$2076,0),MATCH(W$6,Raw!$H$5:$EZ$5,0)),"-")</f>
        <v>174735</v>
      </c>
      <c r="X36" s="152"/>
      <c r="Y36" s="152">
        <f>IFERROR(INDEX(Raw!$H$6:$EZ$2076,MATCH($B36&amp;$D36&amp;$B$6,Raw!$A$6:$A$2076,0),MATCH(Y$6,Raw!$H$5:$EZ$5,0))/60/60,"-")</f>
        <v>178803.37972222222</v>
      </c>
      <c r="Z36" s="255">
        <f>IFERROR(INDEX(Raw!$H$6:$EZ$2076,MATCH($B36&amp;$D36&amp;$B$6,Raw!$A$6:$A$2076,0),MATCH(Z$6,Raw!$H$5:$EZ$5,0))/60/60/24,"-")</f>
        <v>4.2638888888888886E-2</v>
      </c>
      <c r="AA36" s="255">
        <f>IFERROR(INDEX(Raw!$H$6:$EZ$2076,MATCH($B36&amp;$D36&amp;$B$6,Raw!$A$6:$A$2076,0),MATCH(AA$6,Raw!$H$5:$EZ$5,0))/60/60/24,"-")</f>
        <v>0.10082175925925925</v>
      </c>
      <c r="AB36" s="149"/>
      <c r="AC36" s="152">
        <f>IFERROR(INDEX(Raw!$H$6:$EZ$2076,MATCH($B36&amp;$D36&amp;$B$6,Raw!$A$6:$A$2076,0),MATCH(AC$6,Raw!$H$5:$EZ$5,0)),"-")</f>
        <v>15247</v>
      </c>
      <c r="AD36" s="152"/>
      <c r="AE36" s="152">
        <f>IFERROR(INDEX(Raw!$H$6:$EZ$2076,MATCH($B36&amp;$D36&amp;$B$6,Raw!$A$6:$A$2076,0),MATCH(AE$6,Raw!$H$5:$EZ$5,0))/60/60,"-")</f>
        <v>20453.456666666665</v>
      </c>
      <c r="AF36" s="255">
        <f>IFERROR(INDEX(Raw!$H$6:$EZ$2076,MATCH($B36&amp;$D36&amp;$B$6,Raw!$A$6:$A$2076,0),MATCH(AF$6,Raw!$H$5:$EZ$5,0))/60/60/24,"-")</f>
        <v>5.5891203703703707E-2</v>
      </c>
      <c r="AG36" s="255">
        <f>IFERROR(INDEX(Raw!$H$6:$EZ$2076,MATCH($B36&amp;$D36&amp;$B$6,Raw!$A$6:$A$2076,0),MATCH(AG$6,Raw!$H$5:$EZ$5,0))/60/60/24,"-")</f>
        <v>0.12753472222222223</v>
      </c>
      <c r="AH36" s="38"/>
      <c r="AI36" s="152">
        <f>IFERROR(INDEX(Raw!$H$6:$EZ$2076,MATCH($B36&amp;$D36&amp;$B$6,Raw!$A$6:$A$2076,0),MATCH(AI$6,Raw!$H$5:$EZ$5,0)),"-")</f>
        <v>0</v>
      </c>
      <c r="AJ36" s="312"/>
      <c r="AK36" s="152">
        <f>IFERROR(INDEX(Raw!$H$6:$EZ$2076,MATCH($B36&amp;$D36&amp;$B$6,Raw!$A$6:$A$2076,0),MATCH(AK$6,Raw!$H$5:$EZ$5,0)),"-")</f>
        <v>0</v>
      </c>
    </row>
    <row r="37" spans="1:37" ht="17.5" x14ac:dyDescent="0.35">
      <c r="A37" s="188">
        <f t="shared" si="23"/>
        <v>43556</v>
      </c>
      <c r="B37" s="143" t="s">
        <v>129</v>
      </c>
      <c r="C37" s="102" t="s">
        <v>143</v>
      </c>
      <c r="D37" s="99" t="s">
        <v>143</v>
      </c>
      <c r="E37" s="149">
        <f>IFERROR(INDEX(Raw!$H$6:$EZ$2076,MATCH($B37&amp;$D37&amp;$B$6,Raw!$A$6:$A$2076,0),MATCH(E$6,Raw!$H$5:$EZ$5,0)),"-")</f>
        <v>56815</v>
      </c>
      <c r="F37" s="149"/>
      <c r="G37" s="149">
        <f>IFERROR(INDEX(Raw!$H$6:$EZ$2076,MATCH($B37&amp;$D37&amp;$B$6,Raw!$A$6:$A$2076,0),MATCH(G$6,Raw!$H$5:$EZ$5,0))/60/60,"-")</f>
        <v>6614.8463888888891</v>
      </c>
      <c r="H37" s="364">
        <f>IFERROR(INDEX(Raw!$H$6:$EZ$2076,MATCH($B37&amp;$D37&amp;$B$6,Raw!$A$6:$A$2076,0),MATCH(H$6,Raw!$H$5:$EZ$5,0))/60/60/24,"-")</f>
        <v>4.8495370370370368E-3</v>
      </c>
      <c r="I37" s="368">
        <f>IFERROR(INDEX(Raw!$H$6:$EZ$2076,MATCH($B37&amp;$D37&amp;$B$6,Raw!$A$6:$A$2076,0),MATCH(I$6,Raw!$H$5:$EZ$5,0))/60/60/24,"-")</f>
        <v>8.5069444444444437E-3</v>
      </c>
      <c r="J37" s="149"/>
      <c r="K37" s="149">
        <f>IFERROR(INDEX(Raw!$H$6:$EZ$2076,MATCH($B37&amp;$D37&amp;$B$6,Raw!$A$6:$A$2076,0),MATCH(K$6,Raw!$H$5:$EZ$5,0)),"-")</f>
        <v>38615</v>
      </c>
      <c r="L37" s="149"/>
      <c r="M37" s="149">
        <f>IFERROR(INDEX(Raw!$H$6:$EZ$2076,MATCH($B37&amp;$D37&amp;$B$6,Raw!$A$6:$A$2076,0),MATCH(M$6,Raw!$H$5:$EZ$5,0))/60/60,"-")</f>
        <v>6860.3208333333332</v>
      </c>
      <c r="N37" s="364">
        <f>IFERROR(INDEX(Raw!$H$6:$EZ$2076,MATCH($B37&amp;$D37&amp;$B$6,Raw!$A$6:$A$2076,0),MATCH(N$6,Raw!$H$5:$EZ$5,0))/60/60/24,"-")</f>
        <v>7.4074074074074068E-3</v>
      </c>
      <c r="O37" s="365">
        <f>IFERROR(INDEX(Raw!$H$6:$EZ$2076,MATCH($B37&amp;$D37&amp;$B$6,Raw!$A$6:$A$2076,0),MATCH(O$6,Raw!$H$5:$EZ$5,0))/60/60/24,"-")</f>
        <v>1.3703703703703704E-2</v>
      </c>
      <c r="P37" s="149"/>
      <c r="Q37" s="149">
        <f>IFERROR(INDEX(Raw!$H$6:$EZ$2076,MATCH($B37&amp;$D37&amp;$B$6,Raw!$A$6:$A$2076,0),MATCH(Q$6,Raw!$H$5:$EZ$5,0)),"-")</f>
        <v>383183</v>
      </c>
      <c r="R37" s="149"/>
      <c r="S37" s="149">
        <f>IFERROR(INDEX(Raw!$H$6:$EZ$2076,MATCH($B37&amp;$D37&amp;$B$6,Raw!$A$6:$A$2076,0),MATCH(S$6,Raw!$H$5:$EZ$5,0))/60/60,"-")</f>
        <v>137192.26222222223</v>
      </c>
      <c r="T37" s="195">
        <f>IFERROR(INDEX(Raw!$H$6:$EZ$2076,MATCH($B37&amp;$D37&amp;$B$6,Raw!$A$6:$A$2076,0),MATCH(T$6,Raw!$H$5:$EZ$5,0))/60/60/24,"-")</f>
        <v>1.4918981481481483E-2</v>
      </c>
      <c r="U37" s="195">
        <f>IFERROR(INDEX(Raw!$H$6:$EZ$2076,MATCH($B37&amp;$D37&amp;$B$6,Raw!$A$6:$A$2076,0),MATCH(U$6,Raw!$H$5:$EZ$5,0))/60/60/24,"-")</f>
        <v>3.0543981481481481E-2</v>
      </c>
      <c r="V37" s="149"/>
      <c r="W37" s="149">
        <f>IFERROR(INDEX(Raw!$H$6:$EZ$2076,MATCH($B37&amp;$D37&amp;$B$6,Raw!$A$6:$A$2076,0),MATCH(W$6,Raw!$H$5:$EZ$5,0)),"-")</f>
        <v>169101</v>
      </c>
      <c r="X37" s="149"/>
      <c r="Y37" s="149">
        <f>IFERROR(INDEX(Raw!$H$6:$EZ$2076,MATCH($B37&amp;$D37&amp;$B$6,Raw!$A$6:$A$2076,0),MATCH(Y$6,Raw!$H$5:$EZ$5,0))/60/60,"-")</f>
        <v>175883.6486111111</v>
      </c>
      <c r="Z37" s="195">
        <f>IFERROR(INDEX(Raw!$H$6:$EZ$2076,MATCH($B37&amp;$D37&amp;$B$6,Raw!$A$6:$A$2076,0),MATCH(Z$6,Raw!$H$5:$EZ$5,0))/60/60/24,"-")</f>
        <v>4.3333333333333335E-2</v>
      </c>
      <c r="AA37" s="195">
        <f>IFERROR(INDEX(Raw!$H$6:$EZ$2076,MATCH($B37&amp;$D37&amp;$B$6,Raw!$A$6:$A$2076,0),MATCH(AA$6,Raw!$H$5:$EZ$5,0))/60/60/24,"-")</f>
        <v>0.10392361111111111</v>
      </c>
      <c r="AB37" s="149"/>
      <c r="AC37" s="149">
        <f>IFERROR(INDEX(Raw!$H$6:$EZ$2076,MATCH($B37&amp;$D37&amp;$B$6,Raw!$A$6:$A$2076,0),MATCH(AC$6,Raw!$H$5:$EZ$5,0)),"-")</f>
        <v>14734</v>
      </c>
      <c r="AD37" s="149"/>
      <c r="AE37" s="149">
        <f>IFERROR(INDEX(Raw!$H$6:$EZ$2076,MATCH($B37&amp;$D37&amp;$B$6,Raw!$A$6:$A$2076,0),MATCH(AE$6,Raw!$H$5:$EZ$5,0))/60/60,"-")</f>
        <v>19794.103055555555</v>
      </c>
      <c r="AF37" s="195">
        <f>IFERROR(INDEX(Raw!$H$6:$EZ$2076,MATCH($B37&amp;$D37&amp;$B$6,Raw!$A$6:$A$2076,0),MATCH(AF$6,Raw!$H$5:$EZ$5,0))/60/60/24,"-")</f>
        <v>5.5972222222222222E-2</v>
      </c>
      <c r="AG37" s="195">
        <f>IFERROR(INDEX(Raw!$H$6:$EZ$2076,MATCH($B37&amp;$D37&amp;$B$6,Raw!$A$6:$A$2076,0),MATCH(AG$6,Raw!$H$5:$EZ$5,0))/60/60/24,"-")</f>
        <v>0.12944444444444445</v>
      </c>
      <c r="AH37" s="38"/>
      <c r="AI37" s="149">
        <f>IFERROR(INDEX(Raw!$H$6:$EZ$2076,MATCH($B37&amp;$D37&amp;$B$6,Raw!$A$6:$A$2076,0),MATCH(AI$6,Raw!$H$5:$EZ$5,0)),"-")</f>
        <v>0</v>
      </c>
      <c r="AJ37" s="312"/>
      <c r="AK37" s="149">
        <f>IFERROR(INDEX(Raw!$H$6:$EZ$2076,MATCH($B37&amp;$D37&amp;$B$6,Raw!$A$6:$A$2076,0),MATCH(AK$6,Raw!$H$5:$EZ$5,0)),"-")</f>
        <v>0</v>
      </c>
    </row>
    <row r="38" spans="1:37" x14ac:dyDescent="0.25">
      <c r="A38" s="188">
        <f t="shared" si="23"/>
        <v>43586</v>
      </c>
      <c r="B38" s="145" t="s">
        <v>129</v>
      </c>
      <c r="C38" s="1" t="s">
        <v>144</v>
      </c>
      <c r="D38" s="2" t="s">
        <v>144</v>
      </c>
      <c r="E38" s="149">
        <f>IFERROR(INDEX(Raw!$H$6:$EZ$2076,MATCH($B38&amp;$D38&amp;$B$6,Raw!$A$6:$A$2076,0),MATCH(E$6,Raw!$H$5:$EZ$5,0)),"-")</f>
        <v>57875</v>
      </c>
      <c r="F38" s="149"/>
      <c r="G38" s="149">
        <f>IFERROR(INDEX(Raw!$H$6:$EZ$2076,MATCH($B38&amp;$D38&amp;$B$6,Raw!$A$6:$A$2076,0),MATCH(G$6,Raw!$H$5:$EZ$5,0))/60/60,"-")</f>
        <v>6654.3141666666661</v>
      </c>
      <c r="H38" s="364">
        <f>IFERROR(INDEX(Raw!$H$6:$EZ$2076,MATCH($B38&amp;$D38&amp;$B$6,Raw!$A$6:$A$2076,0),MATCH(H$6,Raw!$H$5:$EZ$5,0))/60/60/24,"-")</f>
        <v>4.7916666666666672E-3</v>
      </c>
      <c r="I38" s="368">
        <f>IFERROR(INDEX(Raw!$H$6:$EZ$2076,MATCH($B38&amp;$D38&amp;$B$6,Raw!$A$6:$A$2076,0),MATCH(I$6,Raw!$H$5:$EZ$5,0))/60/60/24,"-")</f>
        <v>8.3796296296296292E-3</v>
      </c>
      <c r="J38" s="149"/>
      <c r="K38" s="149">
        <f>IFERROR(INDEX(Raw!$H$6:$EZ$2076,MATCH($B38&amp;$D38&amp;$B$6,Raw!$A$6:$A$2076,0),MATCH(K$6,Raw!$H$5:$EZ$5,0)),"-")</f>
        <v>39460</v>
      </c>
      <c r="L38" s="149"/>
      <c r="M38" s="149">
        <f>IFERROR(INDEX(Raw!$H$6:$EZ$2076,MATCH($B38&amp;$D38&amp;$B$6,Raw!$A$6:$A$2076,0),MATCH(M$6,Raw!$H$5:$EZ$5,0))/60/60,"-")</f>
        <v>6916.6188888888892</v>
      </c>
      <c r="N38" s="364">
        <f>IFERROR(INDEX(Raw!$H$6:$EZ$2076,MATCH($B38&amp;$D38&amp;$B$6,Raw!$A$6:$A$2076,0),MATCH(N$6,Raw!$H$5:$EZ$5,0))/60/60/24,"-")</f>
        <v>7.3032407407407412E-3</v>
      </c>
      <c r="O38" s="365">
        <f>IFERROR(INDEX(Raw!$H$6:$EZ$2076,MATCH($B38&amp;$D38&amp;$B$6,Raw!$A$6:$A$2076,0),MATCH(O$6,Raw!$H$5:$EZ$5,0))/60/60/24,"-")</f>
        <v>1.3553240740740741E-2</v>
      </c>
      <c r="P38" s="149"/>
      <c r="Q38" s="149">
        <f>IFERROR(INDEX(Raw!$H$6:$EZ$2076,MATCH($B38&amp;$D38&amp;$B$6,Raw!$A$6:$A$2076,0),MATCH(Q$6,Raw!$H$5:$EZ$5,0)),"-")</f>
        <v>386100</v>
      </c>
      <c r="R38" s="149"/>
      <c r="S38" s="149">
        <f>IFERROR(INDEX(Raw!$H$6:$EZ$2076,MATCH($B38&amp;$D38&amp;$B$6,Raw!$A$6:$A$2076,0),MATCH(S$6,Raw!$H$5:$EZ$5,0))/60/60,"-")</f>
        <v>135353.23499999999</v>
      </c>
      <c r="T38" s="195">
        <f>IFERROR(INDEX(Raw!$H$6:$EZ$2076,MATCH($B38&amp;$D38&amp;$B$6,Raw!$A$6:$A$2076,0),MATCH(T$6,Raw!$H$5:$EZ$5,0))/60/60/24,"-")</f>
        <v>1.4606481481481482E-2</v>
      </c>
      <c r="U38" s="195">
        <f>IFERROR(INDEX(Raw!$H$6:$EZ$2076,MATCH($B38&amp;$D38&amp;$B$6,Raw!$A$6:$A$2076,0),MATCH(U$6,Raw!$H$5:$EZ$5,0))/60/60/24,"-")</f>
        <v>2.9837962962962965E-2</v>
      </c>
      <c r="V38" s="149"/>
      <c r="W38" s="149">
        <f>IFERROR(INDEX(Raw!$H$6:$EZ$2076,MATCH($B38&amp;$D38&amp;$B$6,Raw!$A$6:$A$2076,0),MATCH(W$6,Raw!$H$5:$EZ$5,0)),"-")</f>
        <v>174152</v>
      </c>
      <c r="X38" s="149"/>
      <c r="Y38" s="149">
        <f>IFERROR(INDEX(Raw!$H$6:$EZ$2076,MATCH($B38&amp;$D38&amp;$B$6,Raw!$A$6:$A$2076,0),MATCH(Y$6,Raw!$H$5:$EZ$5,0))/60/60,"-")</f>
        <v>176188.31916666668</v>
      </c>
      <c r="Z38" s="195">
        <f>IFERROR(INDEX(Raw!$H$6:$EZ$2076,MATCH($B38&amp;$D38&amp;$B$6,Raw!$A$6:$A$2076,0),MATCH(Z$6,Raw!$H$5:$EZ$5,0))/60/60/24,"-")</f>
        <v>4.2152777777777782E-2</v>
      </c>
      <c r="AA38" s="195">
        <f>IFERROR(INDEX(Raw!$H$6:$EZ$2076,MATCH($B38&amp;$D38&amp;$B$6,Raw!$A$6:$A$2076,0),MATCH(AA$6,Raw!$H$5:$EZ$5,0))/60/60/24,"-")</f>
        <v>9.9976851851851845E-2</v>
      </c>
      <c r="AB38" s="149"/>
      <c r="AC38" s="149">
        <f>IFERROR(INDEX(Raw!$H$6:$EZ$2076,MATCH($B38&amp;$D38&amp;$B$6,Raw!$A$6:$A$2076,0),MATCH(AC$6,Raw!$H$5:$EZ$5,0)),"-")</f>
        <v>16881</v>
      </c>
      <c r="AD38" s="149"/>
      <c r="AE38" s="149">
        <f>IFERROR(INDEX(Raw!$H$6:$EZ$2076,MATCH($B38&amp;$D38&amp;$B$6,Raw!$A$6:$A$2076,0),MATCH(AE$6,Raw!$H$5:$EZ$5,0))/60/60,"-")</f>
        <v>21405.345833333333</v>
      </c>
      <c r="AF38" s="195">
        <f>IFERROR(INDEX(Raw!$H$6:$EZ$2076,MATCH($B38&amp;$D38&amp;$B$6,Raw!$A$6:$A$2076,0),MATCH(AF$6,Raw!$H$5:$EZ$5,0))/60/60/24,"-")</f>
        <v>5.2835648148148145E-2</v>
      </c>
      <c r="AG38" s="195">
        <f>IFERROR(INDEX(Raw!$H$6:$EZ$2076,MATCH($B38&amp;$D38&amp;$B$6,Raw!$A$6:$A$2076,0),MATCH(AG$6,Raw!$H$5:$EZ$5,0))/60/60/24,"-")</f>
        <v>0.12074074074074075</v>
      </c>
      <c r="AH38" s="38"/>
      <c r="AI38" s="149">
        <f>IFERROR(INDEX(Raw!$H$6:$EZ$2076,MATCH($B38&amp;$D38&amp;$B$6,Raw!$A$6:$A$2076,0),MATCH(AI$6,Raw!$H$5:$EZ$5,0)),"-")</f>
        <v>0</v>
      </c>
      <c r="AJ38" s="312"/>
      <c r="AK38" s="149">
        <f>IFERROR(INDEX(Raw!$H$6:$EZ$2076,MATCH($B38&amp;$D38&amp;$B$6,Raw!$A$6:$A$2076,0),MATCH(AK$6,Raw!$H$5:$EZ$5,0)),"-")</f>
        <v>0</v>
      </c>
    </row>
    <row r="39" spans="1:37" x14ac:dyDescent="0.25">
      <c r="A39" s="188">
        <f t="shared" si="23"/>
        <v>43617</v>
      </c>
      <c r="B39" s="145" t="s">
        <v>129</v>
      </c>
      <c r="C39" s="23" t="s">
        <v>145</v>
      </c>
      <c r="D39" s="95" t="s">
        <v>145</v>
      </c>
      <c r="E39" s="149">
        <f>IFERROR(INDEX(Raw!$H$6:$EZ$2076,MATCH($B39&amp;$D39&amp;$B$6,Raw!$A$6:$A$2076,0),MATCH(E$6,Raw!$H$5:$EZ$5,0)),"-")</f>
        <v>57805</v>
      </c>
      <c r="F39" s="149"/>
      <c r="G39" s="149">
        <f>IFERROR(INDEX(Raw!$H$6:$EZ$2076,MATCH($B39&amp;$D39&amp;$B$6,Raw!$A$6:$A$2076,0),MATCH(G$6,Raw!$H$5:$EZ$5,0))/60/60,"-")</f>
        <v>6863.8374999999996</v>
      </c>
      <c r="H39" s="364">
        <f>IFERROR(INDEX(Raw!$H$6:$EZ$2076,MATCH($B39&amp;$D39&amp;$B$6,Raw!$A$6:$A$2076,0),MATCH(H$6,Raw!$H$5:$EZ$5,0))/60/60/24,"-")</f>
        <v>4.9421296296296288E-3</v>
      </c>
      <c r="I39" s="368">
        <f>IFERROR(INDEX(Raw!$H$6:$EZ$2076,MATCH($B39&amp;$D39&amp;$B$6,Raw!$A$6:$A$2076,0),MATCH(I$6,Raw!$H$5:$EZ$5,0))/60/60/24,"-")</f>
        <v>8.6689814814814806E-3</v>
      </c>
      <c r="J39" s="149"/>
      <c r="K39" s="149">
        <f>IFERROR(INDEX(Raw!$H$6:$EZ$2076,MATCH($B39&amp;$D39&amp;$B$6,Raw!$A$6:$A$2076,0),MATCH(K$6,Raw!$H$5:$EZ$5,0)),"-")</f>
        <v>39346</v>
      </c>
      <c r="L39" s="149"/>
      <c r="M39" s="149">
        <f>IFERROR(INDEX(Raw!$H$6:$EZ$2076,MATCH($B39&amp;$D39&amp;$B$6,Raw!$A$6:$A$2076,0),MATCH(M$6,Raw!$H$5:$EZ$5,0))/60/60,"-")</f>
        <v>7226.533611111111</v>
      </c>
      <c r="N39" s="364">
        <f>IFERROR(INDEX(Raw!$H$6:$EZ$2076,MATCH($B39&amp;$D39&amp;$B$6,Raw!$A$6:$A$2076,0),MATCH(N$6,Raw!$H$5:$EZ$5,0))/60/60/24,"-")</f>
        <v>7.6504629629629631E-3</v>
      </c>
      <c r="O39" s="365">
        <f>IFERROR(INDEX(Raw!$H$6:$EZ$2076,MATCH($B39&amp;$D39&amp;$B$6,Raw!$A$6:$A$2076,0),MATCH(O$6,Raw!$H$5:$EZ$5,0))/60/60/24,"-")</f>
        <v>1.4131944444444445E-2</v>
      </c>
      <c r="P39" s="149"/>
      <c r="Q39" s="149">
        <f>IFERROR(INDEX(Raw!$H$6:$EZ$2076,MATCH($B39&amp;$D39&amp;$B$6,Raw!$A$6:$A$2076,0),MATCH(Q$6,Raw!$H$5:$EZ$5,0)),"-")</f>
        <v>377282</v>
      </c>
      <c r="R39" s="149"/>
      <c r="S39" s="149">
        <f>IFERROR(INDEX(Raw!$H$6:$EZ$2076,MATCH($B39&amp;$D39&amp;$B$6,Raw!$A$6:$A$2076,0),MATCH(S$6,Raw!$H$5:$EZ$5,0))/60/60,"-")</f>
        <v>141275.02027777777</v>
      </c>
      <c r="T39" s="195">
        <f>IFERROR(INDEX(Raw!$H$6:$EZ$2076,MATCH($B39&amp;$D39&amp;$B$6,Raw!$A$6:$A$2076,0),MATCH(T$6,Raw!$H$5:$EZ$5,0))/60/60/24,"-")</f>
        <v>1.5601851851851851E-2</v>
      </c>
      <c r="U39" s="195">
        <f>IFERROR(INDEX(Raw!$H$6:$EZ$2076,MATCH($B39&amp;$D39&amp;$B$6,Raw!$A$6:$A$2076,0),MATCH(U$6,Raw!$H$5:$EZ$5,0))/60/60/24,"-")</f>
        <v>3.1979166666666663E-2</v>
      </c>
      <c r="V39" s="149"/>
      <c r="W39" s="149">
        <f>IFERROR(INDEX(Raw!$H$6:$EZ$2076,MATCH($B39&amp;$D39&amp;$B$6,Raw!$A$6:$A$2076,0),MATCH(W$6,Raw!$H$5:$EZ$5,0)),"-")</f>
        <v>165401</v>
      </c>
      <c r="X39" s="149"/>
      <c r="Y39" s="149">
        <f>IFERROR(INDEX(Raw!$H$6:$EZ$2076,MATCH($B39&amp;$D39&amp;$B$6,Raw!$A$6:$A$2076,0),MATCH(Y$6,Raw!$H$5:$EZ$5,0))/60/60,"-")</f>
        <v>189715.60083333336</v>
      </c>
      <c r="Z39" s="195">
        <f>IFERROR(INDEX(Raw!$H$6:$EZ$2076,MATCH($B39&amp;$D39&amp;$B$6,Raw!$A$6:$A$2076,0),MATCH(Z$6,Raw!$H$5:$EZ$5,0))/60/60/24,"-")</f>
        <v>4.7789351851851847E-2</v>
      </c>
      <c r="AA39" s="195">
        <f>IFERROR(INDEX(Raw!$H$6:$EZ$2076,MATCH($B39&amp;$D39&amp;$B$6,Raw!$A$6:$A$2076,0),MATCH(AA$6,Raw!$H$5:$EZ$5,0))/60/60/24,"-")</f>
        <v>0.11438657407407408</v>
      </c>
      <c r="AB39" s="149"/>
      <c r="AC39" s="149">
        <f>IFERROR(INDEX(Raw!$H$6:$EZ$2076,MATCH($B39&amp;$D39&amp;$B$6,Raw!$A$6:$A$2076,0),MATCH(AC$6,Raw!$H$5:$EZ$5,0)),"-")</f>
        <v>15574</v>
      </c>
      <c r="AD39" s="149"/>
      <c r="AE39" s="149">
        <f>IFERROR(INDEX(Raw!$H$6:$EZ$2076,MATCH($B39&amp;$D39&amp;$B$6,Raw!$A$6:$A$2076,0),MATCH(AE$6,Raw!$H$5:$EZ$5,0))/60/60,"-")</f>
        <v>21333.933888888892</v>
      </c>
      <c r="AF39" s="195">
        <f>IFERROR(INDEX(Raw!$H$6:$EZ$2076,MATCH($B39&amp;$D39&amp;$B$6,Raw!$A$6:$A$2076,0),MATCH(AF$6,Raw!$H$5:$EZ$5,0))/60/60/24,"-")</f>
        <v>5.707175925925926E-2</v>
      </c>
      <c r="AG39" s="195">
        <f>IFERROR(INDEX(Raw!$H$6:$EZ$2076,MATCH($B39&amp;$D39&amp;$B$6,Raw!$A$6:$A$2076,0),MATCH(AG$6,Raw!$H$5:$EZ$5,0))/60/60/24,"-")</f>
        <v>0.13024305555555557</v>
      </c>
      <c r="AH39" s="38"/>
      <c r="AI39" s="149">
        <f>IFERROR(INDEX(Raw!$H$6:$EZ$2076,MATCH($B39&amp;$D39&amp;$B$6,Raw!$A$6:$A$2076,0),MATCH(AI$6,Raw!$H$5:$EZ$5,0)),"-")</f>
        <v>0</v>
      </c>
      <c r="AJ39" s="312"/>
      <c r="AK39" s="149">
        <f>IFERROR(INDEX(Raw!$H$6:$EZ$2076,MATCH($B39&amp;$D39&amp;$B$6,Raw!$A$6:$A$2076,0),MATCH(AK$6,Raw!$H$5:$EZ$5,0)),"-")</f>
        <v>0</v>
      </c>
    </row>
    <row r="40" spans="1:37" ht="17.5" x14ac:dyDescent="0.35">
      <c r="A40" s="188">
        <f t="shared" si="23"/>
        <v>43647</v>
      </c>
      <c r="B40" s="145" t="s">
        <v>129</v>
      </c>
      <c r="C40" s="1" t="s">
        <v>146</v>
      </c>
      <c r="D40" s="99" t="s">
        <v>146</v>
      </c>
      <c r="E40" s="149">
        <f>IFERROR(INDEX(Raw!$H$6:$EZ$2076,MATCH($B40&amp;$D40&amp;$B$6,Raw!$A$6:$A$2076,0),MATCH(E$6,Raw!$H$5:$EZ$5,0)),"-")</f>
        <v>61787</v>
      </c>
      <c r="F40" s="149"/>
      <c r="G40" s="149">
        <f>IFERROR(INDEX(Raw!$H$6:$EZ$2076,MATCH($B40&amp;$D40&amp;$B$6,Raw!$A$6:$A$2076,0),MATCH(G$6,Raw!$H$5:$EZ$5,0))/60/60,"-")</f>
        <v>7445.1211111111106</v>
      </c>
      <c r="H40" s="364">
        <f>IFERROR(INDEX(Raw!$H$6:$EZ$2076,MATCH($B40&amp;$D40&amp;$B$6,Raw!$A$6:$A$2076,0),MATCH(H$6,Raw!$H$5:$EZ$5,0))/60/60/24,"-")</f>
        <v>5.0231481481481481E-3</v>
      </c>
      <c r="I40" s="368">
        <f>IFERROR(INDEX(Raw!$H$6:$EZ$2076,MATCH($B40&amp;$D40&amp;$B$6,Raw!$A$6:$A$2076,0),MATCH(I$6,Raw!$H$5:$EZ$5,0))/60/60/24,"-")</f>
        <v>8.8310185185185176E-3</v>
      </c>
      <c r="J40" s="149"/>
      <c r="K40" s="149">
        <f>IFERROR(INDEX(Raw!$H$6:$EZ$2076,MATCH($B40&amp;$D40&amp;$B$6,Raw!$A$6:$A$2076,0),MATCH(K$6,Raw!$H$5:$EZ$5,0)),"-")</f>
        <v>41596</v>
      </c>
      <c r="L40" s="149"/>
      <c r="M40" s="149">
        <f>IFERROR(INDEX(Raw!$H$6:$EZ$2076,MATCH($B40&amp;$D40&amp;$B$6,Raw!$A$6:$A$2076,0),MATCH(M$6,Raw!$H$5:$EZ$5,0))/60/60,"-")</f>
        <v>7737.400555555555</v>
      </c>
      <c r="N40" s="364">
        <f>IFERROR(INDEX(Raw!$H$6:$EZ$2076,MATCH($B40&amp;$D40&amp;$B$6,Raw!$A$6:$A$2076,0),MATCH(N$6,Raw!$H$5:$EZ$5,0))/60/60/24,"-")</f>
        <v>7.7546296296296287E-3</v>
      </c>
      <c r="O40" s="365">
        <f>IFERROR(INDEX(Raw!$H$6:$EZ$2076,MATCH($B40&amp;$D40&amp;$B$6,Raw!$A$6:$A$2076,0),MATCH(O$6,Raw!$H$5:$EZ$5,0))/60/60/24,"-")</f>
        <v>1.4722222222222222E-2</v>
      </c>
      <c r="P40" s="149"/>
      <c r="Q40" s="149">
        <f>IFERROR(INDEX(Raw!$H$6:$EZ$2076,MATCH($B40&amp;$D40&amp;$B$6,Raw!$A$6:$A$2076,0),MATCH(Q$6,Raw!$H$5:$EZ$5,0)),"-")</f>
        <v>394780</v>
      </c>
      <c r="R40" s="149"/>
      <c r="S40" s="149">
        <f>IFERROR(INDEX(Raw!$H$6:$EZ$2076,MATCH($B40&amp;$D40&amp;$B$6,Raw!$A$6:$A$2076,0),MATCH(S$6,Raw!$H$5:$EZ$5,0))/60/60,"-")</f>
        <v>153462.89194444445</v>
      </c>
      <c r="T40" s="195">
        <f>IFERROR(INDEX(Raw!$H$6:$EZ$2076,MATCH($B40&amp;$D40&amp;$B$6,Raw!$A$6:$A$2076,0),MATCH(T$6,Raw!$H$5:$EZ$5,0))/60/60/24,"-")</f>
        <v>1.6192129629629629E-2</v>
      </c>
      <c r="U40" s="195">
        <f>IFERROR(INDEX(Raw!$H$6:$EZ$2076,MATCH($B40&amp;$D40&amp;$B$6,Raw!$A$6:$A$2076,0),MATCH(U$6,Raw!$H$5:$EZ$5,0))/60/60/24,"-")</f>
        <v>3.3333333333333333E-2</v>
      </c>
      <c r="V40" s="149"/>
      <c r="W40" s="149">
        <f>IFERROR(INDEX(Raw!$H$6:$EZ$2076,MATCH($B40&amp;$D40&amp;$B$6,Raw!$A$6:$A$2076,0),MATCH(W$6,Raw!$H$5:$EZ$5,0)),"-")</f>
        <v>173504</v>
      </c>
      <c r="X40" s="149"/>
      <c r="Y40" s="149">
        <f>IFERROR(INDEX(Raw!$H$6:$EZ$2076,MATCH($B40&amp;$D40&amp;$B$6,Raw!$A$6:$A$2076,0),MATCH(Y$6,Raw!$H$5:$EZ$5,0))/60/60,"-")</f>
        <v>207467.59027777778</v>
      </c>
      <c r="Z40" s="195">
        <f>IFERROR(INDEX(Raw!$H$6:$EZ$2076,MATCH($B40&amp;$D40&amp;$B$6,Raw!$A$6:$A$2076,0),MATCH(Z$6,Raw!$H$5:$EZ$5,0))/60/60/24,"-")</f>
        <v>4.9826388888888885E-2</v>
      </c>
      <c r="AA40" s="195">
        <f>IFERROR(INDEX(Raw!$H$6:$EZ$2076,MATCH($B40&amp;$D40&amp;$B$6,Raw!$A$6:$A$2076,0),MATCH(AA$6,Raw!$H$5:$EZ$5,0))/60/60/24,"-")</f>
        <v>0.1191087962962963</v>
      </c>
      <c r="AB40" s="149"/>
      <c r="AC40" s="149">
        <f>IFERROR(INDEX(Raw!$H$6:$EZ$2076,MATCH($B40&amp;$D40&amp;$B$6,Raw!$A$6:$A$2076,0),MATCH(AC$6,Raw!$H$5:$EZ$5,0)),"-")</f>
        <v>16166</v>
      </c>
      <c r="AD40" s="149"/>
      <c r="AE40" s="149">
        <f>IFERROR(INDEX(Raw!$H$6:$EZ$2076,MATCH($B40&amp;$D40&amp;$B$6,Raw!$A$6:$A$2076,0),MATCH(AE$6,Raw!$H$5:$EZ$5,0))/60/60,"-")</f>
        <v>23139.490833333333</v>
      </c>
      <c r="AF40" s="195">
        <f>IFERROR(INDEX(Raw!$H$6:$EZ$2076,MATCH($B40&amp;$D40&amp;$B$6,Raw!$A$6:$A$2076,0),MATCH(AF$6,Raw!$H$5:$EZ$5,0))/60/60/24,"-")</f>
        <v>5.964120370370371E-2</v>
      </c>
      <c r="AG40" s="195">
        <f>IFERROR(INDEX(Raw!$H$6:$EZ$2076,MATCH($B40&amp;$D40&amp;$B$6,Raw!$A$6:$A$2076,0),MATCH(AG$6,Raw!$H$5:$EZ$5,0))/60/60/24,"-")</f>
        <v>0.13915509259259259</v>
      </c>
      <c r="AH40" s="38"/>
      <c r="AI40" s="149">
        <f>IFERROR(INDEX(Raw!$H$6:$EZ$2076,MATCH($B40&amp;$D40&amp;$B$6,Raw!$A$6:$A$2076,0),MATCH(AI$6,Raw!$H$5:$EZ$5,0)),"-")</f>
        <v>0</v>
      </c>
      <c r="AJ40" s="312"/>
      <c r="AK40" s="149">
        <f>IFERROR(INDEX(Raw!$H$6:$EZ$2076,MATCH($B40&amp;$D40&amp;$B$6,Raw!$A$6:$A$2076,0),MATCH(AK$6,Raw!$H$5:$EZ$5,0)),"-")</f>
        <v>0</v>
      </c>
    </row>
    <row r="41" spans="1:37" x14ac:dyDescent="0.25">
      <c r="A41" s="188">
        <f t="shared" si="23"/>
        <v>43678</v>
      </c>
      <c r="B41" s="145" t="s">
        <v>129</v>
      </c>
      <c r="C41" s="1" t="s">
        <v>135</v>
      </c>
      <c r="D41" s="2" t="s">
        <v>135</v>
      </c>
      <c r="E41" s="149">
        <f>IFERROR(INDEX(Raw!$H$6:$EZ$2076,MATCH($B41&amp;$D41&amp;$B$6,Raw!$A$6:$A$2076,0),MATCH(E$6,Raw!$H$5:$EZ$5,0)),"-")</f>
        <v>57598</v>
      </c>
      <c r="F41" s="149"/>
      <c r="G41" s="149">
        <f>IFERROR(INDEX(Raw!$H$6:$EZ$2076,MATCH($B41&amp;$D41&amp;$B$6,Raw!$A$6:$A$2076,0),MATCH(G$6,Raw!$H$5:$EZ$5,0))/60/60,"-")</f>
        <v>6806.4525000000003</v>
      </c>
      <c r="H41" s="364">
        <f>IFERROR(INDEX(Raw!$H$6:$EZ$2076,MATCH($B41&amp;$D41&amp;$B$6,Raw!$A$6:$A$2076,0),MATCH(H$6,Raw!$H$5:$EZ$5,0))/60/60/24,"-")</f>
        <v>4.9189814814814816E-3</v>
      </c>
      <c r="I41" s="368">
        <f>IFERROR(INDEX(Raw!$H$6:$EZ$2076,MATCH($B41&amp;$D41&amp;$B$6,Raw!$A$6:$A$2076,0),MATCH(I$6,Raw!$H$5:$EZ$5,0))/60/60/24,"-")</f>
        <v>8.6689814814814806E-3</v>
      </c>
      <c r="J41" s="149"/>
      <c r="K41" s="149">
        <f>IFERROR(INDEX(Raw!$H$6:$EZ$2076,MATCH($B41&amp;$D41&amp;$B$6,Raw!$A$6:$A$2076,0),MATCH(K$6,Raw!$H$5:$EZ$5,0)),"-")</f>
        <v>38505</v>
      </c>
      <c r="L41" s="149"/>
      <c r="M41" s="149">
        <f>IFERROR(INDEX(Raw!$H$6:$EZ$2076,MATCH($B41&amp;$D41&amp;$B$6,Raw!$A$6:$A$2076,0),MATCH(M$6,Raw!$H$5:$EZ$5,0))/60/60,"-")</f>
        <v>6882.0455555555554</v>
      </c>
      <c r="N41" s="364">
        <f>IFERROR(INDEX(Raw!$H$6:$EZ$2076,MATCH($B41&amp;$D41&amp;$B$6,Raw!$A$6:$A$2076,0),MATCH(N$6,Raw!$H$5:$EZ$5,0))/60/60/24,"-")</f>
        <v>7.4421296296296293E-3</v>
      </c>
      <c r="O41" s="365">
        <f>IFERROR(INDEX(Raw!$H$6:$EZ$2076,MATCH($B41&amp;$D41&amp;$B$6,Raw!$A$6:$A$2076,0),MATCH(O$6,Raw!$H$5:$EZ$5,0))/60/60/24,"-")</f>
        <v>1.3969907407407408E-2</v>
      </c>
      <c r="P41" s="149"/>
      <c r="Q41" s="149">
        <f>IFERROR(INDEX(Raw!$H$6:$EZ$2076,MATCH($B41&amp;$D41&amp;$B$6,Raw!$A$6:$A$2076,0),MATCH(Q$6,Raw!$H$5:$EZ$5,0)),"-")</f>
        <v>383326</v>
      </c>
      <c r="R41" s="149"/>
      <c r="S41" s="149">
        <f>IFERROR(INDEX(Raw!$H$6:$EZ$2076,MATCH($B41&amp;$D41&amp;$B$6,Raw!$A$6:$A$2076,0),MATCH(S$6,Raw!$H$5:$EZ$5,0))/60/60,"-")</f>
        <v>136186.27083333334</v>
      </c>
      <c r="T41" s="195">
        <f>IFERROR(INDEX(Raw!$H$6:$EZ$2076,MATCH($B41&amp;$D41&amp;$B$6,Raw!$A$6:$A$2076,0),MATCH(T$6,Raw!$H$5:$EZ$5,0))/60/60/24,"-")</f>
        <v>1.480324074074074E-2</v>
      </c>
      <c r="U41" s="195">
        <f>IFERROR(INDEX(Raw!$H$6:$EZ$2076,MATCH($B41&amp;$D41&amp;$B$6,Raw!$A$6:$A$2076,0),MATCH(U$6,Raw!$H$5:$EZ$5,0))/60/60/24,"-")</f>
        <v>3.0231481481481481E-2</v>
      </c>
      <c r="V41" s="149"/>
      <c r="W41" s="149">
        <f>IFERROR(INDEX(Raw!$H$6:$EZ$2076,MATCH($B41&amp;$D41&amp;$B$6,Raw!$A$6:$A$2076,0),MATCH(W$6,Raw!$H$5:$EZ$5,0)),"-")</f>
        <v>173630</v>
      </c>
      <c r="X41" s="149"/>
      <c r="Y41" s="149">
        <f>IFERROR(INDEX(Raw!$H$6:$EZ$2076,MATCH($B41&amp;$D41&amp;$B$6,Raw!$A$6:$A$2076,0),MATCH(Y$6,Raw!$H$5:$EZ$5,0))/60/60,"-")</f>
        <v>181692.16944444444</v>
      </c>
      <c r="Z41" s="195">
        <f>IFERROR(INDEX(Raw!$H$6:$EZ$2076,MATCH($B41&amp;$D41&amp;$B$6,Raw!$A$6:$A$2076,0),MATCH(Z$6,Raw!$H$5:$EZ$5,0))/60/60/24,"-")</f>
        <v>4.3599537037037034E-2</v>
      </c>
      <c r="AA41" s="195">
        <f>IFERROR(INDEX(Raw!$H$6:$EZ$2076,MATCH($B41&amp;$D41&amp;$B$6,Raw!$A$6:$A$2076,0),MATCH(AA$6,Raw!$H$5:$EZ$5,0))/60/60/24,"-")</f>
        <v>0.10298611111111111</v>
      </c>
      <c r="AB41" s="149"/>
      <c r="AC41" s="149">
        <f>IFERROR(INDEX(Raw!$H$6:$EZ$2076,MATCH($B41&amp;$D41&amp;$B$6,Raw!$A$6:$A$2076,0),MATCH(AC$6,Raw!$H$5:$EZ$5,0)),"-")</f>
        <v>16589</v>
      </c>
      <c r="AD41" s="149"/>
      <c r="AE41" s="149">
        <f>IFERROR(INDEX(Raw!$H$6:$EZ$2076,MATCH($B41&amp;$D41&amp;$B$6,Raw!$A$6:$A$2076,0),MATCH(AE$6,Raw!$H$5:$EZ$5,0))/60/60,"-")</f>
        <v>20662.566666666666</v>
      </c>
      <c r="AF41" s="195">
        <f>IFERROR(INDEX(Raw!$H$6:$EZ$2076,MATCH($B41&amp;$D41&amp;$B$6,Raw!$A$6:$A$2076,0),MATCH(AF$6,Raw!$H$5:$EZ$5,0))/60/60/24,"-")</f>
        <v>5.1898148148148145E-2</v>
      </c>
      <c r="AG41" s="195">
        <f>IFERROR(INDEX(Raw!$H$6:$EZ$2076,MATCH($B41&amp;$D41&amp;$B$6,Raw!$A$6:$A$2076,0),MATCH(AG$6,Raw!$H$5:$EZ$5,0))/60/60/24,"-")</f>
        <v>0.11875000000000001</v>
      </c>
      <c r="AH41" s="38"/>
      <c r="AI41" s="149">
        <f>IFERROR(INDEX(Raw!$H$6:$EZ$2076,MATCH($B41&amp;$D41&amp;$B$6,Raw!$A$6:$A$2076,0),MATCH(AI$6,Raw!$H$5:$EZ$5,0)),"-")</f>
        <v>0</v>
      </c>
      <c r="AJ41" s="312"/>
      <c r="AK41" s="149">
        <f>IFERROR(INDEX(Raw!$H$6:$EZ$2076,MATCH($B41&amp;$D41&amp;$B$6,Raw!$A$6:$A$2076,0),MATCH(AK$6,Raw!$H$5:$EZ$5,0)),"-")</f>
        <v>0</v>
      </c>
    </row>
    <row r="42" spans="1:37" x14ac:dyDescent="0.25">
      <c r="A42" s="188">
        <f t="shared" si="23"/>
        <v>43709</v>
      </c>
      <c r="B42" s="145" t="s">
        <v>129</v>
      </c>
      <c r="C42" s="23" t="s">
        <v>136</v>
      </c>
      <c r="D42" s="95" t="s">
        <v>136</v>
      </c>
      <c r="E42" s="149">
        <f>IFERROR(INDEX(Raw!$H$6:$EZ$2076,MATCH($B42&amp;$D42&amp;$B$6,Raw!$A$6:$A$2076,0),MATCH(E$6,Raw!$H$5:$EZ$5,0)),"-")</f>
        <v>55753</v>
      </c>
      <c r="F42" s="149"/>
      <c r="G42" s="149">
        <f>IFERROR(INDEX(Raw!$H$6:$EZ$2076,MATCH($B42&amp;$D42&amp;$B$6,Raw!$A$6:$A$2076,0),MATCH(G$6,Raw!$H$5:$EZ$5,0))/60/60,"-")</f>
        <v>6737.0469444444443</v>
      </c>
      <c r="H42" s="364">
        <f>IFERROR(INDEX(Raw!$H$6:$EZ$2076,MATCH($B42&amp;$D42&amp;$B$6,Raw!$A$6:$A$2076,0),MATCH(H$6,Raw!$H$5:$EZ$5,0))/60/60/24,"-")</f>
        <v>5.0347222222222225E-3</v>
      </c>
      <c r="I42" s="368">
        <f>IFERROR(INDEX(Raw!$H$6:$EZ$2076,MATCH($B42&amp;$D42&amp;$B$6,Raw!$A$6:$A$2076,0),MATCH(I$6,Raw!$H$5:$EZ$5,0))/60/60/24,"-")</f>
        <v>8.8425925925925911E-3</v>
      </c>
      <c r="J42" s="149"/>
      <c r="K42" s="149">
        <f>IFERROR(INDEX(Raw!$H$6:$EZ$2076,MATCH($B42&amp;$D42&amp;$B$6,Raw!$A$6:$A$2076,0),MATCH(K$6,Raw!$H$5:$EZ$5,0)),"-")</f>
        <v>37759</v>
      </c>
      <c r="L42" s="149"/>
      <c r="M42" s="149">
        <f>IFERROR(INDEX(Raw!$H$6:$EZ$2076,MATCH($B42&amp;$D42&amp;$B$6,Raw!$A$6:$A$2076,0),MATCH(M$6,Raw!$H$5:$EZ$5,0))/60/60,"-")</f>
        <v>6784.5294444444444</v>
      </c>
      <c r="N42" s="364">
        <f>IFERROR(INDEX(Raw!$H$6:$EZ$2076,MATCH($B42&amp;$D42&amp;$B$6,Raw!$A$6:$A$2076,0),MATCH(N$6,Raw!$H$5:$EZ$5,0))/60/60/24,"-")</f>
        <v>7.4884259259259262E-3</v>
      </c>
      <c r="O42" s="365">
        <f>IFERROR(INDEX(Raw!$H$6:$EZ$2076,MATCH($B42&amp;$D42&amp;$B$6,Raw!$A$6:$A$2076,0),MATCH(O$6,Raw!$H$5:$EZ$5,0))/60/60/24,"-")</f>
        <v>1.4074074074074074E-2</v>
      </c>
      <c r="P42" s="149"/>
      <c r="Q42" s="149">
        <f>IFERROR(INDEX(Raw!$H$6:$EZ$2076,MATCH($B42&amp;$D42&amp;$B$6,Raw!$A$6:$A$2076,0),MATCH(Q$6,Raw!$H$5:$EZ$5,0)),"-")</f>
        <v>380990</v>
      </c>
      <c r="R42" s="149"/>
      <c r="S42" s="149">
        <f>IFERROR(INDEX(Raw!$H$6:$EZ$2076,MATCH($B42&amp;$D42&amp;$B$6,Raw!$A$6:$A$2076,0),MATCH(S$6,Raw!$H$5:$EZ$5,0))/60/60,"-")</f>
        <v>142092.16</v>
      </c>
      <c r="T42" s="195">
        <f>IFERROR(INDEX(Raw!$H$6:$EZ$2076,MATCH($B42&amp;$D42&amp;$B$6,Raw!$A$6:$A$2076,0),MATCH(T$6,Raw!$H$5:$EZ$5,0))/60/60/24,"-")</f>
        <v>1.554398148148148E-2</v>
      </c>
      <c r="U42" s="195">
        <f>IFERROR(INDEX(Raw!$H$6:$EZ$2076,MATCH($B42&amp;$D42&amp;$B$6,Raw!$A$6:$A$2076,0),MATCH(U$6,Raw!$H$5:$EZ$5,0))/60/60/24,"-")</f>
        <v>3.172453703703703E-2</v>
      </c>
      <c r="V42" s="149"/>
      <c r="W42" s="149">
        <f>IFERROR(INDEX(Raw!$H$6:$EZ$2076,MATCH($B42&amp;$D42&amp;$B$6,Raw!$A$6:$A$2076,0),MATCH(W$6,Raw!$H$5:$EZ$5,0)),"-")</f>
        <v>163223</v>
      </c>
      <c r="X42" s="149"/>
      <c r="Y42" s="149">
        <f>IFERROR(INDEX(Raw!$H$6:$EZ$2076,MATCH($B42&amp;$D42&amp;$B$6,Raw!$A$6:$A$2076,0),MATCH(Y$6,Raw!$H$5:$EZ$5,0))/60/60,"-")</f>
        <v>187649.91944444444</v>
      </c>
      <c r="Z42" s="195">
        <f>IFERROR(INDEX(Raw!$H$6:$EZ$2076,MATCH($B42&amp;$D42&amp;$B$6,Raw!$A$6:$A$2076,0),MATCH(Z$6,Raw!$H$5:$EZ$5,0))/60/60/24,"-")</f>
        <v>4.7905092592592596E-2</v>
      </c>
      <c r="AA42" s="195">
        <f>IFERROR(INDEX(Raw!$H$6:$EZ$2076,MATCH($B42&amp;$D42&amp;$B$6,Raw!$A$6:$A$2076,0),MATCH(AA$6,Raw!$H$5:$EZ$5,0))/60/60/24,"-")</f>
        <v>0.11387731481481479</v>
      </c>
      <c r="AB42" s="149"/>
      <c r="AC42" s="149">
        <f>IFERROR(INDEX(Raw!$H$6:$EZ$2076,MATCH($B42&amp;$D42&amp;$B$6,Raw!$A$6:$A$2076,0),MATCH(AC$6,Raw!$H$5:$EZ$5,0)),"-")</f>
        <v>15592</v>
      </c>
      <c r="AD42" s="149"/>
      <c r="AE42" s="149">
        <f>IFERROR(INDEX(Raw!$H$6:$EZ$2076,MATCH($B42&amp;$D42&amp;$B$6,Raw!$A$6:$A$2076,0),MATCH(AE$6,Raw!$H$5:$EZ$5,0))/60/60,"-")</f>
        <v>20675.478888888891</v>
      </c>
      <c r="AF42" s="195">
        <f>IFERROR(INDEX(Raw!$H$6:$EZ$2076,MATCH($B42&amp;$D42&amp;$B$6,Raw!$A$6:$A$2076,0),MATCH(AF$6,Raw!$H$5:$EZ$5,0))/60/60/24,"-")</f>
        <v>5.5254629629629626E-2</v>
      </c>
      <c r="AG42" s="195">
        <f>IFERROR(INDEX(Raw!$H$6:$EZ$2076,MATCH($B42&amp;$D42&amp;$B$6,Raw!$A$6:$A$2076,0),MATCH(AG$6,Raw!$H$5:$EZ$5,0))/60/60/24,"-")</f>
        <v>0.12744212962962964</v>
      </c>
      <c r="AH42" s="38"/>
      <c r="AI42" s="149">
        <f>IFERROR(INDEX(Raw!$H$6:$EZ$2076,MATCH($B42&amp;$D42&amp;$B$6,Raw!$A$6:$A$2076,0),MATCH(AI$6,Raw!$H$5:$EZ$5,0)),"-")</f>
        <v>0</v>
      </c>
      <c r="AJ42" s="312"/>
      <c r="AK42" s="149">
        <f>IFERROR(INDEX(Raw!$H$6:$EZ$2076,MATCH($B42&amp;$D42&amp;$B$6,Raw!$A$6:$A$2076,0),MATCH(AK$6,Raw!$H$5:$EZ$5,0)),"-")</f>
        <v>0</v>
      </c>
    </row>
    <row r="43" spans="1:37" ht="17.5" x14ac:dyDescent="0.35">
      <c r="A43" s="188">
        <f t="shared" si="23"/>
        <v>43739</v>
      </c>
      <c r="B43" s="145" t="s">
        <v>129</v>
      </c>
      <c r="C43" s="1" t="s">
        <v>137</v>
      </c>
      <c r="D43" s="99" t="s">
        <v>137</v>
      </c>
      <c r="E43" s="149">
        <f>IFERROR(INDEX(Raw!$H$6:$EZ$2076,MATCH($B43&amp;$D43&amp;$B$6,Raw!$A$6:$A$2076,0),MATCH(E$6,Raw!$H$5:$EZ$5,0)),"-")</f>
        <v>61561</v>
      </c>
      <c r="F43" s="149"/>
      <c r="G43" s="149">
        <f>IFERROR(INDEX(Raw!$H$6:$EZ$2076,MATCH($B43&amp;$D43&amp;$B$6,Raw!$A$6:$A$2076,0),MATCH(G$6,Raw!$H$5:$EZ$5,0))/60/60,"-")</f>
        <v>7567.4755555555557</v>
      </c>
      <c r="H43" s="364">
        <f>IFERROR(INDEX(Raw!$H$6:$EZ$2076,MATCH($B43&amp;$D43&amp;$B$6,Raw!$A$6:$A$2076,0),MATCH(H$6,Raw!$H$5:$EZ$5,0))/60/60/24,"-")</f>
        <v>5.1273148148148146E-3</v>
      </c>
      <c r="I43" s="368">
        <f>IFERROR(INDEX(Raw!$H$6:$EZ$2076,MATCH($B43&amp;$D43&amp;$B$6,Raw!$A$6:$A$2076,0),MATCH(I$6,Raw!$H$5:$EZ$5,0))/60/60/24,"-")</f>
        <v>9.0162037037037034E-3</v>
      </c>
      <c r="J43" s="149"/>
      <c r="K43" s="149">
        <f>IFERROR(INDEX(Raw!$H$6:$EZ$2076,MATCH($B43&amp;$D43&amp;$B$6,Raw!$A$6:$A$2076,0),MATCH(K$6,Raw!$H$5:$EZ$5,0)),"-")</f>
        <v>42326</v>
      </c>
      <c r="L43" s="149"/>
      <c r="M43" s="149">
        <f>IFERROR(INDEX(Raw!$H$6:$EZ$2076,MATCH($B43&amp;$D43&amp;$B$6,Raw!$A$6:$A$2076,0),MATCH(M$6,Raw!$H$5:$EZ$5,0))/60/60,"-")</f>
        <v>7676.8155555555559</v>
      </c>
      <c r="N43" s="364">
        <f>IFERROR(INDEX(Raw!$H$6:$EZ$2076,MATCH($B43&amp;$D43&amp;$B$6,Raw!$A$6:$A$2076,0),MATCH(N$6,Raw!$H$5:$EZ$5,0))/60/60/24,"-")</f>
        <v>7.5578703703703702E-3</v>
      </c>
      <c r="O43" s="365">
        <f>IFERROR(INDEX(Raw!$H$6:$EZ$2076,MATCH($B43&amp;$D43&amp;$B$6,Raw!$A$6:$A$2076,0),MATCH(O$6,Raw!$H$5:$EZ$5,0))/60/60/24,"-")</f>
        <v>1.4305555555555557E-2</v>
      </c>
      <c r="P43" s="149"/>
      <c r="Q43" s="149">
        <f>IFERROR(INDEX(Raw!$H$6:$EZ$2076,MATCH($B43&amp;$D43&amp;$B$6,Raw!$A$6:$A$2076,0),MATCH(Q$6,Raw!$H$5:$EZ$5,0)),"-")</f>
        <v>408867</v>
      </c>
      <c r="R43" s="149"/>
      <c r="S43" s="149">
        <f>IFERROR(INDEX(Raw!$H$6:$EZ$2076,MATCH($B43&amp;$D43&amp;$B$6,Raw!$A$6:$A$2076,0),MATCH(S$6,Raw!$H$5:$EZ$5,0))/60/60,"-")</f>
        <v>162094.345</v>
      </c>
      <c r="T43" s="195">
        <f>IFERROR(INDEX(Raw!$H$6:$EZ$2076,MATCH($B43&amp;$D43&amp;$B$6,Raw!$A$6:$A$2076,0),MATCH(T$6,Raw!$H$5:$EZ$5,0))/60/60/24,"-")</f>
        <v>1.6516203703703703E-2</v>
      </c>
      <c r="U43" s="195">
        <f>IFERROR(INDEX(Raw!$H$6:$EZ$2076,MATCH($B43&amp;$D43&amp;$B$6,Raw!$A$6:$A$2076,0),MATCH(U$6,Raw!$H$5:$EZ$5,0))/60/60/24,"-")</f>
        <v>3.366898148148148E-2</v>
      </c>
      <c r="V43" s="149"/>
      <c r="W43" s="149">
        <f>IFERROR(INDEX(Raw!$H$6:$EZ$2076,MATCH($B43&amp;$D43&amp;$B$6,Raw!$A$6:$A$2076,0),MATCH(W$6,Raw!$H$5:$EZ$5,0)),"-")</f>
        <v>162969</v>
      </c>
      <c r="X43" s="149"/>
      <c r="Y43" s="149">
        <f>IFERROR(INDEX(Raw!$H$6:$EZ$2076,MATCH($B43&amp;$D43&amp;$B$6,Raw!$A$6:$A$2076,0),MATCH(Y$6,Raw!$H$5:$EZ$5,0))/60/60,"-")</f>
        <v>203181.26944444442</v>
      </c>
      <c r="Z43" s="195">
        <f>IFERROR(INDEX(Raw!$H$6:$EZ$2076,MATCH($B43&amp;$D43&amp;$B$6,Raw!$A$6:$A$2076,0),MATCH(Z$6,Raw!$H$5:$EZ$5,0))/60/60/24,"-")</f>
        <v>5.1944444444444439E-2</v>
      </c>
      <c r="AA43" s="195">
        <f>IFERROR(INDEX(Raw!$H$6:$EZ$2076,MATCH($B43&amp;$D43&amp;$B$6,Raw!$A$6:$A$2076,0),MATCH(AA$6,Raw!$H$5:$EZ$5,0))/60/60/24,"-")</f>
        <v>0.12386574074074075</v>
      </c>
      <c r="AB43" s="149"/>
      <c r="AC43" s="149">
        <f>IFERROR(INDEX(Raw!$H$6:$EZ$2076,MATCH($B43&amp;$D43&amp;$B$6,Raw!$A$6:$A$2076,0),MATCH(AC$6,Raw!$H$5:$EZ$5,0)),"-")</f>
        <v>12522</v>
      </c>
      <c r="AD43" s="149"/>
      <c r="AE43" s="149">
        <f>IFERROR(INDEX(Raw!$H$6:$EZ$2076,MATCH($B43&amp;$D43&amp;$B$6,Raw!$A$6:$A$2076,0),MATCH(AE$6,Raw!$H$5:$EZ$5,0))/60/60,"-")</f>
        <v>18565.314999999999</v>
      </c>
      <c r="AF43" s="195">
        <f>IFERROR(INDEX(Raw!$H$6:$EZ$2076,MATCH($B43&amp;$D43&amp;$B$6,Raw!$A$6:$A$2076,0),MATCH(AF$6,Raw!$H$5:$EZ$5,0))/60/60/24,"-")</f>
        <v>6.1770833333333337E-2</v>
      </c>
      <c r="AG43" s="195">
        <f>IFERROR(INDEX(Raw!$H$6:$EZ$2076,MATCH($B43&amp;$D43&amp;$B$6,Raw!$A$6:$A$2076,0),MATCH(AG$6,Raw!$H$5:$EZ$5,0))/60/60/24,"-")</f>
        <v>0.14420138888888889</v>
      </c>
      <c r="AH43" s="38"/>
      <c r="AI43" s="149">
        <f>IFERROR(INDEX(Raw!$H$6:$EZ$2076,MATCH($B43&amp;$D43&amp;$B$6,Raw!$A$6:$A$2076,0),MATCH(AI$6,Raw!$H$5:$EZ$5,0)),"-")</f>
        <v>20414</v>
      </c>
      <c r="AJ43" s="312"/>
      <c r="AK43" s="149">
        <f>IFERROR(INDEX(Raw!$H$6:$EZ$2076,MATCH($B43&amp;$D43&amp;$B$6,Raw!$A$6:$A$2076,0),MATCH(AK$6,Raw!$H$5:$EZ$5,0)),"-")</f>
        <v>8326</v>
      </c>
    </row>
    <row r="44" spans="1:37" x14ac:dyDescent="0.25">
      <c r="A44" s="188">
        <f t="shared" si="23"/>
        <v>43770</v>
      </c>
      <c r="B44" s="145" t="s">
        <v>129</v>
      </c>
      <c r="C44" s="1" t="s">
        <v>138</v>
      </c>
      <c r="D44" s="2" t="s">
        <v>138</v>
      </c>
      <c r="E44" s="149">
        <f>IFERROR(INDEX(Raw!$H$6:$EZ$2076,MATCH($B44&amp;$D44&amp;$B$6,Raw!$A$6:$A$2076,0),MATCH(E$6,Raw!$H$5:$EZ$5,0)),"-")</f>
        <v>63227</v>
      </c>
      <c r="F44" s="149"/>
      <c r="G44" s="149">
        <f>IFERROR(INDEX(Raw!$H$6:$EZ$2076,MATCH($B44&amp;$D44&amp;$B$6,Raw!$A$6:$A$2076,0),MATCH(G$6,Raw!$H$5:$EZ$5,0))/60/60,"-")</f>
        <v>7858.8708333333334</v>
      </c>
      <c r="H44" s="364">
        <f>IFERROR(INDEX(Raw!$H$6:$EZ$2076,MATCH($B44&amp;$D44&amp;$B$6,Raw!$A$6:$A$2076,0),MATCH(H$6,Raw!$H$5:$EZ$5,0))/60/60/24,"-")</f>
        <v>5.1736111111111115E-3</v>
      </c>
      <c r="I44" s="368">
        <f>IFERROR(INDEX(Raw!$H$6:$EZ$2076,MATCH($B44&amp;$D44&amp;$B$6,Raw!$A$6:$A$2076,0),MATCH(I$6,Raw!$H$5:$EZ$5,0))/60/60/24,"-")</f>
        <v>9.1319444444444443E-3</v>
      </c>
      <c r="J44" s="149"/>
      <c r="K44" s="149">
        <f>IFERROR(INDEX(Raw!$H$6:$EZ$2076,MATCH($B44&amp;$D44&amp;$B$6,Raw!$A$6:$A$2076,0),MATCH(K$6,Raw!$H$5:$EZ$5,0)),"-")</f>
        <v>43261</v>
      </c>
      <c r="L44" s="149"/>
      <c r="M44" s="149">
        <f>IFERROR(INDEX(Raw!$H$6:$EZ$2076,MATCH($B44&amp;$D44&amp;$B$6,Raw!$A$6:$A$2076,0),MATCH(M$6,Raw!$H$5:$EZ$5,0))/60/60,"-")</f>
        <v>7998.8302777777772</v>
      </c>
      <c r="N44" s="364">
        <f>IFERROR(INDEX(Raw!$H$6:$EZ$2076,MATCH($B44&amp;$D44&amp;$B$6,Raw!$A$6:$A$2076,0),MATCH(N$6,Raw!$H$5:$EZ$5,0))/60/60/24,"-")</f>
        <v>7.7083333333333335E-3</v>
      </c>
      <c r="O44" s="365">
        <f>IFERROR(INDEX(Raw!$H$6:$EZ$2076,MATCH($B44&amp;$D44&amp;$B$6,Raw!$A$6:$A$2076,0),MATCH(O$6,Raw!$H$5:$EZ$5,0))/60/60/24,"-")</f>
        <v>1.4421296296296295E-2</v>
      </c>
      <c r="P44" s="149"/>
      <c r="Q44" s="149">
        <f>IFERROR(INDEX(Raw!$H$6:$EZ$2076,MATCH($B44&amp;$D44&amp;$B$6,Raw!$A$6:$A$2076,0),MATCH(Q$6,Raw!$H$5:$EZ$5,0)),"-")</f>
        <v>417351</v>
      </c>
      <c r="R44" s="149"/>
      <c r="S44" s="149">
        <f>IFERROR(INDEX(Raw!$H$6:$EZ$2076,MATCH($B44&amp;$D44&amp;$B$6,Raw!$A$6:$A$2076,0),MATCH(S$6,Raw!$H$5:$EZ$5,0))/60/60,"-")</f>
        <v>179900.94611111112</v>
      </c>
      <c r="T44" s="195">
        <f>IFERROR(INDEX(Raw!$H$6:$EZ$2076,MATCH($B44&amp;$D44&amp;$B$6,Raw!$A$6:$A$2076,0),MATCH(T$6,Raw!$H$5:$EZ$5,0))/60/60/24,"-")</f>
        <v>1.7962962962962962E-2</v>
      </c>
      <c r="U44" s="195">
        <f>IFERROR(INDEX(Raw!$H$6:$EZ$2076,MATCH($B44&amp;$D44&amp;$B$6,Raw!$A$6:$A$2076,0),MATCH(U$6,Raw!$H$5:$EZ$5,0))/60/60/24,"-")</f>
        <v>3.7013888888888888E-2</v>
      </c>
      <c r="V44" s="149"/>
      <c r="W44" s="149">
        <f>IFERROR(INDEX(Raw!$H$6:$EZ$2076,MATCH($B44&amp;$D44&amp;$B$6,Raw!$A$6:$A$2076,0),MATCH(W$6,Raw!$H$5:$EZ$5,0)),"-")</f>
        <v>153839</v>
      </c>
      <c r="X44" s="149"/>
      <c r="Y44" s="149">
        <f>IFERROR(INDEX(Raw!$H$6:$EZ$2076,MATCH($B44&amp;$D44&amp;$B$6,Raw!$A$6:$A$2076,0),MATCH(Y$6,Raw!$H$5:$EZ$5,0))/60/60,"-")</f>
        <v>212186.72</v>
      </c>
      <c r="Z44" s="195">
        <f>IFERROR(INDEX(Raw!$H$6:$EZ$2076,MATCH($B44&amp;$D44&amp;$B$6,Raw!$A$6:$A$2076,0),MATCH(Z$6,Raw!$H$5:$EZ$5,0))/60/60/24,"-")</f>
        <v>5.7465277777777775E-2</v>
      </c>
      <c r="AA44" s="195">
        <f>IFERROR(INDEX(Raw!$H$6:$EZ$2076,MATCH($B44&amp;$D44&amp;$B$6,Raw!$A$6:$A$2076,0),MATCH(AA$6,Raw!$H$5:$EZ$5,0))/60/60/24,"-")</f>
        <v>0.1371064814814815</v>
      </c>
      <c r="AB44" s="149"/>
      <c r="AC44" s="149">
        <f>IFERROR(INDEX(Raw!$H$6:$EZ$2076,MATCH($B44&amp;$D44&amp;$B$6,Raw!$A$6:$A$2076,0),MATCH(AC$6,Raw!$H$5:$EZ$5,0)),"-")</f>
        <v>12438</v>
      </c>
      <c r="AD44" s="149"/>
      <c r="AE44" s="149">
        <f>IFERROR(INDEX(Raw!$H$6:$EZ$2076,MATCH($B44&amp;$D44&amp;$B$6,Raw!$A$6:$A$2076,0),MATCH(AE$6,Raw!$H$5:$EZ$5,0))/60/60,"-")</f>
        <v>20040.146111111109</v>
      </c>
      <c r="AF44" s="195">
        <f>IFERROR(INDEX(Raw!$H$6:$EZ$2076,MATCH($B44&amp;$D44&amp;$B$6,Raw!$A$6:$A$2076,0),MATCH(AF$6,Raw!$H$5:$EZ$5,0))/60/60/24,"-")</f>
        <v>6.7129629629629636E-2</v>
      </c>
      <c r="AG44" s="195">
        <f>IFERROR(INDEX(Raw!$H$6:$EZ$2076,MATCH($B44&amp;$D44&amp;$B$6,Raw!$A$6:$A$2076,0),MATCH(AG$6,Raw!$H$5:$EZ$5,0))/60/60/24,"-")</f>
        <v>0.15789351851851852</v>
      </c>
      <c r="AH44" s="38"/>
      <c r="AI44" s="149">
        <f>IFERROR(INDEX(Raw!$H$6:$EZ$2076,MATCH($B44&amp;$D44&amp;$B$6,Raw!$A$6:$A$2076,0),MATCH(AI$6,Raw!$H$5:$EZ$5,0)),"-")</f>
        <v>21560</v>
      </c>
      <c r="AJ44" s="312"/>
      <c r="AK44" s="149">
        <f>IFERROR(INDEX(Raw!$H$6:$EZ$2076,MATCH($B44&amp;$D44&amp;$B$6,Raw!$A$6:$A$2076,0),MATCH(AK$6,Raw!$H$5:$EZ$5,0)),"-")</f>
        <v>8468</v>
      </c>
    </row>
    <row r="45" spans="1:37" x14ac:dyDescent="0.25">
      <c r="A45" s="188">
        <f t="shared" si="23"/>
        <v>43800</v>
      </c>
      <c r="B45" s="145" t="s">
        <v>129</v>
      </c>
      <c r="C45" s="23" t="s">
        <v>139</v>
      </c>
      <c r="D45" s="95" t="s">
        <v>139</v>
      </c>
      <c r="E45" s="149">
        <f>IFERROR(INDEX(Raw!$H$6:$EZ$2076,MATCH($B45&amp;$D45&amp;$B$6,Raw!$A$6:$A$2076,0),MATCH(E$6,Raw!$H$5:$EZ$5,0)),"-")</f>
        <v>70459</v>
      </c>
      <c r="F45" s="149"/>
      <c r="G45" s="149">
        <f>IFERROR(INDEX(Raw!$H$6:$EZ$2076,MATCH($B45&amp;$D45&amp;$B$6,Raw!$A$6:$A$2076,0),MATCH(G$6,Raw!$H$5:$EZ$5,0))/60/60,"-")</f>
        <v>8862.7161111111109</v>
      </c>
      <c r="H45" s="364">
        <f>IFERROR(INDEX(Raw!$H$6:$EZ$2076,MATCH($B45&amp;$D45&amp;$B$6,Raw!$A$6:$A$2076,0),MATCH(H$6,Raw!$H$5:$EZ$5,0))/60/60/24,"-")</f>
        <v>5.2430555555555555E-3</v>
      </c>
      <c r="I45" s="368">
        <f>IFERROR(INDEX(Raw!$H$6:$EZ$2076,MATCH($B45&amp;$D45&amp;$B$6,Raw!$A$6:$A$2076,0),MATCH(I$6,Raw!$H$5:$EZ$5,0))/60/60/24,"-")</f>
        <v>9.2129629629629627E-3</v>
      </c>
      <c r="J45" s="149"/>
      <c r="K45" s="149">
        <f>IFERROR(INDEX(Raw!$H$6:$EZ$2076,MATCH($B45&amp;$D45&amp;$B$6,Raw!$A$6:$A$2076,0),MATCH(K$6,Raw!$H$5:$EZ$5,0)),"-")</f>
        <v>48301</v>
      </c>
      <c r="L45" s="149"/>
      <c r="M45" s="149">
        <f>IFERROR(INDEX(Raw!$H$6:$EZ$2076,MATCH($B45&amp;$D45&amp;$B$6,Raw!$A$6:$A$2076,0),MATCH(M$6,Raw!$H$5:$EZ$5,0))/60/60,"-")</f>
        <v>9020.6749999999993</v>
      </c>
      <c r="N45" s="364">
        <f>IFERROR(INDEX(Raw!$H$6:$EZ$2076,MATCH($B45&amp;$D45&amp;$B$6,Raw!$A$6:$A$2076,0),MATCH(N$6,Raw!$H$5:$EZ$5,0))/60/60/24,"-")</f>
        <v>7.7777777777777767E-3</v>
      </c>
      <c r="O45" s="365">
        <f>IFERROR(INDEX(Raw!$H$6:$EZ$2076,MATCH($B45&amp;$D45&amp;$B$6,Raw!$A$6:$A$2076,0),MATCH(O$6,Raw!$H$5:$EZ$5,0))/60/60/24,"-")</f>
        <v>1.4409722222222221E-2</v>
      </c>
      <c r="P45" s="149"/>
      <c r="Q45" s="149">
        <f>IFERROR(INDEX(Raw!$H$6:$EZ$2076,MATCH($B45&amp;$D45&amp;$B$6,Raw!$A$6:$A$2076,0),MATCH(Q$6,Raw!$H$5:$EZ$5,0)),"-")</f>
        <v>448012</v>
      </c>
      <c r="R45" s="149"/>
      <c r="S45" s="149">
        <f>IFERROR(INDEX(Raw!$H$6:$EZ$2076,MATCH($B45&amp;$D45&amp;$B$6,Raw!$A$6:$A$2076,0),MATCH(S$6,Raw!$H$5:$EZ$5,0))/60/60,"-")</f>
        <v>208757.49638888889</v>
      </c>
      <c r="T45" s="195">
        <f>IFERROR(INDEX(Raw!$H$6:$EZ$2076,MATCH($B45&amp;$D45&amp;$B$6,Raw!$A$6:$A$2076,0),MATCH(T$6,Raw!$H$5:$EZ$5,0))/60/60/24,"-")</f>
        <v>1.9409722222222221E-2</v>
      </c>
      <c r="U45" s="195">
        <f>IFERROR(INDEX(Raw!$H$6:$EZ$2076,MATCH($B45&amp;$D45&amp;$B$6,Raw!$A$6:$A$2076,0),MATCH(U$6,Raw!$H$5:$EZ$5,0))/60/60/24,"-")</f>
        <v>4.0590277777777781E-2</v>
      </c>
      <c r="V45" s="149"/>
      <c r="W45" s="149">
        <f>IFERROR(INDEX(Raw!$H$6:$EZ$2076,MATCH($B45&amp;$D45&amp;$B$6,Raw!$A$6:$A$2076,0),MATCH(W$6,Raw!$H$5:$EZ$5,0)),"-")</f>
        <v>147431</v>
      </c>
      <c r="X45" s="149"/>
      <c r="Y45" s="149">
        <f>IFERROR(INDEX(Raw!$H$6:$EZ$2076,MATCH($B45&amp;$D45&amp;$B$6,Raw!$A$6:$A$2076,0),MATCH(Y$6,Raw!$H$5:$EZ$5,0))/60/60,"-")</f>
        <v>221062.83916666667</v>
      </c>
      <c r="Z45" s="195">
        <f>IFERROR(INDEX(Raw!$H$6:$EZ$2076,MATCH($B45&amp;$D45&amp;$B$6,Raw!$A$6:$A$2076,0),MATCH(Z$6,Raw!$H$5:$EZ$5,0))/60/60/24,"-")</f>
        <v>6.247685185185186E-2</v>
      </c>
      <c r="AA45" s="195">
        <f>IFERROR(INDEX(Raw!$H$6:$EZ$2076,MATCH($B45&amp;$D45&amp;$B$6,Raw!$A$6:$A$2076,0),MATCH(AA$6,Raw!$H$5:$EZ$5,0))/60/60/24,"-")</f>
        <v>0.15086805555555555</v>
      </c>
      <c r="AB45" s="149"/>
      <c r="AC45" s="149">
        <f>IFERROR(INDEX(Raw!$H$6:$EZ$2076,MATCH($B45&amp;$D45&amp;$B$6,Raw!$A$6:$A$2076,0),MATCH(AC$6,Raw!$H$5:$EZ$5,0)),"-")</f>
        <v>13022</v>
      </c>
      <c r="AD45" s="149"/>
      <c r="AE45" s="149">
        <f>IFERROR(INDEX(Raw!$H$6:$EZ$2076,MATCH($B45&amp;$D45&amp;$B$6,Raw!$A$6:$A$2076,0),MATCH(AE$6,Raw!$H$5:$EZ$5,0))/60/60,"-")</f>
        <v>21400.160277777777</v>
      </c>
      <c r="AF45" s="195">
        <f>IFERROR(INDEX(Raw!$H$6:$EZ$2076,MATCH($B45&amp;$D45&amp;$B$6,Raw!$A$6:$A$2076,0),MATCH(AF$6,Raw!$H$5:$EZ$5,0))/60/60/24,"-")</f>
        <v>6.8472222222222226E-2</v>
      </c>
      <c r="AG45" s="195">
        <f>IFERROR(INDEX(Raw!$H$6:$EZ$2076,MATCH($B45&amp;$D45&amp;$B$6,Raw!$A$6:$A$2076,0),MATCH(AG$6,Raw!$H$5:$EZ$5,0))/60/60/24,"-")</f>
        <v>0.15796296296296297</v>
      </c>
      <c r="AH45" s="38"/>
      <c r="AI45" s="149">
        <f>IFERROR(INDEX(Raw!$H$6:$EZ$2076,MATCH($B45&amp;$D45&amp;$B$6,Raw!$A$6:$A$2076,0),MATCH(AI$6,Raw!$H$5:$EZ$5,0)),"-")</f>
        <v>22648</v>
      </c>
      <c r="AJ45" s="312"/>
      <c r="AK45" s="149">
        <f>IFERROR(INDEX(Raw!$H$6:$EZ$2076,MATCH($B45&amp;$D45&amp;$B$6,Raw!$A$6:$A$2076,0),MATCH(AK$6,Raw!$H$5:$EZ$5,0)),"-")</f>
        <v>14295</v>
      </c>
    </row>
    <row r="46" spans="1:37" ht="17.5" x14ac:dyDescent="0.35">
      <c r="A46" s="188">
        <f t="shared" si="23"/>
        <v>43831</v>
      </c>
      <c r="B46" s="145" t="s">
        <v>129</v>
      </c>
      <c r="C46" s="1" t="s">
        <v>140</v>
      </c>
      <c r="D46" s="99" t="s">
        <v>140</v>
      </c>
      <c r="E46" s="149">
        <f>IFERROR(INDEX(Raw!$H$6:$EZ$2076,MATCH($B46&amp;$D46&amp;$B$6,Raw!$A$6:$A$2076,0),MATCH(E$6,Raw!$H$5:$EZ$5,0)),"-")</f>
        <v>60777</v>
      </c>
      <c r="F46" s="149"/>
      <c r="G46" s="149">
        <f>IFERROR(INDEX(Raw!$H$6:$EZ$2076,MATCH($B46&amp;$D46&amp;$B$6,Raw!$A$6:$A$2076,0),MATCH(G$6,Raw!$H$5:$EZ$5,0))/60/60,"-")</f>
        <v>7186.4783333333335</v>
      </c>
      <c r="H46" s="364">
        <f>IFERROR(INDEX(Raw!$H$6:$EZ$2076,MATCH($B46&amp;$D46&amp;$B$6,Raw!$A$6:$A$2076,0),MATCH(H$6,Raw!$H$5:$EZ$5,0))/60/60/24,"-")</f>
        <v>4.9305555555555552E-3</v>
      </c>
      <c r="I46" s="368">
        <f>IFERROR(INDEX(Raw!$H$6:$EZ$2076,MATCH($B46&amp;$D46&amp;$B$6,Raw!$A$6:$A$2076,0),MATCH(I$6,Raw!$H$5:$EZ$5,0))/60/60/24,"-")</f>
        <v>8.6458333333333335E-3</v>
      </c>
      <c r="J46" s="149"/>
      <c r="K46" s="149">
        <f>IFERROR(INDEX(Raw!$H$6:$EZ$2076,MATCH($B46&amp;$D46&amp;$B$6,Raw!$A$6:$A$2076,0),MATCH(K$6,Raw!$H$5:$EZ$5,0)),"-")</f>
        <v>40890</v>
      </c>
      <c r="L46" s="149"/>
      <c r="M46" s="149">
        <f>IFERROR(INDEX(Raw!$H$6:$EZ$2076,MATCH($B46&amp;$D46&amp;$B$6,Raw!$A$6:$A$2076,0),MATCH(M$6,Raw!$H$5:$EZ$5,0))/60/60,"-")</f>
        <v>7025.8627777777774</v>
      </c>
      <c r="N46" s="364">
        <f>IFERROR(INDEX(Raw!$H$6:$EZ$2076,MATCH($B46&amp;$D46&amp;$B$6,Raw!$A$6:$A$2076,0),MATCH(N$6,Raw!$H$5:$EZ$5,0))/60/60/24,"-")</f>
        <v>7.1643518518518514E-3</v>
      </c>
      <c r="O46" s="365">
        <f>IFERROR(INDEX(Raw!$H$6:$EZ$2076,MATCH($B46&amp;$D46&amp;$B$6,Raw!$A$6:$A$2076,0),MATCH(O$6,Raw!$H$5:$EZ$5,0))/60/60/24,"-")</f>
        <v>1.329861111111111E-2</v>
      </c>
      <c r="P46" s="149"/>
      <c r="Q46" s="149">
        <f>IFERROR(INDEX(Raw!$H$6:$EZ$2076,MATCH($B46&amp;$D46&amp;$B$6,Raw!$A$6:$A$2076,0),MATCH(Q$6,Raw!$H$5:$EZ$5,0)),"-")</f>
        <v>407472</v>
      </c>
      <c r="R46" s="149"/>
      <c r="S46" s="149">
        <f>IFERROR(INDEX(Raw!$H$6:$EZ$2076,MATCH($B46&amp;$D46&amp;$B$6,Raw!$A$6:$A$2076,0),MATCH(S$6,Raw!$H$5:$EZ$5,0))/60/60,"-")</f>
        <v>142101.22777777776</v>
      </c>
      <c r="T46" s="195">
        <f>IFERROR(INDEX(Raw!$H$6:$EZ$2076,MATCH($B46&amp;$D46&amp;$B$6,Raw!$A$6:$A$2076,0),MATCH(T$6,Raw!$H$5:$EZ$5,0))/60/60/24,"-")</f>
        <v>1.4525462962962964E-2</v>
      </c>
      <c r="U46" s="195">
        <f>IFERROR(INDEX(Raw!$H$6:$EZ$2076,MATCH($B46&amp;$D46&amp;$B$6,Raw!$A$6:$A$2076,0),MATCH(U$6,Raw!$H$5:$EZ$5,0))/60/60/24,"-")</f>
        <v>2.9537037037037039E-2</v>
      </c>
      <c r="V46" s="149"/>
      <c r="W46" s="149">
        <f>IFERROR(INDEX(Raw!$H$6:$EZ$2076,MATCH($B46&amp;$D46&amp;$B$6,Raw!$A$6:$A$2076,0),MATCH(W$6,Raw!$H$5:$EZ$5,0)),"-")</f>
        <v>158524</v>
      </c>
      <c r="X46" s="149"/>
      <c r="Y46" s="149">
        <f>IFERROR(INDEX(Raw!$H$6:$EZ$2076,MATCH($B46&amp;$D46&amp;$B$6,Raw!$A$6:$A$2076,0),MATCH(Y$6,Raw!$H$5:$EZ$5,0))/60/60,"-")</f>
        <v>149776.16555555555</v>
      </c>
      <c r="Z46" s="195">
        <f>IFERROR(INDEX(Raw!$H$6:$EZ$2076,MATCH($B46&amp;$D46&amp;$B$6,Raw!$A$6:$A$2076,0),MATCH(Z$6,Raw!$H$5:$EZ$5,0))/60/60/24,"-")</f>
        <v>3.936342592592592E-2</v>
      </c>
      <c r="AA46" s="195">
        <f>IFERROR(INDEX(Raw!$H$6:$EZ$2076,MATCH($B46&amp;$D46&amp;$B$6,Raw!$A$6:$A$2076,0),MATCH(AA$6,Raw!$H$5:$EZ$5,0))/60/60/24,"-")</f>
        <v>9.1782407407407396E-2</v>
      </c>
      <c r="AB46" s="149"/>
      <c r="AC46" s="149">
        <f>IFERROR(INDEX(Raw!$H$6:$EZ$2076,MATCH($B46&amp;$D46&amp;$B$6,Raw!$A$6:$A$2076,0),MATCH(AC$6,Raw!$H$5:$EZ$5,0)),"-")</f>
        <v>13578</v>
      </c>
      <c r="AD46" s="149"/>
      <c r="AE46" s="149">
        <f>IFERROR(INDEX(Raw!$H$6:$EZ$2076,MATCH($B46&amp;$D46&amp;$B$6,Raw!$A$6:$A$2076,0),MATCH(AE$6,Raw!$H$5:$EZ$5,0))/60/60,"-")</f>
        <v>16942.543333333331</v>
      </c>
      <c r="AF46" s="195">
        <f>IFERROR(INDEX(Raw!$H$6:$EZ$2076,MATCH($B46&amp;$D46&amp;$B$6,Raw!$A$6:$A$2076,0),MATCH(AF$6,Raw!$H$5:$EZ$5,0))/60/60/24,"-")</f>
        <v>5.1990740740740733E-2</v>
      </c>
      <c r="AG46" s="195">
        <f>IFERROR(INDEX(Raw!$H$6:$EZ$2076,MATCH($B46&amp;$D46&amp;$B$6,Raw!$A$6:$A$2076,0),MATCH(AG$6,Raw!$H$5:$EZ$5,0))/60/60/24,"-")</f>
        <v>0.11980324074074074</v>
      </c>
      <c r="AH46" s="38"/>
      <c r="AI46" s="149">
        <f>IFERROR(INDEX(Raw!$H$6:$EZ$2076,MATCH($B46&amp;$D46&amp;$B$6,Raw!$A$6:$A$2076,0),MATCH(AI$6,Raw!$H$5:$EZ$5,0)),"-")</f>
        <v>19865</v>
      </c>
      <c r="AJ46" s="312"/>
      <c r="AK46" s="149">
        <f>IFERROR(INDEX(Raw!$H$6:$EZ$2076,MATCH($B46&amp;$D46&amp;$B$6,Raw!$A$6:$A$2076,0),MATCH(AK$6,Raw!$H$5:$EZ$5,0)),"-")</f>
        <v>18096</v>
      </c>
    </row>
    <row r="47" spans="1:37" x14ac:dyDescent="0.25">
      <c r="A47" s="188">
        <f t="shared" si="23"/>
        <v>43862</v>
      </c>
      <c r="B47" s="145" t="s">
        <v>129</v>
      </c>
      <c r="C47" s="1" t="s">
        <v>141</v>
      </c>
      <c r="D47" s="2" t="s">
        <v>141</v>
      </c>
      <c r="E47" s="149">
        <f>IFERROR(INDEX(Raw!$H$6:$EZ$2076,MATCH($B47&amp;$D47&amp;$B$6,Raw!$A$6:$A$2076,0),MATCH(E$6,Raw!$H$5:$EZ$5,0)),"-")</f>
        <v>56624</v>
      </c>
      <c r="F47" s="149"/>
      <c r="G47" s="149">
        <f>IFERROR(INDEX(Raw!$H$6:$EZ$2076,MATCH($B47&amp;$D47&amp;$B$6,Raw!$A$6:$A$2076,0),MATCH(G$6,Raw!$H$5:$EZ$5,0))/60/60,"-")</f>
        <v>6887.7761111111113</v>
      </c>
      <c r="H47" s="364">
        <f>IFERROR(INDEX(Raw!$H$6:$EZ$2076,MATCH($B47&amp;$D47&amp;$B$6,Raw!$A$6:$A$2076,0),MATCH(H$6,Raw!$H$5:$EZ$5,0))/60/60/24,"-")</f>
        <v>5.0694444444444441E-3</v>
      </c>
      <c r="I47" s="368">
        <f>IFERROR(INDEX(Raw!$H$6:$EZ$2076,MATCH($B47&amp;$D47&amp;$B$6,Raw!$A$6:$A$2076,0),MATCH(I$6,Raw!$H$5:$EZ$5,0))/60/60/24,"-")</f>
        <v>8.9351851851851866E-3</v>
      </c>
      <c r="J47" s="149"/>
      <c r="K47" s="149">
        <f>IFERROR(INDEX(Raw!$H$6:$EZ$2076,MATCH($B47&amp;$D47&amp;$B$6,Raw!$A$6:$A$2076,0),MATCH(K$6,Raw!$H$5:$EZ$5,0)),"-")</f>
        <v>38146</v>
      </c>
      <c r="L47" s="149"/>
      <c r="M47" s="149">
        <f>IFERROR(INDEX(Raw!$H$6:$EZ$2076,MATCH($B47&amp;$D47&amp;$B$6,Raw!$A$6:$A$2076,0),MATCH(M$6,Raw!$H$5:$EZ$5,0))/60/60,"-")</f>
        <v>6701.4458333333332</v>
      </c>
      <c r="N47" s="364">
        <f>IFERROR(INDEX(Raw!$H$6:$EZ$2076,MATCH($B47&amp;$D47&amp;$B$6,Raw!$A$6:$A$2076,0),MATCH(N$6,Raw!$H$5:$EZ$5,0))/60/60/24,"-")</f>
        <v>7.3148148148148148E-3</v>
      </c>
      <c r="O47" s="365">
        <f>IFERROR(INDEX(Raw!$H$6:$EZ$2076,MATCH($B47&amp;$D47&amp;$B$6,Raw!$A$6:$A$2076,0),MATCH(O$6,Raw!$H$5:$EZ$5,0))/60/60/24,"-")</f>
        <v>1.357638888888889E-2</v>
      </c>
      <c r="P47" s="149"/>
      <c r="Q47" s="149">
        <f>IFERROR(INDEX(Raw!$H$6:$EZ$2076,MATCH($B47&amp;$D47&amp;$B$6,Raw!$A$6:$A$2076,0),MATCH(Q$6,Raw!$H$5:$EZ$5,0)),"-")</f>
        <v>373855</v>
      </c>
      <c r="R47" s="149"/>
      <c r="S47" s="149">
        <f>IFERROR(INDEX(Raw!$H$6:$EZ$2076,MATCH($B47&amp;$D47&amp;$B$6,Raw!$A$6:$A$2076,0),MATCH(S$6,Raw!$H$5:$EZ$5,0))/60/60,"-")</f>
        <v>137824.14416666667</v>
      </c>
      <c r="T47" s="195">
        <f>IFERROR(INDEX(Raw!$H$6:$EZ$2076,MATCH($B47&amp;$D47&amp;$B$6,Raw!$A$6:$A$2076,0),MATCH(T$6,Raw!$H$5:$EZ$5,0))/60/60/24,"-")</f>
        <v>1.5358796296296296E-2</v>
      </c>
      <c r="U47" s="195">
        <f>IFERROR(INDEX(Raw!$H$6:$EZ$2076,MATCH($B47&amp;$D47&amp;$B$6,Raw!$A$6:$A$2076,0),MATCH(U$6,Raw!$H$5:$EZ$5,0))/60/60/24,"-")</f>
        <v>3.1319444444444448E-2</v>
      </c>
      <c r="V47" s="149"/>
      <c r="W47" s="149">
        <f>IFERROR(INDEX(Raw!$H$6:$EZ$2076,MATCH($B47&amp;$D47&amp;$B$6,Raw!$A$6:$A$2076,0),MATCH(W$6,Raw!$H$5:$EZ$5,0)),"-")</f>
        <v>147581</v>
      </c>
      <c r="X47" s="149"/>
      <c r="Y47" s="149">
        <f>IFERROR(INDEX(Raw!$H$6:$EZ$2076,MATCH($B47&amp;$D47&amp;$B$6,Raw!$A$6:$A$2076,0),MATCH(Y$6,Raw!$H$5:$EZ$5,0))/60/60,"-")</f>
        <v>165402.91805555558</v>
      </c>
      <c r="Z47" s="195">
        <f>IFERROR(INDEX(Raw!$H$6:$EZ$2076,MATCH($B47&amp;$D47&amp;$B$6,Raw!$A$6:$A$2076,0),MATCH(Z$6,Raw!$H$5:$EZ$5,0))/60/60/24,"-")</f>
        <v>4.670138888888889E-2</v>
      </c>
      <c r="AA47" s="195">
        <f>IFERROR(INDEX(Raw!$H$6:$EZ$2076,MATCH($B47&amp;$D47&amp;$B$6,Raw!$A$6:$A$2076,0),MATCH(AA$6,Raw!$H$5:$EZ$5,0))/60/60/24,"-")</f>
        <v>0.10907407407407406</v>
      </c>
      <c r="AB47" s="149"/>
      <c r="AC47" s="149">
        <f>IFERROR(INDEX(Raw!$H$6:$EZ$2076,MATCH($B47&amp;$D47&amp;$B$6,Raw!$A$6:$A$2076,0),MATCH(AC$6,Raw!$H$5:$EZ$5,0)),"-")</f>
        <v>11246</v>
      </c>
      <c r="AD47" s="149"/>
      <c r="AE47" s="149">
        <f>IFERROR(INDEX(Raw!$H$6:$EZ$2076,MATCH($B47&amp;$D47&amp;$B$6,Raw!$A$6:$A$2076,0),MATCH(AE$6,Raw!$H$5:$EZ$5,0))/60/60,"-")</f>
        <v>18493.634166666667</v>
      </c>
      <c r="AF47" s="195">
        <f>IFERROR(INDEX(Raw!$H$6:$EZ$2076,MATCH($B47&amp;$D47&amp;$B$6,Raw!$A$6:$A$2076,0),MATCH(AF$6,Raw!$H$5:$EZ$5,0))/60/60/24,"-")</f>
        <v>6.851851851851852E-2</v>
      </c>
      <c r="AG47" s="195">
        <f>IFERROR(INDEX(Raw!$H$6:$EZ$2076,MATCH($B47&amp;$D47&amp;$B$6,Raw!$A$6:$A$2076,0),MATCH(AG$6,Raw!$H$5:$EZ$5,0))/60/60/24,"-")</f>
        <v>0.15934027777777776</v>
      </c>
      <c r="AH47" s="38"/>
      <c r="AI47" s="149">
        <f>IFERROR(INDEX(Raw!$H$6:$EZ$2076,MATCH($B47&amp;$D47&amp;$B$6,Raw!$A$6:$A$2076,0),MATCH(AI$6,Raw!$H$5:$EZ$5,0)),"-")</f>
        <v>16691</v>
      </c>
      <c r="AJ47" s="312"/>
      <c r="AK47" s="149">
        <f>IFERROR(INDEX(Raw!$H$6:$EZ$2076,MATCH($B47&amp;$D47&amp;$B$6,Raw!$A$6:$A$2076,0),MATCH(AK$6,Raw!$H$5:$EZ$5,0)),"-")</f>
        <v>17813</v>
      </c>
    </row>
    <row r="48" spans="1:37" collapsed="1" x14ac:dyDescent="0.25">
      <c r="A48" s="188">
        <f t="shared" si="23"/>
        <v>43891</v>
      </c>
      <c r="B48" s="145" t="s">
        <v>129</v>
      </c>
      <c r="C48" s="23" t="s">
        <v>142</v>
      </c>
      <c r="D48" s="95" t="s">
        <v>142</v>
      </c>
      <c r="E48" s="152">
        <f>IFERROR(INDEX(Raw!$H$6:$EZ$2076,MATCH($B48&amp;$D48&amp;$B$6,Raw!$A$6:$A$2076,0),MATCH(E$6,Raw!$H$5:$EZ$5,0)),"-")</f>
        <v>61693</v>
      </c>
      <c r="F48" s="152"/>
      <c r="G48" s="152">
        <f>IFERROR(INDEX(Raw!$H$6:$EZ$2076,MATCH($B48&amp;$D48&amp;$B$6,Raw!$A$6:$A$2076,0),MATCH(G$6,Raw!$H$5:$EZ$5,0))/60/60,"-")</f>
        <v>8337.5194444444442</v>
      </c>
      <c r="H48" s="369">
        <f>IFERROR(INDEX(Raw!$H$6:$EZ$2076,MATCH($B48&amp;$D48&amp;$B$6,Raw!$A$6:$A$2076,0),MATCH(H$6,Raw!$H$5:$EZ$5,0))/60/60/24,"-")</f>
        <v>5.6365740740740742E-3</v>
      </c>
      <c r="I48" s="370">
        <f>IFERROR(INDEX(Raw!$H$6:$EZ$2076,MATCH($B48&amp;$D48&amp;$B$6,Raw!$A$6:$A$2076,0),MATCH(I$6,Raw!$H$5:$EZ$5,0))/60/60/24,"-")</f>
        <v>9.9768518518518531E-3</v>
      </c>
      <c r="J48" s="149"/>
      <c r="K48" s="152">
        <f>IFERROR(INDEX(Raw!$H$6:$EZ$2076,MATCH($B48&amp;$D48&amp;$B$6,Raw!$A$6:$A$2076,0),MATCH(K$6,Raw!$H$5:$EZ$5,0)),"-")</f>
        <v>37934</v>
      </c>
      <c r="L48" s="152"/>
      <c r="M48" s="152">
        <f>IFERROR(INDEX(Raw!$H$6:$EZ$2076,MATCH($B48&amp;$D48&amp;$B$6,Raw!$A$6:$A$2076,0),MATCH(M$6,Raw!$H$5:$EZ$5,0))/60/60,"-")</f>
        <v>7260.6475</v>
      </c>
      <c r="N48" s="369">
        <f>IFERROR(INDEX(Raw!$H$6:$EZ$2076,MATCH($B48&amp;$D48&amp;$B$6,Raw!$A$6:$A$2076,0),MATCH(N$6,Raw!$H$5:$EZ$5,0))/60/60/24,"-")</f>
        <v>7.9745370370370369E-3</v>
      </c>
      <c r="O48" s="370">
        <f>IFERROR(INDEX(Raw!$H$6:$EZ$2076,MATCH($B48&amp;$D48&amp;$B$6,Raw!$A$6:$A$2076,0),MATCH(O$6,Raw!$H$5:$EZ$5,0))/60/60/24,"-")</f>
        <v>1.480324074074074E-2</v>
      </c>
      <c r="P48" s="149"/>
      <c r="Q48" s="152">
        <f>IFERROR(INDEX(Raw!$H$6:$EZ$2076,MATCH($B48&amp;$D48&amp;$B$6,Raw!$A$6:$A$2076,0),MATCH(Q$6,Raw!$H$5:$EZ$5,0)),"-")</f>
        <v>404106</v>
      </c>
      <c r="R48" s="149"/>
      <c r="S48" s="152">
        <f>IFERROR(INDEX(Raw!$H$6:$EZ$2076,MATCH($B48&amp;$D48&amp;$B$6,Raw!$A$6:$A$2076,0),MATCH(S$6,Raw!$H$5:$EZ$5,0))/60/60,"-")</f>
        <v>216194.215</v>
      </c>
      <c r="T48" s="255">
        <f>IFERROR(INDEX(Raw!$H$6:$EZ$2076,MATCH($B48&amp;$D48&amp;$B$6,Raw!$A$6:$A$2076,0),MATCH(T$6,Raw!$H$5:$EZ$5,0))/60/60/24,"-")</f>
        <v>2.2291666666666668E-2</v>
      </c>
      <c r="U48" s="255">
        <f>IFERROR(INDEX(Raw!$H$6:$EZ$2076,MATCH($B48&amp;$D48&amp;$B$6,Raw!$A$6:$A$2076,0),MATCH(U$6,Raw!$H$5:$EZ$5,0))/60/60/24,"-")</f>
        <v>4.7928240740740737E-2</v>
      </c>
      <c r="V48" s="149"/>
      <c r="W48" s="152">
        <f>IFERROR(INDEX(Raw!$H$6:$EZ$2076,MATCH($B48&amp;$D48&amp;$B$6,Raw!$A$6:$A$2076,0),MATCH(W$6,Raw!$H$5:$EZ$5,0)),"-")</f>
        <v>154722</v>
      </c>
      <c r="X48" s="152"/>
      <c r="Y48" s="152">
        <f>IFERROR(INDEX(Raw!$H$6:$EZ$2076,MATCH($B48&amp;$D48&amp;$B$6,Raw!$A$6:$A$2076,0),MATCH(Y$6,Raw!$H$5:$EZ$5,0))/60/60,"-")</f>
        <v>232471.78361111114</v>
      </c>
      <c r="Z48" s="255">
        <f>IFERROR(INDEX(Raw!$H$6:$EZ$2076,MATCH($B48&amp;$D48&amp;$B$6,Raw!$A$6:$A$2076,0),MATCH(Z$6,Raw!$H$5:$EZ$5,0))/60/60/24,"-")</f>
        <v>6.2604166666666669E-2</v>
      </c>
      <c r="AA48" s="255">
        <f>IFERROR(INDEX(Raw!$H$6:$EZ$2076,MATCH($B48&amp;$D48&amp;$B$6,Raw!$A$6:$A$2076,0),MATCH(AA$6,Raw!$H$5:$EZ$5,0))/60/60/24,"-")</f>
        <v>0.15262731481481481</v>
      </c>
      <c r="AB48" s="149"/>
      <c r="AC48" s="152">
        <f>IFERROR(INDEX(Raw!$H$6:$EZ$2076,MATCH($B48&amp;$D48&amp;$B$6,Raw!$A$6:$A$2076,0),MATCH(AC$6,Raw!$H$5:$EZ$5,0)),"-")</f>
        <v>9896</v>
      </c>
      <c r="AD48" s="152"/>
      <c r="AE48" s="152">
        <f>IFERROR(INDEX(Raw!$H$6:$EZ$2076,MATCH($B48&amp;$D48&amp;$B$6,Raw!$A$6:$A$2076,0),MATCH(AE$6,Raw!$H$5:$EZ$5,0))/60/60,"-")</f>
        <v>19104.535277777777</v>
      </c>
      <c r="AF48" s="255">
        <f>IFERROR(INDEX(Raw!$H$6:$EZ$2076,MATCH($B48&amp;$D48&amp;$B$6,Raw!$A$6:$A$2076,0),MATCH(AF$6,Raw!$H$5:$EZ$5,0))/60/60/24,"-")</f>
        <v>8.0439814814814811E-2</v>
      </c>
      <c r="AG48" s="255">
        <f>IFERROR(INDEX(Raw!$H$6:$EZ$2076,MATCH($B48&amp;$D48&amp;$B$6,Raw!$A$6:$A$2076,0),MATCH(AG$6,Raw!$H$5:$EZ$5,0))/60/60/24,"-")</f>
        <v>0.19199074074074074</v>
      </c>
      <c r="AH48" s="38"/>
      <c r="AI48" s="152">
        <f>IFERROR(INDEX(Raw!$H$6:$EZ$2076,MATCH($B48&amp;$D48&amp;$B$6,Raw!$A$6:$A$2076,0),MATCH(AI$6,Raw!$H$5:$EZ$5,0)),"-")</f>
        <v>16585</v>
      </c>
      <c r="AJ48" s="312"/>
      <c r="AK48" s="152">
        <f>IFERROR(INDEX(Raw!$H$6:$EZ$2076,MATCH($B48&amp;$D48&amp;$B$6,Raw!$A$6:$A$2076,0),MATCH(AK$6,Raw!$H$5:$EZ$5,0)),"-")</f>
        <v>18280</v>
      </c>
    </row>
    <row r="49" spans="1:37" s="38" customFormat="1" ht="17.5" x14ac:dyDescent="0.35">
      <c r="A49" s="188">
        <f t="shared" si="23"/>
        <v>43922</v>
      </c>
      <c r="B49" s="146" t="s">
        <v>130</v>
      </c>
      <c r="C49" s="98" t="s">
        <v>143</v>
      </c>
      <c r="D49" s="99" t="s">
        <v>143</v>
      </c>
      <c r="E49" s="149">
        <f>IFERROR(INDEX(Raw!$H$6:$EZ$2076,MATCH($B49&amp;$D49&amp;$B$6,Raw!$A$6:$A$2076,0),MATCH(E$6,Raw!$H$5:$EZ$5,0)),"-")</f>
        <v>50004</v>
      </c>
      <c r="F49" s="149"/>
      <c r="G49" s="149">
        <f>IFERROR(INDEX(Raw!$H$6:$EZ$2076,MATCH($B49&amp;$D49&amp;$B$6,Raw!$A$6:$A$2076,0),MATCH(G$6,Raw!$H$5:$EZ$5,0))/60/60,"-")</f>
        <v>5878.7516666666661</v>
      </c>
      <c r="H49" s="364">
        <f>IFERROR(INDEX(Raw!$H$6:$EZ$2076,MATCH($B49&amp;$D49&amp;$B$6,Raw!$A$6:$A$2076,0),MATCH(H$6,Raw!$H$5:$EZ$5,0))/60/60/24,"-")</f>
        <v>4.8958333333333328E-3</v>
      </c>
      <c r="I49" s="368">
        <f>IFERROR(INDEX(Raw!$H$6:$EZ$2076,MATCH($B49&amp;$D49&amp;$B$6,Raw!$A$6:$A$2076,0),MATCH(I$6,Raw!$H$5:$EZ$5,0))/60/60/24,"-")</f>
        <v>8.564814814814815E-3</v>
      </c>
      <c r="J49" s="149"/>
      <c r="K49" s="149">
        <f>IFERROR(INDEX(Raw!$H$6:$EZ$2076,MATCH($B49&amp;$D49&amp;$B$6,Raw!$A$6:$A$2076,0),MATCH(K$6,Raw!$H$5:$EZ$5,0)),"-")</f>
        <v>25739</v>
      </c>
      <c r="L49" s="149"/>
      <c r="M49" s="149">
        <f>IFERROR(INDEX(Raw!$H$6:$EZ$2076,MATCH($B49&amp;$D49&amp;$B$6,Raw!$A$6:$A$2076,0),MATCH(M$6,Raw!$H$5:$EZ$5,0))/60/60,"-")</f>
        <v>4009.9963888888888</v>
      </c>
      <c r="N49" s="364">
        <f>IFERROR(INDEX(Raw!$H$6:$EZ$2076,MATCH($B49&amp;$D49&amp;$B$6,Raw!$A$6:$A$2076,0),MATCH(N$6,Raw!$H$5:$EZ$5,0))/60/60/24,"-")</f>
        <v>6.4930555555555549E-3</v>
      </c>
      <c r="O49" s="365">
        <f>IFERROR(INDEX(Raw!$H$6:$EZ$2076,MATCH($B49&amp;$D49&amp;$B$6,Raw!$A$6:$A$2076,0),MATCH(O$6,Raw!$H$5:$EZ$5,0))/60/60/24,"-")</f>
        <v>1.1736111111111109E-2</v>
      </c>
      <c r="P49" s="149"/>
      <c r="Q49" s="149">
        <f>IFERROR(INDEX(Raw!$H$6:$EZ$2076,MATCH($B49&amp;$D49&amp;$B$6,Raw!$A$6:$A$2076,0),MATCH(Q$6,Raw!$H$5:$EZ$5,0)),"-")</f>
        <v>323591</v>
      </c>
      <c r="R49" s="149"/>
      <c r="S49" s="149">
        <f>IFERROR(INDEX(Raw!$H$6:$EZ$2076,MATCH($B49&amp;$D49&amp;$B$6,Raw!$A$6:$A$2076,0),MATCH(S$6,Raw!$H$5:$EZ$5,0))/60/60,"-")</f>
        <v>99690.82222222221</v>
      </c>
      <c r="T49" s="195">
        <f>IFERROR(INDEX(Raw!$H$6:$EZ$2076,MATCH($B49&amp;$D49&amp;$B$6,Raw!$A$6:$A$2076,0),MATCH(T$6,Raw!$H$5:$EZ$5,0))/60/60/24,"-")</f>
        <v>1.283564814814815E-2</v>
      </c>
      <c r="U49" s="195">
        <f>IFERROR(INDEX(Raw!$H$6:$EZ$2076,MATCH($B49&amp;$D49&amp;$B$6,Raw!$A$6:$A$2076,0),MATCH(U$6,Raw!$H$5:$EZ$5,0))/60/60/24,"-")</f>
        <v>2.6689814814814816E-2</v>
      </c>
      <c r="V49" s="149"/>
      <c r="W49" s="149">
        <f>IFERROR(INDEX(Raw!$H$6:$EZ$2076,MATCH($B49&amp;$D49&amp;$B$6,Raw!$A$6:$A$2076,0),MATCH(W$6,Raw!$H$5:$EZ$5,0)),"-")</f>
        <v>183325</v>
      </c>
      <c r="X49" s="149"/>
      <c r="Y49" s="149">
        <f>IFERROR(INDEX(Raw!$H$6:$EZ$2076,MATCH($B49&amp;$D49&amp;$B$6,Raw!$A$6:$A$2076,0),MATCH(Y$6,Raw!$H$5:$EZ$5,0))/60/60,"-")</f>
        <v>121449.12083333333</v>
      </c>
      <c r="Z49" s="195">
        <f>IFERROR(INDEX(Raw!$H$6:$EZ$2076,MATCH($B49&amp;$D49&amp;$B$6,Raw!$A$6:$A$2076,0),MATCH(Z$6,Raw!$H$5:$EZ$5,0))/60/60/24,"-")</f>
        <v>2.7604166666666666E-2</v>
      </c>
      <c r="AA49" s="195">
        <f>IFERROR(INDEX(Raw!$H$6:$EZ$2076,MATCH($B49&amp;$D49&amp;$B$6,Raw!$A$6:$A$2076,0),MATCH(AA$6,Raw!$H$5:$EZ$5,0))/60/60/24,"-")</f>
        <v>6.2129629629629625E-2</v>
      </c>
      <c r="AB49" s="149"/>
      <c r="AC49" s="149">
        <f>IFERROR(INDEX(Raw!$H$6:$EZ$2076,MATCH($B49&amp;$D49&amp;$B$6,Raw!$A$6:$A$2076,0),MATCH(AC$6,Raw!$H$5:$EZ$5,0)),"-")</f>
        <v>11041</v>
      </c>
      <c r="AD49" s="149"/>
      <c r="AE49" s="149">
        <f>IFERROR(INDEX(Raw!$H$6:$EZ$2076,MATCH($B49&amp;$D49&amp;$B$6,Raw!$A$6:$A$2076,0),MATCH(AE$6,Raw!$H$5:$EZ$5,0))/60/60,"-")</f>
        <v>12324.655000000001</v>
      </c>
      <c r="AF49" s="195">
        <f>IFERROR(INDEX(Raw!$H$6:$EZ$2076,MATCH($B49&amp;$D49&amp;$B$6,Raw!$A$6:$A$2076,0),MATCH(AF$6,Raw!$H$5:$EZ$5,0))/60/60/24,"-")</f>
        <v>4.6516203703703705E-2</v>
      </c>
      <c r="AG49" s="195">
        <f>IFERROR(INDEX(Raw!$H$6:$EZ$2076,MATCH($B49&amp;$D49&amp;$B$6,Raw!$A$6:$A$2076,0),MATCH(AG$6,Raw!$H$5:$EZ$5,0))/60/60/24,"-")</f>
        <v>0.10085648148148146</v>
      </c>
      <c r="AI49" s="149">
        <f>IFERROR(INDEX(Raw!$H$6:$EZ$2076,MATCH($B49&amp;$D49&amp;$B$6,Raw!$A$6:$A$2076,0),MATCH(AI$6,Raw!$H$5:$EZ$5,0)),"-")</f>
        <v>16506</v>
      </c>
      <c r="AJ49" s="312"/>
      <c r="AK49" s="149">
        <f>IFERROR(INDEX(Raw!$H$6:$EZ$2076,MATCH($B49&amp;$D49&amp;$B$6,Raw!$A$6:$A$2076,0),MATCH(AK$6,Raw!$H$5:$EZ$5,0)),"-")</f>
        <v>13198</v>
      </c>
    </row>
    <row r="50" spans="1:37" s="38" customFormat="1" x14ac:dyDescent="0.25">
      <c r="A50" s="188">
        <f t="shared" si="23"/>
        <v>43952</v>
      </c>
      <c r="B50" s="145" t="s">
        <v>130</v>
      </c>
      <c r="C50" s="38" t="s">
        <v>144</v>
      </c>
      <c r="D50" s="2" t="s">
        <v>144</v>
      </c>
      <c r="E50" s="149">
        <f>IFERROR(INDEX(Raw!$H$6:$EZ$2076,MATCH($B50&amp;$D50&amp;$B$6,Raw!$A$6:$A$2076,0),MATCH(E$6,Raw!$H$5:$EZ$5,0)),"-")</f>
        <v>45391</v>
      </c>
      <c r="F50" s="149"/>
      <c r="G50" s="149">
        <f>IFERROR(INDEX(Raw!$H$6:$EZ$2076,MATCH($B50&amp;$D50&amp;$B$6,Raw!$A$6:$A$2076,0),MATCH(G$6,Raw!$H$5:$EZ$5,0))/60/60,"-")</f>
        <v>4929.0386111111111</v>
      </c>
      <c r="H50" s="364">
        <f>IFERROR(INDEX(Raw!$H$6:$EZ$2076,MATCH($B50&amp;$D50&amp;$B$6,Raw!$A$6:$A$2076,0),MATCH(H$6,Raw!$H$5:$EZ$5,0))/60/60/24,"-")</f>
        <v>4.5254629629629629E-3</v>
      </c>
      <c r="I50" s="368">
        <f>IFERROR(INDEX(Raw!$H$6:$EZ$2076,MATCH($B50&amp;$D50&amp;$B$6,Raw!$A$6:$A$2076,0),MATCH(I$6,Raw!$H$5:$EZ$5,0))/60/60/24,"-")</f>
        <v>7.8819444444444432E-3</v>
      </c>
      <c r="J50" s="149"/>
      <c r="K50" s="149">
        <f>IFERROR(INDEX(Raw!$H$6:$EZ$2076,MATCH($B50&amp;$D50&amp;$B$6,Raw!$A$6:$A$2076,0),MATCH(K$6,Raw!$H$5:$EZ$5,0)),"-")</f>
        <v>26167</v>
      </c>
      <c r="L50" s="149"/>
      <c r="M50" s="149">
        <f>IFERROR(INDEX(Raw!$H$6:$EZ$2076,MATCH($B50&amp;$D50&amp;$B$6,Raw!$A$6:$A$2076,0),MATCH(M$6,Raw!$H$5:$EZ$5,0))/60/60,"-")</f>
        <v>3586.7997222222225</v>
      </c>
      <c r="N50" s="364">
        <f>IFERROR(INDEX(Raw!$H$6:$EZ$2076,MATCH($B50&amp;$D50&amp;$B$6,Raw!$A$6:$A$2076,0),MATCH(N$6,Raw!$H$5:$EZ$5,0))/60/60/24,"-")</f>
        <v>5.7060185185185191E-3</v>
      </c>
      <c r="O50" s="365">
        <f>IFERROR(INDEX(Raw!$H$6:$EZ$2076,MATCH($B50&amp;$D50&amp;$B$6,Raw!$A$6:$A$2076,0),MATCH(O$6,Raw!$H$5:$EZ$5,0))/60/60/24,"-")</f>
        <v>1.0405092592592593E-2</v>
      </c>
      <c r="P50" s="149"/>
      <c r="Q50" s="149">
        <f>IFERROR(INDEX(Raw!$H$6:$EZ$2076,MATCH($B50&amp;$D50&amp;$B$6,Raw!$A$6:$A$2076,0),MATCH(Q$6,Raw!$H$5:$EZ$5,0)),"-")</f>
        <v>323047</v>
      </c>
      <c r="R50" s="149"/>
      <c r="S50" s="149">
        <f>IFERROR(INDEX(Raw!$H$6:$EZ$2076,MATCH($B50&amp;$D50&amp;$B$6,Raw!$A$6:$A$2076,0),MATCH(S$6,Raw!$H$5:$EZ$5,0))/60/60,"-")</f>
        <v>72563.084722222222</v>
      </c>
      <c r="T50" s="195">
        <f>IFERROR(INDEX(Raw!$H$6:$EZ$2076,MATCH($B50&amp;$D50&amp;$B$6,Raw!$A$6:$A$2076,0),MATCH(T$6,Raw!$H$5:$EZ$5,0))/60/60/24,"-")</f>
        <v>9.3634259259259261E-3</v>
      </c>
      <c r="U50" s="195">
        <f>IFERROR(INDEX(Raw!$H$6:$EZ$2076,MATCH($B50&amp;$D50&amp;$B$6,Raw!$A$6:$A$2076,0),MATCH(U$6,Raw!$H$5:$EZ$5,0))/60/60/24,"-")</f>
        <v>1.7534722222222222E-2</v>
      </c>
      <c r="V50" s="149"/>
      <c r="W50" s="149">
        <f>IFERROR(INDEX(Raw!$H$6:$EZ$2076,MATCH($B50&amp;$D50&amp;$B$6,Raw!$A$6:$A$2076,0),MATCH(W$6,Raw!$H$5:$EZ$5,0)),"-")</f>
        <v>191984</v>
      </c>
      <c r="X50" s="149"/>
      <c r="Y50" s="149">
        <f>IFERROR(INDEX(Raw!$H$6:$EZ$2076,MATCH($B50&amp;$D50&amp;$B$6,Raw!$A$6:$A$2076,0),MATCH(Y$6,Raw!$H$5:$EZ$5,0))/60/60,"-")</f>
        <v>92337.718333333323</v>
      </c>
      <c r="Z50" s="195">
        <f>IFERROR(INDEX(Raw!$H$6:$EZ$2076,MATCH($B50&amp;$D50&amp;$B$6,Raw!$A$6:$A$2076,0),MATCH(Z$6,Raw!$H$5:$EZ$5,0))/60/60/24,"-")</f>
        <v>2.0034722222222221E-2</v>
      </c>
      <c r="AA50" s="195">
        <f>IFERROR(INDEX(Raw!$H$6:$EZ$2076,MATCH($B50&amp;$D50&amp;$B$6,Raw!$A$6:$A$2076,0),MATCH(AA$6,Raw!$H$5:$EZ$5,0))/60/60/24,"-")</f>
        <v>4.386574074074074E-2</v>
      </c>
      <c r="AB50" s="149"/>
      <c r="AC50" s="149">
        <f>IFERROR(INDEX(Raw!$H$6:$EZ$2076,MATCH($B50&amp;$D50&amp;$B$6,Raw!$A$6:$A$2076,0),MATCH(AC$6,Raw!$H$5:$EZ$5,0)),"-")</f>
        <v>13446</v>
      </c>
      <c r="AD50" s="149"/>
      <c r="AE50" s="149">
        <f>IFERROR(INDEX(Raw!$H$6:$EZ$2076,MATCH($B50&amp;$D50&amp;$B$6,Raw!$A$6:$A$2076,0),MATCH(AE$6,Raw!$H$5:$EZ$5,0))/60/60,"-")</f>
        <v>11460.477777777776</v>
      </c>
      <c r="AF50" s="195">
        <f>IFERROR(INDEX(Raw!$H$6:$EZ$2076,MATCH($B50&amp;$D50&amp;$B$6,Raw!$A$6:$A$2076,0),MATCH(AF$6,Raw!$H$5:$EZ$5,0))/60/60/24,"-")</f>
        <v>3.5509259259259261E-2</v>
      </c>
      <c r="AG50" s="195">
        <f>IFERROR(INDEX(Raw!$H$6:$EZ$2076,MATCH($B50&amp;$D50&amp;$B$6,Raw!$A$6:$A$2076,0),MATCH(AG$6,Raw!$H$5:$EZ$5,0))/60/60/24,"-")</f>
        <v>7.3449074074074069E-2</v>
      </c>
      <c r="AI50" s="149">
        <f>IFERROR(INDEX(Raw!$H$6:$EZ$2076,MATCH($B50&amp;$D50&amp;$B$6,Raw!$A$6:$A$2076,0),MATCH(AI$6,Raw!$H$5:$EZ$5,0)),"-")</f>
        <v>17750</v>
      </c>
      <c r="AJ50" s="312"/>
      <c r="AK50" s="149">
        <f>IFERROR(INDEX(Raw!$H$6:$EZ$2076,MATCH($B50&amp;$D50&amp;$B$6,Raw!$A$6:$A$2076,0),MATCH(AK$6,Raw!$H$5:$EZ$5,0)),"-")</f>
        <v>15786</v>
      </c>
    </row>
    <row r="51" spans="1:37" s="38" customFormat="1" x14ac:dyDescent="0.25">
      <c r="A51" s="188">
        <f t="shared" si="23"/>
        <v>43983</v>
      </c>
      <c r="B51" s="145" t="s">
        <v>130</v>
      </c>
      <c r="C51" s="74" t="s">
        <v>145</v>
      </c>
      <c r="D51" s="95" t="s">
        <v>145</v>
      </c>
      <c r="E51" s="149">
        <f>IFERROR(INDEX(Raw!$H$6:$EZ$2076,MATCH($B51&amp;$D51&amp;$B$6,Raw!$A$6:$A$2076,0),MATCH(E$6,Raw!$H$5:$EZ$5,0)),"-")</f>
        <v>46146</v>
      </c>
      <c r="F51" s="149"/>
      <c r="G51" s="149">
        <f>IFERROR(INDEX(Raw!$H$6:$EZ$2076,MATCH($B51&amp;$D51&amp;$B$6,Raw!$A$6:$A$2076,0),MATCH(G$6,Raw!$H$5:$EZ$5,0))/60/60,"-")</f>
        <v>5063.2133333333331</v>
      </c>
      <c r="H51" s="364">
        <f>IFERROR(INDEX(Raw!$H$6:$EZ$2076,MATCH($B51&amp;$D51&amp;$B$6,Raw!$A$6:$A$2076,0),MATCH(H$6,Raw!$H$5:$EZ$5,0))/60/60/24,"-")</f>
        <v>4.5717592592592589E-3</v>
      </c>
      <c r="I51" s="368">
        <f>IFERROR(INDEX(Raw!$H$6:$EZ$2076,MATCH($B51&amp;$D51&amp;$B$6,Raw!$A$6:$A$2076,0),MATCH(I$6,Raw!$H$5:$EZ$5,0))/60/60/24,"-")</f>
        <v>7.9976851851851858E-3</v>
      </c>
      <c r="J51" s="149"/>
      <c r="K51" s="149">
        <f>IFERROR(INDEX(Raw!$H$6:$EZ$2076,MATCH($B51&amp;$D51&amp;$B$6,Raw!$A$6:$A$2076,0),MATCH(K$6,Raw!$H$5:$EZ$5,0)),"-")</f>
        <v>28151</v>
      </c>
      <c r="L51" s="149"/>
      <c r="M51" s="149">
        <f>IFERROR(INDEX(Raw!$H$6:$EZ$2076,MATCH($B51&amp;$D51&amp;$B$6,Raw!$A$6:$A$2076,0),MATCH(M$6,Raw!$H$5:$EZ$5,0))/60/60,"-")</f>
        <v>4061.757222222222</v>
      </c>
      <c r="N51" s="364">
        <f>IFERROR(INDEX(Raw!$H$6:$EZ$2076,MATCH($B51&amp;$D51&amp;$B$6,Raw!$A$6:$A$2076,0),MATCH(N$6,Raw!$H$5:$EZ$5,0))/60/60/24,"-")</f>
        <v>6.0069444444444441E-3</v>
      </c>
      <c r="O51" s="365">
        <f>IFERROR(INDEX(Raw!$H$6:$EZ$2076,MATCH($B51&amp;$D51&amp;$B$6,Raw!$A$6:$A$2076,0),MATCH(O$6,Raw!$H$5:$EZ$5,0))/60/60/24,"-")</f>
        <v>1.0972222222222223E-2</v>
      </c>
      <c r="P51" s="149"/>
      <c r="Q51" s="149">
        <f>IFERROR(INDEX(Raw!$H$6:$EZ$2076,MATCH($B51&amp;$D51&amp;$B$6,Raw!$A$6:$A$2076,0),MATCH(Q$6,Raw!$H$5:$EZ$5,0)),"-")</f>
        <v>333617</v>
      </c>
      <c r="R51" s="149"/>
      <c r="S51" s="149">
        <f>IFERROR(INDEX(Raw!$H$6:$EZ$2076,MATCH($B51&amp;$D51&amp;$B$6,Raw!$A$6:$A$2076,0),MATCH(S$6,Raw!$H$5:$EZ$5,0))/60/60,"-")</f>
        <v>82798.888611111106</v>
      </c>
      <c r="T51" s="195">
        <f>IFERROR(INDEX(Raw!$H$6:$EZ$2076,MATCH($B51&amp;$D51&amp;$B$6,Raw!$A$6:$A$2076,0),MATCH(T$6,Raw!$H$5:$EZ$5,0))/60/60/24,"-")</f>
        <v>1.0335648148148148E-2</v>
      </c>
      <c r="U51" s="195">
        <f>IFERROR(INDEX(Raw!$H$6:$EZ$2076,MATCH($B51&amp;$D51&amp;$B$6,Raw!$A$6:$A$2076,0),MATCH(U$6,Raw!$H$5:$EZ$5,0))/60/60/24,"-")</f>
        <v>1.9722222222222221E-2</v>
      </c>
      <c r="V51" s="149"/>
      <c r="W51" s="149">
        <f>IFERROR(INDEX(Raw!$H$6:$EZ$2076,MATCH($B51&amp;$D51&amp;$B$6,Raw!$A$6:$A$2076,0),MATCH(W$6,Raw!$H$5:$EZ$5,0)),"-")</f>
        <v>178873</v>
      </c>
      <c r="X51" s="149"/>
      <c r="Y51" s="149">
        <f>IFERROR(INDEX(Raw!$H$6:$EZ$2076,MATCH($B51&amp;$D51&amp;$B$6,Raw!$A$6:$A$2076,0),MATCH(Y$6,Raw!$H$5:$EZ$5,0))/60/60,"-")</f>
        <v>108267.53416666666</v>
      </c>
      <c r="Z51" s="195">
        <f>IFERROR(INDEX(Raw!$H$6:$EZ$2076,MATCH($B51&amp;$D51&amp;$B$6,Raw!$A$6:$A$2076,0),MATCH(Z$6,Raw!$H$5:$EZ$5,0))/60/60/24,"-")</f>
        <v>2.521990740740741E-2</v>
      </c>
      <c r="AA51" s="195">
        <f>IFERROR(INDEX(Raw!$H$6:$EZ$2076,MATCH($B51&amp;$D51&amp;$B$6,Raw!$A$6:$A$2076,0),MATCH(AA$6,Raw!$H$5:$EZ$5,0))/60/60/24,"-")</f>
        <v>5.6643518518518517E-2</v>
      </c>
      <c r="AB51" s="149"/>
      <c r="AC51" s="149">
        <f>IFERROR(INDEX(Raw!$H$6:$EZ$2076,MATCH($B51&amp;$D51&amp;$B$6,Raw!$A$6:$A$2076,0),MATCH(AC$6,Raw!$H$5:$EZ$5,0)),"-")</f>
        <v>12443</v>
      </c>
      <c r="AD51" s="149"/>
      <c r="AE51" s="149">
        <f>IFERROR(INDEX(Raw!$H$6:$EZ$2076,MATCH($B51&amp;$D51&amp;$B$6,Raw!$A$6:$A$2076,0),MATCH(AE$6,Raw!$H$5:$EZ$5,0))/60/60,"-")</f>
        <v>12270.581388888888</v>
      </c>
      <c r="AF51" s="195">
        <f>IFERROR(INDEX(Raw!$H$6:$EZ$2076,MATCH($B51&amp;$D51&amp;$B$6,Raw!$A$6:$A$2076,0),MATCH(AF$6,Raw!$H$5:$EZ$5,0))/60/60/24,"-")</f>
        <v>4.1087962962962958E-2</v>
      </c>
      <c r="AG51" s="195">
        <f>IFERROR(INDEX(Raw!$H$6:$EZ$2076,MATCH($B51&amp;$D51&amp;$B$6,Raw!$A$6:$A$2076,0),MATCH(AG$6,Raw!$H$5:$EZ$5,0))/60/60/24,"-")</f>
        <v>8.4652777777777785E-2</v>
      </c>
      <c r="AI51" s="149">
        <f>IFERROR(INDEX(Raw!$H$6:$EZ$2076,MATCH($B51&amp;$D51&amp;$B$6,Raw!$A$6:$A$2076,0),MATCH(AI$6,Raw!$H$5:$EZ$5,0)),"-")</f>
        <v>18853</v>
      </c>
      <c r="AJ51" s="312"/>
      <c r="AK51" s="149">
        <f>IFERROR(INDEX(Raw!$H$6:$EZ$2076,MATCH($B51&amp;$D51&amp;$B$6,Raw!$A$6:$A$2076,0),MATCH(AK$6,Raw!$H$5:$EZ$5,0)),"-")</f>
        <v>14886</v>
      </c>
    </row>
    <row r="52" spans="1:37" s="38" customFormat="1" ht="17.5" x14ac:dyDescent="0.35">
      <c r="A52" s="188">
        <f t="shared" si="23"/>
        <v>44013</v>
      </c>
      <c r="B52" s="145" t="s">
        <v>130</v>
      </c>
      <c r="C52" s="119" t="s">
        <v>146</v>
      </c>
      <c r="D52" s="99" t="s">
        <v>146</v>
      </c>
      <c r="E52" s="149">
        <f>IFERROR(INDEX(Raw!$H$6:$EZ$2076,MATCH($B52&amp;$D52&amp;$B$6,Raw!$A$6:$A$2076,0),MATCH(E$6,Raw!$H$5:$EZ$5,0)),"-")</f>
        <v>51771</v>
      </c>
      <c r="F52" s="149"/>
      <c r="G52" s="149">
        <f>IFERROR(INDEX(Raw!$H$6:$EZ$2076,MATCH($B52&amp;$D52&amp;$B$6,Raw!$A$6:$A$2076,0),MATCH(G$6,Raw!$H$5:$EZ$5,0))/60/60,"-")</f>
        <v>5836.8055555555557</v>
      </c>
      <c r="H52" s="364">
        <f>IFERROR(INDEX(Raw!$H$6:$EZ$2076,MATCH($B52&amp;$D52&amp;$B$6,Raw!$A$6:$A$2076,0),MATCH(H$6,Raw!$H$5:$EZ$5,0))/60/60/24,"-")</f>
        <v>4.6990740740740743E-3</v>
      </c>
      <c r="I52" s="368">
        <f>IFERROR(INDEX(Raw!$H$6:$EZ$2076,MATCH($B52&amp;$D52&amp;$B$6,Raw!$A$6:$A$2076,0),MATCH(I$6,Raw!$H$5:$EZ$5,0))/60/60/24,"-")</f>
        <v>8.2986111111111108E-3</v>
      </c>
      <c r="J52" s="149"/>
      <c r="K52" s="149">
        <f>IFERROR(INDEX(Raw!$H$6:$EZ$2076,MATCH($B52&amp;$D52&amp;$B$6,Raw!$A$6:$A$2076,0),MATCH(K$6,Raw!$H$5:$EZ$5,0)),"-")</f>
        <v>32412</v>
      </c>
      <c r="L52" s="149"/>
      <c r="M52" s="149">
        <f>IFERROR(INDEX(Raw!$H$6:$EZ$2076,MATCH($B52&amp;$D52&amp;$B$6,Raw!$A$6:$A$2076,0),MATCH(M$6,Raw!$H$5:$EZ$5,0))/60/60,"-")</f>
        <v>4939.8002777777774</v>
      </c>
      <c r="N52" s="364">
        <f>IFERROR(INDEX(Raw!$H$6:$EZ$2076,MATCH($B52&amp;$D52&amp;$B$6,Raw!$A$6:$A$2076,0),MATCH(N$6,Raw!$H$5:$EZ$5,0))/60/60/24,"-")</f>
        <v>6.3541666666666668E-3</v>
      </c>
      <c r="O52" s="365">
        <f>IFERROR(INDEX(Raw!$H$6:$EZ$2076,MATCH($B52&amp;$D52&amp;$B$6,Raw!$A$6:$A$2076,0),MATCH(O$6,Raw!$H$5:$EZ$5,0))/60/60/24,"-")</f>
        <v>1.1817129629629629E-2</v>
      </c>
      <c r="P52" s="149"/>
      <c r="Q52" s="149">
        <f>IFERROR(INDEX(Raw!$H$6:$EZ$2076,MATCH($B52&amp;$D52&amp;$B$6,Raw!$A$6:$A$2076,0),MATCH(Q$6,Raw!$H$5:$EZ$5,0)),"-")</f>
        <v>358698</v>
      </c>
      <c r="R52" s="149"/>
      <c r="S52" s="149">
        <f>IFERROR(INDEX(Raw!$H$6:$EZ$2076,MATCH($B52&amp;$D52&amp;$B$6,Raw!$A$6:$A$2076,0),MATCH(S$6,Raw!$H$5:$EZ$5,0))/60/60,"-")</f>
        <v>99700.561944444446</v>
      </c>
      <c r="T52" s="195">
        <f>IFERROR(INDEX(Raw!$H$6:$EZ$2076,MATCH($B52&amp;$D52&amp;$B$6,Raw!$A$6:$A$2076,0),MATCH(T$6,Raw!$H$5:$EZ$5,0))/60/60/24,"-")</f>
        <v>1.1585648148148149E-2</v>
      </c>
      <c r="U52" s="195">
        <f>IFERROR(INDEX(Raw!$H$6:$EZ$2076,MATCH($B52&amp;$D52&amp;$B$6,Raw!$A$6:$A$2076,0),MATCH(U$6,Raw!$H$5:$EZ$5,0))/60/60/24,"-")</f>
        <v>2.2615740740740742E-2</v>
      </c>
      <c r="V52" s="149"/>
      <c r="W52" s="149">
        <f>IFERROR(INDEX(Raw!$H$6:$EZ$2076,MATCH($B52&amp;$D52&amp;$B$6,Raw!$A$6:$A$2076,0),MATCH(W$6,Raw!$H$5:$EZ$5,0)),"-")</f>
        <v>184269</v>
      </c>
      <c r="X52" s="149"/>
      <c r="Y52" s="149">
        <f>IFERROR(INDEX(Raw!$H$6:$EZ$2076,MATCH($B52&amp;$D52&amp;$B$6,Raw!$A$6:$A$2076,0),MATCH(Y$6,Raw!$H$5:$EZ$5,0))/60/60,"-")</f>
        <v>133313.38666666666</v>
      </c>
      <c r="Z52" s="195">
        <f>IFERROR(INDEX(Raw!$H$6:$EZ$2076,MATCH($B52&amp;$D52&amp;$B$6,Raw!$A$6:$A$2076,0),MATCH(Z$6,Raw!$H$5:$EZ$5,0))/60/60/24,"-")</f>
        <v>3.0138888888888885E-2</v>
      </c>
      <c r="AA52" s="195">
        <f>IFERROR(INDEX(Raw!$H$6:$EZ$2076,MATCH($B52&amp;$D52&amp;$B$6,Raw!$A$6:$A$2076,0),MATCH(AA$6,Raw!$H$5:$EZ$5,0))/60/60/24,"-")</f>
        <v>6.8831018518518514E-2</v>
      </c>
      <c r="AB52" s="149"/>
      <c r="AC52" s="149">
        <f>IFERROR(INDEX(Raw!$H$6:$EZ$2076,MATCH($B52&amp;$D52&amp;$B$6,Raw!$A$6:$A$2076,0),MATCH(AC$6,Raw!$H$5:$EZ$5,0)),"-")</f>
        <v>11511</v>
      </c>
      <c r="AD52" s="149"/>
      <c r="AE52" s="149">
        <f>IFERROR(INDEX(Raw!$H$6:$EZ$2076,MATCH($B52&amp;$D52&amp;$B$6,Raw!$A$6:$A$2076,0),MATCH(AE$6,Raw!$H$5:$EZ$5,0))/60/60,"-")</f>
        <v>13300.947777777777</v>
      </c>
      <c r="AF52" s="195">
        <f>IFERROR(INDEX(Raw!$H$6:$EZ$2076,MATCH($B52&amp;$D52&amp;$B$6,Raw!$A$6:$A$2076,0),MATCH(AF$6,Raw!$H$5:$EZ$5,0))/60/60/24,"-")</f>
        <v>4.8148148148148141E-2</v>
      </c>
      <c r="AG52" s="195">
        <f>IFERROR(INDEX(Raw!$H$6:$EZ$2076,MATCH($B52&amp;$D52&amp;$B$6,Raw!$A$6:$A$2076,0),MATCH(AG$6,Raw!$H$5:$EZ$5,0))/60/60/24,"-")</f>
        <v>0.10197916666666666</v>
      </c>
      <c r="AI52" s="149">
        <f>IFERROR(INDEX(Raw!$H$6:$EZ$2076,MATCH($B52&amp;$D52&amp;$B$6,Raw!$A$6:$A$2076,0),MATCH(AI$6,Raw!$H$5:$EZ$5,0)),"-")</f>
        <v>20174</v>
      </c>
      <c r="AJ52" s="312"/>
      <c r="AK52" s="149">
        <f>IFERROR(INDEX(Raw!$H$6:$EZ$2076,MATCH($B52&amp;$D52&amp;$B$6,Raw!$A$6:$A$2076,0),MATCH(AK$6,Raw!$H$5:$EZ$5,0)),"-")</f>
        <v>16483</v>
      </c>
    </row>
    <row r="53" spans="1:37" s="38" customFormat="1" x14ac:dyDescent="0.25">
      <c r="A53" s="188">
        <f t="shared" si="23"/>
        <v>44044</v>
      </c>
      <c r="B53" s="145" t="s">
        <v>130</v>
      </c>
      <c r="C53" s="119" t="s">
        <v>135</v>
      </c>
      <c r="D53" s="2" t="s">
        <v>135</v>
      </c>
      <c r="E53" s="149">
        <f>IFERROR(INDEX(Raw!$H$6:$EZ$2076,MATCH($B53&amp;$D53&amp;$B$6,Raw!$A$6:$A$2076,0),MATCH(E$6,Raw!$H$5:$EZ$5,0)),"-")</f>
        <v>56462</v>
      </c>
      <c r="F53" s="149"/>
      <c r="G53" s="149">
        <f>IFERROR(INDEX(Raw!$H$6:$EZ$2076,MATCH($B53&amp;$D53&amp;$B$6,Raw!$A$6:$A$2076,0),MATCH(G$6,Raw!$H$5:$EZ$5,0))/60/60,"-")</f>
        <v>6643.0013888888889</v>
      </c>
      <c r="H53" s="364">
        <f>IFERROR(INDEX(Raw!$H$6:$EZ$2076,MATCH($B53&amp;$D53&amp;$B$6,Raw!$A$6:$A$2076,0),MATCH(H$6,Raw!$H$5:$EZ$5,0))/60/60/24,"-")</f>
        <v>4.9074074074074072E-3</v>
      </c>
      <c r="I53" s="368">
        <f>IFERROR(INDEX(Raw!$H$6:$EZ$2076,MATCH($B53&amp;$D53&amp;$B$6,Raw!$A$6:$A$2076,0),MATCH(I$6,Raw!$H$5:$EZ$5,0))/60/60/24,"-")</f>
        <v>8.7499999999999991E-3</v>
      </c>
      <c r="J53" s="149"/>
      <c r="K53" s="149">
        <f>IFERROR(INDEX(Raw!$H$6:$EZ$2076,MATCH($B53&amp;$D53&amp;$B$6,Raw!$A$6:$A$2076,0),MATCH(K$6,Raw!$H$5:$EZ$5,0)),"-")</f>
        <v>35650</v>
      </c>
      <c r="L53" s="149"/>
      <c r="M53" s="149">
        <f>IFERROR(INDEX(Raw!$H$6:$EZ$2076,MATCH($B53&amp;$D53&amp;$B$6,Raw!$A$6:$A$2076,0),MATCH(M$6,Raw!$H$5:$EZ$5,0))/60/60,"-")</f>
        <v>5817.9672222222225</v>
      </c>
      <c r="N53" s="364">
        <f>IFERROR(INDEX(Raw!$H$6:$EZ$2076,MATCH($B53&amp;$D53&amp;$B$6,Raw!$A$6:$A$2076,0),MATCH(N$6,Raw!$H$5:$EZ$5,0))/60/60/24,"-")</f>
        <v>6.8055555555555569E-3</v>
      </c>
      <c r="O53" s="365">
        <f>IFERROR(INDEX(Raw!$H$6:$EZ$2076,MATCH($B53&amp;$D53&amp;$B$6,Raw!$A$6:$A$2076,0),MATCH(O$6,Raw!$H$5:$EZ$5,0))/60/60/24,"-")</f>
        <v>1.2662037037037039E-2</v>
      </c>
      <c r="P53" s="149"/>
      <c r="Q53" s="149">
        <f>IFERROR(INDEX(Raw!$H$6:$EZ$2076,MATCH($B53&amp;$D53&amp;$B$6,Raw!$A$6:$A$2076,0),MATCH(Q$6,Raw!$H$5:$EZ$5,0)),"-")</f>
        <v>376949</v>
      </c>
      <c r="R53" s="149"/>
      <c r="S53" s="149">
        <f>IFERROR(INDEX(Raw!$H$6:$EZ$2076,MATCH($B53&amp;$D53&amp;$B$6,Raw!$A$6:$A$2076,0),MATCH(S$6,Raw!$H$5:$EZ$5,0))/60/60,"-")</f>
        <v>125977.74277777778</v>
      </c>
      <c r="T53" s="195">
        <f>IFERROR(INDEX(Raw!$H$6:$EZ$2076,MATCH($B53&amp;$D53&amp;$B$6,Raw!$A$6:$A$2076,0),MATCH(T$6,Raw!$H$5:$EZ$5,0))/60/60/24,"-")</f>
        <v>1.3923611111111111E-2</v>
      </c>
      <c r="U53" s="195">
        <f>IFERROR(INDEX(Raw!$H$6:$EZ$2076,MATCH($B53&amp;$D53&amp;$B$6,Raw!$A$6:$A$2076,0),MATCH(U$6,Raw!$H$5:$EZ$5,0))/60/60/24,"-")</f>
        <v>2.8171296296296302E-2</v>
      </c>
      <c r="V53" s="149"/>
      <c r="W53" s="149">
        <f>IFERROR(INDEX(Raw!$H$6:$EZ$2076,MATCH($B53&amp;$D53&amp;$B$6,Raw!$A$6:$A$2076,0),MATCH(W$6,Raw!$H$5:$EZ$5,0)),"-")</f>
        <v>180439</v>
      </c>
      <c r="X53" s="149"/>
      <c r="Y53" s="149">
        <f>IFERROR(INDEX(Raw!$H$6:$EZ$2076,MATCH($B53&amp;$D53&amp;$B$6,Raw!$A$6:$A$2076,0),MATCH(Y$6,Raw!$H$5:$EZ$5,0))/60/60,"-")</f>
        <v>170532.43222222224</v>
      </c>
      <c r="Z53" s="195">
        <f>IFERROR(INDEX(Raw!$H$6:$EZ$2076,MATCH($B53&amp;$D53&amp;$B$6,Raw!$A$6:$A$2076,0),MATCH(Z$6,Raw!$H$5:$EZ$5,0))/60/60/24,"-")</f>
        <v>3.9375E-2</v>
      </c>
      <c r="AA53" s="195">
        <f>IFERROR(INDEX(Raw!$H$6:$EZ$2076,MATCH($B53&amp;$D53&amp;$B$6,Raw!$A$6:$A$2076,0),MATCH(AA$6,Raw!$H$5:$EZ$5,0))/60/60/24,"-")</f>
        <v>9.1435185185185175E-2</v>
      </c>
      <c r="AB53" s="149"/>
      <c r="AC53" s="149">
        <f>IFERROR(INDEX(Raw!$H$6:$EZ$2076,MATCH($B53&amp;$D53&amp;$B$6,Raw!$A$6:$A$2076,0),MATCH(AC$6,Raw!$H$5:$EZ$5,0)),"-")</f>
        <v>10468</v>
      </c>
      <c r="AD53" s="149"/>
      <c r="AE53" s="149">
        <f>IFERROR(INDEX(Raw!$H$6:$EZ$2076,MATCH($B53&amp;$D53&amp;$B$6,Raw!$A$6:$A$2076,0),MATCH(AE$6,Raw!$H$5:$EZ$5,0))/60/60,"-")</f>
        <v>14811.5075</v>
      </c>
      <c r="AF53" s="195">
        <f>IFERROR(INDEX(Raw!$H$6:$EZ$2076,MATCH($B53&amp;$D53&amp;$B$6,Raw!$A$6:$A$2076,0),MATCH(AF$6,Raw!$H$5:$EZ$5,0))/60/60/24,"-")</f>
        <v>5.8958333333333335E-2</v>
      </c>
      <c r="AG53" s="195">
        <f>IFERROR(INDEX(Raw!$H$6:$EZ$2076,MATCH($B53&amp;$D53&amp;$B$6,Raw!$A$6:$A$2076,0),MATCH(AG$6,Raw!$H$5:$EZ$5,0))/60/60/24,"-")</f>
        <v>0.12423611111111112</v>
      </c>
      <c r="AI53" s="149">
        <f>IFERROR(INDEX(Raw!$H$6:$EZ$2076,MATCH($B53&amp;$D53&amp;$B$6,Raw!$A$6:$A$2076,0),MATCH(AI$6,Raw!$H$5:$EZ$5,0)),"-")</f>
        <v>21329</v>
      </c>
      <c r="AJ53" s="312"/>
      <c r="AK53" s="149">
        <f>IFERROR(INDEX(Raw!$H$6:$EZ$2076,MATCH($B53&amp;$D53&amp;$B$6,Raw!$A$6:$A$2076,0),MATCH(AK$6,Raw!$H$5:$EZ$5,0)),"-")</f>
        <v>15891</v>
      </c>
    </row>
    <row r="54" spans="1:37" s="38" customFormat="1" x14ac:dyDescent="0.25">
      <c r="A54" s="188">
        <f t="shared" si="23"/>
        <v>44075</v>
      </c>
      <c r="B54" s="145" t="s">
        <v>130</v>
      </c>
      <c r="C54" s="74" t="s">
        <v>136</v>
      </c>
      <c r="D54" s="95" t="s">
        <v>136</v>
      </c>
      <c r="E54" s="149">
        <f>IFERROR(INDEX(Raw!$H$6:$EZ$2076,MATCH($B54&amp;$D54&amp;$B$6,Raw!$A$6:$A$2076,0),MATCH(E$6,Raw!$H$5:$EZ$5,0)),"-")</f>
        <v>57918</v>
      </c>
      <c r="F54" s="149"/>
      <c r="G54" s="149">
        <f>IFERROR(INDEX(Raw!$H$6:$EZ$2076,MATCH($B54&amp;$D54&amp;$B$6,Raw!$A$6:$A$2076,0),MATCH(G$6,Raw!$H$5:$EZ$5,0))/60/60,"-")</f>
        <v>6921.7602777777774</v>
      </c>
      <c r="H54" s="364">
        <f>IFERROR(INDEX(Raw!$H$6:$EZ$2076,MATCH($B54&amp;$D54&amp;$B$6,Raw!$A$6:$A$2076,0),MATCH(H$6,Raw!$H$5:$EZ$5,0))/60/60/24,"-")</f>
        <v>4.9768518518518521E-3</v>
      </c>
      <c r="I54" s="368">
        <f>IFERROR(INDEX(Raw!$H$6:$EZ$2076,MATCH($B54&amp;$D54&amp;$B$6,Raw!$A$6:$A$2076,0),MATCH(I$6,Raw!$H$5:$EZ$5,0))/60/60/24,"-")</f>
        <v>8.8541666666666664E-3</v>
      </c>
      <c r="J54" s="149"/>
      <c r="K54" s="149">
        <f>IFERROR(INDEX(Raw!$H$6:$EZ$2076,MATCH($B54&amp;$D54&amp;$B$6,Raw!$A$6:$A$2076,0),MATCH(K$6,Raw!$H$5:$EZ$5,0)),"-")</f>
        <v>37089</v>
      </c>
      <c r="L54" s="149"/>
      <c r="M54" s="149">
        <f>IFERROR(INDEX(Raw!$H$6:$EZ$2076,MATCH($B54&amp;$D54&amp;$B$6,Raw!$A$6:$A$2076,0),MATCH(M$6,Raw!$H$5:$EZ$5,0))/60/60,"-")</f>
        <v>6287.791666666667</v>
      </c>
      <c r="N54" s="364">
        <f>IFERROR(INDEX(Raw!$H$6:$EZ$2076,MATCH($B54&amp;$D54&amp;$B$6,Raw!$A$6:$A$2076,0),MATCH(N$6,Raw!$H$5:$EZ$5,0))/60/60/24,"-")</f>
        <v>7.0601851851851841E-3</v>
      </c>
      <c r="O54" s="365">
        <f>IFERROR(INDEX(Raw!$H$6:$EZ$2076,MATCH($B54&amp;$D54&amp;$B$6,Raw!$A$6:$A$2076,0),MATCH(O$6,Raw!$H$5:$EZ$5,0))/60/60/24,"-")</f>
        <v>1.3310185185185187E-2</v>
      </c>
      <c r="P54" s="149"/>
      <c r="Q54" s="149">
        <f>IFERROR(INDEX(Raw!$H$6:$EZ$2076,MATCH($B54&amp;$D54&amp;$B$6,Raw!$A$6:$A$2076,0),MATCH(Q$6,Raw!$H$5:$EZ$5,0)),"-")</f>
        <v>377715</v>
      </c>
      <c r="R54" s="149"/>
      <c r="S54" s="149">
        <f>IFERROR(INDEX(Raw!$H$6:$EZ$2076,MATCH($B54&amp;$D54&amp;$B$6,Raw!$A$6:$A$2076,0),MATCH(S$6,Raw!$H$5:$EZ$5,0))/60/60,"-")</f>
        <v>141907.29499999998</v>
      </c>
      <c r="T54" s="195">
        <f>IFERROR(INDEX(Raw!$H$6:$EZ$2076,MATCH($B54&amp;$D54&amp;$B$6,Raw!$A$6:$A$2076,0),MATCH(T$6,Raw!$H$5:$EZ$5,0))/60/60/24,"-")</f>
        <v>1.5659722222222224E-2</v>
      </c>
      <c r="U54" s="195">
        <f>IFERROR(INDEX(Raw!$H$6:$EZ$2076,MATCH($B54&amp;$D54&amp;$B$6,Raw!$A$6:$A$2076,0),MATCH(U$6,Raw!$H$5:$EZ$5,0))/60/60/24,"-")</f>
        <v>3.1979166666666663E-2</v>
      </c>
      <c r="V54" s="149"/>
      <c r="W54" s="149">
        <f>IFERROR(INDEX(Raw!$H$6:$EZ$2076,MATCH($B54&amp;$D54&amp;$B$6,Raw!$A$6:$A$2076,0),MATCH(W$6,Raw!$H$5:$EZ$5,0)),"-")</f>
        <v>163381</v>
      </c>
      <c r="X54" s="149"/>
      <c r="Y54" s="149">
        <f>IFERROR(INDEX(Raw!$H$6:$EZ$2076,MATCH($B54&amp;$D54&amp;$B$6,Raw!$A$6:$A$2076,0),MATCH(Y$6,Raw!$H$5:$EZ$5,0))/60/60,"-")</f>
        <v>182010.83444444445</v>
      </c>
      <c r="Z54" s="195">
        <f>IFERROR(INDEX(Raw!$H$6:$EZ$2076,MATCH($B54&amp;$D54&amp;$B$6,Raw!$A$6:$A$2076,0),MATCH(Z$6,Raw!$H$5:$EZ$5,0))/60/60/24,"-")</f>
        <v>4.6412037037037029E-2</v>
      </c>
      <c r="AA54" s="195">
        <f>IFERROR(INDEX(Raw!$H$6:$EZ$2076,MATCH($B54&amp;$D54&amp;$B$6,Raw!$A$6:$A$2076,0),MATCH(AA$6,Raw!$H$5:$EZ$5,0))/60/60/24,"-")</f>
        <v>0.10910879629629631</v>
      </c>
      <c r="AB54" s="149"/>
      <c r="AC54" s="149">
        <f>IFERROR(INDEX(Raw!$H$6:$EZ$2076,MATCH($B54&amp;$D54&amp;$B$6,Raw!$A$6:$A$2076,0),MATCH(AC$6,Raw!$H$5:$EZ$5,0)),"-")</f>
        <v>9565</v>
      </c>
      <c r="AD54" s="149"/>
      <c r="AE54" s="149">
        <f>IFERROR(INDEX(Raw!$H$6:$EZ$2076,MATCH($B54&amp;$D54&amp;$B$6,Raw!$A$6:$A$2076,0),MATCH(AE$6,Raw!$H$5:$EZ$5,0))/60/60,"-")</f>
        <v>15639.685833333333</v>
      </c>
      <c r="AF54" s="195">
        <f>IFERROR(INDEX(Raw!$H$6:$EZ$2076,MATCH($B54&amp;$D54&amp;$B$6,Raw!$A$6:$A$2076,0),MATCH(AF$6,Raw!$H$5:$EZ$5,0))/60/60/24,"-")</f>
        <v>6.8125000000000005E-2</v>
      </c>
      <c r="AG54" s="195">
        <f>IFERROR(INDEX(Raw!$H$6:$EZ$2076,MATCH($B54&amp;$D54&amp;$B$6,Raw!$A$6:$A$2076,0),MATCH(AG$6,Raw!$H$5:$EZ$5,0))/60/60/24,"-")</f>
        <v>0.14450231481481482</v>
      </c>
      <c r="AI54" s="149">
        <f>IFERROR(INDEX(Raw!$H$6:$EZ$2076,MATCH($B54&amp;$D54&amp;$B$6,Raw!$A$6:$A$2076,0),MATCH(AI$6,Raw!$H$5:$EZ$5,0)),"-")</f>
        <v>20304</v>
      </c>
      <c r="AJ54" s="312"/>
      <c r="AK54" s="149">
        <f>IFERROR(INDEX(Raw!$H$6:$EZ$2076,MATCH($B54&amp;$D54&amp;$B$6,Raw!$A$6:$A$2076,0),MATCH(AK$6,Raw!$H$5:$EZ$5,0)),"-")</f>
        <v>16266</v>
      </c>
    </row>
    <row r="55" spans="1:37" s="38" customFormat="1" ht="17.5" x14ac:dyDescent="0.35">
      <c r="A55" s="188">
        <f t="shared" si="23"/>
        <v>44105</v>
      </c>
      <c r="B55" s="145" t="s">
        <v>130</v>
      </c>
      <c r="C55" s="38" t="s">
        <v>137</v>
      </c>
      <c r="D55" s="99" t="s">
        <v>137</v>
      </c>
      <c r="E55" s="149">
        <f>IFERROR(INDEX(Raw!$H$6:$EZ$2076,MATCH($B55&amp;$D55&amp;$B$6,Raw!$A$6:$A$2076,0),MATCH(E$6,Raw!$H$5:$EZ$5,0)),"-")</f>
        <v>60670</v>
      </c>
      <c r="F55" s="149"/>
      <c r="G55" s="149">
        <f>IFERROR(INDEX(Raw!$H$6:$EZ$2076,MATCH($B55&amp;$D55&amp;$B$6,Raw!$A$6:$A$2076,0),MATCH(G$6,Raw!$H$5:$EZ$5,0))/60/60,"-")</f>
        <v>7468.1141666666663</v>
      </c>
      <c r="H55" s="364">
        <f>IFERROR(INDEX(Raw!$H$6:$EZ$2076,MATCH($B55&amp;$D55&amp;$B$6,Raw!$A$6:$A$2076,0),MATCH(H$6,Raw!$H$5:$EZ$5,0))/60/60/24,"-")</f>
        <v>5.1273148148148146E-3</v>
      </c>
      <c r="I55" s="368">
        <f>IFERROR(INDEX(Raw!$H$6:$EZ$2076,MATCH($B55&amp;$D55&amp;$B$6,Raw!$A$6:$A$2076,0),MATCH(I$6,Raw!$H$5:$EZ$5,0))/60/60/24,"-")</f>
        <v>9.0509259259259258E-3</v>
      </c>
      <c r="J55" s="149"/>
      <c r="K55" s="149">
        <f>IFERROR(INDEX(Raw!$H$6:$EZ$2076,MATCH($B55&amp;$D55&amp;$B$6,Raw!$A$6:$A$2076,0),MATCH(K$6,Raw!$H$5:$EZ$5,0)),"-")</f>
        <v>38453</v>
      </c>
      <c r="L55" s="149"/>
      <c r="M55" s="149">
        <f>IFERROR(INDEX(Raw!$H$6:$EZ$2076,MATCH($B55&amp;$D55&amp;$B$6,Raw!$A$6:$A$2076,0),MATCH(M$6,Raw!$H$5:$EZ$5,0))/60/60,"-")</f>
        <v>6636.586666666667</v>
      </c>
      <c r="N55" s="364">
        <f>IFERROR(INDEX(Raw!$H$6:$EZ$2076,MATCH($B55&amp;$D55&amp;$B$6,Raw!$A$6:$A$2076,0),MATCH(N$6,Raw!$H$5:$EZ$5,0))/60/60/24,"-")</f>
        <v>7.1874999999999994E-3</v>
      </c>
      <c r="O55" s="365">
        <f>IFERROR(INDEX(Raw!$H$6:$EZ$2076,MATCH($B55&amp;$D55&amp;$B$6,Raw!$A$6:$A$2076,0),MATCH(O$6,Raw!$H$5:$EZ$5,0))/60/60/24,"-")</f>
        <v>1.3460648148148147E-2</v>
      </c>
      <c r="P55" s="149"/>
      <c r="Q55" s="149">
        <f>IFERROR(INDEX(Raw!$H$6:$EZ$2076,MATCH($B55&amp;$D55&amp;$B$6,Raw!$A$6:$A$2076,0),MATCH(Q$6,Raw!$H$5:$EZ$5,0)),"-")</f>
        <v>392926</v>
      </c>
      <c r="R55" s="149"/>
      <c r="S55" s="149">
        <f>IFERROR(INDEX(Raw!$H$6:$EZ$2076,MATCH($B55&amp;$D55&amp;$B$6,Raw!$A$6:$A$2076,0),MATCH(S$6,Raw!$H$5:$EZ$5,0))/60/60,"-")</f>
        <v>166020.93194444443</v>
      </c>
      <c r="T55" s="195">
        <f>IFERROR(INDEX(Raw!$H$6:$EZ$2076,MATCH($B55&amp;$D55&amp;$B$6,Raw!$A$6:$A$2076,0),MATCH(T$6,Raw!$H$5:$EZ$5,0))/60/60/24,"-")</f>
        <v>1.7604166666666667E-2</v>
      </c>
      <c r="U55" s="195">
        <f>IFERROR(INDEX(Raw!$H$6:$EZ$2076,MATCH($B55&amp;$D55&amp;$B$6,Raw!$A$6:$A$2076,0),MATCH(U$6,Raw!$H$5:$EZ$5,0))/60/60/24,"-")</f>
        <v>3.6180555555555556E-2</v>
      </c>
      <c r="V55" s="149"/>
      <c r="W55" s="149">
        <f>IFERROR(INDEX(Raw!$H$6:$EZ$2076,MATCH($B55&amp;$D55&amp;$B$6,Raw!$A$6:$A$2076,0),MATCH(W$6,Raw!$H$5:$EZ$5,0)),"-")</f>
        <v>169203</v>
      </c>
      <c r="X55" s="149"/>
      <c r="Y55" s="149">
        <f>IFERROR(INDEX(Raw!$H$6:$EZ$2076,MATCH($B55&amp;$D55&amp;$B$6,Raw!$A$6:$A$2076,0),MATCH(Y$6,Raw!$H$5:$EZ$5,0))/60/60,"-")</f>
        <v>199098.45333333331</v>
      </c>
      <c r="Z55" s="195">
        <f>IFERROR(INDEX(Raw!$H$6:$EZ$2076,MATCH($B55&amp;$D55&amp;$B$6,Raw!$A$6:$A$2076,0),MATCH(Z$6,Raw!$H$5:$EZ$5,0))/60/60/24,"-")</f>
        <v>4.9027777777777774E-2</v>
      </c>
      <c r="AA55" s="195">
        <f>IFERROR(INDEX(Raw!$H$6:$EZ$2076,MATCH($B55&amp;$D55&amp;$B$6,Raw!$A$6:$A$2076,0),MATCH(AA$6,Raw!$H$5:$EZ$5,0))/60/60/24,"-")</f>
        <v>0.11643518518518518</v>
      </c>
      <c r="AB55" s="149"/>
      <c r="AC55" s="149">
        <f>IFERROR(INDEX(Raw!$H$6:$EZ$2076,MATCH($B55&amp;$D55&amp;$B$6,Raw!$A$6:$A$2076,0),MATCH(AC$6,Raw!$H$5:$EZ$5,0)),"-")</f>
        <v>9178</v>
      </c>
      <c r="AD55" s="149"/>
      <c r="AE55" s="149">
        <f>IFERROR(INDEX(Raw!$H$6:$EZ$2076,MATCH($B55&amp;$D55&amp;$B$6,Raw!$A$6:$A$2076,0),MATCH(AE$6,Raw!$H$5:$EZ$5,0))/60/60,"-")</f>
        <v>16357.535833333333</v>
      </c>
      <c r="AF55" s="195">
        <f>IFERROR(INDEX(Raw!$H$6:$EZ$2076,MATCH($B55&amp;$D55&amp;$B$6,Raw!$A$6:$A$2076,0),MATCH(AF$6,Raw!$H$5:$EZ$5,0))/60/60/24,"-")</f>
        <v>7.4259259259259261E-2</v>
      </c>
      <c r="AG55" s="195">
        <f>IFERROR(INDEX(Raw!$H$6:$EZ$2076,MATCH($B55&amp;$D55&amp;$B$6,Raw!$A$6:$A$2076,0),MATCH(AG$6,Raw!$H$5:$EZ$5,0))/60/60/24,"-")</f>
        <v>0.16093749999999998</v>
      </c>
      <c r="AI55" s="149">
        <f>IFERROR(INDEX(Raw!$H$6:$EZ$2076,MATCH($B55&amp;$D55&amp;$B$6,Raw!$A$6:$A$2076,0),MATCH(AI$6,Raw!$H$5:$EZ$5,0)),"-")</f>
        <v>22442</v>
      </c>
      <c r="AJ55" s="312"/>
      <c r="AK55" s="149">
        <f>IFERROR(INDEX(Raw!$H$6:$EZ$2076,MATCH($B55&amp;$D55&amp;$B$6,Raw!$A$6:$A$2076,0),MATCH(AK$6,Raw!$H$5:$EZ$5,0)),"-")</f>
        <v>14125</v>
      </c>
    </row>
    <row r="56" spans="1:37" s="38" customFormat="1" x14ac:dyDescent="0.25">
      <c r="A56" s="188">
        <f t="shared" si="23"/>
        <v>44136</v>
      </c>
      <c r="B56" s="145" t="s">
        <v>130</v>
      </c>
      <c r="C56" s="38" t="s">
        <v>138</v>
      </c>
      <c r="D56" s="2" t="s">
        <v>138</v>
      </c>
      <c r="E56" s="149">
        <f>IFERROR(INDEX(Raw!$H$6:$EZ$2076,MATCH($B56&amp;$D56&amp;$B$6,Raw!$A$6:$A$2076,0),MATCH(E$6,Raw!$H$5:$EZ$5,0)),"-")</f>
        <v>54961</v>
      </c>
      <c r="F56" s="149"/>
      <c r="G56" s="149">
        <f>IFERROR(INDEX(Raw!$H$6:$EZ$2076,MATCH($B56&amp;$D56&amp;$B$6,Raw!$A$6:$A$2076,0),MATCH(G$6,Raw!$H$5:$EZ$5,0))/60/60,"-")</f>
        <v>6551.0330555555556</v>
      </c>
      <c r="H56" s="364">
        <f>IFERROR(INDEX(Raw!$H$6:$EZ$2076,MATCH($B56&amp;$D56&amp;$B$6,Raw!$A$6:$A$2076,0),MATCH(H$6,Raw!$H$5:$EZ$5,0))/60/60/24,"-")</f>
        <v>4.9652777777777777E-3</v>
      </c>
      <c r="I56" s="368">
        <f>IFERROR(INDEX(Raw!$H$6:$EZ$2076,MATCH($B56&amp;$D56&amp;$B$6,Raw!$A$6:$A$2076,0),MATCH(I$6,Raw!$H$5:$EZ$5,0))/60/60/24,"-")</f>
        <v>8.7152777777777784E-3</v>
      </c>
      <c r="J56" s="149"/>
      <c r="K56" s="149">
        <f>IFERROR(INDEX(Raw!$H$6:$EZ$2076,MATCH($B56&amp;$D56&amp;$B$6,Raw!$A$6:$A$2076,0),MATCH(K$6,Raw!$H$5:$EZ$5,0)),"-")</f>
        <v>33799</v>
      </c>
      <c r="L56" s="149"/>
      <c r="M56" s="149">
        <f>IFERROR(INDEX(Raw!$H$6:$EZ$2076,MATCH($B56&amp;$D56&amp;$B$6,Raw!$A$6:$A$2076,0),MATCH(M$6,Raw!$H$5:$EZ$5,0))/60/60,"-")</f>
        <v>5448.6627777777776</v>
      </c>
      <c r="N56" s="364">
        <f>IFERROR(INDEX(Raw!$H$6:$EZ$2076,MATCH($B56&amp;$D56&amp;$B$6,Raw!$A$6:$A$2076,0),MATCH(N$6,Raw!$H$5:$EZ$5,0))/60/60/24,"-")</f>
        <v>6.7129629629629622E-3</v>
      </c>
      <c r="O56" s="365">
        <f>IFERROR(INDEX(Raw!$H$6:$EZ$2076,MATCH($B56&amp;$D56&amp;$B$6,Raw!$A$6:$A$2076,0),MATCH(O$6,Raw!$H$5:$EZ$5,0))/60/60/24,"-")</f>
        <v>1.2650462962962962E-2</v>
      </c>
      <c r="P56" s="149"/>
      <c r="Q56" s="149">
        <f>IFERROR(INDEX(Raw!$H$6:$EZ$2076,MATCH($B56&amp;$D56&amp;$B$6,Raw!$A$6:$A$2076,0),MATCH(Q$6,Raw!$H$5:$EZ$5,0)),"-")</f>
        <v>373868</v>
      </c>
      <c r="R56" s="149"/>
      <c r="S56" s="149">
        <f>IFERROR(INDEX(Raw!$H$6:$EZ$2076,MATCH($B56&amp;$D56&amp;$B$6,Raw!$A$6:$A$2076,0),MATCH(S$6,Raw!$H$5:$EZ$5,0))/60/60,"-")</f>
        <v>132520.09083333335</v>
      </c>
      <c r="T56" s="195">
        <f>IFERROR(INDEX(Raw!$H$6:$EZ$2076,MATCH($B56&amp;$D56&amp;$B$6,Raw!$A$6:$A$2076,0),MATCH(T$6,Raw!$H$5:$EZ$5,0))/60/60/24,"-")</f>
        <v>1.4768518518518519E-2</v>
      </c>
      <c r="U56" s="195">
        <f>IFERROR(INDEX(Raw!$H$6:$EZ$2076,MATCH($B56&amp;$D56&amp;$B$6,Raw!$A$6:$A$2076,0),MATCH(U$6,Raw!$H$5:$EZ$5,0))/60/60/24,"-")</f>
        <v>2.974537037037037E-2</v>
      </c>
      <c r="V56" s="149"/>
      <c r="W56" s="149">
        <f>IFERROR(INDEX(Raw!$H$6:$EZ$2076,MATCH($B56&amp;$D56&amp;$B$6,Raw!$A$6:$A$2076,0),MATCH(W$6,Raw!$H$5:$EZ$5,0)),"-")</f>
        <v>176663</v>
      </c>
      <c r="X56" s="149"/>
      <c r="Y56" s="149">
        <f>IFERROR(INDEX(Raw!$H$6:$EZ$2076,MATCH($B56&amp;$D56&amp;$B$6,Raw!$A$6:$A$2076,0),MATCH(Y$6,Raw!$H$5:$EZ$5,0))/60/60,"-")</f>
        <v>172186.27</v>
      </c>
      <c r="Z56" s="195">
        <f>IFERROR(INDEX(Raw!$H$6:$EZ$2076,MATCH($B56&amp;$D56&amp;$B$6,Raw!$A$6:$A$2076,0),MATCH(Z$6,Raw!$H$5:$EZ$5,0))/60/60/24,"-")</f>
        <v>4.0613425925925928E-2</v>
      </c>
      <c r="AA56" s="195">
        <f>IFERROR(INDEX(Raw!$H$6:$EZ$2076,MATCH($B56&amp;$D56&amp;$B$6,Raw!$A$6:$A$2076,0),MATCH(AA$6,Raw!$H$5:$EZ$5,0))/60/60/24,"-")</f>
        <v>9.6203703703703694E-2</v>
      </c>
      <c r="AB56" s="149"/>
      <c r="AC56" s="149">
        <f>IFERROR(INDEX(Raw!$H$6:$EZ$2076,MATCH($B56&amp;$D56&amp;$B$6,Raw!$A$6:$A$2076,0),MATCH(AC$6,Raw!$H$5:$EZ$5,0)),"-")</f>
        <v>8230</v>
      </c>
      <c r="AD56" s="149"/>
      <c r="AE56" s="149">
        <f>IFERROR(INDEX(Raw!$H$6:$EZ$2076,MATCH($B56&amp;$D56&amp;$B$6,Raw!$A$6:$A$2076,0),MATCH(AE$6,Raw!$H$5:$EZ$5,0))/60/60,"-")</f>
        <v>12711.253888888888</v>
      </c>
      <c r="AF56" s="195">
        <f>IFERROR(INDEX(Raw!$H$6:$EZ$2076,MATCH($B56&amp;$D56&amp;$B$6,Raw!$A$6:$A$2076,0),MATCH(AF$6,Raw!$H$5:$EZ$5,0))/60/60/24,"-")</f>
        <v>6.4351851851851855E-2</v>
      </c>
      <c r="AG56" s="195">
        <f>IFERROR(INDEX(Raw!$H$6:$EZ$2076,MATCH($B56&amp;$D56&amp;$B$6,Raw!$A$6:$A$2076,0),MATCH(AG$6,Raw!$H$5:$EZ$5,0))/60/60/24,"-")</f>
        <v>0.1365625</v>
      </c>
      <c r="AI56" s="149">
        <f>IFERROR(INDEX(Raw!$H$6:$EZ$2076,MATCH($B56&amp;$D56&amp;$B$6,Raw!$A$6:$A$2076,0),MATCH(AI$6,Raw!$H$5:$EZ$5,0)),"-")</f>
        <v>19385</v>
      </c>
      <c r="AJ56" s="312"/>
      <c r="AK56" s="149">
        <f>IFERROR(INDEX(Raw!$H$6:$EZ$2076,MATCH($B56&amp;$D56&amp;$B$6,Raw!$A$6:$A$2076,0),MATCH(AK$6,Raw!$H$5:$EZ$5,0)),"-")</f>
        <v>9792</v>
      </c>
    </row>
    <row r="57" spans="1:37" s="38" customFormat="1" x14ac:dyDescent="0.25">
      <c r="A57" s="188">
        <f t="shared" si="23"/>
        <v>44166</v>
      </c>
      <c r="B57" s="145" t="s">
        <v>130</v>
      </c>
      <c r="C57" s="74" t="s">
        <v>139</v>
      </c>
      <c r="D57" s="95" t="s">
        <v>139</v>
      </c>
      <c r="E57" s="149">
        <f>IFERROR(INDEX(Raw!$H$6:$EZ$2076,MATCH($B57&amp;$D57&amp;$B$6,Raw!$A$6:$A$2076,0),MATCH(E$6,Raw!$H$5:$EZ$5,0)),"-")</f>
        <v>61091</v>
      </c>
      <c r="F57" s="149"/>
      <c r="G57" s="149">
        <f>IFERROR(INDEX(Raw!$H$6:$EZ$2076,MATCH($B57&amp;$D57&amp;$B$6,Raw!$A$6:$A$2076,0),MATCH(G$6,Raw!$H$5:$EZ$5,0))/60/60,"-")</f>
        <v>7556.5158333333338</v>
      </c>
      <c r="H57" s="364">
        <f>IFERROR(INDEX(Raw!$H$6:$EZ$2076,MATCH($B57&amp;$D57&amp;$B$6,Raw!$A$6:$A$2076,0),MATCH(H$6,Raw!$H$5:$EZ$5,0))/60/60/24,"-")</f>
        <v>5.1504629629629635E-3</v>
      </c>
      <c r="I57" s="368">
        <f>IFERROR(INDEX(Raw!$H$6:$EZ$2076,MATCH($B57&amp;$D57&amp;$B$6,Raw!$A$6:$A$2076,0),MATCH(I$6,Raw!$H$5:$EZ$5,0))/60/60/24,"-")</f>
        <v>9.1087962962962971E-3</v>
      </c>
      <c r="J57" s="149"/>
      <c r="K57" s="149">
        <f>IFERROR(INDEX(Raw!$H$6:$EZ$2076,MATCH($B57&amp;$D57&amp;$B$6,Raw!$A$6:$A$2076,0),MATCH(K$6,Raw!$H$5:$EZ$5,0)),"-")</f>
        <v>37409</v>
      </c>
      <c r="L57" s="149"/>
      <c r="M57" s="149">
        <f>IFERROR(INDEX(Raw!$H$6:$EZ$2076,MATCH($B57&amp;$D57&amp;$B$6,Raw!$A$6:$A$2076,0),MATCH(M$6,Raw!$H$5:$EZ$5,0))/60/60,"-")</f>
        <v>6443.0966666666664</v>
      </c>
      <c r="N57" s="364">
        <f>IFERROR(INDEX(Raw!$H$6:$EZ$2076,MATCH($B57&amp;$D57&amp;$B$6,Raw!$A$6:$A$2076,0),MATCH(N$6,Raw!$H$5:$EZ$5,0))/60/60/24,"-")</f>
        <v>7.1759259259259259E-3</v>
      </c>
      <c r="O57" s="365">
        <f>IFERROR(INDEX(Raw!$H$6:$EZ$2076,MATCH($B57&amp;$D57&amp;$B$6,Raw!$A$6:$A$2076,0),MATCH(O$6,Raw!$H$5:$EZ$5,0))/60/60/24,"-")</f>
        <v>1.3449074074074073E-2</v>
      </c>
      <c r="P57" s="149"/>
      <c r="Q57" s="149">
        <f>IFERROR(INDEX(Raw!$H$6:$EZ$2076,MATCH($B57&amp;$D57&amp;$B$6,Raw!$A$6:$A$2076,0),MATCH(Q$6,Raw!$H$5:$EZ$5,0)),"-")</f>
        <v>408822</v>
      </c>
      <c r="R57" s="149"/>
      <c r="S57" s="149">
        <f>IFERROR(INDEX(Raw!$H$6:$EZ$2076,MATCH($B57&amp;$D57&amp;$B$6,Raw!$A$6:$A$2076,0),MATCH(S$6,Raw!$H$5:$EZ$5,0))/60/60,"-")</f>
        <v>189803.73249999998</v>
      </c>
      <c r="T57" s="195">
        <f>IFERROR(INDEX(Raw!$H$6:$EZ$2076,MATCH($B57&amp;$D57&amp;$B$6,Raw!$A$6:$A$2076,0),MATCH(T$6,Raw!$H$5:$EZ$5,0))/60/60/24,"-")</f>
        <v>1.9340277777777779E-2</v>
      </c>
      <c r="U57" s="195">
        <f>IFERROR(INDEX(Raw!$H$6:$EZ$2076,MATCH($B57&amp;$D57&amp;$B$6,Raw!$A$6:$A$2076,0),MATCH(U$6,Raw!$H$5:$EZ$5,0))/60/60/24,"-")</f>
        <v>4.1412037037037039E-2</v>
      </c>
      <c r="V57" s="149"/>
      <c r="W57" s="149">
        <f>IFERROR(INDEX(Raw!$H$6:$EZ$2076,MATCH($B57&amp;$D57&amp;$B$6,Raw!$A$6:$A$2076,0),MATCH(W$6,Raw!$H$5:$EZ$5,0)),"-")</f>
        <v>169713</v>
      </c>
      <c r="X57" s="149"/>
      <c r="Y57" s="149">
        <f>IFERROR(INDEX(Raw!$H$6:$EZ$2076,MATCH($B57&amp;$D57&amp;$B$6,Raw!$A$6:$A$2076,0),MATCH(Y$6,Raw!$H$5:$EZ$5,0))/60/60,"-")</f>
        <v>230727.75527777776</v>
      </c>
      <c r="Z57" s="195">
        <f>IFERROR(INDEX(Raw!$H$6:$EZ$2076,MATCH($B57&amp;$D57&amp;$B$6,Raw!$A$6:$A$2076,0),MATCH(Z$6,Raw!$H$5:$EZ$5,0))/60/60/24,"-")</f>
        <v>5.6643518518518517E-2</v>
      </c>
      <c r="AA57" s="195">
        <f>IFERROR(INDEX(Raw!$H$6:$EZ$2076,MATCH($B57&amp;$D57&amp;$B$6,Raw!$A$6:$A$2076,0),MATCH(AA$6,Raw!$H$5:$EZ$5,0))/60/60/24,"-")</f>
        <v>0.13533564814814814</v>
      </c>
      <c r="AB57" s="149"/>
      <c r="AC57" s="149">
        <f>IFERROR(INDEX(Raw!$H$6:$EZ$2076,MATCH($B57&amp;$D57&amp;$B$6,Raw!$A$6:$A$2076,0),MATCH(AC$6,Raw!$H$5:$EZ$5,0)),"-")</f>
        <v>8220</v>
      </c>
      <c r="AD57" s="149"/>
      <c r="AE57" s="149">
        <f>IFERROR(INDEX(Raw!$H$6:$EZ$2076,MATCH($B57&amp;$D57&amp;$B$6,Raw!$A$6:$A$2076,0),MATCH(AE$6,Raw!$H$5:$EZ$5,0))/60/60,"-")</f>
        <v>17287.296666666669</v>
      </c>
      <c r="AF57" s="195">
        <f>IFERROR(INDEX(Raw!$H$6:$EZ$2076,MATCH($B57&amp;$D57&amp;$B$6,Raw!$A$6:$A$2076,0),MATCH(AF$6,Raw!$H$5:$EZ$5,0))/60/60/24,"-")</f>
        <v>8.7627314814814825E-2</v>
      </c>
      <c r="AG57" s="195">
        <f>IFERROR(INDEX(Raw!$H$6:$EZ$2076,MATCH($B57&amp;$D57&amp;$B$6,Raw!$A$6:$A$2076,0),MATCH(AG$6,Raw!$H$5:$EZ$5,0))/60/60/24,"-")</f>
        <v>0.19062500000000002</v>
      </c>
      <c r="AI57" s="149">
        <f>IFERROR(INDEX(Raw!$H$6:$EZ$2076,MATCH($B57&amp;$D57&amp;$B$6,Raw!$A$6:$A$2076,0),MATCH(AI$6,Raw!$H$5:$EZ$5,0)),"-")</f>
        <v>20256</v>
      </c>
      <c r="AJ57" s="312"/>
      <c r="AK57" s="149">
        <f>IFERROR(INDEX(Raw!$H$6:$EZ$2076,MATCH($B57&amp;$D57&amp;$B$6,Raw!$A$6:$A$2076,0),MATCH(AK$6,Raw!$H$5:$EZ$5,0)),"-")</f>
        <v>9765</v>
      </c>
    </row>
    <row r="58" spans="1:37" s="38" customFormat="1" ht="18" customHeight="1" x14ac:dyDescent="0.35">
      <c r="A58" s="188">
        <f t="shared" si="23"/>
        <v>44197</v>
      </c>
      <c r="B58" s="145" t="s">
        <v>130</v>
      </c>
      <c r="C58" s="38" t="s">
        <v>140</v>
      </c>
      <c r="D58" s="99" t="s">
        <v>140</v>
      </c>
      <c r="E58" s="149">
        <f>IFERROR(INDEX(Raw!$H$6:$EZ$2076,MATCH($B58&amp;$D58&amp;$B$6,Raw!$A$6:$A$2076,0),MATCH(E$6,Raw!$H$5:$EZ$5,0)),"-")</f>
        <v>61801</v>
      </c>
      <c r="F58" s="149"/>
      <c r="G58" s="149">
        <f>IFERROR(INDEX(Raw!$H$6:$EZ$2076,MATCH($B58&amp;$D58&amp;$B$6,Raw!$A$6:$A$2076,0),MATCH(G$6,Raw!$H$5:$EZ$5,0))/60/60,"-")</f>
        <v>7750.4811111111103</v>
      </c>
      <c r="H58" s="364">
        <f>IFERROR(INDEX(Raw!$H$6:$EZ$2076,MATCH($B58&amp;$D58&amp;$B$6,Raw!$A$6:$A$2076,0),MATCH(H$6,Raw!$H$5:$EZ$5,0))/60/60/24,"-")</f>
        <v>5.2199074074074066E-3</v>
      </c>
      <c r="I58" s="368">
        <f>IFERROR(INDEX(Raw!$H$6:$EZ$2076,MATCH($B58&amp;$D58&amp;$B$6,Raw!$A$6:$A$2076,0),MATCH(I$6,Raw!$H$5:$EZ$5,0))/60/60/24,"-")</f>
        <v>9.2129629629629627E-3</v>
      </c>
      <c r="J58" s="149"/>
      <c r="K58" s="149">
        <f>IFERROR(INDEX(Raw!$H$6:$EZ$2076,MATCH($B58&amp;$D58&amp;$B$6,Raw!$A$6:$A$2076,0),MATCH(K$6,Raw!$H$5:$EZ$5,0)),"-")</f>
        <v>35955</v>
      </c>
      <c r="L58" s="149"/>
      <c r="M58" s="149">
        <f>IFERROR(INDEX(Raw!$H$6:$EZ$2076,MATCH($B58&amp;$D58&amp;$B$6,Raw!$A$6:$A$2076,0),MATCH(M$6,Raw!$H$5:$EZ$5,0))/60/60,"-")</f>
        <v>6193.8536111111116</v>
      </c>
      <c r="N58" s="364">
        <f>IFERROR(INDEX(Raw!$H$6:$EZ$2076,MATCH($B58&amp;$D58&amp;$B$6,Raw!$A$6:$A$2076,0),MATCH(N$6,Raw!$H$5:$EZ$5,0))/60/60/24,"-")</f>
        <v>7.1759259259259259E-3</v>
      </c>
      <c r="O58" s="365">
        <f>IFERROR(INDEX(Raw!$H$6:$EZ$2076,MATCH($B58&amp;$D58&amp;$B$6,Raw!$A$6:$A$2076,0),MATCH(O$6,Raw!$H$5:$EZ$5,0))/60/60/24,"-")</f>
        <v>1.3321759259259261E-2</v>
      </c>
      <c r="P58" s="149"/>
      <c r="Q58" s="149">
        <f>IFERROR(INDEX(Raw!$H$6:$EZ$2076,MATCH($B58&amp;$D58&amp;$B$6,Raw!$A$6:$A$2076,0),MATCH(Q$6,Raw!$H$5:$EZ$5,0)),"-")</f>
        <v>425946</v>
      </c>
      <c r="R58" s="149"/>
      <c r="S58" s="149">
        <f>IFERROR(INDEX(Raw!$H$6:$EZ$2076,MATCH($B58&amp;$D58&amp;$B$6,Raw!$A$6:$A$2076,0),MATCH(S$6,Raw!$H$5:$EZ$5,0))/60/60,"-")</f>
        <v>210508.70055555555</v>
      </c>
      <c r="T58" s="195">
        <f>IFERROR(INDEX(Raw!$H$6:$EZ$2076,MATCH($B58&amp;$D58&amp;$B$6,Raw!$A$6:$A$2076,0),MATCH(T$6,Raw!$H$5:$EZ$5,0))/60/60/24,"-")</f>
        <v>2.0590277777777777E-2</v>
      </c>
      <c r="U58" s="195">
        <f>IFERROR(INDEX(Raw!$H$6:$EZ$2076,MATCH($B58&amp;$D58&amp;$B$6,Raw!$A$6:$A$2076,0),MATCH(U$6,Raw!$H$5:$EZ$5,0))/60/60/24,"-")</f>
        <v>4.4560185185185182E-2</v>
      </c>
      <c r="V58" s="149"/>
      <c r="W58" s="149">
        <f>IFERROR(INDEX(Raw!$H$6:$EZ$2076,MATCH($B58&amp;$D58&amp;$B$6,Raw!$A$6:$A$2076,0),MATCH(W$6,Raw!$H$5:$EZ$5,0)),"-")</f>
        <v>162467</v>
      </c>
      <c r="X58" s="149"/>
      <c r="Y58" s="149">
        <f>IFERROR(INDEX(Raw!$H$6:$EZ$2076,MATCH($B58&amp;$D58&amp;$B$6,Raw!$A$6:$A$2076,0),MATCH(Y$6,Raw!$H$5:$EZ$5,0))/60/60,"-")</f>
        <v>237085.32027777779</v>
      </c>
      <c r="Z58" s="195">
        <f>IFERROR(INDEX(Raw!$H$6:$EZ$2076,MATCH($B58&amp;$D58&amp;$B$6,Raw!$A$6:$A$2076,0),MATCH(Z$6,Raw!$H$5:$EZ$5,0))/60/60/24,"-")</f>
        <v>6.0798611111111116E-2</v>
      </c>
      <c r="AA58" s="195">
        <f>IFERROR(INDEX(Raw!$H$6:$EZ$2076,MATCH($B58&amp;$D58&amp;$B$6,Raw!$A$6:$A$2076,0),MATCH(AA$6,Raw!$H$5:$EZ$5,0))/60/60/24,"-")</f>
        <v>0.14724537037037036</v>
      </c>
      <c r="AB58" s="149"/>
      <c r="AC58" s="149">
        <f>IFERROR(INDEX(Raw!$H$6:$EZ$2076,MATCH($B58&amp;$D58&amp;$B$6,Raw!$A$6:$A$2076,0),MATCH(AC$6,Raw!$H$5:$EZ$5,0)),"-")</f>
        <v>7237</v>
      </c>
      <c r="AD58" s="149"/>
      <c r="AE58" s="149">
        <f>IFERROR(INDEX(Raw!$H$6:$EZ$2076,MATCH($B58&amp;$D58&amp;$B$6,Raw!$A$6:$A$2076,0),MATCH(AE$6,Raw!$H$5:$EZ$5,0))/60/60,"-")</f>
        <v>15906.066388888888</v>
      </c>
      <c r="AF58" s="195">
        <f>IFERROR(INDEX(Raw!$H$6:$EZ$2076,MATCH($B58&amp;$D58&amp;$B$6,Raw!$A$6:$A$2076,0),MATCH(AF$6,Raw!$H$5:$EZ$5,0))/60/60/24,"-")</f>
        <v>9.1574074074074086E-2</v>
      </c>
      <c r="AG58" s="195">
        <f>IFERROR(INDEX(Raw!$H$6:$EZ$2076,MATCH($B58&amp;$D58&amp;$B$6,Raw!$A$6:$A$2076,0),MATCH(AG$6,Raw!$H$5:$EZ$5,0))/60/60/24,"-")</f>
        <v>0.20391203703703706</v>
      </c>
      <c r="AI58" s="149">
        <f>IFERROR(INDEX(Raw!$H$6:$EZ$2076,MATCH($B58&amp;$D58&amp;$B$6,Raw!$A$6:$A$2076,0),MATCH(AI$6,Raw!$H$5:$EZ$5,0)),"-")</f>
        <v>21410</v>
      </c>
      <c r="AJ58" s="312"/>
      <c r="AK58" s="149">
        <f>IFERROR(INDEX(Raw!$H$6:$EZ$2076,MATCH($B58&amp;$D58&amp;$B$6,Raw!$A$6:$A$2076,0),MATCH(AK$6,Raw!$H$5:$EZ$5,0)),"-")</f>
        <v>10178</v>
      </c>
    </row>
    <row r="59" spans="1:37" s="38" customFormat="1" ht="12.75" customHeight="1" x14ac:dyDescent="0.25">
      <c r="A59" s="188">
        <f t="shared" si="23"/>
        <v>44228</v>
      </c>
      <c r="B59" s="145" t="s">
        <v>130</v>
      </c>
      <c r="C59" s="38" t="s">
        <v>141</v>
      </c>
      <c r="D59" s="2" t="s">
        <v>141</v>
      </c>
      <c r="E59" s="149">
        <f>IFERROR(INDEX(Raw!$H$6:$EZ$2076,MATCH($B59&amp;$D59&amp;$B$6,Raw!$A$6:$A$2076,0),MATCH(E$6,Raw!$H$5:$EZ$5,0)),"-")</f>
        <v>49230</v>
      </c>
      <c r="F59" s="149"/>
      <c r="G59" s="149">
        <f>IFERROR(INDEX(Raw!$H$6:$EZ$2076,MATCH($B59&amp;$D59&amp;$B$6,Raw!$A$6:$A$2076,0),MATCH(G$6,Raw!$H$5:$EZ$5,0))/60/60,"-")</f>
        <v>5549.7208333333338</v>
      </c>
      <c r="H59" s="364">
        <f>IFERROR(INDEX(Raw!$H$6:$EZ$2076,MATCH($B59&amp;$D59&amp;$B$6,Raw!$A$6:$A$2076,0),MATCH(H$6,Raw!$H$5:$EZ$5,0))/60/60/24,"-")</f>
        <v>4.6990740740740743E-3</v>
      </c>
      <c r="I59" s="368">
        <f>IFERROR(INDEX(Raw!$H$6:$EZ$2076,MATCH($B59&amp;$D59&amp;$B$6,Raw!$A$6:$A$2076,0),MATCH(I$6,Raw!$H$5:$EZ$5,0))/60/60/24,"-")</f>
        <v>8.2986111111111108E-3</v>
      </c>
      <c r="J59" s="149"/>
      <c r="K59" s="149">
        <f>IFERROR(INDEX(Raw!$H$6:$EZ$2076,MATCH($B59&amp;$D59&amp;$B$6,Raw!$A$6:$A$2076,0),MATCH(K$6,Raw!$H$5:$EZ$5,0)),"-")</f>
        <v>29740</v>
      </c>
      <c r="L59" s="149"/>
      <c r="M59" s="149">
        <f>IFERROR(INDEX(Raw!$H$6:$EZ$2076,MATCH($B59&amp;$D59&amp;$B$6,Raw!$A$6:$A$2076,0),MATCH(M$6,Raw!$H$5:$EZ$5,0))/60/60,"-")</f>
        <v>4456.7713888888884</v>
      </c>
      <c r="N59" s="364">
        <f>IFERROR(INDEX(Raw!$H$6:$EZ$2076,MATCH($B59&amp;$D59&amp;$B$6,Raw!$A$6:$A$2076,0),MATCH(N$6,Raw!$H$5:$EZ$5,0))/60/60/24,"-")</f>
        <v>6.238425925925925E-3</v>
      </c>
      <c r="O59" s="365">
        <f>IFERROR(INDEX(Raw!$H$6:$EZ$2076,MATCH($B59&amp;$D59&amp;$B$6,Raw!$A$6:$A$2076,0),MATCH(O$6,Raw!$H$5:$EZ$5,0))/60/60/24,"-")</f>
        <v>1.1840277777777778E-2</v>
      </c>
      <c r="P59" s="149"/>
      <c r="Q59" s="149">
        <f>IFERROR(INDEX(Raw!$H$6:$EZ$2076,MATCH($B59&amp;$D59&amp;$B$6,Raw!$A$6:$A$2076,0),MATCH(Q$6,Raw!$H$5:$EZ$5,0)),"-")</f>
        <v>342811</v>
      </c>
      <c r="R59" s="149"/>
      <c r="S59" s="149">
        <f>IFERROR(INDEX(Raw!$H$6:$EZ$2076,MATCH($B59&amp;$D59&amp;$B$6,Raw!$A$6:$A$2076,0),MATCH(S$6,Raw!$H$5:$EZ$5,0))/60/60,"-")</f>
        <v>104671.78166666668</v>
      </c>
      <c r="T59" s="195">
        <f>IFERROR(INDEX(Raw!$H$6:$EZ$2076,MATCH($B59&amp;$D59&amp;$B$6,Raw!$A$6:$A$2076,0),MATCH(T$6,Raw!$H$5:$EZ$5,0))/60/60/24,"-")</f>
        <v>1.2719907407407407E-2</v>
      </c>
      <c r="U59" s="195">
        <f>IFERROR(INDEX(Raw!$H$6:$EZ$2076,MATCH($B59&amp;$D59&amp;$B$6,Raw!$A$6:$A$2076,0),MATCH(U$6,Raw!$H$5:$EZ$5,0))/60/60/24,"-")</f>
        <v>2.5046296296296299E-2</v>
      </c>
      <c r="V59" s="149"/>
      <c r="W59" s="149">
        <f>IFERROR(INDEX(Raw!$H$6:$EZ$2076,MATCH($B59&amp;$D59&amp;$B$6,Raw!$A$6:$A$2076,0),MATCH(W$6,Raw!$H$5:$EZ$5,0)),"-")</f>
        <v>162708</v>
      </c>
      <c r="X59" s="149"/>
      <c r="Y59" s="149">
        <f>IFERROR(INDEX(Raw!$H$6:$EZ$2076,MATCH($B59&amp;$D59&amp;$B$6,Raw!$A$6:$A$2076,0),MATCH(Y$6,Raw!$H$5:$EZ$5,0))/60/60,"-")</f>
        <v>121771.19916666667</v>
      </c>
      <c r="Z59" s="195">
        <f>IFERROR(INDEX(Raw!$H$6:$EZ$2076,MATCH($B59&amp;$D59&amp;$B$6,Raw!$A$6:$A$2076,0),MATCH(Z$6,Raw!$H$5:$EZ$5,0))/60/60/24,"-")</f>
        <v>3.1180555555555555E-2</v>
      </c>
      <c r="AA59" s="195">
        <f>IFERROR(INDEX(Raw!$H$6:$EZ$2076,MATCH($B59&amp;$D59&amp;$B$6,Raw!$A$6:$A$2076,0),MATCH(AA$6,Raw!$H$5:$EZ$5,0))/60/60/24,"-")</f>
        <v>7.1782407407407406E-2</v>
      </c>
      <c r="AB59" s="149"/>
      <c r="AC59" s="149">
        <f>IFERROR(INDEX(Raw!$H$6:$EZ$2076,MATCH($B59&amp;$D59&amp;$B$6,Raw!$A$6:$A$2076,0),MATCH(AC$6,Raw!$H$5:$EZ$5,0)),"-")</f>
        <v>7993</v>
      </c>
      <c r="AD59" s="149"/>
      <c r="AE59" s="149">
        <f>IFERROR(INDEX(Raw!$H$6:$EZ$2076,MATCH($B59&amp;$D59&amp;$B$6,Raw!$A$6:$A$2076,0),MATCH(AE$6,Raw!$H$5:$EZ$5,0))/60/60,"-")</f>
        <v>9166.2819444444431</v>
      </c>
      <c r="AF59" s="195">
        <f>IFERROR(INDEX(Raw!$H$6:$EZ$2076,MATCH($B59&amp;$D59&amp;$B$6,Raw!$A$6:$A$2076,0),MATCH(AF$6,Raw!$H$5:$EZ$5,0))/60/60/24,"-")</f>
        <v>4.777777777777778E-2</v>
      </c>
      <c r="AG59" s="195">
        <f>IFERROR(INDEX(Raw!$H$6:$EZ$2076,MATCH($B59&amp;$D59&amp;$B$6,Raw!$A$6:$A$2076,0),MATCH(AG$6,Raw!$H$5:$EZ$5,0))/60/60/24,"-")</f>
        <v>0.10296296296296298</v>
      </c>
      <c r="AI59" s="149">
        <f>IFERROR(INDEX(Raw!$H$6:$EZ$2076,MATCH($B59&amp;$D59&amp;$B$6,Raw!$A$6:$A$2076,0),MATCH(AI$6,Raw!$H$5:$EZ$5,0)),"-")</f>
        <v>18630</v>
      </c>
      <c r="AJ59" s="312"/>
      <c r="AK59" s="149">
        <f>IFERROR(INDEX(Raw!$H$6:$EZ$2076,MATCH($B59&amp;$D59&amp;$B$6,Raw!$A$6:$A$2076,0),MATCH(AK$6,Raw!$H$5:$EZ$5,0)),"-")</f>
        <v>11837</v>
      </c>
    </row>
    <row r="60" spans="1:37" s="38" customFormat="1" x14ac:dyDescent="0.25">
      <c r="A60" s="188">
        <f t="shared" si="23"/>
        <v>44256</v>
      </c>
      <c r="B60" s="145" t="str">
        <f>IF($D60="April",LEFT($B59,4)+1&amp;"-"&amp;RIGHT($B59,2)+1,$B59)</f>
        <v>2020-21</v>
      </c>
      <c r="C60" s="74" t="s">
        <v>142</v>
      </c>
      <c r="D60" s="95" t="s">
        <v>142</v>
      </c>
      <c r="E60" s="152">
        <f>IFERROR(INDEX(Raw!$H$6:$EZ$2076,MATCH($B60&amp;$D60&amp;$B$6,Raw!$A$6:$A$2076,0),MATCH(E$6,Raw!$H$5:$EZ$5,0)),"-")</f>
        <v>56780</v>
      </c>
      <c r="F60" s="152"/>
      <c r="G60" s="152">
        <f>IFERROR(INDEX(Raw!$H$6:$EZ$2076,MATCH($B60&amp;$D60&amp;$B$6,Raw!$A$6:$A$2076,0),MATCH(G$6,Raw!$H$5:$EZ$5,0))/60/60,"-")</f>
        <v>6425.2952777777782</v>
      </c>
      <c r="H60" s="369">
        <f>IFERROR(INDEX(Raw!$H$6:$EZ$2076,MATCH($B60&amp;$D60&amp;$B$6,Raw!$A$6:$A$2076,0),MATCH(H$6,Raw!$H$5:$EZ$5,0))/60/60/24,"-")</f>
        <v>4.7106481481481478E-3</v>
      </c>
      <c r="I60" s="370">
        <f>IFERROR(INDEX(Raw!$H$6:$EZ$2076,MATCH($B60&amp;$D60&amp;$B$6,Raw!$A$6:$A$2076,0),MATCH(I$6,Raw!$H$5:$EZ$5,0))/60/60/24,"-")</f>
        <v>8.3101851851851861E-3</v>
      </c>
      <c r="J60" s="149"/>
      <c r="K60" s="152">
        <f>IFERROR(INDEX(Raw!$H$6:$EZ$2076,MATCH($B60&amp;$D60&amp;$B$6,Raw!$A$6:$A$2076,0),MATCH(K$6,Raw!$H$5:$EZ$5,0)),"-")</f>
        <v>35775</v>
      </c>
      <c r="L60" s="152"/>
      <c r="M60" s="152">
        <f>IFERROR(INDEX(Raw!$H$6:$EZ$2076,MATCH($B60&amp;$D60&amp;$B$6,Raw!$A$6:$A$2076,0),MATCH(M$6,Raw!$H$5:$EZ$5,0))/60/60,"-")</f>
        <v>5413.4169444444442</v>
      </c>
      <c r="N60" s="369">
        <f>IFERROR(INDEX(Raw!$H$6:$EZ$2076,MATCH($B60&amp;$D60&amp;$B$6,Raw!$A$6:$A$2076,0),MATCH(N$6,Raw!$H$5:$EZ$5,0))/60/60/24,"-")</f>
        <v>6.3078703703703708E-3</v>
      </c>
      <c r="O60" s="370">
        <f>IFERROR(INDEX(Raw!$H$6:$EZ$2076,MATCH($B60&amp;$D60&amp;$B$6,Raw!$A$6:$A$2076,0),MATCH(O$6,Raw!$H$5:$EZ$5,0))/60/60/24,"-")</f>
        <v>1.1863425925925925E-2</v>
      </c>
      <c r="P60" s="149"/>
      <c r="Q60" s="152">
        <f>IFERROR(INDEX(Raw!$H$6:$EZ$2076,MATCH($B60&amp;$D60&amp;$B$6,Raw!$A$6:$A$2076,0),MATCH(Q$6,Raw!$H$5:$EZ$5,0)),"-")</f>
        <v>379664</v>
      </c>
      <c r="R60" s="149"/>
      <c r="S60" s="152">
        <f>IFERROR(INDEX(Raw!$H$6:$EZ$2076,MATCH($B60&amp;$D60&amp;$B$6,Raw!$A$6:$A$2076,0),MATCH(S$6,Raw!$H$5:$EZ$5,0))/60/60,"-")</f>
        <v>116687.98333333334</v>
      </c>
      <c r="T60" s="255">
        <f>IFERROR(INDEX(Raw!$H$6:$EZ$2076,MATCH($B60&amp;$D60&amp;$B$6,Raw!$A$6:$A$2076,0),MATCH(T$6,Raw!$H$5:$EZ$5,0))/60/60/24,"-")</f>
        <v>1.2800925925925926E-2</v>
      </c>
      <c r="U60" s="255">
        <f>IFERROR(INDEX(Raw!$H$6:$EZ$2076,MATCH($B60&amp;$D60&amp;$B$6,Raw!$A$6:$A$2076,0),MATCH(U$6,Raw!$H$5:$EZ$5,0))/60/60/24,"-")</f>
        <v>2.5243055555555557E-2</v>
      </c>
      <c r="V60" s="149"/>
      <c r="W60" s="152">
        <f>IFERROR(INDEX(Raw!$H$6:$EZ$2076,MATCH($B60&amp;$D60&amp;$B$6,Raw!$A$6:$A$2076,0),MATCH(W$6,Raw!$H$5:$EZ$5,0)),"-")</f>
        <v>181769</v>
      </c>
      <c r="X60" s="152"/>
      <c r="Y60" s="152">
        <f>IFERROR(INDEX(Raw!$H$6:$EZ$2076,MATCH($B60&amp;$D60&amp;$B$6,Raw!$A$6:$A$2076,0),MATCH(Y$6,Raw!$H$5:$EZ$5,0))/60/60,"-")</f>
        <v>149682.23194444444</v>
      </c>
      <c r="Z60" s="255">
        <f>IFERROR(INDEX(Raw!$H$6:$EZ$2076,MATCH($B60&amp;$D60&amp;$B$6,Raw!$A$6:$A$2076,0),MATCH(Z$6,Raw!$H$5:$EZ$5,0))/60/60/24,"-")</f>
        <v>3.4317129629629628E-2</v>
      </c>
      <c r="AA60" s="255">
        <f>IFERROR(INDEX(Raw!$H$6:$EZ$2076,MATCH($B60&amp;$D60&amp;$B$6,Raw!$A$6:$A$2076,0),MATCH(AA$6,Raw!$H$5:$EZ$5,0))/60/60/24,"-")</f>
        <v>7.8993055555555552E-2</v>
      </c>
      <c r="AB60" s="149"/>
      <c r="AC60" s="152">
        <f>IFERROR(INDEX(Raw!$H$6:$EZ$2076,MATCH($B60&amp;$D60&amp;$B$6,Raw!$A$6:$A$2076,0),MATCH(AC$6,Raw!$H$5:$EZ$5,0)),"-")</f>
        <v>8786</v>
      </c>
      <c r="AD60" s="152"/>
      <c r="AE60" s="152">
        <f>IFERROR(INDEX(Raw!$H$6:$EZ$2076,MATCH($B60&amp;$D60&amp;$B$6,Raw!$A$6:$A$2076,0),MATCH(AE$6,Raw!$H$5:$EZ$5,0))/60/60,"-")</f>
        <v>11857.870833333332</v>
      </c>
      <c r="AF60" s="255">
        <f>IFERROR(INDEX(Raw!$H$6:$EZ$2076,MATCH($B60&amp;$D60&amp;$B$6,Raw!$A$6:$A$2076,0),MATCH(AF$6,Raw!$H$5:$EZ$5,0))/60/60/24,"-")</f>
        <v>5.6238425925925928E-2</v>
      </c>
      <c r="AG60" s="255">
        <f>IFERROR(INDEX(Raw!$H$6:$EZ$2076,MATCH($B60&amp;$D60&amp;$B$6,Raw!$A$6:$A$2076,0),MATCH(AG$6,Raw!$H$5:$EZ$5,0))/60/60/24,"-")</f>
        <v>0.12177083333333333</v>
      </c>
      <c r="AI60" s="152">
        <f>IFERROR(INDEX(Raw!$H$6:$EZ$2076,MATCH($B60&amp;$D60&amp;$B$6,Raw!$A$6:$A$2076,0),MATCH(AI$6,Raw!$H$5:$EZ$5,0)),"-")</f>
        <v>21979</v>
      </c>
      <c r="AJ60" s="312"/>
      <c r="AK60" s="152">
        <f>IFERROR(INDEX(Raw!$H$6:$EZ$2076,MATCH($B60&amp;$D60&amp;$B$6,Raw!$A$6:$A$2076,0),MATCH(AK$6,Raw!$H$5:$EZ$5,0)),"-")</f>
        <v>13311</v>
      </c>
    </row>
    <row r="61" spans="1:37" s="38" customFormat="1" ht="17.5" x14ac:dyDescent="0.35">
      <c r="A61" s="188">
        <f t="shared" si="23"/>
        <v>44287</v>
      </c>
      <c r="B61" s="146" t="s">
        <v>131</v>
      </c>
      <c r="C61" s="98" t="s">
        <v>143</v>
      </c>
      <c r="D61" s="99" t="s">
        <v>143</v>
      </c>
      <c r="E61" s="149">
        <f>IFERROR(INDEX(Raw!$H$6:$EZ$2076,MATCH($B61&amp;$D61&amp;$B$6,Raw!$A$6:$A$2076,0),MATCH(E$6,Raw!$H$5:$EZ$5,0)),"-")</f>
        <v>58277</v>
      </c>
      <c r="F61" s="149"/>
      <c r="G61" s="149">
        <f>IFERROR(INDEX(Raw!$H$6:$EZ$2076,MATCH($B61&amp;$D61&amp;$B$6,Raw!$A$6:$A$2076,0),MATCH(G$6,Raw!$H$5:$EZ$5,0))/60/60,"-")</f>
        <v>6803.1736111111113</v>
      </c>
      <c r="H61" s="364">
        <f>IFERROR(INDEX(Raw!$H$6:$EZ$2076,MATCH($B61&amp;$D61&amp;$B$6,Raw!$A$6:$A$2076,0),MATCH(H$6,Raw!$H$5:$EZ$5,0))/60/60/24,"-")</f>
        <v>4.8611111111111112E-3</v>
      </c>
      <c r="I61" s="368">
        <f>IFERROR(INDEX(Raw!$H$6:$EZ$2076,MATCH($B61&amp;$D61&amp;$B$6,Raw!$A$6:$A$2076,0),MATCH(I$6,Raw!$H$5:$EZ$5,0))/60/60/24,"-")</f>
        <v>8.6342592592592599E-3</v>
      </c>
      <c r="J61" s="149"/>
      <c r="K61" s="149">
        <f>IFERROR(INDEX(Raw!$H$6:$EZ$2076,MATCH($B61&amp;$D61&amp;$B$6,Raw!$A$6:$A$2076,0),MATCH(K$6,Raw!$H$5:$EZ$5,0)),"-")</f>
        <v>37292</v>
      </c>
      <c r="L61" s="149"/>
      <c r="M61" s="149">
        <f>IFERROR(INDEX(Raw!$H$6:$EZ$2076,MATCH($B61&amp;$D61&amp;$B$6,Raw!$A$6:$A$2076,0),MATCH(M$6,Raw!$H$5:$EZ$5,0))/60/60,"-")</f>
        <v>5930.7652777777785</v>
      </c>
      <c r="N61" s="364">
        <f>IFERROR(INDEX(Raw!$H$6:$EZ$2076,MATCH($B61&amp;$D61&amp;$B$6,Raw!$A$6:$A$2076,0),MATCH(N$6,Raw!$H$5:$EZ$5,0))/60/60/24,"-")</f>
        <v>6.6319444444444446E-3</v>
      </c>
      <c r="O61" s="365">
        <f>IFERROR(INDEX(Raw!$H$6:$EZ$2076,MATCH($B61&amp;$D61&amp;$B$6,Raw!$A$6:$A$2076,0),MATCH(O$6,Raw!$H$5:$EZ$5,0))/60/60/24,"-")</f>
        <v>1.2395833333333335E-2</v>
      </c>
      <c r="P61" s="149"/>
      <c r="Q61" s="149">
        <f>IFERROR(INDEX(Raw!$H$6:$EZ$2076,MATCH($B61&amp;$D61&amp;$B$6,Raw!$A$6:$A$2076,0),MATCH(Q$6,Raw!$H$5:$EZ$5,0)),"-")</f>
        <v>383546</v>
      </c>
      <c r="R61" s="149"/>
      <c r="S61" s="149">
        <f>IFERROR(INDEX(Raw!$H$6:$EZ$2076,MATCH($B61&amp;$D61&amp;$B$6,Raw!$A$6:$A$2076,0),MATCH(S$6,Raw!$H$5:$EZ$5,0))/60/60,"-")</f>
        <v>129706.11805555555</v>
      </c>
      <c r="T61" s="195">
        <f>IFERROR(INDEX(Raw!$H$6:$EZ$2076,MATCH($B61&amp;$D61&amp;$B$6,Raw!$A$6:$A$2076,0),MATCH(T$6,Raw!$H$5:$EZ$5,0))/60/60/24,"-")</f>
        <v>1.4085648148148151E-2</v>
      </c>
      <c r="U61" s="195">
        <f>IFERROR(INDEX(Raw!$H$6:$EZ$2076,MATCH($B61&amp;$D61&amp;$B$6,Raw!$A$6:$A$2076,0),MATCH(U$6,Raw!$H$5:$EZ$5,0))/60/60/24,"-")</f>
        <v>2.8136574074074074E-2</v>
      </c>
      <c r="V61" s="149"/>
      <c r="W61" s="149">
        <f>IFERROR(INDEX(Raw!$H$6:$EZ$2076,MATCH($B61&amp;$D61&amp;$B$6,Raw!$A$6:$A$2076,0),MATCH(W$6,Raw!$H$5:$EZ$5,0)),"-")</f>
        <v>177144</v>
      </c>
      <c r="X61" s="149"/>
      <c r="Y61" s="149">
        <f>IFERROR(INDEX(Raw!$H$6:$EZ$2076,MATCH($B61&amp;$D61&amp;$B$6,Raw!$A$6:$A$2076,0),MATCH(Y$6,Raw!$H$5:$EZ$5,0))/60/60,"-")</f>
        <v>175424.49888888889</v>
      </c>
      <c r="Z61" s="195">
        <f>IFERROR(INDEX(Raw!$H$6:$EZ$2076,MATCH($B61&amp;$D61&amp;$B$6,Raw!$A$6:$A$2076,0),MATCH(Z$6,Raw!$H$5:$EZ$5,0))/60/60/24,"-")</f>
        <v>4.1261574074074069E-2</v>
      </c>
      <c r="AA61" s="195">
        <f>IFERROR(INDEX(Raw!$H$6:$EZ$2076,MATCH($B61&amp;$D61&amp;$B$6,Raw!$A$6:$A$2076,0),MATCH(AA$6,Raw!$H$5:$EZ$5,0))/60/60/24,"-")</f>
        <v>9.6203703703703694E-2</v>
      </c>
      <c r="AB61" s="149"/>
      <c r="AC61" s="149">
        <f>IFERROR(INDEX(Raw!$H$6:$EZ$2076,MATCH($B61&amp;$D61&amp;$B$6,Raw!$A$6:$A$2076,0),MATCH(AC$6,Raw!$H$5:$EZ$5,0)),"-")</f>
        <v>8081</v>
      </c>
      <c r="AD61" s="149"/>
      <c r="AE61" s="149">
        <f>IFERROR(INDEX(Raw!$H$6:$EZ$2076,MATCH($B61&amp;$D61&amp;$B$6,Raw!$A$6:$A$2076,0),MATCH(AE$6,Raw!$H$5:$EZ$5,0))/60/60,"-")</f>
        <v>14299.508888888889</v>
      </c>
      <c r="AF61" s="195">
        <f>IFERROR(INDEX(Raw!$H$6:$EZ$2076,MATCH($B61&amp;$D61&amp;$B$6,Raw!$A$6:$A$2076,0),MATCH(AF$6,Raw!$H$5:$EZ$5,0))/60/60/24,"-")</f>
        <v>7.3726851851851863E-2</v>
      </c>
      <c r="AG61" s="195">
        <f>IFERROR(INDEX(Raw!$H$6:$EZ$2076,MATCH($B61&amp;$D61&amp;$B$6,Raw!$A$6:$A$2076,0),MATCH(AG$6,Raw!$H$5:$EZ$5,0))/60/60/24,"-")</f>
        <v>0.16005787037037036</v>
      </c>
      <c r="AI61" s="149">
        <f>IFERROR(INDEX(Raw!$H$6:$EZ$2076,MATCH($B61&amp;$D61&amp;$B$6,Raw!$A$6:$A$2076,0),MATCH(AI$6,Raw!$H$5:$EZ$5,0)),"-")</f>
        <v>21649</v>
      </c>
      <c r="AJ61" s="312"/>
      <c r="AK61" s="149">
        <f>IFERROR(INDEX(Raw!$H$6:$EZ$2076,MATCH($B61&amp;$D61&amp;$B$6,Raw!$A$6:$A$2076,0),MATCH(AK$6,Raw!$H$5:$EZ$5,0)),"-")</f>
        <v>13174</v>
      </c>
    </row>
    <row r="62" spans="1:37" s="38" customFormat="1" ht="12.75" customHeight="1" x14ac:dyDescent="0.25">
      <c r="A62" s="188">
        <f t="shared" si="23"/>
        <v>44317</v>
      </c>
      <c r="B62" s="145" t="s">
        <v>131</v>
      </c>
      <c r="C62" s="181" t="s">
        <v>144</v>
      </c>
      <c r="D62" s="2" t="s">
        <v>144</v>
      </c>
      <c r="E62" s="149">
        <f>IFERROR(INDEX(Raw!$H$6:$EZ$2076,MATCH($B62&amp;$D62&amp;$B$6,Raw!$A$6:$A$2076,0),MATCH(E$6,Raw!$H$5:$EZ$5,0)),"-")</f>
        <v>67987</v>
      </c>
      <c r="F62" s="149"/>
      <c r="G62" s="149">
        <f>IFERROR(INDEX(Raw!$H$6:$EZ$2076,MATCH($B62&amp;$D62&amp;$B$6,Raw!$A$6:$A$2076,0),MATCH(G$6,Raw!$H$5:$EZ$5,0))/60/60,"-")</f>
        <v>8404.1972222222212</v>
      </c>
      <c r="H62" s="364">
        <f>IFERROR(INDEX(Raw!$H$6:$EZ$2076,MATCH($B62&amp;$D62&amp;$B$6,Raw!$A$6:$A$2076,0),MATCH(H$6,Raw!$H$5:$EZ$5,0))/60/60/24,"-")</f>
        <v>5.1504629629629635E-3</v>
      </c>
      <c r="I62" s="368">
        <f>IFERROR(INDEX(Raw!$H$6:$EZ$2076,MATCH($B62&amp;$D62&amp;$B$6,Raw!$A$6:$A$2076,0),MATCH(I$6,Raw!$H$5:$EZ$5,0))/60/60/24,"-")</f>
        <v>9.1666666666666667E-3</v>
      </c>
      <c r="J62" s="149"/>
      <c r="K62" s="149">
        <f>IFERROR(INDEX(Raw!$H$6:$EZ$2076,MATCH($B62&amp;$D62&amp;$B$6,Raw!$A$6:$A$2076,0),MATCH(K$6,Raw!$H$5:$EZ$5,0)),"-")</f>
        <v>44762</v>
      </c>
      <c r="L62" s="149"/>
      <c r="M62" s="149">
        <f>IFERROR(INDEX(Raw!$H$6:$EZ$2076,MATCH($B62&amp;$D62&amp;$B$6,Raw!$A$6:$A$2076,0),MATCH(M$6,Raw!$H$5:$EZ$5,0))/60/60,"-")</f>
        <v>7487.3705555555553</v>
      </c>
      <c r="N62" s="364">
        <f>IFERROR(INDEX(Raw!$H$6:$EZ$2076,MATCH($B62&amp;$D62&amp;$B$6,Raw!$A$6:$A$2076,0),MATCH(N$6,Raw!$H$5:$EZ$5,0))/60/60/24,"-")</f>
        <v>6.9675925925925921E-3</v>
      </c>
      <c r="O62" s="365">
        <f>IFERROR(INDEX(Raw!$H$6:$EZ$2076,MATCH($B62&amp;$D62&amp;$B$6,Raw!$A$6:$A$2076,0),MATCH(O$6,Raw!$H$5:$EZ$5,0))/60/60/24,"-")</f>
        <v>1.2974537037037036E-2</v>
      </c>
      <c r="P62" s="149"/>
      <c r="Q62" s="149">
        <f>IFERROR(INDEX(Raw!$H$6:$EZ$2076,MATCH($B62&amp;$D62&amp;$B$6,Raw!$A$6:$A$2076,0),MATCH(Q$6,Raw!$H$5:$EZ$5,0)),"-")</f>
        <v>429811</v>
      </c>
      <c r="R62" s="149"/>
      <c r="S62" s="149">
        <f>IFERROR(INDEX(Raw!$H$6:$EZ$2076,MATCH($B62&amp;$D62&amp;$B$6,Raw!$A$6:$A$2076,0),MATCH(S$6,Raw!$H$5:$EZ$5,0))/60/60,"-")</f>
        <v>176056.76250000001</v>
      </c>
      <c r="T62" s="195">
        <f>IFERROR(INDEX(Raw!$H$6:$EZ$2076,MATCH($B62&amp;$D62&amp;$B$6,Raw!$A$6:$A$2076,0),MATCH(T$6,Raw!$H$5:$EZ$5,0))/60/60/24,"-")</f>
        <v>1.7071759259259259E-2</v>
      </c>
      <c r="U62" s="195">
        <f>IFERROR(INDEX(Raw!$H$6:$EZ$2076,MATCH($B62&amp;$D62&amp;$B$6,Raw!$A$6:$A$2076,0),MATCH(U$6,Raw!$H$5:$EZ$5,0))/60/60/24,"-")</f>
        <v>3.4699074074074077E-2</v>
      </c>
      <c r="V62" s="149"/>
      <c r="W62" s="149">
        <f>IFERROR(INDEX(Raw!$H$6:$EZ$2076,MATCH($B62&amp;$D62&amp;$B$6,Raw!$A$6:$A$2076,0),MATCH(W$6,Raw!$H$5:$EZ$5,0)),"-")</f>
        <v>169859</v>
      </c>
      <c r="X62" s="149"/>
      <c r="Y62" s="149">
        <f>IFERROR(INDEX(Raw!$H$6:$EZ$2076,MATCH($B62&amp;$D62&amp;$B$6,Raw!$A$6:$A$2076,0),MATCH(Y$6,Raw!$H$5:$EZ$5,0))/60/60,"-")</f>
        <v>238744.79166666666</v>
      </c>
      <c r="Z62" s="195">
        <f>IFERROR(INDEX(Raw!$H$6:$EZ$2076,MATCH($B62&amp;$D62&amp;$B$6,Raw!$A$6:$A$2076,0),MATCH(Z$6,Raw!$H$5:$EZ$5,0))/60/60/24,"-")</f>
        <v>5.8564814814814813E-2</v>
      </c>
      <c r="AA62" s="195">
        <f>IFERROR(INDEX(Raw!$H$6:$EZ$2076,MATCH($B62&amp;$D62&amp;$B$6,Raw!$A$6:$A$2076,0),MATCH(AA$6,Raw!$H$5:$EZ$5,0))/60/60/24,"-")</f>
        <v>0.13876157407407408</v>
      </c>
      <c r="AB62" s="149"/>
      <c r="AC62" s="149">
        <f>IFERROR(INDEX(Raw!$H$6:$EZ$2076,MATCH($B62&amp;$D62&amp;$B$6,Raw!$A$6:$A$2076,0),MATCH(AC$6,Raw!$H$5:$EZ$5,0)),"-")</f>
        <v>7354</v>
      </c>
      <c r="AD62" s="149"/>
      <c r="AE62" s="149">
        <f>IFERROR(INDEX(Raw!$H$6:$EZ$2076,MATCH($B62&amp;$D62&amp;$B$6,Raw!$A$6:$A$2076,0),MATCH(AE$6,Raw!$H$5:$EZ$5,0))/60/60,"-")</f>
        <v>16046.261944444444</v>
      </c>
      <c r="AF62" s="195">
        <f>IFERROR(INDEX(Raw!$H$6:$EZ$2076,MATCH($B62&amp;$D62&amp;$B$6,Raw!$A$6:$A$2076,0),MATCH(AF$6,Raw!$H$5:$EZ$5,0))/60/60/24,"-")</f>
        <v>9.0914351851851857E-2</v>
      </c>
      <c r="AG62" s="195">
        <f>IFERROR(INDEX(Raw!$H$6:$EZ$2076,MATCH($B62&amp;$D62&amp;$B$6,Raw!$A$6:$A$2076,0),MATCH(AG$6,Raw!$H$5:$EZ$5,0))/60/60/24,"-")</f>
        <v>0.20425925925925925</v>
      </c>
      <c r="AI62" s="149">
        <f>IFERROR(INDEX(Raw!$H$6:$EZ$2076,MATCH($B62&amp;$D62&amp;$B$6,Raw!$A$6:$A$2076,0),MATCH(AI$6,Raw!$H$5:$EZ$5,0)),"-")</f>
        <v>24149</v>
      </c>
      <c r="AJ62" s="312"/>
      <c r="AK62" s="149">
        <f>IFERROR(INDEX(Raw!$H$6:$EZ$2076,MATCH($B62&amp;$D62&amp;$B$6,Raw!$A$6:$A$2076,0),MATCH(AK$6,Raw!$H$5:$EZ$5,0)),"-")</f>
        <v>13706</v>
      </c>
    </row>
    <row r="63" spans="1:37" s="38" customFormat="1" ht="12.75" customHeight="1" x14ac:dyDescent="0.25">
      <c r="A63" s="188">
        <f t="shared" si="23"/>
        <v>44348</v>
      </c>
      <c r="B63" s="145" t="s">
        <v>131</v>
      </c>
      <c r="C63" s="137" t="s">
        <v>145</v>
      </c>
      <c r="D63" s="95" t="s">
        <v>145</v>
      </c>
      <c r="E63" s="149">
        <f>IFERROR(INDEX(Raw!$H$6:$EZ$2076,MATCH($B63&amp;$D63&amp;$B$6,Raw!$A$6:$A$2076,0),MATCH(E$6,Raw!$H$5:$EZ$5,0)),"-")</f>
        <v>73499</v>
      </c>
      <c r="F63" s="149"/>
      <c r="G63" s="149">
        <f>IFERROR(INDEX(Raw!$H$6:$EZ$2076,MATCH($B63&amp;$D63&amp;$B$6,Raw!$A$6:$A$2076,0),MATCH(G$6,Raw!$H$5:$EZ$5,0))/60/60,"-")</f>
        <v>9687.8341666666674</v>
      </c>
      <c r="H63" s="364">
        <f>IFERROR(INDEX(Raw!$H$6:$EZ$2076,MATCH($B63&amp;$D63&amp;$B$6,Raw!$A$6:$A$2076,0),MATCH(H$6,Raw!$H$5:$EZ$5,0))/60/60/24,"-")</f>
        <v>5.4976851851851853E-3</v>
      </c>
      <c r="I63" s="368">
        <f>IFERROR(INDEX(Raw!$H$6:$EZ$2076,MATCH($B63&amp;$D63&amp;$B$6,Raw!$A$6:$A$2076,0),MATCH(I$6,Raw!$H$5:$EZ$5,0))/60/60/24,"-")</f>
        <v>9.7337962962962977E-3</v>
      </c>
      <c r="J63" s="149"/>
      <c r="K63" s="149">
        <f>IFERROR(INDEX(Raw!$H$6:$EZ$2076,MATCH($B63&amp;$D63&amp;$B$6,Raw!$A$6:$A$2076,0),MATCH(K$6,Raw!$H$5:$EZ$5,0)),"-")</f>
        <v>48293</v>
      </c>
      <c r="L63" s="149"/>
      <c r="M63" s="149">
        <f>IFERROR(INDEX(Raw!$H$6:$EZ$2076,MATCH($B63&amp;$D63&amp;$B$6,Raw!$A$6:$A$2076,0),MATCH(M$6,Raw!$H$5:$EZ$5,0))/60/60,"-")</f>
        <v>8653.7677777777772</v>
      </c>
      <c r="N63" s="364">
        <f>IFERROR(INDEX(Raw!$H$6:$EZ$2076,MATCH($B63&amp;$D63&amp;$B$6,Raw!$A$6:$A$2076,0),MATCH(N$6,Raw!$H$5:$EZ$5,0))/60/60/24,"-")</f>
        <v>7.4652777777777781E-3</v>
      </c>
      <c r="O63" s="365">
        <f>IFERROR(INDEX(Raw!$H$6:$EZ$2076,MATCH($B63&amp;$D63&amp;$B$6,Raw!$A$6:$A$2076,0),MATCH(O$6,Raw!$H$5:$EZ$5,0))/60/60/24,"-")</f>
        <v>1.3784722222222224E-2</v>
      </c>
      <c r="P63" s="149"/>
      <c r="Q63" s="149">
        <f>IFERROR(INDEX(Raw!$H$6:$EZ$2076,MATCH($B63&amp;$D63&amp;$B$6,Raw!$A$6:$A$2076,0),MATCH(Q$6,Raw!$H$5:$EZ$5,0)),"-")</f>
        <v>425638</v>
      </c>
      <c r="R63" s="149"/>
      <c r="S63" s="149">
        <f>IFERROR(INDEX(Raw!$H$6:$EZ$2076,MATCH($B63&amp;$D63&amp;$B$6,Raw!$A$6:$A$2076,0),MATCH(S$6,Raw!$H$5:$EZ$5,0))/60/60,"-")</f>
        <v>217704.90833333333</v>
      </c>
      <c r="T63" s="195">
        <f>IFERROR(INDEX(Raw!$H$6:$EZ$2076,MATCH($B63&amp;$D63&amp;$B$6,Raw!$A$6:$A$2076,0),MATCH(T$6,Raw!$H$5:$EZ$5,0))/60/60/24,"-")</f>
        <v>2.1307870370370369E-2</v>
      </c>
      <c r="U63" s="195">
        <f>IFERROR(INDEX(Raw!$H$6:$EZ$2076,MATCH($B63&amp;$D63&amp;$B$6,Raw!$A$6:$A$2076,0),MATCH(U$6,Raw!$H$5:$EZ$5,0))/60/60/24,"-")</f>
        <v>4.4074074074074071E-2</v>
      </c>
      <c r="V63" s="149"/>
      <c r="W63" s="149">
        <f>IFERROR(INDEX(Raw!$H$6:$EZ$2076,MATCH($B63&amp;$D63&amp;$B$6,Raw!$A$6:$A$2076,0),MATCH(W$6,Raw!$H$5:$EZ$5,0)),"-")</f>
        <v>148736</v>
      </c>
      <c r="X63" s="149"/>
      <c r="Y63" s="149">
        <f>IFERROR(INDEX(Raw!$H$6:$EZ$2076,MATCH($B63&amp;$D63&amp;$B$6,Raw!$A$6:$A$2076,0),MATCH(Y$6,Raw!$H$5:$EZ$5,0))/60/60,"-")</f>
        <v>284249.15305555554</v>
      </c>
      <c r="Z63" s="195">
        <f>IFERROR(INDEX(Raw!$H$6:$EZ$2076,MATCH($B63&amp;$D63&amp;$B$6,Raw!$A$6:$A$2076,0),MATCH(Z$6,Raw!$H$5:$EZ$5,0))/60/60/24,"-")</f>
        <v>7.9629629629629634E-2</v>
      </c>
      <c r="AA63" s="195">
        <f>IFERROR(INDEX(Raw!$H$6:$EZ$2076,MATCH($B63&amp;$D63&amp;$B$6,Raw!$A$6:$A$2076,0),MATCH(AA$6,Raw!$H$5:$EZ$5,0))/60/60/24,"-")</f>
        <v>0.19125</v>
      </c>
      <c r="AB63" s="149"/>
      <c r="AC63" s="149">
        <f>IFERROR(INDEX(Raw!$H$6:$EZ$2076,MATCH($B63&amp;$D63&amp;$B$6,Raw!$A$6:$A$2076,0),MATCH(AC$6,Raw!$H$5:$EZ$5,0)),"-")</f>
        <v>6190</v>
      </c>
      <c r="AD63" s="149"/>
      <c r="AE63" s="149">
        <f>IFERROR(INDEX(Raw!$H$6:$EZ$2076,MATCH($B63&amp;$D63&amp;$B$6,Raw!$A$6:$A$2076,0),MATCH(AE$6,Raw!$H$5:$EZ$5,0))/60/60,"-")</f>
        <v>19083.960000000003</v>
      </c>
      <c r="AF63" s="195">
        <f>IFERROR(INDEX(Raw!$H$6:$EZ$2076,MATCH($B63&amp;$D63&amp;$B$6,Raw!$A$6:$A$2076,0),MATCH(AF$6,Raw!$H$5:$EZ$5,0))/60/60/24,"-")</f>
        <v>0.12846064814814814</v>
      </c>
      <c r="AG63" s="195">
        <f>IFERROR(INDEX(Raw!$H$6:$EZ$2076,MATCH($B63&amp;$D63&amp;$B$6,Raw!$A$6:$A$2076,0),MATCH(AG$6,Raw!$H$5:$EZ$5,0))/60/60/24,"-")</f>
        <v>0.28313657407407405</v>
      </c>
      <c r="AI63" s="149">
        <f>IFERROR(INDEX(Raw!$H$6:$EZ$2076,MATCH($B63&amp;$D63&amp;$B$6,Raw!$A$6:$A$2076,0),MATCH(AI$6,Raw!$H$5:$EZ$5,0)),"-")</f>
        <v>23926</v>
      </c>
      <c r="AJ63" s="312"/>
      <c r="AK63" s="149">
        <f>IFERROR(INDEX(Raw!$H$6:$EZ$2076,MATCH($B63&amp;$D63&amp;$B$6,Raw!$A$6:$A$2076,0),MATCH(AK$6,Raw!$H$5:$EZ$5,0)),"-")</f>
        <v>12843</v>
      </c>
    </row>
    <row r="64" spans="1:37" s="38" customFormat="1" ht="17.5" x14ac:dyDescent="0.35">
      <c r="A64" s="188">
        <f t="shared" si="23"/>
        <v>44378</v>
      </c>
      <c r="B64" s="145" t="s">
        <v>131</v>
      </c>
      <c r="C64" s="137" t="s">
        <v>146</v>
      </c>
      <c r="D64" s="99" t="s">
        <v>146</v>
      </c>
      <c r="E64" s="149">
        <f>IFERROR(INDEX(Raw!$H$6:$EZ$2076,MATCH($B64&amp;$D64&amp;$B$6,Raw!$A$6:$A$2076,0),MATCH(E$6,Raw!$H$5:$EZ$5,0)),"-")</f>
        <v>81684</v>
      </c>
      <c r="F64" s="149"/>
      <c r="G64" s="149">
        <f>IFERROR(INDEX(Raw!$H$6:$EZ$2076,MATCH($B64&amp;$D64&amp;$B$6,Raw!$A$6:$A$2076,0),MATCH(G$6,Raw!$H$5:$EZ$5,0))/60/60,"-")</f>
        <v>11663.698333333334</v>
      </c>
      <c r="H64" s="364">
        <f>IFERROR(INDEX(Raw!$H$6:$EZ$2076,MATCH($B64&amp;$D64&amp;$B$6,Raw!$A$6:$A$2076,0),MATCH(H$6,Raw!$H$5:$EZ$5,0))/60/60/24,"-")</f>
        <v>5.9490740740740745E-3</v>
      </c>
      <c r="I64" s="368">
        <f>IFERROR(INDEX(Raw!$H$6:$EZ$2076,MATCH($B64&amp;$D64&amp;$B$6,Raw!$A$6:$A$2076,0),MATCH(I$6,Raw!$H$5:$EZ$5,0))/60/60/24,"-")</f>
        <v>1.0613425925925927E-2</v>
      </c>
      <c r="J64" s="149"/>
      <c r="K64" s="149">
        <f>IFERROR(INDEX(Raw!$H$6:$EZ$2076,MATCH($B64&amp;$D64&amp;$B$6,Raw!$A$6:$A$2076,0),MATCH(K$6,Raw!$H$5:$EZ$5,0)),"-")</f>
        <v>53087</v>
      </c>
      <c r="L64" s="149"/>
      <c r="M64" s="149">
        <f>IFERROR(INDEX(Raw!$H$6:$EZ$2076,MATCH($B64&amp;$D64&amp;$B$6,Raw!$A$6:$A$2076,0),MATCH(M$6,Raw!$H$5:$EZ$5,0))/60/60,"-")</f>
        <v>10129.158611111112</v>
      </c>
      <c r="N64" s="364">
        <f>IFERROR(INDEX(Raw!$H$6:$EZ$2076,MATCH($B64&amp;$D64&amp;$B$6,Raw!$A$6:$A$2076,0),MATCH(N$6,Raw!$H$5:$EZ$5,0))/60/60/24,"-")</f>
        <v>7.951388888888888E-3</v>
      </c>
      <c r="O64" s="365">
        <f>IFERROR(INDEX(Raw!$H$6:$EZ$2076,MATCH($B64&amp;$D64&amp;$B$6,Raw!$A$6:$A$2076,0),MATCH(O$6,Raw!$H$5:$EZ$5,0))/60/60/24,"-")</f>
        <v>1.4687499999999999E-2</v>
      </c>
      <c r="P64" s="149"/>
      <c r="Q64" s="149">
        <f>IFERROR(INDEX(Raw!$H$6:$EZ$2076,MATCH($B64&amp;$D64&amp;$B$6,Raw!$A$6:$A$2076,0),MATCH(Q$6,Raw!$H$5:$EZ$5,0)),"-")</f>
        <v>438781</v>
      </c>
      <c r="R64" s="149"/>
      <c r="S64" s="149">
        <f>IFERROR(INDEX(Raw!$H$6:$EZ$2076,MATCH($B64&amp;$D64&amp;$B$6,Raw!$A$6:$A$2076,0),MATCH(S$6,Raw!$H$5:$EZ$5,0))/60/60,"-")</f>
        <v>300305.69694444444</v>
      </c>
      <c r="T64" s="195">
        <f>IFERROR(INDEX(Raw!$H$6:$EZ$2076,MATCH($B64&amp;$D64&amp;$B$6,Raw!$A$6:$A$2076,0),MATCH(T$6,Raw!$H$5:$EZ$5,0))/60/60/24,"-")</f>
        <v>2.8518518518518523E-2</v>
      </c>
      <c r="U64" s="195">
        <f>IFERROR(INDEX(Raw!$H$6:$EZ$2076,MATCH($B64&amp;$D64&amp;$B$6,Raw!$A$6:$A$2076,0),MATCH(U$6,Raw!$H$5:$EZ$5,0))/60/60/24,"-")</f>
        <v>6.0925925925925932E-2</v>
      </c>
      <c r="V64" s="149"/>
      <c r="W64" s="149">
        <f>IFERROR(INDEX(Raw!$H$6:$EZ$2076,MATCH($B64&amp;$D64&amp;$B$6,Raw!$A$6:$A$2076,0),MATCH(W$6,Raw!$H$5:$EZ$5,0)),"-")</f>
        <v>132622</v>
      </c>
      <c r="X64" s="149"/>
      <c r="Y64" s="149">
        <f>IFERROR(INDEX(Raw!$H$6:$EZ$2076,MATCH($B64&amp;$D64&amp;$B$6,Raw!$A$6:$A$2076,0),MATCH(Y$6,Raw!$H$5:$EZ$5,0))/60/60,"-")</f>
        <v>340185.45166666672</v>
      </c>
      <c r="Z64" s="195">
        <f>IFERROR(INDEX(Raw!$H$6:$EZ$2076,MATCH($B64&amp;$D64&amp;$B$6,Raw!$A$6:$A$2076,0),MATCH(Z$6,Raw!$H$5:$EZ$5,0))/60/60/24,"-")</f>
        <v>0.106875</v>
      </c>
      <c r="AA64" s="195">
        <f>IFERROR(INDEX(Raw!$H$6:$EZ$2076,MATCH($B64&amp;$D64&amp;$B$6,Raw!$A$6:$A$2076,0),MATCH(AA$6,Raw!$H$5:$EZ$5,0))/60/60/24,"-")</f>
        <v>0.26474537037037038</v>
      </c>
      <c r="AB64" s="149"/>
      <c r="AC64" s="149">
        <f>IFERROR(INDEX(Raw!$H$6:$EZ$2076,MATCH($B64&amp;$D64&amp;$B$6,Raw!$A$6:$A$2076,0),MATCH(AC$6,Raw!$H$5:$EZ$5,0)),"-")</f>
        <v>5479</v>
      </c>
      <c r="AD64" s="149"/>
      <c r="AE64" s="149">
        <f>IFERROR(INDEX(Raw!$H$6:$EZ$2076,MATCH($B64&amp;$D64&amp;$B$6,Raw!$A$6:$A$2076,0),MATCH(AE$6,Raw!$H$5:$EZ$5,0))/60/60,"-")</f>
        <v>20125.456111111111</v>
      </c>
      <c r="AF64" s="195">
        <f>IFERROR(INDEX(Raw!$H$6:$EZ$2076,MATCH($B64&amp;$D64&amp;$B$6,Raw!$A$6:$A$2076,0),MATCH(AF$6,Raw!$H$5:$EZ$5,0))/60/60/24,"-")</f>
        <v>0.15305555555555556</v>
      </c>
      <c r="AG64" s="195">
        <f>IFERROR(INDEX(Raw!$H$6:$EZ$2076,MATCH($B64&amp;$D64&amp;$B$6,Raw!$A$6:$A$2076,0),MATCH(AG$6,Raw!$H$5:$EZ$5,0))/60/60/24,"-")</f>
        <v>0.33413194444444444</v>
      </c>
      <c r="AI64" s="149">
        <f>IFERROR(INDEX(Raw!$H$6:$EZ$2076,MATCH($B64&amp;$D64&amp;$B$6,Raw!$A$6:$A$2076,0),MATCH(AI$6,Raw!$H$5:$EZ$5,0)),"-")</f>
        <v>23989</v>
      </c>
      <c r="AJ64" s="312"/>
      <c r="AK64" s="149">
        <f>IFERROR(INDEX(Raw!$H$6:$EZ$2076,MATCH($B64&amp;$D64&amp;$B$6,Raw!$A$6:$A$2076,0),MATCH(AK$6,Raw!$H$5:$EZ$5,0)),"-")</f>
        <v>11465</v>
      </c>
    </row>
    <row r="65" spans="1:37" s="38" customFormat="1" ht="12.75" customHeight="1" x14ac:dyDescent="0.25">
      <c r="A65" s="188">
        <f t="shared" si="23"/>
        <v>44409</v>
      </c>
      <c r="B65" s="145" t="s">
        <v>131</v>
      </c>
      <c r="C65" s="119" t="s">
        <v>135</v>
      </c>
      <c r="D65" s="2" t="s">
        <v>135</v>
      </c>
      <c r="E65" s="149">
        <f>IFERROR(INDEX(Raw!$H$6:$EZ$2076,MATCH($B65&amp;$D65&amp;$B$6,Raw!$A$6:$A$2076,0),MATCH(E$6,Raw!$H$5:$EZ$5,0)),"-")</f>
        <v>74096</v>
      </c>
      <c r="F65" s="149"/>
      <c r="G65" s="149">
        <f>IFERROR(INDEX(Raw!$H$6:$EZ$2076,MATCH($B65&amp;$D65&amp;$B$6,Raw!$A$6:$A$2076,0),MATCH(G$6,Raw!$H$5:$EZ$5,0))/60/60,"-")</f>
        <v>10463.766111111112</v>
      </c>
      <c r="H65" s="364">
        <f>IFERROR(INDEX(Raw!$H$6:$EZ$2076,MATCH($B65&amp;$D65&amp;$B$6,Raw!$A$6:$A$2076,0),MATCH(H$6,Raw!$H$5:$EZ$5,0))/60/60/24,"-")</f>
        <v>5.8796296296296296E-3</v>
      </c>
      <c r="I65" s="368">
        <f>IFERROR(INDEX(Raw!$H$6:$EZ$2076,MATCH($B65&amp;$D65&amp;$B$6,Raw!$A$6:$A$2076,0),MATCH(I$6,Raw!$H$5:$EZ$5,0))/60/60/24,"-")</f>
        <v>1.0497685185185186E-2</v>
      </c>
      <c r="J65" s="149"/>
      <c r="K65" s="149">
        <f>IFERROR(INDEX(Raw!$H$6:$EZ$2076,MATCH($B65&amp;$D65&amp;$B$6,Raw!$A$6:$A$2076,0),MATCH(K$6,Raw!$H$5:$EZ$5,0)),"-")</f>
        <v>48279</v>
      </c>
      <c r="L65" s="149"/>
      <c r="M65" s="149">
        <f>IFERROR(INDEX(Raw!$H$6:$EZ$2076,MATCH($B65&amp;$D65&amp;$B$6,Raw!$A$6:$A$2076,0),MATCH(M$6,Raw!$H$5:$EZ$5,0))/60/60,"-")</f>
        <v>9135.806111111111</v>
      </c>
      <c r="N65" s="364">
        <f>IFERROR(INDEX(Raw!$H$6:$EZ$2076,MATCH($B65&amp;$D65&amp;$B$6,Raw!$A$6:$A$2076,0),MATCH(N$6,Raw!$H$5:$EZ$5,0))/60/60/24,"-")</f>
        <v>7.8819444444444432E-3</v>
      </c>
      <c r="O65" s="365">
        <f>IFERROR(INDEX(Raw!$H$6:$EZ$2076,MATCH($B65&amp;$D65&amp;$B$6,Raw!$A$6:$A$2076,0),MATCH(O$6,Raw!$H$5:$EZ$5,0))/60/60/24,"-")</f>
        <v>1.480324074074074E-2</v>
      </c>
      <c r="P65" s="149"/>
      <c r="Q65" s="149">
        <f>IFERROR(INDEX(Raw!$H$6:$EZ$2076,MATCH($B65&amp;$D65&amp;$B$6,Raw!$A$6:$A$2076,0),MATCH(Q$6,Raw!$H$5:$EZ$5,0)),"-")</f>
        <v>413849</v>
      </c>
      <c r="R65" s="149"/>
      <c r="S65" s="149">
        <f>IFERROR(INDEX(Raw!$H$6:$EZ$2076,MATCH($B65&amp;$D65&amp;$B$6,Raw!$A$6:$A$2076,0),MATCH(S$6,Raw!$H$5:$EZ$5,0))/60/60,"-")</f>
        <v>266542.50138888892</v>
      </c>
      <c r="T65" s="195">
        <f>IFERROR(INDEX(Raw!$H$6:$EZ$2076,MATCH($B65&amp;$D65&amp;$B$6,Raw!$A$6:$A$2076,0),MATCH(T$6,Raw!$H$5:$EZ$5,0))/60/60/24,"-")</f>
        <v>2.6840277777777779E-2</v>
      </c>
      <c r="U65" s="195">
        <f>IFERROR(INDEX(Raw!$H$6:$EZ$2076,MATCH($B65&amp;$D65&amp;$B$6,Raw!$A$6:$A$2076,0),MATCH(U$6,Raw!$H$5:$EZ$5,0))/60/60/24,"-")</f>
        <v>5.7175925925925929E-2</v>
      </c>
      <c r="V65" s="149"/>
      <c r="W65" s="149">
        <f>IFERROR(INDEX(Raw!$H$6:$EZ$2076,MATCH($B65&amp;$D65&amp;$B$6,Raw!$A$6:$A$2076,0),MATCH(W$6,Raw!$H$5:$EZ$5,0)),"-")</f>
        <v>130548</v>
      </c>
      <c r="X65" s="149"/>
      <c r="Y65" s="149">
        <f>IFERROR(INDEX(Raw!$H$6:$EZ$2076,MATCH($B65&amp;$D65&amp;$B$6,Raw!$A$6:$A$2076,0),MATCH(Y$6,Raw!$H$5:$EZ$5,0))/60/60,"-")</f>
        <v>292504.35500000004</v>
      </c>
      <c r="Z65" s="195">
        <f>IFERROR(INDEX(Raw!$H$6:$EZ$2076,MATCH($B65&amp;$D65&amp;$B$6,Raw!$A$6:$A$2076,0),MATCH(Z$6,Raw!$H$5:$EZ$5,0))/60/60/24,"-")</f>
        <v>9.3356481481481471E-2</v>
      </c>
      <c r="AA65" s="195">
        <f>IFERROR(INDEX(Raw!$H$6:$EZ$2076,MATCH($B65&amp;$D65&amp;$B$6,Raw!$A$6:$A$2076,0),MATCH(AA$6,Raw!$H$5:$EZ$5,0))/60/60/24,"-")</f>
        <v>0.22820601851851852</v>
      </c>
      <c r="AB65" s="149"/>
      <c r="AC65" s="149">
        <f>IFERROR(INDEX(Raw!$H$6:$EZ$2076,MATCH($B65&amp;$D65&amp;$B$6,Raw!$A$6:$A$2076,0),MATCH(AC$6,Raw!$H$5:$EZ$5,0)),"-")</f>
        <v>5760</v>
      </c>
      <c r="AD65" s="149"/>
      <c r="AE65" s="149">
        <f>IFERROR(INDEX(Raw!$H$6:$EZ$2076,MATCH($B65&amp;$D65&amp;$B$6,Raw!$A$6:$A$2076,0),MATCH(AE$6,Raw!$H$5:$EZ$5,0))/60/60,"-")</f>
        <v>18239.373055555556</v>
      </c>
      <c r="AF65" s="195">
        <f>IFERROR(INDEX(Raw!$H$6:$EZ$2076,MATCH($B65&amp;$D65&amp;$B$6,Raw!$A$6:$A$2076,0),MATCH(AF$6,Raw!$H$5:$EZ$5,0))/60/60/24,"-")</f>
        <v>0.13194444444444445</v>
      </c>
      <c r="AG65" s="195">
        <f>IFERROR(INDEX(Raw!$H$6:$EZ$2076,MATCH($B65&amp;$D65&amp;$B$6,Raw!$A$6:$A$2076,0),MATCH(AG$6,Raw!$H$5:$EZ$5,0))/60/60/24,"-")</f>
        <v>0.29030092592592593</v>
      </c>
      <c r="AI65" s="149">
        <f>IFERROR(INDEX(Raw!$H$6:$EZ$2076,MATCH($B65&amp;$D65&amp;$B$6,Raw!$A$6:$A$2076,0),MATCH(AI$6,Raw!$H$5:$EZ$5,0)),"-")</f>
        <v>22298</v>
      </c>
      <c r="AJ65" s="312"/>
      <c r="AK65" s="149">
        <f>IFERROR(INDEX(Raw!$H$6:$EZ$2076,MATCH($B65&amp;$D65&amp;$B$6,Raw!$A$6:$A$2076,0),MATCH(AK$6,Raw!$H$5:$EZ$5,0)),"-")</f>
        <v>9868</v>
      </c>
    </row>
    <row r="66" spans="1:37" s="38" customFormat="1" x14ac:dyDescent="0.25">
      <c r="A66" s="188">
        <f t="shared" si="23"/>
        <v>44440</v>
      </c>
      <c r="B66" s="145" t="s">
        <v>131</v>
      </c>
      <c r="C66" s="74" t="s">
        <v>136</v>
      </c>
      <c r="D66" s="95" t="s">
        <v>136</v>
      </c>
      <c r="E66" s="149">
        <f>IFERROR(INDEX(Raw!$H$6:$EZ$2076,MATCH($B66&amp;$D66&amp;$B$6,Raw!$A$6:$A$2076,0),MATCH(E$6,Raw!$H$5:$EZ$5,0)),"-")</f>
        <v>76123</v>
      </c>
      <c r="F66" s="149"/>
      <c r="G66" s="149">
        <f>IFERROR(INDEX(Raw!$H$6:$EZ$2076,MATCH($B66&amp;$D66&amp;$B$6,Raw!$A$6:$A$2076,0),MATCH(G$6,Raw!$H$5:$EZ$5,0))/60/60,"-")</f>
        <v>11467.543611111112</v>
      </c>
      <c r="H66" s="364">
        <f>IFERROR(INDEX(Raw!$H$6:$EZ$2076,MATCH($B66&amp;$D66&amp;$B$6,Raw!$A$6:$A$2076,0),MATCH(H$6,Raw!$H$5:$EZ$5,0))/60/60/24,"-")</f>
        <v>6.2731481481481484E-3</v>
      </c>
      <c r="I66" s="368">
        <f>IFERROR(INDEX(Raw!$H$6:$EZ$2076,MATCH($B66&amp;$D66&amp;$B$6,Raw!$A$6:$A$2076,0),MATCH(I$6,Raw!$H$5:$EZ$5,0))/60/60/24,"-")</f>
        <v>1.1087962962962964E-2</v>
      </c>
      <c r="J66" s="149"/>
      <c r="K66" s="149">
        <f>IFERROR(INDEX(Raw!$H$6:$EZ$2076,MATCH($B66&amp;$D66&amp;$B$6,Raw!$A$6:$A$2076,0),MATCH(K$6,Raw!$H$5:$EZ$5,0)),"-")</f>
        <v>49660</v>
      </c>
      <c r="L66" s="149"/>
      <c r="M66" s="149">
        <f>IFERROR(INDEX(Raw!$H$6:$EZ$2076,MATCH($B66&amp;$D66&amp;$B$6,Raw!$A$6:$A$2076,0),MATCH(M$6,Raw!$H$5:$EZ$5,0))/60/60,"-")</f>
        <v>9783.8619444444448</v>
      </c>
      <c r="N66" s="364">
        <f>IFERROR(INDEX(Raw!$H$6:$EZ$2076,MATCH($B66&amp;$D66&amp;$B$6,Raw!$A$6:$A$2076,0),MATCH(N$6,Raw!$H$5:$EZ$5,0))/60/60/24,"-")</f>
        <v>8.2060185185185187E-3</v>
      </c>
      <c r="O66" s="365">
        <f>IFERROR(INDEX(Raw!$H$6:$EZ$2076,MATCH($B66&amp;$D66&amp;$B$6,Raw!$A$6:$A$2076,0),MATCH(O$6,Raw!$H$5:$EZ$5,0))/60/60/24,"-")</f>
        <v>1.5150462962962963E-2</v>
      </c>
      <c r="P66" s="149"/>
      <c r="Q66" s="149">
        <f>IFERROR(INDEX(Raw!$H$6:$EZ$2076,MATCH($B66&amp;$D66&amp;$B$6,Raw!$A$6:$A$2076,0),MATCH(Q$6,Raw!$H$5:$EZ$5,0)),"-")</f>
        <v>404439</v>
      </c>
      <c r="R66" s="149"/>
      <c r="S66" s="149">
        <f>IFERROR(INDEX(Raw!$H$6:$EZ$2076,MATCH($B66&amp;$D66&amp;$B$6,Raw!$A$6:$A$2076,0),MATCH(S$6,Raw!$H$5:$EZ$5,0))/60/60,"-")</f>
        <v>306698.28777777776</v>
      </c>
      <c r="T66" s="195">
        <f>IFERROR(INDEX(Raw!$H$6:$EZ$2076,MATCH($B66&amp;$D66&amp;$B$6,Raw!$A$6:$A$2076,0),MATCH(T$6,Raw!$H$5:$EZ$5,0))/60/60/24,"-")</f>
        <v>3.1597222222222221E-2</v>
      </c>
      <c r="U66" s="195">
        <f>IFERROR(INDEX(Raw!$H$6:$EZ$2076,MATCH($B66&amp;$D66&amp;$B$6,Raw!$A$6:$A$2076,0),MATCH(U$6,Raw!$H$5:$EZ$5,0))/60/60/24,"-")</f>
        <v>6.806712962962963E-2</v>
      </c>
      <c r="V66" s="149"/>
      <c r="W66" s="149">
        <f>IFERROR(INDEX(Raw!$H$6:$EZ$2076,MATCH($B66&amp;$D66&amp;$B$6,Raw!$A$6:$A$2076,0),MATCH(W$6,Raw!$H$5:$EZ$5,0)),"-")</f>
        <v>115680</v>
      </c>
      <c r="X66" s="149"/>
      <c r="Y66" s="149">
        <f>IFERROR(INDEX(Raw!$H$6:$EZ$2076,MATCH($B66&amp;$D66&amp;$B$6,Raw!$A$6:$A$2076,0),MATCH(Y$6,Raw!$H$5:$EZ$5,0))/60/60,"-")</f>
        <v>300226.31277777778</v>
      </c>
      <c r="Z66" s="195">
        <f>IFERROR(INDEX(Raw!$H$6:$EZ$2076,MATCH($B66&amp;$D66&amp;$B$6,Raw!$A$6:$A$2076,0),MATCH(Z$6,Raw!$H$5:$EZ$5,0))/60/60/24,"-")</f>
        <v>0.10813657407407408</v>
      </c>
      <c r="AA66" s="195">
        <f>IFERROR(INDEX(Raw!$H$6:$EZ$2076,MATCH($B66&amp;$D66&amp;$B$6,Raw!$A$6:$A$2076,0),MATCH(AA$6,Raw!$H$5:$EZ$5,0))/60/60/24,"-")</f>
        <v>0.26614583333333336</v>
      </c>
      <c r="AB66" s="149"/>
      <c r="AC66" s="149">
        <f>IFERROR(INDEX(Raw!$H$6:$EZ$2076,MATCH($B66&amp;$D66&amp;$B$6,Raw!$A$6:$A$2076,0),MATCH(AC$6,Raw!$H$5:$EZ$5,0)),"-")</f>
        <v>4840</v>
      </c>
      <c r="AD66" s="149"/>
      <c r="AE66" s="149">
        <f>IFERROR(INDEX(Raw!$H$6:$EZ$2076,MATCH($B66&amp;$D66&amp;$B$6,Raw!$A$6:$A$2076,0),MATCH(AE$6,Raw!$H$5:$EZ$5,0))/60/60,"-")</f>
        <v>18856.643611111111</v>
      </c>
      <c r="AF66" s="195">
        <f>IFERROR(INDEX(Raw!$H$6:$EZ$2076,MATCH($B66&amp;$D66&amp;$B$6,Raw!$A$6:$A$2076,0),MATCH(AF$6,Raw!$H$5:$EZ$5,0))/60/60/24,"-")</f>
        <v>0.16233796296296296</v>
      </c>
      <c r="AG66" s="195">
        <f>IFERROR(INDEX(Raw!$H$6:$EZ$2076,MATCH($B66&amp;$D66&amp;$B$6,Raw!$A$6:$A$2076,0),MATCH(AG$6,Raw!$H$5:$EZ$5,0))/60/60/24,"-")</f>
        <v>0.35153935185185187</v>
      </c>
      <c r="AI66" s="149">
        <f>IFERROR(INDEX(Raw!$H$6:$EZ$2076,MATCH($B66&amp;$D66&amp;$B$6,Raw!$A$6:$A$2076,0),MATCH(AI$6,Raw!$H$5:$EZ$5,0)),"-")</f>
        <v>20922</v>
      </c>
      <c r="AJ66" s="312"/>
      <c r="AK66" s="149">
        <f>IFERROR(INDEX(Raw!$H$6:$EZ$2076,MATCH($B66&amp;$D66&amp;$B$6,Raw!$A$6:$A$2076,0),MATCH(AK$6,Raw!$H$5:$EZ$5,0)),"-")</f>
        <v>9051</v>
      </c>
    </row>
    <row r="67" spans="1:37" s="38" customFormat="1" ht="17.5" x14ac:dyDescent="0.35">
      <c r="A67" s="188">
        <f t="shared" si="23"/>
        <v>44470</v>
      </c>
      <c r="B67" s="145" t="s">
        <v>131</v>
      </c>
      <c r="C67" s="38" t="s">
        <v>137</v>
      </c>
      <c r="D67" s="99" t="s">
        <v>137</v>
      </c>
      <c r="E67" s="149">
        <f>IFERROR(INDEX(Raw!$H$6:$EZ$2076,MATCH($B67&amp;$D67&amp;$B$6,Raw!$A$6:$A$2076,0),MATCH(E$6,Raw!$H$5:$EZ$5,0)),"-")</f>
        <v>82129</v>
      </c>
      <c r="F67" s="149"/>
      <c r="G67" s="149">
        <f>IFERROR(INDEX(Raw!$H$6:$EZ$2076,MATCH($B67&amp;$D67&amp;$B$6,Raw!$A$6:$A$2076,0),MATCH(G$6,Raw!$H$5:$EZ$5,0))/60/60,"-")</f>
        <v>12829.847777777779</v>
      </c>
      <c r="H67" s="364">
        <f>IFERROR(INDEX(Raw!$H$6:$EZ$2076,MATCH($B67&amp;$D67&amp;$B$6,Raw!$A$6:$A$2076,0),MATCH(H$6,Raw!$H$5:$EZ$5,0))/60/60/24,"-")</f>
        <v>6.5046296296296302E-3</v>
      </c>
      <c r="I67" s="368">
        <f>IFERROR(INDEX(Raw!$H$6:$EZ$2076,MATCH($B67&amp;$D67&amp;$B$6,Raw!$A$6:$A$2076,0),MATCH(I$6,Raw!$H$5:$EZ$5,0))/60/60/24,"-")</f>
        <v>1.1412037037037038E-2</v>
      </c>
      <c r="J67" s="149"/>
      <c r="K67" s="149">
        <f>IFERROR(INDEX(Raw!$H$6:$EZ$2076,MATCH($B67&amp;$D67&amp;$B$6,Raw!$A$6:$A$2076,0),MATCH(K$6,Raw!$H$5:$EZ$5,0)),"-")</f>
        <v>54357</v>
      </c>
      <c r="L67" s="149"/>
      <c r="M67" s="149">
        <f>IFERROR(INDEX(Raw!$H$6:$EZ$2076,MATCH($B67&amp;$D67&amp;$B$6,Raw!$A$6:$A$2076,0),MATCH(M$6,Raw!$H$5:$EZ$5,0))/60/60,"-")</f>
        <v>10874.160833333333</v>
      </c>
      <c r="N67" s="364">
        <f>IFERROR(INDEX(Raw!$H$6:$EZ$2076,MATCH($B67&amp;$D67&amp;$B$6,Raw!$A$6:$A$2076,0),MATCH(N$6,Raw!$H$5:$EZ$5,0))/60/60/24,"-")</f>
        <v>8.3333333333333332E-3</v>
      </c>
      <c r="O67" s="365">
        <f>IFERROR(INDEX(Raw!$H$6:$EZ$2076,MATCH($B67&amp;$D67&amp;$B$6,Raw!$A$6:$A$2076,0),MATCH(O$6,Raw!$H$5:$EZ$5,0))/60/60/24,"-")</f>
        <v>1.5162037037037036E-2</v>
      </c>
      <c r="P67" s="149"/>
      <c r="Q67" s="149">
        <f>IFERROR(INDEX(Raw!$H$6:$EZ$2076,MATCH($B67&amp;$D67&amp;$B$6,Raw!$A$6:$A$2076,0),MATCH(Q$6,Raw!$H$5:$EZ$5,0)),"-")</f>
        <v>422571</v>
      </c>
      <c r="R67" s="149"/>
      <c r="S67" s="149">
        <f>IFERROR(INDEX(Raw!$H$6:$EZ$2076,MATCH($B67&amp;$D67&amp;$B$6,Raw!$A$6:$A$2076,0),MATCH(S$6,Raw!$H$5:$EZ$5,0))/60/60,"-")</f>
        <v>379762.96972222225</v>
      </c>
      <c r="T67" s="195">
        <f>IFERROR(INDEX(Raw!$H$6:$EZ$2076,MATCH($B67&amp;$D67&amp;$B$6,Raw!$A$6:$A$2076,0),MATCH(T$6,Raw!$H$5:$EZ$5,0))/60/60/24,"-")</f>
        <v>3.7442129629629624E-2</v>
      </c>
      <c r="U67" s="195">
        <f>IFERROR(INDEX(Raw!$H$6:$EZ$2076,MATCH($B67&amp;$D67&amp;$B$6,Raw!$A$6:$A$2076,0),MATCH(U$6,Raw!$H$5:$EZ$5,0))/60/60/24,"-")</f>
        <v>8.0729166666666671E-2</v>
      </c>
      <c r="V67" s="149"/>
      <c r="W67" s="149">
        <f>IFERROR(INDEX(Raw!$H$6:$EZ$2076,MATCH($B67&amp;$D67&amp;$B$6,Raw!$A$6:$A$2076,0),MATCH(W$6,Raw!$H$5:$EZ$5,0)),"-")</f>
        <v>110725</v>
      </c>
      <c r="X67" s="149"/>
      <c r="Y67" s="149">
        <f>IFERROR(INDEX(Raw!$H$6:$EZ$2076,MATCH($B67&amp;$D67&amp;$B$6,Raw!$A$6:$A$2076,0),MATCH(Y$6,Raw!$H$5:$EZ$5,0))/60/60,"-")</f>
        <v>350430.94500000001</v>
      </c>
      <c r="Z67" s="195">
        <f>IFERROR(INDEX(Raw!$H$6:$EZ$2076,MATCH($B67&amp;$D67&amp;$B$6,Raw!$A$6:$A$2076,0),MATCH(Z$6,Raw!$H$5:$EZ$5,0))/60/60/24,"-")</f>
        <v>0.13187499999999999</v>
      </c>
      <c r="AA67" s="195">
        <f>IFERROR(INDEX(Raw!$H$6:$EZ$2076,MATCH($B67&amp;$D67&amp;$B$6,Raw!$A$6:$A$2076,0),MATCH(AA$6,Raw!$H$5:$EZ$5,0))/60/60/24,"-")</f>
        <v>0.32443287037037039</v>
      </c>
      <c r="AB67" s="149"/>
      <c r="AC67" s="149">
        <f>IFERROR(INDEX(Raw!$H$6:$EZ$2076,MATCH($B67&amp;$D67&amp;$B$6,Raw!$A$6:$A$2076,0),MATCH(AC$6,Raw!$H$5:$EZ$5,0)),"-")</f>
        <v>4481</v>
      </c>
      <c r="AD67" s="149"/>
      <c r="AE67" s="149">
        <f>IFERROR(INDEX(Raw!$H$6:$EZ$2076,MATCH($B67&amp;$D67&amp;$B$6,Raw!$A$6:$A$2076,0),MATCH(AE$6,Raw!$H$5:$EZ$5,0))/60/60,"-")</f>
        <v>20077.8325</v>
      </c>
      <c r="AF67" s="195">
        <f>IFERROR(INDEX(Raw!$H$6:$EZ$2076,MATCH($B67&amp;$D67&amp;$B$6,Raw!$A$6:$A$2076,0),MATCH(AF$6,Raw!$H$5:$EZ$5,0))/60/60/24,"-")</f>
        <v>0.18668981481481481</v>
      </c>
      <c r="AG67" s="195">
        <f>IFERROR(INDEX(Raw!$H$6:$EZ$2076,MATCH($B67&amp;$D67&amp;$B$6,Raw!$A$6:$A$2076,0),MATCH(AG$6,Raw!$H$5:$EZ$5,0))/60/60/24,"-")</f>
        <v>0.39568287037037037</v>
      </c>
      <c r="AI67" s="149">
        <f>IFERROR(INDEX(Raw!$H$6:$EZ$2076,MATCH($B67&amp;$D67&amp;$B$6,Raw!$A$6:$A$2076,0),MATCH(AI$6,Raw!$H$5:$EZ$5,0)),"-")</f>
        <v>21813</v>
      </c>
      <c r="AJ67" s="312"/>
      <c r="AK67" s="149">
        <f>IFERROR(INDEX(Raw!$H$6:$EZ$2076,MATCH($B67&amp;$D67&amp;$B$6,Raw!$A$6:$A$2076,0),MATCH(AK$6,Raw!$H$5:$EZ$5,0)),"-")</f>
        <v>8811</v>
      </c>
    </row>
    <row r="68" spans="1:37" s="38" customFormat="1" x14ac:dyDescent="0.25">
      <c r="A68" s="188">
        <f t="shared" si="23"/>
        <v>44501</v>
      </c>
      <c r="B68" s="145" t="s">
        <v>131</v>
      </c>
      <c r="C68" s="38" t="s">
        <v>138</v>
      </c>
      <c r="D68" s="2" t="s">
        <v>138</v>
      </c>
      <c r="E68" s="149">
        <f>IFERROR(INDEX(Raw!$H$6:$EZ$2076,MATCH($B68&amp;$D68&amp;$B$6,Raw!$A$6:$A$2076,0),MATCH(E$6,Raw!$H$5:$EZ$5,0)),"-")</f>
        <v>78026</v>
      </c>
      <c r="F68" s="149"/>
      <c r="G68" s="149">
        <f>IFERROR(INDEX(Raw!$H$6:$EZ$2076,MATCH($B68&amp;$D68&amp;$B$6,Raw!$A$6:$A$2076,0),MATCH(G$6,Raw!$H$5:$EZ$5,0))/60/60,"-")</f>
        <v>11941.179444444446</v>
      </c>
      <c r="H68" s="364">
        <f>IFERROR(INDEX(Raw!$H$6:$EZ$2076,MATCH($B68&amp;$D68&amp;$B$6,Raw!$A$6:$A$2076,0),MATCH(H$6,Raw!$H$5:$EZ$5,0))/60/60/24,"-")</f>
        <v>6.3773148148148148E-3</v>
      </c>
      <c r="I68" s="368">
        <f>IFERROR(INDEX(Raw!$H$6:$EZ$2076,MATCH($B68&amp;$D68&amp;$B$6,Raw!$A$6:$A$2076,0),MATCH(I$6,Raw!$H$5:$EZ$5,0))/60/60/24,"-")</f>
        <v>1.1180555555555556E-2</v>
      </c>
      <c r="J68" s="149"/>
      <c r="K68" s="149">
        <f>IFERROR(INDEX(Raw!$H$6:$EZ$2076,MATCH($B68&amp;$D68&amp;$B$6,Raw!$A$6:$A$2076,0),MATCH(K$6,Raw!$H$5:$EZ$5,0)),"-")</f>
        <v>51347</v>
      </c>
      <c r="L68" s="149"/>
      <c r="M68" s="149">
        <f>IFERROR(INDEX(Raw!$H$6:$EZ$2076,MATCH($B68&amp;$D68&amp;$B$6,Raw!$A$6:$A$2076,0),MATCH(M$6,Raw!$H$5:$EZ$5,0))/60/60,"-")</f>
        <v>10223.184722222222</v>
      </c>
      <c r="N68" s="364">
        <f>IFERROR(INDEX(Raw!$H$6:$EZ$2076,MATCH($B68&amp;$D68&amp;$B$6,Raw!$A$6:$A$2076,0),MATCH(N$6,Raw!$H$5:$EZ$5,0))/60/60/24,"-")</f>
        <v>8.2986111111111108E-3</v>
      </c>
      <c r="O68" s="365">
        <f>IFERROR(INDEX(Raw!$H$6:$EZ$2076,MATCH($B68&amp;$D68&amp;$B$6,Raw!$A$6:$A$2076,0),MATCH(O$6,Raw!$H$5:$EZ$5,0))/60/60/24,"-")</f>
        <v>1.5277777777777777E-2</v>
      </c>
      <c r="P68" s="149"/>
      <c r="Q68" s="149">
        <f>IFERROR(INDEX(Raw!$H$6:$EZ$2076,MATCH($B68&amp;$D68&amp;$B$6,Raw!$A$6:$A$2076,0),MATCH(Q$6,Raw!$H$5:$EZ$5,0)),"-")</f>
        <v>406107</v>
      </c>
      <c r="R68" s="149"/>
      <c r="S68" s="149">
        <f>IFERROR(INDEX(Raw!$H$6:$EZ$2076,MATCH($B68&amp;$D68&amp;$B$6,Raw!$A$6:$A$2076,0),MATCH(S$6,Raw!$H$5:$EZ$5,0))/60/60,"-")</f>
        <v>315688.14916666667</v>
      </c>
      <c r="T68" s="195">
        <f>IFERROR(INDEX(Raw!$H$6:$EZ$2076,MATCH($B68&amp;$D68&amp;$B$6,Raw!$A$6:$A$2076,0),MATCH(T$6,Raw!$H$5:$EZ$5,0))/60/60/24,"-")</f>
        <v>3.2384259259259258E-2</v>
      </c>
      <c r="U68" s="195">
        <f>IFERROR(INDEX(Raw!$H$6:$EZ$2076,MATCH($B68&amp;$D68&amp;$B$6,Raw!$A$6:$A$2076,0),MATCH(U$6,Raw!$H$5:$EZ$5,0))/60/60/24,"-")</f>
        <v>7.0127314814814809E-2</v>
      </c>
      <c r="V68" s="149"/>
      <c r="W68" s="149">
        <f>IFERROR(INDEX(Raw!$H$6:$EZ$2076,MATCH($B68&amp;$D68&amp;$B$6,Raw!$A$6:$A$2076,0),MATCH(W$6,Raw!$H$5:$EZ$5,0)),"-")</f>
        <v>107137</v>
      </c>
      <c r="X68" s="149"/>
      <c r="Y68" s="149">
        <f>IFERROR(INDEX(Raw!$H$6:$EZ$2076,MATCH($B68&amp;$D68&amp;$B$6,Raw!$A$6:$A$2076,0),MATCH(Y$6,Raw!$H$5:$EZ$5,0))/60/60,"-")</f>
        <v>280695.36388888885</v>
      </c>
      <c r="Z68" s="195">
        <f>IFERROR(INDEX(Raw!$H$6:$EZ$2076,MATCH($B68&amp;$D68&amp;$B$6,Raw!$A$6:$A$2076,0),MATCH(Z$6,Raw!$H$5:$EZ$5,0))/60/60/24,"-")</f>
        <v>0.10916666666666665</v>
      </c>
      <c r="AA68" s="195">
        <f>IFERROR(INDEX(Raw!$H$6:$EZ$2076,MATCH($B68&amp;$D68&amp;$B$6,Raw!$A$6:$A$2076,0),MATCH(AA$6,Raw!$H$5:$EZ$5,0))/60/60/24,"-")</f>
        <v>0.26604166666666668</v>
      </c>
      <c r="AB68" s="149"/>
      <c r="AC68" s="149">
        <f>IFERROR(INDEX(Raw!$H$6:$EZ$2076,MATCH($B68&amp;$D68&amp;$B$6,Raw!$A$6:$A$2076,0),MATCH(AC$6,Raw!$H$5:$EZ$5,0)),"-")</f>
        <v>4839</v>
      </c>
      <c r="AD68" s="149"/>
      <c r="AE68" s="149">
        <f>IFERROR(INDEX(Raw!$H$6:$EZ$2076,MATCH($B68&amp;$D68&amp;$B$6,Raw!$A$6:$A$2076,0),MATCH(AE$6,Raw!$H$5:$EZ$5,0))/60/60,"-")</f>
        <v>17744.905000000002</v>
      </c>
      <c r="AF68" s="195">
        <f>IFERROR(INDEX(Raw!$H$6:$EZ$2076,MATCH($B68&amp;$D68&amp;$B$6,Raw!$A$6:$A$2076,0),MATCH(AF$6,Raw!$H$5:$EZ$5,0))/60/60/24,"-")</f>
        <v>0.15278935185185186</v>
      </c>
      <c r="AG68" s="195">
        <f>IFERROR(INDEX(Raw!$H$6:$EZ$2076,MATCH($B68&amp;$D68&amp;$B$6,Raw!$A$6:$A$2076,0),MATCH(AG$6,Raw!$H$5:$EZ$5,0))/60/60/24,"-")</f>
        <v>0.36104166666666665</v>
      </c>
      <c r="AI68" s="149">
        <f>IFERROR(INDEX(Raw!$H$6:$EZ$2076,MATCH($B68&amp;$D68&amp;$B$6,Raw!$A$6:$A$2076,0),MATCH(AI$6,Raw!$H$5:$EZ$5,0)),"-")</f>
        <v>20822</v>
      </c>
      <c r="AJ68" s="312"/>
      <c r="AK68" s="149">
        <f>IFERROR(INDEX(Raw!$H$6:$EZ$2076,MATCH($B68&amp;$D68&amp;$B$6,Raw!$A$6:$A$2076,0),MATCH(AK$6,Raw!$H$5:$EZ$5,0)),"-")</f>
        <v>9309</v>
      </c>
    </row>
    <row r="69" spans="1:37" s="38" customFormat="1" x14ac:dyDescent="0.25">
      <c r="A69" s="188">
        <f t="shared" si="23"/>
        <v>44531</v>
      </c>
      <c r="B69" s="145" t="s">
        <v>131</v>
      </c>
      <c r="C69" s="74" t="s">
        <v>139</v>
      </c>
      <c r="D69" s="95" t="s">
        <v>139</v>
      </c>
      <c r="E69" s="149">
        <f>IFERROR(INDEX(Raw!$H$6:$EZ$2076,MATCH($B69&amp;$D69&amp;$B$6,Raw!$A$6:$A$2076,0),MATCH(E$6,Raw!$H$5:$EZ$5,0)),"-")</f>
        <v>82359</v>
      </c>
      <c r="F69" s="149"/>
      <c r="G69" s="149">
        <f>IFERROR(INDEX(Raw!$H$6:$EZ$2076,MATCH($B69&amp;$D69&amp;$B$6,Raw!$A$6:$A$2076,0),MATCH(G$6,Raw!$H$5:$EZ$5,0))/60/60,"-")</f>
        <v>12679.724722222221</v>
      </c>
      <c r="H69" s="364">
        <f>IFERROR(INDEX(Raw!$H$6:$EZ$2076,MATCH($B69&amp;$D69&amp;$B$6,Raw!$A$6:$A$2076,0),MATCH(H$6,Raw!$H$5:$EZ$5,0))/60/60/24,"-")</f>
        <v>6.4120370370370364E-3</v>
      </c>
      <c r="I69" s="368">
        <f>IFERROR(INDEX(Raw!$H$6:$EZ$2076,MATCH($B69&amp;$D69&amp;$B$6,Raw!$A$6:$A$2076,0),MATCH(I$6,Raw!$H$5:$EZ$5,0))/60/60/24,"-")</f>
        <v>1.1273148148148148E-2</v>
      </c>
      <c r="J69" s="149"/>
      <c r="K69" s="149">
        <f>IFERROR(INDEX(Raw!$H$6:$EZ$2076,MATCH($B69&amp;$D69&amp;$B$6,Raw!$A$6:$A$2076,0),MATCH(K$6,Raw!$H$5:$EZ$5,0)),"-")</f>
        <v>53789</v>
      </c>
      <c r="L69" s="149"/>
      <c r="M69" s="149">
        <f>IFERROR(INDEX(Raw!$H$6:$EZ$2076,MATCH($B69&amp;$D69&amp;$B$6,Raw!$A$6:$A$2076,0),MATCH(M$6,Raw!$H$5:$EZ$5,0))/60/60,"-")</f>
        <v>10905.06111111111</v>
      </c>
      <c r="N69" s="364">
        <f>IFERROR(INDEX(Raw!$H$6:$EZ$2076,MATCH($B69&amp;$D69&amp;$B$6,Raw!$A$6:$A$2076,0),MATCH(N$6,Raw!$H$5:$EZ$5,0))/60/60/24,"-")</f>
        <v>8.4490740740740741E-3</v>
      </c>
      <c r="O69" s="365">
        <f>IFERROR(INDEX(Raw!$H$6:$EZ$2076,MATCH($B69&amp;$D69&amp;$B$6,Raw!$A$6:$A$2076,0),MATCH(O$6,Raw!$H$5:$EZ$5,0))/60/60/24,"-")</f>
        <v>1.5416666666666667E-2</v>
      </c>
      <c r="P69" s="149"/>
      <c r="Q69" s="149">
        <f>IFERROR(INDEX(Raw!$H$6:$EZ$2076,MATCH($B69&amp;$D69&amp;$B$6,Raw!$A$6:$A$2076,0),MATCH(Q$6,Raw!$H$5:$EZ$5,0)),"-")</f>
        <v>409902</v>
      </c>
      <c r="R69" s="149"/>
      <c r="S69" s="149">
        <f>IFERROR(INDEX(Raw!$H$6:$EZ$2076,MATCH($B69&amp;$D69&amp;$B$6,Raw!$A$6:$A$2076,0),MATCH(S$6,Raw!$H$5:$EZ$5,0))/60/60,"-")</f>
        <v>364609.49972222222</v>
      </c>
      <c r="T69" s="195">
        <f>IFERROR(INDEX(Raw!$H$6:$EZ$2076,MATCH($B69&amp;$D69&amp;$B$6,Raw!$A$6:$A$2076,0),MATCH(T$6,Raw!$H$5:$EZ$5,0))/60/60/24,"-")</f>
        <v>3.7060185185185189E-2</v>
      </c>
      <c r="U69" s="195">
        <f>IFERROR(INDEX(Raw!$H$6:$EZ$2076,MATCH($B69&amp;$D69&amp;$B$6,Raw!$A$6:$A$2076,0),MATCH(U$6,Raw!$H$5:$EZ$5,0))/60/60/24,"-")</f>
        <v>8.2800925925925931E-2</v>
      </c>
      <c r="V69" s="149"/>
      <c r="W69" s="149">
        <f>IFERROR(INDEX(Raw!$H$6:$EZ$2076,MATCH($B69&amp;$D69&amp;$B$6,Raw!$A$6:$A$2076,0),MATCH(W$6,Raw!$H$5:$EZ$5,0)),"-")</f>
        <v>109193</v>
      </c>
      <c r="X69" s="149"/>
      <c r="Y69" s="149">
        <f>IFERROR(INDEX(Raw!$H$6:$EZ$2076,MATCH($B69&amp;$D69&amp;$B$6,Raw!$A$6:$A$2076,0),MATCH(Y$6,Raw!$H$5:$EZ$5,0))/60/60,"-")</f>
        <v>311304.37361111114</v>
      </c>
      <c r="Z69" s="195">
        <f>IFERROR(INDEX(Raw!$H$6:$EZ$2076,MATCH($B69&amp;$D69&amp;$B$6,Raw!$A$6:$A$2076,0),MATCH(Z$6,Raw!$H$5:$EZ$5,0))/60/60/24,"-")</f>
        <v>0.11878472222222224</v>
      </c>
      <c r="AA69" s="195">
        <f>IFERROR(INDEX(Raw!$H$6:$EZ$2076,MATCH($B69&amp;$D69&amp;$B$6,Raw!$A$6:$A$2076,0),MATCH(AA$6,Raw!$H$5:$EZ$5,0))/60/60/24,"-")</f>
        <v>0.29972222222222222</v>
      </c>
      <c r="AB69" s="149"/>
      <c r="AC69" s="149">
        <f>IFERROR(INDEX(Raw!$H$6:$EZ$2076,MATCH($B69&amp;$D69&amp;$B$6,Raw!$A$6:$A$2076,0),MATCH(AC$6,Raw!$H$5:$EZ$5,0)),"-")</f>
        <v>4213</v>
      </c>
      <c r="AD69" s="149"/>
      <c r="AE69" s="149">
        <f>IFERROR(INDEX(Raw!$H$6:$EZ$2076,MATCH($B69&amp;$D69&amp;$B$6,Raw!$A$6:$A$2076,0),MATCH(AE$6,Raw!$H$5:$EZ$5,0))/60/60,"-")</f>
        <v>14604.302222222223</v>
      </c>
      <c r="AF69" s="195">
        <f>IFERROR(INDEX(Raw!$H$6:$EZ$2076,MATCH($B69&amp;$D69&amp;$B$6,Raw!$A$6:$A$2076,0),MATCH(AF$6,Raw!$H$5:$EZ$5,0))/60/60/24,"-")</f>
        <v>0.14443287037037036</v>
      </c>
      <c r="AG69" s="195">
        <f>IFERROR(INDEX(Raw!$H$6:$EZ$2076,MATCH($B69&amp;$D69&amp;$B$6,Raw!$A$6:$A$2076,0),MATCH(AG$6,Raw!$H$5:$EZ$5,0))/60/60/24,"-")</f>
        <v>0.33697916666666666</v>
      </c>
      <c r="AI69" s="149">
        <f>IFERROR(INDEX(Raw!$H$6:$EZ$2076,MATCH($B69&amp;$D69&amp;$B$6,Raw!$A$6:$A$2076,0),MATCH(AI$6,Raw!$H$5:$EZ$5,0)),"-")</f>
        <v>21007</v>
      </c>
      <c r="AJ69" s="312"/>
      <c r="AK69" s="149">
        <f>IFERROR(INDEX(Raw!$H$6:$EZ$2076,MATCH($B69&amp;$D69&amp;$B$6,Raw!$A$6:$A$2076,0),MATCH(AK$6,Raw!$H$5:$EZ$5,0)),"-")</f>
        <v>8927</v>
      </c>
    </row>
    <row r="70" spans="1:37" s="38" customFormat="1" ht="17.5" x14ac:dyDescent="0.35">
      <c r="A70" s="188">
        <f t="shared" si="23"/>
        <v>44562</v>
      </c>
      <c r="B70" s="145" t="s">
        <v>131</v>
      </c>
      <c r="C70" s="38" t="s">
        <v>140</v>
      </c>
      <c r="D70" s="99" t="s">
        <v>140</v>
      </c>
      <c r="E70" s="149">
        <f>IFERROR(INDEX(Raw!$H$6:$EZ$2076,MATCH($B70&amp;$D70&amp;$B$6,Raw!$A$6:$A$2076,0),MATCH(E$6,Raw!$H$5:$EZ$5,0)),"-")</f>
        <v>72294</v>
      </c>
      <c r="F70" s="149"/>
      <c r="G70" s="149">
        <f>IFERROR(INDEX(Raw!$H$6:$EZ$2076,MATCH($B70&amp;$D70&amp;$B$6,Raw!$A$6:$A$2076,0),MATCH(G$6,Raw!$H$5:$EZ$5,0))/60/60,"-")</f>
        <v>10252.842777777778</v>
      </c>
      <c r="H70" s="364">
        <f>IFERROR(INDEX(Raw!$H$6:$EZ$2076,MATCH($B70&amp;$D70&amp;$B$6,Raw!$A$6:$A$2076,0),MATCH(H$6,Raw!$H$5:$EZ$5,0))/60/60/24,"-")</f>
        <v>5.9143518518518521E-3</v>
      </c>
      <c r="I70" s="368">
        <f>IFERROR(INDEX(Raw!$H$6:$EZ$2076,MATCH($B70&amp;$D70&amp;$B$6,Raw!$A$6:$A$2076,0),MATCH(I$6,Raw!$H$5:$EZ$5,0))/60/60/24,"-")</f>
        <v>1.0486111111111111E-2</v>
      </c>
      <c r="J70" s="149"/>
      <c r="K70" s="149">
        <f>IFERROR(INDEX(Raw!$H$6:$EZ$2076,MATCH($B70&amp;$D70&amp;$B$6,Raw!$A$6:$A$2076,0),MATCH(K$6,Raw!$H$5:$EZ$5,0)),"-")</f>
        <v>46411</v>
      </c>
      <c r="L70" s="149"/>
      <c r="M70" s="149">
        <f>IFERROR(INDEX(Raw!$H$6:$EZ$2076,MATCH($B70&amp;$D70&amp;$B$6,Raw!$A$6:$A$2076,0),MATCH(M$6,Raw!$H$5:$EZ$5,0))/60/60,"-")</f>
        <v>8677.6022222222218</v>
      </c>
      <c r="N70" s="364">
        <f>IFERROR(INDEX(Raw!$H$6:$EZ$2076,MATCH($B70&amp;$D70&amp;$B$6,Raw!$A$6:$A$2076,0),MATCH(N$6,Raw!$H$5:$EZ$5,0))/60/60/24,"-")</f>
        <v>7.789351851851852E-3</v>
      </c>
      <c r="O70" s="365">
        <f>IFERROR(INDEX(Raw!$H$6:$EZ$2076,MATCH($B70&amp;$D70&amp;$B$6,Raw!$A$6:$A$2076,0),MATCH(O$6,Raw!$H$5:$EZ$5,0))/60/60/24,"-")</f>
        <v>1.4386574074074072E-2</v>
      </c>
      <c r="P70" s="149"/>
      <c r="Q70" s="149">
        <f>IFERROR(INDEX(Raw!$H$6:$EZ$2076,MATCH($B70&amp;$D70&amp;$B$6,Raw!$A$6:$A$2076,0),MATCH(Q$6,Raw!$H$5:$EZ$5,0)),"-")</f>
        <v>382994</v>
      </c>
      <c r="R70" s="149"/>
      <c r="S70" s="149">
        <f>IFERROR(INDEX(Raw!$H$6:$EZ$2076,MATCH($B70&amp;$D70&amp;$B$6,Raw!$A$6:$A$2076,0),MATCH(S$6,Raw!$H$5:$EZ$5,0))/60/60,"-")</f>
        <v>243028.48444444445</v>
      </c>
      <c r="T70" s="195">
        <f>IFERROR(INDEX(Raw!$H$6:$EZ$2076,MATCH($B70&amp;$D70&amp;$B$6,Raw!$A$6:$A$2076,0),MATCH(T$6,Raw!$H$5:$EZ$5,0))/60/60/24,"-")</f>
        <v>2.6435185185185187E-2</v>
      </c>
      <c r="U70" s="195">
        <f>IFERROR(INDEX(Raw!$H$6:$EZ$2076,MATCH($B70&amp;$D70&amp;$B$6,Raw!$A$6:$A$2076,0),MATCH(U$6,Raw!$H$5:$EZ$5,0))/60/60/24,"-")</f>
        <v>5.8067129629629621E-2</v>
      </c>
      <c r="V70" s="149"/>
      <c r="W70" s="149">
        <f>IFERROR(INDEX(Raw!$H$6:$EZ$2076,MATCH($B70&amp;$D70&amp;$B$6,Raw!$A$6:$A$2076,0),MATCH(W$6,Raw!$H$5:$EZ$5,0)),"-")</f>
        <v>133746</v>
      </c>
      <c r="X70" s="149"/>
      <c r="Y70" s="149">
        <f>IFERROR(INDEX(Raw!$H$6:$EZ$2076,MATCH($B70&amp;$D70&amp;$B$6,Raw!$A$6:$A$2076,0),MATCH(Y$6,Raw!$H$5:$EZ$5,0))/60/60,"-")</f>
        <v>260519.71944444443</v>
      </c>
      <c r="Z70" s="195">
        <f>IFERROR(INDEX(Raw!$H$6:$EZ$2076,MATCH($B70&amp;$D70&amp;$B$6,Raw!$A$6:$A$2076,0),MATCH(Z$6,Raw!$H$5:$EZ$5,0))/60/60/24,"-")</f>
        <v>8.11574074074074E-2</v>
      </c>
      <c r="AA70" s="195">
        <f>IFERROR(INDEX(Raw!$H$6:$EZ$2076,MATCH($B70&amp;$D70&amp;$B$6,Raw!$A$6:$A$2076,0),MATCH(AA$6,Raw!$H$5:$EZ$5,0))/60/60/24,"-")</f>
        <v>0.19952546296296295</v>
      </c>
      <c r="AB70" s="149"/>
      <c r="AC70" s="149">
        <f>IFERROR(INDEX(Raw!$H$6:$EZ$2076,MATCH($B70&amp;$D70&amp;$B$6,Raw!$A$6:$A$2076,0),MATCH(AC$6,Raw!$H$5:$EZ$5,0)),"-")</f>
        <v>4970</v>
      </c>
      <c r="AD70" s="149"/>
      <c r="AE70" s="149">
        <f>IFERROR(INDEX(Raw!$H$6:$EZ$2076,MATCH($B70&amp;$D70&amp;$B$6,Raw!$A$6:$A$2076,0),MATCH(AE$6,Raw!$H$5:$EZ$5,0))/60/60,"-")</f>
        <v>12823.371944444445</v>
      </c>
      <c r="AF70" s="195">
        <f>IFERROR(INDEX(Raw!$H$6:$EZ$2076,MATCH($B70&amp;$D70&amp;$B$6,Raw!$A$6:$A$2076,0),MATCH(AF$6,Raw!$H$5:$EZ$5,0))/60/60/24,"-")</f>
        <v>0.10751157407407408</v>
      </c>
      <c r="AG70" s="195">
        <f>IFERROR(INDEX(Raw!$H$6:$EZ$2076,MATCH($B70&amp;$D70&amp;$B$6,Raw!$A$6:$A$2076,0),MATCH(AG$6,Raw!$H$5:$EZ$5,0))/60/60/24,"-")</f>
        <v>0.24454861111111112</v>
      </c>
      <c r="AI70" s="149">
        <f>IFERROR(INDEX(Raw!$H$6:$EZ$2076,MATCH($B70&amp;$D70&amp;$B$6,Raw!$A$6:$A$2076,0),MATCH(AI$6,Raw!$H$5:$EZ$5,0)),"-")</f>
        <v>20226</v>
      </c>
      <c r="AJ70" s="312"/>
      <c r="AK70" s="149">
        <f>IFERROR(INDEX(Raw!$H$6:$EZ$2076,MATCH($B70&amp;$D70&amp;$B$6,Raw!$A$6:$A$2076,0),MATCH(AK$6,Raw!$H$5:$EZ$5,0)),"-")</f>
        <v>8656</v>
      </c>
    </row>
    <row r="71" spans="1:37" s="38" customFormat="1" x14ac:dyDescent="0.25">
      <c r="A71" s="188">
        <f t="shared" si="23"/>
        <v>44593</v>
      </c>
      <c r="B71" s="145" t="s">
        <v>131</v>
      </c>
      <c r="C71" s="181" t="s">
        <v>141</v>
      </c>
      <c r="D71" s="2" t="s">
        <v>141</v>
      </c>
      <c r="E71" s="149">
        <f>IFERROR(INDEX(Raw!$H$6:$EZ$2076,MATCH($B71&amp;$D71&amp;$B$6,Raw!$A$6:$A$2076,0),MATCH(E$6,Raw!$H$5:$EZ$5,0)),"-")</f>
        <v>67526</v>
      </c>
      <c r="F71" s="149"/>
      <c r="G71" s="149">
        <f>IFERROR(INDEX(Raw!$H$6:$EZ$2076,MATCH($B71&amp;$D71&amp;$B$6,Raw!$A$6:$A$2076,0),MATCH(G$6,Raw!$H$5:$EZ$5,0))/60/60,"-")</f>
        <v>9954.0352777777789</v>
      </c>
      <c r="H71" s="364">
        <f>IFERROR(INDEX(Raw!$H$6:$EZ$2076,MATCH($B71&amp;$D71&amp;$B$6,Raw!$A$6:$A$2076,0),MATCH(H$6,Raw!$H$5:$EZ$5,0))/60/60/24,"-")</f>
        <v>6.145833333333333E-3</v>
      </c>
      <c r="I71" s="368">
        <f>IFERROR(INDEX(Raw!$H$6:$EZ$2076,MATCH($B71&amp;$D71&amp;$B$6,Raw!$A$6:$A$2076,0),MATCH(I$6,Raw!$H$5:$EZ$5,0))/60/60/24,"-")</f>
        <v>1.091435185185185E-2</v>
      </c>
      <c r="J71" s="149"/>
      <c r="K71" s="149">
        <f>IFERROR(INDEX(Raw!$H$6:$EZ$2076,MATCH($B71&amp;$D71&amp;$B$6,Raw!$A$6:$A$2076,0),MATCH(K$6,Raw!$H$5:$EZ$5,0)),"-")</f>
        <v>44220</v>
      </c>
      <c r="L71" s="149"/>
      <c r="M71" s="149">
        <f>IFERROR(INDEX(Raw!$H$6:$EZ$2076,MATCH($B71&amp;$D71&amp;$B$6,Raw!$A$6:$A$2076,0),MATCH(M$6,Raw!$H$5:$EZ$5,0))/60/60,"-")</f>
        <v>8604.6555555555551</v>
      </c>
      <c r="N71" s="364">
        <f>IFERROR(INDEX(Raw!$H$6:$EZ$2076,MATCH($B71&amp;$D71&amp;$B$6,Raw!$A$6:$A$2076,0),MATCH(N$6,Raw!$H$5:$EZ$5,0))/60/60/24,"-")</f>
        <v>8.113425925925925E-3</v>
      </c>
      <c r="O71" s="365">
        <f>IFERROR(INDEX(Raw!$H$6:$EZ$2076,MATCH($B71&amp;$D71&amp;$B$6,Raw!$A$6:$A$2076,0),MATCH(O$6,Raw!$H$5:$EZ$5,0))/60/60/24,"-")</f>
        <v>1.4930555555555556E-2</v>
      </c>
      <c r="P71" s="149"/>
      <c r="Q71" s="149">
        <f>IFERROR(INDEX(Raw!$H$6:$EZ$2076,MATCH($B71&amp;$D71&amp;$B$6,Raw!$A$6:$A$2076,0),MATCH(Q$6,Raw!$H$5:$EZ$5,0)),"-")</f>
        <v>349253</v>
      </c>
      <c r="R71" s="149"/>
      <c r="S71" s="149">
        <f>IFERROR(INDEX(Raw!$H$6:$EZ$2076,MATCH($B71&amp;$D71&amp;$B$6,Raw!$A$6:$A$2076,0),MATCH(S$6,Raw!$H$5:$EZ$5,0))/60/60,"-")</f>
        <v>245147.95250000001</v>
      </c>
      <c r="T71" s="195">
        <f>IFERROR(INDEX(Raw!$H$6:$EZ$2076,MATCH($B71&amp;$D71&amp;$B$6,Raw!$A$6:$A$2076,0),MATCH(T$6,Raw!$H$5:$EZ$5,0))/60/60/24,"-")</f>
        <v>2.9247685185185186E-2</v>
      </c>
      <c r="U71" s="195">
        <f>IFERROR(INDEX(Raw!$H$6:$EZ$2076,MATCH($B71&amp;$D71&amp;$B$6,Raw!$A$6:$A$2076,0),MATCH(U$6,Raw!$H$5:$EZ$5,0))/60/60/24,"-")</f>
        <v>6.3831018518518523E-2</v>
      </c>
      <c r="V71" s="149"/>
      <c r="W71" s="149">
        <f>IFERROR(INDEX(Raw!$H$6:$EZ$2076,MATCH($B71&amp;$D71&amp;$B$6,Raw!$A$6:$A$2076,0),MATCH(W$6,Raw!$H$5:$EZ$5,0)),"-")</f>
        <v>115717</v>
      </c>
      <c r="X71" s="149"/>
      <c r="Y71" s="149">
        <f>IFERROR(INDEX(Raw!$H$6:$EZ$2076,MATCH($B71&amp;$D71&amp;$B$6,Raw!$A$6:$A$2076,0),MATCH(Y$6,Raw!$H$5:$EZ$5,0))/60/60,"-")</f>
        <v>262700.27916666667</v>
      </c>
      <c r="Z71" s="195">
        <f>IFERROR(INDEX(Raw!$H$6:$EZ$2076,MATCH($B71&amp;$D71&amp;$B$6,Raw!$A$6:$A$2076,0),MATCH(Z$6,Raw!$H$5:$EZ$5,0))/60/60/24,"-")</f>
        <v>9.4594907407407405E-2</v>
      </c>
      <c r="AA71" s="195">
        <f>IFERROR(INDEX(Raw!$H$6:$EZ$2076,MATCH($B71&amp;$D71&amp;$B$6,Raw!$A$6:$A$2076,0),MATCH(AA$6,Raw!$H$5:$EZ$5,0))/60/60/24,"-")</f>
        <v>0.229375</v>
      </c>
      <c r="AB71" s="149"/>
      <c r="AC71" s="149">
        <f>IFERROR(INDEX(Raw!$H$6:$EZ$2076,MATCH($B71&amp;$D71&amp;$B$6,Raw!$A$6:$A$2076,0),MATCH(AC$6,Raw!$H$5:$EZ$5,0)),"-")</f>
        <v>4121</v>
      </c>
      <c r="AD71" s="149"/>
      <c r="AE71" s="149">
        <f>IFERROR(INDEX(Raw!$H$6:$EZ$2076,MATCH($B71&amp;$D71&amp;$B$6,Raw!$A$6:$A$2076,0),MATCH(AE$6,Raw!$H$5:$EZ$5,0))/60/60,"-")</f>
        <v>12461.624444444444</v>
      </c>
      <c r="AF71" s="195">
        <f>IFERROR(INDEX(Raw!$H$6:$EZ$2076,MATCH($B71&amp;$D71&amp;$B$6,Raw!$A$6:$A$2076,0),MATCH(AF$6,Raw!$H$5:$EZ$5,0))/60/60/24,"-")</f>
        <v>0.12599537037037037</v>
      </c>
      <c r="AG71" s="195">
        <f>IFERROR(INDEX(Raw!$H$6:$EZ$2076,MATCH($B71&amp;$D71&amp;$B$6,Raw!$A$6:$A$2076,0),MATCH(AG$6,Raw!$H$5:$EZ$5,0))/60/60/24,"-")</f>
        <v>0.28634259259259259</v>
      </c>
      <c r="AI71" s="149">
        <f>IFERROR(INDEX(Raw!$H$6:$EZ$2076,MATCH($B71&amp;$D71&amp;$B$6,Raw!$A$6:$A$2076,0),MATCH(AI$6,Raw!$H$5:$EZ$5,0)),"-")</f>
        <v>4704</v>
      </c>
      <c r="AJ71" s="312"/>
      <c r="AK71" s="149">
        <f>IFERROR(INDEX(Raw!$H$6:$EZ$2076,MATCH($B71&amp;$D71&amp;$B$6,Raw!$A$6:$A$2076,0),MATCH(AK$6,Raw!$H$5:$EZ$5,0)),"-")</f>
        <v>7918</v>
      </c>
    </row>
    <row r="72" spans="1:37" s="38" customFormat="1" x14ac:dyDescent="0.25">
      <c r="A72" s="188">
        <f t="shared" si="23"/>
        <v>44621</v>
      </c>
      <c r="B72" s="145" t="s">
        <v>131</v>
      </c>
      <c r="C72" s="74" t="s">
        <v>142</v>
      </c>
      <c r="D72" s="95" t="s">
        <v>142</v>
      </c>
      <c r="E72" s="152">
        <f>IFERROR(INDEX(Raw!$H$6:$EZ$2076,MATCH($B72&amp;$D72&amp;$B$6,Raw!$A$6:$A$2076,0),MATCH(E$6,Raw!$H$5:$EZ$5,0)),"-")</f>
        <v>81857</v>
      </c>
      <c r="F72" s="152"/>
      <c r="G72" s="152">
        <f>IFERROR(INDEX(Raw!$H$6:$EZ$2076,MATCH($B72&amp;$D72&amp;$B$6,Raw!$A$6:$A$2076,0),MATCH(G$6,Raw!$H$5:$EZ$5,0))/60/60,"-")</f>
        <v>13078.207777777778</v>
      </c>
      <c r="H72" s="369">
        <f>IFERROR(INDEX(Raw!$H$6:$EZ$2076,MATCH($B72&amp;$D72&amp;$B$6,Raw!$A$6:$A$2076,0),MATCH(H$6,Raw!$H$5:$EZ$5,0))/60/60/24,"-")</f>
        <v>6.6550925925925935E-3</v>
      </c>
      <c r="I72" s="370">
        <f>IFERROR(INDEX(Raw!$H$6:$EZ$2076,MATCH($B72&amp;$D72&amp;$B$6,Raw!$A$6:$A$2076,0),MATCH(I$6,Raw!$H$5:$EZ$5,0))/60/60/24,"-")</f>
        <v>1.1689814814814814E-2</v>
      </c>
      <c r="J72" s="149"/>
      <c r="K72" s="152">
        <f>IFERROR(INDEX(Raw!$H$6:$EZ$2076,MATCH($B72&amp;$D72&amp;$B$6,Raw!$A$6:$A$2076,0),MATCH(K$6,Raw!$H$5:$EZ$5,0)),"-")</f>
        <v>53605</v>
      </c>
      <c r="L72" s="152"/>
      <c r="M72" s="152">
        <f>IFERROR(INDEX(Raw!$H$6:$EZ$2076,MATCH($B72&amp;$D72&amp;$B$6,Raw!$A$6:$A$2076,0),MATCH(M$6,Raw!$H$5:$EZ$5,0))/60/60,"-")</f>
        <v>11236.781388888889</v>
      </c>
      <c r="N72" s="369">
        <f>IFERROR(INDEX(Raw!$H$6:$EZ$2076,MATCH($B72&amp;$D72&amp;$B$6,Raw!$A$6:$A$2076,0),MATCH(N$6,Raw!$H$5:$EZ$5,0))/60/60/24,"-")</f>
        <v>8.7384259259259255E-3</v>
      </c>
      <c r="O72" s="370">
        <f>IFERROR(INDEX(Raw!$H$6:$EZ$2076,MATCH($B72&amp;$D72&amp;$B$6,Raw!$A$6:$A$2076,0),MATCH(O$6,Raw!$H$5:$EZ$5,0))/60/60/24,"-")</f>
        <v>1.6030092592592592E-2</v>
      </c>
      <c r="P72" s="149"/>
      <c r="Q72" s="152">
        <f>IFERROR(INDEX(Raw!$H$6:$EZ$2076,MATCH($B72&amp;$D72&amp;$B$6,Raw!$A$6:$A$2076,0),MATCH(Q$6,Raw!$H$5:$EZ$5,0)),"-")</f>
        <v>390792</v>
      </c>
      <c r="R72" s="149"/>
      <c r="S72" s="152">
        <f>IFERROR(INDEX(Raw!$H$6:$EZ$2076,MATCH($B72&amp;$D72&amp;$B$6,Raw!$A$6:$A$2076,0),MATCH(S$6,Raw!$H$5:$EZ$5,0))/60/60,"-")</f>
        <v>397843.08555555553</v>
      </c>
      <c r="T72" s="255">
        <f>IFERROR(INDEX(Raw!$H$6:$EZ$2076,MATCH($B72&amp;$D72&amp;$B$6,Raw!$A$6:$A$2076,0),MATCH(T$6,Raw!$H$5:$EZ$5,0))/60/60/24,"-")</f>
        <v>4.2418981481481481E-2</v>
      </c>
      <c r="U72" s="255">
        <f>IFERROR(INDEX(Raw!$H$6:$EZ$2076,MATCH($B72&amp;$D72&amp;$B$6,Raw!$A$6:$A$2076,0),MATCH(U$6,Raw!$H$5:$EZ$5,0))/60/60/24,"-")</f>
        <v>9.525462962962962E-2</v>
      </c>
      <c r="V72" s="149"/>
      <c r="W72" s="152">
        <f>IFERROR(INDEX(Raw!$H$6:$EZ$2076,MATCH($B72&amp;$D72&amp;$B$6,Raw!$A$6:$A$2076,0),MATCH(W$6,Raw!$H$5:$EZ$5,0)),"-")</f>
        <v>109031</v>
      </c>
      <c r="X72" s="152"/>
      <c r="Y72" s="152">
        <f>IFERROR(INDEX(Raw!$H$6:$EZ$2076,MATCH($B72&amp;$D72&amp;$B$6,Raw!$A$6:$A$2076,0),MATCH(Y$6,Raw!$H$5:$EZ$5,0))/60/60,"-")</f>
        <v>378338.94305555552</v>
      </c>
      <c r="Z72" s="255">
        <f>IFERROR(INDEX(Raw!$H$6:$EZ$2076,MATCH($B72&amp;$D72&amp;$B$6,Raw!$A$6:$A$2076,0),MATCH(Z$6,Raw!$H$5:$EZ$5,0))/60/60/24,"-")</f>
        <v>0.14458333333333331</v>
      </c>
      <c r="AA72" s="255">
        <f>IFERROR(INDEX(Raw!$H$6:$EZ$2076,MATCH($B72&amp;$D72&amp;$B$6,Raw!$A$6:$A$2076,0),MATCH(AA$6,Raw!$H$5:$EZ$5,0))/60/60/24,"-")</f>
        <v>0.35872685185185188</v>
      </c>
      <c r="AB72" s="149"/>
      <c r="AC72" s="152">
        <f>IFERROR(INDEX(Raw!$H$6:$EZ$2076,MATCH($B72&amp;$D72&amp;$B$6,Raw!$A$6:$A$2076,0),MATCH(AC$6,Raw!$H$5:$EZ$5,0)),"-")</f>
        <v>3792</v>
      </c>
      <c r="AD72" s="152"/>
      <c r="AE72" s="152">
        <f>IFERROR(INDEX(Raw!$H$6:$EZ$2076,MATCH($B72&amp;$D72&amp;$B$6,Raw!$A$6:$A$2076,0),MATCH(AE$6,Raw!$H$5:$EZ$5,0))/60/60,"-")</f>
        <v>15652.710555555555</v>
      </c>
      <c r="AF72" s="255">
        <f>IFERROR(INDEX(Raw!$H$6:$EZ$2076,MATCH($B72&amp;$D72&amp;$B$6,Raw!$A$6:$A$2076,0),MATCH(AF$6,Raw!$H$5:$EZ$5,0))/60/60/24,"-")</f>
        <v>0.17199074074074072</v>
      </c>
      <c r="AG72" s="255">
        <f>IFERROR(INDEX(Raw!$H$6:$EZ$2076,MATCH($B72&amp;$D72&amp;$B$6,Raw!$A$6:$A$2076,0),MATCH(AG$6,Raw!$H$5:$EZ$5,0))/60/60/24,"-")</f>
        <v>0.41391203703703705</v>
      </c>
      <c r="AI72" s="152">
        <f>IFERROR(INDEX(Raw!$H$6:$EZ$2076,MATCH($B72&amp;$D72&amp;$B$6,Raw!$A$6:$A$2076,0),MATCH(AI$6,Raw!$H$5:$EZ$5,0)),"-")</f>
        <v>5597</v>
      </c>
      <c r="AJ72" s="312"/>
      <c r="AK72" s="152">
        <f>IFERROR(INDEX(Raw!$H$6:$EZ$2076,MATCH($B72&amp;$D72&amp;$B$6,Raw!$A$6:$A$2076,0),MATCH(AK$6,Raw!$H$5:$EZ$5,0)),"-")</f>
        <v>7996</v>
      </c>
    </row>
    <row r="73" spans="1:37" s="38" customFormat="1" ht="17.5" x14ac:dyDescent="0.35">
      <c r="A73" s="188">
        <f t="shared" si="23"/>
        <v>44652</v>
      </c>
      <c r="B73" s="146" t="s">
        <v>147</v>
      </c>
      <c r="C73" s="98" t="s">
        <v>143</v>
      </c>
      <c r="D73" s="99" t="s">
        <v>143</v>
      </c>
      <c r="E73" s="149">
        <f>IFERROR(INDEX(Raw!$H$6:$EZ$2076,MATCH($B73&amp;$D73&amp;$B$6,Raw!$A$6:$A$2076,0),MATCH(E$6,Raw!$H$5:$EZ$5,0)),"-")</f>
        <v>76547</v>
      </c>
      <c r="F73" s="149"/>
      <c r="G73" s="149">
        <f>IFERROR(INDEX(Raw!$H$6:$EZ$2076,MATCH($B73&amp;$D73&amp;$B$6,Raw!$A$6:$A$2076,0),MATCH(G$6,Raw!$H$5:$EZ$5,0))/60/60,"-")</f>
        <v>11523.825277777778</v>
      </c>
      <c r="H73" s="364">
        <f>IFERROR(INDEX(Raw!$H$6:$EZ$2076,MATCH($B73&amp;$D73&amp;$B$6,Raw!$A$6:$A$2076,0),MATCH(H$6,Raw!$H$5:$EZ$5,0))/60/60/24,"-")</f>
        <v>6.2731481481481484E-3</v>
      </c>
      <c r="I73" s="368">
        <f>IFERROR(INDEX(Raw!$H$6:$EZ$2076,MATCH($B73&amp;$D73&amp;$B$6,Raw!$A$6:$A$2076,0),MATCH(I$6,Raw!$H$5:$EZ$5,0))/60/60/24,"-")</f>
        <v>1.1203703703703704E-2</v>
      </c>
      <c r="J73" s="149"/>
      <c r="K73" s="149">
        <f>IFERROR(INDEX(Raw!$H$6:$EZ$2076,MATCH($B73&amp;$D73&amp;$B$6,Raw!$A$6:$A$2076,0),MATCH(K$6,Raw!$H$5:$EZ$5,0)),"-")</f>
        <v>49681</v>
      </c>
      <c r="L73" s="149"/>
      <c r="M73" s="149">
        <f>IFERROR(INDEX(Raw!$H$6:$EZ$2076,MATCH($B73&amp;$D73&amp;$B$6,Raw!$A$6:$A$2076,0),MATCH(M$6,Raw!$H$5:$EZ$5,0))/60/60,"-")</f>
        <v>9764.3941666666669</v>
      </c>
      <c r="N73" s="364">
        <f>IFERROR(INDEX(Raw!$H$6:$EZ$2076,MATCH($B73&amp;$D73&amp;$B$6,Raw!$A$6:$A$2076,0),MATCH(N$6,Raw!$H$5:$EZ$5,0))/60/60/24,"-")</f>
        <v>8.1944444444444452E-3</v>
      </c>
      <c r="O73" s="365">
        <f>IFERROR(INDEX(Raw!$H$6:$EZ$2076,MATCH($B73&amp;$D73&amp;$B$6,Raw!$A$6:$A$2076,0),MATCH(O$6,Raw!$H$5:$EZ$5,0))/60/60/24,"-")</f>
        <v>1.5092592592592593E-2</v>
      </c>
      <c r="P73" s="149"/>
      <c r="Q73" s="149">
        <f>IFERROR(INDEX(Raw!$H$6:$EZ$2076,MATCH($B73&amp;$D73&amp;$B$6,Raw!$A$6:$A$2076,0),MATCH(Q$6,Raw!$H$5:$EZ$5,0)),"-")</f>
        <v>369655</v>
      </c>
      <c r="R73" s="149"/>
      <c r="S73" s="149">
        <f>IFERROR(INDEX(Raw!$H$6:$EZ$2076,MATCH($B73&amp;$D73&amp;$B$6,Raw!$A$6:$A$2076,0),MATCH(S$6,Raw!$H$5:$EZ$5,0))/60/60,"-")</f>
        <v>315907.47611111111</v>
      </c>
      <c r="T73" s="195">
        <f>IFERROR(INDEX(Raw!$H$6:$EZ$2076,MATCH($B73&amp;$D73&amp;$B$6,Raw!$A$6:$A$2076,0),MATCH(T$6,Raw!$H$5:$EZ$5,0))/60/60/24,"-")</f>
        <v>3.5613425925925923E-2</v>
      </c>
      <c r="U73" s="195">
        <f>IFERROR(INDEX(Raw!$H$6:$EZ$2076,MATCH($B73&amp;$D73&amp;$B$6,Raw!$A$6:$A$2076,0),MATCH(U$6,Raw!$H$5:$EZ$5,0))/60/60/24,"-")</f>
        <v>8.082175925925926E-2</v>
      </c>
      <c r="V73" s="149"/>
      <c r="W73" s="149">
        <f>IFERROR(INDEX(Raw!$H$6:$EZ$2076,MATCH($B73&amp;$D73&amp;$B$6,Raw!$A$6:$A$2076,0),MATCH(W$6,Raw!$H$5:$EZ$5,0)),"-")</f>
        <v>115155</v>
      </c>
      <c r="X73" s="149"/>
      <c r="Y73" s="149">
        <f>IFERROR(INDEX(Raw!$H$6:$EZ$2076,MATCH($B73&amp;$D73&amp;$B$6,Raw!$A$6:$A$2076,0),MATCH(Y$6,Raw!$H$5:$EZ$5,0))/60/60,"-")</f>
        <v>304736.17166666669</v>
      </c>
      <c r="Z73" s="195">
        <f>IFERROR(INDEX(Raw!$H$6:$EZ$2076,MATCH($B73&amp;$D73&amp;$B$6,Raw!$A$6:$A$2076,0),MATCH(Z$6,Raw!$H$5:$EZ$5,0))/60/60/24,"-")</f>
        <v>0.1102662037037037</v>
      </c>
      <c r="AA73" s="195">
        <f>IFERROR(INDEX(Raw!$H$6:$EZ$2076,MATCH($B73&amp;$D73&amp;$B$6,Raw!$A$6:$A$2076,0),MATCH(AA$6,Raw!$H$5:$EZ$5,0))/60/60/24,"-")</f>
        <v>0.27892361111111108</v>
      </c>
      <c r="AB73" s="149"/>
      <c r="AC73" s="149">
        <f>IFERROR(INDEX(Raw!$H$6:$EZ$2076,MATCH($B73&amp;$D73&amp;$B$6,Raw!$A$6:$A$2076,0),MATCH(AC$6,Raw!$H$5:$EZ$5,0)),"-")</f>
        <v>4363</v>
      </c>
      <c r="AD73" s="149"/>
      <c r="AE73" s="149">
        <f>IFERROR(INDEX(Raw!$H$6:$EZ$2076,MATCH($B73&amp;$D73&amp;$B$6,Raw!$A$6:$A$2076,0),MATCH(AE$6,Raw!$H$5:$EZ$5,0))/60/60,"-")</f>
        <v>13673.872777777779</v>
      </c>
      <c r="AF73" s="195">
        <f>IFERROR(INDEX(Raw!$H$6:$EZ$2076,MATCH($B73&amp;$D73&amp;$B$6,Raw!$A$6:$A$2076,0),MATCH(AF$6,Raw!$H$5:$EZ$5,0))/60/60/24,"-")</f>
        <v>0.13059027777777779</v>
      </c>
      <c r="AG73" s="195">
        <f>IFERROR(INDEX(Raw!$H$6:$EZ$2076,MATCH($B73&amp;$D73&amp;$B$6,Raw!$A$6:$A$2076,0),MATCH(AG$6,Raw!$H$5:$EZ$5,0))/60/60/24,"-")</f>
        <v>0.32039351851851855</v>
      </c>
      <c r="AI73" s="149">
        <f>IFERROR(INDEX(Raw!$H$6:$EZ$2076,MATCH($B73&amp;$D73&amp;$B$6,Raw!$A$6:$A$2076,0),MATCH(AI$6,Raw!$H$5:$EZ$5,0)),"-")</f>
        <v>5057</v>
      </c>
      <c r="AJ73" s="312"/>
      <c r="AK73" s="149">
        <f>IFERROR(INDEX(Raw!$H$6:$EZ$2076,MATCH($B73&amp;$D73&amp;$B$6,Raw!$A$6:$A$2076,0),MATCH(AK$6,Raw!$H$5:$EZ$5,0)),"-")</f>
        <v>7560</v>
      </c>
    </row>
    <row r="74" spans="1:37" s="38" customFormat="1" x14ac:dyDescent="0.25">
      <c r="A74" s="188">
        <f t="shared" si="23"/>
        <v>44682</v>
      </c>
      <c r="B74" s="145" t="s">
        <v>147</v>
      </c>
      <c r="C74" s="38" t="s">
        <v>144</v>
      </c>
      <c r="D74" s="2" t="s">
        <v>144</v>
      </c>
      <c r="E74" s="149">
        <f>IFERROR(INDEX(Raw!$H$6:$EZ$2076,MATCH($B74&amp;$D74&amp;$B$6,Raw!$A$6:$A$2076,0),MATCH(E$6,Raw!$H$5:$EZ$5,0)),"-")</f>
        <v>77933</v>
      </c>
      <c r="F74" s="149"/>
      <c r="G74" s="149">
        <f>IFERROR(INDEX(Raw!$H$6:$EZ$2076,MATCH($B74&amp;$D74&amp;$B$6,Raw!$A$6:$A$2076,0),MATCH(G$6,Raw!$H$5:$EZ$5,0))/60/60,"-")</f>
        <v>11164.310555555556</v>
      </c>
      <c r="H74" s="364">
        <f>IFERROR(INDEX(Raw!$H$6:$EZ$2076,MATCH($B74&amp;$D74&amp;$B$6,Raw!$A$6:$A$2076,0),MATCH(H$6,Raw!$H$5:$EZ$5,0))/60/60/24,"-")</f>
        <v>5.9722222222222225E-3</v>
      </c>
      <c r="I74" s="368">
        <f>IFERROR(INDEX(Raw!$H$6:$EZ$2076,MATCH($B74&amp;$D74&amp;$B$6,Raw!$A$6:$A$2076,0),MATCH(I$6,Raw!$H$5:$EZ$5,0))/60/60/24,"-")</f>
        <v>1.0601851851851854E-2</v>
      </c>
      <c r="J74" s="149"/>
      <c r="K74" s="149">
        <f>IFERROR(INDEX(Raw!$H$6:$EZ$2076,MATCH($B74&amp;$D74&amp;$B$6,Raw!$A$6:$A$2076,0),MATCH(K$6,Raw!$H$5:$EZ$5,0)),"-")</f>
        <v>51019</v>
      </c>
      <c r="L74" s="149"/>
      <c r="M74" s="149">
        <f>IFERROR(INDEX(Raw!$H$6:$EZ$2076,MATCH($B74&amp;$D74&amp;$B$6,Raw!$A$6:$A$2076,0),MATCH(M$6,Raw!$H$5:$EZ$5,0))/60/60,"-")</f>
        <v>9642.1833333333325</v>
      </c>
      <c r="N74" s="364">
        <f>IFERROR(INDEX(Raw!$H$6:$EZ$2076,MATCH($B74&amp;$D74&amp;$B$6,Raw!$A$6:$A$2076,0),MATCH(N$6,Raw!$H$5:$EZ$5,0))/60/60/24,"-")</f>
        <v>7.8703703703703713E-3</v>
      </c>
      <c r="O74" s="365">
        <f>IFERROR(INDEX(Raw!$H$6:$EZ$2076,MATCH($B74&amp;$D74&amp;$B$6,Raw!$A$6:$A$2076,0),MATCH(O$6,Raw!$H$5:$EZ$5,0))/60/60/24,"-")</f>
        <v>1.4618055555555556E-2</v>
      </c>
      <c r="P74" s="149"/>
      <c r="Q74" s="149">
        <f>IFERROR(INDEX(Raw!$H$6:$EZ$2076,MATCH($B74&amp;$D74&amp;$B$6,Raw!$A$6:$A$2076,0),MATCH(Q$6,Raw!$H$5:$EZ$5,0)),"-")</f>
        <v>381900</v>
      </c>
      <c r="R74" s="149"/>
      <c r="S74" s="149">
        <f>IFERROR(INDEX(Raw!$H$6:$EZ$2076,MATCH($B74&amp;$D74&amp;$B$6,Raw!$A$6:$A$2076,0),MATCH(S$6,Raw!$H$5:$EZ$5,0))/60/60,"-")</f>
        <v>254002.595</v>
      </c>
      <c r="T74" s="195">
        <f>IFERROR(INDEX(Raw!$H$6:$EZ$2076,MATCH($B74&amp;$D74&amp;$B$6,Raw!$A$6:$A$2076,0),MATCH(T$6,Raw!$H$5:$EZ$5,0))/60/60/24,"-")</f>
        <v>2.7708333333333331E-2</v>
      </c>
      <c r="U74" s="195">
        <f>IFERROR(INDEX(Raw!$H$6:$EZ$2076,MATCH($B74&amp;$D74&amp;$B$6,Raw!$A$6:$A$2076,0),MATCH(U$6,Raw!$H$5:$EZ$5,0))/60/60/24,"-")</f>
        <v>5.9571759259259255E-2</v>
      </c>
      <c r="V74" s="149"/>
      <c r="W74" s="149">
        <f>IFERROR(INDEX(Raw!$H$6:$EZ$2076,MATCH($B74&amp;$D74&amp;$B$6,Raw!$A$6:$A$2076,0),MATCH(W$6,Raw!$H$5:$EZ$5,0)),"-")</f>
        <v>130150</v>
      </c>
      <c r="X74" s="149"/>
      <c r="Y74" s="149">
        <f>IFERROR(INDEX(Raw!$H$6:$EZ$2076,MATCH($B74&amp;$D74&amp;$B$6,Raw!$A$6:$A$2076,0),MATCH(Y$6,Raw!$H$5:$EZ$5,0))/60/60,"-")</f>
        <v>280862.05138888885</v>
      </c>
      <c r="Z74" s="195">
        <f>IFERROR(INDEX(Raw!$H$6:$EZ$2076,MATCH($B74&amp;$D74&amp;$B$6,Raw!$A$6:$A$2076,0),MATCH(Z$6,Raw!$H$5:$EZ$5,0))/60/60/24,"-")</f>
        <v>8.9918981481481475E-2</v>
      </c>
      <c r="AA74" s="195">
        <f>IFERROR(INDEX(Raw!$H$6:$EZ$2076,MATCH($B74&amp;$D74&amp;$B$6,Raw!$A$6:$A$2076,0),MATCH(AA$6,Raw!$H$5:$EZ$5,0))/60/60/24,"-")</f>
        <v>0.22357638888888887</v>
      </c>
      <c r="AB74" s="149"/>
      <c r="AC74" s="149">
        <f>IFERROR(INDEX(Raw!$H$6:$EZ$2076,MATCH($B74&amp;$D74&amp;$B$6,Raw!$A$6:$A$2076,0),MATCH(AC$6,Raw!$H$5:$EZ$5,0)),"-")</f>
        <v>4515</v>
      </c>
      <c r="AD74" s="149"/>
      <c r="AE74" s="149">
        <f>IFERROR(INDEX(Raw!$H$6:$EZ$2076,MATCH($B74&amp;$D74&amp;$B$6,Raw!$A$6:$A$2076,0),MATCH(AE$6,Raw!$H$5:$EZ$5,0))/60/60,"-")</f>
        <v>12639.046944444444</v>
      </c>
      <c r="AF74" s="195">
        <f>IFERROR(INDEX(Raw!$H$6:$EZ$2076,MATCH($B74&amp;$D74&amp;$B$6,Raw!$A$6:$A$2076,0),MATCH(AF$6,Raw!$H$5:$EZ$5,0))/60/60/24,"-")</f>
        <v>0.11664351851851852</v>
      </c>
      <c r="AG74" s="195">
        <f>IFERROR(INDEX(Raw!$H$6:$EZ$2076,MATCH($B74&amp;$D74&amp;$B$6,Raw!$A$6:$A$2076,0),MATCH(AG$6,Raw!$H$5:$EZ$5,0))/60/60/24,"-")</f>
        <v>0.29173611111111114</v>
      </c>
      <c r="AI74" s="149">
        <f>IFERROR(INDEX(Raw!$H$6:$EZ$2076,MATCH($B74&amp;$D74&amp;$B$6,Raw!$A$6:$A$2076,0),MATCH(AI$6,Raw!$H$5:$EZ$5,0)),"-")</f>
        <v>5184</v>
      </c>
      <c r="AJ74" s="312"/>
      <c r="AK74" s="149">
        <f>IFERROR(INDEX(Raw!$H$6:$EZ$2076,MATCH($B74&amp;$D74&amp;$B$6,Raw!$A$6:$A$2076,0),MATCH(AK$6,Raw!$H$5:$EZ$5,0)),"-")</f>
        <v>9101</v>
      </c>
    </row>
    <row r="75" spans="1:37" s="38" customFormat="1" x14ac:dyDescent="0.25">
      <c r="A75" s="188">
        <f t="shared" si="23"/>
        <v>44713</v>
      </c>
      <c r="B75" s="145" t="s">
        <v>147</v>
      </c>
      <c r="C75" s="74" t="s">
        <v>145</v>
      </c>
      <c r="D75" s="95" t="s">
        <v>145</v>
      </c>
      <c r="E75" s="149">
        <f>IFERROR(INDEX(Raw!$H$6:$EZ$2076,MATCH($B75&amp;$D75&amp;$B$6,Raw!$A$6:$A$2076,0),MATCH(E$6,Raw!$H$5:$EZ$5,0)),"-")</f>
        <v>79436</v>
      </c>
      <c r="F75" s="149"/>
      <c r="G75" s="149">
        <f>IFERROR(INDEX(Raw!$H$6:$EZ$2076,MATCH($B75&amp;$D75&amp;$B$6,Raw!$A$6:$A$2076,0),MATCH(G$6,Raw!$H$5:$EZ$5,0))/60/60,"-")</f>
        <v>12036.124722222221</v>
      </c>
      <c r="H75" s="364">
        <f>IFERROR(INDEX(Raw!$H$6:$EZ$2076,MATCH($B75&amp;$D75&amp;$B$6,Raw!$A$6:$A$2076,0),MATCH(H$6,Raw!$H$5:$EZ$5,0))/60/60/24,"-")</f>
        <v>6.3078703703703708E-3</v>
      </c>
      <c r="I75" s="368">
        <f>IFERROR(INDEX(Raw!$H$6:$EZ$2076,MATCH($B75&amp;$D75&amp;$B$6,Raw!$A$6:$A$2076,0),MATCH(I$6,Raw!$H$5:$EZ$5,0))/60/60/24,"-")</f>
        <v>1.1145833333333334E-2</v>
      </c>
      <c r="J75" s="149"/>
      <c r="K75" s="149">
        <f>IFERROR(INDEX(Raw!$H$6:$EZ$2076,MATCH($B75&amp;$D75&amp;$B$6,Raw!$A$6:$A$2076,0),MATCH(K$6,Raw!$H$5:$EZ$5,0)),"-")</f>
        <v>52031</v>
      </c>
      <c r="L75" s="149"/>
      <c r="M75" s="149">
        <f>IFERROR(INDEX(Raw!$H$6:$EZ$2076,MATCH($B75&amp;$D75&amp;$B$6,Raw!$A$6:$A$2076,0),MATCH(M$6,Raw!$H$5:$EZ$5,0))/60/60,"-")</f>
        <v>10362.382222222222</v>
      </c>
      <c r="N75" s="364">
        <f>IFERROR(INDEX(Raw!$H$6:$EZ$2076,MATCH($B75&amp;$D75&amp;$B$6,Raw!$A$6:$A$2076,0),MATCH(N$6,Raw!$H$5:$EZ$5,0))/60/60/24,"-")</f>
        <v>8.2986111111111108E-3</v>
      </c>
      <c r="O75" s="365">
        <f>IFERROR(INDEX(Raw!$H$6:$EZ$2076,MATCH($B75&amp;$D75&amp;$B$6,Raw!$A$6:$A$2076,0),MATCH(O$6,Raw!$H$5:$EZ$5,0))/60/60/24,"-")</f>
        <v>1.5300925925925926E-2</v>
      </c>
      <c r="P75" s="149"/>
      <c r="Q75" s="149">
        <f>IFERROR(INDEX(Raw!$H$6:$EZ$2076,MATCH($B75&amp;$D75&amp;$B$6,Raw!$A$6:$A$2076,0),MATCH(Q$6,Raw!$H$5:$EZ$5,0)),"-")</f>
        <v>373007</v>
      </c>
      <c r="R75" s="149"/>
      <c r="S75" s="149">
        <f>IFERROR(INDEX(Raw!$H$6:$EZ$2076,MATCH($B75&amp;$D75&amp;$B$6,Raw!$A$6:$A$2076,0),MATCH(S$6,Raw!$H$5:$EZ$5,0))/60/60,"-")</f>
        <v>319710.36499999999</v>
      </c>
      <c r="T75" s="195">
        <f>IFERROR(INDEX(Raw!$H$6:$EZ$2076,MATCH($B75&amp;$D75&amp;$B$6,Raw!$A$6:$A$2076,0),MATCH(T$6,Raw!$H$5:$EZ$5,0))/60/60/24,"-")</f>
        <v>3.5717592592592592E-2</v>
      </c>
      <c r="U75" s="195">
        <f>IFERROR(INDEX(Raw!$H$6:$EZ$2076,MATCH($B75&amp;$D75&amp;$B$6,Raw!$A$6:$A$2076,0),MATCH(U$6,Raw!$H$5:$EZ$5,0))/60/60/24,"-")</f>
        <v>7.9085648148148155E-2</v>
      </c>
      <c r="V75" s="149"/>
      <c r="W75" s="149">
        <f>IFERROR(INDEX(Raw!$H$6:$EZ$2076,MATCH($B75&amp;$D75&amp;$B$6,Raw!$A$6:$A$2076,0),MATCH(W$6,Raw!$H$5:$EZ$5,0)),"-")</f>
        <v>113107</v>
      </c>
      <c r="X75" s="149"/>
      <c r="Y75" s="149">
        <f>IFERROR(INDEX(Raw!$H$6:$EZ$2076,MATCH($B75&amp;$D75&amp;$B$6,Raw!$A$6:$A$2076,0),MATCH(Y$6,Raw!$H$5:$EZ$5,0))/60/60,"-")</f>
        <v>327555.15305555554</v>
      </c>
      <c r="Z75" s="195">
        <f>IFERROR(INDEX(Raw!$H$6:$EZ$2076,MATCH($B75&amp;$D75&amp;$B$6,Raw!$A$6:$A$2076,0),MATCH(Z$6,Raw!$H$5:$EZ$5,0))/60/60/24,"-")</f>
        <v>0.1206712962962963</v>
      </c>
      <c r="AA75" s="195">
        <f>IFERROR(INDEX(Raw!$H$6:$EZ$2076,MATCH($B75&amp;$D75&amp;$B$6,Raw!$A$6:$A$2076,0),MATCH(AA$6,Raw!$H$5:$EZ$5,0))/60/60/24,"-")</f>
        <v>0.30605324074074075</v>
      </c>
      <c r="AB75" s="149"/>
      <c r="AC75" s="149">
        <f>IFERROR(INDEX(Raw!$H$6:$EZ$2076,MATCH($B75&amp;$D75&amp;$B$6,Raw!$A$6:$A$2076,0),MATCH(AC$6,Raw!$H$5:$EZ$5,0)),"-")</f>
        <v>3880</v>
      </c>
      <c r="AD75" s="149"/>
      <c r="AE75" s="149">
        <f>IFERROR(INDEX(Raw!$H$6:$EZ$2076,MATCH($B75&amp;$D75&amp;$B$6,Raw!$A$6:$A$2076,0),MATCH(AE$6,Raw!$H$5:$EZ$5,0))/60/60,"-")</f>
        <v>13730.309722222222</v>
      </c>
      <c r="AF75" s="195">
        <f>IFERROR(INDEX(Raw!$H$6:$EZ$2076,MATCH($B75&amp;$D75&amp;$B$6,Raw!$A$6:$A$2076,0),MATCH(AF$6,Raw!$H$5:$EZ$5,0))/60/60/24,"-")</f>
        <v>0.14744212962962963</v>
      </c>
      <c r="AG75" s="195">
        <f>IFERROR(INDEX(Raw!$H$6:$EZ$2076,MATCH($B75&amp;$D75&amp;$B$6,Raw!$A$6:$A$2076,0),MATCH(AG$6,Raw!$H$5:$EZ$5,0))/60/60/24,"-")</f>
        <v>0.37035879629629637</v>
      </c>
      <c r="AI75" s="149">
        <f>IFERROR(INDEX(Raw!$H$6:$EZ$2076,MATCH($B75&amp;$D75&amp;$B$6,Raw!$A$6:$A$2076,0),MATCH(AI$6,Raw!$H$5:$EZ$5,0)),"-")</f>
        <v>4875</v>
      </c>
      <c r="AJ75" s="312"/>
      <c r="AK75" s="149">
        <f>IFERROR(INDEX(Raw!$H$6:$EZ$2076,MATCH($B75&amp;$D75&amp;$B$6,Raw!$A$6:$A$2076,0),MATCH(AK$6,Raw!$H$5:$EZ$5,0)),"-")</f>
        <v>9403</v>
      </c>
    </row>
    <row r="76" spans="1:37" s="38" customFormat="1" ht="17.5" x14ac:dyDescent="0.35">
      <c r="A76" s="188">
        <f t="shared" si="23"/>
        <v>44743</v>
      </c>
      <c r="B76" s="145" t="s">
        <v>147</v>
      </c>
      <c r="C76" s="119" t="s">
        <v>146</v>
      </c>
      <c r="D76" s="99" t="s">
        <v>146</v>
      </c>
      <c r="E76" s="149">
        <f>IFERROR(INDEX(Raw!$H$6:$EZ$2076,MATCH($B76&amp;$D76&amp;$B$6,Raw!$A$6:$A$2076,0),MATCH(E$6,Raw!$H$5:$EZ$5,0)),"-")</f>
        <v>85392</v>
      </c>
      <c r="F76" s="149"/>
      <c r="G76" s="149">
        <f>IFERROR(INDEX(Raw!$H$6:$EZ$2076,MATCH($B76&amp;$D76&amp;$B$6,Raw!$A$6:$A$2076,0),MATCH(G$6,Raw!$H$5:$EZ$5,0))/60/60,"-")</f>
        <v>13625.77611111111</v>
      </c>
      <c r="H76" s="364">
        <f>IFERROR(INDEX(Raw!$H$6:$EZ$2076,MATCH($B76&amp;$D76&amp;$B$6,Raw!$A$6:$A$2076,0),MATCH(H$6,Raw!$H$5:$EZ$5,0))/60/60/24,"-")</f>
        <v>6.6435185185185182E-3</v>
      </c>
      <c r="I76" s="368">
        <f>IFERROR(INDEX(Raw!$H$6:$EZ$2076,MATCH($B76&amp;$D76&amp;$B$6,Raw!$A$6:$A$2076,0),MATCH(I$6,Raw!$H$5:$EZ$5,0))/60/60/24,"-")</f>
        <v>1.1747685185185186E-2</v>
      </c>
      <c r="J76" s="149"/>
      <c r="K76" s="149">
        <f>IFERROR(INDEX(Raw!$H$6:$EZ$2076,MATCH($B76&amp;$D76&amp;$B$6,Raw!$A$6:$A$2076,0),MATCH(K$6,Raw!$H$5:$EZ$5,0)),"-")</f>
        <v>55766</v>
      </c>
      <c r="L76" s="149"/>
      <c r="M76" s="149">
        <f>IFERROR(INDEX(Raw!$H$6:$EZ$2076,MATCH($B76&amp;$D76&amp;$B$6,Raw!$A$6:$A$2076,0),MATCH(M$6,Raw!$H$5:$EZ$5,0))/60/60,"-")</f>
        <v>11660.843611111111</v>
      </c>
      <c r="N76" s="364">
        <f>IFERROR(INDEX(Raw!$H$6:$EZ$2076,MATCH($B76&amp;$D76&amp;$B$6,Raw!$A$6:$A$2076,0),MATCH(N$6,Raw!$H$5:$EZ$5,0))/60/60/24,"-")</f>
        <v>8.7152777777777784E-3</v>
      </c>
      <c r="O76" s="365">
        <f>IFERROR(INDEX(Raw!$H$6:$EZ$2076,MATCH($B76&amp;$D76&amp;$B$6,Raw!$A$6:$A$2076,0),MATCH(O$6,Raw!$H$5:$EZ$5,0))/60/60/24,"-")</f>
        <v>1.6053240740740739E-2</v>
      </c>
      <c r="P76" s="149"/>
      <c r="Q76" s="149">
        <f>IFERROR(INDEX(Raw!$H$6:$EZ$2076,MATCH($B76&amp;$D76&amp;$B$6,Raw!$A$6:$A$2076,0),MATCH(Q$6,Raw!$H$5:$EZ$5,0)),"-")</f>
        <v>379454</v>
      </c>
      <c r="R76" s="149"/>
      <c r="S76" s="149">
        <f>IFERROR(INDEX(Raw!$H$6:$EZ$2076,MATCH($B76&amp;$D76&amp;$B$6,Raw!$A$6:$A$2076,0),MATCH(S$6,Raw!$H$5:$EZ$5,0))/60/60,"-")</f>
        <v>372425.4483333333</v>
      </c>
      <c r="T76" s="195">
        <f>IFERROR(INDEX(Raw!$H$6:$EZ$2076,MATCH($B76&amp;$D76&amp;$B$6,Raw!$A$6:$A$2076,0),MATCH(T$6,Raw!$H$5:$EZ$5,0))/60/60/24,"-")</f>
        <v>4.08912037037037E-2</v>
      </c>
      <c r="U76" s="195">
        <f>IFERROR(INDEX(Raw!$H$6:$EZ$2076,MATCH($B76&amp;$D76&amp;$B$6,Raw!$A$6:$A$2076,0),MATCH(U$6,Raw!$H$5:$EZ$5,0))/60/60/24,"-")</f>
        <v>9.1296296296296306E-2</v>
      </c>
      <c r="V76" s="149"/>
      <c r="W76" s="149">
        <f>IFERROR(INDEX(Raw!$H$6:$EZ$2076,MATCH($B76&amp;$D76&amp;$B$6,Raw!$A$6:$A$2076,0),MATCH(W$6,Raw!$H$5:$EZ$5,0)),"-")</f>
        <v>106833</v>
      </c>
      <c r="X76" s="149"/>
      <c r="Y76" s="149">
        <f>IFERROR(INDEX(Raw!$H$6:$EZ$2076,MATCH($B76&amp;$D76&amp;$B$6,Raw!$A$6:$A$2076,0),MATCH(Y$6,Raw!$H$5:$EZ$5,0))/60/60,"-")</f>
        <v>350789.79888888891</v>
      </c>
      <c r="Z76" s="195">
        <f>IFERROR(INDEX(Raw!$H$6:$EZ$2076,MATCH($B76&amp;$D76&amp;$B$6,Raw!$A$6:$A$2076,0),MATCH(Z$6,Raw!$H$5:$EZ$5,0))/60/60/24,"-")</f>
        <v>0.13681712962962964</v>
      </c>
      <c r="AA76" s="195">
        <f>IFERROR(INDEX(Raw!$H$6:$EZ$2076,MATCH($B76&amp;$D76&amp;$B$6,Raw!$A$6:$A$2076,0),MATCH(AA$6,Raw!$H$5:$EZ$5,0))/60/60/24,"-")</f>
        <v>0.34839120370370374</v>
      </c>
      <c r="AB76" s="149"/>
      <c r="AC76" s="149">
        <f>IFERROR(INDEX(Raw!$H$6:$EZ$2076,MATCH($B76&amp;$D76&amp;$B$6,Raw!$A$6:$A$2076,0),MATCH(AC$6,Raw!$H$5:$EZ$5,0)),"-")</f>
        <v>3862</v>
      </c>
      <c r="AD76" s="149"/>
      <c r="AE76" s="149">
        <f>IFERROR(INDEX(Raw!$H$6:$EZ$2076,MATCH($B76&amp;$D76&amp;$B$6,Raw!$A$6:$A$2076,0),MATCH(AE$6,Raw!$H$5:$EZ$5,0))/60/60,"-")</f>
        <v>15639.378888888888</v>
      </c>
      <c r="AF76" s="195">
        <f>IFERROR(INDEX(Raw!$H$6:$EZ$2076,MATCH($B76&amp;$D76&amp;$B$6,Raw!$A$6:$A$2076,0),MATCH(AF$6,Raw!$H$5:$EZ$5,0))/60/60/24,"-")</f>
        <v>0.16872685185185185</v>
      </c>
      <c r="AG76" s="195">
        <f>IFERROR(INDEX(Raw!$H$6:$EZ$2076,MATCH($B76&amp;$D76&amp;$B$6,Raw!$A$6:$A$2076,0),MATCH(AG$6,Raw!$H$5:$EZ$5,0))/60/60/24,"-")</f>
        <v>0.41418981481481482</v>
      </c>
      <c r="AI76" s="149">
        <f>IFERROR(INDEX(Raw!$H$6:$EZ$2076,MATCH($B76&amp;$D76&amp;$B$6,Raw!$A$6:$A$2076,0),MATCH(AI$6,Raw!$H$5:$EZ$5,0)),"-")</f>
        <v>4674</v>
      </c>
      <c r="AJ76" s="312"/>
      <c r="AK76" s="149">
        <f>IFERROR(INDEX(Raw!$H$6:$EZ$2076,MATCH($B76&amp;$D76&amp;$B$6,Raw!$A$6:$A$2076,0),MATCH(AK$6,Raw!$H$5:$EZ$5,0)),"-")</f>
        <v>8329</v>
      </c>
    </row>
    <row r="77" spans="1:37" s="38" customFormat="1" x14ac:dyDescent="0.25">
      <c r="A77" s="188">
        <f t="shared" si="23"/>
        <v>44774</v>
      </c>
      <c r="B77" s="145" t="s">
        <v>147</v>
      </c>
      <c r="C77" s="119" t="s">
        <v>135</v>
      </c>
      <c r="D77" s="2" t="s">
        <v>135</v>
      </c>
      <c r="E77" s="149">
        <f>IFERROR(INDEX(Raw!$H$6:$EZ$2076,MATCH($B77&amp;$D77&amp;$B$6,Raw!$A$6:$A$2076,0),MATCH(E$6,Raw!$H$5:$EZ$5,0)),"-")</f>
        <v>72448</v>
      </c>
      <c r="F77" s="149"/>
      <c r="G77" s="149">
        <f>IFERROR(INDEX(Raw!$H$6:$EZ$2076,MATCH($B77&amp;$D77&amp;$B$6,Raw!$A$6:$A$2076,0),MATCH(G$6,Raw!$H$5:$EZ$5,0))/60/60,"-")</f>
        <v>11022.532222222222</v>
      </c>
      <c r="H77" s="364">
        <f>IFERROR(INDEX(Raw!$H$6:$EZ$2076,MATCH($B77&amp;$D77&amp;$B$6,Raw!$A$6:$A$2076,0),MATCH(H$6,Raw!$H$5:$EZ$5,0))/60/60/24,"-")</f>
        <v>6.3425925925925915E-3</v>
      </c>
      <c r="I77" s="368">
        <f>IFERROR(INDEX(Raw!$H$6:$EZ$2076,MATCH($B77&amp;$D77&amp;$B$6,Raw!$A$6:$A$2076,0),MATCH(I$6,Raw!$H$5:$EZ$5,0))/60/60/24,"-")</f>
        <v>1.1342592592592592E-2</v>
      </c>
      <c r="J77" s="149"/>
      <c r="K77" s="149">
        <f>IFERROR(INDEX(Raw!$H$6:$EZ$2076,MATCH($B77&amp;$D77&amp;$B$6,Raw!$A$6:$A$2076,0),MATCH(K$6,Raw!$H$5:$EZ$5,0)),"-")</f>
        <v>46641</v>
      </c>
      <c r="L77" s="149"/>
      <c r="M77" s="149">
        <f>IFERROR(INDEX(Raw!$H$6:$EZ$2076,MATCH($B77&amp;$D77&amp;$B$6,Raw!$A$6:$A$2076,0),MATCH(M$6,Raw!$H$5:$EZ$5,0))/60/60,"-")</f>
        <v>9355.1613888888896</v>
      </c>
      <c r="N77" s="364">
        <f>IFERROR(INDEX(Raw!$H$6:$EZ$2076,MATCH($B77&amp;$D77&amp;$B$6,Raw!$A$6:$A$2076,0),MATCH(N$6,Raw!$H$5:$EZ$5,0))/60/60/24,"-")</f>
        <v>8.3564814814814804E-3</v>
      </c>
      <c r="O77" s="365">
        <f>IFERROR(INDEX(Raw!$H$6:$EZ$2076,MATCH($B77&amp;$D77&amp;$B$6,Raw!$A$6:$A$2076,0),MATCH(O$6,Raw!$H$5:$EZ$5,0))/60/60/24,"-")</f>
        <v>1.5740740740740743E-2</v>
      </c>
      <c r="P77" s="149"/>
      <c r="Q77" s="149">
        <f>IFERROR(INDEX(Raw!$H$6:$EZ$2076,MATCH($B77&amp;$D77&amp;$B$6,Raw!$A$6:$A$2076,0),MATCH(Q$6,Raw!$H$5:$EZ$5,0)),"-")</f>
        <v>357391</v>
      </c>
      <c r="R77" s="149"/>
      <c r="S77" s="149">
        <f>IFERROR(INDEX(Raw!$H$6:$EZ$2076,MATCH($B77&amp;$D77&amp;$B$6,Raw!$A$6:$A$2076,0),MATCH(S$6,Raw!$H$5:$EZ$5,0))/60/60,"-")</f>
        <v>253823.80472222221</v>
      </c>
      <c r="T77" s="195">
        <f>IFERROR(INDEX(Raw!$H$6:$EZ$2076,MATCH($B77&amp;$D77&amp;$B$6,Raw!$A$6:$A$2076,0),MATCH(T$6,Raw!$H$5:$EZ$5,0))/60/60/24,"-")</f>
        <v>2.9594907407407407E-2</v>
      </c>
      <c r="U77" s="195">
        <f>IFERROR(INDEX(Raw!$H$6:$EZ$2076,MATCH($B77&amp;$D77&amp;$B$6,Raw!$A$6:$A$2076,0),MATCH(U$6,Raw!$H$5:$EZ$5,0))/60/60/24,"-")</f>
        <v>6.4733796296296289E-2</v>
      </c>
      <c r="V77" s="149"/>
      <c r="W77" s="149">
        <f>IFERROR(INDEX(Raw!$H$6:$EZ$2076,MATCH($B77&amp;$D77&amp;$B$6,Raw!$A$6:$A$2076,0),MATCH(W$6,Raw!$H$5:$EZ$5,0)),"-")</f>
        <v>125969</v>
      </c>
      <c r="X77" s="149"/>
      <c r="Y77" s="149">
        <f>IFERROR(INDEX(Raw!$H$6:$EZ$2076,MATCH($B77&amp;$D77&amp;$B$6,Raw!$A$6:$A$2076,0),MATCH(Y$6,Raw!$H$5:$EZ$5,0))/60/60,"-")</f>
        <v>286290.27861111111</v>
      </c>
      <c r="Z77" s="195">
        <f>IFERROR(INDEX(Raw!$H$6:$EZ$2076,MATCH($B77&amp;$D77&amp;$B$6,Raw!$A$6:$A$2076,0),MATCH(Z$6,Raw!$H$5:$EZ$5,0))/60/60/24,"-")</f>
        <v>9.4699074074074074E-2</v>
      </c>
      <c r="AA77" s="195">
        <f>IFERROR(INDEX(Raw!$H$6:$EZ$2076,MATCH($B77&amp;$D77&amp;$B$6,Raw!$A$6:$A$2076,0),MATCH(AA$6,Raw!$H$5:$EZ$5,0))/60/60/24,"-")</f>
        <v>0.23693287037037036</v>
      </c>
      <c r="AB77" s="149"/>
      <c r="AC77" s="149">
        <f>IFERROR(INDEX(Raw!$H$6:$EZ$2076,MATCH($B77&amp;$D77&amp;$B$6,Raw!$A$6:$A$2076,0),MATCH(AC$6,Raw!$H$5:$EZ$5,0)),"-")</f>
        <v>4381</v>
      </c>
      <c r="AD77" s="149"/>
      <c r="AE77" s="149">
        <f>IFERROR(INDEX(Raw!$H$6:$EZ$2076,MATCH($B77&amp;$D77&amp;$B$6,Raw!$A$6:$A$2076,0),MATCH(AE$6,Raw!$H$5:$EZ$5,0))/60/60,"-")</f>
        <v>12900.44</v>
      </c>
      <c r="AF77" s="195">
        <f>IFERROR(INDEX(Raw!$H$6:$EZ$2076,MATCH($B77&amp;$D77&amp;$B$6,Raw!$A$6:$A$2076,0),MATCH(AF$6,Raw!$H$5:$EZ$5,0))/60/60/24,"-")</f>
        <v>0.12269675925925927</v>
      </c>
      <c r="AG77" s="195">
        <f>IFERROR(INDEX(Raw!$H$6:$EZ$2076,MATCH($B77&amp;$D77&amp;$B$6,Raw!$A$6:$A$2076,0),MATCH(AG$6,Raw!$H$5:$EZ$5,0))/60/60/24,"-")</f>
        <v>0.31106481481481479</v>
      </c>
      <c r="AI77" s="149">
        <f>IFERROR(INDEX(Raw!$H$6:$EZ$2076,MATCH($B77&amp;$D77&amp;$B$6,Raw!$A$6:$A$2076,0),MATCH(AI$6,Raw!$H$5:$EZ$5,0)),"-")</f>
        <v>4517</v>
      </c>
      <c r="AJ77" s="312"/>
      <c r="AK77" s="149">
        <f>IFERROR(INDEX(Raw!$H$6:$EZ$2076,MATCH($B77&amp;$D77&amp;$B$6,Raw!$A$6:$A$2076,0),MATCH(AK$6,Raw!$H$5:$EZ$5,0)),"-")</f>
        <v>8035</v>
      </c>
    </row>
    <row r="78" spans="1:37" s="38" customFormat="1" ht="14.5" x14ac:dyDescent="0.25">
      <c r="A78" s="188">
        <f t="shared" si="23"/>
        <v>44805</v>
      </c>
      <c r="B78" s="145" t="s">
        <v>147</v>
      </c>
      <c r="C78" s="137" t="s">
        <v>148</v>
      </c>
      <c r="D78" s="95" t="s">
        <v>136</v>
      </c>
      <c r="E78" s="149">
        <f>IFERROR(INDEX(Raw!$H$6:$EZ$2076,MATCH($B78&amp;$D78&amp;$B$6,Raw!$A$6:$A$2076,0),MATCH(E$6,Raw!$H$5:$EZ$5,0)),"-")</f>
        <v>69454</v>
      </c>
      <c r="F78" s="149"/>
      <c r="G78" s="149">
        <f>IFERROR(INDEX(Raw!$H$6:$EZ$2076,MATCH($B78&amp;$D78&amp;$B$6,Raw!$A$6:$A$2076,0),MATCH(G$6,Raw!$H$5:$EZ$5,0))/60/60,"-")</f>
        <v>10791.635277777777</v>
      </c>
      <c r="H78" s="364">
        <f>IFERROR(INDEX(Raw!$H$6:$EZ$2076,MATCH($B78&amp;$D78&amp;$B$6,Raw!$A$6:$A$2076,0),MATCH(H$6,Raw!$H$5:$EZ$5,0))/60/60/24,"-")</f>
        <v>6.4699074074074069E-3</v>
      </c>
      <c r="I78" s="368">
        <f>IFERROR(INDEX(Raw!$H$6:$EZ$2076,MATCH($B78&amp;$D78&amp;$B$6,Raw!$A$6:$A$2076,0),MATCH(I$6,Raw!$H$5:$EZ$5,0))/60/60/24,"-")</f>
        <v>1.1550925925925925E-2</v>
      </c>
      <c r="J78" s="149"/>
      <c r="K78" s="149">
        <f>IFERROR(INDEX(Raw!$H$6:$EZ$2076,MATCH($B78&amp;$D78&amp;$B$6,Raw!$A$6:$A$2076,0),MATCH(K$6,Raw!$H$5:$EZ$5,0)),"-")</f>
        <v>45304</v>
      </c>
      <c r="L78" s="149"/>
      <c r="M78" s="149">
        <f>IFERROR(INDEX(Raw!$H$6:$EZ$2076,MATCH($B78&amp;$D78&amp;$B$6,Raw!$A$6:$A$2076,0),MATCH(M$6,Raw!$H$5:$EZ$5,0))/60/60,"-")</f>
        <v>9208.1869444444437</v>
      </c>
      <c r="N78" s="364">
        <f>IFERROR(INDEX(Raw!$H$6:$EZ$2076,MATCH($B78&amp;$D78&amp;$B$6,Raw!$A$6:$A$2076,0),MATCH(N$6,Raw!$H$5:$EZ$5,0))/60/60/24,"-")</f>
        <v>8.4722222222222213E-3</v>
      </c>
      <c r="O78" s="365">
        <f>IFERROR(INDEX(Raw!$H$6:$EZ$2076,MATCH($B78&amp;$D78&amp;$B$6,Raw!$A$6:$A$2076,0),MATCH(O$6,Raw!$H$5:$EZ$5,0))/60/60/24,"-")</f>
        <v>1.5706018518518518E-2</v>
      </c>
      <c r="P78" s="149"/>
      <c r="Q78" s="149">
        <f>IFERROR(INDEX(Raw!$H$6:$EZ$2076,MATCH($B78&amp;$D78&amp;$B$6,Raw!$A$6:$A$2076,0),MATCH(Q$6,Raw!$H$5:$EZ$5,0)),"-")</f>
        <v>345628</v>
      </c>
      <c r="R78" s="149"/>
      <c r="S78" s="149">
        <f>IFERROR(INDEX(Raw!$H$6:$EZ$2076,MATCH($B78&amp;$D78&amp;$B$6,Raw!$A$6:$A$2076,0),MATCH(S$6,Raw!$H$5:$EZ$5,0))/60/60,"-")</f>
        <v>276432.60694444441</v>
      </c>
      <c r="T78" s="195">
        <f>IFERROR(INDEX(Raw!$H$6:$EZ$2076,MATCH($B78&amp;$D78&amp;$B$6,Raw!$A$6:$A$2076,0),MATCH(T$6,Raw!$H$5:$EZ$5,0))/60/60/24,"-")</f>
        <v>3.3321759259259259E-2</v>
      </c>
      <c r="U78" s="195">
        <f>IFERROR(INDEX(Raw!$H$6:$EZ$2076,MATCH($B78&amp;$D78&amp;$B$6,Raw!$A$6:$A$2076,0),MATCH(U$6,Raw!$H$5:$EZ$5,0))/60/60/24,"-")</f>
        <v>7.3449074074074069E-2</v>
      </c>
      <c r="V78" s="149"/>
      <c r="W78" s="149">
        <f>IFERROR(INDEX(Raw!$H$6:$EZ$2076,MATCH($B78&amp;$D78&amp;$B$6,Raw!$A$6:$A$2076,0),MATCH(W$6,Raw!$H$5:$EZ$5,0)),"-")</f>
        <v>107578</v>
      </c>
      <c r="X78" s="149"/>
      <c r="Y78" s="149">
        <f>IFERROR(INDEX(Raw!$H$6:$EZ$2076,MATCH($B78&amp;$D78&amp;$B$6,Raw!$A$6:$A$2076,0),MATCH(Y$6,Raw!$H$5:$EZ$5,0))/60/60,"-")</f>
        <v>291243.04972222226</v>
      </c>
      <c r="Z78" s="195">
        <f>IFERROR(INDEX(Raw!$H$6:$EZ$2076,MATCH($B78&amp;$D78&amp;$B$6,Raw!$A$6:$A$2076,0),MATCH(Z$6,Raw!$H$5:$EZ$5,0))/60/60/24,"-")</f>
        <v>0.11280092592592593</v>
      </c>
      <c r="AA78" s="195">
        <f>IFERROR(INDEX(Raw!$H$6:$EZ$2076,MATCH($B78&amp;$D78&amp;$B$6,Raw!$A$6:$A$2076,0),MATCH(AA$6,Raw!$H$5:$EZ$5,0))/60/60/24,"-")</f>
        <v>0.28570601851851857</v>
      </c>
      <c r="AB78" s="149"/>
      <c r="AC78" s="149">
        <f>IFERROR(INDEX(Raw!$H$6:$EZ$2076,MATCH($B78&amp;$D78&amp;$B$6,Raw!$A$6:$A$2076,0),MATCH(AC$6,Raw!$H$5:$EZ$5,0)),"-")</f>
        <v>4174</v>
      </c>
      <c r="AD78" s="149"/>
      <c r="AE78" s="149">
        <f>IFERROR(INDEX(Raw!$H$6:$EZ$2076,MATCH($B78&amp;$D78&amp;$B$6,Raw!$A$6:$A$2076,0),MATCH(AE$6,Raw!$H$5:$EZ$5,0))/60/60,"-")</f>
        <v>13393.908055555554</v>
      </c>
      <c r="AF78" s="195">
        <f>IFERROR(INDEX(Raw!$H$6:$EZ$2076,MATCH($B78&amp;$D78&amp;$B$6,Raw!$A$6:$A$2076,0),MATCH(AF$6,Raw!$H$5:$EZ$5,0))/60/60/24,"-")</f>
        <v>0.13370370370370369</v>
      </c>
      <c r="AG78" s="195">
        <f>IFERROR(INDEX(Raw!$H$6:$EZ$2076,MATCH($B78&amp;$D78&amp;$B$6,Raw!$A$6:$A$2076,0),MATCH(AG$6,Raw!$H$5:$EZ$5,0))/60/60/24,"-")</f>
        <v>0.32512731481481483</v>
      </c>
      <c r="AI78" s="149">
        <f>IFERROR(INDEX(Raw!$H$6:$EZ$2076,MATCH($B78&amp;$D78&amp;$B$6,Raw!$A$6:$A$2076,0),MATCH(AI$6,Raw!$H$5:$EZ$5,0)),"-")</f>
        <v>4523</v>
      </c>
      <c r="AJ78" s="312"/>
      <c r="AK78" s="149">
        <f>IFERROR(INDEX(Raw!$H$6:$EZ$2076,MATCH($B78&amp;$D78&amp;$B$6,Raw!$A$6:$A$2076,0),MATCH(AK$6,Raw!$H$5:$EZ$5,0)),"-")</f>
        <v>6104</v>
      </c>
    </row>
    <row r="79" spans="1:37" s="38" customFormat="1" ht="17.5" x14ac:dyDescent="0.35">
      <c r="A79" s="188">
        <f t="shared" si="23"/>
        <v>44835</v>
      </c>
      <c r="B79" s="145" t="s">
        <v>147</v>
      </c>
      <c r="C79" s="119" t="s">
        <v>137</v>
      </c>
      <c r="D79" s="99" t="s">
        <v>137</v>
      </c>
      <c r="E79" s="149">
        <f>IFERROR(INDEX(Raw!$H$6:$EZ$2076,MATCH($B79&amp;$D79&amp;$B$6,Raw!$A$6:$A$2076,0),MATCH(E$6,Raw!$H$5:$EZ$5,0)),"-")</f>
        <v>70772</v>
      </c>
      <c r="F79" s="149"/>
      <c r="G79" s="149">
        <f>IFERROR(INDEX(Raw!$H$6:$EZ$2076,MATCH($B79&amp;$D79&amp;$B$6,Raw!$A$6:$A$2076,0),MATCH(G$6,Raw!$H$5:$EZ$5,0))/60/60,"-")</f>
        <v>11726.215</v>
      </c>
      <c r="H79" s="364">
        <f>IFERROR(INDEX(Raw!$H$6:$EZ$2076,MATCH($B79&amp;$D79&amp;$B$6,Raw!$A$6:$A$2076,0),MATCH(H$6,Raw!$H$5:$EZ$5,0))/60/60/24,"-")</f>
        <v>6.8981481481481489E-3</v>
      </c>
      <c r="I79" s="368">
        <f>IFERROR(INDEX(Raw!$H$6:$EZ$2076,MATCH($B79&amp;$D79&amp;$B$6,Raw!$A$6:$A$2076,0),MATCH(I$6,Raw!$H$5:$EZ$5,0))/60/60/24,"-")</f>
        <v>1.2291666666666666E-2</v>
      </c>
      <c r="J79" s="149"/>
      <c r="K79" s="149">
        <f>IFERROR(INDEX(Raw!$H$6:$EZ$2076,MATCH($B79&amp;$D79&amp;$B$6,Raw!$A$6:$A$2076,0),MATCH(K$6,Raw!$H$5:$EZ$5,0)),"-")</f>
        <v>45931</v>
      </c>
      <c r="L79" s="149"/>
      <c r="M79" s="149">
        <f>IFERROR(INDEX(Raw!$H$6:$EZ$2076,MATCH($B79&amp;$D79&amp;$B$6,Raw!$A$6:$A$2076,0),MATCH(M$6,Raw!$H$5:$EZ$5,0))/60/60,"-")</f>
        <v>9653.8488888888896</v>
      </c>
      <c r="N79" s="364">
        <f>IFERROR(INDEX(Raw!$H$6:$EZ$2076,MATCH($B79&amp;$D79&amp;$B$6,Raw!$A$6:$A$2076,0),MATCH(N$6,Raw!$H$5:$EZ$5,0))/60/60/24,"-")</f>
        <v>8.7615740740740744E-3</v>
      </c>
      <c r="O79" s="365">
        <f>IFERROR(INDEX(Raw!$H$6:$EZ$2076,MATCH($B79&amp;$D79&amp;$B$6,Raw!$A$6:$A$2076,0),MATCH(O$6,Raw!$H$5:$EZ$5,0))/60/60/24,"-")</f>
        <v>1.6296296296296295E-2</v>
      </c>
      <c r="P79" s="149"/>
      <c r="Q79" s="149">
        <f>IFERROR(INDEX(Raw!$H$6:$EZ$2076,MATCH($B79&amp;$D79&amp;$B$6,Raw!$A$6:$A$2076,0),MATCH(Q$6,Raw!$H$5:$EZ$5,0)),"-")</f>
        <v>324436</v>
      </c>
      <c r="R79" s="149"/>
      <c r="S79" s="149">
        <f>IFERROR(INDEX(Raw!$H$6:$EZ$2076,MATCH($B79&amp;$D79&amp;$B$6,Raw!$A$6:$A$2076,0),MATCH(S$6,Raw!$H$5:$EZ$5,0))/60/60,"-")</f>
        <v>331564.97666666668</v>
      </c>
      <c r="T79" s="195">
        <f>IFERROR(INDEX(Raw!$H$6:$EZ$2076,MATCH($B79&amp;$D79&amp;$B$6,Raw!$A$6:$A$2076,0),MATCH(T$6,Raw!$H$5:$EZ$5,0))/60/60/24,"-")</f>
        <v>4.2581018518518525E-2</v>
      </c>
      <c r="U79" s="195">
        <f>IFERROR(INDEX(Raw!$H$6:$EZ$2076,MATCH($B79&amp;$D79&amp;$B$6,Raw!$A$6:$A$2076,0),MATCH(U$6,Raw!$H$5:$EZ$5,0))/60/60/24,"-")</f>
        <v>9.4583333333333339E-2</v>
      </c>
      <c r="V79" s="149"/>
      <c r="W79" s="149">
        <f>IFERROR(INDEX(Raw!$H$6:$EZ$2076,MATCH($B79&amp;$D79&amp;$B$6,Raw!$A$6:$A$2076,0),MATCH(W$6,Raw!$H$5:$EZ$5,0)),"-")</f>
        <v>91154</v>
      </c>
      <c r="X79" s="149"/>
      <c r="Y79" s="149">
        <f>IFERROR(INDEX(Raw!$H$6:$EZ$2076,MATCH($B79&amp;$D79&amp;$B$6,Raw!$A$6:$A$2076,0),MATCH(Y$6,Raw!$H$5:$EZ$5,0))/60/60,"-")</f>
        <v>324085.64388888888</v>
      </c>
      <c r="Z79" s="195">
        <f>IFERROR(INDEX(Raw!$H$6:$EZ$2076,MATCH($B79&amp;$D79&amp;$B$6,Raw!$A$6:$A$2076,0),MATCH(Z$6,Raw!$H$5:$EZ$5,0))/60/60/24,"-")</f>
        <v>0.14813657407407407</v>
      </c>
      <c r="AA79" s="195">
        <f>IFERROR(INDEX(Raw!$H$6:$EZ$2076,MATCH($B79&amp;$D79&amp;$B$6,Raw!$A$6:$A$2076,0),MATCH(AA$6,Raw!$H$5:$EZ$5,0))/60/60/24,"-")</f>
        <v>0.3679398148148148</v>
      </c>
      <c r="AB79" s="149"/>
      <c r="AC79" s="149">
        <f>IFERROR(INDEX(Raw!$H$6:$EZ$2076,MATCH($B79&amp;$D79&amp;$B$6,Raw!$A$6:$A$2076,0),MATCH(AC$6,Raw!$H$5:$EZ$5,0)),"-")</f>
        <v>3021</v>
      </c>
      <c r="AD79" s="149"/>
      <c r="AE79" s="149">
        <f>IFERROR(INDEX(Raw!$H$6:$EZ$2076,MATCH($B79&amp;$D79&amp;$B$6,Raw!$A$6:$A$2076,0),MATCH(AE$6,Raw!$H$5:$EZ$5,0))/60/60,"-")</f>
        <v>12176.711388888889</v>
      </c>
      <c r="AF79" s="195">
        <f>IFERROR(INDEX(Raw!$H$6:$EZ$2076,MATCH($B79&amp;$D79&amp;$B$6,Raw!$A$6:$A$2076,0),MATCH(AF$6,Raw!$H$5:$EZ$5,0))/60/60/24,"-")</f>
        <v>0.16793981481481482</v>
      </c>
      <c r="AG79" s="195">
        <f>IFERROR(INDEX(Raw!$H$6:$EZ$2076,MATCH($B79&amp;$D79&amp;$B$6,Raw!$A$6:$A$2076,0),MATCH(AG$6,Raw!$H$5:$EZ$5,0))/60/60/24,"-")</f>
        <v>0.41282407407407407</v>
      </c>
      <c r="AI79" s="149">
        <f>IFERROR(INDEX(Raw!$H$6:$EZ$2076,MATCH($B79&amp;$D79&amp;$B$6,Raw!$A$6:$A$2076,0),MATCH(AI$6,Raw!$H$5:$EZ$5,0)),"-")</f>
        <v>4435</v>
      </c>
      <c r="AJ79" s="312"/>
      <c r="AK79" s="149">
        <f>IFERROR(INDEX(Raw!$H$6:$EZ$2076,MATCH($B79&amp;$D79&amp;$B$6,Raw!$A$6:$A$2076,0),MATCH(AK$6,Raw!$H$5:$EZ$5,0)),"-")</f>
        <v>5603</v>
      </c>
    </row>
    <row r="80" spans="1:37" s="38" customFormat="1" x14ac:dyDescent="0.25">
      <c r="A80" s="188">
        <f t="shared" si="23"/>
        <v>44866</v>
      </c>
      <c r="B80" s="145" t="s">
        <v>147</v>
      </c>
      <c r="C80" s="119" t="s">
        <v>138</v>
      </c>
      <c r="D80" s="2" t="s">
        <v>138</v>
      </c>
      <c r="E80" s="149">
        <f>IFERROR(INDEX(Raw!$H$6:$EZ$2076,MATCH($B80&amp;$D80&amp;$B$6,Raw!$A$6:$A$2076,0),MATCH(E$6,Raw!$H$5:$EZ$5,0)),"-")</f>
        <v>68888</v>
      </c>
      <c r="F80" s="149"/>
      <c r="G80" s="149">
        <f>IFERROR(INDEX(Raw!$H$6:$EZ$2076,MATCH($B80&amp;$D80&amp;$B$6,Raw!$A$6:$A$2076,0),MATCH(G$6,Raw!$H$5:$EZ$5,0))/60/60,"-")</f>
        <v>10837.843888888889</v>
      </c>
      <c r="H80" s="364">
        <f>IFERROR(INDEX(Raw!$H$6:$EZ$2076,MATCH($B80&amp;$D80&amp;$B$6,Raw!$A$6:$A$2076,0),MATCH(H$6,Raw!$H$5:$EZ$5,0))/60/60/24,"-")</f>
        <v>6.5509259259259262E-3</v>
      </c>
      <c r="I80" s="368">
        <f>IFERROR(INDEX(Raw!$H$6:$EZ$2076,MATCH($B80&amp;$D80&amp;$B$6,Raw!$A$6:$A$2076,0),MATCH(I$6,Raw!$H$5:$EZ$5,0))/60/60/24,"-")</f>
        <v>1.1712962962962965E-2</v>
      </c>
      <c r="J80" s="149"/>
      <c r="K80" s="149">
        <f>IFERROR(INDEX(Raw!$H$6:$EZ$2076,MATCH($B80&amp;$D80&amp;$B$6,Raw!$A$6:$A$2076,0),MATCH(K$6,Raw!$H$5:$EZ$5,0)),"-")</f>
        <v>45069</v>
      </c>
      <c r="L80" s="149"/>
      <c r="M80" s="149">
        <f>IFERROR(INDEX(Raw!$H$6:$EZ$2076,MATCH($B80&amp;$D80&amp;$B$6,Raw!$A$6:$A$2076,0),MATCH(M$6,Raw!$H$5:$EZ$5,0))/60/60,"-")</f>
        <v>8865.9666666666672</v>
      </c>
      <c r="N80" s="364">
        <f>IFERROR(INDEX(Raw!$H$6:$EZ$2076,MATCH($B80&amp;$D80&amp;$B$6,Raw!$A$6:$A$2076,0),MATCH(N$6,Raw!$H$5:$EZ$5,0))/60/60/24,"-")</f>
        <v>8.1944444444444452E-3</v>
      </c>
      <c r="O80" s="365">
        <f>IFERROR(INDEX(Raw!$H$6:$EZ$2076,MATCH($B80&amp;$D80&amp;$B$6,Raw!$A$6:$A$2076,0),MATCH(O$6,Raw!$H$5:$EZ$5,0))/60/60/24,"-")</f>
        <v>1.5300925925925926E-2</v>
      </c>
      <c r="P80" s="149"/>
      <c r="Q80" s="149">
        <f>IFERROR(INDEX(Raw!$H$6:$EZ$2076,MATCH($B80&amp;$D80&amp;$B$6,Raw!$A$6:$A$2076,0),MATCH(Q$6,Raw!$H$5:$EZ$5,0)),"-")</f>
        <v>319957</v>
      </c>
      <c r="R80" s="149"/>
      <c r="S80" s="149">
        <f>IFERROR(INDEX(Raw!$H$6:$EZ$2076,MATCH($B80&amp;$D80&amp;$B$6,Raw!$A$6:$A$2076,0),MATCH(S$6,Raw!$H$5:$EZ$5,0))/60/60,"-")</f>
        <v>256839.73249999998</v>
      </c>
      <c r="T80" s="195">
        <f>IFERROR(INDEX(Raw!$H$6:$EZ$2076,MATCH($B80&amp;$D80&amp;$B$6,Raw!$A$6:$A$2076,0),MATCH(T$6,Raw!$H$5:$EZ$5,0))/60/60/24,"-")</f>
        <v>3.3449074074074069E-2</v>
      </c>
      <c r="U80" s="195">
        <f>IFERROR(INDEX(Raw!$H$6:$EZ$2076,MATCH($B80&amp;$D80&amp;$B$6,Raw!$A$6:$A$2076,0),MATCH(U$6,Raw!$H$5:$EZ$5,0))/60/60/24,"-")</f>
        <v>7.3159722222222209E-2</v>
      </c>
      <c r="V80" s="149"/>
      <c r="W80" s="149">
        <f>IFERROR(INDEX(Raw!$H$6:$EZ$2076,MATCH($B80&amp;$D80&amp;$B$6,Raw!$A$6:$A$2076,0),MATCH(W$6,Raw!$H$5:$EZ$5,0)),"-")</f>
        <v>96910</v>
      </c>
      <c r="X80" s="149"/>
      <c r="Y80" s="149">
        <f>IFERROR(INDEX(Raw!$H$6:$EZ$2076,MATCH($B80&amp;$D80&amp;$B$6,Raw!$A$6:$A$2076,0),MATCH(Y$6,Raw!$H$5:$EZ$5,0))/60/60,"-")</f>
        <v>262023.45583333334</v>
      </c>
      <c r="Z80" s="195">
        <f>IFERROR(INDEX(Raw!$H$6:$EZ$2076,MATCH($B80&amp;$D80&amp;$B$6,Raw!$A$6:$A$2076,0),MATCH(Z$6,Raw!$H$5:$EZ$5,0))/60/60/24,"-")</f>
        <v>0.11266203703703703</v>
      </c>
      <c r="AA80" s="195">
        <f>IFERROR(INDEX(Raw!$H$6:$EZ$2076,MATCH($B80&amp;$D80&amp;$B$6,Raw!$A$6:$A$2076,0),MATCH(AA$6,Raw!$H$5:$EZ$5,0))/60/60/24,"-")</f>
        <v>0.27894675925925927</v>
      </c>
      <c r="AB80" s="149"/>
      <c r="AC80" s="149">
        <f>IFERROR(INDEX(Raw!$H$6:$EZ$2076,MATCH($B80&amp;$D80&amp;$B$6,Raw!$A$6:$A$2076,0),MATCH(AC$6,Raw!$H$5:$EZ$5,0)),"-")</f>
        <v>3403</v>
      </c>
      <c r="AD80" s="149"/>
      <c r="AE80" s="149">
        <f>IFERROR(INDEX(Raw!$H$6:$EZ$2076,MATCH($B80&amp;$D80&amp;$B$6,Raw!$A$6:$A$2076,0),MATCH(AE$6,Raw!$H$5:$EZ$5,0))/60/60,"-")</f>
        <v>11440.877500000001</v>
      </c>
      <c r="AF80" s="195">
        <f>IFERROR(INDEX(Raw!$H$6:$EZ$2076,MATCH($B80&amp;$D80&amp;$B$6,Raw!$A$6:$A$2076,0),MATCH(AF$6,Raw!$H$5:$EZ$5,0))/60/60/24,"-")</f>
        <v>0.14008101851851854</v>
      </c>
      <c r="AG80" s="195">
        <f>IFERROR(INDEX(Raw!$H$6:$EZ$2076,MATCH($B80&amp;$D80&amp;$B$6,Raw!$A$6:$A$2076,0),MATCH(AG$6,Raw!$H$5:$EZ$5,0))/60/60/24,"-")</f>
        <v>0.3404861111111111</v>
      </c>
      <c r="AI80" s="149">
        <f>IFERROR(INDEX(Raw!$H$6:$EZ$2076,MATCH($B80&amp;$D80&amp;$B$6,Raw!$A$6:$A$2076,0),MATCH(AI$6,Raw!$H$5:$EZ$5,0)),"-")</f>
        <v>4338</v>
      </c>
      <c r="AJ80" s="312"/>
      <c r="AK80" s="149">
        <f>IFERROR(INDEX(Raw!$H$6:$EZ$2076,MATCH($B80&amp;$D80&amp;$B$6,Raw!$A$6:$A$2076,0),MATCH(AK$6,Raw!$H$5:$EZ$5,0)),"-")</f>
        <v>5946</v>
      </c>
    </row>
    <row r="81" spans="1:37" s="38" customFormat="1" x14ac:dyDescent="0.25">
      <c r="A81" s="188">
        <f t="shared" si="23"/>
        <v>44896</v>
      </c>
      <c r="B81" s="145" t="s">
        <v>147</v>
      </c>
      <c r="C81" s="74" t="s">
        <v>139</v>
      </c>
      <c r="D81" s="95" t="s">
        <v>139</v>
      </c>
      <c r="E81" s="149">
        <f>IFERROR(INDEX(Raw!$H$6:$EZ$2076,MATCH($B81&amp;$D81&amp;$B$6,Raw!$A$6:$A$2076,0),MATCH(E$6,Raw!$H$5:$EZ$5,0)),"-")</f>
        <v>101090</v>
      </c>
      <c r="F81" s="149"/>
      <c r="G81" s="149">
        <f>IFERROR(INDEX(Raw!$H$6:$EZ$2076,MATCH($B81&amp;$D81&amp;$B$6,Raw!$A$6:$A$2076,0),MATCH(G$6,Raw!$H$5:$EZ$5,0))/60/60,"-")</f>
        <v>18467.828611111108</v>
      </c>
      <c r="H81" s="364">
        <f>IFERROR(INDEX(Raw!$H$6:$EZ$2076,MATCH($B81&amp;$D81&amp;$B$6,Raw!$A$6:$A$2076,0),MATCH(H$6,Raw!$H$5:$EZ$5,0))/60/60/24,"-")</f>
        <v>7.6157407407407415E-3</v>
      </c>
      <c r="I81" s="368">
        <f>IFERROR(INDEX(Raw!$H$6:$EZ$2076,MATCH($B81&amp;$D81&amp;$B$6,Raw!$A$6:$A$2076,0),MATCH(I$6,Raw!$H$5:$EZ$5,0))/60/60/24,"-")</f>
        <v>1.3483796296296298E-2</v>
      </c>
      <c r="J81" s="149"/>
      <c r="K81" s="149">
        <f>IFERROR(INDEX(Raw!$H$6:$EZ$2076,MATCH($B81&amp;$D81&amp;$B$6,Raw!$A$6:$A$2076,0),MATCH(K$6,Raw!$H$5:$EZ$5,0)),"-")</f>
        <v>65858</v>
      </c>
      <c r="L81" s="149"/>
      <c r="M81" s="149">
        <f>IFERROR(INDEX(Raw!$H$6:$EZ$2076,MATCH($B81&amp;$D81&amp;$B$6,Raw!$A$6:$A$2076,0),MATCH(M$6,Raw!$H$5:$EZ$5,0))/60/60,"-")</f>
        <v>15627.421944444444</v>
      </c>
      <c r="N81" s="364">
        <f>IFERROR(INDEX(Raw!$H$6:$EZ$2076,MATCH($B81&amp;$D81&amp;$B$6,Raw!$A$6:$A$2076,0),MATCH(N$6,Raw!$H$5:$EZ$5,0))/60/60/24,"-")</f>
        <v>9.8842592592592576E-3</v>
      </c>
      <c r="O81" s="365">
        <f>IFERROR(INDEX(Raw!$H$6:$EZ$2076,MATCH($B81&amp;$D81&amp;$B$6,Raw!$A$6:$A$2076,0),MATCH(O$6,Raw!$H$5:$EZ$5,0))/60/60/24,"-")</f>
        <v>1.8113425925925925E-2</v>
      </c>
      <c r="P81" s="149"/>
      <c r="Q81" s="149">
        <f>IFERROR(INDEX(Raw!$H$6:$EZ$2076,MATCH($B81&amp;$D81&amp;$B$6,Raw!$A$6:$A$2076,0),MATCH(Q$6,Raw!$H$5:$EZ$5,0)),"-")</f>
        <v>367985</v>
      </c>
      <c r="R81" s="149"/>
      <c r="S81" s="149">
        <f>IFERROR(INDEX(Raw!$H$6:$EZ$2076,MATCH($B81&amp;$D81&amp;$B$6,Raw!$A$6:$A$2076,0),MATCH(S$6,Raw!$H$5:$EZ$5,0))/60/60,"-")</f>
        <v>569839.45583333331</v>
      </c>
      <c r="T81" s="195">
        <f>IFERROR(INDEX(Raw!$H$6:$EZ$2076,MATCH($B81&amp;$D81&amp;$B$6,Raw!$A$6:$A$2076,0),MATCH(T$6,Raw!$H$5:$EZ$5,0))/60/60/24,"-")</f>
        <v>6.4525462962962965E-2</v>
      </c>
      <c r="U81" s="195">
        <f>IFERROR(INDEX(Raw!$H$6:$EZ$2076,MATCH($B81&amp;$D81&amp;$B$6,Raw!$A$6:$A$2076,0),MATCH(U$6,Raw!$H$5:$EZ$5,0))/60/60/24,"-")</f>
        <v>0.15403935185185186</v>
      </c>
      <c r="V81" s="149"/>
      <c r="W81" s="149">
        <f>IFERROR(INDEX(Raw!$H$6:$EZ$2076,MATCH($B81&amp;$D81&amp;$B$6,Raw!$A$6:$A$2076,0),MATCH(W$6,Raw!$H$5:$EZ$5,0)),"-")</f>
        <v>87334</v>
      </c>
      <c r="X81" s="149"/>
      <c r="Y81" s="149">
        <f>IFERROR(INDEX(Raw!$H$6:$EZ$2076,MATCH($B81&amp;$D81&amp;$B$6,Raw!$A$6:$A$2076,0),MATCH(Y$6,Raw!$H$5:$EZ$5,0))/60/60,"-")</f>
        <v>375924.81361111108</v>
      </c>
      <c r="Z81" s="195">
        <f>IFERROR(INDEX(Raw!$H$6:$EZ$2076,MATCH($B81&amp;$D81&amp;$B$6,Raw!$A$6:$A$2076,0),MATCH(Z$6,Raw!$H$5:$EZ$5,0))/60/60/24,"-")</f>
        <v>0.17935185185185185</v>
      </c>
      <c r="AA81" s="195">
        <f>IFERROR(INDEX(Raw!$H$6:$EZ$2076,MATCH($B81&amp;$D81&amp;$B$6,Raw!$A$6:$A$2076,0),MATCH(AA$6,Raw!$H$5:$EZ$5,0))/60/60/24,"-")</f>
        <v>0.46281250000000002</v>
      </c>
      <c r="AB81" s="149"/>
      <c r="AC81" s="149">
        <f>IFERROR(INDEX(Raw!$H$6:$EZ$2076,MATCH($B81&amp;$D81&amp;$B$6,Raw!$A$6:$A$2076,0),MATCH(AC$6,Raw!$H$5:$EZ$5,0)),"-")</f>
        <v>3453</v>
      </c>
      <c r="AD81" s="149"/>
      <c r="AE81" s="149">
        <f>IFERROR(INDEX(Raw!$H$6:$EZ$2076,MATCH($B81&amp;$D81&amp;$B$6,Raw!$A$6:$A$2076,0),MATCH(AE$6,Raw!$H$5:$EZ$5,0))/60/60,"-")</f>
        <v>15822.6875</v>
      </c>
      <c r="AF81" s="195">
        <f>IFERROR(INDEX(Raw!$H$6:$EZ$2076,MATCH($B81&amp;$D81&amp;$B$6,Raw!$A$6:$A$2076,0),MATCH(AF$6,Raw!$H$5:$EZ$5,0))/60/60/24,"-")</f>
        <v>0.19092592592592594</v>
      </c>
      <c r="AG81" s="195">
        <f>IFERROR(INDEX(Raw!$H$6:$EZ$2076,MATCH($B81&amp;$D81&amp;$B$6,Raw!$A$6:$A$2076,0),MATCH(AG$6,Raw!$H$5:$EZ$5,0))/60/60/24,"-")</f>
        <v>0.48564814814814822</v>
      </c>
      <c r="AI81" s="149">
        <f>IFERROR(INDEX(Raw!$H$6:$EZ$2076,MATCH($B81&amp;$D81&amp;$B$6,Raw!$A$6:$A$2076,0),MATCH(AI$6,Raw!$H$5:$EZ$5,0)),"-")</f>
        <v>4248</v>
      </c>
      <c r="AJ81" s="312"/>
      <c r="AK81" s="149">
        <f>IFERROR(INDEX(Raw!$H$6:$EZ$2076,MATCH($B81&amp;$D81&amp;$B$6,Raw!$A$6:$A$2076,0),MATCH(AK$6,Raw!$H$5:$EZ$5,0)),"-")</f>
        <v>5114</v>
      </c>
    </row>
    <row r="82" spans="1:37" s="38" customFormat="1" ht="18" customHeight="1" x14ac:dyDescent="0.35">
      <c r="A82" s="188">
        <f t="shared" si="23"/>
        <v>44927</v>
      </c>
      <c r="B82" s="145" t="s">
        <v>147</v>
      </c>
      <c r="C82" s="38" t="s">
        <v>140</v>
      </c>
      <c r="D82" s="99" t="s">
        <v>140</v>
      </c>
      <c r="E82" s="149">
        <f>IFERROR(INDEX(Raw!$H$6:$EZ$2076,MATCH($B82&amp;$D82&amp;$B$6,Raw!$A$6:$A$2076,0),MATCH(E$6,Raw!$H$5:$EZ$5,0)),"-")</f>
        <v>72860</v>
      </c>
      <c r="F82" s="149"/>
      <c r="G82" s="149">
        <f>IFERROR(INDEX(Raw!$H$6:$EZ$2076,MATCH($B82&amp;$D82&amp;$B$6,Raw!$A$6:$A$2076,0),MATCH(G$6,Raw!$H$5:$EZ$5,0))/60/60,"-")</f>
        <v>10327.834999999999</v>
      </c>
      <c r="H82" s="364">
        <f>IFERROR(INDEX(Raw!$H$6:$EZ$2076,MATCH($B82&amp;$D82&amp;$B$6,Raw!$A$6:$A$2076,0),MATCH(H$6,Raw!$H$5:$EZ$5,0))/60/60/24,"-")</f>
        <v>5.9027777777777776E-3</v>
      </c>
      <c r="I82" s="368">
        <f>IFERROR(INDEX(Raw!$H$6:$EZ$2076,MATCH($B82&amp;$D82&amp;$B$6,Raw!$A$6:$A$2076,0),MATCH(I$6,Raw!$H$5:$EZ$5,0))/60/60/24,"-")</f>
        <v>1.0543981481481481E-2</v>
      </c>
      <c r="J82" s="149"/>
      <c r="K82" s="149">
        <f>IFERROR(INDEX(Raw!$H$6:$EZ$2076,MATCH($B82&amp;$D82&amp;$B$6,Raw!$A$6:$A$2076,0),MATCH(K$6,Raw!$H$5:$EZ$5,0)),"-")</f>
        <v>46295</v>
      </c>
      <c r="L82" s="149"/>
      <c r="M82" s="149">
        <f>IFERROR(INDEX(Raw!$H$6:$EZ$2076,MATCH($B82&amp;$D82&amp;$B$6,Raw!$A$6:$A$2076,0),MATCH(M$6,Raw!$H$5:$EZ$5,0))/60/60,"-")</f>
        <v>8493.6161111111105</v>
      </c>
      <c r="N82" s="364">
        <f>IFERROR(INDEX(Raw!$H$6:$EZ$2076,MATCH($B82&amp;$D82&amp;$B$6,Raw!$A$6:$A$2076,0),MATCH(N$6,Raw!$H$5:$EZ$5,0))/60/60/24,"-")</f>
        <v>7.6388888888888886E-3</v>
      </c>
      <c r="O82" s="365">
        <f>IFERROR(INDEX(Raw!$H$6:$EZ$2076,MATCH($B82&amp;$D82&amp;$B$6,Raw!$A$6:$A$2076,0),MATCH(O$6,Raw!$H$5:$EZ$5,0))/60/60/24,"-")</f>
        <v>1.4085648148148151E-2</v>
      </c>
      <c r="P82" s="149"/>
      <c r="Q82" s="149">
        <f>IFERROR(INDEX(Raw!$H$6:$EZ$2076,MATCH($B82&amp;$D82&amp;$B$6,Raw!$A$6:$A$2076,0),MATCH(Q$6,Raw!$H$5:$EZ$5,0)),"-")</f>
        <v>351564</v>
      </c>
      <c r="R82" s="149"/>
      <c r="S82" s="149">
        <f>IFERROR(INDEX(Raw!$H$6:$EZ$2076,MATCH($B82&amp;$D82&amp;$B$6,Raw!$A$6:$A$2076,0),MATCH(S$6,Raw!$H$5:$EZ$5,0))/60/60,"-")</f>
        <v>188130.08416666667</v>
      </c>
      <c r="T82" s="195">
        <f>IFERROR(INDEX(Raw!$H$6:$EZ$2076,MATCH($B82&amp;$D82&amp;$B$6,Raw!$A$6:$A$2076,0),MATCH(T$6,Raw!$H$5:$EZ$5,0))/60/60/24,"-")</f>
        <v>2.2291666666666668E-2</v>
      </c>
      <c r="U82" s="195">
        <f>IFERROR(INDEX(Raw!$H$6:$EZ$2076,MATCH($B82&amp;$D82&amp;$B$6,Raw!$A$6:$A$2076,0),MATCH(U$6,Raw!$H$5:$EZ$5,0))/60/60/24,"-")</f>
        <v>4.7233796296296295E-2</v>
      </c>
      <c r="V82" s="149"/>
      <c r="W82" s="149">
        <f>IFERROR(INDEX(Raw!$H$6:$EZ$2076,MATCH($B82&amp;$D82&amp;$B$6,Raw!$A$6:$A$2076,0),MATCH(W$6,Raw!$H$5:$EZ$5,0)),"-")</f>
        <v>119808</v>
      </c>
      <c r="X82" s="149"/>
      <c r="Y82" s="149">
        <f>IFERROR(INDEX(Raw!$H$6:$EZ$2076,MATCH($B82&amp;$D82&amp;$B$6,Raw!$A$6:$A$2076,0),MATCH(Y$6,Raw!$H$5:$EZ$5,0))/60/60,"-")</f>
        <v>172038.14388888888</v>
      </c>
      <c r="Z82" s="195">
        <f>IFERROR(INDEX(Raw!$H$6:$EZ$2076,MATCH($B82&amp;$D82&amp;$B$6,Raw!$A$6:$A$2076,0),MATCH(Z$6,Raw!$H$5:$EZ$5,0))/60/60/24,"-")</f>
        <v>5.9826388888888894E-2</v>
      </c>
      <c r="AA82" s="195">
        <f>IFERROR(INDEX(Raw!$H$6:$EZ$2076,MATCH($B82&amp;$D82&amp;$B$6,Raw!$A$6:$A$2076,0),MATCH(AA$6,Raw!$H$5:$EZ$5,0))/60/60/24,"-")</f>
        <v>0.13712962962962963</v>
      </c>
      <c r="AB82" s="149"/>
      <c r="AC82" s="149">
        <f>IFERROR(INDEX(Raw!$H$6:$EZ$2076,MATCH($B82&amp;$D82&amp;$B$6,Raw!$A$6:$A$2076,0),MATCH(AC$6,Raw!$H$5:$EZ$5,0)),"-")</f>
        <v>4817</v>
      </c>
      <c r="AD82" s="149"/>
      <c r="AE82" s="149">
        <f>IFERROR(INDEX(Raw!$H$6:$EZ$2076,MATCH($B82&amp;$D82&amp;$B$6,Raw!$A$6:$A$2076,0),MATCH(AE$6,Raw!$H$5:$EZ$5,0))/60/60,"-")</f>
        <v>8732.2308333333331</v>
      </c>
      <c r="AF82" s="195">
        <f>IFERROR(INDEX(Raw!$H$6:$EZ$2076,MATCH($B82&amp;$D82&amp;$B$6,Raw!$A$6:$A$2076,0),MATCH(AF$6,Raw!$H$5:$EZ$5,0))/60/60/24,"-")</f>
        <v>7.5532407407407409E-2</v>
      </c>
      <c r="AG82" s="195">
        <f>IFERROR(INDEX(Raw!$H$6:$EZ$2076,MATCH($B82&amp;$D82&amp;$B$6,Raw!$A$6:$A$2076,0),MATCH(AG$6,Raw!$H$5:$EZ$5,0))/60/60/24,"-")</f>
        <v>0.17818287037037037</v>
      </c>
      <c r="AI82" s="149">
        <f>IFERROR(INDEX(Raw!$H$6:$EZ$2076,MATCH($B82&amp;$D82&amp;$B$6,Raw!$A$6:$A$2076,0),MATCH(AI$6,Raw!$H$5:$EZ$5,0)),"-")</f>
        <v>3341</v>
      </c>
      <c r="AJ82" s="312"/>
      <c r="AK82" s="149">
        <f>IFERROR(INDEX(Raw!$H$6:$EZ$2076,MATCH($B82&amp;$D82&amp;$B$6,Raw!$A$6:$A$2076,0),MATCH(AK$6,Raw!$H$5:$EZ$5,0)),"-")</f>
        <v>6731</v>
      </c>
    </row>
    <row r="83" spans="1:37" s="38" customFormat="1" ht="12.75" customHeight="1" x14ac:dyDescent="0.25">
      <c r="A83" s="188">
        <f t="shared" ref="A83:A132" si="24">EOMONTH(A82,0)+1</f>
        <v>44958</v>
      </c>
      <c r="B83" s="145" t="s">
        <v>147</v>
      </c>
      <c r="C83" s="38" t="s">
        <v>141</v>
      </c>
      <c r="D83" s="2" t="s">
        <v>141</v>
      </c>
      <c r="E83" s="149">
        <f>IFERROR(INDEX(Raw!$H$6:$EZ$2076,MATCH($B83&amp;$D83&amp;$B$6,Raw!$A$6:$A$2076,0),MATCH(E$6,Raw!$H$5:$EZ$5,0)),"-")</f>
        <v>66071</v>
      </c>
      <c r="F83" s="149"/>
      <c r="G83" s="149">
        <f>IFERROR(INDEX(Raw!$H$6:$EZ$2076,MATCH($B83&amp;$D83&amp;$B$6,Raw!$A$6:$A$2076,0),MATCH(G$6,Raw!$H$5:$EZ$5,0))/60/60,"-")</f>
        <v>9357.8649999999998</v>
      </c>
      <c r="H83" s="364">
        <f>IFERROR(INDEX(Raw!$H$6:$EZ$2076,MATCH($B83&amp;$D83&amp;$B$6,Raw!$A$6:$A$2076,0),MATCH(H$6,Raw!$H$5:$EZ$5,0))/60/60/24,"-")</f>
        <v>5.9027777777777776E-3</v>
      </c>
      <c r="I83" s="368">
        <f>IFERROR(INDEX(Raw!$H$6:$EZ$2076,MATCH($B83&amp;$D83&amp;$B$6,Raw!$A$6:$A$2076,0),MATCH(I$6,Raw!$H$5:$EZ$5,0))/60/60/24,"-")</f>
        <v>1.0486111111111111E-2</v>
      </c>
      <c r="J83" s="149"/>
      <c r="K83" s="149">
        <f>IFERROR(INDEX(Raw!$H$6:$EZ$2076,MATCH($B83&amp;$D83&amp;$B$6,Raw!$A$6:$A$2076,0),MATCH(K$6,Raw!$H$5:$EZ$5,0)),"-")</f>
        <v>42666</v>
      </c>
      <c r="L83" s="149"/>
      <c r="M83" s="149">
        <f>IFERROR(INDEX(Raw!$H$6:$EZ$2076,MATCH($B83&amp;$D83&amp;$B$6,Raw!$A$6:$A$2076,0),MATCH(M$6,Raw!$H$5:$EZ$5,0))/60/60,"-")</f>
        <v>7834.4733333333334</v>
      </c>
      <c r="N83" s="364">
        <f>IFERROR(INDEX(Raw!$H$6:$EZ$2076,MATCH($B83&amp;$D83&amp;$B$6,Raw!$A$6:$A$2076,0),MATCH(N$6,Raw!$H$5:$EZ$5,0))/60/60/24,"-")</f>
        <v>7.6504629629629631E-3</v>
      </c>
      <c r="O83" s="365">
        <f>IFERROR(INDEX(Raw!$H$6:$EZ$2076,MATCH($B83&amp;$D83&amp;$B$6,Raw!$A$6:$A$2076,0),MATCH(O$6,Raw!$H$5:$EZ$5,0))/60/60/24,"-")</f>
        <v>1.4178240740740741E-2</v>
      </c>
      <c r="P83" s="149"/>
      <c r="Q83" s="149">
        <f>IFERROR(INDEX(Raw!$H$6:$EZ$2076,MATCH($B83&amp;$D83&amp;$B$6,Raw!$A$6:$A$2076,0),MATCH(Q$6,Raw!$H$5:$EZ$5,0)),"-")</f>
        <v>328877</v>
      </c>
      <c r="R83" s="149"/>
      <c r="S83" s="149">
        <f>IFERROR(INDEX(Raw!$H$6:$EZ$2076,MATCH($B83&amp;$D83&amp;$B$6,Raw!$A$6:$A$2076,0),MATCH(S$6,Raw!$H$5:$EZ$5,0))/60/60,"-")</f>
        <v>177190.41666666666</v>
      </c>
      <c r="T83" s="195">
        <f>IFERROR(INDEX(Raw!$H$6:$EZ$2076,MATCH($B83&amp;$D83&amp;$B$6,Raw!$A$6:$A$2076,0),MATCH(T$6,Raw!$H$5:$EZ$5,0))/60/60/24,"-")</f>
        <v>2.2453703703703708E-2</v>
      </c>
      <c r="U83" s="195">
        <f>IFERROR(INDEX(Raw!$H$6:$EZ$2076,MATCH($B83&amp;$D83&amp;$B$6,Raw!$A$6:$A$2076,0),MATCH(U$6,Raw!$H$5:$EZ$5,0))/60/60/24,"-")</f>
        <v>4.7743055555555552E-2</v>
      </c>
      <c r="V83" s="149"/>
      <c r="W83" s="149">
        <f>IFERROR(INDEX(Raw!$H$6:$EZ$2076,MATCH($B83&amp;$D83&amp;$B$6,Raw!$A$6:$A$2076,0),MATCH(W$6,Raw!$H$5:$EZ$5,0)),"-")</f>
        <v>114814</v>
      </c>
      <c r="X83" s="149"/>
      <c r="Y83" s="149">
        <f>IFERROR(INDEX(Raw!$H$6:$EZ$2076,MATCH($B83&amp;$D83&amp;$B$6,Raw!$A$6:$A$2076,0),MATCH(Y$6,Raw!$H$5:$EZ$5,0))/60/60,"-")</f>
        <v>196432.15666666668</v>
      </c>
      <c r="Z83" s="195">
        <f>IFERROR(INDEX(Raw!$H$6:$EZ$2076,MATCH($B83&amp;$D83&amp;$B$6,Raw!$A$6:$A$2076,0),MATCH(Z$6,Raw!$H$5:$EZ$5,0))/60/60/24,"-")</f>
        <v>7.1284722222222222E-2</v>
      </c>
      <c r="AA83" s="195">
        <f>IFERROR(INDEX(Raw!$H$6:$EZ$2076,MATCH($B83&amp;$D83&amp;$B$6,Raw!$A$6:$A$2076,0),MATCH(AA$6,Raw!$H$5:$EZ$5,0))/60/60/24,"-")</f>
        <v>0.17098379629629631</v>
      </c>
      <c r="AB83" s="149"/>
      <c r="AC83" s="149">
        <f>IFERROR(INDEX(Raw!$H$6:$EZ$2076,MATCH($B83&amp;$D83&amp;$B$6,Raw!$A$6:$A$2076,0),MATCH(AC$6,Raw!$H$5:$EZ$5,0)),"-")</f>
        <v>4540</v>
      </c>
      <c r="AD83" s="149"/>
      <c r="AE83" s="149">
        <f>IFERROR(INDEX(Raw!$H$6:$EZ$2076,MATCH($B83&amp;$D83&amp;$B$6,Raw!$A$6:$A$2076,0),MATCH(AE$6,Raw!$H$5:$EZ$5,0))/60/60,"-")</f>
        <v>10018.317777777778</v>
      </c>
      <c r="AF83" s="195">
        <f>IFERROR(INDEX(Raw!$H$6:$EZ$2076,MATCH($B83&amp;$D83&amp;$B$6,Raw!$A$6:$A$2076,0),MATCH(AF$6,Raw!$H$5:$EZ$5,0))/60/60/24,"-")</f>
        <v>9.194444444444444E-2</v>
      </c>
      <c r="AG83" s="195">
        <f>IFERROR(INDEX(Raw!$H$6:$EZ$2076,MATCH($B83&amp;$D83&amp;$B$6,Raw!$A$6:$A$2076,0),MATCH(AG$6,Raw!$H$5:$EZ$5,0))/60/60/24,"-")</f>
        <v>0.22146990740740743</v>
      </c>
      <c r="AI83" s="149">
        <f>IFERROR(INDEX(Raw!$H$6:$EZ$2076,MATCH($B83&amp;$D83&amp;$B$6,Raw!$A$6:$A$2076,0),MATCH(AI$6,Raw!$H$5:$EZ$5,0)),"-")</f>
        <v>3601</v>
      </c>
      <c r="AJ83" s="312"/>
      <c r="AK83" s="149">
        <f>IFERROR(INDEX(Raw!$H$6:$EZ$2076,MATCH($B83&amp;$D83&amp;$B$6,Raw!$A$6:$A$2076,0),MATCH(AK$6,Raw!$H$5:$EZ$5,0)),"-")</f>
        <v>6993</v>
      </c>
    </row>
    <row r="84" spans="1:37" s="38" customFormat="1" x14ac:dyDescent="0.25">
      <c r="A84" s="188">
        <f t="shared" si="24"/>
        <v>44986</v>
      </c>
      <c r="B84" s="145" t="s">
        <v>147</v>
      </c>
      <c r="C84" s="74" t="s">
        <v>142</v>
      </c>
      <c r="D84" s="95" t="s">
        <v>142</v>
      </c>
      <c r="E84" s="152">
        <f>IFERROR(INDEX(Raw!$H$6:$EZ$2076,MATCH($B84&amp;$D84&amp;$B$6,Raw!$A$6:$A$2076,0),MATCH(E$6,Raw!$H$5:$EZ$5,0)),"-")</f>
        <v>76949</v>
      </c>
      <c r="F84" s="152"/>
      <c r="G84" s="152">
        <f>IFERROR(INDEX(Raw!$H$6:$EZ$2076,MATCH($B84&amp;$D84&amp;$B$6,Raw!$A$6:$A$2076,0),MATCH(G$6,Raw!$H$5:$EZ$5,0))/60/60,"-")</f>
        <v>11308.193333333333</v>
      </c>
      <c r="H84" s="369">
        <f>IFERROR(INDEX(Raw!$H$6:$EZ$2076,MATCH($B84&amp;$D84&amp;$B$6,Raw!$A$6:$A$2076,0),MATCH(H$6,Raw!$H$5:$EZ$5,0))/60/60/24,"-")</f>
        <v>6.122685185185185E-3</v>
      </c>
      <c r="I84" s="370">
        <f>IFERROR(INDEX(Raw!$H$6:$EZ$2076,MATCH($B84&amp;$D84&amp;$B$6,Raw!$A$6:$A$2076,0),MATCH(I$6,Raw!$H$5:$EZ$5,0))/60/60/24,"-")</f>
        <v>1.0856481481481481E-2</v>
      </c>
      <c r="J84" s="149"/>
      <c r="K84" s="152">
        <f>IFERROR(INDEX(Raw!$H$6:$EZ$2076,MATCH($B84&amp;$D84&amp;$B$6,Raw!$A$6:$A$2076,0),MATCH(K$6,Raw!$H$5:$EZ$5,0)),"-")</f>
        <v>50344</v>
      </c>
      <c r="L84" s="152"/>
      <c r="M84" s="152">
        <f>IFERROR(INDEX(Raw!$H$6:$EZ$2076,MATCH($B84&amp;$D84&amp;$B$6,Raw!$A$6:$A$2076,0),MATCH(M$6,Raw!$H$5:$EZ$5,0))/60/60,"-")</f>
        <v>9633.3947222222232</v>
      </c>
      <c r="N84" s="369">
        <f>IFERROR(INDEX(Raw!$H$6:$EZ$2076,MATCH($B84&amp;$D84&amp;$B$6,Raw!$A$6:$A$2076,0),MATCH(N$6,Raw!$H$5:$EZ$5,0))/60/60/24,"-")</f>
        <v>7.9745370370370369E-3</v>
      </c>
      <c r="O84" s="370">
        <f>IFERROR(INDEX(Raw!$H$6:$EZ$2076,MATCH($B84&amp;$D84&amp;$B$6,Raw!$A$6:$A$2076,0),MATCH(O$6,Raw!$H$5:$EZ$5,0))/60/60/24,"-")</f>
        <v>1.4756944444444446E-2</v>
      </c>
      <c r="P84" s="149"/>
      <c r="Q84" s="152">
        <f>IFERROR(INDEX(Raw!$H$6:$EZ$2076,MATCH($B84&amp;$D84&amp;$B$6,Raw!$A$6:$A$2076,0),MATCH(Q$6,Raw!$H$5:$EZ$5,0)),"-")</f>
        <v>378435</v>
      </c>
      <c r="R84" s="149"/>
      <c r="S84" s="152">
        <f>IFERROR(INDEX(Raw!$H$6:$EZ$2076,MATCH($B84&amp;$D84&amp;$B$6,Raw!$A$6:$A$2076,0),MATCH(S$6,Raw!$H$5:$EZ$5,0))/60/60,"-")</f>
        <v>249502.89416666667</v>
      </c>
      <c r="T84" s="255">
        <f>IFERROR(INDEX(Raw!$H$6:$EZ$2076,MATCH($B84&amp;$D84&amp;$B$6,Raw!$A$6:$A$2076,0),MATCH(T$6,Raw!$H$5:$EZ$5,0))/60/60/24,"-")</f>
        <v>2.7465277777777772E-2</v>
      </c>
      <c r="U84" s="255">
        <f>IFERROR(INDEX(Raw!$H$6:$EZ$2076,MATCH($B84&amp;$D84&amp;$B$6,Raw!$A$6:$A$2076,0),MATCH(U$6,Raw!$H$5:$EZ$5,0))/60/60/24,"-")</f>
        <v>5.9895833333333336E-2</v>
      </c>
      <c r="V84" s="149"/>
      <c r="W84" s="152">
        <f>IFERROR(INDEX(Raw!$H$6:$EZ$2076,MATCH($B84&amp;$D84&amp;$B$6,Raw!$A$6:$A$2076,0),MATCH(W$6,Raw!$H$5:$EZ$5,0)),"-")</f>
        <v>119807</v>
      </c>
      <c r="X84" s="152"/>
      <c r="Y84" s="152">
        <f>IFERROR(INDEX(Raw!$H$6:$EZ$2076,MATCH($B84&amp;$D84&amp;$B$6,Raw!$A$6:$A$2076,0),MATCH(Y$6,Raw!$H$5:$EZ$5,0))/60/60,"-")</f>
        <v>266880.7052777778</v>
      </c>
      <c r="Z84" s="255">
        <f>IFERROR(INDEX(Raw!$H$6:$EZ$2076,MATCH($B84&amp;$D84&amp;$B$6,Raw!$A$6:$A$2076,0),MATCH(Z$6,Raw!$H$5:$EZ$5,0))/60/60/24,"-")</f>
        <v>9.2812500000000006E-2</v>
      </c>
      <c r="AA84" s="255">
        <f>IFERROR(INDEX(Raw!$H$6:$EZ$2076,MATCH($B84&amp;$D84&amp;$B$6,Raw!$A$6:$A$2076,0),MATCH(AA$6,Raw!$H$5:$EZ$5,0))/60/60/24,"-")</f>
        <v>0.22305555555555556</v>
      </c>
      <c r="AB84" s="149"/>
      <c r="AC84" s="152">
        <f>IFERROR(INDEX(Raw!$H$6:$EZ$2076,MATCH($B84&amp;$D84&amp;$B$6,Raw!$A$6:$A$2076,0),MATCH(AC$6,Raw!$H$5:$EZ$5,0)),"-")</f>
        <v>4664</v>
      </c>
      <c r="AD84" s="152"/>
      <c r="AE84" s="152">
        <f>IFERROR(INDEX(Raw!$H$6:$EZ$2076,MATCH($B84&amp;$D84&amp;$B$6,Raw!$A$6:$A$2076,0),MATCH(AE$6,Raw!$H$5:$EZ$5,0))/60/60,"-")</f>
        <v>13355.898333333334</v>
      </c>
      <c r="AF84" s="255">
        <f>IFERROR(INDEX(Raw!$H$6:$EZ$2076,MATCH($B84&amp;$D84&amp;$B$6,Raw!$A$6:$A$2076,0),MATCH(AF$6,Raw!$H$5:$EZ$5,0))/60/60/24,"-")</f>
        <v>0.11931712962962963</v>
      </c>
      <c r="AG84" s="255">
        <f>IFERROR(INDEX(Raw!$H$6:$EZ$2076,MATCH($B84&amp;$D84&amp;$B$6,Raw!$A$6:$A$2076,0),MATCH(AG$6,Raw!$H$5:$EZ$5,0))/60/60/24,"-")</f>
        <v>0.28775462962962967</v>
      </c>
      <c r="AI84" s="152">
        <f>IFERROR(INDEX(Raw!$H$6:$EZ$2076,MATCH($B84&amp;$D84&amp;$B$6,Raw!$A$6:$A$2076,0),MATCH(AI$6,Raw!$H$5:$EZ$5,0)),"-")</f>
        <v>4290</v>
      </c>
      <c r="AJ84" s="312"/>
      <c r="AK84" s="152">
        <f>IFERROR(INDEX(Raw!$H$6:$EZ$2076,MATCH($B84&amp;$D84&amp;$B$6,Raw!$A$6:$A$2076,0),MATCH(AK$6,Raw!$H$5:$EZ$5,0)),"-")</f>
        <v>7508</v>
      </c>
    </row>
    <row r="85" spans="1:37" s="38" customFormat="1" ht="17.5" x14ac:dyDescent="0.35">
      <c r="A85" s="188">
        <f t="shared" si="24"/>
        <v>45017</v>
      </c>
      <c r="B85" s="146" t="s">
        <v>133</v>
      </c>
      <c r="C85" s="98" t="s">
        <v>143</v>
      </c>
      <c r="D85" s="99" t="s">
        <v>143</v>
      </c>
      <c r="E85" s="149">
        <f>IFERROR(INDEX(Raw!$H$6:$EZ$2076,MATCH($B85&amp;$D85&amp;$B$6,Raw!$A$6:$A$2076,0),MATCH(E$6,Raw!$H$5:$EZ$5,0)),"-")</f>
        <v>71997</v>
      </c>
      <c r="F85" s="149"/>
      <c r="G85" s="149">
        <f>IFERROR(INDEX(Raw!$H$6:$EZ$2076,MATCH($B85&amp;$D85&amp;$B$6,Raw!$A$6:$A$2076,0),MATCH(G$6,Raw!$H$5:$EZ$5,0))/60/60,"-")</f>
        <v>9731.0816666666669</v>
      </c>
      <c r="H85" s="364">
        <f>IFERROR(INDEX(Raw!$H$6:$EZ$2076,MATCH($B85&amp;$D85&amp;$B$6,Raw!$A$6:$A$2076,0),MATCH(H$6,Raw!$H$5:$EZ$5,0))/60/60/24,"-")</f>
        <v>5.6365740740740742E-3</v>
      </c>
      <c r="I85" s="368">
        <f>IFERROR(INDEX(Raw!$H$6:$EZ$2076,MATCH($B85&amp;$D85&amp;$B$6,Raw!$A$6:$A$2076,0),MATCH(I$6,Raw!$H$5:$EZ$5,0))/60/60/24,"-")</f>
        <v>1.0034722222222221E-2</v>
      </c>
      <c r="J85" s="149"/>
      <c r="K85" s="149">
        <f>IFERROR(INDEX(Raw!$H$6:$EZ$2076,MATCH($B85&amp;$D85&amp;$B$6,Raw!$A$6:$A$2076,0),MATCH(K$6,Raw!$H$5:$EZ$5,0)),"-")</f>
        <v>46785</v>
      </c>
      <c r="L85" s="149"/>
      <c r="M85" s="149">
        <f>IFERROR(INDEX(Raw!$H$6:$EZ$2076,MATCH($B85&amp;$D85&amp;$B$6,Raw!$A$6:$A$2076,0),MATCH(M$6,Raw!$H$5:$EZ$5,0))/60/60,"-")</f>
        <v>7935.3238888888891</v>
      </c>
      <c r="N85" s="364">
        <f>IFERROR(INDEX(Raw!$H$6:$EZ$2076,MATCH($B85&amp;$D85&amp;$B$6,Raw!$A$6:$A$2076,0),MATCH(N$6,Raw!$H$5:$EZ$5,0))/60/60/24,"-")</f>
        <v>7.0717592592592594E-3</v>
      </c>
      <c r="O85" s="365">
        <f>IFERROR(INDEX(Raw!$H$6:$EZ$2076,MATCH($B85&amp;$D85&amp;$B$6,Raw!$A$6:$A$2076,0),MATCH(O$6,Raw!$H$5:$EZ$5,0))/60/60/24,"-")</f>
        <v>1.3194444444444444E-2</v>
      </c>
      <c r="P85" s="149"/>
      <c r="Q85" s="149">
        <f>IFERROR(INDEX(Raw!$H$6:$EZ$2076,MATCH($B85&amp;$D85&amp;$B$6,Raw!$A$6:$A$2076,0),MATCH(Q$6,Raw!$H$5:$EZ$5,0)),"-")</f>
        <v>360699</v>
      </c>
      <c r="R85" s="149"/>
      <c r="S85" s="149">
        <f>IFERROR(INDEX(Raw!$H$6:$EZ$2076,MATCH($B85&amp;$D85&amp;$B$6,Raw!$A$6:$A$2076,0),MATCH(S$6,Raw!$H$5:$EZ$5,0))/60/60,"-")</f>
        <v>171650.05583333332</v>
      </c>
      <c r="T85" s="195">
        <f>IFERROR(INDEX(Raw!$H$6:$EZ$2076,MATCH($B85&amp;$D85&amp;$B$6,Raw!$A$6:$A$2076,0),MATCH(T$6,Raw!$H$5:$EZ$5,0))/60/60/24,"-")</f>
        <v>1.982638888888889E-2</v>
      </c>
      <c r="U85" s="195">
        <f>IFERROR(INDEX(Raw!$H$6:$EZ$2076,MATCH($B85&amp;$D85&amp;$B$6,Raw!$A$6:$A$2076,0),MATCH(U$6,Raw!$H$5:$EZ$5,0))/60/60/24,"-")</f>
        <v>4.1990740740740745E-2</v>
      </c>
      <c r="V85" s="149"/>
      <c r="W85" s="149">
        <f>IFERROR(INDEX(Raw!$H$6:$EZ$2076,MATCH($B85&amp;$D85&amp;$B$6,Raw!$A$6:$A$2076,0),MATCH(W$6,Raw!$H$5:$EZ$5,0)),"-")</f>
        <v>130832</v>
      </c>
      <c r="X85" s="149"/>
      <c r="Y85" s="149">
        <f>IFERROR(INDEX(Raw!$H$6:$EZ$2076,MATCH($B85&amp;$D85&amp;$B$6,Raw!$A$6:$A$2076,0),MATCH(Y$6,Raw!$H$5:$EZ$5,0))/60/60,"-")</f>
        <v>198221.59444444443</v>
      </c>
      <c r="Z85" s="195">
        <f>IFERROR(INDEX(Raw!$H$6:$EZ$2076,MATCH($B85&amp;$D85&amp;$B$6,Raw!$A$6:$A$2076,0),MATCH(Z$6,Raw!$H$5:$EZ$5,0))/60/60/24,"-")</f>
        <v>6.3125000000000001E-2</v>
      </c>
      <c r="AA85" s="195">
        <f>IFERROR(INDEX(Raw!$H$6:$EZ$2076,MATCH($B85&amp;$D85&amp;$B$6,Raw!$A$6:$A$2076,0),MATCH(AA$6,Raw!$H$5:$EZ$5,0))/60/60/24,"-")</f>
        <v>0.14788194444444444</v>
      </c>
      <c r="AB85" s="149"/>
      <c r="AC85" s="149">
        <f>IFERROR(INDEX(Raw!$H$6:$EZ$2076,MATCH($B85&amp;$D85&amp;$B$6,Raw!$A$6:$A$2076,0),MATCH(AC$6,Raw!$H$5:$EZ$5,0)),"-")</f>
        <v>5206</v>
      </c>
      <c r="AD85" s="149"/>
      <c r="AE85" s="149">
        <f>IFERROR(INDEX(Raw!$H$6:$EZ$2076,MATCH($B85&amp;$D85&amp;$B$6,Raw!$A$6:$A$2076,0),MATCH(AE$6,Raw!$H$5:$EZ$5,0))/60/60,"-")</f>
        <v>9916.129722222222</v>
      </c>
      <c r="AF85" s="195">
        <f>IFERROR(INDEX(Raw!$H$6:$EZ$2076,MATCH($B85&amp;$D85&amp;$B$6,Raw!$A$6:$A$2076,0),MATCH(AF$6,Raw!$H$5:$EZ$5,0))/60/60/24,"-")</f>
        <v>7.9363425925925921E-2</v>
      </c>
      <c r="AG85" s="195">
        <f>IFERROR(INDEX(Raw!$H$6:$EZ$2076,MATCH($B85&amp;$D85&amp;$B$6,Raw!$A$6:$A$2076,0),MATCH(AG$6,Raw!$H$5:$EZ$5,0))/60/60/24,"-")</f>
        <v>0.1839699074074074</v>
      </c>
      <c r="AI85" s="149">
        <f>IFERROR(INDEX(Raw!$H$6:$EZ$2076,MATCH($B85&amp;$D85&amp;$B$6,Raw!$A$6:$A$2076,0),MATCH(AI$6,Raw!$H$5:$EZ$5,0)),"-")</f>
        <v>3844</v>
      </c>
      <c r="AJ85" s="312"/>
      <c r="AK85" s="149">
        <f>IFERROR(INDEX(Raw!$H$6:$EZ$2076,MATCH($B85&amp;$D85&amp;$B$6,Raw!$A$6:$A$2076,0),MATCH(AK$6,Raw!$H$5:$EZ$5,0)),"-")</f>
        <v>8556</v>
      </c>
    </row>
    <row r="86" spans="1:37" s="38" customFormat="1" x14ac:dyDescent="0.25">
      <c r="A86" s="188">
        <f t="shared" si="24"/>
        <v>45047</v>
      </c>
      <c r="B86" s="145" t="s">
        <v>133</v>
      </c>
      <c r="C86" s="38" t="s">
        <v>144</v>
      </c>
      <c r="D86" s="2" t="s">
        <v>144</v>
      </c>
      <c r="E86" s="149">
        <f>IFERROR(INDEX(Raw!$H$6:$EZ$2076,MATCH($B86&amp;$D86&amp;$B$6,Raw!$A$6:$A$2076,0),MATCH(E$6,Raw!$H$5:$EZ$5,0)),"-")</f>
        <v>76155</v>
      </c>
      <c r="F86" s="149"/>
      <c r="G86" s="149">
        <f>IFERROR(INDEX(Raw!$H$6:$EZ$2076,MATCH($B86&amp;$D86&amp;$B$6,Raw!$A$6:$A$2076,0),MATCH(G$6,Raw!$H$5:$EZ$5,0))/60/60,"-")</f>
        <v>10518.851111111111</v>
      </c>
      <c r="H86" s="364">
        <f>IFERROR(INDEX(Raw!$H$6:$EZ$2076,MATCH($B86&amp;$D86&amp;$B$6,Raw!$A$6:$A$2076,0),MATCH(H$6,Raw!$H$5:$EZ$5,0))/60/60/24,"-")</f>
        <v>5.7523148148148143E-3</v>
      </c>
      <c r="I86" s="368">
        <f>IFERROR(INDEX(Raw!$H$6:$EZ$2076,MATCH($B86&amp;$D86&amp;$B$6,Raw!$A$6:$A$2076,0),MATCH(I$6,Raw!$H$5:$EZ$5,0))/60/60/24,"-")</f>
        <v>1.0243055555555556E-2</v>
      </c>
      <c r="J86" s="149"/>
      <c r="K86" s="149">
        <f>IFERROR(INDEX(Raw!$H$6:$EZ$2076,MATCH($B86&amp;$D86&amp;$B$6,Raw!$A$6:$A$2076,0),MATCH(K$6,Raw!$H$5:$EZ$5,0)),"-")</f>
        <v>49784</v>
      </c>
      <c r="L86" s="149"/>
      <c r="M86" s="149">
        <f>IFERROR(INDEX(Raw!$H$6:$EZ$2076,MATCH($B86&amp;$D86&amp;$B$6,Raw!$A$6:$A$2076,0),MATCH(M$6,Raw!$H$5:$EZ$5,0))/60/60,"-")</f>
        <v>8734.1058333333331</v>
      </c>
      <c r="N86" s="364">
        <f>IFERROR(INDEX(Raw!$H$6:$EZ$2076,MATCH($B86&amp;$D86&amp;$B$6,Raw!$A$6:$A$2076,0),MATCH(N$6,Raw!$H$5:$EZ$5,0))/60/60/24,"-")</f>
        <v>7.3148148148148148E-3</v>
      </c>
      <c r="O86" s="365">
        <f>IFERROR(INDEX(Raw!$H$6:$EZ$2076,MATCH($B86&amp;$D86&amp;$B$6,Raw!$A$6:$A$2076,0),MATCH(O$6,Raw!$H$5:$EZ$5,0))/60/60/24,"-")</f>
        <v>1.3506944444444445E-2</v>
      </c>
      <c r="P86" s="149"/>
      <c r="Q86" s="149">
        <f>IFERROR(INDEX(Raw!$H$6:$EZ$2076,MATCH($B86&amp;$D86&amp;$B$6,Raw!$A$6:$A$2076,0),MATCH(Q$6,Raw!$H$5:$EZ$5,0)),"-")</f>
        <v>375773</v>
      </c>
      <c r="R86" s="149"/>
      <c r="S86" s="149">
        <f>IFERROR(INDEX(Raw!$H$6:$EZ$2076,MATCH($B86&amp;$D86&amp;$B$6,Raw!$A$6:$A$2076,0),MATCH(S$6,Raw!$H$5:$EZ$5,0))/60/60,"-")</f>
        <v>202756.16361111111</v>
      </c>
      <c r="T86" s="195">
        <f>IFERROR(INDEX(Raw!$H$6:$EZ$2076,MATCH($B86&amp;$D86&amp;$B$6,Raw!$A$6:$A$2076,0),MATCH(T$6,Raw!$H$5:$EZ$5,0))/60/60/24,"-")</f>
        <v>2.2476851851851855E-2</v>
      </c>
      <c r="U86" s="195">
        <f>IFERROR(INDEX(Raw!$H$6:$EZ$2076,MATCH($B86&amp;$D86&amp;$B$6,Raw!$A$6:$A$2076,0),MATCH(U$6,Raw!$H$5:$EZ$5,0))/60/60/24,"-")</f>
        <v>4.8379629629629634E-2</v>
      </c>
      <c r="V86" s="149"/>
      <c r="W86" s="149">
        <f>IFERROR(INDEX(Raw!$H$6:$EZ$2076,MATCH($B86&amp;$D86&amp;$B$6,Raw!$A$6:$A$2076,0),MATCH(W$6,Raw!$H$5:$EZ$5,0)),"-")</f>
        <v>135729</v>
      </c>
      <c r="X86" s="149"/>
      <c r="Y86" s="149">
        <f>IFERROR(INDEX(Raw!$H$6:$EZ$2076,MATCH($B86&amp;$D86&amp;$B$6,Raw!$A$6:$A$2076,0),MATCH(Y$6,Raw!$H$5:$EZ$5,0))/60/60,"-")</f>
        <v>240153.69166666668</v>
      </c>
      <c r="Z86" s="195">
        <f>IFERROR(INDEX(Raw!$H$6:$EZ$2076,MATCH($B86&amp;$D86&amp;$B$6,Raw!$A$6:$A$2076,0),MATCH(Z$6,Raw!$H$5:$EZ$5,0))/60/60/24,"-")</f>
        <v>7.3726851851851863E-2</v>
      </c>
      <c r="AA86" s="195">
        <f>IFERROR(INDEX(Raw!$H$6:$EZ$2076,MATCH($B86&amp;$D86&amp;$B$6,Raw!$A$6:$A$2076,0),MATCH(AA$6,Raw!$H$5:$EZ$5,0))/60/60/24,"-")</f>
        <v>0.17541666666666667</v>
      </c>
      <c r="AB86" s="149"/>
      <c r="AC86" s="149">
        <f>IFERROR(INDEX(Raw!$H$6:$EZ$2076,MATCH($B86&amp;$D86&amp;$B$6,Raw!$A$6:$A$2076,0),MATCH(AC$6,Raw!$H$5:$EZ$5,0)),"-")</f>
        <v>5135</v>
      </c>
      <c r="AD86" s="149"/>
      <c r="AE86" s="149">
        <f>IFERROR(INDEX(Raw!$H$6:$EZ$2076,MATCH($B86&amp;$D86&amp;$B$6,Raw!$A$6:$A$2076,0),MATCH(AE$6,Raw!$H$5:$EZ$5,0))/60/60,"-")</f>
        <v>12003.002500000001</v>
      </c>
      <c r="AF86" s="195">
        <f>IFERROR(INDEX(Raw!$H$6:$EZ$2076,MATCH($B86&amp;$D86&amp;$B$6,Raw!$A$6:$A$2076,0),MATCH(AF$6,Raw!$H$5:$EZ$5,0))/60/60/24,"-")</f>
        <v>9.7395833333333334E-2</v>
      </c>
      <c r="AG86" s="195">
        <f>IFERROR(INDEX(Raw!$H$6:$EZ$2076,MATCH($B86&amp;$D86&amp;$B$6,Raw!$A$6:$A$2076,0),MATCH(AG$6,Raw!$H$5:$EZ$5,0))/60/60/24,"-")</f>
        <v>0.23281250000000001</v>
      </c>
      <c r="AI86" s="149">
        <f>IFERROR(INDEX(Raw!$H$6:$EZ$2076,MATCH($B86&amp;$D86&amp;$B$6,Raw!$A$6:$A$2076,0),MATCH(AI$6,Raw!$H$5:$EZ$5,0)),"-")</f>
        <v>3823</v>
      </c>
      <c r="AJ86" s="312"/>
      <c r="AK86" s="149">
        <f>IFERROR(INDEX(Raw!$H$6:$EZ$2076,MATCH($B86&amp;$D86&amp;$B$6,Raw!$A$6:$A$2076,0),MATCH(AK$6,Raw!$H$5:$EZ$5,0)),"-")</f>
        <v>7851</v>
      </c>
    </row>
    <row r="87" spans="1:37" s="38" customFormat="1" x14ac:dyDescent="0.25">
      <c r="A87" s="188">
        <f t="shared" si="24"/>
        <v>45078</v>
      </c>
      <c r="B87" s="145" t="s">
        <v>133</v>
      </c>
      <c r="C87" s="74" t="s">
        <v>145</v>
      </c>
      <c r="D87" s="95" t="s">
        <v>145</v>
      </c>
      <c r="E87" s="149">
        <f>IFERROR(INDEX(Raw!$H$6:$EZ$2076,MATCH($B87&amp;$D87&amp;$B$6,Raw!$A$6:$A$2076,0),MATCH(E$6,Raw!$H$5:$EZ$5,0)),"-")</f>
        <v>77093</v>
      </c>
      <c r="F87" s="149"/>
      <c r="G87" s="149">
        <f>IFERROR(INDEX(Raw!$H$6:$EZ$2076,MATCH($B87&amp;$D87&amp;$B$6,Raw!$A$6:$A$2076,0),MATCH(G$6,Raw!$H$5:$EZ$5,0))/60/60,"-")</f>
        <v>11156.226666666666</v>
      </c>
      <c r="H87" s="364">
        <f>IFERROR(INDEX(Raw!$H$6:$EZ$2076,MATCH($B87&amp;$D87&amp;$B$6,Raw!$A$6:$A$2076,0),MATCH(H$6,Raw!$H$5:$EZ$5,0))/60/60/24,"-")</f>
        <v>6.030092592592593E-3</v>
      </c>
      <c r="I87" s="368">
        <f>IFERROR(INDEX(Raw!$H$6:$EZ$2076,MATCH($B87&amp;$D87&amp;$B$6,Raw!$A$6:$A$2076,0),MATCH(I$6,Raw!$H$5:$EZ$5,0))/60/60/24,"-")</f>
        <v>1.0717592592592593E-2</v>
      </c>
      <c r="J87" s="149"/>
      <c r="K87" s="149">
        <f>IFERROR(INDEX(Raw!$H$6:$EZ$2076,MATCH($B87&amp;$D87&amp;$B$6,Raw!$A$6:$A$2076,0),MATCH(K$6,Raw!$H$5:$EZ$5,0)),"-")</f>
        <v>50414</v>
      </c>
      <c r="L87" s="149"/>
      <c r="M87" s="149">
        <f>IFERROR(INDEX(Raw!$H$6:$EZ$2076,MATCH($B87&amp;$D87&amp;$B$6,Raw!$A$6:$A$2076,0),MATCH(M$6,Raw!$H$5:$EZ$5,0))/60/60,"-")</f>
        <v>9209.76</v>
      </c>
      <c r="N87" s="364">
        <f>IFERROR(INDEX(Raw!$H$6:$EZ$2076,MATCH($B87&amp;$D87&amp;$B$6,Raw!$A$6:$A$2076,0),MATCH(N$6,Raw!$H$5:$EZ$5,0))/60/60/24,"-")</f>
        <v>7.6157407407407415E-3</v>
      </c>
      <c r="O87" s="365">
        <f>IFERROR(INDEX(Raw!$H$6:$EZ$2076,MATCH($B87&amp;$D87&amp;$B$6,Raw!$A$6:$A$2076,0),MATCH(O$6,Raw!$H$5:$EZ$5,0))/60/60/24,"-")</f>
        <v>1.4016203703703704E-2</v>
      </c>
      <c r="P87" s="149"/>
      <c r="Q87" s="149">
        <f>IFERROR(INDEX(Raw!$H$6:$EZ$2076,MATCH($B87&amp;$D87&amp;$B$6,Raw!$A$6:$A$2076,0),MATCH(Q$6,Raw!$H$5:$EZ$5,0)),"-")</f>
        <v>367470</v>
      </c>
      <c r="R87" s="149"/>
      <c r="S87" s="149">
        <f>IFERROR(INDEX(Raw!$H$6:$EZ$2076,MATCH($B87&amp;$D87&amp;$B$6,Raw!$A$6:$A$2076,0),MATCH(S$6,Raw!$H$5:$EZ$5,0))/60/60,"-")</f>
        <v>225308.55305555556</v>
      </c>
      <c r="T87" s="195">
        <f>IFERROR(INDEX(Raw!$H$6:$EZ$2076,MATCH($B87&amp;$D87&amp;$B$6,Raw!$A$6:$A$2076,0),MATCH(T$6,Raw!$H$5:$EZ$5,0))/60/60/24,"-")</f>
        <v>2.5543981481481483E-2</v>
      </c>
      <c r="U87" s="195">
        <f>IFERROR(INDEX(Raw!$H$6:$EZ$2076,MATCH($B87&amp;$D87&amp;$B$6,Raw!$A$6:$A$2076,0),MATCH(U$6,Raw!$H$5:$EZ$5,0))/60/60/24,"-")</f>
        <v>5.4756944444444434E-2</v>
      </c>
      <c r="V87" s="149"/>
      <c r="W87" s="149">
        <f>IFERROR(INDEX(Raw!$H$6:$EZ$2076,MATCH($B87&amp;$D87&amp;$B$6,Raw!$A$6:$A$2076,0),MATCH(W$6,Raw!$H$5:$EZ$5,0)),"-")</f>
        <v>124227</v>
      </c>
      <c r="X87" s="149"/>
      <c r="Y87" s="149">
        <f>IFERROR(INDEX(Raw!$H$6:$EZ$2076,MATCH($B87&amp;$D87&amp;$B$6,Raw!$A$6:$A$2076,0),MATCH(Y$6,Raw!$H$5:$EZ$5,0))/60/60,"-")</f>
        <v>260124.02416666664</v>
      </c>
      <c r="Z87" s="195">
        <f>IFERROR(INDEX(Raw!$H$6:$EZ$2076,MATCH($B87&amp;$D87&amp;$B$6,Raw!$A$6:$A$2076,0),MATCH(Z$6,Raw!$H$5:$EZ$5,0))/60/60/24,"-")</f>
        <v>8.7245370370370376E-2</v>
      </c>
      <c r="AA87" s="195">
        <f>IFERROR(INDEX(Raw!$H$6:$EZ$2076,MATCH($B87&amp;$D87&amp;$B$6,Raw!$A$6:$A$2076,0),MATCH(AA$6,Raw!$H$5:$EZ$5,0))/60/60/24,"-")</f>
        <v>0.21057870370370371</v>
      </c>
      <c r="AB87" s="149"/>
      <c r="AC87" s="149">
        <f>IFERROR(INDEX(Raw!$H$6:$EZ$2076,MATCH($B87&amp;$D87&amp;$B$6,Raw!$A$6:$A$2076,0),MATCH(AC$6,Raw!$H$5:$EZ$5,0)),"-")</f>
        <v>4729</v>
      </c>
      <c r="AD87" s="149"/>
      <c r="AE87" s="149">
        <f>IFERROR(INDEX(Raw!$H$6:$EZ$2076,MATCH($B87&amp;$D87&amp;$B$6,Raw!$A$6:$A$2076,0),MATCH(AE$6,Raw!$H$5:$EZ$5,0))/60/60,"-")</f>
        <v>13041.71</v>
      </c>
      <c r="AF87" s="195">
        <f>IFERROR(INDEX(Raw!$H$6:$EZ$2076,MATCH($B87&amp;$D87&amp;$B$6,Raw!$A$6:$A$2076,0),MATCH(AF$6,Raw!$H$5:$EZ$5,0))/60/60/24,"-")</f>
        <v>0.1149074074074074</v>
      </c>
      <c r="AG87" s="195">
        <f>IFERROR(INDEX(Raw!$H$6:$EZ$2076,MATCH($B87&amp;$D87&amp;$B$6,Raw!$A$6:$A$2076,0),MATCH(AG$6,Raw!$H$5:$EZ$5,0))/60/60/24,"-")</f>
        <v>0.27863425925925928</v>
      </c>
      <c r="AI87" s="149">
        <f>IFERROR(INDEX(Raw!$H$6:$EZ$2076,MATCH($B87&amp;$D87&amp;$B$6,Raw!$A$6:$A$2076,0),MATCH(AI$6,Raw!$H$5:$EZ$5,0)),"-")</f>
        <v>3813</v>
      </c>
      <c r="AJ87" s="312"/>
      <c r="AK87" s="149">
        <f>IFERROR(INDEX(Raw!$H$6:$EZ$2076,MATCH($B87&amp;$D87&amp;$B$6,Raw!$A$6:$A$2076,0),MATCH(AK$6,Raw!$H$5:$EZ$5,0)),"-")</f>
        <v>7055</v>
      </c>
    </row>
    <row r="88" spans="1:37" s="38" customFormat="1" ht="17.5" x14ac:dyDescent="0.35">
      <c r="A88" s="188">
        <f t="shared" si="24"/>
        <v>45108</v>
      </c>
      <c r="B88" s="145" t="s">
        <v>133</v>
      </c>
      <c r="C88" s="119" t="s">
        <v>146</v>
      </c>
      <c r="D88" s="99" t="s">
        <v>146</v>
      </c>
      <c r="E88" s="149">
        <f>IFERROR(INDEX(Raw!$H$6:$EZ$2076,MATCH($B88&amp;$D88&amp;$B$6,Raw!$A$6:$A$2076,0),MATCH(E$6,Raw!$H$5:$EZ$5,0)),"-")</f>
        <v>75720</v>
      </c>
      <c r="F88" s="149"/>
      <c r="G88" s="149">
        <f>IFERROR(INDEX(Raw!$H$6:$EZ$2076,MATCH($B88&amp;$D88&amp;$B$6,Raw!$A$6:$A$2076,0),MATCH(G$6,Raw!$H$5:$EZ$5,0))/60/60,"-")</f>
        <v>10547.365</v>
      </c>
      <c r="H88" s="364">
        <f>IFERROR(INDEX(Raw!$H$6:$EZ$2076,MATCH($B88&amp;$D88&amp;$B$6,Raw!$A$6:$A$2076,0),MATCH(H$6,Raw!$H$5:$EZ$5,0))/60/60/24,"-")</f>
        <v>5.7986111111111112E-3</v>
      </c>
      <c r="I88" s="368">
        <f>IFERROR(INDEX(Raw!$H$6:$EZ$2076,MATCH($B88&amp;$D88&amp;$B$6,Raw!$A$6:$A$2076,0),MATCH(I$6,Raw!$H$5:$EZ$5,0))/60/60/24,"-")</f>
        <v>1.0405092592592593E-2</v>
      </c>
      <c r="J88" s="149"/>
      <c r="K88" s="149">
        <f>IFERROR(INDEX(Raw!$H$6:$EZ$2076,MATCH($B88&amp;$D88&amp;$B$6,Raw!$A$6:$A$2076,0),MATCH(K$6,Raw!$H$5:$EZ$5,0)),"-")</f>
        <v>50067</v>
      </c>
      <c r="L88" s="149"/>
      <c r="M88" s="149">
        <f>IFERROR(INDEX(Raw!$H$6:$EZ$2076,MATCH($B88&amp;$D88&amp;$B$6,Raw!$A$6:$A$2076,0),MATCH(M$6,Raw!$H$5:$EZ$5,0))/60/60,"-")</f>
        <v>8668.8666666666668</v>
      </c>
      <c r="N88" s="364">
        <f>IFERROR(INDEX(Raw!$H$6:$EZ$2076,MATCH($B88&amp;$D88&amp;$B$6,Raw!$A$6:$A$2076,0),MATCH(N$6,Raw!$H$5:$EZ$5,0))/60/60/24,"-")</f>
        <v>7.2106481481481475E-3</v>
      </c>
      <c r="O88" s="365">
        <f>IFERROR(INDEX(Raw!$H$6:$EZ$2076,MATCH($B88&amp;$D88&amp;$B$6,Raw!$A$6:$A$2076,0),MATCH(O$6,Raw!$H$5:$EZ$5,0))/60/60/24,"-")</f>
        <v>1.3263888888888889E-2</v>
      </c>
      <c r="P88" s="149"/>
      <c r="Q88" s="149">
        <f>IFERROR(INDEX(Raw!$H$6:$EZ$2076,MATCH($B88&amp;$D88&amp;$B$6,Raw!$A$6:$A$2076,0),MATCH(Q$6,Raw!$H$5:$EZ$5,0)),"-")</f>
        <v>379563</v>
      </c>
      <c r="R88" s="149"/>
      <c r="S88" s="149">
        <f>IFERROR(INDEX(Raw!$H$6:$EZ$2076,MATCH($B88&amp;$D88&amp;$B$6,Raw!$A$6:$A$2076,0),MATCH(S$6,Raw!$H$5:$EZ$5,0))/60/60,"-")</f>
        <v>201245.09361111111</v>
      </c>
      <c r="T88" s="195">
        <f>IFERROR(INDEX(Raw!$H$6:$EZ$2076,MATCH($B88&amp;$D88&amp;$B$6,Raw!$A$6:$A$2076,0),MATCH(T$6,Raw!$H$5:$EZ$5,0))/60/60/24,"-")</f>
        <v>2.2094907407407407E-2</v>
      </c>
      <c r="U88" s="195">
        <f>IFERROR(INDEX(Raw!$H$6:$EZ$2076,MATCH($B88&amp;$D88&amp;$B$6,Raw!$A$6:$A$2076,0),MATCH(U$6,Raw!$H$5:$EZ$5,0))/60/60/24,"-")</f>
        <v>4.7106481481481478E-2</v>
      </c>
      <c r="V88" s="149"/>
      <c r="W88" s="149">
        <f>IFERROR(INDEX(Raw!$H$6:$EZ$2076,MATCH($B88&amp;$D88&amp;$B$6,Raw!$A$6:$A$2076,0),MATCH(W$6,Raw!$H$5:$EZ$5,0)),"-")</f>
        <v>132446</v>
      </c>
      <c r="X88" s="149"/>
      <c r="Y88" s="149">
        <f>IFERROR(INDEX(Raw!$H$6:$EZ$2076,MATCH($B88&amp;$D88&amp;$B$6,Raw!$A$6:$A$2076,0),MATCH(Y$6,Raw!$H$5:$EZ$5,0))/60/60,"-")</f>
        <v>243208.8488888889</v>
      </c>
      <c r="Z88" s="195">
        <f>IFERROR(INDEX(Raw!$H$6:$EZ$2076,MATCH($B88&amp;$D88&amp;$B$6,Raw!$A$6:$A$2076,0),MATCH(Z$6,Raw!$H$5:$EZ$5,0))/60/60/24,"-")</f>
        <v>7.6516203703703697E-2</v>
      </c>
      <c r="AA88" s="195">
        <f>IFERROR(INDEX(Raw!$H$6:$EZ$2076,MATCH($B88&amp;$D88&amp;$B$6,Raw!$A$6:$A$2076,0),MATCH(AA$6,Raw!$H$5:$EZ$5,0))/60/60/24,"-")</f>
        <v>0.18189814814814817</v>
      </c>
      <c r="AB88" s="149"/>
      <c r="AC88" s="149">
        <f>IFERROR(INDEX(Raw!$H$6:$EZ$2076,MATCH($B88&amp;$D88&amp;$B$6,Raw!$A$6:$A$2076,0),MATCH(AC$6,Raw!$H$5:$EZ$5,0)),"-")</f>
        <v>4794</v>
      </c>
      <c r="AD88" s="149"/>
      <c r="AE88" s="149">
        <f>IFERROR(INDEX(Raw!$H$6:$EZ$2076,MATCH($B88&amp;$D88&amp;$B$6,Raw!$A$6:$A$2076,0),MATCH(AE$6,Raw!$H$5:$EZ$5,0))/60/60,"-")</f>
        <v>11306.547222222223</v>
      </c>
      <c r="AF88" s="195">
        <f>IFERROR(INDEX(Raw!$H$6:$EZ$2076,MATCH($B88&amp;$D88&amp;$B$6,Raw!$A$6:$A$2076,0),MATCH(AF$6,Raw!$H$5:$EZ$5,0))/60/60/24,"-")</f>
        <v>9.8275462962962967E-2</v>
      </c>
      <c r="AG88" s="195">
        <f>IFERROR(INDEX(Raw!$H$6:$EZ$2076,MATCH($B88&amp;$D88&amp;$B$6,Raw!$A$6:$A$2076,0),MATCH(AG$6,Raw!$H$5:$EZ$5,0))/60/60/24,"-")</f>
        <v>0.23108796296296297</v>
      </c>
      <c r="AI88" s="149">
        <f>IFERROR(INDEX(Raw!$H$6:$EZ$2076,MATCH($B88&amp;$D88&amp;$B$6,Raw!$A$6:$A$2076,0),MATCH(AI$6,Raw!$H$5:$EZ$5,0)),"-")</f>
        <v>3787</v>
      </c>
      <c r="AJ88" s="312"/>
      <c r="AK88" s="149">
        <f>IFERROR(INDEX(Raw!$H$6:$EZ$2076,MATCH($B88&amp;$D88&amp;$B$6,Raw!$A$6:$A$2076,0),MATCH(AK$6,Raw!$H$5:$EZ$5,0)),"-")</f>
        <v>7357</v>
      </c>
    </row>
    <row r="89" spans="1:37" s="38" customFormat="1" x14ac:dyDescent="0.25">
      <c r="A89" s="188">
        <f t="shared" si="24"/>
        <v>45139</v>
      </c>
      <c r="B89" s="145" t="s">
        <v>133</v>
      </c>
      <c r="C89" s="119" t="s">
        <v>135</v>
      </c>
      <c r="D89" s="2" t="s">
        <v>135</v>
      </c>
      <c r="E89" s="149">
        <f>IFERROR(INDEX(Raw!$H$6:$EZ$2076,MATCH($B89&amp;$D89&amp;$B$6,Raw!$A$6:$A$2076,0),MATCH(E$6,Raw!$H$5:$EZ$5,0)),"-")</f>
        <v>73822</v>
      </c>
      <c r="F89" s="149"/>
      <c r="G89" s="149">
        <f>IFERROR(INDEX(Raw!$H$6:$EZ$2076,MATCH($B89&amp;$D89&amp;$B$6,Raw!$A$6:$A$2076,0),MATCH(G$6,Raw!$H$5:$EZ$5,0))/60/60,"-")</f>
        <v>10183.993611111111</v>
      </c>
      <c r="H89" s="364">
        <f>IFERROR(INDEX(Raw!$H$6:$EZ$2076,MATCH($B89&amp;$D89&amp;$B$6,Raw!$A$6:$A$2076,0),MATCH(H$6,Raw!$H$5:$EZ$5,0))/60/60/24,"-")</f>
        <v>5.7523148148148143E-3</v>
      </c>
      <c r="I89" s="368">
        <f>IFERROR(INDEX(Raw!$H$6:$EZ$2076,MATCH($B89&amp;$D89&amp;$B$6,Raw!$A$6:$A$2076,0),MATCH(I$6,Raw!$H$5:$EZ$5,0))/60/60/24,"-")</f>
        <v>1.0254629629629629E-2</v>
      </c>
      <c r="J89" s="149"/>
      <c r="K89" s="149">
        <f>IFERROR(INDEX(Raw!$H$6:$EZ$2076,MATCH($B89&amp;$D89&amp;$B$6,Raw!$A$6:$A$2076,0),MATCH(K$6,Raw!$H$5:$EZ$5,0)),"-")</f>
        <v>47904</v>
      </c>
      <c r="L89" s="149"/>
      <c r="M89" s="149">
        <f>IFERROR(INDEX(Raw!$H$6:$EZ$2076,MATCH($B89&amp;$D89&amp;$B$6,Raw!$A$6:$A$2076,0),MATCH(M$6,Raw!$H$5:$EZ$5,0))/60/60,"-")</f>
        <v>8333.8502777777776</v>
      </c>
      <c r="N89" s="364">
        <f>IFERROR(INDEX(Raw!$H$6:$EZ$2076,MATCH($B89&amp;$D89&amp;$B$6,Raw!$A$6:$A$2076,0),MATCH(N$6,Raw!$H$5:$EZ$5,0))/60/60/24,"-")</f>
        <v>7.2453703703703708E-3</v>
      </c>
      <c r="O89" s="365">
        <f>IFERROR(INDEX(Raw!$H$6:$EZ$2076,MATCH($B89&amp;$D89&amp;$B$6,Raw!$A$6:$A$2076,0),MATCH(O$6,Raw!$H$5:$EZ$5,0))/60/60/24,"-")</f>
        <v>1.3321759259259261E-2</v>
      </c>
      <c r="P89" s="149"/>
      <c r="Q89" s="149">
        <f>IFERROR(INDEX(Raw!$H$6:$EZ$2076,MATCH($B89&amp;$D89&amp;$B$6,Raw!$A$6:$A$2076,0),MATCH(Q$6,Raw!$H$5:$EZ$5,0)),"-")</f>
        <v>376999</v>
      </c>
      <c r="R89" s="149"/>
      <c r="S89" s="149">
        <f>IFERROR(INDEX(Raw!$H$6:$EZ$2076,MATCH($B89&amp;$D89&amp;$B$6,Raw!$A$6:$A$2076,0),MATCH(S$6,Raw!$H$5:$EZ$5,0))/60/60,"-")</f>
        <v>197933.77138888888</v>
      </c>
      <c r="T89" s="195">
        <f>IFERROR(INDEX(Raw!$H$6:$EZ$2076,MATCH($B89&amp;$D89&amp;$B$6,Raw!$A$6:$A$2076,0),MATCH(T$6,Raw!$H$5:$EZ$5,0))/60/60/24,"-")</f>
        <v>2.1875000000000002E-2</v>
      </c>
      <c r="U89" s="195">
        <f>IFERROR(INDEX(Raw!$H$6:$EZ$2076,MATCH($B89&amp;$D89&amp;$B$6,Raw!$A$6:$A$2076,0),MATCH(U$6,Raw!$H$5:$EZ$5,0))/60/60/24,"-")</f>
        <v>4.6770833333333324E-2</v>
      </c>
      <c r="V89" s="149"/>
      <c r="W89" s="149">
        <f>IFERROR(INDEX(Raw!$H$6:$EZ$2076,MATCH($B89&amp;$D89&amp;$B$6,Raw!$A$6:$A$2076,0),MATCH(W$6,Raw!$H$5:$EZ$5,0)),"-")</f>
        <v>136639</v>
      </c>
      <c r="X89" s="149"/>
      <c r="Y89" s="149">
        <f>IFERROR(INDEX(Raw!$H$6:$EZ$2076,MATCH($B89&amp;$D89&amp;$B$6,Raw!$A$6:$A$2076,0),MATCH(Y$6,Raw!$H$5:$EZ$5,0))/60/60,"-")</f>
        <v>240149.34583333333</v>
      </c>
      <c r="Z89" s="195">
        <f>IFERROR(INDEX(Raw!$H$6:$EZ$2076,MATCH($B89&amp;$D89&amp;$B$6,Raw!$A$6:$A$2076,0),MATCH(Z$6,Raw!$H$5:$EZ$5,0))/60/60/24,"-")</f>
        <v>7.3229166666666665E-2</v>
      </c>
      <c r="AA89" s="195">
        <f>IFERROR(INDEX(Raw!$H$6:$EZ$2076,MATCH($B89&amp;$D89&amp;$B$6,Raw!$A$6:$A$2076,0),MATCH(AA$6,Raw!$H$5:$EZ$5,0))/60/60/24,"-")</f>
        <v>0.17329861111111111</v>
      </c>
      <c r="AB89" s="149"/>
      <c r="AC89" s="149">
        <f>IFERROR(INDEX(Raw!$H$6:$EZ$2076,MATCH($B89&amp;$D89&amp;$B$6,Raw!$A$6:$A$2076,0),MATCH(AC$6,Raw!$H$5:$EZ$5,0)),"-")</f>
        <v>5181</v>
      </c>
      <c r="AD89" s="149"/>
      <c r="AE89" s="149">
        <f>IFERROR(INDEX(Raw!$H$6:$EZ$2076,MATCH($B89&amp;$D89&amp;$B$6,Raw!$A$6:$A$2076,0),MATCH(AE$6,Raw!$H$5:$EZ$5,0))/60/60,"-")</f>
        <v>10992.939444444444</v>
      </c>
      <c r="AF89" s="195">
        <f>IFERROR(INDEX(Raw!$H$6:$EZ$2076,MATCH($B89&amp;$D89&amp;$B$6,Raw!$A$6:$A$2076,0),MATCH(AF$6,Raw!$H$5:$EZ$5,0))/60/60/24,"-")</f>
        <v>8.8402777777777775E-2</v>
      </c>
      <c r="AG89" s="195">
        <f>IFERROR(INDEX(Raw!$H$6:$EZ$2076,MATCH($B89&amp;$D89&amp;$B$6,Raw!$A$6:$A$2076,0),MATCH(AG$6,Raw!$H$5:$EZ$5,0))/60/60/24,"-")</f>
        <v>0.2086921296296296</v>
      </c>
      <c r="AI89" s="149">
        <f>IFERROR(INDEX(Raw!$H$6:$EZ$2076,MATCH($B89&amp;$D89&amp;$B$6,Raw!$A$6:$A$2076,0),MATCH(AI$6,Raw!$H$5:$EZ$5,0)),"-")</f>
        <v>3940</v>
      </c>
      <c r="AJ89" s="312"/>
      <c r="AK89" s="149">
        <f>IFERROR(INDEX(Raw!$H$6:$EZ$2076,MATCH($B89&amp;$D89&amp;$B$6,Raw!$A$6:$A$2076,0),MATCH(AK$6,Raw!$H$5:$EZ$5,0)),"-")</f>
        <v>7265</v>
      </c>
    </row>
    <row r="90" spans="1:37" s="38" customFormat="1" x14ac:dyDescent="0.25">
      <c r="A90" s="188">
        <f t="shared" si="24"/>
        <v>45170</v>
      </c>
      <c r="B90" s="145" t="s">
        <v>133</v>
      </c>
      <c r="C90" s="137" t="s">
        <v>149</v>
      </c>
      <c r="D90" s="95" t="s">
        <v>136</v>
      </c>
      <c r="E90" s="149">
        <f>IFERROR(INDEX(Raw!$H$6:$EZ$2076,MATCH($B90&amp;$D90&amp;$B$6,Raw!$A$6:$A$2076,0),MATCH(E$6,Raw!$H$5:$EZ$5,0)),"-")</f>
        <v>77548</v>
      </c>
      <c r="F90" s="149"/>
      <c r="G90" s="149">
        <f>IFERROR(INDEX(Raw!$H$6:$EZ$2076,MATCH($B90&amp;$D90&amp;$B$6,Raw!$A$6:$A$2076,0),MATCH(G$6,Raw!$H$5:$EZ$5,0))/60/60,"-")</f>
        <v>11003.968055555557</v>
      </c>
      <c r="H90" s="364">
        <f>IFERROR(INDEX(Raw!$H$6:$EZ$2076,MATCH($B90&amp;$D90&amp;$B$6,Raw!$A$6:$A$2076,0),MATCH(H$6,Raw!$H$5:$EZ$5,0))/60/60/24,"-")</f>
        <v>5.9143518518518521E-3</v>
      </c>
      <c r="I90" s="368">
        <f>IFERROR(INDEX(Raw!$H$6:$EZ$2076,MATCH($B90&amp;$D90&amp;$B$6,Raw!$A$6:$A$2076,0),MATCH(I$6,Raw!$H$5:$EZ$5,0))/60/60/24,"-")</f>
        <v>1.0497685185185186E-2</v>
      </c>
      <c r="J90" s="149"/>
      <c r="K90" s="149">
        <f>IFERROR(INDEX(Raw!$H$6:$EZ$2076,MATCH($B90&amp;$D90&amp;$B$6,Raw!$A$6:$A$2076,0),MATCH(K$6,Raw!$H$5:$EZ$5,0)),"-")</f>
        <v>50286</v>
      </c>
      <c r="L90" s="149"/>
      <c r="M90" s="149">
        <f>IFERROR(INDEX(Raw!$H$6:$EZ$2076,MATCH($B90&amp;$D90&amp;$B$6,Raw!$A$6:$A$2076,0),MATCH(M$6,Raw!$H$5:$EZ$5,0))/60/60,"-")</f>
        <v>8973.9563888888879</v>
      </c>
      <c r="N90" s="364">
        <f>IFERROR(INDEX(Raw!$H$6:$EZ$2076,MATCH($B90&amp;$D90&amp;$B$6,Raw!$A$6:$A$2076,0),MATCH(N$6,Raw!$H$5:$EZ$5,0))/60/60/24,"-")</f>
        <v>7.4305555555555548E-3</v>
      </c>
      <c r="O90" s="365">
        <f>IFERROR(INDEX(Raw!$H$6:$EZ$2076,MATCH($B90&amp;$D90&amp;$B$6,Raw!$A$6:$A$2076,0),MATCH(O$6,Raw!$H$5:$EZ$5,0))/60/60/24,"-")</f>
        <v>1.3703703703703704E-2</v>
      </c>
      <c r="P90" s="149"/>
      <c r="Q90" s="149">
        <f>IFERROR(INDEX(Raw!$H$6:$EZ$2076,MATCH($B90&amp;$D90&amp;$B$6,Raw!$A$6:$A$2076,0),MATCH(Q$6,Raw!$H$5:$EZ$5,0)),"-")</f>
        <v>377066</v>
      </c>
      <c r="R90" s="149"/>
      <c r="S90" s="149">
        <f>IFERROR(INDEX(Raw!$H$6:$EZ$2076,MATCH($B90&amp;$D90&amp;$B$6,Raw!$A$6:$A$2076,0),MATCH(S$6,Raw!$H$5:$EZ$5,0))/60/60,"-")</f>
        <v>236558.99138888888</v>
      </c>
      <c r="T90" s="195">
        <f>IFERROR(INDEX(Raw!$H$6:$EZ$2076,MATCH($B90&amp;$D90&amp;$B$6,Raw!$A$6:$A$2076,0),MATCH(T$6,Raw!$H$5:$EZ$5,0))/60/60/24,"-")</f>
        <v>2.614583333333333E-2</v>
      </c>
      <c r="U90" s="195">
        <f>IFERROR(INDEX(Raw!$H$6:$EZ$2076,MATCH($B90&amp;$D90&amp;$B$6,Raw!$A$6:$A$2076,0),MATCH(U$6,Raw!$H$5:$EZ$5,0))/60/60/24,"-")</f>
        <v>5.6307870370370362E-2</v>
      </c>
      <c r="V90" s="149"/>
      <c r="W90" s="149">
        <f>IFERROR(INDEX(Raw!$H$6:$EZ$2076,MATCH($B90&amp;$D90&amp;$B$6,Raw!$A$6:$A$2076,0),MATCH(W$6,Raw!$H$5:$EZ$5,0)),"-")</f>
        <v>122389</v>
      </c>
      <c r="X90" s="149"/>
      <c r="Y90" s="149">
        <f>IFERROR(INDEX(Raw!$H$6:$EZ$2076,MATCH($B90&amp;$D90&amp;$B$6,Raw!$A$6:$A$2076,0),MATCH(Y$6,Raw!$H$5:$EZ$5,0))/60/60,"-")</f>
        <v>277546.49888888892</v>
      </c>
      <c r="Z90" s="195">
        <f>IFERROR(INDEX(Raw!$H$6:$EZ$2076,MATCH($B90&amp;$D90&amp;$B$6,Raw!$A$6:$A$2076,0),MATCH(Z$6,Raw!$H$5:$EZ$5,0))/60/60/24,"-")</f>
        <v>9.449074074074075E-2</v>
      </c>
      <c r="AA90" s="195">
        <f>IFERROR(INDEX(Raw!$H$6:$EZ$2076,MATCH($B90&amp;$D90&amp;$B$6,Raw!$A$6:$A$2076,0),MATCH(AA$6,Raw!$H$5:$EZ$5,0))/60/60/24,"-")</f>
        <v>0.22730324074074074</v>
      </c>
      <c r="AB90" s="149"/>
      <c r="AC90" s="149">
        <f>IFERROR(INDEX(Raw!$H$6:$EZ$2076,MATCH($B90&amp;$D90&amp;$B$6,Raw!$A$6:$A$2076,0),MATCH(AC$6,Raw!$H$5:$EZ$5,0)),"-")</f>
        <v>4563</v>
      </c>
      <c r="AD90" s="149"/>
      <c r="AE90" s="149">
        <f>IFERROR(INDEX(Raw!$H$6:$EZ$2076,MATCH($B90&amp;$D90&amp;$B$6,Raw!$A$6:$A$2076,0),MATCH(AE$6,Raw!$H$5:$EZ$5,0))/60/60,"-")</f>
        <v>12300.691111111111</v>
      </c>
      <c r="AF90" s="195">
        <f>IFERROR(INDEX(Raw!$H$6:$EZ$2076,MATCH($B90&amp;$D90&amp;$B$6,Raw!$A$6:$A$2076,0),MATCH(AF$6,Raw!$H$5:$EZ$5,0))/60/60/24,"-")</f>
        <v>0.11232638888888889</v>
      </c>
      <c r="AG90" s="195">
        <f>IFERROR(INDEX(Raw!$H$6:$EZ$2076,MATCH($B90&amp;$D90&amp;$B$6,Raw!$A$6:$A$2076,0),MATCH(AG$6,Raw!$H$5:$EZ$5,0))/60/60/24,"-")</f>
        <v>0.2688888888888889</v>
      </c>
      <c r="AI90" s="149">
        <f>IFERROR(INDEX(Raw!$H$6:$EZ$2076,MATCH($B90&amp;$D90&amp;$B$6,Raw!$A$6:$A$2076,0),MATCH(AI$6,Raw!$H$5:$EZ$5,0)),"-")</f>
        <v>4055</v>
      </c>
      <c r="AJ90" s="312"/>
      <c r="AK90" s="149">
        <f>IFERROR(INDEX(Raw!$H$6:$EZ$2076,MATCH($B90&amp;$D90&amp;$B$6,Raw!$A$6:$A$2076,0),MATCH(AK$6,Raw!$H$5:$EZ$5,0)),"-")</f>
        <v>6576</v>
      </c>
    </row>
    <row r="91" spans="1:37" s="38" customFormat="1" ht="17.5" x14ac:dyDescent="0.35">
      <c r="A91" s="188">
        <f t="shared" si="24"/>
        <v>45200</v>
      </c>
      <c r="B91" s="145" t="s">
        <v>133</v>
      </c>
      <c r="C91" s="119" t="s">
        <v>150</v>
      </c>
      <c r="D91" s="99" t="s">
        <v>137</v>
      </c>
      <c r="E91" s="149">
        <f>IFERROR(INDEX(Raw!$H$6:$EZ$2076,MATCH($B91&amp;$D91&amp;$B$6,Raw!$A$6:$A$2076,0),MATCH(E$6,Raw!$H$5:$EZ$5,0)),"-")</f>
        <v>82962</v>
      </c>
      <c r="F91" s="149"/>
      <c r="G91" s="149">
        <f>IFERROR(INDEX(Raw!$H$6:$EZ$2076,MATCH($B91&amp;$D91&amp;$B$6,Raw!$A$6:$A$2076,0),MATCH(G$6,Raw!$H$5:$EZ$5,0))/60/60,"-")</f>
        <v>11997.258333333333</v>
      </c>
      <c r="H91" s="364">
        <f>IFERROR(INDEX(Raw!$H$6:$EZ$2076,MATCH($B91&amp;$D91&amp;$B$6,Raw!$A$6:$A$2076,0),MATCH(H$6,Raw!$H$5:$EZ$5,0))/60/60/24,"-")</f>
        <v>6.030092592592593E-3</v>
      </c>
      <c r="I91" s="368">
        <f>IFERROR(INDEX(Raw!$H$6:$EZ$2076,MATCH($B91&amp;$D91&amp;$B$6,Raw!$A$6:$A$2076,0),MATCH(I$6,Raw!$H$5:$EZ$5,0))/60/60/24,"-")</f>
        <v>1.0752314814814814E-2</v>
      </c>
      <c r="J91" s="149"/>
      <c r="K91" s="149">
        <f>IFERROR(INDEX(Raw!$H$6:$EZ$2076,MATCH($B91&amp;$D91&amp;$B$6,Raw!$A$6:$A$2076,0),MATCH(K$6,Raw!$H$5:$EZ$5,0)),"-")</f>
        <v>54761</v>
      </c>
      <c r="L91" s="149"/>
      <c r="M91" s="149">
        <f>IFERROR(INDEX(Raw!$H$6:$EZ$2076,MATCH($B91&amp;$D91&amp;$B$6,Raw!$A$6:$A$2076,0),MATCH(M$6,Raw!$H$5:$EZ$5,0))/60/60,"-")</f>
        <v>9970.5122222222217</v>
      </c>
      <c r="N91" s="364">
        <f>IFERROR(INDEX(Raw!$H$6:$EZ$2076,MATCH($B91&amp;$D91&amp;$B$6,Raw!$A$6:$A$2076,0),MATCH(N$6,Raw!$H$5:$EZ$5,0))/60/60/24,"-")</f>
        <v>7.5810185185185182E-3</v>
      </c>
      <c r="O91" s="365">
        <f>IFERROR(INDEX(Raw!$H$6:$EZ$2076,MATCH($B91&amp;$D91&amp;$B$6,Raw!$A$6:$A$2076,0),MATCH(O$6,Raw!$H$5:$EZ$5,0))/60/60/24,"-")</f>
        <v>1.3981481481481482E-2</v>
      </c>
      <c r="P91" s="149"/>
      <c r="Q91" s="149">
        <f>IFERROR(INDEX(Raw!$H$6:$EZ$2076,MATCH($B91&amp;$D91&amp;$B$6,Raw!$A$6:$A$2076,0),MATCH(Q$6,Raw!$H$5:$EZ$5,0)),"-")</f>
        <v>392965</v>
      </c>
      <c r="R91" s="149"/>
      <c r="S91" s="149">
        <f>IFERROR(INDEX(Raw!$H$6:$EZ$2076,MATCH($B91&amp;$D91&amp;$B$6,Raw!$A$6:$A$2076,0),MATCH(S$6,Raw!$H$5:$EZ$5,0))/60/60,"-")</f>
        <v>273189.28583333333</v>
      </c>
      <c r="T91" s="195">
        <f>IFERROR(INDEX(Raw!$H$6:$EZ$2076,MATCH($B91&amp;$D91&amp;$B$6,Raw!$A$6:$A$2076,0),MATCH(T$6,Raw!$H$5:$EZ$5,0))/60/60/24,"-")</f>
        <v>2.8969907407407406E-2</v>
      </c>
      <c r="U91" s="195">
        <f>IFERROR(INDEX(Raw!$H$6:$EZ$2076,MATCH($B91&amp;$D91&amp;$B$6,Raw!$A$6:$A$2076,0),MATCH(U$6,Raw!$H$5:$EZ$5,0))/60/60/24,"-")</f>
        <v>6.2592592592592602E-2</v>
      </c>
      <c r="V91" s="149"/>
      <c r="W91" s="149">
        <f>IFERROR(INDEX(Raw!$H$6:$EZ$2076,MATCH($B91&amp;$D91&amp;$B$6,Raw!$A$6:$A$2076,0),MATCH(W$6,Raw!$H$5:$EZ$5,0)),"-")</f>
        <v>119213</v>
      </c>
      <c r="X91" s="149"/>
      <c r="Y91" s="149">
        <f>IFERROR(INDEX(Raw!$H$6:$EZ$2076,MATCH($B91&amp;$D91&amp;$B$6,Raw!$A$6:$A$2076,0),MATCH(Y$6,Raw!$H$5:$EZ$5,0))/60/60,"-")</f>
        <v>300498.89916666667</v>
      </c>
      <c r="Z91" s="195">
        <f>IFERROR(INDEX(Raw!$H$6:$EZ$2076,MATCH($B91&amp;$D91&amp;$B$6,Raw!$A$6:$A$2076,0),MATCH(Z$6,Raw!$H$5:$EZ$5,0))/60/60/24,"-")</f>
        <v>0.10502314814814813</v>
      </c>
      <c r="AA91" s="195">
        <f>IFERROR(INDEX(Raw!$H$6:$EZ$2076,MATCH($B91&amp;$D91&amp;$B$6,Raw!$A$6:$A$2076,0),MATCH(AA$6,Raw!$H$5:$EZ$5,0))/60/60/24,"-")</f>
        <v>0.2549305555555556</v>
      </c>
      <c r="AB91" s="149"/>
      <c r="AC91" s="149">
        <f>IFERROR(INDEX(Raw!$H$6:$EZ$2076,MATCH($B91&amp;$D91&amp;$B$6,Raw!$A$6:$A$2076,0),MATCH(AC$6,Raw!$H$5:$EZ$5,0)),"-")</f>
        <v>4327</v>
      </c>
      <c r="AD91" s="149"/>
      <c r="AE91" s="149">
        <f>IFERROR(INDEX(Raw!$H$6:$EZ$2076,MATCH($B91&amp;$D91&amp;$B$6,Raw!$A$6:$A$2076,0),MATCH(AE$6,Raw!$H$5:$EZ$5,0))/60/60,"-")</f>
        <v>12331.917777777777</v>
      </c>
      <c r="AF91" s="195">
        <f>IFERROR(INDEX(Raw!$H$6:$EZ$2076,MATCH($B91&amp;$D91&amp;$B$6,Raw!$A$6:$A$2076,0),MATCH(AF$6,Raw!$H$5:$EZ$5,0))/60/60/24,"-")</f>
        <v>0.11875000000000001</v>
      </c>
      <c r="AG91" s="195">
        <f>IFERROR(INDEX(Raw!$H$6:$EZ$2076,MATCH($B91&amp;$D91&amp;$B$6,Raw!$A$6:$A$2076,0),MATCH(AG$6,Raw!$H$5:$EZ$5,0))/60/60/24,"-")</f>
        <v>0.28984953703703703</v>
      </c>
      <c r="AI91" s="149">
        <f>IFERROR(INDEX(Raw!$H$6:$EZ$2076,MATCH($B91&amp;$D91&amp;$B$6,Raw!$A$6:$A$2076,0),MATCH(AI$6,Raw!$H$5:$EZ$5,0)),"-")</f>
        <v>4456</v>
      </c>
      <c r="AJ91" s="312"/>
      <c r="AK91" s="149">
        <f>IFERROR(INDEX(Raw!$H$6:$EZ$2076,MATCH($B91&amp;$D91&amp;$B$6,Raw!$A$6:$A$2076,0),MATCH(AK$6,Raw!$H$5:$EZ$5,0)),"-")</f>
        <v>6353</v>
      </c>
    </row>
    <row r="92" spans="1:37" s="38" customFormat="1" x14ac:dyDescent="0.25">
      <c r="A92" s="188">
        <f t="shared" si="24"/>
        <v>45231</v>
      </c>
      <c r="B92" s="145" t="s">
        <v>133</v>
      </c>
      <c r="C92" s="137" t="s">
        <v>138</v>
      </c>
      <c r="D92" s="95" t="s">
        <v>138</v>
      </c>
      <c r="E92" s="149">
        <f>IFERROR(INDEX(Raw!$H$6:$EZ$2076,MATCH($B92&amp;$D92&amp;$B$6,Raw!$A$6:$A$2076,0),MATCH(E$6,Raw!$H$5:$EZ$5,0)),"-")</f>
        <v>79238</v>
      </c>
      <c r="F92" s="149"/>
      <c r="G92" s="149">
        <f>IFERROR(INDEX(Raw!$H$6:$EZ$2076,MATCH($B92&amp;$D92&amp;$B$6,Raw!$A$6:$A$2076,0),MATCH(G$6,Raw!$H$5:$EZ$5,0))/60/60,"-")</f>
        <v>11249.300555555556</v>
      </c>
      <c r="H92" s="364">
        <f>IFERROR(INDEX(Raw!$H$6:$EZ$2076,MATCH($B92&amp;$D92&amp;$B$6,Raw!$A$6:$A$2076,0),MATCH(H$6,Raw!$H$5:$EZ$5,0))/60/60/24,"-")</f>
        <v>5.9143518518518521E-3</v>
      </c>
      <c r="I92" s="368">
        <f>IFERROR(INDEX(Raw!$H$6:$EZ$2076,MATCH($B92&amp;$D92&amp;$B$6,Raw!$A$6:$A$2076,0),MATCH(I$6,Raw!$H$5:$EZ$5,0))/60/60/24,"-")</f>
        <v>1.050925925925926E-2</v>
      </c>
      <c r="J92" s="149"/>
      <c r="K92" s="149">
        <f>IFERROR(INDEX(Raw!$H$6:$EZ$2076,MATCH($B92&amp;$D92&amp;$B$6,Raw!$A$6:$A$2076,0),MATCH(K$6,Raw!$H$5:$EZ$5,0)),"-")</f>
        <v>52359</v>
      </c>
      <c r="L92" s="149"/>
      <c r="M92" s="149">
        <f>IFERROR(INDEX(Raw!$H$6:$EZ$2076,MATCH($B92&amp;$D92&amp;$B$6,Raw!$A$6:$A$2076,0),MATCH(M$6,Raw!$H$5:$EZ$5,0))/60/60,"-")</f>
        <v>9175.7902777777763</v>
      </c>
      <c r="N92" s="364">
        <f>IFERROR(INDEX(Raw!$H$6:$EZ$2076,MATCH($B92&amp;$D92&amp;$B$6,Raw!$A$6:$A$2076,0),MATCH(N$6,Raw!$H$5:$EZ$5,0))/60/60/24,"-")</f>
        <v>7.3032407407407412E-3</v>
      </c>
      <c r="O92" s="365">
        <f>IFERROR(INDEX(Raw!$H$6:$EZ$2076,MATCH($B92&amp;$D92&amp;$B$6,Raw!$A$6:$A$2076,0),MATCH(O$6,Raw!$H$5:$EZ$5,0))/60/60/24,"-")</f>
        <v>1.3263888888888889E-2</v>
      </c>
      <c r="P92" s="149"/>
      <c r="Q92" s="149">
        <f>IFERROR(INDEX(Raw!$H$6:$EZ$2076,MATCH($B92&amp;$D92&amp;$B$6,Raw!$A$6:$A$2076,0),MATCH(Q$6,Raw!$H$5:$EZ$5,0)),"-")</f>
        <v>382865</v>
      </c>
      <c r="R92" s="149"/>
      <c r="S92" s="149">
        <f>IFERROR(INDEX(Raw!$H$6:$EZ$2076,MATCH($B92&amp;$D92&amp;$B$6,Raw!$A$6:$A$2076,0),MATCH(S$6,Raw!$H$5:$EZ$5,0))/60/60,"-")</f>
        <v>245646.15777777779</v>
      </c>
      <c r="T92" s="195">
        <f>IFERROR(INDEX(Raw!$H$6:$EZ$2076,MATCH($B92&amp;$D92&amp;$B$6,Raw!$A$6:$A$2076,0),MATCH(T$6,Raw!$H$5:$EZ$5,0))/60/60/24,"-")</f>
        <v>2.6736111111111113E-2</v>
      </c>
      <c r="U92" s="195">
        <f>IFERROR(INDEX(Raw!$H$6:$EZ$2076,MATCH($B92&amp;$D92&amp;$B$6,Raw!$A$6:$A$2076,0),MATCH(U$6,Raw!$H$5:$EZ$5,0))/60/60/24,"-")</f>
        <v>5.7025462962962958E-2</v>
      </c>
      <c r="V92" s="149"/>
      <c r="W92" s="149">
        <f>IFERROR(INDEX(Raw!$H$6:$EZ$2076,MATCH($B92&amp;$D92&amp;$B$6,Raw!$A$6:$A$2076,0),MATCH(W$6,Raw!$H$5:$EZ$5,0)),"-")</f>
        <v>119448</v>
      </c>
      <c r="X92" s="149"/>
      <c r="Y92" s="149">
        <f>IFERROR(INDEX(Raw!$H$6:$EZ$2076,MATCH($B92&amp;$D92&amp;$B$6,Raw!$A$6:$A$2076,0),MATCH(Y$6,Raw!$H$5:$EZ$5,0))/60/60,"-")</f>
        <v>271802.8183333333</v>
      </c>
      <c r="Z92" s="195">
        <f>IFERROR(INDEX(Raw!$H$6:$EZ$2076,MATCH($B92&amp;$D92&amp;$B$6,Raw!$A$6:$A$2076,0),MATCH(Z$6,Raw!$H$5:$EZ$5,0))/60/60/24,"-")</f>
        <v>9.481481481481481E-2</v>
      </c>
      <c r="AA92" s="195">
        <f>IFERROR(INDEX(Raw!$H$6:$EZ$2076,MATCH($B92&amp;$D92&amp;$B$6,Raw!$A$6:$A$2076,0),MATCH(AA$6,Raw!$H$5:$EZ$5,0))/60/60/24,"-")</f>
        <v>0.22616898148148148</v>
      </c>
      <c r="AB92" s="149"/>
      <c r="AC92" s="149">
        <f>IFERROR(INDEX(Raw!$H$6:$EZ$2076,MATCH($B92&amp;$D92&amp;$B$6,Raw!$A$6:$A$2076,0),MATCH(AC$6,Raw!$H$5:$EZ$5,0)),"-")</f>
        <v>4585</v>
      </c>
      <c r="AD92" s="149"/>
      <c r="AE92" s="149">
        <f>IFERROR(INDEX(Raw!$H$6:$EZ$2076,MATCH($B92&amp;$D92&amp;$B$6,Raw!$A$6:$A$2076,0),MATCH(AE$6,Raw!$H$5:$EZ$5,0))/60/60,"-")</f>
        <v>11993.342777777778</v>
      </c>
      <c r="AF92" s="195">
        <f>IFERROR(INDEX(Raw!$H$6:$EZ$2076,MATCH($B92&amp;$D92&amp;$B$6,Raw!$A$6:$A$2076,0),MATCH(AF$6,Raw!$H$5:$EZ$5,0))/60/60/24,"-")</f>
        <v>0.10899305555555555</v>
      </c>
      <c r="AG92" s="195">
        <f>IFERROR(INDEX(Raw!$H$6:$EZ$2076,MATCH($B92&amp;$D92&amp;$B$6,Raw!$A$6:$A$2076,0),MATCH(AG$6,Raw!$H$5:$EZ$5,0))/60/60/24,"-")</f>
        <v>0.25381944444444443</v>
      </c>
      <c r="AI92" s="149">
        <f>IFERROR(INDEX(Raw!$H$6:$EZ$2076,MATCH($B92&amp;$D92&amp;$B$6,Raw!$A$6:$A$2076,0),MATCH(AI$6,Raw!$H$5:$EZ$5,0)),"-")</f>
        <v>4348</v>
      </c>
      <c r="AJ92" s="312"/>
      <c r="AK92" s="149">
        <f>IFERROR(INDEX(Raw!$H$6:$EZ$2076,MATCH($B92&amp;$D92&amp;$B$6,Raw!$A$6:$A$2076,0),MATCH(AK$6,Raw!$H$5:$EZ$5,0)),"-")</f>
        <v>6362</v>
      </c>
    </row>
    <row r="93" spans="1:37" s="38" customFormat="1" x14ac:dyDescent="0.25">
      <c r="A93" s="188">
        <f t="shared" si="24"/>
        <v>45261</v>
      </c>
      <c r="B93" s="145" t="s">
        <v>133</v>
      </c>
      <c r="C93" s="74" t="s">
        <v>139</v>
      </c>
      <c r="D93" s="95" t="s">
        <v>139</v>
      </c>
      <c r="E93" s="149">
        <f>IFERROR(INDEX(Raw!$H$6:$EZ$2076,MATCH($B93&amp;$D93&amp;$B$6,Raw!$A$6:$A$2076,0),MATCH(E$6,Raw!$H$5:$EZ$5,0)),"-")</f>
        <v>87691</v>
      </c>
      <c r="F93" s="149"/>
      <c r="G93" s="149">
        <f>IFERROR(INDEX(Raw!$H$6:$EZ$2076,MATCH($B93&amp;$D93&amp;$B$6,Raw!$A$6:$A$2076,0),MATCH(G$6,Raw!$H$5:$EZ$5,0))/60/60,"-")</f>
        <v>12756.513055555555</v>
      </c>
      <c r="H93" s="364">
        <f>IFERROR(INDEX(Raw!$H$6:$EZ$2076,MATCH($B93&amp;$D93&amp;$B$6,Raw!$A$6:$A$2076,0),MATCH(H$6,Raw!$H$5:$EZ$5,0))/60/60/24,"-")</f>
        <v>6.0648148148148145E-3</v>
      </c>
      <c r="I93" s="368">
        <f>IFERROR(INDEX(Raw!$H$6:$EZ$2076,MATCH($B93&amp;$D93&amp;$B$6,Raw!$A$6:$A$2076,0),MATCH(I$6,Raw!$H$5:$EZ$5,0))/60/60/24,"-")</f>
        <v>1.0706018518518517E-2</v>
      </c>
      <c r="J93" s="149"/>
      <c r="K93" s="149">
        <f>IFERROR(INDEX(Raw!$H$6:$EZ$2076,MATCH($B93&amp;$D93&amp;$B$6,Raw!$A$6:$A$2076,0),MATCH(K$6,Raw!$H$5:$EZ$5,0)),"-")</f>
        <v>57879</v>
      </c>
      <c r="L93" s="149"/>
      <c r="M93" s="149">
        <f>IFERROR(INDEX(Raw!$H$6:$EZ$2076,MATCH($B93&amp;$D93&amp;$B$6,Raw!$A$6:$A$2076,0),MATCH(M$6,Raw!$H$5:$EZ$5,0))/60/60,"-")</f>
        <v>10458.750833333334</v>
      </c>
      <c r="N93" s="364">
        <f>IFERROR(INDEX(Raw!$H$6:$EZ$2076,MATCH($B93&amp;$D93&amp;$B$6,Raw!$A$6:$A$2076,0),MATCH(N$6,Raw!$H$5:$EZ$5,0))/60/60/24,"-")</f>
        <v>7.5347222222222213E-3</v>
      </c>
      <c r="O93" s="365">
        <f>IFERROR(INDEX(Raw!$H$6:$EZ$2076,MATCH($B93&amp;$D93&amp;$B$6,Raw!$A$6:$A$2076,0),MATCH(O$6,Raw!$H$5:$EZ$5,0))/60/60/24,"-")</f>
        <v>1.3611111111111114E-2</v>
      </c>
      <c r="P93" s="149"/>
      <c r="Q93" s="149">
        <f>IFERROR(INDEX(Raw!$H$6:$EZ$2076,MATCH($B93&amp;$D93&amp;$B$6,Raw!$A$6:$A$2076,0),MATCH(Q$6,Raw!$H$5:$EZ$5,0)),"-")</f>
        <v>410741</v>
      </c>
      <c r="R93" s="149"/>
      <c r="S93" s="149">
        <f>IFERROR(INDEX(Raw!$H$6:$EZ$2076,MATCH($B93&amp;$D93&amp;$B$6,Raw!$A$6:$A$2076,0),MATCH(S$6,Raw!$H$5:$EZ$5,0))/60/60,"-")</f>
        <v>314530.35749999998</v>
      </c>
      <c r="T93" s="195">
        <f>IFERROR(INDEX(Raw!$H$6:$EZ$2076,MATCH($B93&amp;$D93&amp;$B$6,Raw!$A$6:$A$2076,0),MATCH(T$6,Raw!$H$5:$EZ$5,0))/60/60/24,"-")</f>
        <v>3.1909722222222221E-2</v>
      </c>
      <c r="U93" s="195">
        <f>IFERROR(INDEX(Raw!$H$6:$EZ$2076,MATCH($B93&amp;$D93&amp;$B$6,Raw!$A$6:$A$2076,0),MATCH(U$6,Raw!$H$5:$EZ$5,0))/60/60/24,"-")</f>
        <v>7.0127314814814809E-2</v>
      </c>
      <c r="V93" s="149"/>
      <c r="W93" s="149">
        <f>IFERROR(INDEX(Raw!$H$6:$EZ$2076,MATCH($B93&amp;$D93&amp;$B$6,Raw!$A$6:$A$2076,0),MATCH(W$6,Raw!$H$5:$EZ$5,0)),"-")</f>
        <v>119207</v>
      </c>
      <c r="X93" s="149"/>
      <c r="Y93" s="149">
        <f>IFERROR(INDEX(Raw!$H$6:$EZ$2076,MATCH($B93&amp;$D93&amp;$B$6,Raw!$A$6:$A$2076,0),MATCH(Y$6,Raw!$H$5:$EZ$5,0))/60/60,"-")</f>
        <v>312316.17583333334</v>
      </c>
      <c r="Z93" s="195">
        <f>IFERROR(INDEX(Raw!$H$6:$EZ$2076,MATCH($B93&amp;$D93&amp;$B$6,Raw!$A$6:$A$2076,0),MATCH(Z$6,Raw!$H$5:$EZ$5,0))/60/60/24,"-")</f>
        <v>0.10916666666666665</v>
      </c>
      <c r="AA93" s="195">
        <f>IFERROR(INDEX(Raw!$H$6:$EZ$2076,MATCH($B93&amp;$D93&amp;$B$6,Raw!$A$6:$A$2076,0),MATCH(AA$6,Raw!$H$5:$EZ$5,0))/60/60/24,"-")</f>
        <v>0.26716435185185183</v>
      </c>
      <c r="AB93" s="149"/>
      <c r="AC93" s="149">
        <f>IFERROR(INDEX(Raw!$H$6:$EZ$2076,MATCH($B93&amp;$D93&amp;$B$6,Raw!$A$6:$A$2076,0),MATCH(AC$6,Raw!$H$5:$EZ$5,0)),"-")</f>
        <v>4744</v>
      </c>
      <c r="AD93" s="149"/>
      <c r="AE93" s="149">
        <f>IFERROR(INDEX(Raw!$H$6:$EZ$2076,MATCH($B93&amp;$D93&amp;$B$6,Raw!$A$6:$A$2076,0),MATCH(AE$6,Raw!$H$5:$EZ$5,0))/60/60,"-")</f>
        <v>13906.927777777777</v>
      </c>
      <c r="AF93" s="195">
        <f>IFERROR(INDEX(Raw!$H$6:$EZ$2076,MATCH($B93&amp;$D93&amp;$B$6,Raw!$A$6:$A$2076,0),MATCH(AF$6,Raw!$H$5:$EZ$5,0))/60/60/24,"-")</f>
        <v>0.1221412037037037</v>
      </c>
      <c r="AG93" s="195">
        <f>IFERROR(INDEX(Raw!$H$6:$EZ$2076,MATCH($B93&amp;$D93&amp;$B$6,Raw!$A$6:$A$2076,0),MATCH(AG$6,Raw!$H$5:$EZ$5,0))/60/60/24,"-")</f>
        <v>0.29231481481481481</v>
      </c>
      <c r="AI93" s="149">
        <f>IFERROR(INDEX(Raw!$H$6:$EZ$2076,MATCH($B93&amp;$D93&amp;$B$6,Raw!$A$6:$A$2076,0),MATCH(AI$6,Raw!$H$5:$EZ$5,0)),"-")</f>
        <v>4404</v>
      </c>
      <c r="AJ93" s="312"/>
      <c r="AK93" s="149">
        <f>IFERROR(INDEX(Raw!$H$6:$EZ$2076,MATCH($B93&amp;$D93&amp;$B$6,Raw!$A$6:$A$2076,0),MATCH(AK$6,Raw!$H$5:$EZ$5,0)),"-")</f>
        <v>6778</v>
      </c>
    </row>
    <row r="94" spans="1:37" s="38" customFormat="1" ht="18" customHeight="1" x14ac:dyDescent="0.35">
      <c r="A94" s="188">
        <f t="shared" si="24"/>
        <v>45292</v>
      </c>
      <c r="B94" s="145" t="s">
        <v>133</v>
      </c>
      <c r="C94" s="38" t="s">
        <v>140</v>
      </c>
      <c r="D94" s="99" t="s">
        <v>140</v>
      </c>
      <c r="E94" s="149">
        <f>IFERROR(INDEX(Raw!$H$6:$EZ$2076,MATCH($B94&amp;$D94&amp;$B$6,Raw!$A$6:$A$2076,0),MATCH(E$6,Raw!$H$5:$EZ$5,0)),"-")</f>
        <v>81864</v>
      </c>
      <c r="F94" s="149"/>
      <c r="G94" s="149">
        <f>IFERROR(INDEX(Raw!$H$6:$EZ$2076,MATCH($B94&amp;$D94&amp;$B$6,Raw!$A$6:$A$2076,0),MATCH(G$6,Raw!$H$5:$EZ$5,0))/60/60,"-")</f>
        <v>11493.361111111111</v>
      </c>
      <c r="H94" s="364">
        <f>IFERROR(INDEX(Raw!$H$6:$EZ$2076,MATCH($B94&amp;$D94&amp;$B$6,Raw!$A$6:$A$2076,0),MATCH(H$6,Raw!$H$5:$EZ$5,0))/60/60/24,"-")</f>
        <v>5.8449074074074072E-3</v>
      </c>
      <c r="I94" s="368">
        <f>IFERROR(INDEX(Raw!$H$6:$EZ$2076,MATCH($B94&amp;$D94&amp;$B$6,Raw!$A$6:$A$2076,0),MATCH(I$6,Raw!$H$5:$EZ$5,0))/60/60/24,"-")</f>
        <v>1.0393518518518519E-2</v>
      </c>
      <c r="J94" s="149"/>
      <c r="K94" s="149">
        <f>IFERROR(INDEX(Raw!$H$6:$EZ$2076,MATCH($B94&amp;$D94&amp;$B$6,Raw!$A$6:$A$2076,0),MATCH(K$6,Raw!$H$5:$EZ$5,0)),"-")</f>
        <v>53628</v>
      </c>
      <c r="L94" s="149"/>
      <c r="M94" s="149">
        <f>IFERROR(INDEX(Raw!$H$6:$EZ$2076,MATCH($B94&amp;$D94&amp;$B$6,Raw!$A$6:$A$2076,0),MATCH(M$6,Raw!$H$5:$EZ$5,0))/60/60,"-")</f>
        <v>9392.1927777777782</v>
      </c>
      <c r="N94" s="364">
        <f>IFERROR(INDEX(Raw!$H$6:$EZ$2076,MATCH($B94&amp;$D94&amp;$B$6,Raw!$A$6:$A$2076,0),MATCH(N$6,Raw!$H$5:$EZ$5,0))/60/60/24,"-")</f>
        <v>7.2916666666666659E-3</v>
      </c>
      <c r="O94" s="365">
        <f>IFERROR(INDEX(Raw!$H$6:$EZ$2076,MATCH($B94&amp;$D94&amp;$B$6,Raw!$A$6:$A$2076,0),MATCH(O$6,Raw!$H$5:$EZ$5,0))/60/60/24,"-")</f>
        <v>1.3229166666666667E-2</v>
      </c>
      <c r="P94" s="149"/>
      <c r="Q94" s="149">
        <f>IFERROR(INDEX(Raw!$H$6:$EZ$2076,MATCH($B94&amp;$D94&amp;$B$6,Raw!$A$6:$A$2076,0),MATCH(Q$6,Raw!$H$5:$EZ$5,0)),"-")</f>
        <v>404619</v>
      </c>
      <c r="R94" s="149"/>
      <c r="S94" s="149">
        <f>IFERROR(INDEX(Raw!$H$6:$EZ$2076,MATCH($B94&amp;$D94&amp;$B$6,Raw!$A$6:$A$2076,0),MATCH(S$6,Raw!$H$5:$EZ$5,0))/60/60,"-")</f>
        <v>270410.7997222222</v>
      </c>
      <c r="T94" s="195">
        <f>IFERROR(INDEX(Raw!$H$6:$EZ$2076,MATCH($B94&amp;$D94&amp;$B$6,Raw!$A$6:$A$2076,0),MATCH(T$6,Raw!$H$5:$EZ$5,0))/60/60/24,"-")</f>
        <v>2.7847222222222221E-2</v>
      </c>
      <c r="U94" s="195">
        <f>IFERROR(INDEX(Raw!$H$6:$EZ$2076,MATCH($B94&amp;$D94&amp;$B$6,Raw!$A$6:$A$2076,0),MATCH(U$6,Raw!$H$5:$EZ$5,0))/60/60/24,"-")</f>
        <v>6.0729166666666667E-2</v>
      </c>
      <c r="V94" s="149"/>
      <c r="W94" s="149">
        <f>IFERROR(INDEX(Raw!$H$6:$EZ$2076,MATCH($B94&amp;$D94&amp;$B$6,Raw!$A$6:$A$2076,0),MATCH(W$6,Raw!$H$5:$EZ$5,0)),"-")</f>
        <v>123947</v>
      </c>
      <c r="X94" s="149"/>
      <c r="Y94" s="149">
        <f>IFERROR(INDEX(Raw!$H$6:$EZ$2076,MATCH($B94&amp;$D94&amp;$B$6,Raw!$A$6:$A$2076,0),MATCH(Y$6,Raw!$H$5:$EZ$5,0))/60/60,"-")</f>
        <v>274506.19055555557</v>
      </c>
      <c r="Z94" s="195">
        <f>IFERROR(INDEX(Raw!$H$6:$EZ$2076,MATCH($B94&amp;$D94&amp;$B$6,Raw!$A$6:$A$2076,0),MATCH(Z$6,Raw!$H$5:$EZ$5,0))/60/60/24,"-")</f>
        <v>9.228009259259258E-2</v>
      </c>
      <c r="AA94" s="195">
        <f>IFERROR(INDEX(Raw!$H$6:$EZ$2076,MATCH($B94&amp;$D94&amp;$B$6,Raw!$A$6:$A$2076,0),MATCH(AA$6,Raw!$H$5:$EZ$5,0))/60/60/24,"-")</f>
        <v>0.22052083333333336</v>
      </c>
      <c r="AB94" s="149"/>
      <c r="AC94" s="149">
        <f>IFERROR(INDEX(Raw!$H$6:$EZ$2076,MATCH($B94&amp;$D94&amp;$B$6,Raw!$A$6:$A$2076,0),MATCH(AC$6,Raw!$H$5:$EZ$5,0)),"-")</f>
        <v>4933</v>
      </c>
      <c r="AD94" s="149"/>
      <c r="AE94" s="149">
        <f>IFERROR(INDEX(Raw!$H$6:$EZ$2076,MATCH($B94&amp;$D94&amp;$B$6,Raw!$A$6:$A$2076,0),MATCH(AE$6,Raw!$H$5:$EZ$5,0))/60/60,"-")</f>
        <v>13380.272777777778</v>
      </c>
      <c r="AF94" s="195">
        <f>IFERROR(INDEX(Raw!$H$6:$EZ$2076,MATCH($B94&amp;$D94&amp;$B$6,Raw!$A$6:$A$2076,0),MATCH(AF$6,Raw!$H$5:$EZ$5,0))/60/60/24,"-")</f>
        <v>0.11302083333333333</v>
      </c>
      <c r="AG94" s="195">
        <f>IFERROR(INDEX(Raw!$H$6:$EZ$2076,MATCH($B94&amp;$D94&amp;$B$6,Raw!$A$6:$A$2076,0),MATCH(AG$6,Raw!$H$5:$EZ$5,0))/60/60/24,"-")</f>
        <v>0.27635416666666662</v>
      </c>
      <c r="AI94" s="149">
        <f>IFERROR(INDEX(Raw!$H$6:$EZ$2076,MATCH($B94&amp;$D94&amp;$B$6,Raw!$A$6:$A$2076,0),MATCH(AI$6,Raw!$H$5:$EZ$5,0)),"-")</f>
        <v>4633</v>
      </c>
      <c r="AJ94" s="312"/>
      <c r="AK94" s="149">
        <f>IFERROR(INDEX(Raw!$H$6:$EZ$2076,MATCH($B94&amp;$D94&amp;$B$6,Raw!$A$6:$A$2076,0),MATCH(AK$6,Raw!$H$5:$EZ$5,0)),"-")</f>
        <v>6962</v>
      </c>
    </row>
    <row r="95" spans="1:37" s="38" customFormat="1" ht="12.75" customHeight="1" x14ac:dyDescent="0.25">
      <c r="A95" s="188">
        <f t="shared" si="24"/>
        <v>45323</v>
      </c>
      <c r="B95" s="145" t="s">
        <v>133</v>
      </c>
      <c r="C95" s="38" t="s">
        <v>141</v>
      </c>
      <c r="D95" s="2" t="s">
        <v>141</v>
      </c>
      <c r="E95" s="149">
        <f>IFERROR(INDEX(Raw!$H$6:$EZ$2076,MATCH($B95&amp;$D95&amp;$B$6,Raw!$A$6:$A$2076,0),MATCH(E$6,Raw!$H$5:$EZ$5,0)),"-")</f>
        <v>76821</v>
      </c>
      <c r="F95" s="149"/>
      <c r="G95" s="149">
        <f>IFERROR(INDEX(Raw!$H$6:$EZ$2076,MATCH($B95&amp;$D95&amp;$B$6,Raw!$A$6:$A$2076,0),MATCH(G$6,Raw!$H$5:$EZ$5,0))/60/60,"-")</f>
        <v>10775.375833333334</v>
      </c>
      <c r="H95" s="364">
        <f>IFERROR(INDEX(Raw!$H$6:$EZ$2076,MATCH($B95&amp;$D95&amp;$B$6,Raw!$A$6:$A$2076,0),MATCH(H$6,Raw!$H$5:$EZ$5,0))/60/60/24,"-")</f>
        <v>5.8449074074074072E-3</v>
      </c>
      <c r="I95" s="368">
        <f>IFERROR(INDEX(Raw!$H$6:$EZ$2076,MATCH($B95&amp;$D95&amp;$B$6,Raw!$A$6:$A$2076,0),MATCH(I$6,Raw!$H$5:$EZ$5,0))/60/60/24,"-")</f>
        <v>1.037037037037037E-2</v>
      </c>
      <c r="J95" s="149"/>
      <c r="K95" s="149">
        <f>IFERROR(INDEX(Raw!$H$6:$EZ$2076,MATCH($B95&amp;$D95&amp;$B$6,Raw!$A$6:$A$2076,0),MATCH(K$6,Raw!$H$5:$EZ$5,0)),"-")</f>
        <v>50480</v>
      </c>
      <c r="L95" s="149"/>
      <c r="M95" s="149">
        <f>IFERROR(INDEX(Raw!$H$6:$EZ$2076,MATCH($B95&amp;$D95&amp;$B$6,Raw!$A$6:$A$2076,0),MATCH(M$6,Raw!$H$5:$EZ$5,0))/60/60,"-")</f>
        <v>8749.3250000000007</v>
      </c>
      <c r="N95" s="364">
        <f>IFERROR(INDEX(Raw!$H$6:$EZ$2076,MATCH($B95&amp;$D95&amp;$B$6,Raw!$A$6:$A$2076,0),MATCH(N$6,Raw!$H$5:$EZ$5,0))/60/60/24,"-")</f>
        <v>7.2222222222222228E-3</v>
      </c>
      <c r="O95" s="365">
        <f>IFERROR(INDEX(Raw!$H$6:$EZ$2076,MATCH($B95&amp;$D95&amp;$B$6,Raw!$A$6:$A$2076,0),MATCH(O$6,Raw!$H$5:$EZ$5,0))/60/60/24,"-")</f>
        <v>1.315972222222222E-2</v>
      </c>
      <c r="P95" s="149"/>
      <c r="Q95" s="149">
        <f>IFERROR(INDEX(Raw!$H$6:$EZ$2076,MATCH($B95&amp;$D95&amp;$B$6,Raw!$A$6:$A$2076,0),MATCH(Q$6,Raw!$H$5:$EZ$5,0)),"-")</f>
        <v>374801</v>
      </c>
      <c r="R95" s="149"/>
      <c r="S95" s="149">
        <f>IFERROR(INDEX(Raw!$H$6:$EZ$2076,MATCH($B95&amp;$D95&amp;$B$6,Raw!$A$6:$A$2076,0),MATCH(S$6,Raw!$H$5:$EZ$5,0))/60/60,"-")</f>
        <v>226950.1988888889</v>
      </c>
      <c r="T95" s="195">
        <f>IFERROR(INDEX(Raw!$H$6:$EZ$2076,MATCH($B95&amp;$D95&amp;$B$6,Raw!$A$6:$A$2076,0),MATCH(T$6,Raw!$H$5:$EZ$5,0))/60/60/24,"-")</f>
        <v>2.5231481481481483E-2</v>
      </c>
      <c r="U95" s="195">
        <f>IFERROR(INDEX(Raw!$H$6:$EZ$2076,MATCH($B95&amp;$D95&amp;$B$6,Raw!$A$6:$A$2076,0),MATCH(U$6,Raw!$H$5:$EZ$5,0))/60/60/24,"-")</f>
        <v>5.392361111111111E-2</v>
      </c>
      <c r="V95" s="149"/>
      <c r="W95" s="149">
        <f>IFERROR(INDEX(Raw!$H$6:$EZ$2076,MATCH($B95&amp;$D95&amp;$B$6,Raw!$A$6:$A$2076,0),MATCH(W$6,Raw!$H$5:$EZ$5,0)),"-")</f>
        <v>117972</v>
      </c>
      <c r="X95" s="149"/>
      <c r="Y95" s="149">
        <f>IFERROR(INDEX(Raw!$H$6:$EZ$2076,MATCH($B95&amp;$D95&amp;$B$6,Raw!$A$6:$A$2076,0),MATCH(Y$6,Raw!$H$5:$EZ$5,0))/60/60,"-")</f>
        <v>244311.4247222222</v>
      </c>
      <c r="Z95" s="195">
        <f>IFERROR(INDEX(Raw!$H$6:$EZ$2076,MATCH($B95&amp;$D95&amp;$B$6,Raw!$A$6:$A$2076,0),MATCH(Z$6,Raw!$H$5:$EZ$5,0))/60/60/24,"-")</f>
        <v>8.6284722222222221E-2</v>
      </c>
      <c r="AA95" s="195">
        <f>IFERROR(INDEX(Raw!$H$6:$EZ$2076,MATCH($B95&amp;$D95&amp;$B$6,Raw!$A$6:$A$2076,0),MATCH(AA$6,Raw!$H$5:$EZ$5,0))/60/60/24,"-")</f>
        <v>0.2028587962962963</v>
      </c>
      <c r="AB95" s="149"/>
      <c r="AC95" s="149">
        <f>IFERROR(INDEX(Raw!$H$6:$EZ$2076,MATCH($B95&amp;$D95&amp;$B$6,Raw!$A$6:$A$2076,0),MATCH(AC$6,Raw!$H$5:$EZ$5,0)),"-")</f>
        <v>4734</v>
      </c>
      <c r="AD95" s="149"/>
      <c r="AE95" s="149">
        <f>IFERROR(INDEX(Raw!$H$6:$EZ$2076,MATCH($B95&amp;$D95&amp;$B$6,Raw!$A$6:$A$2076,0),MATCH(AE$6,Raw!$H$5:$EZ$5,0))/60/60,"-")</f>
        <v>12079.418888888888</v>
      </c>
      <c r="AF95" s="195">
        <f>IFERROR(INDEX(Raw!$H$6:$EZ$2076,MATCH($B95&amp;$D95&amp;$B$6,Raw!$A$6:$A$2076,0),MATCH(AF$6,Raw!$H$5:$EZ$5,0))/60/60/24,"-")</f>
        <v>0.10631944444444445</v>
      </c>
      <c r="AG95" s="195">
        <f>IFERROR(INDEX(Raw!$H$6:$EZ$2076,MATCH($B95&amp;$D95&amp;$B$6,Raw!$A$6:$A$2076,0),MATCH(AG$6,Raw!$H$5:$EZ$5,0))/60/60/24,"-")</f>
        <v>0.24783564814814815</v>
      </c>
      <c r="AI95" s="149">
        <f>IFERROR(INDEX(Raw!$H$6:$EZ$2076,MATCH($B95&amp;$D95&amp;$B$6,Raw!$A$6:$A$2076,0),MATCH(AI$6,Raw!$H$5:$EZ$5,0)),"-")</f>
        <v>4439</v>
      </c>
      <c r="AJ95" s="312"/>
      <c r="AK95" s="149">
        <f>IFERROR(INDEX(Raw!$H$6:$EZ$2076,MATCH($B95&amp;$D95&amp;$B$6,Raw!$A$6:$A$2076,0),MATCH(AK$6,Raw!$H$5:$EZ$5,0)),"-")</f>
        <v>6217</v>
      </c>
    </row>
    <row r="96" spans="1:37" s="38" customFormat="1" x14ac:dyDescent="0.25">
      <c r="A96" s="188">
        <f t="shared" si="24"/>
        <v>45352</v>
      </c>
      <c r="B96" s="145" t="s">
        <v>133</v>
      </c>
      <c r="C96" s="74" t="s">
        <v>142</v>
      </c>
      <c r="D96" s="95" t="s">
        <v>142</v>
      </c>
      <c r="E96" s="152">
        <f>IFERROR(INDEX(Raw!$H$6:$EZ$2076,MATCH($B96&amp;$D96&amp;$B$6,Raw!$A$6:$A$2076,0),MATCH(E$6,Raw!$H$5:$EZ$5,0)),"-")</f>
        <v>81790</v>
      </c>
      <c r="F96" s="152"/>
      <c r="G96" s="152">
        <f>IFERROR(INDEX(Raw!$H$6:$EZ$2076,MATCH($B96&amp;$D96&amp;$B$6,Raw!$A$6:$A$2076,0),MATCH(G$6,Raw!$H$5:$EZ$5,0))/60/60,"-")</f>
        <v>11357.739444444445</v>
      </c>
      <c r="H96" s="369">
        <f>IFERROR(INDEX(Raw!$H$6:$EZ$2076,MATCH($B96&amp;$D96&amp;$B$6,Raw!$A$6:$A$2076,0),MATCH(H$6,Raw!$H$5:$EZ$5,0))/60/60/24,"-")</f>
        <v>5.7870370370370376E-3</v>
      </c>
      <c r="I96" s="370">
        <f>IFERROR(INDEX(Raw!$H$6:$EZ$2076,MATCH($B96&amp;$D96&amp;$B$6,Raw!$A$6:$A$2076,0),MATCH(I$6,Raw!$H$5:$EZ$5,0))/60/60/24,"-")</f>
        <v>1.0277777777777778E-2</v>
      </c>
      <c r="J96" s="149"/>
      <c r="K96" s="152">
        <f>IFERROR(INDEX(Raw!$H$6:$EZ$2076,MATCH($B96&amp;$D96&amp;$B$6,Raw!$A$6:$A$2076,0),MATCH(K$6,Raw!$H$5:$EZ$5,0)),"-")</f>
        <v>53883</v>
      </c>
      <c r="L96" s="152"/>
      <c r="M96" s="152">
        <f>IFERROR(INDEX(Raw!$H$6:$EZ$2076,MATCH($B96&amp;$D96&amp;$B$6,Raw!$A$6:$A$2076,0),MATCH(M$6,Raw!$H$5:$EZ$5,0))/60/60,"-")</f>
        <v>9224.4716666666682</v>
      </c>
      <c r="N96" s="369">
        <f>IFERROR(INDEX(Raw!$H$6:$EZ$2076,MATCH($B96&amp;$D96&amp;$B$6,Raw!$A$6:$A$2076,0),MATCH(N$6,Raw!$H$5:$EZ$5,0))/60/60/24,"-")</f>
        <v>7.1296296296296307E-3</v>
      </c>
      <c r="O96" s="370">
        <f>IFERROR(INDEX(Raw!$H$6:$EZ$2076,MATCH($B96&amp;$D96&amp;$B$6,Raw!$A$6:$A$2076,0),MATCH(O$6,Raw!$H$5:$EZ$5,0))/60/60/24,"-")</f>
        <v>1.2951388888888887E-2</v>
      </c>
      <c r="P96" s="149"/>
      <c r="Q96" s="152">
        <f>IFERROR(INDEX(Raw!$H$6:$EZ$2076,MATCH($B96&amp;$D96&amp;$B$6,Raw!$A$6:$A$2076,0),MATCH(Q$6,Raw!$H$5:$EZ$5,0)),"-")</f>
        <v>399852</v>
      </c>
      <c r="R96" s="149"/>
      <c r="S96" s="152">
        <f>IFERROR(INDEX(Raw!$H$6:$EZ$2076,MATCH($B96&amp;$D96&amp;$B$6,Raw!$A$6:$A$2076,0),MATCH(S$6,Raw!$H$5:$EZ$5,0))/60/60,"-")</f>
        <v>225528.2863888889</v>
      </c>
      <c r="T96" s="255">
        <f>IFERROR(INDEX(Raw!$H$6:$EZ$2076,MATCH($B96&amp;$D96&amp;$B$6,Raw!$A$6:$A$2076,0),MATCH(T$6,Raw!$H$5:$EZ$5,0))/60/60/24,"-")</f>
        <v>2.3506944444444445E-2</v>
      </c>
      <c r="U96" s="255">
        <f>IFERROR(INDEX(Raw!$H$6:$EZ$2076,MATCH($B96&amp;$D96&amp;$B$6,Raw!$A$6:$A$2076,0),MATCH(U$6,Raw!$H$5:$EZ$5,0))/60/60/24,"-")</f>
        <v>4.9895833333333334E-2</v>
      </c>
      <c r="V96" s="149"/>
      <c r="W96" s="152">
        <f>IFERROR(INDEX(Raw!$H$6:$EZ$2076,MATCH($B96&amp;$D96&amp;$B$6,Raw!$A$6:$A$2076,0),MATCH(W$6,Raw!$H$5:$EZ$5,0)),"-")</f>
        <v>128181</v>
      </c>
      <c r="X96" s="152"/>
      <c r="Y96" s="152">
        <f>IFERROR(INDEX(Raw!$H$6:$EZ$2076,MATCH($B96&amp;$D96&amp;$B$6,Raw!$A$6:$A$2076,0),MATCH(Y$6,Raw!$H$5:$EZ$5,0))/60/60,"-")</f>
        <v>264455.29416666669</v>
      </c>
      <c r="Z96" s="255">
        <f>IFERROR(INDEX(Raw!$H$6:$EZ$2076,MATCH($B96&amp;$D96&amp;$B$6,Raw!$A$6:$A$2076,0),MATCH(Z$6,Raw!$H$5:$EZ$5,0))/60/60/24,"-")</f>
        <v>8.5960648148148147E-2</v>
      </c>
      <c r="AA96" s="255">
        <f>IFERROR(INDEX(Raw!$H$6:$EZ$2076,MATCH($B96&amp;$D96&amp;$B$6,Raw!$A$6:$A$2076,0),MATCH(AA$6,Raw!$H$5:$EZ$5,0))/60/60/24,"-")</f>
        <v>0.20326388888888888</v>
      </c>
      <c r="AB96" s="149"/>
      <c r="AC96" s="152">
        <f>IFERROR(INDEX(Raw!$H$6:$EZ$2076,MATCH($B96&amp;$D96&amp;$B$6,Raw!$A$6:$A$2076,0),MATCH(AC$6,Raw!$H$5:$EZ$5,0)),"-")</f>
        <v>5188</v>
      </c>
      <c r="AD96" s="152"/>
      <c r="AE96" s="152">
        <f>IFERROR(INDEX(Raw!$H$6:$EZ$2076,MATCH($B96&amp;$D96&amp;$B$6,Raw!$A$6:$A$2076,0),MATCH(AE$6,Raw!$H$5:$EZ$5,0))/60/60,"-")</f>
        <v>12953.153055555556</v>
      </c>
      <c r="AF96" s="255">
        <f>IFERROR(INDEX(Raw!$H$6:$EZ$2076,MATCH($B96&amp;$D96&amp;$B$6,Raw!$A$6:$A$2076,0),MATCH(AF$6,Raw!$H$5:$EZ$5,0))/60/60/24,"-")</f>
        <v>0.10402777777777779</v>
      </c>
      <c r="AG96" s="255">
        <f>IFERROR(INDEX(Raw!$H$6:$EZ$2076,MATCH($B96&amp;$D96&amp;$B$6,Raw!$A$6:$A$2076,0),MATCH(AG$6,Raw!$H$5:$EZ$5,0))/60/60/24,"-")</f>
        <v>0.25184027777777779</v>
      </c>
      <c r="AI96" s="152">
        <f>IFERROR(INDEX(Raw!$H$6:$EZ$2076,MATCH($B96&amp;$D96&amp;$B$6,Raw!$A$6:$A$2076,0),MATCH(AI$6,Raw!$H$5:$EZ$5,0)),"-")</f>
        <v>4981</v>
      </c>
      <c r="AJ96" s="312"/>
      <c r="AK96" s="152">
        <f>IFERROR(INDEX(Raw!$H$6:$EZ$2076,MATCH($B96&amp;$D96&amp;$B$6,Raw!$A$6:$A$2076,0),MATCH(AK$6,Raw!$H$5:$EZ$5,0)),"-")</f>
        <v>6994</v>
      </c>
    </row>
    <row r="97" spans="1:37" s="38" customFormat="1" ht="17.5" x14ac:dyDescent="0.35">
      <c r="A97" s="188">
        <f t="shared" si="24"/>
        <v>45383</v>
      </c>
      <c r="B97" s="146" t="s">
        <v>134</v>
      </c>
      <c r="C97" s="98" t="s">
        <v>143</v>
      </c>
      <c r="D97" s="99" t="s">
        <v>143</v>
      </c>
      <c r="E97" s="149">
        <f>IFERROR(INDEX(Raw!$H$6:$EZ$2076,MATCH($B97&amp;$D97&amp;$B$6,Raw!$A$6:$A$2076,0),MATCH(E$6,Raw!$H$5:$EZ$5,0)),"-")</f>
        <v>75349</v>
      </c>
      <c r="F97" s="149"/>
      <c r="G97" s="149">
        <f>IFERROR(INDEX(Raw!$H$6:$EZ$2076,MATCH($B97&amp;$D97&amp;$B$6,Raw!$A$6:$A$2076,0),MATCH(G$6,Raw!$H$5:$EZ$5,0))/60/60,"-")</f>
        <v>10263.833888888888</v>
      </c>
      <c r="H97" s="364">
        <f>IFERROR(INDEX(Raw!$H$6:$EZ$2076,MATCH($B97&amp;$D97&amp;$B$6,Raw!$A$6:$A$2076,0),MATCH(H$6,Raw!$H$5:$EZ$5,0))/60/60/24,"-")</f>
        <v>5.6712962962962958E-3</v>
      </c>
      <c r="I97" s="368">
        <f>IFERROR(INDEX(Raw!$H$6:$EZ$2076,MATCH($B97&amp;$D97&amp;$B$6,Raw!$A$6:$A$2076,0),MATCH(I$6,Raw!$H$5:$EZ$5,0))/60/60/24,"-")</f>
        <v>1.0104166666666668E-2</v>
      </c>
      <c r="J97" s="149"/>
      <c r="K97" s="149">
        <f>IFERROR(INDEX(Raw!$H$6:$EZ$2076,MATCH($B97&amp;$D97&amp;$B$6,Raw!$A$6:$A$2076,0),MATCH(K$6,Raw!$H$5:$EZ$5,0)),"-")</f>
        <v>49205</v>
      </c>
      <c r="L97" s="149"/>
      <c r="M97" s="149">
        <f>IFERROR(INDEX(Raw!$H$6:$EZ$2076,MATCH($B97&amp;$D97&amp;$B$6,Raw!$A$6:$A$2076,0),MATCH(M$6,Raw!$H$5:$EZ$5,0))/60/60,"-")</f>
        <v>8218.4249999999993</v>
      </c>
      <c r="N97" s="364">
        <f>IFERROR(INDEX(Raw!$H$6:$EZ$2076,MATCH($B97&amp;$D97&amp;$B$6,Raw!$A$6:$A$2076,0),MATCH(N$6,Raw!$H$5:$EZ$5,0))/60/60/24,"-")</f>
        <v>6.9560185185185185E-3</v>
      </c>
      <c r="O97" s="365">
        <f>IFERROR(INDEX(Raw!$H$6:$EZ$2076,MATCH($B97&amp;$D97&amp;$B$6,Raw!$A$6:$A$2076,0),MATCH(O$6,Raw!$H$5:$EZ$5,0))/60/60/24,"-")</f>
        <v>1.2650462962962962E-2</v>
      </c>
      <c r="P97" s="149"/>
      <c r="Q97" s="149">
        <f>IFERROR(INDEX(Raw!$H$6:$EZ$2076,MATCH($B97&amp;$D97&amp;$B$6,Raw!$A$6:$A$2076,0),MATCH(Q$6,Raw!$H$5:$EZ$5,0)),"-")</f>
        <v>374774</v>
      </c>
      <c r="R97" s="149"/>
      <c r="S97" s="149">
        <f>IFERROR(INDEX(Raw!$H$6:$EZ$2076,MATCH($B97&amp;$D97&amp;$B$6,Raw!$A$6:$A$2076,0),MATCH(S$6,Raw!$H$5:$EZ$5,0))/60/60,"-")</f>
        <v>189617.81</v>
      </c>
      <c r="T97" s="195">
        <f>IFERROR(INDEX(Raw!$H$6:$EZ$2076,MATCH($B97&amp;$D97&amp;$B$6,Raw!$A$6:$A$2076,0),MATCH(T$6,Raw!$H$5:$EZ$5,0))/60/60/24,"-")</f>
        <v>2.1076388888888891E-2</v>
      </c>
      <c r="U97" s="195">
        <f>IFERROR(INDEX(Raw!$H$6:$EZ$2076,MATCH($B97&amp;$D97&amp;$B$6,Raw!$A$6:$A$2076,0),MATCH(U$6,Raw!$H$5:$EZ$5,0))/60/60/24,"-")</f>
        <v>4.4571759259259262E-2</v>
      </c>
      <c r="V97" s="149"/>
      <c r="W97" s="149">
        <f>IFERROR(INDEX(Raw!$H$6:$EZ$2076,MATCH($B97&amp;$D97&amp;$B$6,Raw!$A$6:$A$2076,0),MATCH(W$6,Raw!$H$5:$EZ$5,0)),"-")</f>
        <v>130730</v>
      </c>
      <c r="X97" s="149"/>
      <c r="Y97" s="149">
        <f>IFERROR(INDEX(Raw!$H$6:$EZ$2076,MATCH($B97&amp;$D97&amp;$B$6,Raw!$A$6:$A$2076,0),MATCH(Y$6,Raw!$H$5:$EZ$5,0))/60/60,"-")</f>
        <v>222289.57777777777</v>
      </c>
      <c r="Z97" s="195">
        <f>IFERROR(INDEX(Raw!$H$6:$EZ$2076,MATCH($B97&amp;$D97&amp;$B$6,Raw!$A$6:$A$2076,0),MATCH(Z$6,Raw!$H$5:$EZ$5,0))/60/60/24,"-")</f>
        <v>7.0844907407407412E-2</v>
      </c>
      <c r="AA97" s="195">
        <f>IFERROR(INDEX(Raw!$H$6:$EZ$2076,MATCH($B97&amp;$D97&amp;$B$6,Raw!$A$6:$A$2076,0),MATCH(AA$6,Raw!$H$5:$EZ$5,0))/60/60/24,"-")</f>
        <v>0.16331018518518517</v>
      </c>
      <c r="AB97" s="149"/>
      <c r="AC97" s="149">
        <f>IFERROR(INDEX(Raw!$H$6:$EZ$2076,MATCH($B97&amp;$D97&amp;$B$6,Raw!$A$6:$A$2076,0),MATCH(AC$6,Raw!$H$5:$EZ$5,0)),"-")</f>
        <v>5876</v>
      </c>
      <c r="AD97" s="149"/>
      <c r="AE97" s="149">
        <f>IFERROR(INDEX(Raw!$H$6:$EZ$2076,MATCH($B97&amp;$D97&amp;$B$6,Raw!$A$6:$A$2076,0),MATCH(AE$6,Raw!$H$5:$EZ$5,0))/60/60,"-")</f>
        <v>12088.599444444444</v>
      </c>
      <c r="AF97" s="195">
        <f>IFERROR(INDEX(Raw!$H$6:$EZ$2076,MATCH($B97&amp;$D97&amp;$B$6,Raw!$A$6:$A$2076,0),MATCH(AF$6,Raw!$H$5:$EZ$5,0))/60/60/24,"-")</f>
        <v>8.5717592592592595E-2</v>
      </c>
      <c r="AG97" s="195">
        <f>IFERROR(INDEX(Raw!$H$6:$EZ$2076,MATCH($B97&amp;$D97&amp;$B$6,Raw!$A$6:$A$2076,0),MATCH(AG$6,Raw!$H$5:$EZ$5,0))/60/60/24,"-")</f>
        <v>0.18895833333333334</v>
      </c>
      <c r="AI97" s="149">
        <f>IFERROR(INDEX(Raw!$H$6:$EZ$2076,MATCH($B97&amp;$D97&amp;$B$6,Raw!$A$6:$A$2076,0),MATCH(AI$6,Raw!$H$5:$EZ$5,0)),"-")</f>
        <v>4967</v>
      </c>
      <c r="AJ97" s="312"/>
      <c r="AK97" s="149">
        <f>IFERROR(INDEX(Raw!$H$6:$EZ$2076,MATCH($B97&amp;$D97&amp;$B$6,Raw!$A$6:$A$2076,0),MATCH(AK$6,Raw!$H$5:$EZ$5,0)),"-")</f>
        <v>7511</v>
      </c>
    </row>
    <row r="98" spans="1:37" s="38" customFormat="1" x14ac:dyDescent="0.25">
      <c r="A98" s="188">
        <f t="shared" si="24"/>
        <v>45413</v>
      </c>
      <c r="B98" s="145" t="s">
        <v>134</v>
      </c>
      <c r="C98" s="38" t="s">
        <v>144</v>
      </c>
      <c r="D98" s="2" t="s">
        <v>144</v>
      </c>
      <c r="E98" s="149">
        <f>IFERROR(INDEX(Raw!$H$6:$EZ$2076,MATCH($B98&amp;$D98&amp;$B$6,Raw!$A$6:$A$2076,0),MATCH(E$6,Raw!$H$5:$EZ$5,0)),"-")</f>
        <v>81771</v>
      </c>
      <c r="F98" s="149"/>
      <c r="G98" s="149">
        <f>IFERROR(INDEX(Raw!$H$6:$EZ$2076,MATCH($B98&amp;$D98&amp;$B$6,Raw!$A$6:$A$2076,0),MATCH(G$6,Raw!$H$5:$EZ$5,0))/60/60,"-")</f>
        <v>11269.018055555556</v>
      </c>
      <c r="H98" s="364">
        <f>IFERROR(INDEX(Raw!$H$6:$EZ$2076,MATCH($B98&amp;$D98&amp;$B$6,Raw!$A$6:$A$2076,0),MATCH(H$6,Raw!$H$5:$EZ$5,0))/60/60/24,"-")</f>
        <v>5.7407407407407416E-3</v>
      </c>
      <c r="I98" s="368">
        <f>IFERROR(INDEX(Raw!$H$6:$EZ$2076,MATCH($B98&amp;$D98&amp;$B$6,Raw!$A$6:$A$2076,0),MATCH(I$6,Raw!$H$5:$EZ$5,0))/60/60/24,"-")</f>
        <v>1.019675925925926E-2</v>
      </c>
      <c r="J98" s="149"/>
      <c r="K98" s="149">
        <f>IFERROR(INDEX(Raw!$H$6:$EZ$2076,MATCH($B98&amp;$D98&amp;$B$6,Raw!$A$6:$A$2076,0),MATCH(K$6,Raw!$H$5:$EZ$5,0)),"-")</f>
        <v>53747</v>
      </c>
      <c r="L98" s="149"/>
      <c r="M98" s="149">
        <f>IFERROR(INDEX(Raw!$H$6:$EZ$2076,MATCH($B98&amp;$D98&amp;$B$6,Raw!$A$6:$A$2076,0),MATCH(M$6,Raw!$H$5:$EZ$5,0))/60/60,"-")</f>
        <v>9073.6908333333322</v>
      </c>
      <c r="N98" s="364">
        <f>IFERROR(INDEX(Raw!$H$6:$EZ$2076,MATCH($B98&amp;$D98&amp;$B$6,Raw!$A$6:$A$2076,0),MATCH(N$6,Raw!$H$5:$EZ$5,0))/60/60/24,"-")</f>
        <v>7.037037037037037E-3</v>
      </c>
      <c r="O98" s="365">
        <f>IFERROR(INDEX(Raw!$H$6:$EZ$2076,MATCH($B98&amp;$D98&amp;$B$6,Raw!$A$6:$A$2076,0),MATCH(O$6,Raw!$H$5:$EZ$5,0))/60/60/24,"-")</f>
        <v>1.2789351851851852E-2</v>
      </c>
      <c r="P98" s="149"/>
      <c r="Q98" s="149">
        <f>IFERROR(INDEX(Raw!$H$6:$EZ$2076,MATCH($B98&amp;$D98&amp;$B$6,Raw!$A$6:$A$2076,0),MATCH(Q$6,Raw!$H$5:$EZ$5,0)),"-")</f>
        <v>392305</v>
      </c>
      <c r="R98" s="149"/>
      <c r="S98" s="149">
        <f>IFERROR(INDEX(Raw!$H$6:$EZ$2076,MATCH($B98&amp;$D98&amp;$B$6,Raw!$A$6:$A$2076,0),MATCH(S$6,Raw!$H$5:$EZ$5,0))/60/60,"-")</f>
        <v>213972.57833333331</v>
      </c>
      <c r="T98" s="195">
        <f>IFERROR(INDEX(Raw!$H$6:$EZ$2076,MATCH($B98&amp;$D98&amp;$B$6,Raw!$A$6:$A$2076,0),MATCH(T$6,Raw!$H$5:$EZ$5,0))/60/60/24,"-")</f>
        <v>2.2731481481481481E-2</v>
      </c>
      <c r="U98" s="195">
        <f>IFERROR(INDEX(Raw!$H$6:$EZ$2076,MATCH($B98&amp;$D98&amp;$B$6,Raw!$A$6:$A$2076,0),MATCH(U$6,Raw!$H$5:$EZ$5,0))/60/60/24,"-")</f>
        <v>4.780092592592592E-2</v>
      </c>
      <c r="V98" s="149"/>
      <c r="W98" s="149">
        <f>IFERROR(INDEX(Raw!$H$6:$EZ$2076,MATCH($B98&amp;$D98&amp;$B$6,Raw!$A$6:$A$2076,0),MATCH(W$6,Raw!$H$5:$EZ$5,0)),"-")</f>
        <v>132421</v>
      </c>
      <c r="X98" s="149"/>
      <c r="Y98" s="149">
        <f>IFERROR(INDEX(Raw!$H$6:$EZ$2076,MATCH($B98&amp;$D98&amp;$B$6,Raw!$A$6:$A$2076,0),MATCH(Y$6,Raw!$H$5:$EZ$5,0))/60/60,"-")</f>
        <v>265760.9813888889</v>
      </c>
      <c r="Z98" s="195">
        <f>IFERROR(INDEX(Raw!$H$6:$EZ$2076,MATCH($B98&amp;$D98&amp;$B$6,Raw!$A$6:$A$2076,0),MATCH(Z$6,Raw!$H$5:$EZ$5,0))/60/60/24,"-")</f>
        <v>8.3622685185185189E-2</v>
      </c>
      <c r="AA98" s="195">
        <f>IFERROR(INDEX(Raw!$H$6:$EZ$2076,MATCH($B98&amp;$D98&amp;$B$6,Raw!$A$6:$A$2076,0),MATCH(AA$6,Raw!$H$5:$EZ$5,0))/60/60/24,"-")</f>
        <v>0.19787037037037036</v>
      </c>
      <c r="AB98" s="149"/>
      <c r="AC98" s="149">
        <f>IFERROR(INDEX(Raw!$H$6:$EZ$2076,MATCH($B98&amp;$D98&amp;$B$6,Raw!$A$6:$A$2076,0),MATCH(AC$6,Raw!$H$5:$EZ$5,0)),"-")</f>
        <v>5742</v>
      </c>
      <c r="AD98" s="149"/>
      <c r="AE98" s="149">
        <f>IFERROR(INDEX(Raw!$H$6:$EZ$2076,MATCH($B98&amp;$D98&amp;$B$6,Raw!$A$6:$A$2076,0),MATCH(AE$6,Raw!$H$5:$EZ$5,0))/60/60,"-")</f>
        <v>13507.504166666668</v>
      </c>
      <c r="AF98" s="195">
        <f>IFERROR(INDEX(Raw!$H$6:$EZ$2076,MATCH($B98&amp;$D98&amp;$B$6,Raw!$A$6:$A$2076,0),MATCH(AF$6,Raw!$H$5:$EZ$5,0))/60/60/24,"-")</f>
        <v>9.8020833333333335E-2</v>
      </c>
      <c r="AG98" s="195">
        <f>IFERROR(INDEX(Raw!$H$6:$EZ$2076,MATCH($B98&amp;$D98&amp;$B$6,Raw!$A$6:$A$2076,0),MATCH(AG$6,Raw!$H$5:$EZ$5,0))/60/60/24,"-")</f>
        <v>0.22768518518518518</v>
      </c>
      <c r="AI98" s="149">
        <f>IFERROR(INDEX(Raw!$H$6:$EZ$2076,MATCH($B98&amp;$D98&amp;$B$6,Raw!$A$6:$A$2076,0),MATCH(AI$6,Raw!$H$5:$EZ$5,0)),"-")</f>
        <v>5037</v>
      </c>
      <c r="AJ98" s="312"/>
      <c r="AK98" s="149">
        <f>IFERROR(INDEX(Raw!$H$6:$EZ$2076,MATCH($B98&amp;$D98&amp;$B$6,Raw!$A$6:$A$2076,0),MATCH(AK$6,Raw!$H$5:$EZ$5,0)),"-")</f>
        <v>7645</v>
      </c>
    </row>
    <row r="99" spans="1:37" s="38" customFormat="1" x14ac:dyDescent="0.25">
      <c r="A99" s="188">
        <f t="shared" si="24"/>
        <v>45444</v>
      </c>
      <c r="B99" s="145" t="s">
        <v>134</v>
      </c>
      <c r="C99" s="74" t="s">
        <v>145</v>
      </c>
      <c r="D99" s="95" t="s">
        <v>145</v>
      </c>
      <c r="E99" s="149">
        <f>IFERROR(INDEX(Raw!$H$6:$EZ$2076,MATCH($B99&amp;$D99&amp;$B$6,Raw!$A$6:$A$2076,0),MATCH(E$6,Raw!$H$5:$EZ$5,0)),"-")</f>
        <v>79553</v>
      </c>
      <c r="F99" s="149"/>
      <c r="G99" s="149">
        <f>IFERROR(INDEX(Raw!$H$6:$EZ$2076,MATCH($B99&amp;$D99&amp;$B$6,Raw!$A$6:$A$2076,0),MATCH(G$6,Raw!$H$5:$EZ$5,0))/60/60,"-")</f>
        <v>11069.101666666666</v>
      </c>
      <c r="H99" s="364">
        <f>IFERROR(INDEX(Raw!$H$6:$EZ$2076,MATCH($B99&amp;$D99&amp;$B$6,Raw!$A$6:$A$2076,0),MATCH(H$6,Raw!$H$5:$EZ$5,0))/60/60/24,"-")</f>
        <v>5.7986111111111112E-3</v>
      </c>
      <c r="I99" s="368">
        <f>IFERROR(INDEX(Raw!$H$6:$EZ$2076,MATCH($B99&amp;$D99&amp;$B$6,Raw!$A$6:$A$2076,0),MATCH(I$6,Raw!$H$5:$EZ$5,0))/60/60/24,"-")</f>
        <v>1.0335648148148148E-2</v>
      </c>
      <c r="J99" s="149"/>
      <c r="K99" s="149">
        <f>IFERROR(INDEX(Raw!$H$6:$EZ$2076,MATCH($B99&amp;$D99&amp;$B$6,Raw!$A$6:$A$2076,0),MATCH(K$6,Raw!$H$5:$EZ$5,0)),"-")</f>
        <v>52296</v>
      </c>
      <c r="L99" s="149"/>
      <c r="M99" s="149">
        <f>IFERROR(INDEX(Raw!$H$6:$EZ$2076,MATCH($B99&amp;$D99&amp;$B$6,Raw!$A$6:$A$2076,0),MATCH(M$6,Raw!$H$5:$EZ$5,0))/60/60,"-")</f>
        <v>8940.6424999999999</v>
      </c>
      <c r="N99" s="364">
        <f>IFERROR(INDEX(Raw!$H$6:$EZ$2076,MATCH($B99&amp;$D99&amp;$B$6,Raw!$A$6:$A$2076,0),MATCH(N$6,Raw!$H$5:$EZ$5,0))/60/60/24,"-")</f>
        <v>7.1180555555555554E-3</v>
      </c>
      <c r="O99" s="365">
        <f>IFERROR(INDEX(Raw!$H$6:$EZ$2076,MATCH($B99&amp;$D99&amp;$B$6,Raw!$A$6:$A$2076,0),MATCH(O$6,Raw!$H$5:$EZ$5,0))/60/60/24,"-")</f>
        <v>1.292824074074074E-2</v>
      </c>
      <c r="P99" s="149"/>
      <c r="Q99" s="149">
        <f>IFERROR(INDEX(Raw!$H$6:$EZ$2076,MATCH($B99&amp;$D99&amp;$B$6,Raw!$A$6:$A$2076,0),MATCH(Q$6,Raw!$H$5:$EZ$5,0)),"-")</f>
        <v>377066</v>
      </c>
      <c r="R99" s="149"/>
      <c r="S99" s="149">
        <f>IFERROR(INDEX(Raw!$H$6:$EZ$2076,MATCH($B99&amp;$D99&amp;$B$6,Raw!$A$6:$A$2076,0),MATCH(S$6,Raw!$H$5:$EZ$5,0))/60/60,"-")</f>
        <v>217579.91805555558</v>
      </c>
      <c r="T99" s="195">
        <f>IFERROR(INDEX(Raw!$H$6:$EZ$2076,MATCH($B99&amp;$D99&amp;$B$6,Raw!$A$6:$A$2076,0),MATCH(T$6,Raw!$H$5:$EZ$5,0))/60/60/24,"-")</f>
        <v>2.4039351851851853E-2</v>
      </c>
      <c r="U99" s="195">
        <f>IFERROR(INDEX(Raw!$H$6:$EZ$2076,MATCH($B99&amp;$D99&amp;$B$6,Raw!$A$6:$A$2076,0),MATCH(U$6,Raw!$H$5:$EZ$5,0))/60/60/24,"-")</f>
        <v>5.0983796296296298E-2</v>
      </c>
      <c r="V99" s="149"/>
      <c r="W99" s="149">
        <f>IFERROR(INDEX(Raw!$H$6:$EZ$2076,MATCH($B99&amp;$D99&amp;$B$6,Raw!$A$6:$A$2076,0),MATCH(W$6,Raw!$H$5:$EZ$5,0)),"-")</f>
        <v>126579</v>
      </c>
      <c r="X99" s="149"/>
      <c r="Y99" s="149">
        <f>IFERROR(INDEX(Raw!$H$6:$EZ$2076,MATCH($B99&amp;$D99&amp;$B$6,Raw!$A$6:$A$2076,0),MATCH(Y$6,Raw!$H$5:$EZ$5,0))/60/60,"-")</f>
        <v>257999.75416666668</v>
      </c>
      <c r="Z99" s="195">
        <f>IFERROR(INDEX(Raw!$H$6:$EZ$2076,MATCH($B99&amp;$D99&amp;$B$6,Raw!$A$6:$A$2076,0),MATCH(Z$6,Raw!$H$5:$EZ$5,0))/60/60/24,"-")</f>
        <v>8.4930555555555551E-2</v>
      </c>
      <c r="AA99" s="195">
        <f>IFERROR(INDEX(Raw!$H$6:$EZ$2076,MATCH($B99&amp;$D99&amp;$B$6,Raw!$A$6:$A$2076,0),MATCH(AA$6,Raw!$H$5:$EZ$5,0))/60/60/24,"-")</f>
        <v>0.20171296296296293</v>
      </c>
      <c r="AB99" s="149"/>
      <c r="AC99" s="149">
        <f>IFERROR(INDEX(Raw!$H$6:$EZ$2076,MATCH($B99&amp;$D99&amp;$B$6,Raw!$A$6:$A$2076,0),MATCH(AC$6,Raw!$H$5:$EZ$5,0)),"-")</f>
        <v>5058</v>
      </c>
      <c r="AD99" s="149"/>
      <c r="AE99" s="149">
        <f>IFERROR(INDEX(Raw!$H$6:$EZ$2076,MATCH($B99&amp;$D99&amp;$B$6,Raw!$A$6:$A$2076,0),MATCH(AE$6,Raw!$H$5:$EZ$5,0))/60/60,"-")</f>
        <v>11884.347222222223</v>
      </c>
      <c r="AF99" s="195">
        <f>IFERROR(INDEX(Raw!$H$6:$EZ$2076,MATCH($B99&amp;$D99&amp;$B$6,Raw!$A$6:$A$2076,0),MATCH(AF$6,Raw!$H$5:$EZ$5,0))/60/60/24,"-")</f>
        <v>9.7905092592592571E-2</v>
      </c>
      <c r="AG99" s="195">
        <f>IFERROR(INDEX(Raw!$H$6:$EZ$2076,MATCH($B99&amp;$D99&amp;$B$6,Raw!$A$6:$A$2076,0),MATCH(AG$6,Raw!$H$5:$EZ$5,0))/60/60/24,"-")</f>
        <v>0.22858796296296299</v>
      </c>
      <c r="AI99" s="149">
        <f>IFERROR(INDEX(Raw!$H$6:$EZ$2076,MATCH($B99&amp;$D99&amp;$B$6,Raw!$A$6:$A$2076,0),MATCH(AI$6,Raw!$H$5:$EZ$5,0)),"-")</f>
        <v>4779</v>
      </c>
      <c r="AJ99" s="312"/>
      <c r="AK99" s="149">
        <f>IFERROR(INDEX(Raw!$H$6:$EZ$2076,MATCH($B99&amp;$D99&amp;$B$6,Raw!$A$6:$A$2076,0),MATCH(AK$6,Raw!$H$5:$EZ$5,0)),"-")</f>
        <v>7450</v>
      </c>
    </row>
    <row r="100" spans="1:37" s="38" customFormat="1" ht="17.5" x14ac:dyDescent="0.35">
      <c r="A100" s="188">
        <f t="shared" si="24"/>
        <v>45474</v>
      </c>
      <c r="B100" s="145" t="s">
        <v>134</v>
      </c>
      <c r="C100" s="119" t="s">
        <v>146</v>
      </c>
      <c r="D100" s="99" t="s">
        <v>146</v>
      </c>
      <c r="E100" s="149">
        <f>IFERROR(INDEX(Raw!$H$6:$EZ$2076,MATCH($B100&amp;$D100&amp;$B$6,Raw!$A$6:$A$2076,0),MATCH(E$6,Raw!$H$5:$EZ$5,0)),"-")</f>
        <v>80409</v>
      </c>
      <c r="F100" s="149"/>
      <c r="G100" s="149">
        <f>IFERROR(INDEX(Raw!$H$6:$EZ$2076,MATCH($B100&amp;$D100&amp;$B$6,Raw!$A$6:$A$2076,0),MATCH(G$6,Raw!$H$5:$EZ$5,0))/60/60,"-")</f>
        <v>11053.567500000001</v>
      </c>
      <c r="H100" s="364">
        <f>IFERROR(INDEX(Raw!$H$6:$EZ$2076,MATCH($B100&amp;$D100&amp;$B$6,Raw!$A$6:$A$2076,0),MATCH(H$6,Raw!$H$5:$EZ$5,0))/60/60/24,"-")</f>
        <v>5.7291666666666671E-3</v>
      </c>
      <c r="I100" s="368">
        <f>IFERROR(INDEX(Raw!$H$6:$EZ$2076,MATCH($B100&amp;$D100&amp;$B$6,Raw!$A$6:$A$2076,0),MATCH(I$6,Raw!$H$5:$EZ$5,0))/60/60/24,"-")</f>
        <v>1.0173611111111111E-2</v>
      </c>
      <c r="J100" s="149"/>
      <c r="K100" s="149">
        <f>IFERROR(INDEX(Raw!$H$6:$EZ$2076,MATCH($B100&amp;$D100&amp;$B$6,Raw!$A$6:$A$2076,0),MATCH(K$6,Raw!$H$5:$EZ$5,0)),"-")</f>
        <v>52885</v>
      </c>
      <c r="L100" s="149"/>
      <c r="M100" s="149">
        <f>IFERROR(INDEX(Raw!$H$6:$EZ$2076,MATCH($B100&amp;$D100&amp;$B$6,Raw!$A$6:$A$2076,0),MATCH(M$6,Raw!$H$5:$EZ$5,0))/60/60,"-")</f>
        <v>8970.6397222222222</v>
      </c>
      <c r="N100" s="364">
        <f>IFERROR(INDEX(Raw!$H$6:$EZ$2076,MATCH($B100&amp;$D100&amp;$B$6,Raw!$A$6:$A$2076,0),MATCH(N$6,Raw!$H$5:$EZ$5,0))/60/60/24,"-")</f>
        <v>7.0717592592592594E-3</v>
      </c>
      <c r="O100" s="365">
        <f>IFERROR(INDEX(Raw!$H$6:$EZ$2076,MATCH($B100&amp;$D100&amp;$B$6,Raw!$A$6:$A$2076,0),MATCH(O$6,Raw!$H$5:$EZ$5,0))/60/60/24,"-")</f>
        <v>1.2789351851851852E-2</v>
      </c>
      <c r="P100" s="149"/>
      <c r="Q100" s="149">
        <f>IFERROR(INDEX(Raw!$H$6:$EZ$2076,MATCH($B100&amp;$D100&amp;$B$6,Raw!$A$6:$A$2076,0),MATCH(Q$6,Raw!$H$5:$EZ$5,0)),"-")</f>
        <v>389259</v>
      </c>
      <c r="R100" s="149"/>
      <c r="S100" s="149">
        <f>IFERROR(INDEX(Raw!$H$6:$EZ$2076,MATCH($B100&amp;$D100&amp;$B$6,Raw!$A$6:$A$2076,0),MATCH(S$6,Raw!$H$5:$EZ$5,0))/60/60,"-")</f>
        <v>216695.39027777777</v>
      </c>
      <c r="T100" s="195">
        <f>IFERROR(INDEX(Raw!$H$6:$EZ$2076,MATCH($B100&amp;$D100&amp;$B$6,Raw!$A$6:$A$2076,0),MATCH(T$6,Raw!$H$5:$EZ$5,0))/60/60/24,"-")</f>
        <v>2.3194444444444445E-2</v>
      </c>
      <c r="U100" s="195">
        <f>IFERROR(INDEX(Raw!$H$6:$EZ$2076,MATCH($B100&amp;$D100&amp;$B$6,Raw!$A$6:$A$2076,0),MATCH(U$6,Raw!$H$5:$EZ$5,0))/60/60/24,"-")</f>
        <v>4.8865740740740737E-2</v>
      </c>
      <c r="V100" s="149"/>
      <c r="W100" s="149">
        <f>IFERROR(INDEX(Raw!$H$6:$EZ$2076,MATCH($B100&amp;$D100&amp;$B$6,Raw!$A$6:$A$2076,0),MATCH(W$6,Raw!$H$5:$EZ$5,0)),"-")</f>
        <v>127923</v>
      </c>
      <c r="X100" s="149"/>
      <c r="Y100" s="149">
        <f>IFERROR(INDEX(Raw!$H$6:$EZ$2076,MATCH($B100&amp;$D100&amp;$B$6,Raw!$A$6:$A$2076,0),MATCH(Y$6,Raw!$H$5:$EZ$5,0))/60/60,"-")</f>
        <v>258154.36861111113</v>
      </c>
      <c r="Z100" s="195">
        <f>IFERROR(INDEX(Raw!$H$6:$EZ$2076,MATCH($B100&amp;$D100&amp;$B$6,Raw!$A$6:$A$2076,0),MATCH(Z$6,Raw!$H$5:$EZ$5,0))/60/60/24,"-")</f>
        <v>8.4085648148148132E-2</v>
      </c>
      <c r="AA100" s="195">
        <f>IFERROR(INDEX(Raw!$H$6:$EZ$2076,MATCH($B100&amp;$D100&amp;$B$6,Raw!$A$6:$A$2076,0),MATCH(AA$6,Raw!$H$5:$EZ$5,0))/60/60/24,"-")</f>
        <v>0.19728009259259258</v>
      </c>
      <c r="AB100" s="149"/>
      <c r="AC100" s="149">
        <f>IFERROR(INDEX(Raw!$H$6:$EZ$2076,MATCH($B100&amp;$D100&amp;$B$6,Raw!$A$6:$A$2076,0),MATCH(AC$6,Raw!$H$5:$EZ$5,0)),"-")</f>
        <v>5106</v>
      </c>
      <c r="AD100" s="149"/>
      <c r="AE100" s="149">
        <f>IFERROR(INDEX(Raw!$H$6:$EZ$2076,MATCH($B100&amp;$D100&amp;$B$6,Raw!$A$6:$A$2076,0),MATCH(AE$6,Raw!$H$5:$EZ$5,0))/60/60,"-")</f>
        <v>12084.933055555555</v>
      </c>
      <c r="AF100" s="195">
        <f>IFERROR(INDEX(Raw!$H$6:$EZ$2076,MATCH($B100&amp;$D100&amp;$B$6,Raw!$A$6:$A$2076,0),MATCH(AF$6,Raw!$H$5:$EZ$5,0))/60/60/24,"-")</f>
        <v>9.8622685185185188E-2</v>
      </c>
      <c r="AG100" s="195">
        <f>IFERROR(INDEX(Raw!$H$6:$EZ$2076,MATCH($B100&amp;$D100&amp;$B$6,Raw!$A$6:$A$2076,0),MATCH(AG$6,Raw!$H$5:$EZ$5,0))/60/60/24,"-")</f>
        <v>0.2300810185185185</v>
      </c>
      <c r="AI100" s="149">
        <f>IFERROR(INDEX(Raw!$H$6:$EZ$2076,MATCH($B100&amp;$D100&amp;$B$6,Raw!$A$6:$A$2076,0),MATCH(AI$6,Raw!$H$5:$EZ$5,0)),"-")</f>
        <v>5208</v>
      </c>
      <c r="AJ100" s="312"/>
      <c r="AK100" s="149">
        <f>IFERROR(INDEX(Raw!$H$6:$EZ$2076,MATCH($B100&amp;$D100&amp;$B$6,Raw!$A$6:$A$2076,0),MATCH(AK$6,Raw!$H$5:$EZ$5,0)),"-")</f>
        <v>7730</v>
      </c>
    </row>
    <row r="101" spans="1:37" s="38" customFormat="1" x14ac:dyDescent="0.25">
      <c r="A101" s="188">
        <f t="shared" si="24"/>
        <v>45505</v>
      </c>
      <c r="B101" s="145" t="s">
        <v>134</v>
      </c>
      <c r="C101" s="38" t="s">
        <v>135</v>
      </c>
      <c r="D101" s="2" t="s">
        <v>135</v>
      </c>
      <c r="E101" s="149">
        <f>IFERROR(INDEX(Raw!$H$6:$EZ$2076,MATCH($B101&amp;$D101&amp;$B$6,Raw!$A$6:$A$2076,0),MATCH(E$6,Raw!$H$5:$EZ$5,0)),"-")</f>
        <v>73612</v>
      </c>
      <c r="F101" s="149"/>
      <c r="G101" s="149">
        <f>IFERROR(INDEX(Raw!$H$6:$EZ$2076,MATCH($B101&amp;$D101&amp;$B$6,Raw!$A$6:$A$2076,0),MATCH(G$6,Raw!$H$5:$EZ$5,0))/60/60,"-")</f>
        <v>9868.4530555555557</v>
      </c>
      <c r="H101" s="364">
        <f>IFERROR(INDEX(Raw!$H$6:$EZ$2076,MATCH($B101&amp;$D101&amp;$B$6,Raw!$A$6:$A$2076,0),MATCH(H$6,Raw!$H$5:$EZ$5,0))/60/60/24,"-")</f>
        <v>5.5902777777777782E-3</v>
      </c>
      <c r="I101" s="368">
        <f>IFERROR(INDEX(Raw!$H$6:$EZ$2076,MATCH($B101&amp;$D101&amp;$B$6,Raw!$A$6:$A$2076,0),MATCH(I$6,Raw!$H$5:$EZ$5,0))/60/60/24,"-")</f>
        <v>9.9884259259259266E-3</v>
      </c>
      <c r="J101" s="149"/>
      <c r="K101" s="149">
        <f>IFERROR(INDEX(Raw!$H$6:$EZ$2076,MATCH($B101&amp;$D101&amp;$B$6,Raw!$A$6:$A$2076,0),MATCH(K$6,Raw!$H$5:$EZ$5,0)),"-")</f>
        <v>48151</v>
      </c>
      <c r="L101" s="149"/>
      <c r="M101" s="149">
        <f>IFERROR(INDEX(Raw!$H$6:$EZ$2076,MATCH($B101&amp;$D101&amp;$B$6,Raw!$A$6:$A$2076,0),MATCH(M$6,Raw!$H$5:$EZ$5,0))/60/60,"-")</f>
        <v>7855.1374999999998</v>
      </c>
      <c r="N101" s="364">
        <f>IFERROR(INDEX(Raw!$H$6:$EZ$2076,MATCH($B101&amp;$D101&amp;$B$6,Raw!$A$6:$A$2076,0),MATCH(N$6,Raw!$H$5:$EZ$5,0))/60/60/24,"-")</f>
        <v>6.7939814814814816E-3</v>
      </c>
      <c r="O101" s="365">
        <f>IFERROR(INDEX(Raw!$H$6:$EZ$2076,MATCH($B101&amp;$D101&amp;$B$6,Raw!$A$6:$A$2076,0),MATCH(O$6,Raw!$H$5:$EZ$5,0))/60/60/24,"-")</f>
        <v>1.247685185185185E-2</v>
      </c>
      <c r="P101" s="149"/>
      <c r="Q101" s="149">
        <f>IFERROR(INDEX(Raw!$H$6:$EZ$2076,MATCH($B101&amp;$D101&amp;$B$6,Raw!$A$6:$A$2076,0),MATCH(Q$6,Raw!$H$5:$EZ$5,0)),"-")</f>
        <v>370376</v>
      </c>
      <c r="R101" s="149"/>
      <c r="S101" s="149">
        <f>IFERROR(INDEX(Raw!$H$6:$EZ$2076,MATCH($B101&amp;$D101&amp;$B$6,Raw!$A$6:$A$2076,0),MATCH(S$6,Raw!$H$5:$EZ$5,0))/60/60,"-")</f>
        <v>169179.72722222222</v>
      </c>
      <c r="T101" s="195">
        <f>IFERROR(INDEX(Raw!$H$6:$EZ$2076,MATCH($B101&amp;$D101&amp;$B$6,Raw!$A$6:$A$2076,0),MATCH(T$6,Raw!$H$5:$EZ$5,0))/60/60/24,"-")</f>
        <v>1.9027777777777779E-2</v>
      </c>
      <c r="U101" s="195">
        <f>IFERROR(INDEX(Raw!$H$6:$EZ$2076,MATCH($B101&amp;$D101&amp;$B$6,Raw!$A$6:$A$2076,0),MATCH(U$6,Raw!$H$5:$EZ$5,0))/60/60/24,"-")</f>
        <v>3.9895833333333332E-2</v>
      </c>
      <c r="V101" s="149"/>
      <c r="W101" s="149">
        <f>IFERROR(INDEX(Raw!$H$6:$EZ$2076,MATCH($B101&amp;$D101&amp;$B$6,Raw!$A$6:$A$2076,0),MATCH(W$6,Raw!$H$5:$EZ$5,0)),"-")</f>
        <v>137311</v>
      </c>
      <c r="X101" s="149"/>
      <c r="Y101" s="149">
        <f>IFERROR(INDEX(Raw!$H$6:$EZ$2076,MATCH($B101&amp;$D101&amp;$B$6,Raw!$A$6:$A$2076,0),MATCH(Y$6,Raw!$H$5:$EZ$5,0))/60/60,"-")</f>
        <v>206839.70277777777</v>
      </c>
      <c r="Z101" s="195">
        <f>IFERROR(INDEX(Raw!$H$6:$EZ$2076,MATCH($B101&amp;$D101&amp;$B$6,Raw!$A$6:$A$2076,0),MATCH(Z$6,Raw!$H$5:$EZ$5,0))/60/60/24,"-")</f>
        <v>6.2766203703703713E-2</v>
      </c>
      <c r="AA101" s="195">
        <f>IFERROR(INDEX(Raw!$H$6:$EZ$2076,MATCH($B101&amp;$D101&amp;$B$6,Raw!$A$6:$A$2076,0),MATCH(AA$6,Raw!$H$5:$EZ$5,0))/60/60/24,"-")</f>
        <v>0.14291666666666666</v>
      </c>
      <c r="AB101" s="149"/>
      <c r="AC101" s="149">
        <f>IFERROR(INDEX(Raw!$H$6:$EZ$2076,MATCH($B101&amp;$D101&amp;$B$6,Raw!$A$6:$A$2076,0),MATCH(AC$6,Raw!$H$5:$EZ$5,0)),"-")</f>
        <v>5586</v>
      </c>
      <c r="AD101" s="149"/>
      <c r="AE101" s="149">
        <f>IFERROR(INDEX(Raw!$H$6:$EZ$2076,MATCH($B101&amp;$D101&amp;$B$6,Raw!$A$6:$A$2076,0),MATCH(AE$6,Raw!$H$5:$EZ$5,0))/60/60,"-")</f>
        <v>10817.307499999999</v>
      </c>
      <c r="AF101" s="195">
        <f>IFERROR(INDEX(Raw!$H$6:$EZ$2076,MATCH($B101&amp;$D101&amp;$B$6,Raw!$A$6:$A$2076,0),MATCH(AF$6,Raw!$H$5:$EZ$5,0))/60/60/24,"-")</f>
        <v>8.0682870370370377E-2</v>
      </c>
      <c r="AG101" s="195">
        <f>IFERROR(INDEX(Raw!$H$6:$EZ$2076,MATCH($B101&amp;$D101&amp;$B$6,Raw!$A$6:$A$2076,0),MATCH(AG$6,Raw!$H$5:$EZ$5,0))/60/60/24,"-")</f>
        <v>0.17403935185185185</v>
      </c>
      <c r="AI101" s="149">
        <f>IFERROR(INDEX(Raw!$H$6:$EZ$2076,MATCH($B101&amp;$D101&amp;$B$6,Raw!$A$6:$A$2076,0),MATCH(AI$6,Raw!$H$5:$EZ$5,0)),"-")</f>
        <v>4304</v>
      </c>
      <c r="AJ101" s="312"/>
      <c r="AK101" s="149">
        <f>IFERROR(INDEX(Raw!$H$6:$EZ$2076,MATCH($B101&amp;$D101&amp;$B$6,Raw!$A$6:$A$2076,0),MATCH(AK$6,Raw!$H$5:$EZ$5,0)),"-")</f>
        <v>7440</v>
      </c>
    </row>
    <row r="102" spans="1:37" s="38" customFormat="1" x14ac:dyDescent="0.25">
      <c r="A102" s="188">
        <f t="shared" si="24"/>
        <v>45536</v>
      </c>
      <c r="B102" s="145" t="s">
        <v>134</v>
      </c>
      <c r="C102" s="74" t="s">
        <v>136</v>
      </c>
      <c r="D102" s="95" t="s">
        <v>136</v>
      </c>
      <c r="E102" s="149">
        <f>IFERROR(INDEX(Raw!$H$6:$EZ$2076,MATCH($B102&amp;$D102&amp;$B$6,Raw!$A$6:$A$2076,0),MATCH(E$6,Raw!$H$5:$EZ$5,0)),"-")</f>
        <v>77638</v>
      </c>
      <c r="F102" s="149"/>
      <c r="G102" s="149">
        <f>IFERROR(INDEX(Raw!$H$6:$EZ$2076,MATCH($B102&amp;$D102&amp;$B$6,Raw!$A$6:$A$2076,0),MATCH(G$6,Raw!$H$5:$EZ$5,0))/60/60,"-")</f>
        <v>10885.042500000001</v>
      </c>
      <c r="H102" s="364">
        <f>IFERROR(INDEX(Raw!$H$6:$EZ$2076,MATCH($B102&amp;$D102&amp;$B$6,Raw!$A$6:$A$2076,0),MATCH(H$6,Raw!$H$5:$EZ$5,0))/60/60/24,"-")</f>
        <v>5.8449074074074072E-3</v>
      </c>
      <c r="I102" s="368">
        <f>IFERROR(INDEX(Raw!$H$6:$EZ$2076,MATCH($B102&amp;$D102&amp;$B$6,Raw!$A$6:$A$2076,0),MATCH(I$6,Raw!$H$5:$EZ$5,0))/60/60/24,"-")</f>
        <v>1.0381944444444444E-2</v>
      </c>
      <c r="J102" s="149"/>
      <c r="K102" s="149">
        <f>IFERROR(INDEX(Raw!$H$6:$EZ$2076,MATCH($B102&amp;$D102&amp;$B$6,Raw!$A$6:$A$2076,0),MATCH(K$6,Raw!$H$5:$EZ$5,0)),"-")</f>
        <v>51436</v>
      </c>
      <c r="L102" s="149"/>
      <c r="M102" s="149">
        <f>IFERROR(INDEX(Raw!$H$6:$EZ$2076,MATCH($B102&amp;$D102&amp;$B$6,Raw!$A$6:$A$2076,0),MATCH(M$6,Raw!$H$5:$EZ$5,0))/60/60,"-")</f>
        <v>8905.5986111111106</v>
      </c>
      <c r="N102" s="364">
        <f>IFERROR(INDEX(Raw!$H$6:$EZ$2076,MATCH($B102&amp;$D102&amp;$B$6,Raw!$A$6:$A$2076,0),MATCH(N$6,Raw!$H$5:$EZ$5,0))/60/60/24,"-")</f>
        <v>7.2106481481481475E-3</v>
      </c>
      <c r="O102" s="365">
        <f>IFERROR(INDEX(Raw!$H$6:$EZ$2076,MATCH($B102&amp;$D102&amp;$B$6,Raw!$A$6:$A$2076,0),MATCH(O$6,Raw!$H$5:$EZ$5,0))/60/60/24,"-")</f>
        <v>1.3171296296296294E-2</v>
      </c>
      <c r="P102" s="149"/>
      <c r="Q102" s="149">
        <f>IFERROR(INDEX(Raw!$H$6:$EZ$2076,MATCH($B102&amp;$D102&amp;$B$6,Raw!$A$6:$A$2076,0),MATCH(Q$6,Raw!$H$5:$EZ$5,0)),"-")</f>
        <v>374054</v>
      </c>
      <c r="R102" s="149"/>
      <c r="S102" s="149">
        <f>IFERROR(INDEX(Raw!$H$6:$EZ$2076,MATCH($B102&amp;$D102&amp;$B$6,Raw!$A$6:$A$2076,0),MATCH(S$6,Raw!$H$5:$EZ$5,0))/60/60,"-")</f>
        <v>224709.15416666667</v>
      </c>
      <c r="T102" s="195">
        <f>IFERROR(INDEX(Raw!$H$6:$EZ$2076,MATCH($B102&amp;$D102&amp;$B$6,Raw!$A$6:$A$2076,0),MATCH(T$6,Raw!$H$5:$EZ$5,0))/60/60/24,"-")</f>
        <v>2.5034722222222222E-2</v>
      </c>
      <c r="U102" s="195">
        <f>IFERROR(INDEX(Raw!$H$6:$EZ$2076,MATCH($B102&amp;$D102&amp;$B$6,Raw!$A$6:$A$2076,0),MATCH(U$6,Raw!$H$5:$EZ$5,0))/60/60/24,"-")</f>
        <v>5.3009259259259256E-2</v>
      </c>
      <c r="V102" s="149"/>
      <c r="W102" s="149">
        <f>IFERROR(INDEX(Raw!$H$6:$EZ$2076,MATCH($B102&amp;$D102&amp;$B$6,Raw!$A$6:$A$2076,0),MATCH(W$6,Raw!$H$5:$EZ$5,0)),"-")</f>
        <v>119758</v>
      </c>
      <c r="X102" s="149"/>
      <c r="Y102" s="149">
        <f>IFERROR(INDEX(Raw!$H$6:$EZ$2076,MATCH($B102&amp;$D102&amp;$B$6,Raw!$A$6:$A$2076,0),MATCH(Y$6,Raw!$H$5:$EZ$5,0))/60/60,"-")</f>
        <v>265376.03000000003</v>
      </c>
      <c r="Z102" s="195">
        <f>IFERROR(INDEX(Raw!$H$6:$EZ$2076,MATCH($B102&amp;$D102&amp;$B$6,Raw!$A$6:$A$2076,0),MATCH(Z$6,Raw!$H$5:$EZ$5,0))/60/60/24,"-")</f>
        <v>9.2326388888888888E-2</v>
      </c>
      <c r="AA102" s="195">
        <f>IFERROR(INDEX(Raw!$H$6:$EZ$2076,MATCH($B102&amp;$D102&amp;$B$6,Raw!$A$6:$A$2076,0),MATCH(AA$6,Raw!$H$5:$EZ$5,0))/60/60/24,"-")</f>
        <v>0.21809027777777779</v>
      </c>
      <c r="AB102" s="149"/>
      <c r="AC102" s="149">
        <f>IFERROR(INDEX(Raw!$H$6:$EZ$2076,MATCH($B102&amp;$D102&amp;$B$6,Raw!$A$6:$A$2076,0),MATCH(AC$6,Raw!$H$5:$EZ$5,0)),"-")</f>
        <v>4610</v>
      </c>
      <c r="AD102" s="149"/>
      <c r="AE102" s="149">
        <f>IFERROR(INDEX(Raw!$H$6:$EZ$2076,MATCH($B102&amp;$D102&amp;$B$6,Raw!$A$6:$A$2076,0),MATCH(AE$6,Raw!$H$5:$EZ$5,0))/60/60,"-")</f>
        <v>11746.07388888889</v>
      </c>
      <c r="AF102" s="195">
        <f>IFERROR(INDEX(Raw!$H$6:$EZ$2076,MATCH($B102&amp;$D102&amp;$B$6,Raw!$A$6:$A$2076,0),MATCH(AF$6,Raw!$H$5:$EZ$5,0))/60/60/24,"-")</f>
        <v>0.10616898148148148</v>
      </c>
      <c r="AG102" s="195">
        <f>IFERROR(INDEX(Raw!$H$6:$EZ$2076,MATCH($B102&amp;$D102&amp;$B$6,Raw!$A$6:$A$2076,0),MATCH(AG$6,Raw!$H$5:$EZ$5,0))/60/60/24,"-")</f>
        <v>0.24460648148148148</v>
      </c>
      <c r="AI102" s="149">
        <f>IFERROR(INDEX(Raw!$H$6:$EZ$2076,MATCH($B102&amp;$D102&amp;$B$6,Raw!$A$6:$A$2076,0),MATCH(AI$6,Raw!$H$5:$EZ$5,0)),"-")</f>
        <v>4660</v>
      </c>
      <c r="AJ102" s="312"/>
      <c r="AK102" s="149">
        <f>IFERROR(INDEX(Raw!$H$6:$EZ$2076,MATCH($B102&amp;$D102&amp;$B$6,Raw!$A$6:$A$2076,0),MATCH(AK$6,Raw!$H$5:$EZ$5,0)),"-")</f>
        <v>7284</v>
      </c>
    </row>
    <row r="103" spans="1:37" s="38" customFormat="1" ht="17.5" x14ac:dyDescent="0.35">
      <c r="A103" s="188">
        <f t="shared" si="24"/>
        <v>45566</v>
      </c>
      <c r="B103" s="145" t="s">
        <v>134</v>
      </c>
      <c r="C103" s="119" t="s">
        <v>137</v>
      </c>
      <c r="D103" s="99" t="s">
        <v>137</v>
      </c>
      <c r="E103" s="149">
        <f>IFERROR(INDEX(Raw!$H$6:$EZ$2076,MATCH($B103&amp;$D103&amp;$B$6,Raw!$A$6:$A$2076,0),MATCH(E$6,Raw!$H$5:$EZ$5,0)),"-")</f>
        <v>84129</v>
      </c>
      <c r="F103" s="149"/>
      <c r="G103" s="149">
        <f>IFERROR(INDEX(Raw!$H$6:$EZ$2076,MATCH($B103&amp;$D103&amp;$B$6,Raw!$A$6:$A$2076,0),MATCH(G$6,Raw!$H$5:$EZ$5,0))/60/60,"-")</f>
        <v>12103.977222222222</v>
      </c>
      <c r="H103" s="364">
        <f>IFERROR(INDEX(Raw!$H$6:$EZ$2076,MATCH($B103&amp;$D103&amp;$B$6,Raw!$A$6:$A$2076,0),MATCH(H$6,Raw!$H$5:$EZ$5,0))/60/60/24,"-")</f>
        <v>5.9953703703703697E-3</v>
      </c>
      <c r="I103" s="368">
        <f>IFERROR(INDEX(Raw!$H$6:$EZ$2076,MATCH($B103&amp;$D103&amp;$B$6,Raw!$A$6:$A$2076,0),MATCH(I$6,Raw!$H$5:$EZ$5,0))/60/60/24,"-")</f>
        <v>1.068287037037037E-2</v>
      </c>
      <c r="J103" s="149"/>
      <c r="K103" s="149">
        <f>IFERROR(INDEX(Raw!$H$6:$EZ$2076,MATCH($B103&amp;$D103&amp;$B$6,Raw!$A$6:$A$2076,0),MATCH(K$6,Raw!$H$5:$EZ$5,0)),"-")</f>
        <v>56225</v>
      </c>
      <c r="L103" s="149"/>
      <c r="M103" s="149">
        <f>IFERROR(INDEX(Raw!$H$6:$EZ$2076,MATCH($B103&amp;$D103&amp;$B$6,Raw!$A$6:$A$2076,0),MATCH(M$6,Raw!$H$5:$EZ$5,0))/60/60,"-")</f>
        <v>10002.592777777778</v>
      </c>
      <c r="N103" s="364">
        <f>IFERROR(INDEX(Raw!$H$6:$EZ$2076,MATCH($B103&amp;$D103&amp;$B$6,Raw!$A$6:$A$2076,0),MATCH(N$6,Raw!$H$5:$EZ$5,0))/60/60/24,"-")</f>
        <v>7.4074074074074068E-3</v>
      </c>
      <c r="O103" s="365">
        <f>IFERROR(INDEX(Raw!$H$6:$EZ$2076,MATCH($B103&amp;$D103&amp;$B$6,Raw!$A$6:$A$2076,0),MATCH(O$6,Raw!$H$5:$EZ$5,0))/60/60/24,"-")</f>
        <v>1.3472222222222221E-2</v>
      </c>
      <c r="P103" s="149"/>
      <c r="Q103" s="149">
        <f>IFERROR(INDEX(Raw!$H$6:$EZ$2076,MATCH($B103&amp;$D103&amp;$B$6,Raw!$A$6:$A$2076,0),MATCH(Q$6,Raw!$H$5:$EZ$5,0)),"-")</f>
        <v>397894</v>
      </c>
      <c r="R103" s="149"/>
      <c r="S103" s="149">
        <f>IFERROR(INDEX(Raw!$H$6:$EZ$2076,MATCH($B103&amp;$D103&amp;$B$6,Raw!$A$6:$A$2076,0),MATCH(S$6,Raw!$H$5:$EZ$5,0))/60/60,"-")</f>
        <v>280167.91333333333</v>
      </c>
      <c r="T103" s="195">
        <f>IFERROR(INDEX(Raw!$H$6:$EZ$2076,MATCH($B103&amp;$D103&amp;$B$6,Raw!$A$6:$A$2076,0),MATCH(T$6,Raw!$H$5:$EZ$5,0))/60/60/24,"-")</f>
        <v>2.9340277777777781E-2</v>
      </c>
      <c r="U103" s="195">
        <f>IFERROR(INDEX(Raw!$H$6:$EZ$2076,MATCH($B103&amp;$D103&amp;$B$6,Raw!$A$6:$A$2076,0),MATCH(U$6,Raw!$H$5:$EZ$5,0))/60/60/24,"-")</f>
        <v>6.2719907407407405E-2</v>
      </c>
      <c r="V103" s="149"/>
      <c r="W103" s="149">
        <f>IFERROR(INDEX(Raw!$H$6:$EZ$2076,MATCH($B103&amp;$D103&amp;$B$6,Raw!$A$6:$A$2076,0),MATCH(W$6,Raw!$H$5:$EZ$5,0)),"-")</f>
        <v>115962</v>
      </c>
      <c r="X103" s="149"/>
      <c r="Y103" s="149">
        <f>IFERROR(INDEX(Raw!$H$6:$EZ$2076,MATCH($B103&amp;$D103&amp;$B$6,Raw!$A$6:$A$2076,0),MATCH(Y$6,Raw!$H$5:$EZ$5,0))/60/60,"-")</f>
        <v>311358.10027777776</v>
      </c>
      <c r="Z103" s="195">
        <f>IFERROR(INDEX(Raw!$H$6:$EZ$2076,MATCH($B103&amp;$D103&amp;$B$6,Raw!$A$6:$A$2076,0),MATCH(Z$6,Raw!$H$5:$EZ$5,0))/60/60/24,"-")</f>
        <v>0.111875</v>
      </c>
      <c r="AA103" s="195">
        <f>IFERROR(INDEX(Raw!$H$6:$EZ$2076,MATCH($B103&amp;$D103&amp;$B$6,Raw!$A$6:$A$2076,0),MATCH(AA$6,Raw!$H$5:$EZ$5,0))/60/60/24,"-")</f>
        <v>0.26836805555555554</v>
      </c>
      <c r="AB103" s="149"/>
      <c r="AC103" s="149">
        <f>IFERROR(INDEX(Raw!$H$6:$EZ$2076,MATCH($B103&amp;$D103&amp;$B$6,Raw!$A$6:$A$2076,0),MATCH(AC$6,Raw!$H$5:$EZ$5,0)),"-")</f>
        <v>4905</v>
      </c>
      <c r="AD103" s="149"/>
      <c r="AE103" s="149">
        <f>IFERROR(INDEX(Raw!$H$6:$EZ$2076,MATCH($B103&amp;$D103&amp;$B$6,Raw!$A$6:$A$2076,0),MATCH(AE$6,Raw!$H$5:$EZ$5,0))/60/60,"-")</f>
        <v>14498.399444444445</v>
      </c>
      <c r="AF103" s="195">
        <f>IFERROR(INDEX(Raw!$H$6:$EZ$2076,MATCH($B103&amp;$D103&amp;$B$6,Raw!$A$6:$A$2076,0),MATCH(AF$6,Raw!$H$5:$EZ$5,0))/60/60/24,"-")</f>
        <v>0.12315972222222221</v>
      </c>
      <c r="AG103" s="195">
        <f>IFERROR(INDEX(Raw!$H$6:$EZ$2076,MATCH($B103&amp;$D103&amp;$B$6,Raw!$A$6:$A$2076,0),MATCH(AG$6,Raw!$H$5:$EZ$5,0))/60/60/24,"-")</f>
        <v>0.28571759259259261</v>
      </c>
      <c r="AI103" s="149">
        <f>IFERROR(INDEX(Raw!$H$6:$EZ$2076,MATCH($B103&amp;$D103&amp;$B$6,Raw!$A$6:$A$2076,0),MATCH(AI$6,Raw!$H$5:$EZ$5,0)),"-")</f>
        <v>4854</v>
      </c>
      <c r="AJ103" s="312"/>
      <c r="AK103" s="149">
        <f>IFERROR(INDEX(Raw!$H$6:$EZ$2076,MATCH($B103&amp;$D103&amp;$B$6,Raw!$A$6:$A$2076,0),MATCH(AK$6,Raw!$H$5:$EZ$5,0)),"-")</f>
        <v>7923</v>
      </c>
    </row>
    <row r="104" spans="1:37" s="38" customFormat="1" x14ac:dyDescent="0.25">
      <c r="A104" s="188">
        <f t="shared" si="24"/>
        <v>45597</v>
      </c>
      <c r="B104" s="145" t="s">
        <v>134</v>
      </c>
      <c r="C104" s="38" t="s">
        <v>138</v>
      </c>
      <c r="D104" s="2" t="s">
        <v>138</v>
      </c>
      <c r="E104" s="149">
        <f>IFERROR(INDEX(Raw!$H$6:$EZ$2076,MATCH($B104&amp;$D104&amp;$B$6,Raw!$A$6:$A$2076,0),MATCH(E$6,Raw!$H$5:$EZ$5,0)),"-")</f>
        <v>84310</v>
      </c>
      <c r="F104" s="149"/>
      <c r="G104" s="149">
        <f>IFERROR(INDEX(Raw!$H$6:$EZ$2076,MATCH($B104&amp;$D104&amp;$B$6,Raw!$A$6:$A$2076,0),MATCH(G$6,Raw!$H$5:$EZ$5,0))/60/60,"-")</f>
        <v>12114.841388888888</v>
      </c>
      <c r="H104" s="364">
        <f>IFERROR(INDEX(Raw!$H$6:$EZ$2076,MATCH($B104&amp;$D104&amp;$B$6,Raw!$A$6:$A$2076,0),MATCH(H$6,Raw!$H$5:$EZ$5,0))/60/60/24,"-")</f>
        <v>5.9837962962962961E-3</v>
      </c>
      <c r="I104" s="368">
        <f>IFERROR(INDEX(Raw!$H$6:$EZ$2076,MATCH($B104&amp;$D104&amp;$B$6,Raw!$A$6:$A$2076,0),MATCH(I$6,Raw!$H$5:$EZ$5,0))/60/60/24,"-")</f>
        <v>1.0671296296296297E-2</v>
      </c>
      <c r="J104" s="149"/>
      <c r="K104" s="149">
        <f>IFERROR(INDEX(Raw!$H$6:$EZ$2076,MATCH($B104&amp;$D104&amp;$B$6,Raw!$A$6:$A$2076,0),MATCH(K$6,Raw!$H$5:$EZ$5,0)),"-")</f>
        <v>56311</v>
      </c>
      <c r="L104" s="149"/>
      <c r="M104" s="149">
        <f>IFERROR(INDEX(Raw!$H$6:$EZ$2076,MATCH($B104&amp;$D104&amp;$B$6,Raw!$A$6:$A$2076,0),MATCH(M$6,Raw!$H$5:$EZ$5,0))/60/60,"-")</f>
        <v>9929.7147222222211</v>
      </c>
      <c r="N104" s="364">
        <f>IFERROR(INDEX(Raw!$H$6:$EZ$2076,MATCH($B104&amp;$D104&amp;$B$6,Raw!$A$6:$A$2076,0),MATCH(N$6,Raw!$H$5:$EZ$5,0))/60/60/24,"-")</f>
        <v>7.3495370370370372E-3</v>
      </c>
      <c r="O104" s="365">
        <f>IFERROR(INDEX(Raw!$H$6:$EZ$2076,MATCH($B104&amp;$D104&amp;$B$6,Raw!$A$6:$A$2076,0),MATCH(O$6,Raw!$H$5:$EZ$5,0))/60/60/24,"-")</f>
        <v>1.3344907407407408E-2</v>
      </c>
      <c r="P104" s="149"/>
      <c r="Q104" s="149">
        <f>IFERROR(INDEX(Raw!$H$6:$EZ$2076,MATCH($B104&amp;$D104&amp;$B$6,Raw!$A$6:$A$2076,0),MATCH(Q$6,Raw!$H$5:$EZ$5,0)),"-")</f>
        <v>396097</v>
      </c>
      <c r="R104" s="149"/>
      <c r="S104" s="149">
        <f>IFERROR(INDEX(Raw!$H$6:$EZ$2076,MATCH($B104&amp;$D104&amp;$B$6,Raw!$A$6:$A$2076,0),MATCH(S$6,Raw!$H$5:$EZ$5,0))/60/60,"-")</f>
        <v>280071.17888888891</v>
      </c>
      <c r="T104" s="195">
        <f>IFERROR(INDEX(Raw!$H$6:$EZ$2076,MATCH($B104&amp;$D104&amp;$B$6,Raw!$A$6:$A$2076,0),MATCH(T$6,Raw!$H$5:$EZ$5,0))/60/60/24,"-")</f>
        <v>2.9456018518518517E-2</v>
      </c>
      <c r="U104" s="195">
        <f>IFERROR(INDEX(Raw!$H$6:$EZ$2076,MATCH($B104&amp;$D104&amp;$B$6,Raw!$A$6:$A$2076,0),MATCH(U$6,Raw!$H$5:$EZ$5,0))/60/60/24,"-")</f>
        <v>6.3020833333333331E-2</v>
      </c>
      <c r="V104" s="149"/>
      <c r="W104" s="149">
        <f>IFERROR(INDEX(Raw!$H$6:$EZ$2076,MATCH($B104&amp;$D104&amp;$B$6,Raw!$A$6:$A$2076,0),MATCH(W$6,Raw!$H$5:$EZ$5,0)),"-")</f>
        <v>112989</v>
      </c>
      <c r="X104" s="149"/>
      <c r="Y104" s="149">
        <f>IFERROR(INDEX(Raw!$H$6:$EZ$2076,MATCH($B104&amp;$D104&amp;$B$6,Raw!$A$6:$A$2076,0),MATCH(Y$6,Raw!$H$5:$EZ$5,0))/60/60,"-")</f>
        <v>304328.17611111113</v>
      </c>
      <c r="Z104" s="195">
        <f>IFERROR(INDEX(Raw!$H$6:$EZ$2076,MATCH($B104&amp;$D104&amp;$B$6,Raw!$A$6:$A$2076,0),MATCH(Z$6,Raw!$H$5:$EZ$5,0))/60/60/24,"-")</f>
        <v>0.11222222222222222</v>
      </c>
      <c r="AA104" s="195">
        <f>IFERROR(INDEX(Raw!$H$6:$EZ$2076,MATCH($B104&amp;$D104&amp;$B$6,Raw!$A$6:$A$2076,0),MATCH(AA$6,Raw!$H$5:$EZ$5,0))/60/60/24,"-")</f>
        <v>0.27181712962962962</v>
      </c>
      <c r="AB104" s="149"/>
      <c r="AC104" s="149">
        <f>IFERROR(INDEX(Raw!$H$6:$EZ$2076,MATCH($B104&amp;$D104&amp;$B$6,Raw!$A$6:$A$2076,0),MATCH(AC$6,Raw!$H$5:$EZ$5,0)),"-")</f>
        <v>5098</v>
      </c>
      <c r="AD104" s="149"/>
      <c r="AE104" s="149">
        <f>IFERROR(INDEX(Raw!$H$6:$EZ$2076,MATCH($B104&amp;$D104&amp;$B$6,Raw!$A$6:$A$2076,0),MATCH(AE$6,Raw!$H$5:$EZ$5,0))/60/60,"-")</f>
        <v>15660.902777777777</v>
      </c>
      <c r="AF104" s="195">
        <f>IFERROR(INDEX(Raw!$H$6:$EZ$2076,MATCH($B104&amp;$D104&amp;$B$6,Raw!$A$6:$A$2076,0),MATCH(AF$6,Raw!$H$5:$EZ$5,0))/60/60/24,"-")</f>
        <v>0.1279976851851852</v>
      </c>
      <c r="AG104" s="195">
        <f>IFERROR(INDEX(Raw!$H$6:$EZ$2076,MATCH($B104&amp;$D104&amp;$B$6,Raw!$A$6:$A$2076,0),MATCH(AG$6,Raw!$H$5:$EZ$5,0))/60/60/24,"-")</f>
        <v>0.31324074074074076</v>
      </c>
      <c r="AI104" s="149">
        <f>IFERROR(INDEX(Raw!$H$6:$EZ$2076,MATCH($B104&amp;$D104&amp;$B$6,Raw!$A$6:$A$2076,0),MATCH(AI$6,Raw!$H$5:$EZ$5,0)),"-")</f>
        <v>4665</v>
      </c>
      <c r="AJ104" s="312"/>
      <c r="AK104" s="149">
        <f>IFERROR(INDEX(Raw!$H$6:$EZ$2076,MATCH($B104&amp;$D104&amp;$B$6,Raw!$A$6:$A$2076,0),MATCH(AK$6,Raw!$H$5:$EZ$5,0)),"-")</f>
        <v>7671</v>
      </c>
    </row>
    <row r="105" spans="1:37" s="38" customFormat="1" x14ac:dyDescent="0.25">
      <c r="A105" s="188">
        <f t="shared" si="24"/>
        <v>45627</v>
      </c>
      <c r="B105" s="145" t="s">
        <v>134</v>
      </c>
      <c r="C105" s="74" t="s">
        <v>139</v>
      </c>
      <c r="D105" s="95" t="s">
        <v>139</v>
      </c>
      <c r="E105" s="149">
        <f>IFERROR(INDEX(Raw!$H$6:$EZ$2076,MATCH($B105&amp;$D105&amp;$B$6,Raw!$A$6:$A$2076,0),MATCH(E$6,Raw!$H$5:$EZ$5,0)),"-")</f>
        <v>92658</v>
      </c>
      <c r="F105" s="149"/>
      <c r="G105" s="149">
        <f>IFERROR(INDEX(Raw!$H$6:$EZ$2076,MATCH($B105&amp;$D105&amp;$B$6,Raw!$A$6:$A$2076,0),MATCH(G$6,Raw!$H$5:$EZ$5,0))/60/60,"-")</f>
        <v>13380.693888888889</v>
      </c>
      <c r="H105" s="364">
        <f>IFERROR(INDEX(Raw!$H$6:$EZ$2076,MATCH($B105&amp;$D105&amp;$B$6,Raw!$A$6:$A$2076,0),MATCH(H$6,Raw!$H$5:$EZ$5,0))/60/60/24,"-")</f>
        <v>6.0185185185185177E-3</v>
      </c>
      <c r="I105" s="368">
        <f>IFERROR(INDEX(Raw!$H$6:$EZ$2076,MATCH($B105&amp;$D105&amp;$B$6,Raw!$A$6:$A$2076,0),MATCH(I$6,Raw!$H$5:$EZ$5,0))/60/60/24,"-")</f>
        <v>1.0694444444444444E-2</v>
      </c>
      <c r="J105" s="149"/>
      <c r="K105" s="149">
        <f>IFERROR(INDEX(Raw!$H$6:$EZ$2076,MATCH($B105&amp;$D105&amp;$B$6,Raw!$A$6:$A$2076,0),MATCH(K$6,Raw!$H$5:$EZ$5,0)),"-")</f>
        <v>61394</v>
      </c>
      <c r="L105" s="149"/>
      <c r="M105" s="149">
        <f>IFERROR(INDEX(Raw!$H$6:$EZ$2076,MATCH($B105&amp;$D105&amp;$B$6,Raw!$A$6:$A$2076,0),MATCH(M$6,Raw!$H$5:$EZ$5,0))/60/60,"-")</f>
        <v>11089.780555555557</v>
      </c>
      <c r="N105" s="364">
        <f>IFERROR(INDEX(Raw!$H$6:$EZ$2076,MATCH($B105&amp;$D105&amp;$B$6,Raw!$A$6:$A$2076,0),MATCH(N$6,Raw!$H$5:$EZ$5,0))/60/60/24,"-")</f>
        <v>7.5231481481481477E-3</v>
      </c>
      <c r="O105" s="365">
        <f>IFERROR(INDEX(Raw!$H$6:$EZ$2076,MATCH($B105&amp;$D105&amp;$B$6,Raw!$A$6:$A$2076,0),MATCH(O$6,Raw!$H$5:$EZ$5,0))/60/60/24,"-")</f>
        <v>1.3645833333333331E-2</v>
      </c>
      <c r="P105" s="149"/>
      <c r="Q105" s="149">
        <f>IFERROR(INDEX(Raw!$H$6:$EZ$2076,MATCH($B105&amp;$D105&amp;$B$6,Raw!$A$6:$A$2076,0),MATCH(Q$6,Raw!$H$5:$EZ$5,0)),"-")</f>
        <v>422733</v>
      </c>
      <c r="R105" s="149"/>
      <c r="S105" s="149">
        <f>IFERROR(INDEX(Raw!$H$6:$EZ$2076,MATCH($B105&amp;$D105&amp;$B$6,Raw!$A$6:$A$2076,0),MATCH(S$6,Raw!$H$5:$EZ$5,0))/60/60,"-")</f>
        <v>334196.69222222228</v>
      </c>
      <c r="T105" s="195">
        <f>IFERROR(INDEX(Raw!$H$6:$EZ$2076,MATCH($B105&amp;$D105&amp;$B$6,Raw!$A$6:$A$2076,0),MATCH(T$6,Raw!$H$5:$EZ$5,0))/60/60/24,"-")</f>
        <v>3.2939814814814811E-2</v>
      </c>
      <c r="U105" s="195">
        <f>IFERROR(INDEX(Raw!$H$6:$EZ$2076,MATCH($B105&amp;$D105&amp;$B$6,Raw!$A$6:$A$2076,0),MATCH(U$6,Raw!$H$5:$EZ$5,0))/60/60/24,"-")</f>
        <v>7.0625000000000007E-2</v>
      </c>
      <c r="V105" s="149"/>
      <c r="W105" s="149">
        <f>IFERROR(INDEX(Raw!$H$6:$EZ$2076,MATCH($B105&amp;$D105&amp;$B$6,Raw!$A$6:$A$2076,0),MATCH(W$6,Raw!$H$5:$EZ$5,0)),"-")</f>
        <v>115229</v>
      </c>
      <c r="X105" s="149"/>
      <c r="Y105" s="149">
        <f>IFERROR(INDEX(Raw!$H$6:$EZ$2076,MATCH($B105&amp;$D105&amp;$B$6,Raw!$A$6:$A$2076,0),MATCH(Y$6,Raw!$H$5:$EZ$5,0))/60/60,"-")</f>
        <v>348918.48361111112</v>
      </c>
      <c r="Z105" s="195">
        <f>IFERROR(INDEX(Raw!$H$6:$EZ$2076,MATCH($B105&amp;$D105&amp;$B$6,Raw!$A$6:$A$2076,0),MATCH(Z$6,Raw!$H$5:$EZ$5,0))/60/60/24,"-")</f>
        <v>0.12616898148148148</v>
      </c>
      <c r="AA105" s="195">
        <f>IFERROR(INDEX(Raw!$H$6:$EZ$2076,MATCH($B105&amp;$D105&amp;$B$6,Raw!$A$6:$A$2076,0),MATCH(AA$6,Raw!$H$5:$EZ$5,0))/60/60/24,"-")</f>
        <v>0.30560185185185185</v>
      </c>
      <c r="AB105" s="149"/>
      <c r="AC105" s="149">
        <f>IFERROR(INDEX(Raw!$H$6:$EZ$2076,MATCH($B105&amp;$D105&amp;$B$6,Raw!$A$6:$A$2076,0),MATCH(AC$6,Raw!$H$5:$EZ$5,0)),"-")</f>
        <v>5382</v>
      </c>
      <c r="AD105" s="149"/>
      <c r="AE105" s="149">
        <f>IFERROR(INDEX(Raw!$H$6:$EZ$2076,MATCH($B105&amp;$D105&amp;$B$6,Raw!$A$6:$A$2076,0),MATCH(AE$6,Raw!$H$5:$EZ$5,0))/60/60,"-")</f>
        <v>18240.865277777779</v>
      </c>
      <c r="AF105" s="195">
        <f>IFERROR(INDEX(Raw!$H$6:$EZ$2076,MATCH($B105&amp;$D105&amp;$B$6,Raw!$A$6:$A$2076,0),MATCH(AF$6,Raw!$H$5:$EZ$5,0))/60/60/24,"-")</f>
        <v>0.14121527777777779</v>
      </c>
      <c r="AG105" s="195">
        <f>IFERROR(INDEX(Raw!$H$6:$EZ$2076,MATCH($B105&amp;$D105&amp;$B$6,Raw!$A$6:$A$2076,0),MATCH(AG$6,Raw!$H$5:$EZ$5,0))/60/60/24,"-")</f>
        <v>0.34516203703703702</v>
      </c>
      <c r="AI105" s="149">
        <f>IFERROR(INDEX(Raw!$H$6:$EZ$2076,MATCH($B105&amp;$D105&amp;$B$6,Raw!$A$6:$A$2076,0),MATCH(AI$6,Raw!$H$5:$EZ$5,0)),"-")</f>
        <v>5772</v>
      </c>
      <c r="AJ105" s="312"/>
      <c r="AK105" s="149">
        <f>IFERROR(INDEX(Raw!$H$6:$EZ$2076,MATCH($B105&amp;$D105&amp;$B$6,Raw!$A$6:$A$2076,0),MATCH(AK$6,Raw!$H$5:$EZ$5,0)),"-")</f>
        <v>7740</v>
      </c>
    </row>
    <row r="106" spans="1:37" s="38" customFormat="1" ht="17.5" x14ac:dyDescent="0.35">
      <c r="A106" s="188">
        <f t="shared" si="24"/>
        <v>45658</v>
      </c>
      <c r="B106" s="145" t="s">
        <v>134</v>
      </c>
      <c r="C106" s="119" t="s">
        <v>140</v>
      </c>
      <c r="D106" s="99" t="s">
        <v>140</v>
      </c>
      <c r="E106" s="149">
        <f>IFERROR(INDEX(Raw!$H$6:$EZ$2076,MATCH($B106&amp;$D106&amp;$B$6,Raw!$A$6:$A$2076,0),MATCH(E$6,Raw!$H$5:$EZ$5,0)),"-")</f>
        <v>81391</v>
      </c>
      <c r="F106" s="149"/>
      <c r="G106" s="149">
        <f>IFERROR(INDEX(Raw!$H$6:$EZ$2076,MATCH($B106&amp;$D106&amp;$B$6,Raw!$A$6:$A$2076,0),MATCH(G$6,Raw!$H$5:$EZ$5,0))/60/60,"-")</f>
        <v>11219.935555555556</v>
      </c>
      <c r="H106" s="364">
        <f>IFERROR(INDEX(Raw!$H$6:$EZ$2076,MATCH($B106&amp;$D106&amp;$B$6,Raw!$A$6:$A$2076,0),MATCH(H$6,Raw!$H$5:$EZ$5,0))/60/60/24,"-")</f>
        <v>5.7407407407407416E-3</v>
      </c>
      <c r="I106" s="368">
        <f>IFERROR(INDEX(Raw!$H$6:$EZ$2076,MATCH($B106&amp;$D106&amp;$B$6,Raw!$A$6:$A$2076,0),MATCH(I$6,Raw!$H$5:$EZ$5,0))/60/60/24,"-")</f>
        <v>1.0254629629629629E-2</v>
      </c>
      <c r="J106" s="149"/>
      <c r="K106" s="149">
        <f>IFERROR(INDEX(Raw!$H$6:$EZ$2076,MATCH($B106&amp;$D106&amp;$B$6,Raw!$A$6:$A$2076,0),MATCH(K$6,Raw!$H$5:$EZ$5,0)),"-")</f>
        <v>52435</v>
      </c>
      <c r="L106" s="149"/>
      <c r="M106" s="149">
        <f>IFERROR(INDEX(Raw!$H$6:$EZ$2076,MATCH($B106&amp;$D106&amp;$B$6,Raw!$A$6:$A$2076,0),MATCH(M$6,Raw!$H$5:$EZ$5,0))/60/60,"-")</f>
        <v>8970.7388888888891</v>
      </c>
      <c r="N106" s="364">
        <f>IFERROR(INDEX(Raw!$H$6:$EZ$2076,MATCH($B106&amp;$D106&amp;$B$6,Raw!$A$6:$A$2076,0),MATCH(N$6,Raw!$H$5:$EZ$5,0))/60/60/24,"-")</f>
        <v>7.1296296296296307E-3</v>
      </c>
      <c r="O106" s="365">
        <f>IFERROR(INDEX(Raw!$H$6:$EZ$2076,MATCH($B106&amp;$D106&amp;$B$6,Raw!$A$6:$A$2076,0),MATCH(O$6,Raw!$H$5:$EZ$5,0))/60/60/24,"-")</f>
        <v>1.2905092592592591E-2</v>
      </c>
      <c r="P106" s="149"/>
      <c r="Q106" s="149">
        <f>IFERROR(INDEX(Raw!$H$6:$EZ$2076,MATCH($B106&amp;$D106&amp;$B$6,Raw!$A$6:$A$2076,0),MATCH(Q$6,Raw!$H$5:$EZ$5,0)),"-")</f>
        <v>401333</v>
      </c>
      <c r="R106" s="149"/>
      <c r="S106" s="149">
        <f>IFERROR(INDEX(Raw!$H$6:$EZ$2076,MATCH($B106&amp;$D106&amp;$B$6,Raw!$A$6:$A$2076,0),MATCH(S$6,Raw!$H$5:$EZ$5,0))/60/60,"-")</f>
        <v>238511.95527777777</v>
      </c>
      <c r="T106" s="195">
        <f>IFERROR(INDEX(Raw!$H$6:$EZ$2076,MATCH($B106&amp;$D106&amp;$B$6,Raw!$A$6:$A$2076,0),MATCH(T$6,Raw!$H$5:$EZ$5,0))/60/60/24,"-")</f>
        <v>2.4756944444444443E-2</v>
      </c>
      <c r="U106" s="195">
        <f>IFERROR(INDEX(Raw!$H$6:$EZ$2076,MATCH($B106&amp;$D106&amp;$B$6,Raw!$A$6:$A$2076,0),MATCH(U$6,Raw!$H$5:$EZ$5,0))/60/60/24,"-")</f>
        <v>5.3078703703703704E-2</v>
      </c>
      <c r="V106" s="149"/>
      <c r="W106" s="149">
        <f>IFERROR(INDEX(Raw!$H$6:$EZ$2076,MATCH($B106&amp;$D106&amp;$B$6,Raw!$A$6:$A$2076,0),MATCH(W$6,Raw!$H$5:$EZ$5,0)),"-")</f>
        <v>129228</v>
      </c>
      <c r="X106" s="149"/>
      <c r="Y106" s="149">
        <f>IFERROR(INDEX(Raw!$H$6:$EZ$2076,MATCH($B106&amp;$D106&amp;$B$6,Raw!$A$6:$A$2076,0),MATCH(Y$6,Raw!$H$5:$EZ$5,0))/60/60,"-")</f>
        <v>248335.69583333333</v>
      </c>
      <c r="Z106" s="195">
        <f>IFERROR(INDEX(Raw!$H$6:$EZ$2076,MATCH($B106&amp;$D106&amp;$B$6,Raw!$A$6:$A$2076,0),MATCH(Z$6,Raw!$H$5:$EZ$5,0))/60/60/24,"-")</f>
        <v>8.0069444444444443E-2</v>
      </c>
      <c r="AA106" s="195">
        <f>IFERROR(INDEX(Raw!$H$6:$EZ$2076,MATCH($B106&amp;$D106&amp;$B$6,Raw!$A$6:$A$2076,0),MATCH(AA$6,Raw!$H$5:$EZ$5,0))/60/60/24,"-")</f>
        <v>0.18686342592592589</v>
      </c>
      <c r="AB106" s="149"/>
      <c r="AC106" s="149">
        <f>IFERROR(INDEX(Raw!$H$6:$EZ$2076,MATCH($B106&amp;$D106&amp;$B$6,Raw!$A$6:$A$2076,0),MATCH(AC$6,Raw!$H$5:$EZ$5,0)),"-")</f>
        <v>6075</v>
      </c>
      <c r="AD106" s="149"/>
      <c r="AE106" s="149">
        <f>IFERROR(INDEX(Raw!$H$6:$EZ$2076,MATCH($B106&amp;$D106&amp;$B$6,Raw!$A$6:$A$2076,0),MATCH(AE$6,Raw!$H$5:$EZ$5,0))/60/60,"-")</f>
        <v>14133.216666666667</v>
      </c>
      <c r="AF106" s="195">
        <f>IFERROR(INDEX(Raw!$H$6:$EZ$2076,MATCH($B106&amp;$D106&amp;$B$6,Raw!$A$6:$A$2076,0),MATCH(AF$6,Raw!$H$5:$EZ$5,0))/60/60/24,"-")</f>
        <v>9.6932870370370364E-2</v>
      </c>
      <c r="AG106" s="195">
        <f>IFERROR(INDEX(Raw!$H$6:$EZ$2076,MATCH($B106&amp;$D106&amp;$B$6,Raw!$A$6:$A$2076,0),MATCH(AG$6,Raw!$H$5:$EZ$5,0))/60/60/24,"-")</f>
        <v>0.21578703703703705</v>
      </c>
      <c r="AI106" s="149">
        <f>IFERROR(INDEX(Raw!$H$6:$EZ$2076,MATCH($B106&amp;$D106&amp;$B$6,Raw!$A$6:$A$2076,0),MATCH(AI$6,Raw!$H$5:$EZ$5,0)),"-")</f>
        <v>5668</v>
      </c>
      <c r="AJ106" s="312"/>
      <c r="AK106" s="149">
        <f>IFERROR(INDEX(Raw!$H$6:$EZ$2076,MATCH($B106&amp;$D106&amp;$B$6,Raw!$A$6:$A$2076,0),MATCH(AK$6,Raw!$H$5:$EZ$5,0)),"-")</f>
        <v>7873</v>
      </c>
    </row>
    <row r="107" spans="1:37" s="38" customFormat="1" x14ac:dyDescent="0.25">
      <c r="A107" s="188">
        <f t="shared" si="24"/>
        <v>45689</v>
      </c>
      <c r="B107" s="145" t="s">
        <v>134</v>
      </c>
      <c r="C107" s="38" t="s">
        <v>141</v>
      </c>
      <c r="D107" s="2" t="s">
        <v>141</v>
      </c>
      <c r="E107" s="149">
        <f>IFERROR(INDEX(Raw!$H$6:$EZ$2076,MATCH($B107&amp;$D107&amp;$B$6,Raw!$A$6:$A$2076,0),MATCH(E$6,Raw!$H$5:$EZ$5,0)),"-")</f>
        <v>71988</v>
      </c>
      <c r="F107" s="149"/>
      <c r="G107" s="149">
        <f>IFERROR(INDEX(Raw!$H$6:$EZ$2076,MATCH($B107&amp;$D107&amp;$B$6,Raw!$A$6:$A$2076,0),MATCH(G$6,Raw!$H$5:$EZ$5,0))/60/60,"-")</f>
        <v>9695.275833333335</v>
      </c>
      <c r="H107" s="364">
        <f>IFERROR(INDEX(Raw!$H$6:$EZ$2076,MATCH($B107&amp;$D107&amp;$B$6,Raw!$A$6:$A$2076,0),MATCH(H$6,Raw!$H$5:$EZ$5,0))/60/60/24,"-")</f>
        <v>5.6134259259259271E-3</v>
      </c>
      <c r="I107" s="368">
        <f>IFERROR(INDEX(Raw!$H$6:$EZ$2076,MATCH($B107&amp;$D107&amp;$B$6,Raw!$A$6:$A$2076,0),MATCH(I$6,Raw!$H$5:$EZ$5,0))/60/60/24,"-")</f>
        <v>9.9305555555555553E-3</v>
      </c>
      <c r="J107" s="149"/>
      <c r="K107" s="149">
        <f>IFERROR(INDEX(Raw!$H$6:$EZ$2076,MATCH($B107&amp;$D107&amp;$B$6,Raw!$A$6:$A$2076,0),MATCH(K$6,Raw!$H$5:$EZ$5,0)),"-")</f>
        <v>47103</v>
      </c>
      <c r="L107" s="149"/>
      <c r="M107" s="149">
        <f>IFERROR(INDEX(Raw!$H$6:$EZ$2076,MATCH($B107&amp;$D107&amp;$B$6,Raw!$A$6:$A$2076,0),MATCH(M$6,Raw!$H$5:$EZ$5,0))/60/60,"-")</f>
        <v>7739.7722222222219</v>
      </c>
      <c r="N107" s="364">
        <f>IFERROR(INDEX(Raw!$H$6:$EZ$2076,MATCH($B107&amp;$D107&amp;$B$6,Raw!$A$6:$A$2076,0),MATCH(N$6,Raw!$H$5:$EZ$5,0))/60/60/24,"-")</f>
        <v>6.851851851851852E-3</v>
      </c>
      <c r="O107" s="365">
        <f>IFERROR(INDEX(Raw!$H$6:$EZ$2076,MATCH($B107&amp;$D107&amp;$B$6,Raw!$A$6:$A$2076,0),MATCH(O$6,Raw!$H$5:$EZ$5,0))/60/60/24,"-")</f>
        <v>1.2291666666666666E-2</v>
      </c>
      <c r="P107" s="149"/>
      <c r="Q107" s="149">
        <f>IFERROR(INDEX(Raw!$H$6:$EZ$2076,MATCH($B107&amp;$D107&amp;$B$6,Raw!$A$6:$A$2076,0),MATCH(Q$6,Raw!$H$5:$EZ$5,0)),"-")</f>
        <v>356014</v>
      </c>
      <c r="R107" s="149"/>
      <c r="S107" s="149">
        <f>IFERROR(INDEX(Raw!$H$6:$EZ$2076,MATCH($B107&amp;$D107&amp;$B$6,Raw!$A$6:$A$2076,0),MATCH(S$6,Raw!$H$5:$EZ$5,0))/60/60,"-")</f>
        <v>186170.97416666665</v>
      </c>
      <c r="T107" s="195">
        <f>IFERROR(INDEX(Raw!$H$6:$EZ$2076,MATCH($B107&amp;$D107&amp;$B$6,Raw!$A$6:$A$2076,0),MATCH(T$6,Raw!$H$5:$EZ$5,0))/60/60/24,"-")</f>
        <v>2.179398148148148E-2</v>
      </c>
      <c r="U107" s="195">
        <f>IFERROR(INDEX(Raw!$H$6:$EZ$2076,MATCH($B107&amp;$D107&amp;$B$6,Raw!$A$6:$A$2076,0),MATCH(U$6,Raw!$H$5:$EZ$5,0))/60/60/24,"-")</f>
        <v>4.5277777777777778E-2</v>
      </c>
      <c r="V107" s="149"/>
      <c r="W107" s="149">
        <f>IFERROR(INDEX(Raw!$H$6:$EZ$2076,MATCH($B107&amp;$D107&amp;$B$6,Raw!$A$6:$A$2076,0),MATCH(W$6,Raw!$H$5:$EZ$5,0)),"-")</f>
        <v>123435</v>
      </c>
      <c r="X107" s="149"/>
      <c r="Y107" s="149">
        <f>IFERROR(INDEX(Raw!$H$6:$EZ$2076,MATCH($B107&amp;$D107&amp;$B$6,Raw!$A$6:$A$2076,0),MATCH(Y$6,Raw!$H$5:$EZ$5,0))/60/60,"-")</f>
        <v>228046.29666666669</v>
      </c>
      <c r="Z107" s="195">
        <f>IFERROR(INDEX(Raw!$H$6:$EZ$2076,MATCH($B107&amp;$D107&amp;$B$6,Raw!$A$6:$A$2076,0),MATCH(Z$6,Raw!$H$5:$EZ$5,0))/60/60/24,"-")</f>
        <v>7.6979166666666668E-2</v>
      </c>
      <c r="AA107" s="195">
        <f>IFERROR(INDEX(Raw!$H$6:$EZ$2076,MATCH($B107&amp;$D107&amp;$B$6,Raw!$A$6:$A$2076,0),MATCH(AA$6,Raw!$H$5:$EZ$5,0))/60/60/24,"-")</f>
        <v>0.17780092592592592</v>
      </c>
      <c r="AB107" s="149"/>
      <c r="AC107" s="149">
        <f>IFERROR(INDEX(Raw!$H$6:$EZ$2076,MATCH($B107&amp;$D107&amp;$B$6,Raw!$A$6:$A$2076,0),MATCH(AC$6,Raw!$H$5:$EZ$5,0)),"-")</f>
        <v>5444</v>
      </c>
      <c r="AD107" s="149"/>
      <c r="AE107" s="149">
        <f>IFERROR(INDEX(Raw!$H$6:$EZ$2076,MATCH($B107&amp;$D107&amp;$B$6,Raw!$A$6:$A$2076,0),MATCH(AE$6,Raw!$H$5:$EZ$5,0))/60/60,"-")</f>
        <v>12314.812777777779</v>
      </c>
      <c r="AF107" s="195">
        <f>IFERROR(INDEX(Raw!$H$6:$EZ$2076,MATCH($B107&amp;$D107&amp;$B$6,Raw!$A$6:$A$2076,0),MATCH(AF$6,Raw!$H$5:$EZ$5,0))/60/60/24,"-")</f>
        <v>9.4259259259259251E-2</v>
      </c>
      <c r="AG107" s="195">
        <f>IFERROR(INDEX(Raw!$H$6:$EZ$2076,MATCH($B107&amp;$D107&amp;$B$6,Raw!$A$6:$A$2076,0),MATCH(AG$6,Raw!$H$5:$EZ$5,0))/60/60/24,"-")</f>
        <v>0.20950231481481482</v>
      </c>
      <c r="AI107" s="149">
        <f>IFERROR(INDEX(Raw!$H$6:$EZ$2076,MATCH($B107&amp;$D107&amp;$B$6,Raw!$A$6:$A$2076,0),MATCH(AI$6,Raw!$H$5:$EZ$5,0)),"-")</f>
        <v>4768</v>
      </c>
      <c r="AJ107" s="312"/>
      <c r="AK107" s="149">
        <f>IFERROR(INDEX(Raw!$H$6:$EZ$2076,MATCH($B107&amp;$D107&amp;$B$6,Raw!$A$6:$A$2076,0),MATCH(AK$6,Raw!$H$5:$EZ$5,0)),"-")</f>
        <v>7505</v>
      </c>
    </row>
    <row r="108" spans="1:37" s="38" customFormat="1" x14ac:dyDescent="0.25">
      <c r="A108" s="188">
        <f t="shared" si="24"/>
        <v>45717</v>
      </c>
      <c r="B108" s="147" t="s">
        <v>134</v>
      </c>
      <c r="C108" s="97" t="s">
        <v>142</v>
      </c>
      <c r="D108" s="95" t="s">
        <v>142</v>
      </c>
      <c r="E108" s="152">
        <f>IFERROR(INDEX(Raw!$H$6:$EZ$2076,MATCH($B108&amp;$D108&amp;$B$6,Raw!$A$6:$A$2076,0),MATCH(E$6,Raw!$H$5:$EZ$5,0)),"-")</f>
        <v>79181</v>
      </c>
      <c r="F108" s="152"/>
      <c r="G108" s="152">
        <f>IFERROR(INDEX(Raw!$H$6:$EZ$2076,MATCH($B108&amp;$D108&amp;$B$6,Raw!$A$6:$A$2076,0),MATCH(G$6,Raw!$H$5:$EZ$5,0))/60/60,"-")</f>
        <v>10374.310833333333</v>
      </c>
      <c r="H108" s="369">
        <f>IFERROR(INDEX(Raw!$H$6:$EZ$2076,MATCH($B108&amp;$D108&amp;$B$6,Raw!$A$6:$A$2076,0),MATCH(H$6,Raw!$H$5:$EZ$5,0))/60/60/24,"-")</f>
        <v>5.462962962962962E-3</v>
      </c>
      <c r="I108" s="370">
        <f>IFERROR(INDEX(Raw!$H$6:$EZ$2076,MATCH($B108&amp;$D108&amp;$B$6,Raw!$A$6:$A$2076,0),MATCH(I$6,Raw!$H$5:$EZ$5,0))/60/60/24,"-")</f>
        <v>9.6759259259259264E-3</v>
      </c>
      <c r="J108" s="149"/>
      <c r="K108" s="152">
        <f>IFERROR(INDEX(Raw!$H$6:$EZ$2076,MATCH($B108&amp;$D108&amp;$B$6,Raw!$A$6:$A$2076,0),MATCH(K$6,Raw!$H$5:$EZ$5,0)),"-")</f>
        <v>51963</v>
      </c>
      <c r="L108" s="152"/>
      <c r="M108" s="152">
        <f>IFERROR(INDEX(Raw!$H$6:$EZ$2076,MATCH($B108&amp;$D108&amp;$B$6,Raw!$A$6:$A$2076,0),MATCH(M$6,Raw!$H$5:$EZ$5,0))/60/60,"-")</f>
        <v>8352.5524999999998</v>
      </c>
      <c r="N108" s="369">
        <f>IFERROR(INDEX(Raw!$H$6:$EZ$2076,MATCH($B108&amp;$D108&amp;$B$6,Raw!$A$6:$A$2076,0),MATCH(N$6,Raw!$H$5:$EZ$5,0))/60/60/24,"-")</f>
        <v>6.7013888888888887E-3</v>
      </c>
      <c r="O108" s="370">
        <f>IFERROR(INDEX(Raw!$H$6:$EZ$2076,MATCH($B108&amp;$D108&amp;$B$6,Raw!$A$6:$A$2076,0),MATCH(O$6,Raw!$H$5:$EZ$5,0))/60/60/24,"-")</f>
        <v>1.2129629629629629E-2</v>
      </c>
      <c r="P108" s="149"/>
      <c r="Q108" s="152">
        <f>IFERROR(INDEX(Raw!$H$6:$EZ$2076,MATCH($B108&amp;$D108&amp;$B$6,Raw!$A$6:$A$2076,0),MATCH(Q$6,Raw!$H$5:$EZ$5,0)),"-")</f>
        <v>391619</v>
      </c>
      <c r="R108" s="149"/>
      <c r="S108" s="152">
        <f>IFERROR(INDEX(Raw!$H$6:$EZ$2076,MATCH($B108&amp;$D108&amp;$B$6,Raw!$A$6:$A$2076,0),MATCH(S$6,Raw!$H$5:$EZ$5,0))/60/60,"-")</f>
        <v>186355.0388888889</v>
      </c>
      <c r="T108" s="255">
        <f>IFERROR(INDEX(Raw!$H$6:$EZ$2076,MATCH($B108&amp;$D108&amp;$B$6,Raw!$A$6:$A$2076,0),MATCH(T$6,Raw!$H$5:$EZ$5,0))/60/60/24,"-")</f>
        <v>1.982638888888889E-2</v>
      </c>
      <c r="U108" s="255">
        <f>IFERROR(INDEX(Raw!$H$6:$EZ$2076,MATCH($B108&amp;$D108&amp;$B$6,Raw!$A$6:$A$2076,0),MATCH(U$6,Raw!$H$5:$EZ$5,0))/60/60/24,"-")</f>
        <v>4.0590277777777781E-2</v>
      </c>
      <c r="V108" s="149"/>
      <c r="W108" s="152">
        <f>IFERROR(INDEX(Raw!$H$6:$EZ$2076,MATCH($B108&amp;$D108&amp;$B$6,Raw!$A$6:$A$2076,0),MATCH(W$6,Raw!$H$5:$EZ$5,0)),"-")</f>
        <v>140056</v>
      </c>
      <c r="X108" s="152"/>
      <c r="Y108" s="152">
        <f>IFERROR(INDEX(Raw!$H$6:$EZ$2076,MATCH($B108&amp;$D108&amp;$B$6,Raw!$A$6:$A$2076,0),MATCH(Y$6,Raw!$H$5:$EZ$5,0))/60/60,"-")</f>
        <v>224514.63</v>
      </c>
      <c r="Z108" s="255">
        <f>IFERROR(INDEX(Raw!$H$6:$EZ$2076,MATCH($B108&amp;$D108&amp;$B$6,Raw!$A$6:$A$2076,0),MATCH(Z$6,Raw!$H$5:$EZ$5,0))/60/60/24,"-")</f>
        <v>6.6793981481481482E-2</v>
      </c>
      <c r="AA108" s="255">
        <f>IFERROR(INDEX(Raw!$H$6:$EZ$2076,MATCH($B108&amp;$D108&amp;$B$6,Raw!$A$6:$A$2076,0),MATCH(AA$6,Raw!$H$5:$EZ$5,0))/60/60/24,"-")</f>
        <v>0.15207175925925925</v>
      </c>
      <c r="AB108" s="149"/>
      <c r="AC108" s="152">
        <f>IFERROR(INDEX(Raw!$H$6:$EZ$2076,MATCH($B108&amp;$D108&amp;$B$6,Raw!$A$6:$A$2076,0),MATCH(AC$6,Raw!$H$5:$EZ$5,0)),"-")</f>
        <v>6165</v>
      </c>
      <c r="AD108" s="152"/>
      <c r="AE108" s="152">
        <f>IFERROR(INDEX(Raw!$H$6:$EZ$2076,MATCH($B108&amp;$D108&amp;$B$6,Raw!$A$6:$A$2076,0),MATCH(AE$6,Raw!$H$5:$EZ$5,0))/60/60,"-")</f>
        <v>11992.469444444443</v>
      </c>
      <c r="AF108" s="255">
        <f>IFERROR(INDEX(Raw!$H$6:$EZ$2076,MATCH($B108&amp;$D108&amp;$B$6,Raw!$A$6:$A$2076,0),MATCH(AF$6,Raw!$H$5:$EZ$5,0))/60/60/24,"-")</f>
        <v>8.1053240740740745E-2</v>
      </c>
      <c r="AG108" s="255">
        <f>IFERROR(INDEX(Raw!$H$6:$EZ$2076,MATCH($B108&amp;$D108&amp;$B$6,Raw!$A$6:$A$2076,0),MATCH(AG$6,Raw!$H$5:$EZ$5,0))/60/60/24,"-")</f>
        <v>0.17733796296296298</v>
      </c>
      <c r="AI108" s="152">
        <f>IFERROR(INDEX(Raw!$H$6:$EZ$2076,MATCH($B108&amp;$D108&amp;$B$6,Raw!$A$6:$A$2076,0),MATCH(AI$6,Raw!$H$5:$EZ$5,0)),"-")</f>
        <v>5098</v>
      </c>
      <c r="AJ108" s="312"/>
      <c r="AK108" s="152">
        <f>IFERROR(INDEX(Raw!$H$6:$EZ$2076,MATCH($B108&amp;$D108&amp;$B$6,Raw!$A$6:$A$2076,0),MATCH(AK$6,Raw!$H$5:$EZ$5,0)),"-")</f>
        <v>8361</v>
      </c>
    </row>
    <row r="109" spans="1:37" s="38" customFormat="1" ht="17.5" x14ac:dyDescent="0.35">
      <c r="A109" s="188">
        <f t="shared" si="24"/>
        <v>45748</v>
      </c>
      <c r="B109" s="55" t="s">
        <v>151</v>
      </c>
      <c r="C109" s="74" t="s">
        <v>143</v>
      </c>
      <c r="D109" s="99" t="s">
        <v>143</v>
      </c>
      <c r="E109" s="149">
        <f>IFERROR(INDEX(Raw!$H$6:$EZ$2076,MATCH($B109&amp;$D109&amp;$B$6,Raw!$A$6:$A$2076,0),MATCH(E$6,Raw!$H$5:$EZ$5,0)),"-")</f>
        <v>75549</v>
      </c>
      <c r="F109" s="149"/>
      <c r="G109" s="149">
        <f>IFERROR(INDEX(Raw!$H$6:$EZ$2076,MATCH($B109&amp;$D109&amp;$B$6,Raw!$A$6:$A$2076,0),MATCH(G$6,Raw!$H$5:$EZ$5,0))/60/60,"-")</f>
        <v>9708.798055555555</v>
      </c>
      <c r="H109" s="364">
        <f>IFERROR(INDEX(Raw!$H$6:$EZ$2076,MATCH($B109&amp;$D109&amp;$B$6,Raw!$A$6:$A$2076,0),MATCH(H$6,Raw!$H$5:$EZ$5,0))/60/60/24,"-")</f>
        <v>5.3587962962962964E-3</v>
      </c>
      <c r="I109" s="368">
        <f>IFERROR(INDEX(Raw!$H$6:$EZ$2076,MATCH($B109&amp;$D109&amp;$B$6,Raw!$A$6:$A$2076,0),MATCH(I$6,Raw!$H$5:$EZ$5,0))/60/60/24,"-")</f>
        <v>9.5370370370370366E-3</v>
      </c>
      <c r="J109" s="149"/>
      <c r="K109" s="149">
        <f>IFERROR(INDEX(Raw!$H$6:$EZ$2076,MATCH($B109&amp;$D109&amp;$B$6,Raw!$A$6:$A$2076,0),MATCH(K$6,Raw!$H$5:$EZ$5,0)),"-")</f>
        <v>49404</v>
      </c>
      <c r="L109" s="149"/>
      <c r="M109" s="149">
        <f>IFERROR(INDEX(Raw!$H$6:$EZ$2076,MATCH($B109&amp;$D109&amp;$B$6,Raw!$A$6:$A$2076,0),MATCH(M$6,Raw!$H$5:$EZ$5,0))/60/60,"-")</f>
        <v>7778.4977777777776</v>
      </c>
      <c r="N109" s="364">
        <f>IFERROR(INDEX(Raw!$H$6:$EZ$2076,MATCH($B109&amp;$D109&amp;$B$6,Raw!$A$6:$A$2076,0),MATCH(N$6,Raw!$H$5:$EZ$5,0))/60/60/24,"-")</f>
        <v>6.5624999999999998E-3</v>
      </c>
      <c r="O109" s="365">
        <f>IFERROR(INDEX(Raw!$H$6:$EZ$2076,MATCH($B109&amp;$D109&amp;$B$6,Raw!$A$6:$A$2076,0),MATCH(O$6,Raw!$H$5:$EZ$5,0))/60/60/24,"-")</f>
        <v>1.1863425925925925E-2</v>
      </c>
      <c r="P109" s="149"/>
      <c r="Q109" s="149">
        <f>IFERROR(INDEX(Raw!$H$6:$EZ$2076,MATCH($B109&amp;$D109&amp;$B$6,Raw!$A$6:$A$2076,0),MATCH(Q$6,Raw!$H$5:$EZ$5,0)),"-")</f>
        <v>376675</v>
      </c>
      <c r="R109" s="149"/>
      <c r="S109" s="149">
        <f>IFERROR(INDEX(Raw!$H$6:$EZ$2076,MATCH($B109&amp;$D109&amp;$B$6,Raw!$A$6:$A$2076,0),MATCH(S$6,Raw!$H$5:$EZ$5,0))/60/60,"-")</f>
        <v>172836.01805555556</v>
      </c>
      <c r="T109" s="195">
        <f>IFERROR(INDEX(Raw!$H$6:$EZ$2076,MATCH($B109&amp;$D109&amp;$B$6,Raw!$A$6:$A$2076,0),MATCH(T$6,Raw!$H$5:$EZ$5,0))/60/60/24,"-")</f>
        <v>1.9120370370370371E-2</v>
      </c>
      <c r="U109" s="195">
        <f>IFERROR(INDEX(Raw!$H$6:$EZ$2076,MATCH($B109&amp;$D109&amp;$B$6,Raw!$A$6:$A$2076,0),MATCH(U$6,Raw!$H$5:$EZ$5,0))/60/60/24,"-")</f>
        <v>3.9131944444444448E-2</v>
      </c>
      <c r="V109" s="149"/>
      <c r="W109" s="149">
        <f>IFERROR(INDEX(Raw!$H$6:$EZ$2076,MATCH($B109&amp;$D109&amp;$B$6,Raw!$A$6:$A$2076,0),MATCH(W$6,Raw!$H$5:$EZ$5,0)),"-")</f>
        <v>138078</v>
      </c>
      <c r="X109" s="149"/>
      <c r="Y109" s="149">
        <f>IFERROR(INDEX(Raw!$H$6:$EZ$2076,MATCH($B109&amp;$D109&amp;$B$6,Raw!$A$6:$A$2076,0),MATCH(Y$6,Raw!$H$5:$EZ$5,0))/60/60,"-")</f>
        <v>213025.20083333334</v>
      </c>
      <c r="Z109" s="195">
        <f>IFERROR(INDEX(Raw!$H$6:$EZ$2076,MATCH($B109&amp;$D109&amp;$B$6,Raw!$A$6:$A$2076,0),MATCH(Z$6,Raw!$H$5:$EZ$5,0))/60/60/24,"-")</f>
        <v>6.4282407407407413E-2</v>
      </c>
      <c r="AA109" s="195">
        <f>IFERROR(INDEX(Raw!$H$6:$EZ$2076,MATCH($B109&amp;$D109&amp;$B$6,Raw!$A$6:$A$2076,0),MATCH(AA$6,Raw!$H$5:$EZ$5,0))/60/60/24,"-")</f>
        <v>0.14613425925925927</v>
      </c>
      <c r="AB109" s="149"/>
      <c r="AC109" s="149">
        <f>IFERROR(INDEX(Raw!$H$6:$EZ$2076,MATCH($B109&amp;$D109&amp;$B$6,Raw!$A$6:$A$2076,0),MATCH(AC$6,Raw!$H$5:$EZ$5,0)),"-")</f>
        <v>6022</v>
      </c>
      <c r="AD109" s="149"/>
      <c r="AE109" s="149">
        <f>IFERROR(INDEX(Raw!$H$6:$EZ$2076,MATCH($B109&amp;$D109&amp;$B$6,Raw!$A$6:$A$2076,0),MATCH(AE$6,Raw!$H$5:$EZ$5,0))/60/60,"-")</f>
        <v>11990.8825</v>
      </c>
      <c r="AF109" s="195">
        <f>IFERROR(INDEX(Raw!$H$6:$EZ$2076,MATCH($B109&amp;$D109&amp;$B$6,Raw!$A$6:$A$2076,0),MATCH(AF$6,Raw!$H$5:$EZ$5,0))/60/60/24,"-")</f>
        <v>8.2962962962962961E-2</v>
      </c>
      <c r="AG109" s="195">
        <f>IFERROR(INDEX(Raw!$H$6:$EZ$2076,MATCH($B109&amp;$D109&amp;$B$6,Raw!$A$6:$A$2076,0),MATCH(AG$6,Raw!$H$5:$EZ$5,0))/60/60/24,"-")</f>
        <v>0.18333333333333335</v>
      </c>
      <c r="AI109" s="149">
        <f>IFERROR(INDEX(Raw!$H$6:$EZ$2076,MATCH($B109&amp;$D109&amp;$B$6,Raw!$A$6:$A$2076,0),MATCH(AI$6,Raw!$H$5:$EZ$5,0)),"-")</f>
        <v>4746</v>
      </c>
      <c r="AJ109" s="312"/>
      <c r="AK109" s="149">
        <f>IFERROR(INDEX(Raw!$H$6:$EZ$2076,MATCH($B109&amp;$D109&amp;$B$6,Raw!$A$6:$A$2076,0),MATCH(AK$6,Raw!$H$5:$EZ$5,0)),"-")</f>
        <v>7704</v>
      </c>
    </row>
    <row r="110" spans="1:37" s="38" customFormat="1" x14ac:dyDescent="0.25">
      <c r="A110" s="188">
        <f t="shared" si="24"/>
        <v>45778</v>
      </c>
      <c r="B110" s="145" t="s">
        <v>151</v>
      </c>
      <c r="C110" s="74" t="s">
        <v>144</v>
      </c>
      <c r="D110" s="2" t="s">
        <v>144</v>
      </c>
      <c r="E110" s="149">
        <f>IFERROR(INDEX(Raw!$H$6:$EZ$2076,MATCH($B110&amp;$D110&amp;$B$6,Raw!$A$6:$A$2076,0),MATCH(E$6,Raw!$H$5:$EZ$5,0)),"-")</f>
        <v>78099</v>
      </c>
      <c r="F110" s="149"/>
      <c r="G110" s="149">
        <f>IFERROR(INDEX(Raw!$H$6:$EZ$2076,MATCH($B110&amp;$D110&amp;$B$6,Raw!$A$6:$A$2076,0),MATCH(G$6,Raw!$H$5:$EZ$5,0))/60/60,"-")</f>
        <v>10184.032222222222</v>
      </c>
      <c r="H110" s="364">
        <f>IFERROR(INDEX(Raw!$H$6:$EZ$2076,MATCH($B110&amp;$D110&amp;$B$6,Raw!$A$6:$A$2076,0),MATCH(H$6,Raw!$H$5:$EZ$5,0))/60/60/24,"-")</f>
        <v>5.4282407407407404E-3</v>
      </c>
      <c r="I110" s="368">
        <f>IFERROR(INDEX(Raw!$H$6:$EZ$2076,MATCH($B110&amp;$D110&amp;$B$6,Raw!$A$6:$A$2076,0),MATCH(I$6,Raw!$H$5:$EZ$5,0))/60/60/24,"-")</f>
        <v>9.7106481481481471E-3</v>
      </c>
      <c r="J110" s="149"/>
      <c r="K110" s="149">
        <f>IFERROR(INDEX(Raw!$H$6:$EZ$2076,MATCH($B110&amp;$D110&amp;$B$6,Raw!$A$6:$A$2076,0),MATCH(K$6,Raw!$H$5:$EZ$5,0)),"-")</f>
        <v>51012</v>
      </c>
      <c r="L110" s="149"/>
      <c r="M110" s="149">
        <f>IFERROR(INDEX(Raw!$H$6:$EZ$2076,MATCH($B110&amp;$D110&amp;$B$6,Raw!$A$6:$A$2076,0),MATCH(M$6,Raw!$H$5:$EZ$5,0))/60/60,"-")</f>
        <v>8130.6441666666669</v>
      </c>
      <c r="N110" s="364">
        <f>IFERROR(INDEX(Raw!$H$6:$EZ$2076,MATCH($B110&amp;$D110&amp;$B$6,Raw!$A$6:$A$2076,0),MATCH(N$6,Raw!$H$5:$EZ$5,0))/60/60/24,"-")</f>
        <v>6.6435185185185182E-3</v>
      </c>
      <c r="O110" s="365">
        <f>IFERROR(INDEX(Raw!$H$6:$EZ$2076,MATCH($B110&amp;$D110&amp;$B$6,Raw!$A$6:$A$2076,0),MATCH(O$6,Raw!$H$5:$EZ$5,0))/60/60/24,"-")</f>
        <v>1.2106481481481482E-2</v>
      </c>
      <c r="P110" s="149"/>
      <c r="Q110" s="149">
        <f>IFERROR(INDEX(Raw!$H$6:$EZ$2076,MATCH($B110&amp;$D110&amp;$B$6,Raw!$A$6:$A$2076,0),MATCH(Q$6,Raw!$H$5:$EZ$5,0)),"-")</f>
        <v>384685</v>
      </c>
      <c r="R110" s="149"/>
      <c r="S110" s="149">
        <f>IFERROR(INDEX(Raw!$H$6:$EZ$2076,MATCH($B110&amp;$D110&amp;$B$6,Raw!$A$6:$A$2076,0),MATCH(S$6,Raw!$H$5:$EZ$5,0))/60/60,"-")</f>
        <v>178010.36111111109</v>
      </c>
      <c r="T110" s="195">
        <f>IFERROR(INDEX(Raw!$H$6:$EZ$2076,MATCH($B110&amp;$D110&amp;$B$6,Raw!$A$6:$A$2076,0),MATCH(T$6,Raw!$H$5:$EZ$5,0))/60/60/24,"-")</f>
        <v>1.9282407407407408E-2</v>
      </c>
      <c r="U110" s="195">
        <f>IFERROR(INDEX(Raw!$H$6:$EZ$2076,MATCH($B110&amp;$D110&amp;$B$6,Raw!$A$6:$A$2076,0),MATCH(U$6,Raw!$H$5:$EZ$5,0))/60/60/24,"-")</f>
        <v>3.9328703703703706E-2</v>
      </c>
      <c r="V110" s="149"/>
      <c r="W110" s="149">
        <f>IFERROR(INDEX(Raw!$H$6:$EZ$2076,MATCH($B110&amp;$D110&amp;$B$6,Raw!$A$6:$A$2076,0),MATCH(W$6,Raw!$H$5:$EZ$5,0)),"-")</f>
        <v>142360</v>
      </c>
      <c r="X110" s="149"/>
      <c r="Y110" s="149">
        <f>IFERROR(INDEX(Raw!$H$6:$EZ$2076,MATCH($B110&amp;$D110&amp;$B$6,Raw!$A$6:$A$2076,0),MATCH(Y$6,Raw!$H$5:$EZ$5,0))/60/60,"-")</f>
        <v>224957.50749999998</v>
      </c>
      <c r="Z110" s="195">
        <f>IFERROR(INDEX(Raw!$H$6:$EZ$2076,MATCH($B110&amp;$D110&amp;$B$6,Raw!$A$6:$A$2076,0),MATCH(Z$6,Raw!$H$5:$EZ$5,0))/60/60/24,"-")</f>
        <v>6.5844907407407408E-2</v>
      </c>
      <c r="AA110" s="195">
        <f>IFERROR(INDEX(Raw!$H$6:$EZ$2076,MATCH($B110&amp;$D110&amp;$B$6,Raw!$A$6:$A$2076,0),MATCH(AA$6,Raw!$H$5:$EZ$5,0))/60/60/24,"-")</f>
        <v>0.15041666666666667</v>
      </c>
      <c r="AB110" s="149"/>
      <c r="AC110" s="149">
        <f>IFERROR(INDEX(Raw!$H$6:$EZ$2076,MATCH($B110&amp;$D110&amp;$B$6,Raw!$A$6:$A$2076,0),MATCH(AC$6,Raw!$H$5:$EZ$5,0)),"-")</f>
        <v>5939</v>
      </c>
      <c r="AD110" s="149"/>
      <c r="AE110" s="149">
        <f>IFERROR(INDEX(Raw!$H$6:$EZ$2076,MATCH($B110&amp;$D110&amp;$B$6,Raw!$A$6:$A$2076,0),MATCH(AE$6,Raw!$H$5:$EZ$5,0))/60/60,"-")</f>
        <v>12590.407499999999</v>
      </c>
      <c r="AF110" s="195">
        <f>IFERROR(INDEX(Raw!$H$6:$EZ$2076,MATCH($B110&amp;$D110&amp;$B$6,Raw!$A$6:$A$2076,0),MATCH(AF$6,Raw!$H$5:$EZ$5,0))/60/60/24,"-")</f>
        <v>8.8333333333333333E-2</v>
      </c>
      <c r="AG110" s="195">
        <f>IFERROR(INDEX(Raw!$H$6:$EZ$2076,MATCH($B110&amp;$D110&amp;$B$6,Raw!$A$6:$A$2076,0),MATCH(AG$6,Raw!$H$5:$EZ$5,0))/60/60/24,"-")</f>
        <v>0.2010763888888889</v>
      </c>
      <c r="AI110" s="149">
        <f>IFERROR(INDEX(Raw!$H$6:$EZ$2076,MATCH($B110&amp;$D110&amp;$B$6,Raw!$A$6:$A$2076,0),MATCH(AI$6,Raw!$H$5:$EZ$5,0)),"-")</f>
        <v>4705</v>
      </c>
      <c r="AJ110" s="312"/>
      <c r="AK110" s="149">
        <f>IFERROR(INDEX(Raw!$H$6:$EZ$2076,MATCH($B110&amp;$D110&amp;$B$6,Raw!$A$6:$A$2076,0),MATCH(AK$6,Raw!$H$5:$EZ$5,0)),"-")</f>
        <v>8277</v>
      </c>
    </row>
    <row r="111" spans="1:37" s="38" customFormat="1" x14ac:dyDescent="0.25">
      <c r="A111" s="188">
        <f t="shared" si="24"/>
        <v>45809</v>
      </c>
      <c r="B111" s="145" t="s">
        <v>151</v>
      </c>
      <c r="C111" s="74" t="s">
        <v>145</v>
      </c>
      <c r="D111" s="95" t="s">
        <v>145</v>
      </c>
      <c r="E111" s="149">
        <f>IFERROR(INDEX(Raw!$H$6:$EZ$2076,MATCH($B111&amp;$D111&amp;$B$6,Raw!$A$6:$A$2076,0),MATCH(E$6,Raw!$H$5:$EZ$5,0)),"-")</f>
        <v>77737</v>
      </c>
      <c r="F111" s="149"/>
      <c r="G111" s="149">
        <f>IFERROR(INDEX(Raw!$H$6:$EZ$2076,MATCH($B111&amp;$D111&amp;$B$6,Raw!$A$6:$A$2076,0),MATCH(G$6,Raw!$H$5:$EZ$5,0))/60/60,"-")</f>
        <v>10258.499722222221</v>
      </c>
      <c r="H111" s="364">
        <f>IFERROR(INDEX(Raw!$H$6:$EZ$2076,MATCH($B111&amp;$D111&amp;$B$6,Raw!$A$6:$A$2076,0),MATCH(H$6,Raw!$H$5:$EZ$5,0))/60/60/24,"-")</f>
        <v>5.4976851851851853E-3</v>
      </c>
      <c r="I111" s="368">
        <f>IFERROR(INDEX(Raw!$H$6:$EZ$2076,MATCH($B111&amp;$D111&amp;$B$6,Raw!$A$6:$A$2076,0),MATCH(I$6,Raw!$H$5:$EZ$5,0))/60/60/24,"-")</f>
        <v>9.780092592592592E-3</v>
      </c>
      <c r="J111" s="149"/>
      <c r="K111" s="149">
        <f>IFERROR(INDEX(Raw!$H$6:$EZ$2076,MATCH($B111&amp;$D111&amp;$B$6,Raw!$A$6:$A$2076,0),MATCH(K$6,Raw!$H$5:$EZ$5,0)),"-")</f>
        <v>50541</v>
      </c>
      <c r="L111" s="149"/>
      <c r="M111" s="149">
        <f>IFERROR(INDEX(Raw!$H$6:$EZ$2076,MATCH($B111&amp;$D111&amp;$B$6,Raw!$A$6:$A$2076,0),MATCH(M$6,Raw!$H$5:$EZ$5,0))/60/60,"-")</f>
        <v>8120.0783333333338</v>
      </c>
      <c r="N111" s="364">
        <f>IFERROR(INDEX(Raw!$H$6:$EZ$2076,MATCH($B111&amp;$D111&amp;$B$6,Raw!$A$6:$A$2076,0),MATCH(N$6,Raw!$H$5:$EZ$5,0))/60/60/24,"-")</f>
        <v>6.6898148148148142E-3</v>
      </c>
      <c r="O111" s="365">
        <f>IFERROR(INDEX(Raw!$H$6:$EZ$2076,MATCH($B111&amp;$D111&amp;$B$6,Raw!$A$6:$A$2076,0),MATCH(O$6,Raw!$H$5:$EZ$5,0))/60/60/24,"-")</f>
        <v>1.2094907407407408E-2</v>
      </c>
      <c r="P111" s="149"/>
      <c r="Q111" s="149">
        <f>IFERROR(INDEX(Raw!$H$6:$EZ$2076,MATCH($B111&amp;$D111&amp;$B$6,Raw!$A$6:$A$2076,0),MATCH(Q$6,Raw!$H$5:$EZ$5,0)),"-")</f>
        <v>378617</v>
      </c>
      <c r="R111" s="149"/>
      <c r="S111" s="149">
        <f>IFERROR(INDEX(Raw!$H$6:$EZ$2076,MATCH($B111&amp;$D111&amp;$B$6,Raw!$A$6:$A$2076,0),MATCH(S$6,Raw!$H$5:$EZ$5,0))/60/60,"-")</f>
        <v>186622.11805555556</v>
      </c>
      <c r="T111" s="195">
        <f>IFERROR(INDEX(Raw!$H$6:$EZ$2076,MATCH($B111&amp;$D111&amp;$B$6,Raw!$A$6:$A$2076,0),MATCH(T$6,Raw!$H$5:$EZ$5,0))/60/60/24,"-")</f>
        <v>2.0532407407407405E-2</v>
      </c>
      <c r="U111" s="195">
        <f>IFERROR(INDEX(Raw!$H$6:$EZ$2076,MATCH($B111&amp;$D111&amp;$B$6,Raw!$A$6:$A$2076,0),MATCH(U$6,Raw!$H$5:$EZ$5,0))/60/60/24,"-")</f>
        <v>4.1793981481481481E-2</v>
      </c>
      <c r="V111" s="149"/>
      <c r="W111" s="149">
        <f>IFERROR(INDEX(Raw!$H$6:$EZ$2076,MATCH($B111&amp;$D111&amp;$B$6,Raw!$A$6:$A$2076,0),MATCH(W$6,Raw!$H$5:$EZ$5,0)),"-")</f>
        <v>136587</v>
      </c>
      <c r="X111" s="149"/>
      <c r="Y111" s="149">
        <f>IFERROR(INDEX(Raw!$H$6:$EZ$2076,MATCH($B111&amp;$D111&amp;$B$6,Raw!$A$6:$A$2076,0),MATCH(Y$6,Raw!$H$5:$EZ$5,0))/60/60,"-")</f>
        <v>238794.68861111111</v>
      </c>
      <c r="Z111" s="195">
        <f>IFERROR(INDEX(Raw!$H$6:$EZ$2076,MATCH($B111&amp;$D111&amp;$B$6,Raw!$A$6:$A$2076,0),MATCH(Z$6,Raw!$H$5:$EZ$5,0))/60/60/24,"-")</f>
        <v>7.284722222222223E-2</v>
      </c>
      <c r="AA111" s="195">
        <f>IFERROR(INDEX(Raw!$H$6:$EZ$2076,MATCH($B111&amp;$D111&amp;$B$6,Raw!$A$6:$A$2076,0),MATCH(AA$6,Raw!$H$5:$EZ$5,0))/60/60/24,"-")</f>
        <v>0.16599537037037038</v>
      </c>
      <c r="AB111" s="149"/>
      <c r="AC111" s="149">
        <f>IFERROR(INDEX(Raw!$H$6:$EZ$2076,MATCH($B111&amp;$D111&amp;$B$6,Raw!$A$6:$A$2076,0),MATCH(AC$6,Raw!$H$5:$EZ$5,0)),"-")</f>
        <v>5612</v>
      </c>
      <c r="AD111" s="149"/>
      <c r="AE111" s="149">
        <f>IFERROR(INDEX(Raw!$H$6:$EZ$2076,MATCH($B111&amp;$D111&amp;$B$6,Raw!$A$6:$A$2076,0),MATCH(AE$6,Raw!$H$5:$EZ$5,0))/60/60,"-")</f>
        <v>13272.919722222223</v>
      </c>
      <c r="AF111" s="195">
        <f>IFERROR(INDEX(Raw!$H$6:$EZ$2076,MATCH($B111&amp;$D111&amp;$B$6,Raw!$A$6:$A$2076,0),MATCH(AF$6,Raw!$H$5:$EZ$5,0))/60/60/24,"-")</f>
        <v>9.854166666666668E-2</v>
      </c>
      <c r="AG111" s="195">
        <f>IFERROR(INDEX(Raw!$H$6:$EZ$2076,MATCH($B111&amp;$D111&amp;$B$6,Raw!$A$6:$A$2076,0),MATCH(AG$6,Raw!$H$5:$EZ$5,0))/60/60/24,"-")</f>
        <v>0.22057870370370369</v>
      </c>
      <c r="AI111" s="149">
        <f>IFERROR(INDEX(Raw!$H$6:$EZ$2076,MATCH($B111&amp;$D111&amp;$B$6,Raw!$A$6:$A$2076,0),MATCH(AI$6,Raw!$H$5:$EZ$5,0)),"-")</f>
        <v>4681</v>
      </c>
      <c r="AJ111" s="312"/>
      <c r="AK111" s="149">
        <f>IFERROR(INDEX(Raw!$H$6:$EZ$2076,MATCH($B111&amp;$D111&amp;$B$6,Raw!$A$6:$A$2076,0),MATCH(AK$6,Raw!$H$5:$EZ$5,0)),"-")</f>
        <v>7977</v>
      </c>
    </row>
    <row r="112" spans="1:37" s="38" customFormat="1" ht="17.5" x14ac:dyDescent="0.35">
      <c r="A112" s="188">
        <f t="shared" si="24"/>
        <v>45839</v>
      </c>
      <c r="B112" s="145" t="s">
        <v>151</v>
      </c>
      <c r="C112" s="74" t="s">
        <v>146</v>
      </c>
      <c r="D112" s="99" t="s">
        <v>146</v>
      </c>
      <c r="E112" s="149">
        <f>IFERROR(INDEX(Raw!$H$6:$EZ$2076,MATCH($B112&amp;$D112&amp;$B$6,Raw!$A$6:$A$2076,0),MATCH(E$6,Raw!$H$5:$EZ$5,0)),"-")</f>
        <v>79647</v>
      </c>
      <c r="F112" s="149"/>
      <c r="G112" s="149">
        <f>IFERROR(INDEX(Raw!$H$6:$EZ$2076,MATCH($B112&amp;$D112&amp;$B$6,Raw!$A$6:$A$2076,0),MATCH(G$6,Raw!$H$5:$EZ$5,0))/60/60,"-")</f>
        <v>10516.532222222222</v>
      </c>
      <c r="H112" s="364">
        <f>IFERROR(INDEX(Raw!$H$6:$EZ$2076,MATCH($B112&amp;$D112&amp;$B$6,Raw!$A$6:$A$2076,0),MATCH(H$6,Raw!$H$5:$EZ$5,0))/60/60/24,"-")</f>
        <v>5.4976851851851853E-3</v>
      </c>
      <c r="I112" s="368">
        <f>IFERROR(INDEX(Raw!$H$6:$EZ$2076,MATCH($B112&amp;$D112&amp;$B$6,Raw!$A$6:$A$2076,0),MATCH(I$6,Raw!$H$5:$EZ$5,0))/60/60/24,"-")</f>
        <v>9.8495370370370369E-3</v>
      </c>
      <c r="J112" s="149"/>
      <c r="K112" s="149">
        <f>IFERROR(INDEX(Raw!$H$6:$EZ$2076,MATCH($B112&amp;$D112&amp;$B$6,Raw!$A$6:$A$2076,0),MATCH(K$6,Raw!$H$5:$EZ$5,0)),"-")</f>
        <v>51795</v>
      </c>
      <c r="L112" s="149"/>
      <c r="M112" s="149">
        <f>IFERROR(INDEX(Raw!$H$6:$EZ$2076,MATCH($B112&amp;$D112&amp;$B$6,Raw!$A$6:$A$2076,0),MATCH(M$6,Raw!$H$5:$EZ$5,0))/60/60,"-")</f>
        <v>8256.8711111111115</v>
      </c>
      <c r="N112" s="364">
        <f>IFERROR(INDEX(Raw!$H$6:$EZ$2076,MATCH($B112&amp;$D112&amp;$B$6,Raw!$A$6:$A$2076,0),MATCH(N$6,Raw!$H$5:$EZ$5,0))/60/60/24,"-")</f>
        <v>6.6435185185185182E-3</v>
      </c>
      <c r="O112" s="365">
        <f>IFERROR(INDEX(Raw!$H$6:$EZ$2076,MATCH($B112&amp;$D112&amp;$B$6,Raw!$A$6:$A$2076,0),MATCH(O$6,Raw!$H$5:$EZ$5,0))/60/60/24,"-")</f>
        <v>1.2002314814814815E-2</v>
      </c>
      <c r="P112" s="149"/>
      <c r="Q112" s="149">
        <f>IFERROR(INDEX(Raw!$H$6:$EZ$2076,MATCH($B112&amp;$D112&amp;$B$6,Raw!$A$6:$A$2076,0),MATCH(Q$6,Raw!$H$5:$EZ$5,0)),"-")</f>
        <v>393473</v>
      </c>
      <c r="R112" s="149"/>
      <c r="S112" s="149">
        <f>IFERROR(INDEX(Raw!$H$6:$EZ$2076,MATCH($B112&amp;$D112&amp;$B$6,Raw!$A$6:$A$2076,0),MATCH(S$6,Raw!$H$5:$EZ$5,0))/60/60,"-")</f>
        <v>187529.01250000001</v>
      </c>
      <c r="T112" s="195">
        <f>IFERROR(INDEX(Raw!$H$6:$EZ$2076,MATCH($B112&amp;$D112&amp;$B$6,Raw!$A$6:$A$2076,0),MATCH(T$6,Raw!$H$5:$EZ$5,0))/60/60/24,"-")</f>
        <v>1.9861111111111111E-2</v>
      </c>
      <c r="U112" s="195">
        <f>IFERROR(INDEX(Raw!$H$6:$EZ$2076,MATCH($B112&amp;$D112&amp;$B$6,Raw!$A$6:$A$2076,0),MATCH(U$6,Raw!$H$5:$EZ$5,0))/60/60/24,"-")</f>
        <v>4.0324074074074075E-2</v>
      </c>
      <c r="V112" s="149"/>
      <c r="W112" s="149">
        <f>IFERROR(INDEX(Raw!$H$6:$EZ$2076,MATCH($B112&amp;$D112&amp;$B$6,Raw!$A$6:$A$2076,0),MATCH(W$6,Raw!$H$5:$EZ$5,0)),"-")</f>
        <v>141152</v>
      </c>
      <c r="X112" s="149"/>
      <c r="Y112" s="149">
        <f>IFERROR(INDEX(Raw!$H$6:$EZ$2076,MATCH($B112&amp;$D112&amp;$B$6,Raw!$A$6:$A$2076,0),MATCH(Y$6,Raw!$H$5:$EZ$5,0))/60/60,"-")</f>
        <v>236946.61666666667</v>
      </c>
      <c r="Z112" s="195">
        <f>IFERROR(INDEX(Raw!$H$6:$EZ$2076,MATCH($B112&amp;$D112&amp;$B$6,Raw!$A$6:$A$2076,0),MATCH(Z$6,Raw!$H$5:$EZ$5,0))/60/60/24,"-")</f>
        <v>6.9942129629629632E-2</v>
      </c>
      <c r="AA112" s="195">
        <f>IFERROR(INDEX(Raw!$H$6:$EZ$2076,MATCH($B112&amp;$D112&amp;$B$6,Raw!$A$6:$A$2076,0),MATCH(AA$6,Raw!$H$5:$EZ$5,0))/60/60/24,"-")</f>
        <v>0.16069444444444445</v>
      </c>
      <c r="AB112" s="149"/>
      <c r="AC112" s="149">
        <f>IFERROR(INDEX(Raw!$H$6:$EZ$2076,MATCH($B112&amp;$D112&amp;$B$6,Raw!$A$6:$A$2076,0),MATCH(AC$6,Raw!$H$5:$EZ$5,0)),"-")</f>
        <v>5796</v>
      </c>
      <c r="AD112" s="149"/>
      <c r="AE112" s="149">
        <f>IFERROR(INDEX(Raw!$H$6:$EZ$2076,MATCH($B112&amp;$D112&amp;$B$6,Raw!$A$6:$A$2076,0),MATCH(AE$6,Raw!$H$5:$EZ$5,0))/60/60,"-")</f>
        <v>12611.312777777779</v>
      </c>
      <c r="AF112" s="195">
        <f>IFERROR(INDEX(Raw!$H$6:$EZ$2076,MATCH($B112&amp;$D112&amp;$B$6,Raw!$A$6:$A$2076,0),MATCH(AF$6,Raw!$H$5:$EZ$5,0))/60/60/24,"-")</f>
        <v>9.0659722222222239E-2</v>
      </c>
      <c r="AG112" s="195">
        <f>IFERROR(INDEX(Raw!$H$6:$EZ$2076,MATCH($B112&amp;$D112&amp;$B$6,Raw!$A$6:$A$2076,0),MATCH(AG$6,Raw!$H$5:$EZ$5,0))/60/60/24,"-")</f>
        <v>0.20321759259259256</v>
      </c>
      <c r="AH112" s="149">
        <f>IFERROR(INDEX(Raw!$H$6:$EZ$2076,MATCH($B112&amp;$D112&amp;$B$6,Raw!$A$6:$A$2076,0),MATCH(AI$6,Raw!$H$5:$EZ$5,0)),"-")</f>
        <v>4697</v>
      </c>
      <c r="AI112" s="149">
        <f>IFERROR(INDEX(Raw!$H$6:$EZ$2076,MATCH($B112&amp;$D112&amp;$B$6,Raw!$A$6:$A$2076,0),MATCH(AI$6,Raw!$H$5:$EZ$5,0)),"-")</f>
        <v>4697</v>
      </c>
      <c r="AJ112" s="312"/>
      <c r="AK112" s="149">
        <f>IFERROR(INDEX(Raw!$H$6:$EZ$2076,MATCH($B112&amp;$D112&amp;$B$6,Raw!$A$6:$A$2076,0),MATCH(AK$6,Raw!$H$5:$EZ$5,0)),"-")</f>
        <v>7968</v>
      </c>
    </row>
    <row r="113" spans="1:37" s="38" customFormat="1" x14ac:dyDescent="0.25">
      <c r="A113" s="188">
        <f t="shared" si="24"/>
        <v>45870</v>
      </c>
      <c r="B113" s="145" t="s">
        <v>151</v>
      </c>
      <c r="C113" s="74" t="s">
        <v>135</v>
      </c>
      <c r="D113" s="2" t="s">
        <v>135</v>
      </c>
      <c r="E113" s="149">
        <f>IFERROR(INDEX(Raw!$H$6:$EZ$2076,MATCH($B113&amp;$D113&amp;$B$6,Raw!$A$6:$A$2076,0),MATCH(E$6,Raw!$H$5:$EZ$5,0)),"-")</f>
        <v>74575</v>
      </c>
      <c r="F113" s="149"/>
      <c r="G113" s="149">
        <f>IFERROR(INDEX(Raw!$H$6:$EZ$2076,MATCH($B113&amp;$D113&amp;$B$6,Raw!$A$6:$A$2076,0),MATCH(G$6,Raw!$H$5:$EZ$5,0))/60/60,"-")</f>
        <v>9676.6724999999988</v>
      </c>
      <c r="H113" s="364">
        <f>IFERROR(INDEX(Raw!$H$6:$EZ$2076,MATCH($B113&amp;$D113&amp;$B$6,Raw!$A$6:$A$2076,0),MATCH(H$6,Raw!$H$5:$EZ$5,0))/60/60/24,"-")</f>
        <v>5.4050925925925924E-3</v>
      </c>
      <c r="I113" s="368">
        <f>IFERROR(INDEX(Raw!$H$6:$EZ$2076,MATCH($B113&amp;$D113&amp;$B$6,Raw!$A$6:$A$2076,0),MATCH(I$6,Raw!$H$5:$EZ$5,0))/60/60/24,"-")</f>
        <v>9.6643518518518511E-3</v>
      </c>
      <c r="J113" s="149"/>
      <c r="K113" s="149">
        <f>IFERROR(INDEX(Raw!$H$6:$EZ$2076,MATCH($B113&amp;$D113&amp;$B$6,Raw!$A$6:$A$2076,0),MATCH(K$6,Raw!$H$5:$EZ$5,0)),"-")</f>
        <v>47869</v>
      </c>
      <c r="L113" s="149"/>
      <c r="M113" s="149">
        <f>IFERROR(INDEX(Raw!$H$6:$EZ$2076,MATCH($B113&amp;$D113&amp;$B$6,Raw!$A$6:$A$2076,0),MATCH(M$6,Raw!$H$5:$EZ$5,0))/60/60,"-")</f>
        <v>7477.9072222222221</v>
      </c>
      <c r="N113" s="364">
        <f>IFERROR(INDEX(Raw!$H$6:$EZ$2076,MATCH($B113&amp;$D113&amp;$B$6,Raw!$A$6:$A$2076,0),MATCH(N$6,Raw!$H$5:$EZ$5,0))/60/60/24,"-")</f>
        <v>6.5046296296296302E-3</v>
      </c>
      <c r="O113" s="365">
        <f>IFERROR(INDEX(Raw!$H$6:$EZ$2076,MATCH($B113&amp;$D113&amp;$B$6,Raw!$A$6:$A$2076,0),MATCH(O$6,Raw!$H$5:$EZ$5,0))/60/60/24,"-")</f>
        <v>1.1828703703703704E-2</v>
      </c>
      <c r="P113" s="149"/>
      <c r="Q113" s="149">
        <f>IFERROR(INDEX(Raw!$H$6:$EZ$2076,MATCH($B113&amp;$D113&amp;$B$6,Raw!$A$6:$A$2076,0),MATCH(Q$6,Raw!$H$5:$EZ$5,0)),"-")</f>
        <v>385908</v>
      </c>
      <c r="R113" s="149"/>
      <c r="S113" s="149">
        <f>IFERROR(INDEX(Raw!$H$6:$EZ$2076,MATCH($B113&amp;$D113&amp;$B$6,Raw!$A$6:$A$2076,0),MATCH(S$6,Raw!$H$5:$EZ$5,0))/60/60,"-")</f>
        <v>173519.59583333333</v>
      </c>
      <c r="T113" s="195">
        <f>IFERROR(INDEX(Raw!$H$6:$EZ$2076,MATCH($B113&amp;$D113&amp;$B$6,Raw!$A$6:$A$2076,0),MATCH(T$6,Raw!$H$5:$EZ$5,0))/60/60/24,"-")</f>
        <v>1.8738425925925926E-2</v>
      </c>
      <c r="U113" s="195">
        <f>IFERROR(INDEX(Raw!$H$6:$EZ$2076,MATCH($B113&amp;$D113&amp;$B$6,Raw!$A$6:$A$2076,0),MATCH(U$6,Raw!$H$5:$EZ$5,0))/60/60/24,"-")</f>
        <v>3.7962962962962962E-2</v>
      </c>
      <c r="V113" s="149"/>
      <c r="W113" s="149">
        <f>IFERROR(INDEX(Raw!$H$6:$EZ$2076,MATCH($B113&amp;$D113&amp;$B$6,Raw!$A$6:$A$2076,0),MATCH(W$6,Raw!$H$5:$EZ$5,0)),"-")</f>
        <v>144982</v>
      </c>
      <c r="X113" s="149"/>
      <c r="Y113" s="149">
        <f>IFERROR(INDEX(Raw!$H$6:$EZ$2076,MATCH($B113&amp;$D113&amp;$B$6,Raw!$A$6:$A$2076,0),MATCH(Y$6,Raw!$H$5:$EZ$5,0))/60/60,"-")</f>
        <v>224203.19527777779</v>
      </c>
      <c r="Z113" s="195">
        <f>IFERROR(INDEX(Raw!$H$6:$EZ$2076,MATCH($B113&amp;$D113&amp;$B$6,Raw!$A$6:$A$2076,0),MATCH(Z$6,Raw!$H$5:$EZ$5,0))/60/60/24,"-")</f>
        <v>6.4432870370370363E-2</v>
      </c>
      <c r="AA113" s="195">
        <f>IFERROR(INDEX(Raw!$H$6:$EZ$2076,MATCH($B113&amp;$D113&amp;$B$6,Raw!$A$6:$A$2076,0),MATCH(AA$6,Raw!$H$5:$EZ$5,0))/60/60/24,"-")</f>
        <v>0.14674768518518519</v>
      </c>
      <c r="AB113" s="149"/>
      <c r="AC113" s="149">
        <f>IFERROR(INDEX(Raw!$H$6:$EZ$2076,MATCH($B113&amp;$D113&amp;$B$6,Raw!$A$6:$A$2076,0),MATCH(AC$6,Raw!$H$5:$EZ$5,0)),"-")</f>
        <v>6069</v>
      </c>
      <c r="AD113" s="149"/>
      <c r="AE113" s="149">
        <f>IFERROR(INDEX(Raw!$H$6:$EZ$2076,MATCH($B113&amp;$D113&amp;$B$6,Raw!$A$6:$A$2076,0),MATCH(AE$6,Raw!$H$5:$EZ$5,0))/60/60,"-")</f>
        <v>12612.127500000001</v>
      </c>
      <c r="AF113" s="195">
        <f>IFERROR(INDEX(Raw!$H$6:$EZ$2076,MATCH($B113&amp;$D113&amp;$B$6,Raw!$A$6:$A$2076,0),MATCH(AF$6,Raw!$H$5:$EZ$5,0))/60/60/24,"-")</f>
        <v>8.6585648148148162E-2</v>
      </c>
      <c r="AG113" s="195">
        <f>IFERROR(INDEX(Raw!$H$6:$EZ$2076,MATCH($B113&amp;$D113&amp;$B$6,Raw!$A$6:$A$2076,0),MATCH(AG$6,Raw!$H$5:$EZ$5,0))/60/60/24,"-")</f>
        <v>0.19093749999999998</v>
      </c>
      <c r="AI113" s="149">
        <f>IFERROR(INDEX(Raw!$H$6:$EZ$2076,MATCH($B113&amp;$D113&amp;$B$6,Raw!$A$6:$A$2076,0),MATCH(AI$6,Raw!$H$5:$EZ$5,0)),"-")</f>
        <v>4727</v>
      </c>
      <c r="AJ113" s="312"/>
      <c r="AK113" s="149">
        <f>IFERROR(INDEX(Raw!$H$6:$EZ$2076,MATCH($B113&amp;$D113&amp;$B$6,Raw!$A$6:$A$2076,0),MATCH(AK$6,Raw!$H$5:$EZ$5,0)),"-")</f>
        <v>7593</v>
      </c>
    </row>
    <row r="114" spans="1:37" s="38" customFormat="1" x14ac:dyDescent="0.25">
      <c r="A114" s="188">
        <f t="shared" si="24"/>
        <v>45901</v>
      </c>
      <c r="B114" s="145" t="s">
        <v>151</v>
      </c>
      <c r="C114" s="74" t="s">
        <v>136</v>
      </c>
      <c r="D114" s="95" t="s">
        <v>136</v>
      </c>
      <c r="E114" s="149">
        <f>IFERROR(INDEX(Raw!$H$6:$EZ$2076,MATCH($B114&amp;$D114&amp;$B$6,Raw!$A$6:$A$2076,0),MATCH(E$6,Raw!$H$5:$EZ$5,0)),"-")</f>
        <v>74474</v>
      </c>
      <c r="F114" s="149"/>
      <c r="G114" s="149">
        <f>IFERROR(INDEX(Raw!$H$6:$EZ$2076,MATCH($B114&amp;$D114&amp;$B$6,Raw!$A$6:$A$2076,0),MATCH(G$6,Raw!$H$5:$EZ$5,0))/60/60,"-")</f>
        <v>9952.2413888888877</v>
      </c>
      <c r="H114" s="364">
        <f>IFERROR(INDEX(Raw!$H$6:$EZ$2076,MATCH($B114&amp;$D114&amp;$B$6,Raw!$A$6:$A$2076,0),MATCH(H$6,Raw!$H$5:$EZ$5,0))/60/60/24,"-")</f>
        <v>5.5671296296296302E-3</v>
      </c>
      <c r="I114" s="368">
        <f>IFERROR(INDEX(Raw!$H$6:$EZ$2076,MATCH($B114&amp;$D114&amp;$B$6,Raw!$A$6:$A$2076,0),MATCH(I$6,Raw!$H$5:$EZ$5,0))/60/60/24,"-")</f>
        <v>9.9074074074074082E-3</v>
      </c>
      <c r="J114" s="149"/>
      <c r="K114" s="149">
        <f>IFERROR(INDEX(Raw!$H$6:$EZ$2076,MATCH($B114&amp;$D114&amp;$B$6,Raw!$A$6:$A$2076,0),MATCH(K$6,Raw!$H$5:$EZ$5,0)),"-")</f>
        <v>48479</v>
      </c>
      <c r="L114" s="149"/>
      <c r="M114" s="149">
        <f>IFERROR(INDEX(Raw!$H$6:$EZ$2076,MATCH($B114&amp;$D114&amp;$B$6,Raw!$A$6:$A$2076,0),MATCH(M$6,Raw!$H$5:$EZ$5,0))/60/60,"-")</f>
        <v>7849.6038888888888</v>
      </c>
      <c r="N114" s="364">
        <f>IFERROR(INDEX(Raw!$H$6:$EZ$2076,MATCH($B114&amp;$D114&amp;$B$6,Raw!$A$6:$A$2076,0),MATCH(N$6,Raw!$H$5:$EZ$5,0))/60/60/24,"-")</f>
        <v>6.7476851851851856E-3</v>
      </c>
      <c r="O114" s="365">
        <f>IFERROR(INDEX(Raw!$H$6:$EZ$2076,MATCH($B114&amp;$D114&amp;$B$6,Raw!$A$6:$A$2076,0),MATCH(O$6,Raw!$H$5:$EZ$5,0))/60/60/24,"-")</f>
        <v>1.2222222222222223E-2</v>
      </c>
      <c r="P114" s="149"/>
      <c r="Q114" s="149">
        <f>IFERROR(INDEX(Raw!$H$6:$EZ$2076,MATCH($B114&amp;$D114&amp;$B$6,Raw!$A$6:$A$2076,0),MATCH(Q$6,Raw!$H$5:$EZ$5,0)),"-")</f>
        <v>385197</v>
      </c>
      <c r="R114" s="149"/>
      <c r="S114" s="149">
        <f>IFERROR(INDEX(Raw!$H$6:$EZ$2076,MATCH($B114&amp;$D114&amp;$B$6,Raw!$A$6:$A$2076,0),MATCH(S$6,Raw!$H$5:$EZ$5,0))/60/60,"-")</f>
        <v>197528.08749999999</v>
      </c>
      <c r="T114" s="195">
        <f>IFERROR(INDEX(Raw!$H$6:$EZ$2076,MATCH($B114&amp;$D114&amp;$B$6,Raw!$A$6:$A$2076,0),MATCH(T$6,Raw!$H$5:$EZ$5,0))/60/60/24,"-")</f>
        <v>2.1365740740740741E-2</v>
      </c>
      <c r="U114" s="195">
        <f>IFERROR(INDEX(Raw!$H$6:$EZ$2076,MATCH($B114&amp;$D114&amp;$B$6,Raw!$A$6:$A$2076,0),MATCH(U$6,Raw!$H$5:$EZ$5,0))/60/60/24,"-")</f>
        <v>4.4074074074074071E-2</v>
      </c>
      <c r="V114" s="149"/>
      <c r="W114" s="149">
        <f>IFERROR(INDEX(Raw!$H$6:$EZ$2076,MATCH($B114&amp;$D114&amp;$B$6,Raw!$A$6:$A$2076,0),MATCH(W$6,Raw!$H$5:$EZ$5,0)),"-")</f>
        <v>127406</v>
      </c>
      <c r="X114" s="149"/>
      <c r="Y114" s="149">
        <f>IFERROR(INDEX(Raw!$H$6:$EZ$2076,MATCH($B114&amp;$D114&amp;$B$6,Raw!$A$6:$A$2076,0),MATCH(Y$6,Raw!$H$5:$EZ$5,0))/60/60,"-")</f>
        <v>248194.31222222222</v>
      </c>
      <c r="Z114" s="195">
        <f>IFERROR(INDEX(Raw!$H$6:$EZ$2076,MATCH($B114&amp;$D114&amp;$B$6,Raw!$A$6:$A$2076,0),MATCH(Z$6,Raw!$H$5:$EZ$5,0))/60/60/24,"-")</f>
        <v>8.1168981481481481E-2</v>
      </c>
      <c r="AA114" s="195">
        <f>IFERROR(INDEX(Raw!$H$6:$EZ$2076,MATCH($B114&amp;$D114&amp;$B$6,Raw!$A$6:$A$2076,0),MATCH(AA$6,Raw!$H$5:$EZ$5,0))/60/60/24,"-")</f>
        <v>0.18752314814814816</v>
      </c>
      <c r="AB114" s="149"/>
      <c r="AC114" s="149">
        <f>IFERROR(INDEX(Raw!$H$6:$EZ$2076,MATCH($B114&amp;$D114&amp;$B$6,Raw!$A$6:$A$2076,0),MATCH(AC$6,Raw!$H$5:$EZ$5,0)),"-")</f>
        <v>5394</v>
      </c>
      <c r="AD114" s="149"/>
      <c r="AE114" s="149">
        <f>IFERROR(INDEX(Raw!$H$6:$EZ$2076,MATCH($B114&amp;$D114&amp;$B$6,Raw!$A$6:$A$2076,0),MATCH(AE$6,Raw!$H$5:$EZ$5,0))/60/60,"-")</f>
        <v>13876.032222222222</v>
      </c>
      <c r="AF114" s="195">
        <f>IFERROR(INDEX(Raw!$H$6:$EZ$2076,MATCH($B114&amp;$D114&amp;$B$6,Raw!$A$6:$A$2076,0),MATCH(AF$6,Raw!$H$5:$EZ$5,0))/60/60/24,"-")</f>
        <v>0.10718749999999999</v>
      </c>
      <c r="AG114" s="195">
        <f>IFERROR(INDEX(Raw!$H$6:$EZ$2076,MATCH($B114&amp;$D114&amp;$B$6,Raw!$A$6:$A$2076,0),MATCH(AG$6,Raw!$H$5:$EZ$5,0))/60/60/24,"-")</f>
        <v>0.24938657407407408</v>
      </c>
      <c r="AI114" s="149">
        <f>IFERROR(INDEX(Raw!$H$6:$EZ$2076,MATCH($B114&amp;$D114&amp;$B$6,Raw!$A$6:$A$2076,0),MATCH(AI$6,Raw!$H$5:$EZ$5,0)),"-")</f>
        <v>4959</v>
      </c>
      <c r="AJ114" s="312"/>
      <c r="AK114" s="149">
        <f>IFERROR(INDEX(Raw!$H$6:$EZ$2076,MATCH($B114&amp;$D114&amp;$B$6,Raw!$A$6:$A$2076,0),MATCH(AK$6,Raw!$H$5:$EZ$5,0)),"-")</f>
        <v>6731</v>
      </c>
    </row>
    <row r="115" spans="1:37" s="38" customFormat="1" ht="17.5" x14ac:dyDescent="0.35">
      <c r="A115" s="188">
        <f t="shared" si="24"/>
        <v>45931</v>
      </c>
      <c r="B115" s="145" t="s">
        <v>151</v>
      </c>
      <c r="C115" s="74" t="s">
        <v>137</v>
      </c>
      <c r="D115" s="99" t="s">
        <v>137</v>
      </c>
      <c r="E115" s="149">
        <f>IFERROR(INDEX(Raw!$H$6:$EZ$2076,MATCH($B115&amp;$D115&amp;$B$6,Raw!$A$6:$A$2076,0),MATCH(E$6,Raw!$H$5:$EZ$5,0)),"-")</f>
        <v>81114</v>
      </c>
      <c r="F115" s="149"/>
      <c r="G115" s="149">
        <f>IFERROR(INDEX(Raw!$H$6:$EZ$2076,MATCH($B115&amp;$D115&amp;$B$6,Raw!$A$6:$A$2076,0),MATCH(G$6,Raw!$H$5:$EZ$5,0))/60/60,"-")</f>
        <v>10836.451666666666</v>
      </c>
      <c r="H115" s="364">
        <f>IFERROR(INDEX(Raw!$H$6:$EZ$2076,MATCH($B115&amp;$D115&amp;$B$6,Raw!$A$6:$A$2076,0),MATCH(H$6,Raw!$H$5:$EZ$5,0))/60/60/24,"-")</f>
        <v>5.5671296296296302E-3</v>
      </c>
      <c r="I115" s="368">
        <f>IFERROR(INDEX(Raw!$H$6:$EZ$2076,MATCH($B115&amp;$D115&amp;$B$6,Raw!$A$6:$A$2076,0),MATCH(I$6,Raw!$H$5:$EZ$5,0))/60/60/24,"-")</f>
        <v>9.9305555555555553E-3</v>
      </c>
      <c r="J115" s="149"/>
      <c r="K115" s="149">
        <f>IFERROR(INDEX(Raw!$H$6:$EZ$2076,MATCH($B115&amp;$D115&amp;$B$6,Raw!$A$6:$A$2076,0),MATCH(K$6,Raw!$H$5:$EZ$5,0)),"-")</f>
        <v>52731</v>
      </c>
      <c r="L115" s="149"/>
      <c r="M115" s="149">
        <f>IFERROR(INDEX(Raw!$H$6:$EZ$2076,MATCH($B115&amp;$D115&amp;$B$6,Raw!$A$6:$A$2076,0),MATCH(M$6,Raw!$H$5:$EZ$5,0))/60/60,"-")</f>
        <v>8564.320555555556</v>
      </c>
      <c r="N115" s="364">
        <f>IFERROR(INDEX(Raw!$H$6:$EZ$2076,MATCH($B115&amp;$D115&amp;$B$6,Raw!$A$6:$A$2076,0),MATCH(N$6,Raw!$H$5:$EZ$5,0))/60/60/24,"-")</f>
        <v>6.7708333333333336E-3</v>
      </c>
      <c r="O115" s="365">
        <f>IFERROR(INDEX(Raw!$H$6:$EZ$2076,MATCH($B115&amp;$D115&amp;$B$6,Raw!$A$6:$A$2076,0),MATCH(O$6,Raw!$H$5:$EZ$5,0))/60/60/24,"-")</f>
        <v>1.2210648148148146E-2</v>
      </c>
      <c r="P115" s="149"/>
      <c r="Q115" s="149">
        <f>IFERROR(INDEX(Raw!$H$6:$EZ$2076,MATCH($B115&amp;$D115&amp;$B$6,Raw!$A$6:$A$2076,0),MATCH(Q$6,Raw!$H$5:$EZ$5,0)),"-")</f>
        <v>410046</v>
      </c>
      <c r="R115" s="149"/>
      <c r="S115" s="149">
        <f>IFERROR(INDEX(Raw!$H$6:$EZ$2076,MATCH($B115&amp;$D115&amp;$B$6,Raw!$A$6:$A$2076,0),MATCH(S$6,Raw!$H$5:$EZ$5,0))/60/60,"-")</f>
        <v>222890.40472222221</v>
      </c>
      <c r="T115" s="195">
        <f>IFERROR(INDEX(Raw!$H$6:$EZ$2076,MATCH($B115&amp;$D115&amp;$B$6,Raw!$A$6:$A$2076,0),MATCH(T$6,Raw!$H$5:$EZ$5,0))/60/60/24,"-")</f>
        <v>2.2650462962962966E-2</v>
      </c>
      <c r="U115" s="195">
        <f>IFERROR(INDEX(Raw!$H$6:$EZ$2076,MATCH($B115&amp;$D115&amp;$B$6,Raw!$A$6:$A$2076,0),MATCH(U$6,Raw!$H$5:$EZ$5,0))/60/60/24,"-")</f>
        <v>4.6747685185185184E-2</v>
      </c>
      <c r="V115" s="149"/>
      <c r="W115" s="149">
        <f>IFERROR(INDEX(Raw!$H$6:$EZ$2076,MATCH($B115&amp;$D115&amp;$B$6,Raw!$A$6:$A$2076,0),MATCH(W$6,Raw!$H$5:$EZ$5,0)),"-")</f>
        <v>130052</v>
      </c>
      <c r="X115" s="149"/>
      <c r="Y115" s="149">
        <f>IFERROR(INDEX(Raw!$H$6:$EZ$2076,MATCH($B115&amp;$D115&amp;$B$6,Raw!$A$6:$A$2076,0),MATCH(Y$6,Raw!$H$5:$EZ$5,0))/60/60,"-")</f>
        <v>269312.44</v>
      </c>
      <c r="Z115" s="195">
        <f>IFERROR(INDEX(Raw!$H$6:$EZ$2076,MATCH($B115&amp;$D115&amp;$B$6,Raw!$A$6:$A$2076,0),MATCH(Z$6,Raw!$H$5:$EZ$5,0))/60/60/24,"-")</f>
        <v>8.6284722222222221E-2</v>
      </c>
      <c r="AA115" s="195">
        <f>IFERROR(INDEX(Raw!$H$6:$EZ$2076,MATCH($B115&amp;$D115&amp;$B$6,Raw!$A$6:$A$2076,0),MATCH(AA$6,Raw!$H$5:$EZ$5,0))/60/60/24,"-")</f>
        <v>0.20368055555555556</v>
      </c>
      <c r="AB115" s="149"/>
      <c r="AC115" s="149">
        <f>IFERROR(INDEX(Raw!$H$6:$EZ$2076,MATCH($B115&amp;$D115&amp;$B$6,Raw!$A$6:$A$2076,0),MATCH(AC$6,Raw!$H$5:$EZ$5,0)),"-")</f>
        <v>5553</v>
      </c>
      <c r="AD115" s="149"/>
      <c r="AE115" s="149">
        <f>IFERROR(INDEX(Raw!$H$6:$EZ$2076,MATCH($B115&amp;$D115&amp;$B$6,Raw!$A$6:$A$2076,0),MATCH(AE$6,Raw!$H$5:$EZ$5,0))/60/60,"-")</f>
        <v>14380.716388888888</v>
      </c>
      <c r="AF115" s="195">
        <f>IFERROR(INDEX(Raw!$H$6:$EZ$2076,MATCH($B115&amp;$D115&amp;$B$6,Raw!$A$6:$A$2076,0),MATCH(AF$6,Raw!$H$5:$EZ$5,0))/60/60/24,"-")</f>
        <v>0.10790509259259258</v>
      </c>
      <c r="AG115" s="195">
        <f>IFERROR(INDEX(Raw!$H$6:$EZ$2076,MATCH($B115&amp;$D115&amp;$B$6,Raw!$A$6:$A$2076,0),MATCH(AG$6,Raw!$H$5:$EZ$5,0))/60/60/24,"-")</f>
        <v>0.25871527777777775</v>
      </c>
      <c r="AI115" s="149">
        <f>IFERROR(INDEX(Raw!$H$6:$EZ$2076,MATCH($B115&amp;$D115&amp;$B$6,Raw!$A$6:$A$2076,0),MATCH(AI$6,Raw!$H$5:$EZ$5,0)),"-")</f>
        <v>5312</v>
      </c>
      <c r="AJ115" s="312"/>
      <c r="AK115" s="149">
        <f>IFERROR(INDEX(Raw!$H$6:$EZ$2076,MATCH($B115&amp;$D115&amp;$B$6,Raw!$A$6:$A$2076,0),MATCH(AK$6,Raw!$H$5:$EZ$5,0)),"-")</f>
        <v>6912</v>
      </c>
    </row>
    <row r="116" spans="1:37" s="38" customFormat="1" x14ac:dyDescent="0.25">
      <c r="A116" s="188">
        <f t="shared" si="24"/>
        <v>45962</v>
      </c>
      <c r="B116" s="145" t="s">
        <v>151</v>
      </c>
      <c r="C116" s="74" t="s">
        <v>138</v>
      </c>
      <c r="D116" s="2" t="s">
        <v>138</v>
      </c>
      <c r="E116" s="149">
        <f>IFERROR(INDEX(Raw!$H$6:$EZ$2076,MATCH($B116&amp;$D116&amp;$B$6,Raw!$A$6:$A$2076,0),MATCH(E$6,Raw!$H$5:$EZ$5,0)),"-")</f>
        <v>80426</v>
      </c>
      <c r="F116" s="149"/>
      <c r="G116" s="149">
        <f>IFERROR(INDEX(Raw!$H$6:$EZ$2076,MATCH($B116&amp;$D116&amp;$B$6,Raw!$A$6:$A$2076,0),MATCH(G$6,Raw!$H$5:$EZ$5,0))/60/60,"-")</f>
        <v>10743.189166666667</v>
      </c>
      <c r="H116" s="364">
        <f>IFERROR(INDEX(Raw!$H$6:$EZ$2076,MATCH($B116&amp;$D116&amp;$B$6,Raw!$A$6:$A$2076,0),MATCH(H$6,Raw!$H$5:$EZ$5,0))/60/60/24,"-")</f>
        <v>5.5671296296296302E-3</v>
      </c>
      <c r="I116" s="368">
        <f>IFERROR(INDEX(Raw!$H$6:$EZ$2076,MATCH($B116&amp;$D116&amp;$B$6,Raw!$A$6:$A$2076,0),MATCH(I$6,Raw!$H$5:$EZ$5,0))/60/60/24,"-")</f>
        <v>9.8842592592592576E-3</v>
      </c>
      <c r="J116" s="149"/>
      <c r="K116" s="149">
        <f>IFERROR(INDEX(Raw!$H$6:$EZ$2076,MATCH($B116&amp;$D116&amp;$B$6,Raw!$A$6:$A$2076,0),MATCH(K$6,Raw!$H$5:$EZ$5,0)),"-")</f>
        <v>52743</v>
      </c>
      <c r="L116" s="149"/>
      <c r="M116" s="149">
        <f>IFERROR(INDEX(Raw!$H$6:$EZ$2076,MATCH($B116&amp;$D116&amp;$B$6,Raw!$A$6:$A$2076,0),MATCH(M$6,Raw!$H$5:$EZ$5,0))/60/60,"-")</f>
        <v>8636.94</v>
      </c>
      <c r="N116" s="364">
        <f>IFERROR(INDEX(Raw!$H$6:$EZ$2076,MATCH($B116&amp;$D116&amp;$B$6,Raw!$A$6:$A$2076,0),MATCH(N$6,Raw!$H$5:$EZ$5,0))/60/60/24,"-")</f>
        <v>6.828703703703704E-3</v>
      </c>
      <c r="O116" s="365">
        <f>IFERROR(INDEX(Raw!$H$6:$EZ$2076,MATCH($B116&amp;$D116&amp;$B$6,Raw!$A$6:$A$2076,0),MATCH(O$6,Raw!$H$5:$EZ$5,0))/60/60/24,"-")</f>
        <v>1.230324074074074E-2</v>
      </c>
      <c r="P116" s="149"/>
      <c r="Q116" s="149">
        <f>IFERROR(INDEX(Raw!$H$6:$EZ$2076,MATCH($B116&amp;$D116&amp;$B$6,Raw!$A$6:$A$2076,0),MATCH(Q$6,Raw!$H$5:$EZ$5,0)),"-")</f>
        <v>407266</v>
      </c>
      <c r="R116" s="149"/>
      <c r="S116" s="149">
        <f>IFERROR(INDEX(Raw!$H$6:$EZ$2076,MATCH($B116&amp;$D116&amp;$B$6,Raw!$A$6:$A$2076,0),MATCH(S$6,Raw!$H$5:$EZ$5,0))/60/60,"-")</f>
        <v>222467.39749999999</v>
      </c>
      <c r="T116" s="195">
        <f>IFERROR(INDEX(Raw!$H$6:$EZ$2076,MATCH($B116&amp;$D116&amp;$B$6,Raw!$A$6:$A$2076,0),MATCH(T$6,Raw!$H$5:$EZ$5,0))/60/60/24,"-")</f>
        <v>2.2754629629629628E-2</v>
      </c>
      <c r="U116" s="195">
        <f>IFERROR(INDEX(Raw!$H$6:$EZ$2076,MATCH($B116&amp;$D116&amp;$B$6,Raw!$A$6:$A$2076,0),MATCH(U$6,Raw!$H$5:$EZ$5,0))/60/60/24,"-")</f>
        <v>4.7256944444444442E-2</v>
      </c>
      <c r="V116" s="149"/>
      <c r="W116" s="149">
        <f>IFERROR(INDEX(Raw!$H$6:$EZ$2076,MATCH($B116&amp;$D116&amp;$B$6,Raw!$A$6:$A$2076,0),MATCH(W$6,Raw!$H$5:$EZ$5,0)),"-")</f>
        <v>127080</v>
      </c>
      <c r="X116" s="149"/>
      <c r="Y116" s="149">
        <f>IFERROR(INDEX(Raw!$H$6:$EZ$2076,MATCH($B116&amp;$D116&amp;$B$6,Raw!$A$6:$A$2076,0),MATCH(Y$6,Raw!$H$5:$EZ$5,0))/60/60,"-")</f>
        <v>259133.80972222224</v>
      </c>
      <c r="Z116" s="195">
        <f>IFERROR(INDEX(Raw!$H$6:$EZ$2076,MATCH($B116&amp;$D116&amp;$B$6,Raw!$A$6:$A$2076,0),MATCH(Z$6,Raw!$H$5:$EZ$5,0))/60/60/24,"-")</f>
        <v>8.4965277777777778E-2</v>
      </c>
      <c r="AA116" s="195">
        <f>IFERROR(INDEX(Raw!$H$6:$EZ$2076,MATCH($B116&amp;$D116&amp;$B$6,Raw!$A$6:$A$2076,0),MATCH(AA$6,Raw!$H$5:$EZ$5,0))/60/60/24,"-")</f>
        <v>0.19944444444444442</v>
      </c>
      <c r="AB116" s="149"/>
      <c r="AC116" s="149">
        <f>IFERROR(INDEX(Raw!$H$6:$EZ$2076,MATCH($B116&amp;$D116&amp;$B$6,Raw!$A$6:$A$2076,0),MATCH(AC$6,Raw!$H$5:$EZ$5,0)),"-")</f>
        <v>5434</v>
      </c>
      <c r="AD116" s="149"/>
      <c r="AE116" s="149">
        <f>IFERROR(INDEX(Raw!$H$6:$EZ$2076,MATCH($B116&amp;$D116&amp;$B$6,Raw!$A$6:$A$2076,0),MATCH(AE$6,Raw!$H$5:$EZ$5,0))/60/60,"-")</f>
        <v>16731.014999999999</v>
      </c>
      <c r="AF116" s="195">
        <f>IFERROR(INDEX(Raw!$H$6:$EZ$2076,MATCH($B116&amp;$D116&amp;$B$6,Raw!$A$6:$A$2076,0),MATCH(AF$6,Raw!$H$5:$EZ$5,0))/60/60/24,"-")</f>
        <v>0.12828703703703703</v>
      </c>
      <c r="AG116" s="195">
        <f>IFERROR(INDEX(Raw!$H$6:$EZ$2076,MATCH($B116&amp;$D116&amp;$B$6,Raw!$A$6:$A$2076,0),MATCH(AG$6,Raw!$H$5:$EZ$5,0))/60/60/24,"-")</f>
        <v>0.2565972222222222</v>
      </c>
      <c r="AI116" s="149">
        <f>IFERROR(INDEX(Raw!$H$6:$EZ$2076,MATCH($B116&amp;$D116&amp;$B$6,Raw!$A$6:$A$2076,0),MATCH(AI$6,Raw!$H$5:$EZ$5,0)),"-")</f>
        <v>4965</v>
      </c>
      <c r="AJ116" s="312"/>
      <c r="AK116" s="149">
        <f>IFERROR(INDEX(Raw!$H$6:$EZ$2076,MATCH($B116&amp;$D116&amp;$B$6,Raw!$A$6:$A$2076,0),MATCH(AK$6,Raw!$H$5:$EZ$5,0)),"-")</f>
        <v>6722</v>
      </c>
    </row>
    <row r="117" spans="1:37" s="38" customFormat="1" x14ac:dyDescent="0.25">
      <c r="A117" s="188">
        <f t="shared" si="24"/>
        <v>45992</v>
      </c>
      <c r="B117" s="145" t="s">
        <v>151</v>
      </c>
      <c r="C117" s="74" t="s">
        <v>139</v>
      </c>
      <c r="D117" s="95" t="s">
        <v>139</v>
      </c>
      <c r="E117" s="149">
        <f>IFERROR(INDEX(Raw!$H$6:$EZ$2076,MATCH($B117&amp;$D117&amp;$B$6,Raw!$A$6:$A$2076,0),MATCH(E$6,Raw!$H$5:$EZ$5,0)),"-")</f>
        <v>85557</v>
      </c>
      <c r="F117" s="149"/>
      <c r="G117" s="149">
        <f>IFERROR(INDEX(Raw!$H$6:$EZ$2076,MATCH($B117&amp;$D117&amp;$B$6,Raw!$A$6:$A$2076,0),MATCH(G$6,Raw!$H$5:$EZ$5,0))/60/60,"-")</f>
        <v>11386.883055555554</v>
      </c>
      <c r="H117" s="364">
        <f>IFERROR(INDEX(Raw!$H$6:$EZ$2076,MATCH($B117&amp;$D117&amp;$B$6,Raw!$A$6:$A$2076,0),MATCH(H$6,Raw!$H$5:$EZ$5,0))/60/60/24,"-")</f>
        <v>5.5439814814814822E-3</v>
      </c>
      <c r="I117" s="368">
        <f>IFERROR(INDEX(Raw!$H$6:$EZ$2076,MATCH($B117&amp;$D117&amp;$B$6,Raw!$A$6:$A$2076,0),MATCH(I$6,Raw!$H$5:$EZ$5,0))/60/60/24,"-")</f>
        <v>9.8842592592592576E-3</v>
      </c>
      <c r="J117" s="149"/>
      <c r="K117" s="149">
        <f>IFERROR(INDEX(Raw!$H$6:$EZ$2076,MATCH($B117&amp;$D117&amp;$B$6,Raw!$A$6:$A$2076,0),MATCH(K$6,Raw!$H$5:$EZ$5,0)),"-")</f>
        <v>55333</v>
      </c>
      <c r="L117" s="149"/>
      <c r="M117" s="149">
        <f>IFERROR(INDEX(Raw!$H$6:$EZ$2076,MATCH($B117&amp;$D117&amp;$B$6,Raw!$A$6:$A$2076,0),MATCH(M$6,Raw!$H$5:$EZ$5,0))/60/60,"-")</f>
        <v>8982.7733333333344</v>
      </c>
      <c r="N117" s="364">
        <f>IFERROR(INDEX(Raw!$H$6:$EZ$2076,MATCH($B117&amp;$D117&amp;$B$6,Raw!$A$6:$A$2076,0),MATCH(N$6,Raw!$H$5:$EZ$5,0))/60/60/24,"-")</f>
        <v>6.7592592592592591E-3</v>
      </c>
      <c r="O117" s="365">
        <f>IFERROR(INDEX(Raw!$H$6:$EZ$2076,MATCH($B117&amp;$D117&amp;$B$6,Raw!$A$6:$A$2076,0),MATCH(O$6,Raw!$H$5:$EZ$5,0))/60/60/24,"-")</f>
        <v>1.2164351851851852E-2</v>
      </c>
      <c r="P117" s="149"/>
      <c r="Q117" s="149">
        <f>IFERROR(INDEX(Raw!$H$6:$EZ$2076,MATCH($B117&amp;$D117&amp;$B$6,Raw!$A$6:$A$2076,0),MATCH(Q$6,Raw!$H$5:$EZ$5,0)),"-")</f>
        <v>429427</v>
      </c>
      <c r="R117" s="149"/>
      <c r="S117" s="149">
        <f>IFERROR(INDEX(Raw!$H$6:$EZ$2076,MATCH($B117&amp;$D117&amp;$B$6,Raw!$A$6:$A$2076,0),MATCH(S$6,Raw!$H$5:$EZ$5,0))/60/60,"-")</f>
        <v>234135.72138888889</v>
      </c>
      <c r="T117" s="195">
        <f>IFERROR(INDEX(Raw!$H$6:$EZ$2076,MATCH($B117&amp;$D117&amp;$B$6,Raw!$A$6:$A$2076,0),MATCH(T$6,Raw!$H$5:$EZ$5,0))/60/60/24,"-")</f>
        <v>2.2719907407407411E-2</v>
      </c>
      <c r="U117" s="195">
        <f>IFERROR(INDEX(Raw!$H$6:$EZ$2076,MATCH($B117&amp;$D117&amp;$B$6,Raw!$A$6:$A$2076,0),MATCH(U$6,Raw!$H$5:$EZ$5,0))/60/60/24,"-")</f>
        <v>4.777777777777778E-2</v>
      </c>
      <c r="V117" s="149"/>
      <c r="W117" s="149">
        <f>IFERROR(INDEX(Raw!$H$6:$EZ$2076,MATCH($B117&amp;$D117&amp;$B$6,Raw!$A$6:$A$2076,0),MATCH(W$6,Raw!$H$5:$EZ$5,0)),"-")</f>
        <v>133082</v>
      </c>
      <c r="X117" s="149"/>
      <c r="Y117" s="149">
        <f>IFERROR(INDEX(Raw!$H$6:$EZ$2076,MATCH($B117&amp;$D117&amp;$B$6,Raw!$A$6:$A$2076,0),MATCH(Y$6,Raw!$H$5:$EZ$5,0))/60/60,"-")</f>
        <v>269041.34638888889</v>
      </c>
      <c r="Z117" s="195">
        <f>IFERROR(INDEX(Raw!$H$6:$EZ$2076,MATCH($B117&amp;$D117&amp;$B$6,Raw!$A$6:$A$2076,0),MATCH(Z$6,Raw!$H$5:$EZ$5,0))/60/60/24,"-")</f>
        <v>8.4236111111111109E-2</v>
      </c>
      <c r="AA117" s="195">
        <f>IFERROR(INDEX(Raw!$H$6:$EZ$2076,MATCH($B117&amp;$D117&amp;$B$6,Raw!$A$6:$A$2076,0),MATCH(AA$6,Raw!$H$5:$EZ$5,0))/60/60/24,"-")</f>
        <v>0.20032407407407404</v>
      </c>
      <c r="AB117" s="149"/>
      <c r="AC117" s="149">
        <f>IFERROR(INDEX(Raw!$H$6:$EZ$2076,MATCH($B117&amp;$D117&amp;$B$6,Raw!$A$6:$A$2076,0),MATCH(AC$6,Raw!$H$5:$EZ$5,0)),"-")</f>
        <v>5880</v>
      </c>
      <c r="AD117" s="149"/>
      <c r="AE117" s="149">
        <f>IFERROR(INDEX(Raw!$H$6:$EZ$2076,MATCH($B117&amp;$D117&amp;$B$6,Raw!$A$6:$A$2076,0),MATCH(AE$6,Raw!$H$5:$EZ$5,0))/60/60,"-")</f>
        <v>14663.714444444446</v>
      </c>
      <c r="AF117" s="195">
        <f>IFERROR(INDEX(Raw!$H$6:$EZ$2076,MATCH($B117&amp;$D117&amp;$B$6,Raw!$A$6:$A$2076,0),MATCH(AF$6,Raw!$H$5:$EZ$5,0))/60/60/24,"-")</f>
        <v>0.10391203703703704</v>
      </c>
      <c r="AG117" s="195">
        <f>IFERROR(INDEX(Raw!$H$6:$EZ$2076,MATCH($B117&amp;$D117&amp;$B$6,Raw!$A$6:$A$2076,0),MATCH(AG$6,Raw!$H$5:$EZ$5,0))/60/60/24,"-")</f>
        <v>0.24232638888888888</v>
      </c>
      <c r="AI117" s="149">
        <f>IFERROR(INDEX(Raw!$H$6:$EZ$2076,MATCH($B117&amp;$D117&amp;$B$6,Raw!$A$6:$A$2076,0),MATCH(AI$6,Raw!$H$5:$EZ$5,0)),"-")</f>
        <v>5310</v>
      </c>
      <c r="AJ117" s="312"/>
      <c r="AK117" s="149">
        <f>IFERROR(INDEX(Raw!$H$6:$EZ$2076,MATCH($B117&amp;$D117&amp;$B$6,Raw!$A$6:$A$2076,0),MATCH(AK$6,Raw!$H$5:$EZ$5,0)),"-")</f>
        <v>7001</v>
      </c>
    </row>
    <row r="118" spans="1:37" s="38" customFormat="1" ht="17.5" x14ac:dyDescent="0.35">
      <c r="A118" s="188">
        <f t="shared" si="24"/>
        <v>46023</v>
      </c>
      <c r="B118" s="145" t="s">
        <v>151</v>
      </c>
      <c r="C118" s="74" t="s">
        <v>140</v>
      </c>
      <c r="D118" s="99" t="s">
        <v>140</v>
      </c>
      <c r="E118" s="149">
        <f>IFERROR(INDEX(Raw!$H$6:$EZ$2076,MATCH($B118&amp;$D118&amp;$B$6,Raw!$A$6:$A$2076,0),MATCH(E$6,Raw!$H$5:$EZ$5,0)),"-")</f>
        <v>82592</v>
      </c>
      <c r="F118" s="149"/>
      <c r="G118" s="149">
        <f>IFERROR(INDEX(Raw!$H$6:$EZ$2076,MATCH($B118&amp;$D118&amp;$B$6,Raw!$A$6:$A$2076,0),MATCH(G$6,Raw!$H$5:$EZ$5,0))/60/60,"-")</f>
        <v>11179.672777777778</v>
      </c>
      <c r="H118" s="364">
        <f>IFERROR(INDEX(Raw!$H$6:$EZ$2076,MATCH($B118&amp;$D118&amp;$B$6,Raw!$A$6:$A$2076,0),MATCH(H$6,Raw!$H$5:$EZ$5,0))/60/60/24,"-")</f>
        <v>5.6365740740740742E-3</v>
      </c>
      <c r="I118" s="368">
        <f>IFERROR(INDEX(Raw!$H$6:$EZ$2076,MATCH($B118&amp;$D118&amp;$B$6,Raw!$A$6:$A$2076,0),MATCH(I$6,Raw!$H$5:$EZ$5,0))/60/60/24,"-")</f>
        <v>1.0034722222222221E-2</v>
      </c>
      <c r="J118" s="149"/>
      <c r="K118" s="149">
        <f>IFERROR(INDEX(Raw!$H$6:$EZ$2076,MATCH($B118&amp;$D118&amp;$B$6,Raw!$A$6:$A$2076,0),MATCH(K$6,Raw!$H$5:$EZ$5,0)),"-")</f>
        <v>52636</v>
      </c>
      <c r="L118" s="149"/>
      <c r="M118" s="149">
        <f>IFERROR(INDEX(Raw!$H$6:$EZ$2076,MATCH($B118&amp;$D118&amp;$B$6,Raw!$A$6:$A$2076,0),MATCH(M$6,Raw!$H$5:$EZ$5,0))/60/60,"-")</f>
        <v>8773.9772222222218</v>
      </c>
      <c r="N118" s="364">
        <f>IFERROR(INDEX(Raw!$H$6:$EZ$2076,MATCH($B118&amp;$D118&amp;$B$6,Raw!$A$6:$A$2076,0),MATCH(N$6,Raw!$H$5:$EZ$5,0))/60/60/24,"-")</f>
        <v>6.9444444444444441E-3</v>
      </c>
      <c r="O118" s="365">
        <f>IFERROR(INDEX(Raw!$H$6:$EZ$2076,MATCH($B118&amp;$D118&amp;$B$6,Raw!$A$6:$A$2076,0),MATCH(O$6,Raw!$H$5:$EZ$5,0))/60/60/24,"-")</f>
        <v>1.2569444444444446E-2</v>
      </c>
      <c r="P118" s="149"/>
      <c r="Q118" s="149">
        <f>IFERROR(INDEX(Raw!$H$6:$EZ$2076,MATCH($B118&amp;$D118&amp;$B$6,Raw!$A$6:$A$2076,0),MATCH(Q$6,Raw!$H$5:$EZ$5,0)),"-")</f>
        <v>429192</v>
      </c>
      <c r="R118" s="149"/>
      <c r="S118" s="149">
        <f>IFERROR(INDEX(Raw!$H$6:$EZ$2076,MATCH($B118&amp;$D118&amp;$B$6,Raw!$A$6:$A$2076,0),MATCH(S$6,Raw!$H$5:$EZ$5,0))/60/60,"-")</f>
        <v>250880.50583333333</v>
      </c>
      <c r="T118" s="195">
        <f>IFERROR(INDEX(Raw!$H$6:$EZ$2076,MATCH($B118&amp;$D118&amp;$B$6,Raw!$A$6:$A$2076,0),MATCH(T$6,Raw!$H$5:$EZ$5,0))/60/60/24,"-")</f>
        <v>2.4351851851851857E-2</v>
      </c>
      <c r="U118" s="195">
        <f>IFERROR(INDEX(Raw!$H$6:$EZ$2076,MATCH($B118&amp;$D118&amp;$B$6,Raw!$A$6:$A$2076,0),MATCH(U$6,Raw!$H$5:$EZ$5,0))/60/60/24,"-")</f>
        <v>5.1307870370370379E-2</v>
      </c>
      <c r="V118" s="149"/>
      <c r="W118" s="149">
        <f>IFERROR(INDEX(Raw!$H$6:$EZ$2076,MATCH($B118&amp;$D118&amp;$B$6,Raw!$A$6:$A$2076,0),MATCH(W$6,Raw!$H$5:$EZ$5,0)),"-")</f>
        <v>128902</v>
      </c>
      <c r="X118" s="149"/>
      <c r="Y118" s="149">
        <f>IFERROR(INDEX(Raw!$H$6:$EZ$2076,MATCH($B118&amp;$D118&amp;$B$6,Raw!$A$6:$A$2076,0),MATCH(Y$6,Raw!$H$5:$EZ$5,0))/60/60,"-")</f>
        <v>281232.83194444445</v>
      </c>
      <c r="Z118" s="195">
        <f>IFERROR(INDEX(Raw!$H$6:$EZ$2076,MATCH($B118&amp;$D118&amp;$B$6,Raw!$A$6:$A$2076,0),MATCH(Z$6,Raw!$H$5:$EZ$5,0))/60/60/24,"-")</f>
        <v>9.0902777777777777E-2</v>
      </c>
      <c r="AA118" s="195">
        <f>IFERROR(INDEX(Raw!$H$6:$EZ$2076,MATCH($B118&amp;$D118&amp;$B$6,Raw!$A$6:$A$2076,0),MATCH(AA$6,Raw!$H$5:$EZ$5,0))/60/60/24,"-")</f>
        <v>0.20982638888888885</v>
      </c>
      <c r="AB118" s="149"/>
      <c r="AC118" s="149">
        <f>IFERROR(INDEX(Raw!$H$6:$EZ$2076,MATCH($B118&amp;$D118&amp;$B$6,Raw!$A$6:$A$2076,0),MATCH(AC$6,Raw!$H$5:$EZ$5,0)),"-")</f>
        <v>5942</v>
      </c>
      <c r="AD118" s="149"/>
      <c r="AE118" s="149">
        <f>IFERROR(INDEX(Raw!$H$6:$EZ$2076,MATCH($B118&amp;$D118&amp;$B$6,Raw!$A$6:$A$2076,0),MATCH(AE$6,Raw!$H$5:$EZ$5,0))/60/60,"-")</f>
        <v>16413.72722222222</v>
      </c>
      <c r="AF118" s="195">
        <f>IFERROR(INDEX(Raw!$H$6:$EZ$2076,MATCH($B118&amp;$D118&amp;$B$6,Raw!$A$6:$A$2076,0),MATCH(AF$6,Raw!$H$5:$EZ$5,0))/60/60/24,"-")</f>
        <v>0.11509259259259258</v>
      </c>
      <c r="AG118" s="195">
        <f>IFERROR(INDEX(Raw!$H$6:$EZ$2076,MATCH($B118&amp;$D118&amp;$B$6,Raw!$A$6:$A$2076,0),MATCH(AG$6,Raw!$H$5:$EZ$5,0))/60/60/24,"-")</f>
        <v>0.27619212962962963</v>
      </c>
      <c r="AI118" s="149" t="str">
        <f>IFERROR(INDEX(Raw!$H$6:$EZ$2076,MATCH($B118&amp;$D118&amp;$B$6,Raw!$A$6:$A$2076,0),MATCH(AI$6,Raw!$H$5:$EZ$5,0)),"-")</f>
        <v>-</v>
      </c>
      <c r="AJ118" s="312"/>
      <c r="AK118" s="149">
        <f>IFERROR(INDEX(Raw!$H$6:$EZ$2076,MATCH($B118&amp;$D118&amp;$B$6,Raw!$A$6:$A$2076,0),MATCH(AK$6,Raw!$H$5:$EZ$5,0)),"-")</f>
        <v>6749</v>
      </c>
    </row>
    <row r="119" spans="1:37" s="38" customFormat="1" x14ac:dyDescent="0.25">
      <c r="A119" s="188">
        <f t="shared" si="24"/>
        <v>46054</v>
      </c>
      <c r="B119" s="145" t="s">
        <v>151</v>
      </c>
      <c r="C119" s="74" t="s">
        <v>141</v>
      </c>
      <c r="D119" s="2" t="s">
        <v>141</v>
      </c>
      <c r="E119" s="149">
        <f>IFERROR(INDEX(Raw!$H$6:$EZ$2076,MATCH($B119&amp;$D119&amp;$B$6,Raw!$A$6:$A$2076,0),MATCH(E$6,Raw!$H$5:$EZ$5,0)),"-")</f>
        <v>70938</v>
      </c>
      <c r="F119" s="149"/>
      <c r="G119" s="149">
        <f>IFERROR(INDEX(Raw!$H$6:$EZ$2076,MATCH($B119&amp;$D119&amp;$B$6,Raw!$A$6:$A$2076,0),MATCH(G$6,Raw!$H$5:$EZ$5,0))/60/60,"-")</f>
        <v>9264.5625</v>
      </c>
      <c r="H119" s="364">
        <f>IFERROR(INDEX(Raw!$H$6:$EZ$2076,MATCH($B119&amp;$D119&amp;$B$6,Raw!$A$6:$A$2076,0),MATCH(H$6,Raw!$H$5:$EZ$5,0))/60/60/24,"-")</f>
        <v>5.4398148148148149E-3</v>
      </c>
      <c r="I119" s="368">
        <f>IFERROR(INDEX(Raw!$H$6:$EZ$2076,MATCH($B119&amp;$D119&amp;$B$6,Raw!$A$6:$A$2076,0),MATCH(I$6,Raw!$H$5:$EZ$5,0))/60/60/24,"-")</f>
        <v>9.7106481481481471E-3</v>
      </c>
      <c r="J119" s="149"/>
      <c r="K119" s="149">
        <f>IFERROR(INDEX(Raw!$H$6:$EZ$2076,MATCH($B119&amp;$D119&amp;$B$6,Raw!$A$6:$A$2076,0),MATCH(K$6,Raw!$H$5:$EZ$5,0)),"-")</f>
        <v>45516</v>
      </c>
      <c r="L119" s="149"/>
      <c r="M119" s="149">
        <f>IFERROR(INDEX(Raw!$H$6:$EZ$2076,MATCH($B119&amp;$D119&amp;$B$6,Raw!$A$6:$A$2076,0),MATCH(M$6,Raw!$H$5:$EZ$5,0))/60/60,"-")</f>
        <v>7292.8527777777781</v>
      </c>
      <c r="N119" s="364">
        <f>IFERROR(INDEX(Raw!$H$6:$EZ$2076,MATCH($B119&amp;$D119&amp;$B$6,Raw!$A$6:$A$2076,0),MATCH(N$6,Raw!$H$5:$EZ$5,0))/60/60/24,"-")</f>
        <v>6.6782407407407415E-3</v>
      </c>
      <c r="O119" s="365">
        <f>IFERROR(INDEX(Raw!$H$6:$EZ$2076,MATCH($B119&amp;$D119&amp;$B$6,Raw!$A$6:$A$2076,0),MATCH(O$6,Raw!$H$5:$EZ$5,0))/60/60/24,"-")</f>
        <v>1.2002314814814815E-2</v>
      </c>
      <c r="P119" s="149"/>
      <c r="Q119" s="149">
        <f>IFERROR(INDEX(Raw!$H$6:$EZ$2076,MATCH($B119&amp;$D119&amp;$B$6,Raw!$A$6:$A$2076,0),MATCH(Q$6,Raw!$H$5:$EZ$5,0)),"-")</f>
        <v>372003</v>
      </c>
      <c r="R119" s="149"/>
      <c r="S119" s="149">
        <f>IFERROR(INDEX(Raw!$H$6:$EZ$2076,MATCH($B119&amp;$D119&amp;$B$6,Raw!$A$6:$A$2076,0),MATCH(S$6,Raw!$H$5:$EZ$5,0))/60/60,"-")</f>
        <v>179481.77722222221</v>
      </c>
      <c r="T119" s="195">
        <f>IFERROR(INDEX(Raw!$H$6:$EZ$2076,MATCH($B119&amp;$D119&amp;$B$6,Raw!$A$6:$A$2076,0),MATCH(T$6,Raw!$H$5:$EZ$5,0))/60/60/24,"-")</f>
        <v>2.0104166666666666E-2</v>
      </c>
      <c r="U119" s="195">
        <f>IFERROR(INDEX(Raw!$H$6:$EZ$2076,MATCH($B119&amp;$D119&amp;$B$6,Raw!$A$6:$A$2076,0),MATCH(U$6,Raw!$H$5:$EZ$5,0))/60/60/24,"-")</f>
        <v>4.130787037037037E-2</v>
      </c>
      <c r="V119" s="149"/>
      <c r="W119" s="149">
        <f>IFERROR(INDEX(Raw!$H$6:$EZ$2076,MATCH($B119&amp;$D119&amp;$B$6,Raw!$A$6:$A$2076,0),MATCH(W$6,Raw!$H$5:$EZ$5,0)),"-")</f>
        <v>122713</v>
      </c>
      <c r="X119" s="149"/>
      <c r="Y119" s="149">
        <f>IFERROR(INDEX(Raw!$H$6:$EZ$2076,MATCH($B119&amp;$D119&amp;$B$6,Raw!$A$6:$A$2076,0),MATCH(Y$6,Raw!$H$5:$EZ$5,0))/60/60,"-")</f>
        <v>209419.31277777778</v>
      </c>
      <c r="Z119" s="195">
        <f>IFERROR(INDEX(Raw!$H$6:$EZ$2076,MATCH($B119&amp;$D119&amp;$B$6,Raw!$A$6:$A$2076,0),MATCH(Z$6,Raw!$H$5:$EZ$5,0))/60/60/24,"-")</f>
        <v>7.1111111111111111E-2</v>
      </c>
      <c r="AA119" s="195">
        <f>IFERROR(INDEX(Raw!$H$6:$EZ$2076,MATCH($B119&amp;$D119&amp;$B$6,Raw!$A$6:$A$2076,0),MATCH(AA$6,Raw!$H$5:$EZ$5,0))/60/60/24,"-")</f>
        <v>0.16145833333333334</v>
      </c>
      <c r="AB119" s="149"/>
      <c r="AC119" s="149">
        <f>IFERROR(INDEX(Raw!$H$6:$EZ$2076,MATCH($B119&amp;$D119&amp;$B$6,Raw!$A$6:$A$2076,0),MATCH(AC$6,Raw!$H$5:$EZ$5,0)),"-")</f>
        <v>5683</v>
      </c>
      <c r="AD119" s="149"/>
      <c r="AE119" s="149">
        <f>IFERROR(INDEX(Raw!$H$6:$EZ$2076,MATCH($B119&amp;$D119&amp;$B$6,Raw!$A$6:$A$2076,0),MATCH(AE$6,Raw!$H$5:$EZ$5,0))/60/60,"-")</f>
        <v>13088.057222222222</v>
      </c>
      <c r="AF119" s="195">
        <f>IFERROR(INDEX(Raw!$H$6:$EZ$2076,MATCH($B119&amp;$D119&amp;$B$6,Raw!$A$6:$A$2076,0),MATCH(AF$6,Raw!$H$5:$EZ$5,0))/60/60/24,"-")</f>
        <v>9.5960648148148142E-2</v>
      </c>
      <c r="AG119" s="195">
        <f>IFERROR(INDEX(Raw!$H$6:$EZ$2076,MATCH($B119&amp;$D119&amp;$B$6,Raw!$A$6:$A$2076,0),MATCH(AG$6,Raw!$H$5:$EZ$5,0))/60/60/24,"-")</f>
        <v>0.22699074074074074</v>
      </c>
      <c r="AI119" s="149" t="str">
        <f>IFERROR(INDEX(Raw!$H$6:$EZ$2076,MATCH($B119&amp;$D119&amp;$B$6,Raw!$A$6:$A$2076,0),MATCH(AI$6,Raw!$H$5:$EZ$5,0)),"-")</f>
        <v>-</v>
      </c>
      <c r="AJ119" s="312"/>
      <c r="AK119" s="149">
        <f>IFERROR(INDEX(Raw!$H$6:$EZ$2076,MATCH($B119&amp;$D119&amp;$B$6,Raw!$A$6:$A$2076,0),MATCH(AK$6,Raw!$H$5:$EZ$5,0)),"-")</f>
        <v>6261</v>
      </c>
    </row>
    <row r="120" spans="1:37" s="38" customFormat="1" x14ac:dyDescent="0.25">
      <c r="A120" s="188">
        <f t="shared" si="24"/>
        <v>46082</v>
      </c>
      <c r="B120" s="147" t="s">
        <v>151</v>
      </c>
      <c r="C120" s="97" t="s">
        <v>142</v>
      </c>
      <c r="D120" s="95" t="s">
        <v>142</v>
      </c>
      <c r="E120" s="152">
        <f>IFERROR(INDEX(Raw!$H$6:$EZ$2076,MATCH($B120&amp;$D120&amp;$B$6,Raw!$A$6:$A$2076,0),MATCH(E$6,Raw!$H$5:$EZ$5,0)),"-")</f>
        <v>78290</v>
      </c>
      <c r="F120" s="152"/>
      <c r="G120" s="152">
        <f>IFERROR(INDEX(Raw!$H$6:$EZ$2076,MATCH($B120&amp;$D120&amp;$B$6,Raw!$A$6:$A$2076,0),MATCH(G$6,Raw!$H$5:$EZ$5,0))/60/60,"-")</f>
        <v>10131.862499999999</v>
      </c>
      <c r="H120" s="369">
        <f>IFERROR(INDEX(Raw!$H$6:$EZ$2076,MATCH($B120&amp;$D120&amp;$B$6,Raw!$A$6:$A$2076,0),MATCH(H$6,Raw!$H$5:$EZ$5,0))/60/60/24,"-")</f>
        <v>5.3935185185185188E-3</v>
      </c>
      <c r="I120" s="370">
        <f>IFERROR(INDEX(Raw!$H$6:$EZ$2076,MATCH($B120&amp;$D120&amp;$B$6,Raw!$A$6:$A$2076,0),MATCH(I$6,Raw!$H$5:$EZ$5,0))/60/60/24,"-")</f>
        <v>9.571759259259259E-3</v>
      </c>
      <c r="J120" s="149"/>
      <c r="K120" s="152">
        <f>IFERROR(INDEX(Raw!$H$6:$EZ$2076,MATCH($B120&amp;$D120&amp;$B$6,Raw!$A$6:$A$2076,0),MATCH(K$6,Raw!$H$5:$EZ$5,0)),"-")</f>
        <v>50120</v>
      </c>
      <c r="L120" s="152"/>
      <c r="M120" s="152">
        <f>IFERROR(INDEX(Raw!$H$6:$EZ$2076,MATCH($B120&amp;$D120&amp;$B$6,Raw!$A$6:$A$2076,0),MATCH(M$6,Raw!$H$5:$EZ$5,0))/60/60,"-")</f>
        <v>7826.5966666666664</v>
      </c>
      <c r="N120" s="369">
        <f>IFERROR(INDEX(Raw!$H$6:$EZ$2076,MATCH($B120&amp;$D120&amp;$B$6,Raw!$A$6:$A$2076,0),MATCH(N$6,Raw!$H$5:$EZ$5,0))/60/60/24,"-")</f>
        <v>6.5046296296296302E-3</v>
      </c>
      <c r="O120" s="370">
        <f>IFERROR(INDEX(Raw!$H$6:$EZ$2076,MATCH($B120&amp;$D120&amp;$B$6,Raw!$A$6:$A$2076,0),MATCH(O$6,Raw!$H$5:$EZ$5,0))/60/60/24,"-")</f>
        <v>1.1597222222222222E-2</v>
      </c>
      <c r="P120" s="149"/>
      <c r="Q120" s="152">
        <f>IFERROR(INDEX(Raw!$H$6:$EZ$2076,MATCH($B120&amp;$D120&amp;$B$6,Raw!$A$6:$A$2076,0),MATCH(Q$6,Raw!$H$5:$EZ$5,0)),"-")</f>
        <v>403681</v>
      </c>
      <c r="R120" s="149"/>
      <c r="S120" s="152">
        <f>IFERROR(INDEX(Raw!$H$6:$EZ$2076,MATCH($B120&amp;$D120&amp;$B$6,Raw!$A$6:$A$2076,0),MATCH(S$6,Raw!$H$5:$EZ$5,0))/60/60,"-")</f>
        <v>177031.63861111112</v>
      </c>
      <c r="T120" s="255">
        <f>IFERROR(INDEX(Raw!$H$6:$EZ$2076,MATCH($B120&amp;$D120&amp;$B$6,Raw!$A$6:$A$2076,0),MATCH(T$6,Raw!$H$5:$EZ$5,0))/60/60/24,"-")</f>
        <v>1.8275462962962962E-2</v>
      </c>
      <c r="U120" s="255">
        <f>IFERROR(INDEX(Raw!$H$6:$EZ$2076,MATCH($B120&amp;$D120&amp;$B$6,Raw!$A$6:$A$2076,0),MATCH(U$6,Raw!$H$5:$EZ$5,0))/60/60/24,"-")</f>
        <v>3.7037037037037042E-2</v>
      </c>
      <c r="V120" s="149"/>
      <c r="W120" s="152">
        <f>IFERROR(INDEX(Raw!$H$6:$EZ$2076,MATCH($B120&amp;$D120&amp;$B$6,Raw!$A$6:$A$2076,0),MATCH(W$6,Raw!$H$5:$EZ$5,0)),"-")</f>
        <v>140780</v>
      </c>
      <c r="X120" s="152"/>
      <c r="Y120" s="152">
        <f>IFERROR(INDEX(Raw!$H$6:$EZ$2076,MATCH($B120&amp;$D120&amp;$B$6,Raw!$A$6:$A$2076,0),MATCH(Y$6,Raw!$H$5:$EZ$5,0))/60/60,"-")</f>
        <v>215485.49027777778</v>
      </c>
      <c r="Z120" s="255">
        <f>IFERROR(INDEX(Raw!$H$6:$EZ$2076,MATCH($B120&amp;$D120&amp;$B$6,Raw!$A$6:$A$2076,0),MATCH(Z$6,Raw!$H$5:$EZ$5,0))/60/60/24,"-")</f>
        <v>6.3773148148148148E-2</v>
      </c>
      <c r="AA120" s="255">
        <f>IFERROR(INDEX(Raw!$H$6:$EZ$2076,MATCH($B120&amp;$D120&amp;$B$6,Raw!$A$6:$A$2076,0),MATCH(AA$6,Raw!$H$5:$EZ$5,0))/60/60/24,"-")</f>
        <v>0.14509259259259258</v>
      </c>
      <c r="AB120" s="149"/>
      <c r="AC120" s="152">
        <f>IFERROR(INDEX(Raw!$H$6:$EZ$2076,MATCH($B120&amp;$D120&amp;$B$6,Raw!$A$6:$A$2076,0),MATCH(AC$6,Raw!$H$5:$EZ$5,0)),"-")</f>
        <v>6253</v>
      </c>
      <c r="AD120" s="152"/>
      <c r="AE120" s="152">
        <f>IFERROR(INDEX(Raw!$H$6:$EZ$2076,MATCH($B120&amp;$D120&amp;$B$6,Raw!$A$6:$A$2076,0),MATCH(AE$6,Raw!$H$5:$EZ$5,0))/60/60,"-")</f>
        <v>12826.213333333335</v>
      </c>
      <c r="AF120" s="255">
        <f>IFERROR(INDEX(Raw!$H$6:$EZ$2076,MATCH($B120&amp;$D120&amp;$B$6,Raw!$A$6:$A$2076,0),MATCH(AF$6,Raw!$H$5:$EZ$5,0))/60/60/24,"-")</f>
        <v>8.5462962962962963E-2</v>
      </c>
      <c r="AG120" s="255">
        <f>IFERROR(INDEX(Raw!$H$6:$EZ$2076,MATCH($B120&amp;$D120&amp;$B$6,Raw!$A$6:$A$2076,0),MATCH(AG$6,Raw!$H$5:$EZ$5,0))/60/60/24,"-")</f>
        <v>0.18674768518518522</v>
      </c>
      <c r="AI120" s="152" t="str">
        <f>IFERROR(INDEX(Raw!$H$6:$EZ$2076,MATCH($B120&amp;$D120&amp;$B$6,Raw!$A$6:$A$2076,0),MATCH(AI$6,Raw!$H$5:$EZ$5,0)),"-")</f>
        <v>-</v>
      </c>
      <c r="AJ120" s="312"/>
      <c r="AK120" s="152">
        <f>IFERROR(INDEX(Raw!$H$6:$EZ$2076,MATCH($B120&amp;$D120&amp;$B$6,Raw!$A$6:$A$2076,0),MATCH(AK$6,Raw!$H$5:$EZ$5,0)),"-")</f>
        <v>6850</v>
      </c>
    </row>
    <row r="121" spans="1:37" s="38" customFormat="1" ht="17.5" x14ac:dyDescent="0.35">
      <c r="A121" s="188">
        <f t="shared" si="24"/>
        <v>46113</v>
      </c>
      <c r="B121" s="55" t="s">
        <v>1060</v>
      </c>
      <c r="C121" s="74" t="s">
        <v>143</v>
      </c>
      <c r="D121" s="101" t="s">
        <v>143</v>
      </c>
      <c r="E121" s="149">
        <f>IFERROR(INDEX(Raw!$H$6:$EZ$2076,MATCH($B121&amp;$D121&amp;$B$6,Raw!$A$6:$A$2076,0),MATCH(E$6,Raw!$H$5:$EZ$5,0)),"-")</f>
        <v>74428</v>
      </c>
      <c r="F121" s="149"/>
      <c r="G121" s="149">
        <f>IFERROR(INDEX(Raw!$H$6:$EZ$2076,MATCH($B121&amp;$D121&amp;$B$6,Raw!$A$6:$A$2076,0),MATCH(G$6,Raw!$H$5:$EZ$5,0))/60/60,"-")</f>
        <v>9514.5650000000005</v>
      </c>
      <c r="H121" s="364">
        <f>IFERROR(INDEX(Raw!$H$6:$EZ$2076,MATCH($B121&amp;$D121&amp;$B$6,Raw!$A$6:$A$2076,0),MATCH(H$6,Raw!$H$5:$EZ$5,0))/60/60/24,"-")</f>
        <v>5.3240740740740748E-3</v>
      </c>
      <c r="I121" s="365">
        <f>IFERROR(INDEX(Raw!$H$6:$EZ$2076,MATCH($B121&amp;$D121&amp;$B$6,Raw!$A$6:$A$2076,0),MATCH(I$6,Raw!$H$5:$EZ$5,0))/60/60/24,"-")</f>
        <v>9.525462962962963E-3</v>
      </c>
      <c r="J121" s="149"/>
      <c r="K121" s="149">
        <f>IFERROR(INDEX(Raw!$H$6:$EZ$2076,MATCH($B121&amp;$D121&amp;$B$6,Raw!$A$6:$A$2076,0),MATCH(K$6,Raw!$H$5:$EZ$5,0)),"-")</f>
        <v>47455</v>
      </c>
      <c r="L121" s="149"/>
      <c r="M121" s="149">
        <f>IFERROR(INDEX(Raw!$H$6:$EZ$2076,MATCH($B121&amp;$D121&amp;$B$6,Raw!$A$6:$A$2076,0),MATCH(M$6,Raw!$H$5:$EZ$5,0))/60/60,"-")</f>
        <v>7222.2405555555561</v>
      </c>
      <c r="N121" s="364">
        <f>IFERROR(INDEX(Raw!$H$6:$EZ$2076,MATCH($B121&amp;$D121&amp;$B$6,Raw!$A$6:$A$2076,0),MATCH(N$6,Raw!$H$5:$EZ$5,0))/60/60/24,"-")</f>
        <v>6.3425925925925915E-3</v>
      </c>
      <c r="O121" s="365">
        <f>IFERROR(INDEX(Raw!$H$6:$EZ$2076,MATCH($B121&amp;$D121&amp;$B$6,Raw!$A$6:$A$2076,0),MATCH(O$6,Raw!$H$5:$EZ$5,0))/60/60/24,"-")</f>
        <v>1.1388888888888888E-2</v>
      </c>
      <c r="P121" s="149"/>
      <c r="Q121" s="149">
        <f>IFERROR(INDEX(Raw!$H$6:$EZ$2076,MATCH($B121&amp;$D121&amp;$B$6,Raw!$A$6:$A$2076,0),MATCH(Q$6,Raw!$H$5:$EZ$5,0)),"-")</f>
        <v>389865</v>
      </c>
      <c r="R121" s="149"/>
      <c r="S121" s="149">
        <f>IFERROR(INDEX(Raw!$H$6:$EZ$2076,MATCH($B121&amp;$D121&amp;$B$6,Raw!$A$6:$A$2076,0),MATCH(S$6,Raw!$H$5:$EZ$5,0))/60/60,"-")</f>
        <v>158827.14222222223</v>
      </c>
      <c r="T121" s="195">
        <f>IFERROR(INDEX(Raw!$H$6:$EZ$2076,MATCH($B121&amp;$D121&amp;$B$6,Raw!$A$6:$A$2076,0),MATCH(T$6,Raw!$H$5:$EZ$5,0))/60/60/24,"-")</f>
        <v>1.6979166666666667E-2</v>
      </c>
      <c r="U121" s="195">
        <f>IFERROR(INDEX(Raw!$H$6:$EZ$2076,MATCH($B121&amp;$D121&amp;$B$6,Raw!$A$6:$A$2076,0),MATCH(U$6,Raw!$H$5:$EZ$5,0))/60/60/24,"-")</f>
        <v>3.4074074074074076E-2</v>
      </c>
      <c r="V121" s="149"/>
      <c r="W121" s="149">
        <f>IFERROR(INDEX(Raw!$H$6:$EZ$2076,MATCH($B121&amp;$D121&amp;$B$6,Raw!$A$6:$A$2076,0),MATCH(W$6,Raw!$H$5:$EZ$5,0)),"-")</f>
        <v>141034</v>
      </c>
      <c r="X121" s="149"/>
      <c r="Y121" s="149">
        <f>IFERROR(INDEX(Raw!$H$6:$EZ$2076,MATCH($B121&amp;$D121&amp;$B$6,Raw!$A$6:$A$2076,0),MATCH(Y$6,Raw!$H$5:$EZ$5,0))/60/60,"-")</f>
        <v>197418.70833333334</v>
      </c>
      <c r="Z121" s="195">
        <f>IFERROR(INDEX(Raw!$H$6:$EZ$2076,MATCH($B121&amp;$D121&amp;$B$6,Raw!$A$6:$A$2076,0),MATCH(Z$6,Raw!$H$5:$EZ$5,0))/60/60/24,"-")</f>
        <v>5.8321759259259261E-2</v>
      </c>
      <c r="AA121" s="195">
        <f>IFERROR(INDEX(Raw!$H$6:$EZ$2076,MATCH($B121&amp;$D121&amp;$B$6,Raw!$A$6:$A$2076,0),MATCH(AA$6,Raw!$H$5:$EZ$5,0))/60/60/24,"-")</f>
        <v>0.1328125</v>
      </c>
      <c r="AB121" s="149"/>
      <c r="AC121" s="149">
        <f>IFERROR(INDEX(Raw!$H$6:$EZ$2076,MATCH($B121&amp;$D121&amp;$B$6,Raw!$A$6:$A$2076,0),MATCH(AC$6,Raw!$H$5:$EZ$5,0)),"-")</f>
        <v>6424</v>
      </c>
      <c r="AD121" s="149"/>
      <c r="AE121" s="149">
        <f>IFERROR(INDEX(Raw!$H$6:$EZ$2076,MATCH($B121&amp;$D121&amp;$B$6,Raw!$A$6:$A$2076,0),MATCH(AE$6,Raw!$H$5:$EZ$5,0))/60/60,"-")</f>
        <v>12469.221388888889</v>
      </c>
      <c r="AF121" s="195">
        <f>IFERROR(INDEX(Raw!$H$6:$EZ$2076,MATCH($B121&amp;$D121&amp;$B$6,Raw!$A$6:$A$2076,0),MATCH(AF$6,Raw!$H$5:$EZ$5,0))/60/60/24,"-")</f>
        <v>8.0879629629629635E-2</v>
      </c>
      <c r="AG121" s="195">
        <f>IFERROR(INDEX(Raw!$H$6:$EZ$2076,MATCH($B121&amp;$D121&amp;$B$6,Raw!$A$6:$A$2076,0),MATCH(AG$6,Raw!$H$5:$EZ$5,0))/60/60/24,"-")</f>
        <v>0.17596064814814816</v>
      </c>
      <c r="AI121" s="149" t="str">
        <f>IFERROR(INDEX(Raw!$H$6:$EZ$2076,MATCH($B121&amp;$D121&amp;$B$6,Raw!$A$6:$A$2076,0),MATCH(AI$6,Raw!$H$5:$EZ$5,0)),"-")</f>
        <v>-</v>
      </c>
      <c r="AJ121" s="312"/>
      <c r="AK121" s="149">
        <f>IFERROR(INDEX(Raw!$H$6:$EZ$2076,MATCH($B121&amp;$D121&amp;$B$6,Raw!$A$6:$A$2076,0),MATCH(AK$6,Raw!$H$5:$EZ$5,0)),"-")</f>
        <v>7215</v>
      </c>
    </row>
    <row r="122" spans="1:37" s="38" customFormat="1" x14ac:dyDescent="0.25">
      <c r="A122" s="188">
        <f t="shared" si="24"/>
        <v>46143</v>
      </c>
      <c r="B122" s="145" t="s">
        <v>1060</v>
      </c>
      <c r="C122" s="74" t="s">
        <v>144</v>
      </c>
      <c r="D122" s="95" t="s">
        <v>144</v>
      </c>
      <c r="E122" s="149">
        <f>IFERROR(INDEX(Raw!$H$6:$EZ$2076,MATCH($B122&amp;$D122&amp;$B$6,Raw!$A$6:$A$2076,0),MATCH(E$6,Raw!$H$5:$EZ$5,0)),"-")</f>
        <v>82666</v>
      </c>
      <c r="F122" s="149"/>
      <c r="G122" s="149">
        <f>IFERROR(INDEX(Raw!$H$6:$EZ$2076,MATCH($B122&amp;$D122&amp;$B$6,Raw!$A$6:$A$2076,0),MATCH(G$6,Raw!$H$5:$EZ$5,0))/60/60,"-")</f>
        <v>10845.138055555555</v>
      </c>
      <c r="H122" s="364">
        <f>IFERROR(INDEX(Raw!$H$6:$EZ$2076,MATCH($B122&amp;$D122&amp;$B$6,Raw!$A$6:$A$2076,0),MATCH(H$6,Raw!$H$5:$EZ$5,0))/60/60/24,"-")</f>
        <v>5.462962962962962E-3</v>
      </c>
      <c r="I122" s="365">
        <f>IFERROR(INDEX(Raw!$H$6:$EZ$2076,MATCH($B122&amp;$D122&amp;$B$6,Raw!$A$6:$A$2076,0),MATCH(I$6,Raw!$H$5:$EZ$5,0))/60/60/24,"-")</f>
        <v>9.6990740740740735E-3</v>
      </c>
      <c r="J122" s="149"/>
      <c r="K122" s="149">
        <f>IFERROR(INDEX(Raw!$H$6:$EZ$2076,MATCH($B122&amp;$D122&amp;$B$6,Raw!$A$6:$A$2076,0),MATCH(K$6,Raw!$H$5:$EZ$5,0)),"-")</f>
        <v>52876</v>
      </c>
      <c r="L122" s="149"/>
      <c r="M122" s="149">
        <f>IFERROR(INDEX(Raw!$H$6:$EZ$2076,MATCH($B122&amp;$D122&amp;$B$6,Raw!$A$6:$A$2076,0),MATCH(M$6,Raw!$H$5:$EZ$5,0))/60/60,"-")</f>
        <v>8402.818888888889</v>
      </c>
      <c r="N122" s="364">
        <f>IFERROR(INDEX(Raw!$H$6:$EZ$2076,MATCH($B122&amp;$D122&amp;$B$6,Raw!$A$6:$A$2076,0),MATCH(N$6,Raw!$H$5:$EZ$5,0))/60/60/24,"-")</f>
        <v>6.6203703703703702E-3</v>
      </c>
      <c r="O122" s="365">
        <f>IFERROR(INDEX(Raw!$H$6:$EZ$2076,MATCH($B122&amp;$D122&amp;$B$6,Raw!$A$6:$A$2076,0),MATCH(O$6,Raw!$H$5:$EZ$5,0))/60/60/24,"-")</f>
        <v>1.1828703703703704E-2</v>
      </c>
      <c r="P122" s="149"/>
      <c r="Q122" s="149">
        <f>IFERROR(INDEX(Raw!$H$6:$EZ$2076,MATCH($B122&amp;$D122&amp;$B$6,Raw!$A$6:$A$2076,0),MATCH(Q$6,Raw!$H$5:$EZ$5,0)),"-")</f>
        <v>407809</v>
      </c>
      <c r="R122" s="149"/>
      <c r="S122" s="149">
        <f>IFERROR(INDEX(Raw!$H$6:$EZ$2076,MATCH($B122&amp;$D122&amp;$B$6,Raw!$A$6:$A$2076,0),MATCH(S$6,Raw!$H$5:$EZ$5,0))/60/60,"-")</f>
        <v>198589.36861111113</v>
      </c>
      <c r="T122" s="195">
        <f>IFERROR(INDEX(Raw!$H$6:$EZ$2076,MATCH($B122&amp;$D122&amp;$B$6,Raw!$A$6:$A$2076,0),MATCH(T$6,Raw!$H$5:$EZ$5,0))/60/60/24,"-")</f>
        <v>2.028935185185185E-2</v>
      </c>
      <c r="U122" s="195">
        <f>IFERROR(INDEX(Raw!$H$6:$EZ$2076,MATCH($B122&amp;$D122&amp;$B$6,Raw!$A$6:$A$2076,0),MATCH(U$6,Raw!$H$5:$EZ$5,0))/60/60/24,"-")</f>
        <v>4.1261574074074069E-2</v>
      </c>
      <c r="V122" s="149"/>
      <c r="W122" s="149">
        <f>IFERROR(INDEX(Raw!$H$6:$EZ$2076,MATCH($B122&amp;$D122&amp;$B$6,Raw!$A$6:$A$2076,0),MATCH(W$6,Raw!$H$5:$EZ$5,0)),"-")</f>
        <v>141822</v>
      </c>
      <c r="X122" s="149"/>
      <c r="Y122" s="149">
        <f>IFERROR(INDEX(Raw!$H$6:$EZ$2076,MATCH($B122&amp;$D122&amp;$B$6,Raw!$A$6:$A$2076,0),MATCH(Y$6,Raw!$H$5:$EZ$5,0))/60/60,"-")</f>
        <v>254831.23</v>
      </c>
      <c r="Z122" s="195">
        <f>IFERROR(INDEX(Raw!$H$6:$EZ$2076,MATCH($B122&amp;$D122&amp;$B$6,Raw!$A$6:$A$2076,0),MATCH(Z$6,Raw!$H$5:$EZ$5,0))/60/60/24,"-")</f>
        <v>7.4872685185185181E-2</v>
      </c>
      <c r="AA122" s="195">
        <f>IFERROR(INDEX(Raw!$H$6:$EZ$2076,MATCH($B122&amp;$D122&amp;$B$6,Raw!$A$6:$A$2076,0),MATCH(AA$6,Raw!$H$5:$EZ$5,0))/60/60/24,"-")</f>
        <v>0.17238425925925926</v>
      </c>
      <c r="AB122" s="149"/>
      <c r="AC122" s="149">
        <f>IFERROR(INDEX(Raw!$H$6:$EZ$2076,MATCH($B122&amp;$D122&amp;$B$6,Raw!$A$6:$A$2076,0),MATCH(AC$6,Raw!$H$5:$EZ$5,0)),"-")</f>
        <v>6440</v>
      </c>
      <c r="AD122" s="149"/>
      <c r="AE122" s="149">
        <f>IFERROR(INDEX(Raw!$H$6:$EZ$2076,MATCH($B122&amp;$D122&amp;$B$6,Raw!$A$6:$A$2076,0),MATCH(AE$6,Raw!$H$5:$EZ$5,0))/60/60,"-")</f>
        <v>15974.783055555554</v>
      </c>
      <c r="AF122" s="195">
        <f>IFERROR(INDEX(Raw!$H$6:$EZ$2076,MATCH($B122&amp;$D122&amp;$B$6,Raw!$A$6:$A$2076,0),MATCH(AF$6,Raw!$H$5:$EZ$5,0))/60/60/24,"-")</f>
        <v>0.10335648148148148</v>
      </c>
      <c r="AG122" s="195">
        <f>IFERROR(INDEX(Raw!$H$6:$EZ$2076,MATCH($B122&amp;$D122&amp;$B$6,Raw!$A$6:$A$2076,0),MATCH(AG$6,Raw!$H$5:$EZ$5,0))/60/60/24,"-")</f>
        <v>0.24195601851851853</v>
      </c>
      <c r="AI122" s="149" t="str">
        <f>IFERROR(INDEX(Raw!$H$6:$EZ$2076,MATCH($B122&amp;$D122&amp;$B$6,Raw!$A$6:$A$2076,0),MATCH(AI$6,Raw!$H$5:$EZ$5,0)),"-")</f>
        <v>-</v>
      </c>
      <c r="AJ122" s="312"/>
      <c r="AK122" s="149">
        <f>IFERROR(INDEX(Raw!$H$6:$EZ$2076,MATCH($B122&amp;$D122&amp;$B$6,Raw!$A$6:$A$2076,0),MATCH(AK$6,Raw!$H$5:$EZ$5,0)),"-")</f>
        <v>8074</v>
      </c>
    </row>
    <row r="123" spans="1:37" s="38" customFormat="1" x14ac:dyDescent="0.25">
      <c r="A123" s="188">
        <f t="shared" si="24"/>
        <v>46174</v>
      </c>
      <c r="B123" s="145" t="s">
        <v>1060</v>
      </c>
      <c r="C123" s="74" t="s">
        <v>145</v>
      </c>
      <c r="D123" s="95" t="s">
        <v>145</v>
      </c>
      <c r="E123" s="149">
        <f>IFERROR(INDEX(Raw!$H$6:$EZ$2076,MATCH($B123&amp;$D123&amp;$B$6,Raw!$A$6:$A$2076,0),MATCH(E$6,Raw!$H$5:$EZ$5,0)),"-")</f>
        <v>83593</v>
      </c>
      <c r="F123" s="149"/>
      <c r="G123" s="149">
        <f>IFERROR(INDEX(Raw!$H$6:$EZ$2076,MATCH($B123&amp;$D123&amp;$B$6,Raw!$A$6:$A$2076,0),MATCH(G$6,Raw!$H$5:$EZ$5,0))/60/60,"-")</f>
        <v>11255.173888888889</v>
      </c>
      <c r="H123" s="396">
        <f>IFERROR(INDEX(Raw!$H$6:$EZ$2076,MATCH($B123&amp;$D123&amp;$B$6,Raw!$A$6:$A$2076,0),MATCH(H$6,Raw!$H$5:$EZ$5,0))/60/60/24,"-")</f>
        <v>5.6134259259259271E-3</v>
      </c>
      <c r="I123" s="365">
        <f>IFERROR(INDEX(Raw!$H$6:$EZ$2076,MATCH($B123&amp;$D123&amp;$B$6,Raw!$A$6:$A$2076,0),MATCH(I$6,Raw!$H$5:$EZ$5,0))/60/60/24,"-")</f>
        <v>1.0011574074074074E-2</v>
      </c>
      <c r="J123" s="149"/>
      <c r="K123" s="149">
        <f>IFERROR(INDEX(Raw!$H$6:$EZ$2076,MATCH($B123&amp;$D123&amp;$B$6,Raw!$A$6:$A$2076,0),MATCH(K$6,Raw!$H$5:$EZ$5,0)),"-")</f>
        <v>53475</v>
      </c>
      <c r="L123" s="149"/>
      <c r="M123" s="149">
        <f>IFERROR(INDEX(Raw!$H$6:$EZ$2076,MATCH($B123&amp;$D123&amp;$B$6,Raw!$A$6:$A$2076,0),MATCH(M$6,Raw!$H$5:$EZ$5,0))/60/60,"-")</f>
        <v>8748.0280555555564</v>
      </c>
      <c r="N123" s="396">
        <f>IFERROR(INDEX(Raw!$H$6:$EZ$2076,MATCH($B123&amp;$D123&amp;$B$6,Raw!$A$6:$A$2076,0),MATCH(N$6,Raw!$H$5:$EZ$5,0))/60/60/24,"-")</f>
        <v>6.8171296296296287E-3</v>
      </c>
      <c r="O123" s="365">
        <f>IFERROR(INDEX(Raw!$H$6:$EZ$2076,MATCH($B123&amp;$D123&amp;$B$6,Raw!$A$6:$A$2076,0),MATCH(O$6,Raw!$H$5:$EZ$5,0))/60/60/24,"-")</f>
        <v>1.2175925925925929E-2</v>
      </c>
      <c r="P123" s="149"/>
      <c r="Q123" s="149">
        <f>IFERROR(INDEX(Raw!$H$6:$EZ$2076,MATCH($B123&amp;$D123&amp;$B$6,Raw!$A$6:$A$2076,0),MATCH(Q$6,Raw!$H$5:$EZ$5,0)),"-")</f>
        <v>400295</v>
      </c>
      <c r="R123" s="149"/>
      <c r="S123" s="149">
        <f>IFERROR(INDEX(Raw!$H$6:$EZ$2076,MATCH($B123&amp;$D123&amp;$B$6,Raw!$A$6:$A$2076,0),MATCH(S$6,Raw!$H$5:$EZ$5,0))/60/60,"-")</f>
        <v>216983.66444444444</v>
      </c>
      <c r="T123" s="397">
        <f>IFERROR(INDEX(Raw!$H$6:$EZ$2076,MATCH($B123&amp;$D123&amp;$B$6,Raw!$A$6:$A$2076,0),MATCH(T$6,Raw!$H$5:$EZ$5,0))/60/60/24,"-")</f>
        <v>2.2581018518518518E-2</v>
      </c>
      <c r="U123" s="195">
        <f>IFERROR(INDEX(Raw!$H$6:$EZ$2076,MATCH($B123&amp;$D123&amp;$B$6,Raw!$A$6:$A$2076,0),MATCH(U$6,Raw!$H$5:$EZ$5,0))/60/60/24,"-")</f>
        <v>4.6504629629629625E-2</v>
      </c>
      <c r="V123" s="149"/>
      <c r="W123" s="149">
        <f>IFERROR(INDEX(Raw!$H$6:$EZ$2076,MATCH($B123&amp;$D123&amp;$B$6,Raw!$A$6:$A$2076,0),MATCH(W$6,Raw!$H$5:$EZ$5,0)),"-")</f>
        <v>130375</v>
      </c>
      <c r="X123" s="149"/>
      <c r="Y123" s="149">
        <f>IFERROR(INDEX(Raw!$H$6:$EZ$2076,MATCH($B123&amp;$D123&amp;$B$6,Raw!$A$6:$A$2076,0),MATCH(Y$6,Raw!$H$5:$EZ$5,0))/60/60,"-")</f>
        <v>263042.0058333333</v>
      </c>
      <c r="Z123" s="397">
        <f>IFERROR(INDEX(Raw!$H$6:$EZ$2076,MATCH($B123&amp;$D123&amp;$B$6,Raw!$A$6:$A$2076,0),MATCH(Z$6,Raw!$H$5:$EZ$5,0))/60/60/24,"-")</f>
        <v>8.4062499999999998E-2</v>
      </c>
      <c r="AA123" s="195">
        <f>IFERROR(INDEX(Raw!$H$6:$EZ$2076,MATCH($B123&amp;$D123&amp;$B$6,Raw!$A$6:$A$2076,0),MATCH(AA$6,Raw!$H$5:$EZ$5,0))/60/60/24,"-")</f>
        <v>0.19686342592592596</v>
      </c>
      <c r="AB123" s="149"/>
      <c r="AC123" s="149">
        <f>IFERROR(INDEX(Raw!$H$6:$EZ$2076,MATCH($B123&amp;$D123&amp;$B$6,Raw!$A$6:$A$2076,0),MATCH(AC$6,Raw!$H$5:$EZ$5,0)),"-")</f>
        <v>5806</v>
      </c>
      <c r="AD123" s="149"/>
      <c r="AE123" s="149">
        <f>IFERROR(INDEX(Raw!$H$6:$EZ$2076,MATCH($B123&amp;$D123&amp;$B$6,Raw!$A$6:$A$2076,0),MATCH(AE$6,Raw!$H$5:$EZ$5,0))/60/60,"-")</f>
        <v>15612.813333333334</v>
      </c>
      <c r="AF123" s="397">
        <f>IFERROR(INDEX(Raw!$H$6:$EZ$2076,MATCH($B123&amp;$D123&amp;$B$6,Raw!$A$6:$A$2076,0),MATCH(AF$6,Raw!$H$5:$EZ$5,0))/60/60/24,"-")</f>
        <v>0.1120486111111111</v>
      </c>
      <c r="AG123" s="195">
        <f>IFERROR(INDEX(Raw!$H$6:$EZ$2076,MATCH($B123&amp;$D123&amp;$B$6,Raw!$A$6:$A$2076,0),MATCH(AG$6,Raw!$H$5:$EZ$5,0))/60/60/24,"-")</f>
        <v>0.2697222222222222</v>
      </c>
      <c r="AI123" s="149" t="str">
        <f>IFERROR(INDEX(Raw!$H$6:$EZ$2076,MATCH($B123&amp;$D123&amp;$B$6,Raw!$A$6:$A$2076,0),MATCH(AI$6,Raw!$H$5:$EZ$5,0)),"-")</f>
        <v>-</v>
      </c>
      <c r="AJ123" s="312"/>
      <c r="AK123" s="149">
        <f>IFERROR(INDEX(Raw!$H$6:$EZ$2076,MATCH($B123&amp;$D123&amp;$B$6,Raw!$A$6:$A$2076,0),MATCH(AK$6,Raw!$H$5:$EZ$5,0)),"-")</f>
        <v>7512</v>
      </c>
    </row>
    <row r="124" spans="1:37" s="38" customFormat="1" ht="17.5" x14ac:dyDescent="0.35">
      <c r="A124" s="188">
        <f t="shared" si="24"/>
        <v>46204</v>
      </c>
      <c r="B124" s="145" t="s">
        <v>1060</v>
      </c>
      <c r="C124" s="74" t="s">
        <v>146</v>
      </c>
      <c r="D124" s="101" t="s">
        <v>146</v>
      </c>
      <c r="E124" s="149">
        <f>IFERROR(INDEX(Raw!$H$6:$EZ$2076,MATCH($B124&amp;$D124&amp;$B$6,Raw!$A$6:$A$2076,0),MATCH(E$6,Raw!$H$5:$EZ$5,0)),"-")</f>
        <v>81766</v>
      </c>
      <c r="F124" s="149"/>
      <c r="G124" s="149">
        <f>IFERROR(INDEX(Raw!$H$6:$EZ$2076,MATCH($B124&amp;$D124&amp;$B$6,Raw!$A$6:$A$2076,0),MATCH(G$6,Raw!$H$5:$EZ$5,0))/60/60,"-")</f>
        <v>10906.988333333335</v>
      </c>
      <c r="H124" s="364">
        <f>IFERROR(INDEX(Raw!$H$6:$EZ$2076,MATCH($B124&amp;$D124&amp;$B$6,Raw!$A$6:$A$2076,0),MATCH(H$6,Raw!$H$5:$EZ$5,0))/60/60/24,"-")</f>
        <v>5.5555555555555558E-3</v>
      </c>
      <c r="I124" s="365">
        <f>IFERROR(INDEX(Raw!$H$6:$EZ$2076,MATCH($B124&amp;$D124&amp;$B$6,Raw!$A$6:$A$2076,0),MATCH(I$6,Raw!$H$5:$EZ$5,0))/60/60/24,"-")</f>
        <v>9.9884259259259266E-3</v>
      </c>
      <c r="J124" s="149"/>
      <c r="K124" s="149">
        <f>IFERROR(INDEX(Raw!$H$6:$EZ$2076,MATCH($B124&amp;$D124&amp;$B$6,Raw!$A$6:$A$2076,0),MATCH(K$6,Raw!$H$5:$EZ$5,0)),"-")</f>
        <v>51880</v>
      </c>
      <c r="L124" s="149"/>
      <c r="M124" s="149">
        <f>IFERROR(INDEX(Raw!$H$6:$EZ$2076,MATCH($B124&amp;$D124&amp;$B$6,Raw!$A$6:$A$2076,0),MATCH(M$6,Raw!$H$5:$EZ$5,0))/60/60,"-")</f>
        <v>8369.8958333333339</v>
      </c>
      <c r="N124" s="364">
        <f>IFERROR(INDEX(Raw!$H$6:$EZ$2076,MATCH($B124&amp;$D124&amp;$B$6,Raw!$A$6:$A$2076,0),MATCH(N$6,Raw!$H$5:$EZ$5,0))/60/60/24,"-")</f>
        <v>6.7245370370370367E-3</v>
      </c>
      <c r="O124" s="365">
        <f>IFERROR(INDEX(Raw!$H$6:$EZ$2076,MATCH($B124&amp;$D124&amp;$B$6,Raw!$A$6:$A$2076,0),MATCH(O$6,Raw!$H$5:$EZ$5,0))/60/60/24,"-")</f>
        <v>1.2048611111111112E-2</v>
      </c>
      <c r="P124" s="149"/>
      <c r="Q124" s="149">
        <f>IFERROR(INDEX(Raw!$H$6:$EZ$2076,MATCH($B124&amp;$D124&amp;$B$6,Raw!$A$6:$A$2076,0),MATCH(Q$6,Raw!$H$5:$EZ$5,0)),"-")</f>
        <v>405943</v>
      </c>
      <c r="R124" s="149"/>
      <c r="S124" s="149">
        <f>IFERROR(INDEX(Raw!$H$6:$EZ$2076,MATCH($B124&amp;$D124&amp;$B$6,Raw!$A$6:$A$2076,0),MATCH(S$6,Raw!$H$5:$EZ$5,0))/60/60,"-")</f>
        <v>201770.22722222222</v>
      </c>
      <c r="T124" s="195">
        <f>IFERROR(INDEX(Raw!$H$6:$EZ$2076,MATCH($B124&amp;$D124&amp;$B$6,Raw!$A$6:$A$2076,0),MATCH(T$6,Raw!$H$5:$EZ$5,0))/60/60/24,"-")</f>
        <v>2.0706018518518519E-2</v>
      </c>
      <c r="U124" s="195">
        <f>IFERROR(INDEX(Raw!$H$6:$EZ$2076,MATCH($B124&amp;$D124&amp;$B$6,Raw!$A$6:$A$2076,0),MATCH(U$6,Raw!$H$5:$EZ$5,0))/60/60/24,"-")</f>
        <v>4.2118055555555554E-2</v>
      </c>
      <c r="V124" s="149"/>
      <c r="W124" s="149">
        <f>IFERROR(INDEX(Raw!$H$6:$EZ$2076,MATCH($B124&amp;$D124&amp;$B$6,Raw!$A$6:$A$2076,0),MATCH(W$6,Raw!$H$5:$EZ$5,0)),"-")</f>
        <v>138702</v>
      </c>
      <c r="X124" s="149"/>
      <c r="Y124" s="149">
        <f>IFERROR(INDEX(Raw!$H$6:$EZ$2076,MATCH($B124&amp;$D124&amp;$B$6,Raw!$A$6:$A$2076,0),MATCH(Y$6,Raw!$H$5:$EZ$5,0))/60/60,"-")</f>
        <v>257632.14305555556</v>
      </c>
      <c r="Z124" s="195">
        <f>IFERROR(INDEX(Raw!$H$6:$EZ$2076,MATCH($B124&amp;$D124&amp;$B$6,Raw!$A$6:$A$2076,0),MATCH(Z$6,Raw!$H$5:$EZ$5,0))/60/60/24,"-")</f>
        <v>7.7395833333333344E-2</v>
      </c>
      <c r="AA124" s="397">
        <f>IFERROR(INDEX(Raw!$H$6:$EZ$2076,MATCH($B124&amp;$D124&amp;$B$6,Raw!$A$6:$A$2076,0),MATCH(AA$6,Raw!$H$5:$EZ$5,0))/60/60/24,"-")</f>
        <v>0.18024305555555556</v>
      </c>
      <c r="AB124" s="149"/>
      <c r="AC124" s="149">
        <f>IFERROR(INDEX(Raw!$H$6:$EZ$2076,MATCH($B124&amp;$D124&amp;$B$6,Raw!$A$6:$A$2076,0),MATCH(AC$6,Raw!$H$5:$EZ$5,0)),"-")</f>
        <v>6165</v>
      </c>
      <c r="AD124" s="149"/>
      <c r="AE124" s="333">
        <f>IFERROR(INDEX(Raw!$H$6:$EZ$2076,MATCH($B124&amp;$D124&amp;$B$6,Raw!$A$6:$A$2076,0),MATCH(AE$6,Raw!$H$5:$EZ$5,0))/60/60,"-")</f>
        <v>14868.633888888889</v>
      </c>
      <c r="AF124" s="195">
        <f>IFERROR(INDEX(Raw!$H$6:$EZ$2076,MATCH($B124&amp;$D124&amp;$B$6,Raw!$A$6:$A$2076,0),MATCH(AF$6,Raw!$H$5:$EZ$5,0))/60/60/24,"-")</f>
        <v>0.10048611111111111</v>
      </c>
      <c r="AG124" s="195">
        <f>IFERROR(INDEX(Raw!$H$6:$EZ$2076,MATCH($B124&amp;$D124&amp;$B$6,Raw!$A$6:$A$2076,0),MATCH(AG$6,Raw!$H$5:$EZ$5,0))/60/60/24,"-")</f>
        <v>0.23380787037037035</v>
      </c>
      <c r="AI124" s="149" t="str">
        <f>IFERROR(INDEX(Raw!$H$6:$EZ$2076,MATCH($B124&amp;$D124&amp;$B$6,Raw!$A$6:$A$2076,0),MATCH(AI$6,Raw!$H$5:$EZ$5,0)),"-")</f>
        <v>-</v>
      </c>
      <c r="AJ124" s="312"/>
      <c r="AK124" s="149">
        <f>IFERROR(INDEX(Raw!$H$6:$EZ$2076,MATCH($B124&amp;$D124&amp;$B$6,Raw!$A$6:$A$2076,0),MATCH(AK$6,Raw!$H$5:$EZ$5,0)),"-")</f>
        <v>7968</v>
      </c>
    </row>
    <row r="125" spans="1:37" s="38" customFormat="1" x14ac:dyDescent="0.25">
      <c r="A125" s="188">
        <f t="shared" si="24"/>
        <v>46235</v>
      </c>
      <c r="B125" s="145" t="s">
        <v>1060</v>
      </c>
      <c r="C125" s="74" t="s">
        <v>135</v>
      </c>
      <c r="D125" s="95" t="s">
        <v>135</v>
      </c>
      <c r="E125" s="149" t="str">
        <f>IFERROR(INDEX(Raw!$H$6:$EZ$2076,MATCH($B125&amp;$D125&amp;$B$6,Raw!$A$6:$A$2076,0),MATCH(E$6,Raw!$H$5:$EZ$5,0)),"-")</f>
        <v>-</v>
      </c>
      <c r="F125" s="149"/>
      <c r="G125" s="149" t="str">
        <f>IFERROR(INDEX(Raw!$H$6:$EZ$2076,MATCH($B125&amp;$D125&amp;$B$6,Raw!$A$6:$A$2076,0),MATCH(G$6,Raw!$H$5:$EZ$5,0))/60/60,"-")</f>
        <v>-</v>
      </c>
      <c r="H125" s="364" t="str">
        <f>IFERROR(INDEX(Raw!$H$6:$EZ$2076,MATCH($B125&amp;$D125&amp;$B$6,Raw!$A$6:$A$2076,0),MATCH(H$6,Raw!$H$5:$EZ$5,0))/60/60/24,"-")</f>
        <v>-</v>
      </c>
      <c r="I125" s="365" t="str">
        <f>IFERROR(INDEX(Raw!$H$6:$EZ$2076,MATCH($B125&amp;$D125&amp;$B$6,Raw!$A$6:$A$2076,0),MATCH(I$6,Raw!$H$5:$EZ$5,0))/60/60/24,"-")</f>
        <v>-</v>
      </c>
      <c r="J125" s="149"/>
      <c r="K125" s="149" t="str">
        <f>IFERROR(INDEX(Raw!$H$6:$EZ$2076,MATCH($B125&amp;$D125&amp;$B$6,Raw!$A$6:$A$2076,0),MATCH(K$6,Raw!$H$5:$EZ$5,0)),"-")</f>
        <v>-</v>
      </c>
      <c r="L125" s="149"/>
      <c r="M125" s="149" t="str">
        <f>IFERROR(INDEX(Raw!$H$6:$EZ$2076,MATCH($B125&amp;$D125&amp;$B$6,Raw!$A$6:$A$2076,0),MATCH(M$6,Raw!$H$5:$EZ$5,0))/60/60,"-")</f>
        <v>-</v>
      </c>
      <c r="N125" s="364" t="str">
        <f>IFERROR(INDEX(Raw!$H$6:$EZ$2076,MATCH($B125&amp;$D125&amp;$B$6,Raw!$A$6:$A$2076,0),MATCH(N$6,Raw!$H$5:$EZ$5,0))/60/60/24,"-")</f>
        <v>-</v>
      </c>
      <c r="O125" s="365" t="str">
        <f>IFERROR(INDEX(Raw!$H$6:$EZ$2076,MATCH($B125&amp;$D125&amp;$B$6,Raw!$A$6:$A$2076,0),MATCH(O$6,Raw!$H$5:$EZ$5,0))/60/60/24,"-")</f>
        <v>-</v>
      </c>
      <c r="P125" s="149"/>
      <c r="Q125" s="149" t="str">
        <f>IFERROR(INDEX(Raw!$H$6:$EZ$2076,MATCH($B125&amp;$D125&amp;$B$6,Raw!$A$6:$A$2076,0),MATCH(Q$6,Raw!$H$5:$EZ$5,0)),"-")</f>
        <v>-</v>
      </c>
      <c r="R125" s="149"/>
      <c r="S125" s="149" t="str">
        <f>IFERROR(INDEX(Raw!$H$6:$EZ$2076,MATCH($B125&amp;$D125&amp;$B$6,Raw!$A$6:$A$2076,0),MATCH(S$6,Raw!$H$5:$EZ$5,0))/60/60,"-")</f>
        <v>-</v>
      </c>
      <c r="T125" s="195" t="str">
        <f>IFERROR(INDEX(Raw!$H$6:$EZ$2076,MATCH($B125&amp;$D125&amp;$B$6,Raw!$A$6:$A$2076,0),MATCH(T$6,Raw!$H$5:$EZ$5,0))/60/60/24,"-")</f>
        <v>-</v>
      </c>
      <c r="U125" s="195" t="str">
        <f>IFERROR(INDEX(Raw!$H$6:$EZ$2076,MATCH($B125&amp;$D125&amp;$B$6,Raw!$A$6:$A$2076,0),MATCH(U$6,Raw!$H$5:$EZ$5,0))/60/60/24,"-")</f>
        <v>-</v>
      </c>
      <c r="V125" s="149"/>
      <c r="W125" s="149" t="str">
        <f>IFERROR(INDEX(Raw!$H$6:$EZ$2076,MATCH($B125&amp;$D125&amp;$B$6,Raw!$A$6:$A$2076,0),MATCH(W$6,Raw!$H$5:$EZ$5,0)),"-")</f>
        <v>-</v>
      </c>
      <c r="X125" s="149"/>
      <c r="Y125" s="149" t="str">
        <f>IFERROR(INDEX(Raw!$H$6:$EZ$2076,MATCH($B125&amp;$D125&amp;$B$6,Raw!$A$6:$A$2076,0),MATCH(Y$6,Raw!$H$5:$EZ$5,0))/60/60,"-")</f>
        <v>-</v>
      </c>
      <c r="Z125" s="195" t="str">
        <f>IFERROR(INDEX(Raw!$H$6:$EZ$2076,MATCH($B125&amp;$D125&amp;$B$6,Raw!$A$6:$A$2076,0),MATCH(Z$6,Raw!$H$5:$EZ$5,0))/60/60/24,"-")</f>
        <v>-</v>
      </c>
      <c r="AA125" s="195" t="str">
        <f>IFERROR(INDEX(Raw!$H$6:$EZ$2076,MATCH($B125&amp;$D125&amp;$B$6,Raw!$A$6:$A$2076,0),MATCH(AA$6,Raw!$H$5:$EZ$5,0))/60/60/24,"-")</f>
        <v>-</v>
      </c>
      <c r="AB125" s="149"/>
      <c r="AC125" s="149" t="str">
        <f>IFERROR(INDEX(Raw!$H$6:$EZ$2076,MATCH($B125&amp;$D125&amp;$B$6,Raw!$A$6:$A$2076,0),MATCH(AC$6,Raw!$H$5:$EZ$5,0)),"-")</f>
        <v>-</v>
      </c>
      <c r="AD125" s="149"/>
      <c r="AE125" s="149" t="str">
        <f>IFERROR(INDEX(Raw!$H$6:$EZ$2076,MATCH($B125&amp;$D125&amp;$B$6,Raw!$A$6:$A$2076,0),MATCH(AE$6,Raw!$H$5:$EZ$5,0))/60/60,"-")</f>
        <v>-</v>
      </c>
      <c r="AF125" s="195" t="str">
        <f>IFERROR(INDEX(Raw!$H$6:$EZ$2076,MATCH($B125&amp;$D125&amp;$B$6,Raw!$A$6:$A$2076,0),MATCH(AF$6,Raw!$H$5:$EZ$5,0))/60/60/24,"-")</f>
        <v>-</v>
      </c>
      <c r="AG125" s="195" t="str">
        <f>IFERROR(INDEX(Raw!$H$6:$EZ$2076,MATCH($B125&amp;$D125&amp;$B$6,Raw!$A$6:$A$2076,0),MATCH(AG$6,Raw!$H$5:$EZ$5,0))/60/60/24,"-")</f>
        <v>-</v>
      </c>
      <c r="AI125" s="149" t="str">
        <f>IFERROR(INDEX(Raw!$H$6:$EZ$2076,MATCH($B125&amp;$D125&amp;$B$6,Raw!$A$6:$A$2076,0),MATCH(AI$6,Raw!$H$5:$EZ$5,0)),"-")</f>
        <v>-</v>
      </c>
      <c r="AJ125" s="312"/>
      <c r="AK125" s="149" t="str">
        <f>IFERROR(INDEX(Raw!$H$6:$EZ$2076,MATCH($B125&amp;$D125&amp;$B$6,Raw!$A$6:$A$2076,0),MATCH(AK$6,Raw!$H$5:$EZ$5,0)),"-")</f>
        <v>-</v>
      </c>
    </row>
    <row r="126" spans="1:37" s="38" customFormat="1" x14ac:dyDescent="0.25">
      <c r="A126" s="188">
        <f t="shared" si="24"/>
        <v>46266</v>
      </c>
      <c r="B126" s="145" t="s">
        <v>1060</v>
      </c>
      <c r="C126" s="74" t="s">
        <v>136</v>
      </c>
      <c r="D126" s="95" t="s">
        <v>136</v>
      </c>
      <c r="E126" s="149" t="str">
        <f>IFERROR(INDEX(Raw!$H$6:$EZ$2076,MATCH($B126&amp;$D126&amp;$B$6,Raw!$A$6:$A$2076,0),MATCH(E$6,Raw!$H$5:$EZ$5,0)),"-")</f>
        <v>-</v>
      </c>
      <c r="F126" s="149"/>
      <c r="G126" s="149" t="str">
        <f>IFERROR(INDEX(Raw!$H$6:$EZ$2076,MATCH($B126&amp;$D126&amp;$B$6,Raw!$A$6:$A$2076,0),MATCH(G$6,Raw!$H$5:$EZ$5,0))/60/60,"-")</f>
        <v>-</v>
      </c>
      <c r="H126" s="364" t="str">
        <f>IFERROR(INDEX(Raw!$H$6:$EZ$2076,MATCH($B126&amp;$D126&amp;$B$6,Raw!$A$6:$A$2076,0),MATCH(H$6,Raw!$H$5:$EZ$5,0))/60/60/24,"-")</f>
        <v>-</v>
      </c>
      <c r="I126" s="365" t="str">
        <f>IFERROR(INDEX(Raw!$H$6:$EZ$2076,MATCH($B126&amp;$D126&amp;$B$6,Raw!$A$6:$A$2076,0),MATCH(I$6,Raw!$H$5:$EZ$5,0))/60/60/24,"-")</f>
        <v>-</v>
      </c>
      <c r="J126" s="149"/>
      <c r="K126" s="149" t="str">
        <f>IFERROR(INDEX(Raw!$H$6:$EZ$2076,MATCH($B126&amp;$D126&amp;$B$6,Raw!$A$6:$A$2076,0),MATCH(K$6,Raw!$H$5:$EZ$5,0)),"-")</f>
        <v>-</v>
      </c>
      <c r="L126" s="149"/>
      <c r="M126" s="149" t="str">
        <f>IFERROR(INDEX(Raw!$H$6:$EZ$2076,MATCH($B126&amp;$D126&amp;$B$6,Raw!$A$6:$A$2076,0),MATCH(M$6,Raw!$H$5:$EZ$5,0))/60/60,"-")</f>
        <v>-</v>
      </c>
      <c r="N126" s="364" t="str">
        <f>IFERROR(INDEX(Raw!$H$6:$EZ$2076,MATCH($B126&amp;$D126&amp;$B$6,Raw!$A$6:$A$2076,0),MATCH(N$6,Raw!$H$5:$EZ$5,0))/60/60/24,"-")</f>
        <v>-</v>
      </c>
      <c r="O126" s="365" t="str">
        <f>IFERROR(INDEX(Raw!$H$6:$EZ$2076,MATCH($B126&amp;$D126&amp;$B$6,Raw!$A$6:$A$2076,0),MATCH(O$6,Raw!$H$5:$EZ$5,0))/60/60/24,"-")</f>
        <v>-</v>
      </c>
      <c r="P126" s="149"/>
      <c r="Q126" s="149" t="str">
        <f>IFERROR(INDEX(Raw!$H$6:$EZ$2076,MATCH($B126&amp;$D126&amp;$B$6,Raw!$A$6:$A$2076,0),MATCH(Q$6,Raw!$H$5:$EZ$5,0)),"-")</f>
        <v>-</v>
      </c>
      <c r="R126" s="149"/>
      <c r="S126" s="149" t="str">
        <f>IFERROR(INDEX(Raw!$H$6:$EZ$2076,MATCH($B126&amp;$D126&amp;$B$6,Raw!$A$6:$A$2076,0),MATCH(S$6,Raw!$H$5:$EZ$5,0))/60/60,"-")</f>
        <v>-</v>
      </c>
      <c r="T126" s="195" t="str">
        <f>IFERROR(INDEX(Raw!$H$6:$EZ$2076,MATCH($B126&amp;$D126&amp;$B$6,Raw!$A$6:$A$2076,0),MATCH(T$6,Raw!$H$5:$EZ$5,0))/60/60/24,"-")</f>
        <v>-</v>
      </c>
      <c r="U126" s="195" t="str">
        <f>IFERROR(INDEX(Raw!$H$6:$EZ$2076,MATCH($B126&amp;$D126&amp;$B$6,Raw!$A$6:$A$2076,0),MATCH(U$6,Raw!$H$5:$EZ$5,0))/60/60/24,"-")</f>
        <v>-</v>
      </c>
      <c r="V126" s="149"/>
      <c r="W126" s="149" t="str">
        <f>IFERROR(INDEX(Raw!$H$6:$EZ$2076,MATCH($B126&amp;$D126&amp;$B$6,Raw!$A$6:$A$2076,0),MATCH(W$6,Raw!$H$5:$EZ$5,0)),"-")</f>
        <v>-</v>
      </c>
      <c r="X126" s="149"/>
      <c r="Y126" s="149" t="str">
        <f>IFERROR(INDEX(Raw!$H$6:$EZ$2076,MATCH($B126&amp;$D126&amp;$B$6,Raw!$A$6:$A$2076,0),MATCH(Y$6,Raw!$H$5:$EZ$5,0))/60/60,"-")</f>
        <v>-</v>
      </c>
      <c r="Z126" s="195" t="str">
        <f>IFERROR(INDEX(Raw!$H$6:$EZ$2076,MATCH($B126&amp;$D126&amp;$B$6,Raw!$A$6:$A$2076,0),MATCH(Z$6,Raw!$H$5:$EZ$5,0))/60/60/24,"-")</f>
        <v>-</v>
      </c>
      <c r="AA126" s="195" t="str">
        <f>IFERROR(INDEX(Raw!$H$6:$EZ$2076,MATCH($B126&amp;$D126&amp;$B$6,Raw!$A$6:$A$2076,0),MATCH(AA$6,Raw!$H$5:$EZ$5,0))/60/60/24,"-")</f>
        <v>-</v>
      </c>
      <c r="AB126" s="149"/>
      <c r="AC126" s="149" t="str">
        <f>IFERROR(INDEX(Raw!$H$6:$EZ$2076,MATCH($B126&amp;$D126&amp;$B$6,Raw!$A$6:$A$2076,0),MATCH(AC$6,Raw!$H$5:$EZ$5,0)),"-")</f>
        <v>-</v>
      </c>
      <c r="AD126" s="149"/>
      <c r="AE126" s="149" t="str">
        <f>IFERROR(INDEX(Raw!$H$6:$EZ$2076,MATCH($B126&amp;$D126&amp;$B$6,Raw!$A$6:$A$2076,0),MATCH(AE$6,Raw!$H$5:$EZ$5,0))/60/60,"-")</f>
        <v>-</v>
      </c>
      <c r="AF126" s="195" t="str">
        <f>IFERROR(INDEX(Raw!$H$6:$EZ$2076,MATCH($B126&amp;$D126&amp;$B$6,Raw!$A$6:$A$2076,0),MATCH(AF$6,Raw!$H$5:$EZ$5,0))/60/60/24,"-")</f>
        <v>-</v>
      </c>
      <c r="AG126" s="195" t="str">
        <f>IFERROR(INDEX(Raw!$H$6:$EZ$2076,MATCH($B126&amp;$D126&amp;$B$6,Raw!$A$6:$A$2076,0),MATCH(AG$6,Raw!$H$5:$EZ$5,0))/60/60/24,"-")</f>
        <v>-</v>
      </c>
      <c r="AI126" s="149" t="str">
        <f>IFERROR(INDEX(Raw!$H$6:$EZ$2076,MATCH($B126&amp;$D126&amp;$B$6,Raw!$A$6:$A$2076,0),MATCH(AI$6,Raw!$H$5:$EZ$5,0)),"-")</f>
        <v>-</v>
      </c>
      <c r="AJ126" s="312"/>
      <c r="AK126" s="149" t="str">
        <f>IFERROR(INDEX(Raw!$H$6:$EZ$2076,MATCH($B126&amp;$D126&amp;$B$6,Raw!$A$6:$A$2076,0),MATCH(AK$6,Raw!$H$5:$EZ$5,0)),"-")</f>
        <v>-</v>
      </c>
    </row>
    <row r="127" spans="1:37" s="38" customFormat="1" hidden="1" x14ac:dyDescent="0.25">
      <c r="A127" s="188">
        <f t="shared" si="24"/>
        <v>46296</v>
      </c>
      <c r="B127" s="145" t="s">
        <v>1060</v>
      </c>
      <c r="C127" s="74" t="s">
        <v>137</v>
      </c>
      <c r="D127" s="95" t="s">
        <v>137</v>
      </c>
      <c r="E127" s="149" t="str">
        <f>IFERROR(INDEX(Raw!$H$6:$EZ$2076,MATCH($B127&amp;$D127&amp;$B$6,Raw!$A$6:$A$2076,0),MATCH(E$6,Raw!$H$5:$EZ$5,0)),"-")</f>
        <v>-</v>
      </c>
      <c r="F127" s="149"/>
      <c r="G127" s="149" t="str">
        <f>IFERROR(INDEX(Raw!$H$6:$EZ$2076,MATCH($B127&amp;$D127&amp;$B$6,Raw!$A$6:$A$2076,0),MATCH(G$6,Raw!$H$5:$EZ$5,0))/60/60,"-")</f>
        <v>-</v>
      </c>
      <c r="H127" s="364" t="str">
        <f>IFERROR(INDEX(Raw!$H$6:$EZ$2076,MATCH($B127&amp;$D127&amp;$B$6,Raw!$A$6:$A$2076,0),MATCH(H$6,Raw!$H$5:$EZ$5,0))/60/60/24,"-")</f>
        <v>-</v>
      </c>
      <c r="I127" s="365" t="str">
        <f>IFERROR(INDEX(Raw!$H$6:$EZ$2076,MATCH($B127&amp;$D127&amp;$B$6,Raw!$A$6:$A$2076,0),MATCH(I$6,Raw!$H$5:$EZ$5,0))/60/60/24,"-")</f>
        <v>-</v>
      </c>
      <c r="J127" s="149"/>
      <c r="K127" s="149" t="str">
        <f>IFERROR(INDEX(Raw!$H$6:$EZ$2076,MATCH($B127&amp;$D127&amp;$B$6,Raw!$A$6:$A$2076,0),MATCH(K$6,Raw!$H$5:$EZ$5,0)),"-")</f>
        <v>-</v>
      </c>
      <c r="L127" s="149"/>
      <c r="M127" s="149" t="str">
        <f>IFERROR(INDEX(Raw!$H$6:$EZ$2076,MATCH($B127&amp;$D127&amp;$B$6,Raw!$A$6:$A$2076,0),MATCH(M$6,Raw!$H$5:$EZ$5,0))/60/60,"-")</f>
        <v>-</v>
      </c>
      <c r="N127" s="364" t="str">
        <f>IFERROR(INDEX(Raw!$H$6:$EZ$2076,MATCH($B127&amp;$D127&amp;$B$6,Raw!$A$6:$A$2076,0),MATCH(N$6,Raw!$H$5:$EZ$5,0))/60/60/24,"-")</f>
        <v>-</v>
      </c>
      <c r="O127" s="365" t="str">
        <f>IFERROR(INDEX(Raw!$H$6:$EZ$2076,MATCH($B127&amp;$D127&amp;$B$6,Raw!$A$6:$A$2076,0),MATCH(O$6,Raw!$H$5:$EZ$5,0))/60/60/24,"-")</f>
        <v>-</v>
      </c>
      <c r="P127" s="149"/>
      <c r="Q127" s="149" t="str">
        <f>IFERROR(INDEX(Raw!$H$6:$EZ$2076,MATCH($B127&amp;$D127&amp;$B$6,Raw!$A$6:$A$2076,0),MATCH(Q$6,Raw!$H$5:$EZ$5,0)),"-")</f>
        <v>-</v>
      </c>
      <c r="R127" s="149"/>
      <c r="S127" s="149" t="str">
        <f>IFERROR(INDEX(Raw!$H$6:$EZ$2076,MATCH($B127&amp;$D127&amp;$B$6,Raw!$A$6:$A$2076,0),MATCH(S$6,Raw!$H$5:$EZ$5,0))/60/60,"-")</f>
        <v>-</v>
      </c>
      <c r="T127" s="195" t="str">
        <f>IFERROR(INDEX(Raw!$H$6:$EZ$2076,MATCH($B127&amp;$D127&amp;$B$6,Raw!$A$6:$A$2076,0),MATCH(T$6,Raw!$H$5:$EZ$5,0))/60/60/24,"-")</f>
        <v>-</v>
      </c>
      <c r="U127" s="195" t="str">
        <f>IFERROR(INDEX(Raw!$H$6:$EZ$2076,MATCH($B127&amp;$D127&amp;$B$6,Raw!$A$6:$A$2076,0),MATCH(U$6,Raw!$H$5:$EZ$5,0))/60/60/24,"-")</f>
        <v>-</v>
      </c>
      <c r="V127" s="149"/>
      <c r="W127" s="149" t="str">
        <f>IFERROR(INDEX(Raw!$H$6:$EZ$2076,MATCH($B127&amp;$D127&amp;$B$6,Raw!$A$6:$A$2076,0),MATCH(W$6,Raw!$H$5:$EZ$5,0)),"-")</f>
        <v>-</v>
      </c>
      <c r="X127" s="149"/>
      <c r="Y127" s="149" t="str">
        <f>IFERROR(INDEX(Raw!$H$6:$EZ$2076,MATCH($B127&amp;$D127&amp;$B$6,Raw!$A$6:$A$2076,0),MATCH(Y$6,Raw!$H$5:$EZ$5,0))/60/60,"-")</f>
        <v>-</v>
      </c>
      <c r="Z127" s="195" t="str">
        <f>IFERROR(INDEX(Raw!$H$6:$EZ$2076,MATCH($B127&amp;$D127&amp;$B$6,Raw!$A$6:$A$2076,0),MATCH(Z$6,Raw!$H$5:$EZ$5,0))/60/60/24,"-")</f>
        <v>-</v>
      </c>
      <c r="AA127" s="195" t="str">
        <f>IFERROR(INDEX(Raw!$H$6:$EZ$2076,MATCH($B127&amp;$D127&amp;$B$6,Raw!$A$6:$A$2076,0),MATCH(AA$6,Raw!$H$5:$EZ$5,0))/60/60/24,"-")</f>
        <v>-</v>
      </c>
      <c r="AB127" s="149"/>
      <c r="AC127" s="149" t="str">
        <f>IFERROR(INDEX(Raw!$H$6:$EZ$2076,MATCH($B127&amp;$D127&amp;$B$6,Raw!$A$6:$A$2076,0),MATCH(AC$6,Raw!$H$5:$EZ$5,0)),"-")</f>
        <v>-</v>
      </c>
      <c r="AD127" s="149"/>
      <c r="AE127" s="149" t="str">
        <f>IFERROR(INDEX(Raw!$H$6:$EZ$2076,MATCH($B127&amp;$D127&amp;$B$6,Raw!$A$6:$A$2076,0),MATCH(AE$6,Raw!$H$5:$EZ$5,0))/60/60,"-")</f>
        <v>-</v>
      </c>
      <c r="AF127" s="195" t="str">
        <f>IFERROR(INDEX(Raw!$H$6:$EZ$2076,MATCH($B127&amp;$D127&amp;$B$6,Raw!$A$6:$A$2076,0),MATCH(AF$6,Raw!$H$5:$EZ$5,0))/60/60/24,"-")</f>
        <v>-</v>
      </c>
      <c r="AG127" s="195" t="str">
        <f>IFERROR(INDEX(Raw!$H$6:$EZ$2076,MATCH($B127&amp;$D127&amp;$B$6,Raw!$A$6:$A$2076,0),MATCH(AG$6,Raw!$H$5:$EZ$5,0))/60/60/24,"-")</f>
        <v>-</v>
      </c>
      <c r="AI127" s="149" t="str">
        <f>IFERROR(INDEX(Raw!$H$6:$EZ$2076,MATCH($B127&amp;$D127&amp;$B$6,Raw!$A$6:$A$2076,0),MATCH(AI$6,Raw!$H$5:$EZ$5,0)),"-")</f>
        <v>-</v>
      </c>
      <c r="AJ127" s="312"/>
      <c r="AK127" s="149" t="str">
        <f>IFERROR(INDEX(Raw!$H$6:$EZ$2076,MATCH($B127&amp;$D127&amp;$B$6,Raw!$A$6:$A$2076,0),MATCH(AK$6,Raw!$H$5:$EZ$5,0)),"-")</f>
        <v>-</v>
      </c>
    </row>
    <row r="128" spans="1:37" s="38" customFormat="1" hidden="1" x14ac:dyDescent="0.25">
      <c r="A128" s="188">
        <f t="shared" si="24"/>
        <v>46327</v>
      </c>
      <c r="B128" s="145" t="s">
        <v>1060</v>
      </c>
      <c r="C128" s="74" t="s">
        <v>138</v>
      </c>
      <c r="D128" s="95" t="s">
        <v>138</v>
      </c>
      <c r="E128" s="149" t="str">
        <f>IFERROR(INDEX(Raw!$H$6:$EZ$2076,MATCH($B128&amp;$D128&amp;$B$6,Raw!$A$6:$A$2076,0),MATCH(E$6,Raw!$H$5:$EZ$5,0)),"-")</f>
        <v>-</v>
      </c>
      <c r="F128" s="149"/>
      <c r="G128" s="149" t="str">
        <f>IFERROR(INDEX(Raw!$H$6:$EZ$2076,MATCH($B128&amp;$D128&amp;$B$6,Raw!$A$6:$A$2076,0),MATCH(G$6,Raw!$H$5:$EZ$5,0))/60/60,"-")</f>
        <v>-</v>
      </c>
      <c r="H128" s="364" t="str">
        <f>IFERROR(INDEX(Raw!$H$6:$EZ$2076,MATCH($B128&amp;$D128&amp;$B$6,Raw!$A$6:$A$2076,0),MATCH(H$6,Raw!$H$5:$EZ$5,0))/60/60/24,"-")</f>
        <v>-</v>
      </c>
      <c r="I128" s="365" t="str">
        <f>IFERROR(INDEX(Raw!$H$6:$EZ$2076,MATCH($B128&amp;$D128&amp;$B$6,Raw!$A$6:$A$2076,0),MATCH(I$6,Raw!$H$5:$EZ$5,0))/60/60/24,"-")</f>
        <v>-</v>
      </c>
      <c r="J128" s="149"/>
      <c r="K128" s="149" t="str">
        <f>IFERROR(INDEX(Raw!$H$6:$EZ$2076,MATCH($B128&amp;$D128&amp;$B$6,Raw!$A$6:$A$2076,0),MATCH(K$6,Raw!$H$5:$EZ$5,0)),"-")</f>
        <v>-</v>
      </c>
      <c r="L128" s="149"/>
      <c r="M128" s="149" t="str">
        <f>IFERROR(INDEX(Raw!$H$6:$EZ$2076,MATCH($B128&amp;$D128&amp;$B$6,Raw!$A$6:$A$2076,0),MATCH(M$6,Raw!$H$5:$EZ$5,0))/60/60,"-")</f>
        <v>-</v>
      </c>
      <c r="N128" s="364" t="str">
        <f>IFERROR(INDEX(Raw!$H$6:$EZ$2076,MATCH($B128&amp;$D128&amp;$B$6,Raw!$A$6:$A$2076,0),MATCH(N$6,Raw!$H$5:$EZ$5,0))/60/60/24,"-")</f>
        <v>-</v>
      </c>
      <c r="O128" s="365" t="str">
        <f>IFERROR(INDEX(Raw!$H$6:$EZ$2076,MATCH($B128&amp;$D128&amp;$B$6,Raw!$A$6:$A$2076,0),MATCH(O$6,Raw!$H$5:$EZ$5,0))/60/60/24,"-")</f>
        <v>-</v>
      </c>
      <c r="P128" s="149"/>
      <c r="Q128" s="149" t="str">
        <f>IFERROR(INDEX(Raw!$H$6:$EZ$2076,MATCH($B128&amp;$D128&amp;$B$6,Raw!$A$6:$A$2076,0),MATCH(Q$6,Raw!$H$5:$EZ$5,0)),"-")</f>
        <v>-</v>
      </c>
      <c r="R128" s="149"/>
      <c r="S128" s="149" t="str">
        <f>IFERROR(INDEX(Raw!$H$6:$EZ$2076,MATCH($B128&amp;$D128&amp;$B$6,Raw!$A$6:$A$2076,0),MATCH(S$6,Raw!$H$5:$EZ$5,0))/60/60,"-")</f>
        <v>-</v>
      </c>
      <c r="T128" s="195" t="str">
        <f>IFERROR(INDEX(Raw!$H$6:$EZ$2076,MATCH($B128&amp;$D128&amp;$B$6,Raw!$A$6:$A$2076,0),MATCH(T$6,Raw!$H$5:$EZ$5,0))/60/60/24,"-")</f>
        <v>-</v>
      </c>
      <c r="U128" s="195" t="str">
        <f>IFERROR(INDEX(Raw!$H$6:$EZ$2076,MATCH($B128&amp;$D128&amp;$B$6,Raw!$A$6:$A$2076,0),MATCH(U$6,Raw!$H$5:$EZ$5,0))/60/60/24,"-")</f>
        <v>-</v>
      </c>
      <c r="V128" s="149"/>
      <c r="W128" s="149" t="str">
        <f>IFERROR(INDEX(Raw!$H$6:$EZ$2076,MATCH($B128&amp;$D128&amp;$B$6,Raw!$A$6:$A$2076,0),MATCH(W$6,Raw!$H$5:$EZ$5,0)),"-")</f>
        <v>-</v>
      </c>
      <c r="X128" s="149"/>
      <c r="Y128" s="149" t="str">
        <f>IFERROR(INDEX(Raw!$H$6:$EZ$2076,MATCH($B128&amp;$D128&amp;$B$6,Raw!$A$6:$A$2076,0),MATCH(Y$6,Raw!$H$5:$EZ$5,0))/60/60,"-")</f>
        <v>-</v>
      </c>
      <c r="Z128" s="195" t="str">
        <f>IFERROR(INDEX(Raw!$H$6:$EZ$2076,MATCH($B128&amp;$D128&amp;$B$6,Raw!$A$6:$A$2076,0),MATCH(Z$6,Raw!$H$5:$EZ$5,0))/60/60/24,"-")</f>
        <v>-</v>
      </c>
      <c r="AA128" s="195" t="str">
        <f>IFERROR(INDEX(Raw!$H$6:$EZ$2076,MATCH($B128&amp;$D128&amp;$B$6,Raw!$A$6:$A$2076,0),MATCH(AA$6,Raw!$H$5:$EZ$5,0))/60/60/24,"-")</f>
        <v>-</v>
      </c>
      <c r="AB128" s="149"/>
      <c r="AC128" s="149" t="str">
        <f>IFERROR(INDEX(Raw!$H$6:$EZ$2076,MATCH($B128&amp;$D128&amp;$B$6,Raw!$A$6:$A$2076,0),MATCH(AC$6,Raw!$H$5:$EZ$5,0)),"-")</f>
        <v>-</v>
      </c>
      <c r="AD128" s="149"/>
      <c r="AE128" s="149" t="str">
        <f>IFERROR(INDEX(Raw!$H$6:$EZ$2076,MATCH($B128&amp;$D128&amp;$B$6,Raw!$A$6:$A$2076,0),MATCH(AE$6,Raw!$H$5:$EZ$5,0))/60/60,"-")</f>
        <v>-</v>
      </c>
      <c r="AF128" s="195" t="str">
        <f>IFERROR(INDEX(Raw!$H$6:$EZ$2076,MATCH($B128&amp;$D128&amp;$B$6,Raw!$A$6:$A$2076,0),MATCH(AF$6,Raw!$H$5:$EZ$5,0))/60/60/24,"-")</f>
        <v>-</v>
      </c>
      <c r="AG128" s="195" t="str">
        <f>IFERROR(INDEX(Raw!$H$6:$EZ$2076,MATCH($B128&amp;$D128&amp;$B$6,Raw!$A$6:$A$2076,0),MATCH(AG$6,Raw!$H$5:$EZ$5,0))/60/60/24,"-")</f>
        <v>-</v>
      </c>
      <c r="AI128" s="149" t="str">
        <f>IFERROR(INDEX(Raw!$H$6:$EZ$2076,MATCH($B128&amp;$D128&amp;$B$6,Raw!$A$6:$A$2076,0),MATCH(AI$6,Raw!$H$5:$EZ$5,0)),"-")</f>
        <v>-</v>
      </c>
      <c r="AJ128" s="312"/>
      <c r="AK128" s="149" t="str">
        <f>IFERROR(INDEX(Raw!$H$6:$EZ$2076,MATCH($B128&amp;$D128&amp;$B$6,Raw!$A$6:$A$2076,0),MATCH(AK$6,Raw!$H$5:$EZ$5,0)),"-")</f>
        <v>-</v>
      </c>
    </row>
    <row r="129" spans="1:37" s="38" customFormat="1" hidden="1" x14ac:dyDescent="0.25">
      <c r="A129" s="188">
        <f t="shared" si="24"/>
        <v>46357</v>
      </c>
      <c r="B129" s="145" t="s">
        <v>1060</v>
      </c>
      <c r="C129" s="74" t="s">
        <v>139</v>
      </c>
      <c r="D129" s="95" t="s">
        <v>139</v>
      </c>
      <c r="E129" s="149" t="str">
        <f>IFERROR(INDEX(Raw!$H$6:$EZ$2076,MATCH($B129&amp;$D129&amp;$B$6,Raw!$A$6:$A$2076,0),MATCH(E$6,Raw!$H$5:$EZ$5,0)),"-")</f>
        <v>-</v>
      </c>
      <c r="F129" s="149"/>
      <c r="G129" s="149" t="str">
        <f>IFERROR(INDEX(Raw!$H$6:$EZ$2076,MATCH($B129&amp;$D129&amp;$B$6,Raw!$A$6:$A$2076,0),MATCH(G$6,Raw!$H$5:$EZ$5,0))/60/60,"-")</f>
        <v>-</v>
      </c>
      <c r="H129" s="364" t="str">
        <f>IFERROR(INDEX(Raw!$H$6:$EZ$2076,MATCH($B129&amp;$D129&amp;$B$6,Raw!$A$6:$A$2076,0),MATCH(H$6,Raw!$H$5:$EZ$5,0))/60/60/24,"-")</f>
        <v>-</v>
      </c>
      <c r="I129" s="365" t="str">
        <f>IFERROR(INDEX(Raw!$H$6:$EZ$2076,MATCH($B129&amp;$D129&amp;$B$6,Raw!$A$6:$A$2076,0),MATCH(I$6,Raw!$H$5:$EZ$5,0))/60/60/24,"-")</f>
        <v>-</v>
      </c>
      <c r="J129" s="149"/>
      <c r="K129" s="149" t="str">
        <f>IFERROR(INDEX(Raw!$H$6:$EZ$2076,MATCH($B129&amp;$D129&amp;$B$6,Raw!$A$6:$A$2076,0),MATCH(K$6,Raw!$H$5:$EZ$5,0)),"-")</f>
        <v>-</v>
      </c>
      <c r="L129" s="149"/>
      <c r="M129" s="149" t="str">
        <f>IFERROR(INDEX(Raw!$H$6:$EZ$2076,MATCH($B129&amp;$D129&amp;$B$6,Raw!$A$6:$A$2076,0),MATCH(M$6,Raw!$H$5:$EZ$5,0))/60/60,"-")</f>
        <v>-</v>
      </c>
      <c r="N129" s="364" t="str">
        <f>IFERROR(INDEX(Raw!$H$6:$EZ$2076,MATCH($B129&amp;$D129&amp;$B$6,Raw!$A$6:$A$2076,0),MATCH(N$6,Raw!$H$5:$EZ$5,0))/60/60/24,"-")</f>
        <v>-</v>
      </c>
      <c r="O129" s="365" t="str">
        <f>IFERROR(INDEX(Raw!$H$6:$EZ$2076,MATCH($B129&amp;$D129&amp;$B$6,Raw!$A$6:$A$2076,0),MATCH(O$6,Raw!$H$5:$EZ$5,0))/60/60/24,"-")</f>
        <v>-</v>
      </c>
      <c r="P129" s="149"/>
      <c r="Q129" s="149" t="str">
        <f>IFERROR(INDEX(Raw!$H$6:$EZ$2076,MATCH($B129&amp;$D129&amp;$B$6,Raw!$A$6:$A$2076,0),MATCH(Q$6,Raw!$H$5:$EZ$5,0)),"-")</f>
        <v>-</v>
      </c>
      <c r="R129" s="149"/>
      <c r="S129" s="149" t="str">
        <f>IFERROR(INDEX(Raw!$H$6:$EZ$2076,MATCH($B129&amp;$D129&amp;$B$6,Raw!$A$6:$A$2076,0),MATCH(S$6,Raw!$H$5:$EZ$5,0))/60/60,"-")</f>
        <v>-</v>
      </c>
      <c r="T129" s="195" t="str">
        <f>IFERROR(INDEX(Raw!$H$6:$EZ$2076,MATCH($B129&amp;$D129&amp;$B$6,Raw!$A$6:$A$2076,0),MATCH(T$6,Raw!$H$5:$EZ$5,0))/60/60/24,"-")</f>
        <v>-</v>
      </c>
      <c r="U129" s="195" t="str">
        <f>IFERROR(INDEX(Raw!$H$6:$EZ$2076,MATCH($B129&amp;$D129&amp;$B$6,Raw!$A$6:$A$2076,0),MATCH(U$6,Raw!$H$5:$EZ$5,0))/60/60/24,"-")</f>
        <v>-</v>
      </c>
      <c r="V129" s="149"/>
      <c r="W129" s="149" t="str">
        <f>IFERROR(INDEX(Raw!$H$6:$EZ$2076,MATCH($B129&amp;$D129&amp;$B$6,Raw!$A$6:$A$2076,0),MATCH(W$6,Raw!$H$5:$EZ$5,0)),"-")</f>
        <v>-</v>
      </c>
      <c r="X129" s="149"/>
      <c r="Y129" s="149" t="str">
        <f>IFERROR(INDEX(Raw!$H$6:$EZ$2076,MATCH($B129&amp;$D129&amp;$B$6,Raw!$A$6:$A$2076,0),MATCH(Y$6,Raw!$H$5:$EZ$5,0))/60/60,"-")</f>
        <v>-</v>
      </c>
      <c r="Z129" s="195" t="str">
        <f>IFERROR(INDEX(Raw!$H$6:$EZ$2076,MATCH($B129&amp;$D129&amp;$B$6,Raw!$A$6:$A$2076,0),MATCH(Z$6,Raw!$H$5:$EZ$5,0))/60/60/24,"-")</f>
        <v>-</v>
      </c>
      <c r="AA129" s="195" t="str">
        <f>IFERROR(INDEX(Raw!$H$6:$EZ$2076,MATCH($B129&amp;$D129&amp;$B$6,Raw!$A$6:$A$2076,0),MATCH(AA$6,Raw!$H$5:$EZ$5,0))/60/60/24,"-")</f>
        <v>-</v>
      </c>
      <c r="AB129" s="149"/>
      <c r="AC129" s="149" t="str">
        <f>IFERROR(INDEX(Raw!$H$6:$EZ$2076,MATCH($B129&amp;$D129&amp;$B$6,Raw!$A$6:$A$2076,0),MATCH(AC$6,Raw!$H$5:$EZ$5,0)),"-")</f>
        <v>-</v>
      </c>
      <c r="AD129" s="149"/>
      <c r="AE129" s="149" t="str">
        <f>IFERROR(INDEX(Raw!$H$6:$EZ$2076,MATCH($B129&amp;$D129&amp;$B$6,Raw!$A$6:$A$2076,0),MATCH(AE$6,Raw!$H$5:$EZ$5,0))/60/60,"-")</f>
        <v>-</v>
      </c>
      <c r="AF129" s="195" t="str">
        <f>IFERROR(INDEX(Raw!$H$6:$EZ$2076,MATCH($B129&amp;$D129&amp;$B$6,Raw!$A$6:$A$2076,0),MATCH(AF$6,Raw!$H$5:$EZ$5,0))/60/60/24,"-")</f>
        <v>-</v>
      </c>
      <c r="AG129" s="195" t="str">
        <f>IFERROR(INDEX(Raw!$H$6:$EZ$2076,MATCH($B129&amp;$D129&amp;$B$6,Raw!$A$6:$A$2076,0),MATCH(AG$6,Raw!$H$5:$EZ$5,0))/60/60/24,"-")</f>
        <v>-</v>
      </c>
      <c r="AI129" s="149" t="str">
        <f>IFERROR(INDEX(Raw!$H$6:$EZ$2076,MATCH($B129&amp;$D129&amp;$B$6,Raw!$A$6:$A$2076,0),MATCH(AI$6,Raw!$H$5:$EZ$5,0)),"-")</f>
        <v>-</v>
      </c>
      <c r="AJ129" s="312"/>
      <c r="AK129" s="149" t="str">
        <f>IFERROR(INDEX(Raw!$H$6:$EZ$2076,MATCH($B129&amp;$D129&amp;$B$6,Raw!$A$6:$A$2076,0),MATCH(AK$6,Raw!$H$5:$EZ$5,0)),"-")</f>
        <v>-</v>
      </c>
    </row>
    <row r="130" spans="1:37" s="38" customFormat="1" hidden="1" x14ac:dyDescent="0.25">
      <c r="A130" s="188">
        <f t="shared" si="24"/>
        <v>46388</v>
      </c>
      <c r="B130" s="145" t="s">
        <v>1060</v>
      </c>
      <c r="C130" s="74" t="s">
        <v>140</v>
      </c>
      <c r="D130" s="95" t="s">
        <v>140</v>
      </c>
      <c r="E130" s="149" t="str">
        <f>IFERROR(INDEX(Raw!$H$6:$EZ$2076,MATCH($B130&amp;$D130&amp;$B$6,Raw!$A$6:$A$2076,0),MATCH(E$6,Raw!$H$5:$EZ$5,0)),"-")</f>
        <v>-</v>
      </c>
      <c r="F130" s="149"/>
      <c r="G130" s="149" t="str">
        <f>IFERROR(INDEX(Raw!$H$6:$EZ$2076,MATCH($B130&amp;$D130&amp;$B$6,Raw!$A$6:$A$2076,0),MATCH(G$6,Raw!$H$5:$EZ$5,0))/60/60,"-")</f>
        <v>-</v>
      </c>
      <c r="H130" s="364" t="str">
        <f>IFERROR(INDEX(Raw!$H$6:$EZ$2076,MATCH($B130&amp;$D130&amp;$B$6,Raw!$A$6:$A$2076,0),MATCH(H$6,Raw!$H$5:$EZ$5,0))/60/60/24,"-")</f>
        <v>-</v>
      </c>
      <c r="I130" s="365" t="str">
        <f>IFERROR(INDEX(Raw!$H$6:$EZ$2076,MATCH($B130&amp;$D130&amp;$B$6,Raw!$A$6:$A$2076,0),MATCH(I$6,Raw!$H$5:$EZ$5,0))/60/60/24,"-")</f>
        <v>-</v>
      </c>
      <c r="J130" s="149"/>
      <c r="K130" s="149" t="str">
        <f>IFERROR(INDEX(Raw!$H$6:$EZ$2076,MATCH($B130&amp;$D130&amp;$B$6,Raw!$A$6:$A$2076,0),MATCH(K$6,Raw!$H$5:$EZ$5,0)),"-")</f>
        <v>-</v>
      </c>
      <c r="L130" s="149"/>
      <c r="M130" s="149" t="str">
        <f>IFERROR(INDEX(Raw!$H$6:$EZ$2076,MATCH($B130&amp;$D130&amp;$B$6,Raw!$A$6:$A$2076,0),MATCH(M$6,Raw!$H$5:$EZ$5,0))/60/60,"-")</f>
        <v>-</v>
      </c>
      <c r="N130" s="364" t="str">
        <f>IFERROR(INDEX(Raw!$H$6:$EZ$2076,MATCH($B130&amp;$D130&amp;$B$6,Raw!$A$6:$A$2076,0),MATCH(N$6,Raw!$H$5:$EZ$5,0))/60/60/24,"-")</f>
        <v>-</v>
      </c>
      <c r="O130" s="365" t="str">
        <f>IFERROR(INDEX(Raw!$H$6:$EZ$2076,MATCH($B130&amp;$D130&amp;$B$6,Raw!$A$6:$A$2076,0),MATCH(O$6,Raw!$H$5:$EZ$5,0))/60/60/24,"-")</f>
        <v>-</v>
      </c>
      <c r="P130" s="149"/>
      <c r="Q130" s="149" t="str">
        <f>IFERROR(INDEX(Raw!$H$6:$EZ$2076,MATCH($B130&amp;$D130&amp;$B$6,Raw!$A$6:$A$2076,0),MATCH(Q$6,Raw!$H$5:$EZ$5,0)),"-")</f>
        <v>-</v>
      </c>
      <c r="R130" s="149"/>
      <c r="S130" s="149" t="str">
        <f>IFERROR(INDEX(Raw!$H$6:$EZ$2076,MATCH($B130&amp;$D130&amp;$B$6,Raw!$A$6:$A$2076,0),MATCH(S$6,Raw!$H$5:$EZ$5,0))/60/60,"-")</f>
        <v>-</v>
      </c>
      <c r="T130" s="195" t="str">
        <f>IFERROR(INDEX(Raw!$H$6:$EZ$2076,MATCH($B130&amp;$D130&amp;$B$6,Raw!$A$6:$A$2076,0),MATCH(T$6,Raw!$H$5:$EZ$5,0))/60/60/24,"-")</f>
        <v>-</v>
      </c>
      <c r="U130" s="195" t="str">
        <f>IFERROR(INDEX(Raw!$H$6:$EZ$2076,MATCH($B130&amp;$D130&amp;$B$6,Raw!$A$6:$A$2076,0),MATCH(U$6,Raw!$H$5:$EZ$5,0))/60/60/24,"-")</f>
        <v>-</v>
      </c>
      <c r="V130" s="149"/>
      <c r="W130" s="149" t="str">
        <f>IFERROR(INDEX(Raw!$H$6:$EZ$2076,MATCH($B130&amp;$D130&amp;$B$6,Raw!$A$6:$A$2076,0),MATCH(W$6,Raw!$H$5:$EZ$5,0)),"-")</f>
        <v>-</v>
      </c>
      <c r="X130" s="149"/>
      <c r="Y130" s="149" t="str">
        <f>IFERROR(INDEX(Raw!$H$6:$EZ$2076,MATCH($B130&amp;$D130&amp;$B$6,Raw!$A$6:$A$2076,0),MATCH(Y$6,Raw!$H$5:$EZ$5,0))/60/60,"-")</f>
        <v>-</v>
      </c>
      <c r="Z130" s="195" t="str">
        <f>IFERROR(INDEX(Raw!$H$6:$EZ$2076,MATCH($B130&amp;$D130&amp;$B$6,Raw!$A$6:$A$2076,0),MATCH(Z$6,Raw!$H$5:$EZ$5,0))/60/60/24,"-")</f>
        <v>-</v>
      </c>
      <c r="AA130" s="195" t="str">
        <f>IFERROR(INDEX(Raw!$H$6:$EZ$2076,MATCH($B130&amp;$D130&amp;$B$6,Raw!$A$6:$A$2076,0),MATCH(AA$6,Raw!$H$5:$EZ$5,0))/60/60/24,"-")</f>
        <v>-</v>
      </c>
      <c r="AB130" s="149"/>
      <c r="AC130" s="149" t="str">
        <f>IFERROR(INDEX(Raw!$H$6:$EZ$2076,MATCH($B130&amp;$D130&amp;$B$6,Raw!$A$6:$A$2076,0),MATCH(AC$6,Raw!$H$5:$EZ$5,0)),"-")</f>
        <v>-</v>
      </c>
      <c r="AD130" s="149"/>
      <c r="AE130" s="149" t="str">
        <f>IFERROR(INDEX(Raw!$H$6:$EZ$2076,MATCH($B130&amp;$D130&amp;$B$6,Raw!$A$6:$A$2076,0),MATCH(AE$6,Raw!$H$5:$EZ$5,0))/60/60,"-")</f>
        <v>-</v>
      </c>
      <c r="AF130" s="195" t="str">
        <f>IFERROR(INDEX(Raw!$H$6:$EZ$2076,MATCH($B130&amp;$D130&amp;$B$6,Raw!$A$6:$A$2076,0),MATCH(AF$6,Raw!$H$5:$EZ$5,0))/60/60/24,"-")</f>
        <v>-</v>
      </c>
      <c r="AG130" s="195" t="str">
        <f>IFERROR(INDEX(Raw!$H$6:$EZ$2076,MATCH($B130&amp;$D130&amp;$B$6,Raw!$A$6:$A$2076,0),MATCH(AG$6,Raw!$H$5:$EZ$5,0))/60/60/24,"-")</f>
        <v>-</v>
      </c>
      <c r="AI130" s="149" t="str">
        <f>IFERROR(INDEX(Raw!$H$6:$EZ$2076,MATCH($B130&amp;$D130&amp;$B$6,Raw!$A$6:$A$2076,0),MATCH(AI$6,Raw!$H$5:$EZ$5,0)),"-")</f>
        <v>-</v>
      </c>
      <c r="AJ130" s="312"/>
      <c r="AK130" s="149" t="str">
        <f>IFERROR(INDEX(Raw!$H$6:$EZ$2076,MATCH($B130&amp;$D130&amp;$B$6,Raw!$A$6:$A$2076,0),MATCH(AK$6,Raw!$H$5:$EZ$5,0)),"-")</f>
        <v>-</v>
      </c>
    </row>
    <row r="131" spans="1:37" s="38" customFormat="1" hidden="1" x14ac:dyDescent="0.25">
      <c r="A131" s="188">
        <f t="shared" si="24"/>
        <v>46419</v>
      </c>
      <c r="B131" s="145" t="s">
        <v>1060</v>
      </c>
      <c r="C131" s="74" t="s">
        <v>141</v>
      </c>
      <c r="D131" s="95" t="s">
        <v>141</v>
      </c>
      <c r="E131" s="149" t="str">
        <f>IFERROR(INDEX(Raw!$H$6:$EZ$2076,MATCH($B131&amp;$D131&amp;$B$6,Raw!$A$6:$A$2076,0),MATCH(E$6,Raw!$H$5:$EZ$5,0)),"-")</f>
        <v>-</v>
      </c>
      <c r="F131" s="149"/>
      <c r="G131" s="149" t="str">
        <f>IFERROR(INDEX(Raw!$H$6:$EZ$2076,MATCH($B131&amp;$D131&amp;$B$6,Raw!$A$6:$A$2076,0),MATCH(G$6,Raw!$H$5:$EZ$5,0))/60/60,"-")</f>
        <v>-</v>
      </c>
      <c r="H131" s="364" t="str">
        <f>IFERROR(INDEX(Raw!$H$6:$EZ$2076,MATCH($B131&amp;$D131&amp;$B$6,Raw!$A$6:$A$2076,0),MATCH(H$6,Raw!$H$5:$EZ$5,0))/60/60/24,"-")</f>
        <v>-</v>
      </c>
      <c r="I131" s="365" t="str">
        <f>IFERROR(INDEX(Raw!$H$6:$EZ$2076,MATCH($B131&amp;$D131&amp;$B$6,Raw!$A$6:$A$2076,0),MATCH(I$6,Raw!$H$5:$EZ$5,0))/60/60/24,"-")</f>
        <v>-</v>
      </c>
      <c r="J131" s="149"/>
      <c r="K131" s="149" t="str">
        <f>IFERROR(INDEX(Raw!$H$6:$EZ$2076,MATCH($B131&amp;$D131&amp;$B$6,Raw!$A$6:$A$2076,0),MATCH(K$6,Raw!$H$5:$EZ$5,0)),"-")</f>
        <v>-</v>
      </c>
      <c r="L131" s="149"/>
      <c r="M131" s="149" t="str">
        <f>IFERROR(INDEX(Raw!$H$6:$EZ$2076,MATCH($B131&amp;$D131&amp;$B$6,Raw!$A$6:$A$2076,0),MATCH(M$6,Raw!$H$5:$EZ$5,0))/60/60,"-")</f>
        <v>-</v>
      </c>
      <c r="N131" s="364" t="str">
        <f>IFERROR(INDEX(Raw!$H$6:$EZ$2076,MATCH($B131&amp;$D131&amp;$B$6,Raw!$A$6:$A$2076,0),MATCH(N$6,Raw!$H$5:$EZ$5,0))/60/60/24,"-")</f>
        <v>-</v>
      </c>
      <c r="O131" s="365" t="str">
        <f>IFERROR(INDEX(Raw!$H$6:$EZ$2076,MATCH($B131&amp;$D131&amp;$B$6,Raw!$A$6:$A$2076,0),MATCH(O$6,Raw!$H$5:$EZ$5,0))/60/60/24,"-")</f>
        <v>-</v>
      </c>
      <c r="P131" s="149"/>
      <c r="Q131" s="149" t="str">
        <f>IFERROR(INDEX(Raw!$H$6:$EZ$2076,MATCH($B131&amp;$D131&amp;$B$6,Raw!$A$6:$A$2076,0),MATCH(Q$6,Raw!$H$5:$EZ$5,0)),"-")</f>
        <v>-</v>
      </c>
      <c r="R131" s="149"/>
      <c r="S131" s="149" t="str">
        <f>IFERROR(INDEX(Raw!$H$6:$EZ$2076,MATCH($B131&amp;$D131&amp;$B$6,Raw!$A$6:$A$2076,0),MATCH(S$6,Raw!$H$5:$EZ$5,0))/60/60,"-")</f>
        <v>-</v>
      </c>
      <c r="T131" s="195" t="str">
        <f>IFERROR(INDEX(Raw!$H$6:$EZ$2076,MATCH($B131&amp;$D131&amp;$B$6,Raw!$A$6:$A$2076,0),MATCH(T$6,Raw!$H$5:$EZ$5,0))/60/60/24,"-")</f>
        <v>-</v>
      </c>
      <c r="U131" s="195" t="str">
        <f>IFERROR(INDEX(Raw!$H$6:$EZ$2076,MATCH($B131&amp;$D131&amp;$B$6,Raw!$A$6:$A$2076,0),MATCH(U$6,Raw!$H$5:$EZ$5,0))/60/60/24,"-")</f>
        <v>-</v>
      </c>
      <c r="V131" s="149"/>
      <c r="W131" s="149" t="str">
        <f>IFERROR(INDEX(Raw!$H$6:$EZ$2076,MATCH($B131&amp;$D131&amp;$B$6,Raw!$A$6:$A$2076,0),MATCH(W$6,Raw!$H$5:$EZ$5,0)),"-")</f>
        <v>-</v>
      </c>
      <c r="X131" s="149"/>
      <c r="Y131" s="149" t="str">
        <f>IFERROR(INDEX(Raw!$H$6:$EZ$2076,MATCH($B131&amp;$D131&amp;$B$6,Raw!$A$6:$A$2076,0),MATCH(Y$6,Raw!$H$5:$EZ$5,0))/60/60,"-")</f>
        <v>-</v>
      </c>
      <c r="Z131" s="195" t="str">
        <f>IFERROR(INDEX(Raw!$H$6:$EZ$2076,MATCH($B131&amp;$D131&amp;$B$6,Raw!$A$6:$A$2076,0),MATCH(Z$6,Raw!$H$5:$EZ$5,0))/60/60/24,"-")</f>
        <v>-</v>
      </c>
      <c r="AA131" s="195" t="str">
        <f>IFERROR(INDEX(Raw!$H$6:$EZ$2076,MATCH($B131&amp;$D131&amp;$B$6,Raw!$A$6:$A$2076,0),MATCH(AA$6,Raw!$H$5:$EZ$5,0))/60/60/24,"-")</f>
        <v>-</v>
      </c>
      <c r="AB131" s="149"/>
      <c r="AC131" s="149" t="str">
        <f>IFERROR(INDEX(Raw!$H$6:$EZ$2076,MATCH($B131&amp;$D131&amp;$B$6,Raw!$A$6:$A$2076,0),MATCH(AC$6,Raw!$H$5:$EZ$5,0)),"-")</f>
        <v>-</v>
      </c>
      <c r="AD131" s="149"/>
      <c r="AE131" s="149" t="str">
        <f>IFERROR(INDEX(Raw!$H$6:$EZ$2076,MATCH($B131&amp;$D131&amp;$B$6,Raw!$A$6:$A$2076,0),MATCH(AE$6,Raw!$H$5:$EZ$5,0))/60/60,"-")</f>
        <v>-</v>
      </c>
      <c r="AF131" s="195" t="str">
        <f>IFERROR(INDEX(Raw!$H$6:$EZ$2076,MATCH($B131&amp;$D131&amp;$B$6,Raw!$A$6:$A$2076,0),MATCH(AF$6,Raw!$H$5:$EZ$5,0))/60/60/24,"-")</f>
        <v>-</v>
      </c>
      <c r="AG131" s="195" t="str">
        <f>IFERROR(INDEX(Raw!$H$6:$EZ$2076,MATCH($B131&amp;$D131&amp;$B$6,Raw!$A$6:$A$2076,0),MATCH(AG$6,Raw!$H$5:$EZ$5,0))/60/60/24,"-")</f>
        <v>-</v>
      </c>
      <c r="AI131" s="149" t="str">
        <f>IFERROR(INDEX(Raw!$H$6:$EZ$2076,MATCH($B131&amp;$D131&amp;$B$6,Raw!$A$6:$A$2076,0),MATCH(AI$6,Raw!$H$5:$EZ$5,0)),"-")</f>
        <v>-</v>
      </c>
      <c r="AJ131" s="312"/>
      <c r="AK131" s="149" t="str">
        <f>IFERROR(INDEX(Raw!$H$6:$EZ$2076,MATCH($B131&amp;$D131&amp;$B$6,Raw!$A$6:$A$2076,0),MATCH(AK$6,Raw!$H$5:$EZ$5,0)),"-")</f>
        <v>-</v>
      </c>
    </row>
    <row r="132" spans="1:37" s="38" customFormat="1" hidden="1" x14ac:dyDescent="0.25">
      <c r="A132" s="188">
        <f t="shared" si="24"/>
        <v>46447</v>
      </c>
      <c r="B132" s="145" t="s">
        <v>1060</v>
      </c>
      <c r="C132" s="74" t="s">
        <v>142</v>
      </c>
      <c r="D132" s="95" t="s">
        <v>142</v>
      </c>
      <c r="E132" s="152" t="str">
        <f>IFERROR(INDEX(Raw!$H$6:$EZ$2076,MATCH($B132&amp;$D132&amp;$B$6,Raw!$A$6:$A$2076,0),MATCH(E$6,Raw!$H$5:$EZ$5,0)),"-")</f>
        <v>-</v>
      </c>
      <c r="F132" s="152"/>
      <c r="G132" s="152" t="str">
        <f>IFERROR(INDEX(Raw!$H$6:$EZ$2076,MATCH($B132&amp;$D132&amp;$B$6,Raw!$A$6:$A$2076,0),MATCH(G$6,Raw!$H$5:$EZ$5,0))/60/60,"-")</f>
        <v>-</v>
      </c>
      <c r="H132" s="369" t="str">
        <f>IFERROR(INDEX(Raw!$H$6:$EZ$2076,MATCH($B132&amp;$D132&amp;$B$6,Raw!$A$6:$A$2076,0),MATCH(H$6,Raw!$H$5:$EZ$5,0))/60/60/24,"-")</f>
        <v>-</v>
      </c>
      <c r="I132" s="370" t="str">
        <f>IFERROR(INDEX(Raw!$H$6:$EZ$2076,MATCH($B132&amp;$D132&amp;$B$6,Raw!$A$6:$A$2076,0),MATCH(I$6,Raw!$H$5:$EZ$5,0))/60/60/24,"-")</f>
        <v>-</v>
      </c>
      <c r="J132" s="149"/>
      <c r="K132" s="152" t="str">
        <f>IFERROR(INDEX(Raw!$H$6:$EZ$2076,MATCH($B132&amp;$D132&amp;$B$6,Raw!$A$6:$A$2076,0),MATCH(K$6,Raw!$H$5:$EZ$5,0)),"-")</f>
        <v>-</v>
      </c>
      <c r="L132" s="152"/>
      <c r="M132" s="152" t="str">
        <f>IFERROR(INDEX(Raw!$H$6:$EZ$2076,MATCH($B132&amp;$D132&amp;$B$6,Raw!$A$6:$A$2076,0),MATCH(M$6,Raw!$H$5:$EZ$5,0))/60/60,"-")</f>
        <v>-</v>
      </c>
      <c r="N132" s="369" t="str">
        <f>IFERROR(INDEX(Raw!$H$6:$EZ$2076,MATCH($B132&amp;$D132&amp;$B$6,Raw!$A$6:$A$2076,0),MATCH(N$6,Raw!$H$5:$EZ$5,0))/60/60/24,"-")</f>
        <v>-</v>
      </c>
      <c r="O132" s="370" t="str">
        <f>IFERROR(INDEX(Raw!$H$6:$EZ$2076,MATCH($B132&amp;$D132&amp;$B$6,Raw!$A$6:$A$2076,0),MATCH(O$6,Raw!$H$5:$EZ$5,0))/60/60/24,"-")</f>
        <v>-</v>
      </c>
      <c r="P132" s="149"/>
      <c r="Q132" s="152" t="str">
        <f>IFERROR(INDEX(Raw!$H$6:$EZ$2076,MATCH($B132&amp;$D132&amp;$B$6,Raw!$A$6:$A$2076,0),MATCH(Q$6,Raw!$H$5:$EZ$5,0)),"-")</f>
        <v>-</v>
      </c>
      <c r="R132" s="149"/>
      <c r="S132" s="152" t="str">
        <f>IFERROR(INDEX(Raw!$H$6:$EZ$2076,MATCH($B132&amp;$D132&amp;$B$6,Raw!$A$6:$A$2076,0),MATCH(S$6,Raw!$H$5:$EZ$5,0))/60/60,"-")</f>
        <v>-</v>
      </c>
      <c r="T132" s="255" t="str">
        <f>IFERROR(INDEX(Raw!$H$6:$EZ$2076,MATCH($B132&amp;$D132&amp;$B$6,Raw!$A$6:$A$2076,0),MATCH(T$6,Raw!$H$5:$EZ$5,0))/60/60/24,"-")</f>
        <v>-</v>
      </c>
      <c r="U132" s="255" t="str">
        <f>IFERROR(INDEX(Raw!$H$6:$EZ$2076,MATCH($B132&amp;$D132&amp;$B$6,Raw!$A$6:$A$2076,0),MATCH(U$6,Raw!$H$5:$EZ$5,0))/60/60/24,"-")</f>
        <v>-</v>
      </c>
      <c r="V132" s="149"/>
      <c r="W132" s="152" t="str">
        <f>IFERROR(INDEX(Raw!$H$6:$EZ$2076,MATCH($B132&amp;$D132&amp;$B$6,Raw!$A$6:$A$2076,0),MATCH(W$6,Raw!$H$5:$EZ$5,0)),"-")</f>
        <v>-</v>
      </c>
      <c r="X132" s="152"/>
      <c r="Y132" s="152" t="str">
        <f>IFERROR(INDEX(Raw!$H$6:$EZ$2076,MATCH($B132&amp;$D132&amp;$B$6,Raw!$A$6:$A$2076,0),MATCH(Y$6,Raw!$H$5:$EZ$5,0))/60/60,"-")</f>
        <v>-</v>
      </c>
      <c r="Z132" s="255" t="str">
        <f>IFERROR(INDEX(Raw!$H$6:$EZ$2076,MATCH($B132&amp;$D132&amp;$B$6,Raw!$A$6:$A$2076,0),MATCH(Z$6,Raw!$H$5:$EZ$5,0))/60/60/24,"-")</f>
        <v>-</v>
      </c>
      <c r="AA132" s="255" t="str">
        <f>IFERROR(INDEX(Raw!$H$6:$EZ$2076,MATCH($B132&amp;$D132&amp;$B$6,Raw!$A$6:$A$2076,0),MATCH(AA$6,Raw!$H$5:$EZ$5,0))/60/60/24,"-")</f>
        <v>-</v>
      </c>
      <c r="AB132" s="149"/>
      <c r="AC132" s="152" t="str">
        <f>IFERROR(INDEX(Raw!$H$6:$EZ$2076,MATCH($B132&amp;$D132&amp;$B$6,Raw!$A$6:$A$2076,0),MATCH(AC$6,Raw!$H$5:$EZ$5,0)),"-")</f>
        <v>-</v>
      </c>
      <c r="AD132" s="152"/>
      <c r="AE132" s="152" t="str">
        <f>IFERROR(INDEX(Raw!$H$6:$EZ$2076,MATCH($B132&amp;$D132&amp;$B$6,Raw!$A$6:$A$2076,0),MATCH(AE$6,Raw!$H$5:$EZ$5,0))/60/60,"-")</f>
        <v>-</v>
      </c>
      <c r="AF132" s="255" t="str">
        <f>IFERROR(INDEX(Raw!$H$6:$EZ$2076,MATCH($B132&amp;$D132&amp;$B$6,Raw!$A$6:$A$2076,0),MATCH(AF$6,Raw!$H$5:$EZ$5,0))/60/60/24,"-")</f>
        <v>-</v>
      </c>
      <c r="AG132" s="255" t="str">
        <f>IFERROR(INDEX(Raw!$H$6:$EZ$2076,MATCH($B132&amp;$D132&amp;$B$6,Raw!$A$6:$A$2076,0),MATCH(AG$6,Raw!$H$5:$EZ$5,0))/60/60/24,"-")</f>
        <v>-</v>
      </c>
      <c r="AI132" s="152" t="str">
        <f>IFERROR(INDEX(Raw!$H$6:$EZ$2076,MATCH($B132&amp;$D132&amp;$B$6,Raw!$A$6:$A$2076,0),MATCH(AI$6,Raw!$H$5:$EZ$5,0)),"-")</f>
        <v>-</v>
      </c>
      <c r="AJ132" s="312"/>
      <c r="AK132" s="152" t="str">
        <f>IFERROR(INDEX(Raw!$H$6:$EZ$2076,MATCH($B132&amp;$D132&amp;$B$6,Raw!$A$6:$A$2076,0),MATCH(AK$6,Raw!$H$5:$EZ$5,0)),"-")</f>
        <v>-</v>
      </c>
    </row>
    <row r="133" spans="1:37" x14ac:dyDescent="0.25">
      <c r="A133" s="188"/>
      <c r="B133" s="75"/>
      <c r="C133" s="75"/>
      <c r="D133" s="132" t="s">
        <v>152</v>
      </c>
      <c r="E133" s="75" t="s">
        <v>153</v>
      </c>
      <c r="F133" s="91"/>
      <c r="G133" s="91"/>
      <c r="H133" s="199"/>
      <c r="I133" s="199"/>
      <c r="J133" s="92"/>
      <c r="K133" s="90"/>
      <c r="L133" s="94"/>
      <c r="M133" s="94"/>
      <c r="N133" s="200"/>
      <c r="O133" s="200"/>
      <c r="P133" s="92"/>
      <c r="Q133" s="92"/>
      <c r="R133" s="92"/>
      <c r="S133" s="92"/>
      <c r="T133" s="361"/>
      <c r="U133" s="200"/>
      <c r="V133" s="92"/>
      <c r="W133" s="92"/>
      <c r="X133" s="92"/>
      <c r="Y133" s="92"/>
      <c r="Z133" s="200"/>
      <c r="AA133" s="200"/>
      <c r="AB133" s="92"/>
      <c r="AC133" s="92"/>
      <c r="AD133" s="92"/>
      <c r="AE133" s="92"/>
      <c r="AF133" s="200"/>
      <c r="AG133" s="200"/>
      <c r="AH133" s="75"/>
      <c r="AI133" s="75"/>
      <c r="AJ133" s="75"/>
      <c r="AK133" s="75"/>
    </row>
    <row r="134" spans="1:37" x14ac:dyDescent="0.25">
      <c r="A134" s="1"/>
      <c r="D134" s="7"/>
      <c r="E134" s="11" t="s">
        <v>154</v>
      </c>
      <c r="F134" s="38"/>
      <c r="G134" s="38"/>
      <c r="H134" s="61"/>
      <c r="I134" s="61"/>
      <c r="N134" s="109"/>
      <c r="O134" s="109"/>
      <c r="Q134" s="24"/>
      <c r="R134" s="24"/>
      <c r="S134" s="24"/>
      <c r="T134" s="362"/>
      <c r="U134" s="109"/>
      <c r="Z134" s="109"/>
      <c r="AA134" s="109"/>
      <c r="AB134" s="25"/>
      <c r="AC134" s="25"/>
      <c r="AD134" s="25"/>
      <c r="AE134" s="25"/>
      <c r="AF134" s="174"/>
      <c r="AG134" s="109"/>
    </row>
    <row r="135" spans="1:37" x14ac:dyDescent="0.25">
      <c r="A135" s="1"/>
      <c r="D135" s="50">
        <v>1</v>
      </c>
      <c r="E135" s="34" t="s">
        <v>155</v>
      </c>
      <c r="F135" s="38"/>
      <c r="G135" s="38"/>
      <c r="H135" s="61"/>
      <c r="I135" s="61"/>
      <c r="N135" s="109"/>
      <c r="O135" s="109"/>
      <c r="T135" s="61"/>
      <c r="U135" s="109"/>
      <c r="Z135" s="275"/>
      <c r="AA135" s="109"/>
      <c r="AB135" s="25"/>
      <c r="AC135" s="25"/>
      <c r="AD135" s="25"/>
      <c r="AE135" s="25"/>
      <c r="AF135" s="109"/>
      <c r="AG135" s="109"/>
    </row>
    <row r="136" spans="1:37" x14ac:dyDescent="0.25">
      <c r="A136" s="1"/>
      <c r="D136" s="50">
        <v>2</v>
      </c>
      <c r="E136" s="34" t="s">
        <v>157</v>
      </c>
      <c r="F136" s="38"/>
      <c r="G136" s="38"/>
      <c r="H136" s="61"/>
      <c r="I136" s="61"/>
      <c r="N136" s="109"/>
      <c r="O136" s="109"/>
      <c r="T136" s="61"/>
      <c r="U136" s="109"/>
      <c r="Z136" s="275"/>
      <c r="AA136" s="109"/>
      <c r="AB136" s="25"/>
      <c r="AC136" s="25"/>
      <c r="AD136" s="25"/>
      <c r="AE136" s="25"/>
      <c r="AF136" s="109"/>
      <c r="AG136" s="109"/>
    </row>
    <row r="137" spans="1:37" x14ac:dyDescent="0.25">
      <c r="A137" s="1"/>
      <c r="D137" s="50"/>
      <c r="E137" s="34" t="s">
        <v>156</v>
      </c>
      <c r="F137" s="68"/>
      <c r="G137" s="38"/>
      <c r="H137" s="61"/>
      <c r="I137" s="61"/>
      <c r="N137" s="109"/>
      <c r="O137" s="109"/>
      <c r="T137" s="61"/>
      <c r="U137" s="109"/>
      <c r="Z137" s="275"/>
      <c r="AA137" s="109"/>
      <c r="AB137" s="25"/>
      <c r="AC137" s="25"/>
      <c r="AD137" s="25"/>
      <c r="AE137" s="25"/>
      <c r="AF137" s="109"/>
      <c r="AG137" s="109"/>
    </row>
    <row r="138" spans="1:37" x14ac:dyDescent="0.25">
      <c r="A138" s="1"/>
      <c r="D138" s="55">
        <v>3</v>
      </c>
      <c r="E138" s="38" t="s">
        <v>159</v>
      </c>
      <c r="F138" s="38"/>
      <c r="G138" s="38"/>
      <c r="H138" s="61"/>
      <c r="I138" s="61"/>
      <c r="N138" s="109"/>
      <c r="O138" s="109"/>
      <c r="T138" s="109"/>
      <c r="U138" s="109"/>
      <c r="Z138" s="109"/>
      <c r="AA138" s="306"/>
      <c r="AB138" s="25"/>
      <c r="AC138" s="306"/>
      <c r="AD138" s="25"/>
      <c r="AE138" s="25"/>
      <c r="AF138" s="109"/>
      <c r="AG138" s="109"/>
    </row>
    <row r="139" spans="1:37" x14ac:dyDescent="0.25">
      <c r="A139" s="1"/>
      <c r="E139" s="1" t="s">
        <v>158</v>
      </c>
      <c r="F139" s="38"/>
      <c r="G139" s="38"/>
      <c r="H139" s="61"/>
      <c r="I139" s="61"/>
      <c r="J139" s="13"/>
      <c r="K139" s="11"/>
      <c r="N139" s="109"/>
      <c r="O139" s="109"/>
      <c r="T139" s="109"/>
      <c r="U139" s="109"/>
      <c r="Z139" s="109"/>
      <c r="AA139" s="306"/>
      <c r="AB139" s="25"/>
      <c r="AC139" s="306"/>
      <c r="AD139" s="25"/>
      <c r="AE139" s="25"/>
      <c r="AF139" s="109"/>
      <c r="AG139" s="109"/>
    </row>
    <row r="140" spans="1:37" x14ac:dyDescent="0.25">
      <c r="A140" s="1"/>
      <c r="D140" s="10">
        <v>4</v>
      </c>
      <c r="E140" s="1" t="s">
        <v>160</v>
      </c>
      <c r="F140" s="38"/>
      <c r="G140" s="38"/>
      <c r="H140" s="61"/>
      <c r="I140" s="61"/>
      <c r="J140" s="13"/>
      <c r="K140" s="11"/>
      <c r="N140" s="109"/>
      <c r="O140" s="109"/>
      <c r="T140" s="109"/>
      <c r="U140" s="109"/>
      <c r="Z140" s="109"/>
      <c r="AA140" s="109"/>
      <c r="AB140" s="25"/>
      <c r="AC140" s="25"/>
      <c r="AD140" s="25"/>
      <c r="AE140" s="25"/>
      <c r="AF140" s="109"/>
      <c r="AG140" s="109"/>
    </row>
    <row r="141" spans="1:37" x14ac:dyDescent="0.25">
      <c r="A141" s="1"/>
      <c r="D141" s="10"/>
      <c r="E141" s="1" t="s">
        <v>1119</v>
      </c>
      <c r="F141" s="38"/>
      <c r="G141" s="38"/>
      <c r="H141" s="61"/>
      <c r="I141" s="61"/>
      <c r="J141" s="13"/>
      <c r="K141" s="11"/>
      <c r="N141" s="109"/>
      <c r="O141" s="109"/>
      <c r="T141" s="109"/>
      <c r="U141" s="109"/>
      <c r="Z141" s="109"/>
      <c r="AA141" s="109"/>
      <c r="AB141" s="25"/>
      <c r="AC141" s="25"/>
      <c r="AD141" s="25"/>
      <c r="AE141" s="25"/>
      <c r="AF141" s="109"/>
      <c r="AG141" s="109"/>
    </row>
    <row r="142" spans="1:37" x14ac:dyDescent="0.25">
      <c r="A142" s="1"/>
      <c r="D142" s="55"/>
      <c r="E142" s="1" t="s">
        <v>161</v>
      </c>
      <c r="G142" s="38"/>
      <c r="H142" s="61"/>
      <c r="I142" s="61"/>
      <c r="J142" s="13"/>
      <c r="K142" s="11"/>
      <c r="N142" s="109"/>
      <c r="O142" s="109"/>
      <c r="T142" s="109"/>
      <c r="U142" s="109"/>
      <c r="Z142" s="109"/>
      <c r="AA142" s="109"/>
      <c r="AB142" s="25"/>
      <c r="AC142" s="25"/>
      <c r="AD142" s="25"/>
      <c r="AE142" s="25"/>
      <c r="AF142" s="109"/>
      <c r="AG142" s="109"/>
    </row>
    <row r="143" spans="1:37" x14ac:dyDescent="0.25">
      <c r="A143" s="1"/>
      <c r="D143" s="10">
        <v>5</v>
      </c>
      <c r="E143" s="34" t="s">
        <v>1046</v>
      </c>
      <c r="G143" s="38"/>
      <c r="H143" s="61"/>
      <c r="I143" s="61"/>
      <c r="J143" s="13"/>
      <c r="K143" s="11"/>
      <c r="N143" s="109"/>
      <c r="O143" s="109"/>
      <c r="T143" s="109"/>
      <c r="U143" s="109"/>
      <c r="Z143" s="109"/>
      <c r="AA143" s="109"/>
      <c r="AB143" s="25"/>
      <c r="AC143" s="25"/>
      <c r="AD143" s="25"/>
      <c r="AE143" s="25"/>
      <c r="AF143" s="109"/>
      <c r="AG143" s="109"/>
    </row>
    <row r="144" spans="1:37" x14ac:dyDescent="0.25">
      <c r="A144" s="1"/>
      <c r="D144" s="10">
        <v>6</v>
      </c>
      <c r="E144" s="1" t="s">
        <v>162</v>
      </c>
      <c r="G144" s="39"/>
      <c r="H144" s="108"/>
      <c r="I144" s="108"/>
      <c r="N144" s="109"/>
      <c r="O144" s="109"/>
      <c r="T144" s="109"/>
      <c r="U144" s="109"/>
      <c r="Z144" s="109"/>
      <c r="AA144" s="109"/>
      <c r="AF144" s="109"/>
      <c r="AG144" s="109"/>
    </row>
  </sheetData>
  <mergeCells count="1">
    <mergeCell ref="B5:C5"/>
  </mergeCells>
  <phoneticPr fontId="5" type="noConversion"/>
  <conditionalFormatting sqref="T7:AG133">
    <cfRule type="cellIs" dxfId="4" priority="24" operator="between">
      <formula>0.00001</formula>
      <formula>0.04166</formula>
    </cfRule>
  </conditionalFormatting>
  <hyperlinks>
    <hyperlink ref="E134" location="Introduction!A1" display="Introduction" xr:uid="{99D221DA-97A3-4CC0-AE10-B8DB0ABDE63E}"/>
  </hyperlinks>
  <pageMargins left="0.7" right="0.7" top="0.75" bottom="0.75" header="0.3" footer="0.3"/>
  <pageSetup paperSize="9" orientation="portrait" horizontalDpi="90" verticalDpi="90" r:id="rId1"/>
  <ignoredErrors>
    <ignoredError sqref="I16 O16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38C07D-F985-4BA5-8FB4-F61DB8C17768}">
          <x14:formula1>
            <xm:f>Raw!$GX$6:$GX$26</xm:f>
          </x14:formula1>
          <xm:sqref>B5:C5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C149"/>
  <sheetViews>
    <sheetView workbookViewId="0">
      <pane xSplit="4" ySplit="16" topLeftCell="E109" activePane="bottomRight" state="frozen"/>
      <selection pane="topRight" activeCell="E1" sqref="E1"/>
      <selection pane="bottomLeft" activeCell="A17" sqref="A17"/>
      <selection pane="bottomRight" activeCell="B4" sqref="B4:C4"/>
    </sheetView>
  </sheetViews>
  <sheetFormatPr defaultColWidth="9.453125" defaultRowHeight="12.5" x14ac:dyDescent="0.25"/>
  <cols>
    <col min="1" max="1" width="1.54296875" style="2" customWidth="1"/>
    <col min="2" max="2" width="8.54296875" style="1" customWidth="1"/>
    <col min="3" max="3" width="14.54296875" style="1" customWidth="1"/>
    <col min="4" max="4" width="3" style="1" customWidth="1"/>
    <col min="5" max="5" width="11.453125" style="1" customWidth="1"/>
    <col min="6" max="6" width="1.54296875" style="1" customWidth="1"/>
    <col min="7" max="7" width="11.453125" style="1" customWidth="1"/>
    <col min="8" max="8" width="1.54296875" style="1" customWidth="1"/>
    <col min="9" max="9" width="15.54296875" style="1" customWidth="1"/>
    <col min="10" max="10" width="9.453125" style="1" customWidth="1"/>
    <col min="11" max="11" width="14.453125" style="1" customWidth="1"/>
    <col min="12" max="12" width="11.453125" style="1" customWidth="1"/>
    <col min="13" max="13" width="1.54296875" style="1" customWidth="1"/>
    <col min="14" max="17" width="8.54296875" style="1" customWidth="1"/>
    <col min="18" max="18" width="1.54296875" style="1" customWidth="1"/>
    <col min="19" max="20" width="8.54296875" style="1" customWidth="1"/>
    <col min="21" max="21" width="17.54296875" style="1" customWidth="1"/>
    <col min="22" max="22" width="9.54296875" style="1" hidden="1" customWidth="1"/>
    <col min="23" max="23" width="1.54296875" style="1" customWidth="1"/>
    <col min="24" max="25" width="8.54296875" style="1" customWidth="1"/>
    <col min="26" max="26" width="17.54296875" style="1" customWidth="1"/>
    <col min="27" max="27" width="1.54296875" style="1" customWidth="1"/>
    <col min="28" max="28" width="14.54296875" style="1" customWidth="1"/>
    <col min="29" max="29" width="7.453125" style="1" customWidth="1"/>
    <col min="30" max="16384" width="9.453125" style="1"/>
  </cols>
  <sheetData>
    <row r="1" spans="1:29" ht="17.5" x14ac:dyDescent="0.35">
      <c r="B1" s="27" t="s">
        <v>15</v>
      </c>
      <c r="C1" s="9"/>
      <c r="E1" s="33" t="s">
        <v>83</v>
      </c>
      <c r="F1" s="27"/>
      <c r="G1" s="9"/>
      <c r="H1" s="27"/>
      <c r="L1" s="9"/>
      <c r="R1" s="34"/>
      <c r="S1" s="34"/>
      <c r="T1" s="34"/>
      <c r="U1" s="34"/>
      <c r="V1" s="34"/>
      <c r="W1" s="33"/>
    </row>
    <row r="2" spans="1:29" s="38" customFormat="1" ht="13" hidden="1" x14ac:dyDescent="0.3">
      <c r="A2" s="18"/>
      <c r="B2" s="209" t="str">
        <f ca="1">OFFSET(Raw!$GW$5,MATCH($B$4,Raw!$GX$6:$GX$26,0),0)</f>
        <v>Eng</v>
      </c>
      <c r="C2" s="26" t="str">
        <f>VLOOKUP($B$4,Raw!$GX$6:$HA$26,3,0)</f>
        <v>.</v>
      </c>
      <c r="D2" s="19"/>
      <c r="E2" s="63"/>
      <c r="F2" s="63"/>
      <c r="G2" s="63"/>
      <c r="H2" s="63"/>
      <c r="I2" s="63"/>
      <c r="J2" s="55"/>
      <c r="K2" s="63"/>
      <c r="L2" s="63"/>
      <c r="M2" s="55"/>
      <c r="N2" s="63"/>
      <c r="O2" s="63"/>
      <c r="P2" s="63"/>
      <c r="Q2" s="63"/>
      <c r="R2" s="63"/>
      <c r="S2" s="63"/>
      <c r="T2" s="63"/>
      <c r="U2" s="63"/>
      <c r="V2" s="63"/>
      <c r="X2" s="63"/>
      <c r="Y2" s="63"/>
      <c r="Z2" s="63"/>
      <c r="AB2" s="63"/>
      <c r="AC2" s="63"/>
    </row>
    <row r="3" spans="1:29" s="38" customFormat="1" ht="15" x14ac:dyDescent="0.3">
      <c r="A3" s="18"/>
      <c r="B3" s="66" t="s">
        <v>92</v>
      </c>
      <c r="D3" s="19"/>
      <c r="E3" s="58" t="s">
        <v>163</v>
      </c>
      <c r="F3" s="58"/>
      <c r="G3" s="58"/>
      <c r="H3" s="58"/>
      <c r="I3" s="58"/>
      <c r="J3" s="58"/>
      <c r="K3" s="58"/>
      <c r="L3" s="58"/>
      <c r="M3" s="55"/>
      <c r="N3" s="63"/>
      <c r="O3" s="63"/>
      <c r="P3" s="63"/>
      <c r="Q3" s="63"/>
      <c r="R3" s="63"/>
      <c r="S3" s="58" t="s">
        <v>164</v>
      </c>
      <c r="T3" s="292"/>
      <c r="U3" s="58"/>
      <c r="V3" s="58"/>
      <c r="X3" s="58" t="s">
        <v>165</v>
      </c>
      <c r="Y3" s="58"/>
      <c r="Z3" s="58"/>
      <c r="AB3" s="63"/>
      <c r="AC3" s="63"/>
    </row>
    <row r="4" spans="1:29" ht="39.5" x14ac:dyDescent="0.25">
      <c r="B4" s="538" t="s">
        <v>95</v>
      </c>
      <c r="C4" s="539"/>
      <c r="D4" s="20"/>
      <c r="E4" s="62" t="s">
        <v>166</v>
      </c>
      <c r="F4" s="6"/>
      <c r="G4" s="5" t="s">
        <v>167</v>
      </c>
      <c r="H4" s="6"/>
      <c r="I4" s="73" t="s">
        <v>168</v>
      </c>
      <c r="J4" s="218" t="s">
        <v>169</v>
      </c>
      <c r="K4" s="29" t="s">
        <v>170</v>
      </c>
      <c r="L4" s="62" t="s">
        <v>171</v>
      </c>
      <c r="M4" s="6"/>
      <c r="N4" s="73" t="s">
        <v>172</v>
      </c>
      <c r="O4" s="73" t="s">
        <v>173</v>
      </c>
      <c r="P4" s="29" t="s">
        <v>174</v>
      </c>
      <c r="Q4" s="29" t="s">
        <v>175</v>
      </c>
      <c r="R4" s="6"/>
      <c r="S4" s="217" t="s">
        <v>1048</v>
      </c>
      <c r="T4" s="81" t="s">
        <v>1049</v>
      </c>
      <c r="U4" s="81" t="s">
        <v>1045</v>
      </c>
      <c r="V4" s="62"/>
      <c r="W4" s="6"/>
      <c r="X4" s="217" t="s">
        <v>1048</v>
      </c>
      <c r="Y4" s="81" t="s">
        <v>1049</v>
      </c>
      <c r="Z4" s="81" t="s">
        <v>1045</v>
      </c>
      <c r="AA4" s="6"/>
      <c r="AB4" s="73" t="s">
        <v>176</v>
      </c>
      <c r="AC4" s="73" t="s">
        <v>1051</v>
      </c>
    </row>
    <row r="5" spans="1:29" s="17" customFormat="1" ht="14" x14ac:dyDescent="0.3">
      <c r="A5" s="340"/>
      <c r="B5" s="26" t="str">
        <f>VLOOKUP($B$4,Raw!$GX$6:$HA$26,2,0)</f>
        <v>ENG</v>
      </c>
      <c r="C5" s="37"/>
      <c r="D5" s="15" t="s">
        <v>177</v>
      </c>
      <c r="E5" s="16" t="s">
        <v>178</v>
      </c>
      <c r="F5" s="16"/>
      <c r="G5" s="16" t="s">
        <v>179</v>
      </c>
      <c r="H5" s="16"/>
      <c r="I5" s="30" t="s">
        <v>180</v>
      </c>
      <c r="J5" s="30" t="s">
        <v>181</v>
      </c>
      <c r="K5" s="30" t="s">
        <v>182</v>
      </c>
      <c r="L5" s="16" t="s">
        <v>183</v>
      </c>
      <c r="M5" s="16"/>
      <c r="N5" s="32" t="s">
        <v>180</v>
      </c>
      <c r="O5" s="32" t="s">
        <v>181</v>
      </c>
      <c r="P5" s="32" t="s">
        <v>182</v>
      </c>
      <c r="Q5" s="32" t="s">
        <v>183</v>
      </c>
      <c r="R5" s="16"/>
      <c r="S5" s="16" t="s">
        <v>184</v>
      </c>
      <c r="T5" s="16" t="s">
        <v>185</v>
      </c>
      <c r="U5" s="16" t="s">
        <v>186</v>
      </c>
      <c r="V5" s="194"/>
      <c r="W5" s="16"/>
      <c r="X5" s="30" t="s">
        <v>187</v>
      </c>
      <c r="Y5" s="30" t="s">
        <v>188</v>
      </c>
      <c r="Z5" s="30" t="s">
        <v>189</v>
      </c>
      <c r="AA5" s="16"/>
      <c r="AB5" s="30" t="s">
        <v>190</v>
      </c>
      <c r="AC5" s="30" t="s">
        <v>191</v>
      </c>
    </row>
    <row r="6" spans="1:29" s="17" customFormat="1" x14ac:dyDescent="0.25">
      <c r="A6" s="15"/>
      <c r="B6" s="26"/>
      <c r="C6" s="37"/>
      <c r="D6" s="15" t="s">
        <v>192</v>
      </c>
      <c r="E6" s="16"/>
      <c r="F6" s="16"/>
      <c r="G6" s="16"/>
      <c r="H6" s="16"/>
      <c r="I6" s="30"/>
      <c r="J6" s="30"/>
      <c r="K6" s="30"/>
      <c r="L6" s="16"/>
      <c r="M6" s="16"/>
      <c r="N6" s="16" t="s">
        <v>178</v>
      </c>
      <c r="O6" s="16" t="s">
        <v>178</v>
      </c>
      <c r="P6" s="16" t="s">
        <v>178</v>
      </c>
      <c r="Q6" s="16" t="s">
        <v>178</v>
      </c>
      <c r="R6" s="16"/>
      <c r="S6" s="16"/>
      <c r="T6" s="16"/>
      <c r="U6" s="16"/>
      <c r="V6" s="16"/>
      <c r="W6" s="16"/>
      <c r="X6" s="30"/>
      <c r="Y6" s="30"/>
      <c r="Z6" s="30"/>
      <c r="AA6" s="16"/>
      <c r="AB6" s="30"/>
      <c r="AC6" s="30"/>
    </row>
    <row r="7" spans="1:29" ht="15.5" x14ac:dyDescent="0.35">
      <c r="A7" s="3"/>
      <c r="B7" s="144" t="s">
        <v>126</v>
      </c>
      <c r="C7" s="74" t="s">
        <v>1052</v>
      </c>
      <c r="D7" s="179"/>
      <c r="E7" s="21">
        <f t="shared" ref="E7:E16" si="0">IFERROR(SUMIF($B$19:$B$133,$B7,E$19:E$133),"-")</f>
        <v>3675797</v>
      </c>
      <c r="F7" s="21"/>
      <c r="G7" s="21">
        <f t="shared" ref="G7:G16" si="1">IFERROR(SUMIF($B$19:$B$133,$B7,G$19:G$133),"-")</f>
        <v>3464161</v>
      </c>
      <c r="H7" s="21"/>
      <c r="I7" s="42">
        <f t="shared" ref="I7:L16" si="2">IFERROR(SUMIF($B$19:$B$133,$B7,I$19:I$133),"-")</f>
        <v>2173655</v>
      </c>
      <c r="J7" s="21">
        <f t="shared" si="2"/>
        <v>213164</v>
      </c>
      <c r="K7" s="42">
        <f t="shared" si="2"/>
        <v>1077342</v>
      </c>
      <c r="L7" s="21">
        <f t="shared" si="2"/>
        <v>211636</v>
      </c>
      <c r="M7" s="21"/>
      <c r="N7" s="212">
        <f>IFERROR(I7/$E7,"-")</f>
        <v>0.59134250340810446</v>
      </c>
      <c r="O7" s="212">
        <f>IFERROR(J7/$E7,"-")</f>
        <v>5.7991232921730987E-2</v>
      </c>
      <c r="P7" s="212">
        <f>IFERROR(K7/$E7,"-")</f>
        <v>0.29309072290988863</v>
      </c>
      <c r="Q7" s="212">
        <f>IFERROR(L7/$E7,"-")</f>
        <v>5.7575540760275934E-2</v>
      </c>
      <c r="R7" s="21"/>
      <c r="S7" s="21">
        <f t="shared" ref="S7:U16" si="3">IFERROR(SUMIF($B$19:$B$133,$B7,S$19:S$133),"-")</f>
        <v>20728</v>
      </c>
      <c r="T7" s="21">
        <f t="shared" si="3"/>
        <v>103348</v>
      </c>
      <c r="U7" s="42">
        <f t="shared" si="3"/>
        <v>42894</v>
      </c>
      <c r="V7" s="53"/>
      <c r="W7" s="21"/>
      <c r="X7" s="21">
        <f t="shared" ref="X7:Z16" si="4">IFERROR(SUMIF($B$19:$B$133,$B7,X$19:X$133),"-")</f>
        <v>22057</v>
      </c>
      <c r="Y7" s="21">
        <f t="shared" si="4"/>
        <v>65503</v>
      </c>
      <c r="Z7" s="42">
        <f t="shared" si="4"/>
        <v>123730</v>
      </c>
      <c r="AA7" s="42"/>
      <c r="AB7" s="42">
        <f t="shared" ref="AB7:AC16" si="5">IFERROR(SUMIF($B$19:$B$133,$B7,AB$19:AB$133),"-")</f>
        <v>0</v>
      </c>
      <c r="AC7" s="21">
        <f t="shared" si="5"/>
        <v>0</v>
      </c>
    </row>
    <row r="8" spans="1:29" ht="15.5" x14ac:dyDescent="0.35">
      <c r="A8" s="3"/>
      <c r="B8" s="144" t="s">
        <v>128</v>
      </c>
      <c r="C8" s="74" t="s">
        <v>128</v>
      </c>
      <c r="D8" s="179"/>
      <c r="E8" s="21">
        <f t="shared" si="0"/>
        <v>8395133</v>
      </c>
      <c r="F8" s="21"/>
      <c r="G8" s="21">
        <f t="shared" si="1"/>
        <v>7886168</v>
      </c>
      <c r="H8" s="21"/>
      <c r="I8" s="42">
        <f t="shared" si="2"/>
        <v>4959324</v>
      </c>
      <c r="J8" s="21">
        <f t="shared" si="2"/>
        <v>456232</v>
      </c>
      <c r="K8" s="42">
        <f t="shared" si="2"/>
        <v>2470612</v>
      </c>
      <c r="L8" s="21">
        <f t="shared" si="2"/>
        <v>508965</v>
      </c>
      <c r="M8" s="21"/>
      <c r="N8" s="212">
        <f t="shared" ref="N8:N75" si="6">IFERROR(I8/$E8,"-")</f>
        <v>0.59073799069055843</v>
      </c>
      <c r="O8" s="212">
        <f t="shared" ref="O8:Q15" si="7">IFERROR(J8/$E8,"-")</f>
        <v>5.4344820981394815E-2</v>
      </c>
      <c r="P8" s="212">
        <f t="shared" si="7"/>
        <v>0.29429098979134694</v>
      </c>
      <c r="Q8" s="212">
        <f t="shared" si="7"/>
        <v>6.0626198536699774E-2</v>
      </c>
      <c r="R8" s="21"/>
      <c r="S8" s="21">
        <f t="shared" si="3"/>
        <v>37774</v>
      </c>
      <c r="T8" s="21">
        <f t="shared" si="3"/>
        <v>278900</v>
      </c>
      <c r="U8" s="42">
        <f t="shared" si="3"/>
        <v>82213</v>
      </c>
      <c r="V8" s="53"/>
      <c r="W8" s="21"/>
      <c r="X8" s="21">
        <f t="shared" si="4"/>
        <v>43980</v>
      </c>
      <c r="Y8" s="21">
        <f t="shared" si="4"/>
        <v>148311</v>
      </c>
      <c r="Z8" s="42">
        <f t="shared" si="4"/>
        <v>303029</v>
      </c>
      <c r="AA8" s="42"/>
      <c r="AB8" s="42">
        <f t="shared" si="5"/>
        <v>0</v>
      </c>
      <c r="AC8" s="21">
        <f t="shared" si="5"/>
        <v>0</v>
      </c>
    </row>
    <row r="9" spans="1:29" ht="15.5" x14ac:dyDescent="0.35">
      <c r="A9" s="3"/>
      <c r="B9" s="144" t="s">
        <v>129</v>
      </c>
      <c r="C9" s="74" t="s">
        <v>129</v>
      </c>
      <c r="D9" s="179"/>
      <c r="E9" s="21">
        <f t="shared" si="0"/>
        <v>8783204</v>
      </c>
      <c r="F9" s="21"/>
      <c r="G9" s="21">
        <f t="shared" si="1"/>
        <v>8170841</v>
      </c>
      <c r="H9" s="21"/>
      <c r="I9" s="42">
        <f t="shared" si="2"/>
        <v>5014993</v>
      </c>
      <c r="J9" s="21">
        <f t="shared" si="2"/>
        <v>473663</v>
      </c>
      <c r="K9" s="42">
        <f t="shared" si="2"/>
        <v>2682185</v>
      </c>
      <c r="L9" s="21">
        <f t="shared" si="2"/>
        <v>612363</v>
      </c>
      <c r="M9" s="21"/>
      <c r="N9" s="212">
        <f t="shared" si="6"/>
        <v>0.57097535250234421</v>
      </c>
      <c r="O9" s="212">
        <f t="shared" si="7"/>
        <v>5.3928270366941269E-2</v>
      </c>
      <c r="P9" s="212">
        <f t="shared" si="7"/>
        <v>0.30537660288887747</v>
      </c>
      <c r="Q9" s="212">
        <f t="shared" si="7"/>
        <v>6.9719774241837035E-2</v>
      </c>
      <c r="R9" s="21"/>
      <c r="S9" s="21">
        <f t="shared" si="3"/>
        <v>66339</v>
      </c>
      <c r="T9" s="21">
        <f t="shared" si="3"/>
        <v>322152</v>
      </c>
      <c r="U9" s="42">
        <f t="shared" si="3"/>
        <v>79994</v>
      </c>
      <c r="V9" s="53"/>
      <c r="W9" s="21"/>
      <c r="X9" s="21">
        <f t="shared" si="4"/>
        <v>48864</v>
      </c>
      <c r="Y9" s="21">
        <f t="shared" si="4"/>
        <v>175008</v>
      </c>
      <c r="Z9" s="42">
        <f t="shared" si="4"/>
        <v>228321</v>
      </c>
      <c r="AA9" s="42"/>
      <c r="AB9" s="42">
        <f t="shared" si="5"/>
        <v>0</v>
      </c>
      <c r="AC9" s="21">
        <f t="shared" si="5"/>
        <v>0</v>
      </c>
    </row>
    <row r="10" spans="1:29" ht="15.5" x14ac:dyDescent="0.35">
      <c r="A10" s="3"/>
      <c r="B10" s="144" t="str">
        <f t="shared" ref="B10:B16" si="8">LEFT(C10,7)</f>
        <v>2020-21</v>
      </c>
      <c r="C10" s="74" t="s">
        <v>130</v>
      </c>
      <c r="D10" s="179"/>
      <c r="E10" s="21">
        <f t="shared" si="0"/>
        <v>8650028</v>
      </c>
      <c r="F10" s="21"/>
      <c r="G10" s="21">
        <f t="shared" si="1"/>
        <v>7938700</v>
      </c>
      <c r="H10" s="21"/>
      <c r="I10" s="42">
        <f t="shared" si="2"/>
        <v>4498264</v>
      </c>
      <c r="J10" s="21">
        <f t="shared" si="2"/>
        <v>476654</v>
      </c>
      <c r="K10" s="42">
        <f t="shared" si="2"/>
        <v>2963782</v>
      </c>
      <c r="L10" s="21">
        <f t="shared" si="2"/>
        <v>711328</v>
      </c>
      <c r="M10" s="21"/>
      <c r="N10" s="212">
        <f t="shared" si="6"/>
        <v>0.52002883690087476</v>
      </c>
      <c r="O10" s="212">
        <f t="shared" si="7"/>
        <v>5.5104330298121576E-2</v>
      </c>
      <c r="P10" s="212">
        <f t="shared" si="7"/>
        <v>0.34263264812553207</v>
      </c>
      <c r="Q10" s="212">
        <f t="shared" si="7"/>
        <v>8.2234184675471569E-2</v>
      </c>
      <c r="R10" s="21"/>
      <c r="S10" s="21">
        <f t="shared" si="3"/>
        <v>93658</v>
      </c>
      <c r="T10" s="21">
        <f t="shared" si="3"/>
        <v>361939</v>
      </c>
      <c r="U10" s="42">
        <f t="shared" si="3"/>
        <v>133373</v>
      </c>
      <c r="V10" s="53"/>
      <c r="W10" s="21"/>
      <c r="X10" s="21">
        <f t="shared" si="4"/>
        <v>45110</v>
      </c>
      <c r="Y10" s="21">
        <f t="shared" si="4"/>
        <v>210621</v>
      </c>
      <c r="Z10" s="42">
        <f t="shared" si="4"/>
        <v>219180</v>
      </c>
      <c r="AA10" s="42"/>
      <c r="AB10" s="42">
        <f t="shared" si="5"/>
        <v>0</v>
      </c>
      <c r="AC10" s="21">
        <f t="shared" si="5"/>
        <v>0</v>
      </c>
    </row>
    <row r="11" spans="1:29" ht="15.5" x14ac:dyDescent="0.35">
      <c r="A11" s="3"/>
      <c r="B11" s="144" t="str">
        <f t="shared" si="8"/>
        <v>2021-22</v>
      </c>
      <c r="C11" s="74" t="s">
        <v>131</v>
      </c>
      <c r="D11" s="179"/>
      <c r="E11" s="21">
        <f t="shared" si="0"/>
        <v>8873579</v>
      </c>
      <c r="F11" s="21"/>
      <c r="G11" s="21">
        <f t="shared" si="1"/>
        <v>7871356</v>
      </c>
      <c r="H11" s="21"/>
      <c r="I11" s="42">
        <f t="shared" si="2"/>
        <v>4601423</v>
      </c>
      <c r="J11" s="21">
        <f t="shared" si="2"/>
        <v>457951</v>
      </c>
      <c r="K11" s="42">
        <f t="shared" si="2"/>
        <v>2811982</v>
      </c>
      <c r="L11" s="21">
        <f t="shared" si="2"/>
        <v>1002223</v>
      </c>
      <c r="M11" s="21"/>
      <c r="N11" s="212">
        <f t="shared" si="6"/>
        <v>0.51855322412749127</v>
      </c>
      <c r="O11" s="212">
        <f t="shared" si="7"/>
        <v>5.1608375831217593E-2</v>
      </c>
      <c r="P11" s="212">
        <f t="shared" si="7"/>
        <v>0.31689378096481702</v>
      </c>
      <c r="Q11" s="212">
        <f t="shared" si="7"/>
        <v>0.1129446190764741</v>
      </c>
      <c r="R11" s="21"/>
      <c r="S11" s="21">
        <f t="shared" si="3"/>
        <v>122295</v>
      </c>
      <c r="T11" s="21">
        <f t="shared" si="3"/>
        <v>523809</v>
      </c>
      <c r="U11" s="42">
        <f t="shared" si="3"/>
        <v>119523</v>
      </c>
      <c r="V11" s="53"/>
      <c r="W11" s="21"/>
      <c r="X11" s="21">
        <f t="shared" si="4"/>
        <v>74896</v>
      </c>
      <c r="Y11" s="21">
        <f t="shared" si="4"/>
        <v>281223</v>
      </c>
      <c r="Z11" s="42">
        <f t="shared" si="4"/>
        <v>247530</v>
      </c>
      <c r="AA11" s="42"/>
      <c r="AB11" s="42">
        <f t="shared" si="5"/>
        <v>0</v>
      </c>
      <c r="AC11" s="21">
        <f t="shared" si="5"/>
        <v>0</v>
      </c>
    </row>
    <row r="12" spans="1:29" ht="15.5" x14ac:dyDescent="0.35">
      <c r="A12" s="3"/>
      <c r="B12" s="144" t="str">
        <f t="shared" si="8"/>
        <v>2022-23</v>
      </c>
      <c r="C12" s="38" t="s">
        <v>147</v>
      </c>
      <c r="D12" s="179"/>
      <c r="E12" s="21">
        <f t="shared" si="0"/>
        <v>8122913</v>
      </c>
      <c r="F12" s="21"/>
      <c r="G12" s="21">
        <f t="shared" si="1"/>
        <v>7130958</v>
      </c>
      <c r="H12" s="21"/>
      <c r="I12" s="42">
        <f t="shared" si="2"/>
        <v>4154332</v>
      </c>
      <c r="J12" s="21">
        <f t="shared" si="2"/>
        <v>380219</v>
      </c>
      <c r="K12" s="42">
        <f t="shared" si="2"/>
        <v>2596407</v>
      </c>
      <c r="L12" s="21">
        <f t="shared" si="2"/>
        <v>991955</v>
      </c>
      <c r="M12" s="21"/>
      <c r="N12" s="212">
        <f t="shared" ref="N12:Q13" si="9">IFERROR(I12/$E12,"-")</f>
        <v>0.51143376766438342</v>
      </c>
      <c r="O12" s="212">
        <f t="shared" si="9"/>
        <v>4.680820784366397E-2</v>
      </c>
      <c r="P12" s="212">
        <f t="shared" si="9"/>
        <v>0.31963988780872082</v>
      </c>
      <c r="Q12" s="212">
        <f t="shared" si="9"/>
        <v>0.12211813668323174</v>
      </c>
      <c r="R12" s="21"/>
      <c r="S12" s="21">
        <f t="shared" si="3"/>
        <v>99156</v>
      </c>
      <c r="T12" s="21">
        <f t="shared" si="3"/>
        <v>487793</v>
      </c>
      <c r="U12" s="42">
        <f t="shared" si="3"/>
        <v>106454</v>
      </c>
      <c r="V12" s="53"/>
      <c r="W12" s="21"/>
      <c r="X12" s="21">
        <f t="shared" si="4"/>
        <v>85656</v>
      </c>
      <c r="Y12" s="21">
        <f t="shared" si="4"/>
        <v>319350</v>
      </c>
      <c r="Z12" s="42">
        <f t="shared" si="4"/>
        <v>251961</v>
      </c>
      <c r="AA12" s="42"/>
      <c r="AB12" s="42">
        <f t="shared" si="5"/>
        <v>20679</v>
      </c>
      <c r="AC12" s="21">
        <f t="shared" si="5"/>
        <v>129866</v>
      </c>
    </row>
    <row r="13" spans="1:29" s="38" customFormat="1" ht="15.5" x14ac:dyDescent="0.35">
      <c r="A13" s="3"/>
      <c r="B13" s="144" t="str">
        <f t="shared" si="8"/>
        <v>2023-24</v>
      </c>
      <c r="C13" s="74" t="s">
        <v>133</v>
      </c>
      <c r="D13" s="179"/>
      <c r="E13" s="149">
        <f t="shared" si="0"/>
        <v>8592975</v>
      </c>
      <c r="F13" s="149"/>
      <c r="G13" s="149">
        <f t="shared" si="1"/>
        <v>7478927</v>
      </c>
      <c r="H13" s="149"/>
      <c r="I13" s="155">
        <f t="shared" si="2"/>
        <v>4421917</v>
      </c>
      <c r="J13" s="149">
        <f t="shared" si="2"/>
        <v>410531</v>
      </c>
      <c r="K13" s="155">
        <f t="shared" si="2"/>
        <v>2646479</v>
      </c>
      <c r="L13" s="149">
        <f t="shared" si="2"/>
        <v>1114048</v>
      </c>
      <c r="M13" s="149"/>
      <c r="N13" s="216">
        <f t="shared" si="9"/>
        <v>0.51459674908864506</v>
      </c>
      <c r="O13" s="216">
        <f t="shared" si="9"/>
        <v>4.7775188453358701E-2</v>
      </c>
      <c r="P13" s="216">
        <f t="shared" si="9"/>
        <v>0.30798169434916312</v>
      </c>
      <c r="Q13" s="216">
        <f t="shared" si="9"/>
        <v>0.12964636810883309</v>
      </c>
      <c r="R13" s="149"/>
      <c r="S13" s="149">
        <f t="shared" si="3"/>
        <v>81489</v>
      </c>
      <c r="T13" s="149">
        <f t="shared" si="3"/>
        <v>552520</v>
      </c>
      <c r="U13" s="155">
        <f t="shared" si="3"/>
        <v>93934</v>
      </c>
      <c r="V13" s="156"/>
      <c r="W13" s="149"/>
      <c r="X13" s="149">
        <f t="shared" si="4"/>
        <v>95140</v>
      </c>
      <c r="Y13" s="149">
        <f t="shared" si="4"/>
        <v>384899</v>
      </c>
      <c r="Z13" s="155">
        <f t="shared" si="4"/>
        <v>389303</v>
      </c>
      <c r="AA13" s="155"/>
      <c r="AB13" s="155">
        <f t="shared" si="5"/>
        <v>51539</v>
      </c>
      <c r="AC13" s="149">
        <f t="shared" si="5"/>
        <v>297027</v>
      </c>
    </row>
    <row r="14" spans="1:29" s="38" customFormat="1" ht="15.5" x14ac:dyDescent="0.35">
      <c r="A14" s="3"/>
      <c r="B14" s="144" t="str">
        <f t="shared" si="8"/>
        <v>2024-25</v>
      </c>
      <c r="C14" s="74" t="s">
        <v>134</v>
      </c>
      <c r="D14" s="179"/>
      <c r="E14" s="149">
        <f t="shared" si="0"/>
        <v>8986264</v>
      </c>
      <c r="F14" s="149"/>
      <c r="G14" s="149">
        <f t="shared" si="1"/>
        <v>7568771</v>
      </c>
      <c r="H14" s="149"/>
      <c r="I14" s="155">
        <f t="shared" si="2"/>
        <v>4486491</v>
      </c>
      <c r="J14" s="149">
        <f t="shared" si="2"/>
        <v>421812</v>
      </c>
      <c r="K14" s="155">
        <f t="shared" si="2"/>
        <v>2660468</v>
      </c>
      <c r="L14" s="149">
        <f t="shared" si="2"/>
        <v>1417493</v>
      </c>
      <c r="M14" s="149"/>
      <c r="N14" s="216">
        <f t="shared" si="6"/>
        <v>0.49926098320725942</v>
      </c>
      <c r="O14" s="216">
        <f t="shared" si="7"/>
        <v>4.6939640322162801E-2</v>
      </c>
      <c r="P14" s="216">
        <f t="shared" si="7"/>
        <v>0.29605940800314789</v>
      </c>
      <c r="Q14" s="216">
        <f t="shared" si="7"/>
        <v>0.15773996846742985</v>
      </c>
      <c r="R14" s="149"/>
      <c r="S14" s="149">
        <f t="shared" si="3"/>
        <v>85059</v>
      </c>
      <c r="T14" s="149">
        <f t="shared" si="3"/>
        <v>586004</v>
      </c>
      <c r="U14" s="155">
        <f t="shared" si="3"/>
        <v>89841</v>
      </c>
      <c r="V14" s="156"/>
      <c r="W14" s="149"/>
      <c r="X14" s="149">
        <f t="shared" si="4"/>
        <v>121238</v>
      </c>
      <c r="Y14" s="149">
        <f t="shared" si="4"/>
        <v>625192</v>
      </c>
      <c r="Z14" s="155">
        <f t="shared" si="4"/>
        <v>467950</v>
      </c>
      <c r="AA14" s="155"/>
      <c r="AB14" s="155">
        <f t="shared" si="5"/>
        <v>64511</v>
      </c>
      <c r="AC14" s="149">
        <f t="shared" si="5"/>
        <v>410911</v>
      </c>
    </row>
    <row r="15" spans="1:29" s="38" customFormat="1" ht="15.5" x14ac:dyDescent="0.35">
      <c r="A15" s="3"/>
      <c r="B15" s="144" t="str">
        <f t="shared" si="8"/>
        <v>2025-26</v>
      </c>
      <c r="C15" s="74" t="s">
        <v>151</v>
      </c>
      <c r="D15" s="179"/>
      <c r="E15" s="149">
        <f t="shared" si="0"/>
        <v>9448321</v>
      </c>
      <c r="F15" s="149"/>
      <c r="G15" s="149">
        <f t="shared" si="1"/>
        <v>7754464</v>
      </c>
      <c r="H15" s="149"/>
      <c r="I15" s="155">
        <f t="shared" si="2"/>
        <v>4600525</v>
      </c>
      <c r="J15" s="149">
        <f t="shared" si="2"/>
        <v>430572</v>
      </c>
      <c r="K15" s="155">
        <f t="shared" si="2"/>
        <v>2723367</v>
      </c>
      <c r="L15" s="149">
        <f t="shared" si="2"/>
        <v>1693857</v>
      </c>
      <c r="M15" s="149"/>
      <c r="N15" s="216">
        <f t="shared" si="6"/>
        <v>0.48691455338996209</v>
      </c>
      <c r="O15" s="216">
        <f t="shared" si="7"/>
        <v>4.557127134016721E-2</v>
      </c>
      <c r="P15" s="216">
        <f t="shared" si="7"/>
        <v>0.28823819597153821</v>
      </c>
      <c r="Q15" s="216">
        <f t="shared" si="7"/>
        <v>0.17927597929833247</v>
      </c>
      <c r="R15" s="149"/>
      <c r="S15" s="149">
        <f t="shared" si="3"/>
        <v>122418</v>
      </c>
      <c r="T15" s="149">
        <f t="shared" si="3"/>
        <v>733029</v>
      </c>
      <c r="U15" s="155">
        <f t="shared" si="3"/>
        <v>88597</v>
      </c>
      <c r="V15" s="156"/>
      <c r="W15" s="149"/>
      <c r="X15" s="149">
        <f t="shared" si="4"/>
        <v>156571</v>
      </c>
      <c r="Y15" s="149">
        <f t="shared" si="4"/>
        <v>681839</v>
      </c>
      <c r="Z15" s="155">
        <f t="shared" si="4"/>
        <v>479907</v>
      </c>
      <c r="AA15" s="155"/>
      <c r="AB15" s="155">
        <f t="shared" si="5"/>
        <v>68770</v>
      </c>
      <c r="AC15" s="149">
        <f t="shared" si="5"/>
        <v>420635</v>
      </c>
    </row>
    <row r="16" spans="1:29" s="38" customFormat="1" ht="15.5" x14ac:dyDescent="0.35">
      <c r="A16" s="3"/>
      <c r="B16" s="144" t="str">
        <f t="shared" si="8"/>
        <v>2026-27</v>
      </c>
      <c r="C16" s="74" t="s">
        <v>1116</v>
      </c>
      <c r="D16" s="179"/>
      <c r="E16" s="149">
        <f t="shared" si="0"/>
        <v>3266106</v>
      </c>
      <c r="F16" s="149"/>
      <c r="G16" s="149">
        <f t="shared" si="1"/>
        <v>2629628</v>
      </c>
      <c r="H16" s="149"/>
      <c r="I16" s="155">
        <f t="shared" si="2"/>
        <v>1543511</v>
      </c>
      <c r="J16" s="149">
        <f t="shared" si="2"/>
        <v>145865</v>
      </c>
      <c r="K16" s="155">
        <f t="shared" si="2"/>
        <v>940252</v>
      </c>
      <c r="L16" s="149">
        <f t="shared" si="2"/>
        <v>636478</v>
      </c>
      <c r="M16" s="149"/>
      <c r="N16" s="216">
        <f t="shared" ref="N16" si="10">IFERROR(I16/$E16,"-")</f>
        <v>0.47258447827474065</v>
      </c>
      <c r="O16" s="216">
        <f t="shared" ref="O16" si="11">IFERROR(J16/$E16,"-")</f>
        <v>4.4660216171796017E-2</v>
      </c>
      <c r="P16" s="216">
        <f t="shared" ref="P16" si="12">IFERROR(K16/$E16,"-")</f>
        <v>0.2878816547901385</v>
      </c>
      <c r="Q16" s="216">
        <f t="shared" ref="Q16" si="13">IFERROR(L16/$E16,"-")</f>
        <v>0.19487365076332488</v>
      </c>
      <c r="R16" s="149"/>
      <c r="S16" s="149">
        <f t="shared" si="3"/>
        <v>50532</v>
      </c>
      <c r="T16" s="149">
        <f t="shared" si="3"/>
        <v>285677</v>
      </c>
      <c r="U16" s="155">
        <f t="shared" si="3"/>
        <v>0</v>
      </c>
      <c r="V16" s="156"/>
      <c r="W16" s="149"/>
      <c r="X16" s="149">
        <f t="shared" si="4"/>
        <v>65937</v>
      </c>
      <c r="Y16" s="149">
        <f t="shared" si="4"/>
        <v>234332</v>
      </c>
      <c r="Z16" s="155">
        <f t="shared" si="4"/>
        <v>0</v>
      </c>
      <c r="AA16" s="155"/>
      <c r="AB16" s="155">
        <f t="shared" si="5"/>
        <v>21640</v>
      </c>
      <c r="AC16" s="149">
        <f t="shared" si="5"/>
        <v>162632</v>
      </c>
    </row>
    <row r="17" spans="1:29" x14ac:dyDescent="0.25">
      <c r="A17" s="188">
        <v>42948</v>
      </c>
      <c r="B17" s="10" t="s">
        <v>126</v>
      </c>
      <c r="C17" s="1" t="s">
        <v>135</v>
      </c>
      <c r="D17" s="2" t="s">
        <v>135</v>
      </c>
      <c r="E17" s="21">
        <f>IFERROR(INDEX(Raw!$H$6:$EZ$2076,MATCH($B17&amp;$D17&amp;$B$5,Raw!$A$6:$A$2076,0),MATCH(E$5,Raw!$H$5:$EZ$5,0)),"-")</f>
        <v>58813</v>
      </c>
      <c r="F17" s="21"/>
      <c r="G17" s="21">
        <f>IFERROR(INDEX(Raw!$H$6:$EZ$2076,MATCH($B17&amp;$D17&amp;$B$5,Raw!$A$6:$A$2076,0),MATCH(G$5,Raw!$H$5:$EZ$5,0)),"-")</f>
        <v>123260</v>
      </c>
      <c r="H17" s="21"/>
      <c r="I17" s="42">
        <f>IFERROR(INDEX(Raw!$H$6:$EZ$2076,MATCH($B17&amp;$D17&amp;$B$5,Raw!$A$6:$A$2076,0),MATCH(I$5,Raw!$H$5:$EZ$5,0)),"-")</f>
        <v>83929</v>
      </c>
      <c r="J17" s="21">
        <f>IFERROR(INDEX(Raw!$H$6:$EZ$2076,MATCH($B17&amp;$D17&amp;$B$5,Raw!$A$6:$A$2076,0),MATCH(J$5,Raw!$H$5:$EZ$5,0)),"-")</f>
        <v>6359</v>
      </c>
      <c r="K17" s="42">
        <f>IFERROR(INDEX(Raw!$H$6:$EZ$2076,MATCH($B17&amp;$D17&amp;$B$5,Raw!$A$6:$A$2076,0),MATCH(K$5,Raw!$H$5:$EZ$5,0)),"-")</f>
        <v>32972</v>
      </c>
      <c r="L17" s="21">
        <f>IFERROR(INDEX(Raw!$H$6:$EZ$2076,MATCH($B17&amp;$D17&amp;$B$5,Raw!$A$6:$A$2076,0),MATCH(L$5,Raw!$H$5:$EZ$5,0)),"-")</f>
        <v>6083</v>
      </c>
      <c r="M17" s="21"/>
      <c r="N17" s="212" t="s">
        <v>152</v>
      </c>
      <c r="O17" s="212" t="s">
        <v>152</v>
      </c>
      <c r="P17" s="212" t="s">
        <v>152</v>
      </c>
      <c r="Q17" s="212" t="s">
        <v>152</v>
      </c>
      <c r="R17" s="21"/>
      <c r="S17" s="21">
        <f>IFERROR(INDEX(Raw!$H$6:$EZ$2076,MATCH($B17&amp;$D17&amp;$B$5,Raw!$A$6:$A$2076,0),MATCH(S$5,Raw!$H$5:$EZ$5,0)),"-")</f>
        <v>0</v>
      </c>
      <c r="T17" s="21">
        <f>IFERROR(INDEX(Raw!$H$6:$EZ$2076,MATCH($B17&amp;$D17&amp;$B$5,Raw!$A$6:$A$2076,0),MATCH(T$5,Raw!$H$5:$EZ$5,0)),"-")</f>
        <v>3369</v>
      </c>
      <c r="U17" s="42">
        <f>IFERROR(INDEX(Raw!$H$6:$EZ$2076,MATCH($B17&amp;$D17&amp;$B$5,Raw!$A$6:$A$2076,0),MATCH(U$5,Raw!$H$5:$EZ$5,0)),"-")</f>
        <v>13</v>
      </c>
      <c r="V17" s="53"/>
      <c r="W17" s="21"/>
      <c r="X17" s="21">
        <f>IFERROR(INDEX(Raw!$H$6:$EZ$2076,MATCH($B17&amp;$D17&amp;$B$5,Raw!$A$6:$A$2076,0),MATCH(X$5,Raw!$H$5:$EZ$5,0)),"-")</f>
        <v>0</v>
      </c>
      <c r="Y17" s="21">
        <f>IFERROR(INDEX(Raw!$H$6:$EZ$2076,MATCH($B17&amp;$D17&amp;$B$5,Raw!$A$6:$A$2076,0),MATCH(Y$5,Raw!$H$5:$EZ$5,0)),"-")</f>
        <v>2714</v>
      </c>
      <c r="Z17" s="42">
        <f>IFERROR(INDEX(Raw!$H$6:$EZ$2076,MATCH($B17&amp;$D17&amp;$B$5,Raw!$A$6:$A$2076,0),MATCH(Z$5,Raw!$H$5:$EZ$5,0)),"-")</f>
        <v>7</v>
      </c>
      <c r="AA17" s="42"/>
      <c r="AB17" s="42">
        <f>IFERROR(INDEX(Raw!$H$6:$EZ$2076,MATCH($B17&amp;$D17&amp;$B$5,Raw!$A$6:$A$2076,0),MATCH(AB$5,Raw!$H$5:$EZ$5,0)),"-")</f>
        <v>0</v>
      </c>
      <c r="AC17" s="21">
        <f>IFERROR(INDEX(Raw!$H$6:$EZ$2076,MATCH($B17&amp;$D17&amp;$B$5,Raw!$A$6:$A$2076,0),MATCH(AC$5,Raw!$H$5:$EZ$5,0)),"-")</f>
        <v>0</v>
      </c>
    </row>
    <row r="18" spans="1:29" ht="12.75" customHeight="1" x14ac:dyDescent="0.25">
      <c r="A18" s="188">
        <f>EOMONTH(A17,0)+1</f>
        <v>42979</v>
      </c>
      <c r="B18" s="145" t="s">
        <v>126</v>
      </c>
      <c r="C18" s="1" t="s">
        <v>136</v>
      </c>
      <c r="D18" s="2" t="s">
        <v>136</v>
      </c>
      <c r="E18" s="21">
        <f>IFERROR(INDEX(Raw!$H$6:$EZ$2076,MATCH($B18&amp;$D18&amp;$B$5,Raw!$A$6:$A$2076,0),MATCH(E$5,Raw!$H$5:$EZ$5,0)),"-")</f>
        <v>187539</v>
      </c>
      <c r="F18" s="21"/>
      <c r="G18" s="21">
        <f>IFERROR(INDEX(Raw!$H$6:$EZ$2076,MATCH($B18&amp;$D18&amp;$B$5,Raw!$A$6:$A$2076,0),MATCH(G$5,Raw!$H$5:$EZ$5,0)),"-")</f>
        <v>262112</v>
      </c>
      <c r="H18" s="21"/>
      <c r="I18" s="42">
        <f>IFERROR(INDEX(Raw!$H$6:$EZ$2076,MATCH($B18&amp;$D18&amp;$B$5,Raw!$A$6:$A$2076,0),MATCH(I$5,Raw!$H$5:$EZ$5,0)),"-")</f>
        <v>172181</v>
      </c>
      <c r="J18" s="21">
        <f>IFERROR(INDEX(Raw!$H$6:$EZ$2076,MATCH($B18&amp;$D18&amp;$B$5,Raw!$A$6:$A$2076,0),MATCH(J$5,Raw!$H$5:$EZ$5,0)),"-")</f>
        <v>15986</v>
      </c>
      <c r="K18" s="42">
        <f>IFERROR(INDEX(Raw!$H$6:$EZ$2076,MATCH($B18&amp;$D18&amp;$B$5,Raw!$A$6:$A$2076,0),MATCH(K$5,Raw!$H$5:$EZ$5,0)),"-")</f>
        <v>73945</v>
      </c>
      <c r="L18" s="21">
        <f>IFERROR(INDEX(Raw!$H$6:$EZ$2076,MATCH($B18&amp;$D18&amp;$B$5,Raw!$A$6:$A$2076,0),MATCH(L$5,Raw!$H$5:$EZ$5,0)),"-")</f>
        <v>12705</v>
      </c>
      <c r="M18" s="21"/>
      <c r="N18" s="212" t="s">
        <v>152</v>
      </c>
      <c r="O18" s="212" t="s">
        <v>152</v>
      </c>
      <c r="P18" s="212" t="s">
        <v>152</v>
      </c>
      <c r="Q18" s="212" t="s">
        <v>152</v>
      </c>
      <c r="R18" s="21"/>
      <c r="S18" s="21">
        <f>IFERROR(INDEX(Raw!$H$6:$EZ$2076,MATCH($B18&amp;$D18&amp;$B$5,Raw!$A$6:$A$2076,0),MATCH(S$5,Raw!$H$5:$EZ$5,0)),"-")</f>
        <v>3022</v>
      </c>
      <c r="T18" s="21">
        <f>IFERROR(INDEX(Raw!$H$6:$EZ$2076,MATCH($B18&amp;$D18&amp;$B$5,Raw!$A$6:$A$2076,0),MATCH(T$5,Raw!$H$5:$EZ$5,0)),"-")</f>
        <v>5185</v>
      </c>
      <c r="U18" s="42">
        <f>IFERROR(INDEX(Raw!$H$6:$EZ$2076,MATCH($B18&amp;$D18&amp;$B$5,Raw!$A$6:$A$2076,0),MATCH(U$5,Raw!$H$5:$EZ$5,0)),"-")</f>
        <v>3165</v>
      </c>
      <c r="V18" s="53"/>
      <c r="W18" s="21"/>
      <c r="X18" s="21">
        <f>IFERROR(INDEX(Raw!$H$6:$EZ$2076,MATCH($B18&amp;$D18&amp;$B$5,Raw!$A$6:$A$2076,0),MATCH(X$5,Raw!$H$5:$EZ$5,0)),"-")</f>
        <v>1967</v>
      </c>
      <c r="Y18" s="21">
        <f>IFERROR(INDEX(Raw!$H$6:$EZ$2076,MATCH($B18&amp;$D18&amp;$B$5,Raw!$A$6:$A$2076,0),MATCH(Y$5,Raw!$H$5:$EZ$5,0)),"-")</f>
        <v>2531</v>
      </c>
      <c r="Z18" s="42">
        <f>IFERROR(INDEX(Raw!$H$6:$EZ$2076,MATCH($B18&amp;$D18&amp;$B$5,Raw!$A$6:$A$2076,0),MATCH(Z$5,Raw!$H$5:$EZ$5,0)),"-")</f>
        <v>3533</v>
      </c>
      <c r="AA18" s="42"/>
      <c r="AB18" s="42">
        <f>IFERROR(INDEX(Raw!$H$6:$EZ$2076,MATCH($B18&amp;$D18&amp;$B$5,Raw!$A$6:$A$2076,0),MATCH(AB$5,Raw!$H$5:$EZ$5,0)),"-")</f>
        <v>0</v>
      </c>
      <c r="AC18" s="21">
        <f>IFERROR(INDEX(Raw!$H$6:$EZ$2076,MATCH($B18&amp;$D18&amp;$B$5,Raw!$A$6:$A$2076,0),MATCH(AC$5,Raw!$H$5:$EZ$5,0)),"-")</f>
        <v>0</v>
      </c>
    </row>
    <row r="19" spans="1:29" ht="17.5" x14ac:dyDescent="0.35">
      <c r="A19" s="188">
        <f t="shared" ref="A19:A82" si="14">EOMONTH(A18,0)+1</f>
        <v>43009</v>
      </c>
      <c r="B19" s="145" t="s">
        <v>126</v>
      </c>
      <c r="C19" s="102" t="s">
        <v>1053</v>
      </c>
      <c r="D19" s="99" t="s">
        <v>137</v>
      </c>
      <c r="E19" s="21">
        <f>IFERROR(INDEX(Raw!$H$6:$EZ$2076,MATCH($B19&amp;$D19&amp;$B$5,Raw!$A$6:$A$2076,0),MATCH(E$5,Raw!$H$5:$EZ$5,0)),"-")</f>
        <v>307209</v>
      </c>
      <c r="F19" s="21"/>
      <c r="G19" s="21">
        <f>IFERROR(INDEX(Raw!$H$6:$EZ$2076,MATCH($B19&amp;$D19&amp;$B$5,Raw!$A$6:$A$2076,0),MATCH(G$5,Raw!$H$5:$EZ$5,0)),"-")</f>
        <v>292933</v>
      </c>
      <c r="H19" s="21"/>
      <c r="I19" s="42">
        <f>IFERROR(INDEX(Raw!$H$6:$EZ$2076,MATCH($B19&amp;$D19&amp;$B$5,Raw!$A$6:$A$2076,0),MATCH(I$5,Raw!$H$5:$EZ$5,0)),"-")</f>
        <v>191251</v>
      </c>
      <c r="J19" s="21">
        <f>IFERROR(INDEX(Raw!$H$6:$EZ$2076,MATCH($B19&amp;$D19&amp;$B$5,Raw!$A$6:$A$2076,0),MATCH(J$5,Raw!$H$5:$EZ$5,0)),"-")</f>
        <v>17233</v>
      </c>
      <c r="K19" s="42">
        <f>IFERROR(INDEX(Raw!$H$6:$EZ$2076,MATCH($B19&amp;$D19&amp;$B$5,Raw!$A$6:$A$2076,0),MATCH(K$5,Raw!$H$5:$EZ$5,0)),"-")</f>
        <v>84449</v>
      </c>
      <c r="L19" s="21">
        <f>IFERROR(INDEX(Raw!$H$6:$EZ$2076,MATCH($B19&amp;$D19&amp;$B$5,Raw!$A$6:$A$2076,0),MATCH(L$5,Raw!$H$5:$EZ$5,0)),"-")</f>
        <v>14276</v>
      </c>
      <c r="M19" s="21"/>
      <c r="N19" s="212">
        <f t="shared" si="6"/>
        <v>0.62254361037599815</v>
      </c>
      <c r="O19" s="212">
        <f t="shared" ref="O19:O50" si="15">IFERROR(J19/$E19,"-")</f>
        <v>5.6095361789530902E-2</v>
      </c>
      <c r="P19" s="212">
        <f t="shared" ref="P19:P50" si="16">IFERROR(K19/$E19,"-")</f>
        <v>0.27489103509337293</v>
      </c>
      <c r="Q19" s="212">
        <f t="shared" ref="Q19:Q50" si="17">IFERROR(L19/$E19,"-")</f>
        <v>4.646999274109808E-2</v>
      </c>
      <c r="R19" s="21"/>
      <c r="S19" s="21">
        <f>IFERROR(INDEX(Raw!$H$6:$EZ$2076,MATCH($B19&amp;$D19&amp;$B$5,Raw!$A$6:$A$2076,0),MATCH(S$5,Raw!$H$5:$EZ$5,0)),"-")</f>
        <v>3763</v>
      </c>
      <c r="T19" s="21">
        <f>IFERROR(INDEX(Raw!$H$6:$EZ$2076,MATCH($B19&amp;$D19&amp;$B$5,Raw!$A$6:$A$2076,0),MATCH(T$5,Raw!$H$5:$EZ$5,0)),"-")</f>
        <v>4901</v>
      </c>
      <c r="U19" s="42">
        <f>IFERROR(INDEX(Raw!$H$6:$EZ$2076,MATCH($B19&amp;$D19&amp;$B$5,Raw!$A$6:$A$2076,0),MATCH(U$5,Raw!$H$5:$EZ$5,0)),"-")</f>
        <v>4028</v>
      </c>
      <c r="V19" s="53"/>
      <c r="W19" s="21"/>
      <c r="X19" s="21">
        <f>IFERROR(INDEX(Raw!$H$6:$EZ$2076,MATCH($B19&amp;$D19&amp;$B$5,Raw!$A$6:$A$2076,0),MATCH(X$5,Raw!$H$5:$EZ$5,0)),"-")</f>
        <v>2974</v>
      </c>
      <c r="Y19" s="21">
        <f>IFERROR(INDEX(Raw!$H$6:$EZ$2076,MATCH($B19&amp;$D19&amp;$B$5,Raw!$A$6:$A$2076,0),MATCH(Y$5,Raw!$H$5:$EZ$5,0)),"-")</f>
        <v>2638</v>
      </c>
      <c r="Z19" s="42">
        <f>IFERROR(INDEX(Raw!$H$6:$EZ$2076,MATCH($B19&amp;$D19&amp;$B$5,Raw!$A$6:$A$2076,0),MATCH(Z$5,Raw!$H$5:$EZ$5,0)),"-")</f>
        <v>8959</v>
      </c>
      <c r="AA19" s="42"/>
      <c r="AB19" s="42">
        <f>IFERROR(INDEX(Raw!$H$6:$EZ$2076,MATCH($B19&amp;$D19&amp;$B$5,Raw!$A$6:$A$2076,0),MATCH(AB$5,Raw!$H$5:$EZ$5,0)),"-")</f>
        <v>0</v>
      </c>
      <c r="AC19" s="21">
        <f>IFERROR(INDEX(Raw!$H$6:$EZ$2076,MATCH($B19&amp;$D19&amp;$B$5,Raw!$A$6:$A$2076,0),MATCH(AC$5,Raw!$H$5:$EZ$5,0)),"-")</f>
        <v>0</v>
      </c>
    </row>
    <row r="20" spans="1:29" ht="12.75" customHeight="1" x14ac:dyDescent="0.25">
      <c r="A20" s="188">
        <f t="shared" si="14"/>
        <v>43040</v>
      </c>
      <c r="B20" s="145" t="s">
        <v>126</v>
      </c>
      <c r="C20" s="1" t="s">
        <v>138</v>
      </c>
      <c r="D20" s="2" t="s">
        <v>138</v>
      </c>
      <c r="E20" s="21">
        <f>IFERROR(INDEX(Raw!$H$6:$EZ$2076,MATCH($B20&amp;$D20&amp;$B$5,Raw!$A$6:$A$2076,0),MATCH(E$5,Raw!$H$5:$EZ$5,0)),"-")</f>
        <v>571269</v>
      </c>
      <c r="F20" s="21"/>
      <c r="G20" s="21">
        <f>IFERROR(INDEX(Raw!$H$6:$EZ$2076,MATCH($B20&amp;$D20&amp;$B$5,Raw!$A$6:$A$2076,0),MATCH(G$5,Raw!$H$5:$EZ$5,0)),"-")</f>
        <v>538739</v>
      </c>
      <c r="H20" s="21"/>
      <c r="I20" s="42">
        <f>IFERROR(INDEX(Raw!$H$6:$EZ$2076,MATCH($B20&amp;$D20&amp;$B$5,Raw!$A$6:$A$2076,0),MATCH(I$5,Raw!$H$5:$EZ$5,0)),"-")</f>
        <v>342932</v>
      </c>
      <c r="J20" s="21">
        <f>IFERROR(INDEX(Raw!$H$6:$EZ$2076,MATCH($B20&amp;$D20&amp;$B$5,Raw!$A$6:$A$2076,0),MATCH(J$5,Raw!$H$5:$EZ$5,0)),"-")</f>
        <v>37018</v>
      </c>
      <c r="K20" s="42">
        <f>IFERROR(INDEX(Raw!$H$6:$EZ$2076,MATCH($B20&amp;$D20&amp;$B$5,Raw!$A$6:$A$2076,0),MATCH(K$5,Raw!$H$5:$EZ$5,0)),"-")</f>
        <v>158789</v>
      </c>
      <c r="L20" s="21">
        <f>IFERROR(INDEX(Raw!$H$6:$EZ$2076,MATCH($B20&amp;$D20&amp;$B$5,Raw!$A$6:$A$2076,0),MATCH(L$5,Raw!$H$5:$EZ$5,0)),"-")</f>
        <v>32530</v>
      </c>
      <c r="M20" s="21"/>
      <c r="N20" s="212">
        <f t="shared" si="6"/>
        <v>0.60029863339337508</v>
      </c>
      <c r="O20" s="212">
        <f t="shared" si="15"/>
        <v>6.4799595286983896E-2</v>
      </c>
      <c r="P20" s="212">
        <f t="shared" si="16"/>
        <v>0.27795836987478756</v>
      </c>
      <c r="Q20" s="212">
        <f t="shared" si="17"/>
        <v>5.6943401444853478E-2</v>
      </c>
      <c r="R20" s="21"/>
      <c r="S20" s="21">
        <f>IFERROR(INDEX(Raw!$H$6:$EZ$2076,MATCH($B20&amp;$D20&amp;$B$5,Raw!$A$6:$A$2076,0),MATCH(S$5,Raw!$H$5:$EZ$5,0)),"-")</f>
        <v>4398</v>
      </c>
      <c r="T20" s="21">
        <f>IFERROR(INDEX(Raw!$H$6:$EZ$2076,MATCH($B20&amp;$D20&amp;$B$5,Raw!$A$6:$A$2076,0),MATCH(T$5,Raw!$H$5:$EZ$5,0)),"-")</f>
        <v>16321</v>
      </c>
      <c r="U20" s="42">
        <f>IFERROR(INDEX(Raw!$H$6:$EZ$2076,MATCH($B20&amp;$D20&amp;$B$5,Raw!$A$6:$A$2076,0),MATCH(U$5,Raw!$H$5:$EZ$5,0)),"-")</f>
        <v>9130</v>
      </c>
      <c r="V20" s="53"/>
      <c r="W20" s="21"/>
      <c r="X20" s="21">
        <f>IFERROR(INDEX(Raw!$H$6:$EZ$2076,MATCH($B20&amp;$D20&amp;$B$5,Raw!$A$6:$A$2076,0),MATCH(X$5,Raw!$H$5:$EZ$5,0)),"-")</f>
        <v>3555</v>
      </c>
      <c r="Y20" s="21">
        <f>IFERROR(INDEX(Raw!$H$6:$EZ$2076,MATCH($B20&amp;$D20&amp;$B$5,Raw!$A$6:$A$2076,0),MATCH(Y$5,Raw!$H$5:$EZ$5,0)),"-")</f>
        <v>8256</v>
      </c>
      <c r="Z20" s="42">
        <f>IFERROR(INDEX(Raw!$H$6:$EZ$2076,MATCH($B20&amp;$D20&amp;$B$5,Raw!$A$6:$A$2076,0),MATCH(Z$5,Raw!$H$5:$EZ$5,0)),"-")</f>
        <v>22165</v>
      </c>
      <c r="AA20" s="42"/>
      <c r="AB20" s="42">
        <f>IFERROR(INDEX(Raw!$H$6:$EZ$2076,MATCH($B20&amp;$D20&amp;$B$5,Raw!$A$6:$A$2076,0),MATCH(AB$5,Raw!$H$5:$EZ$5,0)),"-")</f>
        <v>0</v>
      </c>
      <c r="AC20" s="21">
        <f>IFERROR(INDEX(Raw!$H$6:$EZ$2076,MATCH($B20&amp;$D20&amp;$B$5,Raw!$A$6:$A$2076,0),MATCH(AC$5,Raw!$H$5:$EZ$5,0)),"-")</f>
        <v>0</v>
      </c>
    </row>
    <row r="21" spans="1:29" x14ac:dyDescent="0.25">
      <c r="A21" s="188">
        <f t="shared" si="14"/>
        <v>43070</v>
      </c>
      <c r="B21" s="145" t="s">
        <v>126</v>
      </c>
      <c r="C21" s="1" t="s">
        <v>139</v>
      </c>
      <c r="D21" s="2" t="s">
        <v>139</v>
      </c>
      <c r="E21" s="21">
        <f>IFERROR(INDEX(Raw!$H$6:$EZ$2076,MATCH($B21&amp;$D21&amp;$B$5,Raw!$A$6:$A$2076,0),MATCH(E$5,Raw!$H$5:$EZ$5,0)),"-")</f>
        <v>746767</v>
      </c>
      <c r="F21" s="21"/>
      <c r="G21" s="21">
        <f>IFERROR(INDEX(Raw!$H$6:$EZ$2076,MATCH($B21&amp;$D21&amp;$B$5,Raw!$A$6:$A$2076,0),MATCH(G$5,Raw!$H$5:$EZ$5,0)),"-")</f>
        <v>696361</v>
      </c>
      <c r="H21" s="21"/>
      <c r="I21" s="42">
        <f>IFERROR(INDEX(Raw!$H$6:$EZ$2076,MATCH($B21&amp;$D21&amp;$B$5,Raw!$A$6:$A$2076,0),MATCH(I$5,Raw!$H$5:$EZ$5,0)),"-")</f>
        <v>429337</v>
      </c>
      <c r="J21" s="21">
        <f>IFERROR(INDEX(Raw!$H$6:$EZ$2076,MATCH($B21&amp;$D21&amp;$B$5,Raw!$A$6:$A$2076,0),MATCH(J$5,Raw!$H$5:$EZ$5,0)),"-")</f>
        <v>42051</v>
      </c>
      <c r="K21" s="42">
        <f>IFERROR(INDEX(Raw!$H$6:$EZ$2076,MATCH($B21&amp;$D21&amp;$B$5,Raw!$A$6:$A$2076,0),MATCH(K$5,Raw!$H$5:$EZ$5,0)),"-")</f>
        <v>224973</v>
      </c>
      <c r="L21" s="21">
        <f>IFERROR(INDEX(Raw!$H$6:$EZ$2076,MATCH($B21&amp;$D21&amp;$B$5,Raw!$A$6:$A$2076,0),MATCH(L$5,Raw!$H$5:$EZ$5,0)),"-")</f>
        <v>50406</v>
      </c>
      <c r="M21" s="21"/>
      <c r="N21" s="212">
        <f t="shared" si="6"/>
        <v>0.57492765481067054</v>
      </c>
      <c r="O21" s="212">
        <f t="shared" si="15"/>
        <v>5.6310736816168896E-2</v>
      </c>
      <c r="P21" s="212">
        <f t="shared" si="16"/>
        <v>0.30126264283236942</v>
      </c>
      <c r="Q21" s="212">
        <f t="shared" si="17"/>
        <v>6.749896554079117E-2</v>
      </c>
      <c r="R21" s="21"/>
      <c r="S21" s="21">
        <f>IFERROR(INDEX(Raw!$H$6:$EZ$2076,MATCH($B21&amp;$D21&amp;$B$5,Raw!$A$6:$A$2076,0),MATCH(S$5,Raw!$H$5:$EZ$5,0)),"-")</f>
        <v>4259</v>
      </c>
      <c r="T21" s="21">
        <f>IFERROR(INDEX(Raw!$H$6:$EZ$2076,MATCH($B21&amp;$D21&amp;$B$5,Raw!$A$6:$A$2076,0),MATCH(T$5,Raw!$H$5:$EZ$5,0)),"-")</f>
        <v>24664</v>
      </c>
      <c r="U21" s="42">
        <f>IFERROR(INDEX(Raw!$H$6:$EZ$2076,MATCH($B21&amp;$D21&amp;$B$5,Raw!$A$6:$A$2076,0),MATCH(U$5,Raw!$H$5:$EZ$5,0)),"-")</f>
        <v>9760</v>
      </c>
      <c r="V21" s="53"/>
      <c r="W21" s="21"/>
      <c r="X21" s="21">
        <f>IFERROR(INDEX(Raw!$H$6:$EZ$2076,MATCH($B21&amp;$D21&amp;$B$5,Raw!$A$6:$A$2076,0),MATCH(X$5,Raw!$H$5:$EZ$5,0)),"-")</f>
        <v>4769</v>
      </c>
      <c r="Y21" s="21">
        <f>IFERROR(INDEX(Raw!$H$6:$EZ$2076,MATCH($B21&amp;$D21&amp;$B$5,Raw!$A$6:$A$2076,0),MATCH(Y$5,Raw!$H$5:$EZ$5,0)),"-")</f>
        <v>16714</v>
      </c>
      <c r="Z21" s="42">
        <f>IFERROR(INDEX(Raw!$H$6:$EZ$2076,MATCH($B21&amp;$D21&amp;$B$5,Raw!$A$6:$A$2076,0),MATCH(Z$5,Raw!$H$5:$EZ$5,0)),"-")</f>
        <v>25700</v>
      </c>
      <c r="AA21" s="42"/>
      <c r="AB21" s="42">
        <f>IFERROR(INDEX(Raw!$H$6:$EZ$2076,MATCH($B21&amp;$D21&amp;$B$5,Raw!$A$6:$A$2076,0),MATCH(AB$5,Raw!$H$5:$EZ$5,0)),"-")</f>
        <v>0</v>
      </c>
      <c r="AC21" s="21">
        <f>IFERROR(INDEX(Raw!$H$6:$EZ$2076,MATCH($B21&amp;$D21&amp;$B$5,Raw!$A$6:$A$2076,0),MATCH(AC$5,Raw!$H$5:$EZ$5,0)),"-")</f>
        <v>0</v>
      </c>
    </row>
    <row r="22" spans="1:29" ht="17.5" x14ac:dyDescent="0.35">
      <c r="A22" s="188">
        <f t="shared" si="14"/>
        <v>43101</v>
      </c>
      <c r="B22" s="145" t="s">
        <v>126</v>
      </c>
      <c r="C22" s="102" t="s">
        <v>1054</v>
      </c>
      <c r="D22" s="99" t="s">
        <v>140</v>
      </c>
      <c r="E22" s="21">
        <f>IFERROR(INDEX(Raw!$H$6:$EZ$2076,MATCH($B22&amp;$D22&amp;$B$5,Raw!$A$6:$A$2076,0),MATCH(E$5,Raw!$H$5:$EZ$5,0)),"-")</f>
        <v>714166</v>
      </c>
      <c r="F22" s="21"/>
      <c r="G22" s="21">
        <f>IFERROR(INDEX(Raw!$H$6:$EZ$2076,MATCH($B22&amp;$D22&amp;$B$5,Raw!$A$6:$A$2076,0),MATCH(G$5,Raw!$H$5:$EZ$5,0)),"-")</f>
        <v>674475</v>
      </c>
      <c r="H22" s="21"/>
      <c r="I22" s="42">
        <f>IFERROR(INDEX(Raw!$H$6:$EZ$2076,MATCH($B22&amp;$D22&amp;$B$5,Raw!$A$6:$A$2076,0),MATCH(I$5,Raw!$H$5:$EZ$5,0)),"-")</f>
        <v>420002</v>
      </c>
      <c r="J22" s="21">
        <f>IFERROR(INDEX(Raw!$H$6:$EZ$2076,MATCH($B22&amp;$D22&amp;$B$5,Raw!$A$6:$A$2076,0),MATCH(J$5,Raw!$H$5:$EZ$5,0)),"-")</f>
        <v>40170</v>
      </c>
      <c r="K22" s="42">
        <f>IFERROR(INDEX(Raw!$H$6:$EZ$2076,MATCH($B22&amp;$D22&amp;$B$5,Raw!$A$6:$A$2076,0),MATCH(K$5,Raw!$H$5:$EZ$5,0)),"-")</f>
        <v>214303</v>
      </c>
      <c r="L22" s="21">
        <f>IFERROR(INDEX(Raw!$H$6:$EZ$2076,MATCH($B22&amp;$D22&amp;$B$5,Raw!$A$6:$A$2076,0),MATCH(L$5,Raw!$H$5:$EZ$5,0)),"-")</f>
        <v>39691</v>
      </c>
      <c r="M22" s="21"/>
      <c r="N22" s="212">
        <f t="shared" si="6"/>
        <v>0.58810136578890626</v>
      </c>
      <c r="O22" s="212">
        <f t="shared" si="15"/>
        <v>5.624742706877673E-2</v>
      </c>
      <c r="P22" s="212">
        <f t="shared" si="16"/>
        <v>0.3000744924849405</v>
      </c>
      <c r="Q22" s="212">
        <f t="shared" si="17"/>
        <v>5.5576714657376576E-2</v>
      </c>
      <c r="R22" s="21"/>
      <c r="S22" s="21">
        <f>IFERROR(INDEX(Raw!$H$6:$EZ$2076,MATCH($B22&amp;$D22&amp;$B$5,Raw!$A$6:$A$2076,0),MATCH(S$5,Raw!$H$5:$EZ$5,0)),"-")</f>
        <v>2631</v>
      </c>
      <c r="T22" s="21">
        <f>IFERROR(INDEX(Raw!$H$6:$EZ$2076,MATCH($B22&amp;$D22&amp;$B$5,Raw!$A$6:$A$2076,0),MATCH(T$5,Raw!$H$5:$EZ$5,0)),"-")</f>
        <v>19151</v>
      </c>
      <c r="U22" s="42">
        <f>IFERROR(INDEX(Raw!$H$6:$EZ$2076,MATCH($B22&amp;$D22&amp;$B$5,Raw!$A$6:$A$2076,0),MATCH(U$5,Raw!$H$5:$EZ$5,0)),"-")</f>
        <v>5138</v>
      </c>
      <c r="V22" s="53"/>
      <c r="W22" s="21"/>
      <c r="X22" s="21">
        <f>IFERROR(INDEX(Raw!$H$6:$EZ$2076,MATCH($B22&amp;$D22&amp;$B$5,Raw!$A$6:$A$2076,0),MATCH(X$5,Raw!$H$5:$EZ$5,0)),"-")</f>
        <v>3836</v>
      </c>
      <c r="Y22" s="21">
        <f>IFERROR(INDEX(Raw!$H$6:$EZ$2076,MATCH($B22&amp;$D22&amp;$B$5,Raw!$A$6:$A$2076,0),MATCH(Y$5,Raw!$H$5:$EZ$5,0)),"-")</f>
        <v>14073</v>
      </c>
      <c r="Z22" s="42">
        <f>IFERROR(INDEX(Raw!$H$6:$EZ$2076,MATCH($B22&amp;$D22&amp;$B$5,Raw!$A$6:$A$2076,0),MATCH(Z$5,Raw!$H$5:$EZ$5,0)),"-")</f>
        <v>20533</v>
      </c>
      <c r="AA22" s="42"/>
      <c r="AB22" s="42">
        <f>IFERROR(INDEX(Raw!$H$6:$EZ$2076,MATCH($B22&amp;$D22&amp;$B$5,Raw!$A$6:$A$2076,0),MATCH(AB$5,Raw!$H$5:$EZ$5,0)),"-")</f>
        <v>0</v>
      </c>
      <c r="AC22" s="21">
        <f>IFERROR(INDEX(Raw!$H$6:$EZ$2076,MATCH($B22&amp;$D22&amp;$B$5,Raw!$A$6:$A$2076,0),MATCH(AC$5,Raw!$H$5:$EZ$5,0)),"-")</f>
        <v>0</v>
      </c>
    </row>
    <row r="23" spans="1:29" x14ac:dyDescent="0.25">
      <c r="A23" s="188">
        <f t="shared" si="14"/>
        <v>43132</v>
      </c>
      <c r="B23" s="145" t="s">
        <v>126</v>
      </c>
      <c r="C23" s="1" t="s">
        <v>141</v>
      </c>
      <c r="D23" s="2" t="s">
        <v>141</v>
      </c>
      <c r="E23" s="21">
        <f>IFERROR(INDEX(Raw!$H$6:$EZ$2076,MATCH($B23&amp;$D23&amp;$B$5,Raw!$A$6:$A$2076,0),MATCH(E$5,Raw!$H$5:$EZ$5,0)),"-")</f>
        <v>633772</v>
      </c>
      <c r="F23" s="21"/>
      <c r="G23" s="21">
        <f>IFERROR(INDEX(Raw!$H$6:$EZ$2076,MATCH($B23&amp;$D23&amp;$B$5,Raw!$A$6:$A$2076,0),MATCH(G$5,Raw!$H$5:$EZ$5,0)),"-")</f>
        <v>599288</v>
      </c>
      <c r="H23" s="21"/>
      <c r="I23" s="42">
        <f>IFERROR(INDEX(Raw!$H$6:$EZ$2076,MATCH($B23&amp;$D23&amp;$B$5,Raw!$A$6:$A$2076,0),MATCH(I$5,Raw!$H$5:$EZ$5,0)),"-")</f>
        <v>376157</v>
      </c>
      <c r="J23" s="21">
        <f>IFERROR(INDEX(Raw!$H$6:$EZ$2076,MATCH($B23&amp;$D23&amp;$B$5,Raw!$A$6:$A$2076,0),MATCH(J$5,Raw!$H$5:$EZ$5,0)),"-")</f>
        <v>35490</v>
      </c>
      <c r="K23" s="42">
        <f>IFERROR(INDEX(Raw!$H$6:$EZ$2076,MATCH($B23&amp;$D23&amp;$B$5,Raw!$A$6:$A$2076,0),MATCH(K$5,Raw!$H$5:$EZ$5,0)),"-")</f>
        <v>187641</v>
      </c>
      <c r="L23" s="21">
        <f>IFERROR(INDEX(Raw!$H$6:$EZ$2076,MATCH($B23&amp;$D23&amp;$B$5,Raw!$A$6:$A$2076,0),MATCH(L$5,Raw!$H$5:$EZ$5,0)),"-")</f>
        <v>34484</v>
      </c>
      <c r="M23" s="21"/>
      <c r="N23" s="212">
        <f t="shared" si="6"/>
        <v>0.59352101386618528</v>
      </c>
      <c r="O23" s="212">
        <f t="shared" si="15"/>
        <v>5.5998056083260229E-2</v>
      </c>
      <c r="P23" s="212">
        <f t="shared" si="16"/>
        <v>0.29607019559084341</v>
      </c>
      <c r="Q23" s="212">
        <f t="shared" si="17"/>
        <v>5.4410734459711063E-2</v>
      </c>
      <c r="R23" s="21"/>
      <c r="S23" s="21">
        <f>IFERROR(INDEX(Raw!$H$6:$EZ$2076,MATCH($B23&amp;$D23&amp;$B$5,Raw!$A$6:$A$2076,0),MATCH(S$5,Raw!$H$5:$EZ$5,0)),"-")</f>
        <v>2526</v>
      </c>
      <c r="T23" s="21">
        <f>IFERROR(INDEX(Raw!$H$6:$EZ$2076,MATCH($B23&amp;$D23&amp;$B$5,Raw!$A$6:$A$2076,0),MATCH(T$5,Raw!$H$5:$EZ$5,0)),"-")</f>
        <v>17592</v>
      </c>
      <c r="U23" s="42">
        <f>IFERROR(INDEX(Raw!$H$6:$EZ$2076,MATCH($B23&amp;$D23&amp;$B$5,Raw!$A$6:$A$2076,0),MATCH(U$5,Raw!$H$5:$EZ$5,0)),"-")</f>
        <v>4361</v>
      </c>
      <c r="V23" s="53"/>
      <c r="W23" s="21"/>
      <c r="X23" s="21">
        <f>IFERROR(INDEX(Raw!$H$6:$EZ$2076,MATCH($B23&amp;$D23&amp;$B$5,Raw!$A$6:$A$2076,0),MATCH(X$5,Raw!$H$5:$EZ$5,0)),"-")</f>
        <v>3264</v>
      </c>
      <c r="Y23" s="21">
        <f>IFERROR(INDEX(Raw!$H$6:$EZ$2076,MATCH($B23&amp;$D23&amp;$B$5,Raw!$A$6:$A$2076,0),MATCH(Y$5,Raw!$H$5:$EZ$5,0)),"-")</f>
        <v>11102</v>
      </c>
      <c r="Z23" s="42">
        <f>IFERROR(INDEX(Raw!$H$6:$EZ$2076,MATCH($B23&amp;$D23&amp;$B$5,Raw!$A$6:$A$2076,0),MATCH(Z$5,Raw!$H$5:$EZ$5,0)),"-")</f>
        <v>20231</v>
      </c>
      <c r="AA23" s="42"/>
      <c r="AB23" s="42">
        <f>IFERROR(INDEX(Raw!$H$6:$EZ$2076,MATCH($B23&amp;$D23&amp;$B$5,Raw!$A$6:$A$2076,0),MATCH(AB$5,Raw!$H$5:$EZ$5,0)),"-")</f>
        <v>0</v>
      </c>
      <c r="AC23" s="21">
        <f>IFERROR(INDEX(Raw!$H$6:$EZ$2076,MATCH($B23&amp;$D23&amp;$B$5,Raw!$A$6:$A$2076,0),MATCH(AC$5,Raw!$H$5:$EZ$5,0)),"-")</f>
        <v>0</v>
      </c>
    </row>
    <row r="24" spans="1:29" collapsed="1" x14ac:dyDescent="0.25">
      <c r="A24" s="188">
        <f t="shared" si="14"/>
        <v>43160</v>
      </c>
      <c r="B24" s="147" t="s">
        <v>126</v>
      </c>
      <c r="C24" s="23" t="s">
        <v>142</v>
      </c>
      <c r="D24" s="95" t="s">
        <v>142</v>
      </c>
      <c r="E24" s="21">
        <f>IFERROR(INDEX(Raw!$H$6:$EZ$2076,MATCH($B24&amp;$D24&amp;$B$5,Raw!$A$6:$A$2076,0),MATCH(E$5,Raw!$H$5:$EZ$5,0)),"-")</f>
        <v>702614</v>
      </c>
      <c r="F24" s="21"/>
      <c r="G24" s="21">
        <f>IFERROR(INDEX(Raw!$H$6:$EZ$2076,MATCH($B24&amp;$D24&amp;$B$5,Raw!$A$6:$A$2076,0),MATCH(G$5,Raw!$H$5:$EZ$5,0)),"-")</f>
        <v>662365</v>
      </c>
      <c r="H24" s="21"/>
      <c r="I24" s="42">
        <f>IFERROR(INDEX(Raw!$H$6:$EZ$2076,MATCH($B24&amp;$D24&amp;$B$5,Raw!$A$6:$A$2076,0),MATCH(I$5,Raw!$H$5:$EZ$5,0)),"-")</f>
        <v>413976</v>
      </c>
      <c r="J24" s="21">
        <f>IFERROR(INDEX(Raw!$H$6:$EZ$2076,MATCH($B24&amp;$D24&amp;$B$5,Raw!$A$6:$A$2076,0),MATCH(J$5,Raw!$H$5:$EZ$5,0)),"-")</f>
        <v>41202</v>
      </c>
      <c r="K24" s="42">
        <f>IFERROR(INDEX(Raw!$H$6:$EZ$2076,MATCH($B24&amp;$D24&amp;$B$5,Raw!$A$6:$A$2076,0),MATCH(K$5,Raw!$H$5:$EZ$5,0)),"-")</f>
        <v>207187</v>
      </c>
      <c r="L24" s="21">
        <f>IFERROR(INDEX(Raw!$H$6:$EZ$2076,MATCH($B24&amp;$D24&amp;$B$5,Raw!$A$6:$A$2076,0),MATCH(L$5,Raw!$H$5:$EZ$5,0)),"-")</f>
        <v>40249</v>
      </c>
      <c r="M24" s="21"/>
      <c r="N24" s="212">
        <f t="shared" si="6"/>
        <v>0.5891940667279616</v>
      </c>
      <c r="O24" s="212">
        <f t="shared" si="15"/>
        <v>5.8641017685386286E-2</v>
      </c>
      <c r="P24" s="212">
        <f t="shared" si="16"/>
        <v>0.29488026142376894</v>
      </c>
      <c r="Q24" s="212">
        <f t="shared" si="17"/>
        <v>5.7284654162883177E-2</v>
      </c>
      <c r="R24" s="21"/>
      <c r="S24" s="21">
        <f>IFERROR(INDEX(Raw!$H$6:$EZ$2076,MATCH($B24&amp;$D24&amp;$B$5,Raw!$A$6:$A$2076,0),MATCH(S$5,Raw!$H$5:$EZ$5,0)),"-")</f>
        <v>3151</v>
      </c>
      <c r="T24" s="21">
        <f>IFERROR(INDEX(Raw!$H$6:$EZ$2076,MATCH($B24&amp;$D24&amp;$B$5,Raw!$A$6:$A$2076,0),MATCH(T$5,Raw!$H$5:$EZ$5,0)),"-")</f>
        <v>20719</v>
      </c>
      <c r="U24" s="42">
        <f>IFERROR(INDEX(Raw!$H$6:$EZ$2076,MATCH($B24&amp;$D24&amp;$B$5,Raw!$A$6:$A$2076,0),MATCH(U$5,Raw!$H$5:$EZ$5,0)),"-")</f>
        <v>10477</v>
      </c>
      <c r="V24" s="53"/>
      <c r="W24" s="21"/>
      <c r="X24" s="21">
        <f>IFERROR(INDEX(Raw!$H$6:$EZ$2076,MATCH($B24&amp;$D24&amp;$B$5,Raw!$A$6:$A$2076,0),MATCH(X$5,Raw!$H$5:$EZ$5,0)),"-")</f>
        <v>3659</v>
      </c>
      <c r="Y24" s="21">
        <f>IFERROR(INDEX(Raw!$H$6:$EZ$2076,MATCH($B24&amp;$D24&amp;$B$5,Raw!$A$6:$A$2076,0),MATCH(Y$5,Raw!$H$5:$EZ$5,0)),"-")</f>
        <v>12720</v>
      </c>
      <c r="Z24" s="42">
        <f>IFERROR(INDEX(Raw!$H$6:$EZ$2076,MATCH($B24&amp;$D24&amp;$B$5,Raw!$A$6:$A$2076,0),MATCH(Z$5,Raw!$H$5:$EZ$5,0)),"-")</f>
        <v>26142</v>
      </c>
      <c r="AA24" s="21"/>
      <c r="AB24" s="42">
        <f>IFERROR(INDEX(Raw!$H$6:$EZ$2076,MATCH($B24&amp;$D24&amp;$B$5,Raw!$A$6:$A$2076,0),MATCH(AB$5,Raw!$H$5:$EZ$5,0)),"-")</f>
        <v>0</v>
      </c>
      <c r="AC24" s="21">
        <f>IFERROR(INDEX(Raw!$H$6:$EZ$2076,MATCH($B24&amp;$D24&amp;$B$5,Raw!$A$6:$A$2076,0),MATCH(AC$5,Raw!$H$5:$EZ$5,0)),"-")</f>
        <v>0</v>
      </c>
    </row>
    <row r="25" spans="1:29" ht="17.5" x14ac:dyDescent="0.35">
      <c r="A25" s="188">
        <f t="shared" si="14"/>
        <v>43191</v>
      </c>
      <c r="B25" s="143" t="s">
        <v>128</v>
      </c>
      <c r="C25" s="98" t="s">
        <v>143</v>
      </c>
      <c r="D25" s="99" t="s">
        <v>143</v>
      </c>
      <c r="E25" s="76">
        <f>IFERROR(INDEX(Raw!$H$6:$EZ$2076,MATCH($B25&amp;$D25&amp;$B$5,Raw!$A$6:$A$2076,0),MATCH(E$5,Raw!$H$5:$EZ$5,0)),"-")</f>
        <v>663982</v>
      </c>
      <c r="F25" s="21"/>
      <c r="G25" s="76">
        <f>IFERROR(INDEX(Raw!$H$6:$EZ$2076,MATCH($B25&amp;$D25&amp;$B$5,Raw!$A$6:$A$2076,0),MATCH(G$5,Raw!$H$5:$EZ$5,0)),"-")</f>
        <v>626021</v>
      </c>
      <c r="H25" s="21"/>
      <c r="I25" s="77">
        <f>IFERROR(INDEX(Raw!$H$6:$EZ$2076,MATCH($B25&amp;$D25&amp;$B$5,Raw!$A$6:$A$2076,0),MATCH(I$5,Raw!$H$5:$EZ$5,0)),"-")</f>
        <v>396275</v>
      </c>
      <c r="J25" s="76">
        <f>IFERROR(INDEX(Raw!$H$6:$EZ$2076,MATCH($B25&amp;$D25&amp;$B$5,Raw!$A$6:$A$2076,0),MATCH(J$5,Raw!$H$5:$EZ$5,0)),"-")</f>
        <v>37120</v>
      </c>
      <c r="K25" s="77">
        <f>IFERROR(INDEX(Raw!$H$6:$EZ$2076,MATCH($B25&amp;$D25&amp;$B$5,Raw!$A$6:$A$2076,0),MATCH(K$5,Raw!$H$5:$EZ$5,0)),"-")</f>
        <v>192626</v>
      </c>
      <c r="L25" s="76">
        <f>IFERROR(INDEX(Raw!$H$6:$EZ$2076,MATCH($B25&amp;$D25&amp;$B$5,Raw!$A$6:$A$2076,0),MATCH(L$5,Raw!$H$5:$EZ$5,0)),"-")</f>
        <v>37961</v>
      </c>
      <c r="M25" s="21"/>
      <c r="N25" s="213">
        <f t="shared" si="6"/>
        <v>0.5968158775388489</v>
      </c>
      <c r="O25" s="213">
        <f t="shared" si="15"/>
        <v>5.5905129958342244E-2</v>
      </c>
      <c r="P25" s="213">
        <f t="shared" si="16"/>
        <v>0.29010726194384789</v>
      </c>
      <c r="Q25" s="213">
        <f t="shared" si="17"/>
        <v>5.7171730558960937E-2</v>
      </c>
      <c r="R25" s="21"/>
      <c r="S25" s="76">
        <f>IFERROR(INDEX(Raw!$H$6:$EZ$2076,MATCH($B25&amp;$D25&amp;$B$5,Raw!$A$6:$A$2076,0),MATCH(S$5,Raw!$H$5:$EZ$5,0)),"-")</f>
        <v>3074</v>
      </c>
      <c r="T25" s="76">
        <f>IFERROR(INDEX(Raw!$H$6:$EZ$2076,MATCH($B25&amp;$D25&amp;$B$5,Raw!$A$6:$A$2076,0),MATCH(T$5,Raw!$H$5:$EZ$5,0)),"-")</f>
        <v>22334</v>
      </c>
      <c r="U25" s="77">
        <f>IFERROR(INDEX(Raw!$H$6:$EZ$2076,MATCH($B25&amp;$D25&amp;$B$5,Raw!$A$6:$A$2076,0),MATCH(U$5,Raw!$H$5:$EZ$5,0)),"-")</f>
        <v>7448</v>
      </c>
      <c r="V25" s="78"/>
      <c r="W25" s="21"/>
      <c r="X25" s="76">
        <f>IFERROR(INDEX(Raw!$H$6:$EZ$2076,MATCH($B25&amp;$D25&amp;$B$5,Raw!$A$6:$A$2076,0),MATCH(X$5,Raw!$H$5:$EZ$5,0)),"-")</f>
        <v>2871</v>
      </c>
      <c r="Y25" s="76">
        <f>IFERROR(INDEX(Raw!$H$6:$EZ$2076,MATCH($B25&amp;$D25&amp;$B$5,Raw!$A$6:$A$2076,0),MATCH(Y$5,Raw!$H$5:$EZ$5,0)),"-")</f>
        <v>9682</v>
      </c>
      <c r="Z25" s="77">
        <f>IFERROR(INDEX(Raw!$H$6:$EZ$2076,MATCH($B25&amp;$D25&amp;$B$5,Raw!$A$6:$A$2076,0),MATCH(Z$5,Raw!$H$5:$EZ$5,0)),"-")</f>
        <v>23370</v>
      </c>
      <c r="AA25" s="21"/>
      <c r="AB25" s="77">
        <f>IFERROR(INDEX(Raw!$H$6:$EZ$2076,MATCH($B25&amp;$D25&amp;$B$5,Raw!$A$6:$A$2076,0),MATCH(AB$5,Raw!$H$5:$EZ$5,0)),"-")</f>
        <v>0</v>
      </c>
      <c r="AC25" s="76">
        <f>IFERROR(INDEX(Raw!$H$6:$EZ$2076,MATCH($B25&amp;$D25&amp;$B$5,Raw!$A$6:$A$2076,0),MATCH(AC$5,Raw!$H$5:$EZ$5,0)),"-")</f>
        <v>0</v>
      </c>
    </row>
    <row r="26" spans="1:29" x14ac:dyDescent="0.25">
      <c r="A26" s="188">
        <f t="shared" si="14"/>
        <v>43221</v>
      </c>
      <c r="B26" s="145" t="s">
        <v>128</v>
      </c>
      <c r="C26" s="1" t="s">
        <v>144</v>
      </c>
      <c r="D26" s="2" t="s">
        <v>144</v>
      </c>
      <c r="E26" s="21">
        <f>IFERROR(INDEX(Raw!$H$6:$EZ$2076,MATCH($B26&amp;$D26&amp;$B$5,Raw!$A$6:$A$2076,0),MATCH(E$5,Raw!$H$5:$EZ$5,0)),"-")</f>
        <v>701078</v>
      </c>
      <c r="F26" s="21"/>
      <c r="G26" s="21">
        <f>IFERROR(INDEX(Raw!$H$6:$EZ$2076,MATCH($B26&amp;$D26&amp;$B$5,Raw!$A$6:$A$2076,0),MATCH(G$5,Raw!$H$5:$EZ$5,0)),"-")</f>
        <v>659427</v>
      </c>
      <c r="H26" s="21"/>
      <c r="I26" s="42">
        <f>IFERROR(INDEX(Raw!$H$6:$EZ$2076,MATCH($B26&amp;$D26&amp;$B$5,Raw!$A$6:$A$2076,0),MATCH(I$5,Raw!$H$5:$EZ$5,0)),"-")</f>
        <v>414417</v>
      </c>
      <c r="J26" s="21">
        <f>IFERROR(INDEX(Raw!$H$6:$EZ$2076,MATCH($B26&amp;$D26&amp;$B$5,Raw!$A$6:$A$2076,0),MATCH(J$5,Raw!$H$5:$EZ$5,0)),"-")</f>
        <v>39186</v>
      </c>
      <c r="K26" s="42">
        <f>IFERROR(INDEX(Raw!$H$6:$EZ$2076,MATCH($B26&amp;$D26&amp;$B$5,Raw!$A$6:$A$2076,0),MATCH(K$5,Raw!$H$5:$EZ$5,0)),"-")</f>
        <v>205824</v>
      </c>
      <c r="L26" s="21">
        <f>IFERROR(INDEX(Raw!$H$6:$EZ$2076,MATCH($B26&amp;$D26&amp;$B$5,Raw!$A$6:$A$2076,0),MATCH(L$5,Raw!$H$5:$EZ$5,0)),"-")</f>
        <v>41651</v>
      </c>
      <c r="M26" s="21"/>
      <c r="N26" s="212">
        <f t="shared" si="6"/>
        <v>0.59111397020017742</v>
      </c>
      <c r="O26" s="212">
        <f t="shared" si="15"/>
        <v>5.5893923358028633E-2</v>
      </c>
      <c r="P26" s="212">
        <f t="shared" si="16"/>
        <v>0.29358216917375812</v>
      </c>
      <c r="Q26" s="212">
        <f t="shared" si="17"/>
        <v>5.9409937268035798E-2</v>
      </c>
      <c r="R26" s="21"/>
      <c r="S26" s="21">
        <f>IFERROR(INDEX(Raw!$H$6:$EZ$2076,MATCH($B26&amp;$D26&amp;$B$5,Raw!$A$6:$A$2076,0),MATCH(S$5,Raw!$H$5:$EZ$5,0)),"-")</f>
        <v>3103</v>
      </c>
      <c r="T26" s="21">
        <f>IFERROR(INDEX(Raw!$H$6:$EZ$2076,MATCH($B26&amp;$D26&amp;$B$5,Raw!$A$6:$A$2076,0),MATCH(T$5,Raw!$H$5:$EZ$5,0)),"-")</f>
        <v>23763</v>
      </c>
      <c r="U26" s="42">
        <f>IFERROR(INDEX(Raw!$H$6:$EZ$2076,MATCH($B26&amp;$D26&amp;$B$5,Raw!$A$6:$A$2076,0),MATCH(U$5,Raw!$H$5:$EZ$5,0)),"-")</f>
        <v>7601</v>
      </c>
      <c r="V26" s="53"/>
      <c r="W26" s="21"/>
      <c r="X26" s="21">
        <f>IFERROR(INDEX(Raw!$H$6:$EZ$2076,MATCH($B26&amp;$D26&amp;$B$5,Raw!$A$6:$A$2076,0),MATCH(X$5,Raw!$H$5:$EZ$5,0)),"-")</f>
        <v>3258</v>
      </c>
      <c r="Y26" s="21">
        <f>IFERROR(INDEX(Raw!$H$6:$EZ$2076,MATCH($B26&amp;$D26&amp;$B$5,Raw!$A$6:$A$2076,0),MATCH(Y$5,Raw!$H$5:$EZ$5,0)),"-")</f>
        <v>11527</v>
      </c>
      <c r="Z26" s="42">
        <f>IFERROR(INDEX(Raw!$H$6:$EZ$2076,MATCH($B26&amp;$D26&amp;$B$5,Raw!$A$6:$A$2076,0),MATCH(Z$5,Raw!$H$5:$EZ$5,0)),"-")</f>
        <v>26010</v>
      </c>
      <c r="AA26" s="21"/>
      <c r="AB26" s="42">
        <f>IFERROR(INDEX(Raw!$H$6:$EZ$2076,MATCH($B26&amp;$D26&amp;$B$5,Raw!$A$6:$A$2076,0),MATCH(AB$5,Raw!$H$5:$EZ$5,0)),"-")</f>
        <v>0</v>
      </c>
      <c r="AC26" s="21">
        <f>IFERROR(INDEX(Raw!$H$6:$EZ$2076,MATCH($B26&amp;$D26&amp;$B$5,Raw!$A$6:$A$2076,0),MATCH(AC$5,Raw!$H$5:$EZ$5,0)),"-")</f>
        <v>0</v>
      </c>
    </row>
    <row r="27" spans="1:29" x14ac:dyDescent="0.25">
      <c r="A27" s="188">
        <f t="shared" si="14"/>
        <v>43252</v>
      </c>
      <c r="B27" s="145" t="s">
        <v>128</v>
      </c>
      <c r="C27" s="23" t="s">
        <v>145</v>
      </c>
      <c r="D27" s="95" t="s">
        <v>145</v>
      </c>
      <c r="E27" s="21">
        <f>IFERROR(INDEX(Raw!$H$6:$EZ$2076,MATCH($B27&amp;$D27&amp;$B$5,Raw!$A$6:$A$2076,0),MATCH(E$5,Raw!$H$5:$EZ$5,0)),"-")</f>
        <v>675091</v>
      </c>
      <c r="F27" s="21"/>
      <c r="G27" s="21">
        <f>IFERROR(INDEX(Raw!$H$6:$EZ$2076,MATCH($B27&amp;$D27&amp;$B$5,Raw!$A$6:$A$2076,0),MATCH(G$5,Raw!$H$5:$EZ$5,0)),"-")</f>
        <v>634317</v>
      </c>
      <c r="H27" s="21"/>
      <c r="I27" s="42">
        <f>IFERROR(INDEX(Raw!$H$6:$EZ$2076,MATCH($B27&amp;$D27&amp;$B$5,Raw!$A$6:$A$2076,0),MATCH(I$5,Raw!$H$5:$EZ$5,0)),"-")</f>
        <v>397212</v>
      </c>
      <c r="J27" s="21">
        <f>IFERROR(INDEX(Raw!$H$6:$EZ$2076,MATCH($B27&amp;$D27&amp;$B$5,Raw!$A$6:$A$2076,0),MATCH(J$5,Raw!$H$5:$EZ$5,0)),"-")</f>
        <v>37180</v>
      </c>
      <c r="K27" s="42">
        <f>IFERROR(INDEX(Raw!$H$6:$EZ$2076,MATCH($B27&amp;$D27&amp;$B$5,Raw!$A$6:$A$2076,0),MATCH(K$5,Raw!$H$5:$EZ$5,0)),"-")</f>
        <v>199925</v>
      </c>
      <c r="L27" s="21">
        <f>IFERROR(INDEX(Raw!$H$6:$EZ$2076,MATCH($B27&amp;$D27&amp;$B$5,Raw!$A$6:$A$2076,0),MATCH(L$5,Raw!$H$5:$EZ$5,0)),"-")</f>
        <v>40774</v>
      </c>
      <c r="M27" s="21"/>
      <c r="N27" s="212">
        <f t="shared" si="6"/>
        <v>0.5883828994905872</v>
      </c>
      <c r="O27" s="212">
        <f t="shared" si="15"/>
        <v>5.5074056682728696E-2</v>
      </c>
      <c r="P27" s="212">
        <f t="shared" si="16"/>
        <v>0.29614526041674383</v>
      </c>
      <c r="Q27" s="212">
        <f t="shared" si="17"/>
        <v>6.0397783409940287E-2</v>
      </c>
      <c r="R27" s="21"/>
      <c r="S27" s="21">
        <f>IFERROR(INDEX(Raw!$H$6:$EZ$2076,MATCH($B27&amp;$D27&amp;$B$5,Raw!$A$6:$A$2076,0),MATCH(S$5,Raw!$H$5:$EZ$5,0)),"-")</f>
        <v>2969</v>
      </c>
      <c r="T27" s="21">
        <f>IFERROR(INDEX(Raw!$H$6:$EZ$2076,MATCH($B27&amp;$D27&amp;$B$5,Raw!$A$6:$A$2076,0),MATCH(T$5,Raw!$H$5:$EZ$5,0)),"-")</f>
        <v>22946</v>
      </c>
      <c r="U27" s="42">
        <f>IFERROR(INDEX(Raw!$H$6:$EZ$2076,MATCH($B27&amp;$D27&amp;$B$5,Raw!$A$6:$A$2076,0),MATCH(U$5,Raw!$H$5:$EZ$5,0)),"-")</f>
        <v>7064</v>
      </c>
      <c r="V27" s="53"/>
      <c r="W27" s="21"/>
      <c r="X27" s="21">
        <f>IFERROR(INDEX(Raw!$H$6:$EZ$2076,MATCH($B27&amp;$D27&amp;$B$5,Raw!$A$6:$A$2076,0),MATCH(X$5,Raw!$H$5:$EZ$5,0)),"-")</f>
        <v>3122</v>
      </c>
      <c r="Y27" s="21">
        <f>IFERROR(INDEX(Raw!$H$6:$EZ$2076,MATCH($B27&amp;$D27&amp;$B$5,Raw!$A$6:$A$2076,0),MATCH(Y$5,Raw!$H$5:$EZ$5,0)),"-")</f>
        <v>11737</v>
      </c>
      <c r="Z27" s="42">
        <f>IFERROR(INDEX(Raw!$H$6:$EZ$2076,MATCH($B27&amp;$D27&amp;$B$5,Raw!$A$6:$A$2076,0),MATCH(Z$5,Raw!$H$5:$EZ$5,0)),"-")</f>
        <v>25043</v>
      </c>
      <c r="AA27" s="21"/>
      <c r="AB27" s="42">
        <f>IFERROR(INDEX(Raw!$H$6:$EZ$2076,MATCH($B27&amp;$D27&amp;$B$5,Raw!$A$6:$A$2076,0),MATCH(AB$5,Raw!$H$5:$EZ$5,0)),"-")</f>
        <v>0</v>
      </c>
      <c r="AC27" s="21">
        <f>IFERROR(INDEX(Raw!$H$6:$EZ$2076,MATCH($B27&amp;$D27&amp;$B$5,Raw!$A$6:$A$2076,0),MATCH(AC$5,Raw!$H$5:$EZ$5,0)),"-")</f>
        <v>0</v>
      </c>
    </row>
    <row r="28" spans="1:29" ht="17.5" x14ac:dyDescent="0.35">
      <c r="A28" s="188">
        <f t="shared" si="14"/>
        <v>43282</v>
      </c>
      <c r="B28" s="145" t="s">
        <v>128</v>
      </c>
      <c r="C28" s="1" t="s">
        <v>146</v>
      </c>
      <c r="D28" s="99" t="s">
        <v>146</v>
      </c>
      <c r="E28" s="21">
        <f>IFERROR(INDEX(Raw!$H$6:$EZ$2076,MATCH($B28&amp;$D28&amp;$B$5,Raw!$A$6:$A$2076,0),MATCH(E$5,Raw!$H$5:$EZ$5,0)),"-")</f>
        <v>709841</v>
      </c>
      <c r="F28" s="21"/>
      <c r="G28" s="21">
        <f>IFERROR(INDEX(Raw!$H$6:$EZ$2076,MATCH($B28&amp;$D28&amp;$B$5,Raw!$A$6:$A$2076,0),MATCH(G$5,Raw!$H$5:$EZ$5,0)),"-")</f>
        <v>665614</v>
      </c>
      <c r="H28" s="21"/>
      <c r="I28" s="42">
        <f>IFERROR(INDEX(Raw!$H$6:$EZ$2076,MATCH($B28&amp;$D28&amp;$B$5,Raw!$A$6:$A$2076,0),MATCH(I$5,Raw!$H$5:$EZ$5,0)),"-")</f>
        <v>414745</v>
      </c>
      <c r="J28" s="21">
        <f>IFERROR(INDEX(Raw!$H$6:$EZ$2076,MATCH($B28&amp;$D28&amp;$B$5,Raw!$A$6:$A$2076,0),MATCH(J$5,Raw!$H$5:$EZ$5,0)),"-")</f>
        <v>37504</v>
      </c>
      <c r="K28" s="42">
        <f>IFERROR(INDEX(Raw!$H$6:$EZ$2076,MATCH($B28&amp;$D28&amp;$B$5,Raw!$A$6:$A$2076,0),MATCH(K$5,Raw!$H$5:$EZ$5,0)),"-")</f>
        <v>213365</v>
      </c>
      <c r="L28" s="21">
        <f>IFERROR(INDEX(Raw!$H$6:$EZ$2076,MATCH($B28&amp;$D28&amp;$B$5,Raw!$A$6:$A$2076,0),MATCH(L$5,Raw!$H$5:$EZ$5,0)),"-")</f>
        <v>44227</v>
      </c>
      <c r="M28" s="21"/>
      <c r="N28" s="212">
        <f t="shared" si="6"/>
        <v>0.58427873284298881</v>
      </c>
      <c r="O28" s="212">
        <f t="shared" si="15"/>
        <v>5.2834367132921313E-2</v>
      </c>
      <c r="P28" s="212">
        <f t="shared" si="16"/>
        <v>0.30058139780598753</v>
      </c>
      <c r="Q28" s="212">
        <f t="shared" si="17"/>
        <v>6.2305502218102361E-2</v>
      </c>
      <c r="R28" s="21"/>
      <c r="S28" s="21">
        <f>IFERROR(INDEX(Raw!$H$6:$EZ$2076,MATCH($B28&amp;$D28&amp;$B$5,Raw!$A$6:$A$2076,0),MATCH(S$5,Raw!$H$5:$EZ$5,0)),"-")</f>
        <v>3267</v>
      </c>
      <c r="T28" s="21">
        <f>IFERROR(INDEX(Raw!$H$6:$EZ$2076,MATCH($B28&amp;$D28&amp;$B$5,Raw!$A$6:$A$2076,0),MATCH(T$5,Raw!$H$5:$EZ$5,0)),"-")</f>
        <v>24999</v>
      </c>
      <c r="U28" s="42">
        <f>IFERROR(INDEX(Raw!$H$6:$EZ$2076,MATCH($B28&amp;$D28&amp;$B$5,Raw!$A$6:$A$2076,0),MATCH(U$5,Raw!$H$5:$EZ$5,0)),"-")</f>
        <v>7335</v>
      </c>
      <c r="V28" s="53"/>
      <c r="W28" s="21"/>
      <c r="X28" s="21">
        <f>IFERROR(INDEX(Raw!$H$6:$EZ$2076,MATCH($B28&amp;$D28&amp;$B$5,Raw!$A$6:$A$2076,0),MATCH(X$5,Raw!$H$5:$EZ$5,0)),"-")</f>
        <v>3454</v>
      </c>
      <c r="Y28" s="21">
        <f>IFERROR(INDEX(Raw!$H$6:$EZ$2076,MATCH($B28&amp;$D28&amp;$B$5,Raw!$A$6:$A$2076,0),MATCH(Y$5,Raw!$H$5:$EZ$5,0)),"-")</f>
        <v>12507</v>
      </c>
      <c r="Z28" s="42">
        <f>IFERROR(INDEX(Raw!$H$6:$EZ$2076,MATCH($B28&amp;$D28&amp;$B$5,Raw!$A$6:$A$2076,0),MATCH(Z$5,Raw!$H$5:$EZ$5,0)),"-")</f>
        <v>26800</v>
      </c>
      <c r="AA28" s="21"/>
      <c r="AB28" s="42">
        <f>IFERROR(INDEX(Raw!$H$6:$EZ$2076,MATCH($B28&amp;$D28&amp;$B$5,Raw!$A$6:$A$2076,0),MATCH(AB$5,Raw!$H$5:$EZ$5,0)),"-")</f>
        <v>0</v>
      </c>
      <c r="AC28" s="21">
        <f>IFERROR(INDEX(Raw!$H$6:$EZ$2076,MATCH($B28&amp;$D28&amp;$B$5,Raw!$A$6:$A$2076,0),MATCH(AC$5,Raw!$H$5:$EZ$5,0)),"-")</f>
        <v>0</v>
      </c>
    </row>
    <row r="29" spans="1:29" x14ac:dyDescent="0.25">
      <c r="A29" s="188">
        <f t="shared" si="14"/>
        <v>43313</v>
      </c>
      <c r="B29" s="145" t="s">
        <v>128</v>
      </c>
      <c r="C29" s="1" t="s">
        <v>135</v>
      </c>
      <c r="D29" s="2" t="s">
        <v>135</v>
      </c>
      <c r="E29" s="21">
        <f>IFERROR(INDEX(Raw!$H$6:$EZ$2076,MATCH($B29&amp;$D29&amp;$B$5,Raw!$A$6:$A$2076,0),MATCH(E$5,Raw!$H$5:$EZ$5,0)),"-")</f>
        <v>676555</v>
      </c>
      <c r="F29" s="21"/>
      <c r="G29" s="21">
        <f>IFERROR(INDEX(Raw!$H$6:$EZ$2076,MATCH($B29&amp;$D29&amp;$B$5,Raw!$A$6:$A$2076,0),MATCH(G$5,Raw!$H$5:$EZ$5,0)),"-")</f>
        <v>637687</v>
      </c>
      <c r="H29" s="21"/>
      <c r="I29" s="42">
        <f>IFERROR(INDEX(Raw!$H$6:$EZ$2076,MATCH($B29&amp;$D29&amp;$B$5,Raw!$A$6:$A$2076,0),MATCH(I$5,Raw!$H$5:$EZ$5,0)),"-")</f>
        <v>400070</v>
      </c>
      <c r="J29" s="21">
        <f>IFERROR(INDEX(Raw!$H$6:$EZ$2076,MATCH($B29&amp;$D29&amp;$B$5,Raw!$A$6:$A$2076,0),MATCH(J$5,Raw!$H$5:$EZ$5,0)),"-")</f>
        <v>37163</v>
      </c>
      <c r="K29" s="42">
        <f>IFERROR(INDEX(Raw!$H$6:$EZ$2076,MATCH($B29&amp;$D29&amp;$B$5,Raw!$A$6:$A$2076,0),MATCH(K$5,Raw!$H$5:$EZ$5,0)),"-")</f>
        <v>200454</v>
      </c>
      <c r="L29" s="21">
        <f>IFERROR(INDEX(Raw!$H$6:$EZ$2076,MATCH($B29&amp;$D29&amp;$B$5,Raw!$A$6:$A$2076,0),MATCH(L$5,Raw!$H$5:$EZ$5,0)),"-")</f>
        <v>38868</v>
      </c>
      <c r="M29" s="21"/>
      <c r="N29" s="212">
        <f t="shared" si="6"/>
        <v>0.59133403788309891</v>
      </c>
      <c r="O29" s="212">
        <f t="shared" si="15"/>
        <v>5.4929754417600937E-2</v>
      </c>
      <c r="P29" s="212">
        <f t="shared" si="16"/>
        <v>0.29628633296627771</v>
      </c>
      <c r="Q29" s="212">
        <f t="shared" si="17"/>
        <v>5.7449874733022446E-2</v>
      </c>
      <c r="R29" s="21"/>
      <c r="S29" s="21">
        <f>IFERROR(INDEX(Raw!$H$6:$EZ$2076,MATCH($B29&amp;$D29&amp;$B$5,Raw!$A$6:$A$2076,0),MATCH(S$5,Raw!$H$5:$EZ$5,0)),"-")</f>
        <v>3062</v>
      </c>
      <c r="T29" s="21">
        <f>IFERROR(INDEX(Raw!$H$6:$EZ$2076,MATCH($B29&amp;$D29&amp;$B$5,Raw!$A$6:$A$2076,0),MATCH(T$5,Raw!$H$5:$EZ$5,0)),"-")</f>
        <v>21995</v>
      </c>
      <c r="U29" s="42">
        <f>IFERROR(INDEX(Raw!$H$6:$EZ$2076,MATCH($B29&amp;$D29&amp;$B$5,Raw!$A$6:$A$2076,0),MATCH(U$5,Raw!$H$5:$EZ$5,0)),"-")</f>
        <v>7309</v>
      </c>
      <c r="V29" s="53"/>
      <c r="W29" s="21"/>
      <c r="X29" s="21">
        <f>IFERROR(INDEX(Raw!$H$6:$EZ$2076,MATCH($B29&amp;$D29&amp;$B$5,Raw!$A$6:$A$2076,0),MATCH(X$5,Raw!$H$5:$EZ$5,0)),"-")</f>
        <v>3104</v>
      </c>
      <c r="Y29" s="21">
        <f>IFERROR(INDEX(Raw!$H$6:$EZ$2076,MATCH($B29&amp;$D29&amp;$B$5,Raw!$A$6:$A$2076,0),MATCH(Y$5,Raw!$H$5:$EZ$5,0)),"-")</f>
        <v>10707</v>
      </c>
      <c r="Z29" s="42">
        <f>IFERROR(INDEX(Raw!$H$6:$EZ$2076,MATCH($B29&amp;$D29&amp;$B$5,Raw!$A$6:$A$2076,0),MATCH(Z$5,Raw!$H$5:$EZ$5,0)),"-")</f>
        <v>25130</v>
      </c>
      <c r="AA29" s="21"/>
      <c r="AB29" s="42">
        <f>IFERROR(INDEX(Raw!$H$6:$EZ$2076,MATCH($B29&amp;$D29&amp;$B$5,Raw!$A$6:$A$2076,0),MATCH(AB$5,Raw!$H$5:$EZ$5,0)),"-")</f>
        <v>0</v>
      </c>
      <c r="AC29" s="21">
        <f>IFERROR(INDEX(Raw!$H$6:$EZ$2076,MATCH($B29&amp;$D29&amp;$B$5,Raw!$A$6:$A$2076,0),MATCH(AC$5,Raw!$H$5:$EZ$5,0)),"-")</f>
        <v>0</v>
      </c>
    </row>
    <row r="30" spans="1:29" x14ac:dyDescent="0.25">
      <c r="A30" s="188">
        <f t="shared" si="14"/>
        <v>43344</v>
      </c>
      <c r="B30" s="145" t="s">
        <v>128</v>
      </c>
      <c r="C30" s="23" t="s">
        <v>136</v>
      </c>
      <c r="D30" s="95" t="s">
        <v>136</v>
      </c>
      <c r="E30" s="21">
        <f>IFERROR(INDEX(Raw!$H$6:$EZ$2076,MATCH($B30&amp;$D30&amp;$B$5,Raw!$A$6:$A$2076,0),MATCH(E$5,Raw!$H$5:$EZ$5,0)),"-")</f>
        <v>665369</v>
      </c>
      <c r="F30" s="21"/>
      <c r="G30" s="21">
        <f>IFERROR(INDEX(Raw!$H$6:$EZ$2076,MATCH($B30&amp;$D30&amp;$B$5,Raw!$A$6:$A$2076,0),MATCH(G$5,Raw!$H$5:$EZ$5,0)),"-")</f>
        <v>627399</v>
      </c>
      <c r="H30" s="21"/>
      <c r="I30" s="42">
        <f>IFERROR(INDEX(Raw!$H$6:$EZ$2076,MATCH($B30&amp;$D30&amp;$B$5,Raw!$A$6:$A$2076,0),MATCH(I$5,Raw!$H$5:$EZ$5,0)),"-")</f>
        <v>395522</v>
      </c>
      <c r="J30" s="21">
        <f>IFERROR(INDEX(Raw!$H$6:$EZ$2076,MATCH($B30&amp;$D30&amp;$B$5,Raw!$A$6:$A$2076,0),MATCH(J$5,Raw!$H$5:$EZ$5,0)),"-")</f>
        <v>35890</v>
      </c>
      <c r="K30" s="42">
        <f>IFERROR(INDEX(Raw!$H$6:$EZ$2076,MATCH($B30&amp;$D30&amp;$B$5,Raw!$A$6:$A$2076,0),MATCH(K$5,Raw!$H$5:$EZ$5,0)),"-")</f>
        <v>195987</v>
      </c>
      <c r="L30" s="21">
        <f>IFERROR(INDEX(Raw!$H$6:$EZ$2076,MATCH($B30&amp;$D30&amp;$B$5,Raw!$A$6:$A$2076,0),MATCH(L$5,Raw!$H$5:$EZ$5,0)),"-")</f>
        <v>37970</v>
      </c>
      <c r="M30" s="21"/>
      <c r="N30" s="212">
        <f t="shared" si="6"/>
        <v>0.59444007761106998</v>
      </c>
      <c r="O30" s="212">
        <f t="shared" si="15"/>
        <v>5.3939994198707784E-2</v>
      </c>
      <c r="P30" s="212">
        <f t="shared" si="16"/>
        <v>0.29455384906720933</v>
      </c>
      <c r="Q30" s="212">
        <f t="shared" si="17"/>
        <v>5.7066079123012946E-2</v>
      </c>
      <c r="R30" s="21"/>
      <c r="S30" s="21">
        <f>IFERROR(INDEX(Raw!$H$6:$EZ$2076,MATCH($B30&amp;$D30&amp;$B$5,Raw!$A$6:$A$2076,0),MATCH(S$5,Raw!$H$5:$EZ$5,0)),"-")</f>
        <v>3035</v>
      </c>
      <c r="T30" s="21">
        <f>IFERROR(INDEX(Raw!$H$6:$EZ$2076,MATCH($B30&amp;$D30&amp;$B$5,Raw!$A$6:$A$2076,0),MATCH(T$5,Raw!$H$5:$EZ$5,0)),"-")</f>
        <v>21397</v>
      </c>
      <c r="U30" s="42">
        <f>IFERROR(INDEX(Raw!$H$6:$EZ$2076,MATCH($B30&amp;$D30&amp;$B$5,Raw!$A$6:$A$2076,0),MATCH(U$5,Raw!$H$5:$EZ$5,0)),"-")</f>
        <v>6802</v>
      </c>
      <c r="V30" s="53"/>
      <c r="W30" s="21"/>
      <c r="X30" s="21">
        <f>IFERROR(INDEX(Raw!$H$6:$EZ$2076,MATCH($B30&amp;$D30&amp;$B$5,Raw!$A$6:$A$2076,0),MATCH(X$5,Raw!$H$5:$EZ$5,0)),"-")</f>
        <v>3239</v>
      </c>
      <c r="Y30" s="21">
        <f>IFERROR(INDEX(Raw!$H$6:$EZ$2076,MATCH($B30&amp;$D30&amp;$B$5,Raw!$A$6:$A$2076,0),MATCH(Y$5,Raw!$H$5:$EZ$5,0)),"-")</f>
        <v>10299</v>
      </c>
      <c r="Z30" s="42">
        <f>IFERROR(INDEX(Raw!$H$6:$EZ$2076,MATCH($B30&amp;$D30&amp;$B$5,Raw!$A$6:$A$2076,0),MATCH(Z$5,Raw!$H$5:$EZ$5,0)),"-")</f>
        <v>24642</v>
      </c>
      <c r="AA30" s="21"/>
      <c r="AB30" s="42">
        <f>IFERROR(INDEX(Raw!$H$6:$EZ$2076,MATCH($B30&amp;$D30&amp;$B$5,Raw!$A$6:$A$2076,0),MATCH(AB$5,Raw!$H$5:$EZ$5,0)),"-")</f>
        <v>0</v>
      </c>
      <c r="AC30" s="21">
        <f>IFERROR(INDEX(Raw!$H$6:$EZ$2076,MATCH($B30&amp;$D30&amp;$B$5,Raw!$A$6:$A$2076,0),MATCH(AC$5,Raw!$H$5:$EZ$5,0)),"-")</f>
        <v>0</v>
      </c>
    </row>
    <row r="31" spans="1:29" ht="17.5" x14ac:dyDescent="0.35">
      <c r="A31" s="188">
        <f t="shared" si="14"/>
        <v>43374</v>
      </c>
      <c r="B31" s="145" t="s">
        <v>128</v>
      </c>
      <c r="C31" s="1" t="s">
        <v>137</v>
      </c>
      <c r="D31" s="99" t="s">
        <v>137</v>
      </c>
      <c r="E31" s="21">
        <f>IFERROR(INDEX(Raw!$H$6:$EZ$2076,MATCH($B31&amp;$D31&amp;$B$5,Raw!$A$6:$A$2076,0),MATCH(E$5,Raw!$H$5:$EZ$5,0)),"-")</f>
        <v>699355</v>
      </c>
      <c r="F31" s="21"/>
      <c r="G31" s="21">
        <f>IFERROR(INDEX(Raw!$H$6:$EZ$2076,MATCH($B31&amp;$D31&amp;$B$5,Raw!$A$6:$A$2076,0),MATCH(G$5,Raw!$H$5:$EZ$5,0)),"-")</f>
        <v>658288</v>
      </c>
      <c r="H31" s="21"/>
      <c r="I31" s="42">
        <f>IFERROR(INDEX(Raw!$H$6:$EZ$2076,MATCH($B31&amp;$D31&amp;$B$5,Raw!$A$6:$A$2076,0),MATCH(I$5,Raw!$H$5:$EZ$5,0)),"-")</f>
        <v>415522</v>
      </c>
      <c r="J31" s="21">
        <f>IFERROR(INDEX(Raw!$H$6:$EZ$2076,MATCH($B31&amp;$D31&amp;$B$5,Raw!$A$6:$A$2076,0),MATCH(J$5,Raw!$H$5:$EZ$5,0)),"-")</f>
        <v>38774</v>
      </c>
      <c r="K31" s="42">
        <f>IFERROR(INDEX(Raw!$H$6:$EZ$2076,MATCH($B31&amp;$D31&amp;$B$5,Raw!$A$6:$A$2076,0),MATCH(K$5,Raw!$H$5:$EZ$5,0)),"-")</f>
        <v>203992</v>
      </c>
      <c r="L31" s="21">
        <f>IFERROR(INDEX(Raw!$H$6:$EZ$2076,MATCH($B31&amp;$D31&amp;$B$5,Raw!$A$6:$A$2076,0),MATCH(L$5,Raw!$H$5:$EZ$5,0)),"-")</f>
        <v>41067</v>
      </c>
      <c r="M31" s="21"/>
      <c r="N31" s="212">
        <f t="shared" si="6"/>
        <v>0.59415032422732372</v>
      </c>
      <c r="O31" s="212">
        <f t="shared" si="15"/>
        <v>5.5442514888718888E-2</v>
      </c>
      <c r="P31" s="212">
        <f t="shared" si="16"/>
        <v>0.29168591058904275</v>
      </c>
      <c r="Q31" s="212">
        <f t="shared" si="17"/>
        <v>5.8721250294914602E-2</v>
      </c>
      <c r="R31" s="21"/>
      <c r="S31" s="21">
        <f>IFERROR(INDEX(Raw!$H$6:$EZ$2076,MATCH($B31&amp;$D31&amp;$B$5,Raw!$A$6:$A$2076,0),MATCH(S$5,Raw!$H$5:$EZ$5,0)),"-")</f>
        <v>3368</v>
      </c>
      <c r="T31" s="21">
        <f>IFERROR(INDEX(Raw!$H$6:$EZ$2076,MATCH($B31&amp;$D31&amp;$B$5,Raw!$A$6:$A$2076,0),MATCH(T$5,Raw!$H$5:$EZ$5,0)),"-")</f>
        <v>22444</v>
      </c>
      <c r="U31" s="42">
        <f>IFERROR(INDEX(Raw!$H$6:$EZ$2076,MATCH($B31&amp;$D31&amp;$B$5,Raw!$A$6:$A$2076,0),MATCH(U$5,Raw!$H$5:$EZ$5,0)),"-")</f>
        <v>5274</v>
      </c>
      <c r="V31" s="53"/>
      <c r="W31" s="21"/>
      <c r="X31" s="21">
        <f>IFERROR(INDEX(Raw!$H$6:$EZ$2076,MATCH($B31&amp;$D31&amp;$B$5,Raw!$A$6:$A$2076,0),MATCH(X$5,Raw!$H$5:$EZ$5,0)),"-")</f>
        <v>3670</v>
      </c>
      <c r="Y31" s="21">
        <f>IFERROR(INDEX(Raw!$H$6:$EZ$2076,MATCH($B31&amp;$D31&amp;$B$5,Raw!$A$6:$A$2076,0),MATCH(Y$5,Raw!$H$5:$EZ$5,0)),"-")</f>
        <v>11585</v>
      </c>
      <c r="Z31" s="42">
        <f>IFERROR(INDEX(Raw!$H$6:$EZ$2076,MATCH($B31&amp;$D31&amp;$B$5,Raw!$A$6:$A$2076,0),MATCH(Z$5,Raw!$H$5:$EZ$5,0)),"-")</f>
        <v>25721</v>
      </c>
      <c r="AA31" s="21"/>
      <c r="AB31" s="42">
        <f>IFERROR(INDEX(Raw!$H$6:$EZ$2076,MATCH($B31&amp;$D31&amp;$B$5,Raw!$A$6:$A$2076,0),MATCH(AB$5,Raw!$H$5:$EZ$5,0)),"-")</f>
        <v>0</v>
      </c>
      <c r="AC31" s="21">
        <f>IFERROR(INDEX(Raw!$H$6:$EZ$2076,MATCH($B31&amp;$D31&amp;$B$5,Raw!$A$6:$A$2076,0),MATCH(AC$5,Raw!$H$5:$EZ$5,0)),"-")</f>
        <v>0</v>
      </c>
    </row>
    <row r="32" spans="1:29" x14ac:dyDescent="0.25">
      <c r="A32" s="188">
        <f t="shared" si="14"/>
        <v>43405</v>
      </c>
      <c r="B32" s="145" t="s">
        <v>128</v>
      </c>
      <c r="C32" s="1" t="s">
        <v>138</v>
      </c>
      <c r="D32" s="2" t="s">
        <v>138</v>
      </c>
      <c r="E32" s="21">
        <f>IFERROR(INDEX(Raw!$H$6:$EZ$2076,MATCH($B32&amp;$D32&amp;$B$5,Raw!$A$6:$A$2076,0),MATCH(E$5,Raw!$H$5:$EZ$5,0)),"-")</f>
        <v>704355</v>
      </c>
      <c r="F32" s="21"/>
      <c r="G32" s="21">
        <f>IFERROR(INDEX(Raw!$H$6:$EZ$2076,MATCH($B32&amp;$D32&amp;$B$5,Raw!$A$6:$A$2076,0),MATCH(G$5,Raw!$H$5:$EZ$5,0)),"-")</f>
        <v>661780</v>
      </c>
      <c r="H32" s="21"/>
      <c r="I32" s="42">
        <f>IFERROR(INDEX(Raw!$H$6:$EZ$2076,MATCH($B32&amp;$D32&amp;$B$5,Raw!$A$6:$A$2076,0),MATCH(I$5,Raw!$H$5:$EZ$5,0)),"-")</f>
        <v>418177</v>
      </c>
      <c r="J32" s="21">
        <f>IFERROR(INDEX(Raw!$H$6:$EZ$2076,MATCH($B32&amp;$D32&amp;$B$5,Raw!$A$6:$A$2076,0),MATCH(J$5,Raw!$H$5:$EZ$5,0)),"-")</f>
        <v>38544</v>
      </c>
      <c r="K32" s="42">
        <f>IFERROR(INDEX(Raw!$H$6:$EZ$2076,MATCH($B32&amp;$D32&amp;$B$5,Raw!$A$6:$A$2076,0),MATCH(K$5,Raw!$H$5:$EZ$5,0)),"-")</f>
        <v>205059</v>
      </c>
      <c r="L32" s="21">
        <f>IFERROR(INDEX(Raw!$H$6:$EZ$2076,MATCH($B32&amp;$D32&amp;$B$5,Raw!$A$6:$A$2076,0),MATCH(L$5,Raw!$H$5:$EZ$5,0)),"-")</f>
        <v>42575</v>
      </c>
      <c r="M32" s="21"/>
      <c r="N32" s="212">
        <f t="shared" si="6"/>
        <v>0.59370203945453637</v>
      </c>
      <c r="O32" s="212">
        <f t="shared" si="15"/>
        <v>5.4722405605128095E-2</v>
      </c>
      <c r="P32" s="212">
        <f t="shared" si="16"/>
        <v>0.29113018293332199</v>
      </c>
      <c r="Q32" s="212">
        <f t="shared" si="17"/>
        <v>6.0445372007013512E-2</v>
      </c>
      <c r="R32" s="21"/>
      <c r="S32" s="21">
        <f>IFERROR(INDEX(Raw!$H$6:$EZ$2076,MATCH($B32&amp;$D32&amp;$B$5,Raw!$A$6:$A$2076,0),MATCH(S$5,Raw!$H$5:$EZ$5,0)),"-")</f>
        <v>3120</v>
      </c>
      <c r="T32" s="21">
        <f>IFERROR(INDEX(Raw!$H$6:$EZ$2076,MATCH($B32&amp;$D32&amp;$B$5,Raw!$A$6:$A$2076,0),MATCH(T$5,Raw!$H$5:$EZ$5,0)),"-")</f>
        <v>22482</v>
      </c>
      <c r="U32" s="42">
        <f>IFERROR(INDEX(Raw!$H$6:$EZ$2076,MATCH($B32&amp;$D32&amp;$B$5,Raw!$A$6:$A$2076,0),MATCH(U$5,Raw!$H$5:$EZ$5,0)),"-")</f>
        <v>5654</v>
      </c>
      <c r="V32" s="53"/>
      <c r="W32" s="21"/>
      <c r="X32" s="21">
        <f>IFERROR(INDEX(Raw!$H$6:$EZ$2076,MATCH($B32&amp;$D32&amp;$B$5,Raw!$A$6:$A$2076,0),MATCH(X$5,Raw!$H$5:$EZ$5,0)),"-")</f>
        <v>4355</v>
      </c>
      <c r="Y32" s="21">
        <f>IFERROR(INDEX(Raw!$H$6:$EZ$2076,MATCH($B32&amp;$D32&amp;$B$5,Raw!$A$6:$A$2076,0),MATCH(Y$5,Raw!$H$5:$EZ$5,0)),"-")</f>
        <v>12618</v>
      </c>
      <c r="Z32" s="42">
        <f>IFERROR(INDEX(Raw!$H$6:$EZ$2076,MATCH($B32&amp;$D32&amp;$B$5,Raw!$A$6:$A$2076,0),MATCH(Z$5,Raw!$H$5:$EZ$5,0)),"-")</f>
        <v>25666</v>
      </c>
      <c r="AA32" s="21"/>
      <c r="AB32" s="42">
        <f>IFERROR(INDEX(Raw!$H$6:$EZ$2076,MATCH($B32&amp;$D32&amp;$B$5,Raw!$A$6:$A$2076,0),MATCH(AB$5,Raw!$H$5:$EZ$5,0)),"-")</f>
        <v>0</v>
      </c>
      <c r="AC32" s="21">
        <f>IFERROR(INDEX(Raw!$H$6:$EZ$2076,MATCH($B32&amp;$D32&amp;$B$5,Raw!$A$6:$A$2076,0),MATCH(AC$5,Raw!$H$5:$EZ$5,0)),"-")</f>
        <v>0</v>
      </c>
    </row>
    <row r="33" spans="1:29" x14ac:dyDescent="0.25">
      <c r="A33" s="188">
        <f t="shared" si="14"/>
        <v>43435</v>
      </c>
      <c r="B33" s="145" t="s">
        <v>128</v>
      </c>
      <c r="C33" s="23" t="s">
        <v>139</v>
      </c>
      <c r="D33" s="95" t="s">
        <v>139</v>
      </c>
      <c r="E33" s="21">
        <f>IFERROR(INDEX(Raw!$H$6:$EZ$2076,MATCH($B33&amp;$D33&amp;$B$5,Raw!$A$6:$A$2076,0),MATCH(E$5,Raw!$H$5:$EZ$5,0)),"-")</f>
        <v>750240</v>
      </c>
      <c r="F33" s="21"/>
      <c r="G33" s="21">
        <f>IFERROR(INDEX(Raw!$H$6:$EZ$2076,MATCH($B33&amp;$D33&amp;$B$5,Raw!$A$6:$A$2076,0),MATCH(G$5,Raw!$H$5:$EZ$5,0)),"-")</f>
        <v>702428</v>
      </c>
      <c r="H33" s="21"/>
      <c r="I33" s="42">
        <f>IFERROR(INDEX(Raw!$H$6:$EZ$2076,MATCH($B33&amp;$D33&amp;$B$5,Raw!$A$6:$A$2076,0),MATCH(I$5,Raw!$H$5:$EZ$5,0)),"-")</f>
        <v>441399</v>
      </c>
      <c r="J33" s="21">
        <f>IFERROR(INDEX(Raw!$H$6:$EZ$2076,MATCH($B33&amp;$D33&amp;$B$5,Raw!$A$6:$A$2076,0),MATCH(J$5,Raw!$H$5:$EZ$5,0)),"-")</f>
        <v>38456</v>
      </c>
      <c r="K33" s="42">
        <f>IFERROR(INDEX(Raw!$H$6:$EZ$2076,MATCH($B33&amp;$D33&amp;$B$5,Raw!$A$6:$A$2076,0),MATCH(K$5,Raw!$H$5:$EZ$5,0)),"-")</f>
        <v>222573</v>
      </c>
      <c r="L33" s="21">
        <f>IFERROR(INDEX(Raw!$H$6:$EZ$2076,MATCH($B33&amp;$D33&amp;$B$5,Raw!$A$6:$A$2076,0),MATCH(L$5,Raw!$H$5:$EZ$5,0)),"-")</f>
        <v>47812</v>
      </c>
      <c r="M33" s="21"/>
      <c r="N33" s="212">
        <f t="shared" si="6"/>
        <v>0.58834373000639795</v>
      </c>
      <c r="O33" s="212">
        <f t="shared" si="15"/>
        <v>5.1258264022179569E-2</v>
      </c>
      <c r="P33" s="212">
        <f t="shared" si="16"/>
        <v>0.29666906589891234</v>
      </c>
      <c r="Q33" s="212">
        <f t="shared" si="17"/>
        <v>6.3728940072510135E-2</v>
      </c>
      <c r="R33" s="21"/>
      <c r="S33" s="21">
        <f>IFERROR(INDEX(Raw!$H$6:$EZ$2076,MATCH($B33&amp;$D33&amp;$B$5,Raw!$A$6:$A$2076,0),MATCH(S$5,Raw!$H$5:$EZ$5,0)),"-")</f>
        <v>3356</v>
      </c>
      <c r="T33" s="21">
        <f>IFERROR(INDEX(Raw!$H$6:$EZ$2076,MATCH($B33&amp;$D33&amp;$B$5,Raw!$A$6:$A$2076,0),MATCH(T$5,Raw!$H$5:$EZ$5,0)),"-")</f>
        <v>24782</v>
      </c>
      <c r="U33" s="42">
        <f>IFERROR(INDEX(Raw!$H$6:$EZ$2076,MATCH($B33&amp;$D33&amp;$B$5,Raw!$A$6:$A$2076,0),MATCH(U$5,Raw!$H$5:$EZ$5,0)),"-")</f>
        <v>7334</v>
      </c>
      <c r="V33" s="53"/>
      <c r="W33" s="21"/>
      <c r="X33" s="21">
        <f>IFERROR(INDEX(Raw!$H$6:$EZ$2076,MATCH($B33&amp;$D33&amp;$B$5,Raw!$A$6:$A$2076,0),MATCH(X$5,Raw!$H$5:$EZ$5,0)),"-")</f>
        <v>4922</v>
      </c>
      <c r="Y33" s="21">
        <f>IFERROR(INDEX(Raw!$H$6:$EZ$2076,MATCH($B33&amp;$D33&amp;$B$5,Raw!$A$6:$A$2076,0),MATCH(Y$5,Raw!$H$5:$EZ$5,0)),"-")</f>
        <v>14752</v>
      </c>
      <c r="Z33" s="42">
        <f>IFERROR(INDEX(Raw!$H$6:$EZ$2076,MATCH($B33&amp;$D33&amp;$B$5,Raw!$A$6:$A$2076,0),MATCH(Z$5,Raw!$H$5:$EZ$5,0)),"-")</f>
        <v>27082</v>
      </c>
      <c r="AA33" s="21"/>
      <c r="AB33" s="42">
        <f>IFERROR(INDEX(Raw!$H$6:$EZ$2076,MATCH($B33&amp;$D33&amp;$B$5,Raw!$A$6:$A$2076,0),MATCH(AB$5,Raw!$H$5:$EZ$5,0)),"-")</f>
        <v>0</v>
      </c>
      <c r="AC33" s="21">
        <f>IFERROR(INDEX(Raw!$H$6:$EZ$2076,MATCH($B33&amp;$D33&amp;$B$5,Raw!$A$6:$A$2076,0),MATCH(AC$5,Raw!$H$5:$EZ$5,0)),"-")</f>
        <v>0</v>
      </c>
    </row>
    <row r="34" spans="1:29" ht="17.5" x14ac:dyDescent="0.35">
      <c r="A34" s="188">
        <f t="shared" si="14"/>
        <v>43466</v>
      </c>
      <c r="B34" s="145" t="s">
        <v>128</v>
      </c>
      <c r="C34" s="1" t="s">
        <v>140</v>
      </c>
      <c r="D34" s="99" t="s">
        <v>140</v>
      </c>
      <c r="E34" s="21">
        <f>IFERROR(INDEX(Raw!$H$6:$EZ$2076,MATCH($B34&amp;$D34&amp;$B$5,Raw!$A$6:$A$2076,0),MATCH(E$5,Raw!$H$5:$EZ$5,0)),"-")</f>
        <v>750181</v>
      </c>
      <c r="F34" s="21"/>
      <c r="G34" s="21">
        <f>IFERROR(INDEX(Raw!$H$6:$EZ$2076,MATCH($B34&amp;$D34&amp;$B$5,Raw!$A$6:$A$2076,0),MATCH(G$5,Raw!$H$5:$EZ$5,0)),"-")</f>
        <v>702278</v>
      </c>
      <c r="H34" s="21"/>
      <c r="I34" s="42">
        <f>IFERROR(INDEX(Raw!$H$6:$EZ$2076,MATCH($B34&amp;$D34&amp;$B$5,Raw!$A$6:$A$2076,0),MATCH(I$5,Raw!$H$5:$EZ$5,0)),"-")</f>
        <v>443530</v>
      </c>
      <c r="J34" s="21">
        <f>IFERROR(INDEX(Raw!$H$6:$EZ$2076,MATCH($B34&amp;$D34&amp;$B$5,Raw!$A$6:$A$2076,0),MATCH(J$5,Raw!$H$5:$EZ$5,0)),"-")</f>
        <v>40529</v>
      </c>
      <c r="K34" s="42">
        <f>IFERROR(INDEX(Raw!$H$6:$EZ$2076,MATCH($B34&amp;$D34&amp;$B$5,Raw!$A$6:$A$2076,0),MATCH(K$5,Raw!$H$5:$EZ$5,0)),"-")</f>
        <v>218219</v>
      </c>
      <c r="L34" s="21">
        <f>IFERROR(INDEX(Raw!$H$6:$EZ$2076,MATCH($B34&amp;$D34&amp;$B$5,Raw!$A$6:$A$2076,0),MATCH(L$5,Raw!$H$5:$EZ$5,0)),"-")</f>
        <v>47903</v>
      </c>
      <c r="M34" s="21"/>
      <c r="N34" s="212">
        <f t="shared" si="6"/>
        <v>0.5912306496698797</v>
      </c>
      <c r="O34" s="212">
        <f t="shared" si="15"/>
        <v>5.402562848165976E-2</v>
      </c>
      <c r="P34" s="212">
        <f t="shared" si="16"/>
        <v>0.29088846558363912</v>
      </c>
      <c r="Q34" s="212">
        <f t="shared" si="17"/>
        <v>6.3855256264821428E-2</v>
      </c>
      <c r="R34" s="21"/>
      <c r="S34" s="21">
        <f>IFERROR(INDEX(Raw!$H$6:$EZ$2076,MATCH($B34&amp;$D34&amp;$B$5,Raw!$A$6:$A$2076,0),MATCH(S$5,Raw!$H$5:$EZ$5,0)),"-")</f>
        <v>3346</v>
      </c>
      <c r="T34" s="21">
        <f>IFERROR(INDEX(Raw!$H$6:$EZ$2076,MATCH($B34&amp;$D34&amp;$B$5,Raw!$A$6:$A$2076,0),MATCH(T$5,Raw!$H$5:$EZ$5,0)),"-")</f>
        <v>24250</v>
      </c>
      <c r="U34" s="42">
        <f>IFERROR(INDEX(Raw!$H$6:$EZ$2076,MATCH($B34&amp;$D34&amp;$B$5,Raw!$A$6:$A$2076,0),MATCH(U$5,Raw!$H$5:$EZ$5,0)),"-")</f>
        <v>7129</v>
      </c>
      <c r="V34" s="53"/>
      <c r="W34" s="21"/>
      <c r="X34" s="21">
        <f>IFERROR(INDEX(Raw!$H$6:$EZ$2076,MATCH($B34&amp;$D34&amp;$B$5,Raw!$A$6:$A$2076,0),MATCH(X$5,Raw!$H$5:$EZ$5,0)),"-")</f>
        <v>4500</v>
      </c>
      <c r="Y34" s="21">
        <f>IFERROR(INDEX(Raw!$H$6:$EZ$2076,MATCH($B34&amp;$D34&amp;$B$5,Raw!$A$6:$A$2076,0),MATCH(Y$5,Raw!$H$5:$EZ$5,0)),"-")</f>
        <v>15807</v>
      </c>
      <c r="Z34" s="42">
        <f>IFERROR(INDEX(Raw!$H$6:$EZ$2076,MATCH($B34&amp;$D34&amp;$B$5,Raw!$A$6:$A$2076,0),MATCH(Z$5,Raw!$H$5:$EZ$5,0)),"-")</f>
        <v>27990</v>
      </c>
      <c r="AA34" s="21"/>
      <c r="AB34" s="42">
        <f>IFERROR(INDEX(Raw!$H$6:$EZ$2076,MATCH($B34&amp;$D34&amp;$B$5,Raw!$A$6:$A$2076,0),MATCH(AB$5,Raw!$H$5:$EZ$5,0)),"-")</f>
        <v>0</v>
      </c>
      <c r="AC34" s="21">
        <f>IFERROR(INDEX(Raw!$H$6:$EZ$2076,MATCH($B34&amp;$D34&amp;$B$5,Raw!$A$6:$A$2076,0),MATCH(AC$5,Raw!$H$5:$EZ$5,0)),"-")</f>
        <v>0</v>
      </c>
    </row>
    <row r="35" spans="1:29" x14ac:dyDescent="0.25">
      <c r="A35" s="188">
        <f t="shared" si="14"/>
        <v>43497</v>
      </c>
      <c r="B35" s="145" t="s">
        <v>128</v>
      </c>
      <c r="C35" s="1" t="s">
        <v>141</v>
      </c>
      <c r="D35" s="2" t="s">
        <v>141</v>
      </c>
      <c r="E35" s="21">
        <f>IFERROR(INDEX(Raw!$H$6:$EZ$2076,MATCH($B35&amp;$D35&amp;$B$5,Raw!$A$6:$A$2076,0),MATCH(E$5,Raw!$H$5:$EZ$5,0)),"-")</f>
        <v>669109</v>
      </c>
      <c r="F35" s="21"/>
      <c r="G35" s="21">
        <f>IFERROR(INDEX(Raw!$H$6:$EZ$2076,MATCH($B35&amp;$D35&amp;$B$5,Raw!$A$6:$A$2076,0),MATCH(G$5,Raw!$H$5:$EZ$5,0)),"-")</f>
        <v>625955</v>
      </c>
      <c r="H35" s="21"/>
      <c r="I35" s="42">
        <f>IFERROR(INDEX(Raw!$H$6:$EZ$2076,MATCH($B35&amp;$D35&amp;$B$5,Raw!$A$6:$A$2076,0),MATCH(I$5,Raw!$H$5:$EZ$5,0)),"-")</f>
        <v>393242</v>
      </c>
      <c r="J35" s="21">
        <f>IFERROR(INDEX(Raw!$H$6:$EZ$2076,MATCH($B35&amp;$D35&amp;$B$5,Raw!$A$6:$A$2076,0),MATCH(J$5,Raw!$H$5:$EZ$5,0)),"-")</f>
        <v>35865</v>
      </c>
      <c r="K35" s="42">
        <f>IFERROR(INDEX(Raw!$H$6:$EZ$2076,MATCH($B35&amp;$D35&amp;$B$5,Raw!$A$6:$A$2076,0),MATCH(K$5,Raw!$H$5:$EZ$5,0)),"-")</f>
        <v>196848</v>
      </c>
      <c r="L35" s="21">
        <f>IFERROR(INDEX(Raw!$H$6:$EZ$2076,MATCH($B35&amp;$D35&amp;$B$5,Raw!$A$6:$A$2076,0),MATCH(L$5,Raw!$H$5:$EZ$5,0)),"-")</f>
        <v>43154</v>
      </c>
      <c r="M35" s="21"/>
      <c r="N35" s="212">
        <f t="shared" si="6"/>
        <v>0.58770992469089489</v>
      </c>
      <c r="O35" s="212">
        <f t="shared" si="15"/>
        <v>5.3601132251994817E-2</v>
      </c>
      <c r="P35" s="212">
        <f t="shared" si="16"/>
        <v>0.29419421947694618</v>
      </c>
      <c r="Q35" s="212">
        <f t="shared" si="17"/>
        <v>6.4494723580164073E-2</v>
      </c>
      <c r="R35" s="21"/>
      <c r="S35" s="21">
        <f>IFERROR(INDEX(Raw!$H$6:$EZ$2076,MATCH($B35&amp;$D35&amp;$B$5,Raw!$A$6:$A$2076,0),MATCH(S$5,Raw!$H$5:$EZ$5,0)),"-")</f>
        <v>2901</v>
      </c>
      <c r="T35" s="21">
        <f>IFERROR(INDEX(Raw!$H$6:$EZ$2076,MATCH($B35&amp;$D35&amp;$B$5,Raw!$A$6:$A$2076,0),MATCH(T$5,Raw!$H$5:$EZ$5,0)),"-")</f>
        <v>22876</v>
      </c>
      <c r="U35" s="42">
        <f>IFERROR(INDEX(Raw!$H$6:$EZ$2076,MATCH($B35&amp;$D35&amp;$B$5,Raw!$A$6:$A$2076,0),MATCH(U$5,Raw!$H$5:$EZ$5,0)),"-")</f>
        <v>5989</v>
      </c>
      <c r="V35" s="53"/>
      <c r="W35" s="21"/>
      <c r="X35" s="21">
        <f>IFERROR(INDEX(Raw!$H$6:$EZ$2076,MATCH($B35&amp;$D35&amp;$B$5,Raw!$A$6:$A$2076,0),MATCH(X$5,Raw!$H$5:$EZ$5,0)),"-")</f>
        <v>3832</v>
      </c>
      <c r="Y35" s="21">
        <f>IFERROR(INDEX(Raw!$H$6:$EZ$2076,MATCH($B35&amp;$D35&amp;$B$5,Raw!$A$6:$A$2076,0),MATCH(Y$5,Raw!$H$5:$EZ$5,0)),"-")</f>
        <v>13545</v>
      </c>
      <c r="Z35" s="42">
        <f>IFERROR(INDEX(Raw!$H$6:$EZ$2076,MATCH($B35&amp;$D35&amp;$B$5,Raw!$A$6:$A$2076,0),MATCH(Z$5,Raw!$H$5:$EZ$5,0)),"-")</f>
        <v>23939</v>
      </c>
      <c r="AA35" s="21"/>
      <c r="AB35" s="42">
        <f>IFERROR(INDEX(Raw!$H$6:$EZ$2076,MATCH($B35&amp;$D35&amp;$B$5,Raw!$A$6:$A$2076,0),MATCH(AB$5,Raw!$H$5:$EZ$5,0)),"-")</f>
        <v>0</v>
      </c>
      <c r="AC35" s="21">
        <f>IFERROR(INDEX(Raw!$H$6:$EZ$2076,MATCH($B35&amp;$D35&amp;$B$5,Raw!$A$6:$A$2076,0),MATCH(AC$5,Raw!$H$5:$EZ$5,0)),"-")</f>
        <v>0</v>
      </c>
    </row>
    <row r="36" spans="1:29" collapsed="1" x14ac:dyDescent="0.25">
      <c r="A36" s="188">
        <f t="shared" si="14"/>
        <v>43525</v>
      </c>
      <c r="B36" s="147" t="s">
        <v>128</v>
      </c>
      <c r="C36" s="12" t="s">
        <v>142</v>
      </c>
      <c r="D36" s="95" t="s">
        <v>142</v>
      </c>
      <c r="E36" s="22">
        <f>IFERROR(INDEX(Raw!$H$6:$EZ$2076,MATCH($B36&amp;$D36&amp;$B$5,Raw!$A$6:$A$2076,0),MATCH(E$5,Raw!$H$5:$EZ$5,0)),"-")</f>
        <v>729977</v>
      </c>
      <c r="F36" s="21"/>
      <c r="G36" s="22">
        <f>IFERROR(INDEX(Raw!$H$6:$EZ$2076,MATCH($B36&amp;$D36&amp;$B$5,Raw!$A$6:$A$2076,0),MATCH(G$5,Raw!$H$5:$EZ$5,0)),"-")</f>
        <v>684974</v>
      </c>
      <c r="H36" s="21"/>
      <c r="I36" s="43">
        <f>IFERROR(INDEX(Raw!$H$6:$EZ$2076,MATCH($B36&amp;$D36&amp;$B$5,Raw!$A$6:$A$2076,0),MATCH(I$5,Raw!$H$5:$EZ$5,0)),"-")</f>
        <v>429213</v>
      </c>
      <c r="J36" s="22">
        <f>IFERROR(INDEX(Raw!$H$6:$EZ$2076,MATCH($B36&amp;$D36&amp;$B$5,Raw!$A$6:$A$2076,0),MATCH(J$5,Raw!$H$5:$EZ$5,0)),"-")</f>
        <v>40021</v>
      </c>
      <c r="K36" s="43">
        <f>IFERROR(INDEX(Raw!$H$6:$EZ$2076,MATCH($B36&amp;$D36&amp;$B$5,Raw!$A$6:$A$2076,0),MATCH(K$5,Raw!$H$5:$EZ$5,0)),"-")</f>
        <v>215740</v>
      </c>
      <c r="L36" s="22">
        <f>IFERROR(INDEX(Raw!$H$6:$EZ$2076,MATCH($B36&amp;$D36&amp;$B$5,Raw!$A$6:$A$2076,0),MATCH(L$5,Raw!$H$5:$EZ$5,0)),"-")</f>
        <v>45003</v>
      </c>
      <c r="M36" s="21"/>
      <c r="N36" s="214">
        <f t="shared" si="6"/>
        <v>0.587981539144384</v>
      </c>
      <c r="O36" s="214">
        <f t="shared" si="15"/>
        <v>5.4825015034720273E-2</v>
      </c>
      <c r="P36" s="214">
        <f t="shared" si="16"/>
        <v>0.29554355822169742</v>
      </c>
      <c r="Q36" s="214">
        <f t="shared" si="17"/>
        <v>6.164988759919833E-2</v>
      </c>
      <c r="R36" s="21"/>
      <c r="S36" s="22">
        <f>IFERROR(INDEX(Raw!$H$6:$EZ$2076,MATCH($B36&amp;$D36&amp;$B$5,Raw!$A$6:$A$2076,0),MATCH(S$5,Raw!$H$5:$EZ$5,0)),"-")</f>
        <v>3173</v>
      </c>
      <c r="T36" s="22">
        <f>IFERROR(INDEX(Raw!$H$6:$EZ$2076,MATCH($B36&amp;$D36&amp;$B$5,Raw!$A$6:$A$2076,0),MATCH(T$5,Raw!$H$5:$EZ$5,0)),"-")</f>
        <v>24632</v>
      </c>
      <c r="U36" s="43">
        <f>IFERROR(INDEX(Raw!$H$6:$EZ$2076,MATCH($B36&amp;$D36&amp;$B$5,Raw!$A$6:$A$2076,0),MATCH(U$5,Raw!$H$5:$EZ$5,0)),"-")</f>
        <v>7274</v>
      </c>
      <c r="V36" s="54"/>
      <c r="W36" s="21"/>
      <c r="X36" s="22">
        <f>IFERROR(INDEX(Raw!$H$6:$EZ$2076,MATCH($B36&amp;$D36&amp;$B$5,Raw!$A$6:$A$2076,0),MATCH(X$5,Raw!$H$5:$EZ$5,0)),"-")</f>
        <v>3653</v>
      </c>
      <c r="Y36" s="22">
        <f>IFERROR(INDEX(Raw!$H$6:$EZ$2076,MATCH($B36&amp;$D36&amp;$B$5,Raw!$A$6:$A$2076,0),MATCH(Y$5,Raw!$H$5:$EZ$5,0)),"-")</f>
        <v>13545</v>
      </c>
      <c r="Z36" s="43">
        <f>IFERROR(INDEX(Raw!$H$6:$EZ$2076,MATCH($B36&amp;$D36&amp;$B$5,Raw!$A$6:$A$2076,0),MATCH(Z$5,Raw!$H$5:$EZ$5,0)),"-")</f>
        <v>21636</v>
      </c>
      <c r="AA36" s="21"/>
      <c r="AB36" s="43">
        <f>IFERROR(INDEX(Raw!$H$6:$EZ$2076,MATCH($B36&amp;$D36&amp;$B$5,Raw!$A$6:$A$2076,0),MATCH(AB$5,Raw!$H$5:$EZ$5,0)),"-")</f>
        <v>0</v>
      </c>
      <c r="AC36" s="22">
        <f>IFERROR(INDEX(Raw!$H$6:$EZ$2076,MATCH($B36&amp;$D36&amp;$B$5,Raw!$A$6:$A$2076,0),MATCH(AC$5,Raw!$H$5:$EZ$5,0)),"-")</f>
        <v>0</v>
      </c>
    </row>
    <row r="37" spans="1:29" ht="17.5" x14ac:dyDescent="0.35">
      <c r="A37" s="188">
        <f t="shared" si="14"/>
        <v>43556</v>
      </c>
      <c r="B37" s="143" t="s">
        <v>129</v>
      </c>
      <c r="C37" s="119" t="s">
        <v>143</v>
      </c>
      <c r="D37" s="99" t="s">
        <v>143</v>
      </c>
      <c r="E37" s="76">
        <f>IFERROR(INDEX(Raw!$H$6:$EZ$2076,MATCH($B37&amp;$D37&amp;$B$5,Raw!$A$6:$A$2076,0),MATCH(E$5,Raw!$H$5:$EZ$5,0)),"-")</f>
        <v>711247</v>
      </c>
      <c r="F37" s="21"/>
      <c r="G37" s="76">
        <f>IFERROR(INDEX(Raw!$H$6:$EZ$2076,MATCH($B37&amp;$D37&amp;$B$5,Raw!$A$6:$A$2076,0),MATCH(G$5,Raw!$H$5:$EZ$5,0)),"-")</f>
        <v>665750</v>
      </c>
      <c r="H37" s="21"/>
      <c r="I37" s="77">
        <f>IFERROR(INDEX(Raw!$H$6:$EZ$2076,MATCH($B37&amp;$D37&amp;$B$5,Raw!$A$6:$A$2076,0),MATCH(I$5,Raw!$H$5:$EZ$5,0)),"-")</f>
        <v>417673</v>
      </c>
      <c r="J37" s="76">
        <f>IFERROR(INDEX(Raw!$H$6:$EZ$2076,MATCH($B37&amp;$D37&amp;$B$5,Raw!$A$6:$A$2076,0),MATCH(J$5,Raw!$H$5:$EZ$5,0)),"-")</f>
        <v>37953</v>
      </c>
      <c r="K37" s="77">
        <f>IFERROR(INDEX(Raw!$H$6:$EZ$2076,MATCH($B37&amp;$D37&amp;$B$5,Raw!$A$6:$A$2076,0),MATCH(K$5,Raw!$H$5:$EZ$5,0)),"-")</f>
        <v>210124</v>
      </c>
      <c r="L37" s="76">
        <f>IFERROR(INDEX(Raw!$H$6:$EZ$2076,MATCH($B37&amp;$D37&amp;$B$5,Raw!$A$6:$A$2076,0),MATCH(L$5,Raw!$H$5:$EZ$5,0)),"-")</f>
        <v>45497</v>
      </c>
      <c r="M37" s="21"/>
      <c r="N37" s="213">
        <f t="shared" si="6"/>
        <v>0.58724043827249883</v>
      </c>
      <c r="O37" s="213">
        <f t="shared" si="15"/>
        <v>5.3361209256418657E-2</v>
      </c>
      <c r="P37" s="213">
        <f t="shared" si="16"/>
        <v>0.29543042009316034</v>
      </c>
      <c r="Q37" s="213">
        <f t="shared" si="17"/>
        <v>6.3967932377922157E-2</v>
      </c>
      <c r="R37" s="21"/>
      <c r="S37" s="76">
        <f>IFERROR(INDEX(Raw!$H$6:$EZ$2076,MATCH($B37&amp;$D37&amp;$B$5,Raw!$A$6:$A$2076,0),MATCH(S$5,Raw!$H$5:$EZ$5,0)),"-")</f>
        <v>3281</v>
      </c>
      <c r="T37" s="76">
        <f>IFERROR(INDEX(Raw!$H$6:$EZ$2076,MATCH($B37&amp;$D37&amp;$B$5,Raw!$A$6:$A$2076,0),MATCH(T$5,Raw!$H$5:$EZ$5,0)),"-")</f>
        <v>24165</v>
      </c>
      <c r="U37" s="77">
        <f>IFERROR(INDEX(Raw!$H$6:$EZ$2076,MATCH($B37&amp;$D37&amp;$B$5,Raw!$A$6:$A$2076,0),MATCH(U$5,Raw!$H$5:$EZ$5,0)),"-")</f>
        <v>6397</v>
      </c>
      <c r="V37" s="78"/>
      <c r="W37" s="21"/>
      <c r="X37" s="76">
        <f>IFERROR(INDEX(Raw!$H$6:$EZ$2076,MATCH($B37&amp;$D37&amp;$B$5,Raw!$A$6:$A$2076,0),MATCH(X$5,Raw!$H$5:$EZ$5,0)),"-")</f>
        <v>3727</v>
      </c>
      <c r="Y37" s="76">
        <f>IFERROR(INDEX(Raw!$H$6:$EZ$2076,MATCH($B37&amp;$D37&amp;$B$5,Raw!$A$6:$A$2076,0),MATCH(Y$5,Raw!$H$5:$EZ$5,0)),"-")</f>
        <v>14324</v>
      </c>
      <c r="Z37" s="77">
        <f>IFERROR(INDEX(Raw!$H$6:$EZ$2076,MATCH($B37&amp;$D37&amp;$B$5,Raw!$A$6:$A$2076,0),MATCH(Z$5,Raw!$H$5:$EZ$5,0)),"-")</f>
        <v>21277</v>
      </c>
      <c r="AA37" s="21"/>
      <c r="AB37" s="77">
        <f>IFERROR(INDEX(Raw!$H$6:$EZ$2076,MATCH($B37&amp;$D37&amp;$B$5,Raw!$A$6:$A$2076,0),MATCH(AB$5,Raw!$H$5:$EZ$5,0)),"-")</f>
        <v>0</v>
      </c>
      <c r="AC37" s="76">
        <f>IFERROR(INDEX(Raw!$H$6:$EZ$2076,MATCH($B37&amp;$D37&amp;$B$5,Raw!$A$6:$A$2076,0),MATCH(AC$5,Raw!$H$5:$EZ$5,0)),"-")</f>
        <v>0</v>
      </c>
    </row>
    <row r="38" spans="1:29" x14ac:dyDescent="0.25">
      <c r="A38" s="188">
        <f t="shared" si="14"/>
        <v>43586</v>
      </c>
      <c r="B38" s="145" t="s">
        <v>129</v>
      </c>
      <c r="C38" s="119" t="s">
        <v>144</v>
      </c>
      <c r="D38" s="2" t="s">
        <v>144</v>
      </c>
      <c r="E38" s="21">
        <f>IFERROR(INDEX(Raw!$H$6:$EZ$2076,MATCH($B38&amp;$D38&amp;$B$5,Raw!$A$6:$A$2076,0),MATCH(E$5,Raw!$H$5:$EZ$5,0)),"-")</f>
        <v>726120</v>
      </c>
      <c r="F38" s="21"/>
      <c r="G38" s="21">
        <f>IFERROR(INDEX(Raw!$H$6:$EZ$2076,MATCH($B38&amp;$D38&amp;$B$5,Raw!$A$6:$A$2076,0),MATCH(G$5,Raw!$H$5:$EZ$5,0)),"-")</f>
        <v>678622</v>
      </c>
      <c r="H38" s="21"/>
      <c r="I38" s="42">
        <f>IFERROR(INDEX(Raw!$H$6:$EZ$2076,MATCH($B38&amp;$D38&amp;$B$5,Raw!$A$6:$A$2076,0),MATCH(I$5,Raw!$H$5:$EZ$5,0)),"-")</f>
        <v>425001</v>
      </c>
      <c r="J38" s="21">
        <f>IFERROR(INDEX(Raw!$H$6:$EZ$2076,MATCH($B38&amp;$D38&amp;$B$5,Raw!$A$6:$A$2076,0),MATCH(J$5,Raw!$H$5:$EZ$5,0)),"-")</f>
        <v>39190</v>
      </c>
      <c r="K38" s="42">
        <f>IFERROR(INDEX(Raw!$H$6:$EZ$2076,MATCH($B38&amp;$D38&amp;$B$5,Raw!$A$6:$A$2076,0),MATCH(K$5,Raw!$H$5:$EZ$5,0)),"-")</f>
        <v>214431</v>
      </c>
      <c r="L38" s="21">
        <f>IFERROR(INDEX(Raw!$H$6:$EZ$2076,MATCH($B38&amp;$D38&amp;$B$5,Raw!$A$6:$A$2076,0),MATCH(L$5,Raw!$H$5:$EZ$5,0)),"-")</f>
        <v>47498</v>
      </c>
      <c r="M38" s="21"/>
      <c r="N38" s="212">
        <f t="shared" si="6"/>
        <v>0.58530408196992234</v>
      </c>
      <c r="O38" s="212">
        <f t="shared" si="15"/>
        <v>5.3971795295543433E-2</v>
      </c>
      <c r="P38" s="212">
        <f t="shared" si="16"/>
        <v>0.29531069244752933</v>
      </c>
      <c r="Q38" s="212">
        <f t="shared" si="17"/>
        <v>6.5413430287004901E-2</v>
      </c>
      <c r="R38" s="21"/>
      <c r="S38" s="21">
        <f>IFERROR(INDEX(Raw!$H$6:$EZ$2076,MATCH($B38&amp;$D38&amp;$B$5,Raw!$A$6:$A$2076,0),MATCH(S$5,Raw!$H$5:$EZ$5,0)),"-")</f>
        <v>4418</v>
      </c>
      <c r="T38" s="21">
        <f>IFERROR(INDEX(Raw!$H$6:$EZ$2076,MATCH($B38&amp;$D38&amp;$B$5,Raw!$A$6:$A$2076,0),MATCH(T$5,Raw!$H$5:$EZ$5,0)),"-")</f>
        <v>24764</v>
      </c>
      <c r="U38" s="42">
        <f>IFERROR(INDEX(Raw!$H$6:$EZ$2076,MATCH($B38&amp;$D38&amp;$B$5,Raw!$A$6:$A$2076,0),MATCH(U$5,Raw!$H$5:$EZ$5,0)),"-")</f>
        <v>5807</v>
      </c>
      <c r="V38" s="53"/>
      <c r="W38" s="21"/>
      <c r="X38" s="21">
        <f>IFERROR(INDEX(Raw!$H$6:$EZ$2076,MATCH($B38&amp;$D38&amp;$B$5,Raw!$A$6:$A$2076,0),MATCH(X$5,Raw!$H$5:$EZ$5,0)),"-")</f>
        <v>4012</v>
      </c>
      <c r="Y38" s="21">
        <f>IFERROR(INDEX(Raw!$H$6:$EZ$2076,MATCH($B38&amp;$D38&amp;$B$5,Raw!$A$6:$A$2076,0),MATCH(Y$5,Raw!$H$5:$EZ$5,0)),"-")</f>
        <v>14304</v>
      </c>
      <c r="Z38" s="42">
        <f>IFERROR(INDEX(Raw!$H$6:$EZ$2076,MATCH($B38&amp;$D38&amp;$B$5,Raw!$A$6:$A$2076,0),MATCH(Z$5,Raw!$H$5:$EZ$5,0)),"-")</f>
        <v>21967</v>
      </c>
      <c r="AA38" s="42"/>
      <c r="AB38" s="42">
        <f>IFERROR(INDEX(Raw!$H$6:$EZ$2076,MATCH($B38&amp;$D38&amp;$B$5,Raw!$A$6:$A$2076,0),MATCH(AB$5,Raw!$H$5:$EZ$5,0)),"-")</f>
        <v>0</v>
      </c>
      <c r="AC38" s="21">
        <f>IFERROR(INDEX(Raw!$H$6:$EZ$2076,MATCH($B38&amp;$D38&amp;$B$5,Raw!$A$6:$A$2076,0),MATCH(AC$5,Raw!$H$5:$EZ$5,0)),"-")</f>
        <v>0</v>
      </c>
    </row>
    <row r="39" spans="1:29" x14ac:dyDescent="0.25">
      <c r="A39" s="188">
        <f t="shared" si="14"/>
        <v>43617</v>
      </c>
      <c r="B39" s="145" t="s">
        <v>129</v>
      </c>
      <c r="C39" s="23" t="s">
        <v>145</v>
      </c>
      <c r="D39" s="95" t="s">
        <v>145</v>
      </c>
      <c r="E39" s="21">
        <f>IFERROR(INDEX(Raw!$H$6:$EZ$2076,MATCH($B39&amp;$D39&amp;$B$5,Raw!$A$6:$A$2076,0),MATCH(E$5,Raw!$H$5:$EZ$5,0)),"-")</f>
        <v>703277</v>
      </c>
      <c r="F39" s="21"/>
      <c r="G39" s="21">
        <f>IFERROR(INDEX(Raw!$H$6:$EZ$2076,MATCH($B39&amp;$D39&amp;$B$5,Raw!$A$6:$A$2076,0),MATCH(G$5,Raw!$H$5:$EZ$5,0)),"-")</f>
        <v>657101</v>
      </c>
      <c r="H39" s="21"/>
      <c r="I39" s="42">
        <f>IFERROR(INDEX(Raw!$H$6:$EZ$2076,MATCH($B39&amp;$D39&amp;$B$5,Raw!$A$6:$A$2076,0),MATCH(I$5,Raw!$H$5:$EZ$5,0)),"-")</f>
        <v>410196</v>
      </c>
      <c r="J39" s="21">
        <f>IFERROR(INDEX(Raw!$H$6:$EZ$2076,MATCH($B39&amp;$D39&amp;$B$5,Raw!$A$6:$A$2076,0),MATCH(J$5,Raw!$H$5:$EZ$5,0)),"-")</f>
        <v>36893</v>
      </c>
      <c r="K39" s="42">
        <f>IFERROR(INDEX(Raw!$H$6:$EZ$2076,MATCH($B39&amp;$D39&amp;$B$5,Raw!$A$6:$A$2076,0),MATCH(K$5,Raw!$H$5:$EZ$5,0)),"-")</f>
        <v>210012</v>
      </c>
      <c r="L39" s="21">
        <f>IFERROR(INDEX(Raw!$H$6:$EZ$2076,MATCH($B39&amp;$D39&amp;$B$5,Raw!$A$6:$A$2076,0),MATCH(L$5,Raw!$H$5:$EZ$5,0)),"-")</f>
        <v>46176</v>
      </c>
      <c r="M39" s="21"/>
      <c r="N39" s="212">
        <f t="shared" si="6"/>
        <v>0.58326377799928053</v>
      </c>
      <c r="O39" s="212">
        <f t="shared" si="15"/>
        <v>5.2458704038380329E-2</v>
      </c>
      <c r="P39" s="212">
        <f t="shared" si="16"/>
        <v>0.29861917850292274</v>
      </c>
      <c r="Q39" s="212">
        <f t="shared" si="17"/>
        <v>6.5658339459416418E-2</v>
      </c>
      <c r="R39" s="21"/>
      <c r="S39" s="21">
        <f>IFERROR(INDEX(Raw!$H$6:$EZ$2076,MATCH($B39&amp;$D39&amp;$B$5,Raw!$A$6:$A$2076,0),MATCH(S$5,Raw!$H$5:$EZ$5,0)),"-")</f>
        <v>4551</v>
      </c>
      <c r="T39" s="21">
        <f>IFERROR(INDEX(Raw!$H$6:$EZ$2076,MATCH($B39&amp;$D39&amp;$B$5,Raw!$A$6:$A$2076,0),MATCH(T$5,Raw!$H$5:$EZ$5,0)),"-")</f>
        <v>23800</v>
      </c>
      <c r="U39" s="42">
        <f>IFERROR(INDEX(Raw!$H$6:$EZ$2076,MATCH($B39&amp;$D39&amp;$B$5,Raw!$A$6:$A$2076,0),MATCH(U$5,Raw!$H$5:$EZ$5,0)),"-")</f>
        <v>5385</v>
      </c>
      <c r="V39" s="53"/>
      <c r="W39" s="21"/>
      <c r="X39" s="21">
        <f>IFERROR(INDEX(Raw!$H$6:$EZ$2076,MATCH($B39&amp;$D39&amp;$B$5,Raw!$A$6:$A$2076,0),MATCH(X$5,Raw!$H$5:$EZ$5,0)),"-")</f>
        <v>4037</v>
      </c>
      <c r="Y39" s="21">
        <f>IFERROR(INDEX(Raw!$H$6:$EZ$2076,MATCH($B39&amp;$D39&amp;$B$5,Raw!$A$6:$A$2076,0),MATCH(Y$5,Raw!$H$5:$EZ$5,0)),"-")</f>
        <v>13788</v>
      </c>
      <c r="Z39" s="42">
        <f>IFERROR(INDEX(Raw!$H$6:$EZ$2076,MATCH($B39&amp;$D39&amp;$B$5,Raw!$A$6:$A$2076,0),MATCH(Z$5,Raw!$H$5:$EZ$5,0)),"-")</f>
        <v>21368</v>
      </c>
      <c r="AA39" s="42"/>
      <c r="AB39" s="42">
        <f>IFERROR(INDEX(Raw!$H$6:$EZ$2076,MATCH($B39&amp;$D39&amp;$B$5,Raw!$A$6:$A$2076,0),MATCH(AB$5,Raw!$H$5:$EZ$5,0)),"-")</f>
        <v>0</v>
      </c>
      <c r="AC39" s="21">
        <f>IFERROR(INDEX(Raw!$H$6:$EZ$2076,MATCH($B39&amp;$D39&amp;$B$5,Raw!$A$6:$A$2076,0),MATCH(AC$5,Raw!$H$5:$EZ$5,0)),"-")</f>
        <v>0</v>
      </c>
    </row>
    <row r="40" spans="1:29" ht="17.5" x14ac:dyDescent="0.35">
      <c r="A40" s="188">
        <f t="shared" si="14"/>
        <v>43647</v>
      </c>
      <c r="B40" s="145" t="s">
        <v>129</v>
      </c>
      <c r="C40" s="119" t="s">
        <v>146</v>
      </c>
      <c r="D40" s="99" t="s">
        <v>146</v>
      </c>
      <c r="E40" s="21">
        <f>IFERROR(INDEX(Raw!$H$6:$EZ$2076,MATCH($B40&amp;$D40&amp;$B$5,Raw!$A$6:$A$2076,0),MATCH(E$5,Raw!$H$5:$EZ$5,0)),"-")</f>
        <v>736659</v>
      </c>
      <c r="F40" s="21"/>
      <c r="G40" s="21">
        <f>IFERROR(INDEX(Raw!$H$6:$EZ$2076,MATCH($B40&amp;$D40&amp;$B$5,Raw!$A$6:$A$2076,0),MATCH(G$5,Raw!$H$5:$EZ$5,0)),"-")</f>
        <v>688026</v>
      </c>
      <c r="H40" s="21"/>
      <c r="I40" s="42">
        <f>IFERROR(INDEX(Raw!$H$6:$EZ$2076,MATCH($B40&amp;$D40&amp;$B$5,Raw!$A$6:$A$2076,0),MATCH(I$5,Raw!$H$5:$EZ$5,0)),"-")</f>
        <v>423931</v>
      </c>
      <c r="J40" s="21">
        <f>IFERROR(INDEX(Raw!$H$6:$EZ$2076,MATCH($B40&amp;$D40&amp;$B$5,Raw!$A$6:$A$2076,0),MATCH(J$5,Raw!$H$5:$EZ$5,0)),"-")</f>
        <v>39308</v>
      </c>
      <c r="K40" s="42">
        <f>IFERROR(INDEX(Raw!$H$6:$EZ$2076,MATCH($B40&amp;$D40&amp;$B$5,Raw!$A$6:$A$2076,0),MATCH(K$5,Raw!$H$5:$EZ$5,0)),"-")</f>
        <v>224787</v>
      </c>
      <c r="L40" s="21">
        <f>IFERROR(INDEX(Raw!$H$6:$EZ$2076,MATCH($B40&amp;$D40&amp;$B$5,Raw!$A$6:$A$2076,0),MATCH(L$5,Raw!$H$5:$EZ$5,0)),"-")</f>
        <v>48633</v>
      </c>
      <c r="M40" s="21"/>
      <c r="N40" s="212">
        <f t="shared" si="6"/>
        <v>0.57547793483823584</v>
      </c>
      <c r="O40" s="212">
        <f t="shared" si="15"/>
        <v>5.3359831346661071E-2</v>
      </c>
      <c r="P40" s="212">
        <f t="shared" si="16"/>
        <v>0.30514389968764383</v>
      </c>
      <c r="Q40" s="212">
        <f t="shared" si="17"/>
        <v>6.6018334127459249E-2</v>
      </c>
      <c r="R40" s="21"/>
      <c r="S40" s="21">
        <f>IFERROR(INDEX(Raw!$H$6:$EZ$2076,MATCH($B40&amp;$D40&amp;$B$5,Raw!$A$6:$A$2076,0),MATCH(S$5,Raw!$H$5:$EZ$5,0)),"-")</f>
        <v>4963</v>
      </c>
      <c r="T40" s="21">
        <f>IFERROR(INDEX(Raw!$H$6:$EZ$2076,MATCH($B40&amp;$D40&amp;$B$5,Raw!$A$6:$A$2076,0),MATCH(T$5,Raw!$H$5:$EZ$5,0)),"-")</f>
        <v>25442</v>
      </c>
      <c r="U40" s="42">
        <f>IFERROR(INDEX(Raw!$H$6:$EZ$2076,MATCH($B40&amp;$D40&amp;$B$5,Raw!$A$6:$A$2076,0),MATCH(U$5,Raw!$H$5:$EZ$5,0)),"-")</f>
        <v>5971</v>
      </c>
      <c r="V40" s="53"/>
      <c r="W40" s="21"/>
      <c r="X40" s="21">
        <f>IFERROR(INDEX(Raw!$H$6:$EZ$2076,MATCH($B40&amp;$D40&amp;$B$5,Raw!$A$6:$A$2076,0),MATCH(X$5,Raw!$H$5:$EZ$5,0)),"-")</f>
        <v>4371</v>
      </c>
      <c r="Y40" s="21">
        <f>IFERROR(INDEX(Raw!$H$6:$EZ$2076,MATCH($B40&amp;$D40&amp;$B$5,Raw!$A$6:$A$2076,0),MATCH(Y$5,Raw!$H$5:$EZ$5,0)),"-")</f>
        <v>13857</v>
      </c>
      <c r="Z40" s="42">
        <f>IFERROR(INDEX(Raw!$H$6:$EZ$2076,MATCH($B40&amp;$D40&amp;$B$5,Raw!$A$6:$A$2076,0),MATCH(Z$5,Raw!$H$5:$EZ$5,0)),"-")</f>
        <v>21646</v>
      </c>
      <c r="AA40" s="42"/>
      <c r="AB40" s="42">
        <f>IFERROR(INDEX(Raw!$H$6:$EZ$2076,MATCH($B40&amp;$D40&amp;$B$5,Raw!$A$6:$A$2076,0),MATCH(AB$5,Raw!$H$5:$EZ$5,0)),"-")</f>
        <v>0</v>
      </c>
      <c r="AC40" s="21">
        <f>IFERROR(INDEX(Raw!$H$6:$EZ$2076,MATCH($B40&amp;$D40&amp;$B$5,Raw!$A$6:$A$2076,0),MATCH(AC$5,Raw!$H$5:$EZ$5,0)),"-")</f>
        <v>0</v>
      </c>
    </row>
    <row r="41" spans="1:29" x14ac:dyDescent="0.25">
      <c r="A41" s="188">
        <f t="shared" si="14"/>
        <v>43678</v>
      </c>
      <c r="B41" s="145" t="s">
        <v>129</v>
      </c>
      <c r="C41" s="1" t="s">
        <v>135</v>
      </c>
      <c r="D41" s="2" t="s">
        <v>135</v>
      </c>
      <c r="E41" s="21">
        <f>IFERROR(INDEX(Raw!$H$6:$EZ$2076,MATCH($B41&amp;$D41&amp;$B$5,Raw!$A$6:$A$2076,0),MATCH(E$5,Raw!$H$5:$EZ$5,0)),"-")</f>
        <v>718456</v>
      </c>
      <c r="F41" s="21"/>
      <c r="G41" s="21">
        <f>IFERROR(INDEX(Raw!$H$6:$EZ$2076,MATCH($B41&amp;$D41&amp;$B$5,Raw!$A$6:$A$2076,0),MATCH(G$5,Raw!$H$5:$EZ$5,0)),"-")</f>
        <v>672605</v>
      </c>
      <c r="H41" s="21"/>
      <c r="I41" s="42">
        <f>IFERROR(INDEX(Raw!$H$6:$EZ$2076,MATCH($B41&amp;$D41&amp;$B$5,Raw!$A$6:$A$2076,0),MATCH(I$5,Raw!$H$5:$EZ$5,0)),"-")</f>
        <v>413168</v>
      </c>
      <c r="J41" s="21">
        <f>IFERROR(INDEX(Raw!$H$6:$EZ$2076,MATCH($B41&amp;$D41&amp;$B$5,Raw!$A$6:$A$2076,0),MATCH(J$5,Raw!$H$5:$EZ$5,0)),"-")</f>
        <v>40197</v>
      </c>
      <c r="K41" s="42">
        <f>IFERROR(INDEX(Raw!$H$6:$EZ$2076,MATCH($B41&amp;$D41&amp;$B$5,Raw!$A$6:$A$2076,0),MATCH(K$5,Raw!$H$5:$EZ$5,0)),"-")</f>
        <v>219240</v>
      </c>
      <c r="L41" s="21">
        <f>IFERROR(INDEX(Raw!$H$6:$EZ$2076,MATCH($B41&amp;$D41&amp;$B$5,Raw!$A$6:$A$2076,0),MATCH(L$5,Raw!$H$5:$EZ$5,0)),"-")</f>
        <v>45851</v>
      </c>
      <c r="M41" s="21"/>
      <c r="N41" s="212">
        <f t="shared" si="6"/>
        <v>0.57507766655160508</v>
      </c>
      <c r="O41" s="212">
        <f t="shared" si="15"/>
        <v>5.5949146503056553E-2</v>
      </c>
      <c r="P41" s="212">
        <f t="shared" si="16"/>
        <v>0.30515438662910466</v>
      </c>
      <c r="Q41" s="212">
        <f t="shared" si="17"/>
        <v>6.3818800316233701E-2</v>
      </c>
      <c r="R41" s="21"/>
      <c r="S41" s="21">
        <f>IFERROR(INDEX(Raw!$H$6:$EZ$2076,MATCH($B41&amp;$D41&amp;$B$5,Raw!$A$6:$A$2076,0),MATCH(S$5,Raw!$H$5:$EZ$5,0)),"-")</f>
        <v>4672</v>
      </c>
      <c r="T41" s="21">
        <f>IFERROR(INDEX(Raw!$H$6:$EZ$2076,MATCH($B41&amp;$D41&amp;$B$5,Raw!$A$6:$A$2076,0),MATCH(T$5,Raw!$H$5:$EZ$5,0)),"-")</f>
        <v>24240</v>
      </c>
      <c r="U41" s="42">
        <f>IFERROR(INDEX(Raw!$H$6:$EZ$2076,MATCH($B41&amp;$D41&amp;$B$5,Raw!$A$6:$A$2076,0),MATCH(U$5,Raw!$H$5:$EZ$5,0)),"-")</f>
        <v>6181</v>
      </c>
      <c r="V41" s="53"/>
      <c r="W41" s="21"/>
      <c r="X41" s="21">
        <f>IFERROR(INDEX(Raw!$H$6:$EZ$2076,MATCH($B41&amp;$D41&amp;$B$5,Raw!$A$6:$A$2076,0),MATCH(X$5,Raw!$H$5:$EZ$5,0)),"-")</f>
        <v>3971</v>
      </c>
      <c r="Y41" s="21">
        <f>IFERROR(INDEX(Raw!$H$6:$EZ$2076,MATCH($B41&amp;$D41&amp;$B$5,Raw!$A$6:$A$2076,0),MATCH(Y$5,Raw!$H$5:$EZ$5,0)),"-")</f>
        <v>12968</v>
      </c>
      <c r="Z41" s="42">
        <f>IFERROR(INDEX(Raw!$H$6:$EZ$2076,MATCH($B41&amp;$D41&amp;$B$5,Raw!$A$6:$A$2076,0),MATCH(Z$5,Raw!$H$5:$EZ$5,0)),"-")</f>
        <v>20721</v>
      </c>
      <c r="AA41" s="42"/>
      <c r="AB41" s="42">
        <f>IFERROR(INDEX(Raw!$H$6:$EZ$2076,MATCH($B41&amp;$D41&amp;$B$5,Raw!$A$6:$A$2076,0),MATCH(AB$5,Raw!$H$5:$EZ$5,0)),"-")</f>
        <v>0</v>
      </c>
      <c r="AC41" s="21">
        <f>IFERROR(INDEX(Raw!$H$6:$EZ$2076,MATCH($B41&amp;$D41&amp;$B$5,Raw!$A$6:$A$2076,0),MATCH(AC$5,Raw!$H$5:$EZ$5,0)),"-")</f>
        <v>0</v>
      </c>
    </row>
    <row r="42" spans="1:29" x14ac:dyDescent="0.25">
      <c r="A42" s="188">
        <f t="shared" si="14"/>
        <v>43709</v>
      </c>
      <c r="B42" s="145" t="s">
        <v>129</v>
      </c>
      <c r="C42" s="23" t="s">
        <v>136</v>
      </c>
      <c r="D42" s="95" t="s">
        <v>136</v>
      </c>
      <c r="E42" s="21">
        <f>IFERROR(INDEX(Raw!$H$6:$EZ$2076,MATCH($B42&amp;$D42&amp;$B$5,Raw!$A$6:$A$2076,0),MATCH(E$5,Raw!$H$5:$EZ$5,0)),"-")</f>
        <v>699539</v>
      </c>
      <c r="F42" s="21"/>
      <c r="G42" s="21">
        <f>IFERROR(INDEX(Raw!$H$6:$EZ$2076,MATCH($B42&amp;$D42&amp;$B$5,Raw!$A$6:$A$2076,0),MATCH(G$5,Raw!$H$5:$EZ$5,0)),"-")</f>
        <v>655703</v>
      </c>
      <c r="H42" s="21"/>
      <c r="I42" s="42">
        <f>IFERROR(INDEX(Raw!$H$6:$EZ$2076,MATCH($B42&amp;$D42&amp;$B$5,Raw!$A$6:$A$2076,0),MATCH(I$5,Raw!$H$5:$EZ$5,0)),"-")</f>
        <v>406197</v>
      </c>
      <c r="J42" s="21">
        <f>IFERROR(INDEX(Raw!$H$6:$EZ$2076,MATCH($B42&amp;$D42&amp;$B$5,Raw!$A$6:$A$2076,0),MATCH(J$5,Raw!$H$5:$EZ$5,0)),"-")</f>
        <v>39321</v>
      </c>
      <c r="K42" s="42">
        <f>IFERROR(INDEX(Raw!$H$6:$EZ$2076,MATCH($B42&amp;$D42&amp;$B$5,Raw!$A$6:$A$2076,0),MATCH(K$5,Raw!$H$5:$EZ$5,0)),"-")</f>
        <v>210185</v>
      </c>
      <c r="L42" s="21">
        <f>IFERROR(INDEX(Raw!$H$6:$EZ$2076,MATCH($B42&amp;$D42&amp;$B$5,Raw!$A$6:$A$2076,0),MATCH(L$5,Raw!$H$5:$EZ$5,0)),"-")</f>
        <v>43836</v>
      </c>
      <c r="M42" s="21"/>
      <c r="N42" s="212">
        <f t="shared" si="6"/>
        <v>0.58066383718420278</v>
      </c>
      <c r="O42" s="212">
        <f t="shared" si="15"/>
        <v>5.6209875360773306E-2</v>
      </c>
      <c r="P42" s="212">
        <f t="shared" si="16"/>
        <v>0.3004621615092225</v>
      </c>
      <c r="Q42" s="212">
        <f t="shared" si="17"/>
        <v>6.2664125945801452E-2</v>
      </c>
      <c r="R42" s="21"/>
      <c r="S42" s="21">
        <f>IFERROR(INDEX(Raw!$H$6:$EZ$2076,MATCH($B42&amp;$D42&amp;$B$5,Raw!$A$6:$A$2076,0),MATCH(S$5,Raw!$H$5:$EZ$5,0)),"-")</f>
        <v>4336</v>
      </c>
      <c r="T42" s="21">
        <f>IFERROR(INDEX(Raw!$H$6:$EZ$2076,MATCH($B42&amp;$D42&amp;$B$5,Raw!$A$6:$A$2076,0),MATCH(T$5,Raw!$H$5:$EZ$5,0)),"-")</f>
        <v>23564</v>
      </c>
      <c r="U42" s="42">
        <f>IFERROR(INDEX(Raw!$H$6:$EZ$2076,MATCH($B42&amp;$D42&amp;$B$5,Raw!$A$6:$A$2076,0),MATCH(U$5,Raw!$H$5:$EZ$5,0)),"-")</f>
        <v>5995</v>
      </c>
      <c r="V42" s="53"/>
      <c r="W42" s="21"/>
      <c r="X42" s="21">
        <f>IFERROR(INDEX(Raw!$H$6:$EZ$2076,MATCH($B42&amp;$D42&amp;$B$5,Raw!$A$6:$A$2076,0),MATCH(X$5,Raw!$H$5:$EZ$5,0)),"-")</f>
        <v>3456</v>
      </c>
      <c r="Y42" s="21">
        <f>IFERROR(INDEX(Raw!$H$6:$EZ$2076,MATCH($B42&amp;$D42&amp;$B$5,Raw!$A$6:$A$2076,0),MATCH(Y$5,Raw!$H$5:$EZ$5,0)),"-")</f>
        <v>12480</v>
      </c>
      <c r="Z42" s="42">
        <f>IFERROR(INDEX(Raw!$H$6:$EZ$2076,MATCH($B42&amp;$D42&amp;$B$5,Raw!$A$6:$A$2076,0),MATCH(Z$5,Raw!$H$5:$EZ$5,0)),"-")</f>
        <v>20540</v>
      </c>
      <c r="AA42" s="42"/>
      <c r="AB42" s="42">
        <f>IFERROR(INDEX(Raw!$H$6:$EZ$2076,MATCH($B42&amp;$D42&amp;$B$5,Raw!$A$6:$A$2076,0),MATCH(AB$5,Raw!$H$5:$EZ$5,0)),"-")</f>
        <v>0</v>
      </c>
      <c r="AC42" s="21">
        <f>IFERROR(INDEX(Raw!$H$6:$EZ$2076,MATCH($B42&amp;$D42&amp;$B$5,Raw!$A$6:$A$2076,0),MATCH(AC$5,Raw!$H$5:$EZ$5,0)),"-")</f>
        <v>0</v>
      </c>
    </row>
    <row r="43" spans="1:29" ht="17.5" x14ac:dyDescent="0.35">
      <c r="A43" s="188">
        <f t="shared" si="14"/>
        <v>43739</v>
      </c>
      <c r="B43" s="145" t="s">
        <v>129</v>
      </c>
      <c r="C43" s="119" t="s">
        <v>137</v>
      </c>
      <c r="D43" s="99" t="s">
        <v>137</v>
      </c>
      <c r="E43" s="21">
        <f>IFERROR(INDEX(Raw!$H$6:$EZ$2076,MATCH($B43&amp;$D43&amp;$B$5,Raw!$A$6:$A$2076,0),MATCH(E$5,Raw!$H$5:$EZ$5,0)),"-")</f>
        <v>741513</v>
      </c>
      <c r="F43" s="21"/>
      <c r="G43" s="21">
        <f>IFERROR(INDEX(Raw!$H$6:$EZ$2076,MATCH($B43&amp;$D43&amp;$B$5,Raw!$A$6:$A$2076,0),MATCH(G$5,Raw!$H$5:$EZ$5,0)),"-")</f>
        <v>694718</v>
      </c>
      <c r="H43" s="21"/>
      <c r="I43" s="42">
        <f>IFERROR(INDEX(Raw!$H$6:$EZ$2076,MATCH($B43&amp;$D43&amp;$B$5,Raw!$A$6:$A$2076,0),MATCH(I$5,Raw!$H$5:$EZ$5,0)),"-")</f>
        <v>432824</v>
      </c>
      <c r="J43" s="21">
        <f>IFERROR(INDEX(Raw!$H$6:$EZ$2076,MATCH($B43&amp;$D43&amp;$B$5,Raw!$A$6:$A$2076,0),MATCH(J$5,Raw!$H$5:$EZ$5,0)),"-")</f>
        <v>42657</v>
      </c>
      <c r="K43" s="42">
        <f>IFERROR(INDEX(Raw!$H$6:$EZ$2076,MATCH($B43&amp;$D43&amp;$B$5,Raw!$A$6:$A$2076,0),MATCH(K$5,Raw!$H$5:$EZ$5,0)),"-")</f>
        <v>219237</v>
      </c>
      <c r="L43" s="21">
        <f>IFERROR(INDEX(Raw!$H$6:$EZ$2076,MATCH($B43&amp;$D43&amp;$B$5,Raw!$A$6:$A$2076,0),MATCH(L$5,Raw!$H$5:$EZ$5,0)),"-")</f>
        <v>46795</v>
      </c>
      <c r="M43" s="21"/>
      <c r="N43" s="212">
        <f t="shared" si="6"/>
        <v>0.58370385954123527</v>
      </c>
      <c r="O43" s="212">
        <f t="shared" si="15"/>
        <v>5.7526975251951079E-2</v>
      </c>
      <c r="P43" s="212">
        <f t="shared" si="16"/>
        <v>0.29566170788644297</v>
      </c>
      <c r="Q43" s="212">
        <f t="shared" si="17"/>
        <v>6.3107457320370652E-2</v>
      </c>
      <c r="R43" s="21"/>
      <c r="S43" s="21">
        <f>IFERROR(INDEX(Raw!$H$6:$EZ$2076,MATCH($B43&amp;$D43&amp;$B$5,Raw!$A$6:$A$2076,0),MATCH(S$5,Raw!$H$5:$EZ$5,0)),"-")</f>
        <v>4621</v>
      </c>
      <c r="T43" s="21">
        <f>IFERROR(INDEX(Raw!$H$6:$EZ$2076,MATCH($B43&amp;$D43&amp;$B$5,Raw!$A$6:$A$2076,0),MATCH(T$5,Raw!$H$5:$EZ$5,0)),"-")</f>
        <v>24738</v>
      </c>
      <c r="U43" s="42">
        <f>IFERROR(INDEX(Raw!$H$6:$EZ$2076,MATCH($B43&amp;$D43&amp;$B$5,Raw!$A$6:$A$2076,0),MATCH(U$5,Raw!$H$5:$EZ$5,0)),"-")</f>
        <v>6289</v>
      </c>
      <c r="V43" s="53"/>
      <c r="W43" s="21"/>
      <c r="X43" s="21">
        <f>IFERROR(INDEX(Raw!$H$6:$EZ$2076,MATCH($B43&amp;$D43&amp;$B$5,Raw!$A$6:$A$2076,0),MATCH(X$5,Raw!$H$5:$EZ$5,0)),"-")</f>
        <v>3758</v>
      </c>
      <c r="Y43" s="21">
        <f>IFERROR(INDEX(Raw!$H$6:$EZ$2076,MATCH($B43&amp;$D43&amp;$B$5,Raw!$A$6:$A$2076,0),MATCH(Y$5,Raw!$H$5:$EZ$5,0)),"-")</f>
        <v>13678</v>
      </c>
      <c r="Z43" s="42">
        <f>IFERROR(INDEX(Raw!$H$6:$EZ$2076,MATCH($B43&amp;$D43&amp;$B$5,Raw!$A$6:$A$2076,0),MATCH(Z$5,Raw!$H$5:$EZ$5,0)),"-")</f>
        <v>16933</v>
      </c>
      <c r="AA43" s="42"/>
      <c r="AB43" s="42">
        <f>IFERROR(INDEX(Raw!$H$6:$EZ$2076,MATCH($B43&amp;$D43&amp;$B$5,Raw!$A$6:$A$2076,0),MATCH(AB$5,Raw!$H$5:$EZ$5,0)),"-")</f>
        <v>0</v>
      </c>
      <c r="AC43" s="21">
        <f>IFERROR(INDEX(Raw!$H$6:$EZ$2076,MATCH($B43&amp;$D43&amp;$B$5,Raw!$A$6:$A$2076,0),MATCH(AC$5,Raw!$H$5:$EZ$5,0)),"-")</f>
        <v>0</v>
      </c>
    </row>
    <row r="44" spans="1:29" x14ac:dyDescent="0.25">
      <c r="A44" s="188">
        <f t="shared" si="14"/>
        <v>43770</v>
      </c>
      <c r="B44" s="145" t="s">
        <v>129</v>
      </c>
      <c r="C44" s="1" t="s">
        <v>138</v>
      </c>
      <c r="D44" s="2" t="s">
        <v>138</v>
      </c>
      <c r="E44" s="21">
        <f>IFERROR(INDEX(Raw!$H$6:$EZ$2076,MATCH($B44&amp;$D44&amp;$B$5,Raw!$A$6:$A$2076,0),MATCH(E$5,Raw!$H$5:$EZ$5,0)),"-")</f>
        <v>744069</v>
      </c>
      <c r="F44" s="21"/>
      <c r="G44" s="21">
        <f>IFERROR(INDEX(Raw!$H$6:$EZ$2076,MATCH($B44&amp;$D44&amp;$B$5,Raw!$A$6:$A$2076,0),MATCH(G$5,Raw!$H$5:$EZ$5,0)),"-")</f>
        <v>694504</v>
      </c>
      <c r="H44" s="21"/>
      <c r="I44" s="42">
        <f>IFERROR(INDEX(Raw!$H$6:$EZ$2076,MATCH($B44&amp;$D44&amp;$B$5,Raw!$A$6:$A$2076,0),MATCH(I$5,Raw!$H$5:$EZ$5,0)),"-")</f>
        <v>433202</v>
      </c>
      <c r="J44" s="21">
        <f>IFERROR(INDEX(Raw!$H$6:$EZ$2076,MATCH($B44&amp;$D44&amp;$B$5,Raw!$A$6:$A$2076,0),MATCH(J$5,Raw!$H$5:$EZ$5,0)),"-")</f>
        <v>40812</v>
      </c>
      <c r="K44" s="42">
        <f>IFERROR(INDEX(Raw!$H$6:$EZ$2076,MATCH($B44&amp;$D44&amp;$B$5,Raw!$A$6:$A$2076,0),MATCH(K$5,Raw!$H$5:$EZ$5,0)),"-")</f>
        <v>220490</v>
      </c>
      <c r="L44" s="21">
        <f>IFERROR(INDEX(Raw!$H$6:$EZ$2076,MATCH($B44&amp;$D44&amp;$B$5,Raw!$A$6:$A$2076,0),MATCH(L$5,Raw!$H$5:$EZ$5,0)),"-")</f>
        <v>49565</v>
      </c>
      <c r="M44" s="21"/>
      <c r="N44" s="212">
        <f t="shared" si="6"/>
        <v>0.58220675770661057</v>
      </c>
      <c r="O44" s="212">
        <f t="shared" si="15"/>
        <v>5.4849751837531199E-2</v>
      </c>
      <c r="P44" s="212">
        <f t="shared" si="16"/>
        <v>0.29633004465983664</v>
      </c>
      <c r="Q44" s="212">
        <f t="shared" si="17"/>
        <v>6.6613445796021603E-2</v>
      </c>
      <c r="R44" s="21"/>
      <c r="S44" s="21">
        <f>IFERROR(INDEX(Raw!$H$6:$EZ$2076,MATCH($B44&amp;$D44&amp;$B$5,Raw!$A$6:$A$2076,0),MATCH(S$5,Raw!$H$5:$EZ$5,0)),"-")</f>
        <v>4868</v>
      </c>
      <c r="T44" s="21">
        <f>IFERROR(INDEX(Raw!$H$6:$EZ$2076,MATCH($B44&amp;$D44&amp;$B$5,Raw!$A$6:$A$2076,0),MATCH(T$5,Raw!$H$5:$EZ$5,0)),"-")</f>
        <v>25108</v>
      </c>
      <c r="U44" s="42">
        <f>IFERROR(INDEX(Raw!$H$6:$EZ$2076,MATCH($B44&amp;$D44&amp;$B$5,Raw!$A$6:$A$2076,0),MATCH(U$5,Raw!$H$5:$EZ$5,0)),"-")</f>
        <v>6580</v>
      </c>
      <c r="V44" s="53"/>
      <c r="W44" s="21"/>
      <c r="X44" s="21">
        <f>IFERROR(INDEX(Raw!$H$6:$EZ$2076,MATCH($B44&amp;$D44&amp;$B$5,Raw!$A$6:$A$2076,0),MATCH(X$5,Raw!$H$5:$EZ$5,0)),"-")</f>
        <v>4170</v>
      </c>
      <c r="Y44" s="21">
        <f>IFERROR(INDEX(Raw!$H$6:$EZ$2076,MATCH($B44&amp;$D44&amp;$B$5,Raw!$A$6:$A$2076,0),MATCH(Y$5,Raw!$H$5:$EZ$5,0)),"-")</f>
        <v>15419</v>
      </c>
      <c r="Z44" s="42">
        <f>IFERROR(INDEX(Raw!$H$6:$EZ$2076,MATCH($B44&amp;$D44&amp;$B$5,Raw!$A$6:$A$2076,0),MATCH(Z$5,Raw!$H$5:$EZ$5,0)),"-")</f>
        <v>18044</v>
      </c>
      <c r="AA44" s="42"/>
      <c r="AB44" s="42">
        <f>IFERROR(INDEX(Raw!$H$6:$EZ$2076,MATCH($B44&amp;$D44&amp;$B$5,Raw!$A$6:$A$2076,0),MATCH(AB$5,Raw!$H$5:$EZ$5,0)),"-")</f>
        <v>0</v>
      </c>
      <c r="AC44" s="21">
        <f>IFERROR(INDEX(Raw!$H$6:$EZ$2076,MATCH($B44&amp;$D44&amp;$B$5,Raw!$A$6:$A$2076,0),MATCH(AC$5,Raw!$H$5:$EZ$5,0)),"-")</f>
        <v>0</v>
      </c>
    </row>
    <row r="45" spans="1:29" x14ac:dyDescent="0.25">
      <c r="A45" s="188">
        <f t="shared" si="14"/>
        <v>43800</v>
      </c>
      <c r="B45" s="145" t="s">
        <v>129</v>
      </c>
      <c r="C45" s="23" t="s">
        <v>139</v>
      </c>
      <c r="D45" s="95" t="s">
        <v>139</v>
      </c>
      <c r="E45" s="21">
        <f>IFERROR(INDEX(Raw!$H$6:$EZ$2076,MATCH($B45&amp;$D45&amp;$B$5,Raw!$A$6:$A$2076,0),MATCH(E$5,Raw!$H$5:$EZ$5,0)),"-")</f>
        <v>790371</v>
      </c>
      <c r="F45" s="21"/>
      <c r="G45" s="21">
        <f>IFERROR(INDEX(Raw!$H$6:$EZ$2076,MATCH($B45&amp;$D45&amp;$B$5,Raw!$A$6:$A$2076,0),MATCH(G$5,Raw!$H$5:$EZ$5,0)),"-")</f>
        <v>731537</v>
      </c>
      <c r="H45" s="21"/>
      <c r="I45" s="42">
        <f>IFERROR(INDEX(Raw!$H$6:$EZ$2076,MATCH($B45&amp;$D45&amp;$B$5,Raw!$A$6:$A$2076,0),MATCH(I$5,Raw!$H$5:$EZ$5,0)),"-")</f>
        <v>451137</v>
      </c>
      <c r="J45" s="21">
        <f>IFERROR(INDEX(Raw!$H$6:$EZ$2076,MATCH($B45&amp;$D45&amp;$B$5,Raw!$A$6:$A$2076,0),MATCH(J$5,Raw!$H$5:$EZ$5,0)),"-")</f>
        <v>42211</v>
      </c>
      <c r="K45" s="42">
        <f>IFERROR(INDEX(Raw!$H$6:$EZ$2076,MATCH($B45&amp;$D45&amp;$B$5,Raw!$A$6:$A$2076,0),MATCH(K$5,Raw!$H$5:$EZ$5,0)),"-")</f>
        <v>238189</v>
      </c>
      <c r="L45" s="21">
        <f>IFERROR(INDEX(Raw!$H$6:$EZ$2076,MATCH($B45&amp;$D45&amp;$B$5,Raw!$A$6:$A$2076,0),MATCH(L$5,Raw!$H$5:$EZ$5,0)),"-")</f>
        <v>58834</v>
      </c>
      <c r="M45" s="21"/>
      <c r="N45" s="212">
        <f t="shared" si="6"/>
        <v>0.57079143845105651</v>
      </c>
      <c r="O45" s="212">
        <f t="shared" si="15"/>
        <v>5.3406564765154589E-2</v>
      </c>
      <c r="P45" s="212">
        <f t="shared" si="16"/>
        <v>0.30136353687065948</v>
      </c>
      <c r="Q45" s="212">
        <f t="shared" si="17"/>
        <v>7.4438459913129404E-2</v>
      </c>
      <c r="R45" s="21"/>
      <c r="S45" s="21">
        <f>IFERROR(INDEX(Raw!$H$6:$EZ$2076,MATCH($B45&amp;$D45&amp;$B$5,Raw!$A$6:$A$2076,0),MATCH(S$5,Raw!$H$5:$EZ$5,0)),"-")</f>
        <v>6704</v>
      </c>
      <c r="T45" s="21">
        <f>IFERROR(INDEX(Raw!$H$6:$EZ$2076,MATCH($B45&amp;$D45&amp;$B$5,Raw!$A$6:$A$2076,0),MATCH(T$5,Raw!$H$5:$EZ$5,0)),"-")</f>
        <v>30144</v>
      </c>
      <c r="U45" s="42">
        <f>IFERROR(INDEX(Raw!$H$6:$EZ$2076,MATCH($B45&amp;$D45&amp;$B$5,Raw!$A$6:$A$2076,0),MATCH(U$5,Raw!$H$5:$EZ$5,0)),"-")</f>
        <v>7014</v>
      </c>
      <c r="V45" s="53"/>
      <c r="W45" s="21"/>
      <c r="X45" s="21">
        <f>IFERROR(INDEX(Raw!$H$6:$EZ$2076,MATCH($B45&amp;$D45&amp;$B$5,Raw!$A$6:$A$2076,0),MATCH(X$5,Raw!$H$5:$EZ$5,0)),"-")</f>
        <v>4358</v>
      </c>
      <c r="Y45" s="21">
        <f>IFERROR(INDEX(Raw!$H$6:$EZ$2076,MATCH($B45&amp;$D45&amp;$B$5,Raw!$A$6:$A$2076,0),MATCH(Y$5,Raw!$H$5:$EZ$5,0)),"-")</f>
        <v>17628</v>
      </c>
      <c r="Z45" s="42">
        <f>IFERROR(INDEX(Raw!$H$6:$EZ$2076,MATCH($B45&amp;$D45&amp;$B$5,Raw!$A$6:$A$2076,0),MATCH(Z$5,Raw!$H$5:$EZ$5,0)),"-")</f>
        <v>18189</v>
      </c>
      <c r="AA45" s="42"/>
      <c r="AB45" s="42">
        <f>IFERROR(INDEX(Raw!$H$6:$EZ$2076,MATCH($B45&amp;$D45&amp;$B$5,Raw!$A$6:$A$2076,0),MATCH(AB$5,Raw!$H$5:$EZ$5,0)),"-")</f>
        <v>0</v>
      </c>
      <c r="AC45" s="21">
        <f>IFERROR(INDEX(Raw!$H$6:$EZ$2076,MATCH($B45&amp;$D45&amp;$B$5,Raw!$A$6:$A$2076,0),MATCH(AC$5,Raw!$H$5:$EZ$5,0)),"-")</f>
        <v>0</v>
      </c>
    </row>
    <row r="46" spans="1:29" ht="17.5" x14ac:dyDescent="0.35">
      <c r="A46" s="188">
        <f t="shared" si="14"/>
        <v>43831</v>
      </c>
      <c r="B46" s="145" t="s">
        <v>129</v>
      </c>
      <c r="C46" s="1" t="s">
        <v>140</v>
      </c>
      <c r="D46" s="99" t="s">
        <v>140</v>
      </c>
      <c r="E46" s="21">
        <f>IFERROR(INDEX(Raw!$H$6:$EZ$2076,MATCH($B46&amp;$D46&amp;$B$5,Raw!$A$6:$A$2076,0),MATCH(E$5,Raw!$H$5:$EZ$5,0)),"-")</f>
        <v>750828</v>
      </c>
      <c r="F46" s="21"/>
      <c r="G46" s="21">
        <f>IFERROR(INDEX(Raw!$H$6:$EZ$2076,MATCH($B46&amp;$D46&amp;$B$5,Raw!$A$6:$A$2076,0),MATCH(G$5,Raw!$H$5:$EZ$5,0)),"-")</f>
        <v>701883</v>
      </c>
      <c r="H46" s="21"/>
      <c r="I46" s="42">
        <f>IFERROR(INDEX(Raw!$H$6:$EZ$2076,MATCH($B46&amp;$D46&amp;$B$5,Raw!$A$6:$A$2076,0),MATCH(I$5,Raw!$H$5:$EZ$5,0)),"-")</f>
        <v>434935</v>
      </c>
      <c r="J46" s="21">
        <f>IFERROR(INDEX(Raw!$H$6:$EZ$2076,MATCH($B46&amp;$D46&amp;$B$5,Raw!$A$6:$A$2076,0),MATCH(J$5,Raw!$H$5:$EZ$5,0)),"-")</f>
        <v>42257</v>
      </c>
      <c r="K46" s="42">
        <f>IFERROR(INDEX(Raw!$H$6:$EZ$2076,MATCH($B46&amp;$D46&amp;$B$5,Raw!$A$6:$A$2076,0),MATCH(K$5,Raw!$H$5:$EZ$5,0)),"-")</f>
        <v>224691</v>
      </c>
      <c r="L46" s="21">
        <f>IFERROR(INDEX(Raw!$H$6:$EZ$2076,MATCH($B46&amp;$D46&amp;$B$5,Raw!$A$6:$A$2076,0),MATCH(L$5,Raw!$H$5:$EZ$5,0)),"-")</f>
        <v>48945</v>
      </c>
      <c r="M46" s="21"/>
      <c r="N46" s="212">
        <f t="shared" si="6"/>
        <v>0.57927381504152753</v>
      </c>
      <c r="O46" s="212">
        <f t="shared" si="15"/>
        <v>5.6280532958280727E-2</v>
      </c>
      <c r="P46" s="212">
        <f t="shared" si="16"/>
        <v>0.29925761958797487</v>
      </c>
      <c r="Q46" s="212">
        <f t="shared" si="17"/>
        <v>6.5188032412216906E-2</v>
      </c>
      <c r="R46" s="21"/>
      <c r="S46" s="21">
        <f>IFERROR(INDEX(Raw!$H$6:$EZ$2076,MATCH($B46&amp;$D46&amp;$B$5,Raw!$A$6:$A$2076,0),MATCH(S$5,Raw!$H$5:$EZ$5,0)),"-")</f>
        <v>6388</v>
      </c>
      <c r="T46" s="21">
        <f>IFERROR(INDEX(Raw!$H$6:$EZ$2076,MATCH($B46&amp;$D46&amp;$B$5,Raw!$A$6:$A$2076,0),MATCH(T$5,Raw!$H$5:$EZ$5,0)),"-")</f>
        <v>26179</v>
      </c>
      <c r="U46" s="42">
        <f>IFERROR(INDEX(Raw!$H$6:$EZ$2076,MATCH($B46&amp;$D46&amp;$B$5,Raw!$A$6:$A$2076,0),MATCH(U$5,Raw!$H$5:$EZ$5,0)),"-")</f>
        <v>7815</v>
      </c>
      <c r="V46" s="53"/>
      <c r="W46" s="21"/>
      <c r="X46" s="21">
        <f>IFERROR(INDEX(Raw!$H$6:$EZ$2076,MATCH($B46&amp;$D46&amp;$B$5,Raw!$A$6:$A$2076,0),MATCH(X$5,Raw!$H$5:$EZ$5,0)),"-")</f>
        <v>2812</v>
      </c>
      <c r="Y46" s="21">
        <f>IFERROR(INDEX(Raw!$H$6:$EZ$2076,MATCH($B46&amp;$D46&amp;$B$5,Raw!$A$6:$A$2076,0),MATCH(Y$5,Raw!$H$5:$EZ$5,0)),"-")</f>
        <v>13566</v>
      </c>
      <c r="Z46" s="42">
        <f>IFERROR(INDEX(Raw!$H$6:$EZ$2076,MATCH($B46&amp;$D46&amp;$B$5,Raw!$A$6:$A$2076,0),MATCH(Z$5,Raw!$H$5:$EZ$5,0)),"-")</f>
        <v>16789</v>
      </c>
      <c r="AA46" s="42"/>
      <c r="AB46" s="42">
        <f>IFERROR(INDEX(Raw!$H$6:$EZ$2076,MATCH($B46&amp;$D46&amp;$B$5,Raw!$A$6:$A$2076,0),MATCH(AB$5,Raw!$H$5:$EZ$5,0)),"-")</f>
        <v>0</v>
      </c>
      <c r="AC46" s="21">
        <f>IFERROR(INDEX(Raw!$H$6:$EZ$2076,MATCH($B46&amp;$D46&amp;$B$5,Raw!$A$6:$A$2076,0),MATCH(AC$5,Raw!$H$5:$EZ$5,0)),"-")</f>
        <v>0</v>
      </c>
    </row>
    <row r="47" spans="1:29" x14ac:dyDescent="0.25">
      <c r="A47" s="188">
        <f t="shared" si="14"/>
        <v>43862</v>
      </c>
      <c r="B47" s="145" t="s">
        <v>129</v>
      </c>
      <c r="C47" s="1" t="s">
        <v>141</v>
      </c>
      <c r="D47" s="2" t="s">
        <v>141</v>
      </c>
      <c r="E47" s="21">
        <f>IFERROR(INDEX(Raw!$H$6:$EZ$2076,MATCH($B47&amp;$D47&amp;$B$5,Raw!$A$6:$A$2076,0),MATCH(E$5,Raw!$H$5:$EZ$5,0)),"-")</f>
        <v>695729</v>
      </c>
      <c r="F47" s="21"/>
      <c r="G47" s="21">
        <f>IFERROR(INDEX(Raw!$H$6:$EZ$2076,MATCH($B47&amp;$D47&amp;$B$5,Raw!$A$6:$A$2076,0),MATCH(G$5,Raw!$H$5:$EZ$5,0)),"-")</f>
        <v>646639</v>
      </c>
      <c r="H47" s="21"/>
      <c r="I47" s="42">
        <f>IFERROR(INDEX(Raw!$H$6:$EZ$2076,MATCH($B47&amp;$D47&amp;$B$5,Raw!$A$6:$A$2076,0),MATCH(I$5,Raw!$H$5:$EZ$5,0)),"-")</f>
        <v>397673</v>
      </c>
      <c r="J47" s="21">
        <f>IFERROR(INDEX(Raw!$H$6:$EZ$2076,MATCH($B47&amp;$D47&amp;$B$5,Raw!$A$6:$A$2076,0),MATCH(J$5,Raw!$H$5:$EZ$5,0)),"-")</f>
        <v>38524</v>
      </c>
      <c r="K47" s="42">
        <f>IFERROR(INDEX(Raw!$H$6:$EZ$2076,MATCH($B47&amp;$D47&amp;$B$5,Raw!$A$6:$A$2076,0),MATCH(K$5,Raw!$H$5:$EZ$5,0)),"-")</f>
        <v>210442</v>
      </c>
      <c r="L47" s="21">
        <f>IFERROR(INDEX(Raw!$H$6:$EZ$2076,MATCH($B47&amp;$D47&amp;$B$5,Raw!$A$6:$A$2076,0),MATCH(L$5,Raw!$H$5:$EZ$5,0)),"-")</f>
        <v>49090</v>
      </c>
      <c r="M47" s="21"/>
      <c r="N47" s="212">
        <f t="shared" si="6"/>
        <v>0.57159181232922585</v>
      </c>
      <c r="O47" s="212">
        <f t="shared" si="15"/>
        <v>5.5372134839858624E-2</v>
      </c>
      <c r="P47" s="212">
        <f t="shared" si="16"/>
        <v>0.30247697019960357</v>
      </c>
      <c r="Q47" s="212">
        <f t="shared" si="17"/>
        <v>7.0559082631311901E-2</v>
      </c>
      <c r="R47" s="21"/>
      <c r="S47" s="21">
        <f>IFERROR(INDEX(Raw!$H$6:$EZ$2076,MATCH($B47&amp;$D47&amp;$B$5,Raw!$A$6:$A$2076,0),MATCH(S$5,Raw!$H$5:$EZ$5,0)),"-")</f>
        <v>6482</v>
      </c>
      <c r="T47" s="21">
        <f>IFERROR(INDEX(Raw!$H$6:$EZ$2076,MATCH($B47&amp;$D47&amp;$B$5,Raw!$A$6:$A$2076,0),MATCH(T$5,Raw!$H$5:$EZ$5,0)),"-")</f>
        <v>27037</v>
      </c>
      <c r="U47" s="42">
        <f>IFERROR(INDEX(Raw!$H$6:$EZ$2076,MATCH($B47&amp;$D47&amp;$B$5,Raw!$A$6:$A$2076,0),MATCH(U$5,Raw!$H$5:$EZ$5,0)),"-")</f>
        <v>6973</v>
      </c>
      <c r="V47" s="53"/>
      <c r="W47" s="21"/>
      <c r="X47" s="21">
        <f>IFERROR(INDEX(Raw!$H$6:$EZ$2076,MATCH($B47&amp;$D47&amp;$B$5,Raw!$A$6:$A$2076,0),MATCH(X$5,Raw!$H$5:$EZ$5,0)),"-")</f>
        <v>2862</v>
      </c>
      <c r="Y47" s="21">
        <f>IFERROR(INDEX(Raw!$H$6:$EZ$2076,MATCH($B47&amp;$D47&amp;$B$5,Raw!$A$6:$A$2076,0),MATCH(Y$5,Raw!$H$5:$EZ$5,0)),"-")</f>
        <v>12709</v>
      </c>
      <c r="Z47" s="42">
        <f>IFERROR(INDEX(Raw!$H$6:$EZ$2076,MATCH($B47&amp;$D47&amp;$B$5,Raw!$A$6:$A$2076,0),MATCH(Z$5,Raw!$H$5:$EZ$5,0)),"-")</f>
        <v>14525</v>
      </c>
      <c r="AA47" s="42"/>
      <c r="AB47" s="42">
        <f>IFERROR(INDEX(Raw!$H$6:$EZ$2076,MATCH($B47&amp;$D47&amp;$B$5,Raw!$A$6:$A$2076,0),MATCH(AB$5,Raw!$H$5:$EZ$5,0)),"-")</f>
        <v>0</v>
      </c>
      <c r="AC47" s="21">
        <f>IFERROR(INDEX(Raw!$H$6:$EZ$2076,MATCH($B47&amp;$D47&amp;$B$5,Raw!$A$6:$A$2076,0),MATCH(AC$5,Raw!$H$5:$EZ$5,0)),"-")</f>
        <v>0</v>
      </c>
    </row>
    <row r="48" spans="1:29" x14ac:dyDescent="0.25">
      <c r="A48" s="188">
        <f t="shared" si="14"/>
        <v>43891</v>
      </c>
      <c r="B48" s="145" t="s">
        <v>129</v>
      </c>
      <c r="C48" s="38" t="s">
        <v>142</v>
      </c>
      <c r="D48" s="2" t="s">
        <v>142</v>
      </c>
      <c r="E48" s="21">
        <f>IFERROR(INDEX(Raw!$H$6:$EZ$2076,MATCH($B48&amp;$D48&amp;$B$5,Raw!$A$6:$A$2076,0),MATCH(E$5,Raw!$H$5:$EZ$5,0)),"-")</f>
        <v>765396</v>
      </c>
      <c r="F48" s="21"/>
      <c r="G48" s="21">
        <f>IFERROR(INDEX(Raw!$H$6:$EZ$2076,MATCH($B48&amp;$D48&amp;$B$5,Raw!$A$6:$A$2076,0),MATCH(G$5,Raw!$H$5:$EZ$5,0)),"-")</f>
        <v>683753</v>
      </c>
      <c r="H48" s="21"/>
      <c r="I48" s="42">
        <f>IFERROR(INDEX(Raw!$H$6:$EZ$2076,MATCH($B48&amp;$D48&amp;$B$5,Raw!$A$6:$A$2076,0),MATCH(I$5,Raw!$H$5:$EZ$5,0)),"-")</f>
        <v>369056</v>
      </c>
      <c r="J48" s="21">
        <f>IFERROR(INDEX(Raw!$H$6:$EZ$2076,MATCH($B48&amp;$D48&amp;$B$5,Raw!$A$6:$A$2076,0),MATCH(J$5,Raw!$H$5:$EZ$5,0)),"-")</f>
        <v>34340</v>
      </c>
      <c r="K48" s="42">
        <f>IFERROR(INDEX(Raw!$H$6:$EZ$2076,MATCH($B48&amp;$D48&amp;$B$5,Raw!$A$6:$A$2076,0),MATCH(K$5,Raw!$H$5:$EZ$5,0)),"-")</f>
        <v>280357</v>
      </c>
      <c r="L48" s="21">
        <f>IFERROR(INDEX(Raw!$H$6:$EZ$2076,MATCH($B48&amp;$D48&amp;$B$5,Raw!$A$6:$A$2076,0),MATCH(L$5,Raw!$H$5:$EZ$5,0)),"-")</f>
        <v>81643</v>
      </c>
      <c r="M48" s="21"/>
      <c r="N48" s="212">
        <f t="shared" si="6"/>
        <v>0.48217654651971004</v>
      </c>
      <c r="O48" s="212">
        <f t="shared" si="15"/>
        <v>4.48656643097168E-2</v>
      </c>
      <c r="P48" s="212">
        <f t="shared" si="16"/>
        <v>0.36629012955385187</v>
      </c>
      <c r="Q48" s="212">
        <f t="shared" si="17"/>
        <v>0.10666765961672128</v>
      </c>
      <c r="R48" s="21"/>
      <c r="S48" s="21">
        <f>IFERROR(INDEX(Raw!$H$6:$EZ$2076,MATCH($B48&amp;$D48&amp;$B$5,Raw!$A$6:$A$2076,0),MATCH(S$5,Raw!$H$5:$EZ$5,0)),"-")</f>
        <v>11055</v>
      </c>
      <c r="T48" s="21">
        <f>IFERROR(INDEX(Raw!$H$6:$EZ$2076,MATCH($B48&amp;$D48&amp;$B$5,Raw!$A$6:$A$2076,0),MATCH(T$5,Raw!$H$5:$EZ$5,0)),"-")</f>
        <v>42971</v>
      </c>
      <c r="U48" s="42">
        <f>IFERROR(INDEX(Raw!$H$6:$EZ$2076,MATCH($B48&amp;$D48&amp;$B$5,Raw!$A$6:$A$2076,0),MATCH(U$5,Raw!$H$5:$EZ$5,0)),"-")</f>
        <v>9587</v>
      </c>
      <c r="V48" s="53"/>
      <c r="W48" s="21"/>
      <c r="X48" s="21">
        <f>IFERROR(INDEX(Raw!$H$6:$EZ$2076,MATCH($B48&amp;$D48&amp;$B$5,Raw!$A$6:$A$2076,0),MATCH(X$5,Raw!$H$5:$EZ$5,0)),"-")</f>
        <v>7330</v>
      </c>
      <c r="Y48" s="21">
        <f>IFERROR(INDEX(Raw!$H$6:$EZ$2076,MATCH($B48&amp;$D48&amp;$B$5,Raw!$A$6:$A$2076,0),MATCH(Y$5,Raw!$H$5:$EZ$5,0)),"-")</f>
        <v>20287</v>
      </c>
      <c r="Z48" s="42">
        <f>IFERROR(INDEX(Raw!$H$6:$EZ$2076,MATCH($B48&amp;$D48&amp;$B$5,Raw!$A$6:$A$2076,0),MATCH(Z$5,Raw!$H$5:$EZ$5,0)),"-")</f>
        <v>16322</v>
      </c>
      <c r="AA48" s="42"/>
      <c r="AB48" s="42">
        <f>IFERROR(INDEX(Raw!$H$6:$EZ$2076,MATCH($B48&amp;$D48&amp;$B$5,Raw!$A$6:$A$2076,0),MATCH(AB$5,Raw!$H$5:$EZ$5,0)),"-")</f>
        <v>0</v>
      </c>
      <c r="AC48" s="21">
        <f>IFERROR(INDEX(Raw!$H$6:$EZ$2076,MATCH($B48&amp;$D48&amp;$B$5,Raw!$A$6:$A$2076,0),MATCH(AC$5,Raw!$H$5:$EZ$5,0)),"-")</f>
        <v>0</v>
      </c>
    </row>
    <row r="49" spans="1:29" s="38" customFormat="1" ht="17.5" x14ac:dyDescent="0.35">
      <c r="A49" s="188">
        <f t="shared" si="14"/>
        <v>43922</v>
      </c>
      <c r="B49" s="146" t="s">
        <v>130</v>
      </c>
      <c r="C49" s="140" t="s">
        <v>143</v>
      </c>
      <c r="D49" s="99" t="s">
        <v>143</v>
      </c>
      <c r="E49" s="148">
        <f>IFERROR(INDEX(Raw!$H$6:$EZ$2076,MATCH($B49&amp;$D49&amp;$B$5,Raw!$A$6:$A$2076,0),MATCH(E$5,Raw!$H$5:$EZ$5,0)),"-")</f>
        <v>684189</v>
      </c>
      <c r="F49" s="149"/>
      <c r="G49" s="148">
        <f>IFERROR(INDEX(Raw!$H$6:$EZ$2076,MATCH($B49&amp;$D49&amp;$B$5,Raw!$A$6:$A$2076,0),MATCH(G$5,Raw!$H$5:$EZ$5,0)),"-")</f>
        <v>621020</v>
      </c>
      <c r="H49" s="149"/>
      <c r="I49" s="153">
        <f>IFERROR(INDEX(Raw!$H$6:$EZ$2076,MATCH($B49&amp;$D49&amp;$B$5,Raw!$A$6:$A$2076,0),MATCH(I$5,Raw!$H$5:$EZ$5,0)),"-")</f>
        <v>298420</v>
      </c>
      <c r="J49" s="148">
        <f>IFERROR(INDEX(Raw!$H$6:$EZ$2076,MATCH($B49&amp;$D49&amp;$B$5,Raw!$A$6:$A$2076,0),MATCH(J$5,Raw!$H$5:$EZ$5,0)),"-")</f>
        <v>35949</v>
      </c>
      <c r="K49" s="153">
        <f>IFERROR(INDEX(Raw!$H$6:$EZ$2076,MATCH($B49&amp;$D49&amp;$B$5,Raw!$A$6:$A$2076,0),MATCH(K$5,Raw!$H$5:$EZ$5,0)),"-")</f>
        <v>286651</v>
      </c>
      <c r="L49" s="148">
        <f>IFERROR(INDEX(Raw!$H$6:$EZ$2076,MATCH($B49&amp;$D49&amp;$B$5,Raw!$A$6:$A$2076,0),MATCH(L$5,Raw!$H$5:$EZ$5,0)),"-")</f>
        <v>63169</v>
      </c>
      <c r="M49" s="149"/>
      <c r="N49" s="215">
        <f t="shared" si="6"/>
        <v>0.43616603014664079</v>
      </c>
      <c r="O49" s="215">
        <f t="shared" si="15"/>
        <v>5.2542499221706285E-2</v>
      </c>
      <c r="P49" s="215">
        <f t="shared" si="16"/>
        <v>0.41896464281068535</v>
      </c>
      <c r="Q49" s="215">
        <f t="shared" si="17"/>
        <v>9.23268278209676E-2</v>
      </c>
      <c r="R49" s="149"/>
      <c r="S49" s="148">
        <f>IFERROR(INDEX(Raw!$H$6:$EZ$2076,MATCH($B49&amp;$D49&amp;$B$5,Raw!$A$6:$A$2076,0),MATCH(S$5,Raw!$H$5:$EZ$5,0)),"-")</f>
        <v>8671</v>
      </c>
      <c r="T49" s="148">
        <f>IFERROR(INDEX(Raw!$H$6:$EZ$2076,MATCH($B49&amp;$D49&amp;$B$5,Raw!$A$6:$A$2076,0),MATCH(T$5,Raw!$H$5:$EZ$5,0)),"-")</f>
        <v>28979</v>
      </c>
      <c r="U49" s="153">
        <f>IFERROR(INDEX(Raw!$H$6:$EZ$2076,MATCH($B49&amp;$D49&amp;$B$5,Raw!$A$6:$A$2076,0),MATCH(U$5,Raw!$H$5:$EZ$5,0)),"-")</f>
        <v>9426</v>
      </c>
      <c r="V49" s="154"/>
      <c r="W49" s="149"/>
      <c r="X49" s="148">
        <f>IFERROR(INDEX(Raw!$H$6:$EZ$2076,MATCH($B49&amp;$D49&amp;$B$5,Raw!$A$6:$A$2076,0),MATCH(X$5,Raw!$H$5:$EZ$5,0)),"-")</f>
        <v>5392</v>
      </c>
      <c r="Y49" s="148">
        <f>IFERROR(INDEX(Raw!$H$6:$EZ$2076,MATCH($B49&amp;$D49&amp;$B$5,Raw!$A$6:$A$2076,0),MATCH(Y$5,Raw!$H$5:$EZ$5,0)),"-")</f>
        <v>20127</v>
      </c>
      <c r="Z49" s="153">
        <f>IFERROR(INDEX(Raw!$H$6:$EZ$2076,MATCH($B49&amp;$D49&amp;$B$5,Raw!$A$6:$A$2076,0),MATCH(Z$5,Raw!$H$5:$EZ$5,0)),"-")</f>
        <v>19027</v>
      </c>
      <c r="AA49" s="149"/>
      <c r="AB49" s="153">
        <f>IFERROR(INDEX(Raw!$H$6:$EZ$2076,MATCH($B49&amp;$D49&amp;$B$5,Raw!$A$6:$A$2076,0),MATCH(AB$5,Raw!$H$5:$EZ$5,0)),"-")</f>
        <v>0</v>
      </c>
      <c r="AC49" s="148">
        <f>IFERROR(INDEX(Raw!$H$6:$EZ$2076,MATCH($B49&amp;$D49&amp;$B$5,Raw!$A$6:$A$2076,0),MATCH(AC$5,Raw!$H$5:$EZ$5,0)),"-")</f>
        <v>0</v>
      </c>
    </row>
    <row r="50" spans="1:29" s="38" customFormat="1" x14ac:dyDescent="0.25">
      <c r="A50" s="188">
        <f t="shared" si="14"/>
        <v>43952</v>
      </c>
      <c r="B50" s="145" t="s">
        <v>130</v>
      </c>
      <c r="C50" s="119" t="s">
        <v>144</v>
      </c>
      <c r="D50" s="2" t="s">
        <v>144</v>
      </c>
      <c r="E50" s="149">
        <f>IFERROR(INDEX(Raw!$H$6:$EZ$2076,MATCH($B50&amp;$D50&amp;$B$5,Raw!$A$6:$A$2076,0),MATCH(E$5,Raw!$H$5:$EZ$5,0)),"-")</f>
        <v>682829</v>
      </c>
      <c r="F50" s="149"/>
      <c r="G50" s="149">
        <f>IFERROR(INDEX(Raw!$H$6:$EZ$2076,MATCH($B50&amp;$D50&amp;$B$5,Raw!$A$6:$A$2076,0),MATCH(G$5,Raw!$H$5:$EZ$5,0)),"-")</f>
        <v>631536</v>
      </c>
      <c r="H50" s="149"/>
      <c r="I50" s="155">
        <f>IFERROR(INDEX(Raw!$H$6:$EZ$2076,MATCH($B50&amp;$D50&amp;$B$5,Raw!$A$6:$A$2076,0),MATCH(I$5,Raw!$H$5:$EZ$5,0)),"-")</f>
        <v>343989</v>
      </c>
      <c r="J50" s="149">
        <f>IFERROR(INDEX(Raw!$H$6:$EZ$2076,MATCH($B50&amp;$D50&amp;$B$5,Raw!$A$6:$A$2076,0),MATCH(J$5,Raw!$H$5:$EZ$5,0)),"-")</f>
        <v>38999</v>
      </c>
      <c r="K50" s="155">
        <f>IFERROR(INDEX(Raw!$H$6:$EZ$2076,MATCH($B50&amp;$D50&amp;$B$5,Raw!$A$6:$A$2076,0),MATCH(K$5,Raw!$H$5:$EZ$5,0)),"-")</f>
        <v>248548</v>
      </c>
      <c r="L50" s="149">
        <f>IFERROR(INDEX(Raw!$H$6:$EZ$2076,MATCH($B50&amp;$D50&amp;$B$5,Raw!$A$6:$A$2076,0),MATCH(L$5,Raw!$H$5:$EZ$5,0)),"-")</f>
        <v>51293</v>
      </c>
      <c r="M50" s="149"/>
      <c r="N50" s="216">
        <f t="shared" si="6"/>
        <v>0.50377034367315976</v>
      </c>
      <c r="O50" s="216">
        <f t="shared" si="15"/>
        <v>5.7113860131892465E-2</v>
      </c>
      <c r="P50" s="216">
        <f t="shared" si="16"/>
        <v>0.36399742834589627</v>
      </c>
      <c r="Q50" s="216">
        <f t="shared" si="17"/>
        <v>7.5118367849051515E-2</v>
      </c>
      <c r="R50" s="149"/>
      <c r="S50" s="149">
        <f>IFERROR(INDEX(Raw!$H$6:$EZ$2076,MATCH($B50&amp;$D50&amp;$B$5,Raw!$A$6:$A$2076,0),MATCH(S$5,Raw!$H$5:$EZ$5,0)),"-")</f>
        <v>7202</v>
      </c>
      <c r="T50" s="149">
        <f>IFERROR(INDEX(Raw!$H$6:$EZ$2076,MATCH($B50&amp;$D50&amp;$B$5,Raw!$A$6:$A$2076,0),MATCH(T$5,Raw!$H$5:$EZ$5,0)),"-")</f>
        <v>25827</v>
      </c>
      <c r="U50" s="155">
        <f>IFERROR(INDEX(Raw!$H$6:$EZ$2076,MATCH($B50&amp;$D50&amp;$B$5,Raw!$A$6:$A$2076,0),MATCH(U$5,Raw!$H$5:$EZ$5,0)),"-")</f>
        <v>11461</v>
      </c>
      <c r="V50" s="156"/>
      <c r="W50" s="149"/>
      <c r="X50" s="149">
        <f>IFERROR(INDEX(Raw!$H$6:$EZ$2076,MATCH($B50&amp;$D50&amp;$B$5,Raw!$A$6:$A$2076,0),MATCH(X$5,Raw!$H$5:$EZ$5,0)),"-")</f>
        <v>2866</v>
      </c>
      <c r="Y50" s="149">
        <f>IFERROR(INDEX(Raw!$H$6:$EZ$2076,MATCH($B50&amp;$D50&amp;$B$5,Raw!$A$6:$A$2076,0),MATCH(Y$5,Raw!$H$5:$EZ$5,0)),"-")</f>
        <v>15398</v>
      </c>
      <c r="Z50" s="155">
        <f>IFERROR(INDEX(Raw!$H$6:$EZ$2076,MATCH($B50&amp;$D50&amp;$B$5,Raw!$A$6:$A$2076,0),MATCH(Z$5,Raw!$H$5:$EZ$5,0)),"-")</f>
        <v>19258</v>
      </c>
      <c r="AA50" s="155"/>
      <c r="AB50" s="155">
        <f>IFERROR(INDEX(Raw!$H$6:$EZ$2076,MATCH($B50&amp;$D50&amp;$B$5,Raw!$A$6:$A$2076,0),MATCH(AB$5,Raw!$H$5:$EZ$5,0)),"-")</f>
        <v>0</v>
      </c>
      <c r="AC50" s="149">
        <f>IFERROR(INDEX(Raw!$H$6:$EZ$2076,MATCH($B50&amp;$D50&amp;$B$5,Raw!$A$6:$A$2076,0),MATCH(AC$5,Raw!$H$5:$EZ$5,0)),"-")</f>
        <v>0</v>
      </c>
    </row>
    <row r="51" spans="1:29" s="38" customFormat="1" x14ac:dyDescent="0.25">
      <c r="A51" s="188">
        <f t="shared" si="14"/>
        <v>43983</v>
      </c>
      <c r="B51" s="145" t="s">
        <v>130</v>
      </c>
      <c r="C51" s="74" t="s">
        <v>145</v>
      </c>
      <c r="D51" s="95" t="s">
        <v>145</v>
      </c>
      <c r="E51" s="149">
        <f>IFERROR(INDEX(Raw!$H$6:$EZ$2076,MATCH($B51&amp;$D51&amp;$B$5,Raw!$A$6:$A$2076,0),MATCH(E$5,Raw!$H$5:$EZ$5,0)),"-")</f>
        <v>677548</v>
      </c>
      <c r="F51" s="149"/>
      <c r="G51" s="149">
        <f>IFERROR(INDEX(Raw!$H$6:$EZ$2076,MATCH($B51&amp;$D51&amp;$B$5,Raw!$A$6:$A$2076,0),MATCH(G$5,Raw!$H$5:$EZ$5,0)),"-")</f>
        <v>628191</v>
      </c>
      <c r="H51" s="149"/>
      <c r="I51" s="155">
        <f>IFERROR(INDEX(Raw!$H$6:$EZ$2076,MATCH($B51&amp;$D51&amp;$B$5,Raw!$A$6:$A$2076,0),MATCH(I$5,Raw!$H$5:$EZ$5,0)),"-")</f>
        <v>359036</v>
      </c>
      <c r="J51" s="149">
        <f>IFERROR(INDEX(Raw!$H$6:$EZ$2076,MATCH($B51&amp;$D51&amp;$B$5,Raw!$A$6:$A$2076,0),MATCH(J$5,Raw!$H$5:$EZ$5,0)),"-")</f>
        <v>40450</v>
      </c>
      <c r="K51" s="155">
        <f>IFERROR(INDEX(Raw!$H$6:$EZ$2076,MATCH($B51&amp;$D51&amp;$B$5,Raw!$A$6:$A$2076,0),MATCH(K$5,Raw!$H$5:$EZ$5,0)),"-")</f>
        <v>228705</v>
      </c>
      <c r="L51" s="149">
        <f>IFERROR(INDEX(Raw!$H$6:$EZ$2076,MATCH($B51&amp;$D51&amp;$B$5,Raw!$A$6:$A$2076,0),MATCH(L$5,Raw!$H$5:$EZ$5,0)),"-")</f>
        <v>49357</v>
      </c>
      <c r="M51" s="149"/>
      <c r="N51" s="216">
        <f t="shared" si="6"/>
        <v>0.52990489234711047</v>
      </c>
      <c r="O51" s="216">
        <f t="shared" ref="O51:O74" si="18">IFERROR(J51/$E51,"-")</f>
        <v>5.9700567339878503E-2</v>
      </c>
      <c r="P51" s="216">
        <f t="shared" ref="P51:P74" si="19">IFERROR(K51/$E51,"-")</f>
        <v>0.33754804087680873</v>
      </c>
      <c r="Q51" s="216">
        <f t="shared" ref="Q51:Q74" si="20">IFERROR(L51/$E51,"-")</f>
        <v>7.2846499436202305E-2</v>
      </c>
      <c r="R51" s="149"/>
      <c r="S51" s="149">
        <f>IFERROR(INDEX(Raw!$H$6:$EZ$2076,MATCH($B51&amp;$D51&amp;$B$5,Raw!$A$6:$A$2076,0),MATCH(S$5,Raw!$H$5:$EZ$5,0)),"-")</f>
        <v>6764</v>
      </c>
      <c r="T51" s="149">
        <f>IFERROR(INDEX(Raw!$H$6:$EZ$2076,MATCH($B51&amp;$D51&amp;$B$5,Raw!$A$6:$A$2076,0),MATCH(T$5,Raw!$H$5:$EZ$5,0)),"-")</f>
        <v>25116</v>
      </c>
      <c r="U51" s="155">
        <f>IFERROR(INDEX(Raw!$H$6:$EZ$2076,MATCH($B51&amp;$D51&amp;$B$5,Raw!$A$6:$A$2076,0),MATCH(U$5,Raw!$H$5:$EZ$5,0)),"-")</f>
        <v>11800</v>
      </c>
      <c r="V51" s="156"/>
      <c r="W51" s="149"/>
      <c r="X51" s="149">
        <f>IFERROR(INDEX(Raw!$H$6:$EZ$2076,MATCH($B51&amp;$D51&amp;$B$5,Raw!$A$6:$A$2076,0),MATCH(X$5,Raw!$H$5:$EZ$5,0)),"-")</f>
        <v>2707</v>
      </c>
      <c r="Y51" s="149">
        <f>IFERROR(INDEX(Raw!$H$6:$EZ$2076,MATCH($B51&amp;$D51&amp;$B$5,Raw!$A$6:$A$2076,0),MATCH(Y$5,Raw!$H$5:$EZ$5,0)),"-")</f>
        <v>14770</v>
      </c>
      <c r="Z51" s="155">
        <f>IFERROR(INDEX(Raw!$H$6:$EZ$2076,MATCH($B51&amp;$D51&amp;$B$5,Raw!$A$6:$A$2076,0),MATCH(Z$5,Raw!$H$5:$EZ$5,0)),"-")</f>
        <v>17773</v>
      </c>
      <c r="AA51" s="155"/>
      <c r="AB51" s="155">
        <f>IFERROR(INDEX(Raw!$H$6:$EZ$2076,MATCH($B51&amp;$D51&amp;$B$5,Raw!$A$6:$A$2076,0),MATCH(AB$5,Raw!$H$5:$EZ$5,0)),"-")</f>
        <v>0</v>
      </c>
      <c r="AC51" s="149">
        <f>IFERROR(INDEX(Raw!$H$6:$EZ$2076,MATCH($B51&amp;$D51&amp;$B$5,Raw!$A$6:$A$2076,0),MATCH(AC$5,Raw!$H$5:$EZ$5,0)),"-")</f>
        <v>0</v>
      </c>
    </row>
    <row r="52" spans="1:29" s="38" customFormat="1" ht="17.5" x14ac:dyDescent="0.35">
      <c r="A52" s="188">
        <f t="shared" si="14"/>
        <v>44013</v>
      </c>
      <c r="B52" s="145" t="s">
        <v>130</v>
      </c>
      <c r="C52" s="119" t="s">
        <v>146</v>
      </c>
      <c r="D52" s="99" t="s">
        <v>146</v>
      </c>
      <c r="E52" s="149">
        <f>IFERROR(INDEX(Raw!$H$6:$EZ$2076,MATCH($B52&amp;$D52&amp;$B$5,Raw!$A$6:$A$2076,0),MATCH(E$5,Raw!$H$5:$EZ$5,0)),"-")</f>
        <v>718269</v>
      </c>
      <c r="F52" s="149"/>
      <c r="G52" s="149">
        <f>IFERROR(INDEX(Raw!$H$6:$EZ$2076,MATCH($B52&amp;$D52&amp;$B$5,Raw!$A$6:$A$2076,0),MATCH(G$5,Raw!$H$5:$EZ$5,0)),"-")</f>
        <v>665513</v>
      </c>
      <c r="H52" s="149"/>
      <c r="I52" s="155">
        <f>IFERROR(INDEX(Raw!$H$6:$EZ$2076,MATCH($B52&amp;$D52&amp;$B$5,Raw!$A$6:$A$2076,0),MATCH(I$5,Raw!$H$5:$EZ$5,0)),"-")</f>
        <v>388056</v>
      </c>
      <c r="J52" s="149">
        <f>IFERROR(INDEX(Raw!$H$6:$EZ$2076,MATCH($B52&amp;$D52&amp;$B$5,Raw!$A$6:$A$2076,0),MATCH(J$5,Raw!$H$5:$EZ$5,0)),"-")</f>
        <v>41127</v>
      </c>
      <c r="K52" s="155">
        <f>IFERROR(INDEX(Raw!$H$6:$EZ$2076,MATCH($B52&amp;$D52&amp;$B$5,Raw!$A$6:$A$2076,0),MATCH(K$5,Raw!$H$5:$EZ$5,0)),"-")</f>
        <v>236330</v>
      </c>
      <c r="L52" s="149">
        <f>IFERROR(INDEX(Raw!$H$6:$EZ$2076,MATCH($B52&amp;$D52&amp;$B$5,Raw!$A$6:$A$2076,0),MATCH(L$5,Raw!$H$5:$EZ$5,0)),"-")</f>
        <v>52756</v>
      </c>
      <c r="M52" s="149"/>
      <c r="N52" s="216">
        <f t="shared" si="6"/>
        <v>0.5402655551053992</v>
      </c>
      <c r="O52" s="216">
        <f t="shared" si="18"/>
        <v>5.7258492291885073E-2</v>
      </c>
      <c r="P52" s="216">
        <f t="shared" si="19"/>
        <v>0.3290271472108639</v>
      </c>
      <c r="Q52" s="216">
        <f t="shared" si="20"/>
        <v>7.3448805391851793E-2</v>
      </c>
      <c r="R52" s="149"/>
      <c r="S52" s="149">
        <f>IFERROR(INDEX(Raw!$H$6:$EZ$2076,MATCH($B52&amp;$D52&amp;$B$5,Raw!$A$6:$A$2076,0),MATCH(S$5,Raw!$H$5:$EZ$5,0)),"-")</f>
        <v>7051</v>
      </c>
      <c r="T52" s="149">
        <f>IFERROR(INDEX(Raw!$H$6:$EZ$2076,MATCH($B52&amp;$D52&amp;$B$5,Raw!$A$6:$A$2076,0),MATCH(T$5,Raw!$H$5:$EZ$5,0)),"-")</f>
        <v>26756</v>
      </c>
      <c r="U52" s="155">
        <f>IFERROR(INDEX(Raw!$H$6:$EZ$2076,MATCH($B52&amp;$D52&amp;$B$5,Raw!$A$6:$A$2076,0),MATCH(U$5,Raw!$H$5:$EZ$5,0)),"-")</f>
        <v>12377</v>
      </c>
      <c r="V52" s="156"/>
      <c r="W52" s="149"/>
      <c r="X52" s="149">
        <f>IFERROR(INDEX(Raw!$H$6:$EZ$2076,MATCH($B52&amp;$D52&amp;$B$5,Raw!$A$6:$A$2076,0),MATCH(X$5,Raw!$H$5:$EZ$5,0)),"-")</f>
        <v>2974</v>
      </c>
      <c r="Y52" s="149">
        <f>IFERROR(INDEX(Raw!$H$6:$EZ$2076,MATCH($B52&amp;$D52&amp;$B$5,Raw!$A$6:$A$2076,0),MATCH(Y$5,Raw!$H$5:$EZ$5,0)),"-")</f>
        <v>15975</v>
      </c>
      <c r="Z52" s="155">
        <f>IFERROR(INDEX(Raw!$H$6:$EZ$2076,MATCH($B52&amp;$D52&amp;$B$5,Raw!$A$6:$A$2076,0),MATCH(Z$5,Raw!$H$5:$EZ$5,0)),"-")</f>
        <v>18661</v>
      </c>
      <c r="AA52" s="155"/>
      <c r="AB52" s="155">
        <f>IFERROR(INDEX(Raw!$H$6:$EZ$2076,MATCH($B52&amp;$D52&amp;$B$5,Raw!$A$6:$A$2076,0),MATCH(AB$5,Raw!$H$5:$EZ$5,0)),"-")</f>
        <v>0</v>
      </c>
      <c r="AC52" s="149">
        <f>IFERROR(INDEX(Raw!$H$6:$EZ$2076,MATCH($B52&amp;$D52&amp;$B$5,Raw!$A$6:$A$2076,0),MATCH(AC$5,Raw!$H$5:$EZ$5,0)),"-")</f>
        <v>0</v>
      </c>
    </row>
    <row r="53" spans="1:29" s="38" customFormat="1" ht="12.75" customHeight="1" x14ac:dyDescent="0.25">
      <c r="A53" s="188">
        <f t="shared" si="14"/>
        <v>44044</v>
      </c>
      <c r="B53" s="145" t="s">
        <v>130</v>
      </c>
      <c r="C53" s="1" t="s">
        <v>135</v>
      </c>
      <c r="D53" s="2" t="s">
        <v>135</v>
      </c>
      <c r="E53" s="149">
        <f>IFERROR(INDEX(Raw!$H$6:$EZ$2076,MATCH($B53&amp;$D53&amp;$B$5,Raw!$A$6:$A$2076,0),MATCH(E$5,Raw!$H$5:$EZ$5,0)),"-")</f>
        <v>737168</v>
      </c>
      <c r="F53" s="149"/>
      <c r="G53" s="149">
        <f>IFERROR(INDEX(Raw!$H$6:$EZ$2076,MATCH($B53&amp;$D53&amp;$B$5,Raw!$A$6:$A$2076,0),MATCH(G$5,Raw!$H$5:$EZ$5,0)),"-")</f>
        <v>679526</v>
      </c>
      <c r="H53" s="149"/>
      <c r="I53" s="155">
        <f>IFERROR(INDEX(Raw!$H$6:$EZ$2076,MATCH($B53&amp;$D53&amp;$B$5,Raw!$A$6:$A$2076,0),MATCH(I$5,Raw!$H$5:$EZ$5,0)),"-")</f>
        <v>397711</v>
      </c>
      <c r="J53" s="149">
        <f>IFERROR(INDEX(Raw!$H$6:$EZ$2076,MATCH($B53&amp;$D53&amp;$B$5,Raw!$A$6:$A$2076,0),MATCH(J$5,Raw!$H$5:$EZ$5,0)),"-")</f>
        <v>40471</v>
      </c>
      <c r="K53" s="155">
        <f>IFERROR(INDEX(Raw!$H$6:$EZ$2076,MATCH($B53&amp;$D53&amp;$B$5,Raw!$A$6:$A$2076,0),MATCH(K$5,Raw!$H$5:$EZ$5,0)),"-")</f>
        <v>241344</v>
      </c>
      <c r="L53" s="149">
        <f>IFERROR(INDEX(Raw!$H$6:$EZ$2076,MATCH($B53&amp;$D53&amp;$B$5,Raw!$A$6:$A$2076,0),MATCH(L$5,Raw!$H$5:$EZ$5,0)),"-")</f>
        <v>57642</v>
      </c>
      <c r="M53" s="149"/>
      <c r="N53" s="216">
        <f t="shared" si="6"/>
        <v>0.53951202439606716</v>
      </c>
      <c r="O53" s="216">
        <f t="shared" si="18"/>
        <v>5.4900646799644043E-2</v>
      </c>
      <c r="P53" s="216">
        <f t="shared" si="19"/>
        <v>0.32739348425325027</v>
      </c>
      <c r="Q53" s="216">
        <f t="shared" si="20"/>
        <v>7.8193844551038574E-2</v>
      </c>
      <c r="R53" s="149"/>
      <c r="S53" s="149">
        <f>IFERROR(INDEX(Raw!$H$6:$EZ$2076,MATCH($B53&amp;$D53&amp;$B$5,Raw!$A$6:$A$2076,0),MATCH(S$5,Raw!$H$5:$EZ$5,0)),"-")</f>
        <v>7558</v>
      </c>
      <c r="T53" s="149">
        <f>IFERROR(INDEX(Raw!$H$6:$EZ$2076,MATCH($B53&amp;$D53&amp;$B$5,Raw!$A$6:$A$2076,0),MATCH(T$5,Raw!$H$5:$EZ$5,0)),"-")</f>
        <v>29852</v>
      </c>
      <c r="U53" s="155">
        <f>IFERROR(INDEX(Raw!$H$6:$EZ$2076,MATCH($B53&amp;$D53&amp;$B$5,Raw!$A$6:$A$2076,0),MATCH(U$5,Raw!$H$5:$EZ$5,0)),"-")</f>
        <v>12117</v>
      </c>
      <c r="V53" s="156"/>
      <c r="W53" s="149"/>
      <c r="X53" s="149">
        <f>IFERROR(INDEX(Raw!$H$6:$EZ$2076,MATCH($B53&amp;$D53&amp;$B$5,Raw!$A$6:$A$2076,0),MATCH(X$5,Raw!$H$5:$EZ$5,0)),"-")</f>
        <v>3375</v>
      </c>
      <c r="Y53" s="149">
        <f>IFERROR(INDEX(Raw!$H$6:$EZ$2076,MATCH($B53&amp;$D53&amp;$B$5,Raw!$A$6:$A$2076,0),MATCH(Y$5,Raw!$H$5:$EZ$5,0)),"-")</f>
        <v>16857</v>
      </c>
      <c r="Z53" s="155">
        <f>IFERROR(INDEX(Raw!$H$6:$EZ$2076,MATCH($B53&amp;$D53&amp;$B$5,Raw!$A$6:$A$2076,0),MATCH(Z$5,Raw!$H$5:$EZ$5,0)),"-")</f>
        <v>15930</v>
      </c>
      <c r="AA53" s="155"/>
      <c r="AB53" s="155">
        <f>IFERROR(INDEX(Raw!$H$6:$EZ$2076,MATCH($B53&amp;$D53&amp;$B$5,Raw!$A$6:$A$2076,0),MATCH(AB$5,Raw!$H$5:$EZ$5,0)),"-")</f>
        <v>0</v>
      </c>
      <c r="AC53" s="149">
        <f>IFERROR(INDEX(Raw!$H$6:$EZ$2076,MATCH($B53&amp;$D53&amp;$B$5,Raw!$A$6:$A$2076,0),MATCH(AC$5,Raw!$H$5:$EZ$5,0)),"-")</f>
        <v>0</v>
      </c>
    </row>
    <row r="54" spans="1:29" s="38" customFormat="1" x14ac:dyDescent="0.25">
      <c r="A54" s="188">
        <f t="shared" si="14"/>
        <v>44075</v>
      </c>
      <c r="B54" s="145" t="s">
        <v>130</v>
      </c>
      <c r="C54" s="137" t="s">
        <v>136</v>
      </c>
      <c r="D54" s="95" t="s">
        <v>136</v>
      </c>
      <c r="E54" s="149">
        <f>IFERROR(INDEX(Raw!$H$6:$EZ$2076,MATCH($B54&amp;$D54&amp;$B$5,Raw!$A$6:$A$2076,0),MATCH(E$5,Raw!$H$5:$EZ$5,0)),"-")</f>
        <v>718880</v>
      </c>
      <c r="F54" s="149"/>
      <c r="G54" s="149">
        <f>IFERROR(INDEX(Raw!$H$6:$EZ$2076,MATCH($B54&amp;$D54&amp;$B$5,Raw!$A$6:$A$2076,0),MATCH(G$5,Raw!$H$5:$EZ$5,0)),"-")</f>
        <v>662913</v>
      </c>
      <c r="H54" s="149"/>
      <c r="I54" s="155">
        <f>IFERROR(INDEX(Raw!$H$6:$EZ$2076,MATCH($B54&amp;$D54&amp;$B$5,Raw!$A$6:$A$2076,0),MATCH(I$5,Raw!$H$5:$EZ$5,0)),"-")</f>
        <v>388424</v>
      </c>
      <c r="J54" s="149">
        <f>IFERROR(INDEX(Raw!$H$6:$EZ$2076,MATCH($B54&amp;$D54&amp;$B$5,Raw!$A$6:$A$2076,0),MATCH(J$5,Raw!$H$5:$EZ$5,0)),"-")</f>
        <v>41209</v>
      </c>
      <c r="K54" s="155">
        <f>IFERROR(INDEX(Raw!$H$6:$EZ$2076,MATCH($B54&amp;$D54&amp;$B$5,Raw!$A$6:$A$2076,0),MATCH(K$5,Raw!$H$5:$EZ$5,0)),"-")</f>
        <v>233280</v>
      </c>
      <c r="L54" s="149">
        <f>IFERROR(INDEX(Raw!$H$6:$EZ$2076,MATCH($B54&amp;$D54&amp;$B$5,Raw!$A$6:$A$2076,0),MATCH(L$5,Raw!$H$5:$EZ$5,0)),"-")</f>
        <v>55967</v>
      </c>
      <c r="M54" s="149"/>
      <c r="N54" s="216">
        <f t="shared" si="6"/>
        <v>0.54031827286890721</v>
      </c>
      <c r="O54" s="216">
        <f t="shared" si="18"/>
        <v>5.7323892722012021E-2</v>
      </c>
      <c r="P54" s="216">
        <f t="shared" si="19"/>
        <v>0.32450478522145559</v>
      </c>
      <c r="Q54" s="216">
        <f t="shared" si="20"/>
        <v>7.7853049187625201E-2</v>
      </c>
      <c r="R54" s="149"/>
      <c r="S54" s="149">
        <f>IFERROR(INDEX(Raw!$H$6:$EZ$2076,MATCH($B54&amp;$D54&amp;$B$5,Raw!$A$6:$A$2076,0),MATCH(S$5,Raw!$H$5:$EZ$5,0)),"-")</f>
        <v>6990</v>
      </c>
      <c r="T54" s="149">
        <f>IFERROR(INDEX(Raw!$H$6:$EZ$2076,MATCH($B54&amp;$D54&amp;$B$5,Raw!$A$6:$A$2076,0),MATCH(T$5,Raw!$H$5:$EZ$5,0)),"-")</f>
        <v>30121</v>
      </c>
      <c r="U54" s="155">
        <f>IFERROR(INDEX(Raw!$H$6:$EZ$2076,MATCH($B54&amp;$D54&amp;$B$5,Raw!$A$6:$A$2076,0),MATCH(U$5,Raw!$H$5:$EZ$5,0)),"-")</f>
        <v>10324</v>
      </c>
      <c r="V54" s="156"/>
      <c r="W54" s="149"/>
      <c r="X54" s="149">
        <f>IFERROR(INDEX(Raw!$H$6:$EZ$2076,MATCH($B54&amp;$D54&amp;$B$5,Raw!$A$6:$A$2076,0),MATCH(X$5,Raw!$H$5:$EZ$5,0)),"-")</f>
        <v>3335</v>
      </c>
      <c r="Y54" s="149">
        <f>IFERROR(INDEX(Raw!$H$6:$EZ$2076,MATCH($B54&amp;$D54&amp;$B$5,Raw!$A$6:$A$2076,0),MATCH(Y$5,Raw!$H$5:$EZ$5,0)),"-")</f>
        <v>15521</v>
      </c>
      <c r="Z54" s="155">
        <f>IFERROR(INDEX(Raw!$H$6:$EZ$2076,MATCH($B54&amp;$D54&amp;$B$5,Raw!$A$6:$A$2076,0),MATCH(Z$5,Raw!$H$5:$EZ$5,0)),"-")</f>
        <v>13973</v>
      </c>
      <c r="AA54" s="155"/>
      <c r="AB54" s="155">
        <f>IFERROR(INDEX(Raw!$H$6:$EZ$2076,MATCH($B54&amp;$D54&amp;$B$5,Raw!$A$6:$A$2076,0),MATCH(AB$5,Raw!$H$5:$EZ$5,0)),"-")</f>
        <v>0</v>
      </c>
      <c r="AC54" s="149">
        <f>IFERROR(INDEX(Raw!$H$6:$EZ$2076,MATCH($B54&amp;$D54&amp;$B$5,Raw!$A$6:$A$2076,0),MATCH(AC$5,Raw!$H$5:$EZ$5,0)),"-")</f>
        <v>0</v>
      </c>
    </row>
    <row r="55" spans="1:29" s="38" customFormat="1" ht="17.5" x14ac:dyDescent="0.35">
      <c r="A55" s="188">
        <f t="shared" si="14"/>
        <v>44105</v>
      </c>
      <c r="B55" s="145" t="s">
        <v>130</v>
      </c>
      <c r="C55" s="119" t="s">
        <v>137</v>
      </c>
      <c r="D55" s="99" t="s">
        <v>137</v>
      </c>
      <c r="E55" s="149">
        <f>IFERROR(INDEX(Raw!$H$6:$EZ$2076,MATCH($B55&amp;$D55&amp;$B$5,Raw!$A$6:$A$2076,0),MATCH(E$5,Raw!$H$5:$EZ$5,0)),"-")</f>
        <v>745393</v>
      </c>
      <c r="F55" s="149"/>
      <c r="G55" s="149">
        <f>IFERROR(INDEX(Raw!$H$6:$EZ$2076,MATCH($B55&amp;$D55&amp;$B$5,Raw!$A$6:$A$2076,0),MATCH(G$5,Raw!$H$5:$EZ$5,0)),"-")</f>
        <v>686474</v>
      </c>
      <c r="H55" s="149"/>
      <c r="I55" s="155">
        <f>IFERROR(INDEX(Raw!$H$6:$EZ$2076,MATCH($B55&amp;$D55&amp;$B$5,Raw!$A$6:$A$2076,0),MATCH(I$5,Raw!$H$5:$EZ$5,0)),"-")</f>
        <v>402035</v>
      </c>
      <c r="J55" s="149">
        <f>IFERROR(INDEX(Raw!$H$6:$EZ$2076,MATCH($B55&amp;$D55&amp;$B$5,Raw!$A$6:$A$2076,0),MATCH(J$5,Raw!$H$5:$EZ$5,0)),"-")</f>
        <v>41541</v>
      </c>
      <c r="K55" s="155">
        <f>IFERROR(INDEX(Raw!$H$6:$EZ$2076,MATCH($B55&amp;$D55&amp;$B$5,Raw!$A$6:$A$2076,0),MATCH(K$5,Raw!$H$5:$EZ$5,0)),"-")</f>
        <v>242898</v>
      </c>
      <c r="L55" s="149">
        <f>IFERROR(INDEX(Raw!$H$6:$EZ$2076,MATCH($B55&amp;$D55&amp;$B$5,Raw!$A$6:$A$2076,0),MATCH(L$5,Raw!$H$5:$EZ$5,0)),"-")</f>
        <v>58919</v>
      </c>
      <c r="M55" s="149"/>
      <c r="N55" s="216">
        <f t="shared" si="6"/>
        <v>0.53935977397158275</v>
      </c>
      <c r="O55" s="216">
        <f t="shared" si="18"/>
        <v>5.5730332857968884E-2</v>
      </c>
      <c r="P55" s="216">
        <f t="shared" si="19"/>
        <v>0.3258656842766165</v>
      </c>
      <c r="Q55" s="216">
        <f t="shared" si="20"/>
        <v>7.9044208893831847E-2</v>
      </c>
      <c r="R55" s="149"/>
      <c r="S55" s="149">
        <f>IFERROR(INDEX(Raw!$H$6:$EZ$2076,MATCH($B55&amp;$D55&amp;$B$5,Raw!$A$6:$A$2076,0),MATCH(S$5,Raw!$H$5:$EZ$5,0)),"-")</f>
        <v>7996</v>
      </c>
      <c r="T55" s="149">
        <f>IFERROR(INDEX(Raw!$H$6:$EZ$2076,MATCH($B55&amp;$D55&amp;$B$5,Raw!$A$6:$A$2076,0),MATCH(T$5,Raw!$H$5:$EZ$5,0)),"-")</f>
        <v>29906</v>
      </c>
      <c r="U55" s="155">
        <f>IFERROR(INDEX(Raw!$H$6:$EZ$2076,MATCH($B55&amp;$D55&amp;$B$5,Raw!$A$6:$A$2076,0),MATCH(U$5,Raw!$H$5:$EZ$5,0)),"-")</f>
        <v>10501</v>
      </c>
      <c r="V55" s="156"/>
      <c r="W55" s="149"/>
      <c r="X55" s="149">
        <f>IFERROR(INDEX(Raw!$H$6:$EZ$2076,MATCH($B55&amp;$D55&amp;$B$5,Raw!$A$6:$A$2076,0),MATCH(X$5,Raw!$H$5:$EZ$5,0)),"-")</f>
        <v>4081</v>
      </c>
      <c r="Y55" s="149">
        <f>IFERROR(INDEX(Raw!$H$6:$EZ$2076,MATCH($B55&amp;$D55&amp;$B$5,Raw!$A$6:$A$2076,0),MATCH(Y$5,Raw!$H$5:$EZ$5,0)),"-")</f>
        <v>16936</v>
      </c>
      <c r="Z55" s="155">
        <f>IFERROR(INDEX(Raw!$H$6:$EZ$2076,MATCH($B55&amp;$D55&amp;$B$5,Raw!$A$6:$A$2076,0),MATCH(Z$5,Raw!$H$5:$EZ$5,0)),"-")</f>
        <v>18943</v>
      </c>
      <c r="AA55" s="155"/>
      <c r="AB55" s="155">
        <f>IFERROR(INDEX(Raw!$H$6:$EZ$2076,MATCH($B55&amp;$D55&amp;$B$5,Raw!$A$6:$A$2076,0),MATCH(AB$5,Raw!$H$5:$EZ$5,0)),"-")</f>
        <v>0</v>
      </c>
      <c r="AC55" s="149">
        <f>IFERROR(INDEX(Raw!$H$6:$EZ$2076,MATCH($B55&amp;$D55&amp;$B$5,Raw!$A$6:$A$2076,0),MATCH(AC$5,Raw!$H$5:$EZ$5,0)),"-")</f>
        <v>0</v>
      </c>
    </row>
    <row r="56" spans="1:29" s="38" customFormat="1" x14ac:dyDescent="0.25">
      <c r="A56" s="188">
        <f t="shared" si="14"/>
        <v>44136</v>
      </c>
      <c r="B56" s="145" t="s">
        <v>130</v>
      </c>
      <c r="C56" s="38" t="s">
        <v>138</v>
      </c>
      <c r="D56" s="2" t="s">
        <v>138</v>
      </c>
      <c r="E56" s="149">
        <f>IFERROR(INDEX(Raw!$H$6:$EZ$2076,MATCH($B56&amp;$D56&amp;$B$5,Raw!$A$6:$A$2076,0),MATCH(E$5,Raw!$H$5:$EZ$5,0)),"-")</f>
        <v>720751</v>
      </c>
      <c r="F56" s="149"/>
      <c r="G56" s="149">
        <f>IFERROR(INDEX(Raw!$H$6:$EZ$2076,MATCH($B56&amp;$D56&amp;$B$5,Raw!$A$6:$A$2076,0),MATCH(G$5,Raw!$H$5:$EZ$5,0)),"-")</f>
        <v>663703</v>
      </c>
      <c r="H56" s="149"/>
      <c r="I56" s="155">
        <f>IFERROR(INDEX(Raw!$H$6:$EZ$2076,MATCH($B56&amp;$D56&amp;$B$5,Raw!$A$6:$A$2076,0),MATCH(I$5,Raw!$H$5:$EZ$5,0)),"-")</f>
        <v>383419</v>
      </c>
      <c r="J56" s="149">
        <f>IFERROR(INDEX(Raw!$H$6:$EZ$2076,MATCH($B56&amp;$D56&amp;$B$5,Raw!$A$6:$A$2076,0),MATCH(J$5,Raw!$H$5:$EZ$5,0)),"-")</f>
        <v>39143</v>
      </c>
      <c r="K56" s="155">
        <f>IFERROR(INDEX(Raw!$H$6:$EZ$2076,MATCH($B56&amp;$D56&amp;$B$5,Raw!$A$6:$A$2076,0),MATCH(K$5,Raw!$H$5:$EZ$5,0)),"-")</f>
        <v>241141</v>
      </c>
      <c r="L56" s="149">
        <f>IFERROR(INDEX(Raw!$H$6:$EZ$2076,MATCH($B56&amp;$D56&amp;$B$5,Raw!$A$6:$A$2076,0),MATCH(L$5,Raw!$H$5:$EZ$5,0)),"-")</f>
        <v>57048</v>
      </c>
      <c r="M56" s="149"/>
      <c r="N56" s="216">
        <f t="shared" si="6"/>
        <v>0.53197151304680812</v>
      </c>
      <c r="O56" s="216">
        <f t="shared" si="18"/>
        <v>5.4308630858646054E-2</v>
      </c>
      <c r="P56" s="216">
        <f t="shared" si="19"/>
        <v>0.33456908141646702</v>
      </c>
      <c r="Q56" s="216">
        <f t="shared" si="20"/>
        <v>7.9150774678078836E-2</v>
      </c>
      <c r="R56" s="149"/>
      <c r="S56" s="149">
        <f>IFERROR(INDEX(Raw!$H$6:$EZ$2076,MATCH($B56&amp;$D56&amp;$B$5,Raw!$A$6:$A$2076,0),MATCH(S$5,Raw!$H$5:$EZ$5,0)),"-")</f>
        <v>8268</v>
      </c>
      <c r="T56" s="149">
        <f>IFERROR(INDEX(Raw!$H$6:$EZ$2076,MATCH($B56&amp;$D56&amp;$B$5,Raw!$A$6:$A$2076,0),MATCH(T$5,Raw!$H$5:$EZ$5,0)),"-")</f>
        <v>29195</v>
      </c>
      <c r="U56" s="155">
        <f>IFERROR(INDEX(Raw!$H$6:$EZ$2076,MATCH($B56&amp;$D56&amp;$B$5,Raw!$A$6:$A$2076,0),MATCH(U$5,Raw!$H$5:$EZ$5,0)),"-")</f>
        <v>9742</v>
      </c>
      <c r="V56" s="156"/>
      <c r="W56" s="149"/>
      <c r="X56" s="149">
        <f>IFERROR(INDEX(Raw!$H$6:$EZ$2076,MATCH($B56&amp;$D56&amp;$B$5,Raw!$A$6:$A$2076,0),MATCH(X$5,Raw!$H$5:$EZ$5,0)),"-")</f>
        <v>3635</v>
      </c>
      <c r="Y56" s="149">
        <f>IFERROR(INDEX(Raw!$H$6:$EZ$2076,MATCH($B56&amp;$D56&amp;$B$5,Raw!$A$6:$A$2076,0),MATCH(Y$5,Raw!$H$5:$EZ$5,0)),"-")</f>
        <v>15950</v>
      </c>
      <c r="Z56" s="155">
        <f>IFERROR(INDEX(Raw!$H$6:$EZ$2076,MATCH($B56&amp;$D56&amp;$B$5,Raw!$A$6:$A$2076,0),MATCH(Z$5,Raw!$H$5:$EZ$5,0)),"-")</f>
        <v>17817</v>
      </c>
      <c r="AA56" s="155"/>
      <c r="AB56" s="155">
        <f>IFERROR(INDEX(Raw!$H$6:$EZ$2076,MATCH($B56&amp;$D56&amp;$B$5,Raw!$A$6:$A$2076,0),MATCH(AB$5,Raw!$H$5:$EZ$5,0)),"-")</f>
        <v>0</v>
      </c>
      <c r="AC56" s="149">
        <f>IFERROR(INDEX(Raw!$H$6:$EZ$2076,MATCH($B56&amp;$D56&amp;$B$5,Raw!$A$6:$A$2076,0),MATCH(AC$5,Raw!$H$5:$EZ$5,0)),"-")</f>
        <v>0</v>
      </c>
    </row>
    <row r="57" spans="1:29" s="38" customFormat="1" x14ac:dyDescent="0.25">
      <c r="A57" s="188">
        <f t="shared" si="14"/>
        <v>44166</v>
      </c>
      <c r="B57" s="145" t="s">
        <v>130</v>
      </c>
      <c r="C57" s="168" t="s">
        <v>139</v>
      </c>
      <c r="D57" s="95" t="s">
        <v>139</v>
      </c>
      <c r="E57" s="149">
        <f>IFERROR(INDEX(Raw!$H$6:$EZ$2076,MATCH($B57&amp;$D57&amp;$B$5,Raw!$A$6:$A$2076,0),MATCH(E$5,Raw!$H$5:$EZ$5,0)),"-")</f>
        <v>767582</v>
      </c>
      <c r="F57" s="149"/>
      <c r="G57" s="149">
        <f>IFERROR(INDEX(Raw!$H$6:$EZ$2076,MATCH($B57&amp;$D57&amp;$B$5,Raw!$A$6:$A$2076,0),MATCH(G$5,Raw!$H$5:$EZ$5,0)),"-")</f>
        <v>697812</v>
      </c>
      <c r="H57" s="149"/>
      <c r="I57" s="155">
        <f>IFERROR(INDEX(Raw!$H$6:$EZ$2076,MATCH($B57&amp;$D57&amp;$B$5,Raw!$A$6:$A$2076,0),MATCH(I$5,Raw!$H$5:$EZ$5,0)),"-")</f>
        <v>396970</v>
      </c>
      <c r="J57" s="149">
        <f>IFERROR(INDEX(Raw!$H$6:$EZ$2076,MATCH($B57&amp;$D57&amp;$B$5,Raw!$A$6:$A$2076,0),MATCH(J$5,Raw!$H$5:$EZ$5,0)),"-")</f>
        <v>38960</v>
      </c>
      <c r="K57" s="155">
        <f>IFERROR(INDEX(Raw!$H$6:$EZ$2076,MATCH($B57&amp;$D57&amp;$B$5,Raw!$A$6:$A$2076,0),MATCH(K$5,Raw!$H$5:$EZ$5,0)),"-")</f>
        <v>261882</v>
      </c>
      <c r="L57" s="149">
        <f>IFERROR(INDEX(Raw!$H$6:$EZ$2076,MATCH($B57&amp;$D57&amp;$B$5,Raw!$A$6:$A$2076,0),MATCH(L$5,Raw!$H$5:$EZ$5,0)),"-")</f>
        <v>69770</v>
      </c>
      <c r="M57" s="149"/>
      <c r="N57" s="216">
        <f t="shared" si="6"/>
        <v>0.51716950110867632</v>
      </c>
      <c r="O57" s="216">
        <f t="shared" si="18"/>
        <v>5.0756792108204725E-2</v>
      </c>
      <c r="P57" s="216">
        <f t="shared" si="19"/>
        <v>0.34117788066942684</v>
      </c>
      <c r="Q57" s="216">
        <f t="shared" si="20"/>
        <v>9.0895826113692083E-2</v>
      </c>
      <c r="R57" s="149"/>
      <c r="S57" s="149">
        <f>IFERROR(INDEX(Raw!$H$6:$EZ$2076,MATCH($B57&amp;$D57&amp;$B$5,Raw!$A$6:$A$2076,0),MATCH(S$5,Raw!$H$5:$EZ$5,0)),"-")</f>
        <v>8826</v>
      </c>
      <c r="T57" s="149">
        <f>IFERROR(INDEX(Raw!$H$6:$EZ$2076,MATCH($B57&amp;$D57&amp;$B$5,Raw!$A$6:$A$2076,0),MATCH(T$5,Raw!$H$5:$EZ$5,0)),"-")</f>
        <v>34738</v>
      </c>
      <c r="U57" s="155">
        <f>IFERROR(INDEX(Raw!$H$6:$EZ$2076,MATCH($B57&amp;$D57&amp;$B$5,Raw!$A$6:$A$2076,0),MATCH(U$5,Raw!$H$5:$EZ$5,0)),"-")</f>
        <v>10671</v>
      </c>
      <c r="V57" s="156"/>
      <c r="W57" s="149"/>
      <c r="X57" s="149">
        <f>IFERROR(INDEX(Raw!$H$6:$EZ$2076,MATCH($B57&amp;$D57&amp;$B$5,Raw!$A$6:$A$2076,0),MATCH(X$5,Raw!$H$5:$EZ$5,0)),"-")</f>
        <v>4721</v>
      </c>
      <c r="Y57" s="149">
        <f>IFERROR(INDEX(Raw!$H$6:$EZ$2076,MATCH($B57&amp;$D57&amp;$B$5,Raw!$A$6:$A$2076,0),MATCH(Y$5,Raw!$H$5:$EZ$5,0)),"-")</f>
        <v>21485</v>
      </c>
      <c r="Z57" s="155">
        <f>IFERROR(INDEX(Raw!$H$6:$EZ$2076,MATCH($B57&amp;$D57&amp;$B$5,Raw!$A$6:$A$2076,0),MATCH(Z$5,Raw!$H$5:$EZ$5,0)),"-")</f>
        <v>20492</v>
      </c>
      <c r="AA57" s="155"/>
      <c r="AB57" s="155">
        <f>IFERROR(INDEX(Raw!$H$6:$EZ$2076,MATCH($B57&amp;$D57&amp;$B$5,Raw!$A$6:$A$2076,0),MATCH(AB$5,Raw!$H$5:$EZ$5,0)),"-")</f>
        <v>0</v>
      </c>
      <c r="AC57" s="149">
        <f>IFERROR(INDEX(Raw!$H$6:$EZ$2076,MATCH($B57&amp;$D57&amp;$B$5,Raw!$A$6:$A$2076,0),MATCH(AC$5,Raw!$H$5:$EZ$5,0)),"-")</f>
        <v>0</v>
      </c>
    </row>
    <row r="58" spans="1:29" s="38" customFormat="1" ht="17.5" x14ac:dyDescent="0.35">
      <c r="A58" s="188">
        <f t="shared" si="14"/>
        <v>44197</v>
      </c>
      <c r="B58" s="145" t="s">
        <v>130</v>
      </c>
      <c r="C58" s="38" t="s">
        <v>140</v>
      </c>
      <c r="D58" s="99" t="s">
        <v>140</v>
      </c>
      <c r="E58" s="149">
        <f>IFERROR(INDEX(Raw!$H$6:$EZ$2076,MATCH($B58&amp;$D58&amp;$B$5,Raw!$A$6:$A$2076,0),MATCH(E$5,Raw!$H$5:$EZ$5,0)),"-")</f>
        <v>783642</v>
      </c>
      <c r="F58" s="149"/>
      <c r="G58" s="149">
        <f>IFERROR(INDEX(Raw!$H$6:$EZ$2076,MATCH($B58&amp;$D58&amp;$B$5,Raw!$A$6:$A$2076,0),MATCH(G$5,Raw!$H$5:$EZ$5,0)),"-")</f>
        <v>706048</v>
      </c>
      <c r="H58" s="149"/>
      <c r="I58" s="155">
        <f>IFERROR(INDEX(Raw!$H$6:$EZ$2076,MATCH($B58&amp;$D58&amp;$B$5,Raw!$A$6:$A$2076,0),MATCH(I$5,Raw!$H$5:$EZ$5,0)),"-")</f>
        <v>388746</v>
      </c>
      <c r="J58" s="149">
        <f>IFERROR(INDEX(Raw!$H$6:$EZ$2076,MATCH($B58&amp;$D58&amp;$B$5,Raw!$A$6:$A$2076,0),MATCH(J$5,Raw!$H$5:$EZ$5,0)),"-")</f>
        <v>38103</v>
      </c>
      <c r="K58" s="155">
        <f>IFERROR(INDEX(Raw!$H$6:$EZ$2076,MATCH($B58&amp;$D58&amp;$B$5,Raw!$A$6:$A$2076,0),MATCH(K$5,Raw!$H$5:$EZ$5,0)),"-")</f>
        <v>279199</v>
      </c>
      <c r="L58" s="149">
        <f>IFERROR(INDEX(Raw!$H$6:$EZ$2076,MATCH($B58&amp;$D58&amp;$B$5,Raw!$A$6:$A$2076,0),MATCH(L$5,Raw!$H$5:$EZ$5,0)),"-")</f>
        <v>77594</v>
      </c>
      <c r="M58" s="149"/>
      <c r="N58" s="216">
        <f t="shared" si="6"/>
        <v>0.49607601430244935</v>
      </c>
      <c r="O58" s="216">
        <f t="shared" si="18"/>
        <v>4.8622968141064413E-2</v>
      </c>
      <c r="P58" s="216">
        <f t="shared" si="19"/>
        <v>0.35628386431559311</v>
      </c>
      <c r="Q58" s="216">
        <f t="shared" si="20"/>
        <v>9.9017153240893163E-2</v>
      </c>
      <c r="R58" s="149"/>
      <c r="S58" s="149">
        <f>IFERROR(INDEX(Raw!$H$6:$EZ$2076,MATCH($B58&amp;$D58&amp;$B$5,Raw!$A$6:$A$2076,0),MATCH(S$5,Raw!$H$5:$EZ$5,0)),"-")</f>
        <v>9181</v>
      </c>
      <c r="T58" s="149">
        <f>IFERROR(INDEX(Raw!$H$6:$EZ$2076,MATCH($B58&amp;$D58&amp;$B$5,Raw!$A$6:$A$2076,0),MATCH(T$5,Raw!$H$5:$EZ$5,0)),"-")</f>
        <v>37711</v>
      </c>
      <c r="U58" s="155">
        <f>IFERROR(INDEX(Raw!$H$6:$EZ$2076,MATCH($B58&amp;$D58&amp;$B$5,Raw!$A$6:$A$2076,0),MATCH(U$5,Raw!$H$5:$EZ$5,0)),"-")</f>
        <v>12360</v>
      </c>
      <c r="V58" s="156"/>
      <c r="W58" s="149"/>
      <c r="X58" s="149">
        <f>IFERROR(INDEX(Raw!$H$6:$EZ$2076,MATCH($B58&amp;$D58&amp;$B$5,Raw!$A$6:$A$2076,0),MATCH(X$5,Raw!$H$5:$EZ$5,0)),"-")</f>
        <v>5335</v>
      </c>
      <c r="Y58" s="149">
        <f>IFERROR(INDEX(Raw!$H$6:$EZ$2076,MATCH($B58&amp;$D58&amp;$B$5,Raw!$A$6:$A$2076,0),MATCH(Y$5,Raw!$H$5:$EZ$5,0)),"-")</f>
        <v>25367</v>
      </c>
      <c r="Z58" s="155">
        <f>IFERROR(INDEX(Raw!$H$6:$EZ$2076,MATCH($B58&amp;$D58&amp;$B$5,Raw!$A$6:$A$2076,0),MATCH(Z$5,Raw!$H$5:$EZ$5,0)),"-")</f>
        <v>22537</v>
      </c>
      <c r="AA58" s="155"/>
      <c r="AB58" s="155">
        <f>IFERROR(INDEX(Raw!$H$6:$EZ$2076,MATCH($B58&amp;$D58&amp;$B$5,Raw!$A$6:$A$2076,0),MATCH(AB$5,Raw!$H$5:$EZ$5,0)),"-")</f>
        <v>0</v>
      </c>
      <c r="AC58" s="149">
        <f>IFERROR(INDEX(Raw!$H$6:$EZ$2076,MATCH($B58&amp;$D58&amp;$B$5,Raw!$A$6:$A$2076,0),MATCH(AC$5,Raw!$H$5:$EZ$5,0)),"-")</f>
        <v>0</v>
      </c>
    </row>
    <row r="59" spans="1:29" s="38" customFormat="1" x14ac:dyDescent="0.25">
      <c r="A59" s="188">
        <f t="shared" si="14"/>
        <v>44228</v>
      </c>
      <c r="B59" s="145" t="s">
        <v>130</v>
      </c>
      <c r="C59" s="38" t="s">
        <v>141</v>
      </c>
      <c r="D59" s="2" t="s">
        <v>141</v>
      </c>
      <c r="E59" s="149">
        <f>IFERROR(INDEX(Raw!$H$6:$EZ$2076,MATCH($B59&amp;$D59&amp;$B$5,Raw!$A$6:$A$2076,0),MATCH(E$5,Raw!$H$5:$EZ$5,0)),"-")</f>
        <v>668712</v>
      </c>
      <c r="F59" s="149"/>
      <c r="G59" s="149">
        <f>IFERROR(INDEX(Raw!$H$6:$EZ$2076,MATCH($B59&amp;$D59&amp;$B$5,Raw!$A$6:$A$2076,0),MATCH(G$5,Raw!$H$5:$EZ$5,0)),"-")</f>
        <v>612791</v>
      </c>
      <c r="H59" s="149"/>
      <c r="I59" s="155">
        <f>IFERROR(INDEX(Raw!$H$6:$EZ$2076,MATCH($B59&amp;$D59&amp;$B$5,Raw!$A$6:$A$2076,0),MATCH(I$5,Raw!$H$5:$EZ$5,0)),"-")</f>
        <v>350268</v>
      </c>
      <c r="J59" s="149">
        <f>IFERROR(INDEX(Raw!$H$6:$EZ$2076,MATCH($B59&amp;$D59&amp;$B$5,Raw!$A$6:$A$2076,0),MATCH(J$5,Raw!$H$5:$EZ$5,0)),"-")</f>
        <v>37436</v>
      </c>
      <c r="K59" s="155">
        <f>IFERROR(INDEX(Raw!$H$6:$EZ$2076,MATCH($B59&amp;$D59&amp;$B$5,Raw!$A$6:$A$2076,0),MATCH(K$5,Raw!$H$5:$EZ$5,0)),"-")</f>
        <v>225087</v>
      </c>
      <c r="L59" s="149">
        <f>IFERROR(INDEX(Raw!$H$6:$EZ$2076,MATCH($B59&amp;$D59&amp;$B$5,Raw!$A$6:$A$2076,0),MATCH(L$5,Raw!$H$5:$EZ$5,0)),"-")</f>
        <v>55921</v>
      </c>
      <c r="M59" s="149"/>
      <c r="N59" s="216">
        <f t="shared" si="6"/>
        <v>0.52379499694935938</v>
      </c>
      <c r="O59" s="216">
        <f t="shared" si="18"/>
        <v>5.5982246467836679E-2</v>
      </c>
      <c r="P59" s="216">
        <f t="shared" si="19"/>
        <v>0.33659781789469906</v>
      </c>
      <c r="Q59" s="216">
        <f t="shared" si="20"/>
        <v>8.3624938688104888E-2</v>
      </c>
      <c r="R59" s="149"/>
      <c r="S59" s="149">
        <f>IFERROR(INDEX(Raw!$H$6:$EZ$2076,MATCH($B59&amp;$D59&amp;$B$5,Raw!$A$6:$A$2076,0),MATCH(S$5,Raw!$H$5:$EZ$5,0)),"-")</f>
        <v>7378</v>
      </c>
      <c r="T59" s="149">
        <f>IFERROR(INDEX(Raw!$H$6:$EZ$2076,MATCH($B59&amp;$D59&amp;$B$5,Raw!$A$6:$A$2076,0),MATCH(T$5,Raw!$H$5:$EZ$5,0)),"-")</f>
        <v>29256</v>
      </c>
      <c r="U59" s="155">
        <f>IFERROR(INDEX(Raw!$H$6:$EZ$2076,MATCH($B59&amp;$D59&amp;$B$5,Raw!$A$6:$A$2076,0),MATCH(U$5,Raw!$H$5:$EZ$5,0)),"-")</f>
        <v>10730</v>
      </c>
      <c r="V59" s="156"/>
      <c r="W59" s="149"/>
      <c r="X59" s="149">
        <f>IFERROR(INDEX(Raw!$H$6:$EZ$2076,MATCH($B59&amp;$D59&amp;$B$5,Raw!$A$6:$A$2076,0),MATCH(X$5,Raw!$H$5:$EZ$5,0)),"-")</f>
        <v>3395</v>
      </c>
      <c r="Y59" s="149">
        <f>IFERROR(INDEX(Raw!$H$6:$EZ$2076,MATCH($B59&amp;$D59&amp;$B$5,Raw!$A$6:$A$2076,0),MATCH(Y$5,Raw!$H$5:$EZ$5,0)),"-")</f>
        <v>15892</v>
      </c>
      <c r="Z59" s="155">
        <f>IFERROR(INDEX(Raw!$H$6:$EZ$2076,MATCH($B59&amp;$D59&amp;$B$5,Raw!$A$6:$A$2076,0),MATCH(Z$5,Raw!$H$5:$EZ$5,0)),"-")</f>
        <v>17165</v>
      </c>
      <c r="AA59" s="155"/>
      <c r="AB59" s="155">
        <f>IFERROR(INDEX(Raw!$H$6:$EZ$2076,MATCH($B59&amp;$D59&amp;$B$5,Raw!$A$6:$A$2076,0),MATCH(AB$5,Raw!$H$5:$EZ$5,0)),"-")</f>
        <v>0</v>
      </c>
      <c r="AC59" s="149">
        <f>IFERROR(INDEX(Raw!$H$6:$EZ$2076,MATCH($B59&amp;$D59&amp;$B$5,Raw!$A$6:$A$2076,0),MATCH(AC$5,Raw!$H$5:$EZ$5,0)),"-")</f>
        <v>0</v>
      </c>
    </row>
    <row r="60" spans="1:29" s="38" customFormat="1" collapsed="1" x14ac:dyDescent="0.25">
      <c r="A60" s="188">
        <f t="shared" si="14"/>
        <v>44256</v>
      </c>
      <c r="B60" s="145" t="str">
        <f>IF($D60="April",LEFT($B59,4)+1&amp;"-"&amp;RIGHT($B59,2)+1,$B59)</f>
        <v>2020-21</v>
      </c>
      <c r="C60" s="38" t="s">
        <v>142</v>
      </c>
      <c r="D60" s="95" t="s">
        <v>142</v>
      </c>
      <c r="E60" s="149">
        <f>IFERROR(INDEX(Raw!$H$6:$EZ$2076,MATCH($B60&amp;$D60&amp;$B$5,Raw!$A$6:$A$2076,0),MATCH(E$5,Raw!$H$5:$EZ$5,0)),"-")</f>
        <v>745065</v>
      </c>
      <c r="F60" s="149"/>
      <c r="G60" s="149">
        <f>IFERROR(INDEX(Raw!$H$6:$EZ$2076,MATCH($B60&amp;$D60&amp;$B$5,Raw!$A$6:$A$2076,0),MATCH(G$5,Raw!$H$5:$EZ$5,0)),"-")</f>
        <v>683173</v>
      </c>
      <c r="H60" s="149"/>
      <c r="I60" s="155">
        <f>IFERROR(INDEX(Raw!$H$6:$EZ$2076,MATCH($B60&amp;$D60&amp;$B$5,Raw!$A$6:$A$2076,0),MATCH(I$5,Raw!$H$5:$EZ$5,0)),"-")</f>
        <v>401190</v>
      </c>
      <c r="J60" s="149">
        <f>IFERROR(INDEX(Raw!$H$6:$EZ$2076,MATCH($B60&amp;$D60&amp;$B$5,Raw!$A$6:$A$2076,0),MATCH(J$5,Raw!$H$5:$EZ$5,0)),"-")</f>
        <v>43266</v>
      </c>
      <c r="K60" s="155">
        <f>IFERROR(INDEX(Raw!$H$6:$EZ$2076,MATCH($B60&amp;$D60&amp;$B$5,Raw!$A$6:$A$2076,0),MATCH(K$5,Raw!$H$5:$EZ$5,0)),"-")</f>
        <v>238717</v>
      </c>
      <c r="L60" s="149">
        <f>IFERROR(INDEX(Raw!$H$6:$EZ$2076,MATCH($B60&amp;$D60&amp;$B$5,Raw!$A$6:$A$2076,0),MATCH(L$5,Raw!$H$5:$EZ$5,0)),"-")</f>
        <v>61892</v>
      </c>
      <c r="M60" s="149"/>
      <c r="N60" s="216">
        <f t="shared" si="6"/>
        <v>0.5384630871132049</v>
      </c>
      <c r="O60" s="216">
        <f t="shared" si="18"/>
        <v>5.8070101266332469E-2</v>
      </c>
      <c r="P60" s="216">
        <f t="shared" si="19"/>
        <v>0.32039754920711616</v>
      </c>
      <c r="Q60" s="216">
        <f t="shared" si="20"/>
        <v>8.3069262413346487E-2</v>
      </c>
      <c r="R60" s="149"/>
      <c r="S60" s="149">
        <f>IFERROR(INDEX(Raw!$H$6:$EZ$2076,MATCH($B60&amp;$D60&amp;$B$5,Raw!$A$6:$A$2076,0),MATCH(S$5,Raw!$H$5:$EZ$5,0)),"-")</f>
        <v>7773</v>
      </c>
      <c r="T60" s="149">
        <f>IFERROR(INDEX(Raw!$H$6:$EZ$2076,MATCH($B60&amp;$D60&amp;$B$5,Raw!$A$6:$A$2076,0),MATCH(T$5,Raw!$H$5:$EZ$5,0)),"-")</f>
        <v>34482</v>
      </c>
      <c r="U60" s="155">
        <f>IFERROR(INDEX(Raw!$H$6:$EZ$2076,MATCH($B60&amp;$D60&amp;$B$5,Raw!$A$6:$A$2076,0),MATCH(U$5,Raw!$H$5:$EZ$5,0)),"-")</f>
        <v>11864</v>
      </c>
      <c r="V60" s="156"/>
      <c r="W60" s="149"/>
      <c r="X60" s="149">
        <f>IFERROR(INDEX(Raw!$H$6:$EZ$2076,MATCH($B60&amp;$D60&amp;$B$5,Raw!$A$6:$A$2076,0),MATCH(X$5,Raw!$H$5:$EZ$5,0)),"-")</f>
        <v>3294</v>
      </c>
      <c r="Y60" s="149">
        <f>IFERROR(INDEX(Raw!$H$6:$EZ$2076,MATCH($B60&amp;$D60&amp;$B$5,Raw!$A$6:$A$2076,0),MATCH(Y$5,Raw!$H$5:$EZ$5,0)),"-")</f>
        <v>16343</v>
      </c>
      <c r="Z60" s="155">
        <f>IFERROR(INDEX(Raw!$H$6:$EZ$2076,MATCH($B60&amp;$D60&amp;$B$5,Raw!$A$6:$A$2076,0),MATCH(Z$5,Raw!$H$5:$EZ$5,0)),"-")</f>
        <v>17604</v>
      </c>
      <c r="AA60" s="155"/>
      <c r="AB60" s="155">
        <f>IFERROR(INDEX(Raw!$H$6:$EZ$2076,MATCH($B60&amp;$D60&amp;$B$5,Raw!$A$6:$A$2076,0),MATCH(AB$5,Raw!$H$5:$EZ$5,0)),"-")</f>
        <v>0</v>
      </c>
      <c r="AC60" s="149">
        <f>IFERROR(INDEX(Raw!$H$6:$EZ$2076,MATCH($B60&amp;$D60&amp;$B$5,Raw!$A$6:$A$2076,0),MATCH(AC$5,Raw!$H$5:$EZ$5,0)),"-")</f>
        <v>0</v>
      </c>
    </row>
    <row r="61" spans="1:29" s="38" customFormat="1" ht="17.5" x14ac:dyDescent="0.35">
      <c r="A61" s="188">
        <f t="shared" si="14"/>
        <v>44287</v>
      </c>
      <c r="B61" s="146" t="s">
        <v>131</v>
      </c>
      <c r="C61" s="98" t="s">
        <v>143</v>
      </c>
      <c r="D61" s="99" t="s">
        <v>143</v>
      </c>
      <c r="E61" s="148">
        <f>IFERROR(INDEX(Raw!$H$6:$EZ$2076,MATCH($B61&amp;$D61&amp;$B$5,Raw!$A$6:$A$2076,0),MATCH(E$5,Raw!$H$5:$EZ$5,0)),"-")</f>
        <v>744041</v>
      </c>
      <c r="F61" s="149"/>
      <c r="G61" s="148">
        <f>IFERROR(INDEX(Raw!$H$6:$EZ$2076,MATCH($B61&amp;$D61&amp;$B$5,Raw!$A$6:$A$2076,0),MATCH(G$5,Raw!$H$5:$EZ$5,0)),"-")</f>
        <v>680112</v>
      </c>
      <c r="H61" s="149"/>
      <c r="I61" s="153">
        <f>IFERROR(INDEX(Raw!$H$6:$EZ$2076,MATCH($B61&amp;$D61&amp;$B$5,Raw!$A$6:$A$2076,0),MATCH(I$5,Raw!$H$5:$EZ$5,0)),"-")</f>
        <v>402027</v>
      </c>
      <c r="J61" s="148">
        <f>IFERROR(INDEX(Raw!$H$6:$EZ$2076,MATCH($B61&amp;$D61&amp;$B$5,Raw!$A$6:$A$2076,0),MATCH(J$5,Raw!$H$5:$EZ$5,0)),"-")</f>
        <v>42741</v>
      </c>
      <c r="K61" s="153">
        <f>IFERROR(INDEX(Raw!$H$6:$EZ$2076,MATCH($B61&amp;$D61&amp;$B$5,Raw!$A$6:$A$2076,0),MATCH(K$5,Raw!$H$5:$EZ$5,0)),"-")</f>
        <v>235344</v>
      </c>
      <c r="L61" s="148">
        <f>IFERROR(INDEX(Raw!$H$6:$EZ$2076,MATCH($B61&amp;$D61&amp;$B$5,Raw!$A$6:$A$2076,0),MATCH(L$5,Raw!$H$5:$EZ$5,0)),"-")</f>
        <v>63929</v>
      </c>
      <c r="M61" s="149"/>
      <c r="N61" s="215">
        <f t="shared" si="6"/>
        <v>0.54032909476762703</v>
      </c>
      <c r="O61" s="215">
        <f t="shared" si="18"/>
        <v>5.7444415025516067E-2</v>
      </c>
      <c r="P61" s="215">
        <f t="shared" si="19"/>
        <v>0.31630514985061309</v>
      </c>
      <c r="Q61" s="215">
        <f t="shared" si="20"/>
        <v>8.5921340356243811E-2</v>
      </c>
      <c r="R61" s="149"/>
      <c r="S61" s="148">
        <f>IFERROR(INDEX(Raw!$H$6:$EZ$2076,MATCH($B61&amp;$D61&amp;$B$5,Raw!$A$6:$A$2076,0),MATCH(S$5,Raw!$H$5:$EZ$5,0)),"-")</f>
        <v>8242</v>
      </c>
      <c r="T61" s="148">
        <f>IFERROR(INDEX(Raw!$H$6:$EZ$2076,MATCH($B61&amp;$D61&amp;$B$5,Raw!$A$6:$A$2076,0),MATCH(T$5,Raw!$H$5:$EZ$5,0)),"-")</f>
        <v>34942</v>
      </c>
      <c r="U61" s="153">
        <f>IFERROR(INDEX(Raw!$H$6:$EZ$2076,MATCH($B61&amp;$D61&amp;$B$5,Raw!$A$6:$A$2076,0),MATCH(U$5,Raw!$H$5:$EZ$5,0)),"-")</f>
        <v>11653</v>
      </c>
      <c r="V61" s="154"/>
      <c r="W61" s="149"/>
      <c r="X61" s="148">
        <f>IFERROR(INDEX(Raw!$H$6:$EZ$2076,MATCH($B61&amp;$D61&amp;$B$5,Raw!$A$6:$A$2076,0),MATCH(X$5,Raw!$H$5:$EZ$5,0)),"-")</f>
        <v>3554</v>
      </c>
      <c r="Y61" s="148">
        <f>IFERROR(INDEX(Raw!$H$6:$EZ$2076,MATCH($B61&amp;$D61&amp;$B$5,Raw!$A$6:$A$2076,0),MATCH(Y$5,Raw!$H$5:$EZ$5,0)),"-")</f>
        <v>17191</v>
      </c>
      <c r="Z61" s="153">
        <f>IFERROR(INDEX(Raw!$H$6:$EZ$2076,MATCH($B61&amp;$D61&amp;$B$5,Raw!$A$6:$A$2076,0),MATCH(Z$5,Raw!$H$5:$EZ$5,0)),"-")</f>
        <v>16618</v>
      </c>
      <c r="AA61" s="155"/>
      <c r="AB61" s="153">
        <f>IFERROR(INDEX(Raw!$H$6:$EZ$2076,MATCH($B61&amp;$D61&amp;$B$5,Raw!$A$6:$A$2076,0),MATCH(AB$5,Raw!$H$5:$EZ$5,0)),"-")</f>
        <v>0</v>
      </c>
      <c r="AC61" s="148">
        <f>IFERROR(INDEX(Raw!$H$6:$EZ$2076,MATCH($B61&amp;$D61&amp;$B$5,Raw!$A$6:$A$2076,0),MATCH(AC$5,Raw!$H$5:$EZ$5,0)),"-")</f>
        <v>0</v>
      </c>
    </row>
    <row r="62" spans="1:29" s="38" customFormat="1" x14ac:dyDescent="0.25">
      <c r="A62" s="188">
        <f t="shared" si="14"/>
        <v>44317</v>
      </c>
      <c r="B62" s="145" t="s">
        <v>131</v>
      </c>
      <c r="C62" s="181" t="s">
        <v>144</v>
      </c>
      <c r="D62" s="2" t="s">
        <v>144</v>
      </c>
      <c r="E62" s="149">
        <f>IFERROR(INDEX(Raw!$H$6:$EZ$2076,MATCH($B62&amp;$D62&amp;$B$5,Raw!$A$6:$A$2076,0),MATCH(E$5,Raw!$H$5:$EZ$5,0)),"-")</f>
        <v>800221</v>
      </c>
      <c r="F62" s="149"/>
      <c r="G62" s="149">
        <f>IFERROR(INDEX(Raw!$H$6:$EZ$2076,MATCH($B62&amp;$D62&amp;$B$5,Raw!$A$6:$A$2076,0),MATCH(G$5,Raw!$H$5:$EZ$5,0)),"-")</f>
        <v>726551</v>
      </c>
      <c r="H62" s="149"/>
      <c r="I62" s="155">
        <f>IFERROR(INDEX(Raw!$H$6:$EZ$2076,MATCH($B62&amp;$D62&amp;$B$5,Raw!$A$6:$A$2076,0),MATCH(I$5,Raw!$H$5:$EZ$5,0)),"-")</f>
        <v>430617</v>
      </c>
      <c r="J62" s="149">
        <f>IFERROR(INDEX(Raw!$H$6:$EZ$2076,MATCH($B62&amp;$D62&amp;$B$5,Raw!$A$6:$A$2076,0),MATCH(J$5,Raw!$H$5:$EZ$5,0)),"-")</f>
        <v>44987</v>
      </c>
      <c r="K62" s="155">
        <f>IFERROR(INDEX(Raw!$H$6:$EZ$2076,MATCH($B62&amp;$D62&amp;$B$5,Raw!$A$6:$A$2076,0),MATCH(K$5,Raw!$H$5:$EZ$5,0)),"-")</f>
        <v>250947</v>
      </c>
      <c r="L62" s="149">
        <f>IFERROR(INDEX(Raw!$H$6:$EZ$2076,MATCH($B62&amp;$D62&amp;$B$5,Raw!$A$6:$A$2076,0),MATCH(L$5,Raw!$H$5:$EZ$5,0)),"-")</f>
        <v>73670</v>
      </c>
      <c r="M62" s="149"/>
      <c r="N62" s="216">
        <f t="shared" si="6"/>
        <v>0.53812259363350878</v>
      </c>
      <c r="O62" s="216">
        <f t="shared" si="18"/>
        <v>5.6218219716803235E-2</v>
      </c>
      <c r="P62" s="216">
        <f t="shared" si="19"/>
        <v>0.31359711879593261</v>
      </c>
      <c r="Q62" s="216">
        <f t="shared" si="20"/>
        <v>9.2062067853755397E-2</v>
      </c>
      <c r="R62" s="149"/>
      <c r="S62" s="149">
        <f>IFERROR(INDEX(Raw!$H$6:$EZ$2076,MATCH($B62&amp;$D62&amp;$B$5,Raw!$A$6:$A$2076,0),MATCH(S$5,Raw!$H$5:$EZ$5,0)),"-")</f>
        <v>9636</v>
      </c>
      <c r="T62" s="149">
        <f>IFERROR(INDEX(Raw!$H$6:$EZ$2076,MATCH($B62&amp;$D62&amp;$B$5,Raw!$A$6:$A$2076,0),MATCH(T$5,Raw!$H$5:$EZ$5,0)),"-")</f>
        <v>40286</v>
      </c>
      <c r="U62" s="155">
        <f>IFERROR(INDEX(Raw!$H$6:$EZ$2076,MATCH($B62&amp;$D62&amp;$B$5,Raw!$A$6:$A$2076,0),MATCH(U$5,Raw!$H$5:$EZ$5,0)),"-")</f>
        <v>11511</v>
      </c>
      <c r="V62" s="156"/>
      <c r="W62" s="149"/>
      <c r="X62" s="149">
        <f>IFERROR(INDEX(Raw!$H$6:$EZ$2076,MATCH($B62&amp;$D62&amp;$B$5,Raw!$A$6:$A$2076,0),MATCH(X$5,Raw!$H$5:$EZ$5,0)),"-")</f>
        <v>4515</v>
      </c>
      <c r="Y62" s="149">
        <f>IFERROR(INDEX(Raw!$H$6:$EZ$2076,MATCH($B62&amp;$D62&amp;$B$5,Raw!$A$6:$A$2076,0),MATCH(Y$5,Raw!$H$5:$EZ$5,0)),"-")</f>
        <v>19233</v>
      </c>
      <c r="Z62" s="155">
        <f>IFERROR(INDEX(Raw!$H$6:$EZ$2076,MATCH($B62&amp;$D62&amp;$B$5,Raw!$A$6:$A$2076,0),MATCH(Z$5,Raw!$H$5:$EZ$5,0)),"-")</f>
        <v>17763</v>
      </c>
      <c r="AA62" s="155"/>
      <c r="AB62" s="155">
        <f>IFERROR(INDEX(Raw!$H$6:$EZ$2076,MATCH($B62&amp;$D62&amp;$B$5,Raw!$A$6:$A$2076,0),MATCH(AB$5,Raw!$H$5:$EZ$5,0)),"-")</f>
        <v>0</v>
      </c>
      <c r="AC62" s="149">
        <f>IFERROR(INDEX(Raw!$H$6:$EZ$2076,MATCH($B62&amp;$D62&amp;$B$5,Raw!$A$6:$A$2076,0),MATCH(AC$5,Raw!$H$5:$EZ$5,0)),"-")</f>
        <v>0</v>
      </c>
    </row>
    <row r="63" spans="1:29" s="38" customFormat="1" x14ac:dyDescent="0.25">
      <c r="A63" s="188">
        <f t="shared" si="14"/>
        <v>44348</v>
      </c>
      <c r="B63" s="145" t="s">
        <v>131</v>
      </c>
      <c r="C63" s="137" t="s">
        <v>145</v>
      </c>
      <c r="D63" s="95" t="s">
        <v>145</v>
      </c>
      <c r="E63" s="149">
        <f>IFERROR(INDEX(Raw!$H$6:$EZ$2076,MATCH($B63&amp;$D63&amp;$B$5,Raw!$A$6:$A$2076,0),MATCH(E$5,Raw!$H$5:$EZ$5,0)),"-")</f>
        <v>783256</v>
      </c>
      <c r="F63" s="149"/>
      <c r="G63" s="149">
        <f>IFERROR(INDEX(Raw!$H$6:$EZ$2076,MATCH($B63&amp;$D63&amp;$B$5,Raw!$A$6:$A$2076,0),MATCH(G$5,Raw!$H$5:$EZ$5,0)),"-")</f>
        <v>702627</v>
      </c>
      <c r="H63" s="149"/>
      <c r="I63" s="155">
        <f>IFERROR(INDEX(Raw!$H$6:$EZ$2076,MATCH($B63&amp;$D63&amp;$B$5,Raw!$A$6:$A$2076,0),MATCH(I$5,Raw!$H$5:$EZ$5,0)),"-")</f>
        <v>411314</v>
      </c>
      <c r="J63" s="149">
        <f>IFERROR(INDEX(Raw!$H$6:$EZ$2076,MATCH($B63&amp;$D63&amp;$B$5,Raw!$A$6:$A$2076,0),MATCH(J$5,Raw!$H$5:$EZ$5,0)),"-")</f>
        <v>43140</v>
      </c>
      <c r="K63" s="155">
        <f>IFERROR(INDEX(Raw!$H$6:$EZ$2076,MATCH($B63&amp;$D63&amp;$B$5,Raw!$A$6:$A$2076,0),MATCH(K$5,Raw!$H$5:$EZ$5,0)),"-")</f>
        <v>248173</v>
      </c>
      <c r="L63" s="149">
        <f>IFERROR(INDEX(Raw!$H$6:$EZ$2076,MATCH($B63&amp;$D63&amp;$B$5,Raw!$A$6:$A$2076,0),MATCH(L$5,Raw!$H$5:$EZ$5,0)),"-")</f>
        <v>80629</v>
      </c>
      <c r="M63" s="149"/>
      <c r="N63" s="216">
        <f t="shared" si="6"/>
        <v>0.52513354509892041</v>
      </c>
      <c r="O63" s="216">
        <f t="shared" si="18"/>
        <v>5.5077777891264161E-2</v>
      </c>
      <c r="P63" s="216">
        <f t="shared" si="19"/>
        <v>0.31684787604563514</v>
      </c>
      <c r="Q63" s="216">
        <f t="shared" si="20"/>
        <v>0.10294080096418029</v>
      </c>
      <c r="R63" s="149"/>
      <c r="S63" s="149">
        <f>IFERROR(INDEX(Raw!$H$6:$EZ$2076,MATCH($B63&amp;$D63&amp;$B$5,Raw!$A$6:$A$2076,0),MATCH(S$5,Raw!$H$5:$EZ$5,0)),"-")</f>
        <v>10659</v>
      </c>
      <c r="T63" s="149">
        <f>IFERROR(INDEX(Raw!$H$6:$EZ$2076,MATCH($B63&amp;$D63&amp;$B$5,Raw!$A$6:$A$2076,0),MATCH(T$5,Raw!$H$5:$EZ$5,0)),"-")</f>
        <v>45417</v>
      </c>
      <c r="U63" s="155">
        <f>IFERROR(INDEX(Raw!$H$6:$EZ$2076,MATCH($B63&amp;$D63&amp;$B$5,Raw!$A$6:$A$2076,0),MATCH(U$5,Raw!$H$5:$EZ$5,0)),"-")</f>
        <v>10633</v>
      </c>
      <c r="V63" s="156"/>
      <c r="W63" s="149"/>
      <c r="X63" s="149">
        <f>IFERROR(INDEX(Raw!$H$6:$EZ$2076,MATCH($B63&amp;$D63&amp;$B$5,Raw!$A$6:$A$2076,0),MATCH(X$5,Raw!$H$5:$EZ$5,0)),"-")</f>
        <v>4605</v>
      </c>
      <c r="Y63" s="149">
        <f>IFERROR(INDEX(Raw!$H$6:$EZ$2076,MATCH($B63&amp;$D63&amp;$B$5,Raw!$A$6:$A$2076,0),MATCH(Y$5,Raw!$H$5:$EZ$5,0)),"-")</f>
        <v>19948</v>
      </c>
      <c r="Z63" s="155">
        <f>IFERROR(INDEX(Raw!$H$6:$EZ$2076,MATCH($B63&amp;$D63&amp;$B$5,Raw!$A$6:$A$2076,0),MATCH(Z$5,Raw!$H$5:$EZ$5,0)),"-")</f>
        <v>17507</v>
      </c>
      <c r="AA63" s="155"/>
      <c r="AB63" s="155">
        <f>IFERROR(INDEX(Raw!$H$6:$EZ$2076,MATCH($B63&amp;$D63&amp;$B$5,Raw!$A$6:$A$2076,0),MATCH(AB$5,Raw!$H$5:$EZ$5,0)),"-")</f>
        <v>0</v>
      </c>
      <c r="AC63" s="149">
        <f>IFERROR(INDEX(Raw!$H$6:$EZ$2076,MATCH($B63&amp;$D63&amp;$B$5,Raw!$A$6:$A$2076,0),MATCH(AC$5,Raw!$H$5:$EZ$5,0)),"-")</f>
        <v>0</v>
      </c>
    </row>
    <row r="64" spans="1:29" s="38" customFormat="1" ht="17.5" x14ac:dyDescent="0.35">
      <c r="A64" s="188">
        <f t="shared" si="14"/>
        <v>44378</v>
      </c>
      <c r="B64" s="145" t="s">
        <v>131</v>
      </c>
      <c r="C64" s="181" t="s">
        <v>146</v>
      </c>
      <c r="D64" s="99" t="s">
        <v>146</v>
      </c>
      <c r="E64" s="149">
        <f>IFERROR(INDEX(Raw!$H$6:$EZ$2076,MATCH($B64&amp;$D64&amp;$B$5,Raw!$A$6:$A$2076,0),MATCH(E$5,Raw!$H$5:$EZ$5,0)),"-")</f>
        <v>793574</v>
      </c>
      <c r="F64" s="149"/>
      <c r="G64" s="149">
        <f>IFERROR(INDEX(Raw!$H$6:$EZ$2076,MATCH($B64&amp;$D64&amp;$B$5,Raw!$A$6:$A$2076,0),MATCH(G$5,Raw!$H$5:$EZ$5,0)),"-")</f>
        <v>702408</v>
      </c>
      <c r="H64" s="149"/>
      <c r="I64" s="155">
        <f>IFERROR(INDEX(Raw!$H$6:$EZ$2076,MATCH($B64&amp;$D64&amp;$B$5,Raw!$A$6:$A$2076,0),MATCH(I$5,Raw!$H$5:$EZ$5,0)),"-")</f>
        <v>404397</v>
      </c>
      <c r="J64" s="149">
        <f>IFERROR(INDEX(Raw!$H$6:$EZ$2076,MATCH($B64&amp;$D64&amp;$B$5,Raw!$A$6:$A$2076,0),MATCH(J$5,Raw!$H$5:$EZ$5,0)),"-")</f>
        <v>40768</v>
      </c>
      <c r="K64" s="155">
        <f>IFERROR(INDEX(Raw!$H$6:$EZ$2076,MATCH($B64&amp;$D64&amp;$B$5,Raw!$A$6:$A$2076,0),MATCH(K$5,Raw!$H$5:$EZ$5,0)),"-")</f>
        <v>257243</v>
      </c>
      <c r="L64" s="149">
        <f>IFERROR(INDEX(Raw!$H$6:$EZ$2076,MATCH($B64&amp;$D64&amp;$B$5,Raw!$A$6:$A$2076,0),MATCH(L$5,Raw!$H$5:$EZ$5,0)),"-")</f>
        <v>91166</v>
      </c>
      <c r="M64" s="149"/>
      <c r="N64" s="216">
        <f t="shared" si="6"/>
        <v>0.50958952788271794</v>
      </c>
      <c r="O64" s="216">
        <f t="shared" si="18"/>
        <v>5.137265081769312E-2</v>
      </c>
      <c r="P64" s="216">
        <f t="shared" si="19"/>
        <v>0.32415754548410103</v>
      </c>
      <c r="Q64" s="216">
        <f t="shared" si="20"/>
        <v>0.1148802758154879</v>
      </c>
      <c r="R64" s="149"/>
      <c r="S64" s="149">
        <f>IFERROR(INDEX(Raw!$H$6:$EZ$2076,MATCH($B64&amp;$D64&amp;$B$5,Raw!$A$6:$A$2076,0),MATCH(S$5,Raw!$H$5:$EZ$5,0)),"-")</f>
        <v>12521</v>
      </c>
      <c r="T64" s="149">
        <f>IFERROR(INDEX(Raw!$H$6:$EZ$2076,MATCH($B64&amp;$D64&amp;$B$5,Raw!$A$6:$A$2076,0),MATCH(T$5,Raw!$H$5:$EZ$5,0)),"-")</f>
        <v>51825</v>
      </c>
      <c r="U64" s="155">
        <f>IFERROR(INDEX(Raw!$H$6:$EZ$2076,MATCH($B64&amp;$D64&amp;$B$5,Raw!$A$6:$A$2076,0),MATCH(U$5,Raw!$H$5:$EZ$5,0)),"-")</f>
        <v>10386</v>
      </c>
      <c r="V64" s="156"/>
      <c r="W64" s="149"/>
      <c r="X64" s="149">
        <f>IFERROR(INDEX(Raw!$H$6:$EZ$2076,MATCH($B64&amp;$D64&amp;$B$5,Raw!$A$6:$A$2076,0),MATCH(X$5,Raw!$H$5:$EZ$5,0)),"-")</f>
        <v>5394</v>
      </c>
      <c r="Y64" s="149">
        <f>IFERROR(INDEX(Raw!$H$6:$EZ$2076,MATCH($B64&amp;$D64&amp;$B$5,Raw!$A$6:$A$2076,0),MATCH(Y$5,Raw!$H$5:$EZ$5,0)),"-")</f>
        <v>21426</v>
      </c>
      <c r="Z64" s="155">
        <f>IFERROR(INDEX(Raw!$H$6:$EZ$2076,MATCH($B64&amp;$D64&amp;$B$5,Raw!$A$6:$A$2076,0),MATCH(Z$5,Raw!$H$5:$EZ$5,0)),"-")</f>
        <v>18867</v>
      </c>
      <c r="AA64" s="155"/>
      <c r="AB64" s="155">
        <f>IFERROR(INDEX(Raw!$H$6:$EZ$2076,MATCH($B64&amp;$D64&amp;$B$5,Raw!$A$6:$A$2076,0),MATCH(AB$5,Raw!$H$5:$EZ$5,0)),"-")</f>
        <v>0</v>
      </c>
      <c r="AC64" s="149">
        <f>IFERROR(INDEX(Raw!$H$6:$EZ$2076,MATCH($B64&amp;$D64&amp;$B$5,Raw!$A$6:$A$2076,0),MATCH(AC$5,Raw!$H$5:$EZ$5,0)),"-")</f>
        <v>0</v>
      </c>
    </row>
    <row r="65" spans="1:29" s="38" customFormat="1" x14ac:dyDescent="0.25">
      <c r="A65" s="188">
        <f t="shared" si="14"/>
        <v>44409</v>
      </c>
      <c r="B65" s="145" t="s">
        <v>131</v>
      </c>
      <c r="C65" s="137" t="s">
        <v>135</v>
      </c>
      <c r="D65" s="2" t="s">
        <v>135</v>
      </c>
      <c r="E65" s="149">
        <f>IFERROR(INDEX(Raw!$H$6:$EZ$2076,MATCH($B65&amp;$D65&amp;$B$5,Raw!$A$6:$A$2076,0),MATCH(E$5,Raw!$H$5:$EZ$5,0)),"-")</f>
        <v>753785</v>
      </c>
      <c r="F65" s="149"/>
      <c r="G65" s="149">
        <f>IFERROR(INDEX(Raw!$H$6:$EZ$2076,MATCH($B65&amp;$D65&amp;$B$5,Raw!$A$6:$A$2076,0),MATCH(G$5,Raw!$H$5:$EZ$5,0)),"-")</f>
        <v>665982</v>
      </c>
      <c r="H65" s="149"/>
      <c r="I65" s="155">
        <f>IFERROR(INDEX(Raw!$H$6:$EZ$2076,MATCH($B65&amp;$D65&amp;$B$5,Raw!$A$6:$A$2076,0),MATCH(I$5,Raw!$H$5:$EZ$5,0)),"-")</f>
        <v>386607</v>
      </c>
      <c r="J65" s="149">
        <f>IFERROR(INDEX(Raw!$H$6:$EZ$2076,MATCH($B65&amp;$D65&amp;$B$5,Raw!$A$6:$A$2076,0),MATCH(J$5,Raw!$H$5:$EZ$5,0)),"-")</f>
        <v>38190</v>
      </c>
      <c r="K65" s="155">
        <f>IFERROR(INDEX(Raw!$H$6:$EZ$2076,MATCH($B65&amp;$D65&amp;$B$5,Raw!$A$6:$A$2076,0),MATCH(K$5,Raw!$H$5:$EZ$5,0)),"-")</f>
        <v>241185</v>
      </c>
      <c r="L65" s="149">
        <f>IFERROR(INDEX(Raw!$H$6:$EZ$2076,MATCH($B65&amp;$D65&amp;$B$5,Raw!$A$6:$A$2076,0),MATCH(L$5,Raw!$H$5:$EZ$5,0)),"-")</f>
        <v>87803</v>
      </c>
      <c r="M65" s="149"/>
      <c r="N65" s="216">
        <f t="shared" si="6"/>
        <v>0.51288762710852565</v>
      </c>
      <c r="O65" s="216">
        <f t="shared" si="18"/>
        <v>5.06643140948679E-2</v>
      </c>
      <c r="P65" s="216">
        <f t="shared" si="19"/>
        <v>0.31996524207831145</v>
      </c>
      <c r="Q65" s="216">
        <f t="shared" si="20"/>
        <v>0.11648281671829501</v>
      </c>
      <c r="R65" s="149"/>
      <c r="S65" s="149">
        <f>IFERROR(INDEX(Raw!$H$6:$EZ$2076,MATCH($B65&amp;$D65&amp;$B$5,Raw!$A$6:$A$2076,0),MATCH(S$5,Raw!$H$5:$EZ$5,0)),"-")</f>
        <v>11071</v>
      </c>
      <c r="T65" s="149">
        <f>IFERROR(INDEX(Raw!$H$6:$EZ$2076,MATCH($B65&amp;$D65&amp;$B$5,Raw!$A$6:$A$2076,0),MATCH(T$5,Raw!$H$5:$EZ$5,0)),"-")</f>
        <v>45405</v>
      </c>
      <c r="U65" s="155">
        <f>IFERROR(INDEX(Raw!$H$6:$EZ$2076,MATCH($B65&amp;$D65&amp;$B$5,Raw!$A$6:$A$2076,0),MATCH(U$5,Raw!$H$5:$EZ$5,0)),"-")</f>
        <v>9789</v>
      </c>
      <c r="V65" s="156"/>
      <c r="W65" s="149"/>
      <c r="X65" s="149">
        <f>IFERROR(INDEX(Raw!$H$6:$EZ$2076,MATCH($B65&amp;$D65&amp;$B$5,Raw!$A$6:$A$2076,0),MATCH(X$5,Raw!$H$5:$EZ$5,0)),"-")</f>
        <v>6514</v>
      </c>
      <c r="Y65" s="149">
        <f>IFERROR(INDEX(Raw!$H$6:$EZ$2076,MATCH($B65&amp;$D65&amp;$B$5,Raw!$A$6:$A$2076,0),MATCH(Y$5,Raw!$H$5:$EZ$5,0)),"-")</f>
        <v>24813</v>
      </c>
      <c r="Z65" s="155">
        <f>IFERROR(INDEX(Raw!$H$6:$EZ$2076,MATCH($B65&amp;$D65&amp;$B$5,Raw!$A$6:$A$2076,0),MATCH(Z$5,Raw!$H$5:$EZ$5,0)),"-")</f>
        <v>23485</v>
      </c>
      <c r="AA65" s="155"/>
      <c r="AB65" s="155">
        <f>IFERROR(INDEX(Raw!$H$6:$EZ$2076,MATCH($B65&amp;$D65&amp;$B$5,Raw!$A$6:$A$2076,0),MATCH(AB$5,Raw!$H$5:$EZ$5,0)),"-")</f>
        <v>0</v>
      </c>
      <c r="AC65" s="149">
        <f>IFERROR(INDEX(Raw!$H$6:$EZ$2076,MATCH($B65&amp;$D65&amp;$B$5,Raw!$A$6:$A$2076,0),MATCH(AC$5,Raw!$H$5:$EZ$5,0)),"-")</f>
        <v>0</v>
      </c>
    </row>
    <row r="66" spans="1:29" s="38" customFormat="1" x14ac:dyDescent="0.25">
      <c r="A66" s="188">
        <f t="shared" si="14"/>
        <v>44440</v>
      </c>
      <c r="B66" s="145" t="s">
        <v>131</v>
      </c>
      <c r="C66" s="181" t="s">
        <v>136</v>
      </c>
      <c r="D66" s="95" t="s">
        <v>136</v>
      </c>
      <c r="E66" s="149">
        <f>IFERROR(INDEX(Raw!$H$6:$EZ$2076,MATCH($B66&amp;$D66&amp;$B$5,Raw!$A$6:$A$2076,0),MATCH(E$5,Raw!$H$5:$EZ$5,0)),"-")</f>
        <v>728011</v>
      </c>
      <c r="F66" s="149"/>
      <c r="G66" s="149">
        <f>IFERROR(INDEX(Raw!$H$6:$EZ$2076,MATCH($B66&amp;$D66&amp;$B$5,Raw!$A$6:$A$2076,0),MATCH(G$5,Raw!$H$5:$EZ$5,0)),"-")</f>
        <v>639282</v>
      </c>
      <c r="H66" s="149"/>
      <c r="I66" s="155">
        <f>IFERROR(INDEX(Raw!$H$6:$EZ$2076,MATCH($B66&amp;$D66&amp;$B$5,Raw!$A$6:$A$2076,0),MATCH(I$5,Raw!$H$5:$EZ$5,0)),"-")</f>
        <v>370801</v>
      </c>
      <c r="J66" s="149">
        <f>IFERROR(INDEX(Raw!$H$6:$EZ$2076,MATCH($B66&amp;$D66&amp;$B$5,Raw!$A$6:$A$2076,0),MATCH(J$5,Raw!$H$5:$EZ$5,0)),"-")</f>
        <v>36444</v>
      </c>
      <c r="K66" s="155">
        <f>IFERROR(INDEX(Raw!$H$6:$EZ$2076,MATCH($B66&amp;$D66&amp;$B$5,Raw!$A$6:$A$2076,0),MATCH(K$5,Raw!$H$5:$EZ$5,0)),"-")</f>
        <v>232037</v>
      </c>
      <c r="L66" s="149">
        <f>IFERROR(INDEX(Raw!$H$6:$EZ$2076,MATCH($B66&amp;$D66&amp;$B$5,Raw!$A$6:$A$2076,0),MATCH(L$5,Raw!$H$5:$EZ$5,0)),"-")</f>
        <v>88729</v>
      </c>
      <c r="M66" s="149"/>
      <c r="N66" s="216">
        <f t="shared" si="6"/>
        <v>0.50933433698117203</v>
      </c>
      <c r="O66" s="216">
        <f t="shared" si="18"/>
        <v>5.0059683164128017E-2</v>
      </c>
      <c r="P66" s="216">
        <f t="shared" si="19"/>
        <v>0.31872732692225803</v>
      </c>
      <c r="Q66" s="216">
        <f t="shared" si="20"/>
        <v>0.12187865293244196</v>
      </c>
      <c r="R66" s="149"/>
      <c r="S66" s="149">
        <f>IFERROR(INDEX(Raw!$H$6:$EZ$2076,MATCH($B66&amp;$D66&amp;$B$5,Raw!$A$6:$A$2076,0),MATCH(S$5,Raw!$H$5:$EZ$5,0)),"-")</f>
        <v>9972</v>
      </c>
      <c r="T66" s="149">
        <f>IFERROR(INDEX(Raw!$H$6:$EZ$2076,MATCH($B66&amp;$D66&amp;$B$5,Raw!$A$6:$A$2076,0),MATCH(T$5,Raw!$H$5:$EZ$5,0)),"-")</f>
        <v>44833</v>
      </c>
      <c r="U66" s="155">
        <f>IFERROR(INDEX(Raw!$H$6:$EZ$2076,MATCH($B66&amp;$D66&amp;$B$5,Raw!$A$6:$A$2076,0),MATCH(U$5,Raw!$H$5:$EZ$5,0)),"-")</f>
        <v>8603</v>
      </c>
      <c r="V66" s="156"/>
      <c r="W66" s="149"/>
      <c r="X66" s="149">
        <f>IFERROR(INDEX(Raw!$H$6:$EZ$2076,MATCH($B66&amp;$D66&amp;$B$5,Raw!$A$6:$A$2076,0),MATCH(X$5,Raw!$H$5:$EZ$5,0)),"-")</f>
        <v>7554</v>
      </c>
      <c r="Y66" s="149">
        <f>IFERROR(INDEX(Raw!$H$6:$EZ$2076,MATCH($B66&amp;$D66&amp;$B$5,Raw!$A$6:$A$2076,0),MATCH(Y$5,Raw!$H$5:$EZ$5,0)),"-")</f>
        <v>26370</v>
      </c>
      <c r="Z66" s="155">
        <f>IFERROR(INDEX(Raw!$H$6:$EZ$2076,MATCH($B66&amp;$D66&amp;$B$5,Raw!$A$6:$A$2076,0),MATCH(Z$5,Raw!$H$5:$EZ$5,0)),"-")</f>
        <v>22552</v>
      </c>
      <c r="AA66" s="155"/>
      <c r="AB66" s="155">
        <f>IFERROR(INDEX(Raw!$H$6:$EZ$2076,MATCH($B66&amp;$D66&amp;$B$5,Raw!$A$6:$A$2076,0),MATCH(AB$5,Raw!$H$5:$EZ$5,0)),"-")</f>
        <v>0</v>
      </c>
      <c r="AC66" s="149">
        <f>IFERROR(INDEX(Raw!$H$6:$EZ$2076,MATCH($B66&amp;$D66&amp;$B$5,Raw!$A$6:$A$2076,0),MATCH(AC$5,Raw!$H$5:$EZ$5,0)),"-")</f>
        <v>0</v>
      </c>
    </row>
    <row r="67" spans="1:29" s="38" customFormat="1" ht="17.5" x14ac:dyDescent="0.35">
      <c r="A67" s="188">
        <f t="shared" si="14"/>
        <v>44470</v>
      </c>
      <c r="B67" s="145" t="s">
        <v>131</v>
      </c>
      <c r="C67" s="137" t="s">
        <v>137</v>
      </c>
      <c r="D67" s="99" t="s">
        <v>137</v>
      </c>
      <c r="E67" s="149">
        <f>IFERROR(INDEX(Raw!$H$6:$EZ$2076,MATCH($B67&amp;$D67&amp;$B$5,Raw!$A$6:$A$2076,0),MATCH(E$5,Raw!$H$5:$EZ$5,0)),"-")</f>
        <v>747542</v>
      </c>
      <c r="F67" s="149"/>
      <c r="G67" s="149">
        <f>IFERROR(INDEX(Raw!$H$6:$EZ$2076,MATCH($B67&amp;$D67&amp;$B$5,Raw!$A$6:$A$2076,0),MATCH(G$5,Raw!$H$5:$EZ$5,0)),"-")</f>
        <v>655517</v>
      </c>
      <c r="H67" s="149"/>
      <c r="I67" s="155">
        <f>IFERROR(INDEX(Raw!$H$6:$EZ$2076,MATCH($B67&amp;$D67&amp;$B$5,Raw!$A$6:$A$2076,0),MATCH(I$5,Raw!$H$5:$EZ$5,0)),"-")</f>
        <v>383425</v>
      </c>
      <c r="J67" s="149">
        <f>IFERROR(INDEX(Raw!$H$6:$EZ$2076,MATCH($B67&amp;$D67&amp;$B$5,Raw!$A$6:$A$2076,0),MATCH(J$5,Raw!$H$5:$EZ$5,0)),"-")</f>
        <v>36893</v>
      </c>
      <c r="K67" s="155">
        <f>IFERROR(INDEX(Raw!$H$6:$EZ$2076,MATCH($B67&amp;$D67&amp;$B$5,Raw!$A$6:$A$2076,0),MATCH(K$5,Raw!$H$5:$EZ$5,0)),"-")</f>
        <v>235199</v>
      </c>
      <c r="L67" s="149">
        <f>IFERROR(INDEX(Raw!$H$6:$EZ$2076,MATCH($B67&amp;$D67&amp;$B$5,Raw!$A$6:$A$2076,0),MATCH(L$5,Raw!$H$5:$EZ$5,0)),"-")</f>
        <v>92025</v>
      </c>
      <c r="M67" s="149"/>
      <c r="N67" s="216">
        <f t="shared" si="6"/>
        <v>0.51291432454631314</v>
      </c>
      <c r="O67" s="216">
        <f t="shared" si="18"/>
        <v>4.9352410968213155E-2</v>
      </c>
      <c r="P67" s="216">
        <f t="shared" si="19"/>
        <v>0.31462981344192031</v>
      </c>
      <c r="Q67" s="216">
        <f t="shared" si="20"/>
        <v>0.1231034510435534</v>
      </c>
      <c r="R67" s="149"/>
      <c r="S67" s="149">
        <f>IFERROR(INDEX(Raw!$H$6:$EZ$2076,MATCH($B67&amp;$D67&amp;$B$5,Raw!$A$6:$A$2076,0),MATCH(S$5,Raw!$H$5:$EZ$5,0)),"-")</f>
        <v>10319</v>
      </c>
      <c r="T67" s="149">
        <f>IFERROR(INDEX(Raw!$H$6:$EZ$2076,MATCH($B67&amp;$D67&amp;$B$5,Raw!$A$6:$A$2076,0),MATCH(T$5,Raw!$H$5:$EZ$5,0)),"-")</f>
        <v>47046</v>
      </c>
      <c r="U67" s="155">
        <f>IFERROR(INDEX(Raw!$H$6:$EZ$2076,MATCH($B67&amp;$D67&amp;$B$5,Raw!$A$6:$A$2076,0),MATCH(U$5,Raw!$H$5:$EZ$5,0)),"-")</f>
        <v>8964</v>
      </c>
      <c r="V67" s="156"/>
      <c r="W67" s="149"/>
      <c r="X67" s="149">
        <f>IFERROR(INDEX(Raw!$H$6:$EZ$2076,MATCH($B67&amp;$D67&amp;$B$5,Raw!$A$6:$A$2076,0),MATCH(X$5,Raw!$H$5:$EZ$5,0)),"-")</f>
        <v>7746</v>
      </c>
      <c r="Y67" s="149">
        <f>IFERROR(INDEX(Raw!$H$6:$EZ$2076,MATCH($B67&amp;$D67&amp;$B$5,Raw!$A$6:$A$2076,0),MATCH(Y$5,Raw!$H$5:$EZ$5,0)),"-")</f>
        <v>26914</v>
      </c>
      <c r="Z67" s="155">
        <f>IFERROR(INDEX(Raw!$H$6:$EZ$2076,MATCH($B67&amp;$D67&amp;$B$5,Raw!$A$6:$A$2076,0),MATCH(Z$5,Raw!$H$5:$EZ$5,0)),"-")</f>
        <v>20937</v>
      </c>
      <c r="AA67" s="155"/>
      <c r="AB67" s="155">
        <f>IFERROR(INDEX(Raw!$H$6:$EZ$2076,MATCH($B67&amp;$D67&amp;$B$5,Raw!$A$6:$A$2076,0),MATCH(AB$5,Raw!$H$5:$EZ$5,0)),"-")</f>
        <v>0</v>
      </c>
      <c r="AC67" s="149">
        <f>IFERROR(INDEX(Raw!$H$6:$EZ$2076,MATCH($B67&amp;$D67&amp;$B$5,Raw!$A$6:$A$2076,0),MATCH(AC$5,Raw!$H$5:$EZ$5,0)),"-")</f>
        <v>0</v>
      </c>
    </row>
    <row r="68" spans="1:29" s="38" customFormat="1" x14ac:dyDescent="0.25">
      <c r="A68" s="188">
        <f t="shared" si="14"/>
        <v>44501</v>
      </c>
      <c r="B68" s="145" t="s">
        <v>131</v>
      </c>
      <c r="C68" s="181" t="s">
        <v>138</v>
      </c>
      <c r="D68" s="2" t="s">
        <v>138</v>
      </c>
      <c r="E68" s="149">
        <f>IFERROR(INDEX(Raw!$H$6:$EZ$2076,MATCH($B68&amp;$D68&amp;$B$5,Raw!$A$6:$A$2076,0),MATCH(E$5,Raw!$H$5:$EZ$5,0)),"-")</f>
        <v>719420</v>
      </c>
      <c r="F68" s="149"/>
      <c r="G68" s="149">
        <f>IFERROR(INDEX(Raw!$H$6:$EZ$2076,MATCH($B68&amp;$D68&amp;$B$5,Raw!$A$6:$A$2076,0),MATCH(G$5,Raw!$H$5:$EZ$5,0)),"-")</f>
        <v>632811</v>
      </c>
      <c r="H68" s="149"/>
      <c r="I68" s="155">
        <f>IFERROR(INDEX(Raw!$H$6:$EZ$2076,MATCH($B68&amp;$D68&amp;$B$5,Raw!$A$6:$A$2076,0),MATCH(I$5,Raw!$H$5:$EZ$5,0)),"-")</f>
        <v>371775</v>
      </c>
      <c r="J68" s="149">
        <f>IFERROR(INDEX(Raw!$H$6:$EZ$2076,MATCH($B68&amp;$D68&amp;$B$5,Raw!$A$6:$A$2076,0),MATCH(J$5,Raw!$H$5:$EZ$5,0)),"-")</f>
        <v>36405</v>
      </c>
      <c r="K68" s="155">
        <f>IFERROR(INDEX(Raw!$H$6:$EZ$2076,MATCH($B68&amp;$D68&amp;$B$5,Raw!$A$6:$A$2076,0),MATCH(K$5,Raw!$H$5:$EZ$5,0)),"-")</f>
        <v>224631</v>
      </c>
      <c r="L68" s="149">
        <f>IFERROR(INDEX(Raw!$H$6:$EZ$2076,MATCH($B68&amp;$D68&amp;$B$5,Raw!$A$6:$A$2076,0),MATCH(L$5,Raw!$H$5:$EZ$5,0)),"-")</f>
        <v>86609</v>
      </c>
      <c r="M68" s="149"/>
      <c r="N68" s="216">
        <f t="shared" si="6"/>
        <v>0.51677045397681465</v>
      </c>
      <c r="O68" s="216">
        <f t="shared" si="18"/>
        <v>5.0603263740235188E-2</v>
      </c>
      <c r="P68" s="216">
        <f t="shared" si="19"/>
        <v>0.31223902588196045</v>
      </c>
      <c r="Q68" s="216">
        <f t="shared" si="20"/>
        <v>0.12038725640098968</v>
      </c>
      <c r="R68" s="149"/>
      <c r="S68" s="149">
        <f>IFERROR(INDEX(Raw!$H$6:$EZ$2076,MATCH($B68&amp;$D68&amp;$B$5,Raw!$A$6:$A$2076,0),MATCH(S$5,Raw!$H$5:$EZ$5,0)),"-")</f>
        <v>10162</v>
      </c>
      <c r="T68" s="149">
        <f>IFERROR(INDEX(Raw!$H$6:$EZ$2076,MATCH($B68&amp;$D68&amp;$B$5,Raw!$A$6:$A$2076,0),MATCH(T$5,Raw!$H$5:$EZ$5,0)),"-")</f>
        <v>45325</v>
      </c>
      <c r="U68" s="155">
        <f>IFERROR(INDEX(Raw!$H$6:$EZ$2076,MATCH($B68&amp;$D68&amp;$B$5,Raw!$A$6:$A$2076,0),MATCH(U$5,Raw!$H$5:$EZ$5,0)),"-")</f>
        <v>9383</v>
      </c>
      <c r="V68" s="156"/>
      <c r="W68" s="149"/>
      <c r="X68" s="149">
        <f>IFERROR(INDEX(Raw!$H$6:$EZ$2076,MATCH($B68&amp;$D68&amp;$B$5,Raw!$A$6:$A$2076,0),MATCH(X$5,Raw!$H$5:$EZ$5,0)),"-")</f>
        <v>7054</v>
      </c>
      <c r="Y68" s="149">
        <f>IFERROR(INDEX(Raw!$H$6:$EZ$2076,MATCH($B68&amp;$D68&amp;$B$5,Raw!$A$6:$A$2076,0),MATCH(Y$5,Raw!$H$5:$EZ$5,0)),"-")</f>
        <v>24068</v>
      </c>
      <c r="Z68" s="155">
        <f>IFERROR(INDEX(Raw!$H$6:$EZ$2076,MATCH($B68&amp;$D68&amp;$B$5,Raw!$A$6:$A$2076,0),MATCH(Z$5,Raw!$H$5:$EZ$5,0)),"-")</f>
        <v>21143</v>
      </c>
      <c r="AA68" s="155"/>
      <c r="AB68" s="155">
        <f>IFERROR(INDEX(Raw!$H$6:$EZ$2076,MATCH($B68&amp;$D68&amp;$B$5,Raw!$A$6:$A$2076,0),MATCH(AB$5,Raw!$H$5:$EZ$5,0)),"-")</f>
        <v>0</v>
      </c>
      <c r="AC68" s="149">
        <f>IFERROR(INDEX(Raw!$H$6:$EZ$2076,MATCH($B68&amp;$D68&amp;$B$5,Raw!$A$6:$A$2076,0),MATCH(AC$5,Raw!$H$5:$EZ$5,0)),"-")</f>
        <v>0</v>
      </c>
    </row>
    <row r="69" spans="1:29" s="38" customFormat="1" x14ac:dyDescent="0.25">
      <c r="A69" s="188">
        <f t="shared" si="14"/>
        <v>44531</v>
      </c>
      <c r="B69" s="145" t="s">
        <v>131</v>
      </c>
      <c r="C69" s="137" t="s">
        <v>139</v>
      </c>
      <c r="D69" s="95" t="s">
        <v>139</v>
      </c>
      <c r="E69" s="149">
        <f>IFERROR(INDEX(Raw!$H$6:$EZ$2076,MATCH($B69&amp;$D69&amp;$B$5,Raw!$A$6:$A$2076,0),MATCH(E$5,Raw!$H$5:$EZ$5,0)),"-")</f>
        <v>732076</v>
      </c>
      <c r="F69" s="149"/>
      <c r="G69" s="149">
        <f>IFERROR(INDEX(Raw!$H$6:$EZ$2076,MATCH($B69&amp;$D69&amp;$B$5,Raw!$A$6:$A$2076,0),MATCH(G$5,Raw!$H$5:$EZ$5,0)),"-")</f>
        <v>641735</v>
      </c>
      <c r="H69" s="149"/>
      <c r="I69" s="155">
        <f>IFERROR(INDEX(Raw!$H$6:$EZ$2076,MATCH($B69&amp;$D69&amp;$B$5,Raw!$A$6:$A$2076,0),MATCH(I$5,Raw!$H$5:$EZ$5,0)),"-")</f>
        <v>371063</v>
      </c>
      <c r="J69" s="149">
        <f>IFERROR(INDEX(Raw!$H$6:$EZ$2076,MATCH($B69&amp;$D69&amp;$B$5,Raw!$A$6:$A$2076,0),MATCH(J$5,Raw!$H$5:$EZ$5,0)),"-")</f>
        <v>34963</v>
      </c>
      <c r="K69" s="155">
        <f>IFERROR(INDEX(Raw!$H$6:$EZ$2076,MATCH($B69&amp;$D69&amp;$B$5,Raw!$A$6:$A$2076,0),MATCH(K$5,Raw!$H$5:$EZ$5,0)),"-")</f>
        <v>235709</v>
      </c>
      <c r="L69" s="149">
        <f>IFERROR(INDEX(Raw!$H$6:$EZ$2076,MATCH($B69&amp;$D69&amp;$B$5,Raw!$A$6:$A$2076,0),MATCH(L$5,Raw!$H$5:$EZ$5,0)),"-")</f>
        <v>90341</v>
      </c>
      <c r="M69" s="149"/>
      <c r="N69" s="216">
        <f t="shared" si="6"/>
        <v>0.50686404143832064</v>
      </c>
      <c r="O69" s="216">
        <f t="shared" si="18"/>
        <v>4.7758702648358915E-2</v>
      </c>
      <c r="P69" s="216">
        <f t="shared" si="19"/>
        <v>0.32197340166867922</v>
      </c>
      <c r="Q69" s="216">
        <f t="shared" si="20"/>
        <v>0.12340385424464127</v>
      </c>
      <c r="R69" s="149"/>
      <c r="S69" s="149">
        <f>IFERROR(INDEX(Raw!$H$6:$EZ$2076,MATCH($B69&amp;$D69&amp;$B$5,Raw!$A$6:$A$2076,0),MATCH(S$5,Raw!$H$5:$EZ$5,0)),"-")</f>
        <v>10323</v>
      </c>
      <c r="T69" s="149">
        <f>IFERROR(INDEX(Raw!$H$6:$EZ$2076,MATCH($B69&amp;$D69&amp;$B$5,Raw!$A$6:$A$2076,0),MATCH(T$5,Raw!$H$5:$EZ$5,0)),"-")</f>
        <v>47391</v>
      </c>
      <c r="U69" s="155">
        <f>IFERROR(INDEX(Raw!$H$6:$EZ$2076,MATCH($B69&amp;$D69&amp;$B$5,Raw!$A$6:$A$2076,0),MATCH(U$5,Raw!$H$5:$EZ$5,0)),"-")</f>
        <v>9775</v>
      </c>
      <c r="V69" s="156"/>
      <c r="W69" s="149"/>
      <c r="X69" s="149">
        <f>IFERROR(INDEX(Raw!$H$6:$EZ$2076,MATCH($B69&amp;$D69&amp;$B$5,Raw!$A$6:$A$2076,0),MATCH(X$5,Raw!$H$5:$EZ$5,0)),"-")</f>
        <v>7061</v>
      </c>
      <c r="Y69" s="149">
        <f>IFERROR(INDEX(Raw!$H$6:$EZ$2076,MATCH($B69&amp;$D69&amp;$B$5,Raw!$A$6:$A$2076,0),MATCH(Y$5,Raw!$H$5:$EZ$5,0)),"-")</f>
        <v>25566</v>
      </c>
      <c r="Z69" s="155">
        <f>IFERROR(INDEX(Raw!$H$6:$EZ$2076,MATCH($B69&amp;$D69&amp;$B$5,Raw!$A$6:$A$2076,0),MATCH(Z$5,Raw!$H$5:$EZ$5,0)),"-")</f>
        <v>23229</v>
      </c>
      <c r="AA69" s="155"/>
      <c r="AB69" s="155">
        <f>IFERROR(INDEX(Raw!$H$6:$EZ$2076,MATCH($B69&amp;$D69&amp;$B$5,Raw!$A$6:$A$2076,0),MATCH(AB$5,Raw!$H$5:$EZ$5,0)),"-")</f>
        <v>0</v>
      </c>
      <c r="AC69" s="149">
        <f>IFERROR(INDEX(Raw!$H$6:$EZ$2076,MATCH($B69&amp;$D69&amp;$B$5,Raw!$A$6:$A$2076,0),MATCH(AC$5,Raw!$H$5:$EZ$5,0)),"-")</f>
        <v>0</v>
      </c>
    </row>
    <row r="70" spans="1:29" s="38" customFormat="1" ht="17.5" x14ac:dyDescent="0.35">
      <c r="A70" s="188">
        <f t="shared" si="14"/>
        <v>44562</v>
      </c>
      <c r="B70" s="145" t="s">
        <v>131</v>
      </c>
      <c r="C70" s="181" t="s">
        <v>140</v>
      </c>
      <c r="D70" s="99" t="s">
        <v>140</v>
      </c>
      <c r="E70" s="149">
        <f>IFERROR(INDEX(Raw!$H$6:$EZ$2076,MATCH($B70&amp;$D70&amp;$B$5,Raw!$A$6:$A$2076,0),MATCH(E$5,Raw!$H$5:$EZ$5,0)),"-")</f>
        <v>712117</v>
      </c>
      <c r="F70" s="149"/>
      <c r="G70" s="149">
        <f>IFERROR(INDEX(Raw!$H$6:$EZ$2076,MATCH($B70&amp;$D70&amp;$B$5,Raw!$A$6:$A$2076,0),MATCH(G$5,Raw!$H$5:$EZ$5,0)),"-")</f>
        <v>632297</v>
      </c>
      <c r="H70" s="149"/>
      <c r="I70" s="155">
        <f>IFERROR(INDEX(Raw!$H$6:$EZ$2076,MATCH($B70&amp;$D70&amp;$B$5,Raw!$A$6:$A$2076,0),MATCH(I$5,Raw!$H$5:$EZ$5,0)),"-")</f>
        <v>369698</v>
      </c>
      <c r="J70" s="149">
        <f>IFERROR(INDEX(Raw!$H$6:$EZ$2076,MATCH($B70&amp;$D70&amp;$B$5,Raw!$A$6:$A$2076,0),MATCH(J$5,Raw!$H$5:$EZ$5,0)),"-")</f>
        <v>35245</v>
      </c>
      <c r="K70" s="155">
        <f>IFERROR(INDEX(Raw!$H$6:$EZ$2076,MATCH($B70&amp;$D70&amp;$B$5,Raw!$A$6:$A$2076,0),MATCH(K$5,Raw!$H$5:$EZ$5,0)),"-")</f>
        <v>227354</v>
      </c>
      <c r="L70" s="149">
        <f>IFERROR(INDEX(Raw!$H$6:$EZ$2076,MATCH($B70&amp;$D70&amp;$B$5,Raw!$A$6:$A$2076,0),MATCH(L$5,Raw!$H$5:$EZ$5,0)),"-")</f>
        <v>79820</v>
      </c>
      <c r="M70" s="149"/>
      <c r="N70" s="216">
        <f t="shared" si="6"/>
        <v>0.51915345371617305</v>
      </c>
      <c r="O70" s="216">
        <f t="shared" si="18"/>
        <v>4.9493271470839761E-2</v>
      </c>
      <c r="P70" s="216">
        <f t="shared" si="19"/>
        <v>0.31926495224801543</v>
      </c>
      <c r="Q70" s="216">
        <f t="shared" si="20"/>
        <v>0.11208832256497177</v>
      </c>
      <c r="R70" s="149"/>
      <c r="S70" s="149">
        <f>IFERROR(INDEX(Raw!$H$6:$EZ$2076,MATCH($B70&amp;$D70&amp;$B$5,Raw!$A$6:$A$2076,0),MATCH(S$5,Raw!$H$5:$EZ$5,0)),"-")</f>
        <v>8758</v>
      </c>
      <c r="T70" s="149">
        <f>IFERROR(INDEX(Raw!$H$6:$EZ$2076,MATCH($B70&amp;$D70&amp;$B$5,Raw!$A$6:$A$2076,0),MATCH(T$5,Raw!$H$5:$EZ$5,0)),"-")</f>
        <v>40239</v>
      </c>
      <c r="U70" s="155">
        <f>IFERROR(INDEX(Raw!$H$6:$EZ$2076,MATCH($B70&amp;$D70&amp;$B$5,Raw!$A$6:$A$2076,0),MATCH(U$5,Raw!$H$5:$EZ$5,0)),"-")</f>
        <v>10262</v>
      </c>
      <c r="V70" s="156"/>
      <c r="W70" s="149"/>
      <c r="X70" s="149">
        <f>IFERROR(INDEX(Raw!$H$6:$EZ$2076,MATCH($B70&amp;$D70&amp;$B$5,Raw!$A$6:$A$2076,0),MATCH(X$5,Raw!$H$5:$EZ$5,0)),"-")</f>
        <v>6305</v>
      </c>
      <c r="Y70" s="149">
        <f>IFERROR(INDEX(Raw!$H$6:$EZ$2076,MATCH($B70&amp;$D70&amp;$B$5,Raw!$A$6:$A$2076,0),MATCH(Y$5,Raw!$H$5:$EZ$5,0)),"-")</f>
        <v>24518</v>
      </c>
      <c r="Z70" s="155">
        <f>IFERROR(INDEX(Raw!$H$6:$EZ$2076,MATCH($B70&amp;$D70&amp;$B$5,Raw!$A$6:$A$2076,0),MATCH(Z$5,Raw!$H$5:$EZ$5,0)),"-")</f>
        <v>22930</v>
      </c>
      <c r="AA70" s="155"/>
      <c r="AB70" s="155">
        <f>IFERROR(INDEX(Raw!$H$6:$EZ$2076,MATCH($B70&amp;$D70&amp;$B$5,Raw!$A$6:$A$2076,0),MATCH(AB$5,Raw!$H$5:$EZ$5,0)),"-")</f>
        <v>0</v>
      </c>
      <c r="AC70" s="149">
        <f>IFERROR(INDEX(Raw!$H$6:$EZ$2076,MATCH($B70&amp;$D70&amp;$B$5,Raw!$A$6:$A$2076,0),MATCH(AC$5,Raw!$H$5:$EZ$5,0)),"-")</f>
        <v>0</v>
      </c>
    </row>
    <row r="71" spans="1:29" s="38" customFormat="1" x14ac:dyDescent="0.25">
      <c r="A71" s="188">
        <f t="shared" si="14"/>
        <v>44593</v>
      </c>
      <c r="B71" s="145" t="s">
        <v>131</v>
      </c>
      <c r="C71" s="137" t="s">
        <v>141</v>
      </c>
      <c r="D71" s="2" t="s">
        <v>141</v>
      </c>
      <c r="E71" s="149">
        <f>IFERROR(INDEX(Raw!$H$6:$EZ$2076,MATCH($B71&amp;$D71&amp;$B$5,Raw!$A$6:$A$2076,0),MATCH(E$5,Raw!$H$5:$EZ$5,0)),"-")</f>
        <v>646147</v>
      </c>
      <c r="F71" s="149"/>
      <c r="G71" s="149">
        <f>IFERROR(INDEX(Raw!$H$6:$EZ$2076,MATCH($B71&amp;$D71&amp;$B$5,Raw!$A$6:$A$2076,0),MATCH(G$5,Raw!$H$5:$EZ$5,0)),"-")</f>
        <v>571755</v>
      </c>
      <c r="H71" s="149"/>
      <c r="I71" s="155">
        <f>IFERROR(INDEX(Raw!$H$6:$EZ$2076,MATCH($B71&amp;$D71&amp;$B$5,Raw!$A$6:$A$2076,0),MATCH(I$5,Raw!$H$5:$EZ$5,0)),"-")</f>
        <v>338341</v>
      </c>
      <c r="J71" s="149">
        <f>IFERROR(INDEX(Raw!$H$6:$EZ$2076,MATCH($B71&amp;$D71&amp;$B$5,Raw!$A$6:$A$2076,0),MATCH(J$5,Raw!$H$5:$EZ$5,0)),"-")</f>
        <v>33177</v>
      </c>
      <c r="K71" s="155">
        <f>IFERROR(INDEX(Raw!$H$6:$EZ$2076,MATCH($B71&amp;$D71&amp;$B$5,Raw!$A$6:$A$2076,0),MATCH(K$5,Raw!$H$5:$EZ$5,0)),"-")</f>
        <v>200237</v>
      </c>
      <c r="L71" s="149">
        <f>IFERROR(INDEX(Raw!$H$6:$EZ$2076,MATCH($B71&amp;$D71&amp;$B$5,Raw!$A$6:$A$2076,0),MATCH(L$5,Raw!$H$5:$EZ$5,0)),"-")</f>
        <v>74392</v>
      </c>
      <c r="M71" s="149"/>
      <c r="N71" s="216">
        <f t="shared" si="6"/>
        <v>0.52362852415936312</v>
      </c>
      <c r="O71" s="216">
        <f t="shared" si="18"/>
        <v>5.13459011649052E-2</v>
      </c>
      <c r="P71" s="216">
        <f t="shared" si="19"/>
        <v>0.30989387863752366</v>
      </c>
      <c r="Q71" s="216">
        <f t="shared" si="20"/>
        <v>0.11513169603820803</v>
      </c>
      <c r="R71" s="149"/>
      <c r="S71" s="149">
        <f>IFERROR(INDEX(Raw!$H$6:$EZ$2076,MATCH($B71&amp;$D71&amp;$B$5,Raw!$A$6:$A$2076,0),MATCH(S$5,Raw!$H$5:$EZ$5,0)),"-")</f>
        <v>9045</v>
      </c>
      <c r="T71" s="149">
        <f>IFERROR(INDEX(Raw!$H$6:$EZ$2076,MATCH($B71&amp;$D71&amp;$B$5,Raw!$A$6:$A$2076,0),MATCH(T$5,Raw!$H$5:$EZ$5,0)),"-")</f>
        <v>36166</v>
      </c>
      <c r="U71" s="155">
        <f>IFERROR(INDEX(Raw!$H$6:$EZ$2076,MATCH($B71&amp;$D71&amp;$B$5,Raw!$A$6:$A$2076,0),MATCH(U$5,Raw!$H$5:$EZ$5,0)),"-")</f>
        <v>9504</v>
      </c>
      <c r="V71" s="156"/>
      <c r="W71" s="149"/>
      <c r="X71" s="149">
        <f>IFERROR(INDEX(Raw!$H$6:$EZ$2076,MATCH($B71&amp;$D71&amp;$B$5,Raw!$A$6:$A$2076,0),MATCH(X$5,Raw!$H$5:$EZ$5,0)),"-")</f>
        <v>6547</v>
      </c>
      <c r="Y71" s="149">
        <f>IFERROR(INDEX(Raw!$H$6:$EZ$2076,MATCH($B71&amp;$D71&amp;$B$5,Raw!$A$6:$A$2076,0),MATCH(Y$5,Raw!$H$5:$EZ$5,0)),"-")</f>
        <v>22634</v>
      </c>
      <c r="Z71" s="155">
        <f>IFERROR(INDEX(Raw!$H$6:$EZ$2076,MATCH($B71&amp;$D71&amp;$B$5,Raw!$A$6:$A$2076,0),MATCH(Z$5,Raw!$H$5:$EZ$5,0)),"-")</f>
        <v>20509</v>
      </c>
      <c r="AA71" s="155"/>
      <c r="AB71" s="155">
        <f>IFERROR(INDEX(Raw!$H$6:$EZ$2076,MATCH($B71&amp;$D71&amp;$B$5,Raw!$A$6:$A$2076,0),MATCH(AB$5,Raw!$H$5:$EZ$5,0)),"-")</f>
        <v>0</v>
      </c>
      <c r="AC71" s="149">
        <f>IFERROR(INDEX(Raw!$H$6:$EZ$2076,MATCH($B71&amp;$D71&amp;$B$5,Raw!$A$6:$A$2076,0),MATCH(AC$5,Raw!$H$5:$EZ$5,0)),"-")</f>
        <v>0</v>
      </c>
    </row>
    <row r="72" spans="1:29" s="38" customFormat="1" x14ac:dyDescent="0.25">
      <c r="A72" s="188">
        <f t="shared" si="14"/>
        <v>44621</v>
      </c>
      <c r="B72" s="145" t="s">
        <v>131</v>
      </c>
      <c r="C72" s="74" t="s">
        <v>142</v>
      </c>
      <c r="D72" s="95" t="s">
        <v>142</v>
      </c>
      <c r="E72" s="149">
        <f>IFERROR(INDEX(Raw!$H$6:$EZ$2076,MATCH($B72&amp;$D72&amp;$B$5,Raw!$A$6:$A$2076,0),MATCH(E$5,Raw!$H$5:$EZ$5,0)),"-")</f>
        <v>713389</v>
      </c>
      <c r="F72" s="149"/>
      <c r="G72" s="149">
        <f>IFERROR(INDEX(Raw!$H$6:$EZ$2076,MATCH($B72&amp;$D72&amp;$B$5,Raw!$A$6:$A$2076,0),MATCH(G$5,Raw!$H$5:$EZ$5,0)),"-")</f>
        <v>620279</v>
      </c>
      <c r="H72" s="149"/>
      <c r="I72" s="155">
        <f>IFERROR(INDEX(Raw!$H$6:$EZ$2076,MATCH($B72&amp;$D72&amp;$B$5,Raw!$A$6:$A$2076,0),MATCH(I$5,Raw!$H$5:$EZ$5,0)),"-")</f>
        <v>361358</v>
      </c>
      <c r="J72" s="149">
        <f>IFERROR(INDEX(Raw!$H$6:$EZ$2076,MATCH($B72&amp;$D72&amp;$B$5,Raw!$A$6:$A$2076,0),MATCH(J$5,Raw!$H$5:$EZ$5,0)),"-")</f>
        <v>34998</v>
      </c>
      <c r="K72" s="155">
        <f>IFERROR(INDEX(Raw!$H$6:$EZ$2076,MATCH($B72&amp;$D72&amp;$B$5,Raw!$A$6:$A$2076,0),MATCH(K$5,Raw!$H$5:$EZ$5,0)),"-")</f>
        <v>223923</v>
      </c>
      <c r="L72" s="149">
        <f>IFERROR(INDEX(Raw!$H$6:$EZ$2076,MATCH($B72&amp;$D72&amp;$B$5,Raw!$A$6:$A$2076,0),MATCH(L$5,Raw!$H$5:$EZ$5,0)),"-")</f>
        <v>93110</v>
      </c>
      <c r="M72" s="149"/>
      <c r="N72" s="216">
        <f t="shared" si="6"/>
        <v>0.50653710668373075</v>
      </c>
      <c r="O72" s="216">
        <f t="shared" si="18"/>
        <v>4.905878840296108E-2</v>
      </c>
      <c r="P72" s="216">
        <f t="shared" si="19"/>
        <v>0.31388625280176735</v>
      </c>
      <c r="Q72" s="216">
        <f t="shared" si="20"/>
        <v>0.13051785211154082</v>
      </c>
      <c r="R72" s="149"/>
      <c r="S72" s="149">
        <f>IFERROR(INDEX(Raw!$H$6:$EZ$2076,MATCH($B72&amp;$D72&amp;$B$5,Raw!$A$6:$A$2076,0),MATCH(S$5,Raw!$H$5:$EZ$5,0)),"-")</f>
        <v>11587</v>
      </c>
      <c r="T72" s="149">
        <f>IFERROR(INDEX(Raw!$H$6:$EZ$2076,MATCH($B72&amp;$D72&amp;$B$5,Raw!$A$6:$A$2076,0),MATCH(T$5,Raw!$H$5:$EZ$5,0)),"-")</f>
        <v>44934</v>
      </c>
      <c r="U72" s="155">
        <f>IFERROR(INDEX(Raw!$H$6:$EZ$2076,MATCH($B72&amp;$D72&amp;$B$5,Raw!$A$6:$A$2076,0),MATCH(U$5,Raw!$H$5:$EZ$5,0)),"-")</f>
        <v>9060</v>
      </c>
      <c r="V72" s="156"/>
      <c r="W72" s="149"/>
      <c r="X72" s="149">
        <f>IFERROR(INDEX(Raw!$H$6:$EZ$2076,MATCH($B72&amp;$D72&amp;$B$5,Raw!$A$6:$A$2076,0),MATCH(X$5,Raw!$H$5:$EZ$5,0)),"-")</f>
        <v>8047</v>
      </c>
      <c r="Y72" s="149">
        <f>IFERROR(INDEX(Raw!$H$6:$EZ$2076,MATCH($B72&amp;$D72&amp;$B$5,Raw!$A$6:$A$2076,0),MATCH(Y$5,Raw!$H$5:$EZ$5,0)),"-")</f>
        <v>28542</v>
      </c>
      <c r="Z72" s="155">
        <f>IFERROR(INDEX(Raw!$H$6:$EZ$2076,MATCH($B72&amp;$D72&amp;$B$5,Raw!$A$6:$A$2076,0),MATCH(Z$5,Raw!$H$5:$EZ$5,0)),"-")</f>
        <v>21990</v>
      </c>
      <c r="AA72" s="155"/>
      <c r="AB72" s="155">
        <f>IFERROR(INDEX(Raw!$H$6:$EZ$2076,MATCH($B72&amp;$D72&amp;$B$5,Raw!$A$6:$A$2076,0),MATCH(AB$5,Raw!$H$5:$EZ$5,0)),"-")</f>
        <v>0</v>
      </c>
      <c r="AC72" s="149">
        <f>IFERROR(INDEX(Raw!$H$6:$EZ$2076,MATCH($B72&amp;$D72&amp;$B$5,Raw!$A$6:$A$2076,0),MATCH(AC$5,Raw!$H$5:$EZ$5,0)),"-")</f>
        <v>0</v>
      </c>
    </row>
    <row r="73" spans="1:29" s="38" customFormat="1" ht="17.5" x14ac:dyDescent="0.35">
      <c r="A73" s="188">
        <f t="shared" si="14"/>
        <v>44652</v>
      </c>
      <c r="B73" s="146" t="s">
        <v>147</v>
      </c>
      <c r="C73" s="98" t="s">
        <v>143</v>
      </c>
      <c r="D73" s="99" t="s">
        <v>143</v>
      </c>
      <c r="E73" s="148">
        <f>IFERROR(INDEX(Raw!$H$6:$EZ$2076,MATCH($B73&amp;$D73&amp;$B$5,Raw!$A$6:$A$2076,0),MATCH(E$5,Raw!$H$5:$EZ$5,0)),"-")</f>
        <v>684910</v>
      </c>
      <c r="F73" s="149"/>
      <c r="G73" s="148">
        <f>IFERROR(INDEX(Raw!$H$6:$EZ$2076,MATCH($B73&amp;$D73&amp;$B$5,Raw!$A$6:$A$2076,0),MATCH(G$5,Raw!$H$5:$EZ$5,0)),"-")</f>
        <v>599137</v>
      </c>
      <c r="H73" s="149"/>
      <c r="I73" s="153">
        <f>IFERROR(INDEX(Raw!$H$6:$EZ$2076,MATCH($B73&amp;$D73&amp;$B$5,Raw!$A$6:$A$2076,0),MATCH(I$5,Raw!$H$5:$EZ$5,0)),"-")</f>
        <v>346808</v>
      </c>
      <c r="J73" s="148">
        <f>IFERROR(INDEX(Raw!$H$6:$EZ$2076,MATCH($B73&amp;$D73&amp;$B$5,Raw!$A$6:$A$2076,0),MATCH(J$5,Raw!$H$5:$EZ$5,0)),"-")</f>
        <v>33116</v>
      </c>
      <c r="K73" s="153">
        <f>IFERROR(INDEX(Raw!$H$6:$EZ$2076,MATCH($B73&amp;$D73&amp;$B$5,Raw!$A$6:$A$2076,0),MATCH(K$5,Raw!$H$5:$EZ$5,0)),"-")</f>
        <v>219213</v>
      </c>
      <c r="L73" s="148">
        <f>IFERROR(INDEX(Raw!$H$6:$EZ$2076,MATCH($B73&amp;$D73&amp;$B$5,Raw!$A$6:$A$2076,0),MATCH(L$5,Raw!$H$5:$EZ$5,0)),"-")</f>
        <v>85773</v>
      </c>
      <c r="M73" s="149"/>
      <c r="N73" s="215">
        <f t="shared" si="6"/>
        <v>0.50635557956519839</v>
      </c>
      <c r="O73" s="215">
        <f t="shared" si="18"/>
        <v>4.8350878217576033E-2</v>
      </c>
      <c r="P73" s="215">
        <f t="shared" si="19"/>
        <v>0.32006102991633939</v>
      </c>
      <c r="Q73" s="215">
        <f t="shared" si="20"/>
        <v>0.12523251230088625</v>
      </c>
      <c r="R73" s="149"/>
      <c r="S73" s="148">
        <f>IFERROR(INDEX(Raw!$H$6:$EZ$2076,MATCH($B73&amp;$D73&amp;$B$5,Raw!$A$6:$A$2076,0),MATCH(S$5,Raw!$H$5:$EZ$5,0)),"-")</f>
        <v>9526</v>
      </c>
      <c r="T73" s="148">
        <f>IFERROR(INDEX(Raw!$H$6:$EZ$2076,MATCH($B73&amp;$D73&amp;$B$5,Raw!$A$6:$A$2076,0),MATCH(T$5,Raw!$H$5:$EZ$5,0)),"-")</f>
        <v>42622</v>
      </c>
      <c r="U73" s="153">
        <f>IFERROR(INDEX(Raw!$H$6:$EZ$2076,MATCH($B73&amp;$D73&amp;$B$5,Raw!$A$6:$A$2076,0),MATCH(U$5,Raw!$H$5:$EZ$5,0)),"-")</f>
        <v>9563</v>
      </c>
      <c r="V73" s="154"/>
      <c r="W73" s="149"/>
      <c r="X73" s="148">
        <f>IFERROR(INDEX(Raw!$H$6:$EZ$2076,MATCH($B73&amp;$D73&amp;$B$5,Raw!$A$6:$A$2076,0),MATCH(X$5,Raw!$H$5:$EZ$5,0)),"-")</f>
        <v>7557</v>
      </c>
      <c r="Y73" s="148">
        <f>IFERROR(INDEX(Raw!$H$6:$EZ$2076,MATCH($B73&amp;$D73&amp;$B$5,Raw!$A$6:$A$2076,0),MATCH(Y$5,Raw!$H$5:$EZ$5,0)),"-")</f>
        <v>26068</v>
      </c>
      <c r="Z73" s="153">
        <f>IFERROR(INDEX(Raw!$H$6:$EZ$2076,MATCH($B73&amp;$D73&amp;$B$5,Raw!$A$6:$A$2076,0),MATCH(Z$5,Raw!$H$5:$EZ$5,0)),"-")</f>
        <v>22755</v>
      </c>
      <c r="AA73" s="155"/>
      <c r="AB73" s="153" t="str">
        <f>IFERROR(INDEX(Raw!$H$6:$EZ$2076,MATCH($B73&amp;$D73&amp;$B$5,Raw!$A$6:$A$2076,0),MATCH(AB$5,Raw!$H$5:$EZ$5,0)),"-")</f>
        <v>-</v>
      </c>
      <c r="AC73" s="148" t="str">
        <f>IFERROR(INDEX(Raw!$H$6:$EZ$2076,MATCH($B73&amp;$D73&amp;$B$5,Raw!$A$6:$A$2076,0),MATCH(AC$5,Raw!$H$5:$EZ$5,0)),"-")</f>
        <v>-</v>
      </c>
    </row>
    <row r="74" spans="1:29" s="38" customFormat="1" x14ac:dyDescent="0.25">
      <c r="A74" s="188">
        <f t="shared" si="14"/>
        <v>44682</v>
      </c>
      <c r="B74" s="145" t="s">
        <v>147</v>
      </c>
      <c r="C74" s="38" t="s">
        <v>144</v>
      </c>
      <c r="D74" s="2" t="s">
        <v>144</v>
      </c>
      <c r="E74" s="149">
        <f>IFERROR(INDEX(Raw!$H$6:$EZ$2076,MATCH($B74&amp;$D74&amp;$B$5,Raw!$A$6:$A$2076,0),MATCH(E$5,Raw!$H$5:$EZ$5,0)),"-")</f>
        <v>716108</v>
      </c>
      <c r="F74" s="149"/>
      <c r="G74" s="149">
        <f>IFERROR(INDEX(Raw!$H$6:$EZ$2076,MATCH($B74&amp;$D74&amp;$B$5,Raw!$A$6:$A$2076,0),MATCH(G$5,Raw!$H$5:$EZ$5,0)),"-")</f>
        <v>632625</v>
      </c>
      <c r="H74" s="149"/>
      <c r="I74" s="155">
        <f>IFERROR(INDEX(Raw!$H$6:$EZ$2076,MATCH($B74&amp;$D74&amp;$B$5,Raw!$A$6:$A$2076,0),MATCH(I$5,Raw!$H$5:$EZ$5,0)),"-")</f>
        <v>370808</v>
      </c>
      <c r="J74" s="149">
        <f>IFERROR(INDEX(Raw!$H$6:$EZ$2076,MATCH($B74&amp;$D74&amp;$B$5,Raw!$A$6:$A$2076,0),MATCH(J$5,Raw!$H$5:$EZ$5,0)),"-")</f>
        <v>35831</v>
      </c>
      <c r="K74" s="155">
        <f>IFERROR(INDEX(Raw!$H$6:$EZ$2076,MATCH($B74&amp;$D74&amp;$B$5,Raw!$A$6:$A$2076,0),MATCH(K$5,Raw!$H$5:$EZ$5,0)),"-")</f>
        <v>225986</v>
      </c>
      <c r="L74" s="149">
        <f>IFERROR(INDEX(Raw!$H$6:$EZ$2076,MATCH($B74&amp;$D74&amp;$B$5,Raw!$A$6:$A$2076,0),MATCH(L$5,Raw!$H$5:$EZ$5,0)),"-")</f>
        <v>83483</v>
      </c>
      <c r="M74" s="149"/>
      <c r="N74" s="216">
        <f t="shared" si="6"/>
        <v>0.51781016271288693</v>
      </c>
      <c r="O74" s="216">
        <f t="shared" si="18"/>
        <v>5.0035748797667388E-2</v>
      </c>
      <c r="P74" s="216">
        <f t="shared" si="19"/>
        <v>0.31557530428371139</v>
      </c>
      <c r="Q74" s="216">
        <f t="shared" si="20"/>
        <v>0.11657878420573434</v>
      </c>
      <c r="R74" s="149"/>
      <c r="S74" s="149">
        <f>IFERROR(INDEX(Raw!$H$6:$EZ$2076,MATCH($B74&amp;$D74&amp;$B$5,Raw!$A$6:$A$2076,0),MATCH(S$5,Raw!$H$5:$EZ$5,0)),"-")</f>
        <v>9700</v>
      </c>
      <c r="T74" s="149">
        <f>IFERROR(INDEX(Raw!$H$6:$EZ$2076,MATCH($B74&amp;$D74&amp;$B$5,Raw!$A$6:$A$2076,0),MATCH(T$5,Raw!$H$5:$EZ$5,0)),"-")</f>
        <v>42157</v>
      </c>
      <c r="U74" s="155">
        <f>IFERROR(INDEX(Raw!$H$6:$EZ$2076,MATCH($B74&amp;$D74&amp;$B$5,Raw!$A$6:$A$2076,0),MATCH(U$5,Raw!$H$5:$EZ$5,0)),"-")</f>
        <v>10820</v>
      </c>
      <c r="V74" s="156"/>
      <c r="W74" s="149"/>
      <c r="X74" s="149">
        <f>IFERROR(INDEX(Raw!$H$6:$EZ$2076,MATCH($B74&amp;$D74&amp;$B$5,Raw!$A$6:$A$2076,0),MATCH(X$5,Raw!$H$5:$EZ$5,0)),"-")</f>
        <v>6720</v>
      </c>
      <c r="Y74" s="149">
        <f>IFERROR(INDEX(Raw!$H$6:$EZ$2076,MATCH($B74&amp;$D74&amp;$B$5,Raw!$A$6:$A$2076,0),MATCH(Y$5,Raw!$H$5:$EZ$5,0)),"-")</f>
        <v>24906</v>
      </c>
      <c r="Z74" s="155">
        <f>IFERROR(INDEX(Raw!$H$6:$EZ$2076,MATCH($B74&amp;$D74&amp;$B$5,Raw!$A$6:$A$2076,0),MATCH(Z$5,Raw!$H$5:$EZ$5,0)),"-")</f>
        <v>24454</v>
      </c>
      <c r="AA74" s="155"/>
      <c r="AB74" s="155" t="str">
        <f>IFERROR(INDEX(Raw!$H$6:$EZ$2076,MATCH($B74&amp;$D74&amp;$B$5,Raw!$A$6:$A$2076,0),MATCH(AB$5,Raw!$H$5:$EZ$5,0)),"-")</f>
        <v>-</v>
      </c>
      <c r="AC74" s="149" t="str">
        <f>IFERROR(INDEX(Raw!$H$6:$EZ$2076,MATCH($B74&amp;$D74&amp;$B$5,Raw!$A$6:$A$2076,0),MATCH(AC$5,Raw!$H$5:$EZ$5,0)),"-")</f>
        <v>-</v>
      </c>
    </row>
    <row r="75" spans="1:29" s="38" customFormat="1" x14ac:dyDescent="0.25">
      <c r="A75" s="188">
        <f t="shared" si="14"/>
        <v>44713</v>
      </c>
      <c r="B75" s="145" t="s">
        <v>147</v>
      </c>
      <c r="C75" s="74" t="s">
        <v>145</v>
      </c>
      <c r="D75" s="95" t="s">
        <v>145</v>
      </c>
      <c r="E75" s="149">
        <f>IFERROR(INDEX(Raw!$H$6:$EZ$2076,MATCH($B75&amp;$D75&amp;$B$5,Raw!$A$6:$A$2076,0),MATCH(E$5,Raw!$H$5:$EZ$5,0)),"-")</f>
        <v>694825</v>
      </c>
      <c r="F75" s="149"/>
      <c r="G75" s="149">
        <f>IFERROR(INDEX(Raw!$H$6:$EZ$2076,MATCH($B75&amp;$D75&amp;$B$5,Raw!$A$6:$A$2076,0),MATCH(G$5,Raw!$H$5:$EZ$5,0)),"-")</f>
        <v>604902</v>
      </c>
      <c r="H75" s="149"/>
      <c r="I75" s="155">
        <f>IFERROR(INDEX(Raw!$H$6:$EZ$2076,MATCH($B75&amp;$D75&amp;$B$5,Raw!$A$6:$A$2076,0),MATCH(I$5,Raw!$H$5:$EZ$5,0)),"-")</f>
        <v>351862</v>
      </c>
      <c r="J75" s="149">
        <f>IFERROR(INDEX(Raw!$H$6:$EZ$2076,MATCH($B75&amp;$D75&amp;$B$5,Raw!$A$6:$A$2076,0),MATCH(J$5,Raw!$H$5:$EZ$5,0)),"-")</f>
        <v>32536</v>
      </c>
      <c r="K75" s="155">
        <f>IFERROR(INDEX(Raw!$H$6:$EZ$2076,MATCH($B75&amp;$D75&amp;$B$5,Raw!$A$6:$A$2076,0),MATCH(K$5,Raw!$H$5:$EZ$5,0)),"-")</f>
        <v>220504</v>
      </c>
      <c r="L75" s="149">
        <f>IFERROR(INDEX(Raw!$H$6:$EZ$2076,MATCH($B75&amp;$D75&amp;$B$5,Raw!$A$6:$A$2076,0),MATCH(L$5,Raw!$H$5:$EZ$5,0)),"-")</f>
        <v>89923</v>
      </c>
      <c r="M75" s="149"/>
      <c r="N75" s="216">
        <f t="shared" si="6"/>
        <v>0.50640377073363796</v>
      </c>
      <c r="O75" s="216">
        <f t="shared" ref="O75:O86" si="21">IFERROR(J75/$E75,"-")</f>
        <v>4.6826179253768932E-2</v>
      </c>
      <c r="P75" s="216">
        <f t="shared" ref="P75:P86" si="22">IFERROR(K75/$E75,"-")</f>
        <v>0.31735185118555032</v>
      </c>
      <c r="Q75" s="216">
        <f t="shared" ref="Q75:Q86" si="23">IFERROR(L75/$E75,"-")</f>
        <v>0.12941819882704278</v>
      </c>
      <c r="R75" s="149"/>
      <c r="S75" s="149">
        <f>IFERROR(INDEX(Raw!$H$6:$EZ$2076,MATCH($B75&amp;$D75&amp;$B$5,Raw!$A$6:$A$2076,0),MATCH(S$5,Raw!$H$5:$EZ$5,0)),"-")</f>
        <v>10769</v>
      </c>
      <c r="T75" s="149">
        <f>IFERROR(INDEX(Raw!$H$6:$EZ$2076,MATCH($B75&amp;$D75&amp;$B$5,Raw!$A$6:$A$2076,0),MATCH(T$5,Raw!$H$5:$EZ$5,0)),"-")</f>
        <v>44766</v>
      </c>
      <c r="U75" s="155">
        <f>IFERROR(INDEX(Raw!$H$6:$EZ$2076,MATCH($B75&amp;$D75&amp;$B$5,Raw!$A$6:$A$2076,0),MATCH(U$5,Raw!$H$5:$EZ$5,0)),"-")</f>
        <v>9521</v>
      </c>
      <c r="V75" s="156"/>
      <c r="W75" s="149"/>
      <c r="X75" s="149">
        <f>IFERROR(INDEX(Raw!$H$6:$EZ$2076,MATCH($B75&amp;$D75&amp;$B$5,Raw!$A$6:$A$2076,0),MATCH(X$5,Raw!$H$5:$EZ$5,0)),"-")</f>
        <v>7790</v>
      </c>
      <c r="Y75" s="149">
        <f>IFERROR(INDEX(Raw!$H$6:$EZ$2076,MATCH($B75&amp;$D75&amp;$B$5,Raw!$A$6:$A$2076,0),MATCH(Y$5,Raw!$H$5:$EZ$5,0)),"-")</f>
        <v>26598</v>
      </c>
      <c r="Z75" s="155">
        <f>IFERROR(INDEX(Raw!$H$6:$EZ$2076,MATCH($B75&amp;$D75&amp;$B$5,Raw!$A$6:$A$2076,0),MATCH(Z$5,Raw!$H$5:$EZ$5,0)),"-")</f>
        <v>23517</v>
      </c>
      <c r="AA75" s="155"/>
      <c r="AB75" s="155" t="str">
        <f>IFERROR(INDEX(Raw!$H$6:$EZ$2076,MATCH($B75&amp;$D75&amp;$B$5,Raw!$A$6:$A$2076,0),MATCH(AB$5,Raw!$H$5:$EZ$5,0)),"-")</f>
        <v>-</v>
      </c>
      <c r="AC75" s="149" t="str">
        <f>IFERROR(INDEX(Raw!$H$6:$EZ$2076,MATCH($B75&amp;$D75&amp;$B$5,Raw!$A$6:$A$2076,0),MATCH(AC$5,Raw!$H$5:$EZ$5,0)),"-")</f>
        <v>-</v>
      </c>
    </row>
    <row r="76" spans="1:29" s="38" customFormat="1" ht="17.5" x14ac:dyDescent="0.35">
      <c r="A76" s="188">
        <f t="shared" si="14"/>
        <v>44743</v>
      </c>
      <c r="B76" s="145" t="s">
        <v>147</v>
      </c>
      <c r="C76" s="119" t="s">
        <v>146</v>
      </c>
      <c r="D76" s="99" t="s">
        <v>146</v>
      </c>
      <c r="E76" s="149">
        <f>IFERROR(INDEX(Raw!$H$6:$EZ$2076,MATCH($B76&amp;$D76&amp;$B$5,Raw!$A$6:$A$2076,0),MATCH(E$5,Raw!$H$5:$EZ$5,0)),"-")</f>
        <v>697009</v>
      </c>
      <c r="F76" s="149"/>
      <c r="G76" s="149">
        <f>IFERROR(INDEX(Raw!$H$6:$EZ$2076,MATCH($B76&amp;$D76&amp;$B$5,Raw!$A$6:$A$2076,0),MATCH(G$5,Raw!$H$5:$EZ$5,0)),"-")</f>
        <v>609161</v>
      </c>
      <c r="H76" s="149"/>
      <c r="I76" s="155">
        <f>IFERROR(INDEX(Raw!$H$6:$EZ$2076,MATCH($B76&amp;$D76&amp;$B$5,Raw!$A$6:$A$2076,0),MATCH(I$5,Raw!$H$5:$EZ$5,0)),"-")</f>
        <v>347916</v>
      </c>
      <c r="J76" s="149">
        <f>IFERROR(INDEX(Raw!$H$6:$EZ$2076,MATCH($B76&amp;$D76&amp;$B$5,Raw!$A$6:$A$2076,0),MATCH(J$5,Raw!$H$5:$EZ$5,0)),"-")</f>
        <v>31641</v>
      </c>
      <c r="K76" s="155">
        <f>IFERROR(INDEX(Raw!$H$6:$EZ$2076,MATCH($B76&amp;$D76&amp;$B$5,Raw!$A$6:$A$2076,0),MATCH(K$5,Raw!$H$5:$EZ$5,0)),"-")</f>
        <v>229604</v>
      </c>
      <c r="L76" s="149">
        <f>IFERROR(INDEX(Raw!$H$6:$EZ$2076,MATCH($B76&amp;$D76&amp;$B$5,Raw!$A$6:$A$2076,0),MATCH(L$5,Raw!$H$5:$EZ$5,0)),"-")</f>
        <v>87848</v>
      </c>
      <c r="M76" s="149"/>
      <c r="N76" s="216">
        <f t="shared" ref="N76:N87" si="24">IFERROR(I76/$E76,"-")</f>
        <v>0.49915567804719879</v>
      </c>
      <c r="O76" s="216">
        <f t="shared" si="21"/>
        <v>4.5395396616112561E-2</v>
      </c>
      <c r="P76" s="216">
        <f t="shared" si="22"/>
        <v>0.32941325004411709</v>
      </c>
      <c r="Q76" s="216">
        <f t="shared" si="23"/>
        <v>0.12603567529257154</v>
      </c>
      <c r="R76" s="149"/>
      <c r="S76" s="149">
        <f>IFERROR(INDEX(Raw!$H$6:$EZ$2076,MATCH($B76&amp;$D76&amp;$B$5,Raw!$A$6:$A$2076,0),MATCH(S$5,Raw!$H$5:$EZ$5,0)),"-")</f>
        <v>9736</v>
      </c>
      <c r="T76" s="149">
        <f>IFERROR(INDEX(Raw!$H$6:$EZ$2076,MATCH($B76&amp;$D76&amp;$B$5,Raw!$A$6:$A$2076,0),MATCH(T$5,Raw!$H$5:$EZ$5,0)),"-")</f>
        <v>43714</v>
      </c>
      <c r="U76" s="155">
        <f>IFERROR(INDEX(Raw!$H$6:$EZ$2076,MATCH($B76&amp;$D76&amp;$B$5,Raw!$A$6:$A$2076,0),MATCH(U$5,Raw!$H$5:$EZ$5,0)),"-")</f>
        <v>9223</v>
      </c>
      <c r="V76" s="156"/>
      <c r="W76" s="149"/>
      <c r="X76" s="149">
        <f>IFERROR(INDEX(Raw!$H$6:$EZ$2076,MATCH($B76&amp;$D76&amp;$B$5,Raw!$A$6:$A$2076,0),MATCH(X$5,Raw!$H$5:$EZ$5,0)),"-")</f>
        <v>7995</v>
      </c>
      <c r="Y76" s="149">
        <f>IFERROR(INDEX(Raw!$H$6:$EZ$2076,MATCH($B76&amp;$D76&amp;$B$5,Raw!$A$6:$A$2076,0),MATCH(Y$5,Raw!$H$5:$EZ$5,0)),"-")</f>
        <v>26403</v>
      </c>
      <c r="Z76" s="155">
        <f>IFERROR(INDEX(Raw!$H$6:$EZ$2076,MATCH($B76&amp;$D76&amp;$B$5,Raw!$A$6:$A$2076,0),MATCH(Z$5,Raw!$H$5:$EZ$5,0)),"-")</f>
        <v>23084</v>
      </c>
      <c r="AA76" s="155"/>
      <c r="AB76" s="155" t="str">
        <f>IFERROR(INDEX(Raw!$H$6:$EZ$2076,MATCH($B76&amp;$D76&amp;$B$5,Raw!$A$6:$A$2076,0),MATCH(AB$5,Raw!$H$5:$EZ$5,0)),"-")</f>
        <v>-</v>
      </c>
      <c r="AC76" s="149" t="str">
        <f>IFERROR(INDEX(Raw!$H$6:$EZ$2076,MATCH($B76&amp;$D76&amp;$B$5,Raw!$A$6:$A$2076,0),MATCH(AC$5,Raw!$H$5:$EZ$5,0)),"-")</f>
        <v>-</v>
      </c>
    </row>
    <row r="77" spans="1:29" s="38" customFormat="1" x14ac:dyDescent="0.25">
      <c r="A77" s="188">
        <f t="shared" si="14"/>
        <v>44774</v>
      </c>
      <c r="B77" s="145" t="s">
        <v>147</v>
      </c>
      <c r="C77" s="119" t="s">
        <v>135</v>
      </c>
      <c r="D77" s="2" t="s">
        <v>135</v>
      </c>
      <c r="E77" s="149">
        <f>IFERROR(INDEX(Raw!$H$6:$EZ$2076,MATCH($B77&amp;$D77&amp;$B$5,Raw!$A$6:$A$2076,0),MATCH(E$5,Raw!$H$5:$EZ$5,0)),"-")</f>
        <v>670922</v>
      </c>
      <c r="F77" s="149"/>
      <c r="G77" s="149">
        <f>IFERROR(INDEX(Raw!$H$6:$EZ$2076,MATCH($B77&amp;$D77&amp;$B$5,Raw!$A$6:$A$2076,0),MATCH(G$5,Raw!$H$5:$EZ$5,0)),"-")</f>
        <v>596348</v>
      </c>
      <c r="H77" s="149"/>
      <c r="I77" s="155">
        <f>IFERROR(INDEX(Raw!$H$6:$EZ$2076,MATCH($B77&amp;$D77&amp;$B$5,Raw!$A$6:$A$2076,0),MATCH(I$5,Raw!$H$5:$EZ$5,0)),"-")</f>
        <v>345620</v>
      </c>
      <c r="J77" s="149">
        <f>IFERROR(INDEX(Raw!$H$6:$EZ$2076,MATCH($B77&amp;$D77&amp;$B$5,Raw!$A$6:$A$2076,0),MATCH(J$5,Raw!$H$5:$EZ$5,0)),"-")</f>
        <v>31763</v>
      </c>
      <c r="K77" s="155">
        <f>IFERROR(INDEX(Raw!$H$6:$EZ$2076,MATCH($B77&amp;$D77&amp;$B$5,Raw!$A$6:$A$2076,0),MATCH(K$5,Raw!$H$5:$EZ$5,0)),"-")</f>
        <v>218965</v>
      </c>
      <c r="L77" s="149">
        <f>IFERROR(INDEX(Raw!$H$6:$EZ$2076,MATCH($B77&amp;$D77&amp;$B$5,Raw!$A$6:$A$2076,0),MATCH(L$5,Raw!$H$5:$EZ$5,0)),"-")</f>
        <v>74574</v>
      </c>
      <c r="M77" s="149"/>
      <c r="N77" s="216">
        <f t="shared" si="24"/>
        <v>0.51514184957416809</v>
      </c>
      <c r="O77" s="216">
        <f t="shared" si="21"/>
        <v>4.7342314009676235E-2</v>
      </c>
      <c r="P77" s="216">
        <f t="shared" si="22"/>
        <v>0.3263643165673506</v>
      </c>
      <c r="Q77" s="216">
        <f t="shared" si="23"/>
        <v>0.11115151984880507</v>
      </c>
      <c r="R77" s="149"/>
      <c r="S77" s="149">
        <f>IFERROR(INDEX(Raw!$H$6:$EZ$2076,MATCH($B77&amp;$D77&amp;$B$5,Raw!$A$6:$A$2076,0),MATCH(S$5,Raw!$H$5:$EZ$5,0)),"-")</f>
        <v>8830</v>
      </c>
      <c r="T77" s="149">
        <f>IFERROR(INDEX(Raw!$H$6:$EZ$2076,MATCH($B77&amp;$D77&amp;$B$5,Raw!$A$6:$A$2076,0),MATCH(T$5,Raw!$H$5:$EZ$5,0)),"-")</f>
        <v>37268</v>
      </c>
      <c r="U77" s="155">
        <f>IFERROR(INDEX(Raw!$H$6:$EZ$2076,MATCH($B77&amp;$D77&amp;$B$5,Raw!$A$6:$A$2076,0),MATCH(U$5,Raw!$H$5:$EZ$5,0)),"-")</f>
        <v>10553</v>
      </c>
      <c r="V77" s="156"/>
      <c r="W77" s="149"/>
      <c r="X77" s="149">
        <f>IFERROR(INDEX(Raw!$H$6:$EZ$2076,MATCH($B77&amp;$D77&amp;$B$5,Raw!$A$6:$A$2076,0),MATCH(X$5,Raw!$H$5:$EZ$5,0)),"-")</f>
        <v>6793</v>
      </c>
      <c r="Y77" s="149">
        <f>IFERROR(INDEX(Raw!$H$6:$EZ$2076,MATCH($B77&amp;$D77&amp;$B$5,Raw!$A$6:$A$2076,0),MATCH(Y$5,Raw!$H$5:$EZ$5,0)),"-")</f>
        <v>21683</v>
      </c>
      <c r="Z77" s="155">
        <f>IFERROR(INDEX(Raw!$H$6:$EZ$2076,MATCH($B77&amp;$D77&amp;$B$5,Raw!$A$6:$A$2076,0),MATCH(Z$5,Raw!$H$5:$EZ$5,0)),"-")</f>
        <v>23178</v>
      </c>
      <c r="AA77" s="155"/>
      <c r="AB77" s="155" t="str">
        <f>IFERROR(INDEX(Raw!$H$6:$EZ$2076,MATCH($B77&amp;$D77&amp;$B$5,Raw!$A$6:$A$2076,0),MATCH(AB$5,Raw!$H$5:$EZ$5,0)),"-")</f>
        <v>-</v>
      </c>
      <c r="AC77" s="149" t="str">
        <f>IFERROR(INDEX(Raw!$H$6:$EZ$2076,MATCH($B77&amp;$D77&amp;$B$5,Raw!$A$6:$A$2076,0),MATCH(AC$5,Raw!$H$5:$EZ$5,0)),"-")</f>
        <v>-</v>
      </c>
    </row>
    <row r="78" spans="1:29" s="38" customFormat="1" x14ac:dyDescent="0.25">
      <c r="A78" s="188">
        <f t="shared" si="14"/>
        <v>44805</v>
      </c>
      <c r="B78" s="145" t="s">
        <v>147</v>
      </c>
      <c r="C78" s="137" t="s">
        <v>136</v>
      </c>
      <c r="D78" s="95" t="s">
        <v>136</v>
      </c>
      <c r="E78" s="149">
        <f>IFERROR(INDEX(Raw!$H$6:$EZ$2076,MATCH($B78&amp;$D78&amp;$B$5,Raw!$A$6:$A$2076,0),MATCH(E$5,Raw!$H$5:$EZ$5,0)),"-")</f>
        <v>651652</v>
      </c>
      <c r="F78" s="149"/>
      <c r="G78" s="149">
        <f>IFERROR(INDEX(Raw!$H$6:$EZ$2076,MATCH($B78&amp;$D78&amp;$B$5,Raw!$A$6:$A$2076,0),MATCH(G$5,Raw!$H$5:$EZ$5,0)),"-")</f>
        <v>579089</v>
      </c>
      <c r="H78" s="149"/>
      <c r="I78" s="155">
        <f>IFERROR(INDEX(Raw!$H$6:$EZ$2076,MATCH($B78&amp;$D78&amp;$B$5,Raw!$A$6:$A$2076,0),MATCH(I$5,Raw!$H$5:$EZ$5,0)),"-")</f>
        <v>339029</v>
      </c>
      <c r="J78" s="149">
        <f>IFERROR(INDEX(Raw!$H$6:$EZ$2076,MATCH($B78&amp;$D78&amp;$B$5,Raw!$A$6:$A$2076,0),MATCH(J$5,Raw!$H$5:$EZ$5,0)),"-")</f>
        <v>31010</v>
      </c>
      <c r="K78" s="155">
        <f>IFERROR(INDEX(Raw!$H$6:$EZ$2076,MATCH($B78&amp;$D78&amp;$B$5,Raw!$A$6:$A$2076,0),MATCH(K$5,Raw!$H$5:$EZ$5,0)),"-")</f>
        <v>209050</v>
      </c>
      <c r="L78" s="149">
        <f>IFERROR(INDEX(Raw!$H$6:$EZ$2076,MATCH($B78&amp;$D78&amp;$B$5,Raw!$A$6:$A$2076,0),MATCH(L$5,Raw!$H$5:$EZ$5,0)),"-")</f>
        <v>72563</v>
      </c>
      <c r="M78" s="149"/>
      <c r="N78" s="216">
        <f t="shared" si="24"/>
        <v>0.52026081405412705</v>
      </c>
      <c r="O78" s="216">
        <f t="shared" si="21"/>
        <v>4.7586748755470712E-2</v>
      </c>
      <c r="P78" s="216">
        <f t="shared" si="22"/>
        <v>0.32080005892715746</v>
      </c>
      <c r="Q78" s="216">
        <f t="shared" si="23"/>
        <v>0.1113523782632448</v>
      </c>
      <c r="R78" s="149"/>
      <c r="S78" s="149">
        <f>IFERROR(INDEX(Raw!$H$6:$EZ$2076,MATCH($B78&amp;$D78&amp;$B$5,Raw!$A$6:$A$2076,0),MATCH(S$5,Raw!$H$5:$EZ$5,0)),"-")</f>
        <v>8013</v>
      </c>
      <c r="T78" s="149">
        <f>IFERROR(INDEX(Raw!$H$6:$EZ$2076,MATCH($B78&amp;$D78&amp;$B$5,Raw!$A$6:$A$2076,0),MATCH(T$5,Raw!$H$5:$EZ$5,0)),"-")</f>
        <v>33146</v>
      </c>
      <c r="U78" s="155">
        <f>IFERROR(INDEX(Raw!$H$6:$EZ$2076,MATCH($B78&amp;$D78&amp;$B$5,Raw!$A$6:$A$2076,0),MATCH(U$5,Raw!$H$5:$EZ$5,0)),"-")</f>
        <v>9317</v>
      </c>
      <c r="V78" s="156"/>
      <c r="W78" s="149"/>
      <c r="X78" s="149">
        <f>IFERROR(INDEX(Raw!$H$6:$EZ$2076,MATCH($B78&amp;$D78&amp;$B$5,Raw!$A$6:$A$2076,0),MATCH(X$5,Raw!$H$5:$EZ$5,0)),"-")</f>
        <v>6451</v>
      </c>
      <c r="Y78" s="149">
        <f>IFERROR(INDEX(Raw!$H$6:$EZ$2076,MATCH($B78&amp;$D78&amp;$B$5,Raw!$A$6:$A$2076,0),MATCH(Y$5,Raw!$H$5:$EZ$5,0)),"-")</f>
        <v>24953</v>
      </c>
      <c r="Z78" s="155">
        <f>IFERROR(INDEX(Raw!$H$6:$EZ$2076,MATCH($B78&amp;$D78&amp;$B$5,Raw!$A$6:$A$2076,0),MATCH(Z$5,Raw!$H$5:$EZ$5,0)),"-")</f>
        <v>22053</v>
      </c>
      <c r="AA78" s="155"/>
      <c r="AB78" s="155" t="str">
        <f>IFERROR(INDEX(Raw!$H$6:$EZ$2076,MATCH($B78&amp;$D78&amp;$B$5,Raw!$A$6:$A$2076,0),MATCH(AB$5,Raw!$H$5:$EZ$5,0)),"-")</f>
        <v>-</v>
      </c>
      <c r="AC78" s="149" t="str">
        <f>IFERROR(INDEX(Raw!$H$6:$EZ$2076,MATCH($B78&amp;$D78&amp;$B$5,Raw!$A$6:$A$2076,0),MATCH(AC$5,Raw!$H$5:$EZ$5,0)),"-")</f>
        <v>-</v>
      </c>
    </row>
    <row r="79" spans="1:29" s="38" customFormat="1" ht="17.5" x14ac:dyDescent="0.35">
      <c r="A79" s="188">
        <f t="shared" si="14"/>
        <v>44835</v>
      </c>
      <c r="B79" s="145" t="s">
        <v>147</v>
      </c>
      <c r="C79" s="119" t="s">
        <v>137</v>
      </c>
      <c r="D79" s="101" t="s">
        <v>137</v>
      </c>
      <c r="E79" s="149">
        <f>IFERROR(INDEX(Raw!$H$6:$EZ$2076,MATCH($B79&amp;$D79&amp;$B$5,Raw!$A$6:$A$2076,0),MATCH(E$5,Raw!$H$5:$EZ$5,0)),"-")</f>
        <v>677628</v>
      </c>
      <c r="F79" s="149"/>
      <c r="G79" s="149">
        <f>IFERROR(INDEX(Raw!$H$6:$EZ$2076,MATCH($B79&amp;$D79&amp;$B$5,Raw!$A$6:$A$2076,0),MATCH(G$5,Raw!$H$5:$EZ$5,0)),"-")</f>
        <v>596598</v>
      </c>
      <c r="H79" s="149"/>
      <c r="I79" s="155">
        <f>IFERROR(INDEX(Raw!$H$6:$EZ$2076,MATCH($B79&amp;$D79&amp;$B$5,Raw!$A$6:$A$2076,0),MATCH(I$5,Raw!$H$5:$EZ$5,0)),"-")</f>
        <v>344481</v>
      </c>
      <c r="J79" s="149">
        <f>IFERROR(INDEX(Raw!$H$6:$EZ$2076,MATCH($B79&amp;$D79&amp;$B$5,Raw!$A$6:$A$2076,0),MATCH(J$5,Raw!$H$5:$EZ$5,0)),"-")</f>
        <v>30689</v>
      </c>
      <c r="K79" s="155">
        <f>IFERROR(INDEX(Raw!$H$6:$EZ$2076,MATCH($B79&amp;$D79&amp;$B$5,Raw!$A$6:$A$2076,0),MATCH(K$5,Raw!$H$5:$EZ$5,0)),"-")</f>
        <v>221428</v>
      </c>
      <c r="L79" s="149">
        <f>IFERROR(INDEX(Raw!$H$6:$EZ$2076,MATCH($B79&amp;$D79&amp;$B$5,Raw!$A$6:$A$2076,0),MATCH(L$5,Raw!$H$5:$EZ$5,0)),"-")</f>
        <v>81030</v>
      </c>
      <c r="M79" s="149"/>
      <c r="N79" s="216">
        <f t="shared" si="24"/>
        <v>0.50836299562591869</v>
      </c>
      <c r="O79" s="216">
        <f t="shared" si="21"/>
        <v>4.5288860554758656E-2</v>
      </c>
      <c r="P79" s="216">
        <f t="shared" si="22"/>
        <v>0.32676925982987715</v>
      </c>
      <c r="Q79" s="216">
        <f t="shared" si="23"/>
        <v>0.11957888398944554</v>
      </c>
      <c r="R79" s="149"/>
      <c r="S79" s="149">
        <f>IFERROR(INDEX(Raw!$H$6:$EZ$2076,MATCH($B79&amp;$D79&amp;$B$5,Raw!$A$6:$A$2076,0),MATCH(S$5,Raw!$H$5:$EZ$5,0)),"-")</f>
        <v>7769</v>
      </c>
      <c r="T79" s="149">
        <f>IFERROR(INDEX(Raw!$H$6:$EZ$2076,MATCH($B79&amp;$D79&amp;$B$5,Raw!$A$6:$A$2076,0),MATCH(T$5,Raw!$H$5:$EZ$5,0)),"-")</f>
        <v>34004</v>
      </c>
      <c r="U79" s="155">
        <f>IFERROR(INDEX(Raw!$H$6:$EZ$2076,MATCH($B79&amp;$D79&amp;$B$5,Raw!$A$6:$A$2076,0),MATCH(U$5,Raw!$H$5:$EZ$5,0)),"-")</f>
        <v>7432</v>
      </c>
      <c r="V79" s="156"/>
      <c r="W79" s="149"/>
      <c r="X79" s="149">
        <f>IFERROR(INDEX(Raw!$H$6:$EZ$2076,MATCH($B79&amp;$D79&amp;$B$5,Raw!$A$6:$A$2076,0),MATCH(X$5,Raw!$H$5:$EZ$5,0)),"-")</f>
        <v>7438</v>
      </c>
      <c r="Y79" s="149">
        <f>IFERROR(INDEX(Raw!$H$6:$EZ$2076,MATCH($B79&amp;$D79&amp;$B$5,Raw!$A$6:$A$2076,0),MATCH(Y$5,Raw!$H$5:$EZ$5,0)),"-")</f>
        <v>31819</v>
      </c>
      <c r="Z79" s="155">
        <f>IFERROR(INDEX(Raw!$H$6:$EZ$2076,MATCH($B79&amp;$D79&amp;$B$5,Raw!$A$6:$A$2076,0),MATCH(Z$5,Raw!$H$5:$EZ$5,0)),"-")</f>
        <v>19491</v>
      </c>
      <c r="AA79" s="155"/>
      <c r="AB79" s="155">
        <f>IFERROR(INDEX(Raw!$H$6:$EZ$2076,MATCH($B79&amp;$D79&amp;$B$5,Raw!$A$6:$A$2076,0),MATCH(AB$5,Raw!$H$5:$EZ$5,0)),"-")</f>
        <v>2997</v>
      </c>
      <c r="AC79" s="149">
        <f>IFERROR(INDEX(Raw!$H$6:$EZ$2076,MATCH($B79&amp;$D79&amp;$B$5,Raw!$A$6:$A$2076,0),MATCH(AC$5,Raw!$H$5:$EZ$5,0)),"-")</f>
        <v>20207</v>
      </c>
    </row>
    <row r="80" spans="1:29" s="38" customFormat="1" x14ac:dyDescent="0.25">
      <c r="A80" s="188">
        <f t="shared" si="14"/>
        <v>44866</v>
      </c>
      <c r="B80" s="145" t="s">
        <v>147</v>
      </c>
      <c r="C80" s="38" t="s">
        <v>138</v>
      </c>
      <c r="D80" s="95" t="s">
        <v>138</v>
      </c>
      <c r="E80" s="149">
        <f>IFERROR(INDEX(Raw!$H$6:$EZ$2076,MATCH($B80&amp;$D80&amp;$B$5,Raw!$A$6:$A$2076,0),MATCH(E$5,Raw!$H$5:$EZ$5,0)),"-")</f>
        <v>674646</v>
      </c>
      <c r="F80" s="149"/>
      <c r="G80" s="149">
        <f>IFERROR(INDEX(Raw!$H$6:$EZ$2076,MATCH($B80&amp;$D80&amp;$B$5,Raw!$A$6:$A$2076,0),MATCH(G$5,Raw!$H$5:$EZ$5,0)),"-")</f>
        <v>596234</v>
      </c>
      <c r="H80" s="149"/>
      <c r="I80" s="155">
        <f>IFERROR(INDEX(Raw!$H$6:$EZ$2076,MATCH($B80&amp;$D80&amp;$B$5,Raw!$A$6:$A$2076,0),MATCH(I$5,Raw!$H$5:$EZ$5,0)),"-")</f>
        <v>350546</v>
      </c>
      <c r="J80" s="149">
        <f>IFERROR(INDEX(Raw!$H$6:$EZ$2076,MATCH($B80&amp;$D80&amp;$B$5,Raw!$A$6:$A$2076,0),MATCH(J$5,Raw!$H$5:$EZ$5,0)),"-")</f>
        <v>31872</v>
      </c>
      <c r="K80" s="155">
        <f>IFERROR(INDEX(Raw!$H$6:$EZ$2076,MATCH($B80&amp;$D80&amp;$B$5,Raw!$A$6:$A$2076,0),MATCH(K$5,Raw!$H$5:$EZ$5,0)),"-")</f>
        <v>213816</v>
      </c>
      <c r="L80" s="149">
        <f>IFERROR(INDEX(Raw!$H$6:$EZ$2076,MATCH($B80&amp;$D80&amp;$B$5,Raw!$A$6:$A$2076,0),MATCH(L$5,Raw!$H$5:$EZ$5,0)),"-")</f>
        <v>78412</v>
      </c>
      <c r="M80" s="149"/>
      <c r="N80" s="216">
        <f t="shared" si="24"/>
        <v>0.51959990869285522</v>
      </c>
      <c r="O80" s="216">
        <f t="shared" si="21"/>
        <v>4.7242553872697685E-2</v>
      </c>
      <c r="P80" s="216">
        <f t="shared" si="22"/>
        <v>0.31693065696676481</v>
      </c>
      <c r="Q80" s="216">
        <f t="shared" si="23"/>
        <v>0.11622688046768231</v>
      </c>
      <c r="R80" s="149"/>
      <c r="S80" s="149">
        <f>IFERROR(INDEX(Raw!$H$6:$EZ$2076,MATCH($B80&amp;$D80&amp;$B$5,Raw!$A$6:$A$2076,0),MATCH(S$5,Raw!$H$5:$EZ$5,0)),"-")</f>
        <v>7018</v>
      </c>
      <c r="T80" s="149">
        <f>IFERROR(INDEX(Raw!$H$6:$EZ$2076,MATCH($B80&amp;$D80&amp;$B$5,Raw!$A$6:$A$2076,0),MATCH(T$5,Raw!$H$5:$EZ$5,0)),"-")</f>
        <v>40004</v>
      </c>
      <c r="U80" s="155">
        <f>IFERROR(INDEX(Raw!$H$6:$EZ$2076,MATCH($B80&amp;$D80&amp;$B$5,Raw!$A$6:$A$2076,0),MATCH(U$5,Raw!$H$5:$EZ$5,0)),"-")</f>
        <v>7616</v>
      </c>
      <c r="V80" s="156"/>
      <c r="W80" s="149"/>
      <c r="X80" s="149">
        <f>IFERROR(INDEX(Raw!$H$6:$EZ$2076,MATCH($B80&amp;$D80&amp;$B$5,Raw!$A$6:$A$2076,0),MATCH(X$5,Raw!$H$5:$EZ$5,0)),"-")</f>
        <v>6598</v>
      </c>
      <c r="Y80" s="149">
        <f>IFERROR(INDEX(Raw!$H$6:$EZ$2076,MATCH($B80&amp;$D80&amp;$B$5,Raw!$A$6:$A$2076,0),MATCH(Y$5,Raw!$H$5:$EZ$5,0)),"-")</f>
        <v>24792</v>
      </c>
      <c r="Z80" s="155">
        <f>IFERROR(INDEX(Raw!$H$6:$EZ$2076,MATCH($B80&amp;$D80&amp;$B$5,Raw!$A$6:$A$2076,0),MATCH(Z$5,Raw!$H$5:$EZ$5,0)),"-")</f>
        <v>18306</v>
      </c>
      <c r="AA80" s="155"/>
      <c r="AB80" s="155">
        <f>IFERROR(INDEX(Raw!$H$6:$EZ$2076,MATCH($B80&amp;$D80&amp;$B$5,Raw!$A$6:$A$2076,0),MATCH(AB$5,Raw!$H$5:$EZ$5,0)),"-")</f>
        <v>3376</v>
      </c>
      <c r="AC80" s="149">
        <f>IFERROR(INDEX(Raw!$H$6:$EZ$2076,MATCH($B80&amp;$D80&amp;$B$5,Raw!$A$6:$A$2076,0),MATCH(AC$5,Raw!$H$5:$EZ$5,0)),"-")</f>
        <v>21254</v>
      </c>
    </row>
    <row r="81" spans="1:29" s="38" customFormat="1" x14ac:dyDescent="0.25">
      <c r="A81" s="188">
        <f t="shared" si="14"/>
        <v>44896</v>
      </c>
      <c r="B81" s="145" t="s">
        <v>147</v>
      </c>
      <c r="C81" s="38" t="s">
        <v>139</v>
      </c>
      <c r="D81" s="95" t="s">
        <v>139</v>
      </c>
      <c r="E81" s="149">
        <f>IFERROR(INDEX(Raw!$H$6:$EZ$2076,MATCH($B81&amp;$D81&amp;$B$5,Raw!$A$6:$A$2076,0),MATCH(E$5,Raw!$H$5:$EZ$5,0)),"-")</f>
        <v>688174</v>
      </c>
      <c r="F81" s="149"/>
      <c r="G81" s="149">
        <f>IFERROR(INDEX(Raw!$H$6:$EZ$2076,MATCH($B81&amp;$D81&amp;$B$5,Raw!$A$6:$A$2076,0),MATCH(G$5,Raw!$H$5:$EZ$5,0)),"-")</f>
        <v>583417</v>
      </c>
      <c r="H81" s="149"/>
      <c r="I81" s="155">
        <f>IFERROR(INDEX(Raw!$H$6:$EZ$2076,MATCH($B81&amp;$D81&amp;$B$5,Raw!$A$6:$A$2076,0),MATCH(I$5,Raw!$H$5:$EZ$5,0)),"-")</f>
        <v>333153</v>
      </c>
      <c r="J81" s="149">
        <f>IFERROR(INDEX(Raw!$H$6:$EZ$2076,MATCH($B81&amp;$D81&amp;$B$5,Raw!$A$6:$A$2076,0),MATCH(J$5,Raw!$H$5:$EZ$5,0)),"-")</f>
        <v>28792</v>
      </c>
      <c r="K81" s="155">
        <f>IFERROR(INDEX(Raw!$H$6:$EZ$2076,MATCH($B81&amp;$D81&amp;$B$5,Raw!$A$6:$A$2076,0),MATCH(K$5,Raw!$H$5:$EZ$5,0)),"-")</f>
        <v>221472</v>
      </c>
      <c r="L81" s="149">
        <f>IFERROR(INDEX(Raw!$H$6:$EZ$2076,MATCH($B81&amp;$D81&amp;$B$5,Raw!$A$6:$A$2076,0),MATCH(L$5,Raw!$H$5:$EZ$5,0)),"-")</f>
        <v>104757</v>
      </c>
      <c r="M81" s="149"/>
      <c r="N81" s="216">
        <f t="shared" si="24"/>
        <v>0.48411157643270453</v>
      </c>
      <c r="O81" s="216">
        <f t="shared" si="21"/>
        <v>4.1838256022459434E-2</v>
      </c>
      <c r="P81" s="216">
        <f t="shared" si="22"/>
        <v>0.32182558480849321</v>
      </c>
      <c r="Q81" s="216">
        <f t="shared" si="23"/>
        <v>0.15222458273634284</v>
      </c>
      <c r="R81" s="149"/>
      <c r="S81" s="149">
        <f>IFERROR(INDEX(Raw!$H$6:$EZ$2076,MATCH($B81&amp;$D81&amp;$B$5,Raw!$A$6:$A$2076,0),MATCH(S$5,Raw!$H$5:$EZ$5,0)),"-")</f>
        <v>8308</v>
      </c>
      <c r="T81" s="149">
        <f>IFERROR(INDEX(Raw!$H$6:$EZ$2076,MATCH($B81&amp;$D81&amp;$B$5,Raw!$A$6:$A$2076,0),MATCH(T$5,Raw!$H$5:$EZ$5,0)),"-")</f>
        <v>52164</v>
      </c>
      <c r="U81" s="155">
        <f>IFERROR(INDEX(Raw!$H$6:$EZ$2076,MATCH($B81&amp;$D81&amp;$B$5,Raw!$A$6:$A$2076,0),MATCH(U$5,Raw!$H$5:$EZ$5,0)),"-")</f>
        <v>8530</v>
      </c>
      <c r="V81" s="156"/>
      <c r="W81" s="149"/>
      <c r="X81" s="149">
        <f>IFERROR(INDEX(Raw!$H$6:$EZ$2076,MATCH($B81&amp;$D81&amp;$B$5,Raw!$A$6:$A$2076,0),MATCH(X$5,Raw!$H$5:$EZ$5,0)),"-")</f>
        <v>9291</v>
      </c>
      <c r="Y81" s="149">
        <f>IFERROR(INDEX(Raw!$H$6:$EZ$2076,MATCH($B81&amp;$D81&amp;$B$5,Raw!$A$6:$A$2076,0),MATCH(Y$5,Raw!$H$5:$EZ$5,0)),"-")</f>
        <v>34994</v>
      </c>
      <c r="Z81" s="155">
        <f>IFERROR(INDEX(Raw!$H$6:$EZ$2076,MATCH($B81&amp;$D81&amp;$B$5,Raw!$A$6:$A$2076,0),MATCH(Z$5,Raw!$H$5:$EZ$5,0)),"-")</f>
        <v>17943</v>
      </c>
      <c r="AA81" s="155"/>
      <c r="AB81" s="155">
        <f>IFERROR(INDEX(Raw!$H$6:$EZ$2076,MATCH($B81&amp;$D81&amp;$B$5,Raw!$A$6:$A$2076,0),MATCH(AB$5,Raw!$H$5:$EZ$5,0)),"-")</f>
        <v>4015</v>
      </c>
      <c r="AC81" s="149">
        <f>IFERROR(INDEX(Raw!$H$6:$EZ$2076,MATCH($B81&amp;$D81&amp;$B$5,Raw!$A$6:$A$2076,0),MATCH(AC$5,Raw!$H$5:$EZ$5,0)),"-")</f>
        <v>28323</v>
      </c>
    </row>
    <row r="82" spans="1:29" s="38" customFormat="1" ht="17.5" x14ac:dyDescent="0.35">
      <c r="A82" s="188">
        <f t="shared" si="14"/>
        <v>44927</v>
      </c>
      <c r="B82" s="145" t="s">
        <v>147</v>
      </c>
      <c r="C82" s="102" t="s">
        <v>140</v>
      </c>
      <c r="D82" s="101" t="s">
        <v>140</v>
      </c>
      <c r="E82" s="149">
        <f>IFERROR(INDEX(Raw!$H$6:$EZ$2076,MATCH($B82&amp;$D82&amp;$B$5,Raw!$A$6:$A$2076,0),MATCH(E$5,Raw!$H$5:$EZ$5,0)),"-")</f>
        <v>654918</v>
      </c>
      <c r="F82" s="149"/>
      <c r="G82" s="149">
        <f>IFERROR(INDEX(Raw!$H$6:$EZ$2076,MATCH($B82&amp;$D82&amp;$B$5,Raw!$A$6:$A$2076,0),MATCH(G$5,Raw!$H$5:$EZ$5,0)),"-")</f>
        <v>578879</v>
      </c>
      <c r="H82" s="149"/>
      <c r="I82" s="155">
        <f>IFERROR(INDEX(Raw!$H$6:$EZ$2076,MATCH($B82&amp;$D82&amp;$B$5,Raw!$A$6:$A$2076,0),MATCH(I$5,Raw!$H$5:$EZ$5,0)),"-")</f>
        <v>340375</v>
      </c>
      <c r="J82" s="149">
        <f>IFERROR(INDEX(Raw!$H$6:$EZ$2076,MATCH($B82&amp;$D82&amp;$B$5,Raw!$A$6:$A$2076,0),MATCH(J$5,Raw!$H$5:$EZ$5,0)),"-")</f>
        <v>31156</v>
      </c>
      <c r="K82" s="155">
        <f>IFERROR(INDEX(Raw!$H$6:$EZ$2076,MATCH($B82&amp;$D82&amp;$B$5,Raw!$A$6:$A$2076,0),MATCH(K$5,Raw!$H$5:$EZ$5,0)),"-")</f>
        <v>207348</v>
      </c>
      <c r="L82" s="149">
        <f>IFERROR(INDEX(Raw!$H$6:$EZ$2076,MATCH($B82&amp;$D82&amp;$B$5,Raw!$A$6:$A$2076,0),MATCH(L$5,Raw!$H$5:$EZ$5,0)),"-")</f>
        <v>76039</v>
      </c>
      <c r="M82" s="149"/>
      <c r="N82" s="216">
        <f t="shared" si="24"/>
        <v>0.51972155292723665</v>
      </c>
      <c r="O82" s="216">
        <f t="shared" si="21"/>
        <v>4.757236783841641E-2</v>
      </c>
      <c r="P82" s="216">
        <f t="shared" si="22"/>
        <v>0.31660146766465419</v>
      </c>
      <c r="Q82" s="216">
        <f t="shared" si="23"/>
        <v>0.11610461156969269</v>
      </c>
      <c r="R82" s="149"/>
      <c r="S82" s="149">
        <f>IFERROR(INDEX(Raw!$H$6:$EZ$2076,MATCH($B82&amp;$D82&amp;$B$5,Raw!$A$6:$A$2076,0),MATCH(S$5,Raw!$H$5:$EZ$5,0)),"-")</f>
        <v>6540</v>
      </c>
      <c r="T82" s="149">
        <f>IFERROR(INDEX(Raw!$H$6:$EZ$2076,MATCH($B82&amp;$D82&amp;$B$5,Raw!$A$6:$A$2076,0),MATCH(T$5,Raw!$H$5:$EZ$5,0)),"-")</f>
        <v>37889</v>
      </c>
      <c r="U82" s="155">
        <f>IFERROR(INDEX(Raw!$H$6:$EZ$2076,MATCH($B82&amp;$D82&amp;$B$5,Raw!$A$6:$A$2076,0),MATCH(U$5,Raw!$H$5:$EZ$5,0)),"-")</f>
        <v>8848</v>
      </c>
      <c r="V82" s="156"/>
      <c r="W82" s="149"/>
      <c r="X82" s="149">
        <f>IFERROR(INDEX(Raw!$H$6:$EZ$2076,MATCH($B82&amp;$D82&amp;$B$5,Raw!$A$6:$A$2076,0),MATCH(X$5,Raw!$H$5:$EZ$5,0)),"-")</f>
        <v>6132</v>
      </c>
      <c r="Y82" s="149">
        <f>IFERROR(INDEX(Raw!$H$6:$EZ$2076,MATCH($B82&amp;$D82&amp;$B$5,Raw!$A$6:$A$2076,0),MATCH(Y$5,Raw!$H$5:$EZ$5,0)),"-")</f>
        <v>25478</v>
      </c>
      <c r="Z82" s="155">
        <f>IFERROR(INDEX(Raw!$H$6:$EZ$2076,MATCH($B82&amp;$D82&amp;$B$5,Raw!$A$6:$A$2076,0),MATCH(Z$5,Raw!$H$5:$EZ$5,0)),"-")</f>
        <v>17442</v>
      </c>
      <c r="AA82" s="155"/>
      <c r="AB82" s="155">
        <f>IFERROR(INDEX(Raw!$H$6:$EZ$2076,MATCH($B82&amp;$D82&amp;$B$5,Raw!$A$6:$A$2076,0),MATCH(AB$5,Raw!$H$5:$EZ$5,0)),"-")</f>
        <v>3229</v>
      </c>
      <c r="AC82" s="149">
        <f>IFERROR(INDEX(Raw!$H$6:$EZ$2076,MATCH($B82&amp;$D82&amp;$B$5,Raw!$A$6:$A$2076,0),MATCH(AC$5,Raw!$H$5:$EZ$5,0)),"-")</f>
        <v>19981</v>
      </c>
    </row>
    <row r="83" spans="1:29" s="38" customFormat="1" x14ac:dyDescent="0.25">
      <c r="A83" s="188">
        <f t="shared" ref="A83:A132" si="25">EOMONTH(A82,0)+1</f>
        <v>44958</v>
      </c>
      <c r="B83" s="145" t="s">
        <v>147</v>
      </c>
      <c r="C83" s="102" t="s">
        <v>141</v>
      </c>
      <c r="D83" s="95" t="s">
        <v>141</v>
      </c>
      <c r="E83" s="149">
        <f>IFERROR(INDEX(Raw!$H$6:$EZ$2076,MATCH($B83&amp;$D83&amp;$B$5,Raw!$A$6:$A$2076,0),MATCH(E$5,Raw!$H$5:$EZ$5,0)),"-")</f>
        <v>613672</v>
      </c>
      <c r="F83" s="149"/>
      <c r="G83" s="149">
        <f>IFERROR(INDEX(Raw!$H$6:$EZ$2076,MATCH($B83&amp;$D83&amp;$B$5,Raw!$A$6:$A$2076,0),MATCH(G$5,Raw!$H$5:$EZ$5,0)),"-")</f>
        <v>542856</v>
      </c>
      <c r="H83" s="149"/>
      <c r="I83" s="155">
        <f>IFERROR(INDEX(Raw!$H$6:$EZ$2076,MATCH($B83&amp;$D83&amp;$B$5,Raw!$A$6:$A$2076,0),MATCH(I$5,Raw!$H$5:$EZ$5,0)),"-")</f>
        <v>321759</v>
      </c>
      <c r="J83" s="149">
        <f>IFERROR(INDEX(Raw!$H$6:$EZ$2076,MATCH($B83&amp;$D83&amp;$B$5,Raw!$A$6:$A$2076,0),MATCH(J$5,Raw!$H$5:$EZ$5,0)),"-")</f>
        <v>28761</v>
      </c>
      <c r="K83" s="155">
        <f>IFERROR(INDEX(Raw!$H$6:$EZ$2076,MATCH($B83&amp;$D83&amp;$B$5,Raw!$A$6:$A$2076,0),MATCH(K$5,Raw!$H$5:$EZ$5,0)),"-")</f>
        <v>192336</v>
      </c>
      <c r="L83" s="149">
        <f>IFERROR(INDEX(Raw!$H$6:$EZ$2076,MATCH($B83&amp;$D83&amp;$B$5,Raw!$A$6:$A$2076,0),MATCH(L$5,Raw!$H$5:$EZ$5,0)),"-")</f>
        <v>70816</v>
      </c>
      <c r="M83" s="149"/>
      <c r="N83" s="216">
        <f t="shared" si="24"/>
        <v>0.52431755074371977</v>
      </c>
      <c r="O83" s="216">
        <f t="shared" si="21"/>
        <v>4.6867056016895017E-2</v>
      </c>
      <c r="P83" s="216">
        <f t="shared" si="22"/>
        <v>0.313418242970186</v>
      </c>
      <c r="Q83" s="216">
        <f t="shared" si="23"/>
        <v>0.11539715026919918</v>
      </c>
      <c r="R83" s="149"/>
      <c r="S83" s="149">
        <f>IFERROR(INDEX(Raw!$H$6:$EZ$2076,MATCH($B83&amp;$D83&amp;$B$5,Raw!$A$6:$A$2076,0),MATCH(S$5,Raw!$H$5:$EZ$5,0)),"-")</f>
        <v>6192</v>
      </c>
      <c r="T83" s="149">
        <f>IFERROR(INDEX(Raw!$H$6:$EZ$2076,MATCH($B83&amp;$D83&amp;$B$5,Raw!$A$6:$A$2076,0),MATCH(T$5,Raw!$H$5:$EZ$5,0)),"-")</f>
        <v>36726</v>
      </c>
      <c r="U83" s="155">
        <f>IFERROR(INDEX(Raw!$H$6:$EZ$2076,MATCH($B83&amp;$D83&amp;$B$5,Raw!$A$6:$A$2076,0),MATCH(U$5,Raw!$H$5:$EZ$5,0)),"-")</f>
        <v>8278</v>
      </c>
      <c r="V83" s="156"/>
      <c r="W83" s="149"/>
      <c r="X83" s="149">
        <f>IFERROR(INDEX(Raw!$H$6:$EZ$2076,MATCH($B83&amp;$D83&amp;$B$5,Raw!$A$6:$A$2076,0),MATCH(X$5,Raw!$H$5:$EZ$5,0)),"-")</f>
        <v>5358</v>
      </c>
      <c r="Y83" s="149">
        <f>IFERROR(INDEX(Raw!$H$6:$EZ$2076,MATCH($B83&amp;$D83&amp;$B$5,Raw!$A$6:$A$2076,0),MATCH(Y$5,Raw!$H$5:$EZ$5,0)),"-")</f>
        <v>22540</v>
      </c>
      <c r="Z83" s="155">
        <f>IFERROR(INDEX(Raw!$H$6:$EZ$2076,MATCH($B83&amp;$D83&amp;$B$5,Raw!$A$6:$A$2076,0),MATCH(Z$5,Raw!$H$5:$EZ$5,0)),"-")</f>
        <v>17842</v>
      </c>
      <c r="AA83" s="155"/>
      <c r="AB83" s="155">
        <f>IFERROR(INDEX(Raw!$H$6:$EZ$2076,MATCH($B83&amp;$D83&amp;$B$5,Raw!$A$6:$A$2076,0),MATCH(AB$5,Raw!$H$5:$EZ$5,0)),"-")</f>
        <v>3223</v>
      </c>
      <c r="AC83" s="149">
        <f>IFERROR(INDEX(Raw!$H$6:$EZ$2076,MATCH($B83&amp;$D83&amp;$B$5,Raw!$A$6:$A$2076,0),MATCH(AC$5,Raw!$H$5:$EZ$5,0)),"-")</f>
        <v>18261</v>
      </c>
    </row>
    <row r="84" spans="1:29" s="38" customFormat="1" x14ac:dyDescent="0.25">
      <c r="A84" s="188">
        <f t="shared" si="25"/>
        <v>44986</v>
      </c>
      <c r="B84" s="145" t="s">
        <v>147</v>
      </c>
      <c r="C84" s="38" t="s">
        <v>142</v>
      </c>
      <c r="D84" s="95" t="s">
        <v>142</v>
      </c>
      <c r="E84" s="149">
        <f>IFERROR(INDEX(Raw!$H$6:$EZ$2076,MATCH($B84&amp;$D84&amp;$B$5,Raw!$A$6:$A$2076,0),MATCH(E$5,Raw!$H$5:$EZ$5,0)),"-")</f>
        <v>698449</v>
      </c>
      <c r="F84" s="149"/>
      <c r="G84" s="149">
        <f>IFERROR(INDEX(Raw!$H$6:$EZ$2076,MATCH($B84&amp;$D84&amp;$B$5,Raw!$A$6:$A$2076,0),MATCH(G$5,Raw!$H$5:$EZ$5,0)),"-")</f>
        <v>611712</v>
      </c>
      <c r="H84" s="149"/>
      <c r="I84" s="155">
        <f>IFERROR(INDEX(Raw!$H$6:$EZ$2076,MATCH($B84&amp;$D84&amp;$B$5,Raw!$A$6:$A$2076,0),MATCH(I$5,Raw!$H$5:$EZ$5,0)),"-")</f>
        <v>361975</v>
      </c>
      <c r="J84" s="149">
        <f>IFERROR(INDEX(Raw!$H$6:$EZ$2076,MATCH($B84&amp;$D84&amp;$B$5,Raw!$A$6:$A$2076,0),MATCH(J$5,Raw!$H$5:$EZ$5,0)),"-")</f>
        <v>33052</v>
      </c>
      <c r="K84" s="155">
        <f>IFERROR(INDEX(Raw!$H$6:$EZ$2076,MATCH($B84&amp;$D84&amp;$B$5,Raw!$A$6:$A$2076,0),MATCH(K$5,Raw!$H$5:$EZ$5,0)),"-")</f>
        <v>216685</v>
      </c>
      <c r="L84" s="149">
        <f>IFERROR(INDEX(Raw!$H$6:$EZ$2076,MATCH($B84&amp;$D84&amp;$B$5,Raw!$A$6:$A$2076,0),MATCH(L$5,Raw!$H$5:$EZ$5,0)),"-")</f>
        <v>86737</v>
      </c>
      <c r="M84" s="149"/>
      <c r="N84" s="216">
        <f t="shared" si="24"/>
        <v>0.51825544885882868</v>
      </c>
      <c r="O84" s="216">
        <f t="shared" si="21"/>
        <v>4.7321994877220816E-2</v>
      </c>
      <c r="P84" s="216">
        <f t="shared" si="22"/>
        <v>0.31023739743345613</v>
      </c>
      <c r="Q84" s="216">
        <f t="shared" si="23"/>
        <v>0.12418515883049443</v>
      </c>
      <c r="R84" s="149"/>
      <c r="S84" s="149">
        <f>IFERROR(INDEX(Raw!$H$6:$EZ$2076,MATCH($B84&amp;$D84&amp;$B$5,Raw!$A$6:$A$2076,0),MATCH(S$5,Raw!$H$5:$EZ$5,0)),"-")</f>
        <v>6755</v>
      </c>
      <c r="T84" s="149">
        <f>IFERROR(INDEX(Raw!$H$6:$EZ$2076,MATCH($B84&amp;$D84&amp;$B$5,Raw!$A$6:$A$2076,0),MATCH(T$5,Raw!$H$5:$EZ$5,0)),"-")</f>
        <v>43333</v>
      </c>
      <c r="U84" s="155">
        <f>IFERROR(INDEX(Raw!$H$6:$EZ$2076,MATCH($B84&amp;$D84&amp;$B$5,Raw!$A$6:$A$2076,0),MATCH(U$5,Raw!$H$5:$EZ$5,0)),"-")</f>
        <v>6753</v>
      </c>
      <c r="V84" s="156"/>
      <c r="W84" s="149"/>
      <c r="X84" s="149">
        <f>IFERROR(INDEX(Raw!$H$6:$EZ$2076,MATCH($B84&amp;$D84&amp;$B$5,Raw!$A$6:$A$2076,0),MATCH(X$5,Raw!$H$5:$EZ$5,0)),"-")</f>
        <v>7533</v>
      </c>
      <c r="Y84" s="149">
        <f>IFERROR(INDEX(Raw!$H$6:$EZ$2076,MATCH($B84&amp;$D84&amp;$B$5,Raw!$A$6:$A$2076,0),MATCH(Y$5,Raw!$H$5:$EZ$5,0)),"-")</f>
        <v>29116</v>
      </c>
      <c r="Z84" s="155">
        <f>IFERROR(INDEX(Raw!$H$6:$EZ$2076,MATCH($B84&amp;$D84&amp;$B$5,Raw!$A$6:$A$2076,0),MATCH(Z$5,Raw!$H$5:$EZ$5,0)),"-")</f>
        <v>21896</v>
      </c>
      <c r="AA84" s="155"/>
      <c r="AB84" s="159">
        <f>IFERROR(INDEX(Raw!$H$6:$EZ$2076,MATCH($B84&amp;$D84&amp;$B$5,Raw!$A$6:$A$2076,0),MATCH(AB$5,Raw!$H$5:$EZ$5,0)),"-")</f>
        <v>3839</v>
      </c>
      <c r="AC84" s="152">
        <f>IFERROR(INDEX(Raw!$H$6:$EZ$2076,MATCH($B84&amp;$D84&amp;$B$5,Raw!$A$6:$A$2076,0),MATCH(AC$5,Raw!$H$5:$EZ$5,0)),"-")</f>
        <v>21840</v>
      </c>
    </row>
    <row r="85" spans="1:29" s="38" customFormat="1" ht="17.5" x14ac:dyDescent="0.35">
      <c r="A85" s="188">
        <f t="shared" si="25"/>
        <v>45017</v>
      </c>
      <c r="B85" s="146" t="s">
        <v>133</v>
      </c>
      <c r="C85" s="98" t="s">
        <v>143</v>
      </c>
      <c r="D85" s="99" t="s">
        <v>143</v>
      </c>
      <c r="E85" s="148">
        <f>IFERROR(INDEX(Raw!$H$6:$EZ$2076,MATCH($B85&amp;$D85&amp;$B$5,Raw!$A$6:$A$2076,0),MATCH(E$5,Raw!$H$5:$EZ$5,0)),"-")</f>
        <v>676978</v>
      </c>
      <c r="F85" s="149"/>
      <c r="G85" s="148">
        <f>IFERROR(INDEX(Raw!$H$6:$EZ$2076,MATCH($B85&amp;$D85&amp;$B$5,Raw!$A$6:$A$2076,0),MATCH(G$5,Raw!$H$5:$EZ$5,0)),"-")</f>
        <v>599978</v>
      </c>
      <c r="H85" s="149"/>
      <c r="I85" s="153">
        <f>IFERROR(INDEX(Raw!$H$6:$EZ$2076,MATCH($B85&amp;$D85&amp;$B$5,Raw!$A$6:$A$2076,0),MATCH(I$5,Raw!$H$5:$EZ$5,0)),"-")</f>
        <v>356382</v>
      </c>
      <c r="J85" s="148">
        <f>IFERROR(INDEX(Raw!$H$6:$EZ$2076,MATCH($B85&amp;$D85&amp;$B$5,Raw!$A$6:$A$2076,0),MATCH(J$5,Raw!$H$5:$EZ$5,0)),"-")</f>
        <v>32051</v>
      </c>
      <c r="K85" s="153">
        <f>IFERROR(INDEX(Raw!$H$6:$EZ$2076,MATCH($B85&amp;$D85&amp;$B$5,Raw!$A$6:$A$2076,0),MATCH(K$5,Raw!$H$5:$EZ$5,0)),"-")</f>
        <v>211545</v>
      </c>
      <c r="L85" s="148">
        <f>IFERROR(INDEX(Raw!$H$6:$EZ$2076,MATCH($B85&amp;$D85&amp;$B$5,Raw!$A$6:$A$2076,0),MATCH(L$5,Raw!$H$5:$EZ$5,0)),"-")</f>
        <v>77000</v>
      </c>
      <c r="M85" s="149"/>
      <c r="N85" s="215">
        <f t="shared" si="24"/>
        <v>0.52643069641849516</v>
      </c>
      <c r="O85" s="215">
        <f t="shared" si="21"/>
        <v>4.7344226843412933E-2</v>
      </c>
      <c r="P85" s="215">
        <f t="shared" si="22"/>
        <v>0.3124843052506876</v>
      </c>
      <c r="Q85" s="215">
        <f t="shared" si="23"/>
        <v>0.11374077148740432</v>
      </c>
      <c r="R85" s="149"/>
      <c r="S85" s="148">
        <f>IFERROR(INDEX(Raw!$H$6:$EZ$2076,MATCH($B85&amp;$D85&amp;$B$5,Raw!$A$6:$A$2076,0),MATCH(S$5,Raw!$H$5:$EZ$5,0)),"-")</f>
        <v>6272</v>
      </c>
      <c r="T85" s="148">
        <f>IFERROR(INDEX(Raw!$H$6:$EZ$2076,MATCH($B85&amp;$D85&amp;$B$5,Raw!$A$6:$A$2076,0),MATCH(T$5,Raw!$H$5:$EZ$5,0)),"-")</f>
        <v>38593</v>
      </c>
      <c r="U85" s="153">
        <f>IFERROR(INDEX(Raw!$H$6:$EZ$2076,MATCH($B85&amp;$D85&amp;$B$5,Raw!$A$6:$A$2076,0),MATCH(U$5,Raw!$H$5:$EZ$5,0)),"-")</f>
        <v>8912</v>
      </c>
      <c r="V85" s="154"/>
      <c r="W85" s="149"/>
      <c r="X85" s="148">
        <f>IFERROR(INDEX(Raw!$H$6:$EZ$2076,MATCH($B85&amp;$D85&amp;$B$5,Raw!$A$6:$A$2076,0),MATCH(X$5,Raw!$H$5:$EZ$5,0)),"-")</f>
        <v>6574</v>
      </c>
      <c r="Y85" s="148">
        <f>IFERROR(INDEX(Raw!$H$6:$EZ$2076,MATCH($B85&amp;$D85&amp;$B$5,Raw!$A$6:$A$2076,0),MATCH(Y$5,Raw!$H$5:$EZ$5,0)),"-")</f>
        <v>25561</v>
      </c>
      <c r="Z85" s="153">
        <f>IFERROR(INDEX(Raw!$H$6:$EZ$2076,MATCH($B85&amp;$D85&amp;$B$5,Raw!$A$6:$A$2076,0),MATCH(Z$5,Raw!$H$5:$EZ$5,0)),"-")</f>
        <v>26161</v>
      </c>
      <c r="AA85" s="155"/>
      <c r="AB85" s="153">
        <f>IFERROR(INDEX(Raw!$H$6:$EZ$2076,MATCH($B85&amp;$D85&amp;$B$5,Raw!$A$6:$A$2076,0),MATCH(AB$5,Raw!$H$5:$EZ$5,0)),"-")</f>
        <v>3085</v>
      </c>
      <c r="AC85" s="148">
        <f>IFERROR(INDEX(Raw!$H$6:$EZ$2076,MATCH($B85&amp;$D85&amp;$B$5,Raw!$A$6:$A$2076,0),MATCH(AC$5,Raw!$H$5:$EZ$5,0)),"-")</f>
        <v>18960</v>
      </c>
    </row>
    <row r="86" spans="1:29" s="38" customFormat="1" x14ac:dyDescent="0.25">
      <c r="A86" s="188">
        <f t="shared" si="25"/>
        <v>45047</v>
      </c>
      <c r="B86" s="145" t="s">
        <v>133</v>
      </c>
      <c r="C86" s="38" t="s">
        <v>144</v>
      </c>
      <c r="D86" s="2" t="s">
        <v>144</v>
      </c>
      <c r="E86" s="149">
        <f>IFERROR(INDEX(Raw!$H$6:$EZ$2076,MATCH($B86&amp;$D86&amp;$B$5,Raw!$A$6:$A$2076,0),MATCH(E$5,Raw!$H$5:$EZ$5,0)),"-")</f>
        <v>706056</v>
      </c>
      <c r="F86" s="149"/>
      <c r="G86" s="149">
        <f>IFERROR(INDEX(Raw!$H$6:$EZ$2076,MATCH($B86&amp;$D86&amp;$B$5,Raw!$A$6:$A$2076,0),MATCH(G$5,Raw!$H$5:$EZ$5,0)),"-")</f>
        <v>623541</v>
      </c>
      <c r="H86" s="149"/>
      <c r="I86" s="155">
        <f>IFERROR(INDEX(Raw!$H$6:$EZ$2076,MATCH($B86&amp;$D86&amp;$B$5,Raw!$A$6:$A$2076,0),MATCH(I$5,Raw!$H$5:$EZ$5,0)),"-")</f>
        <v>368752</v>
      </c>
      <c r="J86" s="149">
        <f>IFERROR(INDEX(Raw!$H$6:$EZ$2076,MATCH($B86&amp;$D86&amp;$B$5,Raw!$A$6:$A$2076,0),MATCH(J$5,Raw!$H$5:$EZ$5,0)),"-")</f>
        <v>34427</v>
      </c>
      <c r="K86" s="155">
        <f>IFERROR(INDEX(Raw!$H$6:$EZ$2076,MATCH($B86&amp;$D86&amp;$B$5,Raw!$A$6:$A$2076,0),MATCH(K$5,Raw!$H$5:$EZ$5,0)),"-")</f>
        <v>220362</v>
      </c>
      <c r="L86" s="149">
        <f>IFERROR(INDEX(Raw!$H$6:$EZ$2076,MATCH($B86&amp;$D86&amp;$B$5,Raw!$A$6:$A$2076,0),MATCH(L$5,Raw!$H$5:$EZ$5,0)),"-")</f>
        <v>82515</v>
      </c>
      <c r="M86" s="149"/>
      <c r="N86" s="216">
        <f t="shared" si="24"/>
        <v>0.52227018820036941</v>
      </c>
      <c r="O86" s="216">
        <f t="shared" si="21"/>
        <v>4.8759588474568592E-2</v>
      </c>
      <c r="P86" s="216">
        <f t="shared" si="22"/>
        <v>0.31210272273020839</v>
      </c>
      <c r="Q86" s="216">
        <f t="shared" si="23"/>
        <v>0.11686750059485367</v>
      </c>
      <c r="R86" s="149"/>
      <c r="S86" s="149">
        <f>IFERROR(INDEX(Raw!$H$6:$EZ$2076,MATCH($B86&amp;$D86&amp;$B$5,Raw!$A$6:$A$2076,0),MATCH(S$5,Raw!$H$5:$EZ$5,0)),"-")</f>
        <v>6742</v>
      </c>
      <c r="T86" s="149">
        <f>IFERROR(INDEX(Raw!$H$6:$EZ$2076,MATCH($B86&amp;$D86&amp;$B$5,Raw!$A$6:$A$2076,0),MATCH(T$5,Raw!$H$5:$EZ$5,0)),"-")</f>
        <v>41504</v>
      </c>
      <c r="U86" s="155">
        <f>IFERROR(INDEX(Raw!$H$6:$EZ$2076,MATCH($B86&amp;$D86&amp;$B$5,Raw!$A$6:$A$2076,0),MATCH(U$5,Raw!$H$5:$EZ$5,0)),"-")</f>
        <v>9327</v>
      </c>
      <c r="V86" s="156"/>
      <c r="W86" s="149"/>
      <c r="X86" s="149">
        <f>IFERROR(INDEX(Raw!$H$6:$EZ$2076,MATCH($B86&amp;$D86&amp;$B$5,Raw!$A$6:$A$2076,0),MATCH(X$5,Raw!$H$5:$EZ$5,0)),"-")</f>
        <v>7288</v>
      </c>
      <c r="Y86" s="149">
        <f>IFERROR(INDEX(Raw!$H$6:$EZ$2076,MATCH($B86&amp;$D86&amp;$B$5,Raw!$A$6:$A$2076,0),MATCH(Y$5,Raw!$H$5:$EZ$5,0)),"-")</f>
        <v>26981</v>
      </c>
      <c r="Z86" s="155">
        <f>IFERROR(INDEX(Raw!$H$6:$EZ$2076,MATCH($B86&amp;$D86&amp;$B$5,Raw!$A$6:$A$2076,0),MATCH(Z$5,Raw!$H$5:$EZ$5,0)),"-")</f>
        <v>29894</v>
      </c>
      <c r="AA86" s="155"/>
      <c r="AB86" s="155">
        <f>IFERROR(INDEX(Raw!$H$6:$EZ$2076,MATCH($B86&amp;$D86&amp;$B$5,Raw!$A$6:$A$2076,0),MATCH(AB$5,Raw!$H$5:$EZ$5,0)),"-")</f>
        <v>3612</v>
      </c>
      <c r="AC86" s="149">
        <f>IFERROR(INDEX(Raw!$H$6:$EZ$2076,MATCH($B86&amp;$D86&amp;$B$5,Raw!$A$6:$A$2076,0),MATCH(AC$5,Raw!$H$5:$EZ$5,0)),"-")</f>
        <v>21335</v>
      </c>
    </row>
    <row r="87" spans="1:29" s="38" customFormat="1" x14ac:dyDescent="0.25">
      <c r="A87" s="188">
        <f t="shared" si="25"/>
        <v>45078</v>
      </c>
      <c r="B87" s="145" t="s">
        <v>133</v>
      </c>
      <c r="C87" s="74" t="s">
        <v>145</v>
      </c>
      <c r="D87" s="95" t="s">
        <v>145</v>
      </c>
      <c r="E87" s="149">
        <f>IFERROR(INDEX(Raw!$H$6:$EZ$2076,MATCH($B87&amp;$D87&amp;$B$5,Raw!$A$6:$A$2076,0),MATCH(E$5,Raw!$H$5:$EZ$5,0)),"-")</f>
        <v>689398</v>
      </c>
      <c r="F87" s="149"/>
      <c r="G87" s="149">
        <f>IFERROR(INDEX(Raw!$H$6:$EZ$2076,MATCH($B87&amp;$D87&amp;$B$5,Raw!$A$6:$A$2076,0),MATCH(G$5,Raw!$H$5:$EZ$5,0)),"-")</f>
        <v>604100</v>
      </c>
      <c r="H87" s="149"/>
      <c r="I87" s="155">
        <f>IFERROR(INDEX(Raw!$H$6:$EZ$2076,MATCH($B87&amp;$D87&amp;$B$5,Raw!$A$6:$A$2076,0),MATCH(I$5,Raw!$H$5:$EZ$5,0)),"-")</f>
        <v>357482</v>
      </c>
      <c r="J87" s="149">
        <f>IFERROR(INDEX(Raw!$H$6:$EZ$2076,MATCH($B87&amp;$D87&amp;$B$5,Raw!$A$6:$A$2076,0),MATCH(J$5,Raw!$H$5:$EZ$5,0)),"-")</f>
        <v>33320</v>
      </c>
      <c r="K87" s="155">
        <f>IFERROR(INDEX(Raw!$H$6:$EZ$2076,MATCH($B87&amp;$D87&amp;$B$5,Raw!$A$6:$A$2076,0),MATCH(K$5,Raw!$H$5:$EZ$5,0)),"-")</f>
        <v>213298</v>
      </c>
      <c r="L87" s="149">
        <f>IFERROR(INDEX(Raw!$H$6:$EZ$2076,MATCH($B87&amp;$D87&amp;$B$5,Raw!$A$6:$A$2076,0),MATCH(L$5,Raw!$H$5:$EZ$5,0)),"-")</f>
        <v>85298</v>
      </c>
      <c r="M87" s="149"/>
      <c r="N87" s="216">
        <f t="shared" si="24"/>
        <v>0.51854226441039863</v>
      </c>
      <c r="O87" s="216">
        <f t="shared" ref="O87:O98" si="26">IFERROR(J87/$E87,"-")</f>
        <v>4.8332023011380947E-2</v>
      </c>
      <c r="P87" s="216">
        <f t="shared" ref="P87:P98" si="27">IFERROR(K87/$E87,"-")</f>
        <v>0.30939747431817327</v>
      </c>
      <c r="Q87" s="216">
        <f t="shared" ref="Q87:Q98" si="28">IFERROR(L87/$E87,"-")</f>
        <v>0.12372823826004717</v>
      </c>
      <c r="R87" s="149"/>
      <c r="S87" s="149">
        <f>IFERROR(INDEX(Raw!$H$6:$EZ$2076,MATCH($B87&amp;$D87&amp;$B$5,Raw!$A$6:$A$2076,0),MATCH(S$5,Raw!$H$5:$EZ$5,0)),"-")</f>
        <v>6802</v>
      </c>
      <c r="T87" s="149">
        <f>IFERROR(INDEX(Raw!$H$6:$EZ$2076,MATCH($B87&amp;$D87&amp;$B$5,Raw!$A$6:$A$2076,0),MATCH(T$5,Raw!$H$5:$EZ$5,0)),"-")</f>
        <v>42062</v>
      </c>
      <c r="U87" s="155">
        <f>IFERROR(INDEX(Raw!$H$6:$EZ$2076,MATCH($B87&amp;$D87&amp;$B$5,Raw!$A$6:$A$2076,0),MATCH(U$5,Raw!$H$5:$EZ$5,0)),"-")</f>
        <v>8460</v>
      </c>
      <c r="V87" s="156"/>
      <c r="W87" s="149"/>
      <c r="X87" s="149">
        <f>IFERROR(INDEX(Raw!$H$6:$EZ$2076,MATCH($B87&amp;$D87&amp;$B$5,Raw!$A$6:$A$2076,0),MATCH(X$5,Raw!$H$5:$EZ$5,0)),"-")</f>
        <v>7898</v>
      </c>
      <c r="Y87" s="149">
        <f>IFERROR(INDEX(Raw!$H$6:$EZ$2076,MATCH($B87&amp;$D87&amp;$B$5,Raw!$A$6:$A$2076,0),MATCH(Y$5,Raw!$H$5:$EZ$5,0)),"-")</f>
        <v>28536</v>
      </c>
      <c r="Z87" s="155">
        <f>IFERROR(INDEX(Raw!$H$6:$EZ$2076,MATCH($B87&amp;$D87&amp;$B$5,Raw!$A$6:$A$2076,0),MATCH(Z$5,Raw!$H$5:$EZ$5,0)),"-")</f>
        <v>28209</v>
      </c>
      <c r="AA87" s="155"/>
      <c r="AB87" s="155">
        <f>IFERROR(INDEX(Raw!$H$6:$EZ$2076,MATCH($B87&amp;$D87&amp;$B$5,Raw!$A$6:$A$2076,0),MATCH(AB$5,Raw!$H$5:$EZ$5,0)),"-")</f>
        <v>3686</v>
      </c>
      <c r="AC87" s="149">
        <f>IFERROR(INDEX(Raw!$H$6:$EZ$2076,MATCH($B87&amp;$D87&amp;$B$5,Raw!$A$6:$A$2076,0),MATCH(AC$5,Raw!$H$5:$EZ$5,0)),"-")</f>
        <v>22727</v>
      </c>
    </row>
    <row r="88" spans="1:29" s="38" customFormat="1" ht="17.5" x14ac:dyDescent="0.35">
      <c r="A88" s="188">
        <f t="shared" si="25"/>
        <v>45108</v>
      </c>
      <c r="B88" s="145" t="s">
        <v>133</v>
      </c>
      <c r="C88" s="119" t="s">
        <v>146</v>
      </c>
      <c r="D88" s="99" t="s">
        <v>146</v>
      </c>
      <c r="E88" s="149">
        <f>IFERROR(INDEX(Raw!$H$6:$EZ$2076,MATCH($B88&amp;$D88&amp;$B$5,Raw!$A$6:$A$2076,0),MATCH(E$5,Raw!$H$5:$EZ$5,0)),"-")</f>
        <v>708107</v>
      </c>
      <c r="F88" s="149"/>
      <c r="G88" s="149">
        <f>IFERROR(INDEX(Raw!$H$6:$EZ$2076,MATCH($B88&amp;$D88&amp;$B$5,Raw!$A$6:$A$2076,0),MATCH(G$5,Raw!$H$5:$EZ$5,0)),"-")</f>
        <v>623137</v>
      </c>
      <c r="H88" s="149"/>
      <c r="I88" s="155">
        <f>IFERROR(INDEX(Raw!$H$6:$EZ$2076,MATCH($B88&amp;$D88&amp;$B$5,Raw!$A$6:$A$2076,0),MATCH(I$5,Raw!$H$5:$EZ$5,0)),"-")</f>
        <v>373002</v>
      </c>
      <c r="J88" s="149">
        <f>IFERROR(INDEX(Raw!$H$6:$EZ$2076,MATCH($B88&amp;$D88&amp;$B$5,Raw!$A$6:$A$2076,0),MATCH(J$5,Raw!$H$5:$EZ$5,0)),"-")</f>
        <v>33775</v>
      </c>
      <c r="K88" s="155">
        <f>IFERROR(INDEX(Raw!$H$6:$EZ$2076,MATCH($B88&amp;$D88&amp;$B$5,Raw!$A$6:$A$2076,0),MATCH(K$5,Raw!$H$5:$EZ$5,0)),"-")</f>
        <v>216360</v>
      </c>
      <c r="L88" s="149">
        <f>IFERROR(INDEX(Raw!$H$6:$EZ$2076,MATCH($B88&amp;$D88&amp;$B$5,Raw!$A$6:$A$2076,0),MATCH(L$5,Raw!$H$5:$EZ$5,0)),"-")</f>
        <v>84970</v>
      </c>
      <c r="M88" s="149"/>
      <c r="N88" s="216">
        <f t="shared" ref="N88:N99" si="29">IFERROR(I88/$E88,"-")</f>
        <v>0.52675937393642491</v>
      </c>
      <c r="O88" s="216">
        <f t="shared" si="26"/>
        <v>4.7697593725242092E-2</v>
      </c>
      <c r="P88" s="216">
        <f t="shared" si="27"/>
        <v>0.30554704303163222</v>
      </c>
      <c r="Q88" s="216">
        <f t="shared" si="28"/>
        <v>0.11999598930670083</v>
      </c>
      <c r="R88" s="149"/>
      <c r="S88" s="149">
        <f>IFERROR(INDEX(Raw!$H$6:$EZ$2076,MATCH($B88&amp;$D88&amp;$B$5,Raw!$A$6:$A$2076,0),MATCH(S$5,Raw!$H$5:$EZ$5,0)),"-")</f>
        <v>6954</v>
      </c>
      <c r="T88" s="149">
        <f>IFERROR(INDEX(Raw!$H$6:$EZ$2076,MATCH($B88&amp;$D88&amp;$B$5,Raw!$A$6:$A$2076,0),MATCH(T$5,Raw!$H$5:$EZ$5,0)),"-")</f>
        <v>43212</v>
      </c>
      <c r="U88" s="155">
        <f>IFERROR(INDEX(Raw!$H$6:$EZ$2076,MATCH($B88&amp;$D88&amp;$B$5,Raw!$A$6:$A$2076,0),MATCH(U$5,Raw!$H$5:$EZ$5,0)),"-")</f>
        <v>8612</v>
      </c>
      <c r="V88" s="156"/>
      <c r="W88" s="149"/>
      <c r="X88" s="149">
        <f>IFERROR(INDEX(Raw!$H$6:$EZ$2076,MATCH($B88&amp;$D88&amp;$B$5,Raw!$A$6:$A$2076,0),MATCH(X$5,Raw!$H$5:$EZ$5,0)),"-")</f>
        <v>7315</v>
      </c>
      <c r="Y88" s="149">
        <f>IFERROR(INDEX(Raw!$H$6:$EZ$2076,MATCH($B88&amp;$D88&amp;$B$5,Raw!$A$6:$A$2076,0),MATCH(Y$5,Raw!$H$5:$EZ$5,0)),"-")</f>
        <v>27489</v>
      </c>
      <c r="Z88" s="155">
        <f>IFERROR(INDEX(Raw!$H$6:$EZ$2076,MATCH($B88&amp;$D88&amp;$B$5,Raw!$A$6:$A$2076,0),MATCH(Z$5,Raw!$H$5:$EZ$5,0)),"-")</f>
        <v>30405</v>
      </c>
      <c r="AA88" s="155"/>
      <c r="AB88" s="155">
        <f>IFERROR(INDEX(Raw!$H$6:$EZ$2076,MATCH($B88&amp;$D88&amp;$B$5,Raw!$A$6:$A$2076,0),MATCH(AB$5,Raw!$H$5:$EZ$5,0)),"-")</f>
        <v>3722</v>
      </c>
      <c r="AC88" s="149">
        <f>IFERROR(INDEX(Raw!$H$6:$EZ$2076,MATCH($B88&amp;$D88&amp;$B$5,Raw!$A$6:$A$2076,0),MATCH(AC$5,Raw!$H$5:$EZ$5,0)),"-")</f>
        <v>22425</v>
      </c>
    </row>
    <row r="89" spans="1:29" s="38" customFormat="1" x14ac:dyDescent="0.25">
      <c r="A89" s="188">
        <f t="shared" si="25"/>
        <v>45139</v>
      </c>
      <c r="B89" s="145" t="s">
        <v>133</v>
      </c>
      <c r="C89" s="119" t="s">
        <v>135</v>
      </c>
      <c r="D89" s="2" t="s">
        <v>135</v>
      </c>
      <c r="E89" s="149">
        <f>IFERROR(INDEX(Raw!$H$6:$EZ$2076,MATCH($B89&amp;$D89&amp;$B$5,Raw!$A$6:$A$2076,0),MATCH(E$5,Raw!$H$5:$EZ$5,0)),"-")</f>
        <v>707961</v>
      </c>
      <c r="F89" s="149"/>
      <c r="G89" s="149">
        <f>IFERROR(INDEX(Raw!$H$6:$EZ$2076,MATCH($B89&amp;$D89&amp;$B$5,Raw!$A$6:$A$2076,0),MATCH(G$5,Raw!$H$5:$EZ$5,0)),"-")</f>
        <v>623581</v>
      </c>
      <c r="H89" s="149"/>
      <c r="I89" s="155">
        <f>IFERROR(INDEX(Raw!$H$6:$EZ$2076,MATCH($B89&amp;$D89&amp;$B$5,Raw!$A$6:$A$2076,0),MATCH(I$5,Raw!$H$5:$EZ$5,0)),"-")</f>
        <v>368318</v>
      </c>
      <c r="J89" s="149">
        <f>IFERROR(INDEX(Raw!$H$6:$EZ$2076,MATCH($B89&amp;$D89&amp;$B$5,Raw!$A$6:$A$2076,0),MATCH(J$5,Raw!$H$5:$EZ$5,0)),"-")</f>
        <v>33993</v>
      </c>
      <c r="K89" s="155">
        <f>IFERROR(INDEX(Raw!$H$6:$EZ$2076,MATCH($B89&amp;$D89&amp;$B$5,Raw!$A$6:$A$2076,0),MATCH(K$5,Raw!$H$5:$EZ$5,0)),"-")</f>
        <v>221270</v>
      </c>
      <c r="L89" s="149">
        <f>IFERROR(INDEX(Raw!$H$6:$EZ$2076,MATCH($B89&amp;$D89&amp;$B$5,Raw!$A$6:$A$2076,0),MATCH(L$5,Raw!$H$5:$EZ$5,0)),"-")</f>
        <v>84380</v>
      </c>
      <c r="M89" s="149"/>
      <c r="N89" s="216">
        <f t="shared" si="29"/>
        <v>0.52025182178114326</v>
      </c>
      <c r="O89" s="216">
        <f t="shared" si="26"/>
        <v>4.8015356778127606E-2</v>
      </c>
      <c r="P89" s="216">
        <f t="shared" si="27"/>
        <v>0.3125454650750536</v>
      </c>
      <c r="Q89" s="216">
        <f t="shared" si="28"/>
        <v>0.11918735636567551</v>
      </c>
      <c r="R89" s="149"/>
      <c r="S89" s="149">
        <f>IFERROR(INDEX(Raw!$H$6:$EZ$2076,MATCH($B89&amp;$D89&amp;$B$5,Raw!$A$6:$A$2076,0),MATCH(S$5,Raw!$H$5:$EZ$5,0)),"-")</f>
        <v>6632</v>
      </c>
      <c r="T89" s="149">
        <f>IFERROR(INDEX(Raw!$H$6:$EZ$2076,MATCH($B89&amp;$D89&amp;$B$5,Raw!$A$6:$A$2076,0),MATCH(T$5,Raw!$H$5:$EZ$5,0)),"-")</f>
        <v>43677</v>
      </c>
      <c r="U89" s="155">
        <f>IFERROR(INDEX(Raw!$H$6:$EZ$2076,MATCH($B89&amp;$D89&amp;$B$5,Raw!$A$6:$A$2076,0),MATCH(U$5,Raw!$H$5:$EZ$5,0)),"-")</f>
        <v>8387</v>
      </c>
      <c r="V89" s="156"/>
      <c r="W89" s="149"/>
      <c r="X89" s="149">
        <f>IFERROR(INDEX(Raw!$H$6:$EZ$2076,MATCH($B89&amp;$D89&amp;$B$5,Raw!$A$6:$A$2076,0),MATCH(X$5,Raw!$H$5:$EZ$5,0)),"-")</f>
        <v>7103</v>
      </c>
      <c r="Y89" s="149">
        <f>IFERROR(INDEX(Raw!$H$6:$EZ$2076,MATCH($B89&amp;$D89&amp;$B$5,Raw!$A$6:$A$2076,0),MATCH(Y$5,Raw!$H$5:$EZ$5,0)),"-")</f>
        <v>26968</v>
      </c>
      <c r="Z89" s="155">
        <f>IFERROR(INDEX(Raw!$H$6:$EZ$2076,MATCH($B89&amp;$D89&amp;$B$5,Raw!$A$6:$A$2076,0),MATCH(Z$5,Raw!$H$5:$EZ$5,0)),"-")</f>
        <v>28970</v>
      </c>
      <c r="AA89" s="155"/>
      <c r="AB89" s="155">
        <f>IFERROR(INDEX(Raw!$H$6:$EZ$2076,MATCH($B89&amp;$D89&amp;$B$5,Raw!$A$6:$A$2076,0),MATCH(AB$5,Raw!$H$5:$EZ$5,0)),"-")</f>
        <v>3588</v>
      </c>
      <c r="AC89" s="149">
        <f>IFERROR(INDEX(Raw!$H$6:$EZ$2076,MATCH($B89&amp;$D89&amp;$B$5,Raw!$A$6:$A$2076,0),MATCH(AC$5,Raw!$H$5:$EZ$5,0)),"-")</f>
        <v>21941</v>
      </c>
    </row>
    <row r="90" spans="1:29" s="38" customFormat="1" x14ac:dyDescent="0.25">
      <c r="A90" s="188">
        <f t="shared" si="25"/>
        <v>45170</v>
      </c>
      <c r="B90" s="145" t="s">
        <v>133</v>
      </c>
      <c r="C90" s="137" t="s">
        <v>149</v>
      </c>
      <c r="D90" s="95" t="s">
        <v>136</v>
      </c>
      <c r="E90" s="149">
        <f>IFERROR(INDEX(Raw!$H$6:$EZ$2076,MATCH($B90&amp;$D90&amp;$B$5,Raw!$A$6:$A$2076,0),MATCH(E$5,Raw!$H$5:$EZ$5,0)),"-")</f>
        <v>699440</v>
      </c>
      <c r="F90" s="149"/>
      <c r="G90" s="149">
        <f>IFERROR(INDEX(Raw!$H$6:$EZ$2076,MATCH($B90&amp;$D90&amp;$B$5,Raw!$A$6:$A$2076,0),MATCH(G$5,Raw!$H$5:$EZ$5,0)),"-")</f>
        <v>610650</v>
      </c>
      <c r="H90" s="149"/>
      <c r="I90" s="155">
        <f>IFERROR(INDEX(Raw!$H$6:$EZ$2076,MATCH($B90&amp;$D90&amp;$B$5,Raw!$A$6:$A$2076,0),MATCH(I$5,Raw!$H$5:$EZ$5,0)),"-")</f>
        <v>359377</v>
      </c>
      <c r="J90" s="149">
        <f>IFERROR(INDEX(Raw!$H$6:$EZ$2076,MATCH($B90&amp;$D90&amp;$B$5,Raw!$A$6:$A$2076,0),MATCH(J$5,Raw!$H$5:$EZ$5,0)),"-")</f>
        <v>33026</v>
      </c>
      <c r="K90" s="155">
        <f>IFERROR(INDEX(Raw!$H$6:$EZ$2076,MATCH($B90&amp;$D90&amp;$B$5,Raw!$A$6:$A$2076,0),MATCH(K$5,Raw!$H$5:$EZ$5,0)),"-")</f>
        <v>218247</v>
      </c>
      <c r="L90" s="149">
        <f>IFERROR(INDEX(Raw!$H$6:$EZ$2076,MATCH($B90&amp;$D90&amp;$B$5,Raw!$A$6:$A$2076,0),MATCH(L$5,Raw!$H$5:$EZ$5,0)),"-")</f>
        <v>88790</v>
      </c>
      <c r="M90" s="149"/>
      <c r="N90" s="216">
        <f t="shared" si="29"/>
        <v>0.51380675969346901</v>
      </c>
      <c r="O90" s="216">
        <f t="shared" si="26"/>
        <v>4.7217774219375501E-2</v>
      </c>
      <c r="P90" s="216">
        <f t="shared" si="27"/>
        <v>0.31203105341415988</v>
      </c>
      <c r="Q90" s="216">
        <f t="shared" si="28"/>
        <v>0.12694441267299553</v>
      </c>
      <c r="R90" s="149"/>
      <c r="S90" s="149">
        <f>IFERROR(INDEX(Raw!$H$6:$EZ$2076,MATCH($B90&amp;$D90&amp;$B$5,Raw!$A$6:$A$2076,0),MATCH(S$5,Raw!$H$5:$EZ$5,0)),"-")</f>
        <v>7072</v>
      </c>
      <c r="T90" s="149">
        <f>IFERROR(INDEX(Raw!$H$6:$EZ$2076,MATCH($B90&amp;$D90&amp;$B$5,Raw!$A$6:$A$2076,0),MATCH(T$5,Raw!$H$5:$EZ$5,0)),"-")</f>
        <v>44530</v>
      </c>
      <c r="U90" s="155">
        <f>IFERROR(INDEX(Raw!$H$6:$EZ$2076,MATCH($B90&amp;$D90&amp;$B$5,Raw!$A$6:$A$2076,0),MATCH(U$5,Raw!$H$5:$EZ$5,0)),"-")</f>
        <v>7917</v>
      </c>
      <c r="V90" s="156"/>
      <c r="W90" s="149"/>
      <c r="X90" s="149">
        <f>IFERROR(INDEX(Raw!$H$6:$EZ$2076,MATCH($B90&amp;$D90&amp;$B$5,Raw!$A$6:$A$2076,0),MATCH(X$5,Raw!$H$5:$EZ$5,0)),"-")</f>
        <v>7317</v>
      </c>
      <c r="Y90" s="149">
        <f>IFERROR(INDEX(Raw!$H$6:$EZ$2076,MATCH($B90&amp;$D90&amp;$B$5,Raw!$A$6:$A$2076,0),MATCH(Y$5,Raw!$H$5:$EZ$5,0)),"-")</f>
        <v>29871</v>
      </c>
      <c r="Z90" s="155">
        <f>IFERROR(INDEX(Raw!$H$6:$EZ$2076,MATCH($B90&amp;$D90&amp;$B$5,Raw!$A$6:$A$2076,0),MATCH(Z$5,Raw!$H$5:$EZ$5,0)),"-")</f>
        <v>29975</v>
      </c>
      <c r="AA90" s="155"/>
      <c r="AB90" s="155">
        <f>IFERROR(INDEX(Raw!$H$6:$EZ$2076,MATCH($B90&amp;$D90&amp;$B$5,Raw!$A$6:$A$2076,0),MATCH(AB$5,Raw!$H$5:$EZ$5,0)),"-")</f>
        <v>4110</v>
      </c>
      <c r="AC90" s="149">
        <f>IFERROR(INDEX(Raw!$H$6:$EZ$2076,MATCH($B90&amp;$D90&amp;$B$5,Raw!$A$6:$A$2076,0),MATCH(AC$5,Raw!$H$5:$EZ$5,0)),"-")</f>
        <v>24008</v>
      </c>
    </row>
    <row r="91" spans="1:29" s="38" customFormat="1" ht="17.5" x14ac:dyDescent="0.35">
      <c r="A91" s="188">
        <f t="shared" si="25"/>
        <v>45200</v>
      </c>
      <c r="B91" s="145" t="s">
        <v>133</v>
      </c>
      <c r="C91" s="119" t="s">
        <v>150</v>
      </c>
      <c r="D91" s="101" t="s">
        <v>137</v>
      </c>
      <c r="E91" s="149">
        <f>IFERROR(INDEX(Raw!$H$6:$EZ$2076,MATCH($B91&amp;$D91&amp;$B$5,Raw!$A$6:$A$2076,0),MATCH(E$5,Raw!$H$5:$EZ$5,0)),"-")</f>
        <v>723058</v>
      </c>
      <c r="F91" s="149"/>
      <c r="G91" s="149">
        <f>IFERROR(INDEX(Raw!$H$6:$EZ$2076,MATCH($B91&amp;$D91&amp;$B$5,Raw!$A$6:$A$2076,0),MATCH(G$5,Raw!$H$5:$EZ$5,0)),"-")</f>
        <v>628485</v>
      </c>
      <c r="H91" s="149"/>
      <c r="I91" s="155">
        <f>IFERROR(INDEX(Raw!$H$6:$EZ$2076,MATCH($B91&amp;$D91&amp;$B$5,Raw!$A$6:$A$2076,0),MATCH(I$5,Raw!$H$5:$EZ$5,0)),"-")</f>
        <v>372119</v>
      </c>
      <c r="J91" s="149">
        <f>IFERROR(INDEX(Raw!$H$6:$EZ$2076,MATCH($B91&amp;$D91&amp;$B$5,Raw!$A$6:$A$2076,0),MATCH(J$5,Raw!$H$5:$EZ$5,0)),"-")</f>
        <v>34025</v>
      </c>
      <c r="K91" s="155">
        <f>IFERROR(INDEX(Raw!$H$6:$EZ$2076,MATCH($B91&amp;$D91&amp;$B$5,Raw!$A$6:$A$2076,0),MATCH(K$5,Raw!$H$5:$EZ$5,0)),"-")</f>
        <v>222341</v>
      </c>
      <c r="L91" s="149">
        <f>IFERROR(INDEX(Raw!$H$6:$EZ$2076,MATCH($B91&amp;$D91&amp;$B$5,Raw!$A$6:$A$2076,0),MATCH(L$5,Raw!$H$5:$EZ$5,0)),"-")</f>
        <v>94573</v>
      </c>
      <c r="M91" s="149"/>
      <c r="N91" s="216">
        <f t="shared" si="29"/>
        <v>0.51464612797313636</v>
      </c>
      <c r="O91" s="216">
        <f t="shared" si="26"/>
        <v>4.7057082557692469E-2</v>
      </c>
      <c r="P91" s="216">
        <f t="shared" si="27"/>
        <v>0.30750091970491994</v>
      </c>
      <c r="Q91" s="216">
        <f t="shared" si="28"/>
        <v>0.13079586976425128</v>
      </c>
      <c r="R91" s="149"/>
      <c r="S91" s="149">
        <f>IFERROR(INDEX(Raw!$H$6:$EZ$2076,MATCH($B91&amp;$D91&amp;$B$5,Raw!$A$6:$A$2076,0),MATCH(S$5,Raw!$H$5:$EZ$5,0)),"-")</f>
        <v>7645</v>
      </c>
      <c r="T91" s="149">
        <f>IFERROR(INDEX(Raw!$H$6:$EZ$2076,MATCH($B91&amp;$D91&amp;$B$5,Raw!$A$6:$A$2076,0),MATCH(T$5,Raw!$H$5:$EZ$5,0)),"-")</f>
        <v>47034</v>
      </c>
      <c r="U91" s="155">
        <f>IFERROR(INDEX(Raw!$H$6:$EZ$2076,MATCH($B91&amp;$D91&amp;$B$5,Raw!$A$6:$A$2076,0),MATCH(U$5,Raw!$H$5:$EZ$5,0)),"-")</f>
        <v>8446</v>
      </c>
      <c r="V91" s="156"/>
      <c r="W91" s="149"/>
      <c r="X91" s="149">
        <f>IFERROR(INDEX(Raw!$H$6:$EZ$2076,MATCH($B91&amp;$D91&amp;$B$5,Raw!$A$6:$A$2076,0),MATCH(X$5,Raw!$H$5:$EZ$5,0)),"-")</f>
        <v>7638</v>
      </c>
      <c r="Y91" s="149">
        <f>IFERROR(INDEX(Raw!$H$6:$EZ$2076,MATCH($B91&amp;$D91&amp;$B$5,Raw!$A$6:$A$2076,0),MATCH(Y$5,Raw!$H$5:$EZ$5,0)),"-")</f>
        <v>32256</v>
      </c>
      <c r="Z91" s="155">
        <f>IFERROR(INDEX(Raw!$H$6:$EZ$2076,MATCH($B91&amp;$D91&amp;$B$5,Raw!$A$6:$A$2076,0),MATCH(Z$5,Raw!$H$5:$EZ$5,0)),"-")</f>
        <v>30328</v>
      </c>
      <c r="AA91" s="155"/>
      <c r="AB91" s="155">
        <f>IFERROR(INDEX(Raw!$H$6:$EZ$2076,MATCH($B91&amp;$D91&amp;$B$5,Raw!$A$6:$A$2076,0),MATCH(AB$5,Raw!$H$5:$EZ$5,0)),"-")</f>
        <v>4351</v>
      </c>
      <c r="AC91" s="149">
        <f>IFERROR(INDEX(Raw!$H$6:$EZ$2076,MATCH($B91&amp;$D91&amp;$B$5,Raw!$A$6:$A$2076,0),MATCH(AC$5,Raw!$H$5:$EZ$5,0)),"-")</f>
        <v>26162</v>
      </c>
    </row>
    <row r="92" spans="1:29" s="38" customFormat="1" x14ac:dyDescent="0.25">
      <c r="A92" s="188">
        <f t="shared" si="25"/>
        <v>45231</v>
      </c>
      <c r="B92" s="145" t="s">
        <v>133</v>
      </c>
      <c r="C92" s="38" t="s">
        <v>138</v>
      </c>
      <c r="D92" s="95" t="s">
        <v>138</v>
      </c>
      <c r="E92" s="149">
        <f>IFERROR(INDEX(Raw!$H$6:$EZ$2076,MATCH($B92&amp;$D92&amp;$B$5,Raw!$A$6:$A$2076,0),MATCH(E$5,Raw!$H$5:$EZ$5,0)),"-")</f>
        <v>709497</v>
      </c>
      <c r="F92" s="149"/>
      <c r="G92" s="149">
        <f>IFERROR(INDEX(Raw!$H$6:$EZ$2076,MATCH($B92&amp;$D92&amp;$B$5,Raw!$A$6:$A$2076,0),MATCH(G$5,Raw!$H$5:$EZ$5,0)),"-")</f>
        <v>615911</v>
      </c>
      <c r="H92" s="149"/>
      <c r="I92" s="155">
        <f>IFERROR(INDEX(Raw!$H$6:$EZ$2076,MATCH($B92&amp;$D92&amp;$B$5,Raw!$A$6:$A$2076,0),MATCH(I$5,Raw!$H$5:$EZ$5,0)),"-")</f>
        <v>366099</v>
      </c>
      <c r="J92" s="149">
        <f>IFERROR(INDEX(Raw!$H$6:$EZ$2076,MATCH($B92&amp;$D92&amp;$B$5,Raw!$A$6:$A$2076,0),MATCH(J$5,Raw!$H$5:$EZ$5,0)),"-")</f>
        <v>34221</v>
      </c>
      <c r="K92" s="155">
        <f>IFERROR(INDEX(Raw!$H$6:$EZ$2076,MATCH($B92&amp;$D92&amp;$B$5,Raw!$A$6:$A$2076,0),MATCH(K$5,Raw!$H$5:$EZ$5,0)),"-")</f>
        <v>215591</v>
      </c>
      <c r="L92" s="149">
        <f>IFERROR(INDEX(Raw!$H$6:$EZ$2076,MATCH($B92&amp;$D92&amp;$B$5,Raw!$A$6:$A$2076,0),MATCH(L$5,Raw!$H$5:$EZ$5,0)),"-")</f>
        <v>93586</v>
      </c>
      <c r="M92" s="149"/>
      <c r="N92" s="216">
        <f t="shared" si="29"/>
        <v>0.51599795347971877</v>
      </c>
      <c r="O92" s="216">
        <f t="shared" si="26"/>
        <v>4.8232762083560608E-2</v>
      </c>
      <c r="P92" s="216">
        <f t="shared" si="27"/>
        <v>0.30386456884243346</v>
      </c>
      <c r="Q92" s="216">
        <f t="shared" si="28"/>
        <v>0.13190471559428721</v>
      </c>
      <c r="R92" s="149"/>
      <c r="S92" s="149">
        <f>IFERROR(INDEX(Raw!$H$6:$EZ$2076,MATCH($B92&amp;$D92&amp;$B$5,Raw!$A$6:$A$2076,0),MATCH(S$5,Raw!$H$5:$EZ$5,0)),"-")</f>
        <v>6631</v>
      </c>
      <c r="T92" s="149">
        <f>IFERROR(INDEX(Raw!$H$6:$EZ$2076,MATCH($B92&amp;$D92&amp;$B$5,Raw!$A$6:$A$2076,0),MATCH(T$5,Raw!$H$5:$EZ$5,0)),"-")</f>
        <v>46407</v>
      </c>
      <c r="U92" s="155">
        <f>IFERROR(INDEX(Raw!$H$6:$EZ$2076,MATCH($B92&amp;$D92&amp;$B$5,Raw!$A$6:$A$2076,0),MATCH(U$5,Raw!$H$5:$EZ$5,0)),"-")</f>
        <v>7760</v>
      </c>
      <c r="V92" s="156"/>
      <c r="W92" s="149"/>
      <c r="X92" s="149">
        <f>IFERROR(INDEX(Raw!$H$6:$EZ$2076,MATCH($B92&amp;$D92&amp;$B$5,Raw!$A$6:$A$2076,0),MATCH(X$5,Raw!$H$5:$EZ$5,0)),"-")</f>
        <v>8097</v>
      </c>
      <c r="Y92" s="149">
        <f>IFERROR(INDEX(Raw!$H$6:$EZ$2076,MATCH($B92&amp;$D92&amp;$B$5,Raw!$A$6:$A$2076,0),MATCH(Y$5,Raw!$H$5:$EZ$5,0)),"-")</f>
        <v>32451</v>
      </c>
      <c r="Z92" s="155">
        <f>IFERROR(INDEX(Raw!$H$6:$EZ$2076,MATCH($B92&amp;$D92&amp;$B$5,Raw!$A$6:$A$2076,0),MATCH(Z$5,Raw!$H$5:$EZ$5,0)),"-")</f>
        <v>33853</v>
      </c>
      <c r="AA92" s="155"/>
      <c r="AB92" s="155">
        <f>IFERROR(INDEX(Raw!$H$6:$EZ$2076,MATCH($B92&amp;$D92&amp;$B$5,Raw!$A$6:$A$2076,0),MATCH(AB$5,Raw!$H$5:$EZ$5,0)),"-")</f>
        <v>4109</v>
      </c>
      <c r="AC92" s="149">
        <f>IFERROR(INDEX(Raw!$H$6:$EZ$2076,MATCH($B92&amp;$D92&amp;$B$5,Raw!$A$6:$A$2076,0),MATCH(AC$5,Raw!$H$5:$EZ$5,0)),"-")</f>
        <v>23450</v>
      </c>
    </row>
    <row r="93" spans="1:29" s="38" customFormat="1" x14ac:dyDescent="0.25">
      <c r="A93" s="188">
        <f t="shared" si="25"/>
        <v>45261</v>
      </c>
      <c r="B93" s="145" t="s">
        <v>133</v>
      </c>
      <c r="C93" s="38" t="s">
        <v>139</v>
      </c>
      <c r="D93" s="95" t="s">
        <v>139</v>
      </c>
      <c r="E93" s="149">
        <f>IFERROR(INDEX(Raw!$H$6:$EZ$2076,MATCH($B93&amp;$D93&amp;$B$5,Raw!$A$6:$A$2076,0),MATCH(E$5,Raw!$H$5:$EZ$5,0)),"-")</f>
        <v>760619</v>
      </c>
      <c r="F93" s="149"/>
      <c r="G93" s="149">
        <f>IFERROR(INDEX(Raw!$H$6:$EZ$2076,MATCH($B93&amp;$D93&amp;$B$5,Raw!$A$6:$A$2076,0),MATCH(G$5,Raw!$H$5:$EZ$5,0)),"-")</f>
        <v>651813</v>
      </c>
      <c r="H93" s="149"/>
      <c r="I93" s="155">
        <f>IFERROR(INDEX(Raw!$H$6:$EZ$2076,MATCH($B93&amp;$D93&amp;$B$5,Raw!$A$6:$A$2076,0),MATCH(I$5,Raw!$H$5:$EZ$5,0)),"-")</f>
        <v>381169</v>
      </c>
      <c r="J93" s="149">
        <f>IFERROR(INDEX(Raw!$H$6:$EZ$2076,MATCH($B93&amp;$D93&amp;$B$5,Raw!$A$6:$A$2076,0),MATCH(J$5,Raw!$H$5:$EZ$5,0)),"-")</f>
        <v>35255</v>
      </c>
      <c r="K93" s="155">
        <f>IFERROR(INDEX(Raw!$H$6:$EZ$2076,MATCH($B93&amp;$D93&amp;$B$5,Raw!$A$6:$A$2076,0),MATCH(K$5,Raw!$H$5:$EZ$5,0)),"-")</f>
        <v>235389</v>
      </c>
      <c r="L93" s="149">
        <f>IFERROR(INDEX(Raw!$H$6:$EZ$2076,MATCH($B93&amp;$D93&amp;$B$5,Raw!$A$6:$A$2076,0),MATCH(L$5,Raw!$H$5:$EZ$5,0)),"-")</f>
        <v>108806</v>
      </c>
      <c r="M93" s="149"/>
      <c r="N93" s="216">
        <f t="shared" si="29"/>
        <v>0.50113000069680091</v>
      </c>
      <c r="O93" s="216">
        <f t="shared" si="26"/>
        <v>4.6350406708220541E-2</v>
      </c>
      <c r="P93" s="216">
        <f t="shared" si="27"/>
        <v>0.30947031299507377</v>
      </c>
      <c r="Q93" s="216">
        <f t="shared" si="28"/>
        <v>0.14304927959990482</v>
      </c>
      <c r="R93" s="149"/>
      <c r="S93" s="149">
        <f>IFERROR(INDEX(Raw!$H$6:$EZ$2076,MATCH($B93&amp;$D93&amp;$B$5,Raw!$A$6:$A$2076,0),MATCH(S$5,Raw!$H$5:$EZ$5,0)),"-")</f>
        <v>7289</v>
      </c>
      <c r="T93" s="149">
        <f>IFERROR(INDEX(Raw!$H$6:$EZ$2076,MATCH($B93&amp;$D93&amp;$B$5,Raw!$A$6:$A$2076,0),MATCH(T$5,Raw!$H$5:$EZ$5,0)),"-")</f>
        <v>52561</v>
      </c>
      <c r="U93" s="155">
        <f>IFERROR(INDEX(Raw!$H$6:$EZ$2076,MATCH($B93&amp;$D93&amp;$B$5,Raw!$A$6:$A$2076,0),MATCH(U$5,Raw!$H$5:$EZ$5,0)),"-")</f>
        <v>6319</v>
      </c>
      <c r="V93" s="156"/>
      <c r="W93" s="149"/>
      <c r="X93" s="149">
        <f>IFERROR(INDEX(Raw!$H$6:$EZ$2076,MATCH($B93&amp;$D93&amp;$B$5,Raw!$A$6:$A$2076,0),MATCH(X$5,Raw!$H$5:$EZ$5,0)),"-")</f>
        <v>10942</v>
      </c>
      <c r="Y93" s="149">
        <f>IFERROR(INDEX(Raw!$H$6:$EZ$2076,MATCH($B93&amp;$D93&amp;$B$5,Raw!$A$6:$A$2076,0),MATCH(Y$5,Raw!$H$5:$EZ$5,0)),"-")</f>
        <v>38014</v>
      </c>
      <c r="Z93" s="155">
        <f>IFERROR(INDEX(Raw!$H$6:$EZ$2076,MATCH($B93&amp;$D93&amp;$B$5,Raw!$A$6:$A$2076,0),MATCH(Z$5,Raw!$H$5:$EZ$5,0)),"-")</f>
        <v>39226</v>
      </c>
      <c r="AA93" s="155"/>
      <c r="AB93" s="155">
        <f>IFERROR(INDEX(Raw!$H$6:$EZ$2076,MATCH($B93&amp;$D93&amp;$B$5,Raw!$A$6:$A$2076,0),MATCH(AB$5,Raw!$H$5:$EZ$5,0)),"-")</f>
        <v>5106</v>
      </c>
      <c r="AC93" s="149">
        <f>IFERROR(INDEX(Raw!$H$6:$EZ$2076,MATCH($B93&amp;$D93&amp;$B$5,Raw!$A$6:$A$2076,0),MATCH(AC$5,Raw!$H$5:$EZ$5,0)),"-")</f>
        <v>29104</v>
      </c>
    </row>
    <row r="94" spans="1:29" s="38" customFormat="1" ht="17.5" x14ac:dyDescent="0.35">
      <c r="A94" s="188">
        <f t="shared" si="25"/>
        <v>45292</v>
      </c>
      <c r="B94" s="145" t="s">
        <v>133</v>
      </c>
      <c r="C94" s="102" t="s">
        <v>140</v>
      </c>
      <c r="D94" s="101" t="s">
        <v>140</v>
      </c>
      <c r="E94" s="149">
        <f>IFERROR(INDEX(Raw!$H$6:$EZ$2076,MATCH($B94&amp;$D94&amp;$B$5,Raw!$A$6:$A$2076,0),MATCH(E$5,Raw!$H$5:$EZ$5,0)),"-")</f>
        <v>755354</v>
      </c>
      <c r="F94" s="149"/>
      <c r="G94" s="149">
        <f>IFERROR(INDEX(Raw!$H$6:$EZ$2076,MATCH($B94&amp;$D94&amp;$B$5,Raw!$A$6:$A$2076,0),MATCH(G$5,Raw!$H$5:$EZ$5,0)),"-")</f>
        <v>647481</v>
      </c>
      <c r="H94" s="149"/>
      <c r="I94" s="155">
        <f>IFERROR(INDEX(Raw!$H$6:$EZ$2076,MATCH($B94&amp;$D94&amp;$B$5,Raw!$A$6:$A$2076,0),MATCH(I$5,Raw!$H$5:$EZ$5,0)),"-")</f>
        <v>380854</v>
      </c>
      <c r="J94" s="149">
        <f>IFERROR(INDEX(Raw!$H$6:$EZ$2076,MATCH($B94&amp;$D94&amp;$B$5,Raw!$A$6:$A$2076,0),MATCH(J$5,Raw!$H$5:$EZ$5,0)),"-")</f>
        <v>36131</v>
      </c>
      <c r="K94" s="155">
        <f>IFERROR(INDEX(Raw!$H$6:$EZ$2076,MATCH($B94&amp;$D94&amp;$B$5,Raw!$A$6:$A$2076,0),MATCH(K$5,Raw!$H$5:$EZ$5,0)),"-")</f>
        <v>230496</v>
      </c>
      <c r="L94" s="149">
        <f>IFERROR(INDEX(Raw!$H$6:$EZ$2076,MATCH($B94&amp;$D94&amp;$B$5,Raw!$A$6:$A$2076,0),MATCH(L$5,Raw!$H$5:$EZ$5,0)),"-")</f>
        <v>107873</v>
      </c>
      <c r="M94" s="149"/>
      <c r="N94" s="216">
        <f t="shared" si="29"/>
        <v>0.50420597494684616</v>
      </c>
      <c r="O94" s="216">
        <f t="shared" si="26"/>
        <v>4.7833201386369838E-2</v>
      </c>
      <c r="P94" s="216">
        <f t="shared" si="27"/>
        <v>0.30514963844766824</v>
      </c>
      <c r="Q94" s="216">
        <f t="shared" si="28"/>
        <v>0.14281118521911582</v>
      </c>
      <c r="R94" s="149"/>
      <c r="S94" s="149">
        <f>IFERROR(INDEX(Raw!$H$6:$EZ$2076,MATCH($B94&amp;$D94&amp;$B$5,Raw!$A$6:$A$2076,0),MATCH(S$5,Raw!$H$5:$EZ$5,0)),"-")</f>
        <v>6656</v>
      </c>
      <c r="T94" s="149">
        <f>IFERROR(INDEX(Raw!$H$6:$EZ$2076,MATCH($B94&amp;$D94&amp;$B$5,Raw!$A$6:$A$2076,0),MATCH(T$5,Raw!$H$5:$EZ$5,0)),"-")</f>
        <v>51859</v>
      </c>
      <c r="U94" s="155">
        <f>IFERROR(INDEX(Raw!$H$6:$EZ$2076,MATCH($B94&amp;$D94&amp;$B$5,Raw!$A$6:$A$2076,0),MATCH(U$5,Raw!$H$5:$EZ$5,0)),"-")</f>
        <v>6453</v>
      </c>
      <c r="V94" s="156"/>
      <c r="W94" s="149"/>
      <c r="X94" s="149">
        <f>IFERROR(INDEX(Raw!$H$6:$EZ$2076,MATCH($B94&amp;$D94&amp;$B$5,Raw!$A$6:$A$2076,0),MATCH(X$5,Raw!$H$5:$EZ$5,0)),"-")</f>
        <v>9009</v>
      </c>
      <c r="Y94" s="149">
        <f>IFERROR(INDEX(Raw!$H$6:$EZ$2076,MATCH($B94&amp;$D94&amp;$B$5,Raw!$A$6:$A$2076,0),MATCH(Y$5,Raw!$H$5:$EZ$5,0)),"-")</f>
        <v>40349</v>
      </c>
      <c r="Z94" s="155">
        <f>IFERROR(INDEX(Raw!$H$6:$EZ$2076,MATCH($B94&amp;$D94&amp;$B$5,Raw!$A$6:$A$2076,0),MATCH(Z$5,Raw!$H$5:$EZ$5,0)),"-")</f>
        <v>39665</v>
      </c>
      <c r="AA94" s="155"/>
      <c r="AB94" s="155">
        <f>IFERROR(INDEX(Raw!$H$6:$EZ$2076,MATCH($B94&amp;$D94&amp;$B$5,Raw!$A$6:$A$2076,0),MATCH(AB$5,Raw!$H$5:$EZ$5,0)),"-")</f>
        <v>5355</v>
      </c>
      <c r="AC94" s="149">
        <f>IFERROR(INDEX(Raw!$H$6:$EZ$2076,MATCH($B94&amp;$D94&amp;$B$5,Raw!$A$6:$A$2076,0),MATCH(AC$5,Raw!$H$5:$EZ$5,0)),"-")</f>
        <v>30589</v>
      </c>
    </row>
    <row r="95" spans="1:29" s="38" customFormat="1" x14ac:dyDescent="0.25">
      <c r="A95" s="188">
        <f t="shared" si="25"/>
        <v>45323</v>
      </c>
      <c r="B95" s="145" t="s">
        <v>133</v>
      </c>
      <c r="C95" s="102" t="s">
        <v>141</v>
      </c>
      <c r="D95" s="95" t="s">
        <v>141</v>
      </c>
      <c r="E95" s="149">
        <f>IFERROR(INDEX(Raw!$H$6:$EZ$2076,MATCH($B95&amp;$D95&amp;$B$5,Raw!$A$6:$A$2076,0),MATCH(E$5,Raw!$H$5:$EZ$5,0)),"-")</f>
        <v>704142</v>
      </c>
      <c r="F95" s="149"/>
      <c r="G95" s="149">
        <f>IFERROR(INDEX(Raw!$H$6:$EZ$2076,MATCH($B95&amp;$D95&amp;$B$5,Raw!$A$6:$A$2076,0),MATCH(G$5,Raw!$H$5:$EZ$5,0)),"-")</f>
        <v>604210</v>
      </c>
      <c r="H95" s="149"/>
      <c r="I95" s="155">
        <f>IFERROR(INDEX(Raw!$H$6:$EZ$2076,MATCH($B95&amp;$D95&amp;$B$5,Raw!$A$6:$A$2076,0),MATCH(I$5,Raw!$H$5:$EZ$5,0)),"-")</f>
        <v>356048</v>
      </c>
      <c r="J95" s="149">
        <f>IFERROR(INDEX(Raw!$H$6:$EZ$2076,MATCH($B95&amp;$D95&amp;$B$5,Raw!$A$6:$A$2076,0),MATCH(J$5,Raw!$H$5:$EZ$5,0)),"-")</f>
        <v>34253</v>
      </c>
      <c r="K95" s="155">
        <f>IFERROR(INDEX(Raw!$H$6:$EZ$2076,MATCH($B95&amp;$D95&amp;$B$5,Raw!$A$6:$A$2076,0),MATCH(K$5,Raw!$H$5:$EZ$5,0)),"-")</f>
        <v>213909</v>
      </c>
      <c r="L95" s="149">
        <f>IFERROR(INDEX(Raw!$H$6:$EZ$2076,MATCH($B95&amp;$D95&amp;$B$5,Raw!$A$6:$A$2076,0),MATCH(L$5,Raw!$H$5:$EZ$5,0)),"-")</f>
        <v>99932</v>
      </c>
      <c r="M95" s="149"/>
      <c r="N95" s="216">
        <f t="shared" si="29"/>
        <v>0.50564800849828584</v>
      </c>
      <c r="O95" s="216">
        <f t="shared" si="26"/>
        <v>4.8645017624286011E-2</v>
      </c>
      <c r="P95" s="216">
        <f t="shared" si="27"/>
        <v>0.30378673619809643</v>
      </c>
      <c r="Q95" s="216">
        <f t="shared" si="28"/>
        <v>0.14192023767933173</v>
      </c>
      <c r="R95" s="149"/>
      <c r="S95" s="149">
        <f>IFERROR(INDEX(Raw!$H$6:$EZ$2076,MATCH($B95&amp;$D95&amp;$B$5,Raw!$A$6:$A$2076,0),MATCH(S$5,Raw!$H$5:$EZ$5,0)),"-")</f>
        <v>6194</v>
      </c>
      <c r="T95" s="149">
        <f>IFERROR(INDEX(Raw!$H$6:$EZ$2076,MATCH($B95&amp;$D95&amp;$B$5,Raw!$A$6:$A$2076,0),MATCH(T$5,Raw!$H$5:$EZ$5,0)),"-")</f>
        <v>49207</v>
      </c>
      <c r="U95" s="155">
        <f>IFERROR(INDEX(Raw!$H$6:$EZ$2076,MATCH($B95&amp;$D95&amp;$B$5,Raw!$A$6:$A$2076,0),MATCH(U$5,Raw!$H$5:$EZ$5,0)),"-")</f>
        <v>6118</v>
      </c>
      <c r="V95" s="156"/>
      <c r="W95" s="149"/>
      <c r="X95" s="149">
        <f>IFERROR(INDEX(Raw!$H$6:$EZ$2076,MATCH($B95&amp;$D95&amp;$B$5,Raw!$A$6:$A$2076,0),MATCH(X$5,Raw!$H$5:$EZ$5,0)),"-")</f>
        <v>7603</v>
      </c>
      <c r="Y95" s="149">
        <f>IFERROR(INDEX(Raw!$H$6:$EZ$2076,MATCH($B95&amp;$D95&amp;$B$5,Raw!$A$6:$A$2076,0),MATCH(Y$5,Raw!$H$5:$EZ$5,0)),"-")</f>
        <v>36928</v>
      </c>
      <c r="Z95" s="155">
        <f>IFERROR(INDEX(Raw!$H$6:$EZ$2076,MATCH($B95&amp;$D95&amp;$B$5,Raw!$A$6:$A$2076,0),MATCH(Z$5,Raw!$H$5:$EZ$5,0)),"-")</f>
        <v>35357</v>
      </c>
      <c r="AA95" s="155"/>
      <c r="AB95" s="155">
        <f>IFERROR(INDEX(Raw!$H$6:$EZ$2076,MATCH($B95&amp;$D95&amp;$B$5,Raw!$A$6:$A$2076,0),MATCH(AB$5,Raw!$H$5:$EZ$5,0)),"-")</f>
        <v>5243</v>
      </c>
      <c r="AC95" s="149">
        <f>IFERROR(INDEX(Raw!$H$6:$EZ$2076,MATCH($B95&amp;$D95&amp;$B$5,Raw!$A$6:$A$2076,0),MATCH(AC$5,Raw!$H$5:$EZ$5,0)),"-")</f>
        <v>27612</v>
      </c>
    </row>
    <row r="96" spans="1:29" s="38" customFormat="1" x14ac:dyDescent="0.25">
      <c r="A96" s="188">
        <f t="shared" si="25"/>
        <v>45352</v>
      </c>
      <c r="B96" s="147" t="s">
        <v>133</v>
      </c>
      <c r="C96" s="67" t="s">
        <v>142</v>
      </c>
      <c r="D96" s="95" t="s">
        <v>142</v>
      </c>
      <c r="E96" s="149">
        <f>IFERROR(INDEX(Raw!$H$6:$EZ$2076,MATCH($B96&amp;$D96&amp;$B$5,Raw!$A$6:$A$2076,0),MATCH(E$5,Raw!$H$5:$EZ$5,0)),"-")</f>
        <v>752365</v>
      </c>
      <c r="F96" s="149"/>
      <c r="G96" s="149">
        <f>IFERROR(INDEX(Raw!$H$6:$EZ$2076,MATCH($B96&amp;$D96&amp;$B$5,Raw!$A$6:$A$2076,0),MATCH(G$5,Raw!$H$5:$EZ$5,0)),"-")</f>
        <v>646040</v>
      </c>
      <c r="H96" s="149"/>
      <c r="I96" s="155">
        <f>IFERROR(INDEX(Raw!$H$6:$EZ$2076,MATCH($B96&amp;$D96&amp;$B$5,Raw!$A$6:$A$2076,0),MATCH(I$5,Raw!$H$5:$EZ$5,0)),"-")</f>
        <v>382315</v>
      </c>
      <c r="J96" s="149">
        <f>IFERROR(INDEX(Raw!$H$6:$EZ$2076,MATCH($B96&amp;$D96&amp;$B$5,Raw!$A$6:$A$2076,0),MATCH(J$5,Raw!$H$5:$EZ$5,0)),"-")</f>
        <v>36054</v>
      </c>
      <c r="K96" s="155">
        <f>IFERROR(INDEX(Raw!$H$6:$EZ$2076,MATCH($B96&amp;$D96&amp;$B$5,Raw!$A$6:$A$2076,0),MATCH(K$5,Raw!$H$5:$EZ$5,0)),"-")</f>
        <v>227671</v>
      </c>
      <c r="L96" s="149">
        <f>IFERROR(INDEX(Raw!$H$6:$EZ$2076,MATCH($B96&amp;$D96&amp;$B$5,Raw!$A$6:$A$2076,0),MATCH(L$5,Raw!$H$5:$EZ$5,0)),"-")</f>
        <v>106325</v>
      </c>
      <c r="M96" s="149"/>
      <c r="N96" s="216">
        <f t="shared" si="29"/>
        <v>0.50815096396031179</v>
      </c>
      <c r="O96" s="216">
        <f t="shared" si="26"/>
        <v>4.7920889461896821E-2</v>
      </c>
      <c r="P96" s="216">
        <f t="shared" si="27"/>
        <v>0.30260711223940506</v>
      </c>
      <c r="Q96" s="216">
        <f t="shared" si="28"/>
        <v>0.14132103433838628</v>
      </c>
      <c r="R96" s="149"/>
      <c r="S96" s="149">
        <f>IFERROR(INDEX(Raw!$H$6:$EZ$2076,MATCH($B96&amp;$D96&amp;$B$5,Raw!$A$6:$A$2076,0),MATCH(S$5,Raw!$H$5:$EZ$5,0)),"-")</f>
        <v>6600</v>
      </c>
      <c r="T96" s="149">
        <f>IFERROR(INDEX(Raw!$H$6:$EZ$2076,MATCH($B96&amp;$D96&amp;$B$5,Raw!$A$6:$A$2076,0),MATCH(T$5,Raw!$H$5:$EZ$5,0)),"-")</f>
        <v>51874</v>
      </c>
      <c r="U96" s="155">
        <f>IFERROR(INDEX(Raw!$H$6:$EZ$2076,MATCH($B96&amp;$D96&amp;$B$5,Raw!$A$6:$A$2076,0),MATCH(U$5,Raw!$H$5:$EZ$5,0)),"-")</f>
        <v>7223</v>
      </c>
      <c r="V96" s="156"/>
      <c r="W96" s="149"/>
      <c r="X96" s="149">
        <f>IFERROR(INDEX(Raw!$H$6:$EZ$2076,MATCH($B96&amp;$D96&amp;$B$5,Raw!$A$6:$A$2076,0),MATCH(X$5,Raw!$H$5:$EZ$5,0)),"-")</f>
        <v>8356</v>
      </c>
      <c r="Y96" s="149">
        <f>IFERROR(INDEX(Raw!$H$6:$EZ$2076,MATCH($B96&amp;$D96&amp;$B$5,Raw!$A$6:$A$2076,0),MATCH(Y$5,Raw!$H$5:$EZ$5,0)),"-")</f>
        <v>39495</v>
      </c>
      <c r="Z96" s="155">
        <f>IFERROR(INDEX(Raw!$H$6:$EZ$2076,MATCH($B96&amp;$D96&amp;$B$5,Raw!$A$6:$A$2076,0),MATCH(Z$5,Raw!$H$5:$EZ$5,0)),"-")</f>
        <v>37260</v>
      </c>
      <c r="AA96" s="155"/>
      <c r="AB96" s="159">
        <f>IFERROR(INDEX(Raw!$H$6:$EZ$2076,MATCH($B96&amp;$D96&amp;$B$5,Raw!$A$6:$A$2076,0),MATCH(AB$5,Raw!$H$5:$EZ$5,0)),"-")</f>
        <v>5572</v>
      </c>
      <c r="AC96" s="152">
        <f>IFERROR(INDEX(Raw!$H$6:$EZ$2076,MATCH($B96&amp;$D96&amp;$B$5,Raw!$A$6:$A$2076,0),MATCH(AC$5,Raw!$H$5:$EZ$5,0)),"-")</f>
        <v>28714</v>
      </c>
    </row>
    <row r="97" spans="1:29" s="38" customFormat="1" ht="17.5" x14ac:dyDescent="0.35">
      <c r="A97" s="188">
        <f t="shared" si="25"/>
        <v>45383</v>
      </c>
      <c r="B97" s="146" t="s">
        <v>134</v>
      </c>
      <c r="C97" s="98" t="s">
        <v>143</v>
      </c>
      <c r="D97" s="99" t="s">
        <v>143</v>
      </c>
      <c r="E97" s="148">
        <f>IFERROR(INDEX(Raw!$H$6:$EZ$2076,MATCH($B97&amp;$D97&amp;$B$5,Raw!$A$6:$A$2076,0),MATCH(E$5,Raw!$H$5:$EZ$5,0)),"-")</f>
        <v>720769</v>
      </c>
      <c r="F97" s="149"/>
      <c r="G97" s="148">
        <f>IFERROR(INDEX(Raw!$H$6:$EZ$2076,MATCH($B97&amp;$D97&amp;$B$5,Raw!$A$6:$A$2076,0),MATCH(G$5,Raw!$H$5:$EZ$5,0)),"-")</f>
        <v>618525</v>
      </c>
      <c r="H97" s="149"/>
      <c r="I97" s="153">
        <f>IFERROR(INDEX(Raw!$H$6:$EZ$2076,MATCH($B97&amp;$D97&amp;$B$5,Raw!$A$6:$A$2076,0),MATCH(I$5,Raw!$H$5:$EZ$5,0)),"-")</f>
        <v>367361</v>
      </c>
      <c r="J97" s="148">
        <f>IFERROR(INDEX(Raw!$H$6:$EZ$2076,MATCH($B97&amp;$D97&amp;$B$5,Raw!$A$6:$A$2076,0),MATCH(J$5,Raw!$H$5:$EZ$5,0)),"-")</f>
        <v>34404</v>
      </c>
      <c r="K97" s="153">
        <f>IFERROR(INDEX(Raw!$H$6:$EZ$2076,MATCH($B97&amp;$D97&amp;$B$5,Raw!$A$6:$A$2076,0),MATCH(K$5,Raw!$H$5:$EZ$5,0)),"-")</f>
        <v>216760</v>
      </c>
      <c r="L97" s="148">
        <f>IFERROR(INDEX(Raw!$H$6:$EZ$2076,MATCH($B97&amp;$D97&amp;$B$5,Raw!$A$6:$A$2076,0),MATCH(L$5,Raw!$H$5:$EZ$5,0)),"-")</f>
        <v>102244</v>
      </c>
      <c r="M97" s="149"/>
      <c r="N97" s="215">
        <f t="shared" si="29"/>
        <v>0.50967924536155129</v>
      </c>
      <c r="O97" s="215">
        <f t="shared" si="26"/>
        <v>4.773235252903496E-2</v>
      </c>
      <c r="P97" s="215">
        <f t="shared" si="27"/>
        <v>0.30073435455742409</v>
      </c>
      <c r="Q97" s="215">
        <f t="shared" si="28"/>
        <v>0.1418540475519896</v>
      </c>
      <c r="R97" s="149"/>
      <c r="S97" s="148">
        <f>IFERROR(INDEX(Raw!$H$6:$EZ$2076,MATCH($B97&amp;$D97&amp;$B$5,Raw!$A$6:$A$2076,0),MATCH(S$5,Raw!$H$5:$EZ$5,0)),"-")</f>
        <v>5907</v>
      </c>
      <c r="T97" s="148">
        <f>IFERROR(INDEX(Raw!$H$6:$EZ$2076,MATCH($B97&amp;$D97&amp;$B$5,Raw!$A$6:$A$2076,0),MATCH(T$5,Raw!$H$5:$EZ$5,0)),"-")</f>
        <v>44371</v>
      </c>
      <c r="U97" s="153">
        <f>IFERROR(INDEX(Raw!$H$6:$EZ$2076,MATCH($B97&amp;$D97&amp;$B$5,Raw!$A$6:$A$2076,0),MATCH(U$5,Raw!$H$5:$EZ$5,0)),"-")</f>
        <v>6550</v>
      </c>
      <c r="V97" s="154"/>
      <c r="W97" s="149"/>
      <c r="X97" s="148">
        <f>IFERROR(INDEX(Raw!$H$6:$EZ$2076,MATCH($B97&amp;$D97&amp;$B$5,Raw!$A$6:$A$2076,0),MATCH(X$5,Raw!$H$5:$EZ$5,0)),"-")</f>
        <v>8099</v>
      </c>
      <c r="Y97" s="148">
        <f>IFERROR(INDEX(Raw!$H$6:$EZ$2076,MATCH($B97&amp;$D97&amp;$B$5,Raw!$A$6:$A$2076,0),MATCH(Y$5,Raw!$H$5:$EZ$5,0)),"-")</f>
        <v>43867</v>
      </c>
      <c r="Z97" s="153">
        <f>IFERROR(INDEX(Raw!$H$6:$EZ$2076,MATCH($B97&amp;$D97&amp;$B$5,Raw!$A$6:$A$2076,0),MATCH(Z$5,Raw!$H$5:$EZ$5,0)),"-")</f>
        <v>31596</v>
      </c>
      <c r="AA97" s="155"/>
      <c r="AB97" s="153">
        <f>IFERROR(INDEX(Raw!$H$6:$EZ$2076,MATCH($B97&amp;$D97&amp;$B$5,Raw!$A$6:$A$2076,0),MATCH(AB$5,Raw!$H$5:$EZ$5,0)),"-")</f>
        <v>5233</v>
      </c>
      <c r="AC97" s="148">
        <f>IFERROR(INDEX(Raw!$H$6:$EZ$2076,MATCH($B97&amp;$D97&amp;$B$5,Raw!$A$6:$A$2076,0),MATCH(AC$5,Raw!$H$5:$EZ$5,0)),"-")</f>
        <v>28117</v>
      </c>
    </row>
    <row r="98" spans="1:29" s="38" customFormat="1" x14ac:dyDescent="0.25">
      <c r="A98" s="188">
        <f t="shared" si="25"/>
        <v>45413</v>
      </c>
      <c r="B98" s="145" t="s">
        <v>134</v>
      </c>
      <c r="C98" s="38" t="s">
        <v>144</v>
      </c>
      <c r="D98" s="2" t="s">
        <v>144</v>
      </c>
      <c r="E98" s="149">
        <f>IFERROR(INDEX(Raw!$H$6:$EZ$2076,MATCH($B98&amp;$D98&amp;$B$5,Raw!$A$6:$A$2076,0),MATCH(E$5,Raw!$H$5:$EZ$5,0)),"-")</f>
        <v>757865</v>
      </c>
      <c r="F98" s="149"/>
      <c r="G98" s="149">
        <f>IFERROR(INDEX(Raw!$H$6:$EZ$2076,MATCH($B98&amp;$D98&amp;$B$5,Raw!$A$6:$A$2076,0),MATCH(G$5,Raw!$H$5:$EZ$5,0)),"-")</f>
        <v>645902</v>
      </c>
      <c r="H98" s="149"/>
      <c r="I98" s="155">
        <f>IFERROR(INDEX(Raw!$H$6:$EZ$2076,MATCH($B98&amp;$D98&amp;$B$5,Raw!$A$6:$A$2076,0),MATCH(I$5,Raw!$H$5:$EZ$5,0)),"-")</f>
        <v>381742</v>
      </c>
      <c r="J98" s="149">
        <f>IFERROR(INDEX(Raw!$H$6:$EZ$2076,MATCH($B98&amp;$D98&amp;$B$5,Raw!$A$6:$A$2076,0),MATCH(J$5,Raw!$H$5:$EZ$5,0)),"-")</f>
        <v>36534</v>
      </c>
      <c r="K98" s="155">
        <f>IFERROR(INDEX(Raw!$H$6:$EZ$2076,MATCH($B98&amp;$D98&amp;$B$5,Raw!$A$6:$A$2076,0),MATCH(K$5,Raw!$H$5:$EZ$5,0)),"-")</f>
        <v>227626</v>
      </c>
      <c r="L98" s="149">
        <f>IFERROR(INDEX(Raw!$H$6:$EZ$2076,MATCH($B98&amp;$D98&amp;$B$5,Raw!$A$6:$A$2076,0),MATCH(L$5,Raw!$H$5:$EZ$5,0)),"-")</f>
        <v>111963</v>
      </c>
      <c r="M98" s="149"/>
      <c r="N98" s="216">
        <f t="shared" si="29"/>
        <v>0.50370712461982015</v>
      </c>
      <c r="O98" s="216">
        <f t="shared" si="26"/>
        <v>4.8206474767933605E-2</v>
      </c>
      <c r="P98" s="216">
        <f t="shared" si="27"/>
        <v>0.30035164574165585</v>
      </c>
      <c r="Q98" s="216">
        <f t="shared" si="28"/>
        <v>0.1477347548705904</v>
      </c>
      <c r="R98" s="149"/>
      <c r="S98" s="149">
        <f>IFERROR(INDEX(Raw!$H$6:$EZ$2076,MATCH($B98&amp;$D98&amp;$B$5,Raw!$A$6:$A$2076,0),MATCH(S$5,Raw!$H$5:$EZ$5,0)),"-")</f>
        <v>6892</v>
      </c>
      <c r="T98" s="149">
        <f>IFERROR(INDEX(Raw!$H$6:$EZ$2076,MATCH($B98&amp;$D98&amp;$B$5,Raw!$A$6:$A$2076,0),MATCH(T$5,Raw!$H$5:$EZ$5,0)),"-")</f>
        <v>47025</v>
      </c>
      <c r="U98" s="155">
        <f>IFERROR(INDEX(Raw!$H$6:$EZ$2076,MATCH($B98&amp;$D98&amp;$B$5,Raw!$A$6:$A$2076,0),MATCH(U$5,Raw!$H$5:$EZ$5,0)),"-")</f>
        <v>7184</v>
      </c>
      <c r="V98" s="156"/>
      <c r="W98" s="149"/>
      <c r="X98" s="149">
        <f>IFERROR(INDEX(Raw!$H$6:$EZ$2076,MATCH($B98&amp;$D98&amp;$B$5,Raw!$A$6:$A$2076,0),MATCH(X$5,Raw!$H$5:$EZ$5,0)),"-")</f>
        <v>9710</v>
      </c>
      <c r="Y98" s="149">
        <f>IFERROR(INDEX(Raw!$H$6:$EZ$2076,MATCH($B98&amp;$D98&amp;$B$5,Raw!$A$6:$A$2076,0),MATCH(Y$5,Raw!$H$5:$EZ$5,0)),"-")</f>
        <v>48336</v>
      </c>
      <c r="Z98" s="155">
        <f>IFERROR(INDEX(Raw!$H$6:$EZ$2076,MATCH($B98&amp;$D98&amp;$B$5,Raw!$A$6:$A$2076,0),MATCH(Z$5,Raw!$H$5:$EZ$5,0)),"-")</f>
        <v>34596</v>
      </c>
      <c r="AA98" s="155"/>
      <c r="AB98" s="155">
        <f>IFERROR(INDEX(Raw!$H$6:$EZ$2076,MATCH($B98&amp;$D98&amp;$B$5,Raw!$A$6:$A$2076,0),MATCH(AB$5,Raw!$H$5:$EZ$5,0)),"-")</f>
        <v>5270</v>
      </c>
      <c r="AC98" s="149">
        <f>IFERROR(INDEX(Raw!$H$6:$EZ$2076,MATCH($B98&amp;$D98&amp;$B$5,Raw!$A$6:$A$2076,0),MATCH(AC$5,Raw!$H$5:$EZ$5,0)),"-")</f>
        <v>31895</v>
      </c>
    </row>
    <row r="99" spans="1:29" s="38" customFormat="1" x14ac:dyDescent="0.25">
      <c r="A99" s="188">
        <f t="shared" si="25"/>
        <v>45444</v>
      </c>
      <c r="B99" s="145" t="s">
        <v>134</v>
      </c>
      <c r="C99" s="74" t="s">
        <v>145</v>
      </c>
      <c r="D99" s="95" t="s">
        <v>145</v>
      </c>
      <c r="E99" s="149">
        <f>IFERROR(INDEX(Raw!$H$6:$EZ$2076,MATCH($B99&amp;$D99&amp;$B$5,Raw!$A$6:$A$2076,0),MATCH(E$5,Raw!$H$5:$EZ$5,0)),"-")</f>
        <v>729527</v>
      </c>
      <c r="F99" s="149"/>
      <c r="G99" s="149">
        <f>IFERROR(INDEX(Raw!$H$6:$EZ$2076,MATCH($B99&amp;$D99&amp;$B$5,Raw!$A$6:$A$2076,0),MATCH(G$5,Raw!$H$5:$EZ$5,0)),"-")</f>
        <v>620519</v>
      </c>
      <c r="H99" s="149"/>
      <c r="I99" s="155">
        <f>IFERROR(INDEX(Raw!$H$6:$EZ$2076,MATCH($B99&amp;$D99&amp;$B$5,Raw!$A$6:$A$2076,0),MATCH(I$5,Raw!$H$5:$EZ$5,0)),"-")</f>
        <v>367696</v>
      </c>
      <c r="J99" s="149">
        <f>IFERROR(INDEX(Raw!$H$6:$EZ$2076,MATCH($B99&amp;$D99&amp;$B$5,Raw!$A$6:$A$2076,0),MATCH(J$5,Raw!$H$5:$EZ$5,0)),"-")</f>
        <v>34336</v>
      </c>
      <c r="K99" s="155">
        <f>IFERROR(INDEX(Raw!$H$6:$EZ$2076,MATCH($B99&amp;$D99&amp;$B$5,Raw!$A$6:$A$2076,0),MATCH(K$5,Raw!$H$5:$EZ$5,0)),"-")</f>
        <v>218487</v>
      </c>
      <c r="L99" s="149">
        <f>IFERROR(INDEX(Raw!$H$6:$EZ$2076,MATCH($B99&amp;$D99&amp;$B$5,Raw!$A$6:$A$2076,0),MATCH(L$5,Raw!$H$5:$EZ$5,0)),"-")</f>
        <v>109008</v>
      </c>
      <c r="M99" s="149"/>
      <c r="N99" s="216">
        <f t="shared" si="29"/>
        <v>0.50401972785105964</v>
      </c>
      <c r="O99" s="216">
        <f t="shared" ref="O99:O108" si="30">IFERROR(J99/$E99,"-")</f>
        <v>4.7066112700420958E-2</v>
      </c>
      <c r="P99" s="216">
        <f t="shared" ref="P99:P108" si="31">IFERROR(K99/$E99,"-")</f>
        <v>0.29949131423511399</v>
      </c>
      <c r="Q99" s="216">
        <f t="shared" ref="Q99:Q108" si="32">IFERROR(L99/$E99,"-")</f>
        <v>0.1494228452134054</v>
      </c>
      <c r="R99" s="149"/>
      <c r="S99" s="149">
        <f>IFERROR(INDEX(Raw!$H$6:$EZ$2076,MATCH($B99&amp;$D99&amp;$B$5,Raw!$A$6:$A$2076,0),MATCH(S$5,Raw!$H$5:$EZ$5,0)),"-")</f>
        <v>6614</v>
      </c>
      <c r="T99" s="149">
        <f>IFERROR(INDEX(Raw!$H$6:$EZ$2076,MATCH($B99&amp;$D99&amp;$B$5,Raw!$A$6:$A$2076,0),MATCH(T$5,Raw!$H$5:$EZ$5,0)),"-")</f>
        <v>45504</v>
      </c>
      <c r="U99" s="155">
        <f>IFERROR(INDEX(Raw!$H$6:$EZ$2076,MATCH($B99&amp;$D99&amp;$B$5,Raw!$A$6:$A$2076,0),MATCH(U$5,Raw!$H$5:$EZ$5,0)),"-")</f>
        <v>7251</v>
      </c>
      <c r="V99" s="156"/>
      <c r="W99" s="149"/>
      <c r="X99" s="149">
        <f>IFERROR(INDEX(Raw!$H$6:$EZ$2076,MATCH($B99&amp;$D99&amp;$B$5,Raw!$A$6:$A$2076,0),MATCH(X$5,Raw!$H$5:$EZ$5,0)),"-")</f>
        <v>9282</v>
      </c>
      <c r="Y99" s="149">
        <f>IFERROR(INDEX(Raw!$H$6:$EZ$2076,MATCH($B99&amp;$D99&amp;$B$5,Raw!$A$6:$A$2076,0),MATCH(Y$5,Raw!$H$5:$EZ$5,0)),"-")</f>
        <v>47608</v>
      </c>
      <c r="Z99" s="155">
        <f>IFERROR(INDEX(Raw!$H$6:$EZ$2076,MATCH($B99&amp;$D99&amp;$B$5,Raw!$A$6:$A$2076,0),MATCH(Z$5,Raw!$H$5:$EZ$5,0)),"-")</f>
        <v>34795</v>
      </c>
      <c r="AA99" s="155"/>
      <c r="AB99" s="155">
        <f>IFERROR(INDEX(Raw!$H$6:$EZ$2076,MATCH($B99&amp;$D99&amp;$B$5,Raw!$A$6:$A$2076,0),MATCH(AB$5,Raw!$H$5:$EZ$5,0)),"-")</f>
        <v>5015</v>
      </c>
      <c r="AC99" s="149">
        <f>IFERROR(INDEX(Raw!$H$6:$EZ$2076,MATCH($B99&amp;$D99&amp;$B$5,Raw!$A$6:$A$2076,0),MATCH(AC$5,Raw!$H$5:$EZ$5,0)),"-")</f>
        <v>30685</v>
      </c>
    </row>
    <row r="100" spans="1:29" s="38" customFormat="1" ht="17.5" x14ac:dyDescent="0.35">
      <c r="A100" s="188">
        <f t="shared" si="25"/>
        <v>45474</v>
      </c>
      <c r="B100" s="145" t="s">
        <v>134</v>
      </c>
      <c r="C100" s="119" t="s">
        <v>146</v>
      </c>
      <c r="D100" s="99" t="s">
        <v>146</v>
      </c>
      <c r="E100" s="149">
        <f>IFERROR(INDEX(Raw!$H$6:$EZ$2076,MATCH($B100&amp;$D100&amp;$B$5,Raw!$A$6:$A$2076,0),MATCH(E$5,Raw!$H$5:$EZ$5,0)),"-")</f>
        <v>753701</v>
      </c>
      <c r="F100" s="149"/>
      <c r="G100" s="149">
        <f>IFERROR(INDEX(Raw!$H$6:$EZ$2076,MATCH($B100&amp;$D100&amp;$B$5,Raw!$A$6:$A$2076,0),MATCH(G$5,Raw!$H$5:$EZ$5,0)),"-")</f>
        <v>637935</v>
      </c>
      <c r="H100" s="149"/>
      <c r="I100" s="155">
        <f>IFERROR(INDEX(Raw!$H$6:$EZ$2076,MATCH($B100&amp;$D100&amp;$B$5,Raw!$A$6:$A$2076,0),MATCH(I$5,Raw!$H$5:$EZ$5,0)),"-")</f>
        <v>378403</v>
      </c>
      <c r="J100" s="149">
        <f>IFERROR(INDEX(Raw!$H$6:$EZ$2076,MATCH($B100&amp;$D100&amp;$B$5,Raw!$A$6:$A$2076,0),MATCH(J$5,Raw!$H$5:$EZ$5,0)),"-")</f>
        <v>35992</v>
      </c>
      <c r="K100" s="155">
        <f>IFERROR(INDEX(Raw!$H$6:$EZ$2076,MATCH($B100&amp;$D100&amp;$B$5,Raw!$A$6:$A$2076,0),MATCH(K$5,Raw!$H$5:$EZ$5,0)),"-")</f>
        <v>223540</v>
      </c>
      <c r="L100" s="149">
        <f>IFERROR(INDEX(Raw!$H$6:$EZ$2076,MATCH($B100&amp;$D100&amp;$B$5,Raw!$A$6:$A$2076,0),MATCH(L$5,Raw!$H$5:$EZ$5,0)),"-")</f>
        <v>115766</v>
      </c>
      <c r="M100" s="149"/>
      <c r="N100" s="216">
        <f t="shared" ref="N100:N108" si="33">IFERROR(I100/$E100,"-")</f>
        <v>0.50205983539891819</v>
      </c>
      <c r="O100" s="216">
        <f t="shared" si="30"/>
        <v>4.7753684816658065E-2</v>
      </c>
      <c r="P100" s="216">
        <f t="shared" si="31"/>
        <v>0.29658976172248674</v>
      </c>
      <c r="Q100" s="216">
        <f t="shared" si="32"/>
        <v>0.15359671806193703</v>
      </c>
      <c r="R100" s="149"/>
      <c r="S100" s="149">
        <f>IFERROR(INDEX(Raw!$H$6:$EZ$2076,MATCH($B100&amp;$D100&amp;$B$5,Raw!$A$6:$A$2076,0),MATCH(S$5,Raw!$H$5:$EZ$5,0)),"-")</f>
        <v>7433</v>
      </c>
      <c r="T100" s="149">
        <f>IFERROR(INDEX(Raw!$H$6:$EZ$2076,MATCH($B100&amp;$D100&amp;$B$5,Raw!$A$6:$A$2076,0),MATCH(T$5,Raw!$H$5:$EZ$5,0)),"-")</f>
        <v>47687</v>
      </c>
      <c r="U100" s="155">
        <f>IFERROR(INDEX(Raw!$H$6:$EZ$2076,MATCH($B100&amp;$D100&amp;$B$5,Raw!$A$6:$A$2076,0),MATCH(U$5,Raw!$H$5:$EZ$5,0)),"-")</f>
        <v>7494</v>
      </c>
      <c r="V100" s="156"/>
      <c r="W100" s="149"/>
      <c r="X100" s="149">
        <f>IFERROR(INDEX(Raw!$H$6:$EZ$2076,MATCH($B100&amp;$D100&amp;$B$5,Raw!$A$6:$A$2076,0),MATCH(X$5,Raw!$H$5:$EZ$5,0)),"-")</f>
        <v>10079</v>
      </c>
      <c r="Y100" s="149">
        <f>IFERROR(INDEX(Raw!$H$6:$EZ$2076,MATCH($B100&amp;$D100&amp;$B$5,Raw!$A$6:$A$2076,0),MATCH(Y$5,Raw!$H$5:$EZ$5,0)),"-")</f>
        <v>50567</v>
      </c>
      <c r="Z100" s="155">
        <f>IFERROR(INDEX(Raw!$H$6:$EZ$2076,MATCH($B100&amp;$D100&amp;$B$5,Raw!$A$6:$A$2076,0),MATCH(Z$5,Raw!$H$5:$EZ$5,0)),"-")</f>
        <v>39086</v>
      </c>
      <c r="AA100" s="155"/>
      <c r="AB100" s="155">
        <f>IFERROR(INDEX(Raw!$H$6:$EZ$2076,MATCH($B100&amp;$D100&amp;$B$5,Raw!$A$6:$A$2076,0),MATCH(AB$5,Raw!$H$5:$EZ$5,0)),"-")</f>
        <v>5278</v>
      </c>
      <c r="AC100" s="149">
        <f>IFERROR(INDEX(Raw!$H$6:$EZ$2076,MATCH($B100&amp;$D100&amp;$B$5,Raw!$A$6:$A$2076,0),MATCH(AC$5,Raw!$H$5:$EZ$5,0)),"-")</f>
        <v>32539</v>
      </c>
    </row>
    <row r="101" spans="1:29" s="38" customFormat="1" x14ac:dyDescent="0.25">
      <c r="A101" s="188">
        <f t="shared" si="25"/>
        <v>45505</v>
      </c>
      <c r="B101" s="145" t="s">
        <v>134</v>
      </c>
      <c r="C101" s="38" t="s">
        <v>135</v>
      </c>
      <c r="D101" s="2" t="s">
        <v>135</v>
      </c>
      <c r="E101" s="149">
        <f>IFERROR(INDEX(Raw!$H$6:$EZ$2076,MATCH($B101&amp;$D101&amp;$B$5,Raw!$A$6:$A$2076,0),MATCH(E$5,Raw!$H$5:$EZ$5,0)),"-")</f>
        <v>731140</v>
      </c>
      <c r="F101" s="149"/>
      <c r="G101" s="149">
        <f>IFERROR(INDEX(Raw!$H$6:$EZ$2076,MATCH($B101&amp;$D101&amp;$B$5,Raw!$A$6:$A$2076,0),MATCH(G$5,Raw!$H$5:$EZ$5,0)),"-")</f>
        <v>622994</v>
      </c>
      <c r="H101" s="149"/>
      <c r="I101" s="155">
        <f>IFERROR(INDEX(Raw!$H$6:$EZ$2076,MATCH($B101&amp;$D101&amp;$B$5,Raw!$A$6:$A$2076,0),MATCH(I$5,Raw!$H$5:$EZ$5,0)),"-")</f>
        <v>371724</v>
      </c>
      <c r="J101" s="149">
        <f>IFERROR(INDEX(Raw!$H$6:$EZ$2076,MATCH($B101&amp;$D101&amp;$B$5,Raw!$A$6:$A$2076,0),MATCH(J$5,Raw!$H$5:$EZ$5,0)),"-")</f>
        <v>34963</v>
      </c>
      <c r="K101" s="155">
        <f>IFERROR(INDEX(Raw!$H$6:$EZ$2076,MATCH($B101&amp;$D101&amp;$B$5,Raw!$A$6:$A$2076,0),MATCH(K$5,Raw!$H$5:$EZ$5,0)),"-")</f>
        <v>216307</v>
      </c>
      <c r="L101" s="149">
        <f>IFERROR(INDEX(Raw!$H$6:$EZ$2076,MATCH($B101&amp;$D101&amp;$B$5,Raw!$A$6:$A$2076,0),MATCH(L$5,Raw!$H$5:$EZ$5,0)),"-")</f>
        <v>108146</v>
      </c>
      <c r="M101" s="149"/>
      <c r="N101" s="216">
        <f t="shared" si="33"/>
        <v>0.5084169926416281</v>
      </c>
      <c r="O101" s="216">
        <f t="shared" si="30"/>
        <v>4.7819842984927648E-2</v>
      </c>
      <c r="P101" s="216">
        <f t="shared" si="31"/>
        <v>0.29584894821785157</v>
      </c>
      <c r="Q101" s="216">
        <f t="shared" si="32"/>
        <v>0.14791421615559264</v>
      </c>
      <c r="R101" s="149"/>
      <c r="S101" s="149">
        <f>IFERROR(INDEX(Raw!$H$6:$EZ$2076,MATCH($B101&amp;$D101&amp;$B$5,Raw!$A$6:$A$2076,0),MATCH(S$5,Raw!$H$5:$EZ$5,0)),"-")</f>
        <v>7028</v>
      </c>
      <c r="T101" s="149">
        <f>IFERROR(INDEX(Raw!$H$6:$EZ$2076,MATCH($B101&amp;$D101&amp;$B$5,Raw!$A$6:$A$2076,0),MATCH(T$5,Raw!$H$5:$EZ$5,0)),"-")</f>
        <v>44129</v>
      </c>
      <c r="U101" s="155">
        <f>IFERROR(INDEX(Raw!$H$6:$EZ$2076,MATCH($B101&amp;$D101&amp;$B$5,Raw!$A$6:$A$2076,0),MATCH(U$5,Raw!$H$5:$EZ$5,0)),"-")</f>
        <v>7202</v>
      </c>
      <c r="V101" s="156"/>
      <c r="W101" s="149"/>
      <c r="X101" s="149">
        <f>IFERROR(INDEX(Raw!$H$6:$EZ$2076,MATCH($B101&amp;$D101&amp;$B$5,Raw!$A$6:$A$2076,0),MATCH(X$5,Raw!$H$5:$EZ$5,0)),"-")</f>
        <v>9682</v>
      </c>
      <c r="Y101" s="149">
        <f>IFERROR(INDEX(Raw!$H$6:$EZ$2076,MATCH($B101&amp;$D101&amp;$B$5,Raw!$A$6:$A$2076,0),MATCH(Y$5,Raw!$H$5:$EZ$5,0)),"-")</f>
        <v>47307</v>
      </c>
      <c r="Z101" s="155">
        <f>IFERROR(INDEX(Raw!$H$6:$EZ$2076,MATCH($B101&amp;$D101&amp;$B$5,Raw!$A$6:$A$2076,0),MATCH(Z$5,Raw!$H$5:$EZ$5,0)),"-")</f>
        <v>41407</v>
      </c>
      <c r="AA101" s="155"/>
      <c r="AB101" s="155">
        <f>IFERROR(INDEX(Raw!$H$6:$EZ$2076,MATCH($B101&amp;$D101&amp;$B$5,Raw!$A$6:$A$2076,0),MATCH(AB$5,Raw!$H$5:$EZ$5,0)),"-")</f>
        <v>4886</v>
      </c>
      <c r="AC101" s="149">
        <f>IFERROR(INDEX(Raw!$H$6:$EZ$2076,MATCH($B101&amp;$D101&amp;$B$5,Raw!$A$6:$A$2076,0),MATCH(AC$5,Raw!$H$5:$EZ$5,0)),"-")</f>
        <v>30061</v>
      </c>
    </row>
    <row r="102" spans="1:29" s="38" customFormat="1" x14ac:dyDescent="0.25">
      <c r="A102" s="188">
        <f t="shared" si="25"/>
        <v>45536</v>
      </c>
      <c r="B102" s="145" t="s">
        <v>134</v>
      </c>
      <c r="C102" s="74" t="s">
        <v>136</v>
      </c>
      <c r="D102" s="95" t="s">
        <v>136</v>
      </c>
      <c r="E102" s="149">
        <f>IFERROR(INDEX(Raw!$H$6:$EZ$2076,MATCH($B102&amp;$D102&amp;$B$5,Raw!$A$6:$A$2076,0),MATCH(E$5,Raw!$H$5:$EZ$5,0)),"-")</f>
        <v>721003</v>
      </c>
      <c r="F102" s="149"/>
      <c r="G102" s="149">
        <f>IFERROR(INDEX(Raw!$H$6:$EZ$2076,MATCH($B102&amp;$D102&amp;$B$5,Raw!$A$6:$A$2076,0),MATCH(G$5,Raw!$H$5:$EZ$5,0)),"-")</f>
        <v>609242</v>
      </c>
      <c r="H102" s="149"/>
      <c r="I102" s="155">
        <f>IFERROR(INDEX(Raw!$H$6:$EZ$2076,MATCH($B102&amp;$D102&amp;$B$5,Raw!$A$6:$A$2076,0),MATCH(I$5,Raw!$H$5:$EZ$5,0)),"-")</f>
        <v>363401</v>
      </c>
      <c r="J102" s="149">
        <f>IFERROR(INDEX(Raw!$H$6:$EZ$2076,MATCH($B102&amp;$D102&amp;$B$5,Raw!$A$6:$A$2076,0),MATCH(J$5,Raw!$H$5:$EZ$5,0)),"-")</f>
        <v>34207</v>
      </c>
      <c r="K102" s="155">
        <f>IFERROR(INDEX(Raw!$H$6:$EZ$2076,MATCH($B102&amp;$D102&amp;$B$5,Raw!$A$6:$A$2076,0),MATCH(K$5,Raw!$H$5:$EZ$5,0)),"-")</f>
        <v>211634</v>
      </c>
      <c r="L102" s="149">
        <f>IFERROR(INDEX(Raw!$H$6:$EZ$2076,MATCH($B102&amp;$D102&amp;$B$5,Raw!$A$6:$A$2076,0),MATCH(L$5,Raw!$H$5:$EZ$5,0)),"-")</f>
        <v>111761</v>
      </c>
      <c r="M102" s="149"/>
      <c r="N102" s="216">
        <f t="shared" si="33"/>
        <v>0.50402148118662471</v>
      </c>
      <c r="O102" s="216">
        <f t="shared" ref="O102:Q106" si="34">IFERROR(J102/$E102,"-")</f>
        <v>4.7443630609026594E-2</v>
      </c>
      <c r="P102" s="216">
        <f t="shared" si="34"/>
        <v>0.29352721139856564</v>
      </c>
      <c r="Q102" s="216">
        <f t="shared" si="34"/>
        <v>0.15500767680578306</v>
      </c>
      <c r="R102" s="149"/>
      <c r="S102" s="149">
        <f>IFERROR(INDEX(Raw!$H$6:$EZ$2076,MATCH($B102&amp;$D102&amp;$B$5,Raw!$A$6:$A$2076,0),MATCH(S$5,Raw!$H$5:$EZ$5,0)),"-")</f>
        <v>7116</v>
      </c>
      <c r="T102" s="149">
        <f>IFERROR(INDEX(Raw!$H$6:$EZ$2076,MATCH($B102&amp;$D102&amp;$B$5,Raw!$A$6:$A$2076,0),MATCH(T$5,Raw!$H$5:$EZ$5,0)),"-")</f>
        <v>45188</v>
      </c>
      <c r="U102" s="155">
        <f>IFERROR(INDEX(Raw!$H$6:$EZ$2076,MATCH($B102&amp;$D102&amp;$B$5,Raw!$A$6:$A$2076,0),MATCH(U$5,Raw!$H$5:$EZ$5,0)),"-")</f>
        <v>6977</v>
      </c>
      <c r="V102" s="156"/>
      <c r="W102" s="149"/>
      <c r="X102" s="149">
        <f>IFERROR(INDEX(Raw!$H$6:$EZ$2076,MATCH($B102&amp;$D102&amp;$B$5,Raw!$A$6:$A$2076,0),MATCH(X$5,Raw!$H$5:$EZ$5,0)),"-")</f>
        <v>10460</v>
      </c>
      <c r="Y102" s="149">
        <f>IFERROR(INDEX(Raw!$H$6:$EZ$2076,MATCH($B102&amp;$D102&amp;$B$5,Raw!$A$6:$A$2076,0),MATCH(Y$5,Raw!$H$5:$EZ$5,0)),"-")</f>
        <v>48997</v>
      </c>
      <c r="Z102" s="155">
        <f>IFERROR(INDEX(Raw!$H$6:$EZ$2076,MATCH($B102&amp;$D102&amp;$B$5,Raw!$A$6:$A$2076,0),MATCH(Z$5,Raw!$H$5:$EZ$5,0)),"-")</f>
        <v>40367</v>
      </c>
      <c r="AA102" s="155"/>
      <c r="AB102" s="155">
        <f>IFERROR(INDEX(Raw!$H$6:$EZ$2076,MATCH($B102&amp;$D102&amp;$B$5,Raw!$A$6:$A$2076,0),MATCH(AB$5,Raw!$H$5:$EZ$5,0)),"-")</f>
        <v>4868</v>
      </c>
      <c r="AC102" s="149">
        <f>IFERROR(INDEX(Raw!$H$6:$EZ$2076,MATCH($B102&amp;$D102&amp;$B$5,Raw!$A$6:$A$2076,0),MATCH(AC$5,Raw!$H$5:$EZ$5,0)),"-")</f>
        <v>31286</v>
      </c>
    </row>
    <row r="103" spans="1:29" s="38" customFormat="1" ht="17.5" x14ac:dyDescent="0.35">
      <c r="A103" s="188">
        <f t="shared" si="25"/>
        <v>45566</v>
      </c>
      <c r="B103" s="145" t="s">
        <v>134</v>
      </c>
      <c r="C103" s="119" t="s">
        <v>137</v>
      </c>
      <c r="D103" s="99" t="s">
        <v>137</v>
      </c>
      <c r="E103" s="149">
        <f>IFERROR(INDEX(Raw!$H$6:$EZ$2076,MATCH($B103&amp;$D103&amp;$B$5,Raw!$A$6:$A$2076,0),MATCH(E$5,Raw!$H$5:$EZ$5,0)),"-")</f>
        <v>759696</v>
      </c>
      <c r="F103" s="149"/>
      <c r="G103" s="149">
        <f>IFERROR(INDEX(Raw!$H$6:$EZ$2076,MATCH($B103&amp;$D103&amp;$B$5,Raw!$A$6:$A$2076,0),MATCH(G$5,Raw!$H$5:$EZ$5,0)),"-")</f>
        <v>635684</v>
      </c>
      <c r="H103" s="149"/>
      <c r="I103" s="155">
        <f>IFERROR(INDEX(Raw!$H$6:$EZ$2076,MATCH($B103&amp;$D103&amp;$B$5,Raw!$A$6:$A$2076,0),MATCH(I$5,Raw!$H$5:$EZ$5,0)),"-")</f>
        <v>379098</v>
      </c>
      <c r="J103" s="149">
        <f>IFERROR(INDEX(Raw!$H$6:$EZ$2076,MATCH($B103&amp;$D103&amp;$B$5,Raw!$A$6:$A$2076,0),MATCH(J$5,Raw!$H$5:$EZ$5,0)),"-")</f>
        <v>34994</v>
      </c>
      <c r="K103" s="155">
        <f>IFERROR(INDEX(Raw!$H$6:$EZ$2076,MATCH($B103&amp;$D103&amp;$B$5,Raw!$A$6:$A$2076,0),MATCH(K$5,Raw!$H$5:$EZ$5,0)),"-")</f>
        <v>221592</v>
      </c>
      <c r="L103" s="149">
        <f>IFERROR(INDEX(Raw!$H$6:$EZ$2076,MATCH($B103&amp;$D103&amp;$B$5,Raw!$A$6:$A$2076,0),MATCH(L$5,Raw!$H$5:$EZ$5,0)),"-")</f>
        <v>124012</v>
      </c>
      <c r="M103" s="149"/>
      <c r="N103" s="216">
        <f>IFERROR(I103/$E103,"-")</f>
        <v>0.4990127629999368</v>
      </c>
      <c r="O103" s="216">
        <f t="shared" si="34"/>
        <v>4.6063162106948045E-2</v>
      </c>
      <c r="P103" s="216">
        <f t="shared" si="34"/>
        <v>0.29168509509066787</v>
      </c>
      <c r="Q103" s="216">
        <f t="shared" si="34"/>
        <v>0.16323897980244728</v>
      </c>
      <c r="R103" s="149"/>
      <c r="S103" s="149">
        <f>IFERROR(INDEX(Raw!$H$6:$EZ$2076,MATCH($B103&amp;$D103&amp;$B$5,Raw!$A$6:$A$2076,0),MATCH(S$5,Raw!$H$5:$EZ$5,0)),"-")</f>
        <v>7590</v>
      </c>
      <c r="T103" s="149">
        <f>IFERROR(INDEX(Raw!$H$6:$EZ$2076,MATCH($B103&amp;$D103&amp;$B$5,Raw!$A$6:$A$2076,0),MATCH(T$5,Raw!$H$5:$EZ$5,0)),"-")</f>
        <v>49819</v>
      </c>
      <c r="U103" s="155">
        <f>IFERROR(INDEX(Raw!$H$6:$EZ$2076,MATCH($B103&amp;$D103&amp;$B$5,Raw!$A$6:$A$2076,0),MATCH(U$5,Raw!$H$5:$EZ$5,0)),"-")</f>
        <v>7225</v>
      </c>
      <c r="V103" s="156"/>
      <c r="W103" s="149"/>
      <c r="X103" s="149">
        <f>IFERROR(INDEX(Raw!$H$6:$EZ$2076,MATCH($B103&amp;$D103&amp;$B$5,Raw!$A$6:$A$2076,0),MATCH(X$5,Raw!$H$5:$EZ$5,0)),"-")</f>
        <v>11685</v>
      </c>
      <c r="Y103" s="149">
        <f>IFERROR(INDEX(Raw!$H$6:$EZ$2076,MATCH($B103&amp;$D103&amp;$B$5,Raw!$A$6:$A$2076,0),MATCH(Y$5,Raw!$H$5:$EZ$5,0)),"-")</f>
        <v>54918</v>
      </c>
      <c r="Z103" s="155">
        <f>IFERROR(INDEX(Raw!$H$6:$EZ$2076,MATCH($B103&amp;$D103&amp;$B$5,Raw!$A$6:$A$2076,0),MATCH(Z$5,Raw!$H$5:$EZ$5,0)),"-")</f>
        <v>37488</v>
      </c>
      <c r="AA103" s="155"/>
      <c r="AB103" s="155">
        <f>IFERROR(INDEX(Raw!$H$6:$EZ$2076,MATCH($B103&amp;$D103&amp;$B$5,Raw!$A$6:$A$2076,0),MATCH(AB$5,Raw!$H$5:$EZ$5,0)),"-")</f>
        <v>5621</v>
      </c>
      <c r="AC103" s="149">
        <f>IFERROR(INDEX(Raw!$H$6:$EZ$2076,MATCH($B103&amp;$D103&amp;$B$5,Raw!$A$6:$A$2076,0),MATCH(AC$5,Raw!$H$5:$EZ$5,0)),"-")</f>
        <v>35736</v>
      </c>
    </row>
    <row r="104" spans="1:29" s="38" customFormat="1" x14ac:dyDescent="0.25">
      <c r="A104" s="188">
        <f t="shared" si="25"/>
        <v>45597</v>
      </c>
      <c r="B104" s="145" t="s">
        <v>134</v>
      </c>
      <c r="C104" s="38" t="s">
        <v>138</v>
      </c>
      <c r="D104" s="2" t="s">
        <v>138</v>
      </c>
      <c r="E104" s="149">
        <f>IFERROR(INDEX(Raw!$H$6:$EZ$2076,MATCH($B104&amp;$D104&amp;$B$5,Raw!$A$6:$A$2076,0),MATCH(E$5,Raw!$H$5:$EZ$5,0)),"-")</f>
        <v>753711</v>
      </c>
      <c r="F104" s="149"/>
      <c r="G104" s="149">
        <f>IFERROR(INDEX(Raw!$H$6:$EZ$2076,MATCH($B104&amp;$D104&amp;$B$5,Raw!$A$6:$A$2076,0),MATCH(G$5,Raw!$H$5:$EZ$5,0)),"-")</f>
        <v>628618</v>
      </c>
      <c r="H104" s="149"/>
      <c r="I104" s="155">
        <f>IFERROR(INDEX(Raw!$H$6:$EZ$2076,MATCH($B104&amp;$D104&amp;$B$5,Raw!$A$6:$A$2076,0),MATCH(I$5,Raw!$H$5:$EZ$5,0)),"-")</f>
        <v>375010</v>
      </c>
      <c r="J104" s="149">
        <f>IFERROR(INDEX(Raw!$H$6:$EZ$2076,MATCH($B104&amp;$D104&amp;$B$5,Raw!$A$6:$A$2076,0),MATCH(J$5,Raw!$H$5:$EZ$5,0)),"-")</f>
        <v>34452</v>
      </c>
      <c r="K104" s="155">
        <f>IFERROR(INDEX(Raw!$H$6:$EZ$2076,MATCH($B104&amp;$D104&amp;$B$5,Raw!$A$6:$A$2076,0),MATCH(K$5,Raw!$H$5:$EZ$5,0)),"-")</f>
        <v>219156</v>
      </c>
      <c r="L104" s="149">
        <f>IFERROR(INDEX(Raw!$H$6:$EZ$2076,MATCH($B104&amp;$D104&amp;$B$5,Raw!$A$6:$A$2076,0),MATCH(L$5,Raw!$H$5:$EZ$5,0)),"-")</f>
        <v>125093</v>
      </c>
      <c r="M104" s="149"/>
      <c r="N104" s="216">
        <f>IFERROR(I104/$E104,"-")</f>
        <v>0.49755144876484486</v>
      </c>
      <c r="O104" s="216">
        <f t="shared" si="34"/>
        <v>4.5709827772183236E-2</v>
      </c>
      <c r="P104" s="216">
        <f t="shared" si="34"/>
        <v>0.29076927363405869</v>
      </c>
      <c r="Q104" s="216">
        <f t="shared" si="34"/>
        <v>0.16596944982891321</v>
      </c>
      <c r="R104" s="149"/>
      <c r="S104" s="149">
        <f>IFERROR(INDEX(Raw!$H$6:$EZ$2076,MATCH($B104&amp;$D104&amp;$B$5,Raw!$A$6:$A$2076,0),MATCH(S$5,Raw!$H$5:$EZ$5,0)),"-")</f>
        <v>7425</v>
      </c>
      <c r="T104" s="149">
        <f>IFERROR(INDEX(Raw!$H$6:$EZ$2076,MATCH($B104&amp;$D104&amp;$B$5,Raw!$A$6:$A$2076,0),MATCH(T$5,Raw!$H$5:$EZ$5,0)),"-")</f>
        <v>51139</v>
      </c>
      <c r="U104" s="155">
        <f>IFERROR(INDEX(Raw!$H$6:$EZ$2076,MATCH($B104&amp;$D104&amp;$B$5,Raw!$A$6:$A$2076,0),MATCH(U$5,Raw!$H$5:$EZ$5,0)),"-")</f>
        <v>7414</v>
      </c>
      <c r="V104" s="156"/>
      <c r="W104" s="149"/>
      <c r="X104" s="149">
        <f>IFERROR(INDEX(Raw!$H$6:$EZ$2076,MATCH($B104&amp;$D104&amp;$B$5,Raw!$A$6:$A$2076,0),MATCH(X$5,Raw!$H$5:$EZ$5,0)),"-")</f>
        <v>10686</v>
      </c>
      <c r="Y104" s="149">
        <f>IFERROR(INDEX(Raw!$H$6:$EZ$2076,MATCH($B104&amp;$D104&amp;$B$5,Raw!$A$6:$A$2076,0),MATCH(Y$5,Raw!$H$5:$EZ$5,0)),"-")</f>
        <v>55843</v>
      </c>
      <c r="Z104" s="155">
        <f>IFERROR(INDEX(Raw!$H$6:$EZ$2076,MATCH($B104&amp;$D104&amp;$B$5,Raw!$A$6:$A$2076,0),MATCH(Z$5,Raw!$H$5:$EZ$5,0)),"-")</f>
        <v>36225</v>
      </c>
      <c r="AA104" s="155"/>
      <c r="AB104" s="155">
        <f>IFERROR(INDEX(Raw!$H$6:$EZ$2076,MATCH($B104&amp;$D104&amp;$B$5,Raw!$A$6:$A$2076,0),MATCH(AB$5,Raw!$H$5:$EZ$5,0)),"-")</f>
        <v>5609</v>
      </c>
      <c r="AC104" s="149">
        <f>IFERROR(INDEX(Raw!$H$6:$EZ$2076,MATCH($B104&amp;$D104&amp;$B$5,Raw!$A$6:$A$2076,0),MATCH(AC$5,Raw!$H$5:$EZ$5,0)),"-")</f>
        <v>37703</v>
      </c>
    </row>
    <row r="105" spans="1:29" s="38" customFormat="1" x14ac:dyDescent="0.25">
      <c r="A105" s="188">
        <f t="shared" si="25"/>
        <v>45627</v>
      </c>
      <c r="B105" s="145" t="s">
        <v>134</v>
      </c>
      <c r="C105" s="74" t="s">
        <v>139</v>
      </c>
      <c r="D105" s="95" t="s">
        <v>139</v>
      </c>
      <c r="E105" s="149">
        <f>IFERROR(INDEX(Raw!$H$6:$EZ$2076,MATCH($B105&amp;$D105&amp;$B$5,Raw!$A$6:$A$2076,0),MATCH(E$5,Raw!$H$5:$EZ$5,0)),"-")</f>
        <v>807957</v>
      </c>
      <c r="F105" s="149"/>
      <c r="G105" s="149">
        <f>IFERROR(INDEX(Raw!$H$6:$EZ$2076,MATCH($B105&amp;$D105&amp;$B$5,Raw!$A$6:$A$2076,0),MATCH(G$5,Raw!$H$5:$EZ$5,0)),"-")</f>
        <v>664474</v>
      </c>
      <c r="H105" s="149"/>
      <c r="I105" s="155">
        <f>IFERROR(INDEX(Raw!$H$6:$EZ$2076,MATCH($B105&amp;$D105&amp;$B$5,Raw!$A$6:$A$2076,0),MATCH(I$5,Raw!$H$5:$EZ$5,0)),"-")</f>
        <v>389529</v>
      </c>
      <c r="J105" s="149">
        <f>IFERROR(INDEX(Raw!$H$6:$EZ$2076,MATCH($B105&amp;$D105&amp;$B$5,Raw!$A$6:$A$2076,0),MATCH(J$5,Raw!$H$5:$EZ$5,0)),"-")</f>
        <v>35380</v>
      </c>
      <c r="K105" s="155">
        <f>IFERROR(INDEX(Raw!$H$6:$EZ$2076,MATCH($B105&amp;$D105&amp;$B$5,Raw!$A$6:$A$2076,0),MATCH(K$5,Raw!$H$5:$EZ$5,0)),"-")</f>
        <v>239565</v>
      </c>
      <c r="L105" s="149">
        <f>IFERROR(INDEX(Raw!$H$6:$EZ$2076,MATCH($B105&amp;$D105&amp;$B$5,Raw!$A$6:$A$2076,0),MATCH(L$5,Raw!$H$5:$EZ$5,0)),"-")</f>
        <v>143483</v>
      </c>
      <c r="M105" s="149"/>
      <c r="N105" s="216">
        <f>IFERROR(I105/$E105,"-")</f>
        <v>0.48211600369821661</v>
      </c>
      <c r="O105" s="216">
        <f t="shared" si="34"/>
        <v>4.3789459092501211E-2</v>
      </c>
      <c r="P105" s="216">
        <f t="shared" si="34"/>
        <v>0.29650711609652491</v>
      </c>
      <c r="Q105" s="216">
        <f t="shared" si="34"/>
        <v>0.17758742111275724</v>
      </c>
      <c r="R105" s="149"/>
      <c r="S105" s="149">
        <f>IFERROR(INDEX(Raw!$H$6:$EZ$2076,MATCH($B105&amp;$D105&amp;$B$5,Raw!$A$6:$A$2076,0),MATCH(S$5,Raw!$H$5:$EZ$5,0)),"-")</f>
        <v>8024</v>
      </c>
      <c r="T105" s="149">
        <f>IFERROR(INDEX(Raw!$H$6:$EZ$2076,MATCH($B105&amp;$D105&amp;$B$5,Raw!$A$6:$A$2076,0),MATCH(T$5,Raw!$H$5:$EZ$5,0)),"-")</f>
        <v>56643</v>
      </c>
      <c r="U105" s="155">
        <f>IFERROR(INDEX(Raw!$H$6:$EZ$2076,MATCH($B105&amp;$D105&amp;$B$5,Raw!$A$6:$A$2076,0),MATCH(U$5,Raw!$H$5:$EZ$5,0)),"-")</f>
        <v>8079</v>
      </c>
      <c r="V105" s="156"/>
      <c r="W105" s="149"/>
      <c r="X105" s="149">
        <f>IFERROR(INDEX(Raw!$H$6:$EZ$2076,MATCH($B105&amp;$D105&amp;$B$5,Raw!$A$6:$A$2076,0),MATCH(X$5,Raw!$H$5:$EZ$5,0)),"-")</f>
        <v>12796</v>
      </c>
      <c r="Y105" s="149">
        <f>IFERROR(INDEX(Raw!$H$6:$EZ$2076,MATCH($B105&amp;$D105&amp;$B$5,Raw!$A$6:$A$2076,0),MATCH(Y$5,Raw!$H$5:$EZ$5,0)),"-")</f>
        <v>66020</v>
      </c>
      <c r="Z105" s="155">
        <f>IFERROR(INDEX(Raw!$H$6:$EZ$2076,MATCH($B105&amp;$D105&amp;$B$5,Raw!$A$6:$A$2076,0),MATCH(Z$5,Raw!$H$5:$EZ$5,0)),"-")</f>
        <v>40239</v>
      </c>
      <c r="AA105" s="155"/>
      <c r="AB105" s="155">
        <f>IFERROR(INDEX(Raw!$H$6:$EZ$2076,MATCH($B105&amp;$D105&amp;$B$5,Raw!$A$6:$A$2076,0),MATCH(AB$5,Raw!$H$5:$EZ$5,0)),"-")</f>
        <v>6447</v>
      </c>
      <c r="AC105" s="149">
        <f>IFERROR(INDEX(Raw!$H$6:$EZ$2076,MATCH($B105&amp;$D105&amp;$B$5,Raw!$A$6:$A$2076,0),MATCH(AC$5,Raw!$H$5:$EZ$5,0)),"-")</f>
        <v>44426</v>
      </c>
    </row>
    <row r="106" spans="1:29" s="38" customFormat="1" ht="17.5" x14ac:dyDescent="0.35">
      <c r="A106" s="188">
        <f t="shared" si="25"/>
        <v>45658</v>
      </c>
      <c r="B106" s="145" t="s">
        <v>134</v>
      </c>
      <c r="C106" s="119" t="s">
        <v>140</v>
      </c>
      <c r="D106" s="99" t="s">
        <v>140</v>
      </c>
      <c r="E106" s="149">
        <f>IFERROR(INDEX(Raw!$H$6:$EZ$2076,MATCH($B106&amp;$D106&amp;$B$5,Raw!$A$6:$A$2076,0),MATCH(E$5,Raw!$H$5:$EZ$5,0)),"-")</f>
        <v>778099</v>
      </c>
      <c r="F106" s="149"/>
      <c r="G106" s="149">
        <f>IFERROR(INDEX(Raw!$H$6:$EZ$2076,MATCH($B106&amp;$D106&amp;$B$5,Raw!$A$6:$A$2076,0),MATCH(G$5,Raw!$H$5:$EZ$5,0)),"-")</f>
        <v>649871</v>
      </c>
      <c r="H106" s="149"/>
      <c r="I106" s="155">
        <f>IFERROR(INDEX(Raw!$H$6:$EZ$2076,MATCH($B106&amp;$D106&amp;$B$5,Raw!$A$6:$A$2076,0),MATCH(I$5,Raw!$H$5:$EZ$5,0)),"-")</f>
        <v>381038</v>
      </c>
      <c r="J106" s="149">
        <f>IFERROR(INDEX(Raw!$H$6:$EZ$2076,MATCH($B106&amp;$D106&amp;$B$5,Raw!$A$6:$A$2076,0),MATCH(J$5,Raw!$H$5:$EZ$5,0)),"-")</f>
        <v>36477</v>
      </c>
      <c r="K106" s="155">
        <f>IFERROR(INDEX(Raw!$H$6:$EZ$2076,MATCH($B106&amp;$D106&amp;$B$5,Raw!$A$6:$A$2076,0),MATCH(K$5,Raw!$H$5:$EZ$5,0)),"-")</f>
        <v>232356</v>
      </c>
      <c r="L106" s="149">
        <f>IFERROR(INDEX(Raw!$H$6:$EZ$2076,MATCH($B106&amp;$D106&amp;$B$5,Raw!$A$6:$A$2076,0),MATCH(L$5,Raw!$H$5:$EZ$5,0)),"-")</f>
        <v>128228</v>
      </c>
      <c r="M106" s="149"/>
      <c r="N106" s="216">
        <f>IFERROR(I106/$E106,"-")</f>
        <v>0.48970375235027935</v>
      </c>
      <c r="O106" s="216">
        <f t="shared" si="34"/>
        <v>4.6879638709213092E-2</v>
      </c>
      <c r="P106" s="216">
        <f t="shared" si="34"/>
        <v>0.29862009847076015</v>
      </c>
      <c r="Q106" s="216">
        <f t="shared" si="34"/>
        <v>0.16479651046974741</v>
      </c>
      <c r="R106" s="149"/>
      <c r="S106" s="149">
        <f>IFERROR(INDEX(Raw!$H$6:$EZ$2076,MATCH($B106&amp;$D106&amp;$B$5,Raw!$A$6:$A$2076,0),MATCH(S$5,Raw!$H$5:$EZ$5,0)),"-")</f>
        <v>7260</v>
      </c>
      <c r="T106" s="149">
        <f>IFERROR(INDEX(Raw!$H$6:$EZ$2076,MATCH($B106&amp;$D106&amp;$B$5,Raw!$A$6:$A$2076,0),MATCH(T$5,Raw!$H$5:$EZ$5,0)),"-")</f>
        <v>52417</v>
      </c>
      <c r="U106" s="155">
        <f>IFERROR(INDEX(Raw!$H$6:$EZ$2076,MATCH($B106&amp;$D106&amp;$B$5,Raw!$A$6:$A$2076,0),MATCH(U$5,Raw!$H$5:$EZ$5,0)),"-")</f>
        <v>8353</v>
      </c>
      <c r="V106" s="156"/>
      <c r="W106" s="149"/>
      <c r="X106" s="149">
        <f>IFERROR(INDEX(Raw!$H$6:$EZ$2076,MATCH($B106&amp;$D106&amp;$B$5,Raw!$A$6:$A$2076,0),MATCH(X$5,Raw!$H$5:$EZ$5,0)),"-")</f>
        <v>10118</v>
      </c>
      <c r="Y106" s="149">
        <f>IFERROR(INDEX(Raw!$H$6:$EZ$2076,MATCH($B106&amp;$D106&amp;$B$5,Raw!$A$6:$A$2076,0),MATCH(Y$5,Raw!$H$5:$EZ$5,0)),"-")</f>
        <v>58433</v>
      </c>
      <c r="Z106" s="155">
        <f>IFERROR(INDEX(Raw!$H$6:$EZ$2076,MATCH($B106&amp;$D106&amp;$B$5,Raw!$A$6:$A$2076,0),MATCH(Z$5,Raw!$H$5:$EZ$5,0)),"-")</f>
        <v>44839</v>
      </c>
      <c r="AA106" s="155"/>
      <c r="AB106" s="155">
        <f>IFERROR(INDEX(Raw!$H$6:$EZ$2076,MATCH($B106&amp;$D106&amp;$B$5,Raw!$A$6:$A$2076,0),MATCH(AB$5,Raw!$H$5:$EZ$5,0)),"-")</f>
        <v>5762</v>
      </c>
      <c r="AC106" s="149">
        <f>IFERROR(INDEX(Raw!$H$6:$EZ$2076,MATCH($B106&amp;$D106&amp;$B$5,Raw!$A$6:$A$2076,0),MATCH(AC$5,Raw!$H$5:$EZ$5,0)),"-")</f>
        <v>38933</v>
      </c>
    </row>
    <row r="107" spans="1:29" s="38" customFormat="1" x14ac:dyDescent="0.25">
      <c r="A107" s="188">
        <f t="shared" si="25"/>
        <v>45689</v>
      </c>
      <c r="B107" s="145" t="s">
        <v>134</v>
      </c>
      <c r="C107" s="102" t="s">
        <v>141</v>
      </c>
      <c r="D107" s="95" t="s">
        <v>141</v>
      </c>
      <c r="E107" s="149">
        <f>IFERROR(INDEX(Raw!$H$6:$EZ$2076,MATCH($B107&amp;$D107&amp;$B$5,Raw!$A$6:$A$2076,0),MATCH(E$5,Raw!$H$5:$EZ$5,0)),"-")</f>
        <v>700373</v>
      </c>
      <c r="F107" s="149"/>
      <c r="G107" s="149">
        <f>IFERROR(INDEX(Raw!$H$6:$EZ$2076,MATCH($B107&amp;$D107&amp;$B$5,Raw!$A$6:$A$2076,0),MATCH(G$5,Raw!$H$5:$EZ$5,0)),"-")</f>
        <v>585997</v>
      </c>
      <c r="H107" s="149"/>
      <c r="I107" s="155">
        <f>IFERROR(INDEX(Raw!$H$6:$EZ$2076,MATCH($B107&amp;$D107&amp;$B$5,Raw!$A$6:$A$2076,0),MATCH(I$5,Raw!$H$5:$EZ$5,0)),"-")</f>
        <v>345682</v>
      </c>
      <c r="J107" s="149">
        <f>IFERROR(INDEX(Raw!$H$6:$EZ$2076,MATCH($B107&amp;$D107&amp;$B$5,Raw!$A$6:$A$2076,0),MATCH(J$5,Raw!$H$5:$EZ$5,0)),"-")</f>
        <v>33333</v>
      </c>
      <c r="K107" s="155">
        <f>IFERROR(INDEX(Raw!$H$6:$EZ$2076,MATCH($B107&amp;$D107&amp;$B$5,Raw!$A$6:$A$2076,0),MATCH(K$5,Raw!$H$5:$EZ$5,0)),"-")</f>
        <v>206982</v>
      </c>
      <c r="L107" s="149">
        <f>IFERROR(INDEX(Raw!$H$6:$EZ$2076,MATCH($B107&amp;$D107&amp;$B$5,Raw!$A$6:$A$2076,0),MATCH(L$5,Raw!$H$5:$EZ$5,0)),"-")</f>
        <v>114376</v>
      </c>
      <c r="M107" s="149"/>
      <c r="N107" s="216">
        <f t="shared" si="33"/>
        <v>0.49356842710955445</v>
      </c>
      <c r="O107" s="216">
        <f t="shared" si="30"/>
        <v>4.7593211046113998E-2</v>
      </c>
      <c r="P107" s="216">
        <f t="shared" si="31"/>
        <v>0.29553109557335877</v>
      </c>
      <c r="Q107" s="216">
        <f t="shared" si="32"/>
        <v>0.16330726627097275</v>
      </c>
      <c r="R107" s="149"/>
      <c r="S107" s="149">
        <f>IFERROR(INDEX(Raw!$H$6:$EZ$2076,MATCH($B107&amp;$D107&amp;$B$5,Raw!$A$6:$A$2076,0),MATCH(S$5,Raw!$H$5:$EZ$5,0)),"-")</f>
        <v>6648</v>
      </c>
      <c r="T107" s="149">
        <f>IFERROR(INDEX(Raw!$H$6:$EZ$2076,MATCH($B107&amp;$D107&amp;$B$5,Raw!$A$6:$A$2076,0),MATCH(T$5,Raw!$H$5:$EZ$5,0)),"-")</f>
        <v>48025</v>
      </c>
      <c r="U107" s="155">
        <f>IFERROR(INDEX(Raw!$H$6:$EZ$2076,MATCH($B107&amp;$D107&amp;$B$5,Raw!$A$6:$A$2076,0),MATCH(U$5,Raw!$H$5:$EZ$5,0)),"-")</f>
        <v>7609</v>
      </c>
      <c r="V107" s="156"/>
      <c r="W107" s="149"/>
      <c r="X107" s="149">
        <f>IFERROR(INDEX(Raw!$H$6:$EZ$2076,MATCH($B107&amp;$D107&amp;$B$5,Raw!$A$6:$A$2076,0),MATCH(X$5,Raw!$H$5:$EZ$5,0)),"-")</f>
        <v>9317</v>
      </c>
      <c r="Y107" s="149">
        <f>IFERROR(INDEX(Raw!$H$6:$EZ$2076,MATCH($B107&amp;$D107&amp;$B$5,Raw!$A$6:$A$2076,0),MATCH(Y$5,Raw!$H$5:$EZ$5,0)),"-")</f>
        <v>50386</v>
      </c>
      <c r="Z107" s="155">
        <f>IFERROR(INDEX(Raw!$H$6:$EZ$2076,MATCH($B107&amp;$D107&amp;$B$5,Raw!$A$6:$A$2076,0),MATCH(Z$5,Raw!$H$5:$EZ$5,0)),"-")</f>
        <v>41139</v>
      </c>
      <c r="AA107" s="155"/>
      <c r="AB107" s="155">
        <f>IFERROR(INDEX(Raw!$H$6:$EZ$2076,MATCH($B107&amp;$D107&amp;$B$5,Raw!$A$6:$A$2076,0),MATCH(AB$5,Raw!$H$5:$EZ$5,0)),"-")</f>
        <v>5027</v>
      </c>
      <c r="AC107" s="149">
        <f>IFERROR(INDEX(Raw!$H$6:$EZ$2076,MATCH($B107&amp;$D107&amp;$B$5,Raw!$A$6:$A$2076,0),MATCH(AC$5,Raw!$H$5:$EZ$5,0)),"-")</f>
        <v>33508</v>
      </c>
    </row>
    <row r="108" spans="1:29" s="38" customFormat="1" x14ac:dyDescent="0.25">
      <c r="A108" s="188">
        <f t="shared" si="25"/>
        <v>45717</v>
      </c>
      <c r="B108" s="145" t="s">
        <v>134</v>
      </c>
      <c r="C108" s="38" t="s">
        <v>142</v>
      </c>
      <c r="D108" s="95" t="s">
        <v>142</v>
      </c>
      <c r="E108" s="152">
        <f>IFERROR(INDEX(Raw!$H$6:$EZ$2076,MATCH($B108&amp;$D108&amp;$B$5,Raw!$A$6:$A$2076,0),MATCH(E$5,Raw!$H$5:$EZ$5,0)),"-")</f>
        <v>772423</v>
      </c>
      <c r="F108" s="149"/>
      <c r="G108" s="152">
        <f>IFERROR(INDEX(Raw!$H$6:$EZ$2076,MATCH($B108&amp;$D108&amp;$B$5,Raw!$A$6:$A$2076,0),MATCH(G$5,Raw!$H$5:$EZ$5,0)),"-")</f>
        <v>649010</v>
      </c>
      <c r="H108" s="149"/>
      <c r="I108" s="159">
        <f>IFERROR(INDEX(Raw!$H$6:$EZ$2076,MATCH($B108&amp;$D108&amp;$B$5,Raw!$A$6:$A$2076,0),MATCH(I$5,Raw!$H$5:$EZ$5,0)),"-")</f>
        <v>385807</v>
      </c>
      <c r="J108" s="152">
        <f>IFERROR(INDEX(Raw!$H$6:$EZ$2076,MATCH($B108&amp;$D108&amp;$B$5,Raw!$A$6:$A$2076,0),MATCH(J$5,Raw!$H$5:$EZ$5,0)),"-")</f>
        <v>36740</v>
      </c>
      <c r="K108" s="159">
        <f>IFERROR(INDEX(Raw!$H$6:$EZ$2076,MATCH($B108&amp;$D108&amp;$B$5,Raw!$A$6:$A$2076,0),MATCH(K$5,Raw!$H$5:$EZ$5,0)),"-")</f>
        <v>226463</v>
      </c>
      <c r="L108" s="152">
        <f>IFERROR(INDEX(Raw!$H$6:$EZ$2076,MATCH($B108&amp;$D108&amp;$B$5,Raw!$A$6:$A$2076,0),MATCH(L$5,Raw!$H$5:$EZ$5,0)),"-")</f>
        <v>123413</v>
      </c>
      <c r="M108" s="149"/>
      <c r="N108" s="313">
        <f t="shared" si="33"/>
        <v>0.49947632320632607</v>
      </c>
      <c r="O108" s="313">
        <f t="shared" si="30"/>
        <v>4.7564611618245441E-2</v>
      </c>
      <c r="P108" s="313">
        <f t="shared" si="31"/>
        <v>0.29318521069414039</v>
      </c>
      <c r="Q108" s="313">
        <f t="shared" si="32"/>
        <v>0.15977385448128811</v>
      </c>
      <c r="R108" s="149"/>
      <c r="S108" s="152">
        <f>IFERROR(INDEX(Raw!$H$6:$EZ$2076,MATCH($B108&amp;$D108&amp;$B$5,Raw!$A$6:$A$2076,0),MATCH(S$5,Raw!$H$5:$EZ$5,0)),"-")</f>
        <v>7122</v>
      </c>
      <c r="T108" s="152">
        <f>IFERROR(INDEX(Raw!$H$6:$EZ$2076,MATCH($B108&amp;$D108&amp;$B$5,Raw!$A$6:$A$2076,0),MATCH(T$5,Raw!$H$5:$EZ$5,0)),"-")</f>
        <v>54057</v>
      </c>
      <c r="U108" s="159">
        <f>IFERROR(INDEX(Raw!$H$6:$EZ$2076,MATCH($B108&amp;$D108&amp;$B$5,Raw!$A$6:$A$2076,0),MATCH(U$5,Raw!$H$5:$EZ$5,0)),"-")</f>
        <v>8503</v>
      </c>
      <c r="V108" s="156"/>
      <c r="W108" s="149"/>
      <c r="X108" s="152">
        <f>IFERROR(INDEX(Raw!$H$6:$EZ$2076,MATCH($B108&amp;$D108&amp;$B$5,Raw!$A$6:$A$2076,0),MATCH(X$5,Raw!$H$5:$EZ$5,0)),"-")</f>
        <v>9324</v>
      </c>
      <c r="Y108" s="152">
        <f>IFERROR(INDEX(Raw!$H$6:$EZ$2076,MATCH($B108&amp;$D108&amp;$B$5,Raw!$A$6:$A$2076,0),MATCH(Y$5,Raw!$H$5:$EZ$5,0)),"-")</f>
        <v>52910</v>
      </c>
      <c r="Z108" s="159">
        <f>IFERROR(INDEX(Raw!$H$6:$EZ$2076,MATCH($B108&amp;$D108&amp;$B$5,Raw!$A$6:$A$2076,0),MATCH(Z$5,Raw!$H$5:$EZ$5,0)),"-")</f>
        <v>46173</v>
      </c>
      <c r="AA108" s="155"/>
      <c r="AB108" s="159">
        <f>IFERROR(INDEX(Raw!$H$6:$EZ$2076,MATCH($B108&amp;$D108&amp;$B$5,Raw!$A$6:$A$2076,0),MATCH(AB$5,Raw!$H$5:$EZ$5,0)),"-")</f>
        <v>5495</v>
      </c>
      <c r="AC108" s="152">
        <f>IFERROR(INDEX(Raw!$H$6:$EZ$2076,MATCH($B108&amp;$D108&amp;$B$5,Raw!$A$6:$A$2076,0),MATCH(AC$5,Raw!$H$5:$EZ$5,0)),"-")</f>
        <v>36022</v>
      </c>
    </row>
    <row r="109" spans="1:29" s="38" customFormat="1" ht="17.5" x14ac:dyDescent="0.35">
      <c r="A109" s="188">
        <f t="shared" si="25"/>
        <v>45748</v>
      </c>
      <c r="B109" s="146" t="s">
        <v>151</v>
      </c>
      <c r="C109" s="98" t="s">
        <v>143</v>
      </c>
      <c r="D109" s="99" t="s">
        <v>143</v>
      </c>
      <c r="E109" s="149">
        <f>IFERROR(INDEX(Raw!$H$6:$EZ$2076,MATCH($B109&amp;$D109&amp;$B$5,Raw!$A$6:$A$2076,0),MATCH(E$5,Raw!$H$5:$EZ$5,0)),"-")</f>
        <v>748761</v>
      </c>
      <c r="F109" s="149"/>
      <c r="G109" s="149">
        <f>IFERROR(INDEX(Raw!$H$6:$EZ$2076,MATCH($B109&amp;$D109&amp;$B$5,Raw!$A$6:$A$2076,0),MATCH(G$5,Raw!$H$5:$EZ$5,0)),"-")</f>
        <v>626998</v>
      </c>
      <c r="H109" s="149"/>
      <c r="I109" s="155">
        <f>IFERROR(INDEX(Raw!$H$6:$EZ$2076,MATCH($B109&amp;$D109&amp;$B$5,Raw!$A$6:$A$2076,0),MATCH(I$5,Raw!$H$5:$EZ$5,0)),"-")</f>
        <v>374352</v>
      </c>
      <c r="J109" s="149">
        <f>IFERROR(INDEX(Raw!$H$6:$EZ$2076,MATCH($B109&amp;$D109&amp;$B$5,Raw!$A$6:$A$2076,0),MATCH(J$5,Raw!$H$5:$EZ$5,0)),"-")</f>
        <v>35138</v>
      </c>
      <c r="K109" s="155">
        <f>IFERROR(INDEX(Raw!$H$6:$EZ$2076,MATCH($B109&amp;$D109&amp;$B$5,Raw!$A$6:$A$2076,0),MATCH(K$5,Raw!$H$5:$EZ$5,0)),"-")</f>
        <v>217508</v>
      </c>
      <c r="L109" s="149">
        <f>IFERROR(INDEX(Raw!$H$6:$EZ$2076,MATCH($B109&amp;$D109&amp;$B$5,Raw!$A$6:$A$2076,0),MATCH(L$5,Raw!$H$5:$EZ$5,0)),"-")</f>
        <v>121763</v>
      </c>
      <c r="M109" s="149"/>
      <c r="N109" s="216">
        <f t="shared" ref="N109:N120" si="35">IFERROR(I109/$E109,"-")</f>
        <v>0.49996193712012243</v>
      </c>
      <c r="O109" s="216">
        <f t="shared" ref="O109:O120" si="36">IFERROR(J109/$E109,"-")</f>
        <v>4.6928192039916612E-2</v>
      </c>
      <c r="P109" s="216">
        <f t="shared" ref="P109:P120" si="37">IFERROR(K109/$E109,"-")</f>
        <v>0.29049055706694127</v>
      </c>
      <c r="Q109" s="216">
        <f t="shared" ref="Q109:Q120" si="38">IFERROR(L109/$E109,"-")</f>
        <v>0.16261931377301969</v>
      </c>
      <c r="R109" s="149"/>
      <c r="S109" s="149">
        <f>IFERROR(INDEX(Raw!$H$6:$EZ$2076,MATCH($B109&amp;$D109&amp;$B$5,Raw!$A$6:$A$2076,0),MATCH(S$5,Raw!$H$5:$EZ$5,0)),"-")</f>
        <v>7031</v>
      </c>
      <c r="T109" s="149">
        <f>IFERROR(INDEX(Raw!$H$6:$EZ$2076,MATCH($B109&amp;$D109&amp;$B$5,Raw!$A$6:$A$2076,0),MATCH(T$5,Raw!$H$5:$EZ$5,0)),"-")</f>
        <v>51053</v>
      </c>
      <c r="U109" s="155">
        <f>IFERROR(INDEX(Raw!$H$6:$EZ$2076,MATCH($B109&amp;$D109&amp;$B$5,Raw!$A$6:$A$2076,0),MATCH(U$5,Raw!$H$5:$EZ$5,0)),"-")</f>
        <v>9112</v>
      </c>
      <c r="V109" s="156"/>
      <c r="W109" s="149"/>
      <c r="X109" s="149">
        <f>IFERROR(INDEX(Raw!$H$6:$EZ$2076,MATCH($B109&amp;$D109&amp;$B$5,Raw!$A$6:$A$2076,0),MATCH(X$5,Raw!$H$5:$EZ$5,0)),"-")</f>
        <v>9764</v>
      </c>
      <c r="Y109" s="149">
        <f>IFERROR(INDEX(Raw!$H$6:$EZ$2076,MATCH($B109&amp;$D109&amp;$B$5,Raw!$A$6:$A$2076,0),MATCH(Y$5,Raw!$H$5:$EZ$5,0)),"-")</f>
        <v>53915</v>
      </c>
      <c r="Z109" s="155">
        <f>IFERROR(INDEX(Raw!$H$6:$EZ$2076,MATCH($B109&amp;$D109&amp;$B$5,Raw!$A$6:$A$2076,0),MATCH(Z$5,Raw!$H$5:$EZ$5,0)),"-")</f>
        <v>52518</v>
      </c>
      <c r="AA109" s="155"/>
      <c r="AB109" s="155">
        <f>IFERROR(INDEX(Raw!$H$6:$EZ$2076,MATCH($B109&amp;$D109&amp;$B$5,Raw!$A$6:$A$2076,0),MATCH(AB$5,Raw!$H$5:$EZ$5,0)),"-")</f>
        <v>5588</v>
      </c>
      <c r="AC109" s="149">
        <f>IFERROR(INDEX(Raw!$H$6:$EZ$2076,MATCH($B109&amp;$D109&amp;$B$5,Raw!$A$6:$A$2076,0),MATCH(AC$5,Raw!$H$5:$EZ$5,0)),"-")</f>
        <v>28505</v>
      </c>
    </row>
    <row r="110" spans="1:29" s="38" customFormat="1" x14ac:dyDescent="0.25">
      <c r="A110" s="188">
        <f t="shared" si="25"/>
        <v>45778</v>
      </c>
      <c r="B110" s="145" t="s">
        <v>151</v>
      </c>
      <c r="C110" s="38" t="s">
        <v>144</v>
      </c>
      <c r="D110" s="2" t="s">
        <v>144</v>
      </c>
      <c r="E110" s="149">
        <f>IFERROR(INDEX(Raw!$H$6:$EZ$2076,MATCH($B110&amp;$D110&amp;$B$5,Raw!$A$6:$A$2076,0),MATCH(E$5,Raw!$H$5:$EZ$5,0)),"-")</f>
        <v>771920</v>
      </c>
      <c r="F110" s="149"/>
      <c r="G110" s="149">
        <f>IFERROR(INDEX(Raw!$H$6:$EZ$2076,MATCH($B110&amp;$D110&amp;$B$5,Raw!$A$6:$A$2076,0),MATCH(G$5,Raw!$H$5:$EZ$5,0)),"-")</f>
        <v>643102</v>
      </c>
      <c r="H110" s="149"/>
      <c r="I110" s="155">
        <f>IFERROR(INDEX(Raw!$H$6:$EZ$2076,MATCH($B110&amp;$D110&amp;$B$5,Raw!$A$6:$A$2076,0),MATCH(I$5,Raw!$H$5:$EZ$5,0)),"-")</f>
        <v>383120</v>
      </c>
      <c r="J110" s="149">
        <f>IFERROR(INDEX(Raw!$H$6:$EZ$2076,MATCH($B110&amp;$D110&amp;$B$5,Raw!$A$6:$A$2076,0),MATCH(J$5,Raw!$H$5:$EZ$5,0)),"-")</f>
        <v>36524</v>
      </c>
      <c r="K110" s="155">
        <f>IFERROR(INDEX(Raw!$H$6:$EZ$2076,MATCH($B110&amp;$D110&amp;$B$5,Raw!$A$6:$A$2076,0),MATCH(K$5,Raw!$H$5:$EZ$5,0)),"-")</f>
        <v>223458</v>
      </c>
      <c r="L110" s="149">
        <f>IFERROR(INDEX(Raw!$H$6:$EZ$2076,MATCH($B110&amp;$D110&amp;$B$5,Raw!$A$6:$A$2076,0),MATCH(L$5,Raw!$H$5:$EZ$5,0)),"-")</f>
        <v>128818</v>
      </c>
      <c r="M110" s="149"/>
      <c r="N110" s="216">
        <f t="shared" si="35"/>
        <v>0.49632086226551975</v>
      </c>
      <c r="O110" s="216">
        <f t="shared" si="36"/>
        <v>4.7315784019069336E-2</v>
      </c>
      <c r="P110" s="216">
        <f t="shared" si="37"/>
        <v>0.28948336615193282</v>
      </c>
      <c r="Q110" s="216">
        <f t="shared" si="38"/>
        <v>0.16687998756347808</v>
      </c>
      <c r="R110" s="149"/>
      <c r="S110" s="149">
        <f>IFERROR(INDEX(Raw!$H$6:$EZ$2076,MATCH($B110&amp;$D110&amp;$B$5,Raw!$A$6:$A$2076,0),MATCH(S$5,Raw!$H$5:$EZ$5,0)),"-")</f>
        <v>7943</v>
      </c>
      <c r="T110" s="149">
        <f>IFERROR(INDEX(Raw!$H$6:$EZ$2076,MATCH($B110&amp;$D110&amp;$B$5,Raw!$A$6:$A$2076,0),MATCH(T$5,Raw!$H$5:$EZ$5,0)),"-")</f>
        <v>53300</v>
      </c>
      <c r="U110" s="155">
        <f>IFERROR(INDEX(Raw!$H$6:$EZ$2076,MATCH($B110&amp;$D110&amp;$B$5,Raw!$A$6:$A$2076,0),MATCH(U$5,Raw!$H$5:$EZ$5,0)),"-")</f>
        <v>9580</v>
      </c>
      <c r="V110" s="156"/>
      <c r="W110" s="149"/>
      <c r="X110" s="149">
        <f>IFERROR(INDEX(Raw!$H$6:$EZ$2076,MATCH($B110&amp;$D110&amp;$B$5,Raw!$A$6:$A$2076,0),MATCH(X$5,Raw!$H$5:$EZ$5,0)),"-")</f>
        <v>11314</v>
      </c>
      <c r="Y110" s="149">
        <f>IFERROR(INDEX(Raw!$H$6:$EZ$2076,MATCH($B110&amp;$D110&amp;$B$5,Raw!$A$6:$A$2076,0),MATCH(Y$5,Raw!$H$5:$EZ$5,0)),"-")</f>
        <v>56261</v>
      </c>
      <c r="Z110" s="155">
        <f>IFERROR(INDEX(Raw!$H$6:$EZ$2076,MATCH($B110&amp;$D110&amp;$B$5,Raw!$A$6:$A$2076,0),MATCH(Z$5,Raw!$H$5:$EZ$5,0)),"-")</f>
        <v>55377</v>
      </c>
      <c r="AA110" s="155"/>
      <c r="AB110" s="155">
        <f>IFERROR(INDEX(Raw!$H$6:$EZ$2076,MATCH($B110&amp;$D110&amp;$B$5,Raw!$A$6:$A$2076,0),MATCH(AB$5,Raw!$H$5:$EZ$5,0)),"-")</f>
        <v>5697</v>
      </c>
      <c r="AC110" s="149">
        <f>IFERROR(INDEX(Raw!$H$6:$EZ$2076,MATCH($B110&amp;$D110&amp;$B$5,Raw!$A$6:$A$2076,0),MATCH(AC$5,Raw!$H$5:$EZ$5,0)),"-")</f>
        <v>30468</v>
      </c>
    </row>
    <row r="111" spans="1:29" s="38" customFormat="1" x14ac:dyDescent="0.25">
      <c r="A111" s="188">
        <f t="shared" si="25"/>
        <v>45809</v>
      </c>
      <c r="B111" s="145" t="s">
        <v>151</v>
      </c>
      <c r="C111" s="74" t="s">
        <v>145</v>
      </c>
      <c r="D111" s="95" t="s">
        <v>145</v>
      </c>
      <c r="E111" s="149">
        <f>IFERROR(INDEX(Raw!$H$6:$EZ$2076,MATCH($B111&amp;$D111&amp;$B$5,Raw!$A$6:$A$2076,0),MATCH(E$5,Raw!$H$5:$EZ$5,0)),"-")</f>
        <v>759645</v>
      </c>
      <c r="F111" s="149"/>
      <c r="G111" s="149">
        <f>IFERROR(INDEX(Raw!$H$6:$EZ$2076,MATCH($B111&amp;$D111&amp;$B$5,Raw!$A$6:$A$2076,0),MATCH(G$5,Raw!$H$5:$EZ$5,0)),"-")</f>
        <v>630287</v>
      </c>
      <c r="H111" s="149"/>
      <c r="I111" s="155">
        <f>IFERROR(INDEX(Raw!$H$6:$EZ$2076,MATCH($B111&amp;$D111&amp;$B$5,Raw!$A$6:$A$2076,0),MATCH(I$5,Raw!$H$5:$EZ$5,0)),"-")</f>
        <v>374068</v>
      </c>
      <c r="J111" s="149">
        <f>IFERROR(INDEX(Raw!$H$6:$EZ$2076,MATCH($B111&amp;$D111&amp;$B$5,Raw!$A$6:$A$2076,0),MATCH(J$5,Raw!$H$5:$EZ$5,0)),"-")</f>
        <v>35186</v>
      </c>
      <c r="K111" s="155">
        <f>IFERROR(INDEX(Raw!$H$6:$EZ$2076,MATCH($B111&amp;$D111&amp;$B$5,Raw!$A$6:$A$2076,0),MATCH(K$5,Raw!$H$5:$EZ$5,0)),"-")</f>
        <v>221033</v>
      </c>
      <c r="L111" s="149">
        <f>IFERROR(INDEX(Raw!$H$6:$EZ$2076,MATCH($B111&amp;$D111&amp;$B$5,Raw!$A$6:$A$2076,0),MATCH(L$5,Raw!$H$5:$EZ$5,0)),"-")</f>
        <v>129358</v>
      </c>
      <c r="M111" s="149"/>
      <c r="N111" s="216">
        <f t="shared" si="35"/>
        <v>0.49242475103502292</v>
      </c>
      <c r="O111" s="216">
        <f t="shared" si="36"/>
        <v>4.6319004271732189E-2</v>
      </c>
      <c r="P111" s="216">
        <f t="shared" si="37"/>
        <v>0.29096880779837953</v>
      </c>
      <c r="Q111" s="216">
        <f t="shared" si="38"/>
        <v>0.17028743689486536</v>
      </c>
      <c r="R111" s="149"/>
      <c r="S111" s="149">
        <f>IFERROR(INDEX(Raw!$H$6:$EZ$2076,MATCH($B111&amp;$D111&amp;$B$5,Raw!$A$6:$A$2076,0),MATCH(S$5,Raw!$H$5:$EZ$5,0)),"-")</f>
        <v>9265</v>
      </c>
      <c r="T111" s="149">
        <f>IFERROR(INDEX(Raw!$H$6:$EZ$2076,MATCH($B111&amp;$D111&amp;$B$5,Raw!$A$6:$A$2076,0),MATCH(T$5,Raw!$H$5:$EZ$5,0)),"-")</f>
        <v>55058</v>
      </c>
      <c r="U111" s="155">
        <f>IFERROR(INDEX(Raw!$H$6:$EZ$2076,MATCH($B111&amp;$D111&amp;$B$5,Raw!$A$6:$A$2076,0),MATCH(U$5,Raw!$H$5:$EZ$5,0)),"-")</f>
        <v>9136</v>
      </c>
      <c r="V111" s="156"/>
      <c r="W111" s="149"/>
      <c r="X111" s="149">
        <f>IFERROR(INDEX(Raw!$H$6:$EZ$2076,MATCH($B111&amp;$D111&amp;$B$5,Raw!$A$6:$A$2076,0),MATCH(X$5,Raw!$H$5:$EZ$5,0)),"-")</f>
        <v>11827</v>
      </c>
      <c r="Y111" s="149">
        <f>IFERROR(INDEX(Raw!$H$6:$EZ$2076,MATCH($B111&amp;$D111&amp;$B$5,Raw!$A$6:$A$2076,0),MATCH(Y$5,Raw!$H$5:$EZ$5,0)),"-")</f>
        <v>53208</v>
      </c>
      <c r="Z111" s="155">
        <f>IFERROR(INDEX(Raw!$H$6:$EZ$2076,MATCH($B111&amp;$D111&amp;$B$5,Raw!$A$6:$A$2076,0),MATCH(Z$5,Raw!$H$5:$EZ$5,0)),"-")</f>
        <v>52321</v>
      </c>
      <c r="AA111" s="155"/>
      <c r="AB111" s="155">
        <f>IFERROR(INDEX(Raw!$H$6:$EZ$2076,MATCH($B111&amp;$D111&amp;$B$5,Raw!$A$6:$A$2076,0),MATCH(AB$5,Raw!$H$5:$EZ$5,0)),"-")</f>
        <v>5476</v>
      </c>
      <c r="AC111" s="149">
        <f>IFERROR(INDEX(Raw!$H$6:$EZ$2076,MATCH($B111&amp;$D111&amp;$B$5,Raw!$A$6:$A$2076,0),MATCH(AC$5,Raw!$H$5:$EZ$5,0)),"-")</f>
        <v>30276</v>
      </c>
    </row>
    <row r="112" spans="1:29" s="38" customFormat="1" ht="17.5" x14ac:dyDescent="0.35">
      <c r="A112" s="188">
        <f t="shared" si="25"/>
        <v>45839</v>
      </c>
      <c r="B112" s="145" t="s">
        <v>151</v>
      </c>
      <c r="C112" s="119" t="s">
        <v>146</v>
      </c>
      <c r="D112" s="99" t="s">
        <v>146</v>
      </c>
      <c r="E112" s="149">
        <f>IFERROR(INDEX(Raw!$H$6:$EZ$2076,MATCH($B112&amp;$D112&amp;$B$5,Raw!$A$6:$A$2076,0),MATCH(E$5,Raw!$H$5:$EZ$5,0)),"-")</f>
        <v>787873</v>
      </c>
      <c r="F112" s="149"/>
      <c r="G112" s="149">
        <f>IFERROR(INDEX(Raw!$H$6:$EZ$2076,MATCH($B112&amp;$D112&amp;$B$5,Raw!$A$6:$A$2076,0),MATCH(G$5,Raw!$H$5:$EZ$5,0)),"-")</f>
        <v>653649</v>
      </c>
      <c r="H112" s="149"/>
      <c r="I112" s="155">
        <f>IFERROR(INDEX(Raw!$H$6:$EZ$2076,MATCH($B112&amp;$D112&amp;$B$5,Raw!$A$6:$A$2076,0),MATCH(I$5,Raw!$H$5:$EZ$5,0)),"-")</f>
        <v>387496</v>
      </c>
      <c r="J112" s="149">
        <f>IFERROR(INDEX(Raw!$H$6:$EZ$2076,MATCH($B112&amp;$D112&amp;$B$5,Raw!$A$6:$A$2076,0),MATCH(J$5,Raw!$H$5:$EZ$5,0)),"-")</f>
        <v>36415</v>
      </c>
      <c r="K112" s="155">
        <f>IFERROR(INDEX(Raw!$H$6:$EZ$2076,MATCH($B112&amp;$D112&amp;$B$5,Raw!$A$6:$A$2076,0),MATCH(K$5,Raw!$H$5:$EZ$5,0)),"-")</f>
        <v>229738</v>
      </c>
      <c r="L112" s="149">
        <f>IFERROR(INDEX(Raw!$H$6:$EZ$2076,MATCH($B112&amp;$D112&amp;$B$5,Raw!$A$6:$A$2076,0),MATCH(L$5,Raw!$H$5:$EZ$5,0)),"-")</f>
        <v>134224</v>
      </c>
      <c r="M112" s="149"/>
      <c r="N112" s="216">
        <f t="shared" si="35"/>
        <v>0.49182545917933473</v>
      </c>
      <c r="O112" s="216">
        <f t="shared" si="36"/>
        <v>4.6219377996199892E-2</v>
      </c>
      <c r="P112" s="216">
        <f t="shared" si="37"/>
        <v>0.29159268054623017</v>
      </c>
      <c r="Q112" s="216">
        <f t="shared" si="38"/>
        <v>0.17036248227823519</v>
      </c>
      <c r="R112" s="149"/>
      <c r="S112" s="149">
        <f>IFERROR(INDEX(Raw!$H$6:$EZ$2076,MATCH($B112&amp;$D112&amp;$B$5,Raw!$A$6:$A$2076,0),MATCH(S$5,Raw!$H$5:$EZ$5,0)),"-")</f>
        <v>9877</v>
      </c>
      <c r="T112" s="149">
        <f>IFERROR(INDEX(Raw!$H$6:$EZ$2076,MATCH($B112&amp;$D112&amp;$B$5,Raw!$A$6:$A$2076,0),MATCH(T$5,Raw!$H$5:$EZ$5,0)),"-")</f>
        <v>58413</v>
      </c>
      <c r="U112" s="155">
        <f>IFERROR(INDEX(Raw!$H$6:$EZ$2076,MATCH($B112&amp;$D112&amp;$B$5,Raw!$A$6:$A$2076,0),MATCH(U$5,Raw!$H$5:$EZ$5,0)),"-")</f>
        <v>9668</v>
      </c>
      <c r="V112" s="156"/>
      <c r="W112" s="149"/>
      <c r="X112" s="149">
        <f>IFERROR(INDEX(Raw!$H$6:$EZ$2076,MATCH($B112&amp;$D112&amp;$B$5,Raw!$A$6:$A$2076,0),MATCH(X$5,Raw!$H$5:$EZ$5,0)),"-")</f>
        <v>12566</v>
      </c>
      <c r="Y112" s="149">
        <f>IFERROR(INDEX(Raw!$H$6:$EZ$2076,MATCH($B112&amp;$D112&amp;$B$5,Raw!$A$6:$A$2076,0),MATCH(Y$5,Raw!$H$5:$EZ$5,0)),"-")</f>
        <v>53368</v>
      </c>
      <c r="Z112" s="155">
        <f>IFERROR(INDEX(Raw!$H$6:$EZ$2076,MATCH($B112&amp;$D112&amp;$B$5,Raw!$A$6:$A$2076,0),MATCH(Z$5,Raw!$H$5:$EZ$5,0)),"-")</f>
        <v>54393</v>
      </c>
      <c r="AA112" s="155"/>
      <c r="AB112" s="155">
        <f>IFERROR(INDEX(Raw!$H$6:$EZ$2076,MATCH($B112&amp;$D112&amp;$B$5,Raw!$A$6:$A$2076,0),MATCH(AB$5,Raw!$H$5:$EZ$5,0)),"-")</f>
        <v>5182</v>
      </c>
      <c r="AC112" s="149">
        <f>IFERROR(INDEX(Raw!$H$6:$EZ$2076,MATCH($B112&amp;$D112&amp;$B$5,Raw!$A$6:$A$2076,0),MATCH(AC$5,Raw!$H$5:$EZ$5,0)),"-")</f>
        <v>32094</v>
      </c>
    </row>
    <row r="113" spans="1:29" s="38" customFormat="1" x14ac:dyDescent="0.25">
      <c r="A113" s="188">
        <f t="shared" si="25"/>
        <v>45870</v>
      </c>
      <c r="B113" s="145" t="s">
        <v>151</v>
      </c>
      <c r="C113" s="38" t="s">
        <v>135</v>
      </c>
      <c r="D113" s="2" t="s">
        <v>135</v>
      </c>
      <c r="E113" s="149">
        <f>IFERROR(INDEX(Raw!$H$6:$EZ$2076,MATCH($B113&amp;$D113&amp;$B$5,Raw!$A$6:$A$2076,0),MATCH(E$5,Raw!$H$5:$EZ$5,0)),"-")</f>
        <v>775373</v>
      </c>
      <c r="F113" s="149"/>
      <c r="G113" s="149">
        <f>IFERROR(INDEX(Raw!$H$6:$EZ$2076,MATCH($B113&amp;$D113&amp;$B$5,Raw!$A$6:$A$2076,0),MATCH(G$5,Raw!$H$5:$EZ$5,0)),"-")</f>
        <v>643811</v>
      </c>
      <c r="H113" s="149"/>
      <c r="I113" s="155">
        <f>IFERROR(INDEX(Raw!$H$6:$EZ$2076,MATCH($B113&amp;$D113&amp;$B$5,Raw!$A$6:$A$2076,0),MATCH(I$5,Raw!$H$5:$EZ$5,0)),"-")</f>
        <v>382434</v>
      </c>
      <c r="J113" s="149">
        <f>IFERROR(INDEX(Raw!$H$6:$EZ$2076,MATCH($B113&amp;$D113&amp;$B$5,Raw!$A$6:$A$2076,0),MATCH(J$5,Raw!$H$5:$EZ$5,0)),"-")</f>
        <v>34523</v>
      </c>
      <c r="K113" s="155">
        <f>IFERROR(INDEX(Raw!$H$6:$EZ$2076,MATCH($B113&amp;$D113&amp;$B$5,Raw!$A$6:$A$2076,0),MATCH(K$5,Raw!$H$5:$EZ$5,0)),"-")</f>
        <v>226854</v>
      </c>
      <c r="L113" s="149">
        <f>IFERROR(INDEX(Raw!$H$6:$EZ$2076,MATCH($B113&amp;$D113&amp;$B$5,Raw!$A$6:$A$2076,0),MATCH(L$5,Raw!$H$5:$EZ$5,0)),"-")</f>
        <v>131562</v>
      </c>
      <c r="M113" s="149"/>
      <c r="N113" s="216">
        <f t="shared" si="35"/>
        <v>0.49322584098234012</v>
      </c>
      <c r="O113" s="216">
        <f t="shared" si="36"/>
        <v>4.452437729969963E-2</v>
      </c>
      <c r="P113" s="216">
        <f t="shared" si="37"/>
        <v>0.29257402566248758</v>
      </c>
      <c r="Q113" s="216">
        <f t="shared" si="38"/>
        <v>0.16967575605547267</v>
      </c>
      <c r="R113" s="149"/>
      <c r="S113" s="149">
        <f>IFERROR(INDEX(Raw!$H$6:$EZ$2076,MATCH($B113&amp;$D113&amp;$B$5,Raw!$A$6:$A$2076,0),MATCH(S$5,Raw!$H$5:$EZ$5,0)),"-")</f>
        <v>9691</v>
      </c>
      <c r="T113" s="149">
        <f>IFERROR(INDEX(Raw!$H$6:$EZ$2076,MATCH($B113&amp;$D113&amp;$B$5,Raw!$A$6:$A$2076,0),MATCH(T$5,Raw!$H$5:$EZ$5,0)),"-")</f>
        <v>57113</v>
      </c>
      <c r="U113" s="155">
        <f>IFERROR(INDEX(Raw!$H$6:$EZ$2076,MATCH($B113&amp;$D113&amp;$B$5,Raw!$A$6:$A$2076,0),MATCH(U$5,Raw!$H$5:$EZ$5,0)),"-")</f>
        <v>10022</v>
      </c>
      <c r="V113" s="156"/>
      <c r="W113" s="149"/>
      <c r="X113" s="149">
        <f>IFERROR(INDEX(Raw!$H$6:$EZ$2076,MATCH($B113&amp;$D113&amp;$B$5,Raw!$A$6:$A$2076,0),MATCH(X$5,Raw!$H$5:$EZ$5,0)),"-")</f>
        <v>12794</v>
      </c>
      <c r="Y113" s="149">
        <f>IFERROR(INDEX(Raw!$H$6:$EZ$2076,MATCH($B113&amp;$D113&amp;$B$5,Raw!$A$6:$A$2076,0),MATCH(Y$5,Raw!$H$5:$EZ$5,0)),"-")</f>
        <v>51964</v>
      </c>
      <c r="Z113" s="155">
        <f>IFERROR(INDEX(Raw!$H$6:$EZ$2076,MATCH($B113&amp;$D113&amp;$B$5,Raw!$A$6:$A$2076,0),MATCH(Z$5,Raw!$H$5:$EZ$5,0)),"-")</f>
        <v>53873</v>
      </c>
      <c r="AA113" s="155"/>
      <c r="AB113" s="155">
        <f>IFERROR(INDEX(Raw!$H$6:$EZ$2076,MATCH($B113&amp;$D113&amp;$B$5,Raw!$A$6:$A$2076,0),MATCH(AB$5,Raw!$H$5:$EZ$5,0)),"-")</f>
        <v>5187</v>
      </c>
      <c r="AC113" s="149">
        <f>IFERROR(INDEX(Raw!$H$6:$EZ$2076,MATCH($B113&amp;$D113&amp;$B$5,Raw!$A$6:$A$2076,0),MATCH(AC$5,Raw!$H$5:$EZ$5,0)),"-")</f>
        <v>31227</v>
      </c>
    </row>
    <row r="114" spans="1:29" s="38" customFormat="1" x14ac:dyDescent="0.25">
      <c r="A114" s="188">
        <f t="shared" si="25"/>
        <v>45901</v>
      </c>
      <c r="B114" s="145" t="s">
        <v>151</v>
      </c>
      <c r="C114" s="74" t="s">
        <v>136</v>
      </c>
      <c r="D114" s="95" t="s">
        <v>136</v>
      </c>
      <c r="E114" s="149">
        <f>IFERROR(INDEX(Raw!$H$6:$EZ$2076,MATCH($B114&amp;$D114&amp;$B$5,Raw!$A$6:$A$2076,0),MATCH(E$5,Raw!$H$5:$EZ$5,0)),"-")</f>
        <v>762108</v>
      </c>
      <c r="F114" s="149"/>
      <c r="G114" s="149">
        <f>IFERROR(INDEX(Raw!$H$6:$EZ$2076,MATCH($B114&amp;$D114&amp;$B$5,Raw!$A$6:$A$2076,0),MATCH(G$5,Raw!$H$5:$EZ$5,0)),"-")</f>
        <v>623269</v>
      </c>
      <c r="H114" s="149"/>
      <c r="I114" s="155">
        <f>IFERROR(INDEX(Raw!$H$6:$EZ$2076,MATCH($B114&amp;$D114&amp;$B$5,Raw!$A$6:$A$2076,0),MATCH(I$5,Raw!$H$5:$EZ$5,0)),"-")</f>
        <v>372568</v>
      </c>
      <c r="J114" s="149">
        <f>IFERROR(INDEX(Raw!$H$6:$EZ$2076,MATCH($B114&amp;$D114&amp;$B$5,Raw!$A$6:$A$2076,0),MATCH(J$5,Raw!$H$5:$EZ$5,0)),"-")</f>
        <v>34620</v>
      </c>
      <c r="K114" s="155">
        <f>IFERROR(INDEX(Raw!$H$6:$EZ$2076,MATCH($B114&amp;$D114&amp;$B$5,Raw!$A$6:$A$2076,0),MATCH(K$5,Raw!$H$5:$EZ$5,0)),"-")</f>
        <v>216081</v>
      </c>
      <c r="L114" s="149">
        <f>IFERROR(INDEX(Raw!$H$6:$EZ$2076,MATCH($B114&amp;$D114&amp;$B$5,Raw!$A$6:$A$2076,0),MATCH(L$5,Raw!$H$5:$EZ$5,0)),"-")</f>
        <v>138839</v>
      </c>
      <c r="M114" s="149"/>
      <c r="N114" s="216">
        <f t="shared" si="35"/>
        <v>0.48886509523584581</v>
      </c>
      <c r="O114" s="216">
        <f t="shared" si="36"/>
        <v>4.5426632445795083E-2</v>
      </c>
      <c r="P114" s="216">
        <f t="shared" si="37"/>
        <v>0.28353068069092568</v>
      </c>
      <c r="Q114" s="216">
        <f t="shared" si="38"/>
        <v>0.18217759162743338</v>
      </c>
      <c r="R114" s="149"/>
      <c r="S114" s="149">
        <f>IFERROR(INDEX(Raw!$H$6:$EZ$2076,MATCH($B114&amp;$D114&amp;$B$5,Raw!$A$6:$A$2076,0),MATCH(S$5,Raw!$H$5:$EZ$5,0)),"-")</f>
        <v>9678</v>
      </c>
      <c r="T114" s="149">
        <f>IFERROR(INDEX(Raw!$H$6:$EZ$2076,MATCH($B114&amp;$D114&amp;$B$5,Raw!$A$6:$A$2076,0),MATCH(T$5,Raw!$H$5:$EZ$5,0)),"-")</f>
        <v>59422</v>
      </c>
      <c r="U114" s="155">
        <f>IFERROR(INDEX(Raw!$H$6:$EZ$2076,MATCH($B114&amp;$D114&amp;$B$5,Raw!$A$6:$A$2076,0),MATCH(U$5,Raw!$H$5:$EZ$5,0)),"-")</f>
        <v>9506</v>
      </c>
      <c r="V114" s="156"/>
      <c r="W114" s="149"/>
      <c r="X114" s="149">
        <f>IFERROR(INDEX(Raw!$H$6:$EZ$2076,MATCH($B114&amp;$D114&amp;$B$5,Raw!$A$6:$A$2076,0),MATCH(X$5,Raw!$H$5:$EZ$5,0)),"-")</f>
        <v>13527</v>
      </c>
      <c r="Y114" s="149">
        <f>IFERROR(INDEX(Raw!$H$6:$EZ$2076,MATCH($B114&amp;$D114&amp;$B$5,Raw!$A$6:$A$2076,0),MATCH(Y$5,Raw!$H$5:$EZ$5,0)),"-")</f>
        <v>56212</v>
      </c>
      <c r="Z114" s="155">
        <f>IFERROR(INDEX(Raw!$H$6:$EZ$2076,MATCH($B114&amp;$D114&amp;$B$5,Raw!$A$6:$A$2076,0),MATCH(Z$5,Raw!$H$5:$EZ$5,0)),"-")</f>
        <v>51078</v>
      </c>
      <c r="AA114" s="155"/>
      <c r="AB114" s="155">
        <f>IFERROR(INDEX(Raw!$H$6:$EZ$2076,MATCH($B114&amp;$D114&amp;$B$5,Raw!$A$6:$A$2076,0),MATCH(AB$5,Raw!$H$5:$EZ$5,0)),"-")</f>
        <v>5672</v>
      </c>
      <c r="AC114" s="149">
        <f>IFERROR(INDEX(Raw!$H$6:$EZ$2076,MATCH($B114&amp;$D114&amp;$B$5,Raw!$A$6:$A$2076,0),MATCH(AC$5,Raw!$H$5:$EZ$5,0)),"-")</f>
        <v>34562</v>
      </c>
    </row>
    <row r="115" spans="1:29" s="38" customFormat="1" ht="17.5" x14ac:dyDescent="0.35">
      <c r="A115" s="188">
        <f t="shared" si="25"/>
        <v>45931</v>
      </c>
      <c r="B115" s="145" t="s">
        <v>151</v>
      </c>
      <c r="C115" s="119" t="s">
        <v>137</v>
      </c>
      <c r="D115" s="99" t="s">
        <v>137</v>
      </c>
      <c r="E115" s="149">
        <f>IFERROR(INDEX(Raw!$H$6:$EZ$2076,MATCH($B115&amp;$D115&amp;$B$5,Raw!$A$6:$A$2076,0),MATCH(E$5,Raw!$H$5:$EZ$5,0)),"-")</f>
        <v>806985</v>
      </c>
      <c r="F115" s="149"/>
      <c r="G115" s="149">
        <f>IFERROR(INDEX(Raw!$H$6:$EZ$2076,MATCH($B115&amp;$D115&amp;$B$5,Raw!$A$6:$A$2076,0),MATCH(G$5,Raw!$H$5:$EZ$5,0)),"-")</f>
        <v>658371</v>
      </c>
      <c r="H115" s="149"/>
      <c r="I115" s="155">
        <f>IFERROR(INDEX(Raw!$H$6:$EZ$2076,MATCH($B115&amp;$D115&amp;$B$5,Raw!$A$6:$A$2076,0),MATCH(I$5,Raw!$H$5:$EZ$5,0)),"-")</f>
        <v>392345</v>
      </c>
      <c r="J115" s="149">
        <f>IFERROR(INDEX(Raw!$H$6:$EZ$2076,MATCH($B115&amp;$D115&amp;$B$5,Raw!$A$6:$A$2076,0),MATCH(J$5,Raw!$H$5:$EZ$5,0)),"-")</f>
        <v>36376</v>
      </c>
      <c r="K115" s="155">
        <f>IFERROR(INDEX(Raw!$H$6:$EZ$2076,MATCH($B115&amp;$D115&amp;$B$5,Raw!$A$6:$A$2076,0),MATCH(K$5,Raw!$H$5:$EZ$5,0)),"-")</f>
        <v>229650</v>
      </c>
      <c r="L115" s="149">
        <f>IFERROR(INDEX(Raw!$H$6:$EZ$2076,MATCH($B115&amp;$D115&amp;$B$5,Raw!$A$6:$A$2076,0),MATCH(L$5,Raw!$H$5:$EZ$5,0)),"-")</f>
        <v>148614</v>
      </c>
      <c r="M115" s="149"/>
      <c r="N115" s="216">
        <f t="shared" si="35"/>
        <v>0.48618623642322967</v>
      </c>
      <c r="O115" s="216">
        <f t="shared" si="36"/>
        <v>4.507642645154495E-2</v>
      </c>
      <c r="P115" s="216">
        <f t="shared" si="37"/>
        <v>0.28457778025613861</v>
      </c>
      <c r="Q115" s="216">
        <f t="shared" si="38"/>
        <v>0.18415955686908678</v>
      </c>
      <c r="R115" s="149"/>
      <c r="S115" s="149">
        <f>IFERROR(INDEX(Raw!$H$6:$EZ$2076,MATCH($B115&amp;$D115&amp;$B$5,Raw!$A$6:$A$2076,0),MATCH(S$5,Raw!$H$5:$EZ$5,0)),"-")</f>
        <v>10712</v>
      </c>
      <c r="T115" s="149">
        <f>IFERROR(INDEX(Raw!$H$6:$EZ$2076,MATCH($B115&amp;$D115&amp;$B$5,Raw!$A$6:$A$2076,0),MATCH(T$5,Raw!$H$5:$EZ$5,0)),"-")</f>
        <v>65313</v>
      </c>
      <c r="U115" s="155">
        <f>IFERROR(INDEX(Raw!$H$6:$EZ$2076,MATCH($B115&amp;$D115&amp;$B$5,Raw!$A$6:$A$2076,0),MATCH(U$5,Raw!$H$5:$EZ$5,0)),"-")</f>
        <v>10196</v>
      </c>
      <c r="V115" s="156"/>
      <c r="W115" s="149"/>
      <c r="X115" s="149">
        <f>IFERROR(INDEX(Raw!$H$6:$EZ$2076,MATCH($B115&amp;$D115&amp;$B$5,Raw!$A$6:$A$2076,0),MATCH(X$5,Raw!$H$5:$EZ$5,0)),"-")</f>
        <v>14185</v>
      </c>
      <c r="Y115" s="149">
        <f>IFERROR(INDEX(Raw!$H$6:$EZ$2076,MATCH($B115&amp;$D115&amp;$B$5,Raw!$A$6:$A$2076,0),MATCH(Y$5,Raw!$H$5:$EZ$5,0)),"-")</f>
        <v>58404</v>
      </c>
      <c r="Z115" s="155">
        <f>IFERROR(INDEX(Raw!$H$6:$EZ$2076,MATCH($B115&amp;$D115&amp;$B$5,Raw!$A$6:$A$2076,0),MATCH(Z$5,Raw!$H$5:$EZ$5,0)),"-")</f>
        <v>52255</v>
      </c>
      <c r="AA115" s="155"/>
      <c r="AB115" s="155">
        <f>IFERROR(INDEX(Raw!$H$6:$EZ$2076,MATCH($B115&amp;$D115&amp;$B$5,Raw!$A$6:$A$2076,0),MATCH(AB$5,Raw!$H$5:$EZ$5,0)),"-")</f>
        <v>6240</v>
      </c>
      <c r="AC115" s="149">
        <f>IFERROR(INDEX(Raw!$H$6:$EZ$2076,MATCH($B115&amp;$D115&amp;$B$5,Raw!$A$6:$A$2076,0),MATCH(AC$5,Raw!$H$5:$EZ$5,0)),"-")</f>
        <v>38439</v>
      </c>
    </row>
    <row r="116" spans="1:29" s="38" customFormat="1" x14ac:dyDescent="0.25">
      <c r="A116" s="188">
        <f t="shared" si="25"/>
        <v>45962</v>
      </c>
      <c r="B116" s="145" t="s">
        <v>151</v>
      </c>
      <c r="C116" s="38" t="s">
        <v>138</v>
      </c>
      <c r="D116" s="2" t="s">
        <v>138</v>
      </c>
      <c r="E116" s="149">
        <f>IFERROR(INDEX(Raw!$H$6:$EZ$2076,MATCH($B116&amp;$D116&amp;$B$5,Raw!$A$6:$A$2076,0),MATCH(E$5,Raw!$H$5:$EZ$5,0)),"-")</f>
        <v>802542</v>
      </c>
      <c r="F116" s="149"/>
      <c r="G116" s="149">
        <f>IFERROR(INDEX(Raw!$H$6:$EZ$2076,MATCH($B116&amp;$D116&amp;$B$5,Raw!$A$6:$A$2076,0),MATCH(G$5,Raw!$H$5:$EZ$5,0)),"-")</f>
        <v>650206</v>
      </c>
      <c r="H116" s="149"/>
      <c r="I116" s="155">
        <f>IFERROR(INDEX(Raw!$H$6:$EZ$2076,MATCH($B116&amp;$D116&amp;$B$5,Raw!$A$6:$A$2076,0),MATCH(I$5,Raw!$H$5:$EZ$5,0)),"-")</f>
        <v>387323</v>
      </c>
      <c r="J116" s="149">
        <f>IFERROR(INDEX(Raw!$H$6:$EZ$2076,MATCH($B116&amp;$D116&amp;$B$5,Raw!$A$6:$A$2076,0),MATCH(J$5,Raw!$H$5:$EZ$5,0)),"-")</f>
        <v>36294</v>
      </c>
      <c r="K116" s="155">
        <f>IFERROR(INDEX(Raw!$H$6:$EZ$2076,MATCH($B116&amp;$D116&amp;$B$5,Raw!$A$6:$A$2076,0),MATCH(K$5,Raw!$H$5:$EZ$5,0)),"-")</f>
        <v>226589</v>
      </c>
      <c r="L116" s="149">
        <f>IFERROR(INDEX(Raw!$H$6:$EZ$2076,MATCH($B116&amp;$D116&amp;$B$5,Raw!$A$6:$A$2076,0),MATCH(L$5,Raw!$H$5:$EZ$5,0)),"-")</f>
        <v>152336</v>
      </c>
      <c r="M116" s="149"/>
      <c r="N116" s="216">
        <f t="shared" si="35"/>
        <v>0.48262022423748541</v>
      </c>
      <c r="O116" s="216">
        <f t="shared" si="36"/>
        <v>4.5223801371143194E-2</v>
      </c>
      <c r="P116" s="216">
        <f t="shared" si="37"/>
        <v>0.28233911745428902</v>
      </c>
      <c r="Q116" s="216">
        <f t="shared" si="38"/>
        <v>0.18981685693708242</v>
      </c>
      <c r="R116" s="149"/>
      <c r="S116" s="149">
        <f>IFERROR(INDEX(Raw!$H$6:$EZ$2076,MATCH($B116&amp;$D116&amp;$B$5,Raw!$A$6:$A$2076,0),MATCH(S$5,Raw!$H$5:$EZ$5,0)),"-")</f>
        <v>12000</v>
      </c>
      <c r="T116" s="149">
        <f>IFERROR(INDEX(Raw!$H$6:$EZ$2076,MATCH($B116&amp;$D116&amp;$B$5,Raw!$A$6:$A$2076,0),MATCH(T$5,Raw!$H$5:$EZ$5,0)),"-")</f>
        <v>66771</v>
      </c>
      <c r="U116" s="155">
        <f>IFERROR(INDEX(Raw!$H$6:$EZ$2076,MATCH($B116&amp;$D116&amp;$B$5,Raw!$A$6:$A$2076,0),MATCH(U$5,Raw!$H$5:$EZ$5,0)),"-")</f>
        <v>10554</v>
      </c>
      <c r="V116" s="156"/>
      <c r="W116" s="149"/>
      <c r="X116" s="149">
        <f>IFERROR(INDEX(Raw!$H$6:$EZ$2076,MATCH($B116&amp;$D116&amp;$B$5,Raw!$A$6:$A$2076,0),MATCH(X$5,Raw!$H$5:$EZ$5,0)),"-")</f>
        <v>13725</v>
      </c>
      <c r="Y116" s="149">
        <f>IFERROR(INDEX(Raw!$H$6:$EZ$2076,MATCH($B116&amp;$D116&amp;$B$5,Raw!$A$6:$A$2076,0),MATCH(Y$5,Raw!$H$5:$EZ$5,0)),"-")</f>
        <v>59840</v>
      </c>
      <c r="Z116" s="155">
        <f>IFERROR(INDEX(Raw!$H$6:$EZ$2076,MATCH($B116&amp;$D116&amp;$B$5,Raw!$A$6:$A$2076,0),MATCH(Z$5,Raw!$H$5:$EZ$5,0)),"-")</f>
        <v>52449</v>
      </c>
      <c r="AA116" s="155"/>
      <c r="AB116" s="155">
        <f>IFERROR(INDEX(Raw!$H$6:$EZ$2076,MATCH($B116&amp;$D116&amp;$B$5,Raw!$A$6:$A$2076,0),MATCH(AB$5,Raw!$H$5:$EZ$5,0)),"-")</f>
        <v>6004</v>
      </c>
      <c r="AC116" s="149">
        <f>IFERROR(INDEX(Raw!$H$6:$EZ$2076,MATCH($B116&amp;$D116&amp;$B$5,Raw!$A$6:$A$2076,0),MATCH(AC$5,Raw!$H$5:$EZ$5,0)),"-")</f>
        <v>39332</v>
      </c>
    </row>
    <row r="117" spans="1:29" s="38" customFormat="1" x14ac:dyDescent="0.25">
      <c r="A117" s="188">
        <f t="shared" si="25"/>
        <v>45992</v>
      </c>
      <c r="B117" s="145" t="s">
        <v>151</v>
      </c>
      <c r="C117" s="74" t="s">
        <v>139</v>
      </c>
      <c r="D117" s="95" t="s">
        <v>139</v>
      </c>
      <c r="E117" s="149">
        <f>IFERROR(INDEX(Raw!$H$6:$EZ$2076,MATCH($B117&amp;$D117&amp;$B$5,Raw!$A$6:$A$2076,0),MATCH(E$5,Raw!$H$5:$EZ$5,0)),"-")</f>
        <v>846304</v>
      </c>
      <c r="F117" s="149"/>
      <c r="G117" s="149">
        <f>IFERROR(INDEX(Raw!$H$6:$EZ$2076,MATCH($B117&amp;$D117&amp;$B$5,Raw!$A$6:$A$2076,0),MATCH(G$5,Raw!$H$5:$EZ$5,0)),"-")</f>
        <v>684733</v>
      </c>
      <c r="H117" s="149"/>
      <c r="I117" s="155">
        <f>IFERROR(INDEX(Raw!$H$6:$EZ$2076,MATCH($B117&amp;$D117&amp;$B$5,Raw!$A$6:$A$2076,0),MATCH(I$5,Raw!$H$5:$EZ$5,0)),"-")</f>
        <v>402476</v>
      </c>
      <c r="J117" s="149">
        <f>IFERROR(INDEX(Raw!$H$6:$EZ$2076,MATCH($B117&amp;$D117&amp;$B$5,Raw!$A$6:$A$2076,0),MATCH(J$5,Raw!$H$5:$EZ$5,0)),"-")</f>
        <v>37161</v>
      </c>
      <c r="K117" s="155">
        <f>IFERROR(INDEX(Raw!$H$6:$EZ$2076,MATCH($B117&amp;$D117&amp;$B$5,Raw!$A$6:$A$2076,0),MATCH(K$5,Raw!$H$5:$EZ$5,0)),"-")</f>
        <v>245096</v>
      </c>
      <c r="L117" s="149">
        <f>IFERROR(INDEX(Raw!$H$6:$EZ$2076,MATCH($B117&amp;$D117&amp;$B$5,Raw!$A$6:$A$2076,0),MATCH(L$5,Raw!$H$5:$EZ$5,0)),"-")</f>
        <v>161571</v>
      </c>
      <c r="M117" s="149"/>
      <c r="N117" s="216">
        <f t="shared" si="35"/>
        <v>0.4755690626536091</v>
      </c>
      <c r="O117" s="216">
        <f t="shared" si="36"/>
        <v>4.3909753469202555E-2</v>
      </c>
      <c r="P117" s="216">
        <f t="shared" si="37"/>
        <v>0.28960751692063375</v>
      </c>
      <c r="Q117" s="216">
        <f t="shared" si="38"/>
        <v>0.19091366695655462</v>
      </c>
      <c r="R117" s="149"/>
      <c r="S117" s="149">
        <f>IFERROR(INDEX(Raw!$H$6:$EZ$2076,MATCH($B117&amp;$D117&amp;$B$5,Raw!$A$6:$A$2076,0),MATCH(S$5,Raw!$H$5:$EZ$5,0)),"-")</f>
        <v>11939</v>
      </c>
      <c r="T117" s="149">
        <f>IFERROR(INDEX(Raw!$H$6:$EZ$2076,MATCH($B117&amp;$D117&amp;$B$5,Raw!$A$6:$A$2076,0),MATCH(T$5,Raw!$H$5:$EZ$5,0)),"-")</f>
        <v>70898</v>
      </c>
      <c r="U117" s="155">
        <f>IFERROR(INDEX(Raw!$H$6:$EZ$2076,MATCH($B117&amp;$D117&amp;$B$5,Raw!$A$6:$A$2076,0),MATCH(U$5,Raw!$H$5:$EZ$5,0)),"-")</f>
        <v>10823</v>
      </c>
      <c r="V117" s="156"/>
      <c r="W117" s="149"/>
      <c r="X117" s="149">
        <f>IFERROR(INDEX(Raw!$H$6:$EZ$2076,MATCH($B117&amp;$D117&amp;$B$5,Raw!$A$6:$A$2076,0),MATCH(X$5,Raw!$H$5:$EZ$5,0)),"-")</f>
        <v>15003</v>
      </c>
      <c r="Y117" s="149">
        <f>IFERROR(INDEX(Raw!$H$6:$EZ$2076,MATCH($B117&amp;$D117&amp;$B$5,Raw!$A$6:$A$2076,0),MATCH(Y$5,Raw!$H$5:$EZ$5,0)),"-")</f>
        <v>63731</v>
      </c>
      <c r="Z117" s="155">
        <f>IFERROR(INDEX(Raw!$H$6:$EZ$2076,MATCH($B117&amp;$D117&amp;$B$5,Raw!$A$6:$A$2076,0),MATCH(Z$5,Raw!$H$5:$EZ$5,0)),"-")</f>
        <v>55643</v>
      </c>
      <c r="AA117" s="155"/>
      <c r="AB117" s="155">
        <f>IFERROR(INDEX(Raw!$H$6:$EZ$2076,MATCH($B117&amp;$D117&amp;$B$5,Raw!$A$6:$A$2076,0),MATCH(AB$5,Raw!$H$5:$EZ$5,0)),"-")</f>
        <v>6250</v>
      </c>
      <c r="AC117" s="149">
        <f>IFERROR(INDEX(Raw!$H$6:$EZ$2076,MATCH($B117&amp;$D117&amp;$B$5,Raw!$A$6:$A$2076,0),MATCH(AC$5,Raw!$H$5:$EZ$5,0)),"-")</f>
        <v>41775</v>
      </c>
    </row>
    <row r="118" spans="1:29" s="38" customFormat="1" ht="17.5" x14ac:dyDescent="0.35">
      <c r="A118" s="188">
        <f t="shared" si="25"/>
        <v>46023</v>
      </c>
      <c r="B118" s="145" t="s">
        <v>151</v>
      </c>
      <c r="C118" s="119" t="s">
        <v>140</v>
      </c>
      <c r="D118" s="99" t="s">
        <v>140</v>
      </c>
      <c r="E118" s="149">
        <f>IFERROR(INDEX(Raw!$H$6:$EZ$2076,MATCH($B118&amp;$D118&amp;$B$5,Raw!$A$6:$A$2076,0),MATCH(E$5,Raw!$H$5:$EZ$5,0)),"-")</f>
        <v>837405</v>
      </c>
      <c r="F118" s="149"/>
      <c r="G118" s="149">
        <f>IFERROR(INDEX(Raw!$H$6:$EZ$2076,MATCH($B118&amp;$D118&amp;$B$5,Raw!$A$6:$A$2076,0),MATCH(G$5,Raw!$H$5:$EZ$5,0)),"-")</f>
        <v>677721</v>
      </c>
      <c r="H118" s="149"/>
      <c r="I118" s="155">
        <f>IFERROR(INDEX(Raw!$H$6:$EZ$2076,MATCH($B118&amp;$D118&amp;$B$5,Raw!$A$6:$A$2076,0),MATCH(I$5,Raw!$H$5:$EZ$5,0)),"-")</f>
        <v>398172</v>
      </c>
      <c r="J118" s="149">
        <f>IFERROR(INDEX(Raw!$H$6:$EZ$2076,MATCH($B118&amp;$D118&amp;$B$5,Raw!$A$6:$A$2076,0),MATCH(J$5,Raw!$H$5:$EZ$5,0)),"-")</f>
        <v>37174</v>
      </c>
      <c r="K118" s="155">
        <f>IFERROR(INDEX(Raw!$H$6:$EZ$2076,MATCH($B118&amp;$D118&amp;$B$5,Raw!$A$6:$A$2076,0),MATCH(K$5,Raw!$H$5:$EZ$5,0)),"-")</f>
        <v>242375</v>
      </c>
      <c r="L118" s="149">
        <f>IFERROR(INDEX(Raw!$H$6:$EZ$2076,MATCH($B118&amp;$D118&amp;$B$5,Raw!$A$6:$A$2076,0),MATCH(L$5,Raw!$H$5:$EZ$5,0)),"-")</f>
        <v>159684</v>
      </c>
      <c r="M118" s="149"/>
      <c r="N118" s="216">
        <f t="shared" si="35"/>
        <v>0.47548318913787235</v>
      </c>
      <c r="O118" s="216">
        <f t="shared" si="36"/>
        <v>4.4391901170879086E-2</v>
      </c>
      <c r="P118" s="216">
        <f t="shared" si="37"/>
        <v>0.28943581660009193</v>
      </c>
      <c r="Q118" s="216">
        <f t="shared" si="38"/>
        <v>0.19068909309115661</v>
      </c>
      <c r="R118" s="149"/>
      <c r="S118" s="149">
        <f>IFERROR(INDEX(Raw!$H$6:$EZ$2076,MATCH($B118&amp;$D118&amp;$B$5,Raw!$A$6:$A$2076,0),MATCH(S$5,Raw!$H$5:$EZ$5,0)),"-")</f>
        <v>11687</v>
      </c>
      <c r="T118" s="149">
        <f>IFERROR(INDEX(Raw!$H$6:$EZ$2076,MATCH($B118&amp;$D118&amp;$B$5,Raw!$A$6:$A$2076,0),MATCH(T$5,Raw!$H$5:$EZ$5,0)),"-")</f>
        <v>69242</v>
      </c>
      <c r="U118" s="155" t="str">
        <f>IFERROR(INDEX(Raw!$H$6:$EZ$2076,MATCH($B118&amp;$D118&amp;$B$5,Raw!$A$6:$A$2076,0),MATCH(U$5,Raw!$H$5:$EZ$5,0)),"-")</f>
        <v>-</v>
      </c>
      <c r="V118" s="156"/>
      <c r="W118" s="149"/>
      <c r="X118" s="149">
        <f>IFERROR(INDEX(Raw!$H$6:$EZ$2076,MATCH($B118&amp;$D118&amp;$B$5,Raw!$A$6:$A$2076,0),MATCH(X$5,Raw!$H$5:$EZ$5,0)),"-")</f>
        <v>14996</v>
      </c>
      <c r="Y118" s="149">
        <f>IFERROR(INDEX(Raw!$H$6:$EZ$2076,MATCH($B118&amp;$D118&amp;$B$5,Raw!$A$6:$A$2076,0),MATCH(Y$5,Raw!$H$5:$EZ$5,0)),"-")</f>
        <v>63759</v>
      </c>
      <c r="Z118" s="155" t="str">
        <f>IFERROR(INDEX(Raw!$H$6:$EZ$2076,MATCH($B118&amp;$D118&amp;$B$5,Raw!$A$6:$A$2076,0),MATCH(Z$5,Raw!$H$5:$EZ$5,0)),"-")</f>
        <v>-</v>
      </c>
      <c r="AA118" s="155"/>
      <c r="AB118" s="155">
        <f>IFERROR(INDEX(Raw!$H$6:$EZ$2076,MATCH($B118&amp;$D118&amp;$B$5,Raw!$A$6:$A$2076,0),MATCH(AB$5,Raw!$H$5:$EZ$5,0)),"-")</f>
        <v>6598</v>
      </c>
      <c r="AC118" s="149">
        <f>IFERROR(INDEX(Raw!$H$6:$EZ$2076,MATCH($B118&amp;$D118&amp;$B$5,Raw!$A$6:$A$2076,0),MATCH(AC$5,Raw!$H$5:$EZ$5,0)),"-")</f>
        <v>40433</v>
      </c>
    </row>
    <row r="119" spans="1:29" s="38" customFormat="1" x14ac:dyDescent="0.25">
      <c r="A119" s="188">
        <f t="shared" si="25"/>
        <v>46054</v>
      </c>
      <c r="B119" s="145" t="s">
        <v>151</v>
      </c>
      <c r="C119" s="102" t="s">
        <v>141</v>
      </c>
      <c r="D119" s="95" t="s">
        <v>141</v>
      </c>
      <c r="E119" s="149">
        <f>IFERROR(INDEX(Raw!$H$6:$EZ$2076,MATCH($B119&amp;$D119&amp;$B$5,Raw!$A$6:$A$2076,0),MATCH(E$5,Raw!$H$5:$EZ$5,0)),"-")</f>
        <v>737527</v>
      </c>
      <c r="F119" s="149"/>
      <c r="G119" s="149">
        <f>IFERROR(INDEX(Raw!$H$6:$EZ$2076,MATCH($B119&amp;$D119&amp;$B$5,Raw!$A$6:$A$2076,0),MATCH(G$5,Raw!$H$5:$EZ$5,0)),"-")</f>
        <v>600958</v>
      </c>
      <c r="H119" s="149"/>
      <c r="I119" s="155">
        <f>IFERROR(INDEX(Raw!$H$6:$EZ$2076,MATCH($B119&amp;$D119&amp;$B$5,Raw!$A$6:$A$2076,0),MATCH(I$5,Raw!$H$5:$EZ$5,0)),"-")</f>
        <v>355161</v>
      </c>
      <c r="J119" s="149">
        <f>IFERROR(INDEX(Raw!$H$6:$EZ$2076,MATCH($B119&amp;$D119&amp;$B$5,Raw!$A$6:$A$2076,0),MATCH(J$5,Raw!$H$5:$EZ$5,0)),"-")</f>
        <v>34083</v>
      </c>
      <c r="K119" s="155">
        <f>IFERROR(INDEX(Raw!$H$6:$EZ$2076,MATCH($B119&amp;$D119&amp;$B$5,Raw!$A$6:$A$2076,0),MATCH(K$5,Raw!$H$5:$EZ$5,0)),"-")</f>
        <v>211714</v>
      </c>
      <c r="L119" s="149">
        <f>IFERROR(INDEX(Raw!$H$6:$EZ$2076,MATCH($B119&amp;$D119&amp;$B$5,Raw!$A$6:$A$2076,0),MATCH(L$5,Raw!$H$5:$EZ$5,0)),"-")</f>
        <v>136569</v>
      </c>
      <c r="M119" s="149"/>
      <c r="N119" s="216">
        <f t="shared" si="35"/>
        <v>0.48155660741911821</v>
      </c>
      <c r="O119" s="216">
        <f t="shared" si="36"/>
        <v>4.6212545439014437E-2</v>
      </c>
      <c r="P119" s="216">
        <f t="shared" si="37"/>
        <v>0.28705932121807065</v>
      </c>
      <c r="Q119" s="216">
        <f t="shared" si="38"/>
        <v>0.18517152592379668</v>
      </c>
      <c r="R119" s="149"/>
      <c r="S119" s="149">
        <f>IFERROR(INDEX(Raw!$H$6:$EZ$2076,MATCH($B119&amp;$D119&amp;$B$5,Raw!$A$6:$A$2076,0),MATCH(S$5,Raw!$H$5:$EZ$5,0)),"-")</f>
        <v>10930</v>
      </c>
      <c r="T119" s="149">
        <f>IFERROR(INDEX(Raw!$H$6:$EZ$2076,MATCH($B119&amp;$D119&amp;$B$5,Raw!$A$6:$A$2076,0),MATCH(T$5,Raw!$H$5:$EZ$5,0)),"-")</f>
        <v>59557</v>
      </c>
      <c r="U119" s="155" t="str">
        <f>IFERROR(INDEX(Raw!$H$6:$EZ$2076,MATCH($B119&amp;$D119&amp;$B$5,Raw!$A$6:$A$2076,0),MATCH(U$5,Raw!$H$5:$EZ$5,0)),"-")</f>
        <v>-</v>
      </c>
      <c r="V119" s="156"/>
      <c r="W119" s="149"/>
      <c r="X119" s="149">
        <f>IFERROR(INDEX(Raw!$H$6:$EZ$2076,MATCH($B119&amp;$D119&amp;$B$5,Raw!$A$6:$A$2076,0),MATCH(X$5,Raw!$H$5:$EZ$5,0)),"-")</f>
        <v>12721</v>
      </c>
      <c r="Y119" s="149">
        <f>IFERROR(INDEX(Raw!$H$6:$EZ$2076,MATCH($B119&amp;$D119&amp;$B$5,Raw!$A$6:$A$2076,0),MATCH(Y$5,Raw!$H$5:$EZ$5,0)),"-")</f>
        <v>53361</v>
      </c>
      <c r="Z119" s="155" t="str">
        <f>IFERROR(INDEX(Raw!$H$6:$EZ$2076,MATCH($B119&amp;$D119&amp;$B$5,Raw!$A$6:$A$2076,0),MATCH(Z$5,Raw!$H$5:$EZ$5,0)),"-")</f>
        <v>-</v>
      </c>
      <c r="AA119" s="155"/>
      <c r="AB119" s="155">
        <f>IFERROR(INDEX(Raw!$H$6:$EZ$2076,MATCH($B119&amp;$D119&amp;$B$5,Raw!$A$6:$A$2076,0),MATCH(AB$5,Raw!$H$5:$EZ$5,0)),"-")</f>
        <v>5265</v>
      </c>
      <c r="AC119" s="149">
        <f>IFERROR(INDEX(Raw!$H$6:$EZ$2076,MATCH($B119&amp;$D119&amp;$B$5,Raw!$A$6:$A$2076,0),MATCH(AC$5,Raw!$H$5:$EZ$5,0)),"-")</f>
        <v>34504</v>
      </c>
    </row>
    <row r="120" spans="1:29" s="38" customFormat="1" x14ac:dyDescent="0.25">
      <c r="A120" s="188">
        <f t="shared" si="25"/>
        <v>46082</v>
      </c>
      <c r="B120" s="147" t="s">
        <v>151</v>
      </c>
      <c r="C120" s="67" t="s">
        <v>142</v>
      </c>
      <c r="D120" s="95" t="s">
        <v>142</v>
      </c>
      <c r="E120" s="152">
        <f>IFERROR(INDEX(Raw!$H$6:$EZ$2076,MATCH($B120&amp;$D120&amp;$B$5,Raw!$A$6:$A$2076,0),MATCH(E$5,Raw!$H$5:$EZ$5,0)),"-")</f>
        <v>811878</v>
      </c>
      <c r="F120" s="149"/>
      <c r="G120" s="152">
        <f>IFERROR(INDEX(Raw!$H$6:$EZ$2076,MATCH($B120&amp;$D120&amp;$B$5,Raw!$A$6:$A$2076,0),MATCH(G$5,Raw!$H$5:$EZ$5,0)),"-")</f>
        <v>661359</v>
      </c>
      <c r="H120" s="149"/>
      <c r="I120" s="159">
        <f>IFERROR(INDEX(Raw!$H$6:$EZ$2076,MATCH($B120&amp;$D120&amp;$B$5,Raw!$A$6:$A$2076,0),MATCH(I$5,Raw!$H$5:$EZ$5,0)),"-")</f>
        <v>391010</v>
      </c>
      <c r="J120" s="152">
        <f>IFERROR(INDEX(Raw!$H$6:$EZ$2076,MATCH($B120&amp;$D120&amp;$B$5,Raw!$A$6:$A$2076,0),MATCH(J$5,Raw!$H$5:$EZ$5,0)),"-")</f>
        <v>37078</v>
      </c>
      <c r="K120" s="159">
        <f>IFERROR(INDEX(Raw!$H$6:$EZ$2076,MATCH($B120&amp;$D120&amp;$B$5,Raw!$A$6:$A$2076,0),MATCH(K$5,Raw!$H$5:$EZ$5,0)),"-")</f>
        <v>233271</v>
      </c>
      <c r="L120" s="152">
        <f>IFERROR(INDEX(Raw!$H$6:$EZ$2076,MATCH($B120&amp;$D120&amp;$B$5,Raw!$A$6:$A$2076,0),MATCH(L$5,Raw!$H$5:$EZ$5,0)),"-")</f>
        <v>150519</v>
      </c>
      <c r="M120" s="149"/>
      <c r="N120" s="313">
        <f t="shared" si="35"/>
        <v>0.48161176925597193</v>
      </c>
      <c r="O120" s="313">
        <f t="shared" si="36"/>
        <v>4.5669423238466865E-2</v>
      </c>
      <c r="P120" s="313">
        <f t="shared" si="37"/>
        <v>0.28732272582826485</v>
      </c>
      <c r="Q120" s="313">
        <f t="shared" si="38"/>
        <v>0.18539608167729635</v>
      </c>
      <c r="R120" s="149"/>
      <c r="S120" s="152">
        <f>IFERROR(INDEX(Raw!$H$6:$EZ$2076,MATCH($B120&amp;$D120&amp;$B$5,Raw!$A$6:$A$2076,0),MATCH(S$5,Raw!$H$5:$EZ$5,0)),"-")</f>
        <v>11665</v>
      </c>
      <c r="T120" s="152">
        <f>IFERROR(INDEX(Raw!$H$6:$EZ$2076,MATCH($B120&amp;$D120&amp;$B$5,Raw!$A$6:$A$2076,0),MATCH(T$5,Raw!$H$5:$EZ$5,0)),"-")</f>
        <v>66889</v>
      </c>
      <c r="U120" s="159" t="str">
        <f>IFERROR(INDEX(Raw!$H$6:$EZ$2076,MATCH($B120&amp;$D120&amp;$B$5,Raw!$A$6:$A$2076,0),MATCH(U$5,Raw!$H$5:$EZ$5,0)),"-")</f>
        <v>-</v>
      </c>
      <c r="V120" s="156"/>
      <c r="W120" s="149"/>
      <c r="X120" s="152">
        <f>IFERROR(INDEX(Raw!$H$6:$EZ$2076,MATCH($B120&amp;$D120&amp;$B$5,Raw!$A$6:$A$2076,0),MATCH(X$5,Raw!$H$5:$EZ$5,0)),"-")</f>
        <v>14149</v>
      </c>
      <c r="Y120" s="152">
        <f>IFERROR(INDEX(Raw!$H$6:$EZ$2076,MATCH($B120&amp;$D120&amp;$B$5,Raw!$A$6:$A$2076,0),MATCH(Y$5,Raw!$H$5:$EZ$5,0)),"-")</f>
        <v>57816</v>
      </c>
      <c r="Z120" s="159" t="str">
        <f>IFERROR(INDEX(Raw!$H$6:$EZ$2076,MATCH($B120&amp;$D120&amp;$B$5,Raw!$A$6:$A$2076,0),MATCH(Z$5,Raw!$H$5:$EZ$5,0)),"-")</f>
        <v>-</v>
      </c>
      <c r="AA120" s="155"/>
      <c r="AB120" s="159">
        <f>IFERROR(INDEX(Raw!$H$6:$EZ$2076,MATCH($B120&amp;$D120&amp;$B$5,Raw!$A$6:$A$2076,0),MATCH(AB$5,Raw!$H$5:$EZ$5,0)),"-")</f>
        <v>5611</v>
      </c>
      <c r="AC120" s="152">
        <f>IFERROR(INDEX(Raw!$H$6:$EZ$2076,MATCH($B120&amp;$D120&amp;$B$5,Raw!$A$6:$A$2076,0),MATCH(AC$5,Raw!$H$5:$EZ$5,0)),"-")</f>
        <v>39020</v>
      </c>
    </row>
    <row r="121" spans="1:29" s="38" customFormat="1" ht="17.5" x14ac:dyDescent="0.35">
      <c r="A121" s="188">
        <f t="shared" si="25"/>
        <v>46113</v>
      </c>
      <c r="B121" s="55" t="s">
        <v>1060</v>
      </c>
      <c r="C121" s="102" t="s">
        <v>1110</v>
      </c>
      <c r="D121" s="101" t="s">
        <v>143</v>
      </c>
      <c r="E121" s="149">
        <f>IFERROR(INDEX(Raw!$H$6:$EZ$2076,MATCH($B121&amp;$D121&amp;$B$5,Raw!$A$6:$A$2076,0),MATCH(E$5,Raw!$H$5:$EZ$5,0)),"-")</f>
        <v>789215</v>
      </c>
      <c r="F121" s="149"/>
      <c r="G121" s="149">
        <f>IFERROR(INDEX(Raw!$H$6:$EZ$2076,MATCH($B121&amp;$D121&amp;$B$5,Raw!$A$6:$A$2076,0),MATCH(G$5,Raw!$H$5:$EZ$5,0)),"-")</f>
        <v>643911</v>
      </c>
      <c r="H121" s="149"/>
      <c r="I121" s="155">
        <f>IFERROR(INDEX(Raw!$H$6:$EZ$2076,MATCH($B121&amp;$D121&amp;$B$5,Raw!$A$6:$A$2076,0),MATCH(I$5,Raw!$H$5:$EZ$5,0)),"-")</f>
        <v>381135</v>
      </c>
      <c r="J121" s="149">
        <f>IFERROR(INDEX(Raw!$H$6:$EZ$2076,MATCH($B121&amp;$D121&amp;$B$5,Raw!$A$6:$A$2076,0),MATCH(J$5,Raw!$H$5:$EZ$5,0)),"-")</f>
        <v>35639</v>
      </c>
      <c r="K121" s="155">
        <f>IFERROR(INDEX(Raw!$H$6:$EZ$2076,MATCH($B121&amp;$D121&amp;$B$5,Raw!$A$6:$A$2076,0),MATCH(K$5,Raw!$H$5:$EZ$5,0)),"-")</f>
        <v>227137</v>
      </c>
      <c r="L121" s="149">
        <f>IFERROR(INDEX(Raw!$H$6:$EZ$2076,MATCH($B121&amp;$D121&amp;$B$5,Raw!$A$6:$A$2076,0),MATCH(L$5,Raw!$H$5:$EZ$5,0)),"-")</f>
        <v>145304</v>
      </c>
      <c r="M121" s="149"/>
      <c r="N121" s="216">
        <f t="shared" ref="N121:N132" si="39">IFERROR(I121/$E121,"-")</f>
        <v>0.48292923981424579</v>
      </c>
      <c r="O121" s="216">
        <f t="shared" ref="O121:O132" si="40">IFERROR(J121/$E121,"-")</f>
        <v>4.515752995064716E-2</v>
      </c>
      <c r="P121" s="216">
        <f t="shared" ref="P121:P132" si="41">IFERROR(K121/$E121,"-")</f>
        <v>0.28780116951654494</v>
      </c>
      <c r="Q121" s="216">
        <f t="shared" ref="Q121:Q132" si="42">IFERROR(L121/$E121,"-")</f>
        <v>0.18411206071856212</v>
      </c>
      <c r="R121" s="149"/>
      <c r="S121" s="149">
        <f>IFERROR(INDEX(Raw!$H$6:$EZ$2076,MATCH($B121&amp;$D121&amp;$B$5,Raw!$A$6:$A$2076,0),MATCH(S$5,Raw!$H$5:$EZ$5,0)),"-")</f>
        <v>12014</v>
      </c>
      <c r="T121" s="149">
        <f>IFERROR(INDEX(Raw!$H$6:$EZ$2076,MATCH($B121&amp;$D121&amp;$B$5,Raw!$A$6:$A$2076,0),MATCH(T$5,Raw!$H$5:$EZ$5,0)),"-")</f>
        <v>66304</v>
      </c>
      <c r="U121" s="155" t="str">
        <f>IFERROR(INDEX(Raw!$H$6:$EZ$2076,MATCH($B121&amp;$D121&amp;$B$5,Raw!$A$6:$A$2076,0),MATCH(U$5,Raw!$H$5:$EZ$5,0)),"-")</f>
        <v>-</v>
      </c>
      <c r="V121" s="156"/>
      <c r="W121" s="149"/>
      <c r="X121" s="149">
        <f>IFERROR(INDEX(Raw!$H$6:$EZ$2076,MATCH($B121&amp;$D121&amp;$B$5,Raw!$A$6:$A$2076,0),MATCH(X$5,Raw!$H$5:$EZ$5,0)),"-")</f>
        <v>14659</v>
      </c>
      <c r="Y121" s="149">
        <f>IFERROR(INDEX(Raw!$H$6:$EZ$2076,MATCH($B121&amp;$D121&amp;$B$5,Raw!$A$6:$A$2076,0),MATCH(Y$5,Raw!$H$5:$EZ$5,0)),"-")</f>
        <v>52327</v>
      </c>
      <c r="Z121" s="155" t="str">
        <f>IFERROR(INDEX(Raw!$H$6:$EZ$2076,MATCH($B121&amp;$D121&amp;$B$5,Raw!$A$6:$A$2076,0),MATCH(Z$5,Raw!$H$5:$EZ$5,0)),"-")</f>
        <v>-</v>
      </c>
      <c r="AA121" s="155"/>
      <c r="AB121" s="155">
        <f>IFERROR(INDEX(Raw!$H$6:$EZ$2076,MATCH($B121&amp;$D121&amp;$B$5,Raw!$A$6:$A$2076,0),MATCH(AB$5,Raw!$H$5:$EZ$5,0)),"-")</f>
        <v>4663</v>
      </c>
      <c r="AC121" s="149">
        <f>IFERROR(INDEX(Raw!$H$6:$EZ$2076,MATCH($B121&amp;$D121&amp;$B$5,Raw!$A$6:$A$2076,0),MATCH(AC$5,Raw!$H$5:$EZ$5,0)),"-")</f>
        <v>36809</v>
      </c>
    </row>
    <row r="122" spans="1:29" s="38" customFormat="1" x14ac:dyDescent="0.25">
      <c r="A122" s="188">
        <f t="shared" si="25"/>
        <v>46143</v>
      </c>
      <c r="B122" s="145" t="s">
        <v>1060</v>
      </c>
      <c r="C122" s="38" t="s">
        <v>144</v>
      </c>
      <c r="D122" s="95" t="s">
        <v>144</v>
      </c>
      <c r="E122" s="149">
        <f>IFERROR(INDEX(Raw!$H$6:$EZ$2076,MATCH($B122&amp;$D122&amp;$B$5,Raw!$A$6:$A$2076,0),MATCH(E$5,Raw!$H$5:$EZ$5,0)),"-")</f>
        <v>832089</v>
      </c>
      <c r="F122" s="149"/>
      <c r="G122" s="149">
        <f>IFERROR(INDEX(Raw!$H$6:$EZ$2076,MATCH($B122&amp;$D122&amp;$B$5,Raw!$A$6:$A$2076,0),MATCH(G$5,Raw!$H$5:$EZ$5,0)),"-")</f>
        <v>669592</v>
      </c>
      <c r="H122" s="149"/>
      <c r="I122" s="155">
        <f>IFERROR(INDEX(Raw!$H$6:$EZ$2076,MATCH($B122&amp;$D122&amp;$B$5,Raw!$A$6:$A$2076,0),MATCH(I$5,Raw!$H$5:$EZ$5,0)),"-")</f>
        <v>392801</v>
      </c>
      <c r="J122" s="149">
        <f>IFERROR(INDEX(Raw!$H$6:$EZ$2076,MATCH($B122&amp;$D122&amp;$B$5,Raw!$A$6:$A$2076,0),MATCH(J$5,Raw!$H$5:$EZ$5,0)),"-")</f>
        <v>36790</v>
      </c>
      <c r="K122" s="155">
        <f>IFERROR(INDEX(Raw!$H$6:$EZ$2076,MATCH($B122&amp;$D122&amp;$B$5,Raw!$A$6:$A$2076,0),MATCH(K$5,Raw!$H$5:$EZ$5,0)),"-")</f>
        <v>240001</v>
      </c>
      <c r="L122" s="149">
        <f>IFERROR(INDEX(Raw!$H$6:$EZ$2076,MATCH($B122&amp;$D122&amp;$B$5,Raw!$A$6:$A$2076,0),MATCH(L$5,Raw!$H$5:$EZ$5,0)),"-")</f>
        <v>162497</v>
      </c>
      <c r="M122" s="149"/>
      <c r="N122" s="216">
        <f t="shared" si="39"/>
        <v>0.47206608908422054</v>
      </c>
      <c r="O122" s="216">
        <f t="shared" si="40"/>
        <v>4.4214020375224282E-2</v>
      </c>
      <c r="P122" s="216">
        <f t="shared" si="41"/>
        <v>0.28843188649291124</v>
      </c>
      <c r="Q122" s="216">
        <f t="shared" si="42"/>
        <v>0.19528800404764393</v>
      </c>
      <c r="R122" s="149"/>
      <c r="S122" s="149">
        <f>IFERROR(INDEX(Raw!$H$6:$EZ$2076,MATCH($B122&amp;$D122&amp;$B$5,Raw!$A$6:$A$2076,0),MATCH(S$5,Raw!$H$5:$EZ$5,0)),"-")</f>
        <v>12977</v>
      </c>
      <c r="T122" s="149">
        <f>IFERROR(INDEX(Raw!$H$6:$EZ$2076,MATCH($B122&amp;$D122&amp;$B$5,Raw!$A$6:$A$2076,0),MATCH(T$5,Raw!$H$5:$EZ$5,0)),"-")</f>
        <v>72194</v>
      </c>
      <c r="U122" s="155" t="str">
        <f>IFERROR(INDEX(Raw!$H$6:$EZ$2076,MATCH($B122&amp;$D122&amp;$B$5,Raw!$A$6:$A$2076,0),MATCH(U$5,Raw!$H$5:$EZ$5,0)),"-")</f>
        <v>-</v>
      </c>
      <c r="V122" s="156"/>
      <c r="W122" s="149"/>
      <c r="X122" s="149">
        <f>IFERROR(INDEX(Raw!$H$6:$EZ$2076,MATCH($B122&amp;$D122&amp;$B$5,Raw!$A$6:$A$2076,0),MATCH(X$5,Raw!$H$5:$EZ$5,0)),"-")</f>
        <v>16862</v>
      </c>
      <c r="Y122" s="149">
        <f>IFERROR(INDEX(Raw!$H$6:$EZ$2076,MATCH($B122&amp;$D122&amp;$B$5,Raw!$A$6:$A$2076,0),MATCH(Y$5,Raw!$H$5:$EZ$5,0)),"-")</f>
        <v>60464</v>
      </c>
      <c r="Z122" s="155" t="str">
        <f>IFERROR(INDEX(Raw!$H$6:$EZ$2076,MATCH($B122&amp;$D122&amp;$B$5,Raw!$A$6:$A$2076,0),MATCH(Z$5,Raw!$H$5:$EZ$5,0)),"-")</f>
        <v>-</v>
      </c>
      <c r="AA122" s="155"/>
      <c r="AB122" s="155">
        <f>IFERROR(INDEX(Raw!$H$6:$EZ$2076,MATCH($B122&amp;$D122&amp;$B$5,Raw!$A$6:$A$2076,0),MATCH(AB$5,Raw!$H$5:$EZ$5,0)),"-")</f>
        <v>5288</v>
      </c>
      <c r="AC122" s="149">
        <f>IFERROR(INDEX(Raw!$H$6:$EZ$2076,MATCH($B122&amp;$D122&amp;$B$5,Raw!$A$6:$A$2076,0),MATCH(AC$5,Raw!$H$5:$EZ$5,0)),"-")</f>
        <v>41213</v>
      </c>
    </row>
    <row r="123" spans="1:29" s="38" customFormat="1" x14ac:dyDescent="0.25">
      <c r="A123" s="188">
        <f t="shared" si="25"/>
        <v>46174</v>
      </c>
      <c r="B123" s="145" t="s">
        <v>1060</v>
      </c>
      <c r="C123" s="38" t="s">
        <v>145</v>
      </c>
      <c r="D123" s="95" t="s">
        <v>145</v>
      </c>
      <c r="E123" s="149">
        <f>IFERROR(INDEX(Raw!$H$6:$EZ$2076,MATCH($B123&amp;$D123&amp;$B$5,Raw!$A$6:$A$2076,0),MATCH(E$5,Raw!$H$5:$EZ$5,0)),"-")</f>
        <v>815127</v>
      </c>
      <c r="F123" s="149"/>
      <c r="G123" s="149">
        <f>IFERROR(INDEX(Raw!$H$6:$EZ$2076,MATCH($B123&amp;$D123&amp;$B$5,Raw!$A$6:$A$2076,0),MATCH(G$5,Raw!$H$5:$EZ$5,0)),"-")</f>
        <v>650770</v>
      </c>
      <c r="H123" s="149"/>
      <c r="I123" s="155">
        <f>IFERROR(INDEX(Raw!$H$6:$EZ$2076,MATCH($B123&amp;$D123&amp;$B$5,Raw!$A$6:$A$2076,0),MATCH(I$5,Raw!$H$5:$EZ$5,0)),"-")</f>
        <v>381106</v>
      </c>
      <c r="J123" s="149">
        <f>IFERROR(INDEX(Raw!$H$6:$EZ$2076,MATCH($B123&amp;$D123&amp;$B$5,Raw!$A$6:$A$2076,0),MATCH(J$5,Raw!$H$5:$EZ$5,0)),"-")</f>
        <v>36605</v>
      </c>
      <c r="K123" s="155">
        <f>IFERROR(INDEX(Raw!$H$6:$EZ$2076,MATCH($B123&amp;$D123&amp;$B$5,Raw!$A$6:$A$2076,0),MATCH(K$5,Raw!$H$5:$EZ$5,0)),"-")</f>
        <v>233059</v>
      </c>
      <c r="L123" s="149">
        <f>IFERROR(INDEX(Raw!$H$6:$EZ$2076,MATCH($B123&amp;$D123&amp;$B$5,Raw!$A$6:$A$2076,0),MATCH(L$5,Raw!$H$5:$EZ$5,0)),"-")</f>
        <v>164357</v>
      </c>
      <c r="M123" s="149"/>
      <c r="N123" s="216">
        <f t="shared" si="39"/>
        <v>0.46754186770895823</v>
      </c>
      <c r="O123" s="216">
        <f t="shared" si="40"/>
        <v>4.4907112633982192E-2</v>
      </c>
      <c r="P123" s="216">
        <f t="shared" si="41"/>
        <v>0.28591740918899755</v>
      </c>
      <c r="Q123" s="216">
        <f t="shared" si="42"/>
        <v>0.20163361046806202</v>
      </c>
      <c r="R123" s="149"/>
      <c r="S123" s="149">
        <f>IFERROR(INDEX(Raw!$H$6:$EZ$2076,MATCH($B123&amp;$D123&amp;$B$5,Raw!$A$6:$A$2076,0),MATCH(S$5,Raw!$H$5:$EZ$5,0)),"-")</f>
        <v>12479</v>
      </c>
      <c r="T123" s="149">
        <f>IFERROR(INDEX(Raw!$H$6:$EZ$2076,MATCH($B123&amp;$D123&amp;$B$5,Raw!$A$6:$A$2076,0),MATCH(T$5,Raw!$H$5:$EZ$5,0)),"-")</f>
        <v>73145</v>
      </c>
      <c r="U123" s="155" t="str">
        <f>IFERROR(INDEX(Raw!$H$6:$EZ$2076,MATCH($B123&amp;$D123&amp;$B$5,Raw!$A$6:$A$2076,0),MATCH(U$5,Raw!$H$5:$EZ$5,0)),"-")</f>
        <v>-</v>
      </c>
      <c r="V123" s="156"/>
      <c r="W123" s="149"/>
      <c r="X123" s="149">
        <f>IFERROR(INDEX(Raw!$H$6:$EZ$2076,MATCH($B123&amp;$D123&amp;$B$5,Raw!$A$6:$A$2076,0),MATCH(X$5,Raw!$H$5:$EZ$5,0)),"-")</f>
        <v>17559</v>
      </c>
      <c r="Y123" s="149">
        <f>IFERROR(INDEX(Raw!$H$6:$EZ$2076,MATCH($B123&amp;$D123&amp;$B$5,Raw!$A$6:$A$2076,0),MATCH(Y$5,Raw!$H$5:$EZ$5,0)),"-")</f>
        <v>61174</v>
      </c>
      <c r="Z123" s="155" t="str">
        <f>IFERROR(INDEX(Raw!$H$6:$EZ$2076,MATCH($B123&amp;$D123&amp;$B$5,Raw!$A$6:$A$2076,0),MATCH(Z$5,Raw!$H$5:$EZ$5,0)),"-")</f>
        <v>-</v>
      </c>
      <c r="AA123" s="155"/>
      <c r="AB123" s="155">
        <f>IFERROR(INDEX(Raw!$H$6:$EZ$2076,MATCH($B123&amp;$D123&amp;$B$5,Raw!$A$6:$A$2076,0),MATCH(AB$5,Raw!$H$5:$EZ$5,0)),"-")</f>
        <v>5763</v>
      </c>
      <c r="AC123" s="149">
        <f>IFERROR(INDEX(Raw!$H$6:$EZ$2076,MATCH($B123&amp;$D123&amp;$B$5,Raw!$A$6:$A$2076,0),MATCH(AC$5,Raw!$H$5:$EZ$5,0)),"-")</f>
        <v>42445</v>
      </c>
    </row>
    <row r="124" spans="1:29" s="38" customFormat="1" ht="17.5" x14ac:dyDescent="0.35">
      <c r="A124" s="188">
        <f t="shared" si="25"/>
        <v>46204</v>
      </c>
      <c r="B124" s="145" t="s">
        <v>1060</v>
      </c>
      <c r="C124" s="38" t="s">
        <v>146</v>
      </c>
      <c r="D124" s="101" t="s">
        <v>146</v>
      </c>
      <c r="E124" s="149">
        <f>IFERROR(INDEX(Raw!$H$6:$EZ$2076,MATCH($B124&amp;$D124&amp;$B$5,Raw!$A$6:$A$2076,0),MATCH(E$5,Raw!$H$5:$EZ$5,0)),"-")</f>
        <v>829675</v>
      </c>
      <c r="F124" s="149"/>
      <c r="G124" s="149">
        <f>IFERROR(INDEX(Raw!$H$6:$EZ$2076,MATCH($B124&amp;$D124&amp;$B$5,Raw!$A$6:$A$2076,0),MATCH(G$5,Raw!$H$5:$EZ$5,0)),"-")</f>
        <v>665355</v>
      </c>
      <c r="H124" s="149"/>
      <c r="I124" s="155">
        <f>IFERROR(INDEX(Raw!$H$6:$EZ$2076,MATCH($B124&amp;$D124&amp;$B$5,Raw!$A$6:$A$2076,0),MATCH(I$5,Raw!$H$5:$EZ$5,0)),"-")</f>
        <v>388469</v>
      </c>
      <c r="J124" s="149">
        <f>IFERROR(INDEX(Raw!$H$6:$EZ$2076,MATCH($B124&amp;$D124&amp;$B$5,Raw!$A$6:$A$2076,0),MATCH(J$5,Raw!$H$5:$EZ$5,0)),"-")</f>
        <v>36831</v>
      </c>
      <c r="K124" s="155">
        <f>IFERROR(INDEX(Raw!$H$6:$EZ$2076,MATCH($B124&amp;$D124&amp;$B$5,Raw!$A$6:$A$2076,0),MATCH(K$5,Raw!$H$5:$EZ$5,0)),"-")</f>
        <v>240055</v>
      </c>
      <c r="L124" s="149">
        <f>IFERROR(INDEX(Raw!$H$6:$EZ$2076,MATCH($B124&amp;$D124&amp;$B$5,Raw!$A$6:$A$2076,0),MATCH(L$5,Raw!$H$5:$EZ$5,0)),"-")</f>
        <v>164320</v>
      </c>
      <c r="M124" s="149"/>
      <c r="N124" s="216">
        <f t="shared" si="39"/>
        <v>0.4682182782414801</v>
      </c>
      <c r="O124" s="216">
        <f t="shared" si="40"/>
        <v>4.43920812366288E-2</v>
      </c>
      <c r="P124" s="216">
        <f t="shared" si="41"/>
        <v>0.28933618585590742</v>
      </c>
      <c r="Q124" s="216">
        <f t="shared" si="42"/>
        <v>0.19805345466598367</v>
      </c>
      <c r="R124" s="149"/>
      <c r="S124" s="149">
        <f>IFERROR(INDEX(Raw!$H$6:$EZ$2076,MATCH($B124&amp;$D124&amp;$B$5,Raw!$A$6:$A$2076,0),MATCH(S$5,Raw!$H$5:$EZ$5,0)),"-")</f>
        <v>13062</v>
      </c>
      <c r="T124" s="149">
        <f>IFERROR(INDEX(Raw!$H$6:$EZ$2076,MATCH($B124&amp;$D124&amp;$B$5,Raw!$A$6:$A$2076,0),MATCH(T$5,Raw!$H$5:$EZ$5,0)),"-")</f>
        <v>74034</v>
      </c>
      <c r="U124" s="155" t="str">
        <f>IFERROR(INDEX(Raw!$H$6:$EZ$2076,MATCH($B124&amp;$D124&amp;$B$5,Raw!$A$6:$A$2076,0),MATCH(U$5,Raw!$H$5:$EZ$5,0)),"-")</f>
        <v>-</v>
      </c>
      <c r="V124" s="156"/>
      <c r="W124" s="149"/>
      <c r="X124" s="149">
        <f>IFERROR(INDEX(Raw!$H$6:$EZ$2076,MATCH($B124&amp;$D124&amp;$B$5,Raw!$A$6:$A$2076,0),MATCH(X$5,Raw!$H$5:$EZ$5,0)),"-")</f>
        <v>16857</v>
      </c>
      <c r="Y124" s="149">
        <f>IFERROR(INDEX(Raw!$H$6:$EZ$2076,MATCH($B124&amp;$D124&amp;$B$5,Raw!$A$6:$A$2076,0),MATCH(Y$5,Raw!$H$5:$EZ$5,0)),"-")</f>
        <v>60367</v>
      </c>
      <c r="Z124" s="155" t="str">
        <f>IFERROR(INDEX(Raw!$H$6:$EZ$2076,MATCH($B124&amp;$D124&amp;$B$5,Raw!$A$6:$A$2076,0),MATCH(Z$5,Raw!$H$5:$EZ$5,0)),"-")</f>
        <v>-</v>
      </c>
      <c r="AA124" s="155"/>
      <c r="AB124" s="155">
        <f>IFERROR(INDEX(Raw!$H$6:$EZ$2076,MATCH($B124&amp;$D124&amp;$B$5,Raw!$A$6:$A$2076,0),MATCH(AB$5,Raw!$H$5:$EZ$5,0)),"-")</f>
        <v>5926</v>
      </c>
      <c r="AC124" s="149">
        <f>IFERROR(INDEX(Raw!$H$6:$EZ$2076,MATCH($B124&amp;$D124&amp;$B$5,Raw!$A$6:$A$2076,0),MATCH(AC$5,Raw!$H$5:$EZ$5,0)),"-")</f>
        <v>42165</v>
      </c>
    </row>
    <row r="125" spans="1:29" s="38" customFormat="1" x14ac:dyDescent="0.25">
      <c r="A125" s="188">
        <f t="shared" si="25"/>
        <v>46235</v>
      </c>
      <c r="B125" s="145" t="s">
        <v>1060</v>
      </c>
      <c r="C125" s="38" t="s">
        <v>135</v>
      </c>
      <c r="D125" s="95" t="s">
        <v>135</v>
      </c>
      <c r="E125" s="149" t="str">
        <f>IFERROR(INDEX(Raw!$H$6:$EZ$2076,MATCH($B125&amp;$D125&amp;$B$5,Raw!$A$6:$A$2076,0),MATCH(E$5,Raw!$H$5:$EZ$5,0)),"-")</f>
        <v>-</v>
      </c>
      <c r="F125" s="149"/>
      <c r="G125" s="149" t="str">
        <f>IFERROR(INDEX(Raw!$H$6:$EZ$2076,MATCH($B125&amp;$D125&amp;$B$5,Raw!$A$6:$A$2076,0),MATCH(G$5,Raw!$H$5:$EZ$5,0)),"-")</f>
        <v>-</v>
      </c>
      <c r="H125" s="149"/>
      <c r="I125" s="155" t="str">
        <f>IFERROR(INDEX(Raw!$H$6:$EZ$2076,MATCH($B125&amp;$D125&amp;$B$5,Raw!$A$6:$A$2076,0),MATCH(I$5,Raw!$H$5:$EZ$5,0)),"-")</f>
        <v>-</v>
      </c>
      <c r="J125" s="149" t="str">
        <f>IFERROR(INDEX(Raw!$H$6:$EZ$2076,MATCH($B125&amp;$D125&amp;$B$5,Raw!$A$6:$A$2076,0),MATCH(J$5,Raw!$H$5:$EZ$5,0)),"-")</f>
        <v>-</v>
      </c>
      <c r="K125" s="155" t="str">
        <f>IFERROR(INDEX(Raw!$H$6:$EZ$2076,MATCH($B125&amp;$D125&amp;$B$5,Raw!$A$6:$A$2076,0),MATCH(K$5,Raw!$H$5:$EZ$5,0)),"-")</f>
        <v>-</v>
      </c>
      <c r="L125" s="149" t="str">
        <f>IFERROR(INDEX(Raw!$H$6:$EZ$2076,MATCH($B125&amp;$D125&amp;$B$5,Raw!$A$6:$A$2076,0),MATCH(L$5,Raw!$H$5:$EZ$5,0)),"-")</f>
        <v>-</v>
      </c>
      <c r="M125" s="149"/>
      <c r="N125" s="216" t="str">
        <f t="shared" si="39"/>
        <v>-</v>
      </c>
      <c r="O125" s="216" t="str">
        <f t="shared" si="40"/>
        <v>-</v>
      </c>
      <c r="P125" s="216" t="str">
        <f t="shared" si="41"/>
        <v>-</v>
      </c>
      <c r="Q125" s="216" t="str">
        <f t="shared" si="42"/>
        <v>-</v>
      </c>
      <c r="R125" s="149"/>
      <c r="S125" s="149" t="str">
        <f>IFERROR(INDEX(Raw!$H$6:$EZ$2076,MATCH($B125&amp;$D125&amp;$B$5,Raw!$A$6:$A$2076,0),MATCH(S$5,Raw!$H$5:$EZ$5,0)),"-")</f>
        <v>-</v>
      </c>
      <c r="T125" s="149" t="str">
        <f>IFERROR(INDEX(Raw!$H$6:$EZ$2076,MATCH($B125&amp;$D125&amp;$B$5,Raw!$A$6:$A$2076,0),MATCH(T$5,Raw!$H$5:$EZ$5,0)),"-")</f>
        <v>-</v>
      </c>
      <c r="U125" s="155" t="str">
        <f>IFERROR(INDEX(Raw!$H$6:$EZ$2076,MATCH($B125&amp;$D125&amp;$B$5,Raw!$A$6:$A$2076,0),MATCH(U$5,Raw!$H$5:$EZ$5,0)),"-")</f>
        <v>-</v>
      </c>
      <c r="V125" s="156"/>
      <c r="W125" s="149"/>
      <c r="X125" s="149" t="str">
        <f>IFERROR(INDEX(Raw!$H$6:$EZ$2076,MATCH($B125&amp;$D125&amp;$B$5,Raw!$A$6:$A$2076,0),MATCH(X$5,Raw!$H$5:$EZ$5,0)),"-")</f>
        <v>-</v>
      </c>
      <c r="Y125" s="149" t="str">
        <f>IFERROR(INDEX(Raw!$H$6:$EZ$2076,MATCH($B125&amp;$D125&amp;$B$5,Raw!$A$6:$A$2076,0),MATCH(Y$5,Raw!$H$5:$EZ$5,0)),"-")</f>
        <v>-</v>
      </c>
      <c r="Z125" s="155" t="str">
        <f>IFERROR(INDEX(Raw!$H$6:$EZ$2076,MATCH($B125&amp;$D125&amp;$B$5,Raw!$A$6:$A$2076,0),MATCH(Z$5,Raw!$H$5:$EZ$5,0)),"-")</f>
        <v>-</v>
      </c>
      <c r="AA125" s="155"/>
      <c r="AB125" s="155" t="str">
        <f>IFERROR(INDEX(Raw!$H$6:$EZ$2076,MATCH($B125&amp;$D125&amp;$B$5,Raw!$A$6:$A$2076,0),MATCH(AB$5,Raw!$H$5:$EZ$5,0)),"-")</f>
        <v>-</v>
      </c>
      <c r="AC125" s="149" t="str">
        <f>IFERROR(INDEX(Raw!$H$6:$EZ$2076,MATCH($B125&amp;$D125&amp;$B$5,Raw!$A$6:$A$2076,0),MATCH(AC$5,Raw!$H$5:$EZ$5,0)),"-")</f>
        <v>-</v>
      </c>
    </row>
    <row r="126" spans="1:29" s="38" customFormat="1" x14ac:dyDescent="0.25">
      <c r="A126" s="188">
        <f t="shared" si="25"/>
        <v>46266</v>
      </c>
      <c r="B126" s="147" t="s">
        <v>1060</v>
      </c>
      <c r="C126" s="38" t="s">
        <v>136</v>
      </c>
      <c r="D126" s="95" t="s">
        <v>136</v>
      </c>
      <c r="E126" s="149" t="str">
        <f>IFERROR(INDEX(Raw!$H$6:$EZ$2076,MATCH($B126&amp;$D126&amp;$B$5,Raw!$A$6:$A$2076,0),MATCH(E$5,Raw!$H$5:$EZ$5,0)),"-")</f>
        <v>-</v>
      </c>
      <c r="F126" s="149"/>
      <c r="G126" s="149" t="str">
        <f>IFERROR(INDEX(Raw!$H$6:$EZ$2076,MATCH($B126&amp;$D126&amp;$B$5,Raw!$A$6:$A$2076,0),MATCH(G$5,Raw!$H$5:$EZ$5,0)),"-")</f>
        <v>-</v>
      </c>
      <c r="H126" s="149"/>
      <c r="I126" s="155" t="str">
        <f>IFERROR(INDEX(Raw!$H$6:$EZ$2076,MATCH($B126&amp;$D126&amp;$B$5,Raw!$A$6:$A$2076,0),MATCH(I$5,Raw!$H$5:$EZ$5,0)),"-")</f>
        <v>-</v>
      </c>
      <c r="J126" s="149" t="str">
        <f>IFERROR(INDEX(Raw!$H$6:$EZ$2076,MATCH($B126&amp;$D126&amp;$B$5,Raw!$A$6:$A$2076,0),MATCH(J$5,Raw!$H$5:$EZ$5,0)),"-")</f>
        <v>-</v>
      </c>
      <c r="K126" s="155" t="str">
        <f>IFERROR(INDEX(Raw!$H$6:$EZ$2076,MATCH($B126&amp;$D126&amp;$B$5,Raw!$A$6:$A$2076,0),MATCH(K$5,Raw!$H$5:$EZ$5,0)),"-")</f>
        <v>-</v>
      </c>
      <c r="L126" s="149" t="str">
        <f>IFERROR(INDEX(Raw!$H$6:$EZ$2076,MATCH($B126&amp;$D126&amp;$B$5,Raw!$A$6:$A$2076,0),MATCH(L$5,Raw!$H$5:$EZ$5,0)),"-")</f>
        <v>-</v>
      </c>
      <c r="M126" s="149"/>
      <c r="N126" s="216" t="str">
        <f t="shared" si="39"/>
        <v>-</v>
      </c>
      <c r="O126" s="216" t="str">
        <f t="shared" si="40"/>
        <v>-</v>
      </c>
      <c r="P126" s="216" t="str">
        <f t="shared" si="41"/>
        <v>-</v>
      </c>
      <c r="Q126" s="216" t="str">
        <f t="shared" si="42"/>
        <v>-</v>
      </c>
      <c r="R126" s="149"/>
      <c r="S126" s="149" t="str">
        <f>IFERROR(INDEX(Raw!$H$6:$EZ$2076,MATCH($B126&amp;$D126&amp;$B$5,Raw!$A$6:$A$2076,0),MATCH(S$5,Raw!$H$5:$EZ$5,0)),"-")</f>
        <v>-</v>
      </c>
      <c r="T126" s="149" t="str">
        <f>IFERROR(INDEX(Raw!$H$6:$EZ$2076,MATCH($B126&amp;$D126&amp;$B$5,Raw!$A$6:$A$2076,0),MATCH(T$5,Raw!$H$5:$EZ$5,0)),"-")</f>
        <v>-</v>
      </c>
      <c r="U126" s="155" t="str">
        <f>IFERROR(INDEX(Raw!$H$6:$EZ$2076,MATCH($B126&amp;$D126&amp;$B$5,Raw!$A$6:$A$2076,0),MATCH(U$5,Raw!$H$5:$EZ$5,0)),"-")</f>
        <v>-</v>
      </c>
      <c r="V126" s="156"/>
      <c r="W126" s="149"/>
      <c r="X126" s="149" t="str">
        <f>IFERROR(INDEX(Raw!$H$6:$EZ$2076,MATCH($B126&amp;$D126&amp;$B$5,Raw!$A$6:$A$2076,0),MATCH(X$5,Raw!$H$5:$EZ$5,0)),"-")</f>
        <v>-</v>
      </c>
      <c r="Y126" s="149" t="str">
        <f>IFERROR(INDEX(Raw!$H$6:$EZ$2076,MATCH($B126&amp;$D126&amp;$B$5,Raw!$A$6:$A$2076,0),MATCH(Y$5,Raw!$H$5:$EZ$5,0)),"-")</f>
        <v>-</v>
      </c>
      <c r="Z126" s="155" t="str">
        <f>IFERROR(INDEX(Raw!$H$6:$EZ$2076,MATCH($B126&amp;$D126&amp;$B$5,Raw!$A$6:$A$2076,0),MATCH(Z$5,Raw!$H$5:$EZ$5,0)),"-")</f>
        <v>-</v>
      </c>
      <c r="AA126" s="155"/>
      <c r="AB126" s="155" t="str">
        <f>IFERROR(INDEX(Raw!$H$6:$EZ$2076,MATCH($B126&amp;$D126&amp;$B$5,Raw!$A$6:$A$2076,0),MATCH(AB$5,Raw!$H$5:$EZ$5,0)),"-")</f>
        <v>-</v>
      </c>
      <c r="AC126" s="149" t="str">
        <f>IFERROR(INDEX(Raw!$H$6:$EZ$2076,MATCH($B126&amp;$D126&amp;$B$5,Raw!$A$6:$A$2076,0),MATCH(AC$5,Raw!$H$5:$EZ$5,0)),"-")</f>
        <v>-</v>
      </c>
    </row>
    <row r="127" spans="1:29" s="38" customFormat="1" hidden="1" x14ac:dyDescent="0.25">
      <c r="A127" s="188">
        <f t="shared" si="25"/>
        <v>46296</v>
      </c>
      <c r="B127" s="145" t="s">
        <v>1060</v>
      </c>
      <c r="C127" s="38" t="s">
        <v>137</v>
      </c>
      <c r="D127" s="95" t="s">
        <v>137</v>
      </c>
      <c r="E127" s="149" t="str">
        <f>IFERROR(INDEX(Raw!$H$6:$EZ$2076,MATCH($B127&amp;$D127&amp;$B$5,Raw!$A$6:$A$2076,0),MATCH(E$5,Raw!$H$5:$EZ$5,0)),"-")</f>
        <v>-</v>
      </c>
      <c r="F127" s="149"/>
      <c r="G127" s="149" t="str">
        <f>IFERROR(INDEX(Raw!$H$6:$EZ$2076,MATCH($B127&amp;$D127&amp;$B$5,Raw!$A$6:$A$2076,0),MATCH(G$5,Raw!$H$5:$EZ$5,0)),"-")</f>
        <v>-</v>
      </c>
      <c r="H127" s="149"/>
      <c r="I127" s="155" t="str">
        <f>IFERROR(INDEX(Raw!$H$6:$EZ$2076,MATCH($B127&amp;$D127&amp;$B$5,Raw!$A$6:$A$2076,0),MATCH(I$5,Raw!$H$5:$EZ$5,0)),"-")</f>
        <v>-</v>
      </c>
      <c r="J127" s="149" t="str">
        <f>IFERROR(INDEX(Raw!$H$6:$EZ$2076,MATCH($B127&amp;$D127&amp;$B$5,Raw!$A$6:$A$2076,0),MATCH(J$5,Raw!$H$5:$EZ$5,0)),"-")</f>
        <v>-</v>
      </c>
      <c r="K127" s="155" t="str">
        <f>IFERROR(INDEX(Raw!$H$6:$EZ$2076,MATCH($B127&amp;$D127&amp;$B$5,Raw!$A$6:$A$2076,0),MATCH(K$5,Raw!$H$5:$EZ$5,0)),"-")</f>
        <v>-</v>
      </c>
      <c r="L127" s="149" t="str">
        <f>IFERROR(INDEX(Raw!$H$6:$EZ$2076,MATCH($B127&amp;$D127&amp;$B$5,Raw!$A$6:$A$2076,0),MATCH(L$5,Raw!$H$5:$EZ$5,0)),"-")</f>
        <v>-</v>
      </c>
      <c r="M127" s="149"/>
      <c r="N127" s="216" t="str">
        <f t="shared" si="39"/>
        <v>-</v>
      </c>
      <c r="O127" s="216" t="str">
        <f t="shared" si="40"/>
        <v>-</v>
      </c>
      <c r="P127" s="216" t="str">
        <f t="shared" si="41"/>
        <v>-</v>
      </c>
      <c r="Q127" s="216" t="str">
        <f t="shared" si="42"/>
        <v>-</v>
      </c>
      <c r="R127" s="149"/>
      <c r="S127" s="149" t="str">
        <f>IFERROR(INDEX(Raw!$H$6:$EZ$2076,MATCH($B127&amp;$D127&amp;$B$5,Raw!$A$6:$A$2076,0),MATCH(S$5,Raw!$H$5:$EZ$5,0)),"-")</f>
        <v>-</v>
      </c>
      <c r="T127" s="149" t="str">
        <f>IFERROR(INDEX(Raw!$H$6:$EZ$2076,MATCH($B127&amp;$D127&amp;$B$5,Raw!$A$6:$A$2076,0),MATCH(T$5,Raw!$H$5:$EZ$5,0)),"-")</f>
        <v>-</v>
      </c>
      <c r="U127" s="155" t="str">
        <f>IFERROR(INDEX(Raw!$H$6:$EZ$2076,MATCH($B127&amp;$D127&amp;$B$5,Raw!$A$6:$A$2076,0),MATCH(U$5,Raw!$H$5:$EZ$5,0)),"-")</f>
        <v>-</v>
      </c>
      <c r="V127" s="156"/>
      <c r="W127" s="149"/>
      <c r="X127" s="149" t="str">
        <f>IFERROR(INDEX(Raw!$H$6:$EZ$2076,MATCH($B127&amp;$D127&amp;$B$5,Raw!$A$6:$A$2076,0),MATCH(X$5,Raw!$H$5:$EZ$5,0)),"-")</f>
        <v>-</v>
      </c>
      <c r="Y127" s="149" t="str">
        <f>IFERROR(INDEX(Raw!$H$6:$EZ$2076,MATCH($B127&amp;$D127&amp;$B$5,Raw!$A$6:$A$2076,0),MATCH(Y$5,Raw!$H$5:$EZ$5,0)),"-")</f>
        <v>-</v>
      </c>
      <c r="Z127" s="155" t="str">
        <f>IFERROR(INDEX(Raw!$H$6:$EZ$2076,MATCH($B127&amp;$D127&amp;$B$5,Raw!$A$6:$A$2076,0),MATCH(Z$5,Raw!$H$5:$EZ$5,0)),"-")</f>
        <v>-</v>
      </c>
      <c r="AA127" s="155"/>
      <c r="AB127" s="155" t="str">
        <f>IFERROR(INDEX(Raw!$H$6:$EZ$2076,MATCH($B127&amp;$D127&amp;$B$5,Raw!$A$6:$A$2076,0),MATCH(AB$5,Raw!$H$5:$EZ$5,0)),"-")</f>
        <v>-</v>
      </c>
      <c r="AC127" s="149" t="str">
        <f>IFERROR(INDEX(Raw!$H$6:$EZ$2076,MATCH($B127&amp;$D127&amp;$B$5,Raw!$A$6:$A$2076,0),MATCH(AC$5,Raw!$H$5:$EZ$5,0)),"-")</f>
        <v>-</v>
      </c>
    </row>
    <row r="128" spans="1:29" s="38" customFormat="1" hidden="1" x14ac:dyDescent="0.25">
      <c r="A128" s="188">
        <f t="shared" si="25"/>
        <v>46327</v>
      </c>
      <c r="B128" s="145" t="s">
        <v>1060</v>
      </c>
      <c r="C128" s="38" t="s">
        <v>138</v>
      </c>
      <c r="D128" s="95" t="s">
        <v>138</v>
      </c>
      <c r="E128" s="149" t="str">
        <f>IFERROR(INDEX(Raw!$H$6:$EZ$2076,MATCH($B128&amp;$D128&amp;$B$5,Raw!$A$6:$A$2076,0),MATCH(E$5,Raw!$H$5:$EZ$5,0)),"-")</f>
        <v>-</v>
      </c>
      <c r="F128" s="149"/>
      <c r="G128" s="149" t="str">
        <f>IFERROR(INDEX(Raw!$H$6:$EZ$2076,MATCH($B128&amp;$D128&amp;$B$5,Raw!$A$6:$A$2076,0),MATCH(G$5,Raw!$H$5:$EZ$5,0)),"-")</f>
        <v>-</v>
      </c>
      <c r="H128" s="149"/>
      <c r="I128" s="155" t="str">
        <f>IFERROR(INDEX(Raw!$H$6:$EZ$2076,MATCH($B128&amp;$D128&amp;$B$5,Raw!$A$6:$A$2076,0),MATCH(I$5,Raw!$H$5:$EZ$5,0)),"-")</f>
        <v>-</v>
      </c>
      <c r="J128" s="149" t="str">
        <f>IFERROR(INDEX(Raw!$H$6:$EZ$2076,MATCH($B128&amp;$D128&amp;$B$5,Raw!$A$6:$A$2076,0),MATCH(J$5,Raw!$H$5:$EZ$5,0)),"-")</f>
        <v>-</v>
      </c>
      <c r="K128" s="155" t="str">
        <f>IFERROR(INDEX(Raw!$H$6:$EZ$2076,MATCH($B128&amp;$D128&amp;$B$5,Raw!$A$6:$A$2076,0),MATCH(K$5,Raw!$H$5:$EZ$5,0)),"-")</f>
        <v>-</v>
      </c>
      <c r="L128" s="149" t="str">
        <f>IFERROR(INDEX(Raw!$H$6:$EZ$2076,MATCH($B128&amp;$D128&amp;$B$5,Raw!$A$6:$A$2076,0),MATCH(L$5,Raw!$H$5:$EZ$5,0)),"-")</f>
        <v>-</v>
      </c>
      <c r="M128" s="149"/>
      <c r="N128" s="216" t="str">
        <f t="shared" si="39"/>
        <v>-</v>
      </c>
      <c r="O128" s="216" t="str">
        <f t="shared" si="40"/>
        <v>-</v>
      </c>
      <c r="P128" s="216" t="str">
        <f t="shared" si="41"/>
        <v>-</v>
      </c>
      <c r="Q128" s="216" t="str">
        <f t="shared" si="42"/>
        <v>-</v>
      </c>
      <c r="R128" s="149"/>
      <c r="S128" s="149" t="str">
        <f>IFERROR(INDEX(Raw!$H$6:$EZ$2076,MATCH($B128&amp;$D128&amp;$B$5,Raw!$A$6:$A$2076,0),MATCH(S$5,Raw!$H$5:$EZ$5,0)),"-")</f>
        <v>-</v>
      </c>
      <c r="T128" s="149" t="str">
        <f>IFERROR(INDEX(Raw!$H$6:$EZ$2076,MATCH($B128&amp;$D128&amp;$B$5,Raw!$A$6:$A$2076,0),MATCH(T$5,Raw!$H$5:$EZ$5,0)),"-")</f>
        <v>-</v>
      </c>
      <c r="U128" s="155" t="str">
        <f>IFERROR(INDEX(Raw!$H$6:$EZ$2076,MATCH($B128&amp;$D128&amp;$B$5,Raw!$A$6:$A$2076,0),MATCH(U$5,Raw!$H$5:$EZ$5,0)),"-")</f>
        <v>-</v>
      </c>
      <c r="V128" s="156"/>
      <c r="W128" s="149"/>
      <c r="X128" s="149" t="str">
        <f>IFERROR(INDEX(Raw!$H$6:$EZ$2076,MATCH($B128&amp;$D128&amp;$B$5,Raw!$A$6:$A$2076,0),MATCH(X$5,Raw!$H$5:$EZ$5,0)),"-")</f>
        <v>-</v>
      </c>
      <c r="Y128" s="149" t="str">
        <f>IFERROR(INDEX(Raw!$H$6:$EZ$2076,MATCH($B128&amp;$D128&amp;$B$5,Raw!$A$6:$A$2076,0),MATCH(Y$5,Raw!$H$5:$EZ$5,0)),"-")</f>
        <v>-</v>
      </c>
      <c r="Z128" s="155" t="str">
        <f>IFERROR(INDEX(Raw!$H$6:$EZ$2076,MATCH($B128&amp;$D128&amp;$B$5,Raw!$A$6:$A$2076,0),MATCH(Z$5,Raw!$H$5:$EZ$5,0)),"-")</f>
        <v>-</v>
      </c>
      <c r="AA128" s="155"/>
      <c r="AB128" s="155" t="str">
        <f>IFERROR(INDEX(Raw!$H$6:$EZ$2076,MATCH($B128&amp;$D128&amp;$B$5,Raw!$A$6:$A$2076,0),MATCH(AB$5,Raw!$H$5:$EZ$5,0)),"-")</f>
        <v>-</v>
      </c>
      <c r="AC128" s="149" t="str">
        <f>IFERROR(INDEX(Raw!$H$6:$EZ$2076,MATCH($B128&amp;$D128&amp;$B$5,Raw!$A$6:$A$2076,0),MATCH(AC$5,Raw!$H$5:$EZ$5,0)),"-")</f>
        <v>-</v>
      </c>
    </row>
    <row r="129" spans="1:29" s="38" customFormat="1" hidden="1" x14ac:dyDescent="0.25">
      <c r="A129" s="188">
        <f t="shared" si="25"/>
        <v>46357</v>
      </c>
      <c r="B129" s="145" t="s">
        <v>1060</v>
      </c>
      <c r="C129" s="38" t="s">
        <v>139</v>
      </c>
      <c r="D129" s="95" t="s">
        <v>139</v>
      </c>
      <c r="E129" s="149" t="str">
        <f>IFERROR(INDEX(Raw!$H$6:$EZ$2076,MATCH($B129&amp;$D129&amp;$B$5,Raw!$A$6:$A$2076,0),MATCH(E$5,Raw!$H$5:$EZ$5,0)),"-")</f>
        <v>-</v>
      </c>
      <c r="F129" s="149"/>
      <c r="G129" s="149" t="str">
        <f>IFERROR(INDEX(Raw!$H$6:$EZ$2076,MATCH($B129&amp;$D129&amp;$B$5,Raw!$A$6:$A$2076,0),MATCH(G$5,Raw!$H$5:$EZ$5,0)),"-")</f>
        <v>-</v>
      </c>
      <c r="H129" s="149"/>
      <c r="I129" s="155" t="str">
        <f>IFERROR(INDEX(Raw!$H$6:$EZ$2076,MATCH($B129&amp;$D129&amp;$B$5,Raw!$A$6:$A$2076,0),MATCH(I$5,Raw!$H$5:$EZ$5,0)),"-")</f>
        <v>-</v>
      </c>
      <c r="J129" s="149" t="str">
        <f>IFERROR(INDEX(Raw!$H$6:$EZ$2076,MATCH($B129&amp;$D129&amp;$B$5,Raw!$A$6:$A$2076,0),MATCH(J$5,Raw!$H$5:$EZ$5,0)),"-")</f>
        <v>-</v>
      </c>
      <c r="K129" s="155" t="str">
        <f>IFERROR(INDEX(Raw!$H$6:$EZ$2076,MATCH($B129&amp;$D129&amp;$B$5,Raw!$A$6:$A$2076,0),MATCH(K$5,Raw!$H$5:$EZ$5,0)),"-")</f>
        <v>-</v>
      </c>
      <c r="L129" s="149" t="str">
        <f>IFERROR(INDEX(Raw!$H$6:$EZ$2076,MATCH($B129&amp;$D129&amp;$B$5,Raw!$A$6:$A$2076,0),MATCH(L$5,Raw!$H$5:$EZ$5,0)),"-")</f>
        <v>-</v>
      </c>
      <c r="M129" s="149"/>
      <c r="N129" s="216" t="str">
        <f t="shared" si="39"/>
        <v>-</v>
      </c>
      <c r="O129" s="216" t="str">
        <f t="shared" si="40"/>
        <v>-</v>
      </c>
      <c r="P129" s="216" t="str">
        <f t="shared" si="41"/>
        <v>-</v>
      </c>
      <c r="Q129" s="216" t="str">
        <f t="shared" si="42"/>
        <v>-</v>
      </c>
      <c r="R129" s="149"/>
      <c r="S129" s="149" t="str">
        <f>IFERROR(INDEX(Raw!$H$6:$EZ$2076,MATCH($B129&amp;$D129&amp;$B$5,Raw!$A$6:$A$2076,0),MATCH(S$5,Raw!$H$5:$EZ$5,0)),"-")</f>
        <v>-</v>
      </c>
      <c r="T129" s="149" t="str">
        <f>IFERROR(INDEX(Raw!$H$6:$EZ$2076,MATCH($B129&amp;$D129&amp;$B$5,Raw!$A$6:$A$2076,0),MATCH(T$5,Raw!$H$5:$EZ$5,0)),"-")</f>
        <v>-</v>
      </c>
      <c r="U129" s="155" t="str">
        <f>IFERROR(INDEX(Raw!$H$6:$EZ$2076,MATCH($B129&amp;$D129&amp;$B$5,Raw!$A$6:$A$2076,0),MATCH(U$5,Raw!$H$5:$EZ$5,0)),"-")</f>
        <v>-</v>
      </c>
      <c r="V129" s="156"/>
      <c r="W129" s="149"/>
      <c r="X129" s="149" t="str">
        <f>IFERROR(INDEX(Raw!$H$6:$EZ$2076,MATCH($B129&amp;$D129&amp;$B$5,Raw!$A$6:$A$2076,0),MATCH(X$5,Raw!$H$5:$EZ$5,0)),"-")</f>
        <v>-</v>
      </c>
      <c r="Y129" s="149" t="str">
        <f>IFERROR(INDEX(Raw!$H$6:$EZ$2076,MATCH($B129&amp;$D129&amp;$B$5,Raw!$A$6:$A$2076,0),MATCH(Y$5,Raw!$H$5:$EZ$5,0)),"-")</f>
        <v>-</v>
      </c>
      <c r="Z129" s="155" t="str">
        <f>IFERROR(INDEX(Raw!$H$6:$EZ$2076,MATCH($B129&amp;$D129&amp;$B$5,Raw!$A$6:$A$2076,0),MATCH(Z$5,Raw!$H$5:$EZ$5,0)),"-")</f>
        <v>-</v>
      </c>
      <c r="AA129" s="155"/>
      <c r="AB129" s="155" t="str">
        <f>IFERROR(INDEX(Raw!$H$6:$EZ$2076,MATCH($B129&amp;$D129&amp;$B$5,Raw!$A$6:$A$2076,0),MATCH(AB$5,Raw!$H$5:$EZ$5,0)),"-")</f>
        <v>-</v>
      </c>
      <c r="AC129" s="149" t="str">
        <f>IFERROR(INDEX(Raw!$H$6:$EZ$2076,MATCH($B129&amp;$D129&amp;$B$5,Raw!$A$6:$A$2076,0),MATCH(AC$5,Raw!$H$5:$EZ$5,0)),"-")</f>
        <v>-</v>
      </c>
    </row>
    <row r="130" spans="1:29" s="38" customFormat="1" hidden="1" x14ac:dyDescent="0.25">
      <c r="A130" s="188">
        <f t="shared" si="25"/>
        <v>46388</v>
      </c>
      <c r="B130" s="145" t="s">
        <v>1060</v>
      </c>
      <c r="C130" s="38" t="s">
        <v>140</v>
      </c>
      <c r="D130" s="95" t="s">
        <v>140</v>
      </c>
      <c r="E130" s="149" t="str">
        <f>IFERROR(INDEX(Raw!$H$6:$EZ$2076,MATCH($B130&amp;$D130&amp;$B$5,Raw!$A$6:$A$2076,0),MATCH(E$5,Raw!$H$5:$EZ$5,0)),"-")</f>
        <v>-</v>
      </c>
      <c r="F130" s="149"/>
      <c r="G130" s="149" t="str">
        <f>IFERROR(INDEX(Raw!$H$6:$EZ$2076,MATCH($B130&amp;$D130&amp;$B$5,Raw!$A$6:$A$2076,0),MATCH(G$5,Raw!$H$5:$EZ$5,0)),"-")</f>
        <v>-</v>
      </c>
      <c r="H130" s="149"/>
      <c r="I130" s="155" t="str">
        <f>IFERROR(INDEX(Raw!$H$6:$EZ$2076,MATCH($B130&amp;$D130&amp;$B$5,Raw!$A$6:$A$2076,0),MATCH(I$5,Raw!$H$5:$EZ$5,0)),"-")</f>
        <v>-</v>
      </c>
      <c r="J130" s="149" t="str">
        <f>IFERROR(INDEX(Raw!$H$6:$EZ$2076,MATCH($B130&amp;$D130&amp;$B$5,Raw!$A$6:$A$2076,0),MATCH(J$5,Raw!$H$5:$EZ$5,0)),"-")</f>
        <v>-</v>
      </c>
      <c r="K130" s="155" t="str">
        <f>IFERROR(INDEX(Raw!$H$6:$EZ$2076,MATCH($B130&amp;$D130&amp;$B$5,Raw!$A$6:$A$2076,0),MATCH(K$5,Raw!$H$5:$EZ$5,0)),"-")</f>
        <v>-</v>
      </c>
      <c r="L130" s="149" t="str">
        <f>IFERROR(INDEX(Raw!$H$6:$EZ$2076,MATCH($B130&amp;$D130&amp;$B$5,Raw!$A$6:$A$2076,0),MATCH(L$5,Raw!$H$5:$EZ$5,0)),"-")</f>
        <v>-</v>
      </c>
      <c r="M130" s="149"/>
      <c r="N130" s="216" t="str">
        <f t="shared" si="39"/>
        <v>-</v>
      </c>
      <c r="O130" s="216" t="str">
        <f t="shared" si="40"/>
        <v>-</v>
      </c>
      <c r="P130" s="216" t="str">
        <f t="shared" si="41"/>
        <v>-</v>
      </c>
      <c r="Q130" s="216" t="str">
        <f t="shared" si="42"/>
        <v>-</v>
      </c>
      <c r="R130" s="149"/>
      <c r="S130" s="149" t="str">
        <f>IFERROR(INDEX(Raw!$H$6:$EZ$2076,MATCH($B130&amp;$D130&amp;$B$5,Raw!$A$6:$A$2076,0),MATCH(S$5,Raw!$H$5:$EZ$5,0)),"-")</f>
        <v>-</v>
      </c>
      <c r="T130" s="149" t="str">
        <f>IFERROR(INDEX(Raw!$H$6:$EZ$2076,MATCH($B130&amp;$D130&amp;$B$5,Raw!$A$6:$A$2076,0),MATCH(T$5,Raw!$H$5:$EZ$5,0)),"-")</f>
        <v>-</v>
      </c>
      <c r="U130" s="155" t="str">
        <f>IFERROR(INDEX(Raw!$H$6:$EZ$2076,MATCH($B130&amp;$D130&amp;$B$5,Raw!$A$6:$A$2076,0),MATCH(U$5,Raw!$H$5:$EZ$5,0)),"-")</f>
        <v>-</v>
      </c>
      <c r="V130" s="156"/>
      <c r="W130" s="149"/>
      <c r="X130" s="149" t="str">
        <f>IFERROR(INDEX(Raw!$H$6:$EZ$2076,MATCH($B130&amp;$D130&amp;$B$5,Raw!$A$6:$A$2076,0),MATCH(X$5,Raw!$H$5:$EZ$5,0)),"-")</f>
        <v>-</v>
      </c>
      <c r="Y130" s="149" t="str">
        <f>IFERROR(INDEX(Raw!$H$6:$EZ$2076,MATCH($B130&amp;$D130&amp;$B$5,Raw!$A$6:$A$2076,0),MATCH(Y$5,Raw!$H$5:$EZ$5,0)),"-")</f>
        <v>-</v>
      </c>
      <c r="Z130" s="155" t="str">
        <f>IFERROR(INDEX(Raw!$H$6:$EZ$2076,MATCH($B130&amp;$D130&amp;$B$5,Raw!$A$6:$A$2076,0),MATCH(Z$5,Raw!$H$5:$EZ$5,0)),"-")</f>
        <v>-</v>
      </c>
      <c r="AA130" s="155"/>
      <c r="AB130" s="155" t="str">
        <f>IFERROR(INDEX(Raw!$H$6:$EZ$2076,MATCH($B130&amp;$D130&amp;$B$5,Raw!$A$6:$A$2076,0),MATCH(AB$5,Raw!$H$5:$EZ$5,0)),"-")</f>
        <v>-</v>
      </c>
      <c r="AC130" s="149" t="str">
        <f>IFERROR(INDEX(Raw!$H$6:$EZ$2076,MATCH($B130&amp;$D130&amp;$B$5,Raw!$A$6:$A$2076,0),MATCH(AC$5,Raw!$H$5:$EZ$5,0)),"-")</f>
        <v>-</v>
      </c>
    </row>
    <row r="131" spans="1:29" s="38" customFormat="1" hidden="1" x14ac:dyDescent="0.25">
      <c r="A131" s="188">
        <f t="shared" si="25"/>
        <v>46419</v>
      </c>
      <c r="B131" s="145" t="s">
        <v>1060</v>
      </c>
      <c r="C131" s="38" t="s">
        <v>141</v>
      </c>
      <c r="D131" s="95" t="s">
        <v>141</v>
      </c>
      <c r="E131" s="149" t="str">
        <f>IFERROR(INDEX(Raw!$H$6:$EZ$2076,MATCH($B131&amp;$D131&amp;$B$5,Raw!$A$6:$A$2076,0),MATCH(E$5,Raw!$H$5:$EZ$5,0)),"-")</f>
        <v>-</v>
      </c>
      <c r="F131" s="149"/>
      <c r="G131" s="149" t="str">
        <f>IFERROR(INDEX(Raw!$H$6:$EZ$2076,MATCH($B131&amp;$D131&amp;$B$5,Raw!$A$6:$A$2076,0),MATCH(G$5,Raw!$H$5:$EZ$5,0)),"-")</f>
        <v>-</v>
      </c>
      <c r="H131" s="149"/>
      <c r="I131" s="155" t="str">
        <f>IFERROR(INDEX(Raw!$H$6:$EZ$2076,MATCH($B131&amp;$D131&amp;$B$5,Raw!$A$6:$A$2076,0),MATCH(I$5,Raw!$H$5:$EZ$5,0)),"-")</f>
        <v>-</v>
      </c>
      <c r="J131" s="149" t="str">
        <f>IFERROR(INDEX(Raw!$H$6:$EZ$2076,MATCH($B131&amp;$D131&amp;$B$5,Raw!$A$6:$A$2076,0),MATCH(J$5,Raw!$H$5:$EZ$5,0)),"-")</f>
        <v>-</v>
      </c>
      <c r="K131" s="155" t="str">
        <f>IFERROR(INDEX(Raw!$H$6:$EZ$2076,MATCH($B131&amp;$D131&amp;$B$5,Raw!$A$6:$A$2076,0),MATCH(K$5,Raw!$H$5:$EZ$5,0)),"-")</f>
        <v>-</v>
      </c>
      <c r="L131" s="149" t="str">
        <f>IFERROR(INDEX(Raw!$H$6:$EZ$2076,MATCH($B131&amp;$D131&amp;$B$5,Raw!$A$6:$A$2076,0),MATCH(L$5,Raw!$H$5:$EZ$5,0)),"-")</f>
        <v>-</v>
      </c>
      <c r="M131" s="149"/>
      <c r="N131" s="216" t="str">
        <f t="shared" si="39"/>
        <v>-</v>
      </c>
      <c r="O131" s="216" t="str">
        <f t="shared" si="40"/>
        <v>-</v>
      </c>
      <c r="P131" s="216" t="str">
        <f t="shared" si="41"/>
        <v>-</v>
      </c>
      <c r="Q131" s="216" t="str">
        <f t="shared" si="42"/>
        <v>-</v>
      </c>
      <c r="R131" s="149"/>
      <c r="S131" s="149" t="str">
        <f>IFERROR(INDEX(Raw!$H$6:$EZ$2076,MATCH($B131&amp;$D131&amp;$B$5,Raw!$A$6:$A$2076,0),MATCH(S$5,Raw!$H$5:$EZ$5,0)),"-")</f>
        <v>-</v>
      </c>
      <c r="T131" s="149" t="str">
        <f>IFERROR(INDEX(Raw!$H$6:$EZ$2076,MATCH($B131&amp;$D131&amp;$B$5,Raw!$A$6:$A$2076,0),MATCH(T$5,Raw!$H$5:$EZ$5,0)),"-")</f>
        <v>-</v>
      </c>
      <c r="U131" s="155" t="str">
        <f>IFERROR(INDEX(Raw!$H$6:$EZ$2076,MATCH($B131&amp;$D131&amp;$B$5,Raw!$A$6:$A$2076,0),MATCH(U$5,Raw!$H$5:$EZ$5,0)),"-")</f>
        <v>-</v>
      </c>
      <c r="V131" s="156"/>
      <c r="W131" s="149"/>
      <c r="X131" s="149" t="str">
        <f>IFERROR(INDEX(Raw!$H$6:$EZ$2076,MATCH($B131&amp;$D131&amp;$B$5,Raw!$A$6:$A$2076,0),MATCH(X$5,Raw!$H$5:$EZ$5,0)),"-")</f>
        <v>-</v>
      </c>
      <c r="Y131" s="149" t="str">
        <f>IFERROR(INDEX(Raw!$H$6:$EZ$2076,MATCH($B131&amp;$D131&amp;$B$5,Raw!$A$6:$A$2076,0),MATCH(Y$5,Raw!$H$5:$EZ$5,0)),"-")</f>
        <v>-</v>
      </c>
      <c r="Z131" s="155" t="str">
        <f>IFERROR(INDEX(Raw!$H$6:$EZ$2076,MATCH($B131&amp;$D131&amp;$B$5,Raw!$A$6:$A$2076,0),MATCH(Z$5,Raw!$H$5:$EZ$5,0)),"-")</f>
        <v>-</v>
      </c>
      <c r="AA131" s="155"/>
      <c r="AB131" s="155" t="str">
        <f>IFERROR(INDEX(Raw!$H$6:$EZ$2076,MATCH($B131&amp;$D131&amp;$B$5,Raw!$A$6:$A$2076,0),MATCH(AB$5,Raw!$H$5:$EZ$5,0)),"-")</f>
        <v>-</v>
      </c>
      <c r="AC131" s="149" t="str">
        <f>IFERROR(INDEX(Raw!$H$6:$EZ$2076,MATCH($B131&amp;$D131&amp;$B$5,Raw!$A$6:$A$2076,0),MATCH(AC$5,Raw!$H$5:$EZ$5,0)),"-")</f>
        <v>-</v>
      </c>
    </row>
    <row r="132" spans="1:29" s="38" customFormat="1" hidden="1" x14ac:dyDescent="0.25">
      <c r="A132" s="188">
        <f t="shared" si="25"/>
        <v>46447</v>
      </c>
      <c r="B132" s="147" t="s">
        <v>1060</v>
      </c>
      <c r="C132" s="38" t="s">
        <v>142</v>
      </c>
      <c r="D132" s="95" t="s">
        <v>142</v>
      </c>
      <c r="E132" s="152" t="str">
        <f>IFERROR(INDEX(Raw!$H$6:$EZ$2076,MATCH($B132&amp;$D132&amp;$B$5,Raw!$A$6:$A$2076,0),MATCH(E$5,Raw!$H$5:$EZ$5,0)),"-")</f>
        <v>-</v>
      </c>
      <c r="F132" s="149"/>
      <c r="G132" s="149" t="str">
        <f>IFERROR(INDEX(Raw!$H$6:$EZ$2076,MATCH($B132&amp;$D132&amp;$B$5,Raw!$A$6:$A$2076,0),MATCH(G$5,Raw!$H$5:$EZ$5,0)),"-")</f>
        <v>-</v>
      </c>
      <c r="H132" s="149"/>
      <c r="I132" s="155" t="str">
        <f>IFERROR(INDEX(Raw!$H$6:$EZ$2076,MATCH($B132&amp;$D132&amp;$B$5,Raw!$A$6:$A$2076,0),MATCH(I$5,Raw!$H$5:$EZ$5,0)),"-")</f>
        <v>-</v>
      </c>
      <c r="J132" s="149" t="str">
        <f>IFERROR(INDEX(Raw!$H$6:$EZ$2076,MATCH($B132&amp;$D132&amp;$B$5,Raw!$A$6:$A$2076,0),MATCH(J$5,Raw!$H$5:$EZ$5,0)),"-")</f>
        <v>-</v>
      </c>
      <c r="K132" s="155" t="str">
        <f>IFERROR(INDEX(Raw!$H$6:$EZ$2076,MATCH($B132&amp;$D132&amp;$B$5,Raw!$A$6:$A$2076,0),MATCH(K$5,Raw!$H$5:$EZ$5,0)),"-")</f>
        <v>-</v>
      </c>
      <c r="L132" s="149" t="str">
        <f>IFERROR(INDEX(Raw!$H$6:$EZ$2076,MATCH($B132&amp;$D132&amp;$B$5,Raw!$A$6:$A$2076,0),MATCH(L$5,Raw!$H$5:$EZ$5,0)),"-")</f>
        <v>-</v>
      </c>
      <c r="M132" s="149"/>
      <c r="N132" s="216" t="str">
        <f t="shared" si="39"/>
        <v>-</v>
      </c>
      <c r="O132" s="216" t="str">
        <f t="shared" si="40"/>
        <v>-</v>
      </c>
      <c r="P132" s="216" t="str">
        <f t="shared" si="41"/>
        <v>-</v>
      </c>
      <c r="Q132" s="216" t="str">
        <f t="shared" si="42"/>
        <v>-</v>
      </c>
      <c r="R132" s="149"/>
      <c r="S132" s="149" t="str">
        <f>IFERROR(INDEX(Raw!$H$6:$EZ$2076,MATCH($B132&amp;$D132&amp;$B$5,Raw!$A$6:$A$2076,0),MATCH(S$5,Raw!$H$5:$EZ$5,0)),"-")</f>
        <v>-</v>
      </c>
      <c r="T132" s="149" t="str">
        <f>IFERROR(INDEX(Raw!$H$6:$EZ$2076,MATCH($B132&amp;$D132&amp;$B$5,Raw!$A$6:$A$2076,0),MATCH(T$5,Raw!$H$5:$EZ$5,0)),"-")</f>
        <v>-</v>
      </c>
      <c r="U132" s="155" t="str">
        <f>IFERROR(INDEX(Raw!$H$6:$EZ$2076,MATCH($B132&amp;$D132&amp;$B$5,Raw!$A$6:$A$2076,0),MATCH(U$5,Raw!$H$5:$EZ$5,0)),"-")</f>
        <v>-</v>
      </c>
      <c r="V132" s="156"/>
      <c r="W132" s="149"/>
      <c r="X132" s="149" t="str">
        <f>IFERROR(INDEX(Raw!$H$6:$EZ$2076,MATCH($B132&amp;$D132&amp;$B$5,Raw!$A$6:$A$2076,0),MATCH(X$5,Raw!$H$5:$EZ$5,0)),"-")</f>
        <v>-</v>
      </c>
      <c r="Y132" s="149" t="str">
        <f>IFERROR(INDEX(Raw!$H$6:$EZ$2076,MATCH($B132&amp;$D132&amp;$B$5,Raw!$A$6:$A$2076,0),MATCH(Y$5,Raw!$H$5:$EZ$5,0)),"-")</f>
        <v>-</v>
      </c>
      <c r="Z132" s="155" t="str">
        <f>IFERROR(INDEX(Raw!$H$6:$EZ$2076,MATCH($B132&amp;$D132&amp;$B$5,Raw!$A$6:$A$2076,0),MATCH(Z$5,Raw!$H$5:$EZ$5,0)),"-")</f>
        <v>-</v>
      </c>
      <c r="AA132" s="155"/>
      <c r="AB132" s="159" t="str">
        <f>IFERROR(INDEX(Raw!$H$6:$EZ$2076,MATCH($B132&amp;$D132&amp;$B$5,Raw!$A$6:$A$2076,0),MATCH(AB$5,Raw!$H$5:$EZ$5,0)),"-")</f>
        <v>-</v>
      </c>
      <c r="AC132" s="152" t="str">
        <f>IFERROR(INDEX(Raw!$H$6:$EZ$2076,MATCH($B132&amp;$D132&amp;$B$5,Raw!$A$6:$A$2076,0),MATCH(AC$5,Raw!$H$5:$EZ$5,0)),"-")</f>
        <v>-</v>
      </c>
    </row>
    <row r="133" spans="1:29" x14ac:dyDescent="0.25">
      <c r="A133" s="188"/>
      <c r="C133" s="75"/>
      <c r="D133" s="132" t="s">
        <v>152</v>
      </c>
      <c r="E133" s="75" t="s">
        <v>153</v>
      </c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75"/>
      <c r="AC133" s="75"/>
    </row>
    <row r="134" spans="1:29" x14ac:dyDescent="0.25">
      <c r="A134" s="38"/>
      <c r="D134" s="7"/>
      <c r="E134" s="11" t="s">
        <v>154</v>
      </c>
      <c r="F134" s="51"/>
      <c r="G134" s="182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</row>
    <row r="135" spans="1:29" x14ac:dyDescent="0.25">
      <c r="A135" s="38"/>
      <c r="D135" s="50">
        <v>1</v>
      </c>
      <c r="E135" s="34" t="s">
        <v>193</v>
      </c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</row>
    <row r="136" spans="1:29" x14ac:dyDescent="0.25">
      <c r="A136" s="38"/>
      <c r="D136" s="10">
        <v>2</v>
      </c>
      <c r="E136" s="34" t="s">
        <v>1055</v>
      </c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</row>
    <row r="137" spans="1:29" x14ac:dyDescent="0.25">
      <c r="A137" s="38"/>
      <c r="D137" s="10"/>
      <c r="E137" s="34" t="s">
        <v>1056</v>
      </c>
      <c r="S137" s="11"/>
    </row>
    <row r="138" spans="1:29" x14ac:dyDescent="0.25">
      <c r="A138" s="38"/>
      <c r="D138" s="50">
        <v>3</v>
      </c>
      <c r="E138" s="1" t="s">
        <v>1057</v>
      </c>
    </row>
    <row r="139" spans="1:29" x14ac:dyDescent="0.25">
      <c r="A139" s="38"/>
      <c r="D139" s="50"/>
      <c r="E139" s="1" t="s">
        <v>1058</v>
      </c>
    </row>
    <row r="140" spans="1:29" x14ac:dyDescent="0.25">
      <c r="A140" s="38"/>
      <c r="D140" s="50">
        <v>4</v>
      </c>
      <c r="E140" s="1" t="s">
        <v>1050</v>
      </c>
    </row>
    <row r="141" spans="1:29" x14ac:dyDescent="0.25">
      <c r="A141" s="38"/>
      <c r="D141" s="50"/>
      <c r="E141" s="1" t="s">
        <v>1059</v>
      </c>
    </row>
    <row r="142" spans="1:29" x14ac:dyDescent="0.25">
      <c r="A142" s="38"/>
      <c r="D142" s="50"/>
      <c r="E142" s="1" t="s">
        <v>195</v>
      </c>
    </row>
    <row r="143" spans="1:29" x14ac:dyDescent="0.25">
      <c r="A143" s="38"/>
      <c r="D143" s="50"/>
      <c r="E143" s="1" t="s">
        <v>1047</v>
      </c>
    </row>
    <row r="144" spans="1:29" x14ac:dyDescent="0.25">
      <c r="A144" s="38"/>
      <c r="D144" s="10">
        <v>5</v>
      </c>
      <c r="E144" s="1" t="s">
        <v>1128</v>
      </c>
    </row>
    <row r="145" spans="1:27" x14ac:dyDescent="0.25">
      <c r="A145" s="38"/>
      <c r="D145" s="10">
        <v>6</v>
      </c>
      <c r="E145" s="1" t="s">
        <v>1043</v>
      </c>
    </row>
    <row r="146" spans="1:27" x14ac:dyDescent="0.25">
      <c r="A146" s="38"/>
      <c r="D146" s="10">
        <v>7</v>
      </c>
      <c r="E146" s="59" t="s">
        <v>196</v>
      </c>
      <c r="F146" s="38"/>
      <c r="G146" s="38"/>
      <c r="H146" s="38"/>
      <c r="L146" s="38"/>
      <c r="R146" s="38"/>
      <c r="S146" s="13"/>
      <c r="T146" s="11"/>
    </row>
    <row r="147" spans="1:27" x14ac:dyDescent="0.25">
      <c r="A147" s="38"/>
      <c r="D147" s="10">
        <v>8</v>
      </c>
      <c r="E147" s="1" t="s">
        <v>197</v>
      </c>
      <c r="F147" s="38"/>
      <c r="G147" s="38"/>
      <c r="H147" s="38"/>
      <c r="L147" s="38"/>
      <c r="P147" s="52"/>
      <c r="R147" s="38"/>
      <c r="S147" s="13"/>
      <c r="T147" s="11"/>
    </row>
    <row r="148" spans="1:27" x14ac:dyDescent="0.25">
      <c r="A148" s="38"/>
      <c r="D148" s="50"/>
      <c r="E148" s="34" t="s">
        <v>194</v>
      </c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</row>
    <row r="149" spans="1:27" x14ac:dyDescent="0.25">
      <c r="D149" s="10">
        <v>9</v>
      </c>
      <c r="E149" s="1" t="s">
        <v>1121</v>
      </c>
    </row>
  </sheetData>
  <mergeCells count="1">
    <mergeCell ref="B4:C4"/>
  </mergeCells>
  <phoneticPr fontId="5" type="noConversion"/>
  <hyperlinks>
    <hyperlink ref="E134" location="Introduction!A1" display="Introduction" xr:uid="{48324F33-D6A2-4B56-87DF-629DBB4975F8}"/>
  </hyperlinks>
  <pageMargins left="0.70866141732283472" right="0.70866141732283472" top="0.74803149606299213" bottom="0.74803149606299213" header="0.31496062992125984" footer="0.31496062992125984"/>
  <pageSetup paperSize="9" orientation="portrait" r:id="rId1"/>
  <colBreaks count="2" manualBreakCount="2">
    <brk id="18" max="1048575" man="1"/>
    <brk id="8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F6F3A4-9D36-49D4-A0DB-6B5FA7522884}">
          <x14:formula1>
            <xm:f>Raw!$GX$6:$GX$26</xm:f>
          </x14:formula1>
          <xm:sqref>B4:C4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S169"/>
  <sheetViews>
    <sheetView zoomScaleNormal="100" workbookViewId="0">
      <pane ySplit="16" topLeftCell="A109" activePane="bottomLeft" state="frozen"/>
      <selection pane="bottomLeft" activeCell="B4" sqref="B4:C4"/>
    </sheetView>
  </sheetViews>
  <sheetFormatPr defaultColWidth="9.453125" defaultRowHeight="12.5" x14ac:dyDescent="0.25"/>
  <cols>
    <col min="1" max="1" width="1.54296875" style="2" customWidth="1"/>
    <col min="2" max="2" width="8.54296875" style="1" customWidth="1"/>
    <col min="3" max="3" width="14.54296875" style="1" customWidth="1"/>
    <col min="4" max="4" width="3" style="1" customWidth="1"/>
    <col min="5" max="5" width="11.453125" style="1" customWidth="1"/>
    <col min="6" max="6" width="1.54296875" style="1" customWidth="1"/>
    <col min="7" max="7" width="11.453125" style="1" customWidth="1"/>
    <col min="8" max="8" width="1.54296875" style="1" customWidth="1"/>
    <col min="9" max="9" width="12.453125" style="1" customWidth="1"/>
    <col min="10" max="11" width="7" style="1" customWidth="1"/>
    <col min="12" max="12" width="7" style="1" bestFit="1" customWidth="1"/>
    <col min="13" max="13" width="6.54296875" style="1" customWidth="1"/>
    <col min="14" max="14" width="6.54296875" style="1" bestFit="1" customWidth="1"/>
    <col min="15" max="15" width="1.54296875" style="1" customWidth="1"/>
    <col min="16" max="17" width="12.54296875" style="1" customWidth="1"/>
    <col min="18" max="16384" width="9.453125" style="1"/>
  </cols>
  <sheetData>
    <row r="1" spans="1:17" ht="17.5" x14ac:dyDescent="0.35">
      <c r="B1" s="27" t="s">
        <v>18</v>
      </c>
      <c r="C1" s="9"/>
      <c r="E1" s="33" t="s">
        <v>83</v>
      </c>
      <c r="F1" s="27"/>
      <c r="G1" s="27"/>
      <c r="H1" s="27"/>
      <c r="J1" s="27"/>
      <c r="K1" s="10"/>
      <c r="L1" s="10"/>
      <c r="M1" s="10"/>
      <c r="N1" s="10"/>
      <c r="O1" s="27"/>
    </row>
    <row r="2" spans="1:17" s="38" customFormat="1" ht="14.5" x14ac:dyDescent="0.25">
      <c r="A2" s="2"/>
      <c r="B2" s="209" t="str">
        <f ca="1">OFFSET(Raw!$GW$5,MATCH($B$4,Raw!$GX$6:$GX$26,0),0)</f>
        <v>Eng</v>
      </c>
      <c r="C2" s="210" t="str">
        <f>VLOOKUP($B$4,Raw!$GX$6:$HA$26,3,0)</f>
        <v>.</v>
      </c>
      <c r="I2" s="311" t="s">
        <v>198</v>
      </c>
      <c r="J2" s="311"/>
      <c r="K2" s="311"/>
      <c r="L2" s="311"/>
      <c r="M2" s="311"/>
      <c r="N2" s="311"/>
    </row>
    <row r="3" spans="1:17" s="38" customFormat="1" ht="15" x14ac:dyDescent="0.3">
      <c r="A3" s="18"/>
      <c r="B3" s="66" t="s">
        <v>92</v>
      </c>
      <c r="D3" s="19"/>
      <c r="E3" s="63"/>
      <c r="F3" s="63"/>
      <c r="G3" s="63"/>
      <c r="H3" s="63"/>
      <c r="L3" s="63" t="s">
        <v>199</v>
      </c>
      <c r="M3" s="63"/>
      <c r="N3" s="63"/>
      <c r="O3" s="63"/>
      <c r="P3" s="259"/>
      <c r="Q3" s="55"/>
    </row>
    <row r="4" spans="1:17" ht="39.5" x14ac:dyDescent="0.25">
      <c r="B4" s="538" t="s">
        <v>95</v>
      </c>
      <c r="C4" s="539"/>
      <c r="D4" s="20"/>
      <c r="E4" s="62" t="s">
        <v>200</v>
      </c>
      <c r="F4" s="6"/>
      <c r="G4" s="62" t="s">
        <v>201</v>
      </c>
      <c r="H4" s="6"/>
      <c r="I4" s="105" t="s">
        <v>202</v>
      </c>
      <c r="J4" s="106" t="s">
        <v>203</v>
      </c>
      <c r="K4" s="106" t="s">
        <v>22</v>
      </c>
      <c r="L4" s="81" t="s">
        <v>204</v>
      </c>
      <c r="M4" s="28" t="s">
        <v>205</v>
      </c>
      <c r="N4" s="28" t="s">
        <v>206</v>
      </c>
      <c r="O4" s="6"/>
      <c r="P4" s="259" t="s">
        <v>207</v>
      </c>
      <c r="Q4" s="259" t="s">
        <v>208</v>
      </c>
    </row>
    <row r="5" spans="1:17" s="17" customFormat="1" ht="12.75" customHeight="1" x14ac:dyDescent="0.25">
      <c r="A5" s="15"/>
      <c r="B5" s="26" t="str">
        <f>VLOOKUP($B$4,Raw!$GX$6:$HA$26,2,0)</f>
        <v>ENG</v>
      </c>
      <c r="C5" s="14"/>
      <c r="D5" s="15" t="s">
        <v>103</v>
      </c>
      <c r="E5" s="16" t="s">
        <v>209</v>
      </c>
      <c r="F5" s="16"/>
      <c r="G5" s="16" t="s">
        <v>210</v>
      </c>
      <c r="H5" s="16"/>
      <c r="I5" s="41" t="s">
        <v>211</v>
      </c>
      <c r="J5" s="41" t="s">
        <v>212</v>
      </c>
      <c r="K5" s="41" t="s">
        <v>213</v>
      </c>
      <c r="L5" s="41" t="s">
        <v>214</v>
      </c>
      <c r="M5" s="41" t="s">
        <v>215</v>
      </c>
      <c r="N5" s="41" t="s">
        <v>216</v>
      </c>
      <c r="O5" s="16"/>
      <c r="P5" s="41" t="s">
        <v>217</v>
      </c>
      <c r="Q5" s="41" t="s">
        <v>218</v>
      </c>
    </row>
    <row r="6" spans="1:17" s="266" customFormat="1" ht="9.5" hidden="1" x14ac:dyDescent="0.2">
      <c r="A6" s="260"/>
      <c r="B6" s="261"/>
      <c r="C6" s="262"/>
      <c r="D6" s="260"/>
      <c r="E6" s="263"/>
      <c r="F6" s="263"/>
      <c r="G6" s="263"/>
      <c r="H6" s="263"/>
      <c r="I6" s="264"/>
      <c r="J6" s="264"/>
      <c r="K6" s="264"/>
      <c r="L6" s="264"/>
      <c r="M6" s="264"/>
      <c r="N6" s="264"/>
      <c r="O6" s="263"/>
      <c r="P6" s="265"/>
      <c r="Q6" s="265"/>
    </row>
    <row r="7" spans="1:17" s="38" customFormat="1" ht="15.5" x14ac:dyDescent="0.35">
      <c r="A7" s="3"/>
      <c r="B7" s="144" t="s">
        <v>126</v>
      </c>
      <c r="C7" s="168" t="s">
        <v>127</v>
      </c>
      <c r="D7" s="179"/>
      <c r="E7" s="252">
        <f>SUMIF($B$17:$B$133,$B7,E$17:E$133)</f>
        <v>5750277</v>
      </c>
      <c r="F7" s="149"/>
      <c r="G7" s="149">
        <f t="shared" ref="G7:G16" si="0">IFERROR(SUMIF($B$17:$B$133,$B7,G$17:G$133),"-")</f>
        <v>4334326</v>
      </c>
      <c r="H7" s="149"/>
      <c r="I7" s="149">
        <f t="shared" ref="I7:I16" si="1">IFERROR(SUMIF($B$17:$B$133,$B7,I$17:I$133),"-")</f>
        <v>66326380</v>
      </c>
      <c r="J7" s="279">
        <f t="shared" ref="J7:J15" si="2">IFERROR(I7/G7,"-")</f>
        <v>15.302582223856719</v>
      </c>
      <c r="K7" s="279">
        <f>IFERROR(SUMPRODUCT($G17:$G24,K17:K24)/$G7,"-")</f>
        <v>2.0884974964965717</v>
      </c>
      <c r="L7" s="279">
        <f>IFERROR(SUMPRODUCT($G17:$G24,L17:L24)/$G7,"-")</f>
        <v>0</v>
      </c>
      <c r="M7" s="279">
        <f>IFERROR(SUMPRODUCT($G17:$G24,M17:M24)/$G7,"-")</f>
        <v>72.042927781620492</v>
      </c>
      <c r="N7" s="279">
        <f>IFERROR(SUMPRODUCT($G17:$G24,N17:N24)/$G7,"-")</f>
        <v>136.94459576875389</v>
      </c>
      <c r="O7" s="149"/>
      <c r="P7" s="250">
        <f t="shared" ref="P7:Q16" si="3">IFERROR(SUMIF($B$17:$B$133,$B7,P$17:P$133),"-")</f>
        <v>0</v>
      </c>
      <c r="Q7" s="250">
        <f t="shared" si="3"/>
        <v>0</v>
      </c>
    </row>
    <row r="8" spans="1:17" s="38" customFormat="1" ht="15.5" x14ac:dyDescent="0.35">
      <c r="A8" s="3"/>
      <c r="B8" s="144" t="s">
        <v>128</v>
      </c>
      <c r="C8" s="168" t="s">
        <v>128</v>
      </c>
      <c r="D8" s="179"/>
      <c r="E8" s="252">
        <f t="shared" ref="E8:E16" si="4">IFERROR(SUMIF($B$17:$B$133,$B8,E$17:E$133),"-")</f>
        <v>11714293</v>
      </c>
      <c r="F8" s="149"/>
      <c r="G8" s="149">
        <f t="shared" si="0"/>
        <v>8736875</v>
      </c>
      <c r="H8" s="149"/>
      <c r="I8" s="149">
        <f t="shared" si="1"/>
        <v>64711237</v>
      </c>
      <c r="J8" s="279">
        <f t="shared" si="2"/>
        <v>7.4066799628013449</v>
      </c>
      <c r="K8" s="279">
        <f>IFERROR(SUMPRODUCT($G25:$G36,K25:K36)/$G8,"-")</f>
        <v>1</v>
      </c>
      <c r="L8" s="279">
        <f>IFERROR(SUMPRODUCT($G25:$G36,L25:L36)/$G8,"-")</f>
        <v>0</v>
      </c>
      <c r="M8" s="279">
        <f>IFERROR(SUMPRODUCT($G25:$G36,M25:M36)/$G8,"-")</f>
        <v>41.652691265469635</v>
      </c>
      <c r="N8" s="279">
        <f>IFERROR(SUMPRODUCT($G25:$G36,N25:N36)/$G8,"-")</f>
        <v>95.146790929251026</v>
      </c>
      <c r="O8" s="149"/>
      <c r="P8" s="250">
        <f t="shared" si="3"/>
        <v>0</v>
      </c>
      <c r="Q8" s="250">
        <f t="shared" si="3"/>
        <v>0</v>
      </c>
    </row>
    <row r="9" spans="1:17" s="38" customFormat="1" ht="15.5" x14ac:dyDescent="0.35">
      <c r="A9" s="3"/>
      <c r="B9" s="144" t="s">
        <v>129</v>
      </c>
      <c r="C9" s="168" t="s">
        <v>129</v>
      </c>
      <c r="D9" s="179"/>
      <c r="E9" s="252">
        <f t="shared" si="4"/>
        <v>12415787</v>
      </c>
      <c r="F9" s="149"/>
      <c r="G9" s="149">
        <f t="shared" si="0"/>
        <v>9198148</v>
      </c>
      <c r="H9" s="149"/>
      <c r="I9" s="149">
        <f t="shared" si="1"/>
        <v>105800688</v>
      </c>
      <c r="J9" s="279">
        <f t="shared" si="2"/>
        <v>11.502390263779187</v>
      </c>
      <c r="K9" s="279">
        <f>IFERROR(SUMPRODUCT($G37:$G48,K37:K48)/$G9,"-")</f>
        <v>2.2218361783263325</v>
      </c>
      <c r="L9" s="279">
        <f>IFERROR(SUMPRODUCT($G37:$G48,L37:L48)/$G9,"-")</f>
        <v>32.732409937304773</v>
      </c>
      <c r="M9" s="279">
        <f>IFERROR(SUMPRODUCT($G37:$G48,M37:M48)/$G9,"-")</f>
        <v>58.773679658122482</v>
      </c>
      <c r="N9" s="279">
        <f>IFERROR(SUMPRODUCT($G37:$G48,N37:N48)/$G9,"-")</f>
        <v>119.68282517306744</v>
      </c>
      <c r="O9" s="149"/>
      <c r="P9" s="250">
        <f t="shared" si="3"/>
        <v>0</v>
      </c>
      <c r="Q9" s="250">
        <f t="shared" si="3"/>
        <v>0</v>
      </c>
    </row>
    <row r="10" spans="1:17" s="38" customFormat="1" ht="15.5" x14ac:dyDescent="0.35">
      <c r="A10" s="3"/>
      <c r="B10" s="144" t="str">
        <f t="shared" ref="B10:B16" si="5">LEFT(C10,7)</f>
        <v>2020-21</v>
      </c>
      <c r="C10" s="168" t="s">
        <v>130</v>
      </c>
      <c r="D10" s="179"/>
      <c r="E10" s="252">
        <f t="shared" si="4"/>
        <v>11413834</v>
      </c>
      <c r="F10" s="149"/>
      <c r="G10" s="149">
        <f t="shared" si="0"/>
        <v>8024034</v>
      </c>
      <c r="H10" s="149"/>
      <c r="I10" s="149">
        <f t="shared" si="1"/>
        <v>43048569</v>
      </c>
      <c r="J10" s="279">
        <f t="shared" si="2"/>
        <v>5.3649534635571081</v>
      </c>
      <c r="K10" s="279">
        <f>IFERROR(SUMPRODUCT($G49:$G60,K49:K60)/$G10,"-")</f>
        <v>1</v>
      </c>
      <c r="L10" s="279">
        <f>IFERROR(SUMPRODUCT($G49:$G60,L49:L60)/$G10,"-")</f>
        <v>12.560412630355255</v>
      </c>
      <c r="M10" s="279">
        <f>IFERROR(SUMPRODUCT($G49:$G60,M49:M60)/$G10,"-")</f>
        <v>25.497218481377324</v>
      </c>
      <c r="N10" s="279">
        <f>IFERROR(SUMPRODUCT($G49:$G60,N49:N60)/$G10,"-")</f>
        <v>69.659828335722409</v>
      </c>
      <c r="O10" s="149"/>
      <c r="P10" s="250">
        <f t="shared" si="3"/>
        <v>0</v>
      </c>
      <c r="Q10" s="250">
        <f t="shared" si="3"/>
        <v>0</v>
      </c>
    </row>
    <row r="11" spans="1:17" s="38" customFormat="1" ht="15.5" x14ac:dyDescent="0.35">
      <c r="A11" s="3"/>
      <c r="B11" s="144" t="str">
        <f t="shared" si="5"/>
        <v>2021-22</v>
      </c>
      <c r="C11" s="168" t="s">
        <v>131</v>
      </c>
      <c r="D11" s="179"/>
      <c r="E11" s="252">
        <f t="shared" si="4"/>
        <v>14061120</v>
      </c>
      <c r="F11" s="149"/>
      <c r="G11" s="149">
        <f t="shared" si="0"/>
        <v>10590384</v>
      </c>
      <c r="H11" s="149"/>
      <c r="I11" s="149">
        <f t="shared" si="1"/>
        <v>338535252</v>
      </c>
      <c r="J11" s="279">
        <f t="shared" si="2"/>
        <v>31.966286774870486</v>
      </c>
      <c r="K11" s="279">
        <f>IFERROR(SUMPRODUCT($G61:$G72,K61:K72)/$G11,"-")</f>
        <v>7.3713295004222701</v>
      </c>
      <c r="L11" s="279">
        <f>IFERROR(SUMPRODUCT($G61:$G72,L61:L72)/$G11,"-")</f>
        <v>96.187193401108019</v>
      </c>
      <c r="M11" s="279">
        <f>IFERROR(SUMPRODUCT($G61:$G72,M61:M72)/$G11,"-")</f>
        <v>142.33205122684882</v>
      </c>
      <c r="N11" s="279">
        <f>IFERROR(SUMPRODUCT($G61:$G72,N61:N72)/$G11,"-")</f>
        <v>252.73995286667602</v>
      </c>
      <c r="O11" s="149"/>
      <c r="P11" s="250">
        <f t="shared" si="3"/>
        <v>0</v>
      </c>
      <c r="Q11" s="250">
        <f t="shared" si="3"/>
        <v>0</v>
      </c>
    </row>
    <row r="12" spans="1:17" s="38" customFormat="1" ht="15.5" x14ac:dyDescent="0.35">
      <c r="A12" s="3"/>
      <c r="B12" s="144" t="str">
        <f t="shared" si="5"/>
        <v>2022-23</v>
      </c>
      <c r="C12" s="38" t="s">
        <v>147</v>
      </c>
      <c r="D12" s="179"/>
      <c r="E12" s="290">
        <f t="shared" si="4"/>
        <v>13263670</v>
      </c>
      <c r="F12" s="291"/>
      <c r="G12" s="291">
        <f t="shared" si="0"/>
        <v>10123312</v>
      </c>
      <c r="H12" s="291"/>
      <c r="I12" s="291">
        <f t="shared" si="1"/>
        <v>398651490</v>
      </c>
      <c r="J12" s="279">
        <f t="shared" si="2"/>
        <v>39.379551869980894</v>
      </c>
      <c r="K12" s="279">
        <f>IFERROR(SUMPRODUCT($G73:$G84,K73:K84)/$G12,"-")</f>
        <v>8.1135117637389822</v>
      </c>
      <c r="L12" s="279">
        <f>IFERROR(SUMPRODUCT($G73:$G84,L73:L84)/$G12,"-")</f>
        <v>119.39187580112122</v>
      </c>
      <c r="M12" s="279">
        <f>IFERROR(SUMPRODUCT($G73:$G84,M73:M84)/$G12,"-")</f>
        <v>167.78333266820187</v>
      </c>
      <c r="N12" s="279">
        <f>IFERROR(SUMPRODUCT($G73:$G84,N73:N84)/$G12,"-")</f>
        <v>278.29783819761752</v>
      </c>
      <c r="O12" s="291"/>
      <c r="P12" s="250">
        <f t="shared" si="3"/>
        <v>47725</v>
      </c>
      <c r="Q12" s="250">
        <f t="shared" si="3"/>
        <v>55948</v>
      </c>
    </row>
    <row r="13" spans="1:17" s="38" customFormat="1" ht="15.5" x14ac:dyDescent="0.35">
      <c r="A13" s="3"/>
      <c r="B13" s="144" t="str">
        <f t="shared" si="5"/>
        <v>2023-24</v>
      </c>
      <c r="C13" s="74" t="s">
        <v>133</v>
      </c>
      <c r="D13" s="179"/>
      <c r="E13" s="290">
        <f t="shared" si="4"/>
        <v>13092792</v>
      </c>
      <c r="F13" s="291"/>
      <c r="G13" s="291">
        <f t="shared" si="0"/>
        <v>9649993</v>
      </c>
      <c r="H13" s="291"/>
      <c r="I13" s="291">
        <f t="shared" si="1"/>
        <v>84011858</v>
      </c>
      <c r="J13" s="279">
        <f t="shared" si="2"/>
        <v>8.7058983358848039</v>
      </c>
      <c r="K13" s="279">
        <f>IFERROR(SUMPRODUCT($G85:$G96,K85:K96)/$G13,"-")</f>
        <v>1</v>
      </c>
      <c r="L13" s="279">
        <f>IFERROR(SUMPRODUCT($G85:$G96,L85:L96)/$G13,"-")</f>
        <v>26.287752954846702</v>
      </c>
      <c r="M13" s="279">
        <f>IFERROR(SUMPRODUCT($G85:$G96,M85:M96)/$G13,"-")</f>
        <v>51.263629206777665</v>
      </c>
      <c r="N13" s="279">
        <f>IFERROR(SUMPRODUCT($G85:$G96,N85:N96)/$G13,"-")</f>
        <v>113.22845083929076</v>
      </c>
      <c r="O13" s="291"/>
      <c r="P13" s="250">
        <f t="shared" si="3"/>
        <v>20955</v>
      </c>
      <c r="Q13" s="250">
        <f t="shared" si="3"/>
        <v>21465</v>
      </c>
    </row>
    <row r="14" spans="1:17" s="38" customFormat="1" ht="15.5" x14ac:dyDescent="0.35">
      <c r="A14" s="3"/>
      <c r="B14" s="144" t="str">
        <f t="shared" si="5"/>
        <v>2024-25</v>
      </c>
      <c r="C14" s="74" t="s">
        <v>134</v>
      </c>
      <c r="D14" s="179"/>
      <c r="E14" s="252">
        <f t="shared" si="4"/>
        <v>13375569</v>
      </c>
      <c r="F14" s="149"/>
      <c r="G14" s="149">
        <f t="shared" si="0"/>
        <v>9741996</v>
      </c>
      <c r="H14" s="149"/>
      <c r="I14" s="149">
        <f t="shared" si="1"/>
        <v>49924763</v>
      </c>
      <c r="J14" s="307">
        <f t="shared" si="2"/>
        <v>5.1246954936134239</v>
      </c>
      <c r="K14" s="307">
        <f>IFERROR(SUMPRODUCT($G97:$G108,K97:K108)/$G14,"-")</f>
        <v>0.66346434549962863</v>
      </c>
      <c r="L14" s="307">
        <f>IFERROR(SUMPRODUCT($G97:$G108,L97:L108)/$G14,"-")</f>
        <v>11.589020052974771</v>
      </c>
      <c r="M14" s="307">
        <f>IFERROR(SUMPRODUCT($G97:$G108,M97:M108)/$G14,"-")</f>
        <v>30.440685871765908</v>
      </c>
      <c r="N14" s="307">
        <f>IFERROR(SUMPRODUCT($G97:$G108,N97:N108)/$G14,"-")</f>
        <v>81.332164989597615</v>
      </c>
      <c r="O14" s="149"/>
      <c r="P14" s="250">
        <f t="shared" si="3"/>
        <v>27775</v>
      </c>
      <c r="Q14" s="250">
        <f t="shared" si="3"/>
        <v>27922</v>
      </c>
    </row>
    <row r="15" spans="1:17" s="38" customFormat="1" ht="15.5" x14ac:dyDescent="0.35">
      <c r="A15" s="3"/>
      <c r="B15" s="144" t="str">
        <f t="shared" si="5"/>
        <v>2025-26</v>
      </c>
      <c r="C15" s="74" t="s">
        <v>151</v>
      </c>
      <c r="D15" s="179"/>
      <c r="E15" s="252">
        <f t="shared" si="4"/>
        <v>13810707</v>
      </c>
      <c r="F15" s="149"/>
      <c r="G15" s="149">
        <f t="shared" si="0"/>
        <v>9973662</v>
      </c>
      <c r="H15" s="149"/>
      <c r="I15" s="149">
        <f t="shared" si="1"/>
        <v>35627571</v>
      </c>
      <c r="J15" s="307">
        <f t="shared" si="2"/>
        <v>3.5721654694133407</v>
      </c>
      <c r="K15" s="307">
        <f>IFERROR(SUMPRODUCT($G109:$G120,K109:K120)/$G15,"-")</f>
        <v>0</v>
      </c>
      <c r="L15" s="307">
        <f>IFERROR(SUMPRODUCT($G109:$G120,L109:L120)/$G15,"-")</f>
        <v>5.5116336406828301</v>
      </c>
      <c r="M15" s="307">
        <f>IFERROR(SUMPRODUCT($G109:$G120,M109:M120)/$G15,"-")</f>
        <v>18.760072879951217</v>
      </c>
      <c r="N15" s="307">
        <f>IFERROR(SUMPRODUCT($G109:$G120,N109:N120)/$G15,"-")</f>
        <v>67.866923402858447</v>
      </c>
      <c r="O15" s="149"/>
      <c r="P15" s="250">
        <f t="shared" si="3"/>
        <v>62335</v>
      </c>
      <c r="Q15" s="250">
        <f t="shared" si="3"/>
        <v>36614</v>
      </c>
    </row>
    <row r="16" spans="1:17" s="38" customFormat="1" ht="15.5" x14ac:dyDescent="0.35">
      <c r="A16" s="3"/>
      <c r="B16" s="144" t="str">
        <f t="shared" si="5"/>
        <v>2026-27</v>
      </c>
      <c r="C16" s="74" t="s">
        <v>1115</v>
      </c>
      <c r="D16" s="179"/>
      <c r="E16" s="252">
        <f t="shared" si="4"/>
        <v>4766488</v>
      </c>
      <c r="F16" s="149"/>
      <c r="G16" s="149">
        <f t="shared" si="0"/>
        <v>3473405</v>
      </c>
      <c r="H16" s="149"/>
      <c r="I16" s="149">
        <f t="shared" si="1"/>
        <v>17631371</v>
      </c>
      <c r="J16" s="307">
        <f t="shared" ref="J16" si="6">IFERROR(I16/G16,"-")</f>
        <v>5.0761057233463989</v>
      </c>
      <c r="K16" s="307">
        <f>IFERROR(SUMPRODUCT($G121:$G132,K121:K132)/$G16,"-")</f>
        <v>0.2574254945795264</v>
      </c>
      <c r="L16" s="307">
        <f>IFERROR(SUMPRODUCT($G121:$G132,L121:L132)/$G16,"-")</f>
        <v>11.558298845081412</v>
      </c>
      <c r="M16" s="307">
        <f>IFERROR(SUMPRODUCT($G121:$G132,M121:M132)/$G16,"-")</f>
        <v>29.890129426312221</v>
      </c>
      <c r="N16" s="307">
        <f>IFERROR(SUMPRODUCT($G121:$G132,N121:N132)/$G16,"-")</f>
        <v>83.76068440046582</v>
      </c>
      <c r="O16" s="149"/>
      <c r="P16" s="250">
        <f t="shared" si="3"/>
        <v>25000</v>
      </c>
      <c r="Q16" s="250">
        <f t="shared" si="3"/>
        <v>22253</v>
      </c>
    </row>
    <row r="17" spans="1:17" x14ac:dyDescent="0.25">
      <c r="A17" s="188">
        <v>42948</v>
      </c>
      <c r="B17" s="10" t="s">
        <v>126</v>
      </c>
      <c r="C17" s="169" t="s">
        <v>135</v>
      </c>
      <c r="D17" s="2" t="s">
        <v>135</v>
      </c>
      <c r="E17" s="49">
        <f>IFERROR(INDEX(Raw!$H$6:$EZ$2076,MATCH($B17&amp;$D17&amp;$B$5,Raw!$A$6:$A$2076,0),MATCH(E$5,Raw!$H$5:$EZ$5,0)),"-")</f>
        <v>177540</v>
      </c>
      <c r="F17" s="21"/>
      <c r="G17" s="21">
        <f>IFERROR(INDEX(Raw!$H$6:$EZ$2076,MATCH($B17&amp;$D17&amp;$B$5,Raw!$A$6:$A$2076,0),MATCH(G$5,Raw!$H$5:$EZ$5,0)),"-")</f>
        <v>141028</v>
      </c>
      <c r="H17" s="21"/>
      <c r="I17" s="21">
        <f>IFERROR(INDEX(Raw!$H$6:$EZ$2076,MATCH($B17&amp;$D17&amp;$B$5,Raw!$A$6:$A$2076,0),MATCH(I$5,Raw!$H$5:$EZ$5,0)),"-")</f>
        <v>1796993</v>
      </c>
      <c r="J17" s="277">
        <f>IFERROR(INDEX(Raw!$H$6:$EZ$2076,MATCH($B17&amp;$D17&amp;$B$5,Raw!$A$6:$A$2076,0),MATCH(J$5,Raw!$H$5:$EZ$5,0)),"-")</f>
        <v>13</v>
      </c>
      <c r="K17" s="277">
        <f>IFERROR(INDEX(Raw!$H$6:$EZ$2076,MATCH($B17&amp;$D17&amp;$B$5,Raw!$A$6:$A$2076,0),MATCH(K$5,Raw!$H$5:$EZ$5,0)),"-")</f>
        <v>1</v>
      </c>
      <c r="L17" s="277">
        <f>IFERROR(INDEX(Raw!$H$6:$EZ$2076,MATCH($B17&amp;$D17&amp;$B$5,Raw!$A$6:$A$2076,0),MATCH(L$5,Raw!$H$5:$EZ$5,0)),"-")</f>
        <v>0</v>
      </c>
      <c r="M17" s="277">
        <f>IFERROR(INDEX(Raw!$H$6:$EZ$2076,MATCH($B17&amp;$D17&amp;$B$5,Raw!$A$6:$A$2076,0),MATCH(M$5,Raw!$H$5:$EZ$5,0)),"-")</f>
        <v>70</v>
      </c>
      <c r="N17" s="277">
        <f>IFERROR(INDEX(Raw!$H$6:$EZ$2076,MATCH($B17&amp;$D17&amp;$B$5,Raw!$A$6:$A$2076,0),MATCH(N$5,Raw!$H$5:$EZ$5,0)),"-")</f>
        <v>158</v>
      </c>
      <c r="O17" s="21"/>
      <c r="P17" s="220" t="str">
        <f>IFERROR(INDEX(Raw!$H$6:$EZ$2076,MATCH($B17&amp;$D17&amp;$B$5,Raw!$A$6:$A$2076,0),MATCH(P$5,Raw!$H$5:$EZ$5,0)),"-")</f>
        <v>-</v>
      </c>
      <c r="Q17" s="220" t="str">
        <f>IFERROR(INDEX(Raw!$H$6:$EZ$2076,MATCH($B17&amp;$D17&amp;$B$5,Raw!$A$6:$A$2076,0),MATCH(Q$5,Raw!$H$5:$EZ$5,0)),"-")</f>
        <v>-</v>
      </c>
    </row>
    <row r="18" spans="1:17" ht="12.75" customHeight="1" x14ac:dyDescent="0.25">
      <c r="A18" s="188">
        <f>EOMONTH(A17,0)+1</f>
        <v>42979</v>
      </c>
      <c r="B18" s="145" t="s">
        <v>126</v>
      </c>
      <c r="C18" s="169" t="s">
        <v>136</v>
      </c>
      <c r="D18" s="2" t="s">
        <v>136</v>
      </c>
      <c r="E18" s="49">
        <f>IFERROR(INDEX(Raw!$H$6:$EZ$2076,MATCH($B18&amp;$D18&amp;$B$5,Raw!$A$6:$A$2076,0),MATCH(E$5,Raw!$H$5:$EZ$5,0)),"-")</f>
        <v>379791</v>
      </c>
      <c r="F18" s="21"/>
      <c r="G18" s="21">
        <f>IFERROR(INDEX(Raw!$H$6:$EZ$2076,MATCH($B18&amp;$D18&amp;$B$5,Raw!$A$6:$A$2076,0),MATCH(G$5,Raw!$H$5:$EZ$5,0)),"-")</f>
        <v>289824</v>
      </c>
      <c r="H18" s="21"/>
      <c r="I18" s="21">
        <f>IFERROR(INDEX(Raw!$H$6:$EZ$2076,MATCH($B18&amp;$D18&amp;$B$5,Raw!$A$6:$A$2076,0),MATCH(I$5,Raw!$H$5:$EZ$5,0)),"-")</f>
        <v>6276073</v>
      </c>
      <c r="J18" s="277">
        <f>IFERROR(INDEX(Raw!$H$6:$EZ$2076,MATCH($B18&amp;$D18&amp;$B$5,Raw!$A$6:$A$2076,0),MATCH(J$5,Raw!$H$5:$EZ$5,0)),"-")</f>
        <v>22</v>
      </c>
      <c r="K18" s="277">
        <f>IFERROR(INDEX(Raw!$H$6:$EZ$2076,MATCH($B18&amp;$D18&amp;$B$5,Raw!$A$6:$A$2076,0),MATCH(K$5,Raw!$H$5:$EZ$5,0)),"-")</f>
        <v>2</v>
      </c>
      <c r="L18" s="277">
        <f>IFERROR(INDEX(Raw!$H$6:$EZ$2076,MATCH($B18&amp;$D18&amp;$B$5,Raw!$A$6:$A$2076,0),MATCH(L$5,Raw!$H$5:$EZ$5,0)),"-")</f>
        <v>0</v>
      </c>
      <c r="M18" s="277">
        <f>IFERROR(INDEX(Raw!$H$6:$EZ$2076,MATCH($B18&amp;$D18&amp;$B$5,Raw!$A$6:$A$2076,0),MATCH(M$5,Raw!$H$5:$EZ$5,0)),"-")</f>
        <v>72</v>
      </c>
      <c r="N18" s="277">
        <f>IFERROR(INDEX(Raw!$H$6:$EZ$2076,MATCH($B18&amp;$D18&amp;$B$5,Raw!$A$6:$A$2076,0),MATCH(N$5,Raw!$H$5:$EZ$5,0)),"-")</f>
        <v>132</v>
      </c>
      <c r="O18" s="21"/>
      <c r="P18" s="220" t="str">
        <f>IFERROR(INDEX(Raw!$H$6:$EZ$2076,MATCH($B18&amp;$D18&amp;$B$5,Raw!$A$6:$A$2076,0),MATCH(P$5,Raw!$H$5:$EZ$5,0)),"-")</f>
        <v>-</v>
      </c>
      <c r="Q18" s="220" t="str">
        <f>IFERROR(INDEX(Raw!$H$6:$EZ$2076,MATCH($B18&amp;$D18&amp;$B$5,Raw!$A$6:$A$2076,0),MATCH(Q$5,Raw!$H$5:$EZ$5,0)),"-")</f>
        <v>-</v>
      </c>
    </row>
    <row r="19" spans="1:17" ht="17.5" x14ac:dyDescent="0.35">
      <c r="A19" s="188">
        <f t="shared" ref="A19:A82" si="7">EOMONTH(A18,0)+1</f>
        <v>43009</v>
      </c>
      <c r="B19" s="145" t="s">
        <v>126</v>
      </c>
      <c r="C19" s="169" t="s">
        <v>137</v>
      </c>
      <c r="D19" s="99" t="s">
        <v>137</v>
      </c>
      <c r="E19" s="49">
        <f>IFERROR(INDEX(Raw!$H$6:$EZ$2076,MATCH($B19&amp;$D19&amp;$B$5,Raw!$A$6:$A$2076,0),MATCH(E$5,Raw!$H$5:$EZ$5,0)),"-")</f>
        <v>416653</v>
      </c>
      <c r="F19" s="21"/>
      <c r="G19" s="21">
        <f>IFERROR(INDEX(Raw!$H$6:$EZ$2076,MATCH($B19&amp;$D19&amp;$B$5,Raw!$A$6:$A$2076,0),MATCH(G$5,Raw!$H$5:$EZ$5,0)),"-")</f>
        <v>316099</v>
      </c>
      <c r="H19" s="21"/>
      <c r="I19" s="21">
        <f>IFERROR(INDEX(Raw!$H$6:$EZ$2076,MATCH($B19&amp;$D19&amp;$B$5,Raw!$A$6:$A$2076,0),MATCH(I$5,Raw!$H$5:$EZ$5,0)),"-")</f>
        <v>4282835</v>
      </c>
      <c r="J19" s="277">
        <f>IFERROR(INDEX(Raw!$H$6:$EZ$2076,MATCH($B19&amp;$D19&amp;$B$5,Raw!$A$6:$A$2076,0),MATCH(J$5,Raw!$H$5:$EZ$5,0)),"-")</f>
        <v>14</v>
      </c>
      <c r="K19" s="277">
        <f>IFERROR(INDEX(Raw!$H$6:$EZ$2076,MATCH($B19&amp;$D19&amp;$B$5,Raw!$A$6:$A$2076,0),MATCH(K$5,Raw!$H$5:$EZ$5,0)),"-")</f>
        <v>2</v>
      </c>
      <c r="L19" s="277">
        <f>IFERROR(INDEX(Raw!$H$6:$EZ$2076,MATCH($B19&amp;$D19&amp;$B$5,Raw!$A$6:$A$2076,0),MATCH(L$5,Raw!$H$5:$EZ$5,0)),"-")</f>
        <v>0</v>
      </c>
      <c r="M19" s="277">
        <f>IFERROR(INDEX(Raw!$H$6:$EZ$2076,MATCH($B19&amp;$D19&amp;$B$5,Raw!$A$6:$A$2076,0),MATCH(M$5,Raw!$H$5:$EZ$5,0)),"-")</f>
        <v>59</v>
      </c>
      <c r="N19" s="277">
        <f>IFERROR(INDEX(Raw!$H$6:$EZ$2076,MATCH($B19&amp;$D19&amp;$B$5,Raw!$A$6:$A$2076,0),MATCH(N$5,Raw!$H$5:$EZ$5,0)),"-")</f>
        <v>124</v>
      </c>
      <c r="O19" s="21"/>
      <c r="P19" s="220" t="str">
        <f>IFERROR(INDEX(Raw!$H$6:$EZ$2076,MATCH($B19&amp;$D19&amp;$B$5,Raw!$A$6:$A$2076,0),MATCH(P$5,Raw!$H$5:$EZ$5,0)),"-")</f>
        <v>-</v>
      </c>
      <c r="Q19" s="220" t="str">
        <f>IFERROR(INDEX(Raw!$H$6:$EZ$2076,MATCH($B19&amp;$D19&amp;$B$5,Raw!$A$6:$A$2076,0),MATCH(Q$5,Raw!$H$5:$EZ$5,0)),"-")</f>
        <v>-</v>
      </c>
    </row>
    <row r="20" spans="1:17" ht="12.75" customHeight="1" x14ac:dyDescent="0.25">
      <c r="A20" s="188">
        <f t="shared" si="7"/>
        <v>43040</v>
      </c>
      <c r="B20" s="145" t="s">
        <v>126</v>
      </c>
      <c r="C20" s="169" t="s">
        <v>138</v>
      </c>
      <c r="D20" s="2" t="s">
        <v>138</v>
      </c>
      <c r="E20" s="49">
        <f>IFERROR(INDEX(Raw!$H$6:$EZ$2076,MATCH($B20&amp;$D20&amp;$B$5,Raw!$A$6:$A$2076,0),MATCH(E$5,Raw!$H$5:$EZ$5,0)),"-")</f>
        <v>797425</v>
      </c>
      <c r="F20" s="21"/>
      <c r="G20" s="21">
        <f>IFERROR(INDEX(Raw!$H$6:$EZ$2076,MATCH($B20&amp;$D20&amp;$B$5,Raw!$A$6:$A$2076,0),MATCH(G$5,Raw!$H$5:$EZ$5,0)),"-")</f>
        <v>597353</v>
      </c>
      <c r="H20" s="21"/>
      <c r="I20" s="21">
        <f>IFERROR(INDEX(Raw!$H$6:$EZ$2076,MATCH($B20&amp;$D20&amp;$B$5,Raw!$A$6:$A$2076,0),MATCH(I$5,Raw!$H$5:$EZ$5,0)),"-")</f>
        <v>7919804</v>
      </c>
      <c r="J20" s="277">
        <f>IFERROR(INDEX(Raw!$H$6:$EZ$2076,MATCH($B20&amp;$D20&amp;$B$5,Raw!$A$6:$A$2076,0),MATCH(J$5,Raw!$H$5:$EZ$5,0)),"-")</f>
        <v>13</v>
      </c>
      <c r="K20" s="277">
        <f>IFERROR(INDEX(Raw!$H$6:$EZ$2076,MATCH($B20&amp;$D20&amp;$B$5,Raw!$A$6:$A$2076,0),MATCH(K$5,Raw!$H$5:$EZ$5,0)),"-")</f>
        <v>1</v>
      </c>
      <c r="L20" s="277">
        <f>IFERROR(INDEX(Raw!$H$6:$EZ$2076,MATCH($B20&amp;$D20&amp;$B$5,Raw!$A$6:$A$2076,0),MATCH(L$5,Raw!$H$5:$EZ$5,0)),"-")</f>
        <v>0</v>
      </c>
      <c r="M20" s="277">
        <f>IFERROR(INDEX(Raw!$H$6:$EZ$2076,MATCH($B20&amp;$D20&amp;$B$5,Raw!$A$6:$A$2076,0),MATCH(M$5,Raw!$H$5:$EZ$5,0)),"-")</f>
        <v>68</v>
      </c>
      <c r="N20" s="277">
        <f>IFERROR(INDEX(Raw!$H$6:$EZ$2076,MATCH($B20&amp;$D20&amp;$B$5,Raw!$A$6:$A$2076,0),MATCH(N$5,Raw!$H$5:$EZ$5,0)),"-")</f>
        <v>132</v>
      </c>
      <c r="O20" s="21"/>
      <c r="P20" s="220" t="str">
        <f>IFERROR(INDEX(Raw!$H$6:$EZ$2076,MATCH($B20&amp;$D20&amp;$B$5,Raw!$A$6:$A$2076,0),MATCH(P$5,Raw!$H$5:$EZ$5,0)),"-")</f>
        <v>-</v>
      </c>
      <c r="Q20" s="220" t="str">
        <f>IFERROR(INDEX(Raw!$H$6:$EZ$2076,MATCH($B20&amp;$D20&amp;$B$5,Raw!$A$6:$A$2076,0),MATCH(Q$5,Raw!$H$5:$EZ$5,0)),"-")</f>
        <v>-</v>
      </c>
    </row>
    <row r="21" spans="1:17" ht="12.75" customHeight="1" x14ac:dyDescent="0.25">
      <c r="A21" s="188">
        <f t="shared" si="7"/>
        <v>43070</v>
      </c>
      <c r="B21" s="145" t="s">
        <v>126</v>
      </c>
      <c r="C21" s="169" t="s">
        <v>139</v>
      </c>
      <c r="D21" s="2" t="s">
        <v>139</v>
      </c>
      <c r="E21" s="49">
        <f>IFERROR(INDEX(Raw!$H$6:$EZ$2076,MATCH($B21&amp;$D21&amp;$B$5,Raw!$A$6:$A$2076,0),MATCH(E$5,Raw!$H$5:$EZ$5,0)),"-")</f>
        <v>1075639</v>
      </c>
      <c r="F21" s="21"/>
      <c r="G21" s="21">
        <f>IFERROR(INDEX(Raw!$H$6:$EZ$2076,MATCH($B21&amp;$D21&amp;$B$5,Raw!$A$6:$A$2076,0),MATCH(G$5,Raw!$H$5:$EZ$5,0)),"-")</f>
        <v>822396</v>
      </c>
      <c r="H21" s="21"/>
      <c r="I21" s="21">
        <f>IFERROR(INDEX(Raw!$H$6:$EZ$2076,MATCH($B21&amp;$D21&amp;$B$5,Raw!$A$6:$A$2076,0),MATCH(I$5,Raw!$H$5:$EZ$5,0)),"-")</f>
        <v>18583950</v>
      </c>
      <c r="J21" s="277">
        <f>IFERROR(INDEX(Raw!$H$6:$EZ$2076,MATCH($B21&amp;$D21&amp;$B$5,Raw!$A$6:$A$2076,0),MATCH(J$5,Raw!$H$5:$EZ$5,0)),"-")</f>
        <v>23</v>
      </c>
      <c r="K21" s="277">
        <f>IFERROR(INDEX(Raw!$H$6:$EZ$2076,MATCH($B21&amp;$D21&amp;$B$5,Raw!$A$6:$A$2076,0),MATCH(K$5,Raw!$H$5:$EZ$5,0)),"-")</f>
        <v>6</v>
      </c>
      <c r="L21" s="277">
        <f>IFERROR(INDEX(Raw!$H$6:$EZ$2076,MATCH($B21&amp;$D21&amp;$B$5,Raw!$A$6:$A$2076,0),MATCH(L$5,Raw!$H$5:$EZ$5,0)),"-")</f>
        <v>0</v>
      </c>
      <c r="M21" s="277">
        <f>IFERROR(INDEX(Raw!$H$6:$EZ$2076,MATCH($B21&amp;$D21&amp;$B$5,Raw!$A$6:$A$2076,0),MATCH(M$5,Raw!$H$5:$EZ$5,0)),"-")</f>
        <v>97</v>
      </c>
      <c r="N21" s="277">
        <f>IFERROR(INDEX(Raw!$H$6:$EZ$2076,MATCH($B21&amp;$D21&amp;$B$5,Raw!$A$6:$A$2076,0),MATCH(N$5,Raw!$H$5:$EZ$5,0)),"-")</f>
        <v>165</v>
      </c>
      <c r="O21" s="21"/>
      <c r="P21" s="220" t="str">
        <f>IFERROR(INDEX(Raw!$H$6:$EZ$2076,MATCH($B21&amp;$D21&amp;$B$5,Raw!$A$6:$A$2076,0),MATCH(P$5,Raw!$H$5:$EZ$5,0)),"-")</f>
        <v>-</v>
      </c>
      <c r="Q21" s="220" t="str">
        <f>IFERROR(INDEX(Raw!$H$6:$EZ$2076,MATCH($B21&amp;$D21&amp;$B$5,Raw!$A$6:$A$2076,0),MATCH(Q$5,Raw!$H$5:$EZ$5,0)),"-")</f>
        <v>-</v>
      </c>
    </row>
    <row r="22" spans="1:17" ht="17.5" x14ac:dyDescent="0.35">
      <c r="A22" s="188">
        <f t="shared" si="7"/>
        <v>43101</v>
      </c>
      <c r="B22" s="145" t="s">
        <v>126</v>
      </c>
      <c r="C22" s="169" t="s">
        <v>140</v>
      </c>
      <c r="D22" s="99" t="s">
        <v>140</v>
      </c>
      <c r="E22" s="21">
        <f>IFERROR(INDEX(Raw!$H$6:$EZ$2076,MATCH($B22&amp;$D22&amp;$B$5,Raw!$A$6:$A$2076,0),MATCH(E$5,Raw!$H$5:$EZ$5,0)),"-")</f>
        <v>983747</v>
      </c>
      <c r="F22" s="21"/>
      <c r="G22" s="21">
        <f>IFERROR(INDEX(Raw!$H$6:$EZ$2076,MATCH($B22&amp;$D22&amp;$B$5,Raw!$A$6:$A$2076,0),MATCH(G$5,Raw!$H$5:$EZ$5,0)),"-")</f>
        <v>727947</v>
      </c>
      <c r="H22" s="21"/>
      <c r="I22" s="21">
        <f>IFERROR(INDEX(Raw!$H$6:$EZ$2076,MATCH($B22&amp;$D22&amp;$B$5,Raw!$A$6:$A$2076,0),MATCH(I$5,Raw!$H$5:$EZ$5,0)),"-")</f>
        <v>8142916</v>
      </c>
      <c r="J22" s="277">
        <f>IFERROR(INDEX(Raw!$H$6:$EZ$2076,MATCH($B22&amp;$D22&amp;$B$5,Raw!$A$6:$A$2076,0),MATCH(J$5,Raw!$H$5:$EZ$5,0)),"-")</f>
        <v>11</v>
      </c>
      <c r="K22" s="277">
        <f>IFERROR(INDEX(Raw!$H$6:$EZ$2076,MATCH($B22&amp;$D22&amp;$B$5,Raw!$A$6:$A$2076,0),MATCH(K$5,Raw!$H$5:$EZ$5,0)),"-")</f>
        <v>1</v>
      </c>
      <c r="L22" s="277">
        <f>IFERROR(INDEX(Raw!$H$6:$EZ$2076,MATCH($B22&amp;$D22&amp;$B$5,Raw!$A$6:$A$2076,0),MATCH(L$5,Raw!$H$5:$EZ$5,0)),"-")</f>
        <v>0</v>
      </c>
      <c r="M22" s="277">
        <f>IFERROR(INDEX(Raw!$H$6:$EZ$2076,MATCH($B22&amp;$D22&amp;$B$5,Raw!$A$6:$A$2076,0),MATCH(M$5,Raw!$H$5:$EZ$5,0)),"-")</f>
        <v>59</v>
      </c>
      <c r="N22" s="277">
        <f>IFERROR(INDEX(Raw!$H$6:$EZ$2076,MATCH($B22&amp;$D22&amp;$B$5,Raw!$A$6:$A$2076,0),MATCH(N$5,Raw!$H$5:$EZ$5,0)),"-")</f>
        <v>123</v>
      </c>
      <c r="O22" s="21"/>
      <c r="P22" s="220" t="str">
        <f>IFERROR(INDEX(Raw!$H$6:$EZ$2076,MATCH($B22&amp;$D22&amp;$B$5,Raw!$A$6:$A$2076,0),MATCH(P$5,Raw!$H$5:$EZ$5,0)),"-")</f>
        <v>-</v>
      </c>
      <c r="Q22" s="220" t="str">
        <f>IFERROR(INDEX(Raw!$H$6:$EZ$2076,MATCH($B22&amp;$D22&amp;$B$5,Raw!$A$6:$A$2076,0),MATCH(Q$5,Raw!$H$5:$EZ$5,0)),"-")</f>
        <v>-</v>
      </c>
    </row>
    <row r="23" spans="1:17" ht="12.75" customHeight="1" x14ac:dyDescent="0.25">
      <c r="A23" s="188">
        <f t="shared" si="7"/>
        <v>43132</v>
      </c>
      <c r="B23" s="145" t="s">
        <v>126</v>
      </c>
      <c r="C23" s="169" t="s">
        <v>141</v>
      </c>
      <c r="D23" s="2" t="s">
        <v>141</v>
      </c>
      <c r="E23" s="21">
        <f>IFERROR(INDEX(Raw!$H$6:$EZ$2076,MATCH($B23&amp;$D23&amp;$B$5,Raw!$A$6:$A$2076,0),MATCH(E$5,Raw!$H$5:$EZ$5,0)),"-")</f>
        <v>900323</v>
      </c>
      <c r="F23" s="21"/>
      <c r="G23" s="21">
        <f>IFERROR(INDEX(Raw!$H$6:$EZ$2076,MATCH($B23&amp;$D23&amp;$B$5,Raw!$A$6:$A$2076,0),MATCH(G$5,Raw!$H$5:$EZ$5,0)),"-")</f>
        <v>672523</v>
      </c>
      <c r="H23" s="21"/>
      <c r="I23" s="21">
        <f>IFERROR(INDEX(Raw!$H$6:$EZ$2076,MATCH($B23&amp;$D23&amp;$B$5,Raw!$A$6:$A$2076,0),MATCH(I$5,Raw!$H$5:$EZ$5,0)),"-")</f>
        <v>8751856</v>
      </c>
      <c r="J23" s="277">
        <f>IFERROR(INDEX(Raw!$H$6:$EZ$2076,MATCH($B23&amp;$D23&amp;$B$5,Raw!$A$6:$A$2076,0),MATCH(J$5,Raw!$H$5:$EZ$5,0)),"-")</f>
        <v>13</v>
      </c>
      <c r="K23" s="277">
        <f>IFERROR(INDEX(Raw!$H$6:$EZ$2076,MATCH($B23&amp;$D23&amp;$B$5,Raw!$A$6:$A$2076,0),MATCH(K$5,Raw!$H$5:$EZ$5,0)),"-")</f>
        <v>1</v>
      </c>
      <c r="L23" s="277">
        <f>IFERROR(INDEX(Raw!$H$6:$EZ$2076,MATCH($B23&amp;$D23&amp;$B$5,Raw!$A$6:$A$2076,0),MATCH(L$5,Raw!$H$5:$EZ$5,0)),"-")</f>
        <v>0</v>
      </c>
      <c r="M23" s="277">
        <f>IFERROR(INDEX(Raw!$H$6:$EZ$2076,MATCH($B23&amp;$D23&amp;$B$5,Raw!$A$6:$A$2076,0),MATCH(M$5,Raw!$H$5:$EZ$5,0)),"-")</f>
        <v>67</v>
      </c>
      <c r="N23" s="277">
        <f>IFERROR(INDEX(Raw!$H$6:$EZ$2076,MATCH($B23&amp;$D23&amp;$B$5,Raw!$A$6:$A$2076,0),MATCH(N$5,Raw!$H$5:$EZ$5,0)),"-")</f>
        <v>127</v>
      </c>
      <c r="O23" s="21"/>
      <c r="P23" s="220" t="str">
        <f>IFERROR(INDEX(Raw!$H$6:$EZ$2076,MATCH($B23&amp;$D23&amp;$B$5,Raw!$A$6:$A$2076,0),MATCH(P$5,Raw!$H$5:$EZ$5,0)),"-")</f>
        <v>-</v>
      </c>
      <c r="Q23" s="220" t="str">
        <f>IFERROR(INDEX(Raw!$H$6:$EZ$2076,MATCH($B23&amp;$D23&amp;$B$5,Raw!$A$6:$A$2076,0),MATCH(Q$5,Raw!$H$5:$EZ$5,0)),"-")</f>
        <v>-</v>
      </c>
    </row>
    <row r="24" spans="1:17" collapsed="1" x14ac:dyDescent="0.25">
      <c r="A24" s="188">
        <f t="shared" si="7"/>
        <v>43160</v>
      </c>
      <c r="B24" s="147" t="s">
        <v>126</v>
      </c>
      <c r="C24" s="170" t="s">
        <v>142</v>
      </c>
      <c r="D24" s="95" t="s">
        <v>142</v>
      </c>
      <c r="E24" s="21">
        <f>IFERROR(INDEX(Raw!$H$6:$EZ$2076,MATCH($B24&amp;$D24&amp;$B$5,Raw!$A$6:$A$2076,0),MATCH(E$5,Raw!$H$5:$EZ$5,0)),"-")</f>
        <v>1019159</v>
      </c>
      <c r="F24" s="21"/>
      <c r="G24" s="21">
        <f>IFERROR(INDEX(Raw!$H$6:$EZ$2076,MATCH($B24&amp;$D24&amp;$B$5,Raw!$A$6:$A$2076,0),MATCH(G$5,Raw!$H$5:$EZ$5,0)),"-")</f>
        <v>767156</v>
      </c>
      <c r="H24" s="21"/>
      <c r="I24" s="21">
        <f>IFERROR(INDEX(Raw!$H$6:$EZ$2076,MATCH($B24&amp;$D24&amp;$B$5,Raw!$A$6:$A$2076,0),MATCH(I$5,Raw!$H$5:$EZ$5,0)),"-")</f>
        <v>10571953</v>
      </c>
      <c r="J24" s="277">
        <f>IFERROR(INDEX(Raw!$H$6:$EZ$2076,MATCH($B24&amp;$D24&amp;$B$5,Raw!$A$6:$A$2076,0),MATCH(J$5,Raw!$H$5:$EZ$5,0)),"-")</f>
        <v>14</v>
      </c>
      <c r="K24" s="277">
        <f>IFERROR(INDEX(Raw!$H$6:$EZ$2076,MATCH($B24&amp;$D24&amp;$B$5,Raw!$A$6:$A$2076,0),MATCH(K$5,Raw!$H$5:$EZ$5,0)),"-")</f>
        <v>1</v>
      </c>
      <c r="L24" s="277">
        <f>IFERROR(INDEX(Raw!$H$6:$EZ$2076,MATCH($B24&amp;$D24&amp;$B$5,Raw!$A$6:$A$2076,0),MATCH(L$5,Raw!$H$5:$EZ$5,0)),"-")</f>
        <v>0</v>
      </c>
      <c r="M24" s="277">
        <f>IFERROR(INDEX(Raw!$H$6:$EZ$2076,MATCH($B24&amp;$D24&amp;$B$5,Raw!$A$6:$A$2076,0),MATCH(M$5,Raw!$H$5:$EZ$5,0)),"-")</f>
        <v>71</v>
      </c>
      <c r="N24" s="277">
        <f>IFERROR(INDEX(Raw!$H$6:$EZ$2076,MATCH($B24&amp;$D24&amp;$B$5,Raw!$A$6:$A$2076,0),MATCH(N$5,Raw!$H$5:$EZ$5,0)),"-")</f>
        <v>136</v>
      </c>
      <c r="O24" s="21"/>
      <c r="P24" s="220" t="str">
        <f>IFERROR(INDEX(Raw!$H$6:$EZ$2076,MATCH($B24&amp;$D24&amp;$B$5,Raw!$A$6:$A$2076,0),MATCH(P$5,Raw!$H$5:$EZ$5,0)),"-")</f>
        <v>-</v>
      </c>
      <c r="Q24" s="220" t="str">
        <f>IFERROR(INDEX(Raw!$H$6:$EZ$2076,MATCH($B24&amp;$D24&amp;$B$5,Raw!$A$6:$A$2076,0),MATCH(Q$5,Raw!$H$5:$EZ$5,0)),"-")</f>
        <v>-</v>
      </c>
    </row>
    <row r="25" spans="1:17" ht="17.5" x14ac:dyDescent="0.35">
      <c r="A25" s="188">
        <f t="shared" si="7"/>
        <v>43191</v>
      </c>
      <c r="B25" s="143" t="s">
        <v>128</v>
      </c>
      <c r="C25" s="171" t="s">
        <v>143</v>
      </c>
      <c r="D25" s="99" t="s">
        <v>143</v>
      </c>
      <c r="E25" s="76">
        <f>IFERROR(INDEX(Raw!$H$6:$EZ$2076,MATCH($B25&amp;$D25&amp;$B$5,Raw!$A$6:$A$2076,0),MATCH(E$5,Raw!$H$5:$EZ$5,0)),"-")</f>
        <v>893891</v>
      </c>
      <c r="F25" s="21"/>
      <c r="G25" s="76">
        <f>IFERROR(INDEX(Raw!$H$6:$EZ$2076,MATCH($B25&amp;$D25&amp;$B$5,Raw!$A$6:$A$2076,0),MATCH(G$5,Raw!$H$5:$EZ$5,0)),"-")</f>
        <v>657660</v>
      </c>
      <c r="H25" s="21"/>
      <c r="I25" s="76">
        <f>IFERROR(INDEX(Raw!$H$6:$EZ$2076,MATCH($B25&amp;$D25&amp;$B$5,Raw!$A$6:$A$2076,0),MATCH(I$5,Raw!$H$5:$EZ$5,0)),"-")</f>
        <v>3841645</v>
      </c>
      <c r="J25" s="276">
        <f>IFERROR(INDEX(Raw!$H$6:$EZ$2076,MATCH($B25&amp;$D25&amp;$B$5,Raw!$A$6:$A$2076,0),MATCH(J$5,Raw!$H$5:$EZ$5,0)),"-")</f>
        <v>6</v>
      </c>
      <c r="K25" s="276">
        <f>IFERROR(INDEX(Raw!$H$6:$EZ$2076,MATCH($B25&amp;$D25&amp;$B$5,Raw!$A$6:$A$2076,0),MATCH(K$5,Raw!$H$5:$EZ$5,0)),"-")</f>
        <v>1</v>
      </c>
      <c r="L25" s="276">
        <f>IFERROR(INDEX(Raw!$H$6:$EZ$2076,MATCH($B25&amp;$D25&amp;$B$5,Raw!$A$6:$A$2076,0),MATCH(L$5,Raw!$H$5:$EZ$5,0)),"-")</f>
        <v>0</v>
      </c>
      <c r="M25" s="276">
        <f>IFERROR(INDEX(Raw!$H$6:$EZ$2076,MATCH($B25&amp;$D25&amp;$B$5,Raw!$A$6:$A$2076,0),MATCH(M$5,Raw!$H$5:$EZ$5,0)),"-")</f>
        <v>31</v>
      </c>
      <c r="N25" s="276">
        <f>IFERROR(INDEX(Raw!$H$6:$EZ$2076,MATCH($B25&amp;$D25&amp;$B$5,Raw!$A$6:$A$2076,0),MATCH(N$5,Raw!$H$5:$EZ$5,0)),"-")</f>
        <v>90</v>
      </c>
      <c r="O25" s="21"/>
      <c r="P25" s="221" t="str">
        <f>IFERROR(INDEX(Raw!$H$6:$EZ$2076,MATCH($B25&amp;$D25&amp;$B$5,Raw!$A$6:$A$2076,0),MATCH(P$5,Raw!$H$5:$EZ$5,0)),"-")</f>
        <v>-</v>
      </c>
      <c r="Q25" s="221" t="str">
        <f>IFERROR(INDEX(Raw!$H$6:$EZ$2076,MATCH($B25&amp;$D25&amp;$B$5,Raw!$A$6:$A$2076,0),MATCH(Q$5,Raw!$H$5:$EZ$5,0)),"-")</f>
        <v>-</v>
      </c>
    </row>
    <row r="26" spans="1:17" x14ac:dyDescent="0.25">
      <c r="A26" s="188">
        <f t="shared" si="7"/>
        <v>43221</v>
      </c>
      <c r="B26" s="145" t="s">
        <v>128</v>
      </c>
      <c r="C26" s="170" t="s">
        <v>144</v>
      </c>
      <c r="D26" s="95" t="s">
        <v>144</v>
      </c>
      <c r="E26" s="21">
        <f>IFERROR(INDEX(Raw!$H$6:$EZ$2076,MATCH($B26&amp;$D26&amp;$B$5,Raw!$A$6:$A$2076,0),MATCH(E$5,Raw!$H$5:$EZ$5,0)),"-")</f>
        <v>978300</v>
      </c>
      <c r="F26" s="21"/>
      <c r="G26" s="21">
        <f>IFERROR(INDEX(Raw!$H$6:$EZ$2076,MATCH($B26&amp;$D26&amp;$B$5,Raw!$A$6:$A$2076,0),MATCH(G$5,Raw!$H$5:$EZ$5,0)),"-")</f>
        <v>731368</v>
      </c>
      <c r="H26" s="21"/>
      <c r="I26" s="21">
        <f>IFERROR(INDEX(Raw!$H$6:$EZ$2076,MATCH($B26&amp;$D26&amp;$B$5,Raw!$A$6:$A$2076,0),MATCH(I$5,Raw!$H$5:$EZ$5,0)),"-")</f>
        <v>5930992</v>
      </c>
      <c r="J26" s="277">
        <f>IFERROR(INDEX(Raw!$H$6:$EZ$2076,MATCH($B26&amp;$D26&amp;$B$5,Raw!$A$6:$A$2076,0),MATCH(J$5,Raw!$H$5:$EZ$5,0)),"-")</f>
        <v>8</v>
      </c>
      <c r="K26" s="277">
        <f>IFERROR(INDEX(Raw!$H$6:$EZ$2076,MATCH($B26&amp;$D26&amp;$B$5,Raw!$A$6:$A$2076,0),MATCH(K$5,Raw!$H$5:$EZ$5,0)),"-")</f>
        <v>1</v>
      </c>
      <c r="L26" s="277">
        <f>IFERROR(INDEX(Raw!$H$6:$EZ$2076,MATCH($B26&amp;$D26&amp;$B$5,Raw!$A$6:$A$2076,0),MATCH(L$5,Raw!$H$5:$EZ$5,0)),"-")</f>
        <v>0</v>
      </c>
      <c r="M26" s="277">
        <f>IFERROR(INDEX(Raw!$H$6:$EZ$2076,MATCH($B26&amp;$D26&amp;$B$5,Raw!$A$6:$A$2076,0),MATCH(M$5,Raw!$H$5:$EZ$5,0)),"-")</f>
        <v>45</v>
      </c>
      <c r="N26" s="277">
        <f>IFERROR(INDEX(Raw!$H$6:$EZ$2076,MATCH($B26&amp;$D26&amp;$B$5,Raw!$A$6:$A$2076,0),MATCH(N$5,Raw!$H$5:$EZ$5,0)),"-")</f>
        <v>101</v>
      </c>
      <c r="O26" s="21"/>
      <c r="P26" s="220" t="str">
        <f>IFERROR(INDEX(Raw!$H$6:$EZ$2076,MATCH($B26&amp;$D26&amp;$B$5,Raw!$A$6:$A$2076,0),MATCH(P$5,Raw!$H$5:$EZ$5,0)),"-")</f>
        <v>-</v>
      </c>
      <c r="Q26" s="220" t="str">
        <f>IFERROR(INDEX(Raw!$H$6:$EZ$2076,MATCH($B26&amp;$D26&amp;$B$5,Raw!$A$6:$A$2076,0),MATCH(Q$5,Raw!$H$5:$EZ$5,0)),"-")</f>
        <v>-</v>
      </c>
    </row>
    <row r="27" spans="1:17" x14ac:dyDescent="0.25">
      <c r="A27" s="188">
        <f t="shared" si="7"/>
        <v>43252</v>
      </c>
      <c r="B27" s="145" t="s">
        <v>128</v>
      </c>
      <c r="C27" s="169" t="s">
        <v>145</v>
      </c>
      <c r="D27" s="2" t="s">
        <v>145</v>
      </c>
      <c r="E27" s="21">
        <f>IFERROR(INDEX(Raw!$H$6:$EZ$2076,MATCH($B27&amp;$D27&amp;$B$5,Raw!$A$6:$A$2076,0),MATCH(E$5,Raw!$H$5:$EZ$5,0)),"-")</f>
        <v>956022</v>
      </c>
      <c r="F27" s="21"/>
      <c r="G27" s="21">
        <f>IFERROR(INDEX(Raw!$H$6:$EZ$2076,MATCH($B27&amp;$D27&amp;$B$5,Raw!$A$6:$A$2076,0),MATCH(G$5,Raw!$H$5:$EZ$5,0)),"-")</f>
        <v>724630</v>
      </c>
      <c r="H27" s="21"/>
      <c r="I27" s="21">
        <f>IFERROR(INDEX(Raw!$H$6:$EZ$2076,MATCH($B27&amp;$D27&amp;$B$5,Raw!$A$6:$A$2076,0),MATCH(I$5,Raw!$H$5:$EZ$5,0)),"-")</f>
        <v>7702520</v>
      </c>
      <c r="J27" s="277">
        <f>IFERROR(INDEX(Raw!$H$6:$EZ$2076,MATCH($B27&amp;$D27&amp;$B$5,Raw!$A$6:$A$2076,0),MATCH(J$5,Raw!$H$5:$EZ$5,0)),"-")</f>
        <v>11</v>
      </c>
      <c r="K27" s="277">
        <f>IFERROR(INDEX(Raw!$H$6:$EZ$2076,MATCH($B27&amp;$D27&amp;$B$5,Raw!$A$6:$A$2076,0),MATCH(K$5,Raw!$H$5:$EZ$5,0)),"-")</f>
        <v>1</v>
      </c>
      <c r="L27" s="277">
        <f>IFERROR(INDEX(Raw!$H$6:$EZ$2076,MATCH($B27&amp;$D27&amp;$B$5,Raw!$A$6:$A$2076,0),MATCH(L$5,Raw!$H$5:$EZ$5,0)),"-")</f>
        <v>0</v>
      </c>
      <c r="M27" s="277">
        <f>IFERROR(INDEX(Raw!$H$6:$EZ$2076,MATCH($B27&amp;$D27&amp;$B$5,Raw!$A$6:$A$2076,0),MATCH(M$5,Raw!$H$5:$EZ$5,0)),"-")</f>
        <v>59</v>
      </c>
      <c r="N27" s="277">
        <f>IFERROR(INDEX(Raw!$H$6:$EZ$2076,MATCH($B27&amp;$D27&amp;$B$5,Raw!$A$6:$A$2076,0),MATCH(N$5,Raw!$H$5:$EZ$5,0)),"-")</f>
        <v>121</v>
      </c>
      <c r="O27" s="21"/>
      <c r="P27" s="220" t="str">
        <f>IFERROR(INDEX(Raw!$H$6:$EZ$2076,MATCH($B27&amp;$D27&amp;$B$5,Raw!$A$6:$A$2076,0),MATCH(P$5,Raw!$H$5:$EZ$5,0)),"-")</f>
        <v>-</v>
      </c>
      <c r="Q27" s="220" t="str">
        <f>IFERROR(INDEX(Raw!$H$6:$EZ$2076,MATCH($B27&amp;$D27&amp;$B$5,Raw!$A$6:$A$2076,0),MATCH(Q$5,Raw!$H$5:$EZ$5,0)),"-")</f>
        <v>-</v>
      </c>
    </row>
    <row r="28" spans="1:17" ht="17.5" x14ac:dyDescent="0.35">
      <c r="A28" s="188">
        <f t="shared" si="7"/>
        <v>43282</v>
      </c>
      <c r="B28" s="145" t="s">
        <v>128</v>
      </c>
      <c r="C28" s="170" t="s">
        <v>146</v>
      </c>
      <c r="D28" s="101" t="s">
        <v>146</v>
      </c>
      <c r="E28" s="21">
        <f>IFERROR(INDEX(Raw!$H$6:$EZ$2076,MATCH($B28&amp;$D28&amp;$B$5,Raw!$A$6:$A$2076,0),MATCH(E$5,Raw!$H$5:$EZ$5,0)),"-")</f>
        <v>1038167</v>
      </c>
      <c r="F28" s="21"/>
      <c r="G28" s="21">
        <f>IFERROR(INDEX(Raw!$H$6:$EZ$2076,MATCH($B28&amp;$D28&amp;$B$5,Raw!$A$6:$A$2076,0),MATCH(G$5,Raw!$H$5:$EZ$5,0)),"-")</f>
        <v>786727</v>
      </c>
      <c r="H28" s="21"/>
      <c r="I28" s="21">
        <f>IFERROR(INDEX(Raw!$H$6:$EZ$2076,MATCH($B28&amp;$D28&amp;$B$5,Raw!$A$6:$A$2076,0),MATCH(I$5,Raw!$H$5:$EZ$5,0)),"-")</f>
        <v>9945250</v>
      </c>
      <c r="J28" s="277">
        <f>IFERROR(INDEX(Raw!$H$6:$EZ$2076,MATCH($B28&amp;$D28&amp;$B$5,Raw!$A$6:$A$2076,0),MATCH(J$5,Raw!$H$5:$EZ$5,0)),"-")</f>
        <v>13</v>
      </c>
      <c r="K28" s="277">
        <f>IFERROR(INDEX(Raw!$H$6:$EZ$2076,MATCH($B28&amp;$D28&amp;$B$5,Raw!$A$6:$A$2076,0),MATCH(K$5,Raw!$H$5:$EZ$5,0)),"-")</f>
        <v>1</v>
      </c>
      <c r="L28" s="277">
        <f>IFERROR(INDEX(Raw!$H$6:$EZ$2076,MATCH($B28&amp;$D28&amp;$B$5,Raw!$A$6:$A$2076,0),MATCH(L$5,Raw!$H$5:$EZ$5,0)),"-")</f>
        <v>0</v>
      </c>
      <c r="M28" s="277">
        <f>IFERROR(INDEX(Raw!$H$6:$EZ$2076,MATCH($B28&amp;$D28&amp;$B$5,Raw!$A$6:$A$2076,0),MATCH(M$5,Raw!$H$5:$EZ$5,0)),"-")</f>
        <v>70</v>
      </c>
      <c r="N28" s="277">
        <f>IFERROR(INDEX(Raw!$H$6:$EZ$2076,MATCH($B28&amp;$D28&amp;$B$5,Raw!$A$6:$A$2076,0),MATCH(N$5,Raw!$H$5:$EZ$5,0)),"-")</f>
        <v>132</v>
      </c>
      <c r="O28" s="21"/>
      <c r="P28" s="220" t="str">
        <f>IFERROR(INDEX(Raw!$H$6:$EZ$2076,MATCH($B28&amp;$D28&amp;$B$5,Raw!$A$6:$A$2076,0),MATCH(P$5,Raw!$H$5:$EZ$5,0)),"-")</f>
        <v>-</v>
      </c>
      <c r="Q28" s="220" t="str">
        <f>IFERROR(INDEX(Raw!$H$6:$EZ$2076,MATCH($B28&amp;$D28&amp;$B$5,Raw!$A$6:$A$2076,0),MATCH(Q$5,Raw!$H$5:$EZ$5,0)),"-")</f>
        <v>-</v>
      </c>
    </row>
    <row r="29" spans="1:17" x14ac:dyDescent="0.25">
      <c r="A29" s="188">
        <f t="shared" si="7"/>
        <v>43313</v>
      </c>
      <c r="B29" s="145" t="s">
        <v>128</v>
      </c>
      <c r="C29" s="169" t="s">
        <v>135</v>
      </c>
      <c r="D29" s="2" t="s">
        <v>135</v>
      </c>
      <c r="E29" s="21">
        <f>IFERROR(INDEX(Raw!$H$6:$EZ$2076,MATCH($B29&amp;$D29&amp;$B$5,Raw!$A$6:$A$2076,0),MATCH(E$5,Raw!$H$5:$EZ$5,0)),"-")</f>
        <v>948407</v>
      </c>
      <c r="F29" s="21"/>
      <c r="G29" s="21">
        <f>IFERROR(INDEX(Raw!$H$6:$EZ$2076,MATCH($B29&amp;$D29&amp;$B$5,Raw!$A$6:$A$2076,0),MATCH(G$5,Raw!$H$5:$EZ$5,0)),"-")</f>
        <v>711875</v>
      </c>
      <c r="H29" s="21"/>
      <c r="I29" s="21">
        <f>IFERROR(INDEX(Raw!$H$6:$EZ$2076,MATCH($B29&amp;$D29&amp;$B$5,Raw!$A$6:$A$2076,0),MATCH(I$5,Raw!$H$5:$EZ$5,0)),"-")</f>
        <v>5011824</v>
      </c>
      <c r="J29" s="277">
        <f>IFERROR(INDEX(Raw!$H$6:$EZ$2076,MATCH($B29&amp;$D29&amp;$B$5,Raw!$A$6:$A$2076,0),MATCH(J$5,Raw!$H$5:$EZ$5,0)),"-")</f>
        <v>7</v>
      </c>
      <c r="K29" s="277">
        <f>IFERROR(INDEX(Raw!$H$6:$EZ$2076,MATCH($B29&amp;$D29&amp;$B$5,Raw!$A$6:$A$2076,0),MATCH(K$5,Raw!$H$5:$EZ$5,0)),"-")</f>
        <v>1</v>
      </c>
      <c r="L29" s="277">
        <f>IFERROR(INDEX(Raw!$H$6:$EZ$2076,MATCH($B29&amp;$D29&amp;$B$5,Raw!$A$6:$A$2076,0),MATCH(L$5,Raw!$H$5:$EZ$5,0)),"-")</f>
        <v>0</v>
      </c>
      <c r="M29" s="278">
        <f>IFERROR(INDEX(Raw!$H$6:$EZ$2076,MATCH($B29&amp;$D29&amp;$B$5,Raw!$A$6:$A$2076,0),MATCH(M$5,Raw!$H$5:$EZ$5,0)),"-")</f>
        <v>41</v>
      </c>
      <c r="N29" s="277">
        <f>IFERROR(INDEX(Raw!$H$6:$EZ$2076,MATCH($B29&amp;$D29&amp;$B$5,Raw!$A$6:$A$2076,0),MATCH(N$5,Raw!$H$5:$EZ$5,0)),"-")</f>
        <v>94</v>
      </c>
      <c r="O29" s="21"/>
      <c r="P29" s="220" t="str">
        <f>IFERROR(INDEX(Raw!$H$6:$EZ$2076,MATCH($B29&amp;$D29&amp;$B$5,Raw!$A$6:$A$2076,0),MATCH(P$5,Raw!$H$5:$EZ$5,0)),"-")</f>
        <v>-</v>
      </c>
      <c r="Q29" s="220" t="str">
        <f>IFERROR(INDEX(Raw!$H$6:$EZ$2076,MATCH($B29&amp;$D29&amp;$B$5,Raw!$A$6:$A$2076,0),MATCH(Q$5,Raw!$H$5:$EZ$5,0)),"-")</f>
        <v>-</v>
      </c>
    </row>
    <row r="30" spans="1:17" x14ac:dyDescent="0.25">
      <c r="A30" s="188">
        <f t="shared" si="7"/>
        <v>43344</v>
      </c>
      <c r="B30" s="145" t="s">
        <v>128</v>
      </c>
      <c r="C30" s="170" t="s">
        <v>136</v>
      </c>
      <c r="D30" s="95" t="s">
        <v>136</v>
      </c>
      <c r="E30" s="21">
        <f>IFERROR(INDEX(Raw!$H$6:$EZ$2076,MATCH($B30&amp;$D30&amp;$B$5,Raw!$A$6:$A$2076,0),MATCH(E$5,Raw!$H$5:$EZ$5,0)),"-")</f>
        <v>943655</v>
      </c>
      <c r="F30" s="21"/>
      <c r="G30" s="21">
        <f>IFERROR(INDEX(Raw!$H$6:$EZ$2076,MATCH($B30&amp;$D30&amp;$B$5,Raw!$A$6:$A$2076,0),MATCH(G$5,Raw!$H$5:$EZ$5,0)),"-")</f>
        <v>710840</v>
      </c>
      <c r="H30" s="21"/>
      <c r="I30" s="21">
        <f>IFERROR(INDEX(Raw!$H$6:$EZ$2076,MATCH($B30&amp;$D30&amp;$B$5,Raw!$A$6:$A$2076,0),MATCH(I$5,Raw!$H$5:$EZ$5,0)),"-")</f>
        <v>5655181</v>
      </c>
      <c r="J30" s="277">
        <f>IFERROR(INDEX(Raw!$H$6:$EZ$2076,MATCH($B30&amp;$D30&amp;$B$5,Raw!$A$6:$A$2076,0),MATCH(J$5,Raw!$H$5:$EZ$5,0)),"-")</f>
        <v>8</v>
      </c>
      <c r="K30" s="277">
        <f>IFERROR(INDEX(Raw!$H$6:$EZ$2076,MATCH($B30&amp;$D30&amp;$B$5,Raw!$A$6:$A$2076,0),MATCH(K$5,Raw!$H$5:$EZ$5,0)),"-")</f>
        <v>1</v>
      </c>
      <c r="L30" s="277">
        <f>IFERROR(INDEX(Raw!$H$6:$EZ$2076,MATCH($B30&amp;$D30&amp;$B$5,Raw!$A$6:$A$2076,0),MATCH(L$5,Raw!$H$5:$EZ$5,0)),"-")</f>
        <v>0</v>
      </c>
      <c r="M30" s="277">
        <f>IFERROR(INDEX(Raw!$H$6:$EZ$2076,MATCH($B30&amp;$D30&amp;$B$5,Raw!$A$6:$A$2076,0),MATCH(M$5,Raw!$H$5:$EZ$5,0)),"-")</f>
        <v>45</v>
      </c>
      <c r="N30" s="277">
        <f>IFERROR(INDEX(Raw!$H$6:$EZ$2076,MATCH($B30&amp;$D30&amp;$B$5,Raw!$A$6:$A$2076,0),MATCH(N$5,Raw!$H$5:$EZ$5,0)),"-")</f>
        <v>99</v>
      </c>
      <c r="O30" s="21"/>
      <c r="P30" s="220" t="str">
        <f>IFERROR(INDEX(Raw!$H$6:$EZ$2076,MATCH($B30&amp;$D30&amp;$B$5,Raw!$A$6:$A$2076,0),MATCH(P$5,Raw!$H$5:$EZ$5,0)),"-")</f>
        <v>-</v>
      </c>
      <c r="Q30" s="220" t="str">
        <f>IFERROR(INDEX(Raw!$H$6:$EZ$2076,MATCH($B30&amp;$D30&amp;$B$5,Raw!$A$6:$A$2076,0),MATCH(Q$5,Raw!$H$5:$EZ$5,0)),"-")</f>
        <v>-</v>
      </c>
    </row>
    <row r="31" spans="1:17" ht="17.5" x14ac:dyDescent="0.35">
      <c r="A31" s="188">
        <f t="shared" si="7"/>
        <v>43374</v>
      </c>
      <c r="B31" s="145" t="s">
        <v>128</v>
      </c>
      <c r="C31" s="169" t="s">
        <v>137</v>
      </c>
      <c r="D31" s="99" t="s">
        <v>137</v>
      </c>
      <c r="E31" s="21">
        <f>IFERROR(INDEX(Raw!$H$6:$EZ$2076,MATCH($B31&amp;$D31&amp;$B$5,Raw!$A$6:$A$2076,0),MATCH(E$5,Raw!$H$5:$EZ$5,0)),"-")</f>
        <v>982022</v>
      </c>
      <c r="F31" s="21"/>
      <c r="G31" s="21">
        <f>IFERROR(INDEX(Raw!$H$6:$EZ$2076,MATCH($B31&amp;$D31&amp;$B$5,Raw!$A$6:$A$2076,0),MATCH(G$5,Raw!$H$5:$EZ$5,0)),"-")</f>
        <v>729048</v>
      </c>
      <c r="H31" s="21"/>
      <c r="I31" s="21">
        <f>IFERROR(INDEX(Raw!$H$6:$EZ$2076,MATCH($B31&amp;$D31&amp;$B$5,Raw!$A$6:$A$2076,0),MATCH(I$5,Raw!$H$5:$EZ$5,0)),"-")</f>
        <v>5186248</v>
      </c>
      <c r="J31" s="277">
        <f>IFERROR(INDEX(Raw!$H$6:$EZ$2076,MATCH($B31&amp;$D31&amp;$B$5,Raw!$A$6:$A$2076,0),MATCH(J$5,Raw!$H$5:$EZ$5,0)),"-")</f>
        <v>7</v>
      </c>
      <c r="K31" s="277">
        <f>IFERROR(INDEX(Raw!$H$6:$EZ$2076,MATCH($B31&amp;$D31&amp;$B$5,Raw!$A$6:$A$2076,0),MATCH(K$5,Raw!$H$5:$EZ$5,0)),"-")</f>
        <v>1</v>
      </c>
      <c r="L31" s="277">
        <f>IFERROR(INDEX(Raw!$H$6:$EZ$2076,MATCH($B31&amp;$D31&amp;$B$5,Raw!$A$6:$A$2076,0),MATCH(L$5,Raw!$H$5:$EZ$5,0)),"-")</f>
        <v>0</v>
      </c>
      <c r="M31" s="277">
        <f>IFERROR(INDEX(Raw!$H$6:$EZ$2076,MATCH($B31&amp;$D31&amp;$B$5,Raw!$A$6:$A$2076,0),MATCH(M$5,Raw!$H$5:$EZ$5,0)),"-")</f>
        <v>42</v>
      </c>
      <c r="N31" s="277">
        <f>IFERROR(INDEX(Raw!$H$6:$EZ$2076,MATCH($B31&amp;$D31&amp;$B$5,Raw!$A$6:$A$2076,0),MATCH(N$5,Raw!$H$5:$EZ$5,0)),"-")</f>
        <v>93</v>
      </c>
      <c r="O31" s="21"/>
      <c r="P31" s="220" t="str">
        <f>IFERROR(INDEX(Raw!$H$6:$EZ$2076,MATCH($B31&amp;$D31&amp;$B$5,Raw!$A$6:$A$2076,0),MATCH(P$5,Raw!$H$5:$EZ$5,0)),"-")</f>
        <v>-</v>
      </c>
      <c r="Q31" s="220" t="str">
        <f>IFERROR(INDEX(Raw!$H$6:$EZ$2076,MATCH($B31&amp;$D31&amp;$B$5,Raw!$A$6:$A$2076,0),MATCH(Q$5,Raw!$H$5:$EZ$5,0)),"-")</f>
        <v>-</v>
      </c>
    </row>
    <row r="32" spans="1:17" x14ac:dyDescent="0.25">
      <c r="A32" s="188">
        <f t="shared" si="7"/>
        <v>43405</v>
      </c>
      <c r="B32" s="145" t="s">
        <v>128</v>
      </c>
      <c r="C32" s="170" t="s">
        <v>138</v>
      </c>
      <c r="D32" s="95" t="s">
        <v>138</v>
      </c>
      <c r="E32" s="21">
        <f>IFERROR(INDEX(Raw!$H$6:$EZ$2076,MATCH($B32&amp;$D32&amp;$B$5,Raw!$A$6:$A$2076,0),MATCH(E$5,Raw!$H$5:$EZ$5,0)),"-")</f>
        <v>982671</v>
      </c>
      <c r="F32" s="21"/>
      <c r="G32" s="21">
        <f>IFERROR(INDEX(Raw!$H$6:$EZ$2076,MATCH($B32&amp;$D32&amp;$B$5,Raw!$A$6:$A$2076,0),MATCH(G$5,Raw!$H$5:$EZ$5,0)),"-")</f>
        <v>721971</v>
      </c>
      <c r="H32" s="21"/>
      <c r="I32" s="21">
        <f>IFERROR(INDEX(Raw!$H$6:$EZ$2076,MATCH($B32&amp;$D32&amp;$B$5,Raw!$A$6:$A$2076,0),MATCH(I$5,Raw!$H$5:$EZ$5,0)),"-")</f>
        <v>4492357</v>
      </c>
      <c r="J32" s="277">
        <f>IFERROR(INDEX(Raw!$H$6:$EZ$2076,MATCH($B32&amp;$D32&amp;$B$5,Raw!$A$6:$A$2076,0),MATCH(J$5,Raw!$H$5:$EZ$5,0)),"-")</f>
        <v>6</v>
      </c>
      <c r="K32" s="277">
        <f>IFERROR(INDEX(Raw!$H$6:$EZ$2076,MATCH($B32&amp;$D32&amp;$B$5,Raw!$A$6:$A$2076,0),MATCH(K$5,Raw!$H$5:$EZ$5,0)),"-")</f>
        <v>1</v>
      </c>
      <c r="L32" s="277">
        <f>IFERROR(INDEX(Raw!$H$6:$EZ$2076,MATCH($B32&amp;$D32&amp;$B$5,Raw!$A$6:$A$2076,0),MATCH(L$5,Raw!$H$5:$EZ$5,0)),"-")</f>
        <v>0</v>
      </c>
      <c r="M32" s="277">
        <f>IFERROR(INDEX(Raw!$H$6:$EZ$2076,MATCH($B32&amp;$D32&amp;$B$5,Raw!$A$6:$A$2076,0),MATCH(M$5,Raw!$H$5:$EZ$5,0)),"-")</f>
        <v>36</v>
      </c>
      <c r="N32" s="277">
        <f>IFERROR(INDEX(Raw!$H$6:$EZ$2076,MATCH($B32&amp;$D32&amp;$B$5,Raw!$A$6:$A$2076,0),MATCH(N$5,Raw!$H$5:$EZ$5,0)),"-")</f>
        <v>82</v>
      </c>
      <c r="O32" s="21"/>
      <c r="P32" s="220" t="str">
        <f>IFERROR(INDEX(Raw!$H$6:$EZ$2076,MATCH($B32&amp;$D32&amp;$B$5,Raw!$A$6:$A$2076,0),MATCH(P$5,Raw!$H$5:$EZ$5,0)),"-")</f>
        <v>-</v>
      </c>
      <c r="Q32" s="220" t="str">
        <f>IFERROR(INDEX(Raw!$H$6:$EZ$2076,MATCH($B32&amp;$D32&amp;$B$5,Raw!$A$6:$A$2076,0),MATCH(Q$5,Raw!$H$5:$EZ$5,0)),"-")</f>
        <v>-</v>
      </c>
    </row>
    <row r="33" spans="1:17" x14ac:dyDescent="0.25">
      <c r="A33" s="188">
        <f t="shared" si="7"/>
        <v>43435</v>
      </c>
      <c r="B33" s="145" t="s">
        <v>128</v>
      </c>
      <c r="C33" s="169" t="s">
        <v>139</v>
      </c>
      <c r="D33" s="2" t="s">
        <v>139</v>
      </c>
      <c r="E33" s="21">
        <f>IFERROR(INDEX(Raw!$H$6:$EZ$2076,MATCH($B33&amp;$D33&amp;$B$5,Raw!$A$6:$A$2076,0),MATCH(E$5,Raw!$H$5:$EZ$5,0)),"-")</f>
        <v>1040709</v>
      </c>
      <c r="F33" s="21"/>
      <c r="G33" s="21">
        <f>IFERROR(INDEX(Raw!$H$6:$EZ$2076,MATCH($B33&amp;$D33&amp;$B$5,Raw!$A$6:$A$2076,0),MATCH(G$5,Raw!$H$5:$EZ$5,0)),"-")</f>
        <v>765101</v>
      </c>
      <c r="H33" s="21"/>
      <c r="I33" s="21">
        <f>IFERROR(INDEX(Raw!$H$6:$EZ$2076,MATCH($B33&amp;$D33&amp;$B$5,Raw!$A$6:$A$2076,0),MATCH(I$5,Raw!$H$5:$EZ$5,0)),"-")</f>
        <v>4392172</v>
      </c>
      <c r="J33" s="277">
        <f>IFERROR(INDEX(Raw!$H$6:$EZ$2076,MATCH($B33&amp;$D33&amp;$B$5,Raw!$A$6:$A$2076,0),MATCH(J$5,Raw!$H$5:$EZ$5,0)),"-")</f>
        <v>6</v>
      </c>
      <c r="K33" s="277">
        <f>IFERROR(INDEX(Raw!$H$6:$EZ$2076,MATCH($B33&amp;$D33&amp;$B$5,Raw!$A$6:$A$2076,0),MATCH(K$5,Raw!$H$5:$EZ$5,0)),"-")</f>
        <v>1</v>
      </c>
      <c r="L33" s="277">
        <f>IFERROR(INDEX(Raw!$H$6:$EZ$2076,MATCH($B33&amp;$D33&amp;$B$5,Raw!$A$6:$A$2076,0),MATCH(L$5,Raw!$H$5:$EZ$5,0)),"-")</f>
        <v>0</v>
      </c>
      <c r="M33" s="277">
        <f>IFERROR(INDEX(Raw!$H$6:$EZ$2076,MATCH($B33&amp;$D33&amp;$B$5,Raw!$A$6:$A$2076,0),MATCH(M$5,Raw!$H$5:$EZ$5,0)),"-")</f>
        <v>32</v>
      </c>
      <c r="N33" s="277">
        <f>IFERROR(INDEX(Raw!$H$6:$EZ$2076,MATCH($B33&amp;$D33&amp;$B$5,Raw!$A$6:$A$2076,0),MATCH(N$5,Raw!$H$5:$EZ$5,0)),"-")</f>
        <v>84</v>
      </c>
      <c r="O33" s="21"/>
      <c r="P33" s="220" t="str">
        <f>IFERROR(INDEX(Raw!$H$6:$EZ$2076,MATCH($B33&amp;$D33&amp;$B$5,Raw!$A$6:$A$2076,0),MATCH(P$5,Raw!$H$5:$EZ$5,0)),"-")</f>
        <v>-</v>
      </c>
      <c r="Q33" s="220" t="str">
        <f>IFERROR(INDEX(Raw!$H$6:$EZ$2076,MATCH($B33&amp;$D33&amp;$B$5,Raw!$A$6:$A$2076,0),MATCH(Q$5,Raw!$H$5:$EZ$5,0)),"-")</f>
        <v>-</v>
      </c>
    </row>
    <row r="34" spans="1:17" ht="17.5" x14ac:dyDescent="0.35">
      <c r="A34" s="188">
        <f t="shared" si="7"/>
        <v>43466</v>
      </c>
      <c r="B34" s="145" t="s">
        <v>128</v>
      </c>
      <c r="C34" s="170" t="s">
        <v>140</v>
      </c>
      <c r="D34" s="101" t="s">
        <v>140</v>
      </c>
      <c r="E34" s="21">
        <f>IFERROR(INDEX(Raw!$H$6:$EZ$2076,MATCH($B34&amp;$D34&amp;$B$5,Raw!$A$6:$A$2076,0),MATCH(E$5,Raw!$H$5:$EZ$5,0)),"-")</f>
        <v>1026881</v>
      </c>
      <c r="F34" s="21"/>
      <c r="G34" s="21">
        <f>IFERROR(INDEX(Raw!$H$6:$EZ$2076,MATCH($B34&amp;$D34&amp;$B$5,Raw!$A$6:$A$2076,0),MATCH(G$5,Raw!$H$5:$EZ$5,0)),"-")</f>
        <v>763932</v>
      </c>
      <c r="H34" s="21"/>
      <c r="I34" s="21">
        <f>IFERROR(INDEX(Raw!$H$6:$EZ$2076,MATCH($B34&amp;$D34&amp;$B$5,Raw!$A$6:$A$2076,0),MATCH(I$5,Raw!$H$5:$EZ$5,0)),"-")</f>
        <v>3714362</v>
      </c>
      <c r="J34" s="277">
        <f>IFERROR(INDEX(Raw!$H$6:$EZ$2076,MATCH($B34&amp;$D34&amp;$B$5,Raw!$A$6:$A$2076,0),MATCH(J$5,Raw!$H$5:$EZ$5,0)),"-")</f>
        <v>5</v>
      </c>
      <c r="K34" s="277">
        <f>IFERROR(INDEX(Raw!$H$6:$EZ$2076,MATCH($B34&amp;$D34&amp;$B$5,Raw!$A$6:$A$2076,0),MATCH(K$5,Raw!$H$5:$EZ$5,0)),"-")</f>
        <v>1</v>
      </c>
      <c r="L34" s="277">
        <f>IFERROR(INDEX(Raw!$H$6:$EZ$2076,MATCH($B34&amp;$D34&amp;$B$5,Raw!$A$6:$A$2076,0),MATCH(L$5,Raw!$H$5:$EZ$5,0)),"-")</f>
        <v>0</v>
      </c>
      <c r="M34" s="277">
        <f>IFERROR(INDEX(Raw!$H$6:$EZ$2076,MATCH($B34&amp;$D34&amp;$B$5,Raw!$A$6:$A$2076,0),MATCH(M$5,Raw!$H$5:$EZ$5,0)),"-")</f>
        <v>26</v>
      </c>
      <c r="N34" s="277">
        <f>IFERROR(INDEX(Raw!$H$6:$EZ$2076,MATCH($B34&amp;$D34&amp;$B$5,Raw!$A$6:$A$2076,0),MATCH(N$5,Raw!$H$5:$EZ$5,0)),"-")</f>
        <v>74</v>
      </c>
      <c r="O34" s="21"/>
      <c r="P34" s="220" t="str">
        <f>IFERROR(INDEX(Raw!$H$6:$EZ$2076,MATCH($B34&amp;$D34&amp;$B$5,Raw!$A$6:$A$2076,0),MATCH(P$5,Raw!$H$5:$EZ$5,0)),"-")</f>
        <v>-</v>
      </c>
      <c r="Q34" s="220" t="str">
        <f>IFERROR(INDEX(Raw!$H$6:$EZ$2076,MATCH($B34&amp;$D34&amp;$B$5,Raw!$A$6:$A$2076,0),MATCH(Q$5,Raw!$H$5:$EZ$5,0)),"-")</f>
        <v>-</v>
      </c>
    </row>
    <row r="35" spans="1:17" x14ac:dyDescent="0.25">
      <c r="A35" s="188">
        <f t="shared" si="7"/>
        <v>43497</v>
      </c>
      <c r="B35" s="145" t="s">
        <v>128</v>
      </c>
      <c r="C35" s="169" t="s">
        <v>141</v>
      </c>
      <c r="D35" s="2" t="s">
        <v>141</v>
      </c>
      <c r="E35" s="21">
        <f>IFERROR(INDEX(Raw!$H$6:$EZ$2076,MATCH($B35&amp;$D35&amp;$B$5,Raw!$A$6:$A$2076,0),MATCH(E$5,Raw!$H$5:$EZ$5,0)),"-")</f>
        <v>932452</v>
      </c>
      <c r="F35" s="21"/>
      <c r="G35" s="21">
        <f>IFERROR(INDEX(Raw!$H$6:$EZ$2076,MATCH($B35&amp;$D35&amp;$B$5,Raw!$A$6:$A$2076,0),MATCH(G$5,Raw!$H$5:$EZ$5,0)),"-")</f>
        <v>695316</v>
      </c>
      <c r="H35" s="21"/>
      <c r="I35" s="21">
        <f>IFERROR(INDEX(Raw!$H$6:$EZ$2076,MATCH($B35&amp;$D35&amp;$B$5,Raw!$A$6:$A$2076,0),MATCH(I$5,Raw!$H$5:$EZ$5,0)),"-")</f>
        <v>4899873</v>
      </c>
      <c r="J35" s="277">
        <f>IFERROR(INDEX(Raw!$H$6:$EZ$2076,MATCH($B35&amp;$D35&amp;$B$5,Raw!$A$6:$A$2076,0),MATCH(J$5,Raw!$H$5:$EZ$5,0)),"-")</f>
        <v>7</v>
      </c>
      <c r="K35" s="277">
        <f>IFERROR(INDEX(Raw!$H$6:$EZ$2076,MATCH($B35&amp;$D35&amp;$B$5,Raw!$A$6:$A$2076,0),MATCH(K$5,Raw!$H$5:$EZ$5,0)),"-")</f>
        <v>1</v>
      </c>
      <c r="L35" s="277">
        <f>IFERROR(INDEX(Raw!$H$6:$EZ$2076,MATCH($B35&amp;$D35&amp;$B$5,Raw!$A$6:$A$2076,0),MATCH(L$5,Raw!$H$5:$EZ$5,0)),"-")</f>
        <v>0</v>
      </c>
      <c r="M35" s="277">
        <f>IFERROR(INDEX(Raw!$H$6:$EZ$2076,MATCH($B35&amp;$D35&amp;$B$5,Raw!$A$6:$A$2076,0),MATCH(M$5,Raw!$H$5:$EZ$5,0)),"-")</f>
        <v>41</v>
      </c>
      <c r="N35" s="277">
        <f>IFERROR(INDEX(Raw!$H$6:$EZ$2076,MATCH($B35&amp;$D35&amp;$B$5,Raw!$A$6:$A$2076,0),MATCH(N$5,Raw!$H$5:$EZ$5,0)),"-")</f>
        <v>91</v>
      </c>
      <c r="O35" s="21"/>
      <c r="P35" s="220" t="str">
        <f>IFERROR(INDEX(Raw!$H$6:$EZ$2076,MATCH($B35&amp;$D35&amp;$B$5,Raw!$A$6:$A$2076,0),MATCH(P$5,Raw!$H$5:$EZ$5,0)),"-")</f>
        <v>-</v>
      </c>
      <c r="Q35" s="220" t="str">
        <f>IFERROR(INDEX(Raw!$H$6:$EZ$2076,MATCH($B35&amp;$D35&amp;$B$5,Raw!$A$6:$A$2076,0),MATCH(Q$5,Raw!$H$5:$EZ$5,0)),"-")</f>
        <v>-</v>
      </c>
    </row>
    <row r="36" spans="1:17" collapsed="1" x14ac:dyDescent="0.25">
      <c r="A36" s="188">
        <f t="shared" si="7"/>
        <v>43525</v>
      </c>
      <c r="B36" s="147" t="s">
        <v>128</v>
      </c>
      <c r="C36" s="172" t="s">
        <v>142</v>
      </c>
      <c r="D36" s="95" t="s">
        <v>142</v>
      </c>
      <c r="E36" s="22">
        <f>IFERROR(INDEX(Raw!$H$6:$EZ$2076,MATCH($B36&amp;$D36&amp;$B$5,Raw!$A$6:$A$2076,0),MATCH(E$5,Raw!$H$5:$EZ$5,0)),"-")</f>
        <v>991116</v>
      </c>
      <c r="F36" s="21"/>
      <c r="G36" s="22">
        <f>IFERROR(INDEX(Raw!$H$6:$EZ$2076,MATCH($B36&amp;$D36&amp;$B$5,Raw!$A$6:$A$2076,0),MATCH(G$5,Raw!$H$5:$EZ$5,0)),"-")</f>
        <v>738407</v>
      </c>
      <c r="H36" s="21"/>
      <c r="I36" s="22">
        <f>IFERROR(INDEX(Raw!$H$6:$EZ$2076,MATCH($B36&amp;$D36&amp;$B$5,Raw!$A$6:$A$2076,0),MATCH(I$5,Raw!$H$5:$EZ$5,0)),"-")</f>
        <v>3938813</v>
      </c>
      <c r="J36" s="280">
        <f>IFERROR(INDEX(Raw!$H$6:$EZ$2076,MATCH($B36&amp;$D36&amp;$B$5,Raw!$A$6:$A$2076,0),MATCH(J$5,Raw!$H$5:$EZ$5,0)),"-")</f>
        <v>5</v>
      </c>
      <c r="K36" s="280">
        <f>IFERROR(INDEX(Raw!$H$6:$EZ$2076,MATCH($B36&amp;$D36&amp;$B$5,Raw!$A$6:$A$2076,0),MATCH(K$5,Raw!$H$5:$EZ$5,0)),"-")</f>
        <v>1</v>
      </c>
      <c r="L36" s="280">
        <f>IFERROR(INDEX(Raw!$H$6:$EZ$2076,MATCH($B36&amp;$D36&amp;$B$5,Raw!$A$6:$A$2076,0),MATCH(L$5,Raw!$H$5:$EZ$5,0)),"-")</f>
        <v>0</v>
      </c>
      <c r="M36" s="280">
        <f>IFERROR(INDEX(Raw!$H$6:$EZ$2076,MATCH($B36&amp;$D36&amp;$B$5,Raw!$A$6:$A$2076,0),MATCH(M$5,Raw!$H$5:$EZ$5,0)),"-")</f>
        <v>30</v>
      </c>
      <c r="N36" s="280">
        <f>IFERROR(INDEX(Raw!$H$6:$EZ$2076,MATCH($B36&amp;$D36&amp;$B$5,Raw!$A$6:$A$2076,0),MATCH(N$5,Raw!$H$5:$EZ$5,0)),"-")</f>
        <v>79</v>
      </c>
      <c r="O36" s="21"/>
      <c r="P36" s="222" t="str">
        <f>IFERROR(INDEX(Raw!$H$6:$EZ$2076,MATCH($B36&amp;$D36&amp;$B$5,Raw!$A$6:$A$2076,0),MATCH(P$5,Raw!$H$5:$EZ$5,0)),"-")</f>
        <v>-</v>
      </c>
      <c r="Q36" s="222" t="str">
        <f>IFERROR(INDEX(Raw!$H$6:$EZ$2076,MATCH($B36&amp;$D36&amp;$B$5,Raw!$A$6:$A$2076,0),MATCH(Q$5,Raw!$H$5:$EZ$5,0)),"-")</f>
        <v>-</v>
      </c>
    </row>
    <row r="37" spans="1:17" ht="18" customHeight="1" x14ac:dyDescent="0.35">
      <c r="A37" s="188">
        <f t="shared" si="7"/>
        <v>43556</v>
      </c>
      <c r="B37" s="143" t="s">
        <v>129</v>
      </c>
      <c r="C37" s="102" t="s">
        <v>143</v>
      </c>
      <c r="D37" s="99" t="s">
        <v>143</v>
      </c>
      <c r="E37" s="76">
        <f>IFERROR(INDEX(Raw!$H$6:$EZ$2076,MATCH($B37&amp;$D37&amp;$B$5,Raw!$A$6:$A$2076,0),MATCH(E$5,Raw!$H$5:$EZ$5,0)),"-")</f>
        <v>978082</v>
      </c>
      <c r="F37" s="21"/>
      <c r="G37" s="76">
        <f>IFERROR(INDEX(Raw!$H$6:$EZ$2076,MATCH($B37&amp;$D37&amp;$B$5,Raw!$A$6:$A$2076,0),MATCH(G$5,Raw!$H$5:$EZ$5,0)),"-")</f>
        <v>720039</v>
      </c>
      <c r="H37" s="21"/>
      <c r="I37" s="76">
        <f>IFERROR(INDEX(Raw!$H$6:$EZ$2076,MATCH($B37&amp;$D37&amp;$B$5,Raw!$A$6:$A$2076,0),MATCH(I$5,Raw!$H$5:$EZ$5,0)),"-")</f>
        <v>3708784</v>
      </c>
      <c r="J37" s="276">
        <f>IFERROR(INDEX(Raw!$H$6:$EZ$2076,MATCH($B37&amp;$D37&amp;$B$5,Raw!$A$6:$A$2076,0),MATCH(J$5,Raw!$H$5:$EZ$5,0)),"-")</f>
        <v>5</v>
      </c>
      <c r="K37" s="276">
        <f>IFERROR(INDEX(Raw!$H$6:$EZ$2076,MATCH($B37&amp;$D37&amp;$B$5,Raw!$A$6:$A$2076,0),MATCH(K$5,Raw!$H$5:$EZ$5,0)),"-")</f>
        <v>1</v>
      </c>
      <c r="L37" s="276">
        <f>IFERROR(INDEX(Raw!$H$6:$EZ$2076,MATCH($B37&amp;$D37&amp;$B$5,Raw!$A$6:$A$2076,0),MATCH(L$5,Raw!$H$5:$EZ$5,0)),"-")</f>
        <v>9</v>
      </c>
      <c r="M37" s="276">
        <f>IFERROR(INDEX(Raw!$H$6:$EZ$2076,MATCH($B37&amp;$D37&amp;$B$5,Raw!$A$6:$A$2076,0),MATCH(M$5,Raw!$H$5:$EZ$5,0)),"-")</f>
        <v>28</v>
      </c>
      <c r="N37" s="276">
        <f>IFERROR(INDEX(Raw!$H$6:$EZ$2076,MATCH($B37&amp;$D37&amp;$B$5,Raw!$A$6:$A$2076,0),MATCH(N$5,Raw!$H$5:$EZ$5,0)),"-")</f>
        <v>79</v>
      </c>
      <c r="O37" s="21"/>
      <c r="P37" s="221" t="str">
        <f>IFERROR(INDEX(Raw!$H$6:$EZ$2076,MATCH($B37&amp;$D37&amp;$B$5,Raw!$A$6:$A$2076,0),MATCH(P$5,Raw!$H$5:$EZ$5,0)),"-")</f>
        <v>-</v>
      </c>
      <c r="Q37" s="221" t="str">
        <f>IFERROR(INDEX(Raw!$H$6:$EZ$2076,MATCH($B37&amp;$D37&amp;$B$5,Raw!$A$6:$A$2076,0),MATCH(Q$5,Raw!$H$5:$EZ$5,0)),"-")</f>
        <v>-</v>
      </c>
    </row>
    <row r="38" spans="1:17" x14ac:dyDescent="0.25">
      <c r="A38" s="188">
        <f t="shared" si="7"/>
        <v>43586</v>
      </c>
      <c r="B38" s="145" t="s">
        <v>129</v>
      </c>
      <c r="C38" s="170" t="s">
        <v>144</v>
      </c>
      <c r="D38" s="95" t="s">
        <v>144</v>
      </c>
      <c r="E38" s="21">
        <f>IFERROR(INDEX(Raw!$H$6:$EZ$2076,MATCH($B38&amp;$D38&amp;$B$5,Raw!$A$6:$A$2076,0),MATCH(E$5,Raw!$H$5:$EZ$5,0)),"-")</f>
        <v>999613</v>
      </c>
      <c r="F38" s="21"/>
      <c r="G38" s="21">
        <f>IFERROR(INDEX(Raw!$H$6:$EZ$2076,MATCH($B38&amp;$D38&amp;$B$5,Raw!$A$6:$A$2076,0),MATCH(G$5,Raw!$H$5:$EZ$5,0)),"-")</f>
        <v>734735</v>
      </c>
      <c r="H38" s="21"/>
      <c r="I38" s="21">
        <f>IFERROR(INDEX(Raw!$H$6:$EZ$2076,MATCH($B38&amp;$D38&amp;$B$5,Raw!$A$6:$A$2076,0),MATCH(I$5,Raw!$H$5:$EZ$5,0)),"-")</f>
        <v>3514205</v>
      </c>
      <c r="J38" s="277">
        <f>IFERROR(INDEX(Raw!$H$6:$EZ$2076,MATCH($B38&amp;$D38&amp;$B$5,Raw!$A$6:$A$2076,0),MATCH(J$5,Raw!$H$5:$EZ$5,0)),"-")</f>
        <v>5</v>
      </c>
      <c r="K38" s="277">
        <f>IFERROR(INDEX(Raw!$H$6:$EZ$2076,MATCH($B38&amp;$D38&amp;$B$5,Raw!$A$6:$A$2076,0),MATCH(K$5,Raw!$H$5:$EZ$5,0)),"-")</f>
        <v>1</v>
      </c>
      <c r="L38" s="277">
        <f>IFERROR(INDEX(Raw!$H$6:$EZ$2076,MATCH($B38&amp;$D38&amp;$B$5,Raw!$A$6:$A$2076,0),MATCH(L$5,Raw!$H$5:$EZ$5,0)),"-")</f>
        <v>7</v>
      </c>
      <c r="M38" s="277">
        <f>IFERROR(INDEX(Raw!$H$6:$EZ$2076,MATCH($B38&amp;$D38&amp;$B$5,Raw!$A$6:$A$2076,0),MATCH(M$5,Raw!$H$5:$EZ$5,0)),"-")</f>
        <v>27</v>
      </c>
      <c r="N38" s="277">
        <f>IFERROR(INDEX(Raw!$H$6:$EZ$2076,MATCH($B38&amp;$D38&amp;$B$5,Raw!$A$6:$A$2076,0),MATCH(N$5,Raw!$H$5:$EZ$5,0)),"-")</f>
        <v>75</v>
      </c>
      <c r="O38" s="21"/>
      <c r="P38" s="220" t="str">
        <f>IFERROR(INDEX(Raw!$H$6:$EZ$2076,MATCH($B38&amp;$D38&amp;$B$5,Raw!$A$6:$A$2076,0),MATCH(P$5,Raw!$H$5:$EZ$5,0)),"-")</f>
        <v>-</v>
      </c>
      <c r="Q38" s="220" t="str">
        <f>IFERROR(INDEX(Raw!$H$6:$EZ$2076,MATCH($B38&amp;$D38&amp;$B$5,Raw!$A$6:$A$2076,0),MATCH(Q$5,Raw!$H$5:$EZ$5,0)),"-")</f>
        <v>-</v>
      </c>
    </row>
    <row r="39" spans="1:17" x14ac:dyDescent="0.25">
      <c r="A39" s="188">
        <f t="shared" si="7"/>
        <v>43617</v>
      </c>
      <c r="B39" s="145" t="s">
        <v>129</v>
      </c>
      <c r="C39" s="169" t="s">
        <v>145</v>
      </c>
      <c r="D39" s="2" t="s">
        <v>145</v>
      </c>
      <c r="E39" s="21">
        <f>IFERROR(INDEX(Raw!$H$6:$EZ$2076,MATCH($B39&amp;$D39&amp;$B$5,Raw!$A$6:$A$2076,0),MATCH(E$5,Raw!$H$5:$EZ$5,0)),"-")</f>
        <v>999675</v>
      </c>
      <c r="F39" s="21"/>
      <c r="G39" s="21">
        <f>IFERROR(INDEX(Raw!$H$6:$EZ$2076,MATCH($B39&amp;$D39&amp;$B$5,Raw!$A$6:$A$2076,0),MATCH(G$5,Raw!$H$5:$EZ$5,0)),"-")</f>
        <v>741519</v>
      </c>
      <c r="H39" s="21"/>
      <c r="I39" s="21">
        <f>IFERROR(INDEX(Raw!$H$6:$EZ$2076,MATCH($B39&amp;$D39&amp;$B$5,Raw!$A$6:$A$2076,0),MATCH(I$5,Raw!$H$5:$EZ$5,0)),"-")</f>
        <v>6412167</v>
      </c>
      <c r="J39" s="277">
        <f>IFERROR(INDEX(Raw!$H$6:$EZ$2076,MATCH($B39&amp;$D39&amp;$B$5,Raw!$A$6:$A$2076,0),MATCH(J$5,Raw!$H$5:$EZ$5,0)),"-")</f>
        <v>9</v>
      </c>
      <c r="K39" s="277">
        <f>IFERROR(INDEX(Raw!$H$6:$EZ$2076,MATCH($B39&amp;$D39&amp;$B$5,Raw!$A$6:$A$2076,0),MATCH(K$5,Raw!$H$5:$EZ$5,0)),"-")</f>
        <v>1</v>
      </c>
      <c r="L39" s="277">
        <f>IFERROR(INDEX(Raw!$H$6:$EZ$2076,MATCH($B39&amp;$D39&amp;$B$5,Raw!$A$6:$A$2076,0),MATCH(L$5,Raw!$H$5:$EZ$5,0)),"-")</f>
        <v>27</v>
      </c>
      <c r="M39" s="277">
        <f>IFERROR(INDEX(Raw!$H$6:$EZ$2076,MATCH($B39&amp;$D39&amp;$B$5,Raw!$A$6:$A$2076,0),MATCH(M$5,Raw!$H$5:$EZ$5,0)),"-")</f>
        <v>51</v>
      </c>
      <c r="N39" s="277">
        <f>IFERROR(INDEX(Raw!$H$6:$EZ$2076,MATCH($B39&amp;$D39&amp;$B$5,Raw!$A$6:$A$2076,0),MATCH(N$5,Raw!$H$5:$EZ$5,0)),"-")</f>
        <v>111</v>
      </c>
      <c r="O39" s="21"/>
      <c r="P39" s="220" t="str">
        <f>IFERROR(INDEX(Raw!$H$6:$EZ$2076,MATCH($B39&amp;$D39&amp;$B$5,Raw!$A$6:$A$2076,0),MATCH(P$5,Raw!$H$5:$EZ$5,0)),"-")</f>
        <v>-</v>
      </c>
      <c r="Q39" s="220" t="str">
        <f>IFERROR(INDEX(Raw!$H$6:$EZ$2076,MATCH($B39&amp;$D39&amp;$B$5,Raw!$A$6:$A$2076,0),MATCH(Q$5,Raw!$H$5:$EZ$5,0)),"-")</f>
        <v>-</v>
      </c>
    </row>
    <row r="40" spans="1:17" ht="17.5" x14ac:dyDescent="0.35">
      <c r="A40" s="188">
        <f t="shared" si="7"/>
        <v>43647</v>
      </c>
      <c r="B40" s="145" t="s">
        <v>129</v>
      </c>
      <c r="C40" s="170" t="s">
        <v>146</v>
      </c>
      <c r="D40" s="101" t="s">
        <v>146</v>
      </c>
      <c r="E40" s="21">
        <f>IFERROR(INDEX(Raw!$H$6:$EZ$2076,MATCH($B40&amp;$D40&amp;$B$5,Raw!$A$6:$A$2076,0),MATCH(E$5,Raw!$H$5:$EZ$5,0)),"-")</f>
        <v>1063085</v>
      </c>
      <c r="F40" s="21"/>
      <c r="G40" s="21">
        <f>IFERROR(INDEX(Raw!$H$6:$EZ$2076,MATCH($B40&amp;$D40&amp;$B$5,Raw!$A$6:$A$2076,0),MATCH(G$5,Raw!$H$5:$EZ$5,0)),"-")</f>
        <v>799052</v>
      </c>
      <c r="H40" s="21"/>
      <c r="I40" s="21">
        <f>IFERROR(INDEX(Raw!$H$6:$EZ$2076,MATCH($B40&amp;$D40&amp;$B$5,Raw!$A$6:$A$2076,0),MATCH(I$5,Raw!$H$5:$EZ$5,0)),"-")</f>
        <v>7975910</v>
      </c>
      <c r="J40" s="277">
        <f>IFERROR(INDEX(Raw!$H$6:$EZ$2076,MATCH($B40&amp;$D40&amp;$B$5,Raw!$A$6:$A$2076,0),MATCH(J$5,Raw!$H$5:$EZ$5,0)),"-")</f>
        <v>10</v>
      </c>
      <c r="K40" s="277">
        <f>IFERROR(INDEX(Raw!$H$6:$EZ$2076,MATCH($B40&amp;$D40&amp;$B$5,Raw!$A$6:$A$2076,0),MATCH(K$5,Raw!$H$5:$EZ$5,0)),"-")</f>
        <v>1</v>
      </c>
      <c r="L40" s="277">
        <f>IFERROR(INDEX(Raw!$H$6:$EZ$2076,MATCH($B40&amp;$D40&amp;$B$5,Raw!$A$6:$A$2076,0),MATCH(L$5,Raw!$H$5:$EZ$5,0)),"-")</f>
        <v>34</v>
      </c>
      <c r="M40" s="277">
        <f>IFERROR(INDEX(Raw!$H$6:$EZ$2076,MATCH($B40&amp;$D40&amp;$B$5,Raw!$A$6:$A$2076,0),MATCH(M$5,Raw!$H$5:$EZ$5,0)),"-")</f>
        <v>59</v>
      </c>
      <c r="N40" s="277">
        <f>IFERROR(INDEX(Raw!$H$6:$EZ$2076,MATCH($B40&amp;$D40&amp;$B$5,Raw!$A$6:$A$2076,0),MATCH(N$5,Raw!$H$5:$EZ$5,0)),"-")</f>
        <v>118</v>
      </c>
      <c r="O40" s="21"/>
      <c r="P40" s="220" t="str">
        <f>IFERROR(INDEX(Raw!$H$6:$EZ$2076,MATCH($B40&amp;$D40&amp;$B$5,Raw!$A$6:$A$2076,0),MATCH(P$5,Raw!$H$5:$EZ$5,0)),"-")</f>
        <v>-</v>
      </c>
      <c r="Q40" s="220" t="str">
        <f>IFERROR(INDEX(Raw!$H$6:$EZ$2076,MATCH($B40&amp;$D40&amp;$B$5,Raw!$A$6:$A$2076,0),MATCH(Q$5,Raw!$H$5:$EZ$5,0)),"-")</f>
        <v>-</v>
      </c>
    </row>
    <row r="41" spans="1:17" x14ac:dyDescent="0.25">
      <c r="A41" s="188">
        <f t="shared" si="7"/>
        <v>43678</v>
      </c>
      <c r="B41" s="145" t="s">
        <v>129</v>
      </c>
      <c r="C41" s="169" t="s">
        <v>135</v>
      </c>
      <c r="D41" s="2" t="s">
        <v>135</v>
      </c>
      <c r="E41" s="21">
        <f>IFERROR(INDEX(Raw!$H$6:$EZ$2076,MATCH($B41&amp;$D41&amp;$B$5,Raw!$A$6:$A$2076,0),MATCH(E$5,Raw!$H$5:$EZ$5,0)),"-")</f>
        <v>1005111</v>
      </c>
      <c r="F41" s="21"/>
      <c r="G41" s="21">
        <f>IFERROR(INDEX(Raw!$H$6:$EZ$2076,MATCH($B41&amp;$D41&amp;$B$5,Raw!$A$6:$A$2076,0),MATCH(G$5,Raw!$H$5:$EZ$5,0)),"-")</f>
        <v>749582</v>
      </c>
      <c r="H41" s="21"/>
      <c r="I41" s="21">
        <f>IFERROR(INDEX(Raw!$H$6:$EZ$2076,MATCH($B41&amp;$D41&amp;$B$5,Raw!$A$6:$A$2076,0),MATCH(I$5,Raw!$H$5:$EZ$5,0)),"-")</f>
        <v>6511336</v>
      </c>
      <c r="J41" s="277">
        <f>IFERROR(INDEX(Raw!$H$6:$EZ$2076,MATCH($B41&amp;$D41&amp;$B$5,Raw!$A$6:$A$2076,0),MATCH(J$5,Raw!$H$5:$EZ$5,0)),"-")</f>
        <v>9</v>
      </c>
      <c r="K41" s="277">
        <f>IFERROR(INDEX(Raw!$H$6:$EZ$2076,MATCH($B41&amp;$D41&amp;$B$5,Raw!$A$6:$A$2076,0),MATCH(K$5,Raw!$H$5:$EZ$5,0)),"-")</f>
        <v>1</v>
      </c>
      <c r="L41" s="277">
        <f>IFERROR(INDEX(Raw!$H$6:$EZ$2076,MATCH($B41&amp;$D41&amp;$B$5,Raw!$A$6:$A$2076,0),MATCH(L$5,Raw!$H$5:$EZ$5,0)),"-")</f>
        <v>26</v>
      </c>
      <c r="M41" s="278">
        <f>IFERROR(INDEX(Raw!$H$6:$EZ$2076,MATCH($B41&amp;$D41&amp;$B$5,Raw!$A$6:$A$2076,0),MATCH(M$5,Raw!$H$5:$EZ$5,0)),"-")</f>
        <v>52</v>
      </c>
      <c r="N41" s="277">
        <f>IFERROR(INDEX(Raw!$H$6:$EZ$2076,MATCH($B41&amp;$D41&amp;$B$5,Raw!$A$6:$A$2076,0),MATCH(N$5,Raw!$H$5:$EZ$5,0)),"-")</f>
        <v>109</v>
      </c>
      <c r="O41" s="21"/>
      <c r="P41" s="220" t="str">
        <f>IFERROR(INDEX(Raw!$H$6:$EZ$2076,MATCH($B41&amp;$D41&amp;$B$5,Raw!$A$6:$A$2076,0),MATCH(P$5,Raw!$H$5:$EZ$5,0)),"-")</f>
        <v>-</v>
      </c>
      <c r="Q41" s="220" t="str">
        <f>IFERROR(INDEX(Raw!$H$6:$EZ$2076,MATCH($B41&amp;$D41&amp;$B$5,Raw!$A$6:$A$2076,0),MATCH(Q$5,Raw!$H$5:$EZ$5,0)),"-")</f>
        <v>-</v>
      </c>
    </row>
    <row r="42" spans="1:17" x14ac:dyDescent="0.25">
      <c r="A42" s="188">
        <f t="shared" si="7"/>
        <v>43709</v>
      </c>
      <c r="B42" s="145" t="s">
        <v>129</v>
      </c>
      <c r="C42" s="170" t="s">
        <v>136</v>
      </c>
      <c r="D42" s="95" t="s">
        <v>136</v>
      </c>
      <c r="E42" s="21">
        <f>IFERROR(INDEX(Raw!$H$6:$EZ$2076,MATCH($B42&amp;$D42&amp;$B$5,Raw!$A$6:$A$2076,0),MATCH(E$5,Raw!$H$5:$EZ$5,0)),"-")</f>
        <v>987735</v>
      </c>
      <c r="F42" s="21"/>
      <c r="G42" s="21">
        <f>IFERROR(INDEX(Raw!$H$6:$EZ$2076,MATCH($B42&amp;$D42&amp;$B$5,Raw!$A$6:$A$2076,0),MATCH(G$5,Raw!$H$5:$EZ$5,0)),"-")</f>
        <v>739073</v>
      </c>
      <c r="H42" s="21"/>
      <c r="I42" s="21">
        <f>IFERROR(INDEX(Raw!$H$6:$EZ$2076,MATCH($B42&amp;$D42&amp;$B$5,Raw!$A$6:$A$2076,0),MATCH(I$5,Raw!$H$5:$EZ$5,0)),"-")</f>
        <v>7645619</v>
      </c>
      <c r="J42" s="277">
        <f>IFERROR(INDEX(Raw!$H$6:$EZ$2076,MATCH($B42&amp;$D42&amp;$B$5,Raw!$A$6:$A$2076,0),MATCH(J$5,Raw!$H$5:$EZ$5,0)),"-")</f>
        <v>10</v>
      </c>
      <c r="K42" s="277">
        <f>IFERROR(INDEX(Raw!$H$6:$EZ$2076,MATCH($B42&amp;$D42&amp;$B$5,Raw!$A$6:$A$2076,0),MATCH(K$5,Raw!$H$5:$EZ$5,0)),"-")</f>
        <v>1</v>
      </c>
      <c r="L42" s="277">
        <f>IFERROR(INDEX(Raw!$H$6:$EZ$2076,MATCH($B42&amp;$D42&amp;$B$5,Raw!$A$6:$A$2076,0),MATCH(L$5,Raw!$H$5:$EZ$5,0)),"-")</f>
        <v>32</v>
      </c>
      <c r="M42" s="277">
        <f>IFERROR(INDEX(Raw!$H$6:$EZ$2076,MATCH($B42&amp;$D42&amp;$B$5,Raw!$A$6:$A$2076,0),MATCH(M$5,Raw!$H$5:$EZ$5,0)),"-")</f>
        <v>60</v>
      </c>
      <c r="N42" s="277">
        <f>IFERROR(INDEX(Raw!$H$6:$EZ$2076,MATCH($B42&amp;$D42&amp;$B$5,Raw!$A$6:$A$2076,0),MATCH(N$5,Raw!$H$5:$EZ$5,0)),"-")</f>
        <v>120</v>
      </c>
      <c r="O42" s="21"/>
      <c r="P42" s="220" t="str">
        <f>IFERROR(INDEX(Raw!$H$6:$EZ$2076,MATCH($B42&amp;$D42&amp;$B$5,Raw!$A$6:$A$2076,0),MATCH(P$5,Raw!$H$5:$EZ$5,0)),"-")</f>
        <v>-</v>
      </c>
      <c r="Q42" s="220" t="str">
        <f>IFERROR(INDEX(Raw!$H$6:$EZ$2076,MATCH($B42&amp;$D42&amp;$B$5,Raw!$A$6:$A$2076,0),MATCH(Q$5,Raw!$H$5:$EZ$5,0)),"-")</f>
        <v>-</v>
      </c>
    </row>
    <row r="43" spans="1:17" ht="18" customHeight="1" x14ac:dyDescent="0.35">
      <c r="A43" s="188">
        <f t="shared" si="7"/>
        <v>43739</v>
      </c>
      <c r="B43" s="145" t="s">
        <v>129</v>
      </c>
      <c r="C43" s="169" t="s">
        <v>137</v>
      </c>
      <c r="D43" s="99" t="s">
        <v>137</v>
      </c>
      <c r="E43" s="21">
        <f>IFERROR(INDEX(Raw!$H$6:$EZ$2076,MATCH($B43&amp;$D43&amp;$B$5,Raw!$A$6:$A$2076,0),MATCH(E$5,Raw!$H$5:$EZ$5,0)),"-")</f>
        <v>1055868</v>
      </c>
      <c r="F43" s="21"/>
      <c r="G43" s="21">
        <f>IFERROR(INDEX(Raw!$H$6:$EZ$2076,MATCH($B43&amp;$D43&amp;$B$5,Raw!$A$6:$A$2076,0),MATCH(G$5,Raw!$H$5:$EZ$5,0)),"-")</f>
        <v>787440</v>
      </c>
      <c r="H43" s="21"/>
      <c r="I43" s="21">
        <f>IFERROR(INDEX(Raw!$H$6:$EZ$2076,MATCH($B43&amp;$D43&amp;$B$5,Raw!$A$6:$A$2076,0),MATCH(I$5,Raw!$H$5:$EZ$5,0)),"-")</f>
        <v>8077352</v>
      </c>
      <c r="J43" s="277">
        <f>IFERROR(INDEX(Raw!$H$6:$EZ$2076,MATCH($B43&amp;$D43&amp;$B$5,Raw!$A$6:$A$2076,0),MATCH(J$5,Raw!$H$5:$EZ$5,0)),"-")</f>
        <v>10</v>
      </c>
      <c r="K43" s="277">
        <f>IFERROR(INDEX(Raw!$H$6:$EZ$2076,MATCH($B43&amp;$D43&amp;$B$5,Raw!$A$6:$A$2076,0),MATCH(K$5,Raw!$H$5:$EZ$5,0)),"-")</f>
        <v>1</v>
      </c>
      <c r="L43" s="277">
        <f>IFERROR(INDEX(Raw!$H$6:$EZ$2076,MATCH($B43&amp;$D43&amp;$B$5,Raw!$A$6:$A$2076,0),MATCH(L$5,Raw!$H$5:$EZ$5,0)),"-")</f>
        <v>33</v>
      </c>
      <c r="M43" s="277">
        <f>IFERROR(INDEX(Raw!$H$6:$EZ$2076,MATCH($B43&amp;$D43&amp;$B$5,Raw!$A$6:$A$2076,0),MATCH(M$5,Raw!$H$5:$EZ$5,0)),"-")</f>
        <v>61</v>
      </c>
      <c r="N43" s="277">
        <f>IFERROR(INDEX(Raw!$H$6:$EZ$2076,MATCH($B43&amp;$D43&amp;$B$5,Raw!$A$6:$A$2076,0),MATCH(N$5,Raw!$H$5:$EZ$5,0)),"-")</f>
        <v>117</v>
      </c>
      <c r="O43" s="21"/>
      <c r="P43" s="220" t="str">
        <f>IFERROR(INDEX(Raw!$H$6:$EZ$2076,MATCH($B43&amp;$D43&amp;$B$5,Raw!$A$6:$A$2076,0),MATCH(P$5,Raw!$H$5:$EZ$5,0)),"-")</f>
        <v>-</v>
      </c>
      <c r="Q43" s="220" t="str">
        <f>IFERROR(INDEX(Raw!$H$6:$EZ$2076,MATCH($B43&amp;$D43&amp;$B$5,Raw!$A$6:$A$2076,0),MATCH(Q$5,Raw!$H$5:$EZ$5,0)),"-")</f>
        <v>-</v>
      </c>
    </row>
    <row r="44" spans="1:17" x14ac:dyDescent="0.25">
      <c r="A44" s="188">
        <f t="shared" si="7"/>
        <v>43770</v>
      </c>
      <c r="B44" s="145" t="s">
        <v>129</v>
      </c>
      <c r="C44" s="168" t="s">
        <v>138</v>
      </c>
      <c r="D44" s="95" t="s">
        <v>138</v>
      </c>
      <c r="E44" s="21">
        <f>IFERROR(INDEX(Raw!$H$6:$EZ$2076,MATCH($B44&amp;$D44&amp;$B$5,Raw!$A$6:$A$2076,0),MATCH(E$5,Raw!$H$5:$EZ$5,0)),"-")</f>
        <v>1076762</v>
      </c>
      <c r="F44" s="21"/>
      <c r="G44" s="21">
        <f>IFERROR(INDEX(Raw!$H$6:$EZ$2076,MATCH($B44&amp;$D44&amp;$B$5,Raw!$A$6:$A$2076,0),MATCH(G$5,Raw!$H$5:$EZ$5,0)),"-")</f>
        <v>794516</v>
      </c>
      <c r="H44" s="21"/>
      <c r="I44" s="21">
        <f>IFERROR(INDEX(Raw!$H$6:$EZ$2076,MATCH($B44&amp;$D44&amp;$B$5,Raw!$A$6:$A$2076,0),MATCH(I$5,Raw!$H$5:$EZ$5,0)),"-")</f>
        <v>6651129</v>
      </c>
      <c r="J44" s="277">
        <f>IFERROR(INDEX(Raw!$H$6:$EZ$2076,MATCH($B44&amp;$D44&amp;$B$5,Raw!$A$6:$A$2076,0),MATCH(J$5,Raw!$H$5:$EZ$5,0)),"-")</f>
        <v>8</v>
      </c>
      <c r="K44" s="277">
        <f>IFERROR(INDEX(Raw!$H$6:$EZ$2076,MATCH($B44&amp;$D44&amp;$B$5,Raw!$A$6:$A$2076,0),MATCH(K$5,Raw!$H$5:$EZ$5,0)),"-")</f>
        <v>1</v>
      </c>
      <c r="L44" s="277">
        <f>IFERROR(INDEX(Raw!$H$6:$EZ$2076,MATCH($B44&amp;$D44&amp;$B$5,Raw!$A$6:$A$2076,0),MATCH(L$5,Raw!$H$5:$EZ$5,0)),"-")</f>
        <v>25</v>
      </c>
      <c r="M44" s="277">
        <f>IFERROR(INDEX(Raw!$H$6:$EZ$2076,MATCH($B44&amp;$D44&amp;$B$5,Raw!$A$6:$A$2076,0),MATCH(M$5,Raw!$H$5:$EZ$5,0)),"-")</f>
        <v>49</v>
      </c>
      <c r="N44" s="277">
        <f>IFERROR(INDEX(Raw!$H$6:$EZ$2076,MATCH($B44&amp;$D44&amp;$B$5,Raw!$A$6:$A$2076,0),MATCH(N$5,Raw!$H$5:$EZ$5,0)),"-")</f>
        <v>106</v>
      </c>
      <c r="O44" s="21"/>
      <c r="P44" s="220" t="str">
        <f>IFERROR(INDEX(Raw!$H$6:$EZ$2076,MATCH($B44&amp;$D44&amp;$B$5,Raw!$A$6:$A$2076,0),MATCH(P$5,Raw!$H$5:$EZ$5,0)),"-")</f>
        <v>-</v>
      </c>
      <c r="Q44" s="220" t="str">
        <f>IFERROR(INDEX(Raw!$H$6:$EZ$2076,MATCH($B44&amp;$D44&amp;$B$5,Raw!$A$6:$A$2076,0),MATCH(Q$5,Raw!$H$5:$EZ$5,0)),"-")</f>
        <v>-</v>
      </c>
    </row>
    <row r="45" spans="1:17" x14ac:dyDescent="0.25">
      <c r="A45" s="188">
        <f t="shared" si="7"/>
        <v>43800</v>
      </c>
      <c r="B45" s="145" t="s">
        <v>129</v>
      </c>
      <c r="C45" s="169" t="s">
        <v>139</v>
      </c>
      <c r="D45" s="2" t="s">
        <v>139</v>
      </c>
      <c r="E45" s="21">
        <f>IFERROR(INDEX(Raw!$H$6:$EZ$2076,MATCH($B45&amp;$D45&amp;$B$5,Raw!$A$6:$A$2076,0),MATCH(E$5,Raw!$H$5:$EZ$5,0)),"-")</f>
        <v>1156701</v>
      </c>
      <c r="F45" s="21"/>
      <c r="G45" s="21">
        <f>IFERROR(INDEX(Raw!$H$6:$EZ$2076,MATCH($B45&amp;$D45&amp;$B$5,Raw!$A$6:$A$2076,0),MATCH(G$5,Raw!$H$5:$EZ$5,0)),"-")</f>
        <v>845524</v>
      </c>
      <c r="H45" s="21"/>
      <c r="I45" s="21">
        <f>IFERROR(INDEX(Raw!$H$6:$EZ$2076,MATCH($B45&amp;$D45&amp;$B$5,Raw!$A$6:$A$2076,0),MATCH(I$5,Raw!$H$5:$EZ$5,0)),"-")</f>
        <v>6446215</v>
      </c>
      <c r="J45" s="277">
        <f>IFERROR(INDEX(Raw!$H$6:$EZ$2076,MATCH($B45&amp;$D45&amp;$B$5,Raw!$A$6:$A$2076,0),MATCH(J$5,Raw!$H$5:$EZ$5,0)),"-")</f>
        <v>8</v>
      </c>
      <c r="K45" s="277">
        <f>IFERROR(INDEX(Raw!$H$6:$EZ$2076,MATCH($B45&amp;$D45&amp;$B$5,Raw!$A$6:$A$2076,0),MATCH(K$5,Raw!$H$5:$EZ$5,0)),"-")</f>
        <v>1</v>
      </c>
      <c r="L45" s="277">
        <f>IFERROR(INDEX(Raw!$H$6:$EZ$2076,MATCH($B45&amp;$D45&amp;$B$5,Raw!$A$6:$A$2076,0),MATCH(L$5,Raw!$H$5:$EZ$5,0)),"-")</f>
        <v>21</v>
      </c>
      <c r="M45" s="277">
        <f>IFERROR(INDEX(Raw!$H$6:$EZ$2076,MATCH($B45&amp;$D45&amp;$B$5,Raw!$A$6:$A$2076,0),MATCH(M$5,Raw!$H$5:$EZ$5,0)),"-")</f>
        <v>44</v>
      </c>
      <c r="N45" s="277">
        <f>IFERROR(INDEX(Raw!$H$6:$EZ$2076,MATCH($B45&amp;$D45&amp;$B$5,Raw!$A$6:$A$2076,0),MATCH(N$5,Raw!$H$5:$EZ$5,0)),"-")</f>
        <v>97</v>
      </c>
      <c r="O45" s="21"/>
      <c r="P45" s="220" t="str">
        <f>IFERROR(INDEX(Raw!$H$6:$EZ$2076,MATCH($B45&amp;$D45&amp;$B$5,Raw!$A$6:$A$2076,0),MATCH(P$5,Raw!$H$5:$EZ$5,0)),"-")</f>
        <v>-</v>
      </c>
      <c r="Q45" s="220" t="str">
        <f>IFERROR(INDEX(Raw!$H$6:$EZ$2076,MATCH($B45&amp;$D45&amp;$B$5,Raw!$A$6:$A$2076,0),MATCH(Q$5,Raw!$H$5:$EZ$5,0)),"-")</f>
        <v>-</v>
      </c>
    </row>
    <row r="46" spans="1:17" s="38" customFormat="1" ht="17.5" x14ac:dyDescent="0.35">
      <c r="A46" s="188">
        <f t="shared" si="7"/>
        <v>43831</v>
      </c>
      <c r="B46" s="145" t="s">
        <v>129</v>
      </c>
      <c r="C46" s="168" t="s">
        <v>140</v>
      </c>
      <c r="D46" s="101" t="s">
        <v>140</v>
      </c>
      <c r="E46" s="149">
        <f>IFERROR(INDEX(Raw!$H$6:$EZ$2076,MATCH($B46&amp;$D46&amp;$B$5,Raw!$A$6:$A$2076,0),MATCH(E$5,Raw!$H$5:$EZ$5,0)),"-")</f>
        <v>1001490</v>
      </c>
      <c r="F46" s="149"/>
      <c r="G46" s="149">
        <f>IFERROR(INDEX(Raw!$H$6:$EZ$2076,MATCH($B46&amp;$D46&amp;$B$5,Raw!$A$6:$A$2076,0),MATCH(G$5,Raw!$H$5:$EZ$5,0)),"-")</f>
        <v>722896</v>
      </c>
      <c r="H46" s="149"/>
      <c r="I46" s="149">
        <f>IFERROR(INDEX(Raw!$H$6:$EZ$2076,MATCH($B46&amp;$D46&amp;$B$5,Raw!$A$6:$A$2076,0),MATCH(I$5,Raw!$H$5:$EZ$5,0)),"-")</f>
        <v>2617638</v>
      </c>
      <c r="J46" s="279">
        <f>IFERROR(INDEX(Raw!$H$6:$EZ$2076,MATCH($B46&amp;$D46&amp;$B$5,Raw!$A$6:$A$2076,0),MATCH(J$5,Raw!$H$5:$EZ$5,0)),"-")</f>
        <v>4</v>
      </c>
      <c r="K46" s="279">
        <f>IFERROR(INDEX(Raw!$H$6:$EZ$2076,MATCH($B46&amp;$D46&amp;$B$5,Raw!$A$6:$A$2076,0),MATCH(K$5,Raw!$H$5:$EZ$5,0)),"-")</f>
        <v>1</v>
      </c>
      <c r="L46" s="279">
        <f>IFERROR(INDEX(Raw!$H$6:$EZ$2076,MATCH($B46&amp;$D46&amp;$B$5,Raw!$A$6:$A$2076,0),MATCH(L$5,Raw!$H$5:$EZ$5,0)),"-")</f>
        <v>2</v>
      </c>
      <c r="M46" s="279">
        <f>IFERROR(INDEX(Raw!$H$6:$EZ$2076,MATCH($B46&amp;$D46&amp;$B$5,Raw!$A$6:$A$2076,0),MATCH(M$5,Raw!$H$5:$EZ$5,0)),"-")</f>
        <v>14</v>
      </c>
      <c r="N46" s="279">
        <f>IFERROR(INDEX(Raw!$H$6:$EZ$2076,MATCH($B46&amp;$D46&amp;$B$5,Raw!$A$6:$A$2076,0),MATCH(N$5,Raw!$H$5:$EZ$5,0)),"-")</f>
        <v>63</v>
      </c>
      <c r="O46" s="149"/>
      <c r="P46" s="250" t="str">
        <f>IFERROR(INDEX(Raw!$H$6:$EZ$2076,MATCH($B46&amp;$D46&amp;$B$5,Raw!$A$6:$A$2076,0),MATCH(P$5,Raw!$H$5:$EZ$5,0)),"-")</f>
        <v>-</v>
      </c>
      <c r="Q46" s="250" t="str">
        <f>IFERROR(INDEX(Raw!$H$6:$EZ$2076,MATCH($B46&amp;$D46&amp;$B$5,Raw!$A$6:$A$2076,0),MATCH(Q$5,Raw!$H$5:$EZ$5,0)),"-")</f>
        <v>-</v>
      </c>
    </row>
    <row r="47" spans="1:17" x14ac:dyDescent="0.25">
      <c r="A47" s="188">
        <f t="shared" si="7"/>
        <v>43862</v>
      </c>
      <c r="B47" s="145" t="s">
        <v>129</v>
      </c>
      <c r="C47" s="169" t="s">
        <v>141</v>
      </c>
      <c r="D47" s="2" t="s">
        <v>141</v>
      </c>
      <c r="E47" s="21">
        <f>IFERROR(INDEX(Raw!$H$6:$EZ$2076,MATCH($B47&amp;$D47&amp;$B$5,Raw!$A$6:$A$2076,0),MATCH(E$5,Raw!$H$5:$EZ$5,0)),"-")</f>
        <v>963991</v>
      </c>
      <c r="F47" s="21"/>
      <c r="G47" s="21">
        <f>IFERROR(INDEX(Raw!$H$6:$EZ$2076,MATCH($B47&amp;$D47&amp;$B$5,Raw!$A$6:$A$2076,0),MATCH(G$5,Raw!$H$5:$EZ$5,0)),"-")</f>
        <v>699262</v>
      </c>
      <c r="H47" s="21"/>
      <c r="I47" s="21">
        <f>IFERROR(INDEX(Raw!$H$6:$EZ$2076,MATCH($B47&amp;$D47&amp;$B$5,Raw!$A$6:$A$2076,0),MATCH(I$5,Raw!$H$5:$EZ$5,0)),"-")</f>
        <v>3793338</v>
      </c>
      <c r="J47" s="277">
        <f>IFERROR(INDEX(Raw!$H$6:$EZ$2076,MATCH($B47&amp;$D47&amp;$B$5,Raw!$A$6:$A$2076,0),MATCH(J$5,Raw!$H$5:$EZ$5,0)),"-")</f>
        <v>5</v>
      </c>
      <c r="K47" s="277">
        <f>IFERROR(INDEX(Raw!$H$6:$EZ$2076,MATCH($B47&amp;$D47&amp;$B$5,Raw!$A$6:$A$2076,0),MATCH(K$5,Raw!$H$5:$EZ$5,0)),"-")</f>
        <v>1</v>
      </c>
      <c r="L47" s="277">
        <f>IFERROR(INDEX(Raw!$H$6:$EZ$2076,MATCH($B47&amp;$D47&amp;$B$5,Raw!$A$6:$A$2076,0),MATCH(L$5,Raw!$H$5:$EZ$5,0)),"-")</f>
        <v>10</v>
      </c>
      <c r="M47" s="277">
        <f>IFERROR(INDEX(Raw!$H$6:$EZ$2076,MATCH($B47&amp;$D47&amp;$B$5,Raw!$A$6:$A$2076,0),MATCH(M$5,Raw!$H$5:$EZ$5,0)),"-")</f>
        <v>31</v>
      </c>
      <c r="N47" s="277">
        <f>IFERROR(INDEX(Raw!$H$6:$EZ$2076,MATCH($B47&amp;$D47&amp;$B$5,Raw!$A$6:$A$2076,0),MATCH(N$5,Raw!$H$5:$EZ$5,0)),"-")</f>
        <v>84</v>
      </c>
      <c r="O47" s="21"/>
      <c r="P47" s="220" t="str">
        <f>IFERROR(INDEX(Raw!$H$6:$EZ$2076,MATCH($B47&amp;$D47&amp;$B$5,Raw!$A$6:$A$2076,0),MATCH(P$5,Raw!$H$5:$EZ$5,0)),"-")</f>
        <v>-</v>
      </c>
      <c r="Q47" s="220" t="str">
        <f>IFERROR(INDEX(Raw!$H$6:$EZ$2076,MATCH($B47&amp;$D47&amp;$B$5,Raw!$A$6:$A$2076,0),MATCH(Q$5,Raw!$H$5:$EZ$5,0)),"-")</f>
        <v>-</v>
      </c>
    </row>
    <row r="48" spans="1:17" x14ac:dyDescent="0.25">
      <c r="A48" s="188">
        <f t="shared" si="7"/>
        <v>43891</v>
      </c>
      <c r="B48" s="145" t="s">
        <v>129</v>
      </c>
      <c r="C48" s="172" t="s">
        <v>142</v>
      </c>
      <c r="D48" s="95" t="s">
        <v>142</v>
      </c>
      <c r="E48" s="22">
        <f>IFERROR(INDEX(Raw!$H$6:$EZ$2076,MATCH($B48&amp;$D48&amp;$B$5,Raw!$A$6:$A$2076,0),MATCH(E$5,Raw!$H$5:$EZ$5,0)),"-")</f>
        <v>1127674</v>
      </c>
      <c r="F48" s="21"/>
      <c r="G48" s="22">
        <f>IFERROR(INDEX(Raw!$H$6:$EZ$2076,MATCH($B48&amp;$D48&amp;$B$5,Raw!$A$6:$A$2076,0),MATCH(G$5,Raw!$H$5:$EZ$5,0)),"-")</f>
        <v>864510</v>
      </c>
      <c r="H48" s="21"/>
      <c r="I48" s="22">
        <f>IFERROR(INDEX(Raw!$H$6:$EZ$2076,MATCH($B48&amp;$D48&amp;$B$5,Raw!$A$6:$A$2076,0),MATCH(I$5,Raw!$H$5:$EZ$5,0)),"-")</f>
        <v>42446995</v>
      </c>
      <c r="J48" s="280">
        <f>IFERROR(INDEX(Raw!$H$6:$EZ$2076,MATCH($B48&amp;$D48&amp;$B$5,Raw!$A$6:$A$2076,0),MATCH(J$5,Raw!$H$5:$EZ$5,0)),"-")</f>
        <v>49</v>
      </c>
      <c r="K48" s="280">
        <f>IFERROR(INDEX(Raw!$H$6:$EZ$2076,MATCH($B48&amp;$D48&amp;$B$5,Raw!$A$6:$A$2076,0),MATCH(K$5,Raw!$H$5:$EZ$5,0)),"-")</f>
        <v>14</v>
      </c>
      <c r="L48" s="280">
        <f>IFERROR(INDEX(Raw!$H$6:$EZ$2076,MATCH($B48&amp;$D48&amp;$B$5,Raw!$A$6:$A$2076,0),MATCH(L$5,Raw!$H$5:$EZ$5,0)),"-")</f>
        <v>147</v>
      </c>
      <c r="M48" s="280">
        <f>IFERROR(INDEX(Raw!$H$6:$EZ$2076,MATCH($B48&amp;$D48&amp;$B$5,Raw!$A$6:$A$2076,0),MATCH(M$5,Raw!$H$5:$EZ$5,0)),"-")</f>
        <v>204</v>
      </c>
      <c r="N48" s="280">
        <f>IFERROR(INDEX(Raw!$H$6:$EZ$2076,MATCH($B48&amp;$D48&amp;$B$5,Raw!$A$6:$A$2076,0),MATCH(N$5,Raw!$H$5:$EZ$5,0)),"-")</f>
        <v>323</v>
      </c>
      <c r="O48" s="21"/>
      <c r="P48" s="222" t="str">
        <f>IFERROR(INDEX(Raw!$H$6:$EZ$2076,MATCH($B48&amp;$D48&amp;$B$5,Raw!$A$6:$A$2076,0),MATCH(P$5,Raw!$H$5:$EZ$5,0)),"-")</f>
        <v>-</v>
      </c>
      <c r="Q48" s="222" t="str">
        <f>IFERROR(INDEX(Raw!$H$6:$EZ$2076,MATCH($B48&amp;$D48&amp;$B$5,Raw!$A$6:$A$2076,0),MATCH(Q$5,Raw!$H$5:$EZ$5,0)),"-")</f>
        <v>-</v>
      </c>
    </row>
    <row r="49" spans="1:17" s="38" customFormat="1" ht="17.5" x14ac:dyDescent="0.35">
      <c r="A49" s="188">
        <f t="shared" si="7"/>
        <v>43922</v>
      </c>
      <c r="B49" s="146" t="s">
        <v>130</v>
      </c>
      <c r="C49" s="102" t="s">
        <v>143</v>
      </c>
      <c r="D49" s="99" t="s">
        <v>143</v>
      </c>
      <c r="E49" s="148">
        <f>IFERROR(INDEX(Raw!$H$6:$EZ$2076,MATCH($B49&amp;$D49&amp;$B$5,Raw!$A$6:$A$2076,0),MATCH(E$5,Raw!$H$5:$EZ$5,0)),"-")</f>
        <v>879644</v>
      </c>
      <c r="F49" s="149"/>
      <c r="G49" s="148">
        <f>IFERROR(INDEX(Raw!$H$6:$EZ$2076,MATCH($B49&amp;$D49&amp;$B$5,Raw!$A$6:$A$2076,0),MATCH(G$5,Raw!$H$5:$EZ$5,0)),"-")</f>
        <v>629261</v>
      </c>
      <c r="H49" s="149"/>
      <c r="I49" s="148">
        <f>IFERROR(INDEX(Raw!$H$6:$EZ$2076,MATCH($B49&amp;$D49&amp;$B$5,Raw!$A$6:$A$2076,0),MATCH(I$5,Raw!$H$5:$EZ$5,0)),"-")</f>
        <v>6615151</v>
      </c>
      <c r="J49" s="281">
        <f>IFERROR(INDEX(Raw!$H$6:$EZ$2076,MATCH($B49&amp;$D49&amp;$B$5,Raw!$A$6:$A$2076,0),MATCH(J$5,Raw!$H$5:$EZ$5,0)),"-")</f>
        <v>11</v>
      </c>
      <c r="K49" s="281">
        <f>IFERROR(INDEX(Raw!$H$6:$EZ$2076,MATCH($B49&amp;$D49&amp;$B$5,Raw!$A$6:$A$2076,0),MATCH(K$5,Raw!$H$5:$EZ$5,0)),"-")</f>
        <v>1</v>
      </c>
      <c r="L49" s="281">
        <f>IFERROR(INDEX(Raw!$H$6:$EZ$2076,MATCH($B49&amp;$D49&amp;$B$5,Raw!$A$6:$A$2076,0),MATCH(L$5,Raw!$H$5:$EZ$5,0)),"-")</f>
        <v>38</v>
      </c>
      <c r="M49" s="281">
        <f>IFERROR(INDEX(Raw!$H$6:$EZ$2076,MATCH($B49&amp;$D49&amp;$B$5,Raw!$A$6:$A$2076,0),MATCH(M$5,Raw!$H$5:$EZ$5,0)),"-")</f>
        <v>65</v>
      </c>
      <c r="N49" s="281">
        <f>IFERROR(INDEX(Raw!$H$6:$EZ$2076,MATCH($B49&amp;$D49&amp;$B$5,Raw!$A$6:$A$2076,0),MATCH(N$5,Raw!$H$5:$EZ$5,0)),"-")</f>
        <v>130</v>
      </c>
      <c r="O49" s="149"/>
      <c r="P49" s="227" t="str">
        <f>IFERROR(INDEX(Raw!$H$6:$EZ$2076,MATCH($B49&amp;$D49&amp;$B$5,Raw!$A$6:$A$2076,0),MATCH(P$5,Raw!$H$5:$EZ$5,0)),"-")</f>
        <v>-</v>
      </c>
      <c r="Q49" s="227" t="str">
        <f>IFERROR(INDEX(Raw!$H$6:$EZ$2076,MATCH($B49&amp;$D49&amp;$B$5,Raw!$A$6:$A$2076,0),MATCH(Q$5,Raw!$H$5:$EZ$5,0)),"-")</f>
        <v>-</v>
      </c>
    </row>
    <row r="50" spans="1:17" s="38" customFormat="1" x14ac:dyDescent="0.25">
      <c r="A50" s="188">
        <f t="shared" si="7"/>
        <v>43952</v>
      </c>
      <c r="B50" s="145" t="s">
        <v>130</v>
      </c>
      <c r="C50" s="168" t="s">
        <v>144</v>
      </c>
      <c r="D50" s="2" t="s">
        <v>144</v>
      </c>
      <c r="E50" s="149">
        <f>IFERROR(INDEX(Raw!$H$6:$EZ$2076,MATCH($B50&amp;$D50&amp;$B$5,Raw!$A$6:$A$2076,0),MATCH(E$5,Raw!$H$5:$EZ$5,0)),"-")</f>
        <v>835776</v>
      </c>
      <c r="F50" s="149"/>
      <c r="G50" s="149">
        <f>IFERROR(INDEX(Raw!$H$6:$EZ$2076,MATCH($B50&amp;$D50&amp;$B$5,Raw!$A$6:$A$2076,0),MATCH(G$5,Raw!$H$5:$EZ$5,0)),"-")</f>
        <v>575231</v>
      </c>
      <c r="H50" s="149"/>
      <c r="I50" s="149">
        <f>IFERROR(INDEX(Raw!$H$6:$EZ$2076,MATCH($B50&amp;$D50&amp;$B$5,Raw!$A$6:$A$2076,0),MATCH(I$5,Raw!$H$5:$EZ$5,0)),"-")</f>
        <v>888949</v>
      </c>
      <c r="J50" s="279">
        <f>IFERROR(INDEX(Raw!$H$6:$EZ$2076,MATCH($B50&amp;$D50&amp;$B$5,Raw!$A$6:$A$2076,0),MATCH(J$5,Raw!$H$5:$EZ$5,0)),"-")</f>
        <v>2</v>
      </c>
      <c r="K50" s="279">
        <f>IFERROR(INDEX(Raw!$H$6:$EZ$2076,MATCH($B50&amp;$D50&amp;$B$5,Raw!$A$6:$A$2076,0),MATCH(K$5,Raw!$H$5:$EZ$5,0)),"-")</f>
        <v>1</v>
      </c>
      <c r="L50" s="279">
        <f>IFERROR(INDEX(Raw!$H$6:$EZ$2076,MATCH($B50&amp;$D50&amp;$B$5,Raw!$A$6:$A$2076,0),MATCH(L$5,Raw!$H$5:$EZ$5,0)),"-")</f>
        <v>2</v>
      </c>
      <c r="M50" s="279">
        <f>IFERROR(INDEX(Raw!$H$6:$EZ$2076,MATCH($B50&amp;$D50&amp;$B$5,Raw!$A$6:$A$2076,0),MATCH(M$5,Raw!$H$5:$EZ$5,0)),"-")</f>
        <v>3</v>
      </c>
      <c r="N50" s="279">
        <f>IFERROR(INDEX(Raw!$H$6:$EZ$2076,MATCH($B50&amp;$D50&amp;$B$5,Raw!$A$6:$A$2076,0),MATCH(N$5,Raw!$H$5:$EZ$5,0)),"-")</f>
        <v>11</v>
      </c>
      <c r="O50" s="149"/>
      <c r="P50" s="250" t="str">
        <f>IFERROR(INDEX(Raw!$H$6:$EZ$2076,MATCH($B50&amp;$D50&amp;$B$5,Raw!$A$6:$A$2076,0),MATCH(P$5,Raw!$H$5:$EZ$5,0)),"-")</f>
        <v>-</v>
      </c>
      <c r="Q50" s="250" t="str">
        <f>IFERROR(INDEX(Raw!$H$6:$EZ$2076,MATCH($B50&amp;$D50&amp;$B$5,Raw!$A$6:$A$2076,0),MATCH(Q$5,Raw!$H$5:$EZ$5,0)),"-")</f>
        <v>-</v>
      </c>
    </row>
    <row r="51" spans="1:17" s="38" customFormat="1" x14ac:dyDescent="0.25">
      <c r="A51" s="188">
        <f t="shared" si="7"/>
        <v>43983</v>
      </c>
      <c r="B51" s="145" t="s">
        <v>130</v>
      </c>
      <c r="C51" s="102" t="s">
        <v>145</v>
      </c>
      <c r="D51" s="95" t="s">
        <v>145</v>
      </c>
      <c r="E51" s="149">
        <f>IFERROR(INDEX(Raw!$H$6:$EZ$2076,MATCH($B51&amp;$D51&amp;$B$5,Raw!$A$6:$A$2076,0),MATCH(E$5,Raw!$H$5:$EZ$5,0)),"-")</f>
        <v>843903</v>
      </c>
      <c r="F51" s="149"/>
      <c r="G51" s="149">
        <f>IFERROR(INDEX(Raw!$H$6:$EZ$2076,MATCH($B51&amp;$D51&amp;$B$5,Raw!$A$6:$A$2076,0),MATCH(G$5,Raw!$H$5:$EZ$5,0)),"-")</f>
        <v>584487</v>
      </c>
      <c r="H51" s="149"/>
      <c r="I51" s="149">
        <f>IFERROR(INDEX(Raw!$H$6:$EZ$2076,MATCH($B51&amp;$D51&amp;$B$5,Raw!$A$6:$A$2076,0),MATCH(I$5,Raw!$H$5:$EZ$5,0)),"-")</f>
        <v>1145632</v>
      </c>
      <c r="J51" s="279">
        <f>IFERROR(INDEX(Raw!$H$6:$EZ$2076,MATCH($B51&amp;$D51&amp;$B$5,Raw!$A$6:$A$2076,0),MATCH(J$5,Raw!$H$5:$EZ$5,0)),"-")</f>
        <v>2</v>
      </c>
      <c r="K51" s="279">
        <f>IFERROR(INDEX(Raw!$H$6:$EZ$2076,MATCH($B51&amp;$D51&amp;$B$5,Raw!$A$6:$A$2076,0),MATCH(K$5,Raw!$H$5:$EZ$5,0)),"-")</f>
        <v>1</v>
      </c>
      <c r="L51" s="279">
        <f>IFERROR(INDEX(Raw!$H$6:$EZ$2076,MATCH($B51&amp;$D51&amp;$B$5,Raw!$A$6:$A$2076,0),MATCH(L$5,Raw!$H$5:$EZ$5,0)),"-")</f>
        <v>2</v>
      </c>
      <c r="M51" s="279">
        <f>IFERROR(INDEX(Raw!$H$6:$EZ$2076,MATCH($B51&amp;$D51&amp;$B$5,Raw!$A$6:$A$2076,0),MATCH(M$5,Raw!$H$5:$EZ$5,0)),"-")</f>
        <v>4</v>
      </c>
      <c r="N51" s="279">
        <f>IFERROR(INDEX(Raw!$H$6:$EZ$2076,MATCH($B51&amp;$D51&amp;$B$5,Raw!$A$6:$A$2076,0),MATCH(N$5,Raw!$H$5:$EZ$5,0)),"-")</f>
        <v>18</v>
      </c>
      <c r="O51" s="149"/>
      <c r="P51" s="250" t="str">
        <f>IFERROR(INDEX(Raw!$H$6:$EZ$2076,MATCH($B51&amp;$D51&amp;$B$5,Raw!$A$6:$A$2076,0),MATCH(P$5,Raw!$H$5:$EZ$5,0)),"-")</f>
        <v>-</v>
      </c>
      <c r="Q51" s="250" t="str">
        <f>IFERROR(INDEX(Raw!$H$6:$EZ$2076,MATCH($B51&amp;$D51&amp;$B$5,Raw!$A$6:$A$2076,0),MATCH(Q$5,Raw!$H$5:$EZ$5,0)),"-")</f>
        <v>-</v>
      </c>
    </row>
    <row r="52" spans="1:17" s="38" customFormat="1" ht="17.5" x14ac:dyDescent="0.35">
      <c r="A52" s="188">
        <f t="shared" si="7"/>
        <v>44013</v>
      </c>
      <c r="B52" s="145" t="s">
        <v>130</v>
      </c>
      <c r="C52" s="168" t="s">
        <v>146</v>
      </c>
      <c r="D52" s="99" t="s">
        <v>146</v>
      </c>
      <c r="E52" s="149">
        <f>IFERROR(INDEX(Raw!$H$6:$EZ$2076,MATCH($B52&amp;$D52&amp;$B$5,Raw!$A$6:$A$2076,0),MATCH(E$5,Raw!$H$5:$EZ$5,0)),"-")</f>
        <v>921189</v>
      </c>
      <c r="F52" s="149"/>
      <c r="G52" s="149">
        <f>IFERROR(INDEX(Raw!$H$6:$EZ$2076,MATCH($B52&amp;$D52&amp;$B$5,Raw!$A$6:$A$2076,0),MATCH(G$5,Raw!$H$5:$EZ$5,0)),"-")</f>
        <v>643839</v>
      </c>
      <c r="H52" s="149"/>
      <c r="I52" s="149">
        <f>IFERROR(INDEX(Raw!$H$6:$EZ$2076,MATCH($B52&amp;$D52&amp;$B$5,Raw!$A$6:$A$2076,0),MATCH(I$5,Raw!$H$5:$EZ$5,0)),"-")</f>
        <v>1489741</v>
      </c>
      <c r="J52" s="279">
        <f>IFERROR(INDEX(Raw!$H$6:$EZ$2076,MATCH($B52&amp;$D52&amp;$B$5,Raw!$A$6:$A$2076,0),MATCH(J$5,Raw!$H$5:$EZ$5,0)),"-")</f>
        <v>2</v>
      </c>
      <c r="K52" s="279">
        <f>IFERROR(INDEX(Raw!$H$6:$EZ$2076,MATCH($B52&amp;$D52&amp;$B$5,Raw!$A$6:$A$2076,0),MATCH(K$5,Raw!$H$5:$EZ$5,0)),"-")</f>
        <v>1</v>
      </c>
      <c r="L52" s="279">
        <f>IFERROR(INDEX(Raw!$H$6:$EZ$2076,MATCH($B52&amp;$D52&amp;$B$5,Raw!$A$6:$A$2076,0),MATCH(L$5,Raw!$H$5:$EZ$5,0)),"-")</f>
        <v>2</v>
      </c>
      <c r="M52" s="279">
        <f>IFERROR(INDEX(Raw!$H$6:$EZ$2076,MATCH($B52&amp;$D52&amp;$B$5,Raw!$A$6:$A$2076,0),MATCH(M$5,Raw!$H$5:$EZ$5,0)),"-")</f>
        <v>5</v>
      </c>
      <c r="N52" s="279">
        <f>IFERROR(INDEX(Raw!$H$6:$EZ$2076,MATCH($B52&amp;$D52&amp;$B$5,Raw!$A$6:$A$2076,0),MATCH(N$5,Raw!$H$5:$EZ$5,0)),"-")</f>
        <v>33</v>
      </c>
      <c r="O52" s="149"/>
      <c r="P52" s="250" t="str">
        <f>IFERROR(INDEX(Raw!$H$6:$EZ$2076,MATCH($B52&amp;$D52&amp;$B$5,Raw!$A$6:$A$2076,0),MATCH(P$5,Raw!$H$5:$EZ$5,0)),"-")</f>
        <v>-</v>
      </c>
      <c r="Q52" s="250" t="str">
        <f>IFERROR(INDEX(Raw!$H$6:$EZ$2076,MATCH($B52&amp;$D52&amp;$B$5,Raw!$A$6:$A$2076,0),MATCH(Q$5,Raw!$H$5:$EZ$5,0)),"-")</f>
        <v>-</v>
      </c>
    </row>
    <row r="53" spans="1:17" s="38" customFormat="1" x14ac:dyDescent="0.25">
      <c r="A53" s="188">
        <f t="shared" si="7"/>
        <v>44044</v>
      </c>
      <c r="B53" s="145" t="s">
        <v>130</v>
      </c>
      <c r="C53" s="102" t="s">
        <v>135</v>
      </c>
      <c r="D53" s="2" t="s">
        <v>135</v>
      </c>
      <c r="E53" s="149">
        <f>IFERROR(INDEX(Raw!$H$6:$EZ$2076,MATCH($B53&amp;$D53&amp;$B$5,Raw!$A$6:$A$2076,0),MATCH(E$5,Raw!$H$5:$EZ$5,0)),"-")</f>
        <v>990131</v>
      </c>
      <c r="F53" s="149"/>
      <c r="G53" s="149">
        <f>IFERROR(INDEX(Raw!$H$6:$EZ$2076,MATCH($B53&amp;$D53&amp;$B$5,Raw!$A$6:$A$2076,0),MATCH(G$5,Raw!$H$5:$EZ$5,0)),"-")</f>
        <v>712101</v>
      </c>
      <c r="H53" s="149"/>
      <c r="I53" s="149">
        <f>IFERROR(INDEX(Raw!$H$6:$EZ$2076,MATCH($B53&amp;$D53&amp;$B$5,Raw!$A$6:$A$2076,0),MATCH(I$5,Raw!$H$5:$EZ$5,0)),"-")</f>
        <v>2085868</v>
      </c>
      <c r="J53" s="279">
        <f>IFERROR(INDEX(Raw!$H$6:$EZ$2076,MATCH($B53&amp;$D53&amp;$B$5,Raw!$A$6:$A$2076,0),MATCH(J$5,Raw!$H$5:$EZ$5,0)),"-")</f>
        <v>3</v>
      </c>
      <c r="K53" s="279">
        <f>IFERROR(INDEX(Raw!$H$6:$EZ$2076,MATCH($B53&amp;$D53&amp;$B$5,Raw!$A$6:$A$2076,0),MATCH(K$5,Raw!$H$5:$EZ$5,0)),"-")</f>
        <v>1</v>
      </c>
      <c r="L53" s="279">
        <f>IFERROR(INDEX(Raw!$H$6:$EZ$2076,MATCH($B53&amp;$D53&amp;$B$5,Raw!$A$6:$A$2076,0),MATCH(L$5,Raw!$H$5:$EZ$5,0)),"-")</f>
        <v>3</v>
      </c>
      <c r="M53" s="282">
        <f>IFERROR(INDEX(Raw!$H$6:$EZ$2076,MATCH($B53&amp;$D53&amp;$B$5,Raw!$A$6:$A$2076,0),MATCH(M$5,Raw!$H$5:$EZ$5,0)),"-")</f>
        <v>8</v>
      </c>
      <c r="N53" s="279">
        <f>IFERROR(INDEX(Raw!$H$6:$EZ$2076,MATCH($B53&amp;$D53&amp;$B$5,Raw!$A$6:$A$2076,0),MATCH(N$5,Raw!$H$5:$EZ$5,0)),"-")</f>
        <v>48</v>
      </c>
      <c r="O53" s="149"/>
      <c r="P53" s="250" t="str">
        <f>IFERROR(INDEX(Raw!$H$6:$EZ$2076,MATCH($B53&amp;$D53&amp;$B$5,Raw!$A$6:$A$2076,0),MATCH(P$5,Raw!$H$5:$EZ$5,0)),"-")</f>
        <v>-</v>
      </c>
      <c r="Q53" s="250" t="str">
        <f>IFERROR(INDEX(Raw!$H$6:$EZ$2076,MATCH($B53&amp;$D53&amp;$B$5,Raw!$A$6:$A$2076,0),MATCH(Q$5,Raw!$H$5:$EZ$5,0)),"-")</f>
        <v>-</v>
      </c>
    </row>
    <row r="54" spans="1:17" s="38" customFormat="1" x14ac:dyDescent="0.25">
      <c r="A54" s="188">
        <f t="shared" si="7"/>
        <v>44075</v>
      </c>
      <c r="B54" s="145" t="s">
        <v>130</v>
      </c>
      <c r="C54" s="168" t="s">
        <v>136</v>
      </c>
      <c r="D54" s="95" t="s">
        <v>136</v>
      </c>
      <c r="E54" s="149">
        <f>IFERROR(INDEX(Raw!$H$6:$EZ$2076,MATCH($B54&amp;$D54&amp;$B$5,Raw!$A$6:$A$2076,0),MATCH(E$5,Raw!$H$5:$EZ$5,0)),"-")</f>
        <v>986805</v>
      </c>
      <c r="F54" s="149"/>
      <c r="G54" s="149">
        <f>IFERROR(INDEX(Raw!$H$6:$EZ$2076,MATCH($B54&amp;$D54&amp;$B$5,Raw!$A$6:$A$2076,0),MATCH(G$5,Raw!$H$5:$EZ$5,0)),"-")</f>
        <v>713975</v>
      </c>
      <c r="H54" s="149"/>
      <c r="I54" s="149">
        <f>IFERROR(INDEX(Raw!$H$6:$EZ$2076,MATCH($B54&amp;$D54&amp;$B$5,Raw!$A$6:$A$2076,0),MATCH(I$5,Raw!$H$5:$EZ$5,0)),"-")</f>
        <v>2898667</v>
      </c>
      <c r="J54" s="279">
        <f>IFERROR(INDEX(Raw!$H$6:$EZ$2076,MATCH($B54&amp;$D54&amp;$B$5,Raw!$A$6:$A$2076,0),MATCH(J$5,Raw!$H$5:$EZ$5,0)),"-")</f>
        <v>4</v>
      </c>
      <c r="K54" s="279">
        <f>IFERROR(INDEX(Raw!$H$6:$EZ$2076,MATCH($B54&amp;$D54&amp;$B$5,Raw!$A$6:$A$2076,0),MATCH(K$5,Raw!$H$5:$EZ$5,0)),"-")</f>
        <v>1</v>
      </c>
      <c r="L54" s="279">
        <f>IFERROR(INDEX(Raw!$H$6:$EZ$2076,MATCH($B54&amp;$D54&amp;$B$5,Raw!$A$6:$A$2076,0),MATCH(L$5,Raw!$H$5:$EZ$5,0)),"-")</f>
        <v>6</v>
      </c>
      <c r="M54" s="279">
        <f>IFERROR(INDEX(Raw!$H$6:$EZ$2076,MATCH($B54&amp;$D54&amp;$B$5,Raw!$A$6:$A$2076,0),MATCH(M$5,Raw!$H$5:$EZ$5,0)),"-")</f>
        <v>16</v>
      </c>
      <c r="N54" s="279">
        <f>IFERROR(INDEX(Raw!$H$6:$EZ$2076,MATCH($B54&amp;$D54&amp;$B$5,Raw!$A$6:$A$2076,0),MATCH(N$5,Raw!$H$5:$EZ$5,0)),"-")</f>
        <v>62</v>
      </c>
      <c r="O54" s="149"/>
      <c r="P54" s="250" t="str">
        <f>IFERROR(INDEX(Raw!$H$6:$EZ$2076,MATCH($B54&amp;$D54&amp;$B$5,Raw!$A$6:$A$2076,0),MATCH(P$5,Raw!$H$5:$EZ$5,0)),"-")</f>
        <v>-</v>
      </c>
      <c r="Q54" s="250" t="str">
        <f>IFERROR(INDEX(Raw!$H$6:$EZ$2076,MATCH($B54&amp;$D54&amp;$B$5,Raw!$A$6:$A$2076,0),MATCH(Q$5,Raw!$H$5:$EZ$5,0)),"-")</f>
        <v>-</v>
      </c>
    </row>
    <row r="55" spans="1:17" s="38" customFormat="1" ht="17.5" x14ac:dyDescent="0.35">
      <c r="A55" s="188">
        <f t="shared" si="7"/>
        <v>44105</v>
      </c>
      <c r="B55" s="145" t="s">
        <v>130</v>
      </c>
      <c r="C55" s="102" t="s">
        <v>137</v>
      </c>
      <c r="D55" s="99" t="s">
        <v>137</v>
      </c>
      <c r="E55" s="149">
        <f>IFERROR(INDEX(Raw!$H$6:$EZ$2076,MATCH($B55&amp;$D55&amp;$B$5,Raw!$A$6:$A$2076,0),MATCH(E$5,Raw!$H$5:$EZ$5,0)),"-")</f>
        <v>1031259</v>
      </c>
      <c r="F55" s="149"/>
      <c r="G55" s="149">
        <f>IFERROR(INDEX(Raw!$H$6:$EZ$2076,MATCH($B55&amp;$D55&amp;$B$5,Raw!$A$6:$A$2076,0),MATCH(G$5,Raw!$H$5:$EZ$5,0)),"-")</f>
        <v>742636</v>
      </c>
      <c r="H55" s="149"/>
      <c r="I55" s="149">
        <f>IFERROR(INDEX(Raw!$H$6:$EZ$2076,MATCH($B55&amp;$D55&amp;$B$5,Raw!$A$6:$A$2076,0),MATCH(I$5,Raw!$H$5:$EZ$5,0)),"-")</f>
        <v>5486084</v>
      </c>
      <c r="J55" s="279">
        <f>IFERROR(INDEX(Raw!$H$6:$EZ$2076,MATCH($B55&amp;$D55&amp;$B$5,Raw!$A$6:$A$2076,0),MATCH(J$5,Raw!$H$5:$EZ$5,0)),"-")</f>
        <v>7</v>
      </c>
      <c r="K55" s="279">
        <f>IFERROR(INDEX(Raw!$H$6:$EZ$2076,MATCH($B55&amp;$D55&amp;$B$5,Raw!$A$6:$A$2076,0),MATCH(K$5,Raw!$H$5:$EZ$5,0)),"-")</f>
        <v>1</v>
      </c>
      <c r="L55" s="279">
        <f>IFERROR(INDEX(Raw!$H$6:$EZ$2076,MATCH($B55&amp;$D55&amp;$B$5,Raw!$A$6:$A$2076,0),MATCH(L$5,Raw!$H$5:$EZ$5,0)),"-")</f>
        <v>17</v>
      </c>
      <c r="M55" s="279">
        <f>IFERROR(INDEX(Raw!$H$6:$EZ$2076,MATCH($B55&amp;$D55&amp;$B$5,Raw!$A$6:$A$2076,0),MATCH(M$5,Raw!$H$5:$EZ$5,0)),"-")</f>
        <v>30</v>
      </c>
      <c r="N55" s="279">
        <f>IFERROR(INDEX(Raw!$H$6:$EZ$2076,MATCH($B55&amp;$D55&amp;$B$5,Raw!$A$6:$A$2076,0),MATCH(N$5,Raw!$H$5:$EZ$5,0)),"-")</f>
        <v>78</v>
      </c>
      <c r="O55" s="149"/>
      <c r="P55" s="250" t="str">
        <f>IFERROR(INDEX(Raw!$H$6:$EZ$2076,MATCH($B55&amp;$D55&amp;$B$5,Raw!$A$6:$A$2076,0),MATCH(P$5,Raw!$H$5:$EZ$5,0)),"-")</f>
        <v>-</v>
      </c>
      <c r="Q55" s="250" t="str">
        <f>IFERROR(INDEX(Raw!$H$6:$EZ$2076,MATCH($B55&amp;$D55&amp;$B$5,Raw!$A$6:$A$2076,0),MATCH(Q$5,Raw!$H$5:$EZ$5,0)),"-")</f>
        <v>-</v>
      </c>
    </row>
    <row r="56" spans="1:17" s="38" customFormat="1" x14ac:dyDescent="0.25">
      <c r="A56" s="188">
        <f t="shared" si="7"/>
        <v>44136</v>
      </c>
      <c r="B56" s="145" t="s">
        <v>130</v>
      </c>
      <c r="C56" s="168" t="s">
        <v>138</v>
      </c>
      <c r="D56" s="2" t="s">
        <v>138</v>
      </c>
      <c r="E56" s="149">
        <f>IFERROR(INDEX(Raw!$H$6:$EZ$2076,MATCH($B56&amp;$D56&amp;$B$5,Raw!$A$6:$A$2076,0),MATCH(E$5,Raw!$H$5:$EZ$5,0)),"-")</f>
        <v>953863</v>
      </c>
      <c r="F56" s="149"/>
      <c r="G56" s="149">
        <f>IFERROR(INDEX(Raw!$H$6:$EZ$2076,MATCH($B56&amp;$D56&amp;$B$5,Raw!$A$6:$A$2076,0),MATCH(G$5,Raw!$H$5:$EZ$5,0)),"-")</f>
        <v>657906</v>
      </c>
      <c r="H56" s="149"/>
      <c r="I56" s="149">
        <f>IFERROR(INDEX(Raw!$H$6:$EZ$2076,MATCH($B56&amp;$D56&amp;$B$5,Raw!$A$6:$A$2076,0),MATCH(I$5,Raw!$H$5:$EZ$5,0)),"-")</f>
        <v>2876216</v>
      </c>
      <c r="J56" s="279">
        <f>IFERROR(INDEX(Raw!$H$6:$EZ$2076,MATCH($B56&amp;$D56&amp;$B$5,Raw!$A$6:$A$2076,0),MATCH(J$5,Raw!$H$5:$EZ$5,0)),"-")</f>
        <v>4</v>
      </c>
      <c r="K56" s="279">
        <f>IFERROR(INDEX(Raw!$H$6:$EZ$2076,MATCH($B56&amp;$D56&amp;$B$5,Raw!$A$6:$A$2076,0),MATCH(K$5,Raw!$H$5:$EZ$5,0)),"-")</f>
        <v>1</v>
      </c>
      <c r="L56" s="279">
        <f>IFERROR(INDEX(Raw!$H$6:$EZ$2076,MATCH($B56&amp;$D56&amp;$B$5,Raw!$A$6:$A$2076,0),MATCH(L$5,Raw!$H$5:$EZ$5,0)),"-")</f>
        <v>6</v>
      </c>
      <c r="M56" s="279">
        <f>IFERROR(INDEX(Raw!$H$6:$EZ$2076,MATCH($B56&amp;$D56&amp;$B$5,Raw!$A$6:$A$2076,0),MATCH(M$5,Raw!$H$5:$EZ$5,0)),"-")</f>
        <v>16</v>
      </c>
      <c r="N56" s="279">
        <f>IFERROR(INDEX(Raw!$H$6:$EZ$2076,MATCH($B56&amp;$D56&amp;$B$5,Raw!$A$6:$A$2076,0),MATCH(N$5,Raw!$H$5:$EZ$5,0)),"-")</f>
        <v>65</v>
      </c>
      <c r="O56" s="149"/>
      <c r="P56" s="250" t="str">
        <f>IFERROR(INDEX(Raw!$H$6:$EZ$2076,MATCH($B56&amp;$D56&amp;$B$5,Raw!$A$6:$A$2076,0),MATCH(P$5,Raw!$H$5:$EZ$5,0)),"-")</f>
        <v>-</v>
      </c>
      <c r="Q56" s="250" t="str">
        <f>IFERROR(INDEX(Raw!$H$6:$EZ$2076,MATCH($B56&amp;$D56&amp;$B$5,Raw!$A$6:$A$2076,0),MATCH(Q$5,Raw!$H$5:$EZ$5,0)),"-")</f>
        <v>-</v>
      </c>
    </row>
    <row r="57" spans="1:17" s="38" customFormat="1" x14ac:dyDescent="0.25">
      <c r="A57" s="188">
        <f t="shared" si="7"/>
        <v>44166</v>
      </c>
      <c r="B57" s="145" t="s">
        <v>130</v>
      </c>
      <c r="C57" s="102" t="s">
        <v>139</v>
      </c>
      <c r="D57" s="95" t="s">
        <v>139</v>
      </c>
      <c r="E57" s="149">
        <f>IFERROR(INDEX(Raw!$H$6:$EZ$2076,MATCH($B57&amp;$D57&amp;$B$5,Raw!$A$6:$A$2076,0),MATCH(E$5,Raw!$H$5:$EZ$5,0)),"-")</f>
        <v>1080497</v>
      </c>
      <c r="F57" s="149"/>
      <c r="G57" s="149">
        <f>IFERROR(INDEX(Raw!$H$6:$EZ$2076,MATCH($B57&amp;$D57&amp;$B$5,Raw!$A$6:$A$2076,0),MATCH(G$5,Raw!$H$5:$EZ$5,0)),"-")</f>
        <v>759187</v>
      </c>
      <c r="H57" s="149"/>
      <c r="I57" s="149">
        <f>IFERROR(INDEX(Raw!$H$6:$EZ$2076,MATCH($B57&amp;$D57&amp;$B$5,Raw!$A$6:$A$2076,0),MATCH(I$5,Raw!$H$5:$EZ$5,0)),"-")</f>
        <v>8408484</v>
      </c>
      <c r="J57" s="279">
        <f>IFERROR(INDEX(Raw!$H$6:$EZ$2076,MATCH($B57&amp;$D57&amp;$B$5,Raw!$A$6:$A$2076,0),MATCH(J$5,Raw!$H$5:$EZ$5,0)),"-")</f>
        <v>11</v>
      </c>
      <c r="K57" s="279">
        <f>IFERROR(INDEX(Raw!$H$6:$EZ$2076,MATCH($B57&amp;$D57&amp;$B$5,Raw!$A$6:$A$2076,0),MATCH(K$5,Raw!$H$5:$EZ$5,0)),"-")</f>
        <v>1</v>
      </c>
      <c r="L57" s="279">
        <f>IFERROR(INDEX(Raw!$H$6:$EZ$2076,MATCH($B57&amp;$D57&amp;$B$5,Raw!$A$6:$A$2076,0),MATCH(L$5,Raw!$H$5:$EZ$5,0)),"-")</f>
        <v>32</v>
      </c>
      <c r="M57" s="279">
        <f>IFERROR(INDEX(Raw!$H$6:$EZ$2076,MATCH($B57&amp;$D57&amp;$B$5,Raw!$A$6:$A$2076,0),MATCH(M$5,Raw!$H$5:$EZ$5,0)),"-")</f>
        <v>57</v>
      </c>
      <c r="N57" s="279">
        <f>IFERROR(INDEX(Raw!$H$6:$EZ$2076,MATCH($B57&amp;$D57&amp;$B$5,Raw!$A$6:$A$2076,0),MATCH(N$5,Raw!$H$5:$EZ$5,0)),"-")</f>
        <v>142</v>
      </c>
      <c r="O57" s="149"/>
      <c r="P57" s="250" t="str">
        <f>IFERROR(INDEX(Raw!$H$6:$EZ$2076,MATCH($B57&amp;$D57&amp;$B$5,Raw!$A$6:$A$2076,0),MATCH(P$5,Raw!$H$5:$EZ$5,0)),"-")</f>
        <v>-</v>
      </c>
      <c r="Q57" s="250" t="str">
        <f>IFERROR(INDEX(Raw!$H$6:$EZ$2076,MATCH($B57&amp;$D57&amp;$B$5,Raw!$A$6:$A$2076,0),MATCH(Q$5,Raw!$H$5:$EZ$5,0)),"-")</f>
        <v>-</v>
      </c>
    </row>
    <row r="58" spans="1:17" s="38" customFormat="1" ht="17.5" x14ac:dyDescent="0.35">
      <c r="A58" s="188">
        <f t="shared" si="7"/>
        <v>44197</v>
      </c>
      <c r="B58" s="145" t="s">
        <v>130</v>
      </c>
      <c r="C58" s="168" t="s">
        <v>140</v>
      </c>
      <c r="D58" s="99" t="s">
        <v>140</v>
      </c>
      <c r="E58" s="149">
        <f>IFERROR(INDEX(Raw!$H$6:$EZ$2076,MATCH($B58&amp;$D58&amp;$B$5,Raw!$A$6:$A$2076,0),MATCH(E$5,Raw!$H$5:$EZ$5,0)),"-")</f>
        <v>1096245</v>
      </c>
      <c r="F58" s="149"/>
      <c r="G58" s="149">
        <f>IFERROR(INDEX(Raw!$H$6:$EZ$2076,MATCH($B58&amp;$D58&amp;$B$5,Raw!$A$6:$A$2076,0),MATCH(G$5,Raw!$H$5:$EZ$5,0)),"-")</f>
        <v>767828</v>
      </c>
      <c r="H58" s="149"/>
      <c r="I58" s="149">
        <f>IFERROR(INDEX(Raw!$H$6:$EZ$2076,MATCH($B58&amp;$D58&amp;$B$5,Raw!$A$6:$A$2076,0),MATCH(I$5,Raw!$H$5:$EZ$5,0)),"-")</f>
        <v>7599717</v>
      </c>
      <c r="J58" s="279">
        <f>IFERROR(INDEX(Raw!$H$6:$EZ$2076,MATCH($B58&amp;$D58&amp;$B$5,Raw!$A$6:$A$2076,0),MATCH(J$5,Raw!$H$5:$EZ$5,0)),"-")</f>
        <v>10</v>
      </c>
      <c r="K58" s="279">
        <f>IFERROR(INDEX(Raw!$H$6:$EZ$2076,MATCH($B58&amp;$D58&amp;$B$5,Raw!$A$6:$A$2076,0),MATCH(K$5,Raw!$H$5:$EZ$5,0)),"-")</f>
        <v>1</v>
      </c>
      <c r="L58" s="279">
        <f>IFERROR(INDEX(Raw!$H$6:$EZ$2076,MATCH($B58&amp;$D58&amp;$B$5,Raw!$A$6:$A$2076,0),MATCH(L$5,Raw!$H$5:$EZ$5,0)),"-")</f>
        <v>29</v>
      </c>
      <c r="M58" s="279">
        <f>IFERROR(INDEX(Raw!$H$6:$EZ$2076,MATCH($B58&amp;$D58&amp;$B$5,Raw!$A$6:$A$2076,0),MATCH(M$5,Raw!$H$5:$EZ$5,0)),"-")</f>
        <v>66</v>
      </c>
      <c r="N58" s="279">
        <f>IFERROR(INDEX(Raw!$H$6:$EZ$2076,MATCH($B58&amp;$D58&amp;$B$5,Raw!$A$6:$A$2076,0),MATCH(N$5,Raw!$H$5:$EZ$5,0)),"-")</f>
        <v>128</v>
      </c>
      <c r="O58" s="149"/>
      <c r="P58" s="250" t="str">
        <f>IFERROR(INDEX(Raw!$H$6:$EZ$2076,MATCH($B58&amp;$D58&amp;$B$5,Raw!$A$6:$A$2076,0),MATCH(P$5,Raw!$H$5:$EZ$5,0)),"-")</f>
        <v>-</v>
      </c>
      <c r="Q58" s="250" t="str">
        <f>IFERROR(INDEX(Raw!$H$6:$EZ$2076,MATCH($B58&amp;$D58&amp;$B$5,Raw!$A$6:$A$2076,0),MATCH(Q$5,Raw!$H$5:$EZ$5,0)),"-")</f>
        <v>-</v>
      </c>
    </row>
    <row r="59" spans="1:17" s="38" customFormat="1" x14ac:dyDescent="0.25">
      <c r="A59" s="188">
        <f t="shared" si="7"/>
        <v>44228</v>
      </c>
      <c r="B59" s="145" t="s">
        <v>130</v>
      </c>
      <c r="C59" s="102" t="s">
        <v>141</v>
      </c>
      <c r="D59" s="2" t="s">
        <v>141</v>
      </c>
      <c r="E59" s="149">
        <f>IFERROR(INDEX(Raw!$H$6:$EZ$2076,MATCH($B59&amp;$D59&amp;$B$5,Raw!$A$6:$A$2076,0),MATCH(E$5,Raw!$H$5:$EZ$5,0)),"-")</f>
        <v>841758</v>
      </c>
      <c r="F59" s="149"/>
      <c r="G59" s="149">
        <f>IFERROR(INDEX(Raw!$H$6:$EZ$2076,MATCH($B59&amp;$D59&amp;$B$5,Raw!$A$6:$A$2076,0),MATCH(G$5,Raw!$H$5:$EZ$5,0)),"-")</f>
        <v>580385</v>
      </c>
      <c r="H59" s="149"/>
      <c r="I59" s="149">
        <f>IFERROR(INDEX(Raw!$H$6:$EZ$2076,MATCH($B59&amp;$D59&amp;$B$5,Raw!$A$6:$A$2076,0),MATCH(I$5,Raw!$H$5:$EZ$5,0)),"-")</f>
        <v>1508157</v>
      </c>
      <c r="J59" s="279">
        <f>IFERROR(INDEX(Raw!$H$6:$EZ$2076,MATCH($B59&amp;$D59&amp;$B$5,Raw!$A$6:$A$2076,0),MATCH(J$5,Raw!$H$5:$EZ$5,0)),"-")</f>
        <v>3</v>
      </c>
      <c r="K59" s="279">
        <f>IFERROR(INDEX(Raw!$H$6:$EZ$2076,MATCH($B59&amp;$D59&amp;$B$5,Raw!$A$6:$A$2076,0),MATCH(K$5,Raw!$H$5:$EZ$5,0)),"-")</f>
        <v>1</v>
      </c>
      <c r="L59" s="279">
        <f>IFERROR(INDEX(Raw!$H$6:$EZ$2076,MATCH($B59&amp;$D59&amp;$B$5,Raw!$A$6:$A$2076,0),MATCH(L$5,Raw!$H$5:$EZ$5,0)),"-")</f>
        <v>3</v>
      </c>
      <c r="M59" s="279">
        <f>IFERROR(INDEX(Raw!$H$6:$EZ$2076,MATCH($B59&amp;$D59&amp;$B$5,Raw!$A$6:$A$2076,0),MATCH(M$5,Raw!$H$5:$EZ$5,0)),"-")</f>
        <v>8</v>
      </c>
      <c r="N59" s="279">
        <f>IFERROR(INDEX(Raw!$H$6:$EZ$2076,MATCH($B59&amp;$D59&amp;$B$5,Raw!$A$6:$A$2076,0),MATCH(N$5,Raw!$H$5:$EZ$5,0)),"-")</f>
        <v>35</v>
      </c>
      <c r="O59" s="149"/>
      <c r="P59" s="250" t="str">
        <f>IFERROR(INDEX(Raw!$H$6:$EZ$2076,MATCH($B59&amp;$D59&amp;$B$5,Raw!$A$6:$A$2076,0),MATCH(P$5,Raw!$H$5:$EZ$5,0)),"-")</f>
        <v>-</v>
      </c>
      <c r="Q59" s="250" t="str">
        <f>IFERROR(INDEX(Raw!$H$6:$EZ$2076,MATCH($B59&amp;$D59&amp;$B$5,Raw!$A$6:$A$2076,0),MATCH(Q$5,Raw!$H$5:$EZ$5,0)),"-")</f>
        <v>-</v>
      </c>
    </row>
    <row r="60" spans="1:17" s="38" customFormat="1" collapsed="1" x14ac:dyDescent="0.25">
      <c r="A60" s="188">
        <f t="shared" si="7"/>
        <v>44256</v>
      </c>
      <c r="B60" s="145" t="str">
        <f>IF($D60="April",LEFT($B59,4)+1&amp;"-"&amp;RIGHT($B59,2)+1,$B59)</f>
        <v>2020-21</v>
      </c>
      <c r="C60" s="167" t="s">
        <v>142</v>
      </c>
      <c r="D60" s="95" t="s">
        <v>142</v>
      </c>
      <c r="E60" s="152">
        <f>IFERROR(INDEX(Raw!$H$6:$EZ$2076,MATCH($B60&amp;$D60&amp;$B$5,Raw!$A$6:$A$2076,0),MATCH(E$5,Raw!$H$5:$EZ$5,0)),"-")</f>
        <v>952764</v>
      </c>
      <c r="F60" s="149"/>
      <c r="G60" s="152">
        <f>IFERROR(INDEX(Raw!$H$6:$EZ$2076,MATCH($B60&amp;$D60&amp;$B$5,Raw!$A$6:$A$2076,0),MATCH(G$5,Raw!$H$5:$EZ$5,0)),"-")</f>
        <v>657198</v>
      </c>
      <c r="H60" s="149"/>
      <c r="I60" s="152">
        <f>IFERROR(INDEX(Raw!$H$6:$EZ$2076,MATCH($B60&amp;$D60&amp;$B$5,Raw!$A$6:$A$2076,0),MATCH(I$5,Raw!$H$5:$EZ$5,0)),"-")</f>
        <v>2045903</v>
      </c>
      <c r="J60" s="283">
        <f>IFERROR(INDEX(Raw!$H$6:$EZ$2076,MATCH($B60&amp;$D60&amp;$B$5,Raw!$A$6:$A$2076,0),MATCH(J$5,Raw!$H$5:$EZ$5,0)),"-")</f>
        <v>3</v>
      </c>
      <c r="K60" s="283">
        <f>IFERROR(INDEX(Raw!$H$6:$EZ$2076,MATCH($B60&amp;$D60&amp;$B$5,Raw!$A$6:$A$2076,0),MATCH(K$5,Raw!$H$5:$EZ$5,0)),"-")</f>
        <v>1</v>
      </c>
      <c r="L60" s="283">
        <f>IFERROR(INDEX(Raw!$H$6:$EZ$2076,MATCH($B60&amp;$D60&amp;$B$5,Raw!$A$6:$A$2076,0),MATCH(L$5,Raw!$H$5:$EZ$5,0)),"-")</f>
        <v>3</v>
      </c>
      <c r="M60" s="283">
        <f>IFERROR(INDEX(Raw!$H$6:$EZ$2076,MATCH($B60&amp;$D60&amp;$B$5,Raw!$A$6:$A$2076,0),MATCH(M$5,Raw!$H$5:$EZ$5,0)),"-")</f>
        <v>12</v>
      </c>
      <c r="N60" s="283">
        <f>IFERROR(INDEX(Raw!$H$6:$EZ$2076,MATCH($B60&amp;$D60&amp;$B$5,Raw!$A$6:$A$2076,0),MATCH(N$5,Raw!$H$5:$EZ$5,0)),"-")</f>
        <v>51</v>
      </c>
      <c r="O60" s="149"/>
      <c r="P60" s="228" t="str">
        <f>IFERROR(INDEX(Raw!$H$6:$EZ$2076,MATCH($B60&amp;$D60&amp;$B$5,Raw!$A$6:$A$2076,0),MATCH(P$5,Raw!$H$5:$EZ$5,0)),"-")</f>
        <v>-</v>
      </c>
      <c r="Q60" s="228" t="str">
        <f>IFERROR(INDEX(Raw!$H$6:$EZ$2076,MATCH($B60&amp;$D60&amp;$B$5,Raw!$A$6:$A$2076,0),MATCH(Q$5,Raw!$H$5:$EZ$5,0)),"-")</f>
        <v>-</v>
      </c>
    </row>
    <row r="61" spans="1:17" s="38" customFormat="1" ht="17.5" x14ac:dyDescent="0.35">
      <c r="A61" s="188">
        <f t="shared" si="7"/>
        <v>44287</v>
      </c>
      <c r="B61" s="146" t="s">
        <v>131</v>
      </c>
      <c r="C61" s="102" t="s">
        <v>143</v>
      </c>
      <c r="D61" s="101" t="s">
        <v>143</v>
      </c>
      <c r="E61" s="149">
        <f>IFERROR(INDEX(Raw!$H$6:$EZ$2076,MATCH($B61&amp;$D61&amp;$B$5,Raw!$A$6:$A$2076,0),MATCH(E$5,Raw!$H$5:$EZ$5,0)),"-")</f>
        <v>989757</v>
      </c>
      <c r="F61" s="149"/>
      <c r="G61" s="149">
        <f>IFERROR(INDEX(Raw!$H$6:$EZ$2076,MATCH($B61&amp;$D61&amp;$B$5,Raw!$A$6:$A$2076,0),MATCH(G$5,Raw!$H$5:$EZ$5,0)),"-")</f>
        <v>688426</v>
      </c>
      <c r="H61" s="149"/>
      <c r="I61" s="149">
        <f>IFERROR(INDEX(Raw!$H$6:$EZ$2076,MATCH($B61&amp;$D61&amp;$B$5,Raw!$A$6:$A$2076,0),MATCH(I$5,Raw!$H$5:$EZ$5,0)),"-")</f>
        <v>2223959</v>
      </c>
      <c r="J61" s="279">
        <f>IFERROR(INDEX(Raw!$H$6:$EZ$2076,MATCH($B61&amp;$D61&amp;$B$5,Raw!$A$6:$A$2076,0),MATCH(J$5,Raw!$H$5:$EZ$5,0)),"-")</f>
        <v>3</v>
      </c>
      <c r="K61" s="279">
        <f>IFERROR(INDEX(Raw!$H$6:$EZ$2076,MATCH($B61&amp;$D61&amp;$B$5,Raw!$A$6:$A$2076,0),MATCH(K$5,Raw!$H$5:$EZ$5,0)),"-")</f>
        <v>1</v>
      </c>
      <c r="L61" s="279">
        <f>IFERROR(INDEX(Raw!$H$6:$EZ$2076,MATCH($B61&amp;$D61&amp;$B$5,Raw!$A$6:$A$2076,0),MATCH(L$5,Raw!$H$5:$EZ$5,0)),"-")</f>
        <v>4</v>
      </c>
      <c r="M61" s="279">
        <f>IFERROR(INDEX(Raw!$H$6:$EZ$2076,MATCH($B61&amp;$D61&amp;$B$5,Raw!$A$6:$A$2076,0),MATCH(M$5,Raw!$H$5:$EZ$5,0)),"-")</f>
        <v>13</v>
      </c>
      <c r="N61" s="279">
        <f>IFERROR(INDEX(Raw!$H$6:$EZ$2076,MATCH($B61&amp;$D61&amp;$B$5,Raw!$A$6:$A$2076,0),MATCH(N$5,Raw!$H$5:$EZ$5,0)),"-")</f>
        <v>51</v>
      </c>
      <c r="O61" s="149"/>
      <c r="P61" s="250" t="str">
        <f>IFERROR(INDEX(Raw!$H$6:$EZ$2076,MATCH($B61&amp;$D61&amp;$B$5,Raw!$A$6:$A$2076,0),MATCH(P$5,Raw!$H$5:$EZ$5,0)),"-")</f>
        <v>-</v>
      </c>
      <c r="Q61" s="250" t="str">
        <f>IFERROR(INDEX(Raw!$H$6:$EZ$2076,MATCH($B61&amp;$D61&amp;$B$5,Raw!$A$6:$A$2076,0),MATCH(Q$5,Raw!$H$5:$EZ$5,0)),"-")</f>
        <v>-</v>
      </c>
    </row>
    <row r="62" spans="1:17" s="38" customFormat="1" x14ac:dyDescent="0.25">
      <c r="A62" s="188">
        <f t="shared" si="7"/>
        <v>44317</v>
      </c>
      <c r="B62" s="145" t="s">
        <v>131</v>
      </c>
      <c r="C62" s="168" t="s">
        <v>144</v>
      </c>
      <c r="D62" s="95" t="s">
        <v>144</v>
      </c>
      <c r="E62" s="149">
        <f>IFERROR(INDEX(Raw!$H$6:$EZ$2076,MATCH($B62&amp;$D62&amp;$B$5,Raw!$A$6:$A$2076,0),MATCH(E$5,Raw!$H$5:$EZ$5,0)),"-")</f>
        <v>1129904</v>
      </c>
      <c r="F62" s="149"/>
      <c r="G62" s="149">
        <f>IFERROR(INDEX(Raw!$H$6:$EZ$2076,MATCH($B62&amp;$D62&amp;$B$5,Raw!$A$6:$A$2076,0),MATCH(G$5,Raw!$H$5:$EZ$5,0)),"-")</f>
        <v>797720</v>
      </c>
      <c r="H62" s="149"/>
      <c r="I62" s="149">
        <f>IFERROR(INDEX(Raw!$H$6:$EZ$2076,MATCH($B62&amp;$D62&amp;$B$5,Raw!$A$6:$A$2076,0),MATCH(I$5,Raw!$H$5:$EZ$5,0)),"-")</f>
        <v>5431031</v>
      </c>
      <c r="J62" s="279">
        <f>IFERROR(INDEX(Raw!$H$6:$EZ$2076,MATCH($B62&amp;$D62&amp;$B$5,Raw!$A$6:$A$2076,0),MATCH(J$5,Raw!$H$5:$EZ$5,0)),"-")</f>
        <v>7</v>
      </c>
      <c r="K62" s="279">
        <f>IFERROR(INDEX(Raw!$H$6:$EZ$2076,MATCH($B62&amp;$D62&amp;$B$5,Raw!$A$6:$A$2076,0),MATCH(K$5,Raw!$H$5:$EZ$5,0)),"-")</f>
        <v>1</v>
      </c>
      <c r="L62" s="279">
        <f>IFERROR(INDEX(Raw!$H$6:$EZ$2076,MATCH($B62&amp;$D62&amp;$B$5,Raw!$A$6:$A$2076,0),MATCH(L$5,Raw!$H$5:$EZ$5,0)),"-")</f>
        <v>14</v>
      </c>
      <c r="M62" s="279">
        <f>IFERROR(INDEX(Raw!$H$6:$EZ$2076,MATCH($B62&amp;$D62&amp;$B$5,Raw!$A$6:$A$2076,0),MATCH(M$5,Raw!$H$5:$EZ$5,0)),"-")</f>
        <v>41</v>
      </c>
      <c r="N62" s="279">
        <f>IFERROR(INDEX(Raw!$H$6:$EZ$2076,MATCH($B62&amp;$D62&amp;$B$5,Raw!$A$6:$A$2076,0),MATCH(N$5,Raw!$H$5:$EZ$5,0)),"-")</f>
        <v>100</v>
      </c>
      <c r="O62" s="149"/>
      <c r="P62" s="250" t="str">
        <f>IFERROR(INDEX(Raw!$H$6:$EZ$2076,MATCH($B62&amp;$D62&amp;$B$5,Raw!$A$6:$A$2076,0),MATCH(P$5,Raw!$H$5:$EZ$5,0)),"-")</f>
        <v>-</v>
      </c>
      <c r="Q62" s="250" t="str">
        <f>IFERROR(INDEX(Raw!$H$6:$EZ$2076,MATCH($B62&amp;$D62&amp;$B$5,Raw!$A$6:$A$2076,0),MATCH(Q$5,Raw!$H$5:$EZ$5,0)),"-")</f>
        <v>-</v>
      </c>
    </row>
    <row r="63" spans="1:17" s="38" customFormat="1" x14ac:dyDescent="0.25">
      <c r="A63" s="188">
        <f t="shared" si="7"/>
        <v>44348</v>
      </c>
      <c r="B63" s="145" t="s">
        <v>131</v>
      </c>
      <c r="C63" s="102" t="s">
        <v>145</v>
      </c>
      <c r="D63" s="95" t="s">
        <v>145</v>
      </c>
      <c r="E63" s="149">
        <f>IFERROR(INDEX(Raw!$H$6:$EZ$2076,MATCH($B63&amp;$D63&amp;$B$5,Raw!$A$6:$A$2076,0),MATCH(E$5,Raw!$H$5:$EZ$5,0)),"-")</f>
        <v>1192633</v>
      </c>
      <c r="F63" s="149"/>
      <c r="G63" s="149">
        <f>IFERROR(INDEX(Raw!$H$6:$EZ$2076,MATCH($B63&amp;$D63&amp;$B$5,Raw!$A$6:$A$2076,0),MATCH(G$5,Raw!$H$5:$EZ$5,0)),"-")</f>
        <v>888277</v>
      </c>
      <c r="H63" s="149"/>
      <c r="I63" s="149">
        <f>IFERROR(INDEX(Raw!$H$6:$EZ$2076,MATCH($B63&amp;$D63&amp;$B$5,Raw!$A$6:$A$2076,0),MATCH(I$5,Raw!$H$5:$EZ$5,0)),"-")</f>
        <v>15215215</v>
      </c>
      <c r="J63" s="279">
        <f>IFERROR(INDEX(Raw!$H$6:$EZ$2076,MATCH($B63&amp;$D63&amp;$B$5,Raw!$A$6:$A$2076,0),MATCH(J$5,Raw!$H$5:$EZ$5,0)),"-")</f>
        <v>17</v>
      </c>
      <c r="K63" s="279">
        <f>IFERROR(INDEX(Raw!$H$6:$EZ$2076,MATCH($B63&amp;$D63&amp;$B$5,Raw!$A$6:$A$2076,0),MATCH(K$5,Raw!$H$5:$EZ$5,0)),"-")</f>
        <v>1</v>
      </c>
      <c r="L63" s="279">
        <f>IFERROR(INDEX(Raw!$H$6:$EZ$2076,MATCH($B63&amp;$D63&amp;$B$5,Raw!$A$6:$A$2076,0),MATCH(L$5,Raw!$H$5:$EZ$5,0)),"-")</f>
        <v>58</v>
      </c>
      <c r="M63" s="279">
        <f>IFERROR(INDEX(Raw!$H$6:$EZ$2076,MATCH($B63&amp;$D63&amp;$B$5,Raw!$A$6:$A$2076,0),MATCH(M$5,Raw!$H$5:$EZ$5,0)),"-")</f>
        <v>92</v>
      </c>
      <c r="N63" s="279">
        <f>IFERROR(INDEX(Raw!$H$6:$EZ$2076,MATCH($B63&amp;$D63&amp;$B$5,Raw!$A$6:$A$2076,0),MATCH(N$5,Raw!$H$5:$EZ$5,0)),"-")</f>
        <v>169</v>
      </c>
      <c r="O63" s="149"/>
      <c r="P63" s="250" t="str">
        <f>IFERROR(INDEX(Raw!$H$6:$EZ$2076,MATCH($B63&amp;$D63&amp;$B$5,Raw!$A$6:$A$2076,0),MATCH(P$5,Raw!$H$5:$EZ$5,0)),"-")</f>
        <v>-</v>
      </c>
      <c r="Q63" s="250" t="str">
        <f>IFERROR(INDEX(Raw!$H$6:$EZ$2076,MATCH($B63&amp;$D63&amp;$B$5,Raw!$A$6:$A$2076,0),MATCH(Q$5,Raw!$H$5:$EZ$5,0)),"-")</f>
        <v>-</v>
      </c>
    </row>
    <row r="64" spans="1:17" s="38" customFormat="1" ht="17.5" x14ac:dyDescent="0.35">
      <c r="A64" s="188">
        <f t="shared" si="7"/>
        <v>44378</v>
      </c>
      <c r="B64" s="145" t="s">
        <v>131</v>
      </c>
      <c r="C64" s="168" t="s">
        <v>146</v>
      </c>
      <c r="D64" s="101" t="s">
        <v>146</v>
      </c>
      <c r="E64" s="149">
        <f>IFERROR(INDEX(Raw!$H$6:$EZ$2076,MATCH($B64&amp;$D64&amp;$B$5,Raw!$A$6:$A$2076,0),MATCH(E$5,Raw!$H$5:$EZ$5,0)),"-")</f>
        <v>1302502</v>
      </c>
      <c r="F64" s="149"/>
      <c r="G64" s="149">
        <f>IFERROR(INDEX(Raw!$H$6:$EZ$2076,MATCH($B64&amp;$D64&amp;$B$5,Raw!$A$6:$A$2076,0),MATCH(G$5,Raw!$H$5:$EZ$5,0)),"-")</f>
        <v>1003790</v>
      </c>
      <c r="H64" s="149"/>
      <c r="I64" s="149">
        <f>IFERROR(INDEX(Raw!$H$6:$EZ$2076,MATCH($B64&amp;$D64&amp;$B$5,Raw!$A$6:$A$2076,0),MATCH(I$5,Raw!$H$5:$EZ$5,0)),"-")</f>
        <v>42155614</v>
      </c>
      <c r="J64" s="279">
        <f>IFERROR(INDEX(Raw!$H$6:$EZ$2076,MATCH($B64&amp;$D64&amp;$B$5,Raw!$A$6:$A$2076,0),MATCH(J$5,Raw!$H$5:$EZ$5,0)),"-")</f>
        <v>42</v>
      </c>
      <c r="K64" s="279">
        <f>IFERROR(INDEX(Raw!$H$6:$EZ$2076,MATCH($B64&amp;$D64&amp;$B$5,Raw!$A$6:$A$2076,0),MATCH(K$5,Raw!$H$5:$EZ$5,0)),"-")</f>
        <v>3</v>
      </c>
      <c r="L64" s="279">
        <f>IFERROR(INDEX(Raw!$H$6:$EZ$2076,MATCH($B64&amp;$D64&amp;$B$5,Raw!$A$6:$A$2076,0),MATCH(L$5,Raw!$H$5:$EZ$5,0)),"-")</f>
        <v>128</v>
      </c>
      <c r="M64" s="279">
        <f>IFERROR(INDEX(Raw!$H$6:$EZ$2076,MATCH($B64&amp;$D64&amp;$B$5,Raw!$A$6:$A$2076,0),MATCH(M$5,Raw!$H$5:$EZ$5,0)),"-")</f>
        <v>185</v>
      </c>
      <c r="N64" s="279">
        <f>IFERROR(INDEX(Raw!$H$6:$EZ$2076,MATCH($B64&amp;$D64&amp;$B$5,Raw!$A$6:$A$2076,0),MATCH(N$5,Raw!$H$5:$EZ$5,0)),"-")</f>
        <v>369</v>
      </c>
      <c r="O64" s="149"/>
      <c r="P64" s="250" t="str">
        <f>IFERROR(INDEX(Raw!$H$6:$EZ$2076,MATCH($B64&amp;$D64&amp;$B$5,Raw!$A$6:$A$2076,0),MATCH(P$5,Raw!$H$5:$EZ$5,0)),"-")</f>
        <v>-</v>
      </c>
      <c r="Q64" s="250" t="str">
        <f>IFERROR(INDEX(Raw!$H$6:$EZ$2076,MATCH($B64&amp;$D64&amp;$B$5,Raw!$A$6:$A$2076,0),MATCH(Q$5,Raw!$H$5:$EZ$5,0)),"-")</f>
        <v>-</v>
      </c>
    </row>
    <row r="65" spans="1:17" s="38" customFormat="1" x14ac:dyDescent="0.25">
      <c r="A65" s="188">
        <f t="shared" si="7"/>
        <v>44409</v>
      </c>
      <c r="B65" s="145" t="s">
        <v>131</v>
      </c>
      <c r="C65" s="102" t="s">
        <v>135</v>
      </c>
      <c r="D65" s="95" t="s">
        <v>135</v>
      </c>
      <c r="E65" s="149">
        <f>IFERROR(INDEX(Raw!$H$6:$EZ$2076,MATCH($B65&amp;$D65&amp;$B$5,Raw!$A$6:$A$2076,0),MATCH(E$5,Raw!$H$5:$EZ$5,0)),"-")</f>
        <v>1212373</v>
      </c>
      <c r="F65" s="149"/>
      <c r="G65" s="149">
        <f>IFERROR(INDEX(Raw!$H$6:$EZ$2076,MATCH($B65&amp;$D65&amp;$B$5,Raw!$A$6:$A$2076,0),MATCH(G$5,Raw!$H$5:$EZ$5,0)),"-")</f>
        <v>922001</v>
      </c>
      <c r="H65" s="149"/>
      <c r="I65" s="149">
        <f>IFERROR(INDEX(Raw!$H$6:$EZ$2076,MATCH($B65&amp;$D65&amp;$B$5,Raw!$A$6:$A$2076,0),MATCH(I$5,Raw!$H$5:$EZ$5,0)),"-")</f>
        <v>24262054</v>
      </c>
      <c r="J65" s="279">
        <f>IFERROR(INDEX(Raw!$H$6:$EZ$2076,MATCH($B65&amp;$D65&amp;$B$5,Raw!$A$6:$A$2076,0),MATCH(J$5,Raw!$H$5:$EZ$5,0)),"-")</f>
        <v>26</v>
      </c>
      <c r="K65" s="279">
        <f>IFERROR(INDEX(Raw!$H$6:$EZ$2076,MATCH($B65&amp;$D65&amp;$B$5,Raw!$A$6:$A$2076,0),MATCH(K$5,Raw!$H$5:$EZ$5,0)),"-")</f>
        <v>2</v>
      </c>
      <c r="L65" s="279">
        <f>IFERROR(INDEX(Raw!$H$6:$EZ$2076,MATCH($B65&amp;$D65&amp;$B$5,Raw!$A$6:$A$2076,0),MATCH(L$5,Raw!$H$5:$EZ$5,0)),"-")</f>
        <v>88</v>
      </c>
      <c r="M65" s="279">
        <f>IFERROR(INDEX(Raw!$H$6:$EZ$2076,MATCH($B65&amp;$D65&amp;$B$5,Raw!$A$6:$A$2076,0),MATCH(M$5,Raw!$H$5:$EZ$5,0)),"-")</f>
        <v>136</v>
      </c>
      <c r="N65" s="279">
        <f>IFERROR(INDEX(Raw!$H$6:$EZ$2076,MATCH($B65&amp;$D65&amp;$B$5,Raw!$A$6:$A$2076,0),MATCH(N$5,Raw!$H$5:$EZ$5,0)),"-")</f>
        <v>240</v>
      </c>
      <c r="O65" s="149"/>
      <c r="P65" s="250" t="str">
        <f>IFERROR(INDEX(Raw!$H$6:$EZ$2076,MATCH($B65&amp;$D65&amp;$B$5,Raw!$A$6:$A$2076,0),MATCH(P$5,Raw!$H$5:$EZ$5,0)),"-")</f>
        <v>-</v>
      </c>
      <c r="Q65" s="250" t="str">
        <f>IFERROR(INDEX(Raw!$H$6:$EZ$2076,MATCH($B65&amp;$D65&amp;$B$5,Raw!$A$6:$A$2076,0),MATCH(Q$5,Raw!$H$5:$EZ$5,0)),"-")</f>
        <v>-</v>
      </c>
    </row>
    <row r="66" spans="1:17" s="38" customFormat="1" x14ac:dyDescent="0.25">
      <c r="A66" s="188">
        <f t="shared" si="7"/>
        <v>44440</v>
      </c>
      <c r="B66" s="145" t="s">
        <v>131</v>
      </c>
      <c r="C66" s="168" t="s">
        <v>136</v>
      </c>
      <c r="D66" s="95" t="s">
        <v>136</v>
      </c>
      <c r="E66" s="149">
        <f>IFERROR(INDEX(Raw!$H$6:$EZ$2076,MATCH($B66&amp;$D66&amp;$B$5,Raw!$A$6:$A$2076,0),MATCH(E$5,Raw!$H$5:$EZ$5,0)),"-")</f>
        <v>1227800</v>
      </c>
      <c r="F66" s="149"/>
      <c r="G66" s="149">
        <f>IFERROR(INDEX(Raw!$H$6:$EZ$2076,MATCH($B66&amp;$D66&amp;$B$5,Raw!$A$6:$A$2076,0),MATCH(G$5,Raw!$H$5:$EZ$5,0)),"-")</f>
        <v>946707</v>
      </c>
      <c r="H66" s="149"/>
      <c r="I66" s="149">
        <f>IFERROR(INDEX(Raw!$H$6:$EZ$2076,MATCH($B66&amp;$D66&amp;$B$5,Raw!$A$6:$A$2076,0),MATCH(I$5,Raw!$H$5:$EZ$5,0)),"-")</f>
        <v>42979679</v>
      </c>
      <c r="J66" s="279">
        <f>IFERROR(INDEX(Raw!$H$6:$EZ$2076,MATCH($B66&amp;$D66&amp;$B$5,Raw!$A$6:$A$2076,0),MATCH(J$5,Raw!$H$5:$EZ$5,0)),"-")</f>
        <v>45</v>
      </c>
      <c r="K66" s="279">
        <f>IFERROR(INDEX(Raw!$H$6:$EZ$2076,MATCH($B66&amp;$D66&amp;$B$5,Raw!$A$6:$A$2076,0),MATCH(K$5,Raw!$H$5:$EZ$5,0)),"-")</f>
        <v>10</v>
      </c>
      <c r="L66" s="279">
        <f>IFERROR(INDEX(Raw!$H$6:$EZ$2076,MATCH($B66&amp;$D66&amp;$B$5,Raw!$A$6:$A$2076,0),MATCH(L$5,Raw!$H$5:$EZ$5,0)),"-")</f>
        <v>140</v>
      </c>
      <c r="M66" s="279">
        <f>IFERROR(INDEX(Raw!$H$6:$EZ$2076,MATCH($B66&amp;$D66&amp;$B$5,Raw!$A$6:$A$2076,0),MATCH(M$5,Raw!$H$5:$EZ$5,0)),"-")</f>
        <v>194</v>
      </c>
      <c r="N66" s="279">
        <f>IFERROR(INDEX(Raw!$H$6:$EZ$2076,MATCH($B66&amp;$D66&amp;$B$5,Raw!$A$6:$A$2076,0),MATCH(N$5,Raw!$H$5:$EZ$5,0)),"-")</f>
        <v>314</v>
      </c>
      <c r="O66" s="149"/>
      <c r="P66" s="250" t="str">
        <f>IFERROR(INDEX(Raw!$H$6:$EZ$2076,MATCH($B66&amp;$D66&amp;$B$5,Raw!$A$6:$A$2076,0),MATCH(P$5,Raw!$H$5:$EZ$5,0)),"-")</f>
        <v>-</v>
      </c>
      <c r="Q66" s="250" t="str">
        <f>IFERROR(INDEX(Raw!$H$6:$EZ$2076,MATCH($B66&amp;$D66&amp;$B$5,Raw!$A$6:$A$2076,0),MATCH(Q$5,Raw!$H$5:$EZ$5,0)),"-")</f>
        <v>-</v>
      </c>
    </row>
    <row r="67" spans="1:17" s="38" customFormat="1" ht="17.5" x14ac:dyDescent="0.35">
      <c r="A67" s="188">
        <f t="shared" si="7"/>
        <v>44470</v>
      </c>
      <c r="B67" s="145" t="s">
        <v>131</v>
      </c>
      <c r="C67" s="102" t="s">
        <v>137</v>
      </c>
      <c r="D67" s="101" t="s">
        <v>137</v>
      </c>
      <c r="E67" s="149">
        <f>IFERROR(INDEX(Raw!$H$6:$EZ$2076,MATCH($B67&amp;$D67&amp;$B$5,Raw!$A$6:$A$2076,0),MATCH(E$5,Raw!$H$5:$EZ$5,0)),"-")</f>
        <v>1306004</v>
      </c>
      <c r="F67" s="149"/>
      <c r="G67" s="149">
        <f>IFERROR(INDEX(Raw!$H$6:$EZ$2076,MATCH($B67&amp;$D67&amp;$B$5,Raw!$A$6:$A$2076,0),MATCH(G$5,Raw!$H$5:$EZ$5,0)),"-")</f>
        <v>1012143</v>
      </c>
      <c r="H67" s="149"/>
      <c r="I67" s="149">
        <f>IFERROR(INDEX(Raw!$H$6:$EZ$2076,MATCH($B67&amp;$D67&amp;$B$5,Raw!$A$6:$A$2076,0),MATCH(I$5,Raw!$H$5:$EZ$5,0)),"-")</f>
        <v>56928129</v>
      </c>
      <c r="J67" s="279">
        <f>IFERROR(INDEX(Raw!$H$6:$EZ$2076,MATCH($B67&amp;$D67&amp;$B$5,Raw!$A$6:$A$2076,0),MATCH(J$5,Raw!$H$5:$EZ$5,0)),"-")</f>
        <v>56</v>
      </c>
      <c r="K67" s="279">
        <f>IFERROR(INDEX(Raw!$H$6:$EZ$2076,MATCH($B67&amp;$D67&amp;$B$5,Raw!$A$6:$A$2076,0),MATCH(K$5,Raw!$H$5:$EZ$5,0)),"-")</f>
        <v>24</v>
      </c>
      <c r="L67" s="279">
        <f>IFERROR(INDEX(Raw!$H$6:$EZ$2076,MATCH($B67&amp;$D67&amp;$B$5,Raw!$A$6:$A$2076,0),MATCH(L$5,Raw!$H$5:$EZ$5,0)),"-")</f>
        <v>157</v>
      </c>
      <c r="M67" s="279">
        <f>IFERROR(INDEX(Raw!$H$6:$EZ$2076,MATCH($B67&amp;$D67&amp;$B$5,Raw!$A$6:$A$2076,0),MATCH(M$5,Raw!$H$5:$EZ$5,0)),"-")</f>
        <v>212</v>
      </c>
      <c r="N67" s="279">
        <f>IFERROR(INDEX(Raw!$H$6:$EZ$2076,MATCH($B67&amp;$D67&amp;$B$5,Raw!$A$6:$A$2076,0),MATCH(N$5,Raw!$H$5:$EZ$5,0)),"-")</f>
        <v>328</v>
      </c>
      <c r="O67" s="149"/>
      <c r="P67" s="250" t="str">
        <f>IFERROR(INDEX(Raw!$H$6:$EZ$2076,MATCH($B67&amp;$D67&amp;$B$5,Raw!$A$6:$A$2076,0),MATCH(P$5,Raw!$H$5:$EZ$5,0)),"-")</f>
        <v>-</v>
      </c>
      <c r="Q67" s="250" t="str">
        <f>IFERROR(INDEX(Raw!$H$6:$EZ$2076,MATCH($B67&amp;$D67&amp;$B$5,Raw!$A$6:$A$2076,0),MATCH(Q$5,Raw!$H$5:$EZ$5,0)),"-")</f>
        <v>-</v>
      </c>
    </row>
    <row r="68" spans="1:17" s="38" customFormat="1" x14ac:dyDescent="0.25">
      <c r="A68" s="188">
        <f t="shared" si="7"/>
        <v>44501</v>
      </c>
      <c r="B68" s="145" t="s">
        <v>131</v>
      </c>
      <c r="C68" s="168" t="s">
        <v>138</v>
      </c>
      <c r="D68" s="95" t="s">
        <v>138</v>
      </c>
      <c r="E68" s="149">
        <f>IFERROR(INDEX(Raw!$H$6:$EZ$2076,MATCH($B68&amp;$D68&amp;$B$5,Raw!$A$6:$A$2076,0),MATCH(E$5,Raw!$H$5:$EZ$5,0)),"-")</f>
        <v>1154979</v>
      </c>
      <c r="F68" s="149"/>
      <c r="G68" s="149">
        <f>IFERROR(INDEX(Raw!$H$6:$EZ$2076,MATCH($B68&amp;$D68&amp;$B$5,Raw!$A$6:$A$2076,0),MATCH(G$5,Raw!$H$5:$EZ$5,0)),"-")</f>
        <v>879198</v>
      </c>
      <c r="H68" s="149"/>
      <c r="I68" s="149">
        <f>IFERROR(INDEX(Raw!$H$6:$EZ$2076,MATCH($B68&amp;$D68&amp;$B$5,Raw!$A$6:$A$2076,0),MATCH(I$5,Raw!$H$5:$EZ$5,0)),"-")</f>
        <v>35634709</v>
      </c>
      <c r="J68" s="279">
        <f>IFERROR(INDEX(Raw!$H$6:$EZ$2076,MATCH($B68&amp;$D68&amp;$B$5,Raw!$A$6:$A$2076,0),MATCH(J$5,Raw!$H$5:$EZ$5,0)),"-")</f>
        <v>41</v>
      </c>
      <c r="K68" s="279">
        <f>IFERROR(INDEX(Raw!$H$6:$EZ$2076,MATCH($B68&amp;$D68&amp;$B$5,Raw!$A$6:$A$2076,0),MATCH(K$5,Raw!$H$5:$EZ$5,0)),"-")</f>
        <v>12</v>
      </c>
      <c r="L68" s="279">
        <f>IFERROR(INDEX(Raw!$H$6:$EZ$2076,MATCH($B68&amp;$D68&amp;$B$5,Raw!$A$6:$A$2076,0),MATCH(L$5,Raw!$H$5:$EZ$5,0)),"-")</f>
        <v>125</v>
      </c>
      <c r="M68" s="279">
        <f>IFERROR(INDEX(Raw!$H$6:$EZ$2076,MATCH($B68&amp;$D68&amp;$B$5,Raw!$A$6:$A$2076,0),MATCH(M$5,Raw!$H$5:$EZ$5,0)),"-")</f>
        <v>179</v>
      </c>
      <c r="N68" s="279">
        <f>IFERROR(INDEX(Raw!$H$6:$EZ$2076,MATCH($B68&amp;$D68&amp;$B$5,Raw!$A$6:$A$2076,0),MATCH(N$5,Raw!$H$5:$EZ$5,0)),"-")</f>
        <v>299</v>
      </c>
      <c r="O68" s="149"/>
      <c r="P68" s="250" t="str">
        <f>IFERROR(INDEX(Raw!$H$6:$EZ$2076,MATCH($B68&amp;$D68&amp;$B$5,Raw!$A$6:$A$2076,0),MATCH(P$5,Raw!$H$5:$EZ$5,0)),"-")</f>
        <v>-</v>
      </c>
      <c r="Q68" s="250" t="str">
        <f>IFERROR(INDEX(Raw!$H$6:$EZ$2076,MATCH($B68&amp;$D68&amp;$B$5,Raw!$A$6:$A$2076,0),MATCH(Q$5,Raw!$H$5:$EZ$5,0)),"-")</f>
        <v>-</v>
      </c>
    </row>
    <row r="69" spans="1:17" s="38" customFormat="1" x14ac:dyDescent="0.25">
      <c r="A69" s="188">
        <f t="shared" si="7"/>
        <v>44531</v>
      </c>
      <c r="B69" s="145" t="s">
        <v>131</v>
      </c>
      <c r="C69" s="102" t="s">
        <v>139</v>
      </c>
      <c r="D69" s="95" t="s">
        <v>139</v>
      </c>
      <c r="E69" s="149">
        <f>IFERROR(INDEX(Raw!$H$6:$EZ$2076,MATCH($B69&amp;$D69&amp;$B$5,Raw!$A$6:$A$2076,0),MATCH(E$5,Raw!$H$5:$EZ$5,0)),"-")</f>
        <v>1213264</v>
      </c>
      <c r="F69" s="149"/>
      <c r="G69" s="149">
        <f>IFERROR(INDEX(Raw!$H$6:$EZ$2076,MATCH($B69&amp;$D69&amp;$B$5,Raw!$A$6:$A$2076,0),MATCH(G$5,Raw!$H$5:$EZ$5,0)),"-")</f>
        <v>925118</v>
      </c>
      <c r="H69" s="149"/>
      <c r="I69" s="149">
        <f>IFERROR(INDEX(Raw!$H$6:$EZ$2076,MATCH($B69&amp;$D69&amp;$B$5,Raw!$A$6:$A$2076,0),MATCH(I$5,Raw!$H$5:$EZ$5,0)),"-")</f>
        <v>41420737</v>
      </c>
      <c r="J69" s="279">
        <f>IFERROR(INDEX(Raw!$H$6:$EZ$2076,MATCH($B69&amp;$D69&amp;$B$5,Raw!$A$6:$A$2076,0),MATCH(J$5,Raw!$H$5:$EZ$5,0)),"-")</f>
        <v>45</v>
      </c>
      <c r="K69" s="279">
        <f>IFERROR(INDEX(Raw!$H$6:$EZ$2076,MATCH($B69&amp;$D69&amp;$B$5,Raw!$A$6:$A$2076,0),MATCH(K$5,Raw!$H$5:$EZ$5,0)),"-")</f>
        <v>11</v>
      </c>
      <c r="L69" s="279">
        <f>IFERROR(INDEX(Raw!$H$6:$EZ$2076,MATCH($B69&amp;$D69&amp;$B$5,Raw!$A$6:$A$2076,0),MATCH(L$5,Raw!$H$5:$EZ$5,0)),"-")</f>
        <v>138</v>
      </c>
      <c r="M69" s="279">
        <f>IFERROR(INDEX(Raw!$H$6:$EZ$2076,MATCH($B69&amp;$D69&amp;$B$5,Raw!$A$6:$A$2076,0),MATCH(M$5,Raw!$H$5:$EZ$5,0)),"-")</f>
        <v>202</v>
      </c>
      <c r="N69" s="279">
        <f>IFERROR(INDEX(Raw!$H$6:$EZ$2076,MATCH($B69&amp;$D69&amp;$B$5,Raw!$A$6:$A$2076,0),MATCH(N$5,Raw!$H$5:$EZ$5,0)),"-")</f>
        <v>336</v>
      </c>
      <c r="O69" s="149"/>
      <c r="P69" s="250" t="str">
        <f>IFERROR(INDEX(Raw!$H$6:$EZ$2076,MATCH($B69&amp;$D69&amp;$B$5,Raw!$A$6:$A$2076,0),MATCH(P$5,Raw!$H$5:$EZ$5,0)),"-")</f>
        <v>-</v>
      </c>
      <c r="Q69" s="250" t="str">
        <f>IFERROR(INDEX(Raw!$H$6:$EZ$2076,MATCH($B69&amp;$D69&amp;$B$5,Raw!$A$6:$A$2076,0),MATCH(Q$5,Raw!$H$5:$EZ$5,0)),"-")</f>
        <v>-</v>
      </c>
    </row>
    <row r="70" spans="1:17" s="38" customFormat="1" ht="17.5" x14ac:dyDescent="0.35">
      <c r="A70" s="188">
        <f t="shared" si="7"/>
        <v>44562</v>
      </c>
      <c r="B70" s="145" t="s">
        <v>131</v>
      </c>
      <c r="C70" s="168" t="s">
        <v>140</v>
      </c>
      <c r="D70" s="101" t="s">
        <v>140</v>
      </c>
      <c r="E70" s="149">
        <f>IFERROR(INDEX(Raw!$H$6:$EZ$2076,MATCH($B70&amp;$D70&amp;$B$5,Raw!$A$6:$A$2076,0),MATCH(E$5,Raw!$H$5:$EZ$5,0)),"-")</f>
        <v>1080038</v>
      </c>
      <c r="F70" s="149"/>
      <c r="G70" s="149">
        <f>IFERROR(INDEX(Raw!$H$6:$EZ$2076,MATCH($B70&amp;$D70&amp;$B$5,Raw!$A$6:$A$2076,0),MATCH(G$5,Raw!$H$5:$EZ$5,0)),"-")</f>
        <v>801881</v>
      </c>
      <c r="H70" s="149"/>
      <c r="I70" s="149">
        <f>IFERROR(INDEX(Raw!$H$6:$EZ$2076,MATCH($B70&amp;$D70&amp;$B$5,Raw!$A$6:$A$2076,0),MATCH(I$5,Raw!$H$5:$EZ$5,0)),"-")</f>
        <v>15003968</v>
      </c>
      <c r="J70" s="279">
        <f>IFERROR(INDEX(Raw!$H$6:$EZ$2076,MATCH($B70&amp;$D70&amp;$B$5,Raw!$A$6:$A$2076,0),MATCH(J$5,Raw!$H$5:$EZ$5,0)),"-")</f>
        <v>19</v>
      </c>
      <c r="K70" s="279">
        <f>IFERROR(INDEX(Raw!$H$6:$EZ$2076,MATCH($B70&amp;$D70&amp;$B$5,Raw!$A$6:$A$2076,0),MATCH(K$5,Raw!$H$5:$EZ$5,0)),"-")</f>
        <v>1</v>
      </c>
      <c r="L70" s="279">
        <f>IFERROR(INDEX(Raw!$H$6:$EZ$2076,MATCH($B70&amp;$D70&amp;$B$5,Raw!$A$6:$A$2076,0),MATCH(L$5,Raw!$H$5:$EZ$5,0)),"-")</f>
        <v>59</v>
      </c>
      <c r="M70" s="279">
        <f>IFERROR(INDEX(Raw!$H$6:$EZ$2076,MATCH($B70&amp;$D70&amp;$B$5,Raw!$A$6:$A$2076,0),MATCH(M$5,Raw!$H$5:$EZ$5,0)),"-")</f>
        <v>108</v>
      </c>
      <c r="N70" s="279">
        <f>IFERROR(INDEX(Raw!$H$6:$EZ$2076,MATCH($B70&amp;$D70&amp;$B$5,Raw!$A$6:$A$2076,0),MATCH(N$5,Raw!$H$5:$EZ$5,0)),"-")</f>
        <v>226</v>
      </c>
      <c r="O70" s="149"/>
      <c r="P70" s="250" t="str">
        <f>IFERROR(INDEX(Raw!$H$6:$EZ$2076,MATCH($B70&amp;$D70&amp;$B$5,Raw!$A$6:$A$2076,0),MATCH(P$5,Raw!$H$5:$EZ$5,0)),"-")</f>
        <v>-</v>
      </c>
      <c r="Q70" s="250" t="str">
        <f>IFERROR(INDEX(Raw!$H$6:$EZ$2076,MATCH($B70&amp;$D70&amp;$B$5,Raw!$A$6:$A$2076,0),MATCH(Q$5,Raw!$H$5:$EZ$5,0)),"-")</f>
        <v>-</v>
      </c>
    </row>
    <row r="71" spans="1:17" s="38" customFormat="1" x14ac:dyDescent="0.25">
      <c r="A71" s="188">
        <f t="shared" si="7"/>
        <v>44593</v>
      </c>
      <c r="B71" s="145" t="s">
        <v>131</v>
      </c>
      <c r="C71" s="102" t="s">
        <v>141</v>
      </c>
      <c r="D71" s="95" t="s">
        <v>141</v>
      </c>
      <c r="E71" s="149">
        <f>IFERROR(INDEX(Raw!$H$6:$EZ$2076,MATCH($B71&amp;$D71&amp;$B$5,Raw!$A$6:$A$2076,0),MATCH(E$5,Raw!$H$5:$EZ$5,0)),"-")</f>
        <v>1023990</v>
      </c>
      <c r="F71" s="149"/>
      <c r="G71" s="149">
        <f>IFERROR(INDEX(Raw!$H$6:$EZ$2076,MATCH($B71&amp;$D71&amp;$B$5,Raw!$A$6:$A$2076,0),MATCH(G$5,Raw!$H$5:$EZ$5,0)),"-")</f>
        <v>764249</v>
      </c>
      <c r="H71" s="149"/>
      <c r="I71" s="149">
        <f>IFERROR(INDEX(Raw!$H$6:$EZ$2076,MATCH($B71&amp;$D71&amp;$B$5,Raw!$A$6:$A$2076,0),MATCH(I$5,Raw!$H$5:$EZ$5,0)),"-")</f>
        <v>16967669</v>
      </c>
      <c r="J71" s="279">
        <f>IFERROR(INDEX(Raw!$H$6:$EZ$2076,MATCH($B71&amp;$D71&amp;$B$5,Raw!$A$6:$A$2076,0),MATCH(J$5,Raw!$H$5:$EZ$5,0)),"-")</f>
        <v>22</v>
      </c>
      <c r="K71" s="279">
        <f>IFERROR(INDEX(Raw!$H$6:$EZ$2076,MATCH($B71&amp;$D71&amp;$B$5,Raw!$A$6:$A$2076,0),MATCH(K$5,Raw!$H$5:$EZ$5,0)),"-")</f>
        <v>4</v>
      </c>
      <c r="L71" s="279">
        <f>IFERROR(INDEX(Raw!$H$6:$EZ$2076,MATCH($B71&amp;$D71&amp;$B$5,Raw!$A$6:$A$2076,0),MATCH(L$5,Raw!$H$5:$EZ$5,0)),"-")</f>
        <v>68</v>
      </c>
      <c r="M71" s="279">
        <f>IFERROR(INDEX(Raw!$H$6:$EZ$2076,MATCH($B71&amp;$D71&amp;$B$5,Raw!$A$6:$A$2076,0),MATCH(M$5,Raw!$H$5:$EZ$5,0)),"-")</f>
        <v>104</v>
      </c>
      <c r="N71" s="279">
        <f>IFERROR(INDEX(Raw!$H$6:$EZ$2076,MATCH($B71&amp;$D71&amp;$B$5,Raw!$A$6:$A$2076,0),MATCH(N$5,Raw!$H$5:$EZ$5,0)),"-")</f>
        <v>198</v>
      </c>
      <c r="O71" s="149"/>
      <c r="P71" s="250" t="str">
        <f>IFERROR(INDEX(Raw!$H$6:$EZ$2076,MATCH($B71&amp;$D71&amp;$B$5,Raw!$A$6:$A$2076,0),MATCH(P$5,Raw!$H$5:$EZ$5,0)),"-")</f>
        <v>-</v>
      </c>
      <c r="Q71" s="250" t="str">
        <f>IFERROR(INDEX(Raw!$H$6:$EZ$2076,MATCH($B71&amp;$D71&amp;$B$5,Raw!$A$6:$A$2076,0),MATCH(Q$5,Raw!$H$5:$EZ$5,0)),"-")</f>
        <v>-</v>
      </c>
    </row>
    <row r="72" spans="1:17" s="38" customFormat="1" x14ac:dyDescent="0.25">
      <c r="A72" s="188">
        <f t="shared" si="7"/>
        <v>44621</v>
      </c>
      <c r="B72" s="147" t="s">
        <v>131</v>
      </c>
      <c r="C72" s="167" t="s">
        <v>142</v>
      </c>
      <c r="D72" s="95" t="s">
        <v>142</v>
      </c>
      <c r="E72" s="152">
        <f>IFERROR(INDEX(Raw!$H$6:$EZ$2076,MATCH($B72&amp;$D72&amp;$B$5,Raw!$A$6:$A$2076,0),MATCH(E$5,Raw!$H$5:$EZ$5,0)),"-")</f>
        <v>1227876</v>
      </c>
      <c r="F72" s="149"/>
      <c r="G72" s="152">
        <f>IFERROR(INDEX(Raw!$H$6:$EZ$2076,MATCH($B72&amp;$D72&amp;$B$5,Raw!$A$6:$A$2076,0),MATCH(G$5,Raw!$H$5:$EZ$5,0)),"-")</f>
        <v>960874</v>
      </c>
      <c r="H72" s="149"/>
      <c r="I72" s="152">
        <f>IFERROR(INDEX(Raw!$H$6:$EZ$2076,MATCH($B72&amp;$D72&amp;$B$5,Raw!$A$6:$A$2076,0),MATCH(I$5,Raw!$H$5:$EZ$5,0)),"-")</f>
        <v>40312488</v>
      </c>
      <c r="J72" s="283">
        <f>IFERROR(INDEX(Raw!$H$6:$EZ$2076,MATCH($B72&amp;$D72&amp;$B$5,Raw!$A$6:$A$2076,0),MATCH(J$5,Raw!$H$5:$EZ$5,0)),"-")</f>
        <v>42</v>
      </c>
      <c r="K72" s="279">
        <f>IFERROR(INDEX(Raw!$H$6:$EZ$2076,MATCH($B72&amp;$D72&amp;$B$5,Raw!$A$6:$A$2076,0),MATCH(K$5,Raw!$H$5:$EZ$5,0)),"-")</f>
        <v>13</v>
      </c>
      <c r="L72" s="283">
        <f>IFERROR(INDEX(Raw!$H$6:$EZ$2076,MATCH($B72&amp;$D72&amp;$B$5,Raw!$A$6:$A$2076,0),MATCH(L$5,Raw!$H$5:$EZ$5,0)),"-")</f>
        <v>120</v>
      </c>
      <c r="M72" s="283">
        <f>IFERROR(INDEX(Raw!$H$6:$EZ$2076,MATCH($B72&amp;$D72&amp;$B$5,Raw!$A$6:$A$2076,0),MATCH(M$5,Raw!$H$5:$EZ$5,0)),"-")</f>
        <v>171</v>
      </c>
      <c r="N72" s="283">
        <f>IFERROR(INDEX(Raw!$H$6:$EZ$2076,MATCH($B72&amp;$D72&amp;$B$5,Raw!$A$6:$A$2076,0),MATCH(N$5,Raw!$H$5:$EZ$5,0)),"-")</f>
        <v>296</v>
      </c>
      <c r="O72" s="149"/>
      <c r="P72" s="228" t="str">
        <f>IFERROR(INDEX(Raw!$H$6:$EZ$2076,MATCH($B72&amp;$D72&amp;$B$5,Raw!$A$6:$A$2076,0),MATCH(P$5,Raw!$H$5:$EZ$5,0)),"-")</f>
        <v>-</v>
      </c>
      <c r="Q72" s="228" t="str">
        <f>IFERROR(INDEX(Raw!$H$6:$EZ$2076,MATCH($B72&amp;$D72&amp;$B$5,Raw!$A$6:$A$2076,0),MATCH(Q$5,Raw!$H$5:$EZ$5,0)),"-")</f>
        <v>-</v>
      </c>
    </row>
    <row r="73" spans="1:17" s="38" customFormat="1" ht="17.5" x14ac:dyDescent="0.35">
      <c r="A73" s="188">
        <f t="shared" si="7"/>
        <v>44652</v>
      </c>
      <c r="B73" s="143" t="s">
        <v>147</v>
      </c>
      <c r="C73" s="171" t="s">
        <v>143</v>
      </c>
      <c r="D73" s="99" t="s">
        <v>143</v>
      </c>
      <c r="E73" s="76">
        <f>IFERROR(INDEX(Raw!$H$6:$EZ$2076,MATCH($B73&amp;$D73&amp;$B$5,Raw!$A$6:$A$2076,0),MATCH(E$5,Raw!$H$5:$EZ$5,0)),"-")</f>
        <v>1119401</v>
      </c>
      <c r="F73" s="21"/>
      <c r="G73" s="76">
        <f>IFERROR(INDEX(Raw!$H$6:$EZ$2076,MATCH($B73&amp;$D73&amp;$B$5,Raw!$A$6:$A$2076,0),MATCH(G$5,Raw!$H$5:$EZ$5,0)),"-")</f>
        <v>860427</v>
      </c>
      <c r="H73" s="21"/>
      <c r="I73" s="76">
        <f>IFERROR(INDEX(Raw!$H$6:$EZ$2076,MATCH($B73&amp;$D73&amp;$B$5,Raw!$A$6:$A$2076,0),MATCH(I$5,Raw!$H$5:$EZ$5,0)),"-")</f>
        <v>23754822</v>
      </c>
      <c r="J73" s="276">
        <f>IFERROR(INDEX(Raw!$H$6:$EZ$2076,MATCH($B73&amp;$D73&amp;$B$5,Raw!$A$6:$A$2076,0),MATCH(J$5,Raw!$H$5:$EZ$5,0)),"-")</f>
        <v>28</v>
      </c>
      <c r="K73" s="281">
        <f>IFERROR(INDEX(Raw!$H$6:$EZ$2076,MATCH($B73&amp;$D73&amp;$B$5,Raw!$A$6:$A$2076,0),MATCH(K$5,Raw!$H$5:$EZ$5,0)),"-")</f>
        <v>3</v>
      </c>
      <c r="L73" s="276">
        <f>IFERROR(INDEX(Raw!$H$6:$EZ$2076,MATCH($B73&amp;$D73&amp;$B$5,Raw!$A$6:$A$2076,0),MATCH(L$5,Raw!$H$5:$EZ$5,0)),"-")</f>
        <v>93</v>
      </c>
      <c r="M73" s="276">
        <f>IFERROR(INDEX(Raw!$H$6:$EZ$2076,MATCH($B73&amp;$D73&amp;$B$5,Raw!$A$6:$A$2076,0),MATCH(M$5,Raw!$H$5:$EZ$5,0)),"-")</f>
        <v>139</v>
      </c>
      <c r="N73" s="276">
        <f>IFERROR(INDEX(Raw!$H$6:$EZ$2076,MATCH($B73&amp;$D73&amp;$B$5,Raw!$A$6:$A$2076,0),MATCH(N$5,Raw!$H$5:$EZ$5,0)),"-")</f>
        <v>252</v>
      </c>
      <c r="O73" s="21"/>
      <c r="P73" s="221" t="str">
        <f>IFERROR(INDEX(Raw!$H$6:$EZ$2076,MATCH($B73&amp;$D73&amp;$B$5,Raw!$A$6:$A$2076,0),MATCH(P$5,Raw!$H$5:$EZ$5,0)),"-")</f>
        <v>-</v>
      </c>
      <c r="Q73" s="221" t="str">
        <f>IFERROR(INDEX(Raw!$H$6:$EZ$2076,MATCH($B73&amp;$D73&amp;$B$5,Raw!$A$6:$A$2076,0),MATCH(Q$5,Raw!$H$5:$EZ$5,0)),"-")</f>
        <v>-</v>
      </c>
    </row>
    <row r="74" spans="1:17" s="38" customFormat="1" x14ac:dyDescent="0.25">
      <c r="A74" s="188">
        <f t="shared" si="7"/>
        <v>44682</v>
      </c>
      <c r="B74" s="145" t="s">
        <v>147</v>
      </c>
      <c r="C74" s="170" t="s">
        <v>144</v>
      </c>
      <c r="D74" s="95" t="s">
        <v>144</v>
      </c>
      <c r="E74" s="21">
        <f>IFERROR(INDEX(Raw!$H$6:$EZ$2076,MATCH($B74&amp;$D74&amp;$B$5,Raw!$A$6:$A$2076,0),MATCH(E$5,Raw!$H$5:$EZ$5,0)),"-")</f>
        <v>1124209</v>
      </c>
      <c r="F74" s="21"/>
      <c r="G74" s="21">
        <f>IFERROR(INDEX(Raw!$H$6:$EZ$2076,MATCH($B74&amp;$D74&amp;$B$5,Raw!$A$6:$A$2076,0),MATCH(G$5,Raw!$H$5:$EZ$5,0)),"-")</f>
        <v>853065</v>
      </c>
      <c r="H74" s="21"/>
      <c r="I74" s="21">
        <f>IFERROR(INDEX(Raw!$H$6:$EZ$2076,MATCH($B74&amp;$D74&amp;$B$5,Raw!$A$6:$A$2076,0),MATCH(I$5,Raw!$H$5:$EZ$5,0)),"-")</f>
        <v>16309749</v>
      </c>
      <c r="J74" s="277">
        <f>IFERROR(INDEX(Raw!$H$6:$EZ$2076,MATCH($B74&amp;$D74&amp;$B$5,Raw!$A$6:$A$2076,0),MATCH(J$5,Raw!$H$5:$EZ$5,0)),"-")</f>
        <v>19</v>
      </c>
      <c r="K74" s="279">
        <f>IFERROR(INDEX(Raw!$H$6:$EZ$2076,MATCH($B74&amp;$D74&amp;$B$5,Raw!$A$6:$A$2076,0),MATCH(K$5,Raw!$H$5:$EZ$5,0)),"-")</f>
        <v>1</v>
      </c>
      <c r="L74" s="277">
        <f>IFERROR(INDEX(Raw!$H$6:$EZ$2076,MATCH($B74&amp;$D74&amp;$B$5,Raw!$A$6:$A$2076,0),MATCH(L$5,Raw!$H$5:$EZ$5,0)),"-")</f>
        <v>64</v>
      </c>
      <c r="M74" s="277">
        <f>IFERROR(INDEX(Raw!$H$6:$EZ$2076,MATCH($B74&amp;$D74&amp;$B$5,Raw!$A$6:$A$2076,0),MATCH(M$5,Raw!$H$5:$EZ$5,0)),"-")</f>
        <v>109</v>
      </c>
      <c r="N74" s="277">
        <f>IFERROR(INDEX(Raw!$H$6:$EZ$2076,MATCH($B74&amp;$D74&amp;$B$5,Raw!$A$6:$A$2076,0),MATCH(N$5,Raw!$H$5:$EZ$5,0)),"-")</f>
        <v>193</v>
      </c>
      <c r="O74" s="21"/>
      <c r="P74" s="220" t="str">
        <f>IFERROR(INDEX(Raw!$H$6:$EZ$2076,MATCH($B74&amp;$D74&amp;$B$5,Raw!$A$6:$A$2076,0),MATCH(P$5,Raw!$H$5:$EZ$5,0)),"-")</f>
        <v>-</v>
      </c>
      <c r="Q74" s="220" t="str">
        <f>IFERROR(INDEX(Raw!$H$6:$EZ$2076,MATCH($B74&amp;$D74&amp;$B$5,Raw!$A$6:$A$2076,0),MATCH(Q$5,Raw!$H$5:$EZ$5,0)),"-")</f>
        <v>-</v>
      </c>
    </row>
    <row r="75" spans="1:17" s="38" customFormat="1" x14ac:dyDescent="0.25">
      <c r="A75" s="188">
        <f t="shared" si="7"/>
        <v>44713</v>
      </c>
      <c r="B75" s="145" t="s">
        <v>147</v>
      </c>
      <c r="C75" s="169" t="s">
        <v>145</v>
      </c>
      <c r="D75" s="2" t="s">
        <v>145</v>
      </c>
      <c r="E75" s="21">
        <f>IFERROR(INDEX(Raw!$H$6:$EZ$2076,MATCH($B75&amp;$D75&amp;$B$5,Raw!$A$6:$A$2076,0),MATCH(E$5,Raw!$H$5:$EZ$5,0)),"-")</f>
        <v>1161815</v>
      </c>
      <c r="F75" s="21"/>
      <c r="G75" s="21">
        <f>IFERROR(INDEX(Raw!$H$6:$EZ$2076,MATCH($B75&amp;$D75&amp;$B$5,Raw!$A$6:$A$2076,0),MATCH(G$5,Raw!$H$5:$EZ$5,0)),"-")</f>
        <v>899167</v>
      </c>
      <c r="H75" s="21"/>
      <c r="I75" s="21">
        <f>IFERROR(INDEX(Raw!$H$6:$EZ$2076,MATCH($B75&amp;$D75&amp;$B$5,Raw!$A$6:$A$2076,0),MATCH(I$5,Raw!$H$5:$EZ$5,0)),"-")</f>
        <v>32326007</v>
      </c>
      <c r="J75" s="277">
        <f>IFERROR(INDEX(Raw!$H$6:$EZ$2076,MATCH($B75&amp;$D75&amp;$B$5,Raw!$A$6:$A$2076,0),MATCH(J$5,Raw!$H$5:$EZ$5,0)),"-")</f>
        <v>36</v>
      </c>
      <c r="K75" s="279">
        <f>IFERROR(INDEX(Raw!$H$6:$EZ$2076,MATCH($B75&amp;$D75&amp;$B$5,Raw!$A$6:$A$2076,0),MATCH(K$5,Raw!$H$5:$EZ$5,0)),"-")</f>
        <v>3</v>
      </c>
      <c r="L75" s="277">
        <f>IFERROR(INDEX(Raw!$H$6:$EZ$2076,MATCH($B75&amp;$D75&amp;$B$5,Raw!$A$6:$A$2076,0),MATCH(L$5,Raw!$H$5:$EZ$5,0)),"-")</f>
        <v>116</v>
      </c>
      <c r="M75" s="277">
        <f>IFERROR(INDEX(Raw!$H$6:$EZ$2076,MATCH($B75&amp;$D75&amp;$B$5,Raw!$A$6:$A$2076,0),MATCH(M$5,Raw!$H$5:$EZ$5,0)),"-")</f>
        <v>162</v>
      </c>
      <c r="N75" s="277">
        <f>IFERROR(INDEX(Raw!$H$6:$EZ$2076,MATCH($B75&amp;$D75&amp;$B$5,Raw!$A$6:$A$2076,0),MATCH(N$5,Raw!$H$5:$EZ$5,0)),"-")</f>
        <v>256</v>
      </c>
      <c r="O75" s="21"/>
      <c r="P75" s="220" t="str">
        <f>IFERROR(INDEX(Raw!$H$6:$EZ$2076,MATCH($B75&amp;$D75&amp;$B$5,Raw!$A$6:$A$2076,0),MATCH(P$5,Raw!$H$5:$EZ$5,0)),"-")</f>
        <v>-</v>
      </c>
      <c r="Q75" s="220" t="str">
        <f>IFERROR(INDEX(Raw!$H$6:$EZ$2076,MATCH($B75&amp;$D75&amp;$B$5,Raw!$A$6:$A$2076,0),MATCH(Q$5,Raw!$H$5:$EZ$5,0)),"-")</f>
        <v>-</v>
      </c>
    </row>
    <row r="76" spans="1:17" s="38" customFormat="1" ht="17.5" x14ac:dyDescent="0.35">
      <c r="A76" s="188">
        <f t="shared" si="7"/>
        <v>44743</v>
      </c>
      <c r="B76" s="145" t="s">
        <v>147</v>
      </c>
      <c r="C76" s="170" t="s">
        <v>146</v>
      </c>
      <c r="D76" s="101" t="s">
        <v>146</v>
      </c>
      <c r="E76" s="21">
        <f>IFERROR(INDEX(Raw!$H$6:$EZ$2076,MATCH($B76&amp;$D76&amp;$B$5,Raw!$A$6:$A$2076,0),MATCH(E$5,Raw!$H$5:$EZ$5,0)),"-")</f>
        <v>1216041</v>
      </c>
      <c r="F76" s="21"/>
      <c r="G76" s="21">
        <f>IFERROR(INDEX(Raw!$H$6:$EZ$2076,MATCH($B76&amp;$D76&amp;$B$5,Raw!$A$6:$A$2076,0),MATCH(G$5,Raw!$H$5:$EZ$5,0)),"-")</f>
        <v>945618</v>
      </c>
      <c r="H76" s="21"/>
      <c r="I76" s="21">
        <f>IFERROR(INDEX(Raw!$H$6:$EZ$2076,MATCH($B76&amp;$D76&amp;$B$5,Raw!$A$6:$A$2076,0),MATCH(I$5,Raw!$H$5:$EZ$5,0)),"-")</f>
        <v>60230000</v>
      </c>
      <c r="J76" s="277">
        <f>IFERROR(INDEX(Raw!$H$6:$EZ$2076,MATCH($B76&amp;$D76&amp;$B$5,Raw!$A$6:$A$2076,0),MATCH(J$5,Raw!$H$5:$EZ$5,0)),"-")</f>
        <v>64</v>
      </c>
      <c r="K76" s="279">
        <f>IFERROR(INDEX(Raw!$H$6:$EZ$2076,MATCH($B76&amp;$D76&amp;$B$5,Raw!$A$6:$A$2076,0),MATCH(K$5,Raw!$H$5:$EZ$5,0)),"-")</f>
        <v>22</v>
      </c>
      <c r="L76" s="277">
        <f>IFERROR(INDEX(Raw!$H$6:$EZ$2076,MATCH($B76&amp;$D76&amp;$B$5,Raw!$A$6:$A$2076,0),MATCH(L$5,Raw!$H$5:$EZ$5,0)),"-")</f>
        <v>181</v>
      </c>
      <c r="M76" s="277">
        <f>IFERROR(INDEX(Raw!$H$6:$EZ$2076,MATCH($B76&amp;$D76&amp;$B$5,Raw!$A$6:$A$2076,0),MATCH(M$5,Raw!$H$5:$EZ$5,0)),"-")</f>
        <v>236</v>
      </c>
      <c r="N76" s="277">
        <f>IFERROR(INDEX(Raw!$H$6:$EZ$2076,MATCH($B76&amp;$D76&amp;$B$5,Raw!$A$6:$A$2076,0),MATCH(N$5,Raw!$H$5:$EZ$5,0)),"-")</f>
        <v>358</v>
      </c>
      <c r="O76" s="21"/>
      <c r="P76" s="220" t="str">
        <f>IFERROR(INDEX(Raw!$H$6:$EZ$2076,MATCH($B76&amp;$D76&amp;$B$5,Raw!$A$6:$A$2076,0),MATCH(P$5,Raw!$H$5:$EZ$5,0)),"-")</f>
        <v>-</v>
      </c>
      <c r="Q76" s="220" t="str">
        <f>IFERROR(INDEX(Raw!$H$6:$EZ$2076,MATCH($B76&amp;$D76&amp;$B$5,Raw!$A$6:$A$2076,0),MATCH(Q$5,Raw!$H$5:$EZ$5,0)),"-")</f>
        <v>-</v>
      </c>
    </row>
    <row r="77" spans="1:17" s="38" customFormat="1" x14ac:dyDescent="0.25">
      <c r="A77" s="188">
        <f t="shared" si="7"/>
        <v>44774</v>
      </c>
      <c r="B77" s="145" t="s">
        <v>147</v>
      </c>
      <c r="C77" s="169" t="s">
        <v>135</v>
      </c>
      <c r="D77" s="2" t="s">
        <v>135</v>
      </c>
      <c r="E77" s="21">
        <f>IFERROR(INDEX(Raw!$H$6:$EZ$2076,MATCH($B77&amp;$D77&amp;$B$5,Raw!$A$6:$A$2076,0),MATCH(E$5,Raw!$H$5:$EZ$5,0)),"-")</f>
        <v>1069574</v>
      </c>
      <c r="F77" s="21"/>
      <c r="G77" s="21">
        <f>IFERROR(INDEX(Raw!$H$6:$EZ$2076,MATCH($B77&amp;$D77&amp;$B$5,Raw!$A$6:$A$2076,0),MATCH(G$5,Raw!$H$5:$EZ$5,0)),"-")</f>
        <v>843675</v>
      </c>
      <c r="H77" s="21"/>
      <c r="I77" s="21">
        <f>IFERROR(INDEX(Raw!$H$6:$EZ$2076,MATCH($B77&amp;$D77&amp;$B$5,Raw!$A$6:$A$2076,0),MATCH(I$5,Raw!$H$5:$EZ$5,0)),"-")</f>
        <v>35553474</v>
      </c>
      <c r="J77" s="277">
        <f>IFERROR(INDEX(Raw!$H$6:$EZ$2076,MATCH($B77&amp;$D77&amp;$B$5,Raw!$A$6:$A$2076,0),MATCH(J$5,Raw!$H$5:$EZ$5,0)),"-")</f>
        <v>42</v>
      </c>
      <c r="K77" s="279">
        <f>IFERROR(INDEX(Raw!$H$6:$EZ$2076,MATCH($B77&amp;$D77&amp;$B$5,Raw!$A$6:$A$2076,0),MATCH(K$5,Raw!$H$5:$EZ$5,0)),"-")</f>
        <v>4</v>
      </c>
      <c r="L77" s="277">
        <f>IFERROR(INDEX(Raw!$H$6:$EZ$2076,MATCH($B77&amp;$D77&amp;$B$5,Raw!$A$6:$A$2076,0),MATCH(L$5,Raw!$H$5:$EZ$5,0)),"-")</f>
        <v>138</v>
      </c>
      <c r="M77" s="278">
        <f>IFERROR(INDEX(Raw!$H$6:$EZ$2076,MATCH($B77&amp;$D77&amp;$B$5,Raw!$A$6:$A$2076,0),MATCH(M$5,Raw!$H$5:$EZ$5,0)),"-")</f>
        <v>189</v>
      </c>
      <c r="N77" s="277">
        <f>IFERROR(INDEX(Raw!$H$6:$EZ$2076,MATCH($B77&amp;$D77&amp;$B$5,Raw!$A$6:$A$2076,0),MATCH(N$5,Raw!$H$5:$EZ$5,0)),"-")</f>
        <v>309</v>
      </c>
      <c r="O77" s="21"/>
      <c r="P77" s="220" t="str">
        <f>IFERROR(INDEX(Raw!$H$6:$EZ$2076,MATCH($B77&amp;$D77&amp;$B$5,Raw!$A$6:$A$2076,0),MATCH(P$5,Raw!$H$5:$EZ$5,0)),"-")</f>
        <v>-</v>
      </c>
      <c r="Q77" s="220" t="str">
        <f>IFERROR(INDEX(Raw!$H$6:$EZ$2076,MATCH($B77&amp;$D77&amp;$B$5,Raw!$A$6:$A$2076,0),MATCH(Q$5,Raw!$H$5:$EZ$5,0)),"-")</f>
        <v>-</v>
      </c>
    </row>
    <row r="78" spans="1:17" s="38" customFormat="1" x14ac:dyDescent="0.25">
      <c r="A78" s="188">
        <f t="shared" si="7"/>
        <v>44805</v>
      </c>
      <c r="B78" s="145" t="s">
        <v>147</v>
      </c>
      <c r="C78" s="137" t="s">
        <v>136</v>
      </c>
      <c r="D78" s="95" t="s">
        <v>136</v>
      </c>
      <c r="E78" s="21">
        <f>IFERROR(INDEX(Raw!$H$6:$EZ$2076,MATCH($B78&amp;$D78&amp;$B$5,Raw!$A$6:$A$2076,0),MATCH(E$5,Raw!$H$5:$EZ$5,0)),"-")</f>
        <v>1074021</v>
      </c>
      <c r="F78" s="21"/>
      <c r="G78" s="21">
        <f>IFERROR(INDEX(Raw!$H$6:$EZ$2076,MATCH($B78&amp;$D78&amp;$B$5,Raw!$A$6:$A$2076,0),MATCH(G$5,Raw!$H$5:$EZ$5,0)),"-")</f>
        <v>811358</v>
      </c>
      <c r="H78" s="21"/>
      <c r="I78" s="21">
        <f>IFERROR(INDEX(Raw!$H$6:$EZ$2076,MATCH($B78&amp;$D78&amp;$B$5,Raw!$A$6:$A$2076,0),MATCH(I$5,Raw!$H$5:$EZ$5,0)),"-")</f>
        <v>34968859</v>
      </c>
      <c r="J78" s="277">
        <f>IFERROR(INDEX(Raw!$H$6:$EZ$2076,MATCH($B78&amp;$D78&amp;$B$5,Raw!$A$6:$A$2076,0),MATCH(J$5,Raw!$H$5:$EZ$5,0)),"-")</f>
        <v>43</v>
      </c>
      <c r="K78" s="279">
        <f>IFERROR(INDEX(Raw!$H$6:$EZ$2076,MATCH($B78&amp;$D78&amp;$B$5,Raw!$A$6:$A$2076,0),MATCH(K$5,Raw!$H$5:$EZ$5,0)),"-")</f>
        <v>3</v>
      </c>
      <c r="L78" s="277">
        <f>IFERROR(INDEX(Raw!$H$6:$EZ$2076,MATCH($B78&amp;$D78&amp;$B$5,Raw!$A$6:$A$2076,0),MATCH(L$5,Raw!$H$5:$EZ$5,0)),"-")</f>
        <v>141</v>
      </c>
      <c r="M78" s="277">
        <f>IFERROR(INDEX(Raw!$H$6:$EZ$2076,MATCH($B78&amp;$D78&amp;$B$5,Raw!$A$6:$A$2076,0),MATCH(M$5,Raw!$H$5:$EZ$5,0)),"-")</f>
        <v>187</v>
      </c>
      <c r="N78" s="277">
        <f>IFERROR(INDEX(Raw!$H$6:$EZ$2076,MATCH($B78&amp;$D78&amp;$B$5,Raw!$A$6:$A$2076,0),MATCH(N$5,Raw!$H$5:$EZ$5,0)),"-")</f>
        <v>281</v>
      </c>
      <c r="O78" s="21"/>
      <c r="P78" s="220" t="str">
        <f>IFERROR(INDEX(Raw!$H$6:$EZ$2076,MATCH($B78&amp;$D78&amp;$B$5,Raw!$A$6:$A$2076,0),MATCH(P$5,Raw!$H$5:$EZ$5,0)),"-")</f>
        <v>-</v>
      </c>
      <c r="Q78" s="220" t="str">
        <f>IFERROR(INDEX(Raw!$H$6:$EZ$2076,MATCH($B78&amp;$D78&amp;$B$5,Raw!$A$6:$A$2076,0),MATCH(Q$5,Raw!$H$5:$EZ$5,0)),"-")</f>
        <v>-</v>
      </c>
    </row>
    <row r="79" spans="1:17" s="38" customFormat="1" ht="17.5" x14ac:dyDescent="0.35">
      <c r="A79" s="188">
        <f t="shared" si="7"/>
        <v>44835</v>
      </c>
      <c r="B79" s="145" t="s">
        <v>147</v>
      </c>
      <c r="C79" s="169" t="s">
        <v>137</v>
      </c>
      <c r="D79" s="99" t="s">
        <v>137</v>
      </c>
      <c r="E79" s="21">
        <f>IFERROR(INDEX(Raw!$H$6:$EZ$2076,MATCH($B79&amp;$D79&amp;$B$5,Raw!$A$6:$A$2076,0),MATCH(E$5,Raw!$H$5:$EZ$5,0)),"-")</f>
        <v>1204410</v>
      </c>
      <c r="F79" s="21"/>
      <c r="G79" s="21">
        <f>IFERROR(INDEX(Raw!$H$6:$EZ$2076,MATCH($B79&amp;$D79&amp;$B$5,Raw!$A$6:$A$2076,0),MATCH(G$5,Raw!$H$5:$EZ$5,0)),"-")</f>
        <v>920608</v>
      </c>
      <c r="H79" s="21"/>
      <c r="I79" s="21">
        <f>IFERROR(INDEX(Raw!$H$6:$EZ$2076,MATCH($B79&amp;$D79&amp;$B$5,Raw!$A$6:$A$2076,0),MATCH(I$5,Raw!$H$5:$EZ$5,0)),"-")</f>
        <v>46411144</v>
      </c>
      <c r="J79" s="277">
        <f>IFERROR(INDEX(Raw!$H$6:$EZ$2076,MATCH($B79&amp;$D79&amp;$B$5,Raw!$A$6:$A$2076,0),MATCH(J$5,Raw!$H$5:$EZ$5,0)),"-")</f>
        <v>50</v>
      </c>
      <c r="K79" s="279">
        <f>IFERROR(INDEX(Raw!$H$6:$EZ$2076,MATCH($B79&amp;$D79&amp;$B$5,Raw!$A$6:$A$2076,0),MATCH(K$5,Raw!$H$5:$EZ$5,0)),"-")</f>
        <v>6</v>
      </c>
      <c r="L79" s="277">
        <f>IFERROR(INDEX(Raw!$H$6:$EZ$2076,MATCH($B79&amp;$D79&amp;$B$5,Raw!$A$6:$A$2076,0),MATCH(L$5,Raw!$H$5:$EZ$5,0)),"-")</f>
        <v>154</v>
      </c>
      <c r="M79" s="277">
        <f>IFERROR(INDEX(Raw!$H$6:$EZ$2076,MATCH($B79&amp;$D79&amp;$B$5,Raw!$A$6:$A$2076,0),MATCH(M$5,Raw!$H$5:$EZ$5,0)),"-")</f>
        <v>207</v>
      </c>
      <c r="N79" s="277">
        <f>IFERROR(INDEX(Raw!$H$6:$EZ$2076,MATCH($B79&amp;$D79&amp;$B$5,Raw!$A$6:$A$2076,0),MATCH(N$5,Raw!$H$5:$EZ$5,0)),"-")</f>
        <v>339</v>
      </c>
      <c r="O79" s="21"/>
      <c r="P79" s="220">
        <f>IFERROR(INDEX(Raw!$H$6:$EZ$2076,MATCH($B79&amp;$D79&amp;$B$5,Raw!$A$6:$A$2076,0),MATCH(P$5,Raw!$H$5:$EZ$5,0)),"-")</f>
        <v>2026</v>
      </c>
      <c r="Q79" s="220">
        <f>IFERROR(INDEX(Raw!$H$6:$EZ$2076,MATCH($B79&amp;$D79&amp;$B$5,Raw!$A$6:$A$2076,0),MATCH(Q$5,Raw!$H$5:$EZ$5,0)),"-")</f>
        <v>2630</v>
      </c>
    </row>
    <row r="80" spans="1:17" s="38" customFormat="1" x14ac:dyDescent="0.25">
      <c r="A80" s="188">
        <f t="shared" si="7"/>
        <v>44866</v>
      </c>
      <c r="B80" s="145" t="s">
        <v>147</v>
      </c>
      <c r="C80" s="170" t="s">
        <v>138</v>
      </c>
      <c r="D80" s="95" t="s">
        <v>138</v>
      </c>
      <c r="E80" s="21">
        <f>IFERROR(INDEX(Raw!$H$6:$EZ$2076,MATCH($B80&amp;$D80&amp;$B$5,Raw!$A$6:$A$2076,0),MATCH(E$5,Raw!$H$5:$EZ$5,0)),"-")</f>
        <v>1122547</v>
      </c>
      <c r="F80" s="21"/>
      <c r="G80" s="21">
        <f>IFERROR(INDEX(Raw!$H$6:$EZ$2076,MATCH($B80&amp;$D80&amp;$B$5,Raw!$A$6:$A$2076,0),MATCH(G$5,Raw!$H$5:$EZ$5,0)),"-")</f>
        <v>839043</v>
      </c>
      <c r="H80" s="21"/>
      <c r="I80" s="21">
        <f>IFERROR(INDEX(Raw!$H$6:$EZ$2076,MATCH($B80&amp;$D80&amp;$B$5,Raw!$A$6:$A$2076,0),MATCH(I$5,Raw!$H$5:$EZ$5,0)),"-")</f>
        <v>31382512</v>
      </c>
      <c r="J80" s="277">
        <f>IFERROR(INDEX(Raw!$H$6:$EZ$2076,MATCH($B80&amp;$D80&amp;$B$5,Raw!$A$6:$A$2076,0),MATCH(J$5,Raw!$H$5:$EZ$5,0)),"-")</f>
        <v>37</v>
      </c>
      <c r="K80" s="279">
        <f>IFERROR(INDEX(Raw!$H$6:$EZ$2076,MATCH($B80&amp;$D80&amp;$B$5,Raw!$A$6:$A$2076,0),MATCH(K$5,Raw!$H$5:$EZ$5,0)),"-")</f>
        <v>5</v>
      </c>
      <c r="L80" s="277">
        <f>IFERROR(INDEX(Raw!$H$6:$EZ$2076,MATCH($B80&amp;$D80&amp;$B$5,Raw!$A$6:$A$2076,0),MATCH(L$5,Raw!$H$5:$EZ$5,0)),"-")</f>
        <v>122</v>
      </c>
      <c r="M80" s="277">
        <f>IFERROR(INDEX(Raw!$H$6:$EZ$2076,MATCH($B80&amp;$D80&amp;$B$5,Raw!$A$6:$A$2076,0),MATCH(M$5,Raw!$H$5:$EZ$5,0)),"-")</f>
        <v>165</v>
      </c>
      <c r="N80" s="277">
        <f>IFERROR(INDEX(Raw!$H$6:$EZ$2076,MATCH($B80&amp;$D80&amp;$B$5,Raw!$A$6:$A$2076,0),MATCH(N$5,Raw!$H$5:$EZ$5,0)),"-")</f>
        <v>247</v>
      </c>
      <c r="O80" s="21"/>
      <c r="P80" s="220">
        <f>IFERROR(INDEX(Raw!$H$6:$EZ$2076,MATCH($B80&amp;$D80&amp;$B$5,Raw!$A$6:$A$2076,0),MATCH(P$5,Raw!$H$5:$EZ$5,0)),"-")</f>
        <v>13362</v>
      </c>
      <c r="Q80" s="220">
        <f>IFERROR(INDEX(Raw!$H$6:$EZ$2076,MATCH($B80&amp;$D80&amp;$B$5,Raw!$A$6:$A$2076,0),MATCH(Q$5,Raw!$H$5:$EZ$5,0)),"-")</f>
        <v>15231</v>
      </c>
    </row>
    <row r="81" spans="1:18" s="38" customFormat="1" x14ac:dyDescent="0.25">
      <c r="A81" s="188">
        <f t="shared" si="7"/>
        <v>44896</v>
      </c>
      <c r="B81" s="145" t="s">
        <v>147</v>
      </c>
      <c r="C81" s="169" t="s">
        <v>139</v>
      </c>
      <c r="D81" s="2" t="s">
        <v>139</v>
      </c>
      <c r="E81" s="21">
        <f>IFERROR(INDEX(Raw!$H$6:$EZ$2076,MATCH($B81&amp;$D81&amp;$B$5,Raw!$A$6:$A$2076,0),MATCH(E$5,Raw!$H$5:$EZ$5,0)),"-")</f>
        <v>1282321</v>
      </c>
      <c r="F81" s="21"/>
      <c r="G81" s="21">
        <f>IFERROR(INDEX(Raw!$H$6:$EZ$2076,MATCH($B81&amp;$D81&amp;$B$5,Raw!$A$6:$A$2076,0),MATCH(G$5,Raw!$H$5:$EZ$5,0)),"-")</f>
        <v>1014505</v>
      </c>
      <c r="H81" s="21"/>
      <c r="I81" s="21">
        <f>IFERROR(INDEX(Raw!$H$6:$EZ$2076,MATCH($B81&amp;$D81&amp;$B$5,Raw!$A$6:$A$2076,0),MATCH(I$5,Raw!$H$5:$EZ$5,0)),"-")</f>
        <v>89537470</v>
      </c>
      <c r="J81" s="277">
        <f>IFERROR(INDEX(Raw!$H$6:$EZ$2076,MATCH($B81&amp;$D81&amp;$B$5,Raw!$A$6:$A$2076,0),MATCH(J$5,Raw!$H$5:$EZ$5,0)),"-")</f>
        <v>88</v>
      </c>
      <c r="K81" s="279">
        <f>IFERROR(INDEX(Raw!$H$6:$EZ$2076,MATCH($B81&amp;$D81&amp;$B$5,Raw!$A$6:$A$2076,0),MATCH(K$5,Raw!$H$5:$EZ$5,0)),"-")</f>
        <v>37</v>
      </c>
      <c r="L81" s="277">
        <f>IFERROR(INDEX(Raw!$H$6:$EZ$2076,MATCH($B81&amp;$D81&amp;$B$5,Raw!$A$6:$A$2076,0),MATCH(L$5,Raw!$H$5:$EZ$5,0)),"-")</f>
        <v>230</v>
      </c>
      <c r="M81" s="277">
        <f>IFERROR(INDEX(Raw!$H$6:$EZ$2076,MATCH($B81&amp;$D81&amp;$B$5,Raw!$A$6:$A$2076,0),MATCH(M$5,Raw!$H$5:$EZ$5,0)),"-")</f>
        <v>316</v>
      </c>
      <c r="N81" s="277">
        <f>IFERROR(INDEX(Raw!$H$6:$EZ$2076,MATCH($B81&amp;$D81&amp;$B$5,Raw!$A$6:$A$2076,0),MATCH(N$5,Raw!$H$5:$EZ$5,0)),"-")</f>
        <v>544</v>
      </c>
      <c r="O81" s="21"/>
      <c r="P81" s="220">
        <f>IFERROR(INDEX(Raw!$H$6:$EZ$2076,MATCH($B81&amp;$D81&amp;$B$5,Raw!$A$6:$A$2076,0),MATCH(P$5,Raw!$H$5:$EZ$5,0)),"-")</f>
        <v>23961</v>
      </c>
      <c r="Q81" s="220">
        <f>IFERROR(INDEX(Raw!$H$6:$EZ$2076,MATCH($B81&amp;$D81&amp;$B$5,Raw!$A$6:$A$2076,0),MATCH(Q$5,Raw!$H$5:$EZ$5,0)),"-")</f>
        <v>29127</v>
      </c>
    </row>
    <row r="82" spans="1:18" s="38" customFormat="1" ht="17.5" x14ac:dyDescent="0.35">
      <c r="A82" s="188">
        <f t="shared" si="7"/>
        <v>44927</v>
      </c>
      <c r="B82" s="145" t="s">
        <v>147</v>
      </c>
      <c r="C82" s="170" t="s">
        <v>140</v>
      </c>
      <c r="D82" s="101" t="s">
        <v>140</v>
      </c>
      <c r="E82" s="21">
        <f>IFERROR(INDEX(Raw!$H$6:$EZ$2076,MATCH($B82&amp;$D82&amp;$B$5,Raw!$A$6:$A$2076,0),MATCH(E$5,Raw!$H$5:$EZ$5,0)),"-")</f>
        <v>929848</v>
      </c>
      <c r="F82" s="21"/>
      <c r="G82" s="21">
        <f>IFERROR(INDEX(Raw!$H$6:$EZ$2076,MATCH($B82&amp;$D82&amp;$B$5,Raw!$A$6:$A$2076,0),MATCH(G$5,Raw!$H$5:$EZ$5,0)),"-")</f>
        <v>679144</v>
      </c>
      <c r="H82" s="21"/>
      <c r="I82" s="21">
        <f>IFERROR(INDEX(Raw!$H$6:$EZ$2076,MATCH($B82&amp;$D82&amp;$B$5,Raw!$A$6:$A$2076,0),MATCH(I$5,Raw!$H$5:$EZ$5,0)),"-")</f>
        <v>5855441</v>
      </c>
      <c r="J82" s="277">
        <f>IFERROR(INDEX(Raw!$H$6:$EZ$2076,MATCH($B82&amp;$D82&amp;$B$5,Raw!$A$6:$A$2076,0),MATCH(J$5,Raw!$H$5:$EZ$5,0)),"-")</f>
        <v>9</v>
      </c>
      <c r="K82" s="279">
        <f>IFERROR(INDEX(Raw!$H$6:$EZ$2076,MATCH($B82&amp;$D82&amp;$B$5,Raw!$A$6:$A$2076,0),MATCH(K$5,Raw!$H$5:$EZ$5,0)),"-")</f>
        <v>1</v>
      </c>
      <c r="L82" s="277">
        <f>IFERROR(INDEX(Raw!$H$6:$EZ$2076,MATCH($B82&amp;$D82&amp;$B$5,Raw!$A$6:$A$2076,0),MATCH(L$5,Raw!$H$5:$EZ$5,0)),"-")</f>
        <v>24</v>
      </c>
      <c r="M82" s="277">
        <f>IFERROR(INDEX(Raw!$H$6:$EZ$2076,MATCH($B82&amp;$D82&amp;$B$5,Raw!$A$6:$A$2076,0),MATCH(M$5,Raw!$H$5:$EZ$5,0)),"-")</f>
        <v>53</v>
      </c>
      <c r="N82" s="277">
        <f>IFERROR(INDEX(Raw!$H$6:$EZ$2076,MATCH($B82&amp;$D82&amp;$B$5,Raw!$A$6:$A$2076,0),MATCH(N$5,Raw!$H$5:$EZ$5,0)),"-")</f>
        <v>127</v>
      </c>
      <c r="O82" s="21"/>
      <c r="P82" s="220">
        <f>IFERROR(INDEX(Raw!$H$6:$EZ$2076,MATCH($B82&amp;$D82&amp;$B$5,Raw!$A$6:$A$2076,0),MATCH(P$5,Raw!$H$5:$EZ$5,0)),"-")</f>
        <v>1622</v>
      </c>
      <c r="Q82" s="220">
        <f>IFERROR(INDEX(Raw!$H$6:$EZ$2076,MATCH($B82&amp;$D82&amp;$B$5,Raw!$A$6:$A$2076,0),MATCH(Q$5,Raw!$H$5:$EZ$5,0)),"-")</f>
        <v>1590</v>
      </c>
    </row>
    <row r="83" spans="1:18" s="38" customFormat="1" x14ac:dyDescent="0.25">
      <c r="A83" s="188">
        <f t="shared" ref="A83:A107" si="8">EOMONTH(A82,0)+1</f>
        <v>44958</v>
      </c>
      <c r="B83" s="145" t="s">
        <v>147</v>
      </c>
      <c r="C83" s="169" t="s">
        <v>141</v>
      </c>
      <c r="D83" s="2" t="s">
        <v>141</v>
      </c>
      <c r="E83" s="21">
        <f>IFERROR(INDEX(Raw!$H$6:$EZ$2076,MATCH($B83&amp;$D83&amp;$B$5,Raw!$A$6:$A$2076,0),MATCH(E$5,Raw!$H$5:$EZ$5,0)),"-")</f>
        <v>893865</v>
      </c>
      <c r="F83" s="21"/>
      <c r="G83" s="21">
        <f>IFERROR(INDEX(Raw!$H$6:$EZ$2076,MATCH($B83&amp;$D83&amp;$B$5,Raw!$A$6:$A$2076,0),MATCH(G$5,Raw!$H$5:$EZ$5,0)),"-")</f>
        <v>657795</v>
      </c>
      <c r="H83" s="21"/>
      <c r="I83" s="21">
        <f>IFERROR(INDEX(Raw!$H$6:$EZ$2076,MATCH($B83&amp;$D83&amp;$B$5,Raw!$A$6:$A$2076,0),MATCH(I$5,Raw!$H$5:$EZ$5,0)),"-")</f>
        <v>8356644</v>
      </c>
      <c r="J83" s="277">
        <f>IFERROR(INDEX(Raw!$H$6:$EZ$2076,MATCH($B83&amp;$D83&amp;$B$5,Raw!$A$6:$A$2076,0),MATCH(J$5,Raw!$H$5:$EZ$5,0)),"-")</f>
        <v>13</v>
      </c>
      <c r="K83" s="279">
        <f>IFERROR(INDEX(Raw!$H$6:$EZ$2076,MATCH($B83&amp;$D83&amp;$B$5,Raw!$A$6:$A$2076,0),MATCH(K$5,Raw!$H$5:$EZ$5,0)),"-")</f>
        <v>1</v>
      </c>
      <c r="L83" s="277">
        <f>IFERROR(INDEX(Raw!$H$6:$EZ$2076,MATCH($B83&amp;$D83&amp;$B$5,Raw!$A$6:$A$2076,0),MATCH(L$5,Raw!$H$5:$EZ$5,0)),"-")</f>
        <v>42</v>
      </c>
      <c r="M83" s="277">
        <f>IFERROR(INDEX(Raw!$H$6:$EZ$2076,MATCH($B83&amp;$D83&amp;$B$5,Raw!$A$6:$A$2076,0),MATCH(M$5,Raw!$H$5:$EZ$5,0)),"-")</f>
        <v>70</v>
      </c>
      <c r="N83" s="277">
        <f>IFERROR(INDEX(Raw!$H$6:$EZ$2076,MATCH($B83&amp;$D83&amp;$B$5,Raw!$A$6:$A$2076,0),MATCH(N$5,Raw!$H$5:$EZ$5,0)),"-")</f>
        <v>144</v>
      </c>
      <c r="O83" s="21"/>
      <c r="P83" s="220">
        <f>IFERROR(INDEX(Raw!$H$6:$EZ$2076,MATCH($B83&amp;$D83&amp;$B$5,Raw!$A$6:$A$2076,0),MATCH(P$5,Raw!$H$5:$EZ$5,0)),"-")</f>
        <v>3062</v>
      </c>
      <c r="Q83" s="220">
        <f>IFERROR(INDEX(Raw!$H$6:$EZ$2076,MATCH($B83&amp;$D83&amp;$B$5,Raw!$A$6:$A$2076,0),MATCH(Q$5,Raw!$H$5:$EZ$5,0)),"-")</f>
        <v>3267</v>
      </c>
    </row>
    <row r="84" spans="1:18" s="38" customFormat="1" x14ac:dyDescent="0.25">
      <c r="A84" s="188">
        <f t="shared" si="8"/>
        <v>44986</v>
      </c>
      <c r="B84" s="147" t="s">
        <v>147</v>
      </c>
      <c r="C84" s="172" t="s">
        <v>142</v>
      </c>
      <c r="D84" s="95" t="s">
        <v>142</v>
      </c>
      <c r="E84" s="22">
        <f>IFERROR(INDEX(Raw!$H$6:$EZ$2076,MATCH($B84&amp;$D84&amp;$B$5,Raw!$A$6:$A$2076,0),MATCH(E$5,Raw!$H$5:$EZ$5,0)),"-")</f>
        <v>1065618</v>
      </c>
      <c r="F84" s="21"/>
      <c r="G84" s="22">
        <f>IFERROR(INDEX(Raw!$H$6:$EZ$2076,MATCH($B84&amp;$D84&amp;$B$5,Raw!$A$6:$A$2076,0),MATCH(G$5,Raw!$H$5:$EZ$5,0)),"-")</f>
        <v>798907</v>
      </c>
      <c r="H84" s="21"/>
      <c r="I84" s="22">
        <f>IFERROR(INDEX(Raw!$H$6:$EZ$2076,MATCH($B84&amp;$D84&amp;$B$5,Raw!$A$6:$A$2076,0),MATCH(I$5,Raw!$H$5:$EZ$5,0)),"-")</f>
        <v>13965368</v>
      </c>
      <c r="J84" s="280">
        <f>IFERROR(INDEX(Raw!$H$6:$EZ$2076,MATCH($B84&amp;$D84&amp;$B$5,Raw!$A$6:$A$2076,0),MATCH(J$5,Raw!$H$5:$EZ$5,0)),"-")</f>
        <v>17</v>
      </c>
      <c r="K84" s="279">
        <f>IFERROR(INDEX(Raw!$H$6:$EZ$2076,MATCH($B84&amp;$D84&amp;$B$5,Raw!$A$6:$A$2076,0),MATCH(K$5,Raw!$H$5:$EZ$5,0)),"-")</f>
        <v>1</v>
      </c>
      <c r="L84" s="280">
        <f>IFERROR(INDEX(Raw!$H$6:$EZ$2076,MATCH($B84&amp;$D84&amp;$B$5,Raw!$A$6:$A$2076,0),MATCH(L$5,Raw!$H$5:$EZ$5,0)),"-")</f>
        <v>58</v>
      </c>
      <c r="M84" s="280">
        <f>IFERROR(INDEX(Raw!$H$6:$EZ$2076,MATCH($B84&amp;$D84&amp;$B$5,Raw!$A$6:$A$2076,0),MATCH(M$5,Raw!$H$5:$EZ$5,0)),"-")</f>
        <v>93</v>
      </c>
      <c r="N84" s="280">
        <f>IFERROR(INDEX(Raw!$H$6:$EZ$2076,MATCH($B84&amp;$D84&amp;$B$5,Raw!$A$6:$A$2076,0),MATCH(N$5,Raw!$H$5:$EZ$5,0)),"-")</f>
        <v>158</v>
      </c>
      <c r="O84" s="21"/>
      <c r="P84" s="222">
        <f>IFERROR(INDEX(Raw!$H$6:$EZ$2076,MATCH($B84&amp;$D84&amp;$B$5,Raw!$A$6:$A$2076,0),MATCH(P$5,Raw!$H$5:$EZ$5,0)),"-")</f>
        <v>3692</v>
      </c>
      <c r="Q84" s="222">
        <f>IFERROR(INDEX(Raw!$H$6:$EZ$2076,MATCH($B84&amp;$D84&amp;$B$5,Raw!$A$6:$A$2076,0),MATCH(Q$5,Raw!$H$5:$EZ$5,0)),"-")</f>
        <v>4103</v>
      </c>
    </row>
    <row r="85" spans="1:18" s="38" customFormat="1" ht="17.5" x14ac:dyDescent="0.35">
      <c r="A85" s="188">
        <f t="shared" si="8"/>
        <v>45017</v>
      </c>
      <c r="B85" s="143" t="s">
        <v>133</v>
      </c>
      <c r="C85" s="98" t="s">
        <v>143</v>
      </c>
      <c r="D85" s="99" t="s">
        <v>143</v>
      </c>
      <c r="E85" s="148">
        <f>IFERROR(INDEX(Raw!$H$6:$EZ$2076,MATCH($B85&amp;$D85&amp;$B$5,Raw!$A$6:$A$2076,0),MATCH(E$5,Raw!$H$5:$EZ$5,0)),"-")</f>
        <v>964379</v>
      </c>
      <c r="F85" s="149"/>
      <c r="G85" s="148">
        <f>IFERROR(INDEX(Raw!$H$6:$EZ$2076,MATCH($B85&amp;$D85&amp;$B$5,Raw!$A$6:$A$2076,0),MATCH(G$5,Raw!$H$5:$EZ$5,0)),"-")</f>
        <v>707501</v>
      </c>
      <c r="H85" s="149"/>
      <c r="I85" s="148">
        <f>IFERROR(INDEX(Raw!$H$6:$EZ$2076,MATCH($B85&amp;$D85&amp;$B$5,Raw!$A$6:$A$2076,0),MATCH(I$5,Raw!$H$5:$EZ$5,0)),"-")</f>
        <v>5018991</v>
      </c>
      <c r="J85" s="281">
        <f>IFERROR(INDEX(Raw!$H$6:$EZ$2076,MATCH($B85&amp;$D85&amp;$B$5,Raw!$A$6:$A$2076,0),MATCH(J$5,Raw!$H$5:$EZ$5,0)),"-")</f>
        <v>7</v>
      </c>
      <c r="K85" s="281">
        <f>IFERROR(INDEX(Raw!$H$6:$EZ$2076,MATCH($B85&amp;$D85&amp;$B$5,Raw!$A$6:$A$2076,0),MATCH(K$5,Raw!$H$5:$EZ$5,0)),"-")</f>
        <v>1</v>
      </c>
      <c r="L85" s="281">
        <f>IFERROR(INDEX(Raw!$H$6:$EZ$2076,MATCH($B85&amp;$D85&amp;$B$5,Raw!$A$6:$A$2076,0),MATCH(L$5,Raw!$H$5:$EZ$5,0)),"-")</f>
        <v>20</v>
      </c>
      <c r="M85" s="281">
        <f>IFERROR(INDEX(Raw!$H$6:$EZ$2076,MATCH($B85&amp;$D85&amp;$B$5,Raw!$A$6:$A$2076,0),MATCH(M$5,Raw!$H$5:$EZ$5,0)),"-")</f>
        <v>43</v>
      </c>
      <c r="N85" s="281">
        <f>IFERROR(INDEX(Raw!$H$6:$EZ$2076,MATCH($B85&amp;$D85&amp;$B$5,Raw!$A$6:$A$2076,0),MATCH(N$5,Raw!$H$5:$EZ$5,0)),"-")</f>
        <v>102</v>
      </c>
      <c r="O85" s="149"/>
      <c r="P85" s="227">
        <f>IFERROR(INDEX(Raw!$H$6:$EZ$2076,MATCH($B85&amp;$D85&amp;$B$5,Raw!$A$6:$A$2076,0),MATCH(P$5,Raw!$H$5:$EZ$5,0)),"-")</f>
        <v>1075</v>
      </c>
      <c r="Q85" s="227">
        <f>IFERROR(INDEX(Raw!$H$6:$EZ$2076,MATCH($B85&amp;$D85&amp;$B$5,Raw!$A$6:$A$2076,0),MATCH(Q$5,Raw!$H$5:$EZ$5,0)),"-")</f>
        <v>1136</v>
      </c>
    </row>
    <row r="86" spans="1:18" s="38" customFormat="1" x14ac:dyDescent="0.25">
      <c r="A86" s="188">
        <f t="shared" si="8"/>
        <v>45047</v>
      </c>
      <c r="B86" s="145" t="s">
        <v>133</v>
      </c>
      <c r="C86" s="168" t="s">
        <v>144</v>
      </c>
      <c r="D86" s="2" t="s">
        <v>144</v>
      </c>
      <c r="E86" s="149">
        <f>IFERROR(INDEX(Raw!$H$6:$EZ$2076,MATCH($B86&amp;$D86&amp;$B$5,Raw!$A$6:$A$2076,0),MATCH(E$5,Raw!$H$5:$EZ$5,0)),"-")</f>
        <v>1049633</v>
      </c>
      <c r="F86" s="149"/>
      <c r="G86" s="149">
        <f>IFERROR(INDEX(Raw!$H$6:$EZ$2076,MATCH($B86&amp;$D86&amp;$B$5,Raw!$A$6:$A$2076,0),MATCH(G$5,Raw!$H$5:$EZ$5,0)),"-")</f>
        <v>777498</v>
      </c>
      <c r="H86" s="149"/>
      <c r="I86" s="149">
        <f>IFERROR(INDEX(Raw!$H$6:$EZ$2076,MATCH($B86&amp;$D86&amp;$B$5,Raw!$A$6:$A$2076,0),MATCH(I$5,Raw!$H$5:$EZ$5,0)),"-")</f>
        <v>6815983</v>
      </c>
      <c r="J86" s="279">
        <f>IFERROR(INDEX(Raw!$H$6:$EZ$2076,MATCH($B86&amp;$D86&amp;$B$5,Raw!$A$6:$A$2076,0),MATCH(J$5,Raw!$H$5:$EZ$5,0)),"-")</f>
        <v>9</v>
      </c>
      <c r="K86" s="279">
        <f>IFERROR(INDEX(Raw!$H$6:$EZ$2076,MATCH($B86&amp;$D86&amp;$B$5,Raw!$A$6:$A$2076,0),MATCH(K$5,Raw!$H$5:$EZ$5,0)),"-")</f>
        <v>1</v>
      </c>
      <c r="L86" s="279">
        <f>IFERROR(INDEX(Raw!$H$6:$EZ$2076,MATCH($B86&amp;$D86&amp;$B$5,Raw!$A$6:$A$2076,0),MATCH(L$5,Raw!$H$5:$EZ$5,0)),"-")</f>
        <v>26</v>
      </c>
      <c r="M86" s="279">
        <f>IFERROR(INDEX(Raw!$H$6:$EZ$2076,MATCH($B86&amp;$D86&amp;$B$5,Raw!$A$6:$A$2076,0),MATCH(M$5,Raw!$H$5:$EZ$5,0)),"-")</f>
        <v>51</v>
      </c>
      <c r="N86" s="279">
        <f>IFERROR(INDEX(Raw!$H$6:$EZ$2076,MATCH($B86&amp;$D86&amp;$B$5,Raw!$A$6:$A$2076,0),MATCH(N$5,Raw!$H$5:$EZ$5,0)),"-")</f>
        <v>126</v>
      </c>
      <c r="O86" s="149"/>
      <c r="P86" s="250">
        <f>IFERROR(INDEX(Raw!$H$6:$EZ$2076,MATCH($B86&amp;$D86&amp;$B$5,Raw!$A$6:$A$2076,0),MATCH(P$5,Raw!$H$5:$EZ$5,0)),"-")</f>
        <v>1203</v>
      </c>
      <c r="Q86" s="250">
        <f>IFERROR(INDEX(Raw!$H$6:$EZ$2076,MATCH($B86&amp;$D86&amp;$B$5,Raw!$A$6:$A$2076,0),MATCH(Q$5,Raw!$H$5:$EZ$5,0)),"-")</f>
        <v>1221</v>
      </c>
    </row>
    <row r="87" spans="1:18" s="38" customFormat="1" x14ac:dyDescent="0.25">
      <c r="A87" s="188">
        <f t="shared" si="8"/>
        <v>45078</v>
      </c>
      <c r="B87" s="145" t="s">
        <v>133</v>
      </c>
      <c r="C87" s="102" t="s">
        <v>145</v>
      </c>
      <c r="D87" s="95" t="s">
        <v>145</v>
      </c>
      <c r="E87" s="149">
        <f>IFERROR(INDEX(Raw!$H$6:$EZ$2076,MATCH($B87&amp;$D87&amp;$B$5,Raw!$A$6:$A$2076,0),MATCH(E$5,Raw!$H$5:$EZ$5,0)),"-")</f>
        <v>1064941</v>
      </c>
      <c r="F87" s="149"/>
      <c r="G87" s="149">
        <f>IFERROR(INDEX(Raw!$H$6:$EZ$2076,MATCH($B87&amp;$D87&amp;$B$5,Raw!$A$6:$A$2076,0),MATCH(G$5,Raw!$H$5:$EZ$5,0)),"-")</f>
        <v>790736</v>
      </c>
      <c r="H87" s="149"/>
      <c r="I87" s="149">
        <f>IFERROR(INDEX(Raw!$H$6:$EZ$2076,MATCH($B87&amp;$D87&amp;$B$5,Raw!$A$6:$A$2076,0),MATCH(I$5,Raw!$H$5:$EZ$5,0)),"-")</f>
        <v>13242400</v>
      </c>
      <c r="J87" s="279">
        <f>IFERROR(INDEX(Raw!$H$6:$EZ$2076,MATCH($B87&amp;$D87&amp;$B$5,Raw!$A$6:$A$2076,0),MATCH(J$5,Raw!$H$5:$EZ$5,0)),"-")</f>
        <v>17</v>
      </c>
      <c r="K87" s="279">
        <f>IFERROR(INDEX(Raw!$H$6:$EZ$2076,MATCH($B87&amp;$D87&amp;$B$5,Raw!$A$6:$A$2076,0),MATCH(K$5,Raw!$H$5:$EZ$5,0)),"-")</f>
        <v>1</v>
      </c>
      <c r="L87" s="279">
        <f>IFERROR(INDEX(Raw!$H$6:$EZ$2076,MATCH($B87&amp;$D87&amp;$B$5,Raw!$A$6:$A$2076,0),MATCH(L$5,Raw!$H$5:$EZ$5,0)),"-")</f>
        <v>58</v>
      </c>
      <c r="M87" s="279">
        <f>IFERROR(INDEX(Raw!$H$6:$EZ$2076,MATCH($B87&amp;$D87&amp;$B$5,Raw!$A$6:$A$2076,0),MATCH(M$5,Raw!$H$5:$EZ$5,0)),"-")</f>
        <v>99</v>
      </c>
      <c r="N87" s="279">
        <f>IFERROR(INDEX(Raw!$H$6:$EZ$2076,MATCH($B87&amp;$D87&amp;$B$5,Raw!$A$6:$A$2076,0),MATCH(N$5,Raw!$H$5:$EZ$5,0)),"-")</f>
        <v>173</v>
      </c>
      <c r="O87" s="149"/>
      <c r="P87" s="250">
        <f>IFERROR(INDEX(Raw!$H$6:$EZ$2076,MATCH($B87&amp;$D87&amp;$B$5,Raw!$A$6:$A$2076,0),MATCH(P$5,Raw!$H$5:$EZ$5,0)),"-")</f>
        <v>3375</v>
      </c>
      <c r="Q87" s="250">
        <f>IFERROR(INDEX(Raw!$H$6:$EZ$2076,MATCH($B87&amp;$D87&amp;$B$5,Raw!$A$6:$A$2076,0),MATCH(Q$5,Raw!$H$5:$EZ$5,0)),"-")</f>
        <v>3718</v>
      </c>
    </row>
    <row r="88" spans="1:18" s="38" customFormat="1" ht="17.5" x14ac:dyDescent="0.35">
      <c r="A88" s="188">
        <f t="shared" si="8"/>
        <v>45108</v>
      </c>
      <c r="B88" s="145" t="s">
        <v>133</v>
      </c>
      <c r="C88" s="168" t="s">
        <v>146</v>
      </c>
      <c r="D88" s="99" t="s">
        <v>146</v>
      </c>
      <c r="E88" s="149">
        <f>IFERROR(INDEX(Raw!$H$6:$EZ$2076,MATCH($B88&amp;$D88&amp;$B$5,Raw!$A$6:$A$2076,0),MATCH(E$5,Raw!$H$5:$EZ$5,0)),"-")</f>
        <v>1056448</v>
      </c>
      <c r="F88" s="149"/>
      <c r="G88" s="149">
        <f>IFERROR(INDEX(Raw!$H$6:$EZ$2076,MATCH($B88&amp;$D88&amp;$B$5,Raw!$A$6:$A$2076,0),MATCH(G$5,Raw!$H$5:$EZ$5,0)),"-")</f>
        <v>773978</v>
      </c>
      <c r="H88" s="149"/>
      <c r="I88" s="149">
        <f>IFERROR(INDEX(Raw!$H$6:$EZ$2076,MATCH($B88&amp;$D88&amp;$B$5,Raw!$A$6:$A$2076,0),MATCH(I$5,Raw!$H$5:$EZ$5,0)),"-")</f>
        <v>7327545</v>
      </c>
      <c r="J88" s="279">
        <f>IFERROR(INDEX(Raw!$H$6:$EZ$2076,MATCH($B88&amp;$D88&amp;$B$5,Raw!$A$6:$A$2076,0),MATCH(J$5,Raw!$H$5:$EZ$5,0)),"-")</f>
        <v>9</v>
      </c>
      <c r="K88" s="279">
        <f>IFERROR(INDEX(Raw!$H$6:$EZ$2076,MATCH($B88&amp;$D88&amp;$B$5,Raw!$A$6:$A$2076,0),MATCH(K$5,Raw!$H$5:$EZ$5,0)),"-")</f>
        <v>1</v>
      </c>
      <c r="L88" s="279">
        <f>IFERROR(INDEX(Raw!$H$6:$EZ$2076,MATCH($B88&amp;$D88&amp;$B$5,Raw!$A$6:$A$2076,0),MATCH(L$5,Raw!$H$5:$EZ$5,0)),"-")</f>
        <v>28</v>
      </c>
      <c r="M88" s="279">
        <f>IFERROR(INDEX(Raw!$H$6:$EZ$2076,MATCH($B88&amp;$D88&amp;$B$5,Raw!$A$6:$A$2076,0),MATCH(M$5,Raw!$H$5:$EZ$5,0)),"-")</f>
        <v>53</v>
      </c>
      <c r="N88" s="279">
        <f>IFERROR(INDEX(Raw!$H$6:$EZ$2076,MATCH($B88&amp;$D88&amp;$B$5,Raw!$A$6:$A$2076,0),MATCH(N$5,Raw!$H$5:$EZ$5,0)),"-")</f>
        <v>120</v>
      </c>
      <c r="O88" s="149"/>
      <c r="P88" s="250">
        <f>IFERROR(INDEX(Raw!$H$6:$EZ$2076,MATCH($B88&amp;$D88&amp;$B$5,Raw!$A$6:$A$2076,0),MATCH(P$5,Raw!$H$5:$EZ$5,0)),"-")</f>
        <v>2622</v>
      </c>
      <c r="Q88" s="250">
        <f>IFERROR(INDEX(Raw!$H$6:$EZ$2076,MATCH($B88&amp;$D88&amp;$B$5,Raw!$A$6:$A$2076,0),MATCH(Q$5,Raw!$H$5:$EZ$5,0)),"-")</f>
        <v>2768</v>
      </c>
    </row>
    <row r="89" spans="1:18" s="38" customFormat="1" x14ac:dyDescent="0.25">
      <c r="A89" s="188">
        <f t="shared" si="8"/>
        <v>45139</v>
      </c>
      <c r="B89" s="145" t="s">
        <v>133</v>
      </c>
      <c r="C89" s="102" t="s">
        <v>135</v>
      </c>
      <c r="D89" s="2" t="s">
        <v>135</v>
      </c>
      <c r="E89" s="149">
        <f>IFERROR(INDEX(Raw!$H$6:$EZ$2076,MATCH($B89&amp;$D89&amp;$B$5,Raw!$A$6:$A$2076,0),MATCH(E$5,Raw!$H$5:$EZ$5,0)),"-")</f>
        <v>1047648</v>
      </c>
      <c r="F89" s="149"/>
      <c r="G89" s="149">
        <f>IFERROR(INDEX(Raw!$H$6:$EZ$2076,MATCH($B89&amp;$D89&amp;$B$5,Raw!$A$6:$A$2076,0),MATCH(G$5,Raw!$H$5:$EZ$5,0)),"-")</f>
        <v>770759</v>
      </c>
      <c r="H89" s="149"/>
      <c r="I89" s="149">
        <f>IFERROR(INDEX(Raw!$H$6:$EZ$2076,MATCH($B89&amp;$D89&amp;$B$5,Raw!$A$6:$A$2076,0),MATCH(I$5,Raw!$H$5:$EZ$5,0)),"-")</f>
        <v>5837956</v>
      </c>
      <c r="J89" s="279">
        <f>IFERROR(INDEX(Raw!$H$6:$EZ$2076,MATCH($B89&amp;$D89&amp;$B$5,Raw!$A$6:$A$2076,0),MATCH(J$5,Raw!$H$5:$EZ$5,0)),"-")</f>
        <v>8</v>
      </c>
      <c r="K89" s="279">
        <f>IFERROR(INDEX(Raw!$H$6:$EZ$2076,MATCH($B89&amp;$D89&amp;$B$5,Raw!$A$6:$A$2076,0),MATCH(K$5,Raw!$H$5:$EZ$5,0)),"-")</f>
        <v>1</v>
      </c>
      <c r="L89" s="279">
        <f>IFERROR(INDEX(Raw!$H$6:$EZ$2076,MATCH($B89&amp;$D89&amp;$B$5,Raw!$A$6:$A$2076,0),MATCH(L$5,Raw!$H$5:$EZ$5,0)),"-")</f>
        <v>23</v>
      </c>
      <c r="M89" s="282">
        <f>IFERROR(INDEX(Raw!$H$6:$EZ$2076,MATCH($B89&amp;$D89&amp;$B$5,Raw!$A$6:$A$2076,0),MATCH(M$5,Raw!$H$5:$EZ$5,0)),"-")</f>
        <v>46</v>
      </c>
      <c r="N89" s="279">
        <f>IFERROR(INDEX(Raw!$H$6:$EZ$2076,MATCH($B89&amp;$D89&amp;$B$5,Raw!$A$6:$A$2076,0),MATCH(N$5,Raw!$H$5:$EZ$5,0)),"-")</f>
        <v>108</v>
      </c>
      <c r="O89" s="149"/>
      <c r="P89" s="250">
        <f>IFERROR(INDEX(Raw!$H$6:$EZ$2076,MATCH($B89&amp;$D89&amp;$B$5,Raw!$A$6:$A$2076,0),MATCH(P$5,Raw!$H$5:$EZ$5,0)),"-")</f>
        <v>1433</v>
      </c>
      <c r="Q89" s="250">
        <f>IFERROR(INDEX(Raw!$H$6:$EZ$2076,MATCH($B89&amp;$D89&amp;$B$5,Raw!$A$6:$A$2076,0),MATCH(Q$5,Raw!$H$5:$EZ$5,0)),"-")</f>
        <v>1416</v>
      </c>
    </row>
    <row r="90" spans="1:18" s="38" customFormat="1" x14ac:dyDescent="0.25">
      <c r="A90" s="188">
        <f t="shared" si="8"/>
        <v>45170</v>
      </c>
      <c r="B90" s="145" t="s">
        <v>133</v>
      </c>
      <c r="C90" s="137" t="s">
        <v>136</v>
      </c>
      <c r="D90" s="95" t="s">
        <v>136</v>
      </c>
      <c r="E90" s="149">
        <f>IFERROR(INDEX(Raw!$H$6:$EZ$2076,MATCH($B90&amp;$D90&amp;$B$5,Raw!$A$6:$A$2076,0),MATCH(E$5,Raw!$H$5:$EZ$5,0)),"-")</f>
        <v>1104917</v>
      </c>
      <c r="F90" s="149"/>
      <c r="G90" s="149">
        <f>IFERROR(INDEX(Raw!$H$6:$EZ$2076,MATCH($B90&amp;$D90&amp;$B$5,Raw!$A$6:$A$2076,0),MATCH(G$5,Raw!$H$5:$EZ$5,0)),"-")</f>
        <v>826393</v>
      </c>
      <c r="H90" s="149"/>
      <c r="I90" s="149">
        <f>IFERROR(INDEX(Raw!$H$6:$EZ$2076,MATCH($B90&amp;$D90&amp;$B$5,Raw!$A$6:$A$2076,0),MATCH(I$5,Raw!$H$5:$EZ$5,0)),"-")</f>
        <v>9846905</v>
      </c>
      <c r="J90" s="279">
        <f>IFERROR(INDEX(Raw!$H$6:$EZ$2076,MATCH($B90&amp;$D90&amp;$B$5,Raw!$A$6:$A$2076,0),MATCH(J$5,Raw!$H$5:$EZ$5,0)),"-")</f>
        <v>12</v>
      </c>
      <c r="K90" s="279">
        <f>IFERROR(INDEX(Raw!$H$6:$EZ$2076,MATCH($B90&amp;$D90&amp;$B$5,Raw!$A$6:$A$2076,0),MATCH(K$5,Raw!$H$5:$EZ$5,0)),"-")</f>
        <v>1</v>
      </c>
      <c r="L90" s="279">
        <f>IFERROR(INDEX(Raw!$H$6:$EZ$2076,MATCH($B90&amp;$D90&amp;$B$5,Raw!$A$6:$A$2076,0),MATCH(L$5,Raw!$H$5:$EZ$5,0)),"-")</f>
        <v>38</v>
      </c>
      <c r="M90" s="279">
        <f>IFERROR(INDEX(Raw!$H$6:$EZ$2076,MATCH($B90&amp;$D90&amp;$B$5,Raw!$A$6:$A$2076,0),MATCH(M$5,Raw!$H$5:$EZ$5,0)),"-")</f>
        <v>68</v>
      </c>
      <c r="N90" s="279">
        <f>IFERROR(INDEX(Raw!$H$6:$EZ$2076,MATCH($B90&amp;$D90&amp;$B$5,Raw!$A$6:$A$2076,0),MATCH(N$5,Raw!$H$5:$EZ$5,0)),"-")</f>
        <v>133</v>
      </c>
      <c r="O90" s="149"/>
      <c r="P90" s="250">
        <f>IFERROR(INDEX(Raw!$H$6:$EZ$2076,MATCH($B90&amp;$D90&amp;$B$5,Raw!$A$6:$A$2076,0),MATCH(P$5,Raw!$H$5:$EZ$5,0)),"-")</f>
        <v>2496</v>
      </c>
      <c r="Q90" s="250">
        <f>IFERROR(INDEX(Raw!$H$6:$EZ$2076,MATCH($B90&amp;$D90&amp;$B$5,Raw!$A$6:$A$2076,0),MATCH(Q$5,Raw!$H$5:$EZ$5,0)),"-")</f>
        <v>2586</v>
      </c>
    </row>
    <row r="91" spans="1:18" s="38" customFormat="1" ht="17.5" x14ac:dyDescent="0.35">
      <c r="A91" s="188">
        <f t="shared" si="8"/>
        <v>45200</v>
      </c>
      <c r="B91" s="145" t="s">
        <v>133</v>
      </c>
      <c r="C91" s="102" t="s">
        <v>137</v>
      </c>
      <c r="D91" s="101" t="s">
        <v>137</v>
      </c>
      <c r="E91" s="149">
        <f>IFERROR(INDEX(Raw!$H$6:$EZ$2076,MATCH($B91&amp;$D91&amp;$B$5,Raw!$A$6:$A$2076,0),MATCH(E$5,Raw!$H$5:$EZ$5,0)),"-")</f>
        <v>1156333</v>
      </c>
      <c r="F91" s="149"/>
      <c r="G91" s="149">
        <f>IFERROR(INDEX(Raw!$H$6:$EZ$2076,MATCH($B91&amp;$D91&amp;$B$5,Raw!$A$6:$A$2076,0),MATCH(G$5,Raw!$H$5:$EZ$5,0)),"-")</f>
        <v>857835</v>
      </c>
      <c r="H91" s="149"/>
      <c r="I91" s="149">
        <f>IFERROR(INDEX(Raw!$H$6:$EZ$2076,MATCH($B91&amp;$D91&amp;$B$5,Raw!$A$6:$A$2076,0),MATCH(I$5,Raw!$H$5:$EZ$5,0)),"-")</f>
        <v>7629556</v>
      </c>
      <c r="J91" s="279">
        <f>IFERROR(INDEX(Raw!$H$6:$EZ$2076,MATCH($B91&amp;$D91&amp;$B$5,Raw!$A$6:$A$2076,0),MATCH(J$5,Raw!$H$5:$EZ$5,0)),"-")</f>
        <v>9</v>
      </c>
      <c r="K91" s="279">
        <f>IFERROR(INDEX(Raw!$H$6:$EZ$2076,MATCH($B91&amp;$D91&amp;$B$5,Raw!$A$6:$A$2076,0),MATCH(K$5,Raw!$H$5:$EZ$5,0)),"-")</f>
        <v>1</v>
      </c>
      <c r="L91" s="279">
        <f>IFERROR(INDEX(Raw!$H$6:$EZ$2076,MATCH($B91&amp;$D91&amp;$B$5,Raw!$A$6:$A$2076,0),MATCH(L$5,Raw!$H$5:$EZ$5,0)),"-")</f>
        <v>27</v>
      </c>
      <c r="M91" s="279">
        <f>IFERROR(INDEX(Raw!$H$6:$EZ$2076,MATCH($B91&amp;$D91&amp;$B$5,Raw!$A$6:$A$2076,0),MATCH(M$5,Raw!$H$5:$EZ$5,0)),"-")</f>
        <v>53</v>
      </c>
      <c r="N91" s="279">
        <f>IFERROR(INDEX(Raw!$H$6:$EZ$2076,MATCH($B91&amp;$D91&amp;$B$5,Raw!$A$6:$A$2076,0),MATCH(N$5,Raw!$H$5:$EZ$5,0)),"-")</f>
        <v>120</v>
      </c>
      <c r="O91" s="149"/>
      <c r="P91" s="250">
        <f>IFERROR(INDEX(Raw!$H$6:$EZ$2076,MATCH($B91&amp;$D91&amp;$B$5,Raw!$A$6:$A$2076,0),MATCH(P$5,Raw!$H$5:$EZ$5,0)),"-")</f>
        <v>1442</v>
      </c>
      <c r="Q91" s="250">
        <f>IFERROR(INDEX(Raw!$H$6:$EZ$2076,MATCH($B91&amp;$D91&amp;$B$5,Raw!$A$6:$A$2076,0),MATCH(Q$5,Raw!$H$5:$EZ$5,0)),"-")</f>
        <v>1437</v>
      </c>
    </row>
    <row r="92" spans="1:18" s="38" customFormat="1" x14ac:dyDescent="0.25">
      <c r="A92" s="188">
        <f t="shared" si="8"/>
        <v>45231</v>
      </c>
      <c r="B92" s="145" t="s">
        <v>133</v>
      </c>
      <c r="C92" s="168" t="s">
        <v>138</v>
      </c>
      <c r="D92" s="95" t="s">
        <v>138</v>
      </c>
      <c r="E92" s="149">
        <f>IFERROR(INDEX(Raw!$H$6:$EZ$2076,MATCH($B92&amp;$D92&amp;$B$5,Raw!$A$6:$A$2076,0),MATCH(E$5,Raw!$H$5:$EZ$5,0)),"-")</f>
        <v>1122166</v>
      </c>
      <c r="F92" s="149"/>
      <c r="G92" s="149">
        <f>IFERROR(INDEX(Raw!$H$6:$EZ$2076,MATCH($B92&amp;$D92&amp;$B$5,Raw!$A$6:$A$2076,0),MATCH(G$5,Raw!$H$5:$EZ$5,0)),"-")</f>
        <v>826359</v>
      </c>
      <c r="H92" s="149"/>
      <c r="I92" s="149">
        <f>IFERROR(INDEX(Raw!$H$6:$EZ$2076,MATCH($B92&amp;$D92&amp;$B$5,Raw!$A$6:$A$2076,0),MATCH(I$5,Raw!$H$5:$EZ$5,0)),"-")</f>
        <v>6335879</v>
      </c>
      <c r="J92" s="279">
        <f>IFERROR(INDEX(Raw!$H$6:$EZ$2076,MATCH($B92&amp;$D92&amp;$B$5,Raw!$A$6:$A$2076,0),MATCH(J$5,Raw!$H$5:$EZ$5,0)),"-")</f>
        <v>8</v>
      </c>
      <c r="K92" s="279">
        <f>IFERROR(INDEX(Raw!$H$6:$EZ$2076,MATCH($B92&amp;$D92&amp;$B$5,Raw!$A$6:$A$2076,0),MATCH(K$5,Raw!$H$5:$EZ$5,0)),"-")</f>
        <v>1</v>
      </c>
      <c r="L92" s="279">
        <f>IFERROR(INDEX(Raw!$H$6:$EZ$2076,MATCH($B92&amp;$D92&amp;$B$5,Raw!$A$6:$A$2076,0),MATCH(L$5,Raw!$H$5:$EZ$5,0)),"-")</f>
        <v>26</v>
      </c>
      <c r="M92" s="279">
        <f>IFERROR(INDEX(Raw!$H$6:$EZ$2076,MATCH($B92&amp;$D92&amp;$B$5,Raw!$A$6:$A$2076,0),MATCH(M$5,Raw!$H$5:$EZ$5,0)),"-")</f>
        <v>45</v>
      </c>
      <c r="N92" s="279">
        <f>IFERROR(INDEX(Raw!$H$6:$EZ$2076,MATCH($B92&amp;$D92&amp;$B$5,Raw!$A$6:$A$2076,0),MATCH(N$5,Raw!$H$5:$EZ$5,0)),"-")</f>
        <v>96</v>
      </c>
      <c r="O92" s="149"/>
      <c r="P92" s="250">
        <f>IFERROR(INDEX(Raw!$H$6:$EZ$2076,MATCH($B92&amp;$D92&amp;$B$5,Raw!$A$6:$A$2076,0),MATCH(P$5,Raw!$H$5:$EZ$5,0)),"-")</f>
        <v>1284</v>
      </c>
      <c r="Q92" s="250">
        <f>IFERROR(INDEX(Raw!$H$6:$EZ$2076,MATCH($B92&amp;$D92&amp;$B$5,Raw!$A$6:$A$2076,0),MATCH(Q$5,Raw!$H$5:$EZ$5,0)),"-")</f>
        <v>1155</v>
      </c>
      <c r="R92" s="59"/>
    </row>
    <row r="93" spans="1:18" s="38" customFormat="1" x14ac:dyDescent="0.25">
      <c r="A93" s="188">
        <f t="shared" si="8"/>
        <v>45261</v>
      </c>
      <c r="B93" s="145" t="s">
        <v>133</v>
      </c>
      <c r="C93" s="102" t="s">
        <v>139</v>
      </c>
      <c r="D93" s="95" t="s">
        <v>139</v>
      </c>
      <c r="E93" s="149">
        <f>IFERROR(INDEX(Raw!$H$6:$EZ$2076,MATCH($B93&amp;$D93&amp;$B$5,Raw!$A$6:$A$2076,0),MATCH(E$5,Raw!$H$5:$EZ$5,0)),"-")</f>
        <v>1223017</v>
      </c>
      <c r="F93" s="149"/>
      <c r="G93" s="149">
        <f>IFERROR(INDEX(Raw!$H$6:$EZ$2076,MATCH($B93&amp;$D93&amp;$B$5,Raw!$A$6:$A$2076,0),MATCH(G$5,Raw!$H$5:$EZ$5,0)),"-")</f>
        <v>899902</v>
      </c>
      <c r="H93" s="149"/>
      <c r="I93" s="149">
        <f>IFERROR(INDEX(Raw!$H$6:$EZ$2076,MATCH($B93&amp;$D93&amp;$B$5,Raw!$A$6:$A$2076,0),MATCH(I$5,Raw!$H$5:$EZ$5,0)),"-")</f>
        <v>9398391</v>
      </c>
      <c r="J93" s="279">
        <f>IFERROR(INDEX(Raw!$H$6:$EZ$2076,MATCH($B93&amp;$D93&amp;$B$5,Raw!$A$6:$A$2076,0),MATCH(J$5,Raw!$H$5:$EZ$5,0)),"-")</f>
        <v>10</v>
      </c>
      <c r="K93" s="279">
        <f>IFERROR(INDEX(Raw!$H$6:$EZ$2076,MATCH($B93&amp;$D93&amp;$B$5,Raw!$A$6:$A$2076,0),MATCH(K$5,Raw!$H$5:$EZ$5,0)),"-")</f>
        <v>1</v>
      </c>
      <c r="L93" s="279">
        <f>IFERROR(INDEX(Raw!$H$6:$EZ$2076,MATCH($B93&amp;$D93&amp;$B$5,Raw!$A$6:$A$2076,0),MATCH(L$5,Raw!$H$5:$EZ$5,0)),"-")</f>
        <v>35</v>
      </c>
      <c r="M93" s="279">
        <f>IFERROR(INDEX(Raw!$H$6:$EZ$2076,MATCH($B93&amp;$D93&amp;$B$5,Raw!$A$6:$A$2076,0),MATCH(M$5,Raw!$H$5:$EZ$5,0)),"-")</f>
        <v>65</v>
      </c>
      <c r="N93" s="279">
        <f>IFERROR(INDEX(Raw!$H$6:$EZ$2076,MATCH($B93&amp;$D93&amp;$B$5,Raw!$A$6:$A$2076,0),MATCH(N$5,Raw!$H$5:$EZ$5,0)),"-")</f>
        <v>125</v>
      </c>
      <c r="O93" s="149"/>
      <c r="P93" s="250">
        <f>IFERROR(INDEX(Raw!$H$6:$EZ$2076,MATCH($B93&amp;$D93&amp;$B$5,Raw!$A$6:$A$2076,0),MATCH(P$5,Raw!$H$5:$EZ$5,0)),"-")</f>
        <v>1751</v>
      </c>
      <c r="Q93" s="250">
        <f>IFERROR(INDEX(Raw!$H$6:$EZ$2076,MATCH($B93&amp;$D93&amp;$B$5,Raw!$A$6:$A$2076,0),MATCH(Q$5,Raw!$H$5:$EZ$5,0)),"-")</f>
        <v>1852</v>
      </c>
      <c r="R93" s="59"/>
    </row>
    <row r="94" spans="1:18" s="38" customFormat="1" ht="17.5" x14ac:dyDescent="0.35">
      <c r="A94" s="188">
        <f t="shared" si="8"/>
        <v>45292</v>
      </c>
      <c r="B94" s="145" t="s">
        <v>133</v>
      </c>
      <c r="C94" s="168" t="s">
        <v>140</v>
      </c>
      <c r="D94" s="101" t="s">
        <v>140</v>
      </c>
      <c r="E94" s="149">
        <f>IFERROR(INDEX(Raw!$H$6:$EZ$2076,MATCH($B94&amp;$D94&amp;$B$5,Raw!$A$6:$A$2076,0),MATCH(E$5,Raw!$H$5:$EZ$5,0)),"-")</f>
        <v>1143087</v>
      </c>
      <c r="F94" s="149"/>
      <c r="G94" s="149">
        <f>IFERROR(INDEX(Raw!$H$6:$EZ$2076,MATCH($B94&amp;$D94&amp;$B$5,Raw!$A$6:$A$2076,0),MATCH(G$5,Raw!$H$5:$EZ$5,0)),"-")</f>
        <v>836406</v>
      </c>
      <c r="H94" s="149"/>
      <c r="I94" s="149">
        <f>IFERROR(INDEX(Raw!$H$6:$EZ$2076,MATCH($B94&amp;$D94&amp;$B$5,Raw!$A$6:$A$2076,0),MATCH(I$5,Raw!$H$5:$EZ$5,0)),"-")</f>
        <v>4578556</v>
      </c>
      <c r="J94" s="279">
        <f>IFERROR(INDEX(Raw!$H$6:$EZ$2076,MATCH($B94&amp;$D94&amp;$B$5,Raw!$A$6:$A$2076,0),MATCH(J$5,Raw!$H$5:$EZ$5,0)),"-")</f>
        <v>5</v>
      </c>
      <c r="K94" s="279">
        <f>IFERROR(INDEX(Raw!$H$6:$EZ$2076,MATCH($B94&amp;$D94&amp;$B$5,Raw!$A$6:$A$2076,0),MATCH(K$5,Raw!$H$5:$EZ$5,0)),"-")</f>
        <v>1</v>
      </c>
      <c r="L94" s="279">
        <f>IFERROR(INDEX(Raw!$H$6:$EZ$2076,MATCH($B94&amp;$D94&amp;$B$5,Raw!$A$6:$A$2076,0),MATCH(L$5,Raw!$H$5:$EZ$5,0)),"-")</f>
        <v>11</v>
      </c>
      <c r="M94" s="279">
        <f>IFERROR(INDEX(Raw!$H$6:$EZ$2076,MATCH($B94&amp;$D94&amp;$B$5,Raw!$A$6:$A$2076,0),MATCH(M$5,Raw!$H$5:$EZ$5,0)),"-")</f>
        <v>32</v>
      </c>
      <c r="N94" s="279">
        <f>IFERROR(INDEX(Raw!$H$6:$EZ$2076,MATCH($B94&amp;$D94&amp;$B$5,Raw!$A$6:$A$2076,0),MATCH(N$5,Raw!$H$5:$EZ$5,0)),"-")</f>
        <v>91</v>
      </c>
      <c r="O94" s="149"/>
      <c r="P94" s="250">
        <f>IFERROR(INDEX(Raw!$H$6:$EZ$2076,MATCH($B94&amp;$D94&amp;$B$5,Raw!$A$6:$A$2076,0),MATCH(P$5,Raw!$H$5:$EZ$5,0)),"-")</f>
        <v>680</v>
      </c>
      <c r="Q94" s="250">
        <f>IFERROR(INDEX(Raw!$H$6:$EZ$2076,MATCH($B94&amp;$D94&amp;$B$5,Raw!$A$6:$A$2076,0),MATCH(Q$5,Raw!$H$5:$EZ$5,0)),"-")</f>
        <v>689</v>
      </c>
      <c r="R94" s="59"/>
    </row>
    <row r="95" spans="1:18" s="38" customFormat="1" x14ac:dyDescent="0.25">
      <c r="A95" s="188">
        <f t="shared" si="8"/>
        <v>45323</v>
      </c>
      <c r="B95" s="145" t="s">
        <v>133</v>
      </c>
      <c r="C95" s="102" t="s">
        <v>141</v>
      </c>
      <c r="D95" s="2" t="s">
        <v>141</v>
      </c>
      <c r="E95" s="149">
        <f>IFERROR(INDEX(Raw!$H$6:$EZ$2076,MATCH($B95&amp;$D95&amp;$B$5,Raw!$A$6:$A$2076,0),MATCH(E$5,Raw!$H$5:$EZ$5,0)),"-")</f>
        <v>1056136</v>
      </c>
      <c r="F95" s="149"/>
      <c r="G95" s="149">
        <f>IFERROR(INDEX(Raw!$H$6:$EZ$2076,MATCH($B95&amp;$D95&amp;$B$5,Raw!$A$6:$A$2076,0),MATCH(G$5,Raw!$H$5:$EZ$5,0)),"-")</f>
        <v>773713</v>
      </c>
      <c r="H95" s="149"/>
      <c r="I95" s="149">
        <f>IFERROR(INDEX(Raw!$H$6:$EZ$2076,MATCH($B95&amp;$D95&amp;$B$5,Raw!$A$6:$A$2076,0),MATCH(I$5,Raw!$H$5:$EZ$5,0)),"-")</f>
        <v>4363925</v>
      </c>
      <c r="J95" s="279">
        <f>IFERROR(INDEX(Raw!$H$6:$EZ$2076,MATCH($B95&amp;$D95&amp;$B$5,Raw!$A$6:$A$2076,0),MATCH(J$5,Raw!$H$5:$EZ$5,0)),"-")</f>
        <v>6</v>
      </c>
      <c r="K95" s="279">
        <f>IFERROR(INDEX(Raw!$H$6:$EZ$2076,MATCH($B95&amp;$D95&amp;$B$5,Raw!$A$6:$A$2076,0),MATCH(K$5,Raw!$H$5:$EZ$5,0)),"-")</f>
        <v>1</v>
      </c>
      <c r="L95" s="279">
        <f>IFERROR(INDEX(Raw!$H$6:$EZ$2076,MATCH($B95&amp;$D95&amp;$B$5,Raw!$A$6:$A$2076,0),MATCH(L$5,Raw!$H$5:$EZ$5,0)),"-")</f>
        <v>14</v>
      </c>
      <c r="M95" s="279">
        <f>IFERROR(INDEX(Raw!$H$6:$EZ$2076,MATCH($B95&amp;$D95&amp;$B$5,Raw!$A$6:$A$2076,0),MATCH(M$5,Raw!$H$5:$EZ$5,0)),"-")</f>
        <v>33</v>
      </c>
      <c r="N95" s="279">
        <f>IFERROR(INDEX(Raw!$H$6:$EZ$2076,MATCH($B95&amp;$D95&amp;$B$5,Raw!$A$6:$A$2076,0),MATCH(N$5,Raw!$H$5:$EZ$5,0)),"-")</f>
        <v>86</v>
      </c>
      <c r="O95" s="149"/>
      <c r="P95" s="250">
        <f>IFERROR(INDEX(Raw!$H$6:$EZ$2076,MATCH($B95&amp;$D95&amp;$B$5,Raw!$A$6:$A$2076,0),MATCH(P$5,Raw!$H$5:$EZ$5,0)),"-")</f>
        <v>773</v>
      </c>
      <c r="Q95" s="250">
        <f>IFERROR(INDEX(Raw!$H$6:$EZ$2076,MATCH($B95&amp;$D95&amp;$B$5,Raw!$A$6:$A$2076,0),MATCH(Q$5,Raw!$H$5:$EZ$5,0)),"-")</f>
        <v>747</v>
      </c>
      <c r="R95" s="59"/>
    </row>
    <row r="96" spans="1:18" s="38" customFormat="1" x14ac:dyDescent="0.25">
      <c r="A96" s="188">
        <f t="shared" si="8"/>
        <v>45352</v>
      </c>
      <c r="B96" s="147" t="s">
        <v>133</v>
      </c>
      <c r="C96" s="167" t="s">
        <v>142</v>
      </c>
      <c r="D96" s="95" t="s">
        <v>142</v>
      </c>
      <c r="E96" s="152">
        <f>IFERROR(INDEX(Raw!$H$6:$EZ$2076,MATCH($B96&amp;$D96&amp;$B$5,Raw!$A$6:$A$2076,0),MATCH(E$5,Raw!$H$5:$EZ$5,0)),"-")</f>
        <v>1104087</v>
      </c>
      <c r="F96" s="149"/>
      <c r="G96" s="152">
        <f>IFERROR(INDEX(Raw!$H$6:$EZ$2076,MATCH($B96&amp;$D96&amp;$B$5,Raw!$A$6:$A$2076,0),MATCH(G$5,Raw!$H$5:$EZ$5,0)),"-")</f>
        <v>808913</v>
      </c>
      <c r="H96" s="149"/>
      <c r="I96" s="152">
        <f>IFERROR(INDEX(Raw!$H$6:$EZ$2076,MATCH($B96&amp;$D96&amp;$B$5,Raw!$A$6:$A$2076,0),MATCH(I$5,Raw!$H$5:$EZ$5,0)),"-")</f>
        <v>3615771</v>
      </c>
      <c r="J96" s="283">
        <f>IFERROR(INDEX(Raw!$H$6:$EZ$2076,MATCH($B96&amp;$D96&amp;$B$5,Raw!$A$6:$A$2076,0),MATCH(J$5,Raw!$H$5:$EZ$5,0)),"-")</f>
        <v>4</v>
      </c>
      <c r="K96" s="279">
        <f>IFERROR(INDEX(Raw!$H$6:$EZ$2076,MATCH($B96&amp;$D96&amp;$B$5,Raw!$A$6:$A$2076,0),MATCH(K$5,Raw!$H$5:$EZ$5,0)),"-")</f>
        <v>1</v>
      </c>
      <c r="L96" s="283">
        <f>IFERROR(INDEX(Raw!$H$6:$EZ$2076,MATCH($B96&amp;$D96&amp;$B$5,Raw!$A$6:$A$2076,0),MATCH(L$5,Raw!$H$5:$EZ$5,0)),"-")</f>
        <v>8</v>
      </c>
      <c r="M96" s="283">
        <f>IFERROR(INDEX(Raw!$H$6:$EZ$2076,MATCH($B96&amp;$D96&amp;$B$5,Raw!$A$6:$A$2076,0),MATCH(M$5,Raw!$H$5:$EZ$5,0)),"-")</f>
        <v>25</v>
      </c>
      <c r="N96" s="283">
        <f>IFERROR(INDEX(Raw!$H$6:$EZ$2076,MATCH($B96&amp;$D96&amp;$B$5,Raw!$A$6:$A$2076,0),MATCH(N$5,Raw!$H$5:$EZ$5,0)),"-")</f>
        <v>77</v>
      </c>
      <c r="O96" s="149"/>
      <c r="P96" s="228">
        <f>IFERROR(INDEX(Raw!$H$6:$EZ$2076,MATCH($B96&amp;$D96&amp;$B$5,Raw!$A$6:$A$2076,0),MATCH(P$5,Raw!$H$5:$EZ$5,0)),"-")</f>
        <v>2821</v>
      </c>
      <c r="Q96" s="228">
        <f>IFERROR(INDEX(Raw!$H$6:$EZ$2076,MATCH($B96&amp;$D96&amp;$B$5,Raw!$A$6:$A$2076,0),MATCH(Q$5,Raw!$H$5:$EZ$5,0)),"-")</f>
        <v>2740</v>
      </c>
      <c r="R96" s="59"/>
    </row>
    <row r="97" spans="1:19" s="38" customFormat="1" ht="17.5" x14ac:dyDescent="0.35">
      <c r="A97" s="188">
        <f t="shared" si="8"/>
        <v>45383</v>
      </c>
      <c r="B97" s="143" t="s">
        <v>134</v>
      </c>
      <c r="C97" s="98" t="s">
        <v>143</v>
      </c>
      <c r="D97" s="99" t="s">
        <v>143</v>
      </c>
      <c r="E97" s="148">
        <f>IFERROR(INDEX(Raw!$H$6:$EZ$2076,MATCH($B97&amp;$D97&amp;$B$5,Raw!$A$6:$A$2076,0),MATCH(E$5,Raw!$H$5:$EZ$5,0)),"-")</f>
        <v>1023827</v>
      </c>
      <c r="F97" s="149"/>
      <c r="G97" s="148">
        <f>IFERROR(INDEX(Raw!$H$6:$EZ$2076,MATCH($B97&amp;$D97&amp;$B$5,Raw!$A$6:$A$2076,0),MATCH(G$5,Raw!$H$5:$EZ$5,0)),"-")</f>
        <v>735360</v>
      </c>
      <c r="H97" s="149"/>
      <c r="I97" s="148">
        <f>IFERROR(INDEX(Raw!$H$6:$EZ$2076,MATCH($B97&amp;$D97&amp;$B$5,Raw!$A$6:$A$2076,0),MATCH(I$5,Raw!$H$5:$EZ$5,0)),"-")</f>
        <v>2363100</v>
      </c>
      <c r="J97" s="281">
        <f>IFERROR(INDEX(Raw!$H$6:$EZ$2076,MATCH($B97&amp;$D97&amp;$B$5,Raw!$A$6:$A$2076,0),MATCH(J$5,Raw!$H$5:$EZ$5,0)),"-")</f>
        <v>3</v>
      </c>
      <c r="K97" s="281">
        <f>IFERROR(INDEX(Raw!$H$6:$EZ$2076,MATCH($B97&amp;$D97&amp;$B$5,Raw!$A$6:$A$2076,0),MATCH(K$5,Raw!$H$5:$EZ$5,0)),"-")</f>
        <v>1</v>
      </c>
      <c r="L97" s="281">
        <f>IFERROR(INDEX(Raw!$H$6:$EZ$2076,MATCH($B97&amp;$D97&amp;$B$5,Raw!$A$6:$A$2076,0),MATCH(L$5,Raw!$H$5:$EZ$5,0)),"-")</f>
        <v>3</v>
      </c>
      <c r="M97" s="281">
        <f>IFERROR(INDEX(Raw!$H$6:$EZ$2076,MATCH($B97&amp;$D97&amp;$B$5,Raw!$A$6:$A$2076,0),MATCH(M$5,Raw!$H$5:$EZ$5,0)),"-")</f>
        <v>15</v>
      </c>
      <c r="N97" s="281">
        <f>IFERROR(INDEX(Raw!$H$6:$EZ$2076,MATCH($B97&amp;$D97&amp;$B$5,Raw!$A$6:$A$2076,0),MATCH(N$5,Raw!$H$5:$EZ$5,0)),"-")</f>
        <v>63</v>
      </c>
      <c r="O97" s="149"/>
      <c r="P97" s="227">
        <f>IFERROR(INDEX(Raw!$H$6:$EZ$2076,MATCH($B97&amp;$D97&amp;$B$5,Raw!$A$6:$A$2076,0),MATCH(P$5,Raw!$H$5:$EZ$5,0)),"-")</f>
        <v>1173</v>
      </c>
      <c r="Q97" s="227">
        <f>IFERROR(INDEX(Raw!$H$6:$EZ$2076,MATCH($B97&amp;$D97&amp;$B$5,Raw!$A$6:$A$2076,0),MATCH(Q$5,Raw!$H$5:$EZ$5,0)),"-")</f>
        <v>1163</v>
      </c>
      <c r="R97" s="59"/>
    </row>
    <row r="98" spans="1:19" s="38" customFormat="1" x14ac:dyDescent="0.25">
      <c r="A98" s="188">
        <f t="shared" si="8"/>
        <v>45413</v>
      </c>
      <c r="B98" s="145" t="s">
        <v>134</v>
      </c>
      <c r="C98" s="168" t="s">
        <v>144</v>
      </c>
      <c r="D98" s="2" t="s">
        <v>144</v>
      </c>
      <c r="E98" s="149">
        <f>IFERROR(INDEX(Raw!$H$6:$EZ$2076,MATCH($B98&amp;$D98&amp;$B$5,Raw!$A$6:$A$2076,0),MATCH(E$5,Raw!$H$5:$EZ$5,0)),"-")</f>
        <v>1126247</v>
      </c>
      <c r="F98" s="149"/>
      <c r="G98" s="149">
        <f>IFERROR(INDEX(Raw!$H$6:$EZ$2076,MATCH($B98&amp;$D98&amp;$B$5,Raw!$A$6:$A$2076,0),MATCH(G$5,Raw!$H$5:$EZ$5,0)),"-")</f>
        <v>815242</v>
      </c>
      <c r="H98" s="149"/>
      <c r="I98" s="149">
        <f>IFERROR(INDEX(Raw!$H$6:$EZ$2076,MATCH($B98&amp;$D98&amp;$B$5,Raw!$A$6:$A$2076,0),MATCH(I$5,Raw!$H$5:$EZ$5,0)),"-")</f>
        <v>4003131</v>
      </c>
      <c r="J98" s="279">
        <f>IFERROR(INDEX(Raw!$H$6:$EZ$2076,MATCH($B98&amp;$D98&amp;$B$5,Raw!$A$6:$A$2076,0),MATCH(J$5,Raw!$H$5:$EZ$5,0)),"-")</f>
        <v>5</v>
      </c>
      <c r="K98" s="279">
        <f>IFERROR(INDEX(Raw!$H$6:$EZ$2076,MATCH($B98&amp;$D98&amp;$B$5,Raw!$A$6:$A$2076,0),MATCH(K$5,Raw!$H$5:$EZ$5,0)),"-")</f>
        <v>1</v>
      </c>
      <c r="L98" s="279">
        <f>IFERROR(INDEX(Raw!$H$6:$EZ$2076,MATCH($B98&amp;$D98&amp;$B$5,Raw!$A$6:$A$2076,0),MATCH(L$5,Raw!$H$5:$EZ$5,0)),"-")</f>
        <v>9</v>
      </c>
      <c r="M98" s="279">
        <f>IFERROR(INDEX(Raw!$H$6:$EZ$2076,MATCH($B98&amp;$D98&amp;$B$5,Raw!$A$6:$A$2076,0),MATCH(M$5,Raw!$H$5:$EZ$5,0)),"-")</f>
        <v>26</v>
      </c>
      <c r="N98" s="279">
        <f>IFERROR(INDEX(Raw!$H$6:$EZ$2076,MATCH($B98&amp;$D98&amp;$B$5,Raw!$A$6:$A$2076,0),MATCH(N$5,Raw!$H$5:$EZ$5,0)),"-")</f>
        <v>80</v>
      </c>
      <c r="O98" s="149"/>
      <c r="P98" s="250">
        <f>IFERROR(INDEX(Raw!$H$6:$EZ$2076,MATCH($B98&amp;$D98&amp;$B$5,Raw!$A$6:$A$2076,0),MATCH(P$5,Raw!$H$5:$EZ$5,0)),"-")</f>
        <v>3369</v>
      </c>
      <c r="Q98" s="250">
        <f>IFERROR(INDEX(Raw!$H$6:$EZ$2076,MATCH($B98&amp;$D98&amp;$B$5,Raw!$A$6:$A$2076,0),MATCH(Q$5,Raw!$H$5:$EZ$5,0)),"-")</f>
        <v>3399</v>
      </c>
      <c r="R98" s="59"/>
    </row>
    <row r="99" spans="1:19" s="38" customFormat="1" x14ac:dyDescent="0.25">
      <c r="A99" s="188">
        <f t="shared" si="8"/>
        <v>45444</v>
      </c>
      <c r="B99" s="145" t="s">
        <v>134</v>
      </c>
      <c r="C99" s="102" t="s">
        <v>145</v>
      </c>
      <c r="D99" s="95" t="s">
        <v>145</v>
      </c>
      <c r="E99" s="149">
        <f>IFERROR(INDEX(Raw!$H$6:$EZ$2076,MATCH($B99&amp;$D99&amp;$B$5,Raw!$A$6:$A$2076,0),MATCH(E$5,Raw!$H$5:$EZ$5,0)),"-")</f>
        <v>1100584</v>
      </c>
      <c r="F99" s="149"/>
      <c r="G99" s="149">
        <f>IFERROR(INDEX(Raw!$H$6:$EZ$2076,MATCH($B99&amp;$D99&amp;$B$5,Raw!$A$6:$A$2076,0),MATCH(G$5,Raw!$H$5:$EZ$5,0)),"-")</f>
        <v>801722</v>
      </c>
      <c r="H99" s="149"/>
      <c r="I99" s="149">
        <f>IFERROR(INDEX(Raw!$H$6:$EZ$2076,MATCH($B99&amp;$D99&amp;$B$5,Raw!$A$6:$A$2076,0),MATCH(I$5,Raw!$H$5:$EZ$5,0)),"-")</f>
        <v>4599963</v>
      </c>
      <c r="J99" s="279">
        <f>IFERROR(INDEX(Raw!$H$6:$EZ$2076,MATCH($B99&amp;$D99&amp;$B$5,Raw!$A$6:$A$2076,0),MATCH(J$5,Raw!$H$5:$EZ$5,0)),"-")</f>
        <v>6</v>
      </c>
      <c r="K99" s="279">
        <f>IFERROR(INDEX(Raw!$H$6:$EZ$2076,MATCH($B99&amp;$D99&amp;$B$5,Raw!$A$6:$A$2076,0),MATCH(K$5,Raw!$H$5:$EZ$5,0)),"-")</f>
        <v>1</v>
      </c>
      <c r="L99" s="279">
        <f>IFERROR(INDEX(Raw!$H$6:$EZ$2076,MATCH($B99&amp;$D99&amp;$B$5,Raw!$A$6:$A$2076,0),MATCH(L$5,Raw!$H$5:$EZ$5,0)),"-")</f>
        <v>13</v>
      </c>
      <c r="M99" s="279">
        <f>IFERROR(INDEX(Raw!$H$6:$EZ$2076,MATCH($B99&amp;$D99&amp;$B$5,Raw!$A$6:$A$2076,0),MATCH(M$5,Raw!$H$5:$EZ$5,0)),"-")</f>
        <v>35</v>
      </c>
      <c r="N99" s="279">
        <f>IFERROR(INDEX(Raw!$H$6:$EZ$2076,MATCH($B99&amp;$D99&amp;$B$5,Raw!$A$6:$A$2076,0),MATCH(N$5,Raw!$H$5:$EZ$5,0)),"-")</f>
        <v>89</v>
      </c>
      <c r="O99" s="149"/>
      <c r="P99" s="250">
        <f>IFERROR(INDEX(Raw!$H$6:$EZ$2076,MATCH($B99&amp;$D99&amp;$B$5,Raw!$A$6:$A$2076,0),MATCH(P$5,Raw!$H$5:$EZ$5,0)),"-")</f>
        <v>2064</v>
      </c>
      <c r="Q99" s="250">
        <f>IFERROR(INDEX(Raw!$H$6:$EZ$2076,MATCH($B99&amp;$D99&amp;$B$5,Raw!$A$6:$A$2076,0),MATCH(Q$5,Raw!$H$5:$EZ$5,0)),"-")</f>
        <v>2131</v>
      </c>
      <c r="R99" s="59"/>
    </row>
    <row r="100" spans="1:19" s="38" customFormat="1" ht="17.5" x14ac:dyDescent="0.35">
      <c r="A100" s="188">
        <f t="shared" si="8"/>
        <v>45474</v>
      </c>
      <c r="B100" s="145" t="s">
        <v>134</v>
      </c>
      <c r="C100" s="168" t="s">
        <v>146</v>
      </c>
      <c r="D100" s="99" t="s">
        <v>146</v>
      </c>
      <c r="E100" s="149">
        <f>IFERROR(INDEX(Raw!$H$6:$EZ$2076,MATCH($B100&amp;$D100&amp;$B$5,Raw!$A$6:$A$2076,0),MATCH(E$5,Raw!$H$5:$EZ$5,0)),"-")</f>
        <v>1126576</v>
      </c>
      <c r="F100" s="149"/>
      <c r="G100" s="149">
        <f>IFERROR(INDEX(Raw!$H$6:$EZ$2076,MATCH($B100&amp;$D100&amp;$B$5,Raw!$A$6:$A$2076,0),MATCH(G$5,Raw!$H$5:$EZ$5,0)),"-")</f>
        <v>823481</v>
      </c>
      <c r="H100" s="149"/>
      <c r="I100" s="149">
        <f>IFERROR(INDEX(Raw!$H$6:$EZ$2076,MATCH($B100&amp;$D100&amp;$B$5,Raw!$A$6:$A$2076,0),MATCH(I$5,Raw!$H$5:$EZ$5,0)),"-")</f>
        <v>5107473</v>
      </c>
      <c r="J100" s="279">
        <f>IFERROR(INDEX(Raw!$H$6:$EZ$2076,MATCH($B100&amp;$D100&amp;$B$5,Raw!$A$6:$A$2076,0),MATCH(J$5,Raw!$H$5:$EZ$5,0)),"-")</f>
        <v>6</v>
      </c>
      <c r="K100" s="279">
        <f>IFERROR(INDEX(Raw!$H$6:$EZ$2076,MATCH($B100&amp;$D100&amp;$B$5,Raw!$A$6:$A$2076,0),MATCH(K$5,Raw!$H$5:$EZ$5,0)),"-")</f>
        <v>1</v>
      </c>
      <c r="L100" s="279">
        <f>IFERROR(INDEX(Raw!$H$6:$EZ$2076,MATCH($B100&amp;$D100&amp;$B$5,Raw!$A$6:$A$2076,0),MATCH(L$5,Raw!$H$5:$EZ$5,0)),"-")</f>
        <v>14</v>
      </c>
      <c r="M100" s="279">
        <f>IFERROR(INDEX(Raw!$H$6:$EZ$2076,MATCH($B100&amp;$D100&amp;$B$5,Raw!$A$6:$A$2076,0),MATCH(M$5,Raw!$H$5:$EZ$5,0)),"-")</f>
        <v>36</v>
      </c>
      <c r="N100" s="279">
        <f>IFERROR(INDEX(Raw!$H$6:$EZ$2076,MATCH($B100&amp;$D100&amp;$B$5,Raw!$A$6:$A$2076,0),MATCH(N$5,Raw!$H$5:$EZ$5,0)),"-")</f>
        <v>92</v>
      </c>
      <c r="O100" s="149"/>
      <c r="P100" s="250">
        <f>IFERROR(INDEX(Raw!$H$6:$EZ$2076,MATCH($B100&amp;$D100&amp;$B$5,Raw!$A$6:$A$2076,0),MATCH(P$5,Raw!$H$5:$EZ$5,0)),"-")</f>
        <v>3237</v>
      </c>
      <c r="Q100" s="250">
        <f>IFERROR(INDEX(Raw!$H$6:$EZ$2076,MATCH($B100&amp;$D100&amp;$B$5,Raw!$A$6:$A$2076,0),MATCH(Q$5,Raw!$H$5:$EZ$5,0)),"-")</f>
        <v>3518</v>
      </c>
      <c r="R100" s="59"/>
    </row>
    <row r="101" spans="1:19" s="38" customFormat="1" x14ac:dyDescent="0.25">
      <c r="A101" s="188">
        <f t="shared" si="8"/>
        <v>45505</v>
      </c>
      <c r="B101" s="145" t="s">
        <v>134</v>
      </c>
      <c r="C101" s="102" t="s">
        <v>135</v>
      </c>
      <c r="D101" s="2" t="s">
        <v>135</v>
      </c>
      <c r="E101" s="149">
        <f>IFERROR(INDEX(Raw!$H$6:$EZ$2076,MATCH($B101&amp;$D101&amp;$B$5,Raw!$A$6:$A$2076,0),MATCH(E$5,Raw!$H$5:$EZ$5,0)),"-")</f>
        <v>1035289</v>
      </c>
      <c r="F101" s="149"/>
      <c r="G101" s="149">
        <f>IFERROR(INDEX(Raw!$H$6:$EZ$2076,MATCH($B101&amp;$D101&amp;$B$5,Raw!$A$6:$A$2076,0),MATCH(G$5,Raw!$H$5:$EZ$5,0)),"-")</f>
        <v>755885</v>
      </c>
      <c r="H101" s="149"/>
      <c r="I101" s="149">
        <f>IFERROR(INDEX(Raw!$H$6:$EZ$2076,MATCH($B101&amp;$D101&amp;$B$5,Raw!$A$6:$A$2076,0),MATCH(I$5,Raw!$H$5:$EZ$5,0)),"-")</f>
        <v>3676984</v>
      </c>
      <c r="J101" s="279">
        <f>IFERROR(INDEX(Raw!$H$6:$EZ$2076,MATCH($B101&amp;$D101&amp;$B$5,Raw!$A$6:$A$2076,0),MATCH(J$5,Raw!$H$5:$EZ$5,0)),"-")</f>
        <v>5</v>
      </c>
      <c r="K101" s="279">
        <f>IFERROR(INDEX(Raw!$H$6:$EZ$2076,MATCH($B101&amp;$D101&amp;$B$5,Raw!$A$6:$A$2076,0),MATCH(K$5,Raw!$H$5:$EZ$5,0)),"-")</f>
        <v>1</v>
      </c>
      <c r="L101" s="279">
        <f>IFERROR(INDEX(Raw!$H$6:$EZ$2076,MATCH($B101&amp;$D101&amp;$B$5,Raw!$A$6:$A$2076,0),MATCH(L$5,Raw!$H$5:$EZ$5,0)),"-")</f>
        <v>9</v>
      </c>
      <c r="M101" s="282">
        <f>IFERROR(INDEX(Raw!$H$6:$EZ$2076,MATCH($B101&amp;$D101&amp;$B$5,Raw!$A$6:$A$2076,0),MATCH(M$5,Raw!$H$5:$EZ$5,0)),"-")</f>
        <v>29</v>
      </c>
      <c r="N101" s="279">
        <f>IFERROR(INDEX(Raw!$H$6:$EZ$2076,MATCH($B101&amp;$D101&amp;$B$5,Raw!$A$6:$A$2076,0),MATCH(N$5,Raw!$H$5:$EZ$5,0)),"-")</f>
        <v>84</v>
      </c>
      <c r="O101" s="149"/>
      <c r="P101" s="250">
        <f>IFERROR(INDEX(Raw!$H$6:$EZ$2076,MATCH($B101&amp;$D101&amp;$B$5,Raw!$A$6:$A$2076,0),MATCH(P$5,Raw!$H$5:$EZ$5,0)),"-")</f>
        <v>1413</v>
      </c>
      <c r="Q101" s="250">
        <f>IFERROR(INDEX(Raw!$H$6:$EZ$2076,MATCH($B101&amp;$D101&amp;$B$5,Raw!$A$6:$A$2076,0),MATCH(Q$5,Raw!$H$5:$EZ$5,0)),"-")</f>
        <v>1531</v>
      </c>
      <c r="R101" s="59"/>
    </row>
    <row r="102" spans="1:19" s="38" customFormat="1" x14ac:dyDescent="0.25">
      <c r="A102" s="188">
        <f t="shared" si="8"/>
        <v>45536</v>
      </c>
      <c r="B102" s="145" t="s">
        <v>134</v>
      </c>
      <c r="C102" s="137" t="s">
        <v>136</v>
      </c>
      <c r="D102" s="95" t="s">
        <v>136</v>
      </c>
      <c r="E102" s="149">
        <f>IFERROR(INDEX(Raw!$H$6:$EZ$2076,MATCH($B102&amp;$D102&amp;$B$5,Raw!$A$6:$A$2076,0),MATCH(E$5,Raw!$H$5:$EZ$5,0)),"-")</f>
        <v>1092366</v>
      </c>
      <c r="F102" s="149"/>
      <c r="G102" s="149">
        <f>IFERROR(INDEX(Raw!$H$6:$EZ$2076,MATCH($B102&amp;$D102&amp;$B$5,Raw!$A$6:$A$2076,0),MATCH(G$5,Raw!$H$5:$EZ$5,0)),"-")</f>
        <v>798618</v>
      </c>
      <c r="H102" s="149"/>
      <c r="I102" s="149">
        <f>IFERROR(INDEX(Raw!$H$6:$EZ$2076,MATCH($B102&amp;$D102&amp;$B$5,Raw!$A$6:$A$2076,0),MATCH(I$5,Raw!$H$5:$EZ$5,0)),"-")</f>
        <v>5663034</v>
      </c>
      <c r="J102" s="279">
        <f>IFERROR(INDEX(Raw!$H$6:$EZ$2076,MATCH($B102&amp;$D102&amp;$B$5,Raw!$A$6:$A$2076,0),MATCH(J$5,Raw!$H$5:$EZ$5,0)),"-")</f>
        <v>7</v>
      </c>
      <c r="K102" s="279">
        <f>IFERROR(INDEX(Raw!$H$6:$EZ$2076,MATCH($B102&amp;$D102&amp;$B$5,Raw!$A$6:$A$2076,0),MATCH(K$5,Raw!$H$5:$EZ$5,0)),"-")</f>
        <v>1</v>
      </c>
      <c r="L102" s="279">
        <f>IFERROR(INDEX(Raw!$H$6:$EZ$2076,MATCH($B102&amp;$D102&amp;$B$5,Raw!$A$6:$A$2076,0),MATCH(L$5,Raw!$H$5:$EZ$5,0)),"-")</f>
        <v>21</v>
      </c>
      <c r="M102" s="279">
        <f>IFERROR(INDEX(Raw!$H$6:$EZ$2076,MATCH($B102&amp;$D102&amp;$B$5,Raw!$A$6:$A$2076,0),MATCH(M$5,Raw!$H$5:$EZ$5,0)),"-")</f>
        <v>44</v>
      </c>
      <c r="N102" s="279">
        <f>IFERROR(INDEX(Raw!$H$6:$EZ$2076,MATCH($B102&amp;$D102&amp;$B$5,Raw!$A$6:$A$2076,0),MATCH(N$5,Raw!$H$5:$EZ$5,0)),"-")</f>
        <v>99</v>
      </c>
      <c r="O102" s="149"/>
      <c r="P102" s="250">
        <f>IFERROR(INDEX(Raw!$H$6:$EZ$2076,MATCH($B102&amp;$D102&amp;$B$5,Raw!$A$6:$A$2076,0),MATCH(P$5,Raw!$H$5:$EZ$5,0)),"-")</f>
        <v>2349</v>
      </c>
      <c r="Q102" s="250">
        <f>IFERROR(INDEX(Raw!$H$6:$EZ$2076,MATCH($B102&amp;$D102&amp;$B$5,Raw!$A$6:$A$2076,0),MATCH(Q$5,Raw!$H$5:$EZ$5,0)),"-")</f>
        <v>2483</v>
      </c>
      <c r="R102" s="59"/>
    </row>
    <row r="103" spans="1:19" s="38" customFormat="1" ht="17.5" x14ac:dyDescent="0.35">
      <c r="A103" s="188">
        <f t="shared" si="8"/>
        <v>45566</v>
      </c>
      <c r="B103" s="145" t="s">
        <v>134</v>
      </c>
      <c r="C103" s="168" t="s">
        <v>137</v>
      </c>
      <c r="D103" s="99" t="s">
        <v>137</v>
      </c>
      <c r="E103" s="149">
        <f>IFERROR(INDEX(Raw!$H$6:$EZ$2076,MATCH($B103&amp;$D103&amp;$B$5,Raw!$A$6:$A$2076,0),MATCH(E$5,Raw!$H$5:$EZ$5,0)),"-")</f>
        <v>1186101</v>
      </c>
      <c r="F103" s="149"/>
      <c r="G103" s="149">
        <f>IFERROR(INDEX(Raw!$H$6:$EZ$2076,MATCH($B103&amp;$D103&amp;$B$5,Raw!$A$6:$A$2076,0),MATCH(G$5,Raw!$H$5:$EZ$5,0)),"-")</f>
        <v>873793</v>
      </c>
      <c r="H103" s="149"/>
      <c r="I103" s="149">
        <f>IFERROR(INDEX(Raw!$H$6:$EZ$2076,MATCH($B103&amp;$D103&amp;$B$5,Raw!$A$6:$A$2076,0),MATCH(I$5,Raw!$H$5:$EZ$5,0)),"-")</f>
        <v>6015163</v>
      </c>
      <c r="J103" s="279">
        <f>IFERROR(INDEX(Raw!$H$6:$EZ$2076,MATCH($B103&amp;$D103&amp;$B$5,Raw!$A$6:$A$2076,0),MATCH(J$5,Raw!$H$5:$EZ$5,0)),"-")</f>
        <v>7</v>
      </c>
      <c r="K103" s="279">
        <f>IFERROR(INDEX(Raw!$H$6:$EZ$2076,MATCH($B103&amp;$D103&amp;$B$5,Raw!$A$6:$A$2076,0),MATCH(K$5,Raw!$H$5:$EZ$5,0)),"-")</f>
        <v>1</v>
      </c>
      <c r="L103" s="279">
        <f>IFERROR(INDEX(Raw!$H$6:$EZ$2076,MATCH($B103&amp;$D103&amp;$B$5,Raw!$A$6:$A$2076,0),MATCH(L$5,Raw!$H$5:$EZ$5,0)),"-")</f>
        <v>21</v>
      </c>
      <c r="M103" s="279">
        <f>IFERROR(INDEX(Raw!$H$6:$EZ$2076,MATCH($B103&amp;$D103&amp;$B$5,Raw!$A$6:$A$2076,0),MATCH(M$5,Raw!$H$5:$EZ$5,0)),"-")</f>
        <v>44</v>
      </c>
      <c r="N103" s="279">
        <f>IFERROR(INDEX(Raw!$H$6:$EZ$2076,MATCH($B103&amp;$D103&amp;$B$5,Raw!$A$6:$A$2076,0),MATCH(N$5,Raw!$H$5:$EZ$5,0)),"-")</f>
        <v>98</v>
      </c>
      <c r="O103" s="149"/>
      <c r="P103" s="250">
        <f>IFERROR(INDEX(Raw!$H$6:$EZ$2076,MATCH($B103&amp;$D103&amp;$B$5,Raw!$A$6:$A$2076,0),MATCH(P$5,Raw!$H$5:$EZ$5,0)),"-")</f>
        <v>2633</v>
      </c>
      <c r="Q103" s="250">
        <f>IFERROR(INDEX(Raw!$H$6:$EZ$2076,MATCH($B103&amp;$D103&amp;$B$5,Raw!$A$6:$A$2076,0),MATCH(Q$5,Raw!$H$5:$EZ$5,0)),"-")</f>
        <v>2732</v>
      </c>
      <c r="R103" s="59"/>
    </row>
    <row r="104" spans="1:19" s="38" customFormat="1" x14ac:dyDescent="0.25">
      <c r="A104" s="188">
        <f t="shared" si="8"/>
        <v>45597</v>
      </c>
      <c r="B104" s="145" t="s">
        <v>134</v>
      </c>
      <c r="C104" s="102" t="s">
        <v>138</v>
      </c>
      <c r="D104" s="2" t="s">
        <v>138</v>
      </c>
      <c r="E104" s="149">
        <f>IFERROR(INDEX(Raw!$H$6:$EZ$2076,MATCH($B104&amp;$D104&amp;$B$5,Raw!$A$6:$A$2076,0),MATCH(E$5,Raw!$H$5:$EZ$5,0)),"-")</f>
        <v>1169635</v>
      </c>
      <c r="F104" s="149"/>
      <c r="G104" s="149">
        <f>IFERROR(INDEX(Raw!$H$6:$EZ$2076,MATCH($B104&amp;$D104&amp;$B$5,Raw!$A$6:$A$2076,0),MATCH(G$5,Raw!$H$5:$EZ$5,0)),"-")</f>
        <v>859366</v>
      </c>
      <c r="H104" s="149"/>
      <c r="I104" s="149">
        <f>IFERROR(INDEX(Raw!$H$6:$EZ$2076,MATCH($B104&amp;$D104&amp;$B$5,Raw!$A$6:$A$2076,0),MATCH(I$5,Raw!$H$5:$EZ$5,0)),"-")</f>
        <v>5290483</v>
      </c>
      <c r="J104" s="279">
        <f>IFERROR(INDEX(Raw!$H$6:$EZ$2076,MATCH($B104&amp;$D104&amp;$B$5,Raw!$A$6:$A$2076,0),MATCH(J$5,Raw!$H$5:$EZ$5,0)),"-")</f>
        <v>6</v>
      </c>
      <c r="K104" s="279">
        <f>IFERROR(INDEX(Raw!$H$6:$EZ$2076,MATCH($B104&amp;$D104&amp;$B$5,Raw!$A$6:$A$2076,0),MATCH(K$5,Raw!$H$5:$EZ$5,0)),"-")</f>
        <v>1</v>
      </c>
      <c r="L104" s="279">
        <f>IFERROR(INDEX(Raw!$H$6:$EZ$2076,MATCH($B104&amp;$D104&amp;$B$5,Raw!$A$6:$A$2076,0),MATCH(L$5,Raw!$H$5:$EZ$5,0)),"-")</f>
        <v>17</v>
      </c>
      <c r="M104" s="282">
        <f>IFERROR(INDEX(Raw!$H$6:$EZ$2076,MATCH($B104&amp;$D104&amp;$B$5,Raw!$A$6:$A$2076,0),MATCH(M$5,Raw!$H$5:$EZ$5,0)),"-")</f>
        <v>40</v>
      </c>
      <c r="N104" s="279">
        <f>IFERROR(INDEX(Raw!$H$6:$EZ$2076,MATCH($B104&amp;$D104&amp;$B$5,Raw!$A$6:$A$2076,0),MATCH(N$5,Raw!$H$5:$EZ$5,0)),"-")</f>
        <v>95</v>
      </c>
      <c r="O104" s="149"/>
      <c r="P104" s="250">
        <f>IFERROR(INDEX(Raw!$H$6:$EZ$2076,MATCH($B104&amp;$D104&amp;$B$5,Raw!$A$6:$A$2076,0),MATCH(P$5,Raw!$H$5:$EZ$5,0)),"-")</f>
        <v>2993</v>
      </c>
      <c r="Q104" s="250">
        <f>IFERROR(INDEX(Raw!$H$6:$EZ$2076,MATCH($B104&amp;$D104&amp;$B$5,Raw!$A$6:$A$2076,0),MATCH(Q$5,Raw!$H$5:$EZ$5,0)),"-")</f>
        <v>2970</v>
      </c>
      <c r="R104" s="59"/>
    </row>
    <row r="105" spans="1:19" s="38" customFormat="1" x14ac:dyDescent="0.25">
      <c r="A105" s="188">
        <f t="shared" si="8"/>
        <v>45627</v>
      </c>
      <c r="B105" s="145" t="s">
        <v>134</v>
      </c>
      <c r="C105" s="137" t="s">
        <v>139</v>
      </c>
      <c r="D105" s="95" t="s">
        <v>139</v>
      </c>
      <c r="E105" s="149">
        <f>IFERROR(INDEX(Raw!$H$6:$EZ$2076,MATCH($B105&amp;$D105&amp;$B$5,Raw!$A$6:$A$2076,0),MATCH(E$5,Raw!$H$5:$EZ$5,0)),"-")</f>
        <v>1281939</v>
      </c>
      <c r="F105" s="149"/>
      <c r="G105" s="149">
        <f>IFERROR(INDEX(Raw!$H$6:$EZ$2076,MATCH($B105&amp;$D105&amp;$B$5,Raw!$A$6:$A$2076,0),MATCH(G$5,Raw!$H$5:$EZ$5,0)),"-")</f>
        <v>934984</v>
      </c>
      <c r="H105" s="149"/>
      <c r="I105" s="149">
        <f>IFERROR(INDEX(Raw!$H$6:$EZ$2076,MATCH($B105&amp;$D105&amp;$B$5,Raw!$A$6:$A$2076,0),MATCH(I$5,Raw!$H$5:$EZ$5,0)),"-")</f>
        <v>6456494</v>
      </c>
      <c r="J105" s="279">
        <f>IFERROR(INDEX(Raw!$H$6:$EZ$2076,MATCH($B105&amp;$D105&amp;$B$5,Raw!$A$6:$A$2076,0),MATCH(J$5,Raw!$H$5:$EZ$5,0)),"-")</f>
        <v>7</v>
      </c>
      <c r="K105" s="279">
        <f>IFERROR(INDEX(Raw!$H$6:$EZ$2076,MATCH($B105&amp;$D105&amp;$B$5,Raw!$A$6:$A$2076,0),MATCH(K$5,Raw!$H$5:$EZ$5,0)),"-")</f>
        <v>0</v>
      </c>
      <c r="L105" s="279">
        <f>IFERROR(INDEX(Raw!$H$6:$EZ$2076,MATCH($B105&amp;$D105&amp;$B$5,Raw!$A$6:$A$2076,0),MATCH(L$5,Raw!$H$5:$EZ$5,0)),"-")</f>
        <v>20</v>
      </c>
      <c r="M105" s="279">
        <f>IFERROR(INDEX(Raw!$H$6:$EZ$2076,MATCH($B105&amp;$D105&amp;$B$5,Raw!$A$6:$A$2076,0),MATCH(M$5,Raw!$H$5:$EZ$5,0)),"-")</f>
        <v>43</v>
      </c>
      <c r="N105" s="279">
        <f>IFERROR(INDEX(Raw!$H$6:$EZ$2076,MATCH($B105&amp;$D105&amp;$B$5,Raw!$A$6:$A$2076,0),MATCH(N$5,Raw!$H$5:$EZ$5,0)),"-")</f>
        <v>94</v>
      </c>
      <c r="O105" s="149"/>
      <c r="P105" s="250">
        <f>IFERROR(INDEX(Raw!$H$6:$EZ$2076,MATCH($B105&amp;$D105&amp;$B$5,Raw!$A$6:$A$2076,0),MATCH(P$5,Raw!$H$5:$EZ$5,0)),"-")</f>
        <v>4700</v>
      </c>
      <c r="Q105" s="250">
        <f>IFERROR(INDEX(Raw!$H$6:$EZ$2076,MATCH($B105&amp;$D105&amp;$B$5,Raw!$A$6:$A$2076,0),MATCH(Q$5,Raw!$H$5:$EZ$5,0)),"-")</f>
        <v>4564</v>
      </c>
    </row>
    <row r="106" spans="1:19" s="38" customFormat="1" ht="17.5" x14ac:dyDescent="0.35">
      <c r="A106" s="188">
        <f t="shared" si="8"/>
        <v>45658</v>
      </c>
      <c r="B106" s="145" t="s">
        <v>134</v>
      </c>
      <c r="C106" s="168" t="s">
        <v>140</v>
      </c>
      <c r="D106" s="99" t="s">
        <v>140</v>
      </c>
      <c r="E106" s="149">
        <f>IFERROR(INDEX(Raw!$H$6:$EZ$2076,MATCH($B106&amp;$D106&amp;$B$5,Raw!$A$6:$A$2076,0),MATCH(E$5,Raw!$H$5:$EZ$5,0)),"-")</f>
        <v>1126719</v>
      </c>
      <c r="F106" s="149"/>
      <c r="G106" s="149">
        <f>IFERROR(INDEX(Raw!$H$6:$EZ$2076,MATCH($B106&amp;$D106&amp;$B$5,Raw!$A$6:$A$2076,0),MATCH(G$5,Raw!$H$5:$EZ$5,0)),"-")</f>
        <v>815035</v>
      </c>
      <c r="H106" s="149"/>
      <c r="I106" s="149">
        <f>IFERROR(INDEX(Raw!$H$6:$EZ$2076,MATCH($B106&amp;$D106&amp;$B$5,Raw!$A$6:$A$2076,0),MATCH(I$5,Raw!$H$5:$EZ$5,0)),"-")</f>
        <v>2570678</v>
      </c>
      <c r="J106" s="279">
        <f>IFERROR(INDEX(Raw!$H$6:$EZ$2076,MATCH($B106&amp;$D106&amp;$B$5,Raw!$A$6:$A$2076,0),MATCH(J$5,Raw!$H$5:$EZ$5,0)),"-")</f>
        <v>3</v>
      </c>
      <c r="K106" s="279">
        <f>IFERROR(INDEX(Raw!$H$6:$EZ$2076,MATCH($B106&amp;$D106&amp;$B$5,Raw!$A$6:$A$2076,0),MATCH(K$5,Raw!$H$5:$EZ$5,0)),"-")</f>
        <v>0</v>
      </c>
      <c r="L106" s="279">
        <f>IFERROR(INDEX(Raw!$H$6:$EZ$2076,MATCH($B106&amp;$D106&amp;$B$5,Raw!$A$6:$A$2076,0),MATCH(L$5,Raw!$H$5:$EZ$5,0)),"-")</f>
        <v>3</v>
      </c>
      <c r="M106" s="279">
        <f>IFERROR(INDEX(Raw!$H$6:$EZ$2076,MATCH($B106&amp;$D106&amp;$B$5,Raw!$A$6:$A$2076,0),MATCH(M$5,Raw!$H$5:$EZ$5,0)),"-")</f>
        <v>17</v>
      </c>
      <c r="N106" s="279">
        <f>IFERROR(INDEX(Raw!$H$6:$EZ$2076,MATCH($B106&amp;$D106&amp;$B$5,Raw!$A$6:$A$2076,0),MATCH(N$5,Raw!$H$5:$EZ$5,0)),"-")</f>
        <v>66</v>
      </c>
      <c r="O106" s="149"/>
      <c r="P106" s="250">
        <f>IFERROR(INDEX(Raw!$H$6:$EZ$2076,MATCH($B106&amp;$D106&amp;$B$5,Raw!$A$6:$A$2076,0),MATCH(P$5,Raw!$H$5:$EZ$5,0)),"-")</f>
        <v>1499</v>
      </c>
      <c r="Q106" s="250">
        <f>IFERROR(INDEX(Raw!$H$6:$EZ$2076,MATCH($B106&amp;$D106&amp;$B$5,Raw!$A$6:$A$2076,0),MATCH(Q$5,Raw!$H$5:$EZ$5,0)),"-")</f>
        <v>1381</v>
      </c>
    </row>
    <row r="107" spans="1:19" s="38" customFormat="1" x14ac:dyDescent="0.25">
      <c r="A107" s="188">
        <f t="shared" si="8"/>
        <v>45689</v>
      </c>
      <c r="B107" s="145" t="s">
        <v>134</v>
      </c>
      <c r="C107" s="102" t="s">
        <v>141</v>
      </c>
      <c r="D107" s="2" t="s">
        <v>141</v>
      </c>
      <c r="E107" s="149">
        <f>IFERROR(INDEX(Raw!$H$6:$EZ$2076,MATCH($B107&amp;$D107&amp;$B$5,Raw!$A$6:$A$2076,0),MATCH(E$5,Raw!$H$5:$EZ$5,0)),"-")</f>
        <v>1010323</v>
      </c>
      <c r="F107" s="149"/>
      <c r="G107" s="149">
        <f>IFERROR(INDEX(Raw!$H$6:$EZ$2076,MATCH($B107&amp;$D107&amp;$B$5,Raw!$A$6:$A$2076,0),MATCH(G$5,Raw!$H$5:$EZ$5,0)),"-")</f>
        <v>733232</v>
      </c>
      <c r="H107" s="149"/>
      <c r="I107" s="149">
        <f>IFERROR(INDEX(Raw!$H$6:$EZ$2076,MATCH($B107&amp;$D107&amp;$B$5,Raw!$A$6:$A$2076,0),MATCH(I$5,Raw!$H$5:$EZ$5,0)),"-")</f>
        <v>2333587</v>
      </c>
      <c r="J107" s="279">
        <f>IFERROR(INDEX(Raw!$H$6:$EZ$2076,MATCH($B107&amp;$D107&amp;$B$5,Raw!$A$6:$A$2076,0),MATCH(J$5,Raw!$H$5:$EZ$5,0)),"-")</f>
        <v>3</v>
      </c>
      <c r="K107" s="279">
        <f>IFERROR(INDEX(Raw!$H$6:$EZ$2076,MATCH($B107&amp;$D107&amp;$B$5,Raw!$A$6:$A$2076,0),MATCH(K$5,Raw!$H$5:$EZ$5,0)),"-")</f>
        <v>0</v>
      </c>
      <c r="L107" s="279">
        <f>IFERROR(INDEX(Raw!$H$6:$EZ$2076,MATCH($B107&amp;$D107&amp;$B$5,Raw!$A$6:$A$2076,0),MATCH(L$5,Raw!$H$5:$EZ$5,0)),"-")</f>
        <v>4</v>
      </c>
      <c r="M107" s="282">
        <f>IFERROR(INDEX(Raw!$H$6:$EZ$2076,MATCH($B107&amp;$D107&amp;$B$5,Raw!$A$6:$A$2076,0),MATCH(M$5,Raw!$H$5:$EZ$5,0)),"-")</f>
        <v>19</v>
      </c>
      <c r="N107" s="279">
        <f>IFERROR(INDEX(Raw!$H$6:$EZ$2076,MATCH($B107&amp;$D107&amp;$B$5,Raw!$A$6:$A$2076,0),MATCH(N$5,Raw!$H$5:$EZ$5,0)),"-")</f>
        <v>60</v>
      </c>
      <c r="O107" s="149"/>
      <c r="P107" s="250">
        <f>IFERROR(INDEX(Raw!$H$6:$EZ$2076,MATCH($B107&amp;$D107&amp;$B$5,Raw!$A$6:$A$2076,0),MATCH(P$5,Raw!$H$5:$EZ$5,0)),"-")</f>
        <v>1440</v>
      </c>
      <c r="Q107" s="250">
        <f>IFERROR(INDEX(Raw!$H$6:$EZ$2076,MATCH($B107&amp;$D107&amp;$B$5,Raw!$A$6:$A$2076,0),MATCH(Q$5,Raw!$H$5:$EZ$5,0)),"-")</f>
        <v>1310</v>
      </c>
    </row>
    <row r="108" spans="1:19" s="38" customFormat="1" x14ac:dyDescent="0.25">
      <c r="A108" s="188">
        <v>42948</v>
      </c>
      <c r="B108" s="147" t="s">
        <v>134</v>
      </c>
      <c r="C108" s="137" t="s">
        <v>142</v>
      </c>
      <c r="D108" s="95" t="s">
        <v>142</v>
      </c>
      <c r="E108" s="152">
        <f>IFERROR(INDEX(Raw!$H$6:$EZ$2076,MATCH($B108&amp;$D108&amp;$B$5,Raw!$A$6:$A$2076,0),MATCH(E$5,Raw!$H$5:$EZ$5,0)),"-")</f>
        <v>1095963</v>
      </c>
      <c r="F108" s="149"/>
      <c r="G108" s="152">
        <f>IFERROR(INDEX(Raw!$H$6:$EZ$2076,MATCH($B108&amp;$D108&amp;$B$5,Raw!$A$6:$A$2076,0),MATCH(G$5,Raw!$H$5:$EZ$5,0)),"-")</f>
        <v>795278</v>
      </c>
      <c r="H108" s="149"/>
      <c r="I108" s="152">
        <f>IFERROR(INDEX(Raw!$H$6:$EZ$2076,MATCH($B108&amp;$D108&amp;$B$5,Raw!$A$6:$A$2076,0),MATCH(I$5,Raw!$H$5:$EZ$5,0)),"-")</f>
        <v>1844673</v>
      </c>
      <c r="J108" s="283">
        <f>IFERROR(INDEX(Raw!$H$6:$EZ$2076,MATCH($B108&amp;$D108&amp;$B$5,Raw!$A$6:$A$2076,0),MATCH(J$5,Raw!$H$5:$EZ$5,0)),"-")</f>
        <v>2</v>
      </c>
      <c r="K108" s="283">
        <f>IFERROR(INDEX(Raw!$H$6:$EZ$2076,MATCH($B108&amp;$D108&amp;$B$5,Raw!$A$6:$A$2076,0),MATCH(K$5,Raw!$H$5:$EZ$5,0)),"-")</f>
        <v>0</v>
      </c>
      <c r="L108" s="283">
        <f>IFERROR(INDEX(Raw!$H$6:$EZ$2076,MATCH($B108&amp;$D108&amp;$B$5,Raw!$A$6:$A$2076,0),MATCH(L$5,Raw!$H$5:$EZ$5,0)),"-")</f>
        <v>1</v>
      </c>
      <c r="M108" s="283">
        <f>IFERROR(INDEX(Raw!$H$6:$EZ$2076,MATCH($B108&amp;$D108&amp;$B$5,Raw!$A$6:$A$2076,0),MATCH(M$5,Raw!$H$5:$EZ$5,0)),"-")</f>
        <v>11</v>
      </c>
      <c r="N108" s="283">
        <f>IFERROR(INDEX(Raw!$H$6:$EZ$2076,MATCH($B108&amp;$D108&amp;$B$5,Raw!$A$6:$A$2076,0),MATCH(N$5,Raw!$H$5:$EZ$5,0)),"-")</f>
        <v>48</v>
      </c>
      <c r="O108" s="149"/>
      <c r="P108" s="228">
        <f>IFERROR(INDEX(Raw!$H$6:$EZ$2076,MATCH($B108&amp;$D108&amp;$B$5,Raw!$A$6:$A$2076,0),MATCH(P$5,Raw!$H$5:$EZ$5,0)),"-")</f>
        <v>905</v>
      </c>
      <c r="Q108" s="228">
        <f>IFERROR(INDEX(Raw!$H$6:$EZ$2076,MATCH($B108&amp;$D108&amp;$B$5,Raw!$A$6:$A$2076,0),MATCH(Q$5,Raw!$H$5:$EZ$5,0)),"-")</f>
        <v>740</v>
      </c>
    </row>
    <row r="109" spans="1:19" s="38" customFormat="1" ht="17.5" x14ac:dyDescent="0.35">
      <c r="A109" s="188">
        <v>42948</v>
      </c>
      <c r="B109" s="143" t="s">
        <v>151</v>
      </c>
      <c r="C109" s="98" t="s">
        <v>143</v>
      </c>
      <c r="D109" s="99" t="s">
        <v>143</v>
      </c>
      <c r="E109" s="149">
        <f>IFERROR(INDEX(Raw!$H$6:$EZ$2076,MATCH($B109&amp;$D109&amp;$B$5,Raw!$A$6:$A$2076,0),MATCH(E$5,Raw!$H$5:$EZ$5,0)),"-")</f>
        <v>1068455</v>
      </c>
      <c r="F109" s="149"/>
      <c r="G109" s="149">
        <f>IFERROR(INDEX(Raw!$H$6:$EZ$2076,MATCH($B109&amp;$D109&amp;$B$5,Raw!$A$6:$A$2076,0),MATCH(G$5,Raw!$H$5:$EZ$5,0)),"-")</f>
        <v>761607</v>
      </c>
      <c r="H109" s="149"/>
      <c r="I109" s="149">
        <f>IFERROR(INDEX(Raw!$H$6:$EZ$2076,MATCH($B109&amp;$D109&amp;$B$5,Raw!$A$6:$A$2076,0),MATCH(I$5,Raw!$H$5:$EZ$5,0)),"-")</f>
        <v>1753786</v>
      </c>
      <c r="J109" s="279">
        <f>IFERROR(INDEX(Raw!$H$6:$EZ$2076,MATCH($B109&amp;$D109&amp;$B$5,Raw!$A$6:$A$2076,0),MATCH(J$5,Raw!$H$5:$EZ$5,0)),"-")</f>
        <v>2</v>
      </c>
      <c r="K109" s="279">
        <f>IFERROR(INDEX(Raw!$H$6:$EZ$2076,MATCH($B109&amp;$D109&amp;$B$5,Raw!$A$6:$A$2076,0),MATCH(K$5,Raw!$H$5:$EZ$5,0)),"-")</f>
        <v>0</v>
      </c>
      <c r="L109" s="279">
        <f>IFERROR(INDEX(Raw!$H$6:$EZ$2076,MATCH($B109&amp;$D109&amp;$B$5,Raw!$A$6:$A$2076,0),MATCH(L$5,Raw!$H$5:$EZ$5,0)),"-")</f>
        <v>2</v>
      </c>
      <c r="M109" s="279">
        <f>IFERROR(INDEX(Raw!$H$6:$EZ$2076,MATCH($B109&amp;$D109&amp;$B$5,Raw!$A$6:$A$2076,0),MATCH(M$5,Raw!$H$5:$EZ$5,0)),"-")</f>
        <v>10</v>
      </c>
      <c r="N109" s="279">
        <f>IFERROR(INDEX(Raw!$H$6:$EZ$2076,MATCH($B109&amp;$D109&amp;$B$5,Raw!$A$6:$A$2076,0),MATCH(N$5,Raw!$H$5:$EZ$5,0)),"-")</f>
        <v>48</v>
      </c>
      <c r="O109" s="149"/>
      <c r="P109" s="250">
        <f>IFERROR(INDEX(Raw!$H$6:$EZ$2076,MATCH($B109&amp;$D109&amp;$B$5,Raw!$A$6:$A$2076,0),MATCH(P$5,Raw!$H$5:$EZ$5,0)),"-")</f>
        <v>806</v>
      </c>
      <c r="Q109" s="250">
        <f>IFERROR(INDEX(Raw!$H$6:$EZ$2076,MATCH($B109&amp;$D109&amp;$B$5,Raw!$A$6:$A$2076,0),MATCH(Q$5,Raw!$H$5:$EZ$5,0)),"-")</f>
        <v>784</v>
      </c>
      <c r="R109" s="59"/>
      <c r="S109" s="59"/>
    </row>
    <row r="110" spans="1:19" s="38" customFormat="1" x14ac:dyDescent="0.25">
      <c r="A110" s="188">
        <v>42948</v>
      </c>
      <c r="B110" s="145" t="s">
        <v>151</v>
      </c>
      <c r="C110" s="168" t="s">
        <v>144</v>
      </c>
      <c r="D110" s="2" t="s">
        <v>144</v>
      </c>
      <c r="E110" s="149">
        <f>IFERROR(INDEX(Raw!$H$6:$EZ$2076,MATCH($B110&amp;$D110&amp;$B$5,Raw!$A$6:$A$2076,0),MATCH(E$5,Raw!$H$5:$EZ$5,0)),"-")</f>
        <v>1121187</v>
      </c>
      <c r="F110" s="149"/>
      <c r="G110" s="149">
        <f>IFERROR(INDEX(Raw!$H$6:$EZ$2076,MATCH($B110&amp;$D110&amp;$B$5,Raw!$A$6:$A$2076,0),MATCH(G$5,Raw!$H$5:$EZ$5,0)),"-")</f>
        <v>801496</v>
      </c>
      <c r="H110" s="149"/>
      <c r="I110" s="149">
        <f>IFERROR(INDEX(Raw!$H$6:$EZ$2076,MATCH($B110&amp;$D110&amp;$B$5,Raw!$A$6:$A$2076,0),MATCH(I$5,Raw!$H$5:$EZ$5,0)),"-")</f>
        <v>2009018</v>
      </c>
      <c r="J110" s="279">
        <f>IFERROR(INDEX(Raw!$H$6:$EZ$2076,MATCH($B110&amp;$D110&amp;$B$5,Raw!$A$6:$A$2076,0),MATCH(J$5,Raw!$H$5:$EZ$5,0)),"-")</f>
        <v>3</v>
      </c>
      <c r="K110" s="279">
        <f>IFERROR(INDEX(Raw!$H$6:$EZ$2076,MATCH($B110&amp;$D110&amp;$B$5,Raw!$A$6:$A$2076,0),MATCH(K$5,Raw!$H$5:$EZ$5,0)),"-")</f>
        <v>0</v>
      </c>
      <c r="L110" s="279">
        <f>IFERROR(INDEX(Raw!$H$6:$EZ$2076,MATCH($B110&amp;$D110&amp;$B$5,Raw!$A$6:$A$2076,0),MATCH(L$5,Raw!$H$5:$EZ$5,0)),"-")</f>
        <v>2</v>
      </c>
      <c r="M110" s="279">
        <f>IFERROR(INDEX(Raw!$H$6:$EZ$2076,MATCH($B110&amp;$D110&amp;$B$5,Raw!$A$6:$A$2076,0),MATCH(M$5,Raw!$H$5:$EZ$5,0)),"-")</f>
        <v>10</v>
      </c>
      <c r="N110" s="279">
        <f>IFERROR(INDEX(Raw!$H$6:$EZ$2076,MATCH($B110&amp;$D110&amp;$B$5,Raw!$A$6:$A$2076,0),MATCH(N$5,Raw!$H$5:$EZ$5,0)),"-")</f>
        <v>54</v>
      </c>
      <c r="O110" s="149"/>
      <c r="P110" s="250">
        <f>IFERROR(INDEX(Raw!$H$6:$EZ$2076,MATCH($B110&amp;$D110&amp;$B$5,Raw!$A$6:$A$2076,0),MATCH(P$5,Raw!$H$5:$EZ$5,0)),"-")</f>
        <v>1119</v>
      </c>
      <c r="Q110" s="250">
        <f>IFERROR(INDEX(Raw!$H$6:$EZ$2076,MATCH($B110&amp;$D110&amp;$B$5,Raw!$A$6:$A$2076,0),MATCH(Q$5,Raw!$H$5:$EZ$5,0)),"-")</f>
        <v>807</v>
      </c>
      <c r="R110" s="59"/>
      <c r="S110" s="59"/>
    </row>
    <row r="111" spans="1:19" s="38" customFormat="1" x14ac:dyDescent="0.25">
      <c r="A111" s="188">
        <v>42948</v>
      </c>
      <c r="B111" s="145" t="s">
        <v>151</v>
      </c>
      <c r="C111" s="102" t="s">
        <v>145</v>
      </c>
      <c r="D111" s="95" t="s">
        <v>145</v>
      </c>
      <c r="E111" s="149">
        <f>IFERROR(INDEX(Raw!$H$6:$EZ$2076,MATCH($B111&amp;$D111&amp;$B$5,Raw!$A$6:$A$2076,0),MATCH(E$5,Raw!$H$5:$EZ$5,0)),"-")</f>
        <v>1129922</v>
      </c>
      <c r="F111" s="149"/>
      <c r="G111" s="149">
        <f>IFERROR(INDEX(Raw!$H$6:$EZ$2076,MATCH($B111&amp;$D111&amp;$B$5,Raw!$A$6:$A$2076,0),MATCH(G$5,Raw!$H$5:$EZ$5,0)),"-")</f>
        <v>816764</v>
      </c>
      <c r="H111" s="149"/>
      <c r="I111" s="149">
        <f>IFERROR(INDEX(Raw!$H$6:$EZ$2076,MATCH($B111&amp;$D111&amp;$B$5,Raw!$A$6:$A$2076,0),MATCH(I$5,Raw!$H$5:$EZ$5,0)),"-")</f>
        <v>2923751</v>
      </c>
      <c r="J111" s="279">
        <f>IFERROR(INDEX(Raw!$H$6:$EZ$2076,MATCH($B111&amp;$D111&amp;$B$5,Raw!$A$6:$A$2076,0),MATCH(J$5,Raw!$H$5:$EZ$5,0)),"-")</f>
        <v>4</v>
      </c>
      <c r="K111" s="279">
        <f>IFERROR(INDEX(Raw!$H$6:$EZ$2076,MATCH($B111&amp;$D111&amp;$B$5,Raw!$A$6:$A$2076,0),MATCH(K$5,Raw!$H$5:$EZ$5,0)),"-")</f>
        <v>0</v>
      </c>
      <c r="L111" s="279">
        <f>IFERROR(INDEX(Raw!$H$6:$EZ$2076,MATCH($B111&amp;$D111&amp;$B$5,Raw!$A$6:$A$2076,0),MATCH(L$5,Raw!$H$5:$EZ$5,0)),"-")</f>
        <v>5</v>
      </c>
      <c r="M111" s="279">
        <f>IFERROR(INDEX(Raw!$H$6:$EZ$2076,MATCH($B111&amp;$D111&amp;$B$5,Raw!$A$6:$A$2076,0),MATCH(M$5,Raw!$H$5:$EZ$5,0)),"-")</f>
        <v>20</v>
      </c>
      <c r="N111" s="279">
        <f>IFERROR(INDEX(Raw!$H$6:$EZ$2076,MATCH($B111&amp;$D111&amp;$B$5,Raw!$A$6:$A$2076,0),MATCH(N$5,Raw!$H$5:$EZ$5,0)),"-")</f>
        <v>71</v>
      </c>
      <c r="O111" s="149"/>
      <c r="P111" s="250">
        <f>IFERROR(INDEX(Raw!$H$6:$EZ$2076,MATCH($B111&amp;$D111&amp;$B$5,Raw!$A$6:$A$2076,0),MATCH(P$5,Raw!$H$5:$EZ$5,0)),"-")</f>
        <v>2500</v>
      </c>
      <c r="Q111" s="250">
        <f>IFERROR(INDEX(Raw!$H$6:$EZ$2076,MATCH($B111&amp;$D111&amp;$B$5,Raw!$A$6:$A$2076,0),MATCH(Q$5,Raw!$H$5:$EZ$5,0)),"-")</f>
        <v>1470</v>
      </c>
      <c r="R111" s="59"/>
      <c r="S111" s="59"/>
    </row>
    <row r="112" spans="1:19" s="38" customFormat="1" ht="17.5" x14ac:dyDescent="0.35">
      <c r="A112" s="188">
        <v>42948</v>
      </c>
      <c r="B112" s="145" t="s">
        <v>151</v>
      </c>
      <c r="C112" s="168" t="s">
        <v>146</v>
      </c>
      <c r="D112" s="99" t="s">
        <v>146</v>
      </c>
      <c r="E112" s="149">
        <f>IFERROR(INDEX(Raw!$H$6:$EZ$2076,MATCH($B112&amp;$D112&amp;$B$5,Raw!$A$6:$A$2076,0),MATCH(E$5,Raw!$H$5:$EZ$5,0)),"-")</f>
        <v>1164167</v>
      </c>
      <c r="F112" s="149"/>
      <c r="G112" s="149">
        <f>IFERROR(INDEX(Raw!$H$6:$EZ$2076,MATCH($B112&amp;$D112&amp;$B$5,Raw!$A$6:$A$2076,0),MATCH(G$5,Raw!$H$5:$EZ$5,0)),"-")</f>
        <v>843526</v>
      </c>
      <c r="H112" s="149"/>
      <c r="I112" s="149">
        <f>IFERROR(INDEX(Raw!$H$6:$EZ$2076,MATCH($B112&amp;$D112&amp;$B$5,Raw!$A$6:$A$2076,0),MATCH(I$5,Raw!$H$5:$EZ$5,0)),"-")</f>
        <v>3827062</v>
      </c>
      <c r="J112" s="279">
        <f>IFERROR(INDEX(Raw!$H$6:$EZ$2076,MATCH($B112&amp;$D112&amp;$B$5,Raw!$A$6:$A$2076,0),MATCH(J$5,Raw!$H$5:$EZ$5,0)),"-")</f>
        <v>5</v>
      </c>
      <c r="K112" s="279">
        <f>IFERROR(INDEX(Raw!$H$6:$EZ$2076,MATCH($B112&amp;$D112&amp;$B$5,Raw!$A$6:$A$2076,0),MATCH(K$5,Raw!$H$5:$EZ$5,0)),"-")</f>
        <v>0</v>
      </c>
      <c r="L112" s="279">
        <f>IFERROR(INDEX(Raw!$H$6:$EZ$2076,MATCH($B112&amp;$D112&amp;$B$5,Raw!$A$6:$A$2076,0),MATCH(L$5,Raw!$H$5:$EZ$5,0)),"-")</f>
        <v>7</v>
      </c>
      <c r="M112" s="279">
        <f>IFERROR(INDEX(Raw!$H$6:$EZ$2076,MATCH($B112&amp;$D112&amp;$B$5,Raw!$A$6:$A$2076,0),MATCH(M$5,Raw!$H$5:$EZ$5,0)),"-")</f>
        <v>28</v>
      </c>
      <c r="N112" s="279">
        <f>IFERROR(INDEX(Raw!$H$6:$EZ$2076,MATCH($B112&amp;$D112&amp;$B$5,Raw!$A$6:$A$2076,0),MATCH(N$5,Raw!$H$5:$EZ$5,0)),"-")</f>
        <v>82</v>
      </c>
      <c r="O112" s="149"/>
      <c r="P112" s="250">
        <f>IFERROR(INDEX(Raw!$H$6:$EZ$2076,MATCH($B112&amp;$D112&amp;$B$5,Raw!$A$6:$A$2076,0),MATCH(P$5,Raw!$H$5:$EZ$5,0)),"-")</f>
        <v>4390</v>
      </c>
      <c r="Q112" s="250">
        <f>IFERROR(INDEX(Raw!$H$6:$EZ$2076,MATCH($B112&amp;$D112&amp;$B$5,Raw!$A$6:$A$2076,0),MATCH(Q$5,Raw!$H$5:$EZ$5,0)),"-")</f>
        <v>3188</v>
      </c>
      <c r="R112" s="59"/>
      <c r="S112" s="59"/>
    </row>
    <row r="113" spans="1:19" s="38" customFormat="1" x14ac:dyDescent="0.25">
      <c r="A113" s="188">
        <v>42948</v>
      </c>
      <c r="B113" s="145" t="s">
        <v>151</v>
      </c>
      <c r="C113" s="102" t="s">
        <v>135</v>
      </c>
      <c r="D113" s="2" t="s">
        <v>135</v>
      </c>
      <c r="E113" s="149">
        <f>IFERROR(INDEX(Raw!$H$6:$EZ$2076,MATCH($B113&amp;$D113&amp;$B$5,Raw!$A$6:$A$2076,0),MATCH(E$5,Raw!$H$5:$EZ$5,0)),"-")</f>
        <v>1122761</v>
      </c>
      <c r="F113" s="149"/>
      <c r="G113" s="149">
        <f>IFERROR(INDEX(Raw!$H$6:$EZ$2076,MATCH($B113&amp;$D113&amp;$B$5,Raw!$A$6:$A$2076,0),MATCH(G$5,Raw!$H$5:$EZ$5,0)),"-")</f>
        <v>810121</v>
      </c>
      <c r="H113" s="149"/>
      <c r="I113" s="149">
        <f>IFERROR(INDEX(Raw!$H$6:$EZ$2076,MATCH($B113&amp;$D113&amp;$B$5,Raw!$A$6:$A$2076,0),MATCH(I$5,Raw!$H$5:$EZ$5,0)),"-")</f>
        <v>2485939</v>
      </c>
      <c r="J113" s="279">
        <f>IFERROR(INDEX(Raw!$H$6:$EZ$2076,MATCH($B113&amp;$D113&amp;$B$5,Raw!$A$6:$A$2076,0),MATCH(J$5,Raw!$H$5:$EZ$5,0)),"-")</f>
        <v>3</v>
      </c>
      <c r="K113" s="279">
        <f>IFERROR(INDEX(Raw!$H$6:$EZ$2076,MATCH($B113&amp;$D113&amp;$B$5,Raw!$A$6:$A$2076,0),MATCH(K$5,Raw!$H$5:$EZ$5,0)),"-")</f>
        <v>0</v>
      </c>
      <c r="L113" s="279">
        <f>IFERROR(INDEX(Raw!$H$6:$EZ$2076,MATCH($B113&amp;$D113&amp;$B$5,Raw!$A$6:$A$2076,0),MATCH(L$5,Raw!$H$5:$EZ$5,0)),"-")</f>
        <v>3</v>
      </c>
      <c r="M113" s="279">
        <f>IFERROR(INDEX(Raw!$H$6:$EZ$2076,MATCH($B113&amp;$D113&amp;$B$5,Raw!$A$6:$A$2076,0),MATCH(M$5,Raw!$H$5:$EZ$5,0)),"-")</f>
        <v>13</v>
      </c>
      <c r="N113" s="279">
        <f>IFERROR(INDEX(Raw!$H$6:$EZ$2076,MATCH($B113&amp;$D113&amp;$B$5,Raw!$A$6:$A$2076,0),MATCH(N$5,Raw!$H$5:$EZ$5,0)),"-")</f>
        <v>65</v>
      </c>
      <c r="O113" s="149"/>
      <c r="P113" s="250">
        <f>IFERROR(INDEX(Raw!$H$6:$EZ$2076,MATCH($B113&amp;$D113&amp;$B$5,Raw!$A$6:$A$2076,0),MATCH(P$5,Raw!$H$5:$EZ$5,0)),"-")</f>
        <v>5876</v>
      </c>
      <c r="Q113" s="250">
        <f>IFERROR(INDEX(Raw!$H$6:$EZ$2076,MATCH($B113&amp;$D113&amp;$B$5,Raw!$A$6:$A$2076,0),MATCH(Q$5,Raw!$H$5:$EZ$5,0)),"-")</f>
        <v>1781</v>
      </c>
      <c r="R113" s="59"/>
      <c r="S113" s="59"/>
    </row>
    <row r="114" spans="1:19" s="38" customFormat="1" x14ac:dyDescent="0.25">
      <c r="A114" s="188">
        <v>42948</v>
      </c>
      <c r="B114" s="145" t="s">
        <v>151</v>
      </c>
      <c r="C114" s="137" t="s">
        <v>136</v>
      </c>
      <c r="D114" s="95" t="s">
        <v>136</v>
      </c>
      <c r="E114" s="149">
        <f>IFERROR(INDEX(Raw!$H$6:$EZ$2076,MATCH($B114&amp;$D114&amp;$B$5,Raw!$A$6:$A$2076,0),MATCH(E$5,Raw!$H$5:$EZ$5,0)),"-")</f>
        <v>1134598</v>
      </c>
      <c r="F114" s="149"/>
      <c r="G114" s="149">
        <f>IFERROR(INDEX(Raw!$H$6:$EZ$2076,MATCH($B114&amp;$D114&amp;$B$5,Raw!$A$6:$A$2076,0),MATCH(G$5,Raw!$H$5:$EZ$5,0)),"-")</f>
        <v>824244</v>
      </c>
      <c r="H114" s="149"/>
      <c r="I114" s="149">
        <f>IFERROR(INDEX(Raw!$H$6:$EZ$2076,MATCH($B114&amp;$D114&amp;$B$5,Raw!$A$6:$A$2076,0),MATCH(I$5,Raw!$H$5:$EZ$5,0)),"-")</f>
        <v>3549364</v>
      </c>
      <c r="J114" s="279">
        <f>IFERROR(INDEX(Raw!$H$6:$EZ$2076,MATCH($B114&amp;$D114&amp;$B$5,Raw!$A$6:$A$2076,0),MATCH(J$5,Raw!$H$5:$EZ$5,0)),"-")</f>
        <v>4</v>
      </c>
      <c r="K114" s="279">
        <f>IFERROR(INDEX(Raw!$H$6:$EZ$2076,MATCH($B114&amp;$D114&amp;$B$5,Raw!$A$6:$A$2076,0),MATCH(K$5,Raw!$H$5:$EZ$5,0)),"-")</f>
        <v>0</v>
      </c>
      <c r="L114" s="279">
        <f>IFERROR(INDEX(Raw!$H$6:$EZ$2076,MATCH($B114&amp;$D114&amp;$B$5,Raw!$A$6:$A$2076,0),MATCH(L$5,Raw!$H$5:$EZ$5,0)),"-")</f>
        <v>8</v>
      </c>
      <c r="M114" s="279">
        <f>IFERROR(INDEX(Raw!$H$6:$EZ$2076,MATCH($B114&amp;$D114&amp;$B$5,Raw!$A$6:$A$2076,0),MATCH(M$5,Raw!$H$5:$EZ$5,0)),"-")</f>
        <v>24</v>
      </c>
      <c r="N114" s="279">
        <f>IFERROR(INDEX(Raw!$H$6:$EZ$2076,MATCH($B114&amp;$D114&amp;$B$5,Raw!$A$6:$A$2076,0),MATCH(N$5,Raw!$H$5:$EZ$5,0)),"-")</f>
        <v>77</v>
      </c>
      <c r="O114" s="149"/>
      <c r="P114" s="250">
        <f>IFERROR(INDEX(Raw!$H$6:$EZ$2076,MATCH($B114&amp;$D114&amp;$B$5,Raw!$A$6:$A$2076,0),MATCH(P$5,Raw!$H$5:$EZ$5,0)),"-")</f>
        <v>7191</v>
      </c>
      <c r="Q114" s="250">
        <f>IFERROR(INDEX(Raw!$H$6:$EZ$2076,MATCH($B114&amp;$D114&amp;$B$5,Raw!$A$6:$A$2076,0),MATCH(Q$5,Raw!$H$5:$EZ$5,0)),"-")</f>
        <v>3541</v>
      </c>
      <c r="R114" s="59"/>
      <c r="S114" s="59"/>
    </row>
    <row r="115" spans="1:19" s="38" customFormat="1" ht="17.5" x14ac:dyDescent="0.35">
      <c r="A115" s="188">
        <v>42948</v>
      </c>
      <c r="B115" s="145" t="s">
        <v>151</v>
      </c>
      <c r="C115" s="168" t="s">
        <v>137</v>
      </c>
      <c r="D115" s="99" t="s">
        <v>137</v>
      </c>
      <c r="E115" s="149">
        <f>IFERROR(INDEX(Raw!$H$6:$EZ$2076,MATCH($B115&amp;$D115&amp;$B$5,Raw!$A$6:$A$2076,0),MATCH(E$5,Raw!$H$5:$EZ$5,0)),"-")</f>
        <v>1209848</v>
      </c>
      <c r="F115" s="149"/>
      <c r="G115" s="149">
        <f>IFERROR(INDEX(Raw!$H$6:$EZ$2076,MATCH($B115&amp;$D115&amp;$B$5,Raw!$A$6:$A$2076,0),MATCH(G$5,Raw!$H$5:$EZ$5,0)),"-")</f>
        <v>880172</v>
      </c>
      <c r="H115" s="149"/>
      <c r="I115" s="149">
        <f>IFERROR(INDEX(Raw!$H$6:$EZ$2076,MATCH($B115&amp;$D115&amp;$B$5,Raw!$A$6:$A$2076,0),MATCH(I$5,Raw!$H$5:$EZ$5,0)),"-")</f>
        <v>3445938</v>
      </c>
      <c r="J115" s="279">
        <f>IFERROR(INDEX(Raw!$H$6:$EZ$2076,MATCH($B115&amp;$D115&amp;$B$5,Raw!$A$6:$A$2076,0),MATCH(J$5,Raw!$H$5:$EZ$5,0)),"-")</f>
        <v>4</v>
      </c>
      <c r="K115" s="279">
        <f>IFERROR(INDEX(Raw!$H$6:$EZ$2076,MATCH($B115&amp;$D115&amp;$B$5,Raw!$A$6:$A$2076,0),MATCH(K$5,Raw!$H$5:$EZ$5,0)),"-")</f>
        <v>0</v>
      </c>
      <c r="L115" s="279">
        <f>IFERROR(INDEX(Raw!$H$6:$EZ$2076,MATCH($B115&amp;$D115&amp;$B$5,Raw!$A$6:$A$2076,0),MATCH(L$5,Raw!$H$5:$EZ$5,0)),"-")</f>
        <v>7</v>
      </c>
      <c r="M115" s="279">
        <f>IFERROR(INDEX(Raw!$H$6:$EZ$2076,MATCH($B115&amp;$D115&amp;$B$5,Raw!$A$6:$A$2076,0),MATCH(M$5,Raw!$H$5:$EZ$5,0)),"-")</f>
        <v>21</v>
      </c>
      <c r="N115" s="279">
        <f>IFERROR(INDEX(Raw!$H$6:$EZ$2076,MATCH($B115&amp;$D115&amp;$B$5,Raw!$A$6:$A$2076,0),MATCH(N$5,Raw!$H$5:$EZ$5,0)),"-")</f>
        <v>73</v>
      </c>
      <c r="O115" s="149"/>
      <c r="P115" s="250">
        <f>IFERROR(INDEX(Raw!$H$6:$EZ$2076,MATCH($B115&amp;$D115&amp;$B$5,Raw!$A$6:$A$2076,0),MATCH(P$5,Raw!$H$5:$EZ$5,0)),"-")</f>
        <v>9229</v>
      </c>
      <c r="Q115" s="250">
        <f>IFERROR(INDEX(Raw!$H$6:$EZ$2076,MATCH($B115&amp;$D115&amp;$B$5,Raw!$A$6:$A$2076,0),MATCH(Q$5,Raw!$H$5:$EZ$5,0)),"-")</f>
        <v>4306</v>
      </c>
      <c r="R115" s="59"/>
      <c r="S115" s="59"/>
    </row>
    <row r="116" spans="1:19" s="38" customFormat="1" x14ac:dyDescent="0.25">
      <c r="A116" s="188">
        <v>42948</v>
      </c>
      <c r="B116" s="145" t="s">
        <v>151</v>
      </c>
      <c r="C116" s="102" t="s">
        <v>138</v>
      </c>
      <c r="D116" s="2" t="s">
        <v>138</v>
      </c>
      <c r="E116" s="149">
        <f>IFERROR(INDEX(Raw!$H$6:$EZ$2076,MATCH($B116&amp;$D116&amp;$B$5,Raw!$A$6:$A$2076,0),MATCH(E$5,Raw!$H$5:$EZ$5,0)),"-")</f>
        <v>1199645</v>
      </c>
      <c r="F116" s="149"/>
      <c r="G116" s="149">
        <f>IFERROR(INDEX(Raw!$H$6:$EZ$2076,MATCH($B116&amp;$D116&amp;$B$5,Raw!$A$6:$A$2076,0),MATCH(G$5,Raw!$H$5:$EZ$5,0)),"-")</f>
        <v>869677</v>
      </c>
      <c r="H116" s="149"/>
      <c r="I116" s="149">
        <f>IFERROR(INDEX(Raw!$H$6:$EZ$2076,MATCH($B116&amp;$D116&amp;$B$5,Raw!$A$6:$A$2076,0),MATCH(I$5,Raw!$H$5:$EZ$5,0)),"-")</f>
        <v>3925642</v>
      </c>
      <c r="J116" s="279">
        <f>IFERROR(INDEX(Raw!$H$6:$EZ$2076,MATCH($B116&amp;$D116&amp;$B$5,Raw!$A$6:$A$2076,0),MATCH(J$5,Raw!$H$5:$EZ$5,0)),"-")</f>
        <v>5</v>
      </c>
      <c r="K116" s="279">
        <f>IFERROR(INDEX(Raw!$H$6:$EZ$2076,MATCH($B116&amp;$D116&amp;$B$5,Raw!$A$6:$A$2076,0),MATCH(K$5,Raw!$H$5:$EZ$5,0)),"-")</f>
        <v>0</v>
      </c>
      <c r="L116" s="279">
        <f>IFERROR(INDEX(Raw!$H$6:$EZ$2076,MATCH($B116&amp;$D116&amp;$B$5,Raw!$A$6:$A$2076,0),MATCH(L$5,Raw!$H$5:$EZ$5,0)),"-")</f>
        <v>7</v>
      </c>
      <c r="M116" s="279">
        <f>IFERROR(INDEX(Raw!$H$6:$EZ$2076,MATCH($B116&amp;$D116&amp;$B$5,Raw!$A$6:$A$2076,0),MATCH(M$5,Raw!$H$5:$EZ$5,0)),"-")</f>
        <v>27</v>
      </c>
      <c r="N116" s="279">
        <f>IFERROR(INDEX(Raw!$H$6:$EZ$2076,MATCH($B116&amp;$D116&amp;$B$5,Raw!$A$6:$A$2076,0),MATCH(N$5,Raw!$H$5:$EZ$5,0)),"-")</f>
        <v>83</v>
      </c>
      <c r="O116" s="149"/>
      <c r="P116" s="250">
        <f>IFERROR(INDEX(Raw!$H$6:$EZ$2076,MATCH($B116&amp;$D116&amp;$B$5,Raw!$A$6:$A$2076,0),MATCH(P$5,Raw!$H$5:$EZ$5,0)),"-")</f>
        <v>9171</v>
      </c>
      <c r="Q116" s="250">
        <f>IFERROR(INDEX(Raw!$H$6:$EZ$2076,MATCH($B116&amp;$D116&amp;$B$5,Raw!$A$6:$A$2076,0),MATCH(Q$5,Raw!$H$5:$EZ$5,0)),"-")</f>
        <v>4971</v>
      </c>
      <c r="R116" s="59"/>
      <c r="S116" s="59"/>
    </row>
    <row r="117" spans="1:19" s="38" customFormat="1" x14ac:dyDescent="0.25">
      <c r="A117" s="188">
        <v>42948</v>
      </c>
      <c r="B117" s="145" t="s">
        <v>151</v>
      </c>
      <c r="C117" s="137" t="s">
        <v>139</v>
      </c>
      <c r="D117" s="95" t="s">
        <v>139</v>
      </c>
      <c r="E117" s="149">
        <f>IFERROR(INDEX(Raw!$H$6:$EZ$2076,MATCH($B117&amp;$D117&amp;$B$5,Raw!$A$6:$A$2076,0),MATCH(E$5,Raw!$H$5:$EZ$5,0)),"-")</f>
        <v>1247812</v>
      </c>
      <c r="F117" s="149"/>
      <c r="G117" s="149">
        <f>IFERROR(INDEX(Raw!$H$6:$EZ$2076,MATCH($B117&amp;$D117&amp;$B$5,Raw!$A$6:$A$2076,0),MATCH(G$5,Raw!$H$5:$EZ$5,0)),"-")</f>
        <v>901398</v>
      </c>
      <c r="H117" s="149"/>
      <c r="I117" s="149">
        <f>IFERROR(INDEX(Raw!$H$6:$EZ$2076,MATCH($B117&amp;$D117&amp;$B$5,Raw!$A$6:$A$2076,0),MATCH(I$5,Raw!$H$5:$EZ$5,0)),"-")</f>
        <v>3964110</v>
      </c>
      <c r="J117" s="279">
        <f>IFERROR(INDEX(Raw!$H$6:$EZ$2076,MATCH($B117&amp;$D117&amp;$B$5,Raw!$A$6:$A$2076,0),MATCH(J$5,Raw!$H$5:$EZ$5,0)),"-")</f>
        <v>4</v>
      </c>
      <c r="K117" s="279">
        <f>IFERROR(INDEX(Raw!$H$6:$EZ$2076,MATCH($B117&amp;$D117&amp;$B$5,Raw!$A$6:$A$2076,0),MATCH(K$5,Raw!$H$5:$EZ$5,0)),"-")</f>
        <v>0</v>
      </c>
      <c r="L117" s="279">
        <f>IFERROR(INDEX(Raw!$H$6:$EZ$2076,MATCH($B117&amp;$D117&amp;$B$5,Raw!$A$6:$A$2076,0),MATCH(L$5,Raw!$H$5:$EZ$5,0)),"-")</f>
        <v>10</v>
      </c>
      <c r="M117" s="279">
        <f>IFERROR(INDEX(Raw!$H$6:$EZ$2076,MATCH($B117&amp;$D117&amp;$B$5,Raw!$A$6:$A$2076,0),MATCH(M$5,Raw!$H$5:$EZ$5,0)),"-")</f>
        <v>26</v>
      </c>
      <c r="N117" s="279">
        <f>IFERROR(INDEX(Raw!$H$6:$EZ$2076,MATCH($B117&amp;$D117&amp;$B$5,Raw!$A$6:$A$2076,0),MATCH(N$5,Raw!$H$5:$EZ$5,0)),"-")</f>
        <v>74</v>
      </c>
      <c r="O117" s="149"/>
      <c r="P117" s="250">
        <f>IFERROR(INDEX(Raw!$H$6:$EZ$2076,MATCH($B117&amp;$D117&amp;$B$5,Raw!$A$6:$A$2076,0),MATCH(P$5,Raw!$H$5:$EZ$5,0)),"-")</f>
        <v>8167</v>
      </c>
      <c r="Q117" s="250">
        <f>IFERROR(INDEX(Raw!$H$6:$EZ$2076,MATCH($B117&amp;$D117&amp;$B$5,Raw!$A$6:$A$2076,0),MATCH(Q$5,Raw!$H$5:$EZ$5,0)),"-")</f>
        <v>4898</v>
      </c>
    </row>
    <row r="118" spans="1:19" s="38" customFormat="1" ht="17.5" x14ac:dyDescent="0.35">
      <c r="A118" s="188">
        <v>42948</v>
      </c>
      <c r="B118" s="145" t="s">
        <v>151</v>
      </c>
      <c r="C118" s="168" t="s">
        <v>140</v>
      </c>
      <c r="D118" s="99" t="s">
        <v>140</v>
      </c>
      <c r="E118" s="149">
        <f>IFERROR(INDEX(Raw!$H$6:$EZ$2076,MATCH($B118&amp;$D118&amp;$B$5,Raw!$A$6:$A$2076,0),MATCH(E$5,Raw!$H$5:$EZ$5,0)),"-")</f>
        <v>1230813</v>
      </c>
      <c r="F118" s="149"/>
      <c r="G118" s="149">
        <f>IFERROR(INDEX(Raw!$H$6:$EZ$2076,MATCH($B118&amp;$D118&amp;$B$5,Raw!$A$6:$A$2076,0),MATCH(G$5,Raw!$H$5:$EZ$5,0)),"-")</f>
        <v>890148</v>
      </c>
      <c r="H118" s="149"/>
      <c r="I118" s="149">
        <f>IFERROR(INDEX(Raw!$H$6:$EZ$2076,MATCH($B118&amp;$D118&amp;$B$5,Raw!$A$6:$A$2076,0),MATCH(I$5,Raw!$H$5:$EZ$5,0)),"-")</f>
        <v>3279792</v>
      </c>
      <c r="J118" s="279">
        <f>IFERROR(INDEX(Raw!$H$6:$EZ$2076,MATCH($B118&amp;$D118&amp;$B$5,Raw!$A$6:$A$2076,0),MATCH(J$5,Raw!$H$5:$EZ$5,0)),"-")</f>
        <v>4</v>
      </c>
      <c r="K118" s="279">
        <f>IFERROR(INDEX(Raw!$H$6:$EZ$2076,MATCH($B118&amp;$D118&amp;$B$5,Raw!$A$6:$A$2076,0),MATCH(K$5,Raw!$H$5:$EZ$5,0)),"-")</f>
        <v>0</v>
      </c>
      <c r="L118" s="279">
        <f>IFERROR(INDEX(Raw!$H$6:$EZ$2076,MATCH($B118&amp;$D118&amp;$B$5,Raw!$A$6:$A$2076,0),MATCH(L$5,Raw!$H$5:$EZ$5,0)),"-")</f>
        <v>6</v>
      </c>
      <c r="M118" s="279">
        <f>IFERROR(INDEX(Raw!$H$6:$EZ$2076,MATCH($B118&amp;$D118&amp;$B$5,Raw!$A$6:$A$2076,0),MATCH(M$5,Raw!$H$5:$EZ$5,0)),"-")</f>
        <v>19</v>
      </c>
      <c r="N118" s="279">
        <f>IFERROR(INDEX(Raw!$H$6:$EZ$2076,MATCH($B118&amp;$D118&amp;$B$5,Raw!$A$6:$A$2076,0),MATCH(N$5,Raw!$H$5:$EZ$5,0)),"-")</f>
        <v>71</v>
      </c>
      <c r="O118" s="149"/>
      <c r="P118" s="250">
        <f>IFERROR(INDEX(Raw!$H$6:$EZ$2076,MATCH($B118&amp;$D118&amp;$B$5,Raw!$A$6:$A$2076,0),MATCH(P$5,Raw!$H$5:$EZ$5,0)),"-")</f>
        <v>5993</v>
      </c>
      <c r="Q118" s="250">
        <f>IFERROR(INDEX(Raw!$H$6:$EZ$2076,MATCH($B118&amp;$D118&amp;$B$5,Raw!$A$6:$A$2076,0),MATCH(Q$5,Raw!$H$5:$EZ$5,0)),"-")</f>
        <v>4795</v>
      </c>
    </row>
    <row r="119" spans="1:19" s="38" customFormat="1" x14ac:dyDescent="0.25">
      <c r="A119" s="188">
        <v>42948</v>
      </c>
      <c r="B119" s="145" t="s">
        <v>151</v>
      </c>
      <c r="C119" s="102" t="s">
        <v>141</v>
      </c>
      <c r="D119" s="2" t="s">
        <v>141</v>
      </c>
      <c r="E119" s="149">
        <f>IFERROR(INDEX(Raw!$H$6:$EZ$2076,MATCH($B119&amp;$D119&amp;$B$5,Raw!$A$6:$A$2076,0),MATCH(E$5,Raw!$H$5:$EZ$5,0)),"-")</f>
        <v>1045373</v>
      </c>
      <c r="F119" s="149"/>
      <c r="G119" s="149">
        <f>IFERROR(INDEX(Raw!$H$6:$EZ$2076,MATCH($B119&amp;$D119&amp;$B$5,Raw!$A$6:$A$2076,0),MATCH(G$5,Raw!$H$5:$EZ$5,0)),"-")</f>
        <v>752405</v>
      </c>
      <c r="H119" s="149"/>
      <c r="I119" s="149">
        <f>IFERROR(INDEX(Raw!$H$6:$EZ$2076,MATCH($B119&amp;$D119&amp;$B$5,Raw!$A$6:$A$2076,0),MATCH(I$5,Raw!$H$5:$EZ$5,0)),"-")</f>
        <v>2181358</v>
      </c>
      <c r="J119" s="279">
        <f>IFERROR(INDEX(Raw!$H$6:$EZ$2076,MATCH($B119&amp;$D119&amp;$B$5,Raw!$A$6:$A$2076,0),MATCH(J$5,Raw!$H$5:$EZ$5,0)),"-")</f>
        <v>3</v>
      </c>
      <c r="K119" s="279">
        <f>IFERROR(INDEX(Raw!$H$6:$EZ$2076,MATCH($B119&amp;$D119&amp;$B$5,Raw!$A$6:$A$2076,0),MATCH(K$5,Raw!$H$5:$EZ$5,0)),"-")</f>
        <v>0</v>
      </c>
      <c r="L119" s="279">
        <f>IFERROR(INDEX(Raw!$H$6:$EZ$2076,MATCH($B119&amp;$D119&amp;$B$5,Raw!$A$6:$A$2076,0),MATCH(L$5,Raw!$H$5:$EZ$5,0)),"-")</f>
        <v>5</v>
      </c>
      <c r="M119" s="279">
        <f>IFERROR(INDEX(Raw!$H$6:$EZ$2076,MATCH($B119&amp;$D119&amp;$B$5,Raw!$A$6:$A$2076,0),MATCH(M$5,Raw!$H$5:$EZ$5,0)),"-")</f>
        <v>12</v>
      </c>
      <c r="N119" s="279">
        <f>IFERROR(INDEX(Raw!$H$6:$EZ$2076,MATCH($B119&amp;$D119&amp;$B$5,Raw!$A$6:$A$2076,0),MATCH(N$5,Raw!$H$5:$EZ$5,0)),"-")</f>
        <v>55</v>
      </c>
      <c r="O119" s="149"/>
      <c r="P119" s="250">
        <f>IFERROR(INDEX(Raw!$H$6:$EZ$2076,MATCH($B119&amp;$D119&amp;$B$5,Raw!$A$6:$A$2076,0),MATCH(P$5,Raw!$H$5:$EZ$5,0)),"-")</f>
        <v>4235</v>
      </c>
      <c r="Q119" s="250">
        <f>IFERROR(INDEX(Raw!$H$6:$EZ$2076,MATCH($B119&amp;$D119&amp;$B$5,Raw!$A$6:$A$2076,0),MATCH(Q$5,Raw!$H$5:$EZ$5,0)),"-")</f>
        <v>3185</v>
      </c>
    </row>
    <row r="120" spans="1:19" s="38" customFormat="1" x14ac:dyDescent="0.25">
      <c r="A120" s="188">
        <v>42948</v>
      </c>
      <c r="B120" s="147" t="s">
        <v>151</v>
      </c>
      <c r="C120" s="139" t="s">
        <v>142</v>
      </c>
      <c r="D120" s="95" t="s">
        <v>142</v>
      </c>
      <c r="E120" s="152">
        <f>IFERROR(INDEX(Raw!$H$6:$EZ$2076,MATCH($B120&amp;$D120&amp;$B$5,Raw!$A$6:$A$2076,0),MATCH(E$5,Raw!$H$5:$EZ$5,0)),"-")</f>
        <v>1136126</v>
      </c>
      <c r="F120" s="149"/>
      <c r="G120" s="152">
        <f>IFERROR(INDEX(Raw!$H$6:$EZ$2076,MATCH($B120&amp;$D120&amp;$B$5,Raw!$A$6:$A$2076,0),MATCH(G$5,Raw!$H$5:$EZ$5,0)),"-")</f>
        <v>822104</v>
      </c>
      <c r="H120" s="149"/>
      <c r="I120" s="152">
        <f>IFERROR(INDEX(Raw!$H$6:$EZ$2076,MATCH($B120&amp;$D120&amp;$B$5,Raw!$A$6:$A$2076,0),MATCH(I$5,Raw!$H$5:$EZ$5,0)),"-")</f>
        <v>2281811</v>
      </c>
      <c r="J120" s="283">
        <f>IFERROR(INDEX(Raw!$H$6:$EZ$2076,MATCH($B120&amp;$D120&amp;$B$5,Raw!$A$6:$A$2076,0),MATCH(J$5,Raw!$H$5:$EZ$5,0)),"-")</f>
        <v>3</v>
      </c>
      <c r="K120" s="283">
        <f>IFERROR(INDEX(Raw!$H$6:$EZ$2076,MATCH($B120&amp;$D120&amp;$B$5,Raw!$A$6:$A$2076,0),MATCH(K$5,Raw!$H$5:$EZ$5,0)),"-")</f>
        <v>0</v>
      </c>
      <c r="L120" s="283">
        <f>IFERROR(INDEX(Raw!$H$6:$EZ$2076,MATCH($B120&amp;$D120&amp;$B$5,Raw!$A$6:$A$2076,0),MATCH(L$5,Raw!$H$5:$EZ$5,0)),"-")</f>
        <v>3</v>
      </c>
      <c r="M120" s="283">
        <f>IFERROR(INDEX(Raw!$H$6:$EZ$2076,MATCH($B120&amp;$D120&amp;$B$5,Raw!$A$6:$A$2076,0),MATCH(M$5,Raw!$H$5:$EZ$5,0)),"-")</f>
        <v>12</v>
      </c>
      <c r="N120" s="283">
        <f>IFERROR(INDEX(Raw!$H$6:$EZ$2076,MATCH($B120&amp;$D120&amp;$B$5,Raw!$A$6:$A$2076,0),MATCH(N$5,Raw!$H$5:$EZ$5,0)),"-")</f>
        <v>56</v>
      </c>
      <c r="O120" s="149"/>
      <c r="P120" s="228">
        <f>IFERROR(INDEX(Raw!$H$6:$EZ$2076,MATCH($B120&amp;$D120&amp;$B$5,Raw!$A$6:$A$2076,0),MATCH(P$5,Raw!$H$5:$EZ$5,0)),"-")</f>
        <v>3658</v>
      </c>
      <c r="Q120" s="228">
        <f>IFERROR(INDEX(Raw!$H$6:$EZ$2076,MATCH($B120&amp;$D120&amp;$B$5,Raw!$A$6:$A$2076,0),MATCH(Q$5,Raw!$H$5:$EZ$5,0)),"-")</f>
        <v>2888</v>
      </c>
    </row>
    <row r="121" spans="1:19" s="38" customFormat="1" ht="17.5" x14ac:dyDescent="0.35">
      <c r="A121" s="188">
        <v>42948</v>
      </c>
      <c r="B121" s="55" t="s">
        <v>1060</v>
      </c>
      <c r="C121" s="137" t="s">
        <v>143</v>
      </c>
      <c r="D121" s="101" t="s">
        <v>143</v>
      </c>
      <c r="E121" s="149">
        <f>IFERROR(INDEX(Raw!$H$6:$EZ$2076,MATCH($B121&amp;$D121&amp;$B$5,Raw!$A$6:$A$2076,0),MATCH(E$5,Raw!$H$5:$EZ$5,0)),"-")</f>
        <v>1096460</v>
      </c>
      <c r="F121" s="149"/>
      <c r="G121" s="149">
        <f>IFERROR(INDEX(Raw!$H$6:$EZ$2076,MATCH($B121&amp;$D121&amp;$B$5,Raw!$A$6:$A$2076,0),MATCH(G$5,Raw!$H$5:$EZ$5,0)),"-")</f>
        <v>791911</v>
      </c>
      <c r="H121" s="149"/>
      <c r="I121" s="149">
        <f>IFERROR(INDEX(Raw!$H$6:$EZ$2076,MATCH($B121&amp;$D121&amp;$B$5,Raw!$A$6:$A$2076,0),MATCH(I$5,Raw!$H$5:$EZ$5,0)),"-")</f>
        <v>1750188</v>
      </c>
      <c r="J121" s="279">
        <f>IFERROR(INDEX(Raw!$H$6:$EZ$2076,MATCH($B121&amp;$D121&amp;$B$5,Raw!$A$6:$A$2076,0),MATCH(J$5,Raw!$H$5:$EZ$5,0)),"-")</f>
        <v>2</v>
      </c>
      <c r="K121" s="279">
        <f>IFERROR(INDEX(Raw!$H$6:$EZ$2076,MATCH($B121&amp;$D121&amp;$B$5,Raw!$A$6:$A$2076,0),MATCH(K$5,Raw!$H$5:$EZ$5,0)),"-")</f>
        <v>0</v>
      </c>
      <c r="L121" s="279">
        <f>IFERROR(INDEX(Raw!$H$6:$EZ$2076,MATCH($B121&amp;$D121&amp;$B$5,Raw!$A$6:$A$2076,0),MATCH(L$5,Raw!$H$5:$EZ$5,0)),"-")</f>
        <v>1</v>
      </c>
      <c r="M121" s="279">
        <f>IFERROR(INDEX(Raw!$H$6:$EZ$2076,MATCH($B121&amp;$D121&amp;$B$5,Raw!$A$6:$A$2076,0),MATCH(M$5,Raw!$H$5:$EZ$5,0)),"-")</f>
        <v>8</v>
      </c>
      <c r="N121" s="279">
        <f>IFERROR(INDEX(Raw!$H$6:$EZ$2076,MATCH($B121&amp;$D121&amp;$B$5,Raw!$A$6:$A$2076,0),MATCH(N$5,Raw!$H$5:$EZ$5,0)),"-")</f>
        <v>49</v>
      </c>
      <c r="O121" s="149"/>
      <c r="P121" s="250">
        <f>IFERROR(INDEX(Raw!$H$6:$EZ$2076,MATCH($B121&amp;$D121&amp;$B$5,Raw!$A$6:$A$2076,0),MATCH(P$5,Raw!$H$5:$EZ$5,0)),"-")</f>
        <v>1970</v>
      </c>
      <c r="Q121" s="250">
        <f>IFERROR(INDEX(Raw!$H$6:$EZ$2076,MATCH($B121&amp;$D121&amp;$B$5,Raw!$A$6:$A$2076,0),MATCH(Q$5,Raw!$H$5:$EZ$5,0)),"-")</f>
        <v>1595</v>
      </c>
    </row>
    <row r="122" spans="1:19" s="38" customFormat="1" x14ac:dyDescent="0.25">
      <c r="A122" s="188">
        <v>42948</v>
      </c>
      <c r="B122" s="145" t="s">
        <v>1060</v>
      </c>
      <c r="C122" s="137" t="s">
        <v>144</v>
      </c>
      <c r="D122" s="95" t="s">
        <v>144</v>
      </c>
      <c r="E122" s="149">
        <f>IFERROR(INDEX(Raw!$H$6:$EZ$2076,MATCH($B122&amp;$D122&amp;$B$5,Raw!$A$6:$A$2076,0),MATCH(E$5,Raw!$H$5:$EZ$5,0)),"-")</f>
        <v>1215002</v>
      </c>
      <c r="F122" s="149"/>
      <c r="G122" s="149">
        <f>IFERROR(INDEX(Raw!$H$6:$EZ$2076,MATCH($B122&amp;$D122&amp;$B$5,Raw!$A$6:$A$2076,0),MATCH(G$5,Raw!$H$5:$EZ$5,0)),"-")</f>
        <v>888848</v>
      </c>
      <c r="H122" s="149"/>
      <c r="I122" s="149">
        <f>IFERROR(INDEX(Raw!$H$6:$EZ$2076,MATCH($B122&amp;$D122&amp;$B$5,Raw!$A$6:$A$2076,0),MATCH(I$5,Raw!$H$5:$EZ$5,0)),"-")</f>
        <v>4154571</v>
      </c>
      <c r="J122" s="279">
        <f>IFERROR(INDEX(Raw!$H$6:$EZ$2076,MATCH($B122&amp;$D122&amp;$B$5,Raw!$A$6:$A$2076,0),MATCH(J$5,Raw!$H$5:$EZ$5,0)),"-")</f>
        <v>5</v>
      </c>
      <c r="K122" s="279">
        <f>IFERROR(INDEX(Raw!$H$6:$EZ$2076,MATCH($B122&amp;$D122&amp;$B$5,Raw!$A$6:$A$2076,0),MATCH(K$5,Raw!$H$5:$EZ$5,0)),"-")</f>
        <v>0</v>
      </c>
      <c r="L122" s="279">
        <f>IFERROR(INDEX(Raw!$H$6:$EZ$2076,MATCH($B122&amp;$D122&amp;$B$5,Raw!$A$6:$A$2076,0),MATCH(L$5,Raw!$H$5:$EZ$5,0)),"-")</f>
        <v>10</v>
      </c>
      <c r="M122" s="279">
        <f>IFERROR(INDEX(Raw!$H$6:$EZ$2076,MATCH($B122&amp;$D122&amp;$B$5,Raw!$A$6:$A$2076,0),MATCH(M$5,Raw!$H$5:$EZ$5,0)),"-")</f>
        <v>26</v>
      </c>
      <c r="N122" s="279">
        <f>IFERROR(INDEX(Raw!$H$6:$EZ$2076,MATCH($B122&amp;$D122&amp;$B$5,Raw!$A$6:$A$2076,0),MATCH(N$5,Raw!$H$5:$EZ$5,0)),"-")</f>
        <v>79</v>
      </c>
      <c r="O122" s="149"/>
      <c r="P122" s="250">
        <f>IFERROR(INDEX(Raw!$H$6:$EZ$2076,MATCH($B122&amp;$D122&amp;$B$5,Raw!$A$6:$A$2076,0),MATCH(P$5,Raw!$H$5:$EZ$5,0)),"-")</f>
        <v>7122</v>
      </c>
      <c r="Q122" s="250">
        <f>IFERROR(INDEX(Raw!$H$6:$EZ$2076,MATCH($B122&amp;$D122&amp;$B$5,Raw!$A$6:$A$2076,0),MATCH(Q$5,Raw!$H$5:$EZ$5,0)),"-")</f>
        <v>5836</v>
      </c>
    </row>
    <row r="123" spans="1:19" s="38" customFormat="1" x14ac:dyDescent="0.25">
      <c r="A123" s="188">
        <v>42948</v>
      </c>
      <c r="B123" s="145" t="s">
        <v>1060</v>
      </c>
      <c r="C123" s="137" t="s">
        <v>145</v>
      </c>
      <c r="D123" s="95" t="s">
        <v>145</v>
      </c>
      <c r="E123" s="149">
        <f>IFERROR(INDEX(Raw!$H$6:$EZ$2076,MATCH($B123&amp;$D123&amp;$B$5,Raw!$A$6:$A$2076,0),MATCH(E$5,Raw!$H$5:$EZ$5,0)),"-")</f>
        <v>1221516</v>
      </c>
      <c r="F123" s="149"/>
      <c r="G123" s="149">
        <f>IFERROR(INDEX(Raw!$H$6:$EZ$2076,MATCH($B123&amp;$D123&amp;$B$5,Raw!$A$6:$A$2076,0),MATCH(G$5,Raw!$H$5:$EZ$5,0)),"-")</f>
        <v>894143</v>
      </c>
      <c r="H123" s="149"/>
      <c r="I123" s="149">
        <f>IFERROR(INDEX(Raw!$H$6:$EZ$2076,MATCH($B123&amp;$D123&amp;$B$5,Raw!$A$6:$A$2076,0),MATCH(I$5,Raw!$H$5:$EZ$5,0)),"-")</f>
        <v>6351264</v>
      </c>
      <c r="J123" s="279">
        <f>IFERROR(INDEX(Raw!$H$6:$EZ$2076,MATCH($B123&amp;$D123&amp;$B$5,Raw!$A$6:$A$2076,0),MATCH(J$5,Raw!$H$5:$EZ$5,0)),"-")</f>
        <v>7</v>
      </c>
      <c r="K123" s="279">
        <f>IFERROR(INDEX(Raw!$H$6:$EZ$2076,MATCH($B123&amp;$D123&amp;$B$5,Raw!$A$6:$A$2076,0),MATCH(K$5,Raw!$H$5:$EZ$5,0)),"-")</f>
        <v>1</v>
      </c>
      <c r="L123" s="279">
        <f>IFERROR(INDEX(Raw!$H$6:$EZ$2076,MATCH($B123&amp;$D123&amp;$B$5,Raw!$A$6:$A$2076,0),MATCH(L$5,Raw!$H$5:$EZ$5,0)),"-")</f>
        <v>19</v>
      </c>
      <c r="M123" s="279">
        <f>IFERROR(INDEX(Raw!$H$6:$EZ$2076,MATCH($B123&amp;$D123&amp;$B$5,Raw!$A$6:$A$2076,0),MATCH(M$5,Raw!$H$5:$EZ$5,0)),"-")</f>
        <v>46</v>
      </c>
      <c r="N123" s="279">
        <f>IFERROR(INDEX(Raw!$H$6:$EZ$2076,MATCH($B123&amp;$D123&amp;$B$5,Raw!$A$6:$A$2076,0),MATCH(N$5,Raw!$H$5:$EZ$5,0)),"-")</f>
        <v>111</v>
      </c>
      <c r="O123" s="149"/>
      <c r="P123" s="250">
        <f>IFERROR(INDEX(Raw!$H$6:$EZ$2076,MATCH($B123&amp;$D123&amp;$B$5,Raw!$A$6:$A$2076,0),MATCH(P$5,Raw!$H$5:$EZ$5,0)),"-")</f>
        <v>8837</v>
      </c>
      <c r="Q123" s="250">
        <f>IFERROR(INDEX(Raw!$H$6:$EZ$2076,MATCH($B123&amp;$D123&amp;$B$5,Raw!$A$6:$A$2076,0),MATCH(Q$5,Raw!$H$5:$EZ$5,0)),"-")</f>
        <v>8706</v>
      </c>
    </row>
    <row r="124" spans="1:19" s="38" customFormat="1" ht="17.5" x14ac:dyDescent="0.35">
      <c r="A124" s="188">
        <v>42948</v>
      </c>
      <c r="B124" s="145" t="s">
        <v>1060</v>
      </c>
      <c r="C124" s="137" t="s">
        <v>146</v>
      </c>
      <c r="D124" s="101" t="s">
        <v>146</v>
      </c>
      <c r="E124" s="149">
        <f>IFERROR(INDEX(Raw!$H$6:$EZ$2076,MATCH($B124&amp;$D124&amp;$B$5,Raw!$A$6:$A$2076,0),MATCH(E$5,Raw!$H$5:$EZ$5,0)),"-")</f>
        <v>1233510</v>
      </c>
      <c r="F124" s="149"/>
      <c r="G124" s="149">
        <f>IFERROR(INDEX(Raw!$H$6:$EZ$2076,MATCH($B124&amp;$D124&amp;$B$5,Raw!$A$6:$A$2076,0),MATCH(G$5,Raw!$H$5:$EZ$5,0)),"-")</f>
        <v>898503</v>
      </c>
      <c r="H124" s="149"/>
      <c r="I124" s="333">
        <f>IFERROR(INDEX(Raw!$H$6:$EZ$2076,MATCH($B124&amp;$D124&amp;$B$5,Raw!$A$6:$A$2076,0),MATCH(I$5,Raw!$H$5:$EZ$5,0)),"-")</f>
        <v>5375348</v>
      </c>
      <c r="J124" s="279">
        <f>IFERROR(INDEX(Raw!$H$6:$EZ$2076,MATCH($B124&amp;$D124&amp;$B$5,Raw!$A$6:$A$2076,0),MATCH(J$5,Raw!$H$5:$EZ$5,0)),"-")</f>
        <v>6</v>
      </c>
      <c r="K124" s="279">
        <f>IFERROR(INDEX(Raw!$H$6:$EZ$2076,MATCH($B124&amp;$D124&amp;$B$5,Raw!$A$6:$A$2076,0),MATCH(K$5,Raw!$H$5:$EZ$5,0)),"-")</f>
        <v>0</v>
      </c>
      <c r="L124" s="279">
        <f>IFERROR(INDEX(Raw!$H$6:$EZ$2076,MATCH($B124&amp;$D124&amp;$B$5,Raw!$A$6:$A$2076,0),MATCH(L$5,Raw!$H$5:$EZ$5,0)),"-")</f>
        <v>15</v>
      </c>
      <c r="M124" s="279">
        <f>IFERROR(INDEX(Raw!$H$6:$EZ$2076,MATCH($B124&amp;$D124&amp;$B$5,Raw!$A$6:$A$2076,0),MATCH(M$5,Raw!$H$5:$EZ$5,0)),"-")</f>
        <v>37</v>
      </c>
      <c r="N124" s="279">
        <f>IFERROR(INDEX(Raw!$H$6:$EZ$2076,MATCH($B124&amp;$D124&amp;$B$5,Raw!$A$6:$A$2076,0),MATCH(N$5,Raw!$H$5:$EZ$5,0)),"-")</f>
        <v>92</v>
      </c>
      <c r="O124" s="149"/>
      <c r="P124" s="250">
        <f>IFERROR(INDEX(Raw!$H$6:$EZ$2076,MATCH($B124&amp;$D124&amp;$B$5,Raw!$A$6:$A$2076,0),MATCH(P$5,Raw!$H$5:$EZ$5,0)),"-")</f>
        <v>7071</v>
      </c>
      <c r="Q124" s="250">
        <f>IFERROR(INDEX(Raw!$H$6:$EZ$2076,MATCH($B124&amp;$D124&amp;$B$5,Raw!$A$6:$A$2076,0),MATCH(Q$5,Raw!$H$5:$EZ$5,0)),"-")</f>
        <v>6116</v>
      </c>
    </row>
    <row r="125" spans="1:19" s="38" customFormat="1" x14ac:dyDescent="0.25">
      <c r="A125" s="188">
        <v>42948</v>
      </c>
      <c r="B125" s="145" t="s">
        <v>1060</v>
      </c>
      <c r="C125" s="137" t="s">
        <v>135</v>
      </c>
      <c r="D125" s="95" t="s">
        <v>135</v>
      </c>
      <c r="E125" s="149" t="str">
        <f>IFERROR(INDEX(Raw!$H$6:$EZ$2076,MATCH($B125&amp;$D125&amp;$B$5,Raw!$A$6:$A$2076,0),MATCH(E$5,Raw!$H$5:$EZ$5,0)),"-")</f>
        <v>-</v>
      </c>
      <c r="F125" s="149"/>
      <c r="G125" s="149" t="str">
        <f>IFERROR(INDEX(Raw!$H$6:$EZ$2076,MATCH($B125&amp;$D125&amp;$B$5,Raw!$A$6:$A$2076,0),MATCH(G$5,Raw!$H$5:$EZ$5,0)),"-")</f>
        <v>-</v>
      </c>
      <c r="H125" s="149"/>
      <c r="I125" s="149" t="str">
        <f>IFERROR(INDEX(Raw!$H$6:$EZ$2076,MATCH($B125&amp;$D125&amp;$B$5,Raw!$A$6:$A$2076,0),MATCH(I$5,Raw!$H$5:$EZ$5,0)),"-")</f>
        <v>-</v>
      </c>
      <c r="J125" s="279" t="str">
        <f>IFERROR(INDEX(Raw!$H$6:$EZ$2076,MATCH($B125&amp;$D125&amp;$B$5,Raw!$A$6:$A$2076,0),MATCH(J$5,Raw!$H$5:$EZ$5,0)),"-")</f>
        <v>-</v>
      </c>
      <c r="K125" s="279" t="str">
        <f>IFERROR(INDEX(Raw!$H$6:$EZ$2076,MATCH($B125&amp;$D125&amp;$B$5,Raw!$A$6:$A$2076,0),MATCH(K$5,Raw!$H$5:$EZ$5,0)),"-")</f>
        <v>-</v>
      </c>
      <c r="L125" s="279" t="str">
        <f>IFERROR(INDEX(Raw!$H$6:$EZ$2076,MATCH($B125&amp;$D125&amp;$B$5,Raw!$A$6:$A$2076,0),MATCH(L$5,Raw!$H$5:$EZ$5,0)),"-")</f>
        <v>-</v>
      </c>
      <c r="M125" s="279" t="str">
        <f>IFERROR(INDEX(Raw!$H$6:$EZ$2076,MATCH($B125&amp;$D125&amp;$B$5,Raw!$A$6:$A$2076,0),MATCH(M$5,Raw!$H$5:$EZ$5,0)),"-")</f>
        <v>-</v>
      </c>
      <c r="N125" s="279" t="str">
        <f>IFERROR(INDEX(Raw!$H$6:$EZ$2076,MATCH($B125&amp;$D125&amp;$B$5,Raw!$A$6:$A$2076,0),MATCH(N$5,Raw!$H$5:$EZ$5,0)),"-")</f>
        <v>-</v>
      </c>
      <c r="O125" s="149"/>
      <c r="P125" s="250" t="str">
        <f>IFERROR(INDEX(Raw!$H$6:$EZ$2076,MATCH($B125&amp;$D125&amp;$B$5,Raw!$A$6:$A$2076,0),MATCH(P$5,Raw!$H$5:$EZ$5,0)),"-")</f>
        <v>-</v>
      </c>
      <c r="Q125" s="250" t="str">
        <f>IFERROR(INDEX(Raw!$H$6:$EZ$2076,MATCH($B125&amp;$D125&amp;$B$5,Raw!$A$6:$A$2076,0),MATCH(Q$5,Raw!$H$5:$EZ$5,0)),"-")</f>
        <v>-</v>
      </c>
    </row>
    <row r="126" spans="1:19" s="38" customFormat="1" x14ac:dyDescent="0.25">
      <c r="A126" s="188">
        <v>42948</v>
      </c>
      <c r="B126" s="145" t="s">
        <v>1060</v>
      </c>
      <c r="C126" s="137" t="s">
        <v>136</v>
      </c>
      <c r="D126" s="95" t="s">
        <v>136</v>
      </c>
      <c r="E126" s="149" t="str">
        <f>IFERROR(INDEX(Raw!$H$6:$EZ$2076,MATCH($B126&amp;$D126&amp;$B$5,Raw!$A$6:$A$2076,0),MATCH(E$5,Raw!$H$5:$EZ$5,0)),"-")</f>
        <v>-</v>
      </c>
      <c r="F126" s="149"/>
      <c r="G126" s="149" t="str">
        <f>IFERROR(INDEX(Raw!$H$6:$EZ$2076,MATCH($B126&amp;$D126&amp;$B$5,Raw!$A$6:$A$2076,0),MATCH(G$5,Raw!$H$5:$EZ$5,0)),"-")</f>
        <v>-</v>
      </c>
      <c r="H126" s="149"/>
      <c r="I126" s="149" t="str">
        <f>IFERROR(INDEX(Raw!$H$6:$EZ$2076,MATCH($B126&amp;$D126&amp;$B$5,Raw!$A$6:$A$2076,0),MATCH(I$5,Raw!$H$5:$EZ$5,0)),"-")</f>
        <v>-</v>
      </c>
      <c r="J126" s="279" t="str">
        <f>IFERROR(INDEX(Raw!$H$6:$EZ$2076,MATCH($B126&amp;$D126&amp;$B$5,Raw!$A$6:$A$2076,0),MATCH(J$5,Raw!$H$5:$EZ$5,0)),"-")</f>
        <v>-</v>
      </c>
      <c r="K126" s="279" t="str">
        <f>IFERROR(INDEX(Raw!$H$6:$EZ$2076,MATCH($B126&amp;$D126&amp;$B$5,Raw!$A$6:$A$2076,0),MATCH(K$5,Raw!$H$5:$EZ$5,0)),"-")</f>
        <v>-</v>
      </c>
      <c r="L126" s="279" t="str">
        <f>IFERROR(INDEX(Raw!$H$6:$EZ$2076,MATCH($B126&amp;$D126&amp;$B$5,Raw!$A$6:$A$2076,0),MATCH(L$5,Raw!$H$5:$EZ$5,0)),"-")</f>
        <v>-</v>
      </c>
      <c r="M126" s="279" t="str">
        <f>IFERROR(INDEX(Raw!$H$6:$EZ$2076,MATCH($B126&amp;$D126&amp;$B$5,Raw!$A$6:$A$2076,0),MATCH(M$5,Raw!$H$5:$EZ$5,0)),"-")</f>
        <v>-</v>
      </c>
      <c r="N126" s="279" t="str">
        <f>IFERROR(INDEX(Raw!$H$6:$EZ$2076,MATCH($B126&amp;$D126&amp;$B$5,Raw!$A$6:$A$2076,0),MATCH(N$5,Raw!$H$5:$EZ$5,0)),"-")</f>
        <v>-</v>
      </c>
      <c r="O126" s="149"/>
      <c r="P126" s="250" t="str">
        <f>IFERROR(INDEX(Raw!$H$6:$EZ$2076,MATCH($B126&amp;$D126&amp;$B$5,Raw!$A$6:$A$2076,0),MATCH(P$5,Raw!$H$5:$EZ$5,0)),"-")</f>
        <v>-</v>
      </c>
      <c r="Q126" s="250" t="str">
        <f>IFERROR(INDEX(Raw!$H$6:$EZ$2076,MATCH($B126&amp;$D126&amp;$B$5,Raw!$A$6:$A$2076,0),MATCH(Q$5,Raw!$H$5:$EZ$5,0)),"-")</f>
        <v>-</v>
      </c>
    </row>
    <row r="127" spans="1:19" s="38" customFormat="1" hidden="1" x14ac:dyDescent="0.25">
      <c r="A127" s="188">
        <v>42948</v>
      </c>
      <c r="B127" s="145" t="s">
        <v>1060</v>
      </c>
      <c r="C127" s="137" t="s">
        <v>137</v>
      </c>
      <c r="D127" s="95" t="s">
        <v>137</v>
      </c>
      <c r="E127" s="149" t="str">
        <f>IFERROR(INDEX(Raw!$H$6:$EZ$2076,MATCH($B127&amp;$D127&amp;$B$5,Raw!$A$6:$A$2076,0),MATCH(E$5,Raw!$H$5:$EZ$5,0)),"-")</f>
        <v>-</v>
      </c>
      <c r="F127" s="149"/>
      <c r="G127" s="149" t="str">
        <f>IFERROR(INDEX(Raw!$H$6:$EZ$2076,MATCH($B127&amp;$D127&amp;$B$5,Raw!$A$6:$A$2076,0),MATCH(G$5,Raw!$H$5:$EZ$5,0)),"-")</f>
        <v>-</v>
      </c>
      <c r="H127" s="149"/>
      <c r="I127" s="149" t="str">
        <f>IFERROR(INDEX(Raw!$H$6:$EZ$2076,MATCH($B127&amp;$D127&amp;$B$5,Raw!$A$6:$A$2076,0),MATCH(I$5,Raw!$H$5:$EZ$5,0)),"-")</f>
        <v>-</v>
      </c>
      <c r="J127" s="279" t="str">
        <f>IFERROR(INDEX(Raw!$H$6:$EZ$2076,MATCH($B127&amp;$D127&amp;$B$5,Raw!$A$6:$A$2076,0),MATCH(J$5,Raw!$H$5:$EZ$5,0)),"-")</f>
        <v>-</v>
      </c>
      <c r="K127" s="279" t="str">
        <f>IFERROR(INDEX(Raw!$H$6:$EZ$2076,MATCH($B127&amp;$D127&amp;$B$5,Raw!$A$6:$A$2076,0),MATCH(K$5,Raw!$H$5:$EZ$5,0)),"-")</f>
        <v>-</v>
      </c>
      <c r="L127" s="279" t="str">
        <f>IFERROR(INDEX(Raw!$H$6:$EZ$2076,MATCH($B127&amp;$D127&amp;$B$5,Raw!$A$6:$A$2076,0),MATCH(L$5,Raw!$H$5:$EZ$5,0)),"-")</f>
        <v>-</v>
      </c>
      <c r="M127" s="279" t="str">
        <f>IFERROR(INDEX(Raw!$H$6:$EZ$2076,MATCH($B127&amp;$D127&amp;$B$5,Raw!$A$6:$A$2076,0),MATCH(M$5,Raw!$H$5:$EZ$5,0)),"-")</f>
        <v>-</v>
      </c>
      <c r="N127" s="279" t="str">
        <f>IFERROR(INDEX(Raw!$H$6:$EZ$2076,MATCH($B127&amp;$D127&amp;$B$5,Raw!$A$6:$A$2076,0),MATCH(N$5,Raw!$H$5:$EZ$5,0)),"-")</f>
        <v>-</v>
      </c>
      <c r="O127" s="149"/>
      <c r="P127" s="250" t="str">
        <f>IFERROR(INDEX(Raw!$H$6:$EZ$2076,MATCH($B127&amp;$D127&amp;$B$5,Raw!$A$6:$A$2076,0),MATCH(P$5,Raw!$H$5:$EZ$5,0)),"-")</f>
        <v>-</v>
      </c>
      <c r="Q127" s="250" t="str">
        <f>IFERROR(INDEX(Raw!$H$6:$EZ$2076,MATCH($B127&amp;$D127&amp;$B$5,Raw!$A$6:$A$2076,0),MATCH(Q$5,Raw!$H$5:$EZ$5,0)),"-")</f>
        <v>-</v>
      </c>
    </row>
    <row r="128" spans="1:19" s="38" customFormat="1" hidden="1" x14ac:dyDescent="0.25">
      <c r="A128" s="188">
        <v>42948</v>
      </c>
      <c r="B128" s="145" t="s">
        <v>1060</v>
      </c>
      <c r="C128" s="137" t="s">
        <v>138</v>
      </c>
      <c r="D128" s="95" t="s">
        <v>138</v>
      </c>
      <c r="E128" s="149" t="str">
        <f>IFERROR(INDEX(Raw!$H$6:$EZ$2076,MATCH($B128&amp;$D128&amp;$B$5,Raw!$A$6:$A$2076,0),MATCH(E$5,Raw!$H$5:$EZ$5,0)),"-")</f>
        <v>-</v>
      </c>
      <c r="F128" s="149"/>
      <c r="G128" s="149" t="str">
        <f>IFERROR(INDEX(Raw!$H$6:$EZ$2076,MATCH($B128&amp;$D128&amp;$B$5,Raw!$A$6:$A$2076,0),MATCH(G$5,Raw!$H$5:$EZ$5,0)),"-")</f>
        <v>-</v>
      </c>
      <c r="H128" s="149"/>
      <c r="I128" s="149" t="str">
        <f>IFERROR(INDEX(Raw!$H$6:$EZ$2076,MATCH($B128&amp;$D128&amp;$B$5,Raw!$A$6:$A$2076,0),MATCH(I$5,Raw!$H$5:$EZ$5,0)),"-")</f>
        <v>-</v>
      </c>
      <c r="J128" s="279" t="str">
        <f>IFERROR(INDEX(Raw!$H$6:$EZ$2076,MATCH($B128&amp;$D128&amp;$B$5,Raw!$A$6:$A$2076,0),MATCH(J$5,Raw!$H$5:$EZ$5,0)),"-")</f>
        <v>-</v>
      </c>
      <c r="K128" s="279" t="str">
        <f>IFERROR(INDEX(Raw!$H$6:$EZ$2076,MATCH($B128&amp;$D128&amp;$B$5,Raw!$A$6:$A$2076,0),MATCH(K$5,Raw!$H$5:$EZ$5,0)),"-")</f>
        <v>-</v>
      </c>
      <c r="L128" s="279" t="str">
        <f>IFERROR(INDEX(Raw!$H$6:$EZ$2076,MATCH($B128&amp;$D128&amp;$B$5,Raw!$A$6:$A$2076,0),MATCH(L$5,Raw!$H$5:$EZ$5,0)),"-")</f>
        <v>-</v>
      </c>
      <c r="M128" s="279" t="str">
        <f>IFERROR(INDEX(Raw!$H$6:$EZ$2076,MATCH($B128&amp;$D128&amp;$B$5,Raw!$A$6:$A$2076,0),MATCH(M$5,Raw!$H$5:$EZ$5,0)),"-")</f>
        <v>-</v>
      </c>
      <c r="N128" s="279" t="str">
        <f>IFERROR(INDEX(Raw!$H$6:$EZ$2076,MATCH($B128&amp;$D128&amp;$B$5,Raw!$A$6:$A$2076,0),MATCH(N$5,Raw!$H$5:$EZ$5,0)),"-")</f>
        <v>-</v>
      </c>
      <c r="O128" s="149"/>
      <c r="P128" s="250" t="str">
        <f>IFERROR(INDEX(Raw!$H$6:$EZ$2076,MATCH($B128&amp;$D128&amp;$B$5,Raw!$A$6:$A$2076,0),MATCH(P$5,Raw!$H$5:$EZ$5,0)),"-")</f>
        <v>-</v>
      </c>
      <c r="Q128" s="250" t="str">
        <f>IFERROR(INDEX(Raw!$H$6:$EZ$2076,MATCH($B128&amp;$D128&amp;$B$5,Raw!$A$6:$A$2076,0),MATCH(Q$5,Raw!$H$5:$EZ$5,0)),"-")</f>
        <v>-</v>
      </c>
    </row>
    <row r="129" spans="1:18" s="38" customFormat="1" hidden="1" x14ac:dyDescent="0.25">
      <c r="A129" s="188">
        <v>42948</v>
      </c>
      <c r="B129" s="145" t="s">
        <v>1060</v>
      </c>
      <c r="C129" s="137" t="s">
        <v>139</v>
      </c>
      <c r="D129" s="95" t="s">
        <v>139</v>
      </c>
      <c r="E129" s="149" t="str">
        <f>IFERROR(INDEX(Raw!$H$6:$EZ$2076,MATCH($B129&amp;$D129&amp;$B$5,Raw!$A$6:$A$2076,0),MATCH(E$5,Raw!$H$5:$EZ$5,0)),"-")</f>
        <v>-</v>
      </c>
      <c r="F129" s="149"/>
      <c r="G129" s="149" t="str">
        <f>IFERROR(INDEX(Raw!$H$6:$EZ$2076,MATCH($B129&amp;$D129&amp;$B$5,Raw!$A$6:$A$2076,0),MATCH(G$5,Raw!$H$5:$EZ$5,0)),"-")</f>
        <v>-</v>
      </c>
      <c r="H129" s="149"/>
      <c r="I129" s="149" t="str">
        <f>IFERROR(INDEX(Raw!$H$6:$EZ$2076,MATCH($B129&amp;$D129&amp;$B$5,Raw!$A$6:$A$2076,0),MATCH(I$5,Raw!$H$5:$EZ$5,0)),"-")</f>
        <v>-</v>
      </c>
      <c r="J129" s="279" t="str">
        <f>IFERROR(INDEX(Raw!$H$6:$EZ$2076,MATCH($B129&amp;$D129&amp;$B$5,Raw!$A$6:$A$2076,0),MATCH(J$5,Raw!$H$5:$EZ$5,0)),"-")</f>
        <v>-</v>
      </c>
      <c r="K129" s="279" t="str">
        <f>IFERROR(INDEX(Raw!$H$6:$EZ$2076,MATCH($B129&amp;$D129&amp;$B$5,Raw!$A$6:$A$2076,0),MATCH(K$5,Raw!$H$5:$EZ$5,0)),"-")</f>
        <v>-</v>
      </c>
      <c r="L129" s="279" t="str">
        <f>IFERROR(INDEX(Raw!$H$6:$EZ$2076,MATCH($B129&amp;$D129&amp;$B$5,Raw!$A$6:$A$2076,0),MATCH(L$5,Raw!$H$5:$EZ$5,0)),"-")</f>
        <v>-</v>
      </c>
      <c r="M129" s="279" t="str">
        <f>IFERROR(INDEX(Raw!$H$6:$EZ$2076,MATCH($B129&amp;$D129&amp;$B$5,Raw!$A$6:$A$2076,0),MATCH(M$5,Raw!$H$5:$EZ$5,0)),"-")</f>
        <v>-</v>
      </c>
      <c r="N129" s="279" t="str">
        <f>IFERROR(INDEX(Raw!$H$6:$EZ$2076,MATCH($B129&amp;$D129&amp;$B$5,Raw!$A$6:$A$2076,0),MATCH(N$5,Raw!$H$5:$EZ$5,0)),"-")</f>
        <v>-</v>
      </c>
      <c r="O129" s="149"/>
      <c r="P129" s="250" t="str">
        <f>IFERROR(INDEX(Raw!$H$6:$EZ$2076,MATCH($B129&amp;$D129&amp;$B$5,Raw!$A$6:$A$2076,0),MATCH(P$5,Raw!$H$5:$EZ$5,0)),"-")</f>
        <v>-</v>
      </c>
      <c r="Q129" s="250" t="str">
        <f>IFERROR(INDEX(Raw!$H$6:$EZ$2076,MATCH($B129&amp;$D129&amp;$B$5,Raw!$A$6:$A$2076,0),MATCH(Q$5,Raw!$H$5:$EZ$5,0)),"-")</f>
        <v>-</v>
      </c>
    </row>
    <row r="130" spans="1:18" s="38" customFormat="1" hidden="1" x14ac:dyDescent="0.25">
      <c r="A130" s="188">
        <v>42948</v>
      </c>
      <c r="B130" s="145" t="s">
        <v>1060</v>
      </c>
      <c r="C130" s="137" t="s">
        <v>140</v>
      </c>
      <c r="D130" s="95" t="s">
        <v>140</v>
      </c>
      <c r="E130" s="149" t="str">
        <f>IFERROR(INDEX(Raw!$H$6:$EZ$2076,MATCH($B130&amp;$D130&amp;$B$5,Raw!$A$6:$A$2076,0),MATCH(E$5,Raw!$H$5:$EZ$5,0)),"-")</f>
        <v>-</v>
      </c>
      <c r="F130" s="149"/>
      <c r="G130" s="149" t="str">
        <f>IFERROR(INDEX(Raw!$H$6:$EZ$2076,MATCH($B130&amp;$D130&amp;$B$5,Raw!$A$6:$A$2076,0),MATCH(G$5,Raw!$H$5:$EZ$5,0)),"-")</f>
        <v>-</v>
      </c>
      <c r="H130" s="149"/>
      <c r="I130" s="149" t="str">
        <f>IFERROR(INDEX(Raw!$H$6:$EZ$2076,MATCH($B130&amp;$D130&amp;$B$5,Raw!$A$6:$A$2076,0),MATCH(I$5,Raw!$H$5:$EZ$5,0)),"-")</f>
        <v>-</v>
      </c>
      <c r="J130" s="279" t="str">
        <f>IFERROR(INDEX(Raw!$H$6:$EZ$2076,MATCH($B130&amp;$D130&amp;$B$5,Raw!$A$6:$A$2076,0),MATCH(J$5,Raw!$H$5:$EZ$5,0)),"-")</f>
        <v>-</v>
      </c>
      <c r="K130" s="279" t="str">
        <f>IFERROR(INDEX(Raw!$H$6:$EZ$2076,MATCH($B130&amp;$D130&amp;$B$5,Raw!$A$6:$A$2076,0),MATCH(K$5,Raw!$H$5:$EZ$5,0)),"-")</f>
        <v>-</v>
      </c>
      <c r="L130" s="279" t="str">
        <f>IFERROR(INDEX(Raw!$H$6:$EZ$2076,MATCH($B130&amp;$D130&amp;$B$5,Raw!$A$6:$A$2076,0),MATCH(L$5,Raw!$H$5:$EZ$5,0)),"-")</f>
        <v>-</v>
      </c>
      <c r="M130" s="279" t="str">
        <f>IFERROR(INDEX(Raw!$H$6:$EZ$2076,MATCH($B130&amp;$D130&amp;$B$5,Raw!$A$6:$A$2076,0),MATCH(M$5,Raw!$H$5:$EZ$5,0)),"-")</f>
        <v>-</v>
      </c>
      <c r="N130" s="279" t="str">
        <f>IFERROR(INDEX(Raw!$H$6:$EZ$2076,MATCH($B130&amp;$D130&amp;$B$5,Raw!$A$6:$A$2076,0),MATCH(N$5,Raw!$H$5:$EZ$5,0)),"-")</f>
        <v>-</v>
      </c>
      <c r="O130" s="149"/>
      <c r="P130" s="250" t="str">
        <f>IFERROR(INDEX(Raw!$H$6:$EZ$2076,MATCH($B130&amp;$D130&amp;$B$5,Raw!$A$6:$A$2076,0),MATCH(P$5,Raw!$H$5:$EZ$5,0)),"-")</f>
        <v>-</v>
      </c>
      <c r="Q130" s="250" t="str">
        <f>IFERROR(INDEX(Raw!$H$6:$EZ$2076,MATCH($B130&amp;$D130&amp;$B$5,Raw!$A$6:$A$2076,0),MATCH(Q$5,Raw!$H$5:$EZ$5,0)),"-")</f>
        <v>-</v>
      </c>
    </row>
    <row r="131" spans="1:18" s="38" customFormat="1" hidden="1" x14ac:dyDescent="0.25">
      <c r="A131" s="188">
        <v>42948</v>
      </c>
      <c r="B131" s="145" t="s">
        <v>1060</v>
      </c>
      <c r="C131" s="137" t="s">
        <v>141</v>
      </c>
      <c r="D131" s="95" t="s">
        <v>141</v>
      </c>
      <c r="E131" s="149" t="str">
        <f>IFERROR(INDEX(Raw!$H$6:$EZ$2076,MATCH($B131&amp;$D131&amp;$B$5,Raw!$A$6:$A$2076,0),MATCH(E$5,Raw!$H$5:$EZ$5,0)),"-")</f>
        <v>-</v>
      </c>
      <c r="F131" s="149"/>
      <c r="G131" s="149" t="str">
        <f>IFERROR(INDEX(Raw!$H$6:$EZ$2076,MATCH($B131&amp;$D131&amp;$B$5,Raw!$A$6:$A$2076,0),MATCH(G$5,Raw!$H$5:$EZ$5,0)),"-")</f>
        <v>-</v>
      </c>
      <c r="H131" s="149"/>
      <c r="I131" s="149" t="str">
        <f>IFERROR(INDEX(Raw!$H$6:$EZ$2076,MATCH($B131&amp;$D131&amp;$B$5,Raw!$A$6:$A$2076,0),MATCH(I$5,Raw!$H$5:$EZ$5,0)),"-")</f>
        <v>-</v>
      </c>
      <c r="J131" s="279" t="str">
        <f>IFERROR(INDEX(Raw!$H$6:$EZ$2076,MATCH($B131&amp;$D131&amp;$B$5,Raw!$A$6:$A$2076,0),MATCH(J$5,Raw!$H$5:$EZ$5,0)),"-")</f>
        <v>-</v>
      </c>
      <c r="K131" s="279" t="str">
        <f>IFERROR(INDEX(Raw!$H$6:$EZ$2076,MATCH($B131&amp;$D131&amp;$B$5,Raw!$A$6:$A$2076,0),MATCH(K$5,Raw!$H$5:$EZ$5,0)),"-")</f>
        <v>-</v>
      </c>
      <c r="L131" s="279" t="str">
        <f>IFERROR(INDEX(Raw!$H$6:$EZ$2076,MATCH($B131&amp;$D131&amp;$B$5,Raw!$A$6:$A$2076,0),MATCH(L$5,Raw!$H$5:$EZ$5,0)),"-")</f>
        <v>-</v>
      </c>
      <c r="M131" s="279" t="str">
        <f>IFERROR(INDEX(Raw!$H$6:$EZ$2076,MATCH($B131&amp;$D131&amp;$B$5,Raw!$A$6:$A$2076,0),MATCH(M$5,Raw!$H$5:$EZ$5,0)),"-")</f>
        <v>-</v>
      </c>
      <c r="N131" s="279" t="str">
        <f>IFERROR(INDEX(Raw!$H$6:$EZ$2076,MATCH($B131&amp;$D131&amp;$B$5,Raw!$A$6:$A$2076,0),MATCH(N$5,Raw!$H$5:$EZ$5,0)),"-")</f>
        <v>-</v>
      </c>
      <c r="O131" s="149"/>
      <c r="P131" s="250" t="str">
        <f>IFERROR(INDEX(Raw!$H$6:$EZ$2076,MATCH($B131&amp;$D131&amp;$B$5,Raw!$A$6:$A$2076,0),MATCH(P$5,Raw!$H$5:$EZ$5,0)),"-")</f>
        <v>-</v>
      </c>
      <c r="Q131" s="250" t="str">
        <f>IFERROR(INDEX(Raw!$H$6:$EZ$2076,MATCH($B131&amp;$D131&amp;$B$5,Raw!$A$6:$A$2076,0),MATCH(Q$5,Raw!$H$5:$EZ$5,0)),"-")</f>
        <v>-</v>
      </c>
    </row>
    <row r="132" spans="1:18" s="38" customFormat="1" hidden="1" x14ac:dyDescent="0.25">
      <c r="A132" s="188">
        <v>42948</v>
      </c>
      <c r="B132" s="145" t="s">
        <v>1060</v>
      </c>
      <c r="C132" s="137" t="s">
        <v>142</v>
      </c>
      <c r="D132" s="95" t="s">
        <v>142</v>
      </c>
      <c r="E132" s="152" t="str">
        <f>IFERROR(INDEX(Raw!$H$6:$EZ$2076,MATCH($B132&amp;$D132&amp;$B$5,Raw!$A$6:$A$2076,0),MATCH(E$5,Raw!$H$5:$EZ$5,0)),"-")</f>
        <v>-</v>
      </c>
      <c r="F132" s="149"/>
      <c r="G132" s="152" t="str">
        <f>IFERROR(INDEX(Raw!$H$6:$EZ$2076,MATCH($B132&amp;$D132&amp;$B$5,Raw!$A$6:$A$2076,0),MATCH(G$5,Raw!$H$5:$EZ$5,0)),"-")</f>
        <v>-</v>
      </c>
      <c r="H132" s="149"/>
      <c r="I132" s="152" t="str">
        <f>IFERROR(INDEX(Raw!$H$6:$EZ$2076,MATCH($B132&amp;$D132&amp;$B$5,Raw!$A$6:$A$2076,0),MATCH(I$5,Raw!$H$5:$EZ$5,0)),"-")</f>
        <v>-</v>
      </c>
      <c r="J132" s="283" t="str">
        <f>IFERROR(INDEX(Raw!$H$6:$EZ$2076,MATCH($B132&amp;$D132&amp;$B$5,Raw!$A$6:$A$2076,0),MATCH(J$5,Raw!$H$5:$EZ$5,0)),"-")</f>
        <v>-</v>
      </c>
      <c r="K132" s="283" t="str">
        <f>IFERROR(INDEX(Raw!$H$6:$EZ$2076,MATCH($B132&amp;$D132&amp;$B$5,Raw!$A$6:$A$2076,0),MATCH(K$5,Raw!$H$5:$EZ$5,0)),"-")</f>
        <v>-</v>
      </c>
      <c r="L132" s="283" t="str">
        <f>IFERROR(INDEX(Raw!$H$6:$EZ$2076,MATCH($B132&amp;$D132&amp;$B$5,Raw!$A$6:$A$2076,0),MATCH(L$5,Raw!$H$5:$EZ$5,0)),"-")</f>
        <v>-</v>
      </c>
      <c r="M132" s="283" t="str">
        <f>IFERROR(INDEX(Raw!$H$6:$EZ$2076,MATCH($B132&amp;$D132&amp;$B$5,Raw!$A$6:$A$2076,0),MATCH(M$5,Raw!$H$5:$EZ$5,0)),"-")</f>
        <v>-</v>
      </c>
      <c r="N132" s="283" t="str">
        <f>IFERROR(INDEX(Raw!$H$6:$EZ$2076,MATCH($B132&amp;$D132&amp;$B$5,Raw!$A$6:$A$2076,0),MATCH(N$5,Raw!$H$5:$EZ$5,0)),"-")</f>
        <v>-</v>
      </c>
      <c r="O132" s="149"/>
      <c r="P132" s="228" t="str">
        <f>IFERROR(INDEX(Raw!$H$6:$EZ$2076,MATCH($B132&amp;$D132&amp;$B$5,Raw!$A$6:$A$2076,0),MATCH(P$5,Raw!$H$5:$EZ$5,0)),"-")</f>
        <v>-</v>
      </c>
      <c r="Q132" s="228" t="str">
        <f>IFERROR(INDEX(Raw!$H$6:$EZ$2076,MATCH($B132&amp;$D132&amp;$B$5,Raw!$A$6:$A$2076,0),MATCH(Q$5,Raw!$H$5:$EZ$5,0)),"-")</f>
        <v>-</v>
      </c>
    </row>
    <row r="133" spans="1:18" x14ac:dyDescent="0.25">
      <c r="A133" s="188"/>
      <c r="B133" s="88"/>
      <c r="C133" s="89"/>
      <c r="D133" s="132" t="s">
        <v>152</v>
      </c>
      <c r="E133" s="75" t="s">
        <v>153</v>
      </c>
      <c r="F133" s="76"/>
      <c r="G133" s="76"/>
      <c r="H133" s="77"/>
      <c r="I133" s="76"/>
      <c r="J133" s="77"/>
      <c r="K133" s="77"/>
      <c r="L133" s="77"/>
      <c r="M133" s="77"/>
      <c r="N133" s="77"/>
      <c r="O133" s="77"/>
      <c r="P133" s="327"/>
      <c r="Q133" s="327"/>
    </row>
    <row r="134" spans="1:18" x14ac:dyDescent="0.25">
      <c r="A134" s="3"/>
      <c r="B134" s="2"/>
      <c r="C134" s="23"/>
      <c r="D134" s="7"/>
      <c r="E134" s="11" t="s">
        <v>154</v>
      </c>
      <c r="F134" s="21"/>
      <c r="G134" s="21"/>
      <c r="H134" s="42"/>
      <c r="I134" s="21"/>
      <c r="J134" s="42"/>
      <c r="K134" s="42"/>
      <c r="L134" s="42"/>
      <c r="M134" s="42"/>
      <c r="N134" s="42"/>
      <c r="O134" s="42"/>
    </row>
    <row r="135" spans="1:18" x14ac:dyDescent="0.25">
      <c r="A135" s="1"/>
      <c r="D135" s="50">
        <v>1</v>
      </c>
      <c r="E135" s="173" t="s">
        <v>1123</v>
      </c>
      <c r="F135" s="21"/>
      <c r="G135" s="21"/>
      <c r="H135" s="42"/>
      <c r="I135" s="21"/>
      <c r="J135" s="42"/>
      <c r="K135" s="42"/>
      <c r="L135" s="42"/>
      <c r="M135" s="42"/>
      <c r="N135" s="42"/>
      <c r="O135" s="42"/>
    </row>
    <row r="136" spans="1:18" x14ac:dyDescent="0.25">
      <c r="A136" s="34"/>
      <c r="D136" s="7"/>
      <c r="E136" s="38" t="s">
        <v>1124</v>
      </c>
      <c r="F136" s="11"/>
      <c r="G136" s="11"/>
      <c r="H136" s="11"/>
      <c r="I136" s="11"/>
      <c r="O136" s="11"/>
    </row>
    <row r="137" spans="1:18" x14ac:dyDescent="0.25">
      <c r="A137" s="34"/>
      <c r="D137" s="7"/>
      <c r="E137" s="38" t="s">
        <v>1125</v>
      </c>
      <c r="F137" s="11"/>
      <c r="G137" s="11"/>
      <c r="H137" s="11"/>
      <c r="I137" s="11"/>
      <c r="O137" s="11"/>
    </row>
    <row r="138" spans="1:18" x14ac:dyDescent="0.25">
      <c r="A138" s="34"/>
      <c r="E138" s="173" t="s">
        <v>1126</v>
      </c>
      <c r="F138" s="173"/>
      <c r="G138" s="173"/>
      <c r="H138" s="294"/>
      <c r="I138" s="294"/>
      <c r="J138" s="173"/>
      <c r="O138" s="11"/>
    </row>
    <row r="139" spans="1:18" x14ac:dyDescent="0.25">
      <c r="A139" s="34"/>
      <c r="D139" s="50">
        <v>2</v>
      </c>
      <c r="E139" s="274" t="s">
        <v>219</v>
      </c>
      <c r="F139" s="294"/>
      <c r="G139" s="294"/>
      <c r="H139" s="274"/>
      <c r="I139" s="274"/>
      <c r="J139" s="274"/>
      <c r="K139" s="274"/>
      <c r="L139" s="274"/>
      <c r="M139" s="34"/>
      <c r="N139" s="34"/>
    </row>
    <row r="140" spans="1:18" x14ac:dyDescent="0.25">
      <c r="A140" s="34"/>
      <c r="D140" s="50">
        <v>3</v>
      </c>
      <c r="E140" s="274" t="s">
        <v>220</v>
      </c>
      <c r="F140" s="294"/>
      <c r="G140" s="294"/>
      <c r="H140" s="274"/>
      <c r="I140" s="274"/>
      <c r="J140" s="274"/>
      <c r="K140" s="274"/>
      <c r="L140" s="274"/>
      <c r="M140" s="34"/>
      <c r="N140" s="34"/>
    </row>
    <row r="141" spans="1:18" x14ac:dyDescent="0.25">
      <c r="D141" s="50">
        <v>4</v>
      </c>
      <c r="E141" s="173" t="s">
        <v>221</v>
      </c>
      <c r="F141" s="274"/>
      <c r="G141" s="274"/>
      <c r="H141" s="274"/>
      <c r="I141" s="274"/>
      <c r="J141" s="274"/>
      <c r="K141" s="274"/>
      <c r="L141" s="274"/>
      <c r="M141" s="274"/>
      <c r="N141" s="173"/>
      <c r="O141" s="173"/>
      <c r="P141" s="173"/>
      <c r="Q141" s="173"/>
    </row>
    <row r="142" spans="1:18" x14ac:dyDescent="0.25">
      <c r="E142" s="1" t="s">
        <v>222</v>
      </c>
      <c r="F142" s="34"/>
      <c r="G142" s="34"/>
      <c r="H142" s="34"/>
      <c r="I142" s="34"/>
      <c r="J142" s="34"/>
      <c r="K142" s="34"/>
      <c r="L142" s="34"/>
      <c r="M142" s="34"/>
      <c r="N142" s="38"/>
    </row>
    <row r="143" spans="1:18" x14ac:dyDescent="0.25">
      <c r="E143" s="38" t="s">
        <v>1127</v>
      </c>
      <c r="F143" s="68"/>
      <c r="G143" s="68"/>
      <c r="H143" s="38"/>
      <c r="I143" s="38"/>
      <c r="J143" s="38"/>
      <c r="K143" s="38"/>
      <c r="L143" s="38"/>
      <c r="M143" s="38"/>
      <c r="N143" s="38"/>
      <c r="O143" s="38"/>
      <c r="P143" s="38"/>
      <c r="Q143" s="38"/>
    </row>
    <row r="144" spans="1:18" x14ac:dyDescent="0.25">
      <c r="E144" s="349"/>
      <c r="F144" s="38"/>
      <c r="G144" s="38"/>
      <c r="H144" s="38"/>
      <c r="I144" s="312" t="s">
        <v>223</v>
      </c>
      <c r="J144" s="353" t="s">
        <v>53</v>
      </c>
      <c r="K144" s="353" t="s">
        <v>54</v>
      </c>
      <c r="L144" s="353" t="s">
        <v>55</v>
      </c>
      <c r="M144" s="353" t="s">
        <v>224</v>
      </c>
      <c r="N144" s="38"/>
      <c r="O144" s="342"/>
      <c r="P144" s="342"/>
      <c r="Q144" s="342"/>
      <c r="R144" s="38"/>
    </row>
    <row r="145" spans="5:18" x14ac:dyDescent="0.25">
      <c r="E145" s="349">
        <v>45748</v>
      </c>
      <c r="F145" s="38"/>
      <c r="G145" s="38"/>
      <c r="H145" s="38"/>
      <c r="I145" s="38"/>
      <c r="J145" s="352">
        <v>3262</v>
      </c>
      <c r="K145" s="352">
        <v>469</v>
      </c>
      <c r="L145" s="352">
        <v>3612</v>
      </c>
      <c r="M145" s="352">
        <v>3231</v>
      </c>
      <c r="N145" s="344"/>
      <c r="O145" s="342"/>
      <c r="P145" s="342"/>
      <c r="Q145" s="342"/>
      <c r="R145" s="38"/>
    </row>
    <row r="146" spans="5:18" x14ac:dyDescent="0.25">
      <c r="E146" s="349">
        <v>45778</v>
      </c>
      <c r="F146" s="38"/>
      <c r="G146" s="38"/>
      <c r="H146" s="38"/>
      <c r="I146" s="38"/>
      <c r="J146" s="352">
        <v>4693</v>
      </c>
      <c r="K146" s="352">
        <v>3732</v>
      </c>
      <c r="L146" s="352">
        <v>13499</v>
      </c>
      <c r="M146" s="352">
        <v>3823</v>
      </c>
      <c r="N146" s="345"/>
      <c r="O146" s="345"/>
      <c r="P146" s="345"/>
      <c r="Q146" s="345"/>
      <c r="R146" s="38"/>
    </row>
    <row r="147" spans="5:18" x14ac:dyDescent="0.25">
      <c r="E147" s="349">
        <v>45809</v>
      </c>
      <c r="F147" s="38"/>
      <c r="G147" s="38"/>
      <c r="H147" s="38"/>
      <c r="I147" s="38"/>
      <c r="J147" s="352">
        <v>4689</v>
      </c>
      <c r="K147" s="352">
        <v>3521</v>
      </c>
      <c r="L147" s="352">
        <v>13828</v>
      </c>
      <c r="M147" s="352">
        <v>3420</v>
      </c>
      <c r="N147" s="345"/>
      <c r="O147" s="345"/>
      <c r="P147" s="345"/>
      <c r="Q147" s="345"/>
      <c r="R147" s="38"/>
    </row>
    <row r="148" spans="5:18" x14ac:dyDescent="0.25">
      <c r="E148" s="349">
        <v>45839</v>
      </c>
      <c r="F148" s="38"/>
      <c r="G148" s="38"/>
      <c r="H148" s="38"/>
      <c r="I148" s="38"/>
      <c r="J148" s="352">
        <v>5101</v>
      </c>
      <c r="K148" s="352">
        <v>3577</v>
      </c>
      <c r="L148" s="352">
        <v>9910</v>
      </c>
      <c r="M148" s="352">
        <v>3363</v>
      </c>
      <c r="N148" s="345"/>
      <c r="O148" s="345"/>
      <c r="P148" s="345"/>
      <c r="Q148" s="345"/>
      <c r="R148" s="38"/>
    </row>
    <row r="149" spans="5:18" x14ac:dyDescent="0.25">
      <c r="E149" s="349">
        <v>45870</v>
      </c>
      <c r="F149" s="38"/>
      <c r="G149" s="38"/>
      <c r="H149" s="38"/>
      <c r="I149" s="38"/>
      <c r="J149" s="352">
        <v>6742</v>
      </c>
      <c r="K149" s="352">
        <v>3539</v>
      </c>
      <c r="L149" s="352">
        <v>6966</v>
      </c>
      <c r="M149" s="352">
        <v>3285</v>
      </c>
      <c r="N149" s="345"/>
      <c r="O149" s="345"/>
      <c r="P149" s="345"/>
      <c r="Q149" s="345"/>
      <c r="R149" s="38"/>
    </row>
    <row r="150" spans="5:18" x14ac:dyDescent="0.25">
      <c r="E150" s="349">
        <v>45901</v>
      </c>
      <c r="F150" s="38"/>
      <c r="G150" s="38"/>
      <c r="H150" s="38"/>
      <c r="I150" s="38"/>
      <c r="J150" s="352">
        <v>6054</v>
      </c>
      <c r="K150" s="352">
        <v>3453</v>
      </c>
      <c r="L150" s="352">
        <v>11238</v>
      </c>
      <c r="M150" s="352">
        <v>3352</v>
      </c>
      <c r="N150" s="345"/>
      <c r="O150" s="345"/>
      <c r="P150" s="345"/>
      <c r="Q150" s="345"/>
      <c r="R150" s="38"/>
    </row>
    <row r="151" spans="5:18" x14ac:dyDescent="0.25">
      <c r="E151" s="349">
        <v>45931</v>
      </c>
      <c r="F151" s="38"/>
      <c r="G151" s="38"/>
      <c r="H151" s="38"/>
      <c r="I151" s="38"/>
      <c r="J151" s="352">
        <v>5268</v>
      </c>
      <c r="K151" s="352">
        <v>2254</v>
      </c>
      <c r="L151" s="352">
        <v>13501</v>
      </c>
      <c r="M151" s="352">
        <v>2335</v>
      </c>
      <c r="N151" s="345"/>
      <c r="O151" s="345"/>
      <c r="P151" s="345"/>
      <c r="Q151" s="345"/>
      <c r="R151" s="38"/>
    </row>
    <row r="152" spans="5:18" x14ac:dyDescent="0.25">
      <c r="E152" s="349">
        <v>45962</v>
      </c>
      <c r="F152" s="38"/>
      <c r="G152" s="38"/>
      <c r="H152" s="38"/>
      <c r="I152" s="38"/>
      <c r="J152" s="352">
        <v>2074</v>
      </c>
      <c r="K152" s="352">
        <v>1562</v>
      </c>
      <c r="L152" s="352">
        <v>4069</v>
      </c>
      <c r="M152" s="352">
        <v>0</v>
      </c>
      <c r="N152" s="345"/>
      <c r="O152" s="345"/>
      <c r="P152" s="345"/>
      <c r="Q152" s="345"/>
      <c r="R152" s="38"/>
    </row>
    <row r="153" spans="5:18" x14ac:dyDescent="0.25">
      <c r="E153" s="346" t="s">
        <v>225</v>
      </c>
      <c r="F153" s="67"/>
      <c r="G153" s="67"/>
      <c r="H153" s="67"/>
      <c r="I153" s="67"/>
      <c r="J153" s="347"/>
      <c r="K153" s="347"/>
      <c r="L153" s="347"/>
      <c r="M153" s="347"/>
      <c r="N153" s="347"/>
      <c r="O153" s="67"/>
      <c r="P153" s="343"/>
      <c r="Q153" s="343"/>
      <c r="R153" s="38"/>
    </row>
    <row r="154" spans="5:18" x14ac:dyDescent="0.25">
      <c r="E154" s="348"/>
      <c r="F154" s="348"/>
      <c r="G154" s="312"/>
      <c r="H154" s="38"/>
      <c r="I154" s="349" t="s">
        <v>226</v>
      </c>
      <c r="J154" s="353" t="s">
        <v>51</v>
      </c>
      <c r="K154" s="353" t="s">
        <v>56</v>
      </c>
      <c r="L154" s="353" t="s">
        <v>60</v>
      </c>
      <c r="M154" s="68" t="s">
        <v>57</v>
      </c>
      <c r="N154" s="38"/>
      <c r="O154" s="38"/>
      <c r="P154" s="38"/>
      <c r="Q154" s="38"/>
    </row>
    <row r="155" spans="5:18" x14ac:dyDescent="0.25">
      <c r="E155" s="349">
        <v>45047</v>
      </c>
      <c r="F155" s="350"/>
      <c r="G155" s="352"/>
      <c r="H155" s="68"/>
      <c r="I155" s="38"/>
      <c r="J155" s="352"/>
      <c r="K155" s="352">
        <v>1020</v>
      </c>
      <c r="L155" s="352"/>
      <c r="M155" s="354"/>
      <c r="N155" s="68"/>
      <c r="O155" s="68"/>
      <c r="P155" s="38"/>
      <c r="Q155" s="38"/>
    </row>
    <row r="156" spans="5:18" x14ac:dyDescent="0.25">
      <c r="E156" s="349">
        <v>45078</v>
      </c>
      <c r="F156" s="350"/>
      <c r="G156" s="352"/>
      <c r="H156" s="68"/>
      <c r="I156" s="38"/>
      <c r="J156" s="352"/>
      <c r="K156" s="352"/>
      <c r="L156" s="352">
        <v>3072</v>
      </c>
      <c r="M156" s="354"/>
      <c r="N156" s="68"/>
      <c r="O156" s="68"/>
      <c r="P156" s="38"/>
      <c r="Q156" s="38"/>
    </row>
    <row r="157" spans="5:18" x14ac:dyDescent="0.25">
      <c r="E157" s="349">
        <v>45108</v>
      </c>
      <c r="F157" s="38"/>
      <c r="G157" s="354"/>
      <c r="H157" s="38"/>
      <c r="I157" s="38"/>
      <c r="J157" s="352">
        <v>3772</v>
      </c>
      <c r="K157" s="352"/>
      <c r="L157" s="352">
        <v>7764</v>
      </c>
      <c r="M157" s="354"/>
      <c r="N157" s="38"/>
      <c r="O157" s="68"/>
      <c r="P157" s="38"/>
      <c r="Q157" s="38"/>
    </row>
    <row r="158" spans="5:18" x14ac:dyDescent="0.25">
      <c r="E158" s="349">
        <v>45139</v>
      </c>
      <c r="F158" s="38"/>
      <c r="G158" s="354"/>
      <c r="H158" s="38"/>
      <c r="I158" s="38"/>
      <c r="J158" s="352">
        <v>15744</v>
      </c>
      <c r="K158" s="352">
        <v>1537</v>
      </c>
      <c r="L158" s="352">
        <v>3466</v>
      </c>
      <c r="M158" s="354"/>
      <c r="N158" s="68"/>
      <c r="O158" s="68"/>
      <c r="P158" s="38"/>
      <c r="Q158" s="38"/>
    </row>
    <row r="159" spans="5:18" x14ac:dyDescent="0.25">
      <c r="E159" s="349">
        <v>45170</v>
      </c>
      <c r="F159" s="38"/>
      <c r="G159" s="354"/>
      <c r="H159" s="38"/>
      <c r="I159" s="38"/>
      <c r="J159" s="352">
        <v>23003</v>
      </c>
      <c r="K159" s="352">
        <v>8682</v>
      </c>
      <c r="L159" s="352">
        <v>8972</v>
      </c>
      <c r="M159" s="354"/>
      <c r="N159" s="68"/>
      <c r="O159" s="68"/>
      <c r="P159" s="38"/>
      <c r="Q159" s="38"/>
    </row>
    <row r="160" spans="5:18" ht="13" x14ac:dyDescent="0.3">
      <c r="E160" s="351">
        <v>45200</v>
      </c>
      <c r="G160" s="355"/>
      <c r="J160" s="352">
        <v>15619</v>
      </c>
      <c r="K160" s="352">
        <v>10048</v>
      </c>
      <c r="L160" s="352">
        <v>5750</v>
      </c>
      <c r="M160" s="354">
        <v>2059</v>
      </c>
      <c r="N160" s="34"/>
      <c r="O160" s="34"/>
    </row>
    <row r="161" spans="4:18" ht="13" x14ac:dyDescent="0.3">
      <c r="E161" s="351">
        <v>45231</v>
      </c>
      <c r="G161" s="355"/>
      <c r="H161" s="38"/>
      <c r="J161" s="352">
        <v>16104</v>
      </c>
      <c r="K161" s="352">
        <v>5920</v>
      </c>
      <c r="L161" s="352">
        <v>5260</v>
      </c>
      <c r="M161" s="352">
        <v>3176</v>
      </c>
      <c r="O161" s="34"/>
    </row>
    <row r="162" spans="4:18" ht="13" x14ac:dyDescent="0.3">
      <c r="E162" s="351">
        <v>45261</v>
      </c>
      <c r="G162" s="355"/>
      <c r="J162" s="352">
        <v>10433</v>
      </c>
      <c r="K162" s="352">
        <v>7387</v>
      </c>
      <c r="L162" s="352">
        <v>2116</v>
      </c>
      <c r="M162" s="352">
        <v>4353</v>
      </c>
    </row>
    <row r="163" spans="4:18" ht="13" x14ac:dyDescent="0.3">
      <c r="E163" s="351">
        <v>45292</v>
      </c>
      <c r="G163" s="355"/>
      <c r="H163" s="38"/>
      <c r="J163" s="352">
        <v>7890</v>
      </c>
      <c r="K163" s="352">
        <v>3841</v>
      </c>
      <c r="L163" s="352">
        <v>592</v>
      </c>
      <c r="M163" s="352">
        <v>1111</v>
      </c>
      <c r="O163" s="34"/>
    </row>
    <row r="164" spans="4:18" ht="13" x14ac:dyDescent="0.3">
      <c r="E164" s="351">
        <v>45323</v>
      </c>
      <c r="G164" s="355"/>
      <c r="J164" s="352">
        <v>10533</v>
      </c>
      <c r="K164" s="352">
        <v>4108</v>
      </c>
      <c r="L164" s="352">
        <v>505</v>
      </c>
      <c r="M164" s="352">
        <v>802</v>
      </c>
      <c r="O164" s="34"/>
    </row>
    <row r="165" spans="4:18" ht="13" x14ac:dyDescent="0.3">
      <c r="E165" s="356">
        <v>45352</v>
      </c>
      <c r="F165" s="40"/>
      <c r="G165" s="357"/>
      <c r="H165" s="40"/>
      <c r="I165" s="40"/>
      <c r="J165" s="358">
        <v>7446</v>
      </c>
      <c r="K165" s="358">
        <v>3123</v>
      </c>
      <c r="L165" s="358">
        <v>481</v>
      </c>
      <c r="M165" s="358">
        <v>460</v>
      </c>
      <c r="N165" s="40"/>
      <c r="O165" s="40"/>
      <c r="P165" s="40"/>
      <c r="Q165" s="40"/>
    </row>
    <row r="166" spans="4:18" x14ac:dyDescent="0.25">
      <c r="D166" s="38"/>
      <c r="E166" s="351"/>
      <c r="G166" s="38" t="s">
        <v>227</v>
      </c>
      <c r="H166" s="38"/>
      <c r="I166" s="38"/>
      <c r="J166" s="55" t="s">
        <v>51</v>
      </c>
      <c r="K166" s="68" t="s">
        <v>52</v>
      </c>
      <c r="L166" s="10" t="s">
        <v>55</v>
      </c>
      <c r="M166" s="55" t="s">
        <v>56</v>
      </c>
      <c r="N166" s="68" t="s">
        <v>58</v>
      </c>
      <c r="P166" s="55" t="s">
        <v>59</v>
      </c>
      <c r="Q166" s="68" t="s">
        <v>60</v>
      </c>
      <c r="R166" s="38"/>
    </row>
    <row r="167" spans="4:18" x14ac:dyDescent="0.25">
      <c r="E167" s="356">
        <v>44197</v>
      </c>
      <c r="F167" s="40"/>
      <c r="G167" s="40"/>
      <c r="H167" s="67"/>
      <c r="I167" s="67"/>
      <c r="J167" s="346">
        <v>2278</v>
      </c>
      <c r="K167" s="347">
        <v>1217</v>
      </c>
      <c r="L167" s="346">
        <v>2186</v>
      </c>
      <c r="M167" s="346">
        <v>1036</v>
      </c>
      <c r="N167" s="347">
        <v>2842</v>
      </c>
      <c r="O167" s="40"/>
      <c r="P167" s="359">
        <v>2396</v>
      </c>
      <c r="Q167" s="343">
        <v>1206</v>
      </c>
      <c r="R167" s="38"/>
    </row>
    <row r="168" spans="4:18" s="38" customFormat="1" x14ac:dyDescent="0.25">
      <c r="D168" s="1"/>
      <c r="E168" s="351">
        <v>44105</v>
      </c>
      <c r="F168" s="1"/>
      <c r="G168" s="1" t="s">
        <v>228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4:18" x14ac:dyDescent="0.25">
      <c r="E169" s="356">
        <v>44136</v>
      </c>
      <c r="F169" s="40"/>
      <c r="G169" s="40" t="s">
        <v>229</v>
      </c>
      <c r="H169" s="40"/>
      <c r="I169" s="40"/>
      <c r="J169" s="40"/>
      <c r="K169" s="40"/>
      <c r="L169" s="40"/>
      <c r="M169" s="40"/>
      <c r="N169" s="40"/>
      <c r="O169" s="40"/>
      <c r="P169" s="40"/>
      <c r="Q169" s="40"/>
    </row>
  </sheetData>
  <mergeCells count="1">
    <mergeCell ref="B4:C4"/>
  </mergeCells>
  <phoneticPr fontId="5" type="noConversion"/>
  <hyperlinks>
    <hyperlink ref="E134" location="Introduction!A1" display="Introduction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854B864-F978-41A3-A13C-AB524AC971DC}">
          <x14:formula1>
            <xm:f>Raw!$GX$6:$GX$26</xm:f>
          </x14:formula1>
          <xm:sqref>B4:C4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AB07-2F12-4704-83CB-DA4C880D5F20}">
  <sheetPr codeName="Sheet15"/>
  <dimension ref="A1:T138"/>
  <sheetViews>
    <sheetView workbookViewId="0">
      <pane ySplit="16" topLeftCell="A109" activePane="bottomLeft" state="frozen"/>
      <selection pane="bottomLeft" activeCell="B4" sqref="B4:C4"/>
    </sheetView>
  </sheetViews>
  <sheetFormatPr defaultColWidth="9.453125" defaultRowHeight="12.5" x14ac:dyDescent="0.25"/>
  <cols>
    <col min="1" max="1" width="1.54296875" style="2" customWidth="1"/>
    <col min="2" max="2" width="8.54296875" style="1" customWidth="1"/>
    <col min="3" max="3" width="14.54296875" style="1" customWidth="1"/>
    <col min="4" max="4" width="3" style="1" customWidth="1"/>
    <col min="5" max="5" width="11.453125" style="1" customWidth="1"/>
    <col min="6" max="8" width="9.453125" style="1" customWidth="1"/>
    <col min="9" max="9" width="9.54296875" style="1" bestFit="1" customWidth="1"/>
    <col min="10" max="10" width="10.54296875" style="1" bestFit="1" customWidth="1"/>
    <col min="11" max="11" width="1.54296875" style="1" customWidth="1"/>
    <col min="12" max="12" width="9.453125" style="1" customWidth="1"/>
    <col min="13" max="13" width="8.54296875" style="1" customWidth="1"/>
    <col min="14" max="14" width="10.54296875" style="1" customWidth="1"/>
    <col min="15" max="15" width="12.54296875" style="1" bestFit="1" customWidth="1"/>
    <col min="16" max="16" width="1.54296875" style="1" customWidth="1"/>
    <col min="17" max="19" width="9.453125" style="38"/>
    <col min="20" max="20" width="10.54296875" style="38" bestFit="1" customWidth="1"/>
    <col min="21" max="16384" width="9.453125" style="38"/>
  </cols>
  <sheetData>
    <row r="1" spans="1:20" ht="17.5" x14ac:dyDescent="0.35">
      <c r="A1" s="27"/>
      <c r="B1" s="27" t="s">
        <v>12</v>
      </c>
      <c r="C1" s="9"/>
      <c r="D1" s="10"/>
      <c r="E1" s="33" t="s">
        <v>83</v>
      </c>
      <c r="F1" s="9"/>
      <c r="G1" s="9"/>
      <c r="H1" s="9"/>
      <c r="I1" s="33"/>
      <c r="J1" s="33"/>
      <c r="O1" s="38"/>
      <c r="P1" s="35"/>
      <c r="Q1" s="1"/>
      <c r="R1" s="1"/>
      <c r="S1" s="1"/>
    </row>
    <row r="2" spans="1:20" x14ac:dyDescent="0.25">
      <c r="B2" s="209" t="str">
        <f ca="1">OFFSET(Raw!$GW$5,MATCH($B$4,Raw!$GX$6:$GX$26,0),0)</f>
        <v>Eng</v>
      </c>
      <c r="C2" s="26" t="str">
        <f>VLOOKUP($B$4,Raw!$GX$6:$HA$26,3,0)</f>
        <v>.</v>
      </c>
      <c r="D2" s="3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0" ht="15" x14ac:dyDescent="0.3">
      <c r="A3" s="18"/>
      <c r="B3" s="66" t="s">
        <v>92</v>
      </c>
      <c r="C3" s="38"/>
      <c r="D3" s="19"/>
      <c r="E3" s="58" t="s">
        <v>230</v>
      </c>
      <c r="F3" s="58"/>
      <c r="G3" s="58"/>
      <c r="H3" s="58"/>
      <c r="I3" s="58"/>
      <c r="J3" s="58"/>
      <c r="K3" s="63"/>
      <c r="L3" s="58" t="s">
        <v>231</v>
      </c>
      <c r="M3" s="58"/>
      <c r="N3" s="58"/>
      <c r="O3" s="58"/>
      <c r="P3" s="55"/>
      <c r="Q3" s="58" t="s">
        <v>232</v>
      </c>
      <c r="R3" s="58"/>
      <c r="S3" s="58"/>
      <c r="T3" s="58"/>
    </row>
    <row r="4" spans="1:20" ht="42" customHeight="1" x14ac:dyDescent="0.3">
      <c r="A4" s="18"/>
      <c r="B4" s="538" t="s">
        <v>95</v>
      </c>
      <c r="C4" s="539"/>
      <c r="D4" s="19"/>
      <c r="E4" s="5" t="s">
        <v>233</v>
      </c>
      <c r="F4" s="5" t="s">
        <v>234</v>
      </c>
      <c r="G4" s="5" t="s">
        <v>235</v>
      </c>
      <c r="H4" s="5" t="s">
        <v>236</v>
      </c>
      <c r="I4" s="5" t="s">
        <v>237</v>
      </c>
      <c r="J4" s="5" t="s">
        <v>238</v>
      </c>
      <c r="K4" s="6"/>
      <c r="L4" s="5" t="s">
        <v>97</v>
      </c>
      <c r="M4" s="5" t="s">
        <v>100</v>
      </c>
      <c r="N4" s="62" t="s">
        <v>239</v>
      </c>
      <c r="O4" s="62" t="s">
        <v>240</v>
      </c>
      <c r="P4" s="6"/>
      <c r="Q4" s="5" t="s">
        <v>234</v>
      </c>
      <c r="R4" s="5" t="s">
        <v>235</v>
      </c>
      <c r="S4" s="5" t="s">
        <v>236</v>
      </c>
      <c r="T4" s="5" t="s">
        <v>237</v>
      </c>
    </row>
    <row r="5" spans="1:20" x14ac:dyDescent="0.25">
      <c r="B5" s="26" t="str">
        <f>VLOOKUP($B$4,Raw!$GX$6:$HA$26,2,0)</f>
        <v>ENG</v>
      </c>
      <c r="C5" s="38"/>
      <c r="D5" s="15" t="s">
        <v>177</v>
      </c>
      <c r="E5" s="16" t="s">
        <v>241</v>
      </c>
      <c r="F5" s="16" t="s">
        <v>242</v>
      </c>
      <c r="G5" s="16" t="s">
        <v>243</v>
      </c>
      <c r="H5" s="16" t="s">
        <v>244</v>
      </c>
      <c r="I5" s="16" t="s">
        <v>245</v>
      </c>
      <c r="J5" s="295" t="s">
        <v>246</v>
      </c>
      <c r="K5" s="16"/>
      <c r="L5" s="16" t="s">
        <v>247</v>
      </c>
      <c r="M5" s="16" t="s">
        <v>248</v>
      </c>
      <c r="N5" s="16" t="s">
        <v>249</v>
      </c>
      <c r="O5" s="16" t="s">
        <v>250</v>
      </c>
      <c r="P5" s="16"/>
      <c r="Q5" s="32" t="s">
        <v>242</v>
      </c>
      <c r="R5" s="32" t="s">
        <v>243</v>
      </c>
      <c r="S5" s="32" t="s">
        <v>244</v>
      </c>
      <c r="T5" s="32" t="s">
        <v>245</v>
      </c>
    </row>
    <row r="6" spans="1:20" x14ac:dyDescent="0.25">
      <c r="A6" s="15"/>
      <c r="B6" s="38"/>
      <c r="C6" s="37"/>
      <c r="D6" s="15" t="s">
        <v>192</v>
      </c>
      <c r="E6" s="296"/>
      <c r="F6" s="296"/>
      <c r="G6" s="296"/>
      <c r="H6" s="296"/>
      <c r="I6" s="296"/>
      <c r="J6" s="296"/>
      <c r="K6" s="296"/>
      <c r="L6" s="296"/>
      <c r="M6" s="16"/>
      <c r="N6" s="16"/>
      <c r="O6" s="296"/>
      <c r="P6" s="16"/>
      <c r="Q6" s="295" t="s">
        <v>241</v>
      </c>
      <c r="R6" s="295" t="s">
        <v>241</v>
      </c>
      <c r="S6" s="295" t="s">
        <v>241</v>
      </c>
      <c r="T6" s="295" t="s">
        <v>246</v>
      </c>
    </row>
    <row r="7" spans="1:20" hidden="1" x14ac:dyDescent="0.25">
      <c r="A7" s="3"/>
      <c r="B7" s="144" t="s">
        <v>126</v>
      </c>
      <c r="C7" s="74"/>
      <c r="D7" s="23"/>
      <c r="E7" s="251"/>
      <c r="F7" s="251"/>
      <c r="G7" s="251"/>
      <c r="H7" s="251"/>
      <c r="I7" s="251"/>
      <c r="J7" s="251"/>
      <c r="K7" s="251"/>
      <c r="L7" s="251"/>
      <c r="M7" s="195"/>
      <c r="N7" s="195"/>
      <c r="O7" s="251"/>
      <c r="P7" s="149"/>
      <c r="Q7" s="212"/>
      <c r="R7" s="212"/>
      <c r="S7" s="212"/>
    </row>
    <row r="8" spans="1:20" ht="15.5" hidden="1" x14ac:dyDescent="0.35">
      <c r="A8" s="3"/>
      <c r="B8" s="144" t="s">
        <v>128</v>
      </c>
      <c r="C8" s="74"/>
      <c r="D8" s="179"/>
      <c r="E8" s="251"/>
      <c r="F8" s="251"/>
      <c r="G8" s="223"/>
      <c r="H8" s="223"/>
      <c r="I8" s="251"/>
      <c r="J8" s="251"/>
      <c r="K8" s="223"/>
      <c r="L8" s="251"/>
      <c r="M8" s="196"/>
      <c r="N8" s="196"/>
      <c r="O8" s="223"/>
      <c r="P8" s="21"/>
    </row>
    <row r="9" spans="1:20" ht="15.5" hidden="1" x14ac:dyDescent="0.35">
      <c r="A9" s="3"/>
      <c r="B9" s="144" t="s">
        <v>129</v>
      </c>
      <c r="C9" s="74"/>
      <c r="D9" s="179"/>
      <c r="E9" s="251"/>
      <c r="F9" s="251"/>
      <c r="G9" s="223"/>
      <c r="H9" s="223"/>
      <c r="I9" s="251"/>
      <c r="J9" s="251"/>
      <c r="K9" s="223"/>
      <c r="L9" s="251"/>
      <c r="M9" s="196"/>
      <c r="N9" s="196"/>
      <c r="O9" s="223"/>
      <c r="P9" s="21"/>
    </row>
    <row r="10" spans="1:20" ht="15.5" hidden="1" x14ac:dyDescent="0.35">
      <c r="A10" s="3"/>
      <c r="B10" s="144" t="str">
        <f t="shared" ref="B10:B16" si="0">LEFT(C10,7)</f>
        <v/>
      </c>
      <c r="C10" s="74"/>
      <c r="D10" s="179"/>
      <c r="E10" s="251"/>
      <c r="F10" s="251"/>
      <c r="G10" s="223"/>
      <c r="H10" s="223"/>
      <c r="I10" s="251"/>
      <c r="J10" s="251"/>
      <c r="K10" s="223"/>
      <c r="L10" s="251"/>
      <c r="M10" s="196"/>
      <c r="N10" s="196"/>
      <c r="O10" s="223"/>
      <c r="P10" s="21"/>
    </row>
    <row r="11" spans="1:20" ht="15.5" hidden="1" x14ac:dyDescent="0.35">
      <c r="A11" s="3"/>
      <c r="B11" s="144" t="str">
        <f t="shared" si="0"/>
        <v/>
      </c>
      <c r="C11" s="74"/>
      <c r="D11" s="179"/>
      <c r="E11" s="251"/>
      <c r="F11" s="251"/>
      <c r="G11" s="251"/>
      <c r="H11" s="251"/>
      <c r="I11" s="251"/>
      <c r="J11" s="251"/>
      <c r="K11" s="251"/>
      <c r="L11" s="251"/>
      <c r="M11" s="195"/>
      <c r="N11" s="195"/>
      <c r="O11" s="251"/>
      <c r="P11" s="149"/>
    </row>
    <row r="12" spans="1:20" ht="15.5" x14ac:dyDescent="0.35">
      <c r="A12" s="3"/>
      <c r="B12" s="144" t="str">
        <f t="shared" si="0"/>
        <v/>
      </c>
      <c r="D12" s="179"/>
      <c r="E12" s="251"/>
      <c r="F12" s="251"/>
      <c r="G12" s="223"/>
      <c r="H12" s="223"/>
      <c r="I12" s="251"/>
      <c r="J12" s="251"/>
      <c r="K12" s="223"/>
      <c r="L12" s="251"/>
      <c r="M12" s="233"/>
      <c r="N12" s="233"/>
      <c r="O12" s="305"/>
      <c r="P12" s="21"/>
    </row>
    <row r="13" spans="1:20" ht="15" customHeight="1" x14ac:dyDescent="0.35">
      <c r="A13" s="3"/>
      <c r="B13" s="144" t="str">
        <f t="shared" si="0"/>
        <v>2023-24</v>
      </c>
      <c r="C13" s="1" t="s">
        <v>251</v>
      </c>
      <c r="D13" s="179"/>
      <c r="E13" s="251">
        <f t="shared" ref="E13:I16" si="1">IFERROR(SUMIF($B$17:$B$133,$B13,E$17:E$133),"-")</f>
        <v>2281720</v>
      </c>
      <c r="F13" s="251">
        <f t="shared" si="1"/>
        <v>1531205</v>
      </c>
      <c r="G13" s="251">
        <f t="shared" si="1"/>
        <v>686097</v>
      </c>
      <c r="H13" s="251">
        <f t="shared" si="1"/>
        <v>269678</v>
      </c>
      <c r="I13" s="251">
        <f t="shared" si="1"/>
        <v>199635</v>
      </c>
      <c r="J13" s="251">
        <f>SUM(E13,I13)</f>
        <v>2481355</v>
      </c>
      <c r="K13" s="223"/>
      <c r="L13" s="251">
        <f>IFERROR(SUMIF($B$17:$B$133,$B13,L$17:L$133),"-")</f>
        <v>1380587.4627777778</v>
      </c>
      <c r="M13" s="233">
        <f>IFERROR(L13/E13/24,"-")</f>
        <v>2.5211015205958989E-2</v>
      </c>
      <c r="N13" s="233">
        <f>IFERROR(SUMPRODUCT(E85:E96,N85:N96)/E13,"-")</f>
        <v>5.5892037682058887E-2</v>
      </c>
      <c r="O13" s="226">
        <f>IFERROR(SUMIF($B$17:$B$133,$B13,O$17:O$133),"-")</f>
        <v>608370.00777777773</v>
      </c>
      <c r="P13" s="21"/>
      <c r="Q13" s="212">
        <f t="shared" ref="Q13:S14" si="2">IFERROR(F13/$E13,"-")</f>
        <v>0.6710748908717985</v>
      </c>
      <c r="R13" s="212">
        <f t="shared" si="2"/>
        <v>0.30069289833984891</v>
      </c>
      <c r="S13" s="212">
        <f t="shared" si="2"/>
        <v>0.11819066318391389</v>
      </c>
      <c r="T13" s="212">
        <f>IFERROR(I13/(I13+$E13),"-")</f>
        <v>8.0454026126854081E-2</v>
      </c>
    </row>
    <row r="14" spans="1:20" ht="15" customHeight="1" x14ac:dyDescent="0.35">
      <c r="A14" s="3"/>
      <c r="B14" s="144" t="str">
        <f t="shared" si="0"/>
        <v>2024-25</v>
      </c>
      <c r="C14" s="74" t="s">
        <v>134</v>
      </c>
      <c r="D14" s="179"/>
      <c r="E14" s="251">
        <f t="shared" si="1"/>
        <v>4712008</v>
      </c>
      <c r="F14" s="251">
        <f t="shared" si="1"/>
        <v>3199156</v>
      </c>
      <c r="G14" s="251">
        <f t="shared" si="1"/>
        <v>1424975</v>
      </c>
      <c r="H14" s="251">
        <f t="shared" si="1"/>
        <v>531746</v>
      </c>
      <c r="I14" s="251">
        <f t="shared" si="1"/>
        <v>244001</v>
      </c>
      <c r="J14" s="251">
        <f>SUM(E14,I14)</f>
        <v>4956009</v>
      </c>
      <c r="K14" s="223"/>
      <c r="L14" s="251">
        <f>IFERROR(SUMIF($B$17:$B$133,$B14,L$17:L$133),"-")</f>
        <v>2744430.2308333339</v>
      </c>
      <c r="M14" s="233">
        <f>IFERROR(L14/E14/24,"-")</f>
        <v>2.4268052944319191E-2</v>
      </c>
      <c r="N14" s="233">
        <f>IFERROR(SUMPRODUCT(E97:E108,N97:N108)/E14,"-")</f>
        <v>5.2907285153755639E-2</v>
      </c>
      <c r="O14" s="226">
        <f>IFERROR(SUMIF($B$17:$B$133,$B14,O$17:O$133),"-")</f>
        <v>1138068.0938888888</v>
      </c>
      <c r="P14" s="21"/>
      <c r="Q14" s="212">
        <f t="shared" si="2"/>
        <v>0.6789368778660817</v>
      </c>
      <c r="R14" s="212">
        <f t="shared" si="2"/>
        <v>0.30241353580044855</v>
      </c>
      <c r="S14" s="212">
        <f t="shared" si="2"/>
        <v>0.11284912928840528</v>
      </c>
      <c r="T14" s="212">
        <f>IFERROR(I14/(I14+$E14),"-")</f>
        <v>4.9233364991871482E-2</v>
      </c>
    </row>
    <row r="15" spans="1:20" ht="15" customHeight="1" x14ac:dyDescent="0.35">
      <c r="A15" s="3"/>
      <c r="B15" s="144" t="str">
        <f t="shared" si="0"/>
        <v>2025-26</v>
      </c>
      <c r="C15" s="74" t="s">
        <v>151</v>
      </c>
      <c r="D15" s="179"/>
      <c r="E15" s="251">
        <f t="shared" si="1"/>
        <v>4886278</v>
      </c>
      <c r="F15" s="251">
        <f t="shared" si="1"/>
        <v>3192182</v>
      </c>
      <c r="G15" s="251">
        <f t="shared" si="1"/>
        <v>1254858</v>
      </c>
      <c r="H15" s="251">
        <f t="shared" si="1"/>
        <v>374835</v>
      </c>
      <c r="I15" s="251">
        <f t="shared" si="1"/>
        <v>176503</v>
      </c>
      <c r="J15" s="251">
        <f>SUM(E15,I15)</f>
        <v>5062781</v>
      </c>
      <c r="K15" s="223"/>
      <c r="L15" s="251">
        <f>IFERROR(SUMIF($B$17:$B$133,$B15,L$17:L$133),"-")</f>
        <v>2432754.8408333329</v>
      </c>
      <c r="M15" s="233">
        <f>IFERROR(L15/E15/24,"-")</f>
        <v>2.0744784687797582E-2</v>
      </c>
      <c r="N15" s="233">
        <f>IFERROR(SUMPRODUCT(E109:E120,N109:N120)/E15,"-")</f>
        <v>4.2800048035217378E-2</v>
      </c>
      <c r="O15" s="226">
        <f>IFERROR(SUMIF($B$17:$B$133,$B15,O$17:O$133),"-")</f>
        <v>821901.04055555549</v>
      </c>
      <c r="P15" s="21"/>
      <c r="Q15" s="212">
        <f t="shared" ref="Q15:S16" si="3">IFERROR(F15/$E15,"-")</f>
        <v>0.6532952075178694</v>
      </c>
      <c r="R15" s="212">
        <f t="shared" si="3"/>
        <v>0.25681264962820372</v>
      </c>
      <c r="S15" s="212">
        <f t="shared" si="3"/>
        <v>7.6711763022898005E-2</v>
      </c>
      <c r="T15" s="212">
        <f>IFERROR(I15/(I15+$E15),"-")</f>
        <v>3.4862855019800382E-2</v>
      </c>
    </row>
    <row r="16" spans="1:20" ht="15" customHeight="1" x14ac:dyDescent="0.35">
      <c r="A16" s="3"/>
      <c r="B16" s="144" t="str">
        <f t="shared" si="0"/>
        <v>2026-27</v>
      </c>
      <c r="C16" s="74" t="s">
        <v>1115</v>
      </c>
      <c r="D16" s="179"/>
      <c r="E16" s="251">
        <f t="shared" si="1"/>
        <v>1646850</v>
      </c>
      <c r="F16" s="251">
        <f t="shared" si="1"/>
        <v>1060061</v>
      </c>
      <c r="G16" s="251">
        <f t="shared" si="1"/>
        <v>402527</v>
      </c>
      <c r="H16" s="251">
        <f t="shared" si="1"/>
        <v>105927</v>
      </c>
      <c r="I16" s="251">
        <f t="shared" si="1"/>
        <v>55245</v>
      </c>
      <c r="J16" s="251">
        <f>SUM(E16,I16)</f>
        <v>1702095</v>
      </c>
      <c r="K16" s="223"/>
      <c r="L16" s="251">
        <f>IFERROR(SUMIF($B$17:$B$133,$B16,L$17:L$133),"-")</f>
        <v>764758.20166666666</v>
      </c>
      <c r="M16" s="233">
        <f>IFERROR(L16/E16/24,"-")</f>
        <v>1.9349014827971245E-2</v>
      </c>
      <c r="N16" s="233">
        <f>IFERROR(SUMPRODUCT(E121:E132,N121:N132)/E16,"-")</f>
        <v>3.7700119455042681E-2</v>
      </c>
      <c r="O16" s="226">
        <f>IFERROR(SUMIF($B$17:$B$133,$B16,O$17:O$133),"-")</f>
        <v>227640.85111111111</v>
      </c>
      <c r="P16" s="21"/>
      <c r="Q16" s="212">
        <f t="shared" si="3"/>
        <v>0.64369007499165076</v>
      </c>
      <c r="R16" s="212">
        <f t="shared" si="3"/>
        <v>0.2444223821234478</v>
      </c>
      <c r="S16" s="212">
        <f t="shared" si="3"/>
        <v>6.4320976409509067E-2</v>
      </c>
      <c r="T16" s="212">
        <f>IFERROR(I16/(I16+$E16),"-")</f>
        <v>3.2457060269843928E-2</v>
      </c>
    </row>
    <row r="17" spans="1:20" hidden="1" x14ac:dyDescent="0.25">
      <c r="A17" s="188"/>
      <c r="B17" s="10"/>
      <c r="D17" s="2"/>
      <c r="E17" s="223"/>
      <c r="F17" s="223"/>
      <c r="G17" s="223"/>
      <c r="H17" s="223"/>
      <c r="I17" s="223"/>
      <c r="J17" s="223"/>
      <c r="K17" s="223"/>
      <c r="L17" s="223"/>
      <c r="M17" s="233"/>
      <c r="N17" s="233"/>
      <c r="O17" s="220"/>
      <c r="P17" s="21"/>
      <c r="Q17" s="312"/>
      <c r="R17" s="312"/>
      <c r="S17" s="312"/>
      <c r="T17" s="312" t="str">
        <f t="shared" ref="T17:T80" si="4">IFERROR(I17/(I17+$E17),"-")</f>
        <v>-</v>
      </c>
    </row>
    <row r="18" spans="1:20" hidden="1" x14ac:dyDescent="0.25">
      <c r="A18" s="188"/>
      <c r="B18" s="145"/>
      <c r="D18" s="2"/>
      <c r="E18" s="223"/>
      <c r="F18" s="223"/>
      <c r="G18" s="223"/>
      <c r="H18" s="223"/>
      <c r="I18" s="223"/>
      <c r="J18" s="223"/>
      <c r="K18" s="223"/>
      <c r="L18" s="223"/>
      <c r="M18" s="233"/>
      <c r="N18" s="233"/>
      <c r="O18" s="220"/>
      <c r="P18" s="21"/>
      <c r="Q18" s="312"/>
      <c r="R18" s="312"/>
      <c r="S18" s="312"/>
      <c r="T18" s="312" t="str">
        <f t="shared" si="4"/>
        <v>-</v>
      </c>
    </row>
    <row r="19" spans="1:20" ht="17.5" hidden="1" x14ac:dyDescent="0.35">
      <c r="A19" s="188"/>
      <c r="B19" s="145"/>
      <c r="D19" s="99"/>
      <c r="E19" s="223"/>
      <c r="F19" s="223"/>
      <c r="G19" s="223"/>
      <c r="H19" s="223"/>
      <c r="I19" s="223"/>
      <c r="J19" s="223"/>
      <c r="K19" s="223"/>
      <c r="L19" s="223"/>
      <c r="M19" s="233"/>
      <c r="N19" s="233"/>
      <c r="O19" s="220"/>
      <c r="P19" s="21"/>
      <c r="Q19" s="312"/>
      <c r="R19" s="312"/>
      <c r="S19" s="312"/>
      <c r="T19" s="312" t="str">
        <f t="shared" si="4"/>
        <v>-</v>
      </c>
    </row>
    <row r="20" spans="1:20" hidden="1" x14ac:dyDescent="0.25">
      <c r="A20" s="188"/>
      <c r="B20" s="145"/>
      <c r="D20" s="2"/>
      <c r="E20" s="223"/>
      <c r="F20" s="223"/>
      <c r="G20" s="223"/>
      <c r="H20" s="223"/>
      <c r="I20" s="223"/>
      <c r="J20" s="223"/>
      <c r="K20" s="223"/>
      <c r="L20" s="223"/>
      <c r="M20" s="233"/>
      <c r="N20" s="233"/>
      <c r="O20" s="220"/>
      <c r="P20" s="21"/>
      <c r="Q20" s="312"/>
      <c r="R20" s="312"/>
      <c r="S20" s="312"/>
      <c r="T20" s="312" t="str">
        <f t="shared" si="4"/>
        <v>-</v>
      </c>
    </row>
    <row r="21" spans="1:20" hidden="1" x14ac:dyDescent="0.25">
      <c r="A21" s="188"/>
      <c r="B21" s="145"/>
      <c r="D21" s="2"/>
      <c r="E21" s="223"/>
      <c r="F21" s="223"/>
      <c r="G21" s="223"/>
      <c r="H21" s="223"/>
      <c r="I21" s="223"/>
      <c r="J21" s="223"/>
      <c r="K21" s="223"/>
      <c r="L21" s="223"/>
      <c r="M21" s="233"/>
      <c r="N21" s="233"/>
      <c r="O21" s="220"/>
      <c r="P21" s="21"/>
      <c r="Q21" s="312"/>
      <c r="R21" s="312"/>
      <c r="S21" s="312"/>
      <c r="T21" s="312" t="str">
        <f t="shared" si="4"/>
        <v>-</v>
      </c>
    </row>
    <row r="22" spans="1:20" ht="17.5" hidden="1" x14ac:dyDescent="0.35">
      <c r="A22" s="188"/>
      <c r="B22" s="145"/>
      <c r="D22" s="99"/>
      <c r="E22" s="223"/>
      <c r="F22" s="223"/>
      <c r="G22" s="223"/>
      <c r="H22" s="223"/>
      <c r="I22" s="223"/>
      <c r="J22" s="223"/>
      <c r="K22" s="223"/>
      <c r="L22" s="223"/>
      <c r="M22" s="233"/>
      <c r="N22" s="233"/>
      <c r="O22" s="220"/>
      <c r="P22" s="21"/>
      <c r="Q22" s="312"/>
      <c r="R22" s="312"/>
      <c r="S22" s="312"/>
      <c r="T22" s="312" t="str">
        <f t="shared" si="4"/>
        <v>-</v>
      </c>
    </row>
    <row r="23" spans="1:20" hidden="1" x14ac:dyDescent="0.25">
      <c r="A23" s="188"/>
      <c r="B23" s="145"/>
      <c r="D23" s="2"/>
      <c r="E23" s="223"/>
      <c r="F23" s="223"/>
      <c r="G23" s="223"/>
      <c r="H23" s="223"/>
      <c r="I23" s="223"/>
      <c r="J23" s="223"/>
      <c r="K23" s="223"/>
      <c r="L23" s="223"/>
      <c r="M23" s="233"/>
      <c r="N23" s="233"/>
      <c r="O23" s="220"/>
      <c r="P23" s="21"/>
      <c r="Q23" s="312"/>
      <c r="R23" s="312"/>
      <c r="S23" s="312"/>
      <c r="T23" s="312" t="str">
        <f t="shared" si="4"/>
        <v>-</v>
      </c>
    </row>
    <row r="24" spans="1:20" hidden="1" x14ac:dyDescent="0.25">
      <c r="A24" s="188"/>
      <c r="B24" s="147"/>
      <c r="C24" s="12"/>
      <c r="D24" s="95"/>
      <c r="E24" s="225"/>
      <c r="F24" s="225"/>
      <c r="G24" s="225"/>
      <c r="H24" s="225"/>
      <c r="I24" s="225"/>
      <c r="J24" s="225"/>
      <c r="K24" s="225"/>
      <c r="L24" s="225"/>
      <c r="M24" s="234"/>
      <c r="N24" s="234"/>
      <c r="O24" s="222"/>
      <c r="P24" s="22"/>
      <c r="Q24" s="312"/>
      <c r="R24" s="312"/>
      <c r="S24" s="312"/>
      <c r="T24" s="312" t="str">
        <f t="shared" si="4"/>
        <v>-</v>
      </c>
    </row>
    <row r="25" spans="1:20" ht="17.5" hidden="1" x14ac:dyDescent="0.35">
      <c r="A25" s="188"/>
      <c r="B25" s="143"/>
      <c r="D25" s="99"/>
      <c r="E25" s="223"/>
      <c r="F25" s="223"/>
      <c r="G25" s="223"/>
      <c r="H25" s="223"/>
      <c r="I25" s="223"/>
      <c r="J25" s="223"/>
      <c r="K25" s="223"/>
      <c r="L25" s="223"/>
      <c r="M25" s="233"/>
      <c r="N25" s="233"/>
      <c r="O25" s="220"/>
      <c r="P25" s="21"/>
      <c r="Q25" s="312"/>
      <c r="R25" s="312"/>
      <c r="S25" s="312"/>
      <c r="T25" s="312" t="str">
        <f t="shared" si="4"/>
        <v>-</v>
      </c>
    </row>
    <row r="26" spans="1:20" hidden="1" x14ac:dyDescent="0.25">
      <c r="A26" s="188"/>
      <c r="B26" s="145"/>
      <c r="D26" s="2"/>
      <c r="E26" s="223"/>
      <c r="F26" s="223"/>
      <c r="G26" s="223"/>
      <c r="H26" s="223"/>
      <c r="I26" s="223"/>
      <c r="J26" s="223"/>
      <c r="K26" s="223"/>
      <c r="L26" s="223"/>
      <c r="M26" s="233"/>
      <c r="N26" s="233"/>
      <c r="O26" s="220"/>
      <c r="P26" s="21"/>
      <c r="Q26" s="312"/>
      <c r="R26" s="312"/>
      <c r="S26" s="312"/>
      <c r="T26" s="312" t="str">
        <f t="shared" si="4"/>
        <v>-</v>
      </c>
    </row>
    <row r="27" spans="1:20" hidden="1" x14ac:dyDescent="0.25">
      <c r="A27" s="188"/>
      <c r="B27" s="145"/>
      <c r="C27" s="23"/>
      <c r="D27" s="95"/>
      <c r="E27" s="223"/>
      <c r="F27" s="223"/>
      <c r="G27" s="223"/>
      <c r="H27" s="223"/>
      <c r="I27" s="223"/>
      <c r="J27" s="223"/>
      <c r="K27" s="223"/>
      <c r="L27" s="223"/>
      <c r="M27" s="233"/>
      <c r="N27" s="233"/>
      <c r="O27" s="220"/>
      <c r="P27" s="21"/>
      <c r="Q27" s="312"/>
      <c r="R27" s="312"/>
      <c r="S27" s="312"/>
      <c r="T27" s="312" t="str">
        <f t="shared" si="4"/>
        <v>-</v>
      </c>
    </row>
    <row r="28" spans="1:20" ht="17.5" hidden="1" x14ac:dyDescent="0.35">
      <c r="A28" s="188"/>
      <c r="B28" s="145"/>
      <c r="D28" s="99"/>
      <c r="E28" s="223"/>
      <c r="F28" s="223"/>
      <c r="G28" s="223"/>
      <c r="H28" s="223"/>
      <c r="I28" s="223"/>
      <c r="J28" s="223"/>
      <c r="K28" s="223"/>
      <c r="L28" s="223"/>
      <c r="M28" s="233"/>
      <c r="N28" s="233"/>
      <c r="O28" s="220"/>
      <c r="P28" s="21"/>
      <c r="Q28" s="312"/>
      <c r="R28" s="312"/>
      <c r="S28" s="312"/>
      <c r="T28" s="312" t="str">
        <f t="shared" si="4"/>
        <v>-</v>
      </c>
    </row>
    <row r="29" spans="1:20" hidden="1" x14ac:dyDescent="0.25">
      <c r="A29" s="188"/>
      <c r="B29" s="145"/>
      <c r="D29" s="2"/>
      <c r="E29" s="223"/>
      <c r="F29" s="223"/>
      <c r="G29" s="223"/>
      <c r="H29" s="223"/>
      <c r="I29" s="223"/>
      <c r="J29" s="223"/>
      <c r="K29" s="223"/>
      <c r="L29" s="223"/>
      <c r="M29" s="233"/>
      <c r="N29" s="233"/>
      <c r="O29" s="220"/>
      <c r="P29" s="21"/>
      <c r="Q29" s="312"/>
      <c r="R29" s="312"/>
      <c r="S29" s="312"/>
      <c r="T29" s="312" t="str">
        <f t="shared" si="4"/>
        <v>-</v>
      </c>
    </row>
    <row r="30" spans="1:20" hidden="1" x14ac:dyDescent="0.25">
      <c r="A30" s="188"/>
      <c r="B30" s="145"/>
      <c r="D30" s="2"/>
      <c r="E30" s="223"/>
      <c r="F30" s="223"/>
      <c r="G30" s="223"/>
      <c r="H30" s="223"/>
      <c r="I30" s="223"/>
      <c r="J30" s="223"/>
      <c r="K30" s="223"/>
      <c r="L30" s="223"/>
      <c r="M30" s="233"/>
      <c r="N30" s="233"/>
      <c r="O30" s="220"/>
      <c r="P30" s="21"/>
      <c r="Q30" s="312"/>
      <c r="R30" s="312"/>
      <c r="S30" s="312"/>
      <c r="T30" s="312" t="str">
        <f t="shared" si="4"/>
        <v>-</v>
      </c>
    </row>
    <row r="31" spans="1:20" ht="17.5" hidden="1" x14ac:dyDescent="0.35">
      <c r="A31" s="188"/>
      <c r="B31" s="145"/>
      <c r="D31" s="99"/>
      <c r="E31" s="223"/>
      <c r="F31" s="223"/>
      <c r="G31" s="223"/>
      <c r="H31" s="223"/>
      <c r="I31" s="223"/>
      <c r="J31" s="223"/>
      <c r="K31" s="223"/>
      <c r="L31" s="223"/>
      <c r="M31" s="233"/>
      <c r="N31" s="233"/>
      <c r="O31" s="220"/>
      <c r="P31" s="21"/>
      <c r="Q31" s="312"/>
      <c r="R31" s="312"/>
      <c r="S31" s="312"/>
      <c r="T31" s="312" t="str">
        <f t="shared" si="4"/>
        <v>-</v>
      </c>
    </row>
    <row r="32" spans="1:20" hidden="1" x14ac:dyDescent="0.25">
      <c r="A32" s="188"/>
      <c r="B32" s="145"/>
      <c r="D32" s="2"/>
      <c r="E32" s="223"/>
      <c r="F32" s="223"/>
      <c r="G32" s="223"/>
      <c r="H32" s="223"/>
      <c r="I32" s="223"/>
      <c r="J32" s="223"/>
      <c r="K32" s="223"/>
      <c r="L32" s="223"/>
      <c r="M32" s="233"/>
      <c r="N32" s="233"/>
      <c r="O32" s="220"/>
      <c r="P32" s="21"/>
      <c r="Q32" s="312"/>
      <c r="R32" s="312"/>
      <c r="S32" s="312"/>
      <c r="T32" s="312" t="str">
        <f t="shared" si="4"/>
        <v>-</v>
      </c>
    </row>
    <row r="33" spans="1:20" hidden="1" x14ac:dyDescent="0.25">
      <c r="A33" s="188"/>
      <c r="B33" s="145"/>
      <c r="D33" s="2"/>
      <c r="E33" s="223"/>
      <c r="F33" s="223"/>
      <c r="G33" s="223"/>
      <c r="H33" s="223"/>
      <c r="I33" s="223"/>
      <c r="J33" s="223"/>
      <c r="K33" s="223"/>
      <c r="L33" s="223"/>
      <c r="M33" s="233"/>
      <c r="N33" s="233"/>
      <c r="O33" s="220"/>
      <c r="P33" s="21"/>
      <c r="Q33" s="312"/>
      <c r="R33" s="312"/>
      <c r="S33" s="312"/>
      <c r="T33" s="312" t="str">
        <f t="shared" si="4"/>
        <v>-</v>
      </c>
    </row>
    <row r="34" spans="1:20" ht="17.5" hidden="1" x14ac:dyDescent="0.35">
      <c r="A34" s="188"/>
      <c r="B34" s="145"/>
      <c r="D34" s="99"/>
      <c r="E34" s="223"/>
      <c r="F34" s="223"/>
      <c r="G34" s="223"/>
      <c r="H34" s="223"/>
      <c r="I34" s="223"/>
      <c r="J34" s="223"/>
      <c r="K34" s="223"/>
      <c r="L34" s="223"/>
      <c r="M34" s="233"/>
      <c r="N34" s="233"/>
      <c r="O34" s="220"/>
      <c r="P34" s="21"/>
      <c r="Q34" s="312"/>
      <c r="R34" s="312"/>
      <c r="S34" s="312"/>
      <c r="T34" s="312" t="str">
        <f t="shared" si="4"/>
        <v>-</v>
      </c>
    </row>
    <row r="35" spans="1:20" hidden="1" x14ac:dyDescent="0.25">
      <c r="A35" s="188"/>
      <c r="B35" s="145"/>
      <c r="D35" s="2"/>
      <c r="E35" s="223"/>
      <c r="F35" s="223"/>
      <c r="G35" s="223"/>
      <c r="H35" s="223"/>
      <c r="I35" s="223"/>
      <c r="J35" s="223"/>
      <c r="K35" s="223"/>
      <c r="L35" s="223"/>
      <c r="M35" s="233"/>
      <c r="N35" s="233"/>
      <c r="O35" s="220"/>
      <c r="P35" s="21"/>
      <c r="Q35" s="312"/>
      <c r="R35" s="312"/>
      <c r="S35" s="312"/>
      <c r="T35" s="312" t="str">
        <f t="shared" si="4"/>
        <v>-</v>
      </c>
    </row>
    <row r="36" spans="1:20" hidden="1" x14ac:dyDescent="0.25">
      <c r="A36" s="188"/>
      <c r="B36" s="147"/>
      <c r="C36" s="12"/>
      <c r="D36" s="95"/>
      <c r="E36" s="225"/>
      <c r="F36" s="225"/>
      <c r="G36" s="225"/>
      <c r="H36" s="225"/>
      <c r="I36" s="225"/>
      <c r="J36" s="225"/>
      <c r="K36" s="225"/>
      <c r="L36" s="225"/>
      <c r="M36" s="234"/>
      <c r="N36" s="234"/>
      <c r="O36" s="222"/>
      <c r="P36" s="22"/>
      <c r="Q36" s="312"/>
      <c r="R36" s="312"/>
      <c r="S36" s="312"/>
      <c r="T36" s="312" t="str">
        <f t="shared" si="4"/>
        <v>-</v>
      </c>
    </row>
    <row r="37" spans="1:20" ht="17.5" hidden="1" x14ac:dyDescent="0.35">
      <c r="A37" s="188"/>
      <c r="B37" s="143"/>
      <c r="D37" s="99"/>
      <c r="E37" s="223"/>
      <c r="F37" s="223"/>
      <c r="G37" s="223"/>
      <c r="H37" s="223"/>
      <c r="I37" s="223"/>
      <c r="J37" s="223"/>
      <c r="K37" s="223"/>
      <c r="L37" s="223"/>
      <c r="M37" s="233"/>
      <c r="N37" s="233"/>
      <c r="O37" s="220"/>
      <c r="P37" s="21"/>
      <c r="Q37" s="312"/>
      <c r="R37" s="312"/>
      <c r="S37" s="312"/>
      <c r="T37" s="312" t="str">
        <f t="shared" si="4"/>
        <v>-</v>
      </c>
    </row>
    <row r="38" spans="1:20" hidden="1" x14ac:dyDescent="0.25">
      <c r="A38" s="188"/>
      <c r="B38" s="145"/>
      <c r="D38" s="2"/>
      <c r="E38" s="223"/>
      <c r="F38" s="223"/>
      <c r="G38" s="223"/>
      <c r="H38" s="223"/>
      <c r="I38" s="223"/>
      <c r="J38" s="223"/>
      <c r="K38" s="223"/>
      <c r="L38" s="223"/>
      <c r="M38" s="233"/>
      <c r="N38" s="233"/>
      <c r="O38" s="220"/>
      <c r="P38" s="21"/>
      <c r="Q38" s="312"/>
      <c r="R38" s="312"/>
      <c r="S38" s="312"/>
      <c r="T38" s="312" t="str">
        <f t="shared" si="4"/>
        <v>-</v>
      </c>
    </row>
    <row r="39" spans="1:20" hidden="1" x14ac:dyDescent="0.25">
      <c r="A39" s="188"/>
      <c r="B39" s="145"/>
      <c r="C39" s="23"/>
      <c r="D39" s="95"/>
      <c r="E39" s="223"/>
      <c r="F39" s="223"/>
      <c r="G39" s="223"/>
      <c r="H39" s="223"/>
      <c r="I39" s="223"/>
      <c r="J39" s="223"/>
      <c r="K39" s="223"/>
      <c r="L39" s="223"/>
      <c r="M39" s="233"/>
      <c r="N39" s="233"/>
      <c r="O39" s="220"/>
      <c r="P39" s="21"/>
      <c r="Q39" s="312"/>
      <c r="R39" s="312"/>
      <c r="S39" s="312"/>
      <c r="T39" s="312" t="str">
        <f t="shared" si="4"/>
        <v>-</v>
      </c>
    </row>
    <row r="40" spans="1:20" ht="17.5" hidden="1" x14ac:dyDescent="0.35">
      <c r="A40" s="188"/>
      <c r="B40" s="145"/>
      <c r="D40" s="99"/>
      <c r="E40" s="223"/>
      <c r="F40" s="223"/>
      <c r="G40" s="223"/>
      <c r="H40" s="223"/>
      <c r="I40" s="223"/>
      <c r="J40" s="223"/>
      <c r="K40" s="223"/>
      <c r="L40" s="223"/>
      <c r="M40" s="233"/>
      <c r="N40" s="233"/>
      <c r="O40" s="220"/>
      <c r="P40" s="21"/>
      <c r="Q40" s="312"/>
      <c r="R40" s="312"/>
      <c r="S40" s="312"/>
      <c r="T40" s="312" t="str">
        <f t="shared" si="4"/>
        <v>-</v>
      </c>
    </row>
    <row r="41" spans="1:20" hidden="1" x14ac:dyDescent="0.25">
      <c r="A41" s="188"/>
      <c r="B41" s="145"/>
      <c r="D41" s="2"/>
      <c r="E41" s="223"/>
      <c r="F41" s="223"/>
      <c r="G41" s="223"/>
      <c r="H41" s="223"/>
      <c r="I41" s="223"/>
      <c r="J41" s="223"/>
      <c r="K41" s="223"/>
      <c r="L41" s="223"/>
      <c r="M41" s="233"/>
      <c r="N41" s="233"/>
      <c r="O41" s="220"/>
      <c r="P41" s="21"/>
      <c r="Q41" s="312"/>
      <c r="R41" s="312"/>
      <c r="S41" s="312"/>
      <c r="T41" s="312" t="str">
        <f t="shared" si="4"/>
        <v>-</v>
      </c>
    </row>
    <row r="42" spans="1:20" hidden="1" x14ac:dyDescent="0.25">
      <c r="A42" s="188"/>
      <c r="B42" s="145"/>
      <c r="D42" s="2"/>
      <c r="E42" s="223"/>
      <c r="F42" s="223"/>
      <c r="G42" s="223"/>
      <c r="H42" s="223"/>
      <c r="I42" s="223"/>
      <c r="J42" s="223"/>
      <c r="K42" s="223"/>
      <c r="L42" s="223"/>
      <c r="M42" s="233"/>
      <c r="N42" s="233"/>
      <c r="O42" s="220"/>
      <c r="P42" s="21"/>
      <c r="Q42" s="312"/>
      <c r="R42" s="312"/>
      <c r="S42" s="312"/>
      <c r="T42" s="312" t="str">
        <f t="shared" si="4"/>
        <v>-</v>
      </c>
    </row>
    <row r="43" spans="1:20" ht="17.5" hidden="1" x14ac:dyDescent="0.35">
      <c r="A43" s="188"/>
      <c r="B43" s="145"/>
      <c r="D43" s="99"/>
      <c r="E43" s="223"/>
      <c r="F43" s="223"/>
      <c r="G43" s="223"/>
      <c r="H43" s="223"/>
      <c r="I43" s="223"/>
      <c r="J43" s="223"/>
      <c r="K43" s="223"/>
      <c r="L43" s="223"/>
      <c r="M43" s="233"/>
      <c r="N43" s="233"/>
      <c r="O43" s="220"/>
      <c r="P43" s="21"/>
      <c r="Q43" s="312"/>
      <c r="R43" s="312"/>
      <c r="S43" s="312"/>
      <c r="T43" s="312" t="str">
        <f t="shared" si="4"/>
        <v>-</v>
      </c>
    </row>
    <row r="44" spans="1:20" hidden="1" x14ac:dyDescent="0.25">
      <c r="A44" s="188"/>
      <c r="B44" s="145"/>
      <c r="D44" s="2"/>
      <c r="E44" s="223"/>
      <c r="F44" s="223"/>
      <c r="G44" s="223"/>
      <c r="H44" s="223"/>
      <c r="I44" s="223"/>
      <c r="J44" s="223"/>
      <c r="K44" s="223"/>
      <c r="L44" s="223"/>
      <c r="M44" s="233"/>
      <c r="N44" s="233"/>
      <c r="O44" s="220"/>
      <c r="P44" s="21"/>
      <c r="Q44" s="312"/>
      <c r="R44" s="312"/>
      <c r="S44" s="312"/>
      <c r="T44" s="312" t="str">
        <f t="shared" si="4"/>
        <v>-</v>
      </c>
    </row>
    <row r="45" spans="1:20" hidden="1" x14ac:dyDescent="0.25">
      <c r="A45" s="188"/>
      <c r="B45" s="145"/>
      <c r="D45" s="2"/>
      <c r="E45" s="223"/>
      <c r="F45" s="223"/>
      <c r="G45" s="223"/>
      <c r="H45" s="223"/>
      <c r="I45" s="223"/>
      <c r="J45" s="223"/>
      <c r="K45" s="223"/>
      <c r="L45" s="223"/>
      <c r="M45" s="233"/>
      <c r="N45" s="233"/>
      <c r="O45" s="220"/>
      <c r="P45" s="21"/>
      <c r="Q45" s="312"/>
      <c r="R45" s="312"/>
      <c r="S45" s="312"/>
      <c r="T45" s="312" t="str">
        <f t="shared" si="4"/>
        <v>-</v>
      </c>
    </row>
    <row r="46" spans="1:20" ht="17.5" hidden="1" x14ac:dyDescent="0.35">
      <c r="A46" s="188"/>
      <c r="B46" s="145"/>
      <c r="D46" s="99"/>
      <c r="E46" s="223"/>
      <c r="F46" s="223"/>
      <c r="G46" s="223"/>
      <c r="H46" s="223"/>
      <c r="I46" s="223"/>
      <c r="J46" s="223"/>
      <c r="K46" s="223"/>
      <c r="L46" s="223"/>
      <c r="M46" s="233"/>
      <c r="N46" s="233"/>
      <c r="O46" s="220"/>
      <c r="P46" s="21"/>
      <c r="Q46" s="312"/>
      <c r="R46" s="312"/>
      <c r="S46" s="312"/>
      <c r="T46" s="312" t="str">
        <f t="shared" si="4"/>
        <v>-</v>
      </c>
    </row>
    <row r="47" spans="1:20" hidden="1" x14ac:dyDescent="0.25">
      <c r="A47" s="188"/>
      <c r="B47" s="145"/>
      <c r="D47" s="2"/>
      <c r="E47" s="223"/>
      <c r="F47" s="223"/>
      <c r="G47" s="223"/>
      <c r="H47" s="223"/>
      <c r="I47" s="223"/>
      <c r="J47" s="223"/>
      <c r="K47" s="223"/>
      <c r="L47" s="223"/>
      <c r="M47" s="233"/>
      <c r="N47" s="233"/>
      <c r="O47" s="220"/>
      <c r="P47" s="21"/>
      <c r="Q47" s="312"/>
      <c r="R47" s="312"/>
      <c r="S47" s="312"/>
      <c r="T47" s="312" t="str">
        <f t="shared" si="4"/>
        <v>-</v>
      </c>
    </row>
    <row r="48" spans="1:20" hidden="1" x14ac:dyDescent="0.25">
      <c r="A48" s="188"/>
      <c r="B48" s="145"/>
      <c r="C48" s="12"/>
      <c r="D48" s="95"/>
      <c r="E48" s="223"/>
      <c r="F48" s="223"/>
      <c r="G48" s="223"/>
      <c r="H48" s="223"/>
      <c r="I48" s="223"/>
      <c r="J48" s="223"/>
      <c r="K48" s="223"/>
      <c r="L48" s="223"/>
      <c r="M48" s="233"/>
      <c r="N48" s="233"/>
      <c r="O48" s="220"/>
      <c r="P48" s="21"/>
      <c r="Q48" s="312"/>
      <c r="R48" s="312"/>
      <c r="S48" s="312"/>
      <c r="T48" s="312" t="str">
        <f t="shared" si="4"/>
        <v>-</v>
      </c>
    </row>
    <row r="49" spans="1:20" ht="17.5" hidden="1" x14ac:dyDescent="0.35">
      <c r="A49" s="188"/>
      <c r="B49" s="146"/>
      <c r="D49" s="99"/>
      <c r="E49" s="297"/>
      <c r="F49" s="297"/>
      <c r="G49" s="297"/>
      <c r="H49" s="297"/>
      <c r="I49" s="297"/>
      <c r="J49" s="297"/>
      <c r="K49" s="297"/>
      <c r="L49" s="297"/>
      <c r="M49" s="235"/>
      <c r="N49" s="235"/>
      <c r="O49" s="227"/>
      <c r="P49" s="148"/>
      <c r="Q49" s="312"/>
      <c r="R49" s="312"/>
      <c r="S49" s="312"/>
      <c r="T49" s="312" t="str">
        <f t="shared" si="4"/>
        <v>-</v>
      </c>
    </row>
    <row r="50" spans="1:20" hidden="1" x14ac:dyDescent="0.25">
      <c r="A50" s="188"/>
      <c r="B50" s="145"/>
      <c r="D50" s="2"/>
      <c r="E50" s="251"/>
      <c r="F50" s="251"/>
      <c r="G50" s="251"/>
      <c r="H50" s="251"/>
      <c r="I50" s="251"/>
      <c r="J50" s="251"/>
      <c r="K50" s="251"/>
      <c r="L50" s="251"/>
      <c r="M50" s="236"/>
      <c r="N50" s="236"/>
      <c r="O50" s="250"/>
      <c r="P50" s="149"/>
      <c r="Q50" s="312"/>
      <c r="R50" s="312"/>
      <c r="S50" s="312"/>
      <c r="T50" s="312" t="str">
        <f t="shared" si="4"/>
        <v>-</v>
      </c>
    </row>
    <row r="51" spans="1:20" hidden="1" x14ac:dyDescent="0.25">
      <c r="A51" s="188"/>
      <c r="B51" s="145"/>
      <c r="C51" s="23"/>
      <c r="D51" s="95"/>
      <c r="E51" s="251"/>
      <c r="F51" s="251"/>
      <c r="G51" s="251"/>
      <c r="H51" s="251"/>
      <c r="I51" s="251"/>
      <c r="J51" s="251"/>
      <c r="K51" s="251"/>
      <c r="L51" s="251"/>
      <c r="M51" s="236"/>
      <c r="N51" s="236"/>
      <c r="O51" s="250"/>
      <c r="P51" s="149"/>
      <c r="Q51" s="312"/>
      <c r="R51" s="312"/>
      <c r="S51" s="312"/>
      <c r="T51" s="312" t="str">
        <f t="shared" si="4"/>
        <v>-</v>
      </c>
    </row>
    <row r="52" spans="1:20" ht="17.5" hidden="1" x14ac:dyDescent="0.35">
      <c r="A52" s="188"/>
      <c r="B52" s="145"/>
      <c r="D52" s="99"/>
      <c r="E52" s="251"/>
      <c r="F52" s="251"/>
      <c r="G52" s="251"/>
      <c r="H52" s="251"/>
      <c r="I52" s="251"/>
      <c r="J52" s="251"/>
      <c r="K52" s="251"/>
      <c r="L52" s="251"/>
      <c r="M52" s="236"/>
      <c r="N52" s="236"/>
      <c r="O52" s="250"/>
      <c r="P52" s="149"/>
      <c r="Q52" s="312"/>
      <c r="R52" s="312"/>
      <c r="S52" s="312"/>
      <c r="T52" s="312" t="str">
        <f t="shared" si="4"/>
        <v>-</v>
      </c>
    </row>
    <row r="53" spans="1:20" hidden="1" x14ac:dyDescent="0.25">
      <c r="A53" s="188"/>
      <c r="B53" s="145"/>
      <c r="D53" s="2"/>
      <c r="E53" s="251"/>
      <c r="F53" s="251"/>
      <c r="G53" s="251"/>
      <c r="H53" s="251"/>
      <c r="I53" s="251"/>
      <c r="J53" s="251"/>
      <c r="K53" s="251"/>
      <c r="L53" s="251"/>
      <c r="M53" s="236"/>
      <c r="N53" s="236"/>
      <c r="O53" s="250"/>
      <c r="P53" s="149"/>
      <c r="Q53" s="312"/>
      <c r="R53" s="312"/>
      <c r="S53" s="312"/>
      <c r="T53" s="312" t="str">
        <f t="shared" si="4"/>
        <v>-</v>
      </c>
    </row>
    <row r="54" spans="1:20" hidden="1" x14ac:dyDescent="0.25">
      <c r="A54" s="188" t="s">
        <v>55</v>
      </c>
      <c r="B54" s="145"/>
      <c r="D54" s="2"/>
      <c r="E54" s="251"/>
      <c r="F54" s="251"/>
      <c r="G54" s="251"/>
      <c r="H54" s="251"/>
      <c r="I54" s="251"/>
      <c r="J54" s="251"/>
      <c r="K54" s="251"/>
      <c r="L54" s="251"/>
      <c r="M54" s="236"/>
      <c r="N54" s="236"/>
      <c r="O54" s="250"/>
      <c r="P54" s="149"/>
      <c r="Q54" s="312"/>
      <c r="R54" s="312"/>
      <c r="S54" s="312"/>
      <c r="T54" s="312" t="str">
        <f t="shared" si="4"/>
        <v>-</v>
      </c>
    </row>
    <row r="55" spans="1:20" ht="17.5" hidden="1" x14ac:dyDescent="0.35">
      <c r="A55" s="188"/>
      <c r="B55" s="145"/>
      <c r="D55" s="99"/>
      <c r="E55" s="251"/>
      <c r="F55" s="251"/>
      <c r="G55" s="251"/>
      <c r="H55" s="251"/>
      <c r="I55" s="251"/>
      <c r="J55" s="251"/>
      <c r="K55" s="251"/>
      <c r="L55" s="251"/>
      <c r="M55" s="236"/>
      <c r="N55" s="236"/>
      <c r="O55" s="250"/>
      <c r="P55" s="149"/>
      <c r="Q55" s="312"/>
      <c r="R55" s="312"/>
      <c r="S55" s="312"/>
      <c r="T55" s="312" t="str">
        <f t="shared" si="4"/>
        <v>-</v>
      </c>
    </row>
    <row r="56" spans="1:20" hidden="1" x14ac:dyDescent="0.25">
      <c r="A56" s="188"/>
      <c r="B56" s="145"/>
      <c r="D56" s="2"/>
      <c r="E56" s="251"/>
      <c r="F56" s="251"/>
      <c r="G56" s="251"/>
      <c r="H56" s="251"/>
      <c r="I56" s="251"/>
      <c r="J56" s="251"/>
      <c r="K56" s="251"/>
      <c r="L56" s="251"/>
      <c r="M56" s="236"/>
      <c r="N56" s="236"/>
      <c r="O56" s="250"/>
      <c r="P56" s="149"/>
      <c r="Q56" s="312"/>
      <c r="R56" s="312"/>
      <c r="S56" s="312"/>
      <c r="T56" s="312" t="str">
        <f t="shared" si="4"/>
        <v>-</v>
      </c>
    </row>
    <row r="57" spans="1:20" hidden="1" x14ac:dyDescent="0.25">
      <c r="A57" s="188"/>
      <c r="B57" s="145"/>
      <c r="D57" s="2"/>
      <c r="E57" s="251"/>
      <c r="F57" s="251"/>
      <c r="G57" s="251"/>
      <c r="H57" s="251"/>
      <c r="I57" s="251"/>
      <c r="J57" s="251"/>
      <c r="K57" s="251"/>
      <c r="L57" s="251"/>
      <c r="M57" s="236"/>
      <c r="N57" s="236"/>
      <c r="O57" s="250"/>
      <c r="P57" s="149"/>
      <c r="Q57" s="312"/>
      <c r="R57" s="312"/>
      <c r="S57" s="312"/>
      <c r="T57" s="312" t="str">
        <f t="shared" si="4"/>
        <v>-</v>
      </c>
    </row>
    <row r="58" spans="1:20" ht="17.5" hidden="1" x14ac:dyDescent="0.35">
      <c r="A58" s="188"/>
      <c r="B58" s="145"/>
      <c r="D58" s="99"/>
      <c r="E58" s="251"/>
      <c r="F58" s="251"/>
      <c r="G58" s="251"/>
      <c r="H58" s="251"/>
      <c r="I58" s="251"/>
      <c r="J58" s="251"/>
      <c r="K58" s="251"/>
      <c r="L58" s="251"/>
      <c r="M58" s="236"/>
      <c r="N58" s="236"/>
      <c r="O58" s="250"/>
      <c r="P58" s="149"/>
      <c r="Q58" s="312"/>
      <c r="R58" s="312"/>
      <c r="S58" s="312"/>
      <c r="T58" s="312" t="str">
        <f t="shared" si="4"/>
        <v>-</v>
      </c>
    </row>
    <row r="59" spans="1:20" hidden="1" x14ac:dyDescent="0.25">
      <c r="A59" s="188"/>
      <c r="B59" s="145"/>
      <c r="D59" s="2"/>
      <c r="E59" s="251"/>
      <c r="F59" s="251"/>
      <c r="G59" s="251"/>
      <c r="H59" s="251"/>
      <c r="I59" s="251"/>
      <c r="J59" s="251"/>
      <c r="K59" s="251"/>
      <c r="L59" s="251"/>
      <c r="M59" s="236"/>
      <c r="N59" s="236"/>
      <c r="O59" s="250"/>
      <c r="P59" s="149"/>
      <c r="Q59" s="312"/>
      <c r="R59" s="312"/>
      <c r="S59" s="312"/>
      <c r="T59" s="312" t="str">
        <f t="shared" si="4"/>
        <v>-</v>
      </c>
    </row>
    <row r="60" spans="1:20" hidden="1" x14ac:dyDescent="0.25">
      <c r="A60" s="188"/>
      <c r="B60" s="145"/>
      <c r="C60" s="12"/>
      <c r="D60" s="95"/>
      <c r="E60" s="251"/>
      <c r="F60" s="251"/>
      <c r="G60" s="251"/>
      <c r="H60" s="251"/>
      <c r="I60" s="251"/>
      <c r="J60" s="251"/>
      <c r="K60" s="251"/>
      <c r="L60" s="251"/>
      <c r="M60" s="236"/>
      <c r="N60" s="236"/>
      <c r="O60" s="250"/>
      <c r="P60" s="149"/>
      <c r="Q60" s="312"/>
      <c r="R60" s="312"/>
      <c r="S60" s="312"/>
      <c r="T60" s="312" t="str">
        <f t="shared" si="4"/>
        <v>-</v>
      </c>
    </row>
    <row r="61" spans="1:20" ht="17.5" hidden="1" x14ac:dyDescent="0.35">
      <c r="A61" s="188"/>
      <c r="B61" s="146"/>
      <c r="D61" s="99"/>
      <c r="E61" s="297"/>
      <c r="F61" s="297"/>
      <c r="G61" s="297"/>
      <c r="H61" s="297"/>
      <c r="I61" s="297"/>
      <c r="J61" s="297"/>
      <c r="K61" s="297"/>
      <c r="L61" s="297"/>
      <c r="M61" s="235"/>
      <c r="N61" s="235"/>
      <c r="O61" s="227"/>
      <c r="P61" s="148"/>
      <c r="Q61" s="312"/>
      <c r="R61" s="312"/>
      <c r="S61" s="312"/>
      <c r="T61" s="312" t="str">
        <f t="shared" si="4"/>
        <v>-</v>
      </c>
    </row>
    <row r="62" spans="1:20" hidden="1" x14ac:dyDescent="0.25">
      <c r="A62" s="188"/>
      <c r="B62" s="145"/>
      <c r="D62" s="2"/>
      <c r="E62" s="251"/>
      <c r="F62" s="251"/>
      <c r="G62" s="251"/>
      <c r="H62" s="251"/>
      <c r="I62" s="251"/>
      <c r="J62" s="251"/>
      <c r="K62" s="251"/>
      <c r="L62" s="251"/>
      <c r="M62" s="236"/>
      <c r="N62" s="236"/>
      <c r="O62" s="250"/>
      <c r="P62" s="149"/>
      <c r="Q62" s="312"/>
      <c r="R62" s="312"/>
      <c r="S62" s="312"/>
      <c r="T62" s="312" t="str">
        <f t="shared" si="4"/>
        <v>-</v>
      </c>
    </row>
    <row r="63" spans="1:20" hidden="1" x14ac:dyDescent="0.25">
      <c r="A63" s="188"/>
      <c r="B63" s="145"/>
      <c r="C63" s="23"/>
      <c r="D63" s="95"/>
      <c r="E63" s="251"/>
      <c r="F63" s="251"/>
      <c r="G63" s="251"/>
      <c r="H63" s="251"/>
      <c r="I63" s="251"/>
      <c r="J63" s="251"/>
      <c r="K63" s="251"/>
      <c r="L63" s="251"/>
      <c r="M63" s="236"/>
      <c r="N63" s="236"/>
      <c r="O63" s="250"/>
      <c r="P63" s="149"/>
      <c r="Q63" s="312"/>
      <c r="R63" s="312"/>
      <c r="S63" s="312"/>
      <c r="T63" s="312" t="str">
        <f t="shared" si="4"/>
        <v>-</v>
      </c>
    </row>
    <row r="64" spans="1:20" ht="17.5" hidden="1" x14ac:dyDescent="0.35">
      <c r="A64" s="188"/>
      <c r="B64" s="145"/>
      <c r="D64" s="99"/>
      <c r="E64" s="251"/>
      <c r="F64" s="251"/>
      <c r="G64" s="251"/>
      <c r="H64" s="251"/>
      <c r="I64" s="251"/>
      <c r="J64" s="251"/>
      <c r="K64" s="251"/>
      <c r="L64" s="251"/>
      <c r="M64" s="236"/>
      <c r="N64" s="236"/>
      <c r="O64" s="250"/>
      <c r="P64" s="149"/>
      <c r="Q64" s="312"/>
      <c r="R64" s="312"/>
      <c r="S64" s="312"/>
      <c r="T64" s="312" t="str">
        <f t="shared" si="4"/>
        <v>-</v>
      </c>
    </row>
    <row r="65" spans="1:20" hidden="1" x14ac:dyDescent="0.25">
      <c r="A65" s="188"/>
      <c r="B65" s="145"/>
      <c r="D65" s="2"/>
      <c r="E65" s="251"/>
      <c r="F65" s="251"/>
      <c r="G65" s="251"/>
      <c r="H65" s="251"/>
      <c r="I65" s="251"/>
      <c r="J65" s="251"/>
      <c r="K65" s="251"/>
      <c r="L65" s="251"/>
      <c r="M65" s="236"/>
      <c r="N65" s="236"/>
      <c r="O65" s="250"/>
      <c r="P65" s="149"/>
      <c r="Q65" s="312"/>
      <c r="R65" s="312"/>
      <c r="S65" s="312"/>
      <c r="T65" s="312" t="str">
        <f t="shared" si="4"/>
        <v>-</v>
      </c>
    </row>
    <row r="66" spans="1:20" hidden="1" x14ac:dyDescent="0.25">
      <c r="A66" s="188"/>
      <c r="B66" s="145"/>
      <c r="D66" s="2"/>
      <c r="E66" s="251"/>
      <c r="F66" s="251"/>
      <c r="G66" s="251"/>
      <c r="H66" s="251"/>
      <c r="I66" s="251"/>
      <c r="J66" s="251"/>
      <c r="K66" s="251"/>
      <c r="L66" s="251"/>
      <c r="M66" s="236"/>
      <c r="N66" s="236"/>
      <c r="O66" s="250"/>
      <c r="P66" s="149"/>
      <c r="Q66" s="312"/>
      <c r="R66" s="312"/>
      <c r="S66" s="312"/>
      <c r="T66" s="312" t="str">
        <f t="shared" si="4"/>
        <v>-</v>
      </c>
    </row>
    <row r="67" spans="1:20" ht="17.5" hidden="1" x14ac:dyDescent="0.35">
      <c r="A67" s="188"/>
      <c r="B67" s="145"/>
      <c r="D67" s="99"/>
      <c r="E67" s="251"/>
      <c r="F67" s="251"/>
      <c r="G67" s="251"/>
      <c r="H67" s="251"/>
      <c r="I67" s="251"/>
      <c r="J67" s="251"/>
      <c r="K67" s="251"/>
      <c r="L67" s="251"/>
      <c r="M67" s="236"/>
      <c r="N67" s="236"/>
      <c r="O67" s="250"/>
      <c r="P67" s="149"/>
      <c r="Q67" s="312"/>
      <c r="R67" s="312"/>
      <c r="S67" s="312"/>
      <c r="T67" s="312" t="str">
        <f t="shared" si="4"/>
        <v>-</v>
      </c>
    </row>
    <row r="68" spans="1:20" hidden="1" x14ac:dyDescent="0.25">
      <c r="A68" s="188"/>
      <c r="B68" s="145"/>
      <c r="D68" s="2"/>
      <c r="E68" s="251"/>
      <c r="F68" s="251"/>
      <c r="G68" s="251"/>
      <c r="H68" s="251"/>
      <c r="I68" s="251"/>
      <c r="J68" s="251"/>
      <c r="K68" s="251"/>
      <c r="L68" s="251"/>
      <c r="M68" s="236"/>
      <c r="N68" s="236"/>
      <c r="O68" s="250"/>
      <c r="P68" s="149"/>
      <c r="Q68" s="312"/>
      <c r="R68" s="312"/>
      <c r="S68" s="312"/>
      <c r="T68" s="312" t="str">
        <f t="shared" si="4"/>
        <v>-</v>
      </c>
    </row>
    <row r="69" spans="1:20" hidden="1" x14ac:dyDescent="0.25">
      <c r="A69" s="188"/>
      <c r="B69" s="145"/>
      <c r="D69" s="2"/>
      <c r="E69" s="251"/>
      <c r="F69" s="251"/>
      <c r="G69" s="251"/>
      <c r="H69" s="251"/>
      <c r="I69" s="251"/>
      <c r="J69" s="251"/>
      <c r="K69" s="251"/>
      <c r="L69" s="251"/>
      <c r="M69" s="236"/>
      <c r="N69" s="236"/>
      <c r="O69" s="250"/>
      <c r="P69" s="149"/>
      <c r="Q69" s="312"/>
      <c r="R69" s="312"/>
      <c r="S69" s="312"/>
      <c r="T69" s="312" t="str">
        <f t="shared" si="4"/>
        <v>-</v>
      </c>
    </row>
    <row r="70" spans="1:20" ht="17.5" hidden="1" x14ac:dyDescent="0.35">
      <c r="A70" s="188"/>
      <c r="B70" s="145"/>
      <c r="D70" s="99"/>
      <c r="E70" s="251"/>
      <c r="F70" s="251"/>
      <c r="G70" s="251"/>
      <c r="H70" s="251"/>
      <c r="I70" s="251"/>
      <c r="J70" s="251"/>
      <c r="K70" s="251"/>
      <c r="L70" s="251"/>
      <c r="M70" s="236"/>
      <c r="N70" s="236"/>
      <c r="O70" s="250"/>
      <c r="P70" s="149"/>
      <c r="Q70" s="312"/>
      <c r="R70" s="312"/>
      <c r="S70" s="312"/>
      <c r="T70" s="312" t="str">
        <f t="shared" si="4"/>
        <v>-</v>
      </c>
    </row>
    <row r="71" spans="1:20" hidden="1" x14ac:dyDescent="0.25">
      <c r="A71" s="188"/>
      <c r="B71" s="145"/>
      <c r="D71" s="2"/>
      <c r="E71" s="251"/>
      <c r="F71" s="251"/>
      <c r="G71" s="251"/>
      <c r="H71" s="251"/>
      <c r="I71" s="251"/>
      <c r="J71" s="251"/>
      <c r="K71" s="251"/>
      <c r="L71" s="251"/>
      <c r="M71" s="236"/>
      <c r="N71" s="236"/>
      <c r="O71" s="250"/>
      <c r="P71" s="149"/>
      <c r="Q71" s="312"/>
      <c r="R71" s="312"/>
      <c r="S71" s="312"/>
      <c r="T71" s="312" t="str">
        <f t="shared" si="4"/>
        <v>-</v>
      </c>
    </row>
    <row r="72" spans="1:20" hidden="1" x14ac:dyDescent="0.25">
      <c r="A72" s="188"/>
      <c r="B72" s="145"/>
      <c r="C72" s="12"/>
      <c r="D72" s="95"/>
      <c r="E72" s="251"/>
      <c r="F72" s="251"/>
      <c r="G72" s="251"/>
      <c r="H72" s="251"/>
      <c r="I72" s="251"/>
      <c r="J72" s="251"/>
      <c r="K72" s="251"/>
      <c r="L72" s="251"/>
      <c r="M72" s="236"/>
      <c r="N72" s="236"/>
      <c r="O72" s="250"/>
      <c r="P72" s="149"/>
      <c r="Q72" s="312"/>
      <c r="R72" s="312"/>
      <c r="S72" s="312"/>
      <c r="T72" s="312" t="str">
        <f t="shared" si="4"/>
        <v>-</v>
      </c>
    </row>
    <row r="73" spans="1:20" ht="17.5" hidden="1" x14ac:dyDescent="0.35">
      <c r="A73" s="188">
        <v>44652</v>
      </c>
      <c r="B73" s="146"/>
      <c r="D73" s="99" t="s">
        <v>143</v>
      </c>
      <c r="E73" s="297"/>
      <c r="F73" s="297"/>
      <c r="G73" s="297"/>
      <c r="H73" s="297"/>
      <c r="I73" s="297"/>
      <c r="J73" s="297"/>
      <c r="K73" s="297"/>
      <c r="L73" s="297"/>
      <c r="M73" s="235"/>
      <c r="N73" s="235"/>
      <c r="O73" s="227"/>
      <c r="P73" s="148"/>
      <c r="Q73" s="312"/>
      <c r="R73" s="312"/>
      <c r="S73" s="312"/>
      <c r="T73" s="312" t="str">
        <f t="shared" si="4"/>
        <v>-</v>
      </c>
    </row>
    <row r="74" spans="1:20" hidden="1" x14ac:dyDescent="0.25">
      <c r="A74" s="188">
        <f t="shared" ref="A74:A96" si="5">EOMONTH(A73,0)+1</f>
        <v>44682</v>
      </c>
      <c r="B74" s="145"/>
      <c r="D74" s="2" t="s">
        <v>144</v>
      </c>
      <c r="E74" s="251"/>
      <c r="F74" s="251"/>
      <c r="G74" s="251"/>
      <c r="H74" s="251"/>
      <c r="I74" s="251"/>
      <c r="J74" s="251"/>
      <c r="K74" s="251"/>
      <c r="L74" s="251"/>
      <c r="M74" s="236"/>
      <c r="N74" s="236"/>
      <c r="O74" s="250"/>
      <c r="P74" s="149"/>
      <c r="Q74" s="312"/>
      <c r="R74" s="312"/>
      <c r="S74" s="312"/>
      <c r="T74" s="312" t="str">
        <f t="shared" si="4"/>
        <v>-</v>
      </c>
    </row>
    <row r="75" spans="1:20" hidden="1" x14ac:dyDescent="0.25">
      <c r="A75" s="188">
        <f t="shared" si="5"/>
        <v>44713</v>
      </c>
      <c r="B75" s="145"/>
      <c r="C75" s="23"/>
      <c r="D75" s="95" t="s">
        <v>145</v>
      </c>
      <c r="E75" s="251"/>
      <c r="F75" s="251"/>
      <c r="G75" s="251"/>
      <c r="H75" s="251"/>
      <c r="I75" s="251"/>
      <c r="J75" s="251"/>
      <c r="K75" s="251"/>
      <c r="L75" s="251"/>
      <c r="M75" s="236"/>
      <c r="N75" s="236"/>
      <c r="O75" s="250"/>
      <c r="P75" s="149"/>
      <c r="Q75" s="312"/>
      <c r="R75" s="312"/>
      <c r="S75" s="312"/>
      <c r="T75" s="312" t="str">
        <f t="shared" si="4"/>
        <v>-</v>
      </c>
    </row>
    <row r="76" spans="1:20" ht="17.5" hidden="1" x14ac:dyDescent="0.35">
      <c r="A76" s="188">
        <f t="shared" si="5"/>
        <v>44743</v>
      </c>
      <c r="B76" s="145"/>
      <c r="D76" s="99" t="s">
        <v>146</v>
      </c>
      <c r="E76" s="251"/>
      <c r="F76" s="251"/>
      <c r="G76" s="251"/>
      <c r="H76" s="251"/>
      <c r="I76" s="251"/>
      <c r="J76" s="251"/>
      <c r="K76" s="251"/>
      <c r="L76" s="251"/>
      <c r="M76" s="236"/>
      <c r="N76" s="236"/>
      <c r="O76" s="250"/>
      <c r="P76" s="149"/>
      <c r="Q76" s="312"/>
      <c r="R76" s="312"/>
      <c r="S76" s="312"/>
      <c r="T76" s="312" t="str">
        <f t="shared" si="4"/>
        <v>-</v>
      </c>
    </row>
    <row r="77" spans="1:20" hidden="1" x14ac:dyDescent="0.25">
      <c r="A77" s="188">
        <f t="shared" si="5"/>
        <v>44774</v>
      </c>
      <c r="B77" s="145"/>
      <c r="D77" s="2" t="s">
        <v>135</v>
      </c>
      <c r="E77" s="251"/>
      <c r="F77" s="251"/>
      <c r="G77" s="251"/>
      <c r="H77" s="251"/>
      <c r="I77" s="251"/>
      <c r="J77" s="251"/>
      <c r="K77" s="251"/>
      <c r="L77" s="251"/>
      <c r="M77" s="236"/>
      <c r="N77" s="236"/>
      <c r="O77" s="250"/>
      <c r="P77" s="149"/>
      <c r="Q77" s="312"/>
      <c r="R77" s="312"/>
      <c r="S77" s="312"/>
      <c r="T77" s="312" t="str">
        <f t="shared" si="4"/>
        <v>-</v>
      </c>
    </row>
    <row r="78" spans="1:20" hidden="1" x14ac:dyDescent="0.25">
      <c r="A78" s="188">
        <f t="shared" si="5"/>
        <v>44805</v>
      </c>
      <c r="B78" s="145"/>
      <c r="D78" s="2" t="s">
        <v>136</v>
      </c>
      <c r="E78" s="251"/>
      <c r="F78" s="251"/>
      <c r="G78" s="251"/>
      <c r="H78" s="251"/>
      <c r="I78" s="251"/>
      <c r="J78" s="251"/>
      <c r="K78" s="251"/>
      <c r="L78" s="251"/>
      <c r="M78" s="236"/>
      <c r="N78" s="236"/>
      <c r="O78" s="250"/>
      <c r="P78" s="149"/>
      <c r="Q78" s="312"/>
      <c r="R78" s="312"/>
      <c r="S78" s="312"/>
      <c r="T78" s="312" t="str">
        <f t="shared" si="4"/>
        <v>-</v>
      </c>
    </row>
    <row r="79" spans="1:20" ht="17.5" hidden="1" x14ac:dyDescent="0.35">
      <c r="A79" s="188">
        <f t="shared" si="5"/>
        <v>44835</v>
      </c>
      <c r="B79" s="145"/>
      <c r="D79" s="99" t="s">
        <v>137</v>
      </c>
      <c r="E79" s="251"/>
      <c r="F79" s="251"/>
      <c r="G79" s="251"/>
      <c r="H79" s="251"/>
      <c r="I79" s="251"/>
      <c r="J79" s="251"/>
      <c r="K79" s="251"/>
      <c r="L79" s="251"/>
      <c r="M79" s="236"/>
      <c r="N79" s="236"/>
      <c r="O79" s="250"/>
      <c r="P79" s="149"/>
      <c r="Q79" s="312"/>
      <c r="R79" s="312"/>
      <c r="S79" s="312"/>
      <c r="T79" s="312" t="str">
        <f t="shared" si="4"/>
        <v>-</v>
      </c>
    </row>
    <row r="80" spans="1:20" hidden="1" x14ac:dyDescent="0.25">
      <c r="A80" s="188">
        <f t="shared" si="5"/>
        <v>44866</v>
      </c>
      <c r="B80" s="145"/>
      <c r="D80" s="2" t="s">
        <v>138</v>
      </c>
      <c r="E80" s="251"/>
      <c r="F80" s="251"/>
      <c r="G80" s="251"/>
      <c r="H80" s="251"/>
      <c r="I80" s="251"/>
      <c r="J80" s="251"/>
      <c r="K80" s="251"/>
      <c r="L80" s="251"/>
      <c r="M80" s="236"/>
      <c r="N80" s="236"/>
      <c r="O80" s="250"/>
      <c r="P80" s="149"/>
      <c r="Q80" s="312"/>
      <c r="R80" s="312"/>
      <c r="S80" s="312"/>
      <c r="T80" s="312" t="str">
        <f t="shared" si="4"/>
        <v>-</v>
      </c>
    </row>
    <row r="81" spans="1:20" hidden="1" x14ac:dyDescent="0.25">
      <c r="A81" s="188">
        <f t="shared" si="5"/>
        <v>44896</v>
      </c>
      <c r="B81" s="145"/>
      <c r="D81" s="2" t="s">
        <v>139</v>
      </c>
      <c r="E81" s="251"/>
      <c r="F81" s="251"/>
      <c r="G81" s="251"/>
      <c r="H81" s="251"/>
      <c r="I81" s="251"/>
      <c r="J81" s="251"/>
      <c r="K81" s="251"/>
      <c r="L81" s="251"/>
      <c r="M81" s="236"/>
      <c r="N81" s="236"/>
      <c r="O81" s="250"/>
      <c r="P81" s="149"/>
      <c r="Q81" s="312"/>
      <c r="R81" s="312"/>
      <c r="S81" s="312"/>
      <c r="T81" s="312" t="str">
        <f t="shared" ref="T81:T90" si="6">IFERROR(I81/(I81+$E81),"-")</f>
        <v>-</v>
      </c>
    </row>
    <row r="82" spans="1:20" ht="17.5" hidden="1" x14ac:dyDescent="0.35">
      <c r="A82" s="188">
        <f t="shared" si="5"/>
        <v>44927</v>
      </c>
      <c r="B82" s="145"/>
      <c r="D82" s="99" t="s">
        <v>140</v>
      </c>
      <c r="E82" s="251"/>
      <c r="F82" s="251"/>
      <c r="G82" s="251"/>
      <c r="H82" s="251"/>
      <c r="I82" s="251"/>
      <c r="J82" s="251"/>
      <c r="K82" s="251"/>
      <c r="L82" s="251"/>
      <c r="M82" s="236"/>
      <c r="N82" s="236"/>
      <c r="O82" s="250"/>
      <c r="P82" s="149"/>
      <c r="Q82" s="312"/>
      <c r="R82" s="312"/>
      <c r="S82" s="312"/>
      <c r="T82" s="312" t="str">
        <f t="shared" si="6"/>
        <v>-</v>
      </c>
    </row>
    <row r="83" spans="1:20" hidden="1" x14ac:dyDescent="0.25">
      <c r="A83" s="188">
        <f t="shared" si="5"/>
        <v>44958</v>
      </c>
      <c r="B83" s="145"/>
      <c r="D83" s="2" t="s">
        <v>141</v>
      </c>
      <c r="E83" s="251"/>
      <c r="F83" s="251"/>
      <c r="G83" s="251"/>
      <c r="H83" s="251"/>
      <c r="I83" s="251"/>
      <c r="J83" s="251"/>
      <c r="K83" s="251"/>
      <c r="L83" s="251"/>
      <c r="M83" s="236"/>
      <c r="N83" s="236"/>
      <c r="O83" s="250"/>
      <c r="P83" s="149"/>
      <c r="Q83" s="312"/>
      <c r="R83" s="312"/>
      <c r="S83" s="312"/>
      <c r="T83" s="312" t="str">
        <f t="shared" si="6"/>
        <v>-</v>
      </c>
    </row>
    <row r="84" spans="1:20" hidden="1" x14ac:dyDescent="0.25">
      <c r="A84" s="188">
        <f t="shared" si="5"/>
        <v>44986</v>
      </c>
      <c r="B84" s="147"/>
      <c r="C84" s="12"/>
      <c r="D84" s="95" t="s">
        <v>142</v>
      </c>
      <c r="E84" s="251"/>
      <c r="F84" s="251"/>
      <c r="G84" s="251"/>
      <c r="H84" s="251"/>
      <c r="I84" s="251"/>
      <c r="J84" s="251"/>
      <c r="K84" s="251"/>
      <c r="L84" s="251"/>
      <c r="M84" s="236"/>
      <c r="N84" s="236"/>
      <c r="O84" s="250"/>
      <c r="P84" s="149"/>
      <c r="Q84" s="312"/>
      <c r="R84" s="312"/>
      <c r="S84" s="312"/>
      <c r="T84" s="312" t="str">
        <f t="shared" si="6"/>
        <v>-</v>
      </c>
    </row>
    <row r="85" spans="1:20" ht="17.5" hidden="1" x14ac:dyDescent="0.35">
      <c r="A85" s="188"/>
      <c r="B85" s="143"/>
      <c r="C85" s="38"/>
      <c r="D85" s="99" t="s">
        <v>143</v>
      </c>
      <c r="E85" s="297"/>
      <c r="F85" s="297"/>
      <c r="G85" s="297"/>
      <c r="H85" s="297"/>
      <c r="I85" s="297"/>
      <c r="J85" s="297"/>
      <c r="K85" s="297"/>
      <c r="L85" s="297"/>
      <c r="M85" s="235"/>
      <c r="N85" s="235"/>
      <c r="O85" s="227"/>
      <c r="P85" s="148"/>
      <c r="Q85" s="312"/>
      <c r="R85" s="312"/>
      <c r="S85" s="312"/>
      <c r="T85" s="312" t="str">
        <f t="shared" si="6"/>
        <v>-</v>
      </c>
    </row>
    <row r="86" spans="1:20" hidden="1" x14ac:dyDescent="0.25">
      <c r="A86" s="188"/>
      <c r="B86" s="145"/>
      <c r="C86" s="38"/>
      <c r="D86" s="2" t="s">
        <v>144</v>
      </c>
      <c r="E86" s="251"/>
      <c r="F86" s="251"/>
      <c r="G86" s="251"/>
      <c r="H86" s="251"/>
      <c r="I86" s="251"/>
      <c r="J86" s="251"/>
      <c r="K86" s="251"/>
      <c r="L86" s="251"/>
      <c r="M86" s="236"/>
      <c r="N86" s="236"/>
      <c r="O86" s="250"/>
      <c r="P86" s="149"/>
      <c r="Q86" s="312"/>
      <c r="R86" s="312"/>
      <c r="S86" s="312"/>
      <c r="T86" s="312" t="str">
        <f t="shared" si="6"/>
        <v>-</v>
      </c>
    </row>
    <row r="87" spans="1:20" hidden="1" x14ac:dyDescent="0.25">
      <c r="A87" s="188"/>
      <c r="B87" s="145"/>
      <c r="C87" s="74"/>
      <c r="D87" s="95" t="s">
        <v>145</v>
      </c>
      <c r="E87" s="251"/>
      <c r="F87" s="251"/>
      <c r="G87" s="251"/>
      <c r="H87" s="251"/>
      <c r="I87" s="251"/>
      <c r="J87" s="251"/>
      <c r="K87" s="251"/>
      <c r="L87" s="251"/>
      <c r="M87" s="236"/>
      <c r="N87" s="236"/>
      <c r="O87" s="250"/>
      <c r="P87" s="149"/>
      <c r="Q87" s="312"/>
      <c r="R87" s="312"/>
      <c r="S87" s="312"/>
      <c r="T87" s="312" t="str">
        <f t="shared" si="6"/>
        <v>-</v>
      </c>
    </row>
    <row r="88" spans="1:20" ht="17.5" hidden="1" x14ac:dyDescent="0.35">
      <c r="A88" s="188"/>
      <c r="B88" s="145"/>
      <c r="C88" s="38"/>
      <c r="D88" s="99" t="s">
        <v>146</v>
      </c>
      <c r="E88" s="251"/>
      <c r="F88" s="251"/>
      <c r="G88" s="251"/>
      <c r="H88" s="251"/>
      <c r="I88" s="251"/>
      <c r="J88" s="251"/>
      <c r="K88" s="251"/>
      <c r="L88" s="251"/>
      <c r="M88" s="236"/>
      <c r="N88" s="236"/>
      <c r="O88" s="250"/>
      <c r="P88" s="149"/>
      <c r="Q88" s="312"/>
      <c r="R88" s="312"/>
      <c r="S88" s="312"/>
      <c r="T88" s="312" t="str">
        <f t="shared" si="6"/>
        <v>-</v>
      </c>
    </row>
    <row r="89" spans="1:20" hidden="1" x14ac:dyDescent="0.25">
      <c r="A89" s="188"/>
      <c r="B89" s="145"/>
      <c r="C89" s="38"/>
      <c r="D89" s="2" t="s">
        <v>135</v>
      </c>
      <c r="E89" s="251"/>
      <c r="F89" s="251"/>
      <c r="G89" s="251"/>
      <c r="H89" s="251"/>
      <c r="I89" s="251"/>
      <c r="J89" s="251"/>
      <c r="K89" s="251"/>
      <c r="L89" s="251"/>
      <c r="M89" s="236"/>
      <c r="N89" s="236"/>
      <c r="O89" s="250"/>
      <c r="P89" s="149"/>
      <c r="Q89" s="312"/>
      <c r="R89" s="312"/>
      <c r="S89" s="312"/>
      <c r="T89" s="312" t="str">
        <f t="shared" si="6"/>
        <v>-</v>
      </c>
    </row>
    <row r="90" spans="1:20" hidden="1" x14ac:dyDescent="0.25">
      <c r="A90" s="188"/>
      <c r="B90" s="145"/>
      <c r="C90" s="38"/>
      <c r="D90" s="95" t="s">
        <v>136</v>
      </c>
      <c r="E90" s="251"/>
      <c r="F90" s="251"/>
      <c r="G90" s="251"/>
      <c r="H90" s="251"/>
      <c r="I90" s="251"/>
      <c r="J90" s="251"/>
      <c r="K90" s="251"/>
      <c r="L90" s="251"/>
      <c r="M90" s="236"/>
      <c r="N90" s="236"/>
      <c r="O90" s="250"/>
      <c r="P90" s="149"/>
      <c r="Q90" s="312"/>
      <c r="R90" s="312"/>
      <c r="S90" s="312"/>
      <c r="T90" s="312" t="str">
        <f t="shared" si="6"/>
        <v>-</v>
      </c>
    </row>
    <row r="91" spans="1:20" ht="17.5" x14ac:dyDescent="0.35">
      <c r="A91" s="188">
        <v>45200</v>
      </c>
      <c r="B91" s="55" t="s">
        <v>133</v>
      </c>
      <c r="C91" s="38" t="s">
        <v>137</v>
      </c>
      <c r="D91" s="101" t="s">
        <v>137</v>
      </c>
      <c r="E91" s="251">
        <f>IFERROR(INDEX(Raw!$H$6:$EZ$2076,MATCH($B91&amp;$D91&amp;$B$5,Raw!$A$6:$A$2076,0),MATCH(E$5,Raw!$H$5:$EZ$5,0)),"-")</f>
        <v>374269</v>
      </c>
      <c r="F91" s="304">
        <f>IFERROR(INDEX(Raw!$H$6:$EZ$2076,MATCH($B91&amp;$D91&amp;$B$5,Raw!$A$6:$A$2076,0),MATCH(F$5,Raw!$H$5:$EZ$5,0)),"-")</f>
        <v>250312</v>
      </c>
      <c r="G91" s="304">
        <f>IFERROR(INDEX(Raw!$H$6:$EZ$2076,MATCH($B91&amp;$D91&amp;$B$5,Raw!$A$6:$A$2076,0),MATCH(G$5,Raw!$H$5:$EZ$5,0)),"-")</f>
        <v>112284</v>
      </c>
      <c r="H91" s="304">
        <f>IFERROR(INDEX(Raw!$H$6:$EZ$2076,MATCH($B91&amp;$D91&amp;$B$5,Raw!$A$6:$A$2076,0),MATCH(H$5,Raw!$H$5:$EZ$5,0)),"-")</f>
        <v>45775</v>
      </c>
      <c r="I91" s="251">
        <f>IFERROR(INDEX(Raw!$H$6:$EZ$2076,MATCH($B91&amp;$D91&amp;$B$5,Raw!$A$6:$A$2076,0),MATCH(I$5,Raw!$H$5:$EZ$5,0)),"-")</f>
        <v>36892</v>
      </c>
      <c r="J91" s="251">
        <f t="shared" ref="J91:J96" si="7">SUM(E91,I91)</f>
        <v>411161</v>
      </c>
      <c r="K91" s="251"/>
      <c r="L91" s="251">
        <f>IFERROR(INDEX(Raw!$H$6:$EZ$2076,MATCH($B91&amp;$D91&amp;$B$5,Raw!$A$6:$A$2076,0),MATCH(L$5,Raw!$H$5:$EZ$5,0))/60/60,"-")</f>
        <v>233066.14944444445</v>
      </c>
      <c r="M91" s="236">
        <f>IFERROR(INDEX(Raw!$H$6:$EZ$2076,MATCH($B91&amp;$D91&amp;$B$5,Raw!$A$6:$A$2076,0),MATCH(M$5,Raw!$H$5:$EZ$5,0))/60/60/24,"-")</f>
        <v>2.5949074074074072E-2</v>
      </c>
      <c r="N91" s="236">
        <f>IFERROR(INDEX(Raw!$H$6:$EZ$2076,MATCH($B91&amp;$D91&amp;$B$5,Raw!$A$6:$A$2076,0),MATCH(N$5,Raw!$H$5:$EZ$5,0))/60/60/24,"-")</f>
        <v>5.8912037037037034E-2</v>
      </c>
      <c r="O91" s="226">
        <f>IFERROR(INDEX(Raw!$H$6:$EZ$2076,MATCH($B91&amp;$D91&amp;$B$5,Raw!$A$6:$A$2076,0),MATCH(O$5,Raw!$H$5:$EZ$5,0))/60/60,"-")</f>
        <v>106643.37388888889</v>
      </c>
      <c r="P91" s="149"/>
      <c r="Q91" s="212">
        <f t="shared" ref="Q91:S96" si="8">IFERROR(F91/$E91,"-")</f>
        <v>0.66880238545003723</v>
      </c>
      <c r="R91" s="212">
        <f t="shared" si="8"/>
        <v>0.30000881718763778</v>
      </c>
      <c r="S91" s="212">
        <f t="shared" si="8"/>
        <v>0.12230508003601688</v>
      </c>
      <c r="T91" s="212">
        <f t="shared" ref="T91:T96" si="9">IFERROR(I91/(I91+$E91),"-")</f>
        <v>8.9726408876328254E-2</v>
      </c>
    </row>
    <row r="92" spans="1:20" x14ac:dyDescent="0.25">
      <c r="A92" s="188">
        <f t="shared" si="5"/>
        <v>45231</v>
      </c>
      <c r="B92" s="145" t="s">
        <v>133</v>
      </c>
      <c r="C92" s="38" t="s">
        <v>138</v>
      </c>
      <c r="D92" s="95" t="s">
        <v>138</v>
      </c>
      <c r="E92" s="251">
        <f>IFERROR(INDEX(Raw!$H$6:$EZ$2076,MATCH($B92&amp;$D92&amp;$B$5,Raw!$A$6:$A$2076,0),MATCH(E$5,Raw!$H$5:$EZ$5,0)),"-")</f>
        <v>368942</v>
      </c>
      <c r="F92" s="251">
        <f>IFERROR(INDEX(Raw!$H$6:$EZ$2076,MATCH($B92&amp;$D92&amp;$B$5,Raw!$A$6:$A$2076,0),MATCH(F$5,Raw!$H$5:$EZ$5,0)),"-")</f>
        <v>243908</v>
      </c>
      <c r="G92" s="251">
        <f>IFERROR(INDEX(Raw!$H$6:$EZ$2076,MATCH($B92&amp;$D92&amp;$B$5,Raw!$A$6:$A$2076,0),MATCH(G$5,Raw!$H$5:$EZ$5,0)),"-")</f>
        <v>105185</v>
      </c>
      <c r="H92" s="251">
        <f>IFERROR(INDEX(Raw!$H$6:$EZ$2076,MATCH($B92&amp;$D92&amp;$B$5,Raw!$A$6:$A$2076,0),MATCH(H$5,Raw!$H$5:$EZ$5,0)),"-")</f>
        <v>39816</v>
      </c>
      <c r="I92" s="251">
        <f>IFERROR(INDEX(Raw!$H$6:$EZ$2076,MATCH($B92&amp;$D92&amp;$B$5,Raw!$A$6:$A$2076,0),MATCH(I$5,Raw!$H$5:$EZ$5,0)),"-")</f>
        <v>38642</v>
      </c>
      <c r="J92" s="251">
        <f t="shared" si="7"/>
        <v>407584</v>
      </c>
      <c r="K92" s="251"/>
      <c r="L92" s="251">
        <f>IFERROR(INDEX(Raw!$H$6:$EZ$2076,MATCH($B92&amp;$D92&amp;$B$5,Raw!$A$6:$A$2076,0),MATCH(L$5,Raw!$H$5:$EZ$5,0))/60/60,"-")</f>
        <v>214606.15222222221</v>
      </c>
      <c r="M92" s="236">
        <f>IFERROR(INDEX(Raw!$H$6:$EZ$2076,MATCH($B92&amp;$D92&amp;$B$5,Raw!$A$6:$A$2076,0),MATCH(M$5,Raw!$H$5:$EZ$5,0))/60/60/24,"-")</f>
        <v>2.4236111111111111E-2</v>
      </c>
      <c r="N92" s="236">
        <f>IFERROR(INDEX(Raw!$H$6:$EZ$2076,MATCH($B92&amp;$D92&amp;$B$5,Raw!$A$6:$A$2076,0),MATCH(N$5,Raw!$H$5:$EZ$5,0))/60/60/24,"-")</f>
        <v>5.2395833333333336E-2</v>
      </c>
      <c r="O92" s="250">
        <f>IFERROR(INDEX(Raw!$H$6:$EZ$2076,MATCH($B92&amp;$D92&amp;$B$5,Raw!$A$6:$A$2076,0),MATCH(O$5,Raw!$H$5:$EZ$5,0))/60/60,"-")</f>
        <v>91338.354722222226</v>
      </c>
      <c r="P92" s="149"/>
      <c r="Q92" s="212">
        <f t="shared" si="8"/>
        <v>0.66110120289910068</v>
      </c>
      <c r="R92" s="212">
        <f t="shared" si="8"/>
        <v>0.28509901285296874</v>
      </c>
      <c r="S92" s="212">
        <f t="shared" si="8"/>
        <v>0.10791940196562061</v>
      </c>
      <c r="T92" s="212">
        <f t="shared" si="9"/>
        <v>9.4807450734081811E-2</v>
      </c>
    </row>
    <row r="93" spans="1:20" x14ac:dyDescent="0.25">
      <c r="A93" s="188">
        <f t="shared" si="5"/>
        <v>45261</v>
      </c>
      <c r="B93" s="145" t="s">
        <v>133</v>
      </c>
      <c r="C93" s="38" t="s">
        <v>139</v>
      </c>
      <c r="D93" s="95" t="s">
        <v>139</v>
      </c>
      <c r="E93" s="251">
        <f>IFERROR(INDEX(Raw!$H$6:$EZ$2076,MATCH($B93&amp;$D93&amp;$B$5,Raw!$A$6:$A$2076,0),MATCH(E$5,Raw!$H$5:$EZ$5,0)),"-")</f>
        <v>386236</v>
      </c>
      <c r="F93" s="251">
        <f>IFERROR(INDEX(Raw!$H$6:$EZ$2076,MATCH($B93&amp;$D93&amp;$B$5,Raw!$A$6:$A$2076,0),MATCH(F$5,Raw!$H$5:$EZ$5,0)),"-")</f>
        <v>261603</v>
      </c>
      <c r="G93" s="251">
        <f>IFERROR(INDEX(Raw!$H$6:$EZ$2076,MATCH($B93&amp;$D93&amp;$B$5,Raw!$A$6:$A$2076,0),MATCH(G$5,Raw!$H$5:$EZ$5,0)),"-")</f>
        <v>118790</v>
      </c>
      <c r="H93" s="251">
        <f>IFERROR(INDEX(Raw!$H$6:$EZ$2076,MATCH($B93&amp;$D93&amp;$B$5,Raw!$A$6:$A$2076,0),MATCH(H$5,Raw!$H$5:$EZ$5,0)),"-")</f>
        <v>47665</v>
      </c>
      <c r="I93" s="251">
        <f>IFERROR(INDEX(Raw!$H$6:$EZ$2076,MATCH($B93&amp;$D93&amp;$B$5,Raw!$A$6:$A$2076,0),MATCH(I$5,Raw!$H$5:$EZ$5,0)),"-")</f>
        <v>35403</v>
      </c>
      <c r="J93" s="251">
        <f t="shared" si="7"/>
        <v>421639</v>
      </c>
      <c r="K93" s="251"/>
      <c r="L93" s="251">
        <f>IFERROR(INDEX(Raw!$H$6:$EZ$2076,MATCH($B93&amp;$D93&amp;$B$5,Raw!$A$6:$A$2076,0),MATCH(L$5,Raw!$H$5:$EZ$5,0))/60/60,"-")</f>
        <v>241702.85777777777</v>
      </c>
      <c r="M93" s="236">
        <f>IFERROR(INDEX(Raw!$H$6:$EZ$2076,MATCH($B93&amp;$D93&amp;$B$5,Raw!$A$6:$A$2076,0),MATCH(M$5,Raw!$H$5:$EZ$5,0))/60/60/24,"-")</f>
        <v>2.6076388888888885E-2</v>
      </c>
      <c r="N93" s="236">
        <f>IFERROR(INDEX(Raw!$H$6:$EZ$2076,MATCH($B93&amp;$D93&amp;$B$5,Raw!$A$6:$A$2076,0),MATCH(N$5,Raw!$H$5:$EZ$5,0))/60/60/24,"-")</f>
        <v>5.8263888888888893E-2</v>
      </c>
      <c r="O93" s="250">
        <f>IFERROR(INDEX(Raw!$H$6:$EZ$2076,MATCH($B93&amp;$D93&amp;$B$5,Raw!$A$6:$A$2076,0),MATCH(O$5,Raw!$H$5:$EZ$5,0))/60/60,"-")</f>
        <v>110027.82722222223</v>
      </c>
      <c r="P93" s="149"/>
      <c r="Q93" s="212">
        <f t="shared" si="8"/>
        <v>0.67731387027620416</v>
      </c>
      <c r="R93" s="212">
        <f t="shared" si="8"/>
        <v>0.30755807330233331</v>
      </c>
      <c r="S93" s="212">
        <f t="shared" si="8"/>
        <v>0.12340900382149773</v>
      </c>
      <c r="T93" s="212">
        <f t="shared" si="9"/>
        <v>8.3965192973135788E-2</v>
      </c>
    </row>
    <row r="94" spans="1:20" ht="17.5" x14ac:dyDescent="0.35">
      <c r="A94" s="188">
        <f t="shared" si="5"/>
        <v>45292</v>
      </c>
      <c r="B94" s="145" t="s">
        <v>133</v>
      </c>
      <c r="C94" s="38" t="s">
        <v>140</v>
      </c>
      <c r="D94" s="101" t="s">
        <v>140</v>
      </c>
      <c r="E94" s="251">
        <f>IFERROR(INDEX(Raw!$H$6:$EZ$2076,MATCH($B94&amp;$D94&amp;$B$5,Raw!$A$6:$A$2076,0),MATCH(E$5,Raw!$H$5:$EZ$5,0)),"-")</f>
        <v>389427</v>
      </c>
      <c r="F94" s="251">
        <f>IFERROR(INDEX(Raw!$H$6:$EZ$2076,MATCH($B94&amp;$D94&amp;$B$5,Raw!$A$6:$A$2076,0),MATCH(F$5,Raw!$H$5:$EZ$5,0)),"-")</f>
        <v>267028</v>
      </c>
      <c r="G94" s="251">
        <f>IFERROR(INDEX(Raw!$H$6:$EZ$2076,MATCH($B94&amp;$D94&amp;$B$5,Raw!$A$6:$A$2076,0),MATCH(G$5,Raw!$H$5:$EZ$5,0)),"-")</f>
        <v>127777</v>
      </c>
      <c r="H94" s="251">
        <f>IFERROR(INDEX(Raw!$H$6:$EZ$2076,MATCH($B94&amp;$D94&amp;$B$5,Raw!$A$6:$A$2076,0),MATCH(H$5,Raw!$H$5:$EZ$5,0)),"-")</f>
        <v>54500</v>
      </c>
      <c r="I94" s="251">
        <f>IFERROR(INDEX(Raw!$H$6:$EZ$2076,MATCH($B94&amp;$D94&amp;$B$5,Raw!$A$6:$A$2076,0),MATCH(I$5,Raw!$H$5:$EZ$5,0)),"-")</f>
        <v>33019</v>
      </c>
      <c r="J94" s="251">
        <f t="shared" si="7"/>
        <v>422446</v>
      </c>
      <c r="K94" s="251"/>
      <c r="L94" s="251">
        <f>IFERROR(INDEX(Raw!$H$6:$EZ$2076,MATCH($B94&amp;$D94&amp;$B$5,Raw!$A$6:$A$2076,0),MATCH(L$5,Raw!$H$5:$EZ$5,0))/60/60,"-")</f>
        <v>258391.73</v>
      </c>
      <c r="M94" s="236">
        <f>IFERROR(INDEX(Raw!$H$6:$EZ$2076,MATCH($B94&amp;$D94&amp;$B$5,Raw!$A$6:$A$2076,0),MATCH(M$5,Raw!$H$5:$EZ$5,0))/60/60/24,"-")</f>
        <v>2.7650462962962963E-2</v>
      </c>
      <c r="N94" s="236">
        <f>IFERROR(INDEX(Raw!$H$6:$EZ$2076,MATCH($B94&amp;$D94&amp;$B$5,Raw!$A$6:$A$2076,0),MATCH(N$5,Raw!$H$5:$EZ$5,0))/60/60/24,"-")</f>
        <v>6.4143518518518516E-2</v>
      </c>
      <c r="O94" s="250">
        <f>IFERROR(INDEX(Raw!$H$6:$EZ$2076,MATCH($B94&amp;$D94&amp;$B$5,Raw!$A$6:$A$2076,0),MATCH(O$5,Raw!$H$5:$EZ$5,0))/60/60,"-")</f>
        <v>123976.35777777778</v>
      </c>
      <c r="P94" s="149"/>
      <c r="Q94" s="212">
        <f t="shared" si="8"/>
        <v>0.68569462312577201</v>
      </c>
      <c r="R94" s="212">
        <f t="shared" si="8"/>
        <v>0.32811541059043159</v>
      </c>
      <c r="S94" s="212">
        <f t="shared" si="8"/>
        <v>0.1399492074252684</v>
      </c>
      <c r="T94" s="212">
        <f t="shared" si="9"/>
        <v>7.8161469158188265E-2</v>
      </c>
    </row>
    <row r="95" spans="1:20" x14ac:dyDescent="0.25">
      <c r="A95" s="188">
        <f t="shared" si="5"/>
        <v>45323</v>
      </c>
      <c r="B95" s="145" t="s">
        <v>133</v>
      </c>
      <c r="C95" s="38" t="s">
        <v>141</v>
      </c>
      <c r="D95" s="2" t="s">
        <v>141</v>
      </c>
      <c r="E95" s="251">
        <f>IFERROR(INDEX(Raw!$H$6:$EZ$2076,MATCH($B95&amp;$D95&amp;$B$5,Raw!$A$6:$A$2076,0),MATCH(E$5,Raw!$H$5:$EZ$5,0)),"-")</f>
        <v>367153</v>
      </c>
      <c r="F95" s="251">
        <f>IFERROR(INDEX(Raw!$H$6:$EZ$2076,MATCH($B95&amp;$D95&amp;$B$5,Raw!$A$6:$A$2076,0),MATCH(F$5,Raw!$H$5:$EZ$5,0)),"-")</f>
        <v>247756</v>
      </c>
      <c r="G95" s="251">
        <f>IFERROR(INDEX(Raw!$H$6:$EZ$2076,MATCH($B95&amp;$D95&amp;$B$5,Raw!$A$6:$A$2076,0),MATCH(G$5,Raw!$H$5:$EZ$5,0)),"-")</f>
        <v>111341</v>
      </c>
      <c r="H95" s="251">
        <f>IFERROR(INDEX(Raw!$H$6:$EZ$2076,MATCH($B95&amp;$D95&amp;$B$5,Raw!$A$6:$A$2076,0),MATCH(H$5,Raw!$H$5:$EZ$5,0)),"-")</f>
        <v>42324</v>
      </c>
      <c r="I95" s="251">
        <f>IFERROR(INDEX(Raw!$H$6:$EZ$2076,MATCH($B95&amp;$D95&amp;$B$5,Raw!$A$6:$A$2076,0),MATCH(I$5,Raw!$H$5:$EZ$5,0)),"-")</f>
        <v>28376</v>
      </c>
      <c r="J95" s="251">
        <f t="shared" si="7"/>
        <v>395529</v>
      </c>
      <c r="K95" s="251"/>
      <c r="L95" s="251">
        <f>IFERROR(INDEX(Raw!$H$6:$EZ$2076,MATCH($B95&amp;$D95&amp;$B$5,Raw!$A$6:$A$2076,0),MATCH(L$5,Raw!$H$5:$EZ$5,0))/60/60,"-")</f>
        <v>215187.96861111111</v>
      </c>
      <c r="M95" s="236">
        <f>IFERROR(INDEX(Raw!$H$6:$EZ$2076,MATCH($B95&amp;$D95&amp;$B$5,Raw!$A$6:$A$2076,0),MATCH(M$5,Raw!$H$5:$EZ$5,0))/60/60/24,"-")</f>
        <v>2.4421296296296292E-2</v>
      </c>
      <c r="N95" s="236">
        <f>IFERROR(INDEX(Raw!$H$6:$EZ$2076,MATCH($B95&amp;$D95&amp;$B$5,Raw!$A$6:$A$2076,0),MATCH(N$5,Raw!$H$5:$EZ$5,0))/60/60/24,"-")</f>
        <v>5.2951388888888888E-2</v>
      </c>
      <c r="O95" s="250">
        <f>IFERROR(INDEX(Raw!$H$6:$EZ$2076,MATCH($B95&amp;$D95&amp;$B$5,Raw!$A$6:$A$2076,0),MATCH(O$5,Raw!$H$5:$EZ$5,0))/60/60,"-")</f>
        <v>90464.434444444443</v>
      </c>
      <c r="P95" s="149"/>
      <c r="Q95" s="212">
        <f t="shared" si="8"/>
        <v>0.6748031474616849</v>
      </c>
      <c r="R95" s="212">
        <f t="shared" si="8"/>
        <v>0.3032550462613679</v>
      </c>
      <c r="S95" s="212">
        <f t="shared" si="8"/>
        <v>0.11527619275887709</v>
      </c>
      <c r="T95" s="212">
        <f t="shared" si="9"/>
        <v>7.1741895031717018E-2</v>
      </c>
    </row>
    <row r="96" spans="1:20" x14ac:dyDescent="0.25">
      <c r="A96" s="188">
        <f t="shared" si="5"/>
        <v>45352</v>
      </c>
      <c r="B96" s="147" t="s">
        <v>133</v>
      </c>
      <c r="C96" s="97" t="s">
        <v>142</v>
      </c>
      <c r="D96" s="95" t="s">
        <v>142</v>
      </c>
      <c r="E96" s="254">
        <f>IFERROR(INDEX(Raw!$H$6:$EZ$2076,MATCH($B96&amp;$D96&amp;$B$5,Raw!$A$6:$A$2076,0),MATCH(E$5,Raw!$H$5:$EZ$5,0)),"-")</f>
        <v>395693</v>
      </c>
      <c r="F96" s="254">
        <f>IFERROR(INDEX(Raw!$H$6:$EZ$2076,MATCH($B96&amp;$D96&amp;$B$5,Raw!$A$6:$A$2076,0),MATCH(F$5,Raw!$H$5:$EZ$5,0)),"-")</f>
        <v>260598</v>
      </c>
      <c r="G96" s="254">
        <f>IFERROR(INDEX(Raw!$H$6:$EZ$2076,MATCH($B96&amp;$D96&amp;$B$5,Raw!$A$6:$A$2076,0),MATCH(G$5,Raw!$H$5:$EZ$5,0)),"-")</f>
        <v>110720</v>
      </c>
      <c r="H96" s="254">
        <f>IFERROR(INDEX(Raw!$H$6:$EZ$2076,MATCH($B96&amp;$D96&amp;$B$5,Raw!$A$6:$A$2076,0),MATCH(H$5,Raw!$H$5:$EZ$5,0)),"-")</f>
        <v>39598</v>
      </c>
      <c r="I96" s="254">
        <f>IFERROR(INDEX(Raw!$H$6:$EZ$2076,MATCH($B96&amp;$D96&amp;$B$5,Raw!$A$6:$A$2076,0),MATCH(I$5,Raw!$H$5:$EZ$5,0)),"-")</f>
        <v>27303</v>
      </c>
      <c r="J96" s="254">
        <f t="shared" si="7"/>
        <v>422996</v>
      </c>
      <c r="K96" s="251"/>
      <c r="L96" s="254">
        <f>IFERROR(INDEX(Raw!$H$6:$EZ$2076,MATCH($B96&amp;$D96&amp;$B$5,Raw!$A$6:$A$2076,0),MATCH(L$5,Raw!$H$5:$EZ$5,0))/60/60,"-")</f>
        <v>217632.60472222223</v>
      </c>
      <c r="M96" s="237">
        <f>IFERROR(INDEX(Raw!$H$6:$EZ$2076,MATCH($B96&amp;$D96&amp;$B$5,Raw!$A$6:$A$2076,0),MATCH(M$5,Raw!$H$5:$EZ$5,0))/60/60/24,"-")</f>
        <v>2.2916666666666669E-2</v>
      </c>
      <c r="N96" s="237">
        <f>IFERROR(INDEX(Raw!$H$6:$EZ$2076,MATCH($B96&amp;$D96&amp;$B$5,Raw!$A$6:$A$2076,0),MATCH(N$5,Raw!$H$5:$EZ$5,0))/60/60/24,"-")</f>
        <v>4.8587962962962965E-2</v>
      </c>
      <c r="O96" s="228">
        <f>IFERROR(INDEX(Raw!$H$6:$EZ$2076,MATCH($B96&amp;$D96&amp;$B$5,Raw!$A$6:$A$2076,0),MATCH(O$5,Raw!$H$5:$EZ$5,0))/60/60,"-")</f>
        <v>85919.659722222219</v>
      </c>
      <c r="P96" s="149"/>
      <c r="Q96" s="214">
        <f t="shared" si="8"/>
        <v>0.65858632828986108</v>
      </c>
      <c r="R96" s="214">
        <f t="shared" si="8"/>
        <v>0.2798128852418415</v>
      </c>
      <c r="S96" s="214">
        <f t="shared" si="8"/>
        <v>0.10007253097729805</v>
      </c>
      <c r="T96" s="214">
        <f t="shared" si="9"/>
        <v>6.4546709661557081E-2</v>
      </c>
    </row>
    <row r="97" spans="1:20" ht="17.5" x14ac:dyDescent="0.35">
      <c r="A97" s="188">
        <f t="shared" ref="A97:A132" si="10">EOMONTH(A96,0)+1</f>
        <v>45383</v>
      </c>
      <c r="B97" s="55" t="s">
        <v>134</v>
      </c>
      <c r="C97" s="38" t="s">
        <v>143</v>
      </c>
      <c r="D97" s="101" t="s">
        <v>143</v>
      </c>
      <c r="E97" s="251">
        <f>IFERROR(INDEX(Raw!$H$6:$EZ$2076,MATCH($B97&amp;$D97&amp;$B$5,Raw!$A$6:$A$2076,0),MATCH(E$5,Raw!$H$5:$EZ$5,0)),"-")</f>
        <v>380921</v>
      </c>
      <c r="F97" s="251">
        <f>IFERROR(INDEX(Raw!$H$6:$EZ$2076,MATCH($B97&amp;$D97&amp;$B$5,Raw!$A$6:$A$2076,0),MATCH(F$5,Raw!$H$5:$EZ$5,0)),"-")</f>
        <v>249114</v>
      </c>
      <c r="G97" s="251">
        <f>IFERROR(INDEX(Raw!$H$6:$EZ$2076,MATCH($B97&amp;$D97&amp;$B$5,Raw!$A$6:$A$2076,0),MATCH(G$5,Raw!$H$5:$EZ$5,0)),"-")</f>
        <v>105620</v>
      </c>
      <c r="H97" s="251">
        <f>IFERROR(INDEX(Raw!$H$6:$EZ$2076,MATCH($B97&amp;$D97&amp;$B$5,Raw!$A$6:$A$2076,0),MATCH(H$5,Raw!$H$5:$EZ$5,0)),"-")</f>
        <v>37532</v>
      </c>
      <c r="I97" s="251">
        <f>IFERROR(INDEX(Raw!$H$6:$EZ$2076,MATCH($B97&amp;$D97&amp;$B$5,Raw!$A$6:$A$2076,0),MATCH(I$5,Raw!$H$5:$EZ$5,0)),"-")</f>
        <v>24761</v>
      </c>
      <c r="J97" s="251">
        <f>SUM(E97,I97)</f>
        <v>405682</v>
      </c>
      <c r="K97" s="251"/>
      <c r="L97" s="251">
        <f>IFERROR(INDEX(Raw!$H$6:$EZ$2076,MATCH($B97&amp;$D97&amp;$B$5,Raw!$A$6:$A$2076,0),MATCH(L$5,Raw!$H$5:$EZ$5,0))/60/60,"-")</f>
        <v>207594.54805555556</v>
      </c>
      <c r="M97" s="236">
        <f>IFERROR(INDEX(Raw!$H$6:$EZ$2076,MATCH($B97&amp;$D97&amp;$B$5,Raw!$A$6:$A$2076,0),MATCH(M$5,Raw!$H$5:$EZ$5,0))/60/60/24,"-")</f>
        <v>2.2708333333333334E-2</v>
      </c>
      <c r="N97" s="236">
        <f>IFERROR(INDEX(Raw!$H$6:$EZ$2076,MATCH($B97&amp;$D97&amp;$B$5,Raw!$A$6:$A$2076,0),MATCH(N$5,Raw!$H$5:$EZ$5,0))/60/60/24,"-")</f>
        <v>4.8194444444444449E-2</v>
      </c>
      <c r="O97" s="250">
        <f>IFERROR(INDEX(Raw!$H$6:$EZ$2076,MATCH($B97&amp;$D97&amp;$B$5,Raw!$A$6:$A$2076,0),MATCH(O$5,Raw!$H$5:$EZ$5,0))/60/60,"-")</f>
        <v>81157.818611111099</v>
      </c>
      <c r="P97" s="149"/>
      <c r="Q97" s="216">
        <f t="shared" ref="Q97:S98" si="11">IFERROR(F97/$E97,"-")</f>
        <v>0.65397812144775425</v>
      </c>
      <c r="R97" s="216">
        <f t="shared" si="11"/>
        <v>0.27727534055617831</v>
      </c>
      <c r="S97" s="216">
        <f t="shared" si="11"/>
        <v>9.8529616377149062E-2</v>
      </c>
      <c r="T97" s="216">
        <f>IFERROR(I97/(I97+$E97),"-")</f>
        <v>6.1035490852441074E-2</v>
      </c>
    </row>
    <row r="98" spans="1:20" x14ac:dyDescent="0.25">
      <c r="A98" s="188">
        <f t="shared" si="10"/>
        <v>45413</v>
      </c>
      <c r="B98" s="145" t="s">
        <v>134</v>
      </c>
      <c r="C98" s="38" t="s">
        <v>144</v>
      </c>
      <c r="D98" s="308" t="s">
        <v>144</v>
      </c>
      <c r="E98" s="251">
        <f>IFERROR(INDEX(Raw!$H$6:$EZ$2076,MATCH($B98&amp;$D98&amp;$B$5,Raw!$A$6:$A$2076,0),MATCH(E$5,Raw!$H$5:$EZ$5,0)),"-")</f>
        <v>399464</v>
      </c>
      <c r="F98" s="251">
        <f>IFERROR(INDEX(Raw!$H$6:$EZ$2076,MATCH($B98&amp;$D98&amp;$B$5,Raw!$A$6:$A$2076,0),MATCH(F$5,Raw!$H$5:$EZ$5,0)),"-")</f>
        <v>264192</v>
      </c>
      <c r="G98" s="251">
        <f>IFERROR(INDEX(Raw!$H$6:$EZ$2076,MATCH($B98&amp;$D98&amp;$B$5,Raw!$A$6:$A$2076,0),MATCH(G$5,Raw!$H$5:$EZ$5,0)),"-")</f>
        <v>113199</v>
      </c>
      <c r="H98" s="251">
        <f>IFERROR(INDEX(Raw!$H$6:$EZ$2076,MATCH($B98&amp;$D98&amp;$B$5,Raw!$A$6:$A$2076,0),MATCH(H$5,Raw!$H$5:$EZ$5,0)),"-")</f>
        <v>39720</v>
      </c>
      <c r="I98" s="251">
        <f>IFERROR(INDEX(Raw!$H$6:$EZ$2076,MATCH($B98&amp;$D98&amp;$B$5,Raw!$A$6:$A$2076,0),MATCH(I$5,Raw!$H$5:$EZ$5,0)),"-")</f>
        <v>23618</v>
      </c>
      <c r="J98" s="251">
        <f>SUM(E98,I98)</f>
        <v>423082</v>
      </c>
      <c r="K98" s="251"/>
      <c r="L98" s="251">
        <f>IFERROR(INDEX(Raw!$H$6:$EZ$2076,MATCH($B98&amp;$D98&amp;$B$5,Raw!$A$6:$A$2076,0),MATCH(L$5,Raw!$H$5:$EZ$5,0))/60/60,"-")</f>
        <v>214560.18555555554</v>
      </c>
      <c r="M98" s="236">
        <f>IFERROR(INDEX(Raw!$H$6:$EZ$2076,MATCH($B98&amp;$D98&amp;$B$5,Raw!$A$6:$A$2076,0),MATCH(M$5,Raw!$H$5:$EZ$5,0))/60/60/24,"-")</f>
        <v>2.238425925925926E-2</v>
      </c>
      <c r="N98" s="236">
        <f>IFERROR(INDEX(Raw!$H$6:$EZ$2076,MATCH($B98&amp;$D98&amp;$B$5,Raw!$A$6:$A$2076,0),MATCH(N$5,Raw!$H$5:$EZ$5,0))/60/60/24,"-")</f>
        <v>4.7175925925925927E-2</v>
      </c>
      <c r="O98" s="250">
        <f>IFERROR(INDEX(Raw!$H$6:$EZ$2076,MATCH($B98&amp;$D98&amp;$B$5,Raw!$A$6:$A$2076,0),MATCH(O$5,Raw!$H$5:$EZ$5,0))/60/60,"-")</f>
        <v>80962.330277777772</v>
      </c>
      <c r="P98" s="149"/>
      <c r="Q98" s="216">
        <f t="shared" si="11"/>
        <v>0.66136623074920398</v>
      </c>
      <c r="R98" s="216">
        <f t="shared" si="11"/>
        <v>0.28337722548214606</v>
      </c>
      <c r="S98" s="216">
        <f t="shared" si="11"/>
        <v>9.9433240542326717E-2</v>
      </c>
      <c r="T98" s="216">
        <f>IFERROR(I98/(I98+$E98),"-")</f>
        <v>5.5823693752038613E-2</v>
      </c>
    </row>
    <row r="99" spans="1:20" x14ac:dyDescent="0.25">
      <c r="A99" s="188">
        <f t="shared" si="10"/>
        <v>45444</v>
      </c>
      <c r="B99" s="145" t="s">
        <v>134</v>
      </c>
      <c r="C99" s="38" t="s">
        <v>145</v>
      </c>
      <c r="D99" s="308" t="s">
        <v>145</v>
      </c>
      <c r="E99" s="251">
        <f>IFERROR(INDEX(Raw!$H$6:$EZ$2076,MATCH($B99&amp;$D99&amp;$B$5,Raw!$A$6:$A$2076,0),MATCH(E$5,Raw!$H$5:$EZ$5,0)),"-")</f>
        <v>385045</v>
      </c>
      <c r="F99" s="251">
        <f>IFERROR(INDEX(Raw!$H$6:$EZ$2076,MATCH($B99&amp;$D99&amp;$B$5,Raw!$A$6:$A$2076,0),MATCH(F$5,Raw!$H$5:$EZ$5,0)),"-")</f>
        <v>256022</v>
      </c>
      <c r="G99" s="251">
        <f>IFERROR(INDEX(Raw!$H$6:$EZ$2076,MATCH($B99&amp;$D99&amp;$B$5,Raw!$A$6:$A$2076,0),MATCH(G$5,Raw!$H$5:$EZ$5,0)),"-")</f>
        <v>108188</v>
      </c>
      <c r="H99" s="251">
        <f>IFERROR(INDEX(Raw!$H$6:$EZ$2076,MATCH($B99&amp;$D99&amp;$B$5,Raw!$A$6:$A$2076,0),MATCH(H$5,Raw!$H$5:$EZ$5,0)),"-")</f>
        <v>37516</v>
      </c>
      <c r="I99" s="251">
        <f>IFERROR(INDEX(Raw!$H$6:$EZ$2076,MATCH($B99&amp;$D99&amp;$B$5,Raw!$A$6:$A$2076,0),MATCH(I$5,Raw!$H$5:$EZ$5,0)),"-")</f>
        <v>21180</v>
      </c>
      <c r="J99" s="251">
        <f t="shared" ref="J99:J108" si="12">SUM(E99,I99)</f>
        <v>406225</v>
      </c>
      <c r="K99" s="251"/>
      <c r="L99" s="251">
        <f>IFERROR(INDEX(Raw!$H$6:$EZ$2076,MATCH($B99&amp;$D99&amp;$B$5,Raw!$A$6:$A$2076,0),MATCH(L$5,Raw!$H$5:$EZ$5,0))/60/60,"-")</f>
        <v>208603.39972222221</v>
      </c>
      <c r="M99" s="236">
        <f>IFERROR(INDEX(Raw!$H$6:$EZ$2076,MATCH($B99&amp;$D99&amp;$B$5,Raw!$A$6:$A$2076,0),MATCH(M$5,Raw!$H$5:$EZ$5,0))/60/60/24,"-")</f>
        <v>2.2569444444444444E-2</v>
      </c>
      <c r="N99" s="236">
        <f>IFERROR(INDEX(Raw!$H$6:$EZ$2076,MATCH($B99&amp;$D99&amp;$B$5,Raw!$A$6:$A$2076,0),MATCH(N$5,Raw!$H$5:$EZ$5,0))/60/60/24,"-")</f>
        <v>4.8194444444444449E-2</v>
      </c>
      <c r="O99" s="250">
        <f>IFERROR(INDEX(Raw!$H$6:$EZ$2076,MATCH($B99&amp;$D99&amp;$B$5,Raw!$A$6:$A$2076,0),MATCH(O$5,Raw!$H$5:$EZ$5,0))/60/60,"-")</f>
        <v>79694.75916666667</v>
      </c>
      <c r="P99" s="149"/>
      <c r="Q99" s="216">
        <f t="shared" ref="Q99:Q108" si="13">IFERROR(F99/$E99,"-")</f>
        <v>0.66491449051409579</v>
      </c>
      <c r="R99" s="216">
        <f t="shared" ref="R99:R108" si="14">IFERROR(G99/$E99,"-")</f>
        <v>0.28097495097975561</v>
      </c>
      <c r="S99" s="216">
        <f t="shared" ref="S99:S108" si="15">IFERROR(H99/$E99,"-")</f>
        <v>9.7432767598592374E-2</v>
      </c>
      <c r="T99" s="216">
        <f t="shared" ref="T99:T108" si="16">IFERROR(I99/(I99+$E99),"-")</f>
        <v>5.2138593144193487E-2</v>
      </c>
    </row>
    <row r="100" spans="1:20" ht="17.5" x14ac:dyDescent="0.35">
      <c r="A100" s="188">
        <f t="shared" si="10"/>
        <v>45474</v>
      </c>
      <c r="B100" s="145" t="s">
        <v>134</v>
      </c>
      <c r="C100" s="38" t="s">
        <v>146</v>
      </c>
      <c r="D100" s="101" t="s">
        <v>146</v>
      </c>
      <c r="E100" s="251">
        <f>IFERROR(INDEX(Raw!$H$6:$EZ$2076,MATCH($B100&amp;$D100&amp;$B$5,Raw!$A$6:$A$2076,0),MATCH(E$5,Raw!$H$5:$EZ$5,0)),"-")</f>
        <v>396684</v>
      </c>
      <c r="F100" s="251">
        <f>IFERROR(INDEX(Raw!$H$6:$EZ$2076,MATCH($B100&amp;$D100&amp;$B$5,Raw!$A$6:$A$2076,0),MATCH(F$5,Raw!$H$5:$EZ$5,0)),"-")</f>
        <v>261389</v>
      </c>
      <c r="G100" s="251">
        <f>IFERROR(INDEX(Raw!$H$6:$EZ$2076,MATCH($B100&amp;$D100&amp;$B$5,Raw!$A$6:$A$2076,0),MATCH(G$5,Raw!$H$5:$EZ$5,0)),"-")</f>
        <v>107891</v>
      </c>
      <c r="H100" s="251">
        <f>IFERROR(INDEX(Raw!$H$6:$EZ$2076,MATCH($B100&amp;$D100&amp;$B$5,Raw!$A$6:$A$2076,0),MATCH(H$5,Raw!$H$5:$EZ$5,0)),"-")</f>
        <v>36245</v>
      </c>
      <c r="I100" s="251">
        <f>IFERROR(INDEX(Raw!$H$6:$EZ$2076,MATCH($B100&amp;$D100&amp;$B$5,Raw!$A$6:$A$2076,0),MATCH(I$5,Raw!$H$5:$EZ$5,0)),"-")</f>
        <v>21504</v>
      </c>
      <c r="J100" s="251">
        <f t="shared" si="12"/>
        <v>418188</v>
      </c>
      <c r="K100" s="251"/>
      <c r="L100" s="251">
        <f>IFERROR(INDEX(Raw!$H$6:$EZ$2076,MATCH($B100&amp;$D100&amp;$B$5,Raw!$A$6:$A$2076,0),MATCH(L$5,Raw!$H$5:$EZ$5,0))/60/60,"-")</f>
        <v>204532.72611111111</v>
      </c>
      <c r="M100" s="236">
        <f>IFERROR(INDEX(Raw!$H$6:$EZ$2076,MATCH($B100&amp;$D100&amp;$B$5,Raw!$A$6:$A$2076,0),MATCH(M$5,Raw!$H$5:$EZ$5,0))/60/60/24,"-")</f>
        <v>2.148148148148148E-2</v>
      </c>
      <c r="N100" s="236">
        <f>IFERROR(INDEX(Raw!$H$6:$EZ$2076,MATCH($B100&amp;$D100&amp;$B$5,Raw!$A$6:$A$2076,0),MATCH(N$5,Raw!$H$5:$EZ$5,0))/60/60/24,"-")</f>
        <v>4.3819444444444446E-2</v>
      </c>
      <c r="O100" s="250">
        <f>IFERROR(INDEX(Raw!$H$6:$EZ$2076,MATCH($B100&amp;$D100&amp;$B$5,Raw!$A$6:$A$2076,0),MATCH(O$5,Raw!$H$5:$EZ$5,0))/60/60,"-")</f>
        <v>72591.770833333328</v>
      </c>
      <c r="P100" s="149"/>
      <c r="Q100" s="216">
        <f t="shared" si="13"/>
        <v>0.65893507174476407</v>
      </c>
      <c r="R100" s="216">
        <f t="shared" si="14"/>
        <v>0.27198223270915894</v>
      </c>
      <c r="S100" s="216">
        <f t="shared" si="15"/>
        <v>9.1369956943057953E-2</v>
      </c>
      <c r="T100" s="216">
        <f t="shared" si="16"/>
        <v>5.1421848546586706E-2</v>
      </c>
    </row>
    <row r="101" spans="1:20" x14ac:dyDescent="0.25">
      <c r="A101" s="188">
        <f t="shared" si="10"/>
        <v>45505</v>
      </c>
      <c r="B101" s="145" t="s">
        <v>134</v>
      </c>
      <c r="C101" s="38" t="s">
        <v>135</v>
      </c>
      <c r="D101" s="308" t="s">
        <v>135</v>
      </c>
      <c r="E101" s="251">
        <f>IFERROR(INDEX(Raw!$H$6:$EZ$2076,MATCH($B101&amp;$D101&amp;$B$5,Raw!$A$6:$A$2076,0),MATCH(E$5,Raw!$H$5:$EZ$5,0)),"-")</f>
        <v>390983</v>
      </c>
      <c r="F101" s="251">
        <f>IFERROR(INDEX(Raw!$H$6:$EZ$2076,MATCH($B101&amp;$D101&amp;$B$5,Raw!$A$6:$A$2076,0),MATCH(F$5,Raw!$H$5:$EZ$5,0)),"-")</f>
        <v>248504</v>
      </c>
      <c r="G101" s="251">
        <f>IFERROR(INDEX(Raw!$H$6:$EZ$2076,MATCH($B101&amp;$D101&amp;$B$5,Raw!$A$6:$A$2076,0),MATCH(G$5,Raw!$H$5:$EZ$5,0)),"-")</f>
        <v>92800</v>
      </c>
      <c r="H101" s="251">
        <f>IFERROR(INDEX(Raw!$H$6:$EZ$2076,MATCH($B101&amp;$D101&amp;$B$5,Raw!$A$6:$A$2076,0),MATCH(H$5,Raw!$H$5:$EZ$5,0)),"-")</f>
        <v>27289</v>
      </c>
      <c r="I101" s="251">
        <f>IFERROR(INDEX(Raw!$H$6:$EZ$2076,MATCH($B101&amp;$D101&amp;$B$5,Raw!$A$6:$A$2076,0),MATCH(I$5,Raw!$H$5:$EZ$5,0)),"-")</f>
        <v>19907</v>
      </c>
      <c r="J101" s="251">
        <f t="shared" si="12"/>
        <v>410890</v>
      </c>
      <c r="K101" s="251"/>
      <c r="L101" s="251">
        <f>IFERROR(INDEX(Raw!$H$6:$EZ$2076,MATCH($B101&amp;$D101&amp;$B$5,Raw!$A$6:$A$2076,0),MATCH(L$5,Raw!$H$5:$EZ$5,0))/60/60,"-")</f>
        <v>177642.53777777779</v>
      </c>
      <c r="M101" s="236">
        <f>IFERROR(INDEX(Raw!$H$6:$EZ$2076,MATCH($B101&amp;$D101&amp;$B$5,Raw!$A$6:$A$2076,0),MATCH(M$5,Raw!$H$5:$EZ$5,0))/60/60/24,"-")</f>
        <v>1.8935185185185183E-2</v>
      </c>
      <c r="N101" s="236">
        <f>IFERROR(INDEX(Raw!$H$6:$EZ$2076,MATCH($B101&amp;$D101&amp;$B$5,Raw!$A$6:$A$2076,0),MATCH(N$5,Raw!$H$5:$EZ$5,0))/60/60/24,"-")</f>
        <v>3.6238425925925924E-2</v>
      </c>
      <c r="O101" s="250">
        <f>IFERROR(INDEX(Raw!$H$6:$EZ$2076,MATCH($B101&amp;$D101&amp;$B$5,Raw!$A$6:$A$2076,0),MATCH(O$5,Raw!$H$5:$EZ$5,0))/60/60,"-")</f>
        <v>51478.437222222223</v>
      </c>
      <c r="P101" s="149"/>
      <c r="Q101" s="216">
        <f t="shared" si="13"/>
        <v>0.6355877365512056</v>
      </c>
      <c r="R101" s="216">
        <f t="shared" si="14"/>
        <v>0.23735047303846971</v>
      </c>
      <c r="S101" s="216">
        <f t="shared" si="15"/>
        <v>6.9795873477874998E-2</v>
      </c>
      <c r="T101" s="216">
        <f t="shared" si="16"/>
        <v>4.8448489863467108E-2</v>
      </c>
    </row>
    <row r="102" spans="1:20" x14ac:dyDescent="0.25">
      <c r="A102" s="188">
        <f t="shared" si="10"/>
        <v>45536</v>
      </c>
      <c r="B102" s="145" t="s">
        <v>134</v>
      </c>
      <c r="C102" s="38" t="s">
        <v>136</v>
      </c>
      <c r="D102" s="308" t="s">
        <v>136</v>
      </c>
      <c r="E102" s="251">
        <f>IFERROR(INDEX(Raw!$H$6:$EZ$2076,MATCH($B102&amp;$D102&amp;$B$5,Raw!$A$6:$A$2076,0),MATCH(E$5,Raw!$H$5:$EZ$5,0)),"-")</f>
        <v>382993</v>
      </c>
      <c r="F102" s="251">
        <f>IFERROR(INDEX(Raw!$H$6:$EZ$2076,MATCH($B102&amp;$D102&amp;$B$5,Raw!$A$6:$A$2076,0),MATCH(F$5,Raw!$H$5:$EZ$5,0)),"-")</f>
        <v>257978</v>
      </c>
      <c r="G102" s="251">
        <f>IFERROR(INDEX(Raw!$H$6:$EZ$2076,MATCH($B102&amp;$D102&amp;$B$5,Raw!$A$6:$A$2076,0),MATCH(G$5,Raw!$H$5:$EZ$5,0)),"-")</f>
        <v>113346</v>
      </c>
      <c r="H102" s="251">
        <f>IFERROR(INDEX(Raw!$H$6:$EZ$2076,MATCH($B102&amp;$D102&amp;$B$5,Raw!$A$6:$A$2076,0),MATCH(H$5,Raw!$H$5:$EZ$5,0)),"-")</f>
        <v>42412</v>
      </c>
      <c r="I102" s="251">
        <f>IFERROR(INDEX(Raw!$H$6:$EZ$2076,MATCH($B102&amp;$D102&amp;$B$5,Raw!$A$6:$A$2076,0),MATCH(I$5,Raw!$H$5:$EZ$5,0)),"-")</f>
        <v>19054</v>
      </c>
      <c r="J102" s="251">
        <f t="shared" si="12"/>
        <v>402047</v>
      </c>
      <c r="K102" s="251"/>
      <c r="L102" s="251">
        <f>IFERROR(INDEX(Raw!$H$6:$EZ$2076,MATCH($B102&amp;$D102&amp;$B$5,Raw!$A$6:$A$2076,0),MATCH(L$5,Raw!$H$5:$EZ$5,0))/60/60,"-")</f>
        <v>218084.74305555556</v>
      </c>
      <c r="M102" s="236">
        <f>IFERROR(INDEX(Raw!$H$6:$EZ$2076,MATCH($B102&amp;$D102&amp;$B$5,Raw!$A$6:$A$2076,0),MATCH(M$5,Raw!$H$5:$EZ$5,0))/60/60/24,"-")</f>
        <v>2.372685185185185E-2</v>
      </c>
      <c r="N102" s="236">
        <f>IFERROR(INDEX(Raw!$H$6:$EZ$2076,MATCH($B102&amp;$D102&amp;$B$5,Raw!$A$6:$A$2076,0),MATCH(N$5,Raw!$H$5:$EZ$5,0))/60/60/24,"-")</f>
        <v>5.0937499999999997E-2</v>
      </c>
      <c r="O102" s="250">
        <f>IFERROR(INDEX(Raw!$H$6:$EZ$2076,MATCH($B102&amp;$D102&amp;$B$5,Raw!$A$6:$A$2076,0),MATCH(O$5,Raw!$H$5:$EZ$5,0))/60/60,"-")</f>
        <v>88295.329722222217</v>
      </c>
      <c r="P102" s="149"/>
      <c r="Q102" s="216">
        <f t="shared" si="13"/>
        <v>0.6735841125033617</v>
      </c>
      <c r="R102" s="216">
        <f t="shared" si="14"/>
        <v>0.29594796771742565</v>
      </c>
      <c r="S102" s="216">
        <f t="shared" si="15"/>
        <v>0.11073831636609546</v>
      </c>
      <c r="T102" s="216">
        <f t="shared" si="16"/>
        <v>4.739246903968939E-2</v>
      </c>
    </row>
    <row r="103" spans="1:20" ht="17.5" x14ac:dyDescent="0.35">
      <c r="A103" s="188">
        <f t="shared" si="10"/>
        <v>45566</v>
      </c>
      <c r="B103" s="145" t="s">
        <v>134</v>
      </c>
      <c r="C103" s="38" t="s">
        <v>137</v>
      </c>
      <c r="D103" s="101" t="s">
        <v>137</v>
      </c>
      <c r="E103" s="251">
        <f>IFERROR(INDEX(Raw!$H$6:$EZ$2076,MATCH($B103&amp;$D103&amp;$B$5,Raw!$A$6:$A$2076,0),MATCH(E$5,Raw!$H$5:$EZ$5,0)),"-")</f>
        <v>397128</v>
      </c>
      <c r="F103" s="251">
        <f>IFERROR(INDEX(Raw!$H$6:$EZ$2076,MATCH($B103&amp;$D103&amp;$B$5,Raw!$A$6:$A$2076,0),MATCH(F$5,Raw!$H$5:$EZ$5,0)),"-")</f>
        <v>279581</v>
      </c>
      <c r="G103" s="251">
        <f>IFERROR(INDEX(Raw!$H$6:$EZ$2076,MATCH($B103&amp;$D103&amp;$B$5,Raw!$A$6:$A$2076,0),MATCH(G$5,Raw!$H$5:$EZ$5,0)),"-")</f>
        <v>135903</v>
      </c>
      <c r="H103" s="251">
        <f>IFERROR(INDEX(Raw!$H$6:$EZ$2076,MATCH($B103&amp;$D103&amp;$B$5,Raw!$A$6:$A$2076,0),MATCH(H$5,Raw!$H$5:$EZ$5,0)),"-")</f>
        <v>56794</v>
      </c>
      <c r="I103" s="251">
        <f>IFERROR(INDEX(Raw!$H$6:$EZ$2076,MATCH($B103&amp;$D103&amp;$B$5,Raw!$A$6:$A$2076,0),MATCH(I$5,Raw!$H$5:$EZ$5,0)),"-")</f>
        <v>21093</v>
      </c>
      <c r="J103" s="251">
        <f t="shared" si="12"/>
        <v>418221</v>
      </c>
      <c r="K103" s="251"/>
      <c r="L103" s="251">
        <f>IFERROR(INDEX(Raw!$H$6:$EZ$2076,MATCH($B103&amp;$D103&amp;$B$5,Raw!$A$6:$A$2076,0),MATCH(L$5,Raw!$H$5:$EZ$5,0))/60/60,"-")</f>
        <v>266976.14027777774</v>
      </c>
      <c r="M103" s="236">
        <f>IFERROR(INDEX(Raw!$H$6:$EZ$2076,MATCH($B103&amp;$D103&amp;$B$5,Raw!$A$6:$A$2076,0),MATCH(M$5,Raw!$H$5:$EZ$5,0))/60/60/24,"-")</f>
        <v>2.8009259259259262E-2</v>
      </c>
      <c r="N103" s="236">
        <f>IFERROR(INDEX(Raw!$H$6:$EZ$2076,MATCH($B103&amp;$D103&amp;$B$5,Raw!$A$6:$A$2076,0),MATCH(N$5,Raw!$H$5:$EZ$5,0))/60/60/24,"-")</f>
        <v>6.5115740740740738E-2</v>
      </c>
      <c r="O103" s="250">
        <f>IFERROR(INDEX(Raw!$H$6:$EZ$2076,MATCH($B103&amp;$D103&amp;$B$5,Raw!$A$6:$A$2076,0),MATCH(O$5,Raw!$H$5:$EZ$5,0))/60/60,"-")</f>
        <v>127356.02972222221</v>
      </c>
      <c r="P103" s="149"/>
      <c r="Q103" s="216">
        <f t="shared" si="13"/>
        <v>0.7040072722145001</v>
      </c>
      <c r="R103" s="216">
        <f t="shared" si="14"/>
        <v>0.34221460083398803</v>
      </c>
      <c r="S103" s="216">
        <f t="shared" si="15"/>
        <v>0.14301182490280212</v>
      </c>
      <c r="T103" s="216">
        <f t="shared" si="16"/>
        <v>5.0435057063131693E-2</v>
      </c>
    </row>
    <row r="104" spans="1:20" x14ac:dyDescent="0.25">
      <c r="A104" s="188">
        <f t="shared" si="10"/>
        <v>45597</v>
      </c>
      <c r="B104" s="145" t="s">
        <v>134</v>
      </c>
      <c r="C104" s="38" t="s">
        <v>138</v>
      </c>
      <c r="D104" s="308" t="s">
        <v>138</v>
      </c>
      <c r="E104" s="251">
        <f>IFERROR(INDEX(Raw!$H$6:$EZ$2076,MATCH($B104&amp;$D104&amp;$B$5,Raw!$A$6:$A$2076,0),MATCH(E$5,Raw!$H$5:$EZ$5,0)),"-")</f>
        <v>393660</v>
      </c>
      <c r="F104" s="251">
        <f>IFERROR(INDEX(Raw!$H$6:$EZ$2076,MATCH($B104&amp;$D104&amp;$B$5,Raw!$A$6:$A$2076,0),MATCH(F$5,Raw!$H$5:$EZ$5,0)),"-")</f>
        <v>273691</v>
      </c>
      <c r="G104" s="251">
        <f>IFERROR(INDEX(Raw!$H$6:$EZ$2076,MATCH($B104&amp;$D104&amp;$B$5,Raw!$A$6:$A$2076,0),MATCH(G$5,Raw!$H$5:$EZ$5,0)),"-")</f>
        <v>130027</v>
      </c>
      <c r="H104" s="251">
        <f>IFERROR(INDEX(Raw!$H$6:$EZ$2076,MATCH($B104&amp;$D104&amp;$B$5,Raw!$A$6:$A$2076,0),MATCH(H$5,Raw!$H$5:$EZ$5,0)),"-")</f>
        <v>53130</v>
      </c>
      <c r="I104" s="251">
        <f>IFERROR(INDEX(Raw!$H$6:$EZ$2076,MATCH($B104&amp;$D104&amp;$B$5,Raw!$A$6:$A$2076,0),MATCH(I$5,Raw!$H$5:$EZ$5,0)),"-")</f>
        <v>19579</v>
      </c>
      <c r="J104" s="251">
        <f t="shared" si="12"/>
        <v>413239</v>
      </c>
      <c r="K104" s="251"/>
      <c r="L104" s="251">
        <f>IFERROR(INDEX(Raw!$H$6:$EZ$2076,MATCH($B104&amp;$D104&amp;$B$5,Raw!$A$6:$A$2076,0),MATCH(L$5,Raw!$H$5:$EZ$5,0))/60/60,"-")</f>
        <v>255062.0147222222</v>
      </c>
      <c r="M104" s="236">
        <f>IFERROR(INDEX(Raw!$H$6:$EZ$2076,MATCH($B104&amp;$D104&amp;$B$5,Raw!$A$6:$A$2076,0),MATCH(M$5,Raw!$H$5:$EZ$5,0))/60/60/24,"-")</f>
        <v>2.7002314814814812E-2</v>
      </c>
      <c r="N104" s="236">
        <f>IFERROR(INDEX(Raw!$H$6:$EZ$2076,MATCH($B104&amp;$D104&amp;$B$5,Raw!$A$6:$A$2076,0),MATCH(N$5,Raw!$H$5:$EZ$5,0))/60/60/24,"-")</f>
        <v>6.1493055555555558E-2</v>
      </c>
      <c r="O104" s="250">
        <f>IFERROR(INDEX(Raw!$H$6:$EZ$2076,MATCH($B104&amp;$D104&amp;$B$5,Raw!$A$6:$A$2076,0),MATCH(O$5,Raw!$H$5:$EZ$5,0))/60/60,"-")</f>
        <v>117985.17388888889</v>
      </c>
      <c r="P104" s="149"/>
      <c r="Q104" s="216">
        <f t="shared" si="13"/>
        <v>0.69524716760656402</v>
      </c>
      <c r="R104" s="216">
        <f t="shared" si="14"/>
        <v>0.33030279937001472</v>
      </c>
      <c r="S104" s="216">
        <f t="shared" si="15"/>
        <v>0.13496418228928517</v>
      </c>
      <c r="T104" s="216">
        <f t="shared" si="16"/>
        <v>4.7379361580102558E-2</v>
      </c>
    </row>
    <row r="105" spans="1:20" x14ac:dyDescent="0.25">
      <c r="A105" s="188">
        <f t="shared" si="10"/>
        <v>45627</v>
      </c>
      <c r="B105" s="145" t="s">
        <v>134</v>
      </c>
      <c r="C105" s="38" t="s">
        <v>139</v>
      </c>
      <c r="D105" s="308" t="s">
        <v>139</v>
      </c>
      <c r="E105" s="251">
        <f>IFERROR(INDEX(Raw!$H$6:$EZ$2076,MATCH($B105&amp;$D105&amp;$B$5,Raw!$A$6:$A$2076,0),MATCH(E$5,Raw!$H$5:$EZ$5,0)),"-")</f>
        <v>408939</v>
      </c>
      <c r="F105" s="251">
        <f>IFERROR(INDEX(Raw!$H$6:$EZ$2076,MATCH($B105&amp;$D105&amp;$B$5,Raw!$A$6:$A$2076,0),MATCH(F$5,Raw!$H$5:$EZ$5,0)),"-")</f>
        <v>295273</v>
      </c>
      <c r="G105" s="251">
        <f>IFERROR(INDEX(Raw!$H$6:$EZ$2076,MATCH($B105&amp;$D105&amp;$B$5,Raw!$A$6:$A$2076,0),MATCH(G$5,Raw!$H$5:$EZ$5,0)),"-")</f>
        <v>150213</v>
      </c>
      <c r="H105" s="251">
        <f>IFERROR(INDEX(Raw!$H$6:$EZ$2076,MATCH($B105&amp;$D105&amp;$B$5,Raw!$A$6:$A$2076,0),MATCH(H$5,Raw!$H$5:$EZ$5,0)),"-")</f>
        <v>66260</v>
      </c>
      <c r="I105" s="251">
        <f>IFERROR(INDEX(Raw!$H$6:$EZ$2076,MATCH($B105&amp;$D105&amp;$B$5,Raw!$A$6:$A$2076,0),MATCH(I$5,Raw!$H$5:$EZ$5,0)),"-")</f>
        <v>20312</v>
      </c>
      <c r="J105" s="251">
        <f t="shared" si="12"/>
        <v>429251</v>
      </c>
      <c r="K105" s="251"/>
      <c r="L105" s="251">
        <f>IFERROR(INDEX(Raw!$H$6:$EZ$2076,MATCH($B105&amp;$D105&amp;$B$5,Raw!$A$6:$A$2076,0),MATCH(L$5,Raw!$H$5:$EZ$5,0))/60/60,"-")</f>
        <v>296570.14499999996</v>
      </c>
      <c r="M105" s="236">
        <f>IFERROR(INDEX(Raw!$H$6:$EZ$2076,MATCH($B105&amp;$D105&amp;$B$5,Raw!$A$6:$A$2076,0),MATCH(M$5,Raw!$H$5:$EZ$5,0))/60/60/24,"-")</f>
        <v>3.0219907407407407E-2</v>
      </c>
      <c r="N105" s="236">
        <f>IFERROR(INDEX(Raw!$H$6:$EZ$2076,MATCH($B105&amp;$D105&amp;$B$5,Raw!$A$6:$A$2076,0),MATCH(N$5,Raw!$H$5:$EZ$5,0))/60/60/24,"-")</f>
        <v>7.1481481481481493E-2</v>
      </c>
      <c r="O105" s="250">
        <f>IFERROR(INDEX(Raw!$H$6:$EZ$2076,MATCH($B105&amp;$D105&amp;$B$5,Raw!$A$6:$A$2076,0),MATCH(O$5,Raw!$H$5:$EZ$5,0))/60/60,"-")</f>
        <v>149824.70111111112</v>
      </c>
      <c r="P105" s="149"/>
      <c r="Q105" s="216">
        <f t="shared" si="13"/>
        <v>0.72204656440202575</v>
      </c>
      <c r="R105" s="216">
        <f t="shared" si="14"/>
        <v>0.36732373287947589</v>
      </c>
      <c r="S105" s="216">
        <f t="shared" si="15"/>
        <v>0.16202905567823073</v>
      </c>
      <c r="T105" s="216">
        <f t="shared" si="16"/>
        <v>4.7319633501145021E-2</v>
      </c>
    </row>
    <row r="106" spans="1:20" ht="17.5" x14ac:dyDescent="0.35">
      <c r="A106" s="188">
        <f t="shared" si="10"/>
        <v>45658</v>
      </c>
      <c r="B106" s="145" t="s">
        <v>134</v>
      </c>
      <c r="C106" s="38" t="s">
        <v>140</v>
      </c>
      <c r="D106" s="101" t="s">
        <v>140</v>
      </c>
      <c r="E106" s="251">
        <f>IFERROR(INDEX(Raw!$H$6:$EZ$2076,MATCH($B106&amp;$D106&amp;$B$5,Raw!$A$6:$A$2076,0),MATCH(E$5,Raw!$H$5:$EZ$5,0)),"-")</f>
        <v>401859</v>
      </c>
      <c r="F106" s="251">
        <f>IFERROR(INDEX(Raw!$H$6:$EZ$2076,MATCH($B106&amp;$D106&amp;$B$5,Raw!$A$6:$A$2076,0),MATCH(F$5,Raw!$H$5:$EZ$5,0)),"-")</f>
        <v>286358</v>
      </c>
      <c r="G106" s="251">
        <f>IFERROR(INDEX(Raw!$H$6:$EZ$2076,MATCH($B106&amp;$D106&amp;$B$5,Raw!$A$6:$A$2076,0),MATCH(G$5,Raw!$H$5:$EZ$5,0)),"-")</f>
        <v>139926</v>
      </c>
      <c r="H106" s="251">
        <f>IFERROR(INDEX(Raw!$H$6:$EZ$2076,MATCH($B106&amp;$D106&amp;$B$5,Raw!$A$6:$A$2076,0),MATCH(H$5,Raw!$H$5:$EZ$5,0)),"-")</f>
        <v>56876</v>
      </c>
      <c r="I106" s="251">
        <f>IFERROR(INDEX(Raw!$H$6:$EZ$2076,MATCH($B106&amp;$D106&amp;$B$5,Raw!$A$6:$A$2076,0),MATCH(I$5,Raw!$H$5:$EZ$5,0)),"-")</f>
        <v>19712</v>
      </c>
      <c r="J106" s="251">
        <f t="shared" si="12"/>
        <v>421571</v>
      </c>
      <c r="K106" s="251"/>
      <c r="L106" s="251">
        <f>IFERROR(INDEX(Raw!$H$6:$EZ$2076,MATCH($B106&amp;$D106&amp;$B$5,Raw!$A$6:$A$2076,0),MATCH(L$5,Raw!$H$5:$EZ$5,0))/60/60,"-")</f>
        <v>270427.4611111111</v>
      </c>
      <c r="M106" s="236">
        <f>IFERROR(INDEX(Raw!$H$6:$EZ$2076,MATCH($B106&amp;$D106&amp;$B$5,Raw!$A$6:$A$2076,0),MATCH(M$5,Raw!$H$5:$EZ$5,0))/60/60/24,"-")</f>
        <v>2.8043981481481479E-2</v>
      </c>
      <c r="N106" s="236">
        <f>IFERROR(INDEX(Raw!$H$6:$EZ$2076,MATCH($B106&amp;$D106&amp;$B$5,Raw!$A$6:$A$2076,0),MATCH(N$5,Raw!$H$5:$EZ$5,0))/60/60/24,"-")</f>
        <v>6.4212962962962958E-2</v>
      </c>
      <c r="O106" s="250">
        <f>IFERROR(INDEX(Raw!$H$6:$EZ$2076,MATCH($B106&amp;$D106&amp;$B$5,Raw!$A$6:$A$2076,0),MATCH(O$5,Raw!$H$5:$EZ$5,0))/60/60,"-")</f>
        <v>127983.28166666668</v>
      </c>
      <c r="P106" s="149"/>
      <c r="Q106" s="216">
        <f t="shared" si="13"/>
        <v>0.71258326925613213</v>
      </c>
      <c r="R106" s="216">
        <f t="shared" si="14"/>
        <v>0.34819675557844915</v>
      </c>
      <c r="S106" s="216">
        <f t="shared" si="15"/>
        <v>0.14153222896588108</v>
      </c>
      <c r="T106" s="216">
        <f t="shared" si="16"/>
        <v>4.6758434522298734E-2</v>
      </c>
    </row>
    <row r="107" spans="1:20" x14ac:dyDescent="0.25">
      <c r="A107" s="188">
        <f t="shared" si="10"/>
        <v>45689</v>
      </c>
      <c r="B107" s="145" t="s">
        <v>134</v>
      </c>
      <c r="C107" s="38" t="s">
        <v>141</v>
      </c>
      <c r="D107" s="308" t="s">
        <v>141</v>
      </c>
      <c r="E107" s="251">
        <f>IFERROR(INDEX(Raw!$H$6:$EZ$2076,MATCH($B107&amp;$D107&amp;$B$5,Raw!$A$6:$A$2076,0),MATCH(E$5,Raw!$H$5:$EZ$5,0)),"-")</f>
        <v>365880</v>
      </c>
      <c r="F107" s="251">
        <f>IFERROR(INDEX(Raw!$H$6:$EZ$2076,MATCH($B107&amp;$D107&amp;$B$5,Raw!$A$6:$A$2076,0),MATCH(F$5,Raw!$H$5:$EZ$5,0)),"-")</f>
        <v>253054</v>
      </c>
      <c r="G107" s="251">
        <f>IFERROR(INDEX(Raw!$H$6:$EZ$2076,MATCH($B107&amp;$D107&amp;$B$5,Raw!$A$6:$A$2076,0),MATCH(G$5,Raw!$H$5:$EZ$5,0)),"-")</f>
        <v>113995</v>
      </c>
      <c r="H107" s="251">
        <f>IFERROR(INDEX(Raw!$H$6:$EZ$2076,MATCH($B107&amp;$D107&amp;$B$5,Raw!$A$6:$A$2076,0),MATCH(H$5,Raw!$H$5:$EZ$5,0)),"-")</f>
        <v>40640</v>
      </c>
      <c r="I107" s="251">
        <f>IFERROR(INDEX(Raw!$H$6:$EZ$2076,MATCH($B107&amp;$D107&amp;$B$5,Raw!$A$6:$A$2076,0),MATCH(I$5,Raw!$H$5:$EZ$5,0)),"-")</f>
        <v>16161</v>
      </c>
      <c r="J107" s="251">
        <f t="shared" si="12"/>
        <v>382041</v>
      </c>
      <c r="K107" s="251"/>
      <c r="L107" s="251">
        <f>IFERROR(INDEX(Raw!$H$6:$EZ$2076,MATCH($B107&amp;$D107&amp;$B$5,Raw!$A$6:$A$2076,0),MATCH(L$5,Raw!$H$5:$EZ$5,0))/60/60,"-")</f>
        <v>211208.08083333334</v>
      </c>
      <c r="M107" s="236">
        <f>IFERROR(INDEX(Raw!$H$6:$EZ$2076,MATCH($B107&amp;$D107&amp;$B$5,Raw!$A$6:$A$2076,0),MATCH(M$5,Raw!$H$5:$EZ$5,0))/60/60/24,"-")</f>
        <v>2.4050925925925924E-2</v>
      </c>
      <c r="N107" s="236">
        <f>IFERROR(INDEX(Raw!$H$6:$EZ$2076,MATCH($B107&amp;$D107&amp;$B$5,Raw!$A$6:$A$2076,0),MATCH(N$5,Raw!$H$5:$EZ$5,0))/60/60/24,"-")</f>
        <v>5.2048611111111115E-2</v>
      </c>
      <c r="O107" s="250">
        <f>IFERROR(INDEX(Raw!$H$6:$EZ$2076,MATCH($B107&amp;$D107&amp;$B$5,Raw!$A$6:$A$2076,0),MATCH(O$5,Raw!$H$5:$EZ$5,0))/60/60,"-")</f>
        <v>84930.107499999998</v>
      </c>
      <c r="P107" s="149"/>
      <c r="Q107" s="216">
        <f t="shared" si="13"/>
        <v>0.69163113589154912</v>
      </c>
      <c r="R107" s="216">
        <f t="shared" si="14"/>
        <v>0.31156390073248058</v>
      </c>
      <c r="S107" s="216">
        <f t="shared" si="15"/>
        <v>0.11107466929047775</v>
      </c>
      <c r="T107" s="216">
        <f t="shared" si="16"/>
        <v>4.2301742483136624E-2</v>
      </c>
    </row>
    <row r="108" spans="1:20" x14ac:dyDescent="0.25">
      <c r="A108" s="188">
        <f t="shared" si="10"/>
        <v>45717</v>
      </c>
      <c r="B108" s="147" t="s">
        <v>134</v>
      </c>
      <c r="C108" s="67" t="s">
        <v>142</v>
      </c>
      <c r="D108" s="336" t="s">
        <v>142</v>
      </c>
      <c r="E108" s="254">
        <f>IFERROR(INDEX(Raw!$H$6:$EZ$2076,MATCH($B108&amp;$D108&amp;$B$5,Raw!$A$6:$A$2076,0),MATCH(E$5,Raw!$H$5:$EZ$5,0)),"-")</f>
        <v>408452</v>
      </c>
      <c r="F108" s="254">
        <f>IFERROR(INDEX(Raw!$H$6:$EZ$2076,MATCH($B108&amp;$D108&amp;$B$5,Raw!$A$6:$A$2076,0),MATCH(F$5,Raw!$H$5:$EZ$5,0)),"-")</f>
        <v>274000</v>
      </c>
      <c r="G108" s="254">
        <f>IFERROR(INDEX(Raw!$H$6:$EZ$2076,MATCH($B108&amp;$D108&amp;$B$5,Raw!$A$6:$A$2076,0),MATCH(G$5,Raw!$H$5:$EZ$5,0)),"-")</f>
        <v>113867</v>
      </c>
      <c r="H108" s="254">
        <f>IFERROR(INDEX(Raw!$H$6:$EZ$2076,MATCH($B108&amp;$D108&amp;$B$5,Raw!$A$6:$A$2076,0),MATCH(H$5,Raw!$H$5:$EZ$5,0)),"-")</f>
        <v>37332</v>
      </c>
      <c r="I108" s="254">
        <f>IFERROR(INDEX(Raw!$H$6:$EZ$2076,MATCH($B108&amp;$D108&amp;$B$5,Raw!$A$6:$A$2076,0),MATCH(I$5,Raw!$H$5:$EZ$5,0)),"-")</f>
        <v>17120</v>
      </c>
      <c r="J108" s="254">
        <f t="shared" si="12"/>
        <v>425572</v>
      </c>
      <c r="K108" s="251"/>
      <c r="L108" s="254">
        <f>IFERROR(INDEX(Raw!$H$6:$EZ$2076,MATCH($B108&amp;$D108&amp;$B$5,Raw!$A$6:$A$2076,0),MATCH(L$5,Raw!$H$5:$EZ$5,0))/60/60,"-")</f>
        <v>213168.24861111111</v>
      </c>
      <c r="M108" s="237">
        <f>IFERROR(INDEX(Raw!$H$6:$EZ$2076,MATCH($B108&amp;$D108&amp;$B$5,Raw!$A$6:$A$2076,0),MATCH(M$5,Raw!$H$5:$EZ$5,0))/60/60/24,"-")</f>
        <v>2.1747685185185186E-2</v>
      </c>
      <c r="N108" s="237">
        <f>IFERROR(INDEX(Raw!$H$6:$EZ$2076,MATCH($B108&amp;$D108&amp;$B$5,Raw!$A$6:$A$2076,0),MATCH(N$5,Raw!$H$5:$EZ$5,0))/60/60/24,"-")</f>
        <v>4.4884259259259263E-2</v>
      </c>
      <c r="O108" s="228">
        <f>IFERROR(INDEX(Raw!$H$6:$EZ$2076,MATCH($B108&amp;$D108&amp;$B$5,Raw!$A$6:$A$2076,0),MATCH(O$5,Raw!$H$5:$EZ$5,0))/60/60,"-")</f>
        <v>75808.354166666672</v>
      </c>
      <c r="P108" s="149"/>
      <c r="Q108" s="313">
        <f t="shared" si="13"/>
        <v>0.67082545807096061</v>
      </c>
      <c r="R108" s="313">
        <f t="shared" si="14"/>
        <v>0.27877694319038709</v>
      </c>
      <c r="S108" s="313">
        <f t="shared" si="15"/>
        <v>9.1398744528120801E-2</v>
      </c>
      <c r="T108" s="313">
        <f t="shared" si="16"/>
        <v>4.0228210502570659E-2</v>
      </c>
    </row>
    <row r="109" spans="1:20" ht="17.5" x14ac:dyDescent="0.35">
      <c r="A109" s="188">
        <f t="shared" si="10"/>
        <v>45748</v>
      </c>
      <c r="B109" s="55" t="s">
        <v>151</v>
      </c>
      <c r="C109" s="38" t="s">
        <v>143</v>
      </c>
      <c r="D109" s="101" t="s">
        <v>143</v>
      </c>
      <c r="E109" s="251">
        <f>IFERROR(INDEX(Raw!$H$6:$EZ$2076,MATCH($B109&amp;$D109&amp;$B$5,Raw!$A$6:$A$2076,0),MATCH(E$5,Raw!$H$5:$EZ$5,0)),"-")</f>
        <v>395674</v>
      </c>
      <c r="F109" s="251">
        <f>IFERROR(INDEX(Raw!$H$6:$EZ$2076,MATCH($B109&amp;$D109&amp;$B$5,Raw!$A$6:$A$2076,0),MATCH(F$5,Raw!$H$5:$EZ$5,0)),"-")</f>
        <v>265206</v>
      </c>
      <c r="G109" s="251">
        <f>IFERROR(INDEX(Raw!$H$6:$EZ$2076,MATCH($B109&amp;$D109&amp;$B$5,Raw!$A$6:$A$2076,0),MATCH(G$5,Raw!$H$5:$EZ$5,0)),"-")</f>
        <v>110774</v>
      </c>
      <c r="H109" s="251">
        <f>IFERROR(INDEX(Raw!$H$6:$EZ$2076,MATCH($B109&amp;$D109&amp;$B$5,Raw!$A$6:$A$2076,0),MATCH(H$5,Raw!$H$5:$EZ$5,0)),"-")</f>
        <v>37653</v>
      </c>
      <c r="I109" s="251">
        <f>IFERROR(INDEX(Raw!$H$6:$EZ$2076,MATCH($B109&amp;$D109&amp;$B$5,Raw!$A$6:$A$2076,0),MATCH(I$5,Raw!$H$5:$EZ$5,0)),"-")</f>
        <v>16330</v>
      </c>
      <c r="J109" s="251">
        <f t="shared" ref="J109:J120" si="17">SUM(E109,I109)</f>
        <v>412004</v>
      </c>
      <c r="K109" s="251"/>
      <c r="L109" s="251">
        <f>IFERROR(INDEX(Raw!$H$6:$EZ$2076,MATCH($B109&amp;$D109&amp;$B$5,Raw!$A$6:$A$2076,0),MATCH(L$5,Raw!$H$5:$EZ$5,0))/60/60,"-")</f>
        <v>213050.66722222223</v>
      </c>
      <c r="M109" s="236">
        <f>IFERROR(INDEX(Raw!$H$6:$EZ$2076,MATCH($B109&amp;$D109&amp;$B$5,Raw!$A$6:$A$2076,0),MATCH(M$5,Raw!$H$5:$EZ$5,0))/60/60/24,"-")</f>
        <v>2.2430555555555554E-2</v>
      </c>
      <c r="N109" s="236">
        <f>IFERROR(INDEX(Raw!$H$6:$EZ$2076,MATCH($B109&amp;$D109&amp;$B$5,Raw!$A$6:$A$2076,0),MATCH(N$5,Raw!$H$5:$EZ$5,0))/60/60/24,"-")</f>
        <v>4.71875E-2</v>
      </c>
      <c r="O109" s="250">
        <f>IFERROR(INDEX(Raw!$H$6:$EZ$2076,MATCH($B109&amp;$D109&amp;$B$5,Raw!$A$6:$A$2076,0),MATCH(O$5,Raw!$H$5:$EZ$5,0))/60/60,"-")</f>
        <v>79963.131944444453</v>
      </c>
      <c r="P109" s="149"/>
      <c r="Q109" s="216">
        <f t="shared" ref="Q109:Q120" si="18">IFERROR(F109/$E109,"-")</f>
        <v>0.67026390412309123</v>
      </c>
      <c r="R109" s="216">
        <f t="shared" ref="R109:R120" si="19">IFERROR(G109/$E109,"-")</f>
        <v>0.27996279765665677</v>
      </c>
      <c r="S109" s="216">
        <f t="shared" ref="S109:S120" si="20">IFERROR(H109/$E109,"-")</f>
        <v>9.5161673498890501E-2</v>
      </c>
      <c r="T109" s="216">
        <f t="shared" ref="T109:T120" si="21">IFERROR(I109/(I109+$E109),"-")</f>
        <v>3.9635537519053216E-2</v>
      </c>
    </row>
    <row r="110" spans="1:20" x14ac:dyDescent="0.25">
      <c r="A110" s="188">
        <f t="shared" si="10"/>
        <v>45778</v>
      </c>
      <c r="B110" s="145" t="s">
        <v>151</v>
      </c>
      <c r="C110" s="38" t="s">
        <v>144</v>
      </c>
      <c r="D110" s="308" t="s">
        <v>144</v>
      </c>
      <c r="E110" s="251">
        <f>IFERROR(INDEX(Raw!$H$6:$EZ$2076,MATCH($B110&amp;$D110&amp;$B$5,Raw!$A$6:$A$2076,0),MATCH(E$5,Raw!$H$5:$EZ$5,0)),"-")</f>
        <v>405869</v>
      </c>
      <c r="F110" s="251">
        <f>IFERROR(INDEX(Raw!$H$6:$EZ$2076,MATCH($B110&amp;$D110&amp;$B$5,Raw!$A$6:$A$2076,0),MATCH(F$5,Raw!$H$5:$EZ$5,0)),"-")</f>
        <v>264319</v>
      </c>
      <c r="G110" s="251">
        <f>IFERROR(INDEX(Raw!$H$6:$EZ$2076,MATCH($B110&amp;$D110&amp;$B$5,Raw!$A$6:$A$2076,0),MATCH(G$5,Raw!$H$5:$EZ$5,0)),"-")</f>
        <v>103465</v>
      </c>
      <c r="H110" s="251">
        <f>IFERROR(INDEX(Raw!$H$6:$EZ$2076,MATCH($B110&amp;$D110&amp;$B$5,Raw!$A$6:$A$2076,0),MATCH(H$5,Raw!$H$5:$EZ$5,0)),"-")</f>
        <v>31428</v>
      </c>
      <c r="I110" s="251">
        <f>IFERROR(INDEX(Raw!$H$6:$EZ$2076,MATCH($B110&amp;$D110&amp;$B$5,Raw!$A$6:$A$2076,0),MATCH(I$5,Raw!$H$5:$EZ$5,0)),"-")</f>
        <v>16464</v>
      </c>
      <c r="J110" s="251">
        <f t="shared" si="17"/>
        <v>422333</v>
      </c>
      <c r="K110" s="251"/>
      <c r="L110" s="251">
        <f>IFERROR(INDEX(Raw!$H$6:$EZ$2076,MATCH($B110&amp;$D110&amp;$B$5,Raw!$A$6:$A$2076,0),MATCH(L$5,Raw!$H$5:$EZ$5,0))/60/60,"-")</f>
        <v>199020.01083333333</v>
      </c>
      <c r="M110" s="236">
        <f>IFERROR(INDEX(Raw!$H$6:$EZ$2076,MATCH($B110&amp;$D110&amp;$B$5,Raw!$A$6:$A$2076,0),MATCH(M$5,Raw!$H$5:$EZ$5,0))/60/60/24,"-")</f>
        <v>2.0428240740740743E-2</v>
      </c>
      <c r="N110" s="236">
        <f>IFERROR(INDEX(Raw!$H$6:$EZ$2076,MATCH($B110&amp;$D110&amp;$B$5,Raw!$A$6:$A$2076,0),MATCH(N$5,Raw!$H$5:$EZ$5,0))/60/60/24,"-")</f>
        <v>4.1886574074074083E-2</v>
      </c>
      <c r="O110" s="250">
        <f>IFERROR(INDEX(Raw!$H$6:$EZ$2076,MATCH($B110&amp;$D110&amp;$B$5,Raw!$A$6:$A$2076,0),MATCH(O$5,Raw!$H$5:$EZ$5,0))/60/60,"-")</f>
        <v>65452.661944444444</v>
      </c>
      <c r="P110" s="149"/>
      <c r="Q110" s="216">
        <f t="shared" si="18"/>
        <v>0.65124214956057247</v>
      </c>
      <c r="R110" s="216">
        <f t="shared" si="19"/>
        <v>0.25492215468537877</v>
      </c>
      <c r="S110" s="216">
        <f t="shared" si="20"/>
        <v>7.7433851809327645E-2</v>
      </c>
      <c r="T110" s="216">
        <f t="shared" si="21"/>
        <v>3.8983456182680488E-2</v>
      </c>
    </row>
    <row r="111" spans="1:20" x14ac:dyDescent="0.25">
      <c r="A111" s="188">
        <f t="shared" si="10"/>
        <v>45809</v>
      </c>
      <c r="B111" s="145" t="s">
        <v>151</v>
      </c>
      <c r="C111" s="38" t="s">
        <v>145</v>
      </c>
      <c r="D111" s="308" t="s">
        <v>145</v>
      </c>
      <c r="E111" s="251">
        <f>IFERROR(INDEX(Raw!$H$6:$EZ$2076,MATCH($B111&amp;$D111&amp;$B$5,Raw!$A$6:$A$2076,0),MATCH(E$5,Raw!$H$5:$EZ$5,0)),"-")</f>
        <v>396041</v>
      </c>
      <c r="F111" s="251">
        <f>IFERROR(INDEX(Raw!$H$6:$EZ$2076,MATCH($B111&amp;$D111&amp;$B$5,Raw!$A$6:$A$2076,0),MATCH(F$5,Raw!$H$5:$EZ$5,0)),"-")</f>
        <v>256524</v>
      </c>
      <c r="G111" s="251">
        <f>IFERROR(INDEX(Raw!$H$6:$EZ$2076,MATCH($B111&amp;$D111&amp;$B$5,Raw!$A$6:$A$2076,0),MATCH(G$5,Raw!$H$5:$EZ$5,0)),"-")</f>
        <v>96900</v>
      </c>
      <c r="H111" s="251">
        <f>IFERROR(INDEX(Raw!$H$6:$EZ$2076,MATCH($B111&amp;$D111&amp;$B$5,Raw!$A$6:$A$2076,0),MATCH(H$5,Raw!$H$5:$EZ$5,0)),"-")</f>
        <v>28360</v>
      </c>
      <c r="I111" s="251">
        <f>IFERROR(INDEX(Raw!$H$6:$EZ$2076,MATCH($B111&amp;$D111&amp;$B$5,Raw!$A$6:$A$2076,0),MATCH(I$5,Raw!$H$5:$EZ$5,0)),"-")</f>
        <v>15917</v>
      </c>
      <c r="J111" s="251">
        <f t="shared" si="17"/>
        <v>411958</v>
      </c>
      <c r="K111" s="251"/>
      <c r="L111" s="251">
        <f>IFERROR(INDEX(Raw!$H$6:$EZ$2076,MATCH($B111&amp;$D111&amp;$B$5,Raw!$A$6:$A$2076,0),MATCH(L$5,Raw!$H$5:$EZ$5,0))/60/60,"-")</f>
        <v>190061.52777777778</v>
      </c>
      <c r="M111" s="236">
        <f>IFERROR(INDEX(Raw!$H$6:$EZ$2076,MATCH($B111&amp;$D111&amp;$B$5,Raw!$A$6:$A$2076,0),MATCH(M$5,Raw!$H$5:$EZ$5,0))/60/60/24,"-")</f>
        <v>0.02</v>
      </c>
      <c r="N111" s="236">
        <f>IFERROR(INDEX(Raw!$H$6:$EZ$2076,MATCH($B111&amp;$D111&amp;$B$5,Raw!$A$6:$A$2076,0),MATCH(N$5,Raw!$H$5:$EZ$5,0))/60/60/24,"-")</f>
        <v>4.0185185185185185E-2</v>
      </c>
      <c r="O111" s="250">
        <f>IFERROR(INDEX(Raw!$H$6:$EZ$2076,MATCH($B111&amp;$D111&amp;$B$5,Raw!$A$6:$A$2076,0),MATCH(O$5,Raw!$H$5:$EZ$5,0))/60/60,"-")</f>
        <v>60599.863611111112</v>
      </c>
      <c r="P111" s="149"/>
      <c r="Q111" s="216">
        <f t="shared" si="18"/>
        <v>0.64772081678412086</v>
      </c>
      <c r="R111" s="216">
        <f t="shared" si="19"/>
        <v>0.2446716375324777</v>
      </c>
      <c r="S111" s="216">
        <f t="shared" si="20"/>
        <v>7.1608747579164786E-2</v>
      </c>
      <c r="T111" s="216">
        <f t="shared" si="21"/>
        <v>3.8637433913165903E-2</v>
      </c>
    </row>
    <row r="112" spans="1:20" ht="17.5" x14ac:dyDescent="0.35">
      <c r="A112" s="188">
        <f t="shared" si="10"/>
        <v>45839</v>
      </c>
      <c r="B112" s="145" t="s">
        <v>151</v>
      </c>
      <c r="C112" s="38" t="s">
        <v>146</v>
      </c>
      <c r="D112" s="101" t="s">
        <v>146</v>
      </c>
      <c r="E112" s="251">
        <f>IFERROR(INDEX(Raw!$H$6:$EZ$2076,MATCH($B112&amp;$D112&amp;$B$5,Raw!$A$6:$A$2076,0),MATCH(E$5,Raw!$H$5:$EZ$5,0)),"-")</f>
        <v>411681</v>
      </c>
      <c r="F112" s="251">
        <f>IFERROR(INDEX(Raw!$H$6:$EZ$2076,MATCH($B112&amp;$D112&amp;$B$5,Raw!$A$6:$A$2076,0),MATCH(F$5,Raw!$H$5:$EZ$5,0)),"-")</f>
        <v>260027</v>
      </c>
      <c r="G112" s="251">
        <f>IFERROR(INDEX(Raw!$H$6:$EZ$2076,MATCH($B112&amp;$D112&amp;$B$5,Raw!$A$6:$A$2076,0),MATCH(G$5,Raw!$H$5:$EZ$5,0)),"-")</f>
        <v>90826</v>
      </c>
      <c r="H112" s="251">
        <f>IFERROR(INDEX(Raw!$H$6:$EZ$2076,MATCH($B112&amp;$D112&amp;$B$5,Raw!$A$6:$A$2076,0),MATCH(H$5,Raw!$H$5:$EZ$5,0)),"-")</f>
        <v>22441</v>
      </c>
      <c r="I112" s="251">
        <f>IFERROR(INDEX(Raw!$H$6:$EZ$2076,MATCH($B112&amp;$D112&amp;$B$5,Raw!$A$6:$A$2076,0),MATCH(I$5,Raw!$H$5:$EZ$5,0)),"-")</f>
        <v>15383</v>
      </c>
      <c r="J112" s="251">
        <f t="shared" si="17"/>
        <v>427064</v>
      </c>
      <c r="K112" s="251"/>
      <c r="L112" s="251">
        <f>IFERROR(INDEX(Raw!$H$6:$EZ$2076,MATCH($B112&amp;$D112&amp;$B$5,Raw!$A$6:$A$2076,0),MATCH(L$5,Raw!$H$5:$EZ$5,0))/60/60,"-")</f>
        <v>175431.73555555556</v>
      </c>
      <c r="M112" s="236">
        <f>IFERROR(INDEX(Raw!$H$6:$EZ$2076,MATCH($B112&amp;$D112&amp;$B$5,Raw!$A$6:$A$2076,0),MATCH(M$5,Raw!$H$5:$EZ$5,0))/60/60/24,"-")</f>
        <v>1.7754629629629631E-2</v>
      </c>
      <c r="N112" s="236">
        <f>IFERROR(INDEX(Raw!$H$6:$EZ$2076,MATCH($B112&amp;$D112&amp;$B$5,Raw!$A$6:$A$2076,0),MATCH(N$5,Raw!$H$5:$EZ$5,0))/60/60/24,"-")</f>
        <v>3.2939814814814811E-2</v>
      </c>
      <c r="O112" s="250">
        <f>IFERROR(INDEX(Raw!$H$6:$EZ$2076,MATCH($B112&amp;$D112&amp;$B$5,Raw!$A$6:$A$2076,0),MATCH(O$5,Raw!$H$5:$EZ$5,0))/60/60,"-")</f>
        <v>43462.236666666671</v>
      </c>
      <c r="P112" s="149"/>
      <c r="Q112" s="216">
        <f t="shared" si="18"/>
        <v>0.631622542696894</v>
      </c>
      <c r="R112" s="216">
        <f t="shared" si="19"/>
        <v>0.22062227792878467</v>
      </c>
      <c r="S112" s="216">
        <f t="shared" si="20"/>
        <v>5.4510652665534724E-2</v>
      </c>
      <c r="T112" s="216">
        <f t="shared" si="21"/>
        <v>3.6020362287619657E-2</v>
      </c>
    </row>
    <row r="113" spans="1:20" x14ac:dyDescent="0.25">
      <c r="A113" s="188">
        <f t="shared" si="10"/>
        <v>45870</v>
      </c>
      <c r="B113" s="145" t="s">
        <v>151</v>
      </c>
      <c r="C113" s="38" t="s">
        <v>135</v>
      </c>
      <c r="D113" s="308" t="s">
        <v>135</v>
      </c>
      <c r="E113" s="251">
        <f>IFERROR(INDEX(Raw!$H$6:$EZ$2076,MATCH($B113&amp;$D113&amp;$B$5,Raw!$A$6:$A$2076,0),MATCH(E$5,Raw!$H$5:$EZ$5,0)),"-")</f>
        <v>406686</v>
      </c>
      <c r="F113" s="251">
        <f>IFERROR(INDEX(Raw!$H$6:$EZ$2076,MATCH($B113&amp;$D113&amp;$B$5,Raw!$A$6:$A$2076,0),MATCH(F$5,Raw!$H$5:$EZ$5,0)),"-")</f>
        <v>252232</v>
      </c>
      <c r="G113" s="251">
        <f>IFERROR(INDEX(Raw!$H$6:$EZ$2076,MATCH($B113&amp;$D113&amp;$B$5,Raw!$A$6:$A$2076,0),MATCH(G$5,Raw!$H$5:$EZ$5,0)),"-")</f>
        <v>87576</v>
      </c>
      <c r="H113" s="251">
        <f>IFERROR(INDEX(Raw!$H$6:$EZ$2076,MATCH($B113&amp;$D113&amp;$B$5,Raw!$A$6:$A$2076,0),MATCH(H$5,Raw!$H$5:$EZ$5,0)),"-")</f>
        <v>23216</v>
      </c>
      <c r="I113" s="251">
        <f>IFERROR(INDEX(Raw!$H$6:$EZ$2076,MATCH($B113&amp;$D113&amp;$B$5,Raw!$A$6:$A$2076,0),MATCH(I$5,Raw!$H$5:$EZ$5,0)),"-")</f>
        <v>13302</v>
      </c>
      <c r="J113" s="251">
        <f t="shared" si="17"/>
        <v>419988</v>
      </c>
      <c r="K113" s="251"/>
      <c r="L113" s="251">
        <f>IFERROR(INDEX(Raw!$H$6:$EZ$2076,MATCH($B113&amp;$D113&amp;$B$5,Raw!$A$6:$A$2076,0),MATCH(L$5,Raw!$H$5:$EZ$5,0))/60/60,"-")</f>
        <v>175230.42138888888</v>
      </c>
      <c r="M113" s="236">
        <f>IFERROR(INDEX(Raw!$H$6:$EZ$2076,MATCH($B113&amp;$D113&amp;$B$5,Raw!$A$6:$A$2076,0),MATCH(M$5,Raw!$H$5:$EZ$5,0))/60/60/24,"-")</f>
        <v>1.7951388888888888E-2</v>
      </c>
      <c r="N113" s="236">
        <f>IFERROR(INDEX(Raw!$H$6:$EZ$2076,MATCH($B113&amp;$D113&amp;$B$5,Raw!$A$6:$A$2076,0),MATCH(N$5,Raw!$H$5:$EZ$5,0))/60/60/24,"-")</f>
        <v>3.4548611111111113E-2</v>
      </c>
      <c r="O113" s="250">
        <f>IFERROR(INDEX(Raw!$H$6:$EZ$2076,MATCH($B113&amp;$D113&amp;$B$5,Raw!$A$6:$A$2076,0),MATCH(O$5,Raw!$H$5:$EZ$5,0))/60/60,"-")</f>
        <v>46346.985833333332</v>
      </c>
      <c r="P113" s="149"/>
      <c r="Q113" s="216">
        <f t="shared" si="18"/>
        <v>0.62021313740822159</v>
      </c>
      <c r="R113" s="216">
        <f t="shared" si="19"/>
        <v>0.21534058216904442</v>
      </c>
      <c r="S113" s="216">
        <f t="shared" si="20"/>
        <v>5.7085810674574487E-2</v>
      </c>
      <c r="T113" s="216">
        <f t="shared" si="21"/>
        <v>3.1672333495242719E-2</v>
      </c>
    </row>
    <row r="114" spans="1:20" x14ac:dyDescent="0.25">
      <c r="A114" s="188">
        <f t="shared" si="10"/>
        <v>45901</v>
      </c>
      <c r="B114" s="145" t="s">
        <v>151</v>
      </c>
      <c r="C114" s="38" t="s">
        <v>136</v>
      </c>
      <c r="D114" s="308" t="s">
        <v>136</v>
      </c>
      <c r="E114" s="251">
        <f>IFERROR(INDEX(Raw!$H$6:$EZ$2076,MATCH($B114&amp;$D114&amp;$B$5,Raw!$A$6:$A$2076,0),MATCH(E$5,Raw!$H$5:$EZ$5,0)),"-")</f>
        <v>396150</v>
      </c>
      <c r="F114" s="251">
        <f>IFERROR(INDEX(Raw!$H$6:$EZ$2076,MATCH($B114&amp;$D114&amp;$B$5,Raw!$A$6:$A$2076,0),MATCH(F$5,Raw!$H$5:$EZ$5,0)),"-")</f>
        <v>253624</v>
      </c>
      <c r="G114" s="251">
        <f>IFERROR(INDEX(Raw!$H$6:$EZ$2076,MATCH($B114&amp;$D114&amp;$B$5,Raw!$A$6:$A$2076,0),MATCH(G$5,Raw!$H$5:$EZ$5,0)),"-")</f>
        <v>96591</v>
      </c>
      <c r="H114" s="251">
        <f>IFERROR(INDEX(Raw!$H$6:$EZ$2076,MATCH($B114&amp;$D114&amp;$B$5,Raw!$A$6:$A$2076,0),MATCH(H$5,Raw!$H$5:$EZ$5,0)),"-")</f>
        <v>29885</v>
      </c>
      <c r="I114" s="251">
        <f>IFERROR(INDEX(Raw!$H$6:$EZ$2076,MATCH($B114&amp;$D114&amp;$B$5,Raw!$A$6:$A$2076,0),MATCH(I$5,Raw!$H$5:$EZ$5,0)),"-")</f>
        <v>13529</v>
      </c>
      <c r="J114" s="251">
        <f t="shared" si="17"/>
        <v>409679</v>
      </c>
      <c r="K114" s="251"/>
      <c r="L114" s="251">
        <f>IFERROR(INDEX(Raw!$H$6:$EZ$2076,MATCH($B114&amp;$D114&amp;$B$5,Raw!$A$6:$A$2076,0),MATCH(L$5,Raw!$H$5:$EZ$5,0))/60/60,"-")</f>
        <v>193606.88527777779</v>
      </c>
      <c r="M114" s="236">
        <f>IFERROR(INDEX(Raw!$H$6:$EZ$2076,MATCH($B114&amp;$D114&amp;$B$5,Raw!$A$6:$A$2076,0),MATCH(M$5,Raw!$H$5:$EZ$5,0))/60/60/24,"-")</f>
        <v>2.0358796296296295E-2</v>
      </c>
      <c r="N114" s="236">
        <f>IFERROR(INDEX(Raw!$H$6:$EZ$2076,MATCH($B114&amp;$D114&amp;$B$5,Raw!$A$6:$A$2076,0),MATCH(N$5,Raw!$H$5:$EZ$5,0))/60/60/24,"-")</f>
        <v>4.2604166666666665E-2</v>
      </c>
      <c r="O114" s="250">
        <f>IFERROR(INDEX(Raw!$H$6:$EZ$2076,MATCH($B114&amp;$D114&amp;$B$5,Raw!$A$6:$A$2076,0),MATCH(O$5,Raw!$H$5:$EZ$5,0))/60/60,"-")</f>
        <v>64871.89166666667</v>
      </c>
      <c r="P114" s="149"/>
      <c r="Q114" s="216">
        <f t="shared" si="18"/>
        <v>0.64022213807901052</v>
      </c>
      <c r="R114" s="216">
        <f t="shared" si="19"/>
        <v>0.24382430897387353</v>
      </c>
      <c r="S114" s="216">
        <f t="shared" si="20"/>
        <v>7.5438596491228069E-2</v>
      </c>
      <c r="T114" s="216">
        <f t="shared" si="21"/>
        <v>3.3023415893907178E-2</v>
      </c>
    </row>
    <row r="115" spans="1:20" ht="17.5" x14ac:dyDescent="0.35">
      <c r="A115" s="188">
        <f t="shared" si="10"/>
        <v>45931</v>
      </c>
      <c r="B115" s="145" t="s">
        <v>151</v>
      </c>
      <c r="C115" s="38" t="s">
        <v>137</v>
      </c>
      <c r="D115" s="101" t="s">
        <v>137</v>
      </c>
      <c r="E115" s="251">
        <f>IFERROR(INDEX(Raw!$H$6:$EZ$2076,MATCH($B115&amp;$D115&amp;$B$5,Raw!$A$6:$A$2076,0),MATCH(E$5,Raw!$H$5:$EZ$5,0)),"-")</f>
        <v>415698</v>
      </c>
      <c r="F115" s="251">
        <f>IFERROR(INDEX(Raw!$H$6:$EZ$2076,MATCH($B115&amp;$D115&amp;$B$5,Raw!$A$6:$A$2076,0),MATCH(F$5,Raw!$H$5:$EZ$5,0)),"-")</f>
        <v>275611</v>
      </c>
      <c r="G115" s="251">
        <f>IFERROR(INDEX(Raw!$H$6:$EZ$2076,MATCH($B115&amp;$D115&amp;$B$5,Raw!$A$6:$A$2076,0),MATCH(G$5,Raw!$H$5:$EZ$5,0)),"-")</f>
        <v>111452</v>
      </c>
      <c r="H115" s="251">
        <f>IFERROR(INDEX(Raw!$H$6:$EZ$2076,MATCH($B115&amp;$D115&amp;$B$5,Raw!$A$6:$A$2076,0),MATCH(H$5,Raw!$H$5:$EZ$5,0)),"-")</f>
        <v>33777</v>
      </c>
      <c r="I115" s="251">
        <f>IFERROR(INDEX(Raw!$H$6:$EZ$2076,MATCH($B115&amp;$D115&amp;$B$5,Raw!$A$6:$A$2076,0),MATCH(I$5,Raw!$H$5:$EZ$5,0)),"-")</f>
        <v>15384</v>
      </c>
      <c r="J115" s="251">
        <f t="shared" si="17"/>
        <v>431082</v>
      </c>
      <c r="K115" s="251"/>
      <c r="L115" s="251">
        <f>IFERROR(INDEX(Raw!$H$6:$EZ$2076,MATCH($B115&amp;$D115&amp;$B$5,Raw!$A$6:$A$2076,0),MATCH(L$5,Raw!$H$5:$EZ$5,0))/60/60,"-")</f>
        <v>217006.69555555555</v>
      </c>
      <c r="M115" s="236">
        <f>IFERROR(INDEX(Raw!$H$6:$EZ$2076,MATCH($B115&amp;$D115&amp;$B$5,Raw!$A$6:$A$2076,0),MATCH(M$5,Raw!$H$5:$EZ$5,0))/60/60/24,"-")</f>
        <v>2.1747685185185186E-2</v>
      </c>
      <c r="N115" s="236">
        <f>IFERROR(INDEX(Raw!$H$6:$EZ$2076,MATCH($B115&amp;$D115&amp;$B$5,Raw!$A$6:$A$2076,0),MATCH(N$5,Raw!$H$5:$EZ$5,0))/60/60/24,"-")</f>
        <v>4.6689814814814816E-2</v>
      </c>
      <c r="O115" s="250">
        <f>IFERROR(INDEX(Raw!$H$6:$EZ$2076,MATCH($B115&amp;$D115&amp;$B$5,Raw!$A$6:$A$2076,0),MATCH(O$5,Raw!$H$5:$EZ$5,0))/60/60,"-")</f>
        <v>78520.146666666667</v>
      </c>
      <c r="P115" s="149"/>
      <c r="Q115" s="216">
        <f t="shared" si="18"/>
        <v>0.66300776044147436</v>
      </c>
      <c r="R115" s="216">
        <f t="shared" si="19"/>
        <v>0.26810809770554583</v>
      </c>
      <c r="S115" s="216">
        <f t="shared" si="20"/>
        <v>8.1253698598501803E-2</v>
      </c>
      <c r="T115" s="216">
        <f t="shared" si="21"/>
        <v>3.5686945871087172E-2</v>
      </c>
    </row>
    <row r="116" spans="1:20" x14ac:dyDescent="0.25">
      <c r="A116" s="188">
        <f t="shared" si="10"/>
        <v>45962</v>
      </c>
      <c r="B116" s="145" t="s">
        <v>151</v>
      </c>
      <c r="C116" s="38" t="s">
        <v>138</v>
      </c>
      <c r="D116" s="308" t="s">
        <v>138</v>
      </c>
      <c r="E116" s="251">
        <f>IFERROR(INDEX(Raw!$H$6:$EZ$2076,MATCH($B116&amp;$D116&amp;$B$5,Raw!$A$6:$A$2076,0),MATCH(E$5,Raw!$H$5:$EZ$5,0)),"-")</f>
        <v>411259</v>
      </c>
      <c r="F116" s="251">
        <f>IFERROR(INDEX(Raw!$H$6:$EZ$2076,MATCH($B116&amp;$D116&amp;$B$5,Raw!$A$6:$A$2076,0),MATCH(F$5,Raw!$H$5:$EZ$5,0)),"-")</f>
        <v>269876</v>
      </c>
      <c r="G116" s="251">
        <f>IFERROR(INDEX(Raw!$H$6:$EZ$2076,MATCH($B116&amp;$D116&amp;$B$5,Raw!$A$6:$A$2076,0),MATCH(G$5,Raw!$H$5:$EZ$5,0)),"-")</f>
        <v>106678</v>
      </c>
      <c r="H116" s="251">
        <f>IFERROR(INDEX(Raw!$H$6:$EZ$2076,MATCH($B116&amp;$D116&amp;$B$5,Raw!$A$6:$A$2076,0),MATCH(H$5,Raw!$H$5:$EZ$5,0)),"-")</f>
        <v>31243</v>
      </c>
      <c r="I116" s="251">
        <f>IFERROR(INDEX(Raw!$H$6:$EZ$2076,MATCH($B116&amp;$D116&amp;$B$5,Raw!$A$6:$A$2076,0),MATCH(I$5,Raw!$H$5:$EZ$5,0)),"-")</f>
        <v>14498</v>
      </c>
      <c r="J116" s="251">
        <f t="shared" si="17"/>
        <v>425757</v>
      </c>
      <c r="K116" s="251"/>
      <c r="L116" s="251">
        <f>IFERROR(INDEX(Raw!$H$6:$EZ$2076,MATCH($B116&amp;$D116&amp;$B$5,Raw!$A$6:$A$2076,0),MATCH(L$5,Raw!$H$5:$EZ$5,0))/60/60,"-")</f>
        <v>206862.1377777778</v>
      </c>
      <c r="M116" s="236">
        <f>IFERROR(INDEX(Raw!$H$6:$EZ$2076,MATCH($B116&amp;$D116&amp;$B$5,Raw!$A$6:$A$2076,0),MATCH(M$5,Raw!$H$5:$EZ$5,0))/60/60/24,"-")</f>
        <v>2.0960648148148148E-2</v>
      </c>
      <c r="N116" s="236">
        <f>IFERROR(INDEX(Raw!$H$6:$EZ$2076,MATCH($B116&amp;$D116&amp;$B$5,Raw!$A$6:$A$2076,0),MATCH(N$5,Raw!$H$5:$EZ$5,0))/60/60/24,"-")</f>
        <v>4.4537037037037042E-2</v>
      </c>
      <c r="O116" s="250">
        <f>IFERROR(INDEX(Raw!$H$6:$EZ$2076,MATCH($B116&amp;$D116&amp;$B$5,Raw!$A$6:$A$2076,0),MATCH(O$5,Raw!$H$5:$EZ$5,0))/60/60,"-")</f>
        <v>70994.454722222217</v>
      </c>
      <c r="P116" s="149"/>
      <c r="Q116" s="216">
        <f t="shared" si="18"/>
        <v>0.65621907362513643</v>
      </c>
      <c r="R116" s="216">
        <f t="shared" si="19"/>
        <v>0.25939371539589406</v>
      </c>
      <c r="S116" s="216">
        <f t="shared" si="20"/>
        <v>7.5969158121767549E-2</v>
      </c>
      <c r="T116" s="216">
        <f t="shared" si="21"/>
        <v>3.4052288042240059E-2</v>
      </c>
    </row>
    <row r="117" spans="1:20" x14ac:dyDescent="0.25">
      <c r="A117" s="188">
        <f t="shared" si="10"/>
        <v>45992</v>
      </c>
      <c r="B117" s="145" t="s">
        <v>151</v>
      </c>
      <c r="C117" s="38" t="s">
        <v>139</v>
      </c>
      <c r="D117" s="308" t="s">
        <v>139</v>
      </c>
      <c r="E117" s="251">
        <f>IFERROR(INDEX(Raw!$H$6:$EZ$2076,MATCH($B117&amp;$D117&amp;$B$5,Raw!$A$6:$A$2076,0),MATCH(E$5,Raw!$H$5:$EZ$5,0)),"-")</f>
        <v>427629</v>
      </c>
      <c r="F117" s="251">
        <f>IFERROR(INDEX(Raw!$H$6:$EZ$2076,MATCH($B117&amp;$D117&amp;$B$5,Raw!$A$6:$A$2076,0),MATCH(F$5,Raw!$H$5:$EZ$5,0)),"-")</f>
        <v>282680</v>
      </c>
      <c r="G117" s="251">
        <f>IFERROR(INDEX(Raw!$H$6:$EZ$2076,MATCH($B117&amp;$D117&amp;$B$5,Raw!$A$6:$A$2076,0),MATCH(G$5,Raw!$H$5:$EZ$5,0)),"-")</f>
        <v>111830</v>
      </c>
      <c r="H117" s="251">
        <f>IFERROR(INDEX(Raw!$H$6:$EZ$2076,MATCH($B117&amp;$D117&amp;$B$5,Raw!$A$6:$A$2076,0),MATCH(H$5,Raw!$H$5:$EZ$5,0)),"-")</f>
        <v>33109</v>
      </c>
      <c r="I117" s="251">
        <f>IFERROR(INDEX(Raw!$H$6:$EZ$2076,MATCH($B117&amp;$D117&amp;$B$5,Raw!$A$6:$A$2076,0),MATCH(I$5,Raw!$H$5:$EZ$5,0)),"-")</f>
        <v>14707</v>
      </c>
      <c r="J117" s="251">
        <f t="shared" si="17"/>
        <v>442336</v>
      </c>
      <c r="K117" s="251"/>
      <c r="L117" s="251">
        <f>IFERROR(INDEX(Raw!$H$6:$EZ$2076,MATCH($B117&amp;$D117&amp;$B$5,Raw!$A$6:$A$2076,0),MATCH(L$5,Raw!$H$5:$EZ$5,0))/60/60,"-")</f>
        <v>218955.21249999999</v>
      </c>
      <c r="M117" s="236">
        <f>IFERROR(INDEX(Raw!$H$6:$EZ$2076,MATCH($B117&amp;$D117&amp;$B$5,Raw!$A$6:$A$2076,0),MATCH(M$5,Raw!$H$5:$EZ$5,0))/60/60/24,"-")</f>
        <v>2.1331018518518517E-2</v>
      </c>
      <c r="N117" s="236">
        <f>IFERROR(INDEX(Raw!$H$6:$EZ$2076,MATCH($B117&amp;$D117&amp;$B$5,Raw!$A$6:$A$2076,0),MATCH(N$5,Raw!$H$5:$EZ$5,0))/60/60/24,"-")</f>
        <v>4.5092592592592594E-2</v>
      </c>
      <c r="O117" s="250">
        <f>IFERROR(INDEX(Raw!$H$6:$EZ$2076,MATCH($B117&amp;$D117&amp;$B$5,Raw!$A$6:$A$2076,0),MATCH(O$5,Raw!$H$5:$EZ$5,0))/60/60,"-")</f>
        <v>77018.474444444451</v>
      </c>
      <c r="P117" s="149"/>
      <c r="Q117" s="216">
        <f t="shared" si="18"/>
        <v>0.66104029427377464</v>
      </c>
      <c r="R117" s="216">
        <f t="shared" si="19"/>
        <v>0.26151173096305441</v>
      </c>
      <c r="S117" s="216">
        <f t="shared" si="20"/>
        <v>7.7424590006758193E-2</v>
      </c>
      <c r="T117" s="216">
        <f t="shared" si="21"/>
        <v>3.3248480792881431E-2</v>
      </c>
    </row>
    <row r="118" spans="1:20" ht="17.5" x14ac:dyDescent="0.35">
      <c r="A118" s="188">
        <f t="shared" si="10"/>
        <v>46023</v>
      </c>
      <c r="B118" s="145" t="s">
        <v>151</v>
      </c>
      <c r="C118" s="38" t="s">
        <v>140</v>
      </c>
      <c r="D118" s="101" t="s">
        <v>140</v>
      </c>
      <c r="E118" s="251">
        <f>IFERROR(INDEX(Raw!$H$6:$EZ$2076,MATCH($B118&amp;$D118&amp;$B$5,Raw!$A$6:$A$2076,0),MATCH(E$5,Raw!$H$5:$EZ$5,0)),"-")</f>
        <v>422853</v>
      </c>
      <c r="F118" s="251">
        <f>IFERROR(INDEX(Raw!$H$6:$EZ$2076,MATCH($B118&amp;$D118&amp;$B$5,Raw!$A$6:$A$2076,0),MATCH(F$5,Raw!$H$5:$EZ$5,0)),"-")</f>
        <v>296638</v>
      </c>
      <c r="G118" s="251">
        <f>IFERROR(INDEX(Raw!$H$6:$EZ$2076,MATCH($B118&amp;$D118&amp;$B$5,Raw!$A$6:$A$2076,0),MATCH(G$5,Raw!$H$5:$EZ$5,0)),"-")</f>
        <v>139346</v>
      </c>
      <c r="H118" s="251">
        <f>IFERROR(INDEX(Raw!$H$6:$EZ$2076,MATCH($B118&amp;$D118&amp;$B$5,Raw!$A$6:$A$2076,0),MATCH(H$5,Raw!$H$5:$EZ$5,0)),"-")</f>
        <v>49522</v>
      </c>
      <c r="I118" s="251">
        <f>IFERROR(INDEX(Raw!$H$6:$EZ$2076,MATCH($B118&amp;$D118&amp;$B$5,Raw!$A$6:$A$2076,0),MATCH(I$5,Raw!$H$5:$EZ$5,0)),"-")</f>
        <v>14790</v>
      </c>
      <c r="J118" s="251">
        <f t="shared" si="17"/>
        <v>437643</v>
      </c>
      <c r="K118" s="251"/>
      <c r="L118" s="251">
        <f>IFERROR(INDEX(Raw!$H$6:$EZ$2076,MATCH($B118&amp;$D118&amp;$B$5,Raw!$A$6:$A$2076,0),MATCH(L$5,Raw!$H$5:$EZ$5,0))/60/60,"-")</f>
        <v>265319.20888888888</v>
      </c>
      <c r="M118" s="236">
        <f>IFERROR(INDEX(Raw!$H$6:$EZ$2076,MATCH($B118&amp;$D118&amp;$B$5,Raw!$A$6:$A$2076,0),MATCH(M$5,Raw!$H$5:$EZ$5,0))/60/60/24,"-")</f>
        <v>2.614583333333333E-2</v>
      </c>
      <c r="N118" s="236">
        <f>IFERROR(INDEX(Raw!$H$6:$EZ$2076,MATCH($B118&amp;$D118&amp;$B$5,Raw!$A$6:$A$2076,0),MATCH(N$5,Raw!$H$5:$EZ$5,0))/60/60/24,"-")</f>
        <v>5.8622685185185187E-2</v>
      </c>
      <c r="O118" s="250">
        <f>IFERROR(INDEX(Raw!$H$6:$EZ$2076,MATCH($B118&amp;$D118&amp;$B$5,Raw!$A$6:$A$2076,0),MATCH(O$5,Raw!$H$5:$EZ$5,0))/60/60,"-")</f>
        <v>117430.74833333334</v>
      </c>
      <c r="P118" s="149"/>
      <c r="Q118" s="216">
        <f t="shared" si="18"/>
        <v>0.70151565674123162</v>
      </c>
      <c r="R118" s="216">
        <f t="shared" si="19"/>
        <v>0.32953768803815986</v>
      </c>
      <c r="S118" s="216">
        <f t="shared" si="20"/>
        <v>0.11711398523836888</v>
      </c>
      <c r="T118" s="216">
        <f t="shared" si="21"/>
        <v>3.3794668257003994E-2</v>
      </c>
    </row>
    <row r="119" spans="1:20" x14ac:dyDescent="0.25">
      <c r="A119" s="188">
        <f t="shared" si="10"/>
        <v>46054</v>
      </c>
      <c r="B119" s="145" t="s">
        <v>151</v>
      </c>
      <c r="C119" s="38" t="s">
        <v>141</v>
      </c>
      <c r="D119" s="308" t="s">
        <v>141</v>
      </c>
      <c r="E119" s="251">
        <f>IFERROR(INDEX(Raw!$H$6:$EZ$2076,MATCH($B119&amp;$D119&amp;$B$5,Raw!$A$6:$A$2076,0),MATCH(E$5,Raw!$H$5:$EZ$5,0)),"-")</f>
        <v>379115</v>
      </c>
      <c r="F119" s="251">
        <f>IFERROR(INDEX(Raw!$H$6:$EZ$2076,MATCH($B119&amp;$D119&amp;$B$5,Raw!$A$6:$A$2076,0),MATCH(F$5,Raw!$H$5:$EZ$5,0)),"-")</f>
        <v>252741</v>
      </c>
      <c r="G119" s="251">
        <f>IFERROR(INDEX(Raw!$H$6:$EZ$2076,MATCH($B119&amp;$D119&amp;$B$5,Raw!$A$6:$A$2076,0),MATCH(G$5,Raw!$H$5:$EZ$5,0)),"-")</f>
        <v>105006</v>
      </c>
      <c r="H119" s="251">
        <f>IFERROR(INDEX(Raw!$H$6:$EZ$2076,MATCH($B119&amp;$D119&amp;$B$5,Raw!$A$6:$A$2076,0),MATCH(H$5,Raw!$H$5:$EZ$5,0)),"-")</f>
        <v>31585</v>
      </c>
      <c r="I119" s="251">
        <f>IFERROR(INDEX(Raw!$H$6:$EZ$2076,MATCH($B119&amp;$D119&amp;$B$5,Raw!$A$6:$A$2076,0),MATCH(I$5,Raw!$H$5:$EZ$5,0)),"-")</f>
        <v>12681</v>
      </c>
      <c r="J119" s="251">
        <f t="shared" si="17"/>
        <v>391796</v>
      </c>
      <c r="K119" s="251"/>
      <c r="L119" s="251">
        <f>IFERROR(INDEX(Raw!$H$6:$EZ$2076,MATCH($B119&amp;$D119&amp;$B$5,Raw!$A$6:$A$2076,0),MATCH(L$5,Raw!$H$5:$EZ$5,0))/60/60,"-")</f>
        <v>196047.22694444444</v>
      </c>
      <c r="M119" s="236">
        <f>IFERROR(INDEX(Raw!$H$6:$EZ$2076,MATCH($B119&amp;$D119&amp;$B$5,Raw!$A$6:$A$2076,0),MATCH(M$5,Raw!$H$5:$EZ$5,0))/60/60/24,"-")</f>
        <v>2.1550925925925928E-2</v>
      </c>
      <c r="N119" s="236">
        <f>IFERROR(INDEX(Raw!$H$6:$EZ$2076,MATCH($B119&amp;$D119&amp;$B$5,Raw!$A$6:$A$2076,0),MATCH(N$5,Raw!$H$5:$EZ$5,0))/60/60/24,"-")</f>
        <v>4.462962962962963E-2</v>
      </c>
      <c r="O119" s="250">
        <f>IFERROR(INDEX(Raw!$H$6:$EZ$2076,MATCH($B119&amp;$D119&amp;$B$5,Raw!$A$6:$A$2076,0),MATCH(O$5,Raw!$H$5:$EZ$5,0))/60/60,"-")</f>
        <v>68878.593611111108</v>
      </c>
      <c r="P119" s="149"/>
      <c r="Q119" s="216">
        <f t="shared" si="18"/>
        <v>0.6666605119818525</v>
      </c>
      <c r="R119" s="216">
        <f t="shared" si="19"/>
        <v>0.27697664297113012</v>
      </c>
      <c r="S119" s="216">
        <f t="shared" si="20"/>
        <v>8.3312451366999454E-2</v>
      </c>
      <c r="T119" s="216">
        <f t="shared" si="21"/>
        <v>3.2366333500086782E-2</v>
      </c>
    </row>
    <row r="120" spans="1:20" x14ac:dyDescent="0.25">
      <c r="A120" s="188">
        <f t="shared" si="10"/>
        <v>46082</v>
      </c>
      <c r="B120" s="147" t="s">
        <v>151</v>
      </c>
      <c r="C120" s="67" t="s">
        <v>142</v>
      </c>
      <c r="D120" s="336" t="s">
        <v>142</v>
      </c>
      <c r="E120" s="254">
        <f>IFERROR(INDEX(Raw!$H$6:$EZ$2076,MATCH($B120&amp;$D120&amp;$B$5,Raw!$A$6:$A$2076,0),MATCH(E$5,Raw!$H$5:$EZ$5,0)),"-")</f>
        <v>417623</v>
      </c>
      <c r="F120" s="254">
        <f>IFERROR(INDEX(Raw!$H$6:$EZ$2076,MATCH($B120&amp;$D120&amp;$B$5,Raw!$A$6:$A$2076,0),MATCH(F$5,Raw!$H$5:$EZ$5,0)),"-")</f>
        <v>262704</v>
      </c>
      <c r="G120" s="254">
        <f>IFERROR(INDEX(Raw!$H$6:$EZ$2076,MATCH($B120&amp;$D120&amp;$B$5,Raw!$A$6:$A$2076,0),MATCH(G$5,Raw!$H$5:$EZ$5,0)),"-")</f>
        <v>94414</v>
      </c>
      <c r="H120" s="254">
        <f>IFERROR(INDEX(Raw!$H$6:$EZ$2076,MATCH($B120&amp;$D120&amp;$B$5,Raw!$A$6:$A$2076,0),MATCH(H$5,Raw!$H$5:$EZ$5,0)),"-")</f>
        <v>22616</v>
      </c>
      <c r="I120" s="254">
        <f>IFERROR(INDEX(Raw!$H$6:$EZ$2076,MATCH($B120&amp;$D120&amp;$B$5,Raw!$A$6:$A$2076,0),MATCH(I$5,Raw!$H$5:$EZ$5,0)),"-")</f>
        <v>13518</v>
      </c>
      <c r="J120" s="254">
        <f t="shared" si="17"/>
        <v>431141</v>
      </c>
      <c r="K120" s="251"/>
      <c r="L120" s="254">
        <f>IFERROR(INDEX(Raw!$H$6:$EZ$2076,MATCH($B120&amp;$D120&amp;$B$5,Raw!$A$6:$A$2076,0),MATCH(L$5,Raw!$H$5:$EZ$5,0))/60/60,"-")</f>
        <v>182163.11111111109</v>
      </c>
      <c r="M120" s="237">
        <f>IFERROR(INDEX(Raw!$H$6:$EZ$2076,MATCH($B120&amp;$D120&amp;$B$5,Raw!$A$6:$A$2076,0),MATCH(M$5,Raw!$H$5:$EZ$5,0))/60/60/24,"-")</f>
        <v>1.8171296296296297E-2</v>
      </c>
      <c r="N120" s="237">
        <f>IFERROR(INDEX(Raw!$H$6:$EZ$2076,MATCH($B120&amp;$D120&amp;$B$5,Raw!$A$6:$A$2076,0),MATCH(N$5,Raw!$H$5:$EZ$5,0))/60/60/24,"-")</f>
        <v>3.4340277777777782E-2</v>
      </c>
      <c r="O120" s="228">
        <f>IFERROR(INDEX(Raw!$H$6:$EZ$2076,MATCH($B120&amp;$D120&amp;$B$5,Raw!$A$6:$A$2076,0),MATCH(O$5,Raw!$H$5:$EZ$5,0))/60/60,"-")</f>
        <v>48361.851111111115</v>
      </c>
      <c r="P120" s="149"/>
      <c r="Q120" s="313">
        <f t="shared" si="18"/>
        <v>0.62904581404759796</v>
      </c>
      <c r="R120" s="313">
        <f t="shared" si="19"/>
        <v>0.22607471331799253</v>
      </c>
      <c r="S120" s="313">
        <f t="shared" si="20"/>
        <v>5.4154105497063142E-2</v>
      </c>
      <c r="T120" s="313">
        <f t="shared" si="21"/>
        <v>3.1354011796604825E-2</v>
      </c>
    </row>
    <row r="121" spans="1:20" ht="17.5" x14ac:dyDescent="0.35">
      <c r="A121" s="188">
        <f t="shared" si="10"/>
        <v>46113</v>
      </c>
      <c r="B121" s="55" t="s">
        <v>1060</v>
      </c>
      <c r="C121" s="38" t="s">
        <v>143</v>
      </c>
      <c r="D121" s="390" t="s">
        <v>143</v>
      </c>
      <c r="E121" s="251">
        <f>IFERROR(INDEX(Raw!$H$6:$EZ$2076,MATCH($B121&amp;$D121&amp;$B$5,Raw!$A$6:$A$2076,0),MATCH(E$5,Raw!$H$5:$EZ$5,0)),"-")</f>
        <v>406747</v>
      </c>
      <c r="F121" s="251">
        <f>IFERROR(INDEX(Raw!$H$6:$EZ$2076,MATCH($B121&amp;$D121&amp;$B$5,Raw!$A$6:$A$2076,0),MATCH(F$5,Raw!$H$5:$EZ$5,0)),"-")</f>
        <v>256607</v>
      </c>
      <c r="G121" s="251">
        <f>IFERROR(INDEX(Raw!$H$6:$EZ$2076,MATCH($B121&amp;$D121&amp;$B$5,Raw!$A$6:$A$2076,0),MATCH(G$5,Raw!$H$5:$EZ$5,0)),"-")</f>
        <v>93442</v>
      </c>
      <c r="H121" s="251">
        <f>IFERROR(INDEX(Raw!$H$6:$EZ$2076,MATCH($B121&amp;$D121&amp;$B$5,Raw!$A$6:$A$2076,0),MATCH(H$5,Raw!$H$5:$EZ$5,0)),"-")</f>
        <v>22353</v>
      </c>
      <c r="I121" s="251">
        <f>IFERROR(INDEX(Raw!$H$6:$EZ$2076,MATCH($B121&amp;$D121&amp;$B$5,Raw!$A$6:$A$2076,0),MATCH(I$5,Raw!$H$5:$EZ$5,0)),"-")</f>
        <v>12959</v>
      </c>
      <c r="J121" s="251">
        <f t="shared" ref="J121:J132" si="22">SUM(E121,I121)</f>
        <v>419706</v>
      </c>
      <c r="K121" s="251"/>
      <c r="L121" s="251">
        <f>IFERROR(INDEX(Raw!$H$6:$EZ$2076,MATCH($B121&amp;$D121&amp;$B$5,Raw!$A$6:$A$2076,0),MATCH(L$5,Raw!$H$5:$EZ$5,0))/60/60,"-")</f>
        <v>176518.22361111111</v>
      </c>
      <c r="M121" s="236">
        <f>IFERROR(INDEX(Raw!$H$6:$EZ$2076,MATCH($B121&amp;$D121&amp;$B$5,Raw!$A$6:$A$2076,0),MATCH(M$5,Raw!$H$5:$EZ$5,0))/60/60/24,"-")</f>
        <v>1.8078703703703704E-2</v>
      </c>
      <c r="N121" s="236">
        <f>IFERROR(INDEX(Raw!$H$6:$EZ$2076,MATCH($B121&amp;$D121&amp;$B$5,Raw!$A$6:$A$2076,0),MATCH(N$5,Raw!$H$5:$EZ$5,0))/60/60/24,"-")</f>
        <v>3.4108796296296297E-2</v>
      </c>
      <c r="O121" s="250">
        <f>IFERROR(INDEX(Raw!$H$6:$EZ$2076,MATCH($B121&amp;$D121&amp;$B$5,Raw!$A$6:$A$2076,0),MATCH(O$5,Raw!$H$5:$EZ$5,0))/60/60,"-")</f>
        <v>45826.917222222219</v>
      </c>
      <c r="P121" s="149"/>
      <c r="Q121" s="216">
        <f t="shared" ref="Q121:Q132" si="23">IFERROR(F121/$E121,"-")</f>
        <v>0.63087619576788523</v>
      </c>
      <c r="R121" s="216">
        <f t="shared" ref="R121:R132" si="24">IFERROR(G121/$E121,"-")</f>
        <v>0.22973002874022427</v>
      </c>
      <c r="S121" s="216">
        <f t="shared" ref="S121:S132" si="25">IFERROR(H121/$E121,"-")</f>
        <v>5.4955537471696167E-2</v>
      </c>
      <c r="T121" s="216">
        <f t="shared" ref="T121:T132" si="26">IFERROR(I121/(I121+$E121),"-")</f>
        <v>3.0876375367519169E-2</v>
      </c>
    </row>
    <row r="122" spans="1:20" x14ac:dyDescent="0.25">
      <c r="A122" s="188">
        <f t="shared" si="10"/>
        <v>46143</v>
      </c>
      <c r="B122" s="145" t="s">
        <v>1060</v>
      </c>
      <c r="C122" s="38" t="s">
        <v>144</v>
      </c>
      <c r="D122" s="336" t="s">
        <v>144</v>
      </c>
      <c r="E122" s="251">
        <f>IFERROR(INDEX(Raw!$H$6:$EZ$2076,MATCH($B122&amp;$D122&amp;$B$5,Raw!$A$6:$A$2076,0),MATCH(E$5,Raw!$H$5:$EZ$5,0)),"-")</f>
        <v>418666</v>
      </c>
      <c r="F122" s="251">
        <f>IFERROR(INDEX(Raw!$H$6:$EZ$2076,MATCH($B122&amp;$D122&amp;$B$5,Raw!$A$6:$A$2076,0),MATCH(F$5,Raw!$H$5:$EZ$5,0)),"-")</f>
        <v>267902</v>
      </c>
      <c r="G122" s="251">
        <f>IFERROR(INDEX(Raw!$H$6:$EZ$2076,MATCH($B122&amp;$D122&amp;$B$5,Raw!$A$6:$A$2076,0),MATCH(G$5,Raw!$H$5:$EZ$5,0)),"-")</f>
        <v>101658</v>
      </c>
      <c r="H122" s="251">
        <f>IFERROR(INDEX(Raw!$H$6:$EZ$2076,MATCH($B122&amp;$D122&amp;$B$5,Raw!$A$6:$A$2076,0),MATCH(H$5,Raw!$H$5:$EZ$5,0)),"-")</f>
        <v>27597</v>
      </c>
      <c r="I122" s="251">
        <f>IFERROR(INDEX(Raw!$H$6:$EZ$2076,MATCH($B122&amp;$D122&amp;$B$5,Raw!$A$6:$A$2076,0),MATCH(I$5,Raw!$H$5:$EZ$5,0)),"-")</f>
        <v>14056</v>
      </c>
      <c r="J122" s="251">
        <f t="shared" si="22"/>
        <v>432722</v>
      </c>
      <c r="K122" s="251"/>
      <c r="L122" s="251">
        <f>IFERROR(INDEX(Raw!$H$6:$EZ$2076,MATCH($B122&amp;$D122&amp;$B$5,Raw!$A$6:$A$2076,0),MATCH(L$5,Raw!$H$5:$EZ$5,0))/60/60,"-")</f>
        <v>196037.11916666667</v>
      </c>
      <c r="M122" s="236">
        <f>IFERROR(INDEX(Raw!$H$6:$EZ$2076,MATCH($B122&amp;$D122&amp;$B$5,Raw!$A$6:$A$2076,0),MATCH(M$5,Raw!$H$5:$EZ$5,0))/60/60/24,"-")</f>
        <v>1.951388888888889E-2</v>
      </c>
      <c r="N122" s="236">
        <f>IFERROR(INDEX(Raw!$H$6:$EZ$2076,MATCH($B122&amp;$D122&amp;$B$5,Raw!$A$6:$A$2076,0),MATCH(N$5,Raw!$H$5:$EZ$5,0))/60/60/24,"-")</f>
        <v>3.8136574074074073E-2</v>
      </c>
      <c r="O122" s="250">
        <f>IFERROR(INDEX(Raw!$H$6:$EZ$2076,MATCH($B122&amp;$D122&amp;$B$5,Raw!$A$6:$A$2076,0),MATCH(O$5,Raw!$H$5:$EZ$5,0))/60/60,"-")</f>
        <v>59926.373055555552</v>
      </c>
      <c r="P122" s="149"/>
      <c r="Q122" s="216">
        <f t="shared" si="23"/>
        <v>0.63989433104192839</v>
      </c>
      <c r="R122" s="216">
        <f t="shared" si="24"/>
        <v>0.24281408091414158</v>
      </c>
      <c r="S122" s="216">
        <f t="shared" si="25"/>
        <v>6.5916506236474895E-2</v>
      </c>
      <c r="T122" s="216">
        <f t="shared" si="26"/>
        <v>3.2482748739375393E-2</v>
      </c>
    </row>
    <row r="123" spans="1:20" x14ac:dyDescent="0.25">
      <c r="A123" s="188">
        <f t="shared" si="10"/>
        <v>46174</v>
      </c>
      <c r="B123" s="145" t="s">
        <v>1060</v>
      </c>
      <c r="C123" s="38" t="s">
        <v>145</v>
      </c>
      <c r="D123" s="336" t="s">
        <v>145</v>
      </c>
      <c r="E123" s="251">
        <f>IFERROR(INDEX(Raw!$H$6:$EZ$2076,MATCH($B123&amp;$D123&amp;$B$5,Raw!$A$6:$A$2076,0),MATCH(E$5,Raw!$H$5:$EZ$5,0)),"-")</f>
        <v>405966</v>
      </c>
      <c r="F123" s="251">
        <f>IFERROR(INDEX(Raw!$H$6:$EZ$2076,MATCH($B123&amp;$D123&amp;$B$5,Raw!$A$6:$A$2076,0),MATCH(F$5,Raw!$H$5:$EZ$5,0)),"-")</f>
        <v>264788</v>
      </c>
      <c r="G123" s="251">
        <f>IFERROR(INDEX(Raw!$H$6:$EZ$2076,MATCH($B123&amp;$D123&amp;$B$5,Raw!$A$6:$A$2076,0),MATCH(G$5,Raw!$H$5:$EZ$5,0)),"-")</f>
        <v>103882</v>
      </c>
      <c r="H123" s="251">
        <f>IFERROR(INDEX(Raw!$H$6:$EZ$2076,MATCH($B123&amp;$D123&amp;$B$5,Raw!$A$6:$A$2076,0),MATCH(H$5,Raw!$H$5:$EZ$5,0)),"-")</f>
        <v>28985</v>
      </c>
      <c r="I123" s="251">
        <f>IFERROR(INDEX(Raw!$H$6:$EZ$2076,MATCH($B123&amp;$D123&amp;$B$5,Raw!$A$6:$A$2076,0),MATCH(I$5,Raw!$H$5:$EZ$5,0)),"-")</f>
        <v>14682</v>
      </c>
      <c r="J123" s="251">
        <f t="shared" si="22"/>
        <v>420648</v>
      </c>
      <c r="K123" s="251"/>
      <c r="L123" s="251">
        <f>IFERROR(INDEX(Raw!$H$6:$EZ$2076,MATCH($B123&amp;$D123&amp;$B$5,Raw!$A$6:$A$2076,0),MATCH(L$5,Raw!$H$5:$EZ$5,0))/60/60,"-")</f>
        <v>197453.72666666665</v>
      </c>
      <c r="M123" s="236">
        <f>IFERROR(INDEX(Raw!$H$6:$EZ$2076,MATCH($B123&amp;$D123&amp;$B$5,Raw!$A$6:$A$2076,0),MATCH(M$5,Raw!$H$5:$EZ$5,0))/60/60/24,"-")</f>
        <v>2.0266203703703703E-2</v>
      </c>
      <c r="N123" s="236">
        <f>IFERROR(INDEX(Raw!$H$6:$EZ$2076,MATCH($B123&amp;$D123&amp;$B$5,Raw!$A$6:$A$2076,0),MATCH(N$5,Raw!$H$5:$EZ$5,0))/60/60/24,"-")</f>
        <v>4.0555555555555553E-2</v>
      </c>
      <c r="O123" s="250">
        <f>IFERROR(INDEX(Raw!$H$6:$EZ$2076,MATCH($B123&amp;$D123&amp;$B$5,Raw!$A$6:$A$2076,0),MATCH(O$5,Raw!$H$5:$EZ$5,0))/60/60,"-")</f>
        <v>63700.505277777782</v>
      </c>
      <c r="P123" s="149"/>
      <c r="Q123" s="216">
        <f t="shared" si="23"/>
        <v>0.65224181335382769</v>
      </c>
      <c r="R123" s="216">
        <f t="shared" si="24"/>
        <v>0.25588842415374685</v>
      </c>
      <c r="S123" s="216">
        <f t="shared" si="25"/>
        <v>7.1397604725518884E-2</v>
      </c>
      <c r="T123" s="216">
        <f t="shared" si="26"/>
        <v>3.4903292063673187E-2</v>
      </c>
    </row>
    <row r="124" spans="1:20" ht="17.5" x14ac:dyDescent="0.35">
      <c r="A124" s="188">
        <f t="shared" si="10"/>
        <v>46204</v>
      </c>
      <c r="B124" s="145" t="s">
        <v>1060</v>
      </c>
      <c r="C124" s="38" t="s">
        <v>146</v>
      </c>
      <c r="D124" s="390" t="s">
        <v>146</v>
      </c>
      <c r="E124" s="251">
        <f>IFERROR(INDEX(Raw!$H$6:$EZ$2076,MATCH($B124&amp;$D124&amp;$B$5,Raw!$A$6:$A$2076,0),MATCH(E$5,Raw!$H$5:$EZ$5,0)),"-")</f>
        <v>415471</v>
      </c>
      <c r="F124" s="251">
        <f>IFERROR(INDEX(Raw!$H$6:$EZ$2076,MATCH($B124&amp;$D124&amp;$B$5,Raw!$A$6:$A$2076,0),MATCH(F$5,Raw!$H$5:$EZ$5,0)),"-")</f>
        <v>270764</v>
      </c>
      <c r="G124" s="251">
        <f>IFERROR(INDEX(Raw!$H$6:$EZ$2076,MATCH($B124&amp;$D124&amp;$B$5,Raw!$A$6:$A$2076,0),MATCH(G$5,Raw!$H$5:$EZ$5,0)),"-")</f>
        <v>103545</v>
      </c>
      <c r="H124" s="251">
        <f>IFERROR(INDEX(Raw!$H$6:$EZ$2076,MATCH($B124&amp;$D124&amp;$B$5,Raw!$A$6:$A$2076,0),MATCH(H$5,Raw!$H$5:$EZ$5,0)),"-")</f>
        <v>26992</v>
      </c>
      <c r="I124" s="251">
        <f>IFERROR(INDEX(Raw!$H$6:$EZ$2076,MATCH($B124&amp;$D124&amp;$B$5,Raw!$A$6:$A$2076,0),MATCH(I$5,Raw!$H$5:$EZ$5,0)),"-")</f>
        <v>13548</v>
      </c>
      <c r="J124" s="251">
        <f t="shared" si="22"/>
        <v>429019</v>
      </c>
      <c r="K124" s="251"/>
      <c r="L124" s="251">
        <f>IFERROR(INDEX(Raw!$H$6:$EZ$2076,MATCH($B124&amp;$D124&amp;$B$5,Raw!$A$6:$A$2076,0),MATCH(L$5,Raw!$H$5:$EZ$5,0))/60/60,"-")</f>
        <v>194749.13222222222</v>
      </c>
      <c r="M124" s="236">
        <f>IFERROR(INDEX(Raw!$H$6:$EZ$2076,MATCH($B124&amp;$D124&amp;$B$5,Raw!$A$6:$A$2076,0),MATCH(M$5,Raw!$H$5:$EZ$5,0))/60/60/24,"-")</f>
        <v>1.9525462962962963E-2</v>
      </c>
      <c r="N124" s="236">
        <f>IFERROR(INDEX(Raw!$H$6:$EZ$2076,MATCH($B124&amp;$D124&amp;$B$5,Raw!$A$6:$A$2076,0),MATCH(N$5,Raw!$H$5:$EZ$5,0))/60/60/24,"-")</f>
        <v>3.7986111111111116E-2</v>
      </c>
      <c r="O124" s="250">
        <f>IFERROR(INDEX(Raw!$H$6:$EZ$2076,MATCH($B124&amp;$D124&amp;$B$5,Raw!$A$6:$A$2076,0),MATCH(O$5,Raw!$H$5:$EZ$5,0))/60/60,"-")</f>
        <v>58187.055555555555</v>
      </c>
      <c r="P124" s="149"/>
      <c r="Q124" s="216">
        <f t="shared" si="23"/>
        <v>0.65170372902079809</v>
      </c>
      <c r="R124" s="216">
        <f t="shared" si="24"/>
        <v>0.24922317081095913</v>
      </c>
      <c r="S124" s="216">
        <f t="shared" si="25"/>
        <v>6.4967229963102113E-2</v>
      </c>
      <c r="T124" s="216">
        <f t="shared" si="26"/>
        <v>3.1579020975760978E-2</v>
      </c>
    </row>
    <row r="125" spans="1:20" x14ac:dyDescent="0.25">
      <c r="A125" s="188">
        <f t="shared" si="10"/>
        <v>46235</v>
      </c>
      <c r="B125" s="145" t="s">
        <v>1060</v>
      </c>
      <c r="C125" s="38" t="s">
        <v>135</v>
      </c>
      <c r="D125" s="336" t="s">
        <v>135</v>
      </c>
      <c r="E125" s="251" t="str">
        <f>IFERROR(INDEX(Raw!$H$6:$EZ$2076,MATCH($B125&amp;$D125&amp;$B$5,Raw!$A$6:$A$2076,0),MATCH(E$5,Raw!$H$5:$EZ$5,0)),"-")</f>
        <v>-</v>
      </c>
      <c r="F125" s="251" t="str">
        <f>IFERROR(INDEX(Raw!$H$6:$EZ$2076,MATCH($B125&amp;$D125&amp;$B$5,Raw!$A$6:$A$2076,0),MATCH(F$5,Raw!$H$5:$EZ$5,0)),"-")</f>
        <v>-</v>
      </c>
      <c r="G125" s="251" t="str">
        <f>IFERROR(INDEX(Raw!$H$6:$EZ$2076,MATCH($B125&amp;$D125&amp;$B$5,Raw!$A$6:$A$2076,0),MATCH(G$5,Raw!$H$5:$EZ$5,0)),"-")</f>
        <v>-</v>
      </c>
      <c r="H125" s="251" t="str">
        <f>IFERROR(INDEX(Raw!$H$6:$EZ$2076,MATCH($B125&amp;$D125&amp;$B$5,Raw!$A$6:$A$2076,0),MATCH(H$5,Raw!$H$5:$EZ$5,0)),"-")</f>
        <v>-</v>
      </c>
      <c r="I125" s="251" t="str">
        <f>IFERROR(INDEX(Raw!$H$6:$EZ$2076,MATCH($B125&amp;$D125&amp;$B$5,Raw!$A$6:$A$2076,0),MATCH(I$5,Raw!$H$5:$EZ$5,0)),"-")</f>
        <v>-</v>
      </c>
      <c r="J125" s="251">
        <f t="shared" si="22"/>
        <v>0</v>
      </c>
      <c r="K125" s="251"/>
      <c r="L125" s="251" t="str">
        <f>IFERROR(INDEX(Raw!$H$6:$EZ$2076,MATCH($B125&amp;$D125&amp;$B$5,Raw!$A$6:$A$2076,0),MATCH(L$5,Raw!$H$5:$EZ$5,0))/60/60,"-")</f>
        <v>-</v>
      </c>
      <c r="M125" s="236" t="str">
        <f>IFERROR(INDEX(Raw!$H$6:$EZ$2076,MATCH($B125&amp;$D125&amp;$B$5,Raw!$A$6:$A$2076,0),MATCH(M$5,Raw!$H$5:$EZ$5,0))/60/60/24,"-")</f>
        <v>-</v>
      </c>
      <c r="N125" s="236" t="str">
        <f>IFERROR(INDEX(Raw!$H$6:$EZ$2076,MATCH($B125&amp;$D125&amp;$B$5,Raw!$A$6:$A$2076,0),MATCH(N$5,Raw!$H$5:$EZ$5,0))/60/60/24,"-")</f>
        <v>-</v>
      </c>
      <c r="O125" s="250" t="str">
        <f>IFERROR(INDEX(Raw!$H$6:$EZ$2076,MATCH($B125&amp;$D125&amp;$B$5,Raw!$A$6:$A$2076,0),MATCH(O$5,Raw!$H$5:$EZ$5,0))/60/60,"-")</f>
        <v>-</v>
      </c>
      <c r="P125" s="149"/>
      <c r="Q125" s="216" t="str">
        <f t="shared" si="23"/>
        <v>-</v>
      </c>
      <c r="R125" s="216" t="str">
        <f t="shared" si="24"/>
        <v>-</v>
      </c>
      <c r="S125" s="216" t="str">
        <f t="shared" si="25"/>
        <v>-</v>
      </c>
      <c r="T125" s="216" t="str">
        <f t="shared" si="26"/>
        <v>-</v>
      </c>
    </row>
    <row r="126" spans="1:20" x14ac:dyDescent="0.25">
      <c r="A126" s="188">
        <f t="shared" si="10"/>
        <v>46266</v>
      </c>
      <c r="B126" s="145" t="s">
        <v>1060</v>
      </c>
      <c r="C126" s="38" t="s">
        <v>136</v>
      </c>
      <c r="D126" s="336" t="s">
        <v>136</v>
      </c>
      <c r="E126" s="251" t="str">
        <f>IFERROR(INDEX(Raw!$H$6:$EZ$2076,MATCH($B126&amp;$D126&amp;$B$5,Raw!$A$6:$A$2076,0),MATCH(E$5,Raw!$H$5:$EZ$5,0)),"-")</f>
        <v>-</v>
      </c>
      <c r="F126" s="251" t="str">
        <f>IFERROR(INDEX(Raw!$H$6:$EZ$2076,MATCH($B126&amp;$D126&amp;$B$5,Raw!$A$6:$A$2076,0),MATCH(F$5,Raw!$H$5:$EZ$5,0)),"-")</f>
        <v>-</v>
      </c>
      <c r="G126" s="251" t="str">
        <f>IFERROR(INDEX(Raw!$H$6:$EZ$2076,MATCH($B126&amp;$D126&amp;$B$5,Raw!$A$6:$A$2076,0),MATCH(G$5,Raw!$H$5:$EZ$5,0)),"-")</f>
        <v>-</v>
      </c>
      <c r="H126" s="251" t="str">
        <f>IFERROR(INDEX(Raw!$H$6:$EZ$2076,MATCH($B126&amp;$D126&amp;$B$5,Raw!$A$6:$A$2076,0),MATCH(H$5,Raw!$H$5:$EZ$5,0)),"-")</f>
        <v>-</v>
      </c>
      <c r="I126" s="251" t="str">
        <f>IFERROR(INDEX(Raw!$H$6:$EZ$2076,MATCH($B126&amp;$D126&amp;$B$5,Raw!$A$6:$A$2076,0),MATCH(I$5,Raw!$H$5:$EZ$5,0)),"-")</f>
        <v>-</v>
      </c>
      <c r="J126" s="251">
        <f t="shared" si="22"/>
        <v>0</v>
      </c>
      <c r="K126" s="251"/>
      <c r="L126" s="251" t="str">
        <f>IFERROR(INDEX(Raw!$H$6:$EZ$2076,MATCH($B126&amp;$D126&amp;$B$5,Raw!$A$6:$A$2076,0),MATCH(L$5,Raw!$H$5:$EZ$5,0))/60/60,"-")</f>
        <v>-</v>
      </c>
      <c r="M126" s="236" t="str">
        <f>IFERROR(INDEX(Raw!$H$6:$EZ$2076,MATCH($B126&amp;$D126&amp;$B$5,Raw!$A$6:$A$2076,0),MATCH(M$5,Raw!$H$5:$EZ$5,0))/60/60/24,"-")</f>
        <v>-</v>
      </c>
      <c r="N126" s="236" t="str">
        <f>IFERROR(INDEX(Raw!$H$6:$EZ$2076,MATCH($B126&amp;$D126&amp;$B$5,Raw!$A$6:$A$2076,0),MATCH(N$5,Raw!$H$5:$EZ$5,0))/60/60/24,"-")</f>
        <v>-</v>
      </c>
      <c r="O126" s="250" t="str">
        <f>IFERROR(INDEX(Raw!$H$6:$EZ$2076,MATCH($B126&amp;$D126&amp;$B$5,Raw!$A$6:$A$2076,0),MATCH(O$5,Raw!$H$5:$EZ$5,0))/60/60,"-")</f>
        <v>-</v>
      </c>
      <c r="P126" s="149"/>
      <c r="Q126" s="216" t="str">
        <f t="shared" si="23"/>
        <v>-</v>
      </c>
      <c r="R126" s="216" t="str">
        <f t="shared" si="24"/>
        <v>-</v>
      </c>
      <c r="S126" s="216" t="str">
        <f t="shared" si="25"/>
        <v>-</v>
      </c>
      <c r="T126" s="216" t="str">
        <f t="shared" si="26"/>
        <v>-</v>
      </c>
    </row>
    <row r="127" spans="1:20" hidden="1" x14ac:dyDescent="0.25">
      <c r="A127" s="188">
        <f t="shared" si="10"/>
        <v>46296</v>
      </c>
      <c r="B127" s="145" t="s">
        <v>1060</v>
      </c>
      <c r="C127" s="38" t="s">
        <v>137</v>
      </c>
      <c r="D127" s="336" t="s">
        <v>137</v>
      </c>
      <c r="E127" s="251" t="str">
        <f>IFERROR(INDEX(Raw!$H$6:$EZ$2076,MATCH($B127&amp;$D127&amp;$B$5,Raw!$A$6:$A$2076,0),MATCH(E$5,Raw!$H$5:$EZ$5,0)),"-")</f>
        <v>-</v>
      </c>
      <c r="F127" s="251" t="str">
        <f>IFERROR(INDEX(Raw!$H$6:$EZ$2076,MATCH($B127&amp;$D127&amp;$B$5,Raw!$A$6:$A$2076,0),MATCH(F$5,Raw!$H$5:$EZ$5,0)),"-")</f>
        <v>-</v>
      </c>
      <c r="G127" s="251" t="str">
        <f>IFERROR(INDEX(Raw!$H$6:$EZ$2076,MATCH($B127&amp;$D127&amp;$B$5,Raw!$A$6:$A$2076,0),MATCH(G$5,Raw!$H$5:$EZ$5,0)),"-")</f>
        <v>-</v>
      </c>
      <c r="H127" s="251" t="str">
        <f>IFERROR(INDEX(Raw!$H$6:$EZ$2076,MATCH($B127&amp;$D127&amp;$B$5,Raw!$A$6:$A$2076,0),MATCH(H$5,Raw!$H$5:$EZ$5,0)),"-")</f>
        <v>-</v>
      </c>
      <c r="I127" s="251" t="str">
        <f>IFERROR(INDEX(Raw!$H$6:$EZ$2076,MATCH($B127&amp;$D127&amp;$B$5,Raw!$A$6:$A$2076,0),MATCH(I$5,Raw!$H$5:$EZ$5,0)),"-")</f>
        <v>-</v>
      </c>
      <c r="J127" s="251">
        <f t="shared" si="22"/>
        <v>0</v>
      </c>
      <c r="K127" s="251"/>
      <c r="L127" s="251" t="str">
        <f>IFERROR(INDEX(Raw!$H$6:$EZ$2076,MATCH($B127&amp;$D127&amp;$B$5,Raw!$A$6:$A$2076,0),MATCH(L$5,Raw!$H$5:$EZ$5,0))/60/60,"-")</f>
        <v>-</v>
      </c>
      <c r="M127" s="236" t="str">
        <f>IFERROR(INDEX(Raw!$H$6:$EZ$2076,MATCH($B127&amp;$D127&amp;$B$5,Raw!$A$6:$A$2076,0),MATCH(M$5,Raw!$H$5:$EZ$5,0))/60/60/24,"-")</f>
        <v>-</v>
      </c>
      <c r="N127" s="236" t="str">
        <f>IFERROR(INDEX(Raw!$H$6:$EZ$2076,MATCH($B127&amp;$D127&amp;$B$5,Raw!$A$6:$A$2076,0),MATCH(N$5,Raw!$H$5:$EZ$5,0))/60/60/24,"-")</f>
        <v>-</v>
      </c>
      <c r="O127" s="250" t="str">
        <f>IFERROR(INDEX(Raw!$H$6:$EZ$2076,MATCH($B127&amp;$D127&amp;$B$5,Raw!$A$6:$A$2076,0),MATCH(O$5,Raw!$H$5:$EZ$5,0))/60/60,"-")</f>
        <v>-</v>
      </c>
      <c r="P127" s="149"/>
      <c r="Q127" s="216" t="str">
        <f t="shared" si="23"/>
        <v>-</v>
      </c>
      <c r="R127" s="216" t="str">
        <f t="shared" si="24"/>
        <v>-</v>
      </c>
      <c r="S127" s="216" t="str">
        <f t="shared" si="25"/>
        <v>-</v>
      </c>
      <c r="T127" s="216" t="str">
        <f t="shared" si="26"/>
        <v>-</v>
      </c>
    </row>
    <row r="128" spans="1:20" hidden="1" x14ac:dyDescent="0.25">
      <c r="A128" s="188">
        <f t="shared" si="10"/>
        <v>46327</v>
      </c>
      <c r="B128" s="145" t="s">
        <v>1060</v>
      </c>
      <c r="C128" s="38" t="s">
        <v>138</v>
      </c>
      <c r="D128" s="336" t="s">
        <v>138</v>
      </c>
      <c r="E128" s="251" t="str">
        <f>IFERROR(INDEX(Raw!$H$6:$EZ$2076,MATCH($B128&amp;$D128&amp;$B$5,Raw!$A$6:$A$2076,0),MATCH(E$5,Raw!$H$5:$EZ$5,0)),"-")</f>
        <v>-</v>
      </c>
      <c r="F128" s="251" t="str">
        <f>IFERROR(INDEX(Raw!$H$6:$EZ$2076,MATCH($B128&amp;$D128&amp;$B$5,Raw!$A$6:$A$2076,0),MATCH(F$5,Raw!$H$5:$EZ$5,0)),"-")</f>
        <v>-</v>
      </c>
      <c r="G128" s="251" t="str">
        <f>IFERROR(INDEX(Raw!$H$6:$EZ$2076,MATCH($B128&amp;$D128&amp;$B$5,Raw!$A$6:$A$2076,0),MATCH(G$5,Raw!$H$5:$EZ$5,0)),"-")</f>
        <v>-</v>
      </c>
      <c r="H128" s="251" t="str">
        <f>IFERROR(INDEX(Raw!$H$6:$EZ$2076,MATCH($B128&amp;$D128&amp;$B$5,Raw!$A$6:$A$2076,0),MATCH(H$5,Raw!$H$5:$EZ$5,0)),"-")</f>
        <v>-</v>
      </c>
      <c r="I128" s="251" t="str">
        <f>IFERROR(INDEX(Raw!$H$6:$EZ$2076,MATCH($B128&amp;$D128&amp;$B$5,Raw!$A$6:$A$2076,0),MATCH(I$5,Raw!$H$5:$EZ$5,0)),"-")</f>
        <v>-</v>
      </c>
      <c r="J128" s="251">
        <f t="shared" si="22"/>
        <v>0</v>
      </c>
      <c r="K128" s="251"/>
      <c r="L128" s="251" t="str">
        <f>IFERROR(INDEX(Raw!$H$6:$EZ$2076,MATCH($B128&amp;$D128&amp;$B$5,Raw!$A$6:$A$2076,0),MATCH(L$5,Raw!$H$5:$EZ$5,0))/60/60,"-")</f>
        <v>-</v>
      </c>
      <c r="M128" s="236" t="str">
        <f>IFERROR(INDEX(Raw!$H$6:$EZ$2076,MATCH($B128&amp;$D128&amp;$B$5,Raw!$A$6:$A$2076,0),MATCH(M$5,Raw!$H$5:$EZ$5,0))/60/60/24,"-")</f>
        <v>-</v>
      </c>
      <c r="N128" s="236" t="str">
        <f>IFERROR(INDEX(Raw!$H$6:$EZ$2076,MATCH($B128&amp;$D128&amp;$B$5,Raw!$A$6:$A$2076,0),MATCH(N$5,Raw!$H$5:$EZ$5,0))/60/60/24,"-")</f>
        <v>-</v>
      </c>
      <c r="O128" s="250" t="str">
        <f>IFERROR(INDEX(Raw!$H$6:$EZ$2076,MATCH($B128&amp;$D128&amp;$B$5,Raw!$A$6:$A$2076,0),MATCH(O$5,Raw!$H$5:$EZ$5,0))/60/60,"-")</f>
        <v>-</v>
      </c>
      <c r="P128" s="149"/>
      <c r="Q128" s="216" t="str">
        <f t="shared" si="23"/>
        <v>-</v>
      </c>
      <c r="R128" s="216" t="str">
        <f t="shared" si="24"/>
        <v>-</v>
      </c>
      <c r="S128" s="216" t="str">
        <f t="shared" si="25"/>
        <v>-</v>
      </c>
      <c r="T128" s="216" t="str">
        <f t="shared" si="26"/>
        <v>-</v>
      </c>
    </row>
    <row r="129" spans="1:20" hidden="1" x14ac:dyDescent="0.25">
      <c r="A129" s="188">
        <f t="shared" si="10"/>
        <v>46357</v>
      </c>
      <c r="B129" s="145" t="s">
        <v>1060</v>
      </c>
      <c r="C129" s="38" t="s">
        <v>139</v>
      </c>
      <c r="D129" s="336" t="s">
        <v>139</v>
      </c>
      <c r="E129" s="251" t="str">
        <f>IFERROR(INDEX(Raw!$H$6:$EZ$2076,MATCH($B129&amp;$D129&amp;$B$5,Raw!$A$6:$A$2076,0),MATCH(E$5,Raw!$H$5:$EZ$5,0)),"-")</f>
        <v>-</v>
      </c>
      <c r="F129" s="251" t="str">
        <f>IFERROR(INDEX(Raw!$H$6:$EZ$2076,MATCH($B129&amp;$D129&amp;$B$5,Raw!$A$6:$A$2076,0),MATCH(F$5,Raw!$H$5:$EZ$5,0)),"-")</f>
        <v>-</v>
      </c>
      <c r="G129" s="251" t="str">
        <f>IFERROR(INDEX(Raw!$H$6:$EZ$2076,MATCH($B129&amp;$D129&amp;$B$5,Raw!$A$6:$A$2076,0),MATCH(G$5,Raw!$H$5:$EZ$5,0)),"-")</f>
        <v>-</v>
      </c>
      <c r="H129" s="251" t="str">
        <f>IFERROR(INDEX(Raw!$H$6:$EZ$2076,MATCH($B129&amp;$D129&amp;$B$5,Raw!$A$6:$A$2076,0),MATCH(H$5,Raw!$H$5:$EZ$5,0)),"-")</f>
        <v>-</v>
      </c>
      <c r="I129" s="251" t="str">
        <f>IFERROR(INDEX(Raw!$H$6:$EZ$2076,MATCH($B129&amp;$D129&amp;$B$5,Raw!$A$6:$A$2076,0),MATCH(I$5,Raw!$H$5:$EZ$5,0)),"-")</f>
        <v>-</v>
      </c>
      <c r="J129" s="251">
        <f t="shared" si="22"/>
        <v>0</v>
      </c>
      <c r="K129" s="251"/>
      <c r="L129" s="251" t="str">
        <f>IFERROR(INDEX(Raw!$H$6:$EZ$2076,MATCH($B129&amp;$D129&amp;$B$5,Raw!$A$6:$A$2076,0),MATCH(L$5,Raw!$H$5:$EZ$5,0))/60/60,"-")</f>
        <v>-</v>
      </c>
      <c r="M129" s="236" t="str">
        <f>IFERROR(INDEX(Raw!$H$6:$EZ$2076,MATCH($B129&amp;$D129&amp;$B$5,Raw!$A$6:$A$2076,0),MATCH(M$5,Raw!$H$5:$EZ$5,0))/60/60/24,"-")</f>
        <v>-</v>
      </c>
      <c r="N129" s="236" t="str">
        <f>IFERROR(INDEX(Raw!$H$6:$EZ$2076,MATCH($B129&amp;$D129&amp;$B$5,Raw!$A$6:$A$2076,0),MATCH(N$5,Raw!$H$5:$EZ$5,0))/60/60/24,"-")</f>
        <v>-</v>
      </c>
      <c r="O129" s="250" t="str">
        <f>IFERROR(INDEX(Raw!$H$6:$EZ$2076,MATCH($B129&amp;$D129&amp;$B$5,Raw!$A$6:$A$2076,0),MATCH(O$5,Raw!$H$5:$EZ$5,0))/60/60,"-")</f>
        <v>-</v>
      </c>
      <c r="P129" s="149"/>
      <c r="Q129" s="216" t="str">
        <f t="shared" si="23"/>
        <v>-</v>
      </c>
      <c r="R129" s="216" t="str">
        <f t="shared" si="24"/>
        <v>-</v>
      </c>
      <c r="S129" s="216" t="str">
        <f t="shared" si="25"/>
        <v>-</v>
      </c>
      <c r="T129" s="216" t="str">
        <f t="shared" si="26"/>
        <v>-</v>
      </c>
    </row>
    <row r="130" spans="1:20" hidden="1" x14ac:dyDescent="0.25">
      <c r="A130" s="188">
        <f t="shared" si="10"/>
        <v>46388</v>
      </c>
      <c r="B130" s="145" t="s">
        <v>1060</v>
      </c>
      <c r="C130" s="38" t="s">
        <v>140</v>
      </c>
      <c r="D130" s="336" t="s">
        <v>140</v>
      </c>
      <c r="E130" s="251" t="str">
        <f>IFERROR(INDEX(Raw!$H$6:$EZ$2076,MATCH($B130&amp;$D130&amp;$B$5,Raw!$A$6:$A$2076,0),MATCH(E$5,Raw!$H$5:$EZ$5,0)),"-")</f>
        <v>-</v>
      </c>
      <c r="F130" s="251" t="str">
        <f>IFERROR(INDEX(Raw!$H$6:$EZ$2076,MATCH($B130&amp;$D130&amp;$B$5,Raw!$A$6:$A$2076,0),MATCH(F$5,Raw!$H$5:$EZ$5,0)),"-")</f>
        <v>-</v>
      </c>
      <c r="G130" s="251" t="str">
        <f>IFERROR(INDEX(Raw!$H$6:$EZ$2076,MATCH($B130&amp;$D130&amp;$B$5,Raw!$A$6:$A$2076,0),MATCH(G$5,Raw!$H$5:$EZ$5,0)),"-")</f>
        <v>-</v>
      </c>
      <c r="H130" s="251" t="str">
        <f>IFERROR(INDEX(Raw!$H$6:$EZ$2076,MATCH($B130&amp;$D130&amp;$B$5,Raw!$A$6:$A$2076,0),MATCH(H$5,Raw!$H$5:$EZ$5,0)),"-")</f>
        <v>-</v>
      </c>
      <c r="I130" s="251" t="str">
        <f>IFERROR(INDEX(Raw!$H$6:$EZ$2076,MATCH($B130&amp;$D130&amp;$B$5,Raw!$A$6:$A$2076,0),MATCH(I$5,Raw!$H$5:$EZ$5,0)),"-")</f>
        <v>-</v>
      </c>
      <c r="J130" s="251">
        <f t="shared" si="22"/>
        <v>0</v>
      </c>
      <c r="K130" s="251"/>
      <c r="L130" s="251" t="str">
        <f>IFERROR(INDEX(Raw!$H$6:$EZ$2076,MATCH($B130&amp;$D130&amp;$B$5,Raw!$A$6:$A$2076,0),MATCH(L$5,Raw!$H$5:$EZ$5,0))/60/60,"-")</f>
        <v>-</v>
      </c>
      <c r="M130" s="236" t="str">
        <f>IFERROR(INDEX(Raw!$H$6:$EZ$2076,MATCH($B130&amp;$D130&amp;$B$5,Raw!$A$6:$A$2076,0),MATCH(M$5,Raw!$H$5:$EZ$5,0))/60/60/24,"-")</f>
        <v>-</v>
      </c>
      <c r="N130" s="236" t="str">
        <f>IFERROR(INDEX(Raw!$H$6:$EZ$2076,MATCH($B130&amp;$D130&amp;$B$5,Raw!$A$6:$A$2076,0),MATCH(N$5,Raw!$H$5:$EZ$5,0))/60/60/24,"-")</f>
        <v>-</v>
      </c>
      <c r="O130" s="250" t="str">
        <f>IFERROR(INDEX(Raw!$H$6:$EZ$2076,MATCH($B130&amp;$D130&amp;$B$5,Raw!$A$6:$A$2076,0),MATCH(O$5,Raw!$H$5:$EZ$5,0))/60/60,"-")</f>
        <v>-</v>
      </c>
      <c r="P130" s="149"/>
      <c r="Q130" s="216" t="str">
        <f t="shared" si="23"/>
        <v>-</v>
      </c>
      <c r="R130" s="216" t="str">
        <f t="shared" si="24"/>
        <v>-</v>
      </c>
      <c r="S130" s="216" t="str">
        <f t="shared" si="25"/>
        <v>-</v>
      </c>
      <c r="T130" s="216" t="str">
        <f t="shared" si="26"/>
        <v>-</v>
      </c>
    </row>
    <row r="131" spans="1:20" hidden="1" x14ac:dyDescent="0.25">
      <c r="A131" s="188">
        <f t="shared" si="10"/>
        <v>46419</v>
      </c>
      <c r="B131" s="145" t="s">
        <v>1060</v>
      </c>
      <c r="C131" s="38" t="s">
        <v>141</v>
      </c>
      <c r="D131" s="336" t="s">
        <v>141</v>
      </c>
      <c r="E131" s="251" t="str">
        <f>IFERROR(INDEX(Raw!$H$6:$EZ$2076,MATCH($B131&amp;$D131&amp;$B$5,Raw!$A$6:$A$2076,0),MATCH(E$5,Raw!$H$5:$EZ$5,0)),"-")</f>
        <v>-</v>
      </c>
      <c r="F131" s="251" t="str">
        <f>IFERROR(INDEX(Raw!$H$6:$EZ$2076,MATCH($B131&amp;$D131&amp;$B$5,Raw!$A$6:$A$2076,0),MATCH(F$5,Raw!$H$5:$EZ$5,0)),"-")</f>
        <v>-</v>
      </c>
      <c r="G131" s="251" t="str">
        <f>IFERROR(INDEX(Raw!$H$6:$EZ$2076,MATCH($B131&amp;$D131&amp;$B$5,Raw!$A$6:$A$2076,0),MATCH(G$5,Raw!$H$5:$EZ$5,0)),"-")</f>
        <v>-</v>
      </c>
      <c r="H131" s="251" t="str">
        <f>IFERROR(INDEX(Raw!$H$6:$EZ$2076,MATCH($B131&amp;$D131&amp;$B$5,Raw!$A$6:$A$2076,0),MATCH(H$5,Raw!$H$5:$EZ$5,0)),"-")</f>
        <v>-</v>
      </c>
      <c r="I131" s="251" t="str">
        <f>IFERROR(INDEX(Raw!$H$6:$EZ$2076,MATCH($B131&amp;$D131&amp;$B$5,Raw!$A$6:$A$2076,0),MATCH(I$5,Raw!$H$5:$EZ$5,0)),"-")</f>
        <v>-</v>
      </c>
      <c r="J131" s="251">
        <f t="shared" si="22"/>
        <v>0</v>
      </c>
      <c r="K131" s="251"/>
      <c r="L131" s="251" t="str">
        <f>IFERROR(INDEX(Raw!$H$6:$EZ$2076,MATCH($B131&amp;$D131&amp;$B$5,Raw!$A$6:$A$2076,0),MATCH(L$5,Raw!$H$5:$EZ$5,0))/60/60,"-")</f>
        <v>-</v>
      </c>
      <c r="M131" s="236" t="str">
        <f>IFERROR(INDEX(Raw!$H$6:$EZ$2076,MATCH($B131&amp;$D131&amp;$B$5,Raw!$A$6:$A$2076,0),MATCH(M$5,Raw!$H$5:$EZ$5,0))/60/60/24,"-")</f>
        <v>-</v>
      </c>
      <c r="N131" s="236" t="str">
        <f>IFERROR(INDEX(Raw!$H$6:$EZ$2076,MATCH($B131&amp;$D131&amp;$B$5,Raw!$A$6:$A$2076,0),MATCH(N$5,Raw!$H$5:$EZ$5,0))/60/60/24,"-")</f>
        <v>-</v>
      </c>
      <c r="O131" s="250" t="str">
        <f>IFERROR(INDEX(Raw!$H$6:$EZ$2076,MATCH($B131&amp;$D131&amp;$B$5,Raw!$A$6:$A$2076,0),MATCH(O$5,Raw!$H$5:$EZ$5,0))/60/60,"-")</f>
        <v>-</v>
      </c>
      <c r="P131" s="149"/>
      <c r="Q131" s="216" t="str">
        <f t="shared" si="23"/>
        <v>-</v>
      </c>
      <c r="R131" s="216" t="str">
        <f t="shared" si="24"/>
        <v>-</v>
      </c>
      <c r="S131" s="216" t="str">
        <f t="shared" si="25"/>
        <v>-</v>
      </c>
      <c r="T131" s="216" t="str">
        <f t="shared" si="26"/>
        <v>-</v>
      </c>
    </row>
    <row r="132" spans="1:20" hidden="1" x14ac:dyDescent="0.25">
      <c r="A132" s="188">
        <f t="shared" si="10"/>
        <v>46447</v>
      </c>
      <c r="B132" s="145" t="s">
        <v>1060</v>
      </c>
      <c r="C132" s="38" t="s">
        <v>142</v>
      </c>
      <c r="D132" s="336" t="s">
        <v>142</v>
      </c>
      <c r="E132" s="254" t="str">
        <f>IFERROR(INDEX(Raw!$H$6:$EZ$2076,MATCH($B132&amp;$D132&amp;$B$5,Raw!$A$6:$A$2076,0),MATCH(E$5,Raw!$H$5:$EZ$5,0)),"-")</f>
        <v>-</v>
      </c>
      <c r="F132" s="254" t="str">
        <f>IFERROR(INDEX(Raw!$H$6:$EZ$2076,MATCH($B132&amp;$D132&amp;$B$5,Raw!$A$6:$A$2076,0),MATCH(F$5,Raw!$H$5:$EZ$5,0)),"-")</f>
        <v>-</v>
      </c>
      <c r="G132" s="254" t="str">
        <f>IFERROR(INDEX(Raw!$H$6:$EZ$2076,MATCH($B132&amp;$D132&amp;$B$5,Raw!$A$6:$A$2076,0),MATCH(G$5,Raw!$H$5:$EZ$5,0)),"-")</f>
        <v>-</v>
      </c>
      <c r="H132" s="254" t="str">
        <f>IFERROR(INDEX(Raw!$H$6:$EZ$2076,MATCH($B132&amp;$D132&amp;$B$5,Raw!$A$6:$A$2076,0),MATCH(H$5,Raw!$H$5:$EZ$5,0)),"-")</f>
        <v>-</v>
      </c>
      <c r="I132" s="254" t="str">
        <f>IFERROR(INDEX(Raw!$H$6:$EZ$2076,MATCH($B132&amp;$D132&amp;$B$5,Raw!$A$6:$A$2076,0),MATCH(I$5,Raw!$H$5:$EZ$5,0)),"-")</f>
        <v>-</v>
      </c>
      <c r="J132" s="254">
        <f t="shared" si="22"/>
        <v>0</v>
      </c>
      <c r="K132" s="251"/>
      <c r="L132" s="254" t="str">
        <f>IFERROR(INDEX(Raw!$H$6:$EZ$2076,MATCH($B132&amp;$D132&amp;$B$5,Raw!$A$6:$A$2076,0),MATCH(L$5,Raw!$H$5:$EZ$5,0))/60/60,"-")</f>
        <v>-</v>
      </c>
      <c r="M132" s="237" t="str">
        <f>IFERROR(INDEX(Raw!$H$6:$EZ$2076,MATCH($B132&amp;$D132&amp;$B$5,Raw!$A$6:$A$2076,0),MATCH(M$5,Raw!$H$5:$EZ$5,0))/60/60/24,"-")</f>
        <v>-</v>
      </c>
      <c r="N132" s="237" t="str">
        <f>IFERROR(INDEX(Raw!$H$6:$EZ$2076,MATCH($B132&amp;$D132&amp;$B$5,Raw!$A$6:$A$2076,0),MATCH(N$5,Raw!$H$5:$EZ$5,0))/60/60/24,"-")</f>
        <v>-</v>
      </c>
      <c r="O132" s="228" t="str">
        <f>IFERROR(INDEX(Raw!$H$6:$EZ$2076,MATCH($B132&amp;$D132&amp;$B$5,Raw!$A$6:$A$2076,0),MATCH(O$5,Raw!$H$5:$EZ$5,0))/60/60,"-")</f>
        <v>-</v>
      </c>
      <c r="P132" s="149"/>
      <c r="Q132" s="313" t="str">
        <f t="shared" si="23"/>
        <v>-</v>
      </c>
      <c r="R132" s="313" t="str">
        <f t="shared" si="24"/>
        <v>-</v>
      </c>
      <c r="S132" s="313" t="str">
        <f t="shared" si="25"/>
        <v>-</v>
      </c>
      <c r="T132" s="313" t="str">
        <f t="shared" si="26"/>
        <v>-</v>
      </c>
    </row>
    <row r="133" spans="1:20" x14ac:dyDescent="0.25">
      <c r="A133" s="188"/>
      <c r="B133" s="75"/>
      <c r="C133" s="75"/>
      <c r="D133" s="132" t="s">
        <v>152</v>
      </c>
      <c r="E133" s="327" t="s">
        <v>153</v>
      </c>
      <c r="F133" s="327"/>
      <c r="G133" s="327"/>
      <c r="H133" s="327"/>
      <c r="I133" s="327"/>
      <c r="J133" s="327"/>
      <c r="K133" s="334"/>
      <c r="L133" s="334"/>
      <c r="M133" s="200"/>
      <c r="N133" s="200"/>
      <c r="O133" s="335"/>
      <c r="P133" s="91"/>
      <c r="Q133" s="96"/>
      <c r="R133" s="96"/>
      <c r="S133" s="96"/>
      <c r="T133" s="96"/>
    </row>
    <row r="134" spans="1:20" x14ac:dyDescent="0.25">
      <c r="A134" s="1"/>
      <c r="D134" s="7"/>
      <c r="E134" s="11" t="s">
        <v>154</v>
      </c>
      <c r="F134" s="38"/>
      <c r="G134" s="61"/>
      <c r="H134" s="61"/>
      <c r="I134" s="11"/>
      <c r="J134" s="11"/>
      <c r="M134" s="61"/>
      <c r="N134" s="109"/>
      <c r="O134" s="38"/>
      <c r="P134" s="38"/>
    </row>
    <row r="135" spans="1:20" x14ac:dyDescent="0.25">
      <c r="A135" s="1"/>
      <c r="D135" s="50">
        <v>1</v>
      </c>
      <c r="E135" s="34" t="s">
        <v>252</v>
      </c>
      <c r="F135" s="38"/>
      <c r="G135" s="61"/>
      <c r="H135" s="61"/>
      <c r="I135" s="34"/>
      <c r="J135" s="34"/>
      <c r="M135" s="61"/>
      <c r="N135" s="109"/>
      <c r="O135" s="38"/>
      <c r="P135" s="38"/>
    </row>
    <row r="136" spans="1:20" x14ac:dyDescent="0.25">
      <c r="A136" s="1"/>
      <c r="D136" s="50"/>
      <c r="E136" s="34"/>
      <c r="F136" s="38"/>
      <c r="G136" s="61"/>
      <c r="H136" s="61"/>
      <c r="I136" s="34"/>
      <c r="J136" s="34"/>
      <c r="M136" s="61"/>
      <c r="N136" s="109"/>
      <c r="O136" s="38"/>
      <c r="P136" s="38"/>
    </row>
    <row r="138" spans="1:20" x14ac:dyDescent="0.25">
      <c r="E138" s="38"/>
      <c r="I138" s="34"/>
      <c r="J138" s="34"/>
    </row>
  </sheetData>
  <mergeCells count="1">
    <mergeCell ref="B4:C4"/>
  </mergeCells>
  <phoneticPr fontId="5" type="noConversion"/>
  <conditionalFormatting sqref="M6:N133">
    <cfRule type="cellIs" dxfId="3" priority="1" operator="between">
      <formula>0.00001</formula>
      <formula>0.04166</formula>
    </cfRule>
  </conditionalFormatting>
  <hyperlinks>
    <hyperlink ref="E134" location="Introduction!A1" display="Introduction" xr:uid="{F2DF263C-21C5-4AF7-B07F-C0178A729AB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631176-3795-4223-B901-C66E3FC2127E}">
          <x14:formula1>
            <xm:f>Raw!$GX$6:$GX$26</xm:f>
          </x14:formula1>
          <xm:sqref>B4:C4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DE562-2870-4217-95E6-95465D1E1FD7}">
  <sheetPr codeName="Sheet7"/>
  <dimension ref="A1:Y141"/>
  <sheetViews>
    <sheetView workbookViewId="0">
      <pane ySplit="16" topLeftCell="A109" activePane="bottomLeft" state="frozen"/>
      <selection pane="bottomLeft" activeCell="B4" sqref="B4:C4"/>
    </sheetView>
  </sheetViews>
  <sheetFormatPr defaultColWidth="9.453125" defaultRowHeight="12.5" x14ac:dyDescent="0.25"/>
  <cols>
    <col min="1" max="1" width="1.54296875" style="2" customWidth="1"/>
    <col min="2" max="2" width="8.54296875" style="1" customWidth="1"/>
    <col min="3" max="3" width="14.54296875" style="1" customWidth="1"/>
    <col min="4" max="4" width="3" style="1" customWidth="1"/>
    <col min="5" max="5" width="11.453125" style="1" customWidth="1"/>
    <col min="6" max="6" width="1.54296875" style="1" customWidth="1"/>
    <col min="7" max="7" width="9.453125" style="1" customWidth="1"/>
    <col min="8" max="8" width="8.54296875" style="1" customWidth="1"/>
    <col min="9" max="9" width="10.54296875" style="1" customWidth="1"/>
    <col min="10" max="10" width="1.54296875" style="1" customWidth="1"/>
    <col min="11" max="11" width="9.453125" style="1" customWidth="1"/>
    <col min="12" max="12" width="1.54296875" style="1" customWidth="1"/>
    <col min="13" max="13" width="9.54296875" style="1" customWidth="1"/>
    <col min="14" max="14" width="8.54296875" style="1" customWidth="1"/>
    <col min="15" max="15" width="10.54296875" style="1" customWidth="1"/>
    <col min="16" max="16" width="1.54296875" style="1" customWidth="1"/>
    <col min="17" max="18" width="8.54296875" style="1" customWidth="1"/>
    <col min="19" max="20" width="10.54296875" style="1" customWidth="1"/>
    <col min="21" max="21" width="1.54296875" style="1" customWidth="1"/>
    <col min="22" max="23" width="8.54296875" style="1" customWidth="1"/>
    <col min="24" max="25" width="10.54296875" style="1" customWidth="1"/>
    <col min="26" max="16384" width="9.453125" style="38"/>
  </cols>
  <sheetData>
    <row r="1" spans="1:25" ht="17.5" x14ac:dyDescent="0.35">
      <c r="A1" s="27" t="s">
        <v>253</v>
      </c>
      <c r="B1" s="9"/>
      <c r="C1" s="9"/>
      <c r="D1" s="9"/>
      <c r="E1" s="33" t="s">
        <v>83</v>
      </c>
      <c r="J1" s="35"/>
      <c r="K1" s="38"/>
      <c r="L1" s="35"/>
      <c r="M1" s="9"/>
      <c r="N1" s="9"/>
      <c r="O1" s="9"/>
      <c r="P1" s="36"/>
      <c r="Q1" s="34"/>
      <c r="R1" s="34"/>
      <c r="S1" s="25"/>
      <c r="V1" s="34"/>
      <c r="W1" s="34"/>
      <c r="X1" s="25"/>
    </row>
    <row r="2" spans="1:25" ht="14.5" x14ac:dyDescent="0.25">
      <c r="B2" s="209" t="str">
        <f ca="1">OFFSET(Raw!$GW$5,MATCH($B$4,Raw!$GX$6:$GX$26,0),0)</f>
        <v>Eng</v>
      </c>
      <c r="C2" s="26" t="str">
        <f>VLOOKUP($B$4,Raw!$GX$6:$HA$26,3,0)</f>
        <v>.</v>
      </c>
      <c r="D2" s="38"/>
      <c r="E2" s="58" t="s">
        <v>254</v>
      </c>
      <c r="F2" s="8"/>
      <c r="G2" s="8"/>
      <c r="H2" s="8"/>
      <c r="I2" s="8"/>
      <c r="J2" s="9"/>
      <c r="K2" s="58" t="s">
        <v>255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3" x14ac:dyDescent="0.3">
      <c r="A3" s="18"/>
      <c r="B3" s="66" t="s">
        <v>92</v>
      </c>
      <c r="C3" s="38"/>
      <c r="D3" s="19"/>
      <c r="E3" s="63"/>
      <c r="F3" s="63"/>
      <c r="G3" s="58" t="s">
        <v>256</v>
      </c>
      <c r="H3" s="58"/>
      <c r="I3" s="58"/>
      <c r="J3" s="55"/>
      <c r="K3" s="63"/>
      <c r="L3" s="63"/>
      <c r="M3" s="58" t="s">
        <v>257</v>
      </c>
      <c r="N3" s="58"/>
      <c r="O3" s="58"/>
      <c r="P3" s="38"/>
      <c r="Q3" s="58" t="s">
        <v>258</v>
      </c>
      <c r="R3" s="310"/>
      <c r="S3" s="310"/>
      <c r="T3" s="310"/>
      <c r="U3" s="38"/>
      <c r="V3" s="58" t="s">
        <v>258</v>
      </c>
      <c r="W3" s="310"/>
      <c r="X3" s="310"/>
      <c r="Y3" s="310"/>
    </row>
    <row r="4" spans="1:25" ht="42" customHeight="1" x14ac:dyDescent="0.3">
      <c r="A4" s="18"/>
      <c r="B4" s="538" t="s">
        <v>95</v>
      </c>
      <c r="C4" s="539"/>
      <c r="D4" s="19"/>
      <c r="E4" s="5" t="s">
        <v>96</v>
      </c>
      <c r="F4" s="6"/>
      <c r="G4" s="5" t="s">
        <v>97</v>
      </c>
      <c r="H4" s="5" t="s">
        <v>100</v>
      </c>
      <c r="I4" s="62" t="s">
        <v>101</v>
      </c>
      <c r="J4" s="6"/>
      <c r="K4" s="5" t="s">
        <v>259</v>
      </c>
      <c r="L4" s="6"/>
      <c r="M4" s="5" t="s">
        <v>97</v>
      </c>
      <c r="N4" s="5" t="s">
        <v>100</v>
      </c>
      <c r="O4" s="62" t="s">
        <v>101</v>
      </c>
      <c r="P4" s="6"/>
      <c r="Q4" s="5" t="s">
        <v>260</v>
      </c>
      <c r="R4" s="5" t="s">
        <v>261</v>
      </c>
      <c r="S4" s="5" t="s">
        <v>262</v>
      </c>
      <c r="T4" s="62" t="s">
        <v>263</v>
      </c>
      <c r="U4" s="6"/>
      <c r="V4" s="5" t="s">
        <v>260</v>
      </c>
      <c r="W4" s="5" t="s">
        <v>261</v>
      </c>
      <c r="X4" s="5" t="s">
        <v>262</v>
      </c>
      <c r="Y4" s="62" t="s">
        <v>263</v>
      </c>
    </row>
    <row r="5" spans="1:25" x14ac:dyDescent="0.25">
      <c r="B5" s="26" t="str">
        <f>VLOOKUP($B$4,Raw!$GX$6:$HA$26,2,0)</f>
        <v>ENG</v>
      </c>
      <c r="D5" s="15" t="s">
        <v>103</v>
      </c>
      <c r="E5" s="16" t="s">
        <v>264</v>
      </c>
      <c r="F5" s="16"/>
      <c r="G5" s="16" t="s">
        <v>265</v>
      </c>
      <c r="H5" s="16" t="s">
        <v>266</v>
      </c>
      <c r="I5" s="16" t="s">
        <v>267</v>
      </c>
      <c r="J5" s="16"/>
      <c r="K5" s="16" t="s">
        <v>268</v>
      </c>
      <c r="L5" s="16"/>
      <c r="M5" s="16" t="s">
        <v>269</v>
      </c>
      <c r="N5" s="16" t="s">
        <v>270</v>
      </c>
      <c r="O5" s="16" t="s">
        <v>271</v>
      </c>
      <c r="P5" s="16"/>
      <c r="Q5" s="16" t="s">
        <v>272</v>
      </c>
      <c r="R5" s="16" t="s">
        <v>273</v>
      </c>
      <c r="S5" s="16" t="s">
        <v>274</v>
      </c>
      <c r="T5" s="16" t="s">
        <v>275</v>
      </c>
      <c r="U5" s="16"/>
      <c r="V5" s="32" t="s">
        <v>272</v>
      </c>
      <c r="W5" s="32" t="s">
        <v>273</v>
      </c>
      <c r="X5" s="32" t="s">
        <v>274</v>
      </c>
      <c r="Y5" s="32" t="s">
        <v>275</v>
      </c>
    </row>
    <row r="6" spans="1:25" x14ac:dyDescent="0.25">
      <c r="A6" s="15"/>
      <c r="B6" s="38"/>
      <c r="C6" s="37"/>
      <c r="D6" s="15" t="s">
        <v>192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38"/>
      <c r="V6" s="301" t="s">
        <v>268</v>
      </c>
      <c r="W6" s="63"/>
      <c r="X6" s="302"/>
      <c r="Y6" s="301"/>
    </row>
    <row r="7" spans="1:25" hidden="1" x14ac:dyDescent="0.25">
      <c r="A7" s="3"/>
      <c r="B7" s="144" t="s">
        <v>126</v>
      </c>
      <c r="C7" s="74"/>
      <c r="D7" s="23"/>
      <c r="E7" s="149"/>
      <c r="F7" s="149"/>
      <c r="G7" s="149"/>
      <c r="H7" s="195"/>
      <c r="I7" s="195"/>
      <c r="J7" s="149"/>
      <c r="K7" s="149"/>
      <c r="L7" s="149"/>
      <c r="M7" s="149"/>
      <c r="N7" s="195"/>
      <c r="O7" s="195"/>
      <c r="P7" s="149"/>
      <c r="Q7" s="149"/>
      <c r="R7" s="149"/>
      <c r="S7" s="149"/>
      <c r="T7" s="149"/>
      <c r="U7" s="149"/>
      <c r="V7" s="16"/>
      <c r="W7" s="16"/>
      <c r="X7" s="16"/>
      <c r="Y7" s="16"/>
    </row>
    <row r="8" spans="1:25" ht="15.5" hidden="1" x14ac:dyDescent="0.35">
      <c r="A8" s="3"/>
      <c r="B8" s="144" t="s">
        <v>128</v>
      </c>
      <c r="C8" s="74"/>
      <c r="D8" s="179"/>
      <c r="E8" s="149"/>
      <c r="F8" s="21"/>
      <c r="G8" s="149"/>
      <c r="H8" s="196"/>
      <c r="I8" s="196"/>
      <c r="J8" s="21"/>
      <c r="K8" s="21"/>
      <c r="L8" s="21"/>
      <c r="M8" s="149"/>
      <c r="N8" s="196"/>
      <c r="O8" s="196"/>
      <c r="P8" s="21"/>
      <c r="Q8" s="149"/>
      <c r="R8" s="149"/>
      <c r="S8" s="149"/>
      <c r="T8" s="149"/>
      <c r="U8" s="21"/>
      <c r="V8" s="30"/>
      <c r="W8" s="30"/>
      <c r="X8" s="30"/>
      <c r="Y8" s="30"/>
    </row>
    <row r="9" spans="1:25" ht="15.5" hidden="1" x14ac:dyDescent="0.35">
      <c r="A9" s="3"/>
      <c r="B9" s="144" t="s">
        <v>129</v>
      </c>
      <c r="C9" s="74"/>
      <c r="D9" s="179"/>
      <c r="E9" s="149"/>
      <c r="F9" s="21"/>
      <c r="G9" s="149"/>
      <c r="H9" s="196"/>
      <c r="I9" s="196"/>
      <c r="J9" s="21"/>
      <c r="K9" s="21"/>
      <c r="L9" s="21"/>
      <c r="M9" s="149"/>
      <c r="N9" s="196"/>
      <c r="O9" s="196"/>
      <c r="P9" s="21"/>
      <c r="Q9" s="149"/>
      <c r="R9" s="149"/>
      <c r="S9" s="149"/>
      <c r="T9" s="149"/>
      <c r="U9" s="21"/>
      <c r="V9" s="16"/>
      <c r="W9" s="16"/>
      <c r="X9" s="16"/>
      <c r="Y9" s="16"/>
    </row>
    <row r="10" spans="1:25" ht="15.5" hidden="1" x14ac:dyDescent="0.35">
      <c r="A10" s="3"/>
      <c r="B10" s="144" t="str">
        <f t="shared" ref="B10:B16" si="0">LEFT(C10,7)</f>
        <v/>
      </c>
      <c r="C10" s="74"/>
      <c r="D10" s="179"/>
      <c r="E10" s="149"/>
      <c r="F10" s="21"/>
      <c r="G10" s="149"/>
      <c r="H10" s="196"/>
      <c r="I10" s="196"/>
      <c r="J10" s="21"/>
      <c r="K10" s="21"/>
      <c r="L10" s="21"/>
      <c r="M10" s="149"/>
      <c r="N10" s="196"/>
      <c r="O10" s="196"/>
      <c r="P10" s="21"/>
      <c r="Q10" s="149"/>
      <c r="R10" s="149"/>
      <c r="S10" s="149"/>
      <c r="T10" s="149"/>
      <c r="U10" s="21"/>
      <c r="V10" s="30"/>
      <c r="W10" s="30"/>
      <c r="X10" s="30"/>
      <c r="Y10" s="30"/>
    </row>
    <row r="11" spans="1:25" ht="15.5" hidden="1" x14ac:dyDescent="0.35">
      <c r="A11" s="3"/>
      <c r="B11" s="144" t="str">
        <f t="shared" si="0"/>
        <v/>
      </c>
      <c r="C11" s="74"/>
      <c r="D11" s="179"/>
      <c r="E11" s="149"/>
      <c r="F11" s="149"/>
      <c r="G11" s="149"/>
      <c r="H11" s="195"/>
      <c r="I11" s="195"/>
      <c r="J11" s="149"/>
      <c r="K11" s="149"/>
      <c r="L11" s="149"/>
      <c r="M11" s="149"/>
      <c r="N11" s="195"/>
      <c r="O11" s="195"/>
      <c r="P11" s="149"/>
      <c r="Q11" s="149"/>
      <c r="R11" s="149"/>
      <c r="S11" s="149"/>
      <c r="T11" s="149"/>
      <c r="U11" s="149"/>
      <c r="V11" s="16"/>
      <c r="W11" s="16"/>
      <c r="X11" s="16"/>
      <c r="Y11" s="16"/>
    </row>
    <row r="12" spans="1:25" ht="15.5" x14ac:dyDescent="0.35">
      <c r="A12" s="3"/>
      <c r="B12" s="144" t="str">
        <f t="shared" si="0"/>
        <v>2022-23</v>
      </c>
      <c r="C12" s="1" t="s">
        <v>276</v>
      </c>
      <c r="D12" s="179"/>
      <c r="E12" s="149">
        <f>IFERROR(SUMIF($B$17:$B$133,$B12,E$17:E$133),"-")</f>
        <v>123375</v>
      </c>
      <c r="F12" s="21"/>
      <c r="G12" s="149">
        <f>IFERROR(SUMIF($B$17:$B$133,$B12,G$17:G$133),"-")</f>
        <v>120394.88694444444</v>
      </c>
      <c r="H12" s="233">
        <f>IFERROR(G12/E12/24,"-")</f>
        <v>4.0660211734023788E-2</v>
      </c>
      <c r="I12" s="233">
        <f>IFERROR(SUMPRODUCT(E73:E84,I73:I84)/E12,"-")</f>
        <v>0.11592058613831664</v>
      </c>
      <c r="J12" s="21"/>
      <c r="K12" s="21">
        <f>IFERROR(SUMIF($B$17:$B$133,$B12,K$17:K$133),"-")</f>
        <v>200882</v>
      </c>
      <c r="L12" s="21"/>
      <c r="M12" s="149">
        <f>IFERROR(SUMIF($B$17:$B$133,$B12,M$17:M$133),"-")</f>
        <v>274312.04861111112</v>
      </c>
      <c r="N12" s="233">
        <f>IFERROR(M12/K12/24,"-")</f>
        <v>5.6897425812813644E-2</v>
      </c>
      <c r="O12" s="233">
        <f>IFERROR(SUMPRODUCT(K73:K84,O73:O84)/K12,"-")</f>
        <v>0.12851778241289247</v>
      </c>
      <c r="P12" s="21"/>
      <c r="Q12" s="149">
        <f t="shared" ref="Q12:T16" si="1">IFERROR(SUMIF($B$17:$B$133,$B12,Q$17:Q$133),"-")</f>
        <v>22535</v>
      </c>
      <c r="R12" s="149">
        <f t="shared" si="1"/>
        <v>59754</v>
      </c>
      <c r="S12" s="149">
        <f t="shared" si="1"/>
        <v>65560</v>
      </c>
      <c r="T12" s="149">
        <f t="shared" si="1"/>
        <v>53033</v>
      </c>
      <c r="U12" s="21"/>
      <c r="V12" s="242">
        <f t="shared" ref="V12:Y14" si="2">IFERROR(Q12/$K12,"-")</f>
        <v>0.11218028494339961</v>
      </c>
      <c r="W12" s="242">
        <f t="shared" si="2"/>
        <v>0.29745820929700023</v>
      </c>
      <c r="X12" s="242">
        <f t="shared" si="2"/>
        <v>0.32636074909648449</v>
      </c>
      <c r="Y12" s="242">
        <f t="shared" si="2"/>
        <v>0.26400075666311568</v>
      </c>
    </row>
    <row r="13" spans="1:25" ht="15.5" x14ac:dyDescent="0.35">
      <c r="A13" s="3"/>
      <c r="B13" s="144" t="str">
        <f t="shared" si="0"/>
        <v>2023-24</v>
      </c>
      <c r="C13" s="74" t="s">
        <v>133</v>
      </c>
      <c r="D13" s="179"/>
      <c r="E13" s="149">
        <f>IFERROR(SUMIF($B$17:$B$133,$B13,E$17:E$133),"-")</f>
        <v>262821</v>
      </c>
      <c r="F13" s="21"/>
      <c r="G13" s="149">
        <f>IFERROR(SUMIF($B$17:$B$133,$B13,G$17:G$133),"-")</f>
        <v>230840.58888888889</v>
      </c>
      <c r="H13" s="233">
        <f>IFERROR(G13/E13/24,"-")</f>
        <v>3.6596610888667079E-2</v>
      </c>
      <c r="I13" s="233">
        <f>IFERROR(SUMPRODUCT(E85:E96,I85:I96)/E13,"-")</f>
        <v>8.2093283995782515E-2</v>
      </c>
      <c r="J13" s="21"/>
      <c r="K13" s="21">
        <f>IFERROR(SUMIF($B$17:$B$133,$B13,K$17:K$133),"-")</f>
        <v>955856</v>
      </c>
      <c r="L13" s="21"/>
      <c r="M13" s="149">
        <f>IFERROR(SUMIF($B$17:$B$133,$B13,M$17:M$133),"-")</f>
        <v>887843.5558333334</v>
      </c>
      <c r="N13" s="233">
        <f>IFERROR(M13/K13/24,"-")</f>
        <v>3.8701939929294327E-2</v>
      </c>
      <c r="O13" s="233">
        <f>IFERROR(SUMPRODUCT(K85:K96,O85:O96)/K13,"-")</f>
        <v>8.642172767955672E-2</v>
      </c>
      <c r="P13" s="21"/>
      <c r="Q13" s="149">
        <f t="shared" si="1"/>
        <v>82317</v>
      </c>
      <c r="R13" s="149">
        <f t="shared" si="1"/>
        <v>288970</v>
      </c>
      <c r="S13" s="149">
        <f t="shared" si="1"/>
        <v>374413</v>
      </c>
      <c r="T13" s="149">
        <f t="shared" si="1"/>
        <v>189486</v>
      </c>
      <c r="U13" s="21"/>
      <c r="V13" s="242">
        <f>IFERROR(Q13/$K13,"-")</f>
        <v>8.6118620377964888E-2</v>
      </c>
      <c r="W13" s="242">
        <f>IFERROR(R13/$K13,"-")</f>
        <v>0.30231541152642238</v>
      </c>
      <c r="X13" s="242">
        <f>IFERROR(S13/$K13,"-")</f>
        <v>0.39170439898896903</v>
      </c>
      <c r="Y13" s="242">
        <f>IFERROR(T13/$K13,"-")</f>
        <v>0.19823697293316148</v>
      </c>
    </row>
    <row r="14" spans="1:25" ht="15.5" x14ac:dyDescent="0.35">
      <c r="A14" s="3"/>
      <c r="B14" s="144" t="str">
        <f t="shared" si="0"/>
        <v>2024-25</v>
      </c>
      <c r="C14" s="74" t="s">
        <v>134</v>
      </c>
      <c r="D14" s="179"/>
      <c r="E14" s="149">
        <f>IFERROR(SUMIF($B$17:$B$133,$B14,E$17:E$133),"-")</f>
        <v>275601</v>
      </c>
      <c r="F14" s="21"/>
      <c r="G14" s="149">
        <f>IFERROR(SUMIF($B$17:$B$133,$B14,G$17:G$133),"-")</f>
        <v>277221.80083333334</v>
      </c>
      <c r="H14" s="233">
        <f>IFERROR(G14/E14/24,"-")</f>
        <v>4.1911707025938057E-2</v>
      </c>
      <c r="I14" s="233">
        <f>IFERROR(SUMPRODUCT(E97:E108,I97:I108)/E14,"-")</f>
        <v>8.7384238177386594E-2</v>
      </c>
      <c r="J14" s="21"/>
      <c r="K14" s="21">
        <f>IFERROR(SUMIF($B$17:$B$133,$B14,K$17:K$133),"-")</f>
        <v>1352849</v>
      </c>
      <c r="L14" s="21"/>
      <c r="M14" s="149">
        <f>IFERROR(SUMIF($B$17:$B$133,$B14,M$17:M$133),"-")</f>
        <v>1057181.0483333333</v>
      </c>
      <c r="N14" s="233">
        <f>IFERROR(M14/K14/24,"-")</f>
        <v>3.2560330345236033E-2</v>
      </c>
      <c r="O14" s="233">
        <f>IFERROR(SUMPRODUCT(K97:K108,O97:O108)/K14,"-")</f>
        <v>7.5260973700138942E-2</v>
      </c>
      <c r="P14" s="21"/>
      <c r="Q14" s="149">
        <f t="shared" si="1"/>
        <v>106846</v>
      </c>
      <c r="R14" s="149">
        <f t="shared" si="1"/>
        <v>458110</v>
      </c>
      <c r="S14" s="149">
        <f t="shared" si="1"/>
        <v>573115</v>
      </c>
      <c r="T14" s="149">
        <f t="shared" si="1"/>
        <v>214778</v>
      </c>
      <c r="U14" s="21"/>
      <c r="V14" s="242">
        <f t="shared" si="2"/>
        <v>7.8978511275094268E-2</v>
      </c>
      <c r="W14" s="242">
        <f t="shared" si="2"/>
        <v>0.3386261142226516</v>
      </c>
      <c r="X14" s="242">
        <f t="shared" si="2"/>
        <v>0.42363560160816172</v>
      </c>
      <c r="Y14" s="242">
        <f t="shared" si="2"/>
        <v>0.1587597728940924</v>
      </c>
    </row>
    <row r="15" spans="1:25" ht="15.5" x14ac:dyDescent="0.35">
      <c r="A15" s="3"/>
      <c r="B15" s="144" t="str">
        <f t="shared" si="0"/>
        <v>2025-26</v>
      </c>
      <c r="C15" s="74" t="s">
        <v>151</v>
      </c>
      <c r="D15" s="179"/>
      <c r="E15" s="149">
        <f>IFERROR(SUMIF($B$17:$B$133,$B15,E$17:E$133),"-")</f>
        <v>352107</v>
      </c>
      <c r="F15" s="21"/>
      <c r="G15" s="149">
        <f>IFERROR(SUMIF($B$17:$B$133,$B15,G$17:G$133),"-")</f>
        <v>351133.7358333334</v>
      </c>
      <c r="H15" s="233">
        <f>IFERROR(G15/E15/24,"-")</f>
        <v>4.1551495217047353E-2</v>
      </c>
      <c r="I15" s="233">
        <f>IFERROR(SUMPRODUCT(E109:E120,I109:I120)/E15,"-")</f>
        <v>9.1306594026184601E-2</v>
      </c>
      <c r="J15" s="21"/>
      <c r="K15" s="21">
        <f>IFERROR(SUMIF($B$17:$B$133,$B15,K$17:K$133),"-")</f>
        <v>1607984</v>
      </c>
      <c r="L15" s="21"/>
      <c r="M15" s="149">
        <f>IFERROR(SUMIF($B$17:$B$133,$B15,M$17:M$133),"-")</f>
        <v>1037127.588611111</v>
      </c>
      <c r="N15" s="233">
        <f>IFERROR(M15/K15/24,"-")</f>
        <v>2.6874427559890498E-2</v>
      </c>
      <c r="O15" s="233">
        <f>IFERROR(SUMPRODUCT(K109:K120,O109:O120)/K15,"-")</f>
        <v>6.7860698357384161E-2</v>
      </c>
      <c r="P15" s="21"/>
      <c r="Q15" s="149">
        <f t="shared" si="1"/>
        <v>131276</v>
      </c>
      <c r="R15" s="149">
        <f t="shared" si="1"/>
        <v>542032</v>
      </c>
      <c r="S15" s="149">
        <f t="shared" si="1"/>
        <v>667945</v>
      </c>
      <c r="T15" s="149">
        <f t="shared" si="1"/>
        <v>266731</v>
      </c>
      <c r="U15" s="21"/>
      <c r="V15" s="242">
        <f t="shared" ref="V15:Y16" si="3">IFERROR(Q15/$K15,"-")</f>
        <v>8.1640115822047984E-2</v>
      </c>
      <c r="W15" s="242">
        <f t="shared" si="3"/>
        <v>0.33708793122319625</v>
      </c>
      <c r="X15" s="242">
        <f t="shared" si="3"/>
        <v>0.41539281485387913</v>
      </c>
      <c r="Y15" s="242">
        <f t="shared" si="3"/>
        <v>0.16587913810087662</v>
      </c>
    </row>
    <row r="16" spans="1:25" ht="15.5" x14ac:dyDescent="0.35">
      <c r="A16" s="3"/>
      <c r="B16" s="144" t="str">
        <f t="shared" si="0"/>
        <v>2026-27</v>
      </c>
      <c r="C16" s="74" t="s">
        <v>1115</v>
      </c>
      <c r="D16" s="179"/>
      <c r="E16" s="149">
        <f>IFERROR(SUMIF($B$17:$B$133,$B16,E$17:E$133),"-")</f>
        <v>140930</v>
      </c>
      <c r="F16" s="21"/>
      <c r="G16" s="149">
        <f>IFERROR(SUMIF($B$17:$B$133,$B16,G$17:G$133),"-")</f>
        <v>138038.01361111112</v>
      </c>
      <c r="H16" s="233">
        <f>IFERROR(G16/E16/24,"-")</f>
        <v>4.0811636276612238E-2</v>
      </c>
      <c r="I16" s="233">
        <f>IFERROR(SUMPRODUCT(E121:E132,I121:I132)/E16,"-")</f>
        <v>9.4643549808678326E-2</v>
      </c>
      <c r="J16" s="21"/>
      <c r="K16" s="21">
        <f>IFERROR(SUMIF($B$17:$B$133,$B16,K$17:K$133),"-")</f>
        <v>610885</v>
      </c>
      <c r="L16" s="21"/>
      <c r="M16" s="149">
        <f>IFERROR(SUMIF($B$17:$B$133,$B16,M$17:M$133),"-")</f>
        <v>389917.5733333333</v>
      </c>
      <c r="N16" s="233">
        <f>IFERROR(M16/K16/24,"-")</f>
        <v>2.6595129288745925E-2</v>
      </c>
      <c r="O16" s="233">
        <f>IFERROR(SUMPRODUCT(K121:K132,O121:O132)/K16,"-")</f>
        <v>6.6828698948156268E-2</v>
      </c>
      <c r="P16" s="21"/>
      <c r="Q16" s="149">
        <f t="shared" si="1"/>
        <v>67214</v>
      </c>
      <c r="R16" s="149">
        <f t="shared" si="1"/>
        <v>202031</v>
      </c>
      <c r="S16" s="149">
        <f t="shared" si="1"/>
        <v>246618</v>
      </c>
      <c r="T16" s="149">
        <f t="shared" si="1"/>
        <v>95022</v>
      </c>
      <c r="U16" s="21"/>
      <c r="V16" s="242">
        <f t="shared" si="3"/>
        <v>0.11002725553909493</v>
      </c>
      <c r="W16" s="242">
        <f t="shared" si="3"/>
        <v>0.3307185476808237</v>
      </c>
      <c r="X16" s="242">
        <f t="shared" si="3"/>
        <v>0.40370609852918304</v>
      </c>
      <c r="Y16" s="242">
        <f t="shared" si="3"/>
        <v>0.1555480982508983</v>
      </c>
    </row>
    <row r="17" spans="1:25" hidden="1" x14ac:dyDescent="0.25">
      <c r="A17" s="188"/>
      <c r="B17" s="10"/>
      <c r="D17" s="2"/>
      <c r="E17" s="21"/>
      <c r="F17" s="21"/>
      <c r="G17" s="21"/>
      <c r="H17" s="233"/>
      <c r="I17" s="233"/>
      <c r="J17" s="21"/>
      <c r="K17" s="21"/>
      <c r="L17" s="21"/>
      <c r="M17" s="21"/>
      <c r="N17" s="233"/>
      <c r="O17" s="233"/>
      <c r="P17" s="21"/>
      <c r="Q17" s="190"/>
      <c r="R17" s="190"/>
      <c r="S17" s="190"/>
      <c r="T17" s="190"/>
      <c r="U17" s="21"/>
      <c r="V17" s="243"/>
      <c r="W17" s="243"/>
      <c r="X17" s="243"/>
      <c r="Y17" s="243"/>
    </row>
    <row r="18" spans="1:25" hidden="1" x14ac:dyDescent="0.25">
      <c r="A18" s="188"/>
      <c r="B18" s="145"/>
      <c r="D18" s="2"/>
      <c r="E18" s="21"/>
      <c r="F18" s="21"/>
      <c r="G18" s="21"/>
      <c r="H18" s="233"/>
      <c r="I18" s="233"/>
      <c r="J18" s="21"/>
      <c r="K18" s="21"/>
      <c r="L18" s="21"/>
      <c r="M18" s="21"/>
      <c r="N18" s="233"/>
      <c r="O18" s="233"/>
      <c r="P18" s="21"/>
      <c r="Q18" s="190"/>
      <c r="R18" s="190"/>
      <c r="S18" s="190"/>
      <c r="T18" s="190"/>
      <c r="U18" s="21"/>
      <c r="V18" s="243"/>
      <c r="W18" s="243"/>
      <c r="X18" s="243"/>
      <c r="Y18" s="243"/>
    </row>
    <row r="19" spans="1:25" ht="17.5" hidden="1" x14ac:dyDescent="0.35">
      <c r="A19" s="188"/>
      <c r="B19" s="145"/>
      <c r="D19" s="99"/>
      <c r="E19" s="21"/>
      <c r="F19" s="21"/>
      <c r="G19" s="21"/>
      <c r="H19" s="233"/>
      <c r="I19" s="233"/>
      <c r="J19" s="21"/>
      <c r="K19" s="21"/>
      <c r="L19" s="21"/>
      <c r="M19" s="21"/>
      <c r="N19" s="233"/>
      <c r="O19" s="233"/>
      <c r="P19" s="21"/>
      <c r="Q19" s="190"/>
      <c r="R19" s="190"/>
      <c r="S19" s="190"/>
      <c r="T19" s="190"/>
      <c r="U19" s="21"/>
      <c r="V19" s="243"/>
      <c r="W19" s="243"/>
      <c r="X19" s="243"/>
      <c r="Y19" s="243"/>
    </row>
    <row r="20" spans="1:25" hidden="1" x14ac:dyDescent="0.25">
      <c r="A20" s="188"/>
      <c r="B20" s="145"/>
      <c r="D20" s="2"/>
      <c r="E20" s="21"/>
      <c r="F20" s="21"/>
      <c r="G20" s="21"/>
      <c r="H20" s="233"/>
      <c r="I20" s="233"/>
      <c r="J20" s="21"/>
      <c r="K20" s="21"/>
      <c r="L20" s="21"/>
      <c r="M20" s="21"/>
      <c r="N20" s="233"/>
      <c r="O20" s="233"/>
      <c r="P20" s="21"/>
      <c r="Q20" s="190"/>
      <c r="R20" s="190"/>
      <c r="S20" s="190"/>
      <c r="T20" s="190"/>
      <c r="U20" s="21"/>
      <c r="V20" s="243"/>
      <c r="W20" s="243"/>
      <c r="X20" s="243"/>
      <c r="Y20" s="243"/>
    </row>
    <row r="21" spans="1:25" hidden="1" x14ac:dyDescent="0.25">
      <c r="A21" s="188"/>
      <c r="B21" s="145"/>
      <c r="D21" s="2"/>
      <c r="E21" s="21"/>
      <c r="F21" s="21"/>
      <c r="G21" s="21"/>
      <c r="H21" s="233"/>
      <c r="I21" s="233"/>
      <c r="J21" s="21"/>
      <c r="K21" s="21"/>
      <c r="L21" s="21"/>
      <c r="M21" s="21"/>
      <c r="N21" s="233"/>
      <c r="O21" s="233"/>
      <c r="P21" s="21"/>
      <c r="Q21" s="190"/>
      <c r="R21" s="190"/>
      <c r="S21" s="190"/>
      <c r="T21" s="190"/>
      <c r="U21" s="21"/>
      <c r="V21" s="243"/>
      <c r="W21" s="243"/>
      <c r="X21" s="243"/>
      <c r="Y21" s="243"/>
    </row>
    <row r="22" spans="1:25" ht="17.5" hidden="1" x14ac:dyDescent="0.35">
      <c r="A22" s="188"/>
      <c r="B22" s="145"/>
      <c r="D22" s="99"/>
      <c r="E22" s="21"/>
      <c r="F22" s="21"/>
      <c r="G22" s="21"/>
      <c r="H22" s="233"/>
      <c r="I22" s="233"/>
      <c r="J22" s="21"/>
      <c r="K22" s="21"/>
      <c r="L22" s="21"/>
      <c r="M22" s="21"/>
      <c r="N22" s="233"/>
      <c r="O22" s="233"/>
      <c r="P22" s="21"/>
      <c r="Q22" s="190"/>
      <c r="R22" s="190"/>
      <c r="S22" s="190"/>
      <c r="T22" s="190"/>
      <c r="U22" s="21"/>
      <c r="V22" s="243"/>
      <c r="W22" s="243"/>
      <c r="X22" s="243"/>
      <c r="Y22" s="243"/>
    </row>
    <row r="23" spans="1:25" hidden="1" x14ac:dyDescent="0.25">
      <c r="A23" s="188"/>
      <c r="B23" s="145"/>
      <c r="D23" s="2"/>
      <c r="E23" s="21"/>
      <c r="F23" s="21"/>
      <c r="G23" s="21"/>
      <c r="H23" s="233"/>
      <c r="I23" s="233"/>
      <c r="J23" s="21"/>
      <c r="K23" s="21"/>
      <c r="L23" s="21"/>
      <c r="M23" s="21"/>
      <c r="N23" s="233"/>
      <c r="O23" s="233"/>
      <c r="P23" s="21"/>
      <c r="Q23" s="190"/>
      <c r="R23" s="190"/>
      <c r="S23" s="190"/>
      <c r="T23" s="190"/>
      <c r="U23" s="21"/>
      <c r="V23" s="243"/>
      <c r="W23" s="243"/>
      <c r="X23" s="243"/>
      <c r="Y23" s="243"/>
    </row>
    <row r="24" spans="1:25" hidden="1" x14ac:dyDescent="0.25">
      <c r="A24" s="188"/>
      <c r="B24" s="147"/>
      <c r="C24" s="12"/>
      <c r="D24" s="95"/>
      <c r="E24" s="22"/>
      <c r="F24" s="22"/>
      <c r="G24" s="22"/>
      <c r="H24" s="234"/>
      <c r="I24" s="234"/>
      <c r="J24" s="21"/>
      <c r="K24" s="22"/>
      <c r="L24" s="22"/>
      <c r="M24" s="22"/>
      <c r="N24" s="234"/>
      <c r="O24" s="234"/>
      <c r="P24" s="21"/>
      <c r="Q24" s="152"/>
      <c r="R24" s="152"/>
      <c r="S24" s="152"/>
      <c r="T24" s="152"/>
      <c r="U24" s="21"/>
      <c r="V24" s="244"/>
      <c r="W24" s="244"/>
      <c r="X24" s="244"/>
      <c r="Y24" s="244"/>
    </row>
    <row r="25" spans="1:25" ht="17.5" hidden="1" x14ac:dyDescent="0.35">
      <c r="A25" s="188"/>
      <c r="B25" s="143"/>
      <c r="D25" s="99"/>
      <c r="E25" s="21"/>
      <c r="F25" s="21"/>
      <c r="G25" s="21"/>
      <c r="H25" s="233"/>
      <c r="I25" s="233"/>
      <c r="J25" s="21"/>
      <c r="K25" s="21"/>
      <c r="L25" s="21"/>
      <c r="M25" s="21"/>
      <c r="N25" s="233"/>
      <c r="O25" s="233"/>
      <c r="P25" s="21"/>
      <c r="Q25" s="190"/>
      <c r="R25" s="190"/>
      <c r="S25" s="190"/>
      <c r="T25" s="190"/>
      <c r="U25" s="21"/>
      <c r="V25" s="243"/>
      <c r="W25" s="243"/>
      <c r="X25" s="243"/>
      <c r="Y25" s="243"/>
    </row>
    <row r="26" spans="1:25" hidden="1" x14ac:dyDescent="0.25">
      <c r="A26" s="188"/>
      <c r="B26" s="145"/>
      <c r="D26" s="2"/>
      <c r="E26" s="21"/>
      <c r="F26" s="21"/>
      <c r="G26" s="21"/>
      <c r="H26" s="233"/>
      <c r="I26" s="233"/>
      <c r="J26" s="21"/>
      <c r="K26" s="21"/>
      <c r="L26" s="21"/>
      <c r="M26" s="21"/>
      <c r="N26" s="233"/>
      <c r="O26" s="233"/>
      <c r="P26" s="21"/>
      <c r="Q26" s="190"/>
      <c r="R26" s="190"/>
      <c r="S26" s="190"/>
      <c r="T26" s="190"/>
      <c r="U26" s="21"/>
      <c r="V26" s="243"/>
      <c r="W26" s="243"/>
      <c r="X26" s="243"/>
      <c r="Y26" s="243"/>
    </row>
    <row r="27" spans="1:25" hidden="1" x14ac:dyDescent="0.25">
      <c r="A27" s="188"/>
      <c r="B27" s="145"/>
      <c r="C27" s="23"/>
      <c r="D27" s="95"/>
      <c r="E27" s="21"/>
      <c r="F27" s="21"/>
      <c r="G27" s="21"/>
      <c r="H27" s="233"/>
      <c r="I27" s="233"/>
      <c r="J27" s="21"/>
      <c r="K27" s="21"/>
      <c r="L27" s="21"/>
      <c r="M27" s="21"/>
      <c r="N27" s="233"/>
      <c r="O27" s="233"/>
      <c r="P27" s="21"/>
      <c r="Q27" s="190"/>
      <c r="R27" s="190"/>
      <c r="S27" s="190"/>
      <c r="T27" s="190"/>
      <c r="U27" s="21"/>
      <c r="V27" s="243"/>
      <c r="W27" s="243"/>
      <c r="X27" s="243"/>
      <c r="Y27" s="243"/>
    </row>
    <row r="28" spans="1:25" ht="17.5" hidden="1" x14ac:dyDescent="0.35">
      <c r="A28" s="188"/>
      <c r="B28" s="145"/>
      <c r="D28" s="99"/>
      <c r="E28" s="21"/>
      <c r="F28" s="21"/>
      <c r="G28" s="21"/>
      <c r="H28" s="233"/>
      <c r="I28" s="233"/>
      <c r="J28" s="21"/>
      <c r="K28" s="21"/>
      <c r="L28" s="21"/>
      <c r="M28" s="21"/>
      <c r="N28" s="233"/>
      <c r="O28" s="233"/>
      <c r="P28" s="21"/>
      <c r="Q28" s="190"/>
      <c r="R28" s="190"/>
      <c r="S28" s="190"/>
      <c r="T28" s="190"/>
      <c r="U28" s="21"/>
      <c r="V28" s="243"/>
      <c r="W28" s="243"/>
      <c r="X28" s="243"/>
      <c r="Y28" s="243"/>
    </row>
    <row r="29" spans="1:25" hidden="1" x14ac:dyDescent="0.25">
      <c r="A29" s="188"/>
      <c r="B29" s="145"/>
      <c r="D29" s="2"/>
      <c r="E29" s="21"/>
      <c r="F29" s="21"/>
      <c r="G29" s="21"/>
      <c r="H29" s="233"/>
      <c r="I29" s="233"/>
      <c r="J29" s="21"/>
      <c r="K29" s="21"/>
      <c r="L29" s="21"/>
      <c r="M29" s="21"/>
      <c r="N29" s="233"/>
      <c r="O29" s="233"/>
      <c r="P29" s="21"/>
      <c r="Q29" s="190"/>
      <c r="R29" s="190"/>
      <c r="S29" s="190"/>
      <c r="T29" s="190"/>
      <c r="U29" s="21"/>
      <c r="V29" s="243"/>
      <c r="W29" s="243"/>
      <c r="X29" s="243"/>
      <c r="Y29" s="243"/>
    </row>
    <row r="30" spans="1:25" hidden="1" x14ac:dyDescent="0.25">
      <c r="A30" s="188"/>
      <c r="B30" s="145"/>
      <c r="D30" s="2"/>
      <c r="E30" s="21"/>
      <c r="F30" s="21"/>
      <c r="G30" s="21"/>
      <c r="H30" s="233"/>
      <c r="I30" s="233"/>
      <c r="J30" s="21"/>
      <c r="K30" s="21"/>
      <c r="L30" s="21"/>
      <c r="M30" s="21"/>
      <c r="N30" s="233"/>
      <c r="O30" s="233"/>
      <c r="P30" s="21"/>
      <c r="Q30" s="190"/>
      <c r="R30" s="190"/>
      <c r="S30" s="190"/>
      <c r="T30" s="190"/>
      <c r="U30" s="21"/>
      <c r="V30" s="243"/>
      <c r="W30" s="243"/>
      <c r="X30" s="243"/>
      <c r="Y30" s="243"/>
    </row>
    <row r="31" spans="1:25" ht="17.5" hidden="1" x14ac:dyDescent="0.35">
      <c r="A31" s="188"/>
      <c r="B31" s="145"/>
      <c r="D31" s="99"/>
      <c r="E31" s="21"/>
      <c r="F31" s="21"/>
      <c r="G31" s="21"/>
      <c r="H31" s="233"/>
      <c r="I31" s="233"/>
      <c r="J31" s="21"/>
      <c r="K31" s="21"/>
      <c r="L31" s="21"/>
      <c r="M31" s="21"/>
      <c r="N31" s="233"/>
      <c r="O31" s="233"/>
      <c r="P31" s="21"/>
      <c r="Q31" s="190"/>
      <c r="R31" s="190"/>
      <c r="S31" s="190"/>
      <c r="T31" s="190"/>
      <c r="U31" s="21"/>
      <c r="V31" s="243"/>
      <c r="W31" s="243"/>
      <c r="X31" s="243"/>
      <c r="Y31" s="243"/>
    </row>
    <row r="32" spans="1:25" hidden="1" x14ac:dyDescent="0.25">
      <c r="A32" s="188"/>
      <c r="B32" s="145"/>
      <c r="D32" s="2"/>
      <c r="E32" s="21"/>
      <c r="F32" s="21"/>
      <c r="G32" s="21"/>
      <c r="H32" s="233"/>
      <c r="I32" s="233"/>
      <c r="J32" s="21"/>
      <c r="K32" s="21"/>
      <c r="L32" s="21"/>
      <c r="M32" s="21"/>
      <c r="N32" s="233"/>
      <c r="O32" s="233"/>
      <c r="P32" s="21"/>
      <c r="Q32" s="190"/>
      <c r="R32" s="190"/>
      <c r="S32" s="190"/>
      <c r="T32" s="190"/>
      <c r="U32" s="21"/>
      <c r="V32" s="243"/>
      <c r="W32" s="243"/>
      <c r="X32" s="243"/>
      <c r="Y32" s="243"/>
    </row>
    <row r="33" spans="1:25" hidden="1" x14ac:dyDescent="0.25">
      <c r="A33" s="188"/>
      <c r="B33" s="145"/>
      <c r="D33" s="2"/>
      <c r="E33" s="21"/>
      <c r="F33" s="21"/>
      <c r="G33" s="21"/>
      <c r="H33" s="233"/>
      <c r="I33" s="233"/>
      <c r="J33" s="21"/>
      <c r="K33" s="21"/>
      <c r="L33" s="21"/>
      <c r="M33" s="21"/>
      <c r="N33" s="233"/>
      <c r="O33" s="233"/>
      <c r="P33" s="21"/>
      <c r="Q33" s="190"/>
      <c r="R33" s="190"/>
      <c r="S33" s="190"/>
      <c r="T33" s="190"/>
      <c r="U33" s="21"/>
      <c r="V33" s="243"/>
      <c r="W33" s="243"/>
      <c r="X33" s="243"/>
      <c r="Y33" s="243"/>
    </row>
    <row r="34" spans="1:25" ht="17.5" hidden="1" x14ac:dyDescent="0.35">
      <c r="A34" s="188"/>
      <c r="B34" s="145"/>
      <c r="D34" s="99"/>
      <c r="E34" s="21"/>
      <c r="F34" s="21"/>
      <c r="G34" s="21"/>
      <c r="H34" s="233"/>
      <c r="I34" s="233"/>
      <c r="J34" s="21"/>
      <c r="K34" s="21"/>
      <c r="L34" s="21"/>
      <c r="M34" s="21"/>
      <c r="N34" s="233"/>
      <c r="O34" s="233"/>
      <c r="P34" s="21"/>
      <c r="Q34" s="190"/>
      <c r="R34" s="190"/>
      <c r="S34" s="190"/>
      <c r="T34" s="190"/>
      <c r="U34" s="21"/>
      <c r="V34" s="243"/>
      <c r="W34" s="243"/>
      <c r="X34" s="243"/>
      <c r="Y34" s="243"/>
    </row>
    <row r="35" spans="1:25" hidden="1" x14ac:dyDescent="0.25">
      <c r="A35" s="188"/>
      <c r="B35" s="145"/>
      <c r="D35" s="2"/>
      <c r="E35" s="21"/>
      <c r="F35" s="21"/>
      <c r="G35" s="21"/>
      <c r="H35" s="233"/>
      <c r="I35" s="233"/>
      <c r="J35" s="21"/>
      <c r="K35" s="21"/>
      <c r="L35" s="21"/>
      <c r="M35" s="21"/>
      <c r="N35" s="233"/>
      <c r="O35" s="233"/>
      <c r="P35" s="21"/>
      <c r="Q35" s="190"/>
      <c r="R35" s="190"/>
      <c r="S35" s="190"/>
      <c r="T35" s="190"/>
      <c r="U35" s="21"/>
      <c r="V35" s="243"/>
      <c r="W35" s="243"/>
      <c r="X35" s="243"/>
      <c r="Y35" s="243"/>
    </row>
    <row r="36" spans="1:25" hidden="1" x14ac:dyDescent="0.25">
      <c r="A36" s="188"/>
      <c r="B36" s="147"/>
      <c r="C36" s="12"/>
      <c r="D36" s="95"/>
      <c r="E36" s="22"/>
      <c r="F36" s="22"/>
      <c r="G36" s="22"/>
      <c r="H36" s="234"/>
      <c r="I36" s="234"/>
      <c r="J36" s="21"/>
      <c r="K36" s="22"/>
      <c r="L36" s="22"/>
      <c r="M36" s="22"/>
      <c r="N36" s="234"/>
      <c r="O36" s="234"/>
      <c r="P36" s="21"/>
      <c r="Q36" s="152"/>
      <c r="R36" s="152"/>
      <c r="S36" s="152"/>
      <c r="T36" s="152"/>
      <c r="U36" s="21"/>
      <c r="V36" s="244"/>
      <c r="W36" s="244"/>
      <c r="X36" s="244"/>
      <c r="Y36" s="244"/>
    </row>
    <row r="37" spans="1:25" ht="17.5" hidden="1" x14ac:dyDescent="0.35">
      <c r="A37" s="188"/>
      <c r="B37" s="143"/>
      <c r="D37" s="99"/>
      <c r="E37" s="21"/>
      <c r="F37" s="21"/>
      <c r="G37" s="21"/>
      <c r="H37" s="233"/>
      <c r="I37" s="233"/>
      <c r="J37" s="21"/>
      <c r="K37" s="21"/>
      <c r="L37" s="21"/>
      <c r="M37" s="21"/>
      <c r="N37" s="233"/>
      <c r="O37" s="233"/>
      <c r="P37" s="21"/>
      <c r="Q37" s="190"/>
      <c r="R37" s="190"/>
      <c r="S37" s="190"/>
      <c r="T37" s="190"/>
      <c r="U37" s="21"/>
      <c r="V37" s="243"/>
      <c r="W37" s="243"/>
      <c r="X37" s="243"/>
      <c r="Y37" s="243"/>
    </row>
    <row r="38" spans="1:25" hidden="1" x14ac:dyDescent="0.25">
      <c r="A38" s="188"/>
      <c r="B38" s="145"/>
      <c r="D38" s="2"/>
      <c r="E38" s="21"/>
      <c r="F38" s="21"/>
      <c r="G38" s="21"/>
      <c r="H38" s="233"/>
      <c r="I38" s="233"/>
      <c r="J38" s="21"/>
      <c r="K38" s="21"/>
      <c r="L38" s="21"/>
      <c r="M38" s="21"/>
      <c r="N38" s="233"/>
      <c r="O38" s="233"/>
      <c r="P38" s="21"/>
      <c r="Q38" s="190"/>
      <c r="R38" s="190"/>
      <c r="S38" s="190"/>
      <c r="T38" s="190"/>
      <c r="U38" s="21"/>
      <c r="V38" s="243"/>
      <c r="W38" s="243"/>
      <c r="X38" s="243"/>
      <c r="Y38" s="243"/>
    </row>
    <row r="39" spans="1:25" hidden="1" x14ac:dyDescent="0.25">
      <c r="A39" s="188"/>
      <c r="B39" s="145"/>
      <c r="C39" s="23"/>
      <c r="D39" s="95"/>
      <c r="E39" s="21"/>
      <c r="F39" s="21"/>
      <c r="G39" s="21"/>
      <c r="H39" s="233"/>
      <c r="I39" s="233"/>
      <c r="J39" s="21"/>
      <c r="K39" s="21"/>
      <c r="L39" s="21"/>
      <c r="M39" s="21"/>
      <c r="N39" s="233"/>
      <c r="O39" s="233"/>
      <c r="P39" s="21"/>
      <c r="Q39" s="190"/>
      <c r="R39" s="190"/>
      <c r="S39" s="190"/>
      <c r="T39" s="190"/>
      <c r="U39" s="21"/>
      <c r="V39" s="243"/>
      <c r="W39" s="243"/>
      <c r="X39" s="243"/>
      <c r="Y39" s="243"/>
    </row>
    <row r="40" spans="1:25" ht="17.5" hidden="1" x14ac:dyDescent="0.35">
      <c r="A40" s="188"/>
      <c r="B40" s="145"/>
      <c r="D40" s="99"/>
      <c r="E40" s="21"/>
      <c r="F40" s="21"/>
      <c r="G40" s="21"/>
      <c r="H40" s="233"/>
      <c r="I40" s="233"/>
      <c r="J40" s="21"/>
      <c r="K40" s="21"/>
      <c r="L40" s="21"/>
      <c r="M40" s="21"/>
      <c r="N40" s="233"/>
      <c r="O40" s="233"/>
      <c r="P40" s="21"/>
      <c r="Q40" s="190"/>
      <c r="R40" s="190"/>
      <c r="S40" s="190"/>
      <c r="T40" s="190"/>
      <c r="U40" s="21"/>
      <c r="V40" s="243"/>
      <c r="W40" s="243"/>
      <c r="X40" s="243"/>
      <c r="Y40" s="243"/>
    </row>
    <row r="41" spans="1:25" hidden="1" x14ac:dyDescent="0.25">
      <c r="A41" s="188"/>
      <c r="B41" s="145"/>
      <c r="D41" s="2"/>
      <c r="E41" s="21"/>
      <c r="F41" s="21"/>
      <c r="G41" s="21"/>
      <c r="H41" s="233"/>
      <c r="I41" s="233"/>
      <c r="J41" s="21"/>
      <c r="K41" s="21"/>
      <c r="L41" s="21"/>
      <c r="M41" s="21"/>
      <c r="N41" s="233"/>
      <c r="O41" s="233"/>
      <c r="P41" s="21"/>
      <c r="Q41" s="190"/>
      <c r="R41" s="190"/>
      <c r="S41" s="190"/>
      <c r="T41" s="190"/>
      <c r="U41" s="21"/>
      <c r="V41" s="243"/>
      <c r="W41" s="243"/>
      <c r="X41" s="243"/>
      <c r="Y41" s="243"/>
    </row>
    <row r="42" spans="1:25" hidden="1" x14ac:dyDescent="0.25">
      <c r="A42" s="188"/>
      <c r="B42" s="145"/>
      <c r="D42" s="2"/>
      <c r="E42" s="21"/>
      <c r="F42" s="21"/>
      <c r="G42" s="21"/>
      <c r="H42" s="233"/>
      <c r="I42" s="233"/>
      <c r="J42" s="21"/>
      <c r="K42" s="21"/>
      <c r="L42" s="21"/>
      <c r="M42" s="21"/>
      <c r="N42" s="233"/>
      <c r="O42" s="233"/>
      <c r="P42" s="21"/>
      <c r="Q42" s="190"/>
      <c r="R42" s="190"/>
      <c r="S42" s="190"/>
      <c r="T42" s="190"/>
      <c r="U42" s="21"/>
      <c r="V42" s="243"/>
      <c r="W42" s="243"/>
      <c r="X42" s="243"/>
      <c r="Y42" s="243"/>
    </row>
    <row r="43" spans="1:25" ht="17.5" hidden="1" x14ac:dyDescent="0.35">
      <c r="A43" s="188"/>
      <c r="B43" s="145"/>
      <c r="D43" s="99"/>
      <c r="E43" s="21"/>
      <c r="F43" s="21"/>
      <c r="G43" s="21"/>
      <c r="H43" s="233"/>
      <c r="I43" s="233"/>
      <c r="J43" s="21"/>
      <c r="K43" s="21"/>
      <c r="L43" s="21"/>
      <c r="M43" s="21"/>
      <c r="N43" s="233"/>
      <c r="O43" s="233"/>
      <c r="P43" s="21"/>
      <c r="Q43" s="190"/>
      <c r="R43" s="190"/>
      <c r="S43" s="190"/>
      <c r="T43" s="190"/>
      <c r="U43" s="21"/>
      <c r="V43" s="243"/>
      <c r="W43" s="243"/>
      <c r="X43" s="243"/>
      <c r="Y43" s="243"/>
    </row>
    <row r="44" spans="1:25" hidden="1" x14ac:dyDescent="0.25">
      <c r="A44" s="188"/>
      <c r="B44" s="145"/>
      <c r="D44" s="2"/>
      <c r="E44" s="21"/>
      <c r="F44" s="21"/>
      <c r="G44" s="21"/>
      <c r="H44" s="233"/>
      <c r="I44" s="233"/>
      <c r="J44" s="21"/>
      <c r="K44" s="21"/>
      <c r="L44" s="21"/>
      <c r="M44" s="21"/>
      <c r="N44" s="233"/>
      <c r="O44" s="233"/>
      <c r="P44" s="21"/>
      <c r="Q44" s="190"/>
      <c r="R44" s="190"/>
      <c r="S44" s="190"/>
      <c r="T44" s="190"/>
      <c r="U44" s="21"/>
      <c r="V44" s="243"/>
      <c r="W44" s="243"/>
      <c r="X44" s="243"/>
      <c r="Y44" s="243"/>
    </row>
    <row r="45" spans="1:25" hidden="1" x14ac:dyDescent="0.25">
      <c r="A45" s="188"/>
      <c r="B45" s="145"/>
      <c r="D45" s="2"/>
      <c r="E45" s="21"/>
      <c r="F45" s="21"/>
      <c r="G45" s="21"/>
      <c r="H45" s="233"/>
      <c r="I45" s="233"/>
      <c r="J45" s="21"/>
      <c r="K45" s="21"/>
      <c r="L45" s="21"/>
      <c r="M45" s="21"/>
      <c r="N45" s="233"/>
      <c r="O45" s="233"/>
      <c r="P45" s="21"/>
      <c r="Q45" s="190"/>
      <c r="R45" s="190"/>
      <c r="S45" s="190"/>
      <c r="T45" s="190"/>
      <c r="U45" s="21"/>
      <c r="V45" s="243"/>
      <c r="W45" s="243"/>
      <c r="X45" s="243"/>
      <c r="Y45" s="243"/>
    </row>
    <row r="46" spans="1:25" ht="17.5" hidden="1" x14ac:dyDescent="0.35">
      <c r="A46" s="188"/>
      <c r="B46" s="145"/>
      <c r="D46" s="99"/>
      <c r="E46" s="21"/>
      <c r="F46" s="21"/>
      <c r="G46" s="21"/>
      <c r="H46" s="233"/>
      <c r="I46" s="233"/>
      <c r="J46" s="21"/>
      <c r="K46" s="21"/>
      <c r="L46" s="21"/>
      <c r="M46" s="21"/>
      <c r="N46" s="233"/>
      <c r="O46" s="233"/>
      <c r="P46" s="21"/>
      <c r="Q46" s="190"/>
      <c r="R46" s="190"/>
      <c r="S46" s="190"/>
      <c r="T46" s="190"/>
      <c r="U46" s="21"/>
      <c r="V46" s="243"/>
      <c r="W46" s="243"/>
      <c r="X46" s="243"/>
      <c r="Y46" s="243"/>
    </row>
    <row r="47" spans="1:25" hidden="1" x14ac:dyDescent="0.25">
      <c r="A47" s="188"/>
      <c r="B47" s="145"/>
      <c r="D47" s="2"/>
      <c r="E47" s="21"/>
      <c r="F47" s="21"/>
      <c r="G47" s="21"/>
      <c r="H47" s="233"/>
      <c r="I47" s="233"/>
      <c r="J47" s="21"/>
      <c r="K47" s="21"/>
      <c r="L47" s="21"/>
      <c r="M47" s="21"/>
      <c r="N47" s="233"/>
      <c r="O47" s="233"/>
      <c r="P47" s="21"/>
      <c r="Q47" s="190"/>
      <c r="R47" s="190"/>
      <c r="S47" s="190"/>
      <c r="T47" s="190"/>
      <c r="U47" s="21"/>
      <c r="V47" s="243"/>
      <c r="W47" s="243"/>
      <c r="X47" s="243"/>
      <c r="Y47" s="243"/>
    </row>
    <row r="48" spans="1:25" hidden="1" x14ac:dyDescent="0.25">
      <c r="A48" s="188"/>
      <c r="B48" s="145"/>
      <c r="C48" s="12"/>
      <c r="D48" s="95"/>
      <c r="E48" s="21"/>
      <c r="F48" s="21"/>
      <c r="G48" s="21"/>
      <c r="H48" s="233"/>
      <c r="I48" s="233"/>
      <c r="J48" s="21"/>
      <c r="K48" s="21"/>
      <c r="L48" s="21"/>
      <c r="M48" s="21"/>
      <c r="N48" s="233"/>
      <c r="O48" s="233"/>
      <c r="P48" s="21"/>
      <c r="Q48" s="190"/>
      <c r="R48" s="190"/>
      <c r="S48" s="190"/>
      <c r="T48" s="190"/>
      <c r="U48" s="21"/>
      <c r="V48" s="243"/>
      <c r="W48" s="243"/>
      <c r="X48" s="243"/>
      <c r="Y48" s="243"/>
    </row>
    <row r="49" spans="1:25" ht="17.5" hidden="1" x14ac:dyDescent="0.35">
      <c r="A49" s="188"/>
      <c r="B49" s="146"/>
      <c r="D49" s="99"/>
      <c r="E49" s="148"/>
      <c r="F49" s="148"/>
      <c r="G49" s="148"/>
      <c r="H49" s="235"/>
      <c r="I49" s="235"/>
      <c r="J49" s="149"/>
      <c r="K49" s="148"/>
      <c r="L49" s="148"/>
      <c r="M49" s="148"/>
      <c r="N49" s="235"/>
      <c r="O49" s="235"/>
      <c r="P49" s="149"/>
      <c r="Q49" s="148"/>
      <c r="R49" s="148"/>
      <c r="S49" s="148"/>
      <c r="T49" s="148"/>
      <c r="U49" s="149"/>
      <c r="V49" s="245"/>
      <c r="W49" s="245"/>
      <c r="X49" s="245"/>
      <c r="Y49" s="245"/>
    </row>
    <row r="50" spans="1:25" hidden="1" x14ac:dyDescent="0.25">
      <c r="A50" s="188"/>
      <c r="B50" s="145"/>
      <c r="D50" s="2"/>
      <c r="E50" s="149"/>
      <c r="F50" s="149"/>
      <c r="G50" s="149"/>
      <c r="H50" s="236"/>
      <c r="I50" s="236"/>
      <c r="J50" s="149"/>
      <c r="K50" s="149"/>
      <c r="L50" s="149"/>
      <c r="M50" s="149"/>
      <c r="N50" s="236"/>
      <c r="O50" s="236"/>
      <c r="P50" s="149"/>
      <c r="Q50" s="149"/>
      <c r="R50" s="149"/>
      <c r="S50" s="149"/>
      <c r="T50" s="149"/>
      <c r="U50" s="149"/>
      <c r="V50" s="246"/>
      <c r="W50" s="246"/>
      <c r="X50" s="246"/>
      <c r="Y50" s="246"/>
    </row>
    <row r="51" spans="1:25" hidden="1" x14ac:dyDescent="0.25">
      <c r="A51" s="188"/>
      <c r="B51" s="145"/>
      <c r="C51" s="23"/>
      <c r="D51" s="95"/>
      <c r="E51" s="149"/>
      <c r="F51" s="149"/>
      <c r="G51" s="149"/>
      <c r="H51" s="236"/>
      <c r="I51" s="236"/>
      <c r="J51" s="149"/>
      <c r="K51" s="149"/>
      <c r="L51" s="149"/>
      <c r="M51" s="149"/>
      <c r="N51" s="236"/>
      <c r="O51" s="236"/>
      <c r="P51" s="149"/>
      <c r="Q51" s="149"/>
      <c r="R51" s="149"/>
      <c r="S51" s="149"/>
      <c r="T51" s="149"/>
      <c r="U51" s="149"/>
      <c r="V51" s="246"/>
      <c r="W51" s="246"/>
      <c r="X51" s="246"/>
      <c r="Y51" s="246"/>
    </row>
    <row r="52" spans="1:25" ht="17.5" hidden="1" x14ac:dyDescent="0.35">
      <c r="A52" s="188"/>
      <c r="B52" s="145"/>
      <c r="D52" s="99"/>
      <c r="E52" s="149"/>
      <c r="F52" s="149"/>
      <c r="G52" s="149"/>
      <c r="H52" s="236"/>
      <c r="I52" s="236"/>
      <c r="J52" s="149"/>
      <c r="K52" s="149"/>
      <c r="L52" s="149"/>
      <c r="M52" s="149"/>
      <c r="N52" s="236"/>
      <c r="O52" s="236"/>
      <c r="P52" s="149"/>
      <c r="Q52" s="149"/>
      <c r="R52" s="149"/>
      <c r="S52" s="149"/>
      <c r="T52" s="149"/>
      <c r="U52" s="149"/>
      <c r="V52" s="246"/>
      <c r="W52" s="246"/>
      <c r="X52" s="246"/>
      <c r="Y52" s="246"/>
    </row>
    <row r="53" spans="1:25" hidden="1" x14ac:dyDescent="0.25">
      <c r="A53" s="188"/>
      <c r="B53" s="145"/>
      <c r="D53" s="2"/>
      <c r="E53" s="149"/>
      <c r="F53" s="149"/>
      <c r="G53" s="149"/>
      <c r="H53" s="236"/>
      <c r="I53" s="236"/>
      <c r="J53" s="149"/>
      <c r="K53" s="149"/>
      <c r="L53" s="149"/>
      <c r="M53" s="149"/>
      <c r="N53" s="236"/>
      <c r="O53" s="236"/>
      <c r="P53" s="149"/>
      <c r="Q53" s="149"/>
      <c r="R53" s="149"/>
      <c r="S53" s="149"/>
      <c r="T53" s="149"/>
      <c r="U53" s="149"/>
      <c r="V53" s="246"/>
      <c r="W53" s="246"/>
      <c r="X53" s="246"/>
      <c r="Y53" s="246"/>
    </row>
    <row r="54" spans="1:25" hidden="1" x14ac:dyDescent="0.25">
      <c r="A54" s="188" t="s">
        <v>55</v>
      </c>
      <c r="B54" s="145"/>
      <c r="D54" s="2"/>
      <c r="E54" s="149"/>
      <c r="F54" s="149"/>
      <c r="G54" s="149"/>
      <c r="H54" s="236"/>
      <c r="I54" s="236"/>
      <c r="J54" s="149"/>
      <c r="K54" s="149"/>
      <c r="L54" s="149"/>
      <c r="M54" s="149"/>
      <c r="N54" s="236"/>
      <c r="O54" s="236"/>
      <c r="P54" s="149"/>
      <c r="Q54" s="149"/>
      <c r="R54" s="149"/>
      <c r="S54" s="149"/>
      <c r="T54" s="149"/>
      <c r="U54" s="149"/>
      <c r="V54" s="246"/>
      <c r="W54" s="246"/>
      <c r="X54" s="246"/>
      <c r="Y54" s="246"/>
    </row>
    <row r="55" spans="1:25" ht="17.5" hidden="1" x14ac:dyDescent="0.35">
      <c r="A55" s="188"/>
      <c r="B55" s="145"/>
      <c r="D55" s="99"/>
      <c r="E55" s="149"/>
      <c r="F55" s="149"/>
      <c r="G55" s="149"/>
      <c r="H55" s="236"/>
      <c r="I55" s="236"/>
      <c r="J55" s="149"/>
      <c r="K55" s="149"/>
      <c r="L55" s="149"/>
      <c r="M55" s="149"/>
      <c r="N55" s="236"/>
      <c r="O55" s="236"/>
      <c r="P55" s="149"/>
      <c r="Q55" s="149"/>
      <c r="R55" s="149"/>
      <c r="S55" s="149"/>
      <c r="T55" s="149"/>
      <c r="U55" s="149"/>
      <c r="V55" s="246"/>
      <c r="W55" s="246"/>
      <c r="X55" s="246"/>
      <c r="Y55" s="246"/>
    </row>
    <row r="56" spans="1:25" hidden="1" x14ac:dyDescent="0.25">
      <c r="A56" s="188"/>
      <c r="B56" s="145"/>
      <c r="D56" s="2"/>
      <c r="E56" s="149"/>
      <c r="F56" s="149"/>
      <c r="G56" s="149"/>
      <c r="H56" s="236"/>
      <c r="I56" s="236"/>
      <c r="J56" s="149"/>
      <c r="K56" s="149"/>
      <c r="L56" s="149"/>
      <c r="M56" s="149"/>
      <c r="N56" s="236"/>
      <c r="O56" s="236"/>
      <c r="P56" s="149"/>
      <c r="Q56" s="149"/>
      <c r="R56" s="149"/>
      <c r="S56" s="149"/>
      <c r="T56" s="149"/>
      <c r="U56" s="149"/>
      <c r="V56" s="246"/>
      <c r="W56" s="246"/>
      <c r="X56" s="246"/>
      <c r="Y56" s="246"/>
    </row>
    <row r="57" spans="1:25" hidden="1" x14ac:dyDescent="0.25">
      <c r="A57" s="188"/>
      <c r="B57" s="145"/>
      <c r="D57" s="2"/>
      <c r="E57" s="149"/>
      <c r="F57" s="149"/>
      <c r="G57" s="149"/>
      <c r="H57" s="236"/>
      <c r="I57" s="236"/>
      <c r="J57" s="149"/>
      <c r="K57" s="149"/>
      <c r="L57" s="149"/>
      <c r="M57" s="149"/>
      <c r="N57" s="236"/>
      <c r="O57" s="236"/>
      <c r="P57" s="149"/>
      <c r="Q57" s="149"/>
      <c r="R57" s="149"/>
      <c r="S57" s="149"/>
      <c r="T57" s="149"/>
      <c r="U57" s="149"/>
      <c r="V57" s="246"/>
      <c r="W57" s="246"/>
      <c r="X57" s="246"/>
      <c r="Y57" s="246"/>
    </row>
    <row r="58" spans="1:25" ht="17.5" hidden="1" x14ac:dyDescent="0.35">
      <c r="A58" s="188"/>
      <c r="B58" s="145"/>
      <c r="D58" s="99"/>
      <c r="E58" s="149"/>
      <c r="F58" s="149"/>
      <c r="G58" s="149"/>
      <c r="H58" s="236"/>
      <c r="I58" s="236"/>
      <c r="J58" s="149"/>
      <c r="K58" s="149"/>
      <c r="L58" s="149"/>
      <c r="M58" s="149"/>
      <c r="N58" s="236"/>
      <c r="O58" s="236"/>
      <c r="P58" s="149"/>
      <c r="Q58" s="149"/>
      <c r="R58" s="149"/>
      <c r="S58" s="149"/>
      <c r="T58" s="149"/>
      <c r="U58" s="149"/>
      <c r="V58" s="246"/>
      <c r="W58" s="246"/>
      <c r="X58" s="246"/>
      <c r="Y58" s="246"/>
    </row>
    <row r="59" spans="1:25" hidden="1" x14ac:dyDescent="0.25">
      <c r="A59" s="188"/>
      <c r="B59" s="145"/>
      <c r="D59" s="2"/>
      <c r="E59" s="149"/>
      <c r="F59" s="149"/>
      <c r="G59" s="149"/>
      <c r="H59" s="236"/>
      <c r="I59" s="236"/>
      <c r="J59" s="149"/>
      <c r="K59" s="149"/>
      <c r="L59" s="149"/>
      <c r="M59" s="149"/>
      <c r="N59" s="236"/>
      <c r="O59" s="236"/>
      <c r="P59" s="149"/>
      <c r="Q59" s="149"/>
      <c r="R59" s="149"/>
      <c r="S59" s="149"/>
      <c r="T59" s="149"/>
      <c r="U59" s="149"/>
      <c r="V59" s="246"/>
      <c r="W59" s="246"/>
      <c r="X59" s="246"/>
      <c r="Y59" s="246"/>
    </row>
    <row r="60" spans="1:25" hidden="1" x14ac:dyDescent="0.25">
      <c r="A60" s="188"/>
      <c r="B60" s="145"/>
      <c r="C60" s="12"/>
      <c r="D60" s="95"/>
      <c r="E60" s="149"/>
      <c r="F60" s="149"/>
      <c r="G60" s="149"/>
      <c r="H60" s="236"/>
      <c r="I60" s="236"/>
      <c r="J60" s="149"/>
      <c r="K60" s="149"/>
      <c r="L60" s="149"/>
      <c r="M60" s="149"/>
      <c r="N60" s="236"/>
      <c r="O60" s="236"/>
      <c r="P60" s="149"/>
      <c r="Q60" s="149"/>
      <c r="R60" s="149"/>
      <c r="S60" s="149"/>
      <c r="T60" s="149"/>
      <c r="U60" s="149"/>
      <c r="V60" s="246"/>
      <c r="W60" s="246"/>
      <c r="X60" s="246"/>
      <c r="Y60" s="246"/>
    </row>
    <row r="61" spans="1:25" ht="17.5" hidden="1" x14ac:dyDescent="0.35">
      <c r="A61" s="188"/>
      <c r="B61" s="146"/>
      <c r="D61" s="99"/>
      <c r="E61" s="148"/>
      <c r="F61" s="148"/>
      <c r="G61" s="148"/>
      <c r="H61" s="235"/>
      <c r="I61" s="235"/>
      <c r="J61" s="149"/>
      <c r="K61" s="148"/>
      <c r="L61" s="148"/>
      <c r="M61" s="148"/>
      <c r="N61" s="235"/>
      <c r="O61" s="235"/>
      <c r="P61" s="149"/>
      <c r="Q61" s="148"/>
      <c r="R61" s="148"/>
      <c r="S61" s="148"/>
      <c r="T61" s="148"/>
      <c r="U61" s="149"/>
      <c r="V61" s="245"/>
      <c r="W61" s="245"/>
      <c r="X61" s="245"/>
      <c r="Y61" s="245"/>
    </row>
    <row r="62" spans="1:25" hidden="1" x14ac:dyDescent="0.25">
      <c r="A62" s="188"/>
      <c r="B62" s="145"/>
      <c r="D62" s="2"/>
      <c r="E62" s="149"/>
      <c r="F62" s="149"/>
      <c r="G62" s="149"/>
      <c r="H62" s="236"/>
      <c r="I62" s="236"/>
      <c r="J62" s="149"/>
      <c r="K62" s="149"/>
      <c r="L62" s="149"/>
      <c r="M62" s="149"/>
      <c r="N62" s="236"/>
      <c r="O62" s="236"/>
      <c r="P62" s="149"/>
      <c r="Q62" s="149"/>
      <c r="R62" s="149"/>
      <c r="S62" s="149"/>
      <c r="T62" s="149"/>
      <c r="U62" s="149"/>
      <c r="V62" s="246"/>
      <c r="W62" s="246"/>
      <c r="X62" s="246"/>
      <c r="Y62" s="246"/>
    </row>
    <row r="63" spans="1:25" hidden="1" x14ac:dyDescent="0.25">
      <c r="A63" s="188"/>
      <c r="B63" s="145"/>
      <c r="C63" s="23"/>
      <c r="D63" s="95"/>
      <c r="E63" s="149"/>
      <c r="F63" s="149"/>
      <c r="G63" s="149"/>
      <c r="H63" s="236"/>
      <c r="I63" s="236"/>
      <c r="J63" s="149"/>
      <c r="K63" s="149"/>
      <c r="L63" s="149"/>
      <c r="M63" s="149"/>
      <c r="N63" s="236"/>
      <c r="O63" s="236"/>
      <c r="P63" s="149"/>
      <c r="Q63" s="149"/>
      <c r="R63" s="149"/>
      <c r="S63" s="149"/>
      <c r="T63" s="149"/>
      <c r="U63" s="149"/>
      <c r="V63" s="246"/>
      <c r="W63" s="246"/>
      <c r="X63" s="246"/>
      <c r="Y63" s="246"/>
    </row>
    <row r="64" spans="1:25" ht="17.5" hidden="1" x14ac:dyDescent="0.35">
      <c r="A64" s="188"/>
      <c r="B64" s="145"/>
      <c r="D64" s="99"/>
      <c r="E64" s="149"/>
      <c r="F64" s="149"/>
      <c r="G64" s="149"/>
      <c r="H64" s="236"/>
      <c r="I64" s="236"/>
      <c r="J64" s="149"/>
      <c r="K64" s="149"/>
      <c r="L64" s="149"/>
      <c r="M64" s="149"/>
      <c r="N64" s="236"/>
      <c r="O64" s="236"/>
      <c r="P64" s="149"/>
      <c r="Q64" s="149"/>
      <c r="R64" s="149"/>
      <c r="S64" s="149"/>
      <c r="T64" s="149"/>
      <c r="U64" s="149"/>
      <c r="V64" s="246"/>
      <c r="W64" s="246"/>
      <c r="X64" s="246"/>
      <c r="Y64" s="246"/>
    </row>
    <row r="65" spans="1:25" hidden="1" x14ac:dyDescent="0.25">
      <c r="A65" s="188"/>
      <c r="B65" s="145"/>
      <c r="D65" s="2"/>
      <c r="E65" s="149"/>
      <c r="F65" s="149"/>
      <c r="G65" s="149"/>
      <c r="H65" s="236"/>
      <c r="I65" s="236"/>
      <c r="J65" s="149"/>
      <c r="K65" s="149"/>
      <c r="L65" s="149"/>
      <c r="M65" s="149"/>
      <c r="N65" s="236"/>
      <c r="O65" s="236"/>
      <c r="P65" s="149"/>
      <c r="Q65" s="149"/>
      <c r="R65" s="149"/>
      <c r="S65" s="149"/>
      <c r="T65" s="149"/>
      <c r="U65" s="149"/>
      <c r="V65" s="246"/>
      <c r="W65" s="246"/>
      <c r="X65" s="246"/>
      <c r="Y65" s="246"/>
    </row>
    <row r="66" spans="1:25" hidden="1" x14ac:dyDescent="0.25">
      <c r="A66" s="188"/>
      <c r="B66" s="145"/>
      <c r="D66" s="2"/>
      <c r="E66" s="149"/>
      <c r="F66" s="149"/>
      <c r="G66" s="149"/>
      <c r="H66" s="236"/>
      <c r="I66" s="236"/>
      <c r="J66" s="149"/>
      <c r="K66" s="149"/>
      <c r="L66" s="149"/>
      <c r="M66" s="149"/>
      <c r="N66" s="236"/>
      <c r="O66" s="236"/>
      <c r="P66" s="149"/>
      <c r="Q66" s="149"/>
      <c r="R66" s="149"/>
      <c r="S66" s="149"/>
      <c r="T66" s="149"/>
      <c r="U66" s="149"/>
      <c r="V66" s="246"/>
      <c r="W66" s="246"/>
      <c r="X66" s="246"/>
      <c r="Y66" s="246"/>
    </row>
    <row r="67" spans="1:25" ht="17.5" hidden="1" x14ac:dyDescent="0.35">
      <c r="A67" s="188"/>
      <c r="B67" s="145"/>
      <c r="D67" s="99"/>
      <c r="E67" s="149"/>
      <c r="F67" s="149"/>
      <c r="G67" s="149"/>
      <c r="H67" s="236"/>
      <c r="I67" s="236"/>
      <c r="J67" s="149"/>
      <c r="K67" s="149"/>
      <c r="L67" s="149"/>
      <c r="M67" s="149"/>
      <c r="N67" s="236"/>
      <c r="O67" s="236"/>
      <c r="P67" s="149"/>
      <c r="Q67" s="149"/>
      <c r="R67" s="149"/>
      <c r="S67" s="149"/>
      <c r="T67" s="149"/>
      <c r="U67" s="149"/>
      <c r="V67" s="246"/>
      <c r="W67" s="246"/>
      <c r="X67" s="246"/>
      <c r="Y67" s="246"/>
    </row>
    <row r="68" spans="1:25" hidden="1" x14ac:dyDescent="0.25">
      <c r="A68" s="188"/>
      <c r="B68" s="145"/>
      <c r="D68" s="2"/>
      <c r="E68" s="149"/>
      <c r="F68" s="149"/>
      <c r="G68" s="149"/>
      <c r="H68" s="236"/>
      <c r="I68" s="236"/>
      <c r="J68" s="149"/>
      <c r="K68" s="149"/>
      <c r="L68" s="149"/>
      <c r="M68" s="149"/>
      <c r="N68" s="236"/>
      <c r="O68" s="236"/>
      <c r="P68" s="149"/>
      <c r="Q68" s="149"/>
      <c r="R68" s="149"/>
      <c r="S68" s="149"/>
      <c r="T68" s="149"/>
      <c r="U68" s="149"/>
      <c r="V68" s="246"/>
      <c r="W68" s="246"/>
      <c r="X68" s="246"/>
      <c r="Y68" s="246"/>
    </row>
    <row r="69" spans="1:25" hidden="1" x14ac:dyDescent="0.25">
      <c r="A69" s="188"/>
      <c r="B69" s="145"/>
      <c r="D69" s="2"/>
      <c r="E69" s="149"/>
      <c r="F69" s="149"/>
      <c r="G69" s="149"/>
      <c r="H69" s="236"/>
      <c r="I69" s="236"/>
      <c r="J69" s="149"/>
      <c r="K69" s="149"/>
      <c r="L69" s="149"/>
      <c r="M69" s="149"/>
      <c r="N69" s="236"/>
      <c r="O69" s="236"/>
      <c r="P69" s="149"/>
      <c r="Q69" s="149"/>
      <c r="R69" s="149"/>
      <c r="S69" s="149"/>
      <c r="T69" s="149"/>
      <c r="U69" s="149"/>
      <c r="V69" s="246"/>
      <c r="W69" s="246"/>
      <c r="X69" s="246"/>
      <c r="Y69" s="246"/>
    </row>
    <row r="70" spans="1:25" ht="17.5" hidden="1" x14ac:dyDescent="0.35">
      <c r="A70" s="188"/>
      <c r="B70" s="145"/>
      <c r="D70" s="99"/>
      <c r="E70" s="149"/>
      <c r="F70" s="149"/>
      <c r="G70" s="149"/>
      <c r="H70" s="236"/>
      <c r="I70" s="236"/>
      <c r="J70" s="149"/>
      <c r="K70" s="149"/>
      <c r="L70" s="149"/>
      <c r="M70" s="149"/>
      <c r="N70" s="236"/>
      <c r="O70" s="236"/>
      <c r="P70" s="149"/>
      <c r="Q70" s="149"/>
      <c r="R70" s="149"/>
      <c r="S70" s="149"/>
      <c r="T70" s="149"/>
      <c r="U70" s="149"/>
      <c r="V70" s="246"/>
      <c r="W70" s="246"/>
      <c r="X70" s="246"/>
      <c r="Y70" s="246"/>
    </row>
    <row r="71" spans="1:25" hidden="1" x14ac:dyDescent="0.25">
      <c r="A71" s="188"/>
      <c r="B71" s="145"/>
      <c r="D71" s="2"/>
      <c r="E71" s="149"/>
      <c r="F71" s="149"/>
      <c r="G71" s="149"/>
      <c r="H71" s="236"/>
      <c r="I71" s="236"/>
      <c r="J71" s="149"/>
      <c r="K71" s="149"/>
      <c r="L71" s="149"/>
      <c r="M71" s="149"/>
      <c r="N71" s="236"/>
      <c r="O71" s="236"/>
      <c r="P71" s="149"/>
      <c r="Q71" s="149"/>
      <c r="R71" s="149"/>
      <c r="S71" s="149"/>
      <c r="T71" s="149"/>
      <c r="U71" s="149"/>
      <c r="V71" s="246"/>
      <c r="W71" s="246"/>
      <c r="X71" s="246"/>
      <c r="Y71" s="246"/>
    </row>
    <row r="72" spans="1:25" hidden="1" x14ac:dyDescent="0.25">
      <c r="A72" s="188"/>
      <c r="B72" s="145"/>
      <c r="C72" s="12"/>
      <c r="D72" s="95"/>
      <c r="E72" s="149"/>
      <c r="F72" s="149"/>
      <c r="G72" s="149"/>
      <c r="H72" s="236"/>
      <c r="I72" s="236"/>
      <c r="J72" s="149"/>
      <c r="K72" s="149"/>
      <c r="L72" s="149"/>
      <c r="M72" s="149"/>
      <c r="N72" s="236"/>
      <c r="O72" s="236"/>
      <c r="P72" s="149"/>
      <c r="Q72" s="149"/>
      <c r="R72" s="149"/>
      <c r="S72" s="149"/>
      <c r="T72" s="149"/>
      <c r="U72" s="149"/>
      <c r="V72" s="246"/>
      <c r="W72" s="246"/>
      <c r="X72" s="246"/>
      <c r="Y72" s="246"/>
    </row>
    <row r="73" spans="1:25" ht="17.5" hidden="1" x14ac:dyDescent="0.35">
      <c r="A73" s="188">
        <v>44652</v>
      </c>
      <c r="B73" s="146"/>
      <c r="D73" s="99"/>
      <c r="E73" s="149"/>
      <c r="F73" s="149"/>
      <c r="G73" s="149"/>
      <c r="H73" s="236"/>
      <c r="I73" s="236"/>
      <c r="J73" s="149"/>
      <c r="K73" s="149"/>
      <c r="L73" s="149"/>
      <c r="M73" s="149"/>
      <c r="N73" s="236"/>
      <c r="O73" s="236"/>
      <c r="P73" s="149"/>
      <c r="Q73" s="149"/>
      <c r="R73" s="149"/>
      <c r="S73" s="149"/>
      <c r="T73" s="149"/>
      <c r="U73" s="149"/>
      <c r="V73" s="242"/>
      <c r="W73" s="242"/>
      <c r="X73" s="242"/>
      <c r="Y73" s="242"/>
    </row>
    <row r="74" spans="1:25" hidden="1" x14ac:dyDescent="0.25">
      <c r="A74" s="188">
        <f t="shared" ref="A74:A132" si="4">EOMONTH(A73,0)+1</f>
        <v>44682</v>
      </c>
      <c r="B74" s="145"/>
      <c r="D74" s="2"/>
      <c r="E74" s="149"/>
      <c r="F74" s="149"/>
      <c r="G74" s="149"/>
      <c r="H74" s="236"/>
      <c r="I74" s="236"/>
      <c r="J74" s="149"/>
      <c r="K74" s="149"/>
      <c r="L74" s="149"/>
      <c r="M74" s="149"/>
      <c r="N74" s="236"/>
      <c r="O74" s="236"/>
      <c r="P74" s="149"/>
      <c r="Q74" s="149"/>
      <c r="R74" s="149"/>
      <c r="S74" s="149"/>
      <c r="T74" s="149"/>
      <c r="U74" s="149"/>
      <c r="V74" s="242"/>
      <c r="W74" s="242"/>
      <c r="X74" s="242"/>
      <c r="Y74" s="242"/>
    </row>
    <row r="75" spans="1:25" hidden="1" x14ac:dyDescent="0.25">
      <c r="A75" s="188">
        <f t="shared" si="4"/>
        <v>44713</v>
      </c>
      <c r="B75" s="145"/>
      <c r="C75" s="23"/>
      <c r="D75" s="95"/>
      <c r="E75" s="149"/>
      <c r="F75" s="149"/>
      <c r="G75" s="149"/>
      <c r="H75" s="236"/>
      <c r="I75" s="236"/>
      <c r="J75" s="149"/>
      <c r="K75" s="149"/>
      <c r="L75" s="149"/>
      <c r="M75" s="149"/>
      <c r="N75" s="236"/>
      <c r="O75" s="236"/>
      <c r="P75" s="149"/>
      <c r="Q75" s="149"/>
      <c r="R75" s="149"/>
      <c r="S75" s="149"/>
      <c r="T75" s="149"/>
      <c r="U75" s="149"/>
      <c r="V75" s="242"/>
      <c r="W75" s="242"/>
      <c r="X75" s="242"/>
      <c r="Y75" s="242"/>
    </row>
    <row r="76" spans="1:25" ht="17.5" hidden="1" x14ac:dyDescent="0.35">
      <c r="A76" s="188">
        <f t="shared" si="4"/>
        <v>44743</v>
      </c>
      <c r="B76" s="145"/>
      <c r="D76" s="99"/>
      <c r="E76" s="149"/>
      <c r="F76" s="149"/>
      <c r="G76" s="149"/>
      <c r="H76" s="236"/>
      <c r="I76" s="236"/>
      <c r="J76" s="149"/>
      <c r="K76" s="149"/>
      <c r="L76" s="149"/>
      <c r="M76" s="149"/>
      <c r="N76" s="236"/>
      <c r="O76" s="236"/>
      <c r="P76" s="149"/>
      <c r="Q76" s="149"/>
      <c r="R76" s="149"/>
      <c r="S76" s="149"/>
      <c r="T76" s="149"/>
      <c r="U76" s="149"/>
      <c r="V76" s="242"/>
      <c r="W76" s="242"/>
      <c r="X76" s="242"/>
      <c r="Y76" s="242"/>
    </row>
    <row r="77" spans="1:25" hidden="1" x14ac:dyDescent="0.25">
      <c r="A77" s="188">
        <f t="shared" si="4"/>
        <v>44774</v>
      </c>
      <c r="B77" s="145"/>
      <c r="D77" s="2"/>
      <c r="E77" s="149"/>
      <c r="F77" s="149"/>
      <c r="G77" s="149"/>
      <c r="H77" s="236"/>
      <c r="I77" s="236"/>
      <c r="J77" s="149"/>
      <c r="K77" s="149"/>
      <c r="L77" s="149"/>
      <c r="M77" s="149"/>
      <c r="N77" s="236"/>
      <c r="O77" s="236"/>
      <c r="P77" s="149"/>
      <c r="Q77" s="149"/>
      <c r="R77" s="149"/>
      <c r="S77" s="149"/>
      <c r="T77" s="149"/>
      <c r="U77" s="149"/>
      <c r="V77" s="242"/>
      <c r="W77" s="242"/>
      <c r="X77" s="242"/>
      <c r="Y77" s="242"/>
    </row>
    <row r="78" spans="1:25" hidden="1" x14ac:dyDescent="0.25">
      <c r="A78" s="188">
        <f t="shared" si="4"/>
        <v>44805</v>
      </c>
      <c r="B78" s="145"/>
      <c r="D78" s="2"/>
      <c r="E78" s="149"/>
      <c r="F78" s="149"/>
      <c r="G78" s="149"/>
      <c r="H78" s="236"/>
      <c r="I78" s="236"/>
      <c r="J78" s="149"/>
      <c r="K78" s="149"/>
      <c r="L78" s="149"/>
      <c r="M78" s="149"/>
      <c r="N78" s="236"/>
      <c r="O78" s="236"/>
      <c r="P78" s="149"/>
      <c r="Q78" s="149"/>
      <c r="R78" s="149"/>
      <c r="S78" s="149"/>
      <c r="T78" s="149"/>
      <c r="U78" s="149"/>
      <c r="V78" s="242"/>
      <c r="W78" s="242"/>
      <c r="X78" s="242"/>
      <c r="Y78" s="242"/>
    </row>
    <row r="79" spans="1:25" ht="17.5" x14ac:dyDescent="0.35">
      <c r="A79" s="188">
        <f t="shared" si="4"/>
        <v>44835</v>
      </c>
      <c r="B79" s="55" t="s">
        <v>147</v>
      </c>
      <c r="C79" s="1" t="s">
        <v>137</v>
      </c>
      <c r="D79" s="99" t="s">
        <v>137</v>
      </c>
      <c r="E79" s="149">
        <f>IFERROR(INDEX(Raw!$H$6:$EZ$2076,MATCH($B79&amp;$D79&amp;$B$5,Raw!$A$6:$A$2076,0),MATCH(E$5,Raw!$H$5:$EZ$5,0)),"-")</f>
        <v>20658</v>
      </c>
      <c r="F79" s="149"/>
      <c r="G79" s="149">
        <f>IFERROR(INDEX(Raw!$H$6:$EZ$2076,MATCH($B79&amp;$D79&amp;$B$5,Raw!$A$6:$A$2076,0),MATCH(G$5,Raw!$H$5:$EZ$5,0))/60/60,"-")</f>
        <v>23570.485833333332</v>
      </c>
      <c r="H79" s="236">
        <f>IFERROR(INDEX(Raw!$H$6:$EZ$2076,MATCH($B79&amp;$D79&amp;$B$5,Raw!$A$6:$A$2076,0),MATCH(H$5,Raw!$H$5:$EZ$5,0))/60/60/24,"-")</f>
        <v>4.7546296296296302E-2</v>
      </c>
      <c r="I79" s="236">
        <f>IFERROR(INDEX(Raw!$H$6:$EZ$2076,MATCH($B79&amp;$D79&amp;$B$5,Raw!$A$6:$A$2076,0),MATCH(I$5,Raw!$H$5:$EZ$5,0))/60/60/24,"-")</f>
        <v>0.11621527777777778</v>
      </c>
      <c r="J79" s="149"/>
      <c r="K79" s="149">
        <f>IFERROR(INDEX(Raw!$H$6:$EZ$2076,MATCH($B79&amp;$D79&amp;$B$5,Raw!$A$6:$A$2076,0),MATCH(K$5,Raw!$H$5:$EZ$5,0)),"-")</f>
        <v>31285</v>
      </c>
      <c r="L79" s="149"/>
      <c r="M79" s="149">
        <f>IFERROR(INDEX(Raw!$H$6:$EZ$2076,MATCH($B79&amp;$D79&amp;$B$5,Raw!$A$6:$A$2076,0),MATCH(M$5,Raw!$H$5:$EZ$5,0))/60/60,"-")</f>
        <v>56305.088055555556</v>
      </c>
      <c r="N79" s="236">
        <f>IFERROR(INDEX(Raw!$H$6:$EZ$2076,MATCH($B79&amp;$D79&amp;$B$5,Raw!$A$6:$A$2076,0),MATCH(N$5,Raw!$H$5:$EZ$5,0))/60/60/24,"-")</f>
        <v>7.4988425925925931E-2</v>
      </c>
      <c r="O79" s="236">
        <f>IFERROR(INDEX(Raw!$H$6:$EZ$2076,MATCH($B79&amp;$D79&amp;$B$5,Raw!$A$6:$A$2076,0),MATCH(O$5,Raw!$H$5:$EZ$5,0))/60/60/24,"-")</f>
        <v>0.13631944444444447</v>
      </c>
      <c r="P79" s="149"/>
      <c r="Q79" s="149">
        <f>IFERROR(INDEX(Raw!$H$6:$EZ$2076,MATCH($B79&amp;$D79&amp;$B$5,Raw!$A$6:$A$2076,0),MATCH(Q$5,Raw!$H$5:$EZ$5,0)),"-")</f>
        <v>4454</v>
      </c>
      <c r="R79" s="149">
        <f>IFERROR(INDEX(Raw!$H$6:$EZ$2076,MATCH($B79&amp;$D79&amp;$B$5,Raw!$A$6:$A$2076,0),MATCH(R$5,Raw!$H$5:$EZ$5,0)),"-")</f>
        <v>9468</v>
      </c>
      <c r="S79" s="149">
        <f>IFERROR(INDEX(Raw!$H$6:$EZ$2076,MATCH($B79&amp;$D79&amp;$B$5,Raw!$A$6:$A$2076,0),MATCH(S$5,Raw!$H$5:$EZ$5,0)),"-")</f>
        <v>8391</v>
      </c>
      <c r="T79" s="149">
        <f>IFERROR(INDEX(Raw!$H$6:$EZ$2076,MATCH($B79&amp;$D79&amp;$B$5,Raw!$A$6:$A$2076,0),MATCH(T$5,Raw!$H$5:$EZ$5,0)),"-")</f>
        <v>8972</v>
      </c>
      <c r="U79" s="149"/>
      <c r="V79" s="242">
        <f t="shared" ref="V79:V84" si="5">IFERROR(Q79/$K79,"-")</f>
        <v>0.14236854722710565</v>
      </c>
      <c r="W79" s="242">
        <f t="shared" ref="W79:W85" si="6">IFERROR(R79/$K79,"-")</f>
        <v>0.30263704650791112</v>
      </c>
      <c r="X79" s="242">
        <f t="shared" ref="X79:X85" si="7">IFERROR(S79/$K79,"-")</f>
        <v>0.26821160300463481</v>
      </c>
      <c r="Y79" s="242">
        <f t="shared" ref="Y79:Y85" si="8">IFERROR(T79/$K79,"-")</f>
        <v>0.28678280326034838</v>
      </c>
    </row>
    <row r="80" spans="1:25" x14ac:dyDescent="0.25">
      <c r="A80" s="188">
        <f t="shared" si="4"/>
        <v>44866</v>
      </c>
      <c r="B80" s="145" t="s">
        <v>147</v>
      </c>
      <c r="C80" s="1" t="s">
        <v>138</v>
      </c>
      <c r="D80" s="2" t="s">
        <v>138</v>
      </c>
      <c r="E80" s="149">
        <f>IFERROR(INDEX(Raw!$H$6:$EZ$2076,MATCH($B80&amp;$D80&amp;$B$5,Raw!$A$6:$A$2076,0),MATCH(E$5,Raw!$H$5:$EZ$5,0)),"-")</f>
        <v>20861</v>
      </c>
      <c r="F80" s="149"/>
      <c r="G80" s="149">
        <f>IFERROR(INDEX(Raw!$H$6:$EZ$2076,MATCH($B80&amp;$D80&amp;$B$5,Raw!$A$6:$A$2076,0),MATCH(G$5,Raw!$H$5:$EZ$5,0))/60/60,"-")</f>
        <v>17250.81388888889</v>
      </c>
      <c r="H80" s="236">
        <f>IFERROR(INDEX(Raw!$H$6:$EZ$2076,MATCH($B80&amp;$D80&amp;$B$5,Raw!$A$6:$A$2076,0),MATCH(H$5,Raw!$H$5:$EZ$5,0))/60/60/24,"-")</f>
        <v>3.4456018518518518E-2</v>
      </c>
      <c r="I80" s="236">
        <f>IFERROR(INDEX(Raw!$H$6:$EZ$2076,MATCH($B80&amp;$D80&amp;$B$5,Raw!$A$6:$A$2076,0),MATCH(I$5,Raw!$H$5:$EZ$5,0))/60/60/24,"-")</f>
        <v>0.11502314814814814</v>
      </c>
      <c r="J80" s="149"/>
      <c r="K80" s="149">
        <f>IFERROR(INDEX(Raw!$H$6:$EZ$2076,MATCH($B80&amp;$D80&amp;$B$5,Raw!$A$6:$A$2076,0),MATCH(K$5,Raw!$H$5:$EZ$5,0)),"-")</f>
        <v>27760</v>
      </c>
      <c r="L80" s="149"/>
      <c r="M80" s="149">
        <f>IFERROR(INDEX(Raw!$H$6:$EZ$2076,MATCH($B80&amp;$D80&amp;$B$5,Raw!$A$6:$A$2076,0),MATCH(M$5,Raw!$H$5:$EZ$5,0))/60/60,"-")</f>
        <v>48622.195833333331</v>
      </c>
      <c r="N80" s="236">
        <f>IFERROR(INDEX(Raw!$H$6:$EZ$2076,MATCH($B80&amp;$D80&amp;$B$5,Raw!$A$6:$A$2076,0),MATCH(N$5,Raw!$H$5:$EZ$5,0))/60/60/24,"-")</f>
        <v>7.2974537037037032E-2</v>
      </c>
      <c r="O80" s="236">
        <f>IFERROR(INDEX(Raw!$H$6:$EZ$2076,MATCH($B80&amp;$D80&amp;$B$5,Raw!$A$6:$A$2076,0),MATCH(O$5,Raw!$H$5:$EZ$5,0))/60/60/24,"-")</f>
        <v>0.1595486111111111</v>
      </c>
      <c r="P80" s="149"/>
      <c r="Q80" s="149">
        <f>IFERROR(INDEX(Raw!$H$6:$EZ$2076,MATCH($B80&amp;$D80&amp;$B$5,Raw!$A$6:$A$2076,0),MATCH(Q$5,Raw!$H$5:$EZ$5,0)),"-")</f>
        <v>3451</v>
      </c>
      <c r="R80" s="149">
        <f>IFERROR(INDEX(Raw!$H$6:$EZ$2076,MATCH($B80&amp;$D80&amp;$B$5,Raw!$A$6:$A$2076,0),MATCH(R$5,Raw!$H$5:$EZ$5,0)),"-")</f>
        <v>7894</v>
      </c>
      <c r="S80" s="149">
        <f>IFERROR(INDEX(Raw!$H$6:$EZ$2076,MATCH($B80&amp;$D80&amp;$B$5,Raw!$A$6:$A$2076,0),MATCH(S$5,Raw!$H$5:$EZ$5,0)),"-")</f>
        <v>7688</v>
      </c>
      <c r="T80" s="149">
        <f>IFERROR(INDEX(Raw!$H$6:$EZ$2076,MATCH($B80&amp;$D80&amp;$B$5,Raw!$A$6:$A$2076,0),MATCH(T$5,Raw!$H$5:$EZ$5,0)),"-")</f>
        <v>8727</v>
      </c>
      <c r="U80" s="149"/>
      <c r="V80" s="242">
        <f t="shared" si="5"/>
        <v>0.12431556195965418</v>
      </c>
      <c r="W80" s="242">
        <f t="shared" si="6"/>
        <v>0.28436599423631126</v>
      </c>
      <c r="X80" s="242">
        <f t="shared" si="7"/>
        <v>0.27694524495677231</v>
      </c>
      <c r="Y80" s="242">
        <f t="shared" si="8"/>
        <v>0.31437319884726223</v>
      </c>
    </row>
    <row r="81" spans="1:25" x14ac:dyDescent="0.25">
      <c r="A81" s="188">
        <f t="shared" si="4"/>
        <v>44896</v>
      </c>
      <c r="B81" s="145" t="s">
        <v>147</v>
      </c>
      <c r="C81" s="1" t="s">
        <v>139</v>
      </c>
      <c r="D81" s="2" t="s">
        <v>139</v>
      </c>
      <c r="E81" s="149">
        <f>IFERROR(INDEX(Raw!$H$6:$EZ$2076,MATCH($B81&amp;$D81&amp;$B$5,Raw!$A$6:$A$2076,0),MATCH(E$5,Raw!$H$5:$EZ$5,0)),"-")</f>
        <v>22160</v>
      </c>
      <c r="F81" s="149"/>
      <c r="G81" s="149">
        <f>IFERROR(INDEX(Raw!$H$6:$EZ$2076,MATCH($B81&amp;$D81&amp;$B$5,Raw!$A$6:$A$2076,0),MATCH(G$5,Raw!$H$5:$EZ$5,0))/60/60,"-")</f>
        <v>32053.341944444444</v>
      </c>
      <c r="H81" s="236">
        <f>IFERROR(INDEX(Raw!$H$6:$EZ$2076,MATCH($B81&amp;$D81&amp;$B$5,Raw!$A$6:$A$2076,0),MATCH(H$5,Raw!$H$5:$EZ$5,0))/60/60/24,"-")</f>
        <v>6.0266203703703704E-2</v>
      </c>
      <c r="I81" s="236">
        <f>IFERROR(INDEX(Raw!$H$6:$EZ$2076,MATCH($B81&amp;$D81&amp;$B$5,Raw!$A$6:$A$2076,0),MATCH(I$5,Raw!$H$5:$EZ$5,0))/60/60/24,"-")</f>
        <v>0.16686342592592593</v>
      </c>
      <c r="J81" s="149"/>
      <c r="K81" s="149">
        <f>IFERROR(INDEX(Raw!$H$6:$EZ$2076,MATCH($B81&amp;$D81&amp;$B$5,Raw!$A$6:$A$2076,0),MATCH(K$5,Raw!$H$5:$EZ$5,0)),"-")</f>
        <v>27101</v>
      </c>
      <c r="L81" s="149"/>
      <c r="M81" s="149">
        <f>IFERROR(INDEX(Raw!$H$6:$EZ$2076,MATCH($B81&amp;$D81&amp;$B$5,Raw!$A$6:$A$2076,0),MATCH(M$5,Raw!$H$5:$EZ$5,0))/60/60,"-")</f>
        <v>65171.031944444439</v>
      </c>
      <c r="N81" s="236">
        <f>IFERROR(INDEX(Raw!$H$6:$EZ$2076,MATCH($B81&amp;$D81&amp;$B$5,Raw!$A$6:$A$2076,0),MATCH(N$5,Raw!$H$5:$EZ$5,0))/60/60/24,"-")</f>
        <v>0.10019675925925925</v>
      </c>
      <c r="O81" s="236">
        <f>IFERROR(INDEX(Raw!$H$6:$EZ$2076,MATCH($B81&amp;$D81&amp;$B$5,Raw!$A$6:$A$2076,0),MATCH(O$5,Raw!$H$5:$EZ$5,0))/60/60/24,"-")</f>
        <v>0.24127314814814815</v>
      </c>
      <c r="P81" s="149"/>
      <c r="Q81" s="149">
        <f>IFERROR(INDEX(Raw!$H$6:$EZ$2076,MATCH($B81&amp;$D81&amp;$B$5,Raw!$A$6:$A$2076,0),MATCH(Q$5,Raw!$H$5:$EZ$5,0)),"-")</f>
        <v>3856</v>
      </c>
      <c r="R81" s="149">
        <f>IFERROR(INDEX(Raw!$H$6:$EZ$2076,MATCH($B81&amp;$D81&amp;$B$5,Raw!$A$6:$A$2076,0),MATCH(R$5,Raw!$H$5:$EZ$5,0)),"-")</f>
        <v>9415</v>
      </c>
      <c r="S81" s="149">
        <f>IFERROR(INDEX(Raw!$H$6:$EZ$2076,MATCH($B81&amp;$D81&amp;$B$5,Raw!$A$6:$A$2076,0),MATCH(S$5,Raw!$H$5:$EZ$5,0)),"-")</f>
        <v>6470</v>
      </c>
      <c r="T81" s="149">
        <f>IFERROR(INDEX(Raw!$H$6:$EZ$2076,MATCH($B81&amp;$D81&amp;$B$5,Raw!$A$6:$A$2076,0),MATCH(T$5,Raw!$H$5:$EZ$5,0)),"-")</f>
        <v>7360</v>
      </c>
      <c r="U81" s="149"/>
      <c r="V81" s="242">
        <f t="shared" si="5"/>
        <v>0.14228257259879709</v>
      </c>
      <c r="W81" s="242">
        <f t="shared" si="6"/>
        <v>0.34740415482823511</v>
      </c>
      <c r="X81" s="242">
        <f t="shared" si="7"/>
        <v>0.23873657798605216</v>
      </c>
      <c r="Y81" s="242">
        <f t="shared" si="8"/>
        <v>0.27157669458691563</v>
      </c>
    </row>
    <row r="82" spans="1:25" ht="17.5" x14ac:dyDescent="0.35">
      <c r="A82" s="188">
        <f t="shared" si="4"/>
        <v>44927</v>
      </c>
      <c r="B82" s="145" t="s">
        <v>147</v>
      </c>
      <c r="C82" s="1" t="s">
        <v>140</v>
      </c>
      <c r="D82" s="99" t="s">
        <v>140</v>
      </c>
      <c r="E82" s="149">
        <f>IFERROR(INDEX(Raw!$H$6:$EZ$2076,MATCH($B82&amp;$D82&amp;$B$5,Raw!$A$6:$A$2076,0),MATCH(E$5,Raw!$H$5:$EZ$5,0)),"-")</f>
        <v>19783</v>
      </c>
      <c r="F82" s="149"/>
      <c r="G82" s="149">
        <f>IFERROR(INDEX(Raw!$H$6:$EZ$2076,MATCH($B82&amp;$D82&amp;$B$5,Raw!$A$6:$A$2076,0),MATCH(G$5,Raw!$H$5:$EZ$5,0))/60/60,"-")</f>
        <v>13687.133611111112</v>
      </c>
      <c r="H82" s="236">
        <f>IFERROR(INDEX(Raw!$H$6:$EZ$2076,MATCH($B82&amp;$D82&amp;$B$5,Raw!$A$6:$A$2076,0),MATCH(H$5,Raw!$H$5:$EZ$5,0))/60/60/24,"-")</f>
        <v>2.883101851851852E-2</v>
      </c>
      <c r="I82" s="236">
        <f>IFERROR(INDEX(Raw!$H$6:$EZ$2076,MATCH($B82&amp;$D82&amp;$B$5,Raw!$A$6:$A$2076,0),MATCH(I$5,Raw!$H$5:$EZ$5,0))/60/60/24,"-")</f>
        <v>0.10611111111111111</v>
      </c>
      <c r="J82" s="149"/>
      <c r="K82" s="149">
        <f>IFERROR(INDEX(Raw!$H$6:$EZ$2076,MATCH($B82&amp;$D82&amp;$B$5,Raw!$A$6:$A$2076,0),MATCH(K$5,Raw!$H$5:$EZ$5,0)),"-")</f>
        <v>35976</v>
      </c>
      <c r="L82" s="149"/>
      <c r="M82" s="149">
        <f>IFERROR(INDEX(Raw!$H$6:$EZ$2076,MATCH($B82&amp;$D82&amp;$B$5,Raw!$A$6:$A$2076,0),MATCH(M$5,Raw!$H$5:$EZ$5,0))/60/60,"-")</f>
        <v>28295.579444444444</v>
      </c>
      <c r="N82" s="236">
        <f>IFERROR(INDEX(Raw!$H$6:$EZ$2076,MATCH($B82&amp;$D82&amp;$B$5,Raw!$A$6:$A$2076,0),MATCH(N$5,Raw!$H$5:$EZ$5,0))/60/60/24,"-")</f>
        <v>3.27662037037037E-2</v>
      </c>
      <c r="O82" s="236">
        <f>IFERROR(INDEX(Raw!$H$6:$EZ$2076,MATCH($B82&amp;$D82&amp;$B$5,Raw!$A$6:$A$2076,0),MATCH(O$5,Raw!$H$5:$EZ$5,0))/60/60/24,"-")</f>
        <v>8.3912037037037035E-2</v>
      </c>
      <c r="P82" s="149"/>
      <c r="Q82" s="149">
        <f>IFERROR(INDEX(Raw!$H$6:$EZ$2076,MATCH($B82&amp;$D82&amp;$B$5,Raw!$A$6:$A$2076,0),MATCH(Q$5,Raw!$H$5:$EZ$5,0)),"-")</f>
        <v>3084</v>
      </c>
      <c r="R82" s="149">
        <f>IFERROR(INDEX(Raw!$H$6:$EZ$2076,MATCH($B82&amp;$D82&amp;$B$5,Raw!$A$6:$A$2076,0),MATCH(R$5,Raw!$H$5:$EZ$5,0)),"-")</f>
        <v>9886</v>
      </c>
      <c r="S82" s="149">
        <f>IFERROR(INDEX(Raw!$H$6:$EZ$2076,MATCH($B82&amp;$D82&amp;$B$5,Raw!$A$6:$A$2076,0),MATCH(S$5,Raw!$H$5:$EZ$5,0)),"-")</f>
        <v>13813</v>
      </c>
      <c r="T82" s="149">
        <f>IFERROR(INDEX(Raw!$H$6:$EZ$2076,MATCH($B82&amp;$D82&amp;$B$5,Raw!$A$6:$A$2076,0),MATCH(T$5,Raw!$H$5:$EZ$5,0)),"-")</f>
        <v>9193</v>
      </c>
      <c r="U82" s="149"/>
      <c r="V82" s="242">
        <f t="shared" si="5"/>
        <v>8.5723815877251502E-2</v>
      </c>
      <c r="W82" s="242">
        <f t="shared" si="6"/>
        <v>0.27479430731598842</v>
      </c>
      <c r="X82" s="242">
        <f t="shared" si="7"/>
        <v>0.38395041138536801</v>
      </c>
      <c r="Y82" s="242">
        <f t="shared" si="8"/>
        <v>0.25553146542139205</v>
      </c>
    </row>
    <row r="83" spans="1:25" x14ac:dyDescent="0.25">
      <c r="A83" s="188">
        <f t="shared" si="4"/>
        <v>44958</v>
      </c>
      <c r="B83" s="145" t="s">
        <v>147</v>
      </c>
      <c r="C83" s="1" t="s">
        <v>141</v>
      </c>
      <c r="D83" s="2" t="s">
        <v>141</v>
      </c>
      <c r="E83" s="149">
        <f>IFERROR(INDEX(Raw!$H$6:$EZ$2076,MATCH($B83&amp;$D83&amp;$B$5,Raw!$A$6:$A$2076,0),MATCH(E$5,Raw!$H$5:$EZ$5,0)),"-")</f>
        <v>18943</v>
      </c>
      <c r="F83" s="149"/>
      <c r="G83" s="149">
        <f>IFERROR(INDEX(Raw!$H$6:$EZ$2076,MATCH($B83&amp;$D83&amp;$B$5,Raw!$A$6:$A$2076,0),MATCH(G$5,Raw!$H$5:$EZ$5,0))/60/60,"-")</f>
        <v>15864.492222222221</v>
      </c>
      <c r="H83" s="236">
        <f>IFERROR(INDEX(Raw!$H$6:$EZ$2076,MATCH($B83&amp;$D83&amp;$B$5,Raw!$A$6:$A$2076,0),MATCH(H$5,Raw!$H$5:$EZ$5,0))/60/60/24,"-")</f>
        <v>3.4895833333333334E-2</v>
      </c>
      <c r="I83" s="236">
        <f>IFERROR(INDEX(Raw!$H$6:$EZ$2076,MATCH($B83&amp;$D83&amp;$B$5,Raw!$A$6:$A$2076,0),MATCH(I$5,Raw!$H$5:$EZ$5,0))/60/60/24,"-")</f>
        <v>9.4791666666666663E-2</v>
      </c>
      <c r="J83" s="149"/>
      <c r="K83" s="149">
        <f>IFERROR(INDEX(Raw!$H$6:$EZ$2076,MATCH($B83&amp;$D83&amp;$B$5,Raw!$A$6:$A$2076,0),MATCH(K$5,Raw!$H$5:$EZ$5,0)),"-")</f>
        <v>33654</v>
      </c>
      <c r="L83" s="149"/>
      <c r="M83" s="149">
        <f>IFERROR(INDEX(Raw!$H$6:$EZ$2076,MATCH($B83&amp;$D83&amp;$B$5,Raw!$A$6:$A$2076,0),MATCH(M$5,Raw!$H$5:$EZ$5,0))/60/60,"-")</f>
        <v>28808.073055555556</v>
      </c>
      <c r="N83" s="236">
        <f>IFERROR(INDEX(Raw!$H$6:$EZ$2076,MATCH($B83&amp;$D83&amp;$B$5,Raw!$A$6:$A$2076,0),MATCH(N$5,Raw!$H$5:$EZ$5,0))/60/60/24,"-")</f>
        <v>3.5671296296296298E-2</v>
      </c>
      <c r="O83" s="236">
        <f>IFERROR(INDEX(Raw!$H$6:$EZ$2076,MATCH($B83&amp;$D83&amp;$B$5,Raw!$A$6:$A$2076,0),MATCH(O$5,Raw!$H$5:$EZ$5,0))/60/60/24,"-")</f>
        <v>8.7997685185185193E-2</v>
      </c>
      <c r="P83" s="149"/>
      <c r="Q83" s="149">
        <f>IFERROR(INDEX(Raw!$H$6:$EZ$2076,MATCH($B83&amp;$D83&amp;$B$5,Raw!$A$6:$A$2076,0),MATCH(Q$5,Raw!$H$5:$EZ$5,0)),"-")</f>
        <v>2862</v>
      </c>
      <c r="R83" s="149">
        <f>IFERROR(INDEX(Raw!$H$6:$EZ$2076,MATCH($B83&amp;$D83&amp;$B$5,Raw!$A$6:$A$2076,0),MATCH(R$5,Raw!$H$5:$EZ$5,0)),"-")</f>
        <v>9175</v>
      </c>
      <c r="S83" s="149">
        <f>IFERROR(INDEX(Raw!$H$6:$EZ$2076,MATCH($B83&amp;$D83&amp;$B$5,Raw!$A$6:$A$2076,0),MATCH(S$5,Raw!$H$5:$EZ$5,0)),"-")</f>
        <v>13210</v>
      </c>
      <c r="T83" s="149">
        <f>IFERROR(INDEX(Raw!$H$6:$EZ$2076,MATCH($B83&amp;$D83&amp;$B$5,Raw!$A$6:$A$2076,0),MATCH(T$5,Raw!$H$5:$EZ$5,0)),"-")</f>
        <v>8407</v>
      </c>
      <c r="U83" s="149"/>
      <c r="V83" s="242">
        <f t="shared" si="5"/>
        <v>8.5041896951328216E-2</v>
      </c>
      <c r="W83" s="242">
        <f t="shared" si="6"/>
        <v>0.27262732513222798</v>
      </c>
      <c r="X83" s="242">
        <f t="shared" si="7"/>
        <v>0.39252391989065194</v>
      </c>
      <c r="Y83" s="242">
        <f t="shared" si="8"/>
        <v>0.24980685802579189</v>
      </c>
    </row>
    <row r="84" spans="1:25" x14ac:dyDescent="0.25">
      <c r="A84" s="188">
        <f t="shared" si="4"/>
        <v>44986</v>
      </c>
      <c r="B84" s="147" t="s">
        <v>147</v>
      </c>
      <c r="C84" s="12" t="s">
        <v>142</v>
      </c>
      <c r="D84" s="95" t="s">
        <v>142</v>
      </c>
      <c r="E84" s="152">
        <f>IFERROR(INDEX(Raw!$H$6:$EZ$2076,MATCH($B84&amp;$D84&amp;$B$5,Raw!$A$6:$A$2076,0),MATCH(E$5,Raw!$H$5:$EZ$5,0)),"-")</f>
        <v>20970</v>
      </c>
      <c r="F84" s="149"/>
      <c r="G84" s="152">
        <f>IFERROR(INDEX(Raw!$H$6:$EZ$2076,MATCH($B84&amp;$D84&amp;$B$5,Raw!$A$6:$A$2076,0),MATCH(G$5,Raw!$H$5:$EZ$5,0))/60/60,"-")</f>
        <v>17968.619444444445</v>
      </c>
      <c r="H84" s="237">
        <f>IFERROR(INDEX(Raw!$H$6:$EZ$2076,MATCH($B84&amp;$D84&amp;$B$5,Raw!$A$6:$A$2076,0),MATCH(H$5,Raw!$H$5:$EZ$5,0))/60/60/24,"-")</f>
        <v>3.5706018518518519E-2</v>
      </c>
      <c r="I84" s="237">
        <f>IFERROR(INDEX(Raw!$H$6:$EZ$2076,MATCH($B84&amp;$D84&amp;$B$5,Raw!$A$6:$A$2076,0),MATCH(I$5,Raw!$H$5:$EZ$5,0))/60/60/24,"-")</f>
        <v>9.1030092592592593E-2</v>
      </c>
      <c r="J84" s="149"/>
      <c r="K84" s="152">
        <f>IFERROR(INDEX(Raw!$H$6:$EZ$2076,MATCH($B84&amp;$D84&amp;$B$5,Raw!$A$6:$A$2076,0),MATCH(K$5,Raw!$H$5:$EZ$5,0)),"-")</f>
        <v>45106</v>
      </c>
      <c r="L84" s="149"/>
      <c r="M84" s="152">
        <f>IFERROR(INDEX(Raw!$H$6:$EZ$2076,MATCH($B84&amp;$D84&amp;$B$5,Raw!$A$6:$A$2076,0),MATCH(M$5,Raw!$H$5:$EZ$5,0))/60/60,"-")</f>
        <v>47110.080277777779</v>
      </c>
      <c r="N84" s="237">
        <f>IFERROR(INDEX(Raw!$H$6:$EZ$2076,MATCH($B84&amp;$D84&amp;$B$5,Raw!$A$6:$A$2076,0),MATCH(N$5,Raw!$H$5:$EZ$5,0))/60/60/24,"-")</f>
        <v>4.3518518518518519E-2</v>
      </c>
      <c r="O84" s="237">
        <f>IFERROR(INDEX(Raw!$H$6:$EZ$2076,MATCH($B84&amp;$D84&amp;$B$5,Raw!$A$6:$A$2076,0),MATCH(O$5,Raw!$H$5:$EZ$5,0))/60/60/24,"-")</f>
        <v>0.10207175925925925</v>
      </c>
      <c r="P84" s="149"/>
      <c r="Q84" s="152">
        <f>IFERROR(INDEX(Raw!$H$6:$EZ$2076,MATCH($B84&amp;$D84&amp;$B$5,Raw!$A$6:$A$2076,0),MATCH(Q$5,Raw!$H$5:$EZ$5,0)),"-")</f>
        <v>4828</v>
      </c>
      <c r="R84" s="152">
        <f>IFERROR(INDEX(Raw!$H$6:$EZ$2076,MATCH($B84&amp;$D84&amp;$B$5,Raw!$A$6:$A$2076,0),MATCH(R$5,Raw!$H$5:$EZ$5,0)),"-")</f>
        <v>13916</v>
      </c>
      <c r="S84" s="152">
        <f>IFERROR(INDEX(Raw!$H$6:$EZ$2076,MATCH($B84&amp;$D84&amp;$B$5,Raw!$A$6:$A$2076,0),MATCH(S$5,Raw!$H$5:$EZ$5,0)),"-")</f>
        <v>15988</v>
      </c>
      <c r="T84" s="152">
        <f>IFERROR(INDEX(Raw!$H$6:$EZ$2076,MATCH($B84&amp;$D84&amp;$B$5,Raw!$A$6:$A$2076,0),MATCH(T$5,Raw!$H$5:$EZ$5,0)),"-")</f>
        <v>10374</v>
      </c>
      <c r="U84" s="149"/>
      <c r="V84" s="247">
        <f t="shared" si="5"/>
        <v>0.10703675785926484</v>
      </c>
      <c r="W84" s="247">
        <f t="shared" si="6"/>
        <v>0.30851771382964571</v>
      </c>
      <c r="X84" s="247">
        <f t="shared" si="7"/>
        <v>0.35445395291092097</v>
      </c>
      <c r="Y84" s="247">
        <f t="shared" si="8"/>
        <v>0.22999157540016849</v>
      </c>
    </row>
    <row r="85" spans="1:25" ht="17.5" x14ac:dyDescent="0.35">
      <c r="A85" s="188">
        <f t="shared" si="4"/>
        <v>45017</v>
      </c>
      <c r="B85" s="143" t="s">
        <v>133</v>
      </c>
      <c r="C85" s="38" t="s">
        <v>143</v>
      </c>
      <c r="D85" s="99" t="s">
        <v>143</v>
      </c>
      <c r="E85" s="149">
        <f>IFERROR(INDEX(Raw!$H$6:$EZ$2076,MATCH($B85&amp;$D85&amp;$B$5,Raw!$A$6:$A$2076,0),MATCH(E$5,Raw!$H$5:$EZ$5,0)),"-")</f>
        <v>21446</v>
      </c>
      <c r="F85" s="149"/>
      <c r="G85" s="149">
        <f>IFERROR(INDEX(Raw!$H$6:$EZ$2076,MATCH($B85&amp;$D85&amp;$B$5,Raw!$A$6:$A$2076,0),MATCH(G$5,Raw!$H$5:$EZ$5,0))/60/60,"-")</f>
        <v>16600.047222222223</v>
      </c>
      <c r="H85" s="236">
        <f>IFERROR(INDEX(Raw!$H$6:$EZ$2076,MATCH($B85&amp;$D85&amp;$B$5,Raw!$A$6:$A$2076,0),MATCH(H$5,Raw!$H$5:$EZ$5,0))/60/60/24,"-")</f>
        <v>3.2256944444444442E-2</v>
      </c>
      <c r="I85" s="236">
        <f>IFERROR(INDEX(Raw!$H$6:$EZ$2076,MATCH($B85&amp;$D85&amp;$B$5,Raw!$A$6:$A$2076,0),MATCH(I$5,Raw!$H$5:$EZ$5,0))/60/60/24,"-")</f>
        <v>7.4270833333333328E-2</v>
      </c>
      <c r="J85" s="149"/>
      <c r="K85" s="149">
        <f>IFERROR(INDEX(Raw!$H$6:$EZ$2076,MATCH($B85&amp;$D85&amp;$B$5,Raw!$A$6:$A$2076,0),MATCH(K$5,Raw!$H$5:$EZ$5,0)),"-")</f>
        <v>57209</v>
      </c>
      <c r="L85" s="149"/>
      <c r="M85" s="149">
        <f>IFERROR(INDEX(Raw!$H$6:$EZ$2076,MATCH($B85&amp;$D85&amp;$B$5,Raw!$A$6:$A$2076,0),MATCH(M$5,Raw!$H$5:$EZ$5,0))/60/60,"-")</f>
        <v>52729.146111111113</v>
      </c>
      <c r="N85" s="236">
        <f>IFERROR(INDEX(Raw!$H$6:$EZ$2076,MATCH($B85&amp;$D85&amp;$B$5,Raw!$A$6:$A$2076,0),MATCH(N$5,Raw!$H$5:$EZ$5,0))/60/60/24,"-")</f>
        <v>3.8402777777777779E-2</v>
      </c>
      <c r="O85" s="236">
        <f>IFERROR(INDEX(Raw!$H$6:$EZ$2076,MATCH($B85&amp;$D85&amp;$B$5,Raw!$A$6:$A$2076,0),MATCH(O$5,Raw!$H$5:$EZ$5,0))/60/60/24,"-")</f>
        <v>8.9884259259259261E-2</v>
      </c>
      <c r="P85" s="149"/>
      <c r="Q85" s="149">
        <f>IFERROR(INDEX(Raw!$H$6:$EZ$2076,MATCH($B85&amp;$D85&amp;$B$5,Raw!$A$6:$A$2076,0),MATCH(Q$5,Raw!$H$5:$EZ$5,0)),"-")</f>
        <v>4157</v>
      </c>
      <c r="R85" s="149">
        <f>IFERROR(INDEX(Raw!$H$6:$EZ$2076,MATCH($B85&amp;$D85&amp;$B$5,Raw!$A$6:$A$2076,0),MATCH(R$5,Raw!$H$5:$EZ$5,0)),"-")</f>
        <v>16510</v>
      </c>
      <c r="S85" s="149">
        <f>IFERROR(INDEX(Raw!$H$6:$EZ$2076,MATCH($B85&amp;$D85&amp;$B$5,Raw!$A$6:$A$2076,0),MATCH(S$5,Raw!$H$5:$EZ$5,0)),"-")</f>
        <v>23989</v>
      </c>
      <c r="T85" s="149">
        <f>IFERROR(INDEX(Raw!$H$6:$EZ$2076,MATCH($B85&amp;$D85&amp;$B$5,Raw!$A$6:$A$2076,0),MATCH(T$5,Raw!$H$5:$EZ$5,0)),"-")</f>
        <v>12553</v>
      </c>
      <c r="U85" s="149"/>
      <c r="V85" s="242">
        <f>IFERROR(Q85/$K85,"-")</f>
        <v>7.2663392123616916E-2</v>
      </c>
      <c r="W85" s="242">
        <f t="shared" si="6"/>
        <v>0.28859095596846651</v>
      </c>
      <c r="X85" s="242">
        <f t="shared" si="7"/>
        <v>0.41932213462916673</v>
      </c>
      <c r="Y85" s="242">
        <f t="shared" si="8"/>
        <v>0.21942351727874984</v>
      </c>
    </row>
    <row r="86" spans="1:25" x14ac:dyDescent="0.25">
      <c r="A86" s="188">
        <f t="shared" si="4"/>
        <v>45047</v>
      </c>
      <c r="B86" s="145" t="s">
        <v>133</v>
      </c>
      <c r="C86" s="38" t="s">
        <v>144</v>
      </c>
      <c r="D86" s="2" t="s">
        <v>144</v>
      </c>
      <c r="E86" s="149">
        <f>IFERROR(INDEX(Raw!$H$6:$EZ$2076,MATCH($B86&amp;$D86&amp;$B$5,Raw!$A$6:$A$2076,0),MATCH(E$5,Raw!$H$5:$EZ$5,0)),"-")</f>
        <v>23769</v>
      </c>
      <c r="F86" s="149"/>
      <c r="G86" s="149">
        <f>IFERROR(INDEX(Raw!$H$6:$EZ$2076,MATCH($B86&amp;$D86&amp;$B$5,Raw!$A$6:$A$2076,0),MATCH(G$5,Raw!$H$5:$EZ$5,0))/60/60,"-")</f>
        <v>16817.333333333332</v>
      </c>
      <c r="H86" s="236">
        <f>IFERROR(INDEX(Raw!$H$6:$EZ$2076,MATCH($B86&amp;$D86&amp;$B$5,Raw!$A$6:$A$2076,0),MATCH(H$5,Raw!$H$5:$EZ$5,0))/60/60/24,"-")</f>
        <v>2.9479166666666667E-2</v>
      </c>
      <c r="I86" s="236">
        <f>IFERROR(INDEX(Raw!$H$6:$EZ$2076,MATCH($B86&amp;$D86&amp;$B$5,Raw!$A$6:$A$2076,0),MATCH(I$5,Raw!$H$5:$EZ$5,0))/60/60/24,"-")</f>
        <v>7.4247685185185194E-2</v>
      </c>
      <c r="J86" s="149"/>
      <c r="K86" s="149">
        <f>IFERROR(INDEX(Raw!$H$6:$EZ$2076,MATCH($B86&amp;$D86&amp;$B$5,Raw!$A$6:$A$2076,0),MATCH(K$5,Raw!$H$5:$EZ$5,0)),"-")</f>
        <v>61567</v>
      </c>
      <c r="L86" s="149"/>
      <c r="M86" s="149">
        <f>IFERROR(INDEX(Raw!$H$6:$EZ$2076,MATCH($B86&amp;$D86&amp;$B$5,Raw!$A$6:$A$2076,0),MATCH(M$5,Raw!$H$5:$EZ$5,0))/60/60,"-")</f>
        <v>55686.170000000006</v>
      </c>
      <c r="N86" s="236">
        <f>IFERROR(INDEX(Raw!$H$6:$EZ$2076,MATCH($B86&amp;$D86&amp;$B$5,Raw!$A$6:$A$2076,0),MATCH(N$5,Raw!$H$5:$EZ$5,0))/60/60/24,"-")</f>
        <v>3.7685185185185183E-2</v>
      </c>
      <c r="O86" s="236">
        <f>IFERROR(INDEX(Raw!$H$6:$EZ$2076,MATCH($B86&amp;$D86&amp;$B$5,Raw!$A$6:$A$2076,0),MATCH(O$5,Raw!$H$5:$EZ$5,0))/60/60/24,"-")</f>
        <v>8.8692129629629635E-2</v>
      </c>
      <c r="P86" s="149"/>
      <c r="Q86" s="149">
        <f>IFERROR(INDEX(Raw!$H$6:$EZ$2076,MATCH($B86&amp;$D86&amp;$B$5,Raw!$A$6:$A$2076,0),MATCH(Q$5,Raw!$H$5:$EZ$5,0)),"-")</f>
        <v>4615</v>
      </c>
      <c r="R86" s="149">
        <f>IFERROR(INDEX(Raw!$H$6:$EZ$2076,MATCH($B86&amp;$D86&amp;$B$5,Raw!$A$6:$A$2076,0),MATCH(R$5,Raw!$H$5:$EZ$5,0)),"-")</f>
        <v>17348</v>
      </c>
      <c r="S86" s="149">
        <f>IFERROR(INDEX(Raw!$H$6:$EZ$2076,MATCH($B86&amp;$D86&amp;$B$5,Raw!$A$6:$A$2076,0),MATCH(S$5,Raw!$H$5:$EZ$5,0)),"-")</f>
        <v>25470</v>
      </c>
      <c r="T86" s="149">
        <f>IFERROR(INDEX(Raw!$H$6:$EZ$2076,MATCH($B86&amp;$D86&amp;$B$5,Raw!$A$6:$A$2076,0),MATCH(T$5,Raw!$H$5:$EZ$5,0)),"-")</f>
        <v>14134</v>
      </c>
      <c r="U86" s="149"/>
      <c r="V86" s="242">
        <f t="shared" ref="V86:V96" si="9">IFERROR(Q86/$K86,"-")</f>
        <v>7.4958987769421934E-2</v>
      </c>
      <c r="W86" s="242">
        <f t="shared" ref="W86:W97" si="10">IFERROR(R86/$K86,"-")</f>
        <v>0.28177432715578149</v>
      </c>
      <c r="X86" s="242">
        <f t="shared" ref="X86:X97" si="11">IFERROR(S86/$K86,"-")</f>
        <v>0.41369564864294184</v>
      </c>
      <c r="Y86" s="242">
        <f t="shared" ref="Y86:Y97" si="12">IFERROR(T86/$K86,"-")</f>
        <v>0.22957103643185472</v>
      </c>
    </row>
    <row r="87" spans="1:25" x14ac:dyDescent="0.25">
      <c r="A87" s="188">
        <f t="shared" si="4"/>
        <v>45078</v>
      </c>
      <c r="B87" s="145" t="s">
        <v>133</v>
      </c>
      <c r="C87" s="74" t="s">
        <v>145</v>
      </c>
      <c r="D87" s="95" t="s">
        <v>145</v>
      </c>
      <c r="E87" s="149">
        <f>IFERROR(INDEX(Raw!$H$6:$EZ$2076,MATCH($B87&amp;$D87&amp;$B$5,Raw!$A$6:$A$2076,0),MATCH(E$5,Raw!$H$5:$EZ$5,0)),"-")</f>
        <v>23266</v>
      </c>
      <c r="F87" s="149"/>
      <c r="G87" s="149">
        <f>IFERROR(INDEX(Raw!$H$6:$EZ$2076,MATCH($B87&amp;$D87&amp;$B$5,Raw!$A$6:$A$2076,0),MATCH(G$5,Raw!$H$5:$EZ$5,0))/60/60,"-")</f>
        <v>18863.133333333335</v>
      </c>
      <c r="H87" s="236">
        <f>IFERROR(INDEX(Raw!$H$6:$EZ$2076,MATCH($B87&amp;$D87&amp;$B$5,Raw!$A$6:$A$2076,0),MATCH(H$5,Raw!$H$5:$EZ$5,0))/60/60/24,"-")</f>
        <v>3.3784722222222223E-2</v>
      </c>
      <c r="I87" s="236">
        <f>IFERROR(INDEX(Raw!$H$6:$EZ$2076,MATCH($B87&amp;$D87&amp;$B$5,Raw!$A$6:$A$2076,0),MATCH(I$5,Raw!$H$5:$EZ$5,0))/60/60/24,"-")</f>
        <v>7.5694444444444439E-2</v>
      </c>
      <c r="J87" s="149"/>
      <c r="K87" s="149">
        <f>IFERROR(INDEX(Raw!$H$6:$EZ$2076,MATCH($B87&amp;$D87&amp;$B$5,Raw!$A$6:$A$2076,0),MATCH(K$5,Raw!$H$5:$EZ$5,0)),"-")</f>
        <v>60973</v>
      </c>
      <c r="L87" s="149"/>
      <c r="M87" s="149">
        <f>IFERROR(INDEX(Raw!$H$6:$EZ$2076,MATCH($B87&amp;$D87&amp;$B$5,Raw!$A$6:$A$2076,0),MATCH(M$5,Raw!$H$5:$EZ$5,0))/60/60,"-")</f>
        <v>61452.917222222219</v>
      </c>
      <c r="N87" s="236">
        <f>IFERROR(INDEX(Raw!$H$6:$EZ$2076,MATCH($B87&amp;$D87&amp;$B$5,Raw!$A$6:$A$2076,0),MATCH(N$5,Raw!$H$5:$EZ$5,0))/60/60/24,"-")</f>
        <v>4.1990740740740745E-2</v>
      </c>
      <c r="O87" s="236">
        <f>IFERROR(INDEX(Raw!$H$6:$EZ$2076,MATCH($B87&amp;$D87&amp;$B$5,Raw!$A$6:$A$2076,0),MATCH(O$5,Raw!$H$5:$EZ$5,0))/60/60/24,"-")</f>
        <v>9.0324074074074071E-2</v>
      </c>
      <c r="P87" s="149"/>
      <c r="Q87" s="149">
        <f>IFERROR(INDEX(Raw!$H$6:$EZ$2076,MATCH($B87&amp;$D87&amp;$B$5,Raw!$A$6:$A$2076,0),MATCH(Q$5,Raw!$H$5:$EZ$5,0)),"-")</f>
        <v>5204</v>
      </c>
      <c r="R87" s="149">
        <f>IFERROR(INDEX(Raw!$H$6:$EZ$2076,MATCH($B87&amp;$D87&amp;$B$5,Raw!$A$6:$A$2076,0),MATCH(R$5,Raw!$H$5:$EZ$5,0)),"-")</f>
        <v>18463</v>
      </c>
      <c r="S87" s="149">
        <f>IFERROR(INDEX(Raw!$H$6:$EZ$2076,MATCH($B87&amp;$D87&amp;$B$5,Raw!$A$6:$A$2076,0),MATCH(S$5,Raw!$H$5:$EZ$5,0)),"-")</f>
        <v>24090</v>
      </c>
      <c r="T87" s="149">
        <f>IFERROR(INDEX(Raw!$H$6:$EZ$2076,MATCH($B87&amp;$D87&amp;$B$5,Raw!$A$6:$A$2076,0),MATCH(T$5,Raw!$H$5:$EZ$5,0)),"-")</f>
        <v>13216</v>
      </c>
      <c r="U87" s="149"/>
      <c r="V87" s="242">
        <f t="shared" si="9"/>
        <v>8.5349252948026172E-2</v>
      </c>
      <c r="W87" s="242">
        <f t="shared" si="10"/>
        <v>0.30280616010365241</v>
      </c>
      <c r="X87" s="242">
        <f t="shared" si="11"/>
        <v>0.395092909976547</v>
      </c>
      <c r="Y87" s="242">
        <f t="shared" si="12"/>
        <v>0.21675167697177439</v>
      </c>
    </row>
    <row r="88" spans="1:25" ht="17.5" x14ac:dyDescent="0.35">
      <c r="A88" s="188">
        <f t="shared" si="4"/>
        <v>45108</v>
      </c>
      <c r="B88" s="145" t="s">
        <v>133</v>
      </c>
      <c r="C88" s="38" t="s">
        <v>146</v>
      </c>
      <c r="D88" s="99" t="s">
        <v>146</v>
      </c>
      <c r="E88" s="149">
        <f>IFERROR(INDEX(Raw!$H$6:$EZ$2076,MATCH($B88&amp;$D88&amp;$B$5,Raw!$A$6:$A$2076,0),MATCH(E$5,Raw!$H$5:$EZ$5,0)),"-")</f>
        <v>23764</v>
      </c>
      <c r="F88" s="149"/>
      <c r="G88" s="149">
        <f>IFERROR(INDEX(Raw!$H$6:$EZ$2076,MATCH($B88&amp;$D88&amp;$B$5,Raw!$A$6:$A$2076,0),MATCH(G$5,Raw!$H$5:$EZ$5,0))/60/60,"-")</f>
        <v>19216.831666666665</v>
      </c>
      <c r="H88" s="236">
        <f>IFERROR(INDEX(Raw!$H$6:$EZ$2076,MATCH($B88&amp;$D88&amp;$B$5,Raw!$A$6:$A$2076,0),MATCH(H$5,Raw!$H$5:$EZ$5,0))/60/60/24,"-")</f>
        <v>3.3692129629629627E-2</v>
      </c>
      <c r="I88" s="236">
        <f>IFERROR(INDEX(Raw!$H$6:$EZ$2076,MATCH($B88&amp;$D88&amp;$B$5,Raw!$A$6:$A$2076,0),MATCH(I$5,Raw!$H$5:$EZ$5,0))/60/60/24,"-")</f>
        <v>7.5555555555555556E-2</v>
      </c>
      <c r="J88" s="149"/>
      <c r="K88" s="149">
        <f>IFERROR(INDEX(Raw!$H$6:$EZ$2076,MATCH($B88&amp;$D88&amp;$B$5,Raw!$A$6:$A$2076,0),MATCH(K$5,Raw!$H$5:$EZ$5,0)),"-")</f>
        <v>64576</v>
      </c>
      <c r="L88" s="149"/>
      <c r="M88" s="149">
        <f>IFERROR(INDEX(Raw!$H$6:$EZ$2076,MATCH($B88&amp;$D88&amp;$B$5,Raw!$A$6:$A$2076,0),MATCH(M$5,Raw!$H$5:$EZ$5,0))/60/60,"-")</f>
        <v>56241.676388888889</v>
      </c>
      <c r="N88" s="236">
        <f>IFERROR(INDEX(Raw!$H$6:$EZ$2076,MATCH($B88&amp;$D88&amp;$B$5,Raw!$A$6:$A$2076,0),MATCH(N$5,Raw!$H$5:$EZ$5,0))/60/60/24,"-")</f>
        <v>3.6284722222222225E-2</v>
      </c>
      <c r="O88" s="236">
        <f>IFERROR(INDEX(Raw!$H$6:$EZ$2076,MATCH($B88&amp;$D88&amp;$B$5,Raw!$A$6:$A$2076,0),MATCH(O$5,Raw!$H$5:$EZ$5,0))/60/60/24,"-")</f>
        <v>7.90162037037037E-2</v>
      </c>
      <c r="P88" s="149"/>
      <c r="Q88" s="149">
        <f>IFERROR(INDEX(Raw!$H$6:$EZ$2076,MATCH($B88&amp;$D88&amp;$B$5,Raw!$A$6:$A$2076,0),MATCH(Q$5,Raw!$H$5:$EZ$5,0)),"-")</f>
        <v>4901</v>
      </c>
      <c r="R88" s="149">
        <f>IFERROR(INDEX(Raw!$H$6:$EZ$2076,MATCH($B88&amp;$D88&amp;$B$5,Raw!$A$6:$A$2076,0),MATCH(R$5,Raw!$H$5:$EZ$5,0)),"-")</f>
        <v>18754</v>
      </c>
      <c r="S88" s="149">
        <f>IFERROR(INDEX(Raw!$H$6:$EZ$2076,MATCH($B88&amp;$D88&amp;$B$5,Raw!$A$6:$A$2076,0),MATCH(S$5,Raw!$H$5:$EZ$5,0)),"-")</f>
        <v>26572</v>
      </c>
      <c r="T88" s="149">
        <f>IFERROR(INDEX(Raw!$H$6:$EZ$2076,MATCH($B88&amp;$D88&amp;$B$5,Raw!$A$6:$A$2076,0),MATCH(T$5,Raw!$H$5:$EZ$5,0)),"-")</f>
        <v>14349</v>
      </c>
      <c r="U88" s="149"/>
      <c r="V88" s="242">
        <f t="shared" si="9"/>
        <v>7.589506937561942E-2</v>
      </c>
      <c r="W88" s="242">
        <f t="shared" si="10"/>
        <v>0.29041749256689792</v>
      </c>
      <c r="X88" s="242">
        <f t="shared" si="11"/>
        <v>0.41148414271555994</v>
      </c>
      <c r="Y88" s="242">
        <f t="shared" si="12"/>
        <v>0.22220329534192271</v>
      </c>
    </row>
    <row r="89" spans="1:25" x14ac:dyDescent="0.25">
      <c r="A89" s="188">
        <f t="shared" si="4"/>
        <v>45139</v>
      </c>
      <c r="B89" s="145" t="s">
        <v>133</v>
      </c>
      <c r="C89" s="38" t="s">
        <v>135</v>
      </c>
      <c r="D89" s="2" t="s">
        <v>135</v>
      </c>
      <c r="E89" s="149">
        <f>IFERROR(INDEX(Raw!$H$6:$EZ$2076,MATCH($B89&amp;$D89&amp;$B$5,Raw!$A$6:$A$2076,0),MATCH(E$5,Raw!$H$5:$EZ$5,0)),"-")</f>
        <v>23988</v>
      </c>
      <c r="F89" s="149"/>
      <c r="G89" s="149">
        <f>IFERROR(INDEX(Raw!$H$6:$EZ$2076,MATCH($B89&amp;$D89&amp;$B$5,Raw!$A$6:$A$2076,0),MATCH(G$5,Raw!$H$5:$EZ$5,0))/60/60,"-")</f>
        <v>19367.366666666665</v>
      </c>
      <c r="H89" s="236">
        <f>IFERROR(INDEX(Raw!$H$6:$EZ$2076,MATCH($B89&amp;$D89&amp;$B$5,Raw!$A$6:$A$2076,0),MATCH(H$5,Raw!$H$5:$EZ$5,0))/60/60/24,"-")</f>
        <v>3.3645833333333333E-2</v>
      </c>
      <c r="I89" s="236">
        <f>IFERROR(INDEX(Raw!$H$6:$EZ$2076,MATCH($B89&amp;$D89&amp;$B$5,Raw!$A$6:$A$2076,0),MATCH(I$5,Raw!$H$5:$EZ$5,0))/60/60/24,"-")</f>
        <v>7.5046296296296292E-2</v>
      </c>
      <c r="J89" s="149"/>
      <c r="K89" s="149">
        <f>IFERROR(INDEX(Raw!$H$6:$EZ$2076,MATCH($B89&amp;$D89&amp;$B$5,Raw!$A$6:$A$2076,0),MATCH(K$5,Raw!$H$5:$EZ$5,0)),"-")</f>
        <v>63503</v>
      </c>
      <c r="L89" s="149"/>
      <c r="M89" s="149">
        <f>IFERROR(INDEX(Raw!$H$6:$EZ$2076,MATCH($B89&amp;$D89&amp;$B$5,Raw!$A$6:$A$2076,0),MATCH(M$5,Raw!$H$5:$EZ$5,0))/60/60,"-")</f>
        <v>57312.626666666671</v>
      </c>
      <c r="N89" s="236">
        <f>IFERROR(INDEX(Raw!$H$6:$EZ$2076,MATCH($B89&amp;$D89&amp;$B$5,Raw!$A$6:$A$2076,0),MATCH(N$5,Raw!$H$5:$EZ$5,0))/60/60/24,"-")</f>
        <v>3.7604166666666668E-2</v>
      </c>
      <c r="O89" s="236">
        <f>IFERROR(INDEX(Raw!$H$6:$EZ$2076,MATCH($B89&amp;$D89&amp;$B$5,Raw!$A$6:$A$2076,0),MATCH(O$5,Raw!$H$5:$EZ$5,0))/60/60/24,"-")</f>
        <v>8.3136574074074071E-2</v>
      </c>
      <c r="P89" s="149"/>
      <c r="Q89" s="149">
        <f>IFERROR(INDEX(Raw!$H$6:$EZ$2076,MATCH($B89&amp;$D89&amp;$B$5,Raw!$A$6:$A$2076,0),MATCH(Q$5,Raw!$H$5:$EZ$5,0)),"-")</f>
        <v>4946</v>
      </c>
      <c r="R89" s="149">
        <f>IFERROR(INDEX(Raw!$H$6:$EZ$2076,MATCH($B89&amp;$D89&amp;$B$5,Raw!$A$6:$A$2076,0),MATCH(R$5,Raw!$H$5:$EZ$5,0)),"-")</f>
        <v>19068</v>
      </c>
      <c r="S89" s="149">
        <f>IFERROR(INDEX(Raw!$H$6:$EZ$2076,MATCH($B89&amp;$D89&amp;$B$5,Raw!$A$6:$A$2076,0),MATCH(S$5,Raw!$H$5:$EZ$5,0)),"-")</f>
        <v>25867</v>
      </c>
      <c r="T89" s="149">
        <f>IFERROR(INDEX(Raw!$H$6:$EZ$2076,MATCH($B89&amp;$D89&amp;$B$5,Raw!$A$6:$A$2076,0),MATCH(T$5,Raw!$H$5:$EZ$5,0)),"-")</f>
        <v>13622</v>
      </c>
      <c r="U89" s="149"/>
      <c r="V89" s="242">
        <f t="shared" si="9"/>
        <v>7.788608412200998E-2</v>
      </c>
      <c r="W89" s="242">
        <f t="shared" si="10"/>
        <v>0.30026927861675828</v>
      </c>
      <c r="X89" s="242">
        <f t="shared" si="11"/>
        <v>0.40733508653134498</v>
      </c>
      <c r="Y89" s="242">
        <f t="shared" si="12"/>
        <v>0.21450955072988678</v>
      </c>
    </row>
    <row r="90" spans="1:25" x14ac:dyDescent="0.25">
      <c r="A90" s="188">
        <f t="shared" si="4"/>
        <v>45170</v>
      </c>
      <c r="B90" s="145" t="s">
        <v>133</v>
      </c>
      <c r="C90" s="38" t="s">
        <v>136</v>
      </c>
      <c r="D90" s="95" t="s">
        <v>136</v>
      </c>
      <c r="E90" s="149">
        <f>IFERROR(INDEX(Raw!$H$6:$EZ$2076,MATCH($B90&amp;$D90&amp;$B$5,Raw!$A$6:$A$2076,0),MATCH(E$5,Raw!$H$5:$EZ$5,0)),"-")</f>
        <v>23001</v>
      </c>
      <c r="F90" s="149"/>
      <c r="G90" s="149">
        <f>IFERROR(INDEX(Raw!$H$6:$EZ$2076,MATCH($B90&amp;$D90&amp;$B$5,Raw!$A$6:$A$2076,0),MATCH(G$5,Raw!$H$5:$EZ$5,0))/60/60,"-")</f>
        <v>19851.154444444444</v>
      </c>
      <c r="H90" s="236">
        <f>IFERROR(INDEX(Raw!$H$6:$EZ$2076,MATCH($B90&amp;$D90&amp;$B$5,Raw!$A$6:$A$2076,0),MATCH(H$5,Raw!$H$5:$EZ$5,0))/60/60/24,"-")</f>
        <v>3.5960648148148151E-2</v>
      </c>
      <c r="I90" s="236">
        <f>IFERROR(INDEX(Raw!$H$6:$EZ$2076,MATCH($B90&amp;$D90&amp;$B$5,Raw!$A$6:$A$2076,0),MATCH(I$5,Raw!$H$5:$EZ$5,0))/60/60/24,"-")</f>
        <v>8.0196759259259259E-2</v>
      </c>
      <c r="J90" s="149"/>
      <c r="K90" s="149">
        <f>IFERROR(INDEX(Raw!$H$6:$EZ$2076,MATCH($B90&amp;$D90&amp;$B$5,Raw!$A$6:$A$2076,0),MATCH(K$5,Raw!$H$5:$EZ$5,0)),"-")</f>
        <v>66255</v>
      </c>
      <c r="L90" s="149"/>
      <c r="M90" s="149">
        <f>IFERROR(INDEX(Raw!$H$6:$EZ$2076,MATCH($B90&amp;$D90&amp;$B$5,Raw!$A$6:$A$2076,0),MATCH(M$5,Raw!$H$5:$EZ$5,0))/60/60,"-")</f>
        <v>68821.715277777781</v>
      </c>
      <c r="N90" s="236">
        <f>IFERROR(INDEX(Raw!$H$6:$EZ$2076,MATCH($B90&amp;$D90&amp;$B$5,Raw!$A$6:$A$2076,0),MATCH(N$5,Raw!$H$5:$EZ$5,0))/60/60/24,"-")</f>
        <v>4.3275462962962967E-2</v>
      </c>
      <c r="O90" s="236">
        <f>IFERROR(INDEX(Raw!$H$6:$EZ$2076,MATCH($B90&amp;$D90&amp;$B$5,Raw!$A$6:$A$2076,0),MATCH(O$5,Raw!$H$5:$EZ$5,0))/60/60/24,"-")</f>
        <v>9.3217592592592588E-2</v>
      </c>
      <c r="P90" s="149"/>
      <c r="Q90" s="149">
        <f>IFERROR(INDEX(Raw!$H$6:$EZ$2076,MATCH($B90&amp;$D90&amp;$B$5,Raw!$A$6:$A$2076,0),MATCH(Q$5,Raw!$H$5:$EZ$5,0)),"-")</f>
        <v>5269</v>
      </c>
      <c r="R90" s="149">
        <f>IFERROR(INDEX(Raw!$H$6:$EZ$2076,MATCH($B90&amp;$D90&amp;$B$5,Raw!$A$6:$A$2076,0),MATCH(R$5,Raw!$H$5:$EZ$5,0)),"-")</f>
        <v>20511</v>
      </c>
      <c r="S90" s="149">
        <f>IFERROR(INDEX(Raw!$H$6:$EZ$2076,MATCH($B90&amp;$D90&amp;$B$5,Raw!$A$6:$A$2076,0),MATCH(S$5,Raw!$H$5:$EZ$5,0)),"-")</f>
        <v>26444</v>
      </c>
      <c r="T90" s="149">
        <f>IFERROR(INDEX(Raw!$H$6:$EZ$2076,MATCH($B90&amp;$D90&amp;$B$5,Raw!$A$6:$A$2076,0),MATCH(T$5,Raw!$H$5:$EZ$5,0)),"-")</f>
        <v>14031</v>
      </c>
      <c r="U90" s="149"/>
      <c r="V90" s="242">
        <f t="shared" si="9"/>
        <v>7.9526073503886505E-2</v>
      </c>
      <c r="W90" s="242">
        <f t="shared" si="10"/>
        <v>0.30957663572560562</v>
      </c>
      <c r="X90" s="242">
        <f t="shared" si="11"/>
        <v>0.39912459437023623</v>
      </c>
      <c r="Y90" s="242">
        <f t="shared" si="12"/>
        <v>0.21177269640027169</v>
      </c>
    </row>
    <row r="91" spans="1:25" ht="17.5" x14ac:dyDescent="0.35">
      <c r="A91" s="188">
        <f t="shared" si="4"/>
        <v>45200</v>
      </c>
      <c r="B91" s="145" t="s">
        <v>133</v>
      </c>
      <c r="C91" s="38" t="s">
        <v>137</v>
      </c>
      <c r="D91" s="101" t="s">
        <v>137</v>
      </c>
      <c r="E91" s="149">
        <f>IFERROR(INDEX(Raw!$H$6:$EZ$2076,MATCH($B91&amp;$D91&amp;$B$5,Raw!$A$6:$A$2076,0),MATCH(E$5,Raw!$H$5:$EZ$5,0)),"-")</f>
        <v>23544</v>
      </c>
      <c r="F91" s="149"/>
      <c r="G91" s="149">
        <f>IFERROR(INDEX(Raw!$H$6:$EZ$2076,MATCH($B91&amp;$D91&amp;$B$5,Raw!$A$6:$A$2076,0),MATCH(G$5,Raw!$H$5:$EZ$5,0))/60/60,"-")</f>
        <v>21655.684444444443</v>
      </c>
      <c r="H91" s="236">
        <f>IFERROR(INDEX(Raw!$H$6:$EZ$2076,MATCH($B91&amp;$D91&amp;$B$5,Raw!$A$6:$A$2076,0),MATCH(H$5,Raw!$H$5:$EZ$5,0))/60/60/24,"-")</f>
        <v>3.8321759259259257E-2</v>
      </c>
      <c r="I91" s="236">
        <f>IFERROR(INDEX(Raw!$H$6:$EZ$2076,MATCH($B91&amp;$D91&amp;$B$5,Raw!$A$6:$A$2076,0),MATCH(I$5,Raw!$H$5:$EZ$5,0))/60/60/24,"-")</f>
        <v>8.7361111111111112E-2</v>
      </c>
      <c r="J91" s="149"/>
      <c r="K91" s="149">
        <f>IFERROR(INDEX(Raw!$H$6:$EZ$2076,MATCH($B91&amp;$D91&amp;$B$5,Raw!$A$6:$A$2076,0),MATCH(K$5,Raw!$H$5:$EZ$5,0)),"-")</f>
        <v>81474</v>
      </c>
      <c r="L91" s="149"/>
      <c r="M91" s="149">
        <f>IFERROR(INDEX(Raw!$H$6:$EZ$2076,MATCH($B91&amp;$D91&amp;$B$5,Raw!$A$6:$A$2076,0),MATCH(M$5,Raw!$H$5:$EZ$5,0))/60/60,"-")</f>
        <v>85836.94694444444</v>
      </c>
      <c r="N91" s="236">
        <f>IFERROR(INDEX(Raw!$H$6:$EZ$2076,MATCH($B91&amp;$D91&amp;$B$5,Raw!$A$6:$A$2076,0),MATCH(N$5,Raw!$H$5:$EZ$5,0))/60/60/24,"-")</f>
        <v>4.3900462962962961E-2</v>
      </c>
      <c r="O91" s="236">
        <f>IFERROR(INDEX(Raw!$H$6:$EZ$2076,MATCH($B91&amp;$D91&amp;$B$5,Raw!$A$6:$A$2076,0),MATCH(O$5,Raw!$H$5:$EZ$5,0))/60/60/24,"-")</f>
        <v>9.6782407407407414E-2</v>
      </c>
      <c r="P91" s="149"/>
      <c r="Q91" s="149">
        <f>IFERROR(INDEX(Raw!$H$6:$EZ$2076,MATCH($B91&amp;$D91&amp;$B$5,Raw!$A$6:$A$2076,0),MATCH(Q$5,Raw!$H$5:$EZ$5,0)),"-")</f>
        <v>5680</v>
      </c>
      <c r="R91" s="149">
        <f>IFERROR(INDEX(Raw!$H$6:$EZ$2076,MATCH($B91&amp;$D91&amp;$B$5,Raw!$A$6:$A$2076,0),MATCH(R$5,Raw!$H$5:$EZ$5,0)),"-")</f>
        <v>24804</v>
      </c>
      <c r="S91" s="149">
        <f>IFERROR(INDEX(Raw!$H$6:$EZ$2076,MATCH($B91&amp;$D91&amp;$B$5,Raw!$A$6:$A$2076,0),MATCH(S$5,Raw!$H$5:$EZ$5,0)),"-")</f>
        <v>33484</v>
      </c>
      <c r="T91" s="149">
        <f>IFERROR(INDEX(Raw!$H$6:$EZ$2076,MATCH($B91&amp;$D91&amp;$B$5,Raw!$A$6:$A$2076,0),MATCH(T$5,Raw!$H$5:$EZ$5,0)),"-")</f>
        <v>17506</v>
      </c>
      <c r="U91" s="149"/>
      <c r="V91" s="242">
        <f t="shared" si="9"/>
        <v>6.9715492058816303E-2</v>
      </c>
      <c r="W91" s="242">
        <f t="shared" si="10"/>
        <v>0.30444068046247885</v>
      </c>
      <c r="X91" s="242">
        <f t="shared" si="11"/>
        <v>0.41097773522841641</v>
      </c>
      <c r="Y91" s="242">
        <f t="shared" si="12"/>
        <v>0.21486609225028844</v>
      </c>
    </row>
    <row r="92" spans="1:25" x14ac:dyDescent="0.25">
      <c r="A92" s="188">
        <f t="shared" si="4"/>
        <v>45231</v>
      </c>
      <c r="B92" s="145" t="s">
        <v>133</v>
      </c>
      <c r="C92" s="38" t="s">
        <v>138</v>
      </c>
      <c r="D92" s="95" t="s">
        <v>138</v>
      </c>
      <c r="E92" s="149">
        <f>IFERROR(INDEX(Raw!$H$6:$EZ$2076,MATCH($B92&amp;$D92&amp;$B$5,Raw!$A$6:$A$2076,0),MATCH(E$5,Raw!$H$5:$EZ$5,0)),"-")</f>
        <v>20918</v>
      </c>
      <c r="F92" s="149"/>
      <c r="G92" s="149">
        <f>IFERROR(INDEX(Raw!$H$6:$EZ$2076,MATCH($B92&amp;$D92&amp;$B$5,Raw!$A$6:$A$2076,0),MATCH(G$5,Raw!$H$5:$EZ$5,0))/60/60,"-")</f>
        <v>19633.500555555558</v>
      </c>
      <c r="H92" s="236">
        <f>IFERROR(INDEX(Raw!$H$6:$EZ$2076,MATCH($B92&amp;$D92&amp;$B$5,Raw!$A$6:$A$2076,0),MATCH(H$5,Raw!$H$5:$EZ$5,0))/60/60/24,"-")</f>
        <v>3.9108796296296301E-2</v>
      </c>
      <c r="I92" s="236">
        <f>IFERROR(INDEX(Raw!$H$6:$EZ$2076,MATCH($B92&amp;$D92&amp;$B$5,Raw!$A$6:$A$2076,0),MATCH(I$5,Raw!$H$5:$EZ$5,0))/60/60/24,"-")</f>
        <v>8.7696759259259252E-2</v>
      </c>
      <c r="J92" s="149"/>
      <c r="K92" s="149">
        <f>IFERROR(INDEX(Raw!$H$6:$EZ$2076,MATCH($B92&amp;$D92&amp;$B$5,Raw!$A$6:$A$2076,0),MATCH(K$5,Raw!$H$5:$EZ$5,0)),"-")</f>
        <v>93610</v>
      </c>
      <c r="L92" s="149"/>
      <c r="M92" s="149">
        <f>IFERROR(INDEX(Raw!$H$6:$EZ$2076,MATCH($B92&amp;$D92&amp;$B$5,Raw!$A$6:$A$2076,0),MATCH(M$5,Raw!$H$5:$EZ$5,0))/60/60,"-")</f>
        <v>90648.068055555545</v>
      </c>
      <c r="N92" s="236">
        <f>IFERROR(INDEX(Raw!$H$6:$EZ$2076,MATCH($B92&amp;$D92&amp;$B$5,Raw!$A$6:$A$2076,0),MATCH(N$5,Raw!$H$5:$EZ$5,0))/60/60/24,"-")</f>
        <v>4.0347222222222222E-2</v>
      </c>
      <c r="O92" s="236">
        <f>IFERROR(INDEX(Raw!$H$6:$EZ$2076,MATCH($B92&amp;$D92&amp;$B$5,Raw!$A$6:$A$2076,0),MATCH(O$5,Raw!$H$5:$EZ$5,0))/60/60/24,"-")</f>
        <v>8.818287037037037E-2</v>
      </c>
      <c r="P92" s="149"/>
      <c r="Q92" s="149">
        <f>IFERROR(INDEX(Raw!$H$6:$EZ$2076,MATCH($B92&amp;$D92&amp;$B$5,Raw!$A$6:$A$2076,0),MATCH(Q$5,Raw!$H$5:$EZ$5,0)),"-")</f>
        <v>9895</v>
      </c>
      <c r="R92" s="149">
        <f>IFERROR(INDEX(Raw!$H$6:$EZ$2076,MATCH($B92&amp;$D92&amp;$B$5,Raw!$A$6:$A$2076,0),MATCH(R$5,Raw!$H$5:$EZ$5,0)),"-")</f>
        <v>27140</v>
      </c>
      <c r="S92" s="149">
        <f>IFERROR(INDEX(Raw!$H$6:$EZ$2076,MATCH($B92&amp;$D92&amp;$B$5,Raw!$A$6:$A$2076,0),MATCH(S$5,Raw!$H$5:$EZ$5,0)),"-")</f>
        <v>37529</v>
      </c>
      <c r="T92" s="149">
        <f>IFERROR(INDEX(Raw!$H$6:$EZ$2076,MATCH($B92&amp;$D92&amp;$B$5,Raw!$A$6:$A$2076,0),MATCH(T$5,Raw!$H$5:$EZ$5,0)),"-")</f>
        <v>19046</v>
      </c>
      <c r="U92" s="149"/>
      <c r="V92" s="242">
        <f t="shared" si="9"/>
        <v>0.10570451874799701</v>
      </c>
      <c r="W92" s="242">
        <f t="shared" si="10"/>
        <v>0.28992628992628994</v>
      </c>
      <c r="X92" s="242">
        <f t="shared" si="11"/>
        <v>0.40090802264715308</v>
      </c>
      <c r="Y92" s="242">
        <f t="shared" si="12"/>
        <v>0.20346116867855998</v>
      </c>
    </row>
    <row r="93" spans="1:25" x14ac:dyDescent="0.25">
      <c r="A93" s="188">
        <f t="shared" si="4"/>
        <v>45261</v>
      </c>
      <c r="B93" s="145" t="s">
        <v>133</v>
      </c>
      <c r="C93" s="38" t="s">
        <v>139</v>
      </c>
      <c r="D93" s="95" t="s">
        <v>139</v>
      </c>
      <c r="E93" s="149">
        <f>IFERROR(INDEX(Raw!$H$6:$EZ$2076,MATCH($B93&amp;$D93&amp;$B$5,Raw!$A$6:$A$2076,0),MATCH(E$5,Raw!$H$5:$EZ$5,0)),"-")</f>
        <v>20431</v>
      </c>
      <c r="F93" s="149"/>
      <c r="G93" s="149">
        <f>IFERROR(INDEX(Raw!$H$6:$EZ$2076,MATCH($B93&amp;$D93&amp;$B$5,Raw!$A$6:$A$2076,0),MATCH(G$5,Raw!$H$5:$EZ$5,0))/60/60,"-")</f>
        <v>22416.673055555555</v>
      </c>
      <c r="H93" s="236">
        <f>IFERROR(INDEX(Raw!$H$6:$EZ$2076,MATCH($B93&amp;$D93&amp;$B$5,Raw!$A$6:$A$2076,0),MATCH(H$5,Raw!$H$5:$EZ$5,0))/60/60/24,"-")</f>
        <v>4.5717592592592587E-2</v>
      </c>
      <c r="I93" s="236">
        <f>IFERROR(INDEX(Raw!$H$6:$EZ$2076,MATCH($B93&amp;$D93&amp;$B$5,Raw!$A$6:$A$2076,0),MATCH(I$5,Raw!$H$5:$EZ$5,0))/60/60/24,"-")</f>
        <v>0.10643518518518519</v>
      </c>
      <c r="J93" s="149"/>
      <c r="K93" s="149">
        <f>IFERROR(INDEX(Raw!$H$6:$EZ$2076,MATCH($B93&amp;$D93&amp;$B$5,Raw!$A$6:$A$2076,0),MATCH(K$5,Raw!$H$5:$EZ$5,0)),"-")</f>
        <v>105052</v>
      </c>
      <c r="L93" s="149"/>
      <c r="M93" s="149">
        <f>IFERROR(INDEX(Raw!$H$6:$EZ$2076,MATCH($B93&amp;$D93&amp;$B$5,Raw!$A$6:$A$2076,0),MATCH(M$5,Raw!$H$5:$EZ$5,0))/60/60,"-")</f>
        <v>111645.20027777778</v>
      </c>
      <c r="N93" s="236">
        <f>IFERROR(INDEX(Raw!$H$6:$EZ$2076,MATCH($B93&amp;$D93&amp;$B$5,Raw!$A$6:$A$2076,0),MATCH(N$5,Raw!$H$5:$EZ$5,0))/60/60/24,"-")</f>
        <v>4.4282407407407409E-2</v>
      </c>
      <c r="O93" s="236">
        <f>IFERROR(INDEX(Raw!$H$6:$EZ$2076,MATCH($B93&amp;$D93&amp;$B$5,Raw!$A$6:$A$2076,0),MATCH(O$5,Raw!$H$5:$EZ$5,0))/60/60/24,"-")</f>
        <v>0.10148148148148146</v>
      </c>
      <c r="P93" s="149"/>
      <c r="Q93" s="149">
        <f>IFERROR(INDEX(Raw!$H$6:$EZ$2076,MATCH($B93&amp;$D93&amp;$B$5,Raw!$A$6:$A$2076,0),MATCH(Q$5,Raw!$H$5:$EZ$5,0)),"-")</f>
        <v>10716</v>
      </c>
      <c r="R93" s="149">
        <f>IFERROR(INDEX(Raw!$H$6:$EZ$2076,MATCH($B93&amp;$D93&amp;$B$5,Raw!$A$6:$A$2076,0),MATCH(R$5,Raw!$H$5:$EZ$5,0)),"-")</f>
        <v>31557</v>
      </c>
      <c r="S93" s="149">
        <f>IFERROR(INDEX(Raw!$H$6:$EZ$2076,MATCH($B93&amp;$D93&amp;$B$5,Raw!$A$6:$A$2076,0),MATCH(S$5,Raw!$H$5:$EZ$5,0)),"-")</f>
        <v>36288</v>
      </c>
      <c r="T93" s="149">
        <f>IFERROR(INDEX(Raw!$H$6:$EZ$2076,MATCH($B93&amp;$D93&amp;$B$5,Raw!$A$6:$A$2076,0),MATCH(T$5,Raw!$H$5:$EZ$5,0)),"-")</f>
        <v>19704</v>
      </c>
      <c r="U93" s="149"/>
      <c r="V93" s="242">
        <f t="shared" si="9"/>
        <v>0.1020066252903324</v>
      </c>
      <c r="W93" s="242">
        <f t="shared" si="10"/>
        <v>0.30039409054563454</v>
      </c>
      <c r="X93" s="242">
        <f t="shared" si="11"/>
        <v>0.3454289304344515</v>
      </c>
      <c r="Y93" s="242">
        <f t="shared" si="12"/>
        <v>0.18756425389330997</v>
      </c>
    </row>
    <row r="94" spans="1:25" ht="17.5" x14ac:dyDescent="0.35">
      <c r="A94" s="188">
        <f t="shared" si="4"/>
        <v>45292</v>
      </c>
      <c r="B94" s="145" t="s">
        <v>133</v>
      </c>
      <c r="C94" s="38" t="s">
        <v>140</v>
      </c>
      <c r="D94" s="101" t="s">
        <v>140</v>
      </c>
      <c r="E94" s="149">
        <f>IFERROR(INDEX(Raw!$H$6:$EZ$2076,MATCH($B94&amp;$D94&amp;$B$5,Raw!$A$6:$A$2076,0),MATCH(E$5,Raw!$H$5:$EZ$5,0)),"-")</f>
        <v>20185</v>
      </c>
      <c r="F94" s="149"/>
      <c r="G94" s="149">
        <f>IFERROR(INDEX(Raw!$H$6:$EZ$2076,MATCH($B94&amp;$D94&amp;$B$5,Raw!$A$6:$A$2076,0),MATCH(G$5,Raw!$H$5:$EZ$5,0))/60/60,"-")</f>
        <v>22212.71361111111</v>
      </c>
      <c r="H94" s="236">
        <f>IFERROR(INDEX(Raw!$H$6:$EZ$2076,MATCH($B94&amp;$D94&amp;$B$5,Raw!$A$6:$A$2076,0),MATCH(H$5,Raw!$H$5:$EZ$5,0))/60/60/24,"-")</f>
        <v>4.5856481481481477E-2</v>
      </c>
      <c r="I94" s="236">
        <f>IFERROR(INDEX(Raw!$H$6:$EZ$2076,MATCH($B94&amp;$D94&amp;$B$5,Raw!$A$6:$A$2076,0),MATCH(I$5,Raw!$H$5:$EZ$5,0))/60/60/24,"-")</f>
        <v>9.1736111111111115E-2</v>
      </c>
      <c r="J94" s="149"/>
      <c r="K94" s="149">
        <f>IFERROR(INDEX(Raw!$H$6:$EZ$2076,MATCH($B94&amp;$D94&amp;$B$5,Raw!$A$6:$A$2076,0),MATCH(K$5,Raw!$H$5:$EZ$5,0)),"-")</f>
        <v>105478</v>
      </c>
      <c r="L94" s="149"/>
      <c r="M94" s="149">
        <f>IFERROR(INDEX(Raw!$H$6:$EZ$2076,MATCH($B94&amp;$D94&amp;$B$5,Raw!$A$6:$A$2076,0),MATCH(M$5,Raw!$H$5:$EZ$5,0))/60/60,"-")</f>
        <v>91605.082500000004</v>
      </c>
      <c r="N94" s="236">
        <f>IFERROR(INDEX(Raw!$H$6:$EZ$2076,MATCH($B94&amp;$D94&amp;$B$5,Raw!$A$6:$A$2076,0),MATCH(N$5,Raw!$H$5:$EZ$5,0))/60/60/24,"-")</f>
        <v>3.619212962962963E-2</v>
      </c>
      <c r="O94" s="236">
        <f>IFERROR(INDEX(Raw!$H$6:$EZ$2076,MATCH($B94&amp;$D94&amp;$B$5,Raw!$A$6:$A$2076,0),MATCH(O$5,Raw!$H$5:$EZ$5,0))/60/60/24,"-")</f>
        <v>8.3483796296296306E-2</v>
      </c>
      <c r="P94" s="149"/>
      <c r="Q94" s="149">
        <f>IFERROR(INDEX(Raw!$H$6:$EZ$2076,MATCH($B94&amp;$D94&amp;$B$5,Raw!$A$6:$A$2076,0),MATCH(Q$5,Raw!$H$5:$EZ$5,0)),"-")</f>
        <v>9640</v>
      </c>
      <c r="R94" s="149">
        <f>IFERROR(INDEX(Raw!$H$6:$EZ$2076,MATCH($B94&amp;$D94&amp;$B$5,Raw!$A$6:$A$2076,0),MATCH(R$5,Raw!$H$5:$EZ$5,0)),"-")</f>
        <v>33388</v>
      </c>
      <c r="S94" s="149">
        <f>IFERROR(INDEX(Raw!$H$6:$EZ$2076,MATCH($B94&amp;$D94&amp;$B$5,Raw!$A$6:$A$2076,0),MATCH(S$5,Raw!$H$5:$EZ$5,0)),"-")</f>
        <v>37558</v>
      </c>
      <c r="T94" s="149">
        <f>IFERROR(INDEX(Raw!$H$6:$EZ$2076,MATCH($B94&amp;$D94&amp;$B$5,Raw!$A$6:$A$2076,0),MATCH(T$5,Raw!$H$5:$EZ$5,0)),"-")</f>
        <v>17856</v>
      </c>
      <c r="U94" s="149"/>
      <c r="V94" s="242">
        <f t="shared" si="9"/>
        <v>9.139346593602457E-2</v>
      </c>
      <c r="W94" s="242">
        <f t="shared" si="10"/>
        <v>0.31653994197842206</v>
      </c>
      <c r="X94" s="242">
        <f t="shared" si="11"/>
        <v>0.35607425245074803</v>
      </c>
      <c r="Y94" s="242">
        <f t="shared" si="12"/>
        <v>0.16928648628149945</v>
      </c>
    </row>
    <row r="95" spans="1:25" x14ac:dyDescent="0.25">
      <c r="A95" s="188">
        <f t="shared" si="4"/>
        <v>45323</v>
      </c>
      <c r="B95" s="145" t="s">
        <v>133</v>
      </c>
      <c r="C95" s="38" t="s">
        <v>141</v>
      </c>
      <c r="D95" s="2" t="s">
        <v>141</v>
      </c>
      <c r="E95" s="149">
        <f>IFERROR(INDEX(Raw!$H$6:$EZ$2076,MATCH($B95&amp;$D95&amp;$B$5,Raw!$A$6:$A$2076,0),MATCH(E$5,Raw!$H$5:$EZ$5,0)),"-")</f>
        <v>18809</v>
      </c>
      <c r="F95" s="149"/>
      <c r="G95" s="149">
        <f>IFERROR(INDEX(Raw!$H$6:$EZ$2076,MATCH($B95&amp;$D95&amp;$B$5,Raw!$A$6:$A$2076,0),MATCH(G$5,Raw!$H$5:$EZ$5,0))/60/60,"-")</f>
        <v>16665.172777777778</v>
      </c>
      <c r="H95" s="236">
        <f>IFERROR(INDEX(Raw!$H$6:$EZ$2076,MATCH($B95&amp;$D95&amp;$B$5,Raw!$A$6:$A$2076,0),MATCH(H$5,Raw!$H$5:$EZ$5,0))/60/60/24,"-")</f>
        <v>3.6921296296296292E-2</v>
      </c>
      <c r="I95" s="236">
        <f>IFERROR(INDEX(Raw!$H$6:$EZ$2076,MATCH($B95&amp;$D95&amp;$B$5,Raw!$A$6:$A$2076,0),MATCH(I$5,Raw!$H$5:$EZ$5,0))/60/60/24,"-")</f>
        <v>8.1192129629629642E-2</v>
      </c>
      <c r="J95" s="149"/>
      <c r="K95" s="149">
        <f>IFERROR(INDEX(Raw!$H$6:$EZ$2076,MATCH($B95&amp;$D95&amp;$B$5,Raw!$A$6:$A$2076,0),MATCH(K$5,Raw!$H$5:$EZ$5,0)),"-")</f>
        <v>95167</v>
      </c>
      <c r="L95" s="149"/>
      <c r="M95" s="149">
        <f>IFERROR(INDEX(Raw!$H$6:$EZ$2076,MATCH($B95&amp;$D95&amp;$B$5,Raw!$A$6:$A$2076,0),MATCH(M$5,Raw!$H$5:$EZ$5,0))/60/60,"-")</f>
        <v>75298.333055555559</v>
      </c>
      <c r="N95" s="236">
        <f>IFERROR(INDEX(Raw!$H$6:$EZ$2076,MATCH($B95&amp;$D95&amp;$B$5,Raw!$A$6:$A$2076,0),MATCH(N$5,Raw!$H$5:$EZ$5,0))/60/60/24,"-")</f>
        <v>3.2962962962962965E-2</v>
      </c>
      <c r="O95" s="236">
        <f>IFERROR(INDEX(Raw!$H$6:$EZ$2076,MATCH($B95&amp;$D95&amp;$B$5,Raw!$A$6:$A$2076,0),MATCH(O$5,Raw!$H$5:$EZ$5,0))/60/60/24,"-")</f>
        <v>7.3599537037037047E-2</v>
      </c>
      <c r="P95" s="149"/>
      <c r="Q95" s="149">
        <f>IFERROR(INDEX(Raw!$H$6:$EZ$2076,MATCH($B95&amp;$D95&amp;$B$5,Raw!$A$6:$A$2076,0),MATCH(Q$5,Raw!$H$5:$EZ$5,0)),"-")</f>
        <v>8437</v>
      </c>
      <c r="R95" s="149">
        <f>IFERROR(INDEX(Raw!$H$6:$EZ$2076,MATCH($B95&amp;$D95&amp;$B$5,Raw!$A$6:$A$2076,0),MATCH(R$5,Raw!$H$5:$EZ$5,0)),"-")</f>
        <v>29620</v>
      </c>
      <c r="S95" s="149">
        <f>IFERROR(INDEX(Raw!$H$6:$EZ$2076,MATCH($B95&amp;$D95&amp;$B$5,Raw!$A$6:$A$2076,0),MATCH(S$5,Raw!$H$5:$EZ$5,0)),"-")</f>
        <v>34695</v>
      </c>
      <c r="T95" s="149">
        <f>IFERROR(INDEX(Raw!$H$6:$EZ$2076,MATCH($B95&amp;$D95&amp;$B$5,Raw!$A$6:$A$2076,0),MATCH(T$5,Raw!$H$5:$EZ$5,0)),"-")</f>
        <v>15568</v>
      </c>
      <c r="U95" s="149"/>
      <c r="V95" s="242">
        <f t="shared" si="9"/>
        <v>8.8654680719156845E-2</v>
      </c>
      <c r="W95" s="242">
        <f t="shared" si="10"/>
        <v>0.31124234240860804</v>
      </c>
      <c r="X95" s="242">
        <f t="shared" si="11"/>
        <v>0.36456965124465412</v>
      </c>
      <c r="Y95" s="242">
        <f t="shared" si="12"/>
        <v>0.16358611703636766</v>
      </c>
    </row>
    <row r="96" spans="1:25" x14ac:dyDescent="0.25">
      <c r="A96" s="188">
        <f t="shared" si="4"/>
        <v>45352</v>
      </c>
      <c r="B96" s="147" t="s">
        <v>133</v>
      </c>
      <c r="C96" s="97" t="s">
        <v>142</v>
      </c>
      <c r="D96" s="95" t="s">
        <v>142</v>
      </c>
      <c r="E96" s="152">
        <f>IFERROR(INDEX(Raw!$H$6:$EZ$2076,MATCH($B96&amp;$D96&amp;$B$5,Raw!$A$6:$A$2076,0),MATCH(E$5,Raw!$H$5:$EZ$5,0)),"-")</f>
        <v>19700</v>
      </c>
      <c r="F96" s="149"/>
      <c r="G96" s="152">
        <f>IFERROR(INDEX(Raw!$H$6:$EZ$2076,MATCH($B96&amp;$D96&amp;$B$5,Raw!$A$6:$A$2076,0),MATCH(G$5,Raw!$H$5:$EZ$5,0))/60/60,"-")</f>
        <v>17540.977777777778</v>
      </c>
      <c r="H96" s="237">
        <f>IFERROR(INDEX(Raw!$H$6:$EZ$2076,MATCH($B96&amp;$D96&amp;$B$5,Raw!$A$6:$A$2076,0),MATCH(H$5,Raw!$H$5:$EZ$5,0))/60/60/24,"-")</f>
        <v>3.7094907407407403E-2</v>
      </c>
      <c r="I96" s="237">
        <f>IFERROR(INDEX(Raw!$H$6:$EZ$2076,MATCH($B96&amp;$D96&amp;$B$5,Raw!$A$6:$A$2076,0),MATCH(I$5,Raw!$H$5:$EZ$5,0))/60/60/24,"-")</f>
        <v>7.9803240740740744E-2</v>
      </c>
      <c r="J96" s="149"/>
      <c r="K96" s="152">
        <f>IFERROR(INDEX(Raw!$H$6:$EZ$2076,MATCH($B96&amp;$D96&amp;$B$5,Raw!$A$6:$A$2076,0),MATCH(K$5,Raw!$H$5:$EZ$5,0)),"-")</f>
        <v>100992</v>
      </c>
      <c r="L96" s="149"/>
      <c r="M96" s="152">
        <f>IFERROR(INDEX(Raw!$H$6:$EZ$2076,MATCH($B96&amp;$D96&amp;$B$5,Raw!$A$6:$A$2076,0),MATCH(M$5,Raw!$H$5:$EZ$5,0))/60/60,"-")</f>
        <v>80565.67333333334</v>
      </c>
      <c r="N96" s="237">
        <f>IFERROR(INDEX(Raw!$H$6:$EZ$2076,MATCH($B96&amp;$D96&amp;$B$5,Raw!$A$6:$A$2076,0),MATCH(N$5,Raw!$H$5:$EZ$5,0))/60/60/24,"-")</f>
        <v>3.3240740740740744E-2</v>
      </c>
      <c r="O96" s="237">
        <f>IFERROR(INDEX(Raw!$H$6:$EZ$2076,MATCH($B96&amp;$D96&amp;$B$5,Raw!$A$6:$A$2076,0),MATCH(O$5,Raw!$H$5:$EZ$5,0))/60/60/24,"-")</f>
        <v>7.255787037037037E-2</v>
      </c>
      <c r="P96" s="149"/>
      <c r="Q96" s="152">
        <f>IFERROR(INDEX(Raw!$H$6:$EZ$2076,MATCH($B96&amp;$D96&amp;$B$5,Raw!$A$6:$A$2076,0),MATCH(Q$5,Raw!$H$5:$EZ$5,0)),"-")</f>
        <v>8857</v>
      </c>
      <c r="R96" s="152">
        <f>IFERROR(INDEX(Raw!$H$6:$EZ$2076,MATCH($B96&amp;$D96&amp;$B$5,Raw!$A$6:$A$2076,0),MATCH(R$5,Raw!$H$5:$EZ$5,0)),"-")</f>
        <v>31807</v>
      </c>
      <c r="S96" s="152">
        <f>IFERROR(INDEX(Raw!$H$6:$EZ$2076,MATCH($B96&amp;$D96&amp;$B$5,Raw!$A$6:$A$2076,0),MATCH(S$5,Raw!$H$5:$EZ$5,0)),"-")</f>
        <v>42427</v>
      </c>
      <c r="T96" s="152">
        <f>IFERROR(INDEX(Raw!$H$6:$EZ$2076,MATCH($B96&amp;$D96&amp;$B$5,Raw!$A$6:$A$2076,0),MATCH(T$5,Raw!$H$5:$EZ$5,0)),"-")</f>
        <v>17901</v>
      </c>
      <c r="U96" s="149"/>
      <c r="V96" s="247">
        <f t="shared" si="9"/>
        <v>8.7700015842839041E-2</v>
      </c>
      <c r="W96" s="247">
        <f t="shared" si="10"/>
        <v>0.31494573827629913</v>
      </c>
      <c r="X96" s="247">
        <f t="shared" si="11"/>
        <v>0.42010258238276299</v>
      </c>
      <c r="Y96" s="247">
        <f t="shared" si="12"/>
        <v>0.17725166349809887</v>
      </c>
    </row>
    <row r="97" spans="1:25" ht="17.5" x14ac:dyDescent="0.35">
      <c r="A97" s="188">
        <f t="shared" si="4"/>
        <v>45383</v>
      </c>
      <c r="B97" s="143" t="s">
        <v>134</v>
      </c>
      <c r="C97" s="38" t="s">
        <v>143</v>
      </c>
      <c r="D97" s="99" t="s">
        <v>143</v>
      </c>
      <c r="E97" s="149">
        <f>IFERROR(INDEX(Raw!$H$6:$EZ$2076,MATCH($B97&amp;$D97&amp;$B$5,Raw!$A$6:$A$2076,0),MATCH(E$5,Raw!$H$5:$EZ$5,0)),"-")</f>
        <v>22035</v>
      </c>
      <c r="F97" s="149"/>
      <c r="G97" s="149">
        <f>IFERROR(INDEX(Raw!$H$6:$EZ$2076,MATCH($B97&amp;$D97&amp;$B$5,Raw!$A$6:$A$2076,0),MATCH(G$5,Raw!$H$5:$EZ$5,0))/60/60,"-")</f>
        <v>17201.245277777776</v>
      </c>
      <c r="H97" s="236">
        <f>IFERROR(INDEX(Raw!$H$6:$EZ$2076,MATCH($B97&amp;$D97&amp;$B$5,Raw!$A$6:$A$2076,0),MATCH(H$5,Raw!$H$5:$EZ$5,0))/60/60/24,"-")</f>
        <v>3.2523148148148148E-2</v>
      </c>
      <c r="I97" s="236">
        <f>IFERROR(INDEX(Raw!$H$6:$EZ$2076,MATCH($B97&amp;$D97&amp;$B$5,Raw!$A$6:$A$2076,0),MATCH(I$5,Raw!$H$5:$EZ$5,0))/60/60/24,"-")</f>
        <v>6.9328703703703698E-2</v>
      </c>
      <c r="J97" s="149"/>
      <c r="K97" s="149">
        <f>IFERROR(INDEX(Raw!$H$6:$EZ$2076,MATCH($B97&amp;$D97&amp;$B$5,Raw!$A$6:$A$2076,0),MATCH(K$5,Raw!$H$5:$EZ$5,0)),"-")</f>
        <v>93506</v>
      </c>
      <c r="L97" s="149"/>
      <c r="M97" s="149">
        <f>IFERROR(INDEX(Raw!$H$6:$EZ$2076,MATCH($B97&amp;$D97&amp;$B$5,Raw!$A$6:$A$2076,0),MATCH(M$5,Raw!$H$5:$EZ$5,0))/60/60,"-")</f>
        <v>63188.460277777776</v>
      </c>
      <c r="N97" s="236">
        <f>IFERROR(INDEX(Raw!$H$6:$EZ$2076,MATCH($B97&amp;$D97&amp;$B$5,Raw!$A$6:$A$2076,0),MATCH(N$5,Raw!$H$5:$EZ$5,0))/60/60/24,"-")</f>
        <v>2.8159722222222221E-2</v>
      </c>
      <c r="O97" s="236">
        <f>IFERROR(INDEX(Raw!$H$6:$EZ$2076,MATCH($B97&amp;$D97&amp;$B$5,Raw!$A$6:$A$2076,0),MATCH(O$5,Raw!$H$5:$EZ$5,0))/60/60/24,"-")</f>
        <v>6.1562499999999999E-2</v>
      </c>
      <c r="P97" s="149"/>
      <c r="Q97" s="149">
        <f>IFERROR(INDEX(Raw!$H$6:$EZ$2076,MATCH($B97&amp;$D97&amp;$B$5,Raw!$A$6:$A$2076,0),MATCH(Q$5,Raw!$H$5:$EZ$5,0)),"-")</f>
        <v>8540</v>
      </c>
      <c r="R97" s="149">
        <f>IFERROR(INDEX(Raw!$H$6:$EZ$2076,MATCH($B97&amp;$D97&amp;$B$5,Raw!$A$6:$A$2076,0),MATCH(R$5,Raw!$H$5:$EZ$5,0)),"-")</f>
        <v>29038</v>
      </c>
      <c r="S97" s="149">
        <f>IFERROR(INDEX(Raw!$H$6:$EZ$2076,MATCH($B97&amp;$D97&amp;$B$5,Raw!$A$6:$A$2076,0),MATCH(S$5,Raw!$H$5:$EZ$5,0)),"-")</f>
        <v>39799</v>
      </c>
      <c r="T97" s="149">
        <f>IFERROR(INDEX(Raw!$H$6:$EZ$2076,MATCH($B97&amp;$D97&amp;$B$5,Raw!$A$6:$A$2076,0),MATCH(T$5,Raw!$H$5:$EZ$5,0)),"-")</f>
        <v>16129</v>
      </c>
      <c r="U97" s="149"/>
      <c r="V97" s="242">
        <f>IFERROR(Q97/$K97,"-")</f>
        <v>9.1331037580476115E-2</v>
      </c>
      <c r="W97" s="242">
        <f t="shared" si="10"/>
        <v>0.31054691677539409</v>
      </c>
      <c r="X97" s="242">
        <f t="shared" si="11"/>
        <v>0.42563044082732659</v>
      </c>
      <c r="Y97" s="242">
        <f t="shared" si="12"/>
        <v>0.1724916048168032</v>
      </c>
    </row>
    <row r="98" spans="1:25" x14ac:dyDescent="0.25">
      <c r="A98" s="188">
        <f t="shared" si="4"/>
        <v>45413</v>
      </c>
      <c r="B98" s="145" t="s">
        <v>134</v>
      </c>
      <c r="C98" s="38" t="s">
        <v>144</v>
      </c>
      <c r="D98" s="2" t="s">
        <v>144</v>
      </c>
      <c r="E98" s="149">
        <f>IFERROR(INDEX(Raw!$H$6:$EZ$2076,MATCH($B98&amp;$D98&amp;$B$5,Raw!$A$6:$A$2076,0),MATCH(E$5,Raw!$H$5:$EZ$5,0)),"-")</f>
        <v>22674</v>
      </c>
      <c r="F98" s="149"/>
      <c r="G98" s="149">
        <f>IFERROR(INDEX(Raw!$H$6:$EZ$2076,MATCH($B98&amp;$D98&amp;$B$5,Raw!$A$6:$A$2076,0),MATCH(G$5,Raw!$H$5:$EZ$5,0))/60/60,"-")</f>
        <v>21573.125</v>
      </c>
      <c r="H98" s="236">
        <f>IFERROR(INDEX(Raw!$H$6:$EZ$2076,MATCH($B98&amp;$D98&amp;$B$5,Raw!$A$6:$A$2076,0),MATCH(H$5,Raw!$H$5:$EZ$5,0))/60/60/24,"-")</f>
        <v>3.9641203703703706E-2</v>
      </c>
      <c r="I98" s="236">
        <f>IFERROR(INDEX(Raw!$H$6:$EZ$2076,MATCH($B98&amp;$D98&amp;$B$5,Raw!$A$6:$A$2076,0),MATCH(I$5,Raw!$H$5:$EZ$5,0))/60/60/24,"-")</f>
        <v>8.5405092592592602E-2</v>
      </c>
      <c r="J98" s="149"/>
      <c r="K98" s="149">
        <f>IFERROR(INDEX(Raw!$H$6:$EZ$2076,MATCH($B98&amp;$D98&amp;$B$5,Raw!$A$6:$A$2076,0),MATCH(K$5,Raw!$H$5:$EZ$5,0)),"-")</f>
        <v>102392</v>
      </c>
      <c r="L98" s="149"/>
      <c r="M98" s="149">
        <f>IFERROR(INDEX(Raw!$H$6:$EZ$2076,MATCH($B98&amp;$D98&amp;$B$5,Raw!$A$6:$A$2076,0),MATCH(M$5,Raw!$H$5:$EZ$5,0))/60/60,"-")</f>
        <v>81764.345555555556</v>
      </c>
      <c r="N98" s="236">
        <f>IFERROR(INDEX(Raw!$H$6:$EZ$2076,MATCH($B98&amp;$D98&amp;$B$5,Raw!$A$6:$A$2076,0),MATCH(N$5,Raw!$H$5:$EZ$5,0))/60/60/24,"-")</f>
        <v>3.3275462962962958E-2</v>
      </c>
      <c r="O98" s="236">
        <f>IFERROR(INDEX(Raw!$H$6:$EZ$2076,MATCH($B98&amp;$D98&amp;$B$5,Raw!$A$6:$A$2076,0),MATCH(O$5,Raw!$H$5:$EZ$5,0))/60/60/24,"-")</f>
        <v>7.8437500000000007E-2</v>
      </c>
      <c r="P98" s="149"/>
      <c r="Q98" s="149">
        <f>IFERROR(INDEX(Raw!$H$6:$EZ$2076,MATCH($B98&amp;$D98&amp;$B$5,Raw!$A$6:$A$2076,0),MATCH(Q$5,Raw!$H$5:$EZ$5,0)),"-")</f>
        <v>9032</v>
      </c>
      <c r="R98" s="149">
        <f>IFERROR(INDEX(Raw!$H$6:$EZ$2076,MATCH($B98&amp;$D98&amp;$B$5,Raw!$A$6:$A$2076,0),MATCH(R$5,Raw!$H$5:$EZ$5,0)),"-")</f>
        <v>33880</v>
      </c>
      <c r="S98" s="149">
        <f>IFERROR(INDEX(Raw!$H$6:$EZ$2076,MATCH($B98&amp;$D98&amp;$B$5,Raw!$A$6:$A$2076,0),MATCH(S$5,Raw!$H$5:$EZ$5,0)),"-")</f>
        <v>43718</v>
      </c>
      <c r="T98" s="149">
        <f>IFERROR(INDEX(Raw!$H$6:$EZ$2076,MATCH($B98&amp;$D98&amp;$B$5,Raw!$A$6:$A$2076,0),MATCH(T$5,Raw!$H$5:$EZ$5,0)),"-")</f>
        <v>15762</v>
      </c>
      <c r="U98" s="149"/>
      <c r="V98" s="242">
        <f>IFERROR(Q98/$K98,"-")</f>
        <v>8.8210016407531844E-2</v>
      </c>
      <c r="W98" s="242">
        <f t="shared" ref="W98:Y99" si="13">IFERROR(R98/$K98,"-")</f>
        <v>0.33088522540823501</v>
      </c>
      <c r="X98" s="242">
        <f t="shared" si="13"/>
        <v>0.42696695054301115</v>
      </c>
      <c r="Y98" s="242">
        <f t="shared" si="13"/>
        <v>0.15393780764122197</v>
      </c>
    </row>
    <row r="99" spans="1:25" x14ac:dyDescent="0.25">
      <c r="A99" s="188">
        <f t="shared" si="4"/>
        <v>45444</v>
      </c>
      <c r="B99" s="145" t="s">
        <v>134</v>
      </c>
      <c r="C99" s="74" t="s">
        <v>145</v>
      </c>
      <c r="D99" s="95" t="s">
        <v>145</v>
      </c>
      <c r="E99" s="149">
        <f>IFERROR(INDEX(Raw!$H$6:$EZ$2076,MATCH($B99&amp;$D99&amp;$B$5,Raw!$A$6:$A$2076,0),MATCH(E$5,Raw!$H$5:$EZ$5,0)),"-")</f>
        <v>21374</v>
      </c>
      <c r="F99" s="149"/>
      <c r="G99" s="149">
        <f>IFERROR(INDEX(Raw!$H$6:$EZ$2076,MATCH($B99&amp;$D99&amp;$B$5,Raw!$A$6:$A$2076,0),MATCH(G$5,Raw!$H$5:$EZ$5,0))/60/60,"-")</f>
        <v>21407.029722222225</v>
      </c>
      <c r="H99" s="236">
        <f>IFERROR(INDEX(Raw!$H$6:$EZ$2076,MATCH($B99&amp;$D99&amp;$B$5,Raw!$A$6:$A$2076,0),MATCH(H$5,Raw!$H$5:$EZ$5,0))/60/60/24,"-")</f>
        <v>4.1736111111111113E-2</v>
      </c>
      <c r="I99" s="236">
        <f>IFERROR(INDEX(Raw!$H$6:$EZ$2076,MATCH($B99&amp;$D99&amp;$B$5,Raw!$A$6:$A$2076,0),MATCH(I$5,Raw!$H$5:$EZ$5,0))/60/60/24,"-")</f>
        <v>8.4837962962962962E-2</v>
      </c>
      <c r="J99" s="149"/>
      <c r="K99" s="149">
        <f>IFERROR(INDEX(Raw!$H$6:$EZ$2076,MATCH($B99&amp;$D99&amp;$B$5,Raw!$A$6:$A$2076,0),MATCH(K$5,Raw!$H$5:$EZ$5,0)),"-")</f>
        <v>100075</v>
      </c>
      <c r="L99" s="149"/>
      <c r="M99" s="149">
        <f>IFERROR(INDEX(Raw!$H$6:$EZ$2076,MATCH($B99&amp;$D99&amp;$B$5,Raw!$A$6:$A$2076,0),MATCH(M$5,Raw!$H$5:$EZ$5,0))/60/60,"-")</f>
        <v>75468.411111111112</v>
      </c>
      <c r="N99" s="236">
        <f>IFERROR(INDEX(Raw!$H$6:$EZ$2076,MATCH($B99&amp;$D99&amp;$B$5,Raw!$A$6:$A$2076,0),MATCH(N$5,Raw!$H$5:$EZ$5,0))/60/60/24,"-")</f>
        <v>3.142361111111111E-2</v>
      </c>
      <c r="O99" s="236">
        <f>IFERROR(INDEX(Raw!$H$6:$EZ$2076,MATCH($B99&amp;$D99&amp;$B$5,Raw!$A$6:$A$2076,0),MATCH(O$5,Raw!$H$5:$EZ$5,0))/60/60/24,"-")</f>
        <v>7.4016203703703695E-2</v>
      </c>
      <c r="P99" s="149"/>
      <c r="Q99" s="149">
        <f>IFERROR(INDEX(Raw!$H$6:$EZ$2076,MATCH($B99&amp;$D99&amp;$B$5,Raw!$A$6:$A$2076,0),MATCH(Q$5,Raw!$H$5:$EZ$5,0)),"-")</f>
        <v>7406</v>
      </c>
      <c r="R99" s="149">
        <f>IFERROR(INDEX(Raw!$H$6:$EZ$2076,MATCH($B99&amp;$D99&amp;$B$5,Raw!$A$6:$A$2076,0),MATCH(R$5,Raw!$H$5:$EZ$5,0)),"-")</f>
        <v>33621</v>
      </c>
      <c r="S99" s="149">
        <f>IFERROR(INDEX(Raw!$H$6:$EZ$2076,MATCH($B99&amp;$D99&amp;$B$5,Raw!$A$6:$A$2076,0),MATCH(S$5,Raw!$H$5:$EZ$5,0)),"-")</f>
        <v>42990</v>
      </c>
      <c r="T99" s="149">
        <f>IFERROR(INDEX(Raw!$H$6:$EZ$2076,MATCH($B99&amp;$D99&amp;$B$5,Raw!$A$6:$A$2076,0),MATCH(T$5,Raw!$H$5:$EZ$5,0)),"-")</f>
        <v>16058</v>
      </c>
      <c r="U99" s="149"/>
      <c r="V99" s="242">
        <f>IFERROR(Q99/$K99,"-")</f>
        <v>7.4004496627529351E-2</v>
      </c>
      <c r="W99" s="242">
        <f t="shared" si="13"/>
        <v>0.33595803147639269</v>
      </c>
      <c r="X99" s="242">
        <f t="shared" si="13"/>
        <v>0.42957781663752187</v>
      </c>
      <c r="Y99" s="242">
        <f t="shared" si="13"/>
        <v>0.16045965525855607</v>
      </c>
    </row>
    <row r="100" spans="1:25" ht="17.5" x14ac:dyDescent="0.35">
      <c r="A100" s="188">
        <f t="shared" si="4"/>
        <v>45474</v>
      </c>
      <c r="B100" s="145" t="s">
        <v>134</v>
      </c>
      <c r="C100" s="38" t="s">
        <v>146</v>
      </c>
      <c r="D100" s="99" t="s">
        <v>146</v>
      </c>
      <c r="E100" s="149">
        <f>IFERROR(INDEX(Raw!$H$6:$EZ$2076,MATCH($B100&amp;$D100&amp;$B$5,Raw!$A$6:$A$2076,0),MATCH(E$5,Raw!$H$5:$EZ$5,0)),"-")</f>
        <v>23544</v>
      </c>
      <c r="F100" s="149"/>
      <c r="G100" s="149">
        <f>IFERROR(INDEX(Raw!$H$6:$EZ$2076,MATCH($B100&amp;$D100&amp;$B$5,Raw!$A$6:$A$2076,0),MATCH(G$5,Raw!$H$5:$EZ$5,0))/60/60,"-")</f>
        <v>24129.016666666666</v>
      </c>
      <c r="H100" s="236">
        <f>IFERROR(INDEX(Raw!$H$6:$EZ$2076,MATCH($B100&amp;$D100&amp;$B$5,Raw!$A$6:$A$2076,0),MATCH(H$5,Raw!$H$5:$EZ$5,0))/60/60/24,"-")</f>
        <v>4.2696759259259261E-2</v>
      </c>
      <c r="I100" s="236">
        <f>IFERROR(INDEX(Raw!$H$6:$EZ$2076,MATCH($B100&amp;$D100&amp;$B$5,Raw!$A$6:$A$2076,0),MATCH(I$5,Raw!$H$5:$EZ$5,0))/60/60/24,"-")</f>
        <v>8.5150462962962956E-2</v>
      </c>
      <c r="J100" s="149"/>
      <c r="K100" s="149">
        <f>IFERROR(INDEX(Raw!$H$6:$EZ$2076,MATCH($B100&amp;$D100&amp;$B$5,Raw!$A$6:$A$2076,0),MATCH(K$5,Raw!$H$5:$EZ$5,0)),"-")</f>
        <v>107354</v>
      </c>
      <c r="L100" s="149"/>
      <c r="M100" s="149">
        <f>IFERROR(INDEX(Raw!$H$6:$EZ$2076,MATCH($B100&amp;$D100&amp;$B$5,Raw!$A$6:$A$2076,0),MATCH(M$5,Raw!$H$5:$EZ$5,0))/60/60,"-")</f>
        <v>82209.670833333337</v>
      </c>
      <c r="N100" s="236">
        <f>IFERROR(INDEX(Raw!$H$6:$EZ$2076,MATCH($B100&amp;$D100&amp;$B$5,Raw!$A$6:$A$2076,0),MATCH(N$5,Raw!$H$5:$EZ$5,0))/60/60/24,"-")</f>
        <v>3.1909722222222221E-2</v>
      </c>
      <c r="O100" s="236">
        <f>IFERROR(INDEX(Raw!$H$6:$EZ$2076,MATCH($B100&amp;$D100&amp;$B$5,Raw!$A$6:$A$2076,0),MATCH(O$5,Raw!$H$5:$EZ$5,0))/60/60/24,"-")</f>
        <v>7.4317129629629622E-2</v>
      </c>
      <c r="P100" s="149"/>
      <c r="Q100" s="149">
        <f>IFERROR(INDEX(Raw!$H$6:$EZ$2076,MATCH($B100&amp;$D100&amp;$B$5,Raw!$A$6:$A$2076,0),MATCH(Q$5,Raw!$H$5:$EZ$5,0)),"-")</f>
        <v>8132</v>
      </c>
      <c r="R100" s="149">
        <f>IFERROR(INDEX(Raw!$H$6:$EZ$2076,MATCH($B100&amp;$D100&amp;$B$5,Raw!$A$6:$A$2076,0),MATCH(R$5,Raw!$H$5:$EZ$5,0)),"-")</f>
        <v>36017</v>
      </c>
      <c r="S100" s="149">
        <f>IFERROR(INDEX(Raw!$H$6:$EZ$2076,MATCH($B100&amp;$D100&amp;$B$5,Raw!$A$6:$A$2076,0),MATCH(S$5,Raw!$H$5:$EZ$5,0)),"-")</f>
        <v>46744</v>
      </c>
      <c r="T100" s="149">
        <f>IFERROR(INDEX(Raw!$H$6:$EZ$2076,MATCH($B100&amp;$D100&amp;$B$5,Raw!$A$6:$A$2076,0),MATCH(T$5,Raw!$H$5:$EZ$5,0)),"-")</f>
        <v>16461</v>
      </c>
      <c r="U100" s="149"/>
      <c r="V100" s="242">
        <f t="shared" ref="V100:V108" si="14">IFERROR(Q100/$K100,"-")</f>
        <v>7.574938986903143E-2</v>
      </c>
      <c r="W100" s="242">
        <f t="shared" ref="W100:W108" si="15">IFERROR(R100/$K100,"-")</f>
        <v>0.33549751290124263</v>
      </c>
      <c r="X100" s="242">
        <f t="shared" ref="X100:X108" si="16">IFERROR(S100/$K100,"-")</f>
        <v>0.43541926709763956</v>
      </c>
      <c r="Y100" s="242">
        <f t="shared" ref="Y100:Y108" si="17">IFERROR(T100/$K100,"-")</f>
        <v>0.15333383013208637</v>
      </c>
    </row>
    <row r="101" spans="1:25" x14ac:dyDescent="0.25">
      <c r="A101" s="188">
        <f t="shared" si="4"/>
        <v>45505</v>
      </c>
      <c r="B101" s="145" t="s">
        <v>134</v>
      </c>
      <c r="C101" s="38" t="s">
        <v>135</v>
      </c>
      <c r="D101" s="2" t="s">
        <v>135</v>
      </c>
      <c r="E101" s="149">
        <f>IFERROR(INDEX(Raw!$H$6:$EZ$2076,MATCH($B101&amp;$D101&amp;$B$5,Raw!$A$6:$A$2076,0),MATCH(E$5,Raw!$H$5:$EZ$5,0)),"-")</f>
        <v>23195</v>
      </c>
      <c r="F101" s="149"/>
      <c r="G101" s="149">
        <f>IFERROR(INDEX(Raw!$H$6:$EZ$2076,MATCH($B101&amp;$D101&amp;$B$5,Raw!$A$6:$A$2076,0),MATCH(G$5,Raw!$H$5:$EZ$5,0))/60/60,"-")</f>
        <v>20433.863888888889</v>
      </c>
      <c r="H101" s="236">
        <f>IFERROR(INDEX(Raw!$H$6:$EZ$2076,MATCH($B101&amp;$D101&amp;$B$5,Raw!$A$6:$A$2076,0),MATCH(H$5,Raw!$H$5:$EZ$5,0))/60/60/24,"-")</f>
        <v>3.6701388888888888E-2</v>
      </c>
      <c r="I101" s="236">
        <f>IFERROR(INDEX(Raw!$H$6:$EZ$2076,MATCH($B101&amp;$D101&amp;$B$5,Raw!$A$6:$A$2076,0),MATCH(I$5,Raw!$H$5:$EZ$5,0))/60/60/24,"-")</f>
        <v>7.2268518518518524E-2</v>
      </c>
      <c r="J101" s="149"/>
      <c r="K101" s="149">
        <f>IFERROR(INDEX(Raw!$H$6:$EZ$2076,MATCH($B101&amp;$D101&amp;$B$5,Raw!$A$6:$A$2076,0),MATCH(K$5,Raw!$H$5:$EZ$5,0)),"-")</f>
        <v>109519</v>
      </c>
      <c r="L101" s="149"/>
      <c r="M101" s="149">
        <f>IFERROR(INDEX(Raw!$H$6:$EZ$2076,MATCH($B101&amp;$D101&amp;$B$5,Raw!$A$6:$A$2076,0),MATCH(M$5,Raw!$H$5:$EZ$5,0))/60/60,"-")</f>
        <v>69482.912777777776</v>
      </c>
      <c r="N101" s="236">
        <f>IFERROR(INDEX(Raw!$H$6:$EZ$2076,MATCH($B101&amp;$D101&amp;$B$5,Raw!$A$6:$A$2076,0),MATCH(N$5,Raw!$H$5:$EZ$5,0))/60/60/24,"-")</f>
        <v>2.6435185185185187E-2</v>
      </c>
      <c r="O101" s="236">
        <f>IFERROR(INDEX(Raw!$H$6:$EZ$2076,MATCH($B101&amp;$D101&amp;$B$5,Raw!$A$6:$A$2076,0),MATCH(O$5,Raw!$H$5:$EZ$5,0))/60/60/24,"-")</f>
        <v>6.1770833333333337E-2</v>
      </c>
      <c r="P101" s="149"/>
      <c r="Q101" s="149">
        <f>IFERROR(INDEX(Raw!$H$6:$EZ$2076,MATCH($B101&amp;$D101&amp;$B$5,Raw!$A$6:$A$2076,0),MATCH(Q$5,Raw!$H$5:$EZ$5,0)),"-")</f>
        <v>8142</v>
      </c>
      <c r="R101" s="149">
        <f>IFERROR(INDEX(Raw!$H$6:$EZ$2076,MATCH($B101&amp;$D101&amp;$B$5,Raw!$A$6:$A$2076,0),MATCH(R$5,Raw!$H$5:$EZ$5,0)),"-")</f>
        <v>34199</v>
      </c>
      <c r="S101" s="149">
        <f>IFERROR(INDEX(Raw!$H$6:$EZ$2076,MATCH($B101&amp;$D101&amp;$B$5,Raw!$A$6:$A$2076,0),MATCH(S$5,Raw!$H$5:$EZ$5,0)),"-")</f>
        <v>50568</v>
      </c>
      <c r="T101" s="149">
        <f>IFERROR(INDEX(Raw!$H$6:$EZ$2076,MATCH($B101&amp;$D101&amp;$B$5,Raw!$A$6:$A$2076,0),MATCH(T$5,Raw!$H$5:$EZ$5,0)),"-")</f>
        <v>16610</v>
      </c>
      <c r="U101" s="149"/>
      <c r="V101" s="242">
        <f t="shared" si="14"/>
        <v>7.4343264639012405E-2</v>
      </c>
      <c r="W101" s="242">
        <f t="shared" si="15"/>
        <v>0.31226545165679015</v>
      </c>
      <c r="X101" s="242">
        <f t="shared" si="16"/>
        <v>0.4617281019731736</v>
      </c>
      <c r="Y101" s="242">
        <f t="shared" si="17"/>
        <v>0.15166318173102383</v>
      </c>
    </row>
    <row r="102" spans="1:25" x14ac:dyDescent="0.25">
      <c r="A102" s="188">
        <f t="shared" si="4"/>
        <v>45536</v>
      </c>
      <c r="B102" s="145" t="s">
        <v>134</v>
      </c>
      <c r="C102" s="38" t="s">
        <v>136</v>
      </c>
      <c r="D102" s="95" t="s">
        <v>136</v>
      </c>
      <c r="E102" s="149">
        <f>IFERROR(INDEX(Raw!$H$6:$EZ$2076,MATCH($B102&amp;$D102&amp;$B$5,Raw!$A$6:$A$2076,0),MATCH(E$5,Raw!$H$5:$EZ$5,0)),"-")</f>
        <v>21989</v>
      </c>
      <c r="F102" s="149"/>
      <c r="G102" s="149">
        <f>IFERROR(INDEX(Raw!$H$6:$EZ$2076,MATCH($B102&amp;$D102&amp;$B$5,Raw!$A$6:$A$2076,0),MATCH(G$5,Raw!$H$5:$EZ$5,0))/60/60,"-")</f>
        <v>21939.798055555555</v>
      </c>
      <c r="H102" s="236">
        <f>IFERROR(INDEX(Raw!$H$6:$EZ$2076,MATCH($B102&amp;$D102&amp;$B$5,Raw!$A$6:$A$2076,0),MATCH(H$5,Raw!$H$5:$EZ$5,0))/60/60/24,"-")</f>
        <v>4.1574074074074076E-2</v>
      </c>
      <c r="I102" s="236">
        <f>IFERROR(INDEX(Raw!$H$6:$EZ$2076,MATCH($B102&amp;$D102&amp;$B$5,Raw!$A$6:$A$2076,0),MATCH(I$5,Raw!$H$5:$EZ$5,0))/60/60/24,"-")</f>
        <v>8.8009259259259273E-2</v>
      </c>
      <c r="J102" s="149"/>
      <c r="K102" s="149">
        <f>IFERROR(INDEX(Raw!$H$6:$EZ$2076,MATCH($B102&amp;$D102&amp;$B$5,Raw!$A$6:$A$2076,0),MATCH(K$5,Raw!$H$5:$EZ$5,0)),"-")</f>
        <v>109699</v>
      </c>
      <c r="L102" s="149"/>
      <c r="M102" s="149">
        <f>IFERROR(INDEX(Raw!$H$6:$EZ$2076,MATCH($B102&amp;$D102&amp;$B$5,Raw!$A$6:$A$2076,0),MATCH(M$5,Raw!$H$5:$EZ$5,0))/60/60,"-")</f>
        <v>88333.344444444447</v>
      </c>
      <c r="N102" s="236">
        <f>IFERROR(INDEX(Raw!$H$6:$EZ$2076,MATCH($B102&amp;$D102&amp;$B$5,Raw!$A$6:$A$2076,0),MATCH(N$5,Raw!$H$5:$EZ$5,0))/60/60/24,"-")</f>
        <v>3.3553240740740745E-2</v>
      </c>
      <c r="O102" s="236">
        <f>IFERROR(INDEX(Raw!$H$6:$EZ$2076,MATCH($B102&amp;$D102&amp;$B$5,Raw!$A$6:$A$2076,0),MATCH(O$5,Raw!$H$5:$EZ$5,0))/60/60/24,"-")</f>
        <v>7.8935185185185192E-2</v>
      </c>
      <c r="P102" s="149"/>
      <c r="Q102" s="149">
        <f>IFERROR(INDEX(Raw!$H$6:$EZ$2076,MATCH($B102&amp;$D102&amp;$B$5,Raw!$A$6:$A$2076,0),MATCH(Q$5,Raw!$H$5:$EZ$5,0)),"-")</f>
        <v>8345</v>
      </c>
      <c r="R102" s="149">
        <f>IFERROR(INDEX(Raw!$H$6:$EZ$2076,MATCH($B102&amp;$D102&amp;$B$5,Raw!$A$6:$A$2076,0),MATCH(R$5,Raw!$H$5:$EZ$5,0)),"-")</f>
        <v>35560</v>
      </c>
      <c r="S102" s="149">
        <f>IFERROR(INDEX(Raw!$H$6:$EZ$2076,MATCH($B102&amp;$D102&amp;$B$5,Raw!$A$6:$A$2076,0),MATCH(S$5,Raw!$H$5:$EZ$5,0)),"-")</f>
        <v>48563</v>
      </c>
      <c r="T102" s="149">
        <f>IFERROR(INDEX(Raw!$H$6:$EZ$2076,MATCH($B102&amp;$D102&amp;$B$5,Raw!$A$6:$A$2076,0),MATCH(T$5,Raw!$H$5:$EZ$5,0)),"-")</f>
        <v>17231</v>
      </c>
      <c r="U102" s="149"/>
      <c r="V102" s="242">
        <f t="shared" si="14"/>
        <v>7.6071796461225721E-2</v>
      </c>
      <c r="W102" s="242">
        <f t="shared" si="15"/>
        <v>0.32415974621464189</v>
      </c>
      <c r="X102" s="242">
        <f t="shared" si="16"/>
        <v>0.44269318772276867</v>
      </c>
      <c r="Y102" s="242">
        <f t="shared" si="17"/>
        <v>0.15707526960136373</v>
      </c>
    </row>
    <row r="103" spans="1:25" ht="17.5" x14ac:dyDescent="0.35">
      <c r="A103" s="188">
        <f t="shared" si="4"/>
        <v>45566</v>
      </c>
      <c r="B103" s="145" t="s">
        <v>134</v>
      </c>
      <c r="C103" s="38" t="s">
        <v>137</v>
      </c>
      <c r="D103" s="101" t="s">
        <v>137</v>
      </c>
      <c r="E103" s="149">
        <f>IFERROR(INDEX(Raw!$H$6:$EZ$2076,MATCH($B103&amp;$D103&amp;$B$5,Raw!$A$6:$A$2076,0),MATCH(E$5,Raw!$H$5:$EZ$5,0)),"-")</f>
        <v>23031</v>
      </c>
      <c r="F103" s="149"/>
      <c r="G103" s="149">
        <f>IFERROR(INDEX(Raw!$H$6:$EZ$2076,MATCH($B103&amp;$D103&amp;$B$5,Raw!$A$6:$A$2076,0),MATCH(G$5,Raw!$H$5:$EZ$5,0))/60/60,"-")</f>
        <v>21863.547777777778</v>
      </c>
      <c r="H103" s="236">
        <f>IFERROR(INDEX(Raw!$H$6:$EZ$2076,MATCH($B103&amp;$D103&amp;$B$5,Raw!$A$6:$A$2076,0),MATCH(H$5,Raw!$H$5:$EZ$5,0))/60/60/24,"-")</f>
        <v>3.9560185185185184E-2</v>
      </c>
      <c r="I103" s="236">
        <f>IFERROR(INDEX(Raw!$H$6:$EZ$2076,MATCH($B103&amp;$D103&amp;$B$5,Raw!$A$6:$A$2076,0),MATCH(I$5,Raw!$H$5:$EZ$5,0))/60/60/24,"-")</f>
        <v>8.4803240740740735E-2</v>
      </c>
      <c r="J103" s="149"/>
      <c r="K103" s="149">
        <f>IFERROR(INDEX(Raw!$H$6:$EZ$2076,MATCH($B103&amp;$D103&amp;$B$5,Raw!$A$6:$A$2076,0),MATCH(K$5,Raw!$H$5:$EZ$5,0)),"-")</f>
        <v>118058</v>
      </c>
      <c r="L103" s="149"/>
      <c r="M103" s="149">
        <f>IFERROR(INDEX(Raw!$H$6:$EZ$2076,MATCH($B103&amp;$D103&amp;$B$5,Raw!$A$6:$A$2076,0),MATCH(M$5,Raw!$H$5:$EZ$5,0))/60/60,"-")</f>
        <v>109273.0063888889</v>
      </c>
      <c r="N103" s="236">
        <f>IFERROR(INDEX(Raw!$H$6:$EZ$2076,MATCH($B103&amp;$D103&amp;$B$5,Raw!$A$6:$A$2076,0),MATCH(N$5,Raw!$H$5:$EZ$5,0))/60/60/24,"-")</f>
        <v>3.8564814814814816E-2</v>
      </c>
      <c r="O103" s="236">
        <f>IFERROR(INDEX(Raw!$H$6:$EZ$2076,MATCH($B103&amp;$D103&amp;$B$5,Raw!$A$6:$A$2076,0),MATCH(O$5,Raw!$H$5:$EZ$5,0))/60/60/24,"-")</f>
        <v>8.9155092592592591E-2</v>
      </c>
      <c r="P103" s="149"/>
      <c r="Q103" s="149">
        <f>IFERROR(INDEX(Raw!$H$6:$EZ$2076,MATCH($B103&amp;$D103&amp;$B$5,Raw!$A$6:$A$2076,0),MATCH(Q$5,Raw!$H$5:$EZ$5,0)),"-")</f>
        <v>10047</v>
      </c>
      <c r="R103" s="149">
        <f>IFERROR(INDEX(Raw!$H$6:$EZ$2076,MATCH($B103&amp;$D103&amp;$B$5,Raw!$A$6:$A$2076,0),MATCH(R$5,Raw!$H$5:$EZ$5,0)),"-")</f>
        <v>41391</v>
      </c>
      <c r="S103" s="149">
        <f>IFERROR(INDEX(Raw!$H$6:$EZ$2076,MATCH($B103&amp;$D103&amp;$B$5,Raw!$A$6:$A$2076,0),MATCH(S$5,Raw!$H$5:$EZ$5,0)),"-")</f>
        <v>48083</v>
      </c>
      <c r="T103" s="149">
        <f>IFERROR(INDEX(Raw!$H$6:$EZ$2076,MATCH($B103&amp;$D103&amp;$B$5,Raw!$A$6:$A$2076,0),MATCH(T$5,Raw!$H$5:$EZ$5,0)),"-")</f>
        <v>18537</v>
      </c>
      <c r="U103" s="149"/>
      <c r="V103" s="242">
        <f t="shared" si="14"/>
        <v>8.5102237883074416E-2</v>
      </c>
      <c r="W103" s="242">
        <f t="shared" si="15"/>
        <v>0.35059885818834807</v>
      </c>
      <c r="X103" s="242">
        <f t="shared" si="16"/>
        <v>0.40728286096664351</v>
      </c>
      <c r="Y103" s="242">
        <f t="shared" si="17"/>
        <v>0.15701604296193397</v>
      </c>
    </row>
    <row r="104" spans="1:25" x14ac:dyDescent="0.25">
      <c r="A104" s="188">
        <f t="shared" si="4"/>
        <v>45597</v>
      </c>
      <c r="B104" s="145" t="s">
        <v>134</v>
      </c>
      <c r="C104" s="38" t="s">
        <v>138</v>
      </c>
      <c r="D104" s="95" t="s">
        <v>138</v>
      </c>
      <c r="E104" s="149">
        <f>IFERROR(INDEX(Raw!$H$6:$EZ$2076,MATCH($B104&amp;$D104&amp;$B$5,Raw!$A$6:$A$2076,0),MATCH(E$5,Raw!$H$5:$EZ$5,0)),"-")</f>
        <v>22220</v>
      </c>
      <c r="F104" s="149"/>
      <c r="G104" s="149">
        <f>IFERROR(INDEX(Raw!$H$6:$EZ$2076,MATCH($B104&amp;$D104&amp;$B$5,Raw!$A$6:$A$2076,0),MATCH(G$5,Raw!$H$5:$EZ$5,0))/60/60,"-")</f>
        <v>23117.140555555558</v>
      </c>
      <c r="H104" s="236">
        <f>IFERROR(INDEX(Raw!$H$6:$EZ$2076,MATCH($B104&amp;$D104&amp;$B$5,Raw!$A$6:$A$2076,0),MATCH(H$5,Raw!$H$5:$EZ$5,0))/60/60/24,"-")</f>
        <v>4.3344907407407401E-2</v>
      </c>
      <c r="I104" s="236">
        <f>IFERROR(INDEX(Raw!$H$6:$EZ$2076,MATCH($B104&amp;$D104&amp;$B$5,Raw!$A$6:$A$2076,0),MATCH(I$5,Raw!$H$5:$EZ$5,0))/60/60/24,"-")</f>
        <v>9.0891203703703696E-2</v>
      </c>
      <c r="J104" s="149"/>
      <c r="K104" s="149">
        <f>IFERROR(INDEX(Raw!$H$6:$EZ$2076,MATCH($B104&amp;$D104&amp;$B$5,Raw!$A$6:$A$2076,0),MATCH(K$5,Raw!$H$5:$EZ$5,0)),"-")</f>
        <v>115052</v>
      </c>
      <c r="L104" s="149"/>
      <c r="M104" s="149">
        <f>IFERROR(INDEX(Raw!$H$6:$EZ$2076,MATCH($B104&amp;$D104&amp;$B$5,Raw!$A$6:$A$2076,0),MATCH(M$5,Raw!$H$5:$EZ$5,0))/60/60,"-")</f>
        <v>103984.60944444445</v>
      </c>
      <c r="N104" s="236">
        <f>IFERROR(INDEX(Raw!$H$6:$EZ$2076,MATCH($B104&amp;$D104&amp;$B$5,Raw!$A$6:$A$2076,0),MATCH(N$5,Raw!$H$5:$EZ$5,0))/60/60/24,"-")</f>
        <v>3.7662037037037036E-2</v>
      </c>
      <c r="O104" s="236">
        <f>IFERROR(INDEX(Raw!$H$6:$EZ$2076,MATCH($B104&amp;$D104&amp;$B$5,Raw!$A$6:$A$2076,0),MATCH(O$5,Raw!$H$5:$EZ$5,0))/60/60/24,"-")</f>
        <v>8.4942129629629617E-2</v>
      </c>
      <c r="P104" s="149"/>
      <c r="Q104" s="149">
        <f>IFERROR(INDEX(Raw!$H$6:$EZ$2076,MATCH($B104&amp;$D104&amp;$B$5,Raw!$A$6:$A$2076,0),MATCH(Q$5,Raw!$H$5:$EZ$5,0)),"-")</f>
        <v>9279</v>
      </c>
      <c r="R104" s="149">
        <f>IFERROR(INDEX(Raw!$H$6:$EZ$2076,MATCH($B104&amp;$D104&amp;$B$5,Raw!$A$6:$A$2076,0),MATCH(R$5,Raw!$H$5:$EZ$5,0)),"-")</f>
        <v>41815</v>
      </c>
      <c r="S104" s="149">
        <f>IFERROR(INDEX(Raw!$H$6:$EZ$2076,MATCH($B104&amp;$D104&amp;$B$5,Raw!$A$6:$A$2076,0),MATCH(S$5,Raw!$H$5:$EZ$5,0)),"-")</f>
        <v>45418</v>
      </c>
      <c r="T104" s="149">
        <f>IFERROR(INDEX(Raw!$H$6:$EZ$2076,MATCH($B104&amp;$D104&amp;$B$5,Raw!$A$6:$A$2076,0),MATCH(T$5,Raw!$H$5:$EZ$5,0)),"-")</f>
        <v>18540</v>
      </c>
      <c r="U104" s="149"/>
      <c r="V104" s="242">
        <f t="shared" si="14"/>
        <v>8.0650488474776627E-2</v>
      </c>
      <c r="W104" s="242">
        <f t="shared" si="15"/>
        <v>0.36344435559573063</v>
      </c>
      <c r="X104" s="242">
        <f t="shared" si="16"/>
        <v>0.39476062997601086</v>
      </c>
      <c r="Y104" s="242">
        <f t="shared" si="17"/>
        <v>0.16114452595348192</v>
      </c>
    </row>
    <row r="105" spans="1:25" x14ac:dyDescent="0.25">
      <c r="A105" s="188">
        <f t="shared" si="4"/>
        <v>45627</v>
      </c>
      <c r="B105" s="145" t="s">
        <v>134</v>
      </c>
      <c r="C105" s="38" t="s">
        <v>139</v>
      </c>
      <c r="D105" s="95" t="s">
        <v>139</v>
      </c>
      <c r="E105" s="149">
        <f>IFERROR(INDEX(Raw!$H$6:$EZ$2076,MATCH($B105&amp;$D105&amp;$B$5,Raw!$A$6:$A$2076,0),MATCH(E$5,Raw!$H$5:$EZ$5,0)),"-")</f>
        <v>23344</v>
      </c>
      <c r="F105" s="149"/>
      <c r="G105" s="149">
        <f>IFERROR(INDEX(Raw!$H$6:$EZ$2076,MATCH($B105&amp;$D105&amp;$B$5,Raw!$A$6:$A$2076,0),MATCH(G$5,Raw!$H$5:$EZ$5,0))/60/60,"-")</f>
        <v>30958.32333333333</v>
      </c>
      <c r="H105" s="236">
        <f>IFERROR(INDEX(Raw!$H$6:$EZ$2076,MATCH($B105&amp;$D105&amp;$B$5,Raw!$A$6:$A$2076,0),MATCH(H$5,Raw!$H$5:$EZ$5,0))/60/60/24,"-")</f>
        <v>5.5254629629629626E-2</v>
      </c>
      <c r="I105" s="236">
        <f>IFERROR(INDEX(Raw!$H$6:$EZ$2076,MATCH($B105&amp;$D105&amp;$B$5,Raw!$A$6:$A$2076,0),MATCH(I$5,Raw!$H$5:$EZ$5,0))/60/60/24,"-")</f>
        <v>0.10729166666666667</v>
      </c>
      <c r="J105" s="149"/>
      <c r="K105" s="149">
        <f>IFERROR(INDEX(Raw!$H$6:$EZ$2076,MATCH($B105&amp;$D105&amp;$B$5,Raw!$A$6:$A$2076,0),MATCH(K$5,Raw!$H$5:$EZ$5,0)),"-")</f>
        <v>129956</v>
      </c>
      <c r="L105" s="149"/>
      <c r="M105" s="149">
        <f>IFERROR(INDEX(Raw!$H$6:$EZ$2076,MATCH($B105&amp;$D105&amp;$B$5,Raw!$A$6:$A$2076,0),MATCH(M$5,Raw!$H$5:$EZ$5,0))/60/60,"-")</f>
        <v>123213.22750000001</v>
      </c>
      <c r="N105" s="236">
        <f>IFERROR(INDEX(Raw!$H$6:$EZ$2076,MATCH($B105&amp;$D105&amp;$B$5,Raw!$A$6:$A$2076,0),MATCH(N$5,Raw!$H$5:$EZ$5,0))/60/60/24,"-")</f>
        <v>3.9502314814814816E-2</v>
      </c>
      <c r="O105" s="236">
        <f>IFERROR(INDEX(Raw!$H$6:$EZ$2076,MATCH($B105&amp;$D105&amp;$B$5,Raw!$A$6:$A$2076,0),MATCH(O$5,Raw!$H$5:$EZ$5,0))/60/60/24,"-")</f>
        <v>9.0532407407407409E-2</v>
      </c>
      <c r="P105" s="149"/>
      <c r="Q105" s="149">
        <f>IFERROR(INDEX(Raw!$H$6:$EZ$2076,MATCH($B105&amp;$D105&amp;$B$5,Raw!$A$6:$A$2076,0),MATCH(Q$5,Raw!$H$5:$EZ$5,0)),"-")</f>
        <v>11406</v>
      </c>
      <c r="R105" s="149">
        <f>IFERROR(INDEX(Raw!$H$6:$EZ$2076,MATCH($B105&amp;$D105&amp;$B$5,Raw!$A$6:$A$2076,0),MATCH(R$5,Raw!$H$5:$EZ$5,0)),"-")</f>
        <v>48861</v>
      </c>
      <c r="S105" s="149">
        <f>IFERROR(INDEX(Raw!$H$6:$EZ$2076,MATCH($B105&amp;$D105&amp;$B$5,Raw!$A$6:$A$2076,0),MATCH(S$5,Raw!$H$5:$EZ$5,0)),"-")</f>
        <v>49902</v>
      </c>
      <c r="T105" s="149">
        <f>IFERROR(INDEX(Raw!$H$6:$EZ$2076,MATCH($B105&amp;$D105&amp;$B$5,Raw!$A$6:$A$2076,0),MATCH(T$5,Raw!$H$5:$EZ$5,0)),"-")</f>
        <v>19787</v>
      </c>
      <c r="U105" s="149"/>
      <c r="V105" s="242">
        <f t="shared" si="14"/>
        <v>8.7768167687525003E-2</v>
      </c>
      <c r="W105" s="242">
        <f t="shared" si="15"/>
        <v>0.37598110129582318</v>
      </c>
      <c r="X105" s="242">
        <f t="shared" si="16"/>
        <v>0.38399150481701499</v>
      </c>
      <c r="Y105" s="242">
        <f t="shared" si="17"/>
        <v>0.1522592261996368</v>
      </c>
    </row>
    <row r="106" spans="1:25" ht="17.5" x14ac:dyDescent="0.35">
      <c r="A106" s="188">
        <f t="shared" si="4"/>
        <v>45658</v>
      </c>
      <c r="B106" s="145" t="s">
        <v>134</v>
      </c>
      <c r="C106" s="119" t="s">
        <v>140</v>
      </c>
      <c r="D106" s="101" t="s">
        <v>140</v>
      </c>
      <c r="E106" s="149">
        <f>IFERROR(INDEX(Raw!$H$6:$EZ$2076,MATCH($B106&amp;$D106&amp;$B$5,Raw!$A$6:$A$2076,0),MATCH(E$5,Raw!$H$5:$EZ$5,0)),"-")</f>
        <v>24323</v>
      </c>
      <c r="F106" s="149"/>
      <c r="G106" s="149">
        <f>IFERROR(INDEX(Raw!$H$6:$EZ$2076,MATCH($B106&amp;$D106&amp;$B$5,Raw!$A$6:$A$2076,0),MATCH(G$5,Raw!$H$5:$EZ$5,0))/60/60,"-")</f>
        <v>23998.436666666665</v>
      </c>
      <c r="H106" s="236">
        <f>IFERROR(INDEX(Raw!$H$6:$EZ$2076,MATCH($B106&amp;$D106&amp;$B$5,Raw!$A$6:$A$2076,0),MATCH(H$5,Raw!$H$5:$EZ$5,0))/60/60/24,"-")</f>
        <v>4.1111111111111112E-2</v>
      </c>
      <c r="I106" s="236">
        <f>IFERROR(INDEX(Raw!$H$6:$EZ$2076,MATCH($B106&amp;$D106&amp;$B$5,Raw!$A$6:$A$2076,0),MATCH(I$5,Raw!$H$5:$EZ$5,0))/60/60/24,"-")</f>
        <v>8.8449074074074083E-2</v>
      </c>
      <c r="J106" s="149"/>
      <c r="K106" s="149">
        <f>IFERROR(INDEX(Raw!$H$6:$EZ$2076,MATCH($B106&amp;$D106&amp;$B$5,Raw!$A$6:$A$2076,0),MATCH(K$5,Raw!$H$5:$EZ$5,0)),"-")</f>
        <v>128569</v>
      </c>
      <c r="L106" s="149"/>
      <c r="M106" s="149">
        <f>IFERROR(INDEX(Raw!$H$6:$EZ$2076,MATCH($B106&amp;$D106&amp;$B$5,Raw!$A$6:$A$2076,0),MATCH(M$5,Raw!$H$5:$EZ$5,0))/60/60,"-")</f>
        <v>94675.20166666666</v>
      </c>
      <c r="N106" s="236">
        <f>IFERROR(INDEX(Raw!$H$6:$EZ$2076,MATCH($B106&amp;$D106&amp;$B$5,Raw!$A$6:$A$2076,0),MATCH(N$5,Raw!$H$5:$EZ$5,0))/60/60/24,"-")</f>
        <v>3.0682870370370371E-2</v>
      </c>
      <c r="O106" s="236">
        <f>IFERROR(INDEX(Raw!$H$6:$EZ$2076,MATCH($B106&amp;$D106&amp;$B$5,Raw!$A$6:$A$2076,0),MATCH(O$5,Raw!$H$5:$EZ$5,0))/60/60/24,"-")</f>
        <v>7.0162037037037037E-2</v>
      </c>
      <c r="P106" s="149"/>
      <c r="Q106" s="149">
        <f>IFERROR(INDEX(Raw!$H$6:$EZ$2076,MATCH($B106&amp;$D106&amp;$B$5,Raw!$A$6:$A$2076,0),MATCH(Q$5,Raw!$H$5:$EZ$5,0)),"-")</f>
        <v>9428</v>
      </c>
      <c r="R106" s="149">
        <f>IFERROR(INDEX(Raw!$H$6:$EZ$2076,MATCH($B106&amp;$D106&amp;$B$5,Raw!$A$6:$A$2076,0),MATCH(R$5,Raw!$H$5:$EZ$5,0)),"-")</f>
        <v>45050</v>
      </c>
      <c r="S106" s="149">
        <f>IFERROR(INDEX(Raw!$H$6:$EZ$2076,MATCH($B106&amp;$D106&amp;$B$5,Raw!$A$6:$A$2076,0),MATCH(S$5,Raw!$H$5:$EZ$5,0)),"-")</f>
        <v>54071</v>
      </c>
      <c r="T106" s="149">
        <f>IFERROR(INDEX(Raw!$H$6:$EZ$2076,MATCH($B106&amp;$D106&amp;$B$5,Raw!$A$6:$A$2076,0),MATCH(T$5,Raw!$H$5:$EZ$5,0)),"-")</f>
        <v>20020</v>
      </c>
      <c r="U106" s="149"/>
      <c r="V106" s="242">
        <f t="shared" si="14"/>
        <v>7.3330274016286973E-2</v>
      </c>
      <c r="W106" s="242">
        <f t="shared" si="15"/>
        <v>0.35039550747069664</v>
      </c>
      <c r="X106" s="242">
        <f t="shared" si="16"/>
        <v>0.42056016613647146</v>
      </c>
      <c r="Y106" s="242">
        <f t="shared" si="17"/>
        <v>0.1557140523765449</v>
      </c>
    </row>
    <row r="107" spans="1:25" x14ac:dyDescent="0.25">
      <c r="A107" s="188">
        <f t="shared" si="4"/>
        <v>45689</v>
      </c>
      <c r="B107" s="145" t="s">
        <v>134</v>
      </c>
      <c r="C107" s="119" t="s">
        <v>141</v>
      </c>
      <c r="D107" s="2" t="s">
        <v>141</v>
      </c>
      <c r="E107" s="149">
        <f>IFERROR(INDEX(Raw!$H$6:$EZ$2076,MATCH($B107&amp;$D107&amp;$B$5,Raw!$A$6:$A$2076,0),MATCH(E$5,Raw!$H$5:$EZ$5,0)),"-")</f>
        <v>22167</v>
      </c>
      <c r="F107" s="149"/>
      <c r="G107" s="149">
        <f>IFERROR(INDEX(Raw!$H$6:$EZ$2076,MATCH($B107&amp;$D107&amp;$B$5,Raw!$A$6:$A$2076,0),MATCH(G$5,Raw!$H$5:$EZ$5,0))/60/60,"-")</f>
        <v>25506.928888888891</v>
      </c>
      <c r="H107" s="236">
        <f>IFERROR(INDEX(Raw!$H$6:$EZ$2076,MATCH($B107&amp;$D107&amp;$B$5,Raw!$A$6:$A$2076,0),MATCH(H$5,Raw!$H$5:$EZ$5,0))/60/60/24,"-")</f>
        <v>4.7939814814814817E-2</v>
      </c>
      <c r="I107" s="236">
        <f>IFERROR(INDEX(Raw!$H$6:$EZ$2076,MATCH($B107&amp;$D107&amp;$B$5,Raw!$A$6:$A$2076,0),MATCH(I$5,Raw!$H$5:$EZ$5,0))/60/60/24,"-")</f>
        <v>0.10202546296296296</v>
      </c>
      <c r="J107" s="149"/>
      <c r="K107" s="149">
        <f>IFERROR(INDEX(Raw!$H$6:$EZ$2076,MATCH($B107&amp;$D107&amp;$B$5,Raw!$A$6:$A$2076,0),MATCH(K$5,Raw!$H$5:$EZ$5,0)),"-")</f>
        <v>113495</v>
      </c>
      <c r="L107" s="149"/>
      <c r="M107" s="149">
        <f>IFERROR(INDEX(Raw!$H$6:$EZ$2076,MATCH($B107&amp;$D107&amp;$B$5,Raw!$A$6:$A$2076,0),MATCH(M$5,Raw!$H$5:$EZ$5,0))/60/60,"-")</f>
        <v>82920.171666666662</v>
      </c>
      <c r="N107" s="236">
        <f>IFERROR(INDEX(Raw!$H$6:$EZ$2076,MATCH($B107&amp;$D107&amp;$B$5,Raw!$A$6:$A$2076,0),MATCH(N$5,Raw!$H$5:$EZ$5,0))/60/60/24,"-")</f>
        <v>3.0439814814814819E-2</v>
      </c>
      <c r="O107" s="236">
        <f>IFERROR(INDEX(Raw!$H$6:$EZ$2076,MATCH($B107&amp;$D107&amp;$B$5,Raw!$A$6:$A$2076,0),MATCH(O$5,Raw!$H$5:$EZ$5,0))/60/60/24,"-")</f>
        <v>7.1064814814814817E-2</v>
      </c>
      <c r="P107" s="149"/>
      <c r="Q107" s="333">
        <f>IFERROR(INDEX(Raw!$H$6:$EZ$2076,MATCH($B107&amp;$D107&amp;$B$5,Raw!$A$6:$A$2076,0),MATCH(Q$5,Raw!$H$5:$EZ$5,0)),"-")</f>
        <v>8335</v>
      </c>
      <c r="R107" s="333">
        <f>IFERROR(INDEX(Raw!$H$6:$EZ$2076,MATCH($B107&amp;$D107&amp;$B$5,Raw!$A$6:$A$2076,0),MATCH(R$5,Raw!$H$5:$EZ$5,0)),"-")</f>
        <v>38069</v>
      </c>
      <c r="S107" s="333">
        <f>IFERROR(INDEX(Raw!$H$6:$EZ$2076,MATCH($B107&amp;$D107&amp;$B$5,Raw!$A$6:$A$2076,0),MATCH(S$5,Raw!$H$5:$EZ$5,0)),"-")</f>
        <v>48955</v>
      </c>
      <c r="T107" s="333">
        <f>IFERROR(INDEX(Raw!$H$6:$EZ$2076,MATCH($B107&amp;$D107&amp;$B$5,Raw!$A$6:$A$2076,0),MATCH(T$5,Raw!$H$5:$EZ$5,0)),"-")</f>
        <v>18136</v>
      </c>
      <c r="U107" s="149"/>
      <c r="V107" s="242">
        <f t="shared" si="14"/>
        <v>7.3439358562051194E-2</v>
      </c>
      <c r="W107" s="242">
        <f t="shared" si="15"/>
        <v>0.33542446803823955</v>
      </c>
      <c r="X107" s="242">
        <f t="shared" si="16"/>
        <v>0.43134058769108774</v>
      </c>
      <c r="Y107" s="242">
        <f t="shared" si="17"/>
        <v>0.15979558570862151</v>
      </c>
    </row>
    <row r="108" spans="1:25" x14ac:dyDescent="0.25">
      <c r="A108" s="188">
        <f t="shared" si="4"/>
        <v>45717</v>
      </c>
      <c r="B108" s="147" t="s">
        <v>134</v>
      </c>
      <c r="C108" s="97" t="s">
        <v>142</v>
      </c>
      <c r="D108" s="95" t="s">
        <v>142</v>
      </c>
      <c r="E108" s="152">
        <f>IFERROR(INDEX(Raw!$H$6:$EZ$2076,MATCH($B108&amp;$D108&amp;$B$5,Raw!$A$6:$A$2076,0),MATCH(E$5,Raw!$H$5:$EZ$5,0)),"-")</f>
        <v>25705</v>
      </c>
      <c r="F108" s="149"/>
      <c r="G108" s="152">
        <f>IFERROR(INDEX(Raw!$H$6:$EZ$2076,MATCH($B108&amp;$D108&amp;$B$5,Raw!$A$6:$A$2076,0),MATCH(G$5,Raw!$H$5:$EZ$5,0))/60/60,"-")</f>
        <v>25093.344999999998</v>
      </c>
      <c r="H108" s="237">
        <f>IFERROR(INDEX(Raw!$H$6:$EZ$2076,MATCH($B108&amp;$D108&amp;$B$5,Raw!$A$6:$A$2076,0),MATCH(H$5,Raw!$H$5:$EZ$5,0))/60/60/24,"-")</f>
        <v>4.0671296296296296E-2</v>
      </c>
      <c r="I108" s="237">
        <f>IFERROR(INDEX(Raw!$H$6:$EZ$2076,MATCH($B108&amp;$D108&amp;$B$5,Raw!$A$6:$A$2076,0),MATCH(I$5,Raw!$H$5:$EZ$5,0))/60/60/24,"-")</f>
        <v>8.9444444444444451E-2</v>
      </c>
      <c r="J108" s="149"/>
      <c r="K108" s="152">
        <f>IFERROR(INDEX(Raw!$H$6:$EZ$2076,MATCH($B108&amp;$D108&amp;$B$5,Raw!$A$6:$A$2076,0),MATCH(K$5,Raw!$H$5:$EZ$5,0)),"-")</f>
        <v>125174</v>
      </c>
      <c r="L108" s="149"/>
      <c r="M108" s="152">
        <f>IFERROR(INDEX(Raw!$H$6:$EZ$2076,MATCH($B108&amp;$D108&amp;$B$5,Raw!$A$6:$A$2076,0),MATCH(M$5,Raw!$H$5:$EZ$5,0))/60/60,"-")</f>
        <v>82667.686666666676</v>
      </c>
      <c r="N108" s="237">
        <f>IFERROR(INDEX(Raw!$H$6:$EZ$2076,MATCH($B108&amp;$D108&amp;$B$5,Raw!$A$6:$A$2076,0),MATCH(N$5,Raw!$H$5:$EZ$5,0))/60/60/24,"-")</f>
        <v>2.7523148148148147E-2</v>
      </c>
      <c r="O108" s="237">
        <f>IFERROR(INDEX(Raw!$H$6:$EZ$2076,MATCH($B108&amp;$D108&amp;$B$5,Raw!$A$6:$A$2076,0),MATCH(O$5,Raw!$H$5:$EZ$5,0))/60/60/24,"-")</f>
        <v>6.446759259259259E-2</v>
      </c>
      <c r="P108" s="149"/>
      <c r="Q108" s="152">
        <f>IFERROR(INDEX(Raw!$H$6:$EZ$2076,MATCH($B108&amp;$D108&amp;$B$5,Raw!$A$6:$A$2076,0),MATCH(Q$5,Raw!$H$5:$EZ$5,0)),"-")</f>
        <v>8754</v>
      </c>
      <c r="R108" s="152">
        <f>IFERROR(INDEX(Raw!$H$6:$EZ$2076,MATCH($B108&amp;$D108&amp;$B$5,Raw!$A$6:$A$2076,0),MATCH(R$5,Raw!$H$5:$EZ$5,0)),"-")</f>
        <v>40609</v>
      </c>
      <c r="S108" s="152">
        <f>IFERROR(INDEX(Raw!$H$6:$EZ$2076,MATCH($B108&amp;$D108&amp;$B$5,Raw!$A$6:$A$2076,0),MATCH(S$5,Raw!$H$5:$EZ$5,0)),"-")</f>
        <v>54304</v>
      </c>
      <c r="T108" s="152">
        <f>IFERROR(INDEX(Raw!$H$6:$EZ$2076,MATCH($B108&amp;$D108&amp;$B$5,Raw!$A$6:$A$2076,0),MATCH(T$5,Raw!$H$5:$EZ$5,0)),"-")</f>
        <v>21507</v>
      </c>
      <c r="U108" s="149"/>
      <c r="V108" s="247">
        <f t="shared" si="14"/>
        <v>6.9934650965855535E-2</v>
      </c>
      <c r="W108" s="247">
        <f t="shared" si="15"/>
        <v>0.32442040679374312</v>
      </c>
      <c r="X108" s="247">
        <f t="shared" si="16"/>
        <v>0.43382811126911341</v>
      </c>
      <c r="Y108" s="247">
        <f t="shared" si="17"/>
        <v>0.17181683097128797</v>
      </c>
    </row>
    <row r="109" spans="1:25" ht="17.5" x14ac:dyDescent="0.35">
      <c r="A109" s="188">
        <f t="shared" si="4"/>
        <v>45748</v>
      </c>
      <c r="B109" s="143" t="s">
        <v>151</v>
      </c>
      <c r="C109" s="38" t="s">
        <v>143</v>
      </c>
      <c r="D109" s="99" t="s">
        <v>143</v>
      </c>
      <c r="E109" s="149">
        <f>IFERROR(INDEX(Raw!$H$6:$EZ$2076,MATCH($B109&amp;$D109&amp;$B$5,Raw!$A$6:$A$2076,0),MATCH(E$5,Raw!$H$5:$EZ$5,0)),"-")</f>
        <v>25683</v>
      </c>
      <c r="F109" s="149"/>
      <c r="G109" s="149">
        <f>IFERROR(INDEX(Raw!$H$6:$EZ$2076,MATCH($B109&amp;$D109&amp;$B$5,Raw!$A$6:$A$2076,0),MATCH(G$5,Raw!$H$5:$EZ$5,0))/60/60,"-")</f>
        <v>22497.284444444445</v>
      </c>
      <c r="H109" s="236">
        <f>IFERROR(INDEX(Raw!$H$6:$EZ$2076,MATCH($B109&amp;$D109&amp;$B$5,Raw!$A$6:$A$2076,0),MATCH(H$5,Raw!$H$5:$EZ$5,0))/60/60/24,"-")</f>
        <v>3.6493055555555549E-2</v>
      </c>
      <c r="I109" s="236">
        <f>IFERROR(INDEX(Raw!$H$6:$EZ$2076,MATCH($B109&amp;$D109&amp;$B$5,Raw!$A$6:$A$2076,0),MATCH(I$5,Raw!$H$5:$EZ$5,0))/60/60/24,"-")</f>
        <v>8.1284722222222217E-2</v>
      </c>
      <c r="J109" s="149"/>
      <c r="K109" s="149">
        <f>IFERROR(INDEX(Raw!$H$6:$EZ$2076,MATCH($B109&amp;$D109&amp;$B$5,Raw!$A$6:$A$2076,0),MATCH(K$5,Raw!$H$5:$EZ$5,0)),"-")</f>
        <v>126167</v>
      </c>
      <c r="L109" s="149"/>
      <c r="M109" s="149">
        <f>IFERROR(INDEX(Raw!$H$6:$EZ$2076,MATCH($B109&amp;$D109&amp;$B$5,Raw!$A$6:$A$2076,0),MATCH(M$5,Raw!$H$5:$EZ$5,0))/60/60,"-")</f>
        <v>75045.002222222232</v>
      </c>
      <c r="N109" s="236">
        <f>IFERROR(INDEX(Raw!$H$6:$EZ$2076,MATCH($B109&amp;$D109&amp;$B$5,Raw!$A$6:$A$2076,0),MATCH(N$5,Raw!$H$5:$EZ$5,0))/60/60/24,"-")</f>
        <v>2.478009259259259E-2</v>
      </c>
      <c r="O109" s="236">
        <f>IFERROR(INDEX(Raw!$H$6:$EZ$2076,MATCH($B109&amp;$D109&amp;$B$5,Raw!$A$6:$A$2076,0),MATCH(O$5,Raw!$H$5:$EZ$5,0))/60/60/24,"-")</f>
        <v>6.2071759259259264E-2</v>
      </c>
      <c r="P109" s="149"/>
      <c r="Q109" s="149">
        <f>IFERROR(INDEX(Raw!$H$6:$EZ$2076,MATCH($B109&amp;$D109&amp;$B$5,Raw!$A$6:$A$2076,0),MATCH(Q$5,Raw!$H$5:$EZ$5,0)),"-")</f>
        <v>8676</v>
      </c>
      <c r="R109" s="149">
        <f>IFERROR(INDEX(Raw!$H$6:$EZ$2076,MATCH($B109&amp;$D109&amp;$B$5,Raw!$A$6:$A$2076,0),MATCH(R$5,Raw!$H$5:$EZ$5,0)),"-")</f>
        <v>40538</v>
      </c>
      <c r="S109" s="149">
        <f>IFERROR(INDEX(Raw!$H$6:$EZ$2076,MATCH($B109&amp;$D109&amp;$B$5,Raw!$A$6:$A$2076,0),MATCH(S$5,Raw!$H$5:$EZ$5,0)),"-")</f>
        <v>56002</v>
      </c>
      <c r="T109" s="149">
        <f>IFERROR(INDEX(Raw!$H$6:$EZ$2076,MATCH($B109&amp;$D109&amp;$B$5,Raw!$A$6:$A$2076,0),MATCH(T$5,Raw!$H$5:$EZ$5,0)),"-")</f>
        <v>20951</v>
      </c>
      <c r="U109" s="149"/>
      <c r="V109" s="242">
        <f t="shared" ref="V109:V120" si="18">IFERROR(Q109/$K109,"-")</f>
        <v>6.8766000618228226E-2</v>
      </c>
      <c r="W109" s="242">
        <f t="shared" ref="W109:W120" si="19">IFERROR(R109/$K109,"-")</f>
        <v>0.32130430302694046</v>
      </c>
      <c r="X109" s="242">
        <f t="shared" ref="X109:X120" si="20">IFERROR(S109/$K109,"-")</f>
        <v>0.44387201090617989</v>
      </c>
      <c r="Y109" s="242">
        <f t="shared" ref="Y109:Y120" si="21">IFERROR(T109/$K109,"-")</f>
        <v>0.1660576854486514</v>
      </c>
    </row>
    <row r="110" spans="1:25" x14ac:dyDescent="0.25">
      <c r="A110" s="188">
        <f t="shared" si="4"/>
        <v>45778</v>
      </c>
      <c r="B110" s="145" t="s">
        <v>151</v>
      </c>
      <c r="C110" s="38" t="s">
        <v>144</v>
      </c>
      <c r="D110" s="2" t="s">
        <v>144</v>
      </c>
      <c r="E110" s="149">
        <f>IFERROR(INDEX(Raw!$H$6:$EZ$2076,MATCH($B110&amp;$D110&amp;$B$5,Raw!$A$6:$A$2076,0),MATCH(E$5,Raw!$H$5:$EZ$5,0)),"-")</f>
        <v>26985</v>
      </c>
      <c r="F110" s="149"/>
      <c r="G110" s="149">
        <f>IFERROR(INDEX(Raw!$H$6:$EZ$2076,MATCH($B110&amp;$D110&amp;$B$5,Raw!$A$6:$A$2076,0),MATCH(G$5,Raw!$H$5:$EZ$5,0))/60/60,"-")</f>
        <v>27652.205000000002</v>
      </c>
      <c r="H110" s="236">
        <f>IFERROR(INDEX(Raw!$H$6:$EZ$2076,MATCH($B110&amp;$D110&amp;$B$5,Raw!$A$6:$A$2076,0),MATCH(H$5,Raw!$H$5:$EZ$5,0))/60/60/24,"-")</f>
        <v>4.2696759259259261E-2</v>
      </c>
      <c r="I110" s="236">
        <f>IFERROR(INDEX(Raw!$H$6:$EZ$2076,MATCH($B110&amp;$D110&amp;$B$5,Raw!$A$6:$A$2076,0),MATCH(I$5,Raw!$H$5:$EZ$5,0))/60/60/24,"-")</f>
        <v>8.1979166666666672E-2</v>
      </c>
      <c r="J110" s="149"/>
      <c r="K110" s="149">
        <f>IFERROR(INDEX(Raw!$H$6:$EZ$2076,MATCH($B110&amp;$D110&amp;$B$5,Raw!$A$6:$A$2076,0),MATCH(K$5,Raw!$H$5:$EZ$5,0)),"-")</f>
        <v>131771</v>
      </c>
      <c r="L110" s="149"/>
      <c r="M110" s="149">
        <f>IFERROR(INDEX(Raw!$H$6:$EZ$2076,MATCH($B110&amp;$D110&amp;$B$5,Raw!$A$6:$A$2076,0),MATCH(M$5,Raw!$H$5:$EZ$5,0))/60/60,"-")</f>
        <v>82718.862222222218</v>
      </c>
      <c r="N110" s="236">
        <f>IFERROR(INDEX(Raw!$H$6:$EZ$2076,MATCH($B110&amp;$D110&amp;$B$5,Raw!$A$6:$A$2076,0),MATCH(N$5,Raw!$H$5:$EZ$5,0))/60/60/24,"-")</f>
        <v>2.6157407407407407E-2</v>
      </c>
      <c r="O110" s="236">
        <f>IFERROR(INDEX(Raw!$H$6:$EZ$2076,MATCH($B110&amp;$D110&amp;$B$5,Raw!$A$6:$A$2076,0),MATCH(O$5,Raw!$H$5:$EZ$5,0))/60/60/24,"-")</f>
        <v>6.5138888888888885E-2</v>
      </c>
      <c r="P110" s="149"/>
      <c r="Q110" s="149">
        <f>IFERROR(INDEX(Raw!$H$6:$EZ$2076,MATCH($B110&amp;$D110&amp;$B$5,Raw!$A$6:$A$2076,0),MATCH(Q$5,Raw!$H$5:$EZ$5,0)),"-")</f>
        <v>9577</v>
      </c>
      <c r="R110" s="149">
        <f>IFERROR(INDEX(Raw!$H$6:$EZ$2076,MATCH($B110&amp;$D110&amp;$B$5,Raw!$A$6:$A$2076,0),MATCH(R$5,Raw!$H$5:$EZ$5,0)),"-")</f>
        <v>42564</v>
      </c>
      <c r="S110" s="149">
        <f>IFERROR(INDEX(Raw!$H$6:$EZ$2076,MATCH($B110&amp;$D110&amp;$B$5,Raw!$A$6:$A$2076,0),MATCH(S$5,Raw!$H$5:$EZ$5,0)),"-")</f>
        <v>58465</v>
      </c>
      <c r="T110" s="149">
        <f>IFERROR(INDEX(Raw!$H$6:$EZ$2076,MATCH($B110&amp;$D110&amp;$B$5,Raw!$A$6:$A$2076,0),MATCH(T$5,Raw!$H$5:$EZ$5,0)),"-")</f>
        <v>21165</v>
      </c>
      <c r="U110" s="149"/>
      <c r="V110" s="242">
        <f t="shared" si="18"/>
        <v>7.2679117560009415E-2</v>
      </c>
      <c r="W110" s="242">
        <f t="shared" si="19"/>
        <v>0.32301492741194954</v>
      </c>
      <c r="X110" s="242">
        <f t="shared" si="20"/>
        <v>0.44368639533736559</v>
      </c>
      <c r="Y110" s="242">
        <f t="shared" si="21"/>
        <v>0.16061955969067548</v>
      </c>
    </row>
    <row r="111" spans="1:25" x14ac:dyDescent="0.25">
      <c r="A111" s="188">
        <f t="shared" si="4"/>
        <v>45809</v>
      </c>
      <c r="B111" s="145" t="s">
        <v>151</v>
      </c>
      <c r="C111" s="74" t="s">
        <v>145</v>
      </c>
      <c r="D111" s="95" t="s">
        <v>145</v>
      </c>
      <c r="E111" s="149">
        <f>IFERROR(INDEX(Raw!$H$6:$EZ$2076,MATCH($B111&amp;$D111&amp;$B$5,Raw!$A$6:$A$2076,0),MATCH(E$5,Raw!$H$5:$EZ$5,0)),"-")</f>
        <v>26454</v>
      </c>
      <c r="F111" s="149"/>
      <c r="G111" s="149">
        <f>IFERROR(INDEX(Raw!$H$6:$EZ$2076,MATCH($B111&amp;$D111&amp;$B$5,Raw!$A$6:$A$2076,0),MATCH(G$5,Raw!$H$5:$EZ$5,0))/60/60,"-")</f>
        <v>25491.641944444444</v>
      </c>
      <c r="H111" s="236">
        <f>IFERROR(INDEX(Raw!$H$6:$EZ$2076,MATCH($B111&amp;$D111&amp;$B$5,Raw!$A$6:$A$2076,0),MATCH(H$5,Raw!$H$5:$EZ$5,0))/60/60/24,"-")</f>
        <v>4.0150462962962964E-2</v>
      </c>
      <c r="I111" s="236">
        <f>IFERROR(INDEX(Raw!$H$6:$EZ$2076,MATCH($B111&amp;$D111&amp;$B$5,Raw!$A$6:$A$2076,0),MATCH(I$5,Raw!$H$5:$EZ$5,0))/60/60/24,"-")</f>
        <v>8.2974537037037041E-2</v>
      </c>
      <c r="J111" s="149"/>
      <c r="K111" s="149">
        <f>IFERROR(INDEX(Raw!$H$6:$EZ$2076,MATCH($B111&amp;$D111&amp;$B$5,Raw!$A$6:$A$2076,0),MATCH(K$5,Raw!$H$5:$EZ$5,0)),"-")</f>
        <v>127658</v>
      </c>
      <c r="L111" s="149"/>
      <c r="M111" s="149">
        <f>IFERROR(INDEX(Raw!$H$6:$EZ$2076,MATCH($B111&amp;$D111&amp;$B$5,Raw!$A$6:$A$2076,0),MATCH(M$5,Raw!$H$5:$EZ$5,0))/60/60,"-")</f>
        <v>81472.027222222227</v>
      </c>
      <c r="N111" s="236">
        <f>IFERROR(INDEX(Raw!$H$6:$EZ$2076,MATCH($B111&amp;$D111&amp;$B$5,Raw!$A$6:$A$2076,0),MATCH(N$5,Raw!$H$5:$EZ$5,0))/60/60/24,"-")</f>
        <v>2.659722222222222E-2</v>
      </c>
      <c r="O111" s="236">
        <f>IFERROR(INDEX(Raw!$H$6:$EZ$2076,MATCH($B111&amp;$D111&amp;$B$5,Raw!$A$6:$A$2076,0),MATCH(O$5,Raw!$H$5:$EZ$5,0))/60/60/24,"-")</f>
        <v>6.7719907407407409E-2</v>
      </c>
      <c r="P111" s="149"/>
      <c r="Q111" s="149">
        <f>IFERROR(INDEX(Raw!$H$6:$EZ$2076,MATCH($B111&amp;$D111&amp;$B$5,Raw!$A$6:$A$2076,0),MATCH(Q$5,Raw!$H$5:$EZ$5,0)),"-")</f>
        <v>10115</v>
      </c>
      <c r="R111" s="149">
        <f>IFERROR(INDEX(Raw!$H$6:$EZ$2076,MATCH($B111&amp;$D111&amp;$B$5,Raw!$A$6:$A$2076,0),MATCH(R$5,Raw!$H$5:$EZ$5,0)),"-")</f>
        <v>40789</v>
      </c>
      <c r="S111" s="149">
        <f>IFERROR(INDEX(Raw!$H$6:$EZ$2076,MATCH($B111&amp;$D111&amp;$B$5,Raw!$A$6:$A$2076,0),MATCH(S$5,Raw!$H$5:$EZ$5,0)),"-")</f>
        <v>55872</v>
      </c>
      <c r="T111" s="149">
        <f>IFERROR(INDEX(Raw!$H$6:$EZ$2076,MATCH($B111&amp;$D111&amp;$B$5,Raw!$A$6:$A$2076,0),MATCH(T$5,Raw!$H$5:$EZ$5,0)),"-")</f>
        <v>20882</v>
      </c>
      <c r="U111" s="149"/>
      <c r="V111" s="242">
        <f t="shared" si="18"/>
        <v>7.9235143900108107E-2</v>
      </c>
      <c r="W111" s="242">
        <f t="shared" si="19"/>
        <v>0.31951777405254667</v>
      </c>
      <c r="X111" s="242">
        <f t="shared" si="20"/>
        <v>0.43766939792257437</v>
      </c>
      <c r="Y111" s="242">
        <f t="shared" si="21"/>
        <v>0.16357768412477086</v>
      </c>
    </row>
    <row r="112" spans="1:25" ht="17.5" x14ac:dyDescent="0.35">
      <c r="A112" s="188">
        <f t="shared" si="4"/>
        <v>45839</v>
      </c>
      <c r="B112" s="145" t="s">
        <v>151</v>
      </c>
      <c r="C112" s="38" t="s">
        <v>146</v>
      </c>
      <c r="D112" s="99" t="s">
        <v>146</v>
      </c>
      <c r="E112" s="149">
        <f>IFERROR(INDEX(Raw!$H$6:$EZ$2076,MATCH($B112&amp;$D112&amp;$B$5,Raw!$A$6:$A$2076,0),MATCH(E$5,Raw!$H$5:$EZ$5,0)),"-")</f>
        <v>27838</v>
      </c>
      <c r="F112" s="149"/>
      <c r="G112" s="149">
        <f>IFERROR(INDEX(Raw!$H$6:$EZ$2076,MATCH($B112&amp;$D112&amp;$B$5,Raw!$A$6:$A$2076,0),MATCH(G$5,Raw!$H$5:$EZ$5,0))/60/60,"-")</f>
        <v>27053.060833333333</v>
      </c>
      <c r="H112" s="236">
        <f>IFERROR(INDEX(Raw!$H$6:$EZ$2076,MATCH($B112&amp;$D112&amp;$B$5,Raw!$A$6:$A$2076,0),MATCH(H$5,Raw!$H$5:$EZ$5,0))/60/60/24,"-")</f>
        <v>4.0486111111111105E-2</v>
      </c>
      <c r="I112" s="236">
        <f>IFERROR(INDEX(Raw!$H$6:$EZ$2076,MATCH($B112&amp;$D112&amp;$B$5,Raw!$A$6:$A$2076,0),MATCH(I$5,Raw!$H$5:$EZ$5,0))/60/60/24,"-")</f>
        <v>8.3703703703703711E-2</v>
      </c>
      <c r="J112" s="149"/>
      <c r="K112" s="149">
        <f>IFERROR(INDEX(Raw!$H$6:$EZ$2076,MATCH($B112&amp;$D112&amp;$B$5,Raw!$A$6:$A$2076,0),MATCH(K$5,Raw!$H$5:$EZ$5,0)),"-")</f>
        <v>131201</v>
      </c>
      <c r="L112" s="149"/>
      <c r="M112" s="149">
        <f>IFERROR(INDEX(Raw!$H$6:$EZ$2076,MATCH($B112&amp;$D112&amp;$B$5,Raw!$A$6:$A$2076,0),MATCH(M$5,Raw!$H$5:$EZ$5,0))/60/60,"-")</f>
        <v>82362.093055555553</v>
      </c>
      <c r="N112" s="236">
        <f>IFERROR(INDEX(Raw!$H$6:$EZ$2076,MATCH($B112&amp;$D112&amp;$B$5,Raw!$A$6:$A$2076,0),MATCH(N$5,Raw!$H$5:$EZ$5,0))/60/60/24,"-")</f>
        <v>2.6157407407407407E-2</v>
      </c>
      <c r="O112" s="236">
        <f>IFERROR(INDEX(Raw!$H$6:$EZ$2076,MATCH($B112&amp;$D112&amp;$B$5,Raw!$A$6:$A$2076,0),MATCH(O$5,Raw!$H$5:$EZ$5,0))/60/60/24,"-")</f>
        <v>6.519675925925926E-2</v>
      </c>
      <c r="P112" s="149"/>
      <c r="Q112" s="149">
        <f>IFERROR(INDEX(Raw!$H$6:$EZ$2076,MATCH($B112&amp;$D112&amp;$B$5,Raw!$A$6:$A$2076,0),MATCH(Q$5,Raw!$H$5:$EZ$5,0)),"-")</f>
        <v>10568</v>
      </c>
      <c r="R112" s="149">
        <f>IFERROR(INDEX(Raw!$H$6:$EZ$2076,MATCH($B112&amp;$D112&amp;$B$5,Raw!$A$6:$A$2076,0),MATCH(R$5,Raw!$H$5:$EZ$5,0)),"-")</f>
        <v>41096</v>
      </c>
      <c r="S112" s="149">
        <f>IFERROR(INDEX(Raw!$H$6:$EZ$2076,MATCH($B112&amp;$D112&amp;$B$5,Raw!$A$6:$A$2076,0),MATCH(S$5,Raw!$H$5:$EZ$5,0)),"-")</f>
        <v>57936</v>
      </c>
      <c r="T112" s="149">
        <f>IFERROR(INDEX(Raw!$H$6:$EZ$2076,MATCH($B112&amp;$D112&amp;$B$5,Raw!$A$6:$A$2076,0),MATCH(T$5,Raw!$H$5:$EZ$5,0)),"-")</f>
        <v>21601</v>
      </c>
      <c r="U112" s="149"/>
      <c r="V112" s="242">
        <f t="shared" si="18"/>
        <v>8.054816655360858E-2</v>
      </c>
      <c r="W112" s="242">
        <f t="shared" si="19"/>
        <v>0.31322931989847641</v>
      </c>
      <c r="X112" s="242">
        <f t="shared" si="20"/>
        <v>0.44158200013719406</v>
      </c>
      <c r="Y112" s="242">
        <f t="shared" si="21"/>
        <v>0.16464051341072095</v>
      </c>
    </row>
    <row r="113" spans="1:25" x14ac:dyDescent="0.25">
      <c r="A113" s="188">
        <f t="shared" si="4"/>
        <v>45870</v>
      </c>
      <c r="B113" s="145" t="s">
        <v>151</v>
      </c>
      <c r="C113" s="38" t="s">
        <v>135</v>
      </c>
      <c r="D113" s="2" t="s">
        <v>135</v>
      </c>
      <c r="E113" s="149">
        <f>IFERROR(INDEX(Raw!$H$6:$EZ$2076,MATCH($B113&amp;$D113&amp;$B$5,Raw!$A$6:$A$2076,0),MATCH(E$5,Raw!$H$5:$EZ$5,0)),"-")</f>
        <v>28163</v>
      </c>
      <c r="F113" s="149"/>
      <c r="G113" s="149">
        <f>IFERROR(INDEX(Raw!$H$6:$EZ$2076,MATCH($B113&amp;$D113&amp;$B$5,Raw!$A$6:$A$2076,0),MATCH(G$5,Raw!$H$5:$EZ$5,0))/60/60,"-")</f>
        <v>24077.547500000001</v>
      </c>
      <c r="H113" s="236">
        <f>IFERROR(INDEX(Raw!$H$6:$EZ$2076,MATCH($B113&amp;$D113&amp;$B$5,Raw!$A$6:$A$2076,0),MATCH(H$5,Raw!$H$5:$EZ$5,0))/60/60/24,"-")</f>
        <v>3.5624999999999997E-2</v>
      </c>
      <c r="I113" s="236">
        <f>IFERROR(INDEX(Raw!$H$6:$EZ$2076,MATCH($B113&amp;$D113&amp;$B$5,Raw!$A$6:$A$2076,0),MATCH(I$5,Raw!$H$5:$EZ$5,0))/60/60/24,"-")</f>
        <v>8.0520833333333333E-2</v>
      </c>
      <c r="J113" s="149"/>
      <c r="K113" s="149">
        <f>IFERROR(INDEX(Raw!$H$6:$EZ$2076,MATCH($B113&amp;$D113&amp;$B$5,Raw!$A$6:$A$2076,0),MATCH(K$5,Raw!$H$5:$EZ$5,0)),"-")</f>
        <v>128526</v>
      </c>
      <c r="L113" s="149"/>
      <c r="M113" s="149">
        <f>IFERROR(INDEX(Raw!$H$6:$EZ$2076,MATCH($B113&amp;$D113&amp;$B$5,Raw!$A$6:$A$2076,0),MATCH(M$5,Raw!$H$5:$EZ$5,0))/60/60,"-")</f>
        <v>76543.099166666667</v>
      </c>
      <c r="N113" s="236">
        <f>IFERROR(INDEX(Raw!$H$6:$EZ$2076,MATCH($B113&amp;$D113&amp;$B$5,Raw!$A$6:$A$2076,0),MATCH(N$5,Raw!$H$5:$EZ$5,0))/60/60/24,"-")</f>
        <v>2.4814814814814817E-2</v>
      </c>
      <c r="O113" s="236">
        <f>IFERROR(INDEX(Raw!$H$6:$EZ$2076,MATCH($B113&amp;$D113&amp;$B$5,Raw!$A$6:$A$2076,0),MATCH(O$5,Raw!$H$5:$EZ$5,0))/60/60/24,"-")</f>
        <v>6.4386574074074068E-2</v>
      </c>
      <c r="P113" s="149"/>
      <c r="Q113" s="149">
        <f>IFERROR(INDEX(Raw!$H$6:$EZ$2076,MATCH($B113&amp;$D113&amp;$B$5,Raw!$A$6:$A$2076,0),MATCH(Q$5,Raw!$H$5:$EZ$5,0)),"-")</f>
        <v>10407</v>
      </c>
      <c r="R113" s="149">
        <f>IFERROR(INDEX(Raw!$H$6:$EZ$2076,MATCH($B113&amp;$D113&amp;$B$5,Raw!$A$6:$A$2076,0),MATCH(R$5,Raw!$H$5:$EZ$5,0)),"-")</f>
        <v>40785</v>
      </c>
      <c r="S113" s="149">
        <f>IFERROR(INDEX(Raw!$H$6:$EZ$2076,MATCH($B113&amp;$D113&amp;$B$5,Raw!$A$6:$A$2076,0),MATCH(S$5,Raw!$H$5:$EZ$5,0)),"-")</f>
        <v>55284</v>
      </c>
      <c r="T113" s="149">
        <f>IFERROR(INDEX(Raw!$H$6:$EZ$2076,MATCH($B113&amp;$D113&amp;$B$5,Raw!$A$6:$A$2076,0),MATCH(T$5,Raw!$H$5:$EZ$5,0)),"-")</f>
        <v>22050</v>
      </c>
      <c r="U113" s="149"/>
      <c r="V113" s="242">
        <f t="shared" si="18"/>
        <v>8.0971943420008408E-2</v>
      </c>
      <c r="W113" s="242">
        <f t="shared" si="19"/>
        <v>0.31732878950562532</v>
      </c>
      <c r="X113" s="242">
        <f t="shared" si="20"/>
        <v>0.43013864898930954</v>
      </c>
      <c r="Y113" s="242">
        <f t="shared" si="21"/>
        <v>0.17156061808505671</v>
      </c>
    </row>
    <row r="114" spans="1:25" x14ac:dyDescent="0.25">
      <c r="A114" s="188">
        <f t="shared" si="4"/>
        <v>45901</v>
      </c>
      <c r="B114" s="145" t="s">
        <v>151</v>
      </c>
      <c r="C114" s="38" t="s">
        <v>136</v>
      </c>
      <c r="D114" s="95" t="s">
        <v>136</v>
      </c>
      <c r="E114" s="149">
        <f>IFERROR(INDEX(Raw!$H$6:$EZ$2076,MATCH($B114&amp;$D114&amp;$B$5,Raw!$A$6:$A$2076,0),MATCH(E$5,Raw!$H$5:$EZ$5,0)),"-")</f>
        <v>27271</v>
      </c>
      <c r="F114" s="149"/>
      <c r="G114" s="149">
        <f>IFERROR(INDEX(Raw!$H$6:$EZ$2076,MATCH($B114&amp;$D114&amp;$B$5,Raw!$A$6:$A$2076,0),MATCH(G$5,Raw!$H$5:$EZ$5,0))/60/60,"-")</f>
        <v>25592.232499999998</v>
      </c>
      <c r="H114" s="236">
        <f>IFERROR(INDEX(Raw!$H$6:$EZ$2076,MATCH($B114&amp;$D114&amp;$B$5,Raw!$A$6:$A$2076,0),MATCH(H$5,Raw!$H$5:$EZ$5,0))/60/60/24,"-")</f>
        <v>3.9097222222222221E-2</v>
      </c>
      <c r="I114" s="236">
        <f>IFERROR(INDEX(Raw!$H$6:$EZ$2076,MATCH($B114&amp;$D114&amp;$B$5,Raw!$A$6:$A$2076,0),MATCH(I$5,Raw!$H$5:$EZ$5,0))/60/60/24,"-")</f>
        <v>8.6527777777777773E-2</v>
      </c>
      <c r="J114" s="149"/>
      <c r="K114" s="149">
        <f>IFERROR(INDEX(Raw!$H$6:$EZ$2076,MATCH($B114&amp;$D114&amp;$B$5,Raw!$A$6:$A$2076,0),MATCH(K$5,Raw!$H$5:$EZ$5,0)),"-")</f>
        <v>128991</v>
      </c>
      <c r="L114" s="149"/>
      <c r="M114" s="149">
        <f>IFERROR(INDEX(Raw!$H$6:$EZ$2076,MATCH($B114&amp;$D114&amp;$B$5,Raw!$A$6:$A$2076,0),MATCH(M$5,Raw!$H$5:$EZ$5,0))/60/60,"-")</f>
        <v>83765.300277777773</v>
      </c>
      <c r="N114" s="236">
        <f>IFERROR(INDEX(Raw!$H$6:$EZ$2076,MATCH($B114&amp;$D114&amp;$B$5,Raw!$A$6:$A$2076,0),MATCH(N$5,Raw!$H$5:$EZ$5,0))/60/60/24,"-")</f>
        <v>2.7060185185185187E-2</v>
      </c>
      <c r="O114" s="236">
        <f>IFERROR(INDEX(Raw!$H$6:$EZ$2076,MATCH($B114&amp;$D114&amp;$B$5,Raw!$A$6:$A$2076,0),MATCH(O$5,Raw!$H$5:$EZ$5,0))/60/60/24,"-")</f>
        <v>6.9560185185185183E-2</v>
      </c>
      <c r="P114" s="149"/>
      <c r="Q114" s="149">
        <f>IFERROR(INDEX(Raw!$H$6:$EZ$2076,MATCH($B114&amp;$D114&amp;$B$5,Raw!$A$6:$A$2076,0),MATCH(Q$5,Raw!$H$5:$EZ$5,0)),"-")</f>
        <v>10845</v>
      </c>
      <c r="R114" s="149">
        <f>IFERROR(INDEX(Raw!$H$6:$EZ$2076,MATCH($B114&amp;$D114&amp;$B$5,Raw!$A$6:$A$2076,0),MATCH(R$5,Raw!$H$5:$EZ$5,0)),"-")</f>
        <v>44159</v>
      </c>
      <c r="S114" s="149">
        <f>IFERROR(INDEX(Raw!$H$6:$EZ$2076,MATCH($B114&amp;$D114&amp;$B$5,Raw!$A$6:$A$2076,0),MATCH(S$5,Raw!$H$5:$EZ$5,0)),"-")</f>
        <v>51654</v>
      </c>
      <c r="T114" s="149">
        <f>IFERROR(INDEX(Raw!$H$6:$EZ$2076,MATCH($B114&amp;$D114&amp;$B$5,Raw!$A$6:$A$2076,0),MATCH(T$5,Raw!$H$5:$EZ$5,0)),"-")</f>
        <v>22333</v>
      </c>
      <c r="U114" s="149"/>
      <c r="V114" s="242">
        <f t="shared" si="18"/>
        <v>8.4075633183710488E-2</v>
      </c>
      <c r="W114" s="242">
        <f t="shared" si="19"/>
        <v>0.34234171376297573</v>
      </c>
      <c r="X114" s="242">
        <f t="shared" si="20"/>
        <v>0.40044654278205455</v>
      </c>
      <c r="Y114" s="242">
        <f t="shared" si="21"/>
        <v>0.17313611027125925</v>
      </c>
    </row>
    <row r="115" spans="1:25" ht="17.5" x14ac:dyDescent="0.35">
      <c r="A115" s="188">
        <f t="shared" si="4"/>
        <v>45931</v>
      </c>
      <c r="B115" s="145" t="s">
        <v>151</v>
      </c>
      <c r="C115" s="38" t="s">
        <v>137</v>
      </c>
      <c r="D115" s="101" t="s">
        <v>137</v>
      </c>
      <c r="E115" s="149">
        <f>IFERROR(INDEX(Raw!$H$6:$EZ$2076,MATCH($B115&amp;$D115&amp;$B$5,Raw!$A$6:$A$2076,0),MATCH(E$5,Raw!$H$5:$EZ$5,0)),"-")</f>
        <v>30324</v>
      </c>
      <c r="F115" s="149"/>
      <c r="G115" s="149">
        <f>IFERROR(INDEX(Raw!$H$6:$EZ$2076,MATCH($B115&amp;$D115&amp;$B$5,Raw!$A$6:$A$2076,0),MATCH(G$5,Raw!$H$5:$EZ$5,0))/60/60,"-")</f>
        <v>30933.954444444444</v>
      </c>
      <c r="H115" s="236">
        <f>IFERROR(INDEX(Raw!$H$6:$EZ$2076,MATCH($B115&amp;$D115&amp;$B$5,Raw!$A$6:$A$2076,0),MATCH(H$5,Raw!$H$5:$EZ$5,0))/60/60/24,"-")</f>
        <v>4.2500000000000003E-2</v>
      </c>
      <c r="I115" s="236">
        <f>IFERROR(INDEX(Raw!$H$6:$EZ$2076,MATCH($B115&amp;$D115&amp;$B$5,Raw!$A$6:$A$2076,0),MATCH(I$5,Raw!$H$5:$EZ$5,0))/60/60/24,"-")</f>
        <v>9.4259259259259251E-2</v>
      </c>
      <c r="J115" s="149"/>
      <c r="K115" s="149">
        <f>IFERROR(INDEX(Raw!$H$6:$EZ$2076,MATCH($B115&amp;$D115&amp;$B$5,Raw!$A$6:$A$2076,0),MATCH(K$5,Raw!$H$5:$EZ$5,0)),"-")</f>
        <v>137094</v>
      </c>
      <c r="L115" s="149"/>
      <c r="M115" s="149">
        <f>IFERROR(INDEX(Raw!$H$6:$EZ$2076,MATCH($B115&amp;$D115&amp;$B$5,Raw!$A$6:$A$2076,0),MATCH(M$5,Raw!$H$5:$EZ$5,0))/60/60,"-")</f>
        <v>93009.763611111106</v>
      </c>
      <c r="N115" s="236">
        <f>IFERROR(INDEX(Raw!$H$6:$EZ$2076,MATCH($B115&amp;$D115&amp;$B$5,Raw!$A$6:$A$2076,0),MATCH(N$5,Raw!$H$5:$EZ$5,0))/60/60/24,"-")</f>
        <v>2.826388888888889E-2</v>
      </c>
      <c r="O115" s="236">
        <f>IFERROR(INDEX(Raw!$H$6:$EZ$2076,MATCH($B115&amp;$D115&amp;$B$5,Raw!$A$6:$A$2076,0),MATCH(O$5,Raw!$H$5:$EZ$5,0))/60/60/24,"-")</f>
        <v>7.3842592592592585E-2</v>
      </c>
      <c r="P115" s="149"/>
      <c r="Q115" s="149">
        <f>IFERROR(INDEX(Raw!$H$6:$EZ$2076,MATCH($B115&amp;$D115&amp;$B$5,Raw!$A$6:$A$2076,0),MATCH(Q$5,Raw!$H$5:$EZ$5,0)),"-")</f>
        <v>11519</v>
      </c>
      <c r="R115" s="149">
        <f>IFERROR(INDEX(Raw!$H$6:$EZ$2076,MATCH($B115&amp;$D115&amp;$B$5,Raw!$A$6:$A$2076,0),MATCH(R$5,Raw!$H$5:$EZ$5,0)),"-")</f>
        <v>47359</v>
      </c>
      <c r="S115" s="149">
        <f>IFERROR(INDEX(Raw!$H$6:$EZ$2076,MATCH($B115&amp;$D115&amp;$B$5,Raw!$A$6:$A$2076,0),MATCH(S$5,Raw!$H$5:$EZ$5,0)),"-")</f>
        <v>54934</v>
      </c>
      <c r="T115" s="149">
        <f>IFERROR(INDEX(Raw!$H$6:$EZ$2076,MATCH($B115&amp;$D115&amp;$B$5,Raw!$A$6:$A$2076,0),MATCH(T$5,Raw!$H$5:$EZ$5,0)),"-")</f>
        <v>23282</v>
      </c>
      <c r="U115" s="149"/>
      <c r="V115" s="242">
        <f t="shared" si="18"/>
        <v>8.4022641399331841E-2</v>
      </c>
      <c r="W115" s="242">
        <f t="shared" si="19"/>
        <v>0.34544910791136008</v>
      </c>
      <c r="X115" s="242">
        <f t="shared" si="20"/>
        <v>0.40070316716997095</v>
      </c>
      <c r="Y115" s="242">
        <f t="shared" si="21"/>
        <v>0.16982508351933709</v>
      </c>
    </row>
    <row r="116" spans="1:25" x14ac:dyDescent="0.25">
      <c r="A116" s="188">
        <f t="shared" si="4"/>
        <v>45962</v>
      </c>
      <c r="B116" s="145" t="s">
        <v>151</v>
      </c>
      <c r="C116" s="38" t="s">
        <v>138</v>
      </c>
      <c r="D116" s="95" t="s">
        <v>138</v>
      </c>
      <c r="E116" s="149">
        <f>IFERROR(INDEX(Raw!$H$6:$EZ$2076,MATCH($B116&amp;$D116&amp;$B$5,Raw!$A$6:$A$2076,0),MATCH(E$5,Raw!$H$5:$EZ$5,0)),"-")</f>
        <v>30807</v>
      </c>
      <c r="F116" s="149"/>
      <c r="G116" s="149">
        <f>IFERROR(INDEX(Raw!$H$6:$EZ$2076,MATCH($B116&amp;$D116&amp;$B$5,Raw!$A$6:$A$2076,0),MATCH(G$5,Raw!$H$5:$EZ$5,0))/60/60,"-")</f>
        <v>33504.083055555559</v>
      </c>
      <c r="H116" s="236">
        <f>IFERROR(INDEX(Raw!$H$6:$EZ$2076,MATCH($B116&amp;$D116&amp;$B$5,Raw!$A$6:$A$2076,0),MATCH(H$5,Raw!$H$5:$EZ$5,0))/60/60/24,"-")</f>
        <v>4.5312499999999999E-2</v>
      </c>
      <c r="I116" s="236">
        <f>IFERROR(INDEX(Raw!$H$6:$EZ$2076,MATCH($B116&amp;$D116&amp;$B$5,Raw!$A$6:$A$2076,0),MATCH(I$5,Raw!$H$5:$EZ$5,0))/60/60/24,"-")</f>
        <v>0.10082175925925925</v>
      </c>
      <c r="J116" s="149"/>
      <c r="K116" s="149">
        <f>IFERROR(INDEX(Raw!$H$6:$EZ$2076,MATCH($B116&amp;$D116&amp;$B$5,Raw!$A$6:$A$2076,0),MATCH(K$5,Raw!$H$5:$EZ$5,0)),"-")</f>
        <v>135809</v>
      </c>
      <c r="L116" s="149"/>
      <c r="M116" s="149">
        <f>IFERROR(INDEX(Raw!$H$6:$EZ$2076,MATCH($B116&amp;$D116&amp;$B$5,Raw!$A$6:$A$2076,0),MATCH(M$5,Raw!$H$5:$EZ$5,0))/60/60,"-")</f>
        <v>93188.959444444437</v>
      </c>
      <c r="N116" s="236">
        <f>IFERROR(INDEX(Raw!$H$6:$EZ$2076,MATCH($B116&amp;$D116&amp;$B$5,Raw!$A$6:$A$2076,0),MATCH(N$5,Raw!$H$5:$EZ$5,0))/60/60/24,"-")</f>
        <v>2.8587962962962964E-2</v>
      </c>
      <c r="O116" s="236">
        <f>IFERROR(INDEX(Raw!$H$6:$EZ$2076,MATCH($B116&amp;$D116&amp;$B$5,Raw!$A$6:$A$2076,0),MATCH(O$5,Raw!$H$5:$EZ$5,0))/60/60/24,"-")</f>
        <v>7.3263888888888892E-2</v>
      </c>
      <c r="P116" s="149"/>
      <c r="Q116" s="149">
        <f>IFERROR(INDEX(Raw!$H$6:$EZ$2076,MATCH($B116&amp;$D116&amp;$B$5,Raw!$A$6:$A$2076,0),MATCH(Q$5,Raw!$H$5:$EZ$5,0)),"-")</f>
        <v>11368</v>
      </c>
      <c r="R116" s="149">
        <f>IFERROR(INDEX(Raw!$H$6:$EZ$2076,MATCH($B116&amp;$D116&amp;$B$5,Raw!$A$6:$A$2076,0),MATCH(R$5,Raw!$H$5:$EZ$5,0)),"-")</f>
        <v>48051</v>
      </c>
      <c r="S116" s="149">
        <f>IFERROR(INDEX(Raw!$H$6:$EZ$2076,MATCH($B116&amp;$D116&amp;$B$5,Raw!$A$6:$A$2076,0),MATCH(S$5,Raw!$H$5:$EZ$5,0)),"-")</f>
        <v>53566</v>
      </c>
      <c r="T116" s="149">
        <f>IFERROR(INDEX(Raw!$H$6:$EZ$2076,MATCH($B116&amp;$D116&amp;$B$5,Raw!$A$6:$A$2076,0),MATCH(T$5,Raw!$H$5:$EZ$5,0)),"-")</f>
        <v>22824</v>
      </c>
      <c r="U116" s="149"/>
      <c r="V116" s="242">
        <f t="shared" si="18"/>
        <v>8.3705792694151349E-2</v>
      </c>
      <c r="W116" s="242">
        <f t="shared" si="19"/>
        <v>0.35381307571663145</v>
      </c>
      <c r="X116" s="242">
        <f t="shared" si="20"/>
        <v>0.39442157736232503</v>
      </c>
      <c r="Y116" s="242">
        <f t="shared" si="21"/>
        <v>0.16805955422689217</v>
      </c>
    </row>
    <row r="117" spans="1:25" x14ac:dyDescent="0.25">
      <c r="A117" s="188">
        <f t="shared" si="4"/>
        <v>45992</v>
      </c>
      <c r="B117" s="145" t="s">
        <v>151</v>
      </c>
      <c r="C117" s="38" t="s">
        <v>139</v>
      </c>
      <c r="D117" s="95" t="s">
        <v>139</v>
      </c>
      <c r="E117" s="149">
        <f>IFERROR(INDEX(Raw!$H$6:$EZ$2076,MATCH($B117&amp;$D117&amp;$B$5,Raw!$A$6:$A$2076,0),MATCH(E$5,Raw!$H$5:$EZ$5,0)),"-")</f>
        <v>32476</v>
      </c>
      <c r="F117" s="149"/>
      <c r="G117" s="149">
        <f>IFERROR(INDEX(Raw!$H$6:$EZ$2076,MATCH($B117&amp;$D117&amp;$B$5,Raw!$A$6:$A$2076,0),MATCH(G$5,Raw!$H$5:$EZ$5,0))/60/60,"-")</f>
        <v>36536.888611111113</v>
      </c>
      <c r="H117" s="236">
        <f>IFERROR(INDEX(Raw!$H$6:$EZ$2076,MATCH($B117&amp;$D117&amp;$B$5,Raw!$A$6:$A$2076,0),MATCH(H$5,Raw!$H$5:$EZ$5,0))/60/60/24,"-")</f>
        <v>4.6875E-2</v>
      </c>
      <c r="I117" s="236">
        <f>IFERROR(INDEX(Raw!$H$6:$EZ$2076,MATCH($B117&amp;$D117&amp;$B$5,Raw!$A$6:$A$2076,0),MATCH(I$5,Raw!$H$5:$EZ$5,0))/60/60/24,"-")</f>
        <v>0.10549768518518517</v>
      </c>
      <c r="J117" s="149"/>
      <c r="K117" s="149">
        <f>IFERROR(INDEX(Raw!$H$6:$EZ$2076,MATCH($B117&amp;$D117&amp;$B$5,Raw!$A$6:$A$2076,0),MATCH(K$5,Raw!$H$5:$EZ$5,0)),"-")</f>
        <v>145984</v>
      </c>
      <c r="L117" s="149"/>
      <c r="M117" s="149">
        <f>IFERROR(INDEX(Raw!$H$6:$EZ$2076,MATCH($B117&amp;$D117&amp;$B$5,Raw!$A$6:$A$2076,0),MATCH(M$5,Raw!$H$5:$EZ$5,0))/60/60,"-")</f>
        <v>101681.8275</v>
      </c>
      <c r="N117" s="236">
        <f>IFERROR(INDEX(Raw!$H$6:$EZ$2076,MATCH($B117&amp;$D117&amp;$B$5,Raw!$A$6:$A$2076,0),MATCH(N$5,Raw!$H$5:$EZ$5,0))/60/60/24,"-")</f>
        <v>2.90162037037037E-2</v>
      </c>
      <c r="O117" s="236">
        <f>IFERROR(INDEX(Raw!$H$6:$EZ$2076,MATCH($B117&amp;$D117&amp;$B$5,Raw!$A$6:$A$2076,0),MATCH(O$5,Raw!$H$5:$EZ$5,0))/60/60/24,"-")</f>
        <v>7.2465277777777767E-2</v>
      </c>
      <c r="P117" s="149"/>
      <c r="Q117" s="149">
        <f>IFERROR(INDEX(Raw!$H$6:$EZ$2076,MATCH($B117&amp;$D117&amp;$B$5,Raw!$A$6:$A$2076,0),MATCH(Q$5,Raw!$H$5:$EZ$5,0)),"-")</f>
        <v>12496</v>
      </c>
      <c r="R117" s="149">
        <f>IFERROR(INDEX(Raw!$H$6:$EZ$2076,MATCH($B117&amp;$D117&amp;$B$5,Raw!$A$6:$A$2076,0),MATCH(R$5,Raw!$H$5:$EZ$5,0)),"-")</f>
        <v>53725</v>
      </c>
      <c r="S117" s="149">
        <f>IFERROR(INDEX(Raw!$H$6:$EZ$2076,MATCH($B117&amp;$D117&amp;$B$5,Raw!$A$6:$A$2076,0),MATCH(S$5,Raw!$H$5:$EZ$5,0)),"-")</f>
        <v>56890</v>
      </c>
      <c r="T117" s="149">
        <f>IFERROR(INDEX(Raw!$H$6:$EZ$2076,MATCH($B117&amp;$D117&amp;$B$5,Raw!$A$6:$A$2076,0),MATCH(T$5,Raw!$H$5:$EZ$5,0)),"-")</f>
        <v>22873</v>
      </c>
      <c r="U117" s="149"/>
      <c r="V117" s="242">
        <f t="shared" si="18"/>
        <v>8.5598421744848746E-2</v>
      </c>
      <c r="W117" s="242">
        <f t="shared" si="19"/>
        <v>0.36801978298991672</v>
      </c>
      <c r="X117" s="242">
        <f t="shared" si="20"/>
        <v>0.38970024112231477</v>
      </c>
      <c r="Y117" s="242">
        <f t="shared" si="21"/>
        <v>0.15668155414291976</v>
      </c>
    </row>
    <row r="118" spans="1:25" ht="16.5" customHeight="1" x14ac:dyDescent="0.35">
      <c r="A118" s="188">
        <f t="shared" si="4"/>
        <v>46023</v>
      </c>
      <c r="B118" s="145" t="s">
        <v>151</v>
      </c>
      <c r="C118" s="119" t="s">
        <v>140</v>
      </c>
      <c r="D118" s="192" t="s">
        <v>140</v>
      </c>
      <c r="E118" s="149">
        <f>IFERROR(INDEX(Raw!$H$6:$EZ$2076,MATCH($B118&amp;$D118&amp;$B$5,Raw!$A$6:$A$2076,0),MATCH(E$5,Raw!$H$5:$EZ$5,0)),"-")</f>
        <v>32646</v>
      </c>
      <c r="F118" s="149"/>
      <c r="G118" s="149">
        <f>IFERROR(INDEX(Raw!$H$6:$EZ$2076,MATCH($B118&amp;$D118&amp;$B$5,Raw!$A$6:$A$2076,0),MATCH(G$5,Raw!$H$5:$EZ$5,0))/60/60,"-")</f>
        <v>33539.310000000005</v>
      </c>
      <c r="H118" s="236">
        <f>IFERROR(INDEX(Raw!$H$6:$EZ$2076,MATCH($B118&amp;$D118&amp;$B$5,Raw!$A$6:$A$2076,0),MATCH(H$5,Raw!$H$5:$EZ$5,0))/60/60/24,"-")</f>
        <v>4.2812500000000003E-2</v>
      </c>
      <c r="I118" s="236">
        <f>IFERROR(INDEX(Raw!$H$6:$EZ$2076,MATCH($B118&amp;$D118&amp;$B$5,Raw!$A$6:$A$2076,0),MATCH(I$5,Raw!$H$5:$EZ$5,0))/60/60/24,"-")</f>
        <v>9.6087962962962972E-2</v>
      </c>
      <c r="J118" s="149"/>
      <c r="K118" s="149">
        <f>IFERROR(INDEX(Raw!$H$6:$EZ$2076,MATCH($B118&amp;$D118&amp;$B$5,Raw!$A$6:$A$2076,0),MATCH(K$5,Raw!$H$5:$EZ$5,0)),"-")</f>
        <v>146131</v>
      </c>
      <c r="L118" s="149"/>
      <c r="M118" s="149">
        <f>IFERROR(INDEX(Raw!$H$6:$EZ$2076,MATCH($B118&amp;$D118&amp;$B$5,Raw!$A$6:$A$2076,0),MATCH(M$5,Raw!$H$5:$EZ$5,0))/60/60,"-")</f>
        <v>103767.0061111111</v>
      </c>
      <c r="N118" s="236">
        <f>IFERROR(INDEX(Raw!$H$6:$EZ$2076,MATCH($B118&amp;$D118&amp;$B$5,Raw!$A$6:$A$2076,0),MATCH(N$5,Raw!$H$5:$EZ$5,0))/60/60/24,"-")</f>
        <v>2.9583333333333336E-2</v>
      </c>
      <c r="O118" s="236">
        <f>IFERROR(INDEX(Raw!$H$6:$EZ$2076,MATCH($B118&amp;$D118&amp;$B$5,Raw!$A$6:$A$2076,0),MATCH(O$5,Raw!$H$5:$EZ$5,0))/60/60/24,"-")</f>
        <v>7.3715277777777782E-2</v>
      </c>
      <c r="P118" s="149"/>
      <c r="Q118" s="149">
        <f>IFERROR(INDEX(Raw!$H$6:$EZ$2076,MATCH($B118&amp;$D118&amp;$B$5,Raw!$A$6:$A$2076,0),MATCH(Q$5,Raw!$H$5:$EZ$5,0)),"-")</f>
        <v>12669</v>
      </c>
      <c r="R118" s="149">
        <f>IFERROR(INDEX(Raw!$H$6:$EZ$2076,MATCH($B118&amp;$D118&amp;$B$5,Raw!$A$6:$A$2076,0),MATCH(R$5,Raw!$H$5:$EZ$5,0)),"-")</f>
        <v>51743</v>
      </c>
      <c r="S118" s="149">
        <f>IFERROR(INDEX(Raw!$H$6:$EZ$2076,MATCH($B118&amp;$D118&amp;$B$5,Raw!$A$6:$A$2076,0),MATCH(S$5,Raw!$H$5:$EZ$5,0)),"-")</f>
        <v>57820</v>
      </c>
      <c r="T118" s="149">
        <f>IFERROR(INDEX(Raw!$H$6:$EZ$2076,MATCH($B118&amp;$D118&amp;$B$5,Raw!$A$6:$A$2076,0),MATCH(T$5,Raw!$H$5:$EZ$5,0)),"-")</f>
        <v>23899</v>
      </c>
      <c r="U118" s="149"/>
      <c r="V118" s="242">
        <f t="shared" si="18"/>
        <v>8.6696183561325108E-2</v>
      </c>
      <c r="W118" s="242">
        <f t="shared" si="19"/>
        <v>0.35408640192703805</v>
      </c>
      <c r="X118" s="242">
        <f t="shared" si="20"/>
        <v>0.39567237615564116</v>
      </c>
      <c r="Y118" s="242">
        <f t="shared" si="21"/>
        <v>0.16354503835599565</v>
      </c>
    </row>
    <row r="119" spans="1:25" ht="12.75" customHeight="1" x14ac:dyDescent="0.25">
      <c r="A119" s="188">
        <f t="shared" si="4"/>
        <v>46054</v>
      </c>
      <c r="B119" s="145" t="s">
        <v>151</v>
      </c>
      <c r="C119" s="119" t="s">
        <v>141</v>
      </c>
      <c r="D119" s="2" t="s">
        <v>141</v>
      </c>
      <c r="E119" s="149">
        <f>IFERROR(INDEX(Raw!$H$6:$EZ$2076,MATCH($B119&amp;$D119&amp;$B$5,Raw!$A$6:$A$2076,0),MATCH(E$5,Raw!$H$5:$EZ$5,0)),"-")</f>
        <v>29712</v>
      </c>
      <c r="F119" s="149"/>
      <c r="G119" s="149">
        <f>IFERROR(INDEX(Raw!$H$6:$EZ$2076,MATCH($B119&amp;$D119&amp;$B$5,Raw!$A$6:$A$2076,0),MATCH(G$5,Raw!$H$5:$EZ$5,0))/60/60,"-")</f>
        <v>30226.178333333333</v>
      </c>
      <c r="H119" s="236">
        <f>IFERROR(INDEX(Raw!$H$6:$EZ$2076,MATCH($B119&amp;$D119&amp;$B$5,Raw!$A$6:$A$2076,0),MATCH(H$5,Raw!$H$5:$EZ$5,0))/60/60/24,"-")</f>
        <v>4.238425925925926E-2</v>
      </c>
      <c r="I119" s="236">
        <f>IFERROR(INDEX(Raw!$H$6:$EZ$2076,MATCH($B119&amp;$D119&amp;$B$5,Raw!$A$6:$A$2076,0),MATCH(I$5,Raw!$H$5:$EZ$5,0))/60/60/24,"-")</f>
        <v>9.9398148148148138E-2</v>
      </c>
      <c r="J119" s="149"/>
      <c r="K119" s="149">
        <f>IFERROR(INDEX(Raw!$H$6:$EZ$2076,MATCH($B119&amp;$D119&amp;$B$5,Raw!$A$6:$A$2076,0),MATCH(K$5,Raw!$H$5:$EZ$5,0)),"-")</f>
        <v>127066</v>
      </c>
      <c r="L119" s="149"/>
      <c r="M119" s="149">
        <f>IFERROR(INDEX(Raw!$H$6:$EZ$2076,MATCH($B119&amp;$D119&amp;$B$5,Raw!$A$6:$A$2076,0),MATCH(M$5,Raw!$H$5:$EZ$5,0))/60/60,"-")</f>
        <v>79484.340277777781</v>
      </c>
      <c r="N119" s="236">
        <f>IFERROR(INDEX(Raw!$H$6:$EZ$2076,MATCH($B119&amp;$D119&amp;$B$5,Raw!$A$6:$A$2076,0),MATCH(N$5,Raw!$H$5:$EZ$5,0))/60/60/24,"-")</f>
        <v>2.6064814814814815E-2</v>
      </c>
      <c r="O119" s="236">
        <f>IFERROR(INDEX(Raw!$H$6:$EZ$2076,MATCH($B119&amp;$D119&amp;$B$5,Raw!$A$6:$A$2076,0),MATCH(O$5,Raw!$H$5:$EZ$5,0))/60/60/24,"-")</f>
        <v>6.4548611111111112E-2</v>
      </c>
      <c r="P119" s="149"/>
      <c r="Q119" s="149">
        <f>IFERROR(INDEX(Raw!$H$6:$EZ$2076,MATCH($B119&amp;$D119&amp;$B$5,Raw!$A$6:$A$2076,0),MATCH(Q$5,Raw!$H$5:$EZ$5,0)),"-")</f>
        <v>10691</v>
      </c>
      <c r="R119" s="149">
        <f>IFERROR(INDEX(Raw!$H$6:$EZ$2076,MATCH($B119&amp;$D119&amp;$B$5,Raw!$A$6:$A$2076,0),MATCH(R$5,Raw!$H$5:$EZ$5,0)),"-")</f>
        <v>43446</v>
      </c>
      <c r="S119" s="149">
        <f>IFERROR(INDEX(Raw!$H$6:$EZ$2076,MATCH($B119&amp;$D119&amp;$B$5,Raw!$A$6:$A$2076,0),MATCH(S$5,Raw!$H$5:$EZ$5,0)),"-")</f>
        <v>51779</v>
      </c>
      <c r="T119" s="149">
        <f>IFERROR(INDEX(Raw!$H$6:$EZ$2076,MATCH($B119&amp;$D119&amp;$B$5,Raw!$A$6:$A$2076,0),MATCH(T$5,Raw!$H$5:$EZ$5,0)),"-")</f>
        <v>21150</v>
      </c>
      <c r="U119" s="149"/>
      <c r="V119" s="242">
        <f t="shared" si="18"/>
        <v>8.4137377425904644E-2</v>
      </c>
      <c r="W119" s="242">
        <f t="shared" si="19"/>
        <v>0.34191679914375206</v>
      </c>
      <c r="X119" s="242">
        <f t="shared" si="20"/>
        <v>0.40749689137928319</v>
      </c>
      <c r="Y119" s="242">
        <f t="shared" si="21"/>
        <v>0.16644893205106007</v>
      </c>
    </row>
    <row r="120" spans="1:25" ht="14.25" customHeight="1" x14ac:dyDescent="0.25">
      <c r="A120" s="188">
        <f t="shared" si="4"/>
        <v>46082</v>
      </c>
      <c r="B120" s="147" t="s">
        <v>151</v>
      </c>
      <c r="C120" s="372" t="s">
        <v>142</v>
      </c>
      <c r="D120" s="95" t="s">
        <v>142</v>
      </c>
      <c r="E120" s="152">
        <f>IFERROR(INDEX(Raw!$H$6:$EZ$2076,MATCH($B120&amp;$D120&amp;$B$5,Raw!$A$6:$A$2076,0),MATCH(E$5,Raw!$H$5:$EZ$5,0)),"-")</f>
        <v>33748</v>
      </c>
      <c r="F120" s="149"/>
      <c r="G120" s="152">
        <f>IFERROR(INDEX(Raw!$H$6:$EZ$2076,MATCH($B120&amp;$D120&amp;$B$5,Raw!$A$6:$A$2076,0),MATCH(G$5,Raw!$H$5:$EZ$5,0))/60/60,"-")</f>
        <v>34029.349166666667</v>
      </c>
      <c r="H120" s="237">
        <f>IFERROR(INDEX(Raw!$H$6:$EZ$2076,MATCH($B120&amp;$D120&amp;$B$5,Raw!$A$6:$A$2076,0),MATCH(H$5,Raw!$H$5:$EZ$5,0))/60/60/24,"-")</f>
        <v>4.2013888888888885E-2</v>
      </c>
      <c r="I120" s="237">
        <f>IFERROR(INDEX(Raw!$H$6:$EZ$2076,MATCH($B120&amp;$D120&amp;$B$5,Raw!$A$6:$A$2076,0),MATCH(I$5,Raw!$H$5:$EZ$5,0))/60/60/24,"-")</f>
        <v>9.5312500000000008E-2</v>
      </c>
      <c r="J120" s="149"/>
      <c r="K120" s="152">
        <f>IFERROR(INDEX(Raw!$H$6:$EZ$2076,MATCH($B120&amp;$D120&amp;$B$5,Raw!$A$6:$A$2076,0),MATCH(K$5,Raw!$H$5:$EZ$5,0)),"-")</f>
        <v>141586</v>
      </c>
      <c r="L120" s="149"/>
      <c r="M120" s="152">
        <f>IFERROR(INDEX(Raw!$H$6:$EZ$2076,MATCH($B120&amp;$D120&amp;$B$5,Raw!$A$6:$A$2076,0),MATCH(M$5,Raw!$H$5:$EZ$5,0))/60/60,"-")</f>
        <v>84089.30750000001</v>
      </c>
      <c r="N120" s="237">
        <f>IFERROR(INDEX(Raw!$H$6:$EZ$2076,MATCH($B120&amp;$D120&amp;$B$5,Raw!$A$6:$A$2076,0),MATCH(N$5,Raw!$H$5:$EZ$5,0))/60/60/24,"-")</f>
        <v>2.4745370370370372E-2</v>
      </c>
      <c r="O120" s="237">
        <f>IFERROR(INDEX(Raw!$H$6:$EZ$2076,MATCH($B120&amp;$D120&amp;$B$5,Raw!$A$6:$A$2076,0),MATCH(O$5,Raw!$H$5:$EZ$5,0))/60/60/24,"-")</f>
        <v>6.0960648148148146E-2</v>
      </c>
      <c r="P120" s="149"/>
      <c r="Q120" s="152">
        <f>IFERROR(INDEX(Raw!$H$6:$EZ$2076,MATCH($B120&amp;$D120&amp;$B$5,Raw!$A$6:$A$2076,0),MATCH(Q$5,Raw!$H$5:$EZ$5,0)),"-")</f>
        <v>12345</v>
      </c>
      <c r="R120" s="152">
        <f>IFERROR(INDEX(Raw!$H$6:$EZ$2076,MATCH($B120&amp;$D120&amp;$B$5,Raw!$A$6:$A$2076,0),MATCH(R$5,Raw!$H$5:$EZ$5,0)),"-")</f>
        <v>47777</v>
      </c>
      <c r="S120" s="152">
        <f>IFERROR(INDEX(Raw!$H$6:$EZ$2076,MATCH($B120&amp;$D120&amp;$B$5,Raw!$A$6:$A$2076,0),MATCH(S$5,Raw!$H$5:$EZ$5,0)),"-")</f>
        <v>57743</v>
      </c>
      <c r="T120" s="152">
        <f>IFERROR(INDEX(Raw!$H$6:$EZ$2076,MATCH($B120&amp;$D120&amp;$B$5,Raw!$A$6:$A$2076,0),MATCH(T$5,Raw!$H$5:$EZ$5,0)),"-")</f>
        <v>23721</v>
      </c>
      <c r="U120" s="149"/>
      <c r="V120" s="247">
        <f t="shared" si="18"/>
        <v>8.7190823951520627E-2</v>
      </c>
      <c r="W120" s="247">
        <f t="shared" si="19"/>
        <v>0.33744155495599848</v>
      </c>
      <c r="X120" s="247">
        <f t="shared" si="20"/>
        <v>0.4078298701849053</v>
      </c>
      <c r="Y120" s="247">
        <f t="shared" si="21"/>
        <v>0.16753775090757561</v>
      </c>
    </row>
    <row r="121" spans="1:25" ht="17.5" x14ac:dyDescent="0.35">
      <c r="A121" s="188">
        <f t="shared" si="4"/>
        <v>46113</v>
      </c>
      <c r="B121" s="55" t="s">
        <v>1060</v>
      </c>
      <c r="C121" s="373" t="s">
        <v>143</v>
      </c>
      <c r="D121" s="101" t="s">
        <v>143</v>
      </c>
      <c r="E121" s="149">
        <f>IFERROR(INDEX(Raw!$H$6:$EZ$2076,MATCH($B121&amp;$D121&amp;$B$5,Raw!$A$6:$A$2076,0),MATCH(E$5,Raw!$H$5:$EZ$5,0)),"-")</f>
        <v>36695</v>
      </c>
      <c r="F121" s="149"/>
      <c r="G121" s="149">
        <f>IFERROR(INDEX(Raw!$H$6:$EZ$2076,MATCH($B121&amp;$D121&amp;$B$5,Raw!$A$6:$A$2076,0),MATCH(G$5,Raw!$H$5:$EZ$5,0))/60/60,"-")</f>
        <v>29857.223611111112</v>
      </c>
      <c r="H121" s="236">
        <f>IFERROR(INDEX(Raw!$H$6:$EZ$2076,MATCH($B121&amp;$D121&amp;$B$5,Raw!$A$6:$A$2076,0),MATCH(H$5,Raw!$H$5:$EZ$5,0))/60/60/24,"-")</f>
        <v>3.3900462962962966E-2</v>
      </c>
      <c r="I121" s="236">
        <f>IFERROR(INDEX(Raw!$H$6:$EZ$2076,MATCH($B121&amp;$D121&amp;$B$5,Raw!$A$6:$A$2076,0),MATCH(I$5,Raw!$H$5:$EZ$5,0))/60/60/24,"-")</f>
        <v>7.6643518518518514E-2</v>
      </c>
      <c r="J121" s="149"/>
      <c r="K121" s="149">
        <f>IFERROR(INDEX(Raw!$H$6:$EZ$2076,MATCH($B121&amp;$D121&amp;$B$5,Raw!$A$6:$A$2076,0),MATCH(K$5,Raw!$H$5:$EZ$5,0)),"-")</f>
        <v>141061</v>
      </c>
      <c r="L121" s="149"/>
      <c r="M121" s="149">
        <f>IFERROR(INDEX(Raw!$H$6:$EZ$2076,MATCH($B121&amp;$D121&amp;$B$5,Raw!$A$6:$A$2076,0),MATCH(M$5,Raw!$H$5:$EZ$5,0))/60/60,"-")</f>
        <v>75752.846944444434</v>
      </c>
      <c r="N121" s="236">
        <f>IFERROR(INDEX(Raw!$H$6:$EZ$2076,MATCH($B121&amp;$D121&amp;$B$5,Raw!$A$6:$A$2076,0),MATCH(N$5,Raw!$H$5:$EZ$5,0))/60/60/24,"-")</f>
        <v>2.2372685185185186E-2</v>
      </c>
      <c r="O121" s="236">
        <f>IFERROR(INDEX(Raw!$H$6:$EZ$2076,MATCH($B121&amp;$D121&amp;$B$5,Raw!$A$6:$A$2076,0),MATCH(O$5,Raw!$H$5:$EZ$5,0))/60/60/24,"-")</f>
        <v>5.5312500000000007E-2</v>
      </c>
      <c r="P121" s="149"/>
      <c r="Q121" s="149">
        <f>IFERROR(INDEX(Raw!$H$6:$EZ$2076,MATCH($B121&amp;$D121&amp;$B$5,Raw!$A$6:$A$2076,0),MATCH(Q$5,Raw!$H$5:$EZ$5,0)),"-")</f>
        <v>14802</v>
      </c>
      <c r="R121" s="149">
        <f>IFERROR(INDEX(Raw!$H$6:$EZ$2076,MATCH($B121&amp;$D121&amp;$B$5,Raw!$A$6:$A$2076,0),MATCH(R$5,Raw!$H$5:$EZ$5,0)),"-")</f>
        <v>44157</v>
      </c>
      <c r="S121" s="149">
        <f>IFERROR(INDEX(Raw!$H$6:$EZ$2076,MATCH($B121&amp;$D121&amp;$B$5,Raw!$A$6:$A$2076,0),MATCH(S$5,Raw!$H$5:$EZ$5,0)),"-")</f>
        <v>59198</v>
      </c>
      <c r="T121" s="149">
        <f>IFERROR(INDEX(Raw!$H$6:$EZ$2076,MATCH($B121&amp;$D121&amp;$B$5,Raw!$A$6:$A$2076,0),MATCH(T$5,Raw!$H$5:$EZ$5,0)),"-")</f>
        <v>22904</v>
      </c>
      <c r="U121" s="149"/>
      <c r="V121" s="242">
        <f t="shared" ref="V121:V132" si="22">IFERROR(Q121/$K121,"-")</f>
        <v>0.10493332671681045</v>
      </c>
      <c r="W121" s="242">
        <f t="shared" ref="W121:W132" si="23">IFERROR(R121/$K121,"-")</f>
        <v>0.31303478636901766</v>
      </c>
      <c r="X121" s="242">
        <f t="shared" ref="X121:X132" si="24">IFERROR(S121/$K121,"-")</f>
        <v>0.4196624155507192</v>
      </c>
      <c r="Y121" s="242">
        <f t="shared" ref="Y121:Y132" si="25">IFERROR(T121/$K121,"-")</f>
        <v>0.1623694713634527</v>
      </c>
    </row>
    <row r="122" spans="1:25" x14ac:dyDescent="0.25">
      <c r="A122" s="188">
        <f t="shared" si="4"/>
        <v>46143</v>
      </c>
      <c r="B122" s="145" t="s">
        <v>1060</v>
      </c>
      <c r="C122" s="373" t="s">
        <v>144</v>
      </c>
      <c r="D122" s="95" t="s">
        <v>144</v>
      </c>
      <c r="E122" s="149">
        <f>IFERROR(INDEX(Raw!$H$6:$EZ$2076,MATCH($B122&amp;$D122&amp;$B$5,Raw!$A$6:$A$2076,0),MATCH(E$5,Raw!$H$5:$EZ$5,0)),"-")</f>
        <v>35200</v>
      </c>
      <c r="F122" s="149"/>
      <c r="G122" s="149">
        <f>IFERROR(INDEX(Raw!$H$6:$EZ$2076,MATCH($B122&amp;$D122&amp;$B$5,Raw!$A$6:$A$2076,0),MATCH(G$5,Raw!$H$5:$EZ$5,0))/60/60,"-")</f>
        <v>34662.286666666667</v>
      </c>
      <c r="H122" s="236">
        <f>IFERROR(INDEX(Raw!$H$6:$EZ$2076,MATCH($B122&amp;$D122&amp;$B$5,Raw!$A$6:$A$2076,0),MATCH(H$5,Raw!$H$5:$EZ$5,0))/60/60/24,"-")</f>
        <v>4.1030092592592597E-2</v>
      </c>
      <c r="I122" s="236">
        <f>IFERROR(INDEX(Raw!$H$6:$EZ$2076,MATCH($B122&amp;$D122&amp;$B$5,Raw!$A$6:$A$2076,0),MATCH(I$5,Raw!$H$5:$EZ$5,0))/60/60/24,"-")</f>
        <v>9.7731481481481475E-2</v>
      </c>
      <c r="J122" s="149"/>
      <c r="K122" s="149">
        <f>IFERROR(INDEX(Raw!$H$6:$EZ$2076,MATCH($B122&amp;$D122&amp;$B$5,Raw!$A$6:$A$2076,0),MATCH(K$5,Raw!$H$5:$EZ$5,0)),"-")</f>
        <v>157576</v>
      </c>
      <c r="L122" s="149"/>
      <c r="M122" s="149">
        <f>IFERROR(INDEX(Raw!$H$6:$EZ$2076,MATCH($B122&amp;$D122&amp;$B$5,Raw!$A$6:$A$2076,0),MATCH(M$5,Raw!$H$5:$EZ$5,0))/60/60,"-")</f>
        <v>98551.013611111106</v>
      </c>
      <c r="N122" s="236">
        <f>IFERROR(INDEX(Raw!$H$6:$EZ$2076,MATCH($B122&amp;$D122&amp;$B$5,Raw!$A$6:$A$2076,0),MATCH(N$5,Raw!$H$5:$EZ$5,0))/60/60/24,"-")</f>
        <v>2.6064814814814815E-2</v>
      </c>
      <c r="O122" s="236">
        <f>IFERROR(INDEX(Raw!$H$6:$EZ$2076,MATCH($B122&amp;$D122&amp;$B$5,Raw!$A$6:$A$2076,0),MATCH(O$5,Raw!$H$5:$EZ$5,0))/60/60/24,"-")</f>
        <v>6.6030092592592585E-2</v>
      </c>
      <c r="P122" s="149"/>
      <c r="Q122" s="149">
        <f>IFERROR(INDEX(Raw!$H$6:$EZ$2076,MATCH($B122&amp;$D122&amp;$B$5,Raw!$A$6:$A$2076,0),MATCH(Q$5,Raw!$H$5:$EZ$5,0)),"-")</f>
        <v>17288</v>
      </c>
      <c r="R122" s="149">
        <f>IFERROR(INDEX(Raw!$H$6:$EZ$2076,MATCH($B122&amp;$D122&amp;$B$5,Raw!$A$6:$A$2076,0),MATCH(R$5,Raw!$H$5:$EZ$5,0)),"-")</f>
        <v>52560</v>
      </c>
      <c r="S122" s="149">
        <f>IFERROR(INDEX(Raw!$H$6:$EZ$2076,MATCH($B122&amp;$D122&amp;$B$5,Raw!$A$6:$A$2076,0),MATCH(S$5,Raw!$H$5:$EZ$5,0)),"-")</f>
        <v>63598</v>
      </c>
      <c r="T122" s="149">
        <f>IFERROR(INDEX(Raw!$H$6:$EZ$2076,MATCH($B122&amp;$D122&amp;$B$5,Raw!$A$6:$A$2076,0),MATCH(T$5,Raw!$H$5:$EZ$5,0)),"-")</f>
        <v>24130</v>
      </c>
      <c r="U122" s="149"/>
      <c r="V122" s="242">
        <f t="shared" si="22"/>
        <v>0.10971213890440168</v>
      </c>
      <c r="W122" s="242">
        <f t="shared" si="23"/>
        <v>0.33355333299487233</v>
      </c>
      <c r="X122" s="242">
        <f t="shared" si="24"/>
        <v>0.40360207138142862</v>
      </c>
      <c r="Y122" s="242">
        <f t="shared" si="25"/>
        <v>0.15313245671929734</v>
      </c>
    </row>
    <row r="123" spans="1:25" x14ac:dyDescent="0.25">
      <c r="A123" s="188">
        <f t="shared" si="4"/>
        <v>46174</v>
      </c>
      <c r="B123" s="145" t="s">
        <v>1060</v>
      </c>
      <c r="C123" s="373" t="s">
        <v>145</v>
      </c>
      <c r="D123" s="95" t="s">
        <v>145</v>
      </c>
      <c r="E123" s="149">
        <f>IFERROR(INDEX(Raw!$H$6:$EZ$2076,MATCH($B123&amp;$D123&amp;$B$5,Raw!$A$6:$A$2076,0),MATCH(E$5,Raw!$H$5:$EZ$5,0)),"-")</f>
        <v>34194</v>
      </c>
      <c r="F123" s="149"/>
      <c r="G123" s="149">
        <f>IFERROR(INDEX(Raw!$H$6:$EZ$2076,MATCH($B123&amp;$D123&amp;$B$5,Raw!$A$6:$A$2076,0),MATCH(G$5,Raw!$H$5:$EZ$5,0))/60/60,"-")</f>
        <v>36586.513888888891</v>
      </c>
      <c r="H123" s="236">
        <f>IFERROR(INDEX(Raw!$H$6:$EZ$2076,MATCH($B123&amp;$D123&amp;$B$5,Raw!$A$6:$A$2076,0),MATCH(H$5,Raw!$H$5:$EZ$5,0))/60/60/24,"-")</f>
        <v>4.4583333333333336E-2</v>
      </c>
      <c r="I123" s="236">
        <f>IFERROR(INDEX(Raw!$H$6:$EZ$2076,MATCH($B123&amp;$D123&amp;$B$5,Raw!$A$6:$A$2076,0),MATCH(I$5,Raw!$H$5:$EZ$5,0))/60/60/24,"-")</f>
        <v>0.1028587962962963</v>
      </c>
      <c r="J123" s="149"/>
      <c r="K123" s="149">
        <f>IFERROR(INDEX(Raw!$H$6:$EZ$2076,MATCH($B123&amp;$D123&amp;$B$5,Raw!$A$6:$A$2076,0),MATCH(K$5,Raw!$H$5:$EZ$5,0)),"-")</f>
        <v>156810</v>
      </c>
      <c r="L123" s="149"/>
      <c r="M123" s="149">
        <f>IFERROR(INDEX(Raw!$H$6:$EZ$2076,MATCH($B123&amp;$D123&amp;$B$5,Raw!$A$6:$A$2076,0),MATCH(M$5,Raw!$H$5:$EZ$5,0))/60/60,"-")</f>
        <v>110721.98</v>
      </c>
      <c r="N123" s="236">
        <f>IFERROR(INDEX(Raw!$H$6:$EZ$2076,MATCH($B123&amp;$D123&amp;$B$5,Raw!$A$6:$A$2076,0),MATCH(N$5,Raw!$H$5:$EZ$5,0))/60/60/24,"-")</f>
        <v>2.9421296296296296E-2</v>
      </c>
      <c r="O123" s="236">
        <f>IFERROR(INDEX(Raw!$H$6:$EZ$2076,MATCH($B123&amp;$D123&amp;$B$5,Raw!$A$6:$A$2076,0),MATCH(O$5,Raw!$H$5:$EZ$5,0))/60/60/24,"-")</f>
        <v>7.3275462962962959E-2</v>
      </c>
      <c r="P123" s="149"/>
      <c r="Q123" s="149">
        <f>IFERROR(INDEX(Raw!$H$6:$EZ$2076,MATCH($B123&amp;$D123&amp;$B$5,Raw!$A$6:$A$2076,0),MATCH(Q$5,Raw!$H$5:$EZ$5,0)),"-")</f>
        <v>17874</v>
      </c>
      <c r="R123" s="149">
        <f>IFERROR(INDEX(Raw!$H$6:$EZ$2076,MATCH($B123&amp;$D123&amp;$B$5,Raw!$A$6:$A$2076,0),MATCH(R$5,Raw!$H$5:$EZ$5,0)),"-")</f>
        <v>53098</v>
      </c>
      <c r="S123" s="149">
        <f>IFERROR(INDEX(Raw!$H$6:$EZ$2076,MATCH($B123&amp;$D123&amp;$B$5,Raw!$A$6:$A$2076,0),MATCH(S$5,Raw!$H$5:$EZ$5,0)),"-")</f>
        <v>61851</v>
      </c>
      <c r="T123" s="149">
        <f>IFERROR(INDEX(Raw!$H$6:$EZ$2076,MATCH($B123&amp;$D123&amp;$B$5,Raw!$A$6:$A$2076,0),MATCH(T$5,Raw!$H$5:$EZ$5,0)),"-")</f>
        <v>23987</v>
      </c>
      <c r="U123" s="149"/>
      <c r="V123" s="242">
        <f t="shared" si="22"/>
        <v>0.11398507748230342</v>
      </c>
      <c r="W123" s="242">
        <f t="shared" si="23"/>
        <v>0.33861360882596775</v>
      </c>
      <c r="X123" s="242">
        <f t="shared" si="24"/>
        <v>0.39443275301320069</v>
      </c>
      <c r="Y123" s="242">
        <f t="shared" si="25"/>
        <v>0.15296856067852815</v>
      </c>
    </row>
    <row r="124" spans="1:25" ht="17.5" x14ac:dyDescent="0.35">
      <c r="A124" s="188">
        <f t="shared" si="4"/>
        <v>46204</v>
      </c>
      <c r="B124" s="145" t="s">
        <v>1060</v>
      </c>
      <c r="C124" s="373" t="s">
        <v>146</v>
      </c>
      <c r="D124" s="101" t="s">
        <v>146</v>
      </c>
      <c r="E124" s="149">
        <f>IFERROR(INDEX(Raw!$H$6:$EZ$2076,MATCH($B124&amp;$D124&amp;$B$5,Raw!$A$6:$A$2076,0),MATCH(E$5,Raw!$H$5:$EZ$5,0)),"-")</f>
        <v>34841</v>
      </c>
      <c r="F124" s="149"/>
      <c r="G124" s="149">
        <f>IFERROR(INDEX(Raw!$H$6:$EZ$2076,MATCH($B124&amp;$D124&amp;$B$5,Raw!$A$6:$A$2076,0),MATCH(G$5,Raw!$H$5:$EZ$5,0))/60/60,"-")</f>
        <v>36931.989444444444</v>
      </c>
      <c r="H124" s="236">
        <f>IFERROR(INDEX(Raw!$H$6:$EZ$2076,MATCH($B124&amp;$D124&amp;$B$5,Raw!$A$6:$A$2076,0),MATCH(H$5,Raw!$H$5:$EZ$5,0))/60/60/24,"-")</f>
        <v>4.4166666666666667E-2</v>
      </c>
      <c r="I124" s="236">
        <f>IFERROR(INDEX(Raw!$H$6:$EZ$2076,MATCH($B124&amp;$D124&amp;$B$5,Raw!$A$6:$A$2076,0),MATCH(I$5,Raw!$H$5:$EZ$5,0))/60/60/24,"-")</f>
        <v>0.10241898148148147</v>
      </c>
      <c r="J124" s="149"/>
      <c r="K124" s="149">
        <f>IFERROR(INDEX(Raw!$H$6:$EZ$2076,MATCH($B124&amp;$D124&amp;$B$5,Raw!$A$6:$A$2076,0),MATCH(K$5,Raw!$H$5:$EZ$5,0)),"-")</f>
        <v>155438</v>
      </c>
      <c r="L124" s="149"/>
      <c r="M124" s="149">
        <f>IFERROR(INDEX(Raw!$H$6:$EZ$2076,MATCH($B124&amp;$D124&amp;$B$5,Raw!$A$6:$A$2076,0),MATCH(M$5,Raw!$H$5:$EZ$5,0))/60/60,"-")</f>
        <v>104891.73277777778</v>
      </c>
      <c r="N124" s="236">
        <f>IFERROR(INDEX(Raw!$H$6:$EZ$2076,MATCH($B124&amp;$D124&amp;$B$5,Raw!$A$6:$A$2076,0),MATCH(N$5,Raw!$H$5:$EZ$5,0))/60/60/24,"-")</f>
        <v>2.8113425925925927E-2</v>
      </c>
      <c r="O124" s="236">
        <f>IFERROR(INDEX(Raw!$H$6:$EZ$2076,MATCH($B124&amp;$D124&amp;$B$5,Raw!$A$6:$A$2076,0),MATCH(O$5,Raw!$H$5:$EZ$5,0))/60/60/24,"-")</f>
        <v>7.1585648148148148E-2</v>
      </c>
      <c r="P124" s="149"/>
      <c r="Q124" s="149">
        <f>IFERROR(INDEX(Raw!$H$6:$EZ$2076,MATCH($B124&amp;$D124&amp;$B$5,Raw!$A$6:$A$2076,0),MATCH(Q$5,Raw!$H$5:$EZ$5,0)),"-")</f>
        <v>17250</v>
      </c>
      <c r="R124" s="149">
        <f>IFERROR(INDEX(Raw!$H$6:$EZ$2076,MATCH($B124&amp;$D124&amp;$B$5,Raw!$A$6:$A$2076,0),MATCH(R$5,Raw!$H$5:$EZ$5,0)),"-")</f>
        <v>52216</v>
      </c>
      <c r="S124" s="149">
        <f>IFERROR(INDEX(Raw!$H$6:$EZ$2076,MATCH($B124&amp;$D124&amp;$B$5,Raw!$A$6:$A$2076,0),MATCH(S$5,Raw!$H$5:$EZ$5,0)),"-")</f>
        <v>61971</v>
      </c>
      <c r="T124" s="149">
        <f>IFERROR(INDEX(Raw!$H$6:$EZ$2076,MATCH($B124&amp;$D124&amp;$B$5,Raw!$A$6:$A$2076,0),MATCH(T$5,Raw!$H$5:$EZ$5,0)),"-")</f>
        <v>24001</v>
      </c>
      <c r="U124" s="149"/>
      <c r="V124" s="242">
        <f t="shared" si="22"/>
        <v>0.11097672383844362</v>
      </c>
      <c r="W124" s="242">
        <f t="shared" si="23"/>
        <v>0.33592815141728533</v>
      </c>
      <c r="X124" s="242">
        <f t="shared" si="24"/>
        <v>0.39868629292708346</v>
      </c>
      <c r="Y124" s="242">
        <f t="shared" si="25"/>
        <v>0.15440883181718756</v>
      </c>
    </row>
    <row r="125" spans="1:25" x14ac:dyDescent="0.25">
      <c r="A125" s="188">
        <f t="shared" si="4"/>
        <v>46235</v>
      </c>
      <c r="B125" s="145" t="s">
        <v>1060</v>
      </c>
      <c r="C125" s="373" t="s">
        <v>135</v>
      </c>
      <c r="D125" s="95" t="s">
        <v>135</v>
      </c>
      <c r="E125" s="149" t="str">
        <f>IFERROR(INDEX(Raw!$H$6:$EZ$2076,MATCH($B125&amp;$D125&amp;$B$5,Raw!$A$6:$A$2076,0),MATCH(E$5,Raw!$H$5:$EZ$5,0)),"-")</f>
        <v>-</v>
      </c>
      <c r="F125" s="149"/>
      <c r="G125" s="149" t="str">
        <f>IFERROR(INDEX(Raw!$H$6:$EZ$2076,MATCH($B125&amp;$D125&amp;$B$5,Raw!$A$6:$A$2076,0),MATCH(G$5,Raw!$H$5:$EZ$5,0))/60/60,"-")</f>
        <v>-</v>
      </c>
      <c r="H125" s="236" t="str">
        <f>IFERROR(INDEX(Raw!$H$6:$EZ$2076,MATCH($B125&amp;$D125&amp;$B$5,Raw!$A$6:$A$2076,0),MATCH(H$5,Raw!$H$5:$EZ$5,0))/60/60/24,"-")</f>
        <v>-</v>
      </c>
      <c r="I125" s="236" t="str">
        <f>IFERROR(INDEX(Raw!$H$6:$EZ$2076,MATCH($B125&amp;$D125&amp;$B$5,Raw!$A$6:$A$2076,0),MATCH(I$5,Raw!$H$5:$EZ$5,0))/60/60/24,"-")</f>
        <v>-</v>
      </c>
      <c r="J125" s="149"/>
      <c r="K125" s="149" t="str">
        <f>IFERROR(INDEX(Raw!$H$6:$EZ$2076,MATCH($B125&amp;$D125&amp;$B$5,Raw!$A$6:$A$2076,0),MATCH(K$5,Raw!$H$5:$EZ$5,0)),"-")</f>
        <v>-</v>
      </c>
      <c r="L125" s="149"/>
      <c r="M125" s="149" t="str">
        <f>IFERROR(INDEX(Raw!$H$6:$EZ$2076,MATCH($B125&amp;$D125&amp;$B$5,Raw!$A$6:$A$2076,0),MATCH(M$5,Raw!$H$5:$EZ$5,0))/60/60,"-")</f>
        <v>-</v>
      </c>
      <c r="N125" s="236" t="str">
        <f>IFERROR(INDEX(Raw!$H$6:$EZ$2076,MATCH($B125&amp;$D125&amp;$B$5,Raw!$A$6:$A$2076,0),MATCH(N$5,Raw!$H$5:$EZ$5,0))/60/60/24,"-")</f>
        <v>-</v>
      </c>
      <c r="O125" s="236" t="str">
        <f>IFERROR(INDEX(Raw!$H$6:$EZ$2076,MATCH($B125&amp;$D125&amp;$B$5,Raw!$A$6:$A$2076,0),MATCH(O$5,Raw!$H$5:$EZ$5,0))/60/60/24,"-")</f>
        <v>-</v>
      </c>
      <c r="P125" s="149"/>
      <c r="Q125" s="149" t="str">
        <f>IFERROR(INDEX(Raw!$H$6:$EZ$2076,MATCH($B125&amp;$D125&amp;$B$5,Raw!$A$6:$A$2076,0),MATCH(Q$5,Raw!$H$5:$EZ$5,0)),"-")</f>
        <v>-</v>
      </c>
      <c r="R125" s="149" t="str">
        <f>IFERROR(INDEX(Raw!$H$6:$EZ$2076,MATCH($B125&amp;$D125&amp;$B$5,Raw!$A$6:$A$2076,0),MATCH(R$5,Raw!$H$5:$EZ$5,0)),"-")</f>
        <v>-</v>
      </c>
      <c r="S125" s="149" t="str">
        <f>IFERROR(INDEX(Raw!$H$6:$EZ$2076,MATCH($B125&amp;$D125&amp;$B$5,Raw!$A$6:$A$2076,0),MATCH(S$5,Raw!$H$5:$EZ$5,0)),"-")</f>
        <v>-</v>
      </c>
      <c r="T125" s="149" t="str">
        <f>IFERROR(INDEX(Raw!$H$6:$EZ$2076,MATCH($B125&amp;$D125&amp;$B$5,Raw!$A$6:$A$2076,0),MATCH(T$5,Raw!$H$5:$EZ$5,0)),"-")</f>
        <v>-</v>
      </c>
      <c r="U125" s="149"/>
      <c r="V125" s="242" t="str">
        <f t="shared" si="22"/>
        <v>-</v>
      </c>
      <c r="W125" s="242" t="str">
        <f t="shared" si="23"/>
        <v>-</v>
      </c>
      <c r="X125" s="242" t="str">
        <f t="shared" si="24"/>
        <v>-</v>
      </c>
      <c r="Y125" s="242" t="str">
        <f t="shared" si="25"/>
        <v>-</v>
      </c>
    </row>
    <row r="126" spans="1:25" x14ac:dyDescent="0.25">
      <c r="A126" s="188">
        <f t="shared" si="4"/>
        <v>46266</v>
      </c>
      <c r="B126" s="145" t="s">
        <v>1060</v>
      </c>
      <c r="C126" s="373" t="s">
        <v>136</v>
      </c>
      <c r="D126" s="95" t="s">
        <v>136</v>
      </c>
      <c r="E126" s="149" t="str">
        <f>IFERROR(INDEX(Raw!$H$6:$EZ$2076,MATCH($B126&amp;$D126&amp;$B$5,Raw!$A$6:$A$2076,0),MATCH(E$5,Raw!$H$5:$EZ$5,0)),"-")</f>
        <v>-</v>
      </c>
      <c r="F126" s="149"/>
      <c r="G126" s="149" t="str">
        <f>IFERROR(INDEX(Raw!$H$6:$EZ$2076,MATCH($B126&amp;$D126&amp;$B$5,Raw!$A$6:$A$2076,0),MATCH(G$5,Raw!$H$5:$EZ$5,0))/60/60,"-")</f>
        <v>-</v>
      </c>
      <c r="H126" s="236" t="str">
        <f>IFERROR(INDEX(Raw!$H$6:$EZ$2076,MATCH($B126&amp;$D126&amp;$B$5,Raw!$A$6:$A$2076,0),MATCH(H$5,Raw!$H$5:$EZ$5,0))/60/60/24,"-")</f>
        <v>-</v>
      </c>
      <c r="I126" s="236" t="str">
        <f>IFERROR(INDEX(Raw!$H$6:$EZ$2076,MATCH($B126&amp;$D126&amp;$B$5,Raw!$A$6:$A$2076,0),MATCH(I$5,Raw!$H$5:$EZ$5,0))/60/60/24,"-")</f>
        <v>-</v>
      </c>
      <c r="J126" s="149"/>
      <c r="K126" s="149" t="str">
        <f>IFERROR(INDEX(Raw!$H$6:$EZ$2076,MATCH($B126&amp;$D126&amp;$B$5,Raw!$A$6:$A$2076,0),MATCH(K$5,Raw!$H$5:$EZ$5,0)),"-")</f>
        <v>-</v>
      </c>
      <c r="L126" s="149"/>
      <c r="M126" s="149" t="str">
        <f>IFERROR(INDEX(Raw!$H$6:$EZ$2076,MATCH($B126&amp;$D126&amp;$B$5,Raw!$A$6:$A$2076,0),MATCH(M$5,Raw!$H$5:$EZ$5,0))/60/60,"-")</f>
        <v>-</v>
      </c>
      <c r="N126" s="236" t="str">
        <f>IFERROR(INDEX(Raw!$H$6:$EZ$2076,MATCH($B126&amp;$D126&amp;$B$5,Raw!$A$6:$A$2076,0),MATCH(N$5,Raw!$H$5:$EZ$5,0))/60/60/24,"-")</f>
        <v>-</v>
      </c>
      <c r="O126" s="236" t="str">
        <f>IFERROR(INDEX(Raw!$H$6:$EZ$2076,MATCH($B126&amp;$D126&amp;$B$5,Raw!$A$6:$A$2076,0),MATCH(O$5,Raw!$H$5:$EZ$5,0))/60/60/24,"-")</f>
        <v>-</v>
      </c>
      <c r="P126" s="149"/>
      <c r="Q126" s="149" t="str">
        <f>IFERROR(INDEX(Raw!$H$6:$EZ$2076,MATCH($B126&amp;$D126&amp;$B$5,Raw!$A$6:$A$2076,0),MATCH(Q$5,Raw!$H$5:$EZ$5,0)),"-")</f>
        <v>-</v>
      </c>
      <c r="R126" s="149" t="str">
        <f>IFERROR(INDEX(Raw!$H$6:$EZ$2076,MATCH($B126&amp;$D126&amp;$B$5,Raw!$A$6:$A$2076,0),MATCH(R$5,Raw!$H$5:$EZ$5,0)),"-")</f>
        <v>-</v>
      </c>
      <c r="S126" s="149" t="str">
        <f>IFERROR(INDEX(Raw!$H$6:$EZ$2076,MATCH($B126&amp;$D126&amp;$B$5,Raw!$A$6:$A$2076,0),MATCH(S$5,Raw!$H$5:$EZ$5,0)),"-")</f>
        <v>-</v>
      </c>
      <c r="T126" s="149" t="str">
        <f>IFERROR(INDEX(Raw!$H$6:$EZ$2076,MATCH($B126&amp;$D126&amp;$B$5,Raw!$A$6:$A$2076,0),MATCH(T$5,Raw!$H$5:$EZ$5,0)),"-")</f>
        <v>-</v>
      </c>
      <c r="U126" s="149"/>
      <c r="V126" s="242" t="str">
        <f t="shared" si="22"/>
        <v>-</v>
      </c>
      <c r="W126" s="242" t="str">
        <f t="shared" si="23"/>
        <v>-</v>
      </c>
      <c r="X126" s="242" t="str">
        <f t="shared" si="24"/>
        <v>-</v>
      </c>
      <c r="Y126" s="242" t="str">
        <f t="shared" si="25"/>
        <v>-</v>
      </c>
    </row>
    <row r="127" spans="1:25" ht="14.25" hidden="1" customHeight="1" x14ac:dyDescent="0.25">
      <c r="A127" s="188">
        <f t="shared" si="4"/>
        <v>46296</v>
      </c>
      <c r="B127" s="145" t="s">
        <v>1060</v>
      </c>
      <c r="C127" s="373" t="s">
        <v>137</v>
      </c>
      <c r="D127" s="95" t="s">
        <v>137</v>
      </c>
      <c r="E127" s="149" t="str">
        <f>IFERROR(INDEX(Raw!$H$6:$EZ$2076,MATCH($B127&amp;$D127&amp;$B$5,Raw!$A$6:$A$2076,0),MATCH(E$5,Raw!$H$5:$EZ$5,0)),"-")</f>
        <v>-</v>
      </c>
      <c r="F127" s="149"/>
      <c r="G127" s="149" t="str">
        <f>IFERROR(INDEX(Raw!$H$6:$EZ$2076,MATCH($B127&amp;$D127&amp;$B$5,Raw!$A$6:$A$2076,0),MATCH(G$5,Raw!$H$5:$EZ$5,0))/60/60,"-")</f>
        <v>-</v>
      </c>
      <c r="H127" s="236" t="str">
        <f>IFERROR(INDEX(Raw!$H$6:$EZ$2076,MATCH($B127&amp;$D127&amp;$B$5,Raw!$A$6:$A$2076,0),MATCH(H$5,Raw!$H$5:$EZ$5,0))/60/60/24,"-")</f>
        <v>-</v>
      </c>
      <c r="I127" s="236" t="str">
        <f>IFERROR(INDEX(Raw!$H$6:$EZ$2076,MATCH($B127&amp;$D127&amp;$B$5,Raw!$A$6:$A$2076,0),MATCH(I$5,Raw!$H$5:$EZ$5,0))/60/60/24,"-")</f>
        <v>-</v>
      </c>
      <c r="J127" s="149"/>
      <c r="K127" s="149" t="str">
        <f>IFERROR(INDEX(Raw!$H$6:$EZ$2076,MATCH($B127&amp;$D127&amp;$B$5,Raw!$A$6:$A$2076,0),MATCH(K$5,Raw!$H$5:$EZ$5,0)),"-")</f>
        <v>-</v>
      </c>
      <c r="L127" s="149"/>
      <c r="M127" s="149" t="str">
        <f>IFERROR(INDEX(Raw!$H$6:$EZ$2076,MATCH($B127&amp;$D127&amp;$B$5,Raw!$A$6:$A$2076,0),MATCH(M$5,Raw!$H$5:$EZ$5,0))/60/60,"-")</f>
        <v>-</v>
      </c>
      <c r="N127" s="236" t="str">
        <f>IFERROR(INDEX(Raw!$H$6:$EZ$2076,MATCH($B127&amp;$D127&amp;$B$5,Raw!$A$6:$A$2076,0),MATCH(N$5,Raw!$H$5:$EZ$5,0))/60/60/24,"-")</f>
        <v>-</v>
      </c>
      <c r="O127" s="236" t="str">
        <f>IFERROR(INDEX(Raw!$H$6:$EZ$2076,MATCH($B127&amp;$D127&amp;$B$5,Raw!$A$6:$A$2076,0),MATCH(O$5,Raw!$H$5:$EZ$5,0))/60/60/24,"-")</f>
        <v>-</v>
      </c>
      <c r="P127" s="149"/>
      <c r="Q127" s="149" t="str">
        <f>IFERROR(INDEX(Raw!$H$6:$EZ$2076,MATCH($B127&amp;$D127&amp;$B$5,Raw!$A$6:$A$2076,0),MATCH(Q$5,Raw!$H$5:$EZ$5,0)),"-")</f>
        <v>-</v>
      </c>
      <c r="R127" s="149" t="str">
        <f>IFERROR(INDEX(Raw!$H$6:$EZ$2076,MATCH($B127&amp;$D127&amp;$B$5,Raw!$A$6:$A$2076,0),MATCH(R$5,Raw!$H$5:$EZ$5,0)),"-")</f>
        <v>-</v>
      </c>
      <c r="S127" s="149" t="str">
        <f>IFERROR(INDEX(Raw!$H$6:$EZ$2076,MATCH($B127&amp;$D127&amp;$B$5,Raw!$A$6:$A$2076,0),MATCH(S$5,Raw!$H$5:$EZ$5,0)),"-")</f>
        <v>-</v>
      </c>
      <c r="T127" s="149" t="str">
        <f>IFERROR(INDEX(Raw!$H$6:$EZ$2076,MATCH($B127&amp;$D127&amp;$B$5,Raw!$A$6:$A$2076,0),MATCH(T$5,Raw!$H$5:$EZ$5,0)),"-")</f>
        <v>-</v>
      </c>
      <c r="U127" s="149"/>
      <c r="V127" s="242" t="str">
        <f t="shared" si="22"/>
        <v>-</v>
      </c>
      <c r="W127" s="242" t="str">
        <f t="shared" si="23"/>
        <v>-</v>
      </c>
      <c r="X127" s="242" t="str">
        <f t="shared" si="24"/>
        <v>-</v>
      </c>
      <c r="Y127" s="242" t="str">
        <f t="shared" si="25"/>
        <v>-</v>
      </c>
    </row>
    <row r="128" spans="1:25" ht="14.25" hidden="1" customHeight="1" x14ac:dyDescent="0.25">
      <c r="A128" s="188">
        <f t="shared" si="4"/>
        <v>46327</v>
      </c>
      <c r="B128" s="145" t="s">
        <v>1060</v>
      </c>
      <c r="C128" s="373" t="s">
        <v>138</v>
      </c>
      <c r="D128" s="95" t="s">
        <v>138</v>
      </c>
      <c r="E128" s="149" t="str">
        <f>IFERROR(INDEX(Raw!$H$6:$EZ$2076,MATCH($B128&amp;$D128&amp;$B$5,Raw!$A$6:$A$2076,0),MATCH(E$5,Raw!$H$5:$EZ$5,0)),"-")</f>
        <v>-</v>
      </c>
      <c r="F128" s="149"/>
      <c r="G128" s="149" t="str">
        <f>IFERROR(INDEX(Raw!$H$6:$EZ$2076,MATCH($B128&amp;$D128&amp;$B$5,Raw!$A$6:$A$2076,0),MATCH(G$5,Raw!$H$5:$EZ$5,0))/60/60,"-")</f>
        <v>-</v>
      </c>
      <c r="H128" s="236" t="str">
        <f>IFERROR(INDEX(Raw!$H$6:$EZ$2076,MATCH($B128&amp;$D128&amp;$B$5,Raw!$A$6:$A$2076,0),MATCH(H$5,Raw!$H$5:$EZ$5,0))/60/60/24,"-")</f>
        <v>-</v>
      </c>
      <c r="I128" s="236" t="str">
        <f>IFERROR(INDEX(Raw!$H$6:$EZ$2076,MATCH($B128&amp;$D128&amp;$B$5,Raw!$A$6:$A$2076,0),MATCH(I$5,Raw!$H$5:$EZ$5,0))/60/60/24,"-")</f>
        <v>-</v>
      </c>
      <c r="J128" s="149"/>
      <c r="K128" s="149" t="str">
        <f>IFERROR(INDEX(Raw!$H$6:$EZ$2076,MATCH($B128&amp;$D128&amp;$B$5,Raw!$A$6:$A$2076,0),MATCH(K$5,Raw!$H$5:$EZ$5,0)),"-")</f>
        <v>-</v>
      </c>
      <c r="L128" s="149"/>
      <c r="M128" s="149" t="str">
        <f>IFERROR(INDEX(Raw!$H$6:$EZ$2076,MATCH($B128&amp;$D128&amp;$B$5,Raw!$A$6:$A$2076,0),MATCH(M$5,Raw!$H$5:$EZ$5,0))/60/60,"-")</f>
        <v>-</v>
      </c>
      <c r="N128" s="236" t="str">
        <f>IFERROR(INDEX(Raw!$H$6:$EZ$2076,MATCH($B128&amp;$D128&amp;$B$5,Raw!$A$6:$A$2076,0),MATCH(N$5,Raw!$H$5:$EZ$5,0))/60/60/24,"-")</f>
        <v>-</v>
      </c>
      <c r="O128" s="236" t="str">
        <f>IFERROR(INDEX(Raw!$H$6:$EZ$2076,MATCH($B128&amp;$D128&amp;$B$5,Raw!$A$6:$A$2076,0),MATCH(O$5,Raw!$H$5:$EZ$5,0))/60/60/24,"-")</f>
        <v>-</v>
      </c>
      <c r="P128" s="149"/>
      <c r="Q128" s="149" t="str">
        <f>IFERROR(INDEX(Raw!$H$6:$EZ$2076,MATCH($B128&amp;$D128&amp;$B$5,Raw!$A$6:$A$2076,0),MATCH(Q$5,Raw!$H$5:$EZ$5,0)),"-")</f>
        <v>-</v>
      </c>
      <c r="R128" s="149" t="str">
        <f>IFERROR(INDEX(Raw!$H$6:$EZ$2076,MATCH($B128&amp;$D128&amp;$B$5,Raw!$A$6:$A$2076,0),MATCH(R$5,Raw!$H$5:$EZ$5,0)),"-")</f>
        <v>-</v>
      </c>
      <c r="S128" s="149" t="str">
        <f>IFERROR(INDEX(Raw!$H$6:$EZ$2076,MATCH($B128&amp;$D128&amp;$B$5,Raw!$A$6:$A$2076,0),MATCH(S$5,Raw!$H$5:$EZ$5,0)),"-")</f>
        <v>-</v>
      </c>
      <c r="T128" s="149" t="str">
        <f>IFERROR(INDEX(Raw!$H$6:$EZ$2076,MATCH($B128&amp;$D128&amp;$B$5,Raw!$A$6:$A$2076,0),MATCH(T$5,Raw!$H$5:$EZ$5,0)),"-")</f>
        <v>-</v>
      </c>
      <c r="U128" s="149"/>
      <c r="V128" s="242" t="str">
        <f t="shared" si="22"/>
        <v>-</v>
      </c>
      <c r="W128" s="242" t="str">
        <f t="shared" si="23"/>
        <v>-</v>
      </c>
      <c r="X128" s="242" t="str">
        <f t="shared" si="24"/>
        <v>-</v>
      </c>
      <c r="Y128" s="242" t="str">
        <f t="shared" si="25"/>
        <v>-</v>
      </c>
    </row>
    <row r="129" spans="1:25" ht="14.25" hidden="1" customHeight="1" x14ac:dyDescent="0.25">
      <c r="A129" s="188">
        <f t="shared" si="4"/>
        <v>46357</v>
      </c>
      <c r="B129" s="145" t="s">
        <v>1060</v>
      </c>
      <c r="C129" s="373" t="s">
        <v>139</v>
      </c>
      <c r="D129" s="95" t="s">
        <v>139</v>
      </c>
      <c r="E129" s="149" t="str">
        <f>IFERROR(INDEX(Raw!$H$6:$EZ$2076,MATCH($B129&amp;$D129&amp;$B$5,Raw!$A$6:$A$2076,0),MATCH(E$5,Raw!$H$5:$EZ$5,0)),"-")</f>
        <v>-</v>
      </c>
      <c r="F129" s="149"/>
      <c r="G129" s="149" t="str">
        <f>IFERROR(INDEX(Raw!$H$6:$EZ$2076,MATCH($B129&amp;$D129&amp;$B$5,Raw!$A$6:$A$2076,0),MATCH(G$5,Raw!$H$5:$EZ$5,0))/60/60,"-")</f>
        <v>-</v>
      </c>
      <c r="H129" s="236" t="str">
        <f>IFERROR(INDEX(Raw!$H$6:$EZ$2076,MATCH($B129&amp;$D129&amp;$B$5,Raw!$A$6:$A$2076,0),MATCH(H$5,Raw!$H$5:$EZ$5,0))/60/60/24,"-")</f>
        <v>-</v>
      </c>
      <c r="I129" s="236" t="str">
        <f>IFERROR(INDEX(Raw!$H$6:$EZ$2076,MATCH($B129&amp;$D129&amp;$B$5,Raw!$A$6:$A$2076,0),MATCH(I$5,Raw!$H$5:$EZ$5,0))/60/60/24,"-")</f>
        <v>-</v>
      </c>
      <c r="J129" s="149"/>
      <c r="K129" s="149" t="str">
        <f>IFERROR(INDEX(Raw!$H$6:$EZ$2076,MATCH($B129&amp;$D129&amp;$B$5,Raw!$A$6:$A$2076,0),MATCH(K$5,Raw!$H$5:$EZ$5,0)),"-")</f>
        <v>-</v>
      </c>
      <c r="L129" s="149"/>
      <c r="M129" s="149" t="str">
        <f>IFERROR(INDEX(Raw!$H$6:$EZ$2076,MATCH($B129&amp;$D129&amp;$B$5,Raw!$A$6:$A$2076,0),MATCH(M$5,Raw!$H$5:$EZ$5,0))/60/60,"-")</f>
        <v>-</v>
      </c>
      <c r="N129" s="236" t="str">
        <f>IFERROR(INDEX(Raw!$H$6:$EZ$2076,MATCH($B129&amp;$D129&amp;$B$5,Raw!$A$6:$A$2076,0),MATCH(N$5,Raw!$H$5:$EZ$5,0))/60/60/24,"-")</f>
        <v>-</v>
      </c>
      <c r="O129" s="236" t="str">
        <f>IFERROR(INDEX(Raw!$H$6:$EZ$2076,MATCH($B129&amp;$D129&amp;$B$5,Raw!$A$6:$A$2076,0),MATCH(O$5,Raw!$H$5:$EZ$5,0))/60/60/24,"-")</f>
        <v>-</v>
      </c>
      <c r="P129" s="149"/>
      <c r="Q129" s="149" t="str">
        <f>IFERROR(INDEX(Raw!$H$6:$EZ$2076,MATCH($B129&amp;$D129&amp;$B$5,Raw!$A$6:$A$2076,0),MATCH(Q$5,Raw!$H$5:$EZ$5,0)),"-")</f>
        <v>-</v>
      </c>
      <c r="R129" s="149" t="str">
        <f>IFERROR(INDEX(Raw!$H$6:$EZ$2076,MATCH($B129&amp;$D129&amp;$B$5,Raw!$A$6:$A$2076,0),MATCH(R$5,Raw!$H$5:$EZ$5,0)),"-")</f>
        <v>-</v>
      </c>
      <c r="S129" s="149" t="str">
        <f>IFERROR(INDEX(Raw!$H$6:$EZ$2076,MATCH($B129&amp;$D129&amp;$B$5,Raw!$A$6:$A$2076,0),MATCH(S$5,Raw!$H$5:$EZ$5,0)),"-")</f>
        <v>-</v>
      </c>
      <c r="T129" s="149" t="str">
        <f>IFERROR(INDEX(Raw!$H$6:$EZ$2076,MATCH($B129&amp;$D129&amp;$B$5,Raw!$A$6:$A$2076,0),MATCH(T$5,Raw!$H$5:$EZ$5,0)),"-")</f>
        <v>-</v>
      </c>
      <c r="U129" s="149"/>
      <c r="V129" s="242" t="str">
        <f t="shared" si="22"/>
        <v>-</v>
      </c>
      <c r="W129" s="242" t="str">
        <f t="shared" si="23"/>
        <v>-</v>
      </c>
      <c r="X129" s="242" t="str">
        <f t="shared" si="24"/>
        <v>-</v>
      </c>
      <c r="Y129" s="242" t="str">
        <f t="shared" si="25"/>
        <v>-</v>
      </c>
    </row>
    <row r="130" spans="1:25" ht="14.25" hidden="1" customHeight="1" x14ac:dyDescent="0.25">
      <c r="A130" s="188">
        <f t="shared" si="4"/>
        <v>46388</v>
      </c>
      <c r="B130" s="145" t="s">
        <v>1060</v>
      </c>
      <c r="C130" s="373" t="s">
        <v>140</v>
      </c>
      <c r="D130" s="95" t="s">
        <v>140</v>
      </c>
      <c r="E130" s="149" t="str">
        <f>IFERROR(INDEX(Raw!$H$6:$EZ$2076,MATCH($B130&amp;$D130&amp;$B$5,Raw!$A$6:$A$2076,0),MATCH(E$5,Raw!$H$5:$EZ$5,0)),"-")</f>
        <v>-</v>
      </c>
      <c r="F130" s="149"/>
      <c r="G130" s="149" t="str">
        <f>IFERROR(INDEX(Raw!$H$6:$EZ$2076,MATCH($B130&amp;$D130&amp;$B$5,Raw!$A$6:$A$2076,0),MATCH(G$5,Raw!$H$5:$EZ$5,0))/60/60,"-")</f>
        <v>-</v>
      </c>
      <c r="H130" s="236" t="str">
        <f>IFERROR(INDEX(Raw!$H$6:$EZ$2076,MATCH($B130&amp;$D130&amp;$B$5,Raw!$A$6:$A$2076,0),MATCH(H$5,Raw!$H$5:$EZ$5,0))/60/60/24,"-")</f>
        <v>-</v>
      </c>
      <c r="I130" s="236" t="str">
        <f>IFERROR(INDEX(Raw!$H$6:$EZ$2076,MATCH($B130&amp;$D130&amp;$B$5,Raw!$A$6:$A$2076,0),MATCH(I$5,Raw!$H$5:$EZ$5,0))/60/60/24,"-")</f>
        <v>-</v>
      </c>
      <c r="J130" s="149"/>
      <c r="K130" s="149" t="str">
        <f>IFERROR(INDEX(Raw!$H$6:$EZ$2076,MATCH($B130&amp;$D130&amp;$B$5,Raw!$A$6:$A$2076,0),MATCH(K$5,Raw!$H$5:$EZ$5,0)),"-")</f>
        <v>-</v>
      </c>
      <c r="L130" s="149"/>
      <c r="M130" s="149" t="str">
        <f>IFERROR(INDEX(Raw!$H$6:$EZ$2076,MATCH($B130&amp;$D130&amp;$B$5,Raw!$A$6:$A$2076,0),MATCH(M$5,Raw!$H$5:$EZ$5,0))/60/60,"-")</f>
        <v>-</v>
      </c>
      <c r="N130" s="236" t="str">
        <f>IFERROR(INDEX(Raw!$H$6:$EZ$2076,MATCH($B130&amp;$D130&amp;$B$5,Raw!$A$6:$A$2076,0),MATCH(N$5,Raw!$H$5:$EZ$5,0))/60/60/24,"-")</f>
        <v>-</v>
      </c>
      <c r="O130" s="236" t="str">
        <f>IFERROR(INDEX(Raw!$H$6:$EZ$2076,MATCH($B130&amp;$D130&amp;$B$5,Raw!$A$6:$A$2076,0),MATCH(O$5,Raw!$H$5:$EZ$5,0))/60/60/24,"-")</f>
        <v>-</v>
      </c>
      <c r="P130" s="149"/>
      <c r="Q130" s="149" t="str">
        <f>IFERROR(INDEX(Raw!$H$6:$EZ$2076,MATCH($B130&amp;$D130&amp;$B$5,Raw!$A$6:$A$2076,0),MATCH(Q$5,Raw!$H$5:$EZ$5,0)),"-")</f>
        <v>-</v>
      </c>
      <c r="R130" s="149" t="str">
        <f>IFERROR(INDEX(Raw!$H$6:$EZ$2076,MATCH($B130&amp;$D130&amp;$B$5,Raw!$A$6:$A$2076,0),MATCH(R$5,Raw!$H$5:$EZ$5,0)),"-")</f>
        <v>-</v>
      </c>
      <c r="S130" s="149" t="str">
        <f>IFERROR(INDEX(Raw!$H$6:$EZ$2076,MATCH($B130&amp;$D130&amp;$B$5,Raw!$A$6:$A$2076,0),MATCH(S$5,Raw!$H$5:$EZ$5,0)),"-")</f>
        <v>-</v>
      </c>
      <c r="T130" s="149" t="str">
        <f>IFERROR(INDEX(Raw!$H$6:$EZ$2076,MATCH($B130&amp;$D130&amp;$B$5,Raw!$A$6:$A$2076,0),MATCH(T$5,Raw!$H$5:$EZ$5,0)),"-")</f>
        <v>-</v>
      </c>
      <c r="U130" s="149"/>
      <c r="V130" s="242" t="str">
        <f t="shared" si="22"/>
        <v>-</v>
      </c>
      <c r="W130" s="242" t="str">
        <f t="shared" si="23"/>
        <v>-</v>
      </c>
      <c r="X130" s="242" t="str">
        <f t="shared" si="24"/>
        <v>-</v>
      </c>
      <c r="Y130" s="242" t="str">
        <f t="shared" si="25"/>
        <v>-</v>
      </c>
    </row>
    <row r="131" spans="1:25" ht="14.25" hidden="1" customHeight="1" x14ac:dyDescent="0.25">
      <c r="A131" s="188">
        <f t="shared" si="4"/>
        <v>46419</v>
      </c>
      <c r="B131" s="145" t="s">
        <v>1060</v>
      </c>
      <c r="C131" s="373" t="s">
        <v>141</v>
      </c>
      <c r="D131" s="95" t="s">
        <v>141</v>
      </c>
      <c r="E131" s="149" t="str">
        <f>IFERROR(INDEX(Raw!$H$6:$EZ$2076,MATCH($B131&amp;$D131&amp;$B$5,Raw!$A$6:$A$2076,0),MATCH(E$5,Raw!$H$5:$EZ$5,0)),"-")</f>
        <v>-</v>
      </c>
      <c r="F131" s="149"/>
      <c r="G131" s="149" t="str">
        <f>IFERROR(INDEX(Raw!$H$6:$EZ$2076,MATCH($B131&amp;$D131&amp;$B$5,Raw!$A$6:$A$2076,0),MATCH(G$5,Raw!$H$5:$EZ$5,0))/60/60,"-")</f>
        <v>-</v>
      </c>
      <c r="H131" s="236" t="str">
        <f>IFERROR(INDEX(Raw!$H$6:$EZ$2076,MATCH($B131&amp;$D131&amp;$B$5,Raw!$A$6:$A$2076,0),MATCH(H$5,Raw!$H$5:$EZ$5,0))/60/60/24,"-")</f>
        <v>-</v>
      </c>
      <c r="I131" s="236" t="str">
        <f>IFERROR(INDEX(Raw!$H$6:$EZ$2076,MATCH($B131&amp;$D131&amp;$B$5,Raw!$A$6:$A$2076,0),MATCH(I$5,Raw!$H$5:$EZ$5,0))/60/60/24,"-")</f>
        <v>-</v>
      </c>
      <c r="J131" s="149"/>
      <c r="K131" s="149" t="str">
        <f>IFERROR(INDEX(Raw!$H$6:$EZ$2076,MATCH($B131&amp;$D131&amp;$B$5,Raw!$A$6:$A$2076,0),MATCH(K$5,Raw!$H$5:$EZ$5,0)),"-")</f>
        <v>-</v>
      </c>
      <c r="L131" s="149"/>
      <c r="M131" s="149" t="str">
        <f>IFERROR(INDEX(Raw!$H$6:$EZ$2076,MATCH($B131&amp;$D131&amp;$B$5,Raw!$A$6:$A$2076,0),MATCH(M$5,Raw!$H$5:$EZ$5,0))/60/60,"-")</f>
        <v>-</v>
      </c>
      <c r="N131" s="236" t="str">
        <f>IFERROR(INDEX(Raw!$H$6:$EZ$2076,MATCH($B131&amp;$D131&amp;$B$5,Raw!$A$6:$A$2076,0),MATCH(N$5,Raw!$H$5:$EZ$5,0))/60/60/24,"-")</f>
        <v>-</v>
      </c>
      <c r="O131" s="236" t="str">
        <f>IFERROR(INDEX(Raw!$H$6:$EZ$2076,MATCH($B131&amp;$D131&amp;$B$5,Raw!$A$6:$A$2076,0),MATCH(O$5,Raw!$H$5:$EZ$5,0))/60/60/24,"-")</f>
        <v>-</v>
      </c>
      <c r="P131" s="149"/>
      <c r="Q131" s="149" t="str">
        <f>IFERROR(INDEX(Raw!$H$6:$EZ$2076,MATCH($B131&amp;$D131&amp;$B$5,Raw!$A$6:$A$2076,0),MATCH(Q$5,Raw!$H$5:$EZ$5,0)),"-")</f>
        <v>-</v>
      </c>
      <c r="R131" s="149" t="str">
        <f>IFERROR(INDEX(Raw!$H$6:$EZ$2076,MATCH($B131&amp;$D131&amp;$B$5,Raw!$A$6:$A$2076,0),MATCH(R$5,Raw!$H$5:$EZ$5,0)),"-")</f>
        <v>-</v>
      </c>
      <c r="S131" s="149" t="str">
        <f>IFERROR(INDEX(Raw!$H$6:$EZ$2076,MATCH($B131&amp;$D131&amp;$B$5,Raw!$A$6:$A$2076,0),MATCH(S$5,Raw!$H$5:$EZ$5,0)),"-")</f>
        <v>-</v>
      </c>
      <c r="T131" s="149" t="str">
        <f>IFERROR(INDEX(Raw!$H$6:$EZ$2076,MATCH($B131&amp;$D131&amp;$B$5,Raw!$A$6:$A$2076,0),MATCH(T$5,Raw!$H$5:$EZ$5,0)),"-")</f>
        <v>-</v>
      </c>
      <c r="U131" s="149"/>
      <c r="V131" s="242" t="str">
        <f t="shared" si="22"/>
        <v>-</v>
      </c>
      <c r="W131" s="242" t="str">
        <f t="shared" si="23"/>
        <v>-</v>
      </c>
      <c r="X131" s="242" t="str">
        <f t="shared" si="24"/>
        <v>-</v>
      </c>
      <c r="Y131" s="242" t="str">
        <f t="shared" si="25"/>
        <v>-</v>
      </c>
    </row>
    <row r="132" spans="1:25" ht="14.25" hidden="1" customHeight="1" x14ac:dyDescent="0.25">
      <c r="A132" s="188">
        <f t="shared" si="4"/>
        <v>46447</v>
      </c>
      <c r="B132" s="145" t="s">
        <v>1060</v>
      </c>
      <c r="C132" s="373" t="s">
        <v>142</v>
      </c>
      <c r="D132" s="95" t="s">
        <v>142</v>
      </c>
      <c r="E132" s="149" t="str">
        <f>IFERROR(INDEX(Raw!$H$6:$EZ$2076,MATCH($B132&amp;$D132&amp;$B$5,Raw!$A$6:$A$2076,0),MATCH(E$5,Raw!$H$5:$EZ$5,0)),"-")</f>
        <v>-</v>
      </c>
      <c r="F132" s="149"/>
      <c r="G132" s="149" t="str">
        <f>IFERROR(INDEX(Raw!$H$6:$EZ$2076,MATCH($B132&amp;$D132&amp;$B$5,Raw!$A$6:$A$2076,0),MATCH(G$5,Raw!$H$5:$EZ$5,0))/60/60,"-")</f>
        <v>-</v>
      </c>
      <c r="H132" s="236" t="str">
        <f>IFERROR(INDEX(Raw!$H$6:$EZ$2076,MATCH($B132&amp;$D132&amp;$B$5,Raw!$A$6:$A$2076,0),MATCH(H$5,Raw!$H$5:$EZ$5,0))/60/60/24,"-")</f>
        <v>-</v>
      </c>
      <c r="I132" s="236" t="str">
        <f>IFERROR(INDEX(Raw!$H$6:$EZ$2076,MATCH($B132&amp;$D132&amp;$B$5,Raw!$A$6:$A$2076,0),MATCH(I$5,Raw!$H$5:$EZ$5,0))/60/60/24,"-")</f>
        <v>-</v>
      </c>
      <c r="J132" s="149"/>
      <c r="K132" s="149" t="str">
        <f>IFERROR(INDEX(Raw!$H$6:$EZ$2076,MATCH($B132&amp;$D132&amp;$B$5,Raw!$A$6:$A$2076,0),MATCH(K$5,Raw!$H$5:$EZ$5,0)),"-")</f>
        <v>-</v>
      </c>
      <c r="L132" s="149"/>
      <c r="M132" s="149" t="str">
        <f>IFERROR(INDEX(Raw!$H$6:$EZ$2076,MATCH($B132&amp;$D132&amp;$B$5,Raw!$A$6:$A$2076,0),MATCH(M$5,Raw!$H$5:$EZ$5,0))/60/60,"-")</f>
        <v>-</v>
      </c>
      <c r="N132" s="236" t="str">
        <f>IFERROR(INDEX(Raw!$H$6:$EZ$2076,MATCH($B132&amp;$D132&amp;$B$5,Raw!$A$6:$A$2076,0),MATCH(N$5,Raw!$H$5:$EZ$5,0))/60/60/24,"-")</f>
        <v>-</v>
      </c>
      <c r="O132" s="236" t="str">
        <f>IFERROR(INDEX(Raw!$H$6:$EZ$2076,MATCH($B132&amp;$D132&amp;$B$5,Raw!$A$6:$A$2076,0),MATCH(O$5,Raw!$H$5:$EZ$5,0))/60/60/24,"-")</f>
        <v>-</v>
      </c>
      <c r="P132" s="149"/>
      <c r="Q132" s="149" t="str">
        <f>IFERROR(INDEX(Raw!$H$6:$EZ$2076,MATCH($B132&amp;$D132&amp;$B$5,Raw!$A$6:$A$2076,0),MATCH(Q$5,Raw!$H$5:$EZ$5,0)),"-")</f>
        <v>-</v>
      </c>
      <c r="R132" s="149" t="str">
        <f>IFERROR(INDEX(Raw!$H$6:$EZ$2076,MATCH($B132&amp;$D132&amp;$B$5,Raw!$A$6:$A$2076,0),MATCH(R$5,Raw!$H$5:$EZ$5,0)),"-")</f>
        <v>-</v>
      </c>
      <c r="S132" s="149" t="str">
        <f>IFERROR(INDEX(Raw!$H$6:$EZ$2076,MATCH($B132&amp;$D132&amp;$B$5,Raw!$A$6:$A$2076,0),MATCH(S$5,Raw!$H$5:$EZ$5,0)),"-")</f>
        <v>-</v>
      </c>
      <c r="T132" s="149" t="str">
        <f>IFERROR(INDEX(Raw!$H$6:$EZ$2076,MATCH($B132&amp;$D132&amp;$B$5,Raw!$A$6:$A$2076,0),MATCH(T$5,Raw!$H$5:$EZ$5,0)),"-")</f>
        <v>-</v>
      </c>
      <c r="U132" s="149"/>
      <c r="V132" s="242" t="str">
        <f t="shared" si="22"/>
        <v>-</v>
      </c>
      <c r="W132" s="242" t="str">
        <f t="shared" si="23"/>
        <v>-</v>
      </c>
      <c r="X132" s="242" t="str">
        <f t="shared" si="24"/>
        <v>-</v>
      </c>
      <c r="Y132" s="242" t="str">
        <f t="shared" si="25"/>
        <v>-</v>
      </c>
    </row>
    <row r="133" spans="1:25" x14ac:dyDescent="0.25">
      <c r="A133" s="188"/>
      <c r="B133" s="75"/>
      <c r="C133" s="75"/>
      <c r="D133" s="132" t="s">
        <v>152</v>
      </c>
      <c r="E133" s="75" t="s">
        <v>153</v>
      </c>
      <c r="F133" s="92"/>
      <c r="G133" s="92"/>
      <c r="H133" s="200"/>
      <c r="I133" s="200"/>
      <c r="J133" s="91"/>
      <c r="K133" s="96"/>
      <c r="L133" s="91"/>
      <c r="M133" s="91"/>
      <c r="N133" s="199"/>
      <c r="O133" s="199"/>
      <c r="P133" s="92"/>
      <c r="Q133" s="90"/>
      <c r="R133" s="94"/>
      <c r="S133" s="200"/>
      <c r="T133" s="200"/>
      <c r="U133" s="92"/>
      <c r="V133" s="90"/>
      <c r="W133" s="94"/>
      <c r="X133" s="200"/>
      <c r="Y133" s="200"/>
    </row>
    <row r="134" spans="1:25" x14ac:dyDescent="0.25">
      <c r="A134" s="1"/>
      <c r="D134" s="7"/>
      <c r="E134" s="11" t="s">
        <v>154</v>
      </c>
      <c r="H134" s="61"/>
      <c r="I134" s="109"/>
      <c r="J134" s="38"/>
      <c r="K134" s="38"/>
      <c r="L134" s="38"/>
      <c r="M134" s="38"/>
      <c r="N134" s="61"/>
      <c r="O134" s="61"/>
      <c r="S134" s="109"/>
      <c r="T134" s="109"/>
      <c r="X134" s="109"/>
      <c r="Y134" s="109"/>
    </row>
    <row r="135" spans="1:25" x14ac:dyDescent="0.25">
      <c r="A135" s="1"/>
      <c r="D135" s="50">
        <v>1</v>
      </c>
      <c r="E135" s="34" t="s">
        <v>252</v>
      </c>
      <c r="H135" s="61"/>
      <c r="I135" s="109"/>
      <c r="J135" s="38"/>
      <c r="K135" s="38"/>
      <c r="L135" s="38"/>
      <c r="M135" s="38"/>
      <c r="N135" s="61"/>
      <c r="O135" s="61"/>
      <c r="S135" s="109"/>
      <c r="T135" s="109"/>
      <c r="X135" s="109"/>
      <c r="Y135" s="109"/>
    </row>
    <row r="136" spans="1:25" x14ac:dyDescent="0.25">
      <c r="A136" s="1"/>
      <c r="D136" s="50">
        <v>2</v>
      </c>
      <c r="E136" s="34" t="s">
        <v>277</v>
      </c>
      <c r="H136" s="61"/>
      <c r="I136" s="109"/>
      <c r="J136" s="38"/>
      <c r="K136" s="38"/>
      <c r="L136" s="38"/>
      <c r="M136" s="38"/>
      <c r="N136" s="61"/>
      <c r="O136" s="61"/>
      <c r="S136" s="109"/>
      <c r="T136" s="109"/>
      <c r="X136" s="109"/>
      <c r="Y136" s="109"/>
    </row>
    <row r="137" spans="1:25" x14ac:dyDescent="0.25">
      <c r="A137" s="1"/>
      <c r="D137" s="50"/>
      <c r="E137" s="34" t="s">
        <v>1117</v>
      </c>
      <c r="H137" s="61"/>
      <c r="I137" s="109"/>
      <c r="J137" s="38"/>
      <c r="K137" s="38"/>
      <c r="L137" s="38"/>
      <c r="M137" s="38"/>
      <c r="N137" s="61"/>
      <c r="O137" s="61"/>
      <c r="S137" s="109"/>
      <c r="T137" s="109"/>
      <c r="X137" s="109"/>
      <c r="Y137" s="109"/>
    </row>
    <row r="138" spans="1:25" x14ac:dyDescent="0.25">
      <c r="A138" s="1"/>
      <c r="D138" s="50">
        <v>3</v>
      </c>
      <c r="E138" s="34" t="s">
        <v>1122</v>
      </c>
      <c r="H138" s="61"/>
      <c r="I138" s="109"/>
      <c r="J138" s="38"/>
      <c r="K138" s="38"/>
      <c r="L138" s="38"/>
      <c r="M138" s="38"/>
      <c r="N138" s="61"/>
      <c r="O138" s="61"/>
      <c r="S138" s="109"/>
      <c r="T138" s="109"/>
      <c r="X138" s="109"/>
      <c r="Y138" s="109"/>
    </row>
    <row r="139" spans="1:25" x14ac:dyDescent="0.25">
      <c r="A139" s="1"/>
      <c r="D139" s="50"/>
      <c r="E139" s="34" t="s">
        <v>1129</v>
      </c>
      <c r="H139" s="61"/>
      <c r="I139" s="109"/>
      <c r="J139" s="38"/>
      <c r="K139" s="38"/>
      <c r="L139" s="38"/>
      <c r="M139" s="38"/>
      <c r="N139" s="61"/>
      <c r="O139" s="61"/>
      <c r="S139" s="109"/>
      <c r="T139" s="109"/>
      <c r="X139" s="109"/>
      <c r="Y139" s="109"/>
    </row>
    <row r="140" spans="1:25" x14ac:dyDescent="0.25">
      <c r="E140" s="34" t="s">
        <v>1118</v>
      </c>
    </row>
    <row r="141" spans="1:25" x14ac:dyDescent="0.25">
      <c r="E141" s="1" t="s">
        <v>1111</v>
      </c>
    </row>
  </sheetData>
  <mergeCells count="1">
    <mergeCell ref="B4:C4"/>
  </mergeCells>
  <phoneticPr fontId="5" type="noConversion"/>
  <conditionalFormatting sqref="H6:O133">
    <cfRule type="cellIs" dxfId="2" priority="3" operator="between">
      <formula>0.00001</formula>
      <formula>0.04166</formula>
    </cfRule>
  </conditionalFormatting>
  <hyperlinks>
    <hyperlink ref="E134" location="Introduction!A1" display="Introduction" xr:uid="{ADAFBA4B-7149-4B76-9D0D-B38C6BB2B797}"/>
  </hyperlinks>
  <pageMargins left="0.7" right="0.7" top="0.75" bottom="0.75" header="0.3" footer="0.3"/>
  <pageSetup paperSize="9"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6F879D-557A-49DC-8B62-9164C596D548}">
          <x14:formula1>
            <xm:f>Raw!$GX$6:$GX$26</xm:f>
          </x14:formula1>
          <xm:sqref>B4:C4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A140"/>
  <sheetViews>
    <sheetView workbookViewId="0">
      <pane ySplit="16" topLeftCell="A109" activePane="bottomLeft" state="frozen"/>
      <selection pane="bottomLeft" activeCell="B4" sqref="B4:C4"/>
    </sheetView>
  </sheetViews>
  <sheetFormatPr defaultColWidth="4.453125" defaultRowHeight="12.5" x14ac:dyDescent="0.25"/>
  <cols>
    <col min="1" max="1" width="1.54296875" style="2" customWidth="1"/>
    <col min="2" max="2" width="8.54296875" style="1" customWidth="1"/>
    <col min="3" max="3" width="14.54296875" style="1" customWidth="1"/>
    <col min="4" max="4" width="3" style="1" customWidth="1"/>
    <col min="5" max="5" width="11.453125" style="1" customWidth="1"/>
    <col min="6" max="9" width="9.54296875" style="1" customWidth="1"/>
    <col min="10" max="10" width="1.54296875" style="1" customWidth="1"/>
    <col min="11" max="15" width="9.54296875" style="1" customWidth="1"/>
    <col min="16" max="16" width="1.54296875" style="1" customWidth="1"/>
    <col min="17" max="21" width="9.54296875" style="1" customWidth="1"/>
    <col min="22" max="22" width="1.54296875" style="1" customWidth="1"/>
    <col min="23" max="27" width="9.54296875" style="1" customWidth="1"/>
    <col min="28" max="16384" width="4.453125" style="1"/>
  </cols>
  <sheetData>
    <row r="1" spans="1:27" ht="17.5" x14ac:dyDescent="0.35">
      <c r="B1" s="27" t="s">
        <v>19</v>
      </c>
      <c r="C1" s="9"/>
      <c r="E1" s="33" t="s">
        <v>83</v>
      </c>
      <c r="F1" s="27"/>
      <c r="G1" s="27"/>
      <c r="H1" s="27"/>
      <c r="J1" s="4"/>
    </row>
    <row r="2" spans="1:27" s="38" customFormat="1" x14ac:dyDescent="0.25">
      <c r="A2" s="2"/>
      <c r="B2" s="209" t="str">
        <f ca="1">OFFSET(Raw!$GW$5,MATCH($B$4,Raw!$GX$6:$GX$26,0),0)</f>
        <v>Eng</v>
      </c>
      <c r="C2" s="26" t="str">
        <f>VLOOKUP($B$4,Raw!$GX$6:$HA$26,3,0)</f>
        <v>.</v>
      </c>
    </row>
    <row r="3" spans="1:27" ht="15" x14ac:dyDescent="0.3">
      <c r="A3" s="18"/>
      <c r="B3" s="66" t="s">
        <v>92</v>
      </c>
      <c r="D3" s="395"/>
      <c r="E3" s="58" t="s">
        <v>278</v>
      </c>
      <c r="F3" s="8"/>
      <c r="G3" s="8"/>
      <c r="H3" s="8"/>
      <c r="I3" s="8"/>
      <c r="K3" s="8" t="s">
        <v>279</v>
      </c>
      <c r="L3" s="8"/>
      <c r="M3" s="8"/>
      <c r="N3" s="8"/>
      <c r="O3" s="8"/>
      <c r="Q3" s="8" t="s">
        <v>280</v>
      </c>
      <c r="R3" s="8"/>
      <c r="S3" s="8"/>
      <c r="T3" s="8"/>
      <c r="U3" s="8"/>
      <c r="W3" s="8" t="s">
        <v>281</v>
      </c>
      <c r="X3" s="8"/>
      <c r="Y3" s="8"/>
      <c r="Z3" s="8"/>
      <c r="AA3" s="8"/>
    </row>
    <row r="4" spans="1:27" ht="30" customHeight="1" x14ac:dyDescent="0.25">
      <c r="B4" s="538" t="s">
        <v>95</v>
      </c>
      <c r="C4" s="539"/>
      <c r="D4" s="20"/>
      <c r="E4" s="117" t="s">
        <v>282</v>
      </c>
      <c r="F4" s="117" t="s">
        <v>283</v>
      </c>
      <c r="G4" s="117" t="s">
        <v>87</v>
      </c>
      <c r="H4" s="117" t="s">
        <v>284</v>
      </c>
      <c r="I4" s="117" t="s">
        <v>89</v>
      </c>
      <c r="J4" s="118"/>
      <c r="K4" s="117" t="s">
        <v>282</v>
      </c>
      <c r="L4" s="117" t="s">
        <v>283</v>
      </c>
      <c r="M4" s="117" t="s">
        <v>87</v>
      </c>
      <c r="N4" s="117" t="s">
        <v>284</v>
      </c>
      <c r="O4" s="117" t="s">
        <v>89</v>
      </c>
      <c r="P4" s="258"/>
      <c r="Q4" s="117" t="s">
        <v>282</v>
      </c>
      <c r="R4" s="117" t="s">
        <v>283</v>
      </c>
      <c r="S4" s="117" t="s">
        <v>87</v>
      </c>
      <c r="T4" s="117" t="s">
        <v>284</v>
      </c>
      <c r="U4" s="117" t="s">
        <v>89</v>
      </c>
      <c r="V4" s="118"/>
      <c r="W4" s="117" t="s">
        <v>282</v>
      </c>
      <c r="X4" s="117" t="s">
        <v>283</v>
      </c>
      <c r="Y4" s="117" t="s">
        <v>87</v>
      </c>
      <c r="Z4" s="117" t="s">
        <v>284</v>
      </c>
      <c r="AA4" s="117" t="s">
        <v>89</v>
      </c>
    </row>
    <row r="5" spans="1:27" s="17" customFormat="1" x14ac:dyDescent="0.25">
      <c r="A5" s="15"/>
      <c r="B5" s="26" t="str">
        <f>VLOOKUP($B$4,Raw!$GX$6:$HA$26,2,0)</f>
        <v>ENG</v>
      </c>
      <c r="C5" s="37"/>
      <c r="D5" s="15" t="s">
        <v>177</v>
      </c>
      <c r="E5" s="31" t="s">
        <v>285</v>
      </c>
      <c r="F5" s="31" t="s">
        <v>286</v>
      </c>
      <c r="G5" s="31" t="s">
        <v>287</v>
      </c>
      <c r="H5" s="31" t="s">
        <v>288</v>
      </c>
      <c r="I5" s="31" t="s">
        <v>289</v>
      </c>
      <c r="J5" s="16"/>
      <c r="K5" s="31" t="s">
        <v>290</v>
      </c>
      <c r="L5" s="31" t="s">
        <v>291</v>
      </c>
      <c r="M5" s="31" t="s">
        <v>292</v>
      </c>
      <c r="N5" s="31" t="s">
        <v>293</v>
      </c>
      <c r="O5" s="31" t="s">
        <v>294</v>
      </c>
      <c r="Q5" s="16" t="s">
        <v>285</v>
      </c>
      <c r="R5" s="16" t="s">
        <v>286</v>
      </c>
      <c r="S5" s="16" t="s">
        <v>287</v>
      </c>
      <c r="T5" s="16" t="s">
        <v>288</v>
      </c>
      <c r="U5" s="16" t="s">
        <v>289</v>
      </c>
      <c r="V5" s="16"/>
      <c r="W5" s="16" t="s">
        <v>290</v>
      </c>
      <c r="X5" s="16" t="s">
        <v>291</v>
      </c>
      <c r="Y5" s="16" t="s">
        <v>292</v>
      </c>
      <c r="Z5" s="16" t="s">
        <v>293</v>
      </c>
      <c r="AA5" s="16" t="s">
        <v>294</v>
      </c>
    </row>
    <row r="6" spans="1:27" s="17" customFormat="1" x14ac:dyDescent="0.25">
      <c r="A6" s="15"/>
      <c r="B6" s="210"/>
      <c r="C6" s="37"/>
      <c r="D6" s="15" t="s">
        <v>192</v>
      </c>
      <c r="E6" s="16" t="s">
        <v>104</v>
      </c>
      <c r="F6" s="16" t="s">
        <v>108</v>
      </c>
      <c r="G6" s="16" t="s">
        <v>112</v>
      </c>
      <c r="H6" s="16" t="s">
        <v>116</v>
      </c>
      <c r="I6" s="16" t="s">
        <v>120</v>
      </c>
      <c r="J6" s="16"/>
      <c r="K6" s="16" t="s">
        <v>104</v>
      </c>
      <c r="L6" s="16" t="s">
        <v>108</v>
      </c>
      <c r="M6" s="16" t="s">
        <v>112</v>
      </c>
      <c r="N6" s="16" t="s">
        <v>116</v>
      </c>
      <c r="O6" s="16" t="s">
        <v>120</v>
      </c>
      <c r="P6" s="30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5.5" x14ac:dyDescent="0.35">
      <c r="A7" s="3"/>
      <c r="B7" s="144" t="s">
        <v>126</v>
      </c>
      <c r="C7" s="74" t="s">
        <v>127</v>
      </c>
      <c r="D7" s="179"/>
      <c r="E7" s="47">
        <f>IFERROR(Q7/SUMIFS(INDEX(Raw!$H$6:$EZ$10085,,MATCH(E$6,Raw!$H$5:$EZ$5,0)),Raw!$B$6:$B$10085,$B7,Raw!$F$6:$F$10085,$B$5),"-")</f>
        <v>2.1060534046464219</v>
      </c>
      <c r="F7" s="47">
        <f>IFERROR(R7/SUMIFS(INDEX(Raw!$H$6:$EZ$10085,,MATCH(F$6,Raw!$H$5:$EZ$5,0)),Raw!$B$6:$B$10085,$B7,Raw!$F$6:$F$10085,$B$5),"-")</f>
        <v>1.9953398187522364</v>
      </c>
      <c r="G7" s="47">
        <f>IFERROR(S7/SUMIFS(INDEX(Raw!$H$6:$EZ$10085,,MATCH(G$6,Raw!$H$5:$EZ$5,0)),Raw!$B$6:$B$10085,$B7,Raw!$F$6:$F$10085,$B$5),"-")</f>
        <v>1.4134341812378843</v>
      </c>
      <c r="H7" s="47">
        <f>IFERROR(T7/SUMIFS(INDEX(Raw!$H$6:$EZ$10085,,MATCH(H$6,Raw!$H$5:$EZ$5,0)),Raw!$B$6:$B$10085,$B7,Raw!$F$6:$F$10085,$B$5),"-")</f>
        <v>1.6189442556633518</v>
      </c>
      <c r="I7" s="47">
        <f>IFERROR(U7/SUMIFS(INDEX(Raw!$H$6:$EZ$10085,,MATCH(I$6,Raw!$H$5:$EZ$5,0)),Raw!$B$6:$B$10085,$B7,Raw!$F$6:$F$10085,$B$5),"-")</f>
        <v>1.7286435389133628</v>
      </c>
      <c r="J7" s="47"/>
      <c r="K7" s="47">
        <f>IFERROR(W7/SUMIFS(INDEX(Raw!$H$6:$EZ$10085,,MATCH(K$6,Raw!$H$5:$EZ$5,0)),Raw!$B$6:$B$10085,$B7,Raw!$F$6:$F$10085,$B$5),"-")</f>
        <v>1.6631745013714789</v>
      </c>
      <c r="L7" s="47">
        <f>IFERROR(X7/SUMIFS(INDEX(Raw!$H$6:$EZ$10085,,MATCH(L$6,Raw!$H$5:$EZ$5,0)),Raw!$B$6:$B$10085,$B7,Raw!$F$6:$F$10085,$B$5),"-")</f>
        <v>1.6737332212670699</v>
      </c>
      <c r="M7" s="47">
        <f>IFERROR(Y7/SUMIFS(INDEX(Raw!$H$6:$EZ$10085,,MATCH(M$6,Raw!$H$5:$EZ$5,0)),Raw!$B$6:$B$10085,$B7,Raw!$F$6:$F$10085,$B$5),"-")</f>
        <v>1.1287304499252906</v>
      </c>
      <c r="N7" s="47">
        <f>IFERROR(Z7/SUMIFS(INDEX(Raw!$H$6:$EZ$10085,,MATCH(N$6,Raw!$H$5:$EZ$5,0)),Raw!$B$6:$B$10085,$B7,Raw!$F$6:$F$10085,$B$5),"-")</f>
        <v>1.1069975110745987</v>
      </c>
      <c r="O7" s="47">
        <f>IFERROR(AA7/SUMIFS(INDEX(Raw!$H$6:$EZ$10085,,MATCH(O$6,Raw!$H$5:$EZ$5,0)),Raw!$B$6:$B$10085,$B7,Raw!$F$6:$F$10085,$B$5),"-")</f>
        <v>1.086839207048458</v>
      </c>
      <c r="Q7" s="21">
        <f t="shared" ref="Q7:U16" si="0">SUMIF($B$17:$B$133,$B7,Q$17:Q$133)</f>
        <v>735556</v>
      </c>
      <c r="R7" s="21">
        <f t="shared" si="0"/>
        <v>479548</v>
      </c>
      <c r="S7" s="21">
        <f t="shared" si="0"/>
        <v>2990161</v>
      </c>
      <c r="T7" s="21">
        <f t="shared" si="0"/>
        <v>1663224</v>
      </c>
      <c r="U7" s="21">
        <f t="shared" si="0"/>
        <v>188353</v>
      </c>
      <c r="V7" s="21"/>
      <c r="W7" s="21">
        <f t="shared" ref="W7:AA16" si="1">SUMIF($B$17:$B$133,$B7,W$17:W$133)</f>
        <v>580877</v>
      </c>
      <c r="X7" s="21">
        <f t="shared" si="1"/>
        <v>402255</v>
      </c>
      <c r="Y7" s="21">
        <f t="shared" si="1"/>
        <v>2387862</v>
      </c>
      <c r="Z7" s="21">
        <f t="shared" si="1"/>
        <v>1137275</v>
      </c>
      <c r="AA7" s="21">
        <f t="shared" si="1"/>
        <v>118422</v>
      </c>
    </row>
    <row r="8" spans="1:27" ht="15.5" x14ac:dyDescent="0.35">
      <c r="A8" s="3"/>
      <c r="B8" s="144" t="s">
        <v>128</v>
      </c>
      <c r="C8" s="74" t="s">
        <v>128</v>
      </c>
      <c r="D8" s="179"/>
      <c r="E8" s="47">
        <f>IFERROR(Q8/SUMIFS(INDEX(Raw!$H$6:$EZ$10085,,MATCH(E$6,Raw!$H$5:$EZ$5,0)),Raw!$B$6:$B$10085,$B8,Raw!$F$6:$F$10085,$B$5),"-")</f>
        <v>2.1751739269176076</v>
      </c>
      <c r="F8" s="47">
        <f>IFERROR(R8/SUMIFS(INDEX(Raw!$H$6:$EZ$10085,,MATCH(F$6,Raw!$H$5:$EZ$5,0)),Raw!$B$6:$B$10085,$B8,Raw!$F$6:$F$10085,$B$5),"-")</f>
        <v>2.1797764912968631</v>
      </c>
      <c r="G8" s="47">
        <f>IFERROR(S8/SUMIFS(INDEX(Raw!$H$6:$EZ$10085,,MATCH(G$6,Raw!$H$5:$EZ$5,0)),Raw!$B$6:$B$10085,$B8,Raw!$F$6:$F$10085,$B$5),"-")</f>
        <v>1.3893885765980973</v>
      </c>
      <c r="H8" s="47">
        <f>IFERROR(T8/SUMIFS(INDEX(Raw!$H$6:$EZ$10085,,MATCH(H$6,Raw!$H$5:$EZ$5,0)),Raw!$B$6:$B$10085,$B8,Raw!$F$6:$F$10085,$B$5),"-")</f>
        <v>1.6071242634924721</v>
      </c>
      <c r="I8" s="47">
        <f>IFERROR(U8/SUMIFS(INDEX(Raw!$H$6:$EZ$10085,,MATCH(I$6,Raw!$H$5:$EZ$5,0)),Raw!$B$6:$B$10085,$B8,Raw!$F$6:$F$10085,$B$5),"-")</f>
        <v>1.6525314932199311</v>
      </c>
      <c r="J8" s="47"/>
      <c r="K8" s="47">
        <f>IFERROR(W8/SUMIFS(INDEX(Raw!$H$6:$EZ$10085,,MATCH(K$6,Raw!$H$5:$EZ$5,0)),Raw!$B$6:$B$10085,$B8,Raw!$F$6:$F$10085,$B$5),"-")</f>
        <v>1.6774245728478427</v>
      </c>
      <c r="L8" s="47">
        <f>IFERROR(X8/SUMIFS(INDEX(Raw!$H$6:$EZ$10085,,MATCH(L$6,Raw!$H$5:$EZ$5,0)),Raw!$B$6:$B$10085,$B8,Raw!$F$6:$F$10085,$B$5),"-")</f>
        <v>1.7086932260100873</v>
      </c>
      <c r="M8" s="47">
        <f>IFERROR(Y8/SUMIFS(INDEX(Raw!$H$6:$EZ$10085,,MATCH(M$6,Raw!$H$5:$EZ$5,0)),Raw!$B$6:$B$10085,$B8,Raw!$F$6:$F$10085,$B$5),"-")</f>
        <v>1.1158126416838523</v>
      </c>
      <c r="N8" s="47">
        <f>IFERROR(Z8/SUMIFS(INDEX(Raw!$H$6:$EZ$10085,,MATCH(N$6,Raw!$H$5:$EZ$5,0)),Raw!$B$6:$B$10085,$B8,Raw!$F$6:$F$10085,$B$5),"-")</f>
        <v>1.0829364629580178</v>
      </c>
      <c r="O8" s="47">
        <f>IFERROR(AA8/SUMIFS(INDEX(Raw!$H$6:$EZ$10085,,MATCH(O$6,Raw!$H$5:$EZ$5,0)),Raw!$B$6:$B$10085,$B8,Raw!$F$6:$F$10085,$B$5),"-")</f>
        <v>1.0692220400958266</v>
      </c>
      <c r="Q8" s="21">
        <f t="shared" si="0"/>
        <v>1479177</v>
      </c>
      <c r="R8" s="21">
        <f t="shared" si="0"/>
        <v>1011728</v>
      </c>
      <c r="S8" s="21">
        <f t="shared" si="0"/>
        <v>6190814</v>
      </c>
      <c r="T8" s="21">
        <f t="shared" si="0"/>
        <v>3346232</v>
      </c>
      <c r="U8" s="21">
        <f t="shared" si="0"/>
        <v>288337</v>
      </c>
      <c r="V8" s="21"/>
      <c r="W8" s="21">
        <f t="shared" si="1"/>
        <v>1140694</v>
      </c>
      <c r="X8" s="21">
        <f t="shared" si="1"/>
        <v>793078</v>
      </c>
      <c r="Y8" s="21">
        <f t="shared" si="1"/>
        <v>4971819</v>
      </c>
      <c r="Z8" s="21">
        <f t="shared" si="1"/>
        <v>2254808</v>
      </c>
      <c r="AA8" s="21">
        <f t="shared" si="1"/>
        <v>186560</v>
      </c>
    </row>
    <row r="9" spans="1:27" ht="15.5" x14ac:dyDescent="0.35">
      <c r="A9" s="3"/>
      <c r="B9" s="144" t="s">
        <v>129</v>
      </c>
      <c r="C9" s="74" t="s">
        <v>129</v>
      </c>
      <c r="D9" s="179"/>
      <c r="E9" s="47">
        <f>IFERROR(Q9/SUMIFS(INDEX(Raw!$H$6:$EZ$10085,,MATCH(E$6,Raw!$H$5:$EZ$5,0)),Raw!$B$6:$B$10085,$B9,Raw!$F$6:$F$10085,$B$5),"-")</f>
        <v>2.1195403158562498</v>
      </c>
      <c r="F9" s="47">
        <f>IFERROR(R9/SUMIFS(INDEX(Raw!$H$6:$EZ$10085,,MATCH(F$6,Raw!$H$5:$EZ$5,0)),Raw!$B$6:$B$10085,$B9,Raw!$F$6:$F$10085,$B$5),"-")</f>
        <v>2.1084854331785765</v>
      </c>
      <c r="G9" s="47">
        <f>IFERROR(S9/SUMIFS(INDEX(Raw!$H$6:$EZ$10085,,MATCH(G$6,Raw!$H$5:$EZ$5,0)),Raw!$B$6:$B$10085,$B9,Raw!$F$6:$F$10085,$B$5),"-")</f>
        <v>1.3665861964475028</v>
      </c>
      <c r="H9" s="47">
        <f>IFERROR(T9/SUMIFS(INDEX(Raw!$H$6:$EZ$10085,,MATCH(H$6,Raw!$H$5:$EZ$5,0)),Raw!$B$6:$B$10085,$B9,Raw!$F$6:$F$10085,$B$5),"-")</f>
        <v>1.628771391256622</v>
      </c>
      <c r="I9" s="47">
        <f>IFERROR(U9/SUMIFS(INDEX(Raw!$H$6:$EZ$10085,,MATCH(I$6,Raw!$H$5:$EZ$5,0)),Raw!$B$6:$B$10085,$B9,Raw!$F$6:$F$10085,$B$5),"-")</f>
        <v>1.5414234596226775</v>
      </c>
      <c r="J9" s="47"/>
      <c r="K9" s="47">
        <f>IFERROR(W9/SUMIFS(INDEX(Raw!$H$6:$EZ$10085,,MATCH(K$6,Raw!$H$5:$EZ$5,0)),Raw!$B$6:$B$10085,$B9,Raw!$F$6:$F$10085,$B$5),"-")</f>
        <v>1.6340214467557004</v>
      </c>
      <c r="L9" s="47">
        <f>IFERROR(X9/SUMIFS(INDEX(Raw!$H$6:$EZ$10085,,MATCH(L$6,Raw!$H$5:$EZ$5,0)),Raw!$B$6:$B$10085,$B9,Raw!$F$6:$F$10085,$B$5),"-")</f>
        <v>1.6531856115226304</v>
      </c>
      <c r="M9" s="47">
        <f>IFERROR(Y9/SUMIFS(INDEX(Raw!$H$6:$EZ$10085,,MATCH(M$6,Raw!$H$5:$EZ$5,0)),Raw!$B$6:$B$10085,$B9,Raw!$F$6:$F$10085,$B$5),"-")</f>
        <v>1.0900320733700373</v>
      </c>
      <c r="N9" s="47">
        <f>IFERROR(Z9/SUMIFS(INDEX(Raw!$H$6:$EZ$10085,,MATCH(N$6,Raw!$H$5:$EZ$5,0)),Raw!$B$6:$B$10085,$B9,Raw!$F$6:$F$10085,$B$5),"-")</f>
        <v>1.0758863975038027</v>
      </c>
      <c r="O9" s="47">
        <f>IFERROR(AA9/SUMIFS(INDEX(Raw!$H$6:$EZ$10085,,MATCH(O$6,Raw!$H$5:$EZ$5,0)),Raw!$B$6:$B$10085,$B9,Raw!$F$6:$F$10085,$B$5),"-")</f>
        <v>1.0680880657164256</v>
      </c>
      <c r="Q9" s="21">
        <f t="shared" si="0"/>
        <v>1530253</v>
      </c>
      <c r="R9" s="21">
        <f t="shared" si="0"/>
        <v>1025017</v>
      </c>
      <c r="S9" s="21">
        <f t="shared" si="0"/>
        <v>6512226</v>
      </c>
      <c r="T9" s="21">
        <f t="shared" si="0"/>
        <v>3166457</v>
      </c>
      <c r="U9" s="21">
        <f t="shared" si="0"/>
        <v>259326</v>
      </c>
      <c r="V9" s="21"/>
      <c r="W9" s="21">
        <f t="shared" si="1"/>
        <v>1179721</v>
      </c>
      <c r="X9" s="21">
        <f t="shared" si="1"/>
        <v>803678</v>
      </c>
      <c r="Y9" s="21">
        <f t="shared" si="1"/>
        <v>5194356</v>
      </c>
      <c r="Z9" s="21">
        <f t="shared" si="1"/>
        <v>2091606</v>
      </c>
      <c r="AA9" s="21">
        <f t="shared" si="1"/>
        <v>179693</v>
      </c>
    </row>
    <row r="10" spans="1:27" ht="15.5" x14ac:dyDescent="0.35">
      <c r="A10" s="3"/>
      <c r="B10" s="144" t="str">
        <f t="shared" ref="B10:B16" si="2">LEFT(C10,7)</f>
        <v>2020-21</v>
      </c>
      <c r="C10" s="74" t="s">
        <v>130</v>
      </c>
      <c r="D10" s="179"/>
      <c r="E10" s="47">
        <f>IFERROR(Q10/SUMIFS(INDEX(Raw!$H$6:$EZ$10085,,MATCH(E$6,Raw!$H$5:$EZ$5,0)),Raw!$B$6:$B$10085,$B10,Raw!$F$6:$F$10085,$B$5),"-")</f>
        <v>2.132583080991989</v>
      </c>
      <c r="F10" s="47">
        <f>IFERROR(R10/SUMIFS(INDEX(Raw!$H$6:$EZ$10085,,MATCH(F$6,Raw!$H$5:$EZ$5,0)),Raw!$B$6:$B$10085,$B10,Raw!$F$6:$F$10085,$B$5),"-")</f>
        <v>2.1117225405524058</v>
      </c>
      <c r="G10" s="47">
        <f>IFERROR(S10/SUMIFS(INDEX(Raw!$H$6:$EZ$10085,,MATCH(G$6,Raw!$H$5:$EZ$5,0)),Raw!$B$6:$B$10085,$B10,Raw!$F$6:$F$10085,$B$5),"-")</f>
        <v>1.3254234034625618</v>
      </c>
      <c r="H10" s="47">
        <f>IFERROR(T10/SUMIFS(INDEX(Raw!$H$6:$EZ$10085,,MATCH(H$6,Raw!$H$5:$EZ$5,0)),Raw!$B$6:$B$10085,$B10,Raw!$F$6:$F$10085,$B$5),"-")</f>
        <v>1.547956237047426</v>
      </c>
      <c r="I10" s="47">
        <f>IFERROR(U10/SUMIFS(INDEX(Raw!$H$6:$EZ$10085,,MATCH(I$6,Raw!$H$5:$EZ$5,0)),Raw!$B$6:$B$10085,$B10,Raw!$F$6:$F$10085,$B$5),"-")</f>
        <v>1.5466736653177331</v>
      </c>
      <c r="J10" s="47"/>
      <c r="K10" s="47">
        <f>IFERROR(W10/SUMIFS(INDEX(Raw!$H$6:$EZ$10085,,MATCH(K$6,Raw!$H$5:$EZ$5,0)),Raw!$B$6:$B$10085,$B10,Raw!$F$6:$F$10085,$B$5),"-")</f>
        <v>1.6250864348959331</v>
      </c>
      <c r="L10" s="47">
        <f>IFERROR(X10/SUMIFS(INDEX(Raw!$H$6:$EZ$10085,,MATCH(L$6,Raw!$H$5:$EZ$5,0)),Raw!$B$6:$B$10085,$B10,Raw!$F$6:$F$10085,$B$5),"-")</f>
        <v>1.6349513926209633</v>
      </c>
      <c r="M10" s="47">
        <f>IFERROR(Y10/SUMIFS(INDEX(Raw!$H$6:$EZ$10085,,MATCH(M$6,Raw!$H$5:$EZ$5,0)),Raw!$B$6:$B$10085,$B10,Raw!$F$6:$F$10085,$B$5),"-")</f>
        <v>1.0735306567694074</v>
      </c>
      <c r="N10" s="47">
        <f>IFERROR(Z10/SUMIFS(INDEX(Raw!$H$6:$EZ$10085,,MATCH(N$6,Raw!$H$5:$EZ$5,0)),Raw!$B$6:$B$10085,$B10,Raw!$F$6:$F$10085,$B$5),"-")</f>
        <v>1.0723638512842586</v>
      </c>
      <c r="O10" s="47">
        <f>IFERROR(AA10/SUMIFS(INDEX(Raw!$H$6:$EZ$10085,,MATCH(O$6,Raw!$H$5:$EZ$5,0)),Raw!$B$6:$B$10085,$B10,Raw!$F$6:$F$10085,$B$5),"-")</f>
        <v>1.0489171845104048</v>
      </c>
      <c r="Q10" s="21">
        <f t="shared" si="0"/>
        <v>1390924</v>
      </c>
      <c r="R10" s="21">
        <f t="shared" si="0"/>
        <v>836958</v>
      </c>
      <c r="S10" s="21">
        <f t="shared" si="0"/>
        <v>5855262</v>
      </c>
      <c r="T10" s="21">
        <f t="shared" si="0"/>
        <v>3258129</v>
      </c>
      <c r="U10" s="21">
        <f t="shared" si="0"/>
        <v>182690</v>
      </c>
      <c r="V10" s="21"/>
      <c r="W10" s="21">
        <f t="shared" si="1"/>
        <v>1059922</v>
      </c>
      <c r="X10" s="21">
        <f t="shared" si="1"/>
        <v>647995</v>
      </c>
      <c r="Y10" s="21">
        <f t="shared" si="1"/>
        <v>4742487</v>
      </c>
      <c r="Z10" s="21">
        <f t="shared" si="1"/>
        <v>2257105</v>
      </c>
      <c r="AA10" s="21">
        <f t="shared" si="1"/>
        <v>123896</v>
      </c>
    </row>
    <row r="11" spans="1:27" ht="15.5" x14ac:dyDescent="0.35">
      <c r="A11" s="3"/>
      <c r="B11" s="144" t="str">
        <f t="shared" si="2"/>
        <v>2021-22</v>
      </c>
      <c r="C11" s="74" t="s">
        <v>131</v>
      </c>
      <c r="D11" s="179"/>
      <c r="E11" s="47">
        <f>IFERROR(Q11/SUMIFS(INDEX(Raw!$H$6:$EZ$10085,,MATCH(E$6,Raw!$H$5:$EZ$5,0)),Raw!$B$6:$B$10085,$B11,Raw!$F$6:$F$10085,$B$5),"-")</f>
        <v>2.0435058273809323</v>
      </c>
      <c r="F11" s="47">
        <f>IFERROR(R11/SUMIFS(INDEX(Raw!$H$6:$EZ$10085,,MATCH(F$6,Raw!$H$5:$EZ$5,0)),Raw!$B$6:$B$10085,$B11,Raw!$F$6:$F$10085,$B$5),"-")</f>
        <v>2.0237103957942377</v>
      </c>
      <c r="G11" s="47">
        <f>IFERROR(S11/SUMIFS(INDEX(Raw!$H$6:$EZ$10085,,MATCH(G$6,Raw!$H$5:$EZ$5,0)),Raw!$B$6:$B$10085,$B11,Raw!$F$6:$F$10085,$B$5),"-")</f>
        <v>1.3858382689854403</v>
      </c>
      <c r="H11" s="47">
        <f>IFERROR(T11/SUMIFS(INDEX(Raw!$H$6:$EZ$10085,,MATCH(H$6,Raw!$H$5:$EZ$5,0)),Raw!$B$6:$B$10085,$B11,Raw!$F$6:$F$10085,$B$5),"-")</f>
        <v>1.6622830800865052</v>
      </c>
      <c r="I11" s="47">
        <f>IFERROR(U11/SUMIFS(INDEX(Raw!$H$6:$EZ$10085,,MATCH(I$6,Raw!$H$5:$EZ$5,0)),Raw!$B$6:$B$10085,$B11,Raw!$F$6:$F$10085,$B$5),"-")</f>
        <v>1.6975514660012476</v>
      </c>
      <c r="J11" s="47"/>
      <c r="K11" s="47">
        <f>IFERROR(W11/SUMIFS(INDEX(Raw!$H$6:$EZ$10085,,MATCH(K$6,Raw!$H$5:$EZ$5,0)),Raw!$B$6:$B$10085,$B11,Raw!$F$6:$F$10085,$B$5),"-")</f>
        <v>1.5350943286707588</v>
      </c>
      <c r="L11" s="47">
        <f>IFERROR(X11/SUMIFS(INDEX(Raw!$H$6:$EZ$10085,,MATCH(L$6,Raw!$H$5:$EZ$5,0)),Raw!$B$6:$B$10085,$B11,Raw!$F$6:$F$10085,$B$5),"-")</f>
        <v>1.5457988521659471</v>
      </c>
      <c r="M11" s="47">
        <f>IFERROR(Y11/SUMIFS(INDEX(Raw!$H$6:$EZ$10085,,MATCH(M$6,Raw!$H$5:$EZ$5,0)),Raw!$B$6:$B$10085,$B11,Raw!$F$6:$F$10085,$B$5),"-")</f>
        <v>1.0713521240476169</v>
      </c>
      <c r="N11" s="47">
        <f>IFERROR(Z11/SUMIFS(INDEX(Raw!$H$6:$EZ$10085,,MATCH(N$6,Raw!$H$5:$EZ$5,0)),Raw!$B$6:$B$10085,$B11,Raw!$F$6:$F$10085,$B$5),"-")</f>
        <v>1.0786988074131905</v>
      </c>
      <c r="O11" s="47">
        <f>IFERROR(AA11/SUMIFS(INDEX(Raw!$H$6:$EZ$10085,,MATCH(O$6,Raw!$H$5:$EZ$5,0)),Raw!$B$6:$B$10085,$B11,Raw!$F$6:$F$10085,$B$5),"-")</f>
        <v>1.0559731752963195</v>
      </c>
      <c r="Q11" s="21">
        <f t="shared" si="0"/>
        <v>1830689</v>
      </c>
      <c r="R11" s="21">
        <f t="shared" si="0"/>
        <v>1184077</v>
      </c>
      <c r="S11" s="21">
        <f t="shared" si="0"/>
        <v>6731963</v>
      </c>
      <c r="T11" s="21">
        <f t="shared" si="0"/>
        <v>2593391</v>
      </c>
      <c r="U11" s="21">
        <f t="shared" si="0"/>
        <v>108847</v>
      </c>
      <c r="V11" s="21"/>
      <c r="W11" s="21">
        <f t="shared" si="1"/>
        <v>1375225</v>
      </c>
      <c r="X11" s="21">
        <f t="shared" si="1"/>
        <v>904450</v>
      </c>
      <c r="Y11" s="21">
        <f t="shared" si="1"/>
        <v>5204289</v>
      </c>
      <c r="Z11" s="21">
        <f t="shared" si="1"/>
        <v>1682919</v>
      </c>
      <c r="AA11" s="21">
        <f t="shared" si="1"/>
        <v>67709</v>
      </c>
    </row>
    <row r="12" spans="1:27" s="38" customFormat="1" ht="15.5" x14ac:dyDescent="0.35">
      <c r="A12" s="3"/>
      <c r="B12" s="144" t="str">
        <f t="shared" si="2"/>
        <v>2022-23</v>
      </c>
      <c r="C12" s="38" t="s">
        <v>295</v>
      </c>
      <c r="D12" s="179"/>
      <c r="E12" s="47">
        <f>IFERROR(Q12/SUMIFS(INDEX(Raw!$H$6:$EZ$10085,,MATCH(E$6,Raw!$H$5:$EZ$5,0)),Raw!$B$6:$B$10085,$B12,Raw!$F$6:$F$10085,$B$5),"-")</f>
        <v>2.1158306458642029</v>
      </c>
      <c r="F12" s="47">
        <f>IFERROR(R12/SUMIFS(INDEX(Raw!$H$6:$EZ$10085,,MATCH(F$6,Raw!$H$5:$EZ$5,0)),Raw!$B$6:$B$10085,$B12,Raw!$F$6:$F$10085,$B$5),"-")</f>
        <v>2.1047745158019127</v>
      </c>
      <c r="G12" s="47">
        <f>IFERROR(S12/SUMIFS(INDEX(Raw!$H$6:$EZ$10085,,MATCH(G$6,Raw!$H$5:$EZ$5,0)),Raw!$B$6:$B$10085,$B12,Raw!$F$6:$F$10085,$B$5),"-")</f>
        <v>1.4288291417433465</v>
      </c>
      <c r="H12" s="47">
        <f>IFERROR(T12/SUMIFS(INDEX(Raw!$H$6:$EZ$10085,,MATCH(H$6,Raw!$H$5:$EZ$5,0)),Raw!$B$6:$B$10085,$B12,Raw!$F$6:$F$10085,$B$5),"-")</f>
        <v>1.6749617459933961</v>
      </c>
      <c r="I12" s="47">
        <f>IFERROR(U12/SUMIFS(INDEX(Raw!$H$6:$EZ$10085,,MATCH(I$6,Raw!$H$5:$EZ$5,0)),Raw!$B$6:$B$10085,$B12,Raw!$F$6:$F$10085,$B$5),"-")</f>
        <v>1.7043791901860494</v>
      </c>
      <c r="J12" s="47"/>
      <c r="K12" s="47">
        <f>IFERROR(W12/SUMIFS(INDEX(Raw!$H$6:$EZ$10085,,MATCH(K$6,Raw!$H$5:$EZ$5,0)),Raw!$B$6:$B$10085,$B12,Raw!$F$6:$F$10085,$B$5),"-")</f>
        <v>1.5708010110694675</v>
      </c>
      <c r="L12" s="47">
        <f>IFERROR(X12/SUMIFS(INDEX(Raw!$H$6:$EZ$10085,,MATCH(L$6,Raw!$H$5:$EZ$5,0)),Raw!$B$6:$B$10085,$B12,Raw!$F$6:$F$10085,$B$5),"-")</f>
        <v>1.5900939482572221</v>
      </c>
      <c r="M12" s="47">
        <f>IFERROR(Y12/SUMIFS(INDEX(Raw!$H$6:$EZ$10085,,MATCH(M$6,Raw!$H$5:$EZ$5,0)),Raw!$B$6:$B$10085,$B12,Raw!$F$6:$F$10085,$B$5),"-")</f>
        <v>1.1018825516462305</v>
      </c>
      <c r="N12" s="47">
        <f>IFERROR(Z12/SUMIFS(INDEX(Raw!$H$6:$EZ$10085,,MATCH(N$6,Raw!$H$5:$EZ$5,0)),Raw!$B$6:$B$10085,$B12,Raw!$F$6:$F$10085,$B$5),"-")</f>
        <v>1.1004245761952824</v>
      </c>
      <c r="O12" s="47">
        <f>IFERROR(AA12/SUMIFS(INDEX(Raw!$H$6:$EZ$10085,,MATCH(O$6,Raw!$H$5:$EZ$5,0)),Raw!$B$6:$B$10085,$B12,Raw!$F$6:$F$10085,$B$5),"-")</f>
        <v>1.1020928005216717</v>
      </c>
      <c r="P12" s="1"/>
      <c r="Q12" s="21">
        <f t="shared" si="0"/>
        <v>1941994</v>
      </c>
      <c r="R12" s="21">
        <f t="shared" si="0"/>
        <v>1255719</v>
      </c>
      <c r="S12" s="21">
        <f t="shared" si="0"/>
        <v>6112944</v>
      </c>
      <c r="T12" s="21">
        <f t="shared" si="0"/>
        <v>2225386</v>
      </c>
      <c r="U12" s="21">
        <f t="shared" si="0"/>
        <v>83639</v>
      </c>
      <c r="V12" s="21"/>
      <c r="W12" s="21">
        <f t="shared" si="1"/>
        <v>1441744</v>
      </c>
      <c r="X12" s="21">
        <f t="shared" si="1"/>
        <v>948658</v>
      </c>
      <c r="Y12" s="21">
        <f t="shared" si="1"/>
        <v>4714172</v>
      </c>
      <c r="Z12" s="21">
        <f t="shared" si="1"/>
        <v>1462045</v>
      </c>
      <c r="AA12" s="21">
        <f t="shared" si="1"/>
        <v>54083</v>
      </c>
    </row>
    <row r="13" spans="1:27" s="38" customFormat="1" ht="15.5" x14ac:dyDescent="0.35">
      <c r="A13" s="3"/>
      <c r="B13" s="144" t="str">
        <f t="shared" si="2"/>
        <v>2023-24</v>
      </c>
      <c r="C13" s="74" t="s">
        <v>133</v>
      </c>
      <c r="D13" s="179"/>
      <c r="E13" s="47">
        <f>IFERROR(Q13/SUMIFS(INDEX(Raw!$H$6:$EZ$10085,,MATCH(E$6,Raw!$H$5:$EZ$5,0)),Raw!$B$6:$B$10085,$B13,Raw!$F$6:$F$10085,$B$5),"-")</f>
        <v>2.0762797536016193</v>
      </c>
      <c r="F13" s="47">
        <f>IFERROR(R13/SUMIFS(INDEX(Raw!$H$6:$EZ$10085,,MATCH(F$6,Raw!$H$5:$EZ$5,0)),Raw!$B$6:$B$10085,$B13,Raw!$F$6:$F$10085,$B$5),"-")</f>
        <v>2.0525403167106093</v>
      </c>
      <c r="G13" s="47">
        <f>IFERROR(S13/SUMIFS(INDEX(Raw!$H$6:$EZ$10085,,MATCH(G$6,Raw!$H$5:$EZ$5,0)),Raw!$B$6:$B$10085,$B13,Raw!$F$6:$F$10085,$B$5),"-")</f>
        <v>1.374362456725043</v>
      </c>
      <c r="H13" s="47">
        <f>IFERROR(T13/SUMIFS(INDEX(Raw!$H$6:$EZ$10085,,MATCH(H$6,Raw!$H$5:$EZ$5,0)),Raw!$B$6:$B$10085,$B13,Raw!$F$6:$F$10085,$B$5),"-")</f>
        <v>1.6962681181012165</v>
      </c>
      <c r="I13" s="47">
        <f>IFERROR(U13/SUMIFS(INDEX(Raw!$H$6:$EZ$10085,,MATCH(I$6,Raw!$H$5:$EZ$5,0)),Raw!$B$6:$B$10085,$B13,Raw!$F$6:$F$10085,$B$5),"-")</f>
        <v>1.5899791806466044</v>
      </c>
      <c r="J13" s="47"/>
      <c r="K13" s="47">
        <f>IFERROR(W13/SUMIFS(INDEX(Raw!$H$6:$EZ$10085,,MATCH(K$6,Raw!$H$5:$EZ$5,0)),Raw!$B$6:$B$10085,$B13,Raw!$F$6:$F$10085,$B$5),"-")</f>
        <v>1.5469125417285015</v>
      </c>
      <c r="L13" s="47">
        <f>IFERROR(X13/SUMIFS(INDEX(Raw!$H$6:$EZ$10085,,MATCH(L$6,Raw!$H$5:$EZ$5,0)),Raw!$B$6:$B$10085,$B13,Raw!$F$6:$F$10085,$B$5),"-")</f>
        <v>1.5571551040874756</v>
      </c>
      <c r="M13" s="47">
        <f>IFERROR(Y13/SUMIFS(INDEX(Raw!$H$6:$EZ$10085,,MATCH(M$6,Raw!$H$5:$EZ$5,0)),Raw!$B$6:$B$10085,$B13,Raw!$F$6:$F$10085,$B$5),"-")</f>
        <v>1.0722854977383085</v>
      </c>
      <c r="N13" s="47">
        <f>IFERROR(Z13/SUMIFS(INDEX(Raw!$H$6:$EZ$10085,,MATCH(N$6,Raw!$H$5:$EZ$5,0)),Raw!$B$6:$B$10085,$B13,Raw!$F$6:$F$10085,$B$5),"-")</f>
        <v>1.0752415195036518</v>
      </c>
      <c r="O13" s="47">
        <f>IFERROR(AA13/SUMIFS(INDEX(Raw!$H$6:$EZ$10085,,MATCH(O$6,Raw!$H$5:$EZ$5,0)),Raw!$B$6:$B$10085,$B13,Raw!$F$6:$F$10085,$B$5),"-")</f>
        <v>1.0543539978320342</v>
      </c>
      <c r="P13" s="1"/>
      <c r="Q13" s="21">
        <f t="shared" si="0"/>
        <v>1957311</v>
      </c>
      <c r="R13" s="21">
        <f t="shared" si="0"/>
        <v>1268942</v>
      </c>
      <c r="S13" s="21">
        <f t="shared" si="0"/>
        <v>6326758</v>
      </c>
      <c r="T13" s="21">
        <f t="shared" si="0"/>
        <v>2561755</v>
      </c>
      <c r="U13" s="21">
        <f t="shared" si="0"/>
        <v>92408</v>
      </c>
      <c r="V13" s="21"/>
      <c r="W13" s="21">
        <f t="shared" si="1"/>
        <v>1458276</v>
      </c>
      <c r="X13" s="21">
        <f t="shared" si="1"/>
        <v>962680</v>
      </c>
      <c r="Y13" s="21">
        <f t="shared" si="1"/>
        <v>4936173</v>
      </c>
      <c r="Z13" s="21">
        <f t="shared" si="1"/>
        <v>1623862</v>
      </c>
      <c r="AA13" s="21">
        <f t="shared" si="1"/>
        <v>61278</v>
      </c>
    </row>
    <row r="14" spans="1:27" s="38" customFormat="1" ht="15.5" x14ac:dyDescent="0.35">
      <c r="A14" s="3"/>
      <c r="B14" s="144" t="str">
        <f t="shared" si="2"/>
        <v>2024-25</v>
      </c>
      <c r="C14" s="74" t="s">
        <v>134</v>
      </c>
      <c r="D14" s="179"/>
      <c r="E14" s="47">
        <f>IFERROR(Q14/SUMIFS(INDEX(Raw!$H$6:$EZ$10085,,MATCH(E$6,Raw!$H$5:$EZ$5,0)),Raw!$B$6:$B$10085,$B14,Raw!$F$6:$F$10085,$B$5),"-")</f>
        <v>2.0705798091246366</v>
      </c>
      <c r="F14" s="47">
        <f>IFERROR(R14/SUMIFS(INDEX(Raw!$H$6:$EZ$10085,,MATCH(F$6,Raw!$H$5:$EZ$5,0)),Raw!$B$6:$B$10085,$B14,Raw!$F$6:$F$10085,$B$5),"-")</f>
        <v>2.041906275122364</v>
      </c>
      <c r="G14" s="47">
        <f>IFERROR(S14/SUMIFS(INDEX(Raw!$H$6:$EZ$10085,,MATCH(G$6,Raw!$H$5:$EZ$5,0)),Raw!$B$6:$B$10085,$B14,Raw!$F$6:$F$10085,$B$5),"-")</f>
        <v>1.3971925201635653</v>
      </c>
      <c r="H14" s="47">
        <f>IFERROR(T14/SUMIFS(INDEX(Raw!$H$6:$EZ$10085,,MATCH(H$6,Raw!$H$5:$EZ$5,0)),Raw!$B$6:$B$10085,$B14,Raw!$F$6:$F$10085,$B$5),"-")</f>
        <v>1.751607049650673</v>
      </c>
      <c r="I14" s="47">
        <f>IFERROR(U14/SUMIFS(INDEX(Raw!$H$6:$EZ$10085,,MATCH(I$6,Raw!$H$5:$EZ$5,0)),Raw!$B$6:$B$10085,$B14,Raw!$F$6:$F$10085,$B$5),"-")</f>
        <v>1.6491921226190294</v>
      </c>
      <c r="J14" s="47"/>
      <c r="K14" s="47">
        <f>IFERROR(W14/SUMIFS(INDEX(Raw!$H$6:$EZ$10085,,MATCH(K$6,Raw!$H$5:$EZ$5,0)),Raw!$B$6:$B$10085,$B14,Raw!$F$6:$F$10085,$B$5),"-")</f>
        <v>1.5342763794596403</v>
      </c>
      <c r="L14" s="47">
        <f>IFERROR(X14/SUMIFS(INDEX(Raw!$H$6:$EZ$10085,,MATCH(L$6,Raw!$H$5:$EZ$5,0)),Raw!$B$6:$B$10085,$B14,Raw!$F$6:$F$10085,$B$5),"-")</f>
        <v>1.541210548510545</v>
      </c>
      <c r="M14" s="47">
        <f>IFERROR(Y14/SUMIFS(INDEX(Raw!$H$6:$EZ$10085,,MATCH(M$6,Raw!$H$5:$EZ$5,0)),Raw!$B$6:$B$10085,$B14,Raw!$F$6:$F$10085,$B$5),"-")</f>
        <v>1.0728106498426626</v>
      </c>
      <c r="N14" s="47">
        <f>IFERROR(Z14/SUMIFS(INDEX(Raw!$H$6:$EZ$10085,,MATCH(N$6,Raw!$H$5:$EZ$5,0)),Raw!$B$6:$B$10085,$B14,Raw!$F$6:$F$10085,$B$5),"-")</f>
        <v>1.071675373655169</v>
      </c>
      <c r="O14" s="47">
        <f>IFERROR(AA14/SUMIFS(INDEX(Raw!$H$6:$EZ$10085,,MATCH(O$6,Raw!$H$5:$EZ$5,0)),Raw!$B$6:$B$10085,$B14,Raw!$F$6:$F$10085,$B$5),"-")</f>
        <v>1.059879779236552</v>
      </c>
      <c r="P14" s="1"/>
      <c r="Q14" s="21">
        <f t="shared" si="0"/>
        <v>1991875</v>
      </c>
      <c r="R14" s="21">
        <f t="shared" si="0"/>
        <v>1292835</v>
      </c>
      <c r="S14" s="21">
        <f t="shared" si="0"/>
        <v>6487897</v>
      </c>
      <c r="T14" s="21">
        <f t="shared" si="0"/>
        <v>2647766</v>
      </c>
      <c r="U14" s="21">
        <f t="shared" si="0"/>
        <v>107275</v>
      </c>
      <c r="V14" s="21"/>
      <c r="W14" s="21">
        <f t="shared" si="1"/>
        <v>1475957</v>
      </c>
      <c r="X14" s="21">
        <f t="shared" si="1"/>
        <v>975819</v>
      </c>
      <c r="Y14" s="21">
        <f t="shared" si="1"/>
        <v>4981622</v>
      </c>
      <c r="Z14" s="21">
        <f t="shared" si="1"/>
        <v>1619967</v>
      </c>
      <c r="AA14" s="21">
        <f t="shared" si="1"/>
        <v>68942</v>
      </c>
    </row>
    <row r="15" spans="1:27" s="38" customFormat="1" ht="15.5" x14ac:dyDescent="0.35">
      <c r="A15" s="3"/>
      <c r="B15" s="144" t="str">
        <f t="shared" si="2"/>
        <v>2025-26</v>
      </c>
      <c r="C15" s="74" t="s">
        <v>151</v>
      </c>
      <c r="D15" s="179"/>
      <c r="E15" s="47">
        <f>IFERROR(Q15/SUMIFS(INDEX(Raw!$H$6:$EZ$10085,,MATCH(E$6,Raw!$H$5:$EZ$5,0)),Raw!$B$6:$B$10085,$B15,Raw!$F$6:$F$10085,$B$5),"-")</f>
        <v>2.0644506165082355</v>
      </c>
      <c r="F15" s="47">
        <f>IFERROR(R15/SUMIFS(INDEX(Raw!$H$6:$EZ$10085,,MATCH(F$6,Raw!$H$5:$EZ$5,0)),Raw!$B$6:$B$10085,$B15,Raw!$F$6:$F$10085,$B$5),"-")</f>
        <v>2.040188825987086</v>
      </c>
      <c r="G15" s="47">
        <f>IFERROR(S15/SUMIFS(INDEX(Raw!$H$6:$EZ$10085,,MATCH(G$6,Raw!$H$5:$EZ$5,0)),Raw!$B$6:$B$10085,$B15,Raw!$F$6:$F$10085,$B$5),"-")</f>
        <v>1.3972650262711384</v>
      </c>
      <c r="H15" s="47">
        <f>IFERROR(T15/SUMIFS(INDEX(Raw!$H$6:$EZ$10085,,MATCH(H$6,Raw!$H$5:$EZ$5,0)),Raw!$B$6:$B$10085,$B15,Raw!$F$6:$F$10085,$B$5),"-")</f>
        <v>1.7825907186701497</v>
      </c>
      <c r="I15" s="47">
        <f>IFERROR(U15/SUMIFS(INDEX(Raw!$H$6:$EZ$10085,,MATCH(I$6,Raw!$H$5:$EZ$5,0)),Raw!$B$6:$B$10085,$B15,Raw!$F$6:$F$10085,$B$5),"-")</f>
        <v>1.7445995084582548</v>
      </c>
      <c r="J15" s="47"/>
      <c r="K15" s="47">
        <f>IFERROR(W15/SUMIFS(INDEX(Raw!$H$6:$EZ$10085,,MATCH(K$6,Raw!$H$5:$EZ$5,0)),Raw!$B$6:$B$10085,$B15,Raw!$F$6:$F$10085,$B$5),"-")</f>
        <v>1.5457519611330375</v>
      </c>
      <c r="L15" s="47">
        <f>IFERROR(X15/SUMIFS(INDEX(Raw!$H$6:$EZ$10085,,MATCH(L$6,Raw!$H$5:$EZ$5,0)),Raw!$B$6:$B$10085,$B15,Raw!$F$6:$F$10085,$B$5),"-")</f>
        <v>1.5576812089861702</v>
      </c>
      <c r="M15" s="47">
        <f>IFERROR(Y15/SUMIFS(INDEX(Raw!$H$6:$EZ$10085,,MATCH(M$6,Raw!$H$5:$EZ$5,0)),Raw!$B$6:$B$10085,$B15,Raw!$F$6:$F$10085,$B$5),"-")</f>
        <v>1.0700342922982147</v>
      </c>
      <c r="N15" s="47">
        <f>IFERROR(Z15/SUMIFS(INDEX(Raw!$H$6:$EZ$10085,,MATCH(N$6,Raw!$H$5:$EZ$5,0)),Raw!$B$6:$B$10085,$B15,Raw!$F$6:$F$10085,$B$5),"-")</f>
        <v>1.0558507637737777</v>
      </c>
      <c r="O15" s="47">
        <f>IFERROR(AA15/SUMIFS(INDEX(Raw!$H$6:$EZ$10085,,MATCH(O$6,Raw!$H$5:$EZ$5,0)),Raw!$B$6:$B$10085,$B15,Raw!$F$6:$F$10085,$B$5),"-")</f>
        <v>1.0399988501947484</v>
      </c>
      <c r="P15" s="1"/>
      <c r="Q15" s="21">
        <f t="shared" si="0"/>
        <v>1938515</v>
      </c>
      <c r="R15" s="21">
        <f t="shared" si="0"/>
        <v>1240800</v>
      </c>
      <c r="S15" s="21">
        <f t="shared" si="0"/>
        <v>6645630</v>
      </c>
      <c r="T15" s="21">
        <f t="shared" si="0"/>
        <v>2875629</v>
      </c>
      <c r="U15" s="21">
        <f t="shared" si="0"/>
        <v>121384</v>
      </c>
      <c r="V15" s="21"/>
      <c r="W15" s="21">
        <f t="shared" si="1"/>
        <v>1451458</v>
      </c>
      <c r="X15" s="21">
        <f t="shared" si="1"/>
        <v>947349</v>
      </c>
      <c r="Y15" s="21">
        <f t="shared" si="1"/>
        <v>5089265</v>
      </c>
      <c r="Z15" s="21">
        <f t="shared" si="1"/>
        <v>1703271</v>
      </c>
      <c r="AA15" s="21">
        <f t="shared" si="1"/>
        <v>72360</v>
      </c>
    </row>
    <row r="16" spans="1:27" s="38" customFormat="1" ht="15.5" x14ac:dyDescent="0.35">
      <c r="A16" s="3"/>
      <c r="B16" s="144" t="str">
        <f t="shared" si="2"/>
        <v>2026-27</v>
      </c>
      <c r="C16" s="74" t="s">
        <v>1115</v>
      </c>
      <c r="D16" s="179"/>
      <c r="E16" s="47">
        <f>IFERROR(Q16/SUMIFS(INDEX(Raw!$H$6:$EZ$10085,,MATCH(E$6,Raw!$H$5:$EZ$5,0)),Raw!$B$6:$B$10085,$B16,Raw!$F$6:$F$10085,$B$5),"-")</f>
        <v>2.0562004385135197</v>
      </c>
      <c r="F16" s="47">
        <f>IFERROR(R16/SUMIFS(INDEX(Raw!$H$6:$EZ$10085,,MATCH(F$6,Raw!$H$5:$EZ$5,0)),Raw!$B$6:$B$10085,$B16,Raw!$F$6:$F$10085,$B$5),"-")</f>
        <v>2.0406979570802095</v>
      </c>
      <c r="G16" s="47">
        <f>IFERROR(S16/SUMIFS(INDEX(Raw!$H$6:$EZ$10085,,MATCH(G$6,Raw!$H$5:$EZ$5,0)),Raw!$B$6:$B$10085,$B16,Raw!$F$6:$F$10085,$B$5),"-")</f>
        <v>1.4148419614043664</v>
      </c>
      <c r="H16" s="47">
        <f>IFERROR(T16/SUMIFS(INDEX(Raw!$H$6:$EZ$10085,,MATCH(H$6,Raw!$H$5:$EZ$5,0)),Raw!$B$6:$B$10085,$B16,Raw!$F$6:$F$10085,$B$5),"-")</f>
        <v>1.8481174345436855</v>
      </c>
      <c r="I16" s="47">
        <f>IFERROR(U16/SUMIFS(INDEX(Raw!$H$6:$EZ$10085,,MATCH(I$6,Raw!$H$5:$EZ$5,0)),Raw!$B$6:$B$10085,$B16,Raw!$F$6:$F$10085,$B$5),"-")</f>
        <v>1.7766055969398027</v>
      </c>
      <c r="J16" s="47"/>
      <c r="K16" s="47">
        <f>IFERROR(W16/SUMIFS(INDEX(Raw!$H$6:$EZ$10085,,MATCH(K$6,Raw!$H$5:$EZ$5,0)),Raw!$B$6:$B$10085,$B16,Raw!$F$6:$F$10085,$B$5),"-")</f>
        <v>1.5258130642295156</v>
      </c>
      <c r="L16" s="47">
        <f>IFERROR(X16/SUMIFS(INDEX(Raw!$H$6:$EZ$10085,,MATCH(L$6,Raw!$H$5:$EZ$5,0)),Raw!$B$6:$B$10085,$B16,Raw!$F$6:$F$10085,$B$5),"-")</f>
        <v>1.5594158085625662</v>
      </c>
      <c r="M16" s="47">
        <f>IFERROR(Y16/SUMIFS(INDEX(Raw!$H$6:$EZ$10085,,MATCH(M$6,Raw!$H$5:$EZ$5,0)),Raw!$B$6:$B$10085,$B16,Raw!$F$6:$F$10085,$B$5),"-")</f>
        <v>1.0694240082997073</v>
      </c>
      <c r="N16" s="47">
        <f>IFERROR(Z16/SUMIFS(INDEX(Raw!$H$6:$EZ$10085,,MATCH(N$6,Raw!$H$5:$EZ$5,0)),Raw!$B$6:$B$10085,$B16,Raw!$F$6:$F$10085,$B$5),"-")</f>
        <v>1.0525842810631001</v>
      </c>
      <c r="O16" s="47">
        <f>IFERROR(AA16/SUMIFS(INDEX(Raw!$H$6:$EZ$10085,,MATCH(O$6,Raw!$H$5:$EZ$5,0)),Raw!$B$6:$B$10085,$B16,Raw!$F$6:$F$10085,$B$5),"-")</f>
        <v>1.0312059593315885</v>
      </c>
      <c r="P16" s="1"/>
      <c r="Q16" s="21">
        <f t="shared" si="0"/>
        <v>663028</v>
      </c>
      <c r="R16" s="21">
        <f t="shared" si="0"/>
        <v>419743</v>
      </c>
      <c r="S16" s="21">
        <f t="shared" si="0"/>
        <v>2269282</v>
      </c>
      <c r="T16" s="21">
        <f t="shared" si="0"/>
        <v>1020037</v>
      </c>
      <c r="U16" s="21">
        <f t="shared" si="0"/>
        <v>44122</v>
      </c>
      <c r="V16" s="21"/>
      <c r="W16" s="21">
        <f t="shared" si="1"/>
        <v>492003</v>
      </c>
      <c r="X16" s="21">
        <f t="shared" si="1"/>
        <v>320750</v>
      </c>
      <c r="Y16" s="21">
        <f t="shared" si="1"/>
        <v>1715262</v>
      </c>
      <c r="Z16" s="21">
        <f t="shared" si="1"/>
        <v>580956</v>
      </c>
      <c r="AA16" s="21">
        <f t="shared" si="1"/>
        <v>25610</v>
      </c>
    </row>
    <row r="17" spans="1:27" x14ac:dyDescent="0.25">
      <c r="A17" s="188">
        <v>42948</v>
      </c>
      <c r="B17" s="10" t="s">
        <v>126</v>
      </c>
      <c r="C17" s="1" t="s">
        <v>135</v>
      </c>
      <c r="D17" s="2" t="s">
        <v>135</v>
      </c>
      <c r="E17" s="79">
        <f>IFERROR(INDEX(Raw!$FH$6:$FQ$2076,MATCH($B17&amp;$D17&amp;$B$5,Raw!$A$6:$A$2076,0),MATCH(E$5,Raw!$FH$4:$FQ$4,0)),"-")</f>
        <v>1.9646242548617219</v>
      </c>
      <c r="F17" s="79">
        <f>IFERROR(INDEX(Raw!$FH$6:$FQ$2076,MATCH($B17&amp;$D17&amp;$B$5,Raw!$A$6:$A$2076,0),MATCH(F$5,Raw!$FH$4:$FQ$4,0)),"-")</f>
        <v>1.9903332852402251</v>
      </c>
      <c r="G17" s="79">
        <f>IFERROR(INDEX(Raw!$FH$6:$FQ$2076,MATCH($B17&amp;$D17&amp;$B$5,Raw!$A$6:$A$2076,0),MATCH(G$5,Raw!$FH$4:$FQ$4,0)),"-")</f>
        <v>1.3425955906160776</v>
      </c>
      <c r="H17" s="79">
        <f>IFERROR(INDEX(Raw!$FH$6:$FQ$2076,MATCH($B17&amp;$D17&amp;$B$5,Raw!$A$6:$A$2076,0),MATCH(H$5,Raw!$FH$4:$FQ$4,0)),"-")</f>
        <v>1.3848325937878176</v>
      </c>
      <c r="I17" s="79">
        <f>IFERROR(INDEX(Raw!$FH$6:$FQ$2076,MATCH($B17&amp;$D17&amp;$B$5,Raw!$A$6:$A$2076,0),MATCH(I$5,Raw!$FH$4:$FQ$4,0)),"-")</f>
        <v>1.4111111111111112</v>
      </c>
      <c r="J17" s="47"/>
      <c r="K17" s="47">
        <f>IFERROR(INDEX(Raw!$FH$6:$FQ$2076,MATCH($B17&amp;$D17&amp;$B$5,Raw!$A$6:$A$2076,0),MATCH(K$5,Raw!$FH$4:$FQ$4,0)),"-")</f>
        <v>1.6738004495260432</v>
      </c>
      <c r="L17" s="47">
        <f>IFERROR(INDEX(Raw!$FH$6:$FQ$2076,MATCH($B17&amp;$D17&amp;$B$5,Raw!$A$6:$A$2076,0),MATCH(L$5,Raw!$FH$4:$FQ$4,0)),"-")</f>
        <v>1.731207617948348</v>
      </c>
      <c r="M17" s="47">
        <f>IFERROR(INDEX(Raw!$FH$6:$FQ$2076,MATCH($B17&amp;$D17&amp;$B$5,Raw!$A$6:$A$2076,0),MATCH(M$5,Raw!$FH$4:$FQ$4,0)),"-")</f>
        <v>1.1656020957819444</v>
      </c>
      <c r="N17" s="47">
        <f>IFERROR(INDEX(Raw!$FH$6:$FQ$2076,MATCH($B17&amp;$D17&amp;$B$5,Raw!$A$6:$A$2076,0),MATCH(N$5,Raw!$FH$4:$FQ$4,0)),"-")</f>
        <v>1.1064014646104199</v>
      </c>
      <c r="O17" s="47">
        <f>IFERROR(INDEX(Raw!$FH$6:$FQ$2076,MATCH($B17&amp;$D17&amp;$B$5,Raw!$A$6:$A$2076,0),MATCH(O$5,Raw!$FH$4:$FQ$4,0)),"-")</f>
        <v>1.0881226053639848</v>
      </c>
      <c r="Q17" s="21">
        <f>IFERROR(INDEX(Raw!$H$6:$EZ$2076,MATCH($B17&amp;$D17&amp;$B$5,Raw!$A$6:$A$2076,0),MATCH(Q$5,Raw!$H$5:$EZ$5,0)),"-")</f>
        <v>20104</v>
      </c>
      <c r="R17" s="21">
        <f>IFERROR(INDEX(Raw!$H$6:$EZ$2076,MATCH($B17&amp;$D17&amp;$B$5,Raw!$A$6:$A$2076,0),MATCH(R$5,Raw!$H$5:$EZ$5,0)),"-")</f>
        <v>13795</v>
      </c>
      <c r="S17" s="21">
        <f>IFERROR(INDEX(Raw!$H$6:$EZ$2076,MATCH($B17&amp;$D17&amp;$B$5,Raw!$A$6:$A$2076,0),MATCH(S$5,Raw!$H$5:$EZ$5,0)),"-")</f>
        <v>91224</v>
      </c>
      <c r="T17" s="21">
        <f>IFERROR(INDEX(Raw!$H$6:$EZ$2076,MATCH($B17&amp;$D17&amp;$B$5,Raw!$A$6:$A$2076,0),MATCH(T$5,Raw!$H$5:$EZ$5,0)),"-")</f>
        <v>44629</v>
      </c>
      <c r="U17" s="21">
        <f>IFERROR(INDEX(Raw!$H$6:$EZ$2076,MATCH($B17&amp;$D17&amp;$B$5,Raw!$A$6:$A$2076,0),MATCH(U$5,Raw!$H$5:$EZ$5,0)),"-")</f>
        <v>3683</v>
      </c>
      <c r="V17" s="21"/>
      <c r="W17" s="21">
        <f>IFERROR(INDEX(Raw!$H$6:$EZ$2076,MATCH($B17&amp;$D17&amp;$B$5,Raw!$A$6:$A$2076,0),MATCH(W$5,Raw!$H$5:$EZ$5,0)),"-")</f>
        <v>17128</v>
      </c>
      <c r="X17" s="21">
        <f>IFERROR(INDEX(Raw!$H$6:$EZ$2076,MATCH($B17&amp;$D17&amp;$B$5,Raw!$A$6:$A$2076,0),MATCH(X$5,Raw!$H$5:$EZ$5,0)),"-")</f>
        <v>11999</v>
      </c>
      <c r="Y17" s="21">
        <f>IFERROR(INDEX(Raw!$H$6:$EZ$2076,MATCH($B17&amp;$D17&amp;$B$5,Raw!$A$6:$A$2076,0),MATCH(Y$5,Raw!$H$5:$EZ$5,0)),"-")</f>
        <v>79198</v>
      </c>
      <c r="Z17" s="21">
        <f>IFERROR(INDEX(Raw!$H$6:$EZ$2076,MATCH($B17&amp;$D17&amp;$B$5,Raw!$A$6:$A$2076,0),MATCH(Z$5,Raw!$H$5:$EZ$5,0)),"-")</f>
        <v>35656</v>
      </c>
      <c r="AA17" s="21">
        <f>IFERROR(INDEX(Raw!$H$6:$EZ$2076,MATCH($B17&amp;$D17&amp;$B$5,Raw!$A$6:$A$2076,0),MATCH(AA$5,Raw!$H$5:$EZ$5,0)),"-")</f>
        <v>2840</v>
      </c>
    </row>
    <row r="18" spans="1:27" ht="12.75" customHeight="1" x14ac:dyDescent="0.25">
      <c r="A18" s="188">
        <f t="shared" ref="A18:A49" si="3">EOMONTH(A17,0)+1</f>
        <v>42979</v>
      </c>
      <c r="B18" s="145" t="s">
        <v>126</v>
      </c>
      <c r="C18" s="1" t="s">
        <v>136</v>
      </c>
      <c r="D18" s="2" t="s">
        <v>136</v>
      </c>
      <c r="E18" s="47">
        <f>IFERROR(INDEX(Raw!$FH$6:$FQ$2076,MATCH($B18&amp;$D18&amp;$B$5,Raw!$A$6:$A$2076,0),MATCH(E$5,Raw!$FH$4:$FQ$4,0)),"-")</f>
        <v>2.0043473152391025</v>
      </c>
      <c r="F18" s="47">
        <f>IFERROR(INDEX(Raw!$FH$6:$FQ$2076,MATCH($B18&amp;$D18&amp;$B$5,Raw!$A$6:$A$2076,0),MATCH(F$5,Raw!$FH$4:$FQ$4,0)),"-")</f>
        <v>2.0017516969564264</v>
      </c>
      <c r="G18" s="47">
        <f>IFERROR(INDEX(Raw!$FH$6:$FQ$2076,MATCH($B18&amp;$D18&amp;$B$5,Raw!$A$6:$A$2076,0),MATCH(G$5,Raw!$FH$4:$FQ$4,0)),"-")</f>
        <v>1.4008088919925512</v>
      </c>
      <c r="H18" s="47">
        <f>IFERROR(INDEX(Raw!$FH$6:$FQ$2076,MATCH($B18&amp;$D18&amp;$B$5,Raw!$A$6:$A$2076,0),MATCH(H$5,Raw!$FH$4:$FQ$4,0)),"-")</f>
        <v>1.6126538255751739</v>
      </c>
      <c r="I18" s="47">
        <f>IFERROR(INDEX(Raw!$FH$6:$FQ$2076,MATCH($B18&amp;$D18&amp;$B$5,Raw!$A$6:$A$2076,0),MATCH(I$5,Raw!$FH$4:$FQ$4,0)),"-")</f>
        <v>1.7534562211981566</v>
      </c>
      <c r="J18" s="47"/>
      <c r="K18" s="47">
        <f>IFERROR(INDEX(Raw!$FH$6:$FQ$2076,MATCH($B18&amp;$D18&amp;$B$5,Raw!$A$6:$A$2076,0),MATCH(K$5,Raw!$FH$4:$FQ$4,0)),"-")</f>
        <v>1.633493909842165</v>
      </c>
      <c r="L18" s="47">
        <f>IFERROR(INDEX(Raw!$FH$6:$FQ$2076,MATCH($B18&amp;$D18&amp;$B$5,Raw!$A$6:$A$2076,0),MATCH(L$5,Raw!$FH$4:$FQ$4,0)),"-")</f>
        <v>1.6678344646376178</v>
      </c>
      <c r="M18" s="47">
        <f>IFERROR(INDEX(Raw!$FH$6:$FQ$2076,MATCH($B18&amp;$D18&amp;$B$5,Raw!$A$6:$A$2076,0),MATCH(M$5,Raw!$FH$4:$FQ$4,0)),"-")</f>
        <v>1.1642516294227188</v>
      </c>
      <c r="N18" s="47">
        <f>IFERROR(INDEX(Raw!$FH$6:$FQ$2076,MATCH($B18&amp;$D18&amp;$B$5,Raw!$A$6:$A$2076,0),MATCH(N$5,Raw!$FH$4:$FQ$4,0)),"-")</f>
        <v>1.1176565008025683</v>
      </c>
      <c r="O18" s="47">
        <f>IFERROR(INDEX(Raw!$FH$6:$FQ$2076,MATCH($B18&amp;$D18&amp;$B$5,Raw!$A$6:$A$2076,0),MATCH(O$5,Raw!$FH$4:$FQ$4,0)),"-")</f>
        <v>1.1018762343647137</v>
      </c>
      <c r="Q18" s="21">
        <f>IFERROR(INDEX(Raw!$H$6:$EZ$2076,MATCH($B18&amp;$D18&amp;$B$5,Raw!$A$6:$A$2076,0),MATCH(Q$5,Raw!$H$5:$EZ$5,0)),"-")</f>
        <v>51177</v>
      </c>
      <c r="R18" s="21">
        <f>IFERROR(INDEX(Raw!$H$6:$EZ$2076,MATCH($B18&amp;$D18&amp;$B$5,Raw!$A$6:$A$2076,0),MATCH(R$5,Raw!$H$5:$EZ$5,0)),"-")</f>
        <v>36568</v>
      </c>
      <c r="S18" s="21">
        <f>IFERROR(INDEX(Raw!$H$6:$EZ$2076,MATCH($B18&amp;$D18&amp;$B$5,Raw!$A$6:$A$2076,0),MATCH(S$5,Raw!$H$5:$EZ$5,0)),"-")</f>
        <v>192572</v>
      </c>
      <c r="T18" s="21">
        <f>IFERROR(INDEX(Raw!$H$6:$EZ$2076,MATCH($B18&amp;$D18&amp;$B$5,Raw!$A$6:$A$2076,0),MATCH(T$5,Raw!$H$5:$EZ$5,0)),"-")</f>
        <v>120562</v>
      </c>
      <c r="U18" s="21">
        <f>IFERROR(INDEX(Raw!$H$6:$EZ$2076,MATCH($B18&amp;$D18&amp;$B$5,Raw!$A$6:$A$2076,0),MATCH(U$5,Raw!$H$5:$EZ$5,0)),"-")</f>
        <v>10654</v>
      </c>
      <c r="V18" s="21"/>
      <c r="W18" s="21">
        <f>IFERROR(INDEX(Raw!$H$6:$EZ$2076,MATCH($B18&amp;$D18&amp;$B$5,Raw!$A$6:$A$2076,0),MATCH(W$5,Raw!$H$5:$EZ$5,0)),"-")</f>
        <v>41708</v>
      </c>
      <c r="X18" s="21">
        <f>IFERROR(INDEX(Raw!$H$6:$EZ$2076,MATCH($B18&amp;$D18&amp;$B$5,Raw!$A$6:$A$2076,0),MATCH(X$5,Raw!$H$5:$EZ$5,0)),"-")</f>
        <v>30468</v>
      </c>
      <c r="Y18" s="21">
        <f>IFERROR(INDEX(Raw!$H$6:$EZ$2076,MATCH($B18&amp;$D18&amp;$B$5,Raw!$A$6:$A$2076,0),MATCH(Y$5,Raw!$H$5:$EZ$5,0)),"-")</f>
        <v>160052</v>
      </c>
      <c r="Z18" s="21">
        <f>IFERROR(INDEX(Raw!$H$6:$EZ$2076,MATCH($B18&amp;$D18&amp;$B$5,Raw!$A$6:$A$2076,0),MATCH(Z$5,Raw!$H$5:$EZ$5,0)),"-")</f>
        <v>83556</v>
      </c>
      <c r="AA18" s="21">
        <f>IFERROR(INDEX(Raw!$H$6:$EZ$2076,MATCH($B18&amp;$D18&amp;$B$5,Raw!$A$6:$A$2076,0),MATCH(AA$5,Raw!$H$5:$EZ$5,0)),"-")</f>
        <v>6695</v>
      </c>
    </row>
    <row r="19" spans="1:27" ht="17.5" x14ac:dyDescent="0.35">
      <c r="A19" s="188">
        <f t="shared" si="3"/>
        <v>43009</v>
      </c>
      <c r="B19" s="145" t="s">
        <v>126</v>
      </c>
      <c r="C19" s="1" t="s">
        <v>137</v>
      </c>
      <c r="D19" s="99" t="s">
        <v>137</v>
      </c>
      <c r="E19" s="47">
        <f>IFERROR(INDEX(Raw!$FH$6:$FQ$2076,MATCH($B19&amp;$D19&amp;$B$5,Raw!$A$6:$A$2076,0),MATCH(E$5,Raw!$FH$4:$FQ$4,0)),"-")</f>
        <v>1.9795808124459811</v>
      </c>
      <c r="F19" s="47">
        <f>IFERROR(INDEX(Raw!$FH$6:$FQ$2076,MATCH($B19&amp;$D19&amp;$B$5,Raw!$A$6:$A$2076,0),MATCH(F$5,Raw!$FH$4:$FQ$4,0)),"-")</f>
        <v>1.9814515313858283</v>
      </c>
      <c r="G19" s="47">
        <f>IFERROR(INDEX(Raw!$FH$6:$FQ$2076,MATCH($B19&amp;$D19&amp;$B$5,Raw!$A$6:$A$2076,0),MATCH(G$5,Raw!$FH$4:$FQ$4,0)),"-")</f>
        <v>1.3881601992760675</v>
      </c>
      <c r="H19" s="47">
        <f>IFERROR(INDEX(Raw!$FH$6:$FQ$2076,MATCH($B19&amp;$D19&amp;$B$5,Raw!$A$6:$A$2076,0),MATCH(H$5,Raw!$FH$4:$FQ$4,0)),"-")</f>
        <v>1.6006580128013399</v>
      </c>
      <c r="I19" s="47">
        <f>IFERROR(INDEX(Raw!$FH$6:$FQ$2076,MATCH($B19&amp;$D19&amp;$B$5,Raw!$A$6:$A$2076,0),MATCH(I$5,Raw!$FH$4:$FQ$4,0)),"-")</f>
        <v>1.7571351642434034</v>
      </c>
      <c r="J19" s="47"/>
      <c r="K19" s="47">
        <f>IFERROR(INDEX(Raw!$FH$6:$FQ$2076,MATCH($B19&amp;$D19&amp;$B$5,Raw!$A$6:$A$2076,0),MATCH(K$5,Raw!$FH$4:$FQ$4,0)),"-")</f>
        <v>1.6045447997695188</v>
      </c>
      <c r="L19" s="47">
        <f>IFERROR(INDEX(Raw!$FH$6:$FQ$2076,MATCH($B19&amp;$D19&amp;$B$5,Raw!$A$6:$A$2076,0),MATCH(L$5,Raw!$FH$4:$FQ$4,0)),"-")</f>
        <v>1.6390377034266652</v>
      </c>
      <c r="M19" s="47">
        <f>IFERROR(INDEX(Raw!$FH$6:$FQ$2076,MATCH($B19&amp;$D19&amp;$B$5,Raw!$A$6:$A$2076,0),MATCH(M$5,Raw!$FH$4:$FQ$4,0)),"-")</f>
        <v>1.1577796805874492</v>
      </c>
      <c r="N19" s="47">
        <f>IFERROR(INDEX(Raw!$FH$6:$FQ$2076,MATCH($B19&amp;$D19&amp;$B$5,Raw!$A$6:$A$2076,0),MATCH(N$5,Raw!$FH$4:$FQ$4,0)),"-")</f>
        <v>1.1098522462164264</v>
      </c>
      <c r="O19" s="47">
        <f>IFERROR(INDEX(Raw!$FH$6:$FQ$2076,MATCH($B19&amp;$D19&amp;$B$5,Raw!$A$6:$A$2076,0),MATCH(O$5,Raw!$FH$4:$FQ$4,0)),"-")</f>
        <v>1.0931610123855682</v>
      </c>
      <c r="Q19" s="21">
        <f>IFERROR(INDEX(Raw!$H$6:$EZ$2076,MATCH($B19&amp;$D19&amp;$B$5,Raw!$A$6:$A$2076,0),MATCH(Q$5,Raw!$H$5:$EZ$5,0)),"-")</f>
        <v>54969</v>
      </c>
      <c r="R19" s="21">
        <f>IFERROR(INDEX(Raw!$H$6:$EZ$2076,MATCH($B19&amp;$D19&amp;$B$5,Raw!$A$6:$A$2076,0),MATCH(R$5,Raw!$H$5:$EZ$5,0)),"-")</f>
        <v>39205</v>
      </c>
      <c r="S19" s="21">
        <f>IFERROR(INDEX(Raw!$H$6:$EZ$2076,MATCH($B19&amp;$D19&amp;$B$5,Raw!$A$6:$A$2076,0),MATCH(S$5,Raw!$H$5:$EZ$5,0)),"-")</f>
        <v>213996</v>
      </c>
      <c r="T19" s="21">
        <f>IFERROR(INDEX(Raw!$H$6:$EZ$2076,MATCH($B19&amp;$D19&amp;$B$5,Raw!$A$6:$A$2076,0),MATCH(T$5,Raw!$H$5:$EZ$5,0)),"-")</f>
        <v>133791</v>
      </c>
      <c r="U19" s="21">
        <f>IFERROR(INDEX(Raw!$H$6:$EZ$2076,MATCH($B19&amp;$D19&amp;$B$5,Raw!$A$6:$A$2076,0),MATCH(U$5,Raw!$H$5:$EZ$5,0)),"-")</f>
        <v>13052</v>
      </c>
      <c r="V19" s="21"/>
      <c r="W19" s="21">
        <f>IFERROR(INDEX(Raw!$H$6:$EZ$2076,MATCH($B19&amp;$D19&amp;$B$5,Raw!$A$6:$A$2076,0),MATCH(W$5,Raw!$H$5:$EZ$5,0)),"-")</f>
        <v>44555</v>
      </c>
      <c r="X19" s="21">
        <f>IFERROR(INDEX(Raw!$H$6:$EZ$2076,MATCH($B19&amp;$D19&amp;$B$5,Raw!$A$6:$A$2076,0),MATCH(X$5,Raw!$H$5:$EZ$5,0)),"-")</f>
        <v>32430</v>
      </c>
      <c r="Y19" s="21">
        <f>IFERROR(INDEX(Raw!$H$6:$EZ$2076,MATCH($B19&amp;$D19&amp;$B$5,Raw!$A$6:$A$2076,0),MATCH(Y$5,Raw!$H$5:$EZ$5,0)),"-")</f>
        <v>178481</v>
      </c>
      <c r="Z19" s="21">
        <f>IFERROR(INDEX(Raw!$H$6:$EZ$2076,MATCH($B19&amp;$D19&amp;$B$5,Raw!$A$6:$A$2076,0),MATCH(Z$5,Raw!$H$5:$EZ$5,0)),"-")</f>
        <v>92767</v>
      </c>
      <c r="AA19" s="21">
        <f>IFERROR(INDEX(Raw!$H$6:$EZ$2076,MATCH($B19&amp;$D19&amp;$B$5,Raw!$A$6:$A$2076,0),MATCH(AA$5,Raw!$H$5:$EZ$5,0)),"-")</f>
        <v>8120</v>
      </c>
    </row>
    <row r="20" spans="1:27" ht="12.75" customHeight="1" x14ac:dyDescent="0.25">
      <c r="A20" s="188">
        <f t="shared" si="3"/>
        <v>43040</v>
      </c>
      <c r="B20" s="145" t="s">
        <v>126</v>
      </c>
      <c r="C20" s="1" t="s">
        <v>138</v>
      </c>
      <c r="D20" s="2" t="s">
        <v>138</v>
      </c>
      <c r="E20" s="47">
        <f>IFERROR(INDEX(Raw!$FH$6:$FQ$2076,MATCH($B20&amp;$D20&amp;$B$5,Raw!$A$6:$A$2076,0),MATCH(E$5,Raw!$FH$4:$FQ$4,0)),"-")</f>
        <v>2.0917427550615324</v>
      </c>
      <c r="F20" s="47">
        <f>IFERROR(INDEX(Raw!$FH$6:$FQ$2076,MATCH($B20&amp;$D20&amp;$B$5,Raw!$A$6:$A$2076,0),MATCH(F$5,Raw!$FH$4:$FQ$4,0)),"-")</f>
        <v>1.9530648379753239</v>
      </c>
      <c r="G20" s="47">
        <f>IFERROR(INDEX(Raw!$FH$6:$FQ$2076,MATCH($B20&amp;$D20&amp;$B$5,Raw!$A$6:$A$2076,0),MATCH(G$5,Raw!$FH$4:$FQ$4,0)),"-")</f>
        <v>1.4242011107458608</v>
      </c>
      <c r="H20" s="47">
        <f>IFERROR(INDEX(Raw!$FH$6:$FQ$2076,MATCH($B20&amp;$D20&amp;$B$5,Raw!$A$6:$A$2076,0),MATCH(H$5,Raw!$FH$4:$FQ$4,0)),"-")</f>
        <v>1.622777797015132</v>
      </c>
      <c r="I20" s="47">
        <f>IFERROR(INDEX(Raw!$FH$6:$FQ$2076,MATCH($B20&amp;$D20&amp;$B$5,Raw!$A$6:$A$2076,0),MATCH(I$5,Raw!$FH$4:$FQ$4,0)),"-")</f>
        <v>1.7617008967312699</v>
      </c>
      <c r="J20" s="47"/>
      <c r="K20" s="47">
        <f>IFERROR(INDEX(Raw!$FH$6:$FQ$2076,MATCH($B20&amp;$D20&amp;$B$5,Raw!$A$6:$A$2076,0),MATCH(K$5,Raw!$FH$4:$FQ$4,0)),"-")</f>
        <v>1.6607780865422788</v>
      </c>
      <c r="L20" s="47">
        <f>IFERROR(INDEX(Raw!$FH$6:$FQ$2076,MATCH($B20&amp;$D20&amp;$B$5,Raw!$A$6:$A$2076,0),MATCH(L$5,Raw!$FH$4:$FQ$4,0)),"-")</f>
        <v>1.621961159045558</v>
      </c>
      <c r="M20" s="47">
        <f>IFERROR(INDEX(Raw!$FH$6:$FQ$2076,MATCH($B20&amp;$D20&amp;$B$5,Raw!$A$6:$A$2076,0),MATCH(M$5,Raw!$FH$4:$FQ$4,0)),"-")</f>
        <v>1.1536947006003564</v>
      </c>
      <c r="N20" s="47">
        <f>IFERROR(INDEX(Raw!$FH$6:$FQ$2076,MATCH($B20&amp;$D20&amp;$B$5,Raw!$A$6:$A$2076,0),MATCH(N$5,Raw!$FH$4:$FQ$4,0)),"-")</f>
        <v>1.1136258180684926</v>
      </c>
      <c r="O20" s="47">
        <f>IFERROR(INDEX(Raw!$FH$6:$FQ$2076,MATCH($B20&amp;$D20&amp;$B$5,Raw!$A$6:$A$2076,0),MATCH(O$5,Raw!$FH$4:$FQ$4,0)),"-")</f>
        <v>1.0853919583453862</v>
      </c>
      <c r="Q20" s="21">
        <f>IFERROR(INDEX(Raw!$H$6:$EZ$2076,MATCH($B20&amp;$D20&amp;$B$5,Raw!$A$6:$A$2076,0),MATCH(Q$5,Raw!$H$5:$EZ$5,0)),"-")</f>
        <v>105382</v>
      </c>
      <c r="R20" s="21">
        <f>IFERROR(INDEX(Raw!$H$6:$EZ$2076,MATCH($B20&amp;$D20&amp;$B$5,Raw!$A$6:$A$2076,0),MATCH(R$5,Raw!$H$5:$EZ$5,0)),"-")</f>
        <v>69492</v>
      </c>
      <c r="S20" s="21">
        <f>IFERROR(INDEX(Raw!$H$6:$EZ$2076,MATCH($B20&amp;$D20&amp;$B$5,Raw!$A$6:$A$2076,0),MATCH(S$5,Raw!$H$5:$EZ$5,0)),"-")</f>
        <v>411587</v>
      </c>
      <c r="T20" s="21">
        <f>IFERROR(INDEX(Raw!$H$6:$EZ$2076,MATCH($B20&amp;$D20&amp;$B$5,Raw!$A$6:$A$2076,0),MATCH(T$5,Raw!$H$5:$EZ$5,0)),"-")</f>
        <v>234321</v>
      </c>
      <c r="U20" s="21">
        <f>IFERROR(INDEX(Raw!$H$6:$EZ$2076,MATCH($B20&amp;$D20&amp;$B$5,Raw!$A$6:$A$2076,0),MATCH(U$5,Raw!$H$5:$EZ$5,0)),"-")</f>
        <v>30451</v>
      </c>
      <c r="V20" s="21"/>
      <c r="W20" s="21">
        <f>IFERROR(INDEX(Raw!$H$6:$EZ$2076,MATCH($B20&amp;$D20&amp;$B$5,Raw!$A$6:$A$2076,0),MATCH(W$5,Raw!$H$5:$EZ$5,0)),"-")</f>
        <v>83670</v>
      </c>
      <c r="X20" s="21">
        <f>IFERROR(INDEX(Raw!$H$6:$EZ$2076,MATCH($B20&amp;$D20&amp;$B$5,Raw!$A$6:$A$2076,0),MATCH(X$5,Raw!$H$5:$EZ$5,0)),"-")</f>
        <v>57711</v>
      </c>
      <c r="Y20" s="21">
        <f>IFERROR(INDEX(Raw!$H$6:$EZ$2076,MATCH($B20&amp;$D20&amp;$B$5,Raw!$A$6:$A$2076,0),MATCH(Y$5,Raw!$H$5:$EZ$5,0)),"-")</f>
        <v>333412</v>
      </c>
      <c r="Z20" s="21">
        <f>IFERROR(INDEX(Raw!$H$6:$EZ$2076,MATCH($B20&amp;$D20&amp;$B$5,Raw!$A$6:$A$2076,0),MATCH(Z$5,Raw!$H$5:$EZ$5,0)),"-")</f>
        <v>160802</v>
      </c>
      <c r="AA20" s="21">
        <f>IFERROR(INDEX(Raw!$H$6:$EZ$2076,MATCH($B20&amp;$D20&amp;$B$5,Raw!$A$6:$A$2076,0),MATCH(AA$5,Raw!$H$5:$EZ$5,0)),"-")</f>
        <v>18761</v>
      </c>
    </row>
    <row r="21" spans="1:27" x14ac:dyDescent="0.25">
      <c r="A21" s="188">
        <f t="shared" si="3"/>
        <v>43070</v>
      </c>
      <c r="B21" s="145" t="s">
        <v>126</v>
      </c>
      <c r="C21" s="1" t="s">
        <v>139</v>
      </c>
      <c r="D21" s="2" t="s">
        <v>139</v>
      </c>
      <c r="E21" s="47">
        <f>IFERROR(INDEX(Raw!$FH$6:$FQ$2076,MATCH($B21&amp;$D21&amp;$B$5,Raw!$A$6:$A$2076,0),MATCH(E$5,Raw!$FH$4:$FQ$4,0)),"-")</f>
        <v>2.1223769613712271</v>
      </c>
      <c r="F21" s="47">
        <f>IFERROR(INDEX(Raw!$FH$6:$FQ$2076,MATCH($B21&amp;$D21&amp;$B$5,Raw!$A$6:$A$2076,0),MATCH(F$5,Raw!$FH$4:$FQ$4,0)),"-")</f>
        <v>1.9821262982195846</v>
      </c>
      <c r="G21" s="47">
        <f>IFERROR(INDEX(Raw!$FH$6:$FQ$2076,MATCH($B21&amp;$D21&amp;$B$5,Raw!$A$6:$A$2076,0),MATCH(G$5,Raw!$FH$4:$FQ$4,0)),"-")</f>
        <v>1.4308133122028526</v>
      </c>
      <c r="H21" s="47">
        <f>IFERROR(INDEX(Raw!$FH$6:$FQ$2076,MATCH($B21&amp;$D21&amp;$B$5,Raw!$A$6:$A$2076,0),MATCH(H$5,Raw!$FH$4:$FQ$4,0)),"-")</f>
        <v>1.6525834425452417</v>
      </c>
      <c r="I21" s="47">
        <f>IFERROR(INDEX(Raw!$FH$6:$FQ$2076,MATCH($B21&amp;$D21&amp;$B$5,Raw!$A$6:$A$2076,0),MATCH(I$5,Raw!$FH$4:$FQ$4,0)),"-")</f>
        <v>1.7613172920065252</v>
      </c>
      <c r="J21" s="47"/>
      <c r="K21" s="47">
        <f>IFERROR(INDEX(Raw!$FH$6:$FQ$2076,MATCH($B21&amp;$D21&amp;$B$5,Raw!$A$6:$A$2076,0),MATCH(K$5,Raw!$FH$4:$FQ$4,0)),"-")</f>
        <v>1.6600604953053122</v>
      </c>
      <c r="L21" s="47">
        <f>IFERROR(INDEX(Raw!$FH$6:$FQ$2076,MATCH($B21&amp;$D21&amp;$B$5,Raw!$A$6:$A$2076,0),MATCH(L$5,Raw!$FH$4:$FQ$4,0)),"-")</f>
        <v>1.6700204005934718</v>
      </c>
      <c r="M21" s="47">
        <f>IFERROR(INDEX(Raw!$FH$6:$FQ$2076,MATCH($B21&amp;$D21&amp;$B$5,Raw!$A$6:$A$2076,0),MATCH(M$5,Raw!$FH$4:$FQ$4,0)),"-")</f>
        <v>1.1467537242472265</v>
      </c>
      <c r="N21" s="47">
        <f>IFERROR(INDEX(Raw!$FH$6:$FQ$2076,MATCH($B21&amp;$D21&amp;$B$5,Raw!$A$6:$A$2076,0),MATCH(N$5,Raw!$FH$4:$FQ$4,0)),"-")</f>
        <v>1.1101246409948973</v>
      </c>
      <c r="O21" s="47">
        <f>IFERROR(INDEX(Raw!$FH$6:$FQ$2076,MATCH($B21&amp;$D21&amp;$B$5,Raw!$A$6:$A$2076,0),MATCH(O$5,Raw!$FH$4:$FQ$4,0)),"-")</f>
        <v>1.0882952691680261</v>
      </c>
      <c r="Q21" s="21">
        <f>IFERROR(INDEX(Raw!$H$6:$EZ$2076,MATCH($B21&amp;$D21&amp;$B$5,Raw!$A$6:$A$2076,0),MATCH(Q$5,Raw!$H$5:$EZ$5,0)),"-")</f>
        <v>134720</v>
      </c>
      <c r="R21" s="21">
        <f>IFERROR(INDEX(Raw!$H$6:$EZ$2076,MATCH($B21&amp;$D21&amp;$B$5,Raw!$A$6:$A$2076,0),MATCH(R$5,Raw!$H$5:$EZ$5,0)),"-")</f>
        <v>85501</v>
      </c>
      <c r="S21" s="21">
        <f>IFERROR(INDEX(Raw!$H$6:$EZ$2076,MATCH($B21&amp;$D21&amp;$B$5,Raw!$A$6:$A$2076,0),MATCH(S$5,Raw!$H$5:$EZ$5,0)),"-")</f>
        <v>564277</v>
      </c>
      <c r="T21" s="21">
        <f>IFERROR(INDEX(Raw!$H$6:$EZ$2076,MATCH($B21&amp;$D21&amp;$B$5,Raw!$A$6:$A$2076,0),MATCH(T$5,Raw!$H$5:$EZ$5,0)),"-")</f>
        <v>296333</v>
      </c>
      <c r="U21" s="21">
        <f>IFERROR(INDEX(Raw!$H$6:$EZ$2076,MATCH($B21&amp;$D21&amp;$B$5,Raw!$A$6:$A$2076,0),MATCH(U$5,Raw!$H$5:$EZ$5,0)),"-")</f>
        <v>34550</v>
      </c>
      <c r="V21" s="21"/>
      <c r="W21" s="21">
        <f>IFERROR(INDEX(Raw!$H$6:$EZ$2076,MATCH($B21&amp;$D21&amp;$B$5,Raw!$A$6:$A$2076,0),MATCH(W$5,Raw!$H$5:$EZ$5,0)),"-")</f>
        <v>105374</v>
      </c>
      <c r="X21" s="21">
        <f>IFERROR(INDEX(Raw!$H$6:$EZ$2076,MATCH($B21&amp;$D21&amp;$B$5,Raw!$A$6:$A$2076,0),MATCH(X$5,Raw!$H$5:$EZ$5,0)),"-")</f>
        <v>72038</v>
      </c>
      <c r="Y21" s="21">
        <f>IFERROR(INDEX(Raw!$H$6:$EZ$2076,MATCH($B21&amp;$D21&amp;$B$5,Raw!$A$6:$A$2076,0),MATCH(Y$5,Raw!$H$5:$EZ$5,0)),"-")</f>
        <v>452251</v>
      </c>
      <c r="Z21" s="21">
        <f>IFERROR(INDEX(Raw!$H$6:$EZ$2076,MATCH($B21&amp;$D21&amp;$B$5,Raw!$A$6:$A$2076,0),MATCH(Z$5,Raw!$H$5:$EZ$5,0)),"-")</f>
        <v>199062</v>
      </c>
      <c r="AA21" s="21">
        <f>IFERROR(INDEX(Raw!$H$6:$EZ$2076,MATCH($B21&amp;$D21&amp;$B$5,Raw!$A$6:$A$2076,0),MATCH(AA$5,Raw!$H$5:$EZ$5,0)),"-")</f>
        <v>21348</v>
      </c>
    </row>
    <row r="22" spans="1:27" ht="17.5" x14ac:dyDescent="0.35">
      <c r="A22" s="188">
        <f t="shared" si="3"/>
        <v>43101</v>
      </c>
      <c r="B22" s="145" t="s">
        <v>126</v>
      </c>
      <c r="C22" s="1" t="s">
        <v>140</v>
      </c>
      <c r="D22" s="99" t="s">
        <v>140</v>
      </c>
      <c r="E22" s="47">
        <f>IFERROR(INDEX(Raw!$FH$6:$FQ$2076,MATCH($B22&amp;$D22&amp;$B$5,Raw!$A$6:$A$2076,0),MATCH(E$5,Raw!$FH$4:$FQ$4,0)),"-")</f>
        <v>2.1465514375934851</v>
      </c>
      <c r="F22" s="47">
        <f>IFERROR(INDEX(Raw!$FH$6:$FQ$2076,MATCH($B22&amp;$D22&amp;$B$5,Raw!$A$6:$A$2076,0),MATCH(F$5,Raw!$FH$4:$FQ$4,0)),"-")</f>
        <v>2.0099845067997935</v>
      </c>
      <c r="G22" s="47">
        <f>IFERROR(INDEX(Raw!$FH$6:$FQ$2076,MATCH($B22&amp;$D22&amp;$B$5,Raw!$A$6:$A$2076,0),MATCH(G$5,Raw!$FH$4:$FQ$4,0)),"-")</f>
        <v>1.4071102915358906</v>
      </c>
      <c r="H22" s="47">
        <f>IFERROR(INDEX(Raw!$FH$6:$FQ$2076,MATCH($B22&amp;$D22&amp;$B$5,Raw!$A$6:$A$2076,0),MATCH(H$5,Raw!$FH$4:$FQ$4,0)),"-")</f>
        <v>1.6145958580081132</v>
      </c>
      <c r="I22" s="47">
        <f>IFERROR(INDEX(Raw!$FH$6:$FQ$2076,MATCH($B22&amp;$D22&amp;$B$5,Raw!$A$6:$A$2076,0),MATCH(I$5,Raw!$FH$4:$FQ$4,0)),"-")</f>
        <v>1.738863363963244</v>
      </c>
      <c r="J22" s="47"/>
      <c r="K22" s="47">
        <f>IFERROR(INDEX(Raw!$FH$6:$FQ$2076,MATCH($B22&amp;$D22&amp;$B$5,Raw!$A$6:$A$2076,0),MATCH(K$5,Raw!$FH$4:$FQ$4,0)),"-")</f>
        <v>1.6805218547448895</v>
      </c>
      <c r="L22" s="47">
        <f>IFERROR(INDEX(Raw!$FH$6:$FQ$2076,MATCH($B22&amp;$D22&amp;$B$5,Raw!$A$6:$A$2076,0),MATCH(L$5,Raw!$FH$4:$FQ$4,0)),"-")</f>
        <v>1.6933330054349163</v>
      </c>
      <c r="M22" s="47">
        <f>IFERROR(INDEX(Raw!$FH$6:$FQ$2076,MATCH($B22&amp;$D22&amp;$B$5,Raw!$A$6:$A$2076,0),MATCH(M$5,Raw!$FH$4:$FQ$4,0)),"-")</f>
        <v>1.138911745864972</v>
      </c>
      <c r="N22" s="47">
        <f>IFERROR(INDEX(Raw!$FH$6:$FQ$2076,MATCH($B22&amp;$D22&amp;$B$5,Raw!$A$6:$A$2076,0),MATCH(N$5,Raw!$FH$4:$FQ$4,0)),"-")</f>
        <v>1.1029373756896765</v>
      </c>
      <c r="O22" s="47">
        <f>IFERROR(INDEX(Raw!$FH$6:$FQ$2076,MATCH($B22&amp;$D22&amp;$B$5,Raw!$A$6:$A$2076,0),MATCH(O$5,Raw!$FH$4:$FQ$4,0)),"-")</f>
        <v>1.0863963244107071</v>
      </c>
      <c r="Q22" s="21">
        <f>IFERROR(INDEX(Raw!$H$6:$EZ$2076,MATCH($B22&amp;$D22&amp;$B$5,Raw!$A$6:$A$2076,0),MATCH(Q$5,Raw!$H$5:$EZ$5,0)),"-")</f>
        <v>129158</v>
      </c>
      <c r="R22" s="21">
        <f>IFERROR(INDEX(Raw!$H$6:$EZ$2076,MATCH($B22&amp;$D22&amp;$B$5,Raw!$A$6:$A$2076,0),MATCH(R$5,Raw!$H$5:$EZ$5,0)),"-")</f>
        <v>81732</v>
      </c>
      <c r="S22" s="21">
        <f>IFERROR(INDEX(Raw!$H$6:$EZ$2076,MATCH($B22&amp;$D22&amp;$B$5,Raw!$A$6:$A$2076,0),MATCH(S$5,Raw!$H$5:$EZ$5,0)),"-")</f>
        <v>524983</v>
      </c>
      <c r="T22" s="21">
        <f>IFERROR(INDEX(Raw!$H$6:$EZ$2076,MATCH($B22&amp;$D22&amp;$B$5,Raw!$A$6:$A$2076,0),MATCH(T$5,Raw!$H$5:$EZ$5,0)),"-")</f>
        <v>287369</v>
      </c>
      <c r="U22" s="21">
        <f>IFERROR(INDEX(Raw!$H$6:$EZ$2076,MATCH($B22&amp;$D22&amp;$B$5,Raw!$A$6:$A$2076,0),MATCH(U$5,Raw!$H$5:$EZ$5,0)),"-")</f>
        <v>34819</v>
      </c>
      <c r="V22" s="21"/>
      <c r="W22" s="21">
        <f>IFERROR(INDEX(Raw!$H$6:$EZ$2076,MATCH($B22&amp;$D22&amp;$B$5,Raw!$A$6:$A$2076,0),MATCH(W$5,Raw!$H$5:$EZ$5,0)),"-")</f>
        <v>101117</v>
      </c>
      <c r="X22" s="21">
        <f>IFERROR(INDEX(Raw!$H$6:$EZ$2076,MATCH($B22&amp;$D22&amp;$B$5,Raw!$A$6:$A$2076,0),MATCH(X$5,Raw!$H$5:$EZ$5,0)),"-")</f>
        <v>68856</v>
      </c>
      <c r="Y22" s="21">
        <f>IFERROR(INDEX(Raw!$H$6:$EZ$2076,MATCH($B22&amp;$D22&amp;$B$5,Raw!$A$6:$A$2076,0),MATCH(Y$5,Raw!$H$5:$EZ$5,0)),"-")</f>
        <v>424920</v>
      </c>
      <c r="Z22" s="21">
        <f>IFERROR(INDEX(Raw!$H$6:$EZ$2076,MATCH($B22&amp;$D22&amp;$B$5,Raw!$A$6:$A$2076,0),MATCH(Z$5,Raw!$H$5:$EZ$5,0)),"-")</f>
        <v>196303</v>
      </c>
      <c r="AA22" s="21">
        <f>IFERROR(INDEX(Raw!$H$6:$EZ$2076,MATCH($B22&amp;$D22&amp;$B$5,Raw!$A$6:$A$2076,0),MATCH(AA$5,Raw!$H$5:$EZ$5,0)),"-")</f>
        <v>21754</v>
      </c>
    </row>
    <row r="23" spans="1:27" x14ac:dyDescent="0.25">
      <c r="A23" s="188">
        <f t="shared" si="3"/>
        <v>43132</v>
      </c>
      <c r="B23" s="145" t="s">
        <v>126</v>
      </c>
      <c r="C23" s="1" t="s">
        <v>141</v>
      </c>
      <c r="D23" s="2" t="s">
        <v>141</v>
      </c>
      <c r="E23" s="47">
        <f>IFERROR(INDEX(Raw!$FH$6:$FQ$2076,MATCH($B23&amp;$D23&amp;$B$5,Raw!$A$6:$A$2076,0),MATCH(E$5,Raw!$FH$4:$FQ$4,0)),"-")</f>
        <v>2.1612970473410908</v>
      </c>
      <c r="F23" s="47">
        <f>IFERROR(INDEX(Raw!$FH$6:$FQ$2076,MATCH($B23&amp;$D23&amp;$B$5,Raw!$A$6:$A$2076,0),MATCH(F$5,Raw!$FH$4:$FQ$4,0)),"-")</f>
        <v>2.0284168169834884</v>
      </c>
      <c r="G23" s="47">
        <f>IFERROR(INDEX(Raw!$FH$6:$FQ$2076,MATCH($B23&amp;$D23&amp;$B$5,Raw!$A$6:$A$2076,0),MATCH(G$5,Raw!$FH$4:$FQ$4,0)),"-")</f>
        <v>1.4175238257732712</v>
      </c>
      <c r="H23" s="47">
        <f>IFERROR(INDEX(Raw!$FH$6:$FQ$2076,MATCH($B23&amp;$D23&amp;$B$5,Raw!$A$6:$A$2076,0),MATCH(H$5,Raw!$FH$4:$FQ$4,0)),"-")</f>
        <v>1.6257955314827353</v>
      </c>
      <c r="I23" s="47">
        <f>IFERROR(INDEX(Raw!$FH$6:$FQ$2076,MATCH($B23&amp;$D23&amp;$B$5,Raw!$A$6:$A$2076,0),MATCH(I$5,Raw!$FH$4:$FQ$4,0)),"-")</f>
        <v>1.7001825025664423</v>
      </c>
      <c r="J23" s="47"/>
      <c r="K23" s="47">
        <f>IFERROR(INDEX(Raw!$FH$6:$FQ$2076,MATCH($B23&amp;$D23&amp;$B$5,Raw!$A$6:$A$2076,0),MATCH(K$5,Raw!$FH$4:$FQ$4,0)),"-")</f>
        <v>1.6835462229465945</v>
      </c>
      <c r="L23" s="47">
        <f>IFERROR(INDEX(Raw!$FH$6:$FQ$2076,MATCH($B23&amp;$D23&amp;$B$5,Raw!$A$6:$A$2076,0),MATCH(L$5,Raw!$FH$4:$FQ$4,0)),"-")</f>
        <v>1.6988483418898292</v>
      </c>
      <c r="M23" s="47">
        <f>IFERROR(INDEX(Raw!$FH$6:$FQ$2076,MATCH($B23&amp;$D23&amp;$B$5,Raw!$A$6:$A$2076,0),MATCH(M$5,Raw!$FH$4:$FQ$4,0)),"-")</f>
        <v>1.0238196797231092</v>
      </c>
      <c r="N23" s="47">
        <f>IFERROR(INDEX(Raw!$FH$6:$FQ$2076,MATCH($B23&amp;$D23&amp;$B$5,Raw!$A$6:$A$2076,0),MATCH(N$5,Raw!$FH$4:$FQ$4,0)),"-")</f>
        <v>1.1004123838247062</v>
      </c>
      <c r="O23" s="47">
        <f>IFERROR(INDEX(Raw!$FH$6:$FQ$2076,MATCH($B23&amp;$D23&amp;$B$5,Raw!$A$6:$A$2076,0),MATCH(O$5,Raw!$FH$4:$FQ$4,0)),"-")</f>
        <v>1.0805292574426828</v>
      </c>
      <c r="Q23" s="21">
        <f>IFERROR(INDEX(Raw!$H$6:$EZ$2076,MATCH($B23&amp;$D23&amp;$B$5,Raw!$A$6:$A$2076,0),MATCH(Q$5,Raw!$H$5:$EZ$5,0)),"-")</f>
        <v>114043</v>
      </c>
      <c r="R23" s="21">
        <f>IFERROR(INDEX(Raw!$H$6:$EZ$2076,MATCH($B23&amp;$D23&amp;$B$5,Raw!$A$6:$A$2076,0),MATCH(R$5,Raw!$H$5:$EZ$5,0)),"-")</f>
        <v>73094</v>
      </c>
      <c r="S23" s="21">
        <f>IFERROR(INDEX(Raw!$H$6:$EZ$2076,MATCH($B23&amp;$D23&amp;$B$5,Raw!$A$6:$A$2076,0),MATCH(S$5,Raw!$H$5:$EZ$5,0)),"-")</f>
        <v>465254</v>
      </c>
      <c r="T23" s="21">
        <f>IFERROR(INDEX(Raw!$H$6:$EZ$2076,MATCH($B23&amp;$D23&amp;$B$5,Raw!$A$6:$A$2076,0),MATCH(T$5,Raw!$H$5:$EZ$5,0)),"-")</f>
        <v>264143</v>
      </c>
      <c r="U23" s="21">
        <f>IFERROR(INDEX(Raw!$H$6:$EZ$2076,MATCH($B23&amp;$D23&amp;$B$5,Raw!$A$6:$A$2076,0),MATCH(U$5,Raw!$H$5:$EZ$5,0)),"-")</f>
        <v>29811</v>
      </c>
      <c r="V23" s="21"/>
      <c r="W23" s="21">
        <f>IFERROR(INDEX(Raw!$H$6:$EZ$2076,MATCH($B23&amp;$D23&amp;$B$5,Raw!$A$6:$A$2076,0),MATCH(W$5,Raw!$H$5:$EZ$5,0)),"-")</f>
        <v>88834</v>
      </c>
      <c r="X23" s="21">
        <f>IFERROR(INDEX(Raw!$H$6:$EZ$2076,MATCH($B23&amp;$D23&amp;$B$5,Raw!$A$6:$A$2076,0),MATCH(X$5,Raw!$H$5:$EZ$5,0)),"-")</f>
        <v>61218</v>
      </c>
      <c r="Y23" s="21">
        <f>IFERROR(INDEX(Raw!$H$6:$EZ$2076,MATCH($B23&amp;$D23&amp;$B$5,Raw!$A$6:$A$2076,0),MATCH(Y$5,Raw!$H$5:$EZ$5,0)),"-")</f>
        <v>336034</v>
      </c>
      <c r="Z23" s="21">
        <f>IFERROR(INDEX(Raw!$H$6:$EZ$2076,MATCH($B23&amp;$D23&amp;$B$5,Raw!$A$6:$A$2076,0),MATCH(Z$5,Raw!$H$5:$EZ$5,0)),"-")</f>
        <v>178784</v>
      </c>
      <c r="AA23" s="21">
        <f>IFERROR(INDEX(Raw!$H$6:$EZ$2076,MATCH($B23&amp;$D23&amp;$B$5,Raw!$A$6:$A$2076,0),MATCH(AA$5,Raw!$H$5:$EZ$5,0)),"-")</f>
        <v>18946</v>
      </c>
    </row>
    <row r="24" spans="1:27" collapsed="1" x14ac:dyDescent="0.25">
      <c r="A24" s="188">
        <f t="shared" si="3"/>
        <v>43160</v>
      </c>
      <c r="B24" s="147" t="s">
        <v>126</v>
      </c>
      <c r="C24" s="23" t="s">
        <v>142</v>
      </c>
      <c r="D24" s="95" t="s">
        <v>142</v>
      </c>
      <c r="E24" s="47">
        <f>IFERROR(INDEX(Raw!$FH$6:$FQ$2076,MATCH($B24&amp;$D24&amp;$B$5,Raw!$A$6:$A$2076,0),MATCH(E$5,Raw!$FH$4:$FQ$4,0)),"-")</f>
        <v>2.1381083282427205</v>
      </c>
      <c r="F24" s="47">
        <f>IFERROR(INDEX(Raw!$FH$6:$FQ$2076,MATCH($B24&amp;$D24&amp;$B$5,Raw!$A$6:$A$2076,0),MATCH(F$5,Raw!$FH$4:$FQ$4,0)),"-")</f>
        <v>2.0073371062252718</v>
      </c>
      <c r="G24" s="47">
        <f>IFERROR(INDEX(Raw!$FH$6:$FQ$2076,MATCH($B24&amp;$D24&amp;$B$5,Raw!$A$6:$A$2076,0),MATCH(G$5,Raw!$FH$4:$FQ$4,0)),"-")</f>
        <v>1.4174652682385516</v>
      </c>
      <c r="H24" s="47">
        <f>IFERROR(INDEX(Raw!$FH$6:$FQ$2076,MATCH($B24&amp;$D24&amp;$B$5,Raw!$A$6:$A$2076,0),MATCH(H$5,Raw!$FH$4:$FQ$4,0)),"-")</f>
        <v>1.6341148322586998</v>
      </c>
      <c r="I24" s="47">
        <f>IFERROR(INDEX(Raw!$FH$6:$FQ$2076,MATCH($B24&amp;$D24&amp;$B$5,Raw!$A$6:$A$2076,0),MATCH(I$5,Raw!$FH$4:$FQ$4,0)),"-")</f>
        <v>1.7040844074617936</v>
      </c>
      <c r="J24" s="21"/>
      <c r="K24" s="47">
        <f>IFERROR(INDEX(Raw!$FH$6:$FQ$2076,MATCH($B24&amp;$D24&amp;$B$5,Raw!$A$6:$A$2076,0),MATCH(K$5,Raw!$FH$4:$FQ$4,0)),"-")</f>
        <v>1.6712651869951809</v>
      </c>
      <c r="L24" s="47">
        <f>IFERROR(INDEX(Raw!$FH$6:$FQ$2076,MATCH($B24&amp;$D24&amp;$B$5,Raw!$A$6:$A$2076,0),MATCH(L$5,Raw!$FH$4:$FQ$4,0)),"-")</f>
        <v>1.6911654229478639</v>
      </c>
      <c r="M24" s="47">
        <f>IFERROR(INDEX(Raw!$FH$6:$FQ$2076,MATCH($B24&amp;$D24&amp;$B$5,Raw!$A$6:$A$2076,0),MATCH(M$5,Raw!$FH$4:$FQ$4,0)),"-")</f>
        <v>1.1407047086518312</v>
      </c>
      <c r="N24" s="47">
        <f>IFERROR(INDEX(Raw!$FH$6:$FQ$2076,MATCH($B24&amp;$D24&amp;$B$5,Raw!$A$6:$A$2076,0),MATCH(N$5,Raw!$FH$4:$FQ$4,0)),"-")</f>
        <v>1.1027013561816044</v>
      </c>
      <c r="O24" s="47">
        <f>IFERROR(INDEX(Raw!$FH$6:$FQ$2076,MATCH($B24&amp;$D24&amp;$B$5,Raw!$A$6:$A$2076,0),MATCH(O$5,Raw!$FH$4:$FQ$4,0)),"-")</f>
        <v>1.0854408005656171</v>
      </c>
      <c r="P24" s="21"/>
      <c r="Q24" s="21">
        <f>IFERROR(INDEX(Raw!$H$6:$EZ$2076,MATCH($B24&amp;$D24&amp;$B$5,Raw!$A$6:$A$2076,0),MATCH(Q$5,Raw!$H$5:$EZ$5,0)),"-")</f>
        <v>126003</v>
      </c>
      <c r="R24" s="21">
        <f>IFERROR(INDEX(Raw!$H$6:$EZ$2076,MATCH($B24&amp;$D24&amp;$B$5,Raw!$A$6:$A$2076,0),MATCH(R$5,Raw!$H$5:$EZ$5,0)),"-")</f>
        <v>80161</v>
      </c>
      <c r="S24" s="21">
        <f>IFERROR(INDEX(Raw!$H$6:$EZ$2076,MATCH($B24&amp;$D24&amp;$B$5,Raw!$A$6:$A$2076,0),MATCH(S$5,Raw!$H$5:$EZ$5,0)),"-")</f>
        <v>526268</v>
      </c>
      <c r="T24" s="21">
        <f>IFERROR(INDEX(Raw!$H$6:$EZ$2076,MATCH($B24&amp;$D24&amp;$B$5,Raw!$A$6:$A$2076,0),MATCH(T$5,Raw!$H$5:$EZ$5,0)),"-")</f>
        <v>282076</v>
      </c>
      <c r="U24" s="21">
        <f>IFERROR(INDEX(Raw!$H$6:$EZ$2076,MATCH($B24&amp;$D24&amp;$B$5,Raw!$A$6:$A$2076,0),MATCH(U$5,Raw!$H$5:$EZ$5,0)),"-")</f>
        <v>31333</v>
      </c>
      <c r="V24" s="21"/>
      <c r="W24" s="21">
        <f>IFERROR(INDEX(Raw!$H$6:$EZ$2076,MATCH($B24&amp;$D24&amp;$B$5,Raw!$A$6:$A$2076,0),MATCH(W$5,Raw!$H$5:$EZ$5,0)),"-")</f>
        <v>98491</v>
      </c>
      <c r="X24" s="21">
        <f>IFERROR(INDEX(Raw!$H$6:$EZ$2076,MATCH($B24&amp;$D24&amp;$B$5,Raw!$A$6:$A$2076,0),MATCH(X$5,Raw!$H$5:$EZ$5,0)),"-")</f>
        <v>67535</v>
      </c>
      <c r="Y24" s="21">
        <f>IFERROR(INDEX(Raw!$H$6:$EZ$2076,MATCH($B24&amp;$D24&amp;$B$5,Raw!$A$6:$A$2076,0),MATCH(Y$5,Raw!$H$5:$EZ$5,0)),"-")</f>
        <v>423514</v>
      </c>
      <c r="Z24" s="21">
        <f>IFERROR(INDEX(Raw!$H$6:$EZ$2076,MATCH($B24&amp;$D24&amp;$B$5,Raw!$A$6:$A$2076,0),MATCH(Z$5,Raw!$H$5:$EZ$5,0)),"-")</f>
        <v>190345</v>
      </c>
      <c r="AA24" s="21">
        <f>IFERROR(INDEX(Raw!$H$6:$EZ$2076,MATCH($B24&amp;$D24&amp;$B$5,Raw!$A$6:$A$2076,0),MATCH(AA$5,Raw!$H$5:$EZ$5,0)),"-")</f>
        <v>19958</v>
      </c>
    </row>
    <row r="25" spans="1:27" ht="17.5" x14ac:dyDescent="0.35">
      <c r="A25" s="188">
        <f t="shared" si="3"/>
        <v>43191</v>
      </c>
      <c r="B25" s="143" t="s">
        <v>128</v>
      </c>
      <c r="C25" s="75" t="s">
        <v>143</v>
      </c>
      <c r="D25" s="99" t="s">
        <v>143</v>
      </c>
      <c r="E25" s="79">
        <f>IFERROR(INDEX(Raw!$FH$6:$FQ$2076,MATCH($B25&amp;$D25&amp;$B$5,Raw!$A$6:$A$2076,0),MATCH(E$5,Raw!$FH$4:$FQ$4,0)),"-")</f>
        <v>2.1530241898340057</v>
      </c>
      <c r="F25" s="79">
        <f>IFERROR(INDEX(Raw!$FH$6:$FQ$2076,MATCH($B25&amp;$D25&amp;$B$5,Raw!$A$6:$A$2076,0),MATCH(F$5,Raw!$FH$4:$FQ$4,0)),"-")</f>
        <v>2.1671517111290757</v>
      </c>
      <c r="G25" s="79">
        <f>IFERROR(INDEX(Raw!$FH$6:$FQ$2076,MATCH($B25&amp;$D25&amp;$B$5,Raw!$A$6:$A$2076,0),MATCH(G$5,Raw!$FH$4:$FQ$4,0)),"-")</f>
        <v>1.3847815693010572</v>
      </c>
      <c r="H25" s="79">
        <f>IFERROR(INDEX(Raw!$FH$6:$FQ$2076,MATCH($B25&amp;$D25&amp;$B$5,Raw!$A$6:$A$2076,0),MATCH(H$5,Raw!$FH$4:$FQ$4,0)),"-")</f>
        <v>1.5586912366263643</v>
      </c>
      <c r="I25" s="79">
        <f>IFERROR(INDEX(Raw!$FH$6:$FQ$2076,MATCH($B25&amp;$D25&amp;$B$5,Raw!$A$6:$A$2076,0),MATCH(I$5,Raw!$FH$4:$FQ$4,0)),"-")</f>
        <v>1.6684073107049608</v>
      </c>
      <c r="J25" s="21"/>
      <c r="K25" s="79">
        <f>IFERROR(INDEX(Raw!$FH$6:$FQ$2076,MATCH($B25&amp;$D25&amp;$B$5,Raw!$A$6:$A$2076,0),MATCH(K$5,Raw!$FH$4:$FQ$4,0)),"-")</f>
        <v>1.6887562409034802</v>
      </c>
      <c r="L25" s="79">
        <f>IFERROR(INDEX(Raw!$FH$6:$FQ$2076,MATCH($B25&amp;$D25&amp;$B$5,Raw!$A$6:$A$2076,0),MATCH(L$5,Raw!$FH$4:$FQ$4,0)),"-")</f>
        <v>1.722365939099973</v>
      </c>
      <c r="M25" s="79">
        <f>IFERROR(INDEX(Raw!$FH$6:$FQ$2076,MATCH($B25&amp;$D25&amp;$B$5,Raw!$A$6:$A$2076,0),MATCH(M$5,Raw!$FH$4:$FQ$4,0)),"-")</f>
        <v>1.1294292645782791</v>
      </c>
      <c r="N25" s="79">
        <f>IFERROR(INDEX(Raw!$FH$6:$FQ$2076,MATCH($B25&amp;$D25&amp;$B$5,Raw!$A$6:$A$2076,0),MATCH(N$5,Raw!$FH$4:$FQ$4,0)),"-")</f>
        <v>1.0857553452109512</v>
      </c>
      <c r="O25" s="79">
        <f>IFERROR(INDEX(Raw!$FH$6:$FQ$2076,MATCH($B25&amp;$D25&amp;$B$5,Raw!$A$6:$A$2076,0),MATCH(O$5,Raw!$FH$4:$FQ$4,0)),"-")</f>
        <v>1.0748666136905438</v>
      </c>
      <c r="P25" s="21"/>
      <c r="Q25" s="76">
        <f>IFERROR(INDEX(Raw!$H$6:$EZ$2076,MATCH($B25&amp;$D25&amp;$B$5,Raw!$A$6:$A$2076,0),MATCH(Q$5,Raw!$H$5:$EZ$5,0)),"-")</f>
        <v>116864</v>
      </c>
      <c r="R25" s="76">
        <f>IFERROR(INDEX(Raw!$H$6:$EZ$2076,MATCH($B25&amp;$D25&amp;$B$5,Raw!$A$6:$A$2076,0),MATCH(R$5,Raw!$H$5:$EZ$5,0)),"-")</f>
        <v>80423</v>
      </c>
      <c r="S25" s="76">
        <f>IFERROR(INDEX(Raw!$H$6:$EZ$2076,MATCH($B25&amp;$D25&amp;$B$5,Raw!$A$6:$A$2076,0),MATCH(S$5,Raw!$H$5:$EZ$5,0)),"-")</f>
        <v>469200</v>
      </c>
      <c r="T25" s="76">
        <f>IFERROR(INDEX(Raw!$H$6:$EZ$2076,MATCH($B25&amp;$D25&amp;$B$5,Raw!$A$6:$A$2076,0),MATCH(T$5,Raw!$H$5:$EZ$5,0)),"-")</f>
        <v>275494</v>
      </c>
      <c r="U25" s="76">
        <f>IFERROR(INDEX(Raw!$H$6:$EZ$2076,MATCH($B25&amp;$D25&amp;$B$5,Raw!$A$6:$A$2076,0),MATCH(U$5,Raw!$H$5:$EZ$5,0)),"-")</f>
        <v>29394</v>
      </c>
      <c r="V25" s="21"/>
      <c r="W25" s="76">
        <f>IFERROR(INDEX(Raw!$H$6:$EZ$2076,MATCH($B25&amp;$D25&amp;$B$5,Raw!$A$6:$A$2076,0),MATCH(W$5,Raw!$H$5:$EZ$5,0)),"-")</f>
        <v>91664</v>
      </c>
      <c r="X25" s="76">
        <f>IFERROR(INDEX(Raw!$H$6:$EZ$2076,MATCH($B25&amp;$D25&amp;$B$5,Raw!$A$6:$A$2076,0),MATCH(X$5,Raw!$H$5:$EZ$5,0)),"-")</f>
        <v>63917</v>
      </c>
      <c r="Y25" s="76">
        <f>IFERROR(INDEX(Raw!$H$6:$EZ$2076,MATCH($B25&amp;$D25&amp;$B$5,Raw!$A$6:$A$2076,0),MATCH(Y$5,Raw!$H$5:$EZ$5,0)),"-")</f>
        <v>382680</v>
      </c>
      <c r="Z25" s="76">
        <f>IFERROR(INDEX(Raw!$H$6:$EZ$2076,MATCH($B25&amp;$D25&amp;$B$5,Raw!$A$6:$A$2076,0),MATCH(Z$5,Raw!$H$5:$EZ$5,0)),"-")</f>
        <v>191904</v>
      </c>
      <c r="AA25" s="76">
        <f>IFERROR(INDEX(Raw!$H$6:$EZ$2076,MATCH($B25&amp;$D25&amp;$B$5,Raw!$A$6:$A$2076,0),MATCH(AA$5,Raw!$H$5:$EZ$5,0)),"-")</f>
        <v>18937</v>
      </c>
    </row>
    <row r="26" spans="1:27" x14ac:dyDescent="0.25">
      <c r="A26" s="188">
        <f t="shared" si="3"/>
        <v>43221</v>
      </c>
      <c r="B26" s="145" t="s">
        <v>128</v>
      </c>
      <c r="C26" s="1" t="s">
        <v>144</v>
      </c>
      <c r="D26" s="2" t="s">
        <v>144</v>
      </c>
      <c r="E26" s="47">
        <f>IFERROR(INDEX(Raw!$FH$6:$FQ$2076,MATCH($B26&amp;$D26&amp;$B$5,Raw!$A$6:$A$2076,0),MATCH(E$5,Raw!$FH$4:$FQ$4,0)),"-")</f>
        <v>2.1571001134917633</v>
      </c>
      <c r="F26" s="47">
        <f>IFERROR(INDEX(Raw!$FH$6:$FQ$2076,MATCH($B26&amp;$D26&amp;$B$5,Raw!$A$6:$A$2076,0),MATCH(F$5,Raw!$FH$4:$FQ$4,0)),"-")</f>
        <v>2.1776026898853287</v>
      </c>
      <c r="G26" s="47">
        <f>IFERROR(INDEX(Raw!$FH$6:$FQ$2076,MATCH($B26&amp;$D26&amp;$B$5,Raw!$A$6:$A$2076,0),MATCH(G$5,Raw!$FH$4:$FQ$4,0)),"-")</f>
        <v>1.3981102590315635</v>
      </c>
      <c r="H26" s="47">
        <f>IFERROR(INDEX(Raw!$FH$6:$FQ$2076,MATCH($B26&amp;$D26&amp;$B$5,Raw!$A$6:$A$2076,0),MATCH(H$5,Raw!$FH$4:$FQ$4,0)),"-")</f>
        <v>1.5856113158465206</v>
      </c>
      <c r="I26" s="47">
        <f>IFERROR(INDEX(Raw!$FH$6:$FQ$2076,MATCH($B26&amp;$D26&amp;$B$5,Raw!$A$6:$A$2076,0),MATCH(I$5,Raw!$FH$4:$FQ$4,0)),"-")</f>
        <v>1.7161802241704582</v>
      </c>
      <c r="J26" s="21"/>
      <c r="K26" s="47">
        <f>IFERROR(INDEX(Raw!$FH$6:$FQ$2076,MATCH($B26&amp;$D26&amp;$B$5,Raw!$A$6:$A$2076,0),MATCH(K$5,Raw!$FH$4:$FQ$4,0)),"-")</f>
        <v>1.6881211954465729</v>
      </c>
      <c r="L26" s="47">
        <f>IFERROR(INDEX(Raw!$FH$6:$FQ$2076,MATCH($B26&amp;$D26&amp;$B$5,Raw!$A$6:$A$2076,0),MATCH(L$5,Raw!$FH$4:$FQ$4,0)),"-")</f>
        <v>1.7331944897498306</v>
      </c>
      <c r="M26" s="47">
        <f>IFERROR(INDEX(Raw!$FH$6:$FQ$2076,MATCH($B26&amp;$D26&amp;$B$5,Raw!$A$6:$A$2076,0),MATCH(M$5,Raw!$FH$4:$FQ$4,0)),"-")</f>
        <v>1.1313180553272923</v>
      </c>
      <c r="N26" s="47">
        <f>IFERROR(INDEX(Raw!$FH$6:$FQ$2076,MATCH($B26&amp;$D26&amp;$B$5,Raw!$A$6:$A$2076,0),MATCH(N$5,Raw!$FH$4:$FQ$4,0)),"-")</f>
        <v>1.0860990678517235</v>
      </c>
      <c r="O26" s="47">
        <f>IFERROR(INDEX(Raw!$FH$6:$FQ$2076,MATCH($B26&amp;$D26&amp;$B$5,Raw!$A$6:$A$2076,0),MATCH(O$5,Raw!$FH$4:$FQ$4,0)),"-")</f>
        <v>1.0713572300521585</v>
      </c>
      <c r="P26" s="21"/>
      <c r="Q26" s="21">
        <f>IFERROR(INDEX(Raw!$H$6:$EZ$2076,MATCH($B26&amp;$D26&amp;$B$5,Raw!$A$6:$A$2076,0),MATCH(Q$5,Raw!$H$5:$EZ$5,0)),"-")</f>
        <v>125444</v>
      </c>
      <c r="R26" s="21">
        <f>IFERROR(INDEX(Raw!$H$6:$EZ$2076,MATCH($B26&amp;$D26&amp;$B$5,Raw!$A$6:$A$2076,0),MATCH(R$5,Raw!$H$5:$EZ$5,0)),"-")</f>
        <v>86784</v>
      </c>
      <c r="S26" s="21">
        <f>IFERROR(INDEX(Raw!$H$6:$EZ$2076,MATCH($B26&amp;$D26&amp;$B$5,Raw!$A$6:$A$2076,0),MATCH(S$5,Raw!$H$5:$EZ$5,0)),"-")</f>
        <v>501909</v>
      </c>
      <c r="T26" s="21">
        <f>IFERROR(INDEX(Raw!$H$6:$EZ$2076,MATCH($B26&amp;$D26&amp;$B$5,Raw!$A$6:$A$2076,0),MATCH(T$5,Raw!$H$5:$EZ$5,0)),"-")</f>
        <v>292577</v>
      </c>
      <c r="U26" s="21">
        <f>IFERROR(INDEX(Raw!$H$6:$EZ$2076,MATCH($B26&amp;$D26&amp;$B$5,Raw!$A$6:$A$2076,0),MATCH(U$5,Raw!$H$5:$EZ$5,0)),"-")</f>
        <v>30929</v>
      </c>
      <c r="V26" s="21"/>
      <c r="W26" s="21">
        <f>IFERROR(INDEX(Raw!$H$6:$EZ$2076,MATCH($B26&amp;$D26&amp;$B$5,Raw!$A$6:$A$2076,0),MATCH(W$5,Raw!$H$5:$EZ$5,0)),"-")</f>
        <v>98171</v>
      </c>
      <c r="X26" s="21">
        <f>IFERROR(INDEX(Raw!$H$6:$EZ$2076,MATCH($B26&amp;$D26&amp;$B$5,Raw!$A$6:$A$2076,0),MATCH(X$5,Raw!$H$5:$EZ$5,0)),"-")</f>
        <v>69073</v>
      </c>
      <c r="Y26" s="21">
        <f>IFERROR(INDEX(Raw!$H$6:$EZ$2076,MATCH($B26&amp;$D26&amp;$B$5,Raw!$A$6:$A$2076,0),MATCH(Y$5,Raw!$H$5:$EZ$5,0)),"-")</f>
        <v>406133</v>
      </c>
      <c r="Z26" s="21">
        <f>IFERROR(INDEX(Raw!$H$6:$EZ$2076,MATCH($B26&amp;$D26&amp;$B$5,Raw!$A$6:$A$2076,0),MATCH(Z$5,Raw!$H$5:$EZ$5,0)),"-")</f>
        <v>200407</v>
      </c>
      <c r="AA26" s="21">
        <f>IFERROR(INDEX(Raw!$H$6:$EZ$2076,MATCH($B26&amp;$D26&amp;$B$5,Raw!$A$6:$A$2076,0),MATCH(AA$5,Raw!$H$5:$EZ$5,0)),"-")</f>
        <v>19308</v>
      </c>
    </row>
    <row r="27" spans="1:27" x14ac:dyDescent="0.25">
      <c r="A27" s="188">
        <f t="shared" si="3"/>
        <v>43252</v>
      </c>
      <c r="B27" s="145" t="s">
        <v>128</v>
      </c>
      <c r="C27" s="1" t="s">
        <v>145</v>
      </c>
      <c r="D27" s="2" t="s">
        <v>145</v>
      </c>
      <c r="E27" s="47">
        <f>IFERROR(INDEX(Raw!$FH$6:$FQ$2076,MATCH($B27&amp;$D27&amp;$B$5,Raw!$A$6:$A$2076,0),MATCH(E$5,Raw!$FH$4:$FQ$4,0)),"-")</f>
        <v>2.1561232981002463</v>
      </c>
      <c r="F27" s="47">
        <f>IFERROR(INDEX(Raw!$FH$6:$FQ$2076,MATCH($B27&amp;$D27&amp;$B$5,Raw!$A$6:$A$2076,0),MATCH(F$5,Raw!$FH$4:$FQ$4,0)),"-")</f>
        <v>2.1619292370791476</v>
      </c>
      <c r="G27" s="47">
        <f>IFERROR(INDEX(Raw!$FH$6:$FQ$2076,MATCH($B27&amp;$D27&amp;$B$5,Raw!$A$6:$A$2076,0),MATCH(G$5,Raw!$FH$4:$FQ$4,0)),"-")</f>
        <v>1.3998977302434077</v>
      </c>
      <c r="H27" s="47">
        <f>IFERROR(INDEX(Raw!$FH$6:$FQ$2076,MATCH($B27&amp;$D27&amp;$B$5,Raw!$A$6:$A$2076,0),MATCH(H$5,Raw!$FH$4:$FQ$4,0)),"-")</f>
        <v>1.5870043616738418</v>
      </c>
      <c r="I27" s="47">
        <f>IFERROR(INDEX(Raw!$FH$6:$FQ$2076,MATCH($B27&amp;$D27&amp;$B$5,Raw!$A$6:$A$2076,0),MATCH(I$5,Raw!$FH$4:$FQ$4,0)),"-")</f>
        <v>1.6892907169234688</v>
      </c>
      <c r="J27" s="21"/>
      <c r="K27" s="47">
        <f>IFERROR(INDEX(Raw!$FH$6:$FQ$2076,MATCH($B27&amp;$D27&amp;$B$5,Raw!$A$6:$A$2076,0),MATCH(K$5,Raw!$FH$4:$FQ$4,0)),"-")</f>
        <v>1.6827074591455533</v>
      </c>
      <c r="L27" s="47">
        <f>IFERROR(INDEX(Raw!$FH$6:$FQ$2076,MATCH($B27&amp;$D27&amp;$B$5,Raw!$A$6:$A$2076,0),MATCH(L$5,Raw!$FH$4:$FQ$4,0)),"-")</f>
        <v>1.7195701269371544</v>
      </c>
      <c r="M27" s="47">
        <f>IFERROR(INDEX(Raw!$FH$6:$FQ$2076,MATCH($B27&amp;$D27&amp;$B$5,Raw!$A$6:$A$2076,0),MATCH(M$5,Raw!$FH$4:$FQ$4,0)),"-")</f>
        <v>1.1276073760625569</v>
      </c>
      <c r="N27" s="47">
        <f>IFERROR(INDEX(Raw!$FH$6:$FQ$2076,MATCH($B27&amp;$D27&amp;$B$5,Raw!$A$6:$A$2076,0),MATCH(N$5,Raw!$FH$4:$FQ$4,0)),"-")</f>
        <v>1.083250833017475</v>
      </c>
      <c r="O27" s="47">
        <f>IFERROR(INDEX(Raw!$FH$6:$FQ$2076,MATCH($B27&amp;$D27&amp;$B$5,Raw!$A$6:$A$2076,0),MATCH(O$5,Raw!$FH$4:$FQ$4,0)),"-")</f>
        <v>1.0729020756398828</v>
      </c>
      <c r="P27" s="21"/>
      <c r="Q27" s="21">
        <f>IFERROR(INDEX(Raw!$H$6:$EZ$2076,MATCH($B27&amp;$D27&amp;$B$5,Raw!$A$6:$A$2076,0),MATCH(Q$5,Raw!$H$5:$EZ$5,0)),"-")</f>
        <v>121780</v>
      </c>
      <c r="R27" s="21">
        <f>IFERROR(INDEX(Raw!$H$6:$EZ$2076,MATCH($B27&amp;$D27&amp;$B$5,Raw!$A$6:$A$2076,0),MATCH(R$5,Raw!$H$5:$EZ$5,0)),"-")</f>
        <v>83284</v>
      </c>
      <c r="S27" s="21">
        <f>IFERROR(INDEX(Raw!$H$6:$EZ$2076,MATCH($B27&amp;$D27&amp;$B$5,Raw!$A$6:$A$2076,0),MATCH(S$5,Raw!$H$5:$EZ$5,0)),"-")</f>
        <v>487303</v>
      </c>
      <c r="T27" s="21">
        <f>IFERROR(INDEX(Raw!$H$6:$EZ$2076,MATCH($B27&amp;$D27&amp;$B$5,Raw!$A$6:$A$2076,0),MATCH(T$5,Raw!$H$5:$EZ$5,0)),"-")</f>
        <v>280530</v>
      </c>
      <c r="U27" s="21">
        <f>IFERROR(INDEX(Raw!$H$6:$EZ$2076,MATCH($B27&amp;$D27&amp;$B$5,Raw!$A$6:$A$2076,0),MATCH(U$5,Raw!$H$5:$EZ$5,0)),"-")</f>
        <v>26532</v>
      </c>
      <c r="V27" s="21"/>
      <c r="W27" s="21">
        <f>IFERROR(INDEX(Raw!$H$6:$EZ$2076,MATCH($B27&amp;$D27&amp;$B$5,Raw!$A$6:$A$2076,0),MATCH(W$5,Raw!$H$5:$EZ$5,0)),"-")</f>
        <v>95041</v>
      </c>
      <c r="X27" s="21">
        <f>IFERROR(INDEX(Raw!$H$6:$EZ$2076,MATCH($B27&amp;$D27&amp;$B$5,Raw!$A$6:$A$2076,0),MATCH(X$5,Raw!$H$5:$EZ$5,0)),"-")</f>
        <v>66243</v>
      </c>
      <c r="Y27" s="21">
        <f>IFERROR(INDEX(Raw!$H$6:$EZ$2076,MATCH($B27&amp;$D27&amp;$B$5,Raw!$A$6:$A$2076,0),MATCH(Y$5,Raw!$H$5:$EZ$5,0)),"-")</f>
        <v>392519</v>
      </c>
      <c r="Z27" s="21">
        <f>IFERROR(INDEX(Raw!$H$6:$EZ$2076,MATCH($B27&amp;$D27&amp;$B$5,Raw!$A$6:$A$2076,0),MATCH(Z$5,Raw!$H$5:$EZ$5,0)),"-")</f>
        <v>191483</v>
      </c>
      <c r="AA27" s="21">
        <f>IFERROR(INDEX(Raw!$H$6:$EZ$2076,MATCH($B27&amp;$D27&amp;$B$5,Raw!$A$6:$A$2076,0),MATCH(AA$5,Raw!$H$5:$EZ$5,0)),"-")</f>
        <v>16851</v>
      </c>
    </row>
    <row r="28" spans="1:27" ht="17.5" x14ac:dyDescent="0.35">
      <c r="A28" s="188">
        <f t="shared" si="3"/>
        <v>43282</v>
      </c>
      <c r="B28" s="145" t="s">
        <v>128</v>
      </c>
      <c r="C28" s="1" t="s">
        <v>146</v>
      </c>
      <c r="D28" s="99" t="s">
        <v>146</v>
      </c>
      <c r="E28" s="47">
        <f>IFERROR(INDEX(Raw!$FH$6:$FQ$2076,MATCH($B28&amp;$D28&amp;$B$5,Raw!$A$6:$A$2076,0),MATCH(E$5,Raw!$FH$4:$FQ$4,0)),"-")</f>
        <v>2.1430609333605055</v>
      </c>
      <c r="F28" s="47">
        <f>IFERROR(INDEX(Raw!$FH$6:$FQ$2076,MATCH($B28&amp;$D28&amp;$B$5,Raw!$A$6:$A$2076,0),MATCH(F$5,Raw!$FH$4:$FQ$4,0)),"-")</f>
        <v>2.1494373856602262</v>
      </c>
      <c r="G28" s="47">
        <f>IFERROR(INDEX(Raw!$FH$6:$FQ$2076,MATCH($B28&amp;$D28&amp;$B$5,Raw!$A$6:$A$2076,0),MATCH(G$5,Raw!$FH$4:$FQ$4,0)),"-")</f>
        <v>1.4007026417821109</v>
      </c>
      <c r="H28" s="47">
        <f>IFERROR(INDEX(Raw!$FH$6:$FQ$2076,MATCH($B28&amp;$D28&amp;$B$5,Raw!$A$6:$A$2076,0),MATCH(H$5,Raw!$FH$4:$FQ$4,0)),"-")</f>
        <v>1.6244027218718682</v>
      </c>
      <c r="I28" s="47">
        <f>IFERROR(INDEX(Raw!$FH$6:$FQ$2076,MATCH($B28&amp;$D28&amp;$B$5,Raw!$A$6:$A$2076,0),MATCH(I$5,Raw!$FH$4:$FQ$4,0)),"-")</f>
        <v>1.6930657459358365</v>
      </c>
      <c r="J28" s="21"/>
      <c r="K28" s="47">
        <f>IFERROR(INDEX(Raw!$FH$6:$FQ$2076,MATCH($B28&amp;$D28&amp;$B$5,Raw!$A$6:$A$2076,0),MATCH(K$5,Raw!$FH$4:$FQ$4,0)),"-")</f>
        <v>1.662692751851097</v>
      </c>
      <c r="L28" s="47">
        <f>IFERROR(INDEX(Raw!$FH$6:$FQ$2076,MATCH($B28&amp;$D28&amp;$B$5,Raw!$A$6:$A$2076,0),MATCH(L$5,Raw!$FH$4:$FQ$4,0)),"-")</f>
        <v>1.7014008971756509</v>
      </c>
      <c r="M28" s="47">
        <f>IFERROR(INDEX(Raw!$FH$6:$FQ$2076,MATCH($B28&amp;$D28&amp;$B$5,Raw!$A$6:$A$2076,0),MATCH(M$5,Raw!$FH$4:$FQ$4,0)),"-")</f>
        <v>1.1234341549694515</v>
      </c>
      <c r="N28" s="47">
        <f>IFERROR(INDEX(Raw!$FH$6:$FQ$2076,MATCH($B28&amp;$D28&amp;$B$5,Raw!$A$6:$A$2076,0),MATCH(N$5,Raw!$FH$4:$FQ$4,0)),"-")</f>
        <v>1.0949277729484914</v>
      </c>
      <c r="O28" s="47">
        <f>IFERROR(INDEX(Raw!$FH$6:$FQ$2076,MATCH($B28&amp;$D28&amp;$B$5,Raw!$A$6:$A$2076,0),MATCH(O$5,Raw!$FH$4:$FQ$4,0)),"-")</f>
        <v>1.0770392749244713</v>
      </c>
      <c r="P28" s="21"/>
      <c r="Q28" s="21">
        <f>IFERROR(INDEX(Raw!$H$6:$EZ$2076,MATCH($B28&amp;$D28&amp;$B$5,Raw!$A$6:$A$2076,0),MATCH(Q$5,Raw!$H$5:$EZ$5,0)),"-")</f>
        <v>126192</v>
      </c>
      <c r="R28" s="21">
        <f>IFERROR(INDEX(Raw!$H$6:$EZ$2076,MATCH($B28&amp;$D28&amp;$B$5,Raw!$A$6:$A$2076,0),MATCH(R$5,Raw!$H$5:$EZ$5,0)),"-")</f>
        <v>85769</v>
      </c>
      <c r="S28" s="21">
        <f>IFERROR(INDEX(Raw!$H$6:$EZ$2076,MATCH($B28&amp;$D28&amp;$B$5,Raw!$A$6:$A$2076,0),MATCH(S$5,Raw!$H$5:$EZ$5,0)),"-")</f>
        <v>519501</v>
      </c>
      <c r="T28" s="21">
        <f>IFERROR(INDEX(Raw!$H$6:$EZ$2076,MATCH($B28&amp;$D28&amp;$B$5,Raw!$A$6:$A$2076,0),MATCH(T$5,Raw!$H$5:$EZ$5,0)),"-")</f>
        <v>293385</v>
      </c>
      <c r="U28" s="21">
        <f>IFERROR(INDEX(Raw!$H$6:$EZ$2076,MATCH($B28&amp;$D28&amp;$B$5,Raw!$A$6:$A$2076,0),MATCH(U$5,Raw!$H$5:$EZ$5,0)),"-")</f>
        <v>23537</v>
      </c>
      <c r="V28" s="21"/>
      <c r="W28" s="21">
        <f>IFERROR(INDEX(Raw!$H$6:$EZ$2076,MATCH($B28&amp;$D28&amp;$B$5,Raw!$A$6:$A$2076,0),MATCH(W$5,Raw!$H$5:$EZ$5,0)),"-")</f>
        <v>97906</v>
      </c>
      <c r="X28" s="21">
        <f>IFERROR(INDEX(Raw!$H$6:$EZ$2076,MATCH($B28&amp;$D28&amp;$B$5,Raw!$A$6:$A$2076,0),MATCH(X$5,Raw!$H$5:$EZ$5,0)),"-")</f>
        <v>67891</v>
      </c>
      <c r="Y28" s="21">
        <f>IFERROR(INDEX(Raw!$H$6:$EZ$2076,MATCH($B28&amp;$D28&amp;$B$5,Raw!$A$6:$A$2076,0),MATCH(Y$5,Raw!$H$5:$EZ$5,0)),"-")</f>
        <v>416666</v>
      </c>
      <c r="Z28" s="21">
        <f>IFERROR(INDEX(Raw!$H$6:$EZ$2076,MATCH($B28&amp;$D28&amp;$B$5,Raw!$A$6:$A$2076,0),MATCH(Z$5,Raw!$H$5:$EZ$5,0)),"-")</f>
        <v>197756</v>
      </c>
      <c r="AA28" s="21">
        <f>IFERROR(INDEX(Raw!$H$6:$EZ$2076,MATCH($B28&amp;$D28&amp;$B$5,Raw!$A$6:$A$2076,0),MATCH(AA$5,Raw!$H$5:$EZ$5,0)),"-")</f>
        <v>14973</v>
      </c>
    </row>
    <row r="29" spans="1:27" x14ac:dyDescent="0.25">
      <c r="A29" s="188">
        <f t="shared" si="3"/>
        <v>43313</v>
      </c>
      <c r="B29" s="145" t="s">
        <v>128</v>
      </c>
      <c r="C29" s="1" t="s">
        <v>135</v>
      </c>
      <c r="D29" s="2" t="s">
        <v>135</v>
      </c>
      <c r="E29" s="47">
        <f>IFERROR(INDEX(Raw!$FH$6:$FQ$2076,MATCH($B29&amp;$D29&amp;$B$5,Raw!$A$6:$A$2076,0),MATCH(E$5,Raw!$FH$4:$FQ$4,0)),"-")</f>
        <v>2.1939894815927872</v>
      </c>
      <c r="F29" s="47">
        <f>IFERROR(INDEX(Raw!$FH$6:$FQ$2076,MATCH($B29&amp;$D29&amp;$B$5,Raw!$A$6:$A$2076,0),MATCH(F$5,Raw!$FH$4:$FQ$4,0)),"-")</f>
        <v>2.2024105125129037</v>
      </c>
      <c r="G29" s="47">
        <f>IFERROR(INDEX(Raw!$FH$6:$FQ$2076,MATCH($B29&amp;$D29&amp;$B$5,Raw!$A$6:$A$2076,0),MATCH(G$5,Raw!$FH$4:$FQ$4,0)),"-")</f>
        <v>1.3884713830558792</v>
      </c>
      <c r="H29" s="47">
        <f>IFERROR(INDEX(Raw!$FH$6:$FQ$2076,MATCH($B29&amp;$D29&amp;$B$5,Raw!$A$6:$A$2076,0),MATCH(H$5,Raw!$FH$4:$FQ$4,0)),"-")</f>
        <v>1.6006724479626087</v>
      </c>
      <c r="I29" s="47">
        <f>IFERROR(INDEX(Raw!$FH$6:$FQ$2076,MATCH($B29&amp;$D29&amp;$B$5,Raw!$A$6:$A$2076,0),MATCH(I$5,Raw!$FH$4:$FQ$4,0)),"-")</f>
        <v>1.6263521634615385</v>
      </c>
      <c r="J29" s="21"/>
      <c r="K29" s="47">
        <f>IFERROR(INDEX(Raw!$FH$6:$FQ$2076,MATCH($B29&amp;$D29&amp;$B$5,Raw!$A$6:$A$2076,0),MATCH(K$5,Raw!$FH$4:$FQ$4,0)),"-")</f>
        <v>1.6855184072126221</v>
      </c>
      <c r="L29" s="47">
        <f>IFERROR(INDEX(Raw!$FH$6:$FQ$2076,MATCH($B29&amp;$D29&amp;$B$5,Raw!$A$6:$A$2076,0),MATCH(L$5,Raw!$FH$4:$FQ$4,0)),"-")</f>
        <v>1.7230700555199063</v>
      </c>
      <c r="M29" s="47">
        <f>IFERROR(INDEX(Raw!$FH$6:$FQ$2076,MATCH($B29&amp;$D29&amp;$B$5,Raw!$A$6:$A$2076,0),MATCH(M$5,Raw!$FH$4:$FQ$4,0)),"-")</f>
        <v>1.1191495486139527</v>
      </c>
      <c r="N29" s="47">
        <f>IFERROR(INDEX(Raw!$FH$6:$FQ$2076,MATCH($B29&amp;$D29&amp;$B$5,Raw!$A$6:$A$2076,0),MATCH(N$5,Raw!$FH$4:$FQ$4,0)),"-")</f>
        <v>1.0898697490062204</v>
      </c>
      <c r="O29" s="47">
        <f>IFERROR(INDEX(Raw!$FH$6:$FQ$2076,MATCH($B29&amp;$D29&amp;$B$5,Raw!$A$6:$A$2076,0),MATCH(O$5,Raw!$FH$4:$FQ$4,0)),"-")</f>
        <v>1.0691856971153846</v>
      </c>
      <c r="P29" s="21"/>
      <c r="Q29" s="21">
        <f>IFERROR(INDEX(Raw!$H$6:$EZ$2076,MATCH($B29&amp;$D29&amp;$B$5,Raw!$A$6:$A$2076,0),MATCH(Q$5,Raw!$H$5:$EZ$5,0)),"-")</f>
        <v>116808</v>
      </c>
      <c r="R29" s="21">
        <f>IFERROR(INDEX(Raw!$H$6:$EZ$2076,MATCH($B29&amp;$D29&amp;$B$5,Raw!$A$6:$A$2076,0),MATCH(R$5,Raw!$H$5:$EZ$5,0)),"-")</f>
        <v>78941</v>
      </c>
      <c r="S29" s="21">
        <f>IFERROR(INDEX(Raw!$H$6:$EZ$2076,MATCH($B29&amp;$D29&amp;$B$5,Raw!$A$6:$A$2076,0),MATCH(S$5,Raw!$H$5:$EZ$5,0)),"-")</f>
        <v>492009</v>
      </c>
      <c r="T29" s="21">
        <f>IFERROR(INDEX(Raw!$H$6:$EZ$2076,MATCH($B29&amp;$D29&amp;$B$5,Raw!$A$6:$A$2076,0),MATCH(T$5,Raw!$H$5:$EZ$5,0)),"-")</f>
        <v>279455</v>
      </c>
      <c r="U29" s="21">
        <f>IFERROR(INDEX(Raw!$H$6:$EZ$2076,MATCH($B29&amp;$D29&amp;$B$5,Raw!$A$6:$A$2076,0),MATCH(U$5,Raw!$H$5:$EZ$5,0)),"-")</f>
        <v>21650</v>
      </c>
      <c r="V29" s="21"/>
      <c r="W29" s="21">
        <f>IFERROR(INDEX(Raw!$H$6:$EZ$2076,MATCH($B29&amp;$D29&amp;$B$5,Raw!$A$6:$A$2076,0),MATCH(W$5,Raw!$H$5:$EZ$5,0)),"-")</f>
        <v>89737</v>
      </c>
      <c r="X29" s="21">
        <f>IFERROR(INDEX(Raw!$H$6:$EZ$2076,MATCH($B29&amp;$D29&amp;$B$5,Raw!$A$6:$A$2076,0),MATCH(X$5,Raw!$H$5:$EZ$5,0)),"-")</f>
        <v>61760</v>
      </c>
      <c r="Y29" s="21">
        <f>IFERROR(INDEX(Raw!$H$6:$EZ$2076,MATCH($B29&amp;$D29&amp;$B$5,Raw!$A$6:$A$2076,0),MATCH(Y$5,Raw!$H$5:$EZ$5,0)),"-")</f>
        <v>396574</v>
      </c>
      <c r="Z29" s="21">
        <f>IFERROR(INDEX(Raw!$H$6:$EZ$2076,MATCH($B29&amp;$D29&amp;$B$5,Raw!$A$6:$A$2076,0),MATCH(Z$5,Raw!$H$5:$EZ$5,0)),"-")</f>
        <v>190276</v>
      </c>
      <c r="AA29" s="21">
        <f>IFERROR(INDEX(Raw!$H$6:$EZ$2076,MATCH($B29&amp;$D29&amp;$B$5,Raw!$A$6:$A$2076,0),MATCH(AA$5,Raw!$H$5:$EZ$5,0)),"-")</f>
        <v>14233</v>
      </c>
    </row>
    <row r="30" spans="1:27" x14ac:dyDescent="0.25">
      <c r="A30" s="188">
        <f t="shared" si="3"/>
        <v>43344</v>
      </c>
      <c r="B30" s="145" t="s">
        <v>128</v>
      </c>
      <c r="C30" s="1" t="s">
        <v>136</v>
      </c>
      <c r="D30" s="2" t="s">
        <v>136</v>
      </c>
      <c r="E30" s="47">
        <f>IFERROR(INDEX(Raw!$FH$6:$FQ$2076,MATCH($B30&amp;$D30&amp;$B$5,Raw!$A$6:$A$2076,0),MATCH(E$5,Raw!$FH$4:$FQ$4,0)),"-")</f>
        <v>2.1861208339674327</v>
      </c>
      <c r="F30" s="47">
        <f>IFERROR(INDEX(Raw!$FH$6:$FQ$2076,MATCH($B30&amp;$D30&amp;$B$5,Raw!$A$6:$A$2076,0),MATCH(F$5,Raw!$FH$4:$FQ$4,0)),"-")</f>
        <v>2.2006406113905199</v>
      </c>
      <c r="G30" s="47">
        <f>IFERROR(INDEX(Raw!$FH$6:$FQ$2076,MATCH($B30&amp;$D30&amp;$B$5,Raw!$A$6:$A$2076,0),MATCH(G$5,Raw!$FH$4:$FQ$4,0)),"-")</f>
        <v>1.3905475982336988</v>
      </c>
      <c r="H30" s="47">
        <f>IFERROR(INDEX(Raw!$FH$6:$FQ$2076,MATCH($B30&amp;$D30&amp;$B$5,Raw!$A$6:$A$2076,0),MATCH(H$5,Raw!$FH$4:$FQ$4,0)),"-")</f>
        <v>1.6186705464259308</v>
      </c>
      <c r="I30" s="47">
        <f>IFERROR(INDEX(Raw!$FH$6:$FQ$2076,MATCH($B30&amp;$D30&amp;$B$5,Raw!$A$6:$A$2076,0),MATCH(I$5,Raw!$FH$4:$FQ$4,0)),"-")</f>
        <v>1.6718460671443522</v>
      </c>
      <c r="J30" s="21"/>
      <c r="K30" s="47">
        <f>IFERROR(INDEX(Raw!$FH$6:$FQ$2076,MATCH($B30&amp;$D30&amp;$B$5,Raw!$A$6:$A$2076,0),MATCH(K$5,Raw!$FH$4:$FQ$4,0)),"-")</f>
        <v>1.6764571602495815</v>
      </c>
      <c r="L30" s="47">
        <f>IFERROR(INDEX(Raw!$FH$6:$FQ$2076,MATCH($B30&amp;$D30&amp;$B$5,Raw!$A$6:$A$2076,0),MATCH(L$5,Raw!$FH$4:$FQ$4,0)),"-")</f>
        <v>1.71607990784187</v>
      </c>
      <c r="M30" s="47">
        <f>IFERROR(INDEX(Raw!$FH$6:$FQ$2076,MATCH($B30&amp;$D30&amp;$B$5,Raw!$A$6:$A$2076,0),MATCH(M$5,Raw!$FH$4:$FQ$4,0)),"-")</f>
        <v>1.1187854437047497</v>
      </c>
      <c r="N30" s="47">
        <f>IFERROR(INDEX(Raw!$FH$6:$FQ$2076,MATCH($B30&amp;$D30&amp;$B$5,Raw!$A$6:$A$2076,0),MATCH(N$5,Raw!$FH$4:$FQ$4,0)),"-")</f>
        <v>1.0886063872921983</v>
      </c>
      <c r="O30" s="47">
        <f>IFERROR(INDEX(Raw!$FH$6:$FQ$2076,MATCH($B30&amp;$D30&amp;$B$5,Raw!$A$6:$A$2076,0),MATCH(O$5,Raw!$FH$4:$FQ$4,0)),"-")</f>
        <v>1.0802672892681748</v>
      </c>
      <c r="P30" s="21"/>
      <c r="Q30" s="21">
        <f>IFERROR(INDEX(Raw!$H$6:$EZ$2076,MATCH($B30&amp;$D30&amp;$B$5,Raw!$A$6:$A$2076,0),MATCH(Q$5,Raw!$H$5:$EZ$5,0)),"-")</f>
        <v>114920</v>
      </c>
      <c r="R30" s="21">
        <f>IFERROR(INDEX(Raw!$H$6:$EZ$2076,MATCH($B30&amp;$D30&amp;$B$5,Raw!$A$6:$A$2076,0),MATCH(R$5,Raw!$H$5:$EZ$5,0)),"-")</f>
        <v>78323</v>
      </c>
      <c r="S30" s="21">
        <f>IFERROR(INDEX(Raw!$H$6:$EZ$2076,MATCH($B30&amp;$D30&amp;$B$5,Raw!$A$6:$A$2076,0),MATCH(S$5,Raw!$H$5:$EZ$5,0)),"-")</f>
        <v>496292</v>
      </c>
      <c r="T30" s="21">
        <f>IFERROR(INDEX(Raw!$H$6:$EZ$2076,MATCH($B30&amp;$D30&amp;$B$5,Raw!$A$6:$A$2076,0),MATCH(T$5,Raw!$H$5:$EZ$5,0)),"-")</f>
        <v>271464</v>
      </c>
      <c r="U30" s="21">
        <f>IFERROR(INDEX(Raw!$H$6:$EZ$2076,MATCH($B30&amp;$D30&amp;$B$5,Raw!$A$6:$A$2076,0),MATCH(U$5,Raw!$H$5:$EZ$5,0)),"-")</f>
        <v>20766</v>
      </c>
      <c r="V30" s="21"/>
      <c r="W30" s="21">
        <f>IFERROR(INDEX(Raw!$H$6:$EZ$2076,MATCH($B30&amp;$D30&amp;$B$5,Raw!$A$6:$A$2076,0),MATCH(W$5,Raw!$H$5:$EZ$5,0)),"-")</f>
        <v>88128</v>
      </c>
      <c r="X30" s="21">
        <f>IFERROR(INDEX(Raw!$H$6:$EZ$2076,MATCH($B30&amp;$D30&amp;$B$5,Raw!$A$6:$A$2076,0),MATCH(X$5,Raw!$H$5:$EZ$5,0)),"-")</f>
        <v>61077</v>
      </c>
      <c r="Y30" s="21">
        <f>IFERROR(INDEX(Raw!$H$6:$EZ$2076,MATCH($B30&amp;$D30&amp;$B$5,Raw!$A$6:$A$2076,0),MATCH(Y$5,Raw!$H$5:$EZ$5,0)),"-")</f>
        <v>399299</v>
      </c>
      <c r="Z30" s="21">
        <f>IFERROR(INDEX(Raw!$H$6:$EZ$2076,MATCH($B30&amp;$D30&amp;$B$5,Raw!$A$6:$A$2076,0),MATCH(Z$5,Raw!$H$5:$EZ$5,0)),"-")</f>
        <v>182568</v>
      </c>
      <c r="AA30" s="21">
        <f>IFERROR(INDEX(Raw!$H$6:$EZ$2076,MATCH($B30&amp;$D30&amp;$B$5,Raw!$A$6:$A$2076,0),MATCH(AA$5,Raw!$H$5:$EZ$5,0)),"-")</f>
        <v>13418</v>
      </c>
    </row>
    <row r="31" spans="1:27" ht="17.5" x14ac:dyDescent="0.35">
      <c r="A31" s="188">
        <f t="shared" si="3"/>
        <v>43374</v>
      </c>
      <c r="B31" s="145" t="s">
        <v>128</v>
      </c>
      <c r="C31" s="1" t="s">
        <v>137</v>
      </c>
      <c r="D31" s="99" t="s">
        <v>137</v>
      </c>
      <c r="E31" s="47">
        <f>IFERROR(INDEX(Raw!$FH$6:$FQ$2076,MATCH($B31&amp;$D31&amp;$B$5,Raw!$A$6:$A$2076,0),MATCH(E$5,Raw!$FH$4:$FQ$4,0)),"-")</f>
        <v>2.1840637018579709</v>
      </c>
      <c r="F31" s="47">
        <f>IFERROR(INDEX(Raw!$FH$6:$FQ$2076,MATCH($B31&amp;$D31&amp;$B$5,Raw!$A$6:$A$2076,0),MATCH(F$5,Raw!$FH$4:$FQ$4,0)),"-")</f>
        <v>2.1896588092601381</v>
      </c>
      <c r="G31" s="47">
        <f>IFERROR(INDEX(Raw!$FH$6:$FQ$2076,MATCH($B31&amp;$D31&amp;$B$5,Raw!$A$6:$A$2076,0),MATCH(G$5,Raw!$FH$4:$FQ$4,0)),"-")</f>
        <v>1.3835542484186778</v>
      </c>
      <c r="H31" s="47">
        <f>IFERROR(INDEX(Raw!$FH$6:$FQ$2076,MATCH($B31&amp;$D31&amp;$B$5,Raw!$A$6:$A$2076,0),MATCH(H$5,Raw!$FH$4:$FQ$4,0)),"-")</f>
        <v>1.6092619063825926</v>
      </c>
      <c r="I31" s="47">
        <f>IFERROR(INDEX(Raw!$FH$6:$FQ$2076,MATCH($B31&amp;$D31&amp;$B$5,Raw!$A$6:$A$2076,0),MATCH(I$5,Raw!$FH$4:$FQ$4,0)),"-")</f>
        <v>1.6839572192513368</v>
      </c>
      <c r="J31" s="21"/>
      <c r="K31" s="47">
        <f>IFERROR(INDEX(Raw!$FH$6:$FQ$2076,MATCH($B31&amp;$D31&amp;$B$5,Raw!$A$6:$A$2076,0),MATCH(K$5,Raw!$FH$4:$FQ$4,0)),"-")</f>
        <v>1.6735640900637381</v>
      </c>
      <c r="L31" s="47">
        <f>IFERROR(INDEX(Raw!$FH$6:$FQ$2076,MATCH($B31&amp;$D31&amp;$B$5,Raw!$A$6:$A$2076,0),MATCH(L$5,Raw!$FH$4:$FQ$4,0)),"-")</f>
        <v>1.7071665875652586</v>
      </c>
      <c r="M31" s="47">
        <f>IFERROR(INDEX(Raw!$FH$6:$FQ$2076,MATCH($B31&amp;$D31&amp;$B$5,Raw!$A$6:$A$2076,0),MATCH(M$5,Raw!$FH$4:$FQ$4,0)),"-")</f>
        <v>1.1140297866054283</v>
      </c>
      <c r="N31" s="47">
        <f>IFERROR(INDEX(Raw!$FH$6:$FQ$2076,MATCH($B31&amp;$D31&amp;$B$5,Raw!$A$6:$A$2076,0),MATCH(N$5,Raw!$FH$4:$FQ$4,0)),"-")</f>
        <v>1.0867197603975223</v>
      </c>
      <c r="O31" s="47">
        <f>IFERROR(INDEX(Raw!$FH$6:$FQ$2076,MATCH($B31&amp;$D31&amp;$B$5,Raw!$A$6:$A$2076,0),MATCH(O$5,Raw!$FH$4:$FQ$4,0)),"-")</f>
        <v>1.0679908326967151</v>
      </c>
      <c r="P31" s="21"/>
      <c r="Q31" s="21">
        <f>IFERROR(INDEX(Raw!$H$6:$EZ$2076,MATCH($B31&amp;$D31&amp;$B$5,Raw!$A$6:$A$2076,0),MATCH(Q$5,Raw!$H$5:$EZ$5,0)),"-")</f>
        <v>120960</v>
      </c>
      <c r="R31" s="21">
        <f>IFERROR(INDEX(Raw!$H$6:$EZ$2076,MATCH($B31&amp;$D31&amp;$B$5,Raw!$A$6:$A$2076,0),MATCH(R$5,Raw!$H$5:$EZ$5,0)),"-")</f>
        <v>83045</v>
      </c>
      <c r="S31" s="21">
        <f>IFERROR(INDEX(Raw!$H$6:$EZ$2076,MATCH($B31&amp;$D31&amp;$B$5,Raw!$A$6:$A$2076,0),MATCH(S$5,Raw!$H$5:$EZ$5,0)),"-")</f>
        <v>515118</v>
      </c>
      <c r="T31" s="21">
        <f>IFERROR(INDEX(Raw!$H$6:$EZ$2076,MATCH($B31&amp;$D31&amp;$B$5,Raw!$A$6:$A$2076,0),MATCH(T$5,Raw!$H$5:$EZ$5,0)),"-")</f>
        <v>283700</v>
      </c>
      <c r="U31" s="21">
        <f>IFERROR(INDEX(Raw!$H$6:$EZ$2076,MATCH($B31&amp;$D31&amp;$B$5,Raw!$A$6:$A$2076,0),MATCH(U$5,Raw!$H$5:$EZ$5,0)),"-")</f>
        <v>22043</v>
      </c>
      <c r="V31" s="21"/>
      <c r="W31" s="21">
        <f>IFERROR(INDEX(Raw!$H$6:$EZ$2076,MATCH($B31&amp;$D31&amp;$B$5,Raw!$A$6:$A$2076,0),MATCH(W$5,Raw!$H$5:$EZ$5,0)),"-")</f>
        <v>92687</v>
      </c>
      <c r="X31" s="21">
        <f>IFERROR(INDEX(Raw!$H$6:$EZ$2076,MATCH($B31&amp;$D31&amp;$B$5,Raw!$A$6:$A$2076,0),MATCH(X$5,Raw!$H$5:$EZ$5,0)),"-")</f>
        <v>64746</v>
      </c>
      <c r="Y31" s="21">
        <f>IFERROR(INDEX(Raw!$H$6:$EZ$2076,MATCH($B31&amp;$D31&amp;$B$5,Raw!$A$6:$A$2076,0),MATCH(Y$5,Raw!$H$5:$EZ$5,0)),"-")</f>
        <v>414770</v>
      </c>
      <c r="Z31" s="21">
        <f>IFERROR(INDEX(Raw!$H$6:$EZ$2076,MATCH($B31&amp;$D31&amp;$B$5,Raw!$A$6:$A$2076,0),MATCH(Z$5,Raw!$H$5:$EZ$5,0)),"-")</f>
        <v>191580</v>
      </c>
      <c r="AA31" s="21">
        <f>IFERROR(INDEX(Raw!$H$6:$EZ$2076,MATCH($B31&amp;$D31&amp;$B$5,Raw!$A$6:$A$2076,0),MATCH(AA$5,Raw!$H$5:$EZ$5,0)),"-")</f>
        <v>13980</v>
      </c>
    </row>
    <row r="32" spans="1:27" x14ac:dyDescent="0.25">
      <c r="A32" s="188">
        <f t="shared" si="3"/>
        <v>43405</v>
      </c>
      <c r="B32" s="145" t="s">
        <v>128</v>
      </c>
      <c r="C32" s="23" t="s">
        <v>138</v>
      </c>
      <c r="D32" s="95" t="s">
        <v>138</v>
      </c>
      <c r="E32" s="47">
        <f>IFERROR(INDEX(Raw!$FH$6:$FQ$2076,MATCH($B32&amp;$D32&amp;$B$5,Raw!$A$6:$A$2076,0),MATCH(E$5,Raw!$FH$4:$FQ$4,0)),"-")</f>
        <v>2.175678068125487</v>
      </c>
      <c r="F32" s="47">
        <f>IFERROR(INDEX(Raw!$FH$6:$FQ$2076,MATCH($B32&amp;$D32&amp;$B$5,Raw!$A$6:$A$2076,0),MATCH(F$5,Raw!$FH$4:$FQ$4,0)),"-")</f>
        <v>2.174162257495591</v>
      </c>
      <c r="G32" s="47">
        <f>IFERROR(INDEX(Raw!$FH$6:$FQ$2076,MATCH($B32&amp;$D32&amp;$B$5,Raw!$A$6:$A$2076,0),MATCH(G$5,Raw!$FH$4:$FQ$4,0)),"-")</f>
        <v>1.3856459708334981</v>
      </c>
      <c r="H32" s="47">
        <f>IFERROR(INDEX(Raw!$FH$6:$FQ$2076,MATCH($B32&amp;$D32&amp;$B$5,Raw!$A$6:$A$2076,0),MATCH(H$5,Raw!$FH$4:$FQ$4,0)),"-")</f>
        <v>1.6359590461227564</v>
      </c>
      <c r="I32" s="47">
        <f>IFERROR(INDEX(Raw!$FH$6:$FQ$2076,MATCH($B32&amp;$D32&amp;$B$5,Raw!$A$6:$A$2076,0),MATCH(I$5,Raw!$FH$4:$FQ$4,0)),"-")</f>
        <v>1.6583722957445122</v>
      </c>
      <c r="J32" s="21"/>
      <c r="K32" s="47">
        <f>IFERROR(INDEX(Raw!$FH$6:$FQ$2076,MATCH($B32&amp;$D32&amp;$B$5,Raw!$A$6:$A$2076,0),MATCH(K$5,Raw!$FH$4:$FQ$4,0)),"-")</f>
        <v>1.6702251965158275</v>
      </c>
      <c r="L32" s="47">
        <f>IFERROR(INDEX(Raw!$FH$6:$FQ$2076,MATCH($B32&amp;$D32&amp;$B$5,Raw!$A$6:$A$2076,0),MATCH(L$5,Raw!$FH$4:$FQ$4,0)),"-")</f>
        <v>1.6961043676729952</v>
      </c>
      <c r="M32" s="47">
        <f>IFERROR(INDEX(Raw!$FH$6:$FQ$2076,MATCH($B32&amp;$D32&amp;$B$5,Raw!$A$6:$A$2076,0),MATCH(M$5,Raw!$FH$4:$FQ$4,0)),"-")</f>
        <v>1.1107747434428066</v>
      </c>
      <c r="N32" s="47">
        <f>IFERROR(INDEX(Raw!$FH$6:$FQ$2076,MATCH($B32&amp;$D32&amp;$B$5,Raw!$A$6:$A$2076,0),MATCH(N$5,Raw!$FH$4:$FQ$4,0)),"-")</f>
        <v>1.08659770933961</v>
      </c>
      <c r="O32" s="47">
        <f>IFERROR(INDEX(Raw!$FH$6:$FQ$2076,MATCH($B32&amp;$D32&amp;$B$5,Raw!$A$6:$A$2076,0),MATCH(O$5,Raw!$FH$4:$FQ$4,0)),"-")</f>
        <v>1.0633964656470403</v>
      </c>
      <c r="P32" s="21"/>
      <c r="Q32" s="21">
        <f>IFERROR(INDEX(Raw!$H$6:$EZ$2076,MATCH($B32&amp;$D32&amp;$B$5,Raw!$A$6:$A$2076,0),MATCH(Q$5,Raw!$H$5:$EZ$5,0)),"-")</f>
        <v>122891</v>
      </c>
      <c r="R32" s="21">
        <f>IFERROR(INDEX(Raw!$H$6:$EZ$2076,MATCH($B32&amp;$D32&amp;$B$5,Raw!$A$6:$A$2076,0),MATCH(R$5,Raw!$H$5:$EZ$5,0)),"-")</f>
        <v>83827</v>
      </c>
      <c r="S32" s="21">
        <f>IFERROR(INDEX(Raw!$H$6:$EZ$2076,MATCH($B32&amp;$D32&amp;$B$5,Raw!$A$6:$A$2076,0),MATCH(S$5,Raw!$H$5:$EZ$5,0)),"-")</f>
        <v>525915</v>
      </c>
      <c r="T32" s="21">
        <f>IFERROR(INDEX(Raw!$H$6:$EZ$2076,MATCH($B32&amp;$D32&amp;$B$5,Raw!$A$6:$A$2076,0),MATCH(T$5,Raw!$H$5:$EZ$5,0)),"-")</f>
        <v>280104</v>
      </c>
      <c r="U32" s="21">
        <f>IFERROR(INDEX(Raw!$H$6:$EZ$2076,MATCH($B32&amp;$D32&amp;$B$5,Raw!$A$6:$A$2076,0),MATCH(U$5,Raw!$H$5:$EZ$5,0)),"-")</f>
        <v>20927</v>
      </c>
      <c r="V32" s="21"/>
      <c r="W32" s="21">
        <f>IFERROR(INDEX(Raw!$H$6:$EZ$2076,MATCH($B32&amp;$D32&amp;$B$5,Raw!$A$6:$A$2076,0),MATCH(W$5,Raw!$H$5:$EZ$5,0)),"-")</f>
        <v>94341</v>
      </c>
      <c r="X32" s="21">
        <f>IFERROR(INDEX(Raw!$H$6:$EZ$2076,MATCH($B32&amp;$D32&amp;$B$5,Raw!$A$6:$A$2076,0),MATCH(X$5,Raw!$H$5:$EZ$5,0)),"-")</f>
        <v>65395</v>
      </c>
      <c r="Y32" s="21">
        <f>IFERROR(INDEX(Raw!$H$6:$EZ$2076,MATCH($B32&amp;$D32&amp;$B$5,Raw!$A$6:$A$2076,0),MATCH(Y$5,Raw!$H$5:$EZ$5,0)),"-")</f>
        <v>421589</v>
      </c>
      <c r="Z32" s="21">
        <f>IFERROR(INDEX(Raw!$H$6:$EZ$2076,MATCH($B32&amp;$D32&amp;$B$5,Raw!$A$6:$A$2076,0),MATCH(Z$5,Raw!$H$5:$EZ$5,0)),"-")</f>
        <v>186044</v>
      </c>
      <c r="AA32" s="21">
        <f>IFERROR(INDEX(Raw!$H$6:$EZ$2076,MATCH($B32&amp;$D32&amp;$B$5,Raw!$A$6:$A$2076,0),MATCH(AA$5,Raw!$H$5:$EZ$5,0)),"-")</f>
        <v>13419</v>
      </c>
    </row>
    <row r="33" spans="1:27" x14ac:dyDescent="0.25">
      <c r="A33" s="188">
        <f t="shared" si="3"/>
        <v>43435</v>
      </c>
      <c r="B33" s="145" t="s">
        <v>128</v>
      </c>
      <c r="C33" s="1" t="s">
        <v>139</v>
      </c>
      <c r="D33" s="2" t="s">
        <v>139</v>
      </c>
      <c r="E33" s="47">
        <f>IFERROR(INDEX(Raw!$FH$6:$FQ$2076,MATCH($B33&amp;$D33&amp;$B$5,Raw!$A$6:$A$2076,0),MATCH(E$5,Raw!$FH$4:$FQ$4,0)),"-")</f>
        <v>2.182907799063714</v>
      </c>
      <c r="F33" s="47">
        <f>IFERROR(INDEX(Raw!$FH$6:$FQ$2076,MATCH($B33&amp;$D33&amp;$B$5,Raw!$A$6:$A$2076,0),MATCH(F$5,Raw!$FH$4:$FQ$4,0)),"-")</f>
        <v>2.1792231648659754</v>
      </c>
      <c r="G33" s="47">
        <f>IFERROR(INDEX(Raw!$FH$6:$FQ$2076,MATCH($B33&amp;$D33&amp;$B$5,Raw!$A$6:$A$2076,0),MATCH(G$5,Raw!$FH$4:$FQ$4,0)),"-")</f>
        <v>1.3831549769497391</v>
      </c>
      <c r="H33" s="47">
        <f>IFERROR(INDEX(Raw!$FH$6:$FQ$2076,MATCH($B33&amp;$D33&amp;$B$5,Raw!$A$6:$A$2076,0),MATCH(H$5,Raw!$FH$4:$FQ$4,0)),"-")</f>
        <v>1.6057664304436463</v>
      </c>
      <c r="I33" s="47">
        <f>IFERROR(INDEX(Raw!$FH$6:$FQ$2076,MATCH($B33&amp;$D33&amp;$B$5,Raw!$A$6:$A$2076,0),MATCH(I$5,Raw!$FH$4:$FQ$4,0)),"-")</f>
        <v>1.622533714209792</v>
      </c>
      <c r="J33" s="21"/>
      <c r="K33" s="47">
        <f>IFERROR(INDEX(Raw!$FH$6:$FQ$2076,MATCH($B33&amp;$D33&amp;$B$5,Raw!$A$6:$A$2076,0),MATCH(K$5,Raw!$FH$4:$FQ$4,0)),"-")</f>
        <v>1.6661575749526876</v>
      </c>
      <c r="L33" s="47">
        <f>IFERROR(INDEX(Raw!$FH$6:$FQ$2076,MATCH($B33&amp;$D33&amp;$B$5,Raw!$A$6:$A$2076,0),MATCH(L$5,Raw!$FH$4:$FQ$4,0)),"-")</f>
        <v>1.690087738380103</v>
      </c>
      <c r="M33" s="47">
        <f>IFERROR(INDEX(Raw!$FH$6:$FQ$2076,MATCH($B33&amp;$D33&amp;$B$5,Raw!$A$6:$A$2076,0),MATCH(M$5,Raw!$FH$4:$FQ$4,0)),"-")</f>
        <v>1.1056352143454264</v>
      </c>
      <c r="N33" s="47">
        <f>IFERROR(INDEX(Raw!$FH$6:$FQ$2076,MATCH($B33&amp;$D33&amp;$B$5,Raw!$A$6:$A$2076,0),MATCH(N$5,Raw!$FH$4:$FQ$4,0)),"-")</f>
        <v>1.0723744696402977</v>
      </c>
      <c r="O33" s="47">
        <f>IFERROR(INDEX(Raw!$FH$6:$FQ$2076,MATCH($B33&amp;$D33&amp;$B$5,Raw!$A$6:$A$2076,0),MATCH(O$5,Raw!$FH$4:$FQ$4,0)),"-")</f>
        <v>1.0647711419650567</v>
      </c>
      <c r="P33" s="21"/>
      <c r="Q33" s="21">
        <f>IFERROR(INDEX(Raw!$H$6:$EZ$2076,MATCH($B33&amp;$D33&amp;$B$5,Raw!$A$6:$A$2076,0),MATCH(Q$5,Raw!$H$5:$EZ$5,0)),"-")</f>
        <v>131494</v>
      </c>
      <c r="R33" s="21">
        <f>IFERROR(INDEX(Raw!$H$6:$EZ$2076,MATCH($B33&amp;$D33&amp;$B$5,Raw!$A$6:$A$2076,0),MATCH(R$5,Raw!$H$5:$EZ$5,0)),"-")</f>
        <v>90161</v>
      </c>
      <c r="S33" s="21">
        <f>IFERROR(INDEX(Raw!$H$6:$EZ$2076,MATCH($B33&amp;$D33&amp;$B$5,Raw!$A$6:$A$2076,0),MATCH(S$5,Raw!$H$5:$EZ$5,0)),"-")</f>
        <v>565857</v>
      </c>
      <c r="T33" s="21">
        <f>IFERROR(INDEX(Raw!$H$6:$EZ$2076,MATCH($B33&amp;$D33&amp;$B$5,Raw!$A$6:$A$2076,0),MATCH(T$5,Raw!$H$5:$EZ$5,0)),"-")</f>
        <v>281197</v>
      </c>
      <c r="U33" s="21">
        <f>IFERROR(INDEX(Raw!$H$6:$EZ$2076,MATCH($B33&amp;$D33&amp;$B$5,Raw!$A$6:$A$2076,0),MATCH(U$5,Raw!$H$5:$EZ$5,0)),"-")</f>
        <v>24424</v>
      </c>
      <c r="V33" s="21"/>
      <c r="W33" s="21">
        <f>IFERROR(INDEX(Raw!$H$6:$EZ$2076,MATCH($B33&amp;$D33&amp;$B$5,Raw!$A$6:$A$2076,0),MATCH(W$5,Raw!$H$5:$EZ$5,0)),"-")</f>
        <v>100366</v>
      </c>
      <c r="X33" s="21">
        <f>IFERROR(INDEX(Raw!$H$6:$EZ$2076,MATCH($B33&amp;$D33&amp;$B$5,Raw!$A$6:$A$2076,0),MATCH(X$5,Raw!$H$5:$EZ$5,0)),"-")</f>
        <v>69924</v>
      </c>
      <c r="Y33" s="21">
        <f>IFERROR(INDEX(Raw!$H$6:$EZ$2076,MATCH($B33&amp;$D33&amp;$B$5,Raw!$A$6:$A$2076,0),MATCH(Y$5,Raw!$H$5:$EZ$5,0)),"-")</f>
        <v>452322</v>
      </c>
      <c r="Z33" s="21">
        <f>IFERROR(INDEX(Raw!$H$6:$EZ$2076,MATCH($B33&amp;$D33&amp;$B$5,Raw!$A$6:$A$2076,0),MATCH(Z$5,Raw!$H$5:$EZ$5,0)),"-")</f>
        <v>187791</v>
      </c>
      <c r="AA33" s="21">
        <f>IFERROR(INDEX(Raw!$H$6:$EZ$2076,MATCH($B33&amp;$D33&amp;$B$5,Raw!$A$6:$A$2076,0),MATCH(AA$5,Raw!$H$5:$EZ$5,0)),"-")</f>
        <v>16028</v>
      </c>
    </row>
    <row r="34" spans="1:27" ht="17.5" x14ac:dyDescent="0.35">
      <c r="A34" s="188">
        <f t="shared" si="3"/>
        <v>43466</v>
      </c>
      <c r="B34" s="145" t="s">
        <v>128</v>
      </c>
      <c r="C34" s="1" t="s">
        <v>140</v>
      </c>
      <c r="D34" s="99" t="s">
        <v>140</v>
      </c>
      <c r="E34" s="47">
        <f>IFERROR(INDEX(Raw!$FH$6:$FQ$2076,MATCH($B34&amp;$D34&amp;$B$5,Raw!$A$6:$A$2076,0),MATCH(E$5,Raw!$FH$4:$FQ$4,0)),"-")</f>
        <v>2.1994077327477206</v>
      </c>
      <c r="F34" s="47">
        <f>IFERROR(INDEX(Raw!$FH$6:$FQ$2076,MATCH($B34&amp;$D34&amp;$B$5,Raw!$A$6:$A$2076,0),MATCH(F$5,Raw!$FH$4:$FQ$4,0)),"-")</f>
        <v>2.1927552780544692</v>
      </c>
      <c r="G34" s="47">
        <f>IFERROR(INDEX(Raw!$FH$6:$FQ$2076,MATCH($B34&amp;$D34&amp;$B$5,Raw!$A$6:$A$2076,0),MATCH(G$5,Raw!$FH$4:$FQ$4,0)),"-")</f>
        <v>1.3869492914061661</v>
      </c>
      <c r="H34" s="47">
        <f>IFERROR(INDEX(Raw!$FH$6:$FQ$2076,MATCH($B34&amp;$D34&amp;$B$5,Raw!$A$6:$A$2076,0),MATCH(H$5,Raw!$FH$4:$FQ$4,0)),"-")</f>
        <v>1.6171374994904406</v>
      </c>
      <c r="I34" s="47">
        <f>IFERROR(INDEX(Raw!$FH$6:$FQ$2076,MATCH($B34&amp;$D34&amp;$B$5,Raw!$A$6:$A$2076,0),MATCH(I$5,Raw!$FH$4:$FQ$4,0)),"-")</f>
        <v>1.6041538145177874</v>
      </c>
      <c r="J34" s="21"/>
      <c r="K34" s="47">
        <f>IFERROR(INDEX(Raw!$FH$6:$FQ$2076,MATCH($B34&amp;$D34&amp;$B$5,Raw!$A$6:$A$2076,0),MATCH(K$5,Raw!$FH$4:$FQ$4,0)),"-")</f>
        <v>1.6846343248818794</v>
      </c>
      <c r="L34" s="47">
        <f>IFERROR(INDEX(Raw!$FH$6:$FQ$2076,MATCH($B34&amp;$D34&amp;$B$5,Raw!$A$6:$A$2076,0),MATCH(L$5,Raw!$FH$4:$FQ$4,0)),"-")</f>
        <v>1.7053764485799665</v>
      </c>
      <c r="M34" s="47">
        <f>IFERROR(INDEX(Raw!$FH$6:$FQ$2076,MATCH($B34&amp;$D34&amp;$B$5,Raw!$A$6:$A$2076,0),MATCH(M$5,Raw!$FH$4:$FQ$4,0)),"-")</f>
        <v>1.1059379480527081</v>
      </c>
      <c r="N34" s="47">
        <f>IFERROR(INDEX(Raw!$FH$6:$FQ$2076,MATCH($B34&amp;$D34&amp;$B$5,Raw!$A$6:$A$2076,0),MATCH(N$5,Raw!$FH$4:$FQ$4,0)),"-")</f>
        <v>1.0725030136794842</v>
      </c>
      <c r="O34" s="47">
        <f>IFERROR(INDEX(Raw!$FH$6:$FQ$2076,MATCH($B34&amp;$D34&amp;$B$5,Raw!$A$6:$A$2076,0),MATCH(O$5,Raw!$FH$4:$FQ$4,0)),"-")</f>
        <v>1.0642950167934746</v>
      </c>
      <c r="P34" s="21"/>
      <c r="Q34" s="21">
        <f>IFERROR(INDEX(Raw!$H$6:$EZ$2076,MATCH($B34&amp;$D34&amp;$B$5,Raw!$A$6:$A$2076,0),MATCH(Q$5,Raw!$H$5:$EZ$5,0)),"-")</f>
        <v>132202</v>
      </c>
      <c r="R34" s="21">
        <f>IFERROR(INDEX(Raw!$H$6:$EZ$2076,MATCH($B34&amp;$D34&amp;$B$5,Raw!$A$6:$A$2076,0),MATCH(R$5,Raw!$H$5:$EZ$5,0)),"-")</f>
        <v>90256</v>
      </c>
      <c r="S34" s="21">
        <f>IFERROR(INDEX(Raw!$H$6:$EZ$2076,MATCH($B34&amp;$D34&amp;$B$5,Raw!$A$6:$A$2076,0),MATCH(S$5,Raw!$H$5:$EZ$5,0)),"-")</f>
        <v>568799</v>
      </c>
      <c r="T34" s="21">
        <f>IFERROR(INDEX(Raw!$H$6:$EZ$2076,MATCH($B34&amp;$D34&amp;$B$5,Raw!$A$6:$A$2076,0),MATCH(T$5,Raw!$H$5:$EZ$5,0)),"-")</f>
        <v>277690</v>
      </c>
      <c r="U34" s="21">
        <f>IFERROR(INDEX(Raw!$H$6:$EZ$2076,MATCH($B34&amp;$D34&amp;$B$5,Raw!$A$6:$A$2076,0),MATCH(U$5,Raw!$H$5:$EZ$5,0)),"-")</f>
        <v>23403</v>
      </c>
      <c r="V34" s="21"/>
      <c r="W34" s="21">
        <f>IFERROR(INDEX(Raw!$H$6:$EZ$2076,MATCH($B34&amp;$D34&amp;$B$5,Raw!$A$6:$A$2076,0),MATCH(W$5,Raw!$H$5:$EZ$5,0)),"-")</f>
        <v>101260</v>
      </c>
      <c r="X34" s="21">
        <f>IFERROR(INDEX(Raw!$H$6:$EZ$2076,MATCH($B34&amp;$D34&amp;$B$5,Raw!$A$6:$A$2076,0),MATCH(X$5,Raw!$H$5:$EZ$5,0)),"-")</f>
        <v>70195</v>
      </c>
      <c r="Y34" s="21">
        <f>IFERROR(INDEX(Raw!$H$6:$EZ$2076,MATCH($B34&amp;$D34&amp;$B$5,Raw!$A$6:$A$2076,0),MATCH(Y$5,Raw!$H$5:$EZ$5,0)),"-")</f>
        <v>453554</v>
      </c>
      <c r="Z34" s="21">
        <f>IFERROR(INDEX(Raw!$H$6:$EZ$2076,MATCH($B34&amp;$D34&amp;$B$5,Raw!$A$6:$A$2076,0),MATCH(Z$5,Raw!$H$5:$EZ$5,0)),"-")</f>
        <v>184167</v>
      </c>
      <c r="AA34" s="21">
        <f>IFERROR(INDEX(Raw!$H$6:$EZ$2076,MATCH($B34&amp;$D34&amp;$B$5,Raw!$A$6:$A$2076,0),MATCH(AA$5,Raw!$H$5:$EZ$5,0)),"-")</f>
        <v>15527</v>
      </c>
    </row>
    <row r="35" spans="1:27" x14ac:dyDescent="0.25">
      <c r="A35" s="188">
        <f t="shared" si="3"/>
        <v>43497</v>
      </c>
      <c r="B35" s="145" t="s">
        <v>128</v>
      </c>
      <c r="C35" s="1" t="s">
        <v>141</v>
      </c>
      <c r="D35" s="2" t="s">
        <v>141</v>
      </c>
      <c r="E35" s="47">
        <f>IFERROR(INDEX(Raw!$FH$6:$FQ$2076,MATCH($B35&amp;$D35&amp;$B$5,Raw!$A$6:$A$2076,0),MATCH(E$5,Raw!$FH$4:$FQ$4,0)),"-")</f>
        <v>2.1864661103791541</v>
      </c>
      <c r="F35" s="47">
        <f>IFERROR(INDEX(Raw!$FH$6:$FQ$2076,MATCH($B35&amp;$D35&amp;$B$5,Raw!$A$6:$A$2076,0),MATCH(F$5,Raw!$FH$4:$FQ$4,0)),"-")</f>
        <v>2.1822438609093568</v>
      </c>
      <c r="G35" s="47">
        <f>IFERROR(INDEX(Raw!$FH$6:$FQ$2076,MATCH($B35&amp;$D35&amp;$B$5,Raw!$A$6:$A$2076,0),MATCH(G$5,Raw!$FH$4:$FQ$4,0)),"-")</f>
        <v>1.3941291767015027</v>
      </c>
      <c r="H35" s="47">
        <f>IFERROR(INDEX(Raw!$FH$6:$FQ$2076,MATCH($B35&amp;$D35&amp;$B$5,Raw!$A$6:$A$2076,0),MATCH(H$5,Raw!$FH$4:$FQ$4,0)),"-")</f>
        <v>1.6350792534202896</v>
      </c>
      <c r="I35" s="47">
        <f>IFERROR(INDEX(Raw!$FH$6:$FQ$2076,MATCH($B35&amp;$D35&amp;$B$5,Raw!$A$6:$A$2076,0),MATCH(I$5,Raw!$FH$4:$FQ$4,0)),"-")</f>
        <v>1.5869177710609936</v>
      </c>
      <c r="J35" s="21"/>
      <c r="K35" s="47">
        <f>IFERROR(INDEX(Raw!$FH$6:$FQ$2076,MATCH($B35&amp;$D35&amp;$B$5,Raw!$A$6:$A$2076,0),MATCH(K$5,Raw!$FH$4:$FQ$4,0)),"-")</f>
        <v>1.6756514419557897</v>
      </c>
      <c r="L35" s="47">
        <f>IFERROR(INDEX(Raw!$FH$6:$FQ$2076,MATCH($B35&amp;$D35&amp;$B$5,Raw!$A$6:$A$2076,0),MATCH(L$5,Raw!$FH$4:$FQ$4,0)),"-")</f>
        <v>1.6983531540160162</v>
      </c>
      <c r="M35" s="47">
        <f>IFERROR(INDEX(Raw!$FH$6:$FQ$2076,MATCH($B35&amp;$D35&amp;$B$5,Raw!$A$6:$A$2076,0),MATCH(M$5,Raw!$FH$4:$FQ$4,0)),"-")</f>
        <v>1.1058639891309399</v>
      </c>
      <c r="N35" s="47">
        <f>IFERROR(INDEX(Raw!$FH$6:$FQ$2076,MATCH($B35&amp;$D35&amp;$B$5,Raw!$A$6:$A$2076,0),MATCH(N$5,Raw!$FH$4:$FQ$4,0)),"-")</f>
        <v>1.073435147626342</v>
      </c>
      <c r="O35" s="47">
        <f>IFERROR(INDEX(Raw!$FH$6:$FQ$2076,MATCH($B35&amp;$D35&amp;$B$5,Raw!$A$6:$A$2076,0),MATCH(O$5,Raw!$FH$4:$FQ$4,0)),"-")</f>
        <v>1.0632411067193677</v>
      </c>
      <c r="P35" s="21"/>
      <c r="Q35" s="21">
        <f>IFERROR(INDEX(Raw!$H$6:$EZ$2076,MATCH($B35&amp;$D35&amp;$B$5,Raw!$A$6:$A$2076,0),MATCH(Q$5,Raw!$H$5:$EZ$5,0)),"-")</f>
        <v>119486</v>
      </c>
      <c r="R35" s="21">
        <f>IFERROR(INDEX(Raw!$H$6:$EZ$2076,MATCH($B35&amp;$D35&amp;$B$5,Raw!$A$6:$A$2076,0),MATCH(R$5,Raw!$H$5:$EZ$5,0)),"-")</f>
        <v>82024</v>
      </c>
      <c r="S35" s="21">
        <f>IFERROR(INDEX(Raw!$H$6:$EZ$2076,MATCH($B35&amp;$D35&amp;$B$5,Raw!$A$6:$A$2076,0),MATCH(S$5,Raw!$H$5:$EZ$5,0)),"-")</f>
        <v>509985</v>
      </c>
      <c r="T35" s="21">
        <f>IFERROR(INDEX(Raw!$H$6:$EZ$2076,MATCH($B35&amp;$D35&amp;$B$5,Raw!$A$6:$A$2076,0),MATCH(T$5,Raw!$H$5:$EZ$5,0)),"-")</f>
        <v>248707</v>
      </c>
      <c r="U35" s="21">
        <f>IFERROR(INDEX(Raw!$H$6:$EZ$2076,MATCH($B35&amp;$D35&amp;$B$5,Raw!$A$6:$A$2076,0),MATCH(U$5,Raw!$H$5:$EZ$5,0)),"-")</f>
        <v>20476</v>
      </c>
      <c r="V35" s="21"/>
      <c r="W35" s="21">
        <f>IFERROR(INDEX(Raw!$H$6:$EZ$2076,MATCH($B35&amp;$D35&amp;$B$5,Raw!$A$6:$A$2076,0),MATCH(W$5,Raw!$H$5:$EZ$5,0)),"-")</f>
        <v>91571</v>
      </c>
      <c r="X35" s="21">
        <f>IFERROR(INDEX(Raw!$H$6:$EZ$2076,MATCH($B35&amp;$D35&amp;$B$5,Raw!$A$6:$A$2076,0),MATCH(X$5,Raw!$H$5:$EZ$5,0)),"-")</f>
        <v>63836</v>
      </c>
      <c r="Y35" s="21">
        <f>IFERROR(INDEX(Raw!$H$6:$EZ$2076,MATCH($B35&amp;$D35&amp;$B$5,Raw!$A$6:$A$2076,0),MATCH(Y$5,Raw!$H$5:$EZ$5,0)),"-")</f>
        <v>404535</v>
      </c>
      <c r="Z35" s="21">
        <f>IFERROR(INDEX(Raw!$H$6:$EZ$2076,MATCH($B35&amp;$D35&amp;$B$5,Raw!$A$6:$A$2076,0),MATCH(Z$5,Raw!$H$5:$EZ$5,0)),"-")</f>
        <v>163277</v>
      </c>
      <c r="AA35" s="21">
        <f>IFERROR(INDEX(Raw!$H$6:$EZ$2076,MATCH($B35&amp;$D35&amp;$B$5,Raw!$A$6:$A$2076,0),MATCH(AA$5,Raw!$H$5:$EZ$5,0)),"-")</f>
        <v>13719</v>
      </c>
    </row>
    <row r="36" spans="1:27" collapsed="1" x14ac:dyDescent="0.25">
      <c r="A36" s="188">
        <f t="shared" si="3"/>
        <v>43525</v>
      </c>
      <c r="B36" s="147" t="s">
        <v>128</v>
      </c>
      <c r="C36" s="12" t="s">
        <v>142</v>
      </c>
      <c r="D36" s="95" t="s">
        <v>142</v>
      </c>
      <c r="E36" s="48">
        <f>IFERROR(INDEX(Raw!$FH$6:$FQ$2076,MATCH($B36&amp;$D36&amp;$B$5,Raw!$A$6:$A$2076,0),MATCH(E$5,Raw!$FH$4:$FQ$4,0)),"-")</f>
        <v>2.1849563465413029</v>
      </c>
      <c r="F36" s="48">
        <f>IFERROR(INDEX(Raw!$FH$6:$FQ$2076,MATCH($B36&amp;$D36&amp;$B$5,Raw!$A$6:$A$2076,0),MATCH(F$5,Raw!$FH$4:$FQ$4,0)),"-")</f>
        <v>2.1831421764864798</v>
      </c>
      <c r="G36" s="48">
        <f>IFERROR(INDEX(Raw!$FH$6:$FQ$2076,MATCH($B36&amp;$D36&amp;$B$5,Raw!$A$6:$A$2076,0),MATCH(G$5,Raw!$FH$4:$FQ$4,0)),"-")</f>
        <v>1.3788880900417306</v>
      </c>
      <c r="H36" s="48">
        <f>IFERROR(INDEX(Raw!$FH$6:$FQ$2076,MATCH($B36&amp;$D36&amp;$B$5,Raw!$A$6:$A$2076,0),MATCH(H$5,Raw!$FH$4:$FQ$4,0)),"-")</f>
        <v>1.6134661058173807</v>
      </c>
      <c r="I36" s="48">
        <f>IFERROR(INDEX(Raw!$FH$6:$FQ$2076,MATCH($B36&amp;$D36&amp;$B$5,Raw!$A$6:$A$2076,0),MATCH(I$5,Raw!$FH$4:$FQ$4,0)),"-")</f>
        <v>1.5908703351478979</v>
      </c>
      <c r="J36" s="21"/>
      <c r="K36" s="48">
        <f>IFERROR(INDEX(Raw!$FH$6:$FQ$2076,MATCH($B36&amp;$D36&amp;$B$5,Raw!$A$6:$A$2076,0),MATCH(K$5,Raw!$FH$4:$FQ$4,0)),"-")</f>
        <v>1.6759905977165883</v>
      </c>
      <c r="L36" s="48">
        <f>IFERROR(INDEX(Raw!$FH$6:$FQ$2076,MATCH($B36&amp;$D36&amp;$B$5,Raw!$A$6:$A$2076,0),MATCH(L$5,Raw!$FH$4:$FQ$4,0)),"-")</f>
        <v>1.695139622270796</v>
      </c>
      <c r="M36" s="48">
        <f>IFERROR(INDEX(Raw!$FH$6:$FQ$2076,MATCH($B36&amp;$D36&amp;$B$5,Raw!$A$6:$A$2076,0),MATCH(M$5,Raw!$FH$4:$FQ$4,0)),"-")</f>
        <v>1.1032056514030002</v>
      </c>
      <c r="N36" s="48">
        <f>IFERROR(INDEX(Raw!$FH$6:$FQ$2076,MATCH($B36&amp;$D36&amp;$B$5,Raw!$A$6:$A$2076,0),MATCH(N$5,Raw!$FH$4:$FQ$4,0)),"-")</f>
        <v>1.0733682433399148</v>
      </c>
      <c r="O36" s="48">
        <f>IFERROR(INDEX(Raw!$FH$6:$FQ$2076,MATCH($B36&amp;$D36&amp;$B$5,Raw!$A$6:$A$2076,0),MATCH(O$5,Raw!$FH$4:$FQ$4,0)),"-")</f>
        <v>1.0603397389650424</v>
      </c>
      <c r="P36" s="21"/>
      <c r="Q36" s="22">
        <f>IFERROR(INDEX(Raw!$H$6:$EZ$2076,MATCH($B36&amp;$D36&amp;$B$5,Raw!$A$6:$A$2076,0),MATCH(Q$5,Raw!$H$5:$EZ$5,0)),"-")</f>
        <v>130136</v>
      </c>
      <c r="R36" s="22">
        <f>IFERROR(INDEX(Raw!$H$6:$EZ$2076,MATCH($B36&amp;$D36&amp;$B$5,Raw!$A$6:$A$2076,0),MATCH(R$5,Raw!$H$5:$EZ$5,0)),"-")</f>
        <v>88891</v>
      </c>
      <c r="S36" s="22">
        <f>IFERROR(INDEX(Raw!$H$6:$EZ$2076,MATCH($B36&amp;$D36&amp;$B$5,Raw!$A$6:$A$2076,0),MATCH(S$5,Raw!$H$5:$EZ$5,0)),"-")</f>
        <v>538926</v>
      </c>
      <c r="T36" s="22">
        <f>IFERROR(INDEX(Raw!$H$6:$EZ$2076,MATCH($B36&amp;$D36&amp;$B$5,Raw!$A$6:$A$2076,0),MATCH(T$5,Raw!$H$5:$EZ$5,0)),"-")</f>
        <v>281929</v>
      </c>
      <c r="U36" s="22">
        <f>IFERROR(INDEX(Raw!$H$6:$EZ$2076,MATCH($B36&amp;$D36&amp;$B$5,Raw!$A$6:$A$2076,0),MATCH(U$5,Raw!$H$5:$EZ$5,0)),"-")</f>
        <v>24256</v>
      </c>
      <c r="V36" s="21"/>
      <c r="W36" s="22">
        <f>IFERROR(INDEX(Raw!$H$6:$EZ$2076,MATCH($B36&amp;$D36&amp;$B$5,Raw!$A$6:$A$2076,0),MATCH(W$5,Raw!$H$5:$EZ$5,0)),"-")</f>
        <v>99822</v>
      </c>
      <c r="X36" s="22">
        <f>IFERROR(INDEX(Raw!$H$6:$EZ$2076,MATCH($B36&amp;$D36&amp;$B$5,Raw!$A$6:$A$2076,0),MATCH(X$5,Raw!$H$5:$EZ$5,0)),"-")</f>
        <v>69021</v>
      </c>
      <c r="Y36" s="22">
        <f>IFERROR(INDEX(Raw!$H$6:$EZ$2076,MATCH($B36&amp;$D36&amp;$B$5,Raw!$A$6:$A$2076,0),MATCH(Y$5,Raw!$H$5:$EZ$5,0)),"-")</f>
        <v>431178</v>
      </c>
      <c r="Z36" s="22">
        <f>IFERROR(INDEX(Raw!$H$6:$EZ$2076,MATCH($B36&amp;$D36&amp;$B$5,Raw!$A$6:$A$2076,0),MATCH(Z$5,Raw!$H$5:$EZ$5,0)),"-")</f>
        <v>187555</v>
      </c>
      <c r="AA36" s="22">
        <f>IFERROR(INDEX(Raw!$H$6:$EZ$2076,MATCH($B36&amp;$D36&amp;$B$5,Raw!$A$6:$A$2076,0),MATCH(AA$5,Raw!$H$5:$EZ$5,0)),"-")</f>
        <v>16167</v>
      </c>
    </row>
    <row r="37" spans="1:27" ht="17.5" x14ac:dyDescent="0.35">
      <c r="A37" s="188">
        <f t="shared" si="3"/>
        <v>43556</v>
      </c>
      <c r="B37" s="143" t="s">
        <v>129</v>
      </c>
      <c r="C37" s="102" t="s">
        <v>143</v>
      </c>
      <c r="D37" s="99" t="s">
        <v>143</v>
      </c>
      <c r="E37" s="79">
        <f>IFERROR(INDEX(Raw!$FH$6:$FQ$2076,MATCH($B37&amp;$D37&amp;$B$5,Raw!$A$6:$A$2076,0),MATCH(E$5,Raw!$FH$4:$FQ$4,0)),"-")</f>
        <v>2.1584088708967704</v>
      </c>
      <c r="F37" s="79">
        <f>IFERROR(INDEX(Raw!$FH$6:$FQ$2076,MATCH($B37&amp;$D37&amp;$B$5,Raw!$A$6:$A$2076,0),MATCH(F$5,Raw!$FH$4:$FQ$4,0)),"-")</f>
        <v>2.1385471966852259</v>
      </c>
      <c r="G37" s="79">
        <f>IFERROR(INDEX(Raw!$FH$6:$FQ$2076,MATCH($B37&amp;$D37&amp;$B$5,Raw!$A$6:$A$2076,0),MATCH(G$5,Raw!$FH$4:$FQ$4,0)),"-")</f>
        <v>1.3622942562691978</v>
      </c>
      <c r="H37" s="79">
        <f>IFERROR(INDEX(Raw!$FH$6:$FQ$2076,MATCH($B37&amp;$D37&amp;$B$5,Raw!$A$6:$A$2076,0),MATCH(H$5,Raw!$FH$4:$FQ$4,0)),"-")</f>
        <v>1.6037456904453551</v>
      </c>
      <c r="I37" s="79">
        <f>IFERROR(INDEX(Raw!$FH$6:$FQ$2076,MATCH($B37&amp;$D37&amp;$B$5,Raw!$A$6:$A$2076,0),MATCH(I$5,Raw!$FH$4:$FQ$4,0)),"-")</f>
        <v>1.5067191529795032</v>
      </c>
      <c r="J37" s="21"/>
      <c r="K37" s="79">
        <f>IFERROR(INDEX(Raw!$FH$6:$FQ$2076,MATCH($B37&amp;$D37&amp;$B$5,Raw!$A$6:$A$2076,0),MATCH(K$5,Raw!$FH$4:$FQ$4,0)),"-")</f>
        <v>1.6687494499691984</v>
      </c>
      <c r="L37" s="79">
        <f>IFERROR(INDEX(Raw!$FH$6:$FQ$2076,MATCH($B37&amp;$D37&amp;$B$5,Raw!$A$6:$A$2076,0),MATCH(L$5,Raw!$FH$4:$FQ$4,0)),"-")</f>
        <v>1.6834390780784669</v>
      </c>
      <c r="M37" s="79">
        <f>IFERROR(INDEX(Raw!$FH$6:$FQ$2076,MATCH($B37&amp;$D37&amp;$B$5,Raw!$A$6:$A$2076,0),MATCH(M$5,Raw!$FH$4:$FQ$4,0)),"-")</f>
        <v>1.0986004076381259</v>
      </c>
      <c r="N37" s="79">
        <f>IFERROR(INDEX(Raw!$FH$6:$FQ$2076,MATCH($B37&amp;$D37&amp;$B$5,Raw!$A$6:$A$2076,0),MATCH(N$5,Raw!$FH$4:$FQ$4,0)),"-")</f>
        <v>1.091980532344575</v>
      </c>
      <c r="O37" s="79">
        <f>IFERROR(INDEX(Raw!$FH$6:$FQ$2076,MATCH($B37&amp;$D37&amp;$B$5,Raw!$A$6:$A$2076,0),MATCH(O$5,Raw!$FH$4:$FQ$4,0)),"-")</f>
        <v>1.0618297814578526</v>
      </c>
      <c r="P37" s="21"/>
      <c r="Q37" s="76">
        <f>IFERROR(INDEX(Raw!$H$6:$EZ$2076,MATCH($B37&amp;$D37&amp;$B$5,Raw!$A$6:$A$2076,0),MATCH(Q$5,Raw!$H$5:$EZ$5,0)),"-")</f>
        <v>122630</v>
      </c>
      <c r="R37" s="76">
        <f>IFERROR(INDEX(Raw!$H$6:$EZ$2076,MATCH($B37&amp;$D37&amp;$B$5,Raw!$A$6:$A$2076,0),MATCH(R$5,Raw!$H$5:$EZ$5,0)),"-")</f>
        <v>82580</v>
      </c>
      <c r="S37" s="76">
        <f>IFERROR(INDEX(Raw!$H$6:$EZ$2076,MATCH($B37&amp;$D37&amp;$B$5,Raw!$A$6:$A$2076,0),MATCH(S$5,Raw!$H$5:$EZ$5,0)),"-")</f>
        <v>522008</v>
      </c>
      <c r="T37" s="76">
        <f>IFERROR(INDEX(Raw!$H$6:$EZ$2076,MATCH($B37&amp;$D37&amp;$B$5,Raw!$A$6:$A$2076,0),MATCH(T$5,Raw!$H$5:$EZ$5,0)),"-")</f>
        <v>271195</v>
      </c>
      <c r="U37" s="76">
        <f>IFERROR(INDEX(Raw!$H$6:$EZ$2076,MATCH($B37&amp;$D37&amp;$B$5,Raw!$A$6:$A$2076,0),MATCH(U$5,Raw!$H$5:$EZ$5,0)),"-")</f>
        <v>22200</v>
      </c>
      <c r="V37" s="21"/>
      <c r="W37" s="76">
        <f>IFERROR(INDEX(Raw!$H$6:$EZ$2076,MATCH($B37&amp;$D37&amp;$B$5,Raw!$A$6:$A$2076,0),MATCH(W$5,Raw!$H$5:$EZ$5,0)),"-")</f>
        <v>94810</v>
      </c>
      <c r="X37" s="76">
        <f>IFERROR(INDEX(Raw!$H$6:$EZ$2076,MATCH($B37&amp;$D37&amp;$B$5,Raw!$A$6:$A$2076,0),MATCH(X$5,Raw!$H$5:$EZ$5,0)),"-")</f>
        <v>65006</v>
      </c>
      <c r="Y37" s="76">
        <f>IFERROR(INDEX(Raw!$H$6:$EZ$2076,MATCH($B37&amp;$D37&amp;$B$5,Raw!$A$6:$A$2076,0),MATCH(Y$5,Raw!$H$5:$EZ$5,0)),"-")</f>
        <v>420965</v>
      </c>
      <c r="Z37" s="76">
        <f>IFERROR(INDEX(Raw!$H$6:$EZ$2076,MATCH($B37&amp;$D37&amp;$B$5,Raw!$A$6:$A$2076,0),MATCH(Z$5,Raw!$H$5:$EZ$5,0)),"-")</f>
        <v>184655</v>
      </c>
      <c r="AA37" s="76">
        <f>IFERROR(INDEX(Raw!$H$6:$EZ$2076,MATCH($B37&amp;$D37&amp;$B$5,Raw!$A$6:$A$2076,0),MATCH(AA$5,Raw!$H$5:$EZ$5,0)),"-")</f>
        <v>15645</v>
      </c>
    </row>
    <row r="38" spans="1:27" x14ac:dyDescent="0.25">
      <c r="A38" s="188">
        <f t="shared" si="3"/>
        <v>43586</v>
      </c>
      <c r="B38" s="145" t="s">
        <v>129</v>
      </c>
      <c r="C38" s="1" t="s">
        <v>144</v>
      </c>
      <c r="D38" s="2" t="s">
        <v>144</v>
      </c>
      <c r="E38" s="47">
        <f>IFERROR(INDEX(Raw!$FH$6:$FQ$2076,MATCH($B38&amp;$D38&amp;$B$5,Raw!$A$6:$A$2076,0),MATCH(E$5,Raw!$FH$4:$FQ$4,0)),"-")</f>
        <v>2.13955939524838</v>
      </c>
      <c r="F38" s="47">
        <f>IFERROR(INDEX(Raw!$FH$6:$FQ$2076,MATCH($B38&amp;$D38&amp;$B$5,Raw!$A$6:$A$2076,0),MATCH(F$5,Raw!$FH$4:$FQ$4,0)),"-")</f>
        <v>2.1389508362899137</v>
      </c>
      <c r="G38" s="47">
        <f>IFERROR(INDEX(Raw!$FH$6:$FQ$2076,MATCH($B38&amp;$D38&amp;$B$5,Raw!$A$6:$A$2076,0),MATCH(G$5,Raw!$FH$4:$FQ$4,0)),"-")</f>
        <v>1.3618466718466717</v>
      </c>
      <c r="H38" s="47">
        <f>IFERROR(INDEX(Raw!$FH$6:$FQ$2076,MATCH($B38&amp;$D38&amp;$B$5,Raw!$A$6:$A$2076,0),MATCH(H$5,Raw!$FH$4:$FQ$4,0)),"-")</f>
        <v>1.5846559327484038</v>
      </c>
      <c r="I38" s="47">
        <f>IFERROR(INDEX(Raw!$FH$6:$FQ$2076,MATCH($B38&amp;$D38&amp;$B$5,Raw!$A$6:$A$2076,0),MATCH(I$5,Raw!$FH$4:$FQ$4,0)),"-")</f>
        <v>1.529115573721936</v>
      </c>
      <c r="J38" s="47"/>
      <c r="K38" s="47">
        <f>IFERROR(INDEX(Raw!$FH$6:$FQ$2076,MATCH($B38&amp;$D38&amp;$B$5,Raw!$A$6:$A$2076,0),MATCH(K$5,Raw!$FH$4:$FQ$4,0)),"-")</f>
        <v>1.6574859611231101</v>
      </c>
      <c r="L38" s="47">
        <f>IFERROR(INDEX(Raw!$FH$6:$FQ$2076,MATCH($B38&amp;$D38&amp;$B$5,Raw!$A$6:$A$2076,0),MATCH(L$5,Raw!$FH$4:$FQ$4,0)),"-")</f>
        <v>1.6834009123162696</v>
      </c>
      <c r="M38" s="47">
        <f>IFERROR(INDEX(Raw!$FH$6:$FQ$2076,MATCH($B38&amp;$D38&amp;$B$5,Raw!$A$6:$A$2076,0),MATCH(M$5,Raw!$FH$4:$FQ$4,0)),"-")</f>
        <v>1.0976068376068375</v>
      </c>
      <c r="N38" s="47">
        <f>IFERROR(INDEX(Raw!$FH$6:$FQ$2076,MATCH($B38&amp;$D38&amp;$B$5,Raw!$A$6:$A$2076,0),MATCH(N$5,Raw!$FH$4:$FQ$4,0)),"-")</f>
        <v>1.0704442096559328</v>
      </c>
      <c r="O38" s="47">
        <f>IFERROR(INDEX(Raw!$FH$6:$FQ$2076,MATCH($B38&amp;$D38&amp;$B$5,Raw!$A$6:$A$2076,0),MATCH(O$5,Raw!$FH$4:$FQ$4,0)),"-")</f>
        <v>1.0588235294117647</v>
      </c>
      <c r="Q38" s="21">
        <f>IFERROR(INDEX(Raw!$H$6:$EZ$2076,MATCH($B38&amp;$D38&amp;$B$5,Raw!$A$6:$A$2076,0),MATCH(Q$5,Raw!$H$5:$EZ$5,0)),"-")</f>
        <v>123827</v>
      </c>
      <c r="R38" s="21">
        <f>IFERROR(INDEX(Raw!$H$6:$EZ$2076,MATCH($B38&amp;$D38&amp;$B$5,Raw!$A$6:$A$2076,0),MATCH(R$5,Raw!$H$5:$EZ$5,0)),"-")</f>
        <v>84403</v>
      </c>
      <c r="S38" s="21">
        <f>IFERROR(INDEX(Raw!$H$6:$EZ$2076,MATCH($B38&amp;$D38&amp;$B$5,Raw!$A$6:$A$2076,0),MATCH(S$5,Raw!$H$5:$EZ$5,0)),"-")</f>
        <v>525809</v>
      </c>
      <c r="T38" s="21">
        <f>IFERROR(INDEX(Raw!$H$6:$EZ$2076,MATCH($B38&amp;$D38&amp;$B$5,Raw!$A$6:$A$2076,0),MATCH(T$5,Raw!$H$5:$EZ$5,0)),"-")</f>
        <v>275971</v>
      </c>
      <c r="U38" s="21">
        <f>IFERROR(INDEX(Raw!$H$6:$EZ$2076,MATCH($B38&amp;$D38&amp;$B$5,Raw!$A$6:$A$2076,0),MATCH(U$5,Raw!$H$5:$EZ$5,0)),"-")</f>
        <v>25813</v>
      </c>
      <c r="V38" s="21"/>
      <c r="W38" s="21">
        <f>IFERROR(INDEX(Raw!$H$6:$EZ$2076,MATCH($B38&amp;$D38&amp;$B$5,Raw!$A$6:$A$2076,0),MATCH(W$5,Raw!$H$5:$EZ$5,0)),"-")</f>
        <v>95927</v>
      </c>
      <c r="X38" s="21">
        <f>IFERROR(INDEX(Raw!$H$6:$EZ$2076,MATCH($B38&amp;$D38&amp;$B$5,Raw!$A$6:$A$2076,0),MATCH(X$5,Raw!$H$5:$EZ$5,0)),"-")</f>
        <v>66427</v>
      </c>
      <c r="Y38" s="21">
        <f>IFERROR(INDEX(Raw!$H$6:$EZ$2076,MATCH($B38&amp;$D38&amp;$B$5,Raw!$A$6:$A$2076,0),MATCH(Y$5,Raw!$H$5:$EZ$5,0)),"-")</f>
        <v>423786</v>
      </c>
      <c r="Z38" s="21">
        <f>IFERROR(INDEX(Raw!$H$6:$EZ$2076,MATCH($B38&amp;$D38&amp;$B$5,Raw!$A$6:$A$2076,0),MATCH(Z$5,Raw!$H$5:$EZ$5,0)),"-")</f>
        <v>186420</v>
      </c>
      <c r="AA38" s="21">
        <f>IFERROR(INDEX(Raw!$H$6:$EZ$2076,MATCH($B38&amp;$D38&amp;$B$5,Raw!$A$6:$A$2076,0),MATCH(AA$5,Raw!$H$5:$EZ$5,0)),"-")</f>
        <v>17874</v>
      </c>
    </row>
    <row r="39" spans="1:27" x14ac:dyDescent="0.25">
      <c r="A39" s="188">
        <f t="shared" si="3"/>
        <v>43617</v>
      </c>
      <c r="B39" s="145" t="s">
        <v>129</v>
      </c>
      <c r="C39" s="1" t="s">
        <v>145</v>
      </c>
      <c r="D39" s="2" t="s">
        <v>145</v>
      </c>
      <c r="E39" s="47">
        <f>IFERROR(INDEX(Raw!$FH$6:$FQ$2076,MATCH($B39&amp;$D39&amp;$B$5,Raw!$A$6:$A$2076,0),MATCH(E$5,Raw!$FH$4:$FQ$4,0)),"-")</f>
        <v>2.1487068592682292</v>
      </c>
      <c r="F39" s="47">
        <f>IFERROR(INDEX(Raw!$FH$6:$FQ$2076,MATCH($B39&amp;$D39&amp;$B$5,Raw!$A$6:$A$2076,0),MATCH(F$5,Raw!$FH$4:$FQ$4,0)),"-")</f>
        <v>2.1460123011233669</v>
      </c>
      <c r="G39" s="47">
        <f>IFERROR(INDEX(Raw!$FH$6:$FQ$2076,MATCH($B39&amp;$D39&amp;$B$5,Raw!$A$6:$A$2076,0),MATCH(G$5,Raw!$FH$4:$FQ$4,0)),"-")</f>
        <v>1.3669403788147858</v>
      </c>
      <c r="H39" s="47">
        <f>IFERROR(INDEX(Raw!$FH$6:$FQ$2076,MATCH($B39&amp;$D39&amp;$B$5,Raw!$A$6:$A$2076,0),MATCH(H$5,Raw!$FH$4:$FQ$4,0)),"-")</f>
        <v>1.6143493691090138</v>
      </c>
      <c r="I39" s="47">
        <f>IFERROR(INDEX(Raw!$FH$6:$FQ$2076,MATCH($B39&amp;$D39&amp;$B$5,Raw!$A$6:$A$2076,0),MATCH(I$5,Raw!$FH$4:$FQ$4,0)),"-")</f>
        <v>1.5175292153589315</v>
      </c>
      <c r="J39" s="47"/>
      <c r="K39" s="47">
        <f>IFERROR(INDEX(Raw!$FH$6:$FQ$2076,MATCH($B39&amp;$D39&amp;$B$5,Raw!$A$6:$A$2076,0),MATCH(K$5,Raw!$FH$4:$FQ$4,0)),"-")</f>
        <v>1.6563100077847936</v>
      </c>
      <c r="L39" s="47">
        <f>IFERROR(INDEX(Raw!$FH$6:$FQ$2076,MATCH($B39&amp;$D39&amp;$B$5,Raw!$A$6:$A$2076,0),MATCH(L$5,Raw!$FH$4:$FQ$4,0)),"-")</f>
        <v>1.684821837035531</v>
      </c>
      <c r="M39" s="47">
        <f>IFERROR(INDEX(Raw!$FH$6:$FQ$2076,MATCH($B39&amp;$D39&amp;$B$5,Raw!$A$6:$A$2076,0),MATCH(M$5,Raw!$FH$4:$FQ$4,0)),"-")</f>
        <v>1.0968241262503911</v>
      </c>
      <c r="N39" s="47">
        <f>IFERROR(INDEX(Raw!$FH$6:$FQ$2076,MATCH($B39&amp;$D39&amp;$B$5,Raw!$A$6:$A$2076,0),MATCH(N$5,Raw!$FH$4:$FQ$4,0)),"-")</f>
        <v>1.0698847044455595</v>
      </c>
      <c r="O39" s="47">
        <f>IFERROR(INDEX(Raw!$FH$6:$FQ$2076,MATCH($B39&amp;$D39&amp;$B$5,Raw!$A$6:$A$2076,0),MATCH(O$5,Raw!$FH$4:$FQ$4,0)),"-")</f>
        <v>1.063760113008861</v>
      </c>
      <c r="Q39" s="21">
        <f>IFERROR(INDEX(Raw!$H$6:$EZ$2076,MATCH($B39&amp;$D39&amp;$B$5,Raw!$A$6:$A$2076,0),MATCH(Q$5,Raw!$H$5:$EZ$5,0)),"-")</f>
        <v>124206</v>
      </c>
      <c r="R39" s="21">
        <f>IFERROR(INDEX(Raw!$H$6:$EZ$2076,MATCH($B39&amp;$D39&amp;$B$5,Raw!$A$6:$A$2076,0),MATCH(R$5,Raw!$H$5:$EZ$5,0)),"-")</f>
        <v>84437</v>
      </c>
      <c r="S39" s="21">
        <f>IFERROR(INDEX(Raw!$H$6:$EZ$2076,MATCH($B39&amp;$D39&amp;$B$5,Raw!$A$6:$A$2076,0),MATCH(S$5,Raw!$H$5:$EZ$5,0)),"-")</f>
        <v>515722</v>
      </c>
      <c r="T39" s="21">
        <f>IFERROR(INDEX(Raw!$H$6:$EZ$2076,MATCH($B39&amp;$D39&amp;$B$5,Raw!$A$6:$A$2076,0),MATCH(T$5,Raw!$H$5:$EZ$5,0)),"-")</f>
        <v>267015</v>
      </c>
      <c r="U39" s="21">
        <f>IFERROR(INDEX(Raw!$H$6:$EZ$2076,MATCH($B39&amp;$D39&amp;$B$5,Raw!$A$6:$A$2076,0),MATCH(U$5,Raw!$H$5:$EZ$5,0)),"-")</f>
        <v>23634</v>
      </c>
      <c r="V39" s="21"/>
      <c r="W39" s="21">
        <f>IFERROR(INDEX(Raw!$H$6:$EZ$2076,MATCH($B39&amp;$D39&amp;$B$5,Raw!$A$6:$A$2076,0),MATCH(W$5,Raw!$H$5:$EZ$5,0)),"-")</f>
        <v>95743</v>
      </c>
      <c r="X39" s="21">
        <f>IFERROR(INDEX(Raw!$H$6:$EZ$2076,MATCH($B39&amp;$D39&amp;$B$5,Raw!$A$6:$A$2076,0),MATCH(X$5,Raw!$H$5:$EZ$5,0)),"-")</f>
        <v>66291</v>
      </c>
      <c r="Y39" s="21">
        <f>IFERROR(INDEX(Raw!$H$6:$EZ$2076,MATCH($B39&amp;$D39&amp;$B$5,Raw!$A$6:$A$2076,0),MATCH(Y$5,Raw!$H$5:$EZ$5,0)),"-")</f>
        <v>413812</v>
      </c>
      <c r="Z39" s="21">
        <f>IFERROR(INDEX(Raw!$H$6:$EZ$2076,MATCH($B39&amp;$D39&amp;$B$5,Raw!$A$6:$A$2076,0),MATCH(Z$5,Raw!$H$5:$EZ$5,0)),"-")</f>
        <v>176960</v>
      </c>
      <c r="AA39" s="21">
        <f>IFERROR(INDEX(Raw!$H$6:$EZ$2076,MATCH($B39&amp;$D39&amp;$B$5,Raw!$A$6:$A$2076,0),MATCH(AA$5,Raw!$H$5:$EZ$5,0)),"-")</f>
        <v>16567</v>
      </c>
    </row>
    <row r="40" spans="1:27" ht="17.5" x14ac:dyDescent="0.35">
      <c r="A40" s="188">
        <f t="shared" si="3"/>
        <v>43647</v>
      </c>
      <c r="B40" s="145" t="s">
        <v>129</v>
      </c>
      <c r="C40" s="1" t="s">
        <v>146</v>
      </c>
      <c r="D40" s="99" t="s">
        <v>146</v>
      </c>
      <c r="E40" s="47">
        <f>IFERROR(INDEX(Raw!$FH$6:$FQ$2076,MATCH($B40&amp;$D40&amp;$B$5,Raw!$A$6:$A$2076,0),MATCH(E$5,Raw!$FH$4:$FQ$4,0)),"-")</f>
        <v>2.1199119555893633</v>
      </c>
      <c r="F40" s="47">
        <f>IFERROR(INDEX(Raw!$FH$6:$FQ$2076,MATCH($B40&amp;$D40&amp;$B$5,Raw!$A$6:$A$2076,0),MATCH(F$5,Raw!$FH$4:$FQ$4,0)),"-")</f>
        <v>2.1244110010577941</v>
      </c>
      <c r="G40" s="47">
        <f>IFERROR(INDEX(Raw!$FH$6:$FQ$2076,MATCH($B40&amp;$D40&amp;$B$5,Raw!$A$6:$A$2076,0),MATCH(G$5,Raw!$FH$4:$FQ$4,0)),"-")</f>
        <v>1.3728253710927605</v>
      </c>
      <c r="H40" s="47">
        <f>IFERROR(INDEX(Raw!$FH$6:$FQ$2076,MATCH($B40&amp;$D40&amp;$B$5,Raw!$A$6:$A$2076,0),MATCH(H$5,Raw!$FH$4:$FQ$4,0)),"-")</f>
        <v>1.6145967816303948</v>
      </c>
      <c r="I40" s="47">
        <f>IFERROR(INDEX(Raw!$FH$6:$FQ$2076,MATCH($B40&amp;$D40&amp;$B$5,Raw!$A$6:$A$2076,0),MATCH(I$5,Raw!$FH$4:$FQ$4,0)),"-")</f>
        <v>1.5473833972534949</v>
      </c>
      <c r="J40" s="47"/>
      <c r="K40" s="47">
        <f>IFERROR(INDEX(Raw!$FH$6:$FQ$2076,MATCH($B40&amp;$D40&amp;$B$5,Raw!$A$6:$A$2076,0),MATCH(K$5,Raw!$FH$4:$FQ$4,0)),"-")</f>
        <v>1.6421901047145839</v>
      </c>
      <c r="L40" s="47">
        <f>IFERROR(INDEX(Raw!$FH$6:$FQ$2076,MATCH($B40&amp;$D40&amp;$B$5,Raw!$A$6:$A$2076,0),MATCH(L$5,Raw!$FH$4:$FQ$4,0)),"-")</f>
        <v>1.6721559765362055</v>
      </c>
      <c r="M40" s="47">
        <f>IFERROR(INDEX(Raw!$FH$6:$FQ$2076,MATCH($B40&amp;$D40&amp;$B$5,Raw!$A$6:$A$2076,0),MATCH(M$5,Raw!$FH$4:$FQ$4,0)),"-")</f>
        <v>1.0957697958356554</v>
      </c>
      <c r="N40" s="47">
        <f>IFERROR(INDEX(Raw!$FH$6:$FQ$2076,MATCH($B40&amp;$D40&amp;$B$5,Raw!$A$6:$A$2076,0),MATCH(N$5,Raw!$FH$4:$FQ$4,0)),"-")</f>
        <v>1.0703672537808926</v>
      </c>
      <c r="O40" s="47">
        <f>IFERROR(INDEX(Raw!$FH$6:$FQ$2076,MATCH($B40&amp;$D40&amp;$B$5,Raw!$A$6:$A$2076,0),MATCH(O$5,Raw!$FH$4:$FQ$4,0)),"-")</f>
        <v>1.0649511320054434</v>
      </c>
      <c r="Q40" s="21">
        <f>IFERROR(INDEX(Raw!$H$6:$EZ$2076,MATCH($B40&amp;$D40&amp;$B$5,Raw!$A$6:$A$2076,0),MATCH(Q$5,Raw!$H$5:$EZ$5,0)),"-")</f>
        <v>130983</v>
      </c>
      <c r="R40" s="21">
        <f>IFERROR(INDEX(Raw!$H$6:$EZ$2076,MATCH($B40&amp;$D40&amp;$B$5,Raw!$A$6:$A$2076,0),MATCH(R$5,Raw!$H$5:$EZ$5,0)),"-")</f>
        <v>88367</v>
      </c>
      <c r="S40" s="21">
        <f>IFERROR(INDEX(Raw!$H$6:$EZ$2076,MATCH($B40&amp;$D40&amp;$B$5,Raw!$A$6:$A$2076,0),MATCH(S$5,Raw!$H$5:$EZ$5,0)),"-")</f>
        <v>541964</v>
      </c>
      <c r="T40" s="21">
        <f>IFERROR(INDEX(Raw!$H$6:$EZ$2076,MATCH($B40&amp;$D40&amp;$B$5,Raw!$A$6:$A$2076,0),MATCH(T$5,Raw!$H$5:$EZ$5,0)),"-")</f>
        <v>280139</v>
      </c>
      <c r="U40" s="21">
        <f>IFERROR(INDEX(Raw!$H$6:$EZ$2076,MATCH($B40&amp;$D40&amp;$B$5,Raw!$A$6:$A$2076,0),MATCH(U$5,Raw!$H$5:$EZ$5,0)),"-")</f>
        <v>25015</v>
      </c>
      <c r="V40" s="21"/>
      <c r="W40" s="21">
        <f>IFERROR(INDEX(Raw!$H$6:$EZ$2076,MATCH($B40&amp;$D40&amp;$B$5,Raw!$A$6:$A$2076,0),MATCH(W$5,Raw!$H$5:$EZ$5,0)),"-")</f>
        <v>101466</v>
      </c>
      <c r="X40" s="21">
        <f>IFERROR(INDEX(Raw!$H$6:$EZ$2076,MATCH($B40&amp;$D40&amp;$B$5,Raw!$A$6:$A$2076,0),MATCH(X$5,Raw!$H$5:$EZ$5,0)),"-")</f>
        <v>69555</v>
      </c>
      <c r="Y40" s="21">
        <f>IFERROR(INDEX(Raw!$H$6:$EZ$2076,MATCH($B40&amp;$D40&amp;$B$5,Raw!$A$6:$A$2076,0),MATCH(Y$5,Raw!$H$5:$EZ$5,0)),"-")</f>
        <v>432588</v>
      </c>
      <c r="Z40" s="21">
        <f>IFERROR(INDEX(Raw!$H$6:$EZ$2076,MATCH($B40&amp;$D40&amp;$B$5,Raw!$A$6:$A$2076,0),MATCH(Z$5,Raw!$H$5:$EZ$5,0)),"-")</f>
        <v>185713</v>
      </c>
      <c r="AA40" s="21">
        <f>IFERROR(INDEX(Raw!$H$6:$EZ$2076,MATCH($B40&amp;$D40&amp;$B$5,Raw!$A$6:$A$2076,0),MATCH(AA$5,Raw!$H$5:$EZ$5,0)),"-")</f>
        <v>17216</v>
      </c>
    </row>
    <row r="41" spans="1:27" x14ac:dyDescent="0.25">
      <c r="A41" s="188">
        <f t="shared" si="3"/>
        <v>43678</v>
      </c>
      <c r="B41" s="145" t="s">
        <v>129</v>
      </c>
      <c r="C41" s="1" t="s">
        <v>135</v>
      </c>
      <c r="D41" s="2" t="s">
        <v>135</v>
      </c>
      <c r="E41" s="47">
        <f>IFERROR(INDEX(Raw!$FH$6:$FQ$2076,MATCH($B41&amp;$D41&amp;$B$5,Raw!$A$6:$A$2076,0),MATCH(E$5,Raw!$FH$4:$FQ$4,0)),"-")</f>
        <v>2.1117399909719086</v>
      </c>
      <c r="F41" s="47">
        <f>IFERROR(INDEX(Raw!$FH$6:$FQ$2076,MATCH($B41&amp;$D41&amp;$B$5,Raw!$A$6:$A$2076,0),MATCH(F$5,Raw!$FH$4:$FQ$4,0)),"-")</f>
        <v>2.1151019348136604</v>
      </c>
      <c r="G41" s="47">
        <f>IFERROR(INDEX(Raw!$FH$6:$FQ$2076,MATCH($B41&amp;$D41&amp;$B$5,Raw!$A$6:$A$2076,0),MATCH(G$5,Raw!$FH$4:$FQ$4,0)),"-")</f>
        <v>1.3617912690503644</v>
      </c>
      <c r="H41" s="47">
        <f>IFERROR(INDEX(Raw!$FH$6:$FQ$2076,MATCH($B41&amp;$D41&amp;$B$5,Raw!$A$6:$A$2076,0),MATCH(H$5,Raw!$FH$4:$FQ$4,0)),"-")</f>
        <v>1.5912342337153718</v>
      </c>
      <c r="I41" s="47">
        <f>IFERROR(INDEX(Raw!$FH$6:$FQ$2076,MATCH($B41&amp;$D41&amp;$B$5,Raw!$A$6:$A$2076,0),MATCH(I$5,Raw!$FH$4:$FQ$4,0)),"-")</f>
        <v>1.5352944722406414</v>
      </c>
      <c r="J41" s="47"/>
      <c r="K41" s="47">
        <f>IFERROR(INDEX(Raw!$FH$6:$FQ$2076,MATCH($B41&amp;$D41&amp;$B$5,Raw!$A$6:$A$2076,0),MATCH(K$5,Raw!$FH$4:$FQ$4,0)),"-")</f>
        <v>1.6402826487030799</v>
      </c>
      <c r="L41" s="47">
        <f>IFERROR(INDEX(Raw!$FH$6:$FQ$2076,MATCH($B41&amp;$D41&amp;$B$5,Raw!$A$6:$A$2076,0),MATCH(L$5,Raw!$FH$4:$FQ$4,0)),"-")</f>
        <v>1.6694714972081548</v>
      </c>
      <c r="M41" s="47">
        <f>IFERROR(INDEX(Raw!$FH$6:$FQ$2076,MATCH($B41&amp;$D41&amp;$B$5,Raw!$A$6:$A$2076,0),MATCH(M$5,Raw!$FH$4:$FQ$4,0)),"-")</f>
        <v>1.0946139839196924</v>
      </c>
      <c r="N41" s="47">
        <f>IFERROR(INDEX(Raw!$FH$6:$FQ$2076,MATCH($B41&amp;$D41&amp;$B$5,Raw!$A$6:$A$2076,0),MATCH(N$5,Raw!$FH$4:$FQ$4,0)),"-")</f>
        <v>1.0696365835397108</v>
      </c>
      <c r="O41" s="47">
        <f>IFERROR(INDEX(Raw!$FH$6:$FQ$2076,MATCH($B41&amp;$D41&amp;$B$5,Raw!$A$6:$A$2076,0),MATCH(O$5,Raw!$FH$4:$FQ$4,0)),"-")</f>
        <v>1.0655253481222497</v>
      </c>
      <c r="Q41" s="21">
        <f>IFERROR(INDEX(Raw!$H$6:$EZ$2076,MATCH($B41&amp;$D41&amp;$B$5,Raw!$A$6:$A$2076,0),MATCH(Q$5,Raw!$H$5:$EZ$5,0)),"-")</f>
        <v>121632</v>
      </c>
      <c r="R41" s="21">
        <f>IFERROR(INDEX(Raw!$H$6:$EZ$2076,MATCH($B41&amp;$D41&amp;$B$5,Raw!$A$6:$A$2076,0),MATCH(R$5,Raw!$H$5:$EZ$5,0)),"-")</f>
        <v>81442</v>
      </c>
      <c r="S41" s="21">
        <f>IFERROR(INDEX(Raw!$H$6:$EZ$2076,MATCH($B41&amp;$D41&amp;$B$5,Raw!$A$6:$A$2076,0),MATCH(S$5,Raw!$H$5:$EZ$5,0)),"-")</f>
        <v>522010</v>
      </c>
      <c r="T41" s="21">
        <f>IFERROR(INDEX(Raw!$H$6:$EZ$2076,MATCH($B41&amp;$D41&amp;$B$5,Raw!$A$6:$A$2076,0),MATCH(T$5,Raw!$H$5:$EZ$5,0)),"-")</f>
        <v>276286</v>
      </c>
      <c r="U41" s="21">
        <f>IFERROR(INDEX(Raw!$H$6:$EZ$2076,MATCH($B41&amp;$D41&amp;$B$5,Raw!$A$6:$A$2076,0),MATCH(U$5,Raw!$H$5:$EZ$5,0)),"-")</f>
        <v>25469</v>
      </c>
      <c r="V41" s="21"/>
      <c r="W41" s="21">
        <f>IFERROR(INDEX(Raw!$H$6:$EZ$2076,MATCH($B41&amp;$D41&amp;$B$5,Raw!$A$6:$A$2076,0),MATCH(W$5,Raw!$H$5:$EZ$5,0)),"-")</f>
        <v>94477</v>
      </c>
      <c r="X41" s="21">
        <f>IFERROR(INDEX(Raw!$H$6:$EZ$2076,MATCH($B41&amp;$D41&amp;$B$5,Raw!$A$6:$A$2076,0),MATCH(X$5,Raw!$H$5:$EZ$5,0)),"-")</f>
        <v>64283</v>
      </c>
      <c r="Y41" s="21">
        <f>IFERROR(INDEX(Raw!$H$6:$EZ$2076,MATCH($B41&amp;$D41&amp;$B$5,Raw!$A$6:$A$2076,0),MATCH(Y$5,Raw!$H$5:$EZ$5,0)),"-")</f>
        <v>419594</v>
      </c>
      <c r="Z41" s="21">
        <f>IFERROR(INDEX(Raw!$H$6:$EZ$2076,MATCH($B41&amp;$D41&amp;$B$5,Raw!$A$6:$A$2076,0),MATCH(Z$5,Raw!$H$5:$EZ$5,0)),"-")</f>
        <v>185721</v>
      </c>
      <c r="AA41" s="21">
        <f>IFERROR(INDEX(Raw!$H$6:$EZ$2076,MATCH($B41&amp;$D41&amp;$B$5,Raw!$A$6:$A$2076,0),MATCH(AA$5,Raw!$H$5:$EZ$5,0)),"-")</f>
        <v>17676</v>
      </c>
    </row>
    <row r="42" spans="1:27" x14ac:dyDescent="0.25">
      <c r="A42" s="188">
        <f t="shared" si="3"/>
        <v>43709</v>
      </c>
      <c r="B42" s="145" t="s">
        <v>129</v>
      </c>
      <c r="C42" s="1" t="s">
        <v>136</v>
      </c>
      <c r="D42" s="2" t="s">
        <v>136</v>
      </c>
      <c r="E42" s="47">
        <f>IFERROR(INDEX(Raw!$FH$6:$FQ$2076,MATCH($B42&amp;$D42&amp;$B$5,Raw!$A$6:$A$2076,0),MATCH(E$5,Raw!$FH$4:$FQ$4,0)),"-")</f>
        <v>2.1057521568346096</v>
      </c>
      <c r="F42" s="47">
        <f>IFERROR(INDEX(Raw!$FH$6:$FQ$2076,MATCH($B42&amp;$D42&amp;$B$5,Raw!$A$6:$A$2076,0),MATCH(F$5,Raw!$FH$4:$FQ$4,0)),"-")</f>
        <v>2.1016976085171746</v>
      </c>
      <c r="G42" s="47">
        <f>IFERROR(INDEX(Raw!$FH$6:$FQ$2076,MATCH($B42&amp;$D42&amp;$B$5,Raw!$A$6:$A$2076,0),MATCH(G$5,Raw!$FH$4:$FQ$4,0)),"-")</f>
        <v>1.3658941179558519</v>
      </c>
      <c r="H42" s="47">
        <f>IFERROR(INDEX(Raw!$FH$6:$FQ$2076,MATCH($B42&amp;$D42&amp;$B$5,Raw!$A$6:$A$2076,0),MATCH(H$5,Raw!$FH$4:$FQ$4,0)),"-")</f>
        <v>1.6333053552501793</v>
      </c>
      <c r="I42" s="47">
        <f>IFERROR(INDEX(Raw!$FH$6:$FQ$2076,MATCH($B42&amp;$D42&amp;$B$5,Raw!$A$6:$A$2076,0),MATCH(I$5,Raw!$FH$4:$FQ$4,0)),"-")</f>
        <v>1.5357875833760903</v>
      </c>
      <c r="J42" s="47"/>
      <c r="K42" s="47">
        <f>IFERROR(INDEX(Raw!$FH$6:$FQ$2076,MATCH($B42&amp;$D42&amp;$B$5,Raw!$A$6:$A$2076,0),MATCH(K$5,Raw!$FH$4:$FQ$4,0)),"-")</f>
        <v>1.6299750686061736</v>
      </c>
      <c r="L42" s="47">
        <f>IFERROR(INDEX(Raw!$FH$6:$FQ$2076,MATCH($B42&amp;$D42&amp;$B$5,Raw!$A$6:$A$2076,0),MATCH(L$5,Raw!$FH$4:$FQ$4,0)),"-")</f>
        <v>1.656055509944649</v>
      </c>
      <c r="M42" s="47">
        <f>IFERROR(INDEX(Raw!$FH$6:$FQ$2076,MATCH($B42&amp;$D42&amp;$B$5,Raw!$A$6:$A$2076,0),MATCH(M$5,Raw!$FH$4:$FQ$4,0)),"-")</f>
        <v>1.0930628100475077</v>
      </c>
      <c r="N42" s="47">
        <f>IFERROR(INDEX(Raw!$FH$6:$FQ$2076,MATCH($B42&amp;$D42&amp;$B$5,Raw!$A$6:$A$2076,0),MATCH(N$5,Raw!$FH$4:$FQ$4,0)),"-")</f>
        <v>1.0731820883086329</v>
      </c>
      <c r="O42" s="47">
        <f>IFERROR(INDEX(Raw!$FH$6:$FQ$2076,MATCH($B42&amp;$D42&amp;$B$5,Raw!$A$6:$A$2076,0),MATCH(O$5,Raw!$FH$4:$FQ$4,0)),"-")</f>
        <v>1.0677911749615188</v>
      </c>
      <c r="Q42" s="21">
        <f>IFERROR(INDEX(Raw!$H$6:$EZ$2076,MATCH($B42&amp;$D42&amp;$B$5,Raw!$A$6:$A$2076,0),MATCH(Q$5,Raw!$H$5:$EZ$5,0)),"-")</f>
        <v>117402</v>
      </c>
      <c r="R42" s="21">
        <f>IFERROR(INDEX(Raw!$H$6:$EZ$2076,MATCH($B42&amp;$D42&amp;$B$5,Raw!$A$6:$A$2076,0),MATCH(R$5,Raw!$H$5:$EZ$5,0)),"-")</f>
        <v>79358</v>
      </c>
      <c r="S42" s="21">
        <f>IFERROR(INDEX(Raw!$H$6:$EZ$2076,MATCH($B42&amp;$D42&amp;$B$5,Raw!$A$6:$A$2076,0),MATCH(S$5,Raw!$H$5:$EZ$5,0)),"-")</f>
        <v>520392</v>
      </c>
      <c r="T42" s="21">
        <f>IFERROR(INDEX(Raw!$H$6:$EZ$2076,MATCH($B42&amp;$D42&amp;$B$5,Raw!$A$6:$A$2076,0),MATCH(T$5,Raw!$H$5:$EZ$5,0)),"-")</f>
        <v>266593</v>
      </c>
      <c r="U42" s="21">
        <f>IFERROR(INDEX(Raw!$H$6:$EZ$2076,MATCH($B42&amp;$D42&amp;$B$5,Raw!$A$6:$A$2076,0),MATCH(U$5,Raw!$H$5:$EZ$5,0)),"-")</f>
        <v>23946</v>
      </c>
      <c r="V42" s="21"/>
      <c r="W42" s="21">
        <f>IFERROR(INDEX(Raw!$H$6:$EZ$2076,MATCH($B42&amp;$D42&amp;$B$5,Raw!$A$6:$A$2076,0),MATCH(W$5,Raw!$H$5:$EZ$5,0)),"-")</f>
        <v>90876</v>
      </c>
      <c r="X42" s="21">
        <f>IFERROR(INDEX(Raw!$H$6:$EZ$2076,MATCH($B42&amp;$D42&amp;$B$5,Raw!$A$6:$A$2076,0),MATCH(X$5,Raw!$H$5:$EZ$5,0)),"-")</f>
        <v>62531</v>
      </c>
      <c r="Y42" s="21">
        <f>IFERROR(INDEX(Raw!$H$6:$EZ$2076,MATCH($B42&amp;$D42&amp;$B$5,Raw!$A$6:$A$2076,0),MATCH(Y$5,Raw!$H$5:$EZ$5,0)),"-")</f>
        <v>416446</v>
      </c>
      <c r="Z42" s="21">
        <f>IFERROR(INDEX(Raw!$H$6:$EZ$2076,MATCH($B42&amp;$D42&amp;$B$5,Raw!$A$6:$A$2076,0),MATCH(Z$5,Raw!$H$5:$EZ$5,0)),"-")</f>
        <v>175168</v>
      </c>
      <c r="AA42" s="21">
        <f>IFERROR(INDEX(Raw!$H$6:$EZ$2076,MATCH($B42&amp;$D42&amp;$B$5,Raw!$A$6:$A$2076,0),MATCH(AA$5,Raw!$H$5:$EZ$5,0)),"-")</f>
        <v>16649</v>
      </c>
    </row>
    <row r="43" spans="1:27" ht="17.5" x14ac:dyDescent="0.35">
      <c r="A43" s="188">
        <f t="shared" si="3"/>
        <v>43739</v>
      </c>
      <c r="B43" s="145" t="s">
        <v>129</v>
      </c>
      <c r="C43" s="1" t="s">
        <v>137</v>
      </c>
      <c r="D43" s="99" t="s">
        <v>137</v>
      </c>
      <c r="E43" s="47">
        <f>IFERROR(INDEX(Raw!$FH$6:$FQ$2076,MATCH($B43&amp;$D43&amp;$B$5,Raw!$A$6:$A$2076,0),MATCH(E$5,Raw!$FH$4:$FQ$4,0)),"-")</f>
        <v>2.0979028930654149</v>
      </c>
      <c r="F43" s="47">
        <f>IFERROR(INDEX(Raw!$FH$6:$FQ$2076,MATCH($B43&amp;$D43&amp;$B$5,Raw!$A$6:$A$2076,0),MATCH(F$5,Raw!$FH$4:$FQ$4,0)),"-")</f>
        <v>2.0852667391201627</v>
      </c>
      <c r="G43" s="47">
        <f>IFERROR(INDEX(Raw!$FH$6:$FQ$2076,MATCH($B43&amp;$D43&amp;$B$5,Raw!$A$6:$A$2076,0),MATCH(G$5,Raw!$FH$4:$FQ$4,0)),"-")</f>
        <v>1.3709959473373983</v>
      </c>
      <c r="H43" s="47">
        <f>IFERROR(INDEX(Raw!$FH$6:$FQ$2076,MATCH($B43&amp;$D43&amp;$B$5,Raw!$A$6:$A$2076,0),MATCH(H$5,Raw!$FH$4:$FQ$4,0)),"-")</f>
        <v>1.6616411710202554</v>
      </c>
      <c r="I43" s="47">
        <f>IFERROR(INDEX(Raw!$FH$6:$FQ$2076,MATCH($B43&amp;$D43&amp;$B$5,Raw!$A$6:$A$2076,0),MATCH(I$5,Raw!$FH$4:$FQ$4,0)),"-")</f>
        <v>1.6123622424532822</v>
      </c>
      <c r="J43" s="47"/>
      <c r="K43" s="47">
        <f>IFERROR(INDEX(Raw!$FH$6:$FQ$2076,MATCH($B43&amp;$D43&amp;$B$5,Raw!$A$6:$A$2076,0),MATCH(K$5,Raw!$FH$4:$FQ$4,0)),"-")</f>
        <v>1.6184434950699307</v>
      </c>
      <c r="L43" s="47">
        <f>IFERROR(INDEX(Raw!$FH$6:$FQ$2076,MATCH($B43&amp;$D43&amp;$B$5,Raw!$A$6:$A$2076,0),MATCH(L$5,Raw!$FH$4:$FQ$4,0)),"-")</f>
        <v>1.6355195388177479</v>
      </c>
      <c r="M43" s="47">
        <f>IFERROR(INDEX(Raw!$FH$6:$FQ$2076,MATCH($B43&amp;$D43&amp;$B$5,Raw!$A$6:$A$2076,0),MATCH(M$5,Raw!$FH$4:$FQ$4,0)),"-")</f>
        <v>1.0864559869101689</v>
      </c>
      <c r="N43" s="47">
        <f>IFERROR(INDEX(Raw!$FH$6:$FQ$2076,MATCH($B43&amp;$D43&amp;$B$5,Raw!$A$6:$A$2076,0),MATCH(N$5,Raw!$FH$4:$FQ$4,0)),"-")</f>
        <v>1.0787511735360713</v>
      </c>
      <c r="O43" s="47">
        <f>IFERROR(INDEX(Raw!$FH$6:$FQ$2076,MATCH($B43&amp;$D43&amp;$B$5,Raw!$A$6:$A$2076,0),MATCH(O$5,Raw!$FH$4:$FQ$4,0)),"-")</f>
        <v>1.0701964542405367</v>
      </c>
      <c r="Q43" s="21">
        <f>IFERROR(INDEX(Raw!$H$6:$EZ$2076,MATCH($B43&amp;$D43&amp;$B$5,Raw!$A$6:$A$2076,0),MATCH(Q$5,Raw!$H$5:$EZ$5,0)),"-")</f>
        <v>129149</v>
      </c>
      <c r="R43" s="21">
        <f>IFERROR(INDEX(Raw!$H$6:$EZ$2076,MATCH($B43&amp;$D43&amp;$B$5,Raw!$A$6:$A$2076,0),MATCH(R$5,Raw!$H$5:$EZ$5,0)),"-")</f>
        <v>88261</v>
      </c>
      <c r="S43" s="21">
        <f>IFERROR(INDEX(Raw!$H$6:$EZ$2076,MATCH($B43&amp;$D43&amp;$B$5,Raw!$A$6:$A$2076,0),MATCH(S$5,Raw!$H$5:$EZ$5,0)),"-")</f>
        <v>560555</v>
      </c>
      <c r="T43" s="21">
        <f>IFERROR(INDEX(Raw!$H$6:$EZ$2076,MATCH($B43&amp;$D43&amp;$B$5,Raw!$A$6:$A$2076,0),MATCH(T$5,Raw!$H$5:$EZ$5,0)),"-")</f>
        <v>270796</v>
      </c>
      <c r="U43" s="21">
        <f>IFERROR(INDEX(Raw!$H$6:$EZ$2076,MATCH($B43&amp;$D43&amp;$B$5,Raw!$A$6:$A$2076,0),MATCH(U$5,Raw!$H$5:$EZ$5,0)),"-")</f>
        <v>20190</v>
      </c>
      <c r="V43" s="21"/>
      <c r="W43" s="21">
        <f>IFERROR(INDEX(Raw!$H$6:$EZ$2076,MATCH($B43&amp;$D43&amp;$B$5,Raw!$A$6:$A$2076,0),MATCH(W$5,Raw!$H$5:$EZ$5,0)),"-")</f>
        <v>99633</v>
      </c>
      <c r="X43" s="21">
        <f>IFERROR(INDEX(Raw!$H$6:$EZ$2076,MATCH($B43&amp;$D43&amp;$B$5,Raw!$A$6:$A$2076,0),MATCH(X$5,Raw!$H$5:$EZ$5,0)),"-")</f>
        <v>69225</v>
      </c>
      <c r="Y43" s="21">
        <f>IFERROR(INDEX(Raw!$H$6:$EZ$2076,MATCH($B43&amp;$D43&amp;$B$5,Raw!$A$6:$A$2076,0),MATCH(Y$5,Raw!$H$5:$EZ$5,0)),"-")</f>
        <v>444216</v>
      </c>
      <c r="Z43" s="21">
        <f>IFERROR(INDEX(Raw!$H$6:$EZ$2076,MATCH($B43&amp;$D43&amp;$B$5,Raw!$A$6:$A$2076,0),MATCH(Z$5,Raw!$H$5:$EZ$5,0)),"-")</f>
        <v>175803</v>
      </c>
      <c r="AA43" s="21">
        <f>IFERROR(INDEX(Raw!$H$6:$EZ$2076,MATCH($B43&amp;$D43&amp;$B$5,Raw!$A$6:$A$2076,0),MATCH(AA$5,Raw!$H$5:$EZ$5,0)),"-")</f>
        <v>13401</v>
      </c>
    </row>
    <row r="44" spans="1:27" x14ac:dyDescent="0.25">
      <c r="A44" s="188">
        <f t="shared" si="3"/>
        <v>43770</v>
      </c>
      <c r="B44" s="145" t="s">
        <v>129</v>
      </c>
      <c r="C44" s="23" t="s">
        <v>138</v>
      </c>
      <c r="D44" s="95" t="s">
        <v>138</v>
      </c>
      <c r="E44" s="47">
        <f>IFERROR(INDEX(Raw!$FH$6:$FQ$2076,MATCH($B44&amp;$D44&amp;$B$5,Raw!$A$6:$A$2076,0),MATCH(E$5,Raw!$FH$4:$FQ$4,0)),"-")</f>
        <v>2.1081025511253104</v>
      </c>
      <c r="F44" s="47">
        <f>IFERROR(INDEX(Raw!$FH$6:$FQ$2076,MATCH($B44&amp;$D44&amp;$B$5,Raw!$A$6:$A$2076,0),MATCH(F$5,Raw!$FH$4:$FQ$4,0)),"-")</f>
        <v>2.0938027322530686</v>
      </c>
      <c r="G44" s="47">
        <f>IFERROR(INDEX(Raw!$FH$6:$FQ$2076,MATCH($B44&amp;$D44&amp;$B$5,Raw!$A$6:$A$2076,0),MATCH(G$5,Raw!$FH$4:$FQ$4,0)),"-")</f>
        <v>1.3821004382402342</v>
      </c>
      <c r="H44" s="47">
        <f>IFERROR(INDEX(Raw!$FH$6:$FQ$2076,MATCH($B44&amp;$D44&amp;$B$5,Raw!$A$6:$A$2076,0),MATCH(H$5,Raw!$FH$4:$FQ$4,0)),"-")</f>
        <v>1.6881024967660996</v>
      </c>
      <c r="I44" s="47">
        <f>IFERROR(INDEX(Raw!$FH$6:$FQ$2076,MATCH($B44&amp;$D44&amp;$B$5,Raw!$A$6:$A$2076,0),MATCH(I$5,Raw!$FH$4:$FQ$4,0)),"-")</f>
        <v>1.5717961086991479</v>
      </c>
      <c r="J44" s="47"/>
      <c r="K44" s="47">
        <f>IFERROR(INDEX(Raw!$FH$6:$FQ$2076,MATCH($B44&amp;$D44&amp;$B$5,Raw!$A$6:$A$2076,0),MATCH(K$5,Raw!$FH$4:$FQ$4,0)),"-")</f>
        <v>1.6228668132285258</v>
      </c>
      <c r="L44" s="47">
        <f>IFERROR(INDEX(Raw!$FH$6:$FQ$2076,MATCH($B44&amp;$D44&amp;$B$5,Raw!$A$6:$A$2076,0),MATCH(L$5,Raw!$FH$4:$FQ$4,0)),"-")</f>
        <v>1.6384503363306442</v>
      </c>
      <c r="M44" s="47">
        <f>IFERROR(INDEX(Raw!$FH$6:$FQ$2076,MATCH($B44&amp;$D44&amp;$B$5,Raw!$A$6:$A$2076,0),MATCH(M$5,Raw!$FH$4:$FQ$4,0)),"-")</f>
        <v>1.0887646129996094</v>
      </c>
      <c r="N44" s="47">
        <f>IFERROR(INDEX(Raw!$FH$6:$FQ$2076,MATCH($B44&amp;$D44&amp;$B$5,Raw!$A$6:$A$2076,0),MATCH(N$5,Raw!$FH$4:$FQ$4,0)),"-")</f>
        <v>1.0841009106923472</v>
      </c>
      <c r="O44" s="47">
        <f>IFERROR(INDEX(Raw!$FH$6:$FQ$2076,MATCH($B44&amp;$D44&amp;$B$5,Raw!$A$6:$A$2076,0),MATCH(O$5,Raw!$FH$4:$FQ$4,0)),"-")</f>
        <v>1.0664093905772631</v>
      </c>
      <c r="Q44" s="21">
        <f>IFERROR(INDEX(Raw!$H$6:$EZ$2076,MATCH($B44&amp;$D44&amp;$B$5,Raw!$A$6:$A$2076,0),MATCH(Q$5,Raw!$H$5:$EZ$5,0)),"-")</f>
        <v>133289</v>
      </c>
      <c r="R44" s="21">
        <f>IFERROR(INDEX(Raw!$H$6:$EZ$2076,MATCH($B44&amp;$D44&amp;$B$5,Raw!$A$6:$A$2076,0),MATCH(R$5,Raw!$H$5:$EZ$5,0)),"-")</f>
        <v>90580</v>
      </c>
      <c r="S44" s="21">
        <f>IFERROR(INDEX(Raw!$H$6:$EZ$2076,MATCH($B44&amp;$D44&amp;$B$5,Raw!$A$6:$A$2076,0),MATCH(S$5,Raw!$H$5:$EZ$5,0)),"-")</f>
        <v>576821</v>
      </c>
      <c r="T44" s="21">
        <f>IFERROR(INDEX(Raw!$H$6:$EZ$2076,MATCH($B44&amp;$D44&amp;$B$5,Raw!$A$6:$A$2076,0),MATCH(T$5,Raw!$H$5:$EZ$5,0)),"-")</f>
        <v>259696</v>
      </c>
      <c r="U44" s="21">
        <f>IFERROR(INDEX(Raw!$H$6:$EZ$2076,MATCH($B44&amp;$D44&amp;$B$5,Raw!$A$6:$A$2076,0),MATCH(U$5,Raw!$H$5:$EZ$5,0)),"-")</f>
        <v>19550</v>
      </c>
      <c r="V44" s="21"/>
      <c r="W44" s="21">
        <f>IFERROR(INDEX(Raw!$H$6:$EZ$2076,MATCH($B44&amp;$D44&amp;$B$5,Raw!$A$6:$A$2076,0),MATCH(W$5,Raw!$H$5:$EZ$5,0)),"-")</f>
        <v>102609</v>
      </c>
      <c r="X44" s="21">
        <f>IFERROR(INDEX(Raw!$H$6:$EZ$2076,MATCH($B44&amp;$D44&amp;$B$5,Raw!$A$6:$A$2076,0),MATCH(X$5,Raw!$H$5:$EZ$5,0)),"-")</f>
        <v>70881</v>
      </c>
      <c r="Y44" s="21">
        <f>IFERROR(INDEX(Raw!$H$6:$EZ$2076,MATCH($B44&amp;$D44&amp;$B$5,Raw!$A$6:$A$2076,0),MATCH(Y$5,Raw!$H$5:$EZ$5,0)),"-")</f>
        <v>454397</v>
      </c>
      <c r="Z44" s="21">
        <f>IFERROR(INDEX(Raw!$H$6:$EZ$2076,MATCH($B44&amp;$D44&amp;$B$5,Raw!$A$6:$A$2076,0),MATCH(Z$5,Raw!$H$5:$EZ$5,0)),"-")</f>
        <v>166777</v>
      </c>
      <c r="AA44" s="21">
        <f>IFERROR(INDEX(Raw!$H$6:$EZ$2076,MATCH($B44&amp;$D44&amp;$B$5,Raw!$A$6:$A$2076,0),MATCH(AA$5,Raw!$H$5:$EZ$5,0)),"-")</f>
        <v>13264</v>
      </c>
    </row>
    <row r="45" spans="1:27" x14ac:dyDescent="0.25">
      <c r="A45" s="188">
        <f t="shared" si="3"/>
        <v>43800</v>
      </c>
      <c r="B45" s="145" t="s">
        <v>129</v>
      </c>
      <c r="C45" s="1" t="s">
        <v>139</v>
      </c>
      <c r="D45" s="2" t="s">
        <v>139</v>
      </c>
      <c r="E45" s="47">
        <f>IFERROR(INDEX(Raw!$FH$6:$FQ$2076,MATCH($B45&amp;$D45&amp;$B$5,Raw!$A$6:$A$2076,0),MATCH(E$5,Raw!$FH$4:$FQ$4,0)),"-")</f>
        <v>2.1082189642203266</v>
      </c>
      <c r="F45" s="47">
        <f>IFERROR(INDEX(Raw!$FH$6:$FQ$2076,MATCH($B45&amp;$D45&amp;$B$5,Raw!$A$6:$A$2076,0),MATCH(F$5,Raw!$FH$4:$FQ$4,0)),"-")</f>
        <v>2.0925860748224676</v>
      </c>
      <c r="G45" s="47">
        <f>IFERROR(INDEX(Raw!$FH$6:$FQ$2076,MATCH($B45&amp;$D45&amp;$B$5,Raw!$A$6:$A$2076,0),MATCH(G$5,Raw!$FH$4:$FQ$4,0)),"-")</f>
        <v>1.3886570002589216</v>
      </c>
      <c r="H45" s="47">
        <f>IFERROR(INDEX(Raw!$FH$6:$FQ$2076,MATCH($B45&amp;$D45&amp;$B$5,Raw!$A$6:$A$2076,0),MATCH(H$5,Raw!$FH$4:$FQ$4,0)),"-")</f>
        <v>1.7000427318542233</v>
      </c>
      <c r="I45" s="47">
        <f>IFERROR(INDEX(Raw!$FH$6:$FQ$2076,MATCH($B45&amp;$D45&amp;$B$5,Raw!$A$6:$A$2076,0),MATCH(I$5,Raw!$FH$4:$FQ$4,0)),"-")</f>
        <v>1.5241898325909999</v>
      </c>
      <c r="J45" s="47"/>
      <c r="K45" s="47">
        <f>IFERROR(INDEX(Raw!$FH$6:$FQ$2076,MATCH($B45&amp;$D45&amp;$B$5,Raw!$A$6:$A$2076,0),MATCH(K$5,Raw!$FH$4:$FQ$4,0)),"-")</f>
        <v>1.615833321506124</v>
      </c>
      <c r="L45" s="47">
        <f>IFERROR(INDEX(Raw!$FH$6:$FQ$2076,MATCH($B45&amp;$D45&amp;$B$5,Raw!$A$6:$A$2076,0),MATCH(L$5,Raw!$FH$4:$FQ$4,0)),"-")</f>
        <v>1.6267779135007556</v>
      </c>
      <c r="M45" s="47">
        <f>IFERROR(INDEX(Raw!$FH$6:$FQ$2076,MATCH($B45&amp;$D45&amp;$B$5,Raw!$A$6:$A$2076,0),MATCH(M$5,Raw!$FH$4:$FQ$4,0)),"-")</f>
        <v>1.0880266600001787</v>
      </c>
      <c r="N45" s="47">
        <f>IFERROR(INDEX(Raw!$FH$6:$FQ$2076,MATCH($B45&amp;$D45&amp;$B$5,Raw!$A$6:$A$2076,0),MATCH(N$5,Raw!$FH$4:$FQ$4,0)),"-")</f>
        <v>1.0853077032645779</v>
      </c>
      <c r="O45" s="47">
        <f>IFERROR(INDEX(Raw!$FH$6:$FQ$2076,MATCH($B45&amp;$D45&amp;$B$5,Raw!$A$6:$A$2076,0),MATCH(O$5,Raw!$FH$4:$FQ$4,0)),"-")</f>
        <v>1.0820918445707264</v>
      </c>
      <c r="Q45" s="21">
        <f>IFERROR(INDEX(Raw!$H$6:$EZ$2076,MATCH($B45&amp;$D45&amp;$B$5,Raw!$A$6:$A$2076,0),MATCH(Q$5,Raw!$H$5:$EZ$5,0)),"-")</f>
        <v>148543</v>
      </c>
      <c r="R45" s="21">
        <f>IFERROR(INDEX(Raw!$H$6:$EZ$2076,MATCH($B45&amp;$D45&amp;$B$5,Raw!$A$6:$A$2076,0),MATCH(R$5,Raw!$H$5:$EZ$5,0)),"-")</f>
        <v>101074</v>
      </c>
      <c r="S45" s="21">
        <f>IFERROR(INDEX(Raw!$H$6:$EZ$2076,MATCH($B45&amp;$D45&amp;$B$5,Raw!$A$6:$A$2076,0),MATCH(S$5,Raw!$H$5:$EZ$5,0)),"-")</f>
        <v>622135</v>
      </c>
      <c r="T45" s="21">
        <f>IFERROR(INDEX(Raw!$H$6:$EZ$2076,MATCH($B45&amp;$D45&amp;$B$5,Raw!$A$6:$A$2076,0),MATCH(T$5,Raw!$H$5:$EZ$5,0)),"-")</f>
        <v>250639</v>
      </c>
      <c r="U45" s="21">
        <f>IFERROR(INDEX(Raw!$H$6:$EZ$2076,MATCH($B45&amp;$D45&amp;$B$5,Raw!$A$6:$A$2076,0),MATCH(U$5,Raw!$H$5:$EZ$5,0)),"-")</f>
        <v>19848</v>
      </c>
      <c r="V45" s="21"/>
      <c r="W45" s="21">
        <f>IFERROR(INDEX(Raw!$H$6:$EZ$2076,MATCH($B45&amp;$D45&amp;$B$5,Raw!$A$6:$A$2076,0),MATCH(W$5,Raw!$H$5:$EZ$5,0)),"-")</f>
        <v>113850</v>
      </c>
      <c r="X45" s="21">
        <f>IFERROR(INDEX(Raw!$H$6:$EZ$2076,MATCH($B45&amp;$D45&amp;$B$5,Raw!$A$6:$A$2076,0),MATCH(X$5,Raw!$H$5:$EZ$5,0)),"-")</f>
        <v>78575</v>
      </c>
      <c r="Y45" s="21">
        <f>IFERROR(INDEX(Raw!$H$6:$EZ$2076,MATCH($B45&amp;$D45&amp;$B$5,Raw!$A$6:$A$2076,0),MATCH(Y$5,Raw!$H$5:$EZ$5,0)),"-")</f>
        <v>487449</v>
      </c>
      <c r="Z45" s="21">
        <f>IFERROR(INDEX(Raw!$H$6:$EZ$2076,MATCH($B45&amp;$D45&amp;$B$5,Raw!$A$6:$A$2076,0),MATCH(Z$5,Raw!$H$5:$EZ$5,0)),"-")</f>
        <v>160008</v>
      </c>
      <c r="AA45" s="21">
        <f>IFERROR(INDEX(Raw!$H$6:$EZ$2076,MATCH($B45&amp;$D45&amp;$B$5,Raw!$A$6:$A$2076,0),MATCH(AA$5,Raw!$H$5:$EZ$5,0)),"-")</f>
        <v>14091</v>
      </c>
    </row>
    <row r="46" spans="1:27" ht="17.5" x14ac:dyDescent="0.35">
      <c r="A46" s="188">
        <f t="shared" si="3"/>
        <v>43831</v>
      </c>
      <c r="B46" s="145" t="s">
        <v>129</v>
      </c>
      <c r="C46" s="1" t="s">
        <v>140</v>
      </c>
      <c r="D46" s="99" t="s">
        <v>140</v>
      </c>
      <c r="E46" s="47">
        <f>IFERROR(INDEX(Raw!$FH$6:$FQ$2076,MATCH($B46&amp;$D46&amp;$B$5,Raw!$A$6:$A$2076,0),MATCH(E$5,Raw!$FH$4:$FQ$4,0)),"-")</f>
        <v>2.1263635914902017</v>
      </c>
      <c r="F46" s="47">
        <f>IFERROR(INDEX(Raw!$FH$6:$FQ$2076,MATCH($B46&amp;$D46&amp;$B$5,Raw!$A$6:$A$2076,0),MATCH(F$5,Raw!$FH$4:$FQ$4,0)),"-")</f>
        <v>2.090266568843238</v>
      </c>
      <c r="G46" s="47">
        <f>IFERROR(INDEX(Raw!$FH$6:$FQ$2076,MATCH($B46&amp;$D46&amp;$B$5,Raw!$A$6:$A$2076,0),MATCH(G$5,Raw!$FH$4:$FQ$4,0)),"-")</f>
        <v>1.3522818745827934</v>
      </c>
      <c r="H46" s="47">
        <f>IFERROR(INDEX(Raw!$FH$6:$FQ$2076,MATCH($B46&amp;$D46&amp;$B$5,Raw!$A$6:$A$2076,0),MATCH(H$5,Raw!$FH$4:$FQ$4,0)),"-")</f>
        <v>1.6241830889959881</v>
      </c>
      <c r="I46" s="47">
        <f>IFERROR(INDEX(Raw!$FH$6:$FQ$2076,MATCH($B46&amp;$D46&amp;$B$5,Raw!$A$6:$A$2076,0),MATCH(I$5,Raw!$FH$4:$FQ$4,0)),"-")</f>
        <v>1.5362350861688026</v>
      </c>
      <c r="J46" s="47"/>
      <c r="K46" s="47">
        <f>IFERROR(INDEX(Raw!$FH$6:$FQ$2076,MATCH($B46&amp;$D46&amp;$B$5,Raw!$A$6:$A$2076,0),MATCH(K$5,Raw!$FH$4:$FQ$4,0)),"-")</f>
        <v>1.6332494200108594</v>
      </c>
      <c r="L46" s="47">
        <f>IFERROR(INDEX(Raw!$FH$6:$FQ$2076,MATCH($B46&amp;$D46&amp;$B$5,Raw!$A$6:$A$2076,0),MATCH(L$5,Raw!$FH$4:$FQ$4,0)),"-")</f>
        <v>1.6350452433357789</v>
      </c>
      <c r="M46" s="47">
        <f>IFERROR(INDEX(Raw!$FH$6:$FQ$2076,MATCH($B46&amp;$D46&amp;$B$5,Raw!$A$6:$A$2076,0),MATCH(M$5,Raw!$FH$4:$FQ$4,0)),"-")</f>
        <v>1.0845751364510936</v>
      </c>
      <c r="N46" s="47">
        <f>IFERROR(INDEX(Raw!$FH$6:$FQ$2076,MATCH($B46&amp;$D46&amp;$B$5,Raw!$A$6:$A$2076,0),MATCH(N$5,Raw!$FH$4:$FQ$4,0)),"-")</f>
        <v>1.0777989452701169</v>
      </c>
      <c r="O46" s="47">
        <f>IFERROR(INDEX(Raw!$FH$6:$FQ$2076,MATCH($B46&amp;$D46&amp;$B$5,Raw!$A$6:$A$2076,0),MATCH(O$5,Raw!$FH$4:$FQ$4,0)),"-")</f>
        <v>1.0732803063779643</v>
      </c>
      <c r="Q46" s="21">
        <f>IFERROR(INDEX(Raw!$H$6:$EZ$2076,MATCH($B46&amp;$D46&amp;$B$5,Raw!$A$6:$A$2076,0),MATCH(Q$5,Raw!$H$5:$EZ$5,0)),"-")</f>
        <v>129234</v>
      </c>
      <c r="R46" s="21">
        <f>IFERROR(INDEX(Raw!$H$6:$EZ$2076,MATCH($B46&amp;$D46&amp;$B$5,Raw!$A$6:$A$2076,0),MATCH(R$5,Raw!$H$5:$EZ$5,0)),"-")</f>
        <v>85471</v>
      </c>
      <c r="S46" s="21">
        <f>IFERROR(INDEX(Raw!$H$6:$EZ$2076,MATCH($B46&amp;$D46&amp;$B$5,Raw!$A$6:$A$2076,0),MATCH(S$5,Raw!$H$5:$EZ$5,0)),"-")</f>
        <v>551017</v>
      </c>
      <c r="T46" s="21">
        <f>IFERROR(INDEX(Raw!$H$6:$EZ$2076,MATCH($B46&amp;$D46&amp;$B$5,Raw!$A$6:$A$2076,0),MATCH(T$5,Raw!$H$5:$EZ$5,0)),"-")</f>
        <v>257472</v>
      </c>
      <c r="U46" s="21">
        <f>IFERROR(INDEX(Raw!$H$6:$EZ$2076,MATCH($B46&amp;$D46&amp;$B$5,Raw!$A$6:$A$2076,0),MATCH(U$5,Raw!$H$5:$EZ$5,0)),"-")</f>
        <v>20859</v>
      </c>
      <c r="V46" s="21"/>
      <c r="W46" s="21">
        <f>IFERROR(INDEX(Raw!$H$6:$EZ$2076,MATCH($B46&amp;$D46&amp;$B$5,Raw!$A$6:$A$2076,0),MATCH(W$5,Raw!$H$5:$EZ$5,0)),"-")</f>
        <v>99264</v>
      </c>
      <c r="X46" s="21">
        <f>IFERROR(INDEX(Raw!$H$6:$EZ$2076,MATCH($B46&amp;$D46&amp;$B$5,Raw!$A$6:$A$2076,0),MATCH(X$5,Raw!$H$5:$EZ$5,0)),"-")</f>
        <v>66857</v>
      </c>
      <c r="Y46" s="21">
        <f>IFERROR(INDEX(Raw!$H$6:$EZ$2076,MATCH($B46&amp;$D46&amp;$B$5,Raw!$A$6:$A$2076,0),MATCH(Y$5,Raw!$H$5:$EZ$5,0)),"-")</f>
        <v>441934</v>
      </c>
      <c r="Z46" s="21">
        <f>IFERROR(INDEX(Raw!$H$6:$EZ$2076,MATCH($B46&amp;$D46&amp;$B$5,Raw!$A$6:$A$2076,0),MATCH(Z$5,Raw!$H$5:$EZ$5,0)),"-")</f>
        <v>170857</v>
      </c>
      <c r="AA46" s="21">
        <f>IFERROR(INDEX(Raw!$H$6:$EZ$2076,MATCH($B46&amp;$D46&amp;$B$5,Raw!$A$6:$A$2076,0),MATCH(AA$5,Raw!$H$5:$EZ$5,0)),"-")</f>
        <v>14573</v>
      </c>
    </row>
    <row r="47" spans="1:27" x14ac:dyDescent="0.25">
      <c r="A47" s="188">
        <f t="shared" si="3"/>
        <v>43862</v>
      </c>
      <c r="B47" s="145" t="s">
        <v>129</v>
      </c>
      <c r="C47" s="1" t="s">
        <v>141</v>
      </c>
      <c r="D47" s="2" t="s">
        <v>141</v>
      </c>
      <c r="E47" s="47">
        <f>IFERROR(INDEX(Raw!$FH$6:$FQ$2076,MATCH($B47&amp;$D47&amp;$B$5,Raw!$A$6:$A$2076,0),MATCH(E$5,Raw!$FH$4:$FQ$4,0)),"-")</f>
        <v>2.1168055948007911</v>
      </c>
      <c r="F47" s="47">
        <f>IFERROR(INDEX(Raw!$FH$6:$FQ$2076,MATCH($B47&amp;$D47&amp;$B$5,Raw!$A$6:$A$2076,0),MATCH(F$5,Raw!$FH$4:$FQ$4,0)),"-")</f>
        <v>2.09628794631154</v>
      </c>
      <c r="G47" s="47">
        <f>IFERROR(INDEX(Raw!$FH$6:$FQ$2076,MATCH($B47&amp;$D47&amp;$B$5,Raw!$A$6:$A$2076,0),MATCH(G$5,Raw!$FH$4:$FQ$4,0)),"-")</f>
        <v>1.3673884259940352</v>
      </c>
      <c r="H47" s="47">
        <f>IFERROR(INDEX(Raw!$FH$6:$FQ$2076,MATCH($B47&amp;$D47&amp;$B$5,Raw!$A$6:$A$2076,0),MATCH(H$5,Raw!$FH$4:$FQ$4,0)),"-")</f>
        <v>1.6513778873974292</v>
      </c>
      <c r="I47" s="47">
        <f>IFERROR(INDEX(Raw!$FH$6:$FQ$2076,MATCH($B47&amp;$D47&amp;$B$5,Raw!$A$6:$A$2076,0),MATCH(I$5,Raw!$FH$4:$FQ$4,0)),"-")</f>
        <v>1.5805619775920328</v>
      </c>
      <c r="J47" s="47"/>
      <c r="K47" s="47">
        <f>IFERROR(INDEX(Raw!$FH$6:$FQ$2076,MATCH($B47&amp;$D47&amp;$B$5,Raw!$A$6:$A$2076,0),MATCH(K$5,Raw!$FH$4:$FQ$4,0)),"-")</f>
        <v>1.620708533484035</v>
      </c>
      <c r="L47" s="47">
        <f>IFERROR(INDEX(Raw!$FH$6:$FQ$2076,MATCH($B47&amp;$D47&amp;$B$5,Raw!$A$6:$A$2076,0),MATCH(L$5,Raw!$FH$4:$FQ$4,0)),"-")</f>
        <v>1.6333298379908772</v>
      </c>
      <c r="M47" s="47">
        <f>IFERROR(INDEX(Raw!$FH$6:$FQ$2076,MATCH($B47&amp;$D47&amp;$B$5,Raw!$A$6:$A$2076,0),MATCH(M$5,Raw!$FH$4:$FQ$4,0)),"-")</f>
        <v>1.0858541413114711</v>
      </c>
      <c r="N47" s="47">
        <f>IFERROR(INDEX(Raw!$FH$6:$FQ$2076,MATCH($B47&amp;$D47&amp;$B$5,Raw!$A$6:$A$2076,0),MATCH(N$5,Raw!$FH$4:$FQ$4,0)),"-")</f>
        <v>1.0741220075755009</v>
      </c>
      <c r="O47" s="47">
        <f>IFERROR(INDEX(Raw!$FH$6:$FQ$2076,MATCH($B47&amp;$D47&amp;$B$5,Raw!$A$6:$A$2076,0),MATCH(O$5,Raw!$FH$4:$FQ$4,0)),"-")</f>
        <v>1.0746932242575138</v>
      </c>
      <c r="Q47" s="21">
        <f>IFERROR(INDEX(Raw!$H$6:$EZ$2076,MATCH($B47&amp;$D47&amp;$B$5,Raw!$A$6:$A$2076,0),MATCH(Q$5,Raw!$H$5:$EZ$5,0)),"-")</f>
        <v>119862</v>
      </c>
      <c r="R47" s="21">
        <f>IFERROR(INDEX(Raw!$H$6:$EZ$2076,MATCH($B47&amp;$D47&amp;$B$5,Raw!$A$6:$A$2076,0),MATCH(R$5,Raw!$H$5:$EZ$5,0)),"-")</f>
        <v>79965</v>
      </c>
      <c r="S47" s="21">
        <f>IFERROR(INDEX(Raw!$H$6:$EZ$2076,MATCH($B47&amp;$D47&amp;$B$5,Raw!$A$6:$A$2076,0),MATCH(S$5,Raw!$H$5:$EZ$5,0)),"-")</f>
        <v>511205</v>
      </c>
      <c r="T47" s="21">
        <f>IFERROR(INDEX(Raw!$H$6:$EZ$2076,MATCH($B47&amp;$D47&amp;$B$5,Raw!$A$6:$A$2076,0),MATCH(T$5,Raw!$H$5:$EZ$5,0)),"-")</f>
        <v>243712</v>
      </c>
      <c r="U47" s="21">
        <f>IFERROR(INDEX(Raw!$H$6:$EZ$2076,MATCH($B47&amp;$D47&amp;$B$5,Raw!$A$6:$A$2076,0),MATCH(U$5,Raw!$H$5:$EZ$5,0)),"-")</f>
        <v>17775</v>
      </c>
      <c r="V47" s="21"/>
      <c r="W47" s="21">
        <f>IFERROR(INDEX(Raw!$H$6:$EZ$2076,MATCH($B47&amp;$D47&amp;$B$5,Raw!$A$6:$A$2076,0),MATCH(W$5,Raw!$H$5:$EZ$5,0)),"-")</f>
        <v>91771</v>
      </c>
      <c r="X47" s="21">
        <f>IFERROR(INDEX(Raw!$H$6:$EZ$2076,MATCH($B47&amp;$D47&amp;$B$5,Raw!$A$6:$A$2076,0),MATCH(X$5,Raw!$H$5:$EZ$5,0)),"-")</f>
        <v>62305</v>
      </c>
      <c r="Y47" s="21">
        <f>IFERROR(INDEX(Raw!$H$6:$EZ$2076,MATCH($B47&amp;$D47&amp;$B$5,Raw!$A$6:$A$2076,0),MATCH(Y$5,Raw!$H$5:$EZ$5,0)),"-")</f>
        <v>405952</v>
      </c>
      <c r="Z47" s="21">
        <f>IFERROR(INDEX(Raw!$H$6:$EZ$2076,MATCH($B47&amp;$D47&amp;$B$5,Raw!$A$6:$A$2076,0),MATCH(Z$5,Raw!$H$5:$EZ$5,0)),"-")</f>
        <v>158520</v>
      </c>
      <c r="AA47" s="21">
        <f>IFERROR(INDEX(Raw!$H$6:$EZ$2076,MATCH($B47&amp;$D47&amp;$B$5,Raw!$A$6:$A$2076,0),MATCH(AA$5,Raw!$H$5:$EZ$5,0)),"-")</f>
        <v>12086</v>
      </c>
    </row>
    <row r="48" spans="1:27" x14ac:dyDescent="0.25">
      <c r="A48" s="188">
        <f t="shared" si="3"/>
        <v>43891</v>
      </c>
      <c r="B48" s="145" t="s">
        <v>129</v>
      </c>
      <c r="C48" s="38" t="s">
        <v>142</v>
      </c>
      <c r="D48" s="2" t="s">
        <v>142</v>
      </c>
      <c r="E48" s="47">
        <f>IFERROR(INDEX(Raw!$FH$6:$FQ$2076,MATCH($B48&amp;$D48&amp;$B$5,Raw!$A$6:$A$2076,0),MATCH(E$5,Raw!$FH$4:$FQ$4,0)),"-")</f>
        <v>2.0990387888415216</v>
      </c>
      <c r="F48" s="47">
        <f>IFERROR(INDEX(Raw!$FH$6:$FQ$2076,MATCH($B48&amp;$D48&amp;$B$5,Raw!$A$6:$A$2076,0),MATCH(F$5,Raw!$FH$4:$FQ$4,0)),"-")</f>
        <v>2.0846470185058261</v>
      </c>
      <c r="G48" s="47">
        <f>IFERROR(INDEX(Raw!$FH$6:$FQ$2076,MATCH($B48&amp;$D48&amp;$B$5,Raw!$A$6:$A$2076,0),MATCH(G$5,Raw!$FH$4:$FQ$4,0)),"-")</f>
        <v>1.342687314714456</v>
      </c>
      <c r="H48" s="47">
        <f>IFERROR(INDEX(Raw!$FH$6:$FQ$2076,MATCH($B48&amp;$D48&amp;$B$5,Raw!$A$6:$A$2076,0),MATCH(H$5,Raw!$FH$4:$FQ$4,0)),"-")</f>
        <v>1.5960432259148667</v>
      </c>
      <c r="I48" s="47">
        <f>IFERROR(INDEX(Raw!$FH$6:$FQ$2076,MATCH($B48&amp;$D48&amp;$B$5,Raw!$A$6:$A$2076,0),MATCH(I$5,Raw!$FH$4:$FQ$4,0)),"-")</f>
        <v>1.5184923201293452</v>
      </c>
      <c r="J48" s="47"/>
      <c r="K48" s="47">
        <f>IFERROR(INDEX(Raw!$FH$6:$FQ$2076,MATCH($B48&amp;$D48&amp;$B$5,Raw!$A$6:$A$2076,0),MATCH(K$5,Raw!$FH$4:$FQ$4,0)),"-")</f>
        <v>1.6095018883827987</v>
      </c>
      <c r="L48" s="47">
        <f>IFERROR(INDEX(Raw!$FH$6:$FQ$2076,MATCH($B48&amp;$D48&amp;$B$5,Raw!$A$6:$A$2076,0),MATCH(L$5,Raw!$FH$4:$FQ$4,0)),"-")</f>
        <v>1.6276163863552486</v>
      </c>
      <c r="M48" s="47">
        <f>IFERROR(INDEX(Raw!$FH$6:$FQ$2076,MATCH($B48&amp;$D48&amp;$B$5,Raw!$A$6:$A$2076,0),MATCH(M$5,Raw!$FH$4:$FQ$4,0)),"-")</f>
        <v>1.0720380296258902</v>
      </c>
      <c r="N48" s="47">
        <f>IFERROR(INDEX(Raw!$FH$6:$FQ$2076,MATCH($B48&amp;$D48&amp;$B$5,Raw!$A$6:$A$2076,0),MATCH(N$5,Raw!$FH$4:$FQ$4,0)),"-")</f>
        <v>1.0664546735435168</v>
      </c>
      <c r="O48" s="47">
        <f>IFERROR(INDEX(Raw!$FH$6:$FQ$2076,MATCH($B48&amp;$D48&amp;$B$5,Raw!$A$6:$A$2076,0),MATCH(O$5,Raw!$FH$4:$FQ$4,0)),"-")</f>
        <v>1.0762934518997576</v>
      </c>
      <c r="Q48" s="21">
        <f>IFERROR(INDEX(Raw!$H$6:$EZ$2076,MATCH($B48&amp;$D48&amp;$B$5,Raw!$A$6:$A$2076,0),MATCH(Q$5,Raw!$H$5:$EZ$5,0)),"-")</f>
        <v>129496</v>
      </c>
      <c r="R48" s="21">
        <f>IFERROR(INDEX(Raw!$H$6:$EZ$2076,MATCH($B48&amp;$D48&amp;$B$5,Raw!$A$6:$A$2076,0),MATCH(R$5,Raw!$H$5:$EZ$5,0)),"-")</f>
        <v>79079</v>
      </c>
      <c r="S48" s="21">
        <f>IFERROR(INDEX(Raw!$H$6:$EZ$2076,MATCH($B48&amp;$D48&amp;$B$5,Raw!$A$6:$A$2076,0),MATCH(S$5,Raw!$H$5:$EZ$5,0)),"-")</f>
        <v>542588</v>
      </c>
      <c r="T48" s="21">
        <f>IFERROR(INDEX(Raw!$H$6:$EZ$2076,MATCH($B48&amp;$D48&amp;$B$5,Raw!$A$6:$A$2076,0),MATCH(T$5,Raw!$H$5:$EZ$5,0)),"-")</f>
        <v>246943</v>
      </c>
      <c r="U48" s="21">
        <f>IFERROR(INDEX(Raw!$H$6:$EZ$2076,MATCH($B48&amp;$D48&amp;$B$5,Raw!$A$6:$A$2076,0),MATCH(U$5,Raw!$H$5:$EZ$5,0)),"-")</f>
        <v>15027</v>
      </c>
      <c r="V48" s="21"/>
      <c r="W48" s="21">
        <f>IFERROR(INDEX(Raw!$H$6:$EZ$2076,MATCH($B48&amp;$D48&amp;$B$5,Raw!$A$6:$A$2076,0),MATCH(W$5,Raw!$H$5:$EZ$5,0)),"-")</f>
        <v>99295</v>
      </c>
      <c r="X48" s="21">
        <f>IFERROR(INDEX(Raw!$H$6:$EZ$2076,MATCH($B48&amp;$D48&amp;$B$5,Raw!$A$6:$A$2076,0),MATCH(X$5,Raw!$H$5:$EZ$5,0)),"-")</f>
        <v>61742</v>
      </c>
      <c r="Y48" s="21">
        <f>IFERROR(INDEX(Raw!$H$6:$EZ$2076,MATCH($B48&amp;$D48&amp;$B$5,Raw!$A$6:$A$2076,0),MATCH(Y$5,Raw!$H$5:$EZ$5,0)),"-")</f>
        <v>433217</v>
      </c>
      <c r="Z48" s="21">
        <f>IFERROR(INDEX(Raw!$H$6:$EZ$2076,MATCH($B48&amp;$D48&amp;$B$5,Raw!$A$6:$A$2076,0),MATCH(Z$5,Raw!$H$5:$EZ$5,0)),"-")</f>
        <v>165004</v>
      </c>
      <c r="AA48" s="21">
        <f>IFERROR(INDEX(Raw!$H$6:$EZ$2076,MATCH($B48&amp;$D48&amp;$B$5,Raw!$A$6:$A$2076,0),MATCH(AA$5,Raw!$H$5:$EZ$5,0)),"-")</f>
        <v>10651</v>
      </c>
    </row>
    <row r="49" spans="1:27" s="38" customFormat="1" ht="17.5" x14ac:dyDescent="0.35">
      <c r="A49" s="188">
        <f t="shared" si="3"/>
        <v>43922</v>
      </c>
      <c r="B49" s="146" t="s">
        <v>130</v>
      </c>
      <c r="C49" s="96" t="s">
        <v>143</v>
      </c>
      <c r="D49" s="99" t="s">
        <v>143</v>
      </c>
      <c r="E49" s="157">
        <f>IFERROR(INDEX(Raw!$FH$6:$FQ$2076,MATCH($B49&amp;$D49&amp;$B$5,Raw!$A$6:$A$2076,0),MATCH(E$5,Raw!$FH$4:$FQ$4,0)),"-")</f>
        <v>2.0856531477481801</v>
      </c>
      <c r="F49" s="157">
        <f>IFERROR(INDEX(Raw!$FH$6:$FQ$2076,MATCH($B49&amp;$D49&amp;$B$5,Raw!$A$6:$A$2076,0),MATCH(F$5,Raw!$FH$4:$FQ$4,0)),"-")</f>
        <v>2.0464664516880999</v>
      </c>
      <c r="G49" s="157">
        <f>IFERROR(INDEX(Raw!$FH$6:$FQ$2076,MATCH($B49&amp;$D49&amp;$B$5,Raw!$A$6:$A$2076,0),MATCH(G$5,Raw!$FH$4:$FQ$4,0)),"-")</f>
        <v>1.283030121356898</v>
      </c>
      <c r="H49" s="157">
        <f>IFERROR(INDEX(Raw!$FH$6:$FQ$2076,MATCH($B49&amp;$D49&amp;$B$5,Raw!$A$6:$A$2076,0),MATCH(H$5,Raw!$FH$4:$FQ$4,0)),"-")</f>
        <v>1.4159334515205237</v>
      </c>
      <c r="I49" s="157">
        <f>IFERROR(INDEX(Raw!$FH$6:$FQ$2076,MATCH($B49&amp;$D49&amp;$B$5,Raw!$A$6:$A$2076,0),MATCH(I$5,Raw!$FH$4:$FQ$4,0)),"-")</f>
        <v>1.4534915315641699</v>
      </c>
      <c r="J49" s="158"/>
      <c r="K49" s="157">
        <f>IFERROR(INDEX(Raw!$FH$6:$FQ$2076,MATCH($B49&amp;$D49&amp;$B$5,Raw!$A$6:$A$2076,0),MATCH(K$5,Raw!$FH$4:$FQ$4,0)),"-")</f>
        <v>1.6070714342852572</v>
      </c>
      <c r="L49" s="157">
        <f>IFERROR(INDEX(Raw!$FH$6:$FQ$2076,MATCH($B49&amp;$D49&amp;$B$5,Raw!$A$6:$A$2076,0),MATCH(L$5,Raw!$FH$4:$FQ$4,0)),"-")</f>
        <v>1.6051905668440887</v>
      </c>
      <c r="M49" s="157">
        <f>IFERROR(INDEX(Raw!$FH$6:$FQ$2076,MATCH($B49&amp;$D49&amp;$B$5,Raw!$A$6:$A$2076,0),MATCH(M$5,Raw!$FH$4:$FQ$4,0)),"-")</f>
        <v>1.0614108550608639</v>
      </c>
      <c r="N49" s="157">
        <f>IFERROR(INDEX(Raw!$FH$6:$FQ$2076,MATCH($B49&amp;$D49&amp;$B$5,Raw!$A$6:$A$2076,0),MATCH(N$5,Raw!$FH$4:$FQ$4,0)),"-")</f>
        <v>1.054564298377199</v>
      </c>
      <c r="O49" s="157">
        <f>IFERROR(INDEX(Raw!$FH$6:$FQ$2076,MATCH($B49&amp;$D49&amp;$B$5,Raw!$A$6:$A$2076,0),MATCH(O$5,Raw!$FH$4:$FQ$4,0)),"-")</f>
        <v>1.0567883343900009</v>
      </c>
      <c r="Q49" s="148">
        <f>IFERROR(INDEX(Raw!$H$6:$EZ$2076,MATCH($B49&amp;$D49&amp;$B$5,Raw!$A$6:$A$2076,0),MATCH(Q$5,Raw!$H$5:$EZ$5,0)),"-")</f>
        <v>104291</v>
      </c>
      <c r="R49" s="148">
        <f>IFERROR(INDEX(Raw!$H$6:$EZ$2076,MATCH($B49&amp;$D49&amp;$B$5,Raw!$A$6:$A$2076,0),MATCH(R$5,Raw!$H$5:$EZ$5,0)),"-")</f>
        <v>52674</v>
      </c>
      <c r="S49" s="148">
        <f>IFERROR(INDEX(Raw!$H$6:$EZ$2076,MATCH($B49&amp;$D49&amp;$B$5,Raw!$A$6:$A$2076,0),MATCH(S$5,Raw!$H$5:$EZ$5,0)),"-")</f>
        <v>415177</v>
      </c>
      <c r="T49" s="148">
        <f>IFERROR(INDEX(Raw!$H$6:$EZ$2076,MATCH($B49&amp;$D49&amp;$B$5,Raw!$A$6:$A$2076,0),MATCH(T$5,Raw!$H$5:$EZ$5,0)),"-")</f>
        <v>259576</v>
      </c>
      <c r="U49" s="148">
        <f>IFERROR(INDEX(Raw!$H$6:$EZ$2076,MATCH($B49&amp;$D49&amp;$B$5,Raw!$A$6:$A$2076,0),MATCH(U$5,Raw!$H$5:$EZ$5,0)),"-")</f>
        <v>16048</v>
      </c>
      <c r="V49" s="149"/>
      <c r="W49" s="148">
        <f>IFERROR(INDEX(Raw!$H$6:$EZ$2076,MATCH($B49&amp;$D49&amp;$B$5,Raw!$A$6:$A$2076,0),MATCH(W$5,Raw!$H$5:$EZ$5,0)),"-")</f>
        <v>80360</v>
      </c>
      <c r="X49" s="148">
        <f>IFERROR(INDEX(Raw!$H$6:$EZ$2076,MATCH($B49&amp;$D49&amp;$B$5,Raw!$A$6:$A$2076,0),MATCH(X$5,Raw!$H$5:$EZ$5,0)),"-")</f>
        <v>41316</v>
      </c>
      <c r="Y49" s="148">
        <f>IFERROR(INDEX(Raw!$H$6:$EZ$2076,MATCH($B49&amp;$D49&amp;$B$5,Raw!$A$6:$A$2076,0),MATCH(Y$5,Raw!$H$5:$EZ$5,0)),"-")</f>
        <v>343463</v>
      </c>
      <c r="Z49" s="148">
        <f>IFERROR(INDEX(Raw!$H$6:$EZ$2076,MATCH($B49&amp;$D49&amp;$B$5,Raw!$A$6:$A$2076,0),MATCH(Z$5,Raw!$H$5:$EZ$5,0)),"-")</f>
        <v>193328</v>
      </c>
      <c r="AA49" s="148">
        <f>IFERROR(INDEX(Raw!$H$6:$EZ$2076,MATCH($B49&amp;$D49&amp;$B$5,Raw!$A$6:$A$2076,0),MATCH(AA$5,Raw!$H$5:$EZ$5,0)),"-")</f>
        <v>11668</v>
      </c>
    </row>
    <row r="50" spans="1:27" s="38" customFormat="1" x14ac:dyDescent="0.25">
      <c r="A50" s="188">
        <f t="shared" ref="A50:A113" si="4">EOMONTH(A49,0)+1</f>
        <v>43952</v>
      </c>
      <c r="B50" s="145" t="s">
        <v>130</v>
      </c>
      <c r="C50" s="38" t="s">
        <v>144</v>
      </c>
      <c r="D50" s="2" t="s">
        <v>144</v>
      </c>
      <c r="E50" s="158">
        <f>IFERROR(INDEX(Raw!$FH$6:$FQ$2076,MATCH($B50&amp;$D50&amp;$B$5,Raw!$A$6:$A$2076,0),MATCH(E$5,Raw!$FH$4:$FQ$4,0)),"-")</f>
        <v>2.1199577008658106</v>
      </c>
      <c r="F50" s="158">
        <f>IFERROR(INDEX(Raw!$FH$6:$FQ$2076,MATCH($B50&amp;$D50&amp;$B$5,Raw!$A$6:$A$2076,0),MATCH(F$5,Raw!$FH$4:$FQ$4,0)),"-")</f>
        <v>2.0914510643176518</v>
      </c>
      <c r="G50" s="158">
        <f>IFERROR(INDEX(Raw!$FH$6:$FQ$2076,MATCH($B50&amp;$D50&amp;$B$5,Raw!$A$6:$A$2076,0),MATCH(G$5,Raw!$FH$4:$FQ$4,0)),"-")</f>
        <v>1.2813336759047445</v>
      </c>
      <c r="H50" s="158">
        <f>IFERROR(INDEX(Raw!$FH$6:$FQ$2076,MATCH($B50&amp;$D50&amp;$B$5,Raw!$A$6:$A$2076,0),MATCH(H$5,Raw!$FH$4:$FQ$4,0)),"-")</f>
        <v>1.4010646720560047</v>
      </c>
      <c r="I50" s="158">
        <f>IFERROR(INDEX(Raw!$FH$6:$FQ$2076,MATCH($B50&amp;$D50&amp;$B$5,Raw!$A$6:$A$2076,0),MATCH(I$5,Raw!$FH$4:$FQ$4,0)),"-")</f>
        <v>1.4131340175516882</v>
      </c>
      <c r="J50" s="158"/>
      <c r="K50" s="158">
        <f>IFERROR(INDEX(Raw!$FH$6:$FQ$2076,MATCH($B50&amp;$D50&amp;$B$5,Raw!$A$6:$A$2076,0),MATCH(K$5,Raw!$FH$4:$FQ$4,0)),"-")</f>
        <v>1.6341345200590425</v>
      </c>
      <c r="L50" s="158">
        <f>IFERROR(INDEX(Raw!$FH$6:$FQ$2076,MATCH($B50&amp;$D50&amp;$B$5,Raw!$A$6:$A$2076,0),MATCH(L$5,Raw!$FH$4:$FQ$4,0)),"-")</f>
        <v>1.6369090839607139</v>
      </c>
      <c r="M50" s="158">
        <f>IFERROR(INDEX(Raw!$FH$6:$FQ$2076,MATCH($B50&amp;$D50&amp;$B$5,Raw!$A$6:$A$2076,0),MATCH(M$5,Raw!$FH$4:$FQ$4,0)),"-")</f>
        <v>1.0701507830129982</v>
      </c>
      <c r="N50" s="158">
        <f>IFERROR(INDEX(Raw!$FH$6:$FQ$2076,MATCH($B50&amp;$D50&amp;$B$5,Raw!$A$6:$A$2076,0),MATCH(N$5,Raw!$FH$4:$FQ$4,0)),"-")</f>
        <v>1.0612238519876656</v>
      </c>
      <c r="O50" s="158">
        <f>IFERROR(INDEX(Raw!$FH$6:$FQ$2076,MATCH($B50&amp;$D50&amp;$B$5,Raw!$A$6:$A$2076,0),MATCH(O$5,Raw!$FH$4:$FQ$4,0)),"-")</f>
        <v>1.044994793990778</v>
      </c>
      <c r="Q50" s="149">
        <f>IFERROR(INDEX(Raw!$H$6:$EZ$2076,MATCH($B50&amp;$D50&amp;$B$5,Raw!$A$6:$A$2076,0),MATCH(Q$5,Raw!$H$5:$EZ$5,0)),"-")</f>
        <v>96227</v>
      </c>
      <c r="R50" s="149">
        <f>IFERROR(INDEX(Raw!$H$6:$EZ$2076,MATCH($B50&amp;$D50&amp;$B$5,Raw!$A$6:$A$2076,0),MATCH(R$5,Raw!$H$5:$EZ$5,0)),"-")</f>
        <v>54727</v>
      </c>
      <c r="S50" s="149">
        <f>IFERROR(INDEX(Raw!$H$6:$EZ$2076,MATCH($B50&amp;$D50&amp;$B$5,Raw!$A$6:$A$2076,0),MATCH(S$5,Raw!$H$5:$EZ$5,0)),"-")</f>
        <v>413931</v>
      </c>
      <c r="T50" s="149">
        <f>IFERROR(INDEX(Raw!$H$6:$EZ$2076,MATCH($B50&amp;$D50&amp;$B$5,Raw!$A$6:$A$2076,0),MATCH(T$5,Raw!$H$5:$EZ$5,0)),"-")</f>
        <v>268982</v>
      </c>
      <c r="U50" s="149">
        <f>IFERROR(INDEX(Raw!$H$6:$EZ$2076,MATCH($B50&amp;$D50&amp;$B$5,Raw!$A$6:$A$2076,0),MATCH(U$5,Raw!$H$5:$EZ$5,0)),"-")</f>
        <v>19001</v>
      </c>
      <c r="V50" s="149"/>
      <c r="W50" s="149">
        <f>IFERROR(INDEX(Raw!$H$6:$EZ$2076,MATCH($B50&amp;$D50&amp;$B$5,Raw!$A$6:$A$2076,0),MATCH(W$5,Raw!$H$5:$EZ$5,0)),"-")</f>
        <v>74175</v>
      </c>
      <c r="X50" s="149">
        <f>IFERROR(INDEX(Raw!$H$6:$EZ$2076,MATCH($B50&amp;$D50&amp;$B$5,Raw!$A$6:$A$2076,0),MATCH(X$5,Raw!$H$5:$EZ$5,0)),"-")</f>
        <v>42833</v>
      </c>
      <c r="Y50" s="149">
        <f>IFERROR(INDEX(Raw!$H$6:$EZ$2076,MATCH($B50&amp;$D50&amp;$B$5,Raw!$A$6:$A$2076,0),MATCH(Y$5,Raw!$H$5:$EZ$5,0)),"-")</f>
        <v>345709</v>
      </c>
      <c r="Z50" s="149">
        <f>IFERROR(INDEX(Raw!$H$6:$EZ$2076,MATCH($B50&amp;$D50&amp;$B$5,Raw!$A$6:$A$2076,0),MATCH(Z$5,Raw!$H$5:$EZ$5,0)),"-")</f>
        <v>203738</v>
      </c>
      <c r="AA50" s="149">
        <f>IFERROR(INDEX(Raw!$H$6:$EZ$2076,MATCH($B50&amp;$D50&amp;$B$5,Raw!$A$6:$A$2076,0),MATCH(AA$5,Raw!$H$5:$EZ$5,0)),"-")</f>
        <v>14051</v>
      </c>
    </row>
    <row r="51" spans="1:27" s="38" customFormat="1" x14ac:dyDescent="0.25">
      <c r="A51" s="188">
        <f t="shared" si="4"/>
        <v>43983</v>
      </c>
      <c r="B51" s="145" t="s">
        <v>130</v>
      </c>
      <c r="C51" s="38" t="s">
        <v>145</v>
      </c>
      <c r="D51" s="95" t="s">
        <v>145</v>
      </c>
      <c r="E51" s="158">
        <f>IFERROR(INDEX(Raw!$FH$6:$FQ$2076,MATCH($B51&amp;$D51&amp;$B$5,Raw!$A$6:$A$2076,0),MATCH(E$5,Raw!$FH$4:$FQ$4,0)),"-")</f>
        <v>2.1324275126771552</v>
      </c>
      <c r="F51" s="158">
        <f>IFERROR(INDEX(Raw!$FH$6:$FQ$2076,MATCH($B51&amp;$D51&amp;$B$5,Raw!$A$6:$A$2076,0),MATCH(F$5,Raw!$FH$4:$FQ$4,0)),"-")</f>
        <v>2.1043302191751625</v>
      </c>
      <c r="G51" s="158">
        <f>IFERROR(INDEX(Raw!$FH$6:$FQ$2076,MATCH($B51&amp;$D51&amp;$B$5,Raw!$A$6:$A$2076,0),MATCH(G$5,Raw!$FH$4:$FQ$4,0)),"-")</f>
        <v>1.303176996376084</v>
      </c>
      <c r="H51" s="158">
        <f>IFERROR(INDEX(Raw!$FH$6:$FQ$2076,MATCH($B51&amp;$D51&amp;$B$5,Raw!$A$6:$A$2076,0),MATCH(H$5,Raw!$FH$4:$FQ$4,0)),"-")</f>
        <v>1.4703113382120274</v>
      </c>
      <c r="I51" s="158">
        <f>IFERROR(INDEX(Raw!$FH$6:$FQ$2076,MATCH($B51&amp;$D51&amp;$B$5,Raw!$A$6:$A$2076,0),MATCH(I$5,Raw!$FH$4:$FQ$4,0)),"-")</f>
        <v>1.4491682070240295</v>
      </c>
      <c r="J51" s="158"/>
      <c r="K51" s="158">
        <f>IFERROR(INDEX(Raw!$FH$6:$FQ$2076,MATCH($B51&amp;$D51&amp;$B$5,Raw!$A$6:$A$2076,0),MATCH(K$5,Raw!$FH$4:$FQ$4,0)),"-")</f>
        <v>1.644952975339141</v>
      </c>
      <c r="L51" s="158">
        <f>IFERROR(INDEX(Raw!$FH$6:$FQ$2076,MATCH($B51&amp;$D51&amp;$B$5,Raw!$A$6:$A$2076,0),MATCH(L$5,Raw!$FH$4:$FQ$4,0)),"-")</f>
        <v>1.6497104898582644</v>
      </c>
      <c r="M51" s="158">
        <f>IFERROR(INDEX(Raw!$FH$6:$FQ$2076,MATCH($B51&amp;$D51&amp;$B$5,Raw!$A$6:$A$2076,0),MATCH(M$5,Raw!$FH$4:$FQ$4,0)),"-")</f>
        <v>1.0756106553323121</v>
      </c>
      <c r="N51" s="158">
        <f>IFERROR(INDEX(Raw!$FH$6:$FQ$2076,MATCH($B51&amp;$D51&amp;$B$5,Raw!$A$6:$A$2076,0),MATCH(N$5,Raw!$FH$4:$FQ$4,0)),"-")</f>
        <v>1.0679476500086653</v>
      </c>
      <c r="O51" s="158">
        <f>IFERROR(INDEX(Raw!$FH$6:$FQ$2076,MATCH($B51&amp;$D51&amp;$B$5,Raw!$A$6:$A$2076,0),MATCH(O$5,Raw!$FH$4:$FQ$4,0)),"-")</f>
        <v>1.0430764285140239</v>
      </c>
      <c r="Q51" s="149">
        <f>IFERROR(INDEX(Raw!$H$6:$EZ$2076,MATCH($B51&amp;$D51&amp;$B$5,Raw!$A$6:$A$2076,0),MATCH(Q$5,Raw!$H$5:$EZ$5,0)),"-")</f>
        <v>98403</v>
      </c>
      <c r="R51" s="149">
        <f>IFERROR(INDEX(Raw!$H$6:$EZ$2076,MATCH($B51&amp;$D51&amp;$B$5,Raw!$A$6:$A$2076,0),MATCH(R$5,Raw!$H$5:$EZ$5,0)),"-")</f>
        <v>59239</v>
      </c>
      <c r="S51" s="149">
        <f>IFERROR(INDEX(Raw!$H$6:$EZ$2076,MATCH($B51&amp;$D51&amp;$B$5,Raw!$A$6:$A$2076,0),MATCH(S$5,Raw!$H$5:$EZ$5,0)),"-")</f>
        <v>434762</v>
      </c>
      <c r="T51" s="149">
        <f>IFERROR(INDEX(Raw!$H$6:$EZ$2076,MATCH($B51&amp;$D51&amp;$B$5,Raw!$A$6:$A$2076,0),MATCH(T$5,Raw!$H$5:$EZ$5,0)),"-")</f>
        <v>262999</v>
      </c>
      <c r="U51" s="149">
        <f>IFERROR(INDEX(Raw!$H$6:$EZ$2076,MATCH($B51&amp;$D51&amp;$B$5,Raw!$A$6:$A$2076,0),MATCH(U$5,Raw!$H$5:$EZ$5,0)),"-")</f>
        <v>18032</v>
      </c>
      <c r="V51" s="149"/>
      <c r="W51" s="149">
        <f>IFERROR(INDEX(Raw!$H$6:$EZ$2076,MATCH($B51&amp;$D51&amp;$B$5,Raw!$A$6:$A$2076,0),MATCH(W$5,Raw!$H$5:$EZ$5,0)),"-")</f>
        <v>75908</v>
      </c>
      <c r="X51" s="149">
        <f>IFERROR(INDEX(Raw!$H$6:$EZ$2076,MATCH($B51&amp;$D51&amp;$B$5,Raw!$A$6:$A$2076,0),MATCH(X$5,Raw!$H$5:$EZ$5,0)),"-")</f>
        <v>46441</v>
      </c>
      <c r="Y51" s="149">
        <f>IFERROR(INDEX(Raw!$H$6:$EZ$2076,MATCH($B51&amp;$D51&amp;$B$5,Raw!$A$6:$A$2076,0),MATCH(Y$5,Raw!$H$5:$EZ$5,0)),"-")</f>
        <v>358842</v>
      </c>
      <c r="Z51" s="149">
        <f>IFERROR(INDEX(Raw!$H$6:$EZ$2076,MATCH($B51&amp;$D51&amp;$B$5,Raw!$A$6:$A$2076,0),MATCH(Z$5,Raw!$H$5:$EZ$5,0)),"-")</f>
        <v>191027</v>
      </c>
      <c r="AA51" s="149">
        <f>IFERROR(INDEX(Raw!$H$6:$EZ$2076,MATCH($B51&amp;$D51&amp;$B$5,Raw!$A$6:$A$2076,0),MATCH(AA$5,Raw!$H$5:$EZ$5,0)),"-")</f>
        <v>12979</v>
      </c>
    </row>
    <row r="52" spans="1:27" s="38" customFormat="1" ht="17.5" x14ac:dyDescent="0.35">
      <c r="A52" s="188">
        <f t="shared" si="4"/>
        <v>44013</v>
      </c>
      <c r="B52" s="145" t="s">
        <v>130</v>
      </c>
      <c r="C52" s="38" t="s">
        <v>146</v>
      </c>
      <c r="D52" s="99" t="s">
        <v>146</v>
      </c>
      <c r="E52" s="158">
        <f>IFERROR(INDEX(Raw!$FH$6:$FQ$2076,MATCH($B52&amp;$D52&amp;$B$5,Raw!$A$6:$A$2076,0),MATCH(E$5,Raw!$FH$4:$FQ$4,0)),"-")</f>
        <v>2.1645129512661527</v>
      </c>
      <c r="F52" s="158">
        <f>IFERROR(INDEX(Raw!$FH$6:$FQ$2076,MATCH($B52&amp;$D52&amp;$B$5,Raw!$A$6:$A$2076,0),MATCH(F$5,Raw!$FH$4:$FQ$4,0)),"-")</f>
        <v>2.1578427742811304</v>
      </c>
      <c r="G52" s="158">
        <f>IFERROR(INDEX(Raw!$FH$6:$FQ$2076,MATCH($B52&amp;$D52&amp;$B$5,Raw!$A$6:$A$2076,0),MATCH(G$5,Raw!$FH$4:$FQ$4,0)),"-")</f>
        <v>1.3264473177993743</v>
      </c>
      <c r="H52" s="158">
        <f>IFERROR(INDEX(Raw!$FH$6:$FQ$2076,MATCH($B52&amp;$D52&amp;$B$5,Raw!$A$6:$A$2076,0),MATCH(H$5,Raw!$FH$4:$FQ$4,0)),"-")</f>
        <v>1.5267733585139118</v>
      </c>
      <c r="I52" s="158">
        <f>IFERROR(INDEX(Raw!$FH$6:$FQ$2076,MATCH($B52&amp;$D52&amp;$B$5,Raw!$A$6:$A$2076,0),MATCH(I$5,Raw!$FH$4:$FQ$4,0)),"-")</f>
        <v>1.5377465033446269</v>
      </c>
      <c r="J52" s="158"/>
      <c r="K52" s="158">
        <f>IFERROR(INDEX(Raw!$FH$6:$FQ$2076,MATCH($B52&amp;$D52&amp;$B$5,Raw!$A$6:$A$2076,0),MATCH(K$5,Raw!$FH$4:$FQ$4,0)),"-")</f>
        <v>1.6554055359177917</v>
      </c>
      <c r="L52" s="158">
        <f>IFERROR(INDEX(Raw!$FH$6:$FQ$2076,MATCH($B52&amp;$D52&amp;$B$5,Raw!$A$6:$A$2076,0),MATCH(L$5,Raw!$FH$4:$FQ$4,0)),"-")</f>
        <v>1.6768172281870912</v>
      </c>
      <c r="M52" s="158">
        <f>IFERROR(INDEX(Raw!$FH$6:$FQ$2076,MATCH($B52&amp;$D52&amp;$B$5,Raw!$A$6:$A$2076,0),MATCH(M$5,Raw!$FH$4:$FQ$4,0)),"-")</f>
        <v>1.0819519484357314</v>
      </c>
      <c r="N52" s="158">
        <f>IFERROR(INDEX(Raw!$FH$6:$FQ$2076,MATCH($B52&amp;$D52&amp;$B$5,Raw!$A$6:$A$2076,0),MATCH(N$5,Raw!$FH$4:$FQ$4,0)),"-")</f>
        <v>1.0759378951424277</v>
      </c>
      <c r="O52" s="158">
        <f>IFERROR(INDEX(Raw!$FH$6:$FQ$2076,MATCH($B52&amp;$D52&amp;$B$5,Raw!$A$6:$A$2076,0),MATCH(O$5,Raw!$FH$4:$FQ$4,0)),"-")</f>
        <v>1.0575970810529058</v>
      </c>
      <c r="Q52" s="149">
        <f>IFERROR(INDEX(Raw!$H$6:$EZ$2076,MATCH($B52&amp;$D52&amp;$B$5,Raw!$A$6:$A$2076,0),MATCH(Q$5,Raw!$H$5:$EZ$5,0)),"-")</f>
        <v>112059</v>
      </c>
      <c r="R52" s="149">
        <f>IFERROR(INDEX(Raw!$H$6:$EZ$2076,MATCH($B52&amp;$D52&amp;$B$5,Raw!$A$6:$A$2076,0),MATCH(R$5,Raw!$H$5:$EZ$5,0)),"-")</f>
        <v>69940</v>
      </c>
      <c r="S52" s="149">
        <f>IFERROR(INDEX(Raw!$H$6:$EZ$2076,MATCH($B52&amp;$D52&amp;$B$5,Raw!$A$6:$A$2076,0),MATCH(S$5,Raw!$H$5:$EZ$5,0)),"-")</f>
        <v>475794</v>
      </c>
      <c r="T52" s="149">
        <f>IFERROR(INDEX(Raw!$H$6:$EZ$2076,MATCH($B52&amp;$D52&amp;$B$5,Raw!$A$6:$A$2076,0),MATCH(T$5,Raw!$H$5:$EZ$5,0)),"-")</f>
        <v>281337</v>
      </c>
      <c r="U52" s="149">
        <f>IFERROR(INDEX(Raw!$H$6:$EZ$2076,MATCH($B52&amp;$D52&amp;$B$5,Raw!$A$6:$A$2076,0),MATCH(U$5,Raw!$H$5:$EZ$5,0)),"-")</f>
        <v>17701</v>
      </c>
      <c r="V52" s="149"/>
      <c r="W52" s="149">
        <f>IFERROR(INDEX(Raw!$H$6:$EZ$2076,MATCH($B52&amp;$D52&amp;$B$5,Raw!$A$6:$A$2076,0),MATCH(W$5,Raw!$H$5:$EZ$5,0)),"-")</f>
        <v>85702</v>
      </c>
      <c r="X52" s="149">
        <f>IFERROR(INDEX(Raw!$H$6:$EZ$2076,MATCH($B52&amp;$D52&amp;$B$5,Raw!$A$6:$A$2076,0),MATCH(X$5,Raw!$H$5:$EZ$5,0)),"-")</f>
        <v>54349</v>
      </c>
      <c r="Y52" s="149">
        <f>IFERROR(INDEX(Raw!$H$6:$EZ$2076,MATCH($B52&amp;$D52&amp;$B$5,Raw!$A$6:$A$2076,0),MATCH(Y$5,Raw!$H$5:$EZ$5,0)),"-")</f>
        <v>388094</v>
      </c>
      <c r="Z52" s="149">
        <f>IFERROR(INDEX(Raw!$H$6:$EZ$2076,MATCH($B52&amp;$D52&amp;$B$5,Raw!$A$6:$A$2076,0),MATCH(Z$5,Raw!$H$5:$EZ$5,0)),"-")</f>
        <v>198262</v>
      </c>
      <c r="AA52" s="149">
        <f>IFERROR(INDEX(Raw!$H$6:$EZ$2076,MATCH($B52&amp;$D52&amp;$B$5,Raw!$A$6:$A$2076,0),MATCH(AA$5,Raw!$H$5:$EZ$5,0)),"-")</f>
        <v>12174</v>
      </c>
    </row>
    <row r="53" spans="1:27" s="38" customFormat="1" x14ac:dyDescent="0.25">
      <c r="A53" s="188">
        <f t="shared" si="4"/>
        <v>44044</v>
      </c>
      <c r="B53" s="145" t="s">
        <v>130</v>
      </c>
      <c r="C53" s="38" t="s">
        <v>135</v>
      </c>
      <c r="D53" s="2" t="s">
        <v>135</v>
      </c>
      <c r="E53" s="158">
        <f>IFERROR(INDEX(Raw!$FH$6:$FQ$2076,MATCH($B53&amp;$D53&amp;$B$5,Raw!$A$6:$A$2076,0),MATCH(E$5,Raw!$FH$4:$FQ$4,0)),"-")</f>
        <v>2.170787432255322</v>
      </c>
      <c r="F53" s="158">
        <f>IFERROR(INDEX(Raw!$FH$6:$FQ$2076,MATCH($B53&amp;$D53&amp;$B$5,Raw!$A$6:$A$2076,0),MATCH(F$5,Raw!$FH$4:$FQ$4,0)),"-")</f>
        <v>2.1656661991584851</v>
      </c>
      <c r="G53" s="158">
        <f>IFERROR(INDEX(Raw!$FH$6:$FQ$2076,MATCH($B53&amp;$D53&amp;$B$5,Raw!$A$6:$A$2076,0),MATCH(G$5,Raw!$FH$4:$FQ$4,0)),"-")</f>
        <v>1.3526949268999255</v>
      </c>
      <c r="H53" s="158">
        <f>IFERROR(INDEX(Raw!$FH$6:$FQ$2076,MATCH($B53&amp;$D53&amp;$B$5,Raw!$A$6:$A$2076,0),MATCH(H$5,Raw!$FH$4:$FQ$4,0)),"-")</f>
        <v>1.5984570963040141</v>
      </c>
      <c r="I53" s="158">
        <f>IFERROR(INDEX(Raw!$FH$6:$FQ$2076,MATCH($B53&amp;$D53&amp;$B$5,Raw!$A$6:$A$2076,0),MATCH(I$5,Raw!$FH$4:$FQ$4,0)),"-")</f>
        <v>1.5571264807030951</v>
      </c>
      <c r="J53" s="158"/>
      <c r="K53" s="158">
        <f>IFERROR(INDEX(Raw!$FH$6:$FQ$2076,MATCH($B53&amp;$D53&amp;$B$5,Raw!$A$6:$A$2076,0),MATCH(K$5,Raw!$FH$4:$FQ$4,0)),"-")</f>
        <v>1.656512344585739</v>
      </c>
      <c r="L53" s="158">
        <f>IFERROR(INDEX(Raw!$FH$6:$FQ$2076,MATCH($B53&amp;$D53&amp;$B$5,Raw!$A$6:$A$2076,0),MATCH(L$5,Raw!$FH$4:$FQ$4,0)),"-")</f>
        <v>1.6804488078541375</v>
      </c>
      <c r="M53" s="158">
        <f>IFERROR(INDEX(Raw!$FH$6:$FQ$2076,MATCH($B53&amp;$D53&amp;$B$5,Raw!$A$6:$A$2076,0),MATCH(M$5,Raw!$FH$4:$FQ$4,0)),"-")</f>
        <v>1.0848470217456474</v>
      </c>
      <c r="N53" s="158">
        <f>IFERROR(INDEX(Raw!$FH$6:$FQ$2076,MATCH($B53&amp;$D53&amp;$B$5,Raw!$A$6:$A$2076,0),MATCH(N$5,Raw!$FH$4:$FQ$4,0)),"-")</f>
        <v>1.0802043904034051</v>
      </c>
      <c r="O53" s="158">
        <f>IFERROR(INDEX(Raw!$FH$6:$FQ$2076,MATCH($B53&amp;$D53&amp;$B$5,Raw!$A$6:$A$2076,0),MATCH(O$5,Raw!$FH$4:$FQ$4,0)),"-")</f>
        <v>1.0429881543752388</v>
      </c>
      <c r="Q53" s="149">
        <f>IFERROR(INDEX(Raw!$H$6:$EZ$2076,MATCH($B53&amp;$D53&amp;$B$5,Raw!$A$6:$A$2076,0),MATCH(Q$5,Raw!$H$5:$EZ$5,0)),"-")</f>
        <v>122567</v>
      </c>
      <c r="R53" s="149">
        <f>IFERROR(INDEX(Raw!$H$6:$EZ$2076,MATCH($B53&amp;$D53&amp;$B$5,Raw!$A$6:$A$2076,0),MATCH(R$5,Raw!$H$5:$EZ$5,0)),"-")</f>
        <v>77206</v>
      </c>
      <c r="S53" s="149">
        <f>IFERROR(INDEX(Raw!$H$6:$EZ$2076,MATCH($B53&amp;$D53&amp;$B$5,Raw!$A$6:$A$2076,0),MATCH(S$5,Raw!$H$5:$EZ$5,0)),"-")</f>
        <v>509897</v>
      </c>
      <c r="T53" s="149">
        <f>IFERROR(INDEX(Raw!$H$6:$EZ$2076,MATCH($B53&amp;$D53&amp;$B$5,Raw!$A$6:$A$2076,0),MATCH(T$5,Raw!$H$5:$EZ$5,0)),"-")</f>
        <v>288424</v>
      </c>
      <c r="U53" s="149">
        <f>IFERROR(INDEX(Raw!$H$6:$EZ$2076,MATCH($B53&amp;$D53&amp;$B$5,Raw!$A$6:$A$2076,0),MATCH(U$5,Raw!$H$5:$EZ$5,0)),"-")</f>
        <v>16300</v>
      </c>
      <c r="V53" s="149"/>
      <c r="W53" s="149">
        <f>IFERROR(INDEX(Raw!$H$6:$EZ$2076,MATCH($B53&amp;$D53&amp;$B$5,Raw!$A$6:$A$2076,0),MATCH(W$5,Raw!$H$5:$EZ$5,0)),"-")</f>
        <v>93530</v>
      </c>
      <c r="X53" s="149">
        <f>IFERROR(INDEX(Raw!$H$6:$EZ$2076,MATCH($B53&amp;$D53&amp;$B$5,Raw!$A$6:$A$2076,0),MATCH(X$5,Raw!$H$5:$EZ$5,0)),"-")</f>
        <v>59908</v>
      </c>
      <c r="Y53" s="149">
        <f>IFERROR(INDEX(Raw!$H$6:$EZ$2076,MATCH($B53&amp;$D53&amp;$B$5,Raw!$A$6:$A$2076,0),MATCH(Y$5,Raw!$H$5:$EZ$5,0)),"-")</f>
        <v>408932</v>
      </c>
      <c r="Z53" s="149">
        <f>IFERROR(INDEX(Raw!$H$6:$EZ$2076,MATCH($B53&amp;$D53&amp;$B$5,Raw!$A$6:$A$2076,0),MATCH(Z$5,Raw!$H$5:$EZ$5,0)),"-")</f>
        <v>194911</v>
      </c>
      <c r="AA53" s="149">
        <f>IFERROR(INDEX(Raw!$H$6:$EZ$2076,MATCH($B53&amp;$D53&amp;$B$5,Raw!$A$6:$A$2076,0),MATCH(AA$5,Raw!$H$5:$EZ$5,0)),"-")</f>
        <v>10918</v>
      </c>
    </row>
    <row r="54" spans="1:27" s="38" customFormat="1" x14ac:dyDescent="0.25">
      <c r="A54" s="188">
        <f t="shared" si="4"/>
        <v>44075</v>
      </c>
      <c r="B54" s="145" t="s">
        <v>130</v>
      </c>
      <c r="C54" s="38" t="s">
        <v>136</v>
      </c>
      <c r="D54" s="95" t="s">
        <v>136</v>
      </c>
      <c r="E54" s="158">
        <f>IFERROR(INDEX(Raw!$FH$6:$FQ$2076,MATCH($B54&amp;$D54&amp;$B$5,Raw!$A$6:$A$2076,0),MATCH(E$5,Raw!$FH$4:$FQ$4,0)),"-")</f>
        <v>2.1349666770261404</v>
      </c>
      <c r="F54" s="158">
        <f>IFERROR(INDEX(Raw!$FH$6:$FQ$2076,MATCH($B54&amp;$D54&amp;$B$5,Raw!$A$6:$A$2076,0),MATCH(F$5,Raw!$FH$4:$FQ$4,0)),"-")</f>
        <v>2.1268570196014993</v>
      </c>
      <c r="G54" s="158">
        <f>IFERROR(INDEX(Raw!$FH$6:$FQ$2076,MATCH($B54&amp;$D54&amp;$B$5,Raw!$A$6:$A$2076,0),MATCH(G$5,Raw!$FH$4:$FQ$4,0)),"-")</f>
        <v>1.3563427451914805</v>
      </c>
      <c r="H54" s="158">
        <f>IFERROR(INDEX(Raw!$FH$6:$FQ$2076,MATCH($B54&amp;$D54&amp;$B$5,Raw!$A$6:$A$2076,0),MATCH(H$5,Raw!$FH$4:$FQ$4,0)),"-")</f>
        <v>1.6412434738433477</v>
      </c>
      <c r="I54" s="158">
        <f>IFERROR(INDEX(Raw!$FH$6:$FQ$2076,MATCH($B54&amp;$D54&amp;$B$5,Raw!$A$6:$A$2076,0),MATCH(I$5,Raw!$FH$4:$FQ$4,0)),"-")</f>
        <v>1.5961317302665969</v>
      </c>
      <c r="J54" s="158"/>
      <c r="K54" s="158">
        <f>IFERROR(INDEX(Raw!$FH$6:$FQ$2076,MATCH($B54&amp;$D54&amp;$B$5,Raw!$A$6:$A$2076,0),MATCH(K$5,Raw!$FH$4:$FQ$4,0)),"-")</f>
        <v>1.627076211195138</v>
      </c>
      <c r="L54" s="158">
        <f>IFERROR(INDEX(Raw!$FH$6:$FQ$2076,MATCH($B54&amp;$D54&amp;$B$5,Raw!$A$6:$A$2076,0),MATCH(L$5,Raw!$FH$4:$FQ$4,0)),"-")</f>
        <v>1.6482784653131657</v>
      </c>
      <c r="M54" s="158">
        <f>IFERROR(INDEX(Raw!$FH$6:$FQ$2076,MATCH($B54&amp;$D54&amp;$B$5,Raw!$A$6:$A$2076,0),MATCH(M$5,Raw!$FH$4:$FQ$4,0)),"-")</f>
        <v>1.0800365354831023</v>
      </c>
      <c r="N54" s="158">
        <f>IFERROR(INDEX(Raw!$FH$6:$FQ$2076,MATCH($B54&amp;$D54&amp;$B$5,Raw!$A$6:$A$2076,0),MATCH(N$5,Raw!$FH$4:$FQ$4,0)),"-")</f>
        <v>1.0784607757327964</v>
      </c>
      <c r="O54" s="158">
        <f>IFERROR(INDEX(Raw!$FH$6:$FQ$2076,MATCH($B54&amp;$D54&amp;$B$5,Raw!$A$6:$A$2076,0),MATCH(O$5,Raw!$FH$4:$FQ$4,0)),"-")</f>
        <v>1.0410872974385781</v>
      </c>
      <c r="Q54" s="149">
        <f>IFERROR(INDEX(Raw!$H$6:$EZ$2076,MATCH($B54&amp;$D54&amp;$B$5,Raw!$A$6:$A$2076,0),MATCH(Q$5,Raw!$H$5:$EZ$5,0)),"-")</f>
        <v>123653</v>
      </c>
      <c r="R54" s="149">
        <f>IFERROR(INDEX(Raw!$H$6:$EZ$2076,MATCH($B54&amp;$D54&amp;$B$5,Raw!$A$6:$A$2076,0),MATCH(R$5,Raw!$H$5:$EZ$5,0)),"-")</f>
        <v>78883</v>
      </c>
      <c r="S54" s="149">
        <f>IFERROR(INDEX(Raw!$H$6:$EZ$2076,MATCH($B54&amp;$D54&amp;$B$5,Raw!$A$6:$A$2076,0),MATCH(S$5,Raw!$H$5:$EZ$5,0)),"-")</f>
        <v>512311</v>
      </c>
      <c r="T54" s="149">
        <f>IFERROR(INDEX(Raw!$H$6:$EZ$2076,MATCH($B54&amp;$D54&amp;$B$5,Raw!$A$6:$A$2076,0),MATCH(T$5,Raw!$H$5:$EZ$5,0)),"-")</f>
        <v>268148</v>
      </c>
      <c r="U54" s="149">
        <f>IFERROR(INDEX(Raw!$H$6:$EZ$2076,MATCH($B54&amp;$D54&amp;$B$5,Raw!$A$6:$A$2076,0),MATCH(U$5,Raw!$H$5:$EZ$5,0)),"-")</f>
        <v>15267</v>
      </c>
      <c r="V54" s="149"/>
      <c r="W54" s="149">
        <f>IFERROR(INDEX(Raw!$H$6:$EZ$2076,MATCH($B54&amp;$D54&amp;$B$5,Raw!$A$6:$A$2076,0),MATCH(W$5,Raw!$H$5:$EZ$5,0)),"-")</f>
        <v>94237</v>
      </c>
      <c r="X54" s="149">
        <f>IFERROR(INDEX(Raw!$H$6:$EZ$2076,MATCH($B54&amp;$D54&amp;$B$5,Raw!$A$6:$A$2076,0),MATCH(X$5,Raw!$H$5:$EZ$5,0)),"-")</f>
        <v>61133</v>
      </c>
      <c r="Y54" s="149">
        <f>IFERROR(INDEX(Raw!$H$6:$EZ$2076,MATCH($B54&amp;$D54&amp;$B$5,Raw!$A$6:$A$2076,0),MATCH(Y$5,Raw!$H$5:$EZ$5,0)),"-")</f>
        <v>407946</v>
      </c>
      <c r="Z54" s="149">
        <f>IFERROR(INDEX(Raw!$H$6:$EZ$2076,MATCH($B54&amp;$D54&amp;$B$5,Raw!$A$6:$A$2076,0),MATCH(Z$5,Raw!$H$5:$EZ$5,0)),"-")</f>
        <v>176200</v>
      </c>
      <c r="AA54" s="149">
        <f>IFERROR(INDEX(Raw!$H$6:$EZ$2076,MATCH($B54&amp;$D54&amp;$B$5,Raw!$A$6:$A$2076,0),MATCH(AA$5,Raw!$H$5:$EZ$5,0)),"-")</f>
        <v>9958</v>
      </c>
    </row>
    <row r="55" spans="1:27" s="38" customFormat="1" ht="17.5" x14ac:dyDescent="0.35">
      <c r="A55" s="188">
        <f t="shared" si="4"/>
        <v>44105</v>
      </c>
      <c r="B55" s="145" t="s">
        <v>130</v>
      </c>
      <c r="C55" s="38" t="s">
        <v>137</v>
      </c>
      <c r="D55" s="99" t="s">
        <v>137</v>
      </c>
      <c r="E55" s="158">
        <f>IFERROR(INDEX(Raw!$FH$6:$FQ$2076,MATCH($B55&amp;$D55&amp;$B$5,Raw!$A$6:$A$2076,0),MATCH(E$5,Raw!$FH$4:$FQ$4,0)),"-")</f>
        <v>2.1180649414867316</v>
      </c>
      <c r="F55" s="158">
        <f>IFERROR(INDEX(Raw!$FH$6:$FQ$2076,MATCH($B55&amp;$D55&amp;$B$5,Raw!$A$6:$A$2076,0),MATCH(F$5,Raw!$FH$4:$FQ$4,0)),"-")</f>
        <v>2.103320937248069</v>
      </c>
      <c r="G55" s="158">
        <f>IFERROR(INDEX(Raw!$FH$6:$FQ$2076,MATCH($B55&amp;$D55&amp;$B$5,Raw!$A$6:$A$2076,0),MATCH(G$5,Raw!$FH$4:$FQ$4,0)),"-")</f>
        <v>1.3535093121860096</v>
      </c>
      <c r="H55" s="158">
        <f>IFERROR(INDEX(Raw!$FH$6:$FQ$2076,MATCH($B55&amp;$D55&amp;$B$5,Raw!$A$6:$A$2076,0),MATCH(H$5,Raw!$FH$4:$FQ$4,0)),"-")</f>
        <v>1.6296342263435046</v>
      </c>
      <c r="I55" s="158">
        <f>IFERROR(INDEX(Raw!$FH$6:$FQ$2076,MATCH($B55&amp;$D55&amp;$B$5,Raw!$A$6:$A$2076,0),MATCH(I$5,Raw!$FH$4:$FQ$4,0)),"-")</f>
        <v>1.6218130311614731</v>
      </c>
      <c r="J55" s="158"/>
      <c r="K55" s="158">
        <f>IFERROR(INDEX(Raw!$FH$6:$FQ$2076,MATCH($B55&amp;$D55&amp;$B$5,Raw!$A$6:$A$2076,0),MATCH(K$5,Raw!$FH$4:$FQ$4,0)),"-")</f>
        <v>1.6166968847865502</v>
      </c>
      <c r="L55" s="158">
        <f>IFERROR(INDEX(Raw!$FH$6:$FQ$2076,MATCH($B55&amp;$D55&amp;$B$5,Raw!$A$6:$A$2076,0),MATCH(L$5,Raw!$FH$4:$FQ$4,0)),"-")</f>
        <v>1.6295477596026318</v>
      </c>
      <c r="M55" s="158">
        <f>IFERROR(INDEX(Raw!$FH$6:$FQ$2076,MATCH($B55&amp;$D55&amp;$B$5,Raw!$A$6:$A$2076,0),MATCH(M$5,Raw!$FH$4:$FQ$4,0)),"-")</f>
        <v>1.0779612446109446</v>
      </c>
      <c r="N55" s="158">
        <f>IFERROR(INDEX(Raw!$FH$6:$FQ$2076,MATCH($B55&amp;$D55&amp;$B$5,Raw!$A$6:$A$2076,0),MATCH(N$5,Raw!$FH$4:$FQ$4,0)),"-")</f>
        <v>1.078905220356613</v>
      </c>
      <c r="O55" s="158">
        <f>IFERROR(INDEX(Raw!$FH$6:$FQ$2076,MATCH($B55&amp;$D55&amp;$B$5,Raw!$A$6:$A$2076,0),MATCH(O$5,Raw!$FH$4:$FQ$4,0)),"-")</f>
        <v>1.0406406624536937</v>
      </c>
      <c r="Q55" s="149">
        <f>IFERROR(INDEX(Raw!$H$6:$EZ$2076,MATCH($B55&amp;$D55&amp;$B$5,Raw!$A$6:$A$2076,0),MATCH(Q$5,Raw!$H$5:$EZ$5,0)),"-")</f>
        <v>128503</v>
      </c>
      <c r="R55" s="149">
        <f>IFERROR(INDEX(Raw!$H$6:$EZ$2076,MATCH($B55&amp;$D55&amp;$B$5,Raw!$A$6:$A$2076,0),MATCH(R$5,Raw!$H$5:$EZ$5,0)),"-")</f>
        <v>80879</v>
      </c>
      <c r="S55" s="149">
        <f>IFERROR(INDEX(Raw!$H$6:$EZ$2076,MATCH($B55&amp;$D55&amp;$B$5,Raw!$A$6:$A$2076,0),MATCH(S$5,Raw!$H$5:$EZ$5,0)),"-")</f>
        <v>531829</v>
      </c>
      <c r="T55" s="149">
        <f>IFERROR(INDEX(Raw!$H$6:$EZ$2076,MATCH($B55&amp;$D55&amp;$B$5,Raw!$A$6:$A$2076,0),MATCH(T$5,Raw!$H$5:$EZ$5,0)),"-")</f>
        <v>275739</v>
      </c>
      <c r="U55" s="149">
        <f>IFERROR(INDEX(Raw!$H$6:$EZ$2076,MATCH($B55&amp;$D55&amp;$B$5,Raw!$A$6:$A$2076,0),MATCH(U$5,Raw!$H$5:$EZ$5,0)),"-")</f>
        <v>14885</v>
      </c>
      <c r="V55" s="149"/>
      <c r="W55" s="149">
        <f>IFERROR(INDEX(Raw!$H$6:$EZ$2076,MATCH($B55&amp;$D55&amp;$B$5,Raw!$A$6:$A$2076,0),MATCH(W$5,Raw!$H$5:$EZ$5,0)),"-")</f>
        <v>98085</v>
      </c>
      <c r="X55" s="149">
        <f>IFERROR(INDEX(Raw!$H$6:$EZ$2076,MATCH($B55&amp;$D55&amp;$B$5,Raw!$A$6:$A$2076,0),MATCH(X$5,Raw!$H$5:$EZ$5,0)),"-")</f>
        <v>62661</v>
      </c>
      <c r="Y55" s="149">
        <f>IFERROR(INDEX(Raw!$H$6:$EZ$2076,MATCH($B55&amp;$D55&amp;$B$5,Raw!$A$6:$A$2076,0),MATCH(Y$5,Raw!$H$5:$EZ$5,0)),"-")</f>
        <v>423559</v>
      </c>
      <c r="Z55" s="149">
        <f>IFERROR(INDEX(Raw!$H$6:$EZ$2076,MATCH($B55&amp;$D55&amp;$B$5,Raw!$A$6:$A$2076,0),MATCH(Z$5,Raw!$H$5:$EZ$5,0)),"-")</f>
        <v>182554</v>
      </c>
      <c r="AA55" s="149">
        <f>IFERROR(INDEX(Raw!$H$6:$EZ$2076,MATCH($B55&amp;$D55&amp;$B$5,Raw!$A$6:$A$2076,0),MATCH(AA$5,Raw!$H$5:$EZ$5,0)),"-")</f>
        <v>9551</v>
      </c>
    </row>
    <row r="56" spans="1:27" s="38" customFormat="1" x14ac:dyDescent="0.25">
      <c r="A56" s="188">
        <f t="shared" si="4"/>
        <v>44136</v>
      </c>
      <c r="B56" s="145" t="s">
        <v>130</v>
      </c>
      <c r="C56" s="38" t="s">
        <v>138</v>
      </c>
      <c r="D56" s="2" t="s">
        <v>138</v>
      </c>
      <c r="E56" s="158">
        <f>IFERROR(INDEX(Raw!$FH$6:$FQ$2076,MATCH($B56&amp;$D56&amp;$B$5,Raw!$A$6:$A$2076,0),MATCH(E$5,Raw!$FH$4:$FQ$4,0)),"-")</f>
        <v>2.1327850657739122</v>
      </c>
      <c r="F56" s="158">
        <f>IFERROR(INDEX(Raw!$FH$6:$FQ$2076,MATCH($B56&amp;$D56&amp;$B$5,Raw!$A$6:$A$2076,0),MATCH(F$5,Raw!$FH$4:$FQ$4,0)),"-")</f>
        <v>2.1118080416580374</v>
      </c>
      <c r="G56" s="158">
        <f>IFERROR(INDEX(Raw!$FH$6:$FQ$2076,MATCH($B56&amp;$D56&amp;$B$5,Raw!$A$6:$A$2076,0),MATCH(G$5,Raw!$FH$4:$FQ$4,0)),"-")</f>
        <v>1.3264093209368013</v>
      </c>
      <c r="H56" s="158">
        <f>IFERROR(INDEX(Raw!$FH$6:$FQ$2076,MATCH($B56&amp;$D56&amp;$B$5,Raw!$A$6:$A$2076,0),MATCH(H$5,Raw!$FH$4:$FQ$4,0)),"-")</f>
        <v>1.5851196911634016</v>
      </c>
      <c r="I56" s="158">
        <f>IFERROR(INDEX(Raw!$FH$6:$FQ$2076,MATCH($B56&amp;$D56&amp;$B$5,Raw!$A$6:$A$2076,0),MATCH(I$5,Raw!$FH$4:$FQ$4,0)),"-")</f>
        <v>1.6399756986634264</v>
      </c>
      <c r="J56" s="158"/>
      <c r="K56" s="158">
        <f>IFERROR(INDEX(Raw!$FH$6:$FQ$2076,MATCH($B56&amp;$D56&amp;$B$5,Raw!$A$6:$A$2076,0),MATCH(K$5,Raw!$FH$4:$FQ$4,0)),"-")</f>
        <v>1.6130165026109422</v>
      </c>
      <c r="L56" s="158">
        <f>IFERROR(INDEX(Raw!$FH$6:$FQ$2076,MATCH($B56&amp;$D56&amp;$B$5,Raw!$A$6:$A$2076,0),MATCH(L$5,Raw!$FH$4:$FQ$4,0)),"-")</f>
        <v>1.6220894109293174</v>
      </c>
      <c r="M56" s="158">
        <f>IFERROR(INDEX(Raw!$FH$6:$FQ$2076,MATCH($B56&amp;$D56&amp;$B$5,Raw!$A$6:$A$2076,0),MATCH(M$5,Raw!$FH$4:$FQ$4,0)),"-")</f>
        <v>1.070682700846288</v>
      </c>
      <c r="N56" s="158">
        <f>IFERROR(INDEX(Raw!$FH$6:$FQ$2076,MATCH($B56&amp;$D56&amp;$B$5,Raw!$A$6:$A$2076,0),MATCH(N$5,Raw!$FH$4:$FQ$4,0)),"-")</f>
        <v>1.0762015815422585</v>
      </c>
      <c r="O56" s="158">
        <f>IFERROR(INDEX(Raw!$FH$6:$FQ$2076,MATCH($B56&amp;$D56&amp;$B$5,Raw!$A$6:$A$2076,0),MATCH(O$5,Raw!$FH$4:$FQ$4,0)),"-")</f>
        <v>1.0652490886998784</v>
      </c>
      <c r="Q56" s="149">
        <f>IFERROR(INDEX(Raw!$H$6:$EZ$2076,MATCH($B56&amp;$D56&amp;$B$5,Raw!$A$6:$A$2076,0),MATCH(Q$5,Raw!$H$5:$EZ$5,0)),"-")</f>
        <v>117220</v>
      </c>
      <c r="R56" s="149">
        <f>IFERROR(INDEX(Raw!$H$6:$EZ$2076,MATCH($B56&amp;$D56&amp;$B$5,Raw!$A$6:$A$2076,0),MATCH(R$5,Raw!$H$5:$EZ$5,0)),"-")</f>
        <v>71377</v>
      </c>
      <c r="S56" s="149">
        <f>IFERROR(INDEX(Raw!$H$6:$EZ$2076,MATCH($B56&amp;$D56&amp;$B$5,Raw!$A$6:$A$2076,0),MATCH(S$5,Raw!$H$5:$EZ$5,0)),"-")</f>
        <v>495902</v>
      </c>
      <c r="T56" s="149">
        <f>IFERROR(INDEX(Raw!$H$6:$EZ$2076,MATCH($B56&amp;$D56&amp;$B$5,Raw!$A$6:$A$2076,0),MATCH(T$5,Raw!$H$5:$EZ$5,0)),"-")</f>
        <v>280032</v>
      </c>
      <c r="U56" s="149">
        <f>IFERROR(INDEX(Raw!$H$6:$EZ$2076,MATCH($B56&amp;$D56&amp;$B$5,Raw!$A$6:$A$2076,0),MATCH(U$5,Raw!$H$5:$EZ$5,0)),"-")</f>
        <v>13497</v>
      </c>
      <c r="V56" s="149"/>
      <c r="W56" s="149">
        <f>IFERROR(INDEX(Raw!$H$6:$EZ$2076,MATCH($B56&amp;$D56&amp;$B$5,Raw!$A$6:$A$2076,0),MATCH(W$5,Raw!$H$5:$EZ$5,0)),"-")</f>
        <v>88653</v>
      </c>
      <c r="X56" s="149">
        <f>IFERROR(INDEX(Raw!$H$6:$EZ$2076,MATCH($B56&amp;$D56&amp;$B$5,Raw!$A$6:$A$2076,0),MATCH(X$5,Raw!$H$5:$EZ$5,0)),"-")</f>
        <v>54825</v>
      </c>
      <c r="Y56" s="149">
        <f>IFERROR(INDEX(Raw!$H$6:$EZ$2076,MATCH($B56&amp;$D56&amp;$B$5,Raw!$A$6:$A$2076,0),MATCH(Y$5,Raw!$H$5:$EZ$5,0)),"-")</f>
        <v>400294</v>
      </c>
      <c r="Z56" s="149">
        <f>IFERROR(INDEX(Raw!$H$6:$EZ$2076,MATCH($B56&amp;$D56&amp;$B$5,Raw!$A$6:$A$2076,0),MATCH(Z$5,Raw!$H$5:$EZ$5,0)),"-")</f>
        <v>190125</v>
      </c>
      <c r="AA56" s="149">
        <f>IFERROR(INDEX(Raw!$H$6:$EZ$2076,MATCH($B56&amp;$D56&amp;$B$5,Raw!$A$6:$A$2076,0),MATCH(AA$5,Raw!$H$5:$EZ$5,0)),"-")</f>
        <v>8767</v>
      </c>
    </row>
    <row r="57" spans="1:27" s="38" customFormat="1" x14ac:dyDescent="0.25">
      <c r="A57" s="188">
        <f t="shared" si="4"/>
        <v>44166</v>
      </c>
      <c r="B57" s="145" t="s">
        <v>130</v>
      </c>
      <c r="C57" s="38" t="s">
        <v>139</v>
      </c>
      <c r="D57" s="95" t="s">
        <v>139</v>
      </c>
      <c r="E57" s="158">
        <f>IFERROR(INDEX(Raw!$FH$6:$FQ$2076,MATCH($B57&amp;$D57&amp;$B$5,Raw!$A$6:$A$2076,0),MATCH(E$5,Raw!$FH$4:$FQ$4,0)),"-")</f>
        <v>2.143065263295739</v>
      </c>
      <c r="F57" s="158">
        <f>IFERROR(INDEX(Raw!$FH$6:$FQ$2076,MATCH($B57&amp;$D57&amp;$B$5,Raw!$A$6:$A$2076,0),MATCH(F$5,Raw!$FH$4:$FQ$4,0)),"-")</f>
        <v>2.1199443984068007</v>
      </c>
      <c r="G57" s="158">
        <f>IFERROR(INDEX(Raw!$FH$6:$FQ$2076,MATCH($B57&amp;$D57&amp;$B$5,Raw!$A$6:$A$2076,0),MATCH(G$5,Raw!$FH$4:$FQ$4,0)),"-")</f>
        <v>1.3470018736760743</v>
      </c>
      <c r="H57" s="158">
        <f>IFERROR(INDEX(Raw!$FH$6:$FQ$2076,MATCH($B57&amp;$D57&amp;$B$5,Raw!$A$6:$A$2076,0),MATCH(H$5,Raw!$FH$4:$FQ$4,0)),"-")</f>
        <v>1.633475337776128</v>
      </c>
      <c r="I57" s="158">
        <f>IFERROR(INDEX(Raw!$FH$6:$FQ$2076,MATCH($B57&amp;$D57&amp;$B$5,Raw!$A$6:$A$2076,0),MATCH(I$5,Raw!$FH$4:$FQ$4,0)),"-")</f>
        <v>1.6120437956204379</v>
      </c>
      <c r="J57" s="158"/>
      <c r="K57" s="158">
        <f>IFERROR(INDEX(Raw!$FH$6:$FQ$2076,MATCH($B57&amp;$D57&amp;$B$5,Raw!$A$6:$A$2076,0),MATCH(K$5,Raw!$FH$4:$FQ$4,0)),"-")</f>
        <v>1.6169812247303204</v>
      </c>
      <c r="L57" s="158">
        <f>IFERROR(INDEX(Raw!$FH$6:$FQ$2076,MATCH($B57&amp;$D57&amp;$B$5,Raw!$A$6:$A$2076,0),MATCH(L$5,Raw!$FH$4:$FQ$4,0)),"-")</f>
        <v>1.625410997353578</v>
      </c>
      <c r="M57" s="158">
        <f>IFERROR(INDEX(Raw!$FH$6:$FQ$2076,MATCH($B57&amp;$D57&amp;$B$5,Raw!$A$6:$A$2076,0),MATCH(M$5,Raw!$FH$4:$FQ$4,0)),"-")</f>
        <v>1.0724031485585415</v>
      </c>
      <c r="N57" s="158">
        <f>IFERROR(INDEX(Raw!$FH$6:$FQ$2076,MATCH($B57&amp;$D57&amp;$B$5,Raw!$A$6:$A$2076,0),MATCH(N$5,Raw!$FH$4:$FQ$4,0)),"-")</f>
        <v>1.0808423632838968</v>
      </c>
      <c r="O57" s="158">
        <f>IFERROR(INDEX(Raw!$FH$6:$FQ$2076,MATCH($B57&amp;$D57&amp;$B$5,Raw!$A$6:$A$2076,0),MATCH(O$5,Raw!$FH$4:$FQ$4,0)),"-")</f>
        <v>1.0454987834549878</v>
      </c>
      <c r="Q57" s="149">
        <f>IFERROR(INDEX(Raw!$H$6:$EZ$2076,MATCH($B57&amp;$D57&amp;$B$5,Raw!$A$6:$A$2076,0),MATCH(Q$5,Raw!$H$5:$EZ$5,0)),"-")</f>
        <v>130922</v>
      </c>
      <c r="R57" s="149">
        <f>IFERROR(INDEX(Raw!$H$6:$EZ$2076,MATCH($B57&amp;$D57&amp;$B$5,Raw!$A$6:$A$2076,0),MATCH(R$5,Raw!$H$5:$EZ$5,0)),"-")</f>
        <v>79305</v>
      </c>
      <c r="S57" s="149">
        <f>IFERROR(INDEX(Raw!$H$6:$EZ$2076,MATCH($B57&amp;$D57&amp;$B$5,Raw!$A$6:$A$2076,0),MATCH(S$5,Raw!$H$5:$EZ$5,0)),"-")</f>
        <v>550684</v>
      </c>
      <c r="T57" s="149">
        <f>IFERROR(INDEX(Raw!$H$6:$EZ$2076,MATCH($B57&amp;$D57&amp;$B$5,Raw!$A$6:$A$2076,0),MATCH(T$5,Raw!$H$5:$EZ$5,0)),"-")</f>
        <v>277222</v>
      </c>
      <c r="U57" s="149">
        <f>IFERROR(INDEX(Raw!$H$6:$EZ$2076,MATCH($B57&amp;$D57&amp;$B$5,Raw!$A$6:$A$2076,0),MATCH(U$5,Raw!$H$5:$EZ$5,0)),"-")</f>
        <v>13251</v>
      </c>
      <c r="V57" s="149"/>
      <c r="W57" s="149">
        <f>IFERROR(INDEX(Raw!$H$6:$EZ$2076,MATCH($B57&amp;$D57&amp;$B$5,Raw!$A$6:$A$2076,0),MATCH(W$5,Raw!$H$5:$EZ$5,0)),"-")</f>
        <v>98783</v>
      </c>
      <c r="X57" s="149">
        <f>IFERROR(INDEX(Raw!$H$6:$EZ$2076,MATCH($B57&amp;$D57&amp;$B$5,Raw!$A$6:$A$2076,0),MATCH(X$5,Raw!$H$5:$EZ$5,0)),"-")</f>
        <v>60805</v>
      </c>
      <c r="Y57" s="149">
        <f>IFERROR(INDEX(Raw!$H$6:$EZ$2076,MATCH($B57&amp;$D57&amp;$B$5,Raw!$A$6:$A$2076,0),MATCH(Y$5,Raw!$H$5:$EZ$5,0)),"-")</f>
        <v>438422</v>
      </c>
      <c r="Z57" s="149">
        <f>IFERROR(INDEX(Raw!$H$6:$EZ$2076,MATCH($B57&amp;$D57&amp;$B$5,Raw!$A$6:$A$2076,0),MATCH(Z$5,Raw!$H$5:$EZ$5,0)),"-")</f>
        <v>183433</v>
      </c>
      <c r="AA57" s="149">
        <f>IFERROR(INDEX(Raw!$H$6:$EZ$2076,MATCH($B57&amp;$D57&amp;$B$5,Raw!$A$6:$A$2076,0),MATCH(AA$5,Raw!$H$5:$EZ$5,0)),"-")</f>
        <v>8594</v>
      </c>
    </row>
    <row r="58" spans="1:27" s="38" customFormat="1" ht="17.5" x14ac:dyDescent="0.35">
      <c r="A58" s="188">
        <f t="shared" si="4"/>
        <v>44197</v>
      </c>
      <c r="B58" s="145" t="s">
        <v>130</v>
      </c>
      <c r="C58" s="38" t="s">
        <v>140</v>
      </c>
      <c r="D58" s="99" t="s">
        <v>140</v>
      </c>
      <c r="E58" s="158">
        <f>IFERROR(INDEX(Raw!$FH$6:$FQ$2076,MATCH($B58&amp;$D58&amp;$B$5,Raw!$A$6:$A$2076,0),MATCH(E$5,Raw!$FH$4:$FQ$4,0)),"-")</f>
        <v>2.1438326240675716</v>
      </c>
      <c r="F58" s="158">
        <f>IFERROR(INDEX(Raw!$FH$6:$FQ$2076,MATCH($B58&amp;$D58&amp;$B$5,Raw!$A$6:$A$2076,0),MATCH(F$5,Raw!$FH$4:$FQ$4,0)),"-")</f>
        <v>2.1001529689890139</v>
      </c>
      <c r="G58" s="158">
        <f>IFERROR(INDEX(Raw!$FH$6:$FQ$2076,MATCH($B58&amp;$D58&amp;$B$5,Raw!$A$6:$A$2076,0),MATCH(G$5,Raw!$FH$4:$FQ$4,0)),"-")</f>
        <v>1.33435458954891</v>
      </c>
      <c r="H58" s="158">
        <f>IFERROR(INDEX(Raw!$FH$6:$FQ$2076,MATCH($B58&amp;$D58&amp;$B$5,Raw!$A$6:$A$2076,0),MATCH(H$5,Raw!$FH$4:$FQ$4,0)),"-")</f>
        <v>1.6176700499178294</v>
      </c>
      <c r="I58" s="158">
        <f>IFERROR(INDEX(Raw!$FH$6:$FQ$2076,MATCH($B58&amp;$D58&amp;$B$5,Raw!$A$6:$A$2076,0),MATCH(I$5,Raw!$FH$4:$FQ$4,0)),"-")</f>
        <v>1.5873980931325136</v>
      </c>
      <c r="J58" s="158"/>
      <c r="K58" s="158">
        <f>IFERROR(INDEX(Raw!$FH$6:$FQ$2076,MATCH($B58&amp;$D58&amp;$B$5,Raw!$A$6:$A$2076,0),MATCH(K$5,Raw!$FH$4:$FQ$4,0)),"-")</f>
        <v>1.6172715651850293</v>
      </c>
      <c r="L58" s="158">
        <f>IFERROR(INDEX(Raw!$FH$6:$FQ$2076,MATCH($B58&amp;$D58&amp;$B$5,Raw!$A$6:$A$2076,0),MATCH(L$5,Raw!$FH$4:$FQ$4,0)),"-")</f>
        <v>1.6121540814907522</v>
      </c>
      <c r="M58" s="158">
        <f>IFERROR(INDEX(Raw!$FH$6:$FQ$2076,MATCH($B58&amp;$D58&amp;$B$5,Raw!$A$6:$A$2076,0),MATCH(M$5,Raw!$FH$4:$FQ$4,0)),"-")</f>
        <v>1.0689946612950938</v>
      </c>
      <c r="N58" s="158">
        <f>IFERROR(INDEX(Raw!$FH$6:$FQ$2076,MATCH($B58&amp;$D58&amp;$B$5,Raw!$A$6:$A$2076,0),MATCH(N$5,Raw!$FH$4:$FQ$4,0)),"-")</f>
        <v>1.0760585226538313</v>
      </c>
      <c r="O58" s="158">
        <f>IFERROR(INDEX(Raw!$FH$6:$FQ$2076,MATCH($B58&amp;$D58&amp;$B$5,Raw!$A$6:$A$2076,0),MATCH(O$5,Raw!$FH$4:$FQ$4,0)),"-")</f>
        <v>1.0480862235733039</v>
      </c>
      <c r="Q58" s="149">
        <f>IFERROR(INDEX(Raw!$H$6:$EZ$2076,MATCH($B58&amp;$D58&amp;$B$5,Raw!$A$6:$A$2076,0),MATCH(Q$5,Raw!$H$5:$EZ$5,0)),"-")</f>
        <v>132491</v>
      </c>
      <c r="R58" s="149">
        <f>IFERROR(INDEX(Raw!$H$6:$EZ$2076,MATCH($B58&amp;$D58&amp;$B$5,Raw!$A$6:$A$2076,0),MATCH(R$5,Raw!$H$5:$EZ$5,0)),"-")</f>
        <v>75511</v>
      </c>
      <c r="S58" s="149">
        <f>IFERROR(INDEX(Raw!$H$6:$EZ$2076,MATCH($B58&amp;$D58&amp;$B$5,Raw!$A$6:$A$2076,0),MATCH(S$5,Raw!$H$5:$EZ$5,0)),"-")</f>
        <v>568363</v>
      </c>
      <c r="T58" s="149">
        <f>IFERROR(INDEX(Raw!$H$6:$EZ$2076,MATCH($B58&amp;$D58&amp;$B$5,Raw!$A$6:$A$2076,0),MATCH(T$5,Raw!$H$5:$EZ$5,0)),"-")</f>
        <v>262818</v>
      </c>
      <c r="U58" s="149">
        <f>IFERROR(INDEX(Raw!$H$6:$EZ$2076,MATCH($B58&amp;$D58&amp;$B$5,Raw!$A$6:$A$2076,0),MATCH(U$5,Raw!$H$5:$EZ$5,0)),"-")</f>
        <v>11488</v>
      </c>
      <c r="V58" s="149"/>
      <c r="W58" s="149">
        <f>IFERROR(INDEX(Raw!$H$6:$EZ$2076,MATCH($B58&amp;$D58&amp;$B$5,Raw!$A$6:$A$2076,0),MATCH(W$5,Raw!$H$5:$EZ$5,0)),"-")</f>
        <v>99949</v>
      </c>
      <c r="X58" s="149">
        <f>IFERROR(INDEX(Raw!$H$6:$EZ$2076,MATCH($B58&amp;$D58&amp;$B$5,Raw!$A$6:$A$2076,0),MATCH(X$5,Raw!$H$5:$EZ$5,0)),"-")</f>
        <v>57965</v>
      </c>
      <c r="Y58" s="149">
        <f>IFERROR(INDEX(Raw!$H$6:$EZ$2076,MATCH($B58&amp;$D58&amp;$B$5,Raw!$A$6:$A$2076,0),MATCH(Y$5,Raw!$H$5:$EZ$5,0)),"-")</f>
        <v>455334</v>
      </c>
      <c r="Z58" s="149">
        <f>IFERROR(INDEX(Raw!$H$6:$EZ$2076,MATCH($B58&amp;$D58&amp;$B$5,Raw!$A$6:$A$2076,0),MATCH(Z$5,Raw!$H$5:$EZ$5,0)),"-")</f>
        <v>174824</v>
      </c>
      <c r="AA58" s="149">
        <f>IFERROR(INDEX(Raw!$H$6:$EZ$2076,MATCH($B58&amp;$D58&amp;$B$5,Raw!$A$6:$A$2076,0),MATCH(AA$5,Raw!$H$5:$EZ$5,0)),"-")</f>
        <v>7585</v>
      </c>
    </row>
    <row r="59" spans="1:27" s="38" customFormat="1" x14ac:dyDescent="0.25">
      <c r="A59" s="188">
        <f t="shared" si="4"/>
        <v>44228</v>
      </c>
      <c r="B59" s="145" t="s">
        <v>130</v>
      </c>
      <c r="C59" s="38" t="s">
        <v>141</v>
      </c>
      <c r="D59" s="2" t="s">
        <v>141</v>
      </c>
      <c r="E59" s="158">
        <f>IFERROR(INDEX(Raw!$FH$6:$FQ$2076,MATCH($B59&amp;$D59&amp;$B$5,Raw!$A$6:$A$2076,0),MATCH(E$5,Raw!$FH$4:$FQ$4,0)),"-")</f>
        <v>2.1248425756652449</v>
      </c>
      <c r="F59" s="158">
        <f>IFERROR(INDEX(Raw!$FH$6:$FQ$2076,MATCH($B59&amp;$D59&amp;$B$5,Raw!$A$6:$A$2076,0),MATCH(F$5,Raw!$FH$4:$FQ$4,0)),"-")</f>
        <v>2.092535305985205</v>
      </c>
      <c r="G59" s="158">
        <f>IFERROR(INDEX(Raw!$FH$6:$FQ$2076,MATCH($B59&amp;$D59&amp;$B$5,Raw!$A$6:$A$2076,0),MATCH(G$5,Raw!$FH$4:$FQ$4,0)),"-")</f>
        <v>1.3048764479552872</v>
      </c>
      <c r="H59" s="158">
        <f>IFERROR(INDEX(Raw!$FH$6:$FQ$2076,MATCH($B59&amp;$D59&amp;$B$5,Raw!$A$6:$A$2076,0),MATCH(H$5,Raw!$FH$4:$FQ$4,0)),"-")</f>
        <v>1.5291319418836198</v>
      </c>
      <c r="I59" s="158">
        <f>IFERROR(INDEX(Raw!$FH$6:$FQ$2076,MATCH($B59&amp;$D59&amp;$B$5,Raw!$A$6:$A$2076,0),MATCH(I$5,Raw!$FH$4:$FQ$4,0)),"-")</f>
        <v>1.5892656074064806</v>
      </c>
      <c r="J59" s="158"/>
      <c r="K59" s="158">
        <f>IFERROR(INDEX(Raw!$FH$6:$FQ$2076,MATCH($B59&amp;$D59&amp;$B$5,Raw!$A$6:$A$2076,0),MATCH(K$5,Raw!$FH$4:$FQ$4,0)),"-")</f>
        <v>1.6134064594759294</v>
      </c>
      <c r="L59" s="158">
        <f>IFERROR(INDEX(Raw!$FH$6:$FQ$2076,MATCH($B59&amp;$D59&amp;$B$5,Raw!$A$6:$A$2076,0),MATCH(L$5,Raw!$FH$4:$FQ$4,0)),"-")</f>
        <v>1.6150638870208474</v>
      </c>
      <c r="M59" s="158">
        <f>IFERROR(INDEX(Raw!$FH$6:$FQ$2076,MATCH($B59&amp;$D59&amp;$B$5,Raw!$A$6:$A$2076,0),MATCH(M$5,Raw!$FH$4:$FQ$4,0)),"-")</f>
        <v>1.0681483382971959</v>
      </c>
      <c r="N59" s="158">
        <f>IFERROR(INDEX(Raw!$FH$6:$FQ$2076,MATCH($B59&amp;$D59&amp;$B$5,Raw!$A$6:$A$2076,0),MATCH(N$5,Raw!$FH$4:$FQ$4,0)),"-")</f>
        <v>1.0701133318582983</v>
      </c>
      <c r="O59" s="158">
        <f>IFERROR(INDEX(Raw!$FH$6:$FQ$2076,MATCH($B59&amp;$D59&amp;$B$5,Raw!$A$6:$A$2076,0),MATCH(O$5,Raw!$FH$4:$FQ$4,0)),"-")</f>
        <v>1.0552983860878269</v>
      </c>
      <c r="Q59" s="149">
        <f>IFERROR(INDEX(Raw!$H$6:$EZ$2076,MATCH($B59&amp;$D59&amp;$B$5,Raw!$A$6:$A$2076,0),MATCH(Q$5,Raw!$H$5:$EZ$5,0)),"-")</f>
        <v>104606</v>
      </c>
      <c r="R59" s="149">
        <f>IFERROR(INDEX(Raw!$H$6:$EZ$2076,MATCH($B59&amp;$D59&amp;$B$5,Raw!$A$6:$A$2076,0),MATCH(R$5,Raw!$H$5:$EZ$5,0)),"-")</f>
        <v>62232</v>
      </c>
      <c r="S59" s="149">
        <f>IFERROR(INDEX(Raw!$H$6:$EZ$2076,MATCH($B59&amp;$D59&amp;$B$5,Raw!$A$6:$A$2076,0),MATCH(S$5,Raw!$H$5:$EZ$5,0)),"-")</f>
        <v>447326</v>
      </c>
      <c r="T59" s="149">
        <f>IFERROR(INDEX(Raw!$H$6:$EZ$2076,MATCH($B59&amp;$D59&amp;$B$5,Raw!$A$6:$A$2076,0),MATCH(T$5,Raw!$H$5:$EZ$5,0)),"-")</f>
        <v>248802</v>
      </c>
      <c r="U59" s="149">
        <f>IFERROR(INDEX(Raw!$H$6:$EZ$2076,MATCH($B59&amp;$D59&amp;$B$5,Raw!$A$6:$A$2076,0),MATCH(U$5,Raw!$H$5:$EZ$5,0)),"-")</f>
        <v>12703</v>
      </c>
      <c r="V59" s="149"/>
      <c r="W59" s="149">
        <f>IFERROR(INDEX(Raw!$H$6:$EZ$2076,MATCH($B59&amp;$D59&amp;$B$5,Raw!$A$6:$A$2076,0),MATCH(W$5,Raw!$H$5:$EZ$5,0)),"-")</f>
        <v>79428</v>
      </c>
      <c r="X59" s="149">
        <f>IFERROR(INDEX(Raw!$H$6:$EZ$2076,MATCH($B59&amp;$D59&amp;$B$5,Raw!$A$6:$A$2076,0),MATCH(X$5,Raw!$H$5:$EZ$5,0)),"-")</f>
        <v>48032</v>
      </c>
      <c r="Y59" s="149">
        <f>IFERROR(INDEX(Raw!$H$6:$EZ$2076,MATCH($B59&amp;$D59&amp;$B$5,Raw!$A$6:$A$2076,0),MATCH(Y$5,Raw!$H$5:$EZ$5,0)),"-")</f>
        <v>366173</v>
      </c>
      <c r="Z59" s="149">
        <f>IFERROR(INDEX(Raw!$H$6:$EZ$2076,MATCH($B59&amp;$D59&amp;$B$5,Raw!$A$6:$A$2076,0),MATCH(Z$5,Raw!$H$5:$EZ$5,0)),"-")</f>
        <v>174116</v>
      </c>
      <c r="AA59" s="149">
        <f>IFERROR(INDEX(Raw!$H$6:$EZ$2076,MATCH($B59&amp;$D59&amp;$B$5,Raw!$A$6:$A$2076,0),MATCH(AA$5,Raw!$H$5:$EZ$5,0)),"-")</f>
        <v>8435</v>
      </c>
    </row>
    <row r="60" spans="1:27" s="38" customFormat="1" collapsed="1" x14ac:dyDescent="0.25">
      <c r="A60" s="188">
        <f t="shared" si="4"/>
        <v>44256</v>
      </c>
      <c r="B60" s="145" t="str">
        <f>IF($D60="April",LEFT($B59,4)+1&amp;"-"&amp;RIGHT($B59,2)+1,$B59)</f>
        <v>2020-21</v>
      </c>
      <c r="C60" s="74" t="s">
        <v>142</v>
      </c>
      <c r="D60" s="95" t="s">
        <v>142</v>
      </c>
      <c r="E60" s="158">
        <f>IFERROR(INDEX(Raw!$FH$6:$FQ$2076,MATCH($B60&amp;$D60&amp;$B$5,Raw!$A$6:$A$2076,0),MATCH(E$5,Raw!$FH$4:$FQ$4,0)),"-")</f>
        <v>2.113103205353998</v>
      </c>
      <c r="F60" s="158">
        <f>IFERROR(INDEX(Raw!$FH$6:$FQ$2076,MATCH($B60&amp;$D60&amp;$B$5,Raw!$A$6:$A$2076,0),MATCH(F$5,Raw!$FH$4:$FQ$4,0)),"-")</f>
        <v>2.0960167714884697</v>
      </c>
      <c r="G60" s="158">
        <f>IFERROR(INDEX(Raw!$FH$6:$FQ$2076,MATCH($B60&amp;$D60&amp;$B$5,Raw!$A$6:$A$2076,0),MATCH(G$5,Raw!$FH$4:$FQ$4,0)),"-")</f>
        <v>1.31507332799528</v>
      </c>
      <c r="H60" s="158">
        <f>IFERROR(INDEX(Raw!$FH$6:$FQ$2076,MATCH($B60&amp;$D60&amp;$B$5,Raw!$A$6:$A$2076,0),MATCH(H$5,Raw!$FH$4:$FQ$4,0)),"-")</f>
        <v>1.5626977097304822</v>
      </c>
      <c r="I60" s="158">
        <f>IFERROR(INDEX(Raw!$FH$6:$FQ$2076,MATCH($B60&amp;$D60&amp;$B$5,Raw!$A$6:$A$2076,0),MATCH(I$5,Raw!$FH$4:$FQ$4,0)),"-")</f>
        <v>1.6522877304803096</v>
      </c>
      <c r="J60" s="158"/>
      <c r="K60" s="158">
        <f>IFERROR(INDEX(Raw!$FH$6:$FQ$2076,MATCH($B60&amp;$D60&amp;$B$5,Raw!$A$6:$A$2076,0),MATCH(K$5,Raw!$FH$4:$FQ$4,0)),"-")</f>
        <v>1.6046495244804508</v>
      </c>
      <c r="L60" s="158">
        <f>IFERROR(INDEX(Raw!$FH$6:$FQ$2076,MATCH($B60&amp;$D60&amp;$B$5,Raw!$A$6:$A$2076,0),MATCH(L$5,Raw!$FH$4:$FQ$4,0)),"-")</f>
        <v>1.61361285814116</v>
      </c>
      <c r="M60" s="158">
        <f>IFERROR(INDEX(Raw!$FH$6:$FQ$2076,MATCH($B60&amp;$D60&amp;$B$5,Raw!$A$6:$A$2076,0),MATCH(M$5,Raw!$FH$4:$FQ$4,0)),"-")</f>
        <v>1.0686264697205952</v>
      </c>
      <c r="N60" s="158">
        <f>IFERROR(INDEX(Raw!$FH$6:$FQ$2076,MATCH($B60&amp;$D60&amp;$B$5,Raw!$A$6:$A$2076,0),MATCH(N$5,Raw!$FH$4:$FQ$4,0)),"-")</f>
        <v>1.0705180751393253</v>
      </c>
      <c r="O60" s="158">
        <f>IFERROR(INDEX(Raw!$FH$6:$FQ$2076,MATCH($B60&amp;$D60&amp;$B$5,Raw!$A$6:$A$2076,0),MATCH(O$5,Raw!$FH$4:$FQ$4,0)),"-")</f>
        <v>1.0489414978374687</v>
      </c>
      <c r="Q60" s="149">
        <f>IFERROR(INDEX(Raw!$H$6:$EZ$2076,MATCH($B60&amp;$D60&amp;$B$5,Raw!$A$6:$A$2076,0),MATCH(Q$5,Raw!$H$5:$EZ$5,0)),"-")</f>
        <v>119982</v>
      </c>
      <c r="R60" s="149">
        <f>IFERROR(INDEX(Raw!$H$6:$EZ$2076,MATCH($B60&amp;$D60&amp;$B$5,Raw!$A$6:$A$2076,0),MATCH(R$5,Raw!$H$5:$EZ$5,0)),"-")</f>
        <v>74985</v>
      </c>
      <c r="S60" s="149">
        <f>IFERROR(INDEX(Raw!$H$6:$EZ$2076,MATCH($B60&amp;$D60&amp;$B$5,Raw!$A$6:$A$2076,0),MATCH(S$5,Raw!$H$5:$EZ$5,0)),"-")</f>
        <v>499286</v>
      </c>
      <c r="T60" s="149">
        <f>IFERROR(INDEX(Raw!$H$6:$EZ$2076,MATCH($B60&amp;$D60&amp;$B$5,Raw!$A$6:$A$2076,0),MATCH(T$5,Raw!$H$5:$EZ$5,0)),"-")</f>
        <v>284050</v>
      </c>
      <c r="U60" s="149">
        <f>IFERROR(INDEX(Raw!$H$6:$EZ$2076,MATCH($B60&amp;$D60&amp;$B$5,Raw!$A$6:$A$2076,0),MATCH(U$5,Raw!$H$5:$EZ$5,0)),"-")</f>
        <v>14517</v>
      </c>
      <c r="V60" s="149"/>
      <c r="W60" s="149">
        <f>IFERROR(INDEX(Raw!$H$6:$EZ$2076,MATCH($B60&amp;$D60&amp;$B$5,Raw!$A$6:$A$2076,0),MATCH(W$5,Raw!$H$5:$EZ$5,0)),"-")</f>
        <v>91112</v>
      </c>
      <c r="X60" s="149">
        <f>IFERROR(INDEX(Raw!$H$6:$EZ$2076,MATCH($B60&amp;$D60&amp;$B$5,Raw!$A$6:$A$2076,0),MATCH(X$5,Raw!$H$5:$EZ$5,0)),"-")</f>
        <v>57727</v>
      </c>
      <c r="Y60" s="149">
        <f>IFERROR(INDEX(Raw!$H$6:$EZ$2076,MATCH($B60&amp;$D60&amp;$B$5,Raw!$A$6:$A$2076,0),MATCH(Y$5,Raw!$H$5:$EZ$5,0)),"-")</f>
        <v>405719</v>
      </c>
      <c r="Z60" s="149">
        <f>IFERROR(INDEX(Raw!$H$6:$EZ$2076,MATCH($B60&amp;$D60&amp;$B$5,Raw!$A$6:$A$2076,0),MATCH(Z$5,Raw!$H$5:$EZ$5,0)),"-")</f>
        <v>194587</v>
      </c>
      <c r="AA60" s="149">
        <f>IFERROR(INDEX(Raw!$H$6:$EZ$2076,MATCH($B60&amp;$D60&amp;$B$5,Raw!$A$6:$A$2076,0),MATCH(AA$5,Raw!$H$5:$EZ$5,0)),"-")</f>
        <v>9216</v>
      </c>
    </row>
    <row r="61" spans="1:27" s="38" customFormat="1" ht="17.5" x14ac:dyDescent="0.35">
      <c r="A61" s="188">
        <f t="shared" si="4"/>
        <v>44287</v>
      </c>
      <c r="B61" s="177" t="s">
        <v>131</v>
      </c>
      <c r="C61" s="178" t="s">
        <v>143</v>
      </c>
      <c r="D61" s="101" t="s">
        <v>143</v>
      </c>
      <c r="E61" s="157">
        <f>IFERROR(INDEX(Raw!$FH$6:$FQ$2076,MATCH($B61&amp;$D61&amp;$B$5,Raw!$A$6:$A$2076,0),MATCH(E$5,Raw!$FH$4:$FQ$4,0)),"-")</f>
        <v>2.1097345436450059</v>
      </c>
      <c r="F61" s="157">
        <f>IFERROR(INDEX(Raw!$FH$6:$FQ$2076,MATCH($B61&amp;$D61&amp;$B$5,Raw!$A$6:$A$2076,0),MATCH(F$5,Raw!$FH$4:$FQ$4,0)),"-")</f>
        <v>2.0893489220208088</v>
      </c>
      <c r="G61" s="157">
        <f>IFERROR(INDEX(Raw!$FH$6:$FQ$2076,MATCH($B61&amp;$D61&amp;$B$5,Raw!$A$6:$A$2076,0),MATCH(G$5,Raw!$FH$4:$FQ$4,0)),"-")</f>
        <v>1.3379698914862885</v>
      </c>
      <c r="H61" s="157">
        <f>IFERROR(INDEX(Raw!$FH$6:$FQ$2076,MATCH($B61&amp;$D61&amp;$B$5,Raw!$A$6:$A$2076,0),MATCH(H$5,Raw!$FH$4:$FQ$4,0)),"-")</f>
        <v>1.6223016303120625</v>
      </c>
      <c r="I61" s="157">
        <f>IFERROR(INDEX(Raw!$FH$6:$FQ$2076,MATCH($B61&amp;$D61&amp;$B$5,Raw!$A$6:$A$2076,0),MATCH(I$5,Raw!$FH$4:$FQ$4,0)),"-")</f>
        <v>1.7516396485583468</v>
      </c>
      <c r="J61" s="158"/>
      <c r="K61" s="157">
        <f>IFERROR(INDEX(Raw!$FH$6:$FQ$2076,MATCH($B61&amp;$D61&amp;$B$5,Raw!$A$6:$A$2076,0),MATCH(K$5,Raw!$FH$4:$FQ$4,0)),"-")</f>
        <v>1.5967019578907631</v>
      </c>
      <c r="L61" s="157">
        <f>IFERROR(INDEX(Raw!$FH$6:$FQ$2076,MATCH($B61&amp;$D61&amp;$B$5,Raw!$A$6:$A$2076,0),MATCH(L$5,Raw!$FH$4:$FQ$4,0)),"-")</f>
        <v>1.6043923629732919</v>
      </c>
      <c r="M61" s="157">
        <f>IFERROR(INDEX(Raw!$FH$6:$FQ$2076,MATCH($B61&amp;$D61&amp;$B$5,Raw!$A$6:$A$2076,0),MATCH(M$5,Raw!$FH$4:$FQ$4,0)),"-")</f>
        <v>1.0719261835607723</v>
      </c>
      <c r="N61" s="157">
        <f>IFERROR(INDEX(Raw!$FH$6:$FQ$2076,MATCH($B61&amp;$D61&amp;$B$5,Raw!$A$6:$A$2076,0),MATCH(N$5,Raw!$FH$4:$FQ$4,0)),"-")</f>
        <v>1.0712640563609268</v>
      </c>
      <c r="O61" s="157">
        <f>IFERROR(INDEX(Raw!$FH$6:$FQ$2076,MATCH($B61&amp;$D61&amp;$B$5,Raw!$A$6:$A$2076,0),MATCH(O$5,Raw!$FH$4:$FQ$4,0)),"-")</f>
        <v>1.050983789135008</v>
      </c>
      <c r="Q61" s="148">
        <f>IFERROR(INDEX(Raw!$H$6:$EZ$2076,MATCH($B61&amp;$D61&amp;$B$5,Raw!$A$6:$A$2076,0),MATCH(Q$5,Raw!$H$5:$EZ$5,0)),"-")</f>
        <v>122949</v>
      </c>
      <c r="R61" s="148">
        <f>IFERROR(INDEX(Raw!$H$6:$EZ$2076,MATCH($B61&amp;$D61&amp;$B$5,Raw!$A$6:$A$2076,0),MATCH(R$5,Raw!$H$5:$EZ$5,0)),"-")</f>
        <v>77916</v>
      </c>
      <c r="S61" s="148">
        <f>IFERROR(INDEX(Raw!$H$6:$EZ$2076,MATCH($B61&amp;$D61&amp;$B$5,Raw!$A$6:$A$2076,0),MATCH(S$5,Raw!$H$5:$EZ$5,0)),"-")</f>
        <v>513173</v>
      </c>
      <c r="T61" s="148">
        <f>IFERROR(INDEX(Raw!$H$6:$EZ$2076,MATCH($B61&amp;$D61&amp;$B$5,Raw!$A$6:$A$2076,0),MATCH(T$5,Raw!$H$5:$EZ$5,0)),"-")</f>
        <v>287381</v>
      </c>
      <c r="U61" s="148">
        <f>IFERROR(INDEX(Raw!$H$6:$EZ$2076,MATCH($B61&amp;$D61&amp;$B$5,Raw!$A$6:$A$2076,0),MATCH(U$5,Raw!$H$5:$EZ$5,0)),"-")</f>
        <v>14155</v>
      </c>
      <c r="V61" s="149"/>
      <c r="W61" s="148">
        <f>IFERROR(INDEX(Raw!$H$6:$EZ$2076,MATCH($B61&amp;$D61&amp;$B$5,Raw!$A$6:$A$2076,0),MATCH(W$5,Raw!$H$5:$EZ$5,0)),"-")</f>
        <v>93051</v>
      </c>
      <c r="X61" s="148">
        <f>IFERROR(INDEX(Raw!$H$6:$EZ$2076,MATCH($B61&amp;$D61&amp;$B$5,Raw!$A$6:$A$2076,0),MATCH(X$5,Raw!$H$5:$EZ$5,0)),"-")</f>
        <v>59831</v>
      </c>
      <c r="Y61" s="148">
        <f>IFERROR(INDEX(Raw!$H$6:$EZ$2076,MATCH($B61&amp;$D61&amp;$B$5,Raw!$A$6:$A$2076,0),MATCH(Y$5,Raw!$H$5:$EZ$5,0)),"-")</f>
        <v>411133</v>
      </c>
      <c r="Z61" s="148">
        <f>IFERROR(INDEX(Raw!$H$6:$EZ$2076,MATCH($B61&amp;$D61&amp;$B$5,Raw!$A$6:$A$2076,0),MATCH(Z$5,Raw!$H$5:$EZ$5,0)),"-")</f>
        <v>189768</v>
      </c>
      <c r="AA61" s="148">
        <f>IFERROR(INDEX(Raw!$H$6:$EZ$2076,MATCH($B61&amp;$D61&amp;$B$5,Raw!$A$6:$A$2076,0),MATCH(AA$5,Raw!$H$5:$EZ$5,0)),"-")</f>
        <v>8493</v>
      </c>
    </row>
    <row r="62" spans="1:27" s="38" customFormat="1" x14ac:dyDescent="0.25">
      <c r="A62" s="188">
        <f t="shared" si="4"/>
        <v>44317</v>
      </c>
      <c r="B62" s="145" t="s">
        <v>131</v>
      </c>
      <c r="C62" s="74" t="s">
        <v>144</v>
      </c>
      <c r="D62" s="95" t="s">
        <v>144</v>
      </c>
      <c r="E62" s="158">
        <f>IFERROR(INDEX(Raw!$FH$6:$FQ$2076,MATCH($B62&amp;$D62&amp;$B$5,Raw!$A$6:$A$2076,0),MATCH(E$5,Raw!$FH$4:$FQ$4,0)),"-")</f>
        <v>2.1079029814523365</v>
      </c>
      <c r="F62" s="158">
        <f>IFERROR(INDEX(Raw!$FH$6:$FQ$2076,MATCH($B62&amp;$D62&amp;$B$5,Raw!$A$6:$A$2076,0),MATCH(F$5,Raw!$FH$4:$FQ$4,0)),"-")</f>
        <v>2.0900987444707564</v>
      </c>
      <c r="G62" s="158">
        <f>IFERROR(INDEX(Raw!$FH$6:$FQ$2076,MATCH($B62&amp;$D62&amp;$B$5,Raw!$A$6:$A$2076,0),MATCH(G$5,Raw!$FH$4:$FQ$4,0)),"-")</f>
        <v>1.3774054177301185</v>
      </c>
      <c r="H62" s="158">
        <f>IFERROR(INDEX(Raw!$FH$6:$FQ$2076,MATCH($B62&amp;$D62&amp;$B$5,Raw!$A$6:$A$2076,0),MATCH(H$5,Raw!$FH$4:$FQ$4,0)),"-")</f>
        <v>1.7035541243030985</v>
      </c>
      <c r="I62" s="158">
        <f>IFERROR(INDEX(Raw!$FH$6:$FQ$2076,MATCH($B62&amp;$D62&amp;$B$5,Raw!$A$6:$A$2076,0),MATCH(I$5,Raw!$FH$4:$FQ$4,0)),"-")</f>
        <v>1.7442208322001631</v>
      </c>
      <c r="J62" s="158"/>
      <c r="K62" s="158">
        <f>IFERROR(INDEX(Raw!$FH$6:$FQ$2076,MATCH($B62&amp;$D62&amp;$B$5,Raw!$A$6:$A$2076,0),MATCH(K$5,Raw!$FH$4:$FQ$4,0)),"-")</f>
        <v>1.5892597114154177</v>
      </c>
      <c r="L62" s="158">
        <f>IFERROR(INDEX(Raw!$FH$6:$FQ$2076,MATCH($B62&amp;$D62&amp;$B$5,Raw!$A$6:$A$2076,0),MATCH(L$5,Raw!$FH$4:$FQ$4,0)),"-")</f>
        <v>1.597694472990483</v>
      </c>
      <c r="M62" s="158">
        <f>IFERROR(INDEX(Raw!$FH$6:$FQ$2076,MATCH($B62&amp;$D62&amp;$B$5,Raw!$A$6:$A$2076,0),MATCH(M$5,Raw!$FH$4:$FQ$4,0)),"-")</f>
        <v>1.0755564655162386</v>
      </c>
      <c r="N62" s="158">
        <f>IFERROR(INDEX(Raw!$FH$6:$FQ$2076,MATCH($B62&amp;$D62&amp;$B$5,Raw!$A$6:$A$2076,0),MATCH(N$5,Raw!$FH$4:$FQ$4,0)),"-")</f>
        <v>1.0749445128017945</v>
      </c>
      <c r="O62" s="158">
        <f>IFERROR(INDEX(Raw!$FH$6:$FQ$2076,MATCH($B62&amp;$D62&amp;$B$5,Raw!$A$6:$A$2076,0),MATCH(O$5,Raw!$FH$4:$FQ$4,0)),"-")</f>
        <v>1.0441936361163993</v>
      </c>
      <c r="Q62" s="149">
        <f>IFERROR(INDEX(Raw!$H$6:$EZ$2076,MATCH($B62&amp;$D62&amp;$B$5,Raw!$A$6:$A$2076,0),MATCH(Q$5,Raw!$H$5:$EZ$5,0)),"-")</f>
        <v>143310</v>
      </c>
      <c r="R62" s="149">
        <f>IFERROR(INDEX(Raw!$H$6:$EZ$2076,MATCH($B62&amp;$D62&amp;$B$5,Raw!$A$6:$A$2076,0),MATCH(R$5,Raw!$H$5:$EZ$5,0)),"-")</f>
        <v>93557</v>
      </c>
      <c r="S62" s="149">
        <f>IFERROR(INDEX(Raw!$H$6:$EZ$2076,MATCH($B62&amp;$D62&amp;$B$5,Raw!$A$6:$A$2076,0),MATCH(S$5,Raw!$H$5:$EZ$5,0)),"-")</f>
        <v>592024</v>
      </c>
      <c r="T62" s="149">
        <f>IFERROR(INDEX(Raw!$H$6:$EZ$2076,MATCH($B62&amp;$D62&amp;$B$5,Raw!$A$6:$A$2076,0),MATCH(T$5,Raw!$H$5:$EZ$5,0)),"-")</f>
        <v>289364</v>
      </c>
      <c r="U62" s="149">
        <f>IFERROR(INDEX(Raw!$H$6:$EZ$2076,MATCH($B62&amp;$D62&amp;$B$5,Raw!$A$6:$A$2076,0),MATCH(U$5,Raw!$H$5:$EZ$5,0)),"-")</f>
        <v>12827</v>
      </c>
      <c r="V62" s="149"/>
      <c r="W62" s="149">
        <f>IFERROR(INDEX(Raw!$H$6:$EZ$2076,MATCH($B62&amp;$D62&amp;$B$5,Raw!$A$6:$A$2076,0),MATCH(W$5,Raw!$H$5:$EZ$5,0)),"-")</f>
        <v>108049</v>
      </c>
      <c r="X62" s="149">
        <f>IFERROR(INDEX(Raw!$H$6:$EZ$2076,MATCH($B62&amp;$D62&amp;$B$5,Raw!$A$6:$A$2076,0),MATCH(X$5,Raw!$H$5:$EZ$5,0)),"-")</f>
        <v>71516</v>
      </c>
      <c r="Y62" s="149">
        <f>IFERROR(INDEX(Raw!$H$6:$EZ$2076,MATCH($B62&amp;$D62&amp;$B$5,Raw!$A$6:$A$2076,0),MATCH(Y$5,Raw!$H$5:$EZ$5,0)),"-")</f>
        <v>462286</v>
      </c>
      <c r="Z62" s="149">
        <f>IFERROR(INDEX(Raw!$H$6:$EZ$2076,MATCH($B62&amp;$D62&amp;$B$5,Raw!$A$6:$A$2076,0),MATCH(Z$5,Raw!$H$5:$EZ$5,0)),"-")</f>
        <v>182589</v>
      </c>
      <c r="AA62" s="149">
        <f>IFERROR(INDEX(Raw!$H$6:$EZ$2076,MATCH($B62&amp;$D62&amp;$B$5,Raw!$A$6:$A$2076,0),MATCH(AA$5,Raw!$H$5:$EZ$5,0)),"-")</f>
        <v>7679</v>
      </c>
    </row>
    <row r="63" spans="1:27" s="38" customFormat="1" x14ac:dyDescent="0.25">
      <c r="A63" s="188">
        <f t="shared" si="4"/>
        <v>44348</v>
      </c>
      <c r="B63" s="145" t="s">
        <v>131</v>
      </c>
      <c r="C63" s="137" t="s">
        <v>145</v>
      </c>
      <c r="D63" s="95" t="s">
        <v>145</v>
      </c>
      <c r="E63" s="158">
        <f>IFERROR(INDEX(Raw!$FH$6:$FQ$2076,MATCH($B63&amp;$D63&amp;$B$5,Raw!$A$6:$A$2076,0),MATCH(E$5,Raw!$FH$4:$FQ$4,0)),"-")</f>
        <v>2.0827494251622469</v>
      </c>
      <c r="F63" s="158">
        <f>IFERROR(INDEX(Raw!$FH$6:$FQ$2076,MATCH($B63&amp;$D63&amp;$B$5,Raw!$A$6:$A$2076,0),MATCH(F$5,Raw!$FH$4:$FQ$4,0)),"-")</f>
        <v>2.0674010726192202</v>
      </c>
      <c r="G63" s="158">
        <f>IFERROR(INDEX(Raw!$FH$6:$FQ$2076,MATCH($B63&amp;$D63&amp;$B$5,Raw!$A$6:$A$2076,0),MATCH(G$5,Raw!$FH$4:$FQ$4,0)),"-")</f>
        <v>1.4022596666651004</v>
      </c>
      <c r="H63" s="158">
        <f>IFERROR(INDEX(Raw!$FH$6:$FQ$2076,MATCH($B63&amp;$D63&amp;$B$5,Raw!$A$6:$A$2076,0),MATCH(H$5,Raw!$FH$4:$FQ$4,0)),"-")</f>
        <v>1.7341598537005163</v>
      </c>
      <c r="I63" s="158">
        <f>IFERROR(INDEX(Raw!$FH$6:$FQ$2076,MATCH($B63&amp;$D63&amp;$B$5,Raw!$A$6:$A$2076,0),MATCH(I$5,Raw!$FH$4:$FQ$4,0)),"-")</f>
        <v>1.7264943457189015</v>
      </c>
      <c r="J63" s="158"/>
      <c r="K63" s="158">
        <f>IFERROR(INDEX(Raw!$FH$6:$FQ$2076,MATCH($B63&amp;$D63&amp;$B$5,Raw!$A$6:$A$2076,0),MATCH(K$5,Raw!$FH$4:$FQ$4,0)),"-")</f>
        <v>1.5567966911114437</v>
      </c>
      <c r="L63" s="158">
        <f>IFERROR(INDEX(Raw!$FH$6:$FQ$2076,MATCH($B63&amp;$D63&amp;$B$5,Raw!$A$6:$A$2076,0),MATCH(L$5,Raw!$FH$4:$FQ$4,0)),"-")</f>
        <v>1.5727538152527281</v>
      </c>
      <c r="M63" s="158">
        <f>IFERROR(INDEX(Raw!$FH$6:$FQ$2076,MATCH($B63&amp;$D63&amp;$B$5,Raw!$A$6:$A$2076,0),MATCH(M$5,Raw!$FH$4:$FQ$4,0)),"-")</f>
        <v>1.075054388940837</v>
      </c>
      <c r="N63" s="158">
        <f>IFERROR(INDEX(Raw!$FH$6:$FQ$2076,MATCH($B63&amp;$D63&amp;$B$5,Raw!$A$6:$A$2076,0),MATCH(N$5,Raw!$FH$4:$FQ$4,0)),"-")</f>
        <v>1.0808076054216869</v>
      </c>
      <c r="O63" s="158">
        <f>IFERROR(INDEX(Raw!$FH$6:$FQ$2076,MATCH($B63&amp;$D63&amp;$B$5,Raw!$A$6:$A$2076,0),MATCH(O$5,Raw!$FH$4:$FQ$4,0)),"-")</f>
        <v>1.0495961227786752</v>
      </c>
      <c r="Q63" s="149">
        <f>IFERROR(INDEX(Raw!$H$6:$EZ$2076,MATCH($B63&amp;$D63&amp;$B$5,Raw!$A$6:$A$2076,0),MATCH(Q$5,Raw!$H$5:$EZ$5,0)),"-")</f>
        <v>153080</v>
      </c>
      <c r="R63" s="149">
        <f>IFERROR(INDEX(Raw!$H$6:$EZ$2076,MATCH($B63&amp;$D63&amp;$B$5,Raw!$A$6:$A$2076,0),MATCH(R$5,Raw!$H$5:$EZ$5,0)),"-")</f>
        <v>99841</v>
      </c>
      <c r="S63" s="149">
        <f>IFERROR(INDEX(Raw!$H$6:$EZ$2076,MATCH($B63&amp;$D63&amp;$B$5,Raw!$A$6:$A$2076,0),MATCH(S$5,Raw!$H$5:$EZ$5,0)),"-")</f>
        <v>596855</v>
      </c>
      <c r="T63" s="149">
        <f>IFERROR(INDEX(Raw!$H$6:$EZ$2076,MATCH($B63&amp;$D63&amp;$B$5,Raw!$A$6:$A$2076,0),MATCH(T$5,Raw!$H$5:$EZ$5,0)),"-")</f>
        <v>257932</v>
      </c>
      <c r="U63" s="149">
        <f>IFERROR(INDEX(Raw!$H$6:$EZ$2076,MATCH($B63&amp;$D63&amp;$B$5,Raw!$A$6:$A$2076,0),MATCH(U$5,Raw!$H$5:$EZ$5,0)),"-")</f>
        <v>10687</v>
      </c>
      <c r="V63" s="149"/>
      <c r="W63" s="149">
        <f>IFERROR(INDEX(Raw!$H$6:$EZ$2076,MATCH($B63&amp;$D63&amp;$B$5,Raw!$A$6:$A$2076,0),MATCH(W$5,Raw!$H$5:$EZ$5,0)),"-")</f>
        <v>114423</v>
      </c>
      <c r="X63" s="149">
        <f>IFERROR(INDEX(Raw!$H$6:$EZ$2076,MATCH($B63&amp;$D63&amp;$B$5,Raw!$A$6:$A$2076,0),MATCH(X$5,Raw!$H$5:$EZ$5,0)),"-")</f>
        <v>75953</v>
      </c>
      <c r="Y63" s="149">
        <f>IFERROR(INDEX(Raw!$H$6:$EZ$2076,MATCH($B63&amp;$D63&amp;$B$5,Raw!$A$6:$A$2076,0),MATCH(Y$5,Raw!$H$5:$EZ$5,0)),"-")</f>
        <v>457584</v>
      </c>
      <c r="Z63" s="149">
        <f>IFERROR(INDEX(Raw!$H$6:$EZ$2076,MATCH($B63&amp;$D63&amp;$B$5,Raw!$A$6:$A$2076,0),MATCH(Z$5,Raw!$H$5:$EZ$5,0)),"-")</f>
        <v>160755</v>
      </c>
      <c r="AA63" s="149">
        <f>IFERROR(INDEX(Raw!$H$6:$EZ$2076,MATCH($B63&amp;$D63&amp;$B$5,Raw!$A$6:$A$2076,0),MATCH(AA$5,Raw!$H$5:$EZ$5,0)),"-")</f>
        <v>6497</v>
      </c>
    </row>
    <row r="64" spans="1:27" s="38" customFormat="1" ht="17.5" x14ac:dyDescent="0.35">
      <c r="A64" s="188">
        <f t="shared" si="4"/>
        <v>44378</v>
      </c>
      <c r="B64" s="145" t="s">
        <v>131</v>
      </c>
      <c r="C64" s="137" t="s">
        <v>146</v>
      </c>
      <c r="D64" s="101" t="s">
        <v>146</v>
      </c>
      <c r="E64" s="158">
        <f>IFERROR(INDEX(Raw!$FH$6:$FQ$2076,MATCH($B64&amp;$D64&amp;$B$5,Raw!$A$6:$A$2076,0),MATCH(E$5,Raw!$FH$4:$FQ$4,0)),"-")</f>
        <v>2.0416238186180893</v>
      </c>
      <c r="F64" s="158">
        <f>IFERROR(INDEX(Raw!$FH$6:$FQ$2076,MATCH($B64&amp;$D64&amp;$B$5,Raw!$A$6:$A$2076,0),MATCH(F$5,Raw!$FH$4:$FQ$4,0)),"-")</f>
        <v>2.0273136549437716</v>
      </c>
      <c r="G64" s="158">
        <f>IFERROR(INDEX(Raw!$FH$6:$FQ$2076,MATCH($B64&amp;$D64&amp;$B$5,Raw!$A$6:$A$2076,0),MATCH(G$5,Raw!$FH$4:$FQ$4,0)),"-")</f>
        <v>1.4012776305263901</v>
      </c>
      <c r="H64" s="158">
        <f>IFERROR(INDEX(Raw!$FH$6:$FQ$2076,MATCH($B64&amp;$D64&amp;$B$5,Raw!$A$6:$A$2076,0),MATCH(H$5,Raw!$FH$4:$FQ$4,0)),"-")</f>
        <v>1.6891692177768394</v>
      </c>
      <c r="I64" s="158">
        <f>IFERROR(INDEX(Raw!$FH$6:$FQ$2076,MATCH($B64&amp;$D64&amp;$B$5,Raw!$A$6:$A$2076,0),MATCH(I$5,Raw!$FH$4:$FQ$4,0)),"-")</f>
        <v>1.6216462858185801</v>
      </c>
      <c r="J64" s="158"/>
      <c r="K64" s="158">
        <f>IFERROR(INDEX(Raw!$FH$6:$FQ$2076,MATCH($B64&amp;$D64&amp;$B$5,Raw!$A$6:$A$2076,0),MATCH(K$5,Raw!$FH$4:$FQ$4,0)),"-")</f>
        <v>1.5314994368542187</v>
      </c>
      <c r="L64" s="158">
        <f>IFERROR(INDEX(Raw!$FH$6:$FQ$2076,MATCH($B64&amp;$D64&amp;$B$5,Raw!$A$6:$A$2076,0),MATCH(L$5,Raw!$FH$4:$FQ$4,0)),"-")</f>
        <v>1.5479684291822857</v>
      </c>
      <c r="M64" s="158">
        <f>IFERROR(INDEX(Raw!$FH$6:$FQ$2076,MATCH($B64&amp;$D64&amp;$B$5,Raw!$A$6:$A$2076,0),MATCH(M$5,Raw!$FH$4:$FQ$4,0)),"-")</f>
        <v>1.0737497749446763</v>
      </c>
      <c r="N64" s="158">
        <f>IFERROR(INDEX(Raw!$FH$6:$FQ$2076,MATCH($B64&amp;$D64&amp;$B$5,Raw!$A$6:$A$2076,0),MATCH(N$5,Raw!$FH$4:$FQ$4,0)),"-")</f>
        <v>1.0823619007404504</v>
      </c>
      <c r="O64" s="158">
        <f>IFERROR(INDEX(Raw!$FH$6:$FQ$2076,MATCH($B64&amp;$D64&amp;$B$5,Raw!$A$6:$A$2076,0),MATCH(O$5,Raw!$FH$4:$FQ$4,0)),"-")</f>
        <v>1.0532943967877351</v>
      </c>
      <c r="Q64" s="149">
        <f>IFERROR(INDEX(Raw!$H$6:$EZ$2076,MATCH($B64&amp;$D64&amp;$B$5,Raw!$A$6:$A$2076,0),MATCH(Q$5,Raw!$H$5:$EZ$5,0)),"-")</f>
        <v>166768</v>
      </c>
      <c r="R64" s="149">
        <f>IFERROR(INDEX(Raw!$H$6:$EZ$2076,MATCH($B64&amp;$D64&amp;$B$5,Raw!$A$6:$A$2076,0),MATCH(R$5,Raw!$H$5:$EZ$5,0)),"-")</f>
        <v>107624</v>
      </c>
      <c r="S64" s="149">
        <f>IFERROR(INDEX(Raw!$H$6:$EZ$2076,MATCH($B64&amp;$D64&amp;$B$5,Raw!$A$6:$A$2076,0),MATCH(S$5,Raw!$H$5:$EZ$5,0)),"-")</f>
        <v>614854</v>
      </c>
      <c r="T64" s="149">
        <f>IFERROR(INDEX(Raw!$H$6:$EZ$2076,MATCH($B64&amp;$D64&amp;$B$5,Raw!$A$6:$A$2076,0),MATCH(T$5,Raw!$H$5:$EZ$5,0)),"-")</f>
        <v>224021</v>
      </c>
      <c r="U64" s="149">
        <f>IFERROR(INDEX(Raw!$H$6:$EZ$2076,MATCH($B64&amp;$D64&amp;$B$5,Raw!$A$6:$A$2076,0),MATCH(U$5,Raw!$H$5:$EZ$5,0)),"-")</f>
        <v>8885</v>
      </c>
      <c r="V64" s="149"/>
      <c r="W64" s="149">
        <f>IFERROR(INDEX(Raw!$H$6:$EZ$2076,MATCH($B64&amp;$D64&amp;$B$5,Raw!$A$6:$A$2076,0),MATCH(W$5,Raw!$H$5:$EZ$5,0)),"-")</f>
        <v>125099</v>
      </c>
      <c r="X64" s="149">
        <f>IFERROR(INDEX(Raw!$H$6:$EZ$2076,MATCH($B64&amp;$D64&amp;$B$5,Raw!$A$6:$A$2076,0),MATCH(X$5,Raw!$H$5:$EZ$5,0)),"-")</f>
        <v>82177</v>
      </c>
      <c r="Y64" s="149">
        <f>IFERROR(INDEX(Raw!$H$6:$EZ$2076,MATCH($B64&amp;$D64&amp;$B$5,Raw!$A$6:$A$2076,0),MATCH(Y$5,Raw!$H$5:$EZ$5,0)),"-")</f>
        <v>471141</v>
      </c>
      <c r="Z64" s="149">
        <f>IFERROR(INDEX(Raw!$H$6:$EZ$2076,MATCH($B64&amp;$D64&amp;$B$5,Raw!$A$6:$A$2076,0),MATCH(Z$5,Raw!$H$5:$EZ$5,0)),"-")</f>
        <v>143545</v>
      </c>
      <c r="AA64" s="149">
        <f>IFERROR(INDEX(Raw!$H$6:$EZ$2076,MATCH($B64&amp;$D64&amp;$B$5,Raw!$A$6:$A$2076,0),MATCH(AA$5,Raw!$H$5:$EZ$5,0)),"-")</f>
        <v>5771</v>
      </c>
    </row>
    <row r="65" spans="1:27" s="38" customFormat="1" x14ac:dyDescent="0.25">
      <c r="A65" s="188">
        <f t="shared" si="4"/>
        <v>44409</v>
      </c>
      <c r="B65" s="145" t="s">
        <v>131</v>
      </c>
      <c r="C65" s="74" t="s">
        <v>135</v>
      </c>
      <c r="D65" s="95" t="s">
        <v>135</v>
      </c>
      <c r="E65" s="158">
        <f>IFERROR(INDEX(Raw!$FH$6:$FQ$2076,MATCH($B65&amp;$D65&amp;$B$5,Raw!$A$6:$A$2076,0),MATCH(E$5,Raw!$FH$4:$FQ$4,0)),"-")</f>
        <v>2.0455625134960052</v>
      </c>
      <c r="F65" s="158">
        <f>IFERROR(INDEX(Raw!$FH$6:$FQ$2076,MATCH($B65&amp;$D65&amp;$B$5,Raw!$A$6:$A$2076,0),MATCH(F$5,Raw!$FH$4:$FQ$4,0)),"-")</f>
        <v>2.0345906087532883</v>
      </c>
      <c r="G65" s="158">
        <f>IFERROR(INDEX(Raw!$FH$6:$FQ$2076,MATCH($B65&amp;$D65&amp;$B$5,Raw!$A$6:$A$2076,0),MATCH(G$5,Raw!$FH$4:$FQ$4,0)),"-")</f>
        <v>1.3862737375226231</v>
      </c>
      <c r="H65" s="158">
        <f>IFERROR(INDEX(Raw!$FH$6:$FQ$2076,MATCH($B65&amp;$D65&amp;$B$5,Raw!$A$6:$A$2076,0),MATCH(H$5,Raw!$FH$4:$FQ$4,0)),"-")</f>
        <v>1.6791371755982474</v>
      </c>
      <c r="I65" s="158">
        <f>IFERROR(INDEX(Raw!$FH$6:$FQ$2076,MATCH($B65&amp;$D65&amp;$B$5,Raw!$A$6:$A$2076,0),MATCH(I$5,Raw!$FH$4:$FQ$4,0)),"-")</f>
        <v>1.7335069444444444</v>
      </c>
      <c r="J65" s="158"/>
      <c r="K65" s="158">
        <f>IFERROR(INDEX(Raw!$FH$6:$FQ$2076,MATCH($B65&amp;$D65&amp;$B$5,Raw!$A$6:$A$2076,0),MATCH(K$5,Raw!$FH$4:$FQ$4,0)),"-")</f>
        <v>1.5422155042107537</v>
      </c>
      <c r="L65" s="158">
        <f>IFERROR(INDEX(Raw!$FH$6:$FQ$2076,MATCH($B65&amp;$D65&amp;$B$5,Raw!$A$6:$A$2076,0),MATCH(L$5,Raw!$FH$4:$FQ$4,0)),"-")</f>
        <v>1.5590836595621285</v>
      </c>
      <c r="M65" s="158">
        <f>IFERROR(INDEX(Raw!$FH$6:$FQ$2076,MATCH($B65&amp;$D65&amp;$B$5,Raw!$A$6:$A$2076,0),MATCH(M$5,Raw!$FH$4:$FQ$4,0)),"-")</f>
        <v>1.071837795911069</v>
      </c>
      <c r="N65" s="158">
        <f>IFERROR(INDEX(Raw!$FH$6:$FQ$2076,MATCH($B65&amp;$D65&amp;$B$5,Raw!$A$6:$A$2076,0),MATCH(N$5,Raw!$FH$4:$FQ$4,0)),"-")</f>
        <v>1.0833486533688759</v>
      </c>
      <c r="O65" s="158">
        <f>IFERROR(INDEX(Raw!$FH$6:$FQ$2076,MATCH($B65&amp;$D65&amp;$B$5,Raw!$A$6:$A$2076,0),MATCH(O$5,Raw!$FH$4:$FQ$4,0)),"-")</f>
        <v>1.0515625</v>
      </c>
      <c r="Q65" s="149">
        <f>IFERROR(INDEX(Raw!$H$6:$EZ$2076,MATCH($B65&amp;$D65&amp;$B$5,Raw!$A$6:$A$2076,0),MATCH(Q$5,Raw!$H$5:$EZ$5,0)),"-")</f>
        <v>151568</v>
      </c>
      <c r="R65" s="149">
        <f>IFERROR(INDEX(Raw!$H$6:$EZ$2076,MATCH($B65&amp;$D65&amp;$B$5,Raw!$A$6:$A$2076,0),MATCH(R$5,Raw!$H$5:$EZ$5,0)),"-")</f>
        <v>98228</v>
      </c>
      <c r="S65" s="149">
        <f>IFERROR(INDEX(Raw!$H$6:$EZ$2076,MATCH($B65&amp;$D65&amp;$B$5,Raw!$A$6:$A$2076,0),MATCH(S$5,Raw!$H$5:$EZ$5,0)),"-")</f>
        <v>573708</v>
      </c>
      <c r="T65" s="149">
        <f>IFERROR(INDEX(Raw!$H$6:$EZ$2076,MATCH($B65&amp;$D65&amp;$B$5,Raw!$A$6:$A$2076,0),MATCH(T$5,Raw!$H$5:$EZ$5,0)),"-")</f>
        <v>219208</v>
      </c>
      <c r="U65" s="149">
        <f>IFERROR(INDEX(Raw!$H$6:$EZ$2076,MATCH($B65&amp;$D65&amp;$B$5,Raw!$A$6:$A$2076,0),MATCH(U$5,Raw!$H$5:$EZ$5,0)),"-")</f>
        <v>9985</v>
      </c>
      <c r="V65" s="149"/>
      <c r="W65" s="149">
        <f>IFERROR(INDEX(Raw!$H$6:$EZ$2076,MATCH($B65&amp;$D65&amp;$B$5,Raw!$A$6:$A$2076,0),MATCH(W$5,Raw!$H$5:$EZ$5,0)),"-")</f>
        <v>114272</v>
      </c>
      <c r="X65" s="149">
        <f>IFERROR(INDEX(Raw!$H$6:$EZ$2076,MATCH($B65&amp;$D65&amp;$B$5,Raw!$A$6:$A$2076,0),MATCH(X$5,Raw!$H$5:$EZ$5,0)),"-")</f>
        <v>75271</v>
      </c>
      <c r="Y65" s="149">
        <f>IFERROR(INDEX(Raw!$H$6:$EZ$2076,MATCH($B65&amp;$D65&amp;$B$5,Raw!$A$6:$A$2076,0),MATCH(Y$5,Raw!$H$5:$EZ$5,0)),"-")</f>
        <v>443579</v>
      </c>
      <c r="Z65" s="149">
        <f>IFERROR(INDEX(Raw!$H$6:$EZ$2076,MATCH($B65&amp;$D65&amp;$B$5,Raw!$A$6:$A$2076,0),MATCH(Z$5,Raw!$H$5:$EZ$5,0)),"-")</f>
        <v>141429</v>
      </c>
      <c r="AA65" s="149">
        <f>IFERROR(INDEX(Raw!$H$6:$EZ$2076,MATCH($B65&amp;$D65&amp;$B$5,Raw!$A$6:$A$2076,0),MATCH(AA$5,Raw!$H$5:$EZ$5,0)),"-")</f>
        <v>6057</v>
      </c>
    </row>
    <row r="66" spans="1:27" s="38" customFormat="1" x14ac:dyDescent="0.25">
      <c r="A66" s="188">
        <f t="shared" si="4"/>
        <v>44440</v>
      </c>
      <c r="B66" s="145" t="s">
        <v>131</v>
      </c>
      <c r="C66" s="74" t="s">
        <v>136</v>
      </c>
      <c r="D66" s="95" t="s">
        <v>136</v>
      </c>
      <c r="E66" s="158">
        <f>IFERROR(INDEX(Raw!$FH$6:$FQ$2076,MATCH($B66&amp;$D66&amp;$B$5,Raw!$A$6:$A$2076,0),MATCH(E$5,Raw!$FH$4:$FQ$4,0)),"-")</f>
        <v>2.0116521944747316</v>
      </c>
      <c r="F66" s="158">
        <f>IFERROR(INDEX(Raw!$FH$6:$FQ$2076,MATCH($B66&amp;$D66&amp;$B$5,Raw!$A$6:$A$2076,0),MATCH(F$5,Raw!$FH$4:$FQ$4,0)),"-")</f>
        <v>1.9978654853000404</v>
      </c>
      <c r="G66" s="158">
        <f>IFERROR(INDEX(Raw!$FH$6:$FQ$2076,MATCH($B66&amp;$D66&amp;$B$5,Raw!$A$6:$A$2076,0),MATCH(G$5,Raw!$FH$4:$FQ$4,0)),"-")</f>
        <v>1.3806457834185131</v>
      </c>
      <c r="H66" s="158">
        <f>IFERROR(INDEX(Raw!$FH$6:$FQ$2076,MATCH($B66&amp;$D66&amp;$B$5,Raw!$A$6:$A$2076,0),MATCH(H$5,Raw!$FH$4:$FQ$4,0)),"-")</f>
        <v>1.674792531120332</v>
      </c>
      <c r="I66" s="158">
        <f>IFERROR(INDEX(Raw!$FH$6:$FQ$2076,MATCH($B66&amp;$D66&amp;$B$5,Raw!$A$6:$A$2076,0),MATCH(I$5,Raw!$FH$4:$FQ$4,0)),"-")</f>
        <v>1.756404958677686</v>
      </c>
      <c r="J66" s="158"/>
      <c r="K66" s="158">
        <f>IFERROR(INDEX(Raw!$FH$6:$FQ$2076,MATCH($B66&amp;$D66&amp;$B$5,Raw!$A$6:$A$2076,0),MATCH(K$5,Raw!$FH$4:$FQ$4,0)),"-")</f>
        <v>1.5139445371306963</v>
      </c>
      <c r="L66" s="158">
        <f>IFERROR(INDEX(Raw!$FH$6:$FQ$2076,MATCH($B66&amp;$D66&amp;$B$5,Raw!$A$6:$A$2076,0),MATCH(L$5,Raw!$FH$4:$FQ$4,0)),"-")</f>
        <v>1.53028594442207</v>
      </c>
      <c r="M66" s="158">
        <f>IFERROR(INDEX(Raw!$FH$6:$FQ$2076,MATCH($B66&amp;$D66&amp;$B$5,Raw!$A$6:$A$2076,0),MATCH(M$5,Raw!$FH$4:$FQ$4,0)),"-")</f>
        <v>1.0695481889728735</v>
      </c>
      <c r="N66" s="158">
        <f>IFERROR(INDEX(Raw!$FH$6:$FQ$2076,MATCH($B66&amp;$D66&amp;$B$5,Raw!$A$6:$A$2076,0),MATCH(N$5,Raw!$FH$4:$FQ$4,0)),"-")</f>
        <v>1.0814488243430151</v>
      </c>
      <c r="O66" s="158">
        <f>IFERROR(INDEX(Raw!$FH$6:$FQ$2076,MATCH($B66&amp;$D66&amp;$B$5,Raw!$A$6:$A$2076,0),MATCH(O$5,Raw!$FH$4:$FQ$4,0)),"-")</f>
        <v>1.0537190082644627</v>
      </c>
      <c r="Q66" s="149">
        <f>IFERROR(INDEX(Raw!$H$6:$EZ$2076,MATCH($B66&amp;$D66&amp;$B$5,Raw!$A$6:$A$2076,0),MATCH(Q$5,Raw!$H$5:$EZ$5,0)),"-")</f>
        <v>153133</v>
      </c>
      <c r="R66" s="149">
        <f>IFERROR(INDEX(Raw!$H$6:$EZ$2076,MATCH($B66&amp;$D66&amp;$B$5,Raw!$A$6:$A$2076,0),MATCH(R$5,Raw!$H$5:$EZ$5,0)),"-")</f>
        <v>99214</v>
      </c>
      <c r="S66" s="149">
        <f>IFERROR(INDEX(Raw!$H$6:$EZ$2076,MATCH($B66&amp;$D66&amp;$B$5,Raw!$A$6:$A$2076,0),MATCH(S$5,Raw!$H$5:$EZ$5,0)),"-")</f>
        <v>558387</v>
      </c>
      <c r="T66" s="149">
        <f>IFERROR(INDEX(Raw!$H$6:$EZ$2076,MATCH($B66&amp;$D66&amp;$B$5,Raw!$A$6:$A$2076,0),MATCH(T$5,Raw!$H$5:$EZ$5,0)),"-")</f>
        <v>193740</v>
      </c>
      <c r="U66" s="149">
        <f>IFERROR(INDEX(Raw!$H$6:$EZ$2076,MATCH($B66&amp;$D66&amp;$B$5,Raw!$A$6:$A$2076,0),MATCH(U$5,Raw!$H$5:$EZ$5,0)),"-")</f>
        <v>8501</v>
      </c>
      <c r="V66" s="149"/>
      <c r="W66" s="149">
        <f>IFERROR(INDEX(Raw!$H$6:$EZ$2076,MATCH($B66&amp;$D66&amp;$B$5,Raw!$A$6:$A$2076,0),MATCH(W$5,Raw!$H$5:$EZ$5,0)),"-")</f>
        <v>115246</v>
      </c>
      <c r="X66" s="149">
        <f>IFERROR(INDEX(Raw!$H$6:$EZ$2076,MATCH($B66&amp;$D66&amp;$B$5,Raw!$A$6:$A$2076,0),MATCH(X$5,Raw!$H$5:$EZ$5,0)),"-")</f>
        <v>75994</v>
      </c>
      <c r="Y66" s="149">
        <f>IFERROR(INDEX(Raw!$H$6:$EZ$2076,MATCH($B66&amp;$D66&amp;$B$5,Raw!$A$6:$A$2076,0),MATCH(Y$5,Raw!$H$5:$EZ$5,0)),"-")</f>
        <v>432567</v>
      </c>
      <c r="Z66" s="149">
        <f>IFERROR(INDEX(Raw!$H$6:$EZ$2076,MATCH($B66&amp;$D66&amp;$B$5,Raw!$A$6:$A$2076,0),MATCH(Z$5,Raw!$H$5:$EZ$5,0)),"-")</f>
        <v>125102</v>
      </c>
      <c r="AA66" s="149">
        <f>IFERROR(INDEX(Raw!$H$6:$EZ$2076,MATCH($B66&amp;$D66&amp;$B$5,Raw!$A$6:$A$2076,0),MATCH(AA$5,Raw!$H$5:$EZ$5,0)),"-")</f>
        <v>5100</v>
      </c>
    </row>
    <row r="67" spans="1:27" s="38" customFormat="1" ht="17.5" x14ac:dyDescent="0.35">
      <c r="A67" s="188">
        <f t="shared" si="4"/>
        <v>44470</v>
      </c>
      <c r="B67" s="145" t="s">
        <v>131</v>
      </c>
      <c r="C67" s="74" t="s">
        <v>137</v>
      </c>
      <c r="D67" s="101" t="s">
        <v>137</v>
      </c>
      <c r="E67" s="158">
        <f>IFERROR(INDEX(Raw!$FH$6:$FQ$2076,MATCH($B67&amp;$D67&amp;$B$5,Raw!$A$6:$A$2076,0),MATCH(E$5,Raw!$FH$4:$FQ$4,0)),"-")</f>
        <v>2.0034579746496366</v>
      </c>
      <c r="F67" s="158">
        <f>IFERROR(INDEX(Raw!$FH$6:$FQ$2076,MATCH($B67&amp;$D67&amp;$B$5,Raw!$A$6:$A$2076,0),MATCH(F$5,Raw!$FH$4:$FQ$4,0)),"-")</f>
        <v>1.9786596022591387</v>
      </c>
      <c r="G67" s="158">
        <f>IFERROR(INDEX(Raw!$FH$6:$FQ$2076,MATCH($B67&amp;$D67&amp;$B$5,Raw!$A$6:$A$2076,0),MATCH(G$5,Raw!$FH$4:$FQ$4,0)),"-")</f>
        <v>1.3917684838760824</v>
      </c>
      <c r="H67" s="158">
        <f>IFERROR(INDEX(Raw!$FH$6:$FQ$2076,MATCH($B67&amp;$D67&amp;$B$5,Raw!$A$6:$A$2076,0),MATCH(H$5,Raw!$FH$4:$FQ$4,0)),"-")</f>
        <v>1.6440099345224655</v>
      </c>
      <c r="I67" s="158">
        <f>IFERROR(INDEX(Raw!$FH$6:$FQ$2076,MATCH($B67&amp;$D67&amp;$B$5,Raw!$A$6:$A$2076,0),MATCH(I$5,Raw!$FH$4:$FQ$4,0)),"-")</f>
        <v>1.645168489176523</v>
      </c>
      <c r="J67" s="158"/>
      <c r="K67" s="158">
        <f>IFERROR(INDEX(Raw!$FH$6:$FQ$2076,MATCH($B67&amp;$D67&amp;$B$5,Raw!$A$6:$A$2076,0),MATCH(K$5,Raw!$FH$4:$FQ$4,0)),"-")</f>
        <v>1.5066541660071351</v>
      </c>
      <c r="L67" s="158">
        <f>IFERROR(INDEX(Raw!$FH$6:$FQ$2076,MATCH($B67&amp;$D67&amp;$B$5,Raw!$A$6:$A$2076,0),MATCH(L$5,Raw!$FH$4:$FQ$4,0)),"-")</f>
        <v>1.5152786209687805</v>
      </c>
      <c r="M67" s="158">
        <f>IFERROR(INDEX(Raw!$FH$6:$FQ$2076,MATCH($B67&amp;$D67&amp;$B$5,Raw!$A$6:$A$2076,0),MATCH(M$5,Raw!$FH$4:$FQ$4,0)),"-")</f>
        <v>1.0683932404258694</v>
      </c>
      <c r="N67" s="158">
        <f>IFERROR(INDEX(Raw!$FH$6:$FQ$2076,MATCH($B67&amp;$D67&amp;$B$5,Raw!$A$6:$A$2076,0),MATCH(N$5,Raw!$FH$4:$FQ$4,0)),"-")</f>
        <v>1.080550914427636</v>
      </c>
      <c r="O67" s="158">
        <f>IFERROR(INDEX(Raw!$FH$6:$FQ$2076,MATCH($B67&amp;$D67&amp;$B$5,Raw!$A$6:$A$2076,0),MATCH(O$5,Raw!$FH$4:$FQ$4,0)),"-")</f>
        <v>1.0535594733318456</v>
      </c>
      <c r="Q67" s="149">
        <f>IFERROR(INDEX(Raw!$H$6:$EZ$2076,MATCH($B67&amp;$D67&amp;$B$5,Raw!$A$6:$A$2076,0),MATCH(Q$5,Raw!$H$5:$EZ$5,0)),"-")</f>
        <v>164542</v>
      </c>
      <c r="R67" s="149">
        <f>IFERROR(INDEX(Raw!$H$6:$EZ$2076,MATCH($B67&amp;$D67&amp;$B$5,Raw!$A$6:$A$2076,0),MATCH(R$5,Raw!$H$5:$EZ$5,0)),"-")</f>
        <v>107554</v>
      </c>
      <c r="S67" s="149">
        <f>IFERROR(INDEX(Raw!$H$6:$EZ$2076,MATCH($B67&amp;$D67&amp;$B$5,Raw!$A$6:$A$2076,0),MATCH(S$5,Raw!$H$5:$EZ$5,0)),"-")</f>
        <v>588121</v>
      </c>
      <c r="T67" s="149">
        <f>IFERROR(INDEX(Raw!$H$6:$EZ$2076,MATCH($B67&amp;$D67&amp;$B$5,Raw!$A$6:$A$2076,0),MATCH(T$5,Raw!$H$5:$EZ$5,0)),"-")</f>
        <v>182033</v>
      </c>
      <c r="U67" s="149">
        <f>IFERROR(INDEX(Raw!$H$6:$EZ$2076,MATCH($B67&amp;$D67&amp;$B$5,Raw!$A$6:$A$2076,0),MATCH(U$5,Raw!$H$5:$EZ$5,0)),"-")</f>
        <v>7372</v>
      </c>
      <c r="V67" s="149"/>
      <c r="W67" s="149">
        <f>IFERROR(INDEX(Raw!$H$6:$EZ$2076,MATCH($B67&amp;$D67&amp;$B$5,Raw!$A$6:$A$2076,0),MATCH(W$5,Raw!$H$5:$EZ$5,0)),"-")</f>
        <v>123740</v>
      </c>
      <c r="X67" s="149">
        <f>IFERROR(INDEX(Raw!$H$6:$EZ$2076,MATCH($B67&amp;$D67&amp;$B$5,Raw!$A$6:$A$2076,0),MATCH(X$5,Raw!$H$5:$EZ$5,0)),"-")</f>
        <v>82366</v>
      </c>
      <c r="Y67" s="149">
        <f>IFERROR(INDEX(Raw!$H$6:$EZ$2076,MATCH($B67&amp;$D67&amp;$B$5,Raw!$A$6:$A$2076,0),MATCH(Y$5,Raw!$H$5:$EZ$5,0)),"-")</f>
        <v>451472</v>
      </c>
      <c r="Z67" s="149">
        <f>IFERROR(INDEX(Raw!$H$6:$EZ$2076,MATCH($B67&amp;$D67&amp;$B$5,Raw!$A$6:$A$2076,0),MATCH(Z$5,Raw!$H$5:$EZ$5,0)),"-")</f>
        <v>119644</v>
      </c>
      <c r="AA67" s="149">
        <f>IFERROR(INDEX(Raw!$H$6:$EZ$2076,MATCH($B67&amp;$D67&amp;$B$5,Raw!$A$6:$A$2076,0),MATCH(AA$5,Raw!$H$5:$EZ$5,0)),"-")</f>
        <v>4721</v>
      </c>
    </row>
    <row r="68" spans="1:27" s="38" customFormat="1" x14ac:dyDescent="0.25">
      <c r="A68" s="188">
        <f t="shared" si="4"/>
        <v>44501</v>
      </c>
      <c r="B68" s="145" t="s">
        <v>131</v>
      </c>
      <c r="C68" s="74" t="s">
        <v>138</v>
      </c>
      <c r="D68" s="95" t="s">
        <v>138</v>
      </c>
      <c r="E68" s="158">
        <f>IFERROR(INDEX(Raw!$FH$6:$FQ$2076,MATCH($B68&amp;$D68&amp;$B$5,Raw!$A$6:$A$2076,0),MATCH(E$5,Raw!$FH$4:$FQ$4,0)),"-")</f>
        <v>2.0120600825365904</v>
      </c>
      <c r="F68" s="158">
        <f>IFERROR(INDEX(Raw!$FH$6:$FQ$2076,MATCH($B68&amp;$D68&amp;$B$5,Raw!$A$6:$A$2076,0),MATCH(F$5,Raw!$FH$4:$FQ$4,0)),"-")</f>
        <v>1.9883732253101447</v>
      </c>
      <c r="G68" s="158">
        <f>IFERROR(INDEX(Raw!$FH$6:$FQ$2076,MATCH($B68&amp;$D68&amp;$B$5,Raw!$A$6:$A$2076,0),MATCH(G$5,Raw!$FH$4:$FQ$4,0)),"-")</f>
        <v>1.3829778851386458</v>
      </c>
      <c r="H68" s="158">
        <f>IFERROR(INDEX(Raw!$FH$6:$FQ$2076,MATCH($B68&amp;$D68&amp;$B$5,Raw!$A$6:$A$2076,0),MATCH(H$5,Raw!$FH$4:$FQ$4,0)),"-")</f>
        <v>1.6665484379812763</v>
      </c>
      <c r="I68" s="158">
        <f>IFERROR(INDEX(Raw!$FH$6:$FQ$2076,MATCH($B68&amp;$D68&amp;$B$5,Raw!$A$6:$A$2076,0),MATCH(I$5,Raw!$FH$4:$FQ$4,0)),"-")</f>
        <v>1.6555073362264932</v>
      </c>
      <c r="J68" s="158"/>
      <c r="K68" s="158">
        <f>IFERROR(INDEX(Raw!$FH$6:$FQ$2076,MATCH($B68&amp;$D68&amp;$B$5,Raw!$A$6:$A$2076,0),MATCH(K$5,Raw!$FH$4:$FQ$4,0)),"-")</f>
        <v>1.5143413733883577</v>
      </c>
      <c r="L68" s="158">
        <f>IFERROR(INDEX(Raw!$FH$6:$FQ$2076,MATCH($B68&amp;$D68&amp;$B$5,Raw!$A$6:$A$2076,0),MATCH(L$5,Raw!$FH$4:$FQ$4,0)),"-")</f>
        <v>1.5214910316084678</v>
      </c>
      <c r="M68" s="158">
        <f>IFERROR(INDEX(Raw!$FH$6:$FQ$2076,MATCH($B68&amp;$D68&amp;$B$5,Raw!$A$6:$A$2076,0),MATCH(M$5,Raw!$FH$4:$FQ$4,0)),"-")</f>
        <v>1.067972233918647</v>
      </c>
      <c r="N68" s="158">
        <f>IFERROR(INDEX(Raw!$FH$6:$FQ$2076,MATCH($B68&amp;$D68&amp;$B$5,Raw!$A$6:$A$2076,0),MATCH(N$5,Raw!$FH$4:$FQ$4,0)),"-")</f>
        <v>1.0813071114554262</v>
      </c>
      <c r="O68" s="158">
        <f>IFERROR(INDEX(Raw!$FH$6:$FQ$2076,MATCH($B68&amp;$D68&amp;$B$5,Raw!$A$6:$A$2076,0),MATCH(O$5,Raw!$FH$4:$FQ$4,0)),"-")</f>
        <v>1.0634428600950609</v>
      </c>
      <c r="Q68" s="149">
        <f>IFERROR(INDEX(Raw!$H$6:$EZ$2076,MATCH($B68&amp;$D68&amp;$B$5,Raw!$A$6:$A$2076,0),MATCH(Q$5,Raw!$H$5:$EZ$5,0)),"-")</f>
        <v>156993</v>
      </c>
      <c r="R68" s="149">
        <f>IFERROR(INDEX(Raw!$H$6:$EZ$2076,MATCH($B68&amp;$D68&amp;$B$5,Raw!$A$6:$A$2076,0),MATCH(R$5,Raw!$H$5:$EZ$5,0)),"-")</f>
        <v>102097</v>
      </c>
      <c r="S68" s="149">
        <f>IFERROR(INDEX(Raw!$H$6:$EZ$2076,MATCH($B68&amp;$D68&amp;$B$5,Raw!$A$6:$A$2076,0),MATCH(S$5,Raw!$H$5:$EZ$5,0)),"-")</f>
        <v>561637</v>
      </c>
      <c r="T68" s="149">
        <f>IFERROR(INDEX(Raw!$H$6:$EZ$2076,MATCH($B68&amp;$D68&amp;$B$5,Raw!$A$6:$A$2076,0),MATCH(T$5,Raw!$H$5:$EZ$5,0)),"-")</f>
        <v>178549</v>
      </c>
      <c r="U68" s="149">
        <f>IFERROR(INDEX(Raw!$H$6:$EZ$2076,MATCH($B68&amp;$D68&amp;$B$5,Raw!$A$6:$A$2076,0),MATCH(U$5,Raw!$H$5:$EZ$5,0)),"-")</f>
        <v>8011</v>
      </c>
      <c r="V68" s="149"/>
      <c r="W68" s="149">
        <f>IFERROR(INDEX(Raw!$H$6:$EZ$2076,MATCH($B68&amp;$D68&amp;$B$5,Raw!$A$6:$A$2076,0),MATCH(W$5,Raw!$H$5:$EZ$5,0)),"-")</f>
        <v>118158</v>
      </c>
      <c r="X68" s="149">
        <f>IFERROR(INDEX(Raw!$H$6:$EZ$2076,MATCH($B68&amp;$D68&amp;$B$5,Raw!$A$6:$A$2076,0),MATCH(X$5,Raw!$H$5:$EZ$5,0)),"-")</f>
        <v>78124</v>
      </c>
      <c r="Y68" s="149">
        <f>IFERROR(INDEX(Raw!$H$6:$EZ$2076,MATCH($B68&amp;$D68&amp;$B$5,Raw!$A$6:$A$2076,0),MATCH(Y$5,Raw!$H$5:$EZ$5,0)),"-")</f>
        <v>433711</v>
      </c>
      <c r="Z68" s="149">
        <f>IFERROR(INDEX(Raw!$H$6:$EZ$2076,MATCH($B68&amp;$D68&amp;$B$5,Raw!$A$6:$A$2076,0),MATCH(Z$5,Raw!$H$5:$EZ$5,0)),"-")</f>
        <v>115848</v>
      </c>
      <c r="AA68" s="149">
        <f>IFERROR(INDEX(Raw!$H$6:$EZ$2076,MATCH($B68&amp;$D68&amp;$B$5,Raw!$A$6:$A$2076,0),MATCH(AA$5,Raw!$H$5:$EZ$5,0)),"-")</f>
        <v>5146</v>
      </c>
    </row>
    <row r="69" spans="1:27" s="38" customFormat="1" x14ac:dyDescent="0.25">
      <c r="A69" s="188">
        <f t="shared" si="4"/>
        <v>44531</v>
      </c>
      <c r="B69" s="145" t="s">
        <v>131</v>
      </c>
      <c r="C69" s="74" t="s">
        <v>139</v>
      </c>
      <c r="D69" s="95" t="s">
        <v>139</v>
      </c>
      <c r="E69" s="158">
        <f>IFERROR(INDEX(Raw!$FH$6:$FQ$2076,MATCH($B69&amp;$D69&amp;$B$5,Raw!$A$6:$A$2076,0),MATCH(E$5,Raw!$FH$4:$FQ$4,0)),"-")</f>
        <v>2.025048871404461</v>
      </c>
      <c r="F69" s="158">
        <f>IFERROR(INDEX(Raw!$FH$6:$FQ$2076,MATCH($B69&amp;$D69&amp;$B$5,Raw!$A$6:$A$2076,0),MATCH(F$5,Raw!$FH$4:$FQ$4,0)),"-")</f>
        <v>1.9969510494710814</v>
      </c>
      <c r="G69" s="158">
        <f>IFERROR(INDEX(Raw!$FH$6:$FQ$2076,MATCH($B69&amp;$D69&amp;$B$5,Raw!$A$6:$A$2076,0),MATCH(G$5,Raw!$FH$4:$FQ$4,0)),"-")</f>
        <v>1.3866021634439452</v>
      </c>
      <c r="H69" s="158">
        <f>IFERROR(INDEX(Raw!$FH$6:$FQ$2076,MATCH($B69&amp;$D69&amp;$B$5,Raw!$A$6:$A$2076,0),MATCH(H$5,Raw!$FH$4:$FQ$4,0)),"-")</f>
        <v>1.6375408680043593</v>
      </c>
      <c r="I69" s="158">
        <f>IFERROR(INDEX(Raw!$FH$6:$FQ$2076,MATCH($B69&amp;$D69&amp;$B$5,Raw!$A$6:$A$2076,0),MATCH(I$5,Raw!$FH$4:$FQ$4,0)),"-")</f>
        <v>1.6584381675765487</v>
      </c>
      <c r="J69" s="158"/>
      <c r="K69" s="158">
        <f>IFERROR(INDEX(Raw!$FH$6:$FQ$2076,MATCH($B69&amp;$D69&amp;$B$5,Raw!$A$6:$A$2076,0),MATCH(K$5,Raw!$FH$4:$FQ$4,0)),"-")</f>
        <v>1.5207688291504269</v>
      </c>
      <c r="L69" s="158">
        <f>IFERROR(INDEX(Raw!$FH$6:$FQ$2076,MATCH($B69&amp;$D69&amp;$B$5,Raw!$A$6:$A$2076,0),MATCH(L$5,Raw!$FH$4:$FQ$4,0)),"-")</f>
        <v>1.5243823086504675</v>
      </c>
      <c r="M69" s="158">
        <f>IFERROR(INDEX(Raw!$FH$6:$FQ$2076,MATCH($B69&amp;$D69&amp;$B$5,Raw!$A$6:$A$2076,0),MATCH(M$5,Raw!$FH$4:$FQ$4,0)),"-")</f>
        <v>1.0691165205341764</v>
      </c>
      <c r="N69" s="158">
        <f>IFERROR(INDEX(Raw!$FH$6:$FQ$2076,MATCH($B69&amp;$D69&amp;$B$5,Raw!$A$6:$A$2076,0),MATCH(N$5,Raw!$FH$4:$FQ$4,0)),"-")</f>
        <v>1.0802523971316842</v>
      </c>
      <c r="O69" s="158">
        <f>IFERROR(INDEX(Raw!$FH$6:$FQ$2076,MATCH($B69&amp;$D69&amp;$B$5,Raw!$A$6:$A$2076,0),MATCH(O$5,Raw!$FH$4:$FQ$4,0)),"-")</f>
        <v>1.0631379064799431</v>
      </c>
      <c r="Q69" s="149">
        <f>IFERROR(INDEX(Raw!$H$6:$EZ$2076,MATCH($B69&amp;$D69&amp;$B$5,Raw!$A$6:$A$2076,0),MATCH(Q$5,Raw!$H$5:$EZ$5,0)),"-")</f>
        <v>166781</v>
      </c>
      <c r="R69" s="149">
        <f>IFERROR(INDEX(Raw!$H$6:$EZ$2076,MATCH($B69&amp;$D69&amp;$B$5,Raw!$A$6:$A$2076,0),MATCH(R$5,Raw!$H$5:$EZ$5,0)),"-")</f>
        <v>107414</v>
      </c>
      <c r="S69" s="149">
        <f>IFERROR(INDEX(Raw!$H$6:$EZ$2076,MATCH($B69&amp;$D69&amp;$B$5,Raw!$A$6:$A$2076,0),MATCH(S$5,Raw!$H$5:$EZ$5,0)),"-")</f>
        <v>568371</v>
      </c>
      <c r="T69" s="149">
        <f>IFERROR(INDEX(Raw!$H$6:$EZ$2076,MATCH($B69&amp;$D69&amp;$B$5,Raw!$A$6:$A$2076,0),MATCH(T$5,Raw!$H$5:$EZ$5,0)),"-")</f>
        <v>178808</v>
      </c>
      <c r="U69" s="149">
        <f>IFERROR(INDEX(Raw!$H$6:$EZ$2076,MATCH($B69&amp;$D69&amp;$B$5,Raw!$A$6:$A$2076,0),MATCH(U$5,Raw!$H$5:$EZ$5,0)),"-")</f>
        <v>6987</v>
      </c>
      <c r="V69" s="149"/>
      <c r="W69" s="149">
        <f>IFERROR(INDEX(Raw!$H$6:$EZ$2076,MATCH($B69&amp;$D69&amp;$B$5,Raw!$A$6:$A$2076,0),MATCH(W$5,Raw!$H$5:$EZ$5,0)),"-")</f>
        <v>125249</v>
      </c>
      <c r="X69" s="149">
        <f>IFERROR(INDEX(Raw!$H$6:$EZ$2076,MATCH($B69&amp;$D69&amp;$B$5,Raw!$A$6:$A$2076,0),MATCH(X$5,Raw!$H$5:$EZ$5,0)),"-")</f>
        <v>81995</v>
      </c>
      <c r="Y69" s="149">
        <f>IFERROR(INDEX(Raw!$H$6:$EZ$2076,MATCH($B69&amp;$D69&amp;$B$5,Raw!$A$6:$A$2076,0),MATCH(Y$5,Raw!$H$5:$EZ$5,0)),"-")</f>
        <v>438233</v>
      </c>
      <c r="Z69" s="149">
        <f>IFERROR(INDEX(Raw!$H$6:$EZ$2076,MATCH($B69&amp;$D69&amp;$B$5,Raw!$A$6:$A$2076,0),MATCH(Z$5,Raw!$H$5:$EZ$5,0)),"-")</f>
        <v>117956</v>
      </c>
      <c r="AA69" s="149">
        <f>IFERROR(INDEX(Raw!$H$6:$EZ$2076,MATCH($B69&amp;$D69&amp;$B$5,Raw!$A$6:$A$2076,0),MATCH(AA$5,Raw!$H$5:$EZ$5,0)),"-")</f>
        <v>4479</v>
      </c>
    </row>
    <row r="70" spans="1:27" s="38" customFormat="1" ht="17.5" x14ac:dyDescent="0.35">
      <c r="A70" s="188">
        <f t="shared" si="4"/>
        <v>44562</v>
      </c>
      <c r="B70" s="145" t="s">
        <v>131</v>
      </c>
      <c r="C70" s="74" t="s">
        <v>140</v>
      </c>
      <c r="D70" s="101" t="s">
        <v>140</v>
      </c>
      <c r="E70" s="158">
        <f>IFERROR(INDEX(Raw!$FH$6:$FQ$2076,MATCH($B70&amp;$D70&amp;$B$5,Raw!$A$6:$A$2076,0),MATCH(E$5,Raw!$FH$4:$FQ$4,0)),"-")</f>
        <v>2.0514427200044265</v>
      </c>
      <c r="F70" s="158">
        <f>IFERROR(INDEX(Raw!$FH$6:$FQ$2076,MATCH($B70&amp;$D70&amp;$B$5,Raw!$A$6:$A$2076,0),MATCH(F$5,Raw!$FH$4:$FQ$4,0)),"-")</f>
        <v>2.0166124410161386</v>
      </c>
      <c r="G70" s="158">
        <f>IFERROR(INDEX(Raw!$FH$6:$FQ$2076,MATCH($B70&amp;$D70&amp;$B$5,Raw!$A$6:$A$2076,0),MATCH(G$5,Raw!$FH$4:$FQ$4,0)),"-")</f>
        <v>1.3789902713880635</v>
      </c>
      <c r="H70" s="158">
        <f>IFERROR(INDEX(Raw!$FH$6:$FQ$2076,MATCH($B70&amp;$D70&amp;$B$5,Raw!$A$6:$A$2076,0),MATCH(H$5,Raw!$FH$4:$FQ$4,0)),"-")</f>
        <v>1.6237868796076145</v>
      </c>
      <c r="I70" s="158">
        <f>IFERROR(INDEX(Raw!$FH$6:$FQ$2076,MATCH($B70&amp;$D70&amp;$B$5,Raw!$A$6:$A$2076,0),MATCH(I$5,Raw!$FH$4:$FQ$4,0)),"-")</f>
        <v>1.7004024144869214</v>
      </c>
      <c r="J70" s="158"/>
      <c r="K70" s="158">
        <f>IFERROR(INDEX(Raw!$FH$6:$FQ$2076,MATCH($B70&amp;$D70&amp;$B$5,Raw!$A$6:$A$2076,0),MATCH(K$5,Raw!$FH$4:$FQ$4,0)),"-")</f>
        <v>1.5355631172711428</v>
      </c>
      <c r="L70" s="158">
        <f>IFERROR(INDEX(Raw!$FH$6:$FQ$2076,MATCH($B70&amp;$D70&amp;$B$5,Raw!$A$6:$A$2076,0),MATCH(L$5,Raw!$FH$4:$FQ$4,0)),"-")</f>
        <v>1.5390747883044968</v>
      </c>
      <c r="M70" s="158">
        <f>IFERROR(INDEX(Raw!$FH$6:$FQ$2076,MATCH($B70&amp;$D70&amp;$B$5,Raw!$A$6:$A$2076,0),MATCH(M$5,Raw!$FH$4:$FQ$4,0)),"-")</f>
        <v>1.070356193569612</v>
      </c>
      <c r="N70" s="158">
        <f>IFERROR(INDEX(Raw!$FH$6:$FQ$2076,MATCH($B70&amp;$D70&amp;$B$5,Raw!$A$6:$A$2076,0),MATCH(N$5,Raw!$FH$4:$FQ$4,0)),"-")</f>
        <v>1.0757480597550582</v>
      </c>
      <c r="O70" s="158">
        <f>IFERROR(INDEX(Raw!$FH$6:$FQ$2076,MATCH($B70&amp;$D70&amp;$B$5,Raw!$A$6:$A$2076,0),MATCH(O$5,Raw!$FH$4:$FQ$4,0)),"-")</f>
        <v>1.0754527162977867</v>
      </c>
      <c r="Q70" s="149">
        <f>IFERROR(INDEX(Raw!$H$6:$EZ$2076,MATCH($B70&amp;$D70&amp;$B$5,Raw!$A$6:$A$2076,0),MATCH(Q$5,Raw!$H$5:$EZ$5,0)),"-")</f>
        <v>148307</v>
      </c>
      <c r="R70" s="149">
        <f>IFERROR(INDEX(Raw!$H$6:$EZ$2076,MATCH($B70&amp;$D70&amp;$B$5,Raw!$A$6:$A$2076,0),MATCH(R$5,Raw!$H$5:$EZ$5,0)),"-")</f>
        <v>93593</v>
      </c>
      <c r="S70" s="149">
        <f>IFERROR(INDEX(Raw!$H$6:$EZ$2076,MATCH($B70&amp;$D70&amp;$B$5,Raw!$A$6:$A$2076,0),MATCH(S$5,Raw!$H$5:$EZ$5,0)),"-")</f>
        <v>528145</v>
      </c>
      <c r="T70" s="149">
        <f>IFERROR(INDEX(Raw!$H$6:$EZ$2076,MATCH($B70&amp;$D70&amp;$B$5,Raw!$A$6:$A$2076,0),MATCH(T$5,Raw!$H$5:$EZ$5,0)),"-")</f>
        <v>217175</v>
      </c>
      <c r="U70" s="149">
        <f>IFERROR(INDEX(Raw!$H$6:$EZ$2076,MATCH($B70&amp;$D70&amp;$B$5,Raw!$A$6:$A$2076,0),MATCH(U$5,Raw!$H$5:$EZ$5,0)),"-")</f>
        <v>8451</v>
      </c>
      <c r="V70" s="149"/>
      <c r="W70" s="149">
        <f>IFERROR(INDEX(Raw!$H$6:$EZ$2076,MATCH($B70&amp;$D70&amp;$B$5,Raw!$A$6:$A$2076,0),MATCH(W$5,Raw!$H$5:$EZ$5,0)),"-")</f>
        <v>111012</v>
      </c>
      <c r="X70" s="149">
        <f>IFERROR(INDEX(Raw!$H$6:$EZ$2076,MATCH($B70&amp;$D70&amp;$B$5,Raw!$A$6:$A$2076,0),MATCH(X$5,Raw!$H$5:$EZ$5,0)),"-")</f>
        <v>71430</v>
      </c>
      <c r="Y70" s="149">
        <f>IFERROR(INDEX(Raw!$H$6:$EZ$2076,MATCH($B70&amp;$D70&amp;$B$5,Raw!$A$6:$A$2076,0),MATCH(Y$5,Raw!$H$5:$EZ$5,0)),"-")</f>
        <v>409940</v>
      </c>
      <c r="Z70" s="149">
        <f>IFERROR(INDEX(Raw!$H$6:$EZ$2076,MATCH($B70&amp;$D70&amp;$B$5,Raw!$A$6:$A$2076,0),MATCH(Z$5,Raw!$H$5:$EZ$5,0)),"-")</f>
        <v>143877</v>
      </c>
      <c r="AA70" s="149">
        <f>IFERROR(INDEX(Raw!$H$6:$EZ$2076,MATCH($B70&amp;$D70&amp;$B$5,Raw!$A$6:$A$2076,0),MATCH(AA$5,Raw!$H$5:$EZ$5,0)),"-")</f>
        <v>5345</v>
      </c>
    </row>
    <row r="71" spans="1:27" s="38" customFormat="1" x14ac:dyDescent="0.25">
      <c r="A71" s="188">
        <f t="shared" si="4"/>
        <v>44593</v>
      </c>
      <c r="B71" s="145" t="s">
        <v>131</v>
      </c>
      <c r="C71" s="74" t="s">
        <v>141</v>
      </c>
      <c r="D71" s="95" t="s">
        <v>141</v>
      </c>
      <c r="E71" s="158">
        <f>IFERROR(INDEX(Raw!$FH$6:$FQ$2076,MATCH($B71&amp;$D71&amp;$B$5,Raw!$A$6:$A$2076,0),MATCH(E$5,Raw!$FH$4:$FQ$4,0)),"-")</f>
        <v>2.0479370908983205</v>
      </c>
      <c r="F71" s="158">
        <f>IFERROR(INDEX(Raw!$FH$6:$FQ$2076,MATCH($B71&amp;$D71&amp;$B$5,Raw!$A$6:$A$2076,0),MATCH(F$5,Raw!$FH$4:$FQ$4,0)),"-")</f>
        <v>2.0282903663500678</v>
      </c>
      <c r="G71" s="158">
        <f>IFERROR(INDEX(Raw!$FH$6:$FQ$2076,MATCH($B71&amp;$D71&amp;$B$5,Raw!$A$6:$A$2076,0),MATCH(G$5,Raw!$FH$4:$FQ$4,0)),"-")</f>
        <v>1.3916788116351184</v>
      </c>
      <c r="H71" s="158">
        <f>IFERROR(INDEX(Raw!$FH$6:$FQ$2076,MATCH($B71&amp;$D71&amp;$B$5,Raw!$A$6:$A$2076,0),MATCH(H$5,Raw!$FH$4:$FQ$4,0)),"-")</f>
        <v>1.6324826948503677</v>
      </c>
      <c r="I71" s="158">
        <f>IFERROR(INDEX(Raw!$FH$6:$FQ$2076,MATCH($B71&amp;$D71&amp;$B$5,Raw!$A$6:$A$2076,0),MATCH(I$5,Raw!$FH$4:$FQ$4,0)),"-")</f>
        <v>1.6680417374423684</v>
      </c>
      <c r="J71" s="158"/>
      <c r="K71" s="158">
        <f>IFERROR(INDEX(Raw!$FH$6:$FQ$2076,MATCH($B71&amp;$D71&amp;$B$5,Raw!$A$6:$A$2076,0),MATCH(K$5,Raw!$FH$4:$FQ$4,0)),"-")</f>
        <v>1.531173177738945</v>
      </c>
      <c r="L71" s="158">
        <f>IFERROR(INDEX(Raw!$FH$6:$FQ$2076,MATCH($B71&amp;$D71&amp;$B$5,Raw!$A$6:$A$2076,0),MATCH(L$5,Raw!$FH$4:$FQ$4,0)),"-")</f>
        <v>1.5434418815015829</v>
      </c>
      <c r="M71" s="158">
        <f>IFERROR(INDEX(Raw!$FH$6:$FQ$2076,MATCH($B71&amp;$D71&amp;$B$5,Raw!$A$6:$A$2076,0),MATCH(M$5,Raw!$FH$4:$FQ$4,0)),"-")</f>
        <v>1.0710201487174054</v>
      </c>
      <c r="N71" s="158">
        <f>IFERROR(INDEX(Raw!$FH$6:$FQ$2076,MATCH($B71&amp;$D71&amp;$B$5,Raw!$A$6:$A$2076,0),MATCH(N$5,Raw!$FH$4:$FQ$4,0)),"-")</f>
        <v>1.0773611483187431</v>
      </c>
      <c r="O71" s="158">
        <f>IFERROR(INDEX(Raw!$FH$6:$FQ$2076,MATCH($B71&amp;$D71&amp;$B$5,Raw!$A$6:$A$2076,0),MATCH(O$5,Raw!$FH$4:$FQ$4,0)),"-")</f>
        <v>1.0630914826498423</v>
      </c>
      <c r="Q71" s="149">
        <f>IFERROR(INDEX(Raw!$H$6:$EZ$2076,MATCH($B71&amp;$D71&amp;$B$5,Raw!$A$6:$A$2076,0),MATCH(Q$5,Raw!$H$5:$EZ$5,0)),"-")</f>
        <v>138289</v>
      </c>
      <c r="R71" s="149">
        <f>IFERROR(INDEX(Raw!$H$6:$EZ$2076,MATCH($B71&amp;$D71&amp;$B$5,Raw!$A$6:$A$2076,0),MATCH(R$5,Raw!$H$5:$EZ$5,0)),"-")</f>
        <v>89691</v>
      </c>
      <c r="S71" s="149">
        <f>IFERROR(INDEX(Raw!$H$6:$EZ$2076,MATCH($B71&amp;$D71&amp;$B$5,Raw!$A$6:$A$2076,0),MATCH(S$5,Raw!$H$5:$EZ$5,0)),"-")</f>
        <v>486048</v>
      </c>
      <c r="T71" s="149">
        <f>IFERROR(INDEX(Raw!$H$6:$EZ$2076,MATCH($B71&amp;$D71&amp;$B$5,Raw!$A$6:$A$2076,0),MATCH(T$5,Raw!$H$5:$EZ$5,0)),"-")</f>
        <v>188906</v>
      </c>
      <c r="U71" s="149">
        <f>IFERROR(INDEX(Raw!$H$6:$EZ$2076,MATCH($B71&amp;$D71&amp;$B$5,Raw!$A$6:$A$2076,0),MATCH(U$5,Raw!$H$5:$EZ$5,0)),"-")</f>
        <v>6874</v>
      </c>
      <c r="V71" s="149"/>
      <c r="W71" s="149">
        <f>IFERROR(INDEX(Raw!$H$6:$EZ$2076,MATCH($B71&amp;$D71&amp;$B$5,Raw!$A$6:$A$2076,0),MATCH(W$5,Raw!$H$5:$EZ$5,0)),"-")</f>
        <v>103394</v>
      </c>
      <c r="X71" s="149">
        <f>IFERROR(INDEX(Raw!$H$6:$EZ$2076,MATCH($B71&amp;$D71&amp;$B$5,Raw!$A$6:$A$2076,0),MATCH(X$5,Raw!$H$5:$EZ$5,0)),"-")</f>
        <v>68251</v>
      </c>
      <c r="Y71" s="149">
        <f>IFERROR(INDEX(Raw!$H$6:$EZ$2076,MATCH($B71&amp;$D71&amp;$B$5,Raw!$A$6:$A$2076,0),MATCH(Y$5,Raw!$H$5:$EZ$5,0)),"-")</f>
        <v>374057</v>
      </c>
      <c r="Z71" s="149">
        <f>IFERROR(INDEX(Raw!$H$6:$EZ$2076,MATCH($B71&amp;$D71&amp;$B$5,Raw!$A$6:$A$2076,0),MATCH(Z$5,Raw!$H$5:$EZ$5,0)),"-")</f>
        <v>124669</v>
      </c>
      <c r="AA71" s="149">
        <f>IFERROR(INDEX(Raw!$H$6:$EZ$2076,MATCH($B71&amp;$D71&amp;$B$5,Raw!$A$6:$A$2076,0),MATCH(AA$5,Raw!$H$5:$EZ$5,0)),"-")</f>
        <v>4381</v>
      </c>
    </row>
    <row r="72" spans="1:27" s="38" customFormat="1" x14ac:dyDescent="0.25">
      <c r="A72" s="188">
        <f t="shared" si="4"/>
        <v>44621</v>
      </c>
      <c r="B72" s="145" t="s">
        <v>131</v>
      </c>
      <c r="C72" s="74" t="s">
        <v>142</v>
      </c>
      <c r="D72" s="95" t="s">
        <v>142</v>
      </c>
      <c r="E72" s="158">
        <f>IFERROR(INDEX(Raw!$FH$6:$FQ$2076,MATCH($B72&amp;$D72&amp;$B$5,Raw!$A$6:$A$2076,0),MATCH(E$5,Raw!$FH$4:$FQ$4,0)),"-")</f>
        <v>2.0153316148893801</v>
      </c>
      <c r="F72" s="158">
        <f>IFERROR(INDEX(Raw!$FH$6:$FQ$2076,MATCH($B72&amp;$D72&amp;$B$5,Raw!$A$6:$A$2076,0),MATCH(F$5,Raw!$FH$4:$FQ$4,0)),"-")</f>
        <v>2.0025743867176571</v>
      </c>
      <c r="G72" s="158">
        <f>IFERROR(INDEX(Raw!$FH$6:$FQ$2076,MATCH($B72&amp;$D72&amp;$B$5,Raw!$A$6:$A$2076,0),MATCH(G$5,Raw!$FH$4:$FQ$4,0)),"-")</f>
        <v>1.4090360089254641</v>
      </c>
      <c r="H72" s="158">
        <f>IFERROR(INDEX(Raw!$FH$6:$FQ$2076,MATCH($B72&amp;$D72&amp;$B$5,Raw!$A$6:$A$2076,0),MATCH(H$5,Raw!$FH$4:$FQ$4,0)),"-")</f>
        <v>1.6167328557933065</v>
      </c>
      <c r="I72" s="158">
        <f>IFERROR(INDEX(Raw!$FH$6:$FQ$2076,MATCH($B72&amp;$D72&amp;$B$5,Raw!$A$6:$A$2076,0),MATCH(I$5,Raw!$FH$4:$FQ$4,0)),"-")</f>
        <v>1.6118143459915613</v>
      </c>
      <c r="J72" s="158"/>
      <c r="K72" s="158">
        <f>IFERROR(INDEX(Raw!$FH$6:$FQ$2076,MATCH($B72&amp;$D72&amp;$B$5,Raw!$A$6:$A$2076,0),MATCH(K$5,Raw!$FH$4:$FQ$4,0)),"-")</f>
        <v>1.5091195621632847</v>
      </c>
      <c r="L72" s="158">
        <f>IFERROR(INDEX(Raw!$FH$6:$FQ$2076,MATCH($B72&amp;$D72&amp;$B$5,Raw!$A$6:$A$2076,0),MATCH(L$5,Raw!$FH$4:$FQ$4,0)),"-")</f>
        <v>1.52116407051581</v>
      </c>
      <c r="M72" s="158">
        <f>IFERROR(INDEX(Raw!$FH$6:$FQ$2076,MATCH($B72&amp;$D72&amp;$B$5,Raw!$A$6:$A$2076,0),MATCH(M$5,Raw!$FH$4:$FQ$4,0)),"-")</f>
        <v>1.0711222338225961</v>
      </c>
      <c r="N72" s="158">
        <f>IFERROR(INDEX(Raw!$FH$6:$FQ$2076,MATCH($B72&amp;$D72&amp;$B$5,Raw!$A$6:$A$2076,0),MATCH(N$5,Raw!$FH$4:$FQ$4,0)),"-")</f>
        <v>1.0798488503269712</v>
      </c>
      <c r="O72" s="158">
        <f>IFERROR(INDEX(Raw!$FH$6:$FQ$2076,MATCH($B72&amp;$D72&amp;$B$5,Raw!$A$6:$A$2076,0),MATCH(O$5,Raw!$FH$4:$FQ$4,0)),"-")</f>
        <v>1.0654008438818565</v>
      </c>
      <c r="Q72" s="149">
        <f>IFERROR(INDEX(Raw!$H$6:$EZ$2076,MATCH($B72&amp;$D72&amp;$B$5,Raw!$A$6:$A$2076,0),MATCH(Q$5,Raw!$H$5:$EZ$5,0)),"-")</f>
        <v>164969</v>
      </c>
      <c r="R72" s="149">
        <f>IFERROR(INDEX(Raw!$H$6:$EZ$2076,MATCH($B72&amp;$D72&amp;$B$5,Raw!$A$6:$A$2076,0),MATCH(R$5,Raw!$H$5:$EZ$5,0)),"-")</f>
        <v>107348</v>
      </c>
      <c r="S72" s="149">
        <f>IFERROR(INDEX(Raw!$H$6:$EZ$2076,MATCH($B72&amp;$D72&amp;$B$5,Raw!$A$6:$A$2076,0),MATCH(S$5,Raw!$H$5:$EZ$5,0)),"-")</f>
        <v>550640</v>
      </c>
      <c r="T72" s="149">
        <f>IFERROR(INDEX(Raw!$H$6:$EZ$2076,MATCH($B72&amp;$D72&amp;$B$5,Raw!$A$6:$A$2076,0),MATCH(T$5,Raw!$H$5:$EZ$5,0)),"-")</f>
        <v>176274</v>
      </c>
      <c r="U72" s="149">
        <f>IFERROR(INDEX(Raw!$H$6:$EZ$2076,MATCH($B72&amp;$D72&amp;$B$5,Raw!$A$6:$A$2076,0),MATCH(U$5,Raw!$H$5:$EZ$5,0)),"-")</f>
        <v>6112</v>
      </c>
      <c r="V72" s="149"/>
      <c r="W72" s="149">
        <f>IFERROR(INDEX(Raw!$H$6:$EZ$2076,MATCH($B72&amp;$D72&amp;$B$5,Raw!$A$6:$A$2076,0),MATCH(W$5,Raw!$H$5:$EZ$5,0)),"-")</f>
        <v>123532</v>
      </c>
      <c r="X72" s="149">
        <f>IFERROR(INDEX(Raw!$H$6:$EZ$2076,MATCH($B72&amp;$D72&amp;$B$5,Raw!$A$6:$A$2076,0),MATCH(X$5,Raw!$H$5:$EZ$5,0)),"-")</f>
        <v>81542</v>
      </c>
      <c r="Y72" s="149">
        <f>IFERROR(INDEX(Raw!$H$6:$EZ$2076,MATCH($B72&amp;$D72&amp;$B$5,Raw!$A$6:$A$2076,0),MATCH(Y$5,Raw!$H$5:$EZ$5,0)),"-")</f>
        <v>418586</v>
      </c>
      <c r="Z72" s="149">
        <f>IFERROR(INDEX(Raw!$H$6:$EZ$2076,MATCH($B72&amp;$D72&amp;$B$5,Raw!$A$6:$A$2076,0),MATCH(Z$5,Raw!$H$5:$EZ$5,0)),"-")</f>
        <v>117737</v>
      </c>
      <c r="AA72" s="149">
        <f>IFERROR(INDEX(Raw!$H$6:$EZ$2076,MATCH($B72&amp;$D72&amp;$B$5,Raw!$A$6:$A$2076,0),MATCH(AA$5,Raw!$H$5:$EZ$5,0)),"-")</f>
        <v>4040</v>
      </c>
    </row>
    <row r="73" spans="1:27" s="38" customFormat="1" ht="17.5" x14ac:dyDescent="0.35">
      <c r="A73" s="188">
        <f t="shared" si="4"/>
        <v>44652</v>
      </c>
      <c r="B73" s="146" t="s">
        <v>147</v>
      </c>
      <c r="C73" s="96" t="s">
        <v>143</v>
      </c>
      <c r="D73" s="99" t="s">
        <v>143</v>
      </c>
      <c r="E73" s="157">
        <f>IFERROR(INDEX(Raw!$FH$6:$FQ$2076,MATCH($B73&amp;$D73&amp;$B$5,Raw!$A$6:$A$2076,0),MATCH(E$5,Raw!$FH$4:$FQ$4,0)),"-")</f>
        <v>2.0352071276470665</v>
      </c>
      <c r="F73" s="157">
        <f>IFERROR(INDEX(Raw!$FH$6:$FQ$2076,MATCH($B73&amp;$D73&amp;$B$5,Raw!$A$6:$A$2076,0),MATCH(F$5,Raw!$FH$4:$FQ$4,0)),"-")</f>
        <v>2.0192025120267307</v>
      </c>
      <c r="G73" s="157">
        <f>IFERROR(INDEX(Raw!$FH$6:$FQ$2076,MATCH($B73&amp;$D73&amp;$B$5,Raw!$A$6:$A$2076,0),MATCH(G$5,Raw!$FH$4:$FQ$4,0)),"-")</f>
        <v>1.3968105395571546</v>
      </c>
      <c r="H73" s="157">
        <f>IFERROR(INDEX(Raw!$FH$6:$FQ$2076,MATCH($B73&amp;$D73&amp;$B$5,Raw!$A$6:$A$2076,0),MATCH(H$5,Raw!$FH$4:$FQ$4,0)),"-")</f>
        <v>1.6142677261082887</v>
      </c>
      <c r="I73" s="157">
        <f>IFERROR(INDEX(Raw!$FH$6:$FQ$2076,MATCH($B73&amp;$D73&amp;$B$5,Raw!$A$6:$A$2076,0),MATCH(I$5,Raw!$FH$4:$FQ$4,0)),"-")</f>
        <v>1.6619298647719458</v>
      </c>
      <c r="J73" s="158"/>
      <c r="K73" s="157">
        <f>IFERROR(INDEX(Raw!$FH$6:$FQ$2076,MATCH($B73&amp;$D73&amp;$B$5,Raw!$A$6:$A$2076,0),MATCH(K$5,Raw!$FH$4:$FQ$4,0)),"-")</f>
        <v>1.5166368374985304</v>
      </c>
      <c r="L73" s="157">
        <f>IFERROR(INDEX(Raw!$FH$6:$FQ$2076,MATCH($B73&amp;$D73&amp;$B$5,Raw!$A$6:$A$2076,0),MATCH(L$5,Raw!$FH$4:$FQ$4,0)),"-")</f>
        <v>1.5294378132485256</v>
      </c>
      <c r="M73" s="157">
        <f>IFERROR(INDEX(Raw!$FH$6:$FQ$2076,MATCH($B73&amp;$D73&amp;$B$5,Raw!$A$6:$A$2076,0),MATCH(M$5,Raw!$FH$4:$FQ$4,0)),"-")</f>
        <v>1.0713692497058067</v>
      </c>
      <c r="N73" s="157">
        <f>IFERROR(INDEX(Raw!$FH$6:$FQ$2076,MATCH($B73&amp;$D73&amp;$B$5,Raw!$A$6:$A$2076,0),MATCH(N$5,Raw!$FH$4:$FQ$4,0)),"-")</f>
        <v>1.0803178324866485</v>
      </c>
      <c r="O73" s="157">
        <f>IFERROR(INDEX(Raw!$FH$6:$FQ$2076,MATCH($B73&amp;$D73&amp;$B$5,Raw!$A$6:$A$2076,0),MATCH(O$5,Raw!$FH$4:$FQ$4,0)),"-")</f>
        <v>1.0861792344716938</v>
      </c>
      <c r="Q73" s="148">
        <f>IFERROR(INDEX(Raw!$H$6:$EZ$2076,MATCH($B73&amp;$D73&amp;$B$5,Raw!$A$6:$A$2076,0),MATCH(Q$5,Raw!$H$5:$EZ$5,0)),"-")</f>
        <v>155789</v>
      </c>
      <c r="R73" s="148">
        <f>IFERROR(INDEX(Raw!$H$6:$EZ$2076,MATCH($B73&amp;$D73&amp;$B$5,Raw!$A$6:$A$2076,0),MATCH(R$5,Raw!$H$5:$EZ$5,0)),"-")</f>
        <v>100316</v>
      </c>
      <c r="S73" s="148">
        <f>IFERROR(INDEX(Raw!$H$6:$EZ$2076,MATCH($B73&amp;$D73&amp;$B$5,Raw!$A$6:$A$2076,0),MATCH(S$5,Raw!$H$5:$EZ$5,0)),"-")</f>
        <v>516338</v>
      </c>
      <c r="T73" s="148">
        <f>IFERROR(INDEX(Raw!$H$6:$EZ$2076,MATCH($B73&amp;$D73&amp;$B$5,Raw!$A$6:$A$2076,0),MATCH(T$5,Raw!$H$5:$EZ$5,0)),"-")</f>
        <v>185891</v>
      </c>
      <c r="U73" s="148">
        <f>IFERROR(INDEX(Raw!$H$6:$EZ$2076,MATCH($B73&amp;$D73&amp;$B$5,Raw!$A$6:$A$2076,0),MATCH(U$5,Raw!$H$5:$EZ$5,0)),"-")</f>
        <v>7251</v>
      </c>
      <c r="V73" s="149"/>
      <c r="W73" s="148">
        <f>IFERROR(INDEX(Raw!$H$6:$EZ$2076,MATCH($B73&amp;$D73&amp;$B$5,Raw!$A$6:$A$2076,0),MATCH(W$5,Raw!$H$5:$EZ$5,0)),"-")</f>
        <v>116094</v>
      </c>
      <c r="X73" s="148">
        <f>IFERROR(INDEX(Raw!$H$6:$EZ$2076,MATCH($B73&amp;$D73&amp;$B$5,Raw!$A$6:$A$2076,0),MATCH(X$5,Raw!$H$5:$EZ$5,0)),"-")</f>
        <v>75984</v>
      </c>
      <c r="Y73" s="148">
        <f>IFERROR(INDEX(Raw!$H$6:$EZ$2076,MATCH($B73&amp;$D73&amp;$B$5,Raw!$A$6:$A$2076,0),MATCH(Y$5,Raw!$H$5:$EZ$5,0)),"-")</f>
        <v>396037</v>
      </c>
      <c r="Z73" s="148">
        <f>IFERROR(INDEX(Raw!$H$6:$EZ$2076,MATCH($B73&amp;$D73&amp;$B$5,Raw!$A$6:$A$2076,0),MATCH(Z$5,Raw!$H$5:$EZ$5,0)),"-")</f>
        <v>124404</v>
      </c>
      <c r="AA73" s="148">
        <f>IFERROR(INDEX(Raw!$H$6:$EZ$2076,MATCH($B73&amp;$D73&amp;$B$5,Raw!$A$6:$A$2076,0),MATCH(AA$5,Raw!$H$5:$EZ$5,0)),"-")</f>
        <v>4739</v>
      </c>
    </row>
    <row r="74" spans="1:27" s="38" customFormat="1" x14ac:dyDescent="0.25">
      <c r="A74" s="188">
        <f t="shared" si="4"/>
        <v>44682</v>
      </c>
      <c r="B74" s="145" t="s">
        <v>147</v>
      </c>
      <c r="C74" s="38" t="s">
        <v>144</v>
      </c>
      <c r="D74" s="2" t="s">
        <v>144</v>
      </c>
      <c r="E74" s="158">
        <f>IFERROR(INDEX(Raw!$FH$6:$FQ$2076,MATCH($B74&amp;$D74&amp;$B$5,Raw!$A$6:$A$2076,0),MATCH(E$5,Raw!$FH$4:$FQ$4,0)),"-")</f>
        <v>2.0547649904405065</v>
      </c>
      <c r="F74" s="158">
        <f>IFERROR(INDEX(Raw!$FH$6:$FQ$2076,MATCH($B74&amp;$D74&amp;$B$5,Raw!$A$6:$A$2076,0),MATCH(F$5,Raw!$FH$4:$FQ$4,0)),"-")</f>
        <v>2.044552029636018</v>
      </c>
      <c r="G74" s="158">
        <f>IFERROR(INDEX(Raw!$FH$6:$FQ$2076,MATCH($B74&amp;$D74&amp;$B$5,Raw!$A$6:$A$2076,0),MATCH(G$5,Raw!$FH$4:$FQ$4,0)),"-")</f>
        <v>1.3918591254255042</v>
      </c>
      <c r="H74" s="158">
        <f>IFERROR(INDEX(Raw!$FH$6:$FQ$2076,MATCH($B74&amp;$D74&amp;$B$5,Raw!$A$6:$A$2076,0),MATCH(H$5,Raw!$FH$4:$FQ$4,0)),"-")</f>
        <v>1.636688436419516</v>
      </c>
      <c r="I74" s="158">
        <f>IFERROR(INDEX(Raw!$FH$6:$FQ$2076,MATCH($B74&amp;$D74&amp;$B$5,Raw!$A$6:$A$2076,0),MATCH(I$5,Raw!$FH$4:$FQ$4,0)),"-")</f>
        <v>1.672203765227021</v>
      </c>
      <c r="J74" s="158"/>
      <c r="K74" s="158">
        <f>IFERROR(INDEX(Raw!$FH$6:$FQ$2076,MATCH($B74&amp;$D74&amp;$B$5,Raw!$A$6:$A$2076,0),MATCH(K$5,Raw!$FH$4:$FQ$4,0)),"-")</f>
        <v>1.529275146600285</v>
      </c>
      <c r="L74" s="158">
        <f>IFERROR(INDEX(Raw!$FH$6:$FQ$2076,MATCH($B74&amp;$D74&amp;$B$5,Raw!$A$6:$A$2076,0),MATCH(L$5,Raw!$FH$4:$FQ$4,0)),"-")</f>
        <v>1.5455418569552519</v>
      </c>
      <c r="M74" s="158">
        <f>IFERROR(INDEX(Raw!$FH$6:$FQ$2076,MATCH($B74&amp;$D74&amp;$B$5,Raw!$A$6:$A$2076,0),MATCH(M$5,Raw!$FH$4:$FQ$4,0)),"-")</f>
        <v>1.0735061534433097</v>
      </c>
      <c r="N74" s="158">
        <f>IFERROR(INDEX(Raw!$FH$6:$FQ$2076,MATCH($B74&amp;$D74&amp;$B$5,Raw!$A$6:$A$2076,0),MATCH(N$5,Raw!$FH$4:$FQ$4,0)),"-")</f>
        <v>1.0772954283519016</v>
      </c>
      <c r="O74" s="158">
        <f>IFERROR(INDEX(Raw!$FH$6:$FQ$2076,MATCH($B74&amp;$D74&amp;$B$5,Raw!$A$6:$A$2076,0),MATCH(O$5,Raw!$FH$4:$FQ$4,0)),"-")</f>
        <v>1.0655592469545958</v>
      </c>
      <c r="Q74" s="149">
        <f>IFERROR(INDEX(Raw!$H$6:$EZ$2076,MATCH($B74&amp;$D74&amp;$B$5,Raw!$A$6:$A$2076,0),MATCH(Q$5,Raw!$H$5:$EZ$5,0)),"-")</f>
        <v>160134</v>
      </c>
      <c r="R74" s="149">
        <f>IFERROR(INDEX(Raw!$H$6:$EZ$2076,MATCH($B74&amp;$D74&amp;$B$5,Raw!$A$6:$A$2076,0),MATCH(R$5,Raw!$H$5:$EZ$5,0)),"-")</f>
        <v>104311</v>
      </c>
      <c r="S74" s="149">
        <f>IFERROR(INDEX(Raw!$H$6:$EZ$2076,MATCH($B74&amp;$D74&amp;$B$5,Raw!$A$6:$A$2076,0),MATCH(S$5,Raw!$H$5:$EZ$5,0)),"-")</f>
        <v>531551</v>
      </c>
      <c r="T74" s="149">
        <f>IFERROR(INDEX(Raw!$H$6:$EZ$2076,MATCH($B74&amp;$D74&amp;$B$5,Raw!$A$6:$A$2076,0),MATCH(T$5,Raw!$H$5:$EZ$5,0)),"-")</f>
        <v>213015</v>
      </c>
      <c r="U74" s="149">
        <f>IFERROR(INDEX(Raw!$H$6:$EZ$2076,MATCH($B74&amp;$D74&amp;$B$5,Raw!$A$6:$A$2076,0),MATCH(U$5,Raw!$H$5:$EZ$5,0)),"-")</f>
        <v>7550</v>
      </c>
      <c r="V74" s="149"/>
      <c r="W74" s="149">
        <f>IFERROR(INDEX(Raw!$H$6:$EZ$2076,MATCH($B74&amp;$D74&amp;$B$5,Raw!$A$6:$A$2076,0),MATCH(W$5,Raw!$H$5:$EZ$5,0)),"-")</f>
        <v>119181</v>
      </c>
      <c r="X74" s="149">
        <f>IFERROR(INDEX(Raw!$H$6:$EZ$2076,MATCH($B74&amp;$D74&amp;$B$5,Raw!$A$6:$A$2076,0),MATCH(X$5,Raw!$H$5:$EZ$5,0)),"-")</f>
        <v>78852</v>
      </c>
      <c r="Y74" s="149">
        <f>IFERROR(INDEX(Raw!$H$6:$EZ$2076,MATCH($B74&amp;$D74&amp;$B$5,Raw!$A$6:$A$2076,0),MATCH(Y$5,Raw!$H$5:$EZ$5,0)),"-")</f>
        <v>409972</v>
      </c>
      <c r="Z74" s="149">
        <f>IFERROR(INDEX(Raw!$H$6:$EZ$2076,MATCH($B74&amp;$D74&amp;$B$5,Raw!$A$6:$A$2076,0),MATCH(Z$5,Raw!$H$5:$EZ$5,0)),"-")</f>
        <v>140210</v>
      </c>
      <c r="AA74" s="149">
        <f>IFERROR(INDEX(Raw!$H$6:$EZ$2076,MATCH($B74&amp;$D74&amp;$B$5,Raw!$A$6:$A$2076,0),MATCH(AA$5,Raw!$H$5:$EZ$5,0)),"-")</f>
        <v>4811</v>
      </c>
    </row>
    <row r="75" spans="1:27" s="38" customFormat="1" x14ac:dyDescent="0.25">
      <c r="A75" s="188">
        <f t="shared" si="4"/>
        <v>44713</v>
      </c>
      <c r="B75" s="145" t="s">
        <v>147</v>
      </c>
      <c r="C75" s="38" t="s">
        <v>145</v>
      </c>
      <c r="D75" s="95" t="s">
        <v>145</v>
      </c>
      <c r="E75" s="158">
        <f>IFERROR(INDEX(Raw!$FH$6:$FQ$2076,MATCH($B75&amp;$D75&amp;$B$5,Raw!$A$6:$A$2076,0),MATCH(E$5,Raw!$FH$4:$FQ$4,0)),"-")</f>
        <v>2.0442494586837201</v>
      </c>
      <c r="F75" s="158">
        <f>IFERROR(INDEX(Raw!$FH$6:$FQ$2076,MATCH($B75&amp;$D75&amp;$B$5,Raw!$A$6:$A$2076,0),MATCH(F$5,Raw!$FH$4:$FQ$4,0)),"-")</f>
        <v>2.0348061732428744</v>
      </c>
      <c r="G75" s="158">
        <f>IFERROR(INDEX(Raw!$FH$6:$FQ$2076,MATCH($B75&amp;$D75&amp;$B$5,Raw!$A$6:$A$2076,0),MATCH(G$5,Raw!$FH$4:$FQ$4,0)),"-")</f>
        <v>1.4007324259330254</v>
      </c>
      <c r="H75" s="158">
        <f>IFERROR(INDEX(Raw!$FH$6:$FQ$2076,MATCH($B75&amp;$D75&amp;$B$5,Raw!$A$6:$A$2076,0),MATCH(H$5,Raw!$FH$4:$FQ$4,0)),"-")</f>
        <v>1.6253459113936362</v>
      </c>
      <c r="I75" s="158">
        <f>IFERROR(INDEX(Raw!$FH$6:$FQ$2076,MATCH($B75&amp;$D75&amp;$B$5,Raw!$A$6:$A$2076,0),MATCH(I$5,Raw!$FH$4:$FQ$4,0)),"-")</f>
        <v>1.6559278350515463</v>
      </c>
      <c r="J75" s="158"/>
      <c r="K75" s="158">
        <f>IFERROR(INDEX(Raw!$FH$6:$FQ$2076,MATCH($B75&amp;$D75&amp;$B$5,Raw!$A$6:$A$2076,0),MATCH(K$5,Raw!$FH$4:$FQ$4,0)),"-")</f>
        <v>1.5195755073266528</v>
      </c>
      <c r="L75" s="158">
        <f>IFERROR(INDEX(Raw!$FH$6:$FQ$2076,MATCH($B75&amp;$D75&amp;$B$5,Raw!$A$6:$A$2076,0),MATCH(L$5,Raw!$FH$4:$FQ$4,0)),"-")</f>
        <v>1.5342392035517287</v>
      </c>
      <c r="M75" s="158">
        <f>IFERROR(INDEX(Raw!$FH$6:$FQ$2076,MATCH($B75&amp;$D75&amp;$B$5,Raw!$A$6:$A$2076,0),MATCH(M$5,Raw!$FH$4:$FQ$4,0)),"-")</f>
        <v>1.0759905310088014</v>
      </c>
      <c r="N75" s="158">
        <f>IFERROR(INDEX(Raw!$FH$6:$FQ$2076,MATCH($B75&amp;$D75&amp;$B$5,Raw!$A$6:$A$2076,0),MATCH(N$5,Raw!$FH$4:$FQ$4,0)),"-")</f>
        <v>1.0801895550231198</v>
      </c>
      <c r="O75" s="158">
        <f>IFERROR(INDEX(Raw!$FH$6:$FQ$2076,MATCH($B75&amp;$D75&amp;$B$5,Raw!$A$6:$A$2076,0),MATCH(O$5,Raw!$FH$4:$FQ$4,0)),"-")</f>
        <v>1.0742268041237113</v>
      </c>
      <c r="Q75" s="149">
        <f>IFERROR(INDEX(Raw!$H$6:$EZ$2076,MATCH($B75&amp;$D75&amp;$B$5,Raw!$A$6:$A$2076,0),MATCH(Q$5,Raw!$H$5:$EZ$5,0)),"-")</f>
        <v>162387</v>
      </c>
      <c r="R75" s="149">
        <f>IFERROR(INDEX(Raw!$H$6:$EZ$2076,MATCH($B75&amp;$D75&amp;$B$5,Raw!$A$6:$A$2076,0),MATCH(R$5,Raw!$H$5:$EZ$5,0)),"-")</f>
        <v>105873</v>
      </c>
      <c r="S75" s="149">
        <f>IFERROR(INDEX(Raw!$H$6:$EZ$2076,MATCH($B75&amp;$D75&amp;$B$5,Raw!$A$6:$A$2076,0),MATCH(S$5,Raw!$H$5:$EZ$5,0)),"-")</f>
        <v>522483</v>
      </c>
      <c r="T75" s="149">
        <f>IFERROR(INDEX(Raw!$H$6:$EZ$2076,MATCH($B75&amp;$D75&amp;$B$5,Raw!$A$6:$A$2076,0),MATCH(T$5,Raw!$H$5:$EZ$5,0)),"-")</f>
        <v>183838</v>
      </c>
      <c r="U75" s="149">
        <f>IFERROR(INDEX(Raw!$H$6:$EZ$2076,MATCH($B75&amp;$D75&amp;$B$5,Raw!$A$6:$A$2076,0),MATCH(U$5,Raw!$H$5:$EZ$5,0)),"-")</f>
        <v>6425</v>
      </c>
      <c r="V75" s="149"/>
      <c r="W75" s="149">
        <f>IFERROR(INDEX(Raw!$H$6:$EZ$2076,MATCH($B75&amp;$D75&amp;$B$5,Raw!$A$6:$A$2076,0),MATCH(W$5,Raw!$H$5:$EZ$5,0)),"-")</f>
        <v>120709</v>
      </c>
      <c r="X75" s="149">
        <f>IFERROR(INDEX(Raw!$H$6:$EZ$2076,MATCH($B75&amp;$D75&amp;$B$5,Raw!$A$6:$A$2076,0),MATCH(X$5,Raw!$H$5:$EZ$5,0)),"-")</f>
        <v>79828</v>
      </c>
      <c r="Y75" s="149">
        <f>IFERROR(INDEX(Raw!$H$6:$EZ$2076,MATCH($B75&amp;$D75&amp;$B$5,Raw!$A$6:$A$2076,0),MATCH(Y$5,Raw!$H$5:$EZ$5,0)),"-")</f>
        <v>401352</v>
      </c>
      <c r="Z75" s="149">
        <f>IFERROR(INDEX(Raw!$H$6:$EZ$2076,MATCH($B75&amp;$D75&amp;$B$5,Raw!$A$6:$A$2076,0),MATCH(Z$5,Raw!$H$5:$EZ$5,0)),"-")</f>
        <v>122177</v>
      </c>
      <c r="AA75" s="149">
        <f>IFERROR(INDEX(Raw!$H$6:$EZ$2076,MATCH($B75&amp;$D75&amp;$B$5,Raw!$A$6:$A$2076,0),MATCH(AA$5,Raw!$H$5:$EZ$5,0)),"-")</f>
        <v>4168</v>
      </c>
    </row>
    <row r="76" spans="1:27" s="38" customFormat="1" ht="16.5" x14ac:dyDescent="0.35">
      <c r="A76" s="188">
        <f t="shared" si="4"/>
        <v>44743</v>
      </c>
      <c r="B76" s="145" t="s">
        <v>147</v>
      </c>
      <c r="C76" s="38" t="s">
        <v>146</v>
      </c>
      <c r="D76" s="338" t="s">
        <v>146</v>
      </c>
      <c r="E76" s="158">
        <f>IFERROR(INDEX(Raw!$FH$6:$FQ$2076,MATCH($B76&amp;$D76&amp;$B$5,Raw!$A$6:$A$2076,0),MATCH(E$5,Raw!$FH$4:$FQ$4,0)),"-")</f>
        <v>2.0407766535506839</v>
      </c>
      <c r="F76" s="158">
        <f>IFERROR(INDEX(Raw!$FH$6:$FQ$2076,MATCH($B76&amp;$D76&amp;$B$5,Raw!$A$6:$A$2076,0),MATCH(F$5,Raw!$FH$4:$FQ$4,0)),"-")</f>
        <v>2.0307176415737187</v>
      </c>
      <c r="G76" s="158">
        <f>IFERROR(INDEX(Raw!$FH$6:$FQ$2076,MATCH($B76&amp;$D76&amp;$B$5,Raw!$A$6:$A$2076,0),MATCH(G$5,Raw!$FH$4:$FQ$4,0)),"-")</f>
        <v>1.413320191643783</v>
      </c>
      <c r="H76" s="158">
        <f>IFERROR(INDEX(Raw!$FH$6:$FQ$2076,MATCH($B76&amp;$D76&amp;$B$5,Raw!$A$6:$A$2076,0),MATCH(H$5,Raw!$FH$4:$FQ$4,0)),"-")</f>
        <v>1.6188818061834827</v>
      </c>
      <c r="I76" s="158">
        <f>IFERROR(INDEX(Raw!$FH$6:$FQ$2076,MATCH($B76&amp;$D76&amp;$B$5,Raw!$A$6:$A$2076,0),MATCH(I$5,Raw!$FH$4:$FQ$4,0)),"-")</f>
        <v>1.6043500776799586</v>
      </c>
      <c r="J76" s="158"/>
      <c r="K76" s="158">
        <f>IFERROR(INDEX(Raw!$FH$6:$FQ$2076,MATCH($B76&amp;$D76&amp;$B$5,Raw!$A$6:$A$2076,0),MATCH(K$5,Raw!$FH$4:$FQ$4,0)),"-")</f>
        <v>1.5162310286677909</v>
      </c>
      <c r="L76" s="158">
        <f>IFERROR(INDEX(Raw!$FH$6:$FQ$2076,MATCH($B76&amp;$D76&amp;$B$5,Raw!$A$6:$A$2076,0),MATCH(L$5,Raw!$FH$4:$FQ$4,0)),"-")</f>
        <v>1.5345730373345767</v>
      </c>
      <c r="M76" s="158">
        <f>IFERROR(INDEX(Raw!$FH$6:$FQ$2076,MATCH($B76&amp;$D76&amp;$B$5,Raw!$A$6:$A$2076,0),MATCH(M$5,Raw!$FH$4:$FQ$4,0)),"-")</f>
        <v>1.0772241167572354</v>
      </c>
      <c r="N76" s="158">
        <f>IFERROR(INDEX(Raw!$FH$6:$FQ$2076,MATCH($B76&amp;$D76&amp;$B$5,Raw!$A$6:$A$2076,0),MATCH(N$5,Raw!$FH$4:$FQ$4,0)),"-")</f>
        <v>1.0852826373873241</v>
      </c>
      <c r="O76" s="158">
        <f>IFERROR(INDEX(Raw!$FH$6:$FQ$2076,MATCH($B76&amp;$D76&amp;$B$5,Raw!$A$6:$A$2076,0),MATCH(O$5,Raw!$FH$4:$FQ$4,0)),"-")</f>
        <v>1.0781978249611601</v>
      </c>
      <c r="Q76" s="149">
        <f>IFERROR(INDEX(Raw!$H$6:$EZ$2076,MATCH($B76&amp;$D76&amp;$B$5,Raw!$A$6:$A$2076,0),MATCH(Q$5,Raw!$H$5:$EZ$5,0)),"-")</f>
        <v>174266</v>
      </c>
      <c r="R76" s="149">
        <f>IFERROR(INDEX(Raw!$H$6:$EZ$2076,MATCH($B76&amp;$D76&amp;$B$5,Raw!$A$6:$A$2076,0),MATCH(R$5,Raw!$H$5:$EZ$5,0)),"-")</f>
        <v>113245</v>
      </c>
      <c r="S76" s="149">
        <f>IFERROR(INDEX(Raw!$H$6:$EZ$2076,MATCH($B76&amp;$D76&amp;$B$5,Raw!$A$6:$A$2076,0),MATCH(S$5,Raw!$H$5:$EZ$5,0)),"-")</f>
        <v>536290</v>
      </c>
      <c r="T76" s="149">
        <f>IFERROR(INDEX(Raw!$H$6:$EZ$2076,MATCH($B76&amp;$D76&amp;$B$5,Raw!$A$6:$A$2076,0),MATCH(T$5,Raw!$H$5:$EZ$5,0)),"-")</f>
        <v>172950</v>
      </c>
      <c r="U76" s="149">
        <f>IFERROR(INDEX(Raw!$H$6:$EZ$2076,MATCH($B76&amp;$D76&amp;$B$5,Raw!$A$6:$A$2076,0),MATCH(U$5,Raw!$H$5:$EZ$5,0)),"-")</f>
        <v>6196</v>
      </c>
      <c r="V76" s="149"/>
      <c r="W76" s="149">
        <f>IFERROR(INDEX(Raw!$H$6:$EZ$2076,MATCH($B76&amp;$D76&amp;$B$5,Raw!$A$6:$A$2076,0),MATCH(W$5,Raw!$H$5:$EZ$5,0)),"-")</f>
        <v>129474</v>
      </c>
      <c r="X76" s="149">
        <f>IFERROR(INDEX(Raw!$H$6:$EZ$2076,MATCH($B76&amp;$D76&amp;$B$5,Raw!$A$6:$A$2076,0),MATCH(X$5,Raw!$H$5:$EZ$5,0)),"-")</f>
        <v>85577</v>
      </c>
      <c r="Y76" s="149">
        <f>IFERROR(INDEX(Raw!$H$6:$EZ$2076,MATCH($B76&amp;$D76&amp;$B$5,Raw!$A$6:$A$2076,0),MATCH(Y$5,Raw!$H$5:$EZ$5,0)),"-")</f>
        <v>408757</v>
      </c>
      <c r="Z76" s="149">
        <f>IFERROR(INDEX(Raw!$H$6:$EZ$2076,MATCH($B76&amp;$D76&amp;$B$5,Raw!$A$6:$A$2076,0),MATCH(Z$5,Raw!$H$5:$EZ$5,0)),"-")</f>
        <v>115944</v>
      </c>
      <c r="AA76" s="149">
        <f>IFERROR(INDEX(Raw!$H$6:$EZ$2076,MATCH($B76&amp;$D76&amp;$B$5,Raw!$A$6:$A$2076,0),MATCH(AA$5,Raw!$H$5:$EZ$5,0)),"-")</f>
        <v>4164</v>
      </c>
    </row>
    <row r="77" spans="1:27" s="38" customFormat="1" x14ac:dyDescent="0.25">
      <c r="A77" s="188">
        <f t="shared" si="4"/>
        <v>44774</v>
      </c>
      <c r="B77" s="145" t="s">
        <v>147</v>
      </c>
      <c r="C77" s="38" t="s">
        <v>135</v>
      </c>
      <c r="D77" s="2" t="s">
        <v>135</v>
      </c>
      <c r="E77" s="158">
        <f>IFERROR(INDEX(Raw!$FH$6:$FQ$2076,MATCH($B77&amp;$D77&amp;$B$5,Raw!$A$6:$A$2076,0),MATCH(E$5,Raw!$FH$4:$FQ$4,0)),"-")</f>
        <v>2.0714719522968199</v>
      </c>
      <c r="F77" s="158">
        <f>IFERROR(INDEX(Raw!$FH$6:$FQ$2076,MATCH($B77&amp;$D77&amp;$B$5,Raw!$A$6:$A$2076,0),MATCH(F$5,Raw!$FH$4:$FQ$4,0)),"-")</f>
        <v>2.0665294483394439</v>
      </c>
      <c r="G77" s="158">
        <f>IFERROR(INDEX(Raw!$FH$6:$FQ$2076,MATCH($B77&amp;$D77&amp;$B$5,Raw!$A$6:$A$2076,0),MATCH(G$5,Raw!$FH$4:$FQ$4,0)),"-")</f>
        <v>1.3980234533046438</v>
      </c>
      <c r="H77" s="158">
        <f>IFERROR(INDEX(Raw!$FH$6:$FQ$2076,MATCH($B77&amp;$D77&amp;$B$5,Raw!$A$6:$A$2076,0),MATCH(H$5,Raw!$FH$4:$FQ$4,0)),"-")</f>
        <v>1.6108010701045494</v>
      </c>
      <c r="I77" s="158">
        <f>IFERROR(INDEX(Raw!$FH$6:$FQ$2076,MATCH($B77&amp;$D77&amp;$B$5,Raw!$A$6:$A$2076,0),MATCH(I$5,Raw!$FH$4:$FQ$4,0)),"-")</f>
        <v>1.6313627025793198</v>
      </c>
      <c r="J77" s="158"/>
      <c r="K77" s="158">
        <f>IFERROR(INDEX(Raw!$FH$6:$FQ$2076,MATCH($B77&amp;$D77&amp;$B$5,Raw!$A$6:$A$2076,0),MATCH(K$5,Raw!$FH$4:$FQ$4,0)),"-")</f>
        <v>1.5383723498233215</v>
      </c>
      <c r="L77" s="158">
        <f>IFERROR(INDEX(Raw!$FH$6:$FQ$2076,MATCH($B77&amp;$D77&amp;$B$5,Raw!$A$6:$A$2076,0),MATCH(L$5,Raw!$FH$4:$FQ$4,0)),"-")</f>
        <v>1.5565918397976031</v>
      </c>
      <c r="M77" s="158">
        <f>IFERROR(INDEX(Raw!$FH$6:$FQ$2076,MATCH($B77&amp;$D77&amp;$B$5,Raw!$A$6:$A$2076,0),MATCH(M$5,Raw!$FH$4:$FQ$4,0)),"-")</f>
        <v>1.0787261011049523</v>
      </c>
      <c r="N77" s="158">
        <f>IFERROR(INDEX(Raw!$FH$6:$FQ$2076,MATCH($B77&amp;$D77&amp;$B$5,Raw!$A$6:$A$2076,0),MATCH(N$5,Raw!$FH$4:$FQ$4,0)),"-")</f>
        <v>1.0798688566234549</v>
      </c>
      <c r="O77" s="158">
        <f>IFERROR(INDEX(Raw!$FH$6:$FQ$2076,MATCH($B77&amp;$D77&amp;$B$5,Raw!$A$6:$A$2076,0),MATCH(O$5,Raw!$FH$4:$FQ$4,0)),"-")</f>
        <v>1.0655101574982881</v>
      </c>
      <c r="Q77" s="149">
        <f>IFERROR(INDEX(Raw!$H$6:$EZ$2076,MATCH($B77&amp;$D77&amp;$B$5,Raw!$A$6:$A$2076,0),MATCH(Q$5,Raw!$H$5:$EZ$5,0)),"-")</f>
        <v>150074</v>
      </c>
      <c r="R77" s="149">
        <f>IFERROR(INDEX(Raw!$H$6:$EZ$2076,MATCH($B77&amp;$D77&amp;$B$5,Raw!$A$6:$A$2076,0),MATCH(R$5,Raw!$H$5:$EZ$5,0)),"-")</f>
        <v>96385</v>
      </c>
      <c r="S77" s="149">
        <f>IFERROR(INDEX(Raw!$H$6:$EZ$2076,MATCH($B77&amp;$D77&amp;$B$5,Raw!$A$6:$A$2076,0),MATCH(S$5,Raw!$H$5:$EZ$5,0)),"-")</f>
        <v>499641</v>
      </c>
      <c r="T77" s="149">
        <f>IFERROR(INDEX(Raw!$H$6:$EZ$2076,MATCH($B77&amp;$D77&amp;$B$5,Raw!$A$6:$A$2076,0),MATCH(T$5,Raw!$H$5:$EZ$5,0)),"-")</f>
        <v>202911</v>
      </c>
      <c r="U77" s="149">
        <f>IFERROR(INDEX(Raw!$H$6:$EZ$2076,MATCH($B77&amp;$D77&amp;$B$5,Raw!$A$6:$A$2076,0),MATCH(U$5,Raw!$H$5:$EZ$5,0)),"-")</f>
        <v>7147</v>
      </c>
      <c r="V77" s="149"/>
      <c r="W77" s="149">
        <f>IFERROR(INDEX(Raw!$H$6:$EZ$2076,MATCH($B77&amp;$D77&amp;$B$5,Raw!$A$6:$A$2076,0),MATCH(W$5,Raw!$H$5:$EZ$5,0)),"-")</f>
        <v>111452</v>
      </c>
      <c r="X77" s="149">
        <f>IFERROR(INDEX(Raw!$H$6:$EZ$2076,MATCH($B77&amp;$D77&amp;$B$5,Raw!$A$6:$A$2076,0),MATCH(X$5,Raw!$H$5:$EZ$5,0)),"-")</f>
        <v>72601</v>
      </c>
      <c r="Y77" s="149">
        <f>IFERROR(INDEX(Raw!$H$6:$EZ$2076,MATCH($B77&amp;$D77&amp;$B$5,Raw!$A$6:$A$2076,0),MATCH(Y$5,Raw!$H$5:$EZ$5,0)),"-")</f>
        <v>385527</v>
      </c>
      <c r="Z77" s="149">
        <f>IFERROR(INDEX(Raw!$H$6:$EZ$2076,MATCH($B77&amp;$D77&amp;$B$5,Raw!$A$6:$A$2076,0),MATCH(Z$5,Raw!$H$5:$EZ$5,0)),"-")</f>
        <v>136030</v>
      </c>
      <c r="AA77" s="149">
        <f>IFERROR(INDEX(Raw!$H$6:$EZ$2076,MATCH($B77&amp;$D77&amp;$B$5,Raw!$A$6:$A$2076,0),MATCH(AA$5,Raw!$H$5:$EZ$5,0)),"-")</f>
        <v>4668</v>
      </c>
    </row>
    <row r="78" spans="1:27" s="38" customFormat="1" ht="14.5" x14ac:dyDescent="0.25">
      <c r="A78" s="188">
        <f t="shared" si="4"/>
        <v>44805</v>
      </c>
      <c r="B78" s="145" t="s">
        <v>147</v>
      </c>
      <c r="C78" s="137" t="s">
        <v>296</v>
      </c>
      <c r="D78" s="95" t="s">
        <v>136</v>
      </c>
      <c r="E78" s="158">
        <f>IFERROR(INDEX(Raw!$FH$6:$FQ$2076,MATCH($B78&amp;$D78&amp;$B$5,Raw!$A$6:$A$2076,0),MATCH(E$5,Raw!$FH$4:$FQ$4,0)),"-")</f>
        <v>2.0444610821550953</v>
      </c>
      <c r="F78" s="158">
        <f>IFERROR(INDEX(Raw!$FH$6:$FQ$2076,MATCH($B78&amp;$D78&amp;$B$5,Raw!$A$6:$A$2076,0),MATCH(F$5,Raw!$FH$4:$FQ$4,0)),"-")</f>
        <v>2.0284301606922126</v>
      </c>
      <c r="G78" s="158">
        <f>IFERROR(INDEX(Raw!$FH$6:$FQ$2076,MATCH($B78&amp;$D78&amp;$B$5,Raw!$A$6:$A$2076,0),MATCH(G$5,Raw!$FH$4:$FQ$4,0)),"-")</f>
        <v>1.4013997708518986</v>
      </c>
      <c r="H78" s="158">
        <f>IFERROR(INDEX(Raw!$FH$6:$FQ$2076,MATCH($B78&amp;$D78&amp;$B$5,Raw!$A$6:$A$2076,0),MATCH(H$5,Raw!$FH$4:$FQ$4,0)),"-")</f>
        <v>1.6419528156314489</v>
      </c>
      <c r="I78" s="158">
        <f>IFERROR(INDEX(Raw!$FH$6:$FQ$2076,MATCH($B78&amp;$D78&amp;$B$5,Raw!$A$6:$A$2076,0),MATCH(I$5,Raw!$FH$4:$FQ$4,0)),"-")</f>
        <v>1.6590800191662674</v>
      </c>
      <c r="J78" s="158"/>
      <c r="K78" s="158">
        <f>IFERROR(INDEX(Raw!$FH$6:$FQ$2076,MATCH($B78&amp;$D78&amp;$B$5,Raw!$A$6:$A$2076,0),MATCH(K$5,Raw!$FH$4:$FQ$4,0)),"-")</f>
        <v>1.5129870129870129</v>
      </c>
      <c r="L78" s="158">
        <f>IFERROR(INDEX(Raw!$FH$6:$FQ$2076,MATCH($B78&amp;$D78&amp;$B$5,Raw!$A$6:$A$2076,0),MATCH(L$5,Raw!$FH$4:$FQ$4,0)),"-")</f>
        <v>1.5270837012184355</v>
      </c>
      <c r="M78" s="158">
        <f>IFERROR(INDEX(Raw!$FH$6:$FQ$2076,MATCH($B78&amp;$D78&amp;$B$5,Raw!$A$6:$A$2076,0),MATCH(M$5,Raw!$FH$4:$FQ$4,0)),"-")</f>
        <v>1.072919439397271</v>
      </c>
      <c r="N78" s="158">
        <f>IFERROR(INDEX(Raw!$FH$6:$FQ$2076,MATCH($B78&amp;$D78&amp;$B$5,Raw!$A$6:$A$2076,0),MATCH(N$5,Raw!$FH$4:$FQ$4,0)),"-")</f>
        <v>1.0817453382661883</v>
      </c>
      <c r="O78" s="158">
        <f>IFERROR(INDEX(Raw!$FH$6:$FQ$2076,MATCH($B78&amp;$D78&amp;$B$5,Raw!$A$6:$A$2076,0),MATCH(O$5,Raw!$FH$4:$FQ$4,0)),"-")</f>
        <v>1.0699568758984188</v>
      </c>
      <c r="Q78" s="149">
        <f>IFERROR(INDEX(Raw!$H$6:$EZ$2076,MATCH($B78&amp;$D78&amp;$B$5,Raw!$A$6:$A$2076,0),MATCH(Q$5,Raw!$H$5:$EZ$5,0)),"-")</f>
        <v>141996</v>
      </c>
      <c r="R78" s="149">
        <f>IFERROR(INDEX(Raw!$H$6:$EZ$2076,MATCH($B78&amp;$D78&amp;$B$5,Raw!$A$6:$A$2076,0),MATCH(R$5,Raw!$H$5:$EZ$5,0)),"-")</f>
        <v>91896</v>
      </c>
      <c r="S78" s="149">
        <f>IFERROR(INDEX(Raw!$H$6:$EZ$2076,MATCH($B78&amp;$D78&amp;$B$5,Raw!$A$6:$A$2076,0),MATCH(S$5,Raw!$H$5:$EZ$5,0)),"-")</f>
        <v>484363</v>
      </c>
      <c r="T78" s="149">
        <f>IFERROR(INDEX(Raw!$H$6:$EZ$2076,MATCH($B78&amp;$D78&amp;$B$5,Raw!$A$6:$A$2076,0),MATCH(T$5,Raw!$H$5:$EZ$5,0)),"-")</f>
        <v>176638</v>
      </c>
      <c r="U78" s="149">
        <f>IFERROR(INDEX(Raw!$H$6:$EZ$2076,MATCH($B78&amp;$D78&amp;$B$5,Raw!$A$6:$A$2076,0),MATCH(U$5,Raw!$H$5:$EZ$5,0)),"-")</f>
        <v>6925</v>
      </c>
      <c r="V78" s="149"/>
      <c r="W78" s="149">
        <f>IFERROR(INDEX(Raw!$H$6:$EZ$2076,MATCH($B78&amp;$D78&amp;$B$5,Raw!$A$6:$A$2076,0),MATCH(W$5,Raw!$H$5:$EZ$5,0)),"-")</f>
        <v>105083</v>
      </c>
      <c r="X78" s="149">
        <f>IFERROR(INDEX(Raw!$H$6:$EZ$2076,MATCH($B78&amp;$D78&amp;$B$5,Raw!$A$6:$A$2076,0),MATCH(X$5,Raw!$H$5:$EZ$5,0)),"-")</f>
        <v>69183</v>
      </c>
      <c r="Y78" s="149">
        <f>IFERROR(INDEX(Raw!$H$6:$EZ$2076,MATCH($B78&amp;$D78&amp;$B$5,Raw!$A$6:$A$2076,0),MATCH(Y$5,Raw!$H$5:$EZ$5,0)),"-")</f>
        <v>370831</v>
      </c>
      <c r="Z78" s="149">
        <f>IFERROR(INDEX(Raw!$H$6:$EZ$2076,MATCH($B78&amp;$D78&amp;$B$5,Raw!$A$6:$A$2076,0),MATCH(Z$5,Raw!$H$5:$EZ$5,0)),"-")</f>
        <v>116372</v>
      </c>
      <c r="AA78" s="149">
        <f>IFERROR(INDEX(Raw!$H$6:$EZ$2076,MATCH($B78&amp;$D78&amp;$B$5,Raw!$A$6:$A$2076,0),MATCH(AA$5,Raw!$H$5:$EZ$5,0)),"-")</f>
        <v>4466</v>
      </c>
    </row>
    <row r="79" spans="1:27" s="38" customFormat="1" ht="16.5" x14ac:dyDescent="0.35">
      <c r="A79" s="188">
        <f t="shared" si="4"/>
        <v>44835</v>
      </c>
      <c r="B79" s="145" t="s">
        <v>147</v>
      </c>
      <c r="C79" s="119" t="s">
        <v>297</v>
      </c>
      <c r="D79" s="338" t="s">
        <v>137</v>
      </c>
      <c r="E79" s="47">
        <f>IFERROR(INDEX(Raw!$FH$6:$FQ$2076,MATCH($B79&amp;$D79&amp;$B$5,Raw!$A$6:$A$2076,0),MATCH(E$5,Raw!$FH$4:$FQ$4,0)),"-")</f>
        <v>1.9934578646922512</v>
      </c>
      <c r="F79" s="158">
        <f>IFERROR(INDEX(Raw!$FH$6:$FQ$2076,MATCH($B79&amp;$D79&amp;$B$5,Raw!$A$6:$A$2076,0),MATCH(F$5,Raw!$FH$4:$FQ$4,0)),"-")</f>
        <v>1.9750713026060831</v>
      </c>
      <c r="G79" s="47">
        <f>IFERROR(INDEX(Raw!$FH$6:$FQ$2076,MATCH($B79&amp;$D79&amp;$B$5,Raw!$A$6:$A$2076,0),MATCH(G$5,Raw!$FH$4:$FQ$4,0)),"-")</f>
        <v>1.4062835197080472</v>
      </c>
      <c r="H79" s="47">
        <f>IFERROR(INDEX(Raw!$FH$6:$FQ$2076,MATCH($B79&amp;$D79&amp;$B$5,Raw!$A$6:$A$2076,0),MATCH(H$5,Raw!$FH$4:$FQ$4,0)),"-")</f>
        <v>1.6389626346622199</v>
      </c>
      <c r="I79" s="47">
        <f>IFERROR(INDEX(Raw!$FH$6:$FQ$2076,MATCH($B79&amp;$D79&amp;$B$5,Raw!$A$6:$A$2076,0),MATCH(I$5,Raw!$FH$4:$FQ$4,0)),"-")</f>
        <v>1.6858656074147633</v>
      </c>
      <c r="J79" s="47"/>
      <c r="K79" s="47">
        <f>IFERROR(INDEX(Raw!$FH$6:$FQ$2076,MATCH($B79&amp;$D79&amp;$B$5,Raw!$A$6:$A$2076,0),MATCH(K$5,Raw!$FH$4:$FQ$4,0)),"-")</f>
        <v>1.4549963262307126</v>
      </c>
      <c r="L79" s="158">
        <f>IFERROR(INDEX(Raw!$FH$6:$FQ$2076,MATCH($B79&amp;$D79&amp;$B$5,Raw!$A$6:$A$2076,0),MATCH(L$5,Raw!$FH$4:$FQ$4,0)),"-")</f>
        <v>1.4640438919248437</v>
      </c>
      <c r="M79" s="47">
        <f>IFERROR(INDEX(Raw!$FH$6:$FQ$2076,MATCH($B79&amp;$D79&amp;$B$5,Raw!$A$6:$A$2076,0),MATCH(M$5,Raw!$FH$4:$FQ$4,0)),"-")</f>
        <v>1.0667589293419966</v>
      </c>
      <c r="N79" s="47">
        <f>IFERROR(INDEX(Raw!$FH$6:$FQ$2076,MATCH($B79&amp;$D79&amp;$B$5,Raw!$A$6:$A$2076,0),MATCH(N$5,Raw!$FH$4:$FQ$4,0)),"-")</f>
        <v>1.0673585361037365</v>
      </c>
      <c r="O79" s="47">
        <f>IFERROR(INDEX(Raw!$FH$6:$FQ$2076,MATCH($B79&amp;$D79&amp;$B$5,Raw!$A$6:$A$2076,0),MATCH(O$5,Raw!$FH$4:$FQ$4,0)),"-")</f>
        <v>1.0599139357828533</v>
      </c>
      <c r="Q79" s="21">
        <f>IFERROR(INDEX(Raw!$H$6:$EZ$2076,MATCH($B79&amp;$D79&amp;$B$5,Raw!$A$6:$A$2076,0),MATCH(Q$5,Raw!$H$5:$EZ$5,0)),"-")</f>
        <v>171418</v>
      </c>
      <c r="R79" s="21">
        <f>IFERROR(INDEX(Raw!$H$6:$EZ$2076,MATCH($B79&amp;$D79&amp;$B$5,Raw!$A$6:$A$2076,0),MATCH(R$5,Raw!$H$5:$EZ$5,0)),"-")</f>
        <v>111962</v>
      </c>
      <c r="S79" s="21">
        <f>IFERROR(INDEX(Raw!$H$6:$EZ$2076,MATCH($B79&amp;$D79&amp;$B$5,Raw!$A$6:$A$2076,0),MATCH(S$5,Raw!$H$5:$EZ$5,0)),"-")</f>
        <v>528056</v>
      </c>
      <c r="T79" s="21">
        <f>IFERROR(INDEX(Raw!$H$6:$EZ$2076,MATCH($B79&amp;$D79&amp;$B$5,Raw!$A$6:$A$2076,0),MATCH(T$5,Raw!$H$5:$EZ$5,0)),"-")</f>
        <v>170065</v>
      </c>
      <c r="U79" s="21">
        <f>IFERROR(INDEX(Raw!$H$6:$EZ$2076,MATCH($B79&amp;$D79&amp;$B$5,Raw!$A$6:$A$2076,0),MATCH(U$5,Raw!$H$5:$EZ$5,0)),"-")</f>
        <v>6241</v>
      </c>
      <c r="V79" s="21"/>
      <c r="W79" s="21">
        <f>IFERROR(INDEX(Raw!$H$6:$EZ$2076,MATCH($B79&amp;$D79&amp;$B$5,Raw!$A$6:$A$2076,0),MATCH(W$5,Raw!$H$5:$EZ$5,0)),"-")</f>
        <v>127562</v>
      </c>
      <c r="X79" s="21">
        <f>IFERROR(INDEX(Raw!$H$6:$EZ$2076,MATCH($B79&amp;$D79&amp;$B$5,Raw!$A$6:$A$2076,0),MATCH(X$5,Raw!$H$5:$EZ$5,0)),"-")</f>
        <v>85031</v>
      </c>
      <c r="Y79" s="21">
        <f>IFERROR(INDEX(Raw!$H$6:$EZ$2076,MATCH($B79&amp;$D79&amp;$B$5,Raw!$A$6:$A$2076,0),MATCH(Y$5,Raw!$H$5:$EZ$5,0)),"-")</f>
        <v>405872</v>
      </c>
      <c r="Z79" s="21">
        <f>IFERROR(INDEX(Raw!$H$6:$EZ$2076,MATCH($B79&amp;$D79&amp;$B$5,Raw!$A$6:$A$2076,0),MATCH(Z$5,Raw!$H$5:$EZ$5,0)),"-")</f>
        <v>112325</v>
      </c>
      <c r="AA79" s="21">
        <f>IFERROR(INDEX(Raw!$H$6:$EZ$2076,MATCH($B79&amp;$D79&amp;$B$5,Raw!$A$6:$A$2076,0),MATCH(AA$5,Raw!$H$5:$EZ$5,0)),"-")</f>
        <v>4146</v>
      </c>
    </row>
    <row r="80" spans="1:27" s="38" customFormat="1" ht="14.5" x14ac:dyDescent="0.25">
      <c r="A80" s="188">
        <f t="shared" si="4"/>
        <v>44866</v>
      </c>
      <c r="B80" s="145" t="s">
        <v>147</v>
      </c>
      <c r="C80" s="137" t="s">
        <v>298</v>
      </c>
      <c r="D80" s="2" t="s">
        <v>138</v>
      </c>
      <c r="E80" s="158">
        <f>IFERROR(INDEX(Raw!$FH$6:$FQ$2076,MATCH($B80&amp;$D80&amp;$B$5,Raw!$A$6:$A$2076,0),MATCH(E$5,Raw!$FH$4:$FQ$4,0)),"-")</f>
        <v>2.0026274532574613</v>
      </c>
      <c r="F80" s="158">
        <f>IFERROR(INDEX(Raw!$FH$6:$FQ$2076,MATCH($B80&amp;$D80&amp;$B$5,Raw!$A$6:$A$2076,0),MATCH(F$5,Raw!$FH$4:$FQ$4,0)),"-")</f>
        <v>1.9816281701391201</v>
      </c>
      <c r="G80" s="158">
        <f>IFERROR(INDEX(Raw!$FH$6:$FQ$2076,MATCH($B80&amp;$D80&amp;$B$5,Raw!$A$6:$A$2076,0),MATCH(G$5,Raw!$FH$4:$FQ$4,0)),"-")</f>
        <v>1.3972596317630182</v>
      </c>
      <c r="H80" s="158">
        <f>IFERROR(INDEX(Raw!$FH$6:$FQ$2076,MATCH($B80&amp;$D80&amp;$B$5,Raw!$A$6:$A$2076,0),MATCH(H$5,Raw!$FH$4:$FQ$4,0)),"-")</f>
        <v>1.6629862759261169</v>
      </c>
      <c r="I80" s="158">
        <f>IFERROR(INDEX(Raw!$FH$6:$FQ$2076,MATCH($B80&amp;$D80&amp;$B$5,Raw!$A$6:$A$2076,0),MATCH(I$5,Raw!$FH$4:$FQ$4,0)),"-")</f>
        <v>1.7102556567734353</v>
      </c>
      <c r="J80" s="158"/>
      <c r="K80" s="158">
        <f>IFERROR(INDEX(Raw!$FH$6:$FQ$2076,MATCH($B80&amp;$D80&amp;$B$5,Raw!$A$6:$A$2076,0),MATCH(K$5,Raw!$FH$4:$FQ$4,0)),"-")</f>
        <v>1.4581059110440135</v>
      </c>
      <c r="L80" s="158">
        <f>IFERROR(INDEX(Raw!$FH$6:$FQ$2076,MATCH($B80&amp;$D80&amp;$B$5,Raw!$A$6:$A$2076,0),MATCH(L$5,Raw!$FH$4:$FQ$4,0)),"-")</f>
        <v>1.4613148727506713</v>
      </c>
      <c r="M80" s="158">
        <f>IFERROR(INDEX(Raw!$FH$6:$FQ$2076,MATCH($B80&amp;$D80&amp;$B$5,Raw!$A$6:$A$2076,0),MATCH(M$5,Raw!$FH$4:$FQ$4,0)),"-")</f>
        <v>1.0653212775466703</v>
      </c>
      <c r="N80" s="158">
        <f>IFERROR(INDEX(Raw!$FH$6:$FQ$2076,MATCH($B80&amp;$D80&amp;$B$5,Raw!$A$6:$A$2076,0),MATCH(N$5,Raw!$FH$4:$FQ$4,0)),"-")</f>
        <v>1.0639149726550408</v>
      </c>
      <c r="O80" s="158">
        <f>IFERROR(INDEX(Raw!$FH$6:$FQ$2076,MATCH($B80&amp;$D80&amp;$B$5,Raw!$A$6:$A$2076,0),MATCH(O$5,Raw!$FH$4:$FQ$4,0)),"-")</f>
        <v>1.0643549808992065</v>
      </c>
      <c r="Q80" s="149">
        <f>IFERROR(INDEX(Raw!$H$6:$EZ$2076,MATCH($B80&amp;$D80&amp;$B$5,Raw!$A$6:$A$2076,0),MATCH(Q$5,Raw!$H$5:$EZ$5,0)),"-")</f>
        <v>169397</v>
      </c>
      <c r="R80" s="21">
        <f>IFERROR(INDEX(Raw!$H$6:$EZ$2076,MATCH($B80&amp;$D80&amp;$B$5,Raw!$A$6:$A$2076,0),MATCH(R$5,Raw!$H$5:$EZ$5,0)),"-")</f>
        <v>111247</v>
      </c>
      <c r="S80" s="149">
        <f>IFERROR(INDEX(Raw!$H$6:$EZ$2076,MATCH($B80&amp;$D80&amp;$B$5,Raw!$A$6:$A$2076,0),MATCH(S$5,Raw!$H$5:$EZ$5,0)),"-")</f>
        <v>518360</v>
      </c>
      <c r="T80" s="149">
        <f>IFERROR(INDEX(Raw!$H$6:$EZ$2076,MATCH($B80&amp;$D80&amp;$B$5,Raw!$A$6:$A$2076,0),MATCH(T$5,Raw!$H$5:$EZ$5,0)),"-")</f>
        <v>182845</v>
      </c>
      <c r="U80" s="149">
        <f>IFERROR(INDEX(Raw!$H$6:$EZ$2076,MATCH($B80&amp;$D80&amp;$B$5,Raw!$A$6:$A$2076,0),MATCH(U$5,Raw!$H$5:$EZ$5,0)),"-")</f>
        <v>6700</v>
      </c>
      <c r="V80" s="149"/>
      <c r="W80" s="149">
        <f>IFERROR(INDEX(Raw!$H$6:$EZ$2076,MATCH($B80&amp;$D80&amp;$B$5,Raw!$A$6:$A$2076,0),MATCH(W$5,Raw!$H$5:$EZ$5,0)),"-")</f>
        <v>125494</v>
      </c>
      <c r="X80" s="21">
        <f>IFERROR(INDEX(Raw!$H$6:$EZ$2076,MATCH($B80&amp;$D80&amp;$B$5,Raw!$A$6:$A$2076,0),MATCH(X$5,Raw!$H$5:$EZ$5,0)),"-")</f>
        <v>83915</v>
      </c>
      <c r="Y80" s="149">
        <f>IFERROR(INDEX(Raw!$H$6:$EZ$2076,MATCH($B80&amp;$D80&amp;$B$5,Raw!$A$6:$A$2076,0),MATCH(Y$5,Raw!$H$5:$EZ$5,0)),"-")</f>
        <v>399890</v>
      </c>
      <c r="Z80" s="149">
        <f>IFERROR(INDEX(Raw!$H$6:$EZ$2076,MATCH($B80&amp;$D80&amp;$B$5,Raw!$A$6:$A$2076,0),MATCH(Z$5,Raw!$H$5:$EZ$5,0)),"-")</f>
        <v>118424</v>
      </c>
      <c r="AA80" s="149">
        <f>IFERROR(INDEX(Raw!$H$6:$EZ$2076,MATCH($B80&amp;$D80&amp;$B$5,Raw!$A$6:$A$2076,0),MATCH(AA$5,Raw!$H$5:$EZ$5,0)),"-")</f>
        <v>4348</v>
      </c>
    </row>
    <row r="81" spans="1:27" s="38" customFormat="1" x14ac:dyDescent="0.25">
      <c r="A81" s="188">
        <f t="shared" si="4"/>
        <v>44896</v>
      </c>
      <c r="B81" s="145" t="s">
        <v>147</v>
      </c>
      <c r="C81" s="38" t="s">
        <v>139</v>
      </c>
      <c r="D81" s="95" t="s">
        <v>139</v>
      </c>
      <c r="E81" s="158">
        <f>IFERROR(INDEX(Raw!$FH$6:$FQ$2076,MATCH($B81&amp;$D81&amp;$B$5,Raw!$A$6:$A$2076,0),MATCH(E$5,Raw!$FH$4:$FQ$4,0)),"-")</f>
        <v>2.0552477989909983</v>
      </c>
      <c r="F81" s="158">
        <f>IFERROR(INDEX(Raw!$FH$6:$FQ$2076,MATCH($B81&amp;$D81&amp;$B$5,Raw!$A$6:$A$2076,0),MATCH(F$5,Raw!$FH$4:$FQ$4,0)),"-")</f>
        <v>2.0348325184487837</v>
      </c>
      <c r="G81" s="158">
        <f>IFERROR(INDEX(Raw!$FH$6:$FQ$2076,MATCH($B81&amp;$D81&amp;$B$5,Raw!$A$6:$A$2076,0),MATCH(G$5,Raw!$FH$4:$FQ$4,0)),"-")</f>
        <v>1.4514477492289088</v>
      </c>
      <c r="H81" s="158">
        <f>IFERROR(INDEX(Raw!$FH$6:$FQ$2076,MATCH($B81&amp;$D81&amp;$B$5,Raw!$A$6:$A$2076,0),MATCH(H$5,Raw!$FH$4:$FQ$4,0)),"-")</f>
        <v>1.6712162502576315</v>
      </c>
      <c r="I81" s="158">
        <f>IFERROR(INDEX(Raw!$FH$6:$FQ$2076,MATCH($B81&amp;$D81&amp;$B$5,Raw!$A$6:$A$2076,0),MATCH(I$5,Raw!$FH$4:$FQ$4,0)),"-")</f>
        <v>1.6568201563857514</v>
      </c>
      <c r="J81" s="158"/>
      <c r="K81" s="158">
        <f>IFERROR(INDEX(Raw!$FH$6:$FQ$2076,MATCH($B81&amp;$D81&amp;$B$5,Raw!$A$6:$A$2076,0),MATCH(K$5,Raw!$FH$4:$FQ$4,0)),"-")</f>
        <v>1.5125927391433376</v>
      </c>
      <c r="L81" s="158">
        <f>IFERROR(INDEX(Raw!$FH$6:$FQ$2076,MATCH($B81&amp;$D81&amp;$B$5,Raw!$A$6:$A$2076,0),MATCH(L$5,Raw!$FH$4:$FQ$4,0)),"-")</f>
        <v>1.5239302742263658</v>
      </c>
      <c r="M81" s="158">
        <f>IFERROR(INDEX(Raw!$FH$6:$FQ$2076,MATCH($B81&amp;$D81&amp;$B$5,Raw!$A$6:$A$2076,0),MATCH(M$5,Raw!$FH$4:$FQ$4,0)),"-")</f>
        <v>1.0815060396483551</v>
      </c>
      <c r="N81" s="158">
        <f>IFERROR(INDEX(Raw!$FH$6:$FQ$2076,MATCH($B81&amp;$D81&amp;$B$5,Raw!$A$6:$A$2076,0),MATCH(N$5,Raw!$FH$4:$FQ$4,0)),"-")</f>
        <v>1.0822016625827284</v>
      </c>
      <c r="O81" s="158">
        <f>IFERROR(INDEX(Raw!$FH$6:$FQ$2076,MATCH($B81&amp;$D81&amp;$B$5,Raw!$A$6:$A$2076,0),MATCH(O$5,Raw!$FH$4:$FQ$4,0)),"-")</f>
        <v>1.0631335070952794</v>
      </c>
      <c r="Q81" s="149">
        <f>IFERROR(INDEX(Raw!$H$6:$EZ$2076,MATCH($B81&amp;$D81&amp;$B$5,Raw!$A$6:$A$2076,0),MATCH(Q$5,Raw!$H$5:$EZ$5,0)),"-")</f>
        <v>207765</v>
      </c>
      <c r="R81" s="149">
        <f>IFERROR(INDEX(Raw!$H$6:$EZ$2076,MATCH($B81&amp;$D81&amp;$B$5,Raw!$A$6:$A$2076,0),MATCH(R$5,Raw!$H$5:$EZ$5,0)),"-")</f>
        <v>134010</v>
      </c>
      <c r="S81" s="149">
        <f>IFERROR(INDEX(Raw!$H$6:$EZ$2076,MATCH($B81&amp;$D81&amp;$B$5,Raw!$A$6:$A$2076,0),MATCH(S$5,Raw!$H$5:$EZ$5,0)),"-")</f>
        <v>534111</v>
      </c>
      <c r="T81" s="149">
        <f>IFERROR(INDEX(Raw!$H$6:$EZ$2076,MATCH($B81&amp;$D81&amp;$B$5,Raw!$A$6:$A$2076,0),MATCH(T$5,Raw!$H$5:$EZ$5,0)),"-")</f>
        <v>145954</v>
      </c>
      <c r="U81" s="149">
        <f>IFERROR(INDEX(Raw!$H$6:$EZ$2076,MATCH($B81&amp;$D81&amp;$B$5,Raw!$A$6:$A$2076,0),MATCH(U$5,Raw!$H$5:$EZ$5,0)),"-")</f>
        <v>5721</v>
      </c>
      <c r="V81" s="149"/>
      <c r="W81" s="149">
        <f>IFERROR(INDEX(Raw!$H$6:$EZ$2076,MATCH($B81&amp;$D81&amp;$B$5,Raw!$A$6:$A$2076,0),MATCH(W$5,Raw!$H$5:$EZ$5,0)),"-")</f>
        <v>152908</v>
      </c>
      <c r="X81" s="149">
        <f>IFERROR(INDEX(Raw!$H$6:$EZ$2076,MATCH($B81&amp;$D81&amp;$B$5,Raw!$A$6:$A$2076,0),MATCH(X$5,Raw!$H$5:$EZ$5,0)),"-")</f>
        <v>100363</v>
      </c>
      <c r="Y81" s="149">
        <f>IFERROR(INDEX(Raw!$H$6:$EZ$2076,MATCH($B81&amp;$D81&amp;$B$5,Raw!$A$6:$A$2076,0),MATCH(Y$5,Raw!$H$5:$EZ$5,0)),"-")</f>
        <v>397978</v>
      </c>
      <c r="Z81" s="149">
        <f>IFERROR(INDEX(Raw!$H$6:$EZ$2076,MATCH($B81&amp;$D81&amp;$B$5,Raw!$A$6:$A$2076,0),MATCH(Z$5,Raw!$H$5:$EZ$5,0)),"-")</f>
        <v>94513</v>
      </c>
      <c r="AA81" s="149">
        <f>IFERROR(INDEX(Raw!$H$6:$EZ$2076,MATCH($B81&amp;$D81&amp;$B$5,Raw!$A$6:$A$2076,0),MATCH(AA$5,Raw!$H$5:$EZ$5,0)),"-")</f>
        <v>3671</v>
      </c>
    </row>
    <row r="82" spans="1:27" s="38" customFormat="1" ht="17.5" x14ac:dyDescent="0.35">
      <c r="A82" s="188">
        <f t="shared" si="4"/>
        <v>44927</v>
      </c>
      <c r="B82" s="145" t="s">
        <v>147</v>
      </c>
      <c r="C82" s="38" t="s">
        <v>140</v>
      </c>
      <c r="D82" s="99" t="s">
        <v>140</v>
      </c>
      <c r="E82" s="158">
        <f>IFERROR(INDEX(Raw!$FH$6:$FQ$2076,MATCH($B82&amp;$D82&amp;$B$5,Raw!$A$6:$A$2076,0),MATCH(E$5,Raw!$FH$4:$FQ$4,0)),"-")</f>
        <v>2.0687757342849302</v>
      </c>
      <c r="F82" s="158">
        <f>IFERROR(INDEX(Raw!$FH$6:$FQ$2076,MATCH($B82&amp;$D82&amp;$B$5,Raw!$A$6:$A$2076,0),MATCH(F$5,Raw!$FH$4:$FQ$4,0)),"-")</f>
        <v>2.0431364078194187</v>
      </c>
      <c r="G82" s="158">
        <f>IFERROR(INDEX(Raw!$FH$6:$FQ$2076,MATCH($B82&amp;$D82&amp;$B$5,Raw!$A$6:$A$2076,0),MATCH(G$5,Raw!$FH$4:$FQ$4,0)),"-")</f>
        <v>1.35035726069791</v>
      </c>
      <c r="H82" s="158">
        <f>IFERROR(INDEX(Raw!$FH$6:$FQ$2076,MATCH($B82&amp;$D82&amp;$B$5,Raw!$A$6:$A$2076,0),MATCH(H$5,Raw!$FH$4:$FQ$4,0)),"-")</f>
        <v>1.6498313969017093</v>
      </c>
      <c r="I82" s="158">
        <f>IFERROR(INDEX(Raw!$FH$6:$FQ$2076,MATCH($B82&amp;$D82&amp;$B$5,Raw!$A$6:$A$2076,0),MATCH(I$5,Raw!$FH$4:$FQ$4,0)),"-")</f>
        <v>1.6811293336101307</v>
      </c>
      <c r="J82" s="158"/>
      <c r="K82" s="158">
        <f>IFERROR(INDEX(Raw!$FH$6:$FQ$2076,MATCH($B82&amp;$D82&amp;$B$5,Raw!$A$6:$A$2076,0),MATCH(K$5,Raw!$FH$4:$FQ$4,0)),"-")</f>
        <v>1.5437963217128741</v>
      </c>
      <c r="L82" s="158">
        <f>IFERROR(INDEX(Raw!$FH$6:$FQ$2076,MATCH($B82&amp;$D82&amp;$B$5,Raw!$A$6:$A$2076,0),MATCH(L$5,Raw!$FH$4:$FQ$4,0)),"-")</f>
        <v>1.5551571444000432</v>
      </c>
      <c r="M82" s="158">
        <f>IFERROR(INDEX(Raw!$FH$6:$FQ$2076,MATCH($B82&amp;$D82&amp;$B$5,Raw!$A$6:$A$2076,0),MATCH(M$5,Raw!$FH$4:$FQ$4,0)),"-")</f>
        <v>1.0750844796395536</v>
      </c>
      <c r="N82" s="158">
        <f>IFERROR(INDEX(Raw!$FH$6:$FQ$2076,MATCH($B82&amp;$D82&amp;$B$5,Raw!$A$6:$A$2076,0),MATCH(N$5,Raw!$FH$4:$FQ$4,0)),"-")</f>
        <v>1.0758296607905984</v>
      </c>
      <c r="O82" s="158">
        <f>IFERROR(INDEX(Raw!$FH$6:$FQ$2076,MATCH($B82&amp;$D82&amp;$B$5,Raw!$A$6:$A$2076,0),MATCH(O$5,Raw!$FH$4:$FQ$4,0)),"-")</f>
        <v>1.0651858002906374</v>
      </c>
      <c r="Q82" s="149">
        <f>IFERROR(INDEX(Raw!$H$6:$EZ$2076,MATCH($B82&amp;$D82&amp;$B$5,Raw!$A$6:$A$2076,0),MATCH(Q$5,Raw!$H$5:$EZ$5,0)),"-")</f>
        <v>150731</v>
      </c>
      <c r="R82" s="149">
        <f>IFERROR(INDEX(Raw!$H$6:$EZ$2076,MATCH($B82&amp;$D82&amp;$B$5,Raw!$A$6:$A$2076,0),MATCH(R$5,Raw!$H$5:$EZ$5,0)),"-")</f>
        <v>94587</v>
      </c>
      <c r="S82" s="149">
        <f>IFERROR(INDEX(Raw!$H$6:$EZ$2076,MATCH($B82&amp;$D82&amp;$B$5,Raw!$A$6:$A$2076,0),MATCH(S$5,Raw!$H$5:$EZ$5,0)),"-")</f>
        <v>474737</v>
      </c>
      <c r="T82" s="149">
        <f>IFERROR(INDEX(Raw!$H$6:$EZ$2076,MATCH($B82&amp;$D82&amp;$B$5,Raw!$A$6:$A$2076,0),MATCH(T$5,Raw!$H$5:$EZ$5,0)),"-")</f>
        <v>197663</v>
      </c>
      <c r="U82" s="149">
        <f>IFERROR(INDEX(Raw!$H$6:$EZ$2076,MATCH($B82&amp;$D82&amp;$B$5,Raw!$A$6:$A$2076,0),MATCH(U$5,Raw!$H$5:$EZ$5,0)),"-")</f>
        <v>8098</v>
      </c>
      <c r="V82" s="149"/>
      <c r="W82" s="149">
        <f>IFERROR(INDEX(Raw!$H$6:$EZ$2076,MATCH($B82&amp;$D82&amp;$B$5,Raw!$A$6:$A$2076,0),MATCH(W$5,Raw!$H$5:$EZ$5,0)),"-")</f>
        <v>112481</v>
      </c>
      <c r="X82" s="149">
        <f>IFERROR(INDEX(Raw!$H$6:$EZ$2076,MATCH($B82&amp;$D82&amp;$B$5,Raw!$A$6:$A$2076,0),MATCH(X$5,Raw!$H$5:$EZ$5,0)),"-")</f>
        <v>71996</v>
      </c>
      <c r="Y82" s="149">
        <f>IFERROR(INDEX(Raw!$H$6:$EZ$2076,MATCH($B82&amp;$D82&amp;$B$5,Raw!$A$6:$A$2076,0),MATCH(Y$5,Raw!$H$5:$EZ$5,0)),"-")</f>
        <v>377961</v>
      </c>
      <c r="Z82" s="149">
        <f>IFERROR(INDEX(Raw!$H$6:$EZ$2076,MATCH($B82&amp;$D82&amp;$B$5,Raw!$A$6:$A$2076,0),MATCH(Z$5,Raw!$H$5:$EZ$5,0)),"-")</f>
        <v>128893</v>
      </c>
      <c r="AA82" s="149">
        <f>IFERROR(INDEX(Raw!$H$6:$EZ$2076,MATCH($B82&amp;$D82&amp;$B$5,Raw!$A$6:$A$2076,0),MATCH(AA$5,Raw!$H$5:$EZ$5,0)),"-")</f>
        <v>5131</v>
      </c>
    </row>
    <row r="83" spans="1:27" s="38" customFormat="1" x14ac:dyDescent="0.25">
      <c r="A83" s="188">
        <f t="shared" si="4"/>
        <v>44958</v>
      </c>
      <c r="B83" s="145" t="s">
        <v>147</v>
      </c>
      <c r="C83" s="38" t="s">
        <v>141</v>
      </c>
      <c r="D83" s="2" t="s">
        <v>141</v>
      </c>
      <c r="E83" s="158">
        <f>IFERROR(INDEX(Raw!$FH$6:$FQ$2076,MATCH($B83&amp;$D83&amp;$B$5,Raw!$A$6:$A$2076,0),MATCH(E$5,Raw!$FH$4:$FQ$4,0)),"-")</f>
        <v>2.0842881143012821</v>
      </c>
      <c r="F83" s="158">
        <f>IFERROR(INDEX(Raw!$FH$6:$FQ$2076,MATCH($B83&amp;$D83&amp;$B$5,Raw!$A$6:$A$2076,0),MATCH(F$5,Raw!$FH$4:$FQ$4,0)),"-")</f>
        <v>2.0676416819012795</v>
      </c>
      <c r="G83" s="158">
        <f>IFERROR(INDEX(Raw!$FH$6:$FQ$2076,MATCH($B83&amp;$D83&amp;$B$5,Raw!$A$6:$A$2076,0),MATCH(G$5,Raw!$FH$4:$FQ$4,0)),"-")</f>
        <v>1.3555189326100638</v>
      </c>
      <c r="H83" s="158">
        <f>IFERROR(INDEX(Raw!$FH$6:$FQ$2076,MATCH($B83&amp;$D83&amp;$B$5,Raw!$A$6:$A$2076,0),MATCH(H$5,Raw!$FH$4:$FQ$4,0)),"-")</f>
        <v>1.6691257163760518</v>
      </c>
      <c r="I83" s="158">
        <f>IFERROR(INDEX(Raw!$FH$6:$FQ$2076,MATCH($B83&amp;$D83&amp;$B$5,Raw!$A$6:$A$2076,0),MATCH(I$5,Raw!$FH$4:$FQ$4,0)),"-")</f>
        <v>1.7028634361233481</v>
      </c>
      <c r="J83" s="158"/>
      <c r="K83" s="158">
        <f>IFERROR(INDEX(Raw!$FH$6:$FQ$2076,MATCH($B83&amp;$D83&amp;$B$5,Raw!$A$6:$A$2076,0),MATCH(K$5,Raw!$FH$4:$FQ$4,0)),"-")</f>
        <v>1.5537073753991917</v>
      </c>
      <c r="L83" s="158">
        <f>IFERROR(INDEX(Raw!$FH$6:$FQ$2076,MATCH($B83&amp;$D83&amp;$B$5,Raw!$A$6:$A$2076,0),MATCH(L$5,Raw!$FH$4:$FQ$4,0)),"-")</f>
        <v>1.5693292082688792</v>
      </c>
      <c r="M83" s="158">
        <f>IFERROR(INDEX(Raw!$FH$6:$FQ$2076,MATCH($B83&amp;$D83&amp;$B$5,Raw!$A$6:$A$2076,0),MATCH(M$5,Raw!$FH$4:$FQ$4,0)),"-")</f>
        <v>1.075256098784652</v>
      </c>
      <c r="N83" s="158">
        <f>IFERROR(INDEX(Raw!$FH$6:$FQ$2076,MATCH($B83&amp;$D83&amp;$B$5,Raw!$A$6:$A$2076,0),MATCH(N$5,Raw!$FH$4:$FQ$4,0)),"-")</f>
        <v>1.0794676607382374</v>
      </c>
      <c r="O83" s="158">
        <f>IFERROR(INDEX(Raw!$FH$6:$FQ$2076,MATCH($B83&amp;$D83&amp;$B$5,Raw!$A$6:$A$2076,0),MATCH(O$5,Raw!$FH$4:$FQ$4,0)),"-")</f>
        <v>1.061453744493392</v>
      </c>
      <c r="Q83" s="149">
        <f>IFERROR(INDEX(Raw!$H$6:$EZ$2076,MATCH($B83&amp;$D83&amp;$B$5,Raw!$A$6:$A$2076,0),MATCH(Q$5,Raw!$H$5:$EZ$5,0)),"-")</f>
        <v>137711</v>
      </c>
      <c r="R83" s="149">
        <f>IFERROR(INDEX(Raw!$H$6:$EZ$2076,MATCH($B83&amp;$D83&amp;$B$5,Raw!$A$6:$A$2076,0),MATCH(R$5,Raw!$H$5:$EZ$5,0)),"-")</f>
        <v>88218</v>
      </c>
      <c r="S83" s="149">
        <f>IFERROR(INDEX(Raw!$H$6:$EZ$2076,MATCH($B83&amp;$D83&amp;$B$5,Raw!$A$6:$A$2076,0),MATCH(S$5,Raw!$H$5:$EZ$5,0)),"-")</f>
        <v>445799</v>
      </c>
      <c r="T83" s="149">
        <f>IFERROR(INDEX(Raw!$H$6:$EZ$2076,MATCH($B83&amp;$D83&amp;$B$5,Raw!$A$6:$A$2076,0),MATCH(T$5,Raw!$H$5:$EZ$5,0)),"-")</f>
        <v>191639</v>
      </c>
      <c r="U83" s="149">
        <f>IFERROR(INDEX(Raw!$H$6:$EZ$2076,MATCH($B83&amp;$D83&amp;$B$5,Raw!$A$6:$A$2076,0),MATCH(U$5,Raw!$H$5:$EZ$5,0)),"-")</f>
        <v>7731</v>
      </c>
      <c r="V83" s="149"/>
      <c r="W83" s="149">
        <f>IFERROR(INDEX(Raw!$H$6:$EZ$2076,MATCH($B83&amp;$D83&amp;$B$5,Raw!$A$6:$A$2076,0),MATCH(W$5,Raw!$H$5:$EZ$5,0)),"-")</f>
        <v>102655</v>
      </c>
      <c r="X83" s="149">
        <f>IFERROR(INDEX(Raw!$H$6:$EZ$2076,MATCH($B83&amp;$D83&amp;$B$5,Raw!$A$6:$A$2076,0),MATCH(X$5,Raw!$H$5:$EZ$5,0)),"-")</f>
        <v>66957</v>
      </c>
      <c r="Y83" s="149">
        <f>IFERROR(INDEX(Raw!$H$6:$EZ$2076,MATCH($B83&amp;$D83&amp;$B$5,Raw!$A$6:$A$2076,0),MATCH(Y$5,Raw!$H$5:$EZ$5,0)),"-")</f>
        <v>353627</v>
      </c>
      <c r="Z83" s="149">
        <f>IFERROR(INDEX(Raw!$H$6:$EZ$2076,MATCH($B83&amp;$D83&amp;$B$5,Raw!$A$6:$A$2076,0),MATCH(Z$5,Raw!$H$5:$EZ$5,0)),"-")</f>
        <v>123938</v>
      </c>
      <c r="AA83" s="149">
        <f>IFERROR(INDEX(Raw!$H$6:$EZ$2076,MATCH($B83&amp;$D83&amp;$B$5,Raw!$A$6:$A$2076,0),MATCH(AA$5,Raw!$H$5:$EZ$5,0)),"-")</f>
        <v>4819</v>
      </c>
    </row>
    <row r="84" spans="1:27" s="38" customFormat="1" collapsed="1" x14ac:dyDescent="0.25">
      <c r="A84" s="188">
        <f t="shared" si="4"/>
        <v>44986</v>
      </c>
      <c r="B84" s="145" t="s">
        <v>147</v>
      </c>
      <c r="C84" s="74" t="s">
        <v>142</v>
      </c>
      <c r="D84" s="95" t="s">
        <v>142</v>
      </c>
      <c r="E84" s="158">
        <f>IFERROR(INDEX(Raw!$FH$6:$FQ$2076,MATCH($B84&amp;$D84&amp;$B$5,Raw!$A$6:$A$2076,0),MATCH(E$5,Raw!$FH$4:$FQ$4,0)),"-")</f>
        <v>2.0835358484190829</v>
      </c>
      <c r="F84" s="158">
        <f>IFERROR(INDEX(Raw!$FH$6:$FQ$2076,MATCH($B84&amp;$D84&amp;$B$5,Raw!$A$6:$A$2076,0),MATCH(F$5,Raw!$FH$4:$FQ$4,0)),"-")</f>
        <v>2.0592126171937073</v>
      </c>
      <c r="G84" s="158">
        <f>IFERROR(INDEX(Raw!$FH$6:$FQ$2076,MATCH($B84&amp;$D84&amp;$B$5,Raw!$A$6:$A$2076,0),MATCH(G$5,Raw!$FH$4:$FQ$4,0)),"-")</f>
        <v>1.3772906840012156</v>
      </c>
      <c r="H84" s="158">
        <f>IFERROR(INDEX(Raw!$FH$6:$FQ$2076,MATCH($B84&amp;$D84&amp;$B$5,Raw!$A$6:$A$2076,0),MATCH(H$5,Raw!$FH$4:$FQ$4,0)),"-")</f>
        <v>1.68585308037093</v>
      </c>
      <c r="I84" s="158">
        <f>IFERROR(INDEX(Raw!$FH$6:$FQ$2076,MATCH($B84&amp;$D84&amp;$B$5,Raw!$A$6:$A$2076,0),MATCH(I$5,Raw!$FH$4:$FQ$4,0)),"-")</f>
        <v>1.6410806174957118</v>
      </c>
      <c r="J84" s="158"/>
      <c r="K84" s="158">
        <f>IFERROR(INDEX(Raw!$FH$6:$FQ$2076,MATCH($B84&amp;$D84&amp;$B$5,Raw!$A$6:$A$2076,0),MATCH(K$5,Raw!$FH$4:$FQ$4,0)),"-")</f>
        <v>1.541943365085966</v>
      </c>
      <c r="L84" s="158">
        <f>IFERROR(INDEX(Raw!$FH$6:$FQ$2076,MATCH($B84&amp;$D84&amp;$B$5,Raw!$A$6:$A$2076,0),MATCH(L$5,Raw!$FH$4:$FQ$4,0)),"-")</f>
        <v>1.5567098363260765</v>
      </c>
      <c r="M84" s="158">
        <f>IFERROR(INDEX(Raw!$FH$6:$FQ$2076,MATCH($B84&amp;$D84&amp;$B$5,Raw!$A$6:$A$2076,0),MATCH(M$5,Raw!$FH$4:$FQ$4,0)),"-")</f>
        <v>1.0738118831503429</v>
      </c>
      <c r="N84" s="158">
        <f>IFERROR(INDEX(Raw!$FH$6:$FQ$2076,MATCH($B84&amp;$D84&amp;$B$5,Raw!$A$6:$A$2076,0),MATCH(N$5,Raw!$FH$4:$FQ$4,0)),"-")</f>
        <v>1.0751875933793518</v>
      </c>
      <c r="O84" s="158">
        <f>IFERROR(INDEX(Raw!$FH$6:$FQ$2076,MATCH($B84&amp;$D84&amp;$B$5,Raw!$A$6:$A$2076,0),MATCH(O$5,Raw!$FH$4:$FQ$4,0)),"-")</f>
        <v>1.0617495711835334</v>
      </c>
      <c r="Q84" s="149">
        <f>IFERROR(INDEX(Raw!$H$6:$EZ$2076,MATCH($B84&amp;$D84&amp;$B$5,Raw!$A$6:$A$2076,0),MATCH(Q$5,Raw!$H$5:$EZ$5,0)),"-")</f>
        <v>160326</v>
      </c>
      <c r="R84" s="149">
        <f>IFERROR(INDEX(Raw!$H$6:$EZ$2076,MATCH($B84&amp;$D84&amp;$B$5,Raw!$A$6:$A$2076,0),MATCH(R$5,Raw!$H$5:$EZ$5,0)),"-")</f>
        <v>103669</v>
      </c>
      <c r="S84" s="149">
        <f>IFERROR(INDEX(Raw!$H$6:$EZ$2076,MATCH($B84&amp;$D84&amp;$B$5,Raw!$A$6:$A$2076,0),MATCH(S$5,Raw!$H$5:$EZ$5,0)),"-")</f>
        <v>521215</v>
      </c>
      <c r="T84" s="149">
        <f>IFERROR(INDEX(Raw!$H$6:$EZ$2076,MATCH($B84&amp;$D84&amp;$B$5,Raw!$A$6:$A$2076,0),MATCH(T$5,Raw!$H$5:$EZ$5,0)),"-")</f>
        <v>201977</v>
      </c>
      <c r="U84" s="149">
        <f>IFERROR(INDEX(Raw!$H$6:$EZ$2076,MATCH($B84&amp;$D84&amp;$B$5,Raw!$A$6:$A$2076,0),MATCH(U$5,Raw!$H$5:$EZ$5,0)),"-")</f>
        <v>7654</v>
      </c>
      <c r="V84" s="149"/>
      <c r="W84" s="149">
        <f>IFERROR(INDEX(Raw!$H$6:$EZ$2076,MATCH($B84&amp;$D84&amp;$B$5,Raw!$A$6:$A$2076,0),MATCH(W$5,Raw!$H$5:$EZ$5,0)),"-")</f>
        <v>118651</v>
      </c>
      <c r="X84" s="149">
        <f>IFERROR(INDEX(Raw!$H$6:$EZ$2076,MATCH($B84&amp;$D84&amp;$B$5,Raw!$A$6:$A$2076,0),MATCH(X$5,Raw!$H$5:$EZ$5,0)),"-")</f>
        <v>78371</v>
      </c>
      <c r="Y84" s="149">
        <f>IFERROR(INDEX(Raw!$H$6:$EZ$2076,MATCH($B84&amp;$D84&amp;$B$5,Raw!$A$6:$A$2076,0),MATCH(Y$5,Raw!$H$5:$EZ$5,0)),"-")</f>
        <v>406368</v>
      </c>
      <c r="Z84" s="149">
        <f>IFERROR(INDEX(Raw!$H$6:$EZ$2076,MATCH($B84&amp;$D84&amp;$B$5,Raw!$A$6:$A$2076,0),MATCH(Z$5,Raw!$H$5:$EZ$5,0)),"-")</f>
        <v>128815</v>
      </c>
      <c r="AA84" s="149">
        <f>IFERROR(INDEX(Raw!$H$6:$EZ$2076,MATCH($B84&amp;$D84&amp;$B$5,Raw!$A$6:$A$2076,0),MATCH(AA$5,Raw!$H$5:$EZ$5,0)),"-")</f>
        <v>4952</v>
      </c>
    </row>
    <row r="85" spans="1:27" s="38" customFormat="1" ht="17.5" x14ac:dyDescent="0.35">
      <c r="A85" s="188">
        <f t="shared" si="4"/>
        <v>45017</v>
      </c>
      <c r="B85" s="146" t="s">
        <v>133</v>
      </c>
      <c r="C85" s="96" t="s">
        <v>143</v>
      </c>
      <c r="D85" s="99" t="s">
        <v>143</v>
      </c>
      <c r="E85" s="157">
        <f>IFERROR(INDEX(Raw!$FH$6:$FQ$2076,MATCH($B85&amp;$D85&amp;$B$5,Raw!$A$6:$A$2076,0),MATCH(E$5,Raw!$FH$4:$FQ$4,0)),"-")</f>
        <v>2.0756975985110491</v>
      </c>
      <c r="F85" s="157">
        <f>IFERROR(INDEX(Raw!$FH$6:$FQ$2076,MATCH($B85&amp;$D85&amp;$B$5,Raw!$A$6:$A$2076,0),MATCH(F$5,Raw!$FH$4:$FQ$4,0)),"-")</f>
        <v>2.0496099177086675</v>
      </c>
      <c r="G85" s="157">
        <f>IFERROR(INDEX(Raw!$FH$6:$FQ$2076,MATCH($B85&amp;$D85&amp;$B$5,Raw!$A$6:$A$2076,0),MATCH(G$5,Raw!$FH$4:$FQ$4,0)),"-")</f>
        <v>1.3390915971488693</v>
      </c>
      <c r="H85" s="157">
        <f>IFERROR(INDEX(Raw!$FH$6:$FQ$2076,MATCH($B85&amp;$D85&amp;$B$5,Raw!$A$6:$A$2076,0),MATCH(H$5,Raw!$FH$4:$FQ$4,0)),"-")</f>
        <v>1.6323452977864743</v>
      </c>
      <c r="I85" s="157">
        <f>IFERROR(INDEX(Raw!$FH$6:$FQ$2076,MATCH($B85&amp;$D85&amp;$B$5,Raw!$A$6:$A$2076,0),MATCH(I$5,Raw!$FH$4:$FQ$4,0)),"-")</f>
        <v>1.5781790242028428</v>
      </c>
      <c r="J85" s="158"/>
      <c r="K85" s="157">
        <f>IFERROR(INDEX(Raw!$FH$6:$FQ$2076,MATCH($B85&amp;$D85&amp;$B$5,Raw!$A$6:$A$2076,0),MATCH(K$5,Raw!$FH$4:$FQ$4,0)),"-")</f>
        <v>1.5553148047835326</v>
      </c>
      <c r="L85" s="157">
        <f>IFERROR(INDEX(Raw!$FH$6:$FQ$2076,MATCH($B85&amp;$D85&amp;$B$5,Raw!$A$6:$A$2076,0),MATCH(L$5,Raw!$FH$4:$FQ$4,0)),"-")</f>
        <v>1.5655445121299563</v>
      </c>
      <c r="M85" s="157">
        <f>IFERROR(INDEX(Raw!$FH$6:$FQ$2076,MATCH($B85&amp;$D85&amp;$B$5,Raw!$A$6:$A$2076,0),MATCH(M$5,Raw!$FH$4:$FQ$4,0)),"-")</f>
        <v>1.0722652405468271</v>
      </c>
      <c r="N85" s="157">
        <f>IFERROR(INDEX(Raw!$FH$6:$FQ$2076,MATCH($B85&amp;$D85&amp;$B$5,Raw!$A$6:$A$2076,0),MATCH(N$5,Raw!$FH$4:$FQ$4,0)),"-")</f>
        <v>1.0717255717255718</v>
      </c>
      <c r="O85" s="157">
        <f>IFERROR(INDEX(Raw!$FH$6:$FQ$2076,MATCH($B85&amp;$D85&amp;$B$5,Raw!$A$6:$A$2076,0),MATCH(O$5,Raw!$FH$4:$FQ$4,0)),"-")</f>
        <v>1.0441797925470611</v>
      </c>
      <c r="Q85" s="148">
        <f>IFERROR(INDEX(Raw!$H$6:$EZ$2076,MATCH($B85&amp;$D85&amp;$B$5,Raw!$A$6:$A$2076,0),MATCH(Q$5,Raw!$H$5:$EZ$5,0)),"-")</f>
        <v>149444</v>
      </c>
      <c r="R85" s="148">
        <f>IFERROR(INDEX(Raw!$H$6:$EZ$2076,MATCH($B85&amp;$D85&amp;$B$5,Raw!$A$6:$A$2076,0),MATCH(R$5,Raw!$H$5:$EZ$5,0)),"-")</f>
        <v>95891</v>
      </c>
      <c r="S85" s="148">
        <f>IFERROR(INDEX(Raw!$H$6:$EZ$2076,MATCH($B85&amp;$D85&amp;$B$5,Raw!$A$6:$A$2076,0),MATCH(S$5,Raw!$H$5:$EZ$5,0)),"-")</f>
        <v>483009</v>
      </c>
      <c r="T85" s="148">
        <f>IFERROR(INDEX(Raw!$H$6:$EZ$2076,MATCH($B85&amp;$D85&amp;$B$5,Raw!$A$6:$A$2076,0),MATCH(T$5,Raw!$H$5:$EZ$5,0)),"-")</f>
        <v>213563</v>
      </c>
      <c r="U85" s="148">
        <f>IFERROR(INDEX(Raw!$H$6:$EZ$2076,MATCH($B85&amp;$D85&amp;$B$5,Raw!$A$6:$A$2076,0),MATCH(U$5,Raw!$H$5:$EZ$5,0)),"-")</f>
        <v>8216</v>
      </c>
      <c r="V85" s="149"/>
      <c r="W85" s="148">
        <f>IFERROR(INDEX(Raw!$H$6:$EZ$2076,MATCH($B85&amp;$D85&amp;$B$5,Raw!$A$6:$A$2076,0),MATCH(W$5,Raw!$H$5:$EZ$5,0)),"-")</f>
        <v>111978</v>
      </c>
      <c r="X85" s="148">
        <f>IFERROR(INDEX(Raw!$H$6:$EZ$2076,MATCH($B85&amp;$D85&amp;$B$5,Raw!$A$6:$A$2076,0),MATCH(X$5,Raw!$H$5:$EZ$5,0)),"-")</f>
        <v>73244</v>
      </c>
      <c r="Y85" s="148">
        <f>IFERROR(INDEX(Raw!$H$6:$EZ$2076,MATCH($B85&amp;$D85&amp;$B$5,Raw!$A$6:$A$2076,0),MATCH(Y$5,Raw!$H$5:$EZ$5,0)),"-")</f>
        <v>386765</v>
      </c>
      <c r="Z85" s="148">
        <f>IFERROR(INDEX(Raw!$H$6:$EZ$2076,MATCH($B85&amp;$D85&amp;$B$5,Raw!$A$6:$A$2076,0),MATCH(Z$5,Raw!$H$5:$EZ$5,0)),"-")</f>
        <v>140216</v>
      </c>
      <c r="AA85" s="148">
        <f>IFERROR(INDEX(Raw!$H$6:$EZ$2076,MATCH($B85&amp;$D85&amp;$B$5,Raw!$A$6:$A$2076,0),MATCH(AA$5,Raw!$H$5:$EZ$5,0)),"-")</f>
        <v>5436</v>
      </c>
    </row>
    <row r="86" spans="1:27" s="38" customFormat="1" x14ac:dyDescent="0.25">
      <c r="A86" s="188">
        <f t="shared" si="4"/>
        <v>45047</v>
      </c>
      <c r="B86" s="145" t="s">
        <v>133</v>
      </c>
      <c r="C86" s="38" t="s">
        <v>144</v>
      </c>
      <c r="D86" s="2" t="s">
        <v>144</v>
      </c>
      <c r="E86" s="158">
        <f>IFERROR(INDEX(Raw!$FH$6:$FQ$2076,MATCH($B86&amp;$D86&amp;$B$5,Raw!$A$6:$A$2076,0),MATCH(E$5,Raw!$FH$4:$FQ$4,0)),"-")</f>
        <v>2.0739938283763379</v>
      </c>
      <c r="F86" s="158">
        <f>IFERROR(INDEX(Raw!$FH$6:$FQ$2076,MATCH($B86&amp;$D86&amp;$B$5,Raw!$A$6:$A$2076,0),MATCH(F$5,Raw!$FH$4:$FQ$4,0)),"-")</f>
        <v>2.0573678290213722</v>
      </c>
      <c r="G86" s="158">
        <f>IFERROR(INDEX(Raw!$FH$6:$FQ$2076,MATCH($B86&amp;$D86&amp;$B$5,Raw!$A$6:$A$2076,0),MATCH(G$5,Raw!$FH$4:$FQ$4,0)),"-")</f>
        <v>1.3588655917269203</v>
      </c>
      <c r="H86" s="158">
        <f>IFERROR(INDEX(Raw!$FH$6:$FQ$2076,MATCH($B86&amp;$D86&amp;$B$5,Raw!$A$6:$A$2076,0),MATCH(H$5,Raw!$FH$4:$FQ$4,0)),"-")</f>
        <v>1.6573171540348783</v>
      </c>
      <c r="I86" s="158">
        <f>IFERROR(INDEX(Raw!$FH$6:$FQ$2076,MATCH($B86&amp;$D86&amp;$B$5,Raw!$A$6:$A$2076,0),MATCH(I$5,Raw!$FH$4:$FQ$4,0)),"-")</f>
        <v>1.6077896786757546</v>
      </c>
      <c r="J86" s="158"/>
      <c r="K86" s="158">
        <f>IFERROR(INDEX(Raw!$FH$6:$FQ$2076,MATCH($B86&amp;$D86&amp;$B$5,Raw!$A$6:$A$2076,0),MATCH(K$5,Raw!$FH$4:$FQ$4,0)),"-")</f>
        <v>1.5525310222572386</v>
      </c>
      <c r="L86" s="158">
        <f>IFERROR(INDEX(Raw!$FH$6:$FQ$2076,MATCH($B86&amp;$D86&amp;$B$5,Raw!$A$6:$A$2076,0),MATCH(L$5,Raw!$FH$4:$FQ$4,0)),"-")</f>
        <v>1.5675518238791579</v>
      </c>
      <c r="M86" s="158">
        <f>IFERROR(INDEX(Raw!$FH$6:$FQ$2076,MATCH($B86&amp;$D86&amp;$B$5,Raw!$A$6:$A$2076,0),MATCH(M$5,Raw!$FH$4:$FQ$4,0)),"-")</f>
        <v>1.0754098884166772</v>
      </c>
      <c r="N86" s="158">
        <f>IFERROR(INDEX(Raw!$FH$6:$FQ$2076,MATCH($B86&amp;$D86&amp;$B$5,Raw!$A$6:$A$2076,0),MATCH(N$5,Raw!$FH$4:$FQ$4,0)),"-")</f>
        <v>1.0731678565376597</v>
      </c>
      <c r="O86" s="158">
        <f>IFERROR(INDEX(Raw!$FH$6:$FQ$2076,MATCH($B86&amp;$D86&amp;$B$5,Raw!$A$6:$A$2076,0),MATCH(O$5,Raw!$FH$4:$FQ$4,0)),"-")</f>
        <v>1.0518013631937682</v>
      </c>
      <c r="Q86" s="149">
        <f>IFERROR(INDEX(Raw!$H$6:$EZ$2076,MATCH($B86&amp;$D86&amp;$B$5,Raw!$A$6:$A$2076,0),MATCH(Q$5,Raw!$H$5:$EZ$5,0)),"-")</f>
        <v>157945</v>
      </c>
      <c r="R86" s="149">
        <f>IFERROR(INDEX(Raw!$H$6:$EZ$2076,MATCH($B86&amp;$D86&amp;$B$5,Raw!$A$6:$A$2076,0),MATCH(R$5,Raw!$H$5:$EZ$5,0)),"-")</f>
        <v>102424</v>
      </c>
      <c r="S86" s="149">
        <f>IFERROR(INDEX(Raw!$H$6:$EZ$2076,MATCH($B86&amp;$D86&amp;$B$5,Raw!$A$6:$A$2076,0),MATCH(S$5,Raw!$H$5:$EZ$5,0)),"-")</f>
        <v>510625</v>
      </c>
      <c r="T86" s="149">
        <f>IFERROR(INDEX(Raw!$H$6:$EZ$2076,MATCH($B86&amp;$D86&amp;$B$5,Raw!$A$6:$A$2076,0),MATCH(T$5,Raw!$H$5:$EZ$5,0)),"-")</f>
        <v>224946</v>
      </c>
      <c r="U86" s="149">
        <f>IFERROR(INDEX(Raw!$H$6:$EZ$2076,MATCH($B86&amp;$D86&amp;$B$5,Raw!$A$6:$A$2076,0),MATCH(U$5,Raw!$H$5:$EZ$5,0)),"-")</f>
        <v>8256</v>
      </c>
      <c r="V86" s="149"/>
      <c r="W86" s="149">
        <f>IFERROR(INDEX(Raw!$H$6:$EZ$2076,MATCH($B86&amp;$D86&amp;$B$5,Raw!$A$6:$A$2076,0),MATCH(W$5,Raw!$H$5:$EZ$5,0)),"-")</f>
        <v>118233</v>
      </c>
      <c r="X86" s="149">
        <f>IFERROR(INDEX(Raw!$H$6:$EZ$2076,MATCH($B86&amp;$D86&amp;$B$5,Raw!$A$6:$A$2076,0),MATCH(X$5,Raw!$H$5:$EZ$5,0)),"-")</f>
        <v>78039</v>
      </c>
      <c r="Y86" s="149">
        <f>IFERROR(INDEX(Raw!$H$6:$EZ$2076,MATCH($B86&amp;$D86&amp;$B$5,Raw!$A$6:$A$2076,0),MATCH(Y$5,Raw!$H$5:$EZ$5,0)),"-")</f>
        <v>404110</v>
      </c>
      <c r="Z86" s="149">
        <f>IFERROR(INDEX(Raw!$H$6:$EZ$2076,MATCH($B86&amp;$D86&amp;$B$5,Raw!$A$6:$A$2076,0),MATCH(Z$5,Raw!$H$5:$EZ$5,0)),"-")</f>
        <v>145660</v>
      </c>
      <c r="AA86" s="149">
        <f>IFERROR(INDEX(Raw!$H$6:$EZ$2076,MATCH($B86&amp;$D86&amp;$B$5,Raw!$A$6:$A$2076,0),MATCH(AA$5,Raw!$H$5:$EZ$5,0)),"-")</f>
        <v>5401</v>
      </c>
    </row>
    <row r="87" spans="1:27" s="38" customFormat="1" x14ac:dyDescent="0.25">
      <c r="A87" s="188">
        <f t="shared" si="4"/>
        <v>45078</v>
      </c>
      <c r="B87" s="145" t="s">
        <v>133</v>
      </c>
      <c r="C87" s="38" t="s">
        <v>145</v>
      </c>
      <c r="D87" s="95" t="s">
        <v>145</v>
      </c>
      <c r="E87" s="158">
        <f>IFERROR(INDEX(Raw!$FH$6:$FQ$2076,MATCH($B87&amp;$D87&amp;$B$5,Raw!$A$6:$A$2076,0),MATCH(E$5,Raw!$FH$4:$FQ$4,0)),"-")</f>
        <v>2.0572036371655016</v>
      </c>
      <c r="F87" s="158">
        <f>IFERROR(INDEX(Raw!$FH$6:$FQ$2076,MATCH($B87&amp;$D87&amp;$B$5,Raw!$A$6:$A$2076,0),MATCH(F$5,Raw!$FH$4:$FQ$4,0)),"-")</f>
        <v>2.0409806799698496</v>
      </c>
      <c r="G87" s="158">
        <f>IFERROR(INDEX(Raw!$FH$6:$FQ$2076,MATCH($B87&amp;$D87&amp;$B$5,Raw!$A$6:$A$2076,0),MATCH(G$5,Raw!$FH$4:$FQ$4,0)),"-")</f>
        <v>1.3779927613138487</v>
      </c>
      <c r="H87" s="158">
        <f>IFERROR(INDEX(Raw!$FH$6:$FQ$2076,MATCH($B87&amp;$D87&amp;$B$5,Raw!$A$6:$A$2076,0),MATCH(H$5,Raw!$FH$4:$FQ$4,0)),"-")</f>
        <v>1.6716977790657426</v>
      </c>
      <c r="I87" s="158">
        <f>IFERROR(INDEX(Raw!$FH$6:$FQ$2076,MATCH($B87&amp;$D87&amp;$B$5,Raw!$A$6:$A$2076,0),MATCH(I$5,Raw!$FH$4:$FQ$4,0)),"-")</f>
        <v>1.5620638612814548</v>
      </c>
      <c r="J87" s="158"/>
      <c r="K87" s="158">
        <f>IFERROR(INDEX(Raw!$FH$6:$FQ$2076,MATCH($B87&amp;$D87&amp;$B$5,Raw!$A$6:$A$2076,0),MATCH(K$5,Raw!$FH$4:$FQ$4,0)),"-")</f>
        <v>1.5332131321909901</v>
      </c>
      <c r="L87" s="158">
        <f>IFERROR(INDEX(Raw!$FH$6:$FQ$2076,MATCH($B87&amp;$D87&amp;$B$5,Raw!$A$6:$A$2076,0),MATCH(L$5,Raw!$FH$4:$FQ$4,0)),"-")</f>
        <v>1.5487166263339549</v>
      </c>
      <c r="M87" s="158">
        <f>IFERROR(INDEX(Raw!$FH$6:$FQ$2076,MATCH($B87&amp;$D87&amp;$B$5,Raw!$A$6:$A$2076,0),MATCH(M$5,Raw!$FH$4:$FQ$4,0)),"-")</f>
        <v>1.0748714180749448</v>
      </c>
      <c r="N87" s="158">
        <f>IFERROR(INDEX(Raw!$FH$6:$FQ$2076,MATCH($B87&amp;$D87&amp;$B$5,Raw!$A$6:$A$2076,0),MATCH(N$5,Raw!$FH$4:$FQ$4,0)),"-")</f>
        <v>1.0725848648039475</v>
      </c>
      <c r="O87" s="158">
        <f>IFERROR(INDEX(Raw!$FH$6:$FQ$2076,MATCH($B87&amp;$D87&amp;$B$5,Raw!$A$6:$A$2076,0),MATCH(O$5,Raw!$FH$4:$FQ$4,0)),"-")</f>
        <v>1.0420807781772046</v>
      </c>
      <c r="Q87" s="149">
        <f>IFERROR(INDEX(Raw!$H$6:$EZ$2076,MATCH($B87&amp;$D87&amp;$B$5,Raw!$A$6:$A$2076,0),MATCH(Q$5,Raw!$H$5:$EZ$5,0)),"-")</f>
        <v>158596</v>
      </c>
      <c r="R87" s="149">
        <f>IFERROR(INDEX(Raw!$H$6:$EZ$2076,MATCH($B87&amp;$D87&amp;$B$5,Raw!$A$6:$A$2076,0),MATCH(R$5,Raw!$H$5:$EZ$5,0)),"-")</f>
        <v>102894</v>
      </c>
      <c r="S87" s="149">
        <f>IFERROR(INDEX(Raw!$H$6:$EZ$2076,MATCH($B87&amp;$D87&amp;$B$5,Raw!$A$6:$A$2076,0),MATCH(S$5,Raw!$H$5:$EZ$5,0)),"-")</f>
        <v>506371</v>
      </c>
      <c r="T87" s="149">
        <f>IFERROR(INDEX(Raw!$H$6:$EZ$2076,MATCH($B87&amp;$D87&amp;$B$5,Raw!$A$6:$A$2076,0),MATCH(T$5,Raw!$H$5:$EZ$5,0)),"-")</f>
        <v>207670</v>
      </c>
      <c r="U87" s="149">
        <f>IFERROR(INDEX(Raw!$H$6:$EZ$2076,MATCH($B87&amp;$D87&amp;$B$5,Raw!$A$6:$A$2076,0),MATCH(U$5,Raw!$H$5:$EZ$5,0)),"-")</f>
        <v>7387</v>
      </c>
      <c r="V87" s="149"/>
      <c r="W87" s="149">
        <f>IFERROR(INDEX(Raw!$H$6:$EZ$2076,MATCH($B87&amp;$D87&amp;$B$5,Raw!$A$6:$A$2076,0),MATCH(W$5,Raw!$H$5:$EZ$5,0)),"-")</f>
        <v>118200</v>
      </c>
      <c r="X87" s="149">
        <f>IFERROR(INDEX(Raw!$H$6:$EZ$2076,MATCH($B87&amp;$D87&amp;$B$5,Raw!$A$6:$A$2076,0),MATCH(X$5,Raw!$H$5:$EZ$5,0)),"-")</f>
        <v>78077</v>
      </c>
      <c r="Y87" s="149">
        <f>IFERROR(INDEX(Raw!$H$6:$EZ$2076,MATCH($B87&amp;$D87&amp;$B$5,Raw!$A$6:$A$2076,0),MATCH(Y$5,Raw!$H$5:$EZ$5,0)),"-")</f>
        <v>394983</v>
      </c>
      <c r="Z87" s="149">
        <f>IFERROR(INDEX(Raw!$H$6:$EZ$2076,MATCH($B87&amp;$D87&amp;$B$5,Raw!$A$6:$A$2076,0),MATCH(Z$5,Raw!$H$5:$EZ$5,0)),"-")</f>
        <v>133244</v>
      </c>
      <c r="AA87" s="149">
        <f>IFERROR(INDEX(Raw!$H$6:$EZ$2076,MATCH($B87&amp;$D87&amp;$B$5,Raw!$A$6:$A$2076,0),MATCH(AA$5,Raw!$H$5:$EZ$5,0)),"-")</f>
        <v>4928</v>
      </c>
    </row>
    <row r="88" spans="1:27" s="38" customFormat="1" ht="17.5" x14ac:dyDescent="0.35">
      <c r="A88" s="188">
        <f t="shared" si="4"/>
        <v>45108</v>
      </c>
      <c r="B88" s="145" t="s">
        <v>133</v>
      </c>
      <c r="C88" s="38" t="s">
        <v>146</v>
      </c>
      <c r="D88" s="99" t="s">
        <v>146</v>
      </c>
      <c r="E88" s="158">
        <f>IFERROR(INDEX(Raw!$FH$6:$FQ$2076,MATCH($B88&amp;$D88&amp;$B$5,Raw!$A$6:$A$2076,0),MATCH(E$5,Raw!$FH$4:$FQ$4,0)),"-")</f>
        <v>2.0579239302694137</v>
      </c>
      <c r="F88" s="158">
        <f>IFERROR(INDEX(Raw!$FH$6:$FQ$2076,MATCH($B88&amp;$D88&amp;$B$5,Raw!$A$6:$A$2076,0),MATCH(F$5,Raw!$FH$4:$FQ$4,0)),"-")</f>
        <v>2.0399065252561566</v>
      </c>
      <c r="G88" s="158">
        <f>IFERROR(INDEX(Raw!$FH$6:$FQ$2076,MATCH($B88&amp;$D88&amp;$B$5,Raw!$A$6:$A$2076,0),MATCH(G$5,Raw!$FH$4:$FQ$4,0)),"-")</f>
        <v>1.3560621029973943</v>
      </c>
      <c r="H88" s="158">
        <f>IFERROR(INDEX(Raw!$FH$6:$FQ$2076,MATCH($B88&amp;$D88&amp;$B$5,Raw!$A$6:$A$2076,0),MATCH(H$5,Raw!$FH$4:$FQ$4,0)),"-")</f>
        <v>1.6770834906301435</v>
      </c>
      <c r="I88" s="158">
        <f>IFERROR(INDEX(Raw!$FH$6:$FQ$2076,MATCH($B88&amp;$D88&amp;$B$5,Raw!$A$6:$A$2076,0),MATCH(I$5,Raw!$FH$4:$FQ$4,0)),"-")</f>
        <v>1.6030454735085524</v>
      </c>
      <c r="J88" s="158"/>
      <c r="K88" s="158">
        <f>IFERROR(INDEX(Raw!$FH$6:$FQ$2076,MATCH($B88&amp;$D88&amp;$B$5,Raw!$A$6:$A$2076,0),MATCH(K$5,Raw!$FH$4:$FQ$4,0)),"-")</f>
        <v>1.5364368726888538</v>
      </c>
      <c r="L88" s="158">
        <f>IFERROR(INDEX(Raw!$FH$6:$FQ$2076,MATCH($B88&amp;$D88&amp;$B$5,Raw!$A$6:$A$2076,0),MATCH(L$5,Raw!$FH$4:$FQ$4,0)),"-")</f>
        <v>1.5489044680128627</v>
      </c>
      <c r="M88" s="158">
        <f>IFERROR(INDEX(Raw!$FH$6:$FQ$2076,MATCH($B88&amp;$D88&amp;$B$5,Raw!$A$6:$A$2076,0),MATCH(M$5,Raw!$FH$4:$FQ$4,0)),"-")</f>
        <v>1.0696933051957118</v>
      </c>
      <c r="N88" s="158">
        <f>IFERROR(INDEX(Raw!$FH$6:$FQ$2076,MATCH($B88&amp;$D88&amp;$B$5,Raw!$A$6:$A$2076,0),MATCH(N$5,Raw!$FH$4:$FQ$4,0)),"-")</f>
        <v>1.0726786765927245</v>
      </c>
      <c r="O88" s="158">
        <f>IFERROR(INDEX(Raw!$FH$6:$FQ$2076,MATCH($B88&amp;$D88&amp;$B$5,Raw!$A$6:$A$2076,0),MATCH(O$5,Raw!$FH$4:$FQ$4,0)),"-")</f>
        <v>1.0525657071339174</v>
      </c>
      <c r="Q88" s="149">
        <f>IFERROR(INDEX(Raw!$H$6:$EZ$2076,MATCH($B88&amp;$D88&amp;$B$5,Raw!$A$6:$A$2076,0),MATCH(Q$5,Raw!$H$5:$EZ$5,0)),"-")</f>
        <v>155826</v>
      </c>
      <c r="R88" s="149">
        <f>IFERROR(INDEX(Raw!$H$6:$EZ$2076,MATCH($B88&amp;$D88&amp;$B$5,Raw!$A$6:$A$2076,0),MATCH(R$5,Raw!$H$5:$EZ$5,0)),"-")</f>
        <v>102132</v>
      </c>
      <c r="S88" s="149">
        <f>IFERROR(INDEX(Raw!$H$6:$EZ$2076,MATCH($B88&amp;$D88&amp;$B$5,Raw!$A$6:$A$2076,0),MATCH(S$5,Raw!$H$5:$EZ$5,0)),"-")</f>
        <v>514711</v>
      </c>
      <c r="T88" s="149">
        <f>IFERROR(INDEX(Raw!$H$6:$EZ$2076,MATCH($B88&amp;$D88&amp;$B$5,Raw!$A$6:$A$2076,0),MATCH(T$5,Raw!$H$5:$EZ$5,0)),"-")</f>
        <v>222123</v>
      </c>
      <c r="U88" s="149">
        <f>IFERROR(INDEX(Raw!$H$6:$EZ$2076,MATCH($B88&amp;$D88&amp;$B$5,Raw!$A$6:$A$2076,0),MATCH(U$5,Raw!$H$5:$EZ$5,0)),"-")</f>
        <v>7685</v>
      </c>
      <c r="V88" s="149"/>
      <c r="W88" s="149">
        <f>IFERROR(INDEX(Raw!$H$6:$EZ$2076,MATCH($B88&amp;$D88&amp;$B$5,Raw!$A$6:$A$2076,0),MATCH(W$5,Raw!$H$5:$EZ$5,0)),"-")</f>
        <v>116339</v>
      </c>
      <c r="X88" s="149">
        <f>IFERROR(INDEX(Raw!$H$6:$EZ$2076,MATCH($B88&amp;$D88&amp;$B$5,Raw!$A$6:$A$2076,0),MATCH(X$5,Raw!$H$5:$EZ$5,0)),"-")</f>
        <v>77549</v>
      </c>
      <c r="Y88" s="149">
        <f>IFERROR(INDEX(Raw!$H$6:$EZ$2076,MATCH($B88&amp;$D88&amp;$B$5,Raw!$A$6:$A$2076,0),MATCH(Y$5,Raw!$H$5:$EZ$5,0)),"-")</f>
        <v>406016</v>
      </c>
      <c r="Z88" s="149">
        <f>IFERROR(INDEX(Raw!$H$6:$EZ$2076,MATCH($B88&amp;$D88&amp;$B$5,Raw!$A$6:$A$2076,0),MATCH(Z$5,Raw!$H$5:$EZ$5,0)),"-")</f>
        <v>142072</v>
      </c>
      <c r="AA88" s="149">
        <f>IFERROR(INDEX(Raw!$H$6:$EZ$2076,MATCH($B88&amp;$D88&amp;$B$5,Raw!$A$6:$A$2076,0),MATCH(AA$5,Raw!$H$5:$EZ$5,0)),"-")</f>
        <v>5046</v>
      </c>
    </row>
    <row r="89" spans="1:27" s="38" customFormat="1" x14ac:dyDescent="0.25">
      <c r="A89" s="188">
        <f t="shared" si="4"/>
        <v>45139</v>
      </c>
      <c r="B89" s="145" t="s">
        <v>133</v>
      </c>
      <c r="C89" s="38" t="s">
        <v>135</v>
      </c>
      <c r="D89" s="2" t="s">
        <v>135</v>
      </c>
      <c r="E89" s="158">
        <f>IFERROR(INDEX(Raw!$FH$6:$FQ$2076,MATCH($B89&amp;$D89&amp;$B$5,Raw!$A$6:$A$2076,0),MATCH(E$5,Raw!$FH$4:$FQ$4,0)),"-")</f>
        <v>2.0764406274552303</v>
      </c>
      <c r="F89" s="158">
        <f>IFERROR(INDEX(Raw!$FH$6:$FQ$2076,MATCH($B89&amp;$D89&amp;$B$5,Raw!$A$6:$A$2076,0),MATCH(F$5,Raw!$FH$4:$FQ$4,0)),"-")</f>
        <v>2.0639195056780228</v>
      </c>
      <c r="G89" s="158">
        <f>IFERROR(INDEX(Raw!$FH$6:$FQ$2076,MATCH($B89&amp;$D89&amp;$B$5,Raw!$A$6:$A$2076,0),MATCH(G$5,Raw!$FH$4:$FQ$4,0)),"-")</f>
        <v>1.3554704389136312</v>
      </c>
      <c r="H89" s="158">
        <f>IFERROR(INDEX(Raw!$FH$6:$FQ$2076,MATCH($B89&amp;$D89&amp;$B$5,Raw!$A$6:$A$2076,0),MATCH(H$5,Raw!$FH$4:$FQ$4,0)),"-")</f>
        <v>1.6660982589158293</v>
      </c>
      <c r="I89" s="158">
        <f>IFERROR(INDEX(Raw!$FH$6:$FQ$2076,MATCH($B89&amp;$D89&amp;$B$5,Raw!$A$6:$A$2076,0),MATCH(I$5,Raw!$FH$4:$FQ$4,0)),"-")</f>
        <v>1.5286624203821657</v>
      </c>
      <c r="J89" s="158"/>
      <c r="K89" s="158">
        <f>IFERROR(INDEX(Raw!$FH$6:$FQ$2076,MATCH($B89&amp;$D89&amp;$B$5,Raw!$A$6:$A$2076,0),MATCH(K$5,Raw!$FH$4:$FQ$4,0)),"-")</f>
        <v>1.5580314811302864</v>
      </c>
      <c r="L89" s="158">
        <f>IFERROR(INDEX(Raw!$FH$6:$FQ$2076,MATCH($B89&amp;$D89&amp;$B$5,Raw!$A$6:$A$2076,0),MATCH(L$5,Raw!$FH$4:$FQ$4,0)),"-")</f>
        <v>1.5737934201736807</v>
      </c>
      <c r="M89" s="158">
        <f>IFERROR(INDEX(Raw!$FH$6:$FQ$2076,MATCH($B89&amp;$D89&amp;$B$5,Raw!$A$6:$A$2076,0),MATCH(M$5,Raw!$FH$4:$FQ$4,0)),"-")</f>
        <v>1.0714723381229128</v>
      </c>
      <c r="N89" s="158">
        <f>IFERROR(INDEX(Raw!$FH$6:$FQ$2076,MATCH($B89&amp;$D89&amp;$B$5,Raw!$A$6:$A$2076,0),MATCH(N$5,Raw!$FH$4:$FQ$4,0)),"-")</f>
        <v>1.0704264521842226</v>
      </c>
      <c r="O89" s="158">
        <f>IFERROR(INDEX(Raw!$FH$6:$FQ$2076,MATCH($B89&amp;$D89&amp;$B$5,Raw!$A$6:$A$2076,0),MATCH(O$5,Raw!$FH$4:$FQ$4,0)),"-")</f>
        <v>1.0303030303030303</v>
      </c>
      <c r="Q89" s="149">
        <f>IFERROR(INDEX(Raw!$H$6:$EZ$2076,MATCH($B89&amp;$D89&amp;$B$5,Raw!$A$6:$A$2076,0),MATCH(Q$5,Raw!$H$5:$EZ$5,0)),"-")</f>
        <v>153287</v>
      </c>
      <c r="R89" s="149">
        <f>IFERROR(INDEX(Raw!$H$6:$EZ$2076,MATCH($B89&amp;$D89&amp;$B$5,Raw!$A$6:$A$2076,0),MATCH(R$5,Raw!$H$5:$EZ$5,0)),"-")</f>
        <v>98870</v>
      </c>
      <c r="S89" s="149">
        <f>IFERROR(INDEX(Raw!$H$6:$EZ$2076,MATCH($B89&amp;$D89&amp;$B$5,Raw!$A$6:$A$2076,0),MATCH(S$5,Raw!$H$5:$EZ$5,0)),"-")</f>
        <v>511011</v>
      </c>
      <c r="T89" s="149">
        <f>IFERROR(INDEX(Raw!$H$6:$EZ$2076,MATCH($B89&amp;$D89&amp;$B$5,Raw!$A$6:$A$2076,0),MATCH(T$5,Raw!$H$5:$EZ$5,0)),"-")</f>
        <v>227654</v>
      </c>
      <c r="U89" s="149">
        <f>IFERROR(INDEX(Raw!$H$6:$EZ$2076,MATCH($B89&amp;$D89&amp;$B$5,Raw!$A$6:$A$2076,0),MATCH(U$5,Raw!$H$5:$EZ$5,0)),"-")</f>
        <v>7920</v>
      </c>
      <c r="V89" s="149"/>
      <c r="W89" s="149">
        <f>IFERROR(INDEX(Raw!$H$6:$EZ$2076,MATCH($B89&amp;$D89&amp;$B$5,Raw!$A$6:$A$2076,0),MATCH(W$5,Raw!$H$5:$EZ$5,0)),"-")</f>
        <v>115017</v>
      </c>
      <c r="X89" s="149">
        <f>IFERROR(INDEX(Raw!$H$6:$EZ$2076,MATCH($B89&amp;$D89&amp;$B$5,Raw!$A$6:$A$2076,0),MATCH(X$5,Raw!$H$5:$EZ$5,0)),"-")</f>
        <v>75391</v>
      </c>
      <c r="Y89" s="149">
        <f>IFERROR(INDEX(Raw!$H$6:$EZ$2076,MATCH($B89&amp;$D89&amp;$B$5,Raw!$A$6:$A$2076,0),MATCH(Y$5,Raw!$H$5:$EZ$5,0)),"-")</f>
        <v>403944</v>
      </c>
      <c r="Z89" s="149">
        <f>IFERROR(INDEX(Raw!$H$6:$EZ$2076,MATCH($B89&amp;$D89&amp;$B$5,Raw!$A$6:$A$2076,0),MATCH(Z$5,Raw!$H$5:$EZ$5,0)),"-")</f>
        <v>146262</v>
      </c>
      <c r="AA89" s="149">
        <f>IFERROR(INDEX(Raw!$H$6:$EZ$2076,MATCH($B89&amp;$D89&amp;$B$5,Raw!$A$6:$A$2076,0),MATCH(AA$5,Raw!$H$5:$EZ$5,0)),"-")</f>
        <v>5338</v>
      </c>
    </row>
    <row r="90" spans="1:27" s="38" customFormat="1" x14ac:dyDescent="0.25">
      <c r="A90" s="188">
        <f t="shared" si="4"/>
        <v>45170</v>
      </c>
      <c r="B90" s="145" t="s">
        <v>133</v>
      </c>
      <c r="C90" s="38" t="s">
        <v>149</v>
      </c>
      <c r="D90" s="95" t="s">
        <v>136</v>
      </c>
      <c r="E90" s="158">
        <f>IFERROR(INDEX(Raw!$FH$6:$FQ$2076,MATCH($B90&amp;$D90&amp;$B$5,Raw!$A$6:$A$2076,0),MATCH(E$5,Raw!$FH$4:$FQ$4,0)),"-")</f>
        <v>2.06170371898695</v>
      </c>
      <c r="F90" s="158">
        <f>IFERROR(INDEX(Raw!$FH$6:$FQ$2076,MATCH($B90&amp;$D90&amp;$B$5,Raw!$A$6:$A$2076,0),MATCH(F$5,Raw!$FH$4:$FQ$4,0)),"-")</f>
        <v>2.0471701865330312</v>
      </c>
      <c r="G90" s="158">
        <f>IFERROR(INDEX(Raw!$FH$6:$FQ$2076,MATCH($B90&amp;$D90&amp;$B$5,Raw!$A$6:$A$2076,0),MATCH(G$5,Raw!$FH$4:$FQ$4,0)),"-")</f>
        <v>1.3774803350076645</v>
      </c>
      <c r="H90" s="158">
        <f>IFERROR(INDEX(Raw!$FH$6:$FQ$2076,MATCH($B90&amp;$D90&amp;$B$5,Raw!$A$6:$A$2076,0),MATCH(H$5,Raw!$FH$4:$FQ$4,0)),"-")</f>
        <v>1.7024160668033892</v>
      </c>
      <c r="I90" s="158">
        <f>IFERROR(INDEX(Raw!$FH$6:$FQ$2076,MATCH($B90&amp;$D90&amp;$B$5,Raw!$A$6:$A$2076,0),MATCH(I$5,Raw!$FH$4:$FQ$4,0)),"-")</f>
        <v>1.5925925925925926</v>
      </c>
      <c r="J90" s="158"/>
      <c r="K90" s="158">
        <f>IFERROR(INDEX(Raw!$FH$6:$FQ$2076,MATCH($B90&amp;$D90&amp;$B$5,Raw!$A$6:$A$2076,0),MATCH(K$5,Raw!$FH$4:$FQ$4,0)),"-")</f>
        <v>1.542090060349719</v>
      </c>
      <c r="L90" s="158">
        <f>IFERROR(INDEX(Raw!$FH$6:$FQ$2076,MATCH($B90&amp;$D90&amp;$B$5,Raw!$A$6:$A$2076,0),MATCH(L$5,Raw!$FH$4:$FQ$4,0)),"-")</f>
        <v>1.5572724018613531</v>
      </c>
      <c r="M90" s="158">
        <f>IFERROR(INDEX(Raw!$FH$6:$FQ$2076,MATCH($B90&amp;$D90&amp;$B$5,Raw!$A$6:$A$2076,0),MATCH(M$5,Raw!$FH$4:$FQ$4,0)),"-")</f>
        <v>1.0708974025767373</v>
      </c>
      <c r="N90" s="158">
        <f>IFERROR(INDEX(Raw!$FH$6:$FQ$2076,MATCH($B90&amp;$D90&amp;$B$5,Raw!$A$6:$A$2076,0),MATCH(N$5,Raw!$FH$4:$FQ$4,0)),"-")</f>
        <v>1.0721878600200998</v>
      </c>
      <c r="O90" s="158">
        <f>IFERROR(INDEX(Raw!$FH$6:$FQ$2076,MATCH($B90&amp;$D90&amp;$B$5,Raw!$A$6:$A$2076,0),MATCH(O$5,Raw!$FH$4:$FQ$4,0)),"-")</f>
        <v>1.0416392724085031</v>
      </c>
      <c r="Q90" s="149">
        <f>IFERROR(INDEX(Raw!$H$6:$EZ$2076,MATCH($B90&amp;$D90&amp;$B$5,Raw!$A$6:$A$2076,0),MATCH(Q$5,Raw!$H$5:$EZ$5,0)),"-")</f>
        <v>159881</v>
      </c>
      <c r="R90" s="149">
        <f>IFERROR(INDEX(Raw!$H$6:$EZ$2076,MATCH($B90&amp;$D90&amp;$B$5,Raw!$A$6:$A$2076,0),MATCH(R$5,Raw!$H$5:$EZ$5,0)),"-")</f>
        <v>102944</v>
      </c>
      <c r="S90" s="149">
        <f>IFERROR(INDEX(Raw!$H$6:$EZ$2076,MATCH($B90&amp;$D90&amp;$B$5,Raw!$A$6:$A$2076,0),MATCH(S$5,Raw!$H$5:$EZ$5,0)),"-")</f>
        <v>519401</v>
      </c>
      <c r="T90" s="149">
        <f>IFERROR(INDEX(Raw!$H$6:$EZ$2076,MATCH($B90&amp;$D90&amp;$B$5,Raw!$A$6:$A$2076,0),MATCH(T$5,Raw!$H$5:$EZ$5,0)),"-")</f>
        <v>208357</v>
      </c>
      <c r="U90" s="149">
        <f>IFERROR(INDEX(Raw!$H$6:$EZ$2076,MATCH($B90&amp;$D90&amp;$B$5,Raw!$A$6:$A$2076,0),MATCH(U$5,Raw!$H$5:$EZ$5,0)),"-")</f>
        <v>7267</v>
      </c>
      <c r="V90" s="149"/>
      <c r="W90" s="149">
        <f>IFERROR(INDEX(Raw!$H$6:$EZ$2076,MATCH($B90&amp;$D90&amp;$B$5,Raw!$A$6:$A$2076,0),MATCH(W$5,Raw!$H$5:$EZ$5,0)),"-")</f>
        <v>119586</v>
      </c>
      <c r="X90" s="149">
        <f>IFERROR(INDEX(Raw!$H$6:$EZ$2076,MATCH($B90&amp;$D90&amp;$B$5,Raw!$A$6:$A$2076,0),MATCH(X$5,Raw!$H$5:$EZ$5,0)),"-")</f>
        <v>78309</v>
      </c>
      <c r="Y90" s="149">
        <f>IFERROR(INDEX(Raw!$H$6:$EZ$2076,MATCH($B90&amp;$D90&amp;$B$5,Raw!$A$6:$A$2076,0),MATCH(Y$5,Raw!$H$5:$EZ$5,0)),"-")</f>
        <v>403799</v>
      </c>
      <c r="Z90" s="149">
        <f>IFERROR(INDEX(Raw!$H$6:$EZ$2076,MATCH($B90&amp;$D90&amp;$B$5,Raw!$A$6:$A$2076,0),MATCH(Z$5,Raw!$H$5:$EZ$5,0)),"-")</f>
        <v>131224</v>
      </c>
      <c r="AA90" s="149">
        <f>IFERROR(INDEX(Raw!$H$6:$EZ$2076,MATCH($B90&amp;$D90&amp;$B$5,Raw!$A$6:$A$2076,0),MATCH(AA$5,Raw!$H$5:$EZ$5,0)),"-")</f>
        <v>4753</v>
      </c>
    </row>
    <row r="91" spans="1:27" s="38" customFormat="1" ht="17.5" x14ac:dyDescent="0.35">
      <c r="A91" s="188">
        <f t="shared" si="4"/>
        <v>45200</v>
      </c>
      <c r="B91" s="145" t="s">
        <v>133</v>
      </c>
      <c r="C91" s="38" t="s">
        <v>150</v>
      </c>
      <c r="D91" s="101" t="s">
        <v>137</v>
      </c>
      <c r="E91" s="47">
        <f>IFERROR(INDEX(Raw!$FH$6:$FQ$2076,MATCH($B91&amp;$D91&amp;$B$5,Raw!$A$6:$A$2076,0),MATCH(E$5,Raw!$FH$4:$FQ$4,0)),"-")</f>
        <v>2.0697789349340661</v>
      </c>
      <c r="F91" s="47">
        <f>IFERROR(INDEX(Raw!$FH$6:$FQ$2076,MATCH($B91&amp;$D91&amp;$B$5,Raw!$A$6:$A$2076,0),MATCH(F$5,Raw!$FH$4:$FQ$4,0)),"-")</f>
        <v>2.0466755537700188</v>
      </c>
      <c r="G91" s="47">
        <f>IFERROR(INDEX(Raw!$FH$6:$FQ$2076,MATCH($B91&amp;$D91&amp;$B$5,Raw!$A$6:$A$2076,0),MATCH(G$5,Raw!$FH$4:$FQ$4,0)),"-")</f>
        <v>1.387128624686677</v>
      </c>
      <c r="H91" s="47">
        <f>IFERROR(INDEX(Raw!$FH$6:$FQ$2076,MATCH($B91&amp;$D91&amp;$B$5,Raw!$A$6:$A$2076,0),MATCH(H$5,Raw!$FH$4:$FQ$4,0)),"-")</f>
        <v>1.7187471165057502</v>
      </c>
      <c r="I91" s="47">
        <f>IFERROR(INDEX(Raw!$FH$6:$FQ$2076,MATCH($B91&amp;$D91&amp;$B$5,Raw!$A$6:$A$2076,0),MATCH(I$5,Raw!$FH$4:$FQ$4,0)),"-")</f>
        <v>1.6087358446960942</v>
      </c>
      <c r="J91" s="47"/>
      <c r="K91" s="47">
        <f>IFERROR(INDEX(Raw!$FH$6:$FQ$2076,MATCH($B91&amp;$D91&amp;$B$5,Raw!$A$6:$A$2076,0),MATCH(K$5,Raw!$FH$4:$FQ$4,0)),"-")</f>
        <v>1.5398736771051806</v>
      </c>
      <c r="L91" s="47">
        <f>IFERROR(INDEX(Raw!$FH$6:$FQ$2076,MATCH($B91&amp;$D91&amp;$B$5,Raw!$A$6:$A$2076,0),MATCH(L$5,Raw!$FH$4:$FQ$4,0)),"-")</f>
        <v>1.5530760943006885</v>
      </c>
      <c r="M91" s="47">
        <f>IFERROR(INDEX(Raw!$FH$6:$FQ$2076,MATCH($B91&amp;$D91&amp;$B$5,Raw!$A$6:$A$2076,0),MATCH(M$5,Raw!$FH$4:$FQ$4,0)),"-")</f>
        <v>1.0707136767905538</v>
      </c>
      <c r="N91" s="47">
        <f>IFERROR(INDEX(Raw!$FH$6:$FQ$2076,MATCH($B91&amp;$D91&amp;$B$5,Raw!$A$6:$A$2076,0),MATCH(N$5,Raw!$FH$4:$FQ$4,0)),"-")</f>
        <v>1.0760068113376897</v>
      </c>
      <c r="O91" s="47">
        <f>IFERROR(INDEX(Raw!$FH$6:$FQ$2076,MATCH($B91&amp;$D91&amp;$B$5,Raw!$A$6:$A$2076,0),MATCH(O$5,Raw!$FH$4:$FQ$4,0)),"-")</f>
        <v>1.0427547954703027</v>
      </c>
      <c r="Q91" s="21">
        <f>IFERROR(INDEX(Raw!$H$6:$EZ$2076,MATCH($B91&amp;$D91&amp;$B$5,Raw!$A$6:$A$2076,0),MATCH(Q$5,Raw!$H$5:$EZ$5,0)),"-")</f>
        <v>171713</v>
      </c>
      <c r="R91" s="21">
        <f>IFERROR(INDEX(Raw!$H$6:$EZ$2076,MATCH($B91&amp;$D91&amp;$B$5,Raw!$A$6:$A$2076,0),MATCH(R$5,Raw!$H$5:$EZ$5,0)),"-")</f>
        <v>112078</v>
      </c>
      <c r="S91" s="21">
        <f>IFERROR(INDEX(Raw!$H$6:$EZ$2076,MATCH($B91&amp;$D91&amp;$B$5,Raw!$A$6:$A$2076,0),MATCH(S$5,Raw!$H$5:$EZ$5,0)),"-")</f>
        <v>545093</v>
      </c>
      <c r="T91" s="21">
        <f>IFERROR(INDEX(Raw!$H$6:$EZ$2076,MATCH($B91&amp;$D91&amp;$B$5,Raw!$A$6:$A$2076,0),MATCH(T$5,Raw!$H$5:$EZ$5,0)),"-")</f>
        <v>204897</v>
      </c>
      <c r="U91" s="21">
        <f>IFERROR(INDEX(Raw!$H$6:$EZ$2076,MATCH($B91&amp;$D91&amp;$B$5,Raw!$A$6:$A$2076,0),MATCH(U$5,Raw!$H$5:$EZ$5,0)),"-")</f>
        <v>6961</v>
      </c>
      <c r="V91" s="21"/>
      <c r="W91" s="21">
        <f>IFERROR(INDEX(Raw!$H$6:$EZ$2076,MATCH($B91&amp;$D91&amp;$B$5,Raw!$A$6:$A$2076,0),MATCH(W$5,Raw!$H$5:$EZ$5,0)),"-")</f>
        <v>127751</v>
      </c>
      <c r="X91" s="21">
        <f>IFERROR(INDEX(Raw!$H$6:$EZ$2076,MATCH($B91&amp;$D91&amp;$B$5,Raw!$A$6:$A$2076,0),MATCH(X$5,Raw!$H$5:$EZ$5,0)),"-")</f>
        <v>85048</v>
      </c>
      <c r="Y91" s="21">
        <f>IFERROR(INDEX(Raw!$H$6:$EZ$2076,MATCH($B91&amp;$D91&amp;$B$5,Raw!$A$6:$A$2076,0),MATCH(Y$5,Raw!$H$5:$EZ$5,0)),"-")</f>
        <v>420753</v>
      </c>
      <c r="Z91" s="21">
        <f>IFERROR(INDEX(Raw!$H$6:$EZ$2076,MATCH($B91&amp;$D91&amp;$B$5,Raw!$A$6:$A$2076,0),MATCH(Z$5,Raw!$H$5:$EZ$5,0)),"-")</f>
        <v>128274</v>
      </c>
      <c r="AA91" s="21">
        <f>IFERROR(INDEX(Raw!$H$6:$EZ$2076,MATCH($B91&amp;$D91&amp;$B$5,Raw!$A$6:$A$2076,0),MATCH(AA$5,Raw!$H$5:$EZ$5,0)),"-")</f>
        <v>4512</v>
      </c>
    </row>
    <row r="92" spans="1:27" s="38" customFormat="1" x14ac:dyDescent="0.25">
      <c r="A92" s="188">
        <f t="shared" si="4"/>
        <v>45231</v>
      </c>
      <c r="B92" s="145" t="s">
        <v>133</v>
      </c>
      <c r="C92" s="38" t="s">
        <v>138</v>
      </c>
      <c r="D92" s="95" t="s">
        <v>138</v>
      </c>
      <c r="E92" s="158">
        <f>IFERROR(INDEX(Raw!$FH$6:$FQ$2076,MATCH($B92&amp;$D92&amp;$B$5,Raw!$A$6:$A$2076,0),MATCH(E$5,Raw!$FH$4:$FQ$4,0)),"-")</f>
        <v>2.0840127211691359</v>
      </c>
      <c r="F92" s="47">
        <f>IFERROR(INDEX(Raw!$FH$6:$FQ$2076,MATCH($B92&amp;$D92&amp;$B$5,Raw!$A$6:$A$2076,0),MATCH(F$5,Raw!$FH$4:$FQ$4,0)),"-")</f>
        <v>2.0539544299929333</v>
      </c>
      <c r="G92" s="158">
        <f>IFERROR(INDEX(Raw!$FH$6:$FQ$2076,MATCH($B92&amp;$D92&amp;$B$5,Raw!$A$6:$A$2076,0),MATCH(G$5,Raw!$FH$4:$FQ$4,0)),"-")</f>
        <v>1.3893800686926201</v>
      </c>
      <c r="H92" s="158">
        <f>IFERROR(INDEX(Raw!$FH$6:$FQ$2076,MATCH($B92&amp;$D92&amp;$B$5,Raw!$A$6:$A$2076,0),MATCH(H$5,Raw!$FH$4:$FQ$4,0)),"-")</f>
        <v>1.7315735717634453</v>
      </c>
      <c r="I92" s="158">
        <f>IFERROR(INDEX(Raw!$FH$6:$FQ$2076,MATCH($B92&amp;$D92&amp;$B$5,Raw!$A$6:$A$2076,0),MATCH(I$5,Raw!$FH$4:$FQ$4,0)),"-")</f>
        <v>1.5875681570338058</v>
      </c>
      <c r="J92" s="158"/>
      <c r="K92" s="158">
        <f>IFERROR(INDEX(Raw!$FH$6:$FQ$2076,MATCH($B92&amp;$D92&amp;$B$5,Raw!$A$6:$A$2076,0),MATCH(K$5,Raw!$FH$4:$FQ$4,0)),"-")</f>
        <v>1.5552765087458038</v>
      </c>
      <c r="L92" s="47">
        <f>IFERROR(INDEX(Raw!$FH$6:$FQ$2076,MATCH($B92&amp;$D92&amp;$B$5,Raw!$A$6:$A$2076,0),MATCH(L$5,Raw!$FH$4:$FQ$4,0)),"-")</f>
        <v>1.56083958822743</v>
      </c>
      <c r="M92" s="158">
        <f>IFERROR(INDEX(Raw!$FH$6:$FQ$2076,MATCH($B92&amp;$D92&amp;$B$5,Raw!$A$6:$A$2076,0),MATCH(M$5,Raw!$FH$4:$FQ$4,0)),"-")</f>
        <v>1.0748331657372703</v>
      </c>
      <c r="N92" s="158">
        <f>IFERROR(INDEX(Raw!$FH$6:$FQ$2076,MATCH($B92&amp;$D92&amp;$B$5,Raw!$A$6:$A$2076,0),MATCH(N$5,Raw!$FH$4:$FQ$4,0)),"-")</f>
        <v>1.0803529569352355</v>
      </c>
      <c r="O92" s="158">
        <f>IFERROR(INDEX(Raw!$FH$6:$FQ$2076,MATCH($B92&amp;$D92&amp;$B$5,Raw!$A$6:$A$2076,0),MATCH(O$5,Raw!$FH$4:$FQ$4,0)),"-")</f>
        <v>1.0643402399127591</v>
      </c>
      <c r="Q92" s="149">
        <f>IFERROR(INDEX(Raw!$H$6:$EZ$2076,MATCH($B92&amp;$D92&amp;$B$5,Raw!$A$6:$A$2076,0),MATCH(Q$5,Raw!$H$5:$EZ$5,0)),"-")</f>
        <v>165133</v>
      </c>
      <c r="R92" s="21">
        <f>IFERROR(INDEX(Raw!$H$6:$EZ$2076,MATCH($B92&amp;$D92&amp;$B$5,Raw!$A$6:$A$2076,0),MATCH(R$5,Raw!$H$5:$EZ$5,0)),"-")</f>
        <v>107543</v>
      </c>
      <c r="S92" s="149">
        <f>IFERROR(INDEX(Raw!$H$6:$EZ$2076,MATCH($B92&amp;$D92&amp;$B$5,Raw!$A$6:$A$2076,0),MATCH(S$5,Raw!$H$5:$EZ$5,0)),"-")</f>
        <v>531945</v>
      </c>
      <c r="T92" s="149">
        <f>IFERROR(INDEX(Raw!$H$6:$EZ$2076,MATCH($B92&amp;$D92&amp;$B$5,Raw!$A$6:$A$2076,0),MATCH(T$5,Raw!$H$5:$EZ$5,0)),"-")</f>
        <v>206833</v>
      </c>
      <c r="U92" s="149">
        <f>IFERROR(INDEX(Raw!$H$6:$EZ$2076,MATCH($B92&amp;$D92&amp;$B$5,Raw!$A$6:$A$2076,0),MATCH(U$5,Raw!$H$5:$EZ$5,0)),"-")</f>
        <v>7279</v>
      </c>
      <c r="V92" s="149"/>
      <c r="W92" s="149">
        <f>IFERROR(INDEX(Raw!$H$6:$EZ$2076,MATCH($B92&amp;$D92&amp;$B$5,Raw!$A$6:$A$2076,0),MATCH(W$5,Raw!$H$5:$EZ$5,0)),"-")</f>
        <v>123237</v>
      </c>
      <c r="X92" s="21">
        <f>IFERROR(INDEX(Raw!$H$6:$EZ$2076,MATCH($B92&amp;$D92&amp;$B$5,Raw!$A$6:$A$2076,0),MATCH(X$5,Raw!$H$5:$EZ$5,0)),"-")</f>
        <v>81724</v>
      </c>
      <c r="Y92" s="149">
        <f>IFERROR(INDEX(Raw!$H$6:$EZ$2076,MATCH($B92&amp;$D92&amp;$B$5,Raw!$A$6:$A$2076,0),MATCH(Y$5,Raw!$H$5:$EZ$5,0)),"-")</f>
        <v>411516</v>
      </c>
      <c r="Z92" s="149">
        <f>IFERROR(INDEX(Raw!$H$6:$EZ$2076,MATCH($B92&amp;$D92&amp;$B$5,Raw!$A$6:$A$2076,0),MATCH(Z$5,Raw!$H$5:$EZ$5,0)),"-")</f>
        <v>129046</v>
      </c>
      <c r="AA92" s="149">
        <f>IFERROR(INDEX(Raw!$H$6:$EZ$2076,MATCH($B92&amp;$D92&amp;$B$5,Raw!$A$6:$A$2076,0),MATCH(AA$5,Raw!$H$5:$EZ$5,0)),"-")</f>
        <v>4880</v>
      </c>
    </row>
    <row r="93" spans="1:27" s="38" customFormat="1" x14ac:dyDescent="0.25">
      <c r="A93" s="188">
        <f t="shared" si="4"/>
        <v>45261</v>
      </c>
      <c r="B93" s="145" t="s">
        <v>133</v>
      </c>
      <c r="C93" s="38" t="s">
        <v>139</v>
      </c>
      <c r="D93" s="95" t="s">
        <v>139</v>
      </c>
      <c r="E93" s="158">
        <f>IFERROR(INDEX(Raw!$FH$6:$FQ$2076,MATCH($B93&amp;$D93&amp;$B$5,Raw!$A$6:$A$2076,0),MATCH(E$5,Raw!$FH$4:$FQ$4,0)),"-")</f>
        <v>2.0731888107103353</v>
      </c>
      <c r="F93" s="47">
        <f>IFERROR(INDEX(Raw!$FH$6:$FQ$2076,MATCH($B93&amp;$D93&amp;$B$5,Raw!$A$6:$A$2076,0),MATCH(F$5,Raw!$FH$4:$FQ$4,0)),"-")</f>
        <v>2.0430207847405795</v>
      </c>
      <c r="G93" s="158">
        <f>IFERROR(INDEX(Raw!$FH$6:$FQ$2076,MATCH($B93&amp;$D93&amp;$B$5,Raw!$A$6:$A$2076,0),MATCH(G$5,Raw!$FH$4:$FQ$4,0)),"-")</f>
        <v>1.3956313102417339</v>
      </c>
      <c r="H93" s="158">
        <f>IFERROR(INDEX(Raw!$FH$6:$FQ$2076,MATCH($B93&amp;$D93&amp;$B$5,Raw!$A$6:$A$2076,0),MATCH(H$5,Raw!$FH$4:$FQ$4,0)),"-")</f>
        <v>1.7122484417861368</v>
      </c>
      <c r="I93" s="158">
        <f>IFERROR(INDEX(Raw!$FH$6:$FQ$2076,MATCH($B93&amp;$D93&amp;$B$5,Raw!$A$6:$A$2076,0),MATCH(I$5,Raw!$FH$4:$FQ$4,0)),"-")</f>
        <v>1.5900084317032039</v>
      </c>
      <c r="J93" s="158"/>
      <c r="K93" s="158">
        <f>IFERROR(INDEX(Raw!$FH$6:$FQ$2076,MATCH($B93&amp;$D93&amp;$B$5,Raw!$A$6:$A$2076,0),MATCH(K$5,Raw!$FH$4:$FQ$4,0)),"-")</f>
        <v>1.5381852185515048</v>
      </c>
      <c r="L93" s="47">
        <f>IFERROR(INDEX(Raw!$FH$6:$FQ$2076,MATCH($B93&amp;$D93&amp;$B$5,Raw!$A$6:$A$2076,0),MATCH(L$5,Raw!$FH$4:$FQ$4,0)),"-")</f>
        <v>1.5455692047201921</v>
      </c>
      <c r="M93" s="158">
        <f>IFERROR(INDEX(Raw!$FH$6:$FQ$2076,MATCH($B93&amp;$D93&amp;$B$5,Raw!$A$6:$A$2076,0),MATCH(M$5,Raw!$FH$4:$FQ$4,0)),"-")</f>
        <v>1.0700879629742344</v>
      </c>
      <c r="N93" s="158">
        <f>IFERROR(INDEX(Raw!$FH$6:$FQ$2076,MATCH($B93&amp;$D93&amp;$B$5,Raw!$A$6:$A$2076,0),MATCH(N$5,Raw!$FH$4:$FQ$4,0)),"-")</f>
        <v>1.0777555009353477</v>
      </c>
      <c r="O93" s="158">
        <f>IFERROR(INDEX(Raw!$FH$6:$FQ$2076,MATCH($B93&amp;$D93&amp;$B$5,Raw!$A$6:$A$2076,0),MATCH(O$5,Raw!$FH$4:$FQ$4,0)),"-")</f>
        <v>1.0697723440134908</v>
      </c>
      <c r="Q93" s="149">
        <f>IFERROR(INDEX(Raw!$H$6:$EZ$2076,MATCH($B93&amp;$D93&amp;$B$5,Raw!$A$6:$A$2076,0),MATCH(Q$5,Raw!$H$5:$EZ$5,0)),"-")</f>
        <v>181800</v>
      </c>
      <c r="R93" s="21">
        <f>IFERROR(INDEX(Raw!$H$6:$EZ$2076,MATCH($B93&amp;$D93&amp;$B$5,Raw!$A$6:$A$2076,0),MATCH(R$5,Raw!$H$5:$EZ$5,0)),"-")</f>
        <v>118248</v>
      </c>
      <c r="S93" s="149">
        <f>IFERROR(INDEX(Raw!$H$6:$EZ$2076,MATCH($B93&amp;$D93&amp;$B$5,Raw!$A$6:$A$2076,0),MATCH(S$5,Raw!$H$5:$EZ$5,0)),"-")</f>
        <v>573243</v>
      </c>
      <c r="T93" s="149">
        <f>IFERROR(INDEX(Raw!$H$6:$EZ$2076,MATCH($B93&amp;$D93&amp;$B$5,Raw!$A$6:$A$2076,0),MATCH(T$5,Raw!$H$5:$EZ$5,0)),"-")</f>
        <v>204112</v>
      </c>
      <c r="U93" s="149">
        <f>IFERROR(INDEX(Raw!$H$6:$EZ$2076,MATCH($B93&amp;$D93&amp;$B$5,Raw!$A$6:$A$2076,0),MATCH(U$5,Raw!$H$5:$EZ$5,0)),"-")</f>
        <v>7543</v>
      </c>
      <c r="V93" s="149"/>
      <c r="W93" s="149">
        <f>IFERROR(INDEX(Raw!$H$6:$EZ$2076,MATCH($B93&amp;$D93&amp;$B$5,Raw!$A$6:$A$2076,0),MATCH(W$5,Raw!$H$5:$EZ$5,0)),"-")</f>
        <v>134885</v>
      </c>
      <c r="X93" s="21">
        <f>IFERROR(INDEX(Raw!$H$6:$EZ$2076,MATCH($B93&amp;$D93&amp;$B$5,Raw!$A$6:$A$2076,0),MATCH(X$5,Raw!$H$5:$EZ$5,0)),"-")</f>
        <v>89456</v>
      </c>
      <c r="Y93" s="149">
        <f>IFERROR(INDEX(Raw!$H$6:$EZ$2076,MATCH($B93&amp;$D93&amp;$B$5,Raw!$A$6:$A$2076,0),MATCH(Y$5,Raw!$H$5:$EZ$5,0)),"-")</f>
        <v>439529</v>
      </c>
      <c r="Z93" s="149">
        <f>IFERROR(INDEX(Raw!$H$6:$EZ$2076,MATCH($B93&amp;$D93&amp;$B$5,Raw!$A$6:$A$2076,0),MATCH(Z$5,Raw!$H$5:$EZ$5,0)),"-")</f>
        <v>128476</v>
      </c>
      <c r="AA93" s="149">
        <f>IFERROR(INDEX(Raw!$H$6:$EZ$2076,MATCH($B93&amp;$D93&amp;$B$5,Raw!$A$6:$A$2076,0),MATCH(AA$5,Raw!$H$5:$EZ$5,0)),"-")</f>
        <v>5075</v>
      </c>
    </row>
    <row r="94" spans="1:27" s="38" customFormat="1" ht="17.5" x14ac:dyDescent="0.35">
      <c r="A94" s="188">
        <f t="shared" si="4"/>
        <v>45292</v>
      </c>
      <c r="B94" s="145" t="s">
        <v>133</v>
      </c>
      <c r="C94" s="38" t="s">
        <v>140</v>
      </c>
      <c r="D94" s="101" t="s">
        <v>140</v>
      </c>
      <c r="E94" s="158">
        <f>IFERROR(INDEX(Raw!$FH$6:$FQ$2076,MATCH($B94&amp;$D94&amp;$B$5,Raw!$A$6:$A$2076,0),MATCH(E$5,Raw!$FH$4:$FQ$4,0)),"-")</f>
        <v>2.0965503762337536</v>
      </c>
      <c r="F94" s="158">
        <f>IFERROR(INDEX(Raw!$FH$6:$FQ$2076,MATCH($B94&amp;$D94&amp;$B$5,Raw!$A$6:$A$2076,0),MATCH(F$5,Raw!$FH$4:$FQ$4,0)),"-")</f>
        <v>2.0597449093756994</v>
      </c>
      <c r="G94" s="158">
        <f>IFERROR(INDEX(Raw!$FH$6:$FQ$2076,MATCH($B94&amp;$D94&amp;$B$5,Raw!$A$6:$A$2076,0),MATCH(G$5,Raw!$FH$4:$FQ$4,0)),"-")</f>
        <v>1.3824017161823838</v>
      </c>
      <c r="H94" s="158">
        <f>IFERROR(INDEX(Raw!$FH$6:$FQ$2076,MATCH($B94&amp;$D94&amp;$B$5,Raw!$A$6:$A$2076,0),MATCH(H$5,Raw!$FH$4:$FQ$4,0)),"-")</f>
        <v>1.7171452314295625</v>
      </c>
      <c r="I94" s="158">
        <f>IFERROR(INDEX(Raw!$FH$6:$FQ$2076,MATCH($B94&amp;$D94&amp;$B$5,Raw!$A$6:$A$2076,0),MATCH(I$5,Raw!$FH$4:$FQ$4,0)),"-")</f>
        <v>1.5969997972836003</v>
      </c>
      <c r="J94" s="158"/>
      <c r="K94" s="158">
        <f>IFERROR(INDEX(Raw!$FH$6:$FQ$2076,MATCH($B94&amp;$D94&amp;$B$5,Raw!$A$6:$A$2076,0),MATCH(K$5,Raw!$FH$4:$FQ$4,0)),"-")</f>
        <v>1.5578520472979576</v>
      </c>
      <c r="L94" s="158">
        <f>IFERROR(INDEX(Raw!$FH$6:$FQ$2076,MATCH($B94&amp;$D94&amp;$B$5,Raw!$A$6:$A$2076,0),MATCH(L$5,Raw!$FH$4:$FQ$4,0)),"-")</f>
        <v>1.5590922652345789</v>
      </c>
      <c r="M94" s="158">
        <f>IFERROR(INDEX(Raw!$FH$6:$FQ$2076,MATCH($B94&amp;$D94&amp;$B$5,Raw!$A$6:$A$2076,0),MATCH(M$5,Raw!$FH$4:$FQ$4,0)),"-")</f>
        <v>1.07211475486816</v>
      </c>
      <c r="N94" s="158">
        <f>IFERROR(INDEX(Raw!$FH$6:$FQ$2076,MATCH($B94&amp;$D94&amp;$B$5,Raw!$A$6:$A$2076,0),MATCH(N$5,Raw!$FH$4:$FQ$4,0)),"-")</f>
        <v>1.0778639257101825</v>
      </c>
      <c r="O94" s="158">
        <f>IFERROR(INDEX(Raw!$FH$6:$FQ$2076,MATCH($B94&amp;$D94&amp;$B$5,Raw!$A$6:$A$2076,0),MATCH(O$5,Raw!$FH$4:$FQ$4,0)),"-")</f>
        <v>1.0756132171092641</v>
      </c>
      <c r="Q94" s="149">
        <f>IFERROR(INDEX(Raw!$H$6:$EZ$2076,MATCH($B94&amp;$D94&amp;$B$5,Raw!$A$6:$A$2076,0),MATCH(Q$5,Raw!$H$5:$EZ$5,0)),"-")</f>
        <v>171632</v>
      </c>
      <c r="R94" s="149">
        <f>IFERROR(INDEX(Raw!$H$6:$EZ$2076,MATCH($B94&amp;$D94&amp;$B$5,Raw!$A$6:$A$2076,0),MATCH(R$5,Raw!$H$5:$EZ$5,0)),"-")</f>
        <v>110460</v>
      </c>
      <c r="S94" s="149">
        <f>IFERROR(INDEX(Raw!$H$6:$EZ$2076,MATCH($B94&amp;$D94&amp;$B$5,Raw!$A$6:$A$2076,0),MATCH(S$5,Raw!$H$5:$EZ$5,0)),"-")</f>
        <v>559346</v>
      </c>
      <c r="T94" s="149">
        <f>IFERROR(INDEX(Raw!$H$6:$EZ$2076,MATCH($B94&amp;$D94&amp;$B$5,Raw!$A$6:$A$2076,0),MATCH(T$5,Raw!$H$5:$EZ$5,0)),"-")</f>
        <v>212835</v>
      </c>
      <c r="U94" s="149">
        <f>IFERROR(INDEX(Raw!$H$6:$EZ$2076,MATCH($B94&amp;$D94&amp;$B$5,Raw!$A$6:$A$2076,0),MATCH(U$5,Raw!$H$5:$EZ$5,0)),"-")</f>
        <v>7878</v>
      </c>
      <c r="V94" s="149"/>
      <c r="W94" s="149">
        <f>IFERROR(INDEX(Raw!$H$6:$EZ$2076,MATCH($B94&amp;$D94&amp;$B$5,Raw!$A$6:$A$2076,0),MATCH(W$5,Raw!$H$5:$EZ$5,0)),"-")</f>
        <v>127532</v>
      </c>
      <c r="X94" s="149">
        <f>IFERROR(INDEX(Raw!$H$6:$EZ$2076,MATCH($B94&amp;$D94&amp;$B$5,Raw!$A$6:$A$2076,0),MATCH(X$5,Raw!$H$5:$EZ$5,0)),"-")</f>
        <v>83611</v>
      </c>
      <c r="Y94" s="149">
        <f>IFERROR(INDEX(Raw!$H$6:$EZ$2076,MATCH($B94&amp;$D94&amp;$B$5,Raw!$A$6:$A$2076,0),MATCH(Y$5,Raw!$H$5:$EZ$5,0)),"-")</f>
        <v>433798</v>
      </c>
      <c r="Z94" s="149">
        <f>IFERROR(INDEX(Raw!$H$6:$EZ$2076,MATCH($B94&amp;$D94&amp;$B$5,Raw!$A$6:$A$2076,0),MATCH(Z$5,Raw!$H$5:$EZ$5,0)),"-")</f>
        <v>133598</v>
      </c>
      <c r="AA94" s="149">
        <f>IFERROR(INDEX(Raw!$H$6:$EZ$2076,MATCH($B94&amp;$D94&amp;$B$5,Raw!$A$6:$A$2076,0),MATCH(AA$5,Raw!$H$5:$EZ$5,0)),"-")</f>
        <v>5306</v>
      </c>
    </row>
    <row r="95" spans="1:27" s="38" customFormat="1" x14ac:dyDescent="0.25">
      <c r="A95" s="188">
        <f t="shared" si="4"/>
        <v>45323</v>
      </c>
      <c r="B95" s="145" t="s">
        <v>133</v>
      </c>
      <c r="C95" s="38" t="s">
        <v>141</v>
      </c>
      <c r="D95" s="2" t="s">
        <v>141</v>
      </c>
      <c r="E95" s="158">
        <f>IFERROR(INDEX(Raw!$FH$6:$FQ$2076,MATCH($B95&amp;$D95&amp;$B$5,Raw!$A$6:$A$2076,0),MATCH(E$5,Raw!$FH$4:$FQ$4,0)),"-")</f>
        <v>2.0942190286510201</v>
      </c>
      <c r="F95" s="158">
        <f>IFERROR(INDEX(Raw!$FH$6:$FQ$2076,MATCH($B95&amp;$D95&amp;$B$5,Raw!$A$6:$A$2076,0),MATCH(F$5,Raw!$FH$4:$FQ$4,0)),"-")</f>
        <v>2.0652139461172743</v>
      </c>
      <c r="G95" s="158">
        <f>IFERROR(INDEX(Raw!$FH$6:$FQ$2076,MATCH($B95&amp;$D95&amp;$B$5,Raw!$A$6:$A$2076,0),MATCH(G$5,Raw!$FH$4:$FQ$4,0)),"-")</f>
        <v>1.3853511596820713</v>
      </c>
      <c r="H95" s="158">
        <f>IFERROR(INDEX(Raw!$FH$6:$FQ$2076,MATCH($B95&amp;$D95&amp;$B$5,Raw!$A$6:$A$2076,0),MATCH(H$5,Raw!$FH$4:$FQ$4,0)),"-")</f>
        <v>1.7364883192621978</v>
      </c>
      <c r="I95" s="158">
        <f>IFERROR(INDEX(Raw!$FH$6:$FQ$2076,MATCH($B95&amp;$D95&amp;$B$5,Raw!$A$6:$A$2076,0),MATCH(I$5,Raw!$FH$4:$FQ$4,0)),"-")</f>
        <v>1.6073088297422897</v>
      </c>
      <c r="J95" s="158"/>
      <c r="K95" s="158">
        <f>IFERROR(INDEX(Raw!$FH$6:$FQ$2076,MATCH($B95&amp;$D95&amp;$B$5,Raw!$A$6:$A$2076,0),MATCH(K$5,Raw!$FH$4:$FQ$4,0)),"-")</f>
        <v>1.5453717082568568</v>
      </c>
      <c r="L95" s="158">
        <f>IFERROR(INDEX(Raw!$FH$6:$FQ$2076,MATCH($B95&amp;$D95&amp;$B$5,Raw!$A$6:$A$2076,0),MATCH(L$5,Raw!$FH$4:$FQ$4,0)),"-")</f>
        <v>1.5515847860538827</v>
      </c>
      <c r="M95" s="158">
        <f>IFERROR(INDEX(Raw!$FH$6:$FQ$2076,MATCH($B95&amp;$D95&amp;$B$5,Raw!$A$6:$A$2076,0),MATCH(M$5,Raw!$FH$4:$FQ$4,0)),"-")</f>
        <v>1.0716353478245788</v>
      </c>
      <c r="N95" s="158">
        <f>IFERROR(INDEX(Raw!$FH$6:$FQ$2076,MATCH($B95&amp;$D95&amp;$B$5,Raw!$A$6:$A$2076,0),MATCH(N$5,Raw!$FH$4:$FQ$4,0)),"-")</f>
        <v>1.0797646899264233</v>
      </c>
      <c r="O95" s="158">
        <f>IFERROR(INDEX(Raw!$FH$6:$FQ$2076,MATCH($B95&amp;$D95&amp;$B$5,Raw!$A$6:$A$2076,0),MATCH(O$5,Raw!$FH$4:$FQ$4,0)),"-")</f>
        <v>1.0684410646387832</v>
      </c>
      <c r="Q95" s="149">
        <f>IFERROR(INDEX(Raw!$H$6:$EZ$2076,MATCH($B95&amp;$D95&amp;$B$5,Raw!$A$6:$A$2076,0),MATCH(Q$5,Raw!$H$5:$EZ$5,0)),"-")</f>
        <v>160880</v>
      </c>
      <c r="R95" s="149">
        <f>IFERROR(INDEX(Raw!$H$6:$EZ$2076,MATCH($B95&amp;$D95&amp;$B$5,Raw!$A$6:$A$2076,0),MATCH(R$5,Raw!$H$5:$EZ$5,0)),"-")</f>
        <v>104252</v>
      </c>
      <c r="S95" s="149">
        <f>IFERROR(INDEX(Raw!$H$6:$EZ$2076,MATCH($B95&amp;$D95&amp;$B$5,Raw!$A$6:$A$2076,0),MATCH(S$5,Raw!$H$5:$EZ$5,0)),"-")</f>
        <v>519231</v>
      </c>
      <c r="T95" s="149">
        <f>IFERROR(INDEX(Raw!$H$6:$EZ$2076,MATCH($B95&amp;$D95&amp;$B$5,Raw!$A$6:$A$2076,0),MATCH(T$5,Raw!$H$5:$EZ$5,0)),"-")</f>
        <v>204857</v>
      </c>
      <c r="U95" s="149">
        <f>IFERROR(INDEX(Raw!$H$6:$EZ$2076,MATCH($B95&amp;$D95&amp;$B$5,Raw!$A$6:$A$2076,0),MATCH(U$5,Raw!$H$5:$EZ$5,0)),"-")</f>
        <v>7609</v>
      </c>
      <c r="V95" s="149"/>
      <c r="W95" s="149">
        <f>IFERROR(INDEX(Raw!$H$6:$EZ$2076,MATCH($B95&amp;$D95&amp;$B$5,Raw!$A$6:$A$2076,0),MATCH(W$5,Raw!$H$5:$EZ$5,0)),"-")</f>
        <v>118717</v>
      </c>
      <c r="X95" s="149">
        <f>IFERROR(INDEX(Raw!$H$6:$EZ$2076,MATCH($B95&amp;$D95&amp;$B$5,Raw!$A$6:$A$2076,0),MATCH(X$5,Raw!$H$5:$EZ$5,0)),"-")</f>
        <v>78324</v>
      </c>
      <c r="Y95" s="149">
        <f>IFERROR(INDEX(Raw!$H$6:$EZ$2076,MATCH($B95&amp;$D95&amp;$B$5,Raw!$A$6:$A$2076,0),MATCH(Y$5,Raw!$H$5:$EZ$5,0)),"-")</f>
        <v>401650</v>
      </c>
      <c r="Z95" s="149">
        <f>IFERROR(INDEX(Raw!$H$6:$EZ$2076,MATCH($B95&amp;$D95&amp;$B$5,Raw!$A$6:$A$2076,0),MATCH(Z$5,Raw!$H$5:$EZ$5,0)),"-")</f>
        <v>127382</v>
      </c>
      <c r="AA95" s="149">
        <f>IFERROR(INDEX(Raw!$H$6:$EZ$2076,MATCH($B95&amp;$D95&amp;$B$5,Raw!$A$6:$A$2076,0),MATCH(AA$5,Raw!$H$5:$EZ$5,0)),"-")</f>
        <v>5058</v>
      </c>
    </row>
    <row r="96" spans="1:27" s="38" customFormat="1" collapsed="1" x14ac:dyDescent="0.25">
      <c r="A96" s="188">
        <f t="shared" si="4"/>
        <v>45352</v>
      </c>
      <c r="B96" s="145" t="s">
        <v>133</v>
      </c>
      <c r="C96" s="74" t="s">
        <v>142</v>
      </c>
      <c r="D96" s="95" t="s">
        <v>142</v>
      </c>
      <c r="E96" s="158">
        <f>IFERROR(INDEX(Raw!$FH$6:$FQ$2076,MATCH($B96&amp;$D96&amp;$B$5,Raw!$A$6:$A$2076,0),MATCH(E$5,Raw!$FH$4:$FQ$4,0)),"-")</f>
        <v>2.0928475363736396</v>
      </c>
      <c r="F96" s="158">
        <f>IFERROR(INDEX(Raw!$FH$6:$FQ$2076,MATCH($B96&amp;$D96&amp;$B$5,Raw!$A$6:$A$2076,0),MATCH(F$5,Raw!$FH$4:$FQ$4,0)),"-")</f>
        <v>2.0638420280979157</v>
      </c>
      <c r="G96" s="158">
        <f>IFERROR(INDEX(Raw!$FH$6:$FQ$2076,MATCH($B96&amp;$D96&amp;$B$5,Raw!$A$6:$A$2076,0),MATCH(G$5,Raw!$FH$4:$FQ$4,0)),"-")</f>
        <v>1.3824415033562418</v>
      </c>
      <c r="H96" s="158">
        <f>IFERROR(INDEX(Raw!$FH$6:$FQ$2076,MATCH($B96&amp;$D96&amp;$B$5,Raw!$A$6:$A$2076,0),MATCH(H$5,Raw!$FH$4:$FQ$4,0)),"-")</f>
        <v>1.7468111498584034</v>
      </c>
      <c r="I96" s="158">
        <f>IFERROR(INDEX(Raw!$FH$6:$FQ$2076,MATCH($B96&amp;$D96&amp;$B$5,Raw!$A$6:$A$2076,0),MATCH(I$5,Raw!$FH$4:$FQ$4,0)),"-")</f>
        <v>1.6204703161141094</v>
      </c>
      <c r="J96" s="158"/>
      <c r="K96" s="158">
        <f>IFERROR(INDEX(Raw!$FH$6:$FQ$2076,MATCH($B96&amp;$D96&amp;$B$5,Raw!$A$6:$A$2076,0),MATCH(K$5,Raw!$FH$4:$FQ$4,0)),"-")</f>
        <v>1.5503240004890573</v>
      </c>
      <c r="L96" s="158">
        <f>IFERROR(INDEX(Raw!$FH$6:$FQ$2076,MATCH($B96&amp;$D96&amp;$B$5,Raw!$A$6:$A$2076,0),MATCH(L$5,Raw!$FH$4:$FQ$4,0)),"-")</f>
        <v>1.5572258411743964</v>
      </c>
      <c r="M96" s="158">
        <f>IFERROR(INDEX(Raw!$FH$6:$FQ$2076,MATCH($B96&amp;$D96&amp;$B$5,Raw!$A$6:$A$2076,0),MATCH(M$5,Raw!$FH$4:$FQ$4,0)),"-")</f>
        <v>1.0736722587357321</v>
      </c>
      <c r="N96" s="158">
        <f>IFERROR(INDEX(Raw!$FH$6:$FQ$2076,MATCH($B96&amp;$D96&amp;$B$5,Raw!$A$6:$A$2076,0),MATCH(N$5,Raw!$FH$4:$FQ$4,0)),"-")</f>
        <v>1.0797856156528658</v>
      </c>
      <c r="O96" s="158">
        <f>IFERROR(INDEX(Raw!$FH$6:$FQ$2076,MATCH($B96&amp;$D96&amp;$B$5,Raw!$A$6:$A$2076,0),MATCH(O$5,Raw!$FH$4:$FQ$4,0)),"-")</f>
        <v>1.0688126445643793</v>
      </c>
      <c r="Q96" s="149">
        <f>IFERROR(INDEX(Raw!$H$6:$EZ$2076,MATCH($B96&amp;$D96&amp;$B$5,Raw!$A$6:$A$2076,0),MATCH(Q$5,Raw!$H$5:$EZ$5,0)),"-")</f>
        <v>171174</v>
      </c>
      <c r="R96" s="149">
        <f>IFERROR(INDEX(Raw!$H$6:$EZ$2076,MATCH($B96&amp;$D96&amp;$B$5,Raw!$A$6:$A$2076,0),MATCH(R$5,Raw!$H$5:$EZ$5,0)),"-")</f>
        <v>111206</v>
      </c>
      <c r="S96" s="149">
        <f>IFERROR(INDEX(Raw!$H$6:$EZ$2076,MATCH($B96&amp;$D96&amp;$B$5,Raw!$A$6:$A$2076,0),MATCH(S$5,Raw!$H$5:$EZ$5,0)),"-")</f>
        <v>552772</v>
      </c>
      <c r="T96" s="149">
        <f>IFERROR(INDEX(Raw!$H$6:$EZ$2076,MATCH($B96&amp;$D96&amp;$B$5,Raw!$A$6:$A$2076,0),MATCH(T$5,Raw!$H$5:$EZ$5,0)),"-")</f>
        <v>223908</v>
      </c>
      <c r="U96" s="149">
        <f>IFERROR(INDEX(Raw!$H$6:$EZ$2076,MATCH($B96&amp;$D96&amp;$B$5,Raw!$A$6:$A$2076,0),MATCH(U$5,Raw!$H$5:$EZ$5,0)),"-")</f>
        <v>8407</v>
      </c>
      <c r="V96" s="149"/>
      <c r="W96" s="149">
        <f>IFERROR(INDEX(Raw!$H$6:$EZ$2076,MATCH($B96&amp;$D96&amp;$B$5,Raw!$A$6:$A$2076,0),MATCH(W$5,Raw!$H$5:$EZ$5,0)),"-")</f>
        <v>126801</v>
      </c>
      <c r="X96" s="149">
        <f>IFERROR(INDEX(Raw!$H$6:$EZ$2076,MATCH($B96&amp;$D96&amp;$B$5,Raw!$A$6:$A$2076,0),MATCH(X$5,Raw!$H$5:$EZ$5,0)),"-")</f>
        <v>83908</v>
      </c>
      <c r="Y96" s="149">
        <f>IFERROR(INDEX(Raw!$H$6:$EZ$2076,MATCH($B96&amp;$D96&amp;$B$5,Raw!$A$6:$A$2076,0),MATCH(Y$5,Raw!$H$5:$EZ$5,0)),"-")</f>
        <v>429310</v>
      </c>
      <c r="Z96" s="149">
        <f>IFERROR(INDEX(Raw!$H$6:$EZ$2076,MATCH($B96&amp;$D96&amp;$B$5,Raw!$A$6:$A$2076,0),MATCH(Z$5,Raw!$H$5:$EZ$5,0)),"-")</f>
        <v>138408</v>
      </c>
      <c r="AA96" s="149">
        <f>IFERROR(INDEX(Raw!$H$6:$EZ$2076,MATCH($B96&amp;$D96&amp;$B$5,Raw!$A$6:$A$2076,0),MATCH(AA$5,Raw!$H$5:$EZ$5,0)),"-")</f>
        <v>5545</v>
      </c>
    </row>
    <row r="97" spans="1:27" s="38" customFormat="1" ht="16.5" x14ac:dyDescent="0.35">
      <c r="A97" s="188">
        <f t="shared" si="4"/>
        <v>45383</v>
      </c>
      <c r="B97" s="146" t="s">
        <v>134</v>
      </c>
      <c r="C97" s="96" t="s">
        <v>143</v>
      </c>
      <c r="D97" s="338" t="s">
        <v>143</v>
      </c>
      <c r="E97" s="157">
        <f>IFERROR(INDEX(Raw!$FH$6:$FQ$2076,MATCH($B97&amp;$D97&amp;$B$5,Raw!$A$6:$A$2076,0),MATCH(E$5,Raw!$FH$4:$FQ$4,0)),"-")</f>
        <v>2.0823766738775564</v>
      </c>
      <c r="F97" s="157">
        <f>IFERROR(INDEX(Raw!$FH$6:$FQ$2076,MATCH($B97&amp;$D97&amp;$B$5,Raw!$A$6:$A$2076,0),MATCH(F$5,Raw!$FH$4:$FQ$4,0)),"-")</f>
        <v>2.0550350574128644</v>
      </c>
      <c r="G97" s="157">
        <f>IFERROR(INDEX(Raw!$FH$6:$FQ$2076,MATCH($B97&amp;$D97&amp;$B$5,Raw!$A$6:$A$2076,0),MATCH(G$5,Raw!$FH$4:$FQ$4,0)),"-")</f>
        <v>1.3720455527864792</v>
      </c>
      <c r="H97" s="157">
        <f>IFERROR(INDEX(Raw!$FH$6:$FQ$2076,MATCH($B97&amp;$D97&amp;$B$5,Raw!$A$6:$A$2076,0),MATCH(H$5,Raw!$FH$4:$FQ$4,0)),"-")</f>
        <v>1.7333435324715061</v>
      </c>
      <c r="I97" s="157">
        <f>IFERROR(INDEX(Raw!$FH$6:$FQ$2076,MATCH($B97&amp;$D97&amp;$B$5,Raw!$A$6:$A$2076,0),MATCH(I$5,Raw!$FH$4:$FQ$4,0)),"-")</f>
        <v>1.6354663036078965</v>
      </c>
      <c r="J97" s="158"/>
      <c r="K97" s="157">
        <f>IFERROR(INDEX(Raw!$FH$6:$FQ$2076,MATCH($B97&amp;$D97&amp;$B$5,Raw!$A$6:$A$2076,0),MATCH(K$5,Raw!$FH$4:$FQ$4,0)),"-")</f>
        <v>1.5456741297163865</v>
      </c>
      <c r="L97" s="157">
        <f>IFERROR(INDEX(Raw!$FH$6:$FQ$2076,MATCH($B97&amp;$D97&amp;$B$5,Raw!$A$6:$A$2076,0),MATCH(L$5,Raw!$FH$4:$FQ$4,0)),"-")</f>
        <v>1.5554923280154456</v>
      </c>
      <c r="M97" s="157">
        <f>IFERROR(INDEX(Raw!$FH$6:$FQ$2076,MATCH($B97&amp;$D97&amp;$B$5,Raw!$A$6:$A$2076,0),MATCH(M$5,Raw!$FH$4:$FQ$4,0)),"-")</f>
        <v>1.070952093795194</v>
      </c>
      <c r="N97" s="157">
        <f>IFERROR(INDEX(Raw!$FH$6:$FQ$2076,MATCH($B97&amp;$D97&amp;$B$5,Raw!$A$6:$A$2076,0),MATCH(N$5,Raw!$FH$4:$FQ$4,0)),"-")</f>
        <v>1.0799892909049185</v>
      </c>
      <c r="O97" s="157">
        <f>IFERROR(INDEX(Raw!$FH$6:$FQ$2076,MATCH($B97&amp;$D97&amp;$B$5,Raw!$A$6:$A$2076,0),MATCH(O$5,Raw!$FH$4:$FQ$4,0)),"-")</f>
        <v>1.0736895847515318</v>
      </c>
      <c r="Q97" s="148">
        <f>IFERROR(INDEX(Raw!$H$6:$EZ$2076,MATCH($B97&amp;$D97&amp;$B$5,Raw!$A$6:$A$2076,0),MATCH(Q$5,Raw!$H$5:$EZ$5,0)),"-")</f>
        <v>156905</v>
      </c>
      <c r="R97" s="148">
        <f>IFERROR(INDEX(Raw!$H$6:$EZ$2076,MATCH($B97&amp;$D97&amp;$B$5,Raw!$A$6:$A$2076,0),MATCH(R$5,Raw!$H$5:$EZ$5,0)),"-")</f>
        <v>101118</v>
      </c>
      <c r="S97" s="148">
        <f>IFERROR(INDEX(Raw!$H$6:$EZ$2076,MATCH($B97&amp;$D97&amp;$B$5,Raw!$A$6:$A$2076,0),MATCH(S$5,Raw!$H$5:$EZ$5,0)),"-")</f>
        <v>514207</v>
      </c>
      <c r="T97" s="148">
        <f>IFERROR(INDEX(Raw!$H$6:$EZ$2076,MATCH($B97&amp;$D97&amp;$B$5,Raw!$A$6:$A$2076,0),MATCH(T$5,Raw!$H$5:$EZ$5,0)),"-")</f>
        <v>226600</v>
      </c>
      <c r="U97" s="148">
        <f>IFERROR(INDEX(Raw!$H$6:$EZ$2076,MATCH($B97&amp;$D97&amp;$B$5,Raw!$A$6:$A$2076,0),MATCH(U$5,Raw!$H$5:$EZ$5,0)),"-")</f>
        <v>9610</v>
      </c>
      <c r="V97" s="149"/>
      <c r="W97" s="148">
        <f>IFERROR(INDEX(Raw!$H$6:$EZ$2076,MATCH($B97&amp;$D97&amp;$B$5,Raw!$A$6:$A$2076,0),MATCH(W$5,Raw!$H$5:$EZ$5,0)),"-")</f>
        <v>116465</v>
      </c>
      <c r="X97" s="148">
        <f>IFERROR(INDEX(Raw!$H$6:$EZ$2076,MATCH($B97&amp;$D97&amp;$B$5,Raw!$A$6:$A$2076,0),MATCH(X$5,Raw!$H$5:$EZ$5,0)),"-")</f>
        <v>76538</v>
      </c>
      <c r="Y97" s="148">
        <f>IFERROR(INDEX(Raw!$H$6:$EZ$2076,MATCH($B97&amp;$D97&amp;$B$5,Raw!$A$6:$A$2076,0),MATCH(Y$5,Raw!$H$5:$EZ$5,0)),"-")</f>
        <v>401365</v>
      </c>
      <c r="Z97" s="148">
        <f>IFERROR(INDEX(Raw!$H$6:$EZ$2076,MATCH($B97&amp;$D97&amp;$B$5,Raw!$A$6:$A$2076,0),MATCH(Z$5,Raw!$H$5:$EZ$5,0)),"-")</f>
        <v>141187</v>
      </c>
      <c r="AA97" s="148">
        <f>IFERROR(INDEX(Raw!$H$6:$EZ$2076,MATCH($B97&amp;$D97&amp;$B$5,Raw!$A$6:$A$2076,0),MATCH(AA$5,Raw!$H$5:$EZ$5,0)),"-")</f>
        <v>6309</v>
      </c>
    </row>
    <row r="98" spans="1:27" s="38" customFormat="1" ht="14.25" customHeight="1" x14ac:dyDescent="0.25">
      <c r="A98" s="188">
        <f t="shared" si="4"/>
        <v>45413</v>
      </c>
      <c r="B98" s="145" t="s">
        <v>134</v>
      </c>
      <c r="C98" s="119" t="s">
        <v>299</v>
      </c>
      <c r="D98" s="2" t="s">
        <v>144</v>
      </c>
      <c r="E98" s="158">
        <f>IFERROR(INDEX(Raw!$FH$6:$FQ$2076,MATCH($B98&amp;$D98&amp;$B$5,Raw!$A$6:$A$2076,0),MATCH(E$5,Raw!$FH$4:$FQ$4,0)),"-")</f>
        <v>2.0806153770896771</v>
      </c>
      <c r="F98" s="158">
        <f>IFERROR(INDEX(Raw!$FH$6:$FQ$2076,MATCH($B98&amp;$D98&amp;$B$5,Raw!$A$6:$A$2076,0),MATCH(F$5,Raw!$FH$4:$FQ$4,0)),"-")</f>
        <v>2.0507377155934283</v>
      </c>
      <c r="G98" s="158">
        <f>IFERROR(INDEX(Raw!$FH$6:$FQ$2076,MATCH($B98&amp;$D98&amp;$B$5,Raw!$A$6:$A$2076,0),MATCH(G$5,Raw!$FH$4:$FQ$4,0)),"-")</f>
        <v>1.3885267840073412</v>
      </c>
      <c r="H98" s="158">
        <f>IFERROR(INDEX(Raw!$FH$6:$FQ$2076,MATCH($B98&amp;$D98&amp;$B$5,Raw!$A$6:$A$2076,0),MATCH(H$5,Raw!$FH$4:$FQ$4,0)),"-")</f>
        <v>1.7396485451703281</v>
      </c>
      <c r="I98" s="158">
        <f>IFERROR(INDEX(Raw!$FH$6:$FQ$2076,MATCH($B98&amp;$D98&amp;$B$5,Raw!$A$6:$A$2076,0),MATCH(I$5,Raw!$FH$4:$FQ$4,0)),"-")</f>
        <v>1.6041448972483454</v>
      </c>
      <c r="J98" s="158"/>
      <c r="K98" s="158">
        <f>IFERROR(INDEX(Raw!$FH$6:$FQ$2076,MATCH($B98&amp;$D98&amp;$B$5,Raw!$A$6:$A$2076,0),MATCH(K$5,Raw!$FH$4:$FQ$4,0)),"-")</f>
        <v>1.5425273018551808</v>
      </c>
      <c r="L98" s="158">
        <f>IFERROR(INDEX(Raw!$FH$6:$FQ$2076,MATCH($B98&amp;$D98&amp;$B$5,Raw!$A$6:$A$2076,0),MATCH(L$5,Raw!$FH$4:$FQ$4,0)),"-")</f>
        <v>1.5487934210281504</v>
      </c>
      <c r="M98" s="158">
        <f>IFERROR(INDEX(Raw!$FH$6:$FQ$2076,MATCH($B98&amp;$D98&amp;$B$5,Raw!$A$6:$A$2076,0),MATCH(M$5,Raw!$FH$4:$FQ$4,0)),"-")</f>
        <v>1.0734887396286052</v>
      </c>
      <c r="N98" s="158">
        <f>IFERROR(INDEX(Raw!$FH$6:$FQ$2076,MATCH($B98&amp;$D98&amp;$B$5,Raw!$A$6:$A$2076,0),MATCH(N$5,Raw!$FH$4:$FQ$4,0)),"-")</f>
        <v>1.0795795228853429</v>
      </c>
      <c r="O98" s="158">
        <f>IFERROR(INDEX(Raw!$FH$6:$FQ$2076,MATCH($B98&amp;$D98&amp;$B$5,Raw!$A$6:$A$2076,0),MATCH(O$5,Raw!$FH$4:$FQ$4,0)),"-")</f>
        <v>1.0680947405085337</v>
      </c>
      <c r="Q98" s="149">
        <f>IFERROR(INDEX(Raw!$H$6:$EZ$2076,MATCH($B98&amp;$D98&amp;$B$5,Raw!$A$6:$A$2076,0),MATCH(Q$5,Raw!$H$5:$EZ$5,0)),"-")</f>
        <v>170134</v>
      </c>
      <c r="R98" s="149">
        <f>IFERROR(INDEX(Raw!$H$6:$EZ$2076,MATCH($B98&amp;$D98&amp;$B$5,Raw!$A$6:$A$2076,0),MATCH(R$5,Raw!$H$5:$EZ$5,0)),"-")</f>
        <v>110221</v>
      </c>
      <c r="S98" s="149">
        <f>IFERROR(INDEX(Raw!$H$6:$EZ$2076,MATCH($B98&amp;$D98&amp;$B$5,Raw!$A$6:$A$2076,0),MATCH(S$5,Raw!$H$5:$EZ$5,0)),"-")</f>
        <v>544726</v>
      </c>
      <c r="T98" s="149">
        <f>IFERROR(INDEX(Raw!$H$6:$EZ$2076,MATCH($B98&amp;$D98&amp;$B$5,Raw!$A$6:$A$2076,0),MATCH(T$5,Raw!$H$5:$EZ$5,0)),"-")</f>
        <v>230366</v>
      </c>
      <c r="U98" s="149">
        <f>IFERROR(INDEX(Raw!$H$6:$EZ$2076,MATCH($B98&amp;$D98&amp;$B$5,Raw!$A$6:$A$2076,0),MATCH(U$5,Raw!$H$5:$EZ$5,0)),"-")</f>
        <v>9211</v>
      </c>
      <c r="V98" s="149"/>
      <c r="W98" s="149">
        <f>IFERROR(INDEX(Raw!$H$6:$EZ$2076,MATCH($B98&amp;$D98&amp;$B$5,Raw!$A$6:$A$2076,0),MATCH(W$5,Raw!$H$5:$EZ$5,0)),"-")</f>
        <v>126134</v>
      </c>
      <c r="X98" s="149">
        <f>IFERROR(INDEX(Raw!$H$6:$EZ$2076,MATCH($B98&amp;$D98&amp;$B$5,Raw!$A$6:$A$2076,0),MATCH(X$5,Raw!$H$5:$EZ$5,0)),"-")</f>
        <v>83243</v>
      </c>
      <c r="Y98" s="149">
        <f>IFERROR(INDEX(Raw!$H$6:$EZ$2076,MATCH($B98&amp;$D98&amp;$B$5,Raw!$A$6:$A$2076,0),MATCH(Y$5,Raw!$H$5:$EZ$5,0)),"-")</f>
        <v>421135</v>
      </c>
      <c r="Z98" s="149">
        <f>IFERROR(INDEX(Raw!$H$6:$EZ$2076,MATCH($B98&amp;$D98&amp;$B$5,Raw!$A$6:$A$2076,0),MATCH(Z$5,Raw!$H$5:$EZ$5,0)),"-")</f>
        <v>142959</v>
      </c>
      <c r="AA98" s="149">
        <f>IFERROR(INDEX(Raw!$H$6:$EZ$2076,MATCH($B98&amp;$D98&amp;$B$5,Raw!$A$6:$A$2076,0),MATCH(AA$5,Raw!$H$5:$EZ$5,0)),"-")</f>
        <v>6133</v>
      </c>
    </row>
    <row r="99" spans="1:27" s="38" customFormat="1" ht="12.75" customHeight="1" x14ac:dyDescent="0.25">
      <c r="A99" s="188">
        <f t="shared" si="4"/>
        <v>45444</v>
      </c>
      <c r="B99" s="145" t="s">
        <v>134</v>
      </c>
      <c r="C99" s="38" t="s">
        <v>145</v>
      </c>
      <c r="D99" s="95" t="s">
        <v>145</v>
      </c>
      <c r="E99" s="158">
        <f>IFERROR(INDEX(Raw!$FH$6:$FQ$2076,MATCH($B99&amp;$D99&amp;$B$5,Raw!$A$6:$A$2076,0),MATCH(E$5,Raw!$FH$4:$FQ$4,0)),"-")</f>
        <v>2.0795444546403026</v>
      </c>
      <c r="F99" s="158">
        <f>IFERROR(INDEX(Raw!$FH$6:$FQ$2076,MATCH($B99&amp;$D99&amp;$B$5,Raw!$A$6:$A$2076,0),MATCH(F$5,Raw!$FH$4:$FQ$4,0)),"-")</f>
        <v>2.052585283769313</v>
      </c>
      <c r="G99" s="158">
        <f>IFERROR(INDEX(Raw!$FH$6:$FQ$2076,MATCH($B99&amp;$D99&amp;$B$5,Raw!$A$6:$A$2076,0),MATCH(G$5,Raw!$FH$4:$FQ$4,0)),"-")</f>
        <v>1.4011366710337183</v>
      </c>
      <c r="H99" s="158">
        <f>IFERROR(INDEX(Raw!$FH$6:$FQ$2076,MATCH($B99&amp;$D99&amp;$B$5,Raw!$A$6:$A$2076,0),MATCH(H$5,Raw!$FH$4:$FQ$4,0)),"-")</f>
        <v>1.7601418876748909</v>
      </c>
      <c r="I99" s="158">
        <f>IFERROR(INDEX(Raw!$FH$6:$FQ$2076,MATCH($B99&amp;$D99&amp;$B$5,Raw!$A$6:$A$2076,0),MATCH(I$5,Raw!$FH$4:$FQ$4,0)),"-")</f>
        <v>1.6664689600632661</v>
      </c>
      <c r="J99" s="158"/>
      <c r="K99" s="158">
        <f>IFERROR(INDEX(Raw!$FH$6:$FQ$2076,MATCH($B99&amp;$D99&amp;$B$5,Raw!$A$6:$A$2076,0),MATCH(K$5,Raw!$FH$4:$FQ$4,0)),"-")</f>
        <v>1.5415257752693172</v>
      </c>
      <c r="L99" s="158">
        <f>IFERROR(INDEX(Raw!$FH$6:$FQ$2076,MATCH($B99&amp;$D99&amp;$B$5,Raw!$A$6:$A$2076,0),MATCH(L$5,Raw!$FH$4:$FQ$4,0)),"-")</f>
        <v>1.5499655805415329</v>
      </c>
      <c r="M99" s="158">
        <f>IFERROR(INDEX(Raw!$FH$6:$FQ$2076,MATCH($B99&amp;$D99&amp;$B$5,Raw!$A$6:$A$2076,0),MATCH(M$5,Raw!$FH$4:$FQ$4,0)),"-")</f>
        <v>1.0746341489288347</v>
      </c>
      <c r="N99" s="158">
        <f>IFERROR(INDEX(Raw!$FH$6:$FQ$2076,MATCH($B99&amp;$D99&amp;$B$5,Raw!$A$6:$A$2076,0),MATCH(N$5,Raw!$FH$4:$FQ$4,0)),"-")</f>
        <v>1.0805109852345176</v>
      </c>
      <c r="O99" s="158">
        <f>IFERROR(INDEX(Raw!$FH$6:$FQ$2076,MATCH($B99&amp;$D99&amp;$B$5,Raw!$A$6:$A$2076,0),MATCH(O$5,Raw!$FH$4:$FQ$4,0)),"-")</f>
        <v>1.0640569395017794</v>
      </c>
      <c r="Q99" s="149">
        <f>IFERROR(INDEX(Raw!$H$6:$EZ$2076,MATCH($B99&amp;$D99&amp;$B$5,Raw!$A$6:$A$2076,0),MATCH(Q$5,Raw!$H$5:$EZ$5,0)),"-")</f>
        <v>165434</v>
      </c>
      <c r="R99" s="149">
        <f>IFERROR(INDEX(Raw!$H$6:$EZ$2076,MATCH($B99&amp;$D99&amp;$B$5,Raw!$A$6:$A$2076,0),MATCH(R$5,Raw!$H$5:$EZ$5,0)),"-")</f>
        <v>107342</v>
      </c>
      <c r="S99" s="149">
        <f>IFERROR(INDEX(Raw!$H$6:$EZ$2076,MATCH($B99&amp;$D99&amp;$B$5,Raw!$A$6:$A$2076,0),MATCH(S$5,Raw!$H$5:$EZ$5,0)),"-")</f>
        <v>528321</v>
      </c>
      <c r="T99" s="149">
        <f>IFERROR(INDEX(Raw!$H$6:$EZ$2076,MATCH($B99&amp;$D99&amp;$B$5,Raw!$A$6:$A$2076,0),MATCH(T$5,Raw!$H$5:$EZ$5,0)),"-")</f>
        <v>222797</v>
      </c>
      <c r="U99" s="149">
        <f>IFERROR(INDEX(Raw!$H$6:$EZ$2076,MATCH($B99&amp;$D99&amp;$B$5,Raw!$A$6:$A$2076,0),MATCH(U$5,Raw!$H$5:$EZ$5,0)),"-")</f>
        <v>8429</v>
      </c>
      <c r="V99" s="149"/>
      <c r="W99" s="149">
        <f>IFERROR(INDEX(Raw!$H$6:$EZ$2076,MATCH($B99&amp;$D99&amp;$B$5,Raw!$A$6:$A$2076,0),MATCH(W$5,Raw!$H$5:$EZ$5,0)),"-")</f>
        <v>122633</v>
      </c>
      <c r="X99" s="149">
        <f>IFERROR(INDEX(Raw!$H$6:$EZ$2076,MATCH($B99&amp;$D99&amp;$B$5,Raw!$A$6:$A$2076,0),MATCH(X$5,Raw!$H$5:$EZ$5,0)),"-")</f>
        <v>81057</v>
      </c>
      <c r="Y99" s="149">
        <f>IFERROR(INDEX(Raw!$H$6:$EZ$2076,MATCH($B99&amp;$D99&amp;$B$5,Raw!$A$6:$A$2076,0),MATCH(Y$5,Raw!$H$5:$EZ$5,0)),"-")</f>
        <v>405208</v>
      </c>
      <c r="Z99" s="149">
        <f>IFERROR(INDEX(Raw!$H$6:$EZ$2076,MATCH($B99&amp;$D99&amp;$B$5,Raw!$A$6:$A$2076,0),MATCH(Z$5,Raw!$H$5:$EZ$5,0)),"-")</f>
        <v>136770</v>
      </c>
      <c r="AA99" s="149">
        <f>IFERROR(INDEX(Raw!$H$6:$EZ$2076,MATCH($B99&amp;$D99&amp;$B$5,Raw!$A$6:$A$2076,0),MATCH(AA$5,Raw!$H$5:$EZ$5,0)),"-")</f>
        <v>5382</v>
      </c>
    </row>
    <row r="100" spans="1:27" s="38" customFormat="1" ht="17.5" x14ac:dyDescent="0.35">
      <c r="A100" s="188">
        <f t="shared" si="4"/>
        <v>45474</v>
      </c>
      <c r="B100" s="145" t="s">
        <v>134</v>
      </c>
      <c r="C100" s="38" t="s">
        <v>146</v>
      </c>
      <c r="D100" s="99" t="s">
        <v>146</v>
      </c>
      <c r="E100" s="158">
        <f>IFERROR(INDEX(Raw!$FH$6:$FQ$2076,MATCH($B100&amp;$D100&amp;$B$5,Raw!$A$6:$A$2076,0),MATCH(E$5,Raw!$FH$4:$FQ$4,0)),"-")</f>
        <v>2.0771306694524245</v>
      </c>
      <c r="F100" s="158">
        <f>IFERROR(INDEX(Raw!$FH$6:$FQ$2076,MATCH($B100&amp;$D100&amp;$B$5,Raw!$A$6:$A$2076,0),MATCH(F$5,Raw!$FH$4:$FQ$4,0)),"-")</f>
        <v>2.055422142384419</v>
      </c>
      <c r="G100" s="158">
        <f>IFERROR(INDEX(Raw!$FH$6:$FQ$2076,MATCH($B100&amp;$D100&amp;$B$5,Raw!$A$6:$A$2076,0),MATCH(G$5,Raw!$FH$4:$FQ$4,0)),"-")</f>
        <v>1.3944931266842899</v>
      </c>
      <c r="H100" s="158">
        <f>IFERROR(INDEX(Raw!$FH$6:$FQ$2076,MATCH($B100&amp;$D100&amp;$B$5,Raw!$A$6:$A$2076,0),MATCH(H$5,Raw!$FH$4:$FQ$4,0)),"-")</f>
        <v>1.76005878536307</v>
      </c>
      <c r="I100" s="158">
        <f>IFERROR(INDEX(Raw!$FH$6:$FQ$2076,MATCH($B100&amp;$D100&amp;$B$5,Raw!$A$6:$A$2076,0),MATCH(I$5,Raw!$FH$4:$FQ$4,0)),"-")</f>
        <v>1.6766549157853505</v>
      </c>
      <c r="J100" s="158"/>
      <c r="K100" s="158">
        <f>IFERROR(INDEX(Raw!$FH$6:$FQ$2076,MATCH($B100&amp;$D100&amp;$B$5,Raw!$A$6:$A$2076,0),MATCH(K$5,Raw!$FH$4:$FQ$4,0)),"-")</f>
        <v>1.5427999353306221</v>
      </c>
      <c r="L100" s="158">
        <f>IFERROR(INDEX(Raw!$FH$6:$FQ$2076,MATCH($B100&amp;$D100&amp;$B$5,Raw!$A$6:$A$2076,0),MATCH(L$5,Raw!$FH$4:$FQ$4,0)),"-")</f>
        <v>1.5547508745390943</v>
      </c>
      <c r="M100" s="158">
        <f>IFERROR(INDEX(Raw!$FH$6:$FQ$2076,MATCH($B100&amp;$D100&amp;$B$5,Raw!$A$6:$A$2076,0),MATCH(M$5,Raw!$FH$4:$FQ$4,0)),"-")</f>
        <v>1.0739225040397267</v>
      </c>
      <c r="N100" s="158">
        <f>IFERROR(INDEX(Raw!$FH$6:$FQ$2076,MATCH($B100&amp;$D100&amp;$B$5,Raw!$A$6:$A$2076,0),MATCH(N$5,Raw!$FH$4:$FQ$4,0)),"-")</f>
        <v>1.0799777991447981</v>
      </c>
      <c r="O100" s="158">
        <f>IFERROR(INDEX(Raw!$FH$6:$FQ$2076,MATCH($B100&amp;$D100&amp;$B$5,Raw!$A$6:$A$2076,0),MATCH(O$5,Raw!$FH$4:$FQ$4,0)),"-")</f>
        <v>1.0773599686643165</v>
      </c>
      <c r="Q100" s="149">
        <f>IFERROR(INDEX(Raw!$H$6:$EZ$2076,MATCH($B100&amp;$D100&amp;$B$5,Raw!$A$6:$A$2076,0),MATCH(Q$5,Raw!$H$5:$EZ$5,0)),"-")</f>
        <v>167020</v>
      </c>
      <c r="R100" s="149">
        <f>IFERROR(INDEX(Raw!$H$6:$EZ$2076,MATCH($B100&amp;$D100&amp;$B$5,Raw!$A$6:$A$2076,0),MATCH(R$5,Raw!$H$5:$EZ$5,0)),"-")</f>
        <v>108701</v>
      </c>
      <c r="S100" s="149">
        <f>IFERROR(INDEX(Raw!$H$6:$EZ$2076,MATCH($B100&amp;$D100&amp;$B$5,Raw!$A$6:$A$2076,0),MATCH(S$5,Raw!$H$5:$EZ$5,0)),"-")</f>
        <v>542819</v>
      </c>
      <c r="T100" s="149">
        <f>IFERROR(INDEX(Raw!$H$6:$EZ$2076,MATCH($B100&amp;$D100&amp;$B$5,Raw!$A$6:$A$2076,0),MATCH(T$5,Raw!$H$5:$EZ$5,0)),"-")</f>
        <v>225152</v>
      </c>
      <c r="U100" s="149">
        <f>IFERROR(INDEX(Raw!$H$6:$EZ$2076,MATCH($B100&amp;$D100&amp;$B$5,Raw!$A$6:$A$2076,0),MATCH(U$5,Raw!$H$5:$EZ$5,0)),"-")</f>
        <v>8561</v>
      </c>
      <c r="V100" s="149"/>
      <c r="W100" s="149">
        <f>IFERROR(INDEX(Raw!$H$6:$EZ$2076,MATCH($B100&amp;$D100&amp;$B$5,Raw!$A$6:$A$2076,0),MATCH(W$5,Raw!$H$5:$EZ$5,0)),"-")</f>
        <v>124055</v>
      </c>
      <c r="X100" s="149">
        <f>IFERROR(INDEX(Raw!$H$6:$EZ$2076,MATCH($B100&amp;$D100&amp;$B$5,Raw!$A$6:$A$2076,0),MATCH(X$5,Raw!$H$5:$EZ$5,0)),"-")</f>
        <v>82223</v>
      </c>
      <c r="Y100" s="149">
        <f>IFERROR(INDEX(Raw!$H$6:$EZ$2076,MATCH($B100&amp;$D100&amp;$B$5,Raw!$A$6:$A$2076,0),MATCH(Y$5,Raw!$H$5:$EZ$5,0)),"-")</f>
        <v>418034</v>
      </c>
      <c r="Z100" s="149">
        <f>IFERROR(INDEX(Raw!$H$6:$EZ$2076,MATCH($B100&amp;$D100&amp;$B$5,Raw!$A$6:$A$2076,0),MATCH(Z$5,Raw!$H$5:$EZ$5,0)),"-")</f>
        <v>138154</v>
      </c>
      <c r="AA100" s="149">
        <f>IFERROR(INDEX(Raw!$H$6:$EZ$2076,MATCH($B100&amp;$D100&amp;$B$5,Raw!$A$6:$A$2076,0),MATCH(AA$5,Raw!$H$5:$EZ$5,0)),"-")</f>
        <v>5501</v>
      </c>
    </row>
    <row r="101" spans="1:27" s="38" customFormat="1" x14ac:dyDescent="0.25">
      <c r="A101" s="188">
        <f t="shared" si="4"/>
        <v>45505</v>
      </c>
      <c r="B101" s="145" t="s">
        <v>134</v>
      </c>
      <c r="C101" s="38" t="s">
        <v>135</v>
      </c>
      <c r="D101" s="2" t="s">
        <v>135</v>
      </c>
      <c r="E101" s="158">
        <f>IFERROR(INDEX(Raw!$FH$6:$FQ$2076,MATCH($B101&amp;$D101&amp;$B$5,Raw!$A$6:$A$2076,0),MATCH(E$5,Raw!$FH$4:$FQ$4,0)),"-")</f>
        <v>2.0842389827745476</v>
      </c>
      <c r="F101" s="158">
        <f>IFERROR(INDEX(Raw!$FH$6:$FQ$2076,MATCH($B101&amp;$D101&amp;$B$5,Raw!$A$6:$A$2076,0),MATCH(F$5,Raw!$FH$4:$FQ$4,0)),"-")</f>
        <v>2.0610579219538536</v>
      </c>
      <c r="G101" s="158">
        <f>IFERROR(INDEX(Raw!$FH$6:$FQ$2076,MATCH($B101&amp;$D101&amp;$B$5,Raw!$A$6:$A$2076,0),MATCH(G$5,Raw!$FH$4:$FQ$4,0)),"-")</f>
        <v>1.3594320366330432</v>
      </c>
      <c r="H101" s="158">
        <f>IFERROR(INDEX(Raw!$FH$6:$FQ$2076,MATCH($B101&amp;$D101&amp;$B$5,Raw!$A$6:$A$2076,0),MATCH(H$5,Raw!$FH$4:$FQ$4,0)),"-")</f>
        <v>1.7035343126187996</v>
      </c>
      <c r="I101" s="158">
        <f>IFERROR(INDEX(Raw!$FH$6:$FQ$2076,MATCH($B101&amp;$D101&amp;$B$5,Raw!$A$6:$A$2076,0),MATCH(I$5,Raw!$FH$4:$FQ$4,0)),"-")</f>
        <v>1.6518080916577158</v>
      </c>
      <c r="J101" s="158"/>
      <c r="K101" s="158">
        <f>IFERROR(INDEX(Raw!$FH$6:$FQ$2076,MATCH($B101&amp;$D101&amp;$B$5,Raw!$A$6:$A$2076,0),MATCH(K$5,Raw!$FH$4:$FQ$4,0)),"-")</f>
        <v>1.5521518230723252</v>
      </c>
      <c r="L101" s="158">
        <f>IFERROR(INDEX(Raw!$FH$6:$FQ$2076,MATCH($B101&amp;$D101&amp;$B$5,Raw!$A$6:$A$2076,0),MATCH(L$5,Raw!$FH$4:$FQ$4,0)),"-")</f>
        <v>1.5639135220452327</v>
      </c>
      <c r="M101" s="158">
        <f>IFERROR(INDEX(Raw!$FH$6:$FQ$2076,MATCH($B101&amp;$D101&amp;$B$5,Raw!$A$6:$A$2076,0),MATCH(M$5,Raw!$FH$4:$FQ$4,0)),"-")</f>
        <v>1.0703393308421711</v>
      </c>
      <c r="N101" s="158">
        <f>IFERROR(INDEX(Raw!$FH$6:$FQ$2076,MATCH($B101&amp;$D101&amp;$B$5,Raw!$A$6:$A$2076,0),MATCH(N$5,Raw!$FH$4:$FQ$4,0)),"-")</f>
        <v>1.076206567572882</v>
      </c>
      <c r="O101" s="158">
        <f>IFERROR(INDEX(Raw!$FH$6:$FQ$2076,MATCH($B101&amp;$D101&amp;$B$5,Raw!$A$6:$A$2076,0),MATCH(O$5,Raw!$FH$4:$FQ$4,0)),"-")</f>
        <v>1.0719656283566057</v>
      </c>
      <c r="Q101" s="149">
        <f>IFERROR(INDEX(Raw!$H$6:$EZ$2076,MATCH($B101&amp;$D101&amp;$B$5,Raw!$A$6:$A$2076,0),MATCH(Q$5,Raw!$H$5:$EZ$5,0)),"-")</f>
        <v>153425</v>
      </c>
      <c r="R101" s="149">
        <f>IFERROR(INDEX(Raw!$H$6:$EZ$2076,MATCH($B101&amp;$D101&amp;$B$5,Raw!$A$6:$A$2076,0),MATCH(R$5,Raw!$H$5:$EZ$5,0)),"-")</f>
        <v>99242</v>
      </c>
      <c r="S101" s="149">
        <f>IFERROR(INDEX(Raw!$H$6:$EZ$2076,MATCH($B101&amp;$D101&amp;$B$5,Raw!$A$6:$A$2076,0),MATCH(S$5,Raw!$H$5:$EZ$5,0)),"-")</f>
        <v>503501</v>
      </c>
      <c r="T101" s="149">
        <f>IFERROR(INDEX(Raw!$H$6:$EZ$2076,MATCH($B101&amp;$D101&amp;$B$5,Raw!$A$6:$A$2076,0),MATCH(T$5,Raw!$H$5:$EZ$5,0)),"-")</f>
        <v>233914</v>
      </c>
      <c r="U101" s="149">
        <f>IFERROR(INDEX(Raw!$H$6:$EZ$2076,MATCH($B101&amp;$D101&amp;$B$5,Raw!$A$6:$A$2076,0),MATCH(U$5,Raw!$H$5:$EZ$5,0)),"-")</f>
        <v>9227</v>
      </c>
      <c r="V101" s="149"/>
      <c r="W101" s="149">
        <f>IFERROR(INDEX(Raw!$H$6:$EZ$2076,MATCH($B101&amp;$D101&amp;$B$5,Raw!$A$6:$A$2076,0),MATCH(W$5,Raw!$H$5:$EZ$5,0)),"-")</f>
        <v>114257</v>
      </c>
      <c r="X101" s="149">
        <f>IFERROR(INDEX(Raw!$H$6:$EZ$2076,MATCH($B101&amp;$D101&amp;$B$5,Raw!$A$6:$A$2076,0),MATCH(X$5,Raw!$H$5:$EZ$5,0)),"-")</f>
        <v>75304</v>
      </c>
      <c r="Y101" s="149">
        <f>IFERROR(INDEX(Raw!$H$6:$EZ$2076,MATCH($B101&amp;$D101&amp;$B$5,Raw!$A$6:$A$2076,0),MATCH(Y$5,Raw!$H$5:$EZ$5,0)),"-")</f>
        <v>396428</v>
      </c>
      <c r="Z101" s="149">
        <f>IFERROR(INDEX(Raw!$H$6:$EZ$2076,MATCH($B101&amp;$D101&amp;$B$5,Raw!$A$6:$A$2076,0),MATCH(Z$5,Raw!$H$5:$EZ$5,0)),"-")</f>
        <v>147775</v>
      </c>
      <c r="AA101" s="149">
        <f>IFERROR(INDEX(Raw!$H$6:$EZ$2076,MATCH($B101&amp;$D101&amp;$B$5,Raw!$A$6:$A$2076,0),MATCH(AA$5,Raw!$H$5:$EZ$5,0)),"-")</f>
        <v>5988</v>
      </c>
    </row>
    <row r="102" spans="1:27" s="38" customFormat="1" x14ac:dyDescent="0.25">
      <c r="A102" s="188">
        <f t="shared" si="4"/>
        <v>45536</v>
      </c>
      <c r="B102" s="145" t="s">
        <v>134</v>
      </c>
      <c r="C102" s="38" t="s">
        <v>149</v>
      </c>
      <c r="D102" s="95" t="s">
        <v>136</v>
      </c>
      <c r="E102" s="158">
        <f>IFERROR(INDEX(Raw!$FH$6:$FQ$2076,MATCH($B102&amp;$D102&amp;$B$5,Raw!$A$6:$A$2076,0),MATCH(E$5,Raw!$FH$4:$FQ$4,0)),"-")</f>
        <v>2.076277080810943</v>
      </c>
      <c r="F102" s="158">
        <f>IFERROR(INDEX(Raw!$FH$6:$FQ$2076,MATCH($B102&amp;$D102&amp;$B$5,Raw!$A$6:$A$2076,0),MATCH(F$5,Raw!$FH$4:$FQ$4,0)),"-")</f>
        <v>2.0517536355859711</v>
      </c>
      <c r="G102" s="158">
        <f>IFERROR(INDEX(Raw!$FH$6:$FQ$2076,MATCH($B102&amp;$D102&amp;$B$5,Raw!$A$6:$A$2076,0),MATCH(G$5,Raw!$FH$4:$FQ$4,0)),"-")</f>
        <v>1.4023135696984927</v>
      </c>
      <c r="H102" s="158">
        <f>IFERROR(INDEX(Raw!$FH$6:$FQ$2076,MATCH($B102&amp;$D102&amp;$B$5,Raw!$A$6:$A$2076,0),MATCH(H$5,Raw!$FH$4:$FQ$4,0)),"-")</f>
        <v>1.776223717830959</v>
      </c>
      <c r="I102" s="158">
        <f>IFERROR(INDEX(Raw!$FH$6:$FQ$2076,MATCH($B102&amp;$D102&amp;$B$5,Raw!$A$6:$A$2076,0),MATCH(I$5,Raw!$FH$4:$FQ$4,0)),"-")</f>
        <v>1.6616052060737527</v>
      </c>
      <c r="J102" s="158"/>
      <c r="K102" s="158">
        <f>IFERROR(INDEX(Raw!$FH$6:$FQ$2076,MATCH($B102&amp;$D102&amp;$B$5,Raw!$A$6:$A$2076,0),MATCH(K$5,Raw!$FH$4:$FQ$4,0)),"-")</f>
        <v>1.5347639042736805</v>
      </c>
      <c r="L102" s="158">
        <f>IFERROR(INDEX(Raw!$FH$6:$FQ$2076,MATCH($B102&amp;$D102&amp;$B$5,Raw!$A$6:$A$2076,0),MATCH(L$5,Raw!$FH$4:$FQ$4,0)),"-")</f>
        <v>1.5478847499805584</v>
      </c>
      <c r="M102" s="158">
        <f>IFERROR(INDEX(Raw!$FH$6:$FQ$2076,MATCH($B102&amp;$D102&amp;$B$5,Raw!$A$6:$A$2076,0),MATCH(M$5,Raw!$FH$4:$FQ$4,0)),"-")</f>
        <v>1.0752190860143187</v>
      </c>
      <c r="N102" s="158">
        <f>IFERROR(INDEX(Raw!$FH$6:$FQ$2076,MATCH($B102&amp;$D102&amp;$B$5,Raw!$A$6:$A$2076,0),MATCH(N$5,Raw!$FH$4:$FQ$4,0)),"-")</f>
        <v>1.0811052288782377</v>
      </c>
      <c r="O102" s="158">
        <f>IFERROR(INDEX(Raw!$FH$6:$FQ$2076,MATCH($B102&amp;$D102&amp;$B$5,Raw!$A$6:$A$2076,0),MATCH(O$5,Raw!$FH$4:$FQ$4,0)),"-")</f>
        <v>1.084815618221258</v>
      </c>
      <c r="Q102" s="149">
        <f>IFERROR(INDEX(Raw!$H$6:$EZ$2076,MATCH($B102&amp;$D102&amp;$B$5,Raw!$A$6:$A$2076,0),MATCH(Q$5,Raw!$H$5:$EZ$5,0)),"-")</f>
        <v>161198</v>
      </c>
      <c r="R102" s="149">
        <f>IFERROR(INDEX(Raw!$H$6:$EZ$2076,MATCH($B102&amp;$D102&amp;$B$5,Raw!$A$6:$A$2076,0),MATCH(R$5,Raw!$H$5:$EZ$5,0)),"-")</f>
        <v>105534</v>
      </c>
      <c r="S102" s="149">
        <f>IFERROR(INDEX(Raw!$H$6:$EZ$2076,MATCH($B102&amp;$D102&amp;$B$5,Raw!$A$6:$A$2076,0),MATCH(S$5,Raw!$H$5:$EZ$5,0)),"-")</f>
        <v>524541</v>
      </c>
      <c r="T102" s="149">
        <f>IFERROR(INDEX(Raw!$H$6:$EZ$2076,MATCH($B102&amp;$D102&amp;$B$5,Raw!$A$6:$A$2076,0),MATCH(T$5,Raw!$H$5:$EZ$5,0)),"-")</f>
        <v>212717</v>
      </c>
      <c r="U102" s="149">
        <f>IFERROR(INDEX(Raw!$H$6:$EZ$2076,MATCH($B102&amp;$D102&amp;$B$5,Raw!$A$6:$A$2076,0),MATCH(U$5,Raw!$H$5:$EZ$5,0)),"-")</f>
        <v>7660</v>
      </c>
      <c r="V102" s="149"/>
      <c r="W102" s="149">
        <f>IFERROR(INDEX(Raw!$H$6:$EZ$2076,MATCH($B102&amp;$D102&amp;$B$5,Raw!$A$6:$A$2076,0),MATCH(W$5,Raw!$H$5:$EZ$5,0)),"-")</f>
        <v>119156</v>
      </c>
      <c r="X102" s="149">
        <f>IFERROR(INDEX(Raw!$H$6:$EZ$2076,MATCH($B102&amp;$D102&amp;$B$5,Raw!$A$6:$A$2076,0),MATCH(X$5,Raw!$H$5:$EZ$5,0)),"-")</f>
        <v>79617</v>
      </c>
      <c r="Y102" s="149">
        <f>IFERROR(INDEX(Raw!$H$6:$EZ$2076,MATCH($B102&amp;$D102&amp;$B$5,Raw!$A$6:$A$2076,0),MATCH(Y$5,Raw!$H$5:$EZ$5,0)),"-")</f>
        <v>402190</v>
      </c>
      <c r="Z102" s="149">
        <f>IFERROR(INDEX(Raw!$H$6:$EZ$2076,MATCH($B102&amp;$D102&amp;$B$5,Raw!$A$6:$A$2076,0),MATCH(Z$5,Raw!$H$5:$EZ$5,0)),"-")</f>
        <v>129471</v>
      </c>
      <c r="AA102" s="149">
        <f>IFERROR(INDEX(Raw!$H$6:$EZ$2076,MATCH($B102&amp;$D102&amp;$B$5,Raw!$A$6:$A$2076,0),MATCH(AA$5,Raw!$H$5:$EZ$5,0)),"-")</f>
        <v>5001</v>
      </c>
    </row>
    <row r="103" spans="1:27" s="38" customFormat="1" ht="17.5" x14ac:dyDescent="0.35">
      <c r="A103" s="188">
        <f t="shared" si="4"/>
        <v>45566</v>
      </c>
      <c r="B103" s="145" t="s">
        <v>134</v>
      </c>
      <c r="C103" s="38" t="s">
        <v>150</v>
      </c>
      <c r="D103" s="101" t="s">
        <v>137</v>
      </c>
      <c r="E103" s="158">
        <f>IFERROR(INDEX(Raw!$FH$6:$FQ$2076,MATCH($B103&amp;$D103&amp;$B$5,Raw!$A$6:$A$2076,0),MATCH(E$5,Raw!$FH$4:$FQ$4,0)),"-")</f>
        <v>2.0717707330409252</v>
      </c>
      <c r="F103" s="158">
        <f>IFERROR(INDEX(Raw!$FH$6:$FQ$2076,MATCH($B103&amp;$D103&amp;$B$5,Raw!$A$6:$A$2076,0),MATCH(F$5,Raw!$FH$4:$FQ$4,0)),"-")</f>
        <v>2.0453357047576701</v>
      </c>
      <c r="G103" s="158">
        <f>IFERROR(INDEX(Raw!$FH$6:$FQ$2076,MATCH($B103&amp;$D103&amp;$B$5,Raw!$A$6:$A$2076,0),MATCH(G$5,Raw!$FH$4:$FQ$4,0)),"-")</f>
        <v>1.4188577862445777</v>
      </c>
      <c r="H103" s="158">
        <f>IFERROR(INDEX(Raw!$FH$6:$FQ$2076,MATCH($B103&amp;$D103&amp;$B$5,Raw!$A$6:$A$2076,0),MATCH(H$5,Raw!$FH$4:$FQ$4,0)),"-")</f>
        <v>1.7884565633569618</v>
      </c>
      <c r="I103" s="158">
        <f>IFERROR(INDEX(Raw!$FH$6:$FQ$2076,MATCH($B103&amp;$D103&amp;$B$5,Raw!$A$6:$A$2076,0),MATCH(I$5,Raw!$FH$4:$FQ$4,0)),"-")</f>
        <v>1.6972477064220184</v>
      </c>
      <c r="J103" s="158"/>
      <c r="K103" s="158">
        <f>IFERROR(INDEX(Raw!$FH$6:$FQ$2076,MATCH($B103&amp;$D103&amp;$B$5,Raw!$A$6:$A$2076,0),MATCH(K$5,Raw!$FH$4:$FQ$4,0)),"-")</f>
        <v>1.5251102473582236</v>
      </c>
      <c r="L103" s="158">
        <f>IFERROR(INDEX(Raw!$FH$6:$FQ$2076,MATCH($B103&amp;$D103&amp;$B$5,Raw!$A$6:$A$2076,0),MATCH(L$5,Raw!$FH$4:$FQ$4,0)),"-")</f>
        <v>1.5339084037349933</v>
      </c>
      <c r="M103" s="158">
        <f>IFERROR(INDEX(Raw!$FH$6:$FQ$2076,MATCH($B103&amp;$D103&amp;$B$5,Raw!$A$6:$A$2076,0),MATCH(M$5,Raw!$FH$4:$FQ$4,0)),"-")</f>
        <v>1.073145108998879</v>
      </c>
      <c r="N103" s="158">
        <f>IFERROR(INDEX(Raw!$FH$6:$FQ$2076,MATCH($B103&amp;$D103&amp;$B$5,Raw!$A$6:$A$2076,0),MATCH(N$5,Raw!$FH$4:$FQ$4,0)),"-")</f>
        <v>1.085640123488729</v>
      </c>
      <c r="O103" s="158">
        <f>IFERROR(INDEX(Raw!$FH$6:$FQ$2076,MATCH($B103&amp;$D103&amp;$B$5,Raw!$A$6:$A$2076,0),MATCH(O$5,Raw!$FH$4:$FQ$4,0)),"-")</f>
        <v>1.0770642201834861</v>
      </c>
      <c r="Q103" s="149">
        <f>IFERROR(INDEX(Raw!$H$6:$EZ$2076,MATCH($B103&amp;$D103&amp;$B$5,Raw!$A$6:$A$2076,0),MATCH(Q$5,Raw!$H$5:$EZ$5,0)),"-")</f>
        <v>174296</v>
      </c>
      <c r="R103" s="149">
        <f>IFERROR(INDEX(Raw!$H$6:$EZ$2076,MATCH($B103&amp;$D103&amp;$B$5,Raw!$A$6:$A$2076,0),MATCH(R$5,Raw!$H$5:$EZ$5,0)),"-")</f>
        <v>114999</v>
      </c>
      <c r="S103" s="149">
        <f>IFERROR(INDEX(Raw!$H$6:$EZ$2076,MATCH($B103&amp;$D103&amp;$B$5,Raw!$A$6:$A$2076,0),MATCH(S$5,Raw!$H$5:$EZ$5,0)),"-")</f>
        <v>564555</v>
      </c>
      <c r="T103" s="149">
        <f>IFERROR(INDEX(Raw!$H$6:$EZ$2076,MATCH($B103&amp;$D103&amp;$B$5,Raw!$A$6:$A$2076,0),MATCH(T$5,Raw!$H$5:$EZ$5,0)),"-")</f>
        <v>207393</v>
      </c>
      <c r="U103" s="149">
        <f>IFERROR(INDEX(Raw!$H$6:$EZ$2076,MATCH($B103&amp;$D103&amp;$B$5,Raw!$A$6:$A$2076,0),MATCH(U$5,Raw!$H$5:$EZ$5,0)),"-")</f>
        <v>8325</v>
      </c>
      <c r="V103" s="149"/>
      <c r="W103" s="149">
        <f>IFERROR(INDEX(Raw!$H$6:$EZ$2076,MATCH($B103&amp;$D103&amp;$B$5,Raw!$A$6:$A$2076,0),MATCH(W$5,Raw!$H$5:$EZ$5,0)),"-")</f>
        <v>128306</v>
      </c>
      <c r="X103" s="149">
        <f>IFERROR(INDEX(Raw!$H$6:$EZ$2076,MATCH($B103&amp;$D103&amp;$B$5,Raw!$A$6:$A$2076,0),MATCH(X$5,Raw!$H$5:$EZ$5,0)),"-")</f>
        <v>86244</v>
      </c>
      <c r="Y103" s="149">
        <f>IFERROR(INDEX(Raw!$H$6:$EZ$2076,MATCH($B103&amp;$D103&amp;$B$5,Raw!$A$6:$A$2076,0),MATCH(Y$5,Raw!$H$5:$EZ$5,0)),"-")</f>
        <v>426998</v>
      </c>
      <c r="Z103" s="149">
        <f>IFERROR(INDEX(Raw!$H$6:$EZ$2076,MATCH($B103&amp;$D103&amp;$B$5,Raw!$A$6:$A$2076,0),MATCH(Z$5,Raw!$H$5:$EZ$5,0)),"-")</f>
        <v>125893</v>
      </c>
      <c r="AA103" s="149">
        <f>IFERROR(INDEX(Raw!$H$6:$EZ$2076,MATCH($B103&amp;$D103&amp;$B$5,Raw!$A$6:$A$2076,0),MATCH(AA$5,Raw!$H$5:$EZ$5,0)),"-")</f>
        <v>5283</v>
      </c>
    </row>
    <row r="104" spans="1:27" s="38" customFormat="1" x14ac:dyDescent="0.25">
      <c r="A104" s="188">
        <f t="shared" si="4"/>
        <v>45597</v>
      </c>
      <c r="B104" s="145" t="s">
        <v>134</v>
      </c>
      <c r="C104" s="38" t="s">
        <v>138</v>
      </c>
      <c r="D104" s="95" t="s">
        <v>138</v>
      </c>
      <c r="E104" s="158">
        <f>IFERROR(INDEX(Raw!$FH$6:$FQ$2076,MATCH($B104&amp;$D104&amp;$B$5,Raw!$A$6:$A$2076,0),MATCH(E$5,Raw!$FH$4:$FQ$4,0)),"-")</f>
        <v>2.0448464001897757</v>
      </c>
      <c r="F104" s="158">
        <f>IFERROR(INDEX(Raw!$FH$6:$FQ$2076,MATCH($B104&amp;$D104&amp;$B$5,Raw!$A$6:$A$2076,0),MATCH(F$5,Raw!$FH$4:$FQ$4,0)),"-")</f>
        <v>2.014242332759141</v>
      </c>
      <c r="G104" s="158">
        <f>IFERROR(INDEX(Raw!$FH$6:$FQ$2076,MATCH($B104&amp;$D104&amp;$B$5,Raw!$A$6:$A$2076,0),MATCH(G$5,Raw!$FH$4:$FQ$4,0)),"-")</f>
        <v>1.4236487527045143</v>
      </c>
      <c r="H104" s="158">
        <f>IFERROR(INDEX(Raw!$FH$6:$FQ$2076,MATCH($B104&amp;$D104&amp;$B$5,Raw!$A$6:$A$2076,0),MATCH(H$5,Raw!$FH$4:$FQ$4,0)),"-")</f>
        <v>1.7974139075485225</v>
      </c>
      <c r="I104" s="158">
        <f>IFERROR(INDEX(Raw!$FH$6:$FQ$2076,MATCH($B104&amp;$D104&amp;$B$5,Raw!$A$6:$A$2076,0),MATCH(I$5,Raw!$FH$4:$FQ$4,0)),"-")</f>
        <v>1.6959591996861514</v>
      </c>
      <c r="J104" s="158"/>
      <c r="K104" s="158">
        <f>IFERROR(INDEX(Raw!$FH$6:$FQ$2076,MATCH($B104&amp;$D104&amp;$B$5,Raw!$A$6:$A$2076,0),MATCH(K$5,Raw!$FH$4:$FQ$4,0)),"-")</f>
        <v>1.5148618194757444</v>
      </c>
      <c r="L104" s="158">
        <f>IFERROR(INDEX(Raw!$FH$6:$FQ$2076,MATCH($B104&amp;$D104&amp;$B$5,Raw!$A$6:$A$2076,0),MATCH(L$5,Raw!$FH$4:$FQ$4,0)),"-")</f>
        <v>1.5203068672195486</v>
      </c>
      <c r="M104" s="158">
        <f>IFERROR(INDEX(Raw!$FH$6:$FQ$2076,MATCH($B104&amp;$D104&amp;$B$5,Raw!$A$6:$A$2076,0),MATCH(M$5,Raw!$FH$4:$FQ$4,0)),"-")</f>
        <v>1.0737698089104437</v>
      </c>
      <c r="N104" s="158">
        <f>IFERROR(INDEX(Raw!$FH$6:$FQ$2076,MATCH($B104&amp;$D104&amp;$B$5,Raw!$A$6:$A$2076,0),MATCH(N$5,Raw!$FH$4:$FQ$4,0)),"-")</f>
        <v>1.0800962925594526</v>
      </c>
      <c r="O104" s="158">
        <f>IFERROR(INDEX(Raw!$FH$6:$FQ$2076,MATCH($B104&amp;$D104&amp;$B$5,Raw!$A$6:$A$2076,0),MATCH(O$5,Raw!$FH$4:$FQ$4,0)),"-")</f>
        <v>1.0825814044723421</v>
      </c>
      <c r="Q104" s="149">
        <f>IFERROR(INDEX(Raw!$H$6:$EZ$2076,MATCH($B104&amp;$D104&amp;$B$5,Raw!$A$6:$A$2076,0),MATCH(Q$5,Raw!$H$5:$EZ$5,0)),"-")</f>
        <v>172401</v>
      </c>
      <c r="R104" s="149">
        <f>IFERROR(INDEX(Raw!$H$6:$EZ$2076,MATCH($B104&amp;$D104&amp;$B$5,Raw!$A$6:$A$2076,0),MATCH(R$5,Raw!$H$5:$EZ$5,0)),"-")</f>
        <v>113424</v>
      </c>
      <c r="S104" s="149">
        <f>IFERROR(INDEX(Raw!$H$6:$EZ$2076,MATCH($B104&amp;$D104&amp;$B$5,Raw!$A$6:$A$2076,0),MATCH(S$5,Raw!$H$5:$EZ$5,0)),"-")</f>
        <v>563903</v>
      </c>
      <c r="T104" s="149">
        <f>IFERROR(INDEX(Raw!$H$6:$EZ$2076,MATCH($B104&amp;$D104&amp;$B$5,Raw!$A$6:$A$2076,0),MATCH(T$5,Raw!$H$5:$EZ$5,0)),"-")</f>
        <v>203088</v>
      </c>
      <c r="U104" s="149">
        <f>IFERROR(INDEX(Raw!$H$6:$EZ$2076,MATCH($B104&amp;$D104&amp;$B$5,Raw!$A$6:$A$2076,0),MATCH(U$5,Raw!$H$5:$EZ$5,0)),"-")</f>
        <v>8646</v>
      </c>
      <c r="V104" s="149"/>
      <c r="W104" s="149">
        <f>IFERROR(INDEX(Raw!$H$6:$EZ$2076,MATCH($B104&amp;$D104&amp;$B$5,Raw!$A$6:$A$2076,0),MATCH(W$5,Raw!$H$5:$EZ$5,0)),"-")</f>
        <v>127718</v>
      </c>
      <c r="X104" s="149">
        <f>IFERROR(INDEX(Raw!$H$6:$EZ$2076,MATCH($B104&amp;$D104&amp;$B$5,Raw!$A$6:$A$2076,0),MATCH(X$5,Raw!$H$5:$EZ$5,0)),"-")</f>
        <v>85610</v>
      </c>
      <c r="Y104" s="149">
        <f>IFERROR(INDEX(Raw!$H$6:$EZ$2076,MATCH($B104&amp;$D104&amp;$B$5,Raw!$A$6:$A$2076,0),MATCH(Y$5,Raw!$H$5:$EZ$5,0)),"-")</f>
        <v>425317</v>
      </c>
      <c r="Z104" s="149">
        <f>IFERROR(INDEX(Raw!$H$6:$EZ$2076,MATCH($B104&amp;$D104&amp;$B$5,Raw!$A$6:$A$2076,0),MATCH(Z$5,Raw!$H$5:$EZ$5,0)),"-")</f>
        <v>122039</v>
      </c>
      <c r="AA104" s="149">
        <f>IFERROR(INDEX(Raw!$H$6:$EZ$2076,MATCH($B104&amp;$D104&amp;$B$5,Raw!$A$6:$A$2076,0),MATCH(AA$5,Raw!$H$5:$EZ$5,0)),"-")</f>
        <v>5519</v>
      </c>
    </row>
    <row r="105" spans="1:27" s="38" customFormat="1" x14ac:dyDescent="0.25">
      <c r="A105" s="188">
        <f t="shared" si="4"/>
        <v>45627</v>
      </c>
      <c r="B105" s="145" t="s">
        <v>134</v>
      </c>
      <c r="C105" s="38" t="s">
        <v>139</v>
      </c>
      <c r="D105" s="95" t="s">
        <v>139</v>
      </c>
      <c r="E105" s="158">
        <f>IFERROR(INDEX(Raw!$FH$6:$FQ$2076,MATCH($B105&amp;$D105&amp;$B$5,Raw!$A$6:$A$2076,0),MATCH(E$5,Raw!$FH$4:$FQ$4,0)),"-")</f>
        <v>2.0541669364760735</v>
      </c>
      <c r="F105" s="158">
        <f>IFERROR(INDEX(Raw!$FH$6:$FQ$2076,MATCH($B105&amp;$D105&amp;$B$5,Raw!$A$6:$A$2076,0),MATCH(F$5,Raw!$FH$4:$FQ$4,0)),"-")</f>
        <v>2.0262240609831581</v>
      </c>
      <c r="G105" s="158">
        <f>IFERROR(INDEX(Raw!$FH$6:$FQ$2076,MATCH($B105&amp;$D105&amp;$B$5,Raw!$A$6:$A$2076,0),MATCH(G$5,Raw!$FH$4:$FQ$4,0)),"-")</f>
        <v>1.4398994164165089</v>
      </c>
      <c r="H105" s="158">
        <f>IFERROR(INDEX(Raw!$FH$6:$FQ$2076,MATCH($B105&amp;$D105&amp;$B$5,Raw!$A$6:$A$2076,0),MATCH(H$5,Raw!$FH$4:$FQ$4,0)),"-")</f>
        <v>1.779335063221932</v>
      </c>
      <c r="I105" s="158">
        <f>IFERROR(INDEX(Raw!$FH$6:$FQ$2076,MATCH($B105&amp;$D105&amp;$B$5,Raw!$A$6:$A$2076,0),MATCH(I$5,Raw!$FH$4:$FQ$4,0)),"-")</f>
        <v>1.646413972500929</v>
      </c>
      <c r="J105" s="158"/>
      <c r="K105" s="158">
        <f>IFERROR(INDEX(Raw!$FH$6:$FQ$2076,MATCH($B105&amp;$D105&amp;$B$5,Raw!$A$6:$A$2076,0),MATCH(K$5,Raw!$FH$4:$FQ$4,0)),"-")</f>
        <v>1.5051911329836603</v>
      </c>
      <c r="L105" s="158">
        <f>IFERROR(INDEX(Raw!$FH$6:$FQ$2076,MATCH($B105&amp;$D105&amp;$B$5,Raw!$A$6:$A$2076,0),MATCH(L$5,Raw!$FH$4:$FQ$4,0)),"-")</f>
        <v>1.509479753721862</v>
      </c>
      <c r="M105" s="158">
        <f>IFERROR(INDEX(Raw!$FH$6:$FQ$2076,MATCH($B105&amp;$D105&amp;$B$5,Raw!$A$6:$A$2076,0),MATCH(M$5,Raw!$FH$4:$FQ$4,0)),"-")</f>
        <v>1.0754424187371225</v>
      </c>
      <c r="N105" s="158">
        <f>IFERROR(INDEX(Raw!$FH$6:$FQ$2076,MATCH($B105&amp;$D105&amp;$B$5,Raw!$A$6:$A$2076,0),MATCH(N$5,Raw!$FH$4:$FQ$4,0)),"-")</f>
        <v>1.0579628392158225</v>
      </c>
      <c r="O105" s="158">
        <f>IFERROR(INDEX(Raw!$FH$6:$FQ$2076,MATCH($B105&amp;$D105&amp;$B$5,Raw!$A$6:$A$2076,0),MATCH(O$5,Raw!$FH$4:$FQ$4,0)),"-")</f>
        <v>1.0399479747305835</v>
      </c>
      <c r="Q105" s="149">
        <f>IFERROR(INDEX(Raw!$H$6:$EZ$2076,MATCH($B105&amp;$D105&amp;$B$5,Raw!$A$6:$A$2076,0),MATCH(Q$5,Raw!$H$5:$EZ$5,0)),"-")</f>
        <v>190335</v>
      </c>
      <c r="R105" s="149">
        <f>IFERROR(INDEX(Raw!$H$6:$EZ$2076,MATCH($B105&amp;$D105&amp;$B$5,Raw!$A$6:$A$2076,0),MATCH(R$5,Raw!$H$5:$EZ$5,0)),"-")</f>
        <v>124398</v>
      </c>
      <c r="S105" s="149">
        <f>IFERROR(INDEX(Raw!$H$6:$EZ$2076,MATCH($B105&amp;$D105&amp;$B$5,Raw!$A$6:$A$2076,0),MATCH(S$5,Raw!$H$5:$EZ$5,0)),"-")</f>
        <v>608693</v>
      </c>
      <c r="T105" s="149">
        <f>IFERROR(INDEX(Raw!$H$6:$EZ$2076,MATCH($B105&amp;$D105&amp;$B$5,Raw!$A$6:$A$2076,0),MATCH(T$5,Raw!$H$5:$EZ$5,0)),"-")</f>
        <v>205031</v>
      </c>
      <c r="U105" s="149">
        <f>IFERROR(INDEX(Raw!$H$6:$EZ$2076,MATCH($B105&amp;$D105&amp;$B$5,Raw!$A$6:$A$2076,0),MATCH(U$5,Raw!$H$5:$EZ$5,0)),"-")</f>
        <v>8861</v>
      </c>
      <c r="V105" s="149"/>
      <c r="W105" s="149">
        <f>IFERROR(INDEX(Raw!$H$6:$EZ$2076,MATCH($B105&amp;$D105&amp;$B$5,Raw!$A$6:$A$2076,0),MATCH(W$5,Raw!$H$5:$EZ$5,0)),"-")</f>
        <v>139468</v>
      </c>
      <c r="X105" s="149">
        <f>IFERROR(INDEX(Raw!$H$6:$EZ$2076,MATCH($B105&amp;$D105&amp;$B$5,Raw!$A$6:$A$2076,0),MATCH(X$5,Raw!$H$5:$EZ$5,0)),"-")</f>
        <v>92673</v>
      </c>
      <c r="Y105" s="149">
        <f>IFERROR(INDEX(Raw!$H$6:$EZ$2076,MATCH($B105&amp;$D105&amp;$B$5,Raw!$A$6:$A$2076,0),MATCH(Y$5,Raw!$H$5:$EZ$5,0)),"-")</f>
        <v>454625</v>
      </c>
      <c r="Z105" s="149">
        <f>IFERROR(INDEX(Raw!$H$6:$EZ$2076,MATCH($B105&amp;$D105&amp;$B$5,Raw!$A$6:$A$2076,0),MATCH(Z$5,Raw!$H$5:$EZ$5,0)),"-")</f>
        <v>121908</v>
      </c>
      <c r="AA105" s="149">
        <f>IFERROR(INDEX(Raw!$H$6:$EZ$2076,MATCH($B105&amp;$D105&amp;$B$5,Raw!$A$6:$A$2076,0),MATCH(AA$5,Raw!$H$5:$EZ$5,0)),"-")</f>
        <v>5597</v>
      </c>
    </row>
    <row r="106" spans="1:27" s="38" customFormat="1" ht="17.5" x14ac:dyDescent="0.35">
      <c r="A106" s="188">
        <f t="shared" si="4"/>
        <v>45658</v>
      </c>
      <c r="B106" s="145" t="s">
        <v>134</v>
      </c>
      <c r="C106" s="38" t="s">
        <v>140</v>
      </c>
      <c r="D106" s="101" t="s">
        <v>140</v>
      </c>
      <c r="E106" s="158">
        <f>IFERROR(INDEX(Raw!$FH$6:$FQ$2076,MATCH($B106&amp;$D106&amp;$B$5,Raw!$A$6:$A$2076,0),MATCH(E$5,Raw!$FH$4:$FQ$4,0)),"-")</f>
        <v>2.0702411814574093</v>
      </c>
      <c r="F106" s="158">
        <f>IFERROR(INDEX(Raw!$FH$6:$FQ$2076,MATCH($B106&amp;$D106&amp;$B$5,Raw!$A$6:$A$2076,0),MATCH(F$5,Raw!$FH$4:$FQ$4,0)),"-")</f>
        <v>2.0264136550014302</v>
      </c>
      <c r="G106" s="158">
        <f>IFERROR(INDEX(Raw!$FH$6:$FQ$2076,MATCH($B106&amp;$D106&amp;$B$5,Raw!$A$6:$A$2076,0),MATCH(G$5,Raw!$FH$4:$FQ$4,0)),"-")</f>
        <v>1.3914305576665762</v>
      </c>
      <c r="H106" s="158">
        <f>IFERROR(INDEX(Raw!$FH$6:$FQ$2076,MATCH($B106&amp;$D106&amp;$B$5,Raw!$A$6:$A$2076,0),MATCH(H$5,Raw!$FH$4:$FQ$4,0)),"-")</f>
        <v>1.7239684898009719</v>
      </c>
      <c r="I106" s="158">
        <f>IFERROR(INDEX(Raw!$FH$6:$FQ$2076,MATCH($B106&amp;$D106&amp;$B$5,Raw!$A$6:$A$2076,0),MATCH(I$5,Raw!$FH$4:$FQ$4,0)),"-")</f>
        <v>1.6365432098765431</v>
      </c>
      <c r="J106" s="158"/>
      <c r="K106" s="158">
        <f>IFERROR(INDEX(Raw!$FH$6:$FQ$2076,MATCH($B106&amp;$D106&amp;$B$5,Raw!$A$6:$A$2076,0),MATCH(K$5,Raw!$FH$4:$FQ$4,0)),"-")</f>
        <v>1.5373935693135605</v>
      </c>
      <c r="L106" s="158">
        <f>IFERROR(INDEX(Raw!$FH$6:$FQ$2076,MATCH($B106&amp;$D106&amp;$B$5,Raw!$A$6:$A$2076,0),MATCH(L$5,Raw!$FH$4:$FQ$4,0)),"-")</f>
        <v>1.5359778773719843</v>
      </c>
      <c r="M106" s="158">
        <f>IFERROR(INDEX(Raw!$FH$6:$FQ$2076,MATCH($B106&amp;$D106&amp;$B$5,Raw!$A$6:$A$2076,0),MATCH(M$5,Raw!$FH$4:$FQ$4,0)),"-")</f>
        <v>1.0720922525683161</v>
      </c>
      <c r="N106" s="158">
        <f>IFERROR(INDEX(Raw!$FH$6:$FQ$2076,MATCH($B106&amp;$D106&amp;$B$5,Raw!$A$6:$A$2076,0),MATCH(N$5,Raw!$FH$4:$FQ$4,0)),"-")</f>
        <v>1.054616646547188</v>
      </c>
      <c r="O106" s="158">
        <f>IFERROR(INDEX(Raw!$FH$6:$FQ$2076,MATCH($B106&amp;$D106&amp;$B$5,Raw!$A$6:$A$2076,0),MATCH(O$5,Raw!$FH$4:$FQ$4,0)),"-")</f>
        <v>1.0385185185185186</v>
      </c>
      <c r="Q106" s="149">
        <f>IFERROR(INDEX(Raw!$H$6:$EZ$2076,MATCH($B106&amp;$D106&amp;$B$5,Raw!$A$6:$A$2076,0),MATCH(Q$5,Raw!$H$5:$EZ$5,0)),"-")</f>
        <v>168499</v>
      </c>
      <c r="R106" s="149">
        <f>IFERROR(INDEX(Raw!$H$6:$EZ$2076,MATCH($B106&amp;$D106&amp;$B$5,Raw!$A$6:$A$2076,0),MATCH(R$5,Raw!$H$5:$EZ$5,0)),"-")</f>
        <v>106255</v>
      </c>
      <c r="S106" s="149">
        <f>IFERROR(INDEX(Raw!$H$6:$EZ$2076,MATCH($B106&amp;$D106&amp;$B$5,Raw!$A$6:$A$2076,0),MATCH(S$5,Raw!$H$5:$EZ$5,0)),"-")</f>
        <v>558427</v>
      </c>
      <c r="T106" s="149">
        <f>IFERROR(INDEX(Raw!$H$6:$EZ$2076,MATCH($B106&amp;$D106&amp;$B$5,Raw!$A$6:$A$2076,0),MATCH(T$5,Raw!$H$5:$EZ$5,0)),"-")</f>
        <v>222785</v>
      </c>
      <c r="U106" s="149">
        <f>IFERROR(INDEX(Raw!$H$6:$EZ$2076,MATCH($B106&amp;$D106&amp;$B$5,Raw!$A$6:$A$2076,0),MATCH(U$5,Raw!$H$5:$EZ$5,0)),"-")</f>
        <v>9942</v>
      </c>
      <c r="V106" s="149"/>
      <c r="W106" s="149">
        <f>IFERROR(INDEX(Raw!$H$6:$EZ$2076,MATCH($B106&amp;$D106&amp;$B$5,Raw!$A$6:$A$2076,0),MATCH(W$5,Raw!$H$5:$EZ$5,0)),"-")</f>
        <v>125130</v>
      </c>
      <c r="X106" s="149">
        <f>IFERROR(INDEX(Raw!$H$6:$EZ$2076,MATCH($B106&amp;$D106&amp;$B$5,Raw!$A$6:$A$2076,0),MATCH(X$5,Raw!$H$5:$EZ$5,0)),"-")</f>
        <v>80539</v>
      </c>
      <c r="Y106" s="149">
        <f>IFERROR(INDEX(Raw!$H$6:$EZ$2076,MATCH($B106&amp;$D106&amp;$B$5,Raw!$A$6:$A$2076,0),MATCH(Y$5,Raw!$H$5:$EZ$5,0)),"-")</f>
        <v>430266</v>
      </c>
      <c r="Z106" s="149">
        <f>IFERROR(INDEX(Raw!$H$6:$EZ$2076,MATCH($B106&amp;$D106&amp;$B$5,Raw!$A$6:$A$2076,0),MATCH(Z$5,Raw!$H$5:$EZ$5,0)),"-")</f>
        <v>136286</v>
      </c>
      <c r="AA106" s="149">
        <f>IFERROR(INDEX(Raw!$H$6:$EZ$2076,MATCH($B106&amp;$D106&amp;$B$5,Raw!$A$6:$A$2076,0),MATCH(AA$5,Raw!$H$5:$EZ$5,0)),"-")</f>
        <v>6309</v>
      </c>
    </row>
    <row r="107" spans="1:27" s="38" customFormat="1" x14ac:dyDescent="0.25">
      <c r="A107" s="188">
        <f t="shared" si="4"/>
        <v>45689</v>
      </c>
      <c r="B107" s="145" t="s">
        <v>134</v>
      </c>
      <c r="C107" s="38" t="s">
        <v>141</v>
      </c>
      <c r="D107" s="2" t="s">
        <v>141</v>
      </c>
      <c r="E107" s="158">
        <f>IFERROR(INDEX(Raw!$FH$6:$FQ$2076,MATCH($B107&amp;$D107&amp;$B$5,Raw!$A$6:$A$2076,0),MATCH(E$5,Raw!$FH$4:$FQ$4,0)),"-")</f>
        <v>2.0675807078957602</v>
      </c>
      <c r="F107" s="158">
        <f>IFERROR(INDEX(Raw!$FH$6:$FQ$2076,MATCH($B107&amp;$D107&amp;$B$5,Raw!$A$6:$A$2076,0),MATCH(F$5,Raw!$FH$4:$FQ$4,0)),"-")</f>
        <v>2.0340742627858099</v>
      </c>
      <c r="G107" s="158">
        <f>IFERROR(INDEX(Raw!$FH$6:$FQ$2076,MATCH($B107&amp;$D107&amp;$B$5,Raw!$A$6:$A$2076,0),MATCH(G$5,Raw!$FH$4:$FQ$4,0)),"-")</f>
        <v>1.3878583426494464</v>
      </c>
      <c r="H107" s="158">
        <f>IFERROR(INDEX(Raw!$FH$6:$FQ$2076,MATCH($B107&amp;$D107&amp;$B$5,Raw!$A$6:$A$2076,0),MATCH(H$5,Raw!$FH$4:$FQ$4,0)),"-")</f>
        <v>1.7429416291975535</v>
      </c>
      <c r="I107" s="158">
        <f>IFERROR(INDEX(Raw!$FH$6:$FQ$2076,MATCH($B107&amp;$D107&amp;$B$5,Raw!$A$6:$A$2076,0),MATCH(I$5,Raw!$FH$4:$FQ$4,0)),"-")</f>
        <v>1.6203159441587067</v>
      </c>
      <c r="J107" s="158"/>
      <c r="K107" s="158">
        <f>IFERROR(INDEX(Raw!$FH$6:$FQ$2076,MATCH($B107&amp;$D107&amp;$B$5,Raw!$A$6:$A$2076,0),MATCH(K$5,Raw!$FH$4:$FQ$4,0)),"-")</f>
        <v>1.5387703506139911</v>
      </c>
      <c r="L107" s="158">
        <f>IFERROR(INDEX(Raw!$FH$6:$FQ$2076,MATCH($B107&amp;$D107&amp;$B$5,Raw!$A$6:$A$2076,0),MATCH(L$5,Raw!$FH$4:$FQ$4,0)),"-")</f>
        <v>1.5415366324862536</v>
      </c>
      <c r="M107" s="158">
        <f>IFERROR(INDEX(Raw!$FH$6:$FQ$2076,MATCH($B107&amp;$D107&amp;$B$5,Raw!$A$6:$A$2076,0),MATCH(M$5,Raw!$FH$4:$FQ$4,0)),"-")</f>
        <v>1.0687810029942644</v>
      </c>
      <c r="N107" s="158">
        <f>IFERROR(INDEX(Raw!$FH$6:$FQ$2076,MATCH($B107&amp;$D107&amp;$B$5,Raw!$A$6:$A$2076,0),MATCH(N$5,Raw!$FH$4:$FQ$4,0)),"-")</f>
        <v>1.0511200226840036</v>
      </c>
      <c r="O107" s="158">
        <f>IFERROR(INDEX(Raw!$FH$6:$FQ$2076,MATCH($B107&amp;$D107&amp;$B$5,Raw!$A$6:$A$2076,0),MATCH(O$5,Raw!$FH$4:$FQ$4,0)),"-")</f>
        <v>1.0183688464364438</v>
      </c>
      <c r="Q107" s="149">
        <f>IFERROR(INDEX(Raw!$H$6:$EZ$2076,MATCH($B107&amp;$D107&amp;$B$5,Raw!$A$6:$A$2076,0),MATCH(Q$5,Raw!$H$5:$EZ$5,0)),"-")</f>
        <v>148841</v>
      </c>
      <c r="R107" s="149">
        <f>IFERROR(INDEX(Raw!$H$6:$EZ$2076,MATCH($B107&amp;$D107&amp;$B$5,Raw!$A$6:$A$2076,0),MATCH(R$5,Raw!$H$5:$EZ$5,0)),"-")</f>
        <v>95811</v>
      </c>
      <c r="S107" s="149">
        <f>IFERROR(INDEX(Raw!$H$6:$EZ$2076,MATCH($B107&amp;$D107&amp;$B$5,Raw!$A$6:$A$2076,0),MATCH(S$5,Raw!$H$5:$EZ$5,0)),"-")</f>
        <v>494097</v>
      </c>
      <c r="T107" s="149">
        <f>IFERROR(INDEX(Raw!$H$6:$EZ$2076,MATCH($B107&amp;$D107&amp;$B$5,Raw!$A$6:$A$2076,0),MATCH(T$5,Raw!$H$5:$EZ$5,0)),"-")</f>
        <v>215140</v>
      </c>
      <c r="U107" s="149">
        <f>IFERROR(INDEX(Raw!$H$6:$EZ$2076,MATCH($B107&amp;$D107&amp;$B$5,Raw!$A$6:$A$2076,0),MATCH(U$5,Raw!$H$5:$EZ$5,0)),"-")</f>
        <v>8821</v>
      </c>
      <c r="V107" s="149"/>
      <c r="W107" s="149">
        <f>IFERROR(INDEX(Raw!$H$6:$EZ$2076,MATCH($B107&amp;$D107&amp;$B$5,Raw!$A$6:$A$2076,0),MATCH(W$5,Raw!$H$5:$EZ$5,0)),"-")</f>
        <v>110773</v>
      </c>
      <c r="X107" s="149">
        <f>IFERROR(INDEX(Raw!$H$6:$EZ$2076,MATCH($B107&amp;$D107&amp;$B$5,Raw!$A$6:$A$2076,0),MATCH(X$5,Raw!$H$5:$EZ$5,0)),"-")</f>
        <v>72611</v>
      </c>
      <c r="Y107" s="149">
        <f>IFERROR(INDEX(Raw!$H$6:$EZ$2076,MATCH($B107&amp;$D107&amp;$B$5,Raw!$A$6:$A$2076,0),MATCH(Y$5,Raw!$H$5:$EZ$5,0)),"-")</f>
        <v>380501</v>
      </c>
      <c r="Z107" s="149">
        <f>IFERROR(INDEX(Raw!$H$6:$EZ$2076,MATCH($B107&amp;$D107&amp;$B$5,Raw!$A$6:$A$2076,0),MATCH(Z$5,Raw!$H$5:$EZ$5,0)),"-")</f>
        <v>129745</v>
      </c>
      <c r="AA107" s="149">
        <f>IFERROR(INDEX(Raw!$H$6:$EZ$2076,MATCH($B107&amp;$D107&amp;$B$5,Raw!$A$6:$A$2076,0),MATCH(AA$5,Raw!$H$5:$EZ$5,0)),"-")</f>
        <v>5544</v>
      </c>
    </row>
    <row r="108" spans="1:27" s="38" customFormat="1" collapsed="1" x14ac:dyDescent="0.25">
      <c r="A108" s="188">
        <f t="shared" si="4"/>
        <v>45717</v>
      </c>
      <c r="B108" s="145" t="s">
        <v>134</v>
      </c>
      <c r="C108" s="74" t="s">
        <v>142</v>
      </c>
      <c r="D108" s="95" t="s">
        <v>142</v>
      </c>
      <c r="E108" s="330">
        <f>IFERROR(INDEX(Raw!$FH$6:$FQ$2076,MATCH($B108&amp;$D108&amp;$B$5,Raw!$A$6:$A$2076,0),MATCH(E$5,Raw!$FH$4:$FQ$4,0)),"-")</f>
        <v>2.0634621942132583</v>
      </c>
      <c r="F108" s="330">
        <f>IFERROR(INDEX(Raw!$FH$6:$FQ$2076,MATCH($B108&amp;$D108&amp;$B$5,Raw!$A$6:$A$2076,0),MATCH(F$5,Raw!$FH$4:$FQ$4,0)),"-")</f>
        <v>2.035871677924677</v>
      </c>
      <c r="G108" s="330">
        <f>IFERROR(INDEX(Raw!$FH$6:$FQ$2076,MATCH($B108&amp;$D108&amp;$B$5,Raw!$A$6:$A$2076,0),MATCH(G$5,Raw!$FH$4:$FQ$4,0)),"-")</f>
        <v>1.3791644429917853</v>
      </c>
      <c r="H108" s="330">
        <f>IFERROR(INDEX(Raw!$FH$6:$FQ$2076,MATCH($B108&amp;$D108&amp;$B$5,Raw!$A$6:$A$2076,0),MATCH(H$5,Raw!$FH$4:$FQ$4,0)),"-")</f>
        <v>1.7334708973553437</v>
      </c>
      <c r="I108" s="330">
        <f>IFERROR(INDEX(Raw!$FH$6:$FQ$2076,MATCH($B108&amp;$D108&amp;$B$5,Raw!$A$6:$A$2076,0),MATCH(I$5,Raw!$FH$4:$FQ$4,0)),"-")</f>
        <v>1.6191403081914031</v>
      </c>
      <c r="J108" s="158"/>
      <c r="K108" s="330">
        <f>IFERROR(INDEX(Raw!$FH$6:$FQ$2076,MATCH($B108&amp;$D108&amp;$B$5,Raw!$A$6:$A$2076,0),MATCH(K$5,Raw!$FH$4:$FQ$4,0)),"-")</f>
        <v>1.5390308281027014</v>
      </c>
      <c r="L108" s="330">
        <f>IFERROR(INDEX(Raw!$FH$6:$FQ$2076,MATCH($B108&amp;$D108&amp;$B$5,Raw!$A$6:$A$2076,0),MATCH(L$5,Raw!$FH$4:$FQ$4,0)),"-")</f>
        <v>1.542636106460366</v>
      </c>
      <c r="M108" s="330">
        <f>IFERROR(INDEX(Raw!$FH$6:$FQ$2076,MATCH($B108&amp;$D108&amp;$B$5,Raw!$A$6:$A$2076,0),MATCH(M$5,Raw!$FH$4:$FQ$4,0)),"-")</f>
        <v>1.0713346390241536</v>
      </c>
      <c r="N108" s="330">
        <f>IFERROR(INDEX(Raw!$FH$6:$FQ$2076,MATCH($B108&amp;$D108&amp;$B$5,Raw!$A$6:$A$2076,0),MATCH(N$5,Raw!$FH$4:$FQ$4,0)),"-")</f>
        <v>1.0551493688238991</v>
      </c>
      <c r="O108" s="330">
        <f>IFERROR(INDEX(Raw!$FH$6:$FQ$2076,MATCH($B108&amp;$D108&amp;$B$5,Raw!$A$6:$A$2076,0),MATCH(O$5,Raw!$FH$4:$FQ$4,0)),"-")</f>
        <v>1.0342254663422548</v>
      </c>
      <c r="Q108" s="152">
        <f>IFERROR(INDEX(Raw!$H$6:$EZ$2076,MATCH($B108&amp;$D108&amp;$B$5,Raw!$A$6:$A$2076,0),MATCH(Q$5,Raw!$H$5:$EZ$5,0)),"-")</f>
        <v>163387</v>
      </c>
      <c r="R108" s="152">
        <f>IFERROR(INDEX(Raw!$H$6:$EZ$2076,MATCH($B108&amp;$D108&amp;$B$5,Raw!$A$6:$A$2076,0),MATCH(R$5,Raw!$H$5:$EZ$5,0)),"-")</f>
        <v>105790</v>
      </c>
      <c r="S108" s="152">
        <f>IFERROR(INDEX(Raw!$H$6:$EZ$2076,MATCH($B108&amp;$D108&amp;$B$5,Raw!$A$6:$A$2076,0),MATCH(S$5,Raw!$H$5:$EZ$5,0)),"-")</f>
        <v>540107</v>
      </c>
      <c r="T108" s="152">
        <f>IFERROR(INDEX(Raw!$H$6:$EZ$2076,MATCH($B108&amp;$D108&amp;$B$5,Raw!$A$6:$A$2076,0),MATCH(T$5,Raw!$H$5:$EZ$5,0)),"-")</f>
        <v>242783</v>
      </c>
      <c r="U108" s="152">
        <f>IFERROR(INDEX(Raw!$H$6:$EZ$2076,MATCH($B108&amp;$D108&amp;$B$5,Raw!$A$6:$A$2076,0),MATCH(U$5,Raw!$H$5:$EZ$5,0)),"-")</f>
        <v>9982</v>
      </c>
      <c r="V108" s="149"/>
      <c r="W108" s="152">
        <f>IFERROR(INDEX(Raw!$H$6:$EZ$2076,MATCH($B108&amp;$D108&amp;$B$5,Raw!$A$6:$A$2076,0),MATCH(W$5,Raw!$H$5:$EZ$5,0)),"-")</f>
        <v>121862</v>
      </c>
      <c r="X108" s="152">
        <f>IFERROR(INDEX(Raw!$H$6:$EZ$2076,MATCH($B108&amp;$D108&amp;$B$5,Raw!$A$6:$A$2076,0),MATCH(X$5,Raw!$H$5:$EZ$5,0)),"-")</f>
        <v>80160</v>
      </c>
      <c r="Y108" s="152">
        <f>IFERROR(INDEX(Raw!$H$6:$EZ$2076,MATCH($B108&amp;$D108&amp;$B$5,Raw!$A$6:$A$2076,0),MATCH(Y$5,Raw!$H$5:$EZ$5,0)),"-")</f>
        <v>419555</v>
      </c>
      <c r="Z108" s="152">
        <f>IFERROR(INDEX(Raw!$H$6:$EZ$2076,MATCH($B108&amp;$D108&amp;$B$5,Raw!$A$6:$A$2076,0),MATCH(Z$5,Raw!$H$5:$EZ$5,0)),"-")</f>
        <v>147780</v>
      </c>
      <c r="AA108" s="152">
        <f>IFERROR(INDEX(Raw!$H$6:$EZ$2076,MATCH($B108&amp;$D108&amp;$B$5,Raw!$A$6:$A$2076,0),MATCH(AA$5,Raw!$H$5:$EZ$5,0)),"-")</f>
        <v>6376</v>
      </c>
    </row>
    <row r="109" spans="1:27" s="38" customFormat="1" ht="17.5" x14ac:dyDescent="0.35">
      <c r="A109" s="188">
        <f t="shared" si="4"/>
        <v>45748</v>
      </c>
      <c r="B109" s="146" t="s">
        <v>151</v>
      </c>
      <c r="C109" s="96" t="s">
        <v>143</v>
      </c>
      <c r="D109" s="99" t="s">
        <v>143</v>
      </c>
      <c r="E109" s="158">
        <f>IFERROR(INDEX(Raw!$FH$6:$FQ$2076,MATCH($B109&amp;$D109&amp;$B$5,Raw!$A$6:$A$2076,0),MATCH(E$5,Raw!$FH$4:$FQ$4,0)),"-")</f>
        <v>2.0647791499556578</v>
      </c>
      <c r="F109" s="158">
        <f>IFERROR(INDEX(Raw!$FH$6:$FQ$2076,MATCH($B109&amp;$D109&amp;$B$5,Raw!$A$6:$A$2076,0),MATCH(F$5,Raw!$FH$4:$FQ$4,0)),"-")</f>
        <v>2.0351995789814592</v>
      </c>
      <c r="G109" s="158">
        <f>IFERROR(INDEX(Raw!$FH$6:$FQ$2076,MATCH($B109&amp;$D109&amp;$B$5,Raw!$A$6:$A$2076,0),MATCH(G$5,Raw!$FH$4:$FQ$4,0)),"-")</f>
        <v>1.3746041016791664</v>
      </c>
      <c r="H109" s="158">
        <f>IFERROR(INDEX(Raw!$FH$6:$FQ$2076,MATCH($B109&amp;$D109&amp;$B$5,Raw!$A$6:$A$2076,0),MATCH(H$5,Raw!$FH$4:$FQ$4,0)),"-")</f>
        <v>1.7198322687176812</v>
      </c>
      <c r="I109" s="158">
        <f>IFERROR(INDEX(Raw!$FH$6:$FQ$2076,MATCH($B109&amp;$D109&amp;$B$5,Raw!$A$6:$A$2076,0),MATCH(I$5,Raw!$FH$4:$FQ$4,0)),"-")</f>
        <v>1.6550979740949852</v>
      </c>
      <c r="J109" s="158"/>
      <c r="K109" s="158">
        <f>IFERROR(INDEX(Raw!$FH$6:$FQ$2076,MATCH($B109&amp;$D109&amp;$B$5,Raw!$A$6:$A$2076,0),MATCH(K$5,Raw!$FH$4:$FQ$4,0)),"-")</f>
        <v>1.5504507008696342</v>
      </c>
      <c r="L109" s="158">
        <f>IFERROR(INDEX(Raw!$FH$6:$FQ$2076,MATCH($B109&amp;$D109&amp;$B$5,Raw!$A$6:$A$2076,0),MATCH(L$5,Raw!$FH$4:$FQ$4,0)),"-")</f>
        <v>1.556655331552101</v>
      </c>
      <c r="M109" s="158">
        <f>IFERROR(INDEX(Raw!$FH$6:$FQ$2076,MATCH($B109&amp;$D109&amp;$B$5,Raw!$A$6:$A$2076,0),MATCH(M$5,Raw!$FH$4:$FQ$4,0)),"-")</f>
        <v>1.0717754031990443</v>
      </c>
      <c r="N109" s="158">
        <f>IFERROR(INDEX(Raw!$FH$6:$FQ$2076,MATCH($B109&amp;$D109&amp;$B$5,Raw!$A$6:$A$2076,0),MATCH(N$5,Raw!$FH$4:$FQ$4,0)),"-")</f>
        <v>1.0560625153898522</v>
      </c>
      <c r="O109" s="158">
        <f>IFERROR(INDEX(Raw!$FH$6:$FQ$2076,MATCH($B109&amp;$D109&amp;$B$5,Raw!$A$6:$A$2076,0),MATCH(O$5,Raw!$FH$4:$FQ$4,0)),"-")</f>
        <v>1.0352042510793755</v>
      </c>
      <c r="Q109" s="149">
        <f>IFERROR(INDEX(Raw!$H$6:$EZ$2076,MATCH($B109&amp;$D109&amp;$B$5,Raw!$A$6:$A$2076,0),MATCH(Q$5,Raw!$H$5:$EZ$5,0)),"-")</f>
        <v>155992</v>
      </c>
      <c r="R109" s="149">
        <f>IFERROR(INDEX(Raw!$H$6:$EZ$2076,MATCH($B109&amp;$D109&amp;$B$5,Raw!$A$6:$A$2076,0),MATCH(R$5,Raw!$H$5:$EZ$5,0)),"-")</f>
        <v>100547</v>
      </c>
      <c r="S109" s="149">
        <f>IFERROR(INDEX(Raw!$H$6:$EZ$2076,MATCH($B109&amp;$D109&amp;$B$5,Raw!$A$6:$A$2076,0),MATCH(S$5,Raw!$H$5:$EZ$5,0)),"-")</f>
        <v>517779</v>
      </c>
      <c r="T109" s="149">
        <f>IFERROR(INDEX(Raw!$H$6:$EZ$2076,MATCH($B109&amp;$D109&amp;$B$5,Raw!$A$6:$A$2076,0),MATCH(T$5,Raw!$H$5:$EZ$5,0)),"-")</f>
        <v>237471</v>
      </c>
      <c r="U109" s="149">
        <f>IFERROR(INDEX(Raw!$H$6:$EZ$2076,MATCH($B109&amp;$D109&amp;$B$5,Raw!$A$6:$A$2076,0),MATCH(U$5,Raw!$H$5:$EZ$5,0)),"-")</f>
        <v>9967</v>
      </c>
      <c r="V109" s="149"/>
      <c r="W109" s="149">
        <f>IFERROR(INDEX(Raw!$H$6:$EZ$2076,MATCH($B109&amp;$D109&amp;$B$5,Raw!$A$6:$A$2076,0),MATCH(W$5,Raw!$H$5:$EZ$5,0)),"-")</f>
        <v>117135</v>
      </c>
      <c r="X109" s="149">
        <f>IFERROR(INDEX(Raw!$H$6:$EZ$2076,MATCH($B109&amp;$D109&amp;$B$5,Raw!$A$6:$A$2076,0),MATCH(X$5,Raw!$H$5:$EZ$5,0)),"-")</f>
        <v>76905</v>
      </c>
      <c r="Y109" s="149">
        <f>IFERROR(INDEX(Raw!$H$6:$EZ$2076,MATCH($B109&amp;$D109&amp;$B$5,Raw!$A$6:$A$2076,0),MATCH(Y$5,Raw!$H$5:$EZ$5,0)),"-")</f>
        <v>403711</v>
      </c>
      <c r="Z109" s="149">
        <f>IFERROR(INDEX(Raw!$H$6:$EZ$2076,MATCH($B109&amp;$D109&amp;$B$5,Raw!$A$6:$A$2076,0),MATCH(Z$5,Raw!$H$5:$EZ$5,0)),"-")</f>
        <v>145819</v>
      </c>
      <c r="AA109" s="149">
        <f>IFERROR(INDEX(Raw!$H$6:$EZ$2076,MATCH($B109&amp;$D109&amp;$B$5,Raw!$A$6:$A$2076,0),MATCH(AA$5,Raw!$H$5:$EZ$5,0)),"-")</f>
        <v>6234</v>
      </c>
    </row>
    <row r="110" spans="1:27" s="38" customFormat="1" x14ac:dyDescent="0.25">
      <c r="A110" s="188">
        <f t="shared" si="4"/>
        <v>45778</v>
      </c>
      <c r="B110" s="145" t="s">
        <v>151</v>
      </c>
      <c r="C110" s="119" t="s">
        <v>144</v>
      </c>
      <c r="D110" s="2" t="s">
        <v>144</v>
      </c>
      <c r="E110" s="158">
        <f>IFERROR(INDEX(Raw!$FH$6:$FQ$2076,MATCH($B110&amp;$D110&amp;$B$5,Raw!$A$6:$A$2076,0),MATCH(E$5,Raw!$FH$4:$FQ$4,0)),"-")</f>
        <v>2.0607178068861316</v>
      </c>
      <c r="F110" s="158">
        <f>IFERROR(INDEX(Raw!$FH$6:$FQ$2076,MATCH($B110&amp;$D110&amp;$B$5,Raw!$A$6:$A$2076,0),MATCH(F$5,Raw!$FH$4:$FQ$4,0)),"-")</f>
        <v>2.0422253587391204</v>
      </c>
      <c r="G110" s="158">
        <f>IFERROR(INDEX(Raw!$FH$6:$FQ$2076,MATCH($B110&amp;$D110&amp;$B$5,Raw!$A$6:$A$2076,0),MATCH(G$5,Raw!$FH$4:$FQ$4,0)),"-")</f>
        <v>1.3743530420993799</v>
      </c>
      <c r="H110" s="158">
        <f>IFERROR(INDEX(Raw!$FH$6:$FQ$2076,MATCH($B110&amp;$D110&amp;$B$5,Raw!$A$6:$A$2076,0),MATCH(H$5,Raw!$FH$4:$FQ$4,0)),"-")</f>
        <v>1.7187271705535263</v>
      </c>
      <c r="I110" s="158">
        <f>IFERROR(INDEX(Raw!$FH$6:$FQ$2076,MATCH($B110&amp;$D110&amp;$B$5,Raw!$A$6:$A$2076,0),MATCH(I$5,Raw!$FH$4:$FQ$4,0)),"-")</f>
        <v>1.6600437784138744</v>
      </c>
      <c r="J110" s="158"/>
      <c r="K110" s="158">
        <f>IFERROR(INDEX(Raw!$FH$6:$FQ$2076,MATCH($B110&amp;$D110&amp;$B$5,Raw!$A$6:$A$2076,0),MATCH(K$5,Raw!$FH$4:$FQ$4,0)),"-")</f>
        <v>1.5489186801367496</v>
      </c>
      <c r="L110" s="158">
        <f>IFERROR(INDEX(Raw!$FH$6:$FQ$2076,MATCH($B110&amp;$D110&amp;$B$5,Raw!$A$6:$A$2076,0),MATCH(L$5,Raw!$FH$4:$FQ$4,0)),"-")</f>
        <v>1.5612993021249901</v>
      </c>
      <c r="M110" s="158">
        <f>IFERROR(INDEX(Raw!$FH$6:$FQ$2076,MATCH($B110&amp;$D110&amp;$B$5,Raw!$A$6:$A$2076,0),MATCH(M$5,Raw!$FH$4:$FQ$4,0)),"-")</f>
        <v>1.0718042034391775</v>
      </c>
      <c r="N110" s="158">
        <f>IFERROR(INDEX(Raw!$FH$6:$FQ$2076,MATCH($B110&amp;$D110&amp;$B$5,Raw!$A$6:$A$2076,0),MATCH(N$5,Raw!$FH$4:$FQ$4,0)),"-")</f>
        <v>1.0568769317223938</v>
      </c>
      <c r="O110" s="158">
        <f>IFERROR(INDEX(Raw!$FH$6:$FQ$2076,MATCH($B110&amp;$D110&amp;$B$5,Raw!$A$6:$A$2076,0),MATCH(O$5,Raw!$FH$4:$FQ$4,0)),"-")</f>
        <v>1.0378851658528372</v>
      </c>
      <c r="Q110" s="149">
        <f>IFERROR(INDEX(Raw!$H$6:$EZ$2076,MATCH($B110&amp;$D110&amp;$B$5,Raw!$A$6:$A$2076,0),MATCH(Q$5,Raw!$H$5:$EZ$5,0)),"-")</f>
        <v>160940</v>
      </c>
      <c r="R110" s="149">
        <f>IFERROR(INDEX(Raw!$H$6:$EZ$2076,MATCH($B110&amp;$D110&amp;$B$5,Raw!$A$6:$A$2076,0),MATCH(R$5,Raw!$H$5:$EZ$5,0)),"-")</f>
        <v>104178</v>
      </c>
      <c r="S110" s="149">
        <f>IFERROR(INDEX(Raw!$H$6:$EZ$2076,MATCH($B110&amp;$D110&amp;$B$5,Raw!$A$6:$A$2076,0),MATCH(S$5,Raw!$H$5:$EZ$5,0)),"-")</f>
        <v>528693</v>
      </c>
      <c r="T110" s="149">
        <f>IFERROR(INDEX(Raw!$H$6:$EZ$2076,MATCH($B110&amp;$D110&amp;$B$5,Raw!$A$6:$A$2076,0),MATCH(T$5,Raw!$H$5:$EZ$5,0)),"-")</f>
        <v>244678</v>
      </c>
      <c r="U110" s="149">
        <f>IFERROR(INDEX(Raw!$H$6:$EZ$2076,MATCH($B110&amp;$D110&amp;$B$5,Raw!$A$6:$A$2076,0),MATCH(U$5,Raw!$H$5:$EZ$5,0)),"-")</f>
        <v>9859</v>
      </c>
      <c r="V110" s="149"/>
      <c r="W110" s="149">
        <f>IFERROR(INDEX(Raw!$H$6:$EZ$2076,MATCH($B110&amp;$D110&amp;$B$5,Raw!$A$6:$A$2076,0),MATCH(W$5,Raw!$H$5:$EZ$5,0)),"-")</f>
        <v>120969</v>
      </c>
      <c r="X110" s="149">
        <f>IFERROR(INDEX(Raw!$H$6:$EZ$2076,MATCH($B110&amp;$D110&amp;$B$5,Raw!$A$6:$A$2076,0),MATCH(X$5,Raw!$H$5:$EZ$5,0)),"-")</f>
        <v>79645</v>
      </c>
      <c r="Y110" s="149">
        <f>IFERROR(INDEX(Raw!$H$6:$EZ$2076,MATCH($B110&amp;$D110&amp;$B$5,Raw!$A$6:$A$2076,0),MATCH(Y$5,Raw!$H$5:$EZ$5,0)),"-")</f>
        <v>412307</v>
      </c>
      <c r="Z110" s="149">
        <f>IFERROR(INDEX(Raw!$H$6:$EZ$2076,MATCH($B110&amp;$D110&amp;$B$5,Raw!$A$6:$A$2076,0),MATCH(Z$5,Raw!$H$5:$EZ$5,0)),"-")</f>
        <v>150457</v>
      </c>
      <c r="AA110" s="149">
        <f>IFERROR(INDEX(Raw!$H$6:$EZ$2076,MATCH($B110&amp;$D110&amp;$B$5,Raw!$A$6:$A$2076,0),MATCH(AA$5,Raw!$H$5:$EZ$5,0)),"-")</f>
        <v>6164</v>
      </c>
    </row>
    <row r="111" spans="1:27" s="38" customFormat="1" x14ac:dyDescent="0.25">
      <c r="A111" s="188">
        <f t="shared" si="4"/>
        <v>45809</v>
      </c>
      <c r="B111" s="145" t="s">
        <v>151</v>
      </c>
      <c r="C111" s="38" t="s">
        <v>145</v>
      </c>
      <c r="D111" s="95" t="s">
        <v>145</v>
      </c>
      <c r="E111" s="158">
        <f>IFERROR(INDEX(Raw!$FH$6:$FQ$2076,MATCH($B111&amp;$D111&amp;$B$5,Raw!$A$6:$A$2076,0),MATCH(E$5,Raw!$FH$4:$FQ$4,0)),"-")</f>
        <v>2.0739158959054249</v>
      </c>
      <c r="F111" s="158">
        <f>IFERROR(INDEX(Raw!$FH$6:$FQ$2076,MATCH($B111&amp;$D111&amp;$B$5,Raw!$A$6:$A$2076,0),MATCH(F$5,Raw!$FH$4:$FQ$4,0)),"-")</f>
        <v>2.0492273599651769</v>
      </c>
      <c r="G111" s="158">
        <f>IFERROR(INDEX(Raw!$FH$6:$FQ$2076,MATCH($B111&amp;$D111&amp;$B$5,Raw!$A$6:$A$2076,0),MATCH(G$5,Raw!$FH$4:$FQ$4,0)),"-")</f>
        <v>1.3925391622668819</v>
      </c>
      <c r="H111" s="158">
        <f>IFERROR(INDEX(Raw!$FH$6:$FQ$2076,MATCH($B111&amp;$D111&amp;$B$5,Raw!$A$6:$A$2076,0),MATCH(H$5,Raw!$FH$4:$FQ$4,0)),"-")</f>
        <v>1.7488413977904194</v>
      </c>
      <c r="I111" s="158">
        <f>IFERROR(INDEX(Raw!$FH$6:$FQ$2076,MATCH($B111&amp;$D111&amp;$B$5,Raw!$A$6:$A$2076,0),MATCH(I$5,Raw!$FH$4:$FQ$4,0)),"-")</f>
        <v>1.6876336421952958</v>
      </c>
      <c r="J111" s="158"/>
      <c r="K111" s="158">
        <f>IFERROR(INDEX(Raw!$FH$6:$FQ$2076,MATCH($B111&amp;$D111&amp;$B$5,Raw!$A$6:$A$2076,0),MATCH(K$5,Raw!$FH$4:$FQ$4,0)),"-")</f>
        <v>1.5514491168941431</v>
      </c>
      <c r="L111" s="158">
        <f>IFERROR(INDEX(Raw!$FH$6:$FQ$2076,MATCH($B111&amp;$D111&amp;$B$5,Raw!$A$6:$A$2076,0),MATCH(L$5,Raw!$FH$4:$FQ$4,0)),"-")</f>
        <v>1.5625136028175144</v>
      </c>
      <c r="M111" s="158">
        <f>IFERROR(INDEX(Raw!$FH$6:$FQ$2076,MATCH($B111&amp;$D111&amp;$B$5,Raw!$A$6:$A$2076,0),MATCH(M$5,Raw!$FH$4:$FQ$4,0)),"-")</f>
        <v>1.0717189138364098</v>
      </c>
      <c r="N111" s="158">
        <f>IFERROR(INDEX(Raw!$FH$6:$FQ$2076,MATCH($B111&amp;$D111&amp;$B$5,Raw!$A$6:$A$2076,0),MATCH(N$5,Raw!$FH$4:$FQ$4,0)),"-")</f>
        <v>1.0545659543001895</v>
      </c>
      <c r="O111" s="158">
        <f>IFERROR(INDEX(Raw!$FH$6:$FQ$2076,MATCH($B111&amp;$D111&amp;$B$5,Raw!$A$6:$A$2076,0),MATCH(O$5,Raw!$FH$4:$FQ$4,0)),"-")</f>
        <v>1.0381325730577333</v>
      </c>
      <c r="Q111" s="149">
        <f>IFERROR(INDEX(Raw!$H$6:$EZ$2076,MATCH($B111&amp;$D111&amp;$B$5,Raw!$A$6:$A$2076,0),MATCH(Q$5,Raw!$H$5:$EZ$5,0)),"-")</f>
        <v>161220</v>
      </c>
      <c r="R111" s="149">
        <f>IFERROR(INDEX(Raw!$H$6:$EZ$2076,MATCH($B111&amp;$D111&amp;$B$5,Raw!$A$6:$A$2076,0),MATCH(R$5,Raw!$H$5:$EZ$5,0)),"-")</f>
        <v>103570</v>
      </c>
      <c r="S111" s="149">
        <f>IFERROR(INDEX(Raw!$H$6:$EZ$2076,MATCH($B111&amp;$D111&amp;$B$5,Raw!$A$6:$A$2076,0),MATCH(S$5,Raw!$H$5:$EZ$5,0)),"-")</f>
        <v>527239</v>
      </c>
      <c r="T111" s="149">
        <f>IFERROR(INDEX(Raw!$H$6:$EZ$2076,MATCH($B111&amp;$D111&amp;$B$5,Raw!$A$6:$A$2076,0),MATCH(T$5,Raw!$H$5:$EZ$5,0)),"-")</f>
        <v>238869</v>
      </c>
      <c r="U111" s="149">
        <f>IFERROR(INDEX(Raw!$H$6:$EZ$2076,MATCH($B111&amp;$D111&amp;$B$5,Raw!$A$6:$A$2076,0),MATCH(U$5,Raw!$H$5:$EZ$5,0)),"-")</f>
        <v>9471</v>
      </c>
      <c r="V111" s="149"/>
      <c r="W111" s="149">
        <f>IFERROR(INDEX(Raw!$H$6:$EZ$2076,MATCH($B111&amp;$D111&amp;$B$5,Raw!$A$6:$A$2076,0),MATCH(W$5,Raw!$H$5:$EZ$5,0)),"-")</f>
        <v>120605</v>
      </c>
      <c r="X111" s="149">
        <f>IFERROR(INDEX(Raw!$H$6:$EZ$2076,MATCH($B111&amp;$D111&amp;$B$5,Raw!$A$6:$A$2076,0),MATCH(X$5,Raw!$H$5:$EZ$5,0)),"-")</f>
        <v>78971</v>
      </c>
      <c r="Y111" s="149">
        <f>IFERROR(INDEX(Raw!$H$6:$EZ$2076,MATCH($B111&amp;$D111&amp;$B$5,Raw!$A$6:$A$2076,0),MATCH(Y$5,Raw!$H$5:$EZ$5,0)),"-")</f>
        <v>405771</v>
      </c>
      <c r="Z111" s="149">
        <f>IFERROR(INDEX(Raw!$H$6:$EZ$2076,MATCH($B111&amp;$D111&amp;$B$5,Raw!$A$6:$A$2076,0),MATCH(Z$5,Raw!$H$5:$EZ$5,0)),"-")</f>
        <v>144040</v>
      </c>
      <c r="AA111" s="149">
        <f>IFERROR(INDEX(Raw!$H$6:$EZ$2076,MATCH($B111&amp;$D111&amp;$B$5,Raw!$A$6:$A$2076,0),MATCH(AA$5,Raw!$H$5:$EZ$5,0)),"-")</f>
        <v>5826</v>
      </c>
    </row>
    <row r="112" spans="1:27" s="38" customFormat="1" ht="17.5" x14ac:dyDescent="0.35">
      <c r="A112" s="188">
        <f t="shared" si="4"/>
        <v>45839</v>
      </c>
      <c r="B112" s="145" t="s">
        <v>151</v>
      </c>
      <c r="C112" s="38" t="s">
        <v>146</v>
      </c>
      <c r="D112" s="99" t="s">
        <v>146</v>
      </c>
      <c r="E112" s="158">
        <f>IFERROR(INDEX(Raw!$FH$6:$FQ$2076,MATCH($B112&amp;$D112&amp;$B$5,Raw!$A$6:$A$2076,0),MATCH(E$5,Raw!$FH$4:$FQ$4,0)),"-")</f>
        <v>2.067246726179266</v>
      </c>
      <c r="F112" s="158">
        <f>IFERROR(INDEX(Raw!$FH$6:$FQ$2076,MATCH($B112&amp;$D112&amp;$B$5,Raw!$A$6:$A$2076,0),MATCH(F$5,Raw!$FH$4:$FQ$4,0)),"-")</f>
        <v>2.0425716768027802</v>
      </c>
      <c r="G112" s="158">
        <f>IFERROR(INDEX(Raw!$FH$6:$FQ$2076,MATCH($B112&amp;$D112&amp;$B$5,Raw!$A$6:$A$2076,0),MATCH(G$5,Raw!$FH$4:$FQ$4,0)),"-")</f>
        <v>1.3798837531418928</v>
      </c>
      <c r="H112" s="158">
        <f>IFERROR(INDEX(Raw!$FH$6:$FQ$2076,MATCH($B112&amp;$D112&amp;$B$5,Raw!$A$6:$A$2076,0),MATCH(H$5,Raw!$FH$4:$FQ$4,0)),"-")</f>
        <v>1.7339676377238722</v>
      </c>
      <c r="I112" s="158">
        <f>IFERROR(INDEX(Raw!$FH$6:$FQ$2076,MATCH($B112&amp;$D112&amp;$B$5,Raw!$A$6:$A$2076,0),MATCH(I$5,Raw!$FH$4:$FQ$4,0)),"-")</f>
        <v>1.7161835748792271</v>
      </c>
      <c r="J112" s="158"/>
      <c r="K112" s="158">
        <f>IFERROR(INDEX(Raw!$FH$6:$FQ$2076,MATCH($B112&amp;$D112&amp;$B$5,Raw!$A$6:$A$2076,0),MATCH(K$5,Raw!$FH$4:$FQ$4,0)),"-")</f>
        <v>1.546323150903361</v>
      </c>
      <c r="L112" s="158">
        <f>IFERROR(INDEX(Raw!$FH$6:$FQ$2076,MATCH($B112&amp;$D112&amp;$B$5,Raw!$A$6:$A$2076,0),MATCH(L$5,Raw!$FH$4:$FQ$4,0)),"-")</f>
        <v>1.5612510860121633</v>
      </c>
      <c r="M112" s="158">
        <f>IFERROR(INDEX(Raw!$FH$6:$FQ$2076,MATCH($B112&amp;$D112&amp;$B$5,Raw!$A$6:$A$2076,0),MATCH(M$5,Raw!$FH$4:$FQ$4,0)),"-")</f>
        <v>1.0705308877610409</v>
      </c>
      <c r="N112" s="158">
        <f>IFERROR(INDEX(Raw!$FH$6:$FQ$2076,MATCH($B112&amp;$D112&amp;$B$5,Raw!$A$6:$A$2076,0),MATCH(N$5,Raw!$FH$4:$FQ$4,0)),"-")</f>
        <v>1.0601337565177964</v>
      </c>
      <c r="O112" s="158">
        <f>IFERROR(INDEX(Raw!$FH$6:$FQ$2076,MATCH($B112&amp;$D112&amp;$B$5,Raw!$A$6:$A$2076,0),MATCH(O$5,Raw!$FH$4:$FQ$4,0)),"-")</f>
        <v>1.0603864734299517</v>
      </c>
      <c r="Q112" s="149">
        <f>IFERROR(INDEX(Raw!$H$6:$EZ$2076,MATCH($B112&amp;$D112&amp;$B$5,Raw!$A$6:$A$2076,0),MATCH(Q$5,Raw!$H$5:$EZ$5,0)),"-")</f>
        <v>164650</v>
      </c>
      <c r="R112" s="149">
        <f>IFERROR(INDEX(Raw!$H$6:$EZ$2076,MATCH($B112&amp;$D112&amp;$B$5,Raw!$A$6:$A$2076,0),MATCH(R$5,Raw!$H$5:$EZ$5,0)),"-")</f>
        <v>105795</v>
      </c>
      <c r="S112" s="149">
        <f>IFERROR(INDEX(Raw!$H$6:$EZ$2076,MATCH($B112&amp;$D112&amp;$B$5,Raw!$A$6:$A$2076,0),MATCH(S$5,Raw!$H$5:$EZ$5,0)),"-")</f>
        <v>542947</v>
      </c>
      <c r="T112" s="149">
        <f>IFERROR(INDEX(Raw!$H$6:$EZ$2076,MATCH($B112&amp;$D112&amp;$B$5,Raw!$A$6:$A$2076,0),MATCH(T$5,Raw!$H$5:$EZ$5,0)),"-")</f>
        <v>244753</v>
      </c>
      <c r="U112" s="149">
        <f>IFERROR(INDEX(Raw!$H$6:$EZ$2076,MATCH($B112&amp;$D112&amp;$B$5,Raw!$A$6:$A$2076,0),MATCH(U$5,Raw!$H$5:$EZ$5,0)),"-")</f>
        <v>9947</v>
      </c>
      <c r="V112" s="149"/>
      <c r="W112" s="149">
        <f>IFERROR(INDEX(Raw!$H$6:$EZ$2076,MATCH($B112&amp;$D112&amp;$B$5,Raw!$A$6:$A$2076,0),MATCH(W$5,Raw!$H$5:$EZ$5,0)),"-")</f>
        <v>123160</v>
      </c>
      <c r="X112" s="149">
        <f>IFERROR(INDEX(Raw!$H$6:$EZ$2076,MATCH($B112&amp;$D112&amp;$B$5,Raw!$A$6:$A$2076,0),MATCH(X$5,Raw!$H$5:$EZ$5,0)),"-")</f>
        <v>80865</v>
      </c>
      <c r="Y112" s="149">
        <f>IFERROR(INDEX(Raw!$H$6:$EZ$2076,MATCH($B112&amp;$D112&amp;$B$5,Raw!$A$6:$A$2076,0),MATCH(Y$5,Raw!$H$5:$EZ$5,0)),"-")</f>
        <v>421225</v>
      </c>
      <c r="Z112" s="149">
        <f>IFERROR(INDEX(Raw!$H$6:$EZ$2076,MATCH($B112&amp;$D112&amp;$B$5,Raw!$A$6:$A$2076,0),MATCH(Z$5,Raw!$H$5:$EZ$5,0)),"-")</f>
        <v>149640</v>
      </c>
      <c r="AA112" s="149">
        <f>IFERROR(INDEX(Raw!$H$6:$EZ$2076,MATCH($B112&amp;$D112&amp;$B$5,Raw!$A$6:$A$2076,0),MATCH(AA$5,Raw!$H$5:$EZ$5,0)),"-")</f>
        <v>6146</v>
      </c>
    </row>
    <row r="113" spans="1:27" s="38" customFormat="1" x14ac:dyDescent="0.25">
      <c r="A113" s="188">
        <f t="shared" si="4"/>
        <v>45870</v>
      </c>
      <c r="B113" s="145" t="s">
        <v>151</v>
      </c>
      <c r="C113" s="38" t="s">
        <v>135</v>
      </c>
      <c r="D113" s="2" t="s">
        <v>135</v>
      </c>
      <c r="E113" s="158">
        <f>IFERROR(INDEX(Raw!$FH$6:$FQ$2076,MATCH($B113&amp;$D113&amp;$B$5,Raw!$A$6:$A$2076,0),MATCH(E$5,Raw!$FH$4:$FQ$4,0)),"-")</f>
        <v>2.0720348642306403</v>
      </c>
      <c r="F113" s="158">
        <f>IFERROR(INDEX(Raw!$FH$6:$FQ$2076,MATCH($B113&amp;$D113&amp;$B$5,Raw!$A$6:$A$2076,0),MATCH(F$5,Raw!$FH$4:$FQ$4,0)),"-")</f>
        <v>2.0486745075100794</v>
      </c>
      <c r="G113" s="158">
        <f>IFERROR(INDEX(Raw!$FH$6:$FQ$2076,MATCH($B113&amp;$D113&amp;$B$5,Raw!$A$6:$A$2076,0),MATCH(G$5,Raw!$FH$4:$FQ$4,0)),"-")</f>
        <v>1.3806088497776672</v>
      </c>
      <c r="H113" s="158">
        <f>IFERROR(INDEX(Raw!$FH$6:$FQ$2076,MATCH($B113&amp;$D113&amp;$B$5,Raw!$A$6:$A$2076,0),MATCH(H$5,Raw!$FH$4:$FQ$4,0)),"-")</f>
        <v>1.7348774330606558</v>
      </c>
      <c r="I113" s="158">
        <f>IFERROR(INDEX(Raw!$FH$6:$FQ$2076,MATCH($B113&amp;$D113&amp;$B$5,Raw!$A$6:$A$2076,0),MATCH(I$5,Raw!$FH$4:$FQ$4,0)),"-")</f>
        <v>1.7363651342890096</v>
      </c>
      <c r="J113" s="158"/>
      <c r="K113" s="158">
        <f>IFERROR(INDEX(Raw!$FH$6:$FQ$2076,MATCH($B113&amp;$D113&amp;$B$5,Raw!$A$6:$A$2076,0),MATCH(K$5,Raw!$FH$4:$FQ$4,0)),"-")</f>
        <v>1.5513509889373114</v>
      </c>
      <c r="L113" s="158">
        <f>IFERROR(INDEX(Raw!$FH$6:$FQ$2076,MATCH($B113&amp;$D113&amp;$B$5,Raw!$A$6:$A$2076,0),MATCH(L$5,Raw!$FH$4:$FQ$4,0)),"-")</f>
        <v>1.5661075017234536</v>
      </c>
      <c r="M113" s="158">
        <f>IFERROR(INDEX(Raw!$FH$6:$FQ$2076,MATCH($B113&amp;$D113&amp;$B$5,Raw!$A$6:$A$2076,0),MATCH(M$5,Raw!$FH$4:$FQ$4,0)),"-")</f>
        <v>1.0718565046591415</v>
      </c>
      <c r="N113" s="158">
        <f>IFERROR(INDEX(Raw!$FH$6:$FQ$2076,MATCH($B113&amp;$D113&amp;$B$5,Raw!$A$6:$A$2076,0),MATCH(N$5,Raw!$FH$4:$FQ$4,0)),"-")</f>
        <v>1.0585245064904609</v>
      </c>
      <c r="O113" s="158">
        <f>IFERROR(INDEX(Raw!$FH$6:$FQ$2076,MATCH($B113&amp;$D113&amp;$B$5,Raw!$A$6:$A$2076,0),MATCH(O$5,Raw!$FH$4:$FQ$4,0)),"-")</f>
        <v>1.0484429065743945</v>
      </c>
      <c r="Q113" s="149">
        <f>IFERROR(INDEX(Raw!$H$6:$EZ$2076,MATCH($B113&amp;$D113&amp;$B$5,Raw!$A$6:$A$2076,0),MATCH(Q$5,Raw!$H$5:$EZ$5,0)),"-")</f>
        <v>154522</v>
      </c>
      <c r="R113" s="149">
        <f>IFERROR(INDEX(Raw!$H$6:$EZ$2076,MATCH($B113&amp;$D113&amp;$B$5,Raw!$A$6:$A$2076,0),MATCH(R$5,Raw!$H$5:$EZ$5,0)),"-")</f>
        <v>98068</v>
      </c>
      <c r="S113" s="149">
        <f>IFERROR(INDEX(Raw!$H$6:$EZ$2076,MATCH($B113&amp;$D113&amp;$B$5,Raw!$A$6:$A$2076,0),MATCH(S$5,Raw!$H$5:$EZ$5,0)),"-")</f>
        <v>532788</v>
      </c>
      <c r="T113" s="149">
        <f>IFERROR(INDEX(Raw!$H$6:$EZ$2076,MATCH($B113&amp;$D113&amp;$B$5,Raw!$A$6:$A$2076,0),MATCH(T$5,Raw!$H$5:$EZ$5,0)),"-")</f>
        <v>251526</v>
      </c>
      <c r="U113" s="149">
        <f>IFERROR(INDEX(Raw!$H$6:$EZ$2076,MATCH($B113&amp;$D113&amp;$B$5,Raw!$A$6:$A$2076,0),MATCH(U$5,Raw!$H$5:$EZ$5,0)),"-")</f>
        <v>10538</v>
      </c>
      <c r="V113" s="149"/>
      <c r="W113" s="149">
        <f>IFERROR(INDEX(Raw!$H$6:$EZ$2076,MATCH($B113&amp;$D113&amp;$B$5,Raw!$A$6:$A$2076,0),MATCH(W$5,Raw!$H$5:$EZ$5,0)),"-")</f>
        <v>115692</v>
      </c>
      <c r="X113" s="149">
        <f>IFERROR(INDEX(Raw!$H$6:$EZ$2076,MATCH($B113&amp;$D113&amp;$B$5,Raw!$A$6:$A$2076,0),MATCH(X$5,Raw!$H$5:$EZ$5,0)),"-")</f>
        <v>74968</v>
      </c>
      <c r="Y113" s="149">
        <f>IFERROR(INDEX(Raw!$H$6:$EZ$2076,MATCH($B113&amp;$D113&amp;$B$5,Raw!$A$6:$A$2076,0),MATCH(Y$5,Raw!$H$5:$EZ$5,0)),"-")</f>
        <v>413638</v>
      </c>
      <c r="Z113" s="149">
        <f>IFERROR(INDEX(Raw!$H$6:$EZ$2076,MATCH($B113&amp;$D113&amp;$B$5,Raw!$A$6:$A$2076,0),MATCH(Z$5,Raw!$H$5:$EZ$5,0)),"-")</f>
        <v>153467</v>
      </c>
      <c r="AA113" s="149">
        <f>IFERROR(INDEX(Raw!$H$6:$EZ$2076,MATCH($B113&amp;$D113&amp;$B$5,Raw!$A$6:$A$2076,0),MATCH(AA$5,Raw!$H$5:$EZ$5,0)),"-")</f>
        <v>6363</v>
      </c>
    </row>
    <row r="114" spans="1:27" s="38" customFormat="1" x14ac:dyDescent="0.25">
      <c r="A114" s="188">
        <f t="shared" ref="A114:A132" si="5">EOMONTH(A113,0)+1</f>
        <v>45901</v>
      </c>
      <c r="B114" s="145" t="s">
        <v>151</v>
      </c>
      <c r="C114" s="38" t="s">
        <v>149</v>
      </c>
      <c r="D114" s="95" t="s">
        <v>136</v>
      </c>
      <c r="E114" s="158">
        <f>IFERROR(INDEX(Raw!$FH$6:$FQ$2076,MATCH($B114&amp;$D114&amp;$B$5,Raw!$A$6:$A$2076,0),MATCH(E$5,Raw!$FH$4:$FQ$4,0)),"-")</f>
        <v>2.0604237720546767</v>
      </c>
      <c r="F114" s="158">
        <f>IFERROR(INDEX(Raw!$FH$6:$FQ$2076,MATCH($B114&amp;$D114&amp;$B$5,Raw!$A$6:$A$2076,0),MATCH(F$5,Raw!$FH$4:$FQ$4,0)),"-")</f>
        <v>2.0388209327750162</v>
      </c>
      <c r="G114" s="158">
        <f>IFERROR(INDEX(Raw!$FH$6:$FQ$2076,MATCH($B114&amp;$D114&amp;$B$5,Raw!$A$6:$A$2076,0),MATCH(G$5,Raw!$FH$4:$FQ$4,0)),"-")</f>
        <v>1.4104601022334027</v>
      </c>
      <c r="H114" s="158">
        <f>IFERROR(INDEX(Raw!$FH$6:$FQ$2076,MATCH($B114&amp;$D114&amp;$B$5,Raw!$A$6:$A$2076,0),MATCH(H$5,Raw!$FH$4:$FQ$4,0)),"-")</f>
        <v>1.8043106290127624</v>
      </c>
      <c r="I114" s="158">
        <f>IFERROR(INDEX(Raw!$FH$6:$FQ$2076,MATCH($B114&amp;$D114&amp;$B$5,Raw!$A$6:$A$2076,0),MATCH(I$5,Raw!$FH$4:$FQ$4,0)),"-")</f>
        <v>1.7493511308861698</v>
      </c>
      <c r="J114" s="158"/>
      <c r="K114" s="158">
        <f>IFERROR(INDEX(Raw!$FH$6:$FQ$2076,MATCH($B114&amp;$D114&amp;$B$5,Raw!$A$6:$A$2076,0),MATCH(K$5,Raw!$FH$4:$FQ$4,0)),"-")</f>
        <v>1.5458012192174451</v>
      </c>
      <c r="L114" s="158">
        <f>IFERROR(INDEX(Raw!$FH$6:$FQ$2076,MATCH($B114&amp;$D114&amp;$B$5,Raw!$A$6:$A$2076,0),MATCH(L$5,Raw!$FH$4:$FQ$4,0)),"-")</f>
        <v>1.5606138740485571</v>
      </c>
      <c r="M114" s="158">
        <f>IFERROR(INDEX(Raw!$FH$6:$FQ$2076,MATCH($B114&amp;$D114&amp;$B$5,Raw!$A$6:$A$2076,0),MATCH(M$5,Raw!$FH$4:$FQ$4,0)),"-")</f>
        <v>1.0715348250375782</v>
      </c>
      <c r="N114" s="158">
        <f>IFERROR(INDEX(Raw!$FH$6:$FQ$2076,MATCH($B114&amp;$D114&amp;$B$5,Raw!$A$6:$A$2076,0),MATCH(N$5,Raw!$FH$4:$FQ$4,0)),"-")</f>
        <v>1.0592122819961383</v>
      </c>
      <c r="O114" s="158">
        <f>IFERROR(INDEX(Raw!$FH$6:$FQ$2076,MATCH($B114&amp;$D114&amp;$B$5,Raw!$A$6:$A$2076,0),MATCH(O$5,Raw!$FH$4:$FQ$4,0)),"-")</f>
        <v>1.0443084909158324</v>
      </c>
      <c r="Q114" s="149">
        <f>IFERROR(INDEX(Raw!$H$6:$EZ$2076,MATCH($B114&amp;$D114&amp;$B$5,Raw!$A$6:$A$2076,0),MATCH(Q$5,Raw!$H$5:$EZ$5,0)),"-")</f>
        <v>153448</v>
      </c>
      <c r="R114" s="149">
        <f>IFERROR(INDEX(Raw!$H$6:$EZ$2076,MATCH($B114&amp;$D114&amp;$B$5,Raw!$A$6:$A$2076,0),MATCH(R$5,Raw!$H$5:$EZ$5,0)),"-")</f>
        <v>98840</v>
      </c>
      <c r="S114" s="149">
        <f>IFERROR(INDEX(Raw!$H$6:$EZ$2076,MATCH($B114&amp;$D114&amp;$B$5,Raw!$A$6:$A$2076,0),MATCH(S$5,Raw!$H$5:$EZ$5,0)),"-")</f>
        <v>543305</v>
      </c>
      <c r="T114" s="149">
        <f>IFERROR(INDEX(Raw!$H$6:$EZ$2076,MATCH($B114&amp;$D114&amp;$B$5,Raw!$A$6:$A$2076,0),MATCH(T$5,Raw!$H$5:$EZ$5,0)),"-")</f>
        <v>229880</v>
      </c>
      <c r="U114" s="149">
        <f>IFERROR(INDEX(Raw!$H$6:$EZ$2076,MATCH($B114&amp;$D114&amp;$B$5,Raw!$A$6:$A$2076,0),MATCH(U$5,Raw!$H$5:$EZ$5,0)),"-")</f>
        <v>9436</v>
      </c>
      <c r="V114" s="149"/>
      <c r="W114" s="149">
        <f>IFERROR(INDEX(Raw!$H$6:$EZ$2076,MATCH($B114&amp;$D114&amp;$B$5,Raw!$A$6:$A$2076,0),MATCH(W$5,Raw!$H$5:$EZ$5,0)),"-")</f>
        <v>115122</v>
      </c>
      <c r="X114" s="149">
        <f>IFERROR(INDEX(Raw!$H$6:$EZ$2076,MATCH($B114&amp;$D114&amp;$B$5,Raw!$A$6:$A$2076,0),MATCH(X$5,Raw!$H$5:$EZ$5,0)),"-")</f>
        <v>75657</v>
      </c>
      <c r="Y114" s="149">
        <f>IFERROR(INDEX(Raw!$H$6:$EZ$2076,MATCH($B114&amp;$D114&amp;$B$5,Raw!$A$6:$A$2076,0),MATCH(Y$5,Raw!$H$5:$EZ$5,0)),"-")</f>
        <v>412752</v>
      </c>
      <c r="Z114" s="149">
        <f>IFERROR(INDEX(Raw!$H$6:$EZ$2076,MATCH($B114&amp;$D114&amp;$B$5,Raw!$A$6:$A$2076,0),MATCH(Z$5,Raw!$H$5:$EZ$5,0)),"-")</f>
        <v>134950</v>
      </c>
      <c r="AA114" s="149">
        <f>IFERROR(INDEX(Raw!$H$6:$EZ$2076,MATCH($B114&amp;$D114&amp;$B$5,Raw!$A$6:$A$2076,0),MATCH(AA$5,Raw!$H$5:$EZ$5,0)),"-")</f>
        <v>5633</v>
      </c>
    </row>
    <row r="115" spans="1:27" s="38" customFormat="1" ht="17.5" x14ac:dyDescent="0.35">
      <c r="A115" s="188">
        <f t="shared" si="5"/>
        <v>45931</v>
      </c>
      <c r="B115" s="145" t="s">
        <v>151</v>
      </c>
      <c r="C115" s="38" t="s">
        <v>150</v>
      </c>
      <c r="D115" s="101" t="s">
        <v>137</v>
      </c>
      <c r="E115" s="158">
        <f>IFERROR(INDEX(Raw!$FH$6:$FQ$2076,MATCH($B115&amp;$D115&amp;$B$5,Raw!$A$6:$A$2076,0),MATCH(E$5,Raw!$FH$4:$FQ$4,0)),"-")</f>
        <v>2.0565746973395469</v>
      </c>
      <c r="F115" s="158">
        <f>IFERROR(INDEX(Raw!$FH$6:$FQ$2076,MATCH($B115&amp;$D115&amp;$B$5,Raw!$A$6:$A$2076,0),MATCH(F$5,Raw!$FH$4:$FQ$4,0)),"-")</f>
        <v>2.0374352847471129</v>
      </c>
      <c r="G115" s="158">
        <f>IFERROR(INDEX(Raw!$FH$6:$FQ$2076,MATCH($B115&amp;$D115&amp;$B$5,Raw!$A$6:$A$2076,0),MATCH(G$5,Raw!$FH$4:$FQ$4,0)),"-")</f>
        <v>1.4175360813177058</v>
      </c>
      <c r="H115" s="158">
        <f>IFERROR(INDEX(Raw!$FH$6:$FQ$2076,MATCH($B115&amp;$D115&amp;$B$5,Raw!$A$6:$A$2076,0),MATCH(H$5,Raw!$FH$4:$FQ$4,0)),"-")</f>
        <v>1.8211023282994494</v>
      </c>
      <c r="I115" s="158">
        <f>IFERROR(INDEX(Raw!$FH$6:$FQ$2076,MATCH($B115&amp;$D115&amp;$B$5,Raw!$A$6:$A$2076,0),MATCH(I$5,Raw!$FH$4:$FQ$4,0)),"-")</f>
        <v>1.7797586889969386</v>
      </c>
      <c r="J115" s="158"/>
      <c r="K115" s="158">
        <f>IFERROR(INDEX(Raw!$FH$6:$FQ$2076,MATCH($B115&amp;$D115&amp;$B$5,Raw!$A$6:$A$2076,0),MATCH(K$5,Raw!$FH$4:$FQ$4,0)),"-")</f>
        <v>1.5421628818699609</v>
      </c>
      <c r="L115" s="158">
        <f>IFERROR(INDEX(Raw!$FH$6:$FQ$2076,MATCH($B115&amp;$D115&amp;$B$5,Raw!$A$6:$A$2076,0),MATCH(L$5,Raw!$FH$4:$FQ$4,0)),"-")</f>
        <v>1.5574709373992528</v>
      </c>
      <c r="M115" s="158">
        <f>IFERROR(INDEX(Raw!$FH$6:$FQ$2076,MATCH($B115&amp;$D115&amp;$B$5,Raw!$A$6:$A$2076,0),MATCH(M$5,Raw!$FH$4:$FQ$4,0)),"-")</f>
        <v>1.0703677148417494</v>
      </c>
      <c r="N115" s="158">
        <f>IFERROR(INDEX(Raw!$FH$6:$FQ$2076,MATCH($B115&amp;$D115&amp;$B$5,Raw!$A$6:$A$2076,0),MATCH(N$5,Raw!$FH$4:$FQ$4,0)),"-")</f>
        <v>1.059030234060222</v>
      </c>
      <c r="O115" s="158">
        <f>IFERROR(INDEX(Raw!$FH$6:$FQ$2076,MATCH($B115&amp;$D115&amp;$B$5,Raw!$A$6:$A$2076,0),MATCH(O$5,Raw!$FH$4:$FQ$4,0)),"-")</f>
        <v>1.031334413830362</v>
      </c>
      <c r="Q115" s="149">
        <f>IFERROR(INDEX(Raw!$H$6:$EZ$2076,MATCH($B115&amp;$D115&amp;$B$5,Raw!$A$6:$A$2076,0),MATCH(Q$5,Raw!$H$5:$EZ$5,0)),"-")</f>
        <v>166817</v>
      </c>
      <c r="R115" s="149">
        <f>IFERROR(INDEX(Raw!$H$6:$EZ$2076,MATCH($B115&amp;$D115&amp;$B$5,Raw!$A$6:$A$2076,0),MATCH(R$5,Raw!$H$5:$EZ$5,0)),"-")</f>
        <v>107436</v>
      </c>
      <c r="S115" s="149">
        <f>IFERROR(INDEX(Raw!$H$6:$EZ$2076,MATCH($B115&amp;$D115&amp;$B$5,Raw!$A$6:$A$2076,0),MATCH(S$5,Raw!$H$5:$EZ$5,0)),"-")</f>
        <v>581255</v>
      </c>
      <c r="T115" s="149">
        <f>IFERROR(INDEX(Raw!$H$6:$EZ$2076,MATCH($B115&amp;$D115&amp;$B$5,Raw!$A$6:$A$2076,0),MATCH(T$5,Raw!$H$5:$EZ$5,0)),"-")</f>
        <v>236838</v>
      </c>
      <c r="U115" s="149">
        <f>IFERROR(INDEX(Raw!$H$6:$EZ$2076,MATCH($B115&amp;$D115&amp;$B$5,Raw!$A$6:$A$2076,0),MATCH(U$5,Raw!$H$5:$EZ$5,0)),"-")</f>
        <v>9883</v>
      </c>
      <c r="V115" s="149"/>
      <c r="W115" s="149">
        <f>IFERROR(INDEX(Raw!$H$6:$EZ$2076,MATCH($B115&amp;$D115&amp;$B$5,Raw!$A$6:$A$2076,0),MATCH(W$5,Raw!$H$5:$EZ$5,0)),"-")</f>
        <v>125091</v>
      </c>
      <c r="X115" s="149">
        <f>IFERROR(INDEX(Raw!$H$6:$EZ$2076,MATCH($B115&amp;$D115&amp;$B$5,Raw!$A$6:$A$2076,0),MATCH(X$5,Raw!$H$5:$EZ$5,0)),"-")</f>
        <v>82127</v>
      </c>
      <c r="Y115" s="149">
        <f>IFERROR(INDEX(Raw!$H$6:$EZ$2076,MATCH($B115&amp;$D115&amp;$B$5,Raw!$A$6:$A$2076,0),MATCH(Y$5,Raw!$H$5:$EZ$5,0)),"-")</f>
        <v>438900</v>
      </c>
      <c r="Z115" s="149">
        <f>IFERROR(INDEX(Raw!$H$6:$EZ$2076,MATCH($B115&amp;$D115&amp;$B$5,Raw!$A$6:$A$2076,0),MATCH(Z$5,Raw!$H$5:$EZ$5,0)),"-")</f>
        <v>137729</v>
      </c>
      <c r="AA115" s="149">
        <f>IFERROR(INDEX(Raw!$H$6:$EZ$2076,MATCH($B115&amp;$D115&amp;$B$5,Raw!$A$6:$A$2076,0),MATCH(AA$5,Raw!$H$5:$EZ$5,0)),"-")</f>
        <v>5727</v>
      </c>
    </row>
    <row r="116" spans="1:27" s="38" customFormat="1" x14ac:dyDescent="0.25">
      <c r="A116" s="188">
        <f t="shared" si="5"/>
        <v>45962</v>
      </c>
      <c r="B116" s="145" t="s">
        <v>151</v>
      </c>
      <c r="C116" s="38" t="s">
        <v>138</v>
      </c>
      <c r="D116" s="95" t="s">
        <v>138</v>
      </c>
      <c r="E116" s="158">
        <f>IFERROR(INDEX(Raw!$FH$6:$FQ$2076,MATCH($B116&amp;$D116&amp;$B$5,Raw!$A$6:$A$2076,0),MATCH(E$5,Raw!$FH$4:$FQ$4,0)),"-")</f>
        <v>2.0519110735334345</v>
      </c>
      <c r="F116" s="158">
        <f>IFERROR(INDEX(Raw!$FH$6:$FQ$2076,MATCH($B116&amp;$D116&amp;$B$5,Raw!$A$6:$A$2076,0),MATCH(F$5,Raw!$FH$4:$FQ$4,0)),"-")</f>
        <v>2.0282501943385851</v>
      </c>
      <c r="G116" s="158">
        <f>IFERROR(INDEX(Raw!$FH$6:$FQ$2076,MATCH($B116&amp;$D116&amp;$B$5,Raw!$A$6:$A$2076,0),MATCH(G$5,Raw!$FH$4:$FQ$4,0)),"-")</f>
        <v>1.4165950509003944</v>
      </c>
      <c r="H116" s="158">
        <f>IFERROR(INDEX(Raw!$FH$6:$FQ$2076,MATCH($B116&amp;$D116&amp;$B$5,Raw!$A$6:$A$2076,0),MATCH(H$5,Raw!$FH$4:$FQ$4,0)),"-")</f>
        <v>1.8249527856468366</v>
      </c>
      <c r="I116" s="158">
        <f>IFERROR(INDEX(Raw!$FH$6:$FQ$2076,MATCH($B116&amp;$D116&amp;$B$5,Raw!$A$6:$A$2076,0),MATCH(I$5,Raw!$FH$4:$FQ$4,0)),"-")</f>
        <v>1.7920500552079499</v>
      </c>
      <c r="J116" s="158"/>
      <c r="K116" s="158">
        <f>IFERROR(INDEX(Raw!$FH$6:$FQ$2076,MATCH($B116&amp;$D116&amp;$B$5,Raw!$A$6:$A$2076,0),MATCH(K$5,Raw!$FH$4:$FQ$4,0)),"-")</f>
        <v>1.5417277994678338</v>
      </c>
      <c r="L116" s="158">
        <f>IFERROR(INDEX(Raw!$FH$6:$FQ$2076,MATCH($B116&amp;$D116&amp;$B$5,Raw!$A$6:$A$2076,0),MATCH(L$5,Raw!$FH$4:$FQ$4,0)),"-")</f>
        <v>1.5493430407826632</v>
      </c>
      <c r="M116" s="158">
        <f>IFERROR(INDEX(Raw!$FH$6:$FQ$2076,MATCH($B116&amp;$D116&amp;$B$5,Raw!$A$6:$A$2076,0),MATCH(M$5,Raw!$FH$4:$FQ$4,0)),"-")</f>
        <v>1.0706467026464277</v>
      </c>
      <c r="N116" s="158">
        <f>IFERROR(INDEX(Raw!$FH$6:$FQ$2076,MATCH($B116&amp;$D116&amp;$B$5,Raw!$A$6:$A$2076,0),MATCH(N$5,Raw!$FH$4:$FQ$4,0)),"-")</f>
        <v>1.0543988039030532</v>
      </c>
      <c r="O116" s="158">
        <f>IFERROR(INDEX(Raw!$FH$6:$FQ$2076,MATCH($B116&amp;$D116&amp;$B$5,Raw!$A$6:$A$2076,0),MATCH(O$5,Raw!$FH$4:$FQ$4,0)),"-")</f>
        <v>1.0450864924549135</v>
      </c>
      <c r="Q116" s="149">
        <f>IFERROR(INDEX(Raw!$H$6:$EZ$2076,MATCH($B116&amp;$D116&amp;$B$5,Raw!$A$6:$A$2076,0),MATCH(Q$5,Raw!$H$5:$EZ$5,0)),"-")</f>
        <v>165027</v>
      </c>
      <c r="R116" s="149">
        <f>IFERROR(INDEX(Raw!$H$6:$EZ$2076,MATCH($B116&amp;$D116&amp;$B$5,Raw!$A$6:$A$2076,0),MATCH(R$5,Raw!$H$5:$EZ$5,0)),"-")</f>
        <v>106976</v>
      </c>
      <c r="S116" s="149">
        <f>IFERROR(INDEX(Raw!$H$6:$EZ$2076,MATCH($B116&amp;$D116&amp;$B$5,Raw!$A$6:$A$2076,0),MATCH(S$5,Raw!$H$5:$EZ$5,0)),"-")</f>
        <v>576931</v>
      </c>
      <c r="T116" s="149">
        <f>IFERROR(INDEX(Raw!$H$6:$EZ$2076,MATCH($B116&amp;$D116&amp;$B$5,Raw!$A$6:$A$2076,0),MATCH(T$5,Raw!$H$5:$EZ$5,0)),"-")</f>
        <v>231915</v>
      </c>
      <c r="U116" s="149">
        <f>IFERROR(INDEX(Raw!$H$6:$EZ$2076,MATCH($B116&amp;$D116&amp;$B$5,Raw!$A$6:$A$2076,0),MATCH(U$5,Raw!$H$5:$EZ$5,0)),"-")</f>
        <v>9738</v>
      </c>
      <c r="V116" s="149"/>
      <c r="W116" s="149">
        <f>IFERROR(INDEX(Raw!$H$6:$EZ$2076,MATCH($B116&amp;$D116&amp;$B$5,Raw!$A$6:$A$2076,0),MATCH(W$5,Raw!$H$5:$EZ$5,0)),"-")</f>
        <v>123995</v>
      </c>
      <c r="X116" s="149">
        <f>IFERROR(INDEX(Raw!$H$6:$EZ$2076,MATCH($B116&amp;$D116&amp;$B$5,Raw!$A$6:$A$2076,0),MATCH(X$5,Raw!$H$5:$EZ$5,0)),"-")</f>
        <v>81717</v>
      </c>
      <c r="Y116" s="149">
        <f>IFERROR(INDEX(Raw!$H$6:$EZ$2076,MATCH($B116&amp;$D116&amp;$B$5,Raw!$A$6:$A$2076,0),MATCH(Y$5,Raw!$H$5:$EZ$5,0)),"-")</f>
        <v>436038</v>
      </c>
      <c r="Z116" s="149">
        <f>IFERROR(INDEX(Raw!$H$6:$EZ$2076,MATCH($B116&amp;$D116&amp;$B$5,Raw!$A$6:$A$2076,0),MATCH(Z$5,Raw!$H$5:$EZ$5,0)),"-")</f>
        <v>133993</v>
      </c>
      <c r="AA116" s="149">
        <f>IFERROR(INDEX(Raw!$H$6:$EZ$2076,MATCH($B116&amp;$D116&amp;$B$5,Raw!$A$6:$A$2076,0),MATCH(AA$5,Raw!$H$5:$EZ$5,0)),"-")</f>
        <v>5679</v>
      </c>
    </row>
    <row r="117" spans="1:27" s="38" customFormat="1" x14ac:dyDescent="0.25">
      <c r="A117" s="188">
        <f t="shared" si="5"/>
        <v>45992</v>
      </c>
      <c r="B117" s="145" t="s">
        <v>151</v>
      </c>
      <c r="C117" s="38" t="s">
        <v>139</v>
      </c>
      <c r="D117" s="95" t="s">
        <v>139</v>
      </c>
      <c r="E117" s="158">
        <f>IFERROR(INDEX(Raw!$FH$6:$FQ$2076,MATCH($B117&amp;$D117&amp;$B$5,Raw!$A$6:$A$2076,0),MATCH(E$5,Raw!$FH$4:$FQ$4,0)),"-")</f>
        <v>2.0578444779503724</v>
      </c>
      <c r="F117" s="158">
        <f>IFERROR(INDEX(Raw!$FH$6:$FQ$2076,MATCH($B117&amp;$D117&amp;$B$5,Raw!$A$6:$A$2076,0),MATCH(F$5,Raw!$FH$4:$FQ$4,0)),"-")</f>
        <v>2.030650787052934</v>
      </c>
      <c r="G117" s="158">
        <f>IFERROR(INDEX(Raw!$FH$6:$FQ$2076,MATCH($B117&amp;$D117&amp;$B$5,Raw!$A$6:$A$2076,0),MATCH(G$5,Raw!$FH$4:$FQ$4,0)),"-")</f>
        <v>1.4187929496747993</v>
      </c>
      <c r="H117" s="158">
        <f>IFERROR(INDEX(Raw!$FH$6:$FQ$2076,MATCH($B117&amp;$D117&amp;$B$5,Raw!$A$6:$A$2076,0),MATCH(H$5,Raw!$FH$4:$FQ$4,0)),"-")</f>
        <v>1.8211553778873175</v>
      </c>
      <c r="I117" s="158">
        <f>IFERROR(INDEX(Raw!$FH$6:$FQ$2076,MATCH($B117&amp;$D117&amp;$B$5,Raw!$A$6:$A$2076,0),MATCH(I$5,Raw!$FH$4:$FQ$4,0)),"-")</f>
        <v>1.7534013605442176</v>
      </c>
      <c r="J117" s="158"/>
      <c r="K117" s="158">
        <f>IFERROR(INDEX(Raw!$FH$6:$FQ$2076,MATCH($B117&amp;$D117&amp;$B$5,Raw!$A$6:$A$2076,0),MATCH(K$5,Raw!$FH$4:$FQ$4,0)),"-")</f>
        <v>1.5392077796089156</v>
      </c>
      <c r="L117" s="158">
        <f>IFERROR(INDEX(Raw!$FH$6:$FQ$2076,MATCH($B117&amp;$D117&amp;$B$5,Raw!$A$6:$A$2076,0),MATCH(L$5,Raw!$FH$4:$FQ$4,0)),"-")</f>
        <v>1.5468707642817126</v>
      </c>
      <c r="M117" s="158">
        <f>IFERROR(INDEX(Raw!$FH$6:$FQ$2076,MATCH($B117&amp;$D117&amp;$B$5,Raw!$A$6:$A$2076,0),MATCH(M$5,Raw!$FH$4:$FQ$4,0)),"-")</f>
        <v>1.0701353198564598</v>
      </c>
      <c r="N117" s="158">
        <f>IFERROR(INDEX(Raw!$FH$6:$FQ$2076,MATCH($B117&amp;$D117&amp;$B$5,Raw!$A$6:$A$2076,0),MATCH(N$5,Raw!$FH$4:$FQ$4,0)),"-")</f>
        <v>1.0554319892998303</v>
      </c>
      <c r="O117" s="158">
        <f>IFERROR(INDEX(Raw!$FH$6:$FQ$2076,MATCH($B117&amp;$D117&amp;$B$5,Raw!$A$6:$A$2076,0),MATCH(O$5,Raw!$FH$4:$FQ$4,0)),"-")</f>
        <v>1.0338435374149659</v>
      </c>
      <c r="Q117" s="149">
        <f>IFERROR(INDEX(Raw!$H$6:$EZ$2076,MATCH($B117&amp;$D117&amp;$B$5,Raw!$A$6:$A$2076,0),MATCH(Q$5,Raw!$H$5:$EZ$5,0)),"-")</f>
        <v>176063</v>
      </c>
      <c r="R117" s="149">
        <f>IFERROR(INDEX(Raw!$H$6:$EZ$2076,MATCH($B117&amp;$D117&amp;$B$5,Raw!$A$6:$A$2076,0),MATCH(R$5,Raw!$H$5:$EZ$5,0)),"-")</f>
        <v>112362</v>
      </c>
      <c r="S117" s="149">
        <f>IFERROR(INDEX(Raw!$H$6:$EZ$2076,MATCH($B117&amp;$D117&amp;$B$5,Raw!$A$6:$A$2076,0),MATCH(S$5,Raw!$H$5:$EZ$5,0)),"-")</f>
        <v>609268</v>
      </c>
      <c r="T117" s="149">
        <f>IFERROR(INDEX(Raw!$H$6:$EZ$2076,MATCH($B117&amp;$D117&amp;$B$5,Raw!$A$6:$A$2076,0),MATCH(T$5,Raw!$H$5:$EZ$5,0)),"-")</f>
        <v>242363</v>
      </c>
      <c r="U117" s="149">
        <f>IFERROR(INDEX(Raw!$H$6:$EZ$2076,MATCH($B117&amp;$D117&amp;$B$5,Raw!$A$6:$A$2076,0),MATCH(U$5,Raw!$H$5:$EZ$5,0)),"-")</f>
        <v>10310</v>
      </c>
      <c r="V117" s="149"/>
      <c r="W117" s="149">
        <f>IFERROR(INDEX(Raw!$H$6:$EZ$2076,MATCH($B117&amp;$D117&amp;$B$5,Raw!$A$6:$A$2076,0),MATCH(W$5,Raw!$H$5:$EZ$5,0)),"-")</f>
        <v>131690</v>
      </c>
      <c r="X117" s="149">
        <f>IFERROR(INDEX(Raw!$H$6:$EZ$2076,MATCH($B117&amp;$D117&amp;$B$5,Raw!$A$6:$A$2076,0),MATCH(X$5,Raw!$H$5:$EZ$5,0)),"-")</f>
        <v>85593</v>
      </c>
      <c r="Y117" s="149">
        <f>IFERROR(INDEX(Raw!$H$6:$EZ$2076,MATCH($B117&amp;$D117&amp;$B$5,Raw!$A$6:$A$2076,0),MATCH(Y$5,Raw!$H$5:$EZ$5,0)),"-")</f>
        <v>459545</v>
      </c>
      <c r="Z117" s="149">
        <f>IFERROR(INDEX(Raw!$H$6:$EZ$2076,MATCH($B117&amp;$D117&amp;$B$5,Raw!$A$6:$A$2076,0),MATCH(Z$5,Raw!$H$5:$EZ$5,0)),"-")</f>
        <v>140459</v>
      </c>
      <c r="AA117" s="149">
        <f>IFERROR(INDEX(Raw!$H$6:$EZ$2076,MATCH($B117&amp;$D117&amp;$B$5,Raw!$A$6:$A$2076,0),MATCH(AA$5,Raw!$H$5:$EZ$5,0)),"-")</f>
        <v>6079</v>
      </c>
    </row>
    <row r="118" spans="1:27" s="38" customFormat="1" ht="17.5" x14ac:dyDescent="0.35">
      <c r="A118" s="188">
        <f t="shared" si="5"/>
        <v>46023</v>
      </c>
      <c r="B118" s="145" t="s">
        <v>151</v>
      </c>
      <c r="C118" s="38" t="s">
        <v>140</v>
      </c>
      <c r="D118" s="101" t="s">
        <v>140</v>
      </c>
      <c r="E118" s="158">
        <f>IFERROR(INDEX(Raw!$FH$6:$FQ$2076,MATCH($B118&amp;$D118&amp;$B$5,Raw!$A$6:$A$2076,0),MATCH(E$5,Raw!$FH$4:$FQ$4,0)),"-")</f>
        <v>2.0757579426578845</v>
      </c>
      <c r="F118" s="158">
        <f>IFERROR(INDEX(Raw!$FH$6:$FQ$2076,MATCH($B118&amp;$D118&amp;$B$5,Raw!$A$6:$A$2076,0),MATCH(F$5,Raw!$FH$4:$FQ$4,0)),"-")</f>
        <v>2.0474770119309977</v>
      </c>
      <c r="G118" s="158">
        <f>IFERROR(INDEX(Raw!$FH$6:$FQ$2076,MATCH($B118&amp;$D118&amp;$B$5,Raw!$A$6:$A$2076,0),MATCH(G$5,Raw!$FH$4:$FQ$4,0)),"-")</f>
        <v>1.4224659359913512</v>
      </c>
      <c r="H118" s="158">
        <f>IFERROR(INDEX(Raw!$FH$6:$FQ$2076,MATCH($B118&amp;$D118&amp;$B$5,Raw!$A$6:$A$2076,0),MATCH(H$5,Raw!$FH$4:$FQ$4,0)),"-")</f>
        <v>1.8465733658127881</v>
      </c>
      <c r="I118" s="158">
        <f>IFERROR(INDEX(Raw!$FH$6:$FQ$2076,MATCH($B118&amp;$D118&amp;$B$5,Raw!$A$6:$A$2076,0),MATCH(I$5,Raw!$FH$4:$FQ$4,0)),"-")</f>
        <v>1.7844160215415685</v>
      </c>
      <c r="J118" s="158"/>
      <c r="K118" s="158">
        <f>IFERROR(INDEX(Raw!$FH$6:$FQ$2076,MATCH($B118&amp;$D118&amp;$B$5,Raw!$A$6:$A$2076,0),MATCH(K$5,Raw!$FH$4:$FQ$4,0)),"-")</f>
        <v>1.5423769856644711</v>
      </c>
      <c r="L118" s="158">
        <f>IFERROR(INDEX(Raw!$FH$6:$FQ$2076,MATCH($B118&amp;$D118&amp;$B$5,Raw!$A$6:$A$2076,0),MATCH(L$5,Raw!$FH$4:$FQ$4,0)),"-")</f>
        <v>1.5560072953871875</v>
      </c>
      <c r="M118" s="158">
        <f>IFERROR(INDEX(Raw!$FH$6:$FQ$2076,MATCH($B118&amp;$D118&amp;$B$5,Raw!$A$6:$A$2076,0),MATCH(M$5,Raw!$FH$4:$FQ$4,0)),"-")</f>
        <v>1.0687314768215623</v>
      </c>
      <c r="N118" s="158">
        <f>IFERROR(INDEX(Raw!$FH$6:$FQ$2076,MATCH($B118&amp;$D118&amp;$B$5,Raw!$A$6:$A$2076,0),MATCH(N$5,Raw!$FH$4:$FQ$4,0)),"-")</f>
        <v>1.0545841026516267</v>
      </c>
      <c r="O118" s="158">
        <f>IFERROR(INDEX(Raw!$FH$6:$FQ$2076,MATCH($B118&amp;$D118&amp;$B$5,Raw!$A$6:$A$2076,0),MATCH(O$5,Raw!$FH$4:$FQ$4,0)),"-")</f>
        <v>1.0358465163244699</v>
      </c>
      <c r="Q118" s="149">
        <f>IFERROR(INDEX(Raw!$H$6:$EZ$2076,MATCH($B118&amp;$D118&amp;$B$5,Raw!$A$6:$A$2076,0),MATCH(Q$5,Raw!$H$5:$EZ$5,0)),"-")</f>
        <v>171441</v>
      </c>
      <c r="R118" s="149">
        <f>IFERROR(INDEX(Raw!$H$6:$EZ$2076,MATCH($B118&amp;$D118&amp;$B$5,Raw!$A$6:$A$2076,0),MATCH(R$5,Raw!$H$5:$EZ$5,0)),"-")</f>
        <v>107771</v>
      </c>
      <c r="S118" s="149">
        <f>IFERROR(INDEX(Raw!$H$6:$EZ$2076,MATCH($B118&amp;$D118&amp;$B$5,Raw!$A$6:$A$2076,0),MATCH(S$5,Raw!$H$5:$EZ$5,0)),"-")</f>
        <v>610511</v>
      </c>
      <c r="T118" s="149">
        <f>IFERROR(INDEX(Raw!$H$6:$EZ$2076,MATCH($B118&amp;$D118&amp;$B$5,Raw!$A$6:$A$2076,0),MATCH(T$5,Raw!$H$5:$EZ$5,0)),"-")</f>
        <v>238027</v>
      </c>
      <c r="U118" s="149">
        <f>IFERROR(INDEX(Raw!$H$6:$EZ$2076,MATCH($B118&amp;$D118&amp;$B$5,Raw!$A$6:$A$2076,0),MATCH(U$5,Raw!$H$5:$EZ$5,0)),"-")</f>
        <v>10603</v>
      </c>
      <c r="V118" s="149"/>
      <c r="W118" s="149">
        <f>IFERROR(INDEX(Raw!$H$6:$EZ$2076,MATCH($B118&amp;$D118&amp;$B$5,Raw!$A$6:$A$2076,0),MATCH(W$5,Raw!$H$5:$EZ$5,0)),"-")</f>
        <v>127388</v>
      </c>
      <c r="X118" s="149">
        <f>IFERROR(INDEX(Raw!$H$6:$EZ$2076,MATCH($B118&amp;$D118&amp;$B$5,Raw!$A$6:$A$2076,0),MATCH(X$5,Raw!$H$5:$EZ$5,0)),"-")</f>
        <v>81902</v>
      </c>
      <c r="Y118" s="149">
        <f>IFERROR(INDEX(Raw!$H$6:$EZ$2076,MATCH($B118&amp;$D118&amp;$B$5,Raw!$A$6:$A$2076,0),MATCH(Y$5,Raw!$H$5:$EZ$5,0)),"-")</f>
        <v>458691</v>
      </c>
      <c r="Z118" s="149">
        <f>IFERROR(INDEX(Raw!$H$6:$EZ$2076,MATCH($B118&amp;$D118&amp;$B$5,Raw!$A$6:$A$2076,0),MATCH(Z$5,Raw!$H$5:$EZ$5,0)),"-")</f>
        <v>135938</v>
      </c>
      <c r="AA118" s="149">
        <f>IFERROR(INDEX(Raw!$H$6:$EZ$2076,MATCH($B118&amp;$D118&amp;$B$5,Raw!$A$6:$A$2076,0),MATCH(AA$5,Raw!$H$5:$EZ$5,0)),"-")</f>
        <v>6155</v>
      </c>
    </row>
    <row r="119" spans="1:27" s="38" customFormat="1" x14ac:dyDescent="0.25">
      <c r="A119" s="188">
        <f t="shared" si="5"/>
        <v>46054</v>
      </c>
      <c r="B119" s="145" t="s">
        <v>151</v>
      </c>
      <c r="C119" s="38" t="s">
        <v>141</v>
      </c>
      <c r="D119" s="2" t="s">
        <v>141</v>
      </c>
      <c r="E119" s="158">
        <f>IFERROR(INDEX(Raw!$FH$6:$FQ$2076,MATCH($B119&amp;$D119&amp;$B$5,Raw!$A$6:$A$2076,0),MATCH(E$5,Raw!$FH$4:$FQ$4,0)),"-")</f>
        <v>2.0715131523302039</v>
      </c>
      <c r="F119" s="158">
        <f>IFERROR(INDEX(Raw!$FH$6:$FQ$2076,MATCH($B119&amp;$D119&amp;$B$5,Raw!$A$6:$A$2076,0),MATCH(F$5,Raw!$FH$4:$FQ$4,0)),"-")</f>
        <v>2.0500483346515512</v>
      </c>
      <c r="G119" s="158">
        <f>IFERROR(INDEX(Raw!$FH$6:$FQ$2076,MATCH($B119&amp;$D119&amp;$B$5,Raw!$A$6:$A$2076,0),MATCH(G$5,Raw!$FH$4:$FQ$4,0)),"-")</f>
        <v>1.3904027655690949</v>
      </c>
      <c r="H119" s="158">
        <f>IFERROR(INDEX(Raw!$FH$6:$FQ$2076,MATCH($B119&amp;$D119&amp;$B$5,Raw!$A$6:$A$2076,0),MATCH(H$5,Raw!$FH$4:$FQ$4,0)),"-")</f>
        <v>1.8298061330095425</v>
      </c>
      <c r="I119" s="158">
        <f>IFERROR(INDEX(Raw!$FH$6:$FQ$2076,MATCH($B119&amp;$D119&amp;$B$5,Raw!$A$6:$A$2076,0),MATCH(I$5,Raw!$FH$4:$FQ$4,0)),"-")</f>
        <v>1.8108393454161535</v>
      </c>
      <c r="J119" s="158"/>
      <c r="K119" s="158">
        <f>IFERROR(INDEX(Raw!$FH$6:$FQ$2076,MATCH($B119&amp;$D119&amp;$B$5,Raw!$A$6:$A$2076,0),MATCH(K$5,Raw!$FH$4:$FQ$4,0)),"-")</f>
        <v>1.5491556006653697</v>
      </c>
      <c r="L119" s="158">
        <f>IFERROR(INDEX(Raw!$FH$6:$FQ$2076,MATCH($B119&amp;$D119&amp;$B$5,Raw!$A$6:$A$2076,0),MATCH(L$5,Raw!$FH$4:$FQ$4,0)),"-")</f>
        <v>1.5641752350821689</v>
      </c>
      <c r="M119" s="158">
        <f>IFERROR(INDEX(Raw!$FH$6:$FQ$2076,MATCH($B119&amp;$D119&amp;$B$5,Raw!$A$6:$A$2076,0),MATCH(M$5,Raw!$FH$4:$FQ$4,0)),"-")</f>
        <v>1.0661822619710055</v>
      </c>
      <c r="N119" s="158">
        <f>IFERROR(INDEX(Raw!$FH$6:$FQ$2076,MATCH($B119&amp;$D119&amp;$B$5,Raw!$A$6:$A$2076,0),MATCH(N$5,Raw!$FH$4:$FQ$4,0)),"-")</f>
        <v>1.0509074018237676</v>
      </c>
      <c r="O119" s="158">
        <f>IFERROR(INDEX(Raw!$FH$6:$FQ$2076,MATCH($B119&amp;$D119&amp;$B$5,Raw!$A$6:$A$2076,0),MATCH(O$5,Raw!$FH$4:$FQ$4,0)),"-")</f>
        <v>1.027802217138835</v>
      </c>
      <c r="Q119" s="149">
        <f>IFERROR(INDEX(Raw!$H$6:$EZ$2076,MATCH($B119&amp;$D119&amp;$B$5,Raw!$A$6:$A$2076,0),MATCH(Q$5,Raw!$H$5:$EZ$5,0)),"-")</f>
        <v>146949</v>
      </c>
      <c r="R119" s="149">
        <f>IFERROR(INDEX(Raw!$H$6:$EZ$2076,MATCH($B119&amp;$D119&amp;$B$5,Raw!$A$6:$A$2076,0),MATCH(R$5,Raw!$H$5:$EZ$5,0)),"-")</f>
        <v>93310</v>
      </c>
      <c r="S119" s="149">
        <f>IFERROR(INDEX(Raw!$H$6:$EZ$2076,MATCH($B119&amp;$D119&amp;$B$5,Raw!$A$6:$A$2076,0),MATCH(S$5,Raw!$H$5:$EZ$5,0)),"-")</f>
        <v>517234</v>
      </c>
      <c r="T119" s="149">
        <f>IFERROR(INDEX(Raw!$H$6:$EZ$2076,MATCH($B119&amp;$D119&amp;$B$5,Raw!$A$6:$A$2076,0),MATCH(T$5,Raw!$H$5:$EZ$5,0)),"-")</f>
        <v>224541</v>
      </c>
      <c r="U119" s="149">
        <f>IFERROR(INDEX(Raw!$H$6:$EZ$2076,MATCH($B119&amp;$D119&amp;$B$5,Raw!$A$6:$A$2076,0),MATCH(U$5,Raw!$H$5:$EZ$5,0)),"-")</f>
        <v>10291</v>
      </c>
      <c r="V119" s="149"/>
      <c r="W119" s="149">
        <f>IFERROR(INDEX(Raw!$H$6:$EZ$2076,MATCH($B119&amp;$D119&amp;$B$5,Raw!$A$6:$A$2076,0),MATCH(W$5,Raw!$H$5:$EZ$5,0)),"-")</f>
        <v>109894</v>
      </c>
      <c r="X119" s="149">
        <f>IFERROR(INDEX(Raw!$H$6:$EZ$2076,MATCH($B119&amp;$D119&amp;$B$5,Raw!$A$6:$A$2076,0),MATCH(X$5,Raw!$H$5:$EZ$5,0)),"-")</f>
        <v>71195</v>
      </c>
      <c r="Y119" s="149">
        <f>IFERROR(INDEX(Raw!$H$6:$EZ$2076,MATCH($B119&amp;$D119&amp;$B$5,Raw!$A$6:$A$2076,0),MATCH(Y$5,Raw!$H$5:$EZ$5,0)),"-")</f>
        <v>396623</v>
      </c>
      <c r="Z119" s="149">
        <f>IFERROR(INDEX(Raw!$H$6:$EZ$2076,MATCH($B119&amp;$D119&amp;$B$5,Raw!$A$6:$A$2076,0),MATCH(Z$5,Raw!$H$5:$EZ$5,0)),"-")</f>
        <v>128960</v>
      </c>
      <c r="AA119" s="149">
        <f>IFERROR(INDEX(Raw!$H$6:$EZ$2076,MATCH($B119&amp;$D119&amp;$B$5,Raw!$A$6:$A$2076,0),MATCH(AA$5,Raw!$H$5:$EZ$5,0)),"-")</f>
        <v>5841</v>
      </c>
    </row>
    <row r="120" spans="1:27" s="38" customFormat="1" x14ac:dyDescent="0.25">
      <c r="A120" s="188">
        <f t="shared" si="5"/>
        <v>46082</v>
      </c>
      <c r="B120" s="147" t="s">
        <v>151</v>
      </c>
      <c r="C120" s="97" t="s">
        <v>142</v>
      </c>
      <c r="D120" s="95" t="s">
        <v>142</v>
      </c>
      <c r="E120" s="330">
        <f>IFERROR(INDEX(Raw!$FH$6:$FQ$2076,MATCH($B120&amp;$D120&amp;$B$5,Raw!$A$6:$A$2076,0),MATCH(E$5,Raw!$FH$4:$FQ$4,0)),"-")</f>
        <v>2.0621535317409632</v>
      </c>
      <c r="F120" s="330">
        <f>IFERROR(INDEX(Raw!$FH$6:$FQ$2076,MATCH($B120&amp;$D120&amp;$B$5,Raw!$A$6:$A$2076,0),MATCH(F$5,Raw!$FH$4:$FQ$4,0)),"-")</f>
        <v>2.0340582601755788</v>
      </c>
      <c r="G120" s="330">
        <f>IFERROR(INDEX(Raw!$FH$6:$FQ$2076,MATCH($B120&amp;$D120&amp;$B$5,Raw!$A$6:$A$2076,0),MATCH(G$5,Raw!$FH$4:$FQ$4,0)),"-")</f>
        <v>1.3814868671054621</v>
      </c>
      <c r="H120" s="330">
        <f>IFERROR(INDEX(Raw!$FH$6:$FQ$2076,MATCH($B120&amp;$D120&amp;$B$5,Raw!$A$6:$A$2076,0),MATCH(H$5,Raw!$FH$4:$FQ$4,0)),"-")</f>
        <v>1.8096888762608325</v>
      </c>
      <c r="I120" s="330">
        <f>IFERROR(INDEX(Raw!$FH$6:$FQ$2076,MATCH($B120&amp;$D120&amp;$B$5,Raw!$A$6:$A$2076,0),MATCH(I$5,Raw!$FH$4:$FQ$4,0)),"-")</f>
        <v>1.8136894290740444</v>
      </c>
      <c r="J120" s="158"/>
      <c r="K120" s="330">
        <f>IFERROR(INDEX(Raw!$FH$6:$FQ$2076,MATCH($B120&amp;$D120&amp;$B$5,Raw!$A$6:$A$2076,0),MATCH(K$5,Raw!$FH$4:$FQ$4,0)),"-")</f>
        <v>1.5419210627155449</v>
      </c>
      <c r="L120" s="330">
        <f>IFERROR(INDEX(Raw!$FH$6:$FQ$2076,MATCH($B120&amp;$D120&amp;$B$5,Raw!$A$6:$A$2076,0),MATCH(L$5,Raw!$FH$4:$FQ$4,0)),"-")</f>
        <v>1.5523543495610534</v>
      </c>
      <c r="M120" s="330">
        <f>IFERROR(INDEX(Raw!$FH$6:$FQ$2076,MATCH($B120&amp;$D120&amp;$B$5,Raw!$A$6:$A$2076,0),MATCH(M$5,Raw!$FH$4:$FQ$4,0)),"-")</f>
        <v>1.0653560608500277</v>
      </c>
      <c r="N120" s="330">
        <f>IFERROR(INDEX(Raw!$FH$6:$FQ$2076,MATCH($B120&amp;$D120&amp;$B$5,Raw!$A$6:$A$2076,0),MATCH(N$5,Raw!$FH$4:$FQ$4,0)),"-")</f>
        <v>1.05</v>
      </c>
      <c r="O120" s="330">
        <f>IFERROR(INDEX(Raw!$FH$6:$FQ$2076,MATCH($B120&amp;$D120&amp;$B$5,Raw!$A$6:$A$2076,0),MATCH(O$5,Raw!$FH$4:$FQ$4,0)),"-")</f>
        <v>1.0415800415800416</v>
      </c>
      <c r="Q120" s="152">
        <f>IFERROR(INDEX(Raw!$H$6:$EZ$2076,MATCH($B120&amp;$D120&amp;$B$5,Raw!$A$6:$A$2076,0),MATCH(Q$5,Raw!$H$5:$EZ$5,0)),"-")</f>
        <v>161446</v>
      </c>
      <c r="R120" s="152">
        <f>IFERROR(INDEX(Raw!$H$6:$EZ$2076,MATCH($B120&amp;$D120&amp;$B$5,Raw!$A$6:$A$2076,0),MATCH(R$5,Raw!$H$5:$EZ$5,0)),"-")</f>
        <v>101947</v>
      </c>
      <c r="S120" s="152">
        <f>IFERROR(INDEX(Raw!$H$6:$EZ$2076,MATCH($B120&amp;$D120&amp;$B$5,Raw!$A$6:$A$2076,0),MATCH(S$5,Raw!$H$5:$EZ$5,0)),"-")</f>
        <v>557680</v>
      </c>
      <c r="T120" s="152">
        <f>IFERROR(INDEX(Raw!$H$6:$EZ$2076,MATCH($B120&amp;$D120&amp;$B$5,Raw!$A$6:$A$2076,0),MATCH(T$5,Raw!$H$5:$EZ$5,0)),"-")</f>
        <v>254768</v>
      </c>
      <c r="U120" s="152">
        <f>IFERROR(INDEX(Raw!$H$6:$EZ$2076,MATCH($B120&amp;$D120&amp;$B$5,Raw!$A$6:$A$2076,0),MATCH(U$5,Raw!$H$5:$EZ$5,0)),"-")</f>
        <v>11341</v>
      </c>
      <c r="V120" s="149"/>
      <c r="W120" s="152">
        <f>IFERROR(INDEX(Raw!$H$6:$EZ$2076,MATCH($B120&amp;$D120&amp;$B$5,Raw!$A$6:$A$2076,0),MATCH(W$5,Raw!$H$5:$EZ$5,0)),"-")</f>
        <v>120717</v>
      </c>
      <c r="X120" s="152">
        <f>IFERROR(INDEX(Raw!$H$6:$EZ$2076,MATCH($B120&amp;$D120&amp;$B$5,Raw!$A$6:$A$2076,0),MATCH(X$5,Raw!$H$5:$EZ$5,0)),"-")</f>
        <v>77804</v>
      </c>
      <c r="Y120" s="152">
        <f>IFERROR(INDEX(Raw!$H$6:$EZ$2076,MATCH($B120&amp;$D120&amp;$B$5,Raw!$A$6:$A$2076,0),MATCH(Y$5,Raw!$H$5:$EZ$5,0)),"-")</f>
        <v>430064</v>
      </c>
      <c r="Z120" s="152">
        <f>IFERROR(INDEX(Raw!$H$6:$EZ$2076,MATCH($B120&amp;$D120&amp;$B$5,Raw!$A$6:$A$2076,0),MATCH(Z$5,Raw!$H$5:$EZ$5,0)),"-")</f>
        <v>147819</v>
      </c>
      <c r="AA120" s="152">
        <f>IFERROR(INDEX(Raw!$H$6:$EZ$2076,MATCH($B120&amp;$D120&amp;$B$5,Raw!$A$6:$A$2076,0),MATCH(AA$5,Raw!$H$5:$EZ$5,0)),"-")</f>
        <v>6513</v>
      </c>
    </row>
    <row r="121" spans="1:27" s="38" customFormat="1" ht="17.5" x14ac:dyDescent="0.35">
      <c r="A121" s="188">
        <f t="shared" si="5"/>
        <v>46113</v>
      </c>
      <c r="B121" s="55" t="s">
        <v>1060</v>
      </c>
      <c r="C121" s="74" t="s">
        <v>143</v>
      </c>
      <c r="D121" s="101" t="s">
        <v>143</v>
      </c>
      <c r="E121" s="158">
        <f>IFERROR(INDEX(Raw!$FH$6:$FQ$2076,MATCH($B121&amp;$D121&amp;$B$5,Raw!$A$6:$A$2076,0),MATCH(E$5,Raw!$FH$4:$FQ$4,0)),"-")</f>
        <v>2.0709813511044231</v>
      </c>
      <c r="F121" s="158">
        <f>IFERROR(INDEX(Raw!$FH$6:$FQ$2076,MATCH($B121&amp;$D121&amp;$B$5,Raw!$A$6:$A$2076,0),MATCH(F$5,Raw!$FH$4:$FQ$4,0)),"-")</f>
        <v>2.0496470340322412</v>
      </c>
      <c r="G121" s="158">
        <f>IFERROR(INDEX(Raw!$FH$6:$FQ$2076,MATCH($B121&amp;$D121&amp;$B$5,Raw!$A$6:$A$2076,0),MATCH(G$5,Raw!$FH$4:$FQ$4,0)),"-")</f>
        <v>1.3770715504084747</v>
      </c>
      <c r="H121" s="158">
        <f>IFERROR(INDEX(Raw!$FH$6:$FQ$2076,MATCH($B121&amp;$D121&amp;$B$5,Raw!$A$6:$A$2076,0),MATCH(H$5,Raw!$FH$4:$FQ$4,0)),"-")</f>
        <v>1.7843853255243416</v>
      </c>
      <c r="I121" s="158">
        <f>IFERROR(INDEX(Raw!$FH$6:$FQ$2076,MATCH($B121&amp;$D121&amp;$B$5,Raw!$A$6:$A$2076,0),MATCH(I$5,Raw!$FH$4:$FQ$4,0)),"-")</f>
        <v>1.7506226650062267</v>
      </c>
      <c r="J121" s="158"/>
      <c r="K121" s="158">
        <f>IFERROR(INDEX(Raw!$FH$6:$FQ$2076,MATCH($B121&amp;$D121&amp;$B$5,Raw!$A$6:$A$2076,0),MATCH(K$5,Raw!$FH$4:$FQ$4,0)),"-")</f>
        <v>1.5470253130542269</v>
      </c>
      <c r="L121" s="158">
        <f>IFERROR(INDEX(Raw!$FH$6:$FQ$2076,MATCH($B121&amp;$D121&amp;$B$5,Raw!$A$6:$A$2076,0),MATCH(L$5,Raw!$FH$4:$FQ$4,0)),"-")</f>
        <v>1.5615425139605943</v>
      </c>
      <c r="M121" s="158">
        <f>IFERROR(INDEX(Raw!$FH$6:$FQ$2076,MATCH($B121&amp;$D121&amp;$B$5,Raw!$A$6:$A$2076,0),MATCH(M$5,Raw!$FH$4:$FQ$4,0)),"-")</f>
        <v>1.0669744655201159</v>
      </c>
      <c r="N121" s="158">
        <f>IFERROR(INDEX(Raw!$FH$6:$FQ$2076,MATCH($B121&amp;$D121&amp;$B$5,Raw!$A$6:$A$2076,0),MATCH(N$5,Raw!$FH$4:$FQ$4,0)),"-")</f>
        <v>1.0517676588624019</v>
      </c>
      <c r="O121" s="158">
        <f>IFERROR(INDEX(Raw!$FH$6:$FQ$2076,MATCH($B121&amp;$D121&amp;$B$5,Raw!$A$6:$A$2076,0),MATCH(O$5,Raw!$FH$4:$FQ$4,0)),"-")</f>
        <v>1.0250622665006226</v>
      </c>
      <c r="Q121" s="149">
        <f>IFERROR(INDEX(Raw!$H$6:$EZ$2076,MATCH($B121&amp;$D121&amp;$B$5,Raw!$A$6:$A$2076,0),MATCH(Q$5,Raw!$H$5:$EZ$5,0)),"-")</f>
        <v>154139</v>
      </c>
      <c r="R121" s="149">
        <f>IFERROR(INDEX(Raw!$H$6:$EZ$2076,MATCH($B121&amp;$D121&amp;$B$5,Raw!$A$6:$A$2076,0),MATCH(R$5,Raw!$H$5:$EZ$5,0)),"-")</f>
        <v>97266</v>
      </c>
      <c r="S121" s="149">
        <f>IFERROR(INDEX(Raw!$H$6:$EZ$2076,MATCH($B121&amp;$D121&amp;$B$5,Raw!$A$6:$A$2076,0),MATCH(S$5,Raw!$H$5:$EZ$5,0)),"-")</f>
        <v>536872</v>
      </c>
      <c r="T121" s="149">
        <f>IFERROR(INDEX(Raw!$H$6:$EZ$2076,MATCH($B121&amp;$D121&amp;$B$5,Raw!$A$6:$A$2076,0),MATCH(T$5,Raw!$H$5:$EZ$5,0)),"-")</f>
        <v>251659</v>
      </c>
      <c r="U121" s="149">
        <f>IFERROR(INDEX(Raw!$H$6:$EZ$2076,MATCH($B121&amp;$D121&amp;$B$5,Raw!$A$6:$A$2076,0),MATCH(U$5,Raw!$H$5:$EZ$5,0)),"-")</f>
        <v>11246</v>
      </c>
      <c r="V121" s="149"/>
      <c r="W121" s="149">
        <f>IFERROR(INDEX(Raw!$H$6:$EZ$2076,MATCH($B121&amp;$D121&amp;$B$5,Raw!$A$6:$A$2076,0),MATCH(W$5,Raw!$H$5:$EZ$5,0)),"-")</f>
        <v>115142</v>
      </c>
      <c r="X121" s="149">
        <f>IFERROR(INDEX(Raw!$H$6:$EZ$2076,MATCH($B121&amp;$D121&amp;$B$5,Raw!$A$6:$A$2076,0),MATCH(X$5,Raw!$H$5:$EZ$5,0)),"-")</f>
        <v>74103</v>
      </c>
      <c r="Y121" s="149">
        <f>IFERROR(INDEX(Raw!$H$6:$EZ$2076,MATCH($B121&amp;$D121&amp;$B$5,Raw!$A$6:$A$2076,0),MATCH(Y$5,Raw!$H$5:$EZ$5,0)),"-")</f>
        <v>415976</v>
      </c>
      <c r="Z121" s="149">
        <f>IFERROR(INDEX(Raw!$H$6:$EZ$2076,MATCH($B121&amp;$D121&amp;$B$5,Raw!$A$6:$A$2076,0),MATCH(Z$5,Raw!$H$5:$EZ$5,0)),"-")</f>
        <v>148335</v>
      </c>
      <c r="AA121" s="149">
        <f>IFERROR(INDEX(Raw!$H$6:$EZ$2076,MATCH($B121&amp;$D121&amp;$B$5,Raw!$A$6:$A$2076,0),MATCH(AA$5,Raw!$H$5:$EZ$5,0)),"-")</f>
        <v>6585</v>
      </c>
    </row>
    <row r="122" spans="1:27" s="38" customFormat="1" x14ac:dyDescent="0.25">
      <c r="A122" s="188">
        <f t="shared" si="5"/>
        <v>46143</v>
      </c>
      <c r="B122" s="2" t="s">
        <v>1060</v>
      </c>
      <c r="C122" s="74" t="s">
        <v>144</v>
      </c>
      <c r="D122" s="95" t="s">
        <v>144</v>
      </c>
      <c r="E122" s="158">
        <f>IFERROR(INDEX(Raw!$FH$6:$FQ$2076,MATCH($B122&amp;$D122&amp;$B$5,Raw!$A$6:$A$2076,0),MATCH(E$5,Raw!$FH$4:$FQ$4,0)),"-")</f>
        <v>2.0639682578085305</v>
      </c>
      <c r="F122" s="158">
        <f>IFERROR(INDEX(Raw!$FH$6:$FQ$2076,MATCH($B122&amp;$D122&amp;$B$5,Raw!$A$6:$A$2076,0),MATCH(F$5,Raw!$FH$4:$FQ$4,0)),"-")</f>
        <v>2.0473939027157879</v>
      </c>
      <c r="G122" s="158">
        <f>IFERROR(INDEX(Raw!$FH$6:$FQ$2076,MATCH($B122&amp;$D122&amp;$B$5,Raw!$A$6:$A$2076,0),MATCH(G$5,Raw!$FH$4:$FQ$4,0)),"-")</f>
        <v>1.4169844216287526</v>
      </c>
      <c r="H122" s="158">
        <f>IFERROR(INDEX(Raw!$FH$6:$FQ$2076,MATCH($B122&amp;$D122&amp;$B$5,Raw!$A$6:$A$2076,0),MATCH(H$5,Raw!$FH$4:$FQ$4,0)),"-")</f>
        <v>1.8655074671066547</v>
      </c>
      <c r="I122" s="158">
        <f>IFERROR(INDEX(Raw!$FH$6:$FQ$2076,MATCH($B122&amp;$D122&amp;$B$5,Raw!$A$6:$A$2076,0),MATCH(I$5,Raw!$FH$4:$FQ$4,0)),"-")</f>
        <v>1.7917701863354036</v>
      </c>
      <c r="J122" s="158"/>
      <c r="K122" s="158">
        <f>IFERROR(INDEX(Raw!$FH$6:$FQ$2076,MATCH($B122&amp;$D122&amp;$B$5,Raw!$A$6:$A$2076,0),MATCH(K$5,Raw!$FH$4:$FQ$4,0)),"-")</f>
        <v>1.5319841289042653</v>
      </c>
      <c r="L122" s="158">
        <f>IFERROR(INDEX(Raw!$FH$6:$FQ$2076,MATCH($B122&amp;$D122&amp;$B$5,Raw!$A$6:$A$2076,0),MATCH(L$5,Raw!$FH$4:$FQ$4,0)),"-")</f>
        <v>1.5505333232468417</v>
      </c>
      <c r="M122" s="158">
        <f>IFERROR(INDEX(Raw!$FH$6:$FQ$2076,MATCH($B122&amp;$D122&amp;$B$5,Raw!$A$6:$A$2076,0),MATCH(M$5,Raw!$FH$4:$FQ$4,0)),"-")</f>
        <v>1.0698660402296174</v>
      </c>
      <c r="N122" s="158">
        <f>IFERROR(INDEX(Raw!$FH$6:$FQ$2076,MATCH($B122&amp;$D122&amp;$B$5,Raw!$A$6:$A$2076,0),MATCH(N$5,Raw!$FH$4:$FQ$4,0)),"-")</f>
        <v>1.0518043744976098</v>
      </c>
      <c r="O122" s="158">
        <f>IFERROR(INDEX(Raw!$FH$6:$FQ$2076,MATCH($B122&amp;$D122&amp;$B$5,Raw!$A$6:$A$2076,0),MATCH(O$5,Raw!$FH$4:$FQ$4,0)),"-")</f>
        <v>1.0288819875776398</v>
      </c>
      <c r="Q122" s="149">
        <f>IFERROR(INDEX(Raw!$H$6:$EZ$2076,MATCH($B122&amp;$D122&amp;$B$5,Raw!$A$6:$A$2076,0),MATCH(Q$5,Raw!$H$5:$EZ$5,0)),"-")</f>
        <v>170620</v>
      </c>
      <c r="R122" s="149">
        <f>IFERROR(INDEX(Raw!$H$6:$EZ$2076,MATCH($B122&amp;$D122&amp;$B$5,Raw!$A$6:$A$2076,0),MATCH(R$5,Raw!$H$5:$EZ$5,0)),"-")</f>
        <v>108258</v>
      </c>
      <c r="S122" s="149">
        <f>IFERROR(INDEX(Raw!$H$6:$EZ$2076,MATCH($B122&amp;$D122&amp;$B$5,Raw!$A$6:$A$2076,0),MATCH(S$5,Raw!$H$5:$EZ$5,0)),"-")</f>
        <v>577859</v>
      </c>
      <c r="T122" s="149">
        <f>IFERROR(INDEX(Raw!$H$6:$EZ$2076,MATCH($B122&amp;$D122&amp;$B$5,Raw!$A$6:$A$2076,0),MATCH(T$5,Raw!$H$5:$EZ$5,0)),"-")</f>
        <v>264570</v>
      </c>
      <c r="U122" s="149">
        <f>IFERROR(INDEX(Raw!$H$6:$EZ$2076,MATCH($B122&amp;$D122&amp;$B$5,Raw!$A$6:$A$2076,0),MATCH(U$5,Raw!$H$5:$EZ$5,0)),"-")</f>
        <v>11539</v>
      </c>
      <c r="V122" s="149"/>
      <c r="W122" s="149">
        <f>IFERROR(INDEX(Raw!$H$6:$EZ$2076,MATCH($B122&amp;$D122&amp;$B$5,Raw!$A$6:$A$2076,0),MATCH(W$5,Raw!$H$5:$EZ$5,0)),"-")</f>
        <v>126643</v>
      </c>
      <c r="X122" s="149">
        <f>IFERROR(INDEX(Raw!$H$6:$EZ$2076,MATCH($B122&amp;$D122&amp;$B$5,Raw!$A$6:$A$2076,0),MATCH(X$5,Raw!$H$5:$EZ$5,0)),"-")</f>
        <v>81986</v>
      </c>
      <c r="Y122" s="149">
        <f>IFERROR(INDEX(Raw!$H$6:$EZ$2076,MATCH($B122&amp;$D122&amp;$B$5,Raw!$A$6:$A$2076,0),MATCH(Y$5,Raw!$H$5:$EZ$5,0)),"-")</f>
        <v>436301</v>
      </c>
      <c r="Z122" s="149">
        <f>IFERROR(INDEX(Raw!$H$6:$EZ$2076,MATCH($B122&amp;$D122&amp;$B$5,Raw!$A$6:$A$2076,0),MATCH(Z$5,Raw!$H$5:$EZ$5,0)),"-")</f>
        <v>149169</v>
      </c>
      <c r="AA122" s="149">
        <f>IFERROR(INDEX(Raw!$H$6:$EZ$2076,MATCH($B122&amp;$D122&amp;$B$5,Raw!$A$6:$A$2076,0),MATCH(AA$5,Raw!$H$5:$EZ$5,0)),"-")</f>
        <v>6626</v>
      </c>
    </row>
    <row r="123" spans="1:27" s="38" customFormat="1" x14ac:dyDescent="0.25">
      <c r="A123" s="188">
        <f t="shared" si="5"/>
        <v>46174</v>
      </c>
      <c r="B123" s="145" t="s">
        <v>1060</v>
      </c>
      <c r="C123" s="74" t="s">
        <v>145</v>
      </c>
      <c r="D123" s="95" t="s">
        <v>145</v>
      </c>
      <c r="E123" s="158">
        <f>IFERROR(INDEX(Raw!$FH$6:$FQ$2076,MATCH($B123&amp;$D123&amp;$B$5,Raw!$A$6:$A$2076,0),MATCH(E$5,Raw!$FH$4:$FQ$4,0)),"-")</f>
        <v>2.0457813453279581</v>
      </c>
      <c r="F123" s="158">
        <f>IFERROR(INDEX(Raw!$FH$6:$FQ$2076,MATCH($B123&amp;$D123&amp;$B$5,Raw!$A$6:$A$2076,0),MATCH(F$5,Raw!$FH$4:$FQ$4,0)),"-")</f>
        <v>2.027059373539037</v>
      </c>
      <c r="G123" s="158">
        <f>IFERROR(INDEX(Raw!$FH$6:$FQ$2076,MATCH($B123&amp;$D123&amp;$B$5,Raw!$A$6:$A$2076,0),MATCH(G$5,Raw!$FH$4:$FQ$4,0)),"-")</f>
        <v>1.4352265204411747</v>
      </c>
      <c r="H123" s="158">
        <f>IFERROR(INDEX(Raw!$FH$6:$FQ$2076,MATCH($B123&amp;$D123&amp;$B$5,Raw!$A$6:$A$2076,0),MATCH(H$5,Raw!$FH$4:$FQ$4,0)),"-")</f>
        <v>1.8797545541706615</v>
      </c>
      <c r="I123" s="158">
        <f>IFERROR(INDEX(Raw!$FH$6:$FQ$2076,MATCH($B123&amp;$D123&amp;$B$5,Raw!$A$6:$A$2076,0),MATCH(I$5,Raw!$FH$4:$FQ$4,0)),"-")</f>
        <v>1.7862555976575956</v>
      </c>
      <c r="J123" s="158"/>
      <c r="K123" s="158">
        <f>IFERROR(INDEX(Raw!$FH$6:$FQ$2076,MATCH($B123&amp;$D123&amp;$B$5,Raw!$A$6:$A$2076,0),MATCH(K$5,Raw!$FH$4:$FQ$4,0)),"-")</f>
        <v>1.5119447800653165</v>
      </c>
      <c r="L123" s="158">
        <f>IFERROR(INDEX(Raw!$FH$6:$FQ$2076,MATCH($B123&amp;$D123&amp;$B$5,Raw!$A$6:$A$2076,0),MATCH(L$5,Raw!$FH$4:$FQ$4,0)),"-")</f>
        <v>1.5820476858345021</v>
      </c>
      <c r="M123" s="158">
        <f>IFERROR(INDEX(Raw!$FH$6:$FQ$2076,MATCH($B123&amp;$D123&amp;$B$5,Raw!$A$6:$A$2076,0),MATCH(M$5,Raw!$FH$4:$FQ$4,0)),"-")</f>
        <v>1.069516231779063</v>
      </c>
      <c r="N123" s="158">
        <f>IFERROR(INDEX(Raw!$FH$6:$FQ$2076,MATCH($B123&amp;$D123&amp;$B$5,Raw!$A$6:$A$2076,0),MATCH(N$5,Raw!$FH$4:$FQ$4,0)),"-")</f>
        <v>1.0541898370086289</v>
      </c>
      <c r="O123" s="158">
        <f>IFERROR(INDEX(Raw!$FH$6:$FQ$2076,MATCH($B123&amp;$D123&amp;$B$5,Raw!$A$6:$A$2076,0),MATCH(O$5,Raw!$FH$4:$FQ$4,0)),"-")</f>
        <v>1.030485704443679</v>
      </c>
      <c r="Q123" s="149">
        <f>IFERROR(INDEX(Raw!$H$6:$EZ$2076,MATCH($B123&amp;$D123&amp;$B$5,Raw!$A$6:$A$2076,0),MATCH(Q$5,Raw!$H$5:$EZ$5,0)),"-")</f>
        <v>171013</v>
      </c>
      <c r="R123" s="149">
        <f>IFERROR(INDEX(Raw!$H$6:$EZ$2076,MATCH($B123&amp;$D123&amp;$B$5,Raw!$A$6:$A$2076,0),MATCH(R$5,Raw!$H$5:$EZ$5,0)),"-")</f>
        <v>108397</v>
      </c>
      <c r="S123" s="149">
        <f>IFERROR(INDEX(Raw!$H$6:$EZ$2076,MATCH($B123&amp;$D123&amp;$B$5,Raw!$A$6:$A$2076,0),MATCH(S$5,Raw!$H$5:$EZ$5,0)),"-")</f>
        <v>574514</v>
      </c>
      <c r="T123" s="149">
        <f>IFERROR(INDEX(Raw!$H$6:$EZ$2076,MATCH($B123&amp;$D123&amp;$B$5,Raw!$A$6:$A$2076,0),MATCH(T$5,Raw!$H$5:$EZ$5,0)),"-")</f>
        <v>245073</v>
      </c>
      <c r="U123" s="149">
        <f>IFERROR(INDEX(Raw!$H$6:$EZ$2076,MATCH($B123&amp;$D123&amp;$B$5,Raw!$A$6:$A$2076,0),MATCH(U$5,Raw!$H$5:$EZ$5,0)),"-")</f>
        <v>10371</v>
      </c>
      <c r="V123" s="149"/>
      <c r="W123" s="149">
        <f>IFERROR(INDEX(Raw!$H$6:$EZ$2076,MATCH($B123&amp;$D123&amp;$B$5,Raw!$A$6:$A$2076,0),MATCH(W$5,Raw!$H$5:$EZ$5,0)),"-")</f>
        <v>126388</v>
      </c>
      <c r="X123" s="149">
        <f>IFERROR(INDEX(Raw!$H$6:$EZ$2076,MATCH($B123&amp;$D123&amp;$B$5,Raw!$A$6:$A$2076,0),MATCH(X$5,Raw!$H$5:$EZ$5,0)),"-")</f>
        <v>84600</v>
      </c>
      <c r="Y123" s="149">
        <f>IFERROR(INDEX(Raw!$H$6:$EZ$2076,MATCH($B123&amp;$D123&amp;$B$5,Raw!$A$6:$A$2076,0),MATCH(Y$5,Raw!$H$5:$EZ$5,0)),"-")</f>
        <v>428122</v>
      </c>
      <c r="Z123" s="149">
        <f>IFERROR(INDEX(Raw!$H$6:$EZ$2076,MATCH($B123&amp;$D123&amp;$B$5,Raw!$A$6:$A$2076,0),MATCH(Z$5,Raw!$H$5:$EZ$5,0)),"-")</f>
        <v>137440</v>
      </c>
      <c r="AA123" s="149">
        <f>IFERROR(INDEX(Raw!$H$6:$EZ$2076,MATCH($B123&amp;$D123&amp;$B$5,Raw!$A$6:$A$2076,0),MATCH(AA$5,Raw!$H$5:$EZ$5,0)),"-")</f>
        <v>5983</v>
      </c>
    </row>
    <row r="124" spans="1:27" s="38" customFormat="1" ht="17.5" x14ac:dyDescent="0.35">
      <c r="A124" s="188">
        <f t="shared" si="5"/>
        <v>46204</v>
      </c>
      <c r="B124" s="2" t="s">
        <v>1060</v>
      </c>
      <c r="C124" s="74" t="s">
        <v>146</v>
      </c>
      <c r="D124" s="101" t="s">
        <v>146</v>
      </c>
      <c r="E124" s="158">
        <f>IFERROR(INDEX(Raw!$FH$6:$FQ$2076,MATCH($B124&amp;$D124&amp;$B$5,Raw!$A$6:$A$2076,0),MATCH(E$5,Raw!$FH$4:$FQ$4,0)),"-")</f>
        <v>2.0455446028911775</v>
      </c>
      <c r="F124" s="158">
        <f>IFERROR(INDEX(Raw!$FH$6:$FQ$2076,MATCH($B124&amp;$D124&amp;$B$5,Raw!$A$6:$A$2076,0),MATCH(F$5,Raw!$FH$4:$FQ$4,0)),"-")</f>
        <v>2.0397455666923672</v>
      </c>
      <c r="G124" s="158">
        <f>IFERROR(INDEX(Raw!$FH$6:$FQ$2076,MATCH($B124&amp;$D124&amp;$B$5,Raw!$A$6:$A$2076,0),MATCH(G$5,Raw!$FH$4:$FQ$4,0)),"-")</f>
        <v>1.4288631655183117</v>
      </c>
      <c r="H124" s="158">
        <f>IFERROR(INDEX(Raw!$FH$6:$FQ$2076,MATCH($B124&amp;$D124&amp;$B$5,Raw!$A$6:$A$2076,0),MATCH(H$5,Raw!$FH$4:$FQ$4,0)),"-")</f>
        <v>1.8654020850456374</v>
      </c>
      <c r="I124" s="158">
        <f>IFERROR(INDEX(Raw!$FH$6:$FQ$2076,MATCH($B124&amp;$D124&amp;$B$5,Raw!$A$6:$A$2076,0),MATCH(I$5,Raw!$FH$4:$FQ$4,0)),"-")</f>
        <v>1.7787510137875102</v>
      </c>
      <c r="J124" s="158"/>
      <c r="K124" s="158">
        <f>IFERROR(INDEX(Raw!$FH$6:$FQ$2076,MATCH($B124&amp;$D124&amp;$B$5,Raw!$A$6:$A$2076,0),MATCH(K$5,Raw!$FH$4:$FQ$4,0)),"-")</f>
        <v>1.5144436562874544</v>
      </c>
      <c r="L124" s="158">
        <f>IFERROR(INDEX(Raw!$FH$6:$FQ$2076,MATCH($B124&amp;$D124&amp;$B$5,Raw!$A$6:$A$2076,0),MATCH(L$5,Raw!$FH$4:$FQ$4,0)),"-")</f>
        <v>1.5431958365458751</v>
      </c>
      <c r="M124" s="158">
        <f>IFERROR(INDEX(Raw!$FH$6:$FQ$2076,MATCH($B124&amp;$D124&amp;$B$5,Raw!$A$6:$A$2076,0),MATCH(M$5,Raw!$FH$4:$FQ$4,0)),"-")</f>
        <v>1.0712415289831332</v>
      </c>
      <c r="N124" s="158">
        <f>IFERROR(INDEX(Raw!$FH$6:$FQ$2076,MATCH($B124&amp;$D124&amp;$B$5,Raw!$A$6:$A$2076,0),MATCH(N$5,Raw!$FH$4:$FQ$4,0)),"-")</f>
        <v>1.052702917045176</v>
      </c>
      <c r="O124" s="158">
        <f>IFERROR(INDEX(Raw!$FH$6:$FQ$2076,MATCH($B124&amp;$D124&amp;$B$5,Raw!$A$6:$A$2076,0),MATCH(O$5,Raw!$FH$4:$FQ$4,0)),"-")</f>
        <v>1.040713706407137</v>
      </c>
      <c r="Q124" s="149">
        <f>IFERROR(INDEX(Raw!$H$6:$EZ$2076,MATCH($B124&amp;$D124&amp;$B$5,Raw!$A$6:$A$2076,0),MATCH(Q$5,Raw!$H$5:$EZ$5,0)),"-")</f>
        <v>167256</v>
      </c>
      <c r="R124" s="149">
        <f>IFERROR(INDEX(Raw!$H$6:$EZ$2076,MATCH($B124&amp;$D124&amp;$B$5,Raw!$A$6:$A$2076,0),MATCH(R$5,Raw!$H$5:$EZ$5,0)),"-")</f>
        <v>105822</v>
      </c>
      <c r="S124" s="149">
        <f>IFERROR(INDEX(Raw!$H$6:$EZ$2076,MATCH($B124&amp;$D124&amp;$B$5,Raw!$A$6:$A$2076,0),MATCH(S$5,Raw!$H$5:$EZ$5,0)),"-")</f>
        <v>580037</v>
      </c>
      <c r="T124" s="149">
        <f>IFERROR(INDEX(Raw!$H$6:$EZ$2076,MATCH($B124&amp;$D124&amp;$B$5,Raw!$A$6:$A$2076,0),MATCH(T$5,Raw!$H$5:$EZ$5,0)),"-")</f>
        <v>258735</v>
      </c>
      <c r="U124" s="149">
        <f>IFERROR(INDEX(Raw!$H$6:$EZ$2076,MATCH($B124&amp;$D124&amp;$B$5,Raw!$A$6:$A$2076,0),MATCH(U$5,Raw!$H$5:$EZ$5,0)),"-")</f>
        <v>10966</v>
      </c>
      <c r="V124" s="149"/>
      <c r="W124" s="149">
        <f>IFERROR(INDEX(Raw!$H$6:$EZ$2076,MATCH($B124&amp;$D124&amp;$B$5,Raw!$A$6:$A$2076,0),MATCH(W$5,Raw!$H$5:$EZ$5,0)),"-")</f>
        <v>123830</v>
      </c>
      <c r="X124" s="149">
        <f>IFERROR(INDEX(Raw!$H$6:$EZ$2076,MATCH($B124&amp;$D124&amp;$B$5,Raw!$A$6:$A$2076,0),MATCH(X$5,Raw!$H$5:$EZ$5,0)),"-")</f>
        <v>80061</v>
      </c>
      <c r="Y124" s="149">
        <f>IFERROR(INDEX(Raw!$H$6:$EZ$2076,MATCH($B124&amp;$D124&amp;$B$5,Raw!$A$6:$A$2076,0),MATCH(Y$5,Raw!$H$5:$EZ$5,0)),"-")</f>
        <v>434863</v>
      </c>
      <c r="Z124" s="149">
        <f>IFERROR(INDEX(Raw!$H$6:$EZ$2076,MATCH($B124&amp;$D124&amp;$B$5,Raw!$A$6:$A$2076,0),MATCH(Z$5,Raw!$H$5:$EZ$5,0)),"-")</f>
        <v>146012</v>
      </c>
      <c r="AA124" s="149">
        <f>IFERROR(INDEX(Raw!$H$6:$EZ$2076,MATCH($B124&amp;$D124&amp;$B$5,Raw!$A$6:$A$2076,0),MATCH(AA$5,Raw!$H$5:$EZ$5,0)),"-")</f>
        <v>6416</v>
      </c>
    </row>
    <row r="125" spans="1:27" s="38" customFormat="1" x14ac:dyDescent="0.25">
      <c r="A125" s="188">
        <f t="shared" si="5"/>
        <v>46235</v>
      </c>
      <c r="B125" s="145" t="s">
        <v>1060</v>
      </c>
      <c r="C125" s="74" t="s">
        <v>135</v>
      </c>
      <c r="D125" s="95" t="s">
        <v>135</v>
      </c>
      <c r="E125" s="158" t="str">
        <f>IFERROR(INDEX(Raw!$FH$6:$FQ$2076,MATCH($B125&amp;$D125&amp;$B$5,Raw!$A$6:$A$2076,0),MATCH(E$5,Raw!$FH$4:$FQ$4,0)),"-")</f>
        <v>-</v>
      </c>
      <c r="F125" s="158" t="str">
        <f>IFERROR(INDEX(Raw!$FH$6:$FQ$2076,MATCH($B125&amp;$D125&amp;$B$5,Raw!$A$6:$A$2076,0),MATCH(F$5,Raw!$FH$4:$FQ$4,0)),"-")</f>
        <v>-</v>
      </c>
      <c r="G125" s="158" t="str">
        <f>IFERROR(INDEX(Raw!$FH$6:$FQ$2076,MATCH($B125&amp;$D125&amp;$B$5,Raw!$A$6:$A$2076,0),MATCH(G$5,Raw!$FH$4:$FQ$4,0)),"-")</f>
        <v>-</v>
      </c>
      <c r="H125" s="158" t="str">
        <f>IFERROR(INDEX(Raw!$FH$6:$FQ$2076,MATCH($B125&amp;$D125&amp;$B$5,Raw!$A$6:$A$2076,0),MATCH(H$5,Raw!$FH$4:$FQ$4,0)),"-")</f>
        <v>-</v>
      </c>
      <c r="I125" s="158" t="str">
        <f>IFERROR(INDEX(Raw!$FH$6:$FQ$2076,MATCH($B125&amp;$D125&amp;$B$5,Raw!$A$6:$A$2076,0),MATCH(I$5,Raw!$FH$4:$FQ$4,0)),"-")</f>
        <v>-</v>
      </c>
      <c r="J125" s="158"/>
      <c r="K125" s="158" t="str">
        <f>IFERROR(INDEX(Raw!$FH$6:$FQ$2076,MATCH($B125&amp;$D125&amp;$B$5,Raw!$A$6:$A$2076,0),MATCH(K$5,Raw!$FH$4:$FQ$4,0)),"-")</f>
        <v>-</v>
      </c>
      <c r="L125" s="158" t="str">
        <f>IFERROR(INDEX(Raw!$FH$6:$FQ$2076,MATCH($B125&amp;$D125&amp;$B$5,Raw!$A$6:$A$2076,0),MATCH(L$5,Raw!$FH$4:$FQ$4,0)),"-")</f>
        <v>-</v>
      </c>
      <c r="M125" s="158" t="str">
        <f>IFERROR(INDEX(Raw!$FH$6:$FQ$2076,MATCH($B125&amp;$D125&amp;$B$5,Raw!$A$6:$A$2076,0),MATCH(M$5,Raw!$FH$4:$FQ$4,0)),"-")</f>
        <v>-</v>
      </c>
      <c r="N125" s="158" t="str">
        <f>IFERROR(INDEX(Raw!$FH$6:$FQ$2076,MATCH($B125&amp;$D125&amp;$B$5,Raw!$A$6:$A$2076,0),MATCH(N$5,Raw!$FH$4:$FQ$4,0)),"-")</f>
        <v>-</v>
      </c>
      <c r="O125" s="158" t="str">
        <f>IFERROR(INDEX(Raw!$FH$6:$FQ$2076,MATCH($B125&amp;$D125&amp;$B$5,Raw!$A$6:$A$2076,0),MATCH(O$5,Raw!$FH$4:$FQ$4,0)),"-")</f>
        <v>-</v>
      </c>
      <c r="Q125" s="149" t="str">
        <f>IFERROR(INDEX(Raw!$H$6:$EZ$2076,MATCH($B125&amp;$D125&amp;$B$5,Raw!$A$6:$A$2076,0),MATCH(Q$5,Raw!$H$5:$EZ$5,0)),"-")</f>
        <v>-</v>
      </c>
      <c r="R125" s="149" t="str">
        <f>IFERROR(INDEX(Raw!$H$6:$EZ$2076,MATCH($B125&amp;$D125&amp;$B$5,Raw!$A$6:$A$2076,0),MATCH(R$5,Raw!$H$5:$EZ$5,0)),"-")</f>
        <v>-</v>
      </c>
      <c r="S125" s="149" t="str">
        <f>IFERROR(INDEX(Raw!$H$6:$EZ$2076,MATCH($B125&amp;$D125&amp;$B$5,Raw!$A$6:$A$2076,0),MATCH(S$5,Raw!$H$5:$EZ$5,0)),"-")</f>
        <v>-</v>
      </c>
      <c r="T125" s="149" t="str">
        <f>IFERROR(INDEX(Raw!$H$6:$EZ$2076,MATCH($B125&amp;$D125&amp;$B$5,Raw!$A$6:$A$2076,0),MATCH(T$5,Raw!$H$5:$EZ$5,0)),"-")</f>
        <v>-</v>
      </c>
      <c r="U125" s="149" t="str">
        <f>IFERROR(INDEX(Raw!$H$6:$EZ$2076,MATCH($B125&amp;$D125&amp;$B$5,Raw!$A$6:$A$2076,0),MATCH(U$5,Raw!$H$5:$EZ$5,0)),"-")</f>
        <v>-</v>
      </c>
      <c r="V125" s="149"/>
      <c r="W125" s="149" t="str">
        <f>IFERROR(INDEX(Raw!$H$6:$EZ$2076,MATCH($B125&amp;$D125&amp;$B$5,Raw!$A$6:$A$2076,0),MATCH(W$5,Raw!$H$5:$EZ$5,0)),"-")</f>
        <v>-</v>
      </c>
      <c r="X125" s="149" t="str">
        <f>IFERROR(INDEX(Raw!$H$6:$EZ$2076,MATCH($B125&amp;$D125&amp;$B$5,Raw!$A$6:$A$2076,0),MATCH(X$5,Raw!$H$5:$EZ$5,0)),"-")</f>
        <v>-</v>
      </c>
      <c r="Y125" s="149" t="str">
        <f>IFERROR(INDEX(Raw!$H$6:$EZ$2076,MATCH($B125&amp;$D125&amp;$B$5,Raw!$A$6:$A$2076,0),MATCH(Y$5,Raw!$H$5:$EZ$5,0)),"-")</f>
        <v>-</v>
      </c>
      <c r="Z125" s="149" t="str">
        <f>IFERROR(INDEX(Raw!$H$6:$EZ$2076,MATCH($B125&amp;$D125&amp;$B$5,Raw!$A$6:$A$2076,0),MATCH(Z$5,Raw!$H$5:$EZ$5,0)),"-")</f>
        <v>-</v>
      </c>
      <c r="AA125" s="149" t="str">
        <f>IFERROR(INDEX(Raw!$H$6:$EZ$2076,MATCH($B125&amp;$D125&amp;$B$5,Raw!$A$6:$A$2076,0),MATCH(AA$5,Raw!$H$5:$EZ$5,0)),"-")</f>
        <v>-</v>
      </c>
    </row>
    <row r="126" spans="1:27" s="38" customFormat="1" x14ac:dyDescent="0.25">
      <c r="A126" s="188">
        <f t="shared" si="5"/>
        <v>46266</v>
      </c>
      <c r="B126" s="374" t="s">
        <v>1060</v>
      </c>
      <c r="C126" s="74" t="s">
        <v>149</v>
      </c>
      <c r="D126" s="95" t="s">
        <v>136</v>
      </c>
      <c r="E126" s="158" t="str">
        <f>IFERROR(INDEX(Raw!$FH$6:$FQ$2076,MATCH($B126&amp;$D126&amp;$B$5,Raw!$A$6:$A$2076,0),MATCH(E$5,Raw!$FH$4:$FQ$4,0)),"-")</f>
        <v>-</v>
      </c>
      <c r="F126" s="158" t="str">
        <f>IFERROR(INDEX(Raw!$FH$6:$FQ$2076,MATCH($B126&amp;$D126&amp;$B$5,Raw!$A$6:$A$2076,0),MATCH(F$5,Raw!$FH$4:$FQ$4,0)),"-")</f>
        <v>-</v>
      </c>
      <c r="G126" s="158" t="str">
        <f>IFERROR(INDEX(Raw!$FH$6:$FQ$2076,MATCH($B126&amp;$D126&amp;$B$5,Raw!$A$6:$A$2076,0),MATCH(G$5,Raw!$FH$4:$FQ$4,0)),"-")</f>
        <v>-</v>
      </c>
      <c r="H126" s="158" t="str">
        <f>IFERROR(INDEX(Raw!$FH$6:$FQ$2076,MATCH($B126&amp;$D126&amp;$B$5,Raw!$A$6:$A$2076,0),MATCH(H$5,Raw!$FH$4:$FQ$4,0)),"-")</f>
        <v>-</v>
      </c>
      <c r="I126" s="158" t="str">
        <f>IFERROR(INDEX(Raw!$FH$6:$FQ$2076,MATCH($B126&amp;$D126&amp;$B$5,Raw!$A$6:$A$2076,0),MATCH(I$5,Raw!$FH$4:$FQ$4,0)),"-")</f>
        <v>-</v>
      </c>
      <c r="J126" s="158"/>
      <c r="K126" s="158" t="str">
        <f>IFERROR(INDEX(Raw!$FH$6:$FQ$2076,MATCH($B126&amp;$D126&amp;$B$5,Raw!$A$6:$A$2076,0),MATCH(K$5,Raw!$FH$4:$FQ$4,0)),"-")</f>
        <v>-</v>
      </c>
      <c r="L126" s="158" t="str">
        <f>IFERROR(INDEX(Raw!$FH$6:$FQ$2076,MATCH($B126&amp;$D126&amp;$B$5,Raw!$A$6:$A$2076,0),MATCH(L$5,Raw!$FH$4:$FQ$4,0)),"-")</f>
        <v>-</v>
      </c>
      <c r="M126" s="158" t="str">
        <f>IFERROR(INDEX(Raw!$FH$6:$FQ$2076,MATCH($B126&amp;$D126&amp;$B$5,Raw!$A$6:$A$2076,0),MATCH(M$5,Raw!$FH$4:$FQ$4,0)),"-")</f>
        <v>-</v>
      </c>
      <c r="N126" s="158" t="str">
        <f>IFERROR(INDEX(Raw!$FH$6:$FQ$2076,MATCH($B126&amp;$D126&amp;$B$5,Raw!$A$6:$A$2076,0),MATCH(N$5,Raw!$FH$4:$FQ$4,0)),"-")</f>
        <v>-</v>
      </c>
      <c r="O126" s="158" t="str">
        <f>IFERROR(INDEX(Raw!$FH$6:$FQ$2076,MATCH($B126&amp;$D126&amp;$B$5,Raw!$A$6:$A$2076,0),MATCH(O$5,Raw!$FH$4:$FQ$4,0)),"-")</f>
        <v>-</v>
      </c>
      <c r="Q126" s="149" t="str">
        <f>IFERROR(INDEX(Raw!$H$6:$EZ$2076,MATCH($B126&amp;$D126&amp;$B$5,Raw!$A$6:$A$2076,0),MATCH(Q$5,Raw!$H$5:$EZ$5,0)),"-")</f>
        <v>-</v>
      </c>
      <c r="R126" s="149" t="str">
        <f>IFERROR(INDEX(Raw!$H$6:$EZ$2076,MATCH($B126&amp;$D126&amp;$B$5,Raw!$A$6:$A$2076,0),MATCH(R$5,Raw!$H$5:$EZ$5,0)),"-")</f>
        <v>-</v>
      </c>
      <c r="S126" s="149" t="str">
        <f>IFERROR(INDEX(Raw!$H$6:$EZ$2076,MATCH($B126&amp;$D126&amp;$B$5,Raw!$A$6:$A$2076,0),MATCH(S$5,Raw!$H$5:$EZ$5,0)),"-")</f>
        <v>-</v>
      </c>
      <c r="T126" s="149" t="str">
        <f>IFERROR(INDEX(Raw!$H$6:$EZ$2076,MATCH($B126&amp;$D126&amp;$B$5,Raw!$A$6:$A$2076,0),MATCH(T$5,Raw!$H$5:$EZ$5,0)),"-")</f>
        <v>-</v>
      </c>
      <c r="U126" s="149" t="str">
        <f>IFERROR(INDEX(Raw!$H$6:$EZ$2076,MATCH($B126&amp;$D126&amp;$B$5,Raw!$A$6:$A$2076,0),MATCH(U$5,Raw!$H$5:$EZ$5,0)),"-")</f>
        <v>-</v>
      </c>
      <c r="V126" s="149"/>
      <c r="W126" s="149" t="str">
        <f>IFERROR(INDEX(Raw!$H$6:$EZ$2076,MATCH($B126&amp;$D126&amp;$B$5,Raw!$A$6:$A$2076,0),MATCH(W$5,Raw!$H$5:$EZ$5,0)),"-")</f>
        <v>-</v>
      </c>
      <c r="X126" s="149" t="str">
        <f>IFERROR(INDEX(Raw!$H$6:$EZ$2076,MATCH($B126&amp;$D126&amp;$B$5,Raw!$A$6:$A$2076,0),MATCH(X$5,Raw!$H$5:$EZ$5,0)),"-")</f>
        <v>-</v>
      </c>
      <c r="Y126" s="149" t="str">
        <f>IFERROR(INDEX(Raw!$H$6:$EZ$2076,MATCH($B126&amp;$D126&amp;$B$5,Raw!$A$6:$A$2076,0),MATCH(Y$5,Raw!$H$5:$EZ$5,0)),"-")</f>
        <v>-</v>
      </c>
      <c r="Z126" s="149" t="str">
        <f>IFERROR(INDEX(Raw!$H$6:$EZ$2076,MATCH($B126&amp;$D126&amp;$B$5,Raw!$A$6:$A$2076,0),MATCH(Z$5,Raw!$H$5:$EZ$5,0)),"-")</f>
        <v>-</v>
      </c>
      <c r="AA126" s="149" t="str">
        <f>IFERROR(INDEX(Raw!$H$6:$EZ$2076,MATCH($B126&amp;$D126&amp;$B$5,Raw!$A$6:$A$2076,0),MATCH(AA$5,Raw!$H$5:$EZ$5,0)),"-")</f>
        <v>-</v>
      </c>
    </row>
    <row r="127" spans="1:27" s="38" customFormat="1" hidden="1" x14ac:dyDescent="0.25">
      <c r="A127" s="188">
        <f t="shared" si="5"/>
        <v>46296</v>
      </c>
      <c r="B127" s="145" t="s">
        <v>1060</v>
      </c>
      <c r="C127" s="74" t="s">
        <v>150</v>
      </c>
      <c r="D127" s="95" t="s">
        <v>137</v>
      </c>
      <c r="E127" s="158" t="str">
        <f>IFERROR(INDEX(Raw!$FH$6:$FQ$2076,MATCH($B127&amp;$D127&amp;$B$5,Raw!$A$6:$A$2076,0),MATCH(E$5,Raw!$FH$4:$FQ$4,0)),"-")</f>
        <v>-</v>
      </c>
      <c r="F127" s="158" t="str">
        <f>IFERROR(INDEX(Raw!$FH$6:$FQ$2076,MATCH($B127&amp;$D127&amp;$B$5,Raw!$A$6:$A$2076,0),MATCH(F$5,Raw!$FH$4:$FQ$4,0)),"-")</f>
        <v>-</v>
      </c>
      <c r="G127" s="158" t="str">
        <f>IFERROR(INDEX(Raw!$FH$6:$FQ$2076,MATCH($B127&amp;$D127&amp;$B$5,Raw!$A$6:$A$2076,0),MATCH(G$5,Raw!$FH$4:$FQ$4,0)),"-")</f>
        <v>-</v>
      </c>
      <c r="H127" s="158" t="str">
        <f>IFERROR(INDEX(Raw!$FH$6:$FQ$2076,MATCH($B127&amp;$D127&amp;$B$5,Raw!$A$6:$A$2076,0),MATCH(H$5,Raw!$FH$4:$FQ$4,0)),"-")</f>
        <v>-</v>
      </c>
      <c r="I127" s="158" t="str">
        <f>IFERROR(INDEX(Raw!$FH$6:$FQ$2076,MATCH($B127&amp;$D127&amp;$B$5,Raw!$A$6:$A$2076,0),MATCH(I$5,Raw!$FH$4:$FQ$4,0)),"-")</f>
        <v>-</v>
      </c>
      <c r="J127" s="158"/>
      <c r="K127" s="158" t="str">
        <f>IFERROR(INDEX(Raw!$FH$6:$FQ$2076,MATCH($B127&amp;$D127&amp;$B$5,Raw!$A$6:$A$2076,0),MATCH(K$5,Raw!$FH$4:$FQ$4,0)),"-")</f>
        <v>-</v>
      </c>
      <c r="L127" s="158" t="str">
        <f>IFERROR(INDEX(Raw!$FH$6:$FQ$2076,MATCH($B127&amp;$D127&amp;$B$5,Raw!$A$6:$A$2076,0),MATCH(L$5,Raw!$FH$4:$FQ$4,0)),"-")</f>
        <v>-</v>
      </c>
      <c r="M127" s="158" t="str">
        <f>IFERROR(INDEX(Raw!$FH$6:$FQ$2076,MATCH($B127&amp;$D127&amp;$B$5,Raw!$A$6:$A$2076,0),MATCH(M$5,Raw!$FH$4:$FQ$4,0)),"-")</f>
        <v>-</v>
      </c>
      <c r="N127" s="158" t="str">
        <f>IFERROR(INDEX(Raw!$FH$6:$FQ$2076,MATCH($B127&amp;$D127&amp;$B$5,Raw!$A$6:$A$2076,0),MATCH(N$5,Raw!$FH$4:$FQ$4,0)),"-")</f>
        <v>-</v>
      </c>
      <c r="O127" s="158" t="str">
        <f>IFERROR(INDEX(Raw!$FH$6:$FQ$2076,MATCH($B127&amp;$D127&amp;$B$5,Raw!$A$6:$A$2076,0),MATCH(O$5,Raw!$FH$4:$FQ$4,0)),"-")</f>
        <v>-</v>
      </c>
      <c r="Q127" s="149" t="str">
        <f>IFERROR(INDEX(Raw!$H$6:$EZ$2076,MATCH($B127&amp;$D127&amp;$B$5,Raw!$A$6:$A$2076,0),MATCH(Q$5,Raw!$H$5:$EZ$5,0)),"-")</f>
        <v>-</v>
      </c>
      <c r="R127" s="149" t="str">
        <f>IFERROR(INDEX(Raw!$H$6:$EZ$2076,MATCH($B127&amp;$D127&amp;$B$5,Raw!$A$6:$A$2076,0),MATCH(R$5,Raw!$H$5:$EZ$5,0)),"-")</f>
        <v>-</v>
      </c>
      <c r="S127" s="149" t="str">
        <f>IFERROR(INDEX(Raw!$H$6:$EZ$2076,MATCH($B127&amp;$D127&amp;$B$5,Raw!$A$6:$A$2076,0),MATCH(S$5,Raw!$H$5:$EZ$5,0)),"-")</f>
        <v>-</v>
      </c>
      <c r="T127" s="149" t="str">
        <f>IFERROR(INDEX(Raw!$H$6:$EZ$2076,MATCH($B127&amp;$D127&amp;$B$5,Raw!$A$6:$A$2076,0),MATCH(T$5,Raw!$H$5:$EZ$5,0)),"-")</f>
        <v>-</v>
      </c>
      <c r="U127" s="149" t="str">
        <f>IFERROR(INDEX(Raw!$H$6:$EZ$2076,MATCH($B127&amp;$D127&amp;$B$5,Raw!$A$6:$A$2076,0),MATCH(U$5,Raw!$H$5:$EZ$5,0)),"-")</f>
        <v>-</v>
      </c>
      <c r="V127" s="149"/>
      <c r="W127" s="149" t="str">
        <f>IFERROR(INDEX(Raw!$H$6:$EZ$2076,MATCH($B127&amp;$D127&amp;$B$5,Raw!$A$6:$A$2076,0),MATCH(W$5,Raw!$H$5:$EZ$5,0)),"-")</f>
        <v>-</v>
      </c>
      <c r="X127" s="149" t="str">
        <f>IFERROR(INDEX(Raw!$H$6:$EZ$2076,MATCH($B127&amp;$D127&amp;$B$5,Raw!$A$6:$A$2076,0),MATCH(X$5,Raw!$H$5:$EZ$5,0)),"-")</f>
        <v>-</v>
      </c>
      <c r="Y127" s="149" t="str">
        <f>IFERROR(INDEX(Raw!$H$6:$EZ$2076,MATCH($B127&amp;$D127&amp;$B$5,Raw!$A$6:$A$2076,0),MATCH(Y$5,Raw!$H$5:$EZ$5,0)),"-")</f>
        <v>-</v>
      </c>
      <c r="Z127" s="149" t="str">
        <f>IFERROR(INDEX(Raw!$H$6:$EZ$2076,MATCH($B127&amp;$D127&amp;$B$5,Raw!$A$6:$A$2076,0),MATCH(Z$5,Raw!$H$5:$EZ$5,0)),"-")</f>
        <v>-</v>
      </c>
      <c r="AA127" s="149" t="str">
        <f>IFERROR(INDEX(Raw!$H$6:$EZ$2076,MATCH($B127&amp;$D127&amp;$B$5,Raw!$A$6:$A$2076,0),MATCH(AA$5,Raw!$H$5:$EZ$5,0)),"-")</f>
        <v>-</v>
      </c>
    </row>
    <row r="128" spans="1:27" s="38" customFormat="1" hidden="1" x14ac:dyDescent="0.25">
      <c r="A128" s="188">
        <f t="shared" si="5"/>
        <v>46327</v>
      </c>
      <c r="B128" s="2" t="s">
        <v>1060</v>
      </c>
      <c r="C128" s="74" t="s">
        <v>138</v>
      </c>
      <c r="D128" s="95" t="s">
        <v>138</v>
      </c>
      <c r="E128" s="158" t="str">
        <f>IFERROR(INDEX(Raw!$FH$6:$FQ$2076,MATCH($B128&amp;$D128&amp;$B$5,Raw!$A$6:$A$2076,0),MATCH(E$5,Raw!$FH$4:$FQ$4,0)),"-")</f>
        <v>-</v>
      </c>
      <c r="F128" s="158" t="str">
        <f>IFERROR(INDEX(Raw!$FH$6:$FQ$2076,MATCH($B128&amp;$D128&amp;$B$5,Raw!$A$6:$A$2076,0),MATCH(F$5,Raw!$FH$4:$FQ$4,0)),"-")</f>
        <v>-</v>
      </c>
      <c r="G128" s="158" t="str">
        <f>IFERROR(INDEX(Raw!$FH$6:$FQ$2076,MATCH($B128&amp;$D128&amp;$B$5,Raw!$A$6:$A$2076,0),MATCH(G$5,Raw!$FH$4:$FQ$4,0)),"-")</f>
        <v>-</v>
      </c>
      <c r="H128" s="158" t="str">
        <f>IFERROR(INDEX(Raw!$FH$6:$FQ$2076,MATCH($B128&amp;$D128&amp;$B$5,Raw!$A$6:$A$2076,0),MATCH(H$5,Raw!$FH$4:$FQ$4,0)),"-")</f>
        <v>-</v>
      </c>
      <c r="I128" s="158" t="str">
        <f>IFERROR(INDEX(Raw!$FH$6:$FQ$2076,MATCH($B128&amp;$D128&amp;$B$5,Raw!$A$6:$A$2076,0),MATCH(I$5,Raw!$FH$4:$FQ$4,0)),"-")</f>
        <v>-</v>
      </c>
      <c r="J128" s="158"/>
      <c r="K128" s="158" t="str">
        <f>IFERROR(INDEX(Raw!$FH$6:$FQ$2076,MATCH($B128&amp;$D128&amp;$B$5,Raw!$A$6:$A$2076,0),MATCH(K$5,Raw!$FH$4:$FQ$4,0)),"-")</f>
        <v>-</v>
      </c>
      <c r="L128" s="158" t="str">
        <f>IFERROR(INDEX(Raw!$FH$6:$FQ$2076,MATCH($B128&amp;$D128&amp;$B$5,Raw!$A$6:$A$2076,0),MATCH(L$5,Raw!$FH$4:$FQ$4,0)),"-")</f>
        <v>-</v>
      </c>
      <c r="M128" s="158" t="str">
        <f>IFERROR(INDEX(Raw!$FH$6:$FQ$2076,MATCH($B128&amp;$D128&amp;$B$5,Raw!$A$6:$A$2076,0),MATCH(M$5,Raw!$FH$4:$FQ$4,0)),"-")</f>
        <v>-</v>
      </c>
      <c r="N128" s="158" t="str">
        <f>IFERROR(INDEX(Raw!$FH$6:$FQ$2076,MATCH($B128&amp;$D128&amp;$B$5,Raw!$A$6:$A$2076,0),MATCH(N$5,Raw!$FH$4:$FQ$4,0)),"-")</f>
        <v>-</v>
      </c>
      <c r="O128" s="158" t="str">
        <f>IFERROR(INDEX(Raw!$FH$6:$FQ$2076,MATCH($B128&amp;$D128&amp;$B$5,Raw!$A$6:$A$2076,0),MATCH(O$5,Raw!$FH$4:$FQ$4,0)),"-")</f>
        <v>-</v>
      </c>
      <c r="Q128" s="149" t="str">
        <f>IFERROR(INDEX(Raw!$H$6:$EZ$2076,MATCH($B128&amp;$D128&amp;$B$5,Raw!$A$6:$A$2076,0),MATCH(Q$5,Raw!$H$5:$EZ$5,0)),"-")</f>
        <v>-</v>
      </c>
      <c r="R128" s="149" t="str">
        <f>IFERROR(INDEX(Raw!$H$6:$EZ$2076,MATCH($B128&amp;$D128&amp;$B$5,Raw!$A$6:$A$2076,0),MATCH(R$5,Raw!$H$5:$EZ$5,0)),"-")</f>
        <v>-</v>
      </c>
      <c r="S128" s="149" t="str">
        <f>IFERROR(INDEX(Raw!$H$6:$EZ$2076,MATCH($B128&amp;$D128&amp;$B$5,Raw!$A$6:$A$2076,0),MATCH(S$5,Raw!$H$5:$EZ$5,0)),"-")</f>
        <v>-</v>
      </c>
      <c r="T128" s="149" t="str">
        <f>IFERROR(INDEX(Raw!$H$6:$EZ$2076,MATCH($B128&amp;$D128&amp;$B$5,Raw!$A$6:$A$2076,0),MATCH(T$5,Raw!$H$5:$EZ$5,0)),"-")</f>
        <v>-</v>
      </c>
      <c r="U128" s="149" t="str">
        <f>IFERROR(INDEX(Raw!$H$6:$EZ$2076,MATCH($B128&amp;$D128&amp;$B$5,Raw!$A$6:$A$2076,0),MATCH(U$5,Raw!$H$5:$EZ$5,0)),"-")</f>
        <v>-</v>
      </c>
      <c r="V128" s="149"/>
      <c r="W128" s="149" t="str">
        <f>IFERROR(INDEX(Raw!$H$6:$EZ$2076,MATCH($B128&amp;$D128&amp;$B$5,Raw!$A$6:$A$2076,0),MATCH(W$5,Raw!$H$5:$EZ$5,0)),"-")</f>
        <v>-</v>
      </c>
      <c r="X128" s="149" t="str">
        <f>IFERROR(INDEX(Raw!$H$6:$EZ$2076,MATCH($B128&amp;$D128&amp;$B$5,Raw!$A$6:$A$2076,0),MATCH(X$5,Raw!$H$5:$EZ$5,0)),"-")</f>
        <v>-</v>
      </c>
      <c r="Y128" s="149" t="str">
        <f>IFERROR(INDEX(Raw!$H$6:$EZ$2076,MATCH($B128&amp;$D128&amp;$B$5,Raw!$A$6:$A$2076,0),MATCH(Y$5,Raw!$H$5:$EZ$5,0)),"-")</f>
        <v>-</v>
      </c>
      <c r="Z128" s="149" t="str">
        <f>IFERROR(INDEX(Raw!$H$6:$EZ$2076,MATCH($B128&amp;$D128&amp;$B$5,Raw!$A$6:$A$2076,0),MATCH(Z$5,Raw!$H$5:$EZ$5,0)),"-")</f>
        <v>-</v>
      </c>
      <c r="AA128" s="149" t="str">
        <f>IFERROR(INDEX(Raw!$H$6:$EZ$2076,MATCH($B128&amp;$D128&amp;$B$5,Raw!$A$6:$A$2076,0),MATCH(AA$5,Raw!$H$5:$EZ$5,0)),"-")</f>
        <v>-</v>
      </c>
    </row>
    <row r="129" spans="1:27" s="38" customFormat="1" hidden="1" x14ac:dyDescent="0.25">
      <c r="A129" s="188">
        <f t="shared" si="5"/>
        <v>46357</v>
      </c>
      <c r="B129" s="145" t="s">
        <v>1060</v>
      </c>
      <c r="C129" s="74" t="s">
        <v>139</v>
      </c>
      <c r="D129" s="95" t="s">
        <v>139</v>
      </c>
      <c r="E129" s="158" t="str">
        <f>IFERROR(INDEX(Raw!$FH$6:$FQ$2076,MATCH($B129&amp;$D129&amp;$B$5,Raw!$A$6:$A$2076,0),MATCH(E$5,Raw!$FH$4:$FQ$4,0)),"-")</f>
        <v>-</v>
      </c>
      <c r="F129" s="158" t="str">
        <f>IFERROR(INDEX(Raw!$FH$6:$FQ$2076,MATCH($B129&amp;$D129&amp;$B$5,Raw!$A$6:$A$2076,0),MATCH(F$5,Raw!$FH$4:$FQ$4,0)),"-")</f>
        <v>-</v>
      </c>
      <c r="G129" s="158" t="str">
        <f>IFERROR(INDEX(Raw!$FH$6:$FQ$2076,MATCH($B129&amp;$D129&amp;$B$5,Raw!$A$6:$A$2076,0),MATCH(G$5,Raw!$FH$4:$FQ$4,0)),"-")</f>
        <v>-</v>
      </c>
      <c r="H129" s="158" t="str">
        <f>IFERROR(INDEX(Raw!$FH$6:$FQ$2076,MATCH($B129&amp;$D129&amp;$B$5,Raw!$A$6:$A$2076,0),MATCH(H$5,Raw!$FH$4:$FQ$4,0)),"-")</f>
        <v>-</v>
      </c>
      <c r="I129" s="158" t="str">
        <f>IFERROR(INDEX(Raw!$FH$6:$FQ$2076,MATCH($B129&amp;$D129&amp;$B$5,Raw!$A$6:$A$2076,0),MATCH(I$5,Raw!$FH$4:$FQ$4,0)),"-")</f>
        <v>-</v>
      </c>
      <c r="J129" s="158"/>
      <c r="K129" s="158" t="str">
        <f>IFERROR(INDEX(Raw!$FH$6:$FQ$2076,MATCH($B129&amp;$D129&amp;$B$5,Raw!$A$6:$A$2076,0),MATCH(K$5,Raw!$FH$4:$FQ$4,0)),"-")</f>
        <v>-</v>
      </c>
      <c r="L129" s="158" t="str">
        <f>IFERROR(INDEX(Raw!$FH$6:$FQ$2076,MATCH($B129&amp;$D129&amp;$B$5,Raw!$A$6:$A$2076,0),MATCH(L$5,Raw!$FH$4:$FQ$4,0)),"-")</f>
        <v>-</v>
      </c>
      <c r="M129" s="158" t="str">
        <f>IFERROR(INDEX(Raw!$FH$6:$FQ$2076,MATCH($B129&amp;$D129&amp;$B$5,Raw!$A$6:$A$2076,0),MATCH(M$5,Raw!$FH$4:$FQ$4,0)),"-")</f>
        <v>-</v>
      </c>
      <c r="N129" s="158" t="str">
        <f>IFERROR(INDEX(Raw!$FH$6:$FQ$2076,MATCH($B129&amp;$D129&amp;$B$5,Raw!$A$6:$A$2076,0),MATCH(N$5,Raw!$FH$4:$FQ$4,0)),"-")</f>
        <v>-</v>
      </c>
      <c r="O129" s="158" t="str">
        <f>IFERROR(INDEX(Raw!$FH$6:$FQ$2076,MATCH($B129&amp;$D129&amp;$B$5,Raw!$A$6:$A$2076,0),MATCH(O$5,Raw!$FH$4:$FQ$4,0)),"-")</f>
        <v>-</v>
      </c>
      <c r="Q129" s="149" t="str">
        <f>IFERROR(INDEX(Raw!$H$6:$EZ$2076,MATCH($B129&amp;$D129&amp;$B$5,Raw!$A$6:$A$2076,0),MATCH(Q$5,Raw!$H$5:$EZ$5,0)),"-")</f>
        <v>-</v>
      </c>
      <c r="R129" s="149" t="str">
        <f>IFERROR(INDEX(Raw!$H$6:$EZ$2076,MATCH($B129&amp;$D129&amp;$B$5,Raw!$A$6:$A$2076,0),MATCH(R$5,Raw!$H$5:$EZ$5,0)),"-")</f>
        <v>-</v>
      </c>
      <c r="S129" s="149" t="str">
        <f>IFERROR(INDEX(Raw!$H$6:$EZ$2076,MATCH($B129&amp;$D129&amp;$B$5,Raw!$A$6:$A$2076,0),MATCH(S$5,Raw!$H$5:$EZ$5,0)),"-")</f>
        <v>-</v>
      </c>
      <c r="T129" s="149" t="str">
        <f>IFERROR(INDEX(Raw!$H$6:$EZ$2076,MATCH($B129&amp;$D129&amp;$B$5,Raw!$A$6:$A$2076,0),MATCH(T$5,Raw!$H$5:$EZ$5,0)),"-")</f>
        <v>-</v>
      </c>
      <c r="U129" s="149" t="str">
        <f>IFERROR(INDEX(Raw!$H$6:$EZ$2076,MATCH($B129&amp;$D129&amp;$B$5,Raw!$A$6:$A$2076,0),MATCH(U$5,Raw!$H$5:$EZ$5,0)),"-")</f>
        <v>-</v>
      </c>
      <c r="V129" s="149"/>
      <c r="W129" s="149" t="str">
        <f>IFERROR(INDEX(Raw!$H$6:$EZ$2076,MATCH($B129&amp;$D129&amp;$B$5,Raw!$A$6:$A$2076,0),MATCH(W$5,Raw!$H$5:$EZ$5,0)),"-")</f>
        <v>-</v>
      </c>
      <c r="X129" s="149" t="str">
        <f>IFERROR(INDEX(Raw!$H$6:$EZ$2076,MATCH($B129&amp;$D129&amp;$B$5,Raw!$A$6:$A$2076,0),MATCH(X$5,Raw!$H$5:$EZ$5,0)),"-")</f>
        <v>-</v>
      </c>
      <c r="Y129" s="149" t="str">
        <f>IFERROR(INDEX(Raw!$H$6:$EZ$2076,MATCH($B129&amp;$D129&amp;$B$5,Raw!$A$6:$A$2076,0),MATCH(Y$5,Raw!$H$5:$EZ$5,0)),"-")</f>
        <v>-</v>
      </c>
      <c r="Z129" s="149" t="str">
        <f>IFERROR(INDEX(Raw!$H$6:$EZ$2076,MATCH($B129&amp;$D129&amp;$B$5,Raw!$A$6:$A$2076,0),MATCH(Z$5,Raw!$H$5:$EZ$5,0)),"-")</f>
        <v>-</v>
      </c>
      <c r="AA129" s="149" t="str">
        <f>IFERROR(INDEX(Raw!$H$6:$EZ$2076,MATCH($B129&amp;$D129&amp;$B$5,Raw!$A$6:$A$2076,0),MATCH(AA$5,Raw!$H$5:$EZ$5,0)),"-")</f>
        <v>-</v>
      </c>
    </row>
    <row r="130" spans="1:27" s="38" customFormat="1" hidden="1" x14ac:dyDescent="0.25">
      <c r="A130" s="188">
        <f t="shared" si="5"/>
        <v>46388</v>
      </c>
      <c r="B130" s="2" t="s">
        <v>1060</v>
      </c>
      <c r="C130" s="74" t="s">
        <v>140</v>
      </c>
      <c r="D130" s="95" t="s">
        <v>140</v>
      </c>
      <c r="E130" s="158" t="str">
        <f>IFERROR(INDEX(Raw!$FH$6:$FQ$2076,MATCH($B130&amp;$D130&amp;$B$5,Raw!$A$6:$A$2076,0),MATCH(E$5,Raw!$FH$4:$FQ$4,0)),"-")</f>
        <v>-</v>
      </c>
      <c r="F130" s="158" t="str">
        <f>IFERROR(INDEX(Raw!$FH$6:$FQ$2076,MATCH($B130&amp;$D130&amp;$B$5,Raw!$A$6:$A$2076,0),MATCH(F$5,Raw!$FH$4:$FQ$4,0)),"-")</f>
        <v>-</v>
      </c>
      <c r="G130" s="158" t="str">
        <f>IFERROR(INDEX(Raw!$FH$6:$FQ$2076,MATCH($B130&amp;$D130&amp;$B$5,Raw!$A$6:$A$2076,0),MATCH(G$5,Raw!$FH$4:$FQ$4,0)),"-")</f>
        <v>-</v>
      </c>
      <c r="H130" s="158" t="str">
        <f>IFERROR(INDEX(Raw!$FH$6:$FQ$2076,MATCH($B130&amp;$D130&amp;$B$5,Raw!$A$6:$A$2076,0),MATCH(H$5,Raw!$FH$4:$FQ$4,0)),"-")</f>
        <v>-</v>
      </c>
      <c r="I130" s="158" t="str">
        <f>IFERROR(INDEX(Raw!$FH$6:$FQ$2076,MATCH($B130&amp;$D130&amp;$B$5,Raw!$A$6:$A$2076,0),MATCH(I$5,Raw!$FH$4:$FQ$4,0)),"-")</f>
        <v>-</v>
      </c>
      <c r="J130" s="158"/>
      <c r="K130" s="158" t="str">
        <f>IFERROR(INDEX(Raw!$FH$6:$FQ$2076,MATCH($B130&amp;$D130&amp;$B$5,Raw!$A$6:$A$2076,0),MATCH(K$5,Raw!$FH$4:$FQ$4,0)),"-")</f>
        <v>-</v>
      </c>
      <c r="L130" s="158" t="str">
        <f>IFERROR(INDEX(Raw!$FH$6:$FQ$2076,MATCH($B130&amp;$D130&amp;$B$5,Raw!$A$6:$A$2076,0),MATCH(L$5,Raw!$FH$4:$FQ$4,0)),"-")</f>
        <v>-</v>
      </c>
      <c r="M130" s="158" t="str">
        <f>IFERROR(INDEX(Raw!$FH$6:$FQ$2076,MATCH($B130&amp;$D130&amp;$B$5,Raw!$A$6:$A$2076,0),MATCH(M$5,Raw!$FH$4:$FQ$4,0)),"-")</f>
        <v>-</v>
      </c>
      <c r="N130" s="158" t="str">
        <f>IFERROR(INDEX(Raw!$FH$6:$FQ$2076,MATCH($B130&amp;$D130&amp;$B$5,Raw!$A$6:$A$2076,0),MATCH(N$5,Raw!$FH$4:$FQ$4,0)),"-")</f>
        <v>-</v>
      </c>
      <c r="O130" s="158" t="str">
        <f>IFERROR(INDEX(Raw!$FH$6:$FQ$2076,MATCH($B130&amp;$D130&amp;$B$5,Raw!$A$6:$A$2076,0),MATCH(O$5,Raw!$FH$4:$FQ$4,0)),"-")</f>
        <v>-</v>
      </c>
      <c r="Q130" s="149" t="str">
        <f>IFERROR(INDEX(Raw!$H$6:$EZ$2076,MATCH($B130&amp;$D130&amp;$B$5,Raw!$A$6:$A$2076,0),MATCH(Q$5,Raw!$H$5:$EZ$5,0)),"-")</f>
        <v>-</v>
      </c>
      <c r="R130" s="149" t="str">
        <f>IFERROR(INDEX(Raw!$H$6:$EZ$2076,MATCH($B130&amp;$D130&amp;$B$5,Raw!$A$6:$A$2076,0),MATCH(R$5,Raw!$H$5:$EZ$5,0)),"-")</f>
        <v>-</v>
      </c>
      <c r="S130" s="149" t="str">
        <f>IFERROR(INDEX(Raw!$H$6:$EZ$2076,MATCH($B130&amp;$D130&amp;$B$5,Raw!$A$6:$A$2076,0),MATCH(S$5,Raw!$H$5:$EZ$5,0)),"-")</f>
        <v>-</v>
      </c>
      <c r="T130" s="149" t="str">
        <f>IFERROR(INDEX(Raw!$H$6:$EZ$2076,MATCH($B130&amp;$D130&amp;$B$5,Raw!$A$6:$A$2076,0),MATCH(T$5,Raw!$H$5:$EZ$5,0)),"-")</f>
        <v>-</v>
      </c>
      <c r="U130" s="149" t="str">
        <f>IFERROR(INDEX(Raw!$H$6:$EZ$2076,MATCH($B130&amp;$D130&amp;$B$5,Raw!$A$6:$A$2076,0),MATCH(U$5,Raw!$H$5:$EZ$5,0)),"-")</f>
        <v>-</v>
      </c>
      <c r="V130" s="149"/>
      <c r="W130" s="149" t="str">
        <f>IFERROR(INDEX(Raw!$H$6:$EZ$2076,MATCH($B130&amp;$D130&amp;$B$5,Raw!$A$6:$A$2076,0),MATCH(W$5,Raw!$H$5:$EZ$5,0)),"-")</f>
        <v>-</v>
      </c>
      <c r="X130" s="149" t="str">
        <f>IFERROR(INDEX(Raw!$H$6:$EZ$2076,MATCH($B130&amp;$D130&amp;$B$5,Raw!$A$6:$A$2076,0),MATCH(X$5,Raw!$H$5:$EZ$5,0)),"-")</f>
        <v>-</v>
      </c>
      <c r="Y130" s="149" t="str">
        <f>IFERROR(INDEX(Raw!$H$6:$EZ$2076,MATCH($B130&amp;$D130&amp;$B$5,Raw!$A$6:$A$2076,0),MATCH(Y$5,Raw!$H$5:$EZ$5,0)),"-")</f>
        <v>-</v>
      </c>
      <c r="Z130" s="149" t="str">
        <f>IFERROR(INDEX(Raw!$H$6:$EZ$2076,MATCH($B130&amp;$D130&amp;$B$5,Raw!$A$6:$A$2076,0),MATCH(Z$5,Raw!$H$5:$EZ$5,0)),"-")</f>
        <v>-</v>
      </c>
      <c r="AA130" s="149" t="str">
        <f>IFERROR(INDEX(Raw!$H$6:$EZ$2076,MATCH($B130&amp;$D130&amp;$B$5,Raw!$A$6:$A$2076,0),MATCH(AA$5,Raw!$H$5:$EZ$5,0)),"-")</f>
        <v>-</v>
      </c>
    </row>
    <row r="131" spans="1:27" s="38" customFormat="1" hidden="1" x14ac:dyDescent="0.25">
      <c r="A131" s="188">
        <f t="shared" si="5"/>
        <v>46419</v>
      </c>
      <c r="B131" s="145" t="s">
        <v>1060</v>
      </c>
      <c r="C131" s="74" t="s">
        <v>141</v>
      </c>
      <c r="D131" s="95" t="s">
        <v>141</v>
      </c>
      <c r="E131" s="158" t="str">
        <f>IFERROR(INDEX(Raw!$FH$6:$FQ$2076,MATCH($B131&amp;$D131&amp;$B$5,Raw!$A$6:$A$2076,0),MATCH(E$5,Raw!$FH$4:$FQ$4,0)),"-")</f>
        <v>-</v>
      </c>
      <c r="F131" s="158" t="str">
        <f>IFERROR(INDEX(Raw!$FH$6:$FQ$2076,MATCH($B131&amp;$D131&amp;$B$5,Raw!$A$6:$A$2076,0),MATCH(F$5,Raw!$FH$4:$FQ$4,0)),"-")</f>
        <v>-</v>
      </c>
      <c r="G131" s="158" t="str">
        <f>IFERROR(INDEX(Raw!$FH$6:$FQ$2076,MATCH($B131&amp;$D131&amp;$B$5,Raw!$A$6:$A$2076,0),MATCH(G$5,Raw!$FH$4:$FQ$4,0)),"-")</f>
        <v>-</v>
      </c>
      <c r="H131" s="158" t="str">
        <f>IFERROR(INDEX(Raw!$FH$6:$FQ$2076,MATCH($B131&amp;$D131&amp;$B$5,Raw!$A$6:$A$2076,0),MATCH(H$5,Raw!$FH$4:$FQ$4,0)),"-")</f>
        <v>-</v>
      </c>
      <c r="I131" s="158" t="str">
        <f>IFERROR(INDEX(Raw!$FH$6:$FQ$2076,MATCH($B131&amp;$D131&amp;$B$5,Raw!$A$6:$A$2076,0),MATCH(I$5,Raw!$FH$4:$FQ$4,0)),"-")</f>
        <v>-</v>
      </c>
      <c r="J131" s="158"/>
      <c r="K131" s="158" t="str">
        <f>IFERROR(INDEX(Raw!$FH$6:$FQ$2076,MATCH($B131&amp;$D131&amp;$B$5,Raw!$A$6:$A$2076,0),MATCH(K$5,Raw!$FH$4:$FQ$4,0)),"-")</f>
        <v>-</v>
      </c>
      <c r="L131" s="158" t="str">
        <f>IFERROR(INDEX(Raw!$FH$6:$FQ$2076,MATCH($B131&amp;$D131&amp;$B$5,Raw!$A$6:$A$2076,0),MATCH(L$5,Raw!$FH$4:$FQ$4,0)),"-")</f>
        <v>-</v>
      </c>
      <c r="M131" s="158" t="str">
        <f>IFERROR(INDEX(Raw!$FH$6:$FQ$2076,MATCH($B131&amp;$D131&amp;$B$5,Raw!$A$6:$A$2076,0),MATCH(M$5,Raw!$FH$4:$FQ$4,0)),"-")</f>
        <v>-</v>
      </c>
      <c r="N131" s="158" t="str">
        <f>IFERROR(INDEX(Raw!$FH$6:$FQ$2076,MATCH($B131&amp;$D131&amp;$B$5,Raw!$A$6:$A$2076,0),MATCH(N$5,Raw!$FH$4:$FQ$4,0)),"-")</f>
        <v>-</v>
      </c>
      <c r="O131" s="158" t="str">
        <f>IFERROR(INDEX(Raw!$FH$6:$FQ$2076,MATCH($B131&amp;$D131&amp;$B$5,Raw!$A$6:$A$2076,0),MATCH(O$5,Raw!$FH$4:$FQ$4,0)),"-")</f>
        <v>-</v>
      </c>
      <c r="Q131" s="149" t="str">
        <f>IFERROR(INDEX(Raw!$H$6:$EZ$2076,MATCH($B131&amp;$D131&amp;$B$5,Raw!$A$6:$A$2076,0),MATCH(Q$5,Raw!$H$5:$EZ$5,0)),"-")</f>
        <v>-</v>
      </c>
      <c r="R131" s="149" t="str">
        <f>IFERROR(INDEX(Raw!$H$6:$EZ$2076,MATCH($B131&amp;$D131&amp;$B$5,Raw!$A$6:$A$2076,0),MATCH(R$5,Raw!$H$5:$EZ$5,0)),"-")</f>
        <v>-</v>
      </c>
      <c r="S131" s="149" t="str">
        <f>IFERROR(INDEX(Raw!$H$6:$EZ$2076,MATCH($B131&amp;$D131&amp;$B$5,Raw!$A$6:$A$2076,0),MATCH(S$5,Raw!$H$5:$EZ$5,0)),"-")</f>
        <v>-</v>
      </c>
      <c r="T131" s="149" t="str">
        <f>IFERROR(INDEX(Raw!$H$6:$EZ$2076,MATCH($B131&amp;$D131&amp;$B$5,Raw!$A$6:$A$2076,0),MATCH(T$5,Raw!$H$5:$EZ$5,0)),"-")</f>
        <v>-</v>
      </c>
      <c r="U131" s="149" t="str">
        <f>IFERROR(INDEX(Raw!$H$6:$EZ$2076,MATCH($B131&amp;$D131&amp;$B$5,Raw!$A$6:$A$2076,0),MATCH(U$5,Raw!$H$5:$EZ$5,0)),"-")</f>
        <v>-</v>
      </c>
      <c r="V131" s="149"/>
      <c r="W131" s="149" t="str">
        <f>IFERROR(INDEX(Raw!$H$6:$EZ$2076,MATCH($B131&amp;$D131&amp;$B$5,Raw!$A$6:$A$2076,0),MATCH(W$5,Raw!$H$5:$EZ$5,0)),"-")</f>
        <v>-</v>
      </c>
      <c r="X131" s="149" t="str">
        <f>IFERROR(INDEX(Raw!$H$6:$EZ$2076,MATCH($B131&amp;$D131&amp;$B$5,Raw!$A$6:$A$2076,0),MATCH(X$5,Raw!$H$5:$EZ$5,0)),"-")</f>
        <v>-</v>
      </c>
      <c r="Y131" s="149" t="str">
        <f>IFERROR(INDEX(Raw!$H$6:$EZ$2076,MATCH($B131&amp;$D131&amp;$B$5,Raw!$A$6:$A$2076,0),MATCH(Y$5,Raw!$H$5:$EZ$5,0)),"-")</f>
        <v>-</v>
      </c>
      <c r="Z131" s="149" t="str">
        <f>IFERROR(INDEX(Raw!$H$6:$EZ$2076,MATCH($B131&amp;$D131&amp;$B$5,Raw!$A$6:$A$2076,0),MATCH(Z$5,Raw!$H$5:$EZ$5,0)),"-")</f>
        <v>-</v>
      </c>
      <c r="AA131" s="149" t="str">
        <f>IFERROR(INDEX(Raw!$H$6:$EZ$2076,MATCH($B131&amp;$D131&amp;$B$5,Raw!$A$6:$A$2076,0),MATCH(AA$5,Raw!$H$5:$EZ$5,0)),"-")</f>
        <v>-</v>
      </c>
    </row>
    <row r="132" spans="1:27" s="38" customFormat="1" hidden="1" x14ac:dyDescent="0.25">
      <c r="A132" s="188">
        <f t="shared" si="5"/>
        <v>46447</v>
      </c>
      <c r="B132" s="374" t="s">
        <v>1060</v>
      </c>
      <c r="C132" s="74" t="s">
        <v>142</v>
      </c>
      <c r="D132" s="95" t="s">
        <v>142</v>
      </c>
      <c r="E132" s="158" t="str">
        <f>IFERROR(INDEX(Raw!$FH$6:$FQ$2076,MATCH($B132&amp;$D132&amp;$B$5,Raw!$A$6:$A$2076,0),MATCH(E$5,Raw!$FH$4:$FQ$4,0)),"-")</f>
        <v>-</v>
      </c>
      <c r="F132" s="158" t="str">
        <f>IFERROR(INDEX(Raw!$FH$6:$FQ$2076,MATCH($B132&amp;$D132&amp;$B$5,Raw!$A$6:$A$2076,0),MATCH(F$5,Raw!$FH$4:$FQ$4,0)),"-")</f>
        <v>-</v>
      </c>
      <c r="G132" s="158" t="str">
        <f>IFERROR(INDEX(Raw!$FH$6:$FQ$2076,MATCH($B132&amp;$D132&amp;$B$5,Raw!$A$6:$A$2076,0),MATCH(G$5,Raw!$FH$4:$FQ$4,0)),"-")</f>
        <v>-</v>
      </c>
      <c r="H132" s="158" t="str">
        <f>IFERROR(INDEX(Raw!$FH$6:$FQ$2076,MATCH($B132&amp;$D132&amp;$B$5,Raw!$A$6:$A$2076,0),MATCH(H$5,Raw!$FH$4:$FQ$4,0)),"-")</f>
        <v>-</v>
      </c>
      <c r="I132" s="158" t="str">
        <f>IFERROR(INDEX(Raw!$FH$6:$FQ$2076,MATCH($B132&amp;$D132&amp;$B$5,Raw!$A$6:$A$2076,0),MATCH(I$5,Raw!$FH$4:$FQ$4,0)),"-")</f>
        <v>-</v>
      </c>
      <c r="J132" s="158"/>
      <c r="K132" s="158" t="str">
        <f>IFERROR(INDEX(Raw!$FH$6:$FQ$2076,MATCH($B132&amp;$D132&amp;$B$5,Raw!$A$6:$A$2076,0),MATCH(K$5,Raw!$FH$4:$FQ$4,0)),"-")</f>
        <v>-</v>
      </c>
      <c r="L132" s="158" t="str">
        <f>IFERROR(INDEX(Raw!$FH$6:$FQ$2076,MATCH($B132&amp;$D132&amp;$B$5,Raw!$A$6:$A$2076,0),MATCH(L$5,Raw!$FH$4:$FQ$4,0)),"-")</f>
        <v>-</v>
      </c>
      <c r="M132" s="158" t="str">
        <f>IFERROR(INDEX(Raw!$FH$6:$FQ$2076,MATCH($B132&amp;$D132&amp;$B$5,Raw!$A$6:$A$2076,0),MATCH(M$5,Raw!$FH$4:$FQ$4,0)),"-")</f>
        <v>-</v>
      </c>
      <c r="N132" s="158" t="str">
        <f>IFERROR(INDEX(Raw!$FH$6:$FQ$2076,MATCH($B132&amp;$D132&amp;$B$5,Raw!$A$6:$A$2076,0),MATCH(N$5,Raw!$FH$4:$FQ$4,0)),"-")</f>
        <v>-</v>
      </c>
      <c r="O132" s="158" t="str">
        <f>IFERROR(INDEX(Raw!$FH$6:$FQ$2076,MATCH($B132&amp;$D132&amp;$B$5,Raw!$A$6:$A$2076,0),MATCH(O$5,Raw!$FH$4:$FQ$4,0)),"-")</f>
        <v>-</v>
      </c>
      <c r="Q132" s="149" t="str">
        <f>IFERROR(INDEX(Raw!$H$6:$EZ$2076,MATCH($B132&amp;$D132&amp;$B$5,Raw!$A$6:$A$2076,0),MATCH(Q$5,Raw!$H$5:$EZ$5,0)),"-")</f>
        <v>-</v>
      </c>
      <c r="R132" s="149" t="str">
        <f>IFERROR(INDEX(Raw!$H$6:$EZ$2076,MATCH($B132&amp;$D132&amp;$B$5,Raw!$A$6:$A$2076,0),MATCH(R$5,Raw!$H$5:$EZ$5,0)),"-")</f>
        <v>-</v>
      </c>
      <c r="S132" s="149" t="str">
        <f>IFERROR(INDEX(Raw!$H$6:$EZ$2076,MATCH($B132&amp;$D132&amp;$B$5,Raw!$A$6:$A$2076,0),MATCH(S$5,Raw!$H$5:$EZ$5,0)),"-")</f>
        <v>-</v>
      </c>
      <c r="T132" s="149" t="str">
        <f>IFERROR(INDEX(Raw!$H$6:$EZ$2076,MATCH($B132&amp;$D132&amp;$B$5,Raw!$A$6:$A$2076,0),MATCH(T$5,Raw!$H$5:$EZ$5,0)),"-")</f>
        <v>-</v>
      </c>
      <c r="U132" s="149" t="str">
        <f>IFERROR(INDEX(Raw!$H$6:$EZ$2076,MATCH($B132&amp;$D132&amp;$B$5,Raw!$A$6:$A$2076,0),MATCH(U$5,Raw!$H$5:$EZ$5,0)),"-")</f>
        <v>-</v>
      </c>
      <c r="V132" s="149"/>
      <c r="W132" s="149" t="str">
        <f>IFERROR(INDEX(Raw!$H$6:$EZ$2076,MATCH($B132&amp;$D132&amp;$B$5,Raw!$A$6:$A$2076,0),MATCH(W$5,Raw!$H$5:$EZ$5,0)),"-")</f>
        <v>-</v>
      </c>
      <c r="X132" s="149" t="str">
        <f>IFERROR(INDEX(Raw!$H$6:$EZ$2076,MATCH($B132&amp;$D132&amp;$B$5,Raw!$A$6:$A$2076,0),MATCH(X$5,Raw!$H$5:$EZ$5,0)),"-")</f>
        <v>-</v>
      </c>
      <c r="Y132" s="149" t="str">
        <f>IFERROR(INDEX(Raw!$H$6:$EZ$2076,MATCH($B132&amp;$D132&amp;$B$5,Raw!$A$6:$A$2076,0),MATCH(Y$5,Raw!$H$5:$EZ$5,0)),"-")</f>
        <v>-</v>
      </c>
      <c r="Z132" s="149" t="str">
        <f>IFERROR(INDEX(Raw!$H$6:$EZ$2076,MATCH($B132&amp;$D132&amp;$B$5,Raw!$A$6:$A$2076,0),MATCH(Z$5,Raw!$H$5:$EZ$5,0)),"-")</f>
        <v>-</v>
      </c>
      <c r="AA132" s="149" t="str">
        <f>IFERROR(INDEX(Raw!$H$6:$EZ$2076,MATCH($B132&amp;$D132&amp;$B$5,Raw!$A$6:$A$2076,0),MATCH(AA$5,Raw!$H$5:$EZ$5,0)),"-")</f>
        <v>-</v>
      </c>
    </row>
    <row r="133" spans="1:27" x14ac:dyDescent="0.25">
      <c r="A133" s="188"/>
      <c r="C133" s="75"/>
      <c r="D133" s="132" t="s">
        <v>152</v>
      </c>
      <c r="E133" s="75" t="s">
        <v>153</v>
      </c>
      <c r="F133" s="90"/>
      <c r="G133" s="90"/>
      <c r="H133" s="90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</row>
    <row r="134" spans="1:27" x14ac:dyDescent="0.25">
      <c r="A134" s="1"/>
      <c r="D134" s="7"/>
      <c r="E134" s="11" t="s">
        <v>154</v>
      </c>
      <c r="F134" s="11"/>
      <c r="G134" s="11"/>
      <c r="H134" s="11"/>
    </row>
    <row r="135" spans="1:27" x14ac:dyDescent="0.25">
      <c r="A135" s="1"/>
      <c r="D135" s="50">
        <v>1</v>
      </c>
      <c r="E135" s="1" t="s">
        <v>300</v>
      </c>
      <c r="F135" s="11"/>
      <c r="G135" s="11"/>
      <c r="H135" s="11"/>
    </row>
    <row r="136" spans="1:27" x14ac:dyDescent="0.25">
      <c r="A136" s="1"/>
      <c r="D136" s="50"/>
      <c r="E136" s="232" t="s">
        <v>1120</v>
      </c>
      <c r="F136" s="11"/>
      <c r="G136" s="11"/>
      <c r="H136" s="11"/>
    </row>
    <row r="137" spans="1:27" x14ac:dyDescent="0.25">
      <c r="A137" s="1"/>
      <c r="D137" s="10"/>
      <c r="E137" s="1" t="s">
        <v>301</v>
      </c>
      <c r="F137" s="11"/>
      <c r="G137" s="11"/>
      <c r="H137" s="11"/>
      <c r="R137" s="116"/>
    </row>
    <row r="138" spans="1:27" x14ac:dyDescent="0.25">
      <c r="A138" s="1"/>
      <c r="D138" s="10">
        <v>2</v>
      </c>
      <c r="E138" s="1" t="s">
        <v>302</v>
      </c>
      <c r="F138" s="11"/>
      <c r="G138" s="11"/>
      <c r="H138" s="11"/>
    </row>
    <row r="139" spans="1:27" x14ac:dyDescent="0.25">
      <c r="A139" s="1"/>
      <c r="D139" s="55"/>
      <c r="E139" s="38" t="s">
        <v>303</v>
      </c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</row>
    <row r="140" spans="1:27" x14ac:dyDescent="0.25">
      <c r="D140" s="10">
        <v>3</v>
      </c>
      <c r="E140" s="1" t="s">
        <v>304</v>
      </c>
    </row>
  </sheetData>
  <mergeCells count="1">
    <mergeCell ref="B4:C4"/>
  </mergeCells>
  <phoneticPr fontId="5" type="noConversion"/>
  <hyperlinks>
    <hyperlink ref="E134" location="Introduction!A1" display="Introduction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10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06B584-9DFD-48AA-ACB5-C63435ED6C33}">
          <x14:formula1>
            <xm:f>Raw!$GX$6:$GX$26</xm:f>
          </x14:formula1>
          <xm:sqref>B4:C4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T147"/>
  <sheetViews>
    <sheetView zoomScaleNormal="100" workbookViewId="0">
      <pane ySplit="16" topLeftCell="A109" activePane="bottomLeft" state="frozen"/>
      <selection pane="bottomLeft" activeCell="B5" sqref="B5:C5"/>
    </sheetView>
  </sheetViews>
  <sheetFormatPr defaultColWidth="9.453125" defaultRowHeight="12.5" x14ac:dyDescent="0.25"/>
  <cols>
    <col min="1" max="1" width="1.54296875" style="2" customWidth="1"/>
    <col min="2" max="2" width="8.54296875" style="1" customWidth="1"/>
    <col min="3" max="3" width="14.54296875" style="1" customWidth="1"/>
    <col min="4" max="4" width="3" style="1" customWidth="1"/>
    <col min="5" max="5" width="11.453125" style="1" customWidth="1"/>
    <col min="6" max="6" width="1.54296875" style="1" customWidth="1"/>
    <col min="7" max="8" width="8.54296875" style="1" customWidth="1"/>
    <col min="9" max="9" width="12.54296875" style="1" customWidth="1"/>
    <col min="10" max="10" width="1.54296875" style="10" customWidth="1"/>
    <col min="11" max="11" width="8.453125" style="10" customWidth="1"/>
    <col min="12" max="12" width="1.54296875" style="10" customWidth="1"/>
    <col min="13" max="13" width="9.453125" style="10" customWidth="1"/>
    <col min="14" max="14" width="1.54296875" style="1" customWidth="1"/>
    <col min="15" max="15" width="9.54296875" style="1" customWidth="1"/>
    <col min="16" max="16" width="1.54296875" style="1" customWidth="1"/>
    <col min="17" max="18" width="8.54296875" style="1" customWidth="1"/>
    <col min="19" max="19" width="12.54296875" style="1" customWidth="1"/>
    <col min="20" max="20" width="7.54296875" style="7" hidden="1" customWidth="1"/>
    <col min="21" max="16384" width="9.453125" style="1"/>
  </cols>
  <sheetData>
    <row r="1" spans="1:20" ht="17.5" x14ac:dyDescent="0.35">
      <c r="B1" s="27" t="s">
        <v>13</v>
      </c>
      <c r="C1" s="9"/>
      <c r="E1" s="33" t="s">
        <v>83</v>
      </c>
      <c r="F1" s="27"/>
      <c r="G1" s="27"/>
      <c r="H1" s="27"/>
      <c r="J1" s="35"/>
      <c r="K1" s="35"/>
      <c r="L1" s="35"/>
      <c r="M1" s="180"/>
      <c r="N1" s="35"/>
      <c r="O1" s="35"/>
      <c r="P1" s="35"/>
      <c r="Q1" s="9"/>
      <c r="R1" s="9"/>
      <c r="S1" s="9"/>
    </row>
    <row r="2" spans="1:20" s="38" customFormat="1" ht="14" x14ac:dyDescent="0.3">
      <c r="A2" s="332"/>
      <c r="B2" s="209"/>
      <c r="C2" s="2"/>
      <c r="E2" s="63" t="s">
        <v>305</v>
      </c>
      <c r="F2" s="63"/>
      <c r="G2" s="63"/>
      <c r="H2" s="63"/>
      <c r="I2" s="63"/>
      <c r="J2" s="55"/>
      <c r="K2" s="55"/>
      <c r="L2" s="55"/>
      <c r="M2" s="55" t="s">
        <v>282</v>
      </c>
      <c r="O2" s="63" t="s">
        <v>306</v>
      </c>
      <c r="P2" s="63"/>
      <c r="Q2" s="63"/>
      <c r="R2" s="63"/>
      <c r="S2" s="63"/>
      <c r="T2" s="312"/>
    </row>
    <row r="3" spans="1:20" ht="15" x14ac:dyDescent="0.3">
      <c r="A3" s="18"/>
      <c r="B3" s="209" t="str">
        <f ca="1">OFFSET(Raw!$GW$5,MATCH($B$5,Raw!$GX$6:$GX$26,0),0)</f>
        <v>Eng</v>
      </c>
      <c r="C3" s="26" t="str">
        <f>VLOOKUP($B$5,Raw!$GX$6:$HA$26,3,0)</f>
        <v>.</v>
      </c>
      <c r="D3" s="19"/>
      <c r="E3" s="58" t="s">
        <v>307</v>
      </c>
      <c r="F3" s="58"/>
      <c r="G3" s="58"/>
      <c r="H3" s="58"/>
      <c r="I3" s="58"/>
      <c r="J3" s="55"/>
      <c r="K3" s="55" t="s">
        <v>308</v>
      </c>
      <c r="M3" s="55" t="s">
        <v>309</v>
      </c>
      <c r="O3" s="58" t="s">
        <v>310</v>
      </c>
      <c r="P3" s="58"/>
      <c r="Q3" s="58"/>
      <c r="R3" s="58"/>
      <c r="S3" s="58"/>
    </row>
    <row r="4" spans="1:20" ht="13" x14ac:dyDescent="0.3">
      <c r="A4" s="18"/>
      <c r="B4" s="66" t="s">
        <v>92</v>
      </c>
      <c r="D4" s="19"/>
      <c r="E4" s="9"/>
      <c r="F4" s="9"/>
      <c r="G4" s="58" t="s">
        <v>311</v>
      </c>
      <c r="H4" s="8"/>
      <c r="I4" s="8"/>
      <c r="K4" s="122" t="s">
        <v>312</v>
      </c>
      <c r="M4" s="56" t="s">
        <v>313</v>
      </c>
      <c r="O4" s="9"/>
      <c r="P4" s="9"/>
      <c r="Q4" s="103" t="s">
        <v>314</v>
      </c>
      <c r="R4" s="8"/>
      <c r="S4" s="8"/>
    </row>
    <row r="5" spans="1:20" ht="29.25" customHeight="1" x14ac:dyDescent="0.25">
      <c r="B5" s="538" t="s">
        <v>95</v>
      </c>
      <c r="C5" s="539"/>
      <c r="D5" s="20"/>
      <c r="E5" s="5" t="s">
        <v>96</v>
      </c>
      <c r="F5" s="6"/>
      <c r="G5" s="62" t="s">
        <v>97</v>
      </c>
      <c r="H5" s="62" t="s">
        <v>98</v>
      </c>
      <c r="I5" s="62" t="s">
        <v>99</v>
      </c>
      <c r="J5" s="6"/>
      <c r="K5" s="5" t="s">
        <v>96</v>
      </c>
      <c r="M5" s="303" t="s">
        <v>315</v>
      </c>
      <c r="O5" s="5" t="s">
        <v>96</v>
      </c>
      <c r="P5" s="6"/>
      <c r="Q5" s="5" t="s">
        <v>97</v>
      </c>
      <c r="R5" s="5" t="s">
        <v>98</v>
      </c>
      <c r="S5" s="62" t="s">
        <v>99</v>
      </c>
    </row>
    <row r="6" spans="1:20" s="17" customFormat="1" x14ac:dyDescent="0.25">
      <c r="A6" s="15"/>
      <c r="B6" s="26" t="str">
        <f>VLOOKUP($B$5,Raw!$GX$6:$HA$26,2,0)</f>
        <v>ENG</v>
      </c>
      <c r="C6" s="37"/>
      <c r="D6" s="15" t="s">
        <v>103</v>
      </c>
      <c r="E6" s="30" t="s">
        <v>315</v>
      </c>
      <c r="F6" s="30"/>
      <c r="G6" s="41" t="s">
        <v>316</v>
      </c>
      <c r="H6" s="41" t="s">
        <v>317</v>
      </c>
      <c r="I6" s="41" t="s">
        <v>318</v>
      </c>
      <c r="J6" s="60"/>
      <c r="K6" s="60" t="s">
        <v>319</v>
      </c>
      <c r="L6" s="55"/>
      <c r="M6" s="60" t="s">
        <v>320</v>
      </c>
      <c r="O6" s="60" t="s">
        <v>321</v>
      </c>
      <c r="P6" s="339"/>
      <c r="Q6" s="60" t="s">
        <v>322</v>
      </c>
      <c r="R6" s="60" t="s">
        <v>323</v>
      </c>
      <c r="S6" s="60" t="s">
        <v>324</v>
      </c>
      <c r="T6" s="60" t="s">
        <v>104</v>
      </c>
    </row>
    <row r="7" spans="1:20" ht="15.5" x14ac:dyDescent="0.35">
      <c r="A7" s="3"/>
      <c r="B7" s="144" t="s">
        <v>126</v>
      </c>
      <c r="C7" s="74" t="s">
        <v>127</v>
      </c>
      <c r="D7" s="179"/>
      <c r="E7" s="21">
        <f t="shared" ref="E7:E16" si="0">IFERROR(SUMIF($B$17:$B$133,$B7,E$17:E$133),"-")</f>
        <v>175273</v>
      </c>
      <c r="F7" s="21"/>
      <c r="G7" s="21">
        <f t="shared" ref="G7:G16" si="1">IFERROR(SUMIF($B$17:$B$133,$B7,G$17:G$133),"-")</f>
        <v>2376.5050000000001</v>
      </c>
      <c r="H7" s="314">
        <f t="shared" ref="H7:H15" si="2">IFERROR(G7/E7/24,"-")</f>
        <v>5.6495319682248071E-4</v>
      </c>
      <c r="I7" s="45">
        <f>IFERROR(SUMPRODUCT(E17:E24,I17:I24)/E7,"-")</f>
        <v>1.1227778316619723E-3</v>
      </c>
      <c r="J7" s="123"/>
      <c r="K7" s="21">
        <f t="shared" ref="K7:K16" si="3">IFERROR(SUMIF($B$17:$B$133,$B7,K$17:K$133),"-")</f>
        <v>0</v>
      </c>
      <c r="L7" s="256"/>
      <c r="M7" s="318" t="str">
        <f t="shared" ref="M7:M15" si="4">IFERROR(SUMIF($B$43:$B$133,$B7,E$43:E$133)/(SUMIF($B$43:$B$133,$B7,T$43:T$133)-SUMIF($B$43:$B$133,$B7,K$43:K$133)),"-")</f>
        <v>-</v>
      </c>
      <c r="O7" s="21">
        <f t="shared" ref="O7:O16" si="5">IFERROR(SUMIF($B$17:$B$133,$B7,O$17:O$133),"-")</f>
        <v>9284</v>
      </c>
      <c r="P7" s="42"/>
      <c r="Q7" s="190">
        <f t="shared" ref="Q7:Q16" si="6">IFERROR(SUMIF($B$17:$B$133,$B7,Q$17:Q$133),"-")</f>
        <v>772.73</v>
      </c>
      <c r="R7" s="314">
        <f t="shared" ref="R7:R15" si="7">IFERROR(Q7/O7/24,"-")</f>
        <v>3.4680184546890709E-3</v>
      </c>
      <c r="S7" s="45">
        <f>IFERROR(SUMPRODUCT(O17:O24,S17:S24)/O7,"-")</f>
        <v>5.8625315656565657E-3</v>
      </c>
      <c r="T7" s="21"/>
    </row>
    <row r="8" spans="1:20" ht="15.5" x14ac:dyDescent="0.35">
      <c r="A8" s="3"/>
      <c r="B8" s="144" t="s">
        <v>128</v>
      </c>
      <c r="C8" s="74" t="s">
        <v>128</v>
      </c>
      <c r="D8" s="179"/>
      <c r="E8" s="21">
        <f t="shared" si="0"/>
        <v>427015</v>
      </c>
      <c r="F8" s="21"/>
      <c r="G8" s="21">
        <f t="shared" si="1"/>
        <v>5172.1480555555563</v>
      </c>
      <c r="H8" s="314">
        <f t="shared" si="2"/>
        <v>5.0468055918757306E-4</v>
      </c>
      <c r="I8" s="45">
        <f>IFERROR(SUMPRODUCT(E25:E36,I25:I36)/E8,"-")</f>
        <v>9.5482705417148587E-4</v>
      </c>
      <c r="J8" s="123"/>
      <c r="K8" s="21">
        <f t="shared" si="3"/>
        <v>0</v>
      </c>
      <c r="L8" s="256"/>
      <c r="M8" s="318" t="str">
        <f t="shared" si="4"/>
        <v>-</v>
      </c>
      <c r="O8" s="21">
        <f t="shared" si="5"/>
        <v>23949</v>
      </c>
      <c r="P8" s="42"/>
      <c r="Q8" s="190">
        <f t="shared" si="6"/>
        <v>2093.9758333333334</v>
      </c>
      <c r="R8" s="314">
        <f t="shared" si="7"/>
        <v>3.6431163328554659E-3</v>
      </c>
      <c r="S8" s="45">
        <f>IFERROR(SUMPRODUCT(O25:O36,S25:S36)/O8,"-")</f>
        <v>6.1549465453595064E-3</v>
      </c>
      <c r="T8" s="21"/>
    </row>
    <row r="9" spans="1:20" ht="15.5" x14ac:dyDescent="0.35">
      <c r="A9" s="3"/>
      <c r="B9" s="144" t="s">
        <v>129</v>
      </c>
      <c r="C9" s="74" t="s">
        <v>129</v>
      </c>
      <c r="D9" s="179"/>
      <c r="E9" s="21">
        <f t="shared" si="0"/>
        <v>449631</v>
      </c>
      <c r="F9" s="21"/>
      <c r="G9" s="21">
        <f t="shared" si="1"/>
        <v>5580.0113888888891</v>
      </c>
      <c r="H9" s="314">
        <f t="shared" si="2"/>
        <v>5.1709173641727787E-4</v>
      </c>
      <c r="I9" s="45">
        <f>IFERROR(SUMPRODUCT(E37:E48,I37:I48)/E9,"-")</f>
        <v>9.9989818297094172E-4</v>
      </c>
      <c r="J9" s="123"/>
      <c r="K9" s="21">
        <f t="shared" si="3"/>
        <v>18629</v>
      </c>
      <c r="L9" s="256"/>
      <c r="M9" s="319">
        <f t="shared" si="4"/>
        <v>0.64367803166606696</v>
      </c>
      <c r="O9" s="21">
        <f t="shared" si="5"/>
        <v>35868</v>
      </c>
      <c r="P9" s="42"/>
      <c r="Q9" s="190">
        <f t="shared" si="6"/>
        <v>3145.8916666666669</v>
      </c>
      <c r="R9" s="314">
        <f t="shared" si="7"/>
        <v>3.654478070827603E-3</v>
      </c>
      <c r="S9" s="45">
        <f>IFERROR(SUMPRODUCT(O37:O48,S37:S48)/O9,"-")</f>
        <v>6.221816348731357E-3</v>
      </c>
      <c r="T9" s="21"/>
    </row>
    <row r="10" spans="1:20" ht="15.5" x14ac:dyDescent="0.35">
      <c r="A10" s="3"/>
      <c r="B10" s="144" t="str">
        <f t="shared" ref="B10:B16" si="8">LEFT(C10,7)</f>
        <v>2020-21</v>
      </c>
      <c r="C10" s="74" t="s">
        <v>130</v>
      </c>
      <c r="D10" s="179"/>
      <c r="E10" s="21">
        <f t="shared" si="0"/>
        <v>380919</v>
      </c>
      <c r="F10" s="21"/>
      <c r="G10" s="21">
        <f t="shared" si="1"/>
        <v>4170.6944444444443</v>
      </c>
      <c r="H10" s="314">
        <f t="shared" si="2"/>
        <v>4.5620968023434163E-4</v>
      </c>
      <c r="I10" s="45">
        <f>IFERROR(SUMPRODUCT(E49:E60,I49:I60)/E10,"-")</f>
        <v>8.3729022953552966E-4</v>
      </c>
      <c r="J10" s="123"/>
      <c r="K10" s="21">
        <f t="shared" si="3"/>
        <v>37298</v>
      </c>
      <c r="L10" s="256"/>
      <c r="M10" s="319">
        <f t="shared" si="4"/>
        <v>0.61945401649301457</v>
      </c>
      <c r="O10" s="21">
        <f t="shared" si="5"/>
        <v>38235</v>
      </c>
      <c r="P10" s="42"/>
      <c r="Q10" s="190">
        <f t="shared" si="6"/>
        <v>3420.1441666666665</v>
      </c>
      <c r="R10" s="314">
        <f t="shared" si="7"/>
        <v>3.727108851692021E-3</v>
      </c>
      <c r="S10" s="45">
        <f>IFERROR(SUMPRODUCT(O49:O60,S49:S60)/O10,"-")</f>
        <v>6.3801088177886265E-3</v>
      </c>
      <c r="T10" s="21"/>
    </row>
    <row r="11" spans="1:20" ht="15.5" x14ac:dyDescent="0.35">
      <c r="A11" s="3"/>
      <c r="B11" s="144" t="str">
        <f t="shared" si="8"/>
        <v>2021-22</v>
      </c>
      <c r="C11" s="74" t="s">
        <v>131</v>
      </c>
      <c r="D11" s="179"/>
      <c r="E11" s="21">
        <f t="shared" si="0"/>
        <v>513454</v>
      </c>
      <c r="F11" s="21"/>
      <c r="G11" s="21">
        <f t="shared" si="1"/>
        <v>9253.48</v>
      </c>
      <c r="H11" s="314">
        <f t="shared" si="2"/>
        <v>7.5091764143753225E-4</v>
      </c>
      <c r="I11" s="45">
        <f>IFERROR(SUMPRODUCT(E61:E72,I61:I72)/E11,"-")</f>
        <v>1.626163989554259E-3</v>
      </c>
      <c r="J11" s="123"/>
      <c r="K11" s="21">
        <f t="shared" si="3"/>
        <v>38206</v>
      </c>
      <c r="L11" s="256"/>
      <c r="M11" s="319">
        <f t="shared" si="4"/>
        <v>0.59867475231766765</v>
      </c>
      <c r="O11" s="21">
        <f t="shared" si="5"/>
        <v>44693</v>
      </c>
      <c r="P11" s="42"/>
      <c r="Q11" s="190">
        <f t="shared" si="6"/>
        <v>4401.7544444444438</v>
      </c>
      <c r="R11" s="314">
        <f t="shared" si="7"/>
        <v>4.1036948780611088E-3</v>
      </c>
      <c r="S11" s="45">
        <f>IFERROR(SUMPRODUCT(O61:O72,S61:S72)/O11,"-")</f>
        <v>7.092348540785655E-3</v>
      </c>
      <c r="T11" s="21"/>
    </row>
    <row r="12" spans="1:20" s="38" customFormat="1" ht="15.5" x14ac:dyDescent="0.35">
      <c r="A12" s="3"/>
      <c r="B12" s="144" t="str">
        <f t="shared" si="8"/>
        <v>2022-23</v>
      </c>
      <c r="C12" s="74" t="s">
        <v>147</v>
      </c>
      <c r="D12" s="179"/>
      <c r="E12" s="21">
        <f t="shared" si="0"/>
        <v>520604</v>
      </c>
      <c r="F12" s="21"/>
      <c r="G12" s="21">
        <f t="shared" si="1"/>
        <v>10194.512777777778</v>
      </c>
      <c r="H12" s="314">
        <f t="shared" si="2"/>
        <v>8.159202882435417E-4</v>
      </c>
      <c r="I12" s="45">
        <f>IFERROR(SUMPRODUCT(E73:E84,I73:I84)/E12,"-")</f>
        <v>1.7640336726400705E-3</v>
      </c>
      <c r="J12" s="123"/>
      <c r="K12" s="21">
        <f t="shared" si="3"/>
        <v>35571</v>
      </c>
      <c r="L12" s="257"/>
      <c r="M12" s="319">
        <f t="shared" si="4"/>
        <v>0.59007400237342578</v>
      </c>
      <c r="O12" s="21">
        <f t="shared" si="5"/>
        <v>42197</v>
      </c>
      <c r="P12" s="42"/>
      <c r="Q12" s="190">
        <f t="shared" si="6"/>
        <v>4376.3047222222222</v>
      </c>
      <c r="R12" s="314">
        <f t="shared" si="7"/>
        <v>4.321303175405659E-3</v>
      </c>
      <c r="S12" s="45">
        <f>IFERROR(SUMPRODUCT(O73:O84,S73:S84)/O12,"-")</f>
        <v>7.4269415545602235E-3</v>
      </c>
      <c r="T12" s="21"/>
    </row>
    <row r="13" spans="1:20" s="38" customFormat="1" ht="15.5" x14ac:dyDescent="0.35">
      <c r="A13" s="3"/>
      <c r="B13" s="144" t="str">
        <f t="shared" si="8"/>
        <v>2023-24</v>
      </c>
      <c r="C13" s="74" t="s">
        <v>133</v>
      </c>
      <c r="D13" s="179"/>
      <c r="E13" s="149">
        <f t="shared" si="0"/>
        <v>541702</v>
      </c>
      <c r="F13" s="149"/>
      <c r="G13" s="149">
        <f t="shared" si="1"/>
        <v>6816.8847222222221</v>
      </c>
      <c r="H13" s="315">
        <f>IFERROR(G13/E13/24,"-")</f>
        <v>5.2434154466094991E-4</v>
      </c>
      <c r="I13" s="45">
        <f>IFERROR(SUMPRODUCT(E85:E96,I85:I96)/E13,"-")</f>
        <v>9.7636432382462019E-4</v>
      </c>
      <c r="J13" s="238"/>
      <c r="K13" s="149">
        <f t="shared" si="3"/>
        <v>38682</v>
      </c>
      <c r="L13" s="257"/>
      <c r="M13" s="319">
        <f t="shared" si="4"/>
        <v>0.59921528197969287</v>
      </c>
      <c r="O13" s="149">
        <f t="shared" si="5"/>
        <v>46286</v>
      </c>
      <c r="P13" s="155"/>
      <c r="Q13" s="190">
        <f t="shared" si="6"/>
        <v>4623.3363888888889</v>
      </c>
      <c r="R13" s="315">
        <f>IFERROR(Q13/O13/24,"-")</f>
        <v>4.161928362867902E-3</v>
      </c>
      <c r="S13" s="45">
        <f>IFERROR(SUMPRODUCT(O85:O96,S85:S96)/O13,"-")</f>
        <v>7.0619573293100408E-3</v>
      </c>
      <c r="T13" s="149"/>
    </row>
    <row r="14" spans="1:20" s="38" customFormat="1" ht="15.5" x14ac:dyDescent="0.35">
      <c r="A14" s="3"/>
      <c r="B14" s="144" t="str">
        <f t="shared" si="8"/>
        <v>2024-25</v>
      </c>
      <c r="C14" s="74" t="s">
        <v>134</v>
      </c>
      <c r="D14" s="179"/>
      <c r="E14" s="149">
        <f t="shared" si="0"/>
        <v>570025</v>
      </c>
      <c r="F14" s="149"/>
      <c r="G14" s="149">
        <f t="shared" si="1"/>
        <v>6516.0188888888879</v>
      </c>
      <c r="H14" s="315">
        <f t="shared" si="2"/>
        <v>4.7629628005269416E-4</v>
      </c>
      <c r="I14" s="45">
        <f>IFERROR(SUMPRODUCT(E97:E108,I97:I108)/E14,"-")</f>
        <v>8.4531613704402178E-4</v>
      </c>
      <c r="J14" s="238"/>
      <c r="K14" s="149">
        <f t="shared" si="3"/>
        <v>51506</v>
      </c>
      <c r="L14" s="257"/>
      <c r="M14" s="319">
        <f t="shared" si="4"/>
        <v>0.62606880084526562</v>
      </c>
      <c r="O14" s="149">
        <f t="shared" si="5"/>
        <v>45731</v>
      </c>
      <c r="P14" s="155"/>
      <c r="Q14" s="190">
        <f t="shared" si="6"/>
        <v>4588.3480555555561</v>
      </c>
      <c r="R14" s="315">
        <f t="shared" si="7"/>
        <v>4.1805595543828369E-3</v>
      </c>
      <c r="S14" s="45">
        <f>IFERROR(SUMPRODUCT(O97:O108,S97:S108)/O14,"-")</f>
        <v>7.1542279853928402E-3</v>
      </c>
      <c r="T14" s="149"/>
    </row>
    <row r="15" spans="1:20" s="38" customFormat="1" ht="15.5" x14ac:dyDescent="0.35">
      <c r="A15" s="3"/>
      <c r="B15" s="144" t="str">
        <f t="shared" si="8"/>
        <v>2025-26</v>
      </c>
      <c r="C15" s="74" t="s">
        <v>151</v>
      </c>
      <c r="D15" s="179"/>
      <c r="E15" s="149">
        <f t="shared" si="0"/>
        <v>545012</v>
      </c>
      <c r="F15" s="149"/>
      <c r="G15" s="149">
        <f t="shared" si="1"/>
        <v>5964.2208333333328</v>
      </c>
      <c r="H15" s="315">
        <f t="shared" si="2"/>
        <v>4.5597014632501459E-4</v>
      </c>
      <c r="I15" s="45">
        <f>IFERROR(SUMPRODUCT(E109:E120,I109:I120)/E15,"-")</f>
        <v>7.929397910300855E-4</v>
      </c>
      <c r="J15" s="238"/>
      <c r="K15" s="149">
        <f t="shared" si="3"/>
        <v>52745</v>
      </c>
      <c r="L15" s="257"/>
      <c r="M15" s="319">
        <f t="shared" si="4"/>
        <v>0.61496209321717388</v>
      </c>
      <c r="O15" s="149">
        <f t="shared" si="5"/>
        <v>51248</v>
      </c>
      <c r="P15" s="155"/>
      <c r="Q15" s="190">
        <f t="shared" si="6"/>
        <v>5052.6558333333332</v>
      </c>
      <c r="R15" s="315">
        <f t="shared" si="7"/>
        <v>4.1080105836108511E-3</v>
      </c>
      <c r="S15" s="45">
        <f>IFERROR(SUMPRODUCT(O109:O120,S109:S120)/O15,"-")</f>
        <v>6.9321569278945668E-3</v>
      </c>
      <c r="T15" s="149"/>
    </row>
    <row r="16" spans="1:20" s="38" customFormat="1" ht="15.5" x14ac:dyDescent="0.35">
      <c r="A16" s="3"/>
      <c r="B16" s="144" t="str">
        <f t="shared" si="8"/>
        <v>2026-27</v>
      </c>
      <c r="C16" s="74" t="s">
        <v>1115</v>
      </c>
      <c r="D16" s="179"/>
      <c r="E16" s="149">
        <f t="shared" si="0"/>
        <v>187616</v>
      </c>
      <c r="F16" s="149"/>
      <c r="G16" s="149">
        <f t="shared" si="1"/>
        <v>2116.1008333333334</v>
      </c>
      <c r="H16" s="315">
        <f t="shared" ref="H16" si="9">IFERROR(G16/E16/24,"-")</f>
        <v>4.6995388482621718E-4</v>
      </c>
      <c r="I16" s="45">
        <f>IFERROR(SUMPRODUCT(E121:E132,I121:I132)/E16,"-")</f>
        <v>8.3819982876766406E-4</v>
      </c>
      <c r="J16" s="238"/>
      <c r="K16" s="149">
        <f t="shared" si="3"/>
        <v>17846</v>
      </c>
      <c r="L16" s="257"/>
      <c r="M16" s="319">
        <f>IFERROR(SUMIF($B$43:$B$133,$B16,E$43:E$133)/(SUMIF($B$43:$B$133,$B16,T$43:T$133)-SUMIF($B$43:$B$133,$B16,K$43:K$133)),"-")</f>
        <v>0.61592806468662897</v>
      </c>
      <c r="O16" s="149">
        <f t="shared" si="5"/>
        <v>18235</v>
      </c>
      <c r="P16" s="155"/>
      <c r="Q16" s="190">
        <f t="shared" si="6"/>
        <v>1849.0847222222224</v>
      </c>
      <c r="R16" s="315">
        <f t="shared" ref="R16" si="10">IFERROR(Q16/O16/24,"-")</f>
        <v>4.2251273243355779E-3</v>
      </c>
      <c r="S16" s="45">
        <f>IFERROR(SUMPRODUCT(O121:O132,S121:S132)/O16,"-")</f>
        <v>7.1230323756715317E-3</v>
      </c>
      <c r="T16" s="149"/>
    </row>
    <row r="17" spans="1:20" x14ac:dyDescent="0.25">
      <c r="A17" s="188">
        <v>42948</v>
      </c>
      <c r="B17" s="10" t="s">
        <v>126</v>
      </c>
      <c r="C17" s="38" t="s">
        <v>135</v>
      </c>
      <c r="D17" s="2" t="s">
        <v>135</v>
      </c>
      <c r="E17" s="21">
        <f>IFERROR(INDEX(Raw!$H$6:$FF$2076,MATCH($B17&amp;$D17&amp;$B$6,Raw!$A$6:$A$2076,0),MATCH(E$6,Raw!$H$5:$FF$5,0)),"-")</f>
        <v>1355</v>
      </c>
      <c r="F17" s="21"/>
      <c r="G17" s="21">
        <f>IFERROR(INDEX(Raw!$H$6:$FF$2076,MATCH($B17&amp;$D17&amp;$B$6,Raw!$A$6:$A$2076,0),MATCH(G$6,Raw!$H$5:$FF$5,0))/60/60,"-")</f>
        <v>15.537222222222223</v>
      </c>
      <c r="H17" s="314">
        <f>IFERROR(INDEX(Raw!$H$6:$FF$2076,MATCH($B17&amp;$D17&amp;$B$6,Raw!$A$6:$A$2076,0),MATCH(H$6,Raw!$H$5:$FF$5,0))/60/60/24,"-")</f>
        <v>4.7453703703703704E-4</v>
      </c>
      <c r="I17" s="45">
        <f>IFERROR(INDEX(Raw!$H$6:$FF$2076,MATCH($B17&amp;$D17&amp;$B$6,Raw!$A$6:$A$2076,0),MATCH(I$6,Raw!$H$5:$FF$5,0))/60/60/24,"-")</f>
        <v>1.0879629629629629E-3</v>
      </c>
      <c r="J17" s="123"/>
      <c r="K17" s="21">
        <f>IFERROR(INDEX(Raw!$H$6:$FF$2076,MATCH($B17&amp;$D17&amp;$B$6,Raw!$A$6:$A$2076,0),MATCH(K$6,Raw!$H$5:$FF$5,0)),"-")</f>
        <v>0</v>
      </c>
      <c r="L17" s="256"/>
      <c r="M17" s="320" t="s">
        <v>152</v>
      </c>
      <c r="O17" s="21">
        <f>IFERROR(INDEX(Raw!$H$6:$FF$2076,MATCH($B17&amp;$D17&amp;$B$6,Raw!$A$6:$A$2076,0),MATCH(O$6,Raw!$H$5:$FF$5,0)),"-")</f>
        <v>0</v>
      </c>
      <c r="P17" s="42"/>
      <c r="Q17" s="190">
        <f>IFERROR(INDEX(Raw!$H$6:$FF$2076,MATCH($B17&amp;$D17&amp;$B$6,Raw!$A$6:$A$2076,0),MATCH(Q$6,Raw!$H$5:$FF$5,0))/60/60,"-")</f>
        <v>0</v>
      </c>
      <c r="R17" s="314" t="str">
        <f>IFERROR(INDEX(Raw!$H$6:$FF$2076,MATCH($B17&amp;$D17&amp;$B$6,Raw!$A$6:$A$2076,0),MATCH(R$6,Raw!$H$5:$FF$5,0))/60/60/24,"-")</f>
        <v>-</v>
      </c>
      <c r="S17" s="45" t="str">
        <f>IFERROR(INDEX(Raw!$H$6:$FF$2076,MATCH($B17&amp;$D17&amp;$B$6,Raw!$A$6:$A$2076,0),MATCH(S$6,Raw!$H$5:$FF$5,0))/60/60/24,"-")</f>
        <v>-</v>
      </c>
      <c r="T17" s="21">
        <f>IFERROR(INDEX(Raw!$H$6:$FF$10055,MATCH($B17&amp;$D17&amp;$B$6,Raw!$A$6:$A$10055,0),MATCH(T$6,Raw!$H$5:$FF$5,0)),"-")</f>
        <v>10233</v>
      </c>
    </row>
    <row r="18" spans="1:20" ht="12.75" customHeight="1" x14ac:dyDescent="0.25">
      <c r="A18" s="188">
        <f t="shared" ref="A18:A49" si="11">EOMONTH(A17,0)+1</f>
        <v>42979</v>
      </c>
      <c r="B18" s="145" t="s">
        <v>126</v>
      </c>
      <c r="C18" s="38" t="s">
        <v>136</v>
      </c>
      <c r="D18" s="2" t="s">
        <v>136</v>
      </c>
      <c r="E18" s="21">
        <f>IFERROR(INDEX(Raw!$H$6:$FF$2076,MATCH($B18&amp;$D18&amp;$B$6,Raw!$A$6:$A$2076,0),MATCH(E$6,Raw!$H$5:$FF$5,0)),"-")</f>
        <v>9322</v>
      </c>
      <c r="F18" s="21"/>
      <c r="G18" s="21">
        <f>IFERROR(INDEX(Raw!$H$6:$FF$2076,MATCH($B18&amp;$D18&amp;$B$6,Raw!$A$6:$A$2076,0),MATCH(G$6,Raw!$H$5:$FF$5,0))/60/60,"-")</f>
        <v>118.03361111111111</v>
      </c>
      <c r="H18" s="314">
        <f>IFERROR(INDEX(Raw!$H$6:$FF$2076,MATCH($B18&amp;$D18&amp;$B$6,Raw!$A$6:$A$2076,0),MATCH(H$6,Raw!$H$5:$FF$5,0))/60/60/24,"-")</f>
        <v>5.3240740740740744E-4</v>
      </c>
      <c r="I18" s="45">
        <f>IFERROR(INDEX(Raw!$H$6:$FF$2076,MATCH($B18&amp;$D18&amp;$B$6,Raw!$A$6:$A$2076,0),MATCH(I$6,Raw!$H$5:$FF$5,0))/60/60/24,"-")</f>
        <v>8.9120370370370384E-4</v>
      </c>
      <c r="J18" s="123"/>
      <c r="K18" s="21">
        <f>IFERROR(INDEX(Raw!$H$6:$FF$2076,MATCH($B18&amp;$D18&amp;$B$6,Raw!$A$6:$A$2076,0),MATCH(K$6,Raw!$H$5:$FF$5,0)),"-")</f>
        <v>0</v>
      </c>
      <c r="L18" s="256"/>
      <c r="M18" s="320" t="s">
        <v>152</v>
      </c>
      <c r="O18" s="21">
        <f>IFERROR(INDEX(Raw!$H$6:$FF$2076,MATCH($B18&amp;$D18&amp;$B$6,Raw!$A$6:$A$2076,0),MATCH(O$6,Raw!$H$5:$FF$5,0)),"-")</f>
        <v>0</v>
      </c>
      <c r="P18" s="42"/>
      <c r="Q18" s="190">
        <f>IFERROR(INDEX(Raw!$H$6:$FF$2076,MATCH($B18&amp;$D18&amp;$B$6,Raw!$A$6:$A$2076,0),MATCH(Q$6,Raw!$H$5:$FF$5,0))/60/60,"-")</f>
        <v>0</v>
      </c>
      <c r="R18" s="314" t="str">
        <f>IFERROR(INDEX(Raw!$H$6:$FF$2076,MATCH($B18&amp;$D18&amp;$B$6,Raw!$A$6:$A$2076,0),MATCH(R$6,Raw!$H$5:$FF$5,0))/60/60/24,"-")</f>
        <v>-</v>
      </c>
      <c r="S18" s="45" t="str">
        <f>IFERROR(INDEX(Raw!$H$6:$FF$2076,MATCH($B18&amp;$D18&amp;$B$6,Raw!$A$6:$A$2076,0),MATCH(S$6,Raw!$H$5:$FF$5,0))/60/60/24,"-")</f>
        <v>-</v>
      </c>
      <c r="T18" s="21">
        <f>IFERROR(INDEX(Raw!$H$6:$FF$10055,MATCH($B18&amp;$D18&amp;$B$6,Raw!$A$6:$A$10055,0),MATCH(T$6,Raw!$H$5:$FF$5,0)),"-")</f>
        <v>25533</v>
      </c>
    </row>
    <row r="19" spans="1:20" ht="17.5" x14ac:dyDescent="0.35">
      <c r="A19" s="188">
        <f t="shared" si="11"/>
        <v>43009</v>
      </c>
      <c r="B19" s="145" t="s">
        <v>126</v>
      </c>
      <c r="C19" s="38" t="s">
        <v>137</v>
      </c>
      <c r="D19" s="99" t="s">
        <v>137</v>
      </c>
      <c r="E19" s="21">
        <f>IFERROR(INDEX(Raw!$H$6:$FF$2076,MATCH($B19&amp;$D19&amp;$B$6,Raw!$A$6:$A$2076,0),MATCH(E$6,Raw!$H$5:$FF$5,0)),"-")</f>
        <v>11700</v>
      </c>
      <c r="F19" s="21"/>
      <c r="G19" s="21">
        <f>IFERROR(INDEX(Raw!$H$6:$FF$2076,MATCH($B19&amp;$D19&amp;$B$6,Raw!$A$6:$A$2076,0),MATCH(G$6,Raw!$H$5:$FF$5,0))/60/60,"-")</f>
        <v>129.3425</v>
      </c>
      <c r="H19" s="314">
        <f>IFERROR(INDEX(Raw!$H$6:$FF$2076,MATCH($B19&amp;$D19&amp;$B$6,Raw!$A$6:$A$2076,0),MATCH(H$6,Raw!$H$5:$FF$5,0))/60/60/24,"-")</f>
        <v>4.6296296296296293E-4</v>
      </c>
      <c r="I19" s="45">
        <f>IFERROR(INDEX(Raw!$H$6:$FF$2076,MATCH($B19&amp;$D19&amp;$B$6,Raw!$A$6:$A$2076,0),MATCH(I$6,Raw!$H$5:$FF$5,0))/60/60/24,"-")</f>
        <v>7.5231481481481471E-4</v>
      </c>
      <c r="J19" s="123"/>
      <c r="K19" s="21">
        <f>IFERROR(INDEX(Raw!$H$6:$FF$2076,MATCH($B19&amp;$D19&amp;$B$6,Raw!$A$6:$A$2076,0),MATCH(K$6,Raw!$H$5:$FF$5,0)),"-")</f>
        <v>0</v>
      </c>
      <c r="L19" s="256"/>
      <c r="M19" s="320" t="s">
        <v>152</v>
      </c>
      <c r="O19" s="21">
        <f>IFERROR(INDEX(Raw!$H$6:$FF$2076,MATCH($B19&amp;$D19&amp;$B$6,Raw!$A$6:$A$2076,0),MATCH(O$6,Raw!$H$5:$FF$5,0)),"-")</f>
        <v>22</v>
      </c>
      <c r="P19" s="42"/>
      <c r="Q19" s="190">
        <f>IFERROR(INDEX(Raw!$H$6:$FF$2076,MATCH($B19&amp;$D19&amp;$B$6,Raw!$A$6:$A$2076,0),MATCH(Q$6,Raw!$H$5:$FF$5,0))/60/60,"-")</f>
        <v>1.0558333333333334</v>
      </c>
      <c r="R19" s="314">
        <f>IFERROR(INDEX(Raw!$H$6:$FF$2076,MATCH($B19&amp;$D19&amp;$B$6,Raw!$A$6:$A$2076,0),MATCH(R$6,Raw!$H$5:$FF$5,0))/60/60/24,"-")</f>
        <v>2.0023148148148148E-3</v>
      </c>
      <c r="S19" s="45">
        <f>IFERROR(INDEX(Raw!$H$6:$FF$2076,MATCH($B19&amp;$D19&amp;$B$6,Raw!$A$6:$A$2076,0),MATCH(S$6,Raw!$H$5:$FF$5,0))/60/60/24,"-")</f>
        <v>3.4027777777777784E-3</v>
      </c>
      <c r="T19" s="21">
        <f>IFERROR(INDEX(Raw!$H$6:$FF$10055,MATCH($B19&amp;$D19&amp;$B$6,Raw!$A$6:$A$10055,0),MATCH(T$6,Raw!$H$5:$FF$5,0)),"-")</f>
        <v>27768</v>
      </c>
    </row>
    <row r="20" spans="1:20" ht="12.75" customHeight="1" x14ac:dyDescent="0.25">
      <c r="A20" s="188">
        <f t="shared" si="11"/>
        <v>43040</v>
      </c>
      <c r="B20" s="145" t="s">
        <v>126</v>
      </c>
      <c r="C20" s="38" t="s">
        <v>138</v>
      </c>
      <c r="D20" s="2" t="s">
        <v>138</v>
      </c>
      <c r="E20" s="21">
        <f>IFERROR(INDEX(Raw!$H$6:$FF$2076,MATCH($B20&amp;$D20&amp;$B$6,Raw!$A$6:$A$2076,0),MATCH(E$6,Raw!$H$5:$FF$5,0)),"-")</f>
        <v>25680</v>
      </c>
      <c r="F20" s="21"/>
      <c r="G20" s="21">
        <f>IFERROR(INDEX(Raw!$H$6:$FF$2076,MATCH($B20&amp;$D20&amp;$B$6,Raw!$A$6:$A$2076,0),MATCH(G$6,Raw!$H$5:$FF$5,0))/60/60,"-")</f>
        <v>349.37333333333333</v>
      </c>
      <c r="H20" s="314">
        <f>IFERROR(INDEX(Raw!$H$6:$FF$2076,MATCH($B20&amp;$D20&amp;$B$6,Raw!$A$6:$A$2076,0),MATCH(H$6,Raw!$H$5:$FF$5,0))/60/60/24,"-")</f>
        <v>5.6712962962962956E-4</v>
      </c>
      <c r="I20" s="45">
        <f>IFERROR(INDEX(Raw!$H$6:$FF$2076,MATCH($B20&amp;$D20&amp;$B$6,Raw!$A$6:$A$2076,0),MATCH(I$6,Raw!$H$5:$FF$5,0))/60/60/24,"-")</f>
        <v>9.6064814814814808E-4</v>
      </c>
      <c r="J20" s="123"/>
      <c r="K20" s="21">
        <f>IFERROR(INDEX(Raw!$H$6:$FF$2076,MATCH($B20&amp;$D20&amp;$B$6,Raw!$A$6:$A$2076,0),MATCH(K$6,Raw!$H$5:$FF$5,0)),"-")</f>
        <v>0</v>
      </c>
      <c r="L20" s="256"/>
      <c r="M20" s="320" t="s">
        <v>152</v>
      </c>
      <c r="O20" s="21">
        <f>IFERROR(INDEX(Raw!$H$6:$FF$2076,MATCH($B20&amp;$D20&amp;$B$6,Raw!$A$6:$A$2076,0),MATCH(O$6,Raw!$H$5:$FF$5,0)),"-")</f>
        <v>1126</v>
      </c>
      <c r="P20" s="42"/>
      <c r="Q20" s="190">
        <f>IFERROR(INDEX(Raw!$H$6:$FF$2076,MATCH($B20&amp;$D20&amp;$B$6,Raw!$A$6:$A$2076,0),MATCH(Q$6,Raw!$H$5:$FF$5,0))/60/60,"-")</f>
        <v>88.226666666666674</v>
      </c>
      <c r="R20" s="314">
        <f>IFERROR(INDEX(Raw!$H$6:$FF$2076,MATCH($B20&amp;$D20&amp;$B$6,Raw!$A$6:$A$2076,0),MATCH(R$6,Raw!$H$5:$FF$5,0))/60/60/24,"-")</f>
        <v>3.2638888888888891E-3</v>
      </c>
      <c r="S20" s="45">
        <f>IFERROR(INDEX(Raw!$H$6:$FF$2076,MATCH($B20&amp;$D20&amp;$B$6,Raw!$A$6:$A$2076,0),MATCH(S$6,Raw!$H$5:$FF$5,0))/60/60/24,"-")</f>
        <v>5.5555555555555558E-3</v>
      </c>
      <c r="T20" s="21">
        <f>IFERROR(INDEX(Raw!$H$6:$FF$10055,MATCH($B20&amp;$D20&amp;$B$6,Raw!$A$6:$A$10055,0),MATCH(T$6,Raw!$H$5:$FF$5,0)),"-")</f>
        <v>50380</v>
      </c>
    </row>
    <row r="21" spans="1:20" x14ac:dyDescent="0.25">
      <c r="A21" s="188">
        <f t="shared" si="11"/>
        <v>43070</v>
      </c>
      <c r="B21" s="145" t="s">
        <v>126</v>
      </c>
      <c r="C21" s="38" t="s">
        <v>139</v>
      </c>
      <c r="D21" s="2" t="s">
        <v>139</v>
      </c>
      <c r="E21" s="21">
        <f>IFERROR(INDEX(Raw!$H$6:$FF$2076,MATCH($B21&amp;$D21&amp;$B$6,Raw!$A$6:$A$2076,0),MATCH(E$6,Raw!$H$5:$FF$5,0)),"-")</f>
        <v>31971</v>
      </c>
      <c r="F21" s="21"/>
      <c r="G21" s="21">
        <f>IFERROR(INDEX(Raw!$H$6:$FF$2076,MATCH($B21&amp;$D21&amp;$B$6,Raw!$A$6:$A$2076,0),MATCH(G$6,Raw!$H$5:$FF$5,0))/60/60,"-")</f>
        <v>492.32722222222225</v>
      </c>
      <c r="H21" s="314">
        <f>IFERROR(INDEX(Raw!$H$6:$FF$2076,MATCH($B21&amp;$D21&amp;$B$6,Raw!$A$6:$A$2076,0),MATCH(H$6,Raw!$H$5:$FF$5,0))/60/60/24,"-")</f>
        <v>6.3657407407407402E-4</v>
      </c>
      <c r="I21" s="45">
        <f>IFERROR(INDEX(Raw!$H$6:$FF$2076,MATCH($B21&amp;$D21&amp;$B$6,Raw!$A$6:$A$2076,0),MATCH(I$6,Raw!$H$5:$FF$5,0))/60/60/24,"-")</f>
        <v>1.261574074074074E-3</v>
      </c>
      <c r="J21" s="123"/>
      <c r="K21" s="21">
        <f>IFERROR(INDEX(Raw!$H$6:$FF$2076,MATCH($B21&amp;$D21&amp;$B$6,Raw!$A$6:$A$2076,0),MATCH(K$6,Raw!$H$5:$FF$5,0)),"-")</f>
        <v>0</v>
      </c>
      <c r="L21" s="256"/>
      <c r="M21" s="320" t="s">
        <v>152</v>
      </c>
      <c r="O21" s="21">
        <f>IFERROR(INDEX(Raw!$H$6:$FF$2076,MATCH($B21&amp;$D21&amp;$B$6,Raw!$A$6:$A$2076,0),MATCH(O$6,Raw!$H$5:$FF$5,0)),"-")</f>
        <v>2021</v>
      </c>
      <c r="P21" s="42"/>
      <c r="Q21" s="190">
        <f>IFERROR(INDEX(Raw!$H$6:$FF$2076,MATCH($B21&amp;$D21&amp;$B$6,Raw!$A$6:$A$2076,0),MATCH(Q$6,Raw!$H$5:$FF$5,0))/60/60,"-")</f>
        <v>161.00416666666666</v>
      </c>
      <c r="R21" s="314">
        <f>IFERROR(INDEX(Raw!$H$6:$FF$2076,MATCH($B21&amp;$D21&amp;$B$6,Raw!$A$6:$A$2076,0),MATCH(R$6,Raw!$H$5:$FF$5,0))/60/60/24,"-")</f>
        <v>3.3217592592592591E-3</v>
      </c>
      <c r="S21" s="45">
        <f>IFERROR(INDEX(Raw!$H$6:$FF$2076,MATCH($B21&amp;$D21&amp;$B$6,Raw!$A$6:$A$2076,0),MATCH(S$6,Raw!$H$5:$FF$5,0))/60/60/24,"-")</f>
        <v>5.6944444444444438E-3</v>
      </c>
      <c r="T21" s="21">
        <f>IFERROR(INDEX(Raw!$H$6:$FF$10055,MATCH($B21&amp;$D21&amp;$B$6,Raw!$A$6:$A$10055,0),MATCH(T$6,Raw!$H$5:$FF$5,0)),"-")</f>
        <v>63476</v>
      </c>
    </row>
    <row r="22" spans="1:20" ht="17.5" x14ac:dyDescent="0.35">
      <c r="A22" s="188">
        <f t="shared" si="11"/>
        <v>43101</v>
      </c>
      <c r="B22" s="145" t="s">
        <v>126</v>
      </c>
      <c r="C22" s="38" t="s">
        <v>140</v>
      </c>
      <c r="D22" s="99" t="s">
        <v>140</v>
      </c>
      <c r="E22" s="21">
        <f>IFERROR(INDEX(Raw!$H$6:$FF$2076,MATCH($B22&amp;$D22&amp;$B$6,Raw!$A$6:$A$2076,0),MATCH(E$6,Raw!$H$5:$FF$5,0)),"-")</f>
        <v>31254</v>
      </c>
      <c r="F22" s="21"/>
      <c r="G22" s="21">
        <f>IFERROR(INDEX(Raw!$H$6:$FF$2076,MATCH($B22&amp;$D22&amp;$B$6,Raw!$A$6:$A$2076,0),MATCH(G$6,Raw!$H$5:$FF$5,0))/60/60,"-")</f>
        <v>398.37277777777774</v>
      </c>
      <c r="H22" s="314">
        <f>IFERROR(INDEX(Raw!$H$6:$FF$2076,MATCH($B22&amp;$D22&amp;$B$6,Raw!$A$6:$A$2076,0),MATCH(H$6,Raw!$H$5:$FF$5,0))/60/60/24,"-")</f>
        <v>5.3240740740740744E-4</v>
      </c>
      <c r="I22" s="45">
        <f>IFERROR(INDEX(Raw!$H$6:$FF$2076,MATCH($B22&amp;$D22&amp;$B$6,Raw!$A$6:$A$2076,0),MATCH(I$6,Raw!$H$5:$FF$5,0))/60/60/24,"-")</f>
        <v>1.0300925925925926E-3</v>
      </c>
      <c r="J22" s="123"/>
      <c r="K22" s="21">
        <f>IFERROR(INDEX(Raw!$H$6:$FF$2076,MATCH($B22&amp;$D22&amp;$B$6,Raw!$A$6:$A$2076,0),MATCH(K$6,Raw!$H$5:$FF$5,0)),"-")</f>
        <v>0</v>
      </c>
      <c r="L22" s="256"/>
      <c r="M22" s="320" t="s">
        <v>152</v>
      </c>
      <c r="O22" s="21">
        <f>IFERROR(INDEX(Raw!$H$6:$FF$2076,MATCH($B22&amp;$D22&amp;$B$6,Raw!$A$6:$A$2076,0),MATCH(O$6,Raw!$H$5:$FF$5,0)),"-")</f>
        <v>1914</v>
      </c>
      <c r="P22" s="42"/>
      <c r="Q22" s="190">
        <f>IFERROR(INDEX(Raw!$H$6:$FF$2076,MATCH($B22&amp;$D22&amp;$B$6,Raw!$A$6:$A$2076,0),MATCH(Q$6,Raw!$H$5:$FF$5,0))/60/60,"-")</f>
        <v>148.54972222222221</v>
      </c>
      <c r="R22" s="314">
        <f>IFERROR(INDEX(Raw!$H$6:$FF$2076,MATCH($B22&amp;$D22&amp;$B$6,Raw!$A$6:$A$2076,0),MATCH(R$6,Raw!$H$5:$FF$5,0))/60/60/24,"-")</f>
        <v>3.2291666666666666E-3</v>
      </c>
      <c r="S22" s="45">
        <f>IFERROR(INDEX(Raw!$H$6:$FF$2076,MATCH($B22&amp;$D22&amp;$B$6,Raw!$A$6:$A$2076,0),MATCH(S$6,Raw!$H$5:$FF$5,0))/60/60/24,"-")</f>
        <v>5.2777777777777771E-3</v>
      </c>
      <c r="T22" s="21">
        <f>IFERROR(INDEX(Raw!$H$6:$FF$10055,MATCH($B22&amp;$D22&amp;$B$6,Raw!$A$6:$A$10055,0),MATCH(T$6,Raw!$H$5:$FF$5,0)),"-")</f>
        <v>60170</v>
      </c>
    </row>
    <row r="23" spans="1:20" x14ac:dyDescent="0.25">
      <c r="A23" s="188">
        <f t="shared" si="11"/>
        <v>43132</v>
      </c>
      <c r="B23" s="145" t="s">
        <v>126</v>
      </c>
      <c r="C23" s="38" t="s">
        <v>141</v>
      </c>
      <c r="D23" s="2" t="s">
        <v>141</v>
      </c>
      <c r="E23" s="21">
        <f>IFERROR(INDEX(Raw!$H$6:$FF$2076,MATCH($B23&amp;$D23&amp;$B$6,Raw!$A$6:$A$2076,0),MATCH(E$6,Raw!$H$5:$FF$5,0)),"-")</f>
        <v>30179</v>
      </c>
      <c r="F23" s="21"/>
      <c r="G23" s="21">
        <f>IFERROR(INDEX(Raw!$H$6:$FF$2076,MATCH($B23&amp;$D23&amp;$B$6,Raw!$A$6:$A$2076,0),MATCH(G$6,Raw!$H$5:$FF$5,0))/60/60,"-")</f>
        <v>417.34666666666664</v>
      </c>
      <c r="H23" s="314">
        <f>IFERROR(INDEX(Raw!$H$6:$FF$2076,MATCH($B23&amp;$D23&amp;$B$6,Raw!$A$6:$A$2076,0),MATCH(H$6,Raw!$H$5:$FF$5,0))/60/60/24,"-")</f>
        <v>5.7870370370370378E-4</v>
      </c>
      <c r="I23" s="45">
        <f>IFERROR(INDEX(Raw!$H$6:$FF$2076,MATCH($B23&amp;$D23&amp;$B$6,Raw!$A$6:$A$2076,0),MATCH(I$6,Raw!$H$5:$FF$5,0))/60/60/24,"-")</f>
        <v>1.0763888888888889E-3</v>
      </c>
      <c r="J23" s="123"/>
      <c r="K23" s="21">
        <f>IFERROR(INDEX(Raw!$H$6:$FF$2076,MATCH($B23&amp;$D23&amp;$B$6,Raw!$A$6:$A$2076,0),MATCH(K$6,Raw!$H$5:$FF$5,0)),"-")</f>
        <v>0</v>
      </c>
      <c r="L23" s="256"/>
      <c r="M23" s="320" t="s">
        <v>152</v>
      </c>
      <c r="O23" s="21">
        <f>IFERROR(INDEX(Raw!$H$6:$FF$2076,MATCH($B23&amp;$D23&amp;$B$6,Raw!$A$6:$A$2076,0),MATCH(O$6,Raw!$H$5:$FF$5,0)),"-")</f>
        <v>1984</v>
      </c>
      <c r="P23" s="42"/>
      <c r="Q23" s="190">
        <f>IFERROR(INDEX(Raw!$H$6:$FF$2076,MATCH($B23&amp;$D23&amp;$B$6,Raw!$A$6:$A$2076,0),MATCH(Q$6,Raw!$H$5:$FF$5,0))/60/60,"-")</f>
        <v>174.63611111111109</v>
      </c>
      <c r="R23" s="314">
        <f>IFERROR(INDEX(Raw!$H$6:$FF$2076,MATCH($B23&amp;$D23&amp;$B$6,Raw!$A$6:$A$2076,0),MATCH(R$6,Raw!$H$5:$FF$5,0))/60/60/24,"-")</f>
        <v>3.6689814814814814E-3</v>
      </c>
      <c r="S23" s="45">
        <f>IFERROR(INDEX(Raw!$H$6:$FF$2076,MATCH($B23&amp;$D23&amp;$B$6,Raw!$A$6:$A$2076,0),MATCH(S$6,Raw!$H$5:$FF$5,0))/60/60/24,"-")</f>
        <v>6.2499999999999995E-3</v>
      </c>
      <c r="T23" s="21">
        <f>IFERROR(INDEX(Raw!$H$6:$FF$10055,MATCH($B23&amp;$D23&amp;$B$6,Raw!$A$6:$A$10055,0),MATCH(T$6,Raw!$H$5:$FF$5,0)),"-")</f>
        <v>52766</v>
      </c>
    </row>
    <row r="24" spans="1:20" collapsed="1" x14ac:dyDescent="0.25">
      <c r="A24" s="188">
        <f t="shared" si="11"/>
        <v>43160</v>
      </c>
      <c r="B24" s="147" t="s">
        <v>126</v>
      </c>
      <c r="C24" s="74" t="s">
        <v>142</v>
      </c>
      <c r="D24" s="95" t="s">
        <v>142</v>
      </c>
      <c r="E24" s="21">
        <f>IFERROR(INDEX(Raw!$H$6:$FF$2076,MATCH($B24&amp;$D24&amp;$B$6,Raw!$A$6:$A$2076,0),MATCH(E$6,Raw!$H$5:$FF$5,0)),"-")</f>
        <v>33812</v>
      </c>
      <c r="F24" s="21"/>
      <c r="G24" s="21">
        <f>IFERROR(INDEX(Raw!$H$6:$FF$2076,MATCH($B24&amp;$D24&amp;$B$6,Raw!$A$6:$A$2076,0),MATCH(G$6,Raw!$H$5:$FF$5,0))/60/60,"-")</f>
        <v>456.17166666666668</v>
      </c>
      <c r="H24" s="314">
        <f>IFERROR(INDEX(Raw!$H$6:$FF$2076,MATCH($B24&amp;$D24&amp;$B$6,Raw!$A$6:$A$2076,0),MATCH(H$6,Raw!$H$5:$FF$5,0))/60/60/24,"-")</f>
        <v>5.6712962962962956E-4</v>
      </c>
      <c r="I24" s="45">
        <f>IFERROR(INDEX(Raw!$H$6:$FF$2076,MATCH($B24&amp;$D24&amp;$B$6,Raw!$A$6:$A$2076,0),MATCH(I$6,Raw!$H$5:$FF$5,0))/60/60/24,"-")</f>
        <v>1.4351851851851854E-3</v>
      </c>
      <c r="J24" s="21"/>
      <c r="K24" s="22">
        <f>IFERROR(INDEX(Raw!$H$6:$FF$2076,MATCH($B24&amp;$D24&amp;$B$6,Raw!$A$6:$A$2076,0),MATCH(K$6,Raw!$H$5:$FF$5,0)),"-")</f>
        <v>0</v>
      </c>
      <c r="L24" s="42"/>
      <c r="M24" s="321" t="s">
        <v>152</v>
      </c>
      <c r="N24" s="21"/>
      <c r="O24" s="21">
        <f>IFERROR(INDEX(Raw!$H$6:$FF$2076,MATCH($B24&amp;$D24&amp;$B$6,Raw!$A$6:$A$2076,0),MATCH(O$6,Raw!$H$5:$FF$5,0)),"-")</f>
        <v>2217</v>
      </c>
      <c r="P24" s="42"/>
      <c r="Q24" s="190">
        <f>IFERROR(INDEX(Raw!$H$6:$FF$2076,MATCH($B24&amp;$D24&amp;$B$6,Raw!$A$6:$A$2076,0),MATCH(Q$6,Raw!$H$5:$FF$5,0))/60/60,"-")</f>
        <v>199.25750000000002</v>
      </c>
      <c r="R24" s="314">
        <f>IFERROR(INDEX(Raw!$H$6:$FF$2076,MATCH($B24&amp;$D24&amp;$B$6,Raw!$A$6:$A$2076,0),MATCH(R$6,Raw!$H$5:$FF$5,0))/60/60/24,"-")</f>
        <v>3.7500000000000003E-3</v>
      </c>
      <c r="S24" s="45">
        <f>IFERROR(INDEX(Raw!$H$6:$FF$2076,MATCH($B24&amp;$D24&amp;$B$6,Raw!$A$6:$A$2076,0),MATCH(S$6,Raw!$H$5:$FF$5,0))/60/60/24,"-")</f>
        <v>6.3541666666666668E-3</v>
      </c>
      <c r="T24" s="21">
        <f>IFERROR(INDEX(Raw!$H$6:$FF$10055,MATCH($B24&amp;$D24&amp;$B$6,Raw!$A$6:$A$10055,0),MATCH(T$6,Raw!$H$5:$FF$5,0)),"-")</f>
        <v>58932</v>
      </c>
    </row>
    <row r="25" spans="1:20" ht="17.5" x14ac:dyDescent="0.35">
      <c r="A25" s="188">
        <f t="shared" si="11"/>
        <v>43191</v>
      </c>
      <c r="B25" s="143" t="s">
        <v>128</v>
      </c>
      <c r="C25" s="96" t="s">
        <v>143</v>
      </c>
      <c r="D25" s="99" t="s">
        <v>143</v>
      </c>
      <c r="E25" s="76">
        <f>IFERROR(INDEX(Raw!$H$6:$FF$2076,MATCH($B25&amp;$D25&amp;$B$6,Raw!$A$6:$A$2076,0),MATCH(E$6,Raw!$H$5:$FF$5,0)),"-")</f>
        <v>31455</v>
      </c>
      <c r="F25" s="21"/>
      <c r="G25" s="76">
        <f>IFERROR(INDEX(Raw!$H$6:$FF$2076,MATCH($B25&amp;$D25&amp;$B$6,Raw!$A$6:$A$2076,0),MATCH(G$6,Raw!$H$5:$FF$5,0))/60/60,"-")</f>
        <v>379.02000000000004</v>
      </c>
      <c r="H25" s="316">
        <f>IFERROR(INDEX(Raw!$H$6:$FF$2076,MATCH($B25&amp;$D25&amp;$B$6,Raw!$A$6:$A$2076,0),MATCH(H$6,Raw!$H$5:$FF$5,0))/60/60/24,"-")</f>
        <v>4.9768518518518521E-4</v>
      </c>
      <c r="I25" s="80">
        <f>IFERROR(INDEX(Raw!$H$6:$FF$2076,MATCH($B25&amp;$D25&amp;$B$6,Raw!$A$6:$A$2076,0),MATCH(I$6,Raw!$H$5:$FF$5,0))/60/60/24,"-")</f>
        <v>9.4907407407407408E-4</v>
      </c>
      <c r="J25" s="21"/>
      <c r="K25" s="21">
        <f>IFERROR(INDEX(Raw!$H$6:$FF$2076,MATCH($B25&amp;$D25&amp;$B$6,Raw!$A$6:$A$2076,0),MATCH(K$6,Raw!$H$5:$FF$5,0)),"-")</f>
        <v>0</v>
      </c>
      <c r="L25" s="42"/>
      <c r="M25" s="320" t="s">
        <v>152</v>
      </c>
      <c r="N25" s="21"/>
      <c r="O25" s="76">
        <f>IFERROR(INDEX(Raw!$H$6:$FF$2076,MATCH($B25&amp;$D25&amp;$B$6,Raw!$A$6:$A$2076,0),MATCH(O$6,Raw!$H$5:$FF$5,0)),"-")</f>
        <v>1856</v>
      </c>
      <c r="P25" s="42"/>
      <c r="Q25" s="148">
        <f>IFERROR(INDEX(Raw!$H$6:$FF$2076,MATCH($B25&amp;$D25&amp;$B$6,Raw!$A$6:$A$2076,0),MATCH(Q$6,Raw!$H$5:$FF$5,0))/60/60,"-")</f>
        <v>161.60805555555555</v>
      </c>
      <c r="R25" s="316">
        <f>IFERROR(INDEX(Raw!$H$6:$FF$2076,MATCH($B25&amp;$D25&amp;$B$6,Raw!$A$6:$A$2076,0),MATCH(R$6,Raw!$H$5:$FF$5,0))/60/60/24,"-")</f>
        <v>3.6226851851851854E-3</v>
      </c>
      <c r="S25" s="80">
        <f>IFERROR(INDEX(Raw!$H$6:$FF$2076,MATCH($B25&amp;$D25&amp;$B$6,Raw!$A$6:$A$2076,0),MATCH(S$6,Raw!$H$5:$FF$5,0))/60/60/24,"-")</f>
        <v>6.0995370370370361E-3</v>
      </c>
      <c r="T25" s="21">
        <f>IFERROR(INDEX(Raw!$H$6:$FF$10055,MATCH($B25&amp;$D25&amp;$B$6,Raw!$A$6:$A$10055,0),MATCH(T$6,Raw!$H$5:$FF$5,0)),"-")</f>
        <v>54279</v>
      </c>
    </row>
    <row r="26" spans="1:20" x14ac:dyDescent="0.25">
      <c r="A26" s="188">
        <f t="shared" si="11"/>
        <v>43221</v>
      </c>
      <c r="B26" s="145" t="s">
        <v>128</v>
      </c>
      <c r="C26" s="38" t="s">
        <v>144</v>
      </c>
      <c r="D26" s="2" t="s">
        <v>144</v>
      </c>
      <c r="E26" s="21">
        <f>IFERROR(INDEX(Raw!$H$6:$FF$2076,MATCH($B26&amp;$D26&amp;$B$6,Raw!$A$6:$A$2076,0),MATCH(E$6,Raw!$H$5:$FF$5,0)),"-")</f>
        <v>34207</v>
      </c>
      <c r="F26" s="21"/>
      <c r="G26" s="21">
        <f>IFERROR(INDEX(Raw!$H$6:$FF$2076,MATCH($B26&amp;$D26&amp;$B$6,Raw!$A$6:$A$2076,0),MATCH(G$6,Raw!$H$5:$FF$5,0))/60/60,"-")</f>
        <v>442.78277777777777</v>
      </c>
      <c r="H26" s="314">
        <f>IFERROR(INDEX(Raw!$H$6:$FF$2076,MATCH($B26&amp;$D26&amp;$B$6,Raw!$A$6:$A$2076,0),MATCH(H$6,Raw!$H$5:$FF$5,0))/60/60/24,"-")</f>
        <v>5.4398148148148144E-4</v>
      </c>
      <c r="I26" s="45">
        <f>IFERROR(INDEX(Raw!$H$6:$FF$2076,MATCH($B26&amp;$D26&amp;$B$6,Raw!$A$6:$A$2076,0),MATCH(I$6,Raw!$H$5:$FF$5,0))/60/60/24,"-")</f>
        <v>1.0069444444444444E-3</v>
      </c>
      <c r="J26" s="21"/>
      <c r="K26" s="21">
        <f>IFERROR(INDEX(Raw!$H$6:$FF$2076,MATCH($B26&amp;$D26&amp;$B$6,Raw!$A$6:$A$2076,0),MATCH(K$6,Raw!$H$5:$FF$5,0)),"-")</f>
        <v>0</v>
      </c>
      <c r="L26" s="42"/>
      <c r="M26" s="320" t="s">
        <v>152</v>
      </c>
      <c r="N26" s="21"/>
      <c r="O26" s="21">
        <f>IFERROR(INDEX(Raw!$H$6:$FF$2076,MATCH($B26&amp;$D26&amp;$B$6,Raw!$A$6:$A$2076,0),MATCH(O$6,Raw!$H$5:$FF$5,0)),"-")</f>
        <v>1872</v>
      </c>
      <c r="P26" s="42"/>
      <c r="Q26" s="190">
        <f>IFERROR(INDEX(Raw!$H$6:$FF$2076,MATCH($B26&amp;$D26&amp;$B$6,Raw!$A$6:$A$2076,0),MATCH(Q$6,Raw!$H$5:$FF$5,0))/60/60,"-")</f>
        <v>165.56027777777777</v>
      </c>
      <c r="R26" s="314">
        <f>IFERROR(INDEX(Raw!$H$6:$FF$2076,MATCH($B26&amp;$D26&amp;$B$6,Raw!$A$6:$A$2076,0),MATCH(R$6,Raw!$H$5:$FF$5,0))/60/60/24,"-")</f>
        <v>3.6805555555555554E-3</v>
      </c>
      <c r="S26" s="45">
        <f>IFERROR(INDEX(Raw!$H$6:$FF$2076,MATCH($B26&amp;$D26&amp;$B$6,Raw!$A$6:$A$2076,0),MATCH(S$6,Raw!$H$5:$FF$5,0))/60/60/24,"-")</f>
        <v>6.3078703703703708E-3</v>
      </c>
      <c r="T26" s="21">
        <f>IFERROR(INDEX(Raw!$H$6:$FF$10055,MATCH($B26&amp;$D26&amp;$B$6,Raw!$A$6:$A$10055,0),MATCH(T$6,Raw!$H$5:$FF$5,0)),"-")</f>
        <v>58154</v>
      </c>
    </row>
    <row r="27" spans="1:20" x14ac:dyDescent="0.25">
      <c r="A27" s="188">
        <f t="shared" si="11"/>
        <v>43252</v>
      </c>
      <c r="B27" s="145" t="s">
        <v>128</v>
      </c>
      <c r="C27" s="38" t="s">
        <v>145</v>
      </c>
      <c r="D27" s="2" t="s">
        <v>145</v>
      </c>
      <c r="E27" s="21">
        <f>IFERROR(INDEX(Raw!$H$6:$FF$2076,MATCH($B27&amp;$D27&amp;$B$6,Raw!$A$6:$A$2076,0),MATCH(E$6,Raw!$H$5:$FF$5,0)),"-")</f>
        <v>33127</v>
      </c>
      <c r="F27" s="21"/>
      <c r="G27" s="21">
        <f>IFERROR(INDEX(Raw!$H$6:$FF$2076,MATCH($B27&amp;$D27&amp;$B$6,Raw!$A$6:$A$2076,0),MATCH(G$6,Raw!$H$5:$FF$5,0))/60/60,"-")</f>
        <v>438.80527777777775</v>
      </c>
      <c r="H27" s="314">
        <f>IFERROR(INDEX(Raw!$H$6:$FF$2076,MATCH($B27&amp;$D27&amp;$B$6,Raw!$A$6:$A$2076,0),MATCH(H$6,Raw!$H$5:$FF$5,0))/60/60/24,"-")</f>
        <v>5.5555555555555556E-4</v>
      </c>
      <c r="I27" s="45">
        <f>IFERROR(INDEX(Raw!$H$6:$FF$2076,MATCH($B27&amp;$D27&amp;$B$6,Raw!$A$6:$A$2076,0),MATCH(I$6,Raw!$H$5:$FF$5,0))/60/60/24,"-")</f>
        <v>1.0879629629629629E-3</v>
      </c>
      <c r="J27" s="21"/>
      <c r="K27" s="21">
        <f>IFERROR(INDEX(Raw!$H$6:$FF$2076,MATCH($B27&amp;$D27&amp;$B$6,Raw!$A$6:$A$2076,0),MATCH(K$6,Raw!$H$5:$FF$5,0)),"-")</f>
        <v>0</v>
      </c>
      <c r="L27" s="42"/>
      <c r="M27" s="320" t="s">
        <v>152</v>
      </c>
      <c r="N27" s="21"/>
      <c r="O27" s="21">
        <f>IFERROR(INDEX(Raw!$H$6:$FF$2076,MATCH($B27&amp;$D27&amp;$B$6,Raw!$A$6:$A$2076,0),MATCH(O$6,Raw!$H$5:$FF$5,0)),"-")</f>
        <v>1786</v>
      </c>
      <c r="P27" s="42"/>
      <c r="Q27" s="190">
        <f>IFERROR(INDEX(Raw!$H$6:$FF$2076,MATCH($B27&amp;$D27&amp;$B$6,Raw!$A$6:$A$2076,0),MATCH(Q$6,Raw!$H$5:$FF$5,0))/60/60,"-")</f>
        <v>157.89083333333335</v>
      </c>
      <c r="R27" s="314">
        <f>IFERROR(INDEX(Raw!$H$6:$FF$2076,MATCH($B27&amp;$D27&amp;$B$6,Raw!$A$6:$A$2076,0),MATCH(R$6,Raw!$H$5:$FF$5,0))/60/60/24,"-")</f>
        <v>3.6805555555555554E-3</v>
      </c>
      <c r="S27" s="45">
        <f>IFERROR(INDEX(Raw!$H$6:$FF$2076,MATCH($B27&amp;$D27&amp;$B$6,Raw!$A$6:$A$2076,0),MATCH(S$6,Raw!$H$5:$FF$5,0))/60/60/24,"-")</f>
        <v>6.4004629629629628E-3</v>
      </c>
      <c r="T27" s="21">
        <f>IFERROR(INDEX(Raw!$H$6:$FF$10055,MATCH($B27&amp;$D27&amp;$B$6,Raw!$A$6:$A$10055,0),MATCH(T$6,Raw!$H$5:$FF$5,0)),"-")</f>
        <v>56481</v>
      </c>
    </row>
    <row r="28" spans="1:20" ht="17.5" x14ac:dyDescent="0.35">
      <c r="A28" s="188">
        <f t="shared" si="11"/>
        <v>43282</v>
      </c>
      <c r="B28" s="145" t="s">
        <v>128</v>
      </c>
      <c r="C28" s="38" t="s">
        <v>146</v>
      </c>
      <c r="D28" s="99" t="s">
        <v>146</v>
      </c>
      <c r="E28" s="21">
        <f>IFERROR(INDEX(Raw!$H$6:$FF$2076,MATCH($B28&amp;$D28&amp;$B$6,Raw!$A$6:$A$2076,0),MATCH(E$6,Raw!$H$5:$FF$5,0)),"-")</f>
        <v>36413</v>
      </c>
      <c r="F28" s="21"/>
      <c r="G28" s="21">
        <f>IFERROR(INDEX(Raw!$H$6:$FF$2076,MATCH($B28&amp;$D28&amp;$B$6,Raw!$A$6:$A$2076,0),MATCH(G$6,Raw!$H$5:$FF$5,0))/60/60,"-")</f>
        <v>549.66694444444454</v>
      </c>
      <c r="H28" s="314">
        <f>IFERROR(INDEX(Raw!$H$6:$FF$2076,MATCH($B28&amp;$D28&amp;$B$6,Raw!$A$6:$A$2076,0),MATCH(H$6,Raw!$H$5:$FF$5,0))/60/60/24,"-")</f>
        <v>6.2500000000000001E-4</v>
      </c>
      <c r="I28" s="45">
        <f>IFERROR(INDEX(Raw!$H$6:$FF$2076,MATCH($B28&amp;$D28&amp;$B$6,Raw!$A$6:$A$2076,0),MATCH(I$6,Raw!$H$5:$FF$5,0))/60/60/24,"-")</f>
        <v>1.1689814814814816E-3</v>
      </c>
      <c r="J28" s="21"/>
      <c r="K28" s="21">
        <f>IFERROR(INDEX(Raw!$H$6:$FF$2076,MATCH($B28&amp;$D28&amp;$B$6,Raw!$A$6:$A$2076,0),MATCH(K$6,Raw!$H$5:$FF$5,0)),"-")</f>
        <v>0</v>
      </c>
      <c r="L28" s="42"/>
      <c r="M28" s="320" t="s">
        <v>152</v>
      </c>
      <c r="N28" s="21"/>
      <c r="O28" s="21">
        <f>IFERROR(INDEX(Raw!$H$6:$FF$2076,MATCH($B28&amp;$D28&amp;$B$6,Raw!$A$6:$A$2076,0),MATCH(O$6,Raw!$H$5:$FF$5,0)),"-")</f>
        <v>1968</v>
      </c>
      <c r="P28" s="42"/>
      <c r="Q28" s="190">
        <f>IFERROR(INDEX(Raw!$H$6:$FF$2076,MATCH($B28&amp;$D28&amp;$B$6,Raw!$A$6:$A$2076,0),MATCH(Q$6,Raw!$H$5:$FF$5,0))/60/60,"-")</f>
        <v>178.82972222222222</v>
      </c>
      <c r="R28" s="314">
        <f>IFERROR(INDEX(Raw!$H$6:$FF$2076,MATCH($B28&amp;$D28&amp;$B$6,Raw!$A$6:$A$2076,0),MATCH(R$6,Raw!$H$5:$FF$5,0))/60/60/24,"-")</f>
        <v>3.7847222222222223E-3</v>
      </c>
      <c r="S28" s="45">
        <f>IFERROR(INDEX(Raw!$H$6:$FF$2076,MATCH($B28&amp;$D28&amp;$B$6,Raw!$A$6:$A$2076,0),MATCH(S$6,Raw!$H$5:$FF$5,0))/60/60/24,"-")</f>
        <v>6.145833333333333E-3</v>
      </c>
      <c r="T28" s="21">
        <f>IFERROR(INDEX(Raw!$H$6:$FF$10055,MATCH($B28&amp;$D28&amp;$B$6,Raw!$A$6:$A$10055,0),MATCH(T$6,Raw!$H$5:$FF$5,0)),"-")</f>
        <v>58884</v>
      </c>
    </row>
    <row r="29" spans="1:20" x14ac:dyDescent="0.25">
      <c r="A29" s="188">
        <f t="shared" si="11"/>
        <v>43313</v>
      </c>
      <c r="B29" s="145" t="s">
        <v>128</v>
      </c>
      <c r="C29" s="38" t="s">
        <v>135</v>
      </c>
      <c r="D29" s="2" t="s">
        <v>135</v>
      </c>
      <c r="E29" s="21">
        <f>IFERROR(INDEX(Raw!$H$6:$FF$2076,MATCH($B29&amp;$D29&amp;$B$6,Raw!$A$6:$A$2076,0),MATCH(E$6,Raw!$H$5:$FF$5,0)),"-")</f>
        <v>33657</v>
      </c>
      <c r="F29" s="21"/>
      <c r="G29" s="21">
        <f>IFERROR(INDEX(Raw!$H$6:$FF$2076,MATCH($B29&amp;$D29&amp;$B$6,Raw!$A$6:$A$2076,0),MATCH(G$6,Raw!$H$5:$FF$5,0))/60/60,"-")</f>
        <v>405.93833333333333</v>
      </c>
      <c r="H29" s="314">
        <f>IFERROR(INDEX(Raw!$H$6:$FF$2076,MATCH($B29&amp;$D29&amp;$B$6,Raw!$A$6:$A$2076,0),MATCH(H$6,Raw!$H$5:$FF$5,0))/60/60/24,"-")</f>
        <v>4.9768518518518521E-4</v>
      </c>
      <c r="I29" s="45">
        <f>IFERROR(INDEX(Raw!$H$6:$FF$2076,MATCH($B29&amp;$D29&amp;$B$6,Raw!$A$6:$A$2076,0),MATCH(I$6,Raw!$H$5:$FF$5,0))/60/60/24,"-")</f>
        <v>9.6064814814814808E-4</v>
      </c>
      <c r="J29" s="21"/>
      <c r="K29" s="21">
        <f>IFERROR(INDEX(Raw!$H$6:$FF$2076,MATCH($B29&amp;$D29&amp;$B$6,Raw!$A$6:$A$2076,0),MATCH(K$6,Raw!$H$5:$FF$5,0)),"-")</f>
        <v>0</v>
      </c>
      <c r="L29" s="42"/>
      <c r="M29" s="320" t="s">
        <v>152</v>
      </c>
      <c r="N29" s="21"/>
      <c r="O29" s="21">
        <f>IFERROR(INDEX(Raw!$H$6:$FF$2076,MATCH($B29&amp;$D29&amp;$B$6,Raw!$A$6:$A$2076,0),MATCH(O$6,Raw!$H$5:$FF$5,0)),"-")</f>
        <v>1891</v>
      </c>
      <c r="P29" s="42"/>
      <c r="Q29" s="190">
        <f>IFERROR(INDEX(Raw!$H$6:$FF$2076,MATCH($B29&amp;$D29&amp;$B$6,Raw!$A$6:$A$2076,0),MATCH(Q$6,Raw!$H$5:$FF$5,0))/60/60,"-")</f>
        <v>174.37944444444443</v>
      </c>
      <c r="R29" s="314">
        <f>IFERROR(INDEX(Raw!$H$6:$FF$2076,MATCH($B29&amp;$D29&amp;$B$6,Raw!$A$6:$A$2076,0),MATCH(R$6,Raw!$H$5:$FF$5,0))/60/60/24,"-")</f>
        <v>3.8425925925925923E-3</v>
      </c>
      <c r="S29" s="45">
        <f>IFERROR(INDEX(Raw!$H$6:$FF$2076,MATCH($B29&amp;$D29&amp;$B$6,Raw!$A$6:$A$2076,0),MATCH(S$6,Raw!$H$5:$FF$5,0))/60/60/24,"-")</f>
        <v>6.0416666666666665E-3</v>
      </c>
      <c r="T29" s="21">
        <f>IFERROR(INDEX(Raw!$H$6:$FF$10055,MATCH($B29&amp;$D29&amp;$B$6,Raw!$A$6:$A$10055,0),MATCH(T$6,Raw!$H$5:$FF$5,0)),"-")</f>
        <v>53240</v>
      </c>
    </row>
    <row r="30" spans="1:20" x14ac:dyDescent="0.25">
      <c r="A30" s="188">
        <f t="shared" si="11"/>
        <v>43344</v>
      </c>
      <c r="B30" s="145" t="s">
        <v>128</v>
      </c>
      <c r="C30" s="74" t="s">
        <v>136</v>
      </c>
      <c r="D30" s="95" t="s">
        <v>136</v>
      </c>
      <c r="E30" s="21">
        <f>IFERROR(INDEX(Raw!$H$6:$FF$2076,MATCH($B30&amp;$D30&amp;$B$6,Raw!$A$6:$A$2076,0),MATCH(E$6,Raw!$H$5:$FF$5,0)),"-")</f>
        <v>33911</v>
      </c>
      <c r="F30" s="21"/>
      <c r="G30" s="21">
        <f>IFERROR(INDEX(Raw!$H$6:$FF$2076,MATCH($B30&amp;$D30&amp;$B$6,Raw!$A$6:$A$2076,0),MATCH(G$6,Raw!$H$5:$FF$5,0))/60/60,"-")</f>
        <v>416.47750000000002</v>
      </c>
      <c r="H30" s="314">
        <f>IFERROR(INDEX(Raw!$H$6:$FF$2076,MATCH($B30&amp;$D30&amp;$B$6,Raw!$A$6:$A$2076,0),MATCH(H$6,Raw!$H$5:$FF$5,0))/60/60/24,"-")</f>
        <v>5.0925925925925921E-4</v>
      </c>
      <c r="I30" s="45">
        <f>IFERROR(INDEX(Raw!$H$6:$FF$2076,MATCH($B30&amp;$D30&amp;$B$6,Raw!$A$6:$A$2076,0),MATCH(I$6,Raw!$H$5:$FF$5,0))/60/60/24,"-")</f>
        <v>9.8379629629629642E-4</v>
      </c>
      <c r="J30" s="21"/>
      <c r="K30" s="21">
        <f>IFERROR(INDEX(Raw!$H$6:$FF$2076,MATCH($B30&amp;$D30&amp;$B$6,Raw!$A$6:$A$2076,0),MATCH(K$6,Raw!$H$5:$FF$5,0)),"-")</f>
        <v>0</v>
      </c>
      <c r="L30" s="42"/>
      <c r="M30" s="320" t="s">
        <v>152</v>
      </c>
      <c r="N30" s="21"/>
      <c r="O30" s="21">
        <f>IFERROR(INDEX(Raw!$H$6:$FF$2076,MATCH($B30&amp;$D30&amp;$B$6,Raw!$A$6:$A$2076,0),MATCH(O$6,Raw!$H$5:$FF$5,0)),"-")</f>
        <v>1839</v>
      </c>
      <c r="P30" s="42"/>
      <c r="Q30" s="190">
        <f>IFERROR(INDEX(Raw!$H$6:$FF$2076,MATCH($B30&amp;$D30&amp;$B$6,Raw!$A$6:$A$2076,0),MATCH(Q$6,Raw!$H$5:$FF$5,0))/60/60,"-")</f>
        <v>160.64638888888888</v>
      </c>
      <c r="R30" s="314">
        <f>IFERROR(INDEX(Raw!$H$6:$FF$2076,MATCH($B30&amp;$D30&amp;$B$6,Raw!$A$6:$A$2076,0),MATCH(R$6,Raw!$H$5:$FF$5,0))/60/60/24,"-")</f>
        <v>3.6342592592592594E-3</v>
      </c>
      <c r="S30" s="45">
        <f>IFERROR(INDEX(Raw!$H$6:$FF$2076,MATCH($B30&amp;$D30&amp;$B$6,Raw!$A$6:$A$2076,0),MATCH(S$6,Raw!$H$5:$FF$5,0))/60/60/24,"-")</f>
        <v>6.2731481481481484E-3</v>
      </c>
      <c r="T30" s="21">
        <f>IFERROR(INDEX(Raw!$H$6:$FF$10055,MATCH($B30&amp;$D30&amp;$B$6,Raw!$A$6:$A$10055,0),MATCH(T$6,Raw!$H$5:$FF$5,0)),"-")</f>
        <v>52568</v>
      </c>
    </row>
    <row r="31" spans="1:20" ht="17.5" x14ac:dyDescent="0.35">
      <c r="A31" s="188">
        <f t="shared" si="11"/>
        <v>43374</v>
      </c>
      <c r="B31" s="145" t="s">
        <v>128</v>
      </c>
      <c r="C31" s="38" t="s">
        <v>137</v>
      </c>
      <c r="D31" s="99" t="s">
        <v>137</v>
      </c>
      <c r="E31" s="21">
        <f>IFERROR(INDEX(Raw!$H$6:$FF$2076,MATCH($B31&amp;$D31&amp;$B$6,Raw!$A$6:$A$2076,0),MATCH(E$6,Raw!$H$5:$FF$5,0)),"-")</f>
        <v>35919</v>
      </c>
      <c r="F31" s="21"/>
      <c r="G31" s="21">
        <f>IFERROR(INDEX(Raw!$H$6:$FF$2076,MATCH($B31&amp;$D31&amp;$B$6,Raw!$A$6:$A$2076,0),MATCH(G$6,Raw!$H$5:$FF$5,0))/60/60,"-")</f>
        <v>421.49305555555554</v>
      </c>
      <c r="H31" s="314">
        <f>IFERROR(INDEX(Raw!$H$6:$FF$2076,MATCH($B31&amp;$D31&amp;$B$6,Raw!$A$6:$A$2076,0),MATCH(H$6,Raw!$H$5:$FF$5,0))/60/60/24,"-")</f>
        <v>4.8611111111111104E-4</v>
      </c>
      <c r="I31" s="45">
        <f>IFERROR(INDEX(Raw!$H$6:$FF$2076,MATCH($B31&amp;$D31&amp;$B$6,Raw!$A$6:$A$2076,0),MATCH(I$6,Raw!$H$5:$FF$5,0))/60/60/24,"-")</f>
        <v>9.2592592592592585E-4</v>
      </c>
      <c r="J31" s="21"/>
      <c r="K31" s="21">
        <f>IFERROR(INDEX(Raw!$H$6:$FF$2076,MATCH($B31&amp;$D31&amp;$B$6,Raw!$A$6:$A$2076,0),MATCH(K$6,Raw!$H$5:$FF$5,0)),"-")</f>
        <v>0</v>
      </c>
      <c r="L31" s="42"/>
      <c r="M31" s="320" t="s">
        <v>152</v>
      </c>
      <c r="N31" s="21"/>
      <c r="O31" s="21">
        <f>IFERROR(INDEX(Raw!$H$6:$FF$2076,MATCH($B31&amp;$D31&amp;$B$6,Raw!$A$6:$A$2076,0),MATCH(O$6,Raw!$H$5:$FF$5,0)),"-")</f>
        <v>1949</v>
      </c>
      <c r="P31" s="42"/>
      <c r="Q31" s="190">
        <f>IFERROR(INDEX(Raw!$H$6:$FF$2076,MATCH($B31&amp;$D31&amp;$B$6,Raw!$A$6:$A$2076,0),MATCH(Q$6,Raw!$H$5:$FF$5,0))/60/60,"-")</f>
        <v>165.82999999999998</v>
      </c>
      <c r="R31" s="314">
        <f>IFERROR(INDEX(Raw!$H$6:$FF$2076,MATCH($B31&amp;$D31&amp;$B$6,Raw!$A$6:$A$2076,0),MATCH(R$6,Raw!$H$5:$FF$5,0))/60/60/24,"-")</f>
        <v>3.5416666666666665E-3</v>
      </c>
      <c r="S31" s="45">
        <f>IFERROR(INDEX(Raw!$H$6:$FF$2076,MATCH($B31&amp;$D31&amp;$B$6,Raw!$A$6:$A$2076,0),MATCH(S$6,Raw!$H$5:$FF$5,0))/60/60/24,"-")</f>
        <v>6.1574074074074074E-3</v>
      </c>
      <c r="T31" s="21">
        <f>IFERROR(INDEX(Raw!$H$6:$FF$10055,MATCH($B31&amp;$D31&amp;$B$6,Raw!$A$6:$A$10055,0),MATCH(T$6,Raw!$H$5:$FF$5,0)),"-")</f>
        <v>55383</v>
      </c>
    </row>
    <row r="32" spans="1:20" x14ac:dyDescent="0.25">
      <c r="A32" s="188">
        <f t="shared" si="11"/>
        <v>43405</v>
      </c>
      <c r="B32" s="145" t="s">
        <v>128</v>
      </c>
      <c r="C32" s="38" t="s">
        <v>138</v>
      </c>
      <c r="D32" s="2" t="s">
        <v>138</v>
      </c>
      <c r="E32" s="21">
        <f>IFERROR(INDEX(Raw!$H$6:$FF$2076,MATCH($B32&amp;$D32&amp;$B$6,Raw!$A$6:$A$2076,0),MATCH(E$6,Raw!$H$5:$FF$5,0)),"-")</f>
        <v>36697</v>
      </c>
      <c r="F32" s="21"/>
      <c r="G32" s="21">
        <f>IFERROR(INDEX(Raw!$H$6:$FF$2076,MATCH($B32&amp;$D32&amp;$B$6,Raw!$A$6:$A$2076,0),MATCH(G$6,Raw!$H$5:$FF$5,0))/60/60,"-")</f>
        <v>423.65</v>
      </c>
      <c r="H32" s="314">
        <f>IFERROR(INDEX(Raw!$H$6:$FF$2076,MATCH($B32&amp;$D32&amp;$B$6,Raw!$A$6:$A$2076,0),MATCH(H$6,Raw!$H$5:$FF$5,0))/60/60/24,"-")</f>
        <v>4.8611111111111104E-4</v>
      </c>
      <c r="I32" s="45">
        <f>IFERROR(INDEX(Raw!$H$6:$FF$2076,MATCH($B32&amp;$D32&amp;$B$6,Raw!$A$6:$A$2076,0),MATCH(I$6,Raw!$H$5:$FF$5,0))/60/60/24,"-")</f>
        <v>9.0277777777777784E-4</v>
      </c>
      <c r="J32" s="21"/>
      <c r="K32" s="21">
        <f>IFERROR(INDEX(Raw!$H$6:$FF$2076,MATCH($B32&amp;$D32&amp;$B$6,Raw!$A$6:$A$2076,0),MATCH(K$6,Raw!$H$5:$FF$5,0)),"-")</f>
        <v>0</v>
      </c>
      <c r="L32" s="42"/>
      <c r="M32" s="320" t="s">
        <v>152</v>
      </c>
      <c r="N32" s="21"/>
      <c r="O32" s="21">
        <f>IFERROR(INDEX(Raw!$H$6:$FF$2076,MATCH($B32&amp;$D32&amp;$B$6,Raw!$A$6:$A$2076,0),MATCH(O$6,Raw!$H$5:$FF$5,0)),"-")</f>
        <v>2113</v>
      </c>
      <c r="P32" s="42"/>
      <c r="Q32" s="190">
        <f>IFERROR(INDEX(Raw!$H$6:$FF$2076,MATCH($B32&amp;$D32&amp;$B$6,Raw!$A$6:$A$2076,0),MATCH(Q$6,Raw!$H$5:$FF$5,0))/60/60,"-")</f>
        <v>185.95222222222222</v>
      </c>
      <c r="R32" s="314">
        <f>IFERROR(INDEX(Raw!$H$6:$FF$2076,MATCH($B32&amp;$D32&amp;$B$6,Raw!$A$6:$A$2076,0),MATCH(R$6,Raw!$H$5:$FF$5,0))/60/60/24,"-")</f>
        <v>3.6689814814814814E-3</v>
      </c>
      <c r="S32" s="45">
        <f>IFERROR(INDEX(Raw!$H$6:$FF$2076,MATCH($B32&amp;$D32&amp;$B$6,Raw!$A$6:$A$2076,0),MATCH(S$6,Raw!$H$5:$FF$5,0))/60/60/24,"-")</f>
        <v>6.215277777777777E-3</v>
      </c>
      <c r="T32" s="21">
        <f>IFERROR(INDEX(Raw!$H$6:$FF$10055,MATCH($B32&amp;$D32&amp;$B$6,Raw!$A$6:$A$10055,0),MATCH(T$6,Raw!$H$5:$FF$5,0)),"-")</f>
        <v>56484</v>
      </c>
    </row>
    <row r="33" spans="1:20" x14ac:dyDescent="0.25">
      <c r="A33" s="188">
        <f t="shared" si="11"/>
        <v>43435</v>
      </c>
      <c r="B33" s="145" t="s">
        <v>128</v>
      </c>
      <c r="C33" s="38" t="s">
        <v>139</v>
      </c>
      <c r="D33" s="2" t="s">
        <v>139</v>
      </c>
      <c r="E33" s="21">
        <f>IFERROR(INDEX(Raw!$H$6:$FF$2076,MATCH($B33&amp;$D33&amp;$B$6,Raw!$A$6:$A$2076,0),MATCH(E$6,Raw!$H$5:$FF$5,0)),"-")</f>
        <v>39154</v>
      </c>
      <c r="F33" s="21"/>
      <c r="G33" s="21">
        <f>IFERROR(INDEX(Raw!$H$6:$FF$2076,MATCH($B33&amp;$D33&amp;$B$6,Raw!$A$6:$A$2076,0),MATCH(G$6,Raw!$H$5:$FF$5,0))/60/60,"-")</f>
        <v>440.1230555555556</v>
      </c>
      <c r="H33" s="314">
        <f>IFERROR(INDEX(Raw!$H$6:$FF$2076,MATCH($B33&amp;$D33&amp;$B$6,Raw!$A$6:$A$2076,0),MATCH(H$6,Raw!$H$5:$FF$5,0))/60/60/24,"-")</f>
        <v>4.6296296296296293E-4</v>
      </c>
      <c r="I33" s="45">
        <f>IFERROR(INDEX(Raw!$H$6:$FF$2076,MATCH($B33&amp;$D33&amp;$B$6,Raw!$A$6:$A$2076,0),MATCH(I$6,Raw!$H$5:$FF$5,0))/60/60/24,"-")</f>
        <v>8.564814814814815E-4</v>
      </c>
      <c r="J33" s="21"/>
      <c r="K33" s="21">
        <f>IFERROR(INDEX(Raw!$H$6:$FF$2076,MATCH($B33&amp;$D33&amp;$B$6,Raw!$A$6:$A$2076,0),MATCH(K$6,Raw!$H$5:$FF$5,0)),"-")</f>
        <v>0</v>
      </c>
      <c r="L33" s="42"/>
      <c r="M33" s="320" t="s">
        <v>152</v>
      </c>
      <c r="N33" s="21"/>
      <c r="O33" s="21">
        <f>IFERROR(INDEX(Raw!$H$6:$FF$2076,MATCH($B33&amp;$D33&amp;$B$6,Raw!$A$6:$A$2076,0),MATCH(O$6,Raw!$H$5:$FF$5,0)),"-")</f>
        <v>2224</v>
      </c>
      <c r="P33" s="42"/>
      <c r="Q33" s="190">
        <f>IFERROR(INDEX(Raw!$H$6:$FF$2076,MATCH($B33&amp;$D33&amp;$B$6,Raw!$A$6:$A$2076,0),MATCH(Q$6,Raw!$H$5:$FF$5,0))/60/60,"-")</f>
        <v>191.06611111111113</v>
      </c>
      <c r="R33" s="314">
        <f>IFERROR(INDEX(Raw!$H$6:$FF$2076,MATCH($B33&amp;$D33&amp;$B$6,Raw!$A$6:$A$2076,0),MATCH(R$6,Raw!$H$5:$FF$5,0))/60/60/24,"-")</f>
        <v>3.5763888888888894E-3</v>
      </c>
      <c r="S33" s="45">
        <f>IFERROR(INDEX(Raw!$H$6:$FF$2076,MATCH($B33&amp;$D33&amp;$B$6,Raw!$A$6:$A$2076,0),MATCH(S$6,Raw!$H$5:$FF$5,0))/60/60/24,"-")</f>
        <v>6.0185185185185177E-3</v>
      </c>
      <c r="T33" s="21">
        <f>IFERROR(INDEX(Raw!$H$6:$FF$10055,MATCH($B33&amp;$D33&amp;$B$6,Raw!$A$6:$A$10055,0),MATCH(T$6,Raw!$H$5:$FF$5,0)),"-")</f>
        <v>60238</v>
      </c>
    </row>
    <row r="34" spans="1:20" ht="17.5" x14ac:dyDescent="0.35">
      <c r="A34" s="188">
        <f t="shared" si="11"/>
        <v>43466</v>
      </c>
      <c r="B34" s="145" t="s">
        <v>128</v>
      </c>
      <c r="C34" s="38" t="s">
        <v>140</v>
      </c>
      <c r="D34" s="99" t="s">
        <v>140</v>
      </c>
      <c r="E34" s="21">
        <f>IFERROR(INDEX(Raw!$H$6:$FF$2076,MATCH($B34&amp;$D34&amp;$B$6,Raw!$A$6:$A$2076,0),MATCH(E$6,Raw!$H$5:$FF$5,0)),"-")</f>
        <v>39182</v>
      </c>
      <c r="F34" s="21"/>
      <c r="G34" s="21">
        <f>IFERROR(INDEX(Raw!$H$6:$FF$2076,MATCH($B34&amp;$D34&amp;$B$6,Raw!$A$6:$A$2076,0),MATCH(G$6,Raw!$H$5:$FF$5,0))/60/60,"-")</f>
        <v>431.38916666666665</v>
      </c>
      <c r="H34" s="314">
        <f>IFERROR(INDEX(Raw!$H$6:$FF$2076,MATCH($B34&amp;$D34&amp;$B$6,Raw!$A$6:$A$2076,0),MATCH(H$6,Raw!$H$5:$FF$5,0))/60/60/24,"-")</f>
        <v>4.6296296296296293E-4</v>
      </c>
      <c r="I34" s="45">
        <f>IFERROR(INDEX(Raw!$H$6:$FF$2076,MATCH($B34&amp;$D34&amp;$B$6,Raw!$A$6:$A$2076,0),MATCH(I$6,Raw!$H$5:$FF$5,0))/60/60/24,"-")</f>
        <v>8.564814814814815E-4</v>
      </c>
      <c r="J34" s="21"/>
      <c r="K34" s="21">
        <f>IFERROR(INDEX(Raw!$H$6:$FF$2076,MATCH($B34&amp;$D34&amp;$B$6,Raw!$A$6:$A$2076,0),MATCH(K$6,Raw!$H$5:$FF$5,0)),"-")</f>
        <v>0</v>
      </c>
      <c r="L34" s="42"/>
      <c r="M34" s="320" t="s">
        <v>152</v>
      </c>
      <c r="N34" s="21"/>
      <c r="O34" s="21">
        <f>IFERROR(INDEX(Raw!$H$6:$FF$2076,MATCH($B34&amp;$D34&amp;$B$6,Raw!$A$6:$A$2076,0),MATCH(O$6,Raw!$H$5:$FF$5,0)),"-")</f>
        <v>2298</v>
      </c>
      <c r="P34" s="42"/>
      <c r="Q34" s="190">
        <f>IFERROR(INDEX(Raw!$H$6:$FF$2076,MATCH($B34&amp;$D34&amp;$B$6,Raw!$A$6:$A$2076,0),MATCH(Q$6,Raw!$H$5:$FF$5,0))/60/60,"-")</f>
        <v>193.69916666666668</v>
      </c>
      <c r="R34" s="314">
        <f>IFERROR(INDEX(Raw!$H$6:$FF$2076,MATCH($B34&amp;$D34&amp;$B$6,Raw!$A$6:$A$2076,0),MATCH(R$6,Raw!$H$5:$FF$5,0))/60/60/24,"-")</f>
        <v>3.5069444444444445E-3</v>
      </c>
      <c r="S34" s="45">
        <f>IFERROR(INDEX(Raw!$H$6:$FF$2076,MATCH($B34&amp;$D34&amp;$B$6,Raw!$A$6:$A$2076,0),MATCH(S$6,Raw!$H$5:$FF$5,0))/60/60/24,"-")</f>
        <v>6.1574074074074074E-3</v>
      </c>
      <c r="T34" s="21">
        <f>IFERROR(INDEX(Raw!$H$6:$FF$10055,MATCH($B34&amp;$D34&amp;$B$6,Raw!$A$6:$A$10055,0),MATCH(T$6,Raw!$H$5:$FF$5,0)),"-")</f>
        <v>60108</v>
      </c>
    </row>
    <row r="35" spans="1:20" x14ac:dyDescent="0.25">
      <c r="A35" s="188">
        <f t="shared" si="11"/>
        <v>43497</v>
      </c>
      <c r="B35" s="145" t="s">
        <v>128</v>
      </c>
      <c r="C35" s="38" t="s">
        <v>141</v>
      </c>
      <c r="D35" s="2" t="s">
        <v>141</v>
      </c>
      <c r="E35" s="21">
        <f>IFERROR(INDEX(Raw!$H$6:$FF$2076,MATCH($B35&amp;$D35&amp;$B$6,Raw!$A$6:$A$2076,0),MATCH(E$6,Raw!$H$5:$FF$5,0)),"-")</f>
        <v>34964</v>
      </c>
      <c r="F35" s="21"/>
      <c r="G35" s="21">
        <f>IFERROR(INDEX(Raw!$H$6:$FF$2076,MATCH($B35&amp;$D35&amp;$B$6,Raw!$A$6:$A$2076,0),MATCH(G$6,Raw!$H$5:$FF$5,0))/60/60,"-")</f>
        <v>406.46388888888885</v>
      </c>
      <c r="H35" s="314">
        <f>IFERROR(INDEX(Raw!$H$6:$FF$2076,MATCH($B35&amp;$D35&amp;$B$6,Raw!$A$6:$A$2076,0),MATCH(H$6,Raw!$H$5:$FF$5,0))/60/60/24,"-")</f>
        <v>4.8611111111111104E-4</v>
      </c>
      <c r="I35" s="45">
        <f>IFERROR(INDEX(Raw!$H$6:$FF$2076,MATCH($B35&amp;$D35&amp;$B$6,Raw!$A$6:$A$2076,0),MATCH(I$6,Raw!$H$5:$FF$5,0))/60/60/24,"-")</f>
        <v>9.2592592592592585E-4</v>
      </c>
      <c r="J35" s="21"/>
      <c r="K35" s="21">
        <f>IFERROR(INDEX(Raw!$H$6:$FF$2076,MATCH($B35&amp;$D35&amp;$B$6,Raw!$A$6:$A$2076,0),MATCH(K$6,Raw!$H$5:$FF$5,0)),"-")</f>
        <v>0</v>
      </c>
      <c r="L35" s="42"/>
      <c r="M35" s="320" t="s">
        <v>152</v>
      </c>
      <c r="N35" s="21"/>
      <c r="O35" s="21">
        <f>IFERROR(INDEX(Raw!$H$6:$FF$2076,MATCH($B35&amp;$D35&amp;$B$6,Raw!$A$6:$A$2076,0),MATCH(O$6,Raw!$H$5:$FF$5,0)),"-")</f>
        <v>2017</v>
      </c>
      <c r="P35" s="42"/>
      <c r="Q35" s="190">
        <f>IFERROR(INDEX(Raw!$H$6:$FF$2076,MATCH($B35&amp;$D35&amp;$B$6,Raw!$A$6:$A$2076,0),MATCH(Q$6,Raw!$H$5:$FF$5,0))/60/60,"-")</f>
        <v>178.94138888888889</v>
      </c>
      <c r="R35" s="314">
        <f>IFERROR(INDEX(Raw!$H$6:$FF$2076,MATCH($B35&amp;$D35&amp;$B$6,Raw!$A$6:$A$2076,0),MATCH(R$6,Raw!$H$5:$FF$5,0))/60/60/24,"-")</f>
        <v>3.6921296296296298E-3</v>
      </c>
      <c r="S35" s="45">
        <f>IFERROR(INDEX(Raw!$H$6:$FF$2076,MATCH($B35&amp;$D35&amp;$B$6,Raw!$A$6:$A$2076,0),MATCH(S$6,Raw!$H$5:$FF$5,0))/60/60/24,"-")</f>
        <v>6.215277777777777E-3</v>
      </c>
      <c r="T35" s="21">
        <f>IFERROR(INDEX(Raw!$H$6:$FF$10055,MATCH($B35&amp;$D35&amp;$B$6,Raw!$A$6:$A$10055,0),MATCH(T$6,Raw!$H$5:$FF$5,0)),"-")</f>
        <v>54648</v>
      </c>
    </row>
    <row r="36" spans="1:20" collapsed="1" x14ac:dyDescent="0.25">
      <c r="A36" s="188">
        <f t="shared" si="11"/>
        <v>43525</v>
      </c>
      <c r="B36" s="147" t="s">
        <v>128</v>
      </c>
      <c r="C36" s="97" t="s">
        <v>142</v>
      </c>
      <c r="D36" s="95" t="s">
        <v>142</v>
      </c>
      <c r="E36" s="22">
        <f>IFERROR(INDEX(Raw!$H$6:$FF$2076,MATCH($B36&amp;$D36&amp;$B$6,Raw!$A$6:$A$2076,0),MATCH(E$6,Raw!$H$5:$FF$5,0)),"-")</f>
        <v>38329</v>
      </c>
      <c r="F36" s="21"/>
      <c r="G36" s="22">
        <f>IFERROR(INDEX(Raw!$H$6:$FF$2076,MATCH($B36&amp;$D36&amp;$B$6,Raw!$A$6:$A$2076,0),MATCH(G$6,Raw!$H$5:$FF$5,0))/60/60,"-")</f>
        <v>416.33805555555557</v>
      </c>
      <c r="H36" s="317">
        <f>IFERROR(INDEX(Raw!$H$6:$FF$2076,MATCH($B36&amp;$D36&amp;$B$6,Raw!$A$6:$A$2076,0),MATCH(H$6,Raw!$H$5:$FF$5,0))/60/60/24,"-")</f>
        <v>4.5138888888888892E-4</v>
      </c>
      <c r="I36" s="46">
        <f>IFERROR(INDEX(Raw!$H$6:$FF$2076,MATCH($B36&amp;$D36&amp;$B$6,Raw!$A$6:$A$2076,0),MATCH(I$6,Raw!$H$5:$FF$5,0))/60/60/24,"-")</f>
        <v>8.6805555555555551E-4</v>
      </c>
      <c r="J36" s="21"/>
      <c r="K36" s="22">
        <f>IFERROR(INDEX(Raw!$H$6:$FF$2076,MATCH($B36&amp;$D36&amp;$B$6,Raw!$A$6:$A$2076,0),MATCH(K$6,Raw!$H$5:$FF$5,0)),"-")</f>
        <v>0</v>
      </c>
      <c r="L36" s="42"/>
      <c r="M36" s="321" t="s">
        <v>152</v>
      </c>
      <c r="N36" s="21"/>
      <c r="O36" s="22">
        <f>IFERROR(INDEX(Raw!$H$6:$FF$2076,MATCH($B36&amp;$D36&amp;$B$6,Raw!$A$6:$A$2076,0),MATCH(O$6,Raw!$H$5:$FF$5,0)),"-")</f>
        <v>2136</v>
      </c>
      <c r="P36" s="42"/>
      <c r="Q36" s="152">
        <f>IFERROR(INDEX(Raw!$H$6:$FF$2076,MATCH($B36&amp;$D36&amp;$B$6,Raw!$A$6:$A$2076,0),MATCH(Q$6,Raw!$H$5:$FF$5,0))/60/60,"-")</f>
        <v>179.57222222222222</v>
      </c>
      <c r="R36" s="317">
        <f>IFERROR(INDEX(Raw!$H$6:$FF$2076,MATCH($B36&amp;$D36&amp;$B$6,Raw!$A$6:$A$2076,0),MATCH(R$6,Raw!$H$5:$FF$5,0))/60/60/24,"-")</f>
        <v>3.5069444444444445E-3</v>
      </c>
      <c r="S36" s="46">
        <f>IFERROR(INDEX(Raw!$H$6:$FF$2076,MATCH($B36&amp;$D36&amp;$B$6,Raw!$A$6:$A$2076,0),MATCH(S$6,Raw!$H$5:$FF$5,0))/60/60/24,"-")</f>
        <v>5.8912037037037032E-3</v>
      </c>
      <c r="T36" s="21">
        <f>IFERROR(INDEX(Raw!$H$6:$FF$10055,MATCH($B36&amp;$D36&amp;$B$6,Raw!$A$6:$A$10055,0),MATCH(T$6,Raw!$H$5:$FF$5,0)),"-")</f>
        <v>59560</v>
      </c>
    </row>
    <row r="37" spans="1:20" ht="17.5" x14ac:dyDescent="0.35">
      <c r="A37" s="188">
        <f t="shared" si="11"/>
        <v>43556</v>
      </c>
      <c r="B37" s="143" t="s">
        <v>129</v>
      </c>
      <c r="C37" s="102" t="s">
        <v>143</v>
      </c>
      <c r="D37" s="337" t="s">
        <v>143</v>
      </c>
      <c r="E37" s="76">
        <f>IFERROR(INDEX(Raw!$H$6:$FF$2076,MATCH($B37&amp;$D37&amp;$B$6,Raw!$A$6:$A$2076,0),MATCH(E$6,Raw!$H$5:$FF$5,0)),"-")</f>
        <v>37046</v>
      </c>
      <c r="F37" s="21"/>
      <c r="G37" s="76">
        <f>IFERROR(INDEX(Raw!$H$6:$FF$2076,MATCH($B37&amp;$D37&amp;$B$6,Raw!$A$6:$A$2076,0),MATCH(G$6,Raw!$H$5:$FF$5,0))/60/60,"-")</f>
        <v>410.21749999999997</v>
      </c>
      <c r="H37" s="316">
        <f>IFERROR(INDEX(Raw!$H$6:$FF$2076,MATCH($B37&amp;$D37&amp;$B$6,Raw!$A$6:$A$2076,0),MATCH(H$6,Raw!$H$5:$FF$5,0))/60/60/24,"-")</f>
        <v>4.6296296296296293E-4</v>
      </c>
      <c r="I37" s="80">
        <f>IFERROR(INDEX(Raw!$H$6:$FF$2076,MATCH($B37&amp;$D37&amp;$B$6,Raw!$A$6:$A$2076,0),MATCH(I$6,Raw!$H$5:$FF$5,0))/60/60/24,"-")</f>
        <v>8.6805555555555551E-4</v>
      </c>
      <c r="J37" s="21"/>
      <c r="K37" s="21">
        <f>IFERROR(INDEX(Raw!$H$6:$FF$2076,MATCH($B37&amp;$D37&amp;$B$6,Raw!$A$6:$A$2076,0),MATCH(K$6,Raw!$H$5:$FF$5,0)),"-")</f>
        <v>0</v>
      </c>
      <c r="L37" s="42"/>
      <c r="M37" s="320" t="s">
        <v>152</v>
      </c>
      <c r="N37" s="21"/>
      <c r="O37" s="76">
        <f>IFERROR(INDEX(Raw!$H$6:$FF$2076,MATCH($B37&amp;$D37&amp;$B$6,Raw!$A$6:$A$2076,0),MATCH(O$6,Raw!$H$5:$FF$5,0)),"-")</f>
        <v>2693</v>
      </c>
      <c r="P37" s="42"/>
      <c r="Q37" s="148">
        <f>IFERROR(INDEX(Raw!$H$6:$FF$2076,MATCH($B37&amp;$D37&amp;$B$6,Raw!$A$6:$A$2076,0),MATCH(Q$6,Raw!$H$5:$FF$5,0))/60/60,"-")</f>
        <v>225.13611111111109</v>
      </c>
      <c r="R37" s="316">
        <f>IFERROR(INDEX(Raw!$H$6:$FF$2076,MATCH($B37&amp;$D37&amp;$B$6,Raw!$A$6:$A$2076,0),MATCH(R$6,Raw!$H$5:$FF$5,0))/60/60/24,"-")</f>
        <v>3.483796296296296E-3</v>
      </c>
      <c r="S37" s="80">
        <f>IFERROR(INDEX(Raw!$H$6:$FF$2076,MATCH($B37&amp;$D37&amp;$B$6,Raw!$A$6:$A$2076,0),MATCH(S$6,Raw!$H$5:$FF$5,0))/60/60/24,"-")</f>
        <v>6.0879629629629643E-3</v>
      </c>
      <c r="T37" s="21">
        <f>IFERROR(INDEX(Raw!$H$6:$FF$10055,MATCH($B37&amp;$D37&amp;$B$6,Raw!$A$6:$A$10055,0),MATCH(T$6,Raw!$H$5:$FF$5,0)),"-")</f>
        <v>56815</v>
      </c>
    </row>
    <row r="38" spans="1:20" x14ac:dyDescent="0.25">
      <c r="A38" s="188">
        <f t="shared" si="11"/>
        <v>43586</v>
      </c>
      <c r="B38" s="145" t="s">
        <v>129</v>
      </c>
      <c r="C38" s="38" t="s">
        <v>144</v>
      </c>
      <c r="D38" s="2" t="s">
        <v>144</v>
      </c>
      <c r="E38" s="21">
        <f>IFERROR(INDEX(Raw!$H$6:$FF$2076,MATCH($B38&amp;$D38&amp;$B$6,Raw!$A$6:$A$2076,0),MATCH(E$6,Raw!$H$5:$FF$5,0)),"-")</f>
        <v>37370</v>
      </c>
      <c r="F38" s="21"/>
      <c r="G38" s="21">
        <f>IFERROR(INDEX(Raw!$H$6:$FF$2076,MATCH($B38&amp;$D38&amp;$B$6,Raw!$A$6:$A$2076,0),MATCH(G$6,Raw!$H$5:$FF$5,0))/60/60,"-")</f>
        <v>408.30916666666667</v>
      </c>
      <c r="H38" s="314">
        <f>IFERROR(INDEX(Raw!$H$6:$FF$2076,MATCH($B38&amp;$D38&amp;$B$6,Raw!$A$6:$A$2076,0),MATCH(H$6,Raw!$H$5:$FF$5,0))/60/60/24,"-")</f>
        <v>4.5138888888888892E-4</v>
      </c>
      <c r="I38" s="45">
        <f>IFERROR(INDEX(Raw!$H$6:$FF$2076,MATCH($B38&amp;$D38&amp;$B$6,Raw!$A$6:$A$2076,0),MATCH(I$6,Raw!$H$5:$FF$5,0))/60/60/24,"-")</f>
        <v>8.4490740740740739E-4</v>
      </c>
      <c r="J38" s="123"/>
      <c r="K38" s="21">
        <f>IFERROR(INDEX(Raw!$H$6:$FF$2076,MATCH($B38&amp;$D38&amp;$B$6,Raw!$A$6:$A$2076,0),MATCH(K$6,Raw!$H$5:$FF$5,0)),"-")</f>
        <v>0</v>
      </c>
      <c r="L38" s="256"/>
      <c r="M38" s="320" t="s">
        <v>152</v>
      </c>
      <c r="O38" s="21">
        <f>IFERROR(INDEX(Raw!$H$6:$FF$2076,MATCH($B38&amp;$D38&amp;$B$6,Raw!$A$6:$A$2076,0),MATCH(O$6,Raw!$H$5:$FF$5,0)),"-")</f>
        <v>2494</v>
      </c>
      <c r="P38" s="42"/>
      <c r="Q38" s="190">
        <f>IFERROR(INDEX(Raw!$H$6:$FF$2076,MATCH($B38&amp;$D38&amp;$B$6,Raw!$A$6:$A$2076,0),MATCH(Q$6,Raw!$H$5:$FF$5,0))/60/60,"-")</f>
        <v>206.21</v>
      </c>
      <c r="R38" s="314">
        <f>IFERROR(INDEX(Raw!$H$6:$FF$2076,MATCH($B38&amp;$D38&amp;$B$6,Raw!$A$6:$A$2076,0),MATCH(R$6,Raw!$H$5:$FF$5,0))/60/60/24,"-")</f>
        <v>3.4490740740740745E-3</v>
      </c>
      <c r="S38" s="45">
        <f>IFERROR(INDEX(Raw!$H$6:$FF$2076,MATCH($B38&amp;$D38&amp;$B$6,Raw!$A$6:$A$2076,0),MATCH(S$6,Raw!$H$5:$FF$5,0))/60/60/24,"-")</f>
        <v>5.8101851851851856E-3</v>
      </c>
      <c r="T38" s="21">
        <f>IFERROR(INDEX(Raw!$H$6:$FF$10055,MATCH($B38&amp;$D38&amp;$B$6,Raw!$A$6:$A$10055,0),MATCH(T$6,Raw!$H$5:$FF$5,0)),"-")</f>
        <v>57875</v>
      </c>
    </row>
    <row r="39" spans="1:20" x14ac:dyDescent="0.25">
      <c r="A39" s="188">
        <f t="shared" si="11"/>
        <v>43617</v>
      </c>
      <c r="B39" s="145" t="s">
        <v>129</v>
      </c>
      <c r="C39" s="38" t="s">
        <v>145</v>
      </c>
      <c r="D39" s="2" t="s">
        <v>145</v>
      </c>
      <c r="E39" s="21">
        <f>IFERROR(INDEX(Raw!$H$6:$FF$2076,MATCH($B39&amp;$D39&amp;$B$6,Raw!$A$6:$A$2076,0),MATCH(E$6,Raw!$H$5:$FF$5,0)),"-")</f>
        <v>36546</v>
      </c>
      <c r="F39" s="21"/>
      <c r="G39" s="21">
        <f>IFERROR(INDEX(Raw!$H$6:$FF$2076,MATCH($B39&amp;$D39&amp;$B$6,Raw!$A$6:$A$2076,0),MATCH(G$6,Raw!$H$5:$FF$5,0))/60/60,"-")</f>
        <v>498.94333333333333</v>
      </c>
      <c r="H39" s="314">
        <f>IFERROR(INDEX(Raw!$H$6:$FF$2076,MATCH($B39&amp;$D39&amp;$B$6,Raw!$A$6:$A$2076,0),MATCH(H$6,Raw!$H$5:$FF$5,0))/60/60/24,"-")</f>
        <v>5.6712962962962956E-4</v>
      </c>
      <c r="I39" s="45">
        <f>IFERROR(INDEX(Raw!$H$6:$FF$2076,MATCH($B39&amp;$D39&amp;$B$6,Raw!$A$6:$A$2076,0),MATCH(I$6,Raw!$H$5:$FF$5,0))/60/60/24,"-")</f>
        <v>1.0069444444444444E-3</v>
      </c>
      <c r="J39" s="123"/>
      <c r="K39" s="21">
        <f>IFERROR(INDEX(Raw!$H$6:$FF$2076,MATCH($B39&amp;$D39&amp;$B$6,Raw!$A$6:$A$2076,0),MATCH(K$6,Raw!$H$5:$FF$5,0)),"-")</f>
        <v>0</v>
      </c>
      <c r="L39" s="256"/>
      <c r="M39" s="320" t="s">
        <v>152</v>
      </c>
      <c r="O39" s="21">
        <f>IFERROR(INDEX(Raw!$H$6:$FF$2076,MATCH($B39&amp;$D39&amp;$B$6,Raw!$A$6:$A$2076,0),MATCH(O$6,Raw!$H$5:$FF$5,0)),"-")</f>
        <v>2607</v>
      </c>
      <c r="P39" s="42"/>
      <c r="Q39" s="190">
        <f>IFERROR(INDEX(Raw!$H$6:$FF$2076,MATCH($B39&amp;$D39&amp;$B$6,Raw!$A$6:$A$2076,0),MATCH(Q$6,Raw!$H$5:$FF$5,0))/60/60,"-")</f>
        <v>228.25361111111113</v>
      </c>
      <c r="R39" s="314">
        <f>IFERROR(INDEX(Raw!$H$6:$FF$2076,MATCH($B39&amp;$D39&amp;$B$6,Raw!$A$6:$A$2076,0),MATCH(R$6,Raw!$H$5:$FF$5,0))/60/60/24,"-")</f>
        <v>3.645833333333333E-3</v>
      </c>
      <c r="S39" s="45">
        <f>IFERROR(INDEX(Raw!$H$6:$FF$2076,MATCH($B39&amp;$D39&amp;$B$6,Raw!$A$6:$A$2076,0),MATCH(S$6,Raw!$H$5:$FF$5,0))/60/60/24,"-")</f>
        <v>6.145833333333333E-3</v>
      </c>
      <c r="T39" s="21">
        <f>IFERROR(INDEX(Raw!$H$6:$FF$10055,MATCH($B39&amp;$D39&amp;$B$6,Raw!$A$6:$A$10055,0),MATCH(T$6,Raw!$H$5:$FF$5,0)),"-")</f>
        <v>57805</v>
      </c>
    </row>
    <row r="40" spans="1:20" ht="17.5" x14ac:dyDescent="0.35">
      <c r="A40" s="188">
        <f t="shared" si="11"/>
        <v>43647</v>
      </c>
      <c r="B40" s="145" t="s">
        <v>129</v>
      </c>
      <c r="C40" s="1" t="s">
        <v>146</v>
      </c>
      <c r="D40" s="99" t="s">
        <v>146</v>
      </c>
      <c r="E40" s="21">
        <f>IFERROR(INDEX(Raw!$H$6:$FF$2076,MATCH($B40&amp;$D40&amp;$B$6,Raw!$A$6:$A$2076,0),MATCH(E$6,Raw!$H$5:$FF$5,0)),"-")</f>
        <v>39127</v>
      </c>
      <c r="F40" s="21"/>
      <c r="G40" s="21">
        <f>IFERROR(INDEX(Raw!$H$6:$FF$2076,MATCH($B40&amp;$D40&amp;$B$6,Raw!$A$6:$A$2076,0),MATCH(G$6,Raw!$H$5:$FF$5,0))/60/60,"-")</f>
        <v>490.83805555555557</v>
      </c>
      <c r="H40" s="314">
        <f>IFERROR(INDEX(Raw!$H$6:$FF$2076,MATCH($B40&amp;$D40&amp;$B$6,Raw!$A$6:$A$2076,0),MATCH(H$6,Raw!$H$5:$FF$5,0))/60/60/24,"-")</f>
        <v>5.2083333333333333E-4</v>
      </c>
      <c r="I40" s="45">
        <f>IFERROR(INDEX(Raw!$H$6:$FF$2076,MATCH($B40&amp;$D40&amp;$B$6,Raw!$A$6:$A$2076,0),MATCH(I$6,Raw!$H$5:$FF$5,0))/60/60/24,"-")</f>
        <v>1.0416666666666667E-3</v>
      </c>
      <c r="J40" s="123"/>
      <c r="K40" s="21">
        <f>IFERROR(INDEX(Raw!$H$6:$FF$2076,MATCH($B40&amp;$D40&amp;$B$6,Raw!$A$6:$A$2076,0),MATCH(K$6,Raw!$H$5:$FF$5,0)),"-")</f>
        <v>0</v>
      </c>
      <c r="L40" s="256"/>
      <c r="M40" s="320" t="s">
        <v>152</v>
      </c>
      <c r="O40" s="21">
        <f>IFERROR(INDEX(Raw!$H$6:$FF$2076,MATCH($B40&amp;$D40&amp;$B$6,Raw!$A$6:$A$2076,0),MATCH(O$6,Raw!$H$5:$FF$5,0)),"-")</f>
        <v>2711</v>
      </c>
      <c r="P40" s="42"/>
      <c r="Q40" s="190">
        <f>IFERROR(INDEX(Raw!$H$6:$FF$2076,MATCH($B40&amp;$D40&amp;$B$6,Raw!$A$6:$A$2076,0),MATCH(Q$6,Raw!$H$5:$FF$5,0))/60/60,"-")</f>
        <v>244.21194444444444</v>
      </c>
      <c r="R40" s="314">
        <f>IFERROR(INDEX(Raw!$H$6:$FF$2076,MATCH($B40&amp;$D40&amp;$B$6,Raw!$A$6:$A$2076,0),MATCH(R$6,Raw!$H$5:$FF$5,0))/60/60/24,"-")</f>
        <v>3.7500000000000003E-3</v>
      </c>
      <c r="S40" s="45">
        <f>IFERROR(INDEX(Raw!$H$6:$FF$2076,MATCH($B40&amp;$D40&amp;$B$6,Raw!$A$6:$A$2076,0),MATCH(S$6,Raw!$H$5:$FF$5,0))/60/60/24,"-")</f>
        <v>6.2962962962962964E-3</v>
      </c>
      <c r="T40" s="21">
        <f>IFERROR(INDEX(Raw!$H$6:$FF$10055,MATCH($B40&amp;$D40&amp;$B$6,Raw!$A$6:$A$10055,0),MATCH(T$6,Raw!$H$5:$FF$5,0)),"-")</f>
        <v>61787</v>
      </c>
    </row>
    <row r="41" spans="1:20" x14ac:dyDescent="0.25">
      <c r="A41" s="188">
        <f t="shared" si="11"/>
        <v>43678</v>
      </c>
      <c r="B41" s="145" t="s">
        <v>129</v>
      </c>
      <c r="C41" s="1" t="s">
        <v>135</v>
      </c>
      <c r="D41" s="2" t="s">
        <v>135</v>
      </c>
      <c r="E41" s="21">
        <f>IFERROR(INDEX(Raw!$H$6:$FF$2076,MATCH($B41&amp;$D41&amp;$B$6,Raw!$A$6:$A$2076,0),MATCH(E$6,Raw!$H$5:$FF$5,0)),"-")</f>
        <v>36114</v>
      </c>
      <c r="F41" s="21"/>
      <c r="G41" s="21">
        <f>IFERROR(INDEX(Raw!$H$6:$FF$2076,MATCH($B41&amp;$D41&amp;$B$6,Raw!$A$6:$A$2076,0),MATCH(G$6,Raw!$H$5:$FF$5,0))/60/60,"-")</f>
        <v>429.79916666666668</v>
      </c>
      <c r="H41" s="314">
        <f>IFERROR(INDEX(Raw!$H$6:$FF$2076,MATCH($B41&amp;$D41&amp;$B$6,Raw!$A$6:$A$2076,0),MATCH(H$6,Raw!$H$5:$FF$5,0))/60/60/24,"-")</f>
        <v>4.9768518518518521E-4</v>
      </c>
      <c r="I41" s="45">
        <f>IFERROR(INDEX(Raw!$H$6:$FF$2076,MATCH($B41&amp;$D41&amp;$B$6,Raw!$A$6:$A$2076,0),MATCH(I$6,Raw!$H$5:$FF$5,0))/60/60/24,"-")</f>
        <v>9.6064814814814808E-4</v>
      </c>
      <c r="J41" s="123"/>
      <c r="K41" s="21">
        <f>IFERROR(INDEX(Raw!$H$6:$FF$2076,MATCH($B41&amp;$D41&amp;$B$6,Raw!$A$6:$A$2076,0),MATCH(K$6,Raw!$H$5:$FF$5,0)),"-")</f>
        <v>0</v>
      </c>
      <c r="L41" s="256"/>
      <c r="M41" s="320" t="s">
        <v>152</v>
      </c>
      <c r="O41" s="21">
        <f>IFERROR(INDEX(Raw!$H$6:$FF$2076,MATCH($B41&amp;$D41&amp;$B$6,Raw!$A$6:$A$2076,0),MATCH(O$6,Raw!$H$5:$FF$5,0)),"-")</f>
        <v>2675</v>
      </c>
      <c r="P41" s="42"/>
      <c r="Q41" s="190">
        <f>IFERROR(INDEX(Raw!$H$6:$FF$2076,MATCH($B41&amp;$D41&amp;$B$6,Raw!$A$6:$A$2076,0),MATCH(Q$6,Raw!$H$5:$FF$5,0))/60/60,"-")</f>
        <v>231.0986111111111</v>
      </c>
      <c r="R41" s="314">
        <f>IFERROR(INDEX(Raw!$H$6:$FF$2076,MATCH($B41&amp;$D41&amp;$B$6,Raw!$A$6:$A$2076,0),MATCH(R$6,Raw!$H$5:$FF$5,0))/60/60/24,"-")</f>
        <v>3.5995370370370369E-3</v>
      </c>
      <c r="S41" s="45">
        <f>IFERROR(INDEX(Raw!$H$6:$FF$2076,MATCH($B41&amp;$D41&amp;$B$6,Raw!$A$6:$A$2076,0),MATCH(S$6,Raw!$H$5:$FF$5,0))/60/60/24,"-")</f>
        <v>5.9837962962962961E-3</v>
      </c>
      <c r="T41" s="21">
        <f>IFERROR(INDEX(Raw!$H$6:$FF$10055,MATCH($B41&amp;$D41&amp;$B$6,Raw!$A$6:$A$10055,0),MATCH(T$6,Raw!$H$5:$FF$5,0)),"-")</f>
        <v>57598</v>
      </c>
    </row>
    <row r="42" spans="1:20" x14ac:dyDescent="0.25">
      <c r="A42" s="188">
        <f t="shared" si="11"/>
        <v>43709</v>
      </c>
      <c r="B42" s="145" t="s">
        <v>129</v>
      </c>
      <c r="C42" s="23" t="s">
        <v>136</v>
      </c>
      <c r="D42" s="95" t="s">
        <v>136</v>
      </c>
      <c r="E42" s="21">
        <f>IFERROR(INDEX(Raw!$H$6:$FF$2076,MATCH($B42&amp;$D42&amp;$B$6,Raw!$A$6:$A$2076,0),MATCH(E$6,Raw!$H$5:$FF$5,0)),"-")</f>
        <v>34464</v>
      </c>
      <c r="F42" s="21"/>
      <c r="G42" s="21">
        <f>IFERROR(INDEX(Raw!$H$6:$FF$2076,MATCH($B42&amp;$D42&amp;$B$6,Raw!$A$6:$A$2076,0),MATCH(G$6,Raw!$H$5:$FF$5,0))/60/60,"-")</f>
        <v>419.95638888888891</v>
      </c>
      <c r="H42" s="314">
        <f>IFERROR(INDEX(Raw!$H$6:$FF$2076,MATCH($B42&amp;$D42&amp;$B$6,Raw!$A$6:$A$2076,0),MATCH(H$6,Raw!$H$5:$FF$5,0))/60/60/24,"-")</f>
        <v>5.0925925925925921E-4</v>
      </c>
      <c r="I42" s="45">
        <f>IFERROR(INDEX(Raw!$H$6:$FF$2076,MATCH($B42&amp;$D42&amp;$B$6,Raw!$A$6:$A$2076,0),MATCH(I$6,Raw!$H$5:$FF$5,0))/60/60/24,"-")</f>
        <v>1.0069444444444444E-3</v>
      </c>
      <c r="J42" s="123"/>
      <c r="K42" s="21">
        <f>IFERROR(INDEX(Raw!$H$6:$FF$2076,MATCH($B42&amp;$D42&amp;$B$6,Raw!$A$6:$A$2076,0),MATCH(K$6,Raw!$H$5:$FF$5,0)),"-")</f>
        <v>0</v>
      </c>
      <c r="L42" s="256"/>
      <c r="M42" s="320" t="s">
        <v>152</v>
      </c>
      <c r="O42" s="21">
        <f>IFERROR(INDEX(Raw!$H$6:$FF$2076,MATCH($B42&amp;$D42&amp;$B$6,Raw!$A$6:$A$2076,0),MATCH(O$6,Raw!$H$5:$FF$5,0)),"-")</f>
        <v>2393</v>
      </c>
      <c r="P42" s="42"/>
      <c r="Q42" s="190">
        <f>IFERROR(INDEX(Raw!$H$6:$FF$2076,MATCH($B42&amp;$D42&amp;$B$6,Raw!$A$6:$A$2076,0),MATCH(Q$6,Raw!$H$5:$FF$5,0))/60/60,"-")</f>
        <v>210.44777777777779</v>
      </c>
      <c r="R42" s="314">
        <f>IFERROR(INDEX(Raw!$H$6:$FF$2076,MATCH($B42&amp;$D42&amp;$B$6,Raw!$A$6:$A$2076,0),MATCH(R$6,Raw!$H$5:$FF$5,0))/60/60/24,"-")</f>
        <v>3.6689814814814814E-3</v>
      </c>
      <c r="S42" s="45">
        <f>IFERROR(INDEX(Raw!$H$6:$FF$2076,MATCH($B42&amp;$D42&amp;$B$6,Raw!$A$6:$A$2076,0),MATCH(S$6,Raw!$H$5:$FF$5,0))/60/60/24,"-")</f>
        <v>6.2037037037037043E-3</v>
      </c>
      <c r="T42" s="21">
        <f>IFERROR(INDEX(Raw!$H$6:$FF$10055,MATCH($B42&amp;$D42&amp;$B$6,Raw!$A$6:$A$10055,0),MATCH(T$6,Raw!$H$5:$FF$5,0)),"-")</f>
        <v>55753</v>
      </c>
    </row>
    <row r="43" spans="1:20" ht="17.5" x14ac:dyDescent="0.35">
      <c r="A43" s="188">
        <f t="shared" si="11"/>
        <v>43739</v>
      </c>
      <c r="B43" s="145" t="s">
        <v>129</v>
      </c>
      <c r="C43" s="1" t="s">
        <v>137</v>
      </c>
      <c r="D43" s="99" t="s">
        <v>137</v>
      </c>
      <c r="E43" s="21">
        <f>IFERROR(INDEX(Raw!$H$6:$FF$2076,MATCH($B43&amp;$D43&amp;$B$6,Raw!$A$6:$A$2076,0),MATCH(E$6,Raw!$H$5:$FF$5,0)),"-")</f>
        <v>38766</v>
      </c>
      <c r="F43" s="21"/>
      <c r="G43" s="21">
        <f>IFERROR(INDEX(Raw!$H$6:$FF$2076,MATCH($B43&amp;$D43&amp;$B$6,Raw!$A$6:$A$2076,0),MATCH(G$6,Raw!$H$5:$FF$5,0))/60/60,"-")</f>
        <v>473.41111111111115</v>
      </c>
      <c r="H43" s="314">
        <f>IFERROR(INDEX(Raw!$H$6:$FF$2076,MATCH($B43&amp;$D43&amp;$B$6,Raw!$A$6:$A$2076,0),MATCH(H$6,Raw!$H$5:$FF$5,0))/60/60/24,"-")</f>
        <v>5.0925925925925921E-4</v>
      </c>
      <c r="I43" s="45">
        <f>IFERROR(INDEX(Raw!$H$6:$FF$2076,MATCH($B43&amp;$D43&amp;$B$6,Raw!$A$6:$A$2076,0),MATCH(I$6,Raw!$H$5:$FF$5,0))/60/60/24,"-")</f>
        <v>9.8379629629629642E-4</v>
      </c>
      <c r="J43" s="123"/>
      <c r="K43" s="21">
        <f>IFERROR(INDEX(Raw!$H$6:$FF$2076,MATCH($B43&amp;$D43&amp;$B$6,Raw!$A$6:$A$2076,0),MATCH(K$6,Raw!$H$5:$FF$5,0)),"-")</f>
        <v>2597</v>
      </c>
      <c r="L43" s="256"/>
      <c r="M43" s="320">
        <f>IFERROR(INDEX(Raw!$H$6:$FF$2076,MATCH($B43&amp;$D43&amp;$B$6,Raw!$A$6:$A$2076,0),MATCH(M$6,Raw!$H$5:$FF$5,0)),"-")</f>
        <v>0.65745200461298414</v>
      </c>
      <c r="O43" s="21">
        <f>IFERROR(INDEX(Raw!$H$6:$FF$2076,MATCH($B43&amp;$D43&amp;$B$6,Raw!$A$6:$A$2076,0),MATCH(O$6,Raw!$H$5:$FF$5,0)),"-")</f>
        <v>3070</v>
      </c>
      <c r="P43" s="42"/>
      <c r="Q43" s="190">
        <f>IFERROR(INDEX(Raw!$H$6:$FF$2076,MATCH($B43&amp;$D43&amp;$B$6,Raw!$A$6:$A$2076,0),MATCH(Q$6,Raw!$H$5:$FF$5,0))/60/60,"-")</f>
        <v>272.62583333333333</v>
      </c>
      <c r="R43" s="314">
        <f>IFERROR(INDEX(Raw!$H$6:$FF$2076,MATCH($B43&amp;$D43&amp;$B$6,Raw!$A$6:$A$2076,0),MATCH(R$6,Raw!$H$5:$FF$5,0))/60/60/24,"-")</f>
        <v>3.7037037037037034E-3</v>
      </c>
      <c r="S43" s="45">
        <f>IFERROR(INDEX(Raw!$H$6:$FF$2076,MATCH($B43&amp;$D43&amp;$B$6,Raw!$A$6:$A$2076,0),MATCH(S$6,Raw!$H$5:$FF$5,0))/60/60/24,"-")</f>
        <v>6.1111111111111114E-3</v>
      </c>
      <c r="T43" s="21">
        <f>IFERROR(INDEX(Raw!$H$6:$FF$10055,MATCH($B43&amp;$D43&amp;$B$6,Raw!$A$6:$A$10055,0),MATCH(T$6,Raw!$H$5:$FF$5,0)),"-")</f>
        <v>61561</v>
      </c>
    </row>
    <row r="44" spans="1:20" x14ac:dyDescent="0.25">
      <c r="A44" s="188">
        <f t="shared" si="11"/>
        <v>43770</v>
      </c>
      <c r="B44" s="145" t="s">
        <v>129</v>
      </c>
      <c r="C44" s="1" t="s">
        <v>138</v>
      </c>
      <c r="D44" s="2" t="s">
        <v>138</v>
      </c>
      <c r="E44" s="21">
        <f>IFERROR(INDEX(Raw!$H$6:$FF$2076,MATCH($B44&amp;$D44&amp;$B$6,Raw!$A$6:$A$2076,0),MATCH(E$6,Raw!$H$5:$FF$5,0)),"-")</f>
        <v>39245</v>
      </c>
      <c r="F44" s="21"/>
      <c r="G44" s="21">
        <f>IFERROR(INDEX(Raw!$H$6:$FF$2076,MATCH($B44&amp;$D44&amp;$B$6,Raw!$A$6:$A$2076,0),MATCH(G$6,Raw!$H$5:$FF$5,0))/60/60,"-")</f>
        <v>467.56472222222226</v>
      </c>
      <c r="H44" s="314">
        <f>IFERROR(INDEX(Raw!$H$6:$FF$2076,MATCH($B44&amp;$D44&amp;$B$6,Raw!$A$6:$A$2076,0),MATCH(H$6,Raw!$H$5:$FF$5,0))/60/60/24,"-")</f>
        <v>4.9768518518518521E-4</v>
      </c>
      <c r="I44" s="45">
        <f>IFERROR(INDEX(Raw!$H$6:$FF$2076,MATCH($B44&amp;$D44&amp;$B$6,Raw!$A$6:$A$2076,0),MATCH(I$6,Raw!$H$5:$FF$5,0))/60/60/24,"-")</f>
        <v>9.4907407407407408E-4</v>
      </c>
      <c r="J44" s="123"/>
      <c r="K44" s="21">
        <f>IFERROR(INDEX(Raw!$H$6:$FF$2076,MATCH($B44&amp;$D44&amp;$B$6,Raw!$A$6:$A$2076,0),MATCH(K$6,Raw!$H$5:$FF$5,0)),"-")</f>
        <v>2997</v>
      </c>
      <c r="L44" s="256"/>
      <c r="M44" s="320">
        <f>IFERROR(INDEX(Raw!$H$6:$FF$2076,MATCH($B44&amp;$D44&amp;$B$6,Raw!$A$6:$A$2076,0),MATCH(M$6,Raw!$H$5:$FF$5,0)),"-")</f>
        <v>0.65158558857712101</v>
      </c>
      <c r="O44" s="21">
        <f>IFERROR(INDEX(Raw!$H$6:$FF$2076,MATCH($B44&amp;$D44&amp;$B$6,Raw!$A$6:$A$2076,0),MATCH(O$6,Raw!$H$5:$FF$5,0)),"-")</f>
        <v>3212</v>
      </c>
      <c r="P44" s="42"/>
      <c r="Q44" s="190">
        <f>IFERROR(INDEX(Raw!$H$6:$FF$2076,MATCH($B44&amp;$D44&amp;$B$6,Raw!$A$6:$A$2076,0),MATCH(Q$6,Raw!$H$5:$FF$5,0))/60/60,"-")</f>
        <v>270.57388888888886</v>
      </c>
      <c r="R44" s="314">
        <f>IFERROR(INDEX(Raw!$H$6:$FF$2076,MATCH($B44&amp;$D44&amp;$B$6,Raw!$A$6:$A$2076,0),MATCH(R$6,Raw!$H$5:$FF$5,0))/60/60/24,"-")</f>
        <v>3.5069444444444445E-3</v>
      </c>
      <c r="S44" s="45">
        <f>IFERROR(INDEX(Raw!$H$6:$FF$2076,MATCH($B44&amp;$D44&amp;$B$6,Raw!$A$6:$A$2076,0),MATCH(S$6,Raw!$H$5:$FF$5,0))/60/60/24,"-")</f>
        <v>5.9837962962962961E-3</v>
      </c>
      <c r="T44" s="21">
        <f>IFERROR(INDEX(Raw!$H$6:$FF$10055,MATCH($B44&amp;$D44&amp;$B$6,Raw!$A$6:$A$10055,0),MATCH(T$6,Raw!$H$5:$FF$5,0)),"-")</f>
        <v>63227</v>
      </c>
    </row>
    <row r="45" spans="1:20" x14ac:dyDescent="0.25">
      <c r="A45" s="188">
        <f t="shared" si="11"/>
        <v>43800</v>
      </c>
      <c r="B45" s="145" t="s">
        <v>129</v>
      </c>
      <c r="C45" s="1" t="s">
        <v>139</v>
      </c>
      <c r="D45" s="2" t="s">
        <v>139</v>
      </c>
      <c r="E45" s="21">
        <f>IFERROR(INDEX(Raw!$H$6:$FF$2076,MATCH($B45&amp;$D45&amp;$B$6,Raw!$A$6:$A$2076,0),MATCH(E$6,Raw!$H$5:$FF$5,0)),"-")</f>
        <v>42090</v>
      </c>
      <c r="F45" s="21"/>
      <c r="G45" s="21">
        <f>IFERROR(INDEX(Raw!$H$6:$FF$2076,MATCH($B45&amp;$D45&amp;$B$6,Raw!$A$6:$A$2076,0),MATCH(G$6,Raw!$H$5:$FF$5,0))/60/60,"-")</f>
        <v>492.03694444444443</v>
      </c>
      <c r="H45" s="314">
        <f>IFERROR(INDEX(Raw!$H$6:$FF$2076,MATCH($B45&amp;$D45&amp;$B$6,Raw!$A$6:$A$2076,0),MATCH(H$6,Raw!$H$5:$FF$5,0))/60/60/24,"-")</f>
        <v>4.8611111111111104E-4</v>
      </c>
      <c r="I45" s="45">
        <f>IFERROR(INDEX(Raw!$H$6:$FF$2076,MATCH($B45&amp;$D45&amp;$B$6,Raw!$A$6:$A$2076,0),MATCH(I$6,Raw!$H$5:$FF$5,0))/60/60/24,"-")</f>
        <v>9.1435185185185185E-4</v>
      </c>
      <c r="J45" s="123"/>
      <c r="K45" s="21">
        <f>IFERROR(INDEX(Raw!$H$6:$FF$2076,MATCH($B45&amp;$D45&amp;$B$6,Raw!$A$6:$A$2076,0),MATCH(K$6,Raw!$H$5:$FF$5,0)),"-")</f>
        <v>4299</v>
      </c>
      <c r="L45" s="256"/>
      <c r="M45" s="320">
        <f>IFERROR(INDEX(Raw!$H$6:$FF$2076,MATCH($B45&amp;$D45&amp;$B$6,Raw!$A$6:$A$2076,0),MATCH(M$6,Raw!$H$5:$FF$5,0)),"-")</f>
        <v>0.63618500604594919</v>
      </c>
      <c r="O45" s="21">
        <f>IFERROR(INDEX(Raw!$H$6:$FF$2076,MATCH($B45&amp;$D45&amp;$B$6,Raw!$A$6:$A$2076,0),MATCH(O$6,Raw!$H$5:$FF$5,0)),"-")</f>
        <v>3789</v>
      </c>
      <c r="P45" s="42"/>
      <c r="Q45" s="190">
        <f>IFERROR(INDEX(Raw!$H$6:$FF$2076,MATCH($B45&amp;$D45&amp;$B$6,Raw!$A$6:$A$2076,0),MATCH(Q$6,Raw!$H$5:$FF$5,0))/60/60,"-")</f>
        <v>333.88749999999999</v>
      </c>
      <c r="R45" s="314">
        <f>IFERROR(INDEX(Raw!$H$6:$FF$2076,MATCH($B45&amp;$D45&amp;$B$6,Raw!$A$6:$A$2076,0),MATCH(R$6,Raw!$H$5:$FF$5,0))/60/60/24,"-")</f>
        <v>3.6689814814814814E-3</v>
      </c>
      <c r="S45" s="45">
        <f>IFERROR(INDEX(Raw!$H$6:$FF$2076,MATCH($B45&amp;$D45&amp;$B$6,Raw!$A$6:$A$2076,0),MATCH(S$6,Raw!$H$5:$FF$5,0))/60/60/24,"-")</f>
        <v>6.2615740740740748E-3</v>
      </c>
      <c r="T45" s="21">
        <f>IFERROR(INDEX(Raw!$H$6:$FF$10055,MATCH($B45&amp;$D45&amp;$B$6,Raw!$A$6:$A$10055,0),MATCH(T$6,Raw!$H$5:$FF$5,0)),"-")</f>
        <v>70459</v>
      </c>
    </row>
    <row r="46" spans="1:20" ht="17.5" x14ac:dyDescent="0.35">
      <c r="A46" s="188">
        <f t="shared" si="11"/>
        <v>43831</v>
      </c>
      <c r="B46" s="145" t="s">
        <v>129</v>
      </c>
      <c r="C46" s="1" t="s">
        <v>140</v>
      </c>
      <c r="D46" s="99" t="s">
        <v>140</v>
      </c>
      <c r="E46" s="21">
        <f>IFERROR(INDEX(Raw!$H$6:$FF$2076,MATCH($B46&amp;$D46&amp;$B$6,Raw!$A$6:$A$2076,0),MATCH(E$6,Raw!$H$5:$FF$5,0)),"-")</f>
        <v>36941</v>
      </c>
      <c r="F46" s="21"/>
      <c r="G46" s="21">
        <f>IFERROR(INDEX(Raw!$H$6:$FF$2076,MATCH($B46&amp;$D46&amp;$B$6,Raw!$A$6:$A$2076,0),MATCH(G$6,Raw!$H$5:$FF$5,0))/60/60,"-")</f>
        <v>390.01583333333332</v>
      </c>
      <c r="H46" s="314">
        <f>IFERROR(INDEX(Raw!$H$6:$FF$2076,MATCH($B46&amp;$D46&amp;$B$6,Raw!$A$6:$A$2076,0),MATCH(H$6,Raw!$H$5:$FF$5,0))/60/60/24,"-")</f>
        <v>4.3981481481481481E-4</v>
      </c>
      <c r="I46" s="45">
        <f>IFERROR(INDEX(Raw!$H$6:$FF$2076,MATCH($B46&amp;$D46&amp;$B$6,Raw!$A$6:$A$2076,0),MATCH(I$6,Raw!$H$5:$FF$5,0))/60/60/24,"-")</f>
        <v>7.9861111111111105E-4</v>
      </c>
      <c r="J46" s="123"/>
      <c r="K46" s="21">
        <f>IFERROR(INDEX(Raw!$H$6:$FF$2076,MATCH($B46&amp;$D46&amp;$B$6,Raw!$A$6:$A$2076,0),MATCH(K$6,Raw!$H$5:$FF$5,0)),"-")</f>
        <v>3455</v>
      </c>
      <c r="L46" s="256"/>
      <c r="M46" s="320">
        <f>IFERROR(INDEX(Raw!$H$6:$FF$2076,MATCH($B46&amp;$D46&amp;$B$6,Raw!$A$6:$A$2076,0),MATCH(M$6,Raw!$H$5:$FF$5,0)),"-")</f>
        <v>0.64444715815917097</v>
      </c>
      <c r="O46" s="21">
        <f>IFERROR(INDEX(Raw!$H$6:$FF$2076,MATCH($B46&amp;$D46&amp;$B$6,Raw!$A$6:$A$2076,0),MATCH(O$6,Raw!$H$5:$FF$5,0)),"-")</f>
        <v>3421</v>
      </c>
      <c r="P46" s="42"/>
      <c r="Q46" s="190">
        <f>IFERROR(INDEX(Raw!$H$6:$FF$2076,MATCH($B46&amp;$D46&amp;$B$6,Raw!$A$6:$A$2076,0),MATCH(Q$6,Raw!$H$5:$FF$5,0))/60/60,"-")</f>
        <v>289.84249999999997</v>
      </c>
      <c r="R46" s="314">
        <f>IFERROR(INDEX(Raw!$H$6:$FF$2076,MATCH($B46&amp;$D46&amp;$B$6,Raw!$A$6:$A$2076,0),MATCH(R$6,Raw!$H$5:$FF$5,0))/60/60/24,"-")</f>
        <v>3.530092592592592E-3</v>
      </c>
      <c r="S46" s="45">
        <f>IFERROR(INDEX(Raw!$H$6:$FF$2076,MATCH($B46&amp;$D46&amp;$B$6,Raw!$A$6:$A$2076,0),MATCH(S$6,Raw!$H$5:$FF$5,0))/60/60/24,"-")</f>
        <v>5.9837962962962961E-3</v>
      </c>
      <c r="T46" s="21">
        <f>IFERROR(INDEX(Raw!$H$6:$FF$10055,MATCH($B46&amp;$D46&amp;$B$6,Raw!$A$6:$A$10055,0),MATCH(T$6,Raw!$H$5:$FF$5,0)),"-")</f>
        <v>60777</v>
      </c>
    </row>
    <row r="47" spans="1:20" x14ac:dyDescent="0.25">
      <c r="A47" s="188">
        <f t="shared" si="11"/>
        <v>43862</v>
      </c>
      <c r="B47" s="145" t="s">
        <v>129</v>
      </c>
      <c r="C47" s="1" t="s">
        <v>141</v>
      </c>
      <c r="D47" s="2" t="s">
        <v>141</v>
      </c>
      <c r="E47" s="21">
        <f>IFERROR(INDEX(Raw!$H$6:$FF$2076,MATCH($B47&amp;$D47&amp;$B$6,Raw!$A$6:$A$2076,0),MATCH(E$6,Raw!$H$5:$FF$5,0)),"-")</f>
        <v>34339</v>
      </c>
      <c r="F47" s="21"/>
      <c r="G47" s="21">
        <f>IFERROR(INDEX(Raw!$H$6:$FF$2076,MATCH($B47&amp;$D47&amp;$B$6,Raw!$A$6:$A$2076,0),MATCH(G$6,Raw!$H$5:$FF$5,0))/60/60,"-")</f>
        <v>381.94777777777773</v>
      </c>
      <c r="H47" s="314">
        <f>IFERROR(INDEX(Raw!$H$6:$FF$2076,MATCH($B47&amp;$D47&amp;$B$6,Raw!$A$6:$A$2076,0),MATCH(H$6,Raw!$H$5:$FF$5,0))/60/60/24,"-")</f>
        <v>4.6296296296296293E-4</v>
      </c>
      <c r="I47" s="45">
        <f>IFERROR(INDEX(Raw!$H$6:$FF$2076,MATCH($B47&amp;$D47&amp;$B$6,Raw!$A$6:$A$2076,0),MATCH(I$6,Raw!$H$5:$FF$5,0))/60/60/24,"-")</f>
        <v>8.564814814814815E-4</v>
      </c>
      <c r="J47" s="123"/>
      <c r="K47" s="21">
        <f>IFERROR(INDEX(Raw!$H$6:$FF$2076,MATCH($B47&amp;$D47&amp;$B$6,Raw!$A$6:$A$2076,0),MATCH(K$6,Raw!$H$5:$FF$5,0)),"-")</f>
        <v>3110</v>
      </c>
      <c r="L47" s="256"/>
      <c r="M47" s="320">
        <f>IFERROR(INDEX(Raw!$H$6:$FF$2076,MATCH($B47&amp;$D47&amp;$B$6,Raw!$A$6:$A$2076,0),MATCH(M$6,Raw!$H$5:$FF$5,0)),"-")</f>
        <v>0.64168255036065325</v>
      </c>
      <c r="O47" s="21">
        <f>IFERROR(INDEX(Raw!$H$6:$FF$2076,MATCH($B47&amp;$D47&amp;$B$6,Raw!$A$6:$A$2076,0),MATCH(O$6,Raw!$H$5:$FF$5,0)),"-")</f>
        <v>3112</v>
      </c>
      <c r="P47" s="42"/>
      <c r="Q47" s="190">
        <f>IFERROR(INDEX(Raw!$H$6:$FF$2076,MATCH($B47&amp;$D47&amp;$B$6,Raw!$A$6:$A$2076,0),MATCH(Q$6,Raw!$H$5:$FF$5,0))/60/60,"-")</f>
        <v>269.6802777777778</v>
      </c>
      <c r="R47" s="314">
        <f>IFERROR(INDEX(Raw!$H$6:$FF$2076,MATCH($B47&amp;$D47&amp;$B$6,Raw!$A$6:$A$2076,0),MATCH(R$6,Raw!$H$5:$FF$5,0))/60/60/24,"-")</f>
        <v>3.6111111111111114E-3</v>
      </c>
      <c r="S47" s="45">
        <f>IFERROR(INDEX(Raw!$H$6:$FF$2076,MATCH($B47&amp;$D47&amp;$B$6,Raw!$A$6:$A$2076,0),MATCH(S$6,Raw!$H$5:$FF$5,0))/60/60/24,"-")</f>
        <v>6.0879629629629643E-3</v>
      </c>
      <c r="T47" s="21">
        <f>IFERROR(INDEX(Raw!$H$6:$FF$10055,MATCH($B47&amp;$D47&amp;$B$6,Raw!$A$6:$A$10055,0),MATCH(T$6,Raw!$H$5:$FF$5,0)),"-")</f>
        <v>56624</v>
      </c>
    </row>
    <row r="48" spans="1:20" x14ac:dyDescent="0.25">
      <c r="A48" s="188">
        <f t="shared" si="11"/>
        <v>43891</v>
      </c>
      <c r="B48" s="145" t="s">
        <v>129</v>
      </c>
      <c r="C48" s="38" t="s">
        <v>142</v>
      </c>
      <c r="D48" s="2" t="s">
        <v>142</v>
      </c>
      <c r="E48" s="21">
        <f>IFERROR(INDEX(Raw!$H$6:$FF$2076,MATCH($B48&amp;$D48&amp;$B$6,Raw!$A$6:$A$2076,0),MATCH(E$6,Raw!$H$5:$FF$5,0)),"-")</f>
        <v>37583</v>
      </c>
      <c r="F48" s="21"/>
      <c r="G48" s="21">
        <f>IFERROR(INDEX(Raw!$H$6:$FF$2076,MATCH($B48&amp;$D48&amp;$B$6,Raw!$A$6:$A$2076,0),MATCH(G$6,Raw!$H$5:$FF$5,0))/60/60,"-")</f>
        <v>716.9713888888889</v>
      </c>
      <c r="H48" s="314">
        <f>IFERROR(INDEX(Raw!$H$6:$FF$2076,MATCH($B48&amp;$D48&amp;$B$6,Raw!$A$6:$A$2076,0),MATCH(H$6,Raw!$H$5:$FF$5,0))/60/60/24,"-")</f>
        <v>7.9861111111111105E-4</v>
      </c>
      <c r="I48" s="45">
        <f>IFERROR(INDEX(Raw!$H$6:$FF$2076,MATCH($B48&amp;$D48&amp;$B$6,Raw!$A$6:$A$2076,0),MATCH(I$6,Raw!$H$5:$FF$5,0))/60/60/24,"-")</f>
        <v>1.7592592592592592E-3</v>
      </c>
      <c r="J48" s="123"/>
      <c r="K48" s="21">
        <f>IFERROR(INDEX(Raw!$H$6:$FF$2076,MATCH($B48&amp;$D48&amp;$B$6,Raw!$A$6:$A$2076,0),MATCH(K$6,Raw!$H$5:$FF$5,0)),"-")</f>
        <v>2171</v>
      </c>
      <c r="L48" s="256"/>
      <c r="M48" s="320">
        <f>IFERROR(INDEX(Raw!$H$6:$FF$2076,MATCH($B48&amp;$D48&amp;$B$6,Raw!$A$6:$A$2076,0),MATCH(M$6,Raw!$H$5:$FF$5,0)),"-")</f>
        <v>0.6314135949732872</v>
      </c>
      <c r="O48" s="21">
        <f>IFERROR(INDEX(Raw!$H$6:$FF$2076,MATCH($B48&amp;$D48&amp;$B$6,Raw!$A$6:$A$2076,0),MATCH(O$6,Raw!$H$5:$FF$5,0)),"-")</f>
        <v>3691</v>
      </c>
      <c r="P48" s="42"/>
      <c r="Q48" s="190">
        <f>IFERROR(INDEX(Raw!$H$6:$FF$2076,MATCH($B48&amp;$D48&amp;$B$6,Raw!$A$6:$A$2076,0),MATCH(Q$6,Raw!$H$5:$FF$5,0))/60/60,"-")</f>
        <v>363.92361111111114</v>
      </c>
      <c r="R48" s="314">
        <f>IFERROR(INDEX(Raw!$H$6:$FF$2076,MATCH($B48&amp;$D48&amp;$B$6,Raw!$A$6:$A$2076,0),MATCH(R$6,Raw!$H$5:$FF$5,0))/60/60/24,"-")</f>
        <v>4.108796296296297E-3</v>
      </c>
      <c r="S48" s="45">
        <f>IFERROR(INDEX(Raw!$H$6:$FF$2076,MATCH($B48&amp;$D48&amp;$B$6,Raw!$A$6:$A$2076,0),MATCH(S$6,Raw!$H$5:$FF$5,0))/60/60/24,"-")</f>
        <v>7.3726851851851861E-3</v>
      </c>
      <c r="T48" s="21">
        <f>IFERROR(INDEX(Raw!$H$6:$FF$10055,MATCH($B48&amp;$D48&amp;$B$6,Raw!$A$6:$A$10055,0),MATCH(T$6,Raw!$H$5:$FF$5,0)),"-")</f>
        <v>61693</v>
      </c>
    </row>
    <row r="49" spans="1:20" ht="17.5" x14ac:dyDescent="0.35">
      <c r="A49" s="188">
        <f t="shared" si="11"/>
        <v>43922</v>
      </c>
      <c r="B49" s="146" t="s">
        <v>130</v>
      </c>
      <c r="C49" s="75" t="s">
        <v>143</v>
      </c>
      <c r="D49" s="99" t="s">
        <v>143</v>
      </c>
      <c r="E49" s="76">
        <f>IFERROR(INDEX(Raw!$H$6:$FF$2076,MATCH($B49&amp;$D49&amp;$B$6,Raw!$A$6:$A$2076,0),MATCH(E$6,Raw!$H$5:$FF$5,0)),"-")</f>
        <v>28653</v>
      </c>
      <c r="F49" s="21"/>
      <c r="G49" s="76">
        <f>IFERROR(INDEX(Raw!$H$6:$FF$2076,MATCH($B49&amp;$D49&amp;$B$6,Raw!$A$6:$A$2076,0),MATCH(G$6,Raw!$H$5:$FF$5,0))/60/60,"-")</f>
        <v>334.53694444444443</v>
      </c>
      <c r="H49" s="316">
        <f>IFERROR(INDEX(Raw!$H$6:$FF$2076,MATCH($B49&amp;$D49&amp;$B$6,Raw!$A$6:$A$2076,0),MATCH(H$6,Raw!$H$5:$FF$5,0))/60/60/24,"-")</f>
        <v>4.8611111111111104E-4</v>
      </c>
      <c r="I49" s="80">
        <f>IFERROR(INDEX(Raw!$H$6:$FF$2076,MATCH($B49&amp;$D49&amp;$B$6,Raw!$A$6:$A$2076,0),MATCH(I$6,Raw!$H$5:$FF$5,0))/60/60/24,"-")</f>
        <v>1.0069444444444444E-3</v>
      </c>
      <c r="J49" s="123"/>
      <c r="K49" s="76">
        <f>IFERROR(INDEX(Raw!$H$6:$FF$2076,MATCH($B49&amp;$D49&amp;$B$6,Raw!$A$6:$A$2076,0),MATCH(K$6,Raw!$H$5:$FF$5,0)),"-")</f>
        <v>2680</v>
      </c>
      <c r="L49" s="256"/>
      <c r="M49" s="322">
        <f>IFERROR(INDEX(Raw!$H$6:$FF$2076,MATCH($B49&amp;$D49&amp;$B$6,Raw!$A$6:$A$2076,0),MATCH(M$6,Raw!$H$5:$FF$5,0)),"-")</f>
        <v>0.60546445778040736</v>
      </c>
      <c r="O49" s="76">
        <f>IFERROR(INDEX(Raw!$H$6:$FF$2076,MATCH($B49&amp;$D49&amp;$B$6,Raw!$A$6:$A$2076,0),MATCH(O$6,Raw!$H$5:$FF$5,0)),"-")</f>
        <v>3753</v>
      </c>
      <c r="P49" s="42"/>
      <c r="Q49" s="148">
        <f>IFERROR(INDEX(Raw!$H$6:$FF$2076,MATCH($B49&amp;$D49&amp;$B$6,Raw!$A$6:$A$2076,0),MATCH(Q$6,Raw!$H$5:$FF$5,0))/60/60,"-")</f>
        <v>310.72861111111109</v>
      </c>
      <c r="R49" s="316">
        <f>IFERROR(INDEX(Raw!$H$6:$FF$2076,MATCH($B49&amp;$D49&amp;$B$6,Raw!$A$6:$A$2076,0),MATCH(R$6,Raw!$H$5:$FF$5,0))/60/60/24,"-")</f>
        <v>3.4490740740740745E-3</v>
      </c>
      <c r="S49" s="80">
        <f>IFERROR(INDEX(Raw!$H$6:$FF$2076,MATCH($B49&amp;$D49&amp;$B$6,Raw!$A$6:$A$2076,0),MATCH(S$6,Raw!$H$5:$FF$5,0))/60/60/24,"-")</f>
        <v>5.9837962962962961E-3</v>
      </c>
      <c r="T49" s="21">
        <f>IFERROR(INDEX(Raw!$H$6:$FF$10055,MATCH($B49&amp;$D49&amp;$B$6,Raw!$A$6:$A$10055,0),MATCH(T$6,Raw!$H$5:$FF$5,0)),"-")</f>
        <v>50004</v>
      </c>
    </row>
    <row r="50" spans="1:20" x14ac:dyDescent="0.25">
      <c r="A50" s="188">
        <f t="shared" ref="A50:A113" si="12">EOMONTH(A49,0)+1</f>
        <v>43952</v>
      </c>
      <c r="B50" s="145" t="s">
        <v>130</v>
      </c>
      <c r="C50" s="1" t="s">
        <v>144</v>
      </c>
      <c r="D50" s="2" t="s">
        <v>144</v>
      </c>
      <c r="E50" s="21">
        <f>IFERROR(INDEX(Raw!$H$6:$FF$2076,MATCH($B50&amp;$D50&amp;$B$6,Raw!$A$6:$A$2076,0),MATCH(E$6,Raw!$H$5:$FF$5,0)),"-")</f>
        <v>26122</v>
      </c>
      <c r="F50" s="21"/>
      <c r="G50" s="21">
        <f>IFERROR(INDEX(Raw!$H$6:$FF$2076,MATCH($B50&amp;$D50&amp;$B$6,Raw!$A$6:$A$2076,0),MATCH(G$6,Raw!$H$5:$FF$5,0))/60/60,"-")</f>
        <v>273.8075</v>
      </c>
      <c r="H50" s="314">
        <f>IFERROR(INDEX(Raw!$H$6:$FF$2076,MATCH($B50&amp;$D50&amp;$B$6,Raw!$A$6:$A$2076,0),MATCH(H$6,Raw!$H$5:$FF$5,0))/60/60/24,"-")</f>
        <v>4.3981481481481481E-4</v>
      </c>
      <c r="I50" s="45">
        <f>IFERROR(INDEX(Raw!$H$6:$FF$2076,MATCH($B50&amp;$D50&amp;$B$6,Raw!$A$6:$A$2076,0),MATCH(I$6,Raw!$H$5:$FF$5,0))/60/60/24,"-")</f>
        <v>7.9861111111111105E-4</v>
      </c>
      <c r="J50" s="123"/>
      <c r="K50" s="21">
        <f>IFERROR(INDEX(Raw!$H$6:$FF$2076,MATCH($B50&amp;$D50&amp;$B$6,Raw!$A$6:$A$2076,0),MATCH(K$6,Raw!$H$5:$FF$5,0)),"-")</f>
        <v>2822</v>
      </c>
      <c r="L50" s="256"/>
      <c r="M50" s="320">
        <f>IFERROR(INDEX(Raw!$H$6:$FF$2076,MATCH($B50&amp;$D50&amp;$B$6,Raw!$A$6:$A$2076,0),MATCH(M$6,Raw!$H$5:$FF$5,0)),"-")</f>
        <v>0.61363903309920365</v>
      </c>
      <c r="O50" s="21">
        <f>IFERROR(INDEX(Raw!$H$6:$FF$2076,MATCH($B50&amp;$D50&amp;$B$6,Raw!$A$6:$A$2076,0),MATCH(O$6,Raw!$H$5:$FF$5,0)),"-")</f>
        <v>2803</v>
      </c>
      <c r="P50" s="42"/>
      <c r="Q50" s="190">
        <f>IFERROR(INDEX(Raw!$H$6:$FF$2076,MATCH($B50&amp;$D50&amp;$B$6,Raw!$A$6:$A$2076,0),MATCH(Q$6,Raw!$H$5:$FF$5,0))/60/60,"-")</f>
        <v>242.84638888888887</v>
      </c>
      <c r="R50" s="314">
        <f>IFERROR(INDEX(Raw!$H$6:$FF$2076,MATCH($B50&amp;$D50&amp;$B$6,Raw!$A$6:$A$2076,0),MATCH(R$6,Raw!$H$5:$FF$5,0))/60/60/24,"-")</f>
        <v>3.6111111111111114E-3</v>
      </c>
      <c r="S50" s="45">
        <f>IFERROR(INDEX(Raw!$H$6:$FF$2076,MATCH($B50&amp;$D50&amp;$B$6,Raw!$A$6:$A$2076,0),MATCH(S$6,Raw!$H$5:$FF$5,0))/60/60/24,"-")</f>
        <v>6.122685185185185E-3</v>
      </c>
      <c r="T50" s="21">
        <f>IFERROR(INDEX(Raw!$H$6:$FF$10055,MATCH($B50&amp;$D50&amp;$B$6,Raw!$A$6:$A$10055,0),MATCH(T$6,Raw!$H$5:$FF$5,0)),"-")</f>
        <v>45391</v>
      </c>
    </row>
    <row r="51" spans="1:20" x14ac:dyDescent="0.25">
      <c r="A51" s="188">
        <f t="shared" si="12"/>
        <v>43983</v>
      </c>
      <c r="B51" s="145" t="s">
        <v>130</v>
      </c>
      <c r="C51" s="1" t="s">
        <v>145</v>
      </c>
      <c r="D51" s="95" t="s">
        <v>145</v>
      </c>
      <c r="E51" s="21">
        <f>IFERROR(INDEX(Raw!$H$6:$FF$2076,MATCH($B51&amp;$D51&amp;$B$6,Raw!$A$6:$A$2076,0),MATCH(E$6,Raw!$H$5:$FF$5,0)),"-")</f>
        <v>26516</v>
      </c>
      <c r="F51" s="21"/>
      <c r="G51" s="21">
        <f>IFERROR(INDEX(Raw!$H$6:$FF$2076,MATCH($B51&amp;$D51&amp;$B$6,Raw!$A$6:$A$2076,0),MATCH(G$6,Raw!$H$5:$FF$5,0))/60/60,"-")</f>
        <v>271.68638888888887</v>
      </c>
      <c r="H51" s="314">
        <f>IFERROR(INDEX(Raw!$H$6:$FF$2076,MATCH($B51&amp;$D51&amp;$B$6,Raw!$A$6:$A$2076,0),MATCH(H$6,Raw!$H$5:$FF$5,0))/60/60/24,"-")</f>
        <v>4.2824074074074075E-4</v>
      </c>
      <c r="I51" s="45">
        <f>IFERROR(INDEX(Raw!$H$6:$FF$2076,MATCH($B51&amp;$D51&amp;$B$6,Raw!$A$6:$A$2076,0),MATCH(I$6,Raw!$H$5:$FF$5,0))/60/60/24,"-")</f>
        <v>7.7546296296296304E-4</v>
      </c>
      <c r="J51" s="123"/>
      <c r="K51" s="21">
        <f>IFERROR(INDEX(Raw!$H$6:$FF$2076,MATCH($B51&amp;$D51&amp;$B$6,Raw!$A$6:$A$2076,0),MATCH(K$6,Raw!$H$5:$FF$5,0)),"-")</f>
        <v>2780</v>
      </c>
      <c r="L51" s="256"/>
      <c r="M51" s="320">
        <f>IFERROR(INDEX(Raw!$H$6:$FF$2076,MATCH($B51&amp;$D51&amp;$B$6,Raw!$A$6:$A$2076,0),MATCH(M$6,Raw!$H$5:$FF$5,0)),"-")</f>
        <v>0.61144675552275973</v>
      </c>
      <c r="O51" s="21">
        <f>IFERROR(INDEX(Raw!$H$6:$FF$2076,MATCH($B51&amp;$D51&amp;$B$6,Raw!$A$6:$A$2076,0),MATCH(O$6,Raw!$H$5:$FF$5,0)),"-")</f>
        <v>2608</v>
      </c>
      <c r="P51" s="42"/>
      <c r="Q51" s="190">
        <f>IFERROR(INDEX(Raw!$H$6:$FF$2076,MATCH($B51&amp;$D51&amp;$B$6,Raw!$A$6:$A$2076,0),MATCH(Q$6,Raw!$H$5:$FF$5,0))/60/60,"-")</f>
        <v>237.31555555555553</v>
      </c>
      <c r="R51" s="314">
        <f>IFERROR(INDEX(Raw!$H$6:$FF$2076,MATCH($B51&amp;$D51&amp;$B$6,Raw!$A$6:$A$2076,0),MATCH(R$6,Raw!$H$5:$FF$5,0))/60/60/24,"-")</f>
        <v>3.7962962962962963E-3</v>
      </c>
      <c r="S51" s="45">
        <f>IFERROR(INDEX(Raw!$H$6:$FF$2076,MATCH($B51&amp;$D51&amp;$B$6,Raw!$A$6:$A$2076,0),MATCH(S$6,Raw!$H$5:$FF$5,0))/60/60/24,"-")</f>
        <v>6.5277777777777782E-3</v>
      </c>
      <c r="T51" s="21">
        <f>IFERROR(INDEX(Raw!$H$6:$FF$10055,MATCH($B51&amp;$D51&amp;$B$6,Raw!$A$6:$A$10055,0),MATCH(T$6,Raw!$H$5:$FF$5,0)),"-")</f>
        <v>46146</v>
      </c>
    </row>
    <row r="52" spans="1:20" ht="17.5" x14ac:dyDescent="0.35">
      <c r="A52" s="188">
        <f t="shared" si="12"/>
        <v>44013</v>
      </c>
      <c r="B52" s="145" t="s">
        <v>130</v>
      </c>
      <c r="C52" s="1" t="s">
        <v>146</v>
      </c>
      <c r="D52" s="99" t="s">
        <v>146</v>
      </c>
      <c r="E52" s="21">
        <f>IFERROR(INDEX(Raw!$H$6:$FF$2076,MATCH($B52&amp;$D52&amp;$B$6,Raw!$A$6:$A$2076,0),MATCH(E$6,Raw!$H$5:$FF$5,0)),"-")</f>
        <v>29865</v>
      </c>
      <c r="F52" s="21"/>
      <c r="G52" s="21">
        <f>IFERROR(INDEX(Raw!$H$6:$FF$2076,MATCH($B52&amp;$D52&amp;$B$6,Raw!$A$6:$A$2076,0),MATCH(G$6,Raw!$H$5:$FF$5,0))/60/60,"-")</f>
        <v>309.66388888888889</v>
      </c>
      <c r="H52" s="314">
        <f>IFERROR(INDEX(Raw!$H$6:$FF$2076,MATCH($B52&amp;$D52&amp;$B$6,Raw!$A$6:$A$2076,0),MATCH(H$6,Raw!$H$5:$FF$5,0))/60/60/24,"-")</f>
        <v>4.2824074074074075E-4</v>
      </c>
      <c r="I52" s="45">
        <f>IFERROR(INDEX(Raw!$H$6:$FF$2076,MATCH($B52&amp;$D52&amp;$B$6,Raw!$A$6:$A$2076,0),MATCH(I$6,Raw!$H$5:$FF$5,0))/60/60/24,"-")</f>
        <v>7.6388888888888893E-4</v>
      </c>
      <c r="J52" s="123"/>
      <c r="K52" s="21">
        <f>IFERROR(INDEX(Raw!$H$6:$FF$2076,MATCH($B52&amp;$D52&amp;$B$6,Raw!$A$6:$A$2076,0),MATCH(K$6,Raw!$H$5:$FF$5,0)),"-")</f>
        <v>2941</v>
      </c>
      <c r="L52" s="256"/>
      <c r="M52" s="320">
        <f>IFERROR(INDEX(Raw!$H$6:$FF$2076,MATCH($B52&amp;$D52&amp;$B$6,Raw!$A$6:$A$2076,0),MATCH(M$6,Raw!$H$5:$FF$5,0)),"-")</f>
        <v>0.61161171411017812</v>
      </c>
      <c r="O52" s="21">
        <f>IFERROR(INDEX(Raw!$H$6:$FF$2076,MATCH($B52&amp;$D52&amp;$B$6,Raw!$A$6:$A$2076,0),MATCH(O$6,Raw!$H$5:$FF$5,0)),"-")</f>
        <v>2786</v>
      </c>
      <c r="P52" s="42"/>
      <c r="Q52" s="190">
        <f>IFERROR(INDEX(Raw!$H$6:$FF$2076,MATCH($B52&amp;$D52&amp;$B$6,Raw!$A$6:$A$2076,0),MATCH(Q$6,Raw!$H$5:$FF$5,0))/60/60,"-")</f>
        <v>251.31027777777777</v>
      </c>
      <c r="R52" s="314">
        <f>IFERROR(INDEX(Raw!$H$6:$FF$2076,MATCH($B52&amp;$D52&amp;$B$6,Raw!$A$6:$A$2076,0),MATCH(R$6,Raw!$H$5:$FF$5,0))/60/60/24,"-")</f>
        <v>3.7615740740740739E-3</v>
      </c>
      <c r="S52" s="45">
        <f>IFERROR(INDEX(Raw!$H$6:$FF$2076,MATCH($B52&amp;$D52&amp;$B$6,Raw!$A$6:$A$2076,0),MATCH(S$6,Raw!$H$5:$FF$5,0))/60/60/24,"-")</f>
        <v>6.4004629629629628E-3</v>
      </c>
      <c r="T52" s="21">
        <f>IFERROR(INDEX(Raw!$H$6:$FF$10055,MATCH($B52&amp;$D52&amp;$B$6,Raw!$A$6:$A$10055,0),MATCH(T$6,Raw!$H$5:$FF$5,0)),"-")</f>
        <v>51771</v>
      </c>
    </row>
    <row r="53" spans="1:20" x14ac:dyDescent="0.25">
      <c r="A53" s="188">
        <f t="shared" si="12"/>
        <v>44044</v>
      </c>
      <c r="B53" s="145" t="s">
        <v>130</v>
      </c>
      <c r="C53" s="1" t="s">
        <v>135</v>
      </c>
      <c r="D53" s="2" t="s">
        <v>135</v>
      </c>
      <c r="E53" s="21">
        <f>IFERROR(INDEX(Raw!$H$6:$FF$2076,MATCH($B53&amp;$D53&amp;$B$6,Raw!$A$6:$A$2076,0),MATCH(E$6,Raw!$H$5:$FF$5,0)),"-")</f>
        <v>32226</v>
      </c>
      <c r="F53" s="21"/>
      <c r="G53" s="21">
        <f>IFERROR(INDEX(Raw!$H$6:$FF$2076,MATCH($B53&amp;$D53&amp;$B$6,Raw!$A$6:$A$2076,0),MATCH(G$6,Raw!$H$5:$FF$5,0))/60/60,"-")</f>
        <v>342.15694444444449</v>
      </c>
      <c r="H53" s="314">
        <f>IFERROR(INDEX(Raw!$H$6:$FF$2076,MATCH($B53&amp;$D53&amp;$B$6,Raw!$A$6:$A$2076,0),MATCH(H$6,Raw!$H$5:$FF$5,0))/60/60/24,"-")</f>
        <v>4.3981481481481481E-4</v>
      </c>
      <c r="I53" s="45">
        <f>IFERROR(INDEX(Raw!$H$6:$FF$2076,MATCH($B53&amp;$D53&amp;$B$6,Raw!$A$6:$A$2076,0),MATCH(I$6,Raw!$H$5:$FF$5,0))/60/60/24,"-")</f>
        <v>7.9861111111111105E-4</v>
      </c>
      <c r="J53" s="123"/>
      <c r="K53" s="21">
        <f>IFERROR(INDEX(Raw!$H$6:$FF$2076,MATCH($B53&amp;$D53&amp;$B$6,Raw!$A$6:$A$2076,0),MATCH(K$6,Raw!$H$5:$FF$5,0)),"-")</f>
        <v>3146</v>
      </c>
      <c r="L53" s="256"/>
      <c r="M53" s="320">
        <f>IFERROR(INDEX(Raw!$H$6:$FF$2076,MATCH($B53&amp;$D53&amp;$B$6,Raw!$A$6:$A$2076,0),MATCH(M$6,Raw!$H$5:$FF$5,0)),"-")</f>
        <v>0.60443394103083503</v>
      </c>
      <c r="O53" s="21">
        <f>IFERROR(INDEX(Raw!$H$6:$FF$2076,MATCH($B53&amp;$D53&amp;$B$6,Raw!$A$6:$A$2076,0),MATCH(O$6,Raw!$H$5:$FF$5,0)),"-")</f>
        <v>2925</v>
      </c>
      <c r="P53" s="42"/>
      <c r="Q53" s="190">
        <f>IFERROR(INDEX(Raw!$H$6:$FF$2076,MATCH($B53&amp;$D53&amp;$B$6,Raw!$A$6:$A$2076,0),MATCH(Q$6,Raw!$H$5:$FF$5,0))/60/60,"-")</f>
        <v>263.45916666666665</v>
      </c>
      <c r="R53" s="314">
        <f>IFERROR(INDEX(Raw!$H$6:$FF$2076,MATCH($B53&amp;$D53&amp;$B$6,Raw!$A$6:$A$2076,0),MATCH(R$6,Raw!$H$5:$FF$5,0))/60/60/24,"-")</f>
        <v>3.7500000000000003E-3</v>
      </c>
      <c r="S53" s="45">
        <f>IFERROR(INDEX(Raw!$H$6:$FF$2076,MATCH($B53&amp;$D53&amp;$B$6,Raw!$A$6:$A$2076,0),MATCH(S$6,Raw!$H$5:$FF$5,0))/60/60/24,"-")</f>
        <v>6.6435185185185182E-3</v>
      </c>
      <c r="T53" s="21">
        <f>IFERROR(INDEX(Raw!$H$6:$FF$10055,MATCH($B53&amp;$D53&amp;$B$6,Raw!$A$6:$A$10055,0),MATCH(T$6,Raw!$H$5:$FF$5,0)),"-")</f>
        <v>56462</v>
      </c>
    </row>
    <row r="54" spans="1:20" x14ac:dyDescent="0.25">
      <c r="A54" s="188">
        <f t="shared" si="12"/>
        <v>44075</v>
      </c>
      <c r="B54" s="145" t="s">
        <v>130</v>
      </c>
      <c r="C54" s="1" t="s">
        <v>136</v>
      </c>
      <c r="D54" s="95" t="s">
        <v>136</v>
      </c>
      <c r="E54" s="21">
        <f>IFERROR(INDEX(Raw!$H$6:$FF$2076,MATCH($B54&amp;$D54&amp;$B$6,Raw!$A$6:$A$2076,0),MATCH(E$6,Raw!$H$5:$FF$5,0)),"-")</f>
        <v>33194</v>
      </c>
      <c r="F54" s="21"/>
      <c r="G54" s="21">
        <f>IFERROR(INDEX(Raw!$H$6:$FF$2076,MATCH($B54&amp;$D54&amp;$B$6,Raw!$A$6:$A$2076,0),MATCH(G$6,Raw!$H$5:$FF$5,0))/60/60,"-")</f>
        <v>358.28416666666664</v>
      </c>
      <c r="H54" s="314">
        <f>IFERROR(INDEX(Raw!$H$6:$FF$2076,MATCH($B54&amp;$D54&amp;$B$6,Raw!$A$6:$A$2076,0),MATCH(H$6,Raw!$H$5:$FF$5,0))/60/60/24,"-")</f>
        <v>4.5138888888888892E-4</v>
      </c>
      <c r="I54" s="45">
        <f>IFERROR(INDEX(Raw!$H$6:$FF$2076,MATCH($B54&amp;$D54&amp;$B$6,Raw!$A$6:$A$2076,0),MATCH(I$6,Raw!$H$5:$FF$5,0))/60/60/24,"-")</f>
        <v>7.9861111111111105E-4</v>
      </c>
      <c r="J54" s="123"/>
      <c r="K54" s="21">
        <f>IFERROR(INDEX(Raw!$H$6:$FF$2076,MATCH($B54&amp;$D54&amp;$B$6,Raw!$A$6:$A$2076,0),MATCH(K$6,Raw!$H$5:$FF$5,0)),"-")</f>
        <v>3049</v>
      </c>
      <c r="L54" s="256"/>
      <c r="M54" s="320">
        <f>IFERROR(INDEX(Raw!$H$6:$FF$2076,MATCH($B54&amp;$D54&amp;$B$6,Raw!$A$6:$A$2076,0),MATCH(M$6,Raw!$H$5:$FF$5,0)),"-")</f>
        <v>0.60496819697825732</v>
      </c>
      <c r="O54" s="21">
        <f>IFERROR(INDEX(Raw!$H$6:$FF$2076,MATCH($B54&amp;$D54&amp;$B$6,Raw!$A$6:$A$2076,0),MATCH(O$6,Raw!$H$5:$FF$5,0)),"-")</f>
        <v>2925</v>
      </c>
      <c r="P54" s="42"/>
      <c r="Q54" s="190">
        <f>IFERROR(INDEX(Raw!$H$6:$FF$2076,MATCH($B54&amp;$D54&amp;$B$6,Raw!$A$6:$A$2076,0),MATCH(Q$6,Raw!$H$5:$FF$5,0))/60/60,"-")</f>
        <v>267.41361111111115</v>
      </c>
      <c r="R54" s="314">
        <f>IFERROR(INDEX(Raw!$H$6:$FF$2076,MATCH($B54&amp;$D54&amp;$B$6,Raw!$A$6:$A$2076,0),MATCH(R$6,Raw!$H$5:$FF$5,0))/60/60/24,"-")</f>
        <v>3.8078703703703707E-3</v>
      </c>
      <c r="S54" s="45">
        <f>IFERROR(INDEX(Raw!$H$6:$FF$2076,MATCH($B54&amp;$D54&amp;$B$6,Raw!$A$6:$A$2076,0),MATCH(S$6,Raw!$H$5:$FF$5,0))/60/60/24,"-")</f>
        <v>6.5277777777777782E-3</v>
      </c>
      <c r="T54" s="21">
        <f>IFERROR(INDEX(Raw!$H$6:$FF$10055,MATCH($B54&amp;$D54&amp;$B$6,Raw!$A$6:$A$10055,0),MATCH(T$6,Raw!$H$5:$FF$5,0)),"-")</f>
        <v>57918</v>
      </c>
    </row>
    <row r="55" spans="1:20" ht="17.5" x14ac:dyDescent="0.35">
      <c r="A55" s="188">
        <f t="shared" si="12"/>
        <v>44105</v>
      </c>
      <c r="B55" s="145" t="s">
        <v>130</v>
      </c>
      <c r="C55" s="1" t="s">
        <v>137</v>
      </c>
      <c r="D55" s="99" t="s">
        <v>137</v>
      </c>
      <c r="E55" s="21">
        <f>IFERROR(INDEX(Raw!$H$6:$FF$2076,MATCH($B55&amp;$D55&amp;$B$6,Raw!$A$6:$A$2076,0),MATCH(E$6,Raw!$H$5:$FF$5,0)),"-")</f>
        <v>34598</v>
      </c>
      <c r="F55" s="21"/>
      <c r="G55" s="21">
        <f>IFERROR(INDEX(Raw!$H$6:$FF$2076,MATCH($B55&amp;$D55&amp;$B$6,Raw!$A$6:$A$2076,0),MATCH(G$6,Raw!$H$5:$FF$5,0))/60/60,"-")</f>
        <v>389.72222222222223</v>
      </c>
      <c r="H55" s="314">
        <f>IFERROR(INDEX(Raw!$H$6:$FF$2076,MATCH($B55&amp;$D55&amp;$B$6,Raw!$A$6:$A$2076,0),MATCH(H$6,Raw!$H$5:$FF$5,0))/60/60/24,"-")</f>
        <v>4.7453703703703704E-4</v>
      </c>
      <c r="I55" s="45">
        <f>IFERROR(INDEX(Raw!$H$6:$FF$2076,MATCH($B55&amp;$D55&amp;$B$6,Raw!$A$6:$A$2076,0),MATCH(I$6,Raw!$H$5:$FF$5,0))/60/60/24,"-")</f>
        <v>8.9120370370370384E-4</v>
      </c>
      <c r="J55" s="123"/>
      <c r="K55" s="21">
        <f>IFERROR(INDEX(Raw!$H$6:$FF$2076,MATCH($B55&amp;$D55&amp;$B$6,Raw!$A$6:$A$2076,0),MATCH(K$6,Raw!$H$5:$FF$5,0)),"-")</f>
        <v>3030</v>
      </c>
      <c r="L55" s="256"/>
      <c r="M55" s="320">
        <f>IFERROR(INDEX(Raw!$H$6:$FF$2076,MATCH($B55&amp;$D55&amp;$B$6,Raw!$A$6:$A$2076,0),MATCH(M$6,Raw!$H$5:$FF$5,0)),"-")</f>
        <v>0.60024288688410821</v>
      </c>
      <c r="O55" s="21">
        <f>IFERROR(INDEX(Raw!$H$6:$FF$2076,MATCH($B55&amp;$D55&amp;$B$6,Raw!$A$6:$A$2076,0),MATCH(O$6,Raw!$H$5:$FF$5,0)),"-")</f>
        <v>3243</v>
      </c>
      <c r="P55" s="42"/>
      <c r="Q55" s="190">
        <f>IFERROR(INDEX(Raw!$H$6:$FF$2076,MATCH($B55&amp;$D55&amp;$B$6,Raw!$A$6:$A$2076,0),MATCH(Q$6,Raw!$H$5:$FF$5,0))/60/60,"-")</f>
        <v>295.72222222222223</v>
      </c>
      <c r="R55" s="314">
        <f>IFERROR(INDEX(Raw!$H$6:$FF$2076,MATCH($B55&amp;$D55&amp;$B$6,Raw!$A$6:$A$2076,0),MATCH(R$6,Raw!$H$5:$FF$5,0))/60/60/24,"-")</f>
        <v>3.7962962962962963E-3</v>
      </c>
      <c r="S55" s="45">
        <f>IFERROR(INDEX(Raw!$H$6:$FF$2076,MATCH($B55&amp;$D55&amp;$B$6,Raw!$A$6:$A$2076,0),MATCH(S$6,Raw!$H$5:$FF$5,0))/60/60/24,"-")</f>
        <v>6.2731481481481484E-3</v>
      </c>
      <c r="T55" s="21">
        <f>IFERROR(INDEX(Raw!$H$6:$FF$10055,MATCH($B55&amp;$D55&amp;$B$6,Raw!$A$6:$A$10055,0),MATCH(T$6,Raw!$H$5:$FF$5,0)),"-")</f>
        <v>60670</v>
      </c>
    </row>
    <row r="56" spans="1:20" x14ac:dyDescent="0.25">
      <c r="A56" s="188">
        <f t="shared" si="12"/>
        <v>44136</v>
      </c>
      <c r="B56" s="145" t="s">
        <v>130</v>
      </c>
      <c r="C56" s="1" t="s">
        <v>138</v>
      </c>
      <c r="D56" s="2" t="s">
        <v>138</v>
      </c>
      <c r="E56" s="21">
        <f>IFERROR(INDEX(Raw!$H$6:$FF$2076,MATCH($B56&amp;$D56&amp;$B$6,Raw!$A$6:$A$2076,0),MATCH(E$6,Raw!$H$5:$FF$5,0)),"-")</f>
        <v>32391</v>
      </c>
      <c r="F56" s="21"/>
      <c r="G56" s="21">
        <f>IFERROR(INDEX(Raw!$H$6:$FF$2076,MATCH($B56&amp;$D56&amp;$B$6,Raw!$A$6:$A$2076,0),MATCH(G$6,Raw!$H$5:$FF$5,0))/60/60,"-")</f>
        <v>337.0336111111111</v>
      </c>
      <c r="H56" s="314">
        <f>IFERROR(INDEX(Raw!$H$6:$FF$2076,MATCH($B56&amp;$D56&amp;$B$6,Raw!$A$6:$A$2076,0),MATCH(H$6,Raw!$H$5:$FF$5,0))/60/60/24,"-")</f>
        <v>4.2824074074074075E-4</v>
      </c>
      <c r="I56" s="45">
        <f>IFERROR(INDEX(Raw!$H$6:$FF$2076,MATCH($B56&amp;$D56&amp;$B$6,Raw!$A$6:$A$2076,0),MATCH(I$6,Raw!$H$5:$FF$5,0))/60/60/24,"-")</f>
        <v>7.7546296296296304E-4</v>
      </c>
      <c r="J56" s="123"/>
      <c r="K56" s="21">
        <f>IFERROR(INDEX(Raw!$H$6:$FF$2076,MATCH($B56&amp;$D56&amp;$B$6,Raw!$A$6:$A$2076,0),MATCH(K$6,Raw!$H$5:$FF$5,0)),"-")</f>
        <v>3107</v>
      </c>
      <c r="L56" s="256"/>
      <c r="M56" s="320">
        <f>IFERROR(INDEX(Raw!$H$6:$FF$2076,MATCH($B56&amp;$D56&amp;$B$6,Raw!$A$6:$A$2076,0),MATCH(M$6,Raw!$H$5:$FF$5,0)),"-")</f>
        <v>0.62465769275272887</v>
      </c>
      <c r="O56" s="21">
        <f>IFERROR(INDEX(Raw!$H$6:$FF$2076,MATCH($B56&amp;$D56&amp;$B$6,Raw!$A$6:$A$2076,0),MATCH(O$6,Raw!$H$5:$FF$5,0)),"-")</f>
        <v>3119</v>
      </c>
      <c r="P56" s="42"/>
      <c r="Q56" s="190">
        <f>IFERROR(INDEX(Raw!$H$6:$FF$2076,MATCH($B56&amp;$D56&amp;$B$6,Raw!$A$6:$A$2076,0),MATCH(Q$6,Raw!$H$5:$FF$5,0))/60/60,"-")</f>
        <v>282.31416666666667</v>
      </c>
      <c r="R56" s="314">
        <f>IFERROR(INDEX(Raw!$H$6:$FF$2076,MATCH($B56&amp;$D56&amp;$B$6,Raw!$A$6:$A$2076,0),MATCH(R$6,Raw!$H$5:$FF$5,0))/60/60/24,"-")</f>
        <v>3.7731481481481483E-3</v>
      </c>
      <c r="S56" s="45">
        <f>IFERROR(INDEX(Raw!$H$6:$FF$2076,MATCH($B56&amp;$D56&amp;$B$6,Raw!$A$6:$A$2076,0),MATCH(S$6,Raw!$H$5:$FF$5,0))/60/60/24,"-")</f>
        <v>6.4351851851851861E-3</v>
      </c>
      <c r="T56" s="21">
        <f>IFERROR(INDEX(Raw!$H$6:$FF$10055,MATCH($B56&amp;$D56&amp;$B$6,Raw!$A$6:$A$10055,0),MATCH(T$6,Raw!$H$5:$FF$5,0)),"-")</f>
        <v>54961</v>
      </c>
    </row>
    <row r="57" spans="1:20" x14ac:dyDescent="0.25">
      <c r="A57" s="188">
        <f t="shared" si="12"/>
        <v>44166</v>
      </c>
      <c r="B57" s="145" t="s">
        <v>130</v>
      </c>
      <c r="C57" s="1" t="s">
        <v>139</v>
      </c>
      <c r="D57" s="95" t="s">
        <v>139</v>
      </c>
      <c r="E57" s="21">
        <f>IFERROR(INDEX(Raw!$H$6:$FF$2076,MATCH($B57&amp;$D57&amp;$B$6,Raw!$A$6:$A$2076,0),MATCH(E$6,Raw!$H$5:$FF$5,0)),"-")</f>
        <v>36084</v>
      </c>
      <c r="F57" s="21"/>
      <c r="G57" s="21">
        <f>IFERROR(INDEX(Raw!$H$6:$FF$2076,MATCH($B57&amp;$D57&amp;$B$6,Raw!$A$6:$A$2076,0),MATCH(G$6,Raw!$H$5:$FF$5,0))/60/60,"-")</f>
        <v>429.19749999999999</v>
      </c>
      <c r="H57" s="314">
        <f>IFERROR(INDEX(Raw!$H$6:$FF$2076,MATCH($B57&amp;$D57&amp;$B$6,Raw!$A$6:$A$2076,0),MATCH(H$6,Raw!$H$5:$FF$5,0))/60/60/24,"-")</f>
        <v>4.9768518518518521E-4</v>
      </c>
      <c r="I57" s="45">
        <f>IFERROR(INDEX(Raw!$H$6:$FF$2076,MATCH($B57&amp;$D57&amp;$B$6,Raw!$A$6:$A$2076,0),MATCH(I$6,Raw!$H$5:$FF$5,0))/60/60/24,"-")</f>
        <v>9.2592592592592585E-4</v>
      </c>
      <c r="J57" s="123"/>
      <c r="K57" s="21">
        <f>IFERROR(INDEX(Raw!$H$6:$FF$2076,MATCH($B57&amp;$D57&amp;$B$6,Raw!$A$6:$A$2076,0),MATCH(K$6,Raw!$H$5:$FF$5,0)),"-")</f>
        <v>3823</v>
      </c>
      <c r="L57" s="256"/>
      <c r="M57" s="320">
        <f>IFERROR(INDEX(Raw!$H$6:$FF$2076,MATCH($B57&amp;$D57&amp;$B$6,Raw!$A$6:$A$2076,0),MATCH(M$6,Raw!$H$5:$FF$5,0)),"-")</f>
        <v>0.63009010267514143</v>
      </c>
      <c r="O57" s="21">
        <f>IFERROR(INDEX(Raw!$H$6:$FF$2076,MATCH($B57&amp;$D57&amp;$B$6,Raw!$A$6:$A$2076,0),MATCH(O$6,Raw!$H$5:$FF$5,0)),"-")</f>
        <v>3730</v>
      </c>
      <c r="P57" s="42"/>
      <c r="Q57" s="190">
        <f>IFERROR(INDEX(Raw!$H$6:$FF$2076,MATCH($B57&amp;$D57&amp;$B$6,Raw!$A$6:$A$2076,0),MATCH(Q$6,Raw!$H$5:$FF$5,0))/60/60,"-")</f>
        <v>345.73972222222227</v>
      </c>
      <c r="R57" s="314">
        <f>IFERROR(INDEX(Raw!$H$6:$FF$2076,MATCH($B57&amp;$D57&amp;$B$6,Raw!$A$6:$A$2076,0),MATCH(R$6,Raw!$H$5:$FF$5,0))/60/60/24,"-")</f>
        <v>3.8657407407407408E-3</v>
      </c>
      <c r="S57" s="45">
        <f>IFERROR(INDEX(Raw!$H$6:$FF$2076,MATCH($B57&amp;$D57&amp;$B$6,Raw!$A$6:$A$2076,0),MATCH(S$6,Raw!$H$5:$FF$5,0))/60/60/24,"-")</f>
        <v>6.6203703703703702E-3</v>
      </c>
      <c r="T57" s="21">
        <f>IFERROR(INDEX(Raw!$H$6:$FF$10055,MATCH($B57&amp;$D57&amp;$B$6,Raw!$A$6:$A$10055,0),MATCH(T$6,Raw!$H$5:$FF$5,0)),"-")</f>
        <v>61091</v>
      </c>
    </row>
    <row r="58" spans="1:20" ht="17.5" x14ac:dyDescent="0.35">
      <c r="A58" s="188">
        <f t="shared" si="12"/>
        <v>44197</v>
      </c>
      <c r="B58" s="145" t="s">
        <v>130</v>
      </c>
      <c r="C58" s="1" t="s">
        <v>140</v>
      </c>
      <c r="D58" s="99" t="s">
        <v>140</v>
      </c>
      <c r="E58" s="21">
        <f>IFERROR(INDEX(Raw!$H$6:$FF$2076,MATCH($B58&amp;$D58&amp;$B$6,Raw!$A$6:$A$2076,0),MATCH(E$6,Raw!$H$5:$FF$5,0)),"-")</f>
        <v>36899</v>
      </c>
      <c r="F58" s="21"/>
      <c r="G58" s="21">
        <f>IFERROR(INDEX(Raw!$H$6:$FF$2076,MATCH($B58&amp;$D58&amp;$B$6,Raw!$A$6:$A$2076,0),MATCH(G$6,Raw!$H$5:$FF$5,0))/60/60,"-")</f>
        <v>452.375</v>
      </c>
      <c r="H58" s="314">
        <f>IFERROR(INDEX(Raw!$H$6:$FF$2076,MATCH($B58&amp;$D58&amp;$B$6,Raw!$A$6:$A$2076,0),MATCH(H$6,Raw!$H$5:$FF$5,0))/60/60/24,"-")</f>
        <v>5.0925925925925921E-4</v>
      </c>
      <c r="I58" s="45">
        <f>IFERROR(INDEX(Raw!$H$6:$FF$2076,MATCH($B58&amp;$D58&amp;$B$6,Raw!$A$6:$A$2076,0),MATCH(I$6,Raw!$H$5:$FF$5,0))/60/60/24,"-")</f>
        <v>9.4907407407407408E-4</v>
      </c>
      <c r="J58" s="123"/>
      <c r="K58" s="21">
        <f>IFERROR(INDEX(Raw!$H$6:$FF$2076,MATCH($B58&amp;$D58&amp;$B$6,Raw!$A$6:$A$2076,0),MATCH(K$6,Raw!$H$5:$FF$5,0)),"-")</f>
        <v>3634</v>
      </c>
      <c r="L58" s="256"/>
      <c r="M58" s="320">
        <f>IFERROR(INDEX(Raw!$H$6:$FF$2076,MATCH($B58&amp;$D58&amp;$B$6,Raw!$A$6:$A$2076,0),MATCH(M$6,Raw!$H$5:$FF$5,0)),"-")</f>
        <v>0.63436312685887186</v>
      </c>
      <c r="O58" s="21">
        <f>IFERROR(INDEX(Raw!$H$6:$FF$2076,MATCH($B58&amp;$D58&amp;$B$6,Raw!$A$6:$A$2076,0),MATCH(O$6,Raw!$H$5:$FF$5,0)),"-")</f>
        <v>4265</v>
      </c>
      <c r="P58" s="42"/>
      <c r="Q58" s="190">
        <f>IFERROR(INDEX(Raw!$H$6:$FF$2076,MATCH($B58&amp;$D58&amp;$B$6,Raw!$A$6:$A$2076,0),MATCH(Q$6,Raw!$H$5:$FF$5,0))/60/60,"-")</f>
        <v>383.61416666666662</v>
      </c>
      <c r="R58" s="314">
        <f>IFERROR(INDEX(Raw!$H$6:$FF$2076,MATCH($B58&amp;$D58&amp;$B$6,Raw!$A$6:$A$2076,0),MATCH(R$6,Raw!$H$5:$FF$5,0))/60/60/24,"-")</f>
        <v>3.7500000000000003E-3</v>
      </c>
      <c r="S58" s="45">
        <f>IFERROR(INDEX(Raw!$H$6:$FF$2076,MATCH($B58&amp;$D58&amp;$B$6,Raw!$A$6:$A$2076,0),MATCH(S$6,Raw!$H$5:$FF$5,0))/60/60/24,"-")</f>
        <v>6.3541666666666668E-3</v>
      </c>
      <c r="T58" s="21">
        <f>IFERROR(INDEX(Raw!$H$6:$FF$10055,MATCH($B58&amp;$D58&amp;$B$6,Raw!$A$6:$A$10055,0),MATCH(T$6,Raw!$H$5:$FF$5,0)),"-")</f>
        <v>61801</v>
      </c>
    </row>
    <row r="59" spans="1:20" x14ac:dyDescent="0.25">
      <c r="A59" s="188">
        <f t="shared" si="12"/>
        <v>44228</v>
      </c>
      <c r="B59" s="145" t="s">
        <v>130</v>
      </c>
      <c r="C59" s="1" t="s">
        <v>141</v>
      </c>
      <c r="D59" s="2" t="s">
        <v>141</v>
      </c>
      <c r="E59" s="21">
        <f>IFERROR(INDEX(Raw!$H$6:$FF$2076,MATCH($B59&amp;$D59&amp;$B$6,Raw!$A$6:$A$2076,0),MATCH(E$6,Raw!$H$5:$FF$5,0)),"-")</f>
        <v>30007</v>
      </c>
      <c r="F59" s="21"/>
      <c r="G59" s="21">
        <f>IFERROR(INDEX(Raw!$H$6:$FF$2076,MATCH($B59&amp;$D59&amp;$B$6,Raw!$A$6:$A$2076,0),MATCH(G$6,Raw!$H$5:$FF$5,0))/60/60,"-")</f>
        <v>311.98750000000001</v>
      </c>
      <c r="H59" s="314">
        <f>IFERROR(INDEX(Raw!$H$6:$FF$2076,MATCH($B59&amp;$D59&amp;$B$6,Raw!$A$6:$A$2076,0),MATCH(H$6,Raw!$H$5:$FF$5,0))/60/60/24,"-")</f>
        <v>4.2824074074074075E-4</v>
      </c>
      <c r="I59" s="45">
        <f>IFERROR(INDEX(Raw!$H$6:$FF$2076,MATCH($B59&amp;$D59&amp;$B$6,Raw!$A$6:$A$2076,0),MATCH(I$6,Raw!$H$5:$FF$5,0))/60/60/24,"-")</f>
        <v>7.5231481481481471E-4</v>
      </c>
      <c r="J59" s="123"/>
      <c r="K59" s="21">
        <f>IFERROR(INDEX(Raw!$H$6:$FF$2076,MATCH($B59&amp;$D59&amp;$B$6,Raw!$A$6:$A$2076,0),MATCH(K$6,Raw!$H$5:$FF$5,0)),"-")</f>
        <v>2885</v>
      </c>
      <c r="L59" s="256"/>
      <c r="M59" s="320">
        <f>IFERROR(INDEX(Raw!$H$6:$FF$2076,MATCH($B59&amp;$D59&amp;$B$6,Raw!$A$6:$A$2076,0),MATCH(M$6,Raw!$H$5:$FF$5,0)),"-")</f>
        <v>0.64747006149530695</v>
      </c>
      <c r="O59" s="21">
        <f>IFERROR(INDEX(Raw!$H$6:$FF$2076,MATCH($B59&amp;$D59&amp;$B$6,Raw!$A$6:$A$2076,0),MATCH(O$6,Raw!$H$5:$FF$5,0)),"-")</f>
        <v>2960</v>
      </c>
      <c r="P59" s="42"/>
      <c r="Q59" s="190">
        <f>IFERROR(INDEX(Raw!$H$6:$FF$2076,MATCH($B59&amp;$D59&amp;$B$6,Raw!$A$6:$A$2076,0),MATCH(Q$6,Raw!$H$5:$FF$5,0))/60/60,"-")</f>
        <v>259.12166666666667</v>
      </c>
      <c r="R59" s="314">
        <f>IFERROR(INDEX(Raw!$H$6:$FF$2076,MATCH($B59&amp;$D59&amp;$B$6,Raw!$A$6:$A$2076,0),MATCH(R$6,Raw!$H$5:$FF$5,0))/60/60/24,"-")</f>
        <v>3.645833333333333E-3</v>
      </c>
      <c r="S59" s="45">
        <f>IFERROR(INDEX(Raw!$H$6:$FF$2076,MATCH($B59&amp;$D59&amp;$B$6,Raw!$A$6:$A$2076,0),MATCH(S$6,Raw!$H$5:$FF$5,0))/60/60/24,"-")</f>
        <v>6.3310185185185197E-3</v>
      </c>
      <c r="T59" s="21">
        <f>IFERROR(INDEX(Raw!$H$6:$FF$10055,MATCH($B59&amp;$D59&amp;$B$6,Raw!$A$6:$A$10055,0),MATCH(T$6,Raw!$H$5:$FF$5,0)),"-")</f>
        <v>49230</v>
      </c>
    </row>
    <row r="60" spans="1:20" collapsed="1" x14ac:dyDescent="0.25">
      <c r="A60" s="188">
        <f t="shared" si="12"/>
        <v>44256</v>
      </c>
      <c r="B60" s="145" t="str">
        <f>IF($D60="April",LEFT($B59,4)+1&amp;"-"&amp;RIGHT($B59,2)+1,$B59)</f>
        <v>2020-21</v>
      </c>
      <c r="C60" s="23" t="s">
        <v>142</v>
      </c>
      <c r="D60" s="95" t="s">
        <v>142</v>
      </c>
      <c r="E60" s="21">
        <f>IFERROR(INDEX(Raw!$H$6:$FF$2076,MATCH($B60&amp;$D60&amp;$B$6,Raw!$A$6:$A$2076,0),MATCH(E$6,Raw!$H$5:$FF$5,0)),"-")</f>
        <v>34364</v>
      </c>
      <c r="F60" s="21"/>
      <c r="G60" s="22">
        <f>IFERROR(INDEX(Raw!$H$6:$FF$2076,MATCH($B60&amp;$D60&amp;$B$6,Raw!$A$6:$A$2076,0),MATCH(G$6,Raw!$H$5:$FF$5,0))/60/60,"-")</f>
        <v>360.24277777777775</v>
      </c>
      <c r="H60" s="317">
        <f>IFERROR(INDEX(Raw!$H$6:$FF$2076,MATCH($B60&amp;$D60&amp;$B$6,Raw!$A$6:$A$2076,0),MATCH(H$6,Raw!$H$5:$FF$5,0))/60/60/24,"-")</f>
        <v>4.3981481481481481E-4</v>
      </c>
      <c r="I60" s="46">
        <f>IFERROR(INDEX(Raw!$H$6:$FF$2076,MATCH($B60&amp;$D60&amp;$B$6,Raw!$A$6:$A$2076,0),MATCH(I$6,Raw!$H$5:$FF$5,0))/60/60/24,"-")</f>
        <v>7.7546296296296304E-4</v>
      </c>
      <c r="J60" s="123"/>
      <c r="K60" s="22">
        <f>IFERROR(INDEX(Raw!$H$6:$FF$2076,MATCH($B60&amp;$D60&amp;$B$6,Raw!$A$6:$A$2076,0),MATCH(K$6,Raw!$H$5:$FF$5,0)),"-")</f>
        <v>3401</v>
      </c>
      <c r="L60" s="256"/>
      <c r="M60" s="321">
        <f>IFERROR(INDEX(Raw!$H$6:$FF$2076,MATCH($B60&amp;$D60&amp;$B$6,Raw!$A$6:$A$2076,0),MATCH(M$6,Raw!$H$5:$FF$5,0)),"-")</f>
        <v>0.64377376871054159</v>
      </c>
      <c r="O60" s="22">
        <f>IFERROR(INDEX(Raw!$H$6:$FF$2076,MATCH($B60&amp;$D60&amp;$B$6,Raw!$A$6:$A$2076,0),MATCH(O$6,Raw!$H$5:$FF$5,0)),"-")</f>
        <v>3118</v>
      </c>
      <c r="P60" s="42"/>
      <c r="Q60" s="152">
        <f>IFERROR(INDEX(Raw!$H$6:$FF$2076,MATCH($B60&amp;$D60&amp;$B$6,Raw!$A$6:$A$2076,0),MATCH(Q$6,Raw!$H$5:$FF$5,0))/60/60,"-")</f>
        <v>280.55861111111113</v>
      </c>
      <c r="R60" s="317">
        <f>IFERROR(INDEX(Raw!$H$6:$FF$2076,MATCH($B60&amp;$D60&amp;$B$6,Raw!$A$6:$A$2076,0),MATCH(R$6,Raw!$H$5:$FF$5,0))/60/60/24,"-")</f>
        <v>3.7500000000000003E-3</v>
      </c>
      <c r="S60" s="46">
        <f>IFERROR(INDEX(Raw!$H$6:$FF$2076,MATCH($B60&amp;$D60&amp;$B$6,Raw!$A$6:$A$2076,0),MATCH(S$6,Raw!$H$5:$FF$5,0))/60/60/24,"-")</f>
        <v>6.4120370370370364E-3</v>
      </c>
      <c r="T60" s="21">
        <f>IFERROR(INDEX(Raw!$H$6:$FF$10055,MATCH($B60&amp;$D60&amp;$B$6,Raw!$A$6:$A$10055,0),MATCH(T$6,Raw!$H$5:$FF$5,0)),"-")</f>
        <v>56780</v>
      </c>
    </row>
    <row r="61" spans="1:20" ht="17.5" x14ac:dyDescent="0.35">
      <c r="A61" s="188">
        <f t="shared" si="12"/>
        <v>44287</v>
      </c>
      <c r="B61" s="177" t="s">
        <v>131</v>
      </c>
      <c r="C61" s="89" t="s">
        <v>143</v>
      </c>
      <c r="D61" s="101" t="s">
        <v>143</v>
      </c>
      <c r="E61" s="76">
        <f>IFERROR(INDEX(Raw!$H$6:$FF$2076,MATCH($B61&amp;$D61&amp;$B$6,Raw!$A$6:$A$2076,0),MATCH(E$6,Raw!$H$5:$FF$5,0)),"-")</f>
        <v>34914</v>
      </c>
      <c r="F61" s="21"/>
      <c r="G61" s="21">
        <f>IFERROR(INDEX(Raw!$H$6:$FF$2076,MATCH($B61&amp;$D61&amp;$B$6,Raw!$A$6:$A$2076,0),MATCH(G$6,Raw!$H$5:$FF$5,0))/60/60,"-")</f>
        <v>372.70194444444439</v>
      </c>
      <c r="H61" s="314">
        <f>IFERROR(INDEX(Raw!$H$6:$FF$2076,MATCH($B61&amp;$D61&amp;$B$6,Raw!$A$6:$A$2076,0),MATCH(H$6,Raw!$H$5:$FF$5,0))/60/60/24,"-")</f>
        <v>4.3981481481481481E-4</v>
      </c>
      <c r="I61" s="45">
        <f>IFERROR(INDEX(Raw!$H$6:$FF$2076,MATCH($B61&amp;$D61&amp;$B$6,Raw!$A$6:$A$2076,0),MATCH(I$6,Raw!$H$5:$FF$5,0))/60/60/24,"-")</f>
        <v>7.8703703703703705E-4</v>
      </c>
      <c r="J61" s="123"/>
      <c r="K61" s="21">
        <f>IFERROR(INDEX(Raw!$H$6:$FF$2076,MATCH($B61&amp;$D61&amp;$B$6,Raw!$A$6:$A$2076,0),MATCH(K$6,Raw!$H$5:$FF$5,0)),"-")</f>
        <v>3364</v>
      </c>
      <c r="L61" s="256"/>
      <c r="M61" s="320">
        <f>IFERROR(INDEX(Raw!$H$6:$FF$2076,MATCH($B61&amp;$D61&amp;$B$6,Raw!$A$6:$A$2076,0),MATCH(M$6,Raw!$H$5:$FF$5,0)),"-")</f>
        <v>0.63580572906233501</v>
      </c>
      <c r="O61" s="21">
        <f>IFERROR(INDEX(Raw!$H$6:$FF$2076,MATCH($B61&amp;$D61&amp;$B$6,Raw!$A$6:$A$2076,0),MATCH(O$6,Raw!$H$5:$FF$5,0)),"-")</f>
        <v>3119</v>
      </c>
      <c r="P61" s="42"/>
      <c r="Q61" s="190">
        <f>IFERROR(INDEX(Raw!$H$6:$FF$2076,MATCH($B61&amp;$D61&amp;$B$6,Raw!$A$6:$A$2076,0),MATCH(Q$6,Raw!$H$5:$FF$5,0))/60/60,"-")</f>
        <v>285.52361111111111</v>
      </c>
      <c r="R61" s="314">
        <f>IFERROR(INDEX(Raw!$H$6:$FF$2076,MATCH($B61&amp;$D61&amp;$B$6,Raw!$A$6:$A$2076,0),MATCH(R$6,Raw!$H$5:$FF$5,0))/60/60/24,"-")</f>
        <v>3.8194444444444443E-3</v>
      </c>
      <c r="S61" s="45">
        <f>IFERROR(INDEX(Raw!$H$6:$FF$2076,MATCH($B61&amp;$D61&amp;$B$6,Raw!$A$6:$A$2076,0),MATCH(S$6,Raw!$H$5:$FF$5,0))/60/60/24,"-")</f>
        <v>6.3773148148148148E-3</v>
      </c>
      <c r="T61" s="21">
        <f>IFERROR(INDEX(Raw!$H$6:$FF$10055,MATCH($B61&amp;$D61&amp;$B$6,Raw!$A$6:$A$10055,0),MATCH(T$6,Raw!$H$5:$FF$5,0)),"-")</f>
        <v>58277</v>
      </c>
    </row>
    <row r="62" spans="1:20" x14ac:dyDescent="0.25">
      <c r="A62" s="188">
        <f t="shared" si="12"/>
        <v>44317</v>
      </c>
      <c r="B62" s="145" t="s">
        <v>131</v>
      </c>
      <c r="C62" s="23" t="s">
        <v>144</v>
      </c>
      <c r="D62" s="95" t="s">
        <v>144</v>
      </c>
      <c r="E62" s="21">
        <f>IFERROR(INDEX(Raw!$H$6:$FF$2076,MATCH($B62&amp;$D62&amp;$B$6,Raw!$A$6:$A$2076,0),MATCH(E$6,Raw!$H$5:$FF$5,0)),"-")</f>
        <v>40574</v>
      </c>
      <c r="F62" s="21"/>
      <c r="G62" s="21">
        <f>IFERROR(INDEX(Raw!$H$6:$FF$2076,MATCH($B62&amp;$D62&amp;$B$6,Raw!$A$6:$A$2076,0),MATCH(G$6,Raw!$H$5:$FF$5,0))/60/60,"-")</f>
        <v>477.85250000000002</v>
      </c>
      <c r="H62" s="314">
        <f>IFERROR(INDEX(Raw!$H$6:$FF$2076,MATCH($B62&amp;$D62&amp;$B$6,Raw!$A$6:$A$2076,0),MATCH(H$6,Raw!$H$5:$FF$5,0))/60/60/24,"-")</f>
        <v>4.8611111111111104E-4</v>
      </c>
      <c r="I62" s="45">
        <f>IFERROR(INDEX(Raw!$H$6:$FF$2076,MATCH($B62&amp;$D62&amp;$B$6,Raw!$A$6:$A$2076,0),MATCH(I$6,Raw!$H$5:$FF$5,0))/60/60/24,"-")</f>
        <v>9.0277777777777784E-4</v>
      </c>
      <c r="J62" s="123"/>
      <c r="K62" s="21">
        <f>IFERROR(INDEX(Raw!$H$6:$FF$2076,MATCH($B62&amp;$D62&amp;$B$6,Raw!$A$6:$A$2076,0),MATCH(K$6,Raw!$H$5:$FF$5,0)),"-")</f>
        <v>3757</v>
      </c>
      <c r="L62" s="256"/>
      <c r="M62" s="320">
        <f>IFERROR(INDEX(Raw!$H$6:$FF$2076,MATCH($B62&amp;$D62&amp;$B$6,Raw!$A$6:$A$2076,0),MATCH(M$6,Raw!$H$5:$FF$5,0)),"-")</f>
        <v>0.63169858321656547</v>
      </c>
      <c r="O62" s="21">
        <f>IFERROR(INDEX(Raw!$H$6:$FF$2076,MATCH($B62&amp;$D62&amp;$B$6,Raw!$A$6:$A$2076,0),MATCH(O$6,Raw!$H$5:$FF$5,0)),"-")</f>
        <v>3323</v>
      </c>
      <c r="P62" s="42"/>
      <c r="Q62" s="190">
        <f>IFERROR(INDEX(Raw!$H$6:$FF$2076,MATCH($B62&amp;$D62&amp;$B$6,Raw!$A$6:$A$2076,0),MATCH(Q$6,Raw!$H$5:$FF$5,0))/60/60,"-")</f>
        <v>309.50166666666667</v>
      </c>
      <c r="R62" s="314">
        <f>IFERROR(INDEX(Raw!$H$6:$FF$2076,MATCH($B62&amp;$D62&amp;$B$6,Raw!$A$6:$A$2076,0),MATCH(R$6,Raw!$H$5:$FF$5,0))/60/60/24,"-")</f>
        <v>3.8773148148148143E-3</v>
      </c>
      <c r="S62" s="45">
        <f>IFERROR(INDEX(Raw!$H$6:$FF$2076,MATCH($B62&amp;$D62&amp;$B$6,Raw!$A$6:$A$2076,0),MATCH(S$6,Raw!$H$5:$FF$5,0))/60/60/24,"-")</f>
        <v>6.8981481481481489E-3</v>
      </c>
      <c r="T62" s="21">
        <f>IFERROR(INDEX(Raw!$H$6:$FF$10055,MATCH($B62&amp;$D62&amp;$B$6,Raw!$A$6:$A$10055,0),MATCH(T$6,Raw!$H$5:$FF$5,0)),"-")</f>
        <v>67987</v>
      </c>
    </row>
    <row r="63" spans="1:20" x14ac:dyDescent="0.25">
      <c r="A63" s="188">
        <f t="shared" si="12"/>
        <v>44348</v>
      </c>
      <c r="B63" s="145" t="s">
        <v>131</v>
      </c>
      <c r="C63" s="23" t="s">
        <v>145</v>
      </c>
      <c r="D63" s="95" t="s">
        <v>145</v>
      </c>
      <c r="E63" s="21">
        <f>IFERROR(INDEX(Raw!$H$6:$FF$2076,MATCH($B63&amp;$D63&amp;$B$6,Raw!$A$6:$A$2076,0),MATCH(E$6,Raw!$H$5:$FF$5,0)),"-")</f>
        <v>43698</v>
      </c>
      <c r="F63" s="21"/>
      <c r="G63" s="21">
        <f>IFERROR(INDEX(Raw!$H$6:$FF$2076,MATCH($B63&amp;$D63&amp;$B$6,Raw!$A$6:$A$2076,0),MATCH(G$6,Raw!$H$5:$FF$5,0))/60/60,"-")</f>
        <v>627.20416666666665</v>
      </c>
      <c r="H63" s="314">
        <f>IFERROR(INDEX(Raw!$H$6:$FF$2076,MATCH($B63&amp;$D63&amp;$B$6,Raw!$A$6:$A$2076,0),MATCH(H$6,Raw!$H$5:$FF$5,0))/60/60/24,"-")</f>
        <v>6.018518518518519E-4</v>
      </c>
      <c r="I63" s="45">
        <f>IFERROR(INDEX(Raw!$H$6:$FF$2076,MATCH($B63&amp;$D63&amp;$B$6,Raw!$A$6:$A$2076,0),MATCH(I$6,Raw!$H$5:$FF$5,0))/60/60/24,"-")</f>
        <v>1.2268518518518518E-3</v>
      </c>
      <c r="J63" s="123"/>
      <c r="K63" s="21">
        <f>IFERROR(INDEX(Raw!$H$6:$FF$2076,MATCH($B63&amp;$D63&amp;$B$6,Raw!$A$6:$A$2076,0),MATCH(K$6,Raw!$H$5:$FF$5,0)),"-")</f>
        <v>3317</v>
      </c>
      <c r="L63" s="256"/>
      <c r="M63" s="320">
        <f>IFERROR(INDEX(Raw!$H$6:$FF$2076,MATCH($B63&amp;$D63&amp;$B$6,Raw!$A$6:$A$2076,0),MATCH(M$6,Raw!$H$5:$FF$5,0)),"-")</f>
        <v>0.62263828332050952</v>
      </c>
      <c r="O63" s="21">
        <f>IFERROR(INDEX(Raw!$H$6:$FF$2076,MATCH($B63&amp;$D63&amp;$B$6,Raw!$A$6:$A$2076,0),MATCH(O$6,Raw!$H$5:$FF$5,0)),"-")</f>
        <v>3485</v>
      </c>
      <c r="P63" s="42"/>
      <c r="Q63" s="190">
        <f>IFERROR(INDEX(Raw!$H$6:$FF$2076,MATCH($B63&amp;$D63&amp;$B$6,Raw!$A$6:$A$2076,0),MATCH(Q$6,Raw!$H$5:$FF$5,0))/60/60,"-")</f>
        <v>332.86694444444441</v>
      </c>
      <c r="R63" s="314">
        <f>IFERROR(INDEX(Raw!$H$6:$FF$2076,MATCH($B63&amp;$D63&amp;$B$6,Raw!$A$6:$A$2076,0),MATCH(R$6,Raw!$H$5:$FF$5,0))/60/60/24,"-")</f>
        <v>3.9814814814814817E-3</v>
      </c>
      <c r="S63" s="45">
        <f>IFERROR(INDEX(Raw!$H$6:$FF$2076,MATCH($B63&amp;$D63&amp;$B$6,Raw!$A$6:$A$2076,0),MATCH(S$6,Raw!$H$5:$FF$5,0))/60/60/24,"-")</f>
        <v>6.851851851851852E-3</v>
      </c>
      <c r="T63" s="21">
        <f>IFERROR(INDEX(Raw!$H$6:$FF$10055,MATCH($B63&amp;$D63&amp;$B$6,Raw!$A$6:$A$10055,0),MATCH(T$6,Raw!$H$5:$FF$5,0)),"-")</f>
        <v>73499</v>
      </c>
    </row>
    <row r="64" spans="1:20" ht="17.5" x14ac:dyDescent="0.35">
      <c r="A64" s="188">
        <f t="shared" si="12"/>
        <v>44378</v>
      </c>
      <c r="B64" s="145" t="s">
        <v>131</v>
      </c>
      <c r="C64" s="23" t="s">
        <v>146</v>
      </c>
      <c r="D64" s="101" t="s">
        <v>146</v>
      </c>
      <c r="E64" s="21">
        <f>IFERROR(INDEX(Raw!$H$6:$FF$2076,MATCH($B64&amp;$D64&amp;$B$6,Raw!$A$6:$A$2076,0),MATCH(E$6,Raw!$H$5:$FF$5,0)),"-")</f>
        <v>48093</v>
      </c>
      <c r="F64" s="21"/>
      <c r="G64" s="21">
        <f>IFERROR(INDEX(Raw!$H$6:$FF$2076,MATCH($B64&amp;$D64&amp;$B$6,Raw!$A$6:$A$2076,0),MATCH(G$6,Raw!$H$5:$FF$5,0))/60/60,"-")</f>
        <v>938.39111111111117</v>
      </c>
      <c r="H64" s="314">
        <f>IFERROR(INDEX(Raw!$H$6:$FF$2076,MATCH($B64&amp;$D64&amp;$B$6,Raw!$A$6:$A$2076,0),MATCH(H$6,Raw!$H$5:$FF$5,0))/60/60/24,"-")</f>
        <v>8.1018518518518516E-4</v>
      </c>
      <c r="I64" s="45">
        <f>IFERROR(INDEX(Raw!$H$6:$FF$2076,MATCH($B64&amp;$D64&amp;$B$6,Raw!$A$6:$A$2076,0),MATCH(I$6,Raw!$H$5:$FF$5,0))/60/60/24,"-")</f>
        <v>1.8518518518518517E-3</v>
      </c>
      <c r="J64" s="123"/>
      <c r="K64" s="21">
        <f>IFERROR(INDEX(Raw!$H$6:$FF$2076,MATCH($B64&amp;$D64&amp;$B$6,Raw!$A$6:$A$2076,0),MATCH(K$6,Raw!$H$5:$FF$5,0)),"-")</f>
        <v>3165</v>
      </c>
      <c r="L64" s="256"/>
      <c r="M64" s="320">
        <f>IFERROR(INDEX(Raw!$H$6:$FF$2076,MATCH($B64&amp;$D64&amp;$B$6,Raw!$A$6:$A$2076,0),MATCH(M$6,Raw!$H$5:$FF$5,0)),"-")</f>
        <v>0.61250143277423297</v>
      </c>
      <c r="O64" s="21">
        <f>IFERROR(INDEX(Raw!$H$6:$FF$2076,MATCH($B64&amp;$D64&amp;$B$6,Raw!$A$6:$A$2076,0),MATCH(O$6,Raw!$H$5:$FF$5,0)),"-")</f>
        <v>3734</v>
      </c>
      <c r="P64" s="42"/>
      <c r="Q64" s="190">
        <f>IFERROR(INDEX(Raw!$H$6:$FF$2076,MATCH($B64&amp;$D64&amp;$B$6,Raw!$A$6:$A$2076,0),MATCH(Q$6,Raw!$H$5:$FF$5,0))/60/60,"-")</f>
        <v>378.94027777777779</v>
      </c>
      <c r="R64" s="314">
        <f>IFERROR(INDEX(Raw!$H$6:$FF$2076,MATCH($B64&amp;$D64&amp;$B$6,Raw!$A$6:$A$2076,0),MATCH(R$6,Raw!$H$5:$FF$5,0))/60/60/24,"-")</f>
        <v>4.2245370370370371E-3</v>
      </c>
      <c r="S64" s="45">
        <f>IFERROR(INDEX(Raw!$H$6:$FF$2076,MATCH($B64&amp;$D64&amp;$B$6,Raw!$A$6:$A$2076,0),MATCH(S$6,Raw!$H$5:$FF$5,0))/60/60/24,"-")</f>
        <v>7.3726851851851861E-3</v>
      </c>
      <c r="T64" s="21">
        <f>IFERROR(INDEX(Raw!$H$6:$FF$10055,MATCH($B64&amp;$D64&amp;$B$6,Raw!$A$6:$A$10055,0),MATCH(T$6,Raw!$H$5:$FF$5,0)),"-")</f>
        <v>81684</v>
      </c>
    </row>
    <row r="65" spans="1:20" x14ac:dyDescent="0.25">
      <c r="A65" s="188">
        <f t="shared" si="12"/>
        <v>44409</v>
      </c>
      <c r="B65" s="145" t="s">
        <v>131</v>
      </c>
      <c r="C65" s="23" t="s">
        <v>135</v>
      </c>
      <c r="D65" s="95" t="s">
        <v>135</v>
      </c>
      <c r="E65" s="21">
        <f>IFERROR(INDEX(Raw!$H$6:$FF$2076,MATCH($B65&amp;$D65&amp;$B$6,Raw!$A$6:$A$2076,0),MATCH(E$6,Raw!$H$5:$FF$5,0)),"-")</f>
        <v>42936</v>
      </c>
      <c r="F65" s="21"/>
      <c r="G65" s="21">
        <f>IFERROR(INDEX(Raw!$H$6:$FF$2076,MATCH($B65&amp;$D65&amp;$B$6,Raw!$A$6:$A$2076,0),MATCH(G$6,Raw!$H$5:$FF$5,0))/60/60,"-")</f>
        <v>729.4661111111111</v>
      </c>
      <c r="H65" s="314">
        <f>IFERROR(INDEX(Raw!$H$6:$FF$2076,MATCH($B65&amp;$D65&amp;$B$6,Raw!$A$6:$A$2076,0),MATCH(H$6,Raw!$H$5:$FF$5,0))/60/60/24,"-")</f>
        <v>7.0601851851851847E-4</v>
      </c>
      <c r="I65" s="45">
        <f>IFERROR(INDEX(Raw!$H$6:$FF$2076,MATCH($B65&amp;$D65&amp;$B$6,Raw!$A$6:$A$2076,0),MATCH(I$6,Raw!$H$5:$FF$5,0))/60/60/24,"-")</f>
        <v>1.5162037037037036E-3</v>
      </c>
      <c r="J65" s="123"/>
      <c r="K65" s="21">
        <f>IFERROR(INDEX(Raw!$H$6:$FF$2076,MATCH($B65&amp;$D65&amp;$B$6,Raw!$A$6:$A$2076,0),MATCH(K$6,Raw!$H$5:$FF$5,0)),"-")</f>
        <v>3022</v>
      </c>
      <c r="L65" s="256"/>
      <c r="M65" s="320">
        <f>IFERROR(INDEX(Raw!$H$6:$FF$2076,MATCH($B65&amp;$D65&amp;$B$6,Raw!$A$6:$A$2076,0),MATCH(M$6,Raw!$H$5:$FF$5,0)),"-")</f>
        <v>0.60410276613107461</v>
      </c>
      <c r="O65" s="21">
        <f>IFERROR(INDEX(Raw!$H$6:$FF$2076,MATCH($B65&amp;$D65&amp;$B$6,Raw!$A$6:$A$2076,0),MATCH(O$6,Raw!$H$5:$FF$5,0)),"-")</f>
        <v>3570</v>
      </c>
      <c r="P65" s="42"/>
      <c r="Q65" s="190">
        <f>IFERROR(INDEX(Raw!$H$6:$FF$2076,MATCH($B65&amp;$D65&amp;$B$6,Raw!$A$6:$A$2076,0),MATCH(Q$6,Raw!$H$5:$FF$5,0))/60/60,"-")</f>
        <v>346.20638888888891</v>
      </c>
      <c r="R65" s="314">
        <f>IFERROR(INDEX(Raw!$H$6:$FF$2076,MATCH($B65&amp;$D65&amp;$B$6,Raw!$A$6:$A$2076,0),MATCH(R$6,Raw!$H$5:$FF$5,0))/60/60/24,"-")</f>
        <v>4.0393518518518521E-3</v>
      </c>
      <c r="S65" s="45">
        <f>IFERROR(INDEX(Raw!$H$6:$FF$2076,MATCH($B65&amp;$D65&amp;$B$6,Raw!$A$6:$A$2076,0),MATCH(S$6,Raw!$H$5:$FF$5,0))/60/60/24,"-")</f>
        <v>6.8865740740740736E-3</v>
      </c>
      <c r="T65" s="21">
        <f>IFERROR(INDEX(Raw!$H$6:$FF$10055,MATCH($B65&amp;$D65&amp;$B$6,Raw!$A$6:$A$10055,0),MATCH(T$6,Raw!$H$5:$FF$5,0)),"-")</f>
        <v>74096</v>
      </c>
    </row>
    <row r="66" spans="1:20" x14ac:dyDescent="0.25">
      <c r="A66" s="188">
        <f t="shared" si="12"/>
        <v>44440</v>
      </c>
      <c r="B66" s="145" t="s">
        <v>131</v>
      </c>
      <c r="C66" s="23" t="s">
        <v>136</v>
      </c>
      <c r="D66" s="95" t="s">
        <v>136</v>
      </c>
      <c r="E66" s="21">
        <f>IFERROR(INDEX(Raw!$H$6:$FF$2076,MATCH($B66&amp;$D66&amp;$B$6,Raw!$A$6:$A$2076,0),MATCH(E$6,Raw!$H$5:$FF$5,0)),"-")</f>
        <v>44162</v>
      </c>
      <c r="F66" s="21"/>
      <c r="G66" s="21">
        <f>IFERROR(INDEX(Raw!$H$6:$FF$2076,MATCH($B66&amp;$D66&amp;$B$6,Raw!$A$6:$A$2076,0),MATCH(G$6,Raw!$H$5:$FF$5,0))/60/60,"-")</f>
        <v>958.23888888888894</v>
      </c>
      <c r="H66" s="314">
        <f>IFERROR(INDEX(Raw!$H$6:$FF$2076,MATCH($B66&amp;$D66&amp;$B$6,Raw!$A$6:$A$2076,0),MATCH(H$6,Raw!$H$5:$FF$5,0))/60/60/24,"-")</f>
        <v>9.0277777777777784E-4</v>
      </c>
      <c r="I66" s="45">
        <f>IFERROR(INDEX(Raw!$H$6:$FF$2076,MATCH($B66&amp;$D66&amp;$B$6,Raw!$A$6:$A$2076,0),MATCH(I$6,Raw!$H$5:$FF$5,0))/60/60/24,"-")</f>
        <v>2.0833333333333333E-3</v>
      </c>
      <c r="J66" s="123"/>
      <c r="K66" s="21">
        <f>IFERROR(INDEX(Raw!$H$6:$FF$2076,MATCH($B66&amp;$D66&amp;$B$6,Raw!$A$6:$A$2076,0),MATCH(K$6,Raw!$H$5:$FF$5,0)),"-")</f>
        <v>2905</v>
      </c>
      <c r="L66" s="256"/>
      <c r="M66" s="320">
        <f>IFERROR(INDEX(Raw!$H$6:$FF$2076,MATCH($B66&amp;$D66&amp;$B$6,Raw!$A$6:$A$2076,0),MATCH(M$6,Raw!$H$5:$FF$5,0)),"-")</f>
        <v>0.60315769346335601</v>
      </c>
      <c r="O66" s="21">
        <f>IFERROR(INDEX(Raw!$H$6:$FF$2076,MATCH($B66&amp;$D66&amp;$B$6,Raw!$A$6:$A$2076,0),MATCH(O$6,Raw!$H$5:$FF$5,0)),"-")</f>
        <v>3729</v>
      </c>
      <c r="P66" s="42"/>
      <c r="Q66" s="190">
        <f>IFERROR(INDEX(Raw!$H$6:$FF$2076,MATCH($B66&amp;$D66&amp;$B$6,Raw!$A$6:$A$2076,0),MATCH(Q$6,Raw!$H$5:$FF$5,0))/60/60,"-")</f>
        <v>381.45777777777778</v>
      </c>
      <c r="R66" s="314">
        <f>IFERROR(INDEX(Raw!$H$6:$FF$2076,MATCH($B66&amp;$D66&amp;$B$6,Raw!$A$6:$A$2076,0),MATCH(R$6,Raw!$H$5:$FF$5,0))/60/60/24,"-")</f>
        <v>4.2592592592592595E-3</v>
      </c>
      <c r="S66" s="45">
        <f>IFERROR(INDEX(Raw!$H$6:$FF$2076,MATCH($B66&amp;$D66&amp;$B$6,Raw!$A$6:$A$2076,0),MATCH(S$6,Raw!$H$5:$FF$5,0))/60/60/24,"-")</f>
        <v>7.3032407407407412E-3</v>
      </c>
      <c r="T66" s="21">
        <f>IFERROR(INDEX(Raw!$H$6:$FF$10055,MATCH($B66&amp;$D66&amp;$B$6,Raw!$A$6:$A$10055,0),MATCH(T$6,Raw!$H$5:$FF$5,0)),"-")</f>
        <v>76123</v>
      </c>
    </row>
    <row r="67" spans="1:20" ht="17.5" x14ac:dyDescent="0.35">
      <c r="A67" s="188">
        <f t="shared" si="12"/>
        <v>44470</v>
      </c>
      <c r="B67" s="145" t="s">
        <v>131</v>
      </c>
      <c r="C67" s="23" t="s">
        <v>137</v>
      </c>
      <c r="D67" s="101" t="s">
        <v>137</v>
      </c>
      <c r="E67" s="21">
        <f>IFERROR(INDEX(Raw!$H$6:$FF$2076,MATCH($B67&amp;$D67&amp;$B$6,Raw!$A$6:$A$2076,0),MATCH(E$6,Raw!$H$5:$FF$5,0)),"-")</f>
        <v>46551</v>
      </c>
      <c r="F67" s="21"/>
      <c r="G67" s="21">
        <f>IFERROR(INDEX(Raw!$H$6:$FF$2076,MATCH($B67&amp;$D67&amp;$B$6,Raw!$A$6:$A$2076,0),MATCH(G$6,Raw!$H$5:$FF$5,0))/60/60,"-")</f>
        <v>1103.3730555555555</v>
      </c>
      <c r="H67" s="314">
        <f>IFERROR(INDEX(Raw!$H$6:$FF$2076,MATCH($B67&amp;$D67&amp;$B$6,Raw!$A$6:$A$2076,0),MATCH(H$6,Raw!$H$5:$FF$5,0))/60/60/24,"-")</f>
        <v>9.8379629629629642E-4</v>
      </c>
      <c r="I67" s="45">
        <f>IFERROR(INDEX(Raw!$H$6:$FF$2076,MATCH($B67&amp;$D67&amp;$B$6,Raw!$A$6:$A$2076,0),MATCH(I$6,Raw!$H$5:$FF$5,0))/60/60/24,"-")</f>
        <v>2.2569444444444447E-3</v>
      </c>
      <c r="J67" s="123"/>
      <c r="K67" s="21">
        <f>IFERROR(INDEX(Raw!$H$6:$FF$2076,MATCH($B67&amp;$D67&amp;$B$6,Raw!$A$6:$A$2076,0),MATCH(K$6,Raw!$H$5:$FF$5,0)),"-")</f>
        <v>3199</v>
      </c>
      <c r="L67" s="256"/>
      <c r="M67" s="320">
        <f>IFERROR(INDEX(Raw!$H$6:$FF$2076,MATCH($B67&amp;$D67&amp;$B$6,Raw!$A$6:$A$2076,0),MATCH(M$6,Raw!$H$5:$FF$5,0)),"-")</f>
        <v>0.58977575066514631</v>
      </c>
      <c r="O67" s="21">
        <f>IFERROR(INDEX(Raw!$H$6:$FF$2076,MATCH($B67&amp;$D67&amp;$B$6,Raw!$A$6:$A$2076,0),MATCH(O$6,Raw!$H$5:$FF$5,0)),"-")</f>
        <v>4054</v>
      </c>
      <c r="P67" s="42"/>
      <c r="Q67" s="190">
        <f>IFERROR(INDEX(Raw!$H$6:$FF$2076,MATCH($B67&amp;$D67&amp;$B$6,Raw!$A$6:$A$2076,0),MATCH(Q$6,Raw!$H$5:$FF$5,0))/60/60,"-")</f>
        <v>416.33138888888891</v>
      </c>
      <c r="R67" s="314">
        <f>IFERROR(INDEX(Raw!$H$6:$FF$2076,MATCH($B67&amp;$D67&amp;$B$6,Raw!$A$6:$A$2076,0),MATCH(R$6,Raw!$H$5:$FF$5,0))/60/60/24,"-")</f>
        <v>4.2824074074074075E-3</v>
      </c>
      <c r="S67" s="45">
        <f>IFERROR(INDEX(Raw!$H$6:$FF$2076,MATCH($B67&amp;$D67&amp;$B$6,Raw!$A$6:$A$2076,0),MATCH(S$6,Raw!$H$5:$FF$5,0))/60/60/24,"-")</f>
        <v>7.4189814814814813E-3</v>
      </c>
      <c r="T67" s="21">
        <f>IFERROR(INDEX(Raw!$H$6:$FF$10055,MATCH($B67&amp;$D67&amp;$B$6,Raw!$A$6:$A$10055,0),MATCH(T$6,Raw!$H$5:$FF$5,0)),"-")</f>
        <v>82129</v>
      </c>
    </row>
    <row r="68" spans="1:20" x14ac:dyDescent="0.25">
      <c r="A68" s="188">
        <f t="shared" si="12"/>
        <v>44501</v>
      </c>
      <c r="B68" s="145" t="s">
        <v>131</v>
      </c>
      <c r="C68" s="23" t="s">
        <v>138</v>
      </c>
      <c r="D68" s="95" t="s">
        <v>138</v>
      </c>
      <c r="E68" s="21">
        <f>IFERROR(INDEX(Raw!$H$6:$FF$2076,MATCH($B68&amp;$D68&amp;$B$6,Raw!$A$6:$A$2076,0),MATCH(E$6,Raw!$H$5:$FF$5,0)),"-")</f>
        <v>43872</v>
      </c>
      <c r="F68" s="21"/>
      <c r="G68" s="21">
        <f>IFERROR(INDEX(Raw!$H$6:$FF$2076,MATCH($B68&amp;$D68&amp;$B$6,Raw!$A$6:$A$2076,0),MATCH(G$6,Raw!$H$5:$FF$5,0))/60/60,"-")</f>
        <v>897.88361111111112</v>
      </c>
      <c r="H68" s="314">
        <f>IFERROR(INDEX(Raw!$H$6:$FF$2076,MATCH($B68&amp;$D68&amp;$B$6,Raw!$A$6:$A$2076,0),MATCH(H$6,Raw!$H$5:$FF$5,0))/60/60/24,"-")</f>
        <v>8.564814814814815E-4</v>
      </c>
      <c r="I68" s="45">
        <f>IFERROR(INDEX(Raw!$H$6:$FF$2076,MATCH($B68&amp;$D68&amp;$B$6,Raw!$A$6:$A$2076,0),MATCH(I$6,Raw!$H$5:$FF$5,0))/60/60/24,"-")</f>
        <v>1.9328703703703704E-3</v>
      </c>
      <c r="J68" s="123"/>
      <c r="K68" s="21">
        <f>IFERROR(INDEX(Raw!$H$6:$FF$2076,MATCH($B68&amp;$D68&amp;$B$6,Raw!$A$6:$A$2076,0),MATCH(K$6,Raw!$H$5:$FF$5,0)),"-")</f>
        <v>2969</v>
      </c>
      <c r="L68" s="256"/>
      <c r="M68" s="320">
        <f>IFERROR(INDEX(Raw!$H$6:$FF$2076,MATCH($B68&amp;$D68&amp;$B$6,Raw!$A$6:$A$2076,0),MATCH(M$6,Raw!$H$5:$FF$5,0)),"-")</f>
        <v>0.58451576801630756</v>
      </c>
      <c r="O68" s="21">
        <f>IFERROR(INDEX(Raw!$H$6:$FF$2076,MATCH($B68&amp;$D68&amp;$B$6,Raw!$A$6:$A$2076,0),MATCH(O$6,Raw!$H$5:$FF$5,0)),"-")</f>
        <v>4043</v>
      </c>
      <c r="P68" s="42"/>
      <c r="Q68" s="190">
        <f>IFERROR(INDEX(Raw!$H$6:$FF$2076,MATCH($B68&amp;$D68&amp;$B$6,Raw!$A$6:$A$2076,0),MATCH(Q$6,Raw!$H$5:$FF$5,0))/60/60,"-")</f>
        <v>408.36444444444442</v>
      </c>
      <c r="R68" s="314">
        <f>IFERROR(INDEX(Raw!$H$6:$FF$2076,MATCH($B68&amp;$D68&amp;$B$6,Raw!$A$6:$A$2076,0),MATCH(R$6,Raw!$H$5:$FF$5,0))/60/60/24,"-")</f>
        <v>4.2129629629629626E-3</v>
      </c>
      <c r="S68" s="45">
        <f>IFERROR(INDEX(Raw!$H$6:$FF$2076,MATCH($B68&amp;$D68&amp;$B$6,Raw!$A$6:$A$2076,0),MATCH(S$6,Raw!$H$5:$FF$5,0))/60/60/24,"-")</f>
        <v>7.2569444444444443E-3</v>
      </c>
      <c r="T68" s="21">
        <f>IFERROR(INDEX(Raw!$H$6:$FF$10055,MATCH($B68&amp;$D68&amp;$B$6,Raw!$A$6:$A$10055,0),MATCH(T$6,Raw!$H$5:$FF$5,0)),"-")</f>
        <v>78026</v>
      </c>
    </row>
    <row r="69" spans="1:20" x14ac:dyDescent="0.25">
      <c r="A69" s="188">
        <f t="shared" si="12"/>
        <v>44531</v>
      </c>
      <c r="B69" s="145" t="s">
        <v>131</v>
      </c>
      <c r="C69" s="23" t="s">
        <v>139</v>
      </c>
      <c r="D69" s="95" t="s">
        <v>139</v>
      </c>
      <c r="E69" s="21">
        <f>IFERROR(INDEX(Raw!$H$6:$FF$2076,MATCH($B69&amp;$D69&amp;$B$6,Raw!$A$6:$A$2076,0),MATCH(E$6,Raw!$H$5:$FF$5,0)),"-")</f>
        <v>45185</v>
      </c>
      <c r="F69" s="21"/>
      <c r="G69" s="21">
        <f>IFERROR(INDEX(Raw!$H$6:$FF$2076,MATCH($B69&amp;$D69&amp;$B$6,Raw!$A$6:$A$2076,0),MATCH(G$6,Raw!$H$5:$FF$5,0))/60/60,"-")</f>
        <v>977.98638888888888</v>
      </c>
      <c r="H69" s="314">
        <f>IFERROR(INDEX(Raw!$H$6:$FF$2076,MATCH($B69&amp;$D69&amp;$B$6,Raw!$A$6:$A$2076,0),MATCH(H$6,Raw!$H$5:$FF$5,0))/60/60/24,"-")</f>
        <v>9.0277777777777784E-4</v>
      </c>
      <c r="I69" s="45">
        <f>IFERROR(INDEX(Raw!$H$6:$FF$2076,MATCH($B69&amp;$D69&amp;$B$6,Raw!$A$6:$A$2076,0),MATCH(I$6,Raw!$H$5:$FF$5,0))/60/60/24,"-")</f>
        <v>2.0370370370370369E-3</v>
      </c>
      <c r="J69" s="123"/>
      <c r="K69" s="21">
        <f>IFERROR(INDEX(Raw!$H$6:$FF$2076,MATCH($B69&amp;$D69&amp;$B$6,Raw!$A$6:$A$2076,0),MATCH(K$6,Raw!$H$5:$FF$5,0)),"-")</f>
        <v>3296</v>
      </c>
      <c r="L69" s="256"/>
      <c r="M69" s="320">
        <f>IFERROR(INDEX(Raw!$H$6:$FF$2076,MATCH($B69&amp;$D69&amp;$B$6,Raw!$A$6:$A$2076,0),MATCH(M$6,Raw!$H$5:$FF$5,0)),"-")</f>
        <v>0.57150626715404174</v>
      </c>
      <c r="O69" s="21">
        <f>IFERROR(INDEX(Raw!$H$6:$FF$2076,MATCH($B69&amp;$D69&amp;$B$6,Raw!$A$6:$A$2076,0),MATCH(O$6,Raw!$H$5:$FF$5,0)),"-")</f>
        <v>4330</v>
      </c>
      <c r="P69" s="42"/>
      <c r="Q69" s="190">
        <f>IFERROR(INDEX(Raw!$H$6:$FF$2076,MATCH($B69&amp;$D69&amp;$B$6,Raw!$A$6:$A$2076,0),MATCH(Q$6,Raw!$H$5:$FF$5,0))/60/60,"-")</f>
        <v>432.17583333333334</v>
      </c>
      <c r="R69" s="314">
        <f>IFERROR(INDEX(Raw!$H$6:$FF$2076,MATCH($B69&amp;$D69&amp;$B$6,Raw!$A$6:$A$2076,0),MATCH(R$6,Raw!$H$5:$FF$5,0))/60/60/24,"-")</f>
        <v>4.155092592592593E-3</v>
      </c>
      <c r="S69" s="45">
        <f>IFERROR(INDEX(Raw!$H$6:$FF$2076,MATCH($B69&amp;$D69&amp;$B$6,Raw!$A$6:$A$2076,0),MATCH(S$6,Raw!$H$5:$FF$5,0))/60/60/24,"-")</f>
        <v>7.2685185185185188E-3</v>
      </c>
      <c r="T69" s="21">
        <f>IFERROR(INDEX(Raw!$H$6:$FF$10055,MATCH($B69&amp;$D69&amp;$B$6,Raw!$A$6:$A$10055,0),MATCH(T$6,Raw!$H$5:$FF$5,0)),"-")</f>
        <v>82359</v>
      </c>
    </row>
    <row r="70" spans="1:20" ht="17.5" x14ac:dyDescent="0.35">
      <c r="A70" s="188">
        <f t="shared" si="12"/>
        <v>44562</v>
      </c>
      <c r="B70" s="145" t="s">
        <v>131</v>
      </c>
      <c r="C70" s="23" t="s">
        <v>140</v>
      </c>
      <c r="D70" s="101" t="s">
        <v>140</v>
      </c>
      <c r="E70" s="21">
        <f>IFERROR(INDEX(Raw!$H$6:$FF$2076,MATCH($B70&amp;$D70&amp;$B$6,Raw!$A$6:$A$2076,0),MATCH(E$6,Raw!$H$5:$FF$5,0)),"-")</f>
        <v>41037</v>
      </c>
      <c r="F70" s="21"/>
      <c r="G70" s="21">
        <f>IFERROR(INDEX(Raw!$H$6:$FF$2076,MATCH($B70&amp;$D70&amp;$B$6,Raw!$A$6:$A$2076,0),MATCH(G$6,Raw!$H$5:$FF$5,0))/60/60,"-")</f>
        <v>620.83916666666664</v>
      </c>
      <c r="H70" s="314">
        <f>IFERROR(INDEX(Raw!$H$6:$FF$2076,MATCH($B70&amp;$D70&amp;$B$6,Raw!$A$6:$A$2076,0),MATCH(H$6,Raw!$H$5:$FF$5,0))/60/60/24,"-")</f>
        <v>6.2500000000000001E-4</v>
      </c>
      <c r="I70" s="45">
        <f>IFERROR(INDEX(Raw!$H$6:$FF$2076,MATCH($B70&amp;$D70&amp;$B$6,Raw!$A$6:$A$2076,0),MATCH(I$6,Raw!$H$5:$FF$5,0))/60/60/24,"-")</f>
        <v>1.2962962962962963E-3</v>
      </c>
      <c r="J70" s="123"/>
      <c r="K70" s="21">
        <f>IFERROR(INDEX(Raw!$H$6:$FF$2076,MATCH($B70&amp;$D70&amp;$B$6,Raw!$A$6:$A$2076,0),MATCH(K$6,Raw!$H$5:$FF$5,0)),"-")</f>
        <v>2960</v>
      </c>
      <c r="L70" s="256"/>
      <c r="M70" s="320">
        <f>IFERROR(INDEX(Raw!$H$6:$FF$2076,MATCH($B70&amp;$D70&amp;$B$6,Raw!$A$6:$A$2076,0),MATCH(M$6,Raw!$H$5:$FF$5,0)),"-")</f>
        <v>0.59187411659503275</v>
      </c>
      <c r="O70" s="21">
        <f>IFERROR(INDEX(Raw!$H$6:$FF$2076,MATCH($B70&amp;$D70&amp;$B$6,Raw!$A$6:$A$2076,0),MATCH(O$6,Raw!$H$5:$FF$5,0)),"-")</f>
        <v>3946</v>
      </c>
      <c r="P70" s="42"/>
      <c r="Q70" s="190">
        <f>IFERROR(INDEX(Raw!$H$6:$FF$2076,MATCH($B70&amp;$D70&amp;$B$6,Raw!$A$6:$A$2076,0),MATCH(Q$6,Raw!$H$5:$FF$5,0))/60/60,"-")</f>
        <v>374.00444444444446</v>
      </c>
      <c r="R70" s="314">
        <f>IFERROR(INDEX(Raw!$H$6:$FF$2076,MATCH($B70&amp;$D70&amp;$B$6,Raw!$A$6:$A$2076,0),MATCH(R$6,Raw!$H$5:$FF$5,0))/60/60/24,"-")</f>
        <v>3.9467592592592592E-3</v>
      </c>
      <c r="S70" s="45">
        <f>IFERROR(INDEX(Raw!$H$6:$FF$2076,MATCH($B70&amp;$D70&amp;$B$6,Raw!$A$6:$A$2076,0),MATCH(S$6,Raw!$H$5:$FF$5,0))/60/60/24,"-")</f>
        <v>6.9328703703703696E-3</v>
      </c>
      <c r="T70" s="21">
        <f>IFERROR(INDEX(Raw!$H$6:$FF$10055,MATCH($B70&amp;$D70&amp;$B$6,Raw!$A$6:$A$10055,0),MATCH(T$6,Raw!$H$5:$FF$5,0)),"-")</f>
        <v>72294</v>
      </c>
    </row>
    <row r="71" spans="1:20" x14ac:dyDescent="0.25">
      <c r="A71" s="188">
        <f t="shared" si="12"/>
        <v>44593</v>
      </c>
      <c r="B71" s="145" t="s">
        <v>131</v>
      </c>
      <c r="C71" s="23" t="s">
        <v>141</v>
      </c>
      <c r="D71" s="95" t="s">
        <v>141</v>
      </c>
      <c r="E71" s="21">
        <f>IFERROR(INDEX(Raw!$H$6:$FF$2076,MATCH($B71&amp;$D71&amp;$B$6,Raw!$A$6:$A$2076,0),MATCH(E$6,Raw!$H$5:$FF$5,0)),"-")</f>
        <v>37154</v>
      </c>
      <c r="F71" s="21"/>
      <c r="G71" s="21">
        <f>IFERROR(INDEX(Raw!$H$6:$FF$2076,MATCH($B71&amp;$D71&amp;$B$6,Raw!$A$6:$A$2076,0),MATCH(G$6,Raw!$H$5:$FF$5,0))/60/60,"-")</f>
        <v>604.61638888888888</v>
      </c>
      <c r="H71" s="314">
        <f>IFERROR(INDEX(Raw!$H$6:$FF$2076,MATCH($B71&amp;$D71&amp;$B$6,Raw!$A$6:$A$2076,0),MATCH(H$6,Raw!$H$5:$FF$5,0))/60/60/24,"-")</f>
        <v>6.8287037037037025E-4</v>
      </c>
      <c r="I71" s="45">
        <f>IFERROR(INDEX(Raw!$H$6:$FF$2076,MATCH($B71&amp;$D71&amp;$B$6,Raw!$A$6:$A$2076,0),MATCH(I$6,Raw!$H$5:$FF$5,0))/60/60/24,"-")</f>
        <v>1.3888888888888889E-3</v>
      </c>
      <c r="J71" s="123"/>
      <c r="K71" s="21">
        <f>IFERROR(INDEX(Raw!$H$6:$FF$2076,MATCH($B71&amp;$D71&amp;$B$6,Raw!$A$6:$A$2076,0),MATCH(K$6,Raw!$H$5:$FF$5,0)),"-")</f>
        <v>2828</v>
      </c>
      <c r="L71" s="256"/>
      <c r="M71" s="320">
        <f>IFERROR(INDEX(Raw!$H$6:$FF$2076,MATCH($B71&amp;$D71&amp;$B$6,Raw!$A$6:$A$2076,0),MATCH(M$6,Raw!$H$5:$FF$5,0)),"-")</f>
        <v>0.57426813811864352</v>
      </c>
      <c r="O71" s="21">
        <f>IFERROR(INDEX(Raw!$H$6:$FF$2076,MATCH($B71&amp;$D71&amp;$B$6,Raw!$A$6:$A$2076,0),MATCH(O$6,Raw!$H$5:$FF$5,0)),"-")</f>
        <v>3445</v>
      </c>
      <c r="P71" s="42"/>
      <c r="Q71" s="190">
        <f>IFERROR(INDEX(Raw!$H$6:$FF$2076,MATCH($B71&amp;$D71&amp;$B$6,Raw!$A$6:$A$2076,0),MATCH(Q$6,Raw!$H$5:$FF$5,0))/60/60,"-")</f>
        <v>332.26194444444445</v>
      </c>
      <c r="R71" s="314">
        <f>IFERROR(INDEX(Raw!$H$6:$FF$2076,MATCH($B71&amp;$D71&amp;$B$6,Raw!$A$6:$A$2076,0),MATCH(R$6,Raw!$H$5:$FF$5,0))/60/60/24,"-")</f>
        <v>4.0162037037037033E-3</v>
      </c>
      <c r="S71" s="45">
        <f>IFERROR(INDEX(Raw!$H$6:$FF$2076,MATCH($B71&amp;$D71&amp;$B$6,Raw!$A$6:$A$2076,0),MATCH(S$6,Raw!$H$5:$FF$5,0))/60/60/24,"-")</f>
        <v>6.9560185185185185E-3</v>
      </c>
      <c r="T71" s="21">
        <f>IFERROR(INDEX(Raw!$H$6:$FF$10055,MATCH($B71&amp;$D71&amp;$B$6,Raw!$A$6:$A$10055,0),MATCH(T$6,Raw!$H$5:$FF$5,0)),"-")</f>
        <v>67526</v>
      </c>
    </row>
    <row r="72" spans="1:20" x14ac:dyDescent="0.25">
      <c r="A72" s="188">
        <f t="shared" si="12"/>
        <v>44621</v>
      </c>
      <c r="B72" s="145" t="s">
        <v>131</v>
      </c>
      <c r="C72" s="23" t="s">
        <v>142</v>
      </c>
      <c r="D72" s="95" t="s">
        <v>142</v>
      </c>
      <c r="E72" s="22">
        <f>IFERROR(INDEX(Raw!$H$6:$FF$2076,MATCH($B72&amp;$D72&amp;$B$6,Raw!$A$6:$A$2076,0),MATCH(E$6,Raw!$H$5:$FF$5,0)),"-")</f>
        <v>45278</v>
      </c>
      <c r="F72" s="21"/>
      <c r="G72" s="22">
        <f>IFERROR(INDEX(Raw!$H$6:$FF$2076,MATCH($B72&amp;$D72&amp;$B$6,Raw!$A$6:$A$2076,0),MATCH(G$6,Raw!$H$5:$FF$5,0))/60/60,"-")</f>
        <v>944.92666666666662</v>
      </c>
      <c r="H72" s="317">
        <f>IFERROR(INDEX(Raw!$H$6:$FF$2076,MATCH($B72&amp;$D72&amp;$B$6,Raw!$A$6:$A$2076,0),MATCH(H$6,Raw!$H$5:$FF$5,0))/60/60/24,"-")</f>
        <v>8.6805555555555551E-4</v>
      </c>
      <c r="I72" s="46">
        <f>IFERROR(INDEX(Raw!$H$6:$FF$2076,MATCH($B72&amp;$D72&amp;$B$6,Raw!$A$6:$A$2076,0),MATCH(I$6,Raw!$H$5:$FF$5,0))/60/60/24,"-")</f>
        <v>1.8634259259259257E-3</v>
      </c>
      <c r="J72" s="123"/>
      <c r="K72" s="22">
        <f>IFERROR(INDEX(Raw!$H$6:$FF$2076,MATCH($B72&amp;$D72&amp;$B$6,Raw!$A$6:$A$2076,0),MATCH(K$6,Raw!$H$5:$FF$5,0)),"-")</f>
        <v>3424</v>
      </c>
      <c r="L72" s="256"/>
      <c r="M72" s="321">
        <f>IFERROR(INDEX(Raw!$H$6:$FF$2076,MATCH($B72&amp;$D72&amp;$B$6,Raw!$A$6:$A$2076,0),MATCH(M$6,Raw!$H$5:$FF$5,0)),"-")</f>
        <v>0.57728252138768121</v>
      </c>
      <c r="O72" s="22">
        <f>IFERROR(INDEX(Raw!$H$6:$FF$2076,MATCH($B72&amp;$D72&amp;$B$6,Raw!$A$6:$A$2076,0),MATCH(O$6,Raw!$H$5:$FF$5,0)),"-")</f>
        <v>3915</v>
      </c>
      <c r="P72" s="42"/>
      <c r="Q72" s="152">
        <f>IFERROR(INDEX(Raw!$H$6:$FF$2076,MATCH($B72&amp;$D72&amp;$B$6,Raw!$A$6:$A$2076,0),MATCH(Q$6,Raw!$H$5:$FF$5,0))/60/60,"-")</f>
        <v>404.11972222222226</v>
      </c>
      <c r="R72" s="317">
        <f>IFERROR(INDEX(Raw!$H$6:$FF$2076,MATCH($B72&amp;$D72&amp;$B$6,Raw!$A$6:$A$2076,0),MATCH(R$6,Raw!$H$5:$FF$5,0))/60/60/24,"-")</f>
        <v>4.3055555555555555E-3</v>
      </c>
      <c r="S72" s="46">
        <f>IFERROR(INDEX(Raw!$H$6:$FF$2076,MATCH($B72&amp;$D72&amp;$B$6,Raw!$A$6:$A$2076,0),MATCH(S$6,Raw!$H$5:$FF$5,0))/60/60/24,"-")</f>
        <v>7.3379629629629628E-3</v>
      </c>
      <c r="T72" s="21">
        <f>IFERROR(INDEX(Raw!$H$6:$FF$10055,MATCH($B72&amp;$D72&amp;$B$6,Raw!$A$6:$A$10055,0),MATCH(T$6,Raw!$H$5:$FF$5,0)),"-")</f>
        <v>81857</v>
      </c>
    </row>
    <row r="73" spans="1:20" ht="17.5" x14ac:dyDescent="0.35">
      <c r="A73" s="188">
        <f t="shared" si="12"/>
        <v>44652</v>
      </c>
      <c r="B73" s="177" t="s">
        <v>147</v>
      </c>
      <c r="C73" s="193" t="s">
        <v>143</v>
      </c>
      <c r="D73" s="101" t="s">
        <v>143</v>
      </c>
      <c r="E73" s="76">
        <f>IFERROR(INDEX(Raw!$H$6:$FF$2076,MATCH($B73&amp;$D73&amp;$B$6,Raw!$A$6:$A$2076,0),MATCH(E$6,Raw!$H$5:$FF$5,0)),"-")</f>
        <v>41837</v>
      </c>
      <c r="F73" s="21"/>
      <c r="G73" s="21">
        <f>IFERROR(INDEX(Raw!$H$6:$FF$2076,MATCH($B73&amp;$D73&amp;$B$6,Raw!$A$6:$A$2076,0),MATCH(G$6,Raw!$H$5:$FF$5,0))/60/60,"-")</f>
        <v>712.08499999999992</v>
      </c>
      <c r="H73" s="314">
        <f>IFERROR(INDEX(Raw!$H$6:$FF$2076,MATCH($B73&amp;$D73&amp;$B$6,Raw!$A$6:$A$2076,0),MATCH(H$6,Raw!$H$5:$FF$5,0))/60/60/24,"-")</f>
        <v>7.0601851851851847E-4</v>
      </c>
      <c r="I73" s="45">
        <f>IFERROR(INDEX(Raw!$H$6:$FF$2076,MATCH($B73&amp;$D73&amp;$B$6,Raw!$A$6:$A$2076,0),MATCH(I$6,Raw!$H$5:$FF$5,0))/60/60/24,"-")</f>
        <v>1.5509259259259261E-3</v>
      </c>
      <c r="J73" s="123"/>
      <c r="K73" s="21">
        <f>IFERROR(INDEX(Raw!$H$6:$FF$2076,MATCH($B73&amp;$D73&amp;$B$6,Raw!$A$6:$A$2076,0),MATCH(K$6,Raw!$H$5:$FF$5,0)),"-")</f>
        <v>3196</v>
      </c>
      <c r="L73" s="256"/>
      <c r="M73" s="320">
        <f>IFERROR(INDEX(Raw!$H$6:$FF$2076,MATCH($B73&amp;$D73&amp;$B$6,Raw!$A$6:$A$2076,0),MATCH(M$6,Raw!$H$5:$FF$5,0)),"-")</f>
        <v>0.5703671388256466</v>
      </c>
      <c r="O73" s="21">
        <f>IFERROR(INDEX(Raw!$H$6:$FF$2076,MATCH($B73&amp;$D73&amp;$B$6,Raw!$A$6:$A$2076,0),MATCH(O$6,Raw!$H$5:$FF$5,0)),"-")</f>
        <v>3848</v>
      </c>
      <c r="P73" s="42"/>
      <c r="Q73" s="190">
        <f>IFERROR(INDEX(Raw!$H$6:$FF$2076,MATCH($B73&amp;$D73&amp;$B$6,Raw!$A$6:$A$2076,0),MATCH(Q$6,Raw!$H$5:$FF$5,0))/60/60,"-")</f>
        <v>375.33916666666664</v>
      </c>
      <c r="R73" s="314">
        <f>IFERROR(INDEX(Raw!$H$6:$FF$2076,MATCH($B73&amp;$D73&amp;$B$6,Raw!$A$6:$A$2076,0),MATCH(R$6,Raw!$H$5:$FF$5,0))/60/60/24,"-")</f>
        <v>4.0624999999999993E-3</v>
      </c>
      <c r="S73" s="45">
        <f>IFERROR(INDEX(Raw!$H$6:$FF$2076,MATCH($B73&amp;$D73&amp;$B$6,Raw!$A$6:$A$2076,0),MATCH(S$6,Raw!$H$5:$FF$5,0))/60/60/24,"-")</f>
        <v>7.1296296296296307E-3</v>
      </c>
      <c r="T73" s="21">
        <f>IFERROR(INDEX(Raw!$H$6:$FF$10055,MATCH($B73&amp;$D73&amp;$B$6,Raw!$A$6:$A$10055,0),MATCH(T$6,Raw!$H$5:$FF$5,0)),"-")</f>
        <v>76547</v>
      </c>
    </row>
    <row r="74" spans="1:20" x14ac:dyDescent="0.25">
      <c r="A74" s="188">
        <f t="shared" si="12"/>
        <v>44682</v>
      </c>
      <c r="B74" s="145" t="s">
        <v>147</v>
      </c>
      <c r="C74" s="23" t="s">
        <v>144</v>
      </c>
      <c r="D74" s="95" t="s">
        <v>144</v>
      </c>
      <c r="E74" s="21">
        <f>IFERROR(INDEX(Raw!$H$6:$FF$2076,MATCH($B74&amp;$D74&amp;$B$6,Raw!$A$6:$A$2076,0),MATCH(E$6,Raw!$H$5:$FF$5,0)),"-")</f>
        <v>43027</v>
      </c>
      <c r="F74" s="21"/>
      <c r="G74" s="21">
        <f>IFERROR(INDEX(Raw!$H$6:$FF$2076,MATCH($B74&amp;$D74&amp;$B$6,Raw!$A$6:$A$2076,0),MATCH(G$6,Raw!$H$5:$FF$5,0))/60/60,"-")</f>
        <v>676.23055555555561</v>
      </c>
      <c r="H74" s="314">
        <f>IFERROR(INDEX(Raw!$H$6:$FF$2076,MATCH($B74&amp;$D74&amp;$B$6,Raw!$A$6:$A$2076,0),MATCH(H$6,Raw!$H$5:$FF$5,0))/60/60/24,"-")</f>
        <v>6.5972222222222213E-4</v>
      </c>
      <c r="I74" s="45">
        <f>IFERROR(INDEX(Raw!$H$6:$FF$2076,MATCH($B74&amp;$D74&amp;$B$6,Raw!$A$6:$A$2076,0),MATCH(I$6,Raw!$H$5:$FF$5,0))/60/60/24,"-")</f>
        <v>1.3541666666666667E-3</v>
      </c>
      <c r="J74" s="123"/>
      <c r="K74" s="21">
        <f>IFERROR(INDEX(Raw!$H$6:$FF$2076,MATCH($B74&amp;$D74&amp;$B$6,Raw!$A$6:$A$2076,0),MATCH(K$6,Raw!$H$5:$FF$5,0)),"-")</f>
        <v>3569</v>
      </c>
      <c r="L74" s="256"/>
      <c r="M74" s="320">
        <f>IFERROR(INDEX(Raw!$H$6:$FF$2076,MATCH($B74&amp;$D74&amp;$B$6,Raw!$A$6:$A$2076,0),MATCH(M$6,Raw!$H$5:$FF$5,0)),"-")</f>
        <v>0.57859986014738318</v>
      </c>
      <c r="O74" s="21">
        <f>IFERROR(INDEX(Raw!$H$6:$FF$2076,MATCH($B74&amp;$D74&amp;$B$6,Raw!$A$6:$A$2076,0),MATCH(O$6,Raw!$H$5:$FF$5,0)),"-")</f>
        <v>3644</v>
      </c>
      <c r="P74" s="42"/>
      <c r="Q74" s="190">
        <f>IFERROR(INDEX(Raw!$H$6:$FF$2076,MATCH($B74&amp;$D74&amp;$B$6,Raw!$A$6:$A$2076,0),MATCH(Q$6,Raw!$H$5:$FF$5,0))/60/60,"-")</f>
        <v>355.39805555555557</v>
      </c>
      <c r="R74" s="314">
        <f>IFERROR(INDEX(Raw!$H$6:$FF$2076,MATCH($B74&amp;$D74&amp;$B$6,Raw!$A$6:$A$2076,0),MATCH(R$6,Raw!$H$5:$FF$5,0))/60/60/24,"-")</f>
        <v>4.0624999999999993E-3</v>
      </c>
      <c r="S74" s="45">
        <f>IFERROR(INDEX(Raw!$H$6:$FF$2076,MATCH($B74&amp;$D74&amp;$B$6,Raw!$A$6:$A$2076,0),MATCH(S$6,Raw!$H$5:$FF$5,0))/60/60/24,"-")</f>
        <v>6.9675925925925921E-3</v>
      </c>
      <c r="T74" s="21">
        <f>IFERROR(INDEX(Raw!$H$6:$FF$10055,MATCH($B74&amp;$D74&amp;$B$6,Raw!$A$6:$A$10055,0),MATCH(T$6,Raw!$H$5:$FF$5,0)),"-")</f>
        <v>77933</v>
      </c>
    </row>
    <row r="75" spans="1:20" x14ac:dyDescent="0.25">
      <c r="A75" s="188">
        <f t="shared" si="12"/>
        <v>44713</v>
      </c>
      <c r="B75" s="145" t="s">
        <v>147</v>
      </c>
      <c r="C75" s="23" t="s">
        <v>145</v>
      </c>
      <c r="D75" s="95" t="s">
        <v>145</v>
      </c>
      <c r="E75" s="21">
        <f>IFERROR(INDEX(Raw!$H$6:$FF$2076,MATCH($B75&amp;$D75&amp;$B$6,Raw!$A$6:$A$2076,0),MATCH(E$6,Raw!$H$5:$FF$5,0)),"-")</f>
        <v>43276</v>
      </c>
      <c r="F75" s="21"/>
      <c r="G75" s="21">
        <f>IFERROR(INDEX(Raw!$H$6:$FF$2076,MATCH($B75&amp;$D75&amp;$B$6,Raw!$A$6:$A$2076,0),MATCH(G$6,Raw!$H$5:$FF$5,0))/60/60,"-")</f>
        <v>854.79944444444448</v>
      </c>
      <c r="H75" s="314">
        <f>IFERROR(INDEX(Raw!$H$6:$FF$2076,MATCH($B75&amp;$D75&amp;$B$6,Raw!$A$6:$A$2076,0),MATCH(H$6,Raw!$H$5:$FF$5,0))/60/60/24,"-")</f>
        <v>8.2175925925925917E-4</v>
      </c>
      <c r="I75" s="45">
        <f>IFERROR(INDEX(Raw!$H$6:$FF$2076,MATCH($B75&amp;$D75&amp;$B$6,Raw!$A$6:$A$2076,0),MATCH(I$6,Raw!$H$5:$FF$5,0))/60/60/24,"-")</f>
        <v>1.8171296296296297E-3</v>
      </c>
      <c r="J75" s="123"/>
      <c r="K75" s="21">
        <f>IFERROR(INDEX(Raw!$H$6:$FF$2076,MATCH($B75&amp;$D75&amp;$B$6,Raw!$A$6:$A$2076,0),MATCH(K$6,Raw!$H$5:$FF$5,0)),"-")</f>
        <v>3280</v>
      </c>
      <c r="L75" s="256"/>
      <c r="M75" s="320">
        <f>IFERROR(INDEX(Raw!$H$6:$FF$2076,MATCH($B75&amp;$D75&amp;$B$6,Raw!$A$6:$A$2076,0),MATCH(M$6,Raw!$H$5:$FF$5,0)),"-")</f>
        <v>0.56825463522243813</v>
      </c>
      <c r="O75" s="21">
        <f>IFERROR(INDEX(Raw!$H$6:$FF$2076,MATCH($B75&amp;$D75&amp;$B$6,Raw!$A$6:$A$2076,0),MATCH(O$6,Raw!$H$5:$FF$5,0)),"-")</f>
        <v>3734</v>
      </c>
      <c r="P75" s="42"/>
      <c r="Q75" s="190">
        <f>IFERROR(INDEX(Raw!$H$6:$FF$2076,MATCH($B75&amp;$D75&amp;$B$6,Raw!$A$6:$A$2076,0),MATCH(Q$6,Raw!$H$5:$FF$5,0))/60/60,"-")</f>
        <v>383.52138888888891</v>
      </c>
      <c r="R75" s="314">
        <f>IFERROR(INDEX(Raw!$H$6:$FF$2076,MATCH($B75&amp;$D75&amp;$B$6,Raw!$A$6:$A$2076,0),MATCH(R$6,Raw!$H$5:$FF$5,0))/60/60/24,"-")</f>
        <v>4.2824074074074075E-3</v>
      </c>
      <c r="S75" s="45">
        <f>IFERROR(INDEX(Raw!$H$6:$FF$2076,MATCH($B75&amp;$D75&amp;$B$6,Raw!$A$6:$A$2076,0),MATCH(S$6,Raw!$H$5:$FF$5,0))/60/60/24,"-")</f>
        <v>7.4074074074074068E-3</v>
      </c>
      <c r="T75" s="21">
        <f>IFERROR(INDEX(Raw!$H$6:$FF$10055,MATCH($B75&amp;$D75&amp;$B$6,Raw!$A$6:$A$10055,0),MATCH(T$6,Raw!$H$5:$FF$5,0)),"-")</f>
        <v>79436</v>
      </c>
    </row>
    <row r="76" spans="1:20" ht="17.5" x14ac:dyDescent="0.35">
      <c r="A76" s="188">
        <f t="shared" si="12"/>
        <v>44743</v>
      </c>
      <c r="B76" s="145" t="s">
        <v>147</v>
      </c>
      <c r="C76" s="23" t="s">
        <v>146</v>
      </c>
      <c r="D76" s="101" t="s">
        <v>146</v>
      </c>
      <c r="E76" s="21">
        <f>IFERROR(INDEX(Raw!$H$6:$FF$2076,MATCH($B76&amp;$D76&amp;$B$6,Raw!$A$6:$A$2076,0),MATCH(E$6,Raw!$H$5:$FF$5,0)),"-")</f>
        <v>46529</v>
      </c>
      <c r="F76" s="21"/>
      <c r="G76" s="21">
        <f>IFERROR(INDEX(Raw!$H$6:$FF$2076,MATCH($B76&amp;$D76&amp;$B$6,Raw!$A$6:$A$2076,0),MATCH(G$6,Raw!$H$5:$FF$5,0))/60/60,"-")</f>
        <v>1242.0436111111112</v>
      </c>
      <c r="H76" s="314">
        <f>IFERROR(INDEX(Raw!$H$6:$FF$2076,MATCH($B76&amp;$D76&amp;$B$6,Raw!$A$6:$A$2076,0),MATCH(H$6,Raw!$H$5:$FF$5,0))/60/60/24,"-")</f>
        <v>1.1111111111111111E-3</v>
      </c>
      <c r="I76" s="45">
        <f>IFERROR(INDEX(Raw!$H$6:$FF$2076,MATCH($B76&amp;$D76&amp;$B$6,Raw!$A$6:$A$2076,0),MATCH(I$6,Raw!$H$5:$FF$5,0))/60/60/24,"-")</f>
        <v>2.5347222222222221E-3</v>
      </c>
      <c r="J76" s="123"/>
      <c r="K76" s="21">
        <f>IFERROR(INDEX(Raw!$H$6:$FF$2076,MATCH($B76&amp;$D76&amp;$B$6,Raw!$A$6:$A$2076,0),MATCH(K$6,Raw!$H$5:$FF$5,0)),"-")</f>
        <v>3531</v>
      </c>
      <c r="L76" s="256"/>
      <c r="M76" s="320">
        <f>IFERROR(INDEX(Raw!$H$6:$FF$2076,MATCH($B76&amp;$D76&amp;$B$6,Raw!$A$6:$A$2076,0),MATCH(M$6,Raw!$H$5:$FF$5,0)),"-")</f>
        <v>0.56839032017688518</v>
      </c>
      <c r="O76" s="21">
        <f>IFERROR(INDEX(Raw!$H$6:$FF$2076,MATCH($B76&amp;$D76&amp;$B$6,Raw!$A$6:$A$2076,0),MATCH(O$6,Raw!$H$5:$FF$5,0)),"-")</f>
        <v>3913</v>
      </c>
      <c r="P76" s="42"/>
      <c r="Q76" s="190">
        <f>IFERROR(INDEX(Raw!$H$6:$FF$2076,MATCH($B76&amp;$D76&amp;$B$6,Raw!$A$6:$A$2076,0),MATCH(Q$6,Raw!$H$5:$FF$5,0))/60/60,"-")</f>
        <v>431.16083333333336</v>
      </c>
      <c r="R76" s="314">
        <f>IFERROR(INDEX(Raw!$H$6:$FF$2076,MATCH($B76&amp;$D76&amp;$B$6,Raw!$A$6:$A$2076,0),MATCH(R$6,Raw!$H$5:$FF$5,0))/60/60/24,"-")</f>
        <v>4.5949074074074069E-3</v>
      </c>
      <c r="S76" s="45">
        <f>IFERROR(INDEX(Raw!$H$6:$FF$2076,MATCH($B76&amp;$D76&amp;$B$6,Raw!$A$6:$A$2076,0),MATCH(S$6,Raw!$H$5:$FF$5,0))/60/60/24,"-")</f>
        <v>7.8703703703703713E-3</v>
      </c>
      <c r="T76" s="21">
        <f>IFERROR(INDEX(Raw!$H$6:$FF$10055,MATCH($B76&amp;$D76&amp;$B$6,Raw!$A$6:$A$10055,0),MATCH(T$6,Raw!$H$5:$FF$5,0)),"-")</f>
        <v>85392</v>
      </c>
    </row>
    <row r="77" spans="1:20" x14ac:dyDescent="0.25">
      <c r="A77" s="188">
        <f t="shared" si="12"/>
        <v>44774</v>
      </c>
      <c r="B77" s="145" t="s">
        <v>147</v>
      </c>
      <c r="C77" s="23" t="s">
        <v>135</v>
      </c>
      <c r="D77" s="95" t="s">
        <v>135</v>
      </c>
      <c r="E77" s="21">
        <f>IFERROR(INDEX(Raw!$H$6:$FF$2076,MATCH($B77&amp;$D77&amp;$B$6,Raw!$A$6:$A$2076,0),MATCH(E$6,Raw!$H$5:$FF$5,0)),"-")</f>
        <v>41758</v>
      </c>
      <c r="F77" s="21"/>
      <c r="G77" s="21">
        <f>IFERROR(INDEX(Raw!$H$6:$FF$2076,MATCH($B77&amp;$D77&amp;$B$6,Raw!$A$6:$A$2076,0),MATCH(G$6,Raw!$H$5:$FF$5,0))/60/60,"-")</f>
        <v>900.35305555555556</v>
      </c>
      <c r="H77" s="314">
        <f>IFERROR(INDEX(Raw!$H$6:$FF$2076,MATCH($B77&amp;$D77&amp;$B$6,Raw!$A$6:$A$2076,0),MATCH(H$6,Raw!$H$5:$FF$5,0))/60/60/24,"-")</f>
        <v>9.0277777777777784E-4</v>
      </c>
      <c r="I77" s="45">
        <f>IFERROR(INDEX(Raw!$H$6:$FF$2076,MATCH($B77&amp;$D77&amp;$B$6,Raw!$A$6:$A$2076,0),MATCH(I$6,Raw!$H$5:$FF$5,0))/60/60/24,"-")</f>
        <v>2.0023148148148148E-3</v>
      </c>
      <c r="J77" s="123"/>
      <c r="K77" s="21">
        <f>IFERROR(INDEX(Raw!$H$6:$FF$2076,MATCH($B77&amp;$D77&amp;$B$6,Raw!$A$6:$A$2076,0),MATCH(K$6,Raw!$H$5:$FF$5,0)),"-")</f>
        <v>2233</v>
      </c>
      <c r="L77" s="256"/>
      <c r="M77" s="320">
        <f>IFERROR(INDEX(Raw!$H$6:$FF$2076,MATCH($B77&amp;$D77&amp;$B$6,Raw!$A$6:$A$2076,0),MATCH(M$6,Raw!$H$5:$FF$5,0)),"-")</f>
        <v>0.59471622872605567</v>
      </c>
      <c r="O77" s="21">
        <f>IFERROR(INDEX(Raw!$H$6:$FF$2076,MATCH($B77&amp;$D77&amp;$B$6,Raw!$A$6:$A$2076,0),MATCH(O$6,Raw!$H$5:$FF$5,0)),"-")</f>
        <v>3428</v>
      </c>
      <c r="P77" s="42"/>
      <c r="Q77" s="190">
        <f>IFERROR(INDEX(Raw!$H$6:$FF$2076,MATCH($B77&amp;$D77&amp;$B$6,Raw!$A$6:$A$2076,0),MATCH(Q$6,Raw!$H$5:$FF$5,0))/60/60,"-")</f>
        <v>369.24194444444441</v>
      </c>
      <c r="R77" s="314">
        <f>IFERROR(INDEX(Raw!$H$6:$FF$2076,MATCH($B77&amp;$D77&amp;$B$6,Raw!$A$6:$A$2076,0),MATCH(R$6,Raw!$H$5:$FF$5,0))/60/60/24,"-")</f>
        <v>4.4907407407407405E-3</v>
      </c>
      <c r="S77" s="45">
        <f>IFERROR(INDEX(Raw!$H$6:$FF$2076,MATCH($B77&amp;$D77&amp;$B$6,Raw!$A$6:$A$2076,0),MATCH(S$6,Raw!$H$5:$FF$5,0))/60/60/24,"-")</f>
        <v>7.858796296296296E-3</v>
      </c>
      <c r="T77" s="21">
        <f>IFERROR(INDEX(Raw!$H$6:$FF$10055,MATCH($B77&amp;$D77&amp;$B$6,Raw!$A$6:$A$10055,0),MATCH(T$6,Raw!$H$5:$FF$5,0)),"-")</f>
        <v>72448</v>
      </c>
    </row>
    <row r="78" spans="1:20" x14ac:dyDescent="0.25">
      <c r="A78" s="188">
        <f t="shared" si="12"/>
        <v>44805</v>
      </c>
      <c r="B78" s="145" t="s">
        <v>147</v>
      </c>
      <c r="C78" s="23" t="s">
        <v>136</v>
      </c>
      <c r="D78" s="95" t="s">
        <v>136</v>
      </c>
      <c r="E78" s="21">
        <f>IFERROR(INDEX(Raw!$H$6:$FF$2076,MATCH($B78&amp;$D78&amp;$B$6,Raw!$A$6:$A$2076,0),MATCH(E$6,Raw!$H$5:$FF$5,0)),"-")</f>
        <v>41720</v>
      </c>
      <c r="F78" s="21"/>
      <c r="G78" s="21">
        <f>IFERROR(INDEX(Raw!$H$6:$FF$2076,MATCH($B78&amp;$D78&amp;$B$6,Raw!$A$6:$A$2076,0),MATCH(G$6,Raw!$H$5:$FF$5,0))/60/60,"-")</f>
        <v>861.69749999999999</v>
      </c>
      <c r="H78" s="314">
        <f>IFERROR(INDEX(Raw!$H$6:$FF$2076,MATCH($B78&amp;$D78&amp;$B$6,Raw!$A$6:$A$2076,0),MATCH(H$6,Raw!$H$5:$FF$5,0))/60/60/24,"-")</f>
        <v>8.564814814814815E-4</v>
      </c>
      <c r="I78" s="45">
        <f>IFERROR(INDEX(Raw!$H$6:$FF$2076,MATCH($B78&amp;$D78&amp;$B$6,Raw!$A$6:$A$2076,0),MATCH(I$6,Raw!$H$5:$FF$5,0))/60/60/24,"-")</f>
        <v>1.9791666666666668E-3</v>
      </c>
      <c r="J78" s="123"/>
      <c r="K78" s="21">
        <f>IFERROR(INDEX(Raw!$H$6:$FF$2076,MATCH($B78&amp;$D78&amp;$B$6,Raw!$A$6:$A$2076,0),MATCH(K$6,Raw!$H$5:$FF$5,0)),"-")</f>
        <v>2804</v>
      </c>
      <c r="L78" s="256"/>
      <c r="M78" s="320">
        <f>IFERROR(INDEX(Raw!$H$6:$FF$2076,MATCH($B78&amp;$D78&amp;$B$6,Raw!$A$6:$A$2076,0),MATCH(M$6,Raw!$H$5:$FF$5,0)),"-")</f>
        <v>0.62595648912228052</v>
      </c>
      <c r="O78" s="21">
        <f>IFERROR(INDEX(Raw!$H$6:$FF$2076,MATCH($B78&amp;$D78&amp;$B$6,Raw!$A$6:$A$2076,0),MATCH(O$6,Raw!$H$5:$FF$5,0)),"-")</f>
        <v>3394</v>
      </c>
      <c r="P78" s="42"/>
      <c r="Q78" s="190">
        <f>IFERROR(INDEX(Raw!$H$6:$FF$2076,MATCH($B78&amp;$D78&amp;$B$6,Raw!$A$6:$A$2076,0),MATCH(Q$6,Raw!$H$5:$FF$5,0))/60/60,"-")</f>
        <v>360.49666666666667</v>
      </c>
      <c r="R78" s="314">
        <f>IFERROR(INDEX(Raw!$H$6:$FF$2076,MATCH($B78&amp;$D78&amp;$B$6,Raw!$A$6:$A$2076,0),MATCH(R$6,Raw!$H$5:$FF$5,0))/60/60/24,"-")</f>
        <v>4.4212962962962956E-3</v>
      </c>
      <c r="S78" s="45">
        <f>IFERROR(INDEX(Raw!$H$6:$FF$2076,MATCH($B78&amp;$D78&amp;$B$6,Raw!$A$6:$A$2076,0),MATCH(S$6,Raw!$H$5:$FF$5,0))/60/60/24,"-")</f>
        <v>7.6157407407407415E-3</v>
      </c>
      <c r="T78" s="21">
        <f>IFERROR(INDEX(Raw!$H$6:$FF$10055,MATCH($B78&amp;$D78&amp;$B$6,Raw!$A$6:$A$10055,0),MATCH(T$6,Raw!$H$5:$FF$5,0)),"-")</f>
        <v>69454</v>
      </c>
    </row>
    <row r="79" spans="1:20" s="38" customFormat="1" ht="17.5" x14ac:dyDescent="0.35">
      <c r="A79" s="188">
        <f t="shared" si="12"/>
        <v>44835</v>
      </c>
      <c r="B79" s="145" t="s">
        <v>147</v>
      </c>
      <c r="C79" s="23" t="s">
        <v>137</v>
      </c>
      <c r="D79" s="101" t="s">
        <v>137</v>
      </c>
      <c r="E79" s="21">
        <f>IFERROR(INDEX(Raw!$H$6:$FF$2076,MATCH($B79&amp;$D79&amp;$B$6,Raw!$A$6:$A$2076,0),MATCH(E$6,Raw!$H$5:$FF$5,0)),"-")</f>
        <v>39998</v>
      </c>
      <c r="F79" s="21"/>
      <c r="G79" s="21">
        <f>IFERROR(INDEX(Raw!$H$6:$FF$2076,MATCH($B79&amp;$D79&amp;$B$6,Raw!$A$6:$A$2076,0),MATCH(G$6,Raw!$H$5:$FF$5,0))/60/60,"-")</f>
        <v>824.63527777777779</v>
      </c>
      <c r="H79" s="314">
        <f>IFERROR(INDEX(Raw!$H$6:$FF$2076,MATCH($B79&amp;$D79&amp;$B$6,Raw!$A$6:$A$2076,0),MATCH(H$6,Raw!$H$5:$FF$5,0))/60/60/24,"-")</f>
        <v>8.564814814814815E-4</v>
      </c>
      <c r="I79" s="45">
        <f>IFERROR(INDEX(Raw!$H$6:$FF$2076,MATCH($B79&amp;$D79&amp;$B$6,Raw!$A$6:$A$2076,0),MATCH(I$6,Raw!$H$5:$FF$5,0))/60/60/24,"-")</f>
        <v>1.9560185185185188E-3</v>
      </c>
      <c r="J79" s="123"/>
      <c r="K79" s="21">
        <f>IFERROR(INDEX(Raw!$H$6:$FF$2076,MATCH($B79&amp;$D79&amp;$B$6,Raw!$A$6:$A$2076,0),MATCH(K$6,Raw!$H$5:$FF$5,0)),"-")</f>
        <v>2779</v>
      </c>
      <c r="L79" s="257"/>
      <c r="M79" s="320">
        <f>IFERROR(INDEX(Raw!$H$6:$FF$2076,MATCH($B79&amp;$D79&amp;$B$6,Raw!$A$6:$A$2076,0),MATCH(M$6,Raw!$H$5:$FF$5,0)),"-")</f>
        <v>0.58826643919226984</v>
      </c>
      <c r="O79" s="21">
        <f>IFERROR(INDEX(Raw!$H$6:$FF$2076,MATCH($B79&amp;$D79&amp;$B$6,Raw!$A$6:$A$2076,0),MATCH(O$6,Raw!$H$5:$FF$5,0)),"-")</f>
        <v>3278</v>
      </c>
      <c r="P79" s="42"/>
      <c r="Q79" s="190">
        <f>IFERROR(INDEX(Raw!$H$6:$FF$2076,MATCH($B79&amp;$D79&amp;$B$6,Raw!$A$6:$A$2076,0),MATCH(Q$6,Raw!$H$5:$FF$5,0))/60/60,"-")</f>
        <v>359.04638888888888</v>
      </c>
      <c r="R79" s="314">
        <f>IFERROR(INDEX(Raw!$H$6:$FF$2076,MATCH($B79&amp;$D79&amp;$B$6,Raw!$A$6:$A$2076,0),MATCH(R$6,Raw!$H$5:$FF$5,0))/60/60/24,"-")</f>
        <v>4.5601851851851853E-3</v>
      </c>
      <c r="S79" s="45">
        <f>IFERROR(INDEX(Raw!$H$6:$FF$2076,MATCH($B79&amp;$D79&amp;$B$6,Raw!$A$6:$A$2076,0),MATCH(S$6,Raw!$H$5:$FF$5,0))/60/60/24,"-")</f>
        <v>7.9398148148148145E-3</v>
      </c>
      <c r="T79" s="21">
        <f>IFERROR(INDEX(Raw!$H$6:$FF$10055,MATCH($B79&amp;$D79&amp;$B$6,Raw!$A$6:$A$10055,0),MATCH(T$6,Raw!$H$5:$FF$5,0)),"-")</f>
        <v>70772</v>
      </c>
    </row>
    <row r="80" spans="1:20" s="38" customFormat="1" x14ac:dyDescent="0.25">
      <c r="A80" s="188">
        <f t="shared" si="12"/>
        <v>44866</v>
      </c>
      <c r="B80" s="145" t="s">
        <v>147</v>
      </c>
      <c r="C80" s="23" t="s">
        <v>138</v>
      </c>
      <c r="D80" s="95" t="s">
        <v>138</v>
      </c>
      <c r="E80" s="149">
        <f>IFERROR(INDEX(Raw!$H$6:$FF$2076,MATCH($B80&amp;$D80&amp;$B$6,Raw!$A$6:$A$2076,0),MATCH(E$6,Raw!$H$5:$FF$5,0)),"-")</f>
        <v>39906</v>
      </c>
      <c r="F80" s="149"/>
      <c r="G80" s="21">
        <f>IFERROR(INDEX(Raw!$H$6:$FF$2076,MATCH($B80&amp;$D80&amp;$B$6,Raw!$A$6:$A$2076,0),MATCH(G$6,Raw!$H$5:$FF$5,0))/60/60,"-")</f>
        <v>732.48666666666657</v>
      </c>
      <c r="H80" s="314">
        <f>IFERROR(INDEX(Raw!$H$6:$FF$2076,MATCH($B80&amp;$D80&amp;$B$6,Raw!$A$6:$A$2076,0),MATCH(H$6,Raw!$H$5:$FF$5,0))/60/60/24,"-")</f>
        <v>7.6388888888888893E-4</v>
      </c>
      <c r="I80" s="45">
        <f>IFERROR(INDEX(Raw!$H$6:$FF$2076,MATCH($B80&amp;$D80&amp;$B$6,Raw!$A$6:$A$2076,0),MATCH(I$6,Raw!$H$5:$FF$5,0))/60/60/24,"-")</f>
        <v>1.5162037037037036E-3</v>
      </c>
      <c r="J80" s="238"/>
      <c r="K80" s="149">
        <f>IFERROR(INDEX(Raw!$H$6:$FF$2076,MATCH($B80&amp;$D80&amp;$B$6,Raw!$A$6:$A$2076,0),MATCH(K$6,Raw!$H$5:$FF$5,0)),"-")</f>
        <v>2575</v>
      </c>
      <c r="L80" s="257"/>
      <c r="M80" s="323">
        <f>IFERROR(INDEX(Raw!$H$6:$FF$2076,MATCH($B80&amp;$D80&amp;$B$6,Raw!$A$6:$A$2076,0),MATCH(M$6,Raw!$H$5:$FF$5,0)),"-")</f>
        <v>0.60178245592870172</v>
      </c>
      <c r="O80" s="149">
        <f>IFERROR(INDEX(Raw!$H$6:$FF$2076,MATCH($B80&amp;$D80&amp;$B$6,Raw!$A$6:$A$2076,0),MATCH(O$6,Raw!$H$5:$FF$5,0)),"-")</f>
        <v>3248</v>
      </c>
      <c r="P80" s="155"/>
      <c r="Q80" s="190">
        <f>IFERROR(INDEX(Raw!$H$6:$FF$2076,MATCH($B80&amp;$D80&amp;$B$6,Raw!$A$6:$A$2076,0),MATCH(Q$6,Raw!$H$5:$FF$5,0))/60/60,"-")</f>
        <v>334.77444444444444</v>
      </c>
      <c r="R80" s="315">
        <f>IFERROR(INDEX(Raw!$H$6:$FF$2076,MATCH($B80&amp;$D80&amp;$B$6,Raw!$A$6:$A$2076,0),MATCH(R$6,Raw!$H$5:$FF$5,0))/60/60/24,"-")</f>
        <v>4.2939814814814811E-3</v>
      </c>
      <c r="S80" s="240">
        <f>IFERROR(INDEX(Raw!$H$6:$FF$2076,MATCH($B80&amp;$D80&amp;$B$6,Raw!$A$6:$A$2076,0),MATCH(S$6,Raw!$H$5:$FF$5,0))/60/60/24,"-")</f>
        <v>7.4537037037037028E-3</v>
      </c>
      <c r="T80" s="21">
        <f>IFERROR(INDEX(Raw!$H$6:$FF$10055,MATCH($B80&amp;$D80&amp;$B$6,Raw!$A$6:$A$10055,0),MATCH(T$6,Raw!$H$5:$FF$5,0)),"-")</f>
        <v>68888</v>
      </c>
    </row>
    <row r="81" spans="1:20" x14ac:dyDescent="0.25">
      <c r="A81" s="188">
        <f t="shared" si="12"/>
        <v>44896</v>
      </c>
      <c r="B81" s="145" t="s">
        <v>147</v>
      </c>
      <c r="C81" s="23" t="s">
        <v>139</v>
      </c>
      <c r="D81" s="95" t="s">
        <v>139</v>
      </c>
      <c r="E81" s="21">
        <f>IFERROR(INDEX(Raw!$H$6:$FF$2076,MATCH($B81&amp;$D81&amp;$B$6,Raw!$A$6:$A$2076,0),MATCH(E$6,Raw!$H$5:$FF$5,0)),"-")</f>
        <v>56383</v>
      </c>
      <c r="F81" s="21"/>
      <c r="G81" s="21">
        <f>IFERROR(INDEX(Raw!$H$6:$FF$2076,MATCH($B81&amp;$D81&amp;$B$6,Raw!$A$6:$A$2076,0),MATCH(G$6,Raw!$H$5:$FF$5,0))/60/60,"-")</f>
        <v>1699.3330555555556</v>
      </c>
      <c r="H81" s="314">
        <f>IFERROR(INDEX(Raw!$H$6:$FF$2076,MATCH($B81&amp;$D81&amp;$B$6,Raw!$A$6:$A$2076,0),MATCH(H$6,Raw!$H$5:$FF$5,0))/60/60/24,"-")</f>
        <v>1.261574074074074E-3</v>
      </c>
      <c r="I81" s="45">
        <f>IFERROR(INDEX(Raw!$H$6:$FF$2076,MATCH($B81&amp;$D81&amp;$B$6,Raw!$A$6:$A$2076,0),MATCH(I$6,Raw!$H$5:$FF$5,0))/60/60/24,"-")</f>
        <v>2.8124999999999995E-3</v>
      </c>
      <c r="J81" s="123"/>
      <c r="K81" s="21">
        <f>IFERROR(INDEX(Raw!$H$6:$FF$2076,MATCH($B81&amp;$D81&amp;$B$6,Raw!$A$6:$A$2076,0),MATCH(K$6,Raw!$H$5:$FF$5,0)),"-")</f>
        <v>3014</v>
      </c>
      <c r="L81" s="256"/>
      <c r="M81" s="320">
        <f>IFERROR(INDEX(Raw!$H$6:$FF$2076,MATCH($B81&amp;$D81&amp;$B$6,Raw!$A$6:$A$2076,0),MATCH(M$6,Raw!$H$5:$FF$5,0)),"-")</f>
        <v>0.57489090093396955</v>
      </c>
      <c r="O81" s="21">
        <f>IFERROR(INDEX(Raw!$H$6:$FF$2076,MATCH($B81&amp;$D81&amp;$B$6,Raw!$A$6:$A$2076,0),MATCH(O$6,Raw!$H$5:$FF$5,0)),"-")</f>
        <v>4453</v>
      </c>
      <c r="P81" s="42"/>
      <c r="Q81" s="190">
        <f>IFERROR(INDEX(Raw!$H$6:$FF$2076,MATCH($B81&amp;$D81&amp;$B$6,Raw!$A$6:$A$2076,0),MATCH(Q$6,Raw!$H$5:$FF$5,0))/60/60,"-")</f>
        <v>502.85944444444442</v>
      </c>
      <c r="R81" s="314">
        <f>IFERROR(INDEX(Raw!$H$6:$FF$2076,MATCH($B81&amp;$D81&amp;$B$6,Raw!$A$6:$A$2076,0),MATCH(R$6,Raw!$H$5:$FF$5,0))/60/60/24,"-")</f>
        <v>4.7106481481481478E-3</v>
      </c>
      <c r="S81" s="45">
        <f>IFERROR(INDEX(Raw!$H$6:$FF$2076,MATCH($B81&amp;$D81&amp;$B$6,Raw!$A$6:$A$2076,0),MATCH(S$6,Raw!$H$5:$FF$5,0))/60/60/24,"-")</f>
        <v>7.905092592592592E-3</v>
      </c>
      <c r="T81" s="21">
        <f>IFERROR(INDEX(Raw!$H$6:$FF$10055,MATCH($B81&amp;$D81&amp;$B$6,Raw!$A$6:$A$10055,0),MATCH(T$6,Raw!$H$5:$FF$5,0)),"-")</f>
        <v>101090</v>
      </c>
    </row>
    <row r="82" spans="1:20" ht="17.5" x14ac:dyDescent="0.35">
      <c r="A82" s="188">
        <f t="shared" si="12"/>
        <v>44927</v>
      </c>
      <c r="B82" s="145" t="s">
        <v>147</v>
      </c>
      <c r="C82" s="23" t="s">
        <v>140</v>
      </c>
      <c r="D82" s="101" t="s">
        <v>140</v>
      </c>
      <c r="E82" s="21">
        <f>IFERROR(INDEX(Raw!$H$6:$FF$2076,MATCH($B82&amp;$D82&amp;$B$6,Raw!$A$6:$A$2076,0),MATCH(E$6,Raw!$H$5:$FF$5,0)),"-")</f>
        <v>43249</v>
      </c>
      <c r="F82" s="21"/>
      <c r="G82" s="21">
        <f>IFERROR(INDEX(Raw!$H$6:$FF$2076,MATCH($B82&amp;$D82&amp;$B$6,Raw!$A$6:$A$2076,0),MATCH(G$6,Raw!$H$5:$FF$5,0))/60/60,"-")</f>
        <v>525.73500000000001</v>
      </c>
      <c r="H82" s="314">
        <f>IFERROR(INDEX(Raw!$H$6:$FF$2076,MATCH($B82&amp;$D82&amp;$B$6,Raw!$A$6:$A$2076,0),MATCH(H$6,Raw!$H$5:$FF$5,0))/60/60/24,"-")</f>
        <v>5.0925925925925921E-4</v>
      </c>
      <c r="I82" s="45">
        <f>IFERROR(INDEX(Raw!$H$6:$FF$2076,MATCH($B82&amp;$D82&amp;$B$6,Raw!$A$6:$A$2076,0),MATCH(I$6,Raw!$H$5:$FF$5,0))/60/60/24,"-")</f>
        <v>9.2592592592592585E-4</v>
      </c>
      <c r="J82" s="123"/>
      <c r="K82" s="21">
        <f>IFERROR(INDEX(Raw!$H$6:$FF$2076,MATCH($B82&amp;$D82&amp;$B$6,Raw!$A$6:$A$2076,0),MATCH(K$6,Raw!$H$5:$FF$5,0)),"-")</f>
        <v>2762</v>
      </c>
      <c r="L82" s="256"/>
      <c r="M82" s="320">
        <f>IFERROR(INDEX(Raw!$H$6:$FF$2076,MATCH($B82&amp;$D82&amp;$B$6,Raw!$A$6:$A$2076,0),MATCH(M$6,Raw!$H$5:$FF$5,0)),"-")</f>
        <v>0.6169790864218665</v>
      </c>
      <c r="O82" s="21">
        <f>IFERROR(INDEX(Raw!$H$6:$FF$2076,MATCH($B82&amp;$D82&amp;$B$6,Raw!$A$6:$A$2076,0),MATCH(O$6,Raw!$H$5:$FF$5,0)),"-")</f>
        <v>3335</v>
      </c>
      <c r="P82" s="42"/>
      <c r="Q82" s="190">
        <f>IFERROR(INDEX(Raw!$H$6:$FF$2076,MATCH($B82&amp;$D82&amp;$B$6,Raw!$A$6:$A$2076,0),MATCH(Q$6,Raw!$H$5:$FF$5,0))/60/60,"-")</f>
        <v>321.20138888888886</v>
      </c>
      <c r="R82" s="314">
        <f>IFERROR(INDEX(Raw!$H$6:$FF$2076,MATCH($B82&amp;$D82&amp;$B$6,Raw!$A$6:$A$2076,0),MATCH(R$6,Raw!$H$5:$FF$5,0))/60/60/24,"-")</f>
        <v>4.0162037037037033E-3</v>
      </c>
      <c r="S82" s="45">
        <f>IFERROR(INDEX(Raw!$H$6:$FF$2076,MATCH($B82&amp;$D82&amp;$B$6,Raw!$A$6:$A$2076,0),MATCH(S$6,Raw!$H$5:$FF$5,0))/60/60/24,"-")</f>
        <v>6.6550925925925935E-3</v>
      </c>
      <c r="T82" s="21">
        <f>IFERROR(INDEX(Raw!$H$6:$FF$10055,MATCH($B82&amp;$D82&amp;$B$6,Raw!$A$6:$A$10055,0),MATCH(T$6,Raw!$H$5:$FF$5,0)),"-")</f>
        <v>72860</v>
      </c>
    </row>
    <row r="83" spans="1:20" x14ac:dyDescent="0.25">
      <c r="A83" s="188">
        <f t="shared" si="12"/>
        <v>44958</v>
      </c>
      <c r="B83" s="145" t="s">
        <v>147</v>
      </c>
      <c r="C83" s="23" t="s">
        <v>141</v>
      </c>
      <c r="D83" s="95" t="s">
        <v>141</v>
      </c>
      <c r="E83" s="21">
        <f>IFERROR(INDEX(Raw!$H$6:$FF$2076,MATCH($B83&amp;$D83&amp;$B$6,Raw!$A$6:$A$2076,0),MATCH(E$6,Raw!$H$5:$FF$5,0)),"-")</f>
        <v>38277</v>
      </c>
      <c r="F83" s="21"/>
      <c r="G83" s="21">
        <f>IFERROR(INDEX(Raw!$H$6:$FF$2076,MATCH($B83&amp;$D83&amp;$B$6,Raw!$A$6:$A$2076,0),MATCH(G$6,Raw!$H$5:$FF$5,0))/60/60,"-")</f>
        <v>513.50416666666672</v>
      </c>
      <c r="H83" s="314">
        <f>IFERROR(INDEX(Raw!$H$6:$FF$2076,MATCH($B83&amp;$D83&amp;$B$6,Raw!$A$6:$A$2076,0),MATCH(H$6,Raw!$H$5:$FF$5,0))/60/60/24,"-")</f>
        <v>5.5555555555555556E-4</v>
      </c>
      <c r="I83" s="45">
        <f>IFERROR(INDEX(Raw!$H$6:$FF$2076,MATCH($B83&amp;$D83&amp;$B$6,Raw!$A$6:$A$2076,0),MATCH(I$6,Raw!$H$5:$FF$5,0))/60/60/24,"-")</f>
        <v>1.0532407407407407E-3</v>
      </c>
      <c r="J83" s="123"/>
      <c r="K83" s="21">
        <f>IFERROR(INDEX(Raw!$H$6:$FF$2076,MATCH($B83&amp;$D83&amp;$B$6,Raw!$A$6:$A$2076,0),MATCH(K$6,Raw!$H$5:$FF$5,0)),"-")</f>
        <v>2613</v>
      </c>
      <c r="L83" s="256"/>
      <c r="M83" s="320">
        <f>IFERROR(INDEX(Raw!$H$6:$FF$2076,MATCH($B83&amp;$D83&amp;$B$6,Raw!$A$6:$A$2076,0),MATCH(M$6,Raw!$H$5:$FF$5,0)),"-")</f>
        <v>0.60318635948186206</v>
      </c>
      <c r="O83" s="21">
        <f>IFERROR(INDEX(Raw!$H$6:$FF$2076,MATCH($B83&amp;$D83&amp;$B$6,Raw!$A$6:$A$2076,0),MATCH(O$6,Raw!$H$5:$FF$5,0)),"-")</f>
        <v>2705</v>
      </c>
      <c r="P83" s="42"/>
      <c r="Q83" s="190">
        <f>IFERROR(INDEX(Raw!$H$6:$FF$2076,MATCH($B83&amp;$D83&amp;$B$6,Raw!$A$6:$A$2076,0),MATCH(Q$6,Raw!$H$5:$FF$5,0))/60/60,"-")</f>
        <v>262.36722222222221</v>
      </c>
      <c r="R83" s="314">
        <f>IFERROR(INDEX(Raw!$H$6:$FF$2076,MATCH($B83&amp;$D83&amp;$B$6,Raw!$A$6:$A$2076,0),MATCH(R$6,Raw!$H$5:$FF$5,0))/60/60/24,"-")</f>
        <v>4.0393518518518521E-3</v>
      </c>
      <c r="S83" s="45">
        <f>IFERROR(INDEX(Raw!$H$6:$FF$2076,MATCH($B83&amp;$D83&amp;$B$6,Raw!$A$6:$A$2076,0),MATCH(S$6,Raw!$H$5:$FF$5,0))/60/60/24,"-")</f>
        <v>6.851851851851852E-3</v>
      </c>
      <c r="T83" s="21">
        <f>IFERROR(INDEX(Raw!$H$6:$FF$10055,MATCH($B83&amp;$D83&amp;$B$6,Raw!$A$6:$A$10055,0),MATCH(T$6,Raw!$H$5:$FF$5,0)),"-")</f>
        <v>66071</v>
      </c>
    </row>
    <row r="84" spans="1:20" x14ac:dyDescent="0.25">
      <c r="A84" s="188">
        <f t="shared" si="12"/>
        <v>44986</v>
      </c>
      <c r="B84" s="145" t="s">
        <v>147</v>
      </c>
      <c r="C84" s="23" t="s">
        <v>142</v>
      </c>
      <c r="D84" s="95" t="s">
        <v>142</v>
      </c>
      <c r="E84" s="22">
        <f>IFERROR(INDEX(Raw!$H$6:$FF$2076,MATCH($B84&amp;$D84&amp;$B$6,Raw!$A$6:$A$2076,0),MATCH(E$6,Raw!$H$5:$FF$5,0)),"-")</f>
        <v>44644</v>
      </c>
      <c r="F84" s="21"/>
      <c r="G84" s="22">
        <f>IFERROR(INDEX(Raw!$H$6:$FF$2076,MATCH($B84&amp;$D84&amp;$B$6,Raw!$A$6:$A$2076,0),MATCH(G$6,Raw!$H$5:$FF$5,0))/60/60,"-")</f>
        <v>651.60944444444442</v>
      </c>
      <c r="H84" s="317">
        <f>IFERROR(INDEX(Raw!$H$6:$FF$2076,MATCH($B84&amp;$D84&amp;$B$6,Raw!$A$6:$A$2076,0),MATCH(H$6,Raw!$H$5:$FF$5,0))/60/60/24,"-")</f>
        <v>6.134259259259259E-4</v>
      </c>
      <c r="I84" s="46">
        <f>IFERROR(INDEX(Raw!$H$6:$FF$2076,MATCH($B84&amp;$D84&amp;$B$6,Raw!$A$6:$A$2076,0),MATCH(I$6,Raw!$H$5:$FF$5,0))/60/60/24,"-")</f>
        <v>1.2268518518518518E-3</v>
      </c>
      <c r="J84" s="123"/>
      <c r="K84" s="22">
        <f>IFERROR(INDEX(Raw!$H$6:$FF$2076,MATCH($B84&amp;$D84&amp;$B$6,Raw!$A$6:$A$2076,0),MATCH(K$6,Raw!$H$5:$FF$5,0)),"-")</f>
        <v>3215</v>
      </c>
      <c r="L84" s="256"/>
      <c r="M84" s="321">
        <f>IFERROR(INDEX(Raw!$H$6:$FF$2076,MATCH($B84&amp;$D84&amp;$B$6,Raw!$A$6:$A$2076,0),MATCH(M$6,Raw!$H$5:$FF$5,0)),"-")</f>
        <v>0.6054737298939431</v>
      </c>
      <c r="O84" s="22">
        <f>IFERROR(INDEX(Raw!$H$6:$FF$2076,MATCH($B84&amp;$D84&amp;$B$6,Raw!$A$6:$A$2076,0),MATCH(O$6,Raw!$H$5:$FF$5,0)),"-")</f>
        <v>3217</v>
      </c>
      <c r="P84" s="42"/>
      <c r="Q84" s="152">
        <f>IFERROR(INDEX(Raw!$H$6:$FF$2076,MATCH($B84&amp;$D84&amp;$B$6,Raw!$A$6:$A$2076,0),MATCH(Q$6,Raw!$H$5:$FF$5,0))/60/60,"-")</f>
        <v>320.89777777777778</v>
      </c>
      <c r="R84" s="317">
        <f>IFERROR(INDEX(Raw!$H$6:$FF$2076,MATCH($B84&amp;$D84&amp;$B$6,Raw!$A$6:$A$2076,0),MATCH(R$6,Raw!$H$5:$FF$5,0))/60/60/24,"-")</f>
        <v>4.155092592592593E-3</v>
      </c>
      <c r="S84" s="46">
        <f>IFERROR(INDEX(Raw!$H$6:$FF$2076,MATCH($B84&amp;$D84&amp;$B$6,Raw!$A$6:$A$2076,0),MATCH(S$6,Raw!$H$5:$FF$5,0))/60/60/24,"-")</f>
        <v>7.1990740740740739E-3</v>
      </c>
      <c r="T84" s="21">
        <f>IFERROR(INDEX(Raw!$H$6:$FF$10055,MATCH($B84&amp;$D84&amp;$B$6,Raw!$A$6:$A$10055,0),MATCH(T$6,Raw!$H$5:$FF$5,0)),"-")</f>
        <v>76949</v>
      </c>
    </row>
    <row r="85" spans="1:20" s="38" customFormat="1" ht="17.5" x14ac:dyDescent="0.35">
      <c r="A85" s="188">
        <f t="shared" si="12"/>
        <v>45017</v>
      </c>
      <c r="B85" s="146" t="s">
        <v>133</v>
      </c>
      <c r="C85" s="193" t="s">
        <v>143</v>
      </c>
      <c r="D85" s="99" t="s">
        <v>143</v>
      </c>
      <c r="E85" s="148">
        <f>IFERROR(INDEX(Raw!$H$6:$FF$2076,MATCH($B85&amp;$D85&amp;$B$6,Raw!$A$6:$A$2076,0),MATCH(E$6,Raw!$H$5:$FF$5,0)),"-")</f>
        <v>41962</v>
      </c>
      <c r="F85" s="149"/>
      <c r="G85" s="149">
        <f>IFERROR(INDEX(Raw!$H$6:$FF$2076,MATCH($B85&amp;$D85&amp;$B$6,Raw!$A$6:$A$2076,0),MATCH(G$6,Raw!$H$5:$FF$5,0))/60/60,"-")</f>
        <v>515.83916666666664</v>
      </c>
      <c r="H85" s="315">
        <f>IFERROR(INDEX(Raw!$H$6:$FF$2076,MATCH($B85&amp;$D85&amp;$B$6,Raw!$A$6:$A$2076,0),MATCH(H$6,Raw!$H$5:$FF$5,0))/60/60/24,"-")</f>
        <v>5.0925925925925921E-4</v>
      </c>
      <c r="I85" s="240">
        <f>IFERROR(INDEX(Raw!$H$6:$FF$2076,MATCH($B85&amp;$D85&amp;$B$6,Raw!$A$6:$A$2076,0),MATCH(I$6,Raw!$H$5:$FF$5,0))/60/60/24,"-")</f>
        <v>9.3750000000000007E-4</v>
      </c>
      <c r="J85" s="238"/>
      <c r="K85" s="149">
        <f>IFERROR(INDEX(Raw!$H$6:$FF$2076,MATCH($B85&amp;$D85&amp;$B$6,Raw!$A$6:$A$2076,0),MATCH(K$6,Raw!$H$5:$FF$5,0)),"-")</f>
        <v>2980</v>
      </c>
      <c r="L85" s="257"/>
      <c r="M85" s="323">
        <f>IFERROR(INDEX(Raw!$H$6:$FF$2076,MATCH($B85&amp;$D85&amp;$B$6,Raw!$A$6:$A$2076,0),MATCH(M$6,Raw!$H$5:$FF$5,0)),"-")</f>
        <v>0.60799513163423502</v>
      </c>
      <c r="O85" s="149">
        <f>IFERROR(INDEX(Raw!$H$6:$FF$2076,MATCH($B85&amp;$D85&amp;$B$6,Raw!$A$6:$A$2076,0),MATCH(O$6,Raw!$H$5:$FF$5,0)),"-")</f>
        <v>3881</v>
      </c>
      <c r="P85" s="155"/>
      <c r="Q85" s="190">
        <f>IFERROR(INDEX(Raw!$H$6:$FF$2076,MATCH($B85&amp;$D85&amp;$B$6,Raw!$A$6:$A$2076,0),MATCH(Q$6,Raw!$H$5:$FF$5,0))/60/60,"-")</f>
        <v>377.53444444444443</v>
      </c>
      <c r="R85" s="315">
        <f>IFERROR(INDEX(Raw!$H$6:$FF$2076,MATCH($B85&amp;$D85&amp;$B$6,Raw!$A$6:$A$2076,0),MATCH(R$6,Raw!$H$5:$FF$5,0))/60/60/24,"-")</f>
        <v>4.0509259259259257E-3</v>
      </c>
      <c r="S85" s="240">
        <f>IFERROR(INDEX(Raw!$H$6:$FF$2076,MATCH($B85&amp;$D85&amp;$B$6,Raw!$A$6:$A$2076,0),MATCH(S$6,Raw!$H$5:$FF$5,0))/60/60/24,"-")</f>
        <v>6.875E-3</v>
      </c>
      <c r="T85" s="21">
        <f>IFERROR(INDEX(Raw!$H$6:$FF$10055,MATCH($B85&amp;$D85&amp;$B$6,Raw!$A$6:$A$10055,0),MATCH(T$6,Raw!$H$5:$FF$5,0)),"-")</f>
        <v>71997</v>
      </c>
    </row>
    <row r="86" spans="1:20" s="38" customFormat="1" x14ac:dyDescent="0.25">
      <c r="A86" s="188">
        <f t="shared" si="12"/>
        <v>45047</v>
      </c>
      <c r="B86" s="145" t="s">
        <v>133</v>
      </c>
      <c r="C86" s="74" t="s">
        <v>144</v>
      </c>
      <c r="D86" s="2" t="s">
        <v>144</v>
      </c>
      <c r="E86" s="149">
        <f>IFERROR(INDEX(Raw!$H$6:$FF$2076,MATCH($B86&amp;$D86&amp;$B$6,Raw!$A$6:$A$2076,0),MATCH(E$6,Raw!$H$5:$FF$5,0)),"-")</f>
        <v>43970</v>
      </c>
      <c r="F86" s="149"/>
      <c r="G86" s="149">
        <f>IFERROR(INDEX(Raw!$H$6:$FF$2076,MATCH($B86&amp;$D86&amp;$B$6,Raw!$A$6:$A$2076,0),MATCH(G$6,Raw!$H$5:$FF$5,0))/60/60,"-")</f>
        <v>559.25194444444446</v>
      </c>
      <c r="H86" s="315">
        <f>IFERROR(INDEX(Raw!$H$6:$FF$2076,MATCH($B86&amp;$D86&amp;$B$6,Raw!$A$6:$A$2076,0),MATCH(H$6,Raw!$H$5:$FF$5,0))/60/60/24,"-")</f>
        <v>5.3240740740740744E-4</v>
      </c>
      <c r="I86" s="240">
        <f>IFERROR(INDEX(Raw!$H$6:$FF$2076,MATCH($B86&amp;$D86&amp;$B$6,Raw!$A$6:$A$2076,0),MATCH(I$6,Raw!$H$5:$FF$5,0))/60/60/24,"-")</f>
        <v>9.8379629629629642E-4</v>
      </c>
      <c r="J86" s="238"/>
      <c r="K86" s="149">
        <f>IFERROR(INDEX(Raw!$H$6:$FF$2076,MATCH($B86&amp;$D86&amp;$B$6,Raw!$A$6:$A$2076,0),MATCH(K$6,Raw!$H$5:$FF$5,0)),"-")</f>
        <v>3066</v>
      </c>
      <c r="L86" s="257"/>
      <c r="M86" s="323">
        <f>IFERROR(INDEX(Raw!$H$6:$FF$2076,MATCH($B86&amp;$D86&amp;$B$6,Raw!$A$6:$A$2076,0),MATCH(M$6,Raw!$H$5:$FF$5,0)),"-")</f>
        <v>0.60159531530052401</v>
      </c>
      <c r="O86" s="149">
        <f>IFERROR(INDEX(Raw!$H$6:$FF$2076,MATCH($B86&amp;$D86&amp;$B$6,Raw!$A$6:$A$2076,0),MATCH(O$6,Raw!$H$5:$FF$5,0)),"-")</f>
        <v>3782</v>
      </c>
      <c r="P86" s="155"/>
      <c r="Q86" s="190">
        <f>IFERROR(INDEX(Raw!$H$6:$FF$2076,MATCH($B86&amp;$D86&amp;$B$6,Raw!$A$6:$A$2076,0),MATCH(Q$6,Raw!$H$5:$FF$5,0))/60/60,"-")</f>
        <v>366.80083333333334</v>
      </c>
      <c r="R86" s="315">
        <f>IFERROR(INDEX(Raw!$H$6:$FF$2076,MATCH($B86&amp;$D86&amp;$B$6,Raw!$A$6:$A$2076,0),MATCH(R$6,Raw!$H$5:$FF$5,0))/60/60/24,"-")</f>
        <v>4.0393518518518521E-3</v>
      </c>
      <c r="S86" s="240">
        <f>IFERROR(INDEX(Raw!$H$6:$FF$2076,MATCH($B86&amp;$D86&amp;$B$6,Raw!$A$6:$A$2076,0),MATCH(S$6,Raw!$H$5:$FF$5,0))/60/60/24,"-")</f>
        <v>6.9212962962962969E-3</v>
      </c>
      <c r="T86" s="21">
        <f>IFERROR(INDEX(Raw!$H$6:$FF$10055,MATCH($B86&amp;$D86&amp;$B$6,Raw!$A$6:$A$10055,0),MATCH(T$6,Raw!$H$5:$FF$5,0)),"-")</f>
        <v>76155</v>
      </c>
    </row>
    <row r="87" spans="1:20" s="38" customFormat="1" x14ac:dyDescent="0.25">
      <c r="A87" s="188">
        <f t="shared" si="12"/>
        <v>45078</v>
      </c>
      <c r="B87" s="145" t="s">
        <v>133</v>
      </c>
      <c r="C87" s="74" t="s">
        <v>145</v>
      </c>
      <c r="D87" s="95" t="s">
        <v>145</v>
      </c>
      <c r="E87" s="149">
        <f>IFERROR(INDEX(Raw!$H$6:$FF$2076,MATCH($B87&amp;$D87&amp;$B$6,Raw!$A$6:$A$2076,0),MATCH(E$6,Raw!$H$5:$FF$5,0)),"-")</f>
        <v>43718</v>
      </c>
      <c r="F87" s="149"/>
      <c r="G87" s="149">
        <f>IFERROR(INDEX(Raw!$H$6:$FF$2076,MATCH($B87&amp;$D87&amp;$B$6,Raw!$A$6:$A$2076,0),MATCH(G$6,Raw!$H$5:$FF$5,0))/60/60,"-")</f>
        <v>649.18805555555559</v>
      </c>
      <c r="H87" s="315">
        <f>IFERROR(INDEX(Raw!$H$6:$FF$2076,MATCH($B87&amp;$D87&amp;$B$6,Raw!$A$6:$A$2076,0),MATCH(H$6,Raw!$H$5:$FF$5,0))/60/60/24,"-")</f>
        <v>6.134259259259259E-4</v>
      </c>
      <c r="I87" s="240">
        <f>IFERROR(INDEX(Raw!$H$6:$FF$2076,MATCH($B87&amp;$D87&amp;$B$6,Raw!$A$6:$A$2076,0),MATCH(I$6,Raw!$H$5:$FF$5,0))/60/60/24,"-")</f>
        <v>1.238425925925926E-3</v>
      </c>
      <c r="J87" s="238"/>
      <c r="K87" s="149">
        <f>IFERROR(INDEX(Raw!$H$6:$FF$2076,MATCH($B87&amp;$D87&amp;$B$6,Raw!$A$6:$A$2076,0),MATCH(K$6,Raw!$H$5:$FF$5,0)),"-")</f>
        <v>3034</v>
      </c>
      <c r="L87" s="257"/>
      <c r="M87" s="323">
        <f>IFERROR(INDEX(Raw!$H$6:$FF$2076,MATCH($B87&amp;$D87&amp;$B$6,Raw!$A$6:$A$2076,0),MATCH(M$6,Raw!$H$5:$FF$5,0)),"-")</f>
        <v>0.59031312872169484</v>
      </c>
      <c r="O87" s="149">
        <f>IFERROR(INDEX(Raw!$H$6:$FF$2076,MATCH($B87&amp;$D87&amp;$B$6,Raw!$A$6:$A$2076,0),MATCH(O$6,Raw!$H$5:$FF$5,0)),"-")</f>
        <v>3829</v>
      </c>
      <c r="P87" s="155"/>
      <c r="Q87" s="190">
        <f>IFERROR(INDEX(Raw!$H$6:$FF$2076,MATCH($B87&amp;$D87&amp;$B$6,Raw!$A$6:$A$2076,0),MATCH(Q$6,Raw!$H$5:$FF$5,0))/60/60,"-")</f>
        <v>387.93611111111113</v>
      </c>
      <c r="R87" s="315">
        <f>IFERROR(INDEX(Raw!$H$6:$FF$2076,MATCH($B87&amp;$D87&amp;$B$6,Raw!$A$6:$A$2076,0),MATCH(R$6,Raw!$H$5:$FF$5,0))/60/60/24,"-")</f>
        <v>4.2245370370370371E-3</v>
      </c>
      <c r="S87" s="240">
        <f>IFERROR(INDEX(Raw!$H$6:$FF$2076,MATCH($B87&amp;$D87&amp;$B$6,Raw!$A$6:$A$2076,0),MATCH(S$6,Raw!$H$5:$FF$5,0))/60/60/24,"-")</f>
        <v>7.1527777777777787E-3</v>
      </c>
      <c r="T87" s="21">
        <f>IFERROR(INDEX(Raw!$H$6:$FF$10055,MATCH($B87&amp;$D87&amp;$B$6,Raw!$A$6:$A$10055,0),MATCH(T$6,Raw!$H$5:$FF$5,0)),"-")</f>
        <v>77093</v>
      </c>
    </row>
    <row r="88" spans="1:20" s="38" customFormat="1" ht="17.5" x14ac:dyDescent="0.35">
      <c r="A88" s="188">
        <f t="shared" si="12"/>
        <v>45108</v>
      </c>
      <c r="B88" s="145" t="s">
        <v>133</v>
      </c>
      <c r="C88" s="74" t="s">
        <v>146</v>
      </c>
      <c r="D88" s="99" t="s">
        <v>146</v>
      </c>
      <c r="E88" s="149">
        <f>IFERROR(INDEX(Raw!$H$6:$FF$2076,MATCH($B88&amp;$D88&amp;$B$6,Raw!$A$6:$A$2076,0),MATCH(E$6,Raw!$H$5:$FF$5,0)),"-")</f>
        <v>43374</v>
      </c>
      <c r="F88" s="149"/>
      <c r="G88" s="149">
        <f>IFERROR(INDEX(Raw!$H$6:$FF$2076,MATCH($B88&amp;$D88&amp;$B$6,Raw!$A$6:$A$2076,0),MATCH(G$6,Raw!$H$5:$FF$5,0))/60/60,"-")</f>
        <v>554.4619444444445</v>
      </c>
      <c r="H88" s="315">
        <f>IFERROR(INDEX(Raw!$H$6:$FF$2076,MATCH($B88&amp;$D88&amp;$B$6,Raw!$A$6:$A$2076,0),MATCH(H$6,Raw!$H$5:$FF$5,0))/60/60/24,"-")</f>
        <v>5.3240740740740744E-4</v>
      </c>
      <c r="I88" s="240">
        <f>IFERROR(INDEX(Raw!$H$6:$FF$2076,MATCH($B88&amp;$D88&amp;$B$6,Raw!$A$6:$A$2076,0),MATCH(I$6,Raw!$H$5:$FF$5,0))/60/60/24,"-")</f>
        <v>9.8379629629629642E-4</v>
      </c>
      <c r="J88" s="238"/>
      <c r="K88" s="149">
        <f>IFERROR(INDEX(Raw!$H$6:$FF$2076,MATCH($B88&amp;$D88&amp;$B$6,Raw!$A$6:$A$2076,0),MATCH(K$6,Raw!$H$5:$FF$5,0)),"-")</f>
        <v>2918</v>
      </c>
      <c r="L88" s="257"/>
      <c r="M88" s="323">
        <f>IFERROR(INDEX(Raw!$H$6:$FF$2076,MATCH($B88&amp;$D88&amp;$B$6,Raw!$A$6:$A$2076,0),MATCH(M$6,Raw!$H$5:$FF$5,0)),"-")</f>
        <v>0.59578033570506306</v>
      </c>
      <c r="O88" s="149">
        <f>IFERROR(INDEX(Raw!$H$6:$FF$2076,MATCH($B88&amp;$D88&amp;$B$6,Raw!$A$6:$A$2076,0),MATCH(O$6,Raw!$H$5:$FF$5,0)),"-")</f>
        <v>3570</v>
      </c>
      <c r="P88" s="155"/>
      <c r="Q88" s="190">
        <f>IFERROR(INDEX(Raw!$H$6:$FF$2076,MATCH($B88&amp;$D88&amp;$B$6,Raw!$A$6:$A$2076,0),MATCH(Q$6,Raw!$H$5:$FF$5,0))/60/60,"-")</f>
        <v>357.78666666666669</v>
      </c>
      <c r="R88" s="315">
        <f>IFERROR(INDEX(Raw!$H$6:$FF$2076,MATCH($B88&amp;$D88&amp;$B$6,Raw!$A$6:$A$2076,0),MATCH(R$6,Raw!$H$5:$FF$5,0))/60/60/24,"-")</f>
        <v>4.1782407407407402E-3</v>
      </c>
      <c r="S88" s="240">
        <f>IFERROR(INDEX(Raw!$H$6:$FF$2076,MATCH($B88&amp;$D88&amp;$B$6,Raw!$A$6:$A$2076,0),MATCH(S$6,Raw!$H$5:$FF$5,0))/60/60/24,"-")</f>
        <v>7.013888888888889E-3</v>
      </c>
      <c r="T88" s="21">
        <f>IFERROR(INDEX(Raw!$H$6:$FF$10055,MATCH($B88&amp;$D88&amp;$B$6,Raw!$A$6:$A$10055,0),MATCH(T$6,Raw!$H$5:$FF$5,0)),"-")</f>
        <v>75720</v>
      </c>
    </row>
    <row r="89" spans="1:20" s="38" customFormat="1" x14ac:dyDescent="0.25">
      <c r="A89" s="188">
        <f t="shared" si="12"/>
        <v>45139</v>
      </c>
      <c r="B89" s="145" t="s">
        <v>133</v>
      </c>
      <c r="C89" s="74" t="s">
        <v>135</v>
      </c>
      <c r="D89" s="2" t="s">
        <v>135</v>
      </c>
      <c r="E89" s="149">
        <f>IFERROR(INDEX(Raw!$H$6:$FF$2076,MATCH($B89&amp;$D89&amp;$B$6,Raw!$A$6:$A$2076,0),MATCH(E$6,Raw!$H$5:$FF$5,0)),"-")</f>
        <v>41810</v>
      </c>
      <c r="F89" s="149"/>
      <c r="G89" s="149">
        <f>IFERROR(INDEX(Raw!$H$6:$FF$2076,MATCH($B89&amp;$D89&amp;$B$6,Raw!$A$6:$A$2076,0),MATCH(G$6,Raw!$H$5:$FF$5,0))/60/60,"-")</f>
        <v>526.51333333333332</v>
      </c>
      <c r="H89" s="315">
        <f>IFERROR(INDEX(Raw!$H$6:$FF$2076,MATCH($B89&amp;$D89&amp;$B$6,Raw!$A$6:$A$2076,0),MATCH(H$6,Raw!$H$5:$FF$5,0))/60/60/24,"-")</f>
        <v>5.2083333333333333E-4</v>
      </c>
      <c r="I89" s="240">
        <f>IFERROR(INDEX(Raw!$H$6:$FF$2076,MATCH($B89&amp;$D89&amp;$B$6,Raw!$A$6:$A$2076,0),MATCH(I$6,Raw!$H$5:$FF$5,0))/60/60/24,"-")</f>
        <v>9.7222222222222209E-4</v>
      </c>
      <c r="J89" s="238"/>
      <c r="K89" s="149">
        <f>IFERROR(INDEX(Raw!$H$6:$FF$2076,MATCH($B89&amp;$D89&amp;$B$6,Raw!$A$6:$A$2076,0),MATCH(K$6,Raw!$H$5:$FF$5,0)),"-")</f>
        <v>2823</v>
      </c>
      <c r="L89" s="257"/>
      <c r="M89" s="323">
        <f>IFERROR(INDEX(Raw!$H$6:$FF$2076,MATCH($B89&amp;$D89&amp;$B$6,Raw!$A$6:$A$2076,0),MATCH(M$6,Raw!$H$5:$FF$5,0)),"-")</f>
        <v>0.58888153354272599</v>
      </c>
      <c r="O89" s="149">
        <f>IFERROR(INDEX(Raw!$H$6:$FF$2076,MATCH($B89&amp;$D89&amp;$B$6,Raw!$A$6:$A$2076,0),MATCH(O$6,Raw!$H$5:$FF$5,0)),"-")</f>
        <v>3571</v>
      </c>
      <c r="P89" s="155"/>
      <c r="Q89" s="190">
        <f>IFERROR(INDEX(Raw!$H$6:$FF$2076,MATCH($B89&amp;$D89&amp;$B$6,Raw!$A$6:$A$2076,0),MATCH(Q$6,Raw!$H$5:$FF$5,0))/60/60,"-")</f>
        <v>354.0336111111111</v>
      </c>
      <c r="R89" s="315">
        <f>IFERROR(INDEX(Raw!$H$6:$FF$2076,MATCH($B89&amp;$D89&amp;$B$6,Raw!$A$6:$A$2076,0),MATCH(R$6,Raw!$H$5:$FF$5,0))/60/60/24,"-")</f>
        <v>4.1319444444444442E-3</v>
      </c>
      <c r="S89" s="240">
        <f>IFERROR(INDEX(Raw!$H$6:$FF$2076,MATCH($B89&amp;$D89&amp;$B$6,Raw!$A$6:$A$2076,0),MATCH(S$6,Raw!$H$5:$FF$5,0))/60/60/24,"-")</f>
        <v>6.9791666666666674E-3</v>
      </c>
      <c r="T89" s="21">
        <f>IFERROR(INDEX(Raw!$H$6:$FF$10055,MATCH($B89&amp;$D89&amp;$B$6,Raw!$A$6:$A$10055,0),MATCH(T$6,Raw!$H$5:$FF$5,0)),"-")</f>
        <v>73822</v>
      </c>
    </row>
    <row r="90" spans="1:20" s="38" customFormat="1" x14ac:dyDescent="0.25">
      <c r="A90" s="188">
        <f t="shared" si="12"/>
        <v>45170</v>
      </c>
      <c r="B90" s="145" t="s">
        <v>133</v>
      </c>
      <c r="C90" s="137" t="s">
        <v>149</v>
      </c>
      <c r="D90" s="95" t="s">
        <v>136</v>
      </c>
      <c r="E90" s="149">
        <f>IFERROR(INDEX(Raw!$H$6:$FF$2076,MATCH($B90&amp;$D90&amp;$B$6,Raw!$A$6:$A$2076,0),MATCH(E$6,Raw!$H$5:$FF$5,0)),"-")</f>
        <v>43622</v>
      </c>
      <c r="F90" s="149"/>
      <c r="G90" s="149">
        <f>IFERROR(INDEX(Raw!$H$6:$FF$2076,MATCH($B90&amp;$D90&amp;$B$6,Raw!$A$6:$A$2076,0),MATCH(G$6,Raw!$H$5:$FF$5,0))/60/60,"-")</f>
        <v>603.87583333333339</v>
      </c>
      <c r="H90" s="315">
        <f>IFERROR(INDEX(Raw!$H$6:$FF$2076,MATCH($B90&amp;$D90&amp;$B$6,Raw!$A$6:$A$2076,0),MATCH(H$6,Raw!$H$5:$FF$5,0))/60/60/24,"-")</f>
        <v>5.7870370370370378E-4</v>
      </c>
      <c r="I90" s="240">
        <f>IFERROR(INDEX(Raw!$H$6:$FF$2076,MATCH($B90&amp;$D90&amp;$B$6,Raw!$A$6:$A$2076,0),MATCH(I$6,Raw!$H$5:$FF$5,0))/60/60/24,"-")</f>
        <v>1.0648148148148149E-3</v>
      </c>
      <c r="J90" s="238"/>
      <c r="K90" s="149">
        <f>IFERROR(INDEX(Raw!$H$6:$FF$2076,MATCH($B90&amp;$D90&amp;$B$6,Raw!$A$6:$A$2076,0),MATCH(K$6,Raw!$H$5:$FF$5,0)),"-")</f>
        <v>2987</v>
      </c>
      <c r="L90" s="257"/>
      <c r="M90" s="323">
        <f>IFERROR(INDEX(Raw!$H$6:$FF$2076,MATCH($B90&amp;$D90&amp;$B$6,Raw!$A$6:$A$2076,0),MATCH(M$6,Raw!$H$5:$FF$5,0)),"-")</f>
        <v>0.58505116615925212</v>
      </c>
      <c r="O90" s="149">
        <f>IFERROR(INDEX(Raw!$H$6:$FF$2076,MATCH($B90&amp;$D90&amp;$B$6,Raw!$A$6:$A$2076,0),MATCH(O$6,Raw!$H$5:$FF$5,0)),"-")</f>
        <v>3711</v>
      </c>
      <c r="P90" s="155"/>
      <c r="Q90" s="190">
        <f>IFERROR(INDEX(Raw!$H$6:$FF$2076,MATCH($B90&amp;$D90&amp;$B$6,Raw!$A$6:$A$2076,0),MATCH(Q$6,Raw!$H$5:$FF$5,0))/60/60,"-")</f>
        <v>376.60888888888888</v>
      </c>
      <c r="R90" s="315">
        <f>IFERROR(INDEX(Raw!$H$6:$FF$2076,MATCH($B90&amp;$D90&amp;$B$6,Raw!$A$6:$A$2076,0),MATCH(R$6,Raw!$H$5:$FF$5,0))/60/60/24,"-")</f>
        <v>4.2245370370370371E-3</v>
      </c>
      <c r="S90" s="240">
        <f>IFERROR(INDEX(Raw!$H$6:$FF$2076,MATCH($B90&amp;$D90&amp;$B$6,Raw!$A$6:$A$2076,0),MATCH(S$6,Raw!$H$5:$FF$5,0))/60/60/24,"-")</f>
        <v>7.1527777777777787E-3</v>
      </c>
      <c r="T90" s="21">
        <f>IFERROR(INDEX(Raw!$H$6:$FF$10055,MATCH($B90&amp;$D90&amp;$B$6,Raw!$A$6:$A$10055,0),MATCH(T$6,Raw!$H$5:$FF$5,0)),"-")</f>
        <v>77548</v>
      </c>
    </row>
    <row r="91" spans="1:20" s="38" customFormat="1" ht="17.5" x14ac:dyDescent="0.35">
      <c r="A91" s="188">
        <f t="shared" si="12"/>
        <v>45200</v>
      </c>
      <c r="B91" s="145" t="s">
        <v>133</v>
      </c>
      <c r="C91" s="74" t="s">
        <v>150</v>
      </c>
      <c r="D91" s="101" t="s">
        <v>137</v>
      </c>
      <c r="E91" s="149">
        <f>IFERROR(INDEX(Raw!$H$6:$FF$2076,MATCH($B91&amp;$D91&amp;$B$6,Raw!$A$6:$A$2076,0),MATCH(E$6,Raw!$H$5:$FF$5,0)),"-")</f>
        <v>47157</v>
      </c>
      <c r="F91" s="149"/>
      <c r="G91" s="149">
        <f>IFERROR(INDEX(Raw!$H$6:$FF$2076,MATCH($B91&amp;$D91&amp;$B$6,Raw!$A$6:$A$2076,0),MATCH(G$6,Raw!$H$5:$FF$5,0))/60/60,"-")</f>
        <v>609.23694444444448</v>
      </c>
      <c r="H91" s="315">
        <f>IFERROR(INDEX(Raw!$H$6:$FF$2076,MATCH($B91&amp;$D91&amp;$B$6,Raw!$A$6:$A$2076,0),MATCH(H$6,Raw!$H$5:$FF$5,0))/60/60/24,"-")</f>
        <v>5.4398148148148144E-4</v>
      </c>
      <c r="I91" s="240">
        <f>IFERROR(INDEX(Raw!$H$6:$FF$2076,MATCH($B91&amp;$D91&amp;$B$6,Raw!$A$6:$A$2076,0),MATCH(I$6,Raw!$H$5:$FF$5,0))/60/60/24,"-")</f>
        <v>1.0069444444444444E-3</v>
      </c>
      <c r="J91" s="238"/>
      <c r="K91" s="149">
        <f>IFERROR(INDEX(Raw!$H$6:$FF$2076,MATCH($B91&amp;$D91&amp;$B$6,Raw!$A$6:$A$2076,0),MATCH(K$6,Raw!$H$5:$FF$5,0)),"-")</f>
        <v>3352</v>
      </c>
      <c r="L91" s="257"/>
      <c r="M91" s="323">
        <f>IFERROR(INDEX(Raw!$H$6:$FF$2076,MATCH($B91&amp;$D91&amp;$B$6,Raw!$A$6:$A$2076,0),MATCH(M$6,Raw!$H$5:$FF$5,0)),"-")</f>
        <v>0.59235020726039445</v>
      </c>
      <c r="O91" s="149">
        <f>IFERROR(INDEX(Raw!$H$6:$FF$2076,MATCH($B91&amp;$D91&amp;$B$6,Raw!$A$6:$A$2076,0),MATCH(O$6,Raw!$H$5:$FF$5,0)),"-")</f>
        <v>3943</v>
      </c>
      <c r="P91" s="155"/>
      <c r="Q91" s="190">
        <f>IFERROR(INDEX(Raw!$H$6:$FF$2076,MATCH($B91&amp;$D91&amp;$B$6,Raw!$A$6:$A$2076,0),MATCH(Q$6,Raw!$H$5:$FF$5,0))/60/60,"-")</f>
        <v>390.43055555555554</v>
      </c>
      <c r="R91" s="315">
        <f>IFERROR(INDEX(Raw!$H$6:$FF$2076,MATCH($B91&amp;$D91&amp;$B$6,Raw!$A$6:$A$2076,0),MATCH(R$6,Raw!$H$5:$FF$5,0))/60/60/24,"-")</f>
        <v>4.1203703703703706E-3</v>
      </c>
      <c r="S91" s="240">
        <f>IFERROR(INDEX(Raw!$H$6:$FF$2076,MATCH($B91&amp;$D91&amp;$B$6,Raw!$A$6:$A$2076,0),MATCH(S$6,Raw!$H$5:$FF$5,0))/60/60/24,"-")</f>
        <v>6.9907407407407409E-3</v>
      </c>
      <c r="T91" s="21">
        <f>IFERROR(INDEX(Raw!$H$6:$FF$10055,MATCH($B91&amp;$D91&amp;$B$6,Raw!$A$6:$A$10055,0),MATCH(T$6,Raw!$H$5:$FF$5,0)),"-")</f>
        <v>82962</v>
      </c>
    </row>
    <row r="92" spans="1:20" s="38" customFormat="1" x14ac:dyDescent="0.25">
      <c r="A92" s="188">
        <f t="shared" si="12"/>
        <v>45231</v>
      </c>
      <c r="B92" s="145" t="s">
        <v>133</v>
      </c>
      <c r="C92" s="74" t="s">
        <v>138</v>
      </c>
      <c r="D92" s="95" t="s">
        <v>138</v>
      </c>
      <c r="E92" s="149">
        <f>IFERROR(INDEX(Raw!$H$6:$FF$2076,MATCH($B92&amp;$D92&amp;$B$6,Raw!$A$6:$A$2076,0),MATCH(E$6,Raw!$H$5:$FF$5,0)),"-")</f>
        <v>44937</v>
      </c>
      <c r="F92" s="149"/>
      <c r="G92" s="149">
        <f>IFERROR(INDEX(Raw!$H$6:$FF$2076,MATCH($B92&amp;$D92&amp;$B$6,Raw!$A$6:$A$2076,0),MATCH(G$6,Raw!$H$5:$FF$5,0))/60/60,"-")</f>
        <v>553.55361111111108</v>
      </c>
      <c r="H92" s="315">
        <f>IFERROR(INDEX(Raw!$H$6:$FF$2076,MATCH($B92&amp;$D92&amp;$B$6,Raw!$A$6:$A$2076,0),MATCH(H$6,Raw!$H$5:$FF$5,0))/60/60/24,"-")</f>
        <v>5.0925925925925921E-4</v>
      </c>
      <c r="I92" s="240">
        <f>IFERROR(INDEX(Raw!$H$6:$FF$2076,MATCH($B92&amp;$D92&amp;$B$6,Raw!$A$6:$A$2076,0),MATCH(I$6,Raw!$H$5:$FF$5,0))/60/60/24,"-")</f>
        <v>9.7222222222222209E-4</v>
      </c>
      <c r="J92" s="238"/>
      <c r="K92" s="149">
        <f>IFERROR(INDEX(Raw!$H$6:$FF$2076,MATCH($B92&amp;$D92&amp;$B$6,Raw!$A$6:$A$2076,0),MATCH(K$6,Raw!$H$5:$FF$5,0)),"-")</f>
        <v>3482</v>
      </c>
      <c r="L92" s="257"/>
      <c r="M92" s="323">
        <f>IFERROR(INDEX(Raw!$H$6:$FF$2076,MATCH($B92&amp;$D92&amp;$B$6,Raw!$A$6:$A$2076,0),MATCH(M$6,Raw!$H$5:$FF$5,0)),"-")</f>
        <v>0.59318073815935368</v>
      </c>
      <c r="O92" s="149">
        <f>IFERROR(INDEX(Raw!$H$6:$FF$2076,MATCH($B92&amp;$D92&amp;$B$6,Raw!$A$6:$A$2076,0),MATCH(O$6,Raw!$H$5:$FF$5,0)),"-")</f>
        <v>3795</v>
      </c>
      <c r="P92" s="155"/>
      <c r="Q92" s="190">
        <f>IFERROR(INDEX(Raw!$H$6:$FF$2076,MATCH($B92&amp;$D92&amp;$B$6,Raw!$A$6:$A$2076,0),MATCH(Q$6,Raw!$H$5:$FF$5,0))/60/60,"-")</f>
        <v>381.47555555555556</v>
      </c>
      <c r="R92" s="315">
        <f>IFERROR(INDEX(Raw!$H$6:$FF$2076,MATCH($B92&amp;$D92&amp;$B$6,Raw!$A$6:$A$2076,0),MATCH(R$6,Raw!$H$5:$FF$5,0))/60/60/24,"-")</f>
        <v>4.1898148148148146E-3</v>
      </c>
      <c r="S92" s="240">
        <f>IFERROR(INDEX(Raw!$H$6:$FF$2076,MATCH($B92&amp;$D92&amp;$B$6,Raw!$A$6:$A$2076,0),MATCH(S$6,Raw!$H$5:$FF$5,0))/60/60/24,"-")</f>
        <v>7.0949074074074074E-3</v>
      </c>
      <c r="T92" s="21">
        <f>IFERROR(INDEX(Raw!$H$6:$FF$10055,MATCH($B92&amp;$D92&amp;$B$6,Raw!$A$6:$A$10055,0),MATCH(T$6,Raw!$H$5:$FF$5,0)),"-")</f>
        <v>79238</v>
      </c>
    </row>
    <row r="93" spans="1:20" s="38" customFormat="1" x14ac:dyDescent="0.25">
      <c r="A93" s="188">
        <f t="shared" si="12"/>
        <v>45261</v>
      </c>
      <c r="B93" s="145" t="s">
        <v>133</v>
      </c>
      <c r="C93" s="74" t="s">
        <v>139</v>
      </c>
      <c r="D93" s="95" t="s">
        <v>139</v>
      </c>
      <c r="E93" s="149">
        <f>IFERROR(INDEX(Raw!$H$6:$FF$2076,MATCH($B93&amp;$D93&amp;$B$6,Raw!$A$6:$A$2076,0),MATCH(E$6,Raw!$H$5:$FF$5,0)),"-")</f>
        <v>50176</v>
      </c>
      <c r="F93" s="149"/>
      <c r="G93" s="149">
        <f>IFERROR(INDEX(Raw!$H$6:$FF$2076,MATCH($B93&amp;$D93&amp;$B$6,Raw!$A$6:$A$2076,0),MATCH(G$6,Raw!$H$5:$FF$5,0))/60/60,"-")</f>
        <v>642.02138888888885</v>
      </c>
      <c r="H93" s="315">
        <f>IFERROR(INDEX(Raw!$H$6:$FF$2076,MATCH($B93&amp;$D93&amp;$B$6,Raw!$A$6:$A$2076,0),MATCH(H$6,Raw!$H$5:$FF$5,0))/60/60/24,"-")</f>
        <v>5.3240740740740744E-4</v>
      </c>
      <c r="I93" s="240">
        <f>IFERROR(INDEX(Raw!$H$6:$FF$2076,MATCH($B93&amp;$D93&amp;$B$6,Raw!$A$6:$A$2076,0),MATCH(I$6,Raw!$H$5:$FF$5,0))/60/60/24,"-")</f>
        <v>1.0185185185185184E-3</v>
      </c>
      <c r="J93" s="238"/>
      <c r="K93" s="149">
        <f>IFERROR(INDEX(Raw!$H$6:$FF$2076,MATCH($B93&amp;$D93&amp;$B$6,Raw!$A$6:$A$2076,0),MATCH(K$6,Raw!$H$5:$FF$5,0)),"-")</f>
        <v>3917</v>
      </c>
      <c r="L93" s="257"/>
      <c r="M93" s="323">
        <f>IFERROR(INDEX(Raw!$H$6:$FF$2076,MATCH($B93&amp;$D93&amp;$B$6,Raw!$A$6:$A$2076,0),MATCH(M$6,Raw!$H$5:$FF$5,0)),"-")</f>
        <v>0.59894478000334228</v>
      </c>
      <c r="O93" s="149">
        <f>IFERROR(INDEX(Raw!$H$6:$FF$2076,MATCH($B93&amp;$D93&amp;$B$6,Raw!$A$6:$A$2076,0),MATCH(O$6,Raw!$H$5:$FF$5,0)),"-")</f>
        <v>4418</v>
      </c>
      <c r="P93" s="155"/>
      <c r="Q93" s="190">
        <f>IFERROR(INDEX(Raw!$H$6:$FF$2076,MATCH($B93&amp;$D93&amp;$B$6,Raw!$A$6:$A$2076,0),MATCH(Q$6,Raw!$H$5:$FF$5,0))/60/60,"-")</f>
        <v>449.58166666666671</v>
      </c>
      <c r="R93" s="315">
        <f>IFERROR(INDEX(Raw!$H$6:$FF$2076,MATCH($B93&amp;$D93&amp;$B$6,Raw!$A$6:$A$2076,0),MATCH(R$6,Raw!$H$5:$FF$5,0))/60/60/24,"-")</f>
        <v>4.2361111111111106E-3</v>
      </c>
      <c r="S93" s="240">
        <f>IFERROR(INDEX(Raw!$H$6:$FF$2076,MATCH($B93&amp;$D93&amp;$B$6,Raw!$A$6:$A$2076,0),MATCH(S$6,Raw!$H$5:$FF$5,0))/60/60/24,"-")</f>
        <v>7.3148148148148148E-3</v>
      </c>
      <c r="T93" s="21">
        <f>IFERROR(INDEX(Raw!$H$6:$FF$10055,MATCH($B93&amp;$D93&amp;$B$6,Raw!$A$6:$A$10055,0),MATCH(T$6,Raw!$H$5:$FF$5,0)),"-")</f>
        <v>87691</v>
      </c>
    </row>
    <row r="94" spans="1:20" s="38" customFormat="1" ht="17.5" x14ac:dyDescent="0.35">
      <c r="A94" s="188">
        <f t="shared" si="12"/>
        <v>45292</v>
      </c>
      <c r="B94" s="145" t="s">
        <v>133</v>
      </c>
      <c r="C94" s="74" t="s">
        <v>140</v>
      </c>
      <c r="D94" s="101" t="s">
        <v>140</v>
      </c>
      <c r="E94" s="149">
        <f>IFERROR(INDEX(Raw!$H$6:$FF$2076,MATCH($B94&amp;$D94&amp;$B$6,Raw!$A$6:$A$2076,0),MATCH(E$6,Raw!$H$5:$FF$5,0)),"-")</f>
        <v>48026</v>
      </c>
      <c r="F94" s="149"/>
      <c r="G94" s="149">
        <f>IFERROR(INDEX(Raw!$H$6:$FF$2076,MATCH($B94&amp;$D94&amp;$B$6,Raw!$A$6:$A$2076,0),MATCH(G$6,Raw!$H$5:$FF$5,0))/60/60,"-")</f>
        <v>544.13750000000005</v>
      </c>
      <c r="H94" s="315">
        <f>IFERROR(INDEX(Raw!$H$6:$FF$2076,MATCH($B94&amp;$D94&amp;$B$6,Raw!$A$6:$A$2076,0),MATCH(H$6,Raw!$H$5:$FF$5,0))/60/60/24,"-")</f>
        <v>4.7453703703703704E-4</v>
      </c>
      <c r="I94" s="240">
        <f>IFERROR(INDEX(Raw!$H$6:$FF$2076,MATCH($B94&amp;$D94&amp;$B$6,Raw!$A$6:$A$2076,0),MATCH(I$6,Raw!$H$5:$FF$5,0))/60/60/24,"-")</f>
        <v>8.564814814814815E-4</v>
      </c>
      <c r="J94" s="238"/>
      <c r="K94" s="149">
        <f>IFERROR(INDEX(Raw!$H$6:$FF$2076,MATCH($B94&amp;$D94&amp;$B$6,Raw!$A$6:$A$2076,0),MATCH(K$6,Raw!$H$5:$FF$5,0)),"-")</f>
        <v>3586</v>
      </c>
      <c r="L94" s="257"/>
      <c r="M94" s="323">
        <f>IFERROR(INDEX(Raw!$H$6:$FF$2076,MATCH($B94&amp;$D94&amp;$B$6,Raw!$A$6:$A$2076,0),MATCH(M$6,Raw!$H$5:$FF$5,0)),"-")</f>
        <v>0.61353126037967243</v>
      </c>
      <c r="O94" s="149">
        <f>IFERROR(INDEX(Raw!$H$6:$FF$2076,MATCH($B94&amp;$D94&amp;$B$6,Raw!$A$6:$A$2076,0),MATCH(O$6,Raw!$H$5:$FF$5,0)),"-")</f>
        <v>4250</v>
      </c>
      <c r="P94" s="155"/>
      <c r="Q94" s="190">
        <f>IFERROR(INDEX(Raw!$H$6:$FF$2076,MATCH($B94&amp;$D94&amp;$B$6,Raw!$A$6:$A$2076,0),MATCH(Q$6,Raw!$H$5:$FF$5,0))/60/60,"-")</f>
        <v>419.48888888888888</v>
      </c>
      <c r="R94" s="315">
        <f>IFERROR(INDEX(Raw!$H$6:$FF$2076,MATCH($B94&amp;$D94&amp;$B$6,Raw!$A$6:$A$2076,0),MATCH(R$6,Raw!$H$5:$FF$5,0))/60/60/24,"-")</f>
        <v>4.108796296296297E-3</v>
      </c>
      <c r="S94" s="240">
        <f>IFERROR(INDEX(Raw!$H$6:$FF$2076,MATCH($B94&amp;$D94&amp;$B$6,Raw!$A$6:$A$2076,0),MATCH(S$6,Raw!$H$5:$FF$5,0))/60/60/24,"-")</f>
        <v>7.0023148148148154E-3</v>
      </c>
      <c r="T94" s="21">
        <f>IFERROR(INDEX(Raw!$H$6:$FF$10055,MATCH($B94&amp;$D94&amp;$B$6,Raw!$A$6:$A$10055,0),MATCH(T$6,Raw!$H$5:$FF$5,0)),"-")</f>
        <v>81864</v>
      </c>
    </row>
    <row r="95" spans="1:20" s="38" customFormat="1" x14ac:dyDescent="0.25">
      <c r="A95" s="188">
        <f t="shared" si="12"/>
        <v>45323</v>
      </c>
      <c r="B95" s="145" t="s">
        <v>133</v>
      </c>
      <c r="C95" s="74" t="s">
        <v>141</v>
      </c>
      <c r="D95" s="95" t="s">
        <v>141</v>
      </c>
      <c r="E95" s="149">
        <f>IFERROR(INDEX(Raw!$H$6:$FF$2076,MATCH($B95&amp;$D95&amp;$B$6,Raw!$A$6:$A$2076,0),MATCH(E$6,Raw!$H$5:$FF$5,0)),"-")</f>
        <v>44870</v>
      </c>
      <c r="F95" s="149"/>
      <c r="G95" s="149">
        <f>IFERROR(INDEX(Raw!$H$6:$FF$2076,MATCH($B95&amp;$D95&amp;$B$6,Raw!$A$6:$A$2076,0),MATCH(G$6,Raw!$H$5:$FF$5,0))/60/60,"-")</f>
        <v>517.00861111111112</v>
      </c>
      <c r="H95" s="315">
        <f>IFERROR(INDEX(Raw!$H$6:$FF$2076,MATCH($B95&amp;$D95&amp;$B$6,Raw!$A$6:$A$2076,0),MATCH(H$6,Raw!$H$5:$FF$5,0))/60/60/24,"-")</f>
        <v>4.7453703703703704E-4</v>
      </c>
      <c r="I95" s="240">
        <f>IFERROR(INDEX(Raw!$H$6:$FF$2076,MATCH($B95&amp;$D95&amp;$B$6,Raw!$A$6:$A$2076,0),MATCH(I$6,Raw!$H$5:$FF$5,0))/60/60/24,"-")</f>
        <v>8.7962962962962962E-4</v>
      </c>
      <c r="J95" s="238"/>
      <c r="K95" s="149">
        <f>IFERROR(INDEX(Raw!$H$6:$FF$2076,MATCH($B95&amp;$D95&amp;$B$6,Raw!$A$6:$A$2076,0),MATCH(K$6,Raw!$H$5:$FF$5,0)),"-")</f>
        <v>3160</v>
      </c>
      <c r="L95" s="257"/>
      <c r="M95" s="323">
        <f>IFERROR(INDEX(Raw!$H$6:$FF$2076,MATCH($B95&amp;$D95&amp;$B$6,Raw!$A$6:$A$2076,0),MATCH(M$6,Raw!$H$5:$FF$5,0)),"-")</f>
        <v>0.60914187969210298</v>
      </c>
      <c r="O95" s="149">
        <f>IFERROR(INDEX(Raw!$H$6:$FF$2076,MATCH($B95&amp;$D95&amp;$B$6,Raw!$A$6:$A$2076,0),MATCH(O$6,Raw!$H$5:$FF$5,0)),"-")</f>
        <v>3629</v>
      </c>
      <c r="P95" s="155"/>
      <c r="Q95" s="190">
        <f>IFERROR(INDEX(Raw!$H$6:$FF$2076,MATCH($B95&amp;$D95&amp;$B$6,Raw!$A$6:$A$2076,0),MATCH(Q$6,Raw!$H$5:$FF$5,0))/60/60,"-")</f>
        <v>365.09472222222223</v>
      </c>
      <c r="R95" s="315">
        <f>IFERROR(INDEX(Raw!$H$6:$FF$2076,MATCH($B95&amp;$D95&amp;$B$6,Raw!$A$6:$A$2076,0),MATCH(R$6,Raw!$H$5:$FF$5,0))/60/60/24,"-")</f>
        <v>4.1898148148148146E-3</v>
      </c>
      <c r="S95" s="240">
        <f>IFERROR(INDEX(Raw!$H$6:$FF$2076,MATCH($B95&amp;$D95&amp;$B$6,Raw!$A$6:$A$2076,0),MATCH(S$6,Raw!$H$5:$FF$5,0))/60/60/24,"-")</f>
        <v>6.9560185185185185E-3</v>
      </c>
      <c r="T95" s="21">
        <f>IFERROR(INDEX(Raw!$H$6:$FF$10055,MATCH($B95&amp;$D95&amp;$B$6,Raw!$A$6:$A$10055,0),MATCH(T$6,Raw!$H$5:$FF$5,0)),"-")</f>
        <v>76821</v>
      </c>
    </row>
    <row r="96" spans="1:20" s="38" customFormat="1" x14ac:dyDescent="0.25">
      <c r="A96" s="331">
        <f t="shared" si="12"/>
        <v>45352</v>
      </c>
      <c r="B96" s="147" t="s">
        <v>133</v>
      </c>
      <c r="C96" s="97" t="s">
        <v>142</v>
      </c>
      <c r="D96" s="95" t="s">
        <v>142</v>
      </c>
      <c r="E96" s="22">
        <f>IFERROR(INDEX(Raw!$H$6:$FF$2076,MATCH($B96&amp;$D96&amp;$B$6,Raw!$A$6:$A$2076,0),MATCH(E$6,Raw!$H$5:$FF$5,0)),"-")</f>
        <v>48080</v>
      </c>
      <c r="F96" s="21"/>
      <c r="G96" s="22">
        <f>IFERROR(INDEX(Raw!$H$6:$FF$2076,MATCH($B96&amp;$D96&amp;$B$6,Raw!$A$6:$A$2076,0),MATCH(G$6,Raw!$H$5:$FF$5,0))/60/60,"-")</f>
        <v>541.79638888888883</v>
      </c>
      <c r="H96" s="317">
        <f>IFERROR(INDEX(Raw!$H$6:$FF$2076,MATCH($B96&amp;$D96&amp;$B$6,Raw!$A$6:$A$2076,0),MATCH(H$6,Raw!$H$5:$FF$5,0))/60/60/24,"-")</f>
        <v>4.7453703703703704E-4</v>
      </c>
      <c r="I96" s="46">
        <f>IFERROR(INDEX(Raw!$H$6:$FF$2076,MATCH($B96&amp;$D96&amp;$B$6,Raw!$A$6:$A$2076,0),MATCH(I$6,Raw!$H$5:$FF$5,0))/60/60/24,"-")</f>
        <v>8.2175925925925917E-4</v>
      </c>
      <c r="J96" s="123"/>
      <c r="K96" s="22">
        <f>IFERROR(INDEX(Raw!$H$6:$FF$2076,MATCH($B96&amp;$D96&amp;$B$6,Raw!$A$6:$A$2076,0),MATCH(K$6,Raw!$H$5:$FF$5,0)),"-")</f>
        <v>3377</v>
      </c>
      <c r="L96" s="256"/>
      <c r="M96" s="321">
        <f>IFERROR(INDEX(Raw!$H$6:$FF$2076,MATCH($B96&amp;$D96&amp;$B$6,Raw!$A$6:$A$2076,0),MATCH(M$6,Raw!$H$5:$FF$5,0)),"-")</f>
        <v>0.61316363358116643</v>
      </c>
      <c r="N96" s="1"/>
      <c r="O96" s="22">
        <f>IFERROR(INDEX(Raw!$H$6:$FF$2076,MATCH($B96&amp;$D96&amp;$B$6,Raw!$A$6:$A$2076,0),MATCH(O$6,Raw!$H$5:$FF$5,0)),"-")</f>
        <v>3907</v>
      </c>
      <c r="P96" s="42"/>
      <c r="Q96" s="152">
        <f>IFERROR(INDEX(Raw!$H$6:$FF$2076,MATCH($B96&amp;$D96&amp;$B$6,Raw!$A$6:$A$2076,0),MATCH(Q$6,Raw!$H$5:$FF$5,0))/60/60,"-")</f>
        <v>396.5644444444444</v>
      </c>
      <c r="R96" s="317">
        <f>IFERROR(INDEX(Raw!$H$6:$FF$2076,MATCH($B96&amp;$D96&amp;$B$6,Raw!$A$6:$A$2076,0),MATCH(R$6,Raw!$H$5:$FF$5,0))/60/60/24,"-")</f>
        <v>4.2245370370370371E-3</v>
      </c>
      <c r="S96" s="46">
        <f>IFERROR(INDEX(Raw!$H$6:$FF$2076,MATCH($B96&amp;$D96&amp;$B$6,Raw!$A$6:$A$2076,0),MATCH(S$6,Raw!$H$5:$FF$5,0))/60/60/24,"-")</f>
        <v>7.2453703703703708E-3</v>
      </c>
      <c r="T96" s="21">
        <f>IFERROR(INDEX(Raw!$H$6:$FF$10055,MATCH($B96&amp;$D96&amp;$B$6,Raw!$A$6:$A$10055,0),MATCH(T$6,Raw!$H$5:$FF$5,0)),"-")</f>
        <v>81790</v>
      </c>
    </row>
    <row r="97" spans="1:20" s="38" customFormat="1" ht="17.5" x14ac:dyDescent="0.35">
      <c r="A97" s="188">
        <f t="shared" si="12"/>
        <v>45383</v>
      </c>
      <c r="B97" s="146" t="s">
        <v>134</v>
      </c>
      <c r="C97" s="193" t="s">
        <v>143</v>
      </c>
      <c r="D97" s="99" t="s">
        <v>143</v>
      </c>
      <c r="E97" s="149">
        <f>IFERROR(INDEX(Raw!$H$6:$FF$2076,MATCH($B97&amp;$D97&amp;$B$6,Raw!$A$6:$A$2076,0),MATCH(E$6,Raw!$H$5:$FF$5,0)),"-")</f>
        <v>45037</v>
      </c>
      <c r="F97" s="149"/>
      <c r="G97" s="149">
        <f>IFERROR(INDEX(Raw!$H$6:$FF$2076,MATCH($B97&amp;$D97&amp;$B$6,Raw!$A$6:$A$2076,0),MATCH(G$6,Raw!$H$5:$FF$5,0))/60/60,"-")</f>
        <v>493.26972222222224</v>
      </c>
      <c r="H97" s="315">
        <f>IFERROR(INDEX(Raw!$H$6:$FF$2076,MATCH($B97&amp;$D97&amp;$B$6,Raw!$A$6:$A$2076,0),MATCH(H$6,Raw!$H$5:$FF$5,0))/60/60/24,"-")</f>
        <v>4.5138888888888892E-4</v>
      </c>
      <c r="I97" s="240">
        <f>IFERROR(INDEX(Raw!$H$6:$FF$2076,MATCH($B97&amp;$D97&amp;$B$6,Raw!$A$6:$A$2076,0),MATCH(I$6,Raw!$H$5:$FF$5,0))/60/60/24,"-")</f>
        <v>7.8703703703703705E-4</v>
      </c>
      <c r="J97" s="238"/>
      <c r="K97" s="149">
        <f>IFERROR(INDEX(Raw!$H$6:$FF$2076,MATCH($B97&amp;$D97&amp;$B$6,Raw!$A$6:$A$2076,0),MATCH(K$6,Raw!$H$5:$FF$5,0)),"-")</f>
        <v>3777</v>
      </c>
      <c r="L97" s="257"/>
      <c r="M97" s="323">
        <f>IFERROR(INDEX(Raw!$H$6:$FF$2076,MATCH($B97&amp;$D97&amp;$B$6,Raw!$A$6:$A$2076,0),MATCH(M$6,Raw!$H$5:$FF$5,0)),"-")</f>
        <v>0.62925445705024308</v>
      </c>
      <c r="O97" s="149">
        <f>IFERROR(INDEX(Raw!$H$6:$FF$2076,MATCH($B97&amp;$D97&amp;$B$6,Raw!$A$6:$A$2076,0),MATCH(O$6,Raw!$H$5:$FF$5,0)),"-")</f>
        <v>3547</v>
      </c>
      <c r="P97" s="155"/>
      <c r="Q97" s="190">
        <f>IFERROR(INDEX(Raw!$H$6:$FF$2076,MATCH($B97&amp;$D97&amp;$B$6,Raw!$A$6:$A$2076,0),MATCH(Q$6,Raw!$H$5:$FF$5,0))/60/60,"-")</f>
        <v>363.4711111111111</v>
      </c>
      <c r="R97" s="315">
        <f>IFERROR(INDEX(Raw!$H$6:$FF$2076,MATCH($B97&amp;$D97&amp;$B$6,Raw!$A$6:$A$2076,0),MATCH(R$6,Raw!$H$5:$FF$5,0))/60/60/24,"-")</f>
        <v>4.2708333333333339E-3</v>
      </c>
      <c r="S97" s="240">
        <f>IFERROR(INDEX(Raw!$H$6:$FF$2076,MATCH($B97&amp;$D97&amp;$B$6,Raw!$A$6:$A$2076,0),MATCH(S$6,Raw!$H$5:$FF$5,0))/60/60/24,"-")</f>
        <v>7.3611111111111108E-3</v>
      </c>
      <c r="T97" s="21">
        <f>IFERROR(INDEX(Raw!$H$6:$FF$10055,MATCH($B97&amp;$D97&amp;$B$6,Raw!$A$6:$A$10055,0),MATCH(T$6,Raw!$H$5:$FF$5,0)),"-")</f>
        <v>75349</v>
      </c>
    </row>
    <row r="98" spans="1:20" s="38" customFormat="1" x14ac:dyDescent="0.25">
      <c r="A98" s="188">
        <f t="shared" si="12"/>
        <v>45413</v>
      </c>
      <c r="B98" s="145" t="s">
        <v>134</v>
      </c>
      <c r="C98" s="74" t="s">
        <v>144</v>
      </c>
      <c r="D98" s="2" t="s">
        <v>144</v>
      </c>
      <c r="E98" s="149">
        <f>IFERROR(INDEX(Raw!$H$6:$FF$2076,MATCH($B98&amp;$D98&amp;$B$6,Raw!$A$6:$A$2076,0),MATCH(E$6,Raw!$H$5:$FF$5,0)),"-")</f>
        <v>47590</v>
      </c>
      <c r="F98" s="149"/>
      <c r="G98" s="149">
        <f>IFERROR(INDEX(Raw!$H$6:$FF$2076,MATCH($B98&amp;$D98&amp;$B$6,Raw!$A$6:$A$2076,0),MATCH(G$6,Raw!$H$5:$FF$5,0))/60/60,"-")</f>
        <v>542.20444444444445</v>
      </c>
      <c r="H98" s="315">
        <f>IFERROR(INDEX(Raw!$H$6:$FF$2076,MATCH($B98&amp;$D98&amp;$B$6,Raw!$A$6:$A$2076,0),MATCH(H$6,Raw!$H$5:$FF$5,0))/60/60/24,"-")</f>
        <v>4.7453703703703704E-4</v>
      </c>
      <c r="I98" s="240">
        <f>IFERROR(INDEX(Raw!$H$6:$FF$2076,MATCH($B98&amp;$D98&amp;$B$6,Raw!$A$6:$A$2076,0),MATCH(I$6,Raw!$H$5:$FF$5,0))/60/60/24,"-")</f>
        <v>8.3333333333333339E-4</v>
      </c>
      <c r="J98" s="238"/>
      <c r="K98" s="149">
        <f>IFERROR(INDEX(Raw!$H$6:$FF$2076,MATCH($B98&amp;$D98&amp;$B$6,Raw!$A$6:$A$2076,0),MATCH(K$6,Raw!$H$5:$FF$5,0)),"-")</f>
        <v>4079</v>
      </c>
      <c r="L98" s="257"/>
      <c r="M98" s="323">
        <f>IFERROR(INDEX(Raw!$H$6:$FF$2076,MATCH($B98&amp;$D98&amp;$B$6,Raw!$A$6:$A$2076,0),MATCH(M$6,Raw!$H$5:$FF$5,0)),"-")</f>
        <v>0.61254698038408073</v>
      </c>
      <c r="O98" s="149">
        <f>IFERROR(INDEX(Raw!$H$6:$FF$2076,MATCH($B98&amp;$D98&amp;$B$6,Raw!$A$6:$A$2076,0),MATCH(O$6,Raw!$H$5:$FF$5,0)),"-")</f>
        <v>3661</v>
      </c>
      <c r="P98" s="155"/>
      <c r="Q98" s="149">
        <f>IFERROR(INDEX(Raw!$H$6:$FF$2076,MATCH($B98&amp;$D98&amp;$B$6,Raw!$A$6:$A$2076,0),MATCH(Q$6,Raw!$H$5:$FF$5,0))/60/60,"-")</f>
        <v>374.30333333333334</v>
      </c>
      <c r="R98" s="315">
        <f>IFERROR(INDEX(Raw!$H$6:$FF$2076,MATCH($B98&amp;$D98&amp;$B$6,Raw!$A$6:$A$2076,0),MATCH(R$6,Raw!$H$5:$FF$5,0))/60/60/24,"-")</f>
        <v>4.2592592592592595E-3</v>
      </c>
      <c r="S98" s="240">
        <f>IFERROR(INDEX(Raw!$H$6:$FF$2076,MATCH($B98&amp;$D98&amp;$B$6,Raw!$A$6:$A$2076,0),MATCH(S$6,Raw!$H$5:$FF$5,0))/60/60/24,"-")</f>
        <v>7.2453703703703708E-3</v>
      </c>
      <c r="T98" s="21">
        <f>IFERROR(INDEX(Raw!$H$6:$FF$10055,MATCH($B98&amp;$D98&amp;$B$6,Raw!$A$6:$A$10055,0),MATCH(T$6,Raw!$H$5:$FF$5,0)),"-")</f>
        <v>81771</v>
      </c>
    </row>
    <row r="99" spans="1:20" s="38" customFormat="1" x14ac:dyDescent="0.25">
      <c r="A99" s="188">
        <f t="shared" si="12"/>
        <v>45444</v>
      </c>
      <c r="B99" s="145" t="s">
        <v>134</v>
      </c>
      <c r="C99" s="74" t="s">
        <v>145</v>
      </c>
      <c r="D99" s="95" t="s">
        <v>145</v>
      </c>
      <c r="E99" s="149">
        <f>IFERROR(INDEX(Raw!$H$6:$FF$2076,MATCH($B99&amp;$D99&amp;$B$6,Raw!$A$6:$A$2076,0),MATCH(E$6,Raw!$H$5:$FF$5,0)),"-")</f>
        <v>46792</v>
      </c>
      <c r="F99" s="149"/>
      <c r="G99" s="149">
        <f>IFERROR(INDEX(Raw!$H$6:$FF$2076,MATCH($B99&amp;$D99&amp;$B$6,Raw!$A$6:$A$2076,0),MATCH(G$6,Raw!$H$5:$FF$5,0))/60/60,"-")</f>
        <v>541.52944444444449</v>
      </c>
      <c r="H99" s="315">
        <f>IFERROR(INDEX(Raw!$H$6:$FF$2076,MATCH($B99&amp;$D99&amp;$B$6,Raw!$A$6:$A$2076,0),MATCH(H$6,Raw!$H$5:$FF$5,0))/60/60/24,"-")</f>
        <v>4.8611111111111104E-4</v>
      </c>
      <c r="I99" s="240">
        <f>IFERROR(INDEX(Raw!$H$6:$FF$2076,MATCH($B99&amp;$D99&amp;$B$6,Raw!$A$6:$A$2076,0),MATCH(I$6,Raw!$H$5:$FF$5,0))/60/60/24,"-")</f>
        <v>8.564814814814815E-4</v>
      </c>
      <c r="J99" s="238"/>
      <c r="K99" s="149">
        <f>IFERROR(INDEX(Raw!$H$6:$FF$2076,MATCH($B99&amp;$D99&amp;$B$6,Raw!$A$6:$A$2076,0),MATCH(K$6,Raw!$H$5:$FF$5,0)),"-")</f>
        <v>4106</v>
      </c>
      <c r="L99" s="257"/>
      <c r="M99" s="323">
        <f>IFERROR(INDEX(Raw!$H$6:$FF$2076,MATCH($B99&amp;$D99&amp;$B$6,Raw!$A$6:$A$2076,0),MATCH(M$6,Raw!$H$5:$FF$5,0)),"-")</f>
        <v>0.62019695945498166</v>
      </c>
      <c r="O99" s="149">
        <f>IFERROR(INDEX(Raw!$H$6:$FF$2076,MATCH($B99&amp;$D99&amp;$B$6,Raw!$A$6:$A$2076,0),MATCH(O$6,Raw!$H$5:$FF$5,0)),"-")</f>
        <v>3684</v>
      </c>
      <c r="P99" s="155"/>
      <c r="Q99" s="149">
        <f>IFERROR(INDEX(Raw!$H$6:$FF$2076,MATCH($B99&amp;$D99&amp;$B$6,Raw!$A$6:$A$2076,0),MATCH(Q$6,Raw!$H$5:$FF$5,0))/60/60,"-")</f>
        <v>372.75944444444445</v>
      </c>
      <c r="R99" s="315">
        <f>IFERROR(INDEX(Raw!$H$6:$FF$2076,MATCH($B99&amp;$D99&amp;$B$6,Raw!$A$6:$A$2076,0),MATCH(R$6,Raw!$H$5:$FF$5,0))/60/60/24,"-")</f>
        <v>4.2129629629629626E-3</v>
      </c>
      <c r="S99" s="240">
        <f>IFERROR(INDEX(Raw!$H$6:$FF$2076,MATCH($B99&amp;$D99&amp;$B$6,Raw!$A$6:$A$2076,0),MATCH(S$6,Raw!$H$5:$FF$5,0))/60/60/24,"-")</f>
        <v>7.1643518518518514E-3</v>
      </c>
      <c r="T99" s="21">
        <f>IFERROR(INDEX(Raw!$H$6:$FF$10055,MATCH($B99&amp;$D99&amp;$B$6,Raw!$A$6:$A$10055,0),MATCH(T$6,Raw!$H$5:$FF$5,0)),"-")</f>
        <v>79553</v>
      </c>
    </row>
    <row r="100" spans="1:20" s="38" customFormat="1" ht="17.5" x14ac:dyDescent="0.35">
      <c r="A100" s="188">
        <f t="shared" si="12"/>
        <v>45474</v>
      </c>
      <c r="B100" s="145" t="s">
        <v>134</v>
      </c>
      <c r="C100" s="74" t="s">
        <v>146</v>
      </c>
      <c r="D100" s="99" t="s">
        <v>146</v>
      </c>
      <c r="E100" s="149">
        <f>IFERROR(INDEX(Raw!$H$6:$FF$2076,MATCH($B100&amp;$D100&amp;$B$6,Raw!$A$6:$A$2076,0),MATCH(E$6,Raw!$H$5:$FF$5,0)),"-")</f>
        <v>46796</v>
      </c>
      <c r="F100" s="149"/>
      <c r="G100" s="149">
        <f>IFERROR(INDEX(Raw!$H$6:$FF$2076,MATCH($B100&amp;$D100&amp;$B$6,Raw!$A$6:$A$2076,0),MATCH(G$6,Raw!$H$5:$FF$5,0))/60/60,"-")</f>
        <v>553.33444444444444</v>
      </c>
      <c r="H100" s="315">
        <f>IFERROR(INDEX(Raw!$H$6:$FF$2076,MATCH($B100&amp;$D100&amp;$B$6,Raw!$A$6:$A$2076,0),MATCH(H$6,Raw!$H$5:$FF$5,0))/60/60/24,"-")</f>
        <v>4.9768518518518521E-4</v>
      </c>
      <c r="I100" s="240">
        <f>IFERROR(INDEX(Raw!$H$6:$FF$2076,MATCH($B100&amp;$D100&amp;$B$6,Raw!$A$6:$A$2076,0),MATCH(I$6,Raw!$H$5:$FF$5,0))/60/60/24,"-")</f>
        <v>8.9120370370370384E-4</v>
      </c>
      <c r="J100" s="238"/>
      <c r="K100" s="149">
        <f>IFERROR(INDEX(Raw!$H$6:$FF$2076,MATCH($B100&amp;$D100&amp;$B$6,Raw!$A$6:$A$2076,0),MATCH(K$6,Raw!$H$5:$FF$5,0)),"-")</f>
        <v>4477</v>
      </c>
      <c r="L100" s="257"/>
      <c r="M100" s="323">
        <f>IFERROR(INDEX(Raw!$H$6:$FF$2076,MATCH($B100&amp;$D100&amp;$B$6,Raw!$A$6:$A$2076,0),MATCH(M$6,Raw!$H$5:$FF$5,0)),"-")</f>
        <v>0.61628825791497654</v>
      </c>
      <c r="O100" s="149">
        <f>IFERROR(INDEX(Raw!$H$6:$FF$2076,MATCH($B100&amp;$D100&amp;$B$6,Raw!$A$6:$A$2076,0),MATCH(O$6,Raw!$H$5:$FF$5,0)),"-")</f>
        <v>3831</v>
      </c>
      <c r="P100" s="155"/>
      <c r="Q100" s="149">
        <f>IFERROR(INDEX(Raw!$H$6:$FF$2076,MATCH($B100&amp;$D100&amp;$B$6,Raw!$A$6:$A$2076,0),MATCH(Q$6,Raw!$H$5:$FF$5,0))/60/60,"-")</f>
        <v>385.53027777777777</v>
      </c>
      <c r="R100" s="315">
        <f>IFERROR(INDEX(Raw!$H$6:$FF$2076,MATCH($B100&amp;$D100&amp;$B$6,Raw!$A$6:$A$2076,0),MATCH(R$6,Raw!$H$5:$FF$5,0))/60/60/24,"-")</f>
        <v>4.1898148148148146E-3</v>
      </c>
      <c r="S100" s="240">
        <f>IFERROR(INDEX(Raw!$H$6:$FF$2076,MATCH($B100&amp;$D100&amp;$B$6,Raw!$A$6:$A$2076,0),MATCH(S$6,Raw!$H$5:$FF$5,0))/60/60/24,"-")</f>
        <v>6.9791666666666674E-3</v>
      </c>
      <c r="T100" s="21">
        <f>IFERROR(INDEX(Raw!$H$6:$FF$10055,MATCH($B100&amp;$D100&amp;$B$6,Raw!$A$6:$A$10055,0),MATCH(T$6,Raw!$H$5:$FF$5,0)),"-")</f>
        <v>80409</v>
      </c>
    </row>
    <row r="101" spans="1:20" s="38" customFormat="1" x14ac:dyDescent="0.25">
      <c r="A101" s="188">
        <f t="shared" si="12"/>
        <v>45505</v>
      </c>
      <c r="B101" s="145" t="s">
        <v>134</v>
      </c>
      <c r="C101" s="74" t="s">
        <v>135</v>
      </c>
      <c r="D101" s="2" t="s">
        <v>135</v>
      </c>
      <c r="E101" s="149">
        <f>IFERROR(INDEX(Raw!$H$6:$FF$2076,MATCH($B101&amp;$D101&amp;$B$6,Raw!$A$6:$A$2076,0),MATCH(E$6,Raw!$H$5:$FF$5,0)),"-")</f>
        <v>43095</v>
      </c>
      <c r="F101" s="149"/>
      <c r="G101" s="149">
        <f>IFERROR(INDEX(Raw!$H$6:$FF$2076,MATCH($B101&amp;$D101&amp;$B$6,Raw!$A$6:$A$2076,0),MATCH(G$6,Raw!$H$5:$FF$5,0))/60/60,"-")</f>
        <v>491.47555555555556</v>
      </c>
      <c r="H101" s="315">
        <f>IFERROR(INDEX(Raw!$H$6:$FF$2076,MATCH($B101&amp;$D101&amp;$B$6,Raw!$A$6:$A$2076,0),MATCH(H$6,Raw!$H$5:$FF$5,0))/60/60/24,"-")</f>
        <v>4.7453703703703704E-4</v>
      </c>
      <c r="I101" s="240">
        <f>IFERROR(INDEX(Raw!$H$6:$FF$2076,MATCH($B101&amp;$D101&amp;$B$6,Raw!$A$6:$A$2076,0),MATCH(I$6,Raw!$H$5:$FF$5,0))/60/60/24,"-")</f>
        <v>8.3333333333333339E-4</v>
      </c>
      <c r="J101" s="238"/>
      <c r="K101" s="149">
        <f>IFERROR(INDEX(Raw!$H$6:$FF$2076,MATCH($B101&amp;$D101&amp;$B$6,Raw!$A$6:$A$2076,0),MATCH(K$6,Raw!$H$5:$FF$5,0)),"-")</f>
        <v>3866</v>
      </c>
      <c r="L101" s="257"/>
      <c r="M101" s="323">
        <f>IFERROR(INDEX(Raw!$H$6:$FF$2076,MATCH($B101&amp;$D101&amp;$B$6,Raw!$A$6:$A$2076,0),MATCH(M$6,Raw!$H$5:$FF$5,0)),"-")</f>
        <v>0.6178848966248961</v>
      </c>
      <c r="O101" s="149">
        <f>IFERROR(INDEX(Raw!$H$6:$FF$2076,MATCH($B101&amp;$D101&amp;$B$6,Raw!$A$6:$A$2076,0),MATCH(O$6,Raw!$H$5:$FF$5,0)),"-")</f>
        <v>3368</v>
      </c>
      <c r="P101" s="155"/>
      <c r="Q101" s="149">
        <f>IFERROR(INDEX(Raw!$H$6:$FF$2076,MATCH($B101&amp;$D101&amp;$B$6,Raw!$A$6:$A$2076,0),MATCH(Q$6,Raw!$H$5:$FF$5,0))/60/60,"-")</f>
        <v>335.22222222222223</v>
      </c>
      <c r="R101" s="315">
        <f>IFERROR(INDEX(Raw!$H$6:$FF$2076,MATCH($B101&amp;$D101&amp;$B$6,Raw!$A$6:$A$2076,0),MATCH(R$6,Raw!$H$5:$FF$5,0))/60/60/24,"-")</f>
        <v>4.1435185185185186E-3</v>
      </c>
      <c r="S101" s="240">
        <f>IFERROR(INDEX(Raw!$H$6:$FF$2076,MATCH($B101&amp;$D101&amp;$B$6,Raw!$A$6:$A$2076,0),MATCH(S$6,Raw!$H$5:$FF$5,0))/60/60/24,"-")</f>
        <v>7.2800925925925915E-3</v>
      </c>
      <c r="T101" s="21">
        <f>IFERROR(INDEX(Raw!$H$6:$FF$10055,MATCH($B101&amp;$D101&amp;$B$6,Raw!$A$6:$A$10055,0),MATCH(T$6,Raw!$H$5:$FF$5,0)),"-")</f>
        <v>73612</v>
      </c>
    </row>
    <row r="102" spans="1:20" s="38" customFormat="1" x14ac:dyDescent="0.25">
      <c r="A102" s="188">
        <f t="shared" si="12"/>
        <v>45536</v>
      </c>
      <c r="B102" s="145" t="s">
        <v>134</v>
      </c>
      <c r="C102" s="137" t="s">
        <v>149</v>
      </c>
      <c r="D102" s="95" t="s">
        <v>136</v>
      </c>
      <c r="E102" s="149">
        <f>IFERROR(INDEX(Raw!$H$6:$FF$2076,MATCH($B102&amp;$D102&amp;$B$6,Raw!$A$6:$A$2076,0),MATCH(E$6,Raw!$H$5:$FF$5,0)),"-")</f>
        <v>46350</v>
      </c>
      <c r="F102" s="149"/>
      <c r="G102" s="149">
        <f>IFERROR(INDEX(Raw!$H$6:$FF$2076,MATCH($B102&amp;$D102&amp;$B$6,Raw!$A$6:$A$2076,0),MATCH(G$6,Raw!$H$5:$FF$5,0))/60/60,"-")</f>
        <v>548.33277777777778</v>
      </c>
      <c r="H102" s="315">
        <f>IFERROR(INDEX(Raw!$H$6:$FF$2076,MATCH($B102&amp;$D102&amp;$B$6,Raw!$A$6:$A$2076,0),MATCH(H$6,Raw!$H$5:$FF$5,0))/60/60/24,"-")</f>
        <v>4.9768518518518521E-4</v>
      </c>
      <c r="I102" s="240">
        <f>IFERROR(INDEX(Raw!$H$6:$FF$2076,MATCH($B102&amp;$D102&amp;$B$6,Raw!$A$6:$A$2076,0),MATCH(I$6,Raw!$H$5:$FF$5,0))/60/60/24,"-")</f>
        <v>9.0277777777777784E-4</v>
      </c>
      <c r="J102" s="238"/>
      <c r="K102" s="149">
        <f>IFERROR(INDEX(Raw!$H$6:$FF$2076,MATCH($B102&amp;$D102&amp;$B$6,Raw!$A$6:$A$2076,0),MATCH(K$6,Raw!$H$5:$FF$5,0)),"-")</f>
        <v>3963</v>
      </c>
      <c r="L102" s="257"/>
      <c r="M102" s="323">
        <f>IFERROR(INDEX(Raw!$H$6:$FF$2076,MATCH($B102&amp;$D102&amp;$B$6,Raw!$A$6:$A$2076,0),MATCH(M$6,Raw!$H$5:$FF$5,0)),"-")</f>
        <v>0.62911435357991174</v>
      </c>
      <c r="O102" s="149">
        <f>IFERROR(INDEX(Raw!$H$6:$FF$2076,MATCH($B102&amp;$D102&amp;$B$6,Raw!$A$6:$A$2076,0),MATCH(O$6,Raw!$H$5:$FF$5,0)),"-")</f>
        <v>3551</v>
      </c>
      <c r="P102" s="155"/>
      <c r="Q102" s="149">
        <f>IFERROR(INDEX(Raw!$H$6:$FF$2076,MATCH($B102&amp;$D102&amp;$B$6,Raw!$A$6:$A$2076,0),MATCH(Q$6,Raw!$H$5:$FF$5,0))/60/60,"-")</f>
        <v>358.51555555555558</v>
      </c>
      <c r="R102" s="315">
        <f>IFERROR(INDEX(Raw!$H$6:$FF$2076,MATCH($B102&amp;$D102&amp;$B$6,Raw!$A$6:$A$2076,0),MATCH(R$6,Raw!$H$5:$FF$5,0))/60/60/24,"-")</f>
        <v>4.2013888888888891E-3</v>
      </c>
      <c r="S102" s="240">
        <f>IFERROR(INDEX(Raw!$H$6:$FF$2076,MATCH($B102&amp;$D102&amp;$B$6,Raw!$A$6:$A$2076,0),MATCH(S$6,Raw!$H$5:$FF$5,0))/60/60/24,"-")</f>
        <v>7.2106481481481475E-3</v>
      </c>
      <c r="T102" s="21">
        <f>IFERROR(INDEX(Raw!$H$6:$FF$10055,MATCH($B102&amp;$D102&amp;$B$6,Raw!$A$6:$A$10055,0),MATCH(T$6,Raw!$H$5:$FF$5,0)),"-")</f>
        <v>77638</v>
      </c>
    </row>
    <row r="103" spans="1:20" s="38" customFormat="1" ht="17.5" x14ac:dyDescent="0.35">
      <c r="A103" s="188">
        <f t="shared" si="12"/>
        <v>45566</v>
      </c>
      <c r="B103" s="145" t="s">
        <v>134</v>
      </c>
      <c r="C103" s="74" t="s">
        <v>150</v>
      </c>
      <c r="D103" s="101" t="s">
        <v>137</v>
      </c>
      <c r="E103" s="149">
        <f>IFERROR(INDEX(Raw!$H$6:$FF$2076,MATCH($B103&amp;$D103&amp;$B$6,Raw!$A$6:$A$2076,0),MATCH(E$6,Raw!$H$5:$FF$5,0)),"-")</f>
        <v>49537</v>
      </c>
      <c r="F103" s="149"/>
      <c r="G103" s="149">
        <f>IFERROR(INDEX(Raw!$H$6:$FF$2076,MATCH($B103&amp;$D103&amp;$B$6,Raw!$A$6:$A$2076,0),MATCH(G$6,Raw!$H$5:$FF$5,0))/60/60,"-")</f>
        <v>585.69333333333327</v>
      </c>
      <c r="H103" s="315">
        <f>IFERROR(INDEX(Raw!$H$6:$FF$2076,MATCH($B103&amp;$D103&amp;$B$6,Raw!$A$6:$A$2076,0),MATCH(H$6,Raw!$H$5:$FF$5,0))/60/60/24,"-")</f>
        <v>4.9768518518518521E-4</v>
      </c>
      <c r="I103" s="240">
        <f>IFERROR(INDEX(Raw!$H$6:$FF$2076,MATCH($B103&amp;$D103&amp;$B$6,Raw!$A$6:$A$2076,0),MATCH(I$6,Raw!$H$5:$FF$5,0))/60/60/24,"-")</f>
        <v>9.0277777777777784E-4</v>
      </c>
      <c r="J103" s="238"/>
      <c r="K103" s="149">
        <f>IFERROR(INDEX(Raw!$H$6:$FF$2076,MATCH($B103&amp;$D103&amp;$B$6,Raw!$A$6:$A$2076,0),MATCH(K$6,Raw!$H$5:$FF$5,0)),"-")</f>
        <v>4459</v>
      </c>
      <c r="L103" s="257"/>
      <c r="M103" s="323">
        <f>IFERROR(INDEX(Raw!$H$6:$FF$2076,MATCH($B103&amp;$D103&amp;$B$6,Raw!$A$6:$A$2076,0),MATCH(M$6,Raw!$H$5:$FF$5,0)),"-")</f>
        <v>0.62177733149240622</v>
      </c>
      <c r="O103" s="149">
        <f>IFERROR(INDEX(Raw!$H$6:$FF$2076,MATCH($B103&amp;$D103&amp;$B$6,Raw!$A$6:$A$2076,0),MATCH(O$6,Raw!$H$5:$FF$5,0)),"-")</f>
        <v>3921</v>
      </c>
      <c r="P103" s="155"/>
      <c r="Q103" s="149">
        <f>IFERROR(INDEX(Raw!$H$6:$FF$2076,MATCH($B103&amp;$D103&amp;$B$6,Raw!$A$6:$A$2076,0),MATCH(Q$6,Raw!$H$5:$FF$5,0))/60/60,"-")</f>
        <v>405.07111111111112</v>
      </c>
      <c r="R103" s="315">
        <f>IFERROR(INDEX(Raw!$H$6:$FF$2076,MATCH($B103&amp;$D103&amp;$B$6,Raw!$A$6:$A$2076,0),MATCH(R$6,Raw!$H$5:$FF$5,0))/60/60/24,"-")</f>
        <v>4.3055555555555555E-3</v>
      </c>
      <c r="S103" s="240">
        <f>IFERROR(INDEX(Raw!$H$6:$FF$2076,MATCH($B103&amp;$D103&amp;$B$6,Raw!$A$6:$A$2076,0),MATCH(S$6,Raw!$H$5:$FF$5,0))/60/60/24,"-")</f>
        <v>7.4768518518518526E-3</v>
      </c>
      <c r="T103" s="21">
        <f>IFERROR(INDEX(Raw!$H$6:$FF$10055,MATCH($B103&amp;$D103&amp;$B$6,Raw!$A$6:$A$10055,0),MATCH(T$6,Raw!$H$5:$FF$5,0)),"-")</f>
        <v>84129</v>
      </c>
    </row>
    <row r="104" spans="1:20" s="38" customFormat="1" x14ac:dyDescent="0.25">
      <c r="A104" s="188">
        <f t="shared" si="12"/>
        <v>45597</v>
      </c>
      <c r="B104" s="145" t="s">
        <v>134</v>
      </c>
      <c r="C104" s="74" t="s">
        <v>138</v>
      </c>
      <c r="D104" s="95" t="s">
        <v>138</v>
      </c>
      <c r="E104" s="149">
        <f>IFERROR(INDEX(Raw!$H$6:$FF$2076,MATCH($B104&amp;$D104&amp;$B$6,Raw!$A$6:$A$2076,0),MATCH(E$6,Raw!$H$5:$FF$5,0)),"-")</f>
        <v>49907</v>
      </c>
      <c r="F104" s="149"/>
      <c r="G104" s="149">
        <f>IFERROR(INDEX(Raw!$H$6:$FF$2076,MATCH($B104&amp;$D104&amp;$B$6,Raw!$A$6:$A$2076,0),MATCH(G$6,Raw!$H$5:$FF$5,0))/60/60,"-")</f>
        <v>579.71083333333331</v>
      </c>
      <c r="H104" s="315">
        <f>IFERROR(INDEX(Raw!$H$6:$FF$2076,MATCH($B104&amp;$D104&amp;$B$6,Raw!$A$6:$A$2076,0),MATCH(H$6,Raw!$H$5:$FF$5,0))/60/60/24,"-")</f>
        <v>4.8611111111111104E-4</v>
      </c>
      <c r="I104" s="240">
        <f>IFERROR(INDEX(Raw!$H$6:$FF$2076,MATCH($B104&amp;$D104&amp;$B$6,Raw!$A$6:$A$2076,0),MATCH(I$6,Raw!$H$5:$FF$5,0))/60/60/24,"-")</f>
        <v>8.7962962962962962E-4</v>
      </c>
      <c r="J104" s="238"/>
      <c r="K104" s="149">
        <f>IFERROR(INDEX(Raw!$H$6:$FF$2076,MATCH($B104&amp;$D104&amp;$B$6,Raw!$A$6:$A$2076,0),MATCH(K$6,Raw!$H$5:$FF$5,0)),"-")</f>
        <v>4634</v>
      </c>
      <c r="L104" s="257"/>
      <c r="M104" s="323">
        <f>IFERROR(INDEX(Raw!$H$6:$FF$2076,MATCH($B104&amp;$D104&amp;$B$6,Raw!$A$6:$A$2076,0),MATCH(M$6,Raw!$H$5:$FF$5,0)),"-")</f>
        <v>0.62637431597971782</v>
      </c>
      <c r="O104" s="149">
        <f>IFERROR(INDEX(Raw!$H$6:$FF$2076,MATCH($B104&amp;$D104&amp;$B$6,Raw!$A$6:$A$2076,0),MATCH(O$6,Raw!$H$5:$FF$5,0)),"-")</f>
        <v>3995</v>
      </c>
      <c r="P104" s="155"/>
      <c r="Q104" s="149">
        <f>IFERROR(INDEX(Raw!$H$6:$FF$2076,MATCH($B104&amp;$D104&amp;$B$6,Raw!$A$6:$A$2076,0),MATCH(Q$6,Raw!$H$5:$FF$5,0))/60/60,"-")</f>
        <v>397.89500000000004</v>
      </c>
      <c r="R104" s="315">
        <f>IFERROR(INDEX(Raw!$H$6:$FF$2076,MATCH($B104&amp;$D104&amp;$B$6,Raw!$A$6:$A$2076,0),MATCH(R$6,Raw!$H$5:$FF$5,0))/60/60/24,"-")</f>
        <v>4.155092592592593E-3</v>
      </c>
      <c r="S104" s="240">
        <f>IFERROR(INDEX(Raw!$H$6:$FF$2076,MATCH($B104&amp;$D104&amp;$B$6,Raw!$A$6:$A$2076,0),MATCH(S$6,Raw!$H$5:$FF$5,0))/60/60/24,"-")</f>
        <v>6.9907407407407409E-3</v>
      </c>
      <c r="T104" s="21">
        <f>IFERROR(INDEX(Raw!$H$6:$FF$10055,MATCH($B104&amp;$D104&amp;$B$6,Raw!$A$6:$A$10055,0),MATCH(T$6,Raw!$H$5:$FF$5,0)),"-")</f>
        <v>84310</v>
      </c>
    </row>
    <row r="105" spans="1:20" s="38" customFormat="1" x14ac:dyDescent="0.25">
      <c r="A105" s="188">
        <f t="shared" si="12"/>
        <v>45627</v>
      </c>
      <c r="B105" s="145" t="s">
        <v>134</v>
      </c>
      <c r="C105" s="74" t="s">
        <v>139</v>
      </c>
      <c r="D105" s="95" t="s">
        <v>139</v>
      </c>
      <c r="E105" s="149">
        <f>IFERROR(INDEX(Raw!$H$6:$FF$2076,MATCH($B105&amp;$D105&amp;$B$6,Raw!$A$6:$A$2076,0),MATCH(E$6,Raw!$H$5:$FF$5,0)),"-")</f>
        <v>54300</v>
      </c>
      <c r="F105" s="149"/>
      <c r="G105" s="149">
        <f>IFERROR(INDEX(Raw!$H$6:$FF$2076,MATCH($B105&amp;$D105&amp;$B$6,Raw!$A$6:$A$2076,0),MATCH(G$6,Raw!$H$5:$FF$5,0))/60/60,"-")</f>
        <v>644.53916666666669</v>
      </c>
      <c r="H105" s="315">
        <f>IFERROR(INDEX(Raw!$H$6:$FF$2076,MATCH($B105&amp;$D105&amp;$B$6,Raw!$A$6:$A$2076,0),MATCH(H$6,Raw!$H$5:$FF$5,0))/60/60/24,"-")</f>
        <v>4.9768518518518521E-4</v>
      </c>
      <c r="I105" s="240">
        <f>IFERROR(INDEX(Raw!$H$6:$FF$2076,MATCH($B105&amp;$D105&amp;$B$6,Raw!$A$6:$A$2076,0),MATCH(I$6,Raw!$H$5:$FF$5,0))/60/60/24,"-")</f>
        <v>9.0277777777777784E-4</v>
      </c>
      <c r="J105" s="238"/>
      <c r="K105" s="149">
        <f>IFERROR(INDEX(Raw!$H$6:$FF$2076,MATCH($B105&amp;$D105&amp;$B$6,Raw!$A$6:$A$2076,0),MATCH(K$6,Raw!$H$5:$FF$5,0)),"-")</f>
        <v>5423</v>
      </c>
      <c r="L105" s="257"/>
      <c r="M105" s="323">
        <f>IFERROR(INDEX(Raw!$H$6:$FF$2076,MATCH($B105&amp;$D105&amp;$B$6,Raw!$A$6:$A$2076,0),MATCH(M$6,Raw!$H$5:$FF$5,0)),"-")</f>
        <v>0.6224565827936035</v>
      </c>
      <c r="O105" s="149">
        <f>IFERROR(INDEX(Raw!$H$6:$FF$2076,MATCH($B105&amp;$D105&amp;$B$6,Raw!$A$6:$A$2076,0),MATCH(O$6,Raw!$H$5:$FF$5,0)),"-")</f>
        <v>4629</v>
      </c>
      <c r="P105" s="155"/>
      <c r="Q105" s="149">
        <f>IFERROR(INDEX(Raw!$H$6:$FF$2076,MATCH($B105&amp;$D105&amp;$B$6,Raw!$A$6:$A$2076,0),MATCH(Q$6,Raw!$H$5:$FF$5,0))/60/60,"-")</f>
        <v>469.51833333333332</v>
      </c>
      <c r="R105" s="315">
        <f>IFERROR(INDEX(Raw!$H$6:$FF$2076,MATCH($B105&amp;$D105&amp;$B$6,Raw!$A$6:$A$2076,0),MATCH(R$6,Raw!$H$5:$FF$5,0))/60/60/24,"-")</f>
        <v>4.2245370370370371E-3</v>
      </c>
      <c r="S105" s="240">
        <f>IFERROR(INDEX(Raw!$H$6:$FF$2076,MATCH($B105&amp;$D105&amp;$B$6,Raw!$A$6:$A$2076,0),MATCH(S$6,Raw!$H$5:$FF$5,0))/60/60/24,"-")</f>
        <v>7.3032407407407412E-3</v>
      </c>
      <c r="T105" s="21">
        <f>IFERROR(INDEX(Raw!$H$6:$FF$10055,MATCH($B105&amp;$D105&amp;$B$6,Raw!$A$6:$A$10055,0),MATCH(T$6,Raw!$H$5:$FF$5,0)),"-")</f>
        <v>92658</v>
      </c>
    </row>
    <row r="106" spans="1:20" s="38" customFormat="1" ht="17.5" x14ac:dyDescent="0.35">
      <c r="A106" s="188">
        <f t="shared" si="12"/>
        <v>45658</v>
      </c>
      <c r="B106" s="145" t="s">
        <v>134</v>
      </c>
      <c r="C106" s="74" t="s">
        <v>140</v>
      </c>
      <c r="D106" s="101" t="s">
        <v>140</v>
      </c>
      <c r="E106" s="149">
        <f>IFERROR(INDEX(Raw!$H$6:$FF$2076,MATCH($B106&amp;$D106&amp;$B$6,Raw!$A$6:$A$2076,0),MATCH(E$6,Raw!$H$5:$FF$5,0)),"-")</f>
        <v>49130</v>
      </c>
      <c r="F106" s="149"/>
      <c r="G106" s="149">
        <f>IFERROR(INDEX(Raw!$H$6:$FF$2076,MATCH($B106&amp;$D106&amp;$B$6,Raw!$A$6:$A$2076,0),MATCH(G$6,Raw!$H$5:$FF$5,0))/60/60,"-")</f>
        <v>557.15861111111121</v>
      </c>
      <c r="H106" s="315">
        <f>IFERROR(INDEX(Raw!$H$6:$FF$2076,MATCH($B106&amp;$D106&amp;$B$6,Raw!$A$6:$A$2076,0),MATCH(H$6,Raw!$H$5:$FF$5,0))/60/60/24,"-")</f>
        <v>4.7453703703703704E-4</v>
      </c>
      <c r="I106" s="240">
        <f>IFERROR(INDEX(Raw!$H$6:$FF$2076,MATCH($B106&amp;$D106&amp;$B$6,Raw!$A$6:$A$2076,0),MATCH(I$6,Raw!$H$5:$FF$5,0))/60/60/24,"-")</f>
        <v>7.9861111111111105E-4</v>
      </c>
      <c r="J106" s="238"/>
      <c r="K106" s="149">
        <f>IFERROR(INDEX(Raw!$H$6:$FF$2076,MATCH($B106&amp;$D106&amp;$B$6,Raw!$A$6:$A$2076,0),MATCH(K$6,Raw!$H$5:$FF$5,0)),"-")</f>
        <v>4630</v>
      </c>
      <c r="L106" s="257"/>
      <c r="M106" s="323">
        <f>IFERROR(INDEX(Raw!$H$6:$FF$2076,MATCH($B106&amp;$D106&amp;$B$6,Raw!$A$6:$A$2076,0),MATCH(M$6,Raw!$H$5:$FF$5,0)),"-")</f>
        <v>0.64003856124855074</v>
      </c>
      <c r="O106" s="149">
        <f>IFERROR(INDEX(Raw!$H$6:$FF$2076,MATCH($B106&amp;$D106&amp;$B$6,Raw!$A$6:$A$2076,0),MATCH(O$6,Raw!$H$5:$FF$5,0)),"-")</f>
        <v>4255</v>
      </c>
      <c r="P106" s="155"/>
      <c r="Q106" s="149">
        <f>IFERROR(INDEX(Raw!$H$6:$FF$2076,MATCH($B106&amp;$D106&amp;$B$6,Raw!$A$6:$A$2076,0),MATCH(Q$6,Raw!$H$5:$FF$5,0))/60/60,"-")</f>
        <v>410.80222222222227</v>
      </c>
      <c r="R106" s="315">
        <f>IFERROR(INDEX(Raw!$H$6:$FF$2076,MATCH($B106&amp;$D106&amp;$B$6,Raw!$A$6:$A$2076,0),MATCH(R$6,Raw!$H$5:$FF$5,0))/60/60/24,"-")</f>
        <v>4.0277777777777777E-3</v>
      </c>
      <c r="S106" s="240">
        <f>IFERROR(INDEX(Raw!$H$6:$FF$2076,MATCH($B106&amp;$D106&amp;$B$6,Raw!$A$6:$A$2076,0),MATCH(S$6,Raw!$H$5:$FF$5,0))/60/60/24,"-")</f>
        <v>6.8865740740740736E-3</v>
      </c>
      <c r="T106" s="21">
        <f>IFERROR(INDEX(Raw!$H$6:$FF$10055,MATCH($B106&amp;$D106&amp;$B$6,Raw!$A$6:$A$10055,0),MATCH(T$6,Raw!$H$5:$FF$5,0)),"-")</f>
        <v>81391</v>
      </c>
    </row>
    <row r="107" spans="1:20" s="38" customFormat="1" x14ac:dyDescent="0.25">
      <c r="A107" s="188">
        <f t="shared" si="12"/>
        <v>45689</v>
      </c>
      <c r="B107" s="145" t="s">
        <v>134</v>
      </c>
      <c r="C107" s="74" t="s">
        <v>141</v>
      </c>
      <c r="D107" s="95" t="s">
        <v>141</v>
      </c>
      <c r="E107" s="149">
        <f>IFERROR(INDEX(Raw!$H$6:$FF$2076,MATCH($B107&amp;$D107&amp;$B$6,Raw!$A$6:$A$2076,0),MATCH(E$6,Raw!$H$5:$FF$5,0)),"-")</f>
        <v>43272</v>
      </c>
      <c r="F107" s="149"/>
      <c r="G107" s="149">
        <f>IFERROR(INDEX(Raw!$H$6:$FF$2076,MATCH($B107&amp;$D107&amp;$B$6,Raw!$A$6:$A$2076,0),MATCH(G$6,Raw!$H$5:$FF$5,0))/60/60,"-")</f>
        <v>470.47305555555556</v>
      </c>
      <c r="H107" s="315">
        <f>IFERROR(INDEX(Raw!$H$6:$FF$2076,MATCH($B107&amp;$D107&amp;$B$6,Raw!$A$6:$A$2076,0),MATCH(H$6,Raw!$H$5:$FF$5,0))/60/60/24,"-")</f>
        <v>4.5138888888888892E-4</v>
      </c>
      <c r="I107" s="240">
        <f>IFERROR(INDEX(Raw!$H$6:$FF$2076,MATCH($B107&amp;$D107&amp;$B$6,Raw!$A$6:$A$2076,0),MATCH(I$6,Raw!$H$5:$FF$5,0))/60/60/24,"-")</f>
        <v>7.8703703703703705E-4</v>
      </c>
      <c r="J107" s="238"/>
      <c r="K107" s="149">
        <f>IFERROR(INDEX(Raw!$H$6:$FF$2076,MATCH($B107&amp;$D107&amp;$B$6,Raw!$A$6:$A$2076,0),MATCH(K$6,Raw!$H$5:$FF$5,0)),"-")</f>
        <v>3899</v>
      </c>
      <c r="L107" s="257"/>
      <c r="M107" s="323">
        <f>IFERROR(INDEX(Raw!$H$6:$FF$2076,MATCH($B107&amp;$D107&amp;$B$6,Raw!$A$6:$A$2076,0),MATCH(M$6,Raw!$H$5:$FF$5,0)),"-")</f>
        <v>0.6355211561338836</v>
      </c>
      <c r="O107" s="149">
        <f>IFERROR(INDEX(Raw!$H$6:$FF$2076,MATCH($B107&amp;$D107&amp;$B$6,Raw!$A$6:$A$2076,0),MATCH(O$6,Raw!$H$5:$FF$5,0)),"-")</f>
        <v>3517</v>
      </c>
      <c r="P107" s="155"/>
      <c r="Q107" s="149">
        <f>IFERROR(INDEX(Raw!$H$6:$FF$2076,MATCH($B107&amp;$D107&amp;$B$6,Raw!$A$6:$A$2076,0),MATCH(Q$6,Raw!$H$5:$FF$5,0))/60/60,"-")</f>
        <v>353.875</v>
      </c>
      <c r="R107" s="315">
        <f>IFERROR(INDEX(Raw!$H$6:$FF$2076,MATCH($B107&amp;$D107&amp;$B$6,Raw!$A$6:$A$2076,0),MATCH(R$6,Raw!$H$5:$FF$5,0))/60/60/24,"-")</f>
        <v>4.1898148148148146E-3</v>
      </c>
      <c r="S107" s="240">
        <f>IFERROR(INDEX(Raw!$H$6:$FF$2076,MATCH($B107&amp;$D107&amp;$B$6,Raw!$A$6:$A$2076,0),MATCH(S$6,Raw!$H$5:$FF$5,0))/60/60/24,"-")</f>
        <v>7.106481481481481E-3</v>
      </c>
      <c r="T107" s="21">
        <f>IFERROR(INDEX(Raw!$H$6:$FF$10055,MATCH($B107&amp;$D107&amp;$B$6,Raw!$A$6:$A$10055,0),MATCH(T$6,Raw!$H$5:$FF$5,0)),"-")</f>
        <v>71988</v>
      </c>
    </row>
    <row r="108" spans="1:20" s="38" customFormat="1" x14ac:dyDescent="0.25">
      <c r="A108" s="188">
        <f t="shared" si="12"/>
        <v>45717</v>
      </c>
      <c r="B108" s="147" t="s">
        <v>134</v>
      </c>
      <c r="C108" s="97" t="s">
        <v>142</v>
      </c>
      <c r="D108" s="95" t="s">
        <v>142</v>
      </c>
      <c r="E108" s="152">
        <f>IFERROR(INDEX(Raw!$H$6:$FF$2076,MATCH($B108&amp;$D108&amp;$B$6,Raw!$A$6:$A$2076,0),MATCH(E$6,Raw!$H$5:$FF$5,0)),"-")</f>
        <v>48219</v>
      </c>
      <c r="F108" s="149"/>
      <c r="G108" s="152">
        <f>IFERROR(INDEX(Raw!$H$6:$FF$2076,MATCH($B108&amp;$D108&amp;$B$6,Raw!$A$6:$A$2076,0),MATCH(G$6,Raw!$H$5:$FF$5,0))/60/60,"-")</f>
        <v>508.29749999999996</v>
      </c>
      <c r="H108" s="328">
        <f>IFERROR(INDEX(Raw!$H$6:$FF$2076,MATCH($B108&amp;$D108&amp;$B$6,Raw!$A$6:$A$2076,0),MATCH(H$6,Raw!$H$5:$FF$5,0))/60/60/24,"-")</f>
        <v>4.3981481481481481E-4</v>
      </c>
      <c r="I108" s="248">
        <f>IFERROR(INDEX(Raw!$H$6:$FF$2076,MATCH($B108&amp;$D108&amp;$B$6,Raw!$A$6:$A$2076,0),MATCH(I$6,Raw!$H$5:$FF$5,0))/60/60/24,"-")</f>
        <v>7.5231481481481471E-4</v>
      </c>
      <c r="J108" s="238"/>
      <c r="K108" s="152">
        <f>IFERROR(INDEX(Raw!$H$6:$FF$2076,MATCH($B108&amp;$D108&amp;$B$6,Raw!$A$6:$A$2076,0),MATCH(K$6,Raw!$H$5:$FF$5,0)),"-")</f>
        <v>4193</v>
      </c>
      <c r="L108" s="257"/>
      <c r="M108" s="329">
        <f>IFERROR(INDEX(Raw!$H$6:$FF$2076,MATCH($B108&amp;$D108&amp;$B$6,Raw!$A$6:$A$2076,0),MATCH(M$6,Raw!$H$5:$FF$5,0)),"-")</f>
        <v>0.64302288366138582</v>
      </c>
      <c r="O108" s="152">
        <f>IFERROR(INDEX(Raw!$H$6:$FF$2076,MATCH($B108&amp;$D108&amp;$B$6,Raw!$A$6:$A$2076,0),MATCH(O$6,Raw!$H$5:$FF$5,0)),"-")</f>
        <v>3772</v>
      </c>
      <c r="P108" s="155"/>
      <c r="Q108" s="152">
        <f>IFERROR(INDEX(Raw!$H$6:$FF$2076,MATCH($B108&amp;$D108&amp;$B$6,Raw!$A$6:$A$2076,0),MATCH(Q$6,Raw!$H$5:$FF$5,0))/60/60,"-")</f>
        <v>361.38444444444445</v>
      </c>
      <c r="R108" s="328">
        <f>IFERROR(INDEX(Raw!$H$6:$FF$2076,MATCH($B108&amp;$D108&amp;$B$6,Raw!$A$6:$A$2076,0),MATCH(R$6,Raw!$H$5:$FF$5,0))/60/60/24,"-")</f>
        <v>3.9930555555555561E-3</v>
      </c>
      <c r="S108" s="248">
        <f>IFERROR(INDEX(Raw!$H$6:$FF$2076,MATCH($B108&amp;$D108&amp;$B$6,Raw!$A$6:$A$2076,0),MATCH(S$6,Raw!$H$5:$FF$5,0))/60/60/24,"-")</f>
        <v>6.875E-3</v>
      </c>
      <c r="T108" s="21">
        <f>IFERROR(INDEX(Raw!$H$6:$FF$10055,MATCH($B108&amp;$D108&amp;$B$6,Raw!$A$6:$A$10055,0),MATCH(T$6,Raw!$H$5:$FF$5,0)),"-")</f>
        <v>79181</v>
      </c>
    </row>
    <row r="109" spans="1:20" s="38" customFormat="1" ht="17.5" x14ac:dyDescent="0.35">
      <c r="A109" s="188">
        <f t="shared" si="12"/>
        <v>45748</v>
      </c>
      <c r="B109" s="146" t="s">
        <v>151</v>
      </c>
      <c r="C109" s="193" t="s">
        <v>143</v>
      </c>
      <c r="D109" s="99" t="s">
        <v>143</v>
      </c>
      <c r="E109" s="149">
        <f>IFERROR(INDEX(Raw!$H$6:$FF$2076,MATCH($B109&amp;$D109&amp;$B$6,Raw!$A$6:$A$2076,0),MATCH(E$6,Raw!$H$5:$FF$5,0)),"-")</f>
        <v>44420</v>
      </c>
      <c r="F109" s="149"/>
      <c r="G109" s="149">
        <f>IFERROR(INDEX(Raw!$H$6:$FF$2076,MATCH($B109&amp;$D109&amp;$B$6,Raw!$A$6:$A$2076,0),MATCH(G$6,Raw!$H$5:$FF$5,0))/60/60,"-")</f>
        <v>493.7475</v>
      </c>
      <c r="H109" s="315">
        <f>IFERROR(INDEX(Raw!$H$6:$FF$2076,MATCH($B109&amp;$D109&amp;$B$6,Raw!$A$6:$A$2076,0),MATCH(H$6,Raw!$H$5:$FF$5,0))/60/60/24,"-")</f>
        <v>4.6296296296296293E-4</v>
      </c>
      <c r="I109" s="240">
        <f>IFERROR(INDEX(Raw!$H$6:$FF$2076,MATCH($B109&amp;$D109&amp;$B$6,Raw!$A$6:$A$2076,0),MATCH(I$6,Raw!$H$5:$FF$5,0))/60/60/24,"-")</f>
        <v>7.5231481481481471E-4</v>
      </c>
      <c r="J109" s="238"/>
      <c r="K109" s="149">
        <f>IFERROR(INDEX(Raw!$H$6:$FF$2076,MATCH($B109&amp;$D109&amp;$B$6,Raw!$A$6:$A$2076,0),MATCH(K$6,Raw!$H$5:$FF$5,0)),"-")</f>
        <v>4268</v>
      </c>
      <c r="L109" s="257"/>
      <c r="M109" s="323">
        <f>IFERROR(INDEX(Raw!$H$6:$FF$2076,MATCH($B109&amp;$D109&amp;$B$6,Raw!$A$6:$A$2076,0),MATCH(M$6,Raw!$H$5:$FF$5,0)),"-")</f>
        <v>0.62316746398058387</v>
      </c>
      <c r="O109" s="149">
        <f>IFERROR(INDEX(Raw!$H$6:$FF$2076,MATCH($B109&amp;$D109&amp;$B$6,Raw!$A$6:$A$2076,0),MATCH(O$6,Raw!$H$5:$FF$5,0)),"-")</f>
        <v>3619</v>
      </c>
      <c r="P109" s="155"/>
      <c r="Q109" s="149">
        <f>IFERROR(INDEX(Raw!$H$6:$FF$2076,MATCH($B109&amp;$D109&amp;$B$6,Raw!$A$6:$A$2076,0),MATCH(Q$6,Raw!$H$5:$FF$5,0))/60/60,"-")</f>
        <v>357.25694444444446</v>
      </c>
      <c r="R109" s="315">
        <f>IFERROR(INDEX(Raw!$H$6:$FF$2076,MATCH($B109&amp;$D109&amp;$B$6,Raw!$A$6:$A$2076,0),MATCH(R$6,Raw!$H$5:$FF$5,0))/60/60/24,"-")</f>
        <v>4.108796296296297E-3</v>
      </c>
      <c r="S109" s="240">
        <f>IFERROR(INDEX(Raw!$H$6:$FF$2076,MATCH($B109&amp;$D109&amp;$B$6,Raw!$A$6:$A$2076,0),MATCH(S$6,Raw!$H$5:$FF$5,0))/60/60/24,"-")</f>
        <v>7.2453703703703708E-3</v>
      </c>
      <c r="T109" s="21">
        <f>IFERROR(INDEX(Raw!$H$6:$FF$10055,MATCH($B109&amp;$D109&amp;$B$6,Raw!$A$6:$A$10055,0),MATCH(T$6,Raw!$H$5:$FF$5,0)),"-")</f>
        <v>75549</v>
      </c>
    </row>
    <row r="110" spans="1:20" s="38" customFormat="1" x14ac:dyDescent="0.25">
      <c r="A110" s="188">
        <f t="shared" si="12"/>
        <v>45778</v>
      </c>
      <c r="B110" s="145" t="s">
        <v>151</v>
      </c>
      <c r="C110" s="74" t="s">
        <v>144</v>
      </c>
      <c r="D110" s="2" t="s">
        <v>144</v>
      </c>
      <c r="E110" s="149">
        <f>IFERROR(INDEX(Raw!$H$6:$FF$2076,MATCH($B110&amp;$D110&amp;$B$6,Raw!$A$6:$A$2076,0),MATCH(E$6,Raw!$H$5:$FF$5,0)),"-")</f>
        <v>44577</v>
      </c>
      <c r="F110" s="149"/>
      <c r="G110" s="149">
        <f>IFERROR(INDEX(Raw!$H$6:$FF$2076,MATCH($B110&amp;$D110&amp;$B$6,Raw!$A$6:$A$2076,0),MATCH(G$6,Raw!$H$5:$FF$5,0))/60/60,"-")</f>
        <v>483.66916666666668</v>
      </c>
      <c r="H110" s="315">
        <f>IFERROR(INDEX(Raw!$H$6:$FF$2076,MATCH($B110&amp;$D110&amp;$B$6,Raw!$A$6:$A$2076,0),MATCH(H$6,Raw!$H$5:$FF$5,0))/60/60/24,"-")</f>
        <v>4.5138888888888892E-4</v>
      </c>
      <c r="I110" s="240">
        <f>IFERROR(INDEX(Raw!$H$6:$FF$2076,MATCH($B110&amp;$D110&amp;$B$6,Raw!$A$6:$A$2076,0),MATCH(I$6,Raw!$H$5:$FF$5,0))/60/60/24,"-")</f>
        <v>7.7546296296296304E-4</v>
      </c>
      <c r="J110" s="238"/>
      <c r="K110" s="149">
        <f>IFERROR(INDEX(Raw!$H$6:$FF$2076,MATCH($B110&amp;$D110&amp;$B$6,Raw!$A$6:$A$2076,0),MATCH(K$6,Raw!$H$5:$FF$5,0)),"-")</f>
        <v>4285</v>
      </c>
      <c r="L110" s="257"/>
      <c r="M110" s="323">
        <f>IFERROR(INDEX(Raw!$H$6:$FF$2076,MATCH($B110&amp;$D110&amp;$B$6,Raw!$A$6:$A$2076,0),MATCH(M$6,Raw!$H$5:$FF$5,0)),"-")</f>
        <v>0.60390982740401555</v>
      </c>
      <c r="O110" s="149">
        <f>IFERROR(INDEX(Raw!$H$6:$FF$2076,MATCH($B110&amp;$D110&amp;$B$6,Raw!$A$6:$A$2076,0),MATCH(O$6,Raw!$H$5:$FF$5,0)),"-")</f>
        <v>3586</v>
      </c>
      <c r="P110" s="155"/>
      <c r="Q110" s="149">
        <f>IFERROR(INDEX(Raw!$H$6:$FF$2076,MATCH($B110&amp;$D110&amp;$B$6,Raw!$A$6:$A$2076,0),MATCH(Q$6,Raw!$H$5:$FF$5,0))/60/60,"-")</f>
        <v>348.00833333333333</v>
      </c>
      <c r="R110" s="315">
        <f>IFERROR(INDEX(Raw!$H$6:$FF$2076,MATCH($B110&amp;$D110&amp;$B$6,Raw!$A$6:$A$2076,0),MATCH(R$6,Raw!$H$5:$FF$5,0))/60/60/24,"-")</f>
        <v>4.0393518518518521E-3</v>
      </c>
      <c r="S110" s="240">
        <f>IFERROR(INDEX(Raw!$H$6:$FF$2076,MATCH($B110&amp;$D110&amp;$B$6,Raw!$A$6:$A$2076,0),MATCH(S$6,Raw!$H$5:$FF$5,0))/60/60/24,"-")</f>
        <v>6.8865740740740736E-3</v>
      </c>
      <c r="T110" s="21">
        <f>IFERROR(INDEX(Raw!$H$6:$FF$10055,MATCH($B110&amp;$D110&amp;$B$6,Raw!$A$6:$A$10055,0),MATCH(T$6,Raw!$H$5:$FF$5,0)),"-")</f>
        <v>78099</v>
      </c>
    </row>
    <row r="111" spans="1:20" s="38" customFormat="1" x14ac:dyDescent="0.25">
      <c r="A111" s="188">
        <f t="shared" si="12"/>
        <v>45809</v>
      </c>
      <c r="B111" s="145" t="s">
        <v>151</v>
      </c>
      <c r="C111" s="74" t="s">
        <v>145</v>
      </c>
      <c r="D111" s="95" t="s">
        <v>145</v>
      </c>
      <c r="E111" s="149">
        <f>IFERROR(INDEX(Raw!$H$6:$FF$2076,MATCH($B111&amp;$D111&amp;$B$6,Raw!$A$6:$A$2076,0),MATCH(E$6,Raw!$H$5:$FF$5,0)),"-")</f>
        <v>44245</v>
      </c>
      <c r="F111" s="149"/>
      <c r="G111" s="149">
        <f>IFERROR(INDEX(Raw!$H$6:$FF$2076,MATCH($B111&amp;$D111&amp;$B$6,Raw!$A$6:$A$2076,0),MATCH(G$6,Raw!$H$5:$FF$5,0))/60/60,"-")</f>
        <v>496.17083333333335</v>
      </c>
      <c r="H111" s="315">
        <f>IFERROR(INDEX(Raw!$H$6:$FF$2076,MATCH($B111&amp;$D111&amp;$B$6,Raw!$A$6:$A$2076,0),MATCH(H$6,Raw!$H$5:$FF$5,0))/60/60/24,"-")</f>
        <v>4.6296296296296293E-4</v>
      </c>
      <c r="I111" s="240">
        <f>IFERROR(INDEX(Raw!$H$6:$FF$2076,MATCH($B111&amp;$D111&amp;$B$6,Raw!$A$6:$A$2076,0),MATCH(I$6,Raw!$H$5:$FF$5,0))/60/60/24,"-")</f>
        <v>8.1018518518518516E-4</v>
      </c>
      <c r="J111" s="238"/>
      <c r="K111" s="149">
        <f>IFERROR(INDEX(Raw!$H$6:$FF$2076,MATCH($B111&amp;$D111&amp;$B$6,Raw!$A$6:$A$2076,0),MATCH(K$6,Raw!$H$5:$FF$5,0)),"-")</f>
        <v>4136</v>
      </c>
      <c r="L111" s="257"/>
      <c r="M111" s="323">
        <f>IFERROR(INDEX(Raw!$H$6:$FF$2076,MATCH($B111&amp;$D111&amp;$B$6,Raw!$A$6:$A$2076,0),MATCH(M$6,Raw!$H$5:$FF$5,0)),"-")</f>
        <v>0.6011467235499518</v>
      </c>
      <c r="O111" s="149">
        <f>IFERROR(INDEX(Raw!$H$6:$FF$2076,MATCH($B111&amp;$D111&amp;$B$6,Raw!$A$6:$A$2076,0),MATCH(O$6,Raw!$H$5:$FF$5,0)),"-")</f>
        <v>3743</v>
      </c>
      <c r="P111" s="155"/>
      <c r="Q111" s="149">
        <f>IFERROR(INDEX(Raw!$H$6:$FF$2076,MATCH($B111&amp;$D111&amp;$B$6,Raw!$A$6:$A$2076,0),MATCH(Q$6,Raw!$H$5:$FF$5,0))/60/60,"-")</f>
        <v>375.51055555555558</v>
      </c>
      <c r="R111" s="315">
        <f>IFERROR(INDEX(Raw!$H$6:$FF$2076,MATCH($B111&amp;$D111&amp;$B$6,Raw!$A$6:$A$2076,0),MATCH(R$6,Raw!$H$5:$FF$5,0))/60/60/24,"-")</f>
        <v>4.1782407407407402E-3</v>
      </c>
      <c r="S111" s="240">
        <f>IFERROR(INDEX(Raw!$H$6:$FF$2076,MATCH($B111&amp;$D111&amp;$B$6,Raw!$A$6:$A$2076,0),MATCH(S$6,Raw!$H$5:$FF$5,0))/60/60/24,"-")</f>
        <v>7.1412037037037043E-3</v>
      </c>
      <c r="T111" s="21">
        <f>IFERROR(INDEX(Raw!$H$6:$FF$10055,MATCH($B111&amp;$D111&amp;$B$6,Raw!$A$6:$A$10055,0),MATCH(T$6,Raw!$H$5:$FF$5,0)),"-")</f>
        <v>77737</v>
      </c>
    </row>
    <row r="112" spans="1:20" s="38" customFormat="1" ht="17.5" x14ac:dyDescent="0.35">
      <c r="A112" s="188">
        <f t="shared" si="12"/>
        <v>45839</v>
      </c>
      <c r="B112" s="145" t="s">
        <v>151</v>
      </c>
      <c r="C112" s="74" t="s">
        <v>146</v>
      </c>
      <c r="D112" s="99" t="s">
        <v>146</v>
      </c>
      <c r="E112" s="149">
        <f>IFERROR(INDEX(Raw!$H$6:$FF$2076,MATCH($B112&amp;$D112&amp;$B$6,Raw!$A$6:$A$2076,0),MATCH(E$6,Raw!$H$5:$FF$5,0)),"-")</f>
        <v>45378</v>
      </c>
      <c r="F112" s="149"/>
      <c r="G112" s="149">
        <f>IFERROR(INDEX(Raw!$H$6:$FF$2076,MATCH($B112&amp;$D112&amp;$B$6,Raw!$A$6:$A$2076,0),MATCH(G$6,Raw!$H$5:$FF$5,0))/60/60,"-")</f>
        <v>521.99944444444441</v>
      </c>
      <c r="H112" s="315">
        <f>IFERROR(INDEX(Raw!$H$6:$FF$2076,MATCH($B112&amp;$D112&amp;$B$6,Raw!$A$6:$A$2076,0),MATCH(H$6,Raw!$H$5:$FF$5,0))/60/60/24,"-")</f>
        <v>4.7453703703703704E-4</v>
      </c>
      <c r="I112" s="240">
        <f>IFERROR(INDEX(Raw!$H$6:$FF$2076,MATCH($B112&amp;$D112&amp;$B$6,Raw!$A$6:$A$2076,0),MATCH(I$6,Raw!$H$5:$FF$5,0))/60/60/24,"-")</f>
        <v>8.4490740740740739E-4</v>
      </c>
      <c r="J112" s="238"/>
      <c r="K112" s="149">
        <f>IFERROR(INDEX(Raw!$H$6:$FF$2076,MATCH($B112&amp;$D112&amp;$B$6,Raw!$A$6:$A$2076,0),MATCH(K$6,Raw!$H$5:$FF$5,0)),"-")</f>
        <v>4144</v>
      </c>
      <c r="L112" s="257"/>
      <c r="M112" s="323">
        <f>IFERROR(INDEX(Raw!$H$6:$FF$2076,MATCH($B112&amp;$D112&amp;$B$6,Raw!$A$6:$A$2076,0),MATCH(M$6,Raw!$H$5:$FF$5,0)),"-")</f>
        <v>0.60100923142126805</v>
      </c>
      <c r="O112" s="149">
        <f>IFERROR(INDEX(Raw!$H$6:$FF$2076,MATCH($B112&amp;$D112&amp;$B$6,Raw!$A$6:$A$2076,0),MATCH(O$6,Raw!$H$5:$FF$5,0)),"-")</f>
        <v>3644</v>
      </c>
      <c r="P112" s="155"/>
      <c r="Q112" s="149">
        <f>IFERROR(INDEX(Raw!$H$6:$FF$2076,MATCH($B112&amp;$D112&amp;$B$6,Raw!$A$6:$A$2076,0),MATCH(Q$6,Raw!$H$5:$FF$5,0))/60/60,"-")</f>
        <v>370.2788888888889</v>
      </c>
      <c r="R112" s="315">
        <f>IFERROR(INDEX(Raw!$H$6:$FF$2076,MATCH($B112&amp;$D112&amp;$B$6,Raw!$A$6:$A$2076,0),MATCH(R$6,Raw!$H$5:$FF$5,0))/60/60/24,"-")</f>
        <v>4.2361111111111106E-3</v>
      </c>
      <c r="S112" s="240">
        <f>IFERROR(INDEX(Raw!$H$6:$FF$2076,MATCH($B112&amp;$D112&amp;$B$6,Raw!$A$6:$A$2076,0),MATCH(S$6,Raw!$H$5:$FF$5,0))/60/60/24,"-")</f>
        <v>7.2222222222222228E-3</v>
      </c>
      <c r="T112" s="21">
        <f>IFERROR(INDEX(Raw!$H$6:$FF$10055,MATCH($B112&amp;$D112&amp;$B$6,Raw!$A$6:$A$10055,0),MATCH(T$6,Raw!$H$5:$FF$5,0)),"-")</f>
        <v>79647</v>
      </c>
    </row>
    <row r="113" spans="1:20" s="38" customFormat="1" x14ac:dyDescent="0.25">
      <c r="A113" s="188">
        <f t="shared" si="12"/>
        <v>45870</v>
      </c>
      <c r="B113" s="145" t="s">
        <v>151</v>
      </c>
      <c r="C113" s="74" t="s">
        <v>135</v>
      </c>
      <c r="D113" s="2" t="s">
        <v>135</v>
      </c>
      <c r="E113" s="149">
        <f>IFERROR(INDEX(Raw!$H$6:$FF$2076,MATCH($B113&amp;$D113&amp;$B$6,Raw!$A$6:$A$2076,0),MATCH(E$6,Raw!$H$5:$FF$5,0)),"-")</f>
        <v>42671</v>
      </c>
      <c r="F113" s="149"/>
      <c r="G113" s="149">
        <f>IFERROR(INDEX(Raw!$H$6:$FF$2076,MATCH($B113&amp;$D113&amp;$B$6,Raw!$A$6:$A$2076,0),MATCH(G$6,Raw!$H$5:$FF$5,0))/60/60,"-")</f>
        <v>466.88694444444445</v>
      </c>
      <c r="H113" s="315">
        <f>IFERROR(INDEX(Raw!$H$6:$FF$2076,MATCH($B113&amp;$D113&amp;$B$6,Raw!$A$6:$A$2076,0),MATCH(H$6,Raw!$H$5:$FF$5,0))/60/60/24,"-")</f>
        <v>4.5138888888888892E-4</v>
      </c>
      <c r="I113" s="363">
        <f>IFERROR(INDEX(Raw!$H$6:$FF$2076,MATCH($B113&amp;$D113&amp;$B$6,Raw!$A$6:$A$2076,0),MATCH(I$6,Raw!$H$5:$FF$5,0))/60/60/24,"-")</f>
        <v>7.9861111111111105E-4</v>
      </c>
      <c r="J113" s="238"/>
      <c r="K113" s="149">
        <f>IFERROR(INDEX(Raw!$H$6:$FF$2076,MATCH($B113&amp;$D113&amp;$B$6,Raw!$A$6:$A$2076,0),MATCH(K$6,Raw!$H$5:$FF$5,0)),"-")</f>
        <v>3968</v>
      </c>
      <c r="L113" s="257"/>
      <c r="M113" s="323">
        <f>IFERROR(INDEX(Raw!$H$6:$FF$2076,MATCH($B113&amp;$D113&amp;$B$6,Raw!$A$6:$A$2076,0),MATCH(M$6,Raw!$H$5:$FF$5,0)),"-")</f>
        <v>0.6043451782401178</v>
      </c>
      <c r="O113" s="149">
        <f>IFERROR(INDEX(Raw!$H$6:$FF$2076,MATCH($B113&amp;$D113&amp;$B$6,Raw!$A$6:$A$2076,0),MATCH(O$6,Raw!$H$5:$FF$5,0)),"-")</f>
        <v>3816</v>
      </c>
      <c r="P113" s="155"/>
      <c r="Q113" s="149">
        <f>IFERROR(INDEX(Raw!$H$6:$FF$2076,MATCH($B113&amp;$D113&amp;$B$6,Raw!$A$6:$A$2076,0),MATCH(Q$6,Raw!$H$5:$FF$5,0))/60/60,"-")</f>
        <v>378.82555555555552</v>
      </c>
      <c r="R113" s="315">
        <f>IFERROR(INDEX(Raw!$H$6:$FF$2076,MATCH($B113&amp;$D113&amp;$B$6,Raw!$A$6:$A$2076,0),MATCH(R$6,Raw!$H$5:$FF$5,0))/60/60/24,"-")</f>
        <v>4.1319444444444442E-3</v>
      </c>
      <c r="S113" s="240">
        <f>IFERROR(INDEX(Raw!$H$6:$FF$2076,MATCH($B113&amp;$D113&amp;$B$6,Raw!$A$6:$A$2076,0),MATCH(S$6,Raw!$H$5:$FF$5,0))/60/60/24,"-")</f>
        <v>7.0254629629629634E-3</v>
      </c>
      <c r="T113" s="21">
        <f>IFERROR(INDEX(Raw!$H$6:$FF$10055,MATCH($B113&amp;$D113&amp;$B$6,Raw!$A$6:$A$10055,0),MATCH(T$6,Raw!$H$5:$FF$5,0)),"-")</f>
        <v>74575</v>
      </c>
    </row>
    <row r="114" spans="1:20" s="38" customFormat="1" x14ac:dyDescent="0.25">
      <c r="A114" s="188">
        <f t="shared" ref="A114:A132" si="13">EOMONTH(A113,0)+1</f>
        <v>45901</v>
      </c>
      <c r="B114" s="145" t="s">
        <v>151</v>
      </c>
      <c r="C114" s="137" t="s">
        <v>136</v>
      </c>
      <c r="D114" s="95" t="s">
        <v>136</v>
      </c>
      <c r="E114" s="149">
        <f>IFERROR(INDEX(Raw!$H$6:$FF$2076,MATCH($B114&amp;$D114&amp;$B$6,Raw!$A$6:$A$2076,0),MATCH(E$6,Raw!$H$5:$FF$5,0)),"-")</f>
        <v>42695</v>
      </c>
      <c r="F114" s="149"/>
      <c r="G114" s="149">
        <f>IFERROR(INDEX(Raw!$H$6:$FF$2076,MATCH($B114&amp;$D114&amp;$B$6,Raw!$A$6:$A$2076,0),MATCH(G$6,Raw!$H$5:$FF$5,0))/60/60,"-")</f>
        <v>473.29611111111109</v>
      </c>
      <c r="H114" s="315">
        <f>IFERROR(INDEX(Raw!$H$6:$FF$2076,MATCH($B114&amp;$D114&amp;$B$6,Raw!$A$6:$A$2076,0),MATCH(H$6,Raw!$H$5:$FF$5,0))/60/60/24,"-")</f>
        <v>4.6296296296296293E-4</v>
      </c>
      <c r="I114" s="240">
        <f>IFERROR(INDEX(Raw!$H$6:$FF$2076,MATCH($B114&amp;$D114&amp;$B$6,Raw!$A$6:$A$2076,0),MATCH(I$6,Raw!$H$5:$FF$5,0))/60/60/24,"-")</f>
        <v>8.2175925925925917E-4</v>
      </c>
      <c r="J114" s="238"/>
      <c r="K114" s="149">
        <f>IFERROR(INDEX(Raw!$H$6:$FF$2076,MATCH($B114&amp;$D114&amp;$B$6,Raw!$A$6:$A$2076,0),MATCH(K$6,Raw!$H$5:$FF$5,0)),"-")</f>
        <v>4033</v>
      </c>
      <c r="L114" s="257"/>
      <c r="M114" s="323">
        <f>IFERROR(INDEX(Raw!$H$6:$FF$2076,MATCH($B114&amp;$D114&amp;$B$6,Raw!$A$6:$A$2076,0),MATCH(M$6,Raw!$H$5:$FF$5,0)),"-")</f>
        <v>0.60611007793756477</v>
      </c>
      <c r="O114" s="149">
        <f>IFERROR(INDEX(Raw!$H$6:$FF$2076,MATCH($B114&amp;$D114&amp;$B$6,Raw!$A$6:$A$2076,0),MATCH(O$6,Raw!$H$5:$FF$5,0)),"-")</f>
        <v>4138</v>
      </c>
      <c r="P114" s="155"/>
      <c r="Q114" s="149">
        <f>IFERROR(INDEX(Raw!$H$6:$FF$2076,MATCH($B114&amp;$D114&amp;$B$6,Raw!$A$6:$A$2076,0),MATCH(Q$6,Raw!$H$5:$FF$5,0))/60/60,"-")</f>
        <v>409.38416666666666</v>
      </c>
      <c r="R114" s="315">
        <f>IFERROR(INDEX(Raw!$H$6:$FF$2076,MATCH($B114&amp;$D114&amp;$B$6,Raw!$A$6:$A$2076,0),MATCH(R$6,Raw!$H$5:$FF$5,0))/60/60/24,"-")</f>
        <v>4.1203703703703706E-3</v>
      </c>
      <c r="S114" s="240">
        <f>IFERROR(INDEX(Raw!$H$6:$FF$2076,MATCH($B114&amp;$D114&amp;$B$6,Raw!$A$6:$A$2076,0),MATCH(S$6,Raw!$H$5:$FF$5,0))/60/60/24,"-")</f>
        <v>7.1527777777777787E-3</v>
      </c>
      <c r="T114" s="21">
        <f>IFERROR(INDEX(Raw!$H$6:$FF$10055,MATCH($B114&amp;$D114&amp;$B$6,Raw!$A$6:$A$10055,0),MATCH(T$6,Raw!$H$5:$FF$5,0)),"-")</f>
        <v>74474</v>
      </c>
    </row>
    <row r="115" spans="1:20" s="38" customFormat="1" ht="17.5" x14ac:dyDescent="0.35">
      <c r="A115" s="188">
        <f t="shared" si="13"/>
        <v>45931</v>
      </c>
      <c r="B115" s="145" t="s">
        <v>151</v>
      </c>
      <c r="C115" s="74" t="s">
        <v>150</v>
      </c>
      <c r="D115" s="101" t="s">
        <v>137</v>
      </c>
      <c r="E115" s="149">
        <f>IFERROR(INDEX(Raw!$H$6:$FF$2076,MATCH($B115&amp;$D115&amp;$B$6,Raw!$A$6:$A$2076,0),MATCH(E$6,Raw!$H$5:$FF$5,0)),"-")</f>
        <v>46271</v>
      </c>
      <c r="F115" s="149"/>
      <c r="G115" s="149">
        <f>IFERROR(INDEX(Raw!$H$6:$FF$2076,MATCH($B115&amp;$D115&amp;$B$6,Raw!$A$6:$A$2076,0),MATCH(G$6,Raw!$H$5:$FF$5,0))/60/60,"-")</f>
        <v>502.37138888888887</v>
      </c>
      <c r="H115" s="315">
        <f>IFERROR(INDEX(Raw!$H$6:$FF$2076,MATCH($B115&amp;$D115&amp;$B$6,Raw!$A$6:$A$2076,0),MATCH(H$6,Raw!$H$5:$FF$5,0))/60/60/24,"-")</f>
        <v>4.5138888888888892E-4</v>
      </c>
      <c r="I115" s="240">
        <f>IFERROR(INDEX(Raw!$H$6:$FF$2076,MATCH($B115&amp;$D115&amp;$B$6,Raw!$A$6:$A$2076,0),MATCH(I$6,Raw!$H$5:$FF$5,0))/60/60/24,"-")</f>
        <v>7.9861111111111105E-4</v>
      </c>
      <c r="J115" s="238"/>
      <c r="K115" s="149">
        <f>IFERROR(INDEX(Raw!$H$6:$FF$2076,MATCH($B115&amp;$D115&amp;$B$6,Raw!$A$6:$A$2076,0),MATCH(K$6,Raw!$H$5:$FF$5,0)),"-")</f>
        <v>4546</v>
      </c>
      <c r="L115" s="257"/>
      <c r="M115" s="323">
        <f>IFERROR(INDEX(Raw!$H$6:$FF$2076,MATCH($B115&amp;$D115&amp;$B$6,Raw!$A$6:$A$2076,0),MATCH(M$6,Raw!$H$5:$FF$5,0)),"-")</f>
        <v>0.60431250653014312</v>
      </c>
      <c r="O115" s="149">
        <f>IFERROR(INDEX(Raw!$H$6:$FF$2076,MATCH($B115&amp;$D115&amp;$B$6,Raw!$A$6:$A$2076,0),MATCH(O$6,Raw!$H$5:$FF$5,0)),"-")</f>
        <v>4629</v>
      </c>
      <c r="P115" s="155"/>
      <c r="Q115" s="149">
        <f>IFERROR(INDEX(Raw!$H$6:$FF$2076,MATCH($B115&amp;$D115&amp;$B$6,Raw!$A$6:$A$2076,0),MATCH(Q$6,Raw!$H$5:$FF$5,0))/60/60,"-")</f>
        <v>447.75138888888887</v>
      </c>
      <c r="R115" s="315">
        <f>IFERROR(INDEX(Raw!$H$6:$FF$2076,MATCH($B115&amp;$D115&amp;$B$6,Raw!$A$6:$A$2076,0),MATCH(R$6,Raw!$H$5:$FF$5,0))/60/60/24,"-")</f>
        <v>4.0277777777777777E-3</v>
      </c>
      <c r="S115" s="240">
        <f>IFERROR(INDEX(Raw!$H$6:$FF$2076,MATCH($B115&amp;$D115&amp;$B$6,Raw!$A$6:$A$2076,0),MATCH(S$6,Raw!$H$5:$FF$5,0))/60/60/24,"-")</f>
        <v>6.8171296296296287E-3</v>
      </c>
      <c r="T115" s="21">
        <f>IFERROR(INDEX(Raw!$H$6:$FF$10055,MATCH($B115&amp;$D115&amp;$B$6,Raw!$A$6:$A$10055,0),MATCH(T$6,Raw!$H$5:$FF$5,0)),"-")</f>
        <v>81114</v>
      </c>
    </row>
    <row r="116" spans="1:20" s="38" customFormat="1" x14ac:dyDescent="0.25">
      <c r="A116" s="188">
        <f t="shared" si="13"/>
        <v>45962</v>
      </c>
      <c r="B116" s="145" t="s">
        <v>151</v>
      </c>
      <c r="C116" s="74" t="s">
        <v>138</v>
      </c>
      <c r="D116" s="95" t="s">
        <v>138</v>
      </c>
      <c r="E116" s="149">
        <f>IFERROR(INDEX(Raw!$H$6:$FF$2076,MATCH($B116&amp;$D116&amp;$B$6,Raw!$A$6:$A$2076,0),MATCH(E$6,Raw!$H$5:$FF$5,0)),"-")</f>
        <v>46628</v>
      </c>
      <c r="F116" s="149"/>
      <c r="G116" s="149">
        <f>IFERROR(INDEX(Raw!$H$6:$FF$2076,MATCH($B116&amp;$D116&amp;$B$6,Raw!$A$6:$A$2076,0),MATCH(G$6,Raw!$H$5:$FF$5,0))/60/60,"-")</f>
        <v>511.4325</v>
      </c>
      <c r="H116" s="315">
        <f>IFERROR(INDEX(Raw!$H$6:$FF$2076,MATCH($B116&amp;$D116&amp;$B$6,Raw!$A$6:$A$2076,0),MATCH(H$6,Raw!$H$5:$FF$5,0))/60/60/24,"-")</f>
        <v>4.5138888888888892E-4</v>
      </c>
      <c r="I116" s="240">
        <f>IFERROR(INDEX(Raw!$H$6:$FF$2076,MATCH($B116&amp;$D116&amp;$B$6,Raw!$A$6:$A$2076,0),MATCH(I$6,Raw!$H$5:$FF$5,0))/60/60/24,"-")</f>
        <v>8.1018518518518516E-4</v>
      </c>
      <c r="J116" s="238"/>
      <c r="K116" s="149">
        <f>IFERROR(INDEX(Raw!$H$6:$FF$2076,MATCH($B116&amp;$D116&amp;$B$6,Raw!$A$6:$A$2076,0),MATCH(K$6,Raw!$H$5:$FF$5,0)),"-")</f>
        <v>4894</v>
      </c>
      <c r="L116" s="257"/>
      <c r="M116" s="323">
        <f>IFERROR(INDEX(Raw!$H$6:$FF$2076,MATCH($B116&amp;$D116&amp;$B$6,Raw!$A$6:$A$2076,0),MATCH(M$6,Raw!$H$5:$FF$5,0)),"-")</f>
        <v>0.61732775512365623</v>
      </c>
      <c r="O116" s="149">
        <f>IFERROR(INDEX(Raw!$H$6:$FF$2076,MATCH($B116&amp;$D116&amp;$B$6,Raw!$A$6:$A$2076,0),MATCH(O$6,Raw!$H$5:$FF$5,0)),"-")</f>
        <v>4746</v>
      </c>
      <c r="P116" s="155"/>
      <c r="Q116" s="149">
        <f>IFERROR(INDEX(Raw!$H$6:$FF$2076,MATCH($B116&amp;$D116&amp;$B$6,Raw!$A$6:$A$2076,0),MATCH(Q$6,Raw!$H$5:$FF$5,0))/60/60,"-")</f>
        <v>467.7258333333333</v>
      </c>
      <c r="R116" s="315">
        <f>IFERROR(INDEX(Raw!$H$6:$FF$2076,MATCH($B116&amp;$D116&amp;$B$6,Raw!$A$6:$A$2076,0),MATCH(R$6,Raw!$H$5:$FF$5,0))/60/60/24,"-")</f>
        <v>4.108796296296297E-3</v>
      </c>
      <c r="S116" s="240">
        <f>IFERROR(INDEX(Raw!$H$6:$FF$2076,MATCH($B116&amp;$D116&amp;$B$6,Raw!$A$6:$A$2076,0),MATCH(S$6,Raw!$H$5:$FF$5,0))/60/60/24,"-")</f>
        <v>6.875E-3</v>
      </c>
      <c r="T116" s="21">
        <f>IFERROR(INDEX(Raw!$H$6:$FF$10055,MATCH($B116&amp;$D116&amp;$B$6,Raw!$A$6:$A$10055,0),MATCH(T$6,Raw!$H$5:$FF$5,0)),"-")</f>
        <v>80426</v>
      </c>
    </row>
    <row r="117" spans="1:20" s="38" customFormat="1" x14ac:dyDescent="0.25">
      <c r="A117" s="188">
        <f t="shared" si="13"/>
        <v>45992</v>
      </c>
      <c r="B117" s="145" t="s">
        <v>151</v>
      </c>
      <c r="C117" s="74" t="s">
        <v>139</v>
      </c>
      <c r="D117" s="95" t="s">
        <v>139</v>
      </c>
      <c r="E117" s="149">
        <f>IFERROR(INDEX(Raw!$H$6:$FF$2076,MATCH($B117&amp;$D117&amp;$B$6,Raw!$A$6:$A$2076,0),MATCH(E$6,Raw!$H$5:$FF$5,0)),"-")</f>
        <v>50484</v>
      </c>
      <c r="F117" s="149"/>
      <c r="G117" s="149">
        <f>IFERROR(INDEX(Raw!$H$6:$FF$2076,MATCH($B117&amp;$D117&amp;$B$6,Raw!$A$6:$A$2076,0),MATCH(G$6,Raw!$H$5:$FF$5,0))/60/60,"-")</f>
        <v>554.06500000000005</v>
      </c>
      <c r="H117" s="315">
        <f>IFERROR(INDEX(Raw!$H$6:$FF$2076,MATCH($B117&amp;$D117&amp;$B$6,Raw!$A$6:$A$2076,0),MATCH(H$6,Raw!$H$5:$FF$5,0))/60/60/24,"-")</f>
        <v>4.6296296296296293E-4</v>
      </c>
      <c r="I117" s="240">
        <f>IFERROR(INDEX(Raw!$H$6:$FF$2076,MATCH($B117&amp;$D117&amp;$B$6,Raw!$A$6:$A$2076,0),MATCH(I$6,Raw!$H$5:$FF$5,0))/60/60/24,"-")</f>
        <v>7.9861111111111105E-4</v>
      </c>
      <c r="J117" s="238"/>
      <c r="K117" s="149">
        <f>IFERROR(INDEX(Raw!$H$6:$FF$2076,MATCH($B117&amp;$D117&amp;$B$6,Raw!$A$6:$A$2076,0),MATCH(K$6,Raw!$H$5:$FF$5,0)),"-")</f>
        <v>5228</v>
      </c>
      <c r="L117" s="257"/>
      <c r="M117" s="323">
        <f>IFERROR(INDEX(Raw!$H$6:$FF$2076,MATCH($B117&amp;$D117&amp;$B$6,Raw!$A$6:$A$2076,0),MATCH(M$6,Raw!$H$5:$FF$5,0)),"-")</f>
        <v>0.62846543589488235</v>
      </c>
      <c r="O117" s="149">
        <f>IFERROR(INDEX(Raw!$H$6:$FF$2076,MATCH($B117&amp;$D117&amp;$B$6,Raw!$A$6:$A$2076,0),MATCH(O$6,Raw!$H$5:$FF$5,0)),"-")</f>
        <v>5279</v>
      </c>
      <c r="P117" s="155"/>
      <c r="Q117" s="149">
        <f>IFERROR(INDEX(Raw!$H$6:$FF$2076,MATCH($B117&amp;$D117&amp;$B$6,Raw!$A$6:$A$2076,0),MATCH(Q$6,Raw!$H$5:$FF$5,0))/60/60,"-")</f>
        <v>516.28555555555556</v>
      </c>
      <c r="R117" s="315">
        <f>IFERROR(INDEX(Raw!$H$6:$FF$2076,MATCH($B117&amp;$D117&amp;$B$6,Raw!$A$6:$A$2076,0),MATCH(R$6,Raw!$H$5:$FF$5,0))/60/60/24,"-")</f>
        <v>4.0740740740740737E-3</v>
      </c>
      <c r="S117" s="240">
        <f>IFERROR(INDEX(Raw!$H$6:$FF$2076,MATCH($B117&amp;$D117&amp;$B$6,Raw!$A$6:$A$2076,0),MATCH(S$6,Raw!$H$5:$FF$5,0))/60/60/24,"-")</f>
        <v>6.7245370370370367E-3</v>
      </c>
      <c r="T117" s="21">
        <f>IFERROR(INDEX(Raw!$H$6:$FF$10055,MATCH($B117&amp;$D117&amp;$B$6,Raw!$A$6:$A$10055,0),MATCH(T$6,Raw!$H$5:$FF$5,0)),"-")</f>
        <v>85557</v>
      </c>
    </row>
    <row r="118" spans="1:20" s="38" customFormat="1" ht="17.5" x14ac:dyDescent="0.35">
      <c r="A118" s="188">
        <f t="shared" si="13"/>
        <v>46023</v>
      </c>
      <c r="B118" s="145" t="s">
        <v>151</v>
      </c>
      <c r="C118" s="74" t="s">
        <v>140</v>
      </c>
      <c r="D118" s="101" t="s">
        <v>140</v>
      </c>
      <c r="E118" s="149">
        <f>IFERROR(INDEX(Raw!$H$6:$FF$2076,MATCH($B118&amp;$D118&amp;$B$6,Raw!$A$6:$A$2076,0),MATCH(E$6,Raw!$H$5:$FF$5,0)),"-")</f>
        <v>48578</v>
      </c>
      <c r="F118" s="149"/>
      <c r="G118" s="149">
        <f>IFERROR(INDEX(Raw!$H$6:$FF$2076,MATCH($B118&amp;$D118&amp;$B$6,Raw!$A$6:$A$2076,0),MATCH(G$6,Raw!$H$5:$FF$5,0))/60/60,"-")</f>
        <v>521.75777777777773</v>
      </c>
      <c r="H118" s="315">
        <f>IFERROR(INDEX(Raw!$H$6:$FF$2076,MATCH($B118&amp;$D118&amp;$B$6,Raw!$A$6:$A$2076,0),MATCH(H$6,Raw!$H$5:$FF$5,0))/60/60/24,"-")</f>
        <v>4.5138888888888892E-4</v>
      </c>
      <c r="I118" s="240">
        <f>IFERROR(INDEX(Raw!$H$6:$FF$2076,MATCH($B118&amp;$D118&amp;$B$6,Raw!$A$6:$A$2076,0),MATCH(I$6,Raw!$H$5:$FF$5,0))/60/60/24,"-")</f>
        <v>7.8703703703703705E-4</v>
      </c>
      <c r="J118" s="238"/>
      <c r="K118" s="149">
        <f>IFERROR(INDEX(Raw!$H$6:$FF$2076,MATCH($B118&amp;$D118&amp;$B$6,Raw!$A$6:$A$2076,0),MATCH(K$6,Raw!$H$5:$FF$5,0)),"-")</f>
        <v>4873</v>
      </c>
      <c r="L118" s="257"/>
      <c r="M118" s="323">
        <f>IFERROR(INDEX(Raw!$H$6:$FF$2076,MATCH($B118&amp;$D118&amp;$B$6,Raw!$A$6:$A$2076,0),MATCH(M$6,Raw!$H$5:$FF$5,0)),"-")</f>
        <v>0.62504664239117846</v>
      </c>
      <c r="O118" s="149">
        <f>IFERROR(INDEX(Raw!$H$6:$FF$2076,MATCH($B118&amp;$D118&amp;$B$6,Raw!$A$6:$A$2076,0),MATCH(O$6,Raw!$H$5:$FF$5,0)),"-")</f>
        <v>5217</v>
      </c>
      <c r="P118" s="155"/>
      <c r="Q118" s="149">
        <f>IFERROR(INDEX(Raw!$H$6:$FF$2076,MATCH($B118&amp;$D118&amp;$B$6,Raw!$A$6:$A$2076,0),MATCH(Q$6,Raw!$H$5:$FF$5,0))/60/60,"-")</f>
        <v>510.90833333333336</v>
      </c>
      <c r="R118" s="315">
        <f>IFERROR(INDEX(Raw!$H$6:$FF$2076,MATCH($B118&amp;$D118&amp;$B$6,Raw!$A$6:$A$2076,0),MATCH(R$6,Raw!$H$5:$FF$5,0))/60/60/24,"-")</f>
        <v>4.0856481481481481E-3</v>
      </c>
      <c r="S118" s="240">
        <f>IFERROR(INDEX(Raw!$H$6:$FF$2076,MATCH($B118&amp;$D118&amp;$B$6,Raw!$A$6:$A$2076,0),MATCH(S$6,Raw!$H$5:$FF$5,0))/60/60/24,"-")</f>
        <v>6.7939814814814816E-3</v>
      </c>
      <c r="T118" s="21">
        <f>IFERROR(INDEX(Raw!$H$6:$FF$10055,MATCH($B118&amp;$D118&amp;$B$6,Raw!$A$6:$A$10055,0),MATCH(T$6,Raw!$H$5:$FF$5,0)),"-")</f>
        <v>82592</v>
      </c>
    </row>
    <row r="119" spans="1:20" s="38" customFormat="1" x14ac:dyDescent="0.25">
      <c r="A119" s="188">
        <f t="shared" si="13"/>
        <v>46054</v>
      </c>
      <c r="B119" s="145" t="s">
        <v>151</v>
      </c>
      <c r="C119" s="74" t="s">
        <v>141</v>
      </c>
      <c r="D119" s="95" t="s">
        <v>141</v>
      </c>
      <c r="E119" s="149">
        <f>IFERROR(INDEX(Raw!$H$6:$FF$2076,MATCH($B119&amp;$D119&amp;$B$6,Raw!$A$6:$A$2076,0),MATCH(E$6,Raw!$H$5:$FF$5,0)),"-")</f>
        <v>42225</v>
      </c>
      <c r="F119" s="149"/>
      <c r="G119" s="149">
        <f>IFERROR(INDEX(Raw!$H$6:$FF$2076,MATCH($B119&amp;$D119&amp;$B$6,Raw!$A$6:$A$2076,0),MATCH(G$6,Raw!$H$5:$FF$5,0))/60/60,"-")</f>
        <v>444.7</v>
      </c>
      <c r="H119" s="315">
        <f>IFERROR(INDEX(Raw!$H$6:$FF$2076,MATCH($B119&amp;$D119&amp;$B$6,Raw!$A$6:$A$2076,0),MATCH(H$6,Raw!$H$5:$FF$5,0))/60/60/24,"-")</f>
        <v>4.3981481481481481E-4</v>
      </c>
      <c r="I119" s="240">
        <f>IFERROR(INDEX(Raw!$H$6:$FF$2076,MATCH($B119&amp;$D119&amp;$B$6,Raw!$A$6:$A$2076,0),MATCH(I$6,Raw!$H$5:$FF$5,0))/60/60/24,"-")</f>
        <v>7.5231481481481471E-4</v>
      </c>
      <c r="J119" s="238"/>
      <c r="K119" s="149">
        <f>IFERROR(INDEX(Raw!$H$6:$FF$2076,MATCH($B119&amp;$D119&amp;$B$6,Raw!$A$6:$A$2076,0),MATCH(K$6,Raw!$H$5:$FF$5,0)),"-")</f>
        <v>4086</v>
      </c>
      <c r="L119" s="257"/>
      <c r="M119" s="323">
        <f>IFERROR(INDEX(Raw!$H$6:$FF$2076,MATCH($B119&amp;$D119&amp;$B$6,Raw!$A$6:$A$2076,0),MATCH(M$6,Raw!$H$5:$FF$5,0)),"-")</f>
        <v>0.63161909890504397</v>
      </c>
      <c r="O119" s="149">
        <f>IFERROR(INDEX(Raw!$H$6:$FF$2076,MATCH($B119&amp;$D119&amp;$B$6,Raw!$A$6:$A$2076,0),MATCH(O$6,Raw!$H$5:$FF$5,0)),"-")</f>
        <v>4342</v>
      </c>
      <c r="P119" s="155"/>
      <c r="Q119" s="149">
        <f>IFERROR(INDEX(Raw!$H$6:$FF$2076,MATCH($B119&amp;$D119&amp;$B$6,Raw!$A$6:$A$2076,0),MATCH(Q$6,Raw!$H$5:$FF$5,0))/60/60,"-")</f>
        <v>428.26944444444445</v>
      </c>
      <c r="R119" s="315">
        <f>IFERROR(INDEX(Raw!$H$6:$FF$2076,MATCH($B119&amp;$D119&amp;$B$6,Raw!$A$6:$A$2076,0),MATCH(R$6,Raw!$H$5:$FF$5,0))/60/60/24,"-")</f>
        <v>4.108796296296297E-3</v>
      </c>
      <c r="S119" s="240">
        <f>IFERROR(INDEX(Raw!$H$6:$FF$2076,MATCH($B119&amp;$D119&amp;$B$6,Raw!$A$6:$A$2076,0),MATCH(S$6,Raw!$H$5:$FF$5,0))/60/60/24,"-")</f>
        <v>6.6435185185185182E-3</v>
      </c>
      <c r="T119" s="21">
        <f>IFERROR(INDEX(Raw!$H$6:$FF$10055,MATCH($B119&amp;$D119&amp;$B$6,Raw!$A$6:$A$10055,0),MATCH(T$6,Raw!$H$5:$FF$5,0)),"-")</f>
        <v>70938</v>
      </c>
    </row>
    <row r="120" spans="1:20" s="38" customFormat="1" x14ac:dyDescent="0.25">
      <c r="A120" s="188">
        <f t="shared" si="13"/>
        <v>46082</v>
      </c>
      <c r="B120" s="147" t="s">
        <v>151</v>
      </c>
      <c r="C120" s="97" t="s">
        <v>142</v>
      </c>
      <c r="D120" s="95" t="s">
        <v>142</v>
      </c>
      <c r="E120" s="152">
        <f>IFERROR(INDEX(Raw!$H$6:$FF$2076,MATCH($B120&amp;$D120&amp;$B$6,Raw!$A$6:$A$2076,0),MATCH(E$6,Raw!$H$5:$FF$5,0)),"-")</f>
        <v>46840</v>
      </c>
      <c r="F120" s="149"/>
      <c r="G120" s="152">
        <f>IFERROR(INDEX(Raw!$H$6:$FF$2076,MATCH($B120&amp;$D120&amp;$B$6,Raw!$A$6:$A$2076,0),MATCH(G$6,Raw!$H$5:$FF$5,0))/60/60,"-")</f>
        <v>494.12416666666667</v>
      </c>
      <c r="H120" s="328">
        <f>IFERROR(INDEX(Raw!$H$6:$FF$2076,MATCH($B120&amp;$D120&amp;$B$6,Raw!$A$6:$A$2076,0),MATCH(H$6,Raw!$H$5:$FF$5,0))/60/60/24,"-")</f>
        <v>4.3981481481481481E-4</v>
      </c>
      <c r="I120" s="248">
        <f>IFERROR(INDEX(Raw!$H$6:$FF$2076,MATCH($B120&amp;$D120&amp;$B$6,Raw!$A$6:$A$2076,0),MATCH(I$6,Raw!$H$5:$FF$5,0))/60/60/24,"-")</f>
        <v>7.6388888888888893E-4</v>
      </c>
      <c r="J120" s="238"/>
      <c r="K120" s="152">
        <f>IFERROR(INDEX(Raw!$H$6:$FF$2076,MATCH($B120&amp;$D120&amp;$B$6,Raw!$A$6:$A$2076,0),MATCH(K$6,Raw!$H$5:$FF$5,0)),"-")</f>
        <v>4284</v>
      </c>
      <c r="L120" s="257"/>
      <c r="M120" s="329">
        <f>IFERROR(INDEX(Raw!$H$6:$FF$2076,MATCH($B120&amp;$D120&amp;$B$6,Raw!$A$6:$A$2076,0),MATCH(M$6,Raw!$H$5:$FF$5,0)),"-")</f>
        <v>0.63292165500094588</v>
      </c>
      <c r="O120" s="152">
        <f>IFERROR(INDEX(Raw!$H$6:$FF$2076,MATCH($B120&amp;$D120&amp;$B$6,Raw!$A$6:$A$2076,0),MATCH(O$6,Raw!$H$5:$FF$5,0)),"-")</f>
        <v>4489</v>
      </c>
      <c r="P120" s="155"/>
      <c r="Q120" s="152">
        <f>IFERROR(INDEX(Raw!$H$6:$FF$2076,MATCH($B120&amp;$D120&amp;$B$6,Raw!$A$6:$A$2076,0),MATCH(Q$6,Raw!$H$5:$FF$5,0))/60/60,"-")</f>
        <v>442.45083333333332</v>
      </c>
      <c r="R120" s="328">
        <f>IFERROR(INDEX(Raw!$H$6:$FF$2076,MATCH($B120&amp;$D120&amp;$B$6,Raw!$A$6:$A$2076,0),MATCH(R$6,Raw!$H$5:$FF$5,0))/60/60/24,"-")</f>
        <v>4.108796296296297E-3</v>
      </c>
      <c r="S120" s="248">
        <f>IFERROR(INDEX(Raw!$H$6:$FF$2076,MATCH($B120&amp;$D120&amp;$B$6,Raw!$A$6:$A$2076,0),MATCH(S$6,Raw!$H$5:$FF$5,0))/60/60/24,"-")</f>
        <v>6.8865740740740736E-3</v>
      </c>
      <c r="T120" s="22">
        <f>IFERROR(INDEX(Raw!$H$6:$FF$10055,MATCH($B120&amp;$D120&amp;$B$6,Raw!$A$6:$A$10055,0),MATCH(T$6,Raw!$H$5:$FF$5,0)),"-")</f>
        <v>78290</v>
      </c>
    </row>
    <row r="121" spans="1:20" s="38" customFormat="1" ht="17.5" x14ac:dyDescent="0.35">
      <c r="A121" s="188">
        <f t="shared" si="13"/>
        <v>46113</v>
      </c>
      <c r="B121" s="55" t="s">
        <v>1060</v>
      </c>
      <c r="C121" s="74" t="s">
        <v>143</v>
      </c>
      <c r="D121" s="101" t="s">
        <v>143</v>
      </c>
      <c r="E121" s="149">
        <f>IFERROR(INDEX(Raw!$H$6:$FF$2076,MATCH($B121&amp;$D121&amp;$B$6,Raw!$A$6:$A$2076,0),MATCH(E$6,Raw!$H$5:$FF$5,0)),"-")</f>
        <v>44042</v>
      </c>
      <c r="F121" s="149"/>
      <c r="G121" s="149">
        <f>IFERROR(INDEX(Raw!$H$6:$FF$2076,MATCH($B121&amp;$D121&amp;$B$6,Raw!$A$6:$A$2076,0),MATCH(G$6,Raw!$H$5:$FF$5,0))/60/60,"-")</f>
        <v>454.51833333333332</v>
      </c>
      <c r="H121" s="315">
        <f>IFERROR(INDEX(Raw!$H$6:$FF$2076,MATCH($B121&amp;$D121&amp;$B$6,Raw!$A$6:$A$2076,0),MATCH(H$6,Raw!$H$5:$FF$5,0))/60/60/24,"-")</f>
        <v>4.2824074074074075E-4</v>
      </c>
      <c r="I121" s="240">
        <f>IFERROR(INDEX(Raw!$H$6:$FF$2076,MATCH($B121&amp;$D121&amp;$B$6,Raw!$A$6:$A$2076,0),MATCH(I$6,Raw!$H$5:$FF$5,0))/60/60/24,"-")</f>
        <v>7.407407407407407E-4</v>
      </c>
      <c r="J121" s="238"/>
      <c r="K121" s="149">
        <f>IFERROR(INDEX(Raw!$H$6:$FF$2076,MATCH($B121&amp;$D121&amp;$B$6,Raw!$A$6:$A$2076,0),MATCH(K$6,Raw!$H$5:$FF$5,0)),"-")</f>
        <v>4113</v>
      </c>
      <c r="L121" s="257"/>
      <c r="M121" s="323">
        <f>IFERROR(INDEX(Raw!$H$6:$FF$2076,MATCH($B121&amp;$D121&amp;$B$6,Raw!$A$6:$A$2076,0),MATCH(M$6,Raw!$H$5:$FF$5,0)),"-")</f>
        <v>0.62635284078788311</v>
      </c>
      <c r="O121" s="149">
        <f>IFERROR(INDEX(Raw!$H$6:$FF$2076,MATCH($B121&amp;$D121&amp;$B$6,Raw!$A$6:$A$2076,0),MATCH(O$6,Raw!$H$5:$FF$5,0)),"-")</f>
        <v>4303</v>
      </c>
      <c r="P121" s="155"/>
      <c r="Q121" s="149">
        <f>IFERROR(INDEX(Raw!$H$6:$FF$2076,MATCH($B121&amp;$D121&amp;$B$6,Raw!$A$6:$A$2076,0),MATCH(Q$6,Raw!$H$5:$FF$5,0))/60/60,"-")</f>
        <v>419.74555555555554</v>
      </c>
      <c r="R121" s="315">
        <f>IFERROR(INDEX(Raw!$H$6:$FF$2076,MATCH($B121&amp;$D121&amp;$B$6,Raw!$A$6:$A$2076,0),MATCH(R$6,Raw!$H$5:$FF$5,0))/60/60/24,"-")</f>
        <v>4.0624999999999993E-3</v>
      </c>
      <c r="S121" s="240">
        <f>IFERROR(INDEX(Raw!$H$6:$FF$2076,MATCH($B121&amp;$D121&amp;$B$6,Raw!$A$6:$A$2076,0),MATCH(S$6,Raw!$H$5:$FF$5,0))/60/60/24,"-")</f>
        <v>6.9675925925925921E-3</v>
      </c>
      <c r="T121" s="21">
        <f>IFERROR(INDEX(Raw!$H$6:$FF$10055,MATCH($B121&amp;$D121&amp;$B$6,Raw!$A$6:$A$10055,0),MATCH(T$6,Raw!$H$5:$FF$5,0)),"-")</f>
        <v>74428</v>
      </c>
    </row>
    <row r="122" spans="1:20" s="38" customFormat="1" x14ac:dyDescent="0.25">
      <c r="A122" s="188">
        <f t="shared" si="13"/>
        <v>46143</v>
      </c>
      <c r="B122" s="145" t="s">
        <v>1060</v>
      </c>
      <c r="C122" s="74" t="s">
        <v>144</v>
      </c>
      <c r="D122" s="95" t="s">
        <v>144</v>
      </c>
      <c r="E122" s="149">
        <f>IFERROR(INDEX(Raw!$H$6:$FF$2076,MATCH($B122&amp;$D122&amp;$B$6,Raw!$A$6:$A$2076,0),MATCH(E$6,Raw!$H$5:$FF$5,0)),"-")</f>
        <v>47992</v>
      </c>
      <c r="F122" s="149"/>
      <c r="G122" s="149">
        <f>IFERROR(INDEX(Raw!$H$6:$FF$2076,MATCH($B122&amp;$D122&amp;$B$6,Raw!$A$6:$A$2076,0),MATCH(G$6,Raw!$H$5:$FF$5,0))/60/60,"-")</f>
        <v>536.18638888888893</v>
      </c>
      <c r="H122" s="315">
        <f>IFERROR(INDEX(Raw!$H$6:$FF$2076,MATCH($B122&amp;$D122&amp;$B$6,Raw!$A$6:$A$2076,0),MATCH(H$6,Raw!$H$5:$FF$5,0))/60/60/24,"-")</f>
        <v>4.6296296296296293E-4</v>
      </c>
      <c r="I122" s="240">
        <f>IFERROR(INDEX(Raw!$H$6:$FF$2076,MATCH($B122&amp;$D122&amp;$B$6,Raw!$A$6:$A$2076,0),MATCH(I$6,Raw!$H$5:$FF$5,0))/60/60/24,"-")</f>
        <v>8.2175925925925917E-4</v>
      </c>
      <c r="J122" s="238"/>
      <c r="K122" s="149">
        <f>IFERROR(INDEX(Raw!$H$6:$FF$2076,MATCH($B122&amp;$D122&amp;$B$6,Raw!$A$6:$A$2076,0),MATCH(K$6,Raw!$H$5:$FF$5,0)),"-")</f>
        <v>4736</v>
      </c>
      <c r="L122" s="257"/>
      <c r="M122" s="323">
        <f>IFERROR(INDEX(Raw!$H$6:$FF$2076,MATCH($B122&amp;$D122&amp;$B$6,Raw!$A$6:$A$2076,0),MATCH(M$6,Raw!$H$5:$FF$5,0)),"-")</f>
        <v>0.61583472346978052</v>
      </c>
      <c r="O122" s="149">
        <f>IFERROR(INDEX(Raw!$H$6:$FF$2076,MATCH($B122&amp;$D122&amp;$B$6,Raw!$A$6:$A$2076,0),MATCH(O$6,Raw!$H$5:$FF$5,0)),"-")</f>
        <v>4757</v>
      </c>
      <c r="P122" s="155"/>
      <c r="Q122" s="149">
        <f>IFERROR(INDEX(Raw!$H$6:$FF$2076,MATCH($B122&amp;$D122&amp;$B$6,Raw!$A$6:$A$2076,0),MATCH(Q$6,Raw!$H$5:$FF$5,0))/60/60,"-")</f>
        <v>475.32694444444439</v>
      </c>
      <c r="R122" s="315">
        <f>IFERROR(INDEX(Raw!$H$6:$FF$2076,MATCH($B122&amp;$D122&amp;$B$6,Raw!$A$6:$A$2076,0),MATCH(R$6,Raw!$H$5:$FF$5,0))/60/60/24,"-")</f>
        <v>4.1666666666666666E-3</v>
      </c>
      <c r="S122" s="240">
        <f>IFERROR(INDEX(Raw!$H$6:$FF$2076,MATCH($B122&amp;$D122&amp;$B$6,Raw!$A$6:$A$2076,0),MATCH(S$6,Raw!$H$5:$FF$5,0))/60/60/24,"-")</f>
        <v>7.0601851851851841E-3</v>
      </c>
      <c r="T122" s="21">
        <f>IFERROR(INDEX(Raw!$H$6:$FF$10055,MATCH($B122&amp;$D122&amp;$B$6,Raw!$A$6:$A$10055,0),MATCH(T$6,Raw!$H$5:$FF$5,0)),"-")</f>
        <v>82666</v>
      </c>
    </row>
    <row r="123" spans="1:20" s="38" customFormat="1" x14ac:dyDescent="0.25">
      <c r="A123" s="188">
        <f t="shared" si="13"/>
        <v>46174</v>
      </c>
      <c r="B123" s="145" t="s">
        <v>1060</v>
      </c>
      <c r="C123" s="74" t="s">
        <v>145</v>
      </c>
      <c r="D123" s="95" t="s">
        <v>145</v>
      </c>
      <c r="E123" s="149">
        <f>IFERROR(INDEX(Raw!$H$6:$FF$2076,MATCH($B123&amp;$D123&amp;$B$6,Raw!$A$6:$A$2076,0),MATCH(E$6,Raw!$H$5:$FF$5,0)),"-")</f>
        <v>48443</v>
      </c>
      <c r="F123" s="149"/>
      <c r="G123" s="149">
        <f>IFERROR(INDEX(Raw!$H$6:$FF$2076,MATCH($B123&amp;$D123&amp;$B$6,Raw!$A$6:$A$2076,0),MATCH(G$6,Raw!$H$5:$FF$5,0))/60/60,"-")</f>
        <v>573.59944444444443</v>
      </c>
      <c r="H123" s="315">
        <f>IFERROR(INDEX(Raw!$H$6:$FF$2076,MATCH($B123&amp;$D123&amp;$B$6,Raw!$A$6:$A$2076,0),MATCH(H$6,Raw!$H$5:$FF$5,0))/60/60/24,"-")</f>
        <v>4.9768518518518521E-4</v>
      </c>
      <c r="I123" s="240">
        <f>IFERROR(INDEX(Raw!$H$6:$FF$2076,MATCH($B123&amp;$D123&amp;$B$6,Raw!$A$6:$A$2076,0),MATCH(I$6,Raw!$H$5:$FF$5,0))/60/60/24,"-")</f>
        <v>9.0277777777777784E-4</v>
      </c>
      <c r="J123" s="238"/>
      <c r="K123" s="149">
        <f>IFERROR(INDEX(Raw!$H$6:$FF$2076,MATCH($B123&amp;$D123&amp;$B$6,Raw!$A$6:$A$2076,0),MATCH(K$6,Raw!$H$5:$FF$5,0)),"-")</f>
        <v>4562</v>
      </c>
      <c r="L123" s="257"/>
      <c r="M123" s="323">
        <f>IFERROR(INDEX(Raw!$H$6:$FF$2076,MATCH($B123&amp;$D123&amp;$B$6,Raw!$A$6:$A$2076,0),MATCH(M$6,Raw!$H$5:$FF$5,0)),"-")</f>
        <v>0.6129620022522807</v>
      </c>
      <c r="O123" s="149">
        <f>IFERROR(INDEX(Raw!$H$6:$FF$2076,MATCH($B123&amp;$D123&amp;$B$6,Raw!$A$6:$A$2076,0),MATCH(O$6,Raw!$H$5:$FF$5,0)),"-")</f>
        <v>4668</v>
      </c>
      <c r="P123" s="155"/>
      <c r="Q123" s="149">
        <f>IFERROR(INDEX(Raw!$H$6:$FF$2076,MATCH($B123&amp;$D123&amp;$B$6,Raw!$A$6:$A$2076,0),MATCH(Q$6,Raw!$H$5:$FF$5,0))/60/60,"-")</f>
        <v>491.11833333333328</v>
      </c>
      <c r="R123" s="315">
        <f>IFERROR(INDEX(Raw!$H$6:$FF$2076,MATCH($B123&amp;$D123&amp;$B$6,Raw!$A$6:$A$2076,0),MATCH(R$6,Raw!$H$5:$FF$5,0))/60/60/24,"-")</f>
        <v>4.386574074074074E-3</v>
      </c>
      <c r="S123" s="240">
        <f>IFERROR(INDEX(Raw!$H$6:$FF$2076,MATCH($B123&amp;$D123&amp;$B$6,Raw!$A$6:$A$2076,0),MATCH(S$6,Raw!$H$5:$FF$5,0))/60/60/24,"-")</f>
        <v>7.2569444444444443E-3</v>
      </c>
      <c r="T123" s="21">
        <f>IFERROR(INDEX(Raw!$H$6:$FF$10055,MATCH($B123&amp;$D123&amp;$B$6,Raw!$A$6:$A$10055,0),MATCH(T$6,Raw!$H$5:$FF$5,0)),"-")</f>
        <v>83593</v>
      </c>
    </row>
    <row r="124" spans="1:20" s="38" customFormat="1" ht="17.5" x14ac:dyDescent="0.35">
      <c r="A124" s="188">
        <f t="shared" si="13"/>
        <v>46204</v>
      </c>
      <c r="B124" s="145" t="s">
        <v>1060</v>
      </c>
      <c r="C124" s="74" t="s">
        <v>146</v>
      </c>
      <c r="D124" s="101" t="s">
        <v>146</v>
      </c>
      <c r="E124" s="149">
        <f>IFERROR(INDEX(Raw!$H$6:$FF$2076,MATCH($B124&amp;$D124&amp;$B$6,Raw!$A$6:$A$2076,0),MATCH(E$6,Raw!$H$5:$FF$5,0)),"-")</f>
        <v>47139</v>
      </c>
      <c r="F124" s="149"/>
      <c r="G124" s="149">
        <f>IFERROR(INDEX(Raw!$H$6:$FF$2076,MATCH($B124&amp;$D124&amp;$B$6,Raw!$A$6:$A$2076,0),MATCH(G$6,Raw!$H$5:$FF$5,0))/60/60,"-")</f>
        <v>551.79666666666674</v>
      </c>
      <c r="H124" s="315">
        <f>IFERROR(INDEX(Raw!$H$6:$FF$2076,MATCH($B124&amp;$D124&amp;$B$6,Raw!$A$6:$A$2076,0),MATCH(H$6,Raw!$H$5:$FF$5,0))/60/60/24,"-")</f>
        <v>4.8611111111111104E-4</v>
      </c>
      <c r="I124" s="240">
        <f>IFERROR(INDEX(Raw!$H$6:$FF$2076,MATCH($B124&amp;$D124&amp;$B$6,Raw!$A$6:$A$2076,0),MATCH(I$6,Raw!$H$5:$FF$5,0))/60/60/24,"-")</f>
        <v>8.7962962962962962E-4</v>
      </c>
      <c r="J124" s="238"/>
      <c r="K124" s="149">
        <f>IFERROR(INDEX(Raw!$H$6:$FF$2076,MATCH($B124&amp;$D124&amp;$B$6,Raw!$A$6:$A$2076,0),MATCH(K$6,Raw!$H$5:$FF$5,0)),"-")</f>
        <v>4435</v>
      </c>
      <c r="L124" s="257"/>
      <c r="M124" s="323">
        <f>IFERROR(INDEX(Raw!$H$6:$FF$2076,MATCH($B124&amp;$D124&amp;$B$6,Raw!$A$6:$A$2076,0),MATCH(M$6,Raw!$H$5:$FF$5,0)),"-")</f>
        <v>0.60957442681460217</v>
      </c>
      <c r="O124" s="149">
        <f>IFERROR(INDEX(Raw!$H$6:$FF$2076,MATCH($B124&amp;$D124&amp;$B$6,Raw!$A$6:$A$2076,0),MATCH(O$6,Raw!$H$5:$FF$5,0)),"-")</f>
        <v>4507</v>
      </c>
      <c r="P124" s="155"/>
      <c r="Q124" s="149">
        <f>IFERROR(INDEX(Raw!$H$6:$FF$2076,MATCH($B124&amp;$D124&amp;$B$6,Raw!$A$6:$A$2076,0),MATCH(Q$6,Raw!$H$5:$FF$5,0))/60/60,"-")</f>
        <v>462.89388888888891</v>
      </c>
      <c r="R124" s="315">
        <f>IFERROR(INDEX(Raw!$H$6:$FF$2076,MATCH($B124&amp;$D124&amp;$B$6,Raw!$A$6:$A$2076,0),MATCH(R$6,Raw!$H$5:$FF$5,0))/60/60/24,"-")</f>
        <v>4.2824074074074075E-3</v>
      </c>
      <c r="S124" s="240">
        <f>IFERROR(INDEX(Raw!$H$6:$FF$2076,MATCH($B124&amp;$D124&amp;$B$6,Raw!$A$6:$A$2076,0),MATCH(S$6,Raw!$H$5:$FF$5,0))/60/60/24,"-")</f>
        <v>7.1990740740740739E-3</v>
      </c>
      <c r="T124" s="21">
        <f>IFERROR(INDEX(Raw!$H$6:$FF$10055,MATCH($B124&amp;$D124&amp;$B$6,Raw!$A$6:$A$10055,0),MATCH(T$6,Raw!$H$5:$FF$5,0)),"-")</f>
        <v>81766</v>
      </c>
    </row>
    <row r="125" spans="1:20" s="38" customFormat="1" x14ac:dyDescent="0.25">
      <c r="A125" s="188">
        <f t="shared" si="13"/>
        <v>46235</v>
      </c>
      <c r="B125" s="145" t="s">
        <v>1060</v>
      </c>
      <c r="C125" s="74" t="s">
        <v>135</v>
      </c>
      <c r="D125" s="95" t="s">
        <v>135</v>
      </c>
      <c r="E125" s="149" t="str">
        <f>IFERROR(INDEX(Raw!$H$6:$FF$2076,MATCH($B125&amp;$D125&amp;$B$6,Raw!$A$6:$A$2076,0),MATCH(E$6,Raw!$H$5:$FF$5,0)),"-")</f>
        <v>-</v>
      </c>
      <c r="F125" s="149"/>
      <c r="G125" s="149" t="str">
        <f>IFERROR(INDEX(Raw!$H$6:$FF$2076,MATCH($B125&amp;$D125&amp;$B$6,Raw!$A$6:$A$2076,0),MATCH(G$6,Raw!$H$5:$FF$5,0))/60/60,"-")</f>
        <v>-</v>
      </c>
      <c r="H125" s="315" t="str">
        <f>IFERROR(INDEX(Raw!$H$6:$FF$2076,MATCH($B125&amp;$D125&amp;$B$6,Raw!$A$6:$A$2076,0),MATCH(H$6,Raw!$H$5:$FF$5,0))/60/60/24,"-")</f>
        <v>-</v>
      </c>
      <c r="I125" s="240" t="str">
        <f>IFERROR(INDEX(Raw!$H$6:$FF$2076,MATCH($B125&amp;$D125&amp;$B$6,Raw!$A$6:$A$2076,0),MATCH(I$6,Raw!$H$5:$FF$5,0))/60/60/24,"-")</f>
        <v>-</v>
      </c>
      <c r="J125" s="238"/>
      <c r="K125" s="149" t="str">
        <f>IFERROR(INDEX(Raw!$H$6:$FF$2076,MATCH($B125&amp;$D125&amp;$B$6,Raw!$A$6:$A$2076,0),MATCH(K$6,Raw!$H$5:$FF$5,0)),"-")</f>
        <v>-</v>
      </c>
      <c r="L125" s="257"/>
      <c r="M125" s="323" t="str">
        <f>IFERROR(INDEX(Raw!$H$6:$FF$2076,MATCH($B125&amp;$D125&amp;$B$6,Raw!$A$6:$A$2076,0),MATCH(M$6,Raw!$H$5:$FF$5,0)),"-")</f>
        <v>-</v>
      </c>
      <c r="O125" s="149" t="str">
        <f>IFERROR(INDEX(Raw!$H$6:$FF$2076,MATCH($B125&amp;$D125&amp;$B$6,Raw!$A$6:$A$2076,0),MATCH(O$6,Raw!$H$5:$FF$5,0)),"-")</f>
        <v>-</v>
      </c>
      <c r="P125" s="155"/>
      <c r="Q125" s="149" t="str">
        <f>IFERROR(INDEX(Raw!$H$6:$FF$2076,MATCH($B125&amp;$D125&amp;$B$6,Raw!$A$6:$A$2076,0),MATCH(Q$6,Raw!$H$5:$FF$5,0))/60/60,"-")</f>
        <v>-</v>
      </c>
      <c r="R125" s="315" t="str">
        <f>IFERROR(INDEX(Raw!$H$6:$FF$2076,MATCH($B125&amp;$D125&amp;$B$6,Raw!$A$6:$A$2076,0),MATCH(R$6,Raw!$H$5:$FF$5,0))/60/60/24,"-")</f>
        <v>-</v>
      </c>
      <c r="S125" s="240" t="str">
        <f>IFERROR(INDEX(Raw!$H$6:$FF$2076,MATCH($B125&amp;$D125&amp;$B$6,Raw!$A$6:$A$2076,0),MATCH(S$6,Raw!$H$5:$FF$5,0))/60/60/24,"-")</f>
        <v>-</v>
      </c>
      <c r="T125" s="21" t="str">
        <f>IFERROR(INDEX(Raw!$H$6:$FF$10055,MATCH($B125&amp;$D125&amp;$B$6,Raw!$A$6:$A$10055,0),MATCH(T$6,Raw!$H$5:$FF$5,0)),"-")</f>
        <v>-</v>
      </c>
    </row>
    <row r="126" spans="1:20" s="38" customFormat="1" x14ac:dyDescent="0.25">
      <c r="A126" s="188">
        <f t="shared" si="13"/>
        <v>46266</v>
      </c>
      <c r="B126" s="145" t="s">
        <v>1060</v>
      </c>
      <c r="C126" s="74" t="s">
        <v>136</v>
      </c>
      <c r="D126" s="95" t="s">
        <v>136</v>
      </c>
      <c r="E126" s="149" t="str">
        <f>IFERROR(INDEX(Raw!$H$6:$FF$2076,MATCH($B126&amp;$D126&amp;$B$6,Raw!$A$6:$A$2076,0),MATCH(E$6,Raw!$H$5:$FF$5,0)),"-")</f>
        <v>-</v>
      </c>
      <c r="F126" s="149"/>
      <c r="G126" s="149" t="str">
        <f>IFERROR(INDEX(Raw!$H$6:$FF$2076,MATCH($B126&amp;$D126&amp;$B$6,Raw!$A$6:$A$2076,0),MATCH(G$6,Raw!$H$5:$FF$5,0))/60/60,"-")</f>
        <v>-</v>
      </c>
      <c r="H126" s="315" t="str">
        <f>IFERROR(INDEX(Raw!$H$6:$FF$2076,MATCH($B126&amp;$D126&amp;$B$6,Raw!$A$6:$A$2076,0),MATCH(H$6,Raw!$H$5:$FF$5,0))/60/60/24,"-")</f>
        <v>-</v>
      </c>
      <c r="I126" s="240" t="str">
        <f>IFERROR(INDEX(Raw!$H$6:$FF$2076,MATCH($B126&amp;$D126&amp;$B$6,Raw!$A$6:$A$2076,0),MATCH(I$6,Raw!$H$5:$FF$5,0))/60/60/24,"-")</f>
        <v>-</v>
      </c>
      <c r="J126" s="238"/>
      <c r="K126" s="149" t="str">
        <f>IFERROR(INDEX(Raw!$H$6:$FF$2076,MATCH($B126&amp;$D126&amp;$B$6,Raw!$A$6:$A$2076,0),MATCH(K$6,Raw!$H$5:$FF$5,0)),"-")</f>
        <v>-</v>
      </c>
      <c r="L126" s="257"/>
      <c r="M126" s="323" t="str">
        <f>IFERROR(INDEX(Raw!$H$6:$FF$2076,MATCH($B126&amp;$D126&amp;$B$6,Raw!$A$6:$A$2076,0),MATCH(M$6,Raw!$H$5:$FF$5,0)),"-")</f>
        <v>-</v>
      </c>
      <c r="O126" s="149" t="str">
        <f>IFERROR(INDEX(Raw!$H$6:$FF$2076,MATCH($B126&amp;$D126&amp;$B$6,Raw!$A$6:$A$2076,0),MATCH(O$6,Raw!$H$5:$FF$5,0)),"-")</f>
        <v>-</v>
      </c>
      <c r="P126" s="155"/>
      <c r="Q126" s="149" t="str">
        <f>IFERROR(INDEX(Raw!$H$6:$FF$2076,MATCH($B126&amp;$D126&amp;$B$6,Raw!$A$6:$A$2076,0),MATCH(Q$6,Raw!$H$5:$FF$5,0))/60/60,"-")</f>
        <v>-</v>
      </c>
      <c r="R126" s="315" t="str">
        <f>IFERROR(INDEX(Raw!$H$6:$FF$2076,MATCH($B126&amp;$D126&amp;$B$6,Raw!$A$6:$A$2076,0),MATCH(R$6,Raw!$H$5:$FF$5,0))/60/60/24,"-")</f>
        <v>-</v>
      </c>
      <c r="S126" s="240" t="str">
        <f>IFERROR(INDEX(Raw!$H$6:$FF$2076,MATCH($B126&amp;$D126&amp;$B$6,Raw!$A$6:$A$2076,0),MATCH(S$6,Raw!$H$5:$FF$5,0))/60/60/24,"-")</f>
        <v>-</v>
      </c>
      <c r="T126" s="21" t="str">
        <f>IFERROR(INDEX(Raw!$H$6:$FF$10055,MATCH($B126&amp;$D126&amp;$B$6,Raw!$A$6:$A$10055,0),MATCH(T$6,Raw!$H$5:$FF$5,0)),"-")</f>
        <v>-</v>
      </c>
    </row>
    <row r="127" spans="1:20" s="38" customFormat="1" hidden="1" x14ac:dyDescent="0.25">
      <c r="A127" s="188">
        <f t="shared" si="13"/>
        <v>46296</v>
      </c>
      <c r="B127" s="145" t="s">
        <v>1060</v>
      </c>
      <c r="C127" s="74" t="s">
        <v>150</v>
      </c>
      <c r="D127" s="95" t="s">
        <v>137</v>
      </c>
      <c r="E127" s="149" t="str">
        <f>IFERROR(INDEX(Raw!$H$6:$FF$2076,MATCH($B127&amp;$D127&amp;$B$6,Raw!$A$6:$A$2076,0),MATCH(E$6,Raw!$H$5:$FF$5,0)),"-")</f>
        <v>-</v>
      </c>
      <c r="F127" s="149"/>
      <c r="G127" s="149" t="str">
        <f>IFERROR(INDEX(Raw!$H$6:$FF$2076,MATCH($B127&amp;$D127&amp;$B$6,Raw!$A$6:$A$2076,0),MATCH(G$6,Raw!$H$5:$FF$5,0))/60/60,"-")</f>
        <v>-</v>
      </c>
      <c r="H127" s="315" t="str">
        <f>IFERROR(INDEX(Raw!$H$6:$FF$2076,MATCH($B127&amp;$D127&amp;$B$6,Raw!$A$6:$A$2076,0),MATCH(H$6,Raw!$H$5:$FF$5,0))/60/60/24,"-")</f>
        <v>-</v>
      </c>
      <c r="I127" s="240" t="str">
        <f>IFERROR(INDEX(Raw!$H$6:$FF$2076,MATCH($B127&amp;$D127&amp;$B$6,Raw!$A$6:$A$2076,0),MATCH(I$6,Raw!$H$5:$FF$5,0))/60/60/24,"-")</f>
        <v>-</v>
      </c>
      <c r="J127" s="238"/>
      <c r="K127" s="149" t="str">
        <f>IFERROR(INDEX(Raw!$H$6:$FF$2076,MATCH($B127&amp;$D127&amp;$B$6,Raw!$A$6:$A$2076,0),MATCH(K$6,Raw!$H$5:$FF$5,0)),"-")</f>
        <v>-</v>
      </c>
      <c r="L127" s="257"/>
      <c r="M127" s="323" t="str">
        <f>IFERROR(INDEX(Raw!$H$6:$FF$2076,MATCH($B127&amp;$D127&amp;$B$6,Raw!$A$6:$A$2076,0),MATCH(M$6,Raw!$H$5:$FF$5,0)),"-")</f>
        <v>-</v>
      </c>
      <c r="O127" s="149" t="str">
        <f>IFERROR(INDEX(Raw!$H$6:$FF$2076,MATCH($B127&amp;$D127&amp;$B$6,Raw!$A$6:$A$2076,0),MATCH(O$6,Raw!$H$5:$FF$5,0)),"-")</f>
        <v>-</v>
      </c>
      <c r="P127" s="155"/>
      <c r="Q127" s="149" t="str">
        <f>IFERROR(INDEX(Raw!$H$6:$FF$2076,MATCH($B127&amp;$D127&amp;$B$6,Raw!$A$6:$A$2076,0),MATCH(Q$6,Raw!$H$5:$FF$5,0))/60/60,"-")</f>
        <v>-</v>
      </c>
      <c r="R127" s="315" t="str">
        <f>IFERROR(INDEX(Raw!$H$6:$FF$2076,MATCH($B127&amp;$D127&amp;$B$6,Raw!$A$6:$A$2076,0),MATCH(R$6,Raw!$H$5:$FF$5,0))/60/60/24,"-")</f>
        <v>-</v>
      </c>
      <c r="S127" s="240" t="str">
        <f>IFERROR(INDEX(Raw!$H$6:$FF$2076,MATCH($B127&amp;$D127&amp;$B$6,Raw!$A$6:$A$2076,0),MATCH(S$6,Raw!$H$5:$FF$5,0))/60/60/24,"-")</f>
        <v>-</v>
      </c>
      <c r="T127" s="21" t="str">
        <f>IFERROR(INDEX(Raw!$H$6:$FF$10055,MATCH($B127&amp;$D127&amp;$B$6,Raw!$A$6:$A$10055,0),MATCH(T$6,Raw!$H$5:$FF$5,0)),"-")</f>
        <v>-</v>
      </c>
    </row>
    <row r="128" spans="1:20" s="38" customFormat="1" hidden="1" x14ac:dyDescent="0.25">
      <c r="A128" s="188">
        <f t="shared" si="13"/>
        <v>46327</v>
      </c>
      <c r="B128" s="145" t="s">
        <v>1060</v>
      </c>
      <c r="C128" s="74" t="s">
        <v>138</v>
      </c>
      <c r="D128" s="95" t="s">
        <v>138</v>
      </c>
      <c r="E128" s="149" t="str">
        <f>IFERROR(INDEX(Raw!$H$6:$FF$2076,MATCH($B128&amp;$D128&amp;$B$6,Raw!$A$6:$A$2076,0),MATCH(E$6,Raw!$H$5:$FF$5,0)),"-")</f>
        <v>-</v>
      </c>
      <c r="F128" s="149"/>
      <c r="G128" s="149" t="str">
        <f>IFERROR(INDEX(Raw!$H$6:$FF$2076,MATCH($B128&amp;$D128&amp;$B$6,Raw!$A$6:$A$2076,0),MATCH(G$6,Raw!$H$5:$FF$5,0))/60/60,"-")</f>
        <v>-</v>
      </c>
      <c r="H128" s="315" t="str">
        <f>IFERROR(INDEX(Raw!$H$6:$FF$2076,MATCH($B128&amp;$D128&amp;$B$6,Raw!$A$6:$A$2076,0),MATCH(H$6,Raw!$H$5:$FF$5,0))/60/60/24,"-")</f>
        <v>-</v>
      </c>
      <c r="I128" s="240" t="str">
        <f>IFERROR(INDEX(Raw!$H$6:$FF$2076,MATCH($B128&amp;$D128&amp;$B$6,Raw!$A$6:$A$2076,0),MATCH(I$6,Raw!$H$5:$FF$5,0))/60/60/24,"-")</f>
        <v>-</v>
      </c>
      <c r="J128" s="238"/>
      <c r="K128" s="149" t="str">
        <f>IFERROR(INDEX(Raw!$H$6:$FF$2076,MATCH($B128&amp;$D128&amp;$B$6,Raw!$A$6:$A$2076,0),MATCH(K$6,Raw!$H$5:$FF$5,0)),"-")</f>
        <v>-</v>
      </c>
      <c r="L128" s="257"/>
      <c r="M128" s="323" t="str">
        <f>IFERROR(INDEX(Raw!$H$6:$FF$2076,MATCH($B128&amp;$D128&amp;$B$6,Raw!$A$6:$A$2076,0),MATCH(M$6,Raw!$H$5:$FF$5,0)),"-")</f>
        <v>-</v>
      </c>
      <c r="O128" s="149" t="str">
        <f>IFERROR(INDEX(Raw!$H$6:$FF$2076,MATCH($B128&amp;$D128&amp;$B$6,Raw!$A$6:$A$2076,0),MATCH(O$6,Raw!$H$5:$FF$5,0)),"-")</f>
        <v>-</v>
      </c>
      <c r="P128" s="155"/>
      <c r="Q128" s="149" t="str">
        <f>IFERROR(INDEX(Raw!$H$6:$FF$2076,MATCH($B128&amp;$D128&amp;$B$6,Raw!$A$6:$A$2076,0),MATCH(Q$6,Raw!$H$5:$FF$5,0))/60/60,"-")</f>
        <v>-</v>
      </c>
      <c r="R128" s="315" t="str">
        <f>IFERROR(INDEX(Raw!$H$6:$FF$2076,MATCH($B128&amp;$D128&amp;$B$6,Raw!$A$6:$A$2076,0),MATCH(R$6,Raw!$H$5:$FF$5,0))/60/60/24,"-")</f>
        <v>-</v>
      </c>
      <c r="S128" s="240" t="str">
        <f>IFERROR(INDEX(Raw!$H$6:$FF$2076,MATCH($B128&amp;$D128&amp;$B$6,Raw!$A$6:$A$2076,0),MATCH(S$6,Raw!$H$5:$FF$5,0))/60/60/24,"-")</f>
        <v>-</v>
      </c>
      <c r="T128" s="21" t="str">
        <f>IFERROR(INDEX(Raw!$H$6:$FF$10055,MATCH($B128&amp;$D128&amp;$B$6,Raw!$A$6:$A$10055,0),MATCH(T$6,Raw!$H$5:$FF$5,0)),"-")</f>
        <v>-</v>
      </c>
    </row>
    <row r="129" spans="1:20" s="38" customFormat="1" hidden="1" x14ac:dyDescent="0.25">
      <c r="A129" s="188">
        <f t="shared" si="13"/>
        <v>46357</v>
      </c>
      <c r="B129" s="145" t="s">
        <v>1060</v>
      </c>
      <c r="C129" s="74" t="s">
        <v>139</v>
      </c>
      <c r="D129" s="95" t="s">
        <v>139</v>
      </c>
      <c r="E129" s="149" t="str">
        <f>IFERROR(INDEX(Raw!$H$6:$FF$2076,MATCH($B129&amp;$D129&amp;$B$6,Raw!$A$6:$A$2076,0),MATCH(E$6,Raw!$H$5:$FF$5,0)),"-")</f>
        <v>-</v>
      </c>
      <c r="F129" s="149"/>
      <c r="G129" s="149" t="str">
        <f>IFERROR(INDEX(Raw!$H$6:$FF$2076,MATCH($B129&amp;$D129&amp;$B$6,Raw!$A$6:$A$2076,0),MATCH(G$6,Raw!$H$5:$FF$5,0))/60/60,"-")</f>
        <v>-</v>
      </c>
      <c r="H129" s="315" t="str">
        <f>IFERROR(INDEX(Raw!$H$6:$FF$2076,MATCH($B129&amp;$D129&amp;$B$6,Raw!$A$6:$A$2076,0),MATCH(H$6,Raw!$H$5:$FF$5,0))/60/60/24,"-")</f>
        <v>-</v>
      </c>
      <c r="I129" s="240" t="str">
        <f>IFERROR(INDEX(Raw!$H$6:$FF$2076,MATCH($B129&amp;$D129&amp;$B$6,Raw!$A$6:$A$2076,0),MATCH(I$6,Raw!$H$5:$FF$5,0))/60/60/24,"-")</f>
        <v>-</v>
      </c>
      <c r="J129" s="238"/>
      <c r="K129" s="149" t="str">
        <f>IFERROR(INDEX(Raw!$H$6:$FF$2076,MATCH($B129&amp;$D129&amp;$B$6,Raw!$A$6:$A$2076,0),MATCH(K$6,Raw!$H$5:$FF$5,0)),"-")</f>
        <v>-</v>
      </c>
      <c r="L129" s="257"/>
      <c r="M129" s="323" t="str">
        <f>IFERROR(INDEX(Raw!$H$6:$FF$2076,MATCH($B129&amp;$D129&amp;$B$6,Raw!$A$6:$A$2076,0),MATCH(M$6,Raw!$H$5:$FF$5,0)),"-")</f>
        <v>-</v>
      </c>
      <c r="O129" s="149" t="str">
        <f>IFERROR(INDEX(Raw!$H$6:$FF$2076,MATCH($B129&amp;$D129&amp;$B$6,Raw!$A$6:$A$2076,0),MATCH(O$6,Raw!$H$5:$FF$5,0)),"-")</f>
        <v>-</v>
      </c>
      <c r="P129" s="155"/>
      <c r="Q129" s="149" t="str">
        <f>IFERROR(INDEX(Raw!$H$6:$FF$2076,MATCH($B129&amp;$D129&amp;$B$6,Raw!$A$6:$A$2076,0),MATCH(Q$6,Raw!$H$5:$FF$5,0))/60/60,"-")</f>
        <v>-</v>
      </c>
      <c r="R129" s="315" t="str">
        <f>IFERROR(INDEX(Raw!$H$6:$FF$2076,MATCH($B129&amp;$D129&amp;$B$6,Raw!$A$6:$A$2076,0),MATCH(R$6,Raw!$H$5:$FF$5,0))/60/60/24,"-")</f>
        <v>-</v>
      </c>
      <c r="S129" s="240" t="str">
        <f>IFERROR(INDEX(Raw!$H$6:$FF$2076,MATCH($B129&amp;$D129&amp;$B$6,Raw!$A$6:$A$2076,0),MATCH(S$6,Raw!$H$5:$FF$5,0))/60/60/24,"-")</f>
        <v>-</v>
      </c>
      <c r="T129" s="21" t="str">
        <f>IFERROR(INDEX(Raw!$H$6:$FF$10055,MATCH($B129&amp;$D129&amp;$B$6,Raw!$A$6:$A$10055,0),MATCH(T$6,Raw!$H$5:$FF$5,0)),"-")</f>
        <v>-</v>
      </c>
    </row>
    <row r="130" spans="1:20" s="38" customFormat="1" hidden="1" x14ac:dyDescent="0.25">
      <c r="A130" s="188">
        <f t="shared" si="13"/>
        <v>46388</v>
      </c>
      <c r="B130" s="145" t="s">
        <v>1060</v>
      </c>
      <c r="C130" s="74" t="s">
        <v>140</v>
      </c>
      <c r="D130" s="95" t="s">
        <v>140</v>
      </c>
      <c r="E130" s="149" t="str">
        <f>IFERROR(INDEX(Raw!$H$6:$FF$2076,MATCH($B130&amp;$D130&amp;$B$6,Raw!$A$6:$A$2076,0),MATCH(E$6,Raw!$H$5:$FF$5,0)),"-")</f>
        <v>-</v>
      </c>
      <c r="F130" s="149"/>
      <c r="G130" s="149" t="str">
        <f>IFERROR(INDEX(Raw!$H$6:$FF$2076,MATCH($B130&amp;$D130&amp;$B$6,Raw!$A$6:$A$2076,0),MATCH(G$6,Raw!$H$5:$FF$5,0))/60/60,"-")</f>
        <v>-</v>
      </c>
      <c r="H130" s="315" t="str">
        <f>IFERROR(INDEX(Raw!$H$6:$FF$2076,MATCH($B130&amp;$D130&amp;$B$6,Raw!$A$6:$A$2076,0),MATCH(H$6,Raw!$H$5:$FF$5,0))/60/60/24,"-")</f>
        <v>-</v>
      </c>
      <c r="I130" s="240" t="str">
        <f>IFERROR(INDEX(Raw!$H$6:$FF$2076,MATCH($B130&amp;$D130&amp;$B$6,Raw!$A$6:$A$2076,0),MATCH(I$6,Raw!$H$5:$FF$5,0))/60/60/24,"-")</f>
        <v>-</v>
      </c>
      <c r="J130" s="238"/>
      <c r="K130" s="149" t="str">
        <f>IFERROR(INDEX(Raw!$H$6:$FF$2076,MATCH($B130&amp;$D130&amp;$B$6,Raw!$A$6:$A$2076,0),MATCH(K$6,Raw!$H$5:$FF$5,0)),"-")</f>
        <v>-</v>
      </c>
      <c r="L130" s="257"/>
      <c r="M130" s="323" t="str">
        <f>IFERROR(INDEX(Raw!$H$6:$FF$2076,MATCH($B130&amp;$D130&amp;$B$6,Raw!$A$6:$A$2076,0),MATCH(M$6,Raw!$H$5:$FF$5,0)),"-")</f>
        <v>-</v>
      </c>
      <c r="O130" s="149" t="str">
        <f>IFERROR(INDEX(Raw!$H$6:$FF$2076,MATCH($B130&amp;$D130&amp;$B$6,Raw!$A$6:$A$2076,0),MATCH(O$6,Raw!$H$5:$FF$5,0)),"-")</f>
        <v>-</v>
      </c>
      <c r="P130" s="155"/>
      <c r="Q130" s="149" t="str">
        <f>IFERROR(INDEX(Raw!$H$6:$FF$2076,MATCH($B130&amp;$D130&amp;$B$6,Raw!$A$6:$A$2076,0),MATCH(Q$6,Raw!$H$5:$FF$5,0))/60/60,"-")</f>
        <v>-</v>
      </c>
      <c r="R130" s="315" t="str">
        <f>IFERROR(INDEX(Raw!$H$6:$FF$2076,MATCH($B130&amp;$D130&amp;$B$6,Raw!$A$6:$A$2076,0),MATCH(R$6,Raw!$H$5:$FF$5,0))/60/60/24,"-")</f>
        <v>-</v>
      </c>
      <c r="S130" s="240" t="str">
        <f>IFERROR(INDEX(Raw!$H$6:$FF$2076,MATCH($B130&amp;$D130&amp;$B$6,Raw!$A$6:$A$2076,0),MATCH(S$6,Raw!$H$5:$FF$5,0))/60/60/24,"-")</f>
        <v>-</v>
      </c>
      <c r="T130" s="21" t="str">
        <f>IFERROR(INDEX(Raw!$H$6:$FF$10055,MATCH($B130&amp;$D130&amp;$B$6,Raw!$A$6:$A$10055,0),MATCH(T$6,Raw!$H$5:$FF$5,0)),"-")</f>
        <v>-</v>
      </c>
    </row>
    <row r="131" spans="1:20" s="38" customFormat="1" hidden="1" x14ac:dyDescent="0.25">
      <c r="A131" s="188">
        <f t="shared" si="13"/>
        <v>46419</v>
      </c>
      <c r="B131" s="145" t="s">
        <v>1060</v>
      </c>
      <c r="C131" s="74" t="s">
        <v>141</v>
      </c>
      <c r="D131" s="95" t="s">
        <v>141</v>
      </c>
      <c r="E131" s="149" t="str">
        <f>IFERROR(INDEX(Raw!$H$6:$FF$2076,MATCH($B131&amp;$D131&amp;$B$6,Raw!$A$6:$A$2076,0),MATCH(E$6,Raw!$H$5:$FF$5,0)),"-")</f>
        <v>-</v>
      </c>
      <c r="F131" s="149"/>
      <c r="G131" s="149" t="str">
        <f>IFERROR(INDEX(Raw!$H$6:$FF$2076,MATCH($B131&amp;$D131&amp;$B$6,Raw!$A$6:$A$2076,0),MATCH(G$6,Raw!$H$5:$FF$5,0))/60/60,"-")</f>
        <v>-</v>
      </c>
      <c r="H131" s="315" t="str">
        <f>IFERROR(INDEX(Raw!$H$6:$FF$2076,MATCH($B131&amp;$D131&amp;$B$6,Raw!$A$6:$A$2076,0),MATCH(H$6,Raw!$H$5:$FF$5,0))/60/60/24,"-")</f>
        <v>-</v>
      </c>
      <c r="I131" s="240" t="str">
        <f>IFERROR(INDEX(Raw!$H$6:$FF$2076,MATCH($B131&amp;$D131&amp;$B$6,Raw!$A$6:$A$2076,0),MATCH(I$6,Raw!$H$5:$FF$5,0))/60/60/24,"-")</f>
        <v>-</v>
      </c>
      <c r="J131" s="238"/>
      <c r="K131" s="149" t="str">
        <f>IFERROR(INDEX(Raw!$H$6:$FF$2076,MATCH($B131&amp;$D131&amp;$B$6,Raw!$A$6:$A$2076,0),MATCH(K$6,Raw!$H$5:$FF$5,0)),"-")</f>
        <v>-</v>
      </c>
      <c r="L131" s="257"/>
      <c r="M131" s="323" t="str">
        <f>IFERROR(INDEX(Raw!$H$6:$FF$2076,MATCH($B131&amp;$D131&amp;$B$6,Raw!$A$6:$A$2076,0),MATCH(M$6,Raw!$H$5:$FF$5,0)),"-")</f>
        <v>-</v>
      </c>
      <c r="O131" s="149" t="str">
        <f>IFERROR(INDEX(Raw!$H$6:$FF$2076,MATCH($B131&amp;$D131&amp;$B$6,Raw!$A$6:$A$2076,0),MATCH(O$6,Raw!$H$5:$FF$5,0)),"-")</f>
        <v>-</v>
      </c>
      <c r="P131" s="155"/>
      <c r="Q131" s="149" t="str">
        <f>IFERROR(INDEX(Raw!$H$6:$FF$2076,MATCH($B131&amp;$D131&amp;$B$6,Raw!$A$6:$A$2076,0),MATCH(Q$6,Raw!$H$5:$FF$5,0))/60/60,"-")</f>
        <v>-</v>
      </c>
      <c r="R131" s="315" t="str">
        <f>IFERROR(INDEX(Raw!$H$6:$FF$2076,MATCH($B131&amp;$D131&amp;$B$6,Raw!$A$6:$A$2076,0),MATCH(R$6,Raw!$H$5:$FF$5,0))/60/60/24,"-")</f>
        <v>-</v>
      </c>
      <c r="S131" s="240" t="str">
        <f>IFERROR(INDEX(Raw!$H$6:$FF$2076,MATCH($B131&amp;$D131&amp;$B$6,Raw!$A$6:$A$2076,0),MATCH(S$6,Raw!$H$5:$FF$5,0))/60/60/24,"-")</f>
        <v>-</v>
      </c>
      <c r="T131" s="21" t="str">
        <f>IFERROR(INDEX(Raw!$H$6:$FF$10055,MATCH($B131&amp;$D131&amp;$B$6,Raw!$A$6:$A$10055,0),MATCH(T$6,Raw!$H$5:$FF$5,0)),"-")</f>
        <v>-</v>
      </c>
    </row>
    <row r="132" spans="1:20" s="38" customFormat="1" hidden="1" x14ac:dyDescent="0.25">
      <c r="A132" s="188">
        <f t="shared" si="13"/>
        <v>46447</v>
      </c>
      <c r="B132" s="147" t="s">
        <v>1060</v>
      </c>
      <c r="C132" s="74" t="s">
        <v>142</v>
      </c>
      <c r="D132" s="95" t="s">
        <v>142</v>
      </c>
      <c r="E132" s="149" t="str">
        <f>IFERROR(INDEX(Raw!$H$6:$FF$2076,MATCH($B132&amp;$D132&amp;$B$6,Raw!$A$6:$A$2076,0),MATCH(E$6,Raw!$H$5:$FF$5,0)),"-")</f>
        <v>-</v>
      </c>
      <c r="F132" s="149"/>
      <c r="G132" s="149" t="str">
        <f>IFERROR(INDEX(Raw!$H$6:$FF$2076,MATCH($B132&amp;$D132&amp;$B$6,Raw!$A$6:$A$2076,0),MATCH(G$6,Raw!$H$5:$FF$5,0))/60/60,"-")</f>
        <v>-</v>
      </c>
      <c r="H132" s="315" t="str">
        <f>IFERROR(INDEX(Raw!$H$6:$FF$2076,MATCH($B132&amp;$D132&amp;$B$6,Raw!$A$6:$A$2076,0),MATCH(H$6,Raw!$H$5:$FF$5,0))/60/60/24,"-")</f>
        <v>-</v>
      </c>
      <c r="I132" s="240" t="str">
        <f>IFERROR(INDEX(Raw!$H$6:$FF$2076,MATCH($B132&amp;$D132&amp;$B$6,Raw!$A$6:$A$2076,0),MATCH(I$6,Raw!$H$5:$FF$5,0))/60/60/24,"-")</f>
        <v>-</v>
      </c>
      <c r="J132" s="238"/>
      <c r="K132" s="149" t="str">
        <f>IFERROR(INDEX(Raw!$H$6:$FF$2076,MATCH($B132&amp;$D132&amp;$B$6,Raw!$A$6:$A$2076,0),MATCH(K$6,Raw!$H$5:$FF$5,0)),"-")</f>
        <v>-</v>
      </c>
      <c r="L132" s="257"/>
      <c r="M132" s="323" t="str">
        <f>IFERROR(INDEX(Raw!$H$6:$FF$2076,MATCH($B132&amp;$D132&amp;$B$6,Raw!$A$6:$A$2076,0),MATCH(M$6,Raw!$H$5:$FF$5,0)),"-")</f>
        <v>-</v>
      </c>
      <c r="O132" s="149" t="str">
        <f>IFERROR(INDEX(Raw!$H$6:$FF$2076,MATCH($B132&amp;$D132&amp;$B$6,Raw!$A$6:$A$2076,0),MATCH(O$6,Raw!$H$5:$FF$5,0)),"-")</f>
        <v>-</v>
      </c>
      <c r="P132" s="155"/>
      <c r="Q132" s="149" t="str">
        <f>IFERROR(INDEX(Raw!$H$6:$FF$2076,MATCH($B132&amp;$D132&amp;$B$6,Raw!$A$6:$A$2076,0),MATCH(Q$6,Raw!$H$5:$FF$5,0))/60/60,"-")</f>
        <v>-</v>
      </c>
      <c r="R132" s="315" t="str">
        <f>IFERROR(INDEX(Raw!$H$6:$FF$2076,MATCH($B132&amp;$D132&amp;$B$6,Raw!$A$6:$A$2076,0),MATCH(R$6,Raw!$H$5:$FF$5,0))/60/60/24,"-")</f>
        <v>-</v>
      </c>
      <c r="S132" s="240" t="str">
        <f>IFERROR(INDEX(Raw!$H$6:$FF$2076,MATCH($B132&amp;$D132&amp;$B$6,Raw!$A$6:$A$2076,0),MATCH(S$6,Raw!$H$5:$FF$5,0))/60/60/24,"-")</f>
        <v>-</v>
      </c>
      <c r="T132" s="22" t="str">
        <f>IFERROR(INDEX(Raw!$H$6:$FF$10055,MATCH($B132&amp;$D132&amp;$B$6,Raw!$A$6:$A$10055,0),MATCH(T$6,Raw!$H$5:$FF$5,0)),"-")</f>
        <v>-</v>
      </c>
    </row>
    <row r="133" spans="1:20" x14ac:dyDescent="0.25">
      <c r="A133" s="188"/>
      <c r="C133" s="75"/>
      <c r="D133" s="132" t="s">
        <v>152</v>
      </c>
      <c r="E133" s="75" t="s">
        <v>153</v>
      </c>
      <c r="F133" s="91"/>
      <c r="G133" s="91"/>
      <c r="H133" s="91"/>
      <c r="I133" s="91"/>
      <c r="J133" s="267"/>
      <c r="K133" s="267"/>
      <c r="L133" s="268"/>
      <c r="M133" s="268"/>
      <c r="N133" s="92"/>
      <c r="O133" s="92"/>
      <c r="P133" s="92"/>
      <c r="Q133" s="92"/>
      <c r="R133" s="91"/>
      <c r="S133" s="91"/>
      <c r="T133" s="21"/>
    </row>
    <row r="134" spans="1:20" x14ac:dyDescent="0.25">
      <c r="D134" s="7"/>
      <c r="E134" s="11" t="s">
        <v>154</v>
      </c>
      <c r="F134" s="38"/>
      <c r="G134" s="38"/>
      <c r="H134" s="38"/>
      <c r="I134" s="38"/>
      <c r="N134" s="13"/>
      <c r="O134" s="11"/>
    </row>
    <row r="135" spans="1:20" x14ac:dyDescent="0.25">
      <c r="D135" s="50">
        <v>1</v>
      </c>
      <c r="E135" s="34" t="s">
        <v>325</v>
      </c>
      <c r="F135" s="38"/>
      <c r="G135" s="38"/>
      <c r="H135" s="38"/>
      <c r="I135" s="38"/>
      <c r="N135" s="13"/>
      <c r="O135" s="11"/>
    </row>
    <row r="136" spans="1:20" x14ac:dyDescent="0.25">
      <c r="D136" s="50"/>
      <c r="E136" s="34" t="s">
        <v>326</v>
      </c>
      <c r="F136" s="38"/>
      <c r="G136" s="38"/>
      <c r="H136" s="38"/>
      <c r="I136" s="38"/>
      <c r="N136" s="13"/>
      <c r="O136" s="11"/>
    </row>
    <row r="137" spans="1:20" x14ac:dyDescent="0.25">
      <c r="D137" s="10">
        <v>2</v>
      </c>
      <c r="E137" s="34" t="s">
        <v>327</v>
      </c>
      <c r="F137" s="11"/>
      <c r="G137" s="11"/>
      <c r="H137" s="11"/>
      <c r="I137" s="11"/>
    </row>
    <row r="138" spans="1:20" x14ac:dyDescent="0.25">
      <c r="A138" s="130"/>
      <c r="D138" s="50"/>
      <c r="E138" s="1" t="s">
        <v>328</v>
      </c>
      <c r="F138" s="11"/>
      <c r="G138" s="11"/>
      <c r="H138" s="11"/>
      <c r="I138" s="11"/>
    </row>
    <row r="139" spans="1:20" x14ac:dyDescent="0.25">
      <c r="A139" s="130"/>
      <c r="D139" s="50"/>
      <c r="E139" s="1" t="s">
        <v>329</v>
      </c>
      <c r="F139" s="11"/>
      <c r="G139" s="11"/>
      <c r="H139" s="11"/>
      <c r="I139" s="11"/>
    </row>
    <row r="140" spans="1:20" x14ac:dyDescent="0.25">
      <c r="A140" s="130"/>
      <c r="D140" s="50"/>
      <c r="E140" s="1" t="s">
        <v>330</v>
      </c>
      <c r="F140" s="11"/>
      <c r="G140" s="11"/>
      <c r="H140" s="11"/>
      <c r="I140" s="11"/>
    </row>
    <row r="141" spans="1:20" x14ac:dyDescent="0.25">
      <c r="A141" s="130"/>
      <c r="D141" s="50">
        <v>3</v>
      </c>
      <c r="E141" s="34" t="s">
        <v>331</v>
      </c>
      <c r="F141" s="11"/>
      <c r="G141" s="11"/>
      <c r="H141" s="11"/>
      <c r="I141" s="11"/>
    </row>
    <row r="142" spans="1:20" x14ac:dyDescent="0.25">
      <c r="A142" s="130"/>
      <c r="D142" s="50"/>
      <c r="E142" s="1" t="s">
        <v>332</v>
      </c>
      <c r="F142" s="11"/>
      <c r="G142" s="11"/>
      <c r="H142" s="11"/>
      <c r="I142" s="11"/>
    </row>
    <row r="143" spans="1:20" x14ac:dyDescent="0.25">
      <c r="E143" s="1" t="s">
        <v>333</v>
      </c>
    </row>
    <row r="144" spans="1:20" x14ac:dyDescent="0.25">
      <c r="D144" s="50"/>
      <c r="E144" s="34" t="s">
        <v>334</v>
      </c>
    </row>
    <row r="145" spans="4:5" x14ac:dyDescent="0.25">
      <c r="D145" s="269">
        <v>4</v>
      </c>
      <c r="E145" s="68" t="s">
        <v>335</v>
      </c>
    </row>
    <row r="146" spans="4:5" x14ac:dyDescent="0.25">
      <c r="D146" s="241"/>
      <c r="E146" s="68" t="s">
        <v>336</v>
      </c>
    </row>
    <row r="147" spans="4:5" x14ac:dyDescent="0.25">
      <c r="E147" s="1" t="s">
        <v>337</v>
      </c>
    </row>
  </sheetData>
  <mergeCells count="1">
    <mergeCell ref="B5:C5"/>
  </mergeCells>
  <phoneticPr fontId="5" type="noConversion"/>
  <hyperlinks>
    <hyperlink ref="E134" location="Introduction!A1" display="Introduction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120975-AA57-4D42-A43C-B6C3BDF3CF45}">
          <x14:formula1>
            <xm:f>Raw!$GX$6:$GX$26</xm:f>
          </x14:formula1>
          <xm:sqref>B5:C5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C43"/>
  <sheetViews>
    <sheetView zoomScaleNormal="100" workbookViewId="0">
      <pane xSplit="4" ySplit="9" topLeftCell="E10" activePane="bottomRight" state="frozen"/>
      <selection pane="topRight" activeCell="A16" sqref="A16"/>
      <selection pane="bottomLeft" activeCell="A16" sqref="A16"/>
      <selection pane="bottomRight" activeCell="B5" sqref="B5:C5"/>
    </sheetView>
  </sheetViews>
  <sheetFormatPr defaultColWidth="9.453125" defaultRowHeight="12.5" x14ac:dyDescent="0.25"/>
  <cols>
    <col min="1" max="1" width="1.54296875" style="2" customWidth="1"/>
    <col min="2" max="2" width="8.54296875" style="1" customWidth="1"/>
    <col min="3" max="3" width="14.54296875" style="1" customWidth="1"/>
    <col min="4" max="4" width="3" style="1" customWidth="1"/>
    <col min="5" max="5" width="11.453125" style="1" customWidth="1"/>
    <col min="6" max="6" width="1.54296875" style="1" customWidth="1"/>
    <col min="7" max="7" width="7.54296875" style="1" bestFit="1" customWidth="1"/>
    <col min="8" max="8" width="10.54296875" style="113" customWidth="1"/>
    <col min="9" max="9" width="11.54296875" style="113" customWidth="1"/>
    <col min="10" max="10" width="1.54296875" style="1" customWidth="1"/>
    <col min="11" max="11" width="9.54296875" style="1" customWidth="1"/>
    <col min="12" max="12" width="1.54296875" style="1" customWidth="1"/>
    <col min="13" max="13" width="7.54296875" style="1" customWidth="1"/>
    <col min="14" max="14" width="9.54296875" style="1" customWidth="1"/>
    <col min="15" max="15" width="11.54296875" style="1" customWidth="1"/>
    <col min="16" max="16" width="1.54296875" style="1" customWidth="1"/>
    <col min="17" max="17" width="9.54296875" style="1" customWidth="1"/>
    <col min="18" max="18" width="1.54296875" style="1" customWidth="1"/>
    <col min="19" max="19" width="7.54296875" style="1" customWidth="1"/>
    <col min="20" max="20" width="8.54296875" style="113" customWidth="1"/>
    <col min="21" max="21" width="11.54296875" style="113" customWidth="1"/>
    <col min="22" max="22" width="1.54296875" style="1" customWidth="1"/>
    <col min="23" max="23" width="9.54296875" style="1" customWidth="1"/>
    <col min="24" max="24" width="1.54296875" style="1" customWidth="1"/>
    <col min="25" max="25" width="7.54296875" style="1" customWidth="1"/>
    <col min="26" max="26" width="8.54296875" style="113" customWidth="1"/>
    <col min="27" max="27" width="11.54296875" style="113" customWidth="1"/>
    <col min="28" max="28" width="1.54296875" style="1" customWidth="1"/>
    <col min="29" max="29" width="14.453125" style="1" bestFit="1" customWidth="1"/>
    <col min="30" max="16384" width="9.453125" style="1"/>
  </cols>
  <sheetData>
    <row r="1" spans="1:29" ht="17.5" x14ac:dyDescent="0.35">
      <c r="B1" s="27" t="s">
        <v>338</v>
      </c>
      <c r="C1" s="9"/>
      <c r="E1" s="33" t="s">
        <v>83</v>
      </c>
      <c r="F1" s="35"/>
      <c r="G1" s="9"/>
      <c r="H1" s="9"/>
      <c r="I1" s="9"/>
      <c r="J1" s="36"/>
      <c r="K1" s="34"/>
      <c r="L1" s="34"/>
      <c r="M1" s="34"/>
      <c r="T1" s="1"/>
      <c r="U1" s="1"/>
      <c r="Z1" s="1"/>
      <c r="AA1" s="1"/>
    </row>
    <row r="2" spans="1:29" ht="12.75" customHeight="1" x14ac:dyDescent="0.25">
      <c r="B2" s="2"/>
      <c r="C2" s="2"/>
      <c r="E2" s="58" t="s">
        <v>339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40"/>
      <c r="AC2" s="40"/>
    </row>
    <row r="3" spans="1:29" s="38" customFormat="1" ht="13" x14ac:dyDescent="0.3">
      <c r="A3" s="18"/>
      <c r="B3" s="209" t="str">
        <f ca="1">OFFSET(Raw!$GW$5,MATCH($B$5,Raw!$GX$6:$GX$26,0),0)</f>
        <v>Eng</v>
      </c>
      <c r="C3" s="26" t="str">
        <f>VLOOKUP($B$5,Raw!$GX$6:$HA$26,3,0)</f>
        <v>.</v>
      </c>
      <c r="D3" s="57"/>
      <c r="E3" s="58" t="s">
        <v>340</v>
      </c>
      <c r="F3" s="58"/>
      <c r="G3" s="58"/>
      <c r="H3" s="58"/>
      <c r="I3" s="58"/>
      <c r="J3" s="55"/>
      <c r="K3" s="58" t="s">
        <v>341</v>
      </c>
      <c r="L3" s="58"/>
      <c r="M3" s="58"/>
      <c r="N3" s="58"/>
      <c r="O3" s="58"/>
      <c r="P3" s="55"/>
      <c r="Q3" s="58" t="s">
        <v>342</v>
      </c>
      <c r="R3" s="58"/>
      <c r="S3" s="58"/>
      <c r="T3" s="58"/>
      <c r="U3" s="58"/>
      <c r="V3" s="55"/>
      <c r="W3" s="58" t="s">
        <v>343</v>
      </c>
      <c r="X3" s="58"/>
      <c r="Y3" s="58"/>
      <c r="Z3" s="58"/>
      <c r="AA3" s="58"/>
      <c r="AB3" s="55"/>
      <c r="AC3" s="56"/>
    </row>
    <row r="4" spans="1:29" ht="13" x14ac:dyDescent="0.3">
      <c r="A4" s="18"/>
      <c r="B4" s="66" t="s">
        <v>92</v>
      </c>
      <c r="D4" s="19"/>
      <c r="E4" s="9"/>
      <c r="F4" s="9"/>
      <c r="G4" s="58" t="s">
        <v>11</v>
      </c>
      <c r="H4" s="8"/>
      <c r="I4" s="8"/>
      <c r="K4" s="9"/>
      <c r="L4" s="9"/>
      <c r="M4" s="58" t="s">
        <v>11</v>
      </c>
      <c r="N4" s="8"/>
      <c r="O4" s="8"/>
      <c r="Q4" s="9"/>
      <c r="R4" s="9"/>
      <c r="S4" s="58" t="s">
        <v>11</v>
      </c>
      <c r="T4" s="8"/>
      <c r="U4" s="8"/>
      <c r="W4" s="9"/>
      <c r="X4" s="9"/>
      <c r="Y4" s="58" t="s">
        <v>11</v>
      </c>
      <c r="Z4" s="8"/>
      <c r="AA4" s="8"/>
      <c r="AC4" s="142" t="s">
        <v>344</v>
      </c>
    </row>
    <row r="5" spans="1:29" ht="39.5" x14ac:dyDescent="0.25">
      <c r="B5" s="538" t="s">
        <v>95</v>
      </c>
      <c r="C5" s="539"/>
      <c r="D5" s="20"/>
      <c r="E5" s="5" t="s">
        <v>96</v>
      </c>
      <c r="F5" s="6"/>
      <c r="G5" s="5" t="s">
        <v>97</v>
      </c>
      <c r="H5" s="5" t="s">
        <v>100</v>
      </c>
      <c r="I5" s="62" t="s">
        <v>239</v>
      </c>
      <c r="J5" s="6"/>
      <c r="K5" s="5" t="s">
        <v>96</v>
      </c>
      <c r="L5" s="6"/>
      <c r="M5" s="5" t="s">
        <v>97</v>
      </c>
      <c r="N5" s="5" t="s">
        <v>100</v>
      </c>
      <c r="O5" s="62" t="s">
        <v>239</v>
      </c>
      <c r="P5" s="6"/>
      <c r="Q5" s="5" t="s">
        <v>96</v>
      </c>
      <c r="R5" s="6"/>
      <c r="S5" s="5" t="s">
        <v>97</v>
      </c>
      <c r="T5" s="5" t="s">
        <v>100</v>
      </c>
      <c r="U5" s="62" t="s">
        <v>239</v>
      </c>
      <c r="V5" s="6"/>
      <c r="W5" s="5" t="s">
        <v>96</v>
      </c>
      <c r="X5" s="6"/>
      <c r="Y5" s="5" t="s">
        <v>97</v>
      </c>
      <c r="Z5" s="5" t="s">
        <v>100</v>
      </c>
      <c r="AA5" s="62" t="s">
        <v>239</v>
      </c>
      <c r="AB5" s="6"/>
      <c r="AC5" s="141" t="s">
        <v>345</v>
      </c>
    </row>
    <row r="6" spans="1:29" s="17" customFormat="1" x14ac:dyDescent="0.25">
      <c r="A6" s="15"/>
      <c r="B6" s="26" t="str">
        <f>VLOOKUP($B$5,Raw!$GX$6:$HA$26,2,0)</f>
        <v>ENG</v>
      </c>
      <c r="C6" s="37"/>
      <c r="D6" s="15" t="s">
        <v>103</v>
      </c>
      <c r="E6" s="16" t="s">
        <v>346</v>
      </c>
      <c r="F6" s="16"/>
      <c r="G6" s="16" t="s">
        <v>347</v>
      </c>
      <c r="H6" s="111" t="s">
        <v>348</v>
      </c>
      <c r="I6" s="111" t="s">
        <v>349</v>
      </c>
      <c r="J6" s="16"/>
      <c r="K6" s="16" t="s">
        <v>350</v>
      </c>
      <c r="L6" s="16"/>
      <c r="M6" s="16" t="s">
        <v>351</v>
      </c>
      <c r="N6" s="111" t="s">
        <v>352</v>
      </c>
      <c r="O6" s="111" t="s">
        <v>353</v>
      </c>
      <c r="P6" s="16"/>
      <c r="Q6" s="16" t="s">
        <v>354</v>
      </c>
      <c r="R6" s="16"/>
      <c r="S6" s="16" t="s">
        <v>355</v>
      </c>
      <c r="T6" s="16" t="s">
        <v>356</v>
      </c>
      <c r="U6" s="16" t="s">
        <v>357</v>
      </c>
      <c r="V6" s="16"/>
      <c r="W6" s="16" t="s">
        <v>358</v>
      </c>
      <c r="X6" s="16"/>
      <c r="Y6" s="16" t="s">
        <v>359</v>
      </c>
      <c r="Z6" s="16" t="s">
        <v>360</v>
      </c>
      <c r="AA6" s="16" t="s">
        <v>361</v>
      </c>
      <c r="AB6" s="16"/>
      <c r="AC6" s="16" t="s">
        <v>362</v>
      </c>
    </row>
    <row r="7" spans="1:29" ht="15.5" x14ac:dyDescent="0.35">
      <c r="A7" s="3"/>
      <c r="B7" s="144" t="s">
        <v>126</v>
      </c>
      <c r="C7" s="74" t="s">
        <v>127</v>
      </c>
      <c r="D7" s="179"/>
      <c r="E7" s="21">
        <f>IFERROR(SUMIF($B$10:$B$35,$B7,E$10:E$35),"-")</f>
        <v>58956</v>
      </c>
      <c r="F7" s="21"/>
      <c r="G7" s="21">
        <f>IFERROR(SUMIF($B$10:$B$35,$B7,G$10:G$35),"-")</f>
        <v>95786.541944444441</v>
      </c>
      <c r="H7" s="134">
        <f>IFERROR(G7/E7/24,"-")</f>
        <v>6.7696348367457956E-2</v>
      </c>
      <c r="I7" s="134">
        <f>IFERROR(SUMPRODUCT($E$10:$E$17,$I$10:$I$17)/$E7,"-")</f>
        <v>0.14627531725637197</v>
      </c>
      <c r="J7" s="21"/>
      <c r="K7" s="21">
        <f>IFERROR(SUMIF($B$10:$B$35,$B7,K$10:K$35),"-")</f>
        <v>56622</v>
      </c>
      <c r="L7" s="21"/>
      <c r="M7" s="21">
        <f>IFERROR(SUMIF($B$10:$B$35,$B7,M$10:M$35),"-")</f>
        <v>112609.05694444444</v>
      </c>
      <c r="N7" s="134">
        <f>IFERROR(M7/K7/24,"-")</f>
        <v>8.2866095145912394E-2</v>
      </c>
      <c r="O7" s="134">
        <f>IFERROR(SUMPRODUCT($K$10:$K$17,$O$10:$O$17)/$K7,"-")</f>
        <v>0.17426621408770573</v>
      </c>
      <c r="P7" s="21"/>
      <c r="Q7" s="21">
        <f>IFERROR(SUMIF($B$10:$B$35,$B7,Q$10:Q$35),"-")</f>
        <v>2127</v>
      </c>
      <c r="R7" s="21"/>
      <c r="S7" s="21">
        <f>IFERROR(SUMIF($B$10:$B$35,$B7,S$10:S$35),"-")</f>
        <v>5094.8086111111115</v>
      </c>
      <c r="T7" s="134">
        <f>IFERROR(S7/Q7/24,"-")</f>
        <v>9.9804274626060008E-2</v>
      </c>
      <c r="U7" s="134">
        <f>IFERROR(SUMPRODUCT($Q$10:$Q$17,$U$10:$U$17)/$Q7,"-")</f>
        <v>0.19891353344999915</v>
      </c>
      <c r="V7" s="21"/>
      <c r="W7" s="21">
        <f>IFERROR(SUMIF($B$10:$B$35,$B7,W$10:W$35),"-")</f>
        <v>73005</v>
      </c>
      <c r="X7" s="21"/>
      <c r="Y7" s="21">
        <f>IFERROR(SUMIF($B$10:$B$35,$B7,Y$10:Y$35),"-")</f>
        <v>212288.94777777779</v>
      </c>
      <c r="Z7" s="134">
        <f>IFERROR(Y7/W7/24,"-")</f>
        <v>0.12116119202895793</v>
      </c>
      <c r="AA7" s="134">
        <f>IFERROR(SUMPRODUCT($W$10:$W$17,$AA$10:$AA$17)/$W7,"-")</f>
        <v>0.25521392893561318</v>
      </c>
      <c r="AB7" s="21"/>
      <c r="AC7" s="42">
        <f>IFERROR(SUMIF($B$10:$B$35,$B7,AC$10:AC$35),"-")</f>
        <v>32333</v>
      </c>
    </row>
    <row r="8" spans="1:29" ht="15.5" x14ac:dyDescent="0.35">
      <c r="A8" s="3"/>
      <c r="B8" s="144" t="s">
        <v>128</v>
      </c>
      <c r="C8" s="74" t="s">
        <v>128</v>
      </c>
      <c r="D8" s="179"/>
      <c r="E8" s="21">
        <f>IFERROR(SUMIF($B$10:$B$35,$B8,E$10:E$35),"-")</f>
        <v>109806</v>
      </c>
      <c r="F8" s="21"/>
      <c r="G8" s="21">
        <f>IFERROR(SUMIF($B$10:$B$35,$B8,G$10:G$35),"-")</f>
        <v>147163.86472222224</v>
      </c>
      <c r="H8" s="134">
        <f>IFERROR(G8/E8/24,"-")</f>
        <v>5.5842373793410748E-2</v>
      </c>
      <c r="I8" s="134">
        <f>IFERROR(SUMPRODUCT($E$18:$E$29,$I$18:$I$29)/$E8,"-")</f>
        <v>0.11834951106530642</v>
      </c>
      <c r="J8" s="21"/>
      <c r="K8" s="21">
        <f>IFERROR(SUMIF($B$10:$B$35,$B8,K$10:K$35),"-")</f>
        <v>129666</v>
      </c>
      <c r="L8" s="21"/>
      <c r="M8" s="21">
        <f>IFERROR(SUMIF($B$10:$B$35,$B8,M$10:M$35),"-")</f>
        <v>228106.30194444448</v>
      </c>
      <c r="N8" s="134">
        <f>IFERROR(M8/K8/24,"-")</f>
        <v>7.3299317073752465E-2</v>
      </c>
      <c r="O8" s="134">
        <f>IFERROR(SUMPRODUCT($K$18:$K$29,$O$18:$O$29)/$K8,"-")</f>
        <v>0.15479497243559093</v>
      </c>
      <c r="P8" s="21"/>
      <c r="Q8" s="21">
        <f>IFERROR(SUMIF($B$10:$B$35,$B8,Q$10:Q$35),"-")</f>
        <v>2869</v>
      </c>
      <c r="R8" s="21"/>
      <c r="S8" s="21">
        <f>IFERROR(SUMIF($B$10:$B$35,$B8,S$10:S$35),"-")</f>
        <v>6581.9180555555549</v>
      </c>
      <c r="T8" s="134">
        <f>IFERROR(S8/Q8/24,"-")</f>
        <v>9.5589608103223464E-2</v>
      </c>
      <c r="U8" s="134">
        <f>IFERROR(SUMPRODUCT($Q$18:$Q$29,$U$18:$U$29)/$Q8,"-")</f>
        <v>0.19581370702787138</v>
      </c>
      <c r="V8" s="21"/>
      <c r="W8" s="21">
        <f>IFERROR(SUMIF($B$10:$B$35,$B8,W$10:W$35),"-")</f>
        <v>142447</v>
      </c>
      <c r="X8" s="21"/>
      <c r="Y8" s="21">
        <f>IFERROR(SUMIF($B$10:$B$35,$B8,Y$10:Y$35),"-")</f>
        <v>340370.21611111111</v>
      </c>
      <c r="Z8" s="134">
        <f>IFERROR(Y8/W8/24,"-")</f>
        <v>9.9560484516788436E-2</v>
      </c>
      <c r="AA8" s="134">
        <f>IFERROR(SUMPRODUCT($W$18:$W$29,$AA$18:$AA$29)/$W8,"-")</f>
        <v>0.21660946654233196</v>
      </c>
      <c r="AB8" s="21"/>
      <c r="AC8" s="42">
        <f>IFERROR(SUMIF($B$10:$B$35,$B8,AC$10:AC$35),"-")</f>
        <v>20865</v>
      </c>
    </row>
    <row r="9" spans="1:29" ht="15.5" x14ac:dyDescent="0.35">
      <c r="A9" s="3"/>
      <c r="B9" s="144" t="s">
        <v>129</v>
      </c>
      <c r="C9" s="74" t="s">
        <v>363</v>
      </c>
      <c r="D9" s="179"/>
      <c r="E9" s="21">
        <f>IFERROR(SUMIF($B$10:$B$35,$B9,E$10:E$35),"-")</f>
        <v>53233</v>
      </c>
      <c r="F9" s="21"/>
      <c r="G9" s="21">
        <f>IFERROR(SUMIF($B$10:$B$35,$B9,G$10:G$35),"-")</f>
        <v>65848.806666666671</v>
      </c>
      <c r="H9" s="134">
        <f>IFERROR(G9/E9/24,"-")</f>
        <v>5.1541342358645541E-2</v>
      </c>
      <c r="I9" s="134">
        <f>IFERROR(SUMPRODUCT($E$30:$E$35,$I$30:$I$35)/$E9,"-")</f>
        <v>0.1094895875295956</v>
      </c>
      <c r="J9" s="21"/>
      <c r="K9" s="21">
        <f>IFERROR(SUMIF($B$10:$B$35,$B9,K$10:K$35),"-")</f>
        <v>72692</v>
      </c>
      <c r="L9" s="21"/>
      <c r="M9" s="21">
        <f>IFERROR(SUMIF($B$10:$B$35,$B9,M$10:M$35),"-")</f>
        <v>115196.06305555554</v>
      </c>
      <c r="N9" s="134">
        <f>IFERROR(M9/K9/24,"-")</f>
        <v>6.602976889682699E-2</v>
      </c>
      <c r="O9" s="134">
        <f>IFERROR(SUMPRODUCT($K$30:$K$35,$O$30:$O$35)/$K9,"-")</f>
        <v>0.14269132664759074</v>
      </c>
      <c r="P9" s="21"/>
      <c r="Q9" s="21">
        <f>IFERROR(SUMIF($B$10:$B$35,$B9,Q$10:Q$35),"-")</f>
        <v>810</v>
      </c>
      <c r="R9" s="21"/>
      <c r="S9" s="21">
        <f>IFERROR(SUMIF($B$10:$B$35,$B9,S$10:S$35),"-")</f>
        <v>1799.7461111111111</v>
      </c>
      <c r="T9" s="134">
        <f>IFERROR(S9/Q9/24,"-")</f>
        <v>9.2579532464563338E-2</v>
      </c>
      <c r="U9" s="134">
        <f>IFERROR(SUMPRODUCT($Q$30:$Q$35,$U$30:$U$35)/$Q9,"-")</f>
        <v>0.18820524691358023</v>
      </c>
      <c r="V9" s="21"/>
      <c r="W9" s="21">
        <f>IFERROR(SUMIF($B$10:$B$35,$B9,W$10:W$35),"-")</f>
        <v>70266</v>
      </c>
      <c r="X9" s="21"/>
      <c r="Y9" s="21">
        <f>IFERROR(SUMIF($B$10:$B$35,$B9,Y$10:Y$35),"-")</f>
        <v>161738.54972222223</v>
      </c>
      <c r="Z9" s="134">
        <f>IFERROR(Y9/W9/24,"-")</f>
        <v>9.5908493986080423E-2</v>
      </c>
      <c r="AA9" s="134">
        <f>IFERROR(SUMPRODUCT($W$30:$W$35,$AA$30:$AA$35)/$W9,"-")</f>
        <v>0.20900435570361725</v>
      </c>
      <c r="AB9" s="21"/>
      <c r="AC9" s="42">
        <f>IFERROR(SUMIF($B$10:$B$35,$B9,AC$10:AC$35),"-")</f>
        <v>14550</v>
      </c>
    </row>
    <row r="10" spans="1:29" x14ac:dyDescent="0.25">
      <c r="A10" s="188">
        <v>42948</v>
      </c>
      <c r="B10" s="10" t="s">
        <v>126</v>
      </c>
      <c r="C10" s="1" t="s">
        <v>135</v>
      </c>
      <c r="D10" s="2" t="s">
        <v>135</v>
      </c>
      <c r="E10" s="21">
        <f>IFERROR(INDEX(Raw!$H$6:$EZ$1390,MATCH($B10&amp;$D10&amp;$B$6,Raw!$A$6:$A$1390,0),MATCH(E$6,Raw!$H$5:$EZ$5,0)),"-")</f>
        <v>3672</v>
      </c>
      <c r="F10" s="21"/>
      <c r="G10" s="21">
        <f>IFERROR(INDEX(Raw!$H$6:$EZ$1390,MATCH($B10&amp;$D10&amp;$B$6,Raw!$A$6:$A$1390,0),MATCH(G$6,Raw!$H$5:$EZ$5,0))/60/60,"-")</f>
        <v>4730.9230555555559</v>
      </c>
      <c r="H10" s="134">
        <f>IFERROR(INDEX(Raw!$H$6:$EZ$1390,MATCH($B10&amp;$D10&amp;$B$6,Raw!$A$6:$A$1390,0),MATCH(H$6,Raw!$H$5:$EZ$5,0))/60/60/24,"-")</f>
        <v>5.3680555555555558E-2</v>
      </c>
      <c r="I10" s="134">
        <f>IFERROR(INDEX(Raw!$H$6:$EZ$1390,MATCH($B10&amp;$D10&amp;$B$6,Raw!$A$6:$A$1390,0),MATCH(I$6,Raw!$H$5:$EZ$5,0))/60/60/24,"-")</f>
        <v>0.10556712962962965</v>
      </c>
      <c r="J10" s="21"/>
      <c r="K10" s="21">
        <f>IFERROR(INDEX(Raw!$H$6:$EZ$1390,MATCH($B10&amp;$D10&amp;$B$6,Raw!$A$6:$A$1390,0),MATCH(K$6,Raw!$H$5:$EZ$5,0)),"-")</f>
        <v>2375</v>
      </c>
      <c r="L10" s="21"/>
      <c r="M10" s="21">
        <f>IFERROR(INDEX(Raw!$H$6:$EZ$1390,MATCH($B10&amp;$D10&amp;$B$6,Raw!$A$6:$A$1390,0),MATCH(M$6,Raw!$H$5:$EZ$5,0))/60/60,"-")</f>
        <v>3953.6483333333331</v>
      </c>
      <c r="N10" s="134">
        <f>IFERROR(INDEX(Raw!$H$6:$EZ$1390,MATCH($B10&amp;$D10&amp;$B$6,Raw!$A$6:$A$1390,0),MATCH(N$6,Raw!$H$5:$EZ$5,0))/60/60/24,"-")</f>
        <v>6.9363425925925939E-2</v>
      </c>
      <c r="O10" s="134">
        <f>IFERROR(INDEX(Raw!$H$6:$EZ$1390,MATCH($B10&amp;$D10&amp;$B$6,Raw!$A$6:$A$1390,0),MATCH(O$6,Raw!$H$5:$EZ$5,0))/60/60/24,"-")</f>
        <v>0.13322916666666665</v>
      </c>
      <c r="P10" s="21"/>
      <c r="Q10" s="21">
        <f>IFERROR(INDEX(Raw!$H$6:$EZ$1390,MATCH($B10&amp;$D10&amp;$B$6,Raw!$A$6:$A$1390,0),MATCH(Q$6,Raw!$H$5:$EZ$5,0)),"-")</f>
        <v>108</v>
      </c>
      <c r="R10" s="21"/>
      <c r="S10" s="21">
        <f>IFERROR(INDEX(Raw!$H$6:$EZ$1390,MATCH($B10&amp;$D10&amp;$B$6,Raw!$A$6:$A$1390,0),MATCH(S$6,Raw!$H$5:$EZ$5,0))/60/60,"-")</f>
        <v>180.96250000000001</v>
      </c>
      <c r="T10" s="134">
        <f>IFERROR(INDEX(Raw!$H$6:$EZ$1390,MATCH($B10&amp;$D10&amp;$B$6,Raw!$A$6:$A$1390,0),MATCH(T$6,Raw!$H$5:$EZ$5,0))/60/60/24,"-")</f>
        <v>6.9814814814814816E-2</v>
      </c>
      <c r="U10" s="134">
        <f>IFERROR(INDEX(Raw!$H$6:$EZ$1390,MATCH($B10&amp;$D10&amp;$B$6,Raw!$A$6:$A$1390,0),MATCH(U$6,Raw!$H$5:$EZ$5,0))/60/60/24,"-")</f>
        <v>0.1459722222222222</v>
      </c>
      <c r="V10" s="21"/>
      <c r="W10" s="21">
        <f>IFERROR(INDEX(Raw!$H$6:$EZ$1390,MATCH($B10&amp;$D10&amp;$B$6,Raw!$A$6:$A$1390,0),MATCH(W$6,Raw!$H$5:$EZ$5,0)),"-")</f>
        <v>2594</v>
      </c>
      <c r="X10" s="21"/>
      <c r="Y10" s="21">
        <f>IFERROR(INDEX(Raw!$H$6:$EZ$1390,MATCH($B10&amp;$D10&amp;$B$6,Raw!$A$6:$A$1390,0),MATCH(Y$6,Raw!$H$5:$EZ$5,0))/60/60,"-")</f>
        <v>7025.5186111111107</v>
      </c>
      <c r="Z10" s="134">
        <f>IFERROR(INDEX(Raw!$H$6:$EZ$1390,MATCH($B10&amp;$D10&amp;$B$6,Raw!$A$6:$A$1390,0),MATCH(Z$6,Raw!$H$5:$EZ$5,0))/60/60/24,"-")</f>
        <v>0.11284722222222222</v>
      </c>
      <c r="AA10" s="134">
        <f>IFERROR(INDEX(Raw!$H$6:$EZ$1390,MATCH($B10&amp;$D10&amp;$B$6,Raw!$A$6:$A$1390,0),MATCH(AA$6,Raw!$H$5:$EZ$5,0))/60/60/24,"-")</f>
        <v>0.2159375</v>
      </c>
      <c r="AB10" s="21"/>
      <c r="AC10" s="42">
        <f>IFERROR(INDEX(Raw!$H$6:$EZ$1390,MATCH($B10&amp;$D10&amp;$B$6,Raw!$A$6:$A$1390,0),MATCH(AC$6,Raw!$H$5:$EZ$5,0)),"-")</f>
        <v>192</v>
      </c>
    </row>
    <row r="11" spans="1:29" ht="12.75" customHeight="1" x14ac:dyDescent="0.25">
      <c r="A11" s="188">
        <f t="shared" ref="A11:A35" si="0">EOMONTH(A10,0)+1</f>
        <v>42979</v>
      </c>
      <c r="B11" s="145" t="s">
        <v>126</v>
      </c>
      <c r="C11" s="1" t="s">
        <v>136</v>
      </c>
      <c r="D11" s="2" t="s">
        <v>136</v>
      </c>
      <c r="E11" s="21">
        <f>IFERROR(INDEX(Raw!$H$6:$EZ$1390,MATCH($B11&amp;$D11&amp;$B$6,Raw!$A$6:$A$1390,0),MATCH(E$6,Raw!$H$5:$EZ$5,0)),"-")</f>
        <v>6097</v>
      </c>
      <c r="F11" s="21"/>
      <c r="G11" s="21">
        <f>IFERROR(INDEX(Raw!$H$6:$EZ$1390,MATCH($B11&amp;$D11&amp;$B$6,Raw!$A$6:$A$1390,0),MATCH(G$6,Raw!$H$5:$EZ$5,0))/60/60,"-")</f>
        <v>10468.195833333333</v>
      </c>
      <c r="H11" s="134">
        <f>IFERROR(INDEX(Raw!$H$6:$EZ$1390,MATCH($B11&amp;$D11&amp;$B$6,Raw!$A$6:$A$1390,0),MATCH(H$6,Raw!$H$5:$EZ$5,0))/60/60/24,"-")</f>
        <v>7.1539351851851854E-2</v>
      </c>
      <c r="I11" s="134">
        <f>IFERROR(INDEX(Raw!$H$6:$EZ$1390,MATCH($B11&amp;$D11&amp;$B$6,Raw!$A$6:$A$1390,0),MATCH(I$6,Raw!$H$5:$EZ$5,0))/60/60/24,"-")</f>
        <v>0.15856481481481483</v>
      </c>
      <c r="J11" s="21"/>
      <c r="K11" s="21">
        <f>IFERROR(INDEX(Raw!$H$6:$EZ$1390,MATCH($B11&amp;$D11&amp;$B$6,Raw!$A$6:$A$1390,0),MATCH(K$6,Raw!$H$5:$EZ$5,0)),"-")</f>
        <v>3917</v>
      </c>
      <c r="L11" s="21"/>
      <c r="M11" s="21">
        <f>IFERROR(INDEX(Raw!$H$6:$EZ$1390,MATCH($B11&amp;$D11&amp;$B$6,Raw!$A$6:$A$1390,0),MATCH(M$6,Raw!$H$5:$EZ$5,0))/60/60,"-")</f>
        <v>6806.3883333333333</v>
      </c>
      <c r="N11" s="134">
        <f>IFERROR(INDEX(Raw!$H$6:$EZ$1390,MATCH($B11&amp;$D11&amp;$B$6,Raw!$A$6:$A$1390,0),MATCH(N$6,Raw!$H$5:$EZ$5,0))/60/60/24,"-")</f>
        <v>7.2407407407407406E-2</v>
      </c>
      <c r="O11" s="134">
        <f>IFERROR(INDEX(Raw!$H$6:$EZ$1390,MATCH($B11&amp;$D11&amp;$B$6,Raw!$A$6:$A$1390,0),MATCH(O$6,Raw!$H$5:$EZ$5,0))/60/60/24,"-")</f>
        <v>0.15013888888888888</v>
      </c>
      <c r="P11" s="21"/>
      <c r="Q11" s="21">
        <f>IFERROR(INDEX(Raw!$H$6:$EZ$1390,MATCH($B11&amp;$D11&amp;$B$6,Raw!$A$6:$A$1390,0),MATCH(Q$6,Raw!$H$5:$EZ$5,0)),"-")</f>
        <v>207</v>
      </c>
      <c r="R11" s="21"/>
      <c r="S11" s="21">
        <f>IFERROR(INDEX(Raw!$H$6:$EZ$1390,MATCH($B11&amp;$D11&amp;$B$6,Raw!$A$6:$A$1390,0),MATCH(S$6,Raw!$H$5:$EZ$5,0))/60/60,"-")</f>
        <v>335.93583333333333</v>
      </c>
      <c r="T11" s="134">
        <f>IFERROR(INDEX(Raw!$H$6:$EZ$1390,MATCH($B11&amp;$D11&amp;$B$6,Raw!$A$6:$A$1390,0),MATCH(T$6,Raw!$H$5:$EZ$5,0))/60/60/24,"-")</f>
        <v>6.761574074074074E-2</v>
      </c>
      <c r="U11" s="134">
        <f>IFERROR(INDEX(Raw!$H$6:$EZ$1390,MATCH($B11&amp;$D11&amp;$B$6,Raw!$A$6:$A$1390,0),MATCH(U$6,Raw!$H$5:$EZ$5,0))/60/60/24,"-")</f>
        <v>0.14045138888888889</v>
      </c>
      <c r="V11" s="21"/>
      <c r="W11" s="21">
        <f>IFERROR(INDEX(Raw!$H$6:$EZ$1390,MATCH($B11&amp;$D11&amp;$B$6,Raw!$A$6:$A$1390,0),MATCH(W$6,Raw!$H$5:$EZ$5,0)),"-")</f>
        <v>6073</v>
      </c>
      <c r="X11" s="21"/>
      <c r="Y11" s="21">
        <f>IFERROR(INDEX(Raw!$H$6:$EZ$1390,MATCH($B11&amp;$D11&amp;$B$6,Raw!$A$6:$A$1390,0),MATCH(Y$6,Raw!$H$5:$EZ$5,0))/60/60,"-")</f>
        <v>17769.02</v>
      </c>
      <c r="Z11" s="134">
        <f>IFERROR(INDEX(Raw!$H$6:$EZ$1390,MATCH($B11&amp;$D11&amp;$B$6,Raw!$A$6:$A$1390,0),MATCH(Z$6,Raw!$H$5:$EZ$5,0))/60/60/24,"-")</f>
        <v>0.12190972222222224</v>
      </c>
      <c r="AA11" s="134">
        <f>IFERROR(INDEX(Raw!$H$6:$EZ$1390,MATCH($B11&amp;$D11&amp;$B$6,Raw!$A$6:$A$1390,0),MATCH(AA$6,Raw!$H$5:$EZ$5,0))/60/60/24,"-")</f>
        <v>0.25762731481481482</v>
      </c>
      <c r="AB11" s="21"/>
      <c r="AC11" s="42">
        <f>IFERROR(INDEX(Raw!$H$6:$EZ$1390,MATCH($B11&amp;$D11&amp;$B$6,Raw!$A$6:$A$1390,0),MATCH(AC$6,Raw!$H$5:$EZ$5,0)),"-")</f>
        <v>547</v>
      </c>
    </row>
    <row r="12" spans="1:29" ht="17.5" x14ac:dyDescent="0.35">
      <c r="A12" s="188">
        <f t="shared" si="0"/>
        <v>43009</v>
      </c>
      <c r="B12" s="145" t="s">
        <v>126</v>
      </c>
      <c r="C12" s="1" t="s">
        <v>137</v>
      </c>
      <c r="D12" s="99" t="s">
        <v>137</v>
      </c>
      <c r="E12" s="21">
        <f>IFERROR(INDEX(Raw!$H$6:$EZ$1390,MATCH($B12&amp;$D12&amp;$B$6,Raw!$A$6:$A$1390,0),MATCH(E$6,Raw!$H$5:$EZ$5,0)),"-")</f>
        <v>6540</v>
      </c>
      <c r="F12" s="21"/>
      <c r="G12" s="21">
        <f>IFERROR(INDEX(Raw!$H$6:$EZ$1390,MATCH($B12&amp;$D12&amp;$B$6,Raw!$A$6:$A$1390,0),MATCH(G$6,Raw!$H$5:$EZ$5,0))/60/60,"-")</f>
        <v>10668.756111111112</v>
      </c>
      <c r="H12" s="134">
        <f>IFERROR(INDEX(Raw!$H$6:$EZ$1390,MATCH($B12&amp;$D12&amp;$B$6,Raw!$A$6:$A$1390,0),MATCH(H$6,Raw!$H$5:$EZ$5,0))/60/60/24,"-")</f>
        <v>6.7974537037037042E-2</v>
      </c>
      <c r="I12" s="134">
        <f>IFERROR(INDEX(Raw!$H$6:$EZ$1390,MATCH($B12&amp;$D12&amp;$B$6,Raw!$A$6:$A$1390,0),MATCH(I$6,Raw!$H$5:$EZ$5,0))/60/60/24,"-")</f>
        <v>0.15061342592592591</v>
      </c>
      <c r="J12" s="21"/>
      <c r="K12" s="21">
        <f>IFERROR(INDEX(Raw!$H$6:$EZ$1390,MATCH($B12&amp;$D12&amp;$B$6,Raw!$A$6:$A$1390,0),MATCH(K$6,Raw!$H$5:$EZ$5,0)),"-")</f>
        <v>4554</v>
      </c>
      <c r="L12" s="21"/>
      <c r="M12" s="21">
        <f>IFERROR(INDEX(Raw!$H$6:$EZ$1390,MATCH($B12&amp;$D12&amp;$B$6,Raw!$A$6:$A$1390,0),MATCH(M$6,Raw!$H$5:$EZ$5,0))/60/60,"-")</f>
        <v>7261.7986111111113</v>
      </c>
      <c r="N12" s="134">
        <f>IFERROR(INDEX(Raw!$H$6:$EZ$1390,MATCH($B12&amp;$D12&amp;$B$6,Raw!$A$6:$A$1390,0),MATCH(N$6,Raw!$H$5:$EZ$5,0))/60/60/24,"-")</f>
        <v>6.6446759259259261E-2</v>
      </c>
      <c r="O12" s="134">
        <f>IFERROR(INDEX(Raw!$H$6:$EZ$1390,MATCH($B12&amp;$D12&amp;$B$6,Raw!$A$6:$A$1390,0),MATCH(O$6,Raw!$H$5:$EZ$5,0))/60/60/24,"-")</f>
        <v>0.14133101851851854</v>
      </c>
      <c r="P12" s="21"/>
      <c r="Q12" s="21">
        <f>IFERROR(INDEX(Raw!$H$6:$EZ$1390,MATCH($B12&amp;$D12&amp;$B$6,Raw!$A$6:$A$1390,0),MATCH(Q$6,Raw!$H$5:$EZ$5,0)),"-")</f>
        <v>236</v>
      </c>
      <c r="R12" s="21"/>
      <c r="S12" s="21">
        <f>IFERROR(INDEX(Raw!$H$6:$EZ$1390,MATCH($B12&amp;$D12&amp;$B$6,Raw!$A$6:$A$1390,0),MATCH(S$6,Raw!$H$5:$EZ$5,0))/60/60,"-")</f>
        <v>453.75694444444446</v>
      </c>
      <c r="T12" s="134">
        <f>IFERROR(INDEX(Raw!$H$6:$EZ$1390,MATCH($B12&amp;$D12&amp;$B$6,Raw!$A$6:$A$1390,0),MATCH(T$6,Raw!$H$5:$EZ$5,0))/60/60/24,"-")</f>
        <v>8.0115740740740737E-2</v>
      </c>
      <c r="U12" s="134">
        <f>IFERROR(INDEX(Raw!$H$6:$EZ$1390,MATCH($B12&amp;$D12&amp;$B$6,Raw!$A$6:$A$1390,0),MATCH(U$6,Raw!$H$5:$EZ$5,0))/60/60/24,"-")</f>
        <v>0.15655092592592593</v>
      </c>
      <c r="V12" s="21"/>
      <c r="W12" s="21">
        <f>IFERROR(INDEX(Raw!$H$6:$EZ$1390,MATCH($B12&amp;$D12&amp;$B$6,Raw!$A$6:$A$1390,0),MATCH(W$6,Raw!$H$5:$EZ$5,0)),"-")</f>
        <v>6529</v>
      </c>
      <c r="X12" s="21"/>
      <c r="Y12" s="21">
        <f>IFERROR(INDEX(Raw!$H$6:$EZ$1390,MATCH($B12&amp;$D12&amp;$B$6,Raw!$A$6:$A$1390,0),MATCH(Y$6,Raw!$H$5:$EZ$5,0))/60/60,"-")</f>
        <v>18218.037499999999</v>
      </c>
      <c r="Z12" s="134">
        <f>IFERROR(INDEX(Raw!$H$6:$EZ$1390,MATCH($B12&amp;$D12&amp;$B$6,Raw!$A$6:$A$1390,0),MATCH(Z$6,Raw!$H$5:$EZ$5,0))/60/60/24,"-")</f>
        <v>0.11626157407407406</v>
      </c>
      <c r="AA12" s="134">
        <f>IFERROR(INDEX(Raw!$H$6:$EZ$1390,MATCH($B12&amp;$D12&amp;$B$6,Raw!$A$6:$A$1390,0),MATCH(AA$6,Raw!$H$5:$EZ$5,0))/60/60/24,"-")</f>
        <v>0.23425925925925925</v>
      </c>
      <c r="AB12" s="21"/>
      <c r="AC12" s="42">
        <f>IFERROR(INDEX(Raw!$H$6:$EZ$1390,MATCH($B12&amp;$D12&amp;$B$6,Raw!$A$6:$A$1390,0),MATCH(AC$6,Raw!$H$5:$EZ$5,0)),"-")</f>
        <v>641</v>
      </c>
    </row>
    <row r="13" spans="1:29" ht="12.75" customHeight="1" x14ac:dyDescent="0.25">
      <c r="A13" s="188">
        <f t="shared" si="0"/>
        <v>43040</v>
      </c>
      <c r="B13" s="145" t="s">
        <v>126</v>
      </c>
      <c r="C13" s="1" t="s">
        <v>138</v>
      </c>
      <c r="D13" s="2" t="s">
        <v>138</v>
      </c>
      <c r="E13" s="21">
        <f>IFERROR(INDEX(Raw!$H$6:$EZ$1390,MATCH($B13&amp;$D13&amp;$B$6,Raw!$A$6:$A$1390,0),MATCH(E$6,Raw!$H$5:$EZ$5,0)),"-")</f>
        <v>10772</v>
      </c>
      <c r="F13" s="21"/>
      <c r="G13" s="21">
        <f>IFERROR(INDEX(Raw!$H$6:$EZ$1390,MATCH($B13&amp;$D13&amp;$B$6,Raw!$A$6:$A$1390,0),MATCH(G$6,Raw!$H$5:$EZ$5,0))/60/60,"-")</f>
        <v>18115.525833333333</v>
      </c>
      <c r="H13" s="134">
        <f>IFERROR(INDEX(Raw!$H$6:$EZ$1390,MATCH($B13&amp;$D13&amp;$B$6,Raw!$A$6:$A$1390,0),MATCH(H$6,Raw!$H$5:$EZ$5,0))/60/60/24,"-")</f>
        <v>7.0069444444444448E-2</v>
      </c>
      <c r="I13" s="134">
        <f>IFERROR(INDEX(Raw!$H$6:$EZ$1390,MATCH($B13&amp;$D13&amp;$B$6,Raw!$A$6:$A$1390,0),MATCH(I$6,Raw!$H$5:$EZ$5,0))/60/60/24,"-")</f>
        <v>0.15373842592592593</v>
      </c>
      <c r="J13" s="21"/>
      <c r="K13" s="21">
        <f>IFERROR(INDEX(Raw!$H$6:$EZ$1390,MATCH($B13&amp;$D13&amp;$B$6,Raw!$A$6:$A$1390,0),MATCH(K$6,Raw!$H$5:$EZ$5,0)),"-")</f>
        <v>7935</v>
      </c>
      <c r="L13" s="21"/>
      <c r="M13" s="21">
        <f>IFERROR(INDEX(Raw!$H$6:$EZ$1390,MATCH($B13&amp;$D13&amp;$B$6,Raw!$A$6:$A$1390,0),MATCH(M$6,Raw!$H$5:$EZ$5,0))/60/60,"-")</f>
        <v>15764.706388888888</v>
      </c>
      <c r="N13" s="134">
        <f>IFERROR(INDEX(Raw!$H$6:$EZ$1390,MATCH($B13&amp;$D13&amp;$B$6,Raw!$A$6:$A$1390,0),MATCH(N$6,Raw!$H$5:$EZ$5,0))/60/60/24,"-")</f>
        <v>8.2777777777777783E-2</v>
      </c>
      <c r="O13" s="134">
        <f>IFERROR(INDEX(Raw!$H$6:$EZ$1390,MATCH($B13&amp;$D13&amp;$B$6,Raw!$A$6:$A$1390,0),MATCH(O$6,Raw!$H$5:$EZ$5,0))/60/60/24,"-")</f>
        <v>0.17618055555555556</v>
      </c>
      <c r="P13" s="21"/>
      <c r="Q13" s="21">
        <f>IFERROR(INDEX(Raw!$H$6:$EZ$1390,MATCH($B13&amp;$D13&amp;$B$6,Raw!$A$6:$A$1390,0),MATCH(Q$6,Raw!$H$5:$EZ$5,0)),"-")</f>
        <v>381</v>
      </c>
      <c r="R13" s="21"/>
      <c r="S13" s="21">
        <f>IFERROR(INDEX(Raw!$H$6:$EZ$1390,MATCH($B13&amp;$D13&amp;$B$6,Raw!$A$6:$A$1390,0),MATCH(S$6,Raw!$H$5:$EZ$5,0))/60/60,"-")</f>
        <v>1033.0150000000001</v>
      </c>
      <c r="T13" s="134">
        <f>IFERROR(INDEX(Raw!$H$6:$EZ$1390,MATCH($B13&amp;$D13&amp;$B$6,Raw!$A$6:$A$1390,0),MATCH(T$6,Raw!$H$5:$EZ$5,0))/60/60/24,"-")</f>
        <v>0.11297453703703704</v>
      </c>
      <c r="U13" s="134">
        <f>IFERROR(INDEX(Raw!$H$6:$EZ$1390,MATCH($B13&amp;$D13&amp;$B$6,Raw!$A$6:$A$1390,0),MATCH(U$6,Raw!$H$5:$EZ$5,0))/60/60/24,"-")</f>
        <v>0.21649305555555556</v>
      </c>
      <c r="V13" s="21"/>
      <c r="W13" s="21">
        <f>IFERROR(INDEX(Raw!$H$6:$EZ$1390,MATCH($B13&amp;$D13&amp;$B$6,Raw!$A$6:$A$1390,0),MATCH(W$6,Raw!$H$5:$EZ$5,0)),"-")</f>
        <v>10012</v>
      </c>
      <c r="X13" s="21"/>
      <c r="Y13" s="21">
        <f>IFERROR(INDEX(Raw!$H$6:$EZ$1390,MATCH($B13&amp;$D13&amp;$B$6,Raw!$A$6:$A$1390,0),MATCH(Y$6,Raw!$H$5:$EZ$5,0))/60/60,"-")</f>
        <v>29935.735555555555</v>
      </c>
      <c r="Z13" s="134">
        <f>IFERROR(INDEX(Raw!$H$6:$EZ$1390,MATCH($B13&amp;$D13&amp;$B$6,Raw!$A$6:$A$1390,0),MATCH(Z$6,Raw!$H$5:$EZ$5,0))/60/60/24,"-")</f>
        <v>0.12458333333333334</v>
      </c>
      <c r="AA13" s="134">
        <f>IFERROR(INDEX(Raw!$H$6:$EZ$1390,MATCH($B13&amp;$D13&amp;$B$6,Raw!$A$6:$A$1390,0),MATCH(AA$6,Raw!$H$5:$EZ$5,0))/60/60/24,"-")</f>
        <v>0.25549768518518517</v>
      </c>
      <c r="AB13" s="21"/>
      <c r="AC13" s="42">
        <f>IFERROR(INDEX(Raw!$H$6:$EZ$1390,MATCH($B13&amp;$D13&amp;$B$6,Raw!$A$6:$A$1390,0),MATCH(AC$6,Raw!$H$5:$EZ$5,0)),"-")</f>
        <v>4032</v>
      </c>
    </row>
    <row r="14" spans="1:29" x14ac:dyDescent="0.25">
      <c r="A14" s="188">
        <f t="shared" si="0"/>
        <v>43070</v>
      </c>
      <c r="B14" s="145" t="s">
        <v>126</v>
      </c>
      <c r="C14" s="1" t="s">
        <v>139</v>
      </c>
      <c r="D14" s="2" t="s">
        <v>139</v>
      </c>
      <c r="E14" s="21">
        <f>IFERROR(INDEX(Raw!$H$6:$EZ$1390,MATCH($B14&amp;$D14&amp;$B$6,Raw!$A$6:$A$1390,0),MATCH(E$6,Raw!$H$5:$EZ$5,0)),"-")</f>
        <v>7774</v>
      </c>
      <c r="F14" s="21"/>
      <c r="G14" s="21">
        <f>IFERROR(INDEX(Raw!$H$6:$EZ$1390,MATCH($B14&amp;$D14&amp;$B$6,Raw!$A$6:$A$1390,0),MATCH(G$6,Raw!$H$5:$EZ$5,0))/60/60,"-")</f>
        <v>14714.241944444446</v>
      </c>
      <c r="H14" s="134">
        <f>IFERROR(INDEX(Raw!$H$6:$EZ$1390,MATCH($B14&amp;$D14&amp;$B$6,Raw!$A$6:$A$1390,0),MATCH(H$6,Raw!$H$5:$EZ$5,0))/60/60/24,"-")</f>
        <v>7.8865740740740736E-2</v>
      </c>
      <c r="I14" s="134">
        <f>IFERROR(INDEX(Raw!$H$6:$EZ$1390,MATCH($B14&amp;$D14&amp;$B$6,Raw!$A$6:$A$1390,0),MATCH(I$6,Raw!$H$5:$EZ$5,0))/60/60/24,"-")</f>
        <v>0.17368055555555553</v>
      </c>
      <c r="J14" s="21"/>
      <c r="K14" s="21">
        <f>IFERROR(INDEX(Raw!$H$6:$EZ$1390,MATCH($B14&amp;$D14&amp;$B$6,Raw!$A$6:$A$1390,0),MATCH(K$6,Raw!$H$5:$EZ$5,0)),"-")</f>
        <v>8878</v>
      </c>
      <c r="L14" s="21"/>
      <c r="M14" s="21">
        <f>IFERROR(INDEX(Raw!$H$6:$EZ$1390,MATCH($B14&amp;$D14&amp;$B$6,Raw!$A$6:$A$1390,0),MATCH(M$6,Raw!$H$5:$EZ$5,0))/60/60,"-")</f>
        <v>21404.465555555555</v>
      </c>
      <c r="N14" s="134">
        <f>IFERROR(INDEX(Raw!$H$6:$EZ$1390,MATCH($B14&amp;$D14&amp;$B$6,Raw!$A$6:$A$1390,0),MATCH(N$6,Raw!$H$5:$EZ$5,0))/60/60/24,"-")</f>
        <v>0.1004513888888889</v>
      </c>
      <c r="O14" s="134">
        <f>IFERROR(INDEX(Raw!$H$6:$EZ$1390,MATCH($B14&amp;$D14&amp;$B$6,Raw!$A$6:$A$1390,0),MATCH(O$6,Raw!$H$5:$EZ$5,0))/60/60/24,"-")</f>
        <v>0.21153935185185188</v>
      </c>
      <c r="P14" s="21"/>
      <c r="Q14" s="21">
        <f>IFERROR(INDEX(Raw!$H$6:$EZ$1390,MATCH($B14&amp;$D14&amp;$B$6,Raw!$A$6:$A$1390,0),MATCH(Q$6,Raw!$H$5:$EZ$5,0)),"-")</f>
        <v>291</v>
      </c>
      <c r="R14" s="21"/>
      <c r="S14" s="21">
        <f>IFERROR(INDEX(Raw!$H$6:$EZ$1390,MATCH($B14&amp;$D14&amp;$B$6,Raw!$A$6:$A$1390,0),MATCH(S$6,Raw!$H$5:$EZ$5,0))/60/60,"-")</f>
        <v>833.28055555555557</v>
      </c>
      <c r="T14" s="134">
        <f>IFERROR(INDEX(Raw!$H$6:$EZ$1390,MATCH($B14&amp;$D14&amp;$B$6,Raw!$A$6:$A$1390,0),MATCH(T$6,Raw!$H$5:$EZ$5,0))/60/60/24,"-")</f>
        <v>0.11931712962962963</v>
      </c>
      <c r="U14" s="134">
        <f>IFERROR(INDEX(Raw!$H$6:$EZ$1390,MATCH($B14&amp;$D14&amp;$B$6,Raw!$A$6:$A$1390,0),MATCH(U$6,Raw!$H$5:$EZ$5,0))/60/60/24,"-")</f>
        <v>0.23337962962962963</v>
      </c>
      <c r="V14" s="21"/>
      <c r="W14" s="21">
        <f>IFERROR(INDEX(Raw!$H$6:$EZ$1390,MATCH($B14&amp;$D14&amp;$B$6,Raw!$A$6:$A$1390,0),MATCH(W$6,Raw!$H$5:$EZ$5,0)),"-")</f>
        <v>11838</v>
      </c>
      <c r="X14" s="21"/>
      <c r="Y14" s="21">
        <f>IFERROR(INDEX(Raw!$H$6:$EZ$1390,MATCH($B14&amp;$D14&amp;$B$6,Raw!$A$6:$A$1390,0),MATCH(Y$6,Raw!$H$5:$EZ$5,0))/60/60,"-")</f>
        <v>39649.633333333331</v>
      </c>
      <c r="Z14" s="134">
        <f>IFERROR(INDEX(Raw!$H$6:$EZ$1390,MATCH($B14&amp;$D14&amp;$B$6,Raw!$A$6:$A$1390,0),MATCH(Z$6,Raw!$H$5:$EZ$5,0))/60/60/24,"-")</f>
        <v>0.13956018518518518</v>
      </c>
      <c r="AA14" s="134">
        <f>IFERROR(INDEX(Raw!$H$6:$EZ$1390,MATCH($B14&amp;$D14&amp;$B$6,Raw!$A$6:$A$1390,0),MATCH(AA$6,Raw!$H$5:$EZ$5,0))/60/60/24,"-")</f>
        <v>0.29480324074074071</v>
      </c>
      <c r="AB14" s="21"/>
      <c r="AC14" s="42">
        <f>IFERROR(INDEX(Raw!$H$6:$EZ$1390,MATCH($B14&amp;$D14&amp;$B$6,Raw!$A$6:$A$1390,0),MATCH(AC$6,Raw!$H$5:$EZ$5,0)),"-")</f>
        <v>3942</v>
      </c>
    </row>
    <row r="15" spans="1:29" ht="17.5" x14ac:dyDescent="0.35">
      <c r="A15" s="188">
        <f t="shared" si="0"/>
        <v>43101</v>
      </c>
      <c r="B15" s="145" t="s">
        <v>126</v>
      </c>
      <c r="C15" s="1" t="s">
        <v>140</v>
      </c>
      <c r="D15" s="99" t="s">
        <v>140</v>
      </c>
      <c r="E15" s="21">
        <f>IFERROR(INDEX(Raw!$H$6:$EZ$1390,MATCH($B15&amp;$D15&amp;$B$6,Raw!$A$6:$A$1390,0),MATCH(E$6,Raw!$H$5:$EZ$5,0)),"-")</f>
        <v>8599</v>
      </c>
      <c r="F15" s="21"/>
      <c r="G15" s="21">
        <f>IFERROR(INDEX(Raw!$H$6:$EZ$1390,MATCH($B15&amp;$D15&amp;$B$6,Raw!$A$6:$A$1390,0),MATCH(G$6,Raw!$H$5:$EZ$5,0))/60/60,"-")</f>
        <v>13190.373055555556</v>
      </c>
      <c r="H15" s="134">
        <f>IFERROR(INDEX(Raw!$H$6:$EZ$1390,MATCH($B15&amp;$D15&amp;$B$6,Raw!$A$6:$A$1390,0),MATCH(H$6,Raw!$H$5:$EZ$5,0))/60/60/24,"-")</f>
        <v>6.3912037037037031E-2</v>
      </c>
      <c r="I15" s="134">
        <f>IFERROR(INDEX(Raw!$H$6:$EZ$1390,MATCH($B15&amp;$D15&amp;$B$6,Raw!$A$6:$A$1390,0),MATCH(I$6,Raw!$H$5:$EZ$5,0))/60/60/24,"-")</f>
        <v>0.13480324074074074</v>
      </c>
      <c r="J15" s="21"/>
      <c r="K15" s="21">
        <f>IFERROR(INDEX(Raw!$H$6:$EZ$1390,MATCH($B15&amp;$D15&amp;$B$6,Raw!$A$6:$A$1390,0),MATCH(K$6,Raw!$H$5:$EZ$5,0)),"-")</f>
        <v>10318</v>
      </c>
      <c r="L15" s="21"/>
      <c r="M15" s="21">
        <f>IFERROR(INDEX(Raw!$H$6:$EZ$1390,MATCH($B15&amp;$D15&amp;$B$6,Raw!$A$6:$A$1390,0),MATCH(M$6,Raw!$H$5:$EZ$5,0))/60/60,"-")</f>
        <v>19849.298611111113</v>
      </c>
      <c r="N15" s="134">
        <f>IFERROR(INDEX(Raw!$H$6:$EZ$1390,MATCH($B15&amp;$D15&amp;$B$6,Raw!$A$6:$A$1390,0),MATCH(N$6,Raw!$H$5:$EZ$5,0))/60/60/24,"-")</f>
        <v>8.0162037037037046E-2</v>
      </c>
      <c r="O15" s="134">
        <f>IFERROR(INDEX(Raw!$H$6:$EZ$1390,MATCH($B15&amp;$D15&amp;$B$6,Raw!$A$6:$A$1390,0),MATCH(O$6,Raw!$H$5:$EZ$5,0))/60/60/24,"-")</f>
        <v>0.16678240740740738</v>
      </c>
      <c r="P15" s="21"/>
      <c r="Q15" s="21">
        <f>IFERROR(INDEX(Raw!$H$6:$EZ$1390,MATCH($B15&amp;$D15&amp;$B$6,Raw!$A$6:$A$1390,0),MATCH(Q$6,Raw!$H$5:$EZ$5,0)),"-")</f>
        <v>319</v>
      </c>
      <c r="R15" s="21"/>
      <c r="S15" s="21">
        <f>IFERROR(INDEX(Raw!$H$6:$EZ$1390,MATCH($B15&amp;$D15&amp;$B$6,Raw!$A$6:$A$1390,0),MATCH(S$6,Raw!$H$5:$EZ$5,0))/60/60,"-")</f>
        <v>781.66083333333336</v>
      </c>
      <c r="T15" s="134">
        <f>IFERROR(INDEX(Raw!$H$6:$EZ$1390,MATCH($B15&amp;$D15&amp;$B$6,Raw!$A$6:$A$1390,0),MATCH(T$6,Raw!$H$5:$EZ$5,0))/60/60/24,"-")</f>
        <v>0.10209490740740741</v>
      </c>
      <c r="U15" s="134">
        <f>IFERROR(INDEX(Raw!$H$6:$EZ$1390,MATCH($B15&amp;$D15&amp;$B$6,Raw!$A$6:$A$1390,0),MATCH(U$6,Raw!$H$5:$EZ$5,0))/60/60/24,"-")</f>
        <v>0.21935185185185188</v>
      </c>
      <c r="V15" s="21"/>
      <c r="W15" s="21">
        <f>IFERROR(INDEX(Raw!$H$6:$EZ$1390,MATCH($B15&amp;$D15&amp;$B$6,Raw!$A$6:$A$1390,0),MATCH(W$6,Raw!$H$5:$EZ$5,0)),"-")</f>
        <v>12967</v>
      </c>
      <c r="X15" s="21"/>
      <c r="Y15" s="21">
        <f>IFERROR(INDEX(Raw!$H$6:$EZ$1390,MATCH($B15&amp;$D15&amp;$B$6,Raw!$A$6:$A$1390,0),MATCH(Y$6,Raw!$H$5:$EZ$5,0))/60/60,"-")</f>
        <v>35829.918333333335</v>
      </c>
      <c r="Z15" s="134">
        <f>IFERROR(INDEX(Raw!$H$6:$EZ$1390,MATCH($B15&amp;$D15&amp;$B$6,Raw!$A$6:$A$1390,0),MATCH(Z$6,Raw!$H$5:$EZ$5,0))/60/60/24,"-")</f>
        <v>0.11512731481481481</v>
      </c>
      <c r="AA15" s="134">
        <f>IFERROR(INDEX(Raw!$H$6:$EZ$1390,MATCH($B15&amp;$D15&amp;$B$6,Raw!$A$6:$A$1390,0),MATCH(AA$6,Raw!$H$5:$EZ$5,0))/60/60/24,"-")</f>
        <v>0.24331018518518518</v>
      </c>
      <c r="AB15" s="21"/>
      <c r="AC15" s="42">
        <f>IFERROR(INDEX(Raw!$H$6:$EZ$1390,MATCH($B15&amp;$D15&amp;$B$6,Raw!$A$6:$A$1390,0),MATCH(AC$6,Raw!$H$5:$EZ$5,0)),"-")</f>
        <v>8349</v>
      </c>
    </row>
    <row r="16" spans="1:29" x14ac:dyDescent="0.25">
      <c r="A16" s="188">
        <f t="shared" si="0"/>
        <v>43132</v>
      </c>
      <c r="B16" s="145" t="s">
        <v>126</v>
      </c>
      <c r="C16" s="1" t="s">
        <v>141</v>
      </c>
      <c r="D16" s="2" t="s">
        <v>141</v>
      </c>
      <c r="E16" s="21">
        <f>IFERROR(INDEX(Raw!$H$6:$EZ$1390,MATCH($B16&amp;$D16&amp;$B$6,Raw!$A$6:$A$1390,0),MATCH(E$6,Raw!$H$5:$EZ$5,0)),"-")</f>
        <v>7533</v>
      </c>
      <c r="F16" s="21"/>
      <c r="G16" s="21">
        <f>IFERROR(INDEX(Raw!$H$6:$EZ$1390,MATCH($B16&amp;$D16&amp;$B$6,Raw!$A$6:$A$1390,0),MATCH(G$6,Raw!$H$5:$EZ$5,0))/60/60,"-")</f>
        <v>11383.730000000001</v>
      </c>
      <c r="H16" s="134">
        <f>IFERROR(INDEX(Raw!$H$6:$EZ$1390,MATCH($B16&amp;$D16&amp;$B$6,Raw!$A$6:$A$1390,0),MATCH(H$6,Raw!$H$5:$EZ$5,0))/60/60/24,"-")</f>
        <v>6.2962962962962971E-2</v>
      </c>
      <c r="I16" s="134">
        <f>IFERROR(INDEX(Raw!$H$6:$EZ$1390,MATCH($B16&amp;$D16&amp;$B$6,Raw!$A$6:$A$1390,0),MATCH(I$6,Raw!$H$5:$EZ$5,0))/60/60/24,"-")</f>
        <v>0.13250000000000001</v>
      </c>
      <c r="J16" s="21"/>
      <c r="K16" s="21">
        <f>IFERROR(INDEX(Raw!$H$6:$EZ$1390,MATCH($B16&amp;$D16&amp;$B$6,Raw!$A$6:$A$1390,0),MATCH(K$6,Raw!$H$5:$EZ$5,0)),"-")</f>
        <v>9124</v>
      </c>
      <c r="L16" s="21"/>
      <c r="M16" s="21">
        <f>IFERROR(INDEX(Raw!$H$6:$EZ$1390,MATCH($B16&amp;$D16&amp;$B$6,Raw!$A$6:$A$1390,0),MATCH(M$6,Raw!$H$5:$EZ$5,0))/60/60,"-")</f>
        <v>18168.708055555555</v>
      </c>
      <c r="N16" s="134">
        <f>IFERROR(INDEX(Raw!$H$6:$EZ$1390,MATCH($B16&amp;$D16&amp;$B$6,Raw!$A$6:$A$1390,0),MATCH(N$6,Raw!$H$5:$EZ$5,0))/60/60/24,"-")</f>
        <v>8.2974537037037041E-2</v>
      </c>
      <c r="O16" s="134">
        <f>IFERROR(INDEX(Raw!$H$6:$EZ$1390,MATCH($B16&amp;$D16&amp;$B$6,Raw!$A$6:$A$1390,0),MATCH(O$6,Raw!$H$5:$EZ$5,0))/60/60/24,"-")</f>
        <v>0.1736226851851852</v>
      </c>
      <c r="P16" s="21"/>
      <c r="Q16" s="21">
        <f>IFERROR(INDEX(Raw!$H$6:$EZ$1390,MATCH($B16&amp;$D16&amp;$B$6,Raw!$A$6:$A$1390,0),MATCH(Q$6,Raw!$H$5:$EZ$5,0)),"-")</f>
        <v>264</v>
      </c>
      <c r="R16" s="21"/>
      <c r="S16" s="21">
        <f>IFERROR(INDEX(Raw!$H$6:$EZ$1390,MATCH($B16&amp;$D16&amp;$B$6,Raw!$A$6:$A$1390,0),MATCH(S$6,Raw!$H$5:$EZ$5,0))/60/60,"-")</f>
        <v>657.59499999999991</v>
      </c>
      <c r="T16" s="134">
        <f>IFERROR(INDEX(Raw!$H$6:$EZ$1390,MATCH($B16&amp;$D16&amp;$B$6,Raw!$A$6:$A$1390,0),MATCH(T$6,Raw!$H$5:$EZ$5,0))/60/60/24,"-")</f>
        <v>0.10378472222222222</v>
      </c>
      <c r="U16" s="134">
        <f>IFERROR(INDEX(Raw!$H$6:$EZ$1390,MATCH($B16&amp;$D16&amp;$B$6,Raw!$A$6:$A$1390,0),MATCH(U$6,Raw!$H$5:$EZ$5,0))/60/60/24,"-")</f>
        <v>0.20984953703703704</v>
      </c>
      <c r="V16" s="21"/>
      <c r="W16" s="21">
        <f>IFERROR(INDEX(Raw!$H$6:$EZ$1390,MATCH($B16&amp;$D16&amp;$B$6,Raw!$A$6:$A$1390,0),MATCH(W$6,Raw!$H$5:$EZ$5,0)),"-")</f>
        <v>10948</v>
      </c>
      <c r="X16" s="21"/>
      <c r="Y16" s="21">
        <f>IFERROR(INDEX(Raw!$H$6:$EZ$1390,MATCH($B16&amp;$D16&amp;$B$6,Raw!$A$6:$A$1390,0),MATCH(Y$6,Raw!$H$5:$EZ$5,0))/60/60,"-")</f>
        <v>29655.18472222222</v>
      </c>
      <c r="Z16" s="134">
        <f>IFERROR(INDEX(Raw!$H$6:$EZ$1390,MATCH($B16&amp;$D16&amp;$B$6,Raw!$A$6:$A$1390,0),MATCH(Z$6,Raw!$H$5:$EZ$5,0))/60/60/24,"-")</f>
        <v>0.1128587962962963</v>
      </c>
      <c r="AA16" s="134">
        <f>IFERROR(INDEX(Raw!$H$6:$EZ$1390,MATCH($B16&amp;$D16&amp;$B$6,Raw!$A$6:$A$1390,0),MATCH(AA$6,Raw!$H$5:$EZ$5,0))/60/60/24,"-")</f>
        <v>0.24045138888888887</v>
      </c>
      <c r="AB16" s="21"/>
      <c r="AC16" s="42">
        <f>IFERROR(INDEX(Raw!$H$6:$EZ$1390,MATCH($B16&amp;$D16&amp;$B$6,Raw!$A$6:$A$1390,0),MATCH(AC$6,Raw!$H$5:$EZ$5,0)),"-")</f>
        <v>7148</v>
      </c>
    </row>
    <row r="17" spans="1:29" collapsed="1" x14ac:dyDescent="0.25">
      <c r="A17" s="188">
        <f t="shared" si="0"/>
        <v>43160</v>
      </c>
      <c r="B17" s="145" t="s">
        <v>126</v>
      </c>
      <c r="C17" s="23" t="s">
        <v>142</v>
      </c>
      <c r="D17" s="95" t="s">
        <v>142</v>
      </c>
      <c r="E17" s="21">
        <f>IFERROR(INDEX(Raw!$H$6:$EZ$1390,MATCH($B17&amp;$D17&amp;$B$6,Raw!$A$6:$A$1390,0),MATCH(E$6,Raw!$H$5:$EZ$5,0)),"-")</f>
        <v>7969</v>
      </c>
      <c r="F17" s="21"/>
      <c r="G17" s="21">
        <f>IFERROR(INDEX(Raw!$H$6:$EZ$1390,MATCH($B17&amp;$D17&amp;$B$6,Raw!$A$6:$A$1390,0),MATCH(G$6,Raw!$H$5:$EZ$5,0))/60/60,"-")</f>
        <v>12514.796111111113</v>
      </c>
      <c r="H17" s="134">
        <f>IFERROR(INDEX(Raw!$H$6:$EZ$1390,MATCH($B17&amp;$D17&amp;$B$6,Raw!$A$6:$A$1390,0),MATCH(H$6,Raw!$H$5:$EZ$5,0))/60/60/24,"-")</f>
        <v>6.5439814814814812E-2</v>
      </c>
      <c r="I17" s="134">
        <f>IFERROR(INDEX(Raw!$H$6:$EZ$1390,MATCH($B17&amp;$D17&amp;$B$6,Raw!$A$6:$A$1390,0),MATCH(I$6,Raw!$H$5:$EZ$5,0))/60/60/24,"-")</f>
        <v>0.14064814814814816</v>
      </c>
      <c r="J17" s="21"/>
      <c r="K17" s="21">
        <f>IFERROR(INDEX(Raw!$H$6:$EZ$1390,MATCH($B17&amp;$D17&amp;$B$6,Raw!$A$6:$A$1390,0),MATCH(K$6,Raw!$H$5:$EZ$5,0)),"-")</f>
        <v>9521</v>
      </c>
      <c r="L17" s="21"/>
      <c r="M17" s="21">
        <f>IFERROR(INDEX(Raw!$H$6:$EZ$1390,MATCH($B17&amp;$D17&amp;$B$6,Raw!$A$6:$A$1390,0),MATCH(M$6,Raw!$H$5:$EZ$5,0))/60/60,"-")</f>
        <v>19400.043055555554</v>
      </c>
      <c r="N17" s="134">
        <f>IFERROR(INDEX(Raw!$H$6:$EZ$1390,MATCH($B17&amp;$D17&amp;$B$6,Raw!$A$6:$A$1390,0),MATCH(N$6,Raw!$H$5:$EZ$5,0))/60/60/24,"-")</f>
        <v>8.4895833333333337E-2</v>
      </c>
      <c r="O17" s="134">
        <f>IFERROR(INDEX(Raw!$H$6:$EZ$1390,MATCH($B17&amp;$D17&amp;$B$6,Raw!$A$6:$A$1390,0),MATCH(O$6,Raw!$H$5:$EZ$5,0))/60/60/24,"-")</f>
        <v>0.18255787037037038</v>
      </c>
      <c r="P17" s="21"/>
      <c r="Q17" s="21">
        <f>IFERROR(INDEX(Raw!$H$6:$EZ$1390,MATCH($B17&amp;$D17&amp;$B$6,Raw!$A$6:$A$1390,0),MATCH(Q$6,Raw!$H$5:$EZ$5,0)),"-")</f>
        <v>321</v>
      </c>
      <c r="R17" s="21"/>
      <c r="S17" s="21">
        <f>IFERROR(INDEX(Raw!$H$6:$EZ$1390,MATCH($B17&amp;$D17&amp;$B$6,Raw!$A$6:$A$1390,0),MATCH(S$6,Raw!$H$5:$EZ$5,0))/60/60,"-")</f>
        <v>818.60194444444448</v>
      </c>
      <c r="T17" s="134">
        <f>IFERROR(INDEX(Raw!$H$6:$EZ$1390,MATCH($B17&amp;$D17&amp;$B$6,Raw!$A$6:$A$1390,0),MATCH(T$6,Raw!$H$5:$EZ$5,0))/60/60/24,"-")</f>
        <v>0.10626157407407409</v>
      </c>
      <c r="U17" s="134">
        <f>IFERROR(INDEX(Raw!$H$6:$EZ$1390,MATCH($B17&amp;$D17&amp;$B$6,Raw!$A$6:$A$1390,0),MATCH(U$6,Raw!$H$5:$EZ$5,0))/60/60/24,"-")</f>
        <v>0.2041550925925926</v>
      </c>
      <c r="V17" s="21"/>
      <c r="W17" s="21">
        <f>IFERROR(INDEX(Raw!$H$6:$EZ$1390,MATCH($B17&amp;$D17&amp;$B$6,Raw!$A$6:$A$1390,0),MATCH(W$6,Raw!$H$5:$EZ$5,0)),"-")</f>
        <v>12044</v>
      </c>
      <c r="X17" s="21"/>
      <c r="Y17" s="21">
        <f>IFERROR(INDEX(Raw!$H$6:$EZ$1390,MATCH($B17&amp;$D17&amp;$B$6,Raw!$A$6:$A$1390,0),MATCH(Y$6,Raw!$H$5:$EZ$5,0))/60/60,"-")</f>
        <v>34205.899722222224</v>
      </c>
      <c r="Z17" s="134">
        <f>IFERROR(INDEX(Raw!$H$6:$EZ$1390,MATCH($B17&amp;$D17&amp;$B$6,Raw!$A$6:$A$1390,0),MATCH(Z$6,Raw!$H$5:$EZ$5,0))/60/60/24,"-")</f>
        <v>0.11833333333333335</v>
      </c>
      <c r="AA17" s="134">
        <f>IFERROR(INDEX(Raw!$H$6:$EZ$1390,MATCH($B17&amp;$D17&amp;$B$6,Raw!$A$6:$A$1390,0),MATCH(AA$6,Raw!$H$5:$EZ$5,0))/60/60/24,"-")</f>
        <v>0.26090277777777776</v>
      </c>
      <c r="AB17" s="21"/>
      <c r="AC17" s="42">
        <f>IFERROR(INDEX(Raw!$H$6:$EZ$1390,MATCH($B17&amp;$D17&amp;$B$6,Raw!$A$6:$A$1390,0),MATCH(AC$6,Raw!$H$5:$EZ$5,0)),"-")</f>
        <v>7482</v>
      </c>
    </row>
    <row r="18" spans="1:29" ht="17.5" x14ac:dyDescent="0.35">
      <c r="A18" s="188">
        <f t="shared" si="0"/>
        <v>43191</v>
      </c>
      <c r="B18" s="146" t="s">
        <v>128</v>
      </c>
      <c r="C18" s="75" t="s">
        <v>143</v>
      </c>
      <c r="D18" s="99" t="s">
        <v>143</v>
      </c>
      <c r="E18" s="76">
        <f>IFERROR(INDEX(Raw!$H$6:$EZ$1390,MATCH($B18&amp;$D18&amp;$B$6,Raw!$A$6:$A$1390,0),MATCH(E$6,Raw!$H$5:$EZ$5,0)),"-")</f>
        <v>8150</v>
      </c>
      <c r="F18" s="76"/>
      <c r="G18" s="76">
        <f>IFERROR(INDEX(Raw!$H$6:$EZ$1390,MATCH($B18&amp;$D18&amp;$B$6,Raw!$A$6:$A$1390,0),MATCH(G$6,Raw!$H$5:$EZ$5,0))/60/60,"-")</f>
        <v>10086.154722222222</v>
      </c>
      <c r="H18" s="135">
        <f>IFERROR(INDEX(Raw!$H$6:$EZ$1390,MATCH($B18&amp;$D18&amp;$B$6,Raw!$A$6:$A$1390,0),MATCH(H$6,Raw!$H$5:$EZ$5,0))/60/60/24,"-")</f>
        <v>5.1562500000000004E-2</v>
      </c>
      <c r="I18" s="135">
        <f>IFERROR(INDEX(Raw!$H$6:$EZ$1390,MATCH($B18&amp;$D18&amp;$B$6,Raw!$A$6:$A$1390,0),MATCH(I$6,Raw!$H$5:$EZ$5,0))/60/60/24,"-")</f>
        <v>0.10767361111111112</v>
      </c>
      <c r="J18" s="21"/>
      <c r="K18" s="76">
        <f>IFERROR(INDEX(Raw!$H$6:$EZ$1390,MATCH($B18&amp;$D18&amp;$B$6,Raw!$A$6:$A$1390,0),MATCH(K$6,Raw!$H$5:$EZ$5,0)),"-")</f>
        <v>9846</v>
      </c>
      <c r="L18" s="76"/>
      <c r="M18" s="76">
        <f>IFERROR(INDEX(Raw!$H$6:$EZ$1390,MATCH($B18&amp;$D18&amp;$B$6,Raw!$A$6:$A$1390,0),MATCH(M$6,Raw!$H$5:$EZ$5,0))/60/60,"-")</f>
        <v>15610.546666666667</v>
      </c>
      <c r="N18" s="135">
        <f>IFERROR(INDEX(Raw!$H$6:$EZ$1390,MATCH($B18&amp;$D18&amp;$B$6,Raw!$A$6:$A$1390,0),MATCH(N$6,Raw!$H$5:$EZ$5,0))/60/60/24,"-")</f>
        <v>6.6064814814814812E-2</v>
      </c>
      <c r="O18" s="135">
        <f>IFERROR(INDEX(Raw!$H$6:$EZ$1390,MATCH($B18&amp;$D18&amp;$B$6,Raw!$A$6:$A$1390,0),MATCH(O$6,Raw!$H$5:$EZ$5,0))/60/60/24,"-")</f>
        <v>0.14171296296296296</v>
      </c>
      <c r="P18" s="21"/>
      <c r="Q18" s="76">
        <f>IFERROR(INDEX(Raw!$H$6:$EZ$1390,MATCH($B18&amp;$D18&amp;$B$6,Raw!$A$6:$A$1390,0),MATCH(Q$6,Raw!$H$5:$EZ$5,0)),"-")</f>
        <v>306</v>
      </c>
      <c r="R18" s="76"/>
      <c r="S18" s="76">
        <f>IFERROR(INDEX(Raw!$H$6:$EZ$1390,MATCH($B18&amp;$D18&amp;$B$6,Raw!$A$6:$A$1390,0),MATCH(S$6,Raw!$H$5:$EZ$5,0))/60/60,"-")</f>
        <v>632.88666666666666</v>
      </c>
      <c r="T18" s="135">
        <f>IFERROR(INDEX(Raw!$H$6:$EZ$1390,MATCH($B18&amp;$D18&amp;$B$6,Raw!$A$6:$A$1390,0),MATCH(T$6,Raw!$H$5:$EZ$5,0))/60/60/24,"-")</f>
        <v>8.6180555555555552E-2</v>
      </c>
      <c r="U18" s="135">
        <f>IFERROR(INDEX(Raw!$H$6:$EZ$1390,MATCH($B18&amp;$D18&amp;$B$6,Raw!$A$6:$A$1390,0),MATCH(U$6,Raw!$H$5:$EZ$5,0))/60/60/24,"-")</f>
        <v>0.18619212962962964</v>
      </c>
      <c r="V18" s="21"/>
      <c r="W18" s="76">
        <f>IFERROR(INDEX(Raw!$H$6:$EZ$1390,MATCH($B18&amp;$D18&amp;$B$6,Raw!$A$6:$A$1390,0),MATCH(W$6,Raw!$H$5:$EZ$5,0)),"-")</f>
        <v>11409</v>
      </c>
      <c r="X18" s="76"/>
      <c r="Y18" s="76">
        <f>IFERROR(INDEX(Raw!$H$6:$EZ$1390,MATCH($B18&amp;$D18&amp;$B$6,Raw!$A$6:$A$1390,0),MATCH(Y$6,Raw!$H$5:$EZ$5,0))/60/60,"-")</f>
        <v>24343.844999999998</v>
      </c>
      <c r="Z18" s="135">
        <f>IFERROR(INDEX(Raw!$H$6:$EZ$1390,MATCH($B18&amp;$D18&amp;$B$6,Raw!$A$6:$A$1390,0),MATCH(Z$6,Raw!$H$5:$EZ$5,0))/60/60/24,"-")</f>
        <v>8.8900462962962959E-2</v>
      </c>
      <c r="AA18" s="135">
        <f>IFERROR(INDEX(Raw!$H$6:$EZ$1390,MATCH($B18&amp;$D18&amp;$B$6,Raw!$A$6:$A$1390,0),MATCH(AA$6,Raw!$H$5:$EZ$5,0))/60/60/24,"-")</f>
        <v>0.19487268518518519</v>
      </c>
      <c r="AB18" s="21"/>
      <c r="AC18" s="77">
        <f>IFERROR(INDEX(Raw!$H$6:$EZ$1390,MATCH($B18&amp;$D18&amp;$B$6,Raw!$A$6:$A$1390,0),MATCH(AC$6,Raw!$H$5:$EZ$5,0)),"-")</f>
        <v>2507</v>
      </c>
    </row>
    <row r="19" spans="1:29" x14ac:dyDescent="0.25">
      <c r="A19" s="188">
        <f t="shared" si="0"/>
        <v>43221</v>
      </c>
      <c r="B19" s="145" t="s">
        <v>128</v>
      </c>
      <c r="C19" s="1" t="s">
        <v>144</v>
      </c>
      <c r="D19" s="2" t="s">
        <v>144</v>
      </c>
      <c r="E19" s="21">
        <f>IFERROR(INDEX(Raw!$H$6:$EZ$1390,MATCH($B19&amp;$D19&amp;$B$6,Raw!$A$6:$A$1390,0),MATCH(E$6,Raw!$H$5:$EZ$5,0)),"-")</f>
        <v>8185</v>
      </c>
      <c r="F19" s="21"/>
      <c r="G19" s="21">
        <f>IFERROR(INDEX(Raw!$H$6:$EZ$1390,MATCH($B19&amp;$D19&amp;$B$6,Raw!$A$6:$A$1390,0),MATCH(G$6,Raw!$H$5:$EZ$5,0))/60/60,"-")</f>
        <v>11792.929166666667</v>
      </c>
      <c r="H19" s="134">
        <f>IFERROR(INDEX(Raw!$H$6:$EZ$1390,MATCH($B19&amp;$D19&amp;$B$6,Raw!$A$6:$A$1390,0),MATCH(H$6,Raw!$H$5:$EZ$5,0))/60/60/24,"-")</f>
        <v>6.0034722222222225E-2</v>
      </c>
      <c r="I19" s="134">
        <f>IFERROR(INDEX(Raw!$H$6:$EZ$1390,MATCH($B19&amp;$D19&amp;$B$6,Raw!$A$6:$A$1390,0),MATCH(I$6,Raw!$H$5:$EZ$5,0))/60/60/24,"-")</f>
        <v>0.12964120370370372</v>
      </c>
      <c r="J19" s="21"/>
      <c r="K19" s="21">
        <f>IFERROR(INDEX(Raw!$H$6:$EZ$1390,MATCH($B19&amp;$D19&amp;$B$6,Raw!$A$6:$A$1390,0),MATCH(K$6,Raw!$H$5:$EZ$5,0)),"-")</f>
        <v>10084</v>
      </c>
      <c r="L19" s="21"/>
      <c r="M19" s="21">
        <f>IFERROR(INDEX(Raw!$H$6:$EZ$1390,MATCH($B19&amp;$D19&amp;$B$6,Raw!$A$6:$A$1390,0),MATCH(M$6,Raw!$H$5:$EZ$5,0))/60/60,"-")</f>
        <v>18226.293888888889</v>
      </c>
      <c r="N19" s="134">
        <f>IFERROR(INDEX(Raw!$H$6:$EZ$1390,MATCH($B19&amp;$D19&amp;$B$6,Raw!$A$6:$A$1390,0),MATCH(N$6,Raw!$H$5:$EZ$5,0))/60/60/24,"-")</f>
        <v>7.5312500000000004E-2</v>
      </c>
      <c r="O19" s="134">
        <f>IFERROR(INDEX(Raw!$H$6:$EZ$1390,MATCH($B19&amp;$D19&amp;$B$6,Raw!$A$6:$A$1390,0),MATCH(O$6,Raw!$H$5:$EZ$5,0))/60/60/24,"-")</f>
        <v>0.16061342592592592</v>
      </c>
      <c r="P19" s="21"/>
      <c r="Q19" s="21">
        <f>IFERROR(INDEX(Raw!$H$6:$EZ$1390,MATCH($B19&amp;$D19&amp;$B$6,Raw!$A$6:$A$1390,0),MATCH(Q$6,Raw!$H$5:$EZ$5,0)),"-")</f>
        <v>272</v>
      </c>
      <c r="R19" s="21"/>
      <c r="S19" s="21">
        <f>IFERROR(INDEX(Raw!$H$6:$EZ$1390,MATCH($B19&amp;$D19&amp;$B$6,Raw!$A$6:$A$1390,0),MATCH(S$6,Raw!$H$5:$EZ$5,0))/60/60,"-")</f>
        <v>618.5380555555555</v>
      </c>
      <c r="T19" s="134">
        <f>IFERROR(INDEX(Raw!$H$6:$EZ$1390,MATCH($B19&amp;$D19&amp;$B$6,Raw!$A$6:$A$1390,0),MATCH(T$6,Raw!$H$5:$EZ$5,0))/60/60/24,"-")</f>
        <v>9.4756944444444435E-2</v>
      </c>
      <c r="U19" s="134">
        <f>IFERROR(INDEX(Raw!$H$6:$EZ$1390,MATCH($B19&amp;$D19&amp;$B$6,Raw!$A$6:$A$1390,0),MATCH(U$6,Raw!$H$5:$EZ$5,0))/60/60/24,"-")</f>
        <v>0.18187499999999998</v>
      </c>
      <c r="V19" s="21"/>
      <c r="W19" s="21">
        <f>IFERROR(INDEX(Raw!$H$6:$EZ$1390,MATCH($B19&amp;$D19&amp;$B$6,Raw!$A$6:$A$1390,0),MATCH(W$6,Raw!$H$5:$EZ$5,0)),"-")</f>
        <v>12211</v>
      </c>
      <c r="X19" s="21"/>
      <c r="Y19" s="21">
        <f>IFERROR(INDEX(Raw!$H$6:$EZ$1390,MATCH($B19&amp;$D19&amp;$B$6,Raw!$A$6:$A$1390,0),MATCH(Y$6,Raw!$H$5:$EZ$5,0))/60/60,"-")</f>
        <v>30198.603888888891</v>
      </c>
      <c r="Z19" s="134">
        <f>IFERROR(INDEX(Raw!$H$6:$EZ$1390,MATCH($B19&amp;$D19&amp;$B$6,Raw!$A$6:$A$1390,0),MATCH(Z$6,Raw!$H$5:$EZ$5,0))/60/60/24,"-")</f>
        <v>0.10304398148148147</v>
      </c>
      <c r="AA19" s="134">
        <f>IFERROR(INDEX(Raw!$H$6:$EZ$1390,MATCH($B19&amp;$D19&amp;$B$6,Raw!$A$6:$A$1390,0),MATCH(AA$6,Raw!$H$5:$EZ$5,0))/60/60/24,"-")</f>
        <v>0.22641203703703705</v>
      </c>
      <c r="AB19" s="21"/>
      <c r="AC19" s="42">
        <f>IFERROR(INDEX(Raw!$H$6:$EZ$1390,MATCH($B19&amp;$D19&amp;$B$6,Raw!$A$6:$A$1390,0),MATCH(AC$6,Raw!$H$5:$EZ$5,0)),"-")</f>
        <v>2525</v>
      </c>
    </row>
    <row r="20" spans="1:29" x14ac:dyDescent="0.25">
      <c r="A20" s="188">
        <f t="shared" si="0"/>
        <v>43252</v>
      </c>
      <c r="B20" s="145" t="s">
        <v>128</v>
      </c>
      <c r="C20" s="23" t="s">
        <v>145</v>
      </c>
      <c r="D20" s="95" t="s">
        <v>145</v>
      </c>
      <c r="E20" s="21">
        <f>IFERROR(INDEX(Raw!$H$6:$EZ$1390,MATCH($B20&amp;$D20&amp;$B$6,Raw!$A$6:$A$1390,0),MATCH(E$6,Raw!$H$5:$EZ$5,0)),"-")</f>
        <v>7962</v>
      </c>
      <c r="F20" s="21"/>
      <c r="G20" s="21">
        <f>IFERROR(INDEX(Raw!$H$6:$EZ$1390,MATCH($B20&amp;$D20&amp;$B$6,Raw!$A$6:$A$1390,0),MATCH(G$6,Raw!$H$5:$EZ$5,0))/60/60,"-")</f>
        <v>11593.613333333335</v>
      </c>
      <c r="H20" s="134">
        <f>IFERROR(INDEX(Raw!$H$6:$EZ$1390,MATCH($B20&amp;$D20&amp;$B$6,Raw!$A$6:$A$1390,0),MATCH(H$6,Raw!$H$5:$EZ$5,0))/60/60/24,"-")</f>
        <v>6.0671296296296286E-2</v>
      </c>
      <c r="I20" s="134">
        <f>IFERROR(INDEX(Raw!$H$6:$EZ$1390,MATCH($B20&amp;$D20&amp;$B$6,Raw!$A$6:$A$1390,0),MATCH(I$6,Raw!$H$5:$EZ$5,0))/60/60/24,"-")</f>
        <v>0.13181712962962963</v>
      </c>
      <c r="J20" s="21"/>
      <c r="K20" s="21">
        <f>IFERROR(INDEX(Raw!$H$6:$EZ$1390,MATCH($B20&amp;$D20&amp;$B$6,Raw!$A$6:$A$1390,0),MATCH(K$6,Raw!$H$5:$EZ$5,0)),"-")</f>
        <v>9373</v>
      </c>
      <c r="L20" s="21"/>
      <c r="M20" s="21">
        <f>IFERROR(INDEX(Raw!$H$6:$EZ$1390,MATCH($B20&amp;$D20&amp;$B$6,Raw!$A$6:$A$1390,0),MATCH(M$6,Raw!$H$5:$EZ$5,0))/60/60,"-")</f>
        <v>17432.806111111113</v>
      </c>
      <c r="N20" s="134">
        <f>IFERROR(INDEX(Raw!$H$6:$EZ$1390,MATCH($B20&amp;$D20&amp;$B$6,Raw!$A$6:$A$1390,0),MATCH(N$6,Raw!$H$5:$EZ$5,0))/60/60/24,"-")</f>
        <v>7.7499999999999999E-2</v>
      </c>
      <c r="O20" s="134">
        <f>IFERROR(INDEX(Raw!$H$6:$EZ$1390,MATCH($B20&amp;$D20&amp;$B$6,Raw!$A$6:$A$1390,0),MATCH(O$6,Raw!$H$5:$EZ$5,0))/60/60/24,"-")</f>
        <v>0.16377314814814817</v>
      </c>
      <c r="P20" s="21"/>
      <c r="Q20" s="21">
        <f>IFERROR(INDEX(Raw!$H$6:$EZ$1390,MATCH($B20&amp;$D20&amp;$B$6,Raw!$A$6:$A$1390,0),MATCH(Q$6,Raw!$H$5:$EZ$5,0)),"-")</f>
        <v>245</v>
      </c>
      <c r="R20" s="21"/>
      <c r="S20" s="21">
        <f>IFERROR(INDEX(Raw!$H$6:$EZ$1390,MATCH($B20&amp;$D20&amp;$B$6,Raw!$A$6:$A$1390,0),MATCH(S$6,Raw!$H$5:$EZ$5,0))/60/60,"-")</f>
        <v>601.58638888888891</v>
      </c>
      <c r="T20" s="134">
        <f>IFERROR(INDEX(Raw!$H$6:$EZ$1390,MATCH($B20&amp;$D20&amp;$B$6,Raw!$A$6:$A$1390,0),MATCH(T$6,Raw!$H$5:$EZ$5,0))/60/60/24,"-")</f>
        <v>0.10231481481481482</v>
      </c>
      <c r="U20" s="134">
        <f>IFERROR(INDEX(Raw!$H$6:$EZ$1390,MATCH($B20&amp;$D20&amp;$B$6,Raw!$A$6:$A$1390,0),MATCH(U$6,Raw!$H$5:$EZ$5,0))/60/60/24,"-")</f>
        <v>0.23309027777777777</v>
      </c>
      <c r="V20" s="21"/>
      <c r="W20" s="21">
        <f>IFERROR(INDEX(Raw!$H$6:$EZ$1390,MATCH($B20&amp;$D20&amp;$B$6,Raw!$A$6:$A$1390,0),MATCH(W$6,Raw!$H$5:$EZ$5,0)),"-")</f>
        <v>11483</v>
      </c>
      <c r="X20" s="21"/>
      <c r="Y20" s="21">
        <f>IFERROR(INDEX(Raw!$H$6:$EZ$1390,MATCH($B20&amp;$D20&amp;$B$6,Raw!$A$6:$A$1390,0),MATCH(Y$6,Raw!$H$5:$EZ$5,0))/60/60,"-")</f>
        <v>28259.859166666669</v>
      </c>
      <c r="Z20" s="134">
        <f>IFERROR(INDEX(Raw!$H$6:$EZ$1390,MATCH($B20&amp;$D20&amp;$B$6,Raw!$A$6:$A$1390,0),MATCH(Z$6,Raw!$H$5:$EZ$5,0))/60/60/24,"-")</f>
        <v>0.10254629629629629</v>
      </c>
      <c r="AA20" s="134">
        <f>IFERROR(INDEX(Raw!$H$6:$EZ$1390,MATCH($B20&amp;$D20&amp;$B$6,Raw!$A$6:$A$1390,0),MATCH(AA$6,Raw!$H$5:$EZ$5,0))/60/60/24,"-")</f>
        <v>0.22577546296296294</v>
      </c>
      <c r="AB20" s="21"/>
      <c r="AC20" s="42">
        <f>IFERROR(INDEX(Raw!$H$6:$EZ$1390,MATCH($B20&amp;$D20&amp;$B$6,Raw!$A$6:$A$1390,0),MATCH(AC$6,Raw!$H$5:$EZ$5,0)),"-")</f>
        <v>2351</v>
      </c>
    </row>
    <row r="21" spans="1:29" ht="17.5" x14ac:dyDescent="0.35">
      <c r="A21" s="188">
        <f t="shared" si="0"/>
        <v>43282</v>
      </c>
      <c r="B21" s="145" t="s">
        <v>128</v>
      </c>
      <c r="C21" s="1" t="s">
        <v>146</v>
      </c>
      <c r="D21" s="99" t="s">
        <v>146</v>
      </c>
      <c r="E21" s="21">
        <f>IFERROR(INDEX(Raw!$H$6:$EZ$1390,MATCH($B21&amp;$D21&amp;$B$6,Raw!$A$6:$A$1390,0),MATCH(E$6,Raw!$H$5:$EZ$5,0)),"-")</f>
        <v>10143</v>
      </c>
      <c r="F21" s="21"/>
      <c r="G21" s="21">
        <f>IFERROR(INDEX(Raw!$H$6:$EZ$1390,MATCH($B21&amp;$D21&amp;$B$6,Raw!$A$6:$A$1390,0),MATCH(G$6,Raw!$H$5:$EZ$5,0))/60/60,"-")</f>
        <v>14658.153333333332</v>
      </c>
      <c r="H21" s="134">
        <f>IFERROR(INDEX(Raw!$H$6:$EZ$1390,MATCH($B21&amp;$D21&amp;$B$6,Raw!$A$6:$A$1390,0),MATCH(H$6,Raw!$H$5:$EZ$5,0))/60/60/24,"-")</f>
        <v>6.0219907407407409E-2</v>
      </c>
      <c r="I21" s="134">
        <f>IFERROR(INDEX(Raw!$H$6:$EZ$1390,MATCH($B21&amp;$D21&amp;$B$6,Raw!$A$6:$A$1390,0),MATCH(I$6,Raw!$H$5:$EZ$5,0))/60/60/24,"-")</f>
        <v>0.12489583333333333</v>
      </c>
      <c r="J21" s="21"/>
      <c r="K21" s="21">
        <f>IFERROR(INDEX(Raw!$H$6:$EZ$1390,MATCH($B21&amp;$D21&amp;$B$6,Raw!$A$6:$A$1390,0),MATCH(K$6,Raw!$H$5:$EZ$5,0)),"-")</f>
        <v>9155</v>
      </c>
      <c r="L21" s="21"/>
      <c r="M21" s="21">
        <f>IFERROR(INDEX(Raw!$H$6:$EZ$1390,MATCH($B21&amp;$D21&amp;$B$6,Raw!$A$6:$A$1390,0),MATCH(M$6,Raw!$H$5:$EZ$5,0))/60/60,"-")</f>
        <v>17758.870833333334</v>
      </c>
      <c r="N21" s="134">
        <f>IFERROR(INDEX(Raw!$H$6:$EZ$1390,MATCH($B21&amp;$D21&amp;$B$6,Raw!$A$6:$A$1390,0),MATCH(N$6,Raw!$H$5:$EZ$5,0))/60/60/24,"-")</f>
        <v>8.082175925925926E-2</v>
      </c>
      <c r="O21" s="134">
        <f>IFERROR(INDEX(Raw!$H$6:$EZ$1390,MATCH($B21&amp;$D21&amp;$B$6,Raw!$A$6:$A$1390,0),MATCH(O$6,Raw!$H$5:$EZ$5,0))/60/60/24,"-")</f>
        <v>0.16922453703703702</v>
      </c>
      <c r="P21" s="21"/>
      <c r="Q21" s="21">
        <f>IFERROR(INDEX(Raw!$H$6:$EZ$1390,MATCH($B21&amp;$D21&amp;$B$6,Raw!$A$6:$A$1390,0),MATCH(Q$6,Raw!$H$5:$EZ$5,0)),"-")</f>
        <v>255</v>
      </c>
      <c r="R21" s="21"/>
      <c r="S21" s="21">
        <f>IFERROR(INDEX(Raw!$H$6:$EZ$1390,MATCH($B21&amp;$D21&amp;$B$6,Raw!$A$6:$A$1390,0),MATCH(S$6,Raw!$H$5:$EZ$5,0))/60/60,"-")</f>
        <v>565.22694444444448</v>
      </c>
      <c r="T21" s="134">
        <f>IFERROR(INDEX(Raw!$H$6:$EZ$1390,MATCH($B21&amp;$D21&amp;$B$6,Raw!$A$6:$A$1390,0),MATCH(T$6,Raw!$H$5:$EZ$5,0))/60/60/24,"-")</f>
        <v>9.2361111111111116E-2</v>
      </c>
      <c r="U21" s="134">
        <f>IFERROR(INDEX(Raw!$H$6:$EZ$1390,MATCH($B21&amp;$D21&amp;$B$6,Raw!$A$6:$A$1390,0),MATCH(U$6,Raw!$H$5:$EZ$5,0))/60/60/24,"-")</f>
        <v>0.20254629629629631</v>
      </c>
      <c r="V21" s="21"/>
      <c r="W21" s="21">
        <f>IFERROR(INDEX(Raw!$H$6:$EZ$1390,MATCH($B21&amp;$D21&amp;$B$6,Raw!$A$6:$A$1390,0),MATCH(W$6,Raw!$H$5:$EZ$5,0)),"-")</f>
        <v>12000</v>
      </c>
      <c r="X21" s="21"/>
      <c r="Y21" s="21">
        <f>IFERROR(INDEX(Raw!$H$6:$EZ$1390,MATCH($B21&amp;$D21&amp;$B$6,Raw!$A$6:$A$1390,0),MATCH(Y$6,Raw!$H$5:$EZ$5,0))/60/60,"-")</f>
        <v>31122.691944444443</v>
      </c>
      <c r="Z21" s="134">
        <f>IFERROR(INDEX(Raw!$H$6:$EZ$1390,MATCH($B21&amp;$D21&amp;$B$6,Raw!$A$6:$A$1390,0),MATCH(Z$6,Raw!$H$5:$EZ$5,0))/60/60/24,"-")</f>
        <v>0.10806712962962962</v>
      </c>
      <c r="AA21" s="134">
        <f>IFERROR(INDEX(Raw!$H$6:$EZ$1390,MATCH($B21&amp;$D21&amp;$B$6,Raw!$A$6:$A$1390,0),MATCH(AA$6,Raw!$H$5:$EZ$5,0))/60/60/24,"-")</f>
        <v>0.23606481481481481</v>
      </c>
      <c r="AB21" s="21"/>
      <c r="AC21" s="42">
        <f>IFERROR(INDEX(Raw!$H$6:$EZ$1390,MATCH($B21&amp;$D21&amp;$B$6,Raw!$A$6:$A$1390,0),MATCH(AC$6,Raw!$H$5:$EZ$5,0)),"-")</f>
        <v>2465</v>
      </c>
    </row>
    <row r="22" spans="1:29" x14ac:dyDescent="0.25">
      <c r="A22" s="188">
        <f t="shared" si="0"/>
        <v>43313</v>
      </c>
      <c r="B22" s="145" t="s">
        <v>128</v>
      </c>
      <c r="C22" s="1" t="s">
        <v>135</v>
      </c>
      <c r="D22" s="2" t="s">
        <v>135</v>
      </c>
      <c r="E22" s="21">
        <f>IFERROR(INDEX(Raw!$H$6:$EZ$1390,MATCH($B22&amp;$D22&amp;$B$6,Raw!$A$6:$A$1390,0),MATCH(E$6,Raw!$H$5:$EZ$5,0)),"-")</f>
        <v>10270</v>
      </c>
      <c r="F22" s="21"/>
      <c r="G22" s="21">
        <f>IFERROR(INDEX(Raw!$H$6:$EZ$1390,MATCH($B22&amp;$D22&amp;$B$6,Raw!$A$6:$A$1390,0),MATCH(G$6,Raw!$H$5:$EZ$5,0))/60/60,"-")</f>
        <v>13718.834166666667</v>
      </c>
      <c r="H22" s="134">
        <f>IFERROR(INDEX(Raw!$H$6:$EZ$1390,MATCH($B22&amp;$D22&amp;$B$6,Raw!$A$6:$A$1390,0),MATCH(H$6,Raw!$H$5:$EZ$5,0))/60/60/24,"-")</f>
        <v>5.5659722222222228E-2</v>
      </c>
      <c r="I22" s="134">
        <f>IFERROR(INDEX(Raw!$H$6:$EZ$1390,MATCH($B22&amp;$D22&amp;$B$6,Raw!$A$6:$A$1390,0),MATCH(I$6,Raw!$H$5:$EZ$5,0))/60/60/24,"-")</f>
        <v>0.11842592592592592</v>
      </c>
      <c r="J22" s="21"/>
      <c r="K22" s="21">
        <f>IFERROR(INDEX(Raw!$H$6:$EZ$1390,MATCH($B22&amp;$D22&amp;$B$6,Raw!$A$6:$A$1390,0),MATCH(K$6,Raw!$H$5:$EZ$5,0)),"-")</f>
        <v>11893</v>
      </c>
      <c r="L22" s="21"/>
      <c r="M22" s="21">
        <f>IFERROR(INDEX(Raw!$H$6:$EZ$1390,MATCH($B22&amp;$D22&amp;$B$6,Raw!$A$6:$A$1390,0),MATCH(M$6,Raw!$H$5:$EZ$5,0))/60/60,"-")</f>
        <v>19355.645555555555</v>
      </c>
      <c r="N22" s="134">
        <f>IFERROR(INDEX(Raw!$H$6:$EZ$1390,MATCH($B22&amp;$D22&amp;$B$6,Raw!$A$6:$A$1390,0),MATCH(N$6,Raw!$H$5:$EZ$5,0))/60/60/24,"-")</f>
        <v>6.7812500000000012E-2</v>
      </c>
      <c r="O22" s="134">
        <f>IFERROR(INDEX(Raw!$H$6:$EZ$1390,MATCH($B22&amp;$D22&amp;$B$6,Raw!$A$6:$A$1390,0),MATCH(O$6,Raw!$H$5:$EZ$5,0))/60/60/24,"-")</f>
        <v>0.14302083333333332</v>
      </c>
      <c r="P22" s="21"/>
      <c r="Q22" s="21">
        <f>IFERROR(INDEX(Raw!$H$6:$EZ$1390,MATCH($B22&amp;$D22&amp;$B$6,Raw!$A$6:$A$1390,0),MATCH(Q$6,Raw!$H$5:$EZ$5,0)),"-")</f>
        <v>234</v>
      </c>
      <c r="R22" s="21"/>
      <c r="S22" s="21">
        <f>IFERROR(INDEX(Raw!$H$6:$EZ$1390,MATCH($B22&amp;$D22&amp;$B$6,Raw!$A$6:$A$1390,0),MATCH(S$6,Raw!$H$5:$EZ$5,0))/60/60,"-")</f>
        <v>548.59361111111116</v>
      </c>
      <c r="T22" s="134">
        <f>IFERROR(INDEX(Raw!$H$6:$EZ$1390,MATCH($B22&amp;$D22&amp;$B$6,Raw!$A$6:$A$1390,0),MATCH(T$6,Raw!$H$5:$EZ$5,0))/60/60/24,"-")</f>
        <v>9.7685185185185167E-2</v>
      </c>
      <c r="U22" s="134">
        <f>IFERROR(INDEX(Raw!$H$6:$EZ$1390,MATCH($B22&amp;$D22&amp;$B$6,Raw!$A$6:$A$1390,0),MATCH(U$6,Raw!$H$5:$EZ$5,0))/60/60/24,"-")</f>
        <v>0.18879629629629632</v>
      </c>
      <c r="V22" s="21"/>
      <c r="W22" s="21">
        <f>IFERROR(INDEX(Raw!$H$6:$EZ$1390,MATCH($B22&amp;$D22&amp;$B$6,Raw!$A$6:$A$1390,0),MATCH(W$6,Raw!$H$5:$EZ$5,0)),"-")</f>
        <v>11531</v>
      </c>
      <c r="X22" s="21"/>
      <c r="Y22" s="21">
        <f>IFERROR(INDEX(Raw!$H$6:$EZ$1390,MATCH($B22&amp;$D22&amp;$B$6,Raw!$A$6:$A$1390,0),MATCH(Y$6,Raw!$H$5:$EZ$5,0))/60/60,"-")</f>
        <v>27472.679722222223</v>
      </c>
      <c r="Z22" s="134">
        <f>IFERROR(INDEX(Raw!$H$6:$EZ$1390,MATCH($B22&amp;$D22&amp;$B$6,Raw!$A$6:$A$1390,0),MATCH(Z$6,Raw!$H$5:$EZ$5,0))/60/60/24,"-")</f>
        <v>9.9270833333333322E-2</v>
      </c>
      <c r="AA22" s="134">
        <f>IFERROR(INDEX(Raw!$H$6:$EZ$1390,MATCH($B22&amp;$D22&amp;$B$6,Raw!$A$6:$A$1390,0),MATCH(AA$6,Raw!$H$5:$EZ$5,0))/60/60/24,"-")</f>
        <v>0.22015046296296295</v>
      </c>
      <c r="AB22" s="21"/>
      <c r="AC22" s="42">
        <f>IFERROR(INDEX(Raw!$H$6:$EZ$1390,MATCH($B22&amp;$D22&amp;$B$6,Raw!$A$6:$A$1390,0),MATCH(AC$6,Raw!$H$5:$EZ$5,0)),"-")</f>
        <v>1318</v>
      </c>
    </row>
    <row r="23" spans="1:29" x14ac:dyDescent="0.25">
      <c r="A23" s="188">
        <f t="shared" si="0"/>
        <v>43344</v>
      </c>
      <c r="B23" s="145" t="s">
        <v>128</v>
      </c>
      <c r="C23" s="23" t="s">
        <v>136</v>
      </c>
      <c r="D23" s="95" t="s">
        <v>136</v>
      </c>
      <c r="E23" s="21">
        <f>IFERROR(INDEX(Raw!$H$6:$EZ$1390,MATCH($B23&amp;$D23&amp;$B$6,Raw!$A$6:$A$1390,0),MATCH(E$6,Raw!$H$5:$EZ$5,0)),"-")</f>
        <v>8773</v>
      </c>
      <c r="F23" s="21"/>
      <c r="G23" s="21">
        <f>IFERROR(INDEX(Raw!$H$6:$EZ$1390,MATCH($B23&amp;$D23&amp;$B$6,Raw!$A$6:$A$1390,0),MATCH(G$6,Raw!$H$5:$EZ$5,0))/60/60,"-")</f>
        <v>12510.063055555556</v>
      </c>
      <c r="H23" s="134">
        <f>IFERROR(INDEX(Raw!$H$6:$EZ$1390,MATCH($B23&amp;$D23&amp;$B$6,Raw!$A$6:$A$1390,0),MATCH(H$6,Raw!$H$5:$EZ$5,0))/60/60/24,"-")</f>
        <v>5.9421296296296298E-2</v>
      </c>
      <c r="I23" s="134">
        <f>IFERROR(INDEX(Raw!$H$6:$EZ$1390,MATCH($B23&amp;$D23&amp;$B$6,Raw!$A$6:$A$1390,0),MATCH(I$6,Raw!$H$5:$EZ$5,0))/60/60/24,"-")</f>
        <v>0.12447916666666665</v>
      </c>
      <c r="J23" s="21"/>
      <c r="K23" s="21">
        <f>IFERROR(INDEX(Raw!$H$6:$EZ$1390,MATCH($B23&amp;$D23&amp;$B$6,Raw!$A$6:$A$1390,0),MATCH(K$6,Raw!$H$5:$EZ$5,0)),"-")</f>
        <v>10797</v>
      </c>
      <c r="L23" s="21"/>
      <c r="M23" s="21">
        <f>IFERROR(INDEX(Raw!$H$6:$EZ$1390,MATCH($B23&amp;$D23&amp;$B$6,Raw!$A$6:$A$1390,0),MATCH(M$6,Raw!$H$5:$EZ$5,0))/60/60,"-")</f>
        <v>20512.26527777778</v>
      </c>
      <c r="N23" s="134">
        <f>IFERROR(INDEX(Raw!$H$6:$EZ$1390,MATCH($B23&amp;$D23&amp;$B$6,Raw!$A$6:$A$1390,0),MATCH(N$6,Raw!$H$5:$EZ$5,0))/60/60/24,"-")</f>
        <v>7.9155092592592596E-2</v>
      </c>
      <c r="O23" s="134">
        <f>IFERROR(INDEX(Raw!$H$6:$EZ$1390,MATCH($B23&amp;$D23&amp;$B$6,Raw!$A$6:$A$1390,0),MATCH(O$6,Raw!$H$5:$EZ$5,0))/60/60/24,"-")</f>
        <v>0.16585648148148149</v>
      </c>
      <c r="P23" s="21"/>
      <c r="Q23" s="21">
        <f>IFERROR(INDEX(Raw!$H$6:$EZ$1390,MATCH($B23&amp;$D23&amp;$B$6,Raw!$A$6:$A$1390,0),MATCH(Q$6,Raw!$H$5:$EZ$5,0)),"-")</f>
        <v>221</v>
      </c>
      <c r="R23" s="21"/>
      <c r="S23" s="21">
        <f>IFERROR(INDEX(Raw!$H$6:$EZ$1390,MATCH($B23&amp;$D23&amp;$B$6,Raw!$A$6:$A$1390,0),MATCH(S$6,Raw!$H$5:$EZ$5,0))/60/60,"-")</f>
        <v>541.79694444444442</v>
      </c>
      <c r="T23" s="134">
        <f>IFERROR(INDEX(Raw!$H$6:$EZ$1390,MATCH($B23&amp;$D23&amp;$B$6,Raw!$A$6:$A$1390,0),MATCH(T$6,Raw!$H$5:$EZ$5,0))/60/60/24,"-")</f>
        <v>0.10215277777777777</v>
      </c>
      <c r="U23" s="134">
        <f>IFERROR(INDEX(Raw!$H$6:$EZ$1390,MATCH($B23&amp;$D23&amp;$B$6,Raw!$A$6:$A$1390,0),MATCH(U$6,Raw!$H$5:$EZ$5,0))/60/60/24,"-")</f>
        <v>0.21303240740740739</v>
      </c>
      <c r="V23" s="21"/>
      <c r="W23" s="21">
        <f>IFERROR(INDEX(Raw!$H$6:$EZ$1390,MATCH($B23&amp;$D23&amp;$B$6,Raw!$A$6:$A$1390,0),MATCH(W$6,Raw!$H$5:$EZ$5,0)),"-")</f>
        <v>10544</v>
      </c>
      <c r="X23" s="21"/>
      <c r="Y23" s="21">
        <f>IFERROR(INDEX(Raw!$H$6:$EZ$1390,MATCH($B23&amp;$D23&amp;$B$6,Raw!$A$6:$A$1390,0),MATCH(Y$6,Raw!$H$5:$EZ$5,0))/60/60,"-")</f>
        <v>26871.464722222223</v>
      </c>
      <c r="Z23" s="134">
        <f>IFERROR(INDEX(Raw!$H$6:$EZ$1390,MATCH($B23&amp;$D23&amp;$B$6,Raw!$A$6:$A$1390,0),MATCH(Z$6,Raw!$H$5:$EZ$5,0))/60/60/24,"-")</f>
        <v>0.10619212962962964</v>
      </c>
      <c r="AA23" s="134">
        <f>IFERROR(INDEX(Raw!$H$6:$EZ$1390,MATCH($B23&amp;$D23&amp;$B$6,Raw!$A$6:$A$1390,0),MATCH(AA$6,Raw!$H$5:$EZ$5,0))/60/60/24,"-")</f>
        <v>0.23387731481481486</v>
      </c>
      <c r="AB23" s="21"/>
      <c r="AC23" s="42">
        <f>IFERROR(INDEX(Raw!$H$6:$EZ$1390,MATCH($B23&amp;$D23&amp;$B$6,Raw!$A$6:$A$1390,0),MATCH(AC$6,Raw!$H$5:$EZ$5,0)),"-")</f>
        <v>818</v>
      </c>
    </row>
    <row r="24" spans="1:29" ht="17.5" x14ac:dyDescent="0.35">
      <c r="A24" s="188">
        <f t="shared" si="0"/>
        <v>43374</v>
      </c>
      <c r="B24" s="145" t="s">
        <v>128</v>
      </c>
      <c r="C24" s="1" t="s">
        <v>137</v>
      </c>
      <c r="D24" s="99" t="s">
        <v>137</v>
      </c>
      <c r="E24" s="21">
        <f>IFERROR(INDEX(Raw!$H$6:$EZ$1390,MATCH($B24&amp;$D24&amp;$B$6,Raw!$A$6:$A$1390,0),MATCH(E$6,Raw!$H$5:$EZ$5,0)),"-")</f>
        <v>8901</v>
      </c>
      <c r="F24" s="21"/>
      <c r="G24" s="21">
        <f>IFERROR(INDEX(Raw!$H$6:$EZ$1390,MATCH($B24&amp;$D24&amp;$B$6,Raw!$A$6:$A$1390,0),MATCH(G$6,Raw!$H$5:$EZ$5,0))/60/60,"-")</f>
        <v>12396.437777777779</v>
      </c>
      <c r="H24" s="134">
        <f>IFERROR(INDEX(Raw!$H$6:$EZ$1390,MATCH($B24&amp;$D24&amp;$B$6,Raw!$A$6:$A$1390,0),MATCH(H$6,Raw!$H$5:$EZ$5,0))/60/60/24,"-")</f>
        <v>5.8032407407407401E-2</v>
      </c>
      <c r="I24" s="134">
        <f>IFERROR(INDEX(Raw!$H$6:$EZ$1390,MATCH($B24&amp;$D24&amp;$B$6,Raw!$A$6:$A$1390,0),MATCH(I$6,Raw!$H$5:$EZ$5,0))/60/60/24,"-")</f>
        <v>0.1265509259259259</v>
      </c>
      <c r="J24" s="21"/>
      <c r="K24" s="21">
        <f>IFERROR(INDEX(Raw!$H$6:$EZ$1390,MATCH($B24&amp;$D24&amp;$B$6,Raw!$A$6:$A$1390,0),MATCH(K$6,Raw!$H$5:$EZ$5,0)),"-")</f>
        <v>11823</v>
      </c>
      <c r="L24" s="21"/>
      <c r="M24" s="21">
        <f>IFERROR(INDEX(Raw!$H$6:$EZ$1390,MATCH($B24&amp;$D24&amp;$B$6,Raw!$A$6:$A$1390,0),MATCH(M$6,Raw!$H$5:$EZ$5,0))/60/60,"-")</f>
        <v>22025.570833333335</v>
      </c>
      <c r="N24" s="134">
        <f>IFERROR(INDEX(Raw!$H$6:$EZ$1390,MATCH($B24&amp;$D24&amp;$B$6,Raw!$A$6:$A$1390,0),MATCH(N$6,Raw!$H$5:$EZ$5,0))/60/60/24,"-")</f>
        <v>7.7627314814814816E-2</v>
      </c>
      <c r="O24" s="134">
        <f>IFERROR(INDEX(Raw!$H$6:$EZ$1390,MATCH($B24&amp;$D24&amp;$B$6,Raw!$A$6:$A$1390,0),MATCH(O$6,Raw!$H$5:$EZ$5,0))/60/60/24,"-")</f>
        <v>0.16120370370370371</v>
      </c>
      <c r="P24" s="21"/>
      <c r="Q24" s="21">
        <f>IFERROR(INDEX(Raw!$H$6:$EZ$1390,MATCH($B24&amp;$D24&amp;$B$6,Raw!$A$6:$A$1390,0),MATCH(Q$6,Raw!$H$5:$EZ$5,0)),"-")</f>
        <v>270</v>
      </c>
      <c r="R24" s="21"/>
      <c r="S24" s="21">
        <f>IFERROR(INDEX(Raw!$H$6:$EZ$1390,MATCH($B24&amp;$D24&amp;$B$6,Raw!$A$6:$A$1390,0),MATCH(S$6,Raw!$H$5:$EZ$5,0))/60/60,"-")</f>
        <v>757.68388888888887</v>
      </c>
      <c r="T24" s="134">
        <f>IFERROR(INDEX(Raw!$H$6:$EZ$1390,MATCH($B24&amp;$D24&amp;$B$6,Raw!$A$6:$A$1390,0),MATCH(T$6,Raw!$H$5:$EZ$5,0))/60/60/24,"-")</f>
        <v>0.11692129629629631</v>
      </c>
      <c r="U24" s="134">
        <f>IFERROR(INDEX(Raw!$H$6:$EZ$1390,MATCH($B24&amp;$D24&amp;$B$6,Raw!$A$6:$A$1390,0),MATCH(U$6,Raw!$H$5:$EZ$5,0))/60/60/24,"-")</f>
        <v>0.23012731481481483</v>
      </c>
      <c r="V24" s="21"/>
      <c r="W24" s="21">
        <f>IFERROR(INDEX(Raw!$H$6:$EZ$1390,MATCH($B24&amp;$D24&amp;$B$6,Raw!$A$6:$A$1390,0),MATCH(W$6,Raw!$H$5:$EZ$5,0)),"-")</f>
        <v>11886</v>
      </c>
      <c r="X24" s="21"/>
      <c r="Y24" s="21">
        <f>IFERROR(INDEX(Raw!$H$6:$EZ$1390,MATCH($B24&amp;$D24&amp;$B$6,Raw!$A$6:$A$1390,0),MATCH(Y$6,Raw!$H$5:$EZ$5,0))/60/60,"-")</f>
        <v>29337.344999999998</v>
      </c>
      <c r="Z24" s="134">
        <f>IFERROR(INDEX(Raw!$H$6:$EZ$1390,MATCH($B24&amp;$D24&amp;$B$6,Raw!$A$6:$A$1390,0),MATCH(Z$6,Raw!$H$5:$EZ$5,0))/60/60/24,"-")</f>
        <v>0.10284722222222221</v>
      </c>
      <c r="AA24" s="134">
        <f>IFERROR(INDEX(Raw!$H$6:$EZ$1390,MATCH($B24&amp;$D24&amp;$B$6,Raw!$A$6:$A$1390,0),MATCH(AA$6,Raw!$H$5:$EZ$5,0))/60/60/24,"-")</f>
        <v>0.22394675925925925</v>
      </c>
      <c r="AB24" s="21"/>
      <c r="AC24" s="42">
        <f>IFERROR(INDEX(Raw!$H$6:$EZ$1390,MATCH($B24&amp;$D24&amp;$B$6,Raw!$A$6:$A$1390,0),MATCH(AC$6,Raw!$H$5:$EZ$5,0)),"-")</f>
        <v>852</v>
      </c>
    </row>
    <row r="25" spans="1:29" x14ac:dyDescent="0.25">
      <c r="A25" s="188">
        <f t="shared" si="0"/>
        <v>43405</v>
      </c>
      <c r="B25" s="145" t="s">
        <v>128</v>
      </c>
      <c r="C25" s="1" t="s">
        <v>138</v>
      </c>
      <c r="D25" s="2" t="s">
        <v>138</v>
      </c>
      <c r="E25" s="21">
        <f>IFERROR(INDEX(Raw!$H$6:$EZ$1390,MATCH($B25&amp;$D25&amp;$B$6,Raw!$A$6:$A$1390,0),MATCH(E$6,Raw!$H$5:$EZ$5,0)),"-")</f>
        <v>8903</v>
      </c>
      <c r="F25" s="21"/>
      <c r="G25" s="21">
        <f>IFERROR(INDEX(Raw!$H$6:$EZ$1390,MATCH($B25&amp;$D25&amp;$B$6,Raw!$A$6:$A$1390,0),MATCH(G$6,Raw!$H$5:$EZ$5,0))/60/60,"-")</f>
        <v>12142.594999999999</v>
      </c>
      <c r="H25" s="134">
        <f>IFERROR(INDEX(Raw!$H$6:$EZ$1390,MATCH($B25&amp;$D25&amp;$B$6,Raw!$A$6:$A$1390,0),MATCH(H$6,Raw!$H$5:$EZ$5,0))/60/60/24,"-")</f>
        <v>5.6828703703703694E-2</v>
      </c>
      <c r="I25" s="134">
        <f>IFERROR(INDEX(Raw!$H$6:$EZ$1390,MATCH($B25&amp;$D25&amp;$B$6,Raw!$A$6:$A$1390,0),MATCH(I$6,Raw!$H$5:$EZ$5,0))/60/60/24,"-")</f>
        <v>0.11912037037037038</v>
      </c>
      <c r="J25" s="21"/>
      <c r="K25" s="21">
        <f>IFERROR(INDEX(Raw!$H$6:$EZ$1390,MATCH($B25&amp;$D25&amp;$B$6,Raw!$A$6:$A$1390,0),MATCH(K$6,Raw!$H$5:$EZ$5,0)),"-")</f>
        <v>11272</v>
      </c>
      <c r="L25" s="21"/>
      <c r="M25" s="21">
        <f>IFERROR(INDEX(Raw!$H$6:$EZ$1390,MATCH($B25&amp;$D25&amp;$B$6,Raw!$A$6:$A$1390,0),MATCH(M$6,Raw!$H$5:$EZ$5,0))/60/60,"-")</f>
        <v>20528.337500000001</v>
      </c>
      <c r="N25" s="134">
        <f>IFERROR(INDEX(Raw!$H$6:$EZ$1390,MATCH($B25&amp;$D25&amp;$B$6,Raw!$A$6:$A$1390,0),MATCH(N$6,Raw!$H$5:$EZ$5,0))/60/60/24,"-")</f>
        <v>7.587962962962963E-2</v>
      </c>
      <c r="O25" s="134">
        <f>IFERROR(INDEX(Raw!$H$6:$EZ$1390,MATCH($B25&amp;$D25&amp;$B$6,Raw!$A$6:$A$1390,0),MATCH(O$6,Raw!$H$5:$EZ$5,0))/60/60/24,"-")</f>
        <v>0.15957175925925926</v>
      </c>
      <c r="P25" s="21"/>
      <c r="Q25" s="21">
        <f>IFERROR(INDEX(Raw!$H$6:$EZ$1390,MATCH($B25&amp;$D25&amp;$B$6,Raw!$A$6:$A$1390,0),MATCH(Q$6,Raw!$H$5:$EZ$5,0)),"-")</f>
        <v>237</v>
      </c>
      <c r="R25" s="21"/>
      <c r="S25" s="21">
        <f>IFERROR(INDEX(Raw!$H$6:$EZ$1390,MATCH($B25&amp;$D25&amp;$B$6,Raw!$A$6:$A$1390,0),MATCH(S$6,Raw!$H$5:$EZ$5,0))/60/60,"-")</f>
        <v>511.98166666666668</v>
      </c>
      <c r="T25" s="134">
        <f>IFERROR(INDEX(Raw!$H$6:$EZ$1390,MATCH($B25&amp;$D25&amp;$B$6,Raw!$A$6:$A$1390,0),MATCH(T$6,Raw!$H$5:$EZ$5,0))/60/60/24,"-")</f>
        <v>9.0011574074074077E-2</v>
      </c>
      <c r="U25" s="134">
        <f>IFERROR(INDEX(Raw!$H$6:$EZ$1390,MATCH($B25&amp;$D25&amp;$B$6,Raw!$A$6:$A$1390,0),MATCH(U$6,Raw!$H$5:$EZ$5,0))/60/60/24,"-")</f>
        <v>0.17840277777777777</v>
      </c>
      <c r="V25" s="21"/>
      <c r="W25" s="21">
        <f>IFERROR(INDEX(Raw!$H$6:$EZ$1390,MATCH($B25&amp;$D25&amp;$B$6,Raw!$A$6:$A$1390,0),MATCH(W$6,Raw!$H$5:$EZ$5,0)),"-")</f>
        <v>12484</v>
      </c>
      <c r="X25" s="21"/>
      <c r="Y25" s="21">
        <f>IFERROR(INDEX(Raw!$H$6:$EZ$1390,MATCH($B25&amp;$D25&amp;$B$6,Raw!$A$6:$A$1390,0),MATCH(Y$6,Raw!$H$5:$EZ$5,0))/60/60,"-")</f>
        <v>31446.241944444442</v>
      </c>
      <c r="Z25" s="134">
        <f>IFERROR(INDEX(Raw!$H$6:$EZ$1390,MATCH($B25&amp;$D25&amp;$B$6,Raw!$A$6:$A$1390,0),MATCH(Z$6,Raw!$H$5:$EZ$5,0))/60/60/24,"-")</f>
        <v>0.1049537037037037</v>
      </c>
      <c r="AA25" s="134">
        <f>IFERROR(INDEX(Raw!$H$6:$EZ$1390,MATCH($B25&amp;$D25&amp;$B$6,Raw!$A$6:$A$1390,0),MATCH(AA$6,Raw!$H$5:$EZ$5,0))/60/60/24,"-")</f>
        <v>0.22362268518518516</v>
      </c>
      <c r="AB25" s="21"/>
      <c r="AC25" s="42">
        <f>IFERROR(INDEX(Raw!$H$6:$EZ$1390,MATCH($B25&amp;$D25&amp;$B$6,Raw!$A$6:$A$1390,0),MATCH(AC$6,Raw!$H$5:$EZ$5,0)),"-")</f>
        <v>813</v>
      </c>
    </row>
    <row r="26" spans="1:29" x14ac:dyDescent="0.25">
      <c r="A26" s="188">
        <f t="shared" si="0"/>
        <v>43435</v>
      </c>
      <c r="B26" s="145" t="s">
        <v>128</v>
      </c>
      <c r="C26" s="23" t="s">
        <v>139</v>
      </c>
      <c r="D26" s="95" t="s">
        <v>139</v>
      </c>
      <c r="E26" s="21">
        <f>IFERROR(INDEX(Raw!$H$6:$EZ$1390,MATCH($B26&amp;$D26&amp;$B$6,Raw!$A$6:$A$1390,0),MATCH(E$6,Raw!$H$5:$EZ$5,0)),"-")</f>
        <v>9136</v>
      </c>
      <c r="F26" s="21"/>
      <c r="G26" s="21">
        <f>IFERROR(INDEX(Raw!$H$6:$EZ$1390,MATCH($B26&amp;$D26&amp;$B$6,Raw!$A$6:$A$1390,0),MATCH(G$6,Raw!$H$5:$EZ$5,0))/60/60,"-")</f>
        <v>11419.924166666666</v>
      </c>
      <c r="H26" s="134">
        <f>IFERROR(INDEX(Raw!$H$6:$EZ$1390,MATCH($B26&amp;$D26&amp;$B$6,Raw!$A$6:$A$1390,0),MATCH(H$6,Raw!$H$5:$EZ$5,0))/60/60/24,"-")</f>
        <v>5.2083333333333336E-2</v>
      </c>
      <c r="I26" s="134">
        <f>IFERROR(INDEX(Raw!$H$6:$EZ$1390,MATCH($B26&amp;$D26&amp;$B$6,Raw!$A$6:$A$1390,0),MATCH(I$6,Raw!$H$5:$EZ$5,0))/60/60/24,"-")</f>
        <v>0.10922453703703704</v>
      </c>
      <c r="J26" s="21"/>
      <c r="K26" s="21">
        <f>IFERROR(INDEX(Raw!$H$6:$EZ$1390,MATCH($B26&amp;$D26&amp;$B$6,Raw!$A$6:$A$1390,0),MATCH(K$6,Raw!$H$5:$EZ$5,0)),"-")</f>
        <v>11134</v>
      </c>
      <c r="L26" s="21"/>
      <c r="M26" s="21">
        <f>IFERROR(INDEX(Raw!$H$6:$EZ$1390,MATCH($B26&amp;$D26&amp;$B$6,Raw!$A$6:$A$1390,0),MATCH(M$6,Raw!$H$5:$EZ$5,0))/60/60,"-")</f>
        <v>18924.112222222222</v>
      </c>
      <c r="N26" s="134">
        <f>IFERROR(INDEX(Raw!$H$6:$EZ$1390,MATCH($B26&amp;$D26&amp;$B$6,Raw!$A$6:$A$1390,0),MATCH(N$6,Raw!$H$5:$EZ$5,0))/60/60/24,"-")</f>
        <v>7.0821759259259251E-2</v>
      </c>
      <c r="O26" s="134">
        <f>IFERROR(INDEX(Raw!$H$6:$EZ$1390,MATCH($B26&amp;$D26&amp;$B$6,Raw!$A$6:$A$1390,0),MATCH(O$6,Raw!$H$5:$EZ$5,0))/60/60/24,"-")</f>
        <v>0.1499537037037037</v>
      </c>
      <c r="P26" s="21"/>
      <c r="Q26" s="21">
        <f>IFERROR(INDEX(Raw!$H$6:$EZ$1390,MATCH($B26&amp;$D26&amp;$B$6,Raw!$A$6:$A$1390,0),MATCH(Q$6,Raw!$H$5:$EZ$5,0)),"-")</f>
        <v>266</v>
      </c>
      <c r="R26" s="21"/>
      <c r="S26" s="21">
        <f>IFERROR(INDEX(Raw!$H$6:$EZ$1390,MATCH($B26&amp;$D26&amp;$B$6,Raw!$A$6:$A$1390,0),MATCH(S$6,Raw!$H$5:$EZ$5,0))/60/60,"-")</f>
        <v>584.58027777777772</v>
      </c>
      <c r="T26" s="134">
        <f>IFERROR(INDEX(Raw!$H$6:$EZ$1390,MATCH($B26&amp;$D26&amp;$B$6,Raw!$A$6:$A$1390,0),MATCH(T$6,Raw!$H$5:$EZ$5,0))/60/60/24,"-")</f>
        <v>9.1574074074074086E-2</v>
      </c>
      <c r="U26" s="134">
        <f>IFERROR(INDEX(Raw!$H$6:$EZ$1390,MATCH($B26&amp;$D26&amp;$B$6,Raw!$A$6:$A$1390,0),MATCH(U$6,Raw!$H$5:$EZ$5,0))/60/60/24,"-")</f>
        <v>0.18593750000000001</v>
      </c>
      <c r="V26" s="21"/>
      <c r="W26" s="21">
        <f>IFERROR(INDEX(Raw!$H$6:$EZ$1390,MATCH($B26&amp;$D26&amp;$B$6,Raw!$A$6:$A$1390,0),MATCH(W$6,Raw!$H$5:$EZ$5,0)),"-")</f>
        <v>13009</v>
      </c>
      <c r="X26" s="21"/>
      <c r="Y26" s="21">
        <f>IFERROR(INDEX(Raw!$H$6:$EZ$1390,MATCH($B26&amp;$D26&amp;$B$6,Raw!$A$6:$A$1390,0),MATCH(Y$6,Raw!$H$5:$EZ$5,0))/60/60,"-")</f>
        <v>29170.435277777779</v>
      </c>
      <c r="Z26" s="134">
        <f>IFERROR(INDEX(Raw!$H$6:$EZ$1390,MATCH($B26&amp;$D26&amp;$B$6,Raw!$A$6:$A$1390,0),MATCH(Z$6,Raw!$H$5:$EZ$5,0))/60/60/24,"-")</f>
        <v>9.3425925925925926E-2</v>
      </c>
      <c r="AA26" s="134">
        <f>IFERROR(INDEX(Raw!$H$6:$EZ$1390,MATCH($B26&amp;$D26&amp;$B$6,Raw!$A$6:$A$1390,0),MATCH(AA$6,Raw!$H$5:$EZ$5,0))/60/60/24,"-")</f>
        <v>0.20151620370370371</v>
      </c>
      <c r="AB26" s="21"/>
      <c r="AC26" s="42">
        <f>IFERROR(INDEX(Raw!$H$6:$EZ$1390,MATCH($B26&amp;$D26&amp;$B$6,Raw!$A$6:$A$1390,0),MATCH(AC$6,Raw!$H$5:$EZ$5,0)),"-")</f>
        <v>957</v>
      </c>
    </row>
    <row r="27" spans="1:29" ht="17.5" x14ac:dyDescent="0.35">
      <c r="A27" s="188">
        <f t="shared" si="0"/>
        <v>43466</v>
      </c>
      <c r="B27" s="145" t="s">
        <v>128</v>
      </c>
      <c r="C27" s="1" t="s">
        <v>140</v>
      </c>
      <c r="D27" s="99" t="s">
        <v>140</v>
      </c>
      <c r="E27" s="21">
        <f>IFERROR(INDEX(Raw!$H$6:$EZ$1390,MATCH($B27&amp;$D27&amp;$B$6,Raw!$A$6:$A$1390,0),MATCH(E$6,Raw!$H$5:$EZ$5,0)),"-")</f>
        <v>10455</v>
      </c>
      <c r="F27" s="21"/>
      <c r="G27" s="21">
        <f>IFERROR(INDEX(Raw!$H$6:$EZ$1390,MATCH($B27&amp;$D27&amp;$B$6,Raw!$A$6:$A$1390,0),MATCH(G$6,Raw!$H$5:$EZ$5,0))/60/60,"-")</f>
        <v>13380.94</v>
      </c>
      <c r="H27" s="134">
        <f>IFERROR(INDEX(Raw!$H$6:$EZ$1390,MATCH($B27&amp;$D27&amp;$B$6,Raw!$A$6:$A$1390,0),MATCH(H$6,Raw!$H$5:$EZ$5,0))/60/60/24,"-")</f>
        <v>5.3321759259259256E-2</v>
      </c>
      <c r="I27" s="134">
        <f>IFERROR(INDEX(Raw!$H$6:$EZ$1390,MATCH($B27&amp;$D27&amp;$B$6,Raw!$A$6:$A$1390,0),MATCH(I$6,Raw!$H$5:$EZ$5,0))/60/60/24,"-")</f>
        <v>0.11179398148148147</v>
      </c>
      <c r="J27" s="21"/>
      <c r="K27" s="21">
        <f>IFERROR(INDEX(Raw!$H$6:$EZ$1390,MATCH($B27&amp;$D27&amp;$B$6,Raw!$A$6:$A$1390,0),MATCH(K$6,Raw!$H$5:$EZ$5,0)),"-")</f>
        <v>12489</v>
      </c>
      <c r="L27" s="21"/>
      <c r="M27" s="21">
        <f>IFERROR(INDEX(Raw!$H$6:$EZ$1390,MATCH($B27&amp;$D27&amp;$B$6,Raw!$A$6:$A$1390,0),MATCH(M$6,Raw!$H$5:$EZ$5,0))/60/60,"-")</f>
        <v>21796.721666666668</v>
      </c>
      <c r="N27" s="134">
        <f>IFERROR(INDEX(Raw!$H$6:$EZ$1390,MATCH($B27&amp;$D27&amp;$B$6,Raw!$A$6:$A$1390,0),MATCH(N$6,Raw!$H$5:$EZ$5,0))/60/60/24,"-")</f>
        <v>7.27199074074074E-2</v>
      </c>
      <c r="O27" s="134">
        <f>IFERROR(INDEX(Raw!$H$6:$EZ$1390,MATCH($B27&amp;$D27&amp;$B$6,Raw!$A$6:$A$1390,0),MATCH(O$6,Raw!$H$5:$EZ$5,0))/60/60/24,"-")</f>
        <v>0.15359953703703705</v>
      </c>
      <c r="P27" s="21"/>
      <c r="Q27" s="21">
        <f>IFERROR(INDEX(Raw!$H$6:$EZ$1390,MATCH($B27&amp;$D27&amp;$B$6,Raw!$A$6:$A$1390,0),MATCH(Q$6,Raw!$H$5:$EZ$5,0)),"-")</f>
        <v>237</v>
      </c>
      <c r="R27" s="21"/>
      <c r="S27" s="21">
        <f>IFERROR(INDEX(Raw!$H$6:$EZ$1390,MATCH($B27&amp;$D27&amp;$B$6,Raw!$A$6:$A$1390,0),MATCH(S$6,Raw!$H$5:$EZ$5,0))/60/60,"-")</f>
        <v>522.68888888888887</v>
      </c>
      <c r="T27" s="134">
        <f>IFERROR(INDEX(Raw!$H$6:$EZ$1390,MATCH($B27&amp;$D27&amp;$B$6,Raw!$A$6:$A$1390,0),MATCH(T$6,Raw!$H$5:$EZ$5,0))/60/60/24,"-")</f>
        <v>9.1898148148148159E-2</v>
      </c>
      <c r="U27" s="134">
        <f>IFERROR(INDEX(Raw!$H$6:$EZ$1390,MATCH($B27&amp;$D27&amp;$B$6,Raw!$A$6:$A$1390,0),MATCH(U$6,Raw!$H$5:$EZ$5,0))/60/60/24,"-")</f>
        <v>0.19560185185185186</v>
      </c>
      <c r="V27" s="21"/>
      <c r="W27" s="21">
        <f>IFERROR(INDEX(Raw!$H$6:$EZ$1390,MATCH($B27&amp;$D27&amp;$B$6,Raw!$A$6:$A$1390,0),MATCH(W$6,Raw!$H$5:$EZ$5,0)),"-")</f>
        <v>12934</v>
      </c>
      <c r="X27" s="21"/>
      <c r="Y27" s="21">
        <f>IFERROR(INDEX(Raw!$H$6:$EZ$1390,MATCH($B27&amp;$D27&amp;$B$6,Raw!$A$6:$A$1390,0),MATCH(Y$6,Raw!$H$5:$EZ$5,0))/60/60,"-")</f>
        <v>30235.473611111112</v>
      </c>
      <c r="Z27" s="134">
        <f>IFERROR(INDEX(Raw!$H$6:$EZ$1390,MATCH($B27&amp;$D27&amp;$B$6,Raw!$A$6:$A$1390,0),MATCH(Z$6,Raw!$H$5:$EZ$5,0))/60/60/24,"-")</f>
        <v>9.7407407407407429E-2</v>
      </c>
      <c r="AA27" s="134">
        <f>IFERROR(INDEX(Raw!$H$6:$EZ$1390,MATCH($B27&amp;$D27&amp;$B$6,Raw!$A$6:$A$1390,0),MATCH(AA$6,Raw!$H$5:$EZ$5,0))/60/60/24,"-")</f>
        <v>0.20574074074074075</v>
      </c>
      <c r="AB27" s="21"/>
      <c r="AC27" s="42">
        <f>IFERROR(INDEX(Raw!$H$6:$EZ$1390,MATCH($B27&amp;$D27&amp;$B$6,Raw!$A$6:$A$1390,0),MATCH(AC$6,Raw!$H$5:$EZ$5,0)),"-")</f>
        <v>1343</v>
      </c>
    </row>
    <row r="28" spans="1:29" x14ac:dyDescent="0.25">
      <c r="A28" s="188">
        <f t="shared" si="0"/>
        <v>43497</v>
      </c>
      <c r="B28" s="145" t="s">
        <v>128</v>
      </c>
      <c r="C28" s="1" t="s">
        <v>141</v>
      </c>
      <c r="D28" s="2" t="s">
        <v>141</v>
      </c>
      <c r="E28" s="21">
        <f>IFERROR(INDEX(Raw!$H$6:$EZ$1390,MATCH($B28&amp;$D28&amp;$B$6,Raw!$A$6:$A$1390,0),MATCH(E$6,Raw!$H$5:$EZ$5,0)),"-")</f>
        <v>8878</v>
      </c>
      <c r="F28" s="21"/>
      <c r="G28" s="21">
        <f>IFERROR(INDEX(Raw!$H$6:$EZ$1390,MATCH($B28&amp;$D28&amp;$B$6,Raw!$A$6:$A$1390,0),MATCH(G$6,Raw!$H$5:$EZ$5,0))/60/60,"-")</f>
        <v>11576.658611111112</v>
      </c>
      <c r="H28" s="134">
        <f>IFERROR(INDEX(Raw!$H$6:$EZ$1390,MATCH($B28&amp;$D28&amp;$B$6,Raw!$A$6:$A$1390,0),MATCH(H$6,Raw!$H$5:$EZ$5,0))/60/60/24,"-")</f>
        <v>5.4328703703703705E-2</v>
      </c>
      <c r="I28" s="134">
        <f>IFERROR(INDEX(Raw!$H$6:$EZ$1390,MATCH($B28&amp;$D28&amp;$B$6,Raw!$A$6:$A$1390,0),MATCH(I$6,Raw!$H$5:$EZ$5,0))/60/60/24,"-")</f>
        <v>0.11667824074074075</v>
      </c>
      <c r="J28" s="21"/>
      <c r="K28" s="21">
        <f>IFERROR(INDEX(Raw!$H$6:$EZ$1390,MATCH($B28&amp;$D28&amp;$B$6,Raw!$A$6:$A$1390,0),MATCH(K$6,Raw!$H$5:$EZ$5,0)),"-")</f>
        <v>10420</v>
      </c>
      <c r="L28" s="21"/>
      <c r="M28" s="21">
        <f>IFERROR(INDEX(Raw!$H$6:$EZ$1390,MATCH($B28&amp;$D28&amp;$B$6,Raw!$A$6:$A$1390,0),MATCH(M$6,Raw!$H$5:$EZ$5,0))/60/60,"-")</f>
        <v>18631.98916666667</v>
      </c>
      <c r="N28" s="134">
        <f>IFERROR(INDEX(Raw!$H$6:$EZ$1390,MATCH($B28&amp;$D28&amp;$B$6,Raw!$A$6:$A$1390,0),MATCH(N$6,Raw!$H$5:$EZ$5,0))/60/60/24,"-")</f>
        <v>7.4502314814814813E-2</v>
      </c>
      <c r="O28" s="134">
        <f>IFERROR(INDEX(Raw!$H$6:$EZ$1390,MATCH($B28&amp;$D28&amp;$B$6,Raw!$A$6:$A$1390,0),MATCH(O$6,Raw!$H$5:$EZ$5,0))/60/60/24,"-")</f>
        <v>0.16068287037037035</v>
      </c>
      <c r="P28" s="21"/>
      <c r="Q28" s="21">
        <f>IFERROR(INDEX(Raw!$H$6:$EZ$1390,MATCH($B28&amp;$D28&amp;$B$6,Raw!$A$6:$A$1390,0),MATCH(Q$6,Raw!$H$5:$EZ$5,0)),"-")</f>
        <v>162</v>
      </c>
      <c r="R28" s="21"/>
      <c r="S28" s="21">
        <f>IFERROR(INDEX(Raw!$H$6:$EZ$1390,MATCH($B28&amp;$D28&amp;$B$6,Raw!$A$6:$A$1390,0),MATCH(S$6,Raw!$H$5:$EZ$5,0))/60/60,"-")</f>
        <v>368.58611111111111</v>
      </c>
      <c r="T28" s="134">
        <f>IFERROR(INDEX(Raw!$H$6:$EZ$1390,MATCH($B28&amp;$D28&amp;$B$6,Raw!$A$6:$A$1390,0),MATCH(T$6,Raw!$H$5:$EZ$5,0))/60/60/24,"-")</f>
        <v>9.4803240740740757E-2</v>
      </c>
      <c r="U28" s="134">
        <f>IFERROR(INDEX(Raw!$H$6:$EZ$1390,MATCH($B28&amp;$D28&amp;$B$6,Raw!$A$6:$A$1390,0),MATCH(U$6,Raw!$H$5:$EZ$5,0))/60/60/24,"-")</f>
        <v>0.17586805555555554</v>
      </c>
      <c r="V28" s="21"/>
      <c r="W28" s="21">
        <f>IFERROR(INDEX(Raw!$H$6:$EZ$1390,MATCH($B28&amp;$D28&amp;$B$6,Raw!$A$6:$A$1390,0),MATCH(W$6,Raw!$H$5:$EZ$5,0)),"-")</f>
        <v>11183</v>
      </c>
      <c r="X28" s="21"/>
      <c r="Y28" s="21">
        <f>IFERROR(INDEX(Raw!$H$6:$EZ$1390,MATCH($B28&amp;$D28&amp;$B$6,Raw!$A$6:$A$1390,0),MATCH(Y$6,Raw!$H$5:$EZ$5,0))/60/60,"-")</f>
        <v>26154.080555555553</v>
      </c>
      <c r="Z28" s="134">
        <f>IFERROR(INDEX(Raw!$H$6:$EZ$1390,MATCH($B28&amp;$D28&amp;$B$6,Raw!$A$6:$A$1390,0),MATCH(Z$6,Raw!$H$5:$EZ$5,0))/60/60/24,"-")</f>
        <v>9.7442129629629629E-2</v>
      </c>
      <c r="AA28" s="134">
        <f>IFERROR(INDEX(Raw!$H$6:$EZ$1390,MATCH($B28&amp;$D28&amp;$B$6,Raw!$A$6:$A$1390,0),MATCH(AA$6,Raw!$H$5:$EZ$5,0))/60/60/24,"-")</f>
        <v>0.21335648148148148</v>
      </c>
      <c r="AB28" s="21"/>
      <c r="AC28" s="42">
        <f>IFERROR(INDEX(Raw!$H$6:$EZ$1390,MATCH($B28&amp;$D28&amp;$B$6,Raw!$A$6:$A$1390,0),MATCH(AC$6,Raw!$H$5:$EZ$5,0)),"-")</f>
        <v>2263</v>
      </c>
    </row>
    <row r="29" spans="1:29" collapsed="1" x14ac:dyDescent="0.25">
      <c r="A29" s="188">
        <f t="shared" si="0"/>
        <v>43525</v>
      </c>
      <c r="B29" s="147" t="s">
        <v>128</v>
      </c>
      <c r="C29" s="12" t="s">
        <v>142</v>
      </c>
      <c r="D29" s="95" t="s">
        <v>142</v>
      </c>
      <c r="E29" s="22">
        <f>IFERROR(INDEX(Raw!$H$6:$EZ$1390,MATCH($B29&amp;$D29&amp;$B$6,Raw!$A$6:$A$1390,0),MATCH(E$6,Raw!$H$5:$EZ$5,0)),"-")</f>
        <v>10050</v>
      </c>
      <c r="F29" s="22"/>
      <c r="G29" s="22">
        <f>IFERROR(INDEX(Raw!$H$6:$EZ$1390,MATCH($B29&amp;$D29&amp;$B$6,Raw!$A$6:$A$1390,0),MATCH(G$6,Raw!$H$5:$EZ$5,0))/60/60,"-")</f>
        <v>11887.561388888889</v>
      </c>
      <c r="H29" s="136">
        <f>IFERROR(INDEX(Raw!$H$6:$EZ$1390,MATCH($B29&amp;$D29&amp;$B$6,Raw!$A$6:$A$1390,0),MATCH(H$6,Raw!$H$5:$EZ$5,0))/60/60/24,"-")</f>
        <v>4.9282407407407407E-2</v>
      </c>
      <c r="I29" s="136">
        <f>IFERROR(INDEX(Raw!$H$6:$EZ$1390,MATCH($B29&amp;$D29&amp;$B$6,Raw!$A$6:$A$1390,0),MATCH(I$6,Raw!$H$5:$EZ$5,0))/60/60/24,"-")</f>
        <v>0.10375000000000001</v>
      </c>
      <c r="J29" s="21"/>
      <c r="K29" s="22">
        <f>IFERROR(INDEX(Raw!$H$6:$EZ$1390,MATCH($B29&amp;$D29&amp;$B$6,Raw!$A$6:$A$1390,0),MATCH(K$6,Raw!$H$5:$EZ$5,0)),"-")</f>
        <v>11380</v>
      </c>
      <c r="L29" s="22"/>
      <c r="M29" s="22">
        <f>IFERROR(INDEX(Raw!$H$6:$EZ$1390,MATCH($B29&amp;$D29&amp;$B$6,Raw!$A$6:$A$1390,0),MATCH(M$6,Raw!$H$5:$EZ$5,0))/60/60,"-")</f>
        <v>17303.142222222221</v>
      </c>
      <c r="N29" s="136">
        <f>IFERROR(INDEX(Raw!$H$6:$EZ$1390,MATCH($B29&amp;$D29&amp;$B$6,Raw!$A$6:$A$1390,0),MATCH(N$6,Raw!$H$5:$EZ$5,0))/60/60/24,"-")</f>
        <v>6.3356481481481486E-2</v>
      </c>
      <c r="O29" s="136">
        <f>IFERROR(INDEX(Raw!$H$6:$EZ$1390,MATCH($B29&amp;$D29&amp;$B$6,Raw!$A$6:$A$1390,0),MATCH(O$6,Raw!$H$5:$EZ$5,0))/60/60/24,"-")</f>
        <v>0.1330324074074074</v>
      </c>
      <c r="P29" s="21"/>
      <c r="Q29" s="22">
        <f>IFERROR(INDEX(Raw!$H$6:$EZ$1390,MATCH($B29&amp;$D29&amp;$B$6,Raw!$A$6:$A$1390,0),MATCH(Q$6,Raw!$H$5:$EZ$5,0)),"-")</f>
        <v>164</v>
      </c>
      <c r="R29" s="22"/>
      <c r="S29" s="22">
        <f>IFERROR(INDEX(Raw!$H$6:$EZ$1390,MATCH($B29&amp;$D29&amp;$B$6,Raw!$A$6:$A$1390,0),MATCH(S$6,Raw!$H$5:$EZ$5,0))/60/60,"-")</f>
        <v>327.76861111111106</v>
      </c>
      <c r="T29" s="136">
        <f>IFERROR(INDEX(Raw!$H$6:$EZ$1390,MATCH($B29&amp;$D29&amp;$B$6,Raw!$A$6:$A$1390,0),MATCH(T$6,Raw!$H$5:$EZ$5,0))/60/60/24,"-")</f>
        <v>8.3275462962962968E-2</v>
      </c>
      <c r="U29" s="136">
        <f>IFERROR(INDEX(Raw!$H$6:$EZ$1390,MATCH($B29&amp;$D29&amp;$B$6,Raw!$A$6:$A$1390,0),MATCH(U$6,Raw!$H$5:$EZ$5,0))/60/60/24,"-")</f>
        <v>0.16223379629629631</v>
      </c>
      <c r="V29" s="21"/>
      <c r="W29" s="22">
        <f>IFERROR(INDEX(Raw!$H$6:$EZ$1390,MATCH($B29&amp;$D29&amp;$B$6,Raw!$A$6:$A$1390,0),MATCH(W$6,Raw!$H$5:$EZ$5,0)),"-")</f>
        <v>11773</v>
      </c>
      <c r="X29" s="22"/>
      <c r="Y29" s="22">
        <f>IFERROR(INDEX(Raw!$H$6:$EZ$1390,MATCH($B29&amp;$D29&amp;$B$6,Raw!$A$6:$A$1390,0),MATCH(Y$6,Raw!$H$5:$EZ$5,0))/60/60,"-")</f>
        <v>25757.495277777776</v>
      </c>
      <c r="Z29" s="136">
        <f>IFERROR(INDEX(Raw!$H$6:$EZ$1390,MATCH($B29&amp;$D29&amp;$B$6,Raw!$A$6:$A$1390,0),MATCH(Z$6,Raw!$H$5:$EZ$5,0))/60/60/24,"-")</f>
        <v>9.1157407407407409E-2</v>
      </c>
      <c r="AA29" s="136">
        <f>IFERROR(INDEX(Raw!$H$6:$EZ$1390,MATCH($B29&amp;$D29&amp;$B$6,Raw!$A$6:$A$1390,0),MATCH(AA$6,Raw!$H$5:$EZ$5,0))/60/60/24,"-")</f>
        <v>0.19666666666666666</v>
      </c>
      <c r="AB29" s="21"/>
      <c r="AC29" s="43">
        <f>IFERROR(INDEX(Raw!$H$6:$EZ$1390,MATCH($B29&amp;$D29&amp;$B$6,Raw!$A$6:$A$1390,0),MATCH(AC$6,Raw!$H$5:$EZ$5,0)),"-")</f>
        <v>2653</v>
      </c>
    </row>
    <row r="30" spans="1:29" ht="17.5" x14ac:dyDescent="0.35">
      <c r="A30" s="188">
        <f t="shared" si="0"/>
        <v>43556</v>
      </c>
      <c r="B30" s="146" t="s">
        <v>129</v>
      </c>
      <c r="C30" s="102" t="s">
        <v>143</v>
      </c>
      <c r="D30" s="99" t="s">
        <v>143</v>
      </c>
      <c r="E30" s="76">
        <f>IFERROR(INDEX(Raw!$H$6:$EZ$1390,MATCH($B30&amp;$D30&amp;$B$6,Raw!$A$6:$A$1390,0),MATCH(E$6,Raw!$H$5:$EZ$5,0)),"-")</f>
        <v>9904</v>
      </c>
      <c r="F30" s="76"/>
      <c r="G30" s="76">
        <f>IFERROR(INDEX(Raw!$H$6:$EZ$1390,MATCH($B30&amp;$D30&amp;$B$6,Raw!$A$6:$A$1390,0),MATCH(G$6,Raw!$H$5:$EZ$5,0))/60/60,"-")</f>
        <v>12287.785</v>
      </c>
      <c r="H30" s="135">
        <f>IFERROR(INDEX(Raw!$H$6:$EZ$1390,MATCH($B30&amp;$D30&amp;$B$6,Raw!$A$6:$A$1390,0),MATCH(H$6,Raw!$H$5:$EZ$5,0))/60/60/24,"-")</f>
        <v>5.168981481481482E-2</v>
      </c>
      <c r="I30" s="135">
        <f>IFERROR(INDEX(Raw!$H$6:$EZ$1390,MATCH($B30&amp;$D30&amp;$B$6,Raw!$A$6:$A$1390,0),MATCH(I$6,Raw!$H$5:$EZ$5,0))/60/60/24,"-")</f>
        <v>0.10784722222222222</v>
      </c>
      <c r="J30" s="21"/>
      <c r="K30" s="76">
        <f>IFERROR(INDEX(Raw!$H$6:$EZ$1390,MATCH($B30&amp;$D30&amp;$B$6,Raw!$A$6:$A$1390,0),MATCH(K$6,Raw!$H$5:$EZ$5,0)),"-")</f>
        <v>11734</v>
      </c>
      <c r="L30" s="76"/>
      <c r="M30" s="76">
        <f>IFERROR(INDEX(Raw!$H$6:$EZ$1390,MATCH($B30&amp;$D30&amp;$B$6,Raw!$A$6:$A$1390,0),MATCH(M$6,Raw!$H$5:$EZ$5,0))/60/60,"-")</f>
        <v>18150.856666666667</v>
      </c>
      <c r="N30" s="135">
        <f>IFERROR(INDEX(Raw!$H$6:$EZ$1390,MATCH($B30&amp;$D30&amp;$B$6,Raw!$A$6:$A$1390,0),MATCH(N$6,Raw!$H$5:$EZ$5,0))/60/60/24,"-")</f>
        <v>6.4456018518518524E-2</v>
      </c>
      <c r="O30" s="135">
        <f>IFERROR(INDEX(Raw!$H$6:$EZ$1390,MATCH($B30&amp;$D30&amp;$B$6,Raw!$A$6:$A$1390,0),MATCH(O$6,Raw!$H$5:$EZ$5,0))/60/60/24,"-")</f>
        <v>0.13849537037037038</v>
      </c>
      <c r="P30" s="21"/>
      <c r="Q30" s="76">
        <f>IFERROR(INDEX(Raw!$H$6:$EZ$1390,MATCH($B30&amp;$D30&amp;$B$6,Raw!$A$6:$A$1390,0),MATCH(Q$6,Raw!$H$5:$EZ$5,0)),"-")</f>
        <v>155</v>
      </c>
      <c r="R30" s="76"/>
      <c r="S30" s="76">
        <f>IFERROR(INDEX(Raw!$H$6:$EZ$1390,MATCH($B30&amp;$D30&amp;$B$6,Raw!$A$6:$A$1390,0),MATCH(S$6,Raw!$H$5:$EZ$5,0))/60/60,"-")</f>
        <v>340.09749999999997</v>
      </c>
      <c r="T30" s="135">
        <f>IFERROR(INDEX(Raw!$H$6:$EZ$1390,MATCH($B30&amp;$D30&amp;$B$6,Raw!$A$6:$A$1390,0),MATCH(T$6,Raw!$H$5:$EZ$5,0))/60/60/24,"-")</f>
        <v>9.1423611111111122E-2</v>
      </c>
      <c r="U30" s="135">
        <f>IFERROR(INDEX(Raw!$H$6:$EZ$1390,MATCH($B30&amp;$D30&amp;$B$6,Raw!$A$6:$A$1390,0),MATCH(U$6,Raw!$H$5:$EZ$5,0))/60/60/24,"-")</f>
        <v>0.17523148148148149</v>
      </c>
      <c r="V30" s="21"/>
      <c r="W30" s="76">
        <f>IFERROR(INDEX(Raw!$H$6:$EZ$1390,MATCH($B30&amp;$D30&amp;$B$6,Raw!$A$6:$A$1390,0),MATCH(W$6,Raw!$H$5:$EZ$5,0)),"-")</f>
        <v>11569</v>
      </c>
      <c r="X30" s="76"/>
      <c r="Y30" s="76">
        <f>IFERROR(INDEX(Raw!$H$6:$EZ$1390,MATCH($B30&amp;$D30&amp;$B$6,Raw!$A$6:$A$1390,0),MATCH(Y$6,Raw!$H$5:$EZ$5,0))/60/60,"-")</f>
        <v>26684.358055555556</v>
      </c>
      <c r="Z30" s="135">
        <f>IFERROR(INDEX(Raw!$H$6:$EZ$1390,MATCH($B30&amp;$D30&amp;$B$6,Raw!$A$6:$A$1390,0),MATCH(Z$6,Raw!$H$5:$EZ$5,0))/60/60/24,"-")</f>
        <v>9.6111111111111105E-2</v>
      </c>
      <c r="AA30" s="135">
        <f>IFERROR(INDEX(Raw!$H$6:$EZ$1390,MATCH($B30&amp;$D30&amp;$B$6,Raw!$A$6:$A$1390,0),MATCH(AA$6,Raw!$H$5:$EZ$5,0))/60/60/24,"-")</f>
        <v>0.2099074074074074</v>
      </c>
      <c r="AB30" s="21"/>
      <c r="AC30" s="77">
        <f>IFERROR(INDEX(Raw!$H$6:$EZ$1390,MATCH($B30&amp;$D30&amp;$B$6,Raw!$A$6:$A$1390,0),MATCH(AC$6,Raw!$H$5:$EZ$5,0)),"-")</f>
        <v>2821</v>
      </c>
    </row>
    <row r="31" spans="1:29" x14ac:dyDescent="0.25">
      <c r="A31" s="188">
        <f t="shared" si="0"/>
        <v>43586</v>
      </c>
      <c r="B31" s="145" t="s">
        <v>129</v>
      </c>
      <c r="C31" s="1" t="s">
        <v>144</v>
      </c>
      <c r="D31" s="2" t="s">
        <v>144</v>
      </c>
      <c r="E31" s="21">
        <f>IFERROR(INDEX(Raw!$H$6:$EZ$1390,MATCH($B31&amp;$D31&amp;$B$6,Raw!$A$6:$A$1390,0),MATCH(E$6,Raw!$H$5:$EZ$5,0)),"-")</f>
        <v>10229</v>
      </c>
      <c r="F31" s="21"/>
      <c r="G31" s="21">
        <f>IFERROR(INDEX(Raw!$H$6:$EZ$1390,MATCH($B31&amp;$D31&amp;$B$6,Raw!$A$6:$A$1390,0),MATCH(G$6,Raw!$H$5:$EZ$5,0))/60/60,"-")</f>
        <v>12241.971666666668</v>
      </c>
      <c r="H31" s="134">
        <f>IFERROR(INDEX(Raw!$H$6:$EZ$1390,MATCH($B31&amp;$D31&amp;$B$6,Raw!$A$6:$A$1390,0),MATCH(H$6,Raw!$H$5:$EZ$5,0))/60/60/24,"-")</f>
        <v>4.9861111111111106E-2</v>
      </c>
      <c r="I31" s="134">
        <f>IFERROR(INDEX(Raw!$H$6:$EZ$1390,MATCH($B31&amp;$D31&amp;$B$6,Raw!$A$6:$A$1390,0),MATCH(I$6,Raw!$H$5:$EZ$5,0))/60/60/24,"-")</f>
        <v>0.10590277777777778</v>
      </c>
      <c r="J31" s="21"/>
      <c r="K31" s="21">
        <f>IFERROR(INDEX(Raw!$H$6:$EZ$1390,MATCH($B31&amp;$D31&amp;$B$6,Raw!$A$6:$A$1390,0),MATCH(K$6,Raw!$H$5:$EZ$5,0)),"-")</f>
        <v>12033</v>
      </c>
      <c r="L31" s="21"/>
      <c r="M31" s="21">
        <f>IFERROR(INDEX(Raw!$H$6:$EZ$1390,MATCH($B31&amp;$D31&amp;$B$6,Raw!$A$6:$A$1390,0),MATCH(M$6,Raw!$H$5:$EZ$5,0))/60/60,"-")</f>
        <v>18364.471944444445</v>
      </c>
      <c r="N31" s="134">
        <f>IFERROR(INDEX(Raw!$H$6:$EZ$1390,MATCH($B31&amp;$D31&amp;$B$6,Raw!$A$6:$A$1390,0),MATCH(N$6,Raw!$H$5:$EZ$5,0))/60/60/24,"-")</f>
        <v>6.3587962962962957E-2</v>
      </c>
      <c r="O31" s="134">
        <f>IFERROR(INDEX(Raw!$H$6:$EZ$1390,MATCH($B31&amp;$D31&amp;$B$6,Raw!$A$6:$A$1390,0),MATCH(O$6,Raw!$H$5:$EZ$5,0))/60/60/24,"-")</f>
        <v>0.13524305555555555</v>
      </c>
      <c r="P31" s="21"/>
      <c r="Q31" s="21">
        <f>IFERROR(INDEX(Raw!$H$6:$EZ$1390,MATCH($B31&amp;$D31&amp;$B$6,Raw!$A$6:$A$1390,0),MATCH(Q$6,Raw!$H$5:$EZ$5,0)),"-")</f>
        <v>148</v>
      </c>
      <c r="R31" s="21"/>
      <c r="S31" s="21">
        <f>IFERROR(INDEX(Raw!$H$6:$EZ$1390,MATCH($B31&amp;$D31&amp;$B$6,Raw!$A$6:$A$1390,0),MATCH(S$6,Raw!$H$5:$EZ$5,0))/60/60,"-")</f>
        <v>386.97055555555556</v>
      </c>
      <c r="T31" s="134">
        <f>IFERROR(INDEX(Raw!$H$6:$EZ$1390,MATCH($B31&amp;$D31&amp;$B$6,Raw!$A$6:$A$1390,0),MATCH(T$6,Raw!$H$5:$EZ$5,0))/60/60/24,"-")</f>
        <v>0.10894675925925924</v>
      </c>
      <c r="U31" s="134">
        <f>IFERROR(INDEX(Raw!$H$6:$EZ$1390,MATCH($B31&amp;$D31&amp;$B$6,Raw!$A$6:$A$1390,0),MATCH(U$6,Raw!$H$5:$EZ$5,0))/60/60/24,"-")</f>
        <v>0.21028935185185185</v>
      </c>
      <c r="V31" s="21"/>
      <c r="W31" s="21">
        <f>IFERROR(INDEX(Raw!$H$6:$EZ$1390,MATCH($B31&amp;$D31&amp;$B$6,Raw!$A$6:$A$1390,0),MATCH(W$6,Raw!$H$5:$EZ$5,0)),"-")</f>
        <v>12329</v>
      </c>
      <c r="X31" s="21"/>
      <c r="Y31" s="21">
        <f>IFERROR(INDEX(Raw!$H$6:$EZ$1390,MATCH($B31&amp;$D31&amp;$B$6,Raw!$A$6:$A$1390,0),MATCH(Y$6,Raw!$H$5:$EZ$5,0))/60/60,"-")</f>
        <v>27764.720555555556</v>
      </c>
      <c r="Z31" s="134">
        <f>IFERROR(INDEX(Raw!$H$6:$EZ$1390,MATCH($B31&amp;$D31&amp;$B$6,Raw!$A$6:$A$1390,0),MATCH(Z$6,Raw!$H$5:$EZ$5,0))/60/60/24,"-")</f>
        <v>9.3831018518518536E-2</v>
      </c>
      <c r="AA31" s="134">
        <f>IFERROR(INDEX(Raw!$H$6:$EZ$1390,MATCH($B31&amp;$D31&amp;$B$6,Raw!$A$6:$A$1390,0),MATCH(AA$6,Raw!$H$5:$EZ$5,0))/60/60/24,"-")</f>
        <v>0.20597222222222222</v>
      </c>
      <c r="AB31" s="21"/>
      <c r="AC31" s="42">
        <f>IFERROR(INDEX(Raw!$H$6:$EZ$1390,MATCH($B31&amp;$D31&amp;$B$6,Raw!$A$6:$A$1390,0),MATCH(AC$6,Raw!$H$5:$EZ$5,0)),"-")</f>
        <v>2837</v>
      </c>
    </row>
    <row r="32" spans="1:29" x14ac:dyDescent="0.25">
      <c r="A32" s="188">
        <f t="shared" si="0"/>
        <v>43617</v>
      </c>
      <c r="B32" s="145" t="s">
        <v>129</v>
      </c>
      <c r="C32" s="23" t="s">
        <v>145</v>
      </c>
      <c r="D32" s="95" t="s">
        <v>145</v>
      </c>
      <c r="E32" s="21">
        <f>IFERROR(INDEX(Raw!$H$6:$EZ$1390,MATCH($B32&amp;$D32&amp;$B$6,Raw!$A$6:$A$1390,0),MATCH(E$6,Raw!$H$5:$EZ$5,0)),"-")</f>
        <v>9959</v>
      </c>
      <c r="F32" s="21"/>
      <c r="G32" s="21">
        <f>IFERROR(INDEX(Raw!$H$6:$EZ$1390,MATCH($B32&amp;$D32&amp;$B$6,Raw!$A$6:$A$1390,0),MATCH(G$6,Raw!$H$5:$EZ$5,0))/60/60,"-")</f>
        <v>12307.216388888888</v>
      </c>
      <c r="H32" s="134">
        <f>IFERROR(INDEX(Raw!$H$6:$EZ$1390,MATCH($B32&amp;$D32&amp;$B$6,Raw!$A$6:$A$1390,0),MATCH(H$6,Raw!$H$5:$EZ$5,0))/60/60/24,"-")</f>
        <v>5.1493055555555556E-2</v>
      </c>
      <c r="I32" s="134">
        <f>IFERROR(INDEX(Raw!$H$6:$EZ$1390,MATCH($B32&amp;$D32&amp;$B$6,Raw!$A$6:$A$1390,0),MATCH(I$6,Raw!$H$5:$EZ$5,0))/60/60/24,"-")</f>
        <v>0.10797453703703702</v>
      </c>
      <c r="J32" s="21"/>
      <c r="K32" s="21">
        <f>IFERROR(INDEX(Raw!$H$6:$EZ$1390,MATCH($B32&amp;$D32&amp;$B$6,Raw!$A$6:$A$1390,0),MATCH(K$6,Raw!$H$5:$EZ$5,0)),"-")</f>
        <v>11171</v>
      </c>
      <c r="L32" s="21"/>
      <c r="M32" s="21">
        <f>IFERROR(INDEX(Raw!$H$6:$EZ$1390,MATCH($B32&amp;$D32&amp;$B$6,Raw!$A$6:$A$1390,0),MATCH(M$6,Raw!$H$5:$EZ$5,0))/60/60,"-")</f>
        <v>19024.015555555558</v>
      </c>
      <c r="N32" s="134">
        <f>IFERROR(INDEX(Raw!$H$6:$EZ$1390,MATCH($B32&amp;$D32&amp;$B$6,Raw!$A$6:$A$1390,0),MATCH(N$6,Raw!$H$5:$EZ$5,0))/60/60/24,"-")</f>
        <v>7.0960648148148148E-2</v>
      </c>
      <c r="O32" s="134">
        <f>IFERROR(INDEX(Raw!$H$6:$EZ$1390,MATCH($B32&amp;$D32&amp;$B$6,Raw!$A$6:$A$1390,0),MATCH(O$6,Raw!$H$5:$EZ$5,0))/60/60/24,"-")</f>
        <v>0.15234953703703705</v>
      </c>
      <c r="P32" s="21"/>
      <c r="Q32" s="21">
        <f>IFERROR(INDEX(Raw!$H$6:$EZ$1390,MATCH($B32&amp;$D32&amp;$B$6,Raw!$A$6:$A$1390,0),MATCH(Q$6,Raw!$H$5:$EZ$5,0)),"-")</f>
        <v>138</v>
      </c>
      <c r="R32" s="21"/>
      <c r="S32" s="21">
        <f>IFERROR(INDEX(Raw!$H$6:$EZ$1390,MATCH($B32&amp;$D32&amp;$B$6,Raw!$A$6:$A$1390,0),MATCH(S$6,Raw!$H$5:$EZ$5,0))/60/60,"-")</f>
        <v>316.89416666666671</v>
      </c>
      <c r="T32" s="134">
        <f>IFERROR(INDEX(Raw!$H$6:$EZ$1390,MATCH($B32&amp;$D32&amp;$B$6,Raw!$A$6:$A$1390,0),MATCH(T$6,Raw!$H$5:$EZ$5,0))/60/60/24,"-")</f>
        <v>9.5682870370370376E-2</v>
      </c>
      <c r="U32" s="134">
        <f>IFERROR(INDEX(Raw!$H$6:$EZ$1390,MATCH($B32&amp;$D32&amp;$B$6,Raw!$A$6:$A$1390,0),MATCH(U$6,Raw!$H$5:$EZ$5,0))/60/60/24,"-")</f>
        <v>0.20931712962962964</v>
      </c>
      <c r="V32" s="21"/>
      <c r="W32" s="21">
        <f>IFERROR(INDEX(Raw!$H$6:$EZ$1390,MATCH($B32&amp;$D32&amp;$B$6,Raw!$A$6:$A$1390,0),MATCH(W$6,Raw!$H$5:$EZ$5,0)),"-")</f>
        <v>11304</v>
      </c>
      <c r="X32" s="21"/>
      <c r="Y32" s="21">
        <f>IFERROR(INDEX(Raw!$H$6:$EZ$1390,MATCH($B32&amp;$D32&amp;$B$6,Raw!$A$6:$A$1390,0),MATCH(Y$6,Raw!$H$5:$EZ$5,0))/60/60,"-")</f>
        <v>26455.913055555557</v>
      </c>
      <c r="Z32" s="134">
        <f>IFERROR(INDEX(Raw!$H$6:$EZ$1390,MATCH($B32&amp;$D32&amp;$B$6,Raw!$A$6:$A$1390,0),MATCH(Z$6,Raw!$H$5:$EZ$5,0))/60/60/24,"-")</f>
        <v>9.751157407407407E-2</v>
      </c>
      <c r="AA32" s="134">
        <f>IFERROR(INDEX(Raw!$H$6:$EZ$1390,MATCH($B32&amp;$D32&amp;$B$6,Raw!$A$6:$A$1390,0),MATCH(AA$6,Raw!$H$5:$EZ$5,0))/60/60/24,"-")</f>
        <v>0.21231481481481482</v>
      </c>
      <c r="AB32" s="21"/>
      <c r="AC32" s="42">
        <f>IFERROR(INDEX(Raw!$H$6:$EZ$1390,MATCH($B32&amp;$D32&amp;$B$6,Raw!$A$6:$A$1390,0),MATCH(AC$6,Raw!$H$5:$EZ$5,0)),"-")</f>
        <v>2473</v>
      </c>
    </row>
    <row r="33" spans="1:29" ht="17.5" x14ac:dyDescent="0.35">
      <c r="A33" s="188">
        <f t="shared" si="0"/>
        <v>43647</v>
      </c>
      <c r="B33" s="145" t="s">
        <v>129</v>
      </c>
      <c r="C33" s="1" t="s">
        <v>146</v>
      </c>
      <c r="D33" s="99" t="s">
        <v>146</v>
      </c>
      <c r="E33" s="21">
        <f>IFERROR(INDEX(Raw!$H$6:$EZ$1390,MATCH($B33&amp;$D33&amp;$B$6,Raw!$A$6:$A$1390,0),MATCH(E$6,Raw!$H$5:$EZ$5,0)),"-")</f>
        <v>8528</v>
      </c>
      <c r="F33" s="21"/>
      <c r="G33" s="21">
        <f>IFERROR(INDEX(Raw!$H$6:$EZ$1390,MATCH($B33&amp;$D33&amp;$B$6,Raw!$A$6:$A$1390,0),MATCH(G$6,Raw!$H$5:$EZ$5,0))/60/60,"-")</f>
        <v>11500.699444444444</v>
      </c>
      <c r="H33" s="134">
        <f>IFERROR(INDEX(Raw!$H$6:$EZ$1390,MATCH($B33&amp;$D33&amp;$B$6,Raw!$A$6:$A$1390,0),MATCH(H$6,Raw!$H$5:$EZ$5,0))/60/60/24,"-")</f>
        <v>5.6192129629629634E-2</v>
      </c>
      <c r="I33" s="134">
        <f>IFERROR(INDEX(Raw!$H$6:$EZ$1390,MATCH($B33&amp;$D33&amp;$B$6,Raw!$A$6:$A$1390,0),MATCH(I$6,Raw!$H$5:$EZ$5,0))/60/60/24,"-")</f>
        <v>0.12069444444444445</v>
      </c>
      <c r="J33" s="21"/>
      <c r="K33" s="21">
        <f>IFERROR(INDEX(Raw!$H$6:$EZ$1390,MATCH($B33&amp;$D33&amp;$B$6,Raw!$A$6:$A$1390,0),MATCH(K$6,Raw!$H$5:$EZ$5,0)),"-")</f>
        <v>12404</v>
      </c>
      <c r="L33" s="21"/>
      <c r="M33" s="21">
        <f>IFERROR(INDEX(Raw!$H$6:$EZ$1390,MATCH($B33&amp;$D33&amp;$B$6,Raw!$A$6:$A$1390,0),MATCH(M$6,Raw!$H$5:$EZ$5,0))/60/60,"-")</f>
        <v>21269.098333333332</v>
      </c>
      <c r="N33" s="134">
        <f>IFERROR(INDEX(Raw!$H$6:$EZ$1390,MATCH($B33&amp;$D33&amp;$B$6,Raw!$A$6:$A$1390,0),MATCH(N$6,Raw!$H$5:$EZ$5,0))/60/60/24,"-")</f>
        <v>7.1446759259259265E-2</v>
      </c>
      <c r="O33" s="134">
        <f>IFERROR(INDEX(Raw!$H$6:$EZ$1390,MATCH($B33&amp;$D33&amp;$B$6,Raw!$A$6:$A$1390,0),MATCH(O$6,Raw!$H$5:$EZ$5,0))/60/60/24,"-")</f>
        <v>0.1569675925925926</v>
      </c>
      <c r="P33" s="21"/>
      <c r="Q33" s="21">
        <f>IFERROR(INDEX(Raw!$H$6:$EZ$1390,MATCH($B33&amp;$D33&amp;$B$6,Raw!$A$6:$A$1390,0),MATCH(Q$6,Raw!$H$5:$EZ$5,0)),"-")</f>
        <v>126</v>
      </c>
      <c r="R33" s="21"/>
      <c r="S33" s="21">
        <f>IFERROR(INDEX(Raw!$H$6:$EZ$1390,MATCH($B33&amp;$D33&amp;$B$6,Raw!$A$6:$A$1390,0),MATCH(S$6,Raw!$H$5:$EZ$5,0))/60/60,"-")</f>
        <v>296.0672222222222</v>
      </c>
      <c r="T33" s="134">
        <f>IFERROR(INDEX(Raw!$H$6:$EZ$1390,MATCH($B33&amp;$D33&amp;$B$6,Raw!$A$6:$A$1390,0),MATCH(T$6,Raw!$H$5:$EZ$5,0))/60/60/24,"-")</f>
        <v>9.7905092592592571E-2</v>
      </c>
      <c r="U33" s="134">
        <f>IFERROR(INDEX(Raw!$H$6:$EZ$1390,MATCH($B33&amp;$D33&amp;$B$6,Raw!$A$6:$A$1390,0),MATCH(U$6,Raw!$H$5:$EZ$5,0))/60/60/24,"-")</f>
        <v>0.2084722222222222</v>
      </c>
      <c r="V33" s="21"/>
      <c r="W33" s="21">
        <f>IFERROR(INDEX(Raw!$H$6:$EZ$1390,MATCH($B33&amp;$D33&amp;$B$6,Raw!$A$6:$A$1390,0),MATCH(W$6,Raw!$H$5:$EZ$5,0)),"-")</f>
        <v>12013</v>
      </c>
      <c r="X33" s="21"/>
      <c r="Y33" s="21">
        <f>IFERROR(INDEX(Raw!$H$6:$EZ$1390,MATCH($B33&amp;$D33&amp;$B$6,Raw!$A$6:$A$1390,0),MATCH(Y$6,Raw!$H$5:$EZ$5,0))/60/60,"-")</f>
        <v>29978.179722222223</v>
      </c>
      <c r="Z33" s="134">
        <f>IFERROR(INDEX(Raw!$H$6:$EZ$1390,MATCH($B33&amp;$D33&amp;$B$6,Raw!$A$6:$A$1390,0),MATCH(Z$6,Raw!$H$5:$EZ$5,0))/60/60/24,"-")</f>
        <v>0.10398148148148147</v>
      </c>
      <c r="AA33" s="134">
        <f>IFERROR(INDEX(Raw!$H$6:$EZ$1390,MATCH($B33&amp;$D33&amp;$B$6,Raw!$A$6:$A$1390,0),MATCH(AA$6,Raw!$H$5:$EZ$5,0))/60/60/24,"-")</f>
        <v>0.22491898148148148</v>
      </c>
      <c r="AB33" s="21"/>
      <c r="AC33" s="42">
        <f>IFERROR(INDEX(Raw!$H$6:$EZ$1390,MATCH($B33&amp;$D33&amp;$B$6,Raw!$A$6:$A$1390,0),MATCH(AC$6,Raw!$H$5:$EZ$5,0)),"-")</f>
        <v>2587</v>
      </c>
    </row>
    <row r="34" spans="1:29" x14ac:dyDescent="0.25">
      <c r="A34" s="188">
        <f t="shared" si="0"/>
        <v>43678</v>
      </c>
      <c r="B34" s="145" t="s">
        <v>129</v>
      </c>
      <c r="C34" s="1" t="s">
        <v>135</v>
      </c>
      <c r="D34" s="2" t="s">
        <v>135</v>
      </c>
      <c r="E34" s="21">
        <f>IFERROR(INDEX(Raw!$H$6:$EZ$1390,MATCH($B34&amp;$D34&amp;$B$6,Raw!$A$6:$A$1390,0),MATCH(E$6,Raw!$H$5:$EZ$5,0)),"-")</f>
        <v>7761</v>
      </c>
      <c r="F34" s="21"/>
      <c r="G34" s="21">
        <f>IFERROR(INDEX(Raw!$H$6:$EZ$1390,MATCH($B34&amp;$D34&amp;$B$6,Raw!$A$6:$A$1390,0),MATCH(G$6,Raw!$H$5:$EZ$5,0))/60/60,"-")</f>
        <v>9399.6813888888883</v>
      </c>
      <c r="H34" s="134">
        <f>IFERROR(INDEX(Raw!$H$6:$EZ$1390,MATCH($B34&amp;$D34&amp;$B$6,Raw!$A$6:$A$1390,0),MATCH(H$6,Raw!$H$5:$EZ$5,0))/60/60/24,"-")</f>
        <v>5.0462962962962966E-2</v>
      </c>
      <c r="I34" s="134">
        <f>IFERROR(INDEX(Raw!$H$6:$EZ$1390,MATCH($B34&amp;$D34&amp;$B$6,Raw!$A$6:$A$1390,0),MATCH(I$6,Raw!$H$5:$EZ$5,0))/60/60/24,"-")</f>
        <v>0.1079976851851852</v>
      </c>
      <c r="J34" s="21"/>
      <c r="K34" s="21">
        <f>IFERROR(INDEX(Raw!$H$6:$EZ$1390,MATCH($B34&amp;$D34&amp;$B$6,Raw!$A$6:$A$1390,0),MATCH(K$6,Raw!$H$5:$EZ$5,0)),"-")</f>
        <v>13478</v>
      </c>
      <c r="L34" s="21"/>
      <c r="M34" s="21">
        <f>IFERROR(INDEX(Raw!$H$6:$EZ$1390,MATCH($B34&amp;$D34&amp;$B$6,Raw!$A$6:$A$1390,0),MATCH(M$6,Raw!$H$5:$EZ$5,0))/60/60,"-")</f>
        <v>20342.953333333331</v>
      </c>
      <c r="N34" s="134">
        <f>IFERROR(INDEX(Raw!$H$6:$EZ$1390,MATCH($B34&amp;$D34&amp;$B$6,Raw!$A$6:$A$1390,0),MATCH(N$6,Raw!$H$5:$EZ$5,0))/60/60/24,"-")</f>
        <v>6.2893518518518515E-2</v>
      </c>
      <c r="O34" s="134">
        <f>IFERROR(INDEX(Raw!$H$6:$EZ$1390,MATCH($B34&amp;$D34&amp;$B$6,Raw!$A$6:$A$1390,0),MATCH(O$6,Raw!$H$5:$EZ$5,0))/60/60/24,"-")</f>
        <v>0.13693287037037036</v>
      </c>
      <c r="P34" s="21"/>
      <c r="Q34" s="21">
        <f>IFERROR(INDEX(Raw!$H$6:$EZ$1390,MATCH($B34&amp;$D34&amp;$B$6,Raw!$A$6:$A$1390,0),MATCH(Q$6,Raw!$H$5:$EZ$5,0)),"-")</f>
        <v>136</v>
      </c>
      <c r="R34" s="21"/>
      <c r="S34" s="21">
        <f>IFERROR(INDEX(Raw!$H$6:$EZ$1390,MATCH($B34&amp;$D34&amp;$B$6,Raw!$A$6:$A$1390,0),MATCH(S$6,Raw!$H$5:$EZ$5,0))/60/60,"-")</f>
        <v>247.81305555555554</v>
      </c>
      <c r="T34" s="134">
        <f>IFERROR(INDEX(Raw!$H$6:$EZ$1390,MATCH($B34&amp;$D34&amp;$B$6,Raw!$A$6:$A$1390,0),MATCH(T$6,Raw!$H$5:$EZ$5,0))/60/60/24,"-")</f>
        <v>7.5925925925925924E-2</v>
      </c>
      <c r="U34" s="134">
        <f>IFERROR(INDEX(Raw!$H$6:$EZ$1390,MATCH($B34&amp;$D34&amp;$B$6,Raw!$A$6:$A$1390,0),MATCH(U$6,Raw!$H$5:$EZ$5,0))/60/60/24,"-")</f>
        <v>0.14246527777777779</v>
      </c>
      <c r="V34" s="21"/>
      <c r="W34" s="21">
        <f>IFERROR(INDEX(Raw!$H$6:$EZ$1390,MATCH($B34&amp;$D34&amp;$B$6,Raw!$A$6:$A$1390,0),MATCH(W$6,Raw!$H$5:$EZ$5,0)),"-")</f>
        <v>11932</v>
      </c>
      <c r="X34" s="21"/>
      <c r="Y34" s="21">
        <f>IFERROR(INDEX(Raw!$H$6:$EZ$1390,MATCH($B34&amp;$D34&amp;$B$6,Raw!$A$6:$A$1390,0),MATCH(Y$6,Raw!$H$5:$EZ$5,0))/60/60,"-")</f>
        <v>25547.235555555555</v>
      </c>
      <c r="Z34" s="134">
        <f>IFERROR(INDEX(Raw!$H$6:$EZ$1390,MATCH($B34&amp;$D34&amp;$B$6,Raw!$A$6:$A$1390,0),MATCH(Z$6,Raw!$H$5:$EZ$5,0))/60/60/24,"-")</f>
        <v>8.9212962962962952E-2</v>
      </c>
      <c r="AA34" s="134">
        <f>IFERROR(INDEX(Raw!$H$6:$EZ$1390,MATCH($B34&amp;$D34&amp;$B$6,Raw!$A$6:$A$1390,0),MATCH(AA$6,Raw!$H$5:$EZ$5,0))/60/60/24,"-")</f>
        <v>0.19505787037037037</v>
      </c>
      <c r="AB34" s="21"/>
      <c r="AC34" s="42">
        <f>IFERROR(INDEX(Raw!$H$6:$EZ$1390,MATCH($B34&amp;$D34&amp;$B$6,Raw!$A$6:$A$1390,0),MATCH(AC$6,Raw!$H$5:$EZ$5,0)),"-")</f>
        <v>2008</v>
      </c>
    </row>
    <row r="35" spans="1:29" x14ac:dyDescent="0.25">
      <c r="A35" s="188">
        <f t="shared" si="0"/>
        <v>43709</v>
      </c>
      <c r="B35" s="145" t="s">
        <v>129</v>
      </c>
      <c r="C35" s="23" t="s">
        <v>136</v>
      </c>
      <c r="D35" s="95" t="s">
        <v>136</v>
      </c>
      <c r="E35" s="21">
        <f>IFERROR(INDEX(Raw!$H$6:$EZ$1390,MATCH($B35&amp;$D35&amp;$B$6,Raw!$A$6:$A$1390,0),MATCH(E$6,Raw!$H$5:$EZ$5,0)),"-")</f>
        <v>6852</v>
      </c>
      <c r="F35" s="21"/>
      <c r="G35" s="21">
        <f>IFERROR(INDEX(Raw!$H$6:$EZ$1390,MATCH($B35&amp;$D35&amp;$B$6,Raw!$A$6:$A$1390,0),MATCH(G$6,Raw!$H$5:$EZ$5,0))/60/60,"-")</f>
        <v>8111.4527777777785</v>
      </c>
      <c r="H35" s="134">
        <f>IFERROR(INDEX(Raw!$H$6:$EZ$1390,MATCH($B35&amp;$D35&amp;$B$6,Raw!$A$6:$A$1390,0),MATCH(H$6,Raw!$H$5:$EZ$5,0))/60/60/24,"-")</f>
        <v>4.9328703703703701E-2</v>
      </c>
      <c r="I35" s="134">
        <f>IFERROR(INDEX(Raw!$H$6:$EZ$1390,MATCH($B35&amp;$D35&amp;$B$6,Raw!$A$6:$A$1390,0),MATCH(I$6,Raw!$H$5:$EZ$5,0))/60/60/24,"-")</f>
        <v>0.10716435185185186</v>
      </c>
      <c r="J35" s="21"/>
      <c r="K35" s="21">
        <f>IFERROR(INDEX(Raw!$H$6:$EZ$1390,MATCH($B35&amp;$D35&amp;$B$6,Raw!$A$6:$A$1390,0),MATCH(K$6,Raw!$H$5:$EZ$5,0)),"-")</f>
        <v>11872</v>
      </c>
      <c r="L35" s="21"/>
      <c r="M35" s="21">
        <f>IFERROR(INDEX(Raw!$H$6:$EZ$1390,MATCH($B35&amp;$D35&amp;$B$6,Raw!$A$6:$A$1390,0),MATCH(M$6,Raw!$H$5:$EZ$5,0))/60/60,"-")</f>
        <v>18044.667222222222</v>
      </c>
      <c r="N35" s="134">
        <f>IFERROR(INDEX(Raw!$H$6:$EZ$1390,MATCH($B35&amp;$D35&amp;$B$6,Raw!$A$6:$A$1390,0),MATCH(N$6,Raw!$H$5:$EZ$5,0))/60/60/24,"-")</f>
        <v>6.3333333333333339E-2</v>
      </c>
      <c r="O35" s="134">
        <f>IFERROR(INDEX(Raw!$H$6:$EZ$1390,MATCH($B35&amp;$D35&amp;$B$6,Raw!$A$6:$A$1390,0),MATCH(O$6,Raw!$H$5:$EZ$5,0))/60/60/24,"-")</f>
        <v>0.13692129629629629</v>
      </c>
      <c r="P35" s="21"/>
      <c r="Q35" s="21">
        <f>IFERROR(INDEX(Raw!$H$6:$EZ$1390,MATCH($B35&amp;$D35&amp;$B$6,Raw!$A$6:$A$1390,0),MATCH(Q$6,Raw!$H$5:$EZ$5,0)),"-")</f>
        <v>107</v>
      </c>
      <c r="R35" s="21"/>
      <c r="S35" s="21">
        <f>IFERROR(INDEX(Raw!$H$6:$EZ$1390,MATCH($B35&amp;$D35&amp;$B$6,Raw!$A$6:$A$1390,0),MATCH(S$6,Raw!$H$5:$EZ$5,0))/60/60,"-")</f>
        <v>211.90361111111113</v>
      </c>
      <c r="T35" s="134">
        <f>IFERROR(INDEX(Raw!$H$6:$EZ$1390,MATCH($B35&amp;$D35&amp;$B$6,Raw!$A$6:$A$1390,0),MATCH(T$6,Raw!$H$5:$EZ$5,0))/60/60/24,"-")</f>
        <v>8.2511574074074071E-2</v>
      </c>
      <c r="U35" s="134">
        <f>IFERROR(INDEX(Raw!$H$6:$EZ$1390,MATCH($B35&amp;$D35&amp;$B$6,Raw!$A$6:$A$1390,0),MATCH(U$6,Raw!$H$5:$EZ$5,0))/60/60/24,"-")</f>
        <v>0.18349537037037036</v>
      </c>
      <c r="V35" s="21"/>
      <c r="W35" s="21">
        <f>IFERROR(INDEX(Raw!$H$6:$EZ$1390,MATCH($B35&amp;$D35&amp;$B$6,Raw!$A$6:$A$1390,0),MATCH(W$6,Raw!$H$5:$EZ$5,0)),"-")</f>
        <v>11119</v>
      </c>
      <c r="X35" s="21"/>
      <c r="Y35" s="21">
        <f>IFERROR(INDEX(Raw!$H$6:$EZ$1390,MATCH($B35&amp;$D35&amp;$B$6,Raw!$A$6:$A$1390,0),MATCH(Y$6,Raw!$H$5:$EZ$5,0))/60/60,"-")</f>
        <v>25308.142777777779</v>
      </c>
      <c r="Z35" s="134">
        <f>IFERROR(INDEX(Raw!$H$6:$EZ$1390,MATCH($B35&amp;$D35&amp;$B$6,Raw!$A$6:$A$1390,0),MATCH(Z$6,Raw!$H$5:$EZ$5,0))/60/60/24,"-")</f>
        <v>9.4837962962962971E-2</v>
      </c>
      <c r="AA35" s="134">
        <f>IFERROR(INDEX(Raw!$H$6:$EZ$1390,MATCH($B35&amp;$D35&amp;$B$6,Raw!$A$6:$A$1390,0),MATCH(AA$6,Raw!$H$5:$EZ$5,0))/60/60/24,"-")</f>
        <v>0.20583333333333331</v>
      </c>
      <c r="AB35" s="21"/>
      <c r="AC35" s="42">
        <f>IFERROR(INDEX(Raw!$H$6:$EZ$1390,MATCH($B35&amp;$D35&amp;$B$6,Raw!$A$6:$A$1390,0),MATCH(AC$6,Raw!$H$5:$EZ$5,0)),"-")</f>
        <v>1824</v>
      </c>
    </row>
    <row r="36" spans="1:29" x14ac:dyDescent="0.25">
      <c r="A36" s="7"/>
      <c r="B36" s="75"/>
      <c r="C36" s="75"/>
      <c r="D36" s="132" t="s">
        <v>152</v>
      </c>
      <c r="E36" s="75" t="s">
        <v>153</v>
      </c>
      <c r="F36" s="91"/>
      <c r="G36" s="91"/>
      <c r="H36" s="107"/>
      <c r="I36" s="107"/>
      <c r="J36" s="92"/>
      <c r="K36" s="92"/>
      <c r="L36" s="92"/>
      <c r="M36" s="92"/>
      <c r="N36" s="110"/>
      <c r="O36" s="110"/>
      <c r="P36" s="92"/>
      <c r="Q36" s="92"/>
      <c r="R36" s="92"/>
      <c r="S36" s="92"/>
      <c r="T36" s="110"/>
      <c r="U36" s="110"/>
      <c r="V36" s="92"/>
      <c r="W36" s="92"/>
      <c r="X36" s="92"/>
      <c r="Y36" s="92"/>
      <c r="Z36" s="110"/>
      <c r="AA36" s="107"/>
      <c r="AB36" s="92"/>
      <c r="AC36" s="92"/>
    </row>
    <row r="37" spans="1:29" x14ac:dyDescent="0.25">
      <c r="A37" s="7"/>
      <c r="D37" s="7"/>
      <c r="E37" s="11" t="s">
        <v>154</v>
      </c>
      <c r="F37" s="25"/>
      <c r="G37" s="25"/>
      <c r="J37" s="24"/>
      <c r="K37" s="24"/>
      <c r="L37" s="24"/>
      <c r="M37" s="24"/>
      <c r="N37" s="112"/>
      <c r="O37" s="112"/>
      <c r="P37" s="24"/>
      <c r="Q37" s="24"/>
      <c r="R37" s="24"/>
      <c r="S37" s="24"/>
      <c r="T37" s="112"/>
      <c r="U37" s="112"/>
      <c r="V37" s="24"/>
      <c r="W37" s="24"/>
      <c r="X37" s="24"/>
      <c r="Y37" s="24"/>
      <c r="Z37" s="112"/>
      <c r="AB37" s="24"/>
      <c r="AC37" s="24"/>
    </row>
    <row r="38" spans="1:29" x14ac:dyDescent="0.25">
      <c r="A38" s="1"/>
      <c r="D38" s="50">
        <v>1</v>
      </c>
      <c r="E38" s="34" t="s">
        <v>364</v>
      </c>
      <c r="F38" s="38"/>
      <c r="G38" s="38"/>
      <c r="H38" s="114"/>
      <c r="I38" s="114"/>
      <c r="J38" s="13"/>
      <c r="K38" s="11"/>
      <c r="N38" s="113"/>
      <c r="O38" s="113"/>
      <c r="AB38" s="25"/>
      <c r="AC38" s="25"/>
    </row>
    <row r="39" spans="1:29" x14ac:dyDescent="0.25">
      <c r="A39" s="1"/>
      <c r="D39" s="55"/>
      <c r="E39" s="38" t="s">
        <v>365</v>
      </c>
      <c r="F39" s="38"/>
      <c r="G39" s="38"/>
      <c r="H39" s="114"/>
      <c r="I39" s="114"/>
      <c r="J39" s="13"/>
      <c r="K39" s="11"/>
      <c r="N39" s="113"/>
      <c r="O39" s="113"/>
      <c r="AB39" s="25"/>
      <c r="AC39" s="25"/>
    </row>
    <row r="40" spans="1:29" x14ac:dyDescent="0.25">
      <c r="A40" s="1"/>
      <c r="D40" s="38"/>
      <c r="E40" s="38" t="s">
        <v>366</v>
      </c>
      <c r="F40" s="38"/>
      <c r="G40" s="38"/>
      <c r="H40" s="114"/>
      <c r="I40" s="114"/>
      <c r="J40" s="13"/>
      <c r="K40" s="11"/>
      <c r="N40" s="113"/>
      <c r="O40" s="113"/>
      <c r="AB40" s="25"/>
      <c r="AC40" s="25"/>
    </row>
    <row r="41" spans="1:29" x14ac:dyDescent="0.25">
      <c r="A41" s="1"/>
      <c r="D41" s="38"/>
      <c r="E41" s="38" t="s">
        <v>367</v>
      </c>
      <c r="F41" s="38"/>
      <c r="G41" s="38"/>
      <c r="H41" s="114"/>
      <c r="I41" s="114"/>
      <c r="J41" s="13"/>
      <c r="K41" s="11"/>
      <c r="N41" s="113"/>
      <c r="O41" s="113"/>
      <c r="AB41" s="25"/>
      <c r="AC41" s="25"/>
    </row>
    <row r="42" spans="1:29" x14ac:dyDescent="0.25">
      <c r="A42" s="1"/>
      <c r="D42" s="38"/>
      <c r="E42" s="38" t="s">
        <v>368</v>
      </c>
      <c r="F42" s="39"/>
      <c r="G42" s="39"/>
      <c r="H42" s="115"/>
      <c r="I42" s="115"/>
      <c r="N42" s="113"/>
      <c r="O42" s="113"/>
    </row>
    <row r="43" spans="1:29" x14ac:dyDescent="0.25">
      <c r="A43" s="1"/>
      <c r="D43" s="10"/>
      <c r="E43" s="34" t="s">
        <v>369</v>
      </c>
      <c r="N43" s="113"/>
      <c r="O43" s="113"/>
    </row>
  </sheetData>
  <mergeCells count="1">
    <mergeCell ref="B5:C5"/>
  </mergeCells>
  <phoneticPr fontId="5" type="noConversion"/>
  <hyperlinks>
    <hyperlink ref="E37" location="Introduction!A1" display="Introduction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10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D76C28-BD56-46FE-A5B0-9244D52E3998}">
          <x14:formula1>
            <xm:f>Raw!$GX$6:$GX$26</xm:f>
          </x14:formula1>
          <xm:sqref>B5:C5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>0</_ip_UnifiedCompliancePolicyUIAction>
    <_ip_UnifiedCompliancePolicyProperties xmlns="http://schemas.microsoft.com/sharepoint/v3" xsi:nil="true"/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Flow_SignoffStatus xmlns="c44079d0-8f68-4105-8d53-e90d6dc48a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865986-B673-45BB-8D96-0C48686E30F8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44079d0-8f68-4105-8d53-e90d6dc48a51"/>
    <ds:schemaRef ds:uri="95fb9783-1faf-46d3-8810-c8b69aa0f487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EEC3496-5251-43BB-BF1D-624E342CF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C10090-B36F-487E-A350-058E9C300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Introduction</vt:lpstr>
      <vt:lpstr>Response times</vt:lpstr>
      <vt:lpstr>Incidents</vt:lpstr>
      <vt:lpstr>Calls</vt:lpstr>
      <vt:lpstr>Handovers</vt:lpstr>
      <vt:lpstr>Validation</vt:lpstr>
      <vt:lpstr>Resources</vt:lpstr>
      <vt:lpstr>NoC, CPR</vt:lpstr>
      <vt:lpstr>HCP to Sep 2019</vt:lpstr>
      <vt:lpstr>HCP, IFT</vt:lpstr>
      <vt:lpstr>Section 136</vt:lpstr>
      <vt:lpstr>ICB lookup</vt:lpstr>
      <vt:lpstr>CCG lookup</vt:lpstr>
      <vt:lpstr>Raw</vt:lpstr>
    </vt:vector>
  </TitlesOfParts>
  <Manager/>
  <Company>Department of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Kay</dc:creator>
  <cp:keywords/>
  <dc:description/>
  <cp:lastModifiedBy>ANDERSON, Kim (NHS ENGLAND)</cp:lastModifiedBy>
  <cp:revision/>
  <dcterms:created xsi:type="dcterms:W3CDTF">2003-08-01T14:12:13Z</dcterms:created>
  <dcterms:modified xsi:type="dcterms:W3CDTF">2026-08-13T08:53:06Z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